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WR\AppData\Local\Temp\ezdpuw\20240715145931221\"/>
    </mc:Choice>
  </mc:AlternateContent>
  <xr:revisionPtr revIDLastSave="0" documentId="8_{85142132-56D2-4475-BF89-15C46B665E81}" xr6:coauthVersionLast="47" xr6:coauthVersionMax="47" xr10:uidLastSave="{00000000-0000-0000-0000-000000000000}"/>
  <workbookProtection workbookAlgorithmName="SHA-512" workbookHashValue="jvhoJn9ynRIKKApyYreF4SqadEQrF3MxHmSUyLj9aflisfjiXPXuFLbIzagUSolnSoruIf4C9jYP7IaOMaV0ng==" workbookSaltValue="arQw5HQySVKKkVpibWJaWA==" workbookSpinCount="100000" lockStructure="1"/>
  <bookViews>
    <workbookView xWindow="-120" yWindow="-120" windowWidth="38640" windowHeight="21120" tabRatio="765" xr2:uid="{D9FFAECC-1926-41E7-9825-2873DE12C733}"/>
  </bookViews>
  <sheets>
    <sheet name="Porównanie dochodów JST" sheetId="16" r:id="rId1"/>
    <sheet name="slownik" sheetId="4" state="hidden" r:id="rId2"/>
    <sheet name="Gminy jednostkowo" sheetId="11" r:id="rId3"/>
    <sheet name="Powiaty jednostkowo" sheetId="19" r:id="rId4"/>
    <sheet name="MNPP jednostkowo" sheetId="18" r:id="rId5"/>
    <sheet name="Woj. jednostkowo " sheetId="20" r:id="rId6"/>
    <sheet name="Indeksy" sheetId="17" state="hidden" r:id="rId7"/>
    <sheet name="Wzor" sheetId="21" state="hidden" r:id="rId8"/>
    <sheet name="Dane_baza" sheetId="13" state="hidden" r:id="rId9"/>
    <sheet name="IPW" sheetId="14" state="hidden" r:id="rId10"/>
    <sheet name="Arkusz2" sheetId="12" state="hidden" r:id="rId11"/>
    <sheet name="Arkusz1" sheetId="15" state="hidden" r:id="rId12"/>
  </sheets>
  <definedNames>
    <definedName name="_AMO_UniqueIdentifier" hidden="1">"'ffff76ef-7357-419a-9ca3-e8d1e7230eba'"</definedName>
    <definedName name="_xlnm._FilterDatabase" localSheetId="11" hidden="1">Arkusz1!$E$7:$F$64</definedName>
    <definedName name="_xlnm._FilterDatabase" localSheetId="8" hidden="1">Dane_baza!$A$4:$W$2812</definedName>
    <definedName name="_xlnm._FilterDatabase" localSheetId="2" hidden="1">'Gminy jednostkowo'!$A$41:$G$57</definedName>
    <definedName name="_xlnm._FilterDatabase" localSheetId="4" hidden="1">'MNPP jednostkowo'!$A$41:$G$58</definedName>
    <definedName name="_xlnm._FilterDatabase" localSheetId="0" hidden="1">'Porównanie dochodów JST'!$A$15:$W$2822</definedName>
    <definedName name="_xlnm._FilterDatabase" localSheetId="3" hidden="1">'Powiaty jednostkowo'!$A$41:$G$53</definedName>
    <definedName name="_xlnm._FilterDatabase" localSheetId="5" hidden="1">'Woj. jednostkowo '!$A$41:$G$53</definedName>
    <definedName name="_xlnm._FilterDatabase" localSheetId="7" hidden="1">Wzor!$A$41:$G$98</definedName>
    <definedName name="CIT98_MM_SUM" localSheetId="8">#REF!</definedName>
    <definedName name="CIT98_MM_SUM">#REF!</definedName>
    <definedName name="GK" localSheetId="4">'MNPP jednostkowo'!$B$4</definedName>
    <definedName name="GK" localSheetId="3">'Powiaty jednostkowo'!$B$4</definedName>
    <definedName name="GK" localSheetId="5">'Woj. jednostkowo '!$B$4</definedName>
    <definedName name="GK" localSheetId="7">Wzor!$B$4</definedName>
    <definedName name="GK">'Gminy jednostkowo'!$B$4</definedName>
    <definedName name="mko">'MNPP jednostkowo'!$B$5</definedName>
    <definedName name="_xlnm.Print_Area" localSheetId="2">'Gminy jednostkowo'!$A$1:$G$82</definedName>
    <definedName name="_xlnm.Print_Area" localSheetId="4">'MNPP jednostkowo'!$A$1:$G$84</definedName>
    <definedName name="_xlnm.Print_Area" localSheetId="0">'Porównanie dochodów JST'!$A$1:$W$2824</definedName>
    <definedName name="_xlnm.Print_Area" localSheetId="3">'Powiaty jednostkowo'!$A$1:$G$79</definedName>
    <definedName name="_xlnm.Print_Area" localSheetId="5">'Woj. jednostkowo '!$A$1:$G$79</definedName>
    <definedName name="PK" localSheetId="4">'MNPP jednostkowo'!$B$3</definedName>
    <definedName name="PK" localSheetId="3">'Powiaty jednostkowo'!$B$3</definedName>
    <definedName name="PK" localSheetId="5">'Woj. jednostkowo '!$B$3</definedName>
    <definedName name="PK" localSheetId="7">Wzor!$B$3</definedName>
    <definedName name="PK">'Gminy jednostkowo'!$B$3</definedName>
    <definedName name="PozDaneG">slownik!$B$8</definedName>
    <definedName name="PozIPWG">slownik!$B$9</definedName>
    <definedName name="TableName">"Dummy"</definedName>
    <definedName name="TERYT" localSheetId="4">'MNPP jednostkowo'!$B$5</definedName>
    <definedName name="TERYT" localSheetId="3">'Powiaty jednostkowo'!$B$5</definedName>
    <definedName name="TERYT" localSheetId="5">'Woj. jednostkowo '!$B$5</definedName>
    <definedName name="TERYT" localSheetId="7">Wzor!$B$5</definedName>
    <definedName name="TERYT">'Gminy jednostkowo'!$B$5</definedName>
    <definedName name="_xlnm.Print_Titles">#N/A</definedName>
    <definedName name="WK_" localSheetId="4">'MNPP jednostkowo'!$B$2</definedName>
    <definedName name="WK_" localSheetId="3">'Powiaty jednostkowo'!$B$2</definedName>
    <definedName name="WK_" localSheetId="5">'Woj. jednostkowo '!$B$2</definedName>
    <definedName name="WK_" localSheetId="7">Wzor!$B$2</definedName>
    <definedName name="WK_">'Gminy jednostkowo'!$B$2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" i="16" l="1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211" i="13"/>
  <c r="F212" i="13"/>
  <c r="F213" i="13"/>
  <c r="F214" i="13"/>
  <c r="F215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237" i="13"/>
  <c r="F238" i="13"/>
  <c r="F239" i="13"/>
  <c r="F240" i="13"/>
  <c r="F241" i="13"/>
  <c r="F242" i="13"/>
  <c r="F243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62" i="13"/>
  <c r="F263" i="13"/>
  <c r="F264" i="13"/>
  <c r="F265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315" i="13"/>
  <c r="F316" i="13"/>
  <c r="F317" i="13"/>
  <c r="F318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42" i="13"/>
  <c r="F343" i="13"/>
  <c r="F344" i="13"/>
  <c r="F345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1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403" i="13"/>
  <c r="F404" i="13"/>
  <c r="F405" i="13"/>
  <c r="F406" i="13"/>
  <c r="F407" i="13"/>
  <c r="F408" i="13"/>
  <c r="F409" i="13"/>
  <c r="F410" i="13"/>
  <c r="F411" i="13"/>
  <c r="F412" i="13"/>
  <c r="F413" i="13"/>
  <c r="F414" i="13"/>
  <c r="F415" i="13"/>
  <c r="F416" i="13"/>
  <c r="F417" i="13"/>
  <c r="F418" i="13"/>
  <c r="F419" i="13"/>
  <c r="F420" i="13"/>
  <c r="F421" i="13"/>
  <c r="F422" i="13"/>
  <c r="F423" i="13"/>
  <c r="F424" i="13"/>
  <c r="F425" i="13"/>
  <c r="F426" i="13"/>
  <c r="F427" i="13"/>
  <c r="F428" i="13"/>
  <c r="F429" i="13"/>
  <c r="F430" i="13"/>
  <c r="F431" i="13"/>
  <c r="F432" i="13"/>
  <c r="F433" i="13"/>
  <c r="F434" i="13"/>
  <c r="F435" i="13"/>
  <c r="F436" i="13"/>
  <c r="F437" i="13"/>
  <c r="F438" i="13"/>
  <c r="F439" i="13"/>
  <c r="F440" i="13"/>
  <c r="F441" i="13"/>
  <c r="F442" i="13"/>
  <c r="F443" i="13"/>
  <c r="F444" i="13"/>
  <c r="F445" i="13"/>
  <c r="F446" i="13"/>
  <c r="F447" i="13"/>
  <c r="F448" i="13"/>
  <c r="F449" i="13"/>
  <c r="F450" i="13"/>
  <c r="F451" i="13"/>
  <c r="F452" i="13"/>
  <c r="F453" i="13"/>
  <c r="F454" i="13"/>
  <c r="F455" i="13"/>
  <c r="F456" i="13"/>
  <c r="F457" i="13"/>
  <c r="F458" i="13"/>
  <c r="F459" i="13"/>
  <c r="F460" i="13"/>
  <c r="F461" i="13"/>
  <c r="F462" i="13"/>
  <c r="F463" i="13"/>
  <c r="F464" i="13"/>
  <c r="F465" i="13"/>
  <c r="F466" i="13"/>
  <c r="F467" i="13"/>
  <c r="F468" i="13"/>
  <c r="F469" i="13"/>
  <c r="F470" i="13"/>
  <c r="F471" i="13"/>
  <c r="F472" i="13"/>
  <c r="F473" i="13"/>
  <c r="F474" i="13"/>
  <c r="F475" i="13"/>
  <c r="F476" i="13"/>
  <c r="F477" i="13"/>
  <c r="F478" i="13"/>
  <c r="F479" i="13"/>
  <c r="F480" i="13"/>
  <c r="F481" i="13"/>
  <c r="F482" i="13"/>
  <c r="F483" i="13"/>
  <c r="F484" i="13"/>
  <c r="F485" i="13"/>
  <c r="F486" i="13"/>
  <c r="F487" i="13"/>
  <c r="F488" i="13"/>
  <c r="F489" i="13"/>
  <c r="F490" i="13"/>
  <c r="F491" i="13"/>
  <c r="F492" i="13"/>
  <c r="F493" i="13"/>
  <c r="F494" i="13"/>
  <c r="F495" i="13"/>
  <c r="F496" i="13"/>
  <c r="F497" i="13"/>
  <c r="F498" i="13"/>
  <c r="F499" i="13"/>
  <c r="F500" i="13"/>
  <c r="F501" i="13"/>
  <c r="F502" i="13"/>
  <c r="F503" i="13"/>
  <c r="F504" i="13"/>
  <c r="F505" i="13"/>
  <c r="F506" i="13"/>
  <c r="F507" i="13"/>
  <c r="F508" i="13"/>
  <c r="F509" i="13"/>
  <c r="F510" i="13"/>
  <c r="F511" i="13"/>
  <c r="F512" i="13"/>
  <c r="F513" i="13"/>
  <c r="F514" i="13"/>
  <c r="F515" i="13"/>
  <c r="F516" i="13"/>
  <c r="F517" i="13"/>
  <c r="F518" i="13"/>
  <c r="F519" i="13"/>
  <c r="F520" i="13"/>
  <c r="F521" i="13"/>
  <c r="F522" i="13"/>
  <c r="F523" i="13"/>
  <c r="F524" i="13"/>
  <c r="F525" i="13"/>
  <c r="F526" i="13"/>
  <c r="F527" i="13"/>
  <c r="F528" i="13"/>
  <c r="F529" i="13"/>
  <c r="F530" i="13"/>
  <c r="F531" i="13"/>
  <c r="F532" i="13"/>
  <c r="F533" i="13"/>
  <c r="F534" i="13"/>
  <c r="F535" i="13"/>
  <c r="F536" i="13"/>
  <c r="F537" i="13"/>
  <c r="F538" i="13"/>
  <c r="F539" i="13"/>
  <c r="F540" i="13"/>
  <c r="F541" i="13"/>
  <c r="F542" i="13"/>
  <c r="F543" i="13"/>
  <c r="F544" i="13"/>
  <c r="F545" i="13"/>
  <c r="F546" i="13"/>
  <c r="F547" i="13"/>
  <c r="F548" i="13"/>
  <c r="F549" i="13"/>
  <c r="F550" i="13"/>
  <c r="F551" i="13"/>
  <c r="F552" i="13"/>
  <c r="F553" i="13"/>
  <c r="F554" i="13"/>
  <c r="F555" i="13"/>
  <c r="F556" i="13"/>
  <c r="F557" i="13"/>
  <c r="F558" i="13"/>
  <c r="F559" i="13"/>
  <c r="F560" i="13"/>
  <c r="F561" i="13"/>
  <c r="F562" i="13"/>
  <c r="F563" i="13"/>
  <c r="F564" i="13"/>
  <c r="F565" i="13"/>
  <c r="F566" i="13"/>
  <c r="F567" i="13"/>
  <c r="F568" i="13"/>
  <c r="F569" i="13"/>
  <c r="F570" i="13"/>
  <c r="F571" i="13"/>
  <c r="F572" i="13"/>
  <c r="F573" i="13"/>
  <c r="F574" i="13"/>
  <c r="F575" i="13"/>
  <c r="F576" i="13"/>
  <c r="F577" i="13"/>
  <c r="F578" i="13"/>
  <c r="F579" i="13"/>
  <c r="F580" i="13"/>
  <c r="F581" i="13"/>
  <c r="F582" i="13"/>
  <c r="F583" i="13"/>
  <c r="F584" i="13"/>
  <c r="F585" i="13"/>
  <c r="F586" i="13"/>
  <c r="F587" i="13"/>
  <c r="F588" i="13"/>
  <c r="F589" i="13"/>
  <c r="F590" i="13"/>
  <c r="F591" i="13"/>
  <c r="F592" i="13"/>
  <c r="F593" i="13"/>
  <c r="F594" i="13"/>
  <c r="F595" i="13"/>
  <c r="F596" i="13"/>
  <c r="F597" i="13"/>
  <c r="F598" i="13"/>
  <c r="F599" i="13"/>
  <c r="F600" i="13"/>
  <c r="F601" i="13"/>
  <c r="F602" i="13"/>
  <c r="F603" i="13"/>
  <c r="F604" i="13"/>
  <c r="F605" i="13"/>
  <c r="F606" i="13"/>
  <c r="F607" i="13"/>
  <c r="F608" i="13"/>
  <c r="F609" i="13"/>
  <c r="F610" i="13"/>
  <c r="F611" i="13"/>
  <c r="F612" i="13"/>
  <c r="F613" i="13"/>
  <c r="F614" i="13"/>
  <c r="F615" i="13"/>
  <c r="F616" i="13"/>
  <c r="F617" i="13"/>
  <c r="F618" i="13"/>
  <c r="F619" i="13"/>
  <c r="F620" i="13"/>
  <c r="F621" i="13"/>
  <c r="F622" i="13"/>
  <c r="F623" i="13"/>
  <c r="F624" i="13"/>
  <c r="F625" i="13"/>
  <c r="F626" i="13"/>
  <c r="F627" i="13"/>
  <c r="F628" i="13"/>
  <c r="F629" i="13"/>
  <c r="F630" i="13"/>
  <c r="F631" i="13"/>
  <c r="F632" i="13"/>
  <c r="F633" i="13"/>
  <c r="F634" i="13"/>
  <c r="F635" i="13"/>
  <c r="F636" i="13"/>
  <c r="F637" i="13"/>
  <c r="F638" i="13"/>
  <c r="F639" i="13"/>
  <c r="F640" i="13"/>
  <c r="F641" i="13"/>
  <c r="F642" i="13"/>
  <c r="F643" i="13"/>
  <c r="F644" i="13"/>
  <c r="F645" i="13"/>
  <c r="F646" i="13"/>
  <c r="F647" i="13"/>
  <c r="F648" i="13"/>
  <c r="F649" i="13"/>
  <c r="F650" i="13"/>
  <c r="F651" i="13"/>
  <c r="F652" i="13"/>
  <c r="F653" i="13"/>
  <c r="F654" i="13"/>
  <c r="F655" i="13"/>
  <c r="F656" i="13"/>
  <c r="F657" i="13"/>
  <c r="F658" i="13"/>
  <c r="F659" i="13"/>
  <c r="F660" i="13"/>
  <c r="F661" i="13"/>
  <c r="F662" i="13"/>
  <c r="F663" i="13"/>
  <c r="F664" i="13"/>
  <c r="F665" i="13"/>
  <c r="F666" i="13"/>
  <c r="F667" i="13"/>
  <c r="F668" i="13"/>
  <c r="F669" i="13"/>
  <c r="F670" i="13"/>
  <c r="F671" i="13"/>
  <c r="F672" i="13"/>
  <c r="F673" i="13"/>
  <c r="F674" i="13"/>
  <c r="F675" i="13"/>
  <c r="F676" i="13"/>
  <c r="F677" i="13"/>
  <c r="F678" i="13"/>
  <c r="F679" i="13"/>
  <c r="F680" i="13"/>
  <c r="F681" i="13"/>
  <c r="F682" i="13"/>
  <c r="F683" i="13"/>
  <c r="F684" i="13"/>
  <c r="F685" i="13"/>
  <c r="F686" i="13"/>
  <c r="F687" i="13"/>
  <c r="F688" i="13"/>
  <c r="F689" i="13"/>
  <c r="F690" i="13"/>
  <c r="F691" i="13"/>
  <c r="F692" i="13"/>
  <c r="F693" i="13"/>
  <c r="F694" i="13"/>
  <c r="F695" i="13"/>
  <c r="F696" i="13"/>
  <c r="F697" i="13"/>
  <c r="F698" i="13"/>
  <c r="F699" i="13"/>
  <c r="F700" i="13"/>
  <c r="F701" i="13"/>
  <c r="F702" i="13"/>
  <c r="F703" i="13"/>
  <c r="F704" i="13"/>
  <c r="F705" i="13"/>
  <c r="F706" i="13"/>
  <c r="F707" i="13"/>
  <c r="F708" i="13"/>
  <c r="F709" i="13"/>
  <c r="F710" i="13"/>
  <c r="F711" i="13"/>
  <c r="F712" i="13"/>
  <c r="F713" i="13"/>
  <c r="F714" i="13"/>
  <c r="F715" i="13"/>
  <c r="F716" i="13"/>
  <c r="F717" i="13"/>
  <c r="F718" i="13"/>
  <c r="F719" i="13"/>
  <c r="F720" i="13"/>
  <c r="F721" i="13"/>
  <c r="F722" i="13"/>
  <c r="F723" i="13"/>
  <c r="F724" i="13"/>
  <c r="F725" i="13"/>
  <c r="F726" i="13"/>
  <c r="F727" i="13"/>
  <c r="F728" i="13"/>
  <c r="F729" i="13"/>
  <c r="F730" i="13"/>
  <c r="F731" i="13"/>
  <c r="F732" i="13"/>
  <c r="F733" i="13"/>
  <c r="F734" i="13"/>
  <c r="F735" i="13"/>
  <c r="F736" i="13"/>
  <c r="F737" i="13"/>
  <c r="F738" i="13"/>
  <c r="F739" i="13"/>
  <c r="F740" i="13"/>
  <c r="F741" i="13"/>
  <c r="F742" i="13"/>
  <c r="F743" i="13"/>
  <c r="F744" i="13"/>
  <c r="F745" i="13"/>
  <c r="F746" i="13"/>
  <c r="F747" i="13"/>
  <c r="F748" i="13"/>
  <c r="F749" i="13"/>
  <c r="F750" i="13"/>
  <c r="F751" i="13"/>
  <c r="F752" i="13"/>
  <c r="F753" i="13"/>
  <c r="F754" i="13"/>
  <c r="F755" i="13"/>
  <c r="F756" i="13"/>
  <c r="F757" i="13"/>
  <c r="F758" i="13"/>
  <c r="F759" i="13"/>
  <c r="F760" i="13"/>
  <c r="F761" i="13"/>
  <c r="F762" i="13"/>
  <c r="F763" i="13"/>
  <c r="F764" i="13"/>
  <c r="F765" i="13"/>
  <c r="F766" i="13"/>
  <c r="F767" i="13"/>
  <c r="F768" i="13"/>
  <c r="F769" i="13"/>
  <c r="F770" i="13"/>
  <c r="F771" i="13"/>
  <c r="F772" i="13"/>
  <c r="F773" i="13"/>
  <c r="F774" i="13"/>
  <c r="F775" i="13"/>
  <c r="F776" i="13"/>
  <c r="F777" i="13"/>
  <c r="F778" i="13"/>
  <c r="F779" i="13"/>
  <c r="F780" i="13"/>
  <c r="F781" i="13"/>
  <c r="F782" i="13"/>
  <c r="F783" i="13"/>
  <c r="F784" i="13"/>
  <c r="F785" i="13"/>
  <c r="F786" i="13"/>
  <c r="F787" i="13"/>
  <c r="F788" i="13"/>
  <c r="F789" i="13"/>
  <c r="F790" i="13"/>
  <c r="F791" i="13"/>
  <c r="F792" i="13"/>
  <c r="F793" i="13"/>
  <c r="F794" i="13"/>
  <c r="F795" i="13"/>
  <c r="F796" i="13"/>
  <c r="F797" i="13"/>
  <c r="F798" i="13"/>
  <c r="F799" i="13"/>
  <c r="F800" i="13"/>
  <c r="F801" i="13"/>
  <c r="F802" i="13"/>
  <c r="F803" i="13"/>
  <c r="F804" i="13"/>
  <c r="F805" i="13"/>
  <c r="F806" i="13"/>
  <c r="F807" i="13"/>
  <c r="F808" i="13"/>
  <c r="F809" i="13"/>
  <c r="F810" i="13"/>
  <c r="F811" i="13"/>
  <c r="F812" i="13"/>
  <c r="F813" i="13"/>
  <c r="F814" i="13"/>
  <c r="F815" i="13"/>
  <c r="F816" i="13"/>
  <c r="F817" i="13"/>
  <c r="F818" i="13"/>
  <c r="F819" i="13"/>
  <c r="F820" i="13"/>
  <c r="F821" i="13"/>
  <c r="F822" i="13"/>
  <c r="F823" i="13"/>
  <c r="F824" i="13"/>
  <c r="F825" i="13"/>
  <c r="F826" i="13"/>
  <c r="F827" i="13"/>
  <c r="F828" i="13"/>
  <c r="F829" i="13"/>
  <c r="F830" i="13"/>
  <c r="F831" i="13"/>
  <c r="F832" i="13"/>
  <c r="F833" i="13"/>
  <c r="F834" i="13"/>
  <c r="F835" i="13"/>
  <c r="F836" i="13"/>
  <c r="F837" i="13"/>
  <c r="F838" i="13"/>
  <c r="F839" i="13"/>
  <c r="F840" i="13"/>
  <c r="F841" i="13"/>
  <c r="F842" i="13"/>
  <c r="F843" i="13"/>
  <c r="F844" i="13"/>
  <c r="F845" i="13"/>
  <c r="F846" i="13"/>
  <c r="F847" i="13"/>
  <c r="F848" i="13"/>
  <c r="F849" i="13"/>
  <c r="F850" i="13"/>
  <c r="F851" i="13"/>
  <c r="F852" i="13"/>
  <c r="F853" i="13"/>
  <c r="F854" i="13"/>
  <c r="F855" i="13"/>
  <c r="F856" i="13"/>
  <c r="F857" i="13"/>
  <c r="F858" i="13"/>
  <c r="F859" i="13"/>
  <c r="F860" i="13"/>
  <c r="F861" i="13"/>
  <c r="F862" i="13"/>
  <c r="F863" i="13"/>
  <c r="F864" i="13"/>
  <c r="F865" i="13"/>
  <c r="F866" i="13"/>
  <c r="F867" i="13"/>
  <c r="F868" i="13"/>
  <c r="F869" i="13"/>
  <c r="F870" i="13"/>
  <c r="F871" i="13"/>
  <c r="F872" i="13"/>
  <c r="F873" i="13"/>
  <c r="F874" i="13"/>
  <c r="F875" i="13"/>
  <c r="F876" i="13"/>
  <c r="F877" i="13"/>
  <c r="F878" i="13"/>
  <c r="F879" i="13"/>
  <c r="F880" i="13"/>
  <c r="F881" i="13"/>
  <c r="F882" i="13"/>
  <c r="F883" i="13"/>
  <c r="F884" i="13"/>
  <c r="F885" i="13"/>
  <c r="F886" i="13"/>
  <c r="F887" i="13"/>
  <c r="F888" i="13"/>
  <c r="F889" i="13"/>
  <c r="F890" i="13"/>
  <c r="F891" i="13"/>
  <c r="F892" i="13"/>
  <c r="F893" i="13"/>
  <c r="F894" i="13"/>
  <c r="F895" i="13"/>
  <c r="F896" i="13"/>
  <c r="F897" i="13"/>
  <c r="F898" i="13"/>
  <c r="F899" i="13"/>
  <c r="F900" i="13"/>
  <c r="F901" i="13"/>
  <c r="F902" i="13"/>
  <c r="F903" i="13"/>
  <c r="F904" i="13"/>
  <c r="F905" i="13"/>
  <c r="F906" i="13"/>
  <c r="F907" i="13"/>
  <c r="F908" i="13"/>
  <c r="F909" i="13"/>
  <c r="F910" i="13"/>
  <c r="F911" i="13"/>
  <c r="F912" i="13"/>
  <c r="F913" i="13"/>
  <c r="F914" i="13"/>
  <c r="F915" i="13"/>
  <c r="F916" i="13"/>
  <c r="F917" i="13"/>
  <c r="F918" i="13"/>
  <c r="F919" i="13"/>
  <c r="F920" i="13"/>
  <c r="F921" i="13"/>
  <c r="F922" i="13"/>
  <c r="F923" i="13"/>
  <c r="F924" i="13"/>
  <c r="F925" i="13"/>
  <c r="F926" i="13"/>
  <c r="F927" i="13"/>
  <c r="F928" i="13"/>
  <c r="F929" i="13"/>
  <c r="F930" i="13"/>
  <c r="F931" i="13"/>
  <c r="F932" i="13"/>
  <c r="F933" i="13"/>
  <c r="F934" i="13"/>
  <c r="F935" i="13"/>
  <c r="F936" i="13"/>
  <c r="F937" i="13"/>
  <c r="F938" i="13"/>
  <c r="F939" i="13"/>
  <c r="F940" i="13"/>
  <c r="F941" i="13"/>
  <c r="F942" i="13"/>
  <c r="F943" i="13"/>
  <c r="F944" i="13"/>
  <c r="F945" i="13"/>
  <c r="F946" i="13"/>
  <c r="F947" i="13"/>
  <c r="F948" i="13"/>
  <c r="F949" i="13"/>
  <c r="F950" i="13"/>
  <c r="F951" i="13"/>
  <c r="F952" i="13"/>
  <c r="F953" i="13"/>
  <c r="F954" i="13"/>
  <c r="F955" i="13"/>
  <c r="F956" i="13"/>
  <c r="F957" i="13"/>
  <c r="F958" i="13"/>
  <c r="F959" i="13"/>
  <c r="F960" i="13"/>
  <c r="F961" i="13"/>
  <c r="F962" i="13"/>
  <c r="F963" i="13"/>
  <c r="F964" i="13"/>
  <c r="F965" i="13"/>
  <c r="F966" i="13"/>
  <c r="F967" i="13"/>
  <c r="F968" i="13"/>
  <c r="F969" i="13"/>
  <c r="F970" i="13"/>
  <c r="F971" i="13"/>
  <c r="F972" i="13"/>
  <c r="F973" i="13"/>
  <c r="F974" i="13"/>
  <c r="F975" i="13"/>
  <c r="F976" i="13"/>
  <c r="F977" i="13"/>
  <c r="F978" i="13"/>
  <c r="F979" i="13"/>
  <c r="F980" i="13"/>
  <c r="F981" i="13"/>
  <c r="F982" i="13"/>
  <c r="F983" i="13"/>
  <c r="F984" i="13"/>
  <c r="F985" i="13"/>
  <c r="F986" i="13"/>
  <c r="F987" i="13"/>
  <c r="F988" i="13"/>
  <c r="F989" i="13"/>
  <c r="F990" i="13"/>
  <c r="F991" i="13"/>
  <c r="F992" i="13"/>
  <c r="F993" i="13"/>
  <c r="F994" i="13"/>
  <c r="F995" i="13"/>
  <c r="F996" i="13"/>
  <c r="F997" i="13"/>
  <c r="F998" i="13"/>
  <c r="F999" i="13"/>
  <c r="F1000" i="13"/>
  <c r="F1001" i="13"/>
  <c r="F1002" i="13"/>
  <c r="F1003" i="13"/>
  <c r="F1004" i="13"/>
  <c r="F1005" i="13"/>
  <c r="F1006" i="13"/>
  <c r="F1007" i="13"/>
  <c r="F1008" i="13"/>
  <c r="F1009" i="13"/>
  <c r="F1010" i="13"/>
  <c r="F1011" i="13"/>
  <c r="F1012" i="13"/>
  <c r="F1013" i="13"/>
  <c r="F1014" i="13"/>
  <c r="F1015" i="13"/>
  <c r="F1016" i="13"/>
  <c r="F1017" i="13"/>
  <c r="F1018" i="13"/>
  <c r="F1019" i="13"/>
  <c r="F1020" i="13"/>
  <c r="F1021" i="13"/>
  <c r="F1022" i="13"/>
  <c r="F1023" i="13"/>
  <c r="F1024" i="13"/>
  <c r="F1025" i="13"/>
  <c r="F1026" i="13"/>
  <c r="F1027" i="13"/>
  <c r="F1028" i="13"/>
  <c r="F1029" i="13"/>
  <c r="F1030" i="13"/>
  <c r="F1031" i="13"/>
  <c r="F1032" i="13"/>
  <c r="F1033" i="13"/>
  <c r="F1034" i="13"/>
  <c r="F1035" i="13"/>
  <c r="F1036" i="13"/>
  <c r="F1037" i="13"/>
  <c r="F1038" i="13"/>
  <c r="F1039" i="13"/>
  <c r="F1040" i="13"/>
  <c r="F1041" i="13"/>
  <c r="F1042" i="13"/>
  <c r="F1043" i="13"/>
  <c r="F1044" i="13"/>
  <c r="F1045" i="13"/>
  <c r="F1046" i="13"/>
  <c r="F1047" i="13"/>
  <c r="F1048" i="13"/>
  <c r="F1049" i="13"/>
  <c r="F1050" i="13"/>
  <c r="F1051" i="13"/>
  <c r="F1052" i="13"/>
  <c r="F1053" i="13"/>
  <c r="F1054" i="13"/>
  <c r="F1055" i="13"/>
  <c r="F1056" i="13"/>
  <c r="F1057" i="13"/>
  <c r="F1058" i="13"/>
  <c r="F1059" i="13"/>
  <c r="F1060" i="13"/>
  <c r="F1061" i="13"/>
  <c r="F1062" i="13"/>
  <c r="F1063" i="13"/>
  <c r="F1064" i="13"/>
  <c r="F1065" i="13"/>
  <c r="F1066" i="13"/>
  <c r="F1067" i="13"/>
  <c r="F1068" i="13"/>
  <c r="F1069" i="13"/>
  <c r="F1070" i="13"/>
  <c r="F1071" i="13"/>
  <c r="F1072" i="13"/>
  <c r="F1073" i="13"/>
  <c r="F1074" i="13"/>
  <c r="F1075" i="13"/>
  <c r="F1076" i="13"/>
  <c r="F1077" i="13"/>
  <c r="F1078" i="13"/>
  <c r="F1079" i="13"/>
  <c r="F1080" i="13"/>
  <c r="F1081" i="13"/>
  <c r="F1082" i="13"/>
  <c r="F1083" i="13"/>
  <c r="F1084" i="13"/>
  <c r="F1085" i="13"/>
  <c r="F1086" i="13"/>
  <c r="F1087" i="13"/>
  <c r="F1088" i="13"/>
  <c r="F1089" i="13"/>
  <c r="F1090" i="13"/>
  <c r="F1091" i="13"/>
  <c r="F1092" i="13"/>
  <c r="F1093" i="13"/>
  <c r="F1094" i="13"/>
  <c r="F1095" i="13"/>
  <c r="F1096" i="13"/>
  <c r="F1097" i="13"/>
  <c r="F1098" i="13"/>
  <c r="F1099" i="13"/>
  <c r="F1100" i="13"/>
  <c r="F1101" i="13"/>
  <c r="F1102" i="13"/>
  <c r="F1103" i="13"/>
  <c r="F1104" i="13"/>
  <c r="F1105" i="13"/>
  <c r="F1106" i="13"/>
  <c r="F1107" i="13"/>
  <c r="F1108" i="13"/>
  <c r="F1109" i="13"/>
  <c r="F1110" i="13"/>
  <c r="F1111" i="13"/>
  <c r="F1112" i="13"/>
  <c r="F1113" i="13"/>
  <c r="F1114" i="13"/>
  <c r="F1115" i="13"/>
  <c r="F1116" i="13"/>
  <c r="F1117" i="13"/>
  <c r="F1118" i="13"/>
  <c r="F1119" i="13"/>
  <c r="F1120" i="13"/>
  <c r="F1121" i="13"/>
  <c r="F1122" i="13"/>
  <c r="F1123" i="13"/>
  <c r="F1124" i="13"/>
  <c r="F1125" i="13"/>
  <c r="F1126" i="13"/>
  <c r="F1127" i="13"/>
  <c r="F1128" i="13"/>
  <c r="F1129" i="13"/>
  <c r="F1130" i="13"/>
  <c r="F1131" i="13"/>
  <c r="F1132" i="13"/>
  <c r="F1133" i="13"/>
  <c r="F1134" i="13"/>
  <c r="F1135" i="13"/>
  <c r="F1136" i="13"/>
  <c r="F1137" i="13"/>
  <c r="F1138" i="13"/>
  <c r="F1139" i="13"/>
  <c r="F1140" i="13"/>
  <c r="F1141" i="13"/>
  <c r="F1142" i="13"/>
  <c r="F1143" i="13"/>
  <c r="F1144" i="13"/>
  <c r="F1145" i="13"/>
  <c r="F1146" i="13"/>
  <c r="F1147" i="13"/>
  <c r="F1148" i="13"/>
  <c r="F1149" i="13"/>
  <c r="F1150" i="13"/>
  <c r="F1151" i="13"/>
  <c r="F1152" i="13"/>
  <c r="F1153" i="13"/>
  <c r="F1154" i="13"/>
  <c r="F1155" i="13"/>
  <c r="F1156" i="13"/>
  <c r="F1157" i="13"/>
  <c r="F1158" i="13"/>
  <c r="F1159" i="13"/>
  <c r="F1160" i="13"/>
  <c r="F1161" i="13"/>
  <c r="F1162" i="13"/>
  <c r="F1163" i="13"/>
  <c r="F1164" i="13"/>
  <c r="F1165" i="13"/>
  <c r="F1166" i="13"/>
  <c r="F1167" i="13"/>
  <c r="F1168" i="13"/>
  <c r="F1169" i="13"/>
  <c r="F1170" i="13"/>
  <c r="F1171" i="13"/>
  <c r="F1172" i="13"/>
  <c r="F1173" i="13"/>
  <c r="F1174" i="13"/>
  <c r="F1175" i="13"/>
  <c r="F1176" i="13"/>
  <c r="F1177" i="13"/>
  <c r="F1178" i="13"/>
  <c r="F1179" i="13"/>
  <c r="F1180" i="13"/>
  <c r="F1181" i="13"/>
  <c r="F1182" i="13"/>
  <c r="F1183" i="13"/>
  <c r="F1184" i="13"/>
  <c r="F1185" i="13"/>
  <c r="F1186" i="13"/>
  <c r="F1187" i="13"/>
  <c r="F1188" i="13"/>
  <c r="F1189" i="13"/>
  <c r="F1190" i="13"/>
  <c r="F1191" i="13"/>
  <c r="F1192" i="13"/>
  <c r="F1193" i="13"/>
  <c r="F1194" i="13"/>
  <c r="F1195" i="13"/>
  <c r="F1196" i="13"/>
  <c r="F1197" i="13"/>
  <c r="F1198" i="13"/>
  <c r="F1199" i="13"/>
  <c r="F1200" i="13"/>
  <c r="F1201" i="13"/>
  <c r="F1202" i="13"/>
  <c r="F1203" i="13"/>
  <c r="F1204" i="13"/>
  <c r="F1205" i="13"/>
  <c r="F1206" i="13"/>
  <c r="F1207" i="13"/>
  <c r="F1208" i="13"/>
  <c r="F1209" i="13"/>
  <c r="F1210" i="13"/>
  <c r="F1211" i="13"/>
  <c r="F1212" i="13"/>
  <c r="F1213" i="13"/>
  <c r="F1214" i="13"/>
  <c r="F1215" i="13"/>
  <c r="F1216" i="13"/>
  <c r="F1217" i="13"/>
  <c r="F1218" i="13"/>
  <c r="F1219" i="13"/>
  <c r="F1220" i="13"/>
  <c r="F1221" i="13"/>
  <c r="F1222" i="13"/>
  <c r="F1223" i="13"/>
  <c r="F1224" i="13"/>
  <c r="F1225" i="13"/>
  <c r="F1226" i="13"/>
  <c r="F1227" i="13"/>
  <c r="F1228" i="13"/>
  <c r="F1229" i="13"/>
  <c r="F1230" i="13"/>
  <c r="F1231" i="13"/>
  <c r="F1232" i="13"/>
  <c r="F1233" i="13"/>
  <c r="F1234" i="13"/>
  <c r="F1235" i="13"/>
  <c r="F1236" i="13"/>
  <c r="F1237" i="13"/>
  <c r="F1238" i="13"/>
  <c r="F1239" i="13"/>
  <c r="F1240" i="13"/>
  <c r="F1241" i="13"/>
  <c r="F1242" i="13"/>
  <c r="F1243" i="13"/>
  <c r="F1244" i="13"/>
  <c r="F1245" i="13"/>
  <c r="F1246" i="13"/>
  <c r="F1247" i="13"/>
  <c r="F1248" i="13"/>
  <c r="F1249" i="13"/>
  <c r="F1250" i="13"/>
  <c r="F1251" i="13"/>
  <c r="F1252" i="13"/>
  <c r="F1253" i="13"/>
  <c r="F1254" i="13"/>
  <c r="F1255" i="13"/>
  <c r="F1256" i="13"/>
  <c r="F1257" i="13"/>
  <c r="F1258" i="13"/>
  <c r="F1259" i="13"/>
  <c r="F1260" i="13"/>
  <c r="F1261" i="13"/>
  <c r="F1262" i="13"/>
  <c r="F1263" i="13"/>
  <c r="F1264" i="13"/>
  <c r="F1265" i="13"/>
  <c r="F1266" i="13"/>
  <c r="F1267" i="13"/>
  <c r="F1268" i="13"/>
  <c r="F1269" i="13"/>
  <c r="F1270" i="13"/>
  <c r="F1271" i="13"/>
  <c r="F1272" i="13"/>
  <c r="F1273" i="13"/>
  <c r="F1274" i="13"/>
  <c r="F1275" i="13"/>
  <c r="F1276" i="13"/>
  <c r="F1277" i="13"/>
  <c r="F1278" i="13"/>
  <c r="F1279" i="13"/>
  <c r="F1280" i="13"/>
  <c r="F1281" i="13"/>
  <c r="F1282" i="13"/>
  <c r="F1283" i="13"/>
  <c r="F1284" i="13"/>
  <c r="F1285" i="13"/>
  <c r="F1286" i="13"/>
  <c r="F1287" i="13"/>
  <c r="F1288" i="13"/>
  <c r="F1289" i="13"/>
  <c r="F1290" i="13"/>
  <c r="F1291" i="13"/>
  <c r="F1292" i="13"/>
  <c r="F1293" i="13"/>
  <c r="F1294" i="13"/>
  <c r="F1295" i="13"/>
  <c r="F1296" i="13"/>
  <c r="F1297" i="13"/>
  <c r="F1298" i="13"/>
  <c r="F1299" i="13"/>
  <c r="F1300" i="13"/>
  <c r="F1301" i="13"/>
  <c r="F1302" i="13"/>
  <c r="F1303" i="13"/>
  <c r="F1304" i="13"/>
  <c r="F1305" i="13"/>
  <c r="F1306" i="13"/>
  <c r="F1307" i="13"/>
  <c r="F1308" i="13"/>
  <c r="F1309" i="13"/>
  <c r="F1310" i="13"/>
  <c r="F1311" i="13"/>
  <c r="F1312" i="13"/>
  <c r="F1313" i="13"/>
  <c r="F1314" i="13"/>
  <c r="F1315" i="13"/>
  <c r="F1316" i="13"/>
  <c r="F1317" i="13"/>
  <c r="F1318" i="13"/>
  <c r="F1319" i="13"/>
  <c r="F1320" i="13"/>
  <c r="F1321" i="13"/>
  <c r="F1322" i="13"/>
  <c r="F1323" i="13"/>
  <c r="F1324" i="13"/>
  <c r="F1325" i="13"/>
  <c r="F1326" i="13"/>
  <c r="F1327" i="13"/>
  <c r="F1328" i="13"/>
  <c r="F1329" i="13"/>
  <c r="F1330" i="13"/>
  <c r="F1331" i="13"/>
  <c r="F1332" i="13"/>
  <c r="F1333" i="13"/>
  <c r="F1334" i="13"/>
  <c r="F1335" i="13"/>
  <c r="F1336" i="13"/>
  <c r="F1337" i="13"/>
  <c r="F1338" i="13"/>
  <c r="F1339" i="13"/>
  <c r="F1340" i="13"/>
  <c r="F1341" i="13"/>
  <c r="F1342" i="13"/>
  <c r="F1343" i="13"/>
  <c r="F1344" i="13"/>
  <c r="F1345" i="13"/>
  <c r="F1346" i="13"/>
  <c r="F1347" i="13"/>
  <c r="F1348" i="13"/>
  <c r="F1349" i="13"/>
  <c r="F1350" i="13"/>
  <c r="F1351" i="13"/>
  <c r="F1352" i="13"/>
  <c r="F1353" i="13"/>
  <c r="F1354" i="13"/>
  <c r="F1355" i="13"/>
  <c r="F1356" i="13"/>
  <c r="F1357" i="13"/>
  <c r="F1358" i="13"/>
  <c r="F1359" i="13"/>
  <c r="F1360" i="13"/>
  <c r="F1361" i="13"/>
  <c r="F1362" i="13"/>
  <c r="F1363" i="13"/>
  <c r="F1364" i="13"/>
  <c r="F1365" i="13"/>
  <c r="F1366" i="13"/>
  <c r="F1367" i="13"/>
  <c r="F1368" i="13"/>
  <c r="F1369" i="13"/>
  <c r="F1370" i="13"/>
  <c r="F1371" i="13"/>
  <c r="F1372" i="13"/>
  <c r="F1373" i="13"/>
  <c r="F1374" i="13"/>
  <c r="F1375" i="13"/>
  <c r="F1376" i="13"/>
  <c r="F1377" i="13"/>
  <c r="F1378" i="13"/>
  <c r="F1379" i="13"/>
  <c r="F1380" i="13"/>
  <c r="F1381" i="13"/>
  <c r="F1382" i="13"/>
  <c r="F1383" i="13"/>
  <c r="F1384" i="13"/>
  <c r="F1385" i="13"/>
  <c r="F1386" i="13"/>
  <c r="F1387" i="13"/>
  <c r="F1388" i="13"/>
  <c r="F1389" i="13"/>
  <c r="F1390" i="13"/>
  <c r="F1391" i="13"/>
  <c r="F1392" i="13"/>
  <c r="F1393" i="13"/>
  <c r="F1394" i="13"/>
  <c r="F1395" i="13"/>
  <c r="F1396" i="13"/>
  <c r="F1397" i="13"/>
  <c r="F1398" i="13"/>
  <c r="F1399" i="13"/>
  <c r="F1400" i="13"/>
  <c r="F1401" i="13"/>
  <c r="F1402" i="13"/>
  <c r="F1403" i="13"/>
  <c r="F1404" i="13"/>
  <c r="F1405" i="13"/>
  <c r="F1406" i="13"/>
  <c r="F1407" i="13"/>
  <c r="F1408" i="13"/>
  <c r="F1409" i="13"/>
  <c r="F1410" i="13"/>
  <c r="F1411" i="13"/>
  <c r="F1412" i="13"/>
  <c r="F1413" i="13"/>
  <c r="F1414" i="13"/>
  <c r="F1415" i="13"/>
  <c r="F1416" i="13"/>
  <c r="F1417" i="13"/>
  <c r="F1418" i="13"/>
  <c r="F1419" i="13"/>
  <c r="F1420" i="13"/>
  <c r="F1421" i="13"/>
  <c r="F1422" i="13"/>
  <c r="F1423" i="13"/>
  <c r="F1424" i="13"/>
  <c r="F1425" i="13"/>
  <c r="F1426" i="13"/>
  <c r="F1427" i="13"/>
  <c r="F1428" i="13"/>
  <c r="F1429" i="13"/>
  <c r="F1430" i="13"/>
  <c r="F1431" i="13"/>
  <c r="F1432" i="13"/>
  <c r="F1433" i="13"/>
  <c r="F1434" i="13"/>
  <c r="F1435" i="13"/>
  <c r="F1436" i="13"/>
  <c r="F1437" i="13"/>
  <c r="F1438" i="13"/>
  <c r="F1439" i="13"/>
  <c r="F1440" i="13"/>
  <c r="F1441" i="13"/>
  <c r="F1442" i="13"/>
  <c r="F1443" i="13"/>
  <c r="F1444" i="13"/>
  <c r="F1445" i="13"/>
  <c r="F1446" i="13"/>
  <c r="F1447" i="13"/>
  <c r="F1448" i="13"/>
  <c r="F1449" i="13"/>
  <c r="F1450" i="13"/>
  <c r="F1451" i="13"/>
  <c r="F1452" i="13"/>
  <c r="F1453" i="13"/>
  <c r="F1454" i="13"/>
  <c r="F1455" i="13"/>
  <c r="F1456" i="13"/>
  <c r="F1457" i="13"/>
  <c r="F1458" i="13"/>
  <c r="F1459" i="13"/>
  <c r="F1460" i="13"/>
  <c r="F1461" i="13"/>
  <c r="F1462" i="13"/>
  <c r="F1463" i="13"/>
  <c r="F1464" i="13"/>
  <c r="F1465" i="13"/>
  <c r="F1466" i="13"/>
  <c r="F1467" i="13"/>
  <c r="F1468" i="13"/>
  <c r="F1469" i="13"/>
  <c r="F1470" i="13"/>
  <c r="F1471" i="13"/>
  <c r="F1472" i="13"/>
  <c r="F1473" i="13"/>
  <c r="F1474" i="13"/>
  <c r="F1475" i="13"/>
  <c r="F1476" i="13"/>
  <c r="F1477" i="13"/>
  <c r="F1478" i="13"/>
  <c r="F1479" i="13"/>
  <c r="F1480" i="13"/>
  <c r="F1481" i="13"/>
  <c r="F1482" i="13"/>
  <c r="F1483" i="13"/>
  <c r="F1484" i="13"/>
  <c r="F1485" i="13"/>
  <c r="F1486" i="13"/>
  <c r="F1487" i="13"/>
  <c r="F1488" i="13"/>
  <c r="F1489" i="13"/>
  <c r="F1490" i="13"/>
  <c r="F1491" i="13"/>
  <c r="F1492" i="13"/>
  <c r="F1493" i="13"/>
  <c r="F1494" i="13"/>
  <c r="F1495" i="13"/>
  <c r="F1496" i="13"/>
  <c r="F1497" i="13"/>
  <c r="F1498" i="13"/>
  <c r="F1499" i="13"/>
  <c r="F1500" i="13"/>
  <c r="F1501" i="13"/>
  <c r="F1502" i="13"/>
  <c r="F1503" i="13"/>
  <c r="F1504" i="13"/>
  <c r="F1505" i="13"/>
  <c r="F1506" i="13"/>
  <c r="F1507" i="13"/>
  <c r="F1508" i="13"/>
  <c r="F1509" i="13"/>
  <c r="F1510" i="13"/>
  <c r="F1511" i="13"/>
  <c r="F1512" i="13"/>
  <c r="F1513" i="13"/>
  <c r="F1514" i="13"/>
  <c r="F1515" i="13"/>
  <c r="F1516" i="13"/>
  <c r="F1517" i="13"/>
  <c r="F1518" i="13"/>
  <c r="F1519" i="13"/>
  <c r="F1520" i="13"/>
  <c r="F1521" i="13"/>
  <c r="F1522" i="13"/>
  <c r="F1523" i="13"/>
  <c r="F1524" i="13"/>
  <c r="F1525" i="13"/>
  <c r="F1526" i="13"/>
  <c r="F1527" i="13"/>
  <c r="F1528" i="13"/>
  <c r="F1529" i="13"/>
  <c r="F1530" i="13"/>
  <c r="F1531" i="13"/>
  <c r="F1532" i="13"/>
  <c r="F1533" i="13"/>
  <c r="F1534" i="13"/>
  <c r="F1535" i="13"/>
  <c r="F1536" i="13"/>
  <c r="F1537" i="13"/>
  <c r="F1538" i="13"/>
  <c r="F1539" i="13"/>
  <c r="F1540" i="13"/>
  <c r="F1541" i="13"/>
  <c r="F1542" i="13"/>
  <c r="F1543" i="13"/>
  <c r="F1544" i="13"/>
  <c r="F1545" i="13"/>
  <c r="F1546" i="13"/>
  <c r="F1547" i="13"/>
  <c r="F1548" i="13"/>
  <c r="F1549" i="13"/>
  <c r="F1550" i="13"/>
  <c r="F1551" i="13"/>
  <c r="F1552" i="13"/>
  <c r="F1553" i="13"/>
  <c r="F1554" i="13"/>
  <c r="F1555" i="13"/>
  <c r="F1556" i="13"/>
  <c r="F1557" i="13"/>
  <c r="F1558" i="13"/>
  <c r="F1559" i="13"/>
  <c r="F1560" i="13"/>
  <c r="F1561" i="13"/>
  <c r="F1562" i="13"/>
  <c r="F1563" i="13"/>
  <c r="F1564" i="13"/>
  <c r="F1565" i="13"/>
  <c r="F1566" i="13"/>
  <c r="F1567" i="13"/>
  <c r="F1568" i="13"/>
  <c r="F1569" i="13"/>
  <c r="F1570" i="13"/>
  <c r="F1571" i="13"/>
  <c r="F1572" i="13"/>
  <c r="F1573" i="13"/>
  <c r="F1574" i="13"/>
  <c r="F1575" i="13"/>
  <c r="F1576" i="13"/>
  <c r="F1577" i="13"/>
  <c r="F1578" i="13"/>
  <c r="F1579" i="13"/>
  <c r="F1580" i="13"/>
  <c r="F1581" i="13"/>
  <c r="F1582" i="13"/>
  <c r="F1583" i="13"/>
  <c r="F1584" i="13"/>
  <c r="F1585" i="13"/>
  <c r="F1586" i="13"/>
  <c r="F1587" i="13"/>
  <c r="F1588" i="13"/>
  <c r="F1589" i="13"/>
  <c r="F1590" i="13"/>
  <c r="F1591" i="13"/>
  <c r="F1592" i="13"/>
  <c r="F1593" i="13"/>
  <c r="F1594" i="13"/>
  <c r="F1595" i="13"/>
  <c r="F1596" i="13"/>
  <c r="F1597" i="13"/>
  <c r="F1598" i="13"/>
  <c r="F1599" i="13"/>
  <c r="F1600" i="13"/>
  <c r="F1601" i="13"/>
  <c r="F1602" i="13"/>
  <c r="F1603" i="13"/>
  <c r="F1604" i="13"/>
  <c r="F1605" i="13"/>
  <c r="F1606" i="13"/>
  <c r="F1607" i="13"/>
  <c r="F1608" i="13"/>
  <c r="F1609" i="13"/>
  <c r="F1610" i="13"/>
  <c r="F1611" i="13"/>
  <c r="F1612" i="13"/>
  <c r="F1613" i="13"/>
  <c r="F1614" i="13"/>
  <c r="F1615" i="13"/>
  <c r="F1616" i="13"/>
  <c r="F1617" i="13"/>
  <c r="F1618" i="13"/>
  <c r="F1619" i="13"/>
  <c r="F1620" i="13"/>
  <c r="F1621" i="13"/>
  <c r="F1622" i="13"/>
  <c r="F1623" i="13"/>
  <c r="F1624" i="13"/>
  <c r="F1625" i="13"/>
  <c r="F1626" i="13"/>
  <c r="F1627" i="13"/>
  <c r="F1628" i="13"/>
  <c r="F1629" i="13"/>
  <c r="F1630" i="13"/>
  <c r="F1631" i="13"/>
  <c r="F1632" i="13"/>
  <c r="F1633" i="13"/>
  <c r="F1634" i="13"/>
  <c r="F1635" i="13"/>
  <c r="F1636" i="13"/>
  <c r="F1637" i="13"/>
  <c r="F1638" i="13"/>
  <c r="F1639" i="13"/>
  <c r="F1640" i="13"/>
  <c r="F1641" i="13"/>
  <c r="F1642" i="13"/>
  <c r="F1643" i="13"/>
  <c r="F1644" i="13"/>
  <c r="F1645" i="13"/>
  <c r="F1646" i="13"/>
  <c r="F1647" i="13"/>
  <c r="F1648" i="13"/>
  <c r="F1649" i="13"/>
  <c r="F1650" i="13"/>
  <c r="F1651" i="13"/>
  <c r="F1652" i="13"/>
  <c r="F1653" i="13"/>
  <c r="F1654" i="13"/>
  <c r="F1655" i="13"/>
  <c r="F1656" i="13"/>
  <c r="F1657" i="13"/>
  <c r="F1658" i="13"/>
  <c r="F1659" i="13"/>
  <c r="F1660" i="13"/>
  <c r="F1661" i="13"/>
  <c r="F1662" i="13"/>
  <c r="F1663" i="13"/>
  <c r="F1664" i="13"/>
  <c r="F1665" i="13"/>
  <c r="F1666" i="13"/>
  <c r="F1667" i="13"/>
  <c r="F1668" i="13"/>
  <c r="F1669" i="13"/>
  <c r="F1670" i="13"/>
  <c r="F1671" i="13"/>
  <c r="F1672" i="13"/>
  <c r="F1673" i="13"/>
  <c r="F1674" i="13"/>
  <c r="F1675" i="13"/>
  <c r="F1676" i="13"/>
  <c r="F1677" i="13"/>
  <c r="F1678" i="13"/>
  <c r="F1679" i="13"/>
  <c r="F1680" i="13"/>
  <c r="F1681" i="13"/>
  <c r="F1682" i="13"/>
  <c r="F1683" i="13"/>
  <c r="F1684" i="13"/>
  <c r="F1685" i="13"/>
  <c r="F1686" i="13"/>
  <c r="F1687" i="13"/>
  <c r="F1688" i="13"/>
  <c r="F1689" i="13"/>
  <c r="F1690" i="13"/>
  <c r="F1691" i="13"/>
  <c r="F1692" i="13"/>
  <c r="F1693" i="13"/>
  <c r="F1694" i="13"/>
  <c r="F1695" i="13"/>
  <c r="F1696" i="13"/>
  <c r="F1697" i="13"/>
  <c r="F1698" i="13"/>
  <c r="F1699" i="13"/>
  <c r="F1700" i="13"/>
  <c r="F1701" i="13"/>
  <c r="F1702" i="13"/>
  <c r="F1703" i="13"/>
  <c r="F1704" i="13"/>
  <c r="F1705" i="13"/>
  <c r="F1706" i="13"/>
  <c r="F1707" i="13"/>
  <c r="F1708" i="13"/>
  <c r="F1709" i="13"/>
  <c r="F1710" i="13"/>
  <c r="F1711" i="13"/>
  <c r="F1712" i="13"/>
  <c r="F1713" i="13"/>
  <c r="F1714" i="13"/>
  <c r="F1715" i="13"/>
  <c r="F1716" i="13"/>
  <c r="F1717" i="13"/>
  <c r="F1718" i="13"/>
  <c r="F1719" i="13"/>
  <c r="F1720" i="13"/>
  <c r="F1721" i="13"/>
  <c r="F1722" i="13"/>
  <c r="F1723" i="13"/>
  <c r="F1724" i="13"/>
  <c r="F1725" i="13"/>
  <c r="F1726" i="13"/>
  <c r="F1727" i="13"/>
  <c r="F1728" i="13"/>
  <c r="F1729" i="13"/>
  <c r="F1730" i="13"/>
  <c r="F1731" i="13"/>
  <c r="F1732" i="13"/>
  <c r="F1733" i="13"/>
  <c r="F1734" i="13"/>
  <c r="F1735" i="13"/>
  <c r="F1736" i="13"/>
  <c r="F1737" i="13"/>
  <c r="F1738" i="13"/>
  <c r="F1739" i="13"/>
  <c r="F1740" i="13"/>
  <c r="F1741" i="13"/>
  <c r="F1742" i="13"/>
  <c r="F1743" i="13"/>
  <c r="F1744" i="13"/>
  <c r="F1745" i="13"/>
  <c r="F1746" i="13"/>
  <c r="F1747" i="13"/>
  <c r="F1748" i="13"/>
  <c r="F1749" i="13"/>
  <c r="F1750" i="13"/>
  <c r="F1751" i="13"/>
  <c r="F1752" i="13"/>
  <c r="F1753" i="13"/>
  <c r="F1754" i="13"/>
  <c r="F1755" i="13"/>
  <c r="F1756" i="13"/>
  <c r="F1757" i="13"/>
  <c r="F1758" i="13"/>
  <c r="F1759" i="13"/>
  <c r="F1760" i="13"/>
  <c r="F1761" i="13"/>
  <c r="F1762" i="13"/>
  <c r="F1763" i="13"/>
  <c r="F1764" i="13"/>
  <c r="F1765" i="13"/>
  <c r="F1766" i="13"/>
  <c r="F1767" i="13"/>
  <c r="F1768" i="13"/>
  <c r="F1769" i="13"/>
  <c r="F1770" i="13"/>
  <c r="F1771" i="13"/>
  <c r="F1772" i="13"/>
  <c r="F1773" i="13"/>
  <c r="F1774" i="13"/>
  <c r="F1775" i="13"/>
  <c r="F1776" i="13"/>
  <c r="F1777" i="13"/>
  <c r="F1778" i="13"/>
  <c r="F1779" i="13"/>
  <c r="F1780" i="13"/>
  <c r="F1781" i="13"/>
  <c r="F1782" i="13"/>
  <c r="F1783" i="13"/>
  <c r="F1784" i="13"/>
  <c r="F1785" i="13"/>
  <c r="F1786" i="13"/>
  <c r="F1787" i="13"/>
  <c r="F1788" i="13"/>
  <c r="F1789" i="13"/>
  <c r="F1790" i="13"/>
  <c r="F1791" i="13"/>
  <c r="F1792" i="13"/>
  <c r="F1793" i="13"/>
  <c r="F1794" i="13"/>
  <c r="F1795" i="13"/>
  <c r="F1796" i="13"/>
  <c r="F1797" i="13"/>
  <c r="F1798" i="13"/>
  <c r="F1799" i="13"/>
  <c r="F1800" i="13"/>
  <c r="F1801" i="13"/>
  <c r="F1802" i="13"/>
  <c r="F1803" i="13"/>
  <c r="F1804" i="13"/>
  <c r="F1805" i="13"/>
  <c r="F1806" i="13"/>
  <c r="F1807" i="13"/>
  <c r="F1808" i="13"/>
  <c r="F1809" i="13"/>
  <c r="F1810" i="13"/>
  <c r="F1811" i="13"/>
  <c r="F1812" i="13"/>
  <c r="F1813" i="13"/>
  <c r="F1814" i="13"/>
  <c r="F1815" i="13"/>
  <c r="F1816" i="13"/>
  <c r="F1817" i="13"/>
  <c r="F1818" i="13"/>
  <c r="F1819" i="13"/>
  <c r="F1820" i="13"/>
  <c r="F1821" i="13"/>
  <c r="F1822" i="13"/>
  <c r="F1823" i="13"/>
  <c r="F1824" i="13"/>
  <c r="F1825" i="13"/>
  <c r="F1826" i="13"/>
  <c r="F1827" i="13"/>
  <c r="F1828" i="13"/>
  <c r="F1829" i="13"/>
  <c r="F1830" i="13"/>
  <c r="F1831" i="13"/>
  <c r="F1832" i="13"/>
  <c r="F1833" i="13"/>
  <c r="F1834" i="13"/>
  <c r="F1835" i="13"/>
  <c r="F1836" i="13"/>
  <c r="F1837" i="13"/>
  <c r="F1838" i="13"/>
  <c r="F1839" i="13"/>
  <c r="F1840" i="13"/>
  <c r="F1841" i="13"/>
  <c r="F1842" i="13"/>
  <c r="F1843" i="13"/>
  <c r="F1844" i="13"/>
  <c r="F1845" i="13"/>
  <c r="F1846" i="13"/>
  <c r="F1847" i="13"/>
  <c r="F1848" i="13"/>
  <c r="F1849" i="13"/>
  <c r="F1850" i="13"/>
  <c r="F1851" i="13"/>
  <c r="F1852" i="13"/>
  <c r="F1853" i="13"/>
  <c r="F1854" i="13"/>
  <c r="F1855" i="13"/>
  <c r="F1856" i="13"/>
  <c r="F1857" i="13"/>
  <c r="F1858" i="13"/>
  <c r="F1859" i="13"/>
  <c r="F1860" i="13"/>
  <c r="F1861" i="13"/>
  <c r="F1862" i="13"/>
  <c r="F1863" i="13"/>
  <c r="F1864" i="13"/>
  <c r="F1865" i="13"/>
  <c r="F1866" i="13"/>
  <c r="F1867" i="13"/>
  <c r="F1868" i="13"/>
  <c r="F1869" i="13"/>
  <c r="F1870" i="13"/>
  <c r="F1871" i="13"/>
  <c r="F1872" i="13"/>
  <c r="F1873" i="13"/>
  <c r="F1874" i="13"/>
  <c r="F1875" i="13"/>
  <c r="F1876" i="13"/>
  <c r="F1877" i="13"/>
  <c r="F1878" i="13"/>
  <c r="F1879" i="13"/>
  <c r="F1880" i="13"/>
  <c r="F1881" i="13"/>
  <c r="F1882" i="13"/>
  <c r="F1883" i="13"/>
  <c r="F1884" i="13"/>
  <c r="F1885" i="13"/>
  <c r="F1886" i="13"/>
  <c r="F1887" i="13"/>
  <c r="F1888" i="13"/>
  <c r="F1889" i="13"/>
  <c r="F1890" i="13"/>
  <c r="F1891" i="13"/>
  <c r="F1892" i="13"/>
  <c r="F1893" i="13"/>
  <c r="F1894" i="13"/>
  <c r="F1895" i="13"/>
  <c r="F1896" i="13"/>
  <c r="F1897" i="13"/>
  <c r="F1898" i="13"/>
  <c r="F1899" i="13"/>
  <c r="F1900" i="13"/>
  <c r="F1901" i="13"/>
  <c r="F1902" i="13"/>
  <c r="F1903" i="13"/>
  <c r="F1904" i="13"/>
  <c r="F1905" i="13"/>
  <c r="F1906" i="13"/>
  <c r="F1907" i="13"/>
  <c r="F1908" i="13"/>
  <c r="F1909" i="13"/>
  <c r="F1910" i="13"/>
  <c r="F1911" i="13"/>
  <c r="F1912" i="13"/>
  <c r="F1913" i="13"/>
  <c r="F1914" i="13"/>
  <c r="F1915" i="13"/>
  <c r="F1916" i="13"/>
  <c r="F1917" i="13"/>
  <c r="F1918" i="13"/>
  <c r="F1919" i="13"/>
  <c r="F1920" i="13"/>
  <c r="F1921" i="13"/>
  <c r="F1922" i="13"/>
  <c r="F1923" i="13"/>
  <c r="F1924" i="13"/>
  <c r="F1925" i="13"/>
  <c r="F1926" i="13"/>
  <c r="F1927" i="13"/>
  <c r="F1928" i="13"/>
  <c r="F1929" i="13"/>
  <c r="F1930" i="13"/>
  <c r="F1931" i="13"/>
  <c r="F1932" i="13"/>
  <c r="F1933" i="13"/>
  <c r="F1934" i="13"/>
  <c r="F1935" i="13"/>
  <c r="F1936" i="13"/>
  <c r="F1937" i="13"/>
  <c r="F1938" i="13"/>
  <c r="F1939" i="13"/>
  <c r="F1940" i="13"/>
  <c r="F1941" i="13"/>
  <c r="F1942" i="13"/>
  <c r="F1943" i="13"/>
  <c r="F1944" i="13"/>
  <c r="F1945" i="13"/>
  <c r="F1946" i="13"/>
  <c r="F1947" i="13"/>
  <c r="F1948" i="13"/>
  <c r="F1949" i="13"/>
  <c r="F1950" i="13"/>
  <c r="F1951" i="13"/>
  <c r="F1952" i="13"/>
  <c r="F1953" i="13"/>
  <c r="F1954" i="13"/>
  <c r="F1955" i="13"/>
  <c r="F1956" i="13"/>
  <c r="F1957" i="13"/>
  <c r="F1958" i="13"/>
  <c r="F1959" i="13"/>
  <c r="F1960" i="13"/>
  <c r="F1961" i="13"/>
  <c r="F1962" i="13"/>
  <c r="F1963" i="13"/>
  <c r="F1964" i="13"/>
  <c r="F1965" i="13"/>
  <c r="F1966" i="13"/>
  <c r="F1967" i="13"/>
  <c r="F1968" i="13"/>
  <c r="F1969" i="13"/>
  <c r="F1970" i="13"/>
  <c r="F1971" i="13"/>
  <c r="F1972" i="13"/>
  <c r="F1973" i="13"/>
  <c r="F1974" i="13"/>
  <c r="F1975" i="13"/>
  <c r="F1976" i="13"/>
  <c r="F1977" i="13"/>
  <c r="F1978" i="13"/>
  <c r="F1979" i="13"/>
  <c r="F1980" i="13"/>
  <c r="F1981" i="13"/>
  <c r="F1982" i="13"/>
  <c r="F1983" i="13"/>
  <c r="F1984" i="13"/>
  <c r="F1985" i="13"/>
  <c r="F1986" i="13"/>
  <c r="F1987" i="13"/>
  <c r="F1988" i="13"/>
  <c r="F1989" i="13"/>
  <c r="F1990" i="13"/>
  <c r="F1991" i="13"/>
  <c r="F1992" i="13"/>
  <c r="F1993" i="13"/>
  <c r="F1994" i="13"/>
  <c r="F1995" i="13"/>
  <c r="F1996" i="13"/>
  <c r="F1997" i="13"/>
  <c r="F1998" i="13"/>
  <c r="F1999" i="13"/>
  <c r="F2000" i="13"/>
  <c r="F2001" i="13"/>
  <c r="F2002" i="13"/>
  <c r="F2003" i="13"/>
  <c r="F2004" i="13"/>
  <c r="F2005" i="13"/>
  <c r="F2006" i="13"/>
  <c r="F2007" i="13"/>
  <c r="F2008" i="13"/>
  <c r="F2009" i="13"/>
  <c r="F2010" i="13"/>
  <c r="F2011" i="13"/>
  <c r="F2012" i="13"/>
  <c r="F2013" i="13"/>
  <c r="F2014" i="13"/>
  <c r="F2015" i="13"/>
  <c r="F2016" i="13"/>
  <c r="F2017" i="13"/>
  <c r="F2018" i="13"/>
  <c r="F2019" i="13"/>
  <c r="F2020" i="13"/>
  <c r="F2021" i="13"/>
  <c r="F2022" i="13"/>
  <c r="F2023" i="13"/>
  <c r="F2024" i="13"/>
  <c r="F2025" i="13"/>
  <c r="F2026" i="13"/>
  <c r="F2027" i="13"/>
  <c r="F2028" i="13"/>
  <c r="F2029" i="13"/>
  <c r="F2030" i="13"/>
  <c r="F2031" i="13"/>
  <c r="F2032" i="13"/>
  <c r="F2033" i="13"/>
  <c r="F2034" i="13"/>
  <c r="F2035" i="13"/>
  <c r="F2036" i="13"/>
  <c r="F2037" i="13"/>
  <c r="F2038" i="13"/>
  <c r="F2039" i="13"/>
  <c r="F2040" i="13"/>
  <c r="F2041" i="13"/>
  <c r="F2042" i="13"/>
  <c r="F2043" i="13"/>
  <c r="F2044" i="13"/>
  <c r="F2045" i="13"/>
  <c r="F2046" i="13"/>
  <c r="F2047" i="13"/>
  <c r="F2048" i="13"/>
  <c r="F2049" i="13"/>
  <c r="F2050" i="13"/>
  <c r="F2051" i="13"/>
  <c r="F2052" i="13"/>
  <c r="F2053" i="13"/>
  <c r="F2054" i="13"/>
  <c r="F2055" i="13"/>
  <c r="F2056" i="13"/>
  <c r="F2057" i="13"/>
  <c r="F2058" i="13"/>
  <c r="F2059" i="13"/>
  <c r="F2060" i="13"/>
  <c r="F2061" i="13"/>
  <c r="F2062" i="13"/>
  <c r="F2063" i="13"/>
  <c r="F2064" i="13"/>
  <c r="F2065" i="13"/>
  <c r="F2066" i="13"/>
  <c r="F2067" i="13"/>
  <c r="F2068" i="13"/>
  <c r="F2069" i="13"/>
  <c r="F2070" i="13"/>
  <c r="F2071" i="13"/>
  <c r="F2072" i="13"/>
  <c r="F2073" i="13"/>
  <c r="F2074" i="13"/>
  <c r="F2075" i="13"/>
  <c r="F2076" i="13"/>
  <c r="F2077" i="13"/>
  <c r="F2078" i="13"/>
  <c r="F2079" i="13"/>
  <c r="F2080" i="13"/>
  <c r="F2081" i="13"/>
  <c r="F2082" i="13"/>
  <c r="F2083" i="13"/>
  <c r="F2084" i="13"/>
  <c r="F2085" i="13"/>
  <c r="F2086" i="13"/>
  <c r="F2087" i="13"/>
  <c r="F2088" i="13"/>
  <c r="F2089" i="13"/>
  <c r="F2090" i="13"/>
  <c r="F2091" i="13"/>
  <c r="F2092" i="13"/>
  <c r="F2093" i="13"/>
  <c r="F2094" i="13"/>
  <c r="F2095" i="13"/>
  <c r="F2096" i="13"/>
  <c r="F2097" i="13"/>
  <c r="F2098" i="13"/>
  <c r="F2099" i="13"/>
  <c r="F2100" i="13"/>
  <c r="F2101" i="13"/>
  <c r="F2102" i="13"/>
  <c r="F2103" i="13"/>
  <c r="F2104" i="13"/>
  <c r="F2105" i="13"/>
  <c r="F2106" i="13"/>
  <c r="F2107" i="13"/>
  <c r="F2108" i="13"/>
  <c r="F2109" i="13"/>
  <c r="F2110" i="13"/>
  <c r="F2111" i="13"/>
  <c r="F2112" i="13"/>
  <c r="F2113" i="13"/>
  <c r="F2114" i="13"/>
  <c r="F2115" i="13"/>
  <c r="F2116" i="13"/>
  <c r="F2117" i="13"/>
  <c r="F2118" i="13"/>
  <c r="F2119" i="13"/>
  <c r="F2120" i="13"/>
  <c r="F2121" i="13"/>
  <c r="F2122" i="13"/>
  <c r="F2123" i="13"/>
  <c r="F2124" i="13"/>
  <c r="F2125" i="13"/>
  <c r="F2126" i="13"/>
  <c r="F2127" i="13"/>
  <c r="F2128" i="13"/>
  <c r="F2129" i="13"/>
  <c r="F2130" i="13"/>
  <c r="F2131" i="13"/>
  <c r="F2132" i="13"/>
  <c r="F2133" i="13"/>
  <c r="F2134" i="13"/>
  <c r="F2135" i="13"/>
  <c r="F2136" i="13"/>
  <c r="F2137" i="13"/>
  <c r="F2138" i="13"/>
  <c r="F2139" i="13"/>
  <c r="F2140" i="13"/>
  <c r="F2141" i="13"/>
  <c r="F2142" i="13"/>
  <c r="F2143" i="13"/>
  <c r="F2144" i="13"/>
  <c r="F2145" i="13"/>
  <c r="F2146" i="13"/>
  <c r="F2147" i="13"/>
  <c r="F2148" i="13"/>
  <c r="F2149" i="13"/>
  <c r="F2150" i="13"/>
  <c r="F2151" i="13"/>
  <c r="F2152" i="13"/>
  <c r="F2153" i="13"/>
  <c r="F2154" i="13"/>
  <c r="F2155" i="13"/>
  <c r="F2156" i="13"/>
  <c r="F2157" i="13"/>
  <c r="F2158" i="13"/>
  <c r="F2159" i="13"/>
  <c r="F2160" i="13"/>
  <c r="F2161" i="13"/>
  <c r="F2162" i="13"/>
  <c r="F2163" i="13"/>
  <c r="F2164" i="13"/>
  <c r="F2165" i="13"/>
  <c r="F2166" i="13"/>
  <c r="F2167" i="13"/>
  <c r="F2168" i="13"/>
  <c r="F2169" i="13"/>
  <c r="F2170" i="13"/>
  <c r="F2171" i="13"/>
  <c r="F2172" i="13"/>
  <c r="F2173" i="13"/>
  <c r="F2174" i="13"/>
  <c r="F2175" i="13"/>
  <c r="F2176" i="13"/>
  <c r="F2177" i="13"/>
  <c r="F2178" i="13"/>
  <c r="F2179" i="13"/>
  <c r="F2180" i="13"/>
  <c r="F2181" i="13"/>
  <c r="F2182" i="13"/>
  <c r="F2183" i="13"/>
  <c r="F2184" i="13"/>
  <c r="F2185" i="13"/>
  <c r="F2186" i="13"/>
  <c r="F2187" i="13"/>
  <c r="F2188" i="13"/>
  <c r="F2189" i="13"/>
  <c r="F2190" i="13"/>
  <c r="F2191" i="13"/>
  <c r="F2192" i="13"/>
  <c r="F2193" i="13"/>
  <c r="F2194" i="13"/>
  <c r="F2195" i="13"/>
  <c r="F2196" i="13"/>
  <c r="F2197" i="13"/>
  <c r="F2198" i="13"/>
  <c r="F2199" i="13"/>
  <c r="F2200" i="13"/>
  <c r="F2201" i="13"/>
  <c r="F2202" i="13"/>
  <c r="F2203" i="13"/>
  <c r="F2204" i="13"/>
  <c r="F2205" i="13"/>
  <c r="F2206" i="13"/>
  <c r="F2207" i="13"/>
  <c r="F2208" i="13"/>
  <c r="F2209" i="13"/>
  <c r="F2210" i="13"/>
  <c r="F2211" i="13"/>
  <c r="F2212" i="13"/>
  <c r="F2213" i="13"/>
  <c r="F2214" i="13"/>
  <c r="F2215" i="13"/>
  <c r="F2216" i="13"/>
  <c r="F2217" i="13"/>
  <c r="F2218" i="13"/>
  <c r="F2219" i="13"/>
  <c r="F2220" i="13"/>
  <c r="F2221" i="13"/>
  <c r="F2222" i="13"/>
  <c r="F2223" i="13"/>
  <c r="F2224" i="13"/>
  <c r="F2225" i="13"/>
  <c r="F2226" i="13"/>
  <c r="F2227" i="13"/>
  <c r="F2228" i="13"/>
  <c r="F2229" i="13"/>
  <c r="F2230" i="13"/>
  <c r="F2231" i="13"/>
  <c r="F2232" i="13"/>
  <c r="F2233" i="13"/>
  <c r="F2234" i="13"/>
  <c r="F2235" i="13"/>
  <c r="F2236" i="13"/>
  <c r="F2237" i="13"/>
  <c r="F2238" i="13"/>
  <c r="F2239" i="13"/>
  <c r="F2240" i="13"/>
  <c r="F2241" i="13"/>
  <c r="F2242" i="13"/>
  <c r="F2243" i="13"/>
  <c r="F2244" i="13"/>
  <c r="F2245" i="13"/>
  <c r="F2246" i="13"/>
  <c r="F2247" i="13"/>
  <c r="F2248" i="13"/>
  <c r="F2249" i="13"/>
  <c r="F2250" i="13"/>
  <c r="F2251" i="13"/>
  <c r="F2252" i="13"/>
  <c r="F2253" i="13"/>
  <c r="F2254" i="13"/>
  <c r="F2255" i="13"/>
  <c r="F2256" i="13"/>
  <c r="F2257" i="13"/>
  <c r="F2258" i="13"/>
  <c r="F2259" i="13"/>
  <c r="F2260" i="13"/>
  <c r="F2261" i="13"/>
  <c r="F2262" i="13"/>
  <c r="F2263" i="13"/>
  <c r="F2264" i="13"/>
  <c r="F2265" i="13"/>
  <c r="F2266" i="13"/>
  <c r="F2267" i="13"/>
  <c r="F2268" i="13"/>
  <c r="F2269" i="13"/>
  <c r="F2270" i="13"/>
  <c r="F2271" i="13"/>
  <c r="F2272" i="13"/>
  <c r="F2273" i="13"/>
  <c r="F2274" i="13"/>
  <c r="F2275" i="13"/>
  <c r="F2276" i="13"/>
  <c r="F2277" i="13"/>
  <c r="F2278" i="13"/>
  <c r="F2279" i="13"/>
  <c r="F2280" i="13"/>
  <c r="F2281" i="13"/>
  <c r="F2282" i="13"/>
  <c r="F2283" i="13"/>
  <c r="F2284" i="13"/>
  <c r="F2285" i="13"/>
  <c r="F2286" i="13"/>
  <c r="F2287" i="13"/>
  <c r="F2288" i="13"/>
  <c r="F2289" i="13"/>
  <c r="F2290" i="13"/>
  <c r="F2291" i="13"/>
  <c r="F2292" i="13"/>
  <c r="F2293" i="13"/>
  <c r="F2294" i="13"/>
  <c r="F2295" i="13"/>
  <c r="F2296" i="13"/>
  <c r="F2297" i="13"/>
  <c r="F2298" i="13"/>
  <c r="F2299" i="13"/>
  <c r="F2300" i="13"/>
  <c r="F2301" i="13"/>
  <c r="F2302" i="13"/>
  <c r="F2303" i="13"/>
  <c r="F2304" i="13"/>
  <c r="F2305" i="13"/>
  <c r="F2306" i="13"/>
  <c r="F2307" i="13"/>
  <c r="F2308" i="13"/>
  <c r="F2309" i="13"/>
  <c r="F2310" i="13"/>
  <c r="F2311" i="13"/>
  <c r="F2312" i="13"/>
  <c r="F2313" i="13"/>
  <c r="F2314" i="13"/>
  <c r="F2315" i="13"/>
  <c r="F2316" i="13"/>
  <c r="F2317" i="13"/>
  <c r="F2318" i="13"/>
  <c r="F2319" i="13"/>
  <c r="F2320" i="13"/>
  <c r="F2321" i="13"/>
  <c r="F2322" i="13"/>
  <c r="F2323" i="13"/>
  <c r="F2324" i="13"/>
  <c r="F2325" i="13"/>
  <c r="F2326" i="13"/>
  <c r="F2327" i="13"/>
  <c r="F2328" i="13"/>
  <c r="F2329" i="13"/>
  <c r="F2330" i="13"/>
  <c r="F2331" i="13"/>
  <c r="F2332" i="13"/>
  <c r="F2333" i="13"/>
  <c r="F2334" i="13"/>
  <c r="F2335" i="13"/>
  <c r="F2336" i="13"/>
  <c r="F2337" i="13"/>
  <c r="F2338" i="13"/>
  <c r="F2339" i="13"/>
  <c r="F2340" i="13"/>
  <c r="F2341" i="13"/>
  <c r="F2342" i="13"/>
  <c r="F2343" i="13"/>
  <c r="F2344" i="13"/>
  <c r="F2345" i="13"/>
  <c r="F2346" i="13"/>
  <c r="F2347" i="13"/>
  <c r="F2348" i="13"/>
  <c r="F2349" i="13"/>
  <c r="F2350" i="13"/>
  <c r="F2351" i="13"/>
  <c r="F2352" i="13"/>
  <c r="F2353" i="13"/>
  <c r="F2354" i="13"/>
  <c r="F2355" i="13"/>
  <c r="F2356" i="13"/>
  <c r="F2357" i="13"/>
  <c r="F2358" i="13"/>
  <c r="F2359" i="13"/>
  <c r="F2360" i="13"/>
  <c r="F2361" i="13"/>
  <c r="F2362" i="13"/>
  <c r="F2363" i="13"/>
  <c r="F2364" i="13"/>
  <c r="F2365" i="13"/>
  <c r="F2366" i="13"/>
  <c r="F2367" i="13"/>
  <c r="F2368" i="13"/>
  <c r="F2369" i="13"/>
  <c r="F2370" i="13"/>
  <c r="F2371" i="13"/>
  <c r="F2372" i="13"/>
  <c r="F2373" i="13"/>
  <c r="F2374" i="13"/>
  <c r="F2375" i="13"/>
  <c r="F2376" i="13"/>
  <c r="F2377" i="13"/>
  <c r="F2378" i="13"/>
  <c r="F2379" i="13"/>
  <c r="F2380" i="13"/>
  <c r="F2381" i="13"/>
  <c r="F2382" i="13"/>
  <c r="F2383" i="13"/>
  <c r="F2384" i="13"/>
  <c r="F2385" i="13"/>
  <c r="F2386" i="13"/>
  <c r="F2387" i="13"/>
  <c r="F2388" i="13"/>
  <c r="F2389" i="13"/>
  <c r="F2390" i="13"/>
  <c r="F2391" i="13"/>
  <c r="F2392" i="13"/>
  <c r="F2393" i="13"/>
  <c r="F2394" i="13"/>
  <c r="F2395" i="13"/>
  <c r="F2396" i="13"/>
  <c r="F2397" i="13"/>
  <c r="F2398" i="13"/>
  <c r="F2399" i="13"/>
  <c r="F2400" i="13"/>
  <c r="F2401" i="13"/>
  <c r="F2402" i="13"/>
  <c r="F2403" i="13"/>
  <c r="F2404" i="13"/>
  <c r="F2405" i="13"/>
  <c r="F2406" i="13"/>
  <c r="F2407" i="13"/>
  <c r="F2408" i="13"/>
  <c r="F2409" i="13"/>
  <c r="F2410" i="13"/>
  <c r="F2411" i="13"/>
  <c r="F2412" i="13"/>
  <c r="F2413" i="13"/>
  <c r="F2414" i="13"/>
  <c r="F2415" i="13"/>
  <c r="F2416" i="13"/>
  <c r="F2417" i="13"/>
  <c r="F2418" i="13"/>
  <c r="F2419" i="13"/>
  <c r="F2420" i="13"/>
  <c r="F2421" i="13"/>
  <c r="F2422" i="13"/>
  <c r="F2423" i="13"/>
  <c r="F2424" i="13"/>
  <c r="F2425" i="13"/>
  <c r="F2426" i="13"/>
  <c r="F2427" i="13"/>
  <c r="F2428" i="13"/>
  <c r="F2429" i="13"/>
  <c r="F2430" i="13"/>
  <c r="F2431" i="13"/>
  <c r="F2432" i="13"/>
  <c r="F2433" i="13"/>
  <c r="F2434" i="13"/>
  <c r="F2435" i="13"/>
  <c r="F2436" i="13"/>
  <c r="F2437" i="13"/>
  <c r="F2438" i="13"/>
  <c r="F2439" i="13"/>
  <c r="F2440" i="13"/>
  <c r="F2441" i="13"/>
  <c r="F2442" i="13"/>
  <c r="F2443" i="13"/>
  <c r="F2444" i="13"/>
  <c r="F2445" i="13"/>
  <c r="F2446" i="13"/>
  <c r="F2447" i="13"/>
  <c r="F2448" i="13"/>
  <c r="F2449" i="13"/>
  <c r="F2450" i="13"/>
  <c r="F2451" i="13"/>
  <c r="F2452" i="13"/>
  <c r="F2453" i="13"/>
  <c r="F2454" i="13"/>
  <c r="F2455" i="13"/>
  <c r="F2456" i="13"/>
  <c r="F2457" i="13"/>
  <c r="F2458" i="13"/>
  <c r="F2459" i="13"/>
  <c r="F2460" i="13"/>
  <c r="F2461" i="13"/>
  <c r="F2462" i="13"/>
  <c r="F2463" i="13"/>
  <c r="F2464" i="13"/>
  <c r="F2465" i="13"/>
  <c r="F2466" i="13"/>
  <c r="F2467" i="13"/>
  <c r="F2468" i="13"/>
  <c r="F2469" i="13"/>
  <c r="F2470" i="13"/>
  <c r="F2471" i="13"/>
  <c r="F2472" i="13"/>
  <c r="F2473" i="13"/>
  <c r="F2474" i="13"/>
  <c r="F2475" i="13"/>
  <c r="F2476" i="13"/>
  <c r="F2477" i="13"/>
  <c r="F2478" i="13"/>
  <c r="F2479" i="13"/>
  <c r="F2480" i="13"/>
  <c r="F2481" i="13"/>
  <c r="F2482" i="13"/>
  <c r="F2483" i="13"/>
  <c r="F2484" i="13"/>
  <c r="F2485" i="13"/>
  <c r="F2486" i="13"/>
  <c r="F2487" i="13"/>
  <c r="F2488" i="13"/>
  <c r="F2489" i="13"/>
  <c r="F2490" i="13"/>
  <c r="F2491" i="13"/>
  <c r="F2492" i="13"/>
  <c r="F2493" i="13"/>
  <c r="F2494" i="13"/>
  <c r="F2495" i="13"/>
  <c r="F2496" i="13"/>
  <c r="F2497" i="13"/>
  <c r="F2498" i="13"/>
  <c r="F2499" i="13"/>
  <c r="F2500" i="13"/>
  <c r="F2501" i="13"/>
  <c r="F2502" i="13"/>
  <c r="F2503" i="13"/>
  <c r="F2504" i="13"/>
  <c r="F2505" i="13"/>
  <c r="F2506" i="13"/>
  <c r="F2507" i="13"/>
  <c r="F2508" i="13"/>
  <c r="F2509" i="13"/>
  <c r="F2510" i="13"/>
  <c r="F2511" i="13"/>
  <c r="F2512" i="13"/>
  <c r="F2513" i="13"/>
  <c r="F2514" i="13"/>
  <c r="F2515" i="13"/>
  <c r="F2516" i="13"/>
  <c r="F2517" i="13"/>
  <c r="F2518" i="13"/>
  <c r="F2519" i="13"/>
  <c r="F2520" i="13"/>
  <c r="F2521" i="13"/>
  <c r="F2522" i="13"/>
  <c r="F2523" i="13"/>
  <c r="F2524" i="13"/>
  <c r="F2525" i="13"/>
  <c r="F2526" i="13"/>
  <c r="F2527" i="13"/>
  <c r="F2528" i="13"/>
  <c r="F2529" i="13"/>
  <c r="F2530" i="13"/>
  <c r="F2531" i="13"/>
  <c r="F2532" i="13"/>
  <c r="F2533" i="13"/>
  <c r="F2534" i="13"/>
  <c r="F2535" i="13"/>
  <c r="F2536" i="13"/>
  <c r="F2537" i="13"/>
  <c r="F2538" i="13"/>
  <c r="F2539" i="13"/>
  <c r="F2540" i="13"/>
  <c r="F2541" i="13"/>
  <c r="F2542" i="13"/>
  <c r="F2543" i="13"/>
  <c r="F2544" i="13"/>
  <c r="F2545" i="13"/>
  <c r="F2546" i="13"/>
  <c r="F2547" i="13"/>
  <c r="F2548" i="13"/>
  <c r="F2549" i="13"/>
  <c r="F2550" i="13"/>
  <c r="F2551" i="13"/>
  <c r="F2552" i="13"/>
  <c r="F2553" i="13"/>
  <c r="F2554" i="13"/>
  <c r="F2555" i="13"/>
  <c r="F2556" i="13"/>
  <c r="F2557" i="13"/>
  <c r="F2558" i="13"/>
  <c r="F2559" i="13"/>
  <c r="F2560" i="13"/>
  <c r="F2561" i="13"/>
  <c r="F2562" i="13"/>
  <c r="F2563" i="13"/>
  <c r="F2564" i="13"/>
  <c r="F2565" i="13"/>
  <c r="F2566" i="13"/>
  <c r="F2567" i="13"/>
  <c r="F2568" i="13"/>
  <c r="F2569" i="13"/>
  <c r="F2570" i="13"/>
  <c r="F2571" i="13"/>
  <c r="F2572" i="13"/>
  <c r="F2573" i="13"/>
  <c r="F2574" i="13"/>
  <c r="F2575" i="13"/>
  <c r="F2576" i="13"/>
  <c r="F2577" i="13"/>
  <c r="F2578" i="13"/>
  <c r="F2579" i="13"/>
  <c r="F2580" i="13"/>
  <c r="F2581" i="13"/>
  <c r="F2582" i="13"/>
  <c r="F2583" i="13"/>
  <c r="F2584" i="13"/>
  <c r="F2585" i="13"/>
  <c r="F2586" i="13"/>
  <c r="F2587" i="13"/>
  <c r="F2588" i="13"/>
  <c r="F2589" i="13"/>
  <c r="F2590" i="13"/>
  <c r="F2591" i="13"/>
  <c r="F2592" i="13"/>
  <c r="F2593" i="13"/>
  <c r="F2594" i="13"/>
  <c r="F2595" i="13"/>
  <c r="F2596" i="13"/>
  <c r="F2597" i="13"/>
  <c r="F2598" i="13"/>
  <c r="F2599" i="13"/>
  <c r="F2600" i="13"/>
  <c r="F2601" i="13"/>
  <c r="F2602" i="13"/>
  <c r="F2603" i="13"/>
  <c r="F2604" i="13"/>
  <c r="F2605" i="13"/>
  <c r="F2606" i="13"/>
  <c r="F2607" i="13"/>
  <c r="F2608" i="13"/>
  <c r="F2609" i="13"/>
  <c r="F2610" i="13"/>
  <c r="F2611" i="13"/>
  <c r="F2612" i="13"/>
  <c r="F2613" i="13"/>
  <c r="F2614" i="13"/>
  <c r="F2615" i="13"/>
  <c r="F2616" i="13"/>
  <c r="F2617" i="13"/>
  <c r="F2618" i="13"/>
  <c r="F2619" i="13"/>
  <c r="F2620" i="13"/>
  <c r="F2621" i="13"/>
  <c r="F2622" i="13"/>
  <c r="F2623" i="13"/>
  <c r="F2624" i="13"/>
  <c r="F2625" i="13"/>
  <c r="F2626" i="13"/>
  <c r="F2627" i="13"/>
  <c r="F2628" i="13"/>
  <c r="F2629" i="13"/>
  <c r="F2630" i="13"/>
  <c r="F2631" i="13"/>
  <c r="F2632" i="13"/>
  <c r="F2633" i="13"/>
  <c r="F2634" i="13"/>
  <c r="F2635" i="13"/>
  <c r="F2636" i="13"/>
  <c r="F2637" i="13"/>
  <c r="F2638" i="13"/>
  <c r="F2639" i="13"/>
  <c r="F2640" i="13"/>
  <c r="F2641" i="13"/>
  <c r="F2642" i="13"/>
  <c r="F2643" i="13"/>
  <c r="F2644" i="13"/>
  <c r="F2645" i="13"/>
  <c r="F2646" i="13"/>
  <c r="F2647" i="13"/>
  <c r="F2648" i="13"/>
  <c r="F2649" i="13"/>
  <c r="F2650" i="13"/>
  <c r="F2651" i="13"/>
  <c r="F2652" i="13"/>
  <c r="F2653" i="13"/>
  <c r="F2654" i="13"/>
  <c r="F2655" i="13"/>
  <c r="F2656" i="13"/>
  <c r="F2657" i="13"/>
  <c r="F2658" i="13"/>
  <c r="F2659" i="13"/>
  <c r="F2660" i="13"/>
  <c r="F2661" i="13"/>
  <c r="F2662" i="13"/>
  <c r="F2663" i="13"/>
  <c r="F2664" i="13"/>
  <c r="F2665" i="13"/>
  <c r="F2666" i="13"/>
  <c r="F2667" i="13"/>
  <c r="F2668" i="13"/>
  <c r="F2669" i="13"/>
  <c r="F2670" i="13"/>
  <c r="F2671" i="13"/>
  <c r="F2672" i="13"/>
  <c r="F2673" i="13"/>
  <c r="F2674" i="13"/>
  <c r="F2675" i="13"/>
  <c r="F2676" i="13"/>
  <c r="F2677" i="13"/>
  <c r="F2678" i="13"/>
  <c r="F2679" i="13"/>
  <c r="F2680" i="13"/>
  <c r="F2681" i="13"/>
  <c r="F2682" i="13"/>
  <c r="F2683" i="13"/>
  <c r="F2684" i="13"/>
  <c r="F2685" i="13"/>
  <c r="F2686" i="13"/>
  <c r="F2687" i="13"/>
  <c r="F2688" i="13"/>
  <c r="F2689" i="13"/>
  <c r="F2690" i="13"/>
  <c r="F2691" i="13"/>
  <c r="F2692" i="13"/>
  <c r="F2693" i="13"/>
  <c r="F2694" i="13"/>
  <c r="F2695" i="13"/>
  <c r="F2696" i="13"/>
  <c r="F2697" i="13"/>
  <c r="F2698" i="13"/>
  <c r="F2699" i="13"/>
  <c r="F2700" i="13"/>
  <c r="F2701" i="13"/>
  <c r="F2702" i="13"/>
  <c r="F2703" i="13"/>
  <c r="F2704" i="13"/>
  <c r="F2705" i="13"/>
  <c r="F2706" i="13"/>
  <c r="F2707" i="13"/>
  <c r="F2708" i="13"/>
  <c r="F2709" i="13"/>
  <c r="F2710" i="13"/>
  <c r="F2711" i="13"/>
  <c r="F2712" i="13"/>
  <c r="F2713" i="13"/>
  <c r="F2714" i="13"/>
  <c r="F2715" i="13"/>
  <c r="F2716" i="13"/>
  <c r="F2717" i="13"/>
  <c r="F2718" i="13"/>
  <c r="F2719" i="13"/>
  <c r="F2720" i="13"/>
  <c r="F2721" i="13"/>
  <c r="F2722" i="13"/>
  <c r="F2723" i="13"/>
  <c r="F2724" i="13"/>
  <c r="F2725" i="13"/>
  <c r="F2726" i="13"/>
  <c r="F2727" i="13"/>
  <c r="F2728" i="13"/>
  <c r="F2729" i="13"/>
  <c r="F2730" i="13"/>
  <c r="F2731" i="13"/>
  <c r="F2732" i="13"/>
  <c r="F2733" i="13"/>
  <c r="F2734" i="13"/>
  <c r="F2735" i="13"/>
  <c r="F2736" i="13"/>
  <c r="F2737" i="13"/>
  <c r="F2738" i="13"/>
  <c r="F2739" i="13"/>
  <c r="F2740" i="13"/>
  <c r="F2741" i="13"/>
  <c r="F2742" i="13"/>
  <c r="F2743" i="13"/>
  <c r="F2744" i="13"/>
  <c r="F2745" i="13"/>
  <c r="F2746" i="13"/>
  <c r="F2747" i="13"/>
  <c r="F2748" i="13"/>
  <c r="F2749" i="13"/>
  <c r="F2750" i="13"/>
  <c r="F2751" i="13"/>
  <c r="F2752" i="13"/>
  <c r="F2753" i="13"/>
  <c r="F2754" i="13"/>
  <c r="F2755" i="13"/>
  <c r="F2756" i="13"/>
  <c r="F2757" i="13"/>
  <c r="F2758" i="13"/>
  <c r="F2759" i="13"/>
  <c r="F2760" i="13"/>
  <c r="F2761" i="13"/>
  <c r="F2762" i="13"/>
  <c r="F2763" i="13"/>
  <c r="F2764" i="13"/>
  <c r="F2765" i="13"/>
  <c r="F2766" i="13"/>
  <c r="F2767" i="13"/>
  <c r="F2768" i="13"/>
  <c r="F2769" i="13"/>
  <c r="F2770" i="13"/>
  <c r="F2771" i="13"/>
  <c r="F2772" i="13"/>
  <c r="F2773" i="13"/>
  <c r="F2774" i="13"/>
  <c r="F2775" i="13"/>
  <c r="F2776" i="13"/>
  <c r="F2777" i="13"/>
  <c r="F2778" i="13"/>
  <c r="F2779" i="13"/>
  <c r="F2780" i="13"/>
  <c r="F2781" i="13"/>
  <c r="F2782" i="13"/>
  <c r="F2783" i="13"/>
  <c r="F2784" i="13"/>
  <c r="F2785" i="13"/>
  <c r="F2786" i="13"/>
  <c r="F2787" i="13"/>
  <c r="F2788" i="13"/>
  <c r="F2789" i="13"/>
  <c r="F2790" i="13"/>
  <c r="F2791" i="13"/>
  <c r="F2792" i="13"/>
  <c r="F2793" i="13"/>
  <c r="F2794" i="13"/>
  <c r="F2795" i="13"/>
  <c r="F2796" i="13"/>
  <c r="F2797" i="13"/>
  <c r="F2798" i="13"/>
  <c r="F2799" i="13"/>
  <c r="F2800" i="13"/>
  <c r="F2801" i="13"/>
  <c r="F2802" i="13"/>
  <c r="F2803" i="13"/>
  <c r="F2804" i="13"/>
  <c r="F2805" i="13"/>
  <c r="F2806" i="13"/>
  <c r="F2807" i="13"/>
  <c r="F2808" i="13"/>
  <c r="F2809" i="13"/>
  <c r="F2810" i="13"/>
  <c r="F2811" i="13"/>
  <c r="P2816" i="13"/>
  <c r="I2816" i="13"/>
  <c r="J2816" i="13"/>
  <c r="L2816" i="13"/>
  <c r="M2816" i="13"/>
  <c r="O2816" i="13"/>
  <c r="Q2816" i="13"/>
  <c r="R2816" i="13"/>
  <c r="S2816" i="13"/>
  <c r="T2816" i="13"/>
  <c r="U2816" i="13"/>
  <c r="V2816" i="13"/>
  <c r="W2816" i="13"/>
  <c r="X2816" i="13"/>
  <c r="Y2816" i="13"/>
  <c r="Z2816" i="13"/>
  <c r="AA2816" i="13"/>
  <c r="AB2816" i="13"/>
  <c r="AC2816" i="13"/>
  <c r="AD2816" i="13"/>
  <c r="AE2816" i="13"/>
  <c r="AF2816" i="13"/>
  <c r="AG2816" i="13"/>
  <c r="AH2816" i="13"/>
  <c r="AI2816" i="13"/>
  <c r="AJ2816" i="13"/>
  <c r="AK2816" i="13"/>
  <c r="AL2816" i="13"/>
  <c r="AM2816" i="13"/>
  <c r="AN2816" i="13"/>
  <c r="AO2816" i="13"/>
  <c r="AP2816" i="13"/>
  <c r="AQ2816" i="13"/>
  <c r="AR2816" i="13"/>
  <c r="AS2816" i="13"/>
  <c r="AT2816" i="13"/>
  <c r="AU2816" i="13"/>
  <c r="AV2816" i="13"/>
  <c r="AW2816" i="13"/>
  <c r="AX2816" i="13"/>
  <c r="AY2816" i="13"/>
  <c r="AZ2816" i="13"/>
  <c r="BA2816" i="13"/>
  <c r="BB2816" i="13"/>
  <c r="BC2816" i="13"/>
  <c r="BD2816" i="13"/>
  <c r="BE2816" i="13"/>
  <c r="BF2816" i="13"/>
  <c r="BG2816" i="13"/>
  <c r="BH2816" i="13"/>
  <c r="BI2816" i="13"/>
  <c r="BJ2816" i="13"/>
  <c r="BK2816" i="13"/>
  <c r="BL2816" i="13"/>
  <c r="BM2816" i="13"/>
  <c r="BN2816" i="13"/>
  <c r="BO2816" i="13"/>
  <c r="BP2816" i="13"/>
  <c r="BQ2816" i="13"/>
  <c r="BR2816" i="13"/>
  <c r="BS2816" i="13"/>
  <c r="BT2816" i="13"/>
  <c r="BU2816" i="13"/>
  <c r="BV2816" i="13"/>
  <c r="BW2816" i="13"/>
  <c r="BX2816" i="13"/>
  <c r="H2816" i="13"/>
  <c r="S17" i="16" l="1"/>
  <c r="T17" i="16"/>
  <c r="S18" i="16"/>
  <c r="T18" i="16"/>
  <c r="U18" i="16"/>
  <c r="S19" i="16"/>
  <c r="T19" i="16"/>
  <c r="U19" i="16"/>
  <c r="S20" i="16"/>
  <c r="T20" i="16"/>
  <c r="U20" i="16"/>
  <c r="S21" i="16"/>
  <c r="T21" i="16"/>
  <c r="U21" i="16"/>
  <c r="S22" i="16"/>
  <c r="T22" i="16"/>
  <c r="U22" i="16"/>
  <c r="S23" i="16"/>
  <c r="T23" i="16"/>
  <c r="U23" i="16"/>
  <c r="S24" i="16"/>
  <c r="T24" i="16"/>
  <c r="U24" i="16"/>
  <c r="S25" i="16"/>
  <c r="T25" i="16"/>
  <c r="U25" i="16"/>
  <c r="S26" i="16"/>
  <c r="T26" i="16"/>
  <c r="U26" i="16"/>
  <c r="S27" i="16"/>
  <c r="T27" i="16"/>
  <c r="U27" i="16"/>
  <c r="S28" i="16"/>
  <c r="T28" i="16"/>
  <c r="U28" i="16"/>
  <c r="S29" i="16"/>
  <c r="T29" i="16"/>
  <c r="U29" i="16"/>
  <c r="S30" i="16"/>
  <c r="T30" i="16"/>
  <c r="U30" i="16"/>
  <c r="S31" i="16"/>
  <c r="T31" i="16"/>
  <c r="U31" i="16"/>
  <c r="S32" i="16"/>
  <c r="T32" i="16"/>
  <c r="U32" i="16"/>
  <c r="S33" i="16"/>
  <c r="T33" i="16"/>
  <c r="U33" i="16"/>
  <c r="S34" i="16"/>
  <c r="T34" i="16"/>
  <c r="U34" i="16"/>
  <c r="S35" i="16"/>
  <c r="T35" i="16"/>
  <c r="U35" i="16"/>
  <c r="S36" i="16"/>
  <c r="T36" i="16"/>
  <c r="U36" i="16"/>
  <c r="S37" i="16"/>
  <c r="T37" i="16"/>
  <c r="U37" i="16"/>
  <c r="S38" i="16"/>
  <c r="T38" i="16"/>
  <c r="U38" i="16"/>
  <c r="S39" i="16"/>
  <c r="T39" i="16"/>
  <c r="U39" i="16"/>
  <c r="S40" i="16"/>
  <c r="T40" i="16"/>
  <c r="U40" i="16"/>
  <c r="S41" i="16"/>
  <c r="T41" i="16"/>
  <c r="U41" i="16"/>
  <c r="S42" i="16"/>
  <c r="T42" i="16"/>
  <c r="U42" i="16"/>
  <c r="S43" i="16"/>
  <c r="T43" i="16"/>
  <c r="U43" i="16"/>
  <c r="S44" i="16"/>
  <c r="T44" i="16"/>
  <c r="U44" i="16"/>
  <c r="S45" i="16"/>
  <c r="T45" i="16"/>
  <c r="U45" i="16"/>
  <c r="S46" i="16"/>
  <c r="T46" i="16"/>
  <c r="U46" i="16"/>
  <c r="S47" i="16"/>
  <c r="T47" i="16"/>
  <c r="U47" i="16"/>
  <c r="S48" i="16"/>
  <c r="T48" i="16"/>
  <c r="U48" i="16"/>
  <c r="S49" i="16"/>
  <c r="T49" i="16"/>
  <c r="U49" i="16"/>
  <c r="S50" i="16"/>
  <c r="T50" i="16"/>
  <c r="U50" i="16"/>
  <c r="S51" i="16"/>
  <c r="T51" i="16"/>
  <c r="U51" i="16"/>
  <c r="S52" i="16"/>
  <c r="T52" i="16"/>
  <c r="U52" i="16"/>
  <c r="S53" i="16"/>
  <c r="T53" i="16"/>
  <c r="U53" i="16"/>
  <c r="S54" i="16"/>
  <c r="T54" i="16"/>
  <c r="U54" i="16"/>
  <c r="S55" i="16"/>
  <c r="T55" i="16"/>
  <c r="U55" i="16"/>
  <c r="S56" i="16"/>
  <c r="T56" i="16"/>
  <c r="U56" i="16"/>
  <c r="S57" i="16"/>
  <c r="T57" i="16"/>
  <c r="U57" i="16"/>
  <c r="S58" i="16"/>
  <c r="T58" i="16"/>
  <c r="U58" i="16"/>
  <c r="S59" i="16"/>
  <c r="T59" i="16"/>
  <c r="U59" i="16"/>
  <c r="S60" i="16"/>
  <c r="T60" i="16"/>
  <c r="U60" i="16"/>
  <c r="S61" i="16"/>
  <c r="T61" i="16"/>
  <c r="U61" i="16"/>
  <c r="S62" i="16"/>
  <c r="T62" i="16"/>
  <c r="U62" i="16"/>
  <c r="S63" i="16"/>
  <c r="T63" i="16"/>
  <c r="U63" i="16"/>
  <c r="S64" i="16"/>
  <c r="T64" i="16"/>
  <c r="U64" i="16"/>
  <c r="S65" i="16"/>
  <c r="T65" i="16"/>
  <c r="U65" i="16"/>
  <c r="S66" i="16"/>
  <c r="T66" i="16"/>
  <c r="U66" i="16"/>
  <c r="S67" i="16"/>
  <c r="T67" i="16"/>
  <c r="U67" i="16"/>
  <c r="S68" i="16"/>
  <c r="T68" i="16"/>
  <c r="U68" i="16"/>
  <c r="S69" i="16"/>
  <c r="T69" i="16"/>
  <c r="U69" i="16"/>
  <c r="S70" i="16"/>
  <c r="T70" i="16"/>
  <c r="U70" i="16"/>
  <c r="S71" i="16"/>
  <c r="T71" i="16"/>
  <c r="U71" i="16"/>
  <c r="S72" i="16"/>
  <c r="T72" i="16"/>
  <c r="U72" i="16"/>
  <c r="S73" i="16"/>
  <c r="T73" i="16"/>
  <c r="U73" i="16"/>
  <c r="S74" i="16"/>
  <c r="T74" i="16"/>
  <c r="U74" i="16"/>
  <c r="S75" i="16"/>
  <c r="T75" i="16"/>
  <c r="U75" i="16"/>
  <c r="S76" i="16"/>
  <c r="T76" i="16"/>
  <c r="U76" i="16"/>
  <c r="S77" i="16"/>
  <c r="T77" i="16"/>
  <c r="U77" i="16"/>
  <c r="S78" i="16"/>
  <c r="T78" i="16"/>
  <c r="U78" i="16"/>
  <c r="S79" i="16"/>
  <c r="T79" i="16"/>
  <c r="U79" i="16"/>
  <c r="S80" i="16"/>
  <c r="T80" i="16"/>
  <c r="U80" i="16"/>
  <c r="S81" i="16"/>
  <c r="T81" i="16"/>
  <c r="U81" i="16"/>
  <c r="S82" i="16"/>
  <c r="T82" i="16"/>
  <c r="U82" i="16"/>
  <c r="S83" i="16"/>
  <c r="T83" i="16"/>
  <c r="U83" i="16"/>
  <c r="S84" i="16"/>
  <c r="T84" i="16"/>
  <c r="U84" i="16"/>
  <c r="S85" i="16"/>
  <c r="T85" i="16"/>
  <c r="U85" i="16"/>
  <c r="S86" i="16"/>
  <c r="T86" i="16"/>
  <c r="U86" i="16"/>
  <c r="S87" i="16"/>
  <c r="T87" i="16"/>
  <c r="U87" i="16"/>
  <c r="S88" i="16"/>
  <c r="T88" i="16"/>
  <c r="U88" i="16"/>
  <c r="S89" i="16"/>
  <c r="T89" i="16"/>
  <c r="U89" i="16"/>
  <c r="S90" i="16"/>
  <c r="T90" i="16"/>
  <c r="U90" i="16"/>
  <c r="S91" i="16"/>
  <c r="T91" i="16"/>
  <c r="U91" i="16"/>
  <c r="S92" i="16"/>
  <c r="T92" i="16"/>
  <c r="U92" i="16"/>
  <c r="S93" i="16"/>
  <c r="T93" i="16"/>
  <c r="U93" i="16"/>
  <c r="S94" i="16"/>
  <c r="T94" i="16"/>
  <c r="U94" i="16"/>
  <c r="S95" i="16"/>
  <c r="T95" i="16"/>
  <c r="U95" i="16"/>
  <c r="S96" i="16"/>
  <c r="T96" i="16"/>
  <c r="U96" i="16"/>
  <c r="S97" i="16"/>
  <c r="T97" i="16"/>
  <c r="U97" i="16"/>
  <c r="S98" i="16"/>
  <c r="T98" i="16"/>
  <c r="U98" i="16"/>
  <c r="S99" i="16"/>
  <c r="T99" i="16"/>
  <c r="U99" i="16"/>
  <c r="S100" i="16"/>
  <c r="T100" i="16"/>
  <c r="U100" i="16"/>
  <c r="S101" i="16"/>
  <c r="T101" i="16"/>
  <c r="U101" i="16"/>
  <c r="S102" i="16"/>
  <c r="T102" i="16"/>
  <c r="U102" i="16"/>
  <c r="S103" i="16"/>
  <c r="T103" i="16"/>
  <c r="U103" i="16"/>
  <c r="S104" i="16"/>
  <c r="T104" i="16"/>
  <c r="U104" i="16"/>
  <c r="S105" i="16"/>
  <c r="T105" i="16"/>
  <c r="U105" i="16"/>
  <c r="S106" i="16"/>
  <c r="T106" i="16"/>
  <c r="U106" i="16"/>
  <c r="S107" i="16"/>
  <c r="T107" i="16"/>
  <c r="U107" i="16"/>
  <c r="S108" i="16"/>
  <c r="T108" i="16"/>
  <c r="U108" i="16"/>
  <c r="S109" i="16"/>
  <c r="T109" i="16"/>
  <c r="U109" i="16"/>
  <c r="S110" i="16"/>
  <c r="T110" i="16"/>
  <c r="U110" i="16"/>
  <c r="S111" i="16"/>
  <c r="T111" i="16"/>
  <c r="U111" i="16"/>
  <c r="S112" i="16"/>
  <c r="T112" i="16"/>
  <c r="U112" i="16"/>
  <c r="S113" i="16"/>
  <c r="T113" i="16"/>
  <c r="U113" i="16"/>
  <c r="S114" i="16"/>
  <c r="T114" i="16"/>
  <c r="U114" i="16"/>
  <c r="S115" i="16"/>
  <c r="T115" i="16"/>
  <c r="U115" i="16"/>
  <c r="S116" i="16"/>
  <c r="T116" i="16"/>
  <c r="U116" i="16"/>
  <c r="S117" i="16"/>
  <c r="T117" i="16"/>
  <c r="U117" i="16"/>
  <c r="S118" i="16"/>
  <c r="T118" i="16"/>
  <c r="U118" i="16"/>
  <c r="S119" i="16"/>
  <c r="T119" i="16"/>
  <c r="U119" i="16"/>
  <c r="S120" i="16"/>
  <c r="T120" i="16"/>
  <c r="U120" i="16"/>
  <c r="S121" i="16"/>
  <c r="T121" i="16"/>
  <c r="U121" i="16"/>
  <c r="S122" i="16"/>
  <c r="T122" i="16"/>
  <c r="U122" i="16"/>
  <c r="S123" i="16"/>
  <c r="T123" i="16"/>
  <c r="U123" i="16"/>
  <c r="S124" i="16"/>
  <c r="T124" i="16"/>
  <c r="U124" i="16"/>
  <c r="S125" i="16"/>
  <c r="T125" i="16"/>
  <c r="U125" i="16"/>
  <c r="S126" i="16"/>
  <c r="T126" i="16"/>
  <c r="U126" i="16"/>
  <c r="S127" i="16"/>
  <c r="T127" i="16"/>
  <c r="U127" i="16"/>
  <c r="S128" i="16"/>
  <c r="T128" i="16"/>
  <c r="U128" i="16"/>
  <c r="S129" i="16"/>
  <c r="T129" i="16"/>
  <c r="U129" i="16"/>
  <c r="S130" i="16"/>
  <c r="T130" i="16"/>
  <c r="U130" i="16"/>
  <c r="S131" i="16"/>
  <c r="T131" i="16"/>
  <c r="U131" i="16"/>
  <c r="S132" i="16"/>
  <c r="T132" i="16"/>
  <c r="U132" i="16"/>
  <c r="S133" i="16"/>
  <c r="T133" i="16"/>
  <c r="U133" i="16"/>
  <c r="S134" i="16"/>
  <c r="T134" i="16"/>
  <c r="U134" i="16"/>
  <c r="S135" i="16"/>
  <c r="T135" i="16"/>
  <c r="U135" i="16"/>
  <c r="S136" i="16"/>
  <c r="T136" i="16"/>
  <c r="U136" i="16"/>
  <c r="S137" i="16"/>
  <c r="T137" i="16"/>
  <c r="U137" i="16"/>
  <c r="S138" i="16"/>
  <c r="T138" i="16"/>
  <c r="U138" i="16"/>
  <c r="S139" i="16"/>
  <c r="T139" i="16"/>
  <c r="U139" i="16"/>
  <c r="S140" i="16"/>
  <c r="T140" i="16"/>
  <c r="U140" i="16"/>
  <c r="S141" i="16"/>
  <c r="T141" i="16"/>
  <c r="U141" i="16"/>
  <c r="S142" i="16"/>
  <c r="T142" i="16"/>
  <c r="U142" i="16"/>
  <c r="S143" i="16"/>
  <c r="T143" i="16"/>
  <c r="U143" i="16"/>
  <c r="S144" i="16"/>
  <c r="T144" i="16"/>
  <c r="U144" i="16"/>
  <c r="S145" i="16"/>
  <c r="T145" i="16"/>
  <c r="U145" i="16"/>
  <c r="S146" i="16"/>
  <c r="T146" i="16"/>
  <c r="U146" i="16"/>
  <c r="S147" i="16"/>
  <c r="T147" i="16"/>
  <c r="U147" i="16"/>
  <c r="S148" i="16"/>
  <c r="T148" i="16"/>
  <c r="U148" i="16"/>
  <c r="S149" i="16"/>
  <c r="T149" i="16"/>
  <c r="U149" i="16"/>
  <c r="S150" i="16"/>
  <c r="T150" i="16"/>
  <c r="U150" i="16"/>
  <c r="S151" i="16"/>
  <c r="T151" i="16"/>
  <c r="U151" i="16"/>
  <c r="S152" i="16"/>
  <c r="T152" i="16"/>
  <c r="U152" i="16"/>
  <c r="S153" i="16"/>
  <c r="T153" i="16"/>
  <c r="U153" i="16"/>
  <c r="S154" i="16"/>
  <c r="T154" i="16"/>
  <c r="U154" i="16"/>
  <c r="S155" i="16"/>
  <c r="T155" i="16"/>
  <c r="U155" i="16"/>
  <c r="S156" i="16"/>
  <c r="T156" i="16"/>
  <c r="U156" i="16"/>
  <c r="S157" i="16"/>
  <c r="T157" i="16"/>
  <c r="U157" i="16"/>
  <c r="S158" i="16"/>
  <c r="T158" i="16"/>
  <c r="U158" i="16"/>
  <c r="S159" i="16"/>
  <c r="T159" i="16"/>
  <c r="U159" i="16"/>
  <c r="S160" i="16"/>
  <c r="T160" i="16"/>
  <c r="U160" i="16"/>
  <c r="S161" i="16"/>
  <c r="T161" i="16"/>
  <c r="U161" i="16"/>
  <c r="S162" i="16"/>
  <c r="T162" i="16"/>
  <c r="U162" i="16"/>
  <c r="S163" i="16"/>
  <c r="T163" i="16"/>
  <c r="U163" i="16"/>
  <c r="S164" i="16"/>
  <c r="T164" i="16"/>
  <c r="U164" i="16"/>
  <c r="S165" i="16"/>
  <c r="T165" i="16"/>
  <c r="U165" i="16"/>
  <c r="S166" i="16"/>
  <c r="T166" i="16"/>
  <c r="U166" i="16"/>
  <c r="S167" i="16"/>
  <c r="T167" i="16"/>
  <c r="U167" i="16"/>
  <c r="S168" i="16"/>
  <c r="T168" i="16"/>
  <c r="U168" i="16"/>
  <c r="S169" i="16"/>
  <c r="T169" i="16"/>
  <c r="U169" i="16"/>
  <c r="S170" i="16"/>
  <c r="T170" i="16"/>
  <c r="U170" i="16"/>
  <c r="S171" i="16"/>
  <c r="T171" i="16"/>
  <c r="U171" i="16"/>
  <c r="S172" i="16"/>
  <c r="T172" i="16"/>
  <c r="U172" i="16"/>
  <c r="S173" i="16"/>
  <c r="T173" i="16"/>
  <c r="U173" i="16"/>
  <c r="S174" i="16"/>
  <c r="T174" i="16"/>
  <c r="U174" i="16"/>
  <c r="S175" i="16"/>
  <c r="T175" i="16"/>
  <c r="U175" i="16"/>
  <c r="S176" i="16"/>
  <c r="T176" i="16"/>
  <c r="U176" i="16"/>
  <c r="S177" i="16"/>
  <c r="T177" i="16"/>
  <c r="U177" i="16"/>
  <c r="S178" i="16"/>
  <c r="T178" i="16"/>
  <c r="U178" i="16"/>
  <c r="S179" i="16"/>
  <c r="T179" i="16"/>
  <c r="U179" i="16"/>
  <c r="S180" i="16"/>
  <c r="T180" i="16"/>
  <c r="U180" i="16"/>
  <c r="S181" i="16"/>
  <c r="T181" i="16"/>
  <c r="U181" i="16"/>
  <c r="S182" i="16"/>
  <c r="T182" i="16"/>
  <c r="U182" i="16"/>
  <c r="S183" i="16"/>
  <c r="T183" i="16"/>
  <c r="U183" i="16"/>
  <c r="S184" i="16"/>
  <c r="T184" i="16"/>
  <c r="U184" i="16"/>
  <c r="S185" i="16"/>
  <c r="T185" i="16"/>
  <c r="U185" i="16"/>
  <c r="S186" i="16"/>
  <c r="T186" i="16"/>
  <c r="U186" i="16"/>
  <c r="S187" i="16"/>
  <c r="T187" i="16"/>
  <c r="U187" i="16"/>
  <c r="S188" i="16"/>
  <c r="T188" i="16"/>
  <c r="U188" i="16"/>
  <c r="S189" i="16"/>
  <c r="T189" i="16"/>
  <c r="U189" i="16"/>
  <c r="S190" i="16"/>
  <c r="T190" i="16"/>
  <c r="U190" i="16"/>
  <c r="S191" i="16"/>
  <c r="T191" i="16"/>
  <c r="U191" i="16"/>
  <c r="S192" i="16"/>
  <c r="T192" i="16"/>
  <c r="U192" i="16"/>
  <c r="S193" i="16"/>
  <c r="T193" i="16"/>
  <c r="U193" i="16"/>
  <c r="S194" i="16"/>
  <c r="T194" i="16"/>
  <c r="U194" i="16"/>
  <c r="S195" i="16"/>
  <c r="T195" i="16"/>
  <c r="U195" i="16"/>
  <c r="S196" i="16"/>
  <c r="T196" i="16"/>
  <c r="U196" i="16"/>
  <c r="S197" i="16"/>
  <c r="T197" i="16"/>
  <c r="U197" i="16"/>
  <c r="S198" i="16"/>
  <c r="T198" i="16"/>
  <c r="U198" i="16"/>
  <c r="S199" i="16"/>
  <c r="T199" i="16"/>
  <c r="U199" i="16"/>
  <c r="S200" i="16"/>
  <c r="T200" i="16"/>
  <c r="U200" i="16"/>
  <c r="S201" i="16"/>
  <c r="T201" i="16"/>
  <c r="U201" i="16"/>
  <c r="S202" i="16"/>
  <c r="T202" i="16"/>
  <c r="U202" i="16"/>
  <c r="S203" i="16"/>
  <c r="T203" i="16"/>
  <c r="U203" i="16"/>
  <c r="S204" i="16"/>
  <c r="T204" i="16"/>
  <c r="U204" i="16"/>
  <c r="S205" i="16"/>
  <c r="T205" i="16"/>
  <c r="U205" i="16"/>
  <c r="S206" i="16"/>
  <c r="T206" i="16"/>
  <c r="U206" i="16"/>
  <c r="S207" i="16"/>
  <c r="T207" i="16"/>
  <c r="U207" i="16"/>
  <c r="S208" i="16"/>
  <c r="T208" i="16"/>
  <c r="U208" i="16"/>
  <c r="S209" i="16"/>
  <c r="T209" i="16"/>
  <c r="U209" i="16"/>
  <c r="S210" i="16"/>
  <c r="T210" i="16"/>
  <c r="U210" i="16"/>
  <c r="S211" i="16"/>
  <c r="T211" i="16"/>
  <c r="U211" i="16"/>
  <c r="S212" i="16"/>
  <c r="T212" i="16"/>
  <c r="U212" i="16"/>
  <c r="S213" i="16"/>
  <c r="T213" i="16"/>
  <c r="U213" i="16"/>
  <c r="S214" i="16"/>
  <c r="T214" i="16"/>
  <c r="U214" i="16"/>
  <c r="S215" i="16"/>
  <c r="T215" i="16"/>
  <c r="U215" i="16"/>
  <c r="S216" i="16"/>
  <c r="T216" i="16"/>
  <c r="U216" i="16"/>
  <c r="S217" i="16"/>
  <c r="T217" i="16"/>
  <c r="U217" i="16"/>
  <c r="S218" i="16"/>
  <c r="T218" i="16"/>
  <c r="U218" i="16"/>
  <c r="S219" i="16"/>
  <c r="T219" i="16"/>
  <c r="U219" i="16"/>
  <c r="S220" i="16"/>
  <c r="T220" i="16"/>
  <c r="U220" i="16"/>
  <c r="S221" i="16"/>
  <c r="T221" i="16"/>
  <c r="U221" i="16"/>
  <c r="S222" i="16"/>
  <c r="T222" i="16"/>
  <c r="U222" i="16"/>
  <c r="S223" i="16"/>
  <c r="T223" i="16"/>
  <c r="U223" i="16"/>
  <c r="S224" i="16"/>
  <c r="T224" i="16"/>
  <c r="U224" i="16"/>
  <c r="S225" i="16"/>
  <c r="T225" i="16"/>
  <c r="U225" i="16"/>
  <c r="S226" i="16"/>
  <c r="T226" i="16"/>
  <c r="U226" i="16"/>
  <c r="S227" i="16"/>
  <c r="T227" i="16"/>
  <c r="U227" i="16"/>
  <c r="S228" i="16"/>
  <c r="T228" i="16"/>
  <c r="U228" i="16"/>
  <c r="S229" i="16"/>
  <c r="T229" i="16"/>
  <c r="U229" i="16"/>
  <c r="S230" i="16"/>
  <c r="T230" i="16"/>
  <c r="U230" i="16"/>
  <c r="S231" i="16"/>
  <c r="T231" i="16"/>
  <c r="U231" i="16"/>
  <c r="S232" i="16"/>
  <c r="T232" i="16"/>
  <c r="U232" i="16"/>
  <c r="S233" i="16"/>
  <c r="T233" i="16"/>
  <c r="U233" i="16"/>
  <c r="S234" i="16"/>
  <c r="T234" i="16"/>
  <c r="U234" i="16"/>
  <c r="S235" i="16"/>
  <c r="T235" i="16"/>
  <c r="U235" i="16"/>
  <c r="S236" i="16"/>
  <c r="T236" i="16"/>
  <c r="U236" i="16"/>
  <c r="S237" i="16"/>
  <c r="T237" i="16"/>
  <c r="U237" i="16"/>
  <c r="S238" i="16"/>
  <c r="T238" i="16"/>
  <c r="U238" i="16"/>
  <c r="S239" i="16"/>
  <c r="T239" i="16"/>
  <c r="U239" i="16"/>
  <c r="S240" i="16"/>
  <c r="T240" i="16"/>
  <c r="U240" i="16"/>
  <c r="S241" i="16"/>
  <c r="T241" i="16"/>
  <c r="U241" i="16"/>
  <c r="S242" i="16"/>
  <c r="T242" i="16"/>
  <c r="U242" i="16"/>
  <c r="S243" i="16"/>
  <c r="T243" i="16"/>
  <c r="U243" i="16"/>
  <c r="S244" i="16"/>
  <c r="T244" i="16"/>
  <c r="U244" i="16"/>
  <c r="S245" i="16"/>
  <c r="T245" i="16"/>
  <c r="U245" i="16"/>
  <c r="S246" i="16"/>
  <c r="T246" i="16"/>
  <c r="U246" i="16"/>
  <c r="S247" i="16"/>
  <c r="T247" i="16"/>
  <c r="U247" i="16"/>
  <c r="S248" i="16"/>
  <c r="T248" i="16"/>
  <c r="U248" i="16"/>
  <c r="S249" i="16"/>
  <c r="T249" i="16"/>
  <c r="U249" i="16"/>
  <c r="S250" i="16"/>
  <c r="T250" i="16"/>
  <c r="U250" i="16"/>
  <c r="S251" i="16"/>
  <c r="T251" i="16"/>
  <c r="U251" i="16"/>
  <c r="S252" i="16"/>
  <c r="T252" i="16"/>
  <c r="U252" i="16"/>
  <c r="S253" i="16"/>
  <c r="T253" i="16"/>
  <c r="U253" i="16"/>
  <c r="S254" i="16"/>
  <c r="T254" i="16"/>
  <c r="U254" i="16"/>
  <c r="S255" i="16"/>
  <c r="T255" i="16"/>
  <c r="U255" i="16"/>
  <c r="S256" i="16"/>
  <c r="T256" i="16"/>
  <c r="U256" i="16"/>
  <c r="S257" i="16"/>
  <c r="T257" i="16"/>
  <c r="U257" i="16"/>
  <c r="S258" i="16"/>
  <c r="T258" i="16"/>
  <c r="U258" i="16"/>
  <c r="S259" i="16"/>
  <c r="T259" i="16"/>
  <c r="U259" i="16"/>
  <c r="S260" i="16"/>
  <c r="T260" i="16"/>
  <c r="U260" i="16"/>
  <c r="S261" i="16"/>
  <c r="T261" i="16"/>
  <c r="U261" i="16"/>
  <c r="S262" i="16"/>
  <c r="T262" i="16"/>
  <c r="U262" i="16"/>
  <c r="S263" i="16"/>
  <c r="T263" i="16"/>
  <c r="U263" i="16"/>
  <c r="S264" i="16"/>
  <c r="T264" i="16"/>
  <c r="U264" i="16"/>
  <c r="S265" i="16"/>
  <c r="T265" i="16"/>
  <c r="U265" i="16"/>
  <c r="S266" i="16"/>
  <c r="T266" i="16"/>
  <c r="U266" i="16"/>
  <c r="S267" i="16"/>
  <c r="T267" i="16"/>
  <c r="U267" i="16"/>
  <c r="S268" i="16"/>
  <c r="T268" i="16"/>
  <c r="U268" i="16"/>
  <c r="S269" i="16"/>
  <c r="T269" i="16"/>
  <c r="U269" i="16"/>
  <c r="S270" i="16"/>
  <c r="T270" i="16"/>
  <c r="U270" i="16"/>
  <c r="S271" i="16"/>
  <c r="T271" i="16"/>
  <c r="U271" i="16"/>
  <c r="S272" i="16"/>
  <c r="T272" i="16"/>
  <c r="U272" i="16"/>
  <c r="S273" i="16"/>
  <c r="T273" i="16"/>
  <c r="U273" i="16"/>
  <c r="S274" i="16"/>
  <c r="T274" i="16"/>
  <c r="U274" i="16"/>
  <c r="S275" i="16"/>
  <c r="T275" i="16"/>
  <c r="U275" i="16"/>
  <c r="S276" i="16"/>
  <c r="T276" i="16"/>
  <c r="U276" i="16"/>
  <c r="S277" i="16"/>
  <c r="T277" i="16"/>
  <c r="U277" i="16"/>
  <c r="S278" i="16"/>
  <c r="T278" i="16"/>
  <c r="U278" i="16"/>
  <c r="S279" i="16"/>
  <c r="T279" i="16"/>
  <c r="U279" i="16"/>
  <c r="S280" i="16"/>
  <c r="T280" i="16"/>
  <c r="U280" i="16"/>
  <c r="S281" i="16"/>
  <c r="T281" i="16"/>
  <c r="U281" i="16"/>
  <c r="S282" i="16"/>
  <c r="T282" i="16"/>
  <c r="U282" i="16"/>
  <c r="S283" i="16"/>
  <c r="T283" i="16"/>
  <c r="U283" i="16"/>
  <c r="S284" i="16"/>
  <c r="T284" i="16"/>
  <c r="U284" i="16"/>
  <c r="S285" i="16"/>
  <c r="T285" i="16"/>
  <c r="U285" i="16"/>
  <c r="S286" i="16"/>
  <c r="T286" i="16"/>
  <c r="U286" i="16"/>
  <c r="S287" i="16"/>
  <c r="T287" i="16"/>
  <c r="U287" i="16"/>
  <c r="S288" i="16"/>
  <c r="T288" i="16"/>
  <c r="U288" i="16"/>
  <c r="S289" i="16"/>
  <c r="T289" i="16"/>
  <c r="U289" i="16"/>
  <c r="S290" i="16"/>
  <c r="T290" i="16"/>
  <c r="U290" i="16"/>
  <c r="S291" i="16"/>
  <c r="T291" i="16"/>
  <c r="U291" i="16"/>
  <c r="S292" i="16"/>
  <c r="T292" i="16"/>
  <c r="U292" i="16"/>
  <c r="S293" i="16"/>
  <c r="T293" i="16"/>
  <c r="U293" i="16"/>
  <c r="S294" i="16"/>
  <c r="T294" i="16"/>
  <c r="U294" i="16"/>
  <c r="S295" i="16"/>
  <c r="T295" i="16"/>
  <c r="U295" i="16"/>
  <c r="S296" i="16"/>
  <c r="T296" i="16"/>
  <c r="U296" i="16"/>
  <c r="S297" i="16"/>
  <c r="T297" i="16"/>
  <c r="U297" i="16"/>
  <c r="S298" i="16"/>
  <c r="T298" i="16"/>
  <c r="U298" i="16"/>
  <c r="S299" i="16"/>
  <c r="T299" i="16"/>
  <c r="U299" i="16"/>
  <c r="S300" i="16"/>
  <c r="T300" i="16"/>
  <c r="U300" i="16"/>
  <c r="S301" i="16"/>
  <c r="T301" i="16"/>
  <c r="U301" i="16"/>
  <c r="S302" i="16"/>
  <c r="T302" i="16"/>
  <c r="U302" i="16"/>
  <c r="S303" i="16"/>
  <c r="T303" i="16"/>
  <c r="U303" i="16"/>
  <c r="S304" i="16"/>
  <c r="T304" i="16"/>
  <c r="U304" i="16"/>
  <c r="S305" i="16"/>
  <c r="T305" i="16"/>
  <c r="U305" i="16"/>
  <c r="S306" i="16"/>
  <c r="T306" i="16"/>
  <c r="U306" i="16"/>
  <c r="S307" i="16"/>
  <c r="T307" i="16"/>
  <c r="U307" i="16"/>
  <c r="S308" i="16"/>
  <c r="T308" i="16"/>
  <c r="U308" i="16"/>
  <c r="S309" i="16"/>
  <c r="T309" i="16"/>
  <c r="U309" i="16"/>
  <c r="S310" i="16"/>
  <c r="T310" i="16"/>
  <c r="U310" i="16"/>
  <c r="S311" i="16"/>
  <c r="T311" i="16"/>
  <c r="U311" i="16"/>
  <c r="S312" i="16"/>
  <c r="T312" i="16"/>
  <c r="U312" i="16"/>
  <c r="S313" i="16"/>
  <c r="T313" i="16"/>
  <c r="U313" i="16"/>
  <c r="S314" i="16"/>
  <c r="T314" i="16"/>
  <c r="U314" i="16"/>
  <c r="S315" i="16"/>
  <c r="T315" i="16"/>
  <c r="U315" i="16"/>
  <c r="S316" i="16"/>
  <c r="T316" i="16"/>
  <c r="U316" i="16"/>
  <c r="S317" i="16"/>
  <c r="T317" i="16"/>
  <c r="U317" i="16"/>
  <c r="S318" i="16"/>
  <c r="T318" i="16"/>
  <c r="U318" i="16"/>
  <c r="S319" i="16"/>
  <c r="T319" i="16"/>
  <c r="U319" i="16"/>
  <c r="S320" i="16"/>
  <c r="T320" i="16"/>
  <c r="U320" i="16"/>
  <c r="S321" i="16"/>
  <c r="T321" i="16"/>
  <c r="U321" i="16"/>
  <c r="S322" i="16"/>
  <c r="T322" i="16"/>
  <c r="U322" i="16"/>
  <c r="S323" i="16"/>
  <c r="T323" i="16"/>
  <c r="U323" i="16"/>
  <c r="S324" i="16"/>
  <c r="T324" i="16"/>
  <c r="U324" i="16"/>
  <c r="S325" i="16"/>
  <c r="T325" i="16"/>
  <c r="U325" i="16"/>
  <c r="S326" i="16"/>
  <c r="T326" i="16"/>
  <c r="U326" i="16"/>
  <c r="S327" i="16"/>
  <c r="T327" i="16"/>
  <c r="U327" i="16"/>
  <c r="S328" i="16"/>
  <c r="T328" i="16"/>
  <c r="U328" i="16"/>
  <c r="S329" i="16"/>
  <c r="T329" i="16"/>
  <c r="U329" i="16"/>
  <c r="S330" i="16"/>
  <c r="T330" i="16"/>
  <c r="U330" i="16"/>
  <c r="S331" i="16"/>
  <c r="T331" i="16"/>
  <c r="U331" i="16"/>
  <c r="S332" i="16"/>
  <c r="T332" i="16"/>
  <c r="U332" i="16"/>
  <c r="S333" i="16"/>
  <c r="T333" i="16"/>
  <c r="U333" i="16"/>
  <c r="S334" i="16"/>
  <c r="T334" i="16"/>
  <c r="U334" i="16"/>
  <c r="S335" i="16"/>
  <c r="T335" i="16"/>
  <c r="U335" i="16"/>
  <c r="S336" i="16"/>
  <c r="T336" i="16"/>
  <c r="U336" i="16"/>
  <c r="S337" i="16"/>
  <c r="T337" i="16"/>
  <c r="U337" i="16"/>
  <c r="S338" i="16"/>
  <c r="T338" i="16"/>
  <c r="U338" i="16"/>
  <c r="S339" i="16"/>
  <c r="T339" i="16"/>
  <c r="U339" i="16"/>
  <c r="S340" i="16"/>
  <c r="T340" i="16"/>
  <c r="U340" i="16"/>
  <c r="S341" i="16"/>
  <c r="T341" i="16"/>
  <c r="U341" i="16"/>
  <c r="S342" i="16"/>
  <c r="T342" i="16"/>
  <c r="U342" i="16"/>
  <c r="S343" i="16"/>
  <c r="T343" i="16"/>
  <c r="U343" i="16"/>
  <c r="S344" i="16"/>
  <c r="T344" i="16"/>
  <c r="U344" i="16"/>
  <c r="S345" i="16"/>
  <c r="T345" i="16"/>
  <c r="U345" i="16"/>
  <c r="S346" i="16"/>
  <c r="T346" i="16"/>
  <c r="U346" i="16"/>
  <c r="S347" i="16"/>
  <c r="T347" i="16"/>
  <c r="U347" i="16"/>
  <c r="S348" i="16"/>
  <c r="T348" i="16"/>
  <c r="U348" i="16"/>
  <c r="S349" i="16"/>
  <c r="T349" i="16"/>
  <c r="U349" i="16"/>
  <c r="S350" i="16"/>
  <c r="T350" i="16"/>
  <c r="U350" i="16"/>
  <c r="S351" i="16"/>
  <c r="T351" i="16"/>
  <c r="U351" i="16"/>
  <c r="S352" i="16"/>
  <c r="T352" i="16"/>
  <c r="U352" i="16"/>
  <c r="S353" i="16"/>
  <c r="T353" i="16"/>
  <c r="U353" i="16"/>
  <c r="S354" i="16"/>
  <c r="T354" i="16"/>
  <c r="U354" i="16"/>
  <c r="S355" i="16"/>
  <c r="T355" i="16"/>
  <c r="U355" i="16"/>
  <c r="S356" i="16"/>
  <c r="T356" i="16"/>
  <c r="U356" i="16"/>
  <c r="S357" i="16"/>
  <c r="T357" i="16"/>
  <c r="U357" i="16"/>
  <c r="S358" i="16"/>
  <c r="T358" i="16"/>
  <c r="U358" i="16"/>
  <c r="S359" i="16"/>
  <c r="T359" i="16"/>
  <c r="U359" i="16"/>
  <c r="S360" i="16"/>
  <c r="T360" i="16"/>
  <c r="U360" i="16"/>
  <c r="S361" i="16"/>
  <c r="T361" i="16"/>
  <c r="U361" i="16"/>
  <c r="S362" i="16"/>
  <c r="T362" i="16"/>
  <c r="U362" i="16"/>
  <c r="S363" i="16"/>
  <c r="T363" i="16"/>
  <c r="U363" i="16"/>
  <c r="S364" i="16"/>
  <c r="T364" i="16"/>
  <c r="U364" i="16"/>
  <c r="S365" i="16"/>
  <c r="T365" i="16"/>
  <c r="U365" i="16"/>
  <c r="S366" i="16"/>
  <c r="T366" i="16"/>
  <c r="U366" i="16"/>
  <c r="S367" i="16"/>
  <c r="T367" i="16"/>
  <c r="U367" i="16"/>
  <c r="S368" i="16"/>
  <c r="T368" i="16"/>
  <c r="U368" i="16"/>
  <c r="S369" i="16"/>
  <c r="T369" i="16"/>
  <c r="U369" i="16"/>
  <c r="S370" i="16"/>
  <c r="T370" i="16"/>
  <c r="U370" i="16"/>
  <c r="S371" i="16"/>
  <c r="T371" i="16"/>
  <c r="U371" i="16"/>
  <c r="S372" i="16"/>
  <c r="T372" i="16"/>
  <c r="U372" i="16"/>
  <c r="S373" i="16"/>
  <c r="T373" i="16"/>
  <c r="U373" i="16"/>
  <c r="S374" i="16"/>
  <c r="T374" i="16"/>
  <c r="U374" i="16"/>
  <c r="S375" i="16"/>
  <c r="T375" i="16"/>
  <c r="U375" i="16"/>
  <c r="S376" i="16"/>
  <c r="T376" i="16"/>
  <c r="U376" i="16"/>
  <c r="S377" i="16"/>
  <c r="T377" i="16"/>
  <c r="U377" i="16"/>
  <c r="S378" i="16"/>
  <c r="T378" i="16"/>
  <c r="U378" i="16"/>
  <c r="S379" i="16"/>
  <c r="T379" i="16"/>
  <c r="U379" i="16"/>
  <c r="S380" i="16"/>
  <c r="T380" i="16"/>
  <c r="U380" i="16"/>
  <c r="S381" i="16"/>
  <c r="T381" i="16"/>
  <c r="U381" i="16"/>
  <c r="S382" i="16"/>
  <c r="T382" i="16"/>
  <c r="U382" i="16"/>
  <c r="S383" i="16"/>
  <c r="T383" i="16"/>
  <c r="U383" i="16"/>
  <c r="S384" i="16"/>
  <c r="T384" i="16"/>
  <c r="U384" i="16"/>
  <c r="S385" i="16"/>
  <c r="T385" i="16"/>
  <c r="U385" i="16"/>
  <c r="S386" i="16"/>
  <c r="T386" i="16"/>
  <c r="U386" i="16"/>
  <c r="S387" i="16"/>
  <c r="T387" i="16"/>
  <c r="U387" i="16"/>
  <c r="S388" i="16"/>
  <c r="T388" i="16"/>
  <c r="U388" i="16"/>
  <c r="S389" i="16"/>
  <c r="T389" i="16"/>
  <c r="U389" i="16"/>
  <c r="S390" i="16"/>
  <c r="T390" i="16"/>
  <c r="U390" i="16"/>
  <c r="S391" i="16"/>
  <c r="T391" i="16"/>
  <c r="U391" i="16"/>
  <c r="S392" i="16"/>
  <c r="T392" i="16"/>
  <c r="U392" i="16"/>
  <c r="S393" i="16"/>
  <c r="T393" i="16"/>
  <c r="U393" i="16"/>
  <c r="S394" i="16"/>
  <c r="T394" i="16"/>
  <c r="U394" i="16"/>
  <c r="S395" i="16"/>
  <c r="T395" i="16"/>
  <c r="U395" i="16"/>
  <c r="S396" i="16"/>
  <c r="T396" i="16"/>
  <c r="U396" i="16"/>
  <c r="S397" i="16"/>
  <c r="T397" i="16"/>
  <c r="U397" i="16"/>
  <c r="S398" i="16"/>
  <c r="T398" i="16"/>
  <c r="U398" i="16"/>
  <c r="S399" i="16"/>
  <c r="T399" i="16"/>
  <c r="U399" i="16"/>
  <c r="S400" i="16"/>
  <c r="T400" i="16"/>
  <c r="U400" i="16"/>
  <c r="S401" i="16"/>
  <c r="T401" i="16"/>
  <c r="U401" i="16"/>
  <c r="S402" i="16"/>
  <c r="T402" i="16"/>
  <c r="U402" i="16"/>
  <c r="S403" i="16"/>
  <c r="T403" i="16"/>
  <c r="U403" i="16"/>
  <c r="S404" i="16"/>
  <c r="T404" i="16"/>
  <c r="U404" i="16"/>
  <c r="S405" i="16"/>
  <c r="T405" i="16"/>
  <c r="U405" i="16"/>
  <c r="S406" i="16"/>
  <c r="T406" i="16"/>
  <c r="U406" i="16"/>
  <c r="S407" i="16"/>
  <c r="T407" i="16"/>
  <c r="U407" i="16"/>
  <c r="S408" i="16"/>
  <c r="T408" i="16"/>
  <c r="U408" i="16"/>
  <c r="S409" i="16"/>
  <c r="T409" i="16"/>
  <c r="U409" i="16"/>
  <c r="S410" i="16"/>
  <c r="T410" i="16"/>
  <c r="U410" i="16"/>
  <c r="S411" i="16"/>
  <c r="T411" i="16"/>
  <c r="U411" i="16"/>
  <c r="S412" i="16"/>
  <c r="T412" i="16"/>
  <c r="U412" i="16"/>
  <c r="S413" i="16"/>
  <c r="T413" i="16"/>
  <c r="U413" i="16"/>
  <c r="S414" i="16"/>
  <c r="T414" i="16"/>
  <c r="U414" i="16"/>
  <c r="S415" i="16"/>
  <c r="T415" i="16"/>
  <c r="U415" i="16"/>
  <c r="S416" i="16"/>
  <c r="T416" i="16"/>
  <c r="U416" i="16"/>
  <c r="S417" i="16"/>
  <c r="T417" i="16"/>
  <c r="U417" i="16"/>
  <c r="S418" i="16"/>
  <c r="T418" i="16"/>
  <c r="U418" i="16"/>
  <c r="S419" i="16"/>
  <c r="T419" i="16"/>
  <c r="U419" i="16"/>
  <c r="S420" i="16"/>
  <c r="T420" i="16"/>
  <c r="U420" i="16"/>
  <c r="S421" i="16"/>
  <c r="T421" i="16"/>
  <c r="U421" i="16"/>
  <c r="S422" i="16"/>
  <c r="T422" i="16"/>
  <c r="U422" i="16"/>
  <c r="S423" i="16"/>
  <c r="T423" i="16"/>
  <c r="U423" i="16"/>
  <c r="S424" i="16"/>
  <c r="T424" i="16"/>
  <c r="U424" i="16"/>
  <c r="S425" i="16"/>
  <c r="T425" i="16"/>
  <c r="U425" i="16"/>
  <c r="S426" i="16"/>
  <c r="T426" i="16"/>
  <c r="U426" i="16"/>
  <c r="S427" i="16"/>
  <c r="T427" i="16"/>
  <c r="U427" i="16"/>
  <c r="S428" i="16"/>
  <c r="T428" i="16"/>
  <c r="U428" i="16"/>
  <c r="S429" i="16"/>
  <c r="T429" i="16"/>
  <c r="U429" i="16"/>
  <c r="S430" i="16"/>
  <c r="T430" i="16"/>
  <c r="U430" i="16"/>
  <c r="S431" i="16"/>
  <c r="T431" i="16"/>
  <c r="U431" i="16"/>
  <c r="S432" i="16"/>
  <c r="T432" i="16"/>
  <c r="U432" i="16"/>
  <c r="S433" i="16"/>
  <c r="T433" i="16"/>
  <c r="U433" i="16"/>
  <c r="S434" i="16"/>
  <c r="T434" i="16"/>
  <c r="U434" i="16"/>
  <c r="S435" i="16"/>
  <c r="T435" i="16"/>
  <c r="U435" i="16"/>
  <c r="S436" i="16"/>
  <c r="T436" i="16"/>
  <c r="U436" i="16"/>
  <c r="S437" i="16"/>
  <c r="T437" i="16"/>
  <c r="U437" i="16"/>
  <c r="S438" i="16"/>
  <c r="T438" i="16"/>
  <c r="U438" i="16"/>
  <c r="S439" i="16"/>
  <c r="T439" i="16"/>
  <c r="U439" i="16"/>
  <c r="S440" i="16"/>
  <c r="T440" i="16"/>
  <c r="U440" i="16"/>
  <c r="S441" i="16"/>
  <c r="T441" i="16"/>
  <c r="U441" i="16"/>
  <c r="S442" i="16"/>
  <c r="T442" i="16"/>
  <c r="U442" i="16"/>
  <c r="S443" i="16"/>
  <c r="T443" i="16"/>
  <c r="U443" i="16"/>
  <c r="S444" i="16"/>
  <c r="T444" i="16"/>
  <c r="U444" i="16"/>
  <c r="S445" i="16"/>
  <c r="T445" i="16"/>
  <c r="U445" i="16"/>
  <c r="S446" i="16"/>
  <c r="T446" i="16"/>
  <c r="U446" i="16"/>
  <c r="S447" i="16"/>
  <c r="T447" i="16"/>
  <c r="U447" i="16"/>
  <c r="S448" i="16"/>
  <c r="T448" i="16"/>
  <c r="U448" i="16"/>
  <c r="S449" i="16"/>
  <c r="T449" i="16"/>
  <c r="U449" i="16"/>
  <c r="S450" i="16"/>
  <c r="T450" i="16"/>
  <c r="U450" i="16"/>
  <c r="S451" i="16"/>
  <c r="T451" i="16"/>
  <c r="U451" i="16"/>
  <c r="S452" i="16"/>
  <c r="T452" i="16"/>
  <c r="U452" i="16"/>
  <c r="S453" i="16"/>
  <c r="T453" i="16"/>
  <c r="U453" i="16"/>
  <c r="S454" i="16"/>
  <c r="T454" i="16"/>
  <c r="U454" i="16"/>
  <c r="S455" i="16"/>
  <c r="T455" i="16"/>
  <c r="U455" i="16"/>
  <c r="S456" i="16"/>
  <c r="T456" i="16"/>
  <c r="U456" i="16"/>
  <c r="S457" i="16"/>
  <c r="T457" i="16"/>
  <c r="U457" i="16"/>
  <c r="S458" i="16"/>
  <c r="T458" i="16"/>
  <c r="U458" i="16"/>
  <c r="S459" i="16"/>
  <c r="T459" i="16"/>
  <c r="U459" i="16"/>
  <c r="S460" i="16"/>
  <c r="T460" i="16"/>
  <c r="U460" i="16"/>
  <c r="S461" i="16"/>
  <c r="T461" i="16"/>
  <c r="U461" i="16"/>
  <c r="S462" i="16"/>
  <c r="T462" i="16"/>
  <c r="U462" i="16"/>
  <c r="S463" i="16"/>
  <c r="T463" i="16"/>
  <c r="U463" i="16"/>
  <c r="S464" i="16"/>
  <c r="T464" i="16"/>
  <c r="U464" i="16"/>
  <c r="S465" i="16"/>
  <c r="T465" i="16"/>
  <c r="U465" i="16"/>
  <c r="S466" i="16"/>
  <c r="T466" i="16"/>
  <c r="U466" i="16"/>
  <c r="S467" i="16"/>
  <c r="T467" i="16"/>
  <c r="U467" i="16"/>
  <c r="S468" i="16"/>
  <c r="T468" i="16"/>
  <c r="U468" i="16"/>
  <c r="S469" i="16"/>
  <c r="T469" i="16"/>
  <c r="U469" i="16"/>
  <c r="S470" i="16"/>
  <c r="T470" i="16"/>
  <c r="U470" i="16"/>
  <c r="S471" i="16"/>
  <c r="T471" i="16"/>
  <c r="U471" i="16"/>
  <c r="S472" i="16"/>
  <c r="T472" i="16"/>
  <c r="U472" i="16"/>
  <c r="S473" i="16"/>
  <c r="T473" i="16"/>
  <c r="U473" i="16"/>
  <c r="S474" i="16"/>
  <c r="T474" i="16"/>
  <c r="U474" i="16"/>
  <c r="S475" i="16"/>
  <c r="T475" i="16"/>
  <c r="U475" i="16"/>
  <c r="S476" i="16"/>
  <c r="T476" i="16"/>
  <c r="U476" i="16"/>
  <c r="S477" i="16"/>
  <c r="T477" i="16"/>
  <c r="U477" i="16"/>
  <c r="S478" i="16"/>
  <c r="T478" i="16"/>
  <c r="U478" i="16"/>
  <c r="S479" i="16"/>
  <c r="T479" i="16"/>
  <c r="U479" i="16"/>
  <c r="S480" i="16"/>
  <c r="T480" i="16"/>
  <c r="U480" i="16"/>
  <c r="S481" i="16"/>
  <c r="T481" i="16"/>
  <c r="U481" i="16"/>
  <c r="S482" i="16"/>
  <c r="T482" i="16"/>
  <c r="U482" i="16"/>
  <c r="S483" i="16"/>
  <c r="T483" i="16"/>
  <c r="U483" i="16"/>
  <c r="S484" i="16"/>
  <c r="T484" i="16"/>
  <c r="U484" i="16"/>
  <c r="S485" i="16"/>
  <c r="T485" i="16"/>
  <c r="U485" i="16"/>
  <c r="S486" i="16"/>
  <c r="T486" i="16"/>
  <c r="U486" i="16"/>
  <c r="S487" i="16"/>
  <c r="T487" i="16"/>
  <c r="U487" i="16"/>
  <c r="S488" i="16"/>
  <c r="T488" i="16"/>
  <c r="U488" i="16"/>
  <c r="S489" i="16"/>
  <c r="T489" i="16"/>
  <c r="U489" i="16"/>
  <c r="S490" i="16"/>
  <c r="T490" i="16"/>
  <c r="U490" i="16"/>
  <c r="S491" i="16"/>
  <c r="T491" i="16"/>
  <c r="U491" i="16"/>
  <c r="S492" i="16"/>
  <c r="T492" i="16"/>
  <c r="U492" i="16"/>
  <c r="S493" i="16"/>
  <c r="T493" i="16"/>
  <c r="U493" i="16"/>
  <c r="S494" i="16"/>
  <c r="T494" i="16"/>
  <c r="U494" i="16"/>
  <c r="S495" i="16"/>
  <c r="T495" i="16"/>
  <c r="U495" i="16"/>
  <c r="S496" i="16"/>
  <c r="T496" i="16"/>
  <c r="U496" i="16"/>
  <c r="S497" i="16"/>
  <c r="T497" i="16"/>
  <c r="U497" i="16"/>
  <c r="S498" i="16"/>
  <c r="T498" i="16"/>
  <c r="U498" i="16"/>
  <c r="S499" i="16"/>
  <c r="T499" i="16"/>
  <c r="U499" i="16"/>
  <c r="S500" i="16"/>
  <c r="T500" i="16"/>
  <c r="U500" i="16"/>
  <c r="S501" i="16"/>
  <c r="T501" i="16"/>
  <c r="U501" i="16"/>
  <c r="S502" i="16"/>
  <c r="T502" i="16"/>
  <c r="U502" i="16"/>
  <c r="S503" i="16"/>
  <c r="T503" i="16"/>
  <c r="U503" i="16"/>
  <c r="S504" i="16"/>
  <c r="T504" i="16"/>
  <c r="U504" i="16"/>
  <c r="S505" i="16"/>
  <c r="T505" i="16"/>
  <c r="U505" i="16"/>
  <c r="S506" i="16"/>
  <c r="T506" i="16"/>
  <c r="U506" i="16"/>
  <c r="S507" i="16"/>
  <c r="T507" i="16"/>
  <c r="U507" i="16"/>
  <c r="S508" i="16"/>
  <c r="T508" i="16"/>
  <c r="U508" i="16"/>
  <c r="S509" i="16"/>
  <c r="T509" i="16"/>
  <c r="U509" i="16"/>
  <c r="S510" i="16"/>
  <c r="T510" i="16"/>
  <c r="U510" i="16"/>
  <c r="S511" i="16"/>
  <c r="T511" i="16"/>
  <c r="U511" i="16"/>
  <c r="S512" i="16"/>
  <c r="T512" i="16"/>
  <c r="U512" i="16"/>
  <c r="S513" i="16"/>
  <c r="T513" i="16"/>
  <c r="U513" i="16"/>
  <c r="S514" i="16"/>
  <c r="T514" i="16"/>
  <c r="U514" i="16"/>
  <c r="S515" i="16"/>
  <c r="T515" i="16"/>
  <c r="U515" i="16"/>
  <c r="S516" i="16"/>
  <c r="T516" i="16"/>
  <c r="U516" i="16"/>
  <c r="S517" i="16"/>
  <c r="T517" i="16"/>
  <c r="U517" i="16"/>
  <c r="S518" i="16"/>
  <c r="T518" i="16"/>
  <c r="U518" i="16"/>
  <c r="S519" i="16"/>
  <c r="T519" i="16"/>
  <c r="U519" i="16"/>
  <c r="S520" i="16"/>
  <c r="T520" i="16"/>
  <c r="U520" i="16"/>
  <c r="S521" i="16"/>
  <c r="T521" i="16"/>
  <c r="U521" i="16"/>
  <c r="S522" i="16"/>
  <c r="T522" i="16"/>
  <c r="U522" i="16"/>
  <c r="S523" i="16"/>
  <c r="T523" i="16"/>
  <c r="U523" i="16"/>
  <c r="S524" i="16"/>
  <c r="T524" i="16"/>
  <c r="U524" i="16"/>
  <c r="S525" i="16"/>
  <c r="T525" i="16"/>
  <c r="U525" i="16"/>
  <c r="S526" i="16"/>
  <c r="T526" i="16"/>
  <c r="U526" i="16"/>
  <c r="S527" i="16"/>
  <c r="T527" i="16"/>
  <c r="U527" i="16"/>
  <c r="S528" i="16"/>
  <c r="T528" i="16"/>
  <c r="U528" i="16"/>
  <c r="S529" i="16"/>
  <c r="T529" i="16"/>
  <c r="U529" i="16"/>
  <c r="S530" i="16"/>
  <c r="T530" i="16"/>
  <c r="U530" i="16"/>
  <c r="S531" i="16"/>
  <c r="T531" i="16"/>
  <c r="U531" i="16"/>
  <c r="S532" i="16"/>
  <c r="T532" i="16"/>
  <c r="U532" i="16"/>
  <c r="S533" i="16"/>
  <c r="T533" i="16"/>
  <c r="U533" i="16"/>
  <c r="S534" i="16"/>
  <c r="T534" i="16"/>
  <c r="U534" i="16"/>
  <c r="S535" i="16"/>
  <c r="T535" i="16"/>
  <c r="U535" i="16"/>
  <c r="S536" i="16"/>
  <c r="T536" i="16"/>
  <c r="U536" i="16"/>
  <c r="S537" i="16"/>
  <c r="T537" i="16"/>
  <c r="U537" i="16"/>
  <c r="S538" i="16"/>
  <c r="T538" i="16"/>
  <c r="U538" i="16"/>
  <c r="S539" i="16"/>
  <c r="T539" i="16"/>
  <c r="U539" i="16"/>
  <c r="S540" i="16"/>
  <c r="T540" i="16"/>
  <c r="U540" i="16"/>
  <c r="S541" i="16"/>
  <c r="T541" i="16"/>
  <c r="U541" i="16"/>
  <c r="S542" i="16"/>
  <c r="T542" i="16"/>
  <c r="U542" i="16"/>
  <c r="S543" i="16"/>
  <c r="T543" i="16"/>
  <c r="U543" i="16"/>
  <c r="S544" i="16"/>
  <c r="T544" i="16"/>
  <c r="U544" i="16"/>
  <c r="S545" i="16"/>
  <c r="T545" i="16"/>
  <c r="U545" i="16"/>
  <c r="S546" i="16"/>
  <c r="T546" i="16"/>
  <c r="U546" i="16"/>
  <c r="S547" i="16"/>
  <c r="T547" i="16"/>
  <c r="U547" i="16"/>
  <c r="S548" i="16"/>
  <c r="T548" i="16"/>
  <c r="U548" i="16"/>
  <c r="S549" i="16"/>
  <c r="T549" i="16"/>
  <c r="U549" i="16"/>
  <c r="S550" i="16"/>
  <c r="T550" i="16"/>
  <c r="U550" i="16"/>
  <c r="S551" i="16"/>
  <c r="T551" i="16"/>
  <c r="U551" i="16"/>
  <c r="S552" i="16"/>
  <c r="T552" i="16"/>
  <c r="U552" i="16"/>
  <c r="S553" i="16"/>
  <c r="T553" i="16"/>
  <c r="U553" i="16"/>
  <c r="S554" i="16"/>
  <c r="T554" i="16"/>
  <c r="U554" i="16"/>
  <c r="S555" i="16"/>
  <c r="T555" i="16"/>
  <c r="U555" i="16"/>
  <c r="S556" i="16"/>
  <c r="T556" i="16"/>
  <c r="U556" i="16"/>
  <c r="S557" i="16"/>
  <c r="T557" i="16"/>
  <c r="U557" i="16"/>
  <c r="S558" i="16"/>
  <c r="T558" i="16"/>
  <c r="U558" i="16"/>
  <c r="S559" i="16"/>
  <c r="T559" i="16"/>
  <c r="U559" i="16"/>
  <c r="S560" i="16"/>
  <c r="T560" i="16"/>
  <c r="U560" i="16"/>
  <c r="S561" i="16"/>
  <c r="T561" i="16"/>
  <c r="U561" i="16"/>
  <c r="S562" i="16"/>
  <c r="T562" i="16"/>
  <c r="U562" i="16"/>
  <c r="S563" i="16"/>
  <c r="T563" i="16"/>
  <c r="U563" i="16"/>
  <c r="S564" i="16"/>
  <c r="T564" i="16"/>
  <c r="U564" i="16"/>
  <c r="S565" i="16"/>
  <c r="T565" i="16"/>
  <c r="U565" i="16"/>
  <c r="S566" i="16"/>
  <c r="T566" i="16"/>
  <c r="U566" i="16"/>
  <c r="S567" i="16"/>
  <c r="T567" i="16"/>
  <c r="U567" i="16"/>
  <c r="S568" i="16"/>
  <c r="T568" i="16"/>
  <c r="U568" i="16"/>
  <c r="S569" i="16"/>
  <c r="T569" i="16"/>
  <c r="U569" i="16"/>
  <c r="S570" i="16"/>
  <c r="T570" i="16"/>
  <c r="U570" i="16"/>
  <c r="S571" i="16"/>
  <c r="T571" i="16"/>
  <c r="U571" i="16"/>
  <c r="S572" i="16"/>
  <c r="T572" i="16"/>
  <c r="U572" i="16"/>
  <c r="S573" i="16"/>
  <c r="T573" i="16"/>
  <c r="U573" i="16"/>
  <c r="S574" i="16"/>
  <c r="T574" i="16"/>
  <c r="U574" i="16"/>
  <c r="S575" i="16"/>
  <c r="T575" i="16"/>
  <c r="U575" i="16"/>
  <c r="S576" i="16"/>
  <c r="T576" i="16"/>
  <c r="U576" i="16"/>
  <c r="S577" i="16"/>
  <c r="T577" i="16"/>
  <c r="U577" i="16"/>
  <c r="S578" i="16"/>
  <c r="T578" i="16"/>
  <c r="U578" i="16"/>
  <c r="S579" i="16"/>
  <c r="T579" i="16"/>
  <c r="U579" i="16"/>
  <c r="S580" i="16"/>
  <c r="T580" i="16"/>
  <c r="U580" i="16"/>
  <c r="S581" i="16"/>
  <c r="T581" i="16"/>
  <c r="U581" i="16"/>
  <c r="S582" i="16"/>
  <c r="T582" i="16"/>
  <c r="U582" i="16"/>
  <c r="S583" i="16"/>
  <c r="T583" i="16"/>
  <c r="U583" i="16"/>
  <c r="S584" i="16"/>
  <c r="T584" i="16"/>
  <c r="U584" i="16"/>
  <c r="S585" i="16"/>
  <c r="T585" i="16"/>
  <c r="U585" i="16"/>
  <c r="S586" i="16"/>
  <c r="T586" i="16"/>
  <c r="U586" i="16"/>
  <c r="S587" i="16"/>
  <c r="T587" i="16"/>
  <c r="U587" i="16"/>
  <c r="S588" i="16"/>
  <c r="T588" i="16"/>
  <c r="U588" i="16"/>
  <c r="S589" i="16"/>
  <c r="T589" i="16"/>
  <c r="U589" i="16"/>
  <c r="S590" i="16"/>
  <c r="T590" i="16"/>
  <c r="U590" i="16"/>
  <c r="S591" i="16"/>
  <c r="T591" i="16"/>
  <c r="U591" i="16"/>
  <c r="S592" i="16"/>
  <c r="T592" i="16"/>
  <c r="U592" i="16"/>
  <c r="S593" i="16"/>
  <c r="T593" i="16"/>
  <c r="U593" i="16"/>
  <c r="S594" i="16"/>
  <c r="T594" i="16"/>
  <c r="U594" i="16"/>
  <c r="S595" i="16"/>
  <c r="T595" i="16"/>
  <c r="U595" i="16"/>
  <c r="S596" i="16"/>
  <c r="T596" i="16"/>
  <c r="U596" i="16"/>
  <c r="S597" i="16"/>
  <c r="T597" i="16"/>
  <c r="U597" i="16"/>
  <c r="S598" i="16"/>
  <c r="T598" i="16"/>
  <c r="U598" i="16"/>
  <c r="S599" i="16"/>
  <c r="T599" i="16"/>
  <c r="U599" i="16"/>
  <c r="S600" i="16"/>
  <c r="T600" i="16"/>
  <c r="U600" i="16"/>
  <c r="S601" i="16"/>
  <c r="T601" i="16"/>
  <c r="U601" i="16"/>
  <c r="S602" i="16"/>
  <c r="T602" i="16"/>
  <c r="U602" i="16"/>
  <c r="S603" i="16"/>
  <c r="T603" i="16"/>
  <c r="U603" i="16"/>
  <c r="S604" i="16"/>
  <c r="T604" i="16"/>
  <c r="U604" i="16"/>
  <c r="S605" i="16"/>
  <c r="T605" i="16"/>
  <c r="U605" i="16"/>
  <c r="S606" i="16"/>
  <c r="T606" i="16"/>
  <c r="U606" i="16"/>
  <c r="S607" i="16"/>
  <c r="T607" i="16"/>
  <c r="U607" i="16"/>
  <c r="S608" i="16"/>
  <c r="T608" i="16"/>
  <c r="U608" i="16"/>
  <c r="S609" i="16"/>
  <c r="T609" i="16"/>
  <c r="U609" i="16"/>
  <c r="S610" i="16"/>
  <c r="T610" i="16"/>
  <c r="U610" i="16"/>
  <c r="S611" i="16"/>
  <c r="T611" i="16"/>
  <c r="U611" i="16"/>
  <c r="S612" i="16"/>
  <c r="T612" i="16"/>
  <c r="U612" i="16"/>
  <c r="S613" i="16"/>
  <c r="T613" i="16"/>
  <c r="U613" i="16"/>
  <c r="S614" i="16"/>
  <c r="T614" i="16"/>
  <c r="U614" i="16"/>
  <c r="S615" i="16"/>
  <c r="T615" i="16"/>
  <c r="U615" i="16"/>
  <c r="S616" i="16"/>
  <c r="T616" i="16"/>
  <c r="U616" i="16"/>
  <c r="S617" i="16"/>
  <c r="T617" i="16"/>
  <c r="U617" i="16"/>
  <c r="S618" i="16"/>
  <c r="T618" i="16"/>
  <c r="U618" i="16"/>
  <c r="S619" i="16"/>
  <c r="T619" i="16"/>
  <c r="U619" i="16"/>
  <c r="S620" i="16"/>
  <c r="T620" i="16"/>
  <c r="U620" i="16"/>
  <c r="S621" i="16"/>
  <c r="T621" i="16"/>
  <c r="U621" i="16"/>
  <c r="S622" i="16"/>
  <c r="T622" i="16"/>
  <c r="U622" i="16"/>
  <c r="S623" i="16"/>
  <c r="T623" i="16"/>
  <c r="U623" i="16"/>
  <c r="S624" i="16"/>
  <c r="T624" i="16"/>
  <c r="U624" i="16"/>
  <c r="S625" i="16"/>
  <c r="T625" i="16"/>
  <c r="U625" i="16"/>
  <c r="S626" i="16"/>
  <c r="T626" i="16"/>
  <c r="U626" i="16"/>
  <c r="S627" i="16"/>
  <c r="T627" i="16"/>
  <c r="U627" i="16"/>
  <c r="S628" i="16"/>
  <c r="T628" i="16"/>
  <c r="U628" i="16"/>
  <c r="S629" i="16"/>
  <c r="T629" i="16"/>
  <c r="U629" i="16"/>
  <c r="S630" i="16"/>
  <c r="T630" i="16"/>
  <c r="U630" i="16"/>
  <c r="S631" i="16"/>
  <c r="T631" i="16"/>
  <c r="U631" i="16"/>
  <c r="S632" i="16"/>
  <c r="T632" i="16"/>
  <c r="U632" i="16"/>
  <c r="S633" i="16"/>
  <c r="T633" i="16"/>
  <c r="U633" i="16"/>
  <c r="S634" i="16"/>
  <c r="T634" i="16"/>
  <c r="U634" i="16"/>
  <c r="S635" i="16"/>
  <c r="T635" i="16"/>
  <c r="U635" i="16"/>
  <c r="S636" i="16"/>
  <c r="T636" i="16"/>
  <c r="U636" i="16"/>
  <c r="S637" i="16"/>
  <c r="T637" i="16"/>
  <c r="U637" i="16"/>
  <c r="S638" i="16"/>
  <c r="T638" i="16"/>
  <c r="U638" i="16"/>
  <c r="S639" i="16"/>
  <c r="T639" i="16"/>
  <c r="U639" i="16"/>
  <c r="S640" i="16"/>
  <c r="T640" i="16"/>
  <c r="U640" i="16"/>
  <c r="S641" i="16"/>
  <c r="T641" i="16"/>
  <c r="U641" i="16"/>
  <c r="S642" i="16"/>
  <c r="T642" i="16"/>
  <c r="U642" i="16"/>
  <c r="S643" i="16"/>
  <c r="T643" i="16"/>
  <c r="U643" i="16"/>
  <c r="S644" i="16"/>
  <c r="T644" i="16"/>
  <c r="U644" i="16"/>
  <c r="S645" i="16"/>
  <c r="T645" i="16"/>
  <c r="U645" i="16"/>
  <c r="S646" i="16"/>
  <c r="T646" i="16"/>
  <c r="U646" i="16"/>
  <c r="S647" i="16"/>
  <c r="T647" i="16"/>
  <c r="U647" i="16"/>
  <c r="S648" i="16"/>
  <c r="T648" i="16"/>
  <c r="U648" i="16"/>
  <c r="S649" i="16"/>
  <c r="T649" i="16"/>
  <c r="U649" i="16"/>
  <c r="S650" i="16"/>
  <c r="T650" i="16"/>
  <c r="U650" i="16"/>
  <c r="S651" i="16"/>
  <c r="T651" i="16"/>
  <c r="U651" i="16"/>
  <c r="S652" i="16"/>
  <c r="T652" i="16"/>
  <c r="U652" i="16"/>
  <c r="S653" i="16"/>
  <c r="T653" i="16"/>
  <c r="U653" i="16"/>
  <c r="S654" i="16"/>
  <c r="T654" i="16"/>
  <c r="U654" i="16"/>
  <c r="S655" i="16"/>
  <c r="T655" i="16"/>
  <c r="U655" i="16"/>
  <c r="S656" i="16"/>
  <c r="T656" i="16"/>
  <c r="U656" i="16"/>
  <c r="S657" i="16"/>
  <c r="T657" i="16"/>
  <c r="U657" i="16"/>
  <c r="S658" i="16"/>
  <c r="T658" i="16"/>
  <c r="U658" i="16"/>
  <c r="S659" i="16"/>
  <c r="T659" i="16"/>
  <c r="U659" i="16"/>
  <c r="S660" i="16"/>
  <c r="T660" i="16"/>
  <c r="U660" i="16"/>
  <c r="S661" i="16"/>
  <c r="T661" i="16"/>
  <c r="U661" i="16"/>
  <c r="S662" i="16"/>
  <c r="T662" i="16"/>
  <c r="U662" i="16"/>
  <c r="S663" i="16"/>
  <c r="T663" i="16"/>
  <c r="U663" i="16"/>
  <c r="S664" i="16"/>
  <c r="T664" i="16"/>
  <c r="U664" i="16"/>
  <c r="S665" i="16"/>
  <c r="T665" i="16"/>
  <c r="U665" i="16"/>
  <c r="S666" i="16"/>
  <c r="T666" i="16"/>
  <c r="U666" i="16"/>
  <c r="S667" i="16"/>
  <c r="T667" i="16"/>
  <c r="U667" i="16"/>
  <c r="S668" i="16"/>
  <c r="T668" i="16"/>
  <c r="U668" i="16"/>
  <c r="S669" i="16"/>
  <c r="T669" i="16"/>
  <c r="U669" i="16"/>
  <c r="S670" i="16"/>
  <c r="T670" i="16"/>
  <c r="U670" i="16"/>
  <c r="S671" i="16"/>
  <c r="T671" i="16"/>
  <c r="U671" i="16"/>
  <c r="S672" i="16"/>
  <c r="T672" i="16"/>
  <c r="U672" i="16"/>
  <c r="S673" i="16"/>
  <c r="T673" i="16"/>
  <c r="U673" i="16"/>
  <c r="S674" i="16"/>
  <c r="T674" i="16"/>
  <c r="U674" i="16"/>
  <c r="S675" i="16"/>
  <c r="T675" i="16"/>
  <c r="U675" i="16"/>
  <c r="S676" i="16"/>
  <c r="T676" i="16"/>
  <c r="U676" i="16"/>
  <c r="S677" i="16"/>
  <c r="T677" i="16"/>
  <c r="U677" i="16"/>
  <c r="S678" i="16"/>
  <c r="T678" i="16"/>
  <c r="U678" i="16"/>
  <c r="S679" i="16"/>
  <c r="T679" i="16"/>
  <c r="U679" i="16"/>
  <c r="S680" i="16"/>
  <c r="T680" i="16"/>
  <c r="U680" i="16"/>
  <c r="S681" i="16"/>
  <c r="T681" i="16"/>
  <c r="U681" i="16"/>
  <c r="S682" i="16"/>
  <c r="T682" i="16"/>
  <c r="U682" i="16"/>
  <c r="S683" i="16"/>
  <c r="T683" i="16"/>
  <c r="U683" i="16"/>
  <c r="S684" i="16"/>
  <c r="T684" i="16"/>
  <c r="U684" i="16"/>
  <c r="S685" i="16"/>
  <c r="T685" i="16"/>
  <c r="U685" i="16"/>
  <c r="S686" i="16"/>
  <c r="T686" i="16"/>
  <c r="U686" i="16"/>
  <c r="S687" i="16"/>
  <c r="T687" i="16"/>
  <c r="U687" i="16"/>
  <c r="S688" i="16"/>
  <c r="T688" i="16"/>
  <c r="U688" i="16"/>
  <c r="S689" i="16"/>
  <c r="T689" i="16"/>
  <c r="U689" i="16"/>
  <c r="S690" i="16"/>
  <c r="T690" i="16"/>
  <c r="U690" i="16"/>
  <c r="S691" i="16"/>
  <c r="T691" i="16"/>
  <c r="U691" i="16"/>
  <c r="S692" i="16"/>
  <c r="T692" i="16"/>
  <c r="U692" i="16"/>
  <c r="S693" i="16"/>
  <c r="T693" i="16"/>
  <c r="U693" i="16"/>
  <c r="S694" i="16"/>
  <c r="T694" i="16"/>
  <c r="U694" i="16"/>
  <c r="S695" i="16"/>
  <c r="T695" i="16"/>
  <c r="U695" i="16"/>
  <c r="S696" i="16"/>
  <c r="T696" i="16"/>
  <c r="U696" i="16"/>
  <c r="S697" i="16"/>
  <c r="T697" i="16"/>
  <c r="U697" i="16"/>
  <c r="S698" i="16"/>
  <c r="T698" i="16"/>
  <c r="U698" i="16"/>
  <c r="S699" i="16"/>
  <c r="T699" i="16"/>
  <c r="U699" i="16"/>
  <c r="S700" i="16"/>
  <c r="T700" i="16"/>
  <c r="U700" i="16"/>
  <c r="S701" i="16"/>
  <c r="T701" i="16"/>
  <c r="U701" i="16"/>
  <c r="S702" i="16"/>
  <c r="T702" i="16"/>
  <c r="U702" i="16"/>
  <c r="S703" i="16"/>
  <c r="T703" i="16"/>
  <c r="U703" i="16"/>
  <c r="S704" i="16"/>
  <c r="T704" i="16"/>
  <c r="U704" i="16"/>
  <c r="S705" i="16"/>
  <c r="T705" i="16"/>
  <c r="U705" i="16"/>
  <c r="S706" i="16"/>
  <c r="T706" i="16"/>
  <c r="U706" i="16"/>
  <c r="S707" i="16"/>
  <c r="T707" i="16"/>
  <c r="U707" i="16"/>
  <c r="S708" i="16"/>
  <c r="T708" i="16"/>
  <c r="U708" i="16"/>
  <c r="S709" i="16"/>
  <c r="T709" i="16"/>
  <c r="U709" i="16"/>
  <c r="S710" i="16"/>
  <c r="T710" i="16"/>
  <c r="U710" i="16"/>
  <c r="S711" i="16"/>
  <c r="T711" i="16"/>
  <c r="U711" i="16"/>
  <c r="S712" i="16"/>
  <c r="T712" i="16"/>
  <c r="U712" i="16"/>
  <c r="S713" i="16"/>
  <c r="T713" i="16"/>
  <c r="U713" i="16"/>
  <c r="S714" i="16"/>
  <c r="T714" i="16"/>
  <c r="U714" i="16"/>
  <c r="S715" i="16"/>
  <c r="T715" i="16"/>
  <c r="U715" i="16"/>
  <c r="S716" i="16"/>
  <c r="T716" i="16"/>
  <c r="U716" i="16"/>
  <c r="S717" i="16"/>
  <c r="T717" i="16"/>
  <c r="U717" i="16"/>
  <c r="S718" i="16"/>
  <c r="T718" i="16"/>
  <c r="U718" i="16"/>
  <c r="S719" i="16"/>
  <c r="T719" i="16"/>
  <c r="U719" i="16"/>
  <c r="S720" i="16"/>
  <c r="T720" i="16"/>
  <c r="U720" i="16"/>
  <c r="S721" i="16"/>
  <c r="T721" i="16"/>
  <c r="U721" i="16"/>
  <c r="S722" i="16"/>
  <c r="T722" i="16"/>
  <c r="U722" i="16"/>
  <c r="S723" i="16"/>
  <c r="T723" i="16"/>
  <c r="U723" i="16"/>
  <c r="S724" i="16"/>
  <c r="T724" i="16"/>
  <c r="U724" i="16"/>
  <c r="S725" i="16"/>
  <c r="T725" i="16"/>
  <c r="U725" i="16"/>
  <c r="S726" i="16"/>
  <c r="T726" i="16"/>
  <c r="U726" i="16"/>
  <c r="S727" i="16"/>
  <c r="T727" i="16"/>
  <c r="U727" i="16"/>
  <c r="S728" i="16"/>
  <c r="T728" i="16"/>
  <c r="U728" i="16"/>
  <c r="S729" i="16"/>
  <c r="T729" i="16"/>
  <c r="U729" i="16"/>
  <c r="S730" i="16"/>
  <c r="T730" i="16"/>
  <c r="U730" i="16"/>
  <c r="S731" i="16"/>
  <c r="T731" i="16"/>
  <c r="U731" i="16"/>
  <c r="S732" i="16"/>
  <c r="T732" i="16"/>
  <c r="U732" i="16"/>
  <c r="S733" i="16"/>
  <c r="T733" i="16"/>
  <c r="U733" i="16"/>
  <c r="S734" i="16"/>
  <c r="T734" i="16"/>
  <c r="U734" i="16"/>
  <c r="S735" i="16"/>
  <c r="T735" i="16"/>
  <c r="U735" i="16"/>
  <c r="S736" i="16"/>
  <c r="T736" i="16"/>
  <c r="U736" i="16"/>
  <c r="S737" i="16"/>
  <c r="T737" i="16"/>
  <c r="U737" i="16"/>
  <c r="S738" i="16"/>
  <c r="T738" i="16"/>
  <c r="U738" i="16"/>
  <c r="S739" i="16"/>
  <c r="T739" i="16"/>
  <c r="U739" i="16"/>
  <c r="S740" i="16"/>
  <c r="T740" i="16"/>
  <c r="U740" i="16"/>
  <c r="S741" i="16"/>
  <c r="T741" i="16"/>
  <c r="U741" i="16"/>
  <c r="S742" i="16"/>
  <c r="T742" i="16"/>
  <c r="U742" i="16"/>
  <c r="S743" i="16"/>
  <c r="T743" i="16"/>
  <c r="U743" i="16"/>
  <c r="S744" i="16"/>
  <c r="T744" i="16"/>
  <c r="U744" i="16"/>
  <c r="S745" i="16"/>
  <c r="T745" i="16"/>
  <c r="U745" i="16"/>
  <c r="S746" i="16"/>
  <c r="T746" i="16"/>
  <c r="U746" i="16"/>
  <c r="S747" i="16"/>
  <c r="T747" i="16"/>
  <c r="U747" i="16"/>
  <c r="S748" i="16"/>
  <c r="T748" i="16"/>
  <c r="U748" i="16"/>
  <c r="S749" i="16"/>
  <c r="T749" i="16"/>
  <c r="U749" i="16"/>
  <c r="S750" i="16"/>
  <c r="T750" i="16"/>
  <c r="U750" i="16"/>
  <c r="S751" i="16"/>
  <c r="T751" i="16"/>
  <c r="U751" i="16"/>
  <c r="S752" i="16"/>
  <c r="T752" i="16"/>
  <c r="U752" i="16"/>
  <c r="S753" i="16"/>
  <c r="T753" i="16"/>
  <c r="U753" i="16"/>
  <c r="S754" i="16"/>
  <c r="T754" i="16"/>
  <c r="U754" i="16"/>
  <c r="S755" i="16"/>
  <c r="T755" i="16"/>
  <c r="U755" i="16"/>
  <c r="S756" i="16"/>
  <c r="T756" i="16"/>
  <c r="U756" i="16"/>
  <c r="S757" i="16"/>
  <c r="T757" i="16"/>
  <c r="U757" i="16"/>
  <c r="S758" i="16"/>
  <c r="T758" i="16"/>
  <c r="U758" i="16"/>
  <c r="S759" i="16"/>
  <c r="T759" i="16"/>
  <c r="U759" i="16"/>
  <c r="S760" i="16"/>
  <c r="T760" i="16"/>
  <c r="U760" i="16"/>
  <c r="S761" i="16"/>
  <c r="T761" i="16"/>
  <c r="U761" i="16"/>
  <c r="S762" i="16"/>
  <c r="T762" i="16"/>
  <c r="U762" i="16"/>
  <c r="S763" i="16"/>
  <c r="T763" i="16"/>
  <c r="U763" i="16"/>
  <c r="S764" i="16"/>
  <c r="T764" i="16"/>
  <c r="U764" i="16"/>
  <c r="S765" i="16"/>
  <c r="T765" i="16"/>
  <c r="U765" i="16"/>
  <c r="S766" i="16"/>
  <c r="T766" i="16"/>
  <c r="U766" i="16"/>
  <c r="S767" i="16"/>
  <c r="T767" i="16"/>
  <c r="U767" i="16"/>
  <c r="S768" i="16"/>
  <c r="T768" i="16"/>
  <c r="U768" i="16"/>
  <c r="S769" i="16"/>
  <c r="T769" i="16"/>
  <c r="U769" i="16"/>
  <c r="S770" i="16"/>
  <c r="T770" i="16"/>
  <c r="U770" i="16"/>
  <c r="S771" i="16"/>
  <c r="T771" i="16"/>
  <c r="U771" i="16"/>
  <c r="S772" i="16"/>
  <c r="T772" i="16"/>
  <c r="U772" i="16"/>
  <c r="S773" i="16"/>
  <c r="T773" i="16"/>
  <c r="U773" i="16"/>
  <c r="S774" i="16"/>
  <c r="T774" i="16"/>
  <c r="U774" i="16"/>
  <c r="S775" i="16"/>
  <c r="T775" i="16"/>
  <c r="U775" i="16"/>
  <c r="S776" i="16"/>
  <c r="T776" i="16"/>
  <c r="U776" i="16"/>
  <c r="S777" i="16"/>
  <c r="T777" i="16"/>
  <c r="U777" i="16"/>
  <c r="S778" i="16"/>
  <c r="T778" i="16"/>
  <c r="U778" i="16"/>
  <c r="S779" i="16"/>
  <c r="T779" i="16"/>
  <c r="U779" i="16"/>
  <c r="S780" i="16"/>
  <c r="T780" i="16"/>
  <c r="U780" i="16"/>
  <c r="S781" i="16"/>
  <c r="T781" i="16"/>
  <c r="U781" i="16"/>
  <c r="S782" i="16"/>
  <c r="T782" i="16"/>
  <c r="U782" i="16"/>
  <c r="S783" i="16"/>
  <c r="T783" i="16"/>
  <c r="U783" i="16"/>
  <c r="S784" i="16"/>
  <c r="T784" i="16"/>
  <c r="U784" i="16"/>
  <c r="S785" i="16"/>
  <c r="T785" i="16"/>
  <c r="U785" i="16"/>
  <c r="S786" i="16"/>
  <c r="T786" i="16"/>
  <c r="U786" i="16"/>
  <c r="S787" i="16"/>
  <c r="T787" i="16"/>
  <c r="U787" i="16"/>
  <c r="S788" i="16"/>
  <c r="T788" i="16"/>
  <c r="U788" i="16"/>
  <c r="S789" i="16"/>
  <c r="T789" i="16"/>
  <c r="U789" i="16"/>
  <c r="S790" i="16"/>
  <c r="T790" i="16"/>
  <c r="U790" i="16"/>
  <c r="S791" i="16"/>
  <c r="T791" i="16"/>
  <c r="U791" i="16"/>
  <c r="S792" i="16"/>
  <c r="T792" i="16"/>
  <c r="U792" i="16"/>
  <c r="S793" i="16"/>
  <c r="T793" i="16"/>
  <c r="U793" i="16"/>
  <c r="S794" i="16"/>
  <c r="T794" i="16"/>
  <c r="U794" i="16"/>
  <c r="S795" i="16"/>
  <c r="T795" i="16"/>
  <c r="U795" i="16"/>
  <c r="S796" i="16"/>
  <c r="T796" i="16"/>
  <c r="U796" i="16"/>
  <c r="S797" i="16"/>
  <c r="T797" i="16"/>
  <c r="U797" i="16"/>
  <c r="S798" i="16"/>
  <c r="T798" i="16"/>
  <c r="U798" i="16"/>
  <c r="S799" i="16"/>
  <c r="T799" i="16"/>
  <c r="U799" i="16"/>
  <c r="S800" i="16"/>
  <c r="T800" i="16"/>
  <c r="U800" i="16"/>
  <c r="S801" i="16"/>
  <c r="T801" i="16"/>
  <c r="U801" i="16"/>
  <c r="S802" i="16"/>
  <c r="T802" i="16"/>
  <c r="U802" i="16"/>
  <c r="S803" i="16"/>
  <c r="T803" i="16"/>
  <c r="U803" i="16"/>
  <c r="S804" i="16"/>
  <c r="T804" i="16"/>
  <c r="U804" i="16"/>
  <c r="S805" i="16"/>
  <c r="T805" i="16"/>
  <c r="U805" i="16"/>
  <c r="S806" i="16"/>
  <c r="T806" i="16"/>
  <c r="U806" i="16"/>
  <c r="S807" i="16"/>
  <c r="T807" i="16"/>
  <c r="U807" i="16"/>
  <c r="S808" i="16"/>
  <c r="T808" i="16"/>
  <c r="U808" i="16"/>
  <c r="S809" i="16"/>
  <c r="T809" i="16"/>
  <c r="U809" i="16"/>
  <c r="S810" i="16"/>
  <c r="T810" i="16"/>
  <c r="U810" i="16"/>
  <c r="S811" i="16"/>
  <c r="T811" i="16"/>
  <c r="U811" i="16"/>
  <c r="S812" i="16"/>
  <c r="T812" i="16"/>
  <c r="U812" i="16"/>
  <c r="S813" i="16"/>
  <c r="T813" i="16"/>
  <c r="U813" i="16"/>
  <c r="S814" i="16"/>
  <c r="T814" i="16"/>
  <c r="U814" i="16"/>
  <c r="S815" i="16"/>
  <c r="T815" i="16"/>
  <c r="U815" i="16"/>
  <c r="S816" i="16"/>
  <c r="T816" i="16"/>
  <c r="U816" i="16"/>
  <c r="S817" i="16"/>
  <c r="T817" i="16"/>
  <c r="U817" i="16"/>
  <c r="S818" i="16"/>
  <c r="T818" i="16"/>
  <c r="U818" i="16"/>
  <c r="S819" i="16"/>
  <c r="T819" i="16"/>
  <c r="U819" i="16"/>
  <c r="S820" i="16"/>
  <c r="T820" i="16"/>
  <c r="U820" i="16"/>
  <c r="S821" i="16"/>
  <c r="T821" i="16"/>
  <c r="U821" i="16"/>
  <c r="S822" i="16"/>
  <c r="T822" i="16"/>
  <c r="U822" i="16"/>
  <c r="S823" i="16"/>
  <c r="T823" i="16"/>
  <c r="U823" i="16"/>
  <c r="S824" i="16"/>
  <c r="T824" i="16"/>
  <c r="U824" i="16"/>
  <c r="S825" i="16"/>
  <c r="T825" i="16"/>
  <c r="U825" i="16"/>
  <c r="S826" i="16"/>
  <c r="T826" i="16"/>
  <c r="U826" i="16"/>
  <c r="S827" i="16"/>
  <c r="T827" i="16"/>
  <c r="U827" i="16"/>
  <c r="S828" i="16"/>
  <c r="T828" i="16"/>
  <c r="U828" i="16"/>
  <c r="S829" i="16"/>
  <c r="T829" i="16"/>
  <c r="U829" i="16"/>
  <c r="S830" i="16"/>
  <c r="T830" i="16"/>
  <c r="U830" i="16"/>
  <c r="S831" i="16"/>
  <c r="T831" i="16"/>
  <c r="U831" i="16"/>
  <c r="S832" i="16"/>
  <c r="T832" i="16"/>
  <c r="U832" i="16"/>
  <c r="S833" i="16"/>
  <c r="T833" i="16"/>
  <c r="U833" i="16"/>
  <c r="S834" i="16"/>
  <c r="T834" i="16"/>
  <c r="U834" i="16"/>
  <c r="S835" i="16"/>
  <c r="T835" i="16"/>
  <c r="U835" i="16"/>
  <c r="S836" i="16"/>
  <c r="T836" i="16"/>
  <c r="U836" i="16"/>
  <c r="S837" i="16"/>
  <c r="T837" i="16"/>
  <c r="U837" i="16"/>
  <c r="S838" i="16"/>
  <c r="T838" i="16"/>
  <c r="U838" i="16"/>
  <c r="S839" i="16"/>
  <c r="T839" i="16"/>
  <c r="U839" i="16"/>
  <c r="S840" i="16"/>
  <c r="T840" i="16"/>
  <c r="U840" i="16"/>
  <c r="S841" i="16"/>
  <c r="T841" i="16"/>
  <c r="U841" i="16"/>
  <c r="S842" i="16"/>
  <c r="T842" i="16"/>
  <c r="U842" i="16"/>
  <c r="S843" i="16"/>
  <c r="T843" i="16"/>
  <c r="U843" i="16"/>
  <c r="S844" i="16"/>
  <c r="T844" i="16"/>
  <c r="U844" i="16"/>
  <c r="S845" i="16"/>
  <c r="T845" i="16"/>
  <c r="U845" i="16"/>
  <c r="S846" i="16"/>
  <c r="T846" i="16"/>
  <c r="U846" i="16"/>
  <c r="S847" i="16"/>
  <c r="T847" i="16"/>
  <c r="U847" i="16"/>
  <c r="S848" i="16"/>
  <c r="T848" i="16"/>
  <c r="U848" i="16"/>
  <c r="S849" i="16"/>
  <c r="T849" i="16"/>
  <c r="U849" i="16"/>
  <c r="S850" i="16"/>
  <c r="T850" i="16"/>
  <c r="U850" i="16"/>
  <c r="S851" i="16"/>
  <c r="T851" i="16"/>
  <c r="U851" i="16"/>
  <c r="S852" i="16"/>
  <c r="T852" i="16"/>
  <c r="U852" i="16"/>
  <c r="S853" i="16"/>
  <c r="T853" i="16"/>
  <c r="U853" i="16"/>
  <c r="S854" i="16"/>
  <c r="T854" i="16"/>
  <c r="U854" i="16"/>
  <c r="S855" i="16"/>
  <c r="T855" i="16"/>
  <c r="U855" i="16"/>
  <c r="S856" i="16"/>
  <c r="T856" i="16"/>
  <c r="U856" i="16"/>
  <c r="S857" i="16"/>
  <c r="T857" i="16"/>
  <c r="U857" i="16"/>
  <c r="S858" i="16"/>
  <c r="T858" i="16"/>
  <c r="U858" i="16"/>
  <c r="S859" i="16"/>
  <c r="T859" i="16"/>
  <c r="U859" i="16"/>
  <c r="S860" i="16"/>
  <c r="T860" i="16"/>
  <c r="U860" i="16"/>
  <c r="S861" i="16"/>
  <c r="T861" i="16"/>
  <c r="U861" i="16"/>
  <c r="S862" i="16"/>
  <c r="T862" i="16"/>
  <c r="U862" i="16"/>
  <c r="S863" i="16"/>
  <c r="T863" i="16"/>
  <c r="U863" i="16"/>
  <c r="S864" i="16"/>
  <c r="T864" i="16"/>
  <c r="U864" i="16"/>
  <c r="S865" i="16"/>
  <c r="T865" i="16"/>
  <c r="U865" i="16"/>
  <c r="S866" i="16"/>
  <c r="T866" i="16"/>
  <c r="U866" i="16"/>
  <c r="S867" i="16"/>
  <c r="T867" i="16"/>
  <c r="U867" i="16"/>
  <c r="S868" i="16"/>
  <c r="T868" i="16"/>
  <c r="U868" i="16"/>
  <c r="S869" i="16"/>
  <c r="T869" i="16"/>
  <c r="U869" i="16"/>
  <c r="S870" i="16"/>
  <c r="T870" i="16"/>
  <c r="U870" i="16"/>
  <c r="S871" i="16"/>
  <c r="T871" i="16"/>
  <c r="U871" i="16"/>
  <c r="S872" i="16"/>
  <c r="T872" i="16"/>
  <c r="U872" i="16"/>
  <c r="S873" i="16"/>
  <c r="T873" i="16"/>
  <c r="U873" i="16"/>
  <c r="S874" i="16"/>
  <c r="T874" i="16"/>
  <c r="U874" i="16"/>
  <c r="S875" i="16"/>
  <c r="T875" i="16"/>
  <c r="U875" i="16"/>
  <c r="S876" i="16"/>
  <c r="T876" i="16"/>
  <c r="U876" i="16"/>
  <c r="S877" i="16"/>
  <c r="T877" i="16"/>
  <c r="U877" i="16"/>
  <c r="S878" i="16"/>
  <c r="T878" i="16"/>
  <c r="U878" i="16"/>
  <c r="S879" i="16"/>
  <c r="T879" i="16"/>
  <c r="U879" i="16"/>
  <c r="S880" i="16"/>
  <c r="T880" i="16"/>
  <c r="U880" i="16"/>
  <c r="S881" i="16"/>
  <c r="T881" i="16"/>
  <c r="U881" i="16"/>
  <c r="S882" i="16"/>
  <c r="T882" i="16"/>
  <c r="U882" i="16"/>
  <c r="S883" i="16"/>
  <c r="T883" i="16"/>
  <c r="U883" i="16"/>
  <c r="S884" i="16"/>
  <c r="T884" i="16"/>
  <c r="U884" i="16"/>
  <c r="S885" i="16"/>
  <c r="T885" i="16"/>
  <c r="U885" i="16"/>
  <c r="S886" i="16"/>
  <c r="T886" i="16"/>
  <c r="U886" i="16"/>
  <c r="S887" i="16"/>
  <c r="T887" i="16"/>
  <c r="U887" i="16"/>
  <c r="S888" i="16"/>
  <c r="T888" i="16"/>
  <c r="U888" i="16"/>
  <c r="S889" i="16"/>
  <c r="T889" i="16"/>
  <c r="U889" i="16"/>
  <c r="S890" i="16"/>
  <c r="T890" i="16"/>
  <c r="U890" i="16"/>
  <c r="S891" i="16"/>
  <c r="T891" i="16"/>
  <c r="U891" i="16"/>
  <c r="S892" i="16"/>
  <c r="T892" i="16"/>
  <c r="U892" i="16"/>
  <c r="S893" i="16"/>
  <c r="T893" i="16"/>
  <c r="U893" i="16"/>
  <c r="S894" i="16"/>
  <c r="T894" i="16"/>
  <c r="U894" i="16"/>
  <c r="S895" i="16"/>
  <c r="T895" i="16"/>
  <c r="U895" i="16"/>
  <c r="S896" i="16"/>
  <c r="T896" i="16"/>
  <c r="U896" i="16"/>
  <c r="S897" i="16"/>
  <c r="T897" i="16"/>
  <c r="U897" i="16"/>
  <c r="S898" i="16"/>
  <c r="T898" i="16"/>
  <c r="U898" i="16"/>
  <c r="S899" i="16"/>
  <c r="T899" i="16"/>
  <c r="U899" i="16"/>
  <c r="S900" i="16"/>
  <c r="T900" i="16"/>
  <c r="U900" i="16"/>
  <c r="S901" i="16"/>
  <c r="T901" i="16"/>
  <c r="U901" i="16"/>
  <c r="S902" i="16"/>
  <c r="T902" i="16"/>
  <c r="U902" i="16"/>
  <c r="S903" i="16"/>
  <c r="T903" i="16"/>
  <c r="U903" i="16"/>
  <c r="S904" i="16"/>
  <c r="T904" i="16"/>
  <c r="U904" i="16"/>
  <c r="S905" i="16"/>
  <c r="T905" i="16"/>
  <c r="U905" i="16"/>
  <c r="S906" i="16"/>
  <c r="T906" i="16"/>
  <c r="U906" i="16"/>
  <c r="S907" i="16"/>
  <c r="T907" i="16"/>
  <c r="U907" i="16"/>
  <c r="S908" i="16"/>
  <c r="T908" i="16"/>
  <c r="U908" i="16"/>
  <c r="S909" i="16"/>
  <c r="T909" i="16"/>
  <c r="U909" i="16"/>
  <c r="S910" i="16"/>
  <c r="T910" i="16"/>
  <c r="U910" i="16"/>
  <c r="S911" i="16"/>
  <c r="T911" i="16"/>
  <c r="U911" i="16"/>
  <c r="S912" i="16"/>
  <c r="T912" i="16"/>
  <c r="U912" i="16"/>
  <c r="S913" i="16"/>
  <c r="T913" i="16"/>
  <c r="U913" i="16"/>
  <c r="S914" i="16"/>
  <c r="T914" i="16"/>
  <c r="U914" i="16"/>
  <c r="S915" i="16"/>
  <c r="T915" i="16"/>
  <c r="U915" i="16"/>
  <c r="S916" i="16"/>
  <c r="T916" i="16"/>
  <c r="U916" i="16"/>
  <c r="S917" i="16"/>
  <c r="T917" i="16"/>
  <c r="U917" i="16"/>
  <c r="S918" i="16"/>
  <c r="T918" i="16"/>
  <c r="U918" i="16"/>
  <c r="S919" i="16"/>
  <c r="T919" i="16"/>
  <c r="U919" i="16"/>
  <c r="S920" i="16"/>
  <c r="T920" i="16"/>
  <c r="U920" i="16"/>
  <c r="S921" i="16"/>
  <c r="T921" i="16"/>
  <c r="U921" i="16"/>
  <c r="S922" i="16"/>
  <c r="T922" i="16"/>
  <c r="U922" i="16"/>
  <c r="S923" i="16"/>
  <c r="T923" i="16"/>
  <c r="U923" i="16"/>
  <c r="S924" i="16"/>
  <c r="T924" i="16"/>
  <c r="U924" i="16"/>
  <c r="S925" i="16"/>
  <c r="T925" i="16"/>
  <c r="U925" i="16"/>
  <c r="S926" i="16"/>
  <c r="T926" i="16"/>
  <c r="U926" i="16"/>
  <c r="S927" i="16"/>
  <c r="T927" i="16"/>
  <c r="U927" i="16"/>
  <c r="S928" i="16"/>
  <c r="T928" i="16"/>
  <c r="U928" i="16"/>
  <c r="S929" i="16"/>
  <c r="T929" i="16"/>
  <c r="U929" i="16"/>
  <c r="S930" i="16"/>
  <c r="T930" i="16"/>
  <c r="U930" i="16"/>
  <c r="S931" i="16"/>
  <c r="T931" i="16"/>
  <c r="U931" i="16"/>
  <c r="S932" i="16"/>
  <c r="T932" i="16"/>
  <c r="U932" i="16"/>
  <c r="S933" i="16"/>
  <c r="T933" i="16"/>
  <c r="U933" i="16"/>
  <c r="S934" i="16"/>
  <c r="T934" i="16"/>
  <c r="U934" i="16"/>
  <c r="S935" i="16"/>
  <c r="T935" i="16"/>
  <c r="U935" i="16"/>
  <c r="S936" i="16"/>
  <c r="T936" i="16"/>
  <c r="U936" i="16"/>
  <c r="S937" i="16"/>
  <c r="T937" i="16"/>
  <c r="U937" i="16"/>
  <c r="S938" i="16"/>
  <c r="T938" i="16"/>
  <c r="U938" i="16"/>
  <c r="S939" i="16"/>
  <c r="T939" i="16"/>
  <c r="U939" i="16"/>
  <c r="S940" i="16"/>
  <c r="T940" i="16"/>
  <c r="U940" i="16"/>
  <c r="S941" i="16"/>
  <c r="T941" i="16"/>
  <c r="U941" i="16"/>
  <c r="S942" i="16"/>
  <c r="T942" i="16"/>
  <c r="U942" i="16"/>
  <c r="S943" i="16"/>
  <c r="T943" i="16"/>
  <c r="U943" i="16"/>
  <c r="S944" i="16"/>
  <c r="T944" i="16"/>
  <c r="U944" i="16"/>
  <c r="S945" i="16"/>
  <c r="T945" i="16"/>
  <c r="U945" i="16"/>
  <c r="S946" i="16"/>
  <c r="T946" i="16"/>
  <c r="U946" i="16"/>
  <c r="S947" i="16"/>
  <c r="T947" i="16"/>
  <c r="U947" i="16"/>
  <c r="S948" i="16"/>
  <c r="T948" i="16"/>
  <c r="U948" i="16"/>
  <c r="S949" i="16"/>
  <c r="T949" i="16"/>
  <c r="U949" i="16"/>
  <c r="S950" i="16"/>
  <c r="T950" i="16"/>
  <c r="U950" i="16"/>
  <c r="S951" i="16"/>
  <c r="T951" i="16"/>
  <c r="U951" i="16"/>
  <c r="S952" i="16"/>
  <c r="T952" i="16"/>
  <c r="U952" i="16"/>
  <c r="S953" i="16"/>
  <c r="T953" i="16"/>
  <c r="U953" i="16"/>
  <c r="S954" i="16"/>
  <c r="T954" i="16"/>
  <c r="U954" i="16"/>
  <c r="S955" i="16"/>
  <c r="T955" i="16"/>
  <c r="U955" i="16"/>
  <c r="S956" i="16"/>
  <c r="T956" i="16"/>
  <c r="U956" i="16"/>
  <c r="S957" i="16"/>
  <c r="T957" i="16"/>
  <c r="U957" i="16"/>
  <c r="S958" i="16"/>
  <c r="T958" i="16"/>
  <c r="U958" i="16"/>
  <c r="S959" i="16"/>
  <c r="T959" i="16"/>
  <c r="U959" i="16"/>
  <c r="S960" i="16"/>
  <c r="T960" i="16"/>
  <c r="U960" i="16"/>
  <c r="S961" i="16"/>
  <c r="T961" i="16"/>
  <c r="U961" i="16"/>
  <c r="S962" i="16"/>
  <c r="T962" i="16"/>
  <c r="U962" i="16"/>
  <c r="S963" i="16"/>
  <c r="T963" i="16"/>
  <c r="U963" i="16"/>
  <c r="S964" i="16"/>
  <c r="T964" i="16"/>
  <c r="U964" i="16"/>
  <c r="S965" i="16"/>
  <c r="T965" i="16"/>
  <c r="U965" i="16"/>
  <c r="S966" i="16"/>
  <c r="T966" i="16"/>
  <c r="U966" i="16"/>
  <c r="S967" i="16"/>
  <c r="T967" i="16"/>
  <c r="U967" i="16"/>
  <c r="S968" i="16"/>
  <c r="T968" i="16"/>
  <c r="U968" i="16"/>
  <c r="S969" i="16"/>
  <c r="T969" i="16"/>
  <c r="U969" i="16"/>
  <c r="S970" i="16"/>
  <c r="T970" i="16"/>
  <c r="U970" i="16"/>
  <c r="S971" i="16"/>
  <c r="T971" i="16"/>
  <c r="U971" i="16"/>
  <c r="S972" i="16"/>
  <c r="T972" i="16"/>
  <c r="U972" i="16"/>
  <c r="S973" i="16"/>
  <c r="T973" i="16"/>
  <c r="U973" i="16"/>
  <c r="S974" i="16"/>
  <c r="T974" i="16"/>
  <c r="U974" i="16"/>
  <c r="S975" i="16"/>
  <c r="T975" i="16"/>
  <c r="U975" i="16"/>
  <c r="S976" i="16"/>
  <c r="T976" i="16"/>
  <c r="U976" i="16"/>
  <c r="S977" i="16"/>
  <c r="T977" i="16"/>
  <c r="U977" i="16"/>
  <c r="S978" i="16"/>
  <c r="T978" i="16"/>
  <c r="U978" i="16"/>
  <c r="S979" i="16"/>
  <c r="T979" i="16"/>
  <c r="U979" i="16"/>
  <c r="S980" i="16"/>
  <c r="T980" i="16"/>
  <c r="U980" i="16"/>
  <c r="S981" i="16"/>
  <c r="T981" i="16"/>
  <c r="U981" i="16"/>
  <c r="S982" i="16"/>
  <c r="T982" i="16"/>
  <c r="U982" i="16"/>
  <c r="S983" i="16"/>
  <c r="T983" i="16"/>
  <c r="U983" i="16"/>
  <c r="S984" i="16"/>
  <c r="T984" i="16"/>
  <c r="U984" i="16"/>
  <c r="S985" i="16"/>
  <c r="T985" i="16"/>
  <c r="U985" i="16"/>
  <c r="S986" i="16"/>
  <c r="T986" i="16"/>
  <c r="U986" i="16"/>
  <c r="S987" i="16"/>
  <c r="T987" i="16"/>
  <c r="U987" i="16"/>
  <c r="S988" i="16"/>
  <c r="T988" i="16"/>
  <c r="U988" i="16"/>
  <c r="S989" i="16"/>
  <c r="T989" i="16"/>
  <c r="U989" i="16"/>
  <c r="S990" i="16"/>
  <c r="T990" i="16"/>
  <c r="U990" i="16"/>
  <c r="S991" i="16"/>
  <c r="T991" i="16"/>
  <c r="U991" i="16"/>
  <c r="S992" i="16"/>
  <c r="T992" i="16"/>
  <c r="U992" i="16"/>
  <c r="S993" i="16"/>
  <c r="T993" i="16"/>
  <c r="U993" i="16"/>
  <c r="S994" i="16"/>
  <c r="T994" i="16"/>
  <c r="U994" i="16"/>
  <c r="S995" i="16"/>
  <c r="T995" i="16"/>
  <c r="U995" i="16"/>
  <c r="S996" i="16"/>
  <c r="T996" i="16"/>
  <c r="U996" i="16"/>
  <c r="S997" i="16"/>
  <c r="T997" i="16"/>
  <c r="U997" i="16"/>
  <c r="S998" i="16"/>
  <c r="T998" i="16"/>
  <c r="U998" i="16"/>
  <c r="S999" i="16"/>
  <c r="T999" i="16"/>
  <c r="U999" i="16"/>
  <c r="S1000" i="16"/>
  <c r="T1000" i="16"/>
  <c r="U1000" i="16"/>
  <c r="S1001" i="16"/>
  <c r="T1001" i="16"/>
  <c r="U1001" i="16"/>
  <c r="S1002" i="16"/>
  <c r="T1002" i="16"/>
  <c r="U1002" i="16"/>
  <c r="S1003" i="16"/>
  <c r="T1003" i="16"/>
  <c r="U1003" i="16"/>
  <c r="S1004" i="16"/>
  <c r="T1004" i="16"/>
  <c r="U1004" i="16"/>
  <c r="S1005" i="16"/>
  <c r="T1005" i="16"/>
  <c r="U1005" i="16"/>
  <c r="S1006" i="16"/>
  <c r="T1006" i="16"/>
  <c r="U1006" i="16"/>
  <c r="S1007" i="16"/>
  <c r="T1007" i="16"/>
  <c r="U1007" i="16"/>
  <c r="S1008" i="16"/>
  <c r="T1008" i="16"/>
  <c r="U1008" i="16"/>
  <c r="S1009" i="16"/>
  <c r="T1009" i="16"/>
  <c r="U1009" i="16"/>
  <c r="S1010" i="16"/>
  <c r="T1010" i="16"/>
  <c r="U1010" i="16"/>
  <c r="S1011" i="16"/>
  <c r="T1011" i="16"/>
  <c r="U1011" i="16"/>
  <c r="S1012" i="16"/>
  <c r="T1012" i="16"/>
  <c r="U1012" i="16"/>
  <c r="S1013" i="16"/>
  <c r="T1013" i="16"/>
  <c r="U1013" i="16"/>
  <c r="S1014" i="16"/>
  <c r="T1014" i="16"/>
  <c r="U1014" i="16"/>
  <c r="S1015" i="16"/>
  <c r="T1015" i="16"/>
  <c r="U1015" i="16"/>
  <c r="S1016" i="16"/>
  <c r="T1016" i="16"/>
  <c r="U1016" i="16"/>
  <c r="S1017" i="16"/>
  <c r="T1017" i="16"/>
  <c r="U1017" i="16"/>
  <c r="S1018" i="16"/>
  <c r="T1018" i="16"/>
  <c r="U1018" i="16"/>
  <c r="S1019" i="16"/>
  <c r="T1019" i="16"/>
  <c r="U1019" i="16"/>
  <c r="S1020" i="16"/>
  <c r="T1020" i="16"/>
  <c r="U1020" i="16"/>
  <c r="S1021" i="16"/>
  <c r="T1021" i="16"/>
  <c r="U1021" i="16"/>
  <c r="S1022" i="16"/>
  <c r="T1022" i="16"/>
  <c r="U1022" i="16"/>
  <c r="S1023" i="16"/>
  <c r="T1023" i="16"/>
  <c r="U1023" i="16"/>
  <c r="S1024" i="16"/>
  <c r="T1024" i="16"/>
  <c r="U1024" i="16"/>
  <c r="S1025" i="16"/>
  <c r="T1025" i="16"/>
  <c r="U1025" i="16"/>
  <c r="S1026" i="16"/>
  <c r="T1026" i="16"/>
  <c r="U1026" i="16"/>
  <c r="S1027" i="16"/>
  <c r="T1027" i="16"/>
  <c r="U1027" i="16"/>
  <c r="S1028" i="16"/>
  <c r="T1028" i="16"/>
  <c r="U1028" i="16"/>
  <c r="S1029" i="16"/>
  <c r="T1029" i="16"/>
  <c r="U1029" i="16"/>
  <c r="S1030" i="16"/>
  <c r="T1030" i="16"/>
  <c r="U1030" i="16"/>
  <c r="S1031" i="16"/>
  <c r="T1031" i="16"/>
  <c r="U1031" i="16"/>
  <c r="S1032" i="16"/>
  <c r="T1032" i="16"/>
  <c r="U1032" i="16"/>
  <c r="S1033" i="16"/>
  <c r="T1033" i="16"/>
  <c r="U1033" i="16"/>
  <c r="S1034" i="16"/>
  <c r="T1034" i="16"/>
  <c r="U1034" i="16"/>
  <c r="S1035" i="16"/>
  <c r="T1035" i="16"/>
  <c r="U1035" i="16"/>
  <c r="S1036" i="16"/>
  <c r="T1036" i="16"/>
  <c r="U1036" i="16"/>
  <c r="S1037" i="16"/>
  <c r="T1037" i="16"/>
  <c r="U1037" i="16"/>
  <c r="S1038" i="16"/>
  <c r="T1038" i="16"/>
  <c r="U1038" i="16"/>
  <c r="S1039" i="16"/>
  <c r="T1039" i="16"/>
  <c r="U1039" i="16"/>
  <c r="S1040" i="16"/>
  <c r="T1040" i="16"/>
  <c r="U1040" i="16"/>
  <c r="S1041" i="16"/>
  <c r="T1041" i="16"/>
  <c r="U1041" i="16"/>
  <c r="S1042" i="16"/>
  <c r="T1042" i="16"/>
  <c r="U1042" i="16"/>
  <c r="S1043" i="16"/>
  <c r="T1043" i="16"/>
  <c r="U1043" i="16"/>
  <c r="S1044" i="16"/>
  <c r="T1044" i="16"/>
  <c r="U1044" i="16"/>
  <c r="S1045" i="16"/>
  <c r="T1045" i="16"/>
  <c r="U1045" i="16"/>
  <c r="S1046" i="16"/>
  <c r="T1046" i="16"/>
  <c r="U1046" i="16"/>
  <c r="S1047" i="16"/>
  <c r="T1047" i="16"/>
  <c r="U1047" i="16"/>
  <c r="S1048" i="16"/>
  <c r="T1048" i="16"/>
  <c r="U1048" i="16"/>
  <c r="S1049" i="16"/>
  <c r="T1049" i="16"/>
  <c r="U1049" i="16"/>
  <c r="S1050" i="16"/>
  <c r="T1050" i="16"/>
  <c r="U1050" i="16"/>
  <c r="S1051" i="16"/>
  <c r="T1051" i="16"/>
  <c r="U1051" i="16"/>
  <c r="S1052" i="16"/>
  <c r="T1052" i="16"/>
  <c r="U1052" i="16"/>
  <c r="S1053" i="16"/>
  <c r="T1053" i="16"/>
  <c r="U1053" i="16"/>
  <c r="S1054" i="16"/>
  <c r="T1054" i="16"/>
  <c r="U1054" i="16"/>
  <c r="S1055" i="16"/>
  <c r="T1055" i="16"/>
  <c r="U1055" i="16"/>
  <c r="S1056" i="16"/>
  <c r="T1056" i="16"/>
  <c r="U1056" i="16"/>
  <c r="S1057" i="16"/>
  <c r="T1057" i="16"/>
  <c r="U1057" i="16"/>
  <c r="S1058" i="16"/>
  <c r="T1058" i="16"/>
  <c r="U1058" i="16"/>
  <c r="S1059" i="16"/>
  <c r="T1059" i="16"/>
  <c r="U1059" i="16"/>
  <c r="S1060" i="16"/>
  <c r="T1060" i="16"/>
  <c r="U1060" i="16"/>
  <c r="S1061" i="16"/>
  <c r="T1061" i="16"/>
  <c r="U1061" i="16"/>
  <c r="S1062" i="16"/>
  <c r="T1062" i="16"/>
  <c r="U1062" i="16"/>
  <c r="S1063" i="16"/>
  <c r="T1063" i="16"/>
  <c r="U1063" i="16"/>
  <c r="S1064" i="16"/>
  <c r="T1064" i="16"/>
  <c r="U1064" i="16"/>
  <c r="S1065" i="16"/>
  <c r="T1065" i="16"/>
  <c r="U1065" i="16"/>
  <c r="S1066" i="16"/>
  <c r="T1066" i="16"/>
  <c r="U1066" i="16"/>
  <c r="S1067" i="16"/>
  <c r="T1067" i="16"/>
  <c r="U1067" i="16"/>
  <c r="S1068" i="16"/>
  <c r="T1068" i="16"/>
  <c r="U1068" i="16"/>
  <c r="S1069" i="16"/>
  <c r="T1069" i="16"/>
  <c r="U1069" i="16"/>
  <c r="S1070" i="16"/>
  <c r="T1070" i="16"/>
  <c r="U1070" i="16"/>
  <c r="S1071" i="16"/>
  <c r="T1071" i="16"/>
  <c r="U1071" i="16"/>
  <c r="S1072" i="16"/>
  <c r="T1072" i="16"/>
  <c r="U1072" i="16"/>
  <c r="S1073" i="16"/>
  <c r="T1073" i="16"/>
  <c r="U1073" i="16"/>
  <c r="S1074" i="16"/>
  <c r="T1074" i="16"/>
  <c r="U1074" i="16"/>
  <c r="S1075" i="16"/>
  <c r="T1075" i="16"/>
  <c r="U1075" i="16"/>
  <c r="S1076" i="16"/>
  <c r="T1076" i="16"/>
  <c r="U1076" i="16"/>
  <c r="S1077" i="16"/>
  <c r="T1077" i="16"/>
  <c r="U1077" i="16"/>
  <c r="S1078" i="16"/>
  <c r="T1078" i="16"/>
  <c r="U1078" i="16"/>
  <c r="S1079" i="16"/>
  <c r="T1079" i="16"/>
  <c r="U1079" i="16"/>
  <c r="S1080" i="16"/>
  <c r="T1080" i="16"/>
  <c r="U1080" i="16"/>
  <c r="S1081" i="16"/>
  <c r="T1081" i="16"/>
  <c r="U1081" i="16"/>
  <c r="S1082" i="16"/>
  <c r="T1082" i="16"/>
  <c r="U1082" i="16"/>
  <c r="S1083" i="16"/>
  <c r="T1083" i="16"/>
  <c r="U1083" i="16"/>
  <c r="S1084" i="16"/>
  <c r="T1084" i="16"/>
  <c r="U1084" i="16"/>
  <c r="S1085" i="16"/>
  <c r="T1085" i="16"/>
  <c r="U1085" i="16"/>
  <c r="S1086" i="16"/>
  <c r="T1086" i="16"/>
  <c r="U1086" i="16"/>
  <c r="S1087" i="16"/>
  <c r="T1087" i="16"/>
  <c r="U1087" i="16"/>
  <c r="S1088" i="16"/>
  <c r="T1088" i="16"/>
  <c r="U1088" i="16"/>
  <c r="S1089" i="16"/>
  <c r="T1089" i="16"/>
  <c r="U1089" i="16"/>
  <c r="S1090" i="16"/>
  <c r="T1090" i="16"/>
  <c r="U1090" i="16"/>
  <c r="S1091" i="16"/>
  <c r="T1091" i="16"/>
  <c r="U1091" i="16"/>
  <c r="S1092" i="16"/>
  <c r="T1092" i="16"/>
  <c r="U1092" i="16"/>
  <c r="S1093" i="16"/>
  <c r="T1093" i="16"/>
  <c r="U1093" i="16"/>
  <c r="S1094" i="16"/>
  <c r="T1094" i="16"/>
  <c r="U1094" i="16"/>
  <c r="S1095" i="16"/>
  <c r="T1095" i="16"/>
  <c r="U1095" i="16"/>
  <c r="S1096" i="16"/>
  <c r="T1096" i="16"/>
  <c r="U1096" i="16"/>
  <c r="S1097" i="16"/>
  <c r="T1097" i="16"/>
  <c r="U1097" i="16"/>
  <c r="S1098" i="16"/>
  <c r="T1098" i="16"/>
  <c r="U1098" i="16"/>
  <c r="S1099" i="16"/>
  <c r="T1099" i="16"/>
  <c r="U1099" i="16"/>
  <c r="S1100" i="16"/>
  <c r="T1100" i="16"/>
  <c r="U1100" i="16"/>
  <c r="S1101" i="16"/>
  <c r="T1101" i="16"/>
  <c r="U1101" i="16"/>
  <c r="S1102" i="16"/>
  <c r="T1102" i="16"/>
  <c r="U1102" i="16"/>
  <c r="S1103" i="16"/>
  <c r="T1103" i="16"/>
  <c r="U1103" i="16"/>
  <c r="S1104" i="16"/>
  <c r="T1104" i="16"/>
  <c r="U1104" i="16"/>
  <c r="S1105" i="16"/>
  <c r="T1105" i="16"/>
  <c r="U1105" i="16"/>
  <c r="S1106" i="16"/>
  <c r="T1106" i="16"/>
  <c r="U1106" i="16"/>
  <c r="S1107" i="16"/>
  <c r="T1107" i="16"/>
  <c r="U1107" i="16"/>
  <c r="S1108" i="16"/>
  <c r="T1108" i="16"/>
  <c r="U1108" i="16"/>
  <c r="S1109" i="16"/>
  <c r="T1109" i="16"/>
  <c r="U1109" i="16"/>
  <c r="S1110" i="16"/>
  <c r="T1110" i="16"/>
  <c r="U1110" i="16"/>
  <c r="S1111" i="16"/>
  <c r="T1111" i="16"/>
  <c r="U1111" i="16"/>
  <c r="S1112" i="16"/>
  <c r="T1112" i="16"/>
  <c r="U1112" i="16"/>
  <c r="S1113" i="16"/>
  <c r="T1113" i="16"/>
  <c r="U1113" i="16"/>
  <c r="S1114" i="16"/>
  <c r="T1114" i="16"/>
  <c r="U1114" i="16"/>
  <c r="S1115" i="16"/>
  <c r="T1115" i="16"/>
  <c r="U1115" i="16"/>
  <c r="S1116" i="16"/>
  <c r="T1116" i="16"/>
  <c r="U1116" i="16"/>
  <c r="S1117" i="16"/>
  <c r="T1117" i="16"/>
  <c r="U1117" i="16"/>
  <c r="S1118" i="16"/>
  <c r="T1118" i="16"/>
  <c r="U1118" i="16"/>
  <c r="S1119" i="16"/>
  <c r="T1119" i="16"/>
  <c r="U1119" i="16"/>
  <c r="S1120" i="16"/>
  <c r="T1120" i="16"/>
  <c r="U1120" i="16"/>
  <c r="S1121" i="16"/>
  <c r="T1121" i="16"/>
  <c r="U1121" i="16"/>
  <c r="S1122" i="16"/>
  <c r="T1122" i="16"/>
  <c r="U1122" i="16"/>
  <c r="S1123" i="16"/>
  <c r="T1123" i="16"/>
  <c r="U1123" i="16"/>
  <c r="S1124" i="16"/>
  <c r="T1124" i="16"/>
  <c r="U1124" i="16"/>
  <c r="S1125" i="16"/>
  <c r="T1125" i="16"/>
  <c r="U1125" i="16"/>
  <c r="S1126" i="16"/>
  <c r="T1126" i="16"/>
  <c r="U1126" i="16"/>
  <c r="S1127" i="16"/>
  <c r="T1127" i="16"/>
  <c r="U1127" i="16"/>
  <c r="S1128" i="16"/>
  <c r="T1128" i="16"/>
  <c r="U1128" i="16"/>
  <c r="S1129" i="16"/>
  <c r="T1129" i="16"/>
  <c r="U1129" i="16"/>
  <c r="S1130" i="16"/>
  <c r="T1130" i="16"/>
  <c r="U1130" i="16"/>
  <c r="S1131" i="16"/>
  <c r="T1131" i="16"/>
  <c r="U1131" i="16"/>
  <c r="S1132" i="16"/>
  <c r="T1132" i="16"/>
  <c r="U1132" i="16"/>
  <c r="S1133" i="16"/>
  <c r="T1133" i="16"/>
  <c r="U1133" i="16"/>
  <c r="S1134" i="16"/>
  <c r="T1134" i="16"/>
  <c r="U1134" i="16"/>
  <c r="S1135" i="16"/>
  <c r="T1135" i="16"/>
  <c r="U1135" i="16"/>
  <c r="S1136" i="16"/>
  <c r="T1136" i="16"/>
  <c r="U1136" i="16"/>
  <c r="S1137" i="16"/>
  <c r="T1137" i="16"/>
  <c r="U1137" i="16"/>
  <c r="S1138" i="16"/>
  <c r="T1138" i="16"/>
  <c r="U1138" i="16"/>
  <c r="S1139" i="16"/>
  <c r="T1139" i="16"/>
  <c r="U1139" i="16"/>
  <c r="S1140" i="16"/>
  <c r="T1140" i="16"/>
  <c r="U1140" i="16"/>
  <c r="S1141" i="16"/>
  <c r="T1141" i="16"/>
  <c r="U1141" i="16"/>
  <c r="S1142" i="16"/>
  <c r="T1142" i="16"/>
  <c r="U1142" i="16"/>
  <c r="S1143" i="16"/>
  <c r="T1143" i="16"/>
  <c r="U1143" i="16"/>
  <c r="S1144" i="16"/>
  <c r="T1144" i="16"/>
  <c r="U1144" i="16"/>
  <c r="S1145" i="16"/>
  <c r="T1145" i="16"/>
  <c r="U1145" i="16"/>
  <c r="S1146" i="16"/>
  <c r="T1146" i="16"/>
  <c r="U1146" i="16"/>
  <c r="S1147" i="16"/>
  <c r="T1147" i="16"/>
  <c r="U1147" i="16"/>
  <c r="S1148" i="16"/>
  <c r="T1148" i="16"/>
  <c r="U1148" i="16"/>
  <c r="S1149" i="16"/>
  <c r="T1149" i="16"/>
  <c r="U1149" i="16"/>
  <c r="S1150" i="16"/>
  <c r="T1150" i="16"/>
  <c r="U1150" i="16"/>
  <c r="S1151" i="16"/>
  <c r="T1151" i="16"/>
  <c r="U1151" i="16"/>
  <c r="S1152" i="16"/>
  <c r="T1152" i="16"/>
  <c r="U1152" i="16"/>
  <c r="S1153" i="16"/>
  <c r="T1153" i="16"/>
  <c r="U1153" i="16"/>
  <c r="S1154" i="16"/>
  <c r="T1154" i="16"/>
  <c r="U1154" i="16"/>
  <c r="S1155" i="16"/>
  <c r="T1155" i="16"/>
  <c r="U1155" i="16"/>
  <c r="S1156" i="16"/>
  <c r="T1156" i="16"/>
  <c r="U1156" i="16"/>
  <c r="S1157" i="16"/>
  <c r="T1157" i="16"/>
  <c r="U1157" i="16"/>
  <c r="S1158" i="16"/>
  <c r="T1158" i="16"/>
  <c r="U1158" i="16"/>
  <c r="S1159" i="16"/>
  <c r="T1159" i="16"/>
  <c r="U1159" i="16"/>
  <c r="S1160" i="16"/>
  <c r="T1160" i="16"/>
  <c r="U1160" i="16"/>
  <c r="S1161" i="16"/>
  <c r="T1161" i="16"/>
  <c r="U1161" i="16"/>
  <c r="S1162" i="16"/>
  <c r="T1162" i="16"/>
  <c r="U1162" i="16"/>
  <c r="S1163" i="16"/>
  <c r="T1163" i="16"/>
  <c r="U1163" i="16"/>
  <c r="S1164" i="16"/>
  <c r="T1164" i="16"/>
  <c r="U1164" i="16"/>
  <c r="S1165" i="16"/>
  <c r="T1165" i="16"/>
  <c r="U1165" i="16"/>
  <c r="S1166" i="16"/>
  <c r="T1166" i="16"/>
  <c r="U1166" i="16"/>
  <c r="S1167" i="16"/>
  <c r="T1167" i="16"/>
  <c r="U1167" i="16"/>
  <c r="S1168" i="16"/>
  <c r="T1168" i="16"/>
  <c r="U1168" i="16"/>
  <c r="S1169" i="16"/>
  <c r="T1169" i="16"/>
  <c r="U1169" i="16"/>
  <c r="S1170" i="16"/>
  <c r="T1170" i="16"/>
  <c r="U1170" i="16"/>
  <c r="S1171" i="16"/>
  <c r="T1171" i="16"/>
  <c r="U1171" i="16"/>
  <c r="S1172" i="16"/>
  <c r="T1172" i="16"/>
  <c r="U1172" i="16"/>
  <c r="S1173" i="16"/>
  <c r="T1173" i="16"/>
  <c r="U1173" i="16"/>
  <c r="S1174" i="16"/>
  <c r="T1174" i="16"/>
  <c r="U1174" i="16"/>
  <c r="S1175" i="16"/>
  <c r="T1175" i="16"/>
  <c r="U1175" i="16"/>
  <c r="S1176" i="16"/>
  <c r="T1176" i="16"/>
  <c r="U1176" i="16"/>
  <c r="S1177" i="16"/>
  <c r="T1177" i="16"/>
  <c r="U1177" i="16"/>
  <c r="S1178" i="16"/>
  <c r="T1178" i="16"/>
  <c r="U1178" i="16"/>
  <c r="S1179" i="16"/>
  <c r="T1179" i="16"/>
  <c r="U1179" i="16"/>
  <c r="S1180" i="16"/>
  <c r="T1180" i="16"/>
  <c r="U1180" i="16"/>
  <c r="S1181" i="16"/>
  <c r="T1181" i="16"/>
  <c r="U1181" i="16"/>
  <c r="S1182" i="16"/>
  <c r="T1182" i="16"/>
  <c r="U1182" i="16"/>
  <c r="S1183" i="16"/>
  <c r="T1183" i="16"/>
  <c r="U1183" i="16"/>
  <c r="S1184" i="16"/>
  <c r="T1184" i="16"/>
  <c r="U1184" i="16"/>
  <c r="S1185" i="16"/>
  <c r="T1185" i="16"/>
  <c r="U1185" i="16"/>
  <c r="S1186" i="16"/>
  <c r="T1186" i="16"/>
  <c r="U1186" i="16"/>
  <c r="S1187" i="16"/>
  <c r="T1187" i="16"/>
  <c r="U1187" i="16"/>
  <c r="S1188" i="16"/>
  <c r="T1188" i="16"/>
  <c r="U1188" i="16"/>
  <c r="S1189" i="16"/>
  <c r="T1189" i="16"/>
  <c r="U1189" i="16"/>
  <c r="S1190" i="16"/>
  <c r="T1190" i="16"/>
  <c r="U1190" i="16"/>
  <c r="S1191" i="16"/>
  <c r="T1191" i="16"/>
  <c r="U1191" i="16"/>
  <c r="S1192" i="16"/>
  <c r="T1192" i="16"/>
  <c r="U1192" i="16"/>
  <c r="S1193" i="16"/>
  <c r="T1193" i="16"/>
  <c r="U1193" i="16"/>
  <c r="S1194" i="16"/>
  <c r="T1194" i="16"/>
  <c r="U1194" i="16"/>
  <c r="S1195" i="16"/>
  <c r="T1195" i="16"/>
  <c r="U1195" i="16"/>
  <c r="S1196" i="16"/>
  <c r="T1196" i="16"/>
  <c r="U1196" i="16"/>
  <c r="S1197" i="16"/>
  <c r="T1197" i="16"/>
  <c r="U1197" i="16"/>
  <c r="S1198" i="16"/>
  <c r="T1198" i="16"/>
  <c r="U1198" i="16"/>
  <c r="S1199" i="16"/>
  <c r="T1199" i="16"/>
  <c r="U1199" i="16"/>
  <c r="S1200" i="16"/>
  <c r="T1200" i="16"/>
  <c r="U1200" i="16"/>
  <c r="S1201" i="16"/>
  <c r="T1201" i="16"/>
  <c r="U1201" i="16"/>
  <c r="S1202" i="16"/>
  <c r="T1202" i="16"/>
  <c r="U1202" i="16"/>
  <c r="S1203" i="16"/>
  <c r="T1203" i="16"/>
  <c r="U1203" i="16"/>
  <c r="S1204" i="16"/>
  <c r="T1204" i="16"/>
  <c r="U1204" i="16"/>
  <c r="S1205" i="16"/>
  <c r="T1205" i="16"/>
  <c r="U1205" i="16"/>
  <c r="S1206" i="16"/>
  <c r="T1206" i="16"/>
  <c r="U1206" i="16"/>
  <c r="S1207" i="16"/>
  <c r="T1207" i="16"/>
  <c r="U1207" i="16"/>
  <c r="S1208" i="16"/>
  <c r="T1208" i="16"/>
  <c r="U1208" i="16"/>
  <c r="S1209" i="16"/>
  <c r="T1209" i="16"/>
  <c r="U1209" i="16"/>
  <c r="S1210" i="16"/>
  <c r="T1210" i="16"/>
  <c r="U1210" i="16"/>
  <c r="S1211" i="16"/>
  <c r="T1211" i="16"/>
  <c r="U1211" i="16"/>
  <c r="S1212" i="16"/>
  <c r="T1212" i="16"/>
  <c r="U1212" i="16"/>
  <c r="S1213" i="16"/>
  <c r="T1213" i="16"/>
  <c r="U1213" i="16"/>
  <c r="S1214" i="16"/>
  <c r="T1214" i="16"/>
  <c r="U1214" i="16"/>
  <c r="S1215" i="16"/>
  <c r="T1215" i="16"/>
  <c r="U1215" i="16"/>
  <c r="S1216" i="16"/>
  <c r="T1216" i="16"/>
  <c r="U1216" i="16"/>
  <c r="S1217" i="16"/>
  <c r="T1217" i="16"/>
  <c r="U1217" i="16"/>
  <c r="S1218" i="16"/>
  <c r="T1218" i="16"/>
  <c r="U1218" i="16"/>
  <c r="S1219" i="16"/>
  <c r="T1219" i="16"/>
  <c r="U1219" i="16"/>
  <c r="S1220" i="16"/>
  <c r="T1220" i="16"/>
  <c r="U1220" i="16"/>
  <c r="S1221" i="16"/>
  <c r="T1221" i="16"/>
  <c r="U1221" i="16"/>
  <c r="S1222" i="16"/>
  <c r="T1222" i="16"/>
  <c r="U1222" i="16"/>
  <c r="S1223" i="16"/>
  <c r="T1223" i="16"/>
  <c r="U1223" i="16"/>
  <c r="S1224" i="16"/>
  <c r="T1224" i="16"/>
  <c r="U1224" i="16"/>
  <c r="S1225" i="16"/>
  <c r="T1225" i="16"/>
  <c r="U1225" i="16"/>
  <c r="S1226" i="16"/>
  <c r="T1226" i="16"/>
  <c r="U1226" i="16"/>
  <c r="S1227" i="16"/>
  <c r="T1227" i="16"/>
  <c r="U1227" i="16"/>
  <c r="S1228" i="16"/>
  <c r="T1228" i="16"/>
  <c r="U1228" i="16"/>
  <c r="S1229" i="16"/>
  <c r="T1229" i="16"/>
  <c r="U1229" i="16"/>
  <c r="S1230" i="16"/>
  <c r="T1230" i="16"/>
  <c r="U1230" i="16"/>
  <c r="S1231" i="16"/>
  <c r="T1231" i="16"/>
  <c r="U1231" i="16"/>
  <c r="S1232" i="16"/>
  <c r="T1232" i="16"/>
  <c r="U1232" i="16"/>
  <c r="S1233" i="16"/>
  <c r="T1233" i="16"/>
  <c r="U1233" i="16"/>
  <c r="S1234" i="16"/>
  <c r="T1234" i="16"/>
  <c r="U1234" i="16"/>
  <c r="S1235" i="16"/>
  <c r="T1235" i="16"/>
  <c r="U1235" i="16"/>
  <c r="S1236" i="16"/>
  <c r="T1236" i="16"/>
  <c r="U1236" i="16"/>
  <c r="S1237" i="16"/>
  <c r="T1237" i="16"/>
  <c r="U1237" i="16"/>
  <c r="S1238" i="16"/>
  <c r="T1238" i="16"/>
  <c r="U1238" i="16"/>
  <c r="S1239" i="16"/>
  <c r="T1239" i="16"/>
  <c r="U1239" i="16"/>
  <c r="S1240" i="16"/>
  <c r="T1240" i="16"/>
  <c r="U1240" i="16"/>
  <c r="S1241" i="16"/>
  <c r="T1241" i="16"/>
  <c r="U1241" i="16"/>
  <c r="S1242" i="16"/>
  <c r="T1242" i="16"/>
  <c r="U1242" i="16"/>
  <c r="S1243" i="16"/>
  <c r="T1243" i="16"/>
  <c r="U1243" i="16"/>
  <c r="S1244" i="16"/>
  <c r="T1244" i="16"/>
  <c r="U1244" i="16"/>
  <c r="S1245" i="16"/>
  <c r="T1245" i="16"/>
  <c r="U1245" i="16"/>
  <c r="S1246" i="16"/>
  <c r="T1246" i="16"/>
  <c r="U1246" i="16"/>
  <c r="S1247" i="16"/>
  <c r="T1247" i="16"/>
  <c r="U1247" i="16"/>
  <c r="S1248" i="16"/>
  <c r="T1248" i="16"/>
  <c r="U1248" i="16"/>
  <c r="S1249" i="16"/>
  <c r="T1249" i="16"/>
  <c r="U1249" i="16"/>
  <c r="S1250" i="16"/>
  <c r="T1250" i="16"/>
  <c r="U1250" i="16"/>
  <c r="S1251" i="16"/>
  <c r="T1251" i="16"/>
  <c r="U1251" i="16"/>
  <c r="S1252" i="16"/>
  <c r="T1252" i="16"/>
  <c r="U1252" i="16"/>
  <c r="S1253" i="16"/>
  <c r="T1253" i="16"/>
  <c r="U1253" i="16"/>
  <c r="S1254" i="16"/>
  <c r="T1254" i="16"/>
  <c r="U1254" i="16"/>
  <c r="S1255" i="16"/>
  <c r="T1255" i="16"/>
  <c r="U1255" i="16"/>
  <c r="S1256" i="16"/>
  <c r="T1256" i="16"/>
  <c r="U1256" i="16"/>
  <c r="S1257" i="16"/>
  <c r="T1257" i="16"/>
  <c r="U1257" i="16"/>
  <c r="S1258" i="16"/>
  <c r="T1258" i="16"/>
  <c r="U1258" i="16"/>
  <c r="S1259" i="16"/>
  <c r="T1259" i="16"/>
  <c r="U1259" i="16"/>
  <c r="S1260" i="16"/>
  <c r="T1260" i="16"/>
  <c r="U1260" i="16"/>
  <c r="S1261" i="16"/>
  <c r="T1261" i="16"/>
  <c r="U1261" i="16"/>
  <c r="S1262" i="16"/>
  <c r="T1262" i="16"/>
  <c r="U1262" i="16"/>
  <c r="S1263" i="16"/>
  <c r="T1263" i="16"/>
  <c r="U1263" i="16"/>
  <c r="S1264" i="16"/>
  <c r="T1264" i="16"/>
  <c r="U1264" i="16"/>
  <c r="S1265" i="16"/>
  <c r="T1265" i="16"/>
  <c r="U1265" i="16"/>
  <c r="S1266" i="16"/>
  <c r="T1266" i="16"/>
  <c r="U1266" i="16"/>
  <c r="S1267" i="16"/>
  <c r="T1267" i="16"/>
  <c r="U1267" i="16"/>
  <c r="S1268" i="16"/>
  <c r="T1268" i="16"/>
  <c r="U1268" i="16"/>
  <c r="S1269" i="16"/>
  <c r="T1269" i="16"/>
  <c r="U1269" i="16"/>
  <c r="S1270" i="16"/>
  <c r="T1270" i="16"/>
  <c r="U1270" i="16"/>
  <c r="S1271" i="16"/>
  <c r="T1271" i="16"/>
  <c r="U1271" i="16"/>
  <c r="S1272" i="16"/>
  <c r="T1272" i="16"/>
  <c r="U1272" i="16"/>
  <c r="S1273" i="16"/>
  <c r="T1273" i="16"/>
  <c r="U1273" i="16"/>
  <c r="S1274" i="16"/>
  <c r="T1274" i="16"/>
  <c r="U1274" i="16"/>
  <c r="S1275" i="16"/>
  <c r="T1275" i="16"/>
  <c r="U1275" i="16"/>
  <c r="S1276" i="16"/>
  <c r="T1276" i="16"/>
  <c r="U1276" i="16"/>
  <c r="S1277" i="16"/>
  <c r="T1277" i="16"/>
  <c r="U1277" i="16"/>
  <c r="S1278" i="16"/>
  <c r="T1278" i="16"/>
  <c r="U1278" i="16"/>
  <c r="S1279" i="16"/>
  <c r="T1279" i="16"/>
  <c r="U1279" i="16"/>
  <c r="S1280" i="16"/>
  <c r="T1280" i="16"/>
  <c r="U1280" i="16"/>
  <c r="S1281" i="16"/>
  <c r="T1281" i="16"/>
  <c r="U1281" i="16"/>
  <c r="S1282" i="16"/>
  <c r="T1282" i="16"/>
  <c r="U1282" i="16"/>
  <c r="S1283" i="16"/>
  <c r="T1283" i="16"/>
  <c r="U1283" i="16"/>
  <c r="S1284" i="16"/>
  <c r="T1284" i="16"/>
  <c r="U1284" i="16"/>
  <c r="S1285" i="16"/>
  <c r="T1285" i="16"/>
  <c r="U1285" i="16"/>
  <c r="S1286" i="16"/>
  <c r="T1286" i="16"/>
  <c r="U1286" i="16"/>
  <c r="S1287" i="16"/>
  <c r="T1287" i="16"/>
  <c r="U1287" i="16"/>
  <c r="S1288" i="16"/>
  <c r="T1288" i="16"/>
  <c r="U1288" i="16"/>
  <c r="S1289" i="16"/>
  <c r="T1289" i="16"/>
  <c r="U1289" i="16"/>
  <c r="S1290" i="16"/>
  <c r="T1290" i="16"/>
  <c r="U1290" i="16"/>
  <c r="S1291" i="16"/>
  <c r="T1291" i="16"/>
  <c r="U1291" i="16"/>
  <c r="S1292" i="16"/>
  <c r="T1292" i="16"/>
  <c r="U1292" i="16"/>
  <c r="S1293" i="16"/>
  <c r="T1293" i="16"/>
  <c r="U1293" i="16"/>
  <c r="S1294" i="16"/>
  <c r="T1294" i="16"/>
  <c r="U1294" i="16"/>
  <c r="S1295" i="16"/>
  <c r="T1295" i="16"/>
  <c r="U1295" i="16"/>
  <c r="S1296" i="16"/>
  <c r="T1296" i="16"/>
  <c r="U1296" i="16"/>
  <c r="S1297" i="16"/>
  <c r="T1297" i="16"/>
  <c r="U1297" i="16"/>
  <c r="S1298" i="16"/>
  <c r="T1298" i="16"/>
  <c r="U1298" i="16"/>
  <c r="S1299" i="16"/>
  <c r="T1299" i="16"/>
  <c r="U1299" i="16"/>
  <c r="S1300" i="16"/>
  <c r="T1300" i="16"/>
  <c r="U1300" i="16"/>
  <c r="S1301" i="16"/>
  <c r="T1301" i="16"/>
  <c r="U1301" i="16"/>
  <c r="S1302" i="16"/>
  <c r="T1302" i="16"/>
  <c r="U1302" i="16"/>
  <c r="S1303" i="16"/>
  <c r="T1303" i="16"/>
  <c r="U1303" i="16"/>
  <c r="S1304" i="16"/>
  <c r="T1304" i="16"/>
  <c r="U1304" i="16"/>
  <c r="S1305" i="16"/>
  <c r="T1305" i="16"/>
  <c r="U1305" i="16"/>
  <c r="S1306" i="16"/>
  <c r="T1306" i="16"/>
  <c r="U1306" i="16"/>
  <c r="S1307" i="16"/>
  <c r="T1307" i="16"/>
  <c r="U1307" i="16"/>
  <c r="S1308" i="16"/>
  <c r="T1308" i="16"/>
  <c r="U1308" i="16"/>
  <c r="S1309" i="16"/>
  <c r="T1309" i="16"/>
  <c r="U1309" i="16"/>
  <c r="S1310" i="16"/>
  <c r="T1310" i="16"/>
  <c r="U1310" i="16"/>
  <c r="S1311" i="16"/>
  <c r="T1311" i="16"/>
  <c r="U1311" i="16"/>
  <c r="S1312" i="16"/>
  <c r="T1312" i="16"/>
  <c r="U1312" i="16"/>
  <c r="S1313" i="16"/>
  <c r="T1313" i="16"/>
  <c r="U1313" i="16"/>
  <c r="S1314" i="16"/>
  <c r="T1314" i="16"/>
  <c r="U1314" i="16"/>
  <c r="S1315" i="16"/>
  <c r="T1315" i="16"/>
  <c r="U1315" i="16"/>
  <c r="S1316" i="16"/>
  <c r="T1316" i="16"/>
  <c r="U1316" i="16"/>
  <c r="S1317" i="16"/>
  <c r="T1317" i="16"/>
  <c r="U1317" i="16"/>
  <c r="S1318" i="16"/>
  <c r="T1318" i="16"/>
  <c r="U1318" i="16"/>
  <c r="S1319" i="16"/>
  <c r="T1319" i="16"/>
  <c r="U1319" i="16"/>
  <c r="S1320" i="16"/>
  <c r="T1320" i="16"/>
  <c r="U1320" i="16"/>
  <c r="S1321" i="16"/>
  <c r="T1321" i="16"/>
  <c r="U1321" i="16"/>
  <c r="S1322" i="16"/>
  <c r="T1322" i="16"/>
  <c r="U1322" i="16"/>
  <c r="S1323" i="16"/>
  <c r="T1323" i="16"/>
  <c r="U1323" i="16"/>
  <c r="S1324" i="16"/>
  <c r="T1324" i="16"/>
  <c r="U1324" i="16"/>
  <c r="S1325" i="16"/>
  <c r="T1325" i="16"/>
  <c r="U1325" i="16"/>
  <c r="S1326" i="16"/>
  <c r="T1326" i="16"/>
  <c r="U1326" i="16"/>
  <c r="S1327" i="16"/>
  <c r="T1327" i="16"/>
  <c r="U1327" i="16"/>
  <c r="S1328" i="16"/>
  <c r="T1328" i="16"/>
  <c r="U1328" i="16"/>
  <c r="S1329" i="16"/>
  <c r="T1329" i="16"/>
  <c r="U1329" i="16"/>
  <c r="S1330" i="16"/>
  <c r="T1330" i="16"/>
  <c r="U1330" i="16"/>
  <c r="S1331" i="16"/>
  <c r="T1331" i="16"/>
  <c r="U1331" i="16"/>
  <c r="S1332" i="16"/>
  <c r="T1332" i="16"/>
  <c r="U1332" i="16"/>
  <c r="S1333" i="16"/>
  <c r="T1333" i="16"/>
  <c r="U1333" i="16"/>
  <c r="S1334" i="16"/>
  <c r="T1334" i="16"/>
  <c r="U1334" i="16"/>
  <c r="S1335" i="16"/>
  <c r="T1335" i="16"/>
  <c r="U1335" i="16"/>
  <c r="S1336" i="16"/>
  <c r="T1336" i="16"/>
  <c r="U1336" i="16"/>
  <c r="S1337" i="16"/>
  <c r="T1337" i="16"/>
  <c r="U1337" i="16"/>
  <c r="S1338" i="16"/>
  <c r="T1338" i="16"/>
  <c r="U1338" i="16"/>
  <c r="S1339" i="16"/>
  <c r="T1339" i="16"/>
  <c r="U1339" i="16"/>
  <c r="S1340" i="16"/>
  <c r="T1340" i="16"/>
  <c r="U1340" i="16"/>
  <c r="S1341" i="16"/>
  <c r="T1341" i="16"/>
  <c r="U1341" i="16"/>
  <c r="S1342" i="16"/>
  <c r="T1342" i="16"/>
  <c r="U1342" i="16"/>
  <c r="S1343" i="16"/>
  <c r="T1343" i="16"/>
  <c r="U1343" i="16"/>
  <c r="S1344" i="16"/>
  <c r="T1344" i="16"/>
  <c r="U1344" i="16"/>
  <c r="S1345" i="16"/>
  <c r="T1345" i="16"/>
  <c r="U1345" i="16"/>
  <c r="S1346" i="16"/>
  <c r="T1346" i="16"/>
  <c r="U1346" i="16"/>
  <c r="S1347" i="16"/>
  <c r="T1347" i="16"/>
  <c r="U1347" i="16"/>
  <c r="S1348" i="16"/>
  <c r="T1348" i="16"/>
  <c r="U1348" i="16"/>
  <c r="S1349" i="16"/>
  <c r="T1349" i="16"/>
  <c r="U1349" i="16"/>
  <c r="S1350" i="16"/>
  <c r="T1350" i="16"/>
  <c r="U1350" i="16"/>
  <c r="S1351" i="16"/>
  <c r="T1351" i="16"/>
  <c r="U1351" i="16"/>
  <c r="S1352" i="16"/>
  <c r="T1352" i="16"/>
  <c r="U1352" i="16"/>
  <c r="S1353" i="16"/>
  <c r="T1353" i="16"/>
  <c r="U1353" i="16"/>
  <c r="S1354" i="16"/>
  <c r="T1354" i="16"/>
  <c r="U1354" i="16"/>
  <c r="S1355" i="16"/>
  <c r="T1355" i="16"/>
  <c r="U1355" i="16"/>
  <c r="S1356" i="16"/>
  <c r="T1356" i="16"/>
  <c r="U1356" i="16"/>
  <c r="S1357" i="16"/>
  <c r="T1357" i="16"/>
  <c r="U1357" i="16"/>
  <c r="S1358" i="16"/>
  <c r="T1358" i="16"/>
  <c r="U1358" i="16"/>
  <c r="S1359" i="16"/>
  <c r="T1359" i="16"/>
  <c r="U1359" i="16"/>
  <c r="S1360" i="16"/>
  <c r="T1360" i="16"/>
  <c r="U1360" i="16"/>
  <c r="S1361" i="16"/>
  <c r="T1361" i="16"/>
  <c r="U1361" i="16"/>
  <c r="S1362" i="16"/>
  <c r="T1362" i="16"/>
  <c r="U1362" i="16"/>
  <c r="S1363" i="16"/>
  <c r="T1363" i="16"/>
  <c r="U1363" i="16"/>
  <c r="S1364" i="16"/>
  <c r="T1364" i="16"/>
  <c r="U1364" i="16"/>
  <c r="S1365" i="16"/>
  <c r="T1365" i="16"/>
  <c r="U1365" i="16"/>
  <c r="S1366" i="16"/>
  <c r="T1366" i="16"/>
  <c r="U1366" i="16"/>
  <c r="S1367" i="16"/>
  <c r="T1367" i="16"/>
  <c r="U1367" i="16"/>
  <c r="S1368" i="16"/>
  <c r="T1368" i="16"/>
  <c r="U1368" i="16"/>
  <c r="S1369" i="16"/>
  <c r="T1369" i="16"/>
  <c r="U1369" i="16"/>
  <c r="S1370" i="16"/>
  <c r="T1370" i="16"/>
  <c r="U1370" i="16"/>
  <c r="S1371" i="16"/>
  <c r="T1371" i="16"/>
  <c r="U1371" i="16"/>
  <c r="S1372" i="16"/>
  <c r="T1372" i="16"/>
  <c r="U1372" i="16"/>
  <c r="S1373" i="16"/>
  <c r="T1373" i="16"/>
  <c r="U1373" i="16"/>
  <c r="S1374" i="16"/>
  <c r="T1374" i="16"/>
  <c r="U1374" i="16"/>
  <c r="S1375" i="16"/>
  <c r="T1375" i="16"/>
  <c r="U1375" i="16"/>
  <c r="S1376" i="16"/>
  <c r="T1376" i="16"/>
  <c r="U1376" i="16"/>
  <c r="S1377" i="16"/>
  <c r="T1377" i="16"/>
  <c r="U1377" i="16"/>
  <c r="S1378" i="16"/>
  <c r="T1378" i="16"/>
  <c r="U1378" i="16"/>
  <c r="S1379" i="16"/>
  <c r="T1379" i="16"/>
  <c r="U1379" i="16"/>
  <c r="S1380" i="16"/>
  <c r="T1380" i="16"/>
  <c r="U1380" i="16"/>
  <c r="S1381" i="16"/>
  <c r="T1381" i="16"/>
  <c r="U1381" i="16"/>
  <c r="S1382" i="16"/>
  <c r="T1382" i="16"/>
  <c r="U1382" i="16"/>
  <c r="S1383" i="16"/>
  <c r="T1383" i="16"/>
  <c r="U1383" i="16"/>
  <c r="S1384" i="16"/>
  <c r="T1384" i="16"/>
  <c r="U1384" i="16"/>
  <c r="S1385" i="16"/>
  <c r="T1385" i="16"/>
  <c r="U1385" i="16"/>
  <c r="S1386" i="16"/>
  <c r="T1386" i="16"/>
  <c r="U1386" i="16"/>
  <c r="S1387" i="16"/>
  <c r="T1387" i="16"/>
  <c r="U1387" i="16"/>
  <c r="S1388" i="16"/>
  <c r="T1388" i="16"/>
  <c r="U1388" i="16"/>
  <c r="S1389" i="16"/>
  <c r="T1389" i="16"/>
  <c r="U1389" i="16"/>
  <c r="S1390" i="16"/>
  <c r="T1390" i="16"/>
  <c r="U1390" i="16"/>
  <c r="S1391" i="16"/>
  <c r="T1391" i="16"/>
  <c r="U1391" i="16"/>
  <c r="S1392" i="16"/>
  <c r="T1392" i="16"/>
  <c r="U1392" i="16"/>
  <c r="S1393" i="16"/>
  <c r="T1393" i="16"/>
  <c r="U1393" i="16"/>
  <c r="S1394" i="16"/>
  <c r="T1394" i="16"/>
  <c r="U1394" i="16"/>
  <c r="S1395" i="16"/>
  <c r="T1395" i="16"/>
  <c r="U1395" i="16"/>
  <c r="S1396" i="16"/>
  <c r="T1396" i="16"/>
  <c r="U1396" i="16"/>
  <c r="S1397" i="16"/>
  <c r="T1397" i="16"/>
  <c r="U1397" i="16"/>
  <c r="S1398" i="16"/>
  <c r="T1398" i="16"/>
  <c r="U1398" i="16"/>
  <c r="S1399" i="16"/>
  <c r="T1399" i="16"/>
  <c r="U1399" i="16"/>
  <c r="S1400" i="16"/>
  <c r="T1400" i="16"/>
  <c r="U1400" i="16"/>
  <c r="S1401" i="16"/>
  <c r="T1401" i="16"/>
  <c r="U1401" i="16"/>
  <c r="S1402" i="16"/>
  <c r="T1402" i="16"/>
  <c r="U1402" i="16"/>
  <c r="S1403" i="16"/>
  <c r="T1403" i="16"/>
  <c r="U1403" i="16"/>
  <c r="S1404" i="16"/>
  <c r="T1404" i="16"/>
  <c r="U1404" i="16"/>
  <c r="S1405" i="16"/>
  <c r="T1405" i="16"/>
  <c r="U1405" i="16"/>
  <c r="S1406" i="16"/>
  <c r="T1406" i="16"/>
  <c r="U1406" i="16"/>
  <c r="S1407" i="16"/>
  <c r="T1407" i="16"/>
  <c r="U1407" i="16"/>
  <c r="S1408" i="16"/>
  <c r="T1408" i="16"/>
  <c r="U1408" i="16"/>
  <c r="S1409" i="16"/>
  <c r="T1409" i="16"/>
  <c r="U1409" i="16"/>
  <c r="S1410" i="16"/>
  <c r="T1410" i="16"/>
  <c r="U1410" i="16"/>
  <c r="S1411" i="16"/>
  <c r="T1411" i="16"/>
  <c r="U1411" i="16"/>
  <c r="S1412" i="16"/>
  <c r="T1412" i="16"/>
  <c r="U1412" i="16"/>
  <c r="S1413" i="16"/>
  <c r="T1413" i="16"/>
  <c r="U1413" i="16"/>
  <c r="S1414" i="16"/>
  <c r="T1414" i="16"/>
  <c r="U1414" i="16"/>
  <c r="S1415" i="16"/>
  <c r="T1415" i="16"/>
  <c r="U1415" i="16"/>
  <c r="S1416" i="16"/>
  <c r="T1416" i="16"/>
  <c r="U1416" i="16"/>
  <c r="S1417" i="16"/>
  <c r="T1417" i="16"/>
  <c r="U1417" i="16"/>
  <c r="S1418" i="16"/>
  <c r="T1418" i="16"/>
  <c r="U1418" i="16"/>
  <c r="S1419" i="16"/>
  <c r="T1419" i="16"/>
  <c r="U1419" i="16"/>
  <c r="S1420" i="16"/>
  <c r="T1420" i="16"/>
  <c r="U1420" i="16"/>
  <c r="S1421" i="16"/>
  <c r="T1421" i="16"/>
  <c r="U1421" i="16"/>
  <c r="S1422" i="16"/>
  <c r="T1422" i="16"/>
  <c r="U1422" i="16"/>
  <c r="S1423" i="16"/>
  <c r="T1423" i="16"/>
  <c r="U1423" i="16"/>
  <c r="S1424" i="16"/>
  <c r="T1424" i="16"/>
  <c r="U1424" i="16"/>
  <c r="S1425" i="16"/>
  <c r="T1425" i="16"/>
  <c r="U1425" i="16"/>
  <c r="S1426" i="16"/>
  <c r="T1426" i="16"/>
  <c r="U1426" i="16"/>
  <c r="S1427" i="16"/>
  <c r="T1427" i="16"/>
  <c r="U1427" i="16"/>
  <c r="S1428" i="16"/>
  <c r="T1428" i="16"/>
  <c r="U1428" i="16"/>
  <c r="S1429" i="16"/>
  <c r="T1429" i="16"/>
  <c r="U1429" i="16"/>
  <c r="S1430" i="16"/>
  <c r="T1430" i="16"/>
  <c r="U1430" i="16"/>
  <c r="S1431" i="16"/>
  <c r="T1431" i="16"/>
  <c r="U1431" i="16"/>
  <c r="S1432" i="16"/>
  <c r="T1432" i="16"/>
  <c r="U1432" i="16"/>
  <c r="S1433" i="16"/>
  <c r="T1433" i="16"/>
  <c r="U1433" i="16"/>
  <c r="S1434" i="16"/>
  <c r="T1434" i="16"/>
  <c r="U1434" i="16"/>
  <c r="S1435" i="16"/>
  <c r="T1435" i="16"/>
  <c r="U1435" i="16"/>
  <c r="S1436" i="16"/>
  <c r="T1436" i="16"/>
  <c r="U1436" i="16"/>
  <c r="S1437" i="16"/>
  <c r="T1437" i="16"/>
  <c r="U1437" i="16"/>
  <c r="S1438" i="16"/>
  <c r="T1438" i="16"/>
  <c r="U1438" i="16"/>
  <c r="S1439" i="16"/>
  <c r="T1439" i="16"/>
  <c r="U1439" i="16"/>
  <c r="S1440" i="16"/>
  <c r="T1440" i="16"/>
  <c r="U1440" i="16"/>
  <c r="S1441" i="16"/>
  <c r="T1441" i="16"/>
  <c r="U1441" i="16"/>
  <c r="S1442" i="16"/>
  <c r="T1442" i="16"/>
  <c r="U1442" i="16"/>
  <c r="S1443" i="16"/>
  <c r="T1443" i="16"/>
  <c r="U1443" i="16"/>
  <c r="S1444" i="16"/>
  <c r="T1444" i="16"/>
  <c r="U1444" i="16"/>
  <c r="S1445" i="16"/>
  <c r="T1445" i="16"/>
  <c r="U1445" i="16"/>
  <c r="S1446" i="16"/>
  <c r="T1446" i="16"/>
  <c r="U1446" i="16"/>
  <c r="S1447" i="16"/>
  <c r="T1447" i="16"/>
  <c r="U1447" i="16"/>
  <c r="S1448" i="16"/>
  <c r="T1448" i="16"/>
  <c r="U1448" i="16"/>
  <c r="S1449" i="16"/>
  <c r="T1449" i="16"/>
  <c r="U1449" i="16"/>
  <c r="S1450" i="16"/>
  <c r="T1450" i="16"/>
  <c r="U1450" i="16"/>
  <c r="S1451" i="16"/>
  <c r="T1451" i="16"/>
  <c r="U1451" i="16"/>
  <c r="S1452" i="16"/>
  <c r="T1452" i="16"/>
  <c r="U1452" i="16"/>
  <c r="S1453" i="16"/>
  <c r="T1453" i="16"/>
  <c r="U1453" i="16"/>
  <c r="S1454" i="16"/>
  <c r="T1454" i="16"/>
  <c r="U1454" i="16"/>
  <c r="S1455" i="16"/>
  <c r="T1455" i="16"/>
  <c r="U1455" i="16"/>
  <c r="S1456" i="16"/>
  <c r="T1456" i="16"/>
  <c r="U1456" i="16"/>
  <c r="S1457" i="16"/>
  <c r="T1457" i="16"/>
  <c r="U1457" i="16"/>
  <c r="S1458" i="16"/>
  <c r="T1458" i="16"/>
  <c r="U1458" i="16"/>
  <c r="S1459" i="16"/>
  <c r="T1459" i="16"/>
  <c r="U1459" i="16"/>
  <c r="S1460" i="16"/>
  <c r="T1460" i="16"/>
  <c r="U1460" i="16"/>
  <c r="S1461" i="16"/>
  <c r="T1461" i="16"/>
  <c r="U1461" i="16"/>
  <c r="S1462" i="16"/>
  <c r="T1462" i="16"/>
  <c r="U1462" i="16"/>
  <c r="S1463" i="16"/>
  <c r="T1463" i="16"/>
  <c r="U1463" i="16"/>
  <c r="S1464" i="16"/>
  <c r="T1464" i="16"/>
  <c r="U1464" i="16"/>
  <c r="S1465" i="16"/>
  <c r="T1465" i="16"/>
  <c r="U1465" i="16"/>
  <c r="S1466" i="16"/>
  <c r="T1466" i="16"/>
  <c r="U1466" i="16"/>
  <c r="S1467" i="16"/>
  <c r="T1467" i="16"/>
  <c r="U1467" i="16"/>
  <c r="S1468" i="16"/>
  <c r="T1468" i="16"/>
  <c r="U1468" i="16"/>
  <c r="S1469" i="16"/>
  <c r="T1469" i="16"/>
  <c r="U1469" i="16"/>
  <c r="S1470" i="16"/>
  <c r="T1470" i="16"/>
  <c r="U1470" i="16"/>
  <c r="S1471" i="16"/>
  <c r="T1471" i="16"/>
  <c r="U1471" i="16"/>
  <c r="S1472" i="16"/>
  <c r="T1472" i="16"/>
  <c r="U1472" i="16"/>
  <c r="S1473" i="16"/>
  <c r="T1473" i="16"/>
  <c r="U1473" i="16"/>
  <c r="S1474" i="16"/>
  <c r="T1474" i="16"/>
  <c r="U1474" i="16"/>
  <c r="S1475" i="16"/>
  <c r="T1475" i="16"/>
  <c r="U1475" i="16"/>
  <c r="S1476" i="16"/>
  <c r="T1476" i="16"/>
  <c r="U1476" i="16"/>
  <c r="S1477" i="16"/>
  <c r="T1477" i="16"/>
  <c r="U1477" i="16"/>
  <c r="S1478" i="16"/>
  <c r="T1478" i="16"/>
  <c r="U1478" i="16"/>
  <c r="S1479" i="16"/>
  <c r="T1479" i="16"/>
  <c r="U1479" i="16"/>
  <c r="S1480" i="16"/>
  <c r="T1480" i="16"/>
  <c r="U1480" i="16"/>
  <c r="S1481" i="16"/>
  <c r="T1481" i="16"/>
  <c r="U1481" i="16"/>
  <c r="S1482" i="16"/>
  <c r="T1482" i="16"/>
  <c r="U1482" i="16"/>
  <c r="S1483" i="16"/>
  <c r="T1483" i="16"/>
  <c r="U1483" i="16"/>
  <c r="S1484" i="16"/>
  <c r="T1484" i="16"/>
  <c r="U1484" i="16"/>
  <c r="S1485" i="16"/>
  <c r="T1485" i="16"/>
  <c r="U1485" i="16"/>
  <c r="S1486" i="16"/>
  <c r="T1486" i="16"/>
  <c r="U1486" i="16"/>
  <c r="S1487" i="16"/>
  <c r="T1487" i="16"/>
  <c r="U1487" i="16"/>
  <c r="S1488" i="16"/>
  <c r="T1488" i="16"/>
  <c r="U1488" i="16"/>
  <c r="S1489" i="16"/>
  <c r="T1489" i="16"/>
  <c r="U1489" i="16"/>
  <c r="S1490" i="16"/>
  <c r="T1490" i="16"/>
  <c r="U1490" i="16"/>
  <c r="S1491" i="16"/>
  <c r="T1491" i="16"/>
  <c r="U1491" i="16"/>
  <c r="S1492" i="16"/>
  <c r="T1492" i="16"/>
  <c r="U1492" i="16"/>
  <c r="S1493" i="16"/>
  <c r="T1493" i="16"/>
  <c r="U1493" i="16"/>
  <c r="S1494" i="16"/>
  <c r="T1494" i="16"/>
  <c r="U1494" i="16"/>
  <c r="S1495" i="16"/>
  <c r="T1495" i="16"/>
  <c r="U1495" i="16"/>
  <c r="S1496" i="16"/>
  <c r="T1496" i="16"/>
  <c r="U1496" i="16"/>
  <c r="S1497" i="16"/>
  <c r="T1497" i="16"/>
  <c r="U1497" i="16"/>
  <c r="S1498" i="16"/>
  <c r="T1498" i="16"/>
  <c r="U1498" i="16"/>
  <c r="S1499" i="16"/>
  <c r="T1499" i="16"/>
  <c r="U1499" i="16"/>
  <c r="S1500" i="16"/>
  <c r="T1500" i="16"/>
  <c r="U1500" i="16"/>
  <c r="S1501" i="16"/>
  <c r="T1501" i="16"/>
  <c r="U1501" i="16"/>
  <c r="S1502" i="16"/>
  <c r="T1502" i="16"/>
  <c r="U1502" i="16"/>
  <c r="S1503" i="16"/>
  <c r="T1503" i="16"/>
  <c r="U1503" i="16"/>
  <c r="S1504" i="16"/>
  <c r="T1504" i="16"/>
  <c r="U1504" i="16"/>
  <c r="S1505" i="16"/>
  <c r="T1505" i="16"/>
  <c r="U1505" i="16"/>
  <c r="S1506" i="16"/>
  <c r="T1506" i="16"/>
  <c r="U1506" i="16"/>
  <c r="S1507" i="16"/>
  <c r="T1507" i="16"/>
  <c r="U1507" i="16"/>
  <c r="S1508" i="16"/>
  <c r="T1508" i="16"/>
  <c r="U1508" i="16"/>
  <c r="S1509" i="16"/>
  <c r="T1509" i="16"/>
  <c r="U1509" i="16"/>
  <c r="S1510" i="16"/>
  <c r="T1510" i="16"/>
  <c r="U1510" i="16"/>
  <c r="S1511" i="16"/>
  <c r="T1511" i="16"/>
  <c r="U1511" i="16"/>
  <c r="S1512" i="16"/>
  <c r="T1512" i="16"/>
  <c r="U1512" i="16"/>
  <c r="S1513" i="16"/>
  <c r="T1513" i="16"/>
  <c r="U1513" i="16"/>
  <c r="S1514" i="16"/>
  <c r="T1514" i="16"/>
  <c r="U1514" i="16"/>
  <c r="S1515" i="16"/>
  <c r="T1515" i="16"/>
  <c r="U1515" i="16"/>
  <c r="S1516" i="16"/>
  <c r="T1516" i="16"/>
  <c r="U1516" i="16"/>
  <c r="S1517" i="16"/>
  <c r="T1517" i="16"/>
  <c r="U1517" i="16"/>
  <c r="S1518" i="16"/>
  <c r="T1518" i="16"/>
  <c r="U1518" i="16"/>
  <c r="S1519" i="16"/>
  <c r="T1519" i="16"/>
  <c r="U1519" i="16"/>
  <c r="S1520" i="16"/>
  <c r="T1520" i="16"/>
  <c r="U1520" i="16"/>
  <c r="S1521" i="16"/>
  <c r="T1521" i="16"/>
  <c r="U1521" i="16"/>
  <c r="S1522" i="16"/>
  <c r="T1522" i="16"/>
  <c r="U1522" i="16"/>
  <c r="S1523" i="16"/>
  <c r="T1523" i="16"/>
  <c r="U1523" i="16"/>
  <c r="S1524" i="16"/>
  <c r="T1524" i="16"/>
  <c r="U1524" i="16"/>
  <c r="S1525" i="16"/>
  <c r="T1525" i="16"/>
  <c r="U1525" i="16"/>
  <c r="S1526" i="16"/>
  <c r="T1526" i="16"/>
  <c r="U1526" i="16"/>
  <c r="S1527" i="16"/>
  <c r="T1527" i="16"/>
  <c r="U1527" i="16"/>
  <c r="S1528" i="16"/>
  <c r="T1528" i="16"/>
  <c r="U1528" i="16"/>
  <c r="S1529" i="16"/>
  <c r="T1529" i="16"/>
  <c r="U1529" i="16"/>
  <c r="S1530" i="16"/>
  <c r="T1530" i="16"/>
  <c r="U1530" i="16"/>
  <c r="S1531" i="16"/>
  <c r="T1531" i="16"/>
  <c r="U1531" i="16"/>
  <c r="S1532" i="16"/>
  <c r="T1532" i="16"/>
  <c r="U1532" i="16"/>
  <c r="S1533" i="16"/>
  <c r="T1533" i="16"/>
  <c r="U1533" i="16"/>
  <c r="S1534" i="16"/>
  <c r="T1534" i="16"/>
  <c r="U1534" i="16"/>
  <c r="S1535" i="16"/>
  <c r="T1535" i="16"/>
  <c r="U1535" i="16"/>
  <c r="S1536" i="16"/>
  <c r="T1536" i="16"/>
  <c r="U1536" i="16"/>
  <c r="S1537" i="16"/>
  <c r="T1537" i="16"/>
  <c r="U1537" i="16"/>
  <c r="S1538" i="16"/>
  <c r="T1538" i="16"/>
  <c r="U1538" i="16"/>
  <c r="S1539" i="16"/>
  <c r="T1539" i="16"/>
  <c r="U1539" i="16"/>
  <c r="S1540" i="16"/>
  <c r="T1540" i="16"/>
  <c r="U1540" i="16"/>
  <c r="S1541" i="16"/>
  <c r="T1541" i="16"/>
  <c r="U1541" i="16"/>
  <c r="S1542" i="16"/>
  <c r="T1542" i="16"/>
  <c r="U1542" i="16"/>
  <c r="S1543" i="16"/>
  <c r="T1543" i="16"/>
  <c r="U1543" i="16"/>
  <c r="S1544" i="16"/>
  <c r="T1544" i="16"/>
  <c r="U1544" i="16"/>
  <c r="S1545" i="16"/>
  <c r="T1545" i="16"/>
  <c r="U1545" i="16"/>
  <c r="S1546" i="16"/>
  <c r="T1546" i="16"/>
  <c r="U1546" i="16"/>
  <c r="S1547" i="16"/>
  <c r="T1547" i="16"/>
  <c r="U1547" i="16"/>
  <c r="S1548" i="16"/>
  <c r="T1548" i="16"/>
  <c r="U1548" i="16"/>
  <c r="S1549" i="16"/>
  <c r="T1549" i="16"/>
  <c r="U1549" i="16"/>
  <c r="S1550" i="16"/>
  <c r="T1550" i="16"/>
  <c r="U1550" i="16"/>
  <c r="S1551" i="16"/>
  <c r="T1551" i="16"/>
  <c r="U1551" i="16"/>
  <c r="S1552" i="16"/>
  <c r="T1552" i="16"/>
  <c r="U1552" i="16"/>
  <c r="S1553" i="16"/>
  <c r="T1553" i="16"/>
  <c r="U1553" i="16"/>
  <c r="S1554" i="16"/>
  <c r="T1554" i="16"/>
  <c r="U1554" i="16"/>
  <c r="S1555" i="16"/>
  <c r="T1555" i="16"/>
  <c r="U1555" i="16"/>
  <c r="S1556" i="16"/>
  <c r="T1556" i="16"/>
  <c r="U1556" i="16"/>
  <c r="S1557" i="16"/>
  <c r="T1557" i="16"/>
  <c r="U1557" i="16"/>
  <c r="S1558" i="16"/>
  <c r="T1558" i="16"/>
  <c r="U1558" i="16"/>
  <c r="S1559" i="16"/>
  <c r="T1559" i="16"/>
  <c r="U1559" i="16"/>
  <c r="S1560" i="16"/>
  <c r="T1560" i="16"/>
  <c r="U1560" i="16"/>
  <c r="S1561" i="16"/>
  <c r="T1561" i="16"/>
  <c r="U1561" i="16"/>
  <c r="S1562" i="16"/>
  <c r="T1562" i="16"/>
  <c r="U1562" i="16"/>
  <c r="S1563" i="16"/>
  <c r="T1563" i="16"/>
  <c r="U1563" i="16"/>
  <c r="S1564" i="16"/>
  <c r="T1564" i="16"/>
  <c r="U1564" i="16"/>
  <c r="S1565" i="16"/>
  <c r="T1565" i="16"/>
  <c r="U1565" i="16"/>
  <c r="S1566" i="16"/>
  <c r="T1566" i="16"/>
  <c r="U1566" i="16"/>
  <c r="S1567" i="16"/>
  <c r="T1567" i="16"/>
  <c r="U1567" i="16"/>
  <c r="S1568" i="16"/>
  <c r="T1568" i="16"/>
  <c r="U1568" i="16"/>
  <c r="S1569" i="16"/>
  <c r="T1569" i="16"/>
  <c r="U1569" i="16"/>
  <c r="S1570" i="16"/>
  <c r="T1570" i="16"/>
  <c r="U1570" i="16"/>
  <c r="S1571" i="16"/>
  <c r="T1571" i="16"/>
  <c r="U1571" i="16"/>
  <c r="S1572" i="16"/>
  <c r="T1572" i="16"/>
  <c r="U1572" i="16"/>
  <c r="S1573" i="16"/>
  <c r="T1573" i="16"/>
  <c r="U1573" i="16"/>
  <c r="S1574" i="16"/>
  <c r="T1574" i="16"/>
  <c r="U1574" i="16"/>
  <c r="S1575" i="16"/>
  <c r="T1575" i="16"/>
  <c r="U1575" i="16"/>
  <c r="S1576" i="16"/>
  <c r="T1576" i="16"/>
  <c r="U1576" i="16"/>
  <c r="S1577" i="16"/>
  <c r="T1577" i="16"/>
  <c r="U1577" i="16"/>
  <c r="S1578" i="16"/>
  <c r="T1578" i="16"/>
  <c r="U1578" i="16"/>
  <c r="S1579" i="16"/>
  <c r="T1579" i="16"/>
  <c r="U1579" i="16"/>
  <c r="S1580" i="16"/>
  <c r="T1580" i="16"/>
  <c r="U1580" i="16"/>
  <c r="S1581" i="16"/>
  <c r="T1581" i="16"/>
  <c r="U1581" i="16"/>
  <c r="S1582" i="16"/>
  <c r="T1582" i="16"/>
  <c r="U1582" i="16"/>
  <c r="S1583" i="16"/>
  <c r="T1583" i="16"/>
  <c r="U1583" i="16"/>
  <c r="S1584" i="16"/>
  <c r="T1584" i="16"/>
  <c r="U1584" i="16"/>
  <c r="S1585" i="16"/>
  <c r="T1585" i="16"/>
  <c r="U1585" i="16"/>
  <c r="S1586" i="16"/>
  <c r="T1586" i="16"/>
  <c r="U1586" i="16"/>
  <c r="S1587" i="16"/>
  <c r="T1587" i="16"/>
  <c r="U1587" i="16"/>
  <c r="S1588" i="16"/>
  <c r="T1588" i="16"/>
  <c r="U1588" i="16"/>
  <c r="S1589" i="16"/>
  <c r="T1589" i="16"/>
  <c r="U1589" i="16"/>
  <c r="S1590" i="16"/>
  <c r="T1590" i="16"/>
  <c r="U1590" i="16"/>
  <c r="S1591" i="16"/>
  <c r="T1591" i="16"/>
  <c r="U1591" i="16"/>
  <c r="S1592" i="16"/>
  <c r="T1592" i="16"/>
  <c r="U1592" i="16"/>
  <c r="S1593" i="16"/>
  <c r="T1593" i="16"/>
  <c r="U1593" i="16"/>
  <c r="S1594" i="16"/>
  <c r="T1594" i="16"/>
  <c r="U1594" i="16"/>
  <c r="S1595" i="16"/>
  <c r="T1595" i="16"/>
  <c r="U1595" i="16"/>
  <c r="S1596" i="16"/>
  <c r="T1596" i="16"/>
  <c r="U1596" i="16"/>
  <c r="S1597" i="16"/>
  <c r="T1597" i="16"/>
  <c r="U1597" i="16"/>
  <c r="S1598" i="16"/>
  <c r="T1598" i="16"/>
  <c r="U1598" i="16"/>
  <c r="S1599" i="16"/>
  <c r="T1599" i="16"/>
  <c r="U1599" i="16"/>
  <c r="S1600" i="16"/>
  <c r="T1600" i="16"/>
  <c r="U1600" i="16"/>
  <c r="S1601" i="16"/>
  <c r="T1601" i="16"/>
  <c r="U1601" i="16"/>
  <c r="S1602" i="16"/>
  <c r="T1602" i="16"/>
  <c r="U1602" i="16"/>
  <c r="S1603" i="16"/>
  <c r="T1603" i="16"/>
  <c r="U1603" i="16"/>
  <c r="S1604" i="16"/>
  <c r="T1604" i="16"/>
  <c r="U1604" i="16"/>
  <c r="S1605" i="16"/>
  <c r="T1605" i="16"/>
  <c r="U1605" i="16"/>
  <c r="S1606" i="16"/>
  <c r="T1606" i="16"/>
  <c r="U1606" i="16"/>
  <c r="S1607" i="16"/>
  <c r="T1607" i="16"/>
  <c r="U1607" i="16"/>
  <c r="S1608" i="16"/>
  <c r="T1608" i="16"/>
  <c r="U1608" i="16"/>
  <c r="S1609" i="16"/>
  <c r="T1609" i="16"/>
  <c r="U1609" i="16"/>
  <c r="S1610" i="16"/>
  <c r="T1610" i="16"/>
  <c r="U1610" i="16"/>
  <c r="S1611" i="16"/>
  <c r="T1611" i="16"/>
  <c r="U1611" i="16"/>
  <c r="S1612" i="16"/>
  <c r="T1612" i="16"/>
  <c r="U1612" i="16"/>
  <c r="S1613" i="16"/>
  <c r="T1613" i="16"/>
  <c r="U1613" i="16"/>
  <c r="S1614" i="16"/>
  <c r="T1614" i="16"/>
  <c r="U1614" i="16"/>
  <c r="S1615" i="16"/>
  <c r="T1615" i="16"/>
  <c r="U1615" i="16"/>
  <c r="S1616" i="16"/>
  <c r="T1616" i="16"/>
  <c r="U1616" i="16"/>
  <c r="S1617" i="16"/>
  <c r="T1617" i="16"/>
  <c r="U1617" i="16"/>
  <c r="S1618" i="16"/>
  <c r="T1618" i="16"/>
  <c r="U1618" i="16"/>
  <c r="S1619" i="16"/>
  <c r="T1619" i="16"/>
  <c r="U1619" i="16"/>
  <c r="S1620" i="16"/>
  <c r="T1620" i="16"/>
  <c r="U1620" i="16"/>
  <c r="S1621" i="16"/>
  <c r="T1621" i="16"/>
  <c r="U1621" i="16"/>
  <c r="S1622" i="16"/>
  <c r="T1622" i="16"/>
  <c r="U1622" i="16"/>
  <c r="S1623" i="16"/>
  <c r="T1623" i="16"/>
  <c r="U1623" i="16"/>
  <c r="S1624" i="16"/>
  <c r="T1624" i="16"/>
  <c r="U1624" i="16"/>
  <c r="S1625" i="16"/>
  <c r="T1625" i="16"/>
  <c r="U1625" i="16"/>
  <c r="S1626" i="16"/>
  <c r="T1626" i="16"/>
  <c r="U1626" i="16"/>
  <c r="S1627" i="16"/>
  <c r="T1627" i="16"/>
  <c r="U1627" i="16"/>
  <c r="S1628" i="16"/>
  <c r="T1628" i="16"/>
  <c r="U1628" i="16"/>
  <c r="S1629" i="16"/>
  <c r="T1629" i="16"/>
  <c r="U1629" i="16"/>
  <c r="S1630" i="16"/>
  <c r="T1630" i="16"/>
  <c r="U1630" i="16"/>
  <c r="S1631" i="16"/>
  <c r="T1631" i="16"/>
  <c r="U1631" i="16"/>
  <c r="S1632" i="16"/>
  <c r="T1632" i="16"/>
  <c r="U1632" i="16"/>
  <c r="S1633" i="16"/>
  <c r="T1633" i="16"/>
  <c r="U1633" i="16"/>
  <c r="S1634" i="16"/>
  <c r="T1634" i="16"/>
  <c r="U1634" i="16"/>
  <c r="S1635" i="16"/>
  <c r="T1635" i="16"/>
  <c r="U1635" i="16"/>
  <c r="S1636" i="16"/>
  <c r="T1636" i="16"/>
  <c r="U1636" i="16"/>
  <c r="S1637" i="16"/>
  <c r="T1637" i="16"/>
  <c r="U1637" i="16"/>
  <c r="S1638" i="16"/>
  <c r="T1638" i="16"/>
  <c r="U1638" i="16"/>
  <c r="S1639" i="16"/>
  <c r="T1639" i="16"/>
  <c r="U1639" i="16"/>
  <c r="S1640" i="16"/>
  <c r="T1640" i="16"/>
  <c r="U1640" i="16"/>
  <c r="S1641" i="16"/>
  <c r="T1641" i="16"/>
  <c r="U1641" i="16"/>
  <c r="S1642" i="16"/>
  <c r="T1642" i="16"/>
  <c r="U1642" i="16"/>
  <c r="S1643" i="16"/>
  <c r="T1643" i="16"/>
  <c r="U1643" i="16"/>
  <c r="S1644" i="16"/>
  <c r="T1644" i="16"/>
  <c r="U1644" i="16"/>
  <c r="S1645" i="16"/>
  <c r="T1645" i="16"/>
  <c r="U1645" i="16"/>
  <c r="S1646" i="16"/>
  <c r="T1646" i="16"/>
  <c r="U1646" i="16"/>
  <c r="S1647" i="16"/>
  <c r="T1647" i="16"/>
  <c r="U1647" i="16"/>
  <c r="S1648" i="16"/>
  <c r="T1648" i="16"/>
  <c r="U1648" i="16"/>
  <c r="S1649" i="16"/>
  <c r="T1649" i="16"/>
  <c r="U1649" i="16"/>
  <c r="S1650" i="16"/>
  <c r="T1650" i="16"/>
  <c r="U1650" i="16"/>
  <c r="S1651" i="16"/>
  <c r="T1651" i="16"/>
  <c r="U1651" i="16"/>
  <c r="S1652" i="16"/>
  <c r="T1652" i="16"/>
  <c r="U1652" i="16"/>
  <c r="S1653" i="16"/>
  <c r="T1653" i="16"/>
  <c r="U1653" i="16"/>
  <c r="S1654" i="16"/>
  <c r="T1654" i="16"/>
  <c r="U1654" i="16"/>
  <c r="S1655" i="16"/>
  <c r="T1655" i="16"/>
  <c r="U1655" i="16"/>
  <c r="S1656" i="16"/>
  <c r="T1656" i="16"/>
  <c r="U1656" i="16"/>
  <c r="S1657" i="16"/>
  <c r="T1657" i="16"/>
  <c r="U1657" i="16"/>
  <c r="S1658" i="16"/>
  <c r="T1658" i="16"/>
  <c r="U1658" i="16"/>
  <c r="S1659" i="16"/>
  <c r="T1659" i="16"/>
  <c r="U1659" i="16"/>
  <c r="S1660" i="16"/>
  <c r="T1660" i="16"/>
  <c r="U1660" i="16"/>
  <c r="S1661" i="16"/>
  <c r="T1661" i="16"/>
  <c r="U1661" i="16"/>
  <c r="S1662" i="16"/>
  <c r="T1662" i="16"/>
  <c r="U1662" i="16"/>
  <c r="S1663" i="16"/>
  <c r="T1663" i="16"/>
  <c r="U1663" i="16"/>
  <c r="S1664" i="16"/>
  <c r="T1664" i="16"/>
  <c r="U1664" i="16"/>
  <c r="S1665" i="16"/>
  <c r="T1665" i="16"/>
  <c r="U1665" i="16"/>
  <c r="S1666" i="16"/>
  <c r="T1666" i="16"/>
  <c r="U1666" i="16"/>
  <c r="S1667" i="16"/>
  <c r="T1667" i="16"/>
  <c r="U1667" i="16"/>
  <c r="S1668" i="16"/>
  <c r="T1668" i="16"/>
  <c r="U1668" i="16"/>
  <c r="S1669" i="16"/>
  <c r="T1669" i="16"/>
  <c r="U1669" i="16"/>
  <c r="S1670" i="16"/>
  <c r="T1670" i="16"/>
  <c r="U1670" i="16"/>
  <c r="S1671" i="16"/>
  <c r="T1671" i="16"/>
  <c r="U1671" i="16"/>
  <c r="S1672" i="16"/>
  <c r="T1672" i="16"/>
  <c r="U1672" i="16"/>
  <c r="S1673" i="16"/>
  <c r="T1673" i="16"/>
  <c r="U1673" i="16"/>
  <c r="S1674" i="16"/>
  <c r="T1674" i="16"/>
  <c r="U1674" i="16"/>
  <c r="S1675" i="16"/>
  <c r="T1675" i="16"/>
  <c r="U1675" i="16"/>
  <c r="S1676" i="16"/>
  <c r="T1676" i="16"/>
  <c r="U1676" i="16"/>
  <c r="S1677" i="16"/>
  <c r="T1677" i="16"/>
  <c r="U1677" i="16"/>
  <c r="S1678" i="16"/>
  <c r="T1678" i="16"/>
  <c r="U1678" i="16"/>
  <c r="S1679" i="16"/>
  <c r="T1679" i="16"/>
  <c r="U1679" i="16"/>
  <c r="S1680" i="16"/>
  <c r="T1680" i="16"/>
  <c r="U1680" i="16"/>
  <c r="S1681" i="16"/>
  <c r="T1681" i="16"/>
  <c r="U1681" i="16"/>
  <c r="S1682" i="16"/>
  <c r="T1682" i="16"/>
  <c r="U1682" i="16"/>
  <c r="S1683" i="16"/>
  <c r="T1683" i="16"/>
  <c r="U1683" i="16"/>
  <c r="S1684" i="16"/>
  <c r="T1684" i="16"/>
  <c r="U1684" i="16"/>
  <c r="S1685" i="16"/>
  <c r="T1685" i="16"/>
  <c r="U1685" i="16"/>
  <c r="S1686" i="16"/>
  <c r="T1686" i="16"/>
  <c r="U1686" i="16"/>
  <c r="S1687" i="16"/>
  <c r="T1687" i="16"/>
  <c r="U1687" i="16"/>
  <c r="S1688" i="16"/>
  <c r="T1688" i="16"/>
  <c r="U1688" i="16"/>
  <c r="S1689" i="16"/>
  <c r="T1689" i="16"/>
  <c r="U1689" i="16"/>
  <c r="S1690" i="16"/>
  <c r="T1690" i="16"/>
  <c r="U1690" i="16"/>
  <c r="S1691" i="16"/>
  <c r="T1691" i="16"/>
  <c r="U1691" i="16"/>
  <c r="S1692" i="16"/>
  <c r="T1692" i="16"/>
  <c r="U1692" i="16"/>
  <c r="S1693" i="16"/>
  <c r="T1693" i="16"/>
  <c r="U1693" i="16"/>
  <c r="S1694" i="16"/>
  <c r="T1694" i="16"/>
  <c r="U1694" i="16"/>
  <c r="S1695" i="16"/>
  <c r="T1695" i="16"/>
  <c r="U1695" i="16"/>
  <c r="S1696" i="16"/>
  <c r="T1696" i="16"/>
  <c r="U1696" i="16"/>
  <c r="S1697" i="16"/>
  <c r="T1697" i="16"/>
  <c r="U1697" i="16"/>
  <c r="S1698" i="16"/>
  <c r="T1698" i="16"/>
  <c r="U1698" i="16"/>
  <c r="S1699" i="16"/>
  <c r="T1699" i="16"/>
  <c r="U1699" i="16"/>
  <c r="S1700" i="16"/>
  <c r="T1700" i="16"/>
  <c r="U1700" i="16"/>
  <c r="S1701" i="16"/>
  <c r="T1701" i="16"/>
  <c r="U1701" i="16"/>
  <c r="S1702" i="16"/>
  <c r="T1702" i="16"/>
  <c r="U1702" i="16"/>
  <c r="S1703" i="16"/>
  <c r="T1703" i="16"/>
  <c r="U1703" i="16"/>
  <c r="S1704" i="16"/>
  <c r="T1704" i="16"/>
  <c r="U1704" i="16"/>
  <c r="S1705" i="16"/>
  <c r="T1705" i="16"/>
  <c r="U1705" i="16"/>
  <c r="S1706" i="16"/>
  <c r="T1706" i="16"/>
  <c r="U1706" i="16"/>
  <c r="S1707" i="16"/>
  <c r="T1707" i="16"/>
  <c r="U1707" i="16"/>
  <c r="S1708" i="16"/>
  <c r="T1708" i="16"/>
  <c r="U1708" i="16"/>
  <c r="S1709" i="16"/>
  <c r="T1709" i="16"/>
  <c r="U1709" i="16"/>
  <c r="S1710" i="16"/>
  <c r="T1710" i="16"/>
  <c r="U1710" i="16"/>
  <c r="S1711" i="16"/>
  <c r="T1711" i="16"/>
  <c r="U1711" i="16"/>
  <c r="S1712" i="16"/>
  <c r="T1712" i="16"/>
  <c r="U1712" i="16"/>
  <c r="S1713" i="16"/>
  <c r="T1713" i="16"/>
  <c r="U1713" i="16"/>
  <c r="S1714" i="16"/>
  <c r="T1714" i="16"/>
  <c r="U1714" i="16"/>
  <c r="S1715" i="16"/>
  <c r="T1715" i="16"/>
  <c r="U1715" i="16"/>
  <c r="S1716" i="16"/>
  <c r="T1716" i="16"/>
  <c r="U1716" i="16"/>
  <c r="S1717" i="16"/>
  <c r="T1717" i="16"/>
  <c r="U1717" i="16"/>
  <c r="S1718" i="16"/>
  <c r="T1718" i="16"/>
  <c r="U1718" i="16"/>
  <c r="S1719" i="16"/>
  <c r="T1719" i="16"/>
  <c r="U1719" i="16"/>
  <c r="S1720" i="16"/>
  <c r="T1720" i="16"/>
  <c r="U1720" i="16"/>
  <c r="S1721" i="16"/>
  <c r="T1721" i="16"/>
  <c r="U1721" i="16"/>
  <c r="S1722" i="16"/>
  <c r="T1722" i="16"/>
  <c r="U1722" i="16"/>
  <c r="S1723" i="16"/>
  <c r="T1723" i="16"/>
  <c r="U1723" i="16"/>
  <c r="S1724" i="16"/>
  <c r="T1724" i="16"/>
  <c r="U1724" i="16"/>
  <c r="S1725" i="16"/>
  <c r="T1725" i="16"/>
  <c r="U1725" i="16"/>
  <c r="S1726" i="16"/>
  <c r="T1726" i="16"/>
  <c r="U1726" i="16"/>
  <c r="S1727" i="16"/>
  <c r="T1727" i="16"/>
  <c r="U1727" i="16"/>
  <c r="S1728" i="16"/>
  <c r="T1728" i="16"/>
  <c r="U1728" i="16"/>
  <c r="S1729" i="16"/>
  <c r="T1729" i="16"/>
  <c r="U1729" i="16"/>
  <c r="S1730" i="16"/>
  <c r="T1730" i="16"/>
  <c r="U1730" i="16"/>
  <c r="S1731" i="16"/>
  <c r="T1731" i="16"/>
  <c r="U1731" i="16"/>
  <c r="S1732" i="16"/>
  <c r="T1732" i="16"/>
  <c r="U1732" i="16"/>
  <c r="S1733" i="16"/>
  <c r="T1733" i="16"/>
  <c r="U1733" i="16"/>
  <c r="S1734" i="16"/>
  <c r="T1734" i="16"/>
  <c r="U1734" i="16"/>
  <c r="S1735" i="16"/>
  <c r="T1735" i="16"/>
  <c r="U1735" i="16"/>
  <c r="S1736" i="16"/>
  <c r="T1736" i="16"/>
  <c r="U1736" i="16"/>
  <c r="S1737" i="16"/>
  <c r="T1737" i="16"/>
  <c r="U1737" i="16"/>
  <c r="S1738" i="16"/>
  <c r="T1738" i="16"/>
  <c r="U1738" i="16"/>
  <c r="S1739" i="16"/>
  <c r="T1739" i="16"/>
  <c r="U1739" i="16"/>
  <c r="S1740" i="16"/>
  <c r="T1740" i="16"/>
  <c r="U1740" i="16"/>
  <c r="S1741" i="16"/>
  <c r="T1741" i="16"/>
  <c r="U1741" i="16"/>
  <c r="S1742" i="16"/>
  <c r="T1742" i="16"/>
  <c r="U1742" i="16"/>
  <c r="S1743" i="16"/>
  <c r="T1743" i="16"/>
  <c r="U1743" i="16"/>
  <c r="S1744" i="16"/>
  <c r="T1744" i="16"/>
  <c r="U1744" i="16"/>
  <c r="S1745" i="16"/>
  <c r="T1745" i="16"/>
  <c r="U1745" i="16"/>
  <c r="S1746" i="16"/>
  <c r="T1746" i="16"/>
  <c r="U1746" i="16"/>
  <c r="S1747" i="16"/>
  <c r="T1747" i="16"/>
  <c r="U1747" i="16"/>
  <c r="S1748" i="16"/>
  <c r="T1748" i="16"/>
  <c r="U1748" i="16"/>
  <c r="S1749" i="16"/>
  <c r="T1749" i="16"/>
  <c r="U1749" i="16"/>
  <c r="S1750" i="16"/>
  <c r="T1750" i="16"/>
  <c r="U1750" i="16"/>
  <c r="S1751" i="16"/>
  <c r="T1751" i="16"/>
  <c r="U1751" i="16"/>
  <c r="S1752" i="16"/>
  <c r="T1752" i="16"/>
  <c r="U1752" i="16"/>
  <c r="S1753" i="16"/>
  <c r="T1753" i="16"/>
  <c r="U1753" i="16"/>
  <c r="S1754" i="16"/>
  <c r="T1754" i="16"/>
  <c r="U1754" i="16"/>
  <c r="S1755" i="16"/>
  <c r="T1755" i="16"/>
  <c r="U1755" i="16"/>
  <c r="S1756" i="16"/>
  <c r="T1756" i="16"/>
  <c r="U1756" i="16"/>
  <c r="S1757" i="16"/>
  <c r="T1757" i="16"/>
  <c r="U1757" i="16"/>
  <c r="S1758" i="16"/>
  <c r="T1758" i="16"/>
  <c r="U1758" i="16"/>
  <c r="S1759" i="16"/>
  <c r="T1759" i="16"/>
  <c r="U1759" i="16"/>
  <c r="S1760" i="16"/>
  <c r="T1760" i="16"/>
  <c r="U1760" i="16"/>
  <c r="S1761" i="16"/>
  <c r="T1761" i="16"/>
  <c r="U1761" i="16"/>
  <c r="S1762" i="16"/>
  <c r="T1762" i="16"/>
  <c r="U1762" i="16"/>
  <c r="S1763" i="16"/>
  <c r="T1763" i="16"/>
  <c r="U1763" i="16"/>
  <c r="S1764" i="16"/>
  <c r="T1764" i="16"/>
  <c r="U1764" i="16"/>
  <c r="S1765" i="16"/>
  <c r="T1765" i="16"/>
  <c r="U1765" i="16"/>
  <c r="S1766" i="16"/>
  <c r="T1766" i="16"/>
  <c r="U1766" i="16"/>
  <c r="S1767" i="16"/>
  <c r="T1767" i="16"/>
  <c r="U1767" i="16"/>
  <c r="S1768" i="16"/>
  <c r="T1768" i="16"/>
  <c r="U1768" i="16"/>
  <c r="S1769" i="16"/>
  <c r="T1769" i="16"/>
  <c r="U1769" i="16"/>
  <c r="S1770" i="16"/>
  <c r="T1770" i="16"/>
  <c r="U1770" i="16"/>
  <c r="S1771" i="16"/>
  <c r="T1771" i="16"/>
  <c r="U1771" i="16"/>
  <c r="S1772" i="16"/>
  <c r="T1772" i="16"/>
  <c r="U1772" i="16"/>
  <c r="S1773" i="16"/>
  <c r="T1773" i="16"/>
  <c r="U1773" i="16"/>
  <c r="S1774" i="16"/>
  <c r="T1774" i="16"/>
  <c r="U1774" i="16"/>
  <c r="S1775" i="16"/>
  <c r="T1775" i="16"/>
  <c r="U1775" i="16"/>
  <c r="S1776" i="16"/>
  <c r="T1776" i="16"/>
  <c r="U1776" i="16"/>
  <c r="S1777" i="16"/>
  <c r="T1777" i="16"/>
  <c r="U1777" i="16"/>
  <c r="S1778" i="16"/>
  <c r="T1778" i="16"/>
  <c r="U1778" i="16"/>
  <c r="S1779" i="16"/>
  <c r="T1779" i="16"/>
  <c r="U1779" i="16"/>
  <c r="S1780" i="16"/>
  <c r="T1780" i="16"/>
  <c r="U1780" i="16"/>
  <c r="S1781" i="16"/>
  <c r="T1781" i="16"/>
  <c r="U1781" i="16"/>
  <c r="S1782" i="16"/>
  <c r="T1782" i="16"/>
  <c r="U1782" i="16"/>
  <c r="S1783" i="16"/>
  <c r="T1783" i="16"/>
  <c r="U1783" i="16"/>
  <c r="S1784" i="16"/>
  <c r="T1784" i="16"/>
  <c r="U1784" i="16"/>
  <c r="S1785" i="16"/>
  <c r="T1785" i="16"/>
  <c r="U1785" i="16"/>
  <c r="S1786" i="16"/>
  <c r="T1786" i="16"/>
  <c r="U1786" i="16"/>
  <c r="S1787" i="16"/>
  <c r="T1787" i="16"/>
  <c r="U1787" i="16"/>
  <c r="S1788" i="16"/>
  <c r="T1788" i="16"/>
  <c r="U1788" i="16"/>
  <c r="S1789" i="16"/>
  <c r="T1789" i="16"/>
  <c r="U1789" i="16"/>
  <c r="S1790" i="16"/>
  <c r="T1790" i="16"/>
  <c r="U1790" i="16"/>
  <c r="S1791" i="16"/>
  <c r="T1791" i="16"/>
  <c r="U1791" i="16"/>
  <c r="S1792" i="16"/>
  <c r="T1792" i="16"/>
  <c r="U1792" i="16"/>
  <c r="S1793" i="16"/>
  <c r="T1793" i="16"/>
  <c r="U1793" i="16"/>
  <c r="S1794" i="16"/>
  <c r="T1794" i="16"/>
  <c r="U1794" i="16"/>
  <c r="S1795" i="16"/>
  <c r="T1795" i="16"/>
  <c r="U1795" i="16"/>
  <c r="S1796" i="16"/>
  <c r="T1796" i="16"/>
  <c r="U1796" i="16"/>
  <c r="S1797" i="16"/>
  <c r="T1797" i="16"/>
  <c r="U1797" i="16"/>
  <c r="S1798" i="16"/>
  <c r="T1798" i="16"/>
  <c r="U1798" i="16"/>
  <c r="S1799" i="16"/>
  <c r="T1799" i="16"/>
  <c r="U1799" i="16"/>
  <c r="S1800" i="16"/>
  <c r="T1800" i="16"/>
  <c r="U1800" i="16"/>
  <c r="S1801" i="16"/>
  <c r="T1801" i="16"/>
  <c r="U1801" i="16"/>
  <c r="S1802" i="16"/>
  <c r="T1802" i="16"/>
  <c r="U1802" i="16"/>
  <c r="S1803" i="16"/>
  <c r="T1803" i="16"/>
  <c r="U1803" i="16"/>
  <c r="S1804" i="16"/>
  <c r="T1804" i="16"/>
  <c r="U1804" i="16"/>
  <c r="S1805" i="16"/>
  <c r="T1805" i="16"/>
  <c r="U1805" i="16"/>
  <c r="S1806" i="16"/>
  <c r="T1806" i="16"/>
  <c r="U1806" i="16"/>
  <c r="S1807" i="16"/>
  <c r="T1807" i="16"/>
  <c r="U1807" i="16"/>
  <c r="S1808" i="16"/>
  <c r="T1808" i="16"/>
  <c r="U1808" i="16"/>
  <c r="S1809" i="16"/>
  <c r="T1809" i="16"/>
  <c r="U1809" i="16"/>
  <c r="S1810" i="16"/>
  <c r="T1810" i="16"/>
  <c r="U1810" i="16"/>
  <c r="S1811" i="16"/>
  <c r="T1811" i="16"/>
  <c r="U1811" i="16"/>
  <c r="S1812" i="16"/>
  <c r="T1812" i="16"/>
  <c r="U1812" i="16"/>
  <c r="S1813" i="16"/>
  <c r="T1813" i="16"/>
  <c r="U1813" i="16"/>
  <c r="S1814" i="16"/>
  <c r="T1814" i="16"/>
  <c r="U1814" i="16"/>
  <c r="S1815" i="16"/>
  <c r="T1815" i="16"/>
  <c r="U1815" i="16"/>
  <c r="S1816" i="16"/>
  <c r="T1816" i="16"/>
  <c r="U1816" i="16"/>
  <c r="S1817" i="16"/>
  <c r="T1817" i="16"/>
  <c r="U1817" i="16"/>
  <c r="S1818" i="16"/>
  <c r="T1818" i="16"/>
  <c r="U1818" i="16"/>
  <c r="S1819" i="16"/>
  <c r="T1819" i="16"/>
  <c r="U1819" i="16"/>
  <c r="S1820" i="16"/>
  <c r="T1820" i="16"/>
  <c r="U1820" i="16"/>
  <c r="S1821" i="16"/>
  <c r="T1821" i="16"/>
  <c r="U1821" i="16"/>
  <c r="S1822" i="16"/>
  <c r="T1822" i="16"/>
  <c r="U1822" i="16"/>
  <c r="S1823" i="16"/>
  <c r="T1823" i="16"/>
  <c r="U1823" i="16"/>
  <c r="S1824" i="16"/>
  <c r="T1824" i="16"/>
  <c r="U1824" i="16"/>
  <c r="S1825" i="16"/>
  <c r="T1825" i="16"/>
  <c r="U1825" i="16"/>
  <c r="S1826" i="16"/>
  <c r="T1826" i="16"/>
  <c r="U1826" i="16"/>
  <c r="S1827" i="16"/>
  <c r="T1827" i="16"/>
  <c r="U1827" i="16"/>
  <c r="S1828" i="16"/>
  <c r="T1828" i="16"/>
  <c r="U1828" i="16"/>
  <c r="S1829" i="16"/>
  <c r="T1829" i="16"/>
  <c r="U1829" i="16"/>
  <c r="S1830" i="16"/>
  <c r="T1830" i="16"/>
  <c r="U1830" i="16"/>
  <c r="S1831" i="16"/>
  <c r="T1831" i="16"/>
  <c r="U1831" i="16"/>
  <c r="S1832" i="16"/>
  <c r="T1832" i="16"/>
  <c r="U1832" i="16"/>
  <c r="S1833" i="16"/>
  <c r="T1833" i="16"/>
  <c r="U1833" i="16"/>
  <c r="S1834" i="16"/>
  <c r="T1834" i="16"/>
  <c r="U1834" i="16"/>
  <c r="S1835" i="16"/>
  <c r="T1835" i="16"/>
  <c r="U1835" i="16"/>
  <c r="S1836" i="16"/>
  <c r="T1836" i="16"/>
  <c r="U1836" i="16"/>
  <c r="S1837" i="16"/>
  <c r="T1837" i="16"/>
  <c r="U1837" i="16"/>
  <c r="S1838" i="16"/>
  <c r="T1838" i="16"/>
  <c r="U1838" i="16"/>
  <c r="S1839" i="16"/>
  <c r="T1839" i="16"/>
  <c r="U1839" i="16"/>
  <c r="S1840" i="16"/>
  <c r="T1840" i="16"/>
  <c r="U1840" i="16"/>
  <c r="S1841" i="16"/>
  <c r="T1841" i="16"/>
  <c r="U1841" i="16"/>
  <c r="S1842" i="16"/>
  <c r="T1842" i="16"/>
  <c r="U1842" i="16"/>
  <c r="S1843" i="16"/>
  <c r="T1843" i="16"/>
  <c r="U1843" i="16"/>
  <c r="S1844" i="16"/>
  <c r="T1844" i="16"/>
  <c r="U1844" i="16"/>
  <c r="S1845" i="16"/>
  <c r="T1845" i="16"/>
  <c r="U1845" i="16"/>
  <c r="S1846" i="16"/>
  <c r="T1846" i="16"/>
  <c r="U1846" i="16"/>
  <c r="S1847" i="16"/>
  <c r="T1847" i="16"/>
  <c r="U1847" i="16"/>
  <c r="S1848" i="16"/>
  <c r="T1848" i="16"/>
  <c r="U1848" i="16"/>
  <c r="S1849" i="16"/>
  <c r="T1849" i="16"/>
  <c r="U1849" i="16"/>
  <c r="S1850" i="16"/>
  <c r="T1850" i="16"/>
  <c r="U1850" i="16"/>
  <c r="S1851" i="16"/>
  <c r="T1851" i="16"/>
  <c r="U1851" i="16"/>
  <c r="S1852" i="16"/>
  <c r="T1852" i="16"/>
  <c r="U1852" i="16"/>
  <c r="S1853" i="16"/>
  <c r="T1853" i="16"/>
  <c r="U1853" i="16"/>
  <c r="S1854" i="16"/>
  <c r="T1854" i="16"/>
  <c r="U1854" i="16"/>
  <c r="S1855" i="16"/>
  <c r="T1855" i="16"/>
  <c r="U1855" i="16"/>
  <c r="S1856" i="16"/>
  <c r="T1856" i="16"/>
  <c r="U1856" i="16"/>
  <c r="S1857" i="16"/>
  <c r="T1857" i="16"/>
  <c r="U1857" i="16"/>
  <c r="S1858" i="16"/>
  <c r="T1858" i="16"/>
  <c r="U1858" i="16"/>
  <c r="S1859" i="16"/>
  <c r="T1859" i="16"/>
  <c r="U1859" i="16"/>
  <c r="S1860" i="16"/>
  <c r="T1860" i="16"/>
  <c r="U1860" i="16"/>
  <c r="S1861" i="16"/>
  <c r="T1861" i="16"/>
  <c r="U1861" i="16"/>
  <c r="S1862" i="16"/>
  <c r="T1862" i="16"/>
  <c r="U1862" i="16"/>
  <c r="S1863" i="16"/>
  <c r="T1863" i="16"/>
  <c r="U1863" i="16"/>
  <c r="S1864" i="16"/>
  <c r="T1864" i="16"/>
  <c r="U1864" i="16"/>
  <c r="S1865" i="16"/>
  <c r="T1865" i="16"/>
  <c r="U1865" i="16"/>
  <c r="S1866" i="16"/>
  <c r="T1866" i="16"/>
  <c r="U1866" i="16"/>
  <c r="S1867" i="16"/>
  <c r="T1867" i="16"/>
  <c r="U1867" i="16"/>
  <c r="S1868" i="16"/>
  <c r="T1868" i="16"/>
  <c r="U1868" i="16"/>
  <c r="S1869" i="16"/>
  <c r="T1869" i="16"/>
  <c r="U1869" i="16"/>
  <c r="S1870" i="16"/>
  <c r="T1870" i="16"/>
  <c r="U1870" i="16"/>
  <c r="S1871" i="16"/>
  <c r="T1871" i="16"/>
  <c r="U1871" i="16"/>
  <c r="S1872" i="16"/>
  <c r="T1872" i="16"/>
  <c r="U1872" i="16"/>
  <c r="S1873" i="16"/>
  <c r="T1873" i="16"/>
  <c r="U1873" i="16"/>
  <c r="S1874" i="16"/>
  <c r="T1874" i="16"/>
  <c r="U1874" i="16"/>
  <c r="S1875" i="16"/>
  <c r="T1875" i="16"/>
  <c r="U1875" i="16"/>
  <c r="S1876" i="16"/>
  <c r="T1876" i="16"/>
  <c r="U1876" i="16"/>
  <c r="S1877" i="16"/>
  <c r="T1877" i="16"/>
  <c r="U1877" i="16"/>
  <c r="S1878" i="16"/>
  <c r="T1878" i="16"/>
  <c r="U1878" i="16"/>
  <c r="S1879" i="16"/>
  <c r="T1879" i="16"/>
  <c r="U1879" i="16"/>
  <c r="S1880" i="16"/>
  <c r="T1880" i="16"/>
  <c r="U1880" i="16"/>
  <c r="S1881" i="16"/>
  <c r="T1881" i="16"/>
  <c r="U1881" i="16"/>
  <c r="S1882" i="16"/>
  <c r="T1882" i="16"/>
  <c r="U1882" i="16"/>
  <c r="S1883" i="16"/>
  <c r="T1883" i="16"/>
  <c r="U1883" i="16"/>
  <c r="S1884" i="16"/>
  <c r="T1884" i="16"/>
  <c r="U1884" i="16"/>
  <c r="S1885" i="16"/>
  <c r="T1885" i="16"/>
  <c r="U1885" i="16"/>
  <c r="S1886" i="16"/>
  <c r="T1886" i="16"/>
  <c r="U1886" i="16"/>
  <c r="S1887" i="16"/>
  <c r="T1887" i="16"/>
  <c r="U1887" i="16"/>
  <c r="S1888" i="16"/>
  <c r="T1888" i="16"/>
  <c r="U1888" i="16"/>
  <c r="S1889" i="16"/>
  <c r="T1889" i="16"/>
  <c r="U1889" i="16"/>
  <c r="S1890" i="16"/>
  <c r="T1890" i="16"/>
  <c r="U1890" i="16"/>
  <c r="S1891" i="16"/>
  <c r="T1891" i="16"/>
  <c r="U1891" i="16"/>
  <c r="S1892" i="16"/>
  <c r="T1892" i="16"/>
  <c r="U1892" i="16"/>
  <c r="S1893" i="16"/>
  <c r="T1893" i="16"/>
  <c r="U1893" i="16"/>
  <c r="S1894" i="16"/>
  <c r="T1894" i="16"/>
  <c r="U1894" i="16"/>
  <c r="S1895" i="16"/>
  <c r="T1895" i="16"/>
  <c r="U1895" i="16"/>
  <c r="S1896" i="16"/>
  <c r="T1896" i="16"/>
  <c r="U1896" i="16"/>
  <c r="S1897" i="16"/>
  <c r="T1897" i="16"/>
  <c r="U1897" i="16"/>
  <c r="S1898" i="16"/>
  <c r="T1898" i="16"/>
  <c r="U1898" i="16"/>
  <c r="S1899" i="16"/>
  <c r="T1899" i="16"/>
  <c r="U1899" i="16"/>
  <c r="S1900" i="16"/>
  <c r="T1900" i="16"/>
  <c r="U1900" i="16"/>
  <c r="S1901" i="16"/>
  <c r="T1901" i="16"/>
  <c r="U1901" i="16"/>
  <c r="S1902" i="16"/>
  <c r="T1902" i="16"/>
  <c r="U1902" i="16"/>
  <c r="S1903" i="16"/>
  <c r="T1903" i="16"/>
  <c r="U1903" i="16"/>
  <c r="S1904" i="16"/>
  <c r="T1904" i="16"/>
  <c r="U1904" i="16"/>
  <c r="S1905" i="16"/>
  <c r="T1905" i="16"/>
  <c r="U1905" i="16"/>
  <c r="S1906" i="16"/>
  <c r="T1906" i="16"/>
  <c r="U1906" i="16"/>
  <c r="S1907" i="16"/>
  <c r="T1907" i="16"/>
  <c r="U1907" i="16"/>
  <c r="S1908" i="16"/>
  <c r="T1908" i="16"/>
  <c r="U1908" i="16"/>
  <c r="S1909" i="16"/>
  <c r="T1909" i="16"/>
  <c r="U1909" i="16"/>
  <c r="S1910" i="16"/>
  <c r="T1910" i="16"/>
  <c r="U1910" i="16"/>
  <c r="S1911" i="16"/>
  <c r="T1911" i="16"/>
  <c r="U1911" i="16"/>
  <c r="S1912" i="16"/>
  <c r="T1912" i="16"/>
  <c r="U1912" i="16"/>
  <c r="S1913" i="16"/>
  <c r="T1913" i="16"/>
  <c r="U1913" i="16"/>
  <c r="S1914" i="16"/>
  <c r="T1914" i="16"/>
  <c r="U1914" i="16"/>
  <c r="S1915" i="16"/>
  <c r="T1915" i="16"/>
  <c r="U1915" i="16"/>
  <c r="S1916" i="16"/>
  <c r="T1916" i="16"/>
  <c r="U1916" i="16"/>
  <c r="S1917" i="16"/>
  <c r="T1917" i="16"/>
  <c r="U1917" i="16"/>
  <c r="S1918" i="16"/>
  <c r="T1918" i="16"/>
  <c r="U1918" i="16"/>
  <c r="S1919" i="16"/>
  <c r="T1919" i="16"/>
  <c r="U1919" i="16"/>
  <c r="S1920" i="16"/>
  <c r="T1920" i="16"/>
  <c r="U1920" i="16"/>
  <c r="S1921" i="16"/>
  <c r="T1921" i="16"/>
  <c r="U1921" i="16"/>
  <c r="S1922" i="16"/>
  <c r="T1922" i="16"/>
  <c r="U1922" i="16"/>
  <c r="S1923" i="16"/>
  <c r="T1923" i="16"/>
  <c r="U1923" i="16"/>
  <c r="S1924" i="16"/>
  <c r="T1924" i="16"/>
  <c r="U1924" i="16"/>
  <c r="S1925" i="16"/>
  <c r="T1925" i="16"/>
  <c r="U1925" i="16"/>
  <c r="S1926" i="16"/>
  <c r="T1926" i="16"/>
  <c r="U1926" i="16"/>
  <c r="S1927" i="16"/>
  <c r="T1927" i="16"/>
  <c r="U1927" i="16"/>
  <c r="S1928" i="16"/>
  <c r="T1928" i="16"/>
  <c r="U1928" i="16"/>
  <c r="S1929" i="16"/>
  <c r="T1929" i="16"/>
  <c r="U1929" i="16"/>
  <c r="S1930" i="16"/>
  <c r="T1930" i="16"/>
  <c r="U1930" i="16"/>
  <c r="S1931" i="16"/>
  <c r="T1931" i="16"/>
  <c r="U1931" i="16"/>
  <c r="S1932" i="16"/>
  <c r="T1932" i="16"/>
  <c r="U1932" i="16"/>
  <c r="S1933" i="16"/>
  <c r="T1933" i="16"/>
  <c r="U1933" i="16"/>
  <c r="S1934" i="16"/>
  <c r="T1934" i="16"/>
  <c r="U1934" i="16"/>
  <c r="S1935" i="16"/>
  <c r="T1935" i="16"/>
  <c r="U1935" i="16"/>
  <c r="S1936" i="16"/>
  <c r="T1936" i="16"/>
  <c r="U1936" i="16"/>
  <c r="S1937" i="16"/>
  <c r="T1937" i="16"/>
  <c r="U1937" i="16"/>
  <c r="S1938" i="16"/>
  <c r="T1938" i="16"/>
  <c r="U1938" i="16"/>
  <c r="S1939" i="16"/>
  <c r="T1939" i="16"/>
  <c r="U1939" i="16"/>
  <c r="S1940" i="16"/>
  <c r="T1940" i="16"/>
  <c r="U1940" i="16"/>
  <c r="S1941" i="16"/>
  <c r="T1941" i="16"/>
  <c r="U1941" i="16"/>
  <c r="S1942" i="16"/>
  <c r="T1942" i="16"/>
  <c r="U1942" i="16"/>
  <c r="S1943" i="16"/>
  <c r="T1943" i="16"/>
  <c r="U1943" i="16"/>
  <c r="S1944" i="16"/>
  <c r="T1944" i="16"/>
  <c r="U1944" i="16"/>
  <c r="S1945" i="16"/>
  <c r="T1945" i="16"/>
  <c r="U1945" i="16"/>
  <c r="S1946" i="16"/>
  <c r="T1946" i="16"/>
  <c r="U1946" i="16"/>
  <c r="S1947" i="16"/>
  <c r="T1947" i="16"/>
  <c r="U1947" i="16"/>
  <c r="S1948" i="16"/>
  <c r="T1948" i="16"/>
  <c r="U1948" i="16"/>
  <c r="S1949" i="16"/>
  <c r="T1949" i="16"/>
  <c r="U1949" i="16"/>
  <c r="S1950" i="16"/>
  <c r="T1950" i="16"/>
  <c r="U1950" i="16"/>
  <c r="S1951" i="16"/>
  <c r="T1951" i="16"/>
  <c r="U1951" i="16"/>
  <c r="S1952" i="16"/>
  <c r="T1952" i="16"/>
  <c r="U1952" i="16"/>
  <c r="S1953" i="16"/>
  <c r="T1953" i="16"/>
  <c r="U1953" i="16"/>
  <c r="S1954" i="16"/>
  <c r="T1954" i="16"/>
  <c r="U1954" i="16"/>
  <c r="S1955" i="16"/>
  <c r="T1955" i="16"/>
  <c r="U1955" i="16"/>
  <c r="S1956" i="16"/>
  <c r="T1956" i="16"/>
  <c r="U1956" i="16"/>
  <c r="S1957" i="16"/>
  <c r="T1957" i="16"/>
  <c r="U1957" i="16"/>
  <c r="S1958" i="16"/>
  <c r="T1958" i="16"/>
  <c r="U1958" i="16"/>
  <c r="S1959" i="16"/>
  <c r="T1959" i="16"/>
  <c r="U1959" i="16"/>
  <c r="S1960" i="16"/>
  <c r="T1960" i="16"/>
  <c r="U1960" i="16"/>
  <c r="S1961" i="16"/>
  <c r="T1961" i="16"/>
  <c r="U1961" i="16"/>
  <c r="S1962" i="16"/>
  <c r="T1962" i="16"/>
  <c r="U1962" i="16"/>
  <c r="S1963" i="16"/>
  <c r="T1963" i="16"/>
  <c r="U1963" i="16"/>
  <c r="S1964" i="16"/>
  <c r="T1964" i="16"/>
  <c r="U1964" i="16"/>
  <c r="S1965" i="16"/>
  <c r="T1965" i="16"/>
  <c r="U1965" i="16"/>
  <c r="S1966" i="16"/>
  <c r="T1966" i="16"/>
  <c r="U1966" i="16"/>
  <c r="S1967" i="16"/>
  <c r="T1967" i="16"/>
  <c r="U1967" i="16"/>
  <c r="S1968" i="16"/>
  <c r="T1968" i="16"/>
  <c r="U1968" i="16"/>
  <c r="S1969" i="16"/>
  <c r="T1969" i="16"/>
  <c r="U1969" i="16"/>
  <c r="S1970" i="16"/>
  <c r="T1970" i="16"/>
  <c r="U1970" i="16"/>
  <c r="S1971" i="16"/>
  <c r="T1971" i="16"/>
  <c r="U1971" i="16"/>
  <c r="S1972" i="16"/>
  <c r="T1972" i="16"/>
  <c r="U1972" i="16"/>
  <c r="S1973" i="16"/>
  <c r="T1973" i="16"/>
  <c r="U1973" i="16"/>
  <c r="S1974" i="16"/>
  <c r="T1974" i="16"/>
  <c r="U1974" i="16"/>
  <c r="S1975" i="16"/>
  <c r="T1975" i="16"/>
  <c r="U1975" i="16"/>
  <c r="S1976" i="16"/>
  <c r="T1976" i="16"/>
  <c r="U1976" i="16"/>
  <c r="S1977" i="16"/>
  <c r="T1977" i="16"/>
  <c r="U1977" i="16"/>
  <c r="S1978" i="16"/>
  <c r="T1978" i="16"/>
  <c r="U1978" i="16"/>
  <c r="S1979" i="16"/>
  <c r="T1979" i="16"/>
  <c r="U1979" i="16"/>
  <c r="S1980" i="16"/>
  <c r="T1980" i="16"/>
  <c r="U1980" i="16"/>
  <c r="S1981" i="16"/>
  <c r="T1981" i="16"/>
  <c r="U1981" i="16"/>
  <c r="S1982" i="16"/>
  <c r="T1982" i="16"/>
  <c r="U1982" i="16"/>
  <c r="S1983" i="16"/>
  <c r="T1983" i="16"/>
  <c r="U1983" i="16"/>
  <c r="S1984" i="16"/>
  <c r="T1984" i="16"/>
  <c r="U1984" i="16"/>
  <c r="S1985" i="16"/>
  <c r="T1985" i="16"/>
  <c r="U1985" i="16"/>
  <c r="S1986" i="16"/>
  <c r="T1986" i="16"/>
  <c r="U1986" i="16"/>
  <c r="S1987" i="16"/>
  <c r="T1987" i="16"/>
  <c r="U1987" i="16"/>
  <c r="S1988" i="16"/>
  <c r="T1988" i="16"/>
  <c r="U1988" i="16"/>
  <c r="S1989" i="16"/>
  <c r="T1989" i="16"/>
  <c r="U1989" i="16"/>
  <c r="S1990" i="16"/>
  <c r="T1990" i="16"/>
  <c r="U1990" i="16"/>
  <c r="S1991" i="16"/>
  <c r="T1991" i="16"/>
  <c r="U1991" i="16"/>
  <c r="S1992" i="16"/>
  <c r="T1992" i="16"/>
  <c r="U1992" i="16"/>
  <c r="S1993" i="16"/>
  <c r="T1993" i="16"/>
  <c r="U1993" i="16"/>
  <c r="S1994" i="16"/>
  <c r="T1994" i="16"/>
  <c r="U1994" i="16"/>
  <c r="S1995" i="16"/>
  <c r="T1995" i="16"/>
  <c r="U1995" i="16"/>
  <c r="S1996" i="16"/>
  <c r="T1996" i="16"/>
  <c r="U1996" i="16"/>
  <c r="S1997" i="16"/>
  <c r="T1997" i="16"/>
  <c r="U1997" i="16"/>
  <c r="S1998" i="16"/>
  <c r="T1998" i="16"/>
  <c r="U1998" i="16"/>
  <c r="S1999" i="16"/>
  <c r="T1999" i="16"/>
  <c r="U1999" i="16"/>
  <c r="S2000" i="16"/>
  <c r="T2000" i="16"/>
  <c r="U2000" i="16"/>
  <c r="S2001" i="16"/>
  <c r="T2001" i="16"/>
  <c r="U2001" i="16"/>
  <c r="S2002" i="16"/>
  <c r="T2002" i="16"/>
  <c r="U2002" i="16"/>
  <c r="S2003" i="16"/>
  <c r="T2003" i="16"/>
  <c r="U2003" i="16"/>
  <c r="S2004" i="16"/>
  <c r="T2004" i="16"/>
  <c r="U2004" i="16"/>
  <c r="S2005" i="16"/>
  <c r="T2005" i="16"/>
  <c r="U2005" i="16"/>
  <c r="S2006" i="16"/>
  <c r="T2006" i="16"/>
  <c r="U2006" i="16"/>
  <c r="S2007" i="16"/>
  <c r="T2007" i="16"/>
  <c r="U2007" i="16"/>
  <c r="S2008" i="16"/>
  <c r="T2008" i="16"/>
  <c r="U2008" i="16"/>
  <c r="S2009" i="16"/>
  <c r="T2009" i="16"/>
  <c r="U2009" i="16"/>
  <c r="S2010" i="16"/>
  <c r="T2010" i="16"/>
  <c r="U2010" i="16"/>
  <c r="S2011" i="16"/>
  <c r="T2011" i="16"/>
  <c r="U2011" i="16"/>
  <c r="S2012" i="16"/>
  <c r="T2012" i="16"/>
  <c r="U2012" i="16"/>
  <c r="S2013" i="16"/>
  <c r="T2013" i="16"/>
  <c r="U2013" i="16"/>
  <c r="S2014" i="16"/>
  <c r="T2014" i="16"/>
  <c r="U2014" i="16"/>
  <c r="S2015" i="16"/>
  <c r="T2015" i="16"/>
  <c r="U2015" i="16"/>
  <c r="S2016" i="16"/>
  <c r="T2016" i="16"/>
  <c r="U2016" i="16"/>
  <c r="S2017" i="16"/>
  <c r="T2017" i="16"/>
  <c r="U2017" i="16"/>
  <c r="S2018" i="16"/>
  <c r="T2018" i="16"/>
  <c r="U2018" i="16"/>
  <c r="S2019" i="16"/>
  <c r="T2019" i="16"/>
  <c r="U2019" i="16"/>
  <c r="S2020" i="16"/>
  <c r="T2020" i="16"/>
  <c r="U2020" i="16"/>
  <c r="S2021" i="16"/>
  <c r="T2021" i="16"/>
  <c r="U2021" i="16"/>
  <c r="S2022" i="16"/>
  <c r="T2022" i="16"/>
  <c r="U2022" i="16"/>
  <c r="S2023" i="16"/>
  <c r="T2023" i="16"/>
  <c r="U2023" i="16"/>
  <c r="S2024" i="16"/>
  <c r="T2024" i="16"/>
  <c r="U2024" i="16"/>
  <c r="S2025" i="16"/>
  <c r="T2025" i="16"/>
  <c r="U2025" i="16"/>
  <c r="S2026" i="16"/>
  <c r="T2026" i="16"/>
  <c r="U2026" i="16"/>
  <c r="S2027" i="16"/>
  <c r="T2027" i="16"/>
  <c r="U2027" i="16"/>
  <c r="S2028" i="16"/>
  <c r="T2028" i="16"/>
  <c r="U2028" i="16"/>
  <c r="S2029" i="16"/>
  <c r="T2029" i="16"/>
  <c r="U2029" i="16"/>
  <c r="S2030" i="16"/>
  <c r="T2030" i="16"/>
  <c r="U2030" i="16"/>
  <c r="S2031" i="16"/>
  <c r="T2031" i="16"/>
  <c r="U2031" i="16"/>
  <c r="S2032" i="16"/>
  <c r="T2032" i="16"/>
  <c r="U2032" i="16"/>
  <c r="S2033" i="16"/>
  <c r="T2033" i="16"/>
  <c r="U2033" i="16"/>
  <c r="S2034" i="16"/>
  <c r="T2034" i="16"/>
  <c r="U2034" i="16"/>
  <c r="S2035" i="16"/>
  <c r="T2035" i="16"/>
  <c r="U2035" i="16"/>
  <c r="S2036" i="16"/>
  <c r="T2036" i="16"/>
  <c r="U2036" i="16"/>
  <c r="S2037" i="16"/>
  <c r="T2037" i="16"/>
  <c r="U2037" i="16"/>
  <c r="S2038" i="16"/>
  <c r="T2038" i="16"/>
  <c r="U2038" i="16"/>
  <c r="S2039" i="16"/>
  <c r="T2039" i="16"/>
  <c r="U2039" i="16"/>
  <c r="S2040" i="16"/>
  <c r="T2040" i="16"/>
  <c r="U2040" i="16"/>
  <c r="S2041" i="16"/>
  <c r="T2041" i="16"/>
  <c r="U2041" i="16"/>
  <c r="S2042" i="16"/>
  <c r="T2042" i="16"/>
  <c r="U2042" i="16"/>
  <c r="S2043" i="16"/>
  <c r="T2043" i="16"/>
  <c r="U2043" i="16"/>
  <c r="S2044" i="16"/>
  <c r="T2044" i="16"/>
  <c r="U2044" i="16"/>
  <c r="S2045" i="16"/>
  <c r="T2045" i="16"/>
  <c r="U2045" i="16"/>
  <c r="S2046" i="16"/>
  <c r="T2046" i="16"/>
  <c r="U2046" i="16"/>
  <c r="S2047" i="16"/>
  <c r="T2047" i="16"/>
  <c r="U2047" i="16"/>
  <c r="S2048" i="16"/>
  <c r="T2048" i="16"/>
  <c r="U2048" i="16"/>
  <c r="S2049" i="16"/>
  <c r="T2049" i="16"/>
  <c r="U2049" i="16"/>
  <c r="S2050" i="16"/>
  <c r="T2050" i="16"/>
  <c r="U2050" i="16"/>
  <c r="S2051" i="16"/>
  <c r="T2051" i="16"/>
  <c r="U2051" i="16"/>
  <c r="S2052" i="16"/>
  <c r="T2052" i="16"/>
  <c r="U2052" i="16"/>
  <c r="S2053" i="16"/>
  <c r="T2053" i="16"/>
  <c r="U2053" i="16"/>
  <c r="S2054" i="16"/>
  <c r="T2054" i="16"/>
  <c r="U2054" i="16"/>
  <c r="S2055" i="16"/>
  <c r="T2055" i="16"/>
  <c r="U2055" i="16"/>
  <c r="S2056" i="16"/>
  <c r="T2056" i="16"/>
  <c r="U2056" i="16"/>
  <c r="S2057" i="16"/>
  <c r="T2057" i="16"/>
  <c r="U2057" i="16"/>
  <c r="S2058" i="16"/>
  <c r="T2058" i="16"/>
  <c r="U2058" i="16"/>
  <c r="S2059" i="16"/>
  <c r="T2059" i="16"/>
  <c r="U2059" i="16"/>
  <c r="S2060" i="16"/>
  <c r="T2060" i="16"/>
  <c r="U2060" i="16"/>
  <c r="S2061" i="16"/>
  <c r="T2061" i="16"/>
  <c r="U2061" i="16"/>
  <c r="S2062" i="16"/>
  <c r="T2062" i="16"/>
  <c r="U2062" i="16"/>
  <c r="S2063" i="16"/>
  <c r="T2063" i="16"/>
  <c r="U2063" i="16"/>
  <c r="S2064" i="16"/>
  <c r="T2064" i="16"/>
  <c r="U2064" i="16"/>
  <c r="S2065" i="16"/>
  <c r="T2065" i="16"/>
  <c r="U2065" i="16"/>
  <c r="S2066" i="16"/>
  <c r="T2066" i="16"/>
  <c r="U2066" i="16"/>
  <c r="S2067" i="16"/>
  <c r="T2067" i="16"/>
  <c r="U2067" i="16"/>
  <c r="S2068" i="16"/>
  <c r="T2068" i="16"/>
  <c r="U2068" i="16"/>
  <c r="S2069" i="16"/>
  <c r="T2069" i="16"/>
  <c r="U2069" i="16"/>
  <c r="S2070" i="16"/>
  <c r="T2070" i="16"/>
  <c r="U2070" i="16"/>
  <c r="S2071" i="16"/>
  <c r="T2071" i="16"/>
  <c r="U2071" i="16"/>
  <c r="S2072" i="16"/>
  <c r="T2072" i="16"/>
  <c r="U2072" i="16"/>
  <c r="S2073" i="16"/>
  <c r="T2073" i="16"/>
  <c r="U2073" i="16"/>
  <c r="S2074" i="16"/>
  <c r="T2074" i="16"/>
  <c r="U2074" i="16"/>
  <c r="S2075" i="16"/>
  <c r="T2075" i="16"/>
  <c r="U2075" i="16"/>
  <c r="S2076" i="16"/>
  <c r="T2076" i="16"/>
  <c r="U2076" i="16"/>
  <c r="S2077" i="16"/>
  <c r="T2077" i="16"/>
  <c r="U2077" i="16"/>
  <c r="S2078" i="16"/>
  <c r="T2078" i="16"/>
  <c r="U2078" i="16"/>
  <c r="S2079" i="16"/>
  <c r="T2079" i="16"/>
  <c r="U2079" i="16"/>
  <c r="S2080" i="16"/>
  <c r="T2080" i="16"/>
  <c r="U2080" i="16"/>
  <c r="S2081" i="16"/>
  <c r="T2081" i="16"/>
  <c r="U2081" i="16"/>
  <c r="S2082" i="16"/>
  <c r="T2082" i="16"/>
  <c r="U2082" i="16"/>
  <c r="S2083" i="16"/>
  <c r="T2083" i="16"/>
  <c r="U2083" i="16"/>
  <c r="S2084" i="16"/>
  <c r="T2084" i="16"/>
  <c r="U2084" i="16"/>
  <c r="S2085" i="16"/>
  <c r="T2085" i="16"/>
  <c r="U2085" i="16"/>
  <c r="S2086" i="16"/>
  <c r="T2086" i="16"/>
  <c r="U2086" i="16"/>
  <c r="S2087" i="16"/>
  <c r="T2087" i="16"/>
  <c r="U2087" i="16"/>
  <c r="S2088" i="16"/>
  <c r="T2088" i="16"/>
  <c r="U2088" i="16"/>
  <c r="S2089" i="16"/>
  <c r="T2089" i="16"/>
  <c r="U2089" i="16"/>
  <c r="S2090" i="16"/>
  <c r="T2090" i="16"/>
  <c r="U2090" i="16"/>
  <c r="S2091" i="16"/>
  <c r="T2091" i="16"/>
  <c r="U2091" i="16"/>
  <c r="S2092" i="16"/>
  <c r="T2092" i="16"/>
  <c r="U2092" i="16"/>
  <c r="S2093" i="16"/>
  <c r="T2093" i="16"/>
  <c r="U2093" i="16"/>
  <c r="S2094" i="16"/>
  <c r="T2094" i="16"/>
  <c r="U2094" i="16"/>
  <c r="S2095" i="16"/>
  <c r="T2095" i="16"/>
  <c r="U2095" i="16"/>
  <c r="S2096" i="16"/>
  <c r="T2096" i="16"/>
  <c r="U2096" i="16"/>
  <c r="S2097" i="16"/>
  <c r="T2097" i="16"/>
  <c r="U2097" i="16"/>
  <c r="S2098" i="16"/>
  <c r="T2098" i="16"/>
  <c r="U2098" i="16"/>
  <c r="S2099" i="16"/>
  <c r="T2099" i="16"/>
  <c r="U2099" i="16"/>
  <c r="S2100" i="16"/>
  <c r="T2100" i="16"/>
  <c r="U2100" i="16"/>
  <c r="S2101" i="16"/>
  <c r="T2101" i="16"/>
  <c r="U2101" i="16"/>
  <c r="S2102" i="16"/>
  <c r="T2102" i="16"/>
  <c r="U2102" i="16"/>
  <c r="S2103" i="16"/>
  <c r="T2103" i="16"/>
  <c r="U2103" i="16"/>
  <c r="S2104" i="16"/>
  <c r="T2104" i="16"/>
  <c r="U2104" i="16"/>
  <c r="S2105" i="16"/>
  <c r="T2105" i="16"/>
  <c r="U2105" i="16"/>
  <c r="S2106" i="16"/>
  <c r="T2106" i="16"/>
  <c r="U2106" i="16"/>
  <c r="S2107" i="16"/>
  <c r="T2107" i="16"/>
  <c r="U2107" i="16"/>
  <c r="S2108" i="16"/>
  <c r="T2108" i="16"/>
  <c r="U2108" i="16"/>
  <c r="S2109" i="16"/>
  <c r="T2109" i="16"/>
  <c r="U2109" i="16"/>
  <c r="S2110" i="16"/>
  <c r="T2110" i="16"/>
  <c r="U2110" i="16"/>
  <c r="S2111" i="16"/>
  <c r="T2111" i="16"/>
  <c r="U2111" i="16"/>
  <c r="S2112" i="16"/>
  <c r="T2112" i="16"/>
  <c r="U2112" i="16"/>
  <c r="S2113" i="16"/>
  <c r="T2113" i="16"/>
  <c r="U2113" i="16"/>
  <c r="S2114" i="16"/>
  <c r="T2114" i="16"/>
  <c r="U2114" i="16"/>
  <c r="S2115" i="16"/>
  <c r="T2115" i="16"/>
  <c r="U2115" i="16"/>
  <c r="S2116" i="16"/>
  <c r="T2116" i="16"/>
  <c r="U2116" i="16"/>
  <c r="S2117" i="16"/>
  <c r="T2117" i="16"/>
  <c r="U2117" i="16"/>
  <c r="S2118" i="16"/>
  <c r="T2118" i="16"/>
  <c r="U2118" i="16"/>
  <c r="S2119" i="16"/>
  <c r="T2119" i="16"/>
  <c r="U2119" i="16"/>
  <c r="S2120" i="16"/>
  <c r="T2120" i="16"/>
  <c r="U2120" i="16"/>
  <c r="S2121" i="16"/>
  <c r="T2121" i="16"/>
  <c r="U2121" i="16"/>
  <c r="S2122" i="16"/>
  <c r="T2122" i="16"/>
  <c r="U2122" i="16"/>
  <c r="S2123" i="16"/>
  <c r="T2123" i="16"/>
  <c r="U2123" i="16"/>
  <c r="S2124" i="16"/>
  <c r="T2124" i="16"/>
  <c r="U2124" i="16"/>
  <c r="S2125" i="16"/>
  <c r="T2125" i="16"/>
  <c r="U2125" i="16"/>
  <c r="S2126" i="16"/>
  <c r="T2126" i="16"/>
  <c r="U2126" i="16"/>
  <c r="S2127" i="16"/>
  <c r="T2127" i="16"/>
  <c r="U2127" i="16"/>
  <c r="S2128" i="16"/>
  <c r="T2128" i="16"/>
  <c r="U2128" i="16"/>
  <c r="S2129" i="16"/>
  <c r="T2129" i="16"/>
  <c r="U2129" i="16"/>
  <c r="S2130" i="16"/>
  <c r="T2130" i="16"/>
  <c r="U2130" i="16"/>
  <c r="S2131" i="16"/>
  <c r="T2131" i="16"/>
  <c r="U2131" i="16"/>
  <c r="S2132" i="16"/>
  <c r="T2132" i="16"/>
  <c r="U2132" i="16"/>
  <c r="S2133" i="16"/>
  <c r="T2133" i="16"/>
  <c r="U2133" i="16"/>
  <c r="S2134" i="16"/>
  <c r="T2134" i="16"/>
  <c r="U2134" i="16"/>
  <c r="S2135" i="16"/>
  <c r="T2135" i="16"/>
  <c r="U2135" i="16"/>
  <c r="S2136" i="16"/>
  <c r="T2136" i="16"/>
  <c r="U2136" i="16"/>
  <c r="S2137" i="16"/>
  <c r="T2137" i="16"/>
  <c r="U2137" i="16"/>
  <c r="S2138" i="16"/>
  <c r="T2138" i="16"/>
  <c r="U2138" i="16"/>
  <c r="S2139" i="16"/>
  <c r="T2139" i="16"/>
  <c r="U2139" i="16"/>
  <c r="S2140" i="16"/>
  <c r="T2140" i="16"/>
  <c r="U2140" i="16"/>
  <c r="S2141" i="16"/>
  <c r="T2141" i="16"/>
  <c r="U2141" i="16"/>
  <c r="S2142" i="16"/>
  <c r="T2142" i="16"/>
  <c r="U2142" i="16"/>
  <c r="S2143" i="16"/>
  <c r="T2143" i="16"/>
  <c r="U2143" i="16"/>
  <c r="S2144" i="16"/>
  <c r="T2144" i="16"/>
  <c r="U2144" i="16"/>
  <c r="S2145" i="16"/>
  <c r="T2145" i="16"/>
  <c r="U2145" i="16"/>
  <c r="S2146" i="16"/>
  <c r="T2146" i="16"/>
  <c r="U2146" i="16"/>
  <c r="S2147" i="16"/>
  <c r="T2147" i="16"/>
  <c r="U2147" i="16"/>
  <c r="S2148" i="16"/>
  <c r="T2148" i="16"/>
  <c r="U2148" i="16"/>
  <c r="S2149" i="16"/>
  <c r="T2149" i="16"/>
  <c r="U2149" i="16"/>
  <c r="S2150" i="16"/>
  <c r="T2150" i="16"/>
  <c r="U2150" i="16"/>
  <c r="S2151" i="16"/>
  <c r="T2151" i="16"/>
  <c r="U2151" i="16"/>
  <c r="S2152" i="16"/>
  <c r="T2152" i="16"/>
  <c r="U2152" i="16"/>
  <c r="S2153" i="16"/>
  <c r="T2153" i="16"/>
  <c r="U2153" i="16"/>
  <c r="S2154" i="16"/>
  <c r="T2154" i="16"/>
  <c r="U2154" i="16"/>
  <c r="S2155" i="16"/>
  <c r="T2155" i="16"/>
  <c r="U2155" i="16"/>
  <c r="S2156" i="16"/>
  <c r="T2156" i="16"/>
  <c r="U2156" i="16"/>
  <c r="S2157" i="16"/>
  <c r="T2157" i="16"/>
  <c r="U2157" i="16"/>
  <c r="S2158" i="16"/>
  <c r="T2158" i="16"/>
  <c r="U2158" i="16"/>
  <c r="S2159" i="16"/>
  <c r="T2159" i="16"/>
  <c r="U2159" i="16"/>
  <c r="S2160" i="16"/>
  <c r="T2160" i="16"/>
  <c r="U2160" i="16"/>
  <c r="S2161" i="16"/>
  <c r="T2161" i="16"/>
  <c r="U2161" i="16"/>
  <c r="S2162" i="16"/>
  <c r="T2162" i="16"/>
  <c r="U2162" i="16"/>
  <c r="S2163" i="16"/>
  <c r="T2163" i="16"/>
  <c r="U2163" i="16"/>
  <c r="S2164" i="16"/>
  <c r="T2164" i="16"/>
  <c r="U2164" i="16"/>
  <c r="S2165" i="16"/>
  <c r="T2165" i="16"/>
  <c r="U2165" i="16"/>
  <c r="S2166" i="16"/>
  <c r="T2166" i="16"/>
  <c r="U2166" i="16"/>
  <c r="S2167" i="16"/>
  <c r="T2167" i="16"/>
  <c r="U2167" i="16"/>
  <c r="S2168" i="16"/>
  <c r="T2168" i="16"/>
  <c r="U2168" i="16"/>
  <c r="S2169" i="16"/>
  <c r="T2169" i="16"/>
  <c r="U2169" i="16"/>
  <c r="S2170" i="16"/>
  <c r="T2170" i="16"/>
  <c r="U2170" i="16"/>
  <c r="S2171" i="16"/>
  <c r="T2171" i="16"/>
  <c r="U2171" i="16"/>
  <c r="S2172" i="16"/>
  <c r="T2172" i="16"/>
  <c r="U2172" i="16"/>
  <c r="S2173" i="16"/>
  <c r="T2173" i="16"/>
  <c r="U2173" i="16"/>
  <c r="S2174" i="16"/>
  <c r="T2174" i="16"/>
  <c r="U2174" i="16"/>
  <c r="S2175" i="16"/>
  <c r="T2175" i="16"/>
  <c r="U2175" i="16"/>
  <c r="S2176" i="16"/>
  <c r="T2176" i="16"/>
  <c r="U2176" i="16"/>
  <c r="S2177" i="16"/>
  <c r="T2177" i="16"/>
  <c r="U2177" i="16"/>
  <c r="S2178" i="16"/>
  <c r="T2178" i="16"/>
  <c r="U2178" i="16"/>
  <c r="S2179" i="16"/>
  <c r="T2179" i="16"/>
  <c r="U2179" i="16"/>
  <c r="S2180" i="16"/>
  <c r="T2180" i="16"/>
  <c r="U2180" i="16"/>
  <c r="S2181" i="16"/>
  <c r="T2181" i="16"/>
  <c r="U2181" i="16"/>
  <c r="S2182" i="16"/>
  <c r="T2182" i="16"/>
  <c r="U2182" i="16"/>
  <c r="S2183" i="16"/>
  <c r="T2183" i="16"/>
  <c r="U2183" i="16"/>
  <c r="S2184" i="16"/>
  <c r="T2184" i="16"/>
  <c r="U2184" i="16"/>
  <c r="S2185" i="16"/>
  <c r="T2185" i="16"/>
  <c r="U2185" i="16"/>
  <c r="S2186" i="16"/>
  <c r="T2186" i="16"/>
  <c r="U2186" i="16"/>
  <c r="S2187" i="16"/>
  <c r="T2187" i="16"/>
  <c r="U2187" i="16"/>
  <c r="S2188" i="16"/>
  <c r="T2188" i="16"/>
  <c r="U2188" i="16"/>
  <c r="S2189" i="16"/>
  <c r="T2189" i="16"/>
  <c r="U2189" i="16"/>
  <c r="S2190" i="16"/>
  <c r="T2190" i="16"/>
  <c r="U2190" i="16"/>
  <c r="S2191" i="16"/>
  <c r="T2191" i="16"/>
  <c r="U2191" i="16"/>
  <c r="S2192" i="16"/>
  <c r="T2192" i="16"/>
  <c r="U2192" i="16"/>
  <c r="S2193" i="16"/>
  <c r="T2193" i="16"/>
  <c r="U2193" i="16"/>
  <c r="S2194" i="16"/>
  <c r="T2194" i="16"/>
  <c r="U2194" i="16"/>
  <c r="S2195" i="16"/>
  <c r="T2195" i="16"/>
  <c r="U2195" i="16"/>
  <c r="S2196" i="16"/>
  <c r="T2196" i="16"/>
  <c r="U2196" i="16"/>
  <c r="S2197" i="16"/>
  <c r="T2197" i="16"/>
  <c r="U2197" i="16"/>
  <c r="S2198" i="16"/>
  <c r="T2198" i="16"/>
  <c r="U2198" i="16"/>
  <c r="S2199" i="16"/>
  <c r="T2199" i="16"/>
  <c r="U2199" i="16"/>
  <c r="S2200" i="16"/>
  <c r="T2200" i="16"/>
  <c r="U2200" i="16"/>
  <c r="S2201" i="16"/>
  <c r="T2201" i="16"/>
  <c r="U2201" i="16"/>
  <c r="S2202" i="16"/>
  <c r="T2202" i="16"/>
  <c r="U2202" i="16"/>
  <c r="S2203" i="16"/>
  <c r="T2203" i="16"/>
  <c r="U2203" i="16"/>
  <c r="S2204" i="16"/>
  <c r="T2204" i="16"/>
  <c r="U2204" i="16"/>
  <c r="S2205" i="16"/>
  <c r="T2205" i="16"/>
  <c r="U2205" i="16"/>
  <c r="S2206" i="16"/>
  <c r="T2206" i="16"/>
  <c r="U2206" i="16"/>
  <c r="S2207" i="16"/>
  <c r="T2207" i="16"/>
  <c r="U2207" i="16"/>
  <c r="S2208" i="16"/>
  <c r="T2208" i="16"/>
  <c r="U2208" i="16"/>
  <c r="S2209" i="16"/>
  <c r="T2209" i="16"/>
  <c r="U2209" i="16"/>
  <c r="S2210" i="16"/>
  <c r="T2210" i="16"/>
  <c r="U2210" i="16"/>
  <c r="S2211" i="16"/>
  <c r="T2211" i="16"/>
  <c r="U2211" i="16"/>
  <c r="S2212" i="16"/>
  <c r="T2212" i="16"/>
  <c r="U2212" i="16"/>
  <c r="S2213" i="16"/>
  <c r="T2213" i="16"/>
  <c r="U2213" i="16"/>
  <c r="S2214" i="16"/>
  <c r="T2214" i="16"/>
  <c r="U2214" i="16"/>
  <c r="S2215" i="16"/>
  <c r="T2215" i="16"/>
  <c r="U2215" i="16"/>
  <c r="S2216" i="16"/>
  <c r="T2216" i="16"/>
  <c r="U2216" i="16"/>
  <c r="S2217" i="16"/>
  <c r="T2217" i="16"/>
  <c r="U2217" i="16"/>
  <c r="S2218" i="16"/>
  <c r="T2218" i="16"/>
  <c r="U2218" i="16"/>
  <c r="S2219" i="16"/>
  <c r="T2219" i="16"/>
  <c r="U2219" i="16"/>
  <c r="S2220" i="16"/>
  <c r="T2220" i="16"/>
  <c r="U2220" i="16"/>
  <c r="S2221" i="16"/>
  <c r="T2221" i="16"/>
  <c r="U2221" i="16"/>
  <c r="S2222" i="16"/>
  <c r="T2222" i="16"/>
  <c r="U2222" i="16"/>
  <c r="S2223" i="16"/>
  <c r="T2223" i="16"/>
  <c r="U2223" i="16"/>
  <c r="S2224" i="16"/>
  <c r="T2224" i="16"/>
  <c r="U2224" i="16"/>
  <c r="S2225" i="16"/>
  <c r="T2225" i="16"/>
  <c r="U2225" i="16"/>
  <c r="S2226" i="16"/>
  <c r="T2226" i="16"/>
  <c r="U2226" i="16"/>
  <c r="S2227" i="16"/>
  <c r="T2227" i="16"/>
  <c r="U2227" i="16"/>
  <c r="S2228" i="16"/>
  <c r="T2228" i="16"/>
  <c r="U2228" i="16"/>
  <c r="S2229" i="16"/>
  <c r="T2229" i="16"/>
  <c r="U2229" i="16"/>
  <c r="S2230" i="16"/>
  <c r="T2230" i="16"/>
  <c r="U2230" i="16"/>
  <c r="S2231" i="16"/>
  <c r="T2231" i="16"/>
  <c r="U2231" i="16"/>
  <c r="S2232" i="16"/>
  <c r="T2232" i="16"/>
  <c r="U2232" i="16"/>
  <c r="S2233" i="16"/>
  <c r="T2233" i="16"/>
  <c r="U2233" i="16"/>
  <c r="S2234" i="16"/>
  <c r="T2234" i="16"/>
  <c r="U2234" i="16"/>
  <c r="S2235" i="16"/>
  <c r="T2235" i="16"/>
  <c r="U2235" i="16"/>
  <c r="S2236" i="16"/>
  <c r="T2236" i="16"/>
  <c r="U2236" i="16"/>
  <c r="S2237" i="16"/>
  <c r="T2237" i="16"/>
  <c r="U2237" i="16"/>
  <c r="S2238" i="16"/>
  <c r="T2238" i="16"/>
  <c r="U2238" i="16"/>
  <c r="S2239" i="16"/>
  <c r="T2239" i="16"/>
  <c r="U2239" i="16"/>
  <c r="S2240" i="16"/>
  <c r="T2240" i="16"/>
  <c r="U2240" i="16"/>
  <c r="S2241" i="16"/>
  <c r="T2241" i="16"/>
  <c r="U2241" i="16"/>
  <c r="S2242" i="16"/>
  <c r="T2242" i="16"/>
  <c r="U2242" i="16"/>
  <c r="S2243" i="16"/>
  <c r="T2243" i="16"/>
  <c r="U2243" i="16"/>
  <c r="S2244" i="16"/>
  <c r="T2244" i="16"/>
  <c r="U2244" i="16"/>
  <c r="S2245" i="16"/>
  <c r="T2245" i="16"/>
  <c r="U2245" i="16"/>
  <c r="S2246" i="16"/>
  <c r="T2246" i="16"/>
  <c r="U2246" i="16"/>
  <c r="S2247" i="16"/>
  <c r="T2247" i="16"/>
  <c r="U2247" i="16"/>
  <c r="S2248" i="16"/>
  <c r="T2248" i="16"/>
  <c r="U2248" i="16"/>
  <c r="S2249" i="16"/>
  <c r="T2249" i="16"/>
  <c r="U2249" i="16"/>
  <c r="S2250" i="16"/>
  <c r="T2250" i="16"/>
  <c r="U2250" i="16"/>
  <c r="S2251" i="16"/>
  <c r="T2251" i="16"/>
  <c r="U2251" i="16"/>
  <c r="S2252" i="16"/>
  <c r="T2252" i="16"/>
  <c r="U2252" i="16"/>
  <c r="S2253" i="16"/>
  <c r="T2253" i="16"/>
  <c r="U2253" i="16"/>
  <c r="S2254" i="16"/>
  <c r="T2254" i="16"/>
  <c r="U2254" i="16"/>
  <c r="S2255" i="16"/>
  <c r="T2255" i="16"/>
  <c r="U2255" i="16"/>
  <c r="S2256" i="16"/>
  <c r="T2256" i="16"/>
  <c r="U2256" i="16"/>
  <c r="S2257" i="16"/>
  <c r="T2257" i="16"/>
  <c r="U2257" i="16"/>
  <c r="S2258" i="16"/>
  <c r="T2258" i="16"/>
  <c r="U2258" i="16"/>
  <c r="S2259" i="16"/>
  <c r="T2259" i="16"/>
  <c r="U2259" i="16"/>
  <c r="S2260" i="16"/>
  <c r="T2260" i="16"/>
  <c r="U2260" i="16"/>
  <c r="S2261" i="16"/>
  <c r="T2261" i="16"/>
  <c r="U2261" i="16"/>
  <c r="S2262" i="16"/>
  <c r="T2262" i="16"/>
  <c r="U2262" i="16"/>
  <c r="S2263" i="16"/>
  <c r="T2263" i="16"/>
  <c r="U2263" i="16"/>
  <c r="S2264" i="16"/>
  <c r="T2264" i="16"/>
  <c r="U2264" i="16"/>
  <c r="S2265" i="16"/>
  <c r="T2265" i="16"/>
  <c r="U2265" i="16"/>
  <c r="S2266" i="16"/>
  <c r="T2266" i="16"/>
  <c r="U2266" i="16"/>
  <c r="S2267" i="16"/>
  <c r="T2267" i="16"/>
  <c r="U2267" i="16"/>
  <c r="S2268" i="16"/>
  <c r="T2268" i="16"/>
  <c r="U2268" i="16"/>
  <c r="S2269" i="16"/>
  <c r="T2269" i="16"/>
  <c r="U2269" i="16"/>
  <c r="S2270" i="16"/>
  <c r="T2270" i="16"/>
  <c r="U2270" i="16"/>
  <c r="S2271" i="16"/>
  <c r="T2271" i="16"/>
  <c r="U2271" i="16"/>
  <c r="S2272" i="16"/>
  <c r="T2272" i="16"/>
  <c r="U2272" i="16"/>
  <c r="S2273" i="16"/>
  <c r="T2273" i="16"/>
  <c r="U2273" i="16"/>
  <c r="S2274" i="16"/>
  <c r="T2274" i="16"/>
  <c r="U2274" i="16"/>
  <c r="S2275" i="16"/>
  <c r="T2275" i="16"/>
  <c r="U2275" i="16"/>
  <c r="S2276" i="16"/>
  <c r="T2276" i="16"/>
  <c r="U2276" i="16"/>
  <c r="S2277" i="16"/>
  <c r="T2277" i="16"/>
  <c r="U2277" i="16"/>
  <c r="S2278" i="16"/>
  <c r="T2278" i="16"/>
  <c r="U2278" i="16"/>
  <c r="S2279" i="16"/>
  <c r="T2279" i="16"/>
  <c r="U2279" i="16"/>
  <c r="S2280" i="16"/>
  <c r="T2280" i="16"/>
  <c r="U2280" i="16"/>
  <c r="S2281" i="16"/>
  <c r="T2281" i="16"/>
  <c r="U2281" i="16"/>
  <c r="S2282" i="16"/>
  <c r="T2282" i="16"/>
  <c r="U2282" i="16"/>
  <c r="S2283" i="16"/>
  <c r="T2283" i="16"/>
  <c r="U2283" i="16"/>
  <c r="S2284" i="16"/>
  <c r="T2284" i="16"/>
  <c r="U2284" i="16"/>
  <c r="S2285" i="16"/>
  <c r="T2285" i="16"/>
  <c r="U2285" i="16"/>
  <c r="S2286" i="16"/>
  <c r="T2286" i="16"/>
  <c r="U2286" i="16"/>
  <c r="S2287" i="16"/>
  <c r="T2287" i="16"/>
  <c r="U2287" i="16"/>
  <c r="S2288" i="16"/>
  <c r="T2288" i="16"/>
  <c r="U2288" i="16"/>
  <c r="S2289" i="16"/>
  <c r="T2289" i="16"/>
  <c r="U2289" i="16"/>
  <c r="S2290" i="16"/>
  <c r="T2290" i="16"/>
  <c r="U2290" i="16"/>
  <c r="S2291" i="16"/>
  <c r="T2291" i="16"/>
  <c r="U2291" i="16"/>
  <c r="S2292" i="16"/>
  <c r="T2292" i="16"/>
  <c r="U2292" i="16"/>
  <c r="S2293" i="16"/>
  <c r="T2293" i="16"/>
  <c r="U2293" i="16"/>
  <c r="S2294" i="16"/>
  <c r="T2294" i="16"/>
  <c r="U2294" i="16"/>
  <c r="S2295" i="16"/>
  <c r="T2295" i="16"/>
  <c r="U2295" i="16"/>
  <c r="S2296" i="16"/>
  <c r="T2296" i="16"/>
  <c r="U2296" i="16"/>
  <c r="S2297" i="16"/>
  <c r="T2297" i="16"/>
  <c r="U2297" i="16"/>
  <c r="S2298" i="16"/>
  <c r="T2298" i="16"/>
  <c r="U2298" i="16"/>
  <c r="S2299" i="16"/>
  <c r="T2299" i="16"/>
  <c r="U2299" i="16"/>
  <c r="S2300" i="16"/>
  <c r="T2300" i="16"/>
  <c r="U2300" i="16"/>
  <c r="S2301" i="16"/>
  <c r="T2301" i="16"/>
  <c r="U2301" i="16"/>
  <c r="S2302" i="16"/>
  <c r="T2302" i="16"/>
  <c r="U2302" i="16"/>
  <c r="S2303" i="16"/>
  <c r="T2303" i="16"/>
  <c r="U2303" i="16"/>
  <c r="S2304" i="16"/>
  <c r="T2304" i="16"/>
  <c r="U2304" i="16"/>
  <c r="S2305" i="16"/>
  <c r="T2305" i="16"/>
  <c r="U2305" i="16"/>
  <c r="S2306" i="16"/>
  <c r="T2306" i="16"/>
  <c r="U2306" i="16"/>
  <c r="S2307" i="16"/>
  <c r="T2307" i="16"/>
  <c r="U2307" i="16"/>
  <c r="S2308" i="16"/>
  <c r="T2308" i="16"/>
  <c r="U2308" i="16"/>
  <c r="S2309" i="16"/>
  <c r="T2309" i="16"/>
  <c r="U2309" i="16"/>
  <c r="S2310" i="16"/>
  <c r="T2310" i="16"/>
  <c r="U2310" i="16"/>
  <c r="S2311" i="16"/>
  <c r="T2311" i="16"/>
  <c r="U2311" i="16"/>
  <c r="S2312" i="16"/>
  <c r="T2312" i="16"/>
  <c r="U2312" i="16"/>
  <c r="S2313" i="16"/>
  <c r="T2313" i="16"/>
  <c r="U2313" i="16"/>
  <c r="S2314" i="16"/>
  <c r="T2314" i="16"/>
  <c r="U2314" i="16"/>
  <c r="S2315" i="16"/>
  <c r="T2315" i="16"/>
  <c r="U2315" i="16"/>
  <c r="S2316" i="16"/>
  <c r="T2316" i="16"/>
  <c r="U2316" i="16"/>
  <c r="S2317" i="16"/>
  <c r="T2317" i="16"/>
  <c r="U2317" i="16"/>
  <c r="S2318" i="16"/>
  <c r="T2318" i="16"/>
  <c r="U2318" i="16"/>
  <c r="S2319" i="16"/>
  <c r="T2319" i="16"/>
  <c r="U2319" i="16"/>
  <c r="S2320" i="16"/>
  <c r="T2320" i="16"/>
  <c r="U2320" i="16"/>
  <c r="S2321" i="16"/>
  <c r="T2321" i="16"/>
  <c r="U2321" i="16"/>
  <c r="S2322" i="16"/>
  <c r="T2322" i="16"/>
  <c r="U2322" i="16"/>
  <c r="S2323" i="16"/>
  <c r="T2323" i="16"/>
  <c r="U2323" i="16"/>
  <c r="S2324" i="16"/>
  <c r="T2324" i="16"/>
  <c r="U2324" i="16"/>
  <c r="S2325" i="16"/>
  <c r="T2325" i="16"/>
  <c r="U2325" i="16"/>
  <c r="S2326" i="16"/>
  <c r="T2326" i="16"/>
  <c r="U2326" i="16"/>
  <c r="S2327" i="16"/>
  <c r="T2327" i="16"/>
  <c r="U2327" i="16"/>
  <c r="S2328" i="16"/>
  <c r="T2328" i="16"/>
  <c r="U2328" i="16"/>
  <c r="S2329" i="16"/>
  <c r="T2329" i="16"/>
  <c r="U2329" i="16"/>
  <c r="S2330" i="16"/>
  <c r="T2330" i="16"/>
  <c r="U2330" i="16"/>
  <c r="S2331" i="16"/>
  <c r="T2331" i="16"/>
  <c r="U2331" i="16"/>
  <c r="S2332" i="16"/>
  <c r="T2332" i="16"/>
  <c r="U2332" i="16"/>
  <c r="S2333" i="16"/>
  <c r="T2333" i="16"/>
  <c r="U2333" i="16"/>
  <c r="S2334" i="16"/>
  <c r="T2334" i="16"/>
  <c r="U2334" i="16"/>
  <c r="S2335" i="16"/>
  <c r="T2335" i="16"/>
  <c r="U2335" i="16"/>
  <c r="S2336" i="16"/>
  <c r="T2336" i="16"/>
  <c r="U2336" i="16"/>
  <c r="S2337" i="16"/>
  <c r="T2337" i="16"/>
  <c r="U2337" i="16"/>
  <c r="S2338" i="16"/>
  <c r="T2338" i="16"/>
  <c r="U2338" i="16"/>
  <c r="S2339" i="16"/>
  <c r="T2339" i="16"/>
  <c r="U2339" i="16"/>
  <c r="S2340" i="16"/>
  <c r="T2340" i="16"/>
  <c r="U2340" i="16"/>
  <c r="S2341" i="16"/>
  <c r="T2341" i="16"/>
  <c r="U2341" i="16"/>
  <c r="S2342" i="16"/>
  <c r="T2342" i="16"/>
  <c r="U2342" i="16"/>
  <c r="S2343" i="16"/>
  <c r="T2343" i="16"/>
  <c r="U2343" i="16"/>
  <c r="S2344" i="16"/>
  <c r="T2344" i="16"/>
  <c r="U2344" i="16"/>
  <c r="S2345" i="16"/>
  <c r="T2345" i="16"/>
  <c r="U2345" i="16"/>
  <c r="S2346" i="16"/>
  <c r="T2346" i="16"/>
  <c r="U2346" i="16"/>
  <c r="S2347" i="16"/>
  <c r="T2347" i="16"/>
  <c r="U2347" i="16"/>
  <c r="S2348" i="16"/>
  <c r="T2348" i="16"/>
  <c r="U2348" i="16"/>
  <c r="S2349" i="16"/>
  <c r="T2349" i="16"/>
  <c r="U2349" i="16"/>
  <c r="S2350" i="16"/>
  <c r="T2350" i="16"/>
  <c r="U2350" i="16"/>
  <c r="S2351" i="16"/>
  <c r="T2351" i="16"/>
  <c r="U2351" i="16"/>
  <c r="S2352" i="16"/>
  <c r="T2352" i="16"/>
  <c r="U2352" i="16"/>
  <c r="S2353" i="16"/>
  <c r="T2353" i="16"/>
  <c r="U2353" i="16"/>
  <c r="S2354" i="16"/>
  <c r="T2354" i="16"/>
  <c r="U2354" i="16"/>
  <c r="S2355" i="16"/>
  <c r="T2355" i="16"/>
  <c r="U2355" i="16"/>
  <c r="S2356" i="16"/>
  <c r="T2356" i="16"/>
  <c r="U2356" i="16"/>
  <c r="S2357" i="16"/>
  <c r="T2357" i="16"/>
  <c r="U2357" i="16"/>
  <c r="S2358" i="16"/>
  <c r="T2358" i="16"/>
  <c r="U2358" i="16"/>
  <c r="S2359" i="16"/>
  <c r="T2359" i="16"/>
  <c r="U2359" i="16"/>
  <c r="S2360" i="16"/>
  <c r="T2360" i="16"/>
  <c r="U2360" i="16"/>
  <c r="S2361" i="16"/>
  <c r="T2361" i="16"/>
  <c r="U2361" i="16"/>
  <c r="S2362" i="16"/>
  <c r="T2362" i="16"/>
  <c r="U2362" i="16"/>
  <c r="S2363" i="16"/>
  <c r="T2363" i="16"/>
  <c r="U2363" i="16"/>
  <c r="S2364" i="16"/>
  <c r="T2364" i="16"/>
  <c r="U2364" i="16"/>
  <c r="S2365" i="16"/>
  <c r="T2365" i="16"/>
  <c r="U2365" i="16"/>
  <c r="S2366" i="16"/>
  <c r="T2366" i="16"/>
  <c r="U2366" i="16"/>
  <c r="S2367" i="16"/>
  <c r="T2367" i="16"/>
  <c r="U2367" i="16"/>
  <c r="S2368" i="16"/>
  <c r="T2368" i="16"/>
  <c r="U2368" i="16"/>
  <c r="S2369" i="16"/>
  <c r="T2369" i="16"/>
  <c r="U2369" i="16"/>
  <c r="S2370" i="16"/>
  <c r="T2370" i="16"/>
  <c r="U2370" i="16"/>
  <c r="S2371" i="16"/>
  <c r="T2371" i="16"/>
  <c r="U2371" i="16"/>
  <c r="S2372" i="16"/>
  <c r="T2372" i="16"/>
  <c r="U2372" i="16"/>
  <c r="S2373" i="16"/>
  <c r="T2373" i="16"/>
  <c r="U2373" i="16"/>
  <c r="S2374" i="16"/>
  <c r="T2374" i="16"/>
  <c r="U2374" i="16"/>
  <c r="S2375" i="16"/>
  <c r="T2375" i="16"/>
  <c r="U2375" i="16"/>
  <c r="S2376" i="16"/>
  <c r="T2376" i="16"/>
  <c r="U2376" i="16"/>
  <c r="S2377" i="16"/>
  <c r="T2377" i="16"/>
  <c r="U2377" i="16"/>
  <c r="S2378" i="16"/>
  <c r="T2378" i="16"/>
  <c r="U2378" i="16"/>
  <c r="S2379" i="16"/>
  <c r="T2379" i="16"/>
  <c r="U2379" i="16"/>
  <c r="S2380" i="16"/>
  <c r="T2380" i="16"/>
  <c r="U2380" i="16"/>
  <c r="S2381" i="16"/>
  <c r="T2381" i="16"/>
  <c r="U2381" i="16"/>
  <c r="S2382" i="16"/>
  <c r="T2382" i="16"/>
  <c r="U2382" i="16"/>
  <c r="S2383" i="16"/>
  <c r="T2383" i="16"/>
  <c r="U2383" i="16"/>
  <c r="S2384" i="16"/>
  <c r="T2384" i="16"/>
  <c r="U2384" i="16"/>
  <c r="S2385" i="16"/>
  <c r="T2385" i="16"/>
  <c r="U2385" i="16"/>
  <c r="S2386" i="16"/>
  <c r="T2386" i="16"/>
  <c r="U2386" i="16"/>
  <c r="S2387" i="16"/>
  <c r="T2387" i="16"/>
  <c r="U2387" i="16"/>
  <c r="S2388" i="16"/>
  <c r="T2388" i="16"/>
  <c r="U2388" i="16"/>
  <c r="S2389" i="16"/>
  <c r="T2389" i="16"/>
  <c r="U2389" i="16"/>
  <c r="S2390" i="16"/>
  <c r="T2390" i="16"/>
  <c r="U2390" i="16"/>
  <c r="S2391" i="16"/>
  <c r="T2391" i="16"/>
  <c r="U2391" i="16"/>
  <c r="S2392" i="16"/>
  <c r="T2392" i="16"/>
  <c r="U2392" i="16"/>
  <c r="S2393" i="16"/>
  <c r="T2393" i="16"/>
  <c r="U2393" i="16"/>
  <c r="S2394" i="16"/>
  <c r="T2394" i="16"/>
  <c r="U2394" i="16"/>
  <c r="S2395" i="16"/>
  <c r="T2395" i="16"/>
  <c r="U2395" i="16"/>
  <c r="S2396" i="16"/>
  <c r="T2396" i="16"/>
  <c r="U2396" i="16"/>
  <c r="S2397" i="16"/>
  <c r="T2397" i="16"/>
  <c r="U2397" i="16"/>
  <c r="S2398" i="16"/>
  <c r="T2398" i="16"/>
  <c r="U2398" i="16"/>
  <c r="S2399" i="16"/>
  <c r="T2399" i="16"/>
  <c r="U2399" i="16"/>
  <c r="S2400" i="16"/>
  <c r="T2400" i="16"/>
  <c r="U2400" i="16"/>
  <c r="S2401" i="16"/>
  <c r="T2401" i="16"/>
  <c r="U2401" i="16"/>
  <c r="S2402" i="16"/>
  <c r="T2402" i="16"/>
  <c r="U2402" i="16"/>
  <c r="S2403" i="16"/>
  <c r="T2403" i="16"/>
  <c r="U2403" i="16"/>
  <c r="S2404" i="16"/>
  <c r="T2404" i="16"/>
  <c r="U2404" i="16"/>
  <c r="S2405" i="16"/>
  <c r="T2405" i="16"/>
  <c r="U2405" i="16"/>
  <c r="S2406" i="16"/>
  <c r="T2406" i="16"/>
  <c r="U2406" i="16"/>
  <c r="S2407" i="16"/>
  <c r="T2407" i="16"/>
  <c r="U2407" i="16"/>
  <c r="S2408" i="16"/>
  <c r="T2408" i="16"/>
  <c r="U2408" i="16"/>
  <c r="S2409" i="16"/>
  <c r="T2409" i="16"/>
  <c r="U2409" i="16"/>
  <c r="S2410" i="16"/>
  <c r="T2410" i="16"/>
  <c r="U2410" i="16"/>
  <c r="S2411" i="16"/>
  <c r="T2411" i="16"/>
  <c r="U2411" i="16"/>
  <c r="S2412" i="16"/>
  <c r="T2412" i="16"/>
  <c r="U2412" i="16"/>
  <c r="S2413" i="16"/>
  <c r="T2413" i="16"/>
  <c r="U2413" i="16"/>
  <c r="S2414" i="16"/>
  <c r="T2414" i="16"/>
  <c r="U2414" i="16"/>
  <c r="S2415" i="16"/>
  <c r="T2415" i="16"/>
  <c r="U2415" i="16"/>
  <c r="S2416" i="16"/>
  <c r="T2416" i="16"/>
  <c r="U2416" i="16"/>
  <c r="S2417" i="16"/>
  <c r="T2417" i="16"/>
  <c r="U2417" i="16"/>
  <c r="S2418" i="16"/>
  <c r="T2418" i="16"/>
  <c r="U2418" i="16"/>
  <c r="S2419" i="16"/>
  <c r="T2419" i="16"/>
  <c r="U2419" i="16"/>
  <c r="S2420" i="16"/>
  <c r="T2420" i="16"/>
  <c r="U2420" i="16"/>
  <c r="S2421" i="16"/>
  <c r="T2421" i="16"/>
  <c r="U2421" i="16"/>
  <c r="S2422" i="16"/>
  <c r="T2422" i="16"/>
  <c r="U2422" i="16"/>
  <c r="S2423" i="16"/>
  <c r="T2423" i="16"/>
  <c r="U2423" i="16"/>
  <c r="S2424" i="16"/>
  <c r="T2424" i="16"/>
  <c r="U2424" i="16"/>
  <c r="S2425" i="16"/>
  <c r="T2425" i="16"/>
  <c r="U2425" i="16"/>
  <c r="S2426" i="16"/>
  <c r="T2426" i="16"/>
  <c r="U2426" i="16"/>
  <c r="S2427" i="16"/>
  <c r="T2427" i="16"/>
  <c r="U2427" i="16"/>
  <c r="S2428" i="16"/>
  <c r="T2428" i="16"/>
  <c r="U2428" i="16"/>
  <c r="S2429" i="16"/>
  <c r="T2429" i="16"/>
  <c r="U2429" i="16"/>
  <c r="S2430" i="16"/>
  <c r="T2430" i="16"/>
  <c r="U2430" i="16"/>
  <c r="S2431" i="16"/>
  <c r="T2431" i="16"/>
  <c r="U2431" i="16"/>
  <c r="S2432" i="16"/>
  <c r="T2432" i="16"/>
  <c r="U2432" i="16"/>
  <c r="S2433" i="16"/>
  <c r="T2433" i="16"/>
  <c r="U2433" i="16"/>
  <c r="S2434" i="16"/>
  <c r="T2434" i="16"/>
  <c r="U2434" i="16"/>
  <c r="S2435" i="16"/>
  <c r="T2435" i="16"/>
  <c r="U2435" i="16"/>
  <c r="S2436" i="16"/>
  <c r="T2436" i="16"/>
  <c r="U2436" i="16"/>
  <c r="S2437" i="16"/>
  <c r="T2437" i="16"/>
  <c r="U2437" i="16"/>
  <c r="S2438" i="16"/>
  <c r="T2438" i="16"/>
  <c r="U2438" i="16"/>
  <c r="S2439" i="16"/>
  <c r="T2439" i="16"/>
  <c r="U2439" i="16"/>
  <c r="S2440" i="16"/>
  <c r="T2440" i="16"/>
  <c r="U2440" i="16"/>
  <c r="S2441" i="16"/>
  <c r="T2441" i="16"/>
  <c r="U2441" i="16"/>
  <c r="S2442" i="16"/>
  <c r="T2442" i="16"/>
  <c r="U2442" i="16"/>
  <c r="S2443" i="16"/>
  <c r="T2443" i="16"/>
  <c r="U2443" i="16"/>
  <c r="S2444" i="16"/>
  <c r="T2444" i="16"/>
  <c r="U2444" i="16"/>
  <c r="S2445" i="16"/>
  <c r="T2445" i="16"/>
  <c r="U2445" i="16"/>
  <c r="S2446" i="16"/>
  <c r="T2446" i="16"/>
  <c r="U2446" i="16"/>
  <c r="S2447" i="16"/>
  <c r="T2447" i="16"/>
  <c r="U2447" i="16"/>
  <c r="S2448" i="16"/>
  <c r="T2448" i="16"/>
  <c r="U2448" i="16"/>
  <c r="S2449" i="16"/>
  <c r="T2449" i="16"/>
  <c r="U2449" i="16"/>
  <c r="S2450" i="16"/>
  <c r="T2450" i="16"/>
  <c r="U2450" i="16"/>
  <c r="S2451" i="16"/>
  <c r="T2451" i="16"/>
  <c r="U2451" i="16"/>
  <c r="S2452" i="16"/>
  <c r="T2452" i="16"/>
  <c r="U2452" i="16"/>
  <c r="S2453" i="16"/>
  <c r="T2453" i="16"/>
  <c r="U2453" i="16"/>
  <c r="S2454" i="16"/>
  <c r="T2454" i="16"/>
  <c r="U2454" i="16"/>
  <c r="S2455" i="16"/>
  <c r="T2455" i="16"/>
  <c r="U2455" i="16"/>
  <c r="S2456" i="16"/>
  <c r="T2456" i="16"/>
  <c r="U2456" i="16"/>
  <c r="S2457" i="16"/>
  <c r="T2457" i="16"/>
  <c r="U2457" i="16"/>
  <c r="S2458" i="16"/>
  <c r="T2458" i="16"/>
  <c r="U2458" i="16"/>
  <c r="S2459" i="16"/>
  <c r="T2459" i="16"/>
  <c r="U2459" i="16"/>
  <c r="S2460" i="16"/>
  <c r="T2460" i="16"/>
  <c r="U2460" i="16"/>
  <c r="S2461" i="16"/>
  <c r="T2461" i="16"/>
  <c r="U2461" i="16"/>
  <c r="S2462" i="16"/>
  <c r="T2462" i="16"/>
  <c r="U2462" i="16"/>
  <c r="S2463" i="16"/>
  <c r="T2463" i="16"/>
  <c r="U2463" i="16"/>
  <c r="S2464" i="16"/>
  <c r="T2464" i="16"/>
  <c r="U2464" i="16"/>
  <c r="S2465" i="16"/>
  <c r="T2465" i="16"/>
  <c r="U2465" i="16"/>
  <c r="S2466" i="16"/>
  <c r="T2466" i="16"/>
  <c r="U2466" i="16"/>
  <c r="S2467" i="16"/>
  <c r="T2467" i="16"/>
  <c r="U2467" i="16"/>
  <c r="S2468" i="16"/>
  <c r="T2468" i="16"/>
  <c r="U2468" i="16"/>
  <c r="S2469" i="16"/>
  <c r="T2469" i="16"/>
  <c r="U2469" i="16"/>
  <c r="S2470" i="16"/>
  <c r="T2470" i="16"/>
  <c r="U2470" i="16"/>
  <c r="S2471" i="16"/>
  <c r="T2471" i="16"/>
  <c r="U2471" i="16"/>
  <c r="S2472" i="16"/>
  <c r="T2472" i="16"/>
  <c r="U2472" i="16"/>
  <c r="S2473" i="16"/>
  <c r="T2473" i="16"/>
  <c r="U2473" i="16"/>
  <c r="S2474" i="16"/>
  <c r="T2474" i="16"/>
  <c r="U2474" i="16"/>
  <c r="S2475" i="16"/>
  <c r="T2475" i="16"/>
  <c r="U2475" i="16"/>
  <c r="S2476" i="16"/>
  <c r="T2476" i="16"/>
  <c r="U2476" i="16"/>
  <c r="S2477" i="16"/>
  <c r="T2477" i="16"/>
  <c r="U2477" i="16"/>
  <c r="S2478" i="16"/>
  <c r="T2478" i="16"/>
  <c r="U2478" i="16"/>
  <c r="S2479" i="16"/>
  <c r="T2479" i="16"/>
  <c r="U2479" i="16"/>
  <c r="S2480" i="16"/>
  <c r="T2480" i="16"/>
  <c r="U2480" i="16"/>
  <c r="S2481" i="16"/>
  <c r="T2481" i="16"/>
  <c r="U2481" i="16"/>
  <c r="S2482" i="16"/>
  <c r="T2482" i="16"/>
  <c r="U2482" i="16"/>
  <c r="S2483" i="16"/>
  <c r="T2483" i="16"/>
  <c r="U2483" i="16"/>
  <c r="S2484" i="16"/>
  <c r="T2484" i="16"/>
  <c r="U2484" i="16"/>
  <c r="S2485" i="16"/>
  <c r="T2485" i="16"/>
  <c r="U2485" i="16"/>
  <c r="S2486" i="16"/>
  <c r="T2486" i="16"/>
  <c r="U2486" i="16"/>
  <c r="S2487" i="16"/>
  <c r="T2487" i="16"/>
  <c r="U2487" i="16"/>
  <c r="S2488" i="16"/>
  <c r="T2488" i="16"/>
  <c r="U2488" i="16"/>
  <c r="S2489" i="16"/>
  <c r="T2489" i="16"/>
  <c r="U2489" i="16"/>
  <c r="S2490" i="16"/>
  <c r="T2490" i="16"/>
  <c r="U2490" i="16"/>
  <c r="S2491" i="16"/>
  <c r="T2491" i="16"/>
  <c r="U2491" i="16"/>
  <c r="S2492" i="16"/>
  <c r="T2492" i="16"/>
  <c r="U2492" i="16"/>
  <c r="S2493" i="16"/>
  <c r="T2493" i="16"/>
  <c r="U2493" i="16"/>
  <c r="S2494" i="16"/>
  <c r="T2494" i="16"/>
  <c r="U2494" i="16"/>
  <c r="S2495" i="16"/>
  <c r="T2495" i="16"/>
  <c r="U2495" i="16"/>
  <c r="S2496" i="16"/>
  <c r="T2496" i="16"/>
  <c r="U2496" i="16"/>
  <c r="S2497" i="16"/>
  <c r="T2497" i="16"/>
  <c r="U2497" i="16"/>
  <c r="S2498" i="16"/>
  <c r="T2498" i="16"/>
  <c r="U2498" i="16"/>
  <c r="S2499" i="16"/>
  <c r="T2499" i="16"/>
  <c r="U2499" i="16"/>
  <c r="S2500" i="16"/>
  <c r="T2500" i="16"/>
  <c r="U2500" i="16"/>
  <c r="S2501" i="16"/>
  <c r="T2501" i="16"/>
  <c r="U2501" i="16"/>
  <c r="S2502" i="16"/>
  <c r="T2502" i="16"/>
  <c r="U2502" i="16"/>
  <c r="S2503" i="16"/>
  <c r="T2503" i="16"/>
  <c r="U2503" i="16"/>
  <c r="S2504" i="16"/>
  <c r="T2504" i="16"/>
  <c r="U2504" i="16"/>
  <c r="S2505" i="16"/>
  <c r="T2505" i="16"/>
  <c r="U2505" i="16"/>
  <c r="S2506" i="16"/>
  <c r="T2506" i="16"/>
  <c r="U2506" i="16"/>
  <c r="S2507" i="16"/>
  <c r="T2507" i="16"/>
  <c r="U2507" i="16"/>
  <c r="S2508" i="16"/>
  <c r="T2508" i="16"/>
  <c r="U2508" i="16"/>
  <c r="S2509" i="16"/>
  <c r="T2509" i="16"/>
  <c r="U2509" i="16"/>
  <c r="S2510" i="16"/>
  <c r="T2510" i="16"/>
  <c r="U2510" i="16"/>
  <c r="S2511" i="16"/>
  <c r="T2511" i="16"/>
  <c r="U2511" i="16"/>
  <c r="S2512" i="16"/>
  <c r="T2512" i="16"/>
  <c r="U2512" i="16"/>
  <c r="S2513" i="16"/>
  <c r="T2513" i="16"/>
  <c r="U2513" i="16"/>
  <c r="S2514" i="16"/>
  <c r="T2514" i="16"/>
  <c r="U2514" i="16"/>
  <c r="S2515" i="16"/>
  <c r="T2515" i="16"/>
  <c r="U2515" i="16"/>
  <c r="S2516" i="16"/>
  <c r="T2516" i="16"/>
  <c r="U2516" i="16"/>
  <c r="S2517" i="16"/>
  <c r="T2517" i="16"/>
  <c r="U2517" i="16"/>
  <c r="S2518" i="16"/>
  <c r="T2518" i="16"/>
  <c r="U2518" i="16"/>
  <c r="S2519" i="16"/>
  <c r="T2519" i="16"/>
  <c r="U2519" i="16"/>
  <c r="S2520" i="16"/>
  <c r="T2520" i="16"/>
  <c r="U2520" i="16"/>
  <c r="S2521" i="16"/>
  <c r="T2521" i="16"/>
  <c r="U2521" i="16"/>
  <c r="S2522" i="16"/>
  <c r="T2522" i="16"/>
  <c r="U2522" i="16"/>
  <c r="S2523" i="16"/>
  <c r="T2523" i="16"/>
  <c r="U2523" i="16"/>
  <c r="S2524" i="16"/>
  <c r="T2524" i="16"/>
  <c r="U2524" i="16"/>
  <c r="S2525" i="16"/>
  <c r="T2525" i="16"/>
  <c r="U2525" i="16"/>
  <c r="S2526" i="16"/>
  <c r="T2526" i="16"/>
  <c r="U2526" i="16"/>
  <c r="S2527" i="16"/>
  <c r="T2527" i="16"/>
  <c r="U2527" i="16"/>
  <c r="S2528" i="16"/>
  <c r="T2528" i="16"/>
  <c r="U2528" i="16"/>
  <c r="S2529" i="16"/>
  <c r="T2529" i="16"/>
  <c r="U2529" i="16"/>
  <c r="S2530" i="16"/>
  <c r="T2530" i="16"/>
  <c r="U2530" i="16"/>
  <c r="S2531" i="16"/>
  <c r="T2531" i="16"/>
  <c r="U2531" i="16"/>
  <c r="S2532" i="16"/>
  <c r="T2532" i="16"/>
  <c r="U2532" i="16"/>
  <c r="S2533" i="16"/>
  <c r="T2533" i="16"/>
  <c r="U2533" i="16"/>
  <c r="S2534" i="16"/>
  <c r="T2534" i="16"/>
  <c r="U2534" i="16"/>
  <c r="S2535" i="16"/>
  <c r="T2535" i="16"/>
  <c r="U2535" i="16"/>
  <c r="S2536" i="16"/>
  <c r="T2536" i="16"/>
  <c r="U2536" i="16"/>
  <c r="S2537" i="16"/>
  <c r="T2537" i="16"/>
  <c r="U2537" i="16"/>
  <c r="S2538" i="16"/>
  <c r="T2538" i="16"/>
  <c r="U2538" i="16"/>
  <c r="S2539" i="16"/>
  <c r="T2539" i="16"/>
  <c r="U2539" i="16"/>
  <c r="S2540" i="16"/>
  <c r="T2540" i="16"/>
  <c r="U2540" i="16"/>
  <c r="S2541" i="16"/>
  <c r="T2541" i="16"/>
  <c r="U2541" i="16"/>
  <c r="S2542" i="16"/>
  <c r="T2542" i="16"/>
  <c r="U2542" i="16"/>
  <c r="S2543" i="16"/>
  <c r="T2543" i="16"/>
  <c r="U2543" i="16"/>
  <c r="S2544" i="16"/>
  <c r="T2544" i="16"/>
  <c r="U2544" i="16"/>
  <c r="S2545" i="16"/>
  <c r="T2545" i="16"/>
  <c r="U2545" i="16"/>
  <c r="S2546" i="16"/>
  <c r="T2546" i="16"/>
  <c r="U2546" i="16"/>
  <c r="S2547" i="16"/>
  <c r="T2547" i="16"/>
  <c r="U2547" i="16"/>
  <c r="S2548" i="16"/>
  <c r="T2548" i="16"/>
  <c r="U2548" i="16"/>
  <c r="S2549" i="16"/>
  <c r="T2549" i="16"/>
  <c r="U2549" i="16"/>
  <c r="S2550" i="16"/>
  <c r="T2550" i="16"/>
  <c r="U2550" i="16"/>
  <c r="S2551" i="16"/>
  <c r="T2551" i="16"/>
  <c r="U2551" i="16"/>
  <c r="S2552" i="16"/>
  <c r="T2552" i="16"/>
  <c r="U2552" i="16"/>
  <c r="S2553" i="16"/>
  <c r="T2553" i="16"/>
  <c r="U2553" i="16"/>
  <c r="S2554" i="16"/>
  <c r="T2554" i="16"/>
  <c r="U2554" i="16"/>
  <c r="S2555" i="16"/>
  <c r="T2555" i="16"/>
  <c r="U2555" i="16"/>
  <c r="S2556" i="16"/>
  <c r="T2556" i="16"/>
  <c r="U2556" i="16"/>
  <c r="S2557" i="16"/>
  <c r="T2557" i="16"/>
  <c r="U2557" i="16"/>
  <c r="S2558" i="16"/>
  <c r="T2558" i="16"/>
  <c r="U2558" i="16"/>
  <c r="S2559" i="16"/>
  <c r="T2559" i="16"/>
  <c r="U2559" i="16"/>
  <c r="S2560" i="16"/>
  <c r="T2560" i="16"/>
  <c r="U2560" i="16"/>
  <c r="S2561" i="16"/>
  <c r="T2561" i="16"/>
  <c r="U2561" i="16"/>
  <c r="S2562" i="16"/>
  <c r="T2562" i="16"/>
  <c r="U2562" i="16"/>
  <c r="S2563" i="16"/>
  <c r="T2563" i="16"/>
  <c r="U2563" i="16"/>
  <c r="S2564" i="16"/>
  <c r="T2564" i="16"/>
  <c r="U2564" i="16"/>
  <c r="S2565" i="16"/>
  <c r="T2565" i="16"/>
  <c r="U2565" i="16"/>
  <c r="S2566" i="16"/>
  <c r="T2566" i="16"/>
  <c r="U2566" i="16"/>
  <c r="S2567" i="16"/>
  <c r="T2567" i="16"/>
  <c r="U2567" i="16"/>
  <c r="S2568" i="16"/>
  <c r="T2568" i="16"/>
  <c r="U2568" i="16"/>
  <c r="S2569" i="16"/>
  <c r="T2569" i="16"/>
  <c r="U2569" i="16"/>
  <c r="S2570" i="16"/>
  <c r="T2570" i="16"/>
  <c r="U2570" i="16"/>
  <c r="S2571" i="16"/>
  <c r="T2571" i="16"/>
  <c r="U2571" i="16"/>
  <c r="S2572" i="16"/>
  <c r="T2572" i="16"/>
  <c r="U2572" i="16"/>
  <c r="S2573" i="16"/>
  <c r="T2573" i="16"/>
  <c r="U2573" i="16"/>
  <c r="S2574" i="16"/>
  <c r="T2574" i="16"/>
  <c r="U2574" i="16"/>
  <c r="S2575" i="16"/>
  <c r="T2575" i="16"/>
  <c r="U2575" i="16"/>
  <c r="S2576" i="16"/>
  <c r="T2576" i="16"/>
  <c r="U2576" i="16"/>
  <c r="S2577" i="16"/>
  <c r="T2577" i="16"/>
  <c r="U2577" i="16"/>
  <c r="S2578" i="16"/>
  <c r="T2578" i="16"/>
  <c r="U2578" i="16"/>
  <c r="S2579" i="16"/>
  <c r="T2579" i="16"/>
  <c r="U2579" i="16"/>
  <c r="S2580" i="16"/>
  <c r="T2580" i="16"/>
  <c r="U2580" i="16"/>
  <c r="S2581" i="16"/>
  <c r="T2581" i="16"/>
  <c r="U2581" i="16"/>
  <c r="S2582" i="16"/>
  <c r="T2582" i="16"/>
  <c r="U2582" i="16"/>
  <c r="S2583" i="16"/>
  <c r="T2583" i="16"/>
  <c r="U2583" i="16"/>
  <c r="S2584" i="16"/>
  <c r="T2584" i="16"/>
  <c r="U2584" i="16"/>
  <c r="S2585" i="16"/>
  <c r="T2585" i="16"/>
  <c r="U2585" i="16"/>
  <c r="S2586" i="16"/>
  <c r="T2586" i="16"/>
  <c r="U2586" i="16"/>
  <c r="S2587" i="16"/>
  <c r="T2587" i="16"/>
  <c r="U2587" i="16"/>
  <c r="S2588" i="16"/>
  <c r="T2588" i="16"/>
  <c r="U2588" i="16"/>
  <c r="S2589" i="16"/>
  <c r="T2589" i="16"/>
  <c r="U2589" i="16"/>
  <c r="S2590" i="16"/>
  <c r="T2590" i="16"/>
  <c r="U2590" i="16"/>
  <c r="S2591" i="16"/>
  <c r="T2591" i="16"/>
  <c r="U2591" i="16"/>
  <c r="S2592" i="16"/>
  <c r="T2592" i="16"/>
  <c r="U2592" i="16"/>
  <c r="S2593" i="16"/>
  <c r="T2593" i="16"/>
  <c r="U2593" i="16"/>
  <c r="S2594" i="16"/>
  <c r="T2594" i="16"/>
  <c r="U2594" i="16"/>
  <c r="S2595" i="16"/>
  <c r="T2595" i="16"/>
  <c r="U2595" i="16"/>
  <c r="S2596" i="16"/>
  <c r="T2596" i="16"/>
  <c r="U2596" i="16"/>
  <c r="S2597" i="16"/>
  <c r="T2597" i="16"/>
  <c r="U2597" i="16"/>
  <c r="S2598" i="16"/>
  <c r="T2598" i="16"/>
  <c r="U2598" i="16"/>
  <c r="S2599" i="16"/>
  <c r="T2599" i="16"/>
  <c r="U2599" i="16"/>
  <c r="S2600" i="16"/>
  <c r="T2600" i="16"/>
  <c r="U2600" i="16"/>
  <c r="S2601" i="16"/>
  <c r="T2601" i="16"/>
  <c r="U2601" i="16"/>
  <c r="S2602" i="16"/>
  <c r="T2602" i="16"/>
  <c r="U2602" i="16"/>
  <c r="S2603" i="16"/>
  <c r="T2603" i="16"/>
  <c r="U2603" i="16"/>
  <c r="S2604" i="16"/>
  <c r="T2604" i="16"/>
  <c r="U2604" i="16"/>
  <c r="S2605" i="16"/>
  <c r="T2605" i="16"/>
  <c r="U2605" i="16"/>
  <c r="S2606" i="16"/>
  <c r="T2606" i="16"/>
  <c r="U2606" i="16"/>
  <c r="S2607" i="16"/>
  <c r="T2607" i="16"/>
  <c r="U2607" i="16"/>
  <c r="S2608" i="16"/>
  <c r="T2608" i="16"/>
  <c r="U2608" i="16"/>
  <c r="S2609" i="16"/>
  <c r="T2609" i="16"/>
  <c r="U2609" i="16"/>
  <c r="S2610" i="16"/>
  <c r="T2610" i="16"/>
  <c r="U2610" i="16"/>
  <c r="S2611" i="16"/>
  <c r="T2611" i="16"/>
  <c r="U2611" i="16"/>
  <c r="S2612" i="16"/>
  <c r="T2612" i="16"/>
  <c r="U2612" i="16"/>
  <c r="S2613" i="16"/>
  <c r="T2613" i="16"/>
  <c r="U2613" i="16"/>
  <c r="S2614" i="16"/>
  <c r="T2614" i="16"/>
  <c r="U2614" i="16"/>
  <c r="S2615" i="16"/>
  <c r="T2615" i="16"/>
  <c r="U2615" i="16"/>
  <c r="S2616" i="16"/>
  <c r="T2616" i="16"/>
  <c r="U2616" i="16"/>
  <c r="S2617" i="16"/>
  <c r="T2617" i="16"/>
  <c r="U2617" i="16"/>
  <c r="S2618" i="16"/>
  <c r="T2618" i="16"/>
  <c r="U2618" i="16"/>
  <c r="S2619" i="16"/>
  <c r="T2619" i="16"/>
  <c r="U2619" i="16"/>
  <c r="S2620" i="16"/>
  <c r="T2620" i="16"/>
  <c r="U2620" i="16"/>
  <c r="S2621" i="16"/>
  <c r="T2621" i="16"/>
  <c r="U2621" i="16"/>
  <c r="S2622" i="16"/>
  <c r="T2622" i="16"/>
  <c r="U2622" i="16"/>
  <c r="S2623" i="16"/>
  <c r="T2623" i="16"/>
  <c r="U2623" i="16"/>
  <c r="S2624" i="16"/>
  <c r="T2624" i="16"/>
  <c r="U2624" i="16"/>
  <c r="S2625" i="16"/>
  <c r="T2625" i="16"/>
  <c r="U2625" i="16"/>
  <c r="S2626" i="16"/>
  <c r="T2626" i="16"/>
  <c r="U2626" i="16"/>
  <c r="S2627" i="16"/>
  <c r="T2627" i="16"/>
  <c r="U2627" i="16"/>
  <c r="S2628" i="16"/>
  <c r="T2628" i="16"/>
  <c r="U2628" i="16"/>
  <c r="S2629" i="16"/>
  <c r="T2629" i="16"/>
  <c r="U2629" i="16"/>
  <c r="S2630" i="16"/>
  <c r="T2630" i="16"/>
  <c r="U2630" i="16"/>
  <c r="S2631" i="16"/>
  <c r="T2631" i="16"/>
  <c r="U2631" i="16"/>
  <c r="S2632" i="16"/>
  <c r="T2632" i="16"/>
  <c r="U2632" i="16"/>
  <c r="S2633" i="16"/>
  <c r="T2633" i="16"/>
  <c r="U2633" i="16"/>
  <c r="S2634" i="16"/>
  <c r="T2634" i="16"/>
  <c r="U2634" i="16"/>
  <c r="S2635" i="16"/>
  <c r="T2635" i="16"/>
  <c r="U2635" i="16"/>
  <c r="S2636" i="16"/>
  <c r="T2636" i="16"/>
  <c r="U2636" i="16"/>
  <c r="S2637" i="16"/>
  <c r="T2637" i="16"/>
  <c r="U2637" i="16"/>
  <c r="S2638" i="16"/>
  <c r="T2638" i="16"/>
  <c r="U2638" i="16"/>
  <c r="S2639" i="16"/>
  <c r="T2639" i="16"/>
  <c r="U2639" i="16"/>
  <c r="S2640" i="16"/>
  <c r="T2640" i="16"/>
  <c r="U2640" i="16"/>
  <c r="S2641" i="16"/>
  <c r="T2641" i="16"/>
  <c r="U2641" i="16"/>
  <c r="S2642" i="16"/>
  <c r="T2642" i="16"/>
  <c r="U2642" i="16"/>
  <c r="S2643" i="16"/>
  <c r="T2643" i="16"/>
  <c r="U2643" i="16"/>
  <c r="S2644" i="16"/>
  <c r="T2644" i="16"/>
  <c r="U2644" i="16"/>
  <c r="S2645" i="16"/>
  <c r="T2645" i="16"/>
  <c r="U2645" i="16"/>
  <c r="S2646" i="16"/>
  <c r="T2646" i="16"/>
  <c r="U2646" i="16"/>
  <c r="S2647" i="16"/>
  <c r="T2647" i="16"/>
  <c r="U2647" i="16"/>
  <c r="S2648" i="16"/>
  <c r="T2648" i="16"/>
  <c r="U2648" i="16"/>
  <c r="S2649" i="16"/>
  <c r="T2649" i="16"/>
  <c r="U2649" i="16"/>
  <c r="S2650" i="16"/>
  <c r="T2650" i="16"/>
  <c r="U2650" i="16"/>
  <c r="S2651" i="16"/>
  <c r="T2651" i="16"/>
  <c r="U2651" i="16"/>
  <c r="S2652" i="16"/>
  <c r="T2652" i="16"/>
  <c r="U2652" i="16"/>
  <c r="S2653" i="16"/>
  <c r="T2653" i="16"/>
  <c r="U2653" i="16"/>
  <c r="S2654" i="16"/>
  <c r="T2654" i="16"/>
  <c r="U2654" i="16"/>
  <c r="S2655" i="16"/>
  <c r="T2655" i="16"/>
  <c r="U2655" i="16"/>
  <c r="S2656" i="16"/>
  <c r="T2656" i="16"/>
  <c r="U2656" i="16"/>
  <c r="S2657" i="16"/>
  <c r="T2657" i="16"/>
  <c r="U2657" i="16"/>
  <c r="S2658" i="16"/>
  <c r="T2658" i="16"/>
  <c r="U2658" i="16"/>
  <c r="S2659" i="16"/>
  <c r="T2659" i="16"/>
  <c r="U2659" i="16"/>
  <c r="S2660" i="16"/>
  <c r="T2660" i="16"/>
  <c r="U2660" i="16"/>
  <c r="S2661" i="16"/>
  <c r="T2661" i="16"/>
  <c r="U2661" i="16"/>
  <c r="S2662" i="16"/>
  <c r="T2662" i="16"/>
  <c r="U2662" i="16"/>
  <c r="S2663" i="16"/>
  <c r="T2663" i="16"/>
  <c r="U2663" i="16"/>
  <c r="S2664" i="16"/>
  <c r="T2664" i="16"/>
  <c r="U2664" i="16"/>
  <c r="S2665" i="16"/>
  <c r="T2665" i="16"/>
  <c r="U2665" i="16"/>
  <c r="S2666" i="16"/>
  <c r="T2666" i="16"/>
  <c r="U2666" i="16"/>
  <c r="S2667" i="16"/>
  <c r="T2667" i="16"/>
  <c r="U2667" i="16"/>
  <c r="S2668" i="16"/>
  <c r="T2668" i="16"/>
  <c r="U2668" i="16"/>
  <c r="S2669" i="16"/>
  <c r="T2669" i="16"/>
  <c r="U2669" i="16"/>
  <c r="S2670" i="16"/>
  <c r="T2670" i="16"/>
  <c r="U2670" i="16"/>
  <c r="S2671" i="16"/>
  <c r="T2671" i="16"/>
  <c r="U2671" i="16"/>
  <c r="S2672" i="16"/>
  <c r="T2672" i="16"/>
  <c r="U2672" i="16"/>
  <c r="S2673" i="16"/>
  <c r="T2673" i="16"/>
  <c r="U2673" i="16"/>
  <c r="S2674" i="16"/>
  <c r="T2674" i="16"/>
  <c r="U2674" i="16"/>
  <c r="S2675" i="16"/>
  <c r="T2675" i="16"/>
  <c r="U2675" i="16"/>
  <c r="S2676" i="16"/>
  <c r="T2676" i="16"/>
  <c r="U2676" i="16"/>
  <c r="S2677" i="16"/>
  <c r="T2677" i="16"/>
  <c r="U2677" i="16"/>
  <c r="S2678" i="16"/>
  <c r="T2678" i="16"/>
  <c r="U2678" i="16"/>
  <c r="S2679" i="16"/>
  <c r="T2679" i="16"/>
  <c r="U2679" i="16"/>
  <c r="S2680" i="16"/>
  <c r="T2680" i="16"/>
  <c r="U2680" i="16"/>
  <c r="S2681" i="16"/>
  <c r="T2681" i="16"/>
  <c r="U2681" i="16"/>
  <c r="S2682" i="16"/>
  <c r="T2682" i="16"/>
  <c r="U2682" i="16"/>
  <c r="S2683" i="16"/>
  <c r="T2683" i="16"/>
  <c r="U2683" i="16"/>
  <c r="S2684" i="16"/>
  <c r="T2684" i="16"/>
  <c r="U2684" i="16"/>
  <c r="S2685" i="16"/>
  <c r="T2685" i="16"/>
  <c r="U2685" i="16"/>
  <c r="S2686" i="16"/>
  <c r="T2686" i="16"/>
  <c r="U2686" i="16"/>
  <c r="S2687" i="16"/>
  <c r="T2687" i="16"/>
  <c r="U2687" i="16"/>
  <c r="S2688" i="16"/>
  <c r="T2688" i="16"/>
  <c r="U2688" i="16"/>
  <c r="S2689" i="16"/>
  <c r="T2689" i="16"/>
  <c r="U2689" i="16"/>
  <c r="S2690" i="16"/>
  <c r="T2690" i="16"/>
  <c r="U2690" i="16"/>
  <c r="S2691" i="16"/>
  <c r="T2691" i="16"/>
  <c r="U2691" i="16"/>
  <c r="S2692" i="16"/>
  <c r="T2692" i="16"/>
  <c r="U2692" i="16"/>
  <c r="S2693" i="16"/>
  <c r="T2693" i="16"/>
  <c r="U2693" i="16"/>
  <c r="S2694" i="16"/>
  <c r="T2694" i="16"/>
  <c r="U2694" i="16"/>
  <c r="S2695" i="16"/>
  <c r="T2695" i="16"/>
  <c r="U2695" i="16"/>
  <c r="S2696" i="16"/>
  <c r="T2696" i="16"/>
  <c r="U2696" i="16"/>
  <c r="S2697" i="16"/>
  <c r="T2697" i="16"/>
  <c r="U2697" i="16"/>
  <c r="S2698" i="16"/>
  <c r="T2698" i="16"/>
  <c r="U2698" i="16"/>
  <c r="S2699" i="16"/>
  <c r="T2699" i="16"/>
  <c r="U2699" i="16"/>
  <c r="S2700" i="16"/>
  <c r="T2700" i="16"/>
  <c r="U2700" i="16"/>
  <c r="S2701" i="16"/>
  <c r="T2701" i="16"/>
  <c r="U2701" i="16"/>
  <c r="S2702" i="16"/>
  <c r="T2702" i="16"/>
  <c r="U2702" i="16"/>
  <c r="S2703" i="16"/>
  <c r="T2703" i="16"/>
  <c r="U2703" i="16"/>
  <c r="S2704" i="16"/>
  <c r="T2704" i="16"/>
  <c r="U2704" i="16"/>
  <c r="S2705" i="16"/>
  <c r="T2705" i="16"/>
  <c r="U2705" i="16"/>
  <c r="S2706" i="16"/>
  <c r="T2706" i="16"/>
  <c r="U2706" i="16"/>
  <c r="S2707" i="16"/>
  <c r="T2707" i="16"/>
  <c r="U2707" i="16"/>
  <c r="S2708" i="16"/>
  <c r="T2708" i="16"/>
  <c r="U2708" i="16"/>
  <c r="S2709" i="16"/>
  <c r="T2709" i="16"/>
  <c r="U2709" i="16"/>
  <c r="S2710" i="16"/>
  <c r="T2710" i="16"/>
  <c r="U2710" i="16"/>
  <c r="S2711" i="16"/>
  <c r="T2711" i="16"/>
  <c r="U2711" i="16"/>
  <c r="S2712" i="16"/>
  <c r="T2712" i="16"/>
  <c r="U2712" i="16"/>
  <c r="S2713" i="16"/>
  <c r="T2713" i="16"/>
  <c r="U2713" i="16"/>
  <c r="S2714" i="16"/>
  <c r="T2714" i="16"/>
  <c r="U2714" i="16"/>
  <c r="S2715" i="16"/>
  <c r="T2715" i="16"/>
  <c r="U2715" i="16"/>
  <c r="S2716" i="16"/>
  <c r="T2716" i="16"/>
  <c r="U2716" i="16"/>
  <c r="S2717" i="16"/>
  <c r="T2717" i="16"/>
  <c r="U2717" i="16"/>
  <c r="S2718" i="16"/>
  <c r="T2718" i="16"/>
  <c r="U2718" i="16"/>
  <c r="S2719" i="16"/>
  <c r="T2719" i="16"/>
  <c r="U2719" i="16"/>
  <c r="S2720" i="16"/>
  <c r="T2720" i="16"/>
  <c r="U2720" i="16"/>
  <c r="S2721" i="16"/>
  <c r="T2721" i="16"/>
  <c r="U2721" i="16"/>
  <c r="S2722" i="16"/>
  <c r="T2722" i="16"/>
  <c r="U2722" i="16"/>
  <c r="S2723" i="16"/>
  <c r="T2723" i="16"/>
  <c r="U2723" i="16"/>
  <c r="S2724" i="16"/>
  <c r="T2724" i="16"/>
  <c r="U2724" i="16"/>
  <c r="S2725" i="16"/>
  <c r="T2725" i="16"/>
  <c r="U2725" i="16"/>
  <c r="S2726" i="16"/>
  <c r="T2726" i="16"/>
  <c r="U2726" i="16"/>
  <c r="S2727" i="16"/>
  <c r="T2727" i="16"/>
  <c r="U2727" i="16"/>
  <c r="S2728" i="16"/>
  <c r="T2728" i="16"/>
  <c r="U2728" i="16"/>
  <c r="S2729" i="16"/>
  <c r="T2729" i="16"/>
  <c r="U2729" i="16"/>
  <c r="S2730" i="16"/>
  <c r="T2730" i="16"/>
  <c r="U2730" i="16"/>
  <c r="S2731" i="16"/>
  <c r="T2731" i="16"/>
  <c r="U2731" i="16"/>
  <c r="S2732" i="16"/>
  <c r="T2732" i="16"/>
  <c r="U2732" i="16"/>
  <c r="S2733" i="16"/>
  <c r="T2733" i="16"/>
  <c r="U2733" i="16"/>
  <c r="S2734" i="16"/>
  <c r="T2734" i="16"/>
  <c r="U2734" i="16"/>
  <c r="S2735" i="16"/>
  <c r="T2735" i="16"/>
  <c r="U2735" i="16"/>
  <c r="S2736" i="16"/>
  <c r="T2736" i="16"/>
  <c r="U2736" i="16"/>
  <c r="S2737" i="16"/>
  <c r="T2737" i="16"/>
  <c r="U2737" i="16"/>
  <c r="S2738" i="16"/>
  <c r="T2738" i="16"/>
  <c r="U2738" i="16"/>
  <c r="S2739" i="16"/>
  <c r="T2739" i="16"/>
  <c r="U2739" i="16"/>
  <c r="S2740" i="16"/>
  <c r="T2740" i="16"/>
  <c r="U2740" i="16"/>
  <c r="S2741" i="16"/>
  <c r="T2741" i="16"/>
  <c r="U2741" i="16"/>
  <c r="S2742" i="16"/>
  <c r="T2742" i="16"/>
  <c r="U2742" i="16"/>
  <c r="S2743" i="16"/>
  <c r="T2743" i="16"/>
  <c r="U2743" i="16"/>
  <c r="S2744" i="16"/>
  <c r="T2744" i="16"/>
  <c r="U2744" i="16"/>
  <c r="S2745" i="16"/>
  <c r="T2745" i="16"/>
  <c r="U2745" i="16"/>
  <c r="S2746" i="16"/>
  <c r="T2746" i="16"/>
  <c r="U2746" i="16"/>
  <c r="S2747" i="16"/>
  <c r="T2747" i="16"/>
  <c r="U2747" i="16"/>
  <c r="S2748" i="16"/>
  <c r="T2748" i="16"/>
  <c r="U2748" i="16"/>
  <c r="S2749" i="16"/>
  <c r="T2749" i="16"/>
  <c r="U2749" i="16"/>
  <c r="S2750" i="16"/>
  <c r="T2750" i="16"/>
  <c r="U2750" i="16"/>
  <c r="S2751" i="16"/>
  <c r="T2751" i="16"/>
  <c r="U2751" i="16"/>
  <c r="S2752" i="16"/>
  <c r="T2752" i="16"/>
  <c r="U2752" i="16"/>
  <c r="S2753" i="16"/>
  <c r="T2753" i="16"/>
  <c r="U2753" i="16"/>
  <c r="S2754" i="16"/>
  <c r="T2754" i="16"/>
  <c r="U2754" i="16"/>
  <c r="S2755" i="16"/>
  <c r="T2755" i="16"/>
  <c r="U2755" i="16"/>
  <c r="S2756" i="16"/>
  <c r="T2756" i="16"/>
  <c r="U2756" i="16"/>
  <c r="S2757" i="16"/>
  <c r="T2757" i="16"/>
  <c r="U2757" i="16"/>
  <c r="S2758" i="16"/>
  <c r="T2758" i="16"/>
  <c r="U2758" i="16"/>
  <c r="S2759" i="16"/>
  <c r="T2759" i="16"/>
  <c r="U2759" i="16"/>
  <c r="S2760" i="16"/>
  <c r="T2760" i="16"/>
  <c r="U2760" i="16"/>
  <c r="S2761" i="16"/>
  <c r="T2761" i="16"/>
  <c r="U2761" i="16"/>
  <c r="S2762" i="16"/>
  <c r="T2762" i="16"/>
  <c r="U2762" i="16"/>
  <c r="S2763" i="16"/>
  <c r="T2763" i="16"/>
  <c r="U2763" i="16"/>
  <c r="S2764" i="16"/>
  <c r="T2764" i="16"/>
  <c r="U2764" i="16"/>
  <c r="S2765" i="16"/>
  <c r="T2765" i="16"/>
  <c r="U2765" i="16"/>
  <c r="S2766" i="16"/>
  <c r="T2766" i="16"/>
  <c r="U2766" i="16"/>
  <c r="S2767" i="16"/>
  <c r="T2767" i="16"/>
  <c r="U2767" i="16"/>
  <c r="S2768" i="16"/>
  <c r="T2768" i="16"/>
  <c r="U2768" i="16"/>
  <c r="S2769" i="16"/>
  <c r="T2769" i="16"/>
  <c r="U2769" i="16"/>
  <c r="S2770" i="16"/>
  <c r="T2770" i="16"/>
  <c r="U2770" i="16"/>
  <c r="S2771" i="16"/>
  <c r="T2771" i="16"/>
  <c r="U2771" i="16"/>
  <c r="S2772" i="16"/>
  <c r="T2772" i="16"/>
  <c r="U2772" i="16"/>
  <c r="S2773" i="16"/>
  <c r="T2773" i="16"/>
  <c r="U2773" i="16"/>
  <c r="S2774" i="16"/>
  <c r="T2774" i="16"/>
  <c r="U2774" i="16"/>
  <c r="S2775" i="16"/>
  <c r="T2775" i="16"/>
  <c r="U2775" i="16"/>
  <c r="S2776" i="16"/>
  <c r="T2776" i="16"/>
  <c r="U2776" i="16"/>
  <c r="S2777" i="16"/>
  <c r="T2777" i="16"/>
  <c r="U2777" i="16"/>
  <c r="S2778" i="16"/>
  <c r="T2778" i="16"/>
  <c r="U2778" i="16"/>
  <c r="S2779" i="16"/>
  <c r="T2779" i="16"/>
  <c r="U2779" i="16"/>
  <c r="S2780" i="16"/>
  <c r="T2780" i="16"/>
  <c r="U2780" i="16"/>
  <c r="S2781" i="16"/>
  <c r="T2781" i="16"/>
  <c r="U2781" i="16"/>
  <c r="S2782" i="16"/>
  <c r="T2782" i="16"/>
  <c r="U2782" i="16"/>
  <c r="S2783" i="16"/>
  <c r="T2783" i="16"/>
  <c r="U2783" i="16"/>
  <c r="S2784" i="16"/>
  <c r="T2784" i="16"/>
  <c r="U2784" i="16"/>
  <c r="S2785" i="16"/>
  <c r="T2785" i="16"/>
  <c r="U2785" i="16"/>
  <c r="S2786" i="16"/>
  <c r="T2786" i="16"/>
  <c r="U2786" i="16"/>
  <c r="S2787" i="16"/>
  <c r="T2787" i="16"/>
  <c r="U2787" i="16"/>
  <c r="S2788" i="16"/>
  <c r="T2788" i="16"/>
  <c r="U2788" i="16"/>
  <c r="S2789" i="16"/>
  <c r="T2789" i="16"/>
  <c r="U2789" i="16"/>
  <c r="S2790" i="16"/>
  <c r="T2790" i="16"/>
  <c r="U2790" i="16"/>
  <c r="S2791" i="16"/>
  <c r="T2791" i="16"/>
  <c r="U2791" i="16"/>
  <c r="S2792" i="16"/>
  <c r="T2792" i="16"/>
  <c r="U2792" i="16"/>
  <c r="S2793" i="16"/>
  <c r="T2793" i="16"/>
  <c r="U2793" i="16"/>
  <c r="S2794" i="16"/>
  <c r="T2794" i="16"/>
  <c r="U2794" i="16"/>
  <c r="S2795" i="16"/>
  <c r="T2795" i="16"/>
  <c r="U2795" i="16"/>
  <c r="S2796" i="16"/>
  <c r="T2796" i="16"/>
  <c r="U2796" i="16"/>
  <c r="S2797" i="16"/>
  <c r="T2797" i="16"/>
  <c r="U2797" i="16"/>
  <c r="S2798" i="16"/>
  <c r="T2798" i="16"/>
  <c r="U2798" i="16"/>
  <c r="S2799" i="16"/>
  <c r="T2799" i="16"/>
  <c r="U2799" i="16"/>
  <c r="S2800" i="16"/>
  <c r="T2800" i="16"/>
  <c r="U2800" i="16"/>
  <c r="S2801" i="16"/>
  <c r="T2801" i="16"/>
  <c r="U2801" i="16"/>
  <c r="S2802" i="16"/>
  <c r="T2802" i="16"/>
  <c r="U2802" i="16"/>
  <c r="S2803" i="16"/>
  <c r="T2803" i="16"/>
  <c r="U2803" i="16"/>
  <c r="S2804" i="16"/>
  <c r="T2804" i="16"/>
  <c r="U2804" i="16"/>
  <c r="S2805" i="16"/>
  <c r="T2805" i="16"/>
  <c r="U2805" i="16"/>
  <c r="S2806" i="16"/>
  <c r="T2806" i="16"/>
  <c r="U2806" i="16"/>
  <c r="S2807" i="16"/>
  <c r="T2807" i="16"/>
  <c r="U2807" i="16"/>
  <c r="S2808" i="16"/>
  <c r="T2808" i="16"/>
  <c r="U2808" i="16"/>
  <c r="S2809" i="16"/>
  <c r="T2809" i="16"/>
  <c r="U2809" i="16"/>
  <c r="S2810" i="16"/>
  <c r="T2810" i="16"/>
  <c r="U2810" i="16"/>
  <c r="S2811" i="16"/>
  <c r="T2811" i="16"/>
  <c r="U2811" i="16"/>
  <c r="S2812" i="16"/>
  <c r="T2812" i="16"/>
  <c r="U2812" i="16"/>
  <c r="S2813" i="16"/>
  <c r="T2813" i="16"/>
  <c r="U2813" i="16"/>
  <c r="S2814" i="16"/>
  <c r="T2814" i="16"/>
  <c r="U2814" i="16"/>
  <c r="S2815" i="16"/>
  <c r="T2815" i="16"/>
  <c r="U2815" i="16"/>
  <c r="S2816" i="16"/>
  <c r="T2816" i="16"/>
  <c r="U2816" i="16"/>
  <c r="S2817" i="16"/>
  <c r="T2817" i="16"/>
  <c r="U2817" i="16"/>
  <c r="S2818" i="16"/>
  <c r="T2818" i="16"/>
  <c r="U2818" i="16"/>
  <c r="S2819" i="16"/>
  <c r="T2819" i="16"/>
  <c r="U2819" i="16"/>
  <c r="S2820" i="16"/>
  <c r="T2820" i="16"/>
  <c r="U2820" i="16"/>
  <c r="S2821" i="16"/>
  <c r="T2821" i="16"/>
  <c r="U2821" i="16"/>
  <c r="S2822" i="16"/>
  <c r="T2822" i="16"/>
  <c r="U2822" i="16"/>
  <c r="U16" i="16"/>
  <c r="T16" i="16"/>
  <c r="S16" i="16"/>
  <c r="B5" i="18"/>
  <c r="B5" i="19"/>
  <c r="B5" i="11"/>
  <c r="B5" i="20"/>
  <c r="F26" i="21"/>
  <c r="B5" i="21"/>
  <c r="H4" i="4"/>
  <c r="F2812" i="13"/>
  <c r="F26" i="20"/>
  <c r="F5" i="4"/>
  <c r="F4" i="4"/>
  <c r="D4" i="4"/>
  <c r="B4" i="4"/>
  <c r="D5" i="4"/>
  <c r="F26" i="19"/>
  <c r="F26" i="18"/>
  <c r="C8" i="17"/>
  <c r="C9" i="17" s="1"/>
  <c r="C10" i="17" s="1"/>
  <c r="C11" i="17" s="1"/>
  <c r="B15" i="17"/>
  <c r="N17" i="16"/>
  <c r="O17" i="16"/>
  <c r="N18" i="16"/>
  <c r="O18" i="16"/>
  <c r="N19" i="16"/>
  <c r="O19" i="16"/>
  <c r="N20" i="16"/>
  <c r="O20" i="16"/>
  <c r="N21" i="16"/>
  <c r="O21" i="16"/>
  <c r="N22" i="16"/>
  <c r="O22" i="16"/>
  <c r="N23" i="16"/>
  <c r="O23" i="16"/>
  <c r="N24" i="16"/>
  <c r="O24" i="16"/>
  <c r="N25" i="16"/>
  <c r="O25" i="16"/>
  <c r="N26" i="16"/>
  <c r="O26" i="16"/>
  <c r="N27" i="16"/>
  <c r="O27" i="16"/>
  <c r="N28" i="16"/>
  <c r="O28" i="16"/>
  <c r="N29" i="16"/>
  <c r="O29" i="16"/>
  <c r="N30" i="16"/>
  <c r="O30" i="16"/>
  <c r="N31" i="16"/>
  <c r="O31" i="16"/>
  <c r="N32" i="16"/>
  <c r="O32" i="16"/>
  <c r="N33" i="16"/>
  <c r="O33" i="16"/>
  <c r="N34" i="16"/>
  <c r="O34" i="16"/>
  <c r="N35" i="16"/>
  <c r="O35" i="16"/>
  <c r="N36" i="16"/>
  <c r="O36" i="16"/>
  <c r="N37" i="16"/>
  <c r="O37" i="16"/>
  <c r="N38" i="16"/>
  <c r="O38" i="16"/>
  <c r="N39" i="16"/>
  <c r="O39" i="16"/>
  <c r="N40" i="16"/>
  <c r="O40" i="16"/>
  <c r="N41" i="16"/>
  <c r="O41" i="16"/>
  <c r="N42" i="16"/>
  <c r="O42" i="16"/>
  <c r="N43" i="16"/>
  <c r="O43" i="16"/>
  <c r="N44" i="16"/>
  <c r="O44" i="16"/>
  <c r="N45" i="16"/>
  <c r="O45" i="16"/>
  <c r="N46" i="16"/>
  <c r="O46" i="16"/>
  <c r="N47" i="16"/>
  <c r="O47" i="16"/>
  <c r="N48" i="16"/>
  <c r="O48" i="16"/>
  <c r="N49" i="16"/>
  <c r="O49" i="16"/>
  <c r="N50" i="16"/>
  <c r="O50" i="16"/>
  <c r="N51" i="16"/>
  <c r="O51" i="16"/>
  <c r="N52" i="16"/>
  <c r="O52" i="16"/>
  <c r="N53" i="16"/>
  <c r="O53" i="16"/>
  <c r="N54" i="16"/>
  <c r="O54" i="16"/>
  <c r="N55" i="16"/>
  <c r="O55" i="16"/>
  <c r="N56" i="16"/>
  <c r="O56" i="16"/>
  <c r="N57" i="16"/>
  <c r="O57" i="16"/>
  <c r="N58" i="16"/>
  <c r="O58" i="16"/>
  <c r="N59" i="16"/>
  <c r="O59" i="16"/>
  <c r="N60" i="16"/>
  <c r="O60" i="16"/>
  <c r="N61" i="16"/>
  <c r="O61" i="16"/>
  <c r="N62" i="16"/>
  <c r="O62" i="16"/>
  <c r="N63" i="16"/>
  <c r="O63" i="16"/>
  <c r="N64" i="16"/>
  <c r="O64" i="16"/>
  <c r="N65" i="16"/>
  <c r="O65" i="16"/>
  <c r="N66" i="16"/>
  <c r="O66" i="16"/>
  <c r="N67" i="16"/>
  <c r="O67" i="16"/>
  <c r="N68" i="16"/>
  <c r="O68" i="16"/>
  <c r="N69" i="16"/>
  <c r="O69" i="16"/>
  <c r="N70" i="16"/>
  <c r="O70" i="16"/>
  <c r="N71" i="16"/>
  <c r="O71" i="16"/>
  <c r="N72" i="16"/>
  <c r="O72" i="16"/>
  <c r="N73" i="16"/>
  <c r="O73" i="16"/>
  <c r="N74" i="16"/>
  <c r="O74" i="16"/>
  <c r="N75" i="16"/>
  <c r="O75" i="16"/>
  <c r="N76" i="16"/>
  <c r="O76" i="16"/>
  <c r="N77" i="16"/>
  <c r="O77" i="16"/>
  <c r="N78" i="16"/>
  <c r="O78" i="16"/>
  <c r="N79" i="16"/>
  <c r="O79" i="16"/>
  <c r="N80" i="16"/>
  <c r="O80" i="16"/>
  <c r="N81" i="16"/>
  <c r="O81" i="16"/>
  <c r="N82" i="16"/>
  <c r="O82" i="16"/>
  <c r="N83" i="16"/>
  <c r="O83" i="16"/>
  <c r="N84" i="16"/>
  <c r="O84" i="16"/>
  <c r="N85" i="16"/>
  <c r="O85" i="16"/>
  <c r="N86" i="16"/>
  <c r="O86" i="16"/>
  <c r="N87" i="16"/>
  <c r="O87" i="16"/>
  <c r="N88" i="16"/>
  <c r="O88" i="16"/>
  <c r="N89" i="16"/>
  <c r="O89" i="16"/>
  <c r="N90" i="16"/>
  <c r="O90" i="16"/>
  <c r="N91" i="16"/>
  <c r="O91" i="16"/>
  <c r="N92" i="16"/>
  <c r="O92" i="16"/>
  <c r="N93" i="16"/>
  <c r="O93" i="16"/>
  <c r="N94" i="16"/>
  <c r="O94" i="16"/>
  <c r="N95" i="16"/>
  <c r="O95" i="16"/>
  <c r="N96" i="16"/>
  <c r="O96" i="16"/>
  <c r="N97" i="16"/>
  <c r="O97" i="16"/>
  <c r="N98" i="16"/>
  <c r="O98" i="16"/>
  <c r="N99" i="16"/>
  <c r="O99" i="16"/>
  <c r="N100" i="16"/>
  <c r="O100" i="16"/>
  <c r="N101" i="16"/>
  <c r="O101" i="16"/>
  <c r="N102" i="16"/>
  <c r="O102" i="16"/>
  <c r="N103" i="16"/>
  <c r="O103" i="16"/>
  <c r="N104" i="16"/>
  <c r="O104" i="16"/>
  <c r="N105" i="16"/>
  <c r="O105" i="16"/>
  <c r="N106" i="16"/>
  <c r="O106" i="16"/>
  <c r="N107" i="16"/>
  <c r="O107" i="16"/>
  <c r="N108" i="16"/>
  <c r="O108" i="16"/>
  <c r="N109" i="16"/>
  <c r="O109" i="16"/>
  <c r="N110" i="16"/>
  <c r="O110" i="16"/>
  <c r="N111" i="16"/>
  <c r="O111" i="16"/>
  <c r="N112" i="16"/>
  <c r="O112" i="16"/>
  <c r="N113" i="16"/>
  <c r="O113" i="16"/>
  <c r="N114" i="16"/>
  <c r="O114" i="16"/>
  <c r="N115" i="16"/>
  <c r="O115" i="16"/>
  <c r="N116" i="16"/>
  <c r="O116" i="16"/>
  <c r="N117" i="16"/>
  <c r="O117" i="16"/>
  <c r="N118" i="16"/>
  <c r="O118" i="16"/>
  <c r="N119" i="16"/>
  <c r="O119" i="16"/>
  <c r="N120" i="16"/>
  <c r="O120" i="16"/>
  <c r="N121" i="16"/>
  <c r="O121" i="16"/>
  <c r="N122" i="16"/>
  <c r="O122" i="16"/>
  <c r="N123" i="16"/>
  <c r="O123" i="16"/>
  <c r="N124" i="16"/>
  <c r="O124" i="16"/>
  <c r="N125" i="16"/>
  <c r="O125" i="16"/>
  <c r="N126" i="16"/>
  <c r="O126" i="16"/>
  <c r="N127" i="16"/>
  <c r="O127" i="16"/>
  <c r="N128" i="16"/>
  <c r="O128" i="16"/>
  <c r="N129" i="16"/>
  <c r="O129" i="16"/>
  <c r="N130" i="16"/>
  <c r="O130" i="16"/>
  <c r="N131" i="16"/>
  <c r="O131" i="16"/>
  <c r="N132" i="16"/>
  <c r="O132" i="16"/>
  <c r="N133" i="16"/>
  <c r="O133" i="16"/>
  <c r="N134" i="16"/>
  <c r="O134" i="16"/>
  <c r="N135" i="16"/>
  <c r="O135" i="16"/>
  <c r="N136" i="16"/>
  <c r="O136" i="16"/>
  <c r="N137" i="16"/>
  <c r="O137" i="16"/>
  <c r="N138" i="16"/>
  <c r="O138" i="16"/>
  <c r="N139" i="16"/>
  <c r="O139" i="16"/>
  <c r="N140" i="16"/>
  <c r="O140" i="16"/>
  <c r="N141" i="16"/>
  <c r="O141" i="16"/>
  <c r="N142" i="16"/>
  <c r="O142" i="16"/>
  <c r="N143" i="16"/>
  <c r="O143" i="16"/>
  <c r="N144" i="16"/>
  <c r="O144" i="16"/>
  <c r="N145" i="16"/>
  <c r="O145" i="16"/>
  <c r="N146" i="16"/>
  <c r="O146" i="16"/>
  <c r="N147" i="16"/>
  <c r="O147" i="16"/>
  <c r="N148" i="16"/>
  <c r="O148" i="16"/>
  <c r="N149" i="16"/>
  <c r="O149" i="16"/>
  <c r="N150" i="16"/>
  <c r="O150" i="16"/>
  <c r="N151" i="16"/>
  <c r="O151" i="16"/>
  <c r="N152" i="16"/>
  <c r="O152" i="16"/>
  <c r="N153" i="16"/>
  <c r="O153" i="16"/>
  <c r="N154" i="16"/>
  <c r="O154" i="16"/>
  <c r="N155" i="16"/>
  <c r="O155" i="16"/>
  <c r="N156" i="16"/>
  <c r="O156" i="16"/>
  <c r="N157" i="16"/>
  <c r="O157" i="16"/>
  <c r="N158" i="16"/>
  <c r="O158" i="16"/>
  <c r="N159" i="16"/>
  <c r="O159" i="16"/>
  <c r="N160" i="16"/>
  <c r="O160" i="16"/>
  <c r="N161" i="16"/>
  <c r="O161" i="16"/>
  <c r="N162" i="16"/>
  <c r="O162" i="16"/>
  <c r="N163" i="16"/>
  <c r="O163" i="16"/>
  <c r="N164" i="16"/>
  <c r="O164" i="16"/>
  <c r="N165" i="16"/>
  <c r="O165" i="16"/>
  <c r="N166" i="16"/>
  <c r="O166" i="16"/>
  <c r="N167" i="16"/>
  <c r="O167" i="16"/>
  <c r="N168" i="16"/>
  <c r="O168" i="16"/>
  <c r="N169" i="16"/>
  <c r="O169" i="16"/>
  <c r="N170" i="16"/>
  <c r="O170" i="16"/>
  <c r="N171" i="16"/>
  <c r="O171" i="16"/>
  <c r="N172" i="16"/>
  <c r="O172" i="16"/>
  <c r="N173" i="16"/>
  <c r="O173" i="16"/>
  <c r="N174" i="16"/>
  <c r="O174" i="16"/>
  <c r="N175" i="16"/>
  <c r="O175" i="16"/>
  <c r="N176" i="16"/>
  <c r="O176" i="16"/>
  <c r="N177" i="16"/>
  <c r="O177" i="16"/>
  <c r="N178" i="16"/>
  <c r="O178" i="16"/>
  <c r="N179" i="16"/>
  <c r="O179" i="16"/>
  <c r="N180" i="16"/>
  <c r="O180" i="16"/>
  <c r="N181" i="16"/>
  <c r="O181" i="16"/>
  <c r="N182" i="16"/>
  <c r="O182" i="16"/>
  <c r="N183" i="16"/>
  <c r="O183" i="16"/>
  <c r="N184" i="16"/>
  <c r="O184" i="16"/>
  <c r="N185" i="16"/>
  <c r="O185" i="16"/>
  <c r="N186" i="16"/>
  <c r="O186" i="16"/>
  <c r="N187" i="16"/>
  <c r="O187" i="16"/>
  <c r="N188" i="16"/>
  <c r="O188" i="16"/>
  <c r="N189" i="16"/>
  <c r="O189" i="16"/>
  <c r="N190" i="16"/>
  <c r="O190" i="16"/>
  <c r="N191" i="16"/>
  <c r="O191" i="16"/>
  <c r="N192" i="16"/>
  <c r="O192" i="16"/>
  <c r="N193" i="16"/>
  <c r="O193" i="16"/>
  <c r="N194" i="16"/>
  <c r="O194" i="16"/>
  <c r="N195" i="16"/>
  <c r="O195" i="16"/>
  <c r="N196" i="16"/>
  <c r="O196" i="16"/>
  <c r="N197" i="16"/>
  <c r="O197" i="16"/>
  <c r="N198" i="16"/>
  <c r="O198" i="16"/>
  <c r="N199" i="16"/>
  <c r="O199" i="16"/>
  <c r="N200" i="16"/>
  <c r="O200" i="16"/>
  <c r="N201" i="16"/>
  <c r="O201" i="16"/>
  <c r="N202" i="16"/>
  <c r="O202" i="16"/>
  <c r="N203" i="16"/>
  <c r="O203" i="16"/>
  <c r="N204" i="16"/>
  <c r="O204" i="16"/>
  <c r="N205" i="16"/>
  <c r="O205" i="16"/>
  <c r="N206" i="16"/>
  <c r="O206" i="16"/>
  <c r="N207" i="16"/>
  <c r="O207" i="16"/>
  <c r="N208" i="16"/>
  <c r="O208" i="16"/>
  <c r="N209" i="16"/>
  <c r="O209" i="16"/>
  <c r="N210" i="16"/>
  <c r="O210" i="16"/>
  <c r="N211" i="16"/>
  <c r="O211" i="16"/>
  <c r="N212" i="16"/>
  <c r="O212" i="16"/>
  <c r="N213" i="16"/>
  <c r="O213" i="16"/>
  <c r="N214" i="16"/>
  <c r="O214" i="16"/>
  <c r="N215" i="16"/>
  <c r="O215" i="16"/>
  <c r="N216" i="16"/>
  <c r="O216" i="16"/>
  <c r="N217" i="16"/>
  <c r="O217" i="16"/>
  <c r="N218" i="16"/>
  <c r="O218" i="16"/>
  <c r="N219" i="16"/>
  <c r="O219" i="16"/>
  <c r="N220" i="16"/>
  <c r="O220" i="16"/>
  <c r="N221" i="16"/>
  <c r="O221" i="16"/>
  <c r="N222" i="16"/>
  <c r="O222" i="16"/>
  <c r="N223" i="16"/>
  <c r="O223" i="16"/>
  <c r="N224" i="16"/>
  <c r="O224" i="16"/>
  <c r="N225" i="16"/>
  <c r="O225" i="16"/>
  <c r="N226" i="16"/>
  <c r="O226" i="16"/>
  <c r="N227" i="16"/>
  <c r="O227" i="16"/>
  <c r="N228" i="16"/>
  <c r="O228" i="16"/>
  <c r="N229" i="16"/>
  <c r="O229" i="16"/>
  <c r="N230" i="16"/>
  <c r="O230" i="16"/>
  <c r="N231" i="16"/>
  <c r="O231" i="16"/>
  <c r="N232" i="16"/>
  <c r="O232" i="16"/>
  <c r="N233" i="16"/>
  <c r="O233" i="16"/>
  <c r="N234" i="16"/>
  <c r="O234" i="16"/>
  <c r="N235" i="16"/>
  <c r="O235" i="16"/>
  <c r="N236" i="16"/>
  <c r="O236" i="16"/>
  <c r="N237" i="16"/>
  <c r="O237" i="16"/>
  <c r="N238" i="16"/>
  <c r="O238" i="16"/>
  <c r="N239" i="16"/>
  <c r="O239" i="16"/>
  <c r="N240" i="16"/>
  <c r="O240" i="16"/>
  <c r="N241" i="16"/>
  <c r="O241" i="16"/>
  <c r="N242" i="16"/>
  <c r="O242" i="16"/>
  <c r="N243" i="16"/>
  <c r="O243" i="16"/>
  <c r="N244" i="16"/>
  <c r="O244" i="16"/>
  <c r="N245" i="16"/>
  <c r="O245" i="16"/>
  <c r="N246" i="16"/>
  <c r="O246" i="16"/>
  <c r="N247" i="16"/>
  <c r="O247" i="16"/>
  <c r="N248" i="16"/>
  <c r="O248" i="16"/>
  <c r="N249" i="16"/>
  <c r="O249" i="16"/>
  <c r="N250" i="16"/>
  <c r="O250" i="16"/>
  <c r="N251" i="16"/>
  <c r="O251" i="16"/>
  <c r="N252" i="16"/>
  <c r="O252" i="16"/>
  <c r="N253" i="16"/>
  <c r="O253" i="16"/>
  <c r="N254" i="16"/>
  <c r="O254" i="16"/>
  <c r="N255" i="16"/>
  <c r="O255" i="16"/>
  <c r="N256" i="16"/>
  <c r="O256" i="16"/>
  <c r="N257" i="16"/>
  <c r="O257" i="16"/>
  <c r="N258" i="16"/>
  <c r="O258" i="16"/>
  <c r="N259" i="16"/>
  <c r="O259" i="16"/>
  <c r="N260" i="16"/>
  <c r="O260" i="16"/>
  <c r="N261" i="16"/>
  <c r="O261" i="16"/>
  <c r="N262" i="16"/>
  <c r="O262" i="16"/>
  <c r="N263" i="16"/>
  <c r="O263" i="16"/>
  <c r="N264" i="16"/>
  <c r="O264" i="16"/>
  <c r="N265" i="16"/>
  <c r="O265" i="16"/>
  <c r="N266" i="16"/>
  <c r="O266" i="16"/>
  <c r="N267" i="16"/>
  <c r="O267" i="16"/>
  <c r="N268" i="16"/>
  <c r="O268" i="16"/>
  <c r="N269" i="16"/>
  <c r="O269" i="16"/>
  <c r="N270" i="16"/>
  <c r="O270" i="16"/>
  <c r="N271" i="16"/>
  <c r="O271" i="16"/>
  <c r="N272" i="16"/>
  <c r="O272" i="16"/>
  <c r="N273" i="16"/>
  <c r="O273" i="16"/>
  <c r="N274" i="16"/>
  <c r="O274" i="16"/>
  <c r="N275" i="16"/>
  <c r="O275" i="16"/>
  <c r="N276" i="16"/>
  <c r="O276" i="16"/>
  <c r="N277" i="16"/>
  <c r="O277" i="16"/>
  <c r="N278" i="16"/>
  <c r="O278" i="16"/>
  <c r="N279" i="16"/>
  <c r="O279" i="16"/>
  <c r="N280" i="16"/>
  <c r="O280" i="16"/>
  <c r="N281" i="16"/>
  <c r="O281" i="16"/>
  <c r="N282" i="16"/>
  <c r="O282" i="16"/>
  <c r="N283" i="16"/>
  <c r="O283" i="16"/>
  <c r="N284" i="16"/>
  <c r="O284" i="16"/>
  <c r="N285" i="16"/>
  <c r="O285" i="16"/>
  <c r="N286" i="16"/>
  <c r="O286" i="16"/>
  <c r="N287" i="16"/>
  <c r="O287" i="16"/>
  <c r="N288" i="16"/>
  <c r="O288" i="16"/>
  <c r="N289" i="16"/>
  <c r="O289" i="16"/>
  <c r="N290" i="16"/>
  <c r="O290" i="16"/>
  <c r="N291" i="16"/>
  <c r="O291" i="16"/>
  <c r="N292" i="16"/>
  <c r="O292" i="16"/>
  <c r="N293" i="16"/>
  <c r="O293" i="16"/>
  <c r="N294" i="16"/>
  <c r="O294" i="16"/>
  <c r="N295" i="16"/>
  <c r="O295" i="16"/>
  <c r="N296" i="16"/>
  <c r="O296" i="16"/>
  <c r="N297" i="16"/>
  <c r="O297" i="16"/>
  <c r="N298" i="16"/>
  <c r="O298" i="16"/>
  <c r="N299" i="16"/>
  <c r="O299" i="16"/>
  <c r="N300" i="16"/>
  <c r="O300" i="16"/>
  <c r="N301" i="16"/>
  <c r="O301" i="16"/>
  <c r="N302" i="16"/>
  <c r="O302" i="16"/>
  <c r="N303" i="16"/>
  <c r="O303" i="16"/>
  <c r="N304" i="16"/>
  <c r="O304" i="16"/>
  <c r="N305" i="16"/>
  <c r="O305" i="16"/>
  <c r="N306" i="16"/>
  <c r="O306" i="16"/>
  <c r="N307" i="16"/>
  <c r="O307" i="16"/>
  <c r="N308" i="16"/>
  <c r="O308" i="16"/>
  <c r="N309" i="16"/>
  <c r="O309" i="16"/>
  <c r="N310" i="16"/>
  <c r="O310" i="16"/>
  <c r="N311" i="16"/>
  <c r="O311" i="16"/>
  <c r="N312" i="16"/>
  <c r="O312" i="16"/>
  <c r="N313" i="16"/>
  <c r="O313" i="16"/>
  <c r="N314" i="16"/>
  <c r="O314" i="16"/>
  <c r="N315" i="16"/>
  <c r="O315" i="16"/>
  <c r="N316" i="16"/>
  <c r="O316" i="16"/>
  <c r="N317" i="16"/>
  <c r="O317" i="16"/>
  <c r="N318" i="16"/>
  <c r="O318" i="16"/>
  <c r="N319" i="16"/>
  <c r="O319" i="16"/>
  <c r="N320" i="16"/>
  <c r="O320" i="16"/>
  <c r="N321" i="16"/>
  <c r="O321" i="16"/>
  <c r="N322" i="16"/>
  <c r="O322" i="16"/>
  <c r="N323" i="16"/>
  <c r="O323" i="16"/>
  <c r="N324" i="16"/>
  <c r="O324" i="16"/>
  <c r="N325" i="16"/>
  <c r="O325" i="16"/>
  <c r="N326" i="16"/>
  <c r="O326" i="16"/>
  <c r="N327" i="16"/>
  <c r="O327" i="16"/>
  <c r="N328" i="16"/>
  <c r="O328" i="16"/>
  <c r="N329" i="16"/>
  <c r="O329" i="16"/>
  <c r="N330" i="16"/>
  <c r="O330" i="16"/>
  <c r="N331" i="16"/>
  <c r="O331" i="16"/>
  <c r="N332" i="16"/>
  <c r="O332" i="16"/>
  <c r="N333" i="16"/>
  <c r="O333" i="16"/>
  <c r="N334" i="16"/>
  <c r="O334" i="16"/>
  <c r="N335" i="16"/>
  <c r="O335" i="16"/>
  <c r="N336" i="16"/>
  <c r="O336" i="16"/>
  <c r="N337" i="16"/>
  <c r="O337" i="16"/>
  <c r="N338" i="16"/>
  <c r="O338" i="16"/>
  <c r="N339" i="16"/>
  <c r="O339" i="16"/>
  <c r="N340" i="16"/>
  <c r="O340" i="16"/>
  <c r="N341" i="16"/>
  <c r="O341" i="16"/>
  <c r="N342" i="16"/>
  <c r="O342" i="16"/>
  <c r="N343" i="16"/>
  <c r="O343" i="16"/>
  <c r="N344" i="16"/>
  <c r="O344" i="16"/>
  <c r="N345" i="16"/>
  <c r="O345" i="16"/>
  <c r="N346" i="16"/>
  <c r="O346" i="16"/>
  <c r="N347" i="16"/>
  <c r="O347" i="16"/>
  <c r="N348" i="16"/>
  <c r="O348" i="16"/>
  <c r="N349" i="16"/>
  <c r="O349" i="16"/>
  <c r="N350" i="16"/>
  <c r="O350" i="16"/>
  <c r="N351" i="16"/>
  <c r="O351" i="16"/>
  <c r="N352" i="16"/>
  <c r="O352" i="16"/>
  <c r="N353" i="16"/>
  <c r="O353" i="16"/>
  <c r="N354" i="16"/>
  <c r="O354" i="16"/>
  <c r="N355" i="16"/>
  <c r="O355" i="16"/>
  <c r="N356" i="16"/>
  <c r="O356" i="16"/>
  <c r="N357" i="16"/>
  <c r="O357" i="16"/>
  <c r="N358" i="16"/>
  <c r="O358" i="16"/>
  <c r="N359" i="16"/>
  <c r="O359" i="16"/>
  <c r="N360" i="16"/>
  <c r="O360" i="16"/>
  <c r="N361" i="16"/>
  <c r="O361" i="16"/>
  <c r="N362" i="16"/>
  <c r="O362" i="16"/>
  <c r="N363" i="16"/>
  <c r="O363" i="16"/>
  <c r="N364" i="16"/>
  <c r="O364" i="16"/>
  <c r="N365" i="16"/>
  <c r="O365" i="16"/>
  <c r="N366" i="16"/>
  <c r="O366" i="16"/>
  <c r="N367" i="16"/>
  <c r="O367" i="16"/>
  <c r="N368" i="16"/>
  <c r="O368" i="16"/>
  <c r="N369" i="16"/>
  <c r="O369" i="16"/>
  <c r="N370" i="16"/>
  <c r="O370" i="16"/>
  <c r="N371" i="16"/>
  <c r="O371" i="16"/>
  <c r="N372" i="16"/>
  <c r="O372" i="16"/>
  <c r="N373" i="16"/>
  <c r="O373" i="16"/>
  <c r="N374" i="16"/>
  <c r="O374" i="16"/>
  <c r="N375" i="16"/>
  <c r="O375" i="16"/>
  <c r="N376" i="16"/>
  <c r="O376" i="16"/>
  <c r="N377" i="16"/>
  <c r="O377" i="16"/>
  <c r="N378" i="16"/>
  <c r="O378" i="16"/>
  <c r="N379" i="16"/>
  <c r="O379" i="16"/>
  <c r="N380" i="16"/>
  <c r="O380" i="16"/>
  <c r="N381" i="16"/>
  <c r="O381" i="16"/>
  <c r="N382" i="16"/>
  <c r="O382" i="16"/>
  <c r="N383" i="16"/>
  <c r="O383" i="16"/>
  <c r="N384" i="16"/>
  <c r="O384" i="16"/>
  <c r="N385" i="16"/>
  <c r="O385" i="16"/>
  <c r="N386" i="16"/>
  <c r="O386" i="16"/>
  <c r="N387" i="16"/>
  <c r="O387" i="16"/>
  <c r="N388" i="16"/>
  <c r="O388" i="16"/>
  <c r="N389" i="16"/>
  <c r="O389" i="16"/>
  <c r="N390" i="16"/>
  <c r="O390" i="16"/>
  <c r="N391" i="16"/>
  <c r="O391" i="16"/>
  <c r="N392" i="16"/>
  <c r="O392" i="16"/>
  <c r="N393" i="16"/>
  <c r="O393" i="16"/>
  <c r="N394" i="16"/>
  <c r="O394" i="16"/>
  <c r="N395" i="16"/>
  <c r="O395" i="16"/>
  <c r="N396" i="16"/>
  <c r="O396" i="16"/>
  <c r="N397" i="16"/>
  <c r="O397" i="16"/>
  <c r="N398" i="16"/>
  <c r="O398" i="16"/>
  <c r="N399" i="16"/>
  <c r="O399" i="16"/>
  <c r="N400" i="16"/>
  <c r="O400" i="16"/>
  <c r="N401" i="16"/>
  <c r="O401" i="16"/>
  <c r="N402" i="16"/>
  <c r="O402" i="16"/>
  <c r="N403" i="16"/>
  <c r="O403" i="16"/>
  <c r="N404" i="16"/>
  <c r="O404" i="16"/>
  <c r="N405" i="16"/>
  <c r="O405" i="16"/>
  <c r="N406" i="16"/>
  <c r="O406" i="16"/>
  <c r="N407" i="16"/>
  <c r="O407" i="16"/>
  <c r="N408" i="16"/>
  <c r="O408" i="16"/>
  <c r="N409" i="16"/>
  <c r="O409" i="16"/>
  <c r="N410" i="16"/>
  <c r="O410" i="16"/>
  <c r="N411" i="16"/>
  <c r="O411" i="16"/>
  <c r="N412" i="16"/>
  <c r="O412" i="16"/>
  <c r="N413" i="16"/>
  <c r="O413" i="16"/>
  <c r="N414" i="16"/>
  <c r="O414" i="16"/>
  <c r="N415" i="16"/>
  <c r="O415" i="16"/>
  <c r="N416" i="16"/>
  <c r="O416" i="16"/>
  <c r="N417" i="16"/>
  <c r="O417" i="16"/>
  <c r="N418" i="16"/>
  <c r="O418" i="16"/>
  <c r="N419" i="16"/>
  <c r="O419" i="16"/>
  <c r="N420" i="16"/>
  <c r="O420" i="16"/>
  <c r="N421" i="16"/>
  <c r="O421" i="16"/>
  <c r="N422" i="16"/>
  <c r="O422" i="16"/>
  <c r="N423" i="16"/>
  <c r="O423" i="16"/>
  <c r="N424" i="16"/>
  <c r="O424" i="16"/>
  <c r="N425" i="16"/>
  <c r="O425" i="16"/>
  <c r="N426" i="16"/>
  <c r="O426" i="16"/>
  <c r="N427" i="16"/>
  <c r="O427" i="16"/>
  <c r="N428" i="16"/>
  <c r="O428" i="16"/>
  <c r="N429" i="16"/>
  <c r="O429" i="16"/>
  <c r="N430" i="16"/>
  <c r="O430" i="16"/>
  <c r="N431" i="16"/>
  <c r="O431" i="16"/>
  <c r="N432" i="16"/>
  <c r="O432" i="16"/>
  <c r="N433" i="16"/>
  <c r="O433" i="16"/>
  <c r="N434" i="16"/>
  <c r="O434" i="16"/>
  <c r="N435" i="16"/>
  <c r="O435" i="16"/>
  <c r="N436" i="16"/>
  <c r="O436" i="16"/>
  <c r="N437" i="16"/>
  <c r="O437" i="16"/>
  <c r="N438" i="16"/>
  <c r="O438" i="16"/>
  <c r="N439" i="16"/>
  <c r="O439" i="16"/>
  <c r="N440" i="16"/>
  <c r="O440" i="16"/>
  <c r="N441" i="16"/>
  <c r="O441" i="16"/>
  <c r="N442" i="16"/>
  <c r="O442" i="16"/>
  <c r="N443" i="16"/>
  <c r="O443" i="16"/>
  <c r="N444" i="16"/>
  <c r="O444" i="16"/>
  <c r="N445" i="16"/>
  <c r="O445" i="16"/>
  <c r="N446" i="16"/>
  <c r="O446" i="16"/>
  <c r="N447" i="16"/>
  <c r="O447" i="16"/>
  <c r="N448" i="16"/>
  <c r="O448" i="16"/>
  <c r="N449" i="16"/>
  <c r="O449" i="16"/>
  <c r="N450" i="16"/>
  <c r="O450" i="16"/>
  <c r="N451" i="16"/>
  <c r="O451" i="16"/>
  <c r="N452" i="16"/>
  <c r="O452" i="16"/>
  <c r="N453" i="16"/>
  <c r="O453" i="16"/>
  <c r="N454" i="16"/>
  <c r="O454" i="16"/>
  <c r="N455" i="16"/>
  <c r="O455" i="16"/>
  <c r="N456" i="16"/>
  <c r="O456" i="16"/>
  <c r="N457" i="16"/>
  <c r="O457" i="16"/>
  <c r="N458" i="16"/>
  <c r="O458" i="16"/>
  <c r="N459" i="16"/>
  <c r="O459" i="16"/>
  <c r="N460" i="16"/>
  <c r="O460" i="16"/>
  <c r="N461" i="16"/>
  <c r="O461" i="16"/>
  <c r="N462" i="16"/>
  <c r="O462" i="16"/>
  <c r="N463" i="16"/>
  <c r="O463" i="16"/>
  <c r="N464" i="16"/>
  <c r="O464" i="16"/>
  <c r="N465" i="16"/>
  <c r="O465" i="16"/>
  <c r="N466" i="16"/>
  <c r="O466" i="16"/>
  <c r="N467" i="16"/>
  <c r="O467" i="16"/>
  <c r="N468" i="16"/>
  <c r="O468" i="16"/>
  <c r="N469" i="16"/>
  <c r="O469" i="16"/>
  <c r="N470" i="16"/>
  <c r="O470" i="16"/>
  <c r="N471" i="16"/>
  <c r="O471" i="16"/>
  <c r="N472" i="16"/>
  <c r="O472" i="16"/>
  <c r="N473" i="16"/>
  <c r="O473" i="16"/>
  <c r="N474" i="16"/>
  <c r="O474" i="16"/>
  <c r="N475" i="16"/>
  <c r="O475" i="16"/>
  <c r="N476" i="16"/>
  <c r="O476" i="16"/>
  <c r="N477" i="16"/>
  <c r="O477" i="16"/>
  <c r="N478" i="16"/>
  <c r="O478" i="16"/>
  <c r="N479" i="16"/>
  <c r="O479" i="16"/>
  <c r="N480" i="16"/>
  <c r="O480" i="16"/>
  <c r="N481" i="16"/>
  <c r="O481" i="16"/>
  <c r="N482" i="16"/>
  <c r="O482" i="16"/>
  <c r="N483" i="16"/>
  <c r="O483" i="16"/>
  <c r="N484" i="16"/>
  <c r="O484" i="16"/>
  <c r="N485" i="16"/>
  <c r="O485" i="16"/>
  <c r="N486" i="16"/>
  <c r="O486" i="16"/>
  <c r="N487" i="16"/>
  <c r="O487" i="16"/>
  <c r="N488" i="16"/>
  <c r="O488" i="16"/>
  <c r="N489" i="16"/>
  <c r="O489" i="16"/>
  <c r="N490" i="16"/>
  <c r="O490" i="16"/>
  <c r="N491" i="16"/>
  <c r="O491" i="16"/>
  <c r="N492" i="16"/>
  <c r="O492" i="16"/>
  <c r="N493" i="16"/>
  <c r="O493" i="16"/>
  <c r="N494" i="16"/>
  <c r="O494" i="16"/>
  <c r="N495" i="16"/>
  <c r="O495" i="16"/>
  <c r="N496" i="16"/>
  <c r="O496" i="16"/>
  <c r="N497" i="16"/>
  <c r="O497" i="16"/>
  <c r="N498" i="16"/>
  <c r="O498" i="16"/>
  <c r="N499" i="16"/>
  <c r="O499" i="16"/>
  <c r="N500" i="16"/>
  <c r="O500" i="16"/>
  <c r="N501" i="16"/>
  <c r="O501" i="16"/>
  <c r="N502" i="16"/>
  <c r="O502" i="16"/>
  <c r="N503" i="16"/>
  <c r="O503" i="16"/>
  <c r="N504" i="16"/>
  <c r="O504" i="16"/>
  <c r="N505" i="16"/>
  <c r="O505" i="16"/>
  <c r="N506" i="16"/>
  <c r="O506" i="16"/>
  <c r="N507" i="16"/>
  <c r="O507" i="16"/>
  <c r="N508" i="16"/>
  <c r="O508" i="16"/>
  <c r="N509" i="16"/>
  <c r="O509" i="16"/>
  <c r="N510" i="16"/>
  <c r="O510" i="16"/>
  <c r="N511" i="16"/>
  <c r="O511" i="16"/>
  <c r="N512" i="16"/>
  <c r="O512" i="16"/>
  <c r="N513" i="16"/>
  <c r="O513" i="16"/>
  <c r="N514" i="16"/>
  <c r="O514" i="16"/>
  <c r="N515" i="16"/>
  <c r="O515" i="16"/>
  <c r="N516" i="16"/>
  <c r="O516" i="16"/>
  <c r="N517" i="16"/>
  <c r="O517" i="16"/>
  <c r="N518" i="16"/>
  <c r="O518" i="16"/>
  <c r="N519" i="16"/>
  <c r="O519" i="16"/>
  <c r="N520" i="16"/>
  <c r="O520" i="16"/>
  <c r="N521" i="16"/>
  <c r="O521" i="16"/>
  <c r="N522" i="16"/>
  <c r="O522" i="16"/>
  <c r="N523" i="16"/>
  <c r="O523" i="16"/>
  <c r="N524" i="16"/>
  <c r="O524" i="16"/>
  <c r="N525" i="16"/>
  <c r="O525" i="16"/>
  <c r="N526" i="16"/>
  <c r="O526" i="16"/>
  <c r="N527" i="16"/>
  <c r="O527" i="16"/>
  <c r="N528" i="16"/>
  <c r="O528" i="16"/>
  <c r="N529" i="16"/>
  <c r="O529" i="16"/>
  <c r="N530" i="16"/>
  <c r="O530" i="16"/>
  <c r="N531" i="16"/>
  <c r="O531" i="16"/>
  <c r="N532" i="16"/>
  <c r="O532" i="16"/>
  <c r="N533" i="16"/>
  <c r="O533" i="16"/>
  <c r="N534" i="16"/>
  <c r="O534" i="16"/>
  <c r="N535" i="16"/>
  <c r="O535" i="16"/>
  <c r="N536" i="16"/>
  <c r="O536" i="16"/>
  <c r="N537" i="16"/>
  <c r="O537" i="16"/>
  <c r="N538" i="16"/>
  <c r="O538" i="16"/>
  <c r="N539" i="16"/>
  <c r="O539" i="16"/>
  <c r="N540" i="16"/>
  <c r="O540" i="16"/>
  <c r="N541" i="16"/>
  <c r="O541" i="16"/>
  <c r="N542" i="16"/>
  <c r="O542" i="16"/>
  <c r="N543" i="16"/>
  <c r="O543" i="16"/>
  <c r="N544" i="16"/>
  <c r="O544" i="16"/>
  <c r="N545" i="16"/>
  <c r="O545" i="16"/>
  <c r="N546" i="16"/>
  <c r="O546" i="16"/>
  <c r="N547" i="16"/>
  <c r="O547" i="16"/>
  <c r="N548" i="16"/>
  <c r="O548" i="16"/>
  <c r="N549" i="16"/>
  <c r="O549" i="16"/>
  <c r="N550" i="16"/>
  <c r="O550" i="16"/>
  <c r="N551" i="16"/>
  <c r="O551" i="16"/>
  <c r="N552" i="16"/>
  <c r="O552" i="16"/>
  <c r="N553" i="16"/>
  <c r="O553" i="16"/>
  <c r="N554" i="16"/>
  <c r="O554" i="16"/>
  <c r="N555" i="16"/>
  <c r="O555" i="16"/>
  <c r="N556" i="16"/>
  <c r="O556" i="16"/>
  <c r="N557" i="16"/>
  <c r="O557" i="16"/>
  <c r="N558" i="16"/>
  <c r="O558" i="16"/>
  <c r="N559" i="16"/>
  <c r="O559" i="16"/>
  <c r="N560" i="16"/>
  <c r="O560" i="16"/>
  <c r="N561" i="16"/>
  <c r="O561" i="16"/>
  <c r="N562" i="16"/>
  <c r="O562" i="16"/>
  <c r="N563" i="16"/>
  <c r="O563" i="16"/>
  <c r="N564" i="16"/>
  <c r="O564" i="16"/>
  <c r="N565" i="16"/>
  <c r="O565" i="16"/>
  <c r="N566" i="16"/>
  <c r="O566" i="16"/>
  <c r="N567" i="16"/>
  <c r="O567" i="16"/>
  <c r="N568" i="16"/>
  <c r="O568" i="16"/>
  <c r="N569" i="16"/>
  <c r="O569" i="16"/>
  <c r="N570" i="16"/>
  <c r="O570" i="16"/>
  <c r="N571" i="16"/>
  <c r="O571" i="16"/>
  <c r="N572" i="16"/>
  <c r="O572" i="16"/>
  <c r="N573" i="16"/>
  <c r="O573" i="16"/>
  <c r="N574" i="16"/>
  <c r="O574" i="16"/>
  <c r="N575" i="16"/>
  <c r="O575" i="16"/>
  <c r="N576" i="16"/>
  <c r="O576" i="16"/>
  <c r="N577" i="16"/>
  <c r="O577" i="16"/>
  <c r="N578" i="16"/>
  <c r="O578" i="16"/>
  <c r="N579" i="16"/>
  <c r="O579" i="16"/>
  <c r="N580" i="16"/>
  <c r="O580" i="16"/>
  <c r="N581" i="16"/>
  <c r="O581" i="16"/>
  <c r="N582" i="16"/>
  <c r="O582" i="16"/>
  <c r="N583" i="16"/>
  <c r="O583" i="16"/>
  <c r="N584" i="16"/>
  <c r="O584" i="16"/>
  <c r="N585" i="16"/>
  <c r="O585" i="16"/>
  <c r="N586" i="16"/>
  <c r="O586" i="16"/>
  <c r="N587" i="16"/>
  <c r="O587" i="16"/>
  <c r="N588" i="16"/>
  <c r="O588" i="16"/>
  <c r="N589" i="16"/>
  <c r="O589" i="16"/>
  <c r="N590" i="16"/>
  <c r="O590" i="16"/>
  <c r="N591" i="16"/>
  <c r="O591" i="16"/>
  <c r="N592" i="16"/>
  <c r="O592" i="16"/>
  <c r="N593" i="16"/>
  <c r="O593" i="16"/>
  <c r="N594" i="16"/>
  <c r="O594" i="16"/>
  <c r="N595" i="16"/>
  <c r="O595" i="16"/>
  <c r="N596" i="16"/>
  <c r="O596" i="16"/>
  <c r="N597" i="16"/>
  <c r="O597" i="16"/>
  <c r="N598" i="16"/>
  <c r="O598" i="16"/>
  <c r="N599" i="16"/>
  <c r="O599" i="16"/>
  <c r="N600" i="16"/>
  <c r="O600" i="16"/>
  <c r="N601" i="16"/>
  <c r="O601" i="16"/>
  <c r="N602" i="16"/>
  <c r="O602" i="16"/>
  <c r="N603" i="16"/>
  <c r="O603" i="16"/>
  <c r="N604" i="16"/>
  <c r="O604" i="16"/>
  <c r="N605" i="16"/>
  <c r="O605" i="16"/>
  <c r="N606" i="16"/>
  <c r="O606" i="16"/>
  <c r="N607" i="16"/>
  <c r="O607" i="16"/>
  <c r="N608" i="16"/>
  <c r="O608" i="16"/>
  <c r="N609" i="16"/>
  <c r="O609" i="16"/>
  <c r="N610" i="16"/>
  <c r="O610" i="16"/>
  <c r="N611" i="16"/>
  <c r="O611" i="16"/>
  <c r="N612" i="16"/>
  <c r="O612" i="16"/>
  <c r="N613" i="16"/>
  <c r="O613" i="16"/>
  <c r="N614" i="16"/>
  <c r="O614" i="16"/>
  <c r="N615" i="16"/>
  <c r="O615" i="16"/>
  <c r="N616" i="16"/>
  <c r="O616" i="16"/>
  <c r="N617" i="16"/>
  <c r="O617" i="16"/>
  <c r="N618" i="16"/>
  <c r="O618" i="16"/>
  <c r="N619" i="16"/>
  <c r="O619" i="16"/>
  <c r="N620" i="16"/>
  <c r="O620" i="16"/>
  <c r="N621" i="16"/>
  <c r="O621" i="16"/>
  <c r="N622" i="16"/>
  <c r="O622" i="16"/>
  <c r="N623" i="16"/>
  <c r="O623" i="16"/>
  <c r="N624" i="16"/>
  <c r="O624" i="16"/>
  <c r="N625" i="16"/>
  <c r="O625" i="16"/>
  <c r="N626" i="16"/>
  <c r="O626" i="16"/>
  <c r="N627" i="16"/>
  <c r="O627" i="16"/>
  <c r="N628" i="16"/>
  <c r="O628" i="16"/>
  <c r="N629" i="16"/>
  <c r="O629" i="16"/>
  <c r="N630" i="16"/>
  <c r="O630" i="16"/>
  <c r="N631" i="16"/>
  <c r="O631" i="16"/>
  <c r="N632" i="16"/>
  <c r="O632" i="16"/>
  <c r="N633" i="16"/>
  <c r="O633" i="16"/>
  <c r="N634" i="16"/>
  <c r="O634" i="16"/>
  <c r="N635" i="16"/>
  <c r="O635" i="16"/>
  <c r="N636" i="16"/>
  <c r="O636" i="16"/>
  <c r="N637" i="16"/>
  <c r="O637" i="16"/>
  <c r="N638" i="16"/>
  <c r="O638" i="16"/>
  <c r="N639" i="16"/>
  <c r="O639" i="16"/>
  <c r="N640" i="16"/>
  <c r="O640" i="16"/>
  <c r="N641" i="16"/>
  <c r="O641" i="16"/>
  <c r="N642" i="16"/>
  <c r="O642" i="16"/>
  <c r="N643" i="16"/>
  <c r="O643" i="16"/>
  <c r="N644" i="16"/>
  <c r="O644" i="16"/>
  <c r="N645" i="16"/>
  <c r="O645" i="16"/>
  <c r="N646" i="16"/>
  <c r="O646" i="16"/>
  <c r="N647" i="16"/>
  <c r="O647" i="16"/>
  <c r="N648" i="16"/>
  <c r="O648" i="16"/>
  <c r="N649" i="16"/>
  <c r="O649" i="16"/>
  <c r="N650" i="16"/>
  <c r="O650" i="16"/>
  <c r="N651" i="16"/>
  <c r="O651" i="16"/>
  <c r="N652" i="16"/>
  <c r="O652" i="16"/>
  <c r="N653" i="16"/>
  <c r="O653" i="16"/>
  <c r="N654" i="16"/>
  <c r="O654" i="16"/>
  <c r="N655" i="16"/>
  <c r="O655" i="16"/>
  <c r="N656" i="16"/>
  <c r="O656" i="16"/>
  <c r="N657" i="16"/>
  <c r="O657" i="16"/>
  <c r="N658" i="16"/>
  <c r="O658" i="16"/>
  <c r="N659" i="16"/>
  <c r="O659" i="16"/>
  <c r="N660" i="16"/>
  <c r="O660" i="16"/>
  <c r="N661" i="16"/>
  <c r="O661" i="16"/>
  <c r="N662" i="16"/>
  <c r="O662" i="16"/>
  <c r="N663" i="16"/>
  <c r="O663" i="16"/>
  <c r="N664" i="16"/>
  <c r="O664" i="16"/>
  <c r="N665" i="16"/>
  <c r="O665" i="16"/>
  <c r="N666" i="16"/>
  <c r="O666" i="16"/>
  <c r="N667" i="16"/>
  <c r="O667" i="16"/>
  <c r="N668" i="16"/>
  <c r="O668" i="16"/>
  <c r="N669" i="16"/>
  <c r="O669" i="16"/>
  <c r="N670" i="16"/>
  <c r="O670" i="16"/>
  <c r="N671" i="16"/>
  <c r="O671" i="16"/>
  <c r="N672" i="16"/>
  <c r="O672" i="16"/>
  <c r="N673" i="16"/>
  <c r="O673" i="16"/>
  <c r="N674" i="16"/>
  <c r="O674" i="16"/>
  <c r="N675" i="16"/>
  <c r="O675" i="16"/>
  <c r="N676" i="16"/>
  <c r="O676" i="16"/>
  <c r="N677" i="16"/>
  <c r="O677" i="16"/>
  <c r="N678" i="16"/>
  <c r="O678" i="16"/>
  <c r="N679" i="16"/>
  <c r="O679" i="16"/>
  <c r="N680" i="16"/>
  <c r="O680" i="16"/>
  <c r="N681" i="16"/>
  <c r="O681" i="16"/>
  <c r="N682" i="16"/>
  <c r="O682" i="16"/>
  <c r="N683" i="16"/>
  <c r="O683" i="16"/>
  <c r="N684" i="16"/>
  <c r="O684" i="16"/>
  <c r="N685" i="16"/>
  <c r="O685" i="16"/>
  <c r="N686" i="16"/>
  <c r="O686" i="16"/>
  <c r="N687" i="16"/>
  <c r="O687" i="16"/>
  <c r="N688" i="16"/>
  <c r="O688" i="16"/>
  <c r="N689" i="16"/>
  <c r="O689" i="16"/>
  <c r="N690" i="16"/>
  <c r="O690" i="16"/>
  <c r="N691" i="16"/>
  <c r="O691" i="16"/>
  <c r="N692" i="16"/>
  <c r="O692" i="16"/>
  <c r="N693" i="16"/>
  <c r="O693" i="16"/>
  <c r="N694" i="16"/>
  <c r="O694" i="16"/>
  <c r="N695" i="16"/>
  <c r="O695" i="16"/>
  <c r="N696" i="16"/>
  <c r="O696" i="16"/>
  <c r="N697" i="16"/>
  <c r="O697" i="16"/>
  <c r="N698" i="16"/>
  <c r="O698" i="16"/>
  <c r="N699" i="16"/>
  <c r="O699" i="16"/>
  <c r="N700" i="16"/>
  <c r="O700" i="16"/>
  <c r="N701" i="16"/>
  <c r="O701" i="16"/>
  <c r="N702" i="16"/>
  <c r="O702" i="16"/>
  <c r="N703" i="16"/>
  <c r="O703" i="16"/>
  <c r="N704" i="16"/>
  <c r="O704" i="16"/>
  <c r="N705" i="16"/>
  <c r="O705" i="16"/>
  <c r="N706" i="16"/>
  <c r="O706" i="16"/>
  <c r="N707" i="16"/>
  <c r="O707" i="16"/>
  <c r="N708" i="16"/>
  <c r="O708" i="16"/>
  <c r="N709" i="16"/>
  <c r="O709" i="16"/>
  <c r="N710" i="16"/>
  <c r="O710" i="16"/>
  <c r="N711" i="16"/>
  <c r="O711" i="16"/>
  <c r="N712" i="16"/>
  <c r="O712" i="16"/>
  <c r="N713" i="16"/>
  <c r="O713" i="16"/>
  <c r="N714" i="16"/>
  <c r="O714" i="16"/>
  <c r="N715" i="16"/>
  <c r="O715" i="16"/>
  <c r="N716" i="16"/>
  <c r="O716" i="16"/>
  <c r="N717" i="16"/>
  <c r="O717" i="16"/>
  <c r="N718" i="16"/>
  <c r="O718" i="16"/>
  <c r="N719" i="16"/>
  <c r="O719" i="16"/>
  <c r="N720" i="16"/>
  <c r="O720" i="16"/>
  <c r="N721" i="16"/>
  <c r="O721" i="16"/>
  <c r="N722" i="16"/>
  <c r="O722" i="16"/>
  <c r="N723" i="16"/>
  <c r="O723" i="16"/>
  <c r="N724" i="16"/>
  <c r="O724" i="16"/>
  <c r="N725" i="16"/>
  <c r="O725" i="16"/>
  <c r="N726" i="16"/>
  <c r="O726" i="16"/>
  <c r="N727" i="16"/>
  <c r="O727" i="16"/>
  <c r="N728" i="16"/>
  <c r="O728" i="16"/>
  <c r="N729" i="16"/>
  <c r="O729" i="16"/>
  <c r="N730" i="16"/>
  <c r="O730" i="16"/>
  <c r="N731" i="16"/>
  <c r="O731" i="16"/>
  <c r="N732" i="16"/>
  <c r="O732" i="16"/>
  <c r="N733" i="16"/>
  <c r="O733" i="16"/>
  <c r="N734" i="16"/>
  <c r="O734" i="16"/>
  <c r="N735" i="16"/>
  <c r="O735" i="16"/>
  <c r="N736" i="16"/>
  <c r="O736" i="16"/>
  <c r="N737" i="16"/>
  <c r="O737" i="16"/>
  <c r="N738" i="16"/>
  <c r="O738" i="16"/>
  <c r="N739" i="16"/>
  <c r="O739" i="16"/>
  <c r="N740" i="16"/>
  <c r="O740" i="16"/>
  <c r="N741" i="16"/>
  <c r="O741" i="16"/>
  <c r="N742" i="16"/>
  <c r="O742" i="16"/>
  <c r="N743" i="16"/>
  <c r="O743" i="16"/>
  <c r="N744" i="16"/>
  <c r="O744" i="16"/>
  <c r="N745" i="16"/>
  <c r="O745" i="16"/>
  <c r="N746" i="16"/>
  <c r="O746" i="16"/>
  <c r="N747" i="16"/>
  <c r="O747" i="16"/>
  <c r="N748" i="16"/>
  <c r="O748" i="16"/>
  <c r="N749" i="16"/>
  <c r="O749" i="16"/>
  <c r="N750" i="16"/>
  <c r="O750" i="16"/>
  <c r="N751" i="16"/>
  <c r="O751" i="16"/>
  <c r="N752" i="16"/>
  <c r="O752" i="16"/>
  <c r="N753" i="16"/>
  <c r="O753" i="16"/>
  <c r="N754" i="16"/>
  <c r="O754" i="16"/>
  <c r="N755" i="16"/>
  <c r="O755" i="16"/>
  <c r="N756" i="16"/>
  <c r="O756" i="16"/>
  <c r="N757" i="16"/>
  <c r="O757" i="16"/>
  <c r="N758" i="16"/>
  <c r="O758" i="16"/>
  <c r="N759" i="16"/>
  <c r="O759" i="16"/>
  <c r="N760" i="16"/>
  <c r="O760" i="16"/>
  <c r="N761" i="16"/>
  <c r="O761" i="16"/>
  <c r="N762" i="16"/>
  <c r="O762" i="16"/>
  <c r="N763" i="16"/>
  <c r="O763" i="16"/>
  <c r="N764" i="16"/>
  <c r="O764" i="16"/>
  <c r="N765" i="16"/>
  <c r="O765" i="16"/>
  <c r="N766" i="16"/>
  <c r="O766" i="16"/>
  <c r="N767" i="16"/>
  <c r="O767" i="16"/>
  <c r="N768" i="16"/>
  <c r="O768" i="16"/>
  <c r="N769" i="16"/>
  <c r="O769" i="16"/>
  <c r="N770" i="16"/>
  <c r="O770" i="16"/>
  <c r="N771" i="16"/>
  <c r="O771" i="16"/>
  <c r="N772" i="16"/>
  <c r="O772" i="16"/>
  <c r="N773" i="16"/>
  <c r="O773" i="16"/>
  <c r="N774" i="16"/>
  <c r="O774" i="16"/>
  <c r="N775" i="16"/>
  <c r="O775" i="16"/>
  <c r="N776" i="16"/>
  <c r="O776" i="16"/>
  <c r="N777" i="16"/>
  <c r="O777" i="16"/>
  <c r="N778" i="16"/>
  <c r="O778" i="16"/>
  <c r="N779" i="16"/>
  <c r="O779" i="16"/>
  <c r="N780" i="16"/>
  <c r="O780" i="16"/>
  <c r="N781" i="16"/>
  <c r="O781" i="16"/>
  <c r="N782" i="16"/>
  <c r="O782" i="16"/>
  <c r="N783" i="16"/>
  <c r="O783" i="16"/>
  <c r="N784" i="16"/>
  <c r="O784" i="16"/>
  <c r="N785" i="16"/>
  <c r="O785" i="16"/>
  <c r="N786" i="16"/>
  <c r="O786" i="16"/>
  <c r="N787" i="16"/>
  <c r="O787" i="16"/>
  <c r="N788" i="16"/>
  <c r="O788" i="16"/>
  <c r="N789" i="16"/>
  <c r="O789" i="16"/>
  <c r="N790" i="16"/>
  <c r="O790" i="16"/>
  <c r="N791" i="16"/>
  <c r="O791" i="16"/>
  <c r="N792" i="16"/>
  <c r="O792" i="16"/>
  <c r="N793" i="16"/>
  <c r="O793" i="16"/>
  <c r="N794" i="16"/>
  <c r="O794" i="16"/>
  <c r="N795" i="16"/>
  <c r="O795" i="16"/>
  <c r="N796" i="16"/>
  <c r="O796" i="16"/>
  <c r="N797" i="16"/>
  <c r="O797" i="16"/>
  <c r="N798" i="16"/>
  <c r="O798" i="16"/>
  <c r="N799" i="16"/>
  <c r="O799" i="16"/>
  <c r="N800" i="16"/>
  <c r="O800" i="16"/>
  <c r="N801" i="16"/>
  <c r="O801" i="16"/>
  <c r="N802" i="16"/>
  <c r="O802" i="16"/>
  <c r="N803" i="16"/>
  <c r="O803" i="16"/>
  <c r="N804" i="16"/>
  <c r="O804" i="16"/>
  <c r="N805" i="16"/>
  <c r="O805" i="16"/>
  <c r="N806" i="16"/>
  <c r="O806" i="16"/>
  <c r="N807" i="16"/>
  <c r="O807" i="16"/>
  <c r="N808" i="16"/>
  <c r="O808" i="16"/>
  <c r="N809" i="16"/>
  <c r="O809" i="16"/>
  <c r="N810" i="16"/>
  <c r="O810" i="16"/>
  <c r="N811" i="16"/>
  <c r="O811" i="16"/>
  <c r="N812" i="16"/>
  <c r="O812" i="16"/>
  <c r="N813" i="16"/>
  <c r="O813" i="16"/>
  <c r="N814" i="16"/>
  <c r="O814" i="16"/>
  <c r="N815" i="16"/>
  <c r="O815" i="16"/>
  <c r="N816" i="16"/>
  <c r="O816" i="16"/>
  <c r="N817" i="16"/>
  <c r="O817" i="16"/>
  <c r="N818" i="16"/>
  <c r="O818" i="16"/>
  <c r="N819" i="16"/>
  <c r="O819" i="16"/>
  <c r="N820" i="16"/>
  <c r="O820" i="16"/>
  <c r="N821" i="16"/>
  <c r="O821" i="16"/>
  <c r="N822" i="16"/>
  <c r="O822" i="16"/>
  <c r="N823" i="16"/>
  <c r="O823" i="16"/>
  <c r="N824" i="16"/>
  <c r="O824" i="16"/>
  <c r="N825" i="16"/>
  <c r="O825" i="16"/>
  <c r="N826" i="16"/>
  <c r="O826" i="16"/>
  <c r="N827" i="16"/>
  <c r="O827" i="16"/>
  <c r="N828" i="16"/>
  <c r="O828" i="16"/>
  <c r="N829" i="16"/>
  <c r="O829" i="16"/>
  <c r="N830" i="16"/>
  <c r="O830" i="16"/>
  <c r="N831" i="16"/>
  <c r="O831" i="16"/>
  <c r="N832" i="16"/>
  <c r="O832" i="16"/>
  <c r="N833" i="16"/>
  <c r="O833" i="16"/>
  <c r="N834" i="16"/>
  <c r="O834" i="16"/>
  <c r="N835" i="16"/>
  <c r="O835" i="16"/>
  <c r="N836" i="16"/>
  <c r="O836" i="16"/>
  <c r="N837" i="16"/>
  <c r="O837" i="16"/>
  <c r="N838" i="16"/>
  <c r="O838" i="16"/>
  <c r="N839" i="16"/>
  <c r="O839" i="16"/>
  <c r="N840" i="16"/>
  <c r="O840" i="16"/>
  <c r="N841" i="16"/>
  <c r="O841" i="16"/>
  <c r="N842" i="16"/>
  <c r="O842" i="16"/>
  <c r="N843" i="16"/>
  <c r="O843" i="16"/>
  <c r="N844" i="16"/>
  <c r="O844" i="16"/>
  <c r="N845" i="16"/>
  <c r="O845" i="16"/>
  <c r="N846" i="16"/>
  <c r="O846" i="16"/>
  <c r="N847" i="16"/>
  <c r="O847" i="16"/>
  <c r="N848" i="16"/>
  <c r="O848" i="16"/>
  <c r="N849" i="16"/>
  <c r="O849" i="16"/>
  <c r="N850" i="16"/>
  <c r="O850" i="16"/>
  <c r="N851" i="16"/>
  <c r="O851" i="16"/>
  <c r="N852" i="16"/>
  <c r="O852" i="16"/>
  <c r="N853" i="16"/>
  <c r="O853" i="16"/>
  <c r="N854" i="16"/>
  <c r="O854" i="16"/>
  <c r="N855" i="16"/>
  <c r="O855" i="16"/>
  <c r="N856" i="16"/>
  <c r="O856" i="16"/>
  <c r="N857" i="16"/>
  <c r="O857" i="16"/>
  <c r="N858" i="16"/>
  <c r="O858" i="16"/>
  <c r="N859" i="16"/>
  <c r="O859" i="16"/>
  <c r="N860" i="16"/>
  <c r="O860" i="16"/>
  <c r="N861" i="16"/>
  <c r="O861" i="16"/>
  <c r="N862" i="16"/>
  <c r="O862" i="16"/>
  <c r="N863" i="16"/>
  <c r="O863" i="16"/>
  <c r="N864" i="16"/>
  <c r="O864" i="16"/>
  <c r="N865" i="16"/>
  <c r="O865" i="16"/>
  <c r="N866" i="16"/>
  <c r="O866" i="16"/>
  <c r="N867" i="16"/>
  <c r="O867" i="16"/>
  <c r="N868" i="16"/>
  <c r="O868" i="16"/>
  <c r="N869" i="16"/>
  <c r="O869" i="16"/>
  <c r="N870" i="16"/>
  <c r="O870" i="16"/>
  <c r="N871" i="16"/>
  <c r="O871" i="16"/>
  <c r="N872" i="16"/>
  <c r="O872" i="16"/>
  <c r="N873" i="16"/>
  <c r="O873" i="16"/>
  <c r="N874" i="16"/>
  <c r="O874" i="16"/>
  <c r="N875" i="16"/>
  <c r="O875" i="16"/>
  <c r="N876" i="16"/>
  <c r="O876" i="16"/>
  <c r="N877" i="16"/>
  <c r="O877" i="16"/>
  <c r="N878" i="16"/>
  <c r="O878" i="16"/>
  <c r="N879" i="16"/>
  <c r="O879" i="16"/>
  <c r="N880" i="16"/>
  <c r="O880" i="16"/>
  <c r="N881" i="16"/>
  <c r="O881" i="16"/>
  <c r="N882" i="16"/>
  <c r="O882" i="16"/>
  <c r="N883" i="16"/>
  <c r="O883" i="16"/>
  <c r="N884" i="16"/>
  <c r="O884" i="16"/>
  <c r="N885" i="16"/>
  <c r="O885" i="16"/>
  <c r="N886" i="16"/>
  <c r="O886" i="16"/>
  <c r="N887" i="16"/>
  <c r="O887" i="16"/>
  <c r="N888" i="16"/>
  <c r="O888" i="16"/>
  <c r="N889" i="16"/>
  <c r="O889" i="16"/>
  <c r="N890" i="16"/>
  <c r="O890" i="16"/>
  <c r="N891" i="16"/>
  <c r="O891" i="16"/>
  <c r="N892" i="16"/>
  <c r="O892" i="16"/>
  <c r="N893" i="16"/>
  <c r="O893" i="16"/>
  <c r="N894" i="16"/>
  <c r="O894" i="16"/>
  <c r="N895" i="16"/>
  <c r="O895" i="16"/>
  <c r="N896" i="16"/>
  <c r="O896" i="16"/>
  <c r="N897" i="16"/>
  <c r="O897" i="16"/>
  <c r="N898" i="16"/>
  <c r="O898" i="16"/>
  <c r="N899" i="16"/>
  <c r="O899" i="16"/>
  <c r="N900" i="16"/>
  <c r="O900" i="16"/>
  <c r="N901" i="16"/>
  <c r="O901" i="16"/>
  <c r="N902" i="16"/>
  <c r="O902" i="16"/>
  <c r="N903" i="16"/>
  <c r="O903" i="16"/>
  <c r="N904" i="16"/>
  <c r="O904" i="16"/>
  <c r="N905" i="16"/>
  <c r="O905" i="16"/>
  <c r="N906" i="16"/>
  <c r="O906" i="16"/>
  <c r="N907" i="16"/>
  <c r="O907" i="16"/>
  <c r="N908" i="16"/>
  <c r="O908" i="16"/>
  <c r="N909" i="16"/>
  <c r="O909" i="16"/>
  <c r="N910" i="16"/>
  <c r="O910" i="16"/>
  <c r="N911" i="16"/>
  <c r="O911" i="16"/>
  <c r="N912" i="16"/>
  <c r="O912" i="16"/>
  <c r="N913" i="16"/>
  <c r="O913" i="16"/>
  <c r="N914" i="16"/>
  <c r="O914" i="16"/>
  <c r="N915" i="16"/>
  <c r="O915" i="16"/>
  <c r="N916" i="16"/>
  <c r="O916" i="16"/>
  <c r="N917" i="16"/>
  <c r="O917" i="16"/>
  <c r="N918" i="16"/>
  <c r="O918" i="16"/>
  <c r="N919" i="16"/>
  <c r="O919" i="16"/>
  <c r="N920" i="16"/>
  <c r="O920" i="16"/>
  <c r="N921" i="16"/>
  <c r="O921" i="16"/>
  <c r="N922" i="16"/>
  <c r="O922" i="16"/>
  <c r="N923" i="16"/>
  <c r="O923" i="16"/>
  <c r="N924" i="16"/>
  <c r="O924" i="16"/>
  <c r="N925" i="16"/>
  <c r="O925" i="16"/>
  <c r="N926" i="16"/>
  <c r="O926" i="16"/>
  <c r="N927" i="16"/>
  <c r="O927" i="16"/>
  <c r="N928" i="16"/>
  <c r="O928" i="16"/>
  <c r="N929" i="16"/>
  <c r="O929" i="16"/>
  <c r="N930" i="16"/>
  <c r="O930" i="16"/>
  <c r="N931" i="16"/>
  <c r="O931" i="16"/>
  <c r="N932" i="16"/>
  <c r="O932" i="16"/>
  <c r="N933" i="16"/>
  <c r="O933" i="16"/>
  <c r="N934" i="16"/>
  <c r="O934" i="16"/>
  <c r="N935" i="16"/>
  <c r="O935" i="16"/>
  <c r="N936" i="16"/>
  <c r="O936" i="16"/>
  <c r="N937" i="16"/>
  <c r="O937" i="16"/>
  <c r="N938" i="16"/>
  <c r="O938" i="16"/>
  <c r="N939" i="16"/>
  <c r="O939" i="16"/>
  <c r="N940" i="16"/>
  <c r="O940" i="16"/>
  <c r="N941" i="16"/>
  <c r="O941" i="16"/>
  <c r="N942" i="16"/>
  <c r="O942" i="16"/>
  <c r="N943" i="16"/>
  <c r="O943" i="16"/>
  <c r="N944" i="16"/>
  <c r="O944" i="16"/>
  <c r="N945" i="16"/>
  <c r="O945" i="16"/>
  <c r="N946" i="16"/>
  <c r="O946" i="16"/>
  <c r="N947" i="16"/>
  <c r="O947" i="16"/>
  <c r="N948" i="16"/>
  <c r="O948" i="16"/>
  <c r="N949" i="16"/>
  <c r="O949" i="16"/>
  <c r="N950" i="16"/>
  <c r="O950" i="16"/>
  <c r="N951" i="16"/>
  <c r="O951" i="16"/>
  <c r="N952" i="16"/>
  <c r="O952" i="16"/>
  <c r="N953" i="16"/>
  <c r="O953" i="16"/>
  <c r="N954" i="16"/>
  <c r="O954" i="16"/>
  <c r="N955" i="16"/>
  <c r="O955" i="16"/>
  <c r="N956" i="16"/>
  <c r="O956" i="16"/>
  <c r="N957" i="16"/>
  <c r="O957" i="16"/>
  <c r="N958" i="16"/>
  <c r="O958" i="16"/>
  <c r="N959" i="16"/>
  <c r="O959" i="16"/>
  <c r="N960" i="16"/>
  <c r="O960" i="16"/>
  <c r="N961" i="16"/>
  <c r="O961" i="16"/>
  <c r="N962" i="16"/>
  <c r="O962" i="16"/>
  <c r="N963" i="16"/>
  <c r="O963" i="16"/>
  <c r="N964" i="16"/>
  <c r="O964" i="16"/>
  <c r="N965" i="16"/>
  <c r="O965" i="16"/>
  <c r="N966" i="16"/>
  <c r="O966" i="16"/>
  <c r="N967" i="16"/>
  <c r="O967" i="16"/>
  <c r="N968" i="16"/>
  <c r="O968" i="16"/>
  <c r="N969" i="16"/>
  <c r="O969" i="16"/>
  <c r="N970" i="16"/>
  <c r="O970" i="16"/>
  <c r="N971" i="16"/>
  <c r="O971" i="16"/>
  <c r="N972" i="16"/>
  <c r="O972" i="16"/>
  <c r="N973" i="16"/>
  <c r="O973" i="16"/>
  <c r="N974" i="16"/>
  <c r="O974" i="16"/>
  <c r="N975" i="16"/>
  <c r="O975" i="16"/>
  <c r="N976" i="16"/>
  <c r="O976" i="16"/>
  <c r="N977" i="16"/>
  <c r="O977" i="16"/>
  <c r="N978" i="16"/>
  <c r="O978" i="16"/>
  <c r="N979" i="16"/>
  <c r="O979" i="16"/>
  <c r="N980" i="16"/>
  <c r="O980" i="16"/>
  <c r="N981" i="16"/>
  <c r="O981" i="16"/>
  <c r="N982" i="16"/>
  <c r="O982" i="16"/>
  <c r="N983" i="16"/>
  <c r="O983" i="16"/>
  <c r="N984" i="16"/>
  <c r="O984" i="16"/>
  <c r="N985" i="16"/>
  <c r="O985" i="16"/>
  <c r="N986" i="16"/>
  <c r="O986" i="16"/>
  <c r="N987" i="16"/>
  <c r="O987" i="16"/>
  <c r="N988" i="16"/>
  <c r="O988" i="16"/>
  <c r="N989" i="16"/>
  <c r="O989" i="16"/>
  <c r="N990" i="16"/>
  <c r="O990" i="16"/>
  <c r="N991" i="16"/>
  <c r="O991" i="16"/>
  <c r="N992" i="16"/>
  <c r="O992" i="16"/>
  <c r="N993" i="16"/>
  <c r="O993" i="16"/>
  <c r="N994" i="16"/>
  <c r="O994" i="16"/>
  <c r="N995" i="16"/>
  <c r="O995" i="16"/>
  <c r="N996" i="16"/>
  <c r="O996" i="16"/>
  <c r="N997" i="16"/>
  <c r="O997" i="16"/>
  <c r="N998" i="16"/>
  <c r="O998" i="16"/>
  <c r="N999" i="16"/>
  <c r="O999" i="16"/>
  <c r="N1000" i="16"/>
  <c r="O1000" i="16"/>
  <c r="N1001" i="16"/>
  <c r="O1001" i="16"/>
  <c r="N1002" i="16"/>
  <c r="O1002" i="16"/>
  <c r="N1003" i="16"/>
  <c r="O1003" i="16"/>
  <c r="N1004" i="16"/>
  <c r="O1004" i="16"/>
  <c r="N1005" i="16"/>
  <c r="O1005" i="16"/>
  <c r="N1006" i="16"/>
  <c r="O1006" i="16"/>
  <c r="N1007" i="16"/>
  <c r="O1007" i="16"/>
  <c r="N1008" i="16"/>
  <c r="O1008" i="16"/>
  <c r="N1009" i="16"/>
  <c r="O1009" i="16"/>
  <c r="N1010" i="16"/>
  <c r="O1010" i="16"/>
  <c r="N1011" i="16"/>
  <c r="O1011" i="16"/>
  <c r="N1012" i="16"/>
  <c r="O1012" i="16"/>
  <c r="N1013" i="16"/>
  <c r="O1013" i="16"/>
  <c r="N1014" i="16"/>
  <c r="O1014" i="16"/>
  <c r="N1015" i="16"/>
  <c r="O1015" i="16"/>
  <c r="N1016" i="16"/>
  <c r="O1016" i="16"/>
  <c r="N1017" i="16"/>
  <c r="O1017" i="16"/>
  <c r="N1018" i="16"/>
  <c r="O1018" i="16"/>
  <c r="N1019" i="16"/>
  <c r="O1019" i="16"/>
  <c r="N1020" i="16"/>
  <c r="O1020" i="16"/>
  <c r="N1021" i="16"/>
  <c r="O1021" i="16"/>
  <c r="N1022" i="16"/>
  <c r="O1022" i="16"/>
  <c r="N1023" i="16"/>
  <c r="O1023" i="16"/>
  <c r="N1024" i="16"/>
  <c r="O1024" i="16"/>
  <c r="N1025" i="16"/>
  <c r="O1025" i="16"/>
  <c r="N1026" i="16"/>
  <c r="O1026" i="16"/>
  <c r="N1027" i="16"/>
  <c r="O1027" i="16"/>
  <c r="N1028" i="16"/>
  <c r="O1028" i="16"/>
  <c r="N1029" i="16"/>
  <c r="O1029" i="16"/>
  <c r="N1030" i="16"/>
  <c r="O1030" i="16"/>
  <c r="N1031" i="16"/>
  <c r="O1031" i="16"/>
  <c r="N1032" i="16"/>
  <c r="O1032" i="16"/>
  <c r="N1033" i="16"/>
  <c r="O1033" i="16"/>
  <c r="N1034" i="16"/>
  <c r="O1034" i="16"/>
  <c r="N1035" i="16"/>
  <c r="O1035" i="16"/>
  <c r="N1036" i="16"/>
  <c r="O1036" i="16"/>
  <c r="N1037" i="16"/>
  <c r="O1037" i="16"/>
  <c r="N1038" i="16"/>
  <c r="O1038" i="16"/>
  <c r="N1039" i="16"/>
  <c r="O1039" i="16"/>
  <c r="N1040" i="16"/>
  <c r="O1040" i="16"/>
  <c r="N1041" i="16"/>
  <c r="O1041" i="16"/>
  <c r="N1042" i="16"/>
  <c r="O1042" i="16"/>
  <c r="N1043" i="16"/>
  <c r="O1043" i="16"/>
  <c r="N1044" i="16"/>
  <c r="O1044" i="16"/>
  <c r="N1045" i="16"/>
  <c r="O1045" i="16"/>
  <c r="N1046" i="16"/>
  <c r="O1046" i="16"/>
  <c r="N1047" i="16"/>
  <c r="O1047" i="16"/>
  <c r="N1048" i="16"/>
  <c r="O1048" i="16"/>
  <c r="N1049" i="16"/>
  <c r="O1049" i="16"/>
  <c r="N1050" i="16"/>
  <c r="O1050" i="16"/>
  <c r="N1051" i="16"/>
  <c r="O1051" i="16"/>
  <c r="N1052" i="16"/>
  <c r="O1052" i="16"/>
  <c r="N1053" i="16"/>
  <c r="O1053" i="16"/>
  <c r="N1054" i="16"/>
  <c r="O1054" i="16"/>
  <c r="N1055" i="16"/>
  <c r="O1055" i="16"/>
  <c r="N1056" i="16"/>
  <c r="O1056" i="16"/>
  <c r="N1057" i="16"/>
  <c r="O1057" i="16"/>
  <c r="N1058" i="16"/>
  <c r="O1058" i="16"/>
  <c r="N1059" i="16"/>
  <c r="O1059" i="16"/>
  <c r="N1060" i="16"/>
  <c r="O1060" i="16"/>
  <c r="N1061" i="16"/>
  <c r="O1061" i="16"/>
  <c r="N1062" i="16"/>
  <c r="O1062" i="16"/>
  <c r="N1063" i="16"/>
  <c r="O1063" i="16"/>
  <c r="N1064" i="16"/>
  <c r="O1064" i="16"/>
  <c r="N1065" i="16"/>
  <c r="O1065" i="16"/>
  <c r="N1066" i="16"/>
  <c r="O1066" i="16"/>
  <c r="N1067" i="16"/>
  <c r="O1067" i="16"/>
  <c r="N1068" i="16"/>
  <c r="O1068" i="16"/>
  <c r="N1069" i="16"/>
  <c r="O1069" i="16"/>
  <c r="N1070" i="16"/>
  <c r="O1070" i="16"/>
  <c r="N1071" i="16"/>
  <c r="O1071" i="16"/>
  <c r="N1072" i="16"/>
  <c r="O1072" i="16"/>
  <c r="N1073" i="16"/>
  <c r="O1073" i="16"/>
  <c r="N1074" i="16"/>
  <c r="O1074" i="16"/>
  <c r="N1075" i="16"/>
  <c r="O1075" i="16"/>
  <c r="N1076" i="16"/>
  <c r="O1076" i="16"/>
  <c r="N1077" i="16"/>
  <c r="O1077" i="16"/>
  <c r="N1078" i="16"/>
  <c r="O1078" i="16"/>
  <c r="N1079" i="16"/>
  <c r="O1079" i="16"/>
  <c r="N1080" i="16"/>
  <c r="O1080" i="16"/>
  <c r="N1081" i="16"/>
  <c r="O1081" i="16"/>
  <c r="N1082" i="16"/>
  <c r="O1082" i="16"/>
  <c r="N1083" i="16"/>
  <c r="O1083" i="16"/>
  <c r="N1084" i="16"/>
  <c r="O1084" i="16"/>
  <c r="N1085" i="16"/>
  <c r="O1085" i="16"/>
  <c r="N1086" i="16"/>
  <c r="O1086" i="16"/>
  <c r="N1087" i="16"/>
  <c r="O1087" i="16"/>
  <c r="N1088" i="16"/>
  <c r="O1088" i="16"/>
  <c r="N1089" i="16"/>
  <c r="O1089" i="16"/>
  <c r="N1090" i="16"/>
  <c r="O1090" i="16"/>
  <c r="N1091" i="16"/>
  <c r="O1091" i="16"/>
  <c r="N1092" i="16"/>
  <c r="O1092" i="16"/>
  <c r="N1093" i="16"/>
  <c r="O1093" i="16"/>
  <c r="N1094" i="16"/>
  <c r="O1094" i="16"/>
  <c r="N1095" i="16"/>
  <c r="O1095" i="16"/>
  <c r="N1096" i="16"/>
  <c r="O1096" i="16"/>
  <c r="N1097" i="16"/>
  <c r="O1097" i="16"/>
  <c r="N1098" i="16"/>
  <c r="O1098" i="16"/>
  <c r="N1099" i="16"/>
  <c r="O1099" i="16"/>
  <c r="N1100" i="16"/>
  <c r="O1100" i="16"/>
  <c r="N1101" i="16"/>
  <c r="O1101" i="16"/>
  <c r="N1102" i="16"/>
  <c r="O1102" i="16"/>
  <c r="N1103" i="16"/>
  <c r="O1103" i="16"/>
  <c r="N1104" i="16"/>
  <c r="O1104" i="16"/>
  <c r="N1105" i="16"/>
  <c r="O1105" i="16"/>
  <c r="N1106" i="16"/>
  <c r="O1106" i="16"/>
  <c r="N1107" i="16"/>
  <c r="O1107" i="16"/>
  <c r="N1108" i="16"/>
  <c r="O1108" i="16"/>
  <c r="N1109" i="16"/>
  <c r="O1109" i="16"/>
  <c r="N1110" i="16"/>
  <c r="O1110" i="16"/>
  <c r="N1111" i="16"/>
  <c r="O1111" i="16"/>
  <c r="N1112" i="16"/>
  <c r="O1112" i="16"/>
  <c r="N1113" i="16"/>
  <c r="O1113" i="16"/>
  <c r="N1114" i="16"/>
  <c r="O1114" i="16"/>
  <c r="N1115" i="16"/>
  <c r="O1115" i="16"/>
  <c r="N1116" i="16"/>
  <c r="O1116" i="16"/>
  <c r="N1117" i="16"/>
  <c r="O1117" i="16"/>
  <c r="N1118" i="16"/>
  <c r="O1118" i="16"/>
  <c r="N1119" i="16"/>
  <c r="O1119" i="16"/>
  <c r="N1120" i="16"/>
  <c r="O1120" i="16"/>
  <c r="N1121" i="16"/>
  <c r="O1121" i="16"/>
  <c r="N1122" i="16"/>
  <c r="O1122" i="16"/>
  <c r="N1123" i="16"/>
  <c r="O1123" i="16"/>
  <c r="N1124" i="16"/>
  <c r="O1124" i="16"/>
  <c r="N1125" i="16"/>
  <c r="O1125" i="16"/>
  <c r="N1126" i="16"/>
  <c r="O1126" i="16"/>
  <c r="N1127" i="16"/>
  <c r="O1127" i="16"/>
  <c r="N1128" i="16"/>
  <c r="O1128" i="16"/>
  <c r="N1129" i="16"/>
  <c r="O1129" i="16"/>
  <c r="N1130" i="16"/>
  <c r="O1130" i="16"/>
  <c r="N1131" i="16"/>
  <c r="O1131" i="16"/>
  <c r="N1132" i="16"/>
  <c r="O1132" i="16"/>
  <c r="N1133" i="16"/>
  <c r="O1133" i="16"/>
  <c r="N1134" i="16"/>
  <c r="O1134" i="16"/>
  <c r="N1135" i="16"/>
  <c r="O1135" i="16"/>
  <c r="N1136" i="16"/>
  <c r="O1136" i="16"/>
  <c r="N1137" i="16"/>
  <c r="O1137" i="16"/>
  <c r="N1138" i="16"/>
  <c r="O1138" i="16"/>
  <c r="N1139" i="16"/>
  <c r="O1139" i="16"/>
  <c r="N1140" i="16"/>
  <c r="O1140" i="16"/>
  <c r="N1141" i="16"/>
  <c r="O1141" i="16"/>
  <c r="N1142" i="16"/>
  <c r="O1142" i="16"/>
  <c r="N1143" i="16"/>
  <c r="O1143" i="16"/>
  <c r="N1144" i="16"/>
  <c r="O1144" i="16"/>
  <c r="N1145" i="16"/>
  <c r="O1145" i="16"/>
  <c r="N1146" i="16"/>
  <c r="O1146" i="16"/>
  <c r="N1147" i="16"/>
  <c r="O1147" i="16"/>
  <c r="N1148" i="16"/>
  <c r="O1148" i="16"/>
  <c r="N1149" i="16"/>
  <c r="O1149" i="16"/>
  <c r="N1150" i="16"/>
  <c r="O1150" i="16"/>
  <c r="N1151" i="16"/>
  <c r="O1151" i="16"/>
  <c r="N1152" i="16"/>
  <c r="O1152" i="16"/>
  <c r="N1153" i="16"/>
  <c r="O1153" i="16"/>
  <c r="N1154" i="16"/>
  <c r="O1154" i="16"/>
  <c r="N1155" i="16"/>
  <c r="O1155" i="16"/>
  <c r="N1156" i="16"/>
  <c r="O1156" i="16"/>
  <c r="N1157" i="16"/>
  <c r="O1157" i="16"/>
  <c r="N1158" i="16"/>
  <c r="O1158" i="16"/>
  <c r="N1159" i="16"/>
  <c r="O1159" i="16"/>
  <c r="N1160" i="16"/>
  <c r="O1160" i="16"/>
  <c r="N1161" i="16"/>
  <c r="O1161" i="16"/>
  <c r="N1162" i="16"/>
  <c r="O1162" i="16"/>
  <c r="N1163" i="16"/>
  <c r="O1163" i="16"/>
  <c r="N1164" i="16"/>
  <c r="O1164" i="16"/>
  <c r="N1165" i="16"/>
  <c r="O1165" i="16"/>
  <c r="N1166" i="16"/>
  <c r="O1166" i="16"/>
  <c r="N1167" i="16"/>
  <c r="O1167" i="16"/>
  <c r="N1168" i="16"/>
  <c r="O1168" i="16"/>
  <c r="N1169" i="16"/>
  <c r="O1169" i="16"/>
  <c r="N1170" i="16"/>
  <c r="O1170" i="16"/>
  <c r="N1171" i="16"/>
  <c r="O1171" i="16"/>
  <c r="N1172" i="16"/>
  <c r="O1172" i="16"/>
  <c r="N1173" i="16"/>
  <c r="O1173" i="16"/>
  <c r="N1174" i="16"/>
  <c r="O1174" i="16"/>
  <c r="N1175" i="16"/>
  <c r="O1175" i="16"/>
  <c r="N1176" i="16"/>
  <c r="O1176" i="16"/>
  <c r="N1177" i="16"/>
  <c r="O1177" i="16"/>
  <c r="N1178" i="16"/>
  <c r="O1178" i="16"/>
  <c r="N1179" i="16"/>
  <c r="O1179" i="16"/>
  <c r="N1180" i="16"/>
  <c r="O1180" i="16"/>
  <c r="N1181" i="16"/>
  <c r="O1181" i="16"/>
  <c r="N1182" i="16"/>
  <c r="O1182" i="16"/>
  <c r="N1183" i="16"/>
  <c r="O1183" i="16"/>
  <c r="N1184" i="16"/>
  <c r="O1184" i="16"/>
  <c r="N1185" i="16"/>
  <c r="O1185" i="16"/>
  <c r="N1186" i="16"/>
  <c r="O1186" i="16"/>
  <c r="N1187" i="16"/>
  <c r="O1187" i="16"/>
  <c r="N1188" i="16"/>
  <c r="O1188" i="16"/>
  <c r="N1189" i="16"/>
  <c r="O1189" i="16"/>
  <c r="N1190" i="16"/>
  <c r="O1190" i="16"/>
  <c r="N1191" i="16"/>
  <c r="O1191" i="16"/>
  <c r="N1192" i="16"/>
  <c r="O1192" i="16"/>
  <c r="N1193" i="16"/>
  <c r="O1193" i="16"/>
  <c r="N1194" i="16"/>
  <c r="O1194" i="16"/>
  <c r="N1195" i="16"/>
  <c r="O1195" i="16"/>
  <c r="N1196" i="16"/>
  <c r="O1196" i="16"/>
  <c r="N1197" i="16"/>
  <c r="O1197" i="16"/>
  <c r="N1198" i="16"/>
  <c r="O1198" i="16"/>
  <c r="N1199" i="16"/>
  <c r="O1199" i="16"/>
  <c r="N1200" i="16"/>
  <c r="O1200" i="16"/>
  <c r="N1201" i="16"/>
  <c r="O1201" i="16"/>
  <c r="N1202" i="16"/>
  <c r="O1202" i="16"/>
  <c r="N1203" i="16"/>
  <c r="O1203" i="16"/>
  <c r="N1204" i="16"/>
  <c r="O1204" i="16"/>
  <c r="N1205" i="16"/>
  <c r="O1205" i="16"/>
  <c r="N1206" i="16"/>
  <c r="O1206" i="16"/>
  <c r="N1207" i="16"/>
  <c r="O1207" i="16"/>
  <c r="N1208" i="16"/>
  <c r="O1208" i="16"/>
  <c r="N1209" i="16"/>
  <c r="O1209" i="16"/>
  <c r="N1210" i="16"/>
  <c r="O1210" i="16"/>
  <c r="N1211" i="16"/>
  <c r="O1211" i="16"/>
  <c r="N1212" i="16"/>
  <c r="O1212" i="16"/>
  <c r="N1213" i="16"/>
  <c r="O1213" i="16"/>
  <c r="N1214" i="16"/>
  <c r="O1214" i="16"/>
  <c r="N1215" i="16"/>
  <c r="O1215" i="16"/>
  <c r="N1216" i="16"/>
  <c r="O1216" i="16"/>
  <c r="N1217" i="16"/>
  <c r="O1217" i="16"/>
  <c r="N1218" i="16"/>
  <c r="O1218" i="16"/>
  <c r="N1219" i="16"/>
  <c r="O1219" i="16"/>
  <c r="N1220" i="16"/>
  <c r="O1220" i="16"/>
  <c r="N1221" i="16"/>
  <c r="O1221" i="16"/>
  <c r="N1222" i="16"/>
  <c r="O1222" i="16"/>
  <c r="N1223" i="16"/>
  <c r="O1223" i="16"/>
  <c r="N1224" i="16"/>
  <c r="O1224" i="16"/>
  <c r="N1225" i="16"/>
  <c r="O1225" i="16"/>
  <c r="N1226" i="16"/>
  <c r="O1226" i="16"/>
  <c r="N1227" i="16"/>
  <c r="O1227" i="16"/>
  <c r="N1228" i="16"/>
  <c r="O1228" i="16"/>
  <c r="N1229" i="16"/>
  <c r="O1229" i="16"/>
  <c r="N1230" i="16"/>
  <c r="O1230" i="16"/>
  <c r="N1231" i="16"/>
  <c r="O1231" i="16"/>
  <c r="N1232" i="16"/>
  <c r="O1232" i="16"/>
  <c r="N1233" i="16"/>
  <c r="O1233" i="16"/>
  <c r="N1234" i="16"/>
  <c r="O1234" i="16"/>
  <c r="N1235" i="16"/>
  <c r="O1235" i="16"/>
  <c r="N1236" i="16"/>
  <c r="O1236" i="16"/>
  <c r="N1237" i="16"/>
  <c r="O1237" i="16"/>
  <c r="N1238" i="16"/>
  <c r="O1238" i="16"/>
  <c r="N1239" i="16"/>
  <c r="O1239" i="16"/>
  <c r="N1240" i="16"/>
  <c r="O1240" i="16"/>
  <c r="N1241" i="16"/>
  <c r="O1241" i="16"/>
  <c r="N1242" i="16"/>
  <c r="O1242" i="16"/>
  <c r="N1243" i="16"/>
  <c r="O1243" i="16"/>
  <c r="N1244" i="16"/>
  <c r="O1244" i="16"/>
  <c r="N1245" i="16"/>
  <c r="O1245" i="16"/>
  <c r="N1246" i="16"/>
  <c r="O1246" i="16"/>
  <c r="N1247" i="16"/>
  <c r="O1247" i="16"/>
  <c r="N1248" i="16"/>
  <c r="O1248" i="16"/>
  <c r="N1249" i="16"/>
  <c r="O1249" i="16"/>
  <c r="N1250" i="16"/>
  <c r="O1250" i="16"/>
  <c r="N1251" i="16"/>
  <c r="O1251" i="16"/>
  <c r="N1252" i="16"/>
  <c r="O1252" i="16"/>
  <c r="N1253" i="16"/>
  <c r="O1253" i="16"/>
  <c r="N1254" i="16"/>
  <c r="O1254" i="16"/>
  <c r="N1255" i="16"/>
  <c r="O1255" i="16"/>
  <c r="N1256" i="16"/>
  <c r="O1256" i="16"/>
  <c r="N1257" i="16"/>
  <c r="O1257" i="16"/>
  <c r="N1258" i="16"/>
  <c r="O1258" i="16"/>
  <c r="N1259" i="16"/>
  <c r="O1259" i="16"/>
  <c r="N1260" i="16"/>
  <c r="O1260" i="16"/>
  <c r="N1261" i="16"/>
  <c r="O1261" i="16"/>
  <c r="N1262" i="16"/>
  <c r="O1262" i="16"/>
  <c r="N1263" i="16"/>
  <c r="O1263" i="16"/>
  <c r="N1264" i="16"/>
  <c r="O1264" i="16"/>
  <c r="N1265" i="16"/>
  <c r="O1265" i="16"/>
  <c r="N1266" i="16"/>
  <c r="O1266" i="16"/>
  <c r="N1267" i="16"/>
  <c r="O1267" i="16"/>
  <c r="N1268" i="16"/>
  <c r="O1268" i="16"/>
  <c r="N1269" i="16"/>
  <c r="O1269" i="16"/>
  <c r="N1270" i="16"/>
  <c r="O1270" i="16"/>
  <c r="N1271" i="16"/>
  <c r="O1271" i="16"/>
  <c r="N1272" i="16"/>
  <c r="O1272" i="16"/>
  <c r="N1273" i="16"/>
  <c r="O1273" i="16"/>
  <c r="N1274" i="16"/>
  <c r="O1274" i="16"/>
  <c r="N1275" i="16"/>
  <c r="O1275" i="16"/>
  <c r="N1276" i="16"/>
  <c r="O1276" i="16"/>
  <c r="N1277" i="16"/>
  <c r="O1277" i="16"/>
  <c r="N1278" i="16"/>
  <c r="O1278" i="16"/>
  <c r="N1279" i="16"/>
  <c r="O1279" i="16"/>
  <c r="N1280" i="16"/>
  <c r="O1280" i="16"/>
  <c r="N1281" i="16"/>
  <c r="O1281" i="16"/>
  <c r="N1282" i="16"/>
  <c r="O1282" i="16"/>
  <c r="N1283" i="16"/>
  <c r="O1283" i="16"/>
  <c r="N1284" i="16"/>
  <c r="O1284" i="16"/>
  <c r="N1285" i="16"/>
  <c r="O1285" i="16"/>
  <c r="N1286" i="16"/>
  <c r="O1286" i="16"/>
  <c r="N1287" i="16"/>
  <c r="O1287" i="16"/>
  <c r="N1288" i="16"/>
  <c r="O1288" i="16"/>
  <c r="N1289" i="16"/>
  <c r="O1289" i="16"/>
  <c r="N1290" i="16"/>
  <c r="O1290" i="16"/>
  <c r="N1291" i="16"/>
  <c r="O1291" i="16"/>
  <c r="N1292" i="16"/>
  <c r="O1292" i="16"/>
  <c r="N1293" i="16"/>
  <c r="O1293" i="16"/>
  <c r="N1294" i="16"/>
  <c r="O1294" i="16"/>
  <c r="N1295" i="16"/>
  <c r="O1295" i="16"/>
  <c r="N1296" i="16"/>
  <c r="O1296" i="16"/>
  <c r="N1297" i="16"/>
  <c r="O1297" i="16"/>
  <c r="N1298" i="16"/>
  <c r="O1298" i="16"/>
  <c r="N1299" i="16"/>
  <c r="O1299" i="16"/>
  <c r="N1300" i="16"/>
  <c r="O1300" i="16"/>
  <c r="N1301" i="16"/>
  <c r="O1301" i="16"/>
  <c r="N1302" i="16"/>
  <c r="O1302" i="16"/>
  <c r="N1303" i="16"/>
  <c r="O1303" i="16"/>
  <c r="N1304" i="16"/>
  <c r="O1304" i="16"/>
  <c r="N1305" i="16"/>
  <c r="O1305" i="16"/>
  <c r="N1306" i="16"/>
  <c r="O1306" i="16"/>
  <c r="N1307" i="16"/>
  <c r="O1307" i="16"/>
  <c r="N1308" i="16"/>
  <c r="O1308" i="16"/>
  <c r="N1309" i="16"/>
  <c r="O1309" i="16"/>
  <c r="N1310" i="16"/>
  <c r="O1310" i="16"/>
  <c r="N1311" i="16"/>
  <c r="O1311" i="16"/>
  <c r="N1312" i="16"/>
  <c r="O1312" i="16"/>
  <c r="N1313" i="16"/>
  <c r="O1313" i="16"/>
  <c r="N1314" i="16"/>
  <c r="O1314" i="16"/>
  <c r="N1315" i="16"/>
  <c r="O1315" i="16"/>
  <c r="N1316" i="16"/>
  <c r="O1316" i="16"/>
  <c r="N1317" i="16"/>
  <c r="O1317" i="16"/>
  <c r="N1318" i="16"/>
  <c r="O1318" i="16"/>
  <c r="N1319" i="16"/>
  <c r="O1319" i="16"/>
  <c r="N1320" i="16"/>
  <c r="O1320" i="16"/>
  <c r="N1321" i="16"/>
  <c r="O1321" i="16"/>
  <c r="N1322" i="16"/>
  <c r="O1322" i="16"/>
  <c r="N1323" i="16"/>
  <c r="O1323" i="16"/>
  <c r="N1324" i="16"/>
  <c r="O1324" i="16"/>
  <c r="N1325" i="16"/>
  <c r="O1325" i="16"/>
  <c r="N1326" i="16"/>
  <c r="O1326" i="16"/>
  <c r="N1327" i="16"/>
  <c r="O1327" i="16"/>
  <c r="N1328" i="16"/>
  <c r="O1328" i="16"/>
  <c r="N1329" i="16"/>
  <c r="O1329" i="16"/>
  <c r="N1330" i="16"/>
  <c r="O1330" i="16"/>
  <c r="N1331" i="16"/>
  <c r="O1331" i="16"/>
  <c r="N1332" i="16"/>
  <c r="O1332" i="16"/>
  <c r="N1333" i="16"/>
  <c r="O1333" i="16"/>
  <c r="N1334" i="16"/>
  <c r="O1334" i="16"/>
  <c r="N1335" i="16"/>
  <c r="O1335" i="16"/>
  <c r="N1336" i="16"/>
  <c r="O1336" i="16"/>
  <c r="N1337" i="16"/>
  <c r="O1337" i="16"/>
  <c r="N1338" i="16"/>
  <c r="O1338" i="16"/>
  <c r="N1339" i="16"/>
  <c r="O1339" i="16"/>
  <c r="N1340" i="16"/>
  <c r="O1340" i="16"/>
  <c r="N1341" i="16"/>
  <c r="O1341" i="16"/>
  <c r="N1342" i="16"/>
  <c r="O1342" i="16"/>
  <c r="N1343" i="16"/>
  <c r="O1343" i="16"/>
  <c r="N1344" i="16"/>
  <c r="O1344" i="16"/>
  <c r="N1345" i="16"/>
  <c r="O1345" i="16"/>
  <c r="N1346" i="16"/>
  <c r="O1346" i="16"/>
  <c r="N1347" i="16"/>
  <c r="O1347" i="16"/>
  <c r="N1348" i="16"/>
  <c r="O1348" i="16"/>
  <c r="N1349" i="16"/>
  <c r="O1349" i="16"/>
  <c r="N1350" i="16"/>
  <c r="O1350" i="16"/>
  <c r="N1351" i="16"/>
  <c r="O1351" i="16"/>
  <c r="N1352" i="16"/>
  <c r="O1352" i="16"/>
  <c r="N1353" i="16"/>
  <c r="O1353" i="16"/>
  <c r="N1354" i="16"/>
  <c r="O1354" i="16"/>
  <c r="N1355" i="16"/>
  <c r="O1355" i="16"/>
  <c r="N1356" i="16"/>
  <c r="O1356" i="16"/>
  <c r="N1357" i="16"/>
  <c r="O1357" i="16"/>
  <c r="N1358" i="16"/>
  <c r="O1358" i="16"/>
  <c r="N1359" i="16"/>
  <c r="O1359" i="16"/>
  <c r="N1360" i="16"/>
  <c r="O1360" i="16"/>
  <c r="N1361" i="16"/>
  <c r="O1361" i="16"/>
  <c r="N1362" i="16"/>
  <c r="O1362" i="16"/>
  <c r="N1363" i="16"/>
  <c r="O1363" i="16"/>
  <c r="N1364" i="16"/>
  <c r="O1364" i="16"/>
  <c r="N1365" i="16"/>
  <c r="O1365" i="16"/>
  <c r="N1366" i="16"/>
  <c r="O1366" i="16"/>
  <c r="N1367" i="16"/>
  <c r="O1367" i="16"/>
  <c r="N1368" i="16"/>
  <c r="O1368" i="16"/>
  <c r="N1369" i="16"/>
  <c r="O1369" i="16"/>
  <c r="N1370" i="16"/>
  <c r="O1370" i="16"/>
  <c r="N1371" i="16"/>
  <c r="O1371" i="16"/>
  <c r="N1372" i="16"/>
  <c r="O1372" i="16"/>
  <c r="N1373" i="16"/>
  <c r="O1373" i="16"/>
  <c r="N1374" i="16"/>
  <c r="O1374" i="16"/>
  <c r="N1375" i="16"/>
  <c r="O1375" i="16"/>
  <c r="N1376" i="16"/>
  <c r="O1376" i="16"/>
  <c r="N1377" i="16"/>
  <c r="O1377" i="16"/>
  <c r="N1378" i="16"/>
  <c r="O1378" i="16"/>
  <c r="N1379" i="16"/>
  <c r="O1379" i="16"/>
  <c r="N1380" i="16"/>
  <c r="O1380" i="16"/>
  <c r="N1381" i="16"/>
  <c r="O1381" i="16"/>
  <c r="N1382" i="16"/>
  <c r="O1382" i="16"/>
  <c r="N1383" i="16"/>
  <c r="O1383" i="16"/>
  <c r="N1384" i="16"/>
  <c r="O1384" i="16"/>
  <c r="N1385" i="16"/>
  <c r="O1385" i="16"/>
  <c r="N1386" i="16"/>
  <c r="O1386" i="16"/>
  <c r="N1387" i="16"/>
  <c r="O1387" i="16"/>
  <c r="N1388" i="16"/>
  <c r="O1388" i="16"/>
  <c r="N1389" i="16"/>
  <c r="O1389" i="16"/>
  <c r="N1390" i="16"/>
  <c r="O1390" i="16"/>
  <c r="N1391" i="16"/>
  <c r="O1391" i="16"/>
  <c r="N1392" i="16"/>
  <c r="O1392" i="16"/>
  <c r="N1393" i="16"/>
  <c r="O1393" i="16"/>
  <c r="N1394" i="16"/>
  <c r="O1394" i="16"/>
  <c r="N1395" i="16"/>
  <c r="O1395" i="16"/>
  <c r="N1396" i="16"/>
  <c r="O1396" i="16"/>
  <c r="N1397" i="16"/>
  <c r="O1397" i="16"/>
  <c r="N1398" i="16"/>
  <c r="O1398" i="16"/>
  <c r="N1399" i="16"/>
  <c r="O1399" i="16"/>
  <c r="N1400" i="16"/>
  <c r="O1400" i="16"/>
  <c r="N1401" i="16"/>
  <c r="O1401" i="16"/>
  <c r="N1402" i="16"/>
  <c r="O1402" i="16"/>
  <c r="N1403" i="16"/>
  <c r="O1403" i="16"/>
  <c r="N1404" i="16"/>
  <c r="O1404" i="16"/>
  <c r="N1405" i="16"/>
  <c r="O1405" i="16"/>
  <c r="N1406" i="16"/>
  <c r="O1406" i="16"/>
  <c r="N1407" i="16"/>
  <c r="O1407" i="16"/>
  <c r="N1408" i="16"/>
  <c r="O1408" i="16"/>
  <c r="N1409" i="16"/>
  <c r="O1409" i="16"/>
  <c r="N1410" i="16"/>
  <c r="O1410" i="16"/>
  <c r="N1411" i="16"/>
  <c r="O1411" i="16"/>
  <c r="N1412" i="16"/>
  <c r="O1412" i="16"/>
  <c r="N1413" i="16"/>
  <c r="O1413" i="16"/>
  <c r="N1414" i="16"/>
  <c r="O1414" i="16"/>
  <c r="N1415" i="16"/>
  <c r="O1415" i="16"/>
  <c r="N1416" i="16"/>
  <c r="O1416" i="16"/>
  <c r="N1417" i="16"/>
  <c r="O1417" i="16"/>
  <c r="N1418" i="16"/>
  <c r="O1418" i="16"/>
  <c r="N1419" i="16"/>
  <c r="O1419" i="16"/>
  <c r="N1420" i="16"/>
  <c r="O1420" i="16"/>
  <c r="N1421" i="16"/>
  <c r="O1421" i="16"/>
  <c r="N1422" i="16"/>
  <c r="O1422" i="16"/>
  <c r="N1423" i="16"/>
  <c r="O1423" i="16"/>
  <c r="N1424" i="16"/>
  <c r="O1424" i="16"/>
  <c r="N1425" i="16"/>
  <c r="O1425" i="16"/>
  <c r="N1426" i="16"/>
  <c r="O1426" i="16"/>
  <c r="N1427" i="16"/>
  <c r="O1427" i="16"/>
  <c r="N1428" i="16"/>
  <c r="O1428" i="16"/>
  <c r="N1429" i="16"/>
  <c r="O1429" i="16"/>
  <c r="N1430" i="16"/>
  <c r="O1430" i="16"/>
  <c r="N1431" i="16"/>
  <c r="O1431" i="16"/>
  <c r="N1432" i="16"/>
  <c r="O1432" i="16"/>
  <c r="N1433" i="16"/>
  <c r="O1433" i="16"/>
  <c r="N1434" i="16"/>
  <c r="O1434" i="16"/>
  <c r="N1435" i="16"/>
  <c r="O1435" i="16"/>
  <c r="N1436" i="16"/>
  <c r="O1436" i="16"/>
  <c r="N1437" i="16"/>
  <c r="O1437" i="16"/>
  <c r="N1438" i="16"/>
  <c r="O1438" i="16"/>
  <c r="N1439" i="16"/>
  <c r="O1439" i="16"/>
  <c r="N1440" i="16"/>
  <c r="O1440" i="16"/>
  <c r="N1441" i="16"/>
  <c r="O1441" i="16"/>
  <c r="N1442" i="16"/>
  <c r="O1442" i="16"/>
  <c r="N1443" i="16"/>
  <c r="O1443" i="16"/>
  <c r="N1444" i="16"/>
  <c r="O1444" i="16"/>
  <c r="N1445" i="16"/>
  <c r="O1445" i="16"/>
  <c r="N1446" i="16"/>
  <c r="O1446" i="16"/>
  <c r="N1447" i="16"/>
  <c r="O1447" i="16"/>
  <c r="N1448" i="16"/>
  <c r="O1448" i="16"/>
  <c r="N1449" i="16"/>
  <c r="O1449" i="16"/>
  <c r="N1450" i="16"/>
  <c r="O1450" i="16"/>
  <c r="N1451" i="16"/>
  <c r="O1451" i="16"/>
  <c r="N1452" i="16"/>
  <c r="O1452" i="16"/>
  <c r="N1453" i="16"/>
  <c r="O1453" i="16"/>
  <c r="N1454" i="16"/>
  <c r="O1454" i="16"/>
  <c r="N1455" i="16"/>
  <c r="O1455" i="16"/>
  <c r="N1456" i="16"/>
  <c r="O1456" i="16"/>
  <c r="N1457" i="16"/>
  <c r="O1457" i="16"/>
  <c r="N1458" i="16"/>
  <c r="O1458" i="16"/>
  <c r="N1459" i="16"/>
  <c r="O1459" i="16"/>
  <c r="N1460" i="16"/>
  <c r="O1460" i="16"/>
  <c r="N1461" i="16"/>
  <c r="O1461" i="16"/>
  <c r="N1462" i="16"/>
  <c r="O1462" i="16"/>
  <c r="N1463" i="16"/>
  <c r="O1463" i="16"/>
  <c r="N1464" i="16"/>
  <c r="O1464" i="16"/>
  <c r="N1465" i="16"/>
  <c r="O1465" i="16"/>
  <c r="N1466" i="16"/>
  <c r="O1466" i="16"/>
  <c r="N1467" i="16"/>
  <c r="O1467" i="16"/>
  <c r="N1468" i="16"/>
  <c r="O1468" i="16"/>
  <c r="N1469" i="16"/>
  <c r="O1469" i="16"/>
  <c r="N1470" i="16"/>
  <c r="O1470" i="16"/>
  <c r="N1471" i="16"/>
  <c r="O1471" i="16"/>
  <c r="N1472" i="16"/>
  <c r="O1472" i="16"/>
  <c r="N1473" i="16"/>
  <c r="O1473" i="16"/>
  <c r="N1474" i="16"/>
  <c r="O1474" i="16"/>
  <c r="N1475" i="16"/>
  <c r="O1475" i="16"/>
  <c r="N1476" i="16"/>
  <c r="O1476" i="16"/>
  <c r="N1477" i="16"/>
  <c r="O1477" i="16"/>
  <c r="N1478" i="16"/>
  <c r="O1478" i="16"/>
  <c r="N1479" i="16"/>
  <c r="O1479" i="16"/>
  <c r="N1480" i="16"/>
  <c r="O1480" i="16"/>
  <c r="N1481" i="16"/>
  <c r="O1481" i="16"/>
  <c r="N1482" i="16"/>
  <c r="O1482" i="16"/>
  <c r="N1483" i="16"/>
  <c r="O1483" i="16"/>
  <c r="N1484" i="16"/>
  <c r="O1484" i="16"/>
  <c r="N1485" i="16"/>
  <c r="O1485" i="16"/>
  <c r="N1486" i="16"/>
  <c r="O1486" i="16"/>
  <c r="N1487" i="16"/>
  <c r="O1487" i="16"/>
  <c r="N1488" i="16"/>
  <c r="O1488" i="16"/>
  <c r="N1489" i="16"/>
  <c r="O1489" i="16"/>
  <c r="N1490" i="16"/>
  <c r="O1490" i="16"/>
  <c r="N1491" i="16"/>
  <c r="O1491" i="16"/>
  <c r="N1492" i="16"/>
  <c r="O1492" i="16"/>
  <c r="N1493" i="16"/>
  <c r="O1493" i="16"/>
  <c r="N1494" i="16"/>
  <c r="O1494" i="16"/>
  <c r="N1495" i="16"/>
  <c r="O1495" i="16"/>
  <c r="N1496" i="16"/>
  <c r="O1496" i="16"/>
  <c r="N1497" i="16"/>
  <c r="O1497" i="16"/>
  <c r="N1498" i="16"/>
  <c r="O1498" i="16"/>
  <c r="N1499" i="16"/>
  <c r="O1499" i="16"/>
  <c r="N1500" i="16"/>
  <c r="O1500" i="16"/>
  <c r="N1501" i="16"/>
  <c r="O1501" i="16"/>
  <c r="N1502" i="16"/>
  <c r="O1502" i="16"/>
  <c r="N1503" i="16"/>
  <c r="O1503" i="16"/>
  <c r="N1504" i="16"/>
  <c r="O1504" i="16"/>
  <c r="N1505" i="16"/>
  <c r="O1505" i="16"/>
  <c r="N1506" i="16"/>
  <c r="O1506" i="16"/>
  <c r="N1507" i="16"/>
  <c r="O1507" i="16"/>
  <c r="N1508" i="16"/>
  <c r="O1508" i="16"/>
  <c r="N1509" i="16"/>
  <c r="O1509" i="16"/>
  <c r="N1510" i="16"/>
  <c r="O1510" i="16"/>
  <c r="N1511" i="16"/>
  <c r="O1511" i="16"/>
  <c r="N1512" i="16"/>
  <c r="O1512" i="16"/>
  <c r="N1513" i="16"/>
  <c r="O1513" i="16"/>
  <c r="N1514" i="16"/>
  <c r="O1514" i="16"/>
  <c r="N1515" i="16"/>
  <c r="O1515" i="16"/>
  <c r="N1516" i="16"/>
  <c r="O1516" i="16"/>
  <c r="N1517" i="16"/>
  <c r="O1517" i="16"/>
  <c r="N1518" i="16"/>
  <c r="O1518" i="16"/>
  <c r="N1519" i="16"/>
  <c r="O1519" i="16"/>
  <c r="N1520" i="16"/>
  <c r="O1520" i="16"/>
  <c r="N1521" i="16"/>
  <c r="O1521" i="16"/>
  <c r="N1522" i="16"/>
  <c r="O1522" i="16"/>
  <c r="N1523" i="16"/>
  <c r="O1523" i="16"/>
  <c r="N1524" i="16"/>
  <c r="O1524" i="16"/>
  <c r="N1525" i="16"/>
  <c r="O1525" i="16"/>
  <c r="N1526" i="16"/>
  <c r="O1526" i="16"/>
  <c r="N1527" i="16"/>
  <c r="O1527" i="16"/>
  <c r="N1528" i="16"/>
  <c r="O1528" i="16"/>
  <c r="N1529" i="16"/>
  <c r="O1529" i="16"/>
  <c r="N1530" i="16"/>
  <c r="O1530" i="16"/>
  <c r="N1531" i="16"/>
  <c r="O1531" i="16"/>
  <c r="N1532" i="16"/>
  <c r="O1532" i="16"/>
  <c r="N1533" i="16"/>
  <c r="O1533" i="16"/>
  <c r="N1534" i="16"/>
  <c r="O1534" i="16"/>
  <c r="N1535" i="16"/>
  <c r="O1535" i="16"/>
  <c r="N1536" i="16"/>
  <c r="O1536" i="16"/>
  <c r="N1537" i="16"/>
  <c r="O1537" i="16"/>
  <c r="N1538" i="16"/>
  <c r="O1538" i="16"/>
  <c r="N1539" i="16"/>
  <c r="O1539" i="16"/>
  <c r="N1540" i="16"/>
  <c r="O1540" i="16"/>
  <c r="N1541" i="16"/>
  <c r="O1541" i="16"/>
  <c r="N1542" i="16"/>
  <c r="O1542" i="16"/>
  <c r="N1543" i="16"/>
  <c r="O1543" i="16"/>
  <c r="N1544" i="16"/>
  <c r="O1544" i="16"/>
  <c r="N1545" i="16"/>
  <c r="O1545" i="16"/>
  <c r="N1546" i="16"/>
  <c r="O1546" i="16"/>
  <c r="N1547" i="16"/>
  <c r="O1547" i="16"/>
  <c r="N1548" i="16"/>
  <c r="O1548" i="16"/>
  <c r="N1549" i="16"/>
  <c r="O1549" i="16"/>
  <c r="N1550" i="16"/>
  <c r="O1550" i="16"/>
  <c r="N1551" i="16"/>
  <c r="O1551" i="16"/>
  <c r="N1552" i="16"/>
  <c r="O1552" i="16"/>
  <c r="N1553" i="16"/>
  <c r="O1553" i="16"/>
  <c r="N1554" i="16"/>
  <c r="O1554" i="16"/>
  <c r="N1555" i="16"/>
  <c r="O1555" i="16"/>
  <c r="N1556" i="16"/>
  <c r="O1556" i="16"/>
  <c r="N1557" i="16"/>
  <c r="O1557" i="16"/>
  <c r="N1558" i="16"/>
  <c r="O1558" i="16"/>
  <c r="N1559" i="16"/>
  <c r="O1559" i="16"/>
  <c r="N1560" i="16"/>
  <c r="O1560" i="16"/>
  <c r="N1561" i="16"/>
  <c r="O1561" i="16"/>
  <c r="N1562" i="16"/>
  <c r="O1562" i="16"/>
  <c r="N1563" i="16"/>
  <c r="O1563" i="16"/>
  <c r="N1564" i="16"/>
  <c r="O1564" i="16"/>
  <c r="N1565" i="16"/>
  <c r="O1565" i="16"/>
  <c r="N1566" i="16"/>
  <c r="O1566" i="16"/>
  <c r="N1567" i="16"/>
  <c r="O1567" i="16"/>
  <c r="N1568" i="16"/>
  <c r="O1568" i="16"/>
  <c r="N1569" i="16"/>
  <c r="O1569" i="16"/>
  <c r="N1570" i="16"/>
  <c r="O1570" i="16"/>
  <c r="N1571" i="16"/>
  <c r="O1571" i="16"/>
  <c r="N1572" i="16"/>
  <c r="O1572" i="16"/>
  <c r="N1573" i="16"/>
  <c r="O1573" i="16"/>
  <c r="N1574" i="16"/>
  <c r="O1574" i="16"/>
  <c r="N1575" i="16"/>
  <c r="O1575" i="16"/>
  <c r="N1576" i="16"/>
  <c r="O1576" i="16"/>
  <c r="N1577" i="16"/>
  <c r="O1577" i="16"/>
  <c r="N1578" i="16"/>
  <c r="O1578" i="16"/>
  <c r="N1579" i="16"/>
  <c r="O1579" i="16"/>
  <c r="N1580" i="16"/>
  <c r="O1580" i="16"/>
  <c r="N1581" i="16"/>
  <c r="O1581" i="16"/>
  <c r="N1582" i="16"/>
  <c r="O1582" i="16"/>
  <c r="N1583" i="16"/>
  <c r="O1583" i="16"/>
  <c r="N1584" i="16"/>
  <c r="O1584" i="16"/>
  <c r="N1585" i="16"/>
  <c r="O1585" i="16"/>
  <c r="N1586" i="16"/>
  <c r="O1586" i="16"/>
  <c r="N1587" i="16"/>
  <c r="O1587" i="16"/>
  <c r="N1588" i="16"/>
  <c r="O1588" i="16"/>
  <c r="N1589" i="16"/>
  <c r="O1589" i="16"/>
  <c r="N1590" i="16"/>
  <c r="O1590" i="16"/>
  <c r="N1591" i="16"/>
  <c r="O1591" i="16"/>
  <c r="N1592" i="16"/>
  <c r="O1592" i="16"/>
  <c r="N1593" i="16"/>
  <c r="O1593" i="16"/>
  <c r="N1594" i="16"/>
  <c r="O1594" i="16"/>
  <c r="N1595" i="16"/>
  <c r="O1595" i="16"/>
  <c r="N1596" i="16"/>
  <c r="O1596" i="16"/>
  <c r="N1597" i="16"/>
  <c r="O1597" i="16"/>
  <c r="N1598" i="16"/>
  <c r="O1598" i="16"/>
  <c r="N1599" i="16"/>
  <c r="O1599" i="16"/>
  <c r="N1600" i="16"/>
  <c r="O1600" i="16"/>
  <c r="N1601" i="16"/>
  <c r="O1601" i="16"/>
  <c r="N1602" i="16"/>
  <c r="O1602" i="16"/>
  <c r="N1603" i="16"/>
  <c r="O1603" i="16"/>
  <c r="N1604" i="16"/>
  <c r="O1604" i="16"/>
  <c r="N1605" i="16"/>
  <c r="O1605" i="16"/>
  <c r="N1606" i="16"/>
  <c r="O1606" i="16"/>
  <c r="N1607" i="16"/>
  <c r="O1607" i="16"/>
  <c r="N1608" i="16"/>
  <c r="O1608" i="16"/>
  <c r="N1609" i="16"/>
  <c r="O1609" i="16"/>
  <c r="N1610" i="16"/>
  <c r="O1610" i="16"/>
  <c r="N1611" i="16"/>
  <c r="O1611" i="16"/>
  <c r="N1612" i="16"/>
  <c r="O1612" i="16"/>
  <c r="N1613" i="16"/>
  <c r="O1613" i="16"/>
  <c r="N1614" i="16"/>
  <c r="O1614" i="16"/>
  <c r="N1615" i="16"/>
  <c r="O1615" i="16"/>
  <c r="N1616" i="16"/>
  <c r="O1616" i="16"/>
  <c r="N1617" i="16"/>
  <c r="O1617" i="16"/>
  <c r="N1618" i="16"/>
  <c r="O1618" i="16"/>
  <c r="N1619" i="16"/>
  <c r="O1619" i="16"/>
  <c r="N1620" i="16"/>
  <c r="O1620" i="16"/>
  <c r="N1621" i="16"/>
  <c r="O1621" i="16"/>
  <c r="N1622" i="16"/>
  <c r="O1622" i="16"/>
  <c r="N1623" i="16"/>
  <c r="O1623" i="16"/>
  <c r="N1624" i="16"/>
  <c r="O1624" i="16"/>
  <c r="N1625" i="16"/>
  <c r="O1625" i="16"/>
  <c r="N1626" i="16"/>
  <c r="O1626" i="16"/>
  <c r="N1627" i="16"/>
  <c r="O1627" i="16"/>
  <c r="N1628" i="16"/>
  <c r="O1628" i="16"/>
  <c r="N1629" i="16"/>
  <c r="O1629" i="16"/>
  <c r="N1630" i="16"/>
  <c r="O1630" i="16"/>
  <c r="N1631" i="16"/>
  <c r="O1631" i="16"/>
  <c r="N1632" i="16"/>
  <c r="O1632" i="16"/>
  <c r="N1633" i="16"/>
  <c r="O1633" i="16"/>
  <c r="N1634" i="16"/>
  <c r="O1634" i="16"/>
  <c r="N1635" i="16"/>
  <c r="O1635" i="16"/>
  <c r="N1636" i="16"/>
  <c r="O1636" i="16"/>
  <c r="N1637" i="16"/>
  <c r="O1637" i="16"/>
  <c r="N1638" i="16"/>
  <c r="O1638" i="16"/>
  <c r="N1639" i="16"/>
  <c r="O1639" i="16"/>
  <c r="N1640" i="16"/>
  <c r="O1640" i="16"/>
  <c r="N1641" i="16"/>
  <c r="O1641" i="16"/>
  <c r="N1642" i="16"/>
  <c r="O1642" i="16"/>
  <c r="N1643" i="16"/>
  <c r="O1643" i="16"/>
  <c r="N1644" i="16"/>
  <c r="O1644" i="16"/>
  <c r="N1645" i="16"/>
  <c r="O1645" i="16"/>
  <c r="N1646" i="16"/>
  <c r="O1646" i="16"/>
  <c r="N1647" i="16"/>
  <c r="O1647" i="16"/>
  <c r="N1648" i="16"/>
  <c r="O1648" i="16"/>
  <c r="N1649" i="16"/>
  <c r="O1649" i="16"/>
  <c r="N1650" i="16"/>
  <c r="O1650" i="16"/>
  <c r="N1651" i="16"/>
  <c r="O1651" i="16"/>
  <c r="N1652" i="16"/>
  <c r="O1652" i="16"/>
  <c r="N1653" i="16"/>
  <c r="O1653" i="16"/>
  <c r="N1654" i="16"/>
  <c r="O1654" i="16"/>
  <c r="N1655" i="16"/>
  <c r="O1655" i="16"/>
  <c r="N1656" i="16"/>
  <c r="O1656" i="16"/>
  <c r="N1657" i="16"/>
  <c r="O1657" i="16"/>
  <c r="N1658" i="16"/>
  <c r="O1658" i="16"/>
  <c r="N1659" i="16"/>
  <c r="O1659" i="16"/>
  <c r="N1660" i="16"/>
  <c r="O1660" i="16"/>
  <c r="N1661" i="16"/>
  <c r="O1661" i="16"/>
  <c r="N1662" i="16"/>
  <c r="O1662" i="16"/>
  <c r="N1663" i="16"/>
  <c r="O1663" i="16"/>
  <c r="N1664" i="16"/>
  <c r="O1664" i="16"/>
  <c r="N1665" i="16"/>
  <c r="O1665" i="16"/>
  <c r="N1666" i="16"/>
  <c r="O1666" i="16"/>
  <c r="N1667" i="16"/>
  <c r="O1667" i="16"/>
  <c r="N1668" i="16"/>
  <c r="O1668" i="16"/>
  <c r="N1669" i="16"/>
  <c r="O1669" i="16"/>
  <c r="N1670" i="16"/>
  <c r="O1670" i="16"/>
  <c r="N1671" i="16"/>
  <c r="O1671" i="16"/>
  <c r="N1672" i="16"/>
  <c r="O1672" i="16"/>
  <c r="N1673" i="16"/>
  <c r="O1673" i="16"/>
  <c r="N1674" i="16"/>
  <c r="O1674" i="16"/>
  <c r="N1675" i="16"/>
  <c r="O1675" i="16"/>
  <c r="N1676" i="16"/>
  <c r="O1676" i="16"/>
  <c r="N1677" i="16"/>
  <c r="O1677" i="16"/>
  <c r="N1678" i="16"/>
  <c r="O1678" i="16"/>
  <c r="N1679" i="16"/>
  <c r="O1679" i="16"/>
  <c r="N1680" i="16"/>
  <c r="O1680" i="16"/>
  <c r="N1681" i="16"/>
  <c r="O1681" i="16"/>
  <c r="N1682" i="16"/>
  <c r="O1682" i="16"/>
  <c r="N1683" i="16"/>
  <c r="O1683" i="16"/>
  <c r="N1684" i="16"/>
  <c r="O1684" i="16"/>
  <c r="N1685" i="16"/>
  <c r="O1685" i="16"/>
  <c r="N1686" i="16"/>
  <c r="O1686" i="16"/>
  <c r="N1687" i="16"/>
  <c r="O1687" i="16"/>
  <c r="N1688" i="16"/>
  <c r="O1688" i="16"/>
  <c r="N1689" i="16"/>
  <c r="O1689" i="16"/>
  <c r="N1690" i="16"/>
  <c r="O1690" i="16"/>
  <c r="N1691" i="16"/>
  <c r="O1691" i="16"/>
  <c r="N1692" i="16"/>
  <c r="O1692" i="16"/>
  <c r="N1693" i="16"/>
  <c r="O1693" i="16"/>
  <c r="N1694" i="16"/>
  <c r="O1694" i="16"/>
  <c r="N1695" i="16"/>
  <c r="O1695" i="16"/>
  <c r="N1696" i="16"/>
  <c r="O1696" i="16"/>
  <c r="N1697" i="16"/>
  <c r="O1697" i="16"/>
  <c r="N1698" i="16"/>
  <c r="O1698" i="16"/>
  <c r="N1699" i="16"/>
  <c r="O1699" i="16"/>
  <c r="N1700" i="16"/>
  <c r="O1700" i="16"/>
  <c r="N1701" i="16"/>
  <c r="O1701" i="16"/>
  <c r="N1702" i="16"/>
  <c r="O1702" i="16"/>
  <c r="N1703" i="16"/>
  <c r="O1703" i="16"/>
  <c r="N1704" i="16"/>
  <c r="O1704" i="16"/>
  <c r="N1705" i="16"/>
  <c r="O1705" i="16"/>
  <c r="N1706" i="16"/>
  <c r="O1706" i="16"/>
  <c r="N1707" i="16"/>
  <c r="O1707" i="16"/>
  <c r="N1708" i="16"/>
  <c r="O1708" i="16"/>
  <c r="N1709" i="16"/>
  <c r="O1709" i="16"/>
  <c r="N1710" i="16"/>
  <c r="O1710" i="16"/>
  <c r="N1711" i="16"/>
  <c r="O1711" i="16"/>
  <c r="N1712" i="16"/>
  <c r="O1712" i="16"/>
  <c r="N1713" i="16"/>
  <c r="O1713" i="16"/>
  <c r="N1714" i="16"/>
  <c r="O1714" i="16"/>
  <c r="N1715" i="16"/>
  <c r="O1715" i="16"/>
  <c r="N1716" i="16"/>
  <c r="O1716" i="16"/>
  <c r="N1717" i="16"/>
  <c r="O1717" i="16"/>
  <c r="N1718" i="16"/>
  <c r="O1718" i="16"/>
  <c r="N1719" i="16"/>
  <c r="O1719" i="16"/>
  <c r="N1720" i="16"/>
  <c r="O1720" i="16"/>
  <c r="N1721" i="16"/>
  <c r="O1721" i="16"/>
  <c r="N1722" i="16"/>
  <c r="O1722" i="16"/>
  <c r="N1723" i="16"/>
  <c r="O1723" i="16"/>
  <c r="N1724" i="16"/>
  <c r="O1724" i="16"/>
  <c r="N1725" i="16"/>
  <c r="O1725" i="16"/>
  <c r="N1726" i="16"/>
  <c r="O1726" i="16"/>
  <c r="N1727" i="16"/>
  <c r="O1727" i="16"/>
  <c r="N1728" i="16"/>
  <c r="O1728" i="16"/>
  <c r="N1729" i="16"/>
  <c r="O1729" i="16"/>
  <c r="N1730" i="16"/>
  <c r="O1730" i="16"/>
  <c r="N1731" i="16"/>
  <c r="O1731" i="16"/>
  <c r="N1732" i="16"/>
  <c r="O1732" i="16"/>
  <c r="N1733" i="16"/>
  <c r="O1733" i="16"/>
  <c r="N1734" i="16"/>
  <c r="O1734" i="16"/>
  <c r="N1735" i="16"/>
  <c r="O1735" i="16"/>
  <c r="N1736" i="16"/>
  <c r="O1736" i="16"/>
  <c r="N1737" i="16"/>
  <c r="O1737" i="16"/>
  <c r="N1738" i="16"/>
  <c r="O1738" i="16"/>
  <c r="N1739" i="16"/>
  <c r="O1739" i="16"/>
  <c r="N1740" i="16"/>
  <c r="O1740" i="16"/>
  <c r="N1741" i="16"/>
  <c r="O1741" i="16"/>
  <c r="N1742" i="16"/>
  <c r="O1742" i="16"/>
  <c r="N1743" i="16"/>
  <c r="O1743" i="16"/>
  <c r="N1744" i="16"/>
  <c r="O1744" i="16"/>
  <c r="N1745" i="16"/>
  <c r="O1745" i="16"/>
  <c r="N1746" i="16"/>
  <c r="O1746" i="16"/>
  <c r="N1747" i="16"/>
  <c r="O1747" i="16"/>
  <c r="N1748" i="16"/>
  <c r="O1748" i="16"/>
  <c r="N1749" i="16"/>
  <c r="O1749" i="16"/>
  <c r="N1750" i="16"/>
  <c r="O1750" i="16"/>
  <c r="N1751" i="16"/>
  <c r="O1751" i="16"/>
  <c r="N1752" i="16"/>
  <c r="O1752" i="16"/>
  <c r="N1753" i="16"/>
  <c r="O1753" i="16"/>
  <c r="N1754" i="16"/>
  <c r="O1754" i="16"/>
  <c r="N1755" i="16"/>
  <c r="O1755" i="16"/>
  <c r="N1756" i="16"/>
  <c r="O1756" i="16"/>
  <c r="N1757" i="16"/>
  <c r="O1757" i="16"/>
  <c r="N1758" i="16"/>
  <c r="O1758" i="16"/>
  <c r="N1759" i="16"/>
  <c r="O1759" i="16"/>
  <c r="N1760" i="16"/>
  <c r="O1760" i="16"/>
  <c r="N1761" i="16"/>
  <c r="O1761" i="16"/>
  <c r="N1762" i="16"/>
  <c r="O1762" i="16"/>
  <c r="N1763" i="16"/>
  <c r="O1763" i="16"/>
  <c r="N1764" i="16"/>
  <c r="O1764" i="16"/>
  <c r="N1765" i="16"/>
  <c r="O1765" i="16"/>
  <c r="N1766" i="16"/>
  <c r="O1766" i="16"/>
  <c r="N1767" i="16"/>
  <c r="O1767" i="16"/>
  <c r="N1768" i="16"/>
  <c r="O1768" i="16"/>
  <c r="N1769" i="16"/>
  <c r="O1769" i="16"/>
  <c r="N1770" i="16"/>
  <c r="O1770" i="16"/>
  <c r="N1771" i="16"/>
  <c r="O1771" i="16"/>
  <c r="N1772" i="16"/>
  <c r="O1772" i="16"/>
  <c r="N1773" i="16"/>
  <c r="O1773" i="16"/>
  <c r="N1774" i="16"/>
  <c r="O1774" i="16"/>
  <c r="N1775" i="16"/>
  <c r="O1775" i="16"/>
  <c r="N1776" i="16"/>
  <c r="O1776" i="16"/>
  <c r="N1777" i="16"/>
  <c r="O1777" i="16"/>
  <c r="N1778" i="16"/>
  <c r="O1778" i="16"/>
  <c r="N1779" i="16"/>
  <c r="O1779" i="16"/>
  <c r="N1780" i="16"/>
  <c r="O1780" i="16"/>
  <c r="N1781" i="16"/>
  <c r="O1781" i="16"/>
  <c r="N1782" i="16"/>
  <c r="O1782" i="16"/>
  <c r="N1783" i="16"/>
  <c r="O1783" i="16"/>
  <c r="N1784" i="16"/>
  <c r="O1784" i="16"/>
  <c r="N1785" i="16"/>
  <c r="O1785" i="16"/>
  <c r="N1786" i="16"/>
  <c r="O1786" i="16"/>
  <c r="N1787" i="16"/>
  <c r="O1787" i="16"/>
  <c r="N1788" i="16"/>
  <c r="O1788" i="16"/>
  <c r="N1789" i="16"/>
  <c r="O1789" i="16"/>
  <c r="N1790" i="16"/>
  <c r="O1790" i="16"/>
  <c r="N1791" i="16"/>
  <c r="O1791" i="16"/>
  <c r="N1792" i="16"/>
  <c r="O1792" i="16"/>
  <c r="N1793" i="16"/>
  <c r="O1793" i="16"/>
  <c r="N1794" i="16"/>
  <c r="O1794" i="16"/>
  <c r="N1795" i="16"/>
  <c r="O1795" i="16"/>
  <c r="N1796" i="16"/>
  <c r="O1796" i="16"/>
  <c r="N1797" i="16"/>
  <c r="O1797" i="16"/>
  <c r="N1798" i="16"/>
  <c r="O1798" i="16"/>
  <c r="N1799" i="16"/>
  <c r="O1799" i="16"/>
  <c r="N1800" i="16"/>
  <c r="O1800" i="16"/>
  <c r="N1801" i="16"/>
  <c r="O1801" i="16"/>
  <c r="N1802" i="16"/>
  <c r="O1802" i="16"/>
  <c r="N1803" i="16"/>
  <c r="O1803" i="16"/>
  <c r="N1804" i="16"/>
  <c r="O1804" i="16"/>
  <c r="N1805" i="16"/>
  <c r="O1805" i="16"/>
  <c r="N1806" i="16"/>
  <c r="O1806" i="16"/>
  <c r="N1807" i="16"/>
  <c r="O1807" i="16"/>
  <c r="N1808" i="16"/>
  <c r="O1808" i="16"/>
  <c r="N1809" i="16"/>
  <c r="O1809" i="16"/>
  <c r="N1810" i="16"/>
  <c r="O1810" i="16"/>
  <c r="N1811" i="16"/>
  <c r="O1811" i="16"/>
  <c r="N1812" i="16"/>
  <c r="O1812" i="16"/>
  <c r="N1813" i="16"/>
  <c r="O1813" i="16"/>
  <c r="N1814" i="16"/>
  <c r="O1814" i="16"/>
  <c r="N1815" i="16"/>
  <c r="O1815" i="16"/>
  <c r="N1816" i="16"/>
  <c r="O1816" i="16"/>
  <c r="N1817" i="16"/>
  <c r="O1817" i="16"/>
  <c r="N1818" i="16"/>
  <c r="O1818" i="16"/>
  <c r="N1819" i="16"/>
  <c r="O1819" i="16"/>
  <c r="N1820" i="16"/>
  <c r="O1820" i="16"/>
  <c r="N1821" i="16"/>
  <c r="O1821" i="16"/>
  <c r="N1822" i="16"/>
  <c r="O1822" i="16"/>
  <c r="N1823" i="16"/>
  <c r="O1823" i="16"/>
  <c r="N1824" i="16"/>
  <c r="O1824" i="16"/>
  <c r="N1825" i="16"/>
  <c r="O1825" i="16"/>
  <c r="N1826" i="16"/>
  <c r="O1826" i="16"/>
  <c r="N1827" i="16"/>
  <c r="O1827" i="16"/>
  <c r="N1828" i="16"/>
  <c r="O1828" i="16"/>
  <c r="N1829" i="16"/>
  <c r="O1829" i="16"/>
  <c r="N1830" i="16"/>
  <c r="O1830" i="16"/>
  <c r="N1831" i="16"/>
  <c r="O1831" i="16"/>
  <c r="N1832" i="16"/>
  <c r="O1832" i="16"/>
  <c r="N1833" i="16"/>
  <c r="O1833" i="16"/>
  <c r="N1834" i="16"/>
  <c r="O1834" i="16"/>
  <c r="N1835" i="16"/>
  <c r="O1835" i="16"/>
  <c r="N1836" i="16"/>
  <c r="O1836" i="16"/>
  <c r="N1837" i="16"/>
  <c r="O1837" i="16"/>
  <c r="N1838" i="16"/>
  <c r="O1838" i="16"/>
  <c r="N1839" i="16"/>
  <c r="O1839" i="16"/>
  <c r="N1840" i="16"/>
  <c r="O1840" i="16"/>
  <c r="N1841" i="16"/>
  <c r="O1841" i="16"/>
  <c r="N1842" i="16"/>
  <c r="O1842" i="16"/>
  <c r="N1843" i="16"/>
  <c r="O1843" i="16"/>
  <c r="N1844" i="16"/>
  <c r="O1844" i="16"/>
  <c r="N1845" i="16"/>
  <c r="O1845" i="16"/>
  <c r="N1846" i="16"/>
  <c r="O1846" i="16"/>
  <c r="N1847" i="16"/>
  <c r="O1847" i="16"/>
  <c r="N1848" i="16"/>
  <c r="O1848" i="16"/>
  <c r="N1849" i="16"/>
  <c r="O1849" i="16"/>
  <c r="N1850" i="16"/>
  <c r="O1850" i="16"/>
  <c r="N1851" i="16"/>
  <c r="O1851" i="16"/>
  <c r="N1852" i="16"/>
  <c r="O1852" i="16"/>
  <c r="N1853" i="16"/>
  <c r="O1853" i="16"/>
  <c r="N1854" i="16"/>
  <c r="O1854" i="16"/>
  <c r="N1855" i="16"/>
  <c r="O1855" i="16"/>
  <c r="N1856" i="16"/>
  <c r="O1856" i="16"/>
  <c r="N1857" i="16"/>
  <c r="O1857" i="16"/>
  <c r="N1858" i="16"/>
  <c r="O1858" i="16"/>
  <c r="N1859" i="16"/>
  <c r="O1859" i="16"/>
  <c r="N1860" i="16"/>
  <c r="O1860" i="16"/>
  <c r="N1861" i="16"/>
  <c r="O1861" i="16"/>
  <c r="N1862" i="16"/>
  <c r="O1862" i="16"/>
  <c r="N1863" i="16"/>
  <c r="O1863" i="16"/>
  <c r="N1864" i="16"/>
  <c r="O1864" i="16"/>
  <c r="N1865" i="16"/>
  <c r="O1865" i="16"/>
  <c r="N1866" i="16"/>
  <c r="O1866" i="16"/>
  <c r="N1867" i="16"/>
  <c r="O1867" i="16"/>
  <c r="N1868" i="16"/>
  <c r="O1868" i="16"/>
  <c r="N1869" i="16"/>
  <c r="O1869" i="16"/>
  <c r="N1870" i="16"/>
  <c r="O1870" i="16"/>
  <c r="N1871" i="16"/>
  <c r="O1871" i="16"/>
  <c r="N1872" i="16"/>
  <c r="O1872" i="16"/>
  <c r="N1873" i="16"/>
  <c r="O1873" i="16"/>
  <c r="N1874" i="16"/>
  <c r="O1874" i="16"/>
  <c r="N1875" i="16"/>
  <c r="O1875" i="16"/>
  <c r="N1876" i="16"/>
  <c r="O1876" i="16"/>
  <c r="N1877" i="16"/>
  <c r="O1877" i="16"/>
  <c r="N1878" i="16"/>
  <c r="O1878" i="16"/>
  <c r="N1879" i="16"/>
  <c r="O1879" i="16"/>
  <c r="N1880" i="16"/>
  <c r="O1880" i="16"/>
  <c r="N1881" i="16"/>
  <c r="O1881" i="16"/>
  <c r="N1882" i="16"/>
  <c r="O1882" i="16"/>
  <c r="N1883" i="16"/>
  <c r="O1883" i="16"/>
  <c r="N1884" i="16"/>
  <c r="O1884" i="16"/>
  <c r="N1885" i="16"/>
  <c r="O1885" i="16"/>
  <c r="N1886" i="16"/>
  <c r="O1886" i="16"/>
  <c r="N1887" i="16"/>
  <c r="O1887" i="16"/>
  <c r="N1888" i="16"/>
  <c r="O1888" i="16"/>
  <c r="N1889" i="16"/>
  <c r="O1889" i="16"/>
  <c r="N1890" i="16"/>
  <c r="O1890" i="16"/>
  <c r="N1891" i="16"/>
  <c r="O1891" i="16"/>
  <c r="N1892" i="16"/>
  <c r="O1892" i="16"/>
  <c r="N1893" i="16"/>
  <c r="O1893" i="16"/>
  <c r="N1894" i="16"/>
  <c r="O1894" i="16"/>
  <c r="N1895" i="16"/>
  <c r="O1895" i="16"/>
  <c r="N1896" i="16"/>
  <c r="O1896" i="16"/>
  <c r="N1897" i="16"/>
  <c r="O1897" i="16"/>
  <c r="N1898" i="16"/>
  <c r="O1898" i="16"/>
  <c r="N1899" i="16"/>
  <c r="O1899" i="16"/>
  <c r="N1900" i="16"/>
  <c r="O1900" i="16"/>
  <c r="N1901" i="16"/>
  <c r="O1901" i="16"/>
  <c r="N1902" i="16"/>
  <c r="O1902" i="16"/>
  <c r="N1903" i="16"/>
  <c r="O1903" i="16"/>
  <c r="N1904" i="16"/>
  <c r="O1904" i="16"/>
  <c r="N1905" i="16"/>
  <c r="O1905" i="16"/>
  <c r="N1906" i="16"/>
  <c r="O1906" i="16"/>
  <c r="N1907" i="16"/>
  <c r="O1907" i="16"/>
  <c r="N1908" i="16"/>
  <c r="O1908" i="16"/>
  <c r="N1909" i="16"/>
  <c r="O1909" i="16"/>
  <c r="N1910" i="16"/>
  <c r="O1910" i="16"/>
  <c r="N1911" i="16"/>
  <c r="O1911" i="16"/>
  <c r="N1912" i="16"/>
  <c r="O1912" i="16"/>
  <c r="N1913" i="16"/>
  <c r="O1913" i="16"/>
  <c r="N1914" i="16"/>
  <c r="O1914" i="16"/>
  <c r="N1915" i="16"/>
  <c r="O1915" i="16"/>
  <c r="N1916" i="16"/>
  <c r="O1916" i="16"/>
  <c r="N1917" i="16"/>
  <c r="O1917" i="16"/>
  <c r="N1918" i="16"/>
  <c r="O1918" i="16"/>
  <c r="N1919" i="16"/>
  <c r="O1919" i="16"/>
  <c r="N1920" i="16"/>
  <c r="O1920" i="16"/>
  <c r="N1921" i="16"/>
  <c r="O1921" i="16"/>
  <c r="N1922" i="16"/>
  <c r="O1922" i="16"/>
  <c r="N1923" i="16"/>
  <c r="O1923" i="16"/>
  <c r="N1924" i="16"/>
  <c r="O1924" i="16"/>
  <c r="N1925" i="16"/>
  <c r="O1925" i="16"/>
  <c r="N1926" i="16"/>
  <c r="O1926" i="16"/>
  <c r="N1927" i="16"/>
  <c r="O1927" i="16"/>
  <c r="N1928" i="16"/>
  <c r="O1928" i="16"/>
  <c r="N1929" i="16"/>
  <c r="O1929" i="16"/>
  <c r="N1930" i="16"/>
  <c r="O1930" i="16"/>
  <c r="N1931" i="16"/>
  <c r="O1931" i="16"/>
  <c r="N1932" i="16"/>
  <c r="O1932" i="16"/>
  <c r="N1933" i="16"/>
  <c r="O1933" i="16"/>
  <c r="N1934" i="16"/>
  <c r="O1934" i="16"/>
  <c r="N1935" i="16"/>
  <c r="O1935" i="16"/>
  <c r="N1936" i="16"/>
  <c r="O1936" i="16"/>
  <c r="N1937" i="16"/>
  <c r="O1937" i="16"/>
  <c r="N1938" i="16"/>
  <c r="O1938" i="16"/>
  <c r="N1939" i="16"/>
  <c r="O1939" i="16"/>
  <c r="N1940" i="16"/>
  <c r="O1940" i="16"/>
  <c r="N1941" i="16"/>
  <c r="O1941" i="16"/>
  <c r="N1942" i="16"/>
  <c r="O1942" i="16"/>
  <c r="N1943" i="16"/>
  <c r="O1943" i="16"/>
  <c r="N1944" i="16"/>
  <c r="O1944" i="16"/>
  <c r="N1945" i="16"/>
  <c r="O1945" i="16"/>
  <c r="N1946" i="16"/>
  <c r="O1946" i="16"/>
  <c r="N1947" i="16"/>
  <c r="O1947" i="16"/>
  <c r="N1948" i="16"/>
  <c r="O1948" i="16"/>
  <c r="N1949" i="16"/>
  <c r="O1949" i="16"/>
  <c r="N1950" i="16"/>
  <c r="O1950" i="16"/>
  <c r="N1951" i="16"/>
  <c r="O1951" i="16"/>
  <c r="N1952" i="16"/>
  <c r="O1952" i="16"/>
  <c r="N1953" i="16"/>
  <c r="O1953" i="16"/>
  <c r="N1954" i="16"/>
  <c r="O1954" i="16"/>
  <c r="N1955" i="16"/>
  <c r="O1955" i="16"/>
  <c r="N1956" i="16"/>
  <c r="O1956" i="16"/>
  <c r="N1957" i="16"/>
  <c r="O1957" i="16"/>
  <c r="N1958" i="16"/>
  <c r="O1958" i="16"/>
  <c r="N1959" i="16"/>
  <c r="O1959" i="16"/>
  <c r="N1960" i="16"/>
  <c r="O1960" i="16"/>
  <c r="N1961" i="16"/>
  <c r="O1961" i="16"/>
  <c r="N1962" i="16"/>
  <c r="O1962" i="16"/>
  <c r="N1963" i="16"/>
  <c r="O1963" i="16"/>
  <c r="N1964" i="16"/>
  <c r="O1964" i="16"/>
  <c r="N1965" i="16"/>
  <c r="O1965" i="16"/>
  <c r="N1966" i="16"/>
  <c r="O1966" i="16"/>
  <c r="N1967" i="16"/>
  <c r="O1967" i="16"/>
  <c r="N1968" i="16"/>
  <c r="O1968" i="16"/>
  <c r="N1969" i="16"/>
  <c r="O1969" i="16"/>
  <c r="N1970" i="16"/>
  <c r="O1970" i="16"/>
  <c r="N1971" i="16"/>
  <c r="O1971" i="16"/>
  <c r="N1972" i="16"/>
  <c r="O1972" i="16"/>
  <c r="N1973" i="16"/>
  <c r="O1973" i="16"/>
  <c r="N1974" i="16"/>
  <c r="O1974" i="16"/>
  <c r="N1975" i="16"/>
  <c r="O1975" i="16"/>
  <c r="N1976" i="16"/>
  <c r="O1976" i="16"/>
  <c r="N1977" i="16"/>
  <c r="O1977" i="16"/>
  <c r="N1978" i="16"/>
  <c r="O1978" i="16"/>
  <c r="N1979" i="16"/>
  <c r="O1979" i="16"/>
  <c r="N1980" i="16"/>
  <c r="O1980" i="16"/>
  <c r="N1981" i="16"/>
  <c r="O1981" i="16"/>
  <c r="N1982" i="16"/>
  <c r="O1982" i="16"/>
  <c r="N1983" i="16"/>
  <c r="O1983" i="16"/>
  <c r="N1984" i="16"/>
  <c r="O1984" i="16"/>
  <c r="N1985" i="16"/>
  <c r="O1985" i="16"/>
  <c r="N1986" i="16"/>
  <c r="O1986" i="16"/>
  <c r="N1987" i="16"/>
  <c r="O1987" i="16"/>
  <c r="N1988" i="16"/>
  <c r="O1988" i="16"/>
  <c r="N1989" i="16"/>
  <c r="O1989" i="16"/>
  <c r="N1990" i="16"/>
  <c r="O1990" i="16"/>
  <c r="N1991" i="16"/>
  <c r="O1991" i="16"/>
  <c r="N1992" i="16"/>
  <c r="O1992" i="16"/>
  <c r="N1993" i="16"/>
  <c r="O1993" i="16"/>
  <c r="N1994" i="16"/>
  <c r="O1994" i="16"/>
  <c r="N1995" i="16"/>
  <c r="O1995" i="16"/>
  <c r="N1996" i="16"/>
  <c r="O1996" i="16"/>
  <c r="N1997" i="16"/>
  <c r="O1997" i="16"/>
  <c r="N1998" i="16"/>
  <c r="O1998" i="16"/>
  <c r="N1999" i="16"/>
  <c r="O1999" i="16"/>
  <c r="N2000" i="16"/>
  <c r="O2000" i="16"/>
  <c r="N2001" i="16"/>
  <c r="O2001" i="16"/>
  <c r="N2002" i="16"/>
  <c r="O2002" i="16"/>
  <c r="N2003" i="16"/>
  <c r="O2003" i="16"/>
  <c r="N2004" i="16"/>
  <c r="O2004" i="16"/>
  <c r="N2005" i="16"/>
  <c r="O2005" i="16"/>
  <c r="N2006" i="16"/>
  <c r="O2006" i="16"/>
  <c r="N2007" i="16"/>
  <c r="O2007" i="16"/>
  <c r="N2008" i="16"/>
  <c r="O2008" i="16"/>
  <c r="N2009" i="16"/>
  <c r="O2009" i="16"/>
  <c r="N2010" i="16"/>
  <c r="O2010" i="16"/>
  <c r="N2011" i="16"/>
  <c r="O2011" i="16"/>
  <c r="N2012" i="16"/>
  <c r="O2012" i="16"/>
  <c r="N2013" i="16"/>
  <c r="O2013" i="16"/>
  <c r="N2014" i="16"/>
  <c r="O2014" i="16"/>
  <c r="N2015" i="16"/>
  <c r="O2015" i="16"/>
  <c r="N2016" i="16"/>
  <c r="O2016" i="16"/>
  <c r="N2017" i="16"/>
  <c r="O2017" i="16"/>
  <c r="N2018" i="16"/>
  <c r="O2018" i="16"/>
  <c r="N2019" i="16"/>
  <c r="O2019" i="16"/>
  <c r="N2020" i="16"/>
  <c r="O2020" i="16"/>
  <c r="N2021" i="16"/>
  <c r="O2021" i="16"/>
  <c r="N2022" i="16"/>
  <c r="O2022" i="16"/>
  <c r="N2023" i="16"/>
  <c r="O2023" i="16"/>
  <c r="N2024" i="16"/>
  <c r="O2024" i="16"/>
  <c r="N2025" i="16"/>
  <c r="O2025" i="16"/>
  <c r="N2026" i="16"/>
  <c r="O2026" i="16"/>
  <c r="N2027" i="16"/>
  <c r="O2027" i="16"/>
  <c r="N2028" i="16"/>
  <c r="O2028" i="16"/>
  <c r="N2029" i="16"/>
  <c r="O2029" i="16"/>
  <c r="N2030" i="16"/>
  <c r="O2030" i="16"/>
  <c r="N2031" i="16"/>
  <c r="O2031" i="16"/>
  <c r="N2032" i="16"/>
  <c r="O2032" i="16"/>
  <c r="N2033" i="16"/>
  <c r="O2033" i="16"/>
  <c r="N2034" i="16"/>
  <c r="O2034" i="16"/>
  <c r="N2035" i="16"/>
  <c r="O2035" i="16"/>
  <c r="N2036" i="16"/>
  <c r="O2036" i="16"/>
  <c r="N2037" i="16"/>
  <c r="O2037" i="16"/>
  <c r="N2038" i="16"/>
  <c r="O2038" i="16"/>
  <c r="N2039" i="16"/>
  <c r="O2039" i="16"/>
  <c r="N2040" i="16"/>
  <c r="O2040" i="16"/>
  <c r="N2041" i="16"/>
  <c r="O2041" i="16"/>
  <c r="N2042" i="16"/>
  <c r="O2042" i="16"/>
  <c r="N2043" i="16"/>
  <c r="O2043" i="16"/>
  <c r="N2044" i="16"/>
  <c r="O2044" i="16"/>
  <c r="N2045" i="16"/>
  <c r="O2045" i="16"/>
  <c r="N2046" i="16"/>
  <c r="O2046" i="16"/>
  <c r="N2047" i="16"/>
  <c r="O2047" i="16"/>
  <c r="N2048" i="16"/>
  <c r="O2048" i="16"/>
  <c r="N2049" i="16"/>
  <c r="O2049" i="16"/>
  <c r="N2050" i="16"/>
  <c r="O2050" i="16"/>
  <c r="N2051" i="16"/>
  <c r="O2051" i="16"/>
  <c r="N2052" i="16"/>
  <c r="O2052" i="16"/>
  <c r="N2053" i="16"/>
  <c r="O2053" i="16"/>
  <c r="N2054" i="16"/>
  <c r="O2054" i="16"/>
  <c r="N2055" i="16"/>
  <c r="O2055" i="16"/>
  <c r="N2056" i="16"/>
  <c r="O2056" i="16"/>
  <c r="N2057" i="16"/>
  <c r="O2057" i="16"/>
  <c r="N2058" i="16"/>
  <c r="O2058" i="16"/>
  <c r="N2059" i="16"/>
  <c r="O2059" i="16"/>
  <c r="N2060" i="16"/>
  <c r="O2060" i="16"/>
  <c r="N2061" i="16"/>
  <c r="O2061" i="16"/>
  <c r="N2062" i="16"/>
  <c r="O2062" i="16"/>
  <c r="N2063" i="16"/>
  <c r="O2063" i="16"/>
  <c r="N2064" i="16"/>
  <c r="O2064" i="16"/>
  <c r="N2065" i="16"/>
  <c r="O2065" i="16"/>
  <c r="N2066" i="16"/>
  <c r="O2066" i="16"/>
  <c r="N2067" i="16"/>
  <c r="O2067" i="16"/>
  <c r="N2068" i="16"/>
  <c r="O2068" i="16"/>
  <c r="N2069" i="16"/>
  <c r="O2069" i="16"/>
  <c r="N2070" i="16"/>
  <c r="O2070" i="16"/>
  <c r="N2071" i="16"/>
  <c r="O2071" i="16"/>
  <c r="N2072" i="16"/>
  <c r="O2072" i="16"/>
  <c r="N2073" i="16"/>
  <c r="O2073" i="16"/>
  <c r="N2074" i="16"/>
  <c r="O2074" i="16"/>
  <c r="N2075" i="16"/>
  <c r="O2075" i="16"/>
  <c r="N2076" i="16"/>
  <c r="O2076" i="16"/>
  <c r="N2077" i="16"/>
  <c r="O2077" i="16"/>
  <c r="N2078" i="16"/>
  <c r="O2078" i="16"/>
  <c r="N2079" i="16"/>
  <c r="O2079" i="16"/>
  <c r="N2080" i="16"/>
  <c r="O2080" i="16"/>
  <c r="N2081" i="16"/>
  <c r="O2081" i="16"/>
  <c r="N2082" i="16"/>
  <c r="O2082" i="16"/>
  <c r="N2083" i="16"/>
  <c r="O2083" i="16"/>
  <c r="N2084" i="16"/>
  <c r="O2084" i="16"/>
  <c r="N2085" i="16"/>
  <c r="O2085" i="16"/>
  <c r="N2086" i="16"/>
  <c r="O2086" i="16"/>
  <c r="N2087" i="16"/>
  <c r="O2087" i="16"/>
  <c r="N2088" i="16"/>
  <c r="O2088" i="16"/>
  <c r="N2089" i="16"/>
  <c r="O2089" i="16"/>
  <c r="N2090" i="16"/>
  <c r="O2090" i="16"/>
  <c r="N2091" i="16"/>
  <c r="O2091" i="16"/>
  <c r="N2092" i="16"/>
  <c r="O2092" i="16"/>
  <c r="N2093" i="16"/>
  <c r="O2093" i="16"/>
  <c r="N2094" i="16"/>
  <c r="O2094" i="16"/>
  <c r="N2095" i="16"/>
  <c r="O2095" i="16"/>
  <c r="N2096" i="16"/>
  <c r="O2096" i="16"/>
  <c r="N2097" i="16"/>
  <c r="O2097" i="16"/>
  <c r="N2098" i="16"/>
  <c r="O2098" i="16"/>
  <c r="N2099" i="16"/>
  <c r="O2099" i="16"/>
  <c r="N2100" i="16"/>
  <c r="O2100" i="16"/>
  <c r="N2101" i="16"/>
  <c r="O2101" i="16"/>
  <c r="N2102" i="16"/>
  <c r="O2102" i="16"/>
  <c r="N2103" i="16"/>
  <c r="O2103" i="16"/>
  <c r="N2104" i="16"/>
  <c r="O2104" i="16"/>
  <c r="N2105" i="16"/>
  <c r="O2105" i="16"/>
  <c r="N2106" i="16"/>
  <c r="O2106" i="16"/>
  <c r="N2107" i="16"/>
  <c r="O2107" i="16"/>
  <c r="N2108" i="16"/>
  <c r="O2108" i="16"/>
  <c r="N2109" i="16"/>
  <c r="O2109" i="16"/>
  <c r="N2110" i="16"/>
  <c r="O2110" i="16"/>
  <c r="N2111" i="16"/>
  <c r="O2111" i="16"/>
  <c r="N2112" i="16"/>
  <c r="O2112" i="16"/>
  <c r="N2113" i="16"/>
  <c r="O2113" i="16"/>
  <c r="N2114" i="16"/>
  <c r="O2114" i="16"/>
  <c r="N2115" i="16"/>
  <c r="O2115" i="16"/>
  <c r="N2116" i="16"/>
  <c r="O2116" i="16"/>
  <c r="N2117" i="16"/>
  <c r="O2117" i="16"/>
  <c r="N2118" i="16"/>
  <c r="O2118" i="16"/>
  <c r="N2119" i="16"/>
  <c r="O2119" i="16"/>
  <c r="N2120" i="16"/>
  <c r="O2120" i="16"/>
  <c r="N2121" i="16"/>
  <c r="O2121" i="16"/>
  <c r="N2122" i="16"/>
  <c r="O2122" i="16"/>
  <c r="N2123" i="16"/>
  <c r="O2123" i="16"/>
  <c r="N2124" i="16"/>
  <c r="O2124" i="16"/>
  <c r="N2125" i="16"/>
  <c r="O2125" i="16"/>
  <c r="N2126" i="16"/>
  <c r="O2126" i="16"/>
  <c r="N2127" i="16"/>
  <c r="O2127" i="16"/>
  <c r="N2128" i="16"/>
  <c r="O2128" i="16"/>
  <c r="N2129" i="16"/>
  <c r="O2129" i="16"/>
  <c r="N2130" i="16"/>
  <c r="O2130" i="16"/>
  <c r="N2131" i="16"/>
  <c r="O2131" i="16"/>
  <c r="N2132" i="16"/>
  <c r="O2132" i="16"/>
  <c r="N2133" i="16"/>
  <c r="O2133" i="16"/>
  <c r="N2134" i="16"/>
  <c r="O2134" i="16"/>
  <c r="N2135" i="16"/>
  <c r="O2135" i="16"/>
  <c r="N2136" i="16"/>
  <c r="O2136" i="16"/>
  <c r="N2137" i="16"/>
  <c r="O2137" i="16"/>
  <c r="N2138" i="16"/>
  <c r="O2138" i="16"/>
  <c r="N2139" i="16"/>
  <c r="O2139" i="16"/>
  <c r="N2140" i="16"/>
  <c r="O2140" i="16"/>
  <c r="N2141" i="16"/>
  <c r="O2141" i="16"/>
  <c r="N2142" i="16"/>
  <c r="O2142" i="16"/>
  <c r="N2143" i="16"/>
  <c r="O2143" i="16"/>
  <c r="N2144" i="16"/>
  <c r="O2144" i="16"/>
  <c r="N2145" i="16"/>
  <c r="O2145" i="16"/>
  <c r="N2146" i="16"/>
  <c r="O2146" i="16"/>
  <c r="N2147" i="16"/>
  <c r="O2147" i="16"/>
  <c r="N2148" i="16"/>
  <c r="O2148" i="16"/>
  <c r="N2149" i="16"/>
  <c r="O2149" i="16"/>
  <c r="N2150" i="16"/>
  <c r="O2150" i="16"/>
  <c r="N2151" i="16"/>
  <c r="O2151" i="16"/>
  <c r="N2152" i="16"/>
  <c r="O2152" i="16"/>
  <c r="N2153" i="16"/>
  <c r="O2153" i="16"/>
  <c r="N2154" i="16"/>
  <c r="O2154" i="16"/>
  <c r="N2155" i="16"/>
  <c r="O2155" i="16"/>
  <c r="N2156" i="16"/>
  <c r="O2156" i="16"/>
  <c r="N2157" i="16"/>
  <c r="O2157" i="16"/>
  <c r="N2158" i="16"/>
  <c r="O2158" i="16"/>
  <c r="N2159" i="16"/>
  <c r="O2159" i="16"/>
  <c r="N2160" i="16"/>
  <c r="O2160" i="16"/>
  <c r="N2161" i="16"/>
  <c r="O2161" i="16"/>
  <c r="N2162" i="16"/>
  <c r="O2162" i="16"/>
  <c r="N2163" i="16"/>
  <c r="O2163" i="16"/>
  <c r="N2164" i="16"/>
  <c r="O2164" i="16"/>
  <c r="N2165" i="16"/>
  <c r="O2165" i="16"/>
  <c r="N2166" i="16"/>
  <c r="O2166" i="16"/>
  <c r="N2167" i="16"/>
  <c r="O2167" i="16"/>
  <c r="N2168" i="16"/>
  <c r="O2168" i="16"/>
  <c r="N2169" i="16"/>
  <c r="O2169" i="16"/>
  <c r="N2170" i="16"/>
  <c r="O2170" i="16"/>
  <c r="N2171" i="16"/>
  <c r="O2171" i="16"/>
  <c r="N2172" i="16"/>
  <c r="O2172" i="16"/>
  <c r="N2173" i="16"/>
  <c r="O2173" i="16"/>
  <c r="N2174" i="16"/>
  <c r="O2174" i="16"/>
  <c r="N2175" i="16"/>
  <c r="O2175" i="16"/>
  <c r="N2176" i="16"/>
  <c r="O2176" i="16"/>
  <c r="N2177" i="16"/>
  <c r="O2177" i="16"/>
  <c r="N2178" i="16"/>
  <c r="O2178" i="16"/>
  <c r="N2179" i="16"/>
  <c r="O2179" i="16"/>
  <c r="N2180" i="16"/>
  <c r="O2180" i="16"/>
  <c r="N2181" i="16"/>
  <c r="O2181" i="16"/>
  <c r="N2182" i="16"/>
  <c r="O2182" i="16"/>
  <c r="N2183" i="16"/>
  <c r="O2183" i="16"/>
  <c r="N2184" i="16"/>
  <c r="O2184" i="16"/>
  <c r="N2185" i="16"/>
  <c r="O2185" i="16"/>
  <c r="N2186" i="16"/>
  <c r="O2186" i="16"/>
  <c r="N2187" i="16"/>
  <c r="O2187" i="16"/>
  <c r="N2188" i="16"/>
  <c r="O2188" i="16"/>
  <c r="N2189" i="16"/>
  <c r="O2189" i="16"/>
  <c r="N2190" i="16"/>
  <c r="O2190" i="16"/>
  <c r="N2191" i="16"/>
  <c r="O2191" i="16"/>
  <c r="N2192" i="16"/>
  <c r="O2192" i="16"/>
  <c r="N2193" i="16"/>
  <c r="O2193" i="16"/>
  <c r="N2194" i="16"/>
  <c r="O2194" i="16"/>
  <c r="N2195" i="16"/>
  <c r="O2195" i="16"/>
  <c r="N2196" i="16"/>
  <c r="O2196" i="16"/>
  <c r="N2197" i="16"/>
  <c r="O2197" i="16"/>
  <c r="N2198" i="16"/>
  <c r="O2198" i="16"/>
  <c r="N2199" i="16"/>
  <c r="O2199" i="16"/>
  <c r="N2200" i="16"/>
  <c r="O2200" i="16"/>
  <c r="N2201" i="16"/>
  <c r="O2201" i="16"/>
  <c r="N2202" i="16"/>
  <c r="O2202" i="16"/>
  <c r="N2203" i="16"/>
  <c r="O2203" i="16"/>
  <c r="N2204" i="16"/>
  <c r="O2204" i="16"/>
  <c r="N2205" i="16"/>
  <c r="O2205" i="16"/>
  <c r="N2206" i="16"/>
  <c r="O2206" i="16"/>
  <c r="N2207" i="16"/>
  <c r="O2207" i="16"/>
  <c r="N2208" i="16"/>
  <c r="O2208" i="16"/>
  <c r="N2209" i="16"/>
  <c r="O2209" i="16"/>
  <c r="N2210" i="16"/>
  <c r="O2210" i="16"/>
  <c r="N2211" i="16"/>
  <c r="O2211" i="16"/>
  <c r="N2212" i="16"/>
  <c r="O2212" i="16"/>
  <c r="N2213" i="16"/>
  <c r="O2213" i="16"/>
  <c r="N2214" i="16"/>
  <c r="O2214" i="16"/>
  <c r="N2215" i="16"/>
  <c r="O2215" i="16"/>
  <c r="N2216" i="16"/>
  <c r="O2216" i="16"/>
  <c r="N2217" i="16"/>
  <c r="O2217" i="16"/>
  <c r="N2218" i="16"/>
  <c r="O2218" i="16"/>
  <c r="N2219" i="16"/>
  <c r="O2219" i="16"/>
  <c r="N2220" i="16"/>
  <c r="O2220" i="16"/>
  <c r="N2221" i="16"/>
  <c r="O2221" i="16"/>
  <c r="N2222" i="16"/>
  <c r="O2222" i="16"/>
  <c r="N2223" i="16"/>
  <c r="O2223" i="16"/>
  <c r="N2224" i="16"/>
  <c r="O2224" i="16"/>
  <c r="N2225" i="16"/>
  <c r="O2225" i="16"/>
  <c r="N2226" i="16"/>
  <c r="O2226" i="16"/>
  <c r="N2227" i="16"/>
  <c r="O2227" i="16"/>
  <c r="N2228" i="16"/>
  <c r="O2228" i="16"/>
  <c r="N2229" i="16"/>
  <c r="O2229" i="16"/>
  <c r="N2230" i="16"/>
  <c r="O2230" i="16"/>
  <c r="N2231" i="16"/>
  <c r="O2231" i="16"/>
  <c r="N2232" i="16"/>
  <c r="O2232" i="16"/>
  <c r="N2233" i="16"/>
  <c r="O2233" i="16"/>
  <c r="N2234" i="16"/>
  <c r="O2234" i="16"/>
  <c r="N2235" i="16"/>
  <c r="O2235" i="16"/>
  <c r="N2236" i="16"/>
  <c r="O2236" i="16"/>
  <c r="N2237" i="16"/>
  <c r="O2237" i="16"/>
  <c r="N2238" i="16"/>
  <c r="O2238" i="16"/>
  <c r="N2239" i="16"/>
  <c r="O2239" i="16"/>
  <c r="N2240" i="16"/>
  <c r="O2240" i="16"/>
  <c r="N2241" i="16"/>
  <c r="O2241" i="16"/>
  <c r="N2242" i="16"/>
  <c r="O2242" i="16"/>
  <c r="N2243" i="16"/>
  <c r="O2243" i="16"/>
  <c r="N2244" i="16"/>
  <c r="O2244" i="16"/>
  <c r="N2245" i="16"/>
  <c r="O2245" i="16"/>
  <c r="N2246" i="16"/>
  <c r="O2246" i="16"/>
  <c r="N2247" i="16"/>
  <c r="O2247" i="16"/>
  <c r="N2248" i="16"/>
  <c r="O2248" i="16"/>
  <c r="N2249" i="16"/>
  <c r="O2249" i="16"/>
  <c r="N2250" i="16"/>
  <c r="O2250" i="16"/>
  <c r="N2251" i="16"/>
  <c r="O2251" i="16"/>
  <c r="N2252" i="16"/>
  <c r="O2252" i="16"/>
  <c r="N2253" i="16"/>
  <c r="O2253" i="16"/>
  <c r="N2254" i="16"/>
  <c r="O2254" i="16"/>
  <c r="N2255" i="16"/>
  <c r="O2255" i="16"/>
  <c r="N2256" i="16"/>
  <c r="O2256" i="16"/>
  <c r="N2257" i="16"/>
  <c r="O2257" i="16"/>
  <c r="N2258" i="16"/>
  <c r="O2258" i="16"/>
  <c r="N2259" i="16"/>
  <c r="O2259" i="16"/>
  <c r="N2260" i="16"/>
  <c r="O2260" i="16"/>
  <c r="N2261" i="16"/>
  <c r="O2261" i="16"/>
  <c r="N2262" i="16"/>
  <c r="O2262" i="16"/>
  <c r="N2263" i="16"/>
  <c r="O2263" i="16"/>
  <c r="N2264" i="16"/>
  <c r="O2264" i="16"/>
  <c r="N2265" i="16"/>
  <c r="O2265" i="16"/>
  <c r="N2266" i="16"/>
  <c r="O2266" i="16"/>
  <c r="N2267" i="16"/>
  <c r="O2267" i="16"/>
  <c r="N2268" i="16"/>
  <c r="O2268" i="16"/>
  <c r="N2269" i="16"/>
  <c r="O2269" i="16"/>
  <c r="N2270" i="16"/>
  <c r="O2270" i="16"/>
  <c r="N2271" i="16"/>
  <c r="O2271" i="16"/>
  <c r="N2272" i="16"/>
  <c r="O2272" i="16"/>
  <c r="N2273" i="16"/>
  <c r="O2273" i="16"/>
  <c r="N2274" i="16"/>
  <c r="O2274" i="16"/>
  <c r="N2275" i="16"/>
  <c r="O2275" i="16"/>
  <c r="N2276" i="16"/>
  <c r="O2276" i="16"/>
  <c r="N2277" i="16"/>
  <c r="O2277" i="16"/>
  <c r="N2278" i="16"/>
  <c r="O2278" i="16"/>
  <c r="N2279" i="16"/>
  <c r="O2279" i="16"/>
  <c r="N2280" i="16"/>
  <c r="O2280" i="16"/>
  <c r="N2281" i="16"/>
  <c r="O2281" i="16"/>
  <c r="N2282" i="16"/>
  <c r="O2282" i="16"/>
  <c r="N2283" i="16"/>
  <c r="O2283" i="16"/>
  <c r="N2284" i="16"/>
  <c r="O2284" i="16"/>
  <c r="N2285" i="16"/>
  <c r="O2285" i="16"/>
  <c r="N2286" i="16"/>
  <c r="O2286" i="16"/>
  <c r="N2287" i="16"/>
  <c r="O2287" i="16"/>
  <c r="N2288" i="16"/>
  <c r="O2288" i="16"/>
  <c r="N2289" i="16"/>
  <c r="O2289" i="16"/>
  <c r="N2290" i="16"/>
  <c r="O2290" i="16"/>
  <c r="N2291" i="16"/>
  <c r="O2291" i="16"/>
  <c r="N2292" i="16"/>
  <c r="O2292" i="16"/>
  <c r="N2293" i="16"/>
  <c r="O2293" i="16"/>
  <c r="N2294" i="16"/>
  <c r="O2294" i="16"/>
  <c r="N2295" i="16"/>
  <c r="O2295" i="16"/>
  <c r="N2296" i="16"/>
  <c r="O2296" i="16"/>
  <c r="N2297" i="16"/>
  <c r="O2297" i="16"/>
  <c r="N2298" i="16"/>
  <c r="O2298" i="16"/>
  <c r="N2299" i="16"/>
  <c r="O2299" i="16"/>
  <c r="N2300" i="16"/>
  <c r="O2300" i="16"/>
  <c r="N2301" i="16"/>
  <c r="O2301" i="16"/>
  <c r="N2302" i="16"/>
  <c r="O2302" i="16"/>
  <c r="N2303" i="16"/>
  <c r="O2303" i="16"/>
  <c r="N2304" i="16"/>
  <c r="O2304" i="16"/>
  <c r="N2305" i="16"/>
  <c r="O2305" i="16"/>
  <c r="N2306" i="16"/>
  <c r="O2306" i="16"/>
  <c r="N2307" i="16"/>
  <c r="O2307" i="16"/>
  <c r="N2308" i="16"/>
  <c r="O2308" i="16"/>
  <c r="N2309" i="16"/>
  <c r="O2309" i="16"/>
  <c r="N2310" i="16"/>
  <c r="O2310" i="16"/>
  <c r="N2311" i="16"/>
  <c r="O2311" i="16"/>
  <c r="N2312" i="16"/>
  <c r="O2312" i="16"/>
  <c r="N2313" i="16"/>
  <c r="O2313" i="16"/>
  <c r="N2314" i="16"/>
  <c r="O2314" i="16"/>
  <c r="N2315" i="16"/>
  <c r="O2315" i="16"/>
  <c r="N2316" i="16"/>
  <c r="O2316" i="16"/>
  <c r="N2317" i="16"/>
  <c r="O2317" i="16"/>
  <c r="N2318" i="16"/>
  <c r="O2318" i="16"/>
  <c r="N2319" i="16"/>
  <c r="O2319" i="16"/>
  <c r="N2320" i="16"/>
  <c r="O2320" i="16"/>
  <c r="N2321" i="16"/>
  <c r="O2321" i="16"/>
  <c r="N2322" i="16"/>
  <c r="O2322" i="16"/>
  <c r="N2323" i="16"/>
  <c r="O2323" i="16"/>
  <c r="N2324" i="16"/>
  <c r="O2324" i="16"/>
  <c r="N2325" i="16"/>
  <c r="O2325" i="16"/>
  <c r="N2326" i="16"/>
  <c r="O2326" i="16"/>
  <c r="N2327" i="16"/>
  <c r="O2327" i="16"/>
  <c r="N2328" i="16"/>
  <c r="O2328" i="16"/>
  <c r="N2329" i="16"/>
  <c r="O2329" i="16"/>
  <c r="N2330" i="16"/>
  <c r="O2330" i="16"/>
  <c r="N2331" i="16"/>
  <c r="O2331" i="16"/>
  <c r="N2332" i="16"/>
  <c r="O2332" i="16"/>
  <c r="N2333" i="16"/>
  <c r="O2333" i="16"/>
  <c r="N2334" i="16"/>
  <c r="O2334" i="16"/>
  <c r="N2335" i="16"/>
  <c r="O2335" i="16"/>
  <c r="N2336" i="16"/>
  <c r="O2336" i="16"/>
  <c r="N2337" i="16"/>
  <c r="O2337" i="16"/>
  <c r="N2338" i="16"/>
  <c r="O2338" i="16"/>
  <c r="N2339" i="16"/>
  <c r="O2339" i="16"/>
  <c r="N2340" i="16"/>
  <c r="O2340" i="16"/>
  <c r="N2341" i="16"/>
  <c r="O2341" i="16"/>
  <c r="N2342" i="16"/>
  <c r="O2342" i="16"/>
  <c r="N2343" i="16"/>
  <c r="O2343" i="16"/>
  <c r="N2344" i="16"/>
  <c r="O2344" i="16"/>
  <c r="N2345" i="16"/>
  <c r="O2345" i="16"/>
  <c r="N2346" i="16"/>
  <c r="O2346" i="16"/>
  <c r="N2347" i="16"/>
  <c r="O2347" i="16"/>
  <c r="N2348" i="16"/>
  <c r="O2348" i="16"/>
  <c r="N2349" i="16"/>
  <c r="O2349" i="16"/>
  <c r="N2350" i="16"/>
  <c r="O2350" i="16"/>
  <c r="N2351" i="16"/>
  <c r="O2351" i="16"/>
  <c r="N2352" i="16"/>
  <c r="O2352" i="16"/>
  <c r="N2353" i="16"/>
  <c r="O2353" i="16"/>
  <c r="N2354" i="16"/>
  <c r="O2354" i="16"/>
  <c r="N2355" i="16"/>
  <c r="O2355" i="16"/>
  <c r="N2356" i="16"/>
  <c r="O2356" i="16"/>
  <c r="N2357" i="16"/>
  <c r="O2357" i="16"/>
  <c r="N2358" i="16"/>
  <c r="O2358" i="16"/>
  <c r="N2359" i="16"/>
  <c r="O2359" i="16"/>
  <c r="N2360" i="16"/>
  <c r="O2360" i="16"/>
  <c r="N2361" i="16"/>
  <c r="O2361" i="16"/>
  <c r="N2362" i="16"/>
  <c r="O2362" i="16"/>
  <c r="N2363" i="16"/>
  <c r="O2363" i="16"/>
  <c r="N2364" i="16"/>
  <c r="O2364" i="16"/>
  <c r="N2365" i="16"/>
  <c r="O2365" i="16"/>
  <c r="N2366" i="16"/>
  <c r="O2366" i="16"/>
  <c r="N2367" i="16"/>
  <c r="O2367" i="16"/>
  <c r="N2368" i="16"/>
  <c r="O2368" i="16"/>
  <c r="N2369" i="16"/>
  <c r="O2369" i="16"/>
  <c r="N2370" i="16"/>
  <c r="O2370" i="16"/>
  <c r="N2371" i="16"/>
  <c r="O2371" i="16"/>
  <c r="N2372" i="16"/>
  <c r="O2372" i="16"/>
  <c r="N2373" i="16"/>
  <c r="O2373" i="16"/>
  <c r="N2374" i="16"/>
  <c r="O2374" i="16"/>
  <c r="N2375" i="16"/>
  <c r="O2375" i="16"/>
  <c r="N2376" i="16"/>
  <c r="O2376" i="16"/>
  <c r="N2377" i="16"/>
  <c r="O2377" i="16"/>
  <c r="N2378" i="16"/>
  <c r="O2378" i="16"/>
  <c r="N2379" i="16"/>
  <c r="O2379" i="16"/>
  <c r="N2380" i="16"/>
  <c r="O2380" i="16"/>
  <c r="N2381" i="16"/>
  <c r="O2381" i="16"/>
  <c r="N2382" i="16"/>
  <c r="O2382" i="16"/>
  <c r="N2383" i="16"/>
  <c r="O2383" i="16"/>
  <c r="N2384" i="16"/>
  <c r="O2384" i="16"/>
  <c r="N2385" i="16"/>
  <c r="O2385" i="16"/>
  <c r="N2386" i="16"/>
  <c r="O2386" i="16"/>
  <c r="N2387" i="16"/>
  <c r="O2387" i="16"/>
  <c r="N2388" i="16"/>
  <c r="O2388" i="16"/>
  <c r="N2389" i="16"/>
  <c r="O2389" i="16"/>
  <c r="N2390" i="16"/>
  <c r="O2390" i="16"/>
  <c r="N2391" i="16"/>
  <c r="O2391" i="16"/>
  <c r="N2392" i="16"/>
  <c r="O2392" i="16"/>
  <c r="N2393" i="16"/>
  <c r="O2393" i="16"/>
  <c r="N2394" i="16"/>
  <c r="O2394" i="16"/>
  <c r="N2395" i="16"/>
  <c r="O2395" i="16"/>
  <c r="N2396" i="16"/>
  <c r="O2396" i="16"/>
  <c r="N2397" i="16"/>
  <c r="O2397" i="16"/>
  <c r="N2398" i="16"/>
  <c r="O2398" i="16"/>
  <c r="N2399" i="16"/>
  <c r="O2399" i="16"/>
  <c r="N2400" i="16"/>
  <c r="O2400" i="16"/>
  <c r="N2401" i="16"/>
  <c r="O2401" i="16"/>
  <c r="N2402" i="16"/>
  <c r="O2402" i="16"/>
  <c r="N2403" i="16"/>
  <c r="O2403" i="16"/>
  <c r="N2404" i="16"/>
  <c r="O2404" i="16"/>
  <c r="N2405" i="16"/>
  <c r="O2405" i="16"/>
  <c r="N2406" i="16"/>
  <c r="O2406" i="16"/>
  <c r="N2407" i="16"/>
  <c r="O2407" i="16"/>
  <c r="N2408" i="16"/>
  <c r="O2408" i="16"/>
  <c r="N2409" i="16"/>
  <c r="O2409" i="16"/>
  <c r="N2410" i="16"/>
  <c r="O2410" i="16"/>
  <c r="N2411" i="16"/>
  <c r="O2411" i="16"/>
  <c r="N2412" i="16"/>
  <c r="O2412" i="16"/>
  <c r="N2413" i="16"/>
  <c r="O2413" i="16"/>
  <c r="N2414" i="16"/>
  <c r="O2414" i="16"/>
  <c r="N2415" i="16"/>
  <c r="O2415" i="16"/>
  <c r="N2416" i="16"/>
  <c r="O2416" i="16"/>
  <c r="N2417" i="16"/>
  <c r="O2417" i="16"/>
  <c r="N2418" i="16"/>
  <c r="O2418" i="16"/>
  <c r="N2419" i="16"/>
  <c r="O2419" i="16"/>
  <c r="N2420" i="16"/>
  <c r="O2420" i="16"/>
  <c r="N2421" i="16"/>
  <c r="O2421" i="16"/>
  <c r="N2422" i="16"/>
  <c r="O2422" i="16"/>
  <c r="N2423" i="16"/>
  <c r="O2423" i="16"/>
  <c r="N2424" i="16"/>
  <c r="O2424" i="16"/>
  <c r="N2425" i="16"/>
  <c r="O2425" i="16"/>
  <c r="N2426" i="16"/>
  <c r="O2426" i="16"/>
  <c r="N2427" i="16"/>
  <c r="O2427" i="16"/>
  <c r="N2428" i="16"/>
  <c r="O2428" i="16"/>
  <c r="N2429" i="16"/>
  <c r="O2429" i="16"/>
  <c r="N2430" i="16"/>
  <c r="O2430" i="16"/>
  <c r="N2431" i="16"/>
  <c r="O2431" i="16"/>
  <c r="N2432" i="16"/>
  <c r="O2432" i="16"/>
  <c r="N2433" i="16"/>
  <c r="O2433" i="16"/>
  <c r="N2434" i="16"/>
  <c r="O2434" i="16"/>
  <c r="N2435" i="16"/>
  <c r="O2435" i="16"/>
  <c r="N2436" i="16"/>
  <c r="O2436" i="16"/>
  <c r="N2437" i="16"/>
  <c r="O2437" i="16"/>
  <c r="N2438" i="16"/>
  <c r="O2438" i="16"/>
  <c r="N2439" i="16"/>
  <c r="O2439" i="16"/>
  <c r="N2440" i="16"/>
  <c r="O2440" i="16"/>
  <c r="N2441" i="16"/>
  <c r="O2441" i="16"/>
  <c r="N2442" i="16"/>
  <c r="O2442" i="16"/>
  <c r="N2443" i="16"/>
  <c r="O2443" i="16"/>
  <c r="N2444" i="16"/>
  <c r="O2444" i="16"/>
  <c r="N2445" i="16"/>
  <c r="O2445" i="16"/>
  <c r="N2446" i="16"/>
  <c r="O2446" i="16"/>
  <c r="N2447" i="16"/>
  <c r="O2447" i="16"/>
  <c r="N2448" i="16"/>
  <c r="O2448" i="16"/>
  <c r="N2449" i="16"/>
  <c r="O2449" i="16"/>
  <c r="N2450" i="16"/>
  <c r="O2450" i="16"/>
  <c r="N2451" i="16"/>
  <c r="O2451" i="16"/>
  <c r="N2452" i="16"/>
  <c r="O2452" i="16"/>
  <c r="N2453" i="16"/>
  <c r="O2453" i="16"/>
  <c r="N2454" i="16"/>
  <c r="O2454" i="16"/>
  <c r="N2455" i="16"/>
  <c r="O2455" i="16"/>
  <c r="N2456" i="16"/>
  <c r="O2456" i="16"/>
  <c r="N2457" i="16"/>
  <c r="O2457" i="16"/>
  <c r="N2458" i="16"/>
  <c r="O2458" i="16"/>
  <c r="N2459" i="16"/>
  <c r="O2459" i="16"/>
  <c r="N2460" i="16"/>
  <c r="O2460" i="16"/>
  <c r="N2461" i="16"/>
  <c r="O2461" i="16"/>
  <c r="N2462" i="16"/>
  <c r="O2462" i="16"/>
  <c r="N2463" i="16"/>
  <c r="O2463" i="16"/>
  <c r="N2464" i="16"/>
  <c r="O2464" i="16"/>
  <c r="N2465" i="16"/>
  <c r="O2465" i="16"/>
  <c r="N2466" i="16"/>
  <c r="O2466" i="16"/>
  <c r="N2467" i="16"/>
  <c r="O2467" i="16"/>
  <c r="N2468" i="16"/>
  <c r="O2468" i="16"/>
  <c r="N2469" i="16"/>
  <c r="O2469" i="16"/>
  <c r="N2470" i="16"/>
  <c r="O2470" i="16"/>
  <c r="N2471" i="16"/>
  <c r="O2471" i="16"/>
  <c r="N2472" i="16"/>
  <c r="O2472" i="16"/>
  <c r="N2473" i="16"/>
  <c r="O2473" i="16"/>
  <c r="N2474" i="16"/>
  <c r="O2474" i="16"/>
  <c r="N2475" i="16"/>
  <c r="O2475" i="16"/>
  <c r="N2476" i="16"/>
  <c r="O2476" i="16"/>
  <c r="N2477" i="16"/>
  <c r="O2477" i="16"/>
  <c r="N2478" i="16"/>
  <c r="O2478" i="16"/>
  <c r="N2479" i="16"/>
  <c r="O2479" i="16"/>
  <c r="N2480" i="16"/>
  <c r="O2480" i="16"/>
  <c r="N2481" i="16"/>
  <c r="O2481" i="16"/>
  <c r="N2482" i="16"/>
  <c r="O2482" i="16"/>
  <c r="N2483" i="16"/>
  <c r="O2483" i="16"/>
  <c r="N2484" i="16"/>
  <c r="O2484" i="16"/>
  <c r="N2485" i="16"/>
  <c r="O2485" i="16"/>
  <c r="N2486" i="16"/>
  <c r="O2486" i="16"/>
  <c r="N2487" i="16"/>
  <c r="O2487" i="16"/>
  <c r="N2488" i="16"/>
  <c r="O2488" i="16"/>
  <c r="N2489" i="16"/>
  <c r="O2489" i="16"/>
  <c r="N2490" i="16"/>
  <c r="O2490" i="16"/>
  <c r="N2491" i="16"/>
  <c r="O2491" i="16"/>
  <c r="N2492" i="16"/>
  <c r="O2492" i="16"/>
  <c r="N2493" i="16"/>
  <c r="O2493" i="16"/>
  <c r="N2494" i="16"/>
  <c r="O2494" i="16"/>
  <c r="N2495" i="16"/>
  <c r="O2495" i="16"/>
  <c r="N2496" i="16"/>
  <c r="O2496" i="16"/>
  <c r="N2497" i="16"/>
  <c r="O2497" i="16"/>
  <c r="N2498" i="16"/>
  <c r="O2498" i="16"/>
  <c r="N2499" i="16"/>
  <c r="O2499" i="16"/>
  <c r="N2500" i="16"/>
  <c r="O2500" i="16"/>
  <c r="N2501" i="16"/>
  <c r="O2501" i="16"/>
  <c r="N2502" i="16"/>
  <c r="O2502" i="16"/>
  <c r="N2503" i="16"/>
  <c r="O2503" i="16"/>
  <c r="N2504" i="16"/>
  <c r="O2504" i="16"/>
  <c r="N2505" i="16"/>
  <c r="O2505" i="16"/>
  <c r="N2506" i="16"/>
  <c r="O2506" i="16"/>
  <c r="N2507" i="16"/>
  <c r="O2507" i="16"/>
  <c r="N2508" i="16"/>
  <c r="O2508" i="16"/>
  <c r="N2509" i="16"/>
  <c r="O2509" i="16"/>
  <c r="N2510" i="16"/>
  <c r="O2510" i="16"/>
  <c r="N2511" i="16"/>
  <c r="O2511" i="16"/>
  <c r="N2512" i="16"/>
  <c r="O2512" i="16"/>
  <c r="N2513" i="16"/>
  <c r="O2513" i="16"/>
  <c r="N2514" i="16"/>
  <c r="O2514" i="16"/>
  <c r="N2515" i="16"/>
  <c r="O2515" i="16"/>
  <c r="N2516" i="16"/>
  <c r="O2516" i="16"/>
  <c r="N2517" i="16"/>
  <c r="O2517" i="16"/>
  <c r="N2518" i="16"/>
  <c r="O2518" i="16"/>
  <c r="N2519" i="16"/>
  <c r="O2519" i="16"/>
  <c r="N2520" i="16"/>
  <c r="O2520" i="16"/>
  <c r="N2521" i="16"/>
  <c r="O2521" i="16"/>
  <c r="N2522" i="16"/>
  <c r="O2522" i="16"/>
  <c r="N2523" i="16"/>
  <c r="O2523" i="16"/>
  <c r="N2524" i="16"/>
  <c r="O2524" i="16"/>
  <c r="N2525" i="16"/>
  <c r="O2525" i="16"/>
  <c r="N2526" i="16"/>
  <c r="O2526" i="16"/>
  <c r="N2527" i="16"/>
  <c r="O2527" i="16"/>
  <c r="N2528" i="16"/>
  <c r="O2528" i="16"/>
  <c r="N2529" i="16"/>
  <c r="O2529" i="16"/>
  <c r="N2530" i="16"/>
  <c r="O2530" i="16"/>
  <c r="N2531" i="16"/>
  <c r="O2531" i="16"/>
  <c r="N2532" i="16"/>
  <c r="O2532" i="16"/>
  <c r="N2533" i="16"/>
  <c r="O2533" i="16"/>
  <c r="N2534" i="16"/>
  <c r="O2534" i="16"/>
  <c r="N2535" i="16"/>
  <c r="O2535" i="16"/>
  <c r="N2536" i="16"/>
  <c r="O2536" i="16"/>
  <c r="N2537" i="16"/>
  <c r="O2537" i="16"/>
  <c r="N2538" i="16"/>
  <c r="O2538" i="16"/>
  <c r="N2539" i="16"/>
  <c r="O2539" i="16"/>
  <c r="N2540" i="16"/>
  <c r="O2540" i="16"/>
  <c r="N2541" i="16"/>
  <c r="O2541" i="16"/>
  <c r="N2542" i="16"/>
  <c r="O2542" i="16"/>
  <c r="N2543" i="16"/>
  <c r="O2543" i="16"/>
  <c r="N2544" i="16"/>
  <c r="O2544" i="16"/>
  <c r="N2545" i="16"/>
  <c r="O2545" i="16"/>
  <c r="N2546" i="16"/>
  <c r="O2546" i="16"/>
  <c r="N2547" i="16"/>
  <c r="O2547" i="16"/>
  <c r="N2548" i="16"/>
  <c r="O2548" i="16"/>
  <c r="N2549" i="16"/>
  <c r="O2549" i="16"/>
  <c r="N2550" i="16"/>
  <c r="O2550" i="16"/>
  <c r="N2551" i="16"/>
  <c r="O2551" i="16"/>
  <c r="N2552" i="16"/>
  <c r="O2552" i="16"/>
  <c r="N2553" i="16"/>
  <c r="O2553" i="16"/>
  <c r="N2554" i="16"/>
  <c r="O2554" i="16"/>
  <c r="N2555" i="16"/>
  <c r="O2555" i="16"/>
  <c r="N2556" i="16"/>
  <c r="O2556" i="16"/>
  <c r="N2557" i="16"/>
  <c r="O2557" i="16"/>
  <c r="N2558" i="16"/>
  <c r="O2558" i="16"/>
  <c r="N2559" i="16"/>
  <c r="O2559" i="16"/>
  <c r="N2560" i="16"/>
  <c r="O2560" i="16"/>
  <c r="N2561" i="16"/>
  <c r="O2561" i="16"/>
  <c r="N2562" i="16"/>
  <c r="O2562" i="16"/>
  <c r="N2563" i="16"/>
  <c r="O2563" i="16"/>
  <c r="N2564" i="16"/>
  <c r="O2564" i="16"/>
  <c r="N2565" i="16"/>
  <c r="O2565" i="16"/>
  <c r="N2566" i="16"/>
  <c r="O2566" i="16"/>
  <c r="N2567" i="16"/>
  <c r="O2567" i="16"/>
  <c r="N2568" i="16"/>
  <c r="O2568" i="16"/>
  <c r="N2569" i="16"/>
  <c r="O2569" i="16"/>
  <c r="N2570" i="16"/>
  <c r="O2570" i="16"/>
  <c r="N2571" i="16"/>
  <c r="O2571" i="16"/>
  <c r="N2572" i="16"/>
  <c r="O2572" i="16"/>
  <c r="N2573" i="16"/>
  <c r="O2573" i="16"/>
  <c r="N2574" i="16"/>
  <c r="O2574" i="16"/>
  <c r="N2575" i="16"/>
  <c r="O2575" i="16"/>
  <c r="N2576" i="16"/>
  <c r="O2576" i="16"/>
  <c r="N2577" i="16"/>
  <c r="O2577" i="16"/>
  <c r="N2578" i="16"/>
  <c r="O2578" i="16"/>
  <c r="N2579" i="16"/>
  <c r="O2579" i="16"/>
  <c r="N2580" i="16"/>
  <c r="O2580" i="16"/>
  <c r="N2581" i="16"/>
  <c r="O2581" i="16"/>
  <c r="N2582" i="16"/>
  <c r="O2582" i="16"/>
  <c r="N2583" i="16"/>
  <c r="O2583" i="16"/>
  <c r="N2584" i="16"/>
  <c r="O2584" i="16"/>
  <c r="N2585" i="16"/>
  <c r="O2585" i="16"/>
  <c r="N2586" i="16"/>
  <c r="O2586" i="16"/>
  <c r="N2587" i="16"/>
  <c r="O2587" i="16"/>
  <c r="N2588" i="16"/>
  <c r="O2588" i="16"/>
  <c r="N2589" i="16"/>
  <c r="O2589" i="16"/>
  <c r="N2590" i="16"/>
  <c r="O2590" i="16"/>
  <c r="N2591" i="16"/>
  <c r="O2591" i="16"/>
  <c r="N2592" i="16"/>
  <c r="O2592" i="16"/>
  <c r="N2593" i="16"/>
  <c r="O2593" i="16"/>
  <c r="N2594" i="16"/>
  <c r="O2594" i="16"/>
  <c r="N2595" i="16"/>
  <c r="O2595" i="16"/>
  <c r="N2596" i="16"/>
  <c r="O2596" i="16"/>
  <c r="N2597" i="16"/>
  <c r="O2597" i="16"/>
  <c r="N2598" i="16"/>
  <c r="O2598" i="16"/>
  <c r="N2599" i="16"/>
  <c r="O2599" i="16"/>
  <c r="N2600" i="16"/>
  <c r="O2600" i="16"/>
  <c r="N2601" i="16"/>
  <c r="O2601" i="16"/>
  <c r="N2602" i="16"/>
  <c r="O2602" i="16"/>
  <c r="N2603" i="16"/>
  <c r="O2603" i="16"/>
  <c r="N2604" i="16"/>
  <c r="O2604" i="16"/>
  <c r="N2605" i="16"/>
  <c r="O2605" i="16"/>
  <c r="N2606" i="16"/>
  <c r="O2606" i="16"/>
  <c r="N2607" i="16"/>
  <c r="O2607" i="16"/>
  <c r="N2608" i="16"/>
  <c r="O2608" i="16"/>
  <c r="N2609" i="16"/>
  <c r="O2609" i="16"/>
  <c r="N2610" i="16"/>
  <c r="O2610" i="16"/>
  <c r="N2611" i="16"/>
  <c r="O2611" i="16"/>
  <c r="N2612" i="16"/>
  <c r="O2612" i="16"/>
  <c r="N2613" i="16"/>
  <c r="O2613" i="16"/>
  <c r="N2614" i="16"/>
  <c r="O2614" i="16"/>
  <c r="N2615" i="16"/>
  <c r="O2615" i="16"/>
  <c r="N2616" i="16"/>
  <c r="O2616" i="16"/>
  <c r="N2617" i="16"/>
  <c r="O2617" i="16"/>
  <c r="N2618" i="16"/>
  <c r="O2618" i="16"/>
  <c r="N2619" i="16"/>
  <c r="O2619" i="16"/>
  <c r="N2620" i="16"/>
  <c r="O2620" i="16"/>
  <c r="N2621" i="16"/>
  <c r="O2621" i="16"/>
  <c r="N2622" i="16"/>
  <c r="O2622" i="16"/>
  <c r="N2623" i="16"/>
  <c r="O2623" i="16"/>
  <c r="N2624" i="16"/>
  <c r="O2624" i="16"/>
  <c r="N2625" i="16"/>
  <c r="O2625" i="16"/>
  <c r="N2626" i="16"/>
  <c r="O2626" i="16"/>
  <c r="N2627" i="16"/>
  <c r="O2627" i="16"/>
  <c r="N2628" i="16"/>
  <c r="O2628" i="16"/>
  <c r="N2629" i="16"/>
  <c r="O2629" i="16"/>
  <c r="N2630" i="16"/>
  <c r="O2630" i="16"/>
  <c r="N2631" i="16"/>
  <c r="O2631" i="16"/>
  <c r="N2632" i="16"/>
  <c r="O2632" i="16"/>
  <c r="N2633" i="16"/>
  <c r="O2633" i="16"/>
  <c r="N2634" i="16"/>
  <c r="O2634" i="16"/>
  <c r="N2635" i="16"/>
  <c r="O2635" i="16"/>
  <c r="N2636" i="16"/>
  <c r="O2636" i="16"/>
  <c r="N2637" i="16"/>
  <c r="O2637" i="16"/>
  <c r="N2638" i="16"/>
  <c r="O2638" i="16"/>
  <c r="N2639" i="16"/>
  <c r="O2639" i="16"/>
  <c r="N2640" i="16"/>
  <c r="O2640" i="16"/>
  <c r="N2641" i="16"/>
  <c r="O2641" i="16"/>
  <c r="N2642" i="16"/>
  <c r="O2642" i="16"/>
  <c r="N2643" i="16"/>
  <c r="O2643" i="16"/>
  <c r="N2644" i="16"/>
  <c r="O2644" i="16"/>
  <c r="N2645" i="16"/>
  <c r="O2645" i="16"/>
  <c r="N2646" i="16"/>
  <c r="O2646" i="16"/>
  <c r="N2647" i="16"/>
  <c r="O2647" i="16"/>
  <c r="N2648" i="16"/>
  <c r="O2648" i="16"/>
  <c r="N2649" i="16"/>
  <c r="O2649" i="16"/>
  <c r="N2650" i="16"/>
  <c r="O2650" i="16"/>
  <c r="N2651" i="16"/>
  <c r="O2651" i="16"/>
  <c r="N2652" i="16"/>
  <c r="O2652" i="16"/>
  <c r="N2653" i="16"/>
  <c r="O2653" i="16"/>
  <c r="N2654" i="16"/>
  <c r="O2654" i="16"/>
  <c r="N2655" i="16"/>
  <c r="O2655" i="16"/>
  <c r="N2656" i="16"/>
  <c r="O2656" i="16"/>
  <c r="N2657" i="16"/>
  <c r="O2657" i="16"/>
  <c r="N2658" i="16"/>
  <c r="O2658" i="16"/>
  <c r="N2659" i="16"/>
  <c r="O2659" i="16"/>
  <c r="N2660" i="16"/>
  <c r="O2660" i="16"/>
  <c r="N2661" i="16"/>
  <c r="O2661" i="16"/>
  <c r="N2662" i="16"/>
  <c r="O2662" i="16"/>
  <c r="N2663" i="16"/>
  <c r="O2663" i="16"/>
  <c r="N2664" i="16"/>
  <c r="O2664" i="16"/>
  <c r="N2665" i="16"/>
  <c r="O2665" i="16"/>
  <c r="N2666" i="16"/>
  <c r="O2666" i="16"/>
  <c r="N2667" i="16"/>
  <c r="O2667" i="16"/>
  <c r="N2668" i="16"/>
  <c r="O2668" i="16"/>
  <c r="N2669" i="16"/>
  <c r="O2669" i="16"/>
  <c r="N2670" i="16"/>
  <c r="O2670" i="16"/>
  <c r="N2671" i="16"/>
  <c r="O2671" i="16"/>
  <c r="N2672" i="16"/>
  <c r="O2672" i="16"/>
  <c r="N2673" i="16"/>
  <c r="O2673" i="16"/>
  <c r="N2674" i="16"/>
  <c r="O2674" i="16"/>
  <c r="N2675" i="16"/>
  <c r="O2675" i="16"/>
  <c r="N2676" i="16"/>
  <c r="O2676" i="16"/>
  <c r="N2677" i="16"/>
  <c r="O2677" i="16"/>
  <c r="N2678" i="16"/>
  <c r="O2678" i="16"/>
  <c r="N2679" i="16"/>
  <c r="O2679" i="16"/>
  <c r="N2680" i="16"/>
  <c r="O2680" i="16"/>
  <c r="N2681" i="16"/>
  <c r="O2681" i="16"/>
  <c r="N2682" i="16"/>
  <c r="O2682" i="16"/>
  <c r="N2683" i="16"/>
  <c r="O2683" i="16"/>
  <c r="N2684" i="16"/>
  <c r="O2684" i="16"/>
  <c r="N2685" i="16"/>
  <c r="O2685" i="16"/>
  <c r="N2686" i="16"/>
  <c r="O2686" i="16"/>
  <c r="N2687" i="16"/>
  <c r="O2687" i="16"/>
  <c r="N2688" i="16"/>
  <c r="O2688" i="16"/>
  <c r="N2689" i="16"/>
  <c r="O2689" i="16"/>
  <c r="N2690" i="16"/>
  <c r="O2690" i="16"/>
  <c r="N2691" i="16"/>
  <c r="O2691" i="16"/>
  <c r="N2692" i="16"/>
  <c r="O2692" i="16"/>
  <c r="N2693" i="16"/>
  <c r="O2693" i="16"/>
  <c r="N2694" i="16"/>
  <c r="O2694" i="16"/>
  <c r="N2695" i="16"/>
  <c r="O2695" i="16"/>
  <c r="N2696" i="16"/>
  <c r="O2696" i="16"/>
  <c r="N2697" i="16"/>
  <c r="O2697" i="16"/>
  <c r="N2698" i="16"/>
  <c r="O2698" i="16"/>
  <c r="N2699" i="16"/>
  <c r="O2699" i="16"/>
  <c r="N2700" i="16"/>
  <c r="O2700" i="16"/>
  <c r="N2701" i="16"/>
  <c r="O2701" i="16"/>
  <c r="N2702" i="16"/>
  <c r="O2702" i="16"/>
  <c r="N2703" i="16"/>
  <c r="O2703" i="16"/>
  <c r="N2704" i="16"/>
  <c r="O2704" i="16"/>
  <c r="N2705" i="16"/>
  <c r="O2705" i="16"/>
  <c r="N2706" i="16"/>
  <c r="O2706" i="16"/>
  <c r="N2707" i="16"/>
  <c r="O2707" i="16"/>
  <c r="N2708" i="16"/>
  <c r="O2708" i="16"/>
  <c r="N2709" i="16"/>
  <c r="O2709" i="16"/>
  <c r="N2710" i="16"/>
  <c r="O2710" i="16"/>
  <c r="N2711" i="16"/>
  <c r="O2711" i="16"/>
  <c r="N2712" i="16"/>
  <c r="O2712" i="16"/>
  <c r="N2713" i="16"/>
  <c r="O2713" i="16"/>
  <c r="N2714" i="16"/>
  <c r="O2714" i="16"/>
  <c r="N2715" i="16"/>
  <c r="O2715" i="16"/>
  <c r="N2716" i="16"/>
  <c r="O2716" i="16"/>
  <c r="N2717" i="16"/>
  <c r="O2717" i="16"/>
  <c r="N2718" i="16"/>
  <c r="O2718" i="16"/>
  <c r="N2719" i="16"/>
  <c r="O2719" i="16"/>
  <c r="N2720" i="16"/>
  <c r="O2720" i="16"/>
  <c r="N2721" i="16"/>
  <c r="O2721" i="16"/>
  <c r="N2722" i="16"/>
  <c r="O2722" i="16"/>
  <c r="N2723" i="16"/>
  <c r="O2723" i="16"/>
  <c r="N2724" i="16"/>
  <c r="O2724" i="16"/>
  <c r="N2725" i="16"/>
  <c r="O2725" i="16"/>
  <c r="N2726" i="16"/>
  <c r="O2726" i="16"/>
  <c r="N2727" i="16"/>
  <c r="O2727" i="16"/>
  <c r="N2728" i="16"/>
  <c r="O2728" i="16"/>
  <c r="N2729" i="16"/>
  <c r="O2729" i="16"/>
  <c r="N2730" i="16"/>
  <c r="O2730" i="16"/>
  <c r="N2731" i="16"/>
  <c r="O2731" i="16"/>
  <c r="N2732" i="16"/>
  <c r="O2732" i="16"/>
  <c r="N2733" i="16"/>
  <c r="O2733" i="16"/>
  <c r="N2734" i="16"/>
  <c r="O2734" i="16"/>
  <c r="N2735" i="16"/>
  <c r="O2735" i="16"/>
  <c r="N2736" i="16"/>
  <c r="O2736" i="16"/>
  <c r="N2737" i="16"/>
  <c r="O2737" i="16"/>
  <c r="N2738" i="16"/>
  <c r="O2738" i="16"/>
  <c r="N2739" i="16"/>
  <c r="O2739" i="16"/>
  <c r="N2740" i="16"/>
  <c r="O2740" i="16"/>
  <c r="N2741" i="16"/>
  <c r="O2741" i="16"/>
  <c r="N2742" i="16"/>
  <c r="O2742" i="16"/>
  <c r="N2743" i="16"/>
  <c r="O2743" i="16"/>
  <c r="N2744" i="16"/>
  <c r="O2744" i="16"/>
  <c r="N2745" i="16"/>
  <c r="O2745" i="16"/>
  <c r="N2746" i="16"/>
  <c r="O2746" i="16"/>
  <c r="N2747" i="16"/>
  <c r="O2747" i="16"/>
  <c r="N2748" i="16"/>
  <c r="O2748" i="16"/>
  <c r="N2749" i="16"/>
  <c r="O2749" i="16"/>
  <c r="N2750" i="16"/>
  <c r="O2750" i="16"/>
  <c r="N2751" i="16"/>
  <c r="O2751" i="16"/>
  <c r="N2752" i="16"/>
  <c r="O2752" i="16"/>
  <c r="N2753" i="16"/>
  <c r="O2753" i="16"/>
  <c r="N2754" i="16"/>
  <c r="O2754" i="16"/>
  <c r="N2755" i="16"/>
  <c r="O2755" i="16"/>
  <c r="N2756" i="16"/>
  <c r="O2756" i="16"/>
  <c r="N2757" i="16"/>
  <c r="O2757" i="16"/>
  <c r="N2758" i="16"/>
  <c r="O2758" i="16"/>
  <c r="N2759" i="16"/>
  <c r="O2759" i="16"/>
  <c r="N2760" i="16"/>
  <c r="O2760" i="16"/>
  <c r="N2761" i="16"/>
  <c r="O2761" i="16"/>
  <c r="N2762" i="16"/>
  <c r="O2762" i="16"/>
  <c r="N2763" i="16"/>
  <c r="O2763" i="16"/>
  <c r="N2764" i="16"/>
  <c r="O2764" i="16"/>
  <c r="N2765" i="16"/>
  <c r="O2765" i="16"/>
  <c r="N2766" i="16"/>
  <c r="O2766" i="16"/>
  <c r="N2767" i="16"/>
  <c r="O2767" i="16"/>
  <c r="N2768" i="16"/>
  <c r="O2768" i="16"/>
  <c r="N2769" i="16"/>
  <c r="O2769" i="16"/>
  <c r="N2770" i="16"/>
  <c r="O2770" i="16"/>
  <c r="N2771" i="16"/>
  <c r="O2771" i="16"/>
  <c r="N2772" i="16"/>
  <c r="O2772" i="16"/>
  <c r="N2773" i="16"/>
  <c r="O2773" i="16"/>
  <c r="N2774" i="16"/>
  <c r="O2774" i="16"/>
  <c r="N2775" i="16"/>
  <c r="O2775" i="16"/>
  <c r="N2776" i="16"/>
  <c r="O2776" i="16"/>
  <c r="N2777" i="16"/>
  <c r="O2777" i="16"/>
  <c r="N2778" i="16"/>
  <c r="O2778" i="16"/>
  <c r="N2779" i="16"/>
  <c r="O2779" i="16"/>
  <c r="N2780" i="16"/>
  <c r="O2780" i="16"/>
  <c r="N2781" i="16"/>
  <c r="O2781" i="16"/>
  <c r="N2782" i="16"/>
  <c r="O2782" i="16"/>
  <c r="N2783" i="16"/>
  <c r="O2783" i="16"/>
  <c r="N2784" i="16"/>
  <c r="O2784" i="16"/>
  <c r="N2785" i="16"/>
  <c r="O2785" i="16"/>
  <c r="N2786" i="16"/>
  <c r="O2786" i="16"/>
  <c r="N2787" i="16"/>
  <c r="O2787" i="16"/>
  <c r="N2788" i="16"/>
  <c r="O2788" i="16"/>
  <c r="N2789" i="16"/>
  <c r="O2789" i="16"/>
  <c r="N2790" i="16"/>
  <c r="O2790" i="16"/>
  <c r="N2791" i="16"/>
  <c r="O2791" i="16"/>
  <c r="N2792" i="16"/>
  <c r="O2792" i="16"/>
  <c r="N2793" i="16"/>
  <c r="O2793" i="16"/>
  <c r="N2794" i="16"/>
  <c r="O2794" i="16"/>
  <c r="N2795" i="16"/>
  <c r="O2795" i="16"/>
  <c r="N2796" i="16"/>
  <c r="O2796" i="16"/>
  <c r="N2797" i="16"/>
  <c r="O2797" i="16"/>
  <c r="N2798" i="16"/>
  <c r="O2798" i="16"/>
  <c r="N2799" i="16"/>
  <c r="O2799" i="16"/>
  <c r="N2800" i="16"/>
  <c r="O2800" i="16"/>
  <c r="N2801" i="16"/>
  <c r="O2801" i="16"/>
  <c r="N2802" i="16"/>
  <c r="O2802" i="16"/>
  <c r="N2803" i="16"/>
  <c r="O2803" i="16"/>
  <c r="N2804" i="16"/>
  <c r="O2804" i="16"/>
  <c r="N2805" i="16"/>
  <c r="O2805" i="16"/>
  <c r="N2806" i="16"/>
  <c r="O2806" i="16"/>
  <c r="N2807" i="16"/>
  <c r="O2807" i="16"/>
  <c r="N2808" i="16"/>
  <c r="O2808" i="16"/>
  <c r="N2809" i="16"/>
  <c r="O2809" i="16"/>
  <c r="N2810" i="16"/>
  <c r="O2810" i="16"/>
  <c r="N2811" i="16"/>
  <c r="O2811" i="16"/>
  <c r="N2812" i="16"/>
  <c r="O2812" i="16"/>
  <c r="N2813" i="16"/>
  <c r="O2813" i="16"/>
  <c r="N2814" i="16"/>
  <c r="O2814" i="16"/>
  <c r="N2815" i="16"/>
  <c r="O2815" i="16"/>
  <c r="N2816" i="16"/>
  <c r="O2816" i="16"/>
  <c r="N2817" i="16"/>
  <c r="O2817" i="16"/>
  <c r="N2818" i="16"/>
  <c r="O2818" i="16"/>
  <c r="N2819" i="16"/>
  <c r="O2819" i="16"/>
  <c r="N2820" i="16"/>
  <c r="O2820" i="16"/>
  <c r="N2821" i="16"/>
  <c r="O2821" i="16"/>
  <c r="N2822" i="16"/>
  <c r="O2822" i="16"/>
  <c r="O16" i="16"/>
  <c r="N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64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77" i="16"/>
  <c r="Q78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91" i="16"/>
  <c r="Q92" i="16"/>
  <c r="Q93" i="16"/>
  <c r="Q94" i="16"/>
  <c r="Q95" i="16"/>
  <c r="Q96" i="16"/>
  <c r="Q97" i="16"/>
  <c r="Q98" i="16"/>
  <c r="Q99" i="16"/>
  <c r="Q100" i="16"/>
  <c r="Q101" i="16"/>
  <c r="Q102" i="16"/>
  <c r="Q103" i="16"/>
  <c r="Q104" i="16"/>
  <c r="Q105" i="16"/>
  <c r="Q106" i="16"/>
  <c r="Q107" i="16"/>
  <c r="Q108" i="16"/>
  <c r="Q109" i="16"/>
  <c r="Q110" i="16"/>
  <c r="Q111" i="16"/>
  <c r="Q112" i="16"/>
  <c r="Q113" i="16"/>
  <c r="Q114" i="16"/>
  <c r="Q115" i="16"/>
  <c r="Q116" i="16"/>
  <c r="Q117" i="16"/>
  <c r="Q118" i="16"/>
  <c r="Q119" i="16"/>
  <c r="Q120" i="16"/>
  <c r="Q121" i="16"/>
  <c r="Q122" i="16"/>
  <c r="Q123" i="16"/>
  <c r="Q124" i="16"/>
  <c r="Q125" i="16"/>
  <c r="Q126" i="16"/>
  <c r="Q127" i="16"/>
  <c r="Q128" i="16"/>
  <c r="Q129" i="16"/>
  <c r="Q130" i="16"/>
  <c r="Q131" i="16"/>
  <c r="Q132" i="16"/>
  <c r="Q133" i="16"/>
  <c r="Q134" i="16"/>
  <c r="Q135" i="16"/>
  <c r="Q136" i="16"/>
  <c r="Q137" i="16"/>
  <c r="Q138" i="16"/>
  <c r="Q139" i="16"/>
  <c r="Q140" i="16"/>
  <c r="Q141" i="16"/>
  <c r="Q142" i="16"/>
  <c r="Q143" i="16"/>
  <c r="Q144" i="16"/>
  <c r="Q145" i="16"/>
  <c r="Q146" i="16"/>
  <c r="Q147" i="16"/>
  <c r="Q148" i="16"/>
  <c r="Q149" i="16"/>
  <c r="Q150" i="16"/>
  <c r="Q151" i="16"/>
  <c r="Q152" i="16"/>
  <c r="Q153" i="16"/>
  <c r="Q154" i="16"/>
  <c r="Q155" i="16"/>
  <c r="Q156" i="16"/>
  <c r="Q157" i="16"/>
  <c r="Q158" i="16"/>
  <c r="Q159" i="16"/>
  <c r="Q160" i="16"/>
  <c r="Q161" i="16"/>
  <c r="Q162" i="16"/>
  <c r="Q163" i="16"/>
  <c r="Q164" i="16"/>
  <c r="Q165" i="16"/>
  <c r="Q166" i="16"/>
  <c r="Q167" i="16"/>
  <c r="Q168" i="16"/>
  <c r="Q169" i="16"/>
  <c r="Q170" i="16"/>
  <c r="Q171" i="16"/>
  <c r="Q172" i="16"/>
  <c r="Q173" i="16"/>
  <c r="Q174" i="16"/>
  <c r="Q175" i="16"/>
  <c r="Q176" i="16"/>
  <c r="Q177" i="16"/>
  <c r="Q178" i="16"/>
  <c r="Q179" i="16"/>
  <c r="Q180" i="16"/>
  <c r="Q181" i="16"/>
  <c r="Q182" i="16"/>
  <c r="Q183" i="16"/>
  <c r="Q184" i="16"/>
  <c r="Q185" i="16"/>
  <c r="Q186" i="16"/>
  <c r="Q187" i="16"/>
  <c r="Q188" i="16"/>
  <c r="Q189" i="16"/>
  <c r="Q190" i="16"/>
  <c r="Q191" i="16"/>
  <c r="Q192" i="16"/>
  <c r="Q193" i="16"/>
  <c r="Q194" i="16"/>
  <c r="Q195" i="16"/>
  <c r="Q196" i="16"/>
  <c r="Q197" i="16"/>
  <c r="Q198" i="16"/>
  <c r="Q199" i="16"/>
  <c r="Q200" i="16"/>
  <c r="Q201" i="16"/>
  <c r="Q202" i="16"/>
  <c r="Q203" i="16"/>
  <c r="Q204" i="16"/>
  <c r="Q205" i="16"/>
  <c r="Q206" i="16"/>
  <c r="Q207" i="16"/>
  <c r="Q208" i="16"/>
  <c r="Q209" i="16"/>
  <c r="Q210" i="16"/>
  <c r="Q211" i="16"/>
  <c r="Q212" i="16"/>
  <c r="Q213" i="16"/>
  <c r="Q214" i="16"/>
  <c r="Q215" i="16"/>
  <c r="Q216" i="16"/>
  <c r="Q217" i="16"/>
  <c r="Q218" i="16"/>
  <c r="Q219" i="16"/>
  <c r="Q220" i="16"/>
  <c r="Q221" i="16"/>
  <c r="Q222" i="16"/>
  <c r="Q223" i="16"/>
  <c r="Q224" i="16"/>
  <c r="Q225" i="16"/>
  <c r="Q226" i="16"/>
  <c r="Q227" i="16"/>
  <c r="Q228" i="16"/>
  <c r="Q229" i="16"/>
  <c r="Q230" i="16"/>
  <c r="Q231" i="16"/>
  <c r="Q232" i="16"/>
  <c r="Q233" i="16"/>
  <c r="Q234" i="16"/>
  <c r="Q235" i="16"/>
  <c r="Q236" i="16"/>
  <c r="Q237" i="16"/>
  <c r="Q238" i="16"/>
  <c r="Q239" i="16"/>
  <c r="Q240" i="16"/>
  <c r="Q241" i="16"/>
  <c r="Q242" i="16"/>
  <c r="Q243" i="16"/>
  <c r="Q244" i="16"/>
  <c r="Q245" i="16"/>
  <c r="Q246" i="16"/>
  <c r="Q247" i="16"/>
  <c r="Q248" i="16"/>
  <c r="Q249" i="16"/>
  <c r="Q250" i="16"/>
  <c r="Q251" i="16"/>
  <c r="Q252" i="16"/>
  <c r="Q253" i="16"/>
  <c r="Q254" i="16"/>
  <c r="Q255" i="16"/>
  <c r="Q256" i="16"/>
  <c r="Q257" i="16"/>
  <c r="Q258" i="16"/>
  <c r="Q259" i="16"/>
  <c r="Q260" i="16"/>
  <c r="Q261" i="16"/>
  <c r="Q262" i="16"/>
  <c r="Q263" i="16"/>
  <c r="Q264" i="16"/>
  <c r="Q265" i="16"/>
  <c r="Q266" i="16"/>
  <c r="Q267" i="16"/>
  <c r="Q268" i="16"/>
  <c r="Q269" i="16"/>
  <c r="Q270" i="16"/>
  <c r="Q271" i="16"/>
  <c r="Q272" i="16"/>
  <c r="Q273" i="16"/>
  <c r="Q274" i="16"/>
  <c r="Q275" i="16"/>
  <c r="Q276" i="16"/>
  <c r="Q277" i="16"/>
  <c r="Q278" i="16"/>
  <c r="Q279" i="16"/>
  <c r="Q280" i="16"/>
  <c r="Q281" i="16"/>
  <c r="Q282" i="16"/>
  <c r="Q283" i="16"/>
  <c r="Q284" i="16"/>
  <c r="Q285" i="16"/>
  <c r="Q286" i="16"/>
  <c r="Q287" i="16"/>
  <c r="Q288" i="16"/>
  <c r="Q289" i="16"/>
  <c r="Q290" i="16"/>
  <c r="Q291" i="16"/>
  <c r="Q292" i="16"/>
  <c r="Q293" i="16"/>
  <c r="Q294" i="16"/>
  <c r="Q295" i="16"/>
  <c r="Q296" i="16"/>
  <c r="Q297" i="16"/>
  <c r="Q298" i="16"/>
  <c r="Q299" i="16"/>
  <c r="Q300" i="16"/>
  <c r="Q301" i="16"/>
  <c r="Q302" i="16"/>
  <c r="Q303" i="16"/>
  <c r="Q304" i="16"/>
  <c r="Q305" i="16"/>
  <c r="Q306" i="16"/>
  <c r="Q307" i="16"/>
  <c r="Q308" i="16"/>
  <c r="Q309" i="16"/>
  <c r="Q310" i="16"/>
  <c r="Q311" i="16"/>
  <c r="Q312" i="16"/>
  <c r="Q313" i="16"/>
  <c r="Q314" i="16"/>
  <c r="Q315" i="16"/>
  <c r="Q316" i="16"/>
  <c r="Q317" i="16"/>
  <c r="Q318" i="16"/>
  <c r="Q319" i="16"/>
  <c r="Q320" i="16"/>
  <c r="Q321" i="16"/>
  <c r="Q322" i="16"/>
  <c r="Q323" i="16"/>
  <c r="Q324" i="16"/>
  <c r="Q325" i="16"/>
  <c r="Q326" i="16"/>
  <c r="Q327" i="16"/>
  <c r="Q328" i="16"/>
  <c r="Q329" i="16"/>
  <c r="Q330" i="16"/>
  <c r="Q331" i="16"/>
  <c r="Q332" i="16"/>
  <c r="Q333" i="16"/>
  <c r="Q334" i="16"/>
  <c r="Q335" i="16"/>
  <c r="Q336" i="16"/>
  <c r="Q337" i="16"/>
  <c r="Q338" i="16"/>
  <c r="Q339" i="16"/>
  <c r="Q340" i="16"/>
  <c r="Q341" i="16"/>
  <c r="Q342" i="16"/>
  <c r="Q343" i="16"/>
  <c r="Q344" i="16"/>
  <c r="Q345" i="16"/>
  <c r="Q346" i="16"/>
  <c r="Q347" i="16"/>
  <c r="Q348" i="16"/>
  <c r="Q349" i="16"/>
  <c r="Q350" i="16"/>
  <c r="Q351" i="16"/>
  <c r="Q352" i="16"/>
  <c r="Q353" i="16"/>
  <c r="Q354" i="16"/>
  <c r="Q355" i="16"/>
  <c r="Q356" i="16"/>
  <c r="Q357" i="16"/>
  <c r="Q358" i="16"/>
  <c r="Q359" i="16"/>
  <c r="Q360" i="16"/>
  <c r="Q361" i="16"/>
  <c r="Q362" i="16"/>
  <c r="Q363" i="16"/>
  <c r="Q364" i="16"/>
  <c r="Q365" i="16"/>
  <c r="Q366" i="16"/>
  <c r="Q367" i="16"/>
  <c r="Q368" i="16"/>
  <c r="Q369" i="16"/>
  <c r="Q370" i="16"/>
  <c r="Q371" i="16"/>
  <c r="Q372" i="16"/>
  <c r="Q373" i="16"/>
  <c r="Q374" i="16"/>
  <c r="Q375" i="16"/>
  <c r="Q376" i="16"/>
  <c r="Q377" i="16"/>
  <c r="Q378" i="16"/>
  <c r="Q379" i="16"/>
  <c r="Q380" i="16"/>
  <c r="Q381" i="16"/>
  <c r="Q382" i="16"/>
  <c r="Q383" i="16"/>
  <c r="Q384" i="16"/>
  <c r="Q385" i="16"/>
  <c r="Q386" i="16"/>
  <c r="Q387" i="16"/>
  <c r="Q388" i="16"/>
  <c r="Q389" i="16"/>
  <c r="Q390" i="16"/>
  <c r="Q391" i="16"/>
  <c r="Q392" i="16"/>
  <c r="Q393" i="16"/>
  <c r="Q394" i="16"/>
  <c r="Q395" i="16"/>
  <c r="Q396" i="16"/>
  <c r="Q397" i="16"/>
  <c r="Q398" i="16"/>
  <c r="Q399" i="16"/>
  <c r="Q400" i="16"/>
  <c r="Q401" i="16"/>
  <c r="Q402" i="16"/>
  <c r="Q403" i="16"/>
  <c r="Q404" i="16"/>
  <c r="Q405" i="16"/>
  <c r="Q406" i="16"/>
  <c r="Q407" i="16"/>
  <c r="Q408" i="16"/>
  <c r="Q409" i="16"/>
  <c r="Q410" i="16"/>
  <c r="Q411" i="16"/>
  <c r="Q412" i="16"/>
  <c r="Q413" i="16"/>
  <c r="Q414" i="16"/>
  <c r="Q415" i="16"/>
  <c r="Q416" i="16"/>
  <c r="Q417" i="16"/>
  <c r="Q418" i="16"/>
  <c r="Q419" i="16"/>
  <c r="Q420" i="16"/>
  <c r="Q421" i="16"/>
  <c r="Q422" i="16"/>
  <c r="Q423" i="16"/>
  <c r="Q424" i="16"/>
  <c r="Q425" i="16"/>
  <c r="Q426" i="16"/>
  <c r="Q427" i="16"/>
  <c r="Q428" i="16"/>
  <c r="Q429" i="16"/>
  <c r="Q430" i="16"/>
  <c r="Q431" i="16"/>
  <c r="Q432" i="16"/>
  <c r="Q433" i="16"/>
  <c r="Q434" i="16"/>
  <c r="Q435" i="16"/>
  <c r="Q436" i="16"/>
  <c r="Q437" i="16"/>
  <c r="Q438" i="16"/>
  <c r="Q439" i="16"/>
  <c r="Q440" i="16"/>
  <c r="Q441" i="16"/>
  <c r="Q442" i="16"/>
  <c r="Q443" i="16"/>
  <c r="Q444" i="16"/>
  <c r="Q445" i="16"/>
  <c r="Q446" i="16"/>
  <c r="Q447" i="16"/>
  <c r="Q448" i="16"/>
  <c r="Q449" i="16"/>
  <c r="Q450" i="16"/>
  <c r="Q451" i="16"/>
  <c r="Q452" i="16"/>
  <c r="Q453" i="16"/>
  <c r="Q454" i="16"/>
  <c r="Q455" i="16"/>
  <c r="Q456" i="16"/>
  <c r="Q457" i="16"/>
  <c r="Q458" i="16"/>
  <c r="Q459" i="16"/>
  <c r="Q460" i="16"/>
  <c r="Q461" i="16"/>
  <c r="Q462" i="16"/>
  <c r="Q463" i="16"/>
  <c r="Q464" i="16"/>
  <c r="Q465" i="16"/>
  <c r="Q466" i="16"/>
  <c r="Q467" i="16"/>
  <c r="Q468" i="16"/>
  <c r="Q469" i="16"/>
  <c r="Q470" i="16"/>
  <c r="Q471" i="16"/>
  <c r="Q472" i="16"/>
  <c r="Q473" i="16"/>
  <c r="Q474" i="16"/>
  <c r="Q475" i="16"/>
  <c r="Q476" i="16"/>
  <c r="Q477" i="16"/>
  <c r="Q478" i="16"/>
  <c r="Q479" i="16"/>
  <c r="Q480" i="16"/>
  <c r="Q481" i="16"/>
  <c r="Q482" i="16"/>
  <c r="Q483" i="16"/>
  <c r="Q484" i="16"/>
  <c r="Q485" i="16"/>
  <c r="Q486" i="16"/>
  <c r="Q487" i="16"/>
  <c r="Q488" i="16"/>
  <c r="Q489" i="16"/>
  <c r="Q490" i="16"/>
  <c r="Q491" i="16"/>
  <c r="Q492" i="16"/>
  <c r="Q493" i="16"/>
  <c r="Q494" i="16"/>
  <c r="Q495" i="16"/>
  <c r="Q496" i="16"/>
  <c r="Q497" i="16"/>
  <c r="Q498" i="16"/>
  <c r="Q499" i="16"/>
  <c r="Q500" i="16"/>
  <c r="Q501" i="16"/>
  <c r="Q502" i="16"/>
  <c r="Q503" i="16"/>
  <c r="Q504" i="16"/>
  <c r="Q505" i="16"/>
  <c r="Q506" i="16"/>
  <c r="Q507" i="16"/>
  <c r="Q508" i="16"/>
  <c r="Q509" i="16"/>
  <c r="Q510" i="16"/>
  <c r="Q511" i="16"/>
  <c r="Q512" i="16"/>
  <c r="Q513" i="16"/>
  <c r="Q514" i="16"/>
  <c r="Q515" i="16"/>
  <c r="Q516" i="16"/>
  <c r="Q517" i="16"/>
  <c r="Q518" i="16"/>
  <c r="Q519" i="16"/>
  <c r="Q520" i="16"/>
  <c r="Q521" i="16"/>
  <c r="Q522" i="16"/>
  <c r="Q523" i="16"/>
  <c r="Q524" i="16"/>
  <c r="Q525" i="16"/>
  <c r="Q526" i="16"/>
  <c r="Q527" i="16"/>
  <c r="Q528" i="16"/>
  <c r="Q529" i="16"/>
  <c r="Q530" i="16"/>
  <c r="Q531" i="16"/>
  <c r="Q532" i="16"/>
  <c r="Q533" i="16"/>
  <c r="Q534" i="16"/>
  <c r="Q535" i="16"/>
  <c r="Q536" i="16"/>
  <c r="Q537" i="16"/>
  <c r="Q538" i="16"/>
  <c r="Q539" i="16"/>
  <c r="Q540" i="16"/>
  <c r="Q541" i="16"/>
  <c r="Q542" i="16"/>
  <c r="Q543" i="16"/>
  <c r="Q544" i="16"/>
  <c r="Q545" i="16"/>
  <c r="Q546" i="16"/>
  <c r="Q547" i="16"/>
  <c r="Q548" i="16"/>
  <c r="Q549" i="16"/>
  <c r="Q550" i="16"/>
  <c r="Q551" i="16"/>
  <c r="Q552" i="16"/>
  <c r="Q553" i="16"/>
  <c r="Q554" i="16"/>
  <c r="Q555" i="16"/>
  <c r="Q556" i="16"/>
  <c r="Q557" i="16"/>
  <c r="Q558" i="16"/>
  <c r="Q559" i="16"/>
  <c r="Q560" i="16"/>
  <c r="Q561" i="16"/>
  <c r="Q562" i="16"/>
  <c r="Q563" i="16"/>
  <c r="Q564" i="16"/>
  <c r="Q565" i="16"/>
  <c r="Q566" i="16"/>
  <c r="Q567" i="16"/>
  <c r="Q568" i="16"/>
  <c r="Q569" i="16"/>
  <c r="Q570" i="16"/>
  <c r="Q571" i="16"/>
  <c r="Q572" i="16"/>
  <c r="Q573" i="16"/>
  <c r="Q574" i="16"/>
  <c r="Q575" i="16"/>
  <c r="Q576" i="16"/>
  <c r="Q577" i="16"/>
  <c r="Q578" i="16"/>
  <c r="Q579" i="16"/>
  <c r="Q580" i="16"/>
  <c r="Q581" i="16"/>
  <c r="Q582" i="16"/>
  <c r="Q583" i="16"/>
  <c r="Q584" i="16"/>
  <c r="Q585" i="16"/>
  <c r="Q586" i="16"/>
  <c r="Q587" i="16"/>
  <c r="Q588" i="16"/>
  <c r="Q589" i="16"/>
  <c r="Q590" i="16"/>
  <c r="Q591" i="16"/>
  <c r="Q592" i="16"/>
  <c r="Q593" i="16"/>
  <c r="Q594" i="16"/>
  <c r="Q595" i="16"/>
  <c r="Q596" i="16"/>
  <c r="Q597" i="16"/>
  <c r="Q598" i="16"/>
  <c r="Q599" i="16"/>
  <c r="Q600" i="16"/>
  <c r="Q601" i="16"/>
  <c r="Q602" i="16"/>
  <c r="Q603" i="16"/>
  <c r="Q604" i="16"/>
  <c r="Q605" i="16"/>
  <c r="Q606" i="16"/>
  <c r="Q607" i="16"/>
  <c r="Q608" i="16"/>
  <c r="Q609" i="16"/>
  <c r="Q610" i="16"/>
  <c r="Q611" i="16"/>
  <c r="Q612" i="16"/>
  <c r="Q613" i="16"/>
  <c r="Q614" i="16"/>
  <c r="Q615" i="16"/>
  <c r="Q616" i="16"/>
  <c r="Q617" i="16"/>
  <c r="Q618" i="16"/>
  <c r="Q619" i="16"/>
  <c r="Q620" i="16"/>
  <c r="Q621" i="16"/>
  <c r="Q622" i="16"/>
  <c r="Q623" i="16"/>
  <c r="Q624" i="16"/>
  <c r="Q625" i="16"/>
  <c r="Q626" i="16"/>
  <c r="Q627" i="16"/>
  <c r="Q628" i="16"/>
  <c r="Q629" i="16"/>
  <c r="Q630" i="16"/>
  <c r="Q631" i="16"/>
  <c r="Q632" i="16"/>
  <c r="Q633" i="16"/>
  <c r="Q634" i="16"/>
  <c r="Q635" i="16"/>
  <c r="Q636" i="16"/>
  <c r="Q637" i="16"/>
  <c r="Q638" i="16"/>
  <c r="Q639" i="16"/>
  <c r="Q640" i="16"/>
  <c r="Q641" i="16"/>
  <c r="Q642" i="16"/>
  <c r="Q643" i="16"/>
  <c r="Q644" i="16"/>
  <c r="Q645" i="16"/>
  <c r="Q646" i="16"/>
  <c r="Q647" i="16"/>
  <c r="Q648" i="16"/>
  <c r="Q649" i="16"/>
  <c r="Q650" i="16"/>
  <c r="Q651" i="16"/>
  <c r="Q652" i="16"/>
  <c r="Q653" i="16"/>
  <c r="Q654" i="16"/>
  <c r="Q655" i="16"/>
  <c r="Q656" i="16"/>
  <c r="Q657" i="16"/>
  <c r="Q658" i="16"/>
  <c r="Q659" i="16"/>
  <c r="Q660" i="16"/>
  <c r="Q661" i="16"/>
  <c r="Q662" i="16"/>
  <c r="Q663" i="16"/>
  <c r="Q664" i="16"/>
  <c r="Q665" i="16"/>
  <c r="Q666" i="16"/>
  <c r="Q667" i="16"/>
  <c r="Q668" i="16"/>
  <c r="Q669" i="16"/>
  <c r="Q670" i="16"/>
  <c r="Q671" i="16"/>
  <c r="Q672" i="16"/>
  <c r="Q673" i="16"/>
  <c r="Q674" i="16"/>
  <c r="Q675" i="16"/>
  <c r="Q676" i="16"/>
  <c r="Q677" i="16"/>
  <c r="Q678" i="16"/>
  <c r="Q679" i="16"/>
  <c r="Q680" i="16"/>
  <c r="Q681" i="16"/>
  <c r="Q682" i="16"/>
  <c r="Q683" i="16"/>
  <c r="Q684" i="16"/>
  <c r="Q685" i="16"/>
  <c r="Q686" i="16"/>
  <c r="Q687" i="16"/>
  <c r="Q688" i="16"/>
  <c r="Q689" i="16"/>
  <c r="Q690" i="16"/>
  <c r="Q691" i="16"/>
  <c r="Q692" i="16"/>
  <c r="Q693" i="16"/>
  <c r="Q694" i="16"/>
  <c r="Q695" i="16"/>
  <c r="Q696" i="16"/>
  <c r="Q697" i="16"/>
  <c r="Q698" i="16"/>
  <c r="Q699" i="16"/>
  <c r="Q700" i="16"/>
  <c r="Q701" i="16"/>
  <c r="Q702" i="16"/>
  <c r="Q703" i="16"/>
  <c r="Q704" i="16"/>
  <c r="Q705" i="16"/>
  <c r="Q706" i="16"/>
  <c r="Q707" i="16"/>
  <c r="Q708" i="16"/>
  <c r="Q709" i="16"/>
  <c r="Q710" i="16"/>
  <c r="Q711" i="16"/>
  <c r="Q712" i="16"/>
  <c r="Q713" i="16"/>
  <c r="Q714" i="16"/>
  <c r="Q715" i="16"/>
  <c r="Q716" i="16"/>
  <c r="Q717" i="16"/>
  <c r="Q718" i="16"/>
  <c r="Q719" i="16"/>
  <c r="Q720" i="16"/>
  <c r="Q721" i="16"/>
  <c r="Q722" i="16"/>
  <c r="Q723" i="16"/>
  <c r="Q724" i="16"/>
  <c r="Q725" i="16"/>
  <c r="Q726" i="16"/>
  <c r="Q727" i="16"/>
  <c r="Q728" i="16"/>
  <c r="Q729" i="16"/>
  <c r="Q730" i="16"/>
  <c r="Q731" i="16"/>
  <c r="Q732" i="16"/>
  <c r="Q733" i="16"/>
  <c r="Q734" i="16"/>
  <c r="Q735" i="16"/>
  <c r="Q736" i="16"/>
  <c r="Q737" i="16"/>
  <c r="Q738" i="16"/>
  <c r="Q739" i="16"/>
  <c r="Q740" i="16"/>
  <c r="Q741" i="16"/>
  <c r="Q742" i="16"/>
  <c r="Q743" i="16"/>
  <c r="Q744" i="16"/>
  <c r="Q745" i="16"/>
  <c r="Q746" i="16"/>
  <c r="Q747" i="16"/>
  <c r="Q748" i="16"/>
  <c r="Q749" i="16"/>
  <c r="Q750" i="16"/>
  <c r="Q751" i="16"/>
  <c r="Q752" i="16"/>
  <c r="Q753" i="16"/>
  <c r="Q754" i="16"/>
  <c r="Q755" i="16"/>
  <c r="Q756" i="16"/>
  <c r="Q757" i="16"/>
  <c r="Q758" i="16"/>
  <c r="Q759" i="16"/>
  <c r="Q760" i="16"/>
  <c r="Q761" i="16"/>
  <c r="Q762" i="16"/>
  <c r="Q763" i="16"/>
  <c r="Q764" i="16"/>
  <c r="Q765" i="16"/>
  <c r="Q766" i="16"/>
  <c r="Q767" i="16"/>
  <c r="Q768" i="16"/>
  <c r="Q769" i="16"/>
  <c r="Q770" i="16"/>
  <c r="Q771" i="16"/>
  <c r="Q772" i="16"/>
  <c r="Q773" i="16"/>
  <c r="Q774" i="16"/>
  <c r="Q775" i="16"/>
  <c r="Q776" i="16"/>
  <c r="Q777" i="16"/>
  <c r="Q778" i="16"/>
  <c r="Q779" i="16"/>
  <c r="Q780" i="16"/>
  <c r="Q781" i="16"/>
  <c r="Q782" i="16"/>
  <c r="Q783" i="16"/>
  <c r="Q784" i="16"/>
  <c r="Q785" i="16"/>
  <c r="Q786" i="16"/>
  <c r="Q787" i="16"/>
  <c r="Q788" i="16"/>
  <c r="Q789" i="16"/>
  <c r="Q790" i="16"/>
  <c r="Q791" i="16"/>
  <c r="Q792" i="16"/>
  <c r="Q793" i="16"/>
  <c r="Q794" i="16"/>
  <c r="Q795" i="16"/>
  <c r="Q796" i="16"/>
  <c r="Q797" i="16"/>
  <c r="Q798" i="16"/>
  <c r="Q799" i="16"/>
  <c r="Q800" i="16"/>
  <c r="Q801" i="16"/>
  <c r="Q802" i="16"/>
  <c r="Q803" i="16"/>
  <c r="Q804" i="16"/>
  <c r="Q805" i="16"/>
  <c r="Q806" i="16"/>
  <c r="Q807" i="16"/>
  <c r="Q808" i="16"/>
  <c r="Q809" i="16"/>
  <c r="Q810" i="16"/>
  <c r="Q811" i="16"/>
  <c r="Q812" i="16"/>
  <c r="Q813" i="16"/>
  <c r="Q814" i="16"/>
  <c r="Q815" i="16"/>
  <c r="Q816" i="16"/>
  <c r="Q817" i="16"/>
  <c r="Q818" i="16"/>
  <c r="Q819" i="16"/>
  <c r="Q820" i="16"/>
  <c r="Q821" i="16"/>
  <c r="Q822" i="16"/>
  <c r="Q823" i="16"/>
  <c r="Q824" i="16"/>
  <c r="Q825" i="16"/>
  <c r="Q826" i="16"/>
  <c r="Q827" i="16"/>
  <c r="Q828" i="16"/>
  <c r="Q829" i="16"/>
  <c r="Q830" i="16"/>
  <c r="Q831" i="16"/>
  <c r="Q832" i="16"/>
  <c r="Q833" i="16"/>
  <c r="Q834" i="16"/>
  <c r="Q835" i="16"/>
  <c r="Q836" i="16"/>
  <c r="Q837" i="16"/>
  <c r="Q838" i="16"/>
  <c r="Q839" i="16"/>
  <c r="Q840" i="16"/>
  <c r="Q841" i="16"/>
  <c r="Q842" i="16"/>
  <c r="Q843" i="16"/>
  <c r="Q844" i="16"/>
  <c r="Q845" i="16"/>
  <c r="Q846" i="16"/>
  <c r="Q847" i="16"/>
  <c r="Q848" i="16"/>
  <c r="Q849" i="16"/>
  <c r="Q850" i="16"/>
  <c r="Q851" i="16"/>
  <c r="Q852" i="16"/>
  <c r="Q853" i="16"/>
  <c r="Q854" i="16"/>
  <c r="Q855" i="16"/>
  <c r="Q856" i="16"/>
  <c r="Q857" i="16"/>
  <c r="Q858" i="16"/>
  <c r="Q859" i="16"/>
  <c r="Q860" i="16"/>
  <c r="Q861" i="16"/>
  <c r="Q862" i="16"/>
  <c r="Q863" i="16"/>
  <c r="Q864" i="16"/>
  <c r="Q865" i="16"/>
  <c r="Q866" i="16"/>
  <c r="Q867" i="16"/>
  <c r="Q868" i="16"/>
  <c r="Q869" i="16"/>
  <c r="Q870" i="16"/>
  <c r="Q871" i="16"/>
  <c r="Q872" i="16"/>
  <c r="Q873" i="16"/>
  <c r="Q874" i="16"/>
  <c r="Q875" i="16"/>
  <c r="Q876" i="16"/>
  <c r="Q877" i="16"/>
  <c r="Q878" i="16"/>
  <c r="Q879" i="16"/>
  <c r="Q880" i="16"/>
  <c r="Q881" i="16"/>
  <c r="Q882" i="16"/>
  <c r="Q883" i="16"/>
  <c r="Q884" i="16"/>
  <c r="Q885" i="16"/>
  <c r="Q886" i="16"/>
  <c r="Q887" i="16"/>
  <c r="Q888" i="16"/>
  <c r="Q889" i="16"/>
  <c r="Q890" i="16"/>
  <c r="Q891" i="16"/>
  <c r="Q892" i="16"/>
  <c r="Q893" i="16"/>
  <c r="Q894" i="16"/>
  <c r="Q895" i="16"/>
  <c r="Q896" i="16"/>
  <c r="Q897" i="16"/>
  <c r="Q898" i="16"/>
  <c r="Q899" i="16"/>
  <c r="Q900" i="16"/>
  <c r="Q901" i="16"/>
  <c r="Q902" i="16"/>
  <c r="Q903" i="16"/>
  <c r="Q904" i="16"/>
  <c r="Q905" i="16"/>
  <c r="Q906" i="16"/>
  <c r="Q907" i="16"/>
  <c r="Q908" i="16"/>
  <c r="Q909" i="16"/>
  <c r="Q910" i="16"/>
  <c r="Q911" i="16"/>
  <c r="Q912" i="16"/>
  <c r="Q913" i="16"/>
  <c r="Q914" i="16"/>
  <c r="Q915" i="16"/>
  <c r="Q916" i="16"/>
  <c r="Q917" i="16"/>
  <c r="Q918" i="16"/>
  <c r="Q919" i="16"/>
  <c r="Q920" i="16"/>
  <c r="Q921" i="16"/>
  <c r="Q922" i="16"/>
  <c r="Q923" i="16"/>
  <c r="Q924" i="16"/>
  <c r="Q925" i="16"/>
  <c r="Q926" i="16"/>
  <c r="Q927" i="16"/>
  <c r="Q928" i="16"/>
  <c r="Q929" i="16"/>
  <c r="Q930" i="16"/>
  <c r="Q931" i="16"/>
  <c r="Q932" i="16"/>
  <c r="Q933" i="16"/>
  <c r="Q934" i="16"/>
  <c r="Q935" i="16"/>
  <c r="Q936" i="16"/>
  <c r="Q937" i="16"/>
  <c r="Q938" i="16"/>
  <c r="Q939" i="16"/>
  <c r="Q940" i="16"/>
  <c r="Q941" i="16"/>
  <c r="Q942" i="16"/>
  <c r="Q943" i="16"/>
  <c r="Q944" i="16"/>
  <c r="Q945" i="16"/>
  <c r="Q946" i="16"/>
  <c r="Q947" i="16"/>
  <c r="Q948" i="16"/>
  <c r="Q949" i="16"/>
  <c r="Q950" i="16"/>
  <c r="Q951" i="16"/>
  <c r="Q952" i="16"/>
  <c r="Q953" i="16"/>
  <c r="Q954" i="16"/>
  <c r="Q955" i="16"/>
  <c r="Q956" i="16"/>
  <c r="Q957" i="16"/>
  <c r="Q958" i="16"/>
  <c r="Q959" i="16"/>
  <c r="Q960" i="16"/>
  <c r="Q961" i="16"/>
  <c r="Q962" i="16"/>
  <c r="Q963" i="16"/>
  <c r="Q964" i="16"/>
  <c r="Q965" i="16"/>
  <c r="Q966" i="16"/>
  <c r="Q967" i="16"/>
  <c r="Q968" i="16"/>
  <c r="Q969" i="16"/>
  <c r="Q970" i="16"/>
  <c r="Q971" i="16"/>
  <c r="Q972" i="16"/>
  <c r="Q973" i="16"/>
  <c r="Q974" i="16"/>
  <c r="Q975" i="16"/>
  <c r="Q976" i="16"/>
  <c r="Q977" i="16"/>
  <c r="Q978" i="16"/>
  <c r="Q979" i="16"/>
  <c r="Q980" i="16"/>
  <c r="Q981" i="16"/>
  <c r="Q982" i="16"/>
  <c r="Q983" i="16"/>
  <c r="Q984" i="16"/>
  <c r="Q985" i="16"/>
  <c r="Q986" i="16"/>
  <c r="Q987" i="16"/>
  <c r="Q988" i="16"/>
  <c r="Q989" i="16"/>
  <c r="Q990" i="16"/>
  <c r="Q991" i="16"/>
  <c r="Q992" i="16"/>
  <c r="Q993" i="16"/>
  <c r="Q994" i="16"/>
  <c r="Q995" i="16"/>
  <c r="Q996" i="16"/>
  <c r="Q997" i="16"/>
  <c r="Q998" i="16"/>
  <c r="Q999" i="16"/>
  <c r="Q1000" i="16"/>
  <c r="Q1001" i="16"/>
  <c r="Q1002" i="16"/>
  <c r="Q1003" i="16"/>
  <c r="Q1004" i="16"/>
  <c r="Q1005" i="16"/>
  <c r="Q1006" i="16"/>
  <c r="Q1007" i="16"/>
  <c r="Q1008" i="16"/>
  <c r="Q1009" i="16"/>
  <c r="Q1010" i="16"/>
  <c r="Q1011" i="16"/>
  <c r="Q1012" i="16"/>
  <c r="Q1013" i="16"/>
  <c r="Q1014" i="16"/>
  <c r="Q1015" i="16"/>
  <c r="Q1016" i="16"/>
  <c r="Q1017" i="16"/>
  <c r="Q1018" i="16"/>
  <c r="Q1019" i="16"/>
  <c r="Q1020" i="16"/>
  <c r="Q1021" i="16"/>
  <c r="Q1022" i="16"/>
  <c r="Q1023" i="16"/>
  <c r="Q1024" i="16"/>
  <c r="Q1025" i="16"/>
  <c r="Q1026" i="16"/>
  <c r="Q1027" i="16"/>
  <c r="Q1028" i="16"/>
  <c r="Q1029" i="16"/>
  <c r="Q1030" i="16"/>
  <c r="Q1031" i="16"/>
  <c r="Q1032" i="16"/>
  <c r="Q1033" i="16"/>
  <c r="Q1034" i="16"/>
  <c r="Q1035" i="16"/>
  <c r="Q1036" i="16"/>
  <c r="Q1037" i="16"/>
  <c r="Q1038" i="16"/>
  <c r="Q1039" i="16"/>
  <c r="Q1040" i="16"/>
  <c r="Q1041" i="16"/>
  <c r="Q1042" i="16"/>
  <c r="Q1043" i="16"/>
  <c r="Q1044" i="16"/>
  <c r="Q1045" i="16"/>
  <c r="Q1046" i="16"/>
  <c r="Q1047" i="16"/>
  <c r="Q1048" i="16"/>
  <c r="Q1049" i="16"/>
  <c r="Q1050" i="16"/>
  <c r="Q1051" i="16"/>
  <c r="Q1052" i="16"/>
  <c r="Q1053" i="16"/>
  <c r="Q1054" i="16"/>
  <c r="Q1055" i="16"/>
  <c r="Q1056" i="16"/>
  <c r="Q1057" i="16"/>
  <c r="Q1058" i="16"/>
  <c r="Q1059" i="16"/>
  <c r="Q1060" i="16"/>
  <c r="Q1061" i="16"/>
  <c r="Q1062" i="16"/>
  <c r="Q1063" i="16"/>
  <c r="Q1064" i="16"/>
  <c r="Q1065" i="16"/>
  <c r="Q1066" i="16"/>
  <c r="Q1067" i="16"/>
  <c r="Q1068" i="16"/>
  <c r="Q1069" i="16"/>
  <c r="Q1070" i="16"/>
  <c r="Q1071" i="16"/>
  <c r="Q1072" i="16"/>
  <c r="Q1073" i="16"/>
  <c r="Q1074" i="16"/>
  <c r="Q1075" i="16"/>
  <c r="Q1076" i="16"/>
  <c r="Q1077" i="16"/>
  <c r="Q1078" i="16"/>
  <c r="Q1079" i="16"/>
  <c r="Q1080" i="16"/>
  <c r="Q1081" i="16"/>
  <c r="Q1082" i="16"/>
  <c r="Q1083" i="16"/>
  <c r="Q1084" i="16"/>
  <c r="Q1085" i="16"/>
  <c r="Q1086" i="16"/>
  <c r="Q1087" i="16"/>
  <c r="Q1088" i="16"/>
  <c r="Q1089" i="16"/>
  <c r="Q1090" i="16"/>
  <c r="Q1091" i="16"/>
  <c r="Q1092" i="16"/>
  <c r="Q1093" i="16"/>
  <c r="Q1094" i="16"/>
  <c r="Q1095" i="16"/>
  <c r="Q1096" i="16"/>
  <c r="Q1097" i="16"/>
  <c r="Q1098" i="16"/>
  <c r="Q1099" i="16"/>
  <c r="Q1100" i="16"/>
  <c r="Q1101" i="16"/>
  <c r="Q1102" i="16"/>
  <c r="Q1103" i="16"/>
  <c r="Q1104" i="16"/>
  <c r="Q1105" i="16"/>
  <c r="Q1106" i="16"/>
  <c r="Q1107" i="16"/>
  <c r="Q1108" i="16"/>
  <c r="Q1109" i="16"/>
  <c r="Q1110" i="16"/>
  <c r="Q1111" i="16"/>
  <c r="Q1112" i="16"/>
  <c r="Q1113" i="16"/>
  <c r="Q1114" i="16"/>
  <c r="Q1115" i="16"/>
  <c r="Q1116" i="16"/>
  <c r="Q1117" i="16"/>
  <c r="Q1118" i="16"/>
  <c r="Q1119" i="16"/>
  <c r="Q1120" i="16"/>
  <c r="Q1121" i="16"/>
  <c r="Q1122" i="16"/>
  <c r="Q1123" i="16"/>
  <c r="Q1124" i="16"/>
  <c r="Q1125" i="16"/>
  <c r="Q1126" i="16"/>
  <c r="Q1127" i="16"/>
  <c r="Q1128" i="16"/>
  <c r="Q1129" i="16"/>
  <c r="Q1130" i="16"/>
  <c r="Q1131" i="16"/>
  <c r="Q1132" i="16"/>
  <c r="Q1133" i="16"/>
  <c r="Q1134" i="16"/>
  <c r="Q1135" i="16"/>
  <c r="Q1136" i="16"/>
  <c r="Q1137" i="16"/>
  <c r="Q1138" i="16"/>
  <c r="Q1139" i="16"/>
  <c r="Q1140" i="16"/>
  <c r="Q1141" i="16"/>
  <c r="Q1142" i="16"/>
  <c r="Q1143" i="16"/>
  <c r="Q1144" i="16"/>
  <c r="Q1145" i="16"/>
  <c r="Q1146" i="16"/>
  <c r="Q1147" i="16"/>
  <c r="Q1148" i="16"/>
  <c r="Q1149" i="16"/>
  <c r="Q1150" i="16"/>
  <c r="Q1151" i="16"/>
  <c r="Q1152" i="16"/>
  <c r="Q1153" i="16"/>
  <c r="Q1154" i="16"/>
  <c r="Q1155" i="16"/>
  <c r="Q1156" i="16"/>
  <c r="Q1157" i="16"/>
  <c r="Q1158" i="16"/>
  <c r="Q1159" i="16"/>
  <c r="Q1160" i="16"/>
  <c r="Q1161" i="16"/>
  <c r="Q1162" i="16"/>
  <c r="Q1163" i="16"/>
  <c r="Q1164" i="16"/>
  <c r="Q1165" i="16"/>
  <c r="Q1166" i="16"/>
  <c r="Q1167" i="16"/>
  <c r="Q1168" i="16"/>
  <c r="Q1169" i="16"/>
  <c r="Q1170" i="16"/>
  <c r="Q1171" i="16"/>
  <c r="Q1172" i="16"/>
  <c r="Q1173" i="16"/>
  <c r="Q1174" i="16"/>
  <c r="Q1175" i="16"/>
  <c r="Q1176" i="16"/>
  <c r="Q1177" i="16"/>
  <c r="Q1178" i="16"/>
  <c r="Q1179" i="16"/>
  <c r="Q1180" i="16"/>
  <c r="Q1181" i="16"/>
  <c r="Q1182" i="16"/>
  <c r="Q1183" i="16"/>
  <c r="Q1184" i="16"/>
  <c r="Q1185" i="16"/>
  <c r="Q1186" i="16"/>
  <c r="Q1187" i="16"/>
  <c r="Q1188" i="16"/>
  <c r="Q1189" i="16"/>
  <c r="Q1190" i="16"/>
  <c r="Q1191" i="16"/>
  <c r="Q1192" i="16"/>
  <c r="Q1193" i="16"/>
  <c r="Q1194" i="16"/>
  <c r="Q1195" i="16"/>
  <c r="Q1196" i="16"/>
  <c r="Q1197" i="16"/>
  <c r="Q1198" i="16"/>
  <c r="Q1199" i="16"/>
  <c r="Q1200" i="16"/>
  <c r="Q1201" i="16"/>
  <c r="Q1202" i="16"/>
  <c r="Q1203" i="16"/>
  <c r="Q1204" i="16"/>
  <c r="Q1205" i="16"/>
  <c r="Q1206" i="16"/>
  <c r="Q1207" i="16"/>
  <c r="Q1208" i="16"/>
  <c r="Q1209" i="16"/>
  <c r="Q1210" i="16"/>
  <c r="Q1211" i="16"/>
  <c r="Q1212" i="16"/>
  <c r="Q1213" i="16"/>
  <c r="Q1214" i="16"/>
  <c r="Q1215" i="16"/>
  <c r="Q1216" i="16"/>
  <c r="Q1217" i="16"/>
  <c r="Q1218" i="16"/>
  <c r="Q1219" i="16"/>
  <c r="Q1220" i="16"/>
  <c r="Q1221" i="16"/>
  <c r="Q1222" i="16"/>
  <c r="Q1223" i="16"/>
  <c r="Q1224" i="16"/>
  <c r="Q1225" i="16"/>
  <c r="Q1226" i="16"/>
  <c r="Q1227" i="16"/>
  <c r="Q1228" i="16"/>
  <c r="Q1229" i="16"/>
  <c r="Q1230" i="16"/>
  <c r="Q1231" i="16"/>
  <c r="Q1232" i="16"/>
  <c r="Q1233" i="16"/>
  <c r="Q1234" i="16"/>
  <c r="Q1235" i="16"/>
  <c r="Q1236" i="16"/>
  <c r="Q1237" i="16"/>
  <c r="Q1238" i="16"/>
  <c r="Q1239" i="16"/>
  <c r="Q1240" i="16"/>
  <c r="Q1241" i="16"/>
  <c r="Q1242" i="16"/>
  <c r="Q1243" i="16"/>
  <c r="Q1244" i="16"/>
  <c r="Q1245" i="16"/>
  <c r="Q1246" i="16"/>
  <c r="Q1247" i="16"/>
  <c r="Q1248" i="16"/>
  <c r="Q1249" i="16"/>
  <c r="Q1250" i="16"/>
  <c r="Q1251" i="16"/>
  <c r="Q1252" i="16"/>
  <c r="Q1253" i="16"/>
  <c r="Q1254" i="16"/>
  <c r="Q1255" i="16"/>
  <c r="Q1256" i="16"/>
  <c r="Q1257" i="16"/>
  <c r="Q1258" i="16"/>
  <c r="Q1259" i="16"/>
  <c r="Q1260" i="16"/>
  <c r="Q1261" i="16"/>
  <c r="Q1262" i="16"/>
  <c r="Q1263" i="16"/>
  <c r="Q1264" i="16"/>
  <c r="Q1265" i="16"/>
  <c r="Q1266" i="16"/>
  <c r="Q1267" i="16"/>
  <c r="Q1268" i="16"/>
  <c r="Q1269" i="16"/>
  <c r="Q1270" i="16"/>
  <c r="Q1271" i="16"/>
  <c r="Q1272" i="16"/>
  <c r="Q1273" i="16"/>
  <c r="Q1274" i="16"/>
  <c r="Q1275" i="16"/>
  <c r="Q1276" i="16"/>
  <c r="Q1277" i="16"/>
  <c r="Q1278" i="16"/>
  <c r="Q1279" i="16"/>
  <c r="Q1280" i="16"/>
  <c r="Q1281" i="16"/>
  <c r="Q1282" i="16"/>
  <c r="Q1283" i="16"/>
  <c r="Q1284" i="16"/>
  <c r="Q1285" i="16"/>
  <c r="Q1286" i="16"/>
  <c r="Q1287" i="16"/>
  <c r="Q1288" i="16"/>
  <c r="Q1289" i="16"/>
  <c r="Q1290" i="16"/>
  <c r="Q1291" i="16"/>
  <c r="Q1292" i="16"/>
  <c r="Q1293" i="16"/>
  <c r="Q1294" i="16"/>
  <c r="Q1295" i="16"/>
  <c r="Q1296" i="16"/>
  <c r="Q1297" i="16"/>
  <c r="Q1298" i="16"/>
  <c r="Q1299" i="16"/>
  <c r="Q1300" i="16"/>
  <c r="Q1301" i="16"/>
  <c r="Q1302" i="16"/>
  <c r="Q1303" i="16"/>
  <c r="Q1304" i="16"/>
  <c r="Q1305" i="16"/>
  <c r="Q1306" i="16"/>
  <c r="Q1307" i="16"/>
  <c r="Q1308" i="16"/>
  <c r="Q1309" i="16"/>
  <c r="Q1310" i="16"/>
  <c r="Q1311" i="16"/>
  <c r="Q1312" i="16"/>
  <c r="Q1313" i="16"/>
  <c r="Q1314" i="16"/>
  <c r="Q1315" i="16"/>
  <c r="Q1316" i="16"/>
  <c r="Q1317" i="16"/>
  <c r="Q1318" i="16"/>
  <c r="Q1319" i="16"/>
  <c r="Q1320" i="16"/>
  <c r="Q1321" i="16"/>
  <c r="Q1322" i="16"/>
  <c r="Q1323" i="16"/>
  <c r="Q1324" i="16"/>
  <c r="Q1325" i="16"/>
  <c r="Q1326" i="16"/>
  <c r="Q1327" i="16"/>
  <c r="Q1328" i="16"/>
  <c r="Q1329" i="16"/>
  <c r="Q1330" i="16"/>
  <c r="Q1331" i="16"/>
  <c r="Q1332" i="16"/>
  <c r="Q1333" i="16"/>
  <c r="Q1334" i="16"/>
  <c r="Q1335" i="16"/>
  <c r="Q1336" i="16"/>
  <c r="Q1337" i="16"/>
  <c r="Q1338" i="16"/>
  <c r="Q1339" i="16"/>
  <c r="Q1340" i="16"/>
  <c r="Q1341" i="16"/>
  <c r="Q1342" i="16"/>
  <c r="Q1343" i="16"/>
  <c r="Q1344" i="16"/>
  <c r="Q1345" i="16"/>
  <c r="Q1346" i="16"/>
  <c r="Q1347" i="16"/>
  <c r="Q1348" i="16"/>
  <c r="Q1349" i="16"/>
  <c r="Q1350" i="16"/>
  <c r="Q1351" i="16"/>
  <c r="Q1352" i="16"/>
  <c r="Q1353" i="16"/>
  <c r="Q1354" i="16"/>
  <c r="Q1355" i="16"/>
  <c r="Q1356" i="16"/>
  <c r="Q1357" i="16"/>
  <c r="Q1358" i="16"/>
  <c r="Q1359" i="16"/>
  <c r="Q1360" i="16"/>
  <c r="Q1361" i="16"/>
  <c r="Q1362" i="16"/>
  <c r="Q1363" i="16"/>
  <c r="Q1364" i="16"/>
  <c r="Q1365" i="16"/>
  <c r="Q1366" i="16"/>
  <c r="Q1367" i="16"/>
  <c r="Q1368" i="16"/>
  <c r="Q1369" i="16"/>
  <c r="Q1370" i="16"/>
  <c r="Q1371" i="16"/>
  <c r="Q1372" i="16"/>
  <c r="Q1373" i="16"/>
  <c r="Q1374" i="16"/>
  <c r="Q1375" i="16"/>
  <c r="Q1376" i="16"/>
  <c r="Q1377" i="16"/>
  <c r="Q1378" i="16"/>
  <c r="Q1379" i="16"/>
  <c r="Q1380" i="16"/>
  <c r="Q1381" i="16"/>
  <c r="Q1382" i="16"/>
  <c r="Q1383" i="16"/>
  <c r="Q1384" i="16"/>
  <c r="Q1385" i="16"/>
  <c r="Q1386" i="16"/>
  <c r="Q1387" i="16"/>
  <c r="Q1388" i="16"/>
  <c r="Q1389" i="16"/>
  <c r="Q1390" i="16"/>
  <c r="Q1391" i="16"/>
  <c r="Q1392" i="16"/>
  <c r="Q1393" i="16"/>
  <c r="Q1394" i="16"/>
  <c r="Q1395" i="16"/>
  <c r="Q1396" i="16"/>
  <c r="Q1397" i="16"/>
  <c r="Q1398" i="16"/>
  <c r="Q1399" i="16"/>
  <c r="Q1400" i="16"/>
  <c r="Q1401" i="16"/>
  <c r="Q1402" i="16"/>
  <c r="Q1403" i="16"/>
  <c r="Q1404" i="16"/>
  <c r="Q1405" i="16"/>
  <c r="Q1406" i="16"/>
  <c r="Q1407" i="16"/>
  <c r="Q1408" i="16"/>
  <c r="Q1409" i="16"/>
  <c r="Q1410" i="16"/>
  <c r="Q1411" i="16"/>
  <c r="Q1412" i="16"/>
  <c r="Q1413" i="16"/>
  <c r="Q1414" i="16"/>
  <c r="Q1415" i="16"/>
  <c r="Q1416" i="16"/>
  <c r="Q1417" i="16"/>
  <c r="Q1418" i="16"/>
  <c r="Q1419" i="16"/>
  <c r="Q1420" i="16"/>
  <c r="Q1421" i="16"/>
  <c r="Q1422" i="16"/>
  <c r="Q1423" i="16"/>
  <c r="Q1424" i="16"/>
  <c r="Q1425" i="16"/>
  <c r="Q1426" i="16"/>
  <c r="Q1427" i="16"/>
  <c r="Q1428" i="16"/>
  <c r="Q1429" i="16"/>
  <c r="Q1430" i="16"/>
  <c r="Q1431" i="16"/>
  <c r="Q1432" i="16"/>
  <c r="Q1433" i="16"/>
  <c r="Q1434" i="16"/>
  <c r="Q1435" i="16"/>
  <c r="Q1436" i="16"/>
  <c r="Q1437" i="16"/>
  <c r="Q1438" i="16"/>
  <c r="Q1439" i="16"/>
  <c r="Q1440" i="16"/>
  <c r="Q1441" i="16"/>
  <c r="Q1442" i="16"/>
  <c r="Q1443" i="16"/>
  <c r="Q1444" i="16"/>
  <c r="Q1445" i="16"/>
  <c r="Q1446" i="16"/>
  <c r="Q1447" i="16"/>
  <c r="Q1448" i="16"/>
  <c r="Q1449" i="16"/>
  <c r="Q1450" i="16"/>
  <c r="Q1451" i="16"/>
  <c r="Q1452" i="16"/>
  <c r="Q1453" i="16"/>
  <c r="Q1454" i="16"/>
  <c r="Q1455" i="16"/>
  <c r="Q1456" i="16"/>
  <c r="Q1457" i="16"/>
  <c r="Q1458" i="16"/>
  <c r="Q1459" i="16"/>
  <c r="Q1460" i="16"/>
  <c r="Q1461" i="16"/>
  <c r="Q1462" i="16"/>
  <c r="Q1463" i="16"/>
  <c r="Q1464" i="16"/>
  <c r="Q1465" i="16"/>
  <c r="Q1466" i="16"/>
  <c r="Q1467" i="16"/>
  <c r="Q1468" i="16"/>
  <c r="Q1469" i="16"/>
  <c r="Q1470" i="16"/>
  <c r="Q1471" i="16"/>
  <c r="Q1472" i="16"/>
  <c r="Q1473" i="16"/>
  <c r="Q1474" i="16"/>
  <c r="Q1475" i="16"/>
  <c r="Q1476" i="16"/>
  <c r="Q1477" i="16"/>
  <c r="Q1478" i="16"/>
  <c r="Q1479" i="16"/>
  <c r="Q1480" i="16"/>
  <c r="Q1481" i="16"/>
  <c r="Q1482" i="16"/>
  <c r="Q1483" i="16"/>
  <c r="Q1484" i="16"/>
  <c r="Q1485" i="16"/>
  <c r="Q1486" i="16"/>
  <c r="Q1487" i="16"/>
  <c r="Q1488" i="16"/>
  <c r="Q1489" i="16"/>
  <c r="Q1490" i="16"/>
  <c r="Q1491" i="16"/>
  <c r="Q1492" i="16"/>
  <c r="Q1493" i="16"/>
  <c r="Q1494" i="16"/>
  <c r="Q1495" i="16"/>
  <c r="Q1496" i="16"/>
  <c r="Q1497" i="16"/>
  <c r="Q1498" i="16"/>
  <c r="Q1499" i="16"/>
  <c r="Q1500" i="16"/>
  <c r="Q1501" i="16"/>
  <c r="Q1502" i="16"/>
  <c r="Q1503" i="16"/>
  <c r="Q1504" i="16"/>
  <c r="Q1505" i="16"/>
  <c r="Q1506" i="16"/>
  <c r="Q1507" i="16"/>
  <c r="Q1508" i="16"/>
  <c r="Q1509" i="16"/>
  <c r="Q1510" i="16"/>
  <c r="Q1511" i="16"/>
  <c r="Q1512" i="16"/>
  <c r="Q1513" i="16"/>
  <c r="Q1514" i="16"/>
  <c r="Q1515" i="16"/>
  <c r="Q1516" i="16"/>
  <c r="Q1517" i="16"/>
  <c r="Q1518" i="16"/>
  <c r="Q1519" i="16"/>
  <c r="Q1520" i="16"/>
  <c r="Q1521" i="16"/>
  <c r="Q1522" i="16"/>
  <c r="Q1523" i="16"/>
  <c r="Q1524" i="16"/>
  <c r="Q1525" i="16"/>
  <c r="Q1526" i="16"/>
  <c r="Q1527" i="16"/>
  <c r="Q1528" i="16"/>
  <c r="Q1529" i="16"/>
  <c r="Q1530" i="16"/>
  <c r="Q1531" i="16"/>
  <c r="Q1532" i="16"/>
  <c r="Q1533" i="16"/>
  <c r="Q1534" i="16"/>
  <c r="Q1535" i="16"/>
  <c r="Q1536" i="16"/>
  <c r="Q1537" i="16"/>
  <c r="Q1538" i="16"/>
  <c r="Q1539" i="16"/>
  <c r="Q1540" i="16"/>
  <c r="Q1541" i="16"/>
  <c r="Q1542" i="16"/>
  <c r="Q1543" i="16"/>
  <c r="Q1544" i="16"/>
  <c r="Q1545" i="16"/>
  <c r="Q1546" i="16"/>
  <c r="Q1547" i="16"/>
  <c r="Q1548" i="16"/>
  <c r="Q1549" i="16"/>
  <c r="Q1550" i="16"/>
  <c r="Q1551" i="16"/>
  <c r="Q1552" i="16"/>
  <c r="Q1553" i="16"/>
  <c r="Q1554" i="16"/>
  <c r="Q1555" i="16"/>
  <c r="Q1556" i="16"/>
  <c r="Q1557" i="16"/>
  <c r="Q1558" i="16"/>
  <c r="Q1559" i="16"/>
  <c r="Q1560" i="16"/>
  <c r="Q1561" i="16"/>
  <c r="Q1562" i="16"/>
  <c r="Q1563" i="16"/>
  <c r="Q1564" i="16"/>
  <c r="Q1565" i="16"/>
  <c r="Q1566" i="16"/>
  <c r="Q1567" i="16"/>
  <c r="Q1568" i="16"/>
  <c r="Q1569" i="16"/>
  <c r="Q1570" i="16"/>
  <c r="Q1571" i="16"/>
  <c r="Q1572" i="16"/>
  <c r="Q1573" i="16"/>
  <c r="Q1574" i="16"/>
  <c r="Q1575" i="16"/>
  <c r="Q1576" i="16"/>
  <c r="Q1577" i="16"/>
  <c r="Q1578" i="16"/>
  <c r="Q1579" i="16"/>
  <c r="Q1580" i="16"/>
  <c r="Q1581" i="16"/>
  <c r="Q1582" i="16"/>
  <c r="Q1583" i="16"/>
  <c r="Q1584" i="16"/>
  <c r="Q1585" i="16"/>
  <c r="Q1586" i="16"/>
  <c r="Q1587" i="16"/>
  <c r="Q1588" i="16"/>
  <c r="Q1589" i="16"/>
  <c r="Q1590" i="16"/>
  <c r="Q1591" i="16"/>
  <c r="Q1592" i="16"/>
  <c r="Q1593" i="16"/>
  <c r="Q1594" i="16"/>
  <c r="Q1595" i="16"/>
  <c r="Q1596" i="16"/>
  <c r="Q1597" i="16"/>
  <c r="Q1598" i="16"/>
  <c r="Q1599" i="16"/>
  <c r="Q1600" i="16"/>
  <c r="Q1601" i="16"/>
  <c r="Q1602" i="16"/>
  <c r="Q1603" i="16"/>
  <c r="Q1604" i="16"/>
  <c r="Q1605" i="16"/>
  <c r="Q1606" i="16"/>
  <c r="Q1607" i="16"/>
  <c r="Q1608" i="16"/>
  <c r="Q1609" i="16"/>
  <c r="Q1610" i="16"/>
  <c r="Q1611" i="16"/>
  <c r="Q1612" i="16"/>
  <c r="Q1613" i="16"/>
  <c r="Q1614" i="16"/>
  <c r="Q1615" i="16"/>
  <c r="Q1616" i="16"/>
  <c r="Q1617" i="16"/>
  <c r="Q1618" i="16"/>
  <c r="Q1619" i="16"/>
  <c r="Q1620" i="16"/>
  <c r="Q1621" i="16"/>
  <c r="Q1622" i="16"/>
  <c r="Q1623" i="16"/>
  <c r="Q1624" i="16"/>
  <c r="Q1625" i="16"/>
  <c r="Q1626" i="16"/>
  <c r="Q1627" i="16"/>
  <c r="Q1628" i="16"/>
  <c r="Q1629" i="16"/>
  <c r="Q1630" i="16"/>
  <c r="Q1631" i="16"/>
  <c r="Q1632" i="16"/>
  <c r="Q1633" i="16"/>
  <c r="Q1634" i="16"/>
  <c r="Q1635" i="16"/>
  <c r="Q1636" i="16"/>
  <c r="Q1637" i="16"/>
  <c r="Q1638" i="16"/>
  <c r="Q1639" i="16"/>
  <c r="Q1640" i="16"/>
  <c r="Q1641" i="16"/>
  <c r="Q1642" i="16"/>
  <c r="Q1643" i="16"/>
  <c r="Q1644" i="16"/>
  <c r="Q1645" i="16"/>
  <c r="Q1646" i="16"/>
  <c r="Q1647" i="16"/>
  <c r="Q1648" i="16"/>
  <c r="Q1649" i="16"/>
  <c r="Q1650" i="16"/>
  <c r="Q1651" i="16"/>
  <c r="Q1652" i="16"/>
  <c r="Q1653" i="16"/>
  <c r="Q1654" i="16"/>
  <c r="Q1655" i="16"/>
  <c r="Q1656" i="16"/>
  <c r="Q1657" i="16"/>
  <c r="Q1658" i="16"/>
  <c r="Q1659" i="16"/>
  <c r="Q1660" i="16"/>
  <c r="Q1661" i="16"/>
  <c r="Q1662" i="16"/>
  <c r="Q1663" i="16"/>
  <c r="Q1664" i="16"/>
  <c r="Q1665" i="16"/>
  <c r="Q1666" i="16"/>
  <c r="Q1667" i="16"/>
  <c r="Q1668" i="16"/>
  <c r="Q1669" i="16"/>
  <c r="Q1670" i="16"/>
  <c r="Q1671" i="16"/>
  <c r="Q1672" i="16"/>
  <c r="Q1673" i="16"/>
  <c r="Q1674" i="16"/>
  <c r="Q1675" i="16"/>
  <c r="Q1676" i="16"/>
  <c r="Q1677" i="16"/>
  <c r="Q1678" i="16"/>
  <c r="Q1679" i="16"/>
  <c r="Q1680" i="16"/>
  <c r="Q1681" i="16"/>
  <c r="Q1682" i="16"/>
  <c r="Q1683" i="16"/>
  <c r="Q1684" i="16"/>
  <c r="Q1685" i="16"/>
  <c r="Q1686" i="16"/>
  <c r="Q1687" i="16"/>
  <c r="Q1688" i="16"/>
  <c r="Q1689" i="16"/>
  <c r="Q1690" i="16"/>
  <c r="Q1691" i="16"/>
  <c r="Q1692" i="16"/>
  <c r="Q1693" i="16"/>
  <c r="Q1694" i="16"/>
  <c r="Q1695" i="16"/>
  <c r="Q1696" i="16"/>
  <c r="Q1697" i="16"/>
  <c r="Q1698" i="16"/>
  <c r="Q1699" i="16"/>
  <c r="Q1700" i="16"/>
  <c r="Q1701" i="16"/>
  <c r="Q1702" i="16"/>
  <c r="Q1703" i="16"/>
  <c r="Q1704" i="16"/>
  <c r="Q1705" i="16"/>
  <c r="Q1706" i="16"/>
  <c r="Q1707" i="16"/>
  <c r="Q1708" i="16"/>
  <c r="Q1709" i="16"/>
  <c r="Q1710" i="16"/>
  <c r="Q1711" i="16"/>
  <c r="Q1712" i="16"/>
  <c r="Q1713" i="16"/>
  <c r="Q1714" i="16"/>
  <c r="Q1715" i="16"/>
  <c r="Q1716" i="16"/>
  <c r="Q1717" i="16"/>
  <c r="Q1718" i="16"/>
  <c r="Q1719" i="16"/>
  <c r="Q1720" i="16"/>
  <c r="Q1721" i="16"/>
  <c r="Q1722" i="16"/>
  <c r="Q1723" i="16"/>
  <c r="Q1724" i="16"/>
  <c r="Q1725" i="16"/>
  <c r="Q1726" i="16"/>
  <c r="Q1727" i="16"/>
  <c r="Q1728" i="16"/>
  <c r="Q1729" i="16"/>
  <c r="Q1730" i="16"/>
  <c r="Q1731" i="16"/>
  <c r="Q1732" i="16"/>
  <c r="Q1733" i="16"/>
  <c r="Q1734" i="16"/>
  <c r="Q1735" i="16"/>
  <c r="Q1736" i="16"/>
  <c r="Q1737" i="16"/>
  <c r="Q1738" i="16"/>
  <c r="Q1739" i="16"/>
  <c r="Q1740" i="16"/>
  <c r="Q1741" i="16"/>
  <c r="Q1742" i="16"/>
  <c r="Q1743" i="16"/>
  <c r="Q1744" i="16"/>
  <c r="Q1745" i="16"/>
  <c r="Q1746" i="16"/>
  <c r="Q1747" i="16"/>
  <c r="Q1748" i="16"/>
  <c r="Q1749" i="16"/>
  <c r="Q1750" i="16"/>
  <c r="Q1751" i="16"/>
  <c r="Q1752" i="16"/>
  <c r="Q1753" i="16"/>
  <c r="Q1754" i="16"/>
  <c r="Q1755" i="16"/>
  <c r="Q1756" i="16"/>
  <c r="Q1757" i="16"/>
  <c r="Q1758" i="16"/>
  <c r="Q1759" i="16"/>
  <c r="Q1760" i="16"/>
  <c r="Q1761" i="16"/>
  <c r="Q1762" i="16"/>
  <c r="Q1763" i="16"/>
  <c r="Q1764" i="16"/>
  <c r="Q1765" i="16"/>
  <c r="Q1766" i="16"/>
  <c r="Q1767" i="16"/>
  <c r="Q1768" i="16"/>
  <c r="Q1769" i="16"/>
  <c r="Q1770" i="16"/>
  <c r="Q1771" i="16"/>
  <c r="Q1772" i="16"/>
  <c r="Q1773" i="16"/>
  <c r="Q1774" i="16"/>
  <c r="Q1775" i="16"/>
  <c r="Q1776" i="16"/>
  <c r="Q1777" i="16"/>
  <c r="Q1778" i="16"/>
  <c r="Q1779" i="16"/>
  <c r="Q1780" i="16"/>
  <c r="Q1781" i="16"/>
  <c r="Q1782" i="16"/>
  <c r="Q1783" i="16"/>
  <c r="Q1784" i="16"/>
  <c r="Q1785" i="16"/>
  <c r="Q1786" i="16"/>
  <c r="Q1787" i="16"/>
  <c r="Q1788" i="16"/>
  <c r="Q1789" i="16"/>
  <c r="Q1790" i="16"/>
  <c r="Q1791" i="16"/>
  <c r="Q1792" i="16"/>
  <c r="Q1793" i="16"/>
  <c r="Q1794" i="16"/>
  <c r="Q1795" i="16"/>
  <c r="Q1796" i="16"/>
  <c r="Q1797" i="16"/>
  <c r="Q1798" i="16"/>
  <c r="Q1799" i="16"/>
  <c r="Q1800" i="16"/>
  <c r="Q1801" i="16"/>
  <c r="Q1802" i="16"/>
  <c r="Q1803" i="16"/>
  <c r="Q1804" i="16"/>
  <c r="Q1805" i="16"/>
  <c r="Q1806" i="16"/>
  <c r="Q1807" i="16"/>
  <c r="Q1808" i="16"/>
  <c r="Q1809" i="16"/>
  <c r="Q1810" i="16"/>
  <c r="Q1811" i="16"/>
  <c r="Q1812" i="16"/>
  <c r="Q1813" i="16"/>
  <c r="Q1814" i="16"/>
  <c r="Q1815" i="16"/>
  <c r="Q1816" i="16"/>
  <c r="Q1817" i="16"/>
  <c r="Q1818" i="16"/>
  <c r="Q1819" i="16"/>
  <c r="Q1820" i="16"/>
  <c r="Q1821" i="16"/>
  <c r="Q1822" i="16"/>
  <c r="Q1823" i="16"/>
  <c r="Q1824" i="16"/>
  <c r="Q1825" i="16"/>
  <c r="Q1826" i="16"/>
  <c r="Q1827" i="16"/>
  <c r="Q1828" i="16"/>
  <c r="Q1829" i="16"/>
  <c r="Q1830" i="16"/>
  <c r="Q1831" i="16"/>
  <c r="Q1832" i="16"/>
  <c r="Q1833" i="16"/>
  <c r="Q1834" i="16"/>
  <c r="Q1835" i="16"/>
  <c r="Q1836" i="16"/>
  <c r="Q1837" i="16"/>
  <c r="Q1838" i="16"/>
  <c r="Q1839" i="16"/>
  <c r="Q1840" i="16"/>
  <c r="Q1841" i="16"/>
  <c r="Q1842" i="16"/>
  <c r="Q1843" i="16"/>
  <c r="Q1844" i="16"/>
  <c r="Q1845" i="16"/>
  <c r="Q1846" i="16"/>
  <c r="Q1847" i="16"/>
  <c r="Q1848" i="16"/>
  <c r="Q1849" i="16"/>
  <c r="Q1850" i="16"/>
  <c r="Q1851" i="16"/>
  <c r="Q1852" i="16"/>
  <c r="Q1853" i="16"/>
  <c r="Q1854" i="16"/>
  <c r="Q1855" i="16"/>
  <c r="Q1856" i="16"/>
  <c r="Q1857" i="16"/>
  <c r="Q1858" i="16"/>
  <c r="Q1859" i="16"/>
  <c r="Q1860" i="16"/>
  <c r="Q1861" i="16"/>
  <c r="Q1862" i="16"/>
  <c r="Q1863" i="16"/>
  <c r="Q1864" i="16"/>
  <c r="Q1865" i="16"/>
  <c r="Q1866" i="16"/>
  <c r="Q1867" i="16"/>
  <c r="Q1868" i="16"/>
  <c r="Q1869" i="16"/>
  <c r="Q1870" i="16"/>
  <c r="Q1871" i="16"/>
  <c r="Q1872" i="16"/>
  <c r="Q1873" i="16"/>
  <c r="Q1874" i="16"/>
  <c r="Q1875" i="16"/>
  <c r="Q1876" i="16"/>
  <c r="Q1877" i="16"/>
  <c r="Q1878" i="16"/>
  <c r="Q1879" i="16"/>
  <c r="Q1880" i="16"/>
  <c r="Q1881" i="16"/>
  <c r="Q1882" i="16"/>
  <c r="Q1883" i="16"/>
  <c r="Q1884" i="16"/>
  <c r="Q1885" i="16"/>
  <c r="Q1886" i="16"/>
  <c r="Q1887" i="16"/>
  <c r="Q1888" i="16"/>
  <c r="Q1889" i="16"/>
  <c r="Q1890" i="16"/>
  <c r="Q1891" i="16"/>
  <c r="Q1892" i="16"/>
  <c r="Q1893" i="16"/>
  <c r="Q1894" i="16"/>
  <c r="Q1895" i="16"/>
  <c r="Q1896" i="16"/>
  <c r="Q1897" i="16"/>
  <c r="Q1898" i="16"/>
  <c r="Q1899" i="16"/>
  <c r="Q1900" i="16"/>
  <c r="Q1901" i="16"/>
  <c r="Q1902" i="16"/>
  <c r="Q1903" i="16"/>
  <c r="Q1904" i="16"/>
  <c r="Q1905" i="16"/>
  <c r="Q1906" i="16"/>
  <c r="Q1907" i="16"/>
  <c r="Q1908" i="16"/>
  <c r="Q1909" i="16"/>
  <c r="Q1910" i="16"/>
  <c r="Q1911" i="16"/>
  <c r="Q1912" i="16"/>
  <c r="Q1913" i="16"/>
  <c r="Q1914" i="16"/>
  <c r="Q1915" i="16"/>
  <c r="Q1916" i="16"/>
  <c r="Q1917" i="16"/>
  <c r="Q1918" i="16"/>
  <c r="Q1919" i="16"/>
  <c r="Q1920" i="16"/>
  <c r="Q1921" i="16"/>
  <c r="Q1922" i="16"/>
  <c r="Q1923" i="16"/>
  <c r="Q1924" i="16"/>
  <c r="Q1925" i="16"/>
  <c r="Q1926" i="16"/>
  <c r="Q1927" i="16"/>
  <c r="Q1928" i="16"/>
  <c r="Q1929" i="16"/>
  <c r="Q1930" i="16"/>
  <c r="Q1931" i="16"/>
  <c r="Q1932" i="16"/>
  <c r="Q1933" i="16"/>
  <c r="Q1934" i="16"/>
  <c r="Q1935" i="16"/>
  <c r="Q1936" i="16"/>
  <c r="Q1937" i="16"/>
  <c r="Q1938" i="16"/>
  <c r="Q1939" i="16"/>
  <c r="Q1940" i="16"/>
  <c r="Q1941" i="16"/>
  <c r="Q1942" i="16"/>
  <c r="Q1943" i="16"/>
  <c r="Q1944" i="16"/>
  <c r="Q1945" i="16"/>
  <c r="Q1946" i="16"/>
  <c r="Q1947" i="16"/>
  <c r="Q1948" i="16"/>
  <c r="Q1949" i="16"/>
  <c r="Q1950" i="16"/>
  <c r="Q1951" i="16"/>
  <c r="Q1952" i="16"/>
  <c r="Q1953" i="16"/>
  <c r="Q1954" i="16"/>
  <c r="Q1955" i="16"/>
  <c r="Q1956" i="16"/>
  <c r="Q1957" i="16"/>
  <c r="Q1958" i="16"/>
  <c r="Q1959" i="16"/>
  <c r="Q1960" i="16"/>
  <c r="Q1961" i="16"/>
  <c r="Q1962" i="16"/>
  <c r="Q1963" i="16"/>
  <c r="Q1964" i="16"/>
  <c r="Q1965" i="16"/>
  <c r="Q1966" i="16"/>
  <c r="Q1967" i="16"/>
  <c r="Q1968" i="16"/>
  <c r="Q1969" i="16"/>
  <c r="Q1970" i="16"/>
  <c r="Q1971" i="16"/>
  <c r="Q1972" i="16"/>
  <c r="Q1973" i="16"/>
  <c r="Q1974" i="16"/>
  <c r="Q1975" i="16"/>
  <c r="Q1976" i="16"/>
  <c r="Q1977" i="16"/>
  <c r="Q1978" i="16"/>
  <c r="Q1979" i="16"/>
  <c r="Q1980" i="16"/>
  <c r="Q1981" i="16"/>
  <c r="Q1982" i="16"/>
  <c r="Q1983" i="16"/>
  <c r="Q1984" i="16"/>
  <c r="Q1985" i="16"/>
  <c r="Q1986" i="16"/>
  <c r="Q1987" i="16"/>
  <c r="Q1988" i="16"/>
  <c r="Q1989" i="16"/>
  <c r="Q1990" i="16"/>
  <c r="Q1991" i="16"/>
  <c r="Q1992" i="16"/>
  <c r="Q1993" i="16"/>
  <c r="Q1994" i="16"/>
  <c r="Q1995" i="16"/>
  <c r="Q1996" i="16"/>
  <c r="Q1997" i="16"/>
  <c r="Q1998" i="16"/>
  <c r="Q1999" i="16"/>
  <c r="Q2000" i="16"/>
  <c r="Q2001" i="16"/>
  <c r="Q2002" i="16"/>
  <c r="Q2003" i="16"/>
  <c r="Q2004" i="16"/>
  <c r="Q2005" i="16"/>
  <c r="Q2006" i="16"/>
  <c r="Q2007" i="16"/>
  <c r="Q2008" i="16"/>
  <c r="Q2009" i="16"/>
  <c r="Q2010" i="16"/>
  <c r="Q2011" i="16"/>
  <c r="Q2012" i="16"/>
  <c r="Q2013" i="16"/>
  <c r="Q2014" i="16"/>
  <c r="Q2015" i="16"/>
  <c r="Q2016" i="16"/>
  <c r="Q2017" i="16"/>
  <c r="Q2018" i="16"/>
  <c r="Q2019" i="16"/>
  <c r="Q2020" i="16"/>
  <c r="Q2021" i="16"/>
  <c r="Q2022" i="16"/>
  <c r="Q2023" i="16"/>
  <c r="Q2024" i="16"/>
  <c r="Q2025" i="16"/>
  <c r="Q2026" i="16"/>
  <c r="Q2027" i="16"/>
  <c r="Q2028" i="16"/>
  <c r="Q2029" i="16"/>
  <c r="Q2030" i="16"/>
  <c r="Q2031" i="16"/>
  <c r="Q2032" i="16"/>
  <c r="Q2033" i="16"/>
  <c r="Q2034" i="16"/>
  <c r="Q2035" i="16"/>
  <c r="Q2036" i="16"/>
  <c r="Q2037" i="16"/>
  <c r="Q2038" i="16"/>
  <c r="Q2039" i="16"/>
  <c r="Q2040" i="16"/>
  <c r="Q2041" i="16"/>
  <c r="Q2042" i="16"/>
  <c r="Q2043" i="16"/>
  <c r="Q2044" i="16"/>
  <c r="Q2045" i="16"/>
  <c r="Q2046" i="16"/>
  <c r="Q2047" i="16"/>
  <c r="Q2048" i="16"/>
  <c r="Q2049" i="16"/>
  <c r="Q2050" i="16"/>
  <c r="Q2051" i="16"/>
  <c r="Q2052" i="16"/>
  <c r="Q2053" i="16"/>
  <c r="Q2054" i="16"/>
  <c r="Q2055" i="16"/>
  <c r="Q2056" i="16"/>
  <c r="Q2057" i="16"/>
  <c r="Q2058" i="16"/>
  <c r="Q2059" i="16"/>
  <c r="Q2060" i="16"/>
  <c r="Q2061" i="16"/>
  <c r="Q2062" i="16"/>
  <c r="Q2063" i="16"/>
  <c r="Q2064" i="16"/>
  <c r="Q2065" i="16"/>
  <c r="Q2066" i="16"/>
  <c r="Q2067" i="16"/>
  <c r="Q2068" i="16"/>
  <c r="Q2069" i="16"/>
  <c r="Q2070" i="16"/>
  <c r="Q2071" i="16"/>
  <c r="Q2072" i="16"/>
  <c r="Q2073" i="16"/>
  <c r="Q2074" i="16"/>
  <c r="Q2075" i="16"/>
  <c r="Q2076" i="16"/>
  <c r="Q2077" i="16"/>
  <c r="Q2078" i="16"/>
  <c r="Q2079" i="16"/>
  <c r="Q2080" i="16"/>
  <c r="Q2081" i="16"/>
  <c r="Q2082" i="16"/>
  <c r="Q2083" i="16"/>
  <c r="Q2084" i="16"/>
  <c r="Q2085" i="16"/>
  <c r="Q2086" i="16"/>
  <c r="Q2087" i="16"/>
  <c r="Q2088" i="16"/>
  <c r="Q2089" i="16"/>
  <c r="Q2090" i="16"/>
  <c r="Q2091" i="16"/>
  <c r="Q2092" i="16"/>
  <c r="Q2093" i="16"/>
  <c r="Q2094" i="16"/>
  <c r="Q2095" i="16"/>
  <c r="Q2096" i="16"/>
  <c r="Q2097" i="16"/>
  <c r="Q2098" i="16"/>
  <c r="Q2099" i="16"/>
  <c r="Q2100" i="16"/>
  <c r="Q2101" i="16"/>
  <c r="Q2102" i="16"/>
  <c r="Q2103" i="16"/>
  <c r="Q2104" i="16"/>
  <c r="Q2105" i="16"/>
  <c r="Q2106" i="16"/>
  <c r="Q2107" i="16"/>
  <c r="Q2108" i="16"/>
  <c r="Q2109" i="16"/>
  <c r="Q2110" i="16"/>
  <c r="Q2111" i="16"/>
  <c r="Q2112" i="16"/>
  <c r="Q2113" i="16"/>
  <c r="Q2114" i="16"/>
  <c r="Q2115" i="16"/>
  <c r="Q2116" i="16"/>
  <c r="Q2117" i="16"/>
  <c r="Q2118" i="16"/>
  <c r="Q2119" i="16"/>
  <c r="Q2120" i="16"/>
  <c r="Q2121" i="16"/>
  <c r="Q2122" i="16"/>
  <c r="Q2123" i="16"/>
  <c r="Q2124" i="16"/>
  <c r="Q2125" i="16"/>
  <c r="Q2126" i="16"/>
  <c r="Q2127" i="16"/>
  <c r="Q2128" i="16"/>
  <c r="Q2129" i="16"/>
  <c r="Q2130" i="16"/>
  <c r="Q2131" i="16"/>
  <c r="Q2132" i="16"/>
  <c r="Q2133" i="16"/>
  <c r="Q2134" i="16"/>
  <c r="Q2135" i="16"/>
  <c r="Q2136" i="16"/>
  <c r="Q2137" i="16"/>
  <c r="Q2138" i="16"/>
  <c r="Q2139" i="16"/>
  <c r="Q2140" i="16"/>
  <c r="Q2141" i="16"/>
  <c r="Q2142" i="16"/>
  <c r="Q2143" i="16"/>
  <c r="Q2144" i="16"/>
  <c r="Q2145" i="16"/>
  <c r="Q2146" i="16"/>
  <c r="Q2147" i="16"/>
  <c r="Q2148" i="16"/>
  <c r="Q2149" i="16"/>
  <c r="Q2150" i="16"/>
  <c r="Q2151" i="16"/>
  <c r="Q2152" i="16"/>
  <c r="Q2153" i="16"/>
  <c r="Q2154" i="16"/>
  <c r="Q2155" i="16"/>
  <c r="Q2156" i="16"/>
  <c r="Q2157" i="16"/>
  <c r="Q2158" i="16"/>
  <c r="Q2159" i="16"/>
  <c r="Q2160" i="16"/>
  <c r="Q2161" i="16"/>
  <c r="Q2162" i="16"/>
  <c r="Q2163" i="16"/>
  <c r="Q2164" i="16"/>
  <c r="Q2165" i="16"/>
  <c r="Q2166" i="16"/>
  <c r="Q2167" i="16"/>
  <c r="Q2168" i="16"/>
  <c r="Q2169" i="16"/>
  <c r="Q2170" i="16"/>
  <c r="Q2171" i="16"/>
  <c r="Q2172" i="16"/>
  <c r="Q2173" i="16"/>
  <c r="Q2174" i="16"/>
  <c r="Q2175" i="16"/>
  <c r="Q2176" i="16"/>
  <c r="Q2177" i="16"/>
  <c r="Q2178" i="16"/>
  <c r="Q2179" i="16"/>
  <c r="Q2180" i="16"/>
  <c r="Q2181" i="16"/>
  <c r="Q2182" i="16"/>
  <c r="Q2183" i="16"/>
  <c r="Q2184" i="16"/>
  <c r="Q2185" i="16"/>
  <c r="Q2186" i="16"/>
  <c r="Q2187" i="16"/>
  <c r="Q2188" i="16"/>
  <c r="Q2189" i="16"/>
  <c r="Q2190" i="16"/>
  <c r="Q2191" i="16"/>
  <c r="Q2192" i="16"/>
  <c r="Q2193" i="16"/>
  <c r="Q2194" i="16"/>
  <c r="Q2195" i="16"/>
  <c r="Q2196" i="16"/>
  <c r="Q2197" i="16"/>
  <c r="Q2198" i="16"/>
  <c r="Q2199" i="16"/>
  <c r="Q2200" i="16"/>
  <c r="Q2201" i="16"/>
  <c r="Q2202" i="16"/>
  <c r="Q2203" i="16"/>
  <c r="Q2204" i="16"/>
  <c r="Q2205" i="16"/>
  <c r="Q2206" i="16"/>
  <c r="Q2207" i="16"/>
  <c r="Q2208" i="16"/>
  <c r="Q2209" i="16"/>
  <c r="Q2210" i="16"/>
  <c r="Q2211" i="16"/>
  <c r="Q2212" i="16"/>
  <c r="Q2213" i="16"/>
  <c r="Q2214" i="16"/>
  <c r="Q2215" i="16"/>
  <c r="Q2216" i="16"/>
  <c r="Q2217" i="16"/>
  <c r="Q2218" i="16"/>
  <c r="Q2219" i="16"/>
  <c r="Q2220" i="16"/>
  <c r="Q2221" i="16"/>
  <c r="Q2222" i="16"/>
  <c r="Q2223" i="16"/>
  <c r="Q2224" i="16"/>
  <c r="Q2225" i="16"/>
  <c r="Q2226" i="16"/>
  <c r="Q2227" i="16"/>
  <c r="Q2228" i="16"/>
  <c r="Q2229" i="16"/>
  <c r="Q2230" i="16"/>
  <c r="Q2231" i="16"/>
  <c r="Q2232" i="16"/>
  <c r="Q2233" i="16"/>
  <c r="Q2234" i="16"/>
  <c r="Q2235" i="16"/>
  <c r="Q2236" i="16"/>
  <c r="Q2237" i="16"/>
  <c r="Q2238" i="16"/>
  <c r="Q2239" i="16"/>
  <c r="Q2240" i="16"/>
  <c r="Q2241" i="16"/>
  <c r="Q2242" i="16"/>
  <c r="Q2243" i="16"/>
  <c r="Q2244" i="16"/>
  <c r="Q2245" i="16"/>
  <c r="Q2246" i="16"/>
  <c r="Q2247" i="16"/>
  <c r="Q2248" i="16"/>
  <c r="Q2249" i="16"/>
  <c r="Q2250" i="16"/>
  <c r="Q2251" i="16"/>
  <c r="Q2252" i="16"/>
  <c r="Q2253" i="16"/>
  <c r="Q2254" i="16"/>
  <c r="Q2255" i="16"/>
  <c r="Q2256" i="16"/>
  <c r="Q2257" i="16"/>
  <c r="Q2258" i="16"/>
  <c r="Q2259" i="16"/>
  <c r="Q2260" i="16"/>
  <c r="Q2261" i="16"/>
  <c r="Q2262" i="16"/>
  <c r="Q2263" i="16"/>
  <c r="Q2264" i="16"/>
  <c r="Q2265" i="16"/>
  <c r="Q2266" i="16"/>
  <c r="Q2267" i="16"/>
  <c r="Q2268" i="16"/>
  <c r="Q2269" i="16"/>
  <c r="Q2270" i="16"/>
  <c r="Q2271" i="16"/>
  <c r="Q2272" i="16"/>
  <c r="Q2273" i="16"/>
  <c r="Q2274" i="16"/>
  <c r="Q2275" i="16"/>
  <c r="Q2276" i="16"/>
  <c r="Q2277" i="16"/>
  <c r="Q2278" i="16"/>
  <c r="Q2279" i="16"/>
  <c r="Q2280" i="16"/>
  <c r="Q2281" i="16"/>
  <c r="Q2282" i="16"/>
  <c r="Q2283" i="16"/>
  <c r="Q2284" i="16"/>
  <c r="Q2285" i="16"/>
  <c r="Q2286" i="16"/>
  <c r="Q2287" i="16"/>
  <c r="Q2288" i="16"/>
  <c r="Q2289" i="16"/>
  <c r="Q2290" i="16"/>
  <c r="Q2291" i="16"/>
  <c r="Q2292" i="16"/>
  <c r="Q2293" i="16"/>
  <c r="Q2294" i="16"/>
  <c r="Q2295" i="16"/>
  <c r="Q2296" i="16"/>
  <c r="Q2297" i="16"/>
  <c r="Q2298" i="16"/>
  <c r="Q2299" i="16"/>
  <c r="Q2300" i="16"/>
  <c r="Q2301" i="16"/>
  <c r="Q2302" i="16"/>
  <c r="Q2303" i="16"/>
  <c r="Q2304" i="16"/>
  <c r="Q2305" i="16"/>
  <c r="Q2306" i="16"/>
  <c r="Q2307" i="16"/>
  <c r="Q2308" i="16"/>
  <c r="Q2309" i="16"/>
  <c r="Q2310" i="16"/>
  <c r="Q2311" i="16"/>
  <c r="Q2312" i="16"/>
  <c r="Q2313" i="16"/>
  <c r="Q2314" i="16"/>
  <c r="Q2315" i="16"/>
  <c r="Q2316" i="16"/>
  <c r="Q2317" i="16"/>
  <c r="Q2318" i="16"/>
  <c r="Q2319" i="16"/>
  <c r="Q2320" i="16"/>
  <c r="Q2321" i="16"/>
  <c r="Q2322" i="16"/>
  <c r="Q2323" i="16"/>
  <c r="Q2324" i="16"/>
  <c r="Q2325" i="16"/>
  <c r="Q2326" i="16"/>
  <c r="Q2327" i="16"/>
  <c r="Q2328" i="16"/>
  <c r="Q2329" i="16"/>
  <c r="Q2330" i="16"/>
  <c r="Q2331" i="16"/>
  <c r="Q2332" i="16"/>
  <c r="Q2333" i="16"/>
  <c r="Q2334" i="16"/>
  <c r="Q2335" i="16"/>
  <c r="Q2336" i="16"/>
  <c r="Q2337" i="16"/>
  <c r="Q2338" i="16"/>
  <c r="Q2339" i="16"/>
  <c r="Q2340" i="16"/>
  <c r="Q2341" i="16"/>
  <c r="Q2342" i="16"/>
  <c r="Q2343" i="16"/>
  <c r="Q2344" i="16"/>
  <c r="Q2345" i="16"/>
  <c r="Q2346" i="16"/>
  <c r="Q2347" i="16"/>
  <c r="Q2348" i="16"/>
  <c r="Q2349" i="16"/>
  <c r="Q2350" i="16"/>
  <c r="Q2351" i="16"/>
  <c r="Q2352" i="16"/>
  <c r="Q2353" i="16"/>
  <c r="Q2354" i="16"/>
  <c r="Q2355" i="16"/>
  <c r="Q2356" i="16"/>
  <c r="Q2357" i="16"/>
  <c r="Q2358" i="16"/>
  <c r="Q2359" i="16"/>
  <c r="Q2360" i="16"/>
  <c r="Q2361" i="16"/>
  <c r="Q2362" i="16"/>
  <c r="Q2363" i="16"/>
  <c r="Q2364" i="16"/>
  <c r="Q2365" i="16"/>
  <c r="Q2366" i="16"/>
  <c r="Q2367" i="16"/>
  <c r="Q2368" i="16"/>
  <c r="Q2369" i="16"/>
  <c r="Q2370" i="16"/>
  <c r="Q2371" i="16"/>
  <c r="Q2372" i="16"/>
  <c r="Q2373" i="16"/>
  <c r="Q2374" i="16"/>
  <c r="Q2375" i="16"/>
  <c r="Q2376" i="16"/>
  <c r="Q2377" i="16"/>
  <c r="Q2378" i="16"/>
  <c r="Q2379" i="16"/>
  <c r="Q2380" i="16"/>
  <c r="Q2381" i="16"/>
  <c r="Q2382" i="16"/>
  <c r="Q2383" i="16"/>
  <c r="Q2384" i="16"/>
  <c r="Q2385" i="16"/>
  <c r="Q2386" i="16"/>
  <c r="Q2387" i="16"/>
  <c r="Q2388" i="16"/>
  <c r="Q2389" i="16"/>
  <c r="Q2390" i="16"/>
  <c r="Q2391" i="16"/>
  <c r="Q2392" i="16"/>
  <c r="Q2393" i="16"/>
  <c r="Q2394" i="16"/>
  <c r="Q2395" i="16"/>
  <c r="Q2396" i="16"/>
  <c r="Q2397" i="16"/>
  <c r="Q2398" i="16"/>
  <c r="Q2399" i="16"/>
  <c r="Q2400" i="16"/>
  <c r="Q2401" i="16"/>
  <c r="Q2402" i="16"/>
  <c r="Q2403" i="16"/>
  <c r="Q2404" i="16"/>
  <c r="Q2405" i="16"/>
  <c r="Q2406" i="16"/>
  <c r="Q2407" i="16"/>
  <c r="Q2408" i="16"/>
  <c r="Q2409" i="16"/>
  <c r="Q2410" i="16"/>
  <c r="Q2411" i="16"/>
  <c r="Q2412" i="16"/>
  <c r="Q2413" i="16"/>
  <c r="Q2414" i="16"/>
  <c r="Q2415" i="16"/>
  <c r="Q2416" i="16"/>
  <c r="Q2417" i="16"/>
  <c r="Q2418" i="16"/>
  <c r="Q2419" i="16"/>
  <c r="Q2420" i="16"/>
  <c r="Q2421" i="16"/>
  <c r="Q2422" i="16"/>
  <c r="Q2423" i="16"/>
  <c r="Q2424" i="16"/>
  <c r="Q2425" i="16"/>
  <c r="Q2426" i="16"/>
  <c r="Q2427" i="16"/>
  <c r="Q2428" i="16"/>
  <c r="Q2429" i="16"/>
  <c r="Q2430" i="16"/>
  <c r="Q2431" i="16"/>
  <c r="Q2432" i="16"/>
  <c r="Q2433" i="16"/>
  <c r="Q2434" i="16"/>
  <c r="Q2435" i="16"/>
  <c r="Q2436" i="16"/>
  <c r="Q2437" i="16"/>
  <c r="Q2438" i="16"/>
  <c r="Q2439" i="16"/>
  <c r="Q2440" i="16"/>
  <c r="Q2441" i="16"/>
  <c r="Q2442" i="16"/>
  <c r="Q2443" i="16"/>
  <c r="Q2444" i="16"/>
  <c r="Q2445" i="16"/>
  <c r="Q2446" i="16"/>
  <c r="Q2447" i="16"/>
  <c r="Q2448" i="16"/>
  <c r="Q2449" i="16"/>
  <c r="Q2450" i="16"/>
  <c r="Q2451" i="16"/>
  <c r="Q2452" i="16"/>
  <c r="Q2453" i="16"/>
  <c r="Q2454" i="16"/>
  <c r="Q2455" i="16"/>
  <c r="Q2456" i="16"/>
  <c r="Q2457" i="16"/>
  <c r="Q2458" i="16"/>
  <c r="Q2459" i="16"/>
  <c r="Q2460" i="16"/>
  <c r="Q2461" i="16"/>
  <c r="Q2462" i="16"/>
  <c r="Q2463" i="16"/>
  <c r="Q2464" i="16"/>
  <c r="Q2465" i="16"/>
  <c r="Q2466" i="16"/>
  <c r="Q2467" i="16"/>
  <c r="Q2468" i="16"/>
  <c r="Q2469" i="16"/>
  <c r="Q2470" i="16"/>
  <c r="Q2471" i="16"/>
  <c r="Q2472" i="16"/>
  <c r="Q2473" i="16"/>
  <c r="Q2474" i="16"/>
  <c r="Q2475" i="16"/>
  <c r="Q2476" i="16"/>
  <c r="Q2477" i="16"/>
  <c r="Q2478" i="16"/>
  <c r="Q2479" i="16"/>
  <c r="Q2480" i="16"/>
  <c r="Q2481" i="16"/>
  <c r="Q2482" i="16"/>
  <c r="Q2483" i="16"/>
  <c r="Q2484" i="16"/>
  <c r="Q2485" i="16"/>
  <c r="Q2486" i="16"/>
  <c r="Q2487" i="16"/>
  <c r="Q2488" i="16"/>
  <c r="Q2489" i="16"/>
  <c r="Q2490" i="16"/>
  <c r="Q2491" i="16"/>
  <c r="Q2492" i="16"/>
  <c r="Q2493" i="16"/>
  <c r="Q2494" i="16"/>
  <c r="Q2495" i="16"/>
  <c r="Q2496" i="16"/>
  <c r="Q2497" i="16"/>
  <c r="Q2498" i="16"/>
  <c r="Q2499" i="16"/>
  <c r="Q2500" i="16"/>
  <c r="Q2501" i="16"/>
  <c r="Q2502" i="16"/>
  <c r="Q2503" i="16"/>
  <c r="Q2504" i="16"/>
  <c r="Q2505" i="16"/>
  <c r="Q2506" i="16"/>
  <c r="Q2507" i="16"/>
  <c r="Q2508" i="16"/>
  <c r="Q2509" i="16"/>
  <c r="Q2510" i="16"/>
  <c r="Q2511" i="16"/>
  <c r="Q2512" i="16"/>
  <c r="Q2513" i="16"/>
  <c r="Q2514" i="16"/>
  <c r="Q2515" i="16"/>
  <c r="Q2516" i="16"/>
  <c r="Q2517" i="16"/>
  <c r="Q2518" i="16"/>
  <c r="Q2519" i="16"/>
  <c r="Q2520" i="16"/>
  <c r="Q2521" i="16"/>
  <c r="Q2522" i="16"/>
  <c r="Q2523" i="16"/>
  <c r="Q2524" i="16"/>
  <c r="Q2525" i="16"/>
  <c r="Q2526" i="16"/>
  <c r="Q2527" i="16"/>
  <c r="Q2528" i="16"/>
  <c r="Q2529" i="16"/>
  <c r="Q2530" i="16"/>
  <c r="Q2531" i="16"/>
  <c r="Q2532" i="16"/>
  <c r="Q2533" i="16"/>
  <c r="Q2534" i="16"/>
  <c r="Q2535" i="16"/>
  <c r="Q2536" i="16"/>
  <c r="Q2537" i="16"/>
  <c r="Q2538" i="16"/>
  <c r="Q2539" i="16"/>
  <c r="Q2540" i="16"/>
  <c r="Q2541" i="16"/>
  <c r="Q2542" i="16"/>
  <c r="Q2543" i="16"/>
  <c r="Q2544" i="16"/>
  <c r="Q2545" i="16"/>
  <c r="Q2546" i="16"/>
  <c r="Q2547" i="16"/>
  <c r="Q2548" i="16"/>
  <c r="Q2549" i="16"/>
  <c r="Q2550" i="16"/>
  <c r="Q2551" i="16"/>
  <c r="Q2552" i="16"/>
  <c r="Q2553" i="16"/>
  <c r="Q2554" i="16"/>
  <c r="Q2555" i="16"/>
  <c r="Q2556" i="16"/>
  <c r="Q2557" i="16"/>
  <c r="Q2558" i="16"/>
  <c r="Q2559" i="16"/>
  <c r="Q2560" i="16"/>
  <c r="Q2561" i="16"/>
  <c r="Q2562" i="16"/>
  <c r="Q2563" i="16"/>
  <c r="Q2564" i="16"/>
  <c r="Q2565" i="16"/>
  <c r="Q2566" i="16"/>
  <c r="Q2567" i="16"/>
  <c r="Q2568" i="16"/>
  <c r="Q2569" i="16"/>
  <c r="Q2570" i="16"/>
  <c r="Q2571" i="16"/>
  <c r="Q2572" i="16"/>
  <c r="Q2573" i="16"/>
  <c r="Q2574" i="16"/>
  <c r="Q2575" i="16"/>
  <c r="Q2576" i="16"/>
  <c r="Q2577" i="16"/>
  <c r="Q2578" i="16"/>
  <c r="Q2579" i="16"/>
  <c r="Q2580" i="16"/>
  <c r="Q2581" i="16"/>
  <c r="Q2582" i="16"/>
  <c r="Q2583" i="16"/>
  <c r="Q2584" i="16"/>
  <c r="Q2585" i="16"/>
  <c r="Q2586" i="16"/>
  <c r="Q2587" i="16"/>
  <c r="Q2588" i="16"/>
  <c r="Q2589" i="16"/>
  <c r="Q2590" i="16"/>
  <c r="Q2591" i="16"/>
  <c r="Q2592" i="16"/>
  <c r="Q2593" i="16"/>
  <c r="Q2594" i="16"/>
  <c r="Q2595" i="16"/>
  <c r="Q2596" i="16"/>
  <c r="Q2597" i="16"/>
  <c r="Q2598" i="16"/>
  <c r="Q2599" i="16"/>
  <c r="Q2600" i="16"/>
  <c r="Q2601" i="16"/>
  <c r="Q2602" i="16"/>
  <c r="Q2603" i="16"/>
  <c r="Q2604" i="16"/>
  <c r="Q2605" i="16"/>
  <c r="Q2606" i="16"/>
  <c r="Q2607" i="16"/>
  <c r="Q2608" i="16"/>
  <c r="Q2609" i="16"/>
  <c r="Q2610" i="16"/>
  <c r="Q2611" i="16"/>
  <c r="Q2612" i="16"/>
  <c r="Q2613" i="16"/>
  <c r="Q2614" i="16"/>
  <c r="Q2615" i="16"/>
  <c r="Q2616" i="16"/>
  <c r="Q2617" i="16"/>
  <c r="Q2618" i="16"/>
  <c r="Q2619" i="16"/>
  <c r="Q2620" i="16"/>
  <c r="Q2621" i="16"/>
  <c r="Q2622" i="16"/>
  <c r="Q2623" i="16"/>
  <c r="Q2624" i="16"/>
  <c r="Q2625" i="16"/>
  <c r="Q2626" i="16"/>
  <c r="Q2627" i="16"/>
  <c r="Q2628" i="16"/>
  <c r="Q2629" i="16"/>
  <c r="Q2630" i="16"/>
  <c r="Q2631" i="16"/>
  <c r="Q2632" i="16"/>
  <c r="Q2633" i="16"/>
  <c r="Q2634" i="16"/>
  <c r="Q2635" i="16"/>
  <c r="Q2636" i="16"/>
  <c r="Q2637" i="16"/>
  <c r="Q2638" i="16"/>
  <c r="Q2639" i="16"/>
  <c r="Q2640" i="16"/>
  <c r="Q2641" i="16"/>
  <c r="Q2642" i="16"/>
  <c r="Q2643" i="16"/>
  <c r="Q2644" i="16"/>
  <c r="Q2645" i="16"/>
  <c r="Q2646" i="16"/>
  <c r="Q2647" i="16"/>
  <c r="Q2648" i="16"/>
  <c r="Q2649" i="16"/>
  <c r="Q2650" i="16"/>
  <c r="Q2651" i="16"/>
  <c r="Q2652" i="16"/>
  <c r="Q2653" i="16"/>
  <c r="Q2654" i="16"/>
  <c r="Q2655" i="16"/>
  <c r="Q2656" i="16"/>
  <c r="Q2657" i="16"/>
  <c r="Q2658" i="16"/>
  <c r="Q2659" i="16"/>
  <c r="Q2660" i="16"/>
  <c r="Q2661" i="16"/>
  <c r="Q2662" i="16"/>
  <c r="Q2663" i="16"/>
  <c r="Q2664" i="16"/>
  <c r="Q2665" i="16"/>
  <c r="Q2666" i="16"/>
  <c r="Q2667" i="16"/>
  <c r="Q2668" i="16"/>
  <c r="Q2669" i="16"/>
  <c r="Q2670" i="16"/>
  <c r="Q2671" i="16"/>
  <c r="Q2672" i="16"/>
  <c r="Q2673" i="16"/>
  <c r="Q2674" i="16"/>
  <c r="Q2675" i="16"/>
  <c r="Q2676" i="16"/>
  <c r="Q2677" i="16"/>
  <c r="Q2678" i="16"/>
  <c r="Q2679" i="16"/>
  <c r="Q2680" i="16"/>
  <c r="Q2681" i="16"/>
  <c r="Q2682" i="16"/>
  <c r="Q2683" i="16"/>
  <c r="Q2684" i="16"/>
  <c r="Q2685" i="16"/>
  <c r="Q2686" i="16"/>
  <c r="Q2687" i="16"/>
  <c r="Q2688" i="16"/>
  <c r="Q2689" i="16"/>
  <c r="Q2690" i="16"/>
  <c r="Q2691" i="16"/>
  <c r="Q2692" i="16"/>
  <c r="Q2693" i="16"/>
  <c r="Q2694" i="16"/>
  <c r="Q2695" i="16"/>
  <c r="Q2696" i="16"/>
  <c r="Q2697" i="16"/>
  <c r="Q2698" i="16"/>
  <c r="Q2699" i="16"/>
  <c r="Q2700" i="16"/>
  <c r="Q2701" i="16"/>
  <c r="Q2702" i="16"/>
  <c r="Q2703" i="16"/>
  <c r="Q2704" i="16"/>
  <c r="Q2705" i="16"/>
  <c r="Q2706" i="16"/>
  <c r="Q2707" i="16"/>
  <c r="Q2708" i="16"/>
  <c r="Q2709" i="16"/>
  <c r="Q2710" i="16"/>
  <c r="Q2711" i="16"/>
  <c r="Q2712" i="16"/>
  <c r="Q2713" i="16"/>
  <c r="Q2714" i="16"/>
  <c r="Q2715" i="16"/>
  <c r="Q2716" i="16"/>
  <c r="Q2717" i="16"/>
  <c r="Q2718" i="16"/>
  <c r="Q2719" i="16"/>
  <c r="Q2720" i="16"/>
  <c r="Q2721" i="16"/>
  <c r="Q2722" i="16"/>
  <c r="Q2723" i="16"/>
  <c r="Q2724" i="16"/>
  <c r="Q2725" i="16"/>
  <c r="Q2726" i="16"/>
  <c r="Q2727" i="16"/>
  <c r="Q2728" i="16"/>
  <c r="Q2729" i="16"/>
  <c r="Q2730" i="16"/>
  <c r="Q2731" i="16"/>
  <c r="Q2732" i="16"/>
  <c r="Q2733" i="16"/>
  <c r="Q2734" i="16"/>
  <c r="Q2735" i="16"/>
  <c r="Q2736" i="16"/>
  <c r="Q2737" i="16"/>
  <c r="Q2738" i="16"/>
  <c r="Q2739" i="16"/>
  <c r="Q2740" i="16"/>
  <c r="Q2741" i="16"/>
  <c r="Q2742" i="16"/>
  <c r="Q2743" i="16"/>
  <c r="Q2744" i="16"/>
  <c r="Q2745" i="16"/>
  <c r="Q2746" i="16"/>
  <c r="Q2747" i="16"/>
  <c r="Q2748" i="16"/>
  <c r="Q2749" i="16"/>
  <c r="Q2750" i="16"/>
  <c r="Q2751" i="16"/>
  <c r="Q2752" i="16"/>
  <c r="Q2753" i="16"/>
  <c r="Q2754" i="16"/>
  <c r="Q2755" i="16"/>
  <c r="Q2756" i="16"/>
  <c r="Q2757" i="16"/>
  <c r="Q2758" i="16"/>
  <c r="Q2759" i="16"/>
  <c r="Q2760" i="16"/>
  <c r="Q2761" i="16"/>
  <c r="Q2762" i="16"/>
  <c r="Q2763" i="16"/>
  <c r="Q2764" i="16"/>
  <c r="Q2765" i="16"/>
  <c r="Q2766" i="16"/>
  <c r="Q2767" i="16"/>
  <c r="Q2768" i="16"/>
  <c r="Q2769" i="16"/>
  <c r="Q2770" i="16"/>
  <c r="Q2771" i="16"/>
  <c r="Q2772" i="16"/>
  <c r="Q2773" i="16"/>
  <c r="Q2774" i="16"/>
  <c r="Q2775" i="16"/>
  <c r="Q2776" i="16"/>
  <c r="Q2777" i="16"/>
  <c r="Q2778" i="16"/>
  <c r="Q2779" i="16"/>
  <c r="Q2780" i="16"/>
  <c r="Q2781" i="16"/>
  <c r="Q2782" i="16"/>
  <c r="Q2783" i="16"/>
  <c r="Q2784" i="16"/>
  <c r="Q2785" i="16"/>
  <c r="Q2786" i="16"/>
  <c r="Q2787" i="16"/>
  <c r="Q2788" i="16"/>
  <c r="Q2789" i="16"/>
  <c r="Q2790" i="16"/>
  <c r="Q2791" i="16"/>
  <c r="Q2792" i="16"/>
  <c r="Q2793" i="16"/>
  <c r="Q2794" i="16"/>
  <c r="Q2795" i="16"/>
  <c r="Q2796" i="16"/>
  <c r="Q2797" i="16"/>
  <c r="Q2798" i="16"/>
  <c r="Q2799" i="16"/>
  <c r="Q2800" i="16"/>
  <c r="Q2801" i="16"/>
  <c r="Q2802" i="16"/>
  <c r="Q2803" i="16"/>
  <c r="Q2804" i="16"/>
  <c r="Q2805" i="16"/>
  <c r="Q2806" i="16"/>
  <c r="Q2807" i="16"/>
  <c r="Q2808" i="16"/>
  <c r="Q2809" i="16"/>
  <c r="Q2810" i="16"/>
  <c r="Q2811" i="16"/>
  <c r="Q2812" i="16"/>
  <c r="Q2813" i="16"/>
  <c r="Q2814" i="16"/>
  <c r="Q2815" i="16"/>
  <c r="Q2816" i="16"/>
  <c r="Q2817" i="16"/>
  <c r="Q2818" i="16"/>
  <c r="Q2819" i="16"/>
  <c r="Q2820" i="16"/>
  <c r="Q2821" i="16"/>
  <c r="Q2822" i="16"/>
  <c r="Q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P502" i="16"/>
  <c r="P503" i="16"/>
  <c r="P504" i="16"/>
  <c r="P505" i="16"/>
  <c r="P506" i="16"/>
  <c r="P507" i="16"/>
  <c r="P508" i="16"/>
  <c r="P509" i="16"/>
  <c r="P510" i="16"/>
  <c r="P511" i="16"/>
  <c r="P512" i="16"/>
  <c r="P513" i="16"/>
  <c r="P514" i="16"/>
  <c r="P515" i="16"/>
  <c r="P516" i="16"/>
  <c r="P517" i="16"/>
  <c r="P518" i="16"/>
  <c r="P519" i="16"/>
  <c r="P520" i="16"/>
  <c r="P521" i="16"/>
  <c r="P522" i="16"/>
  <c r="P523" i="16"/>
  <c r="P524" i="16"/>
  <c r="P525" i="16"/>
  <c r="P526" i="16"/>
  <c r="P527" i="16"/>
  <c r="P528" i="16"/>
  <c r="P529" i="16"/>
  <c r="P530" i="16"/>
  <c r="P531" i="16"/>
  <c r="P532" i="16"/>
  <c r="P533" i="16"/>
  <c r="P534" i="16"/>
  <c r="P535" i="16"/>
  <c r="P536" i="16"/>
  <c r="P537" i="16"/>
  <c r="P538" i="16"/>
  <c r="P539" i="16"/>
  <c r="P540" i="16"/>
  <c r="P541" i="16"/>
  <c r="P542" i="16"/>
  <c r="P543" i="16"/>
  <c r="P544" i="16"/>
  <c r="P545" i="16"/>
  <c r="P546" i="16"/>
  <c r="P547" i="16"/>
  <c r="P548" i="16"/>
  <c r="P549" i="16"/>
  <c r="P550" i="16"/>
  <c r="P551" i="16"/>
  <c r="P552" i="16"/>
  <c r="P553" i="16"/>
  <c r="P554" i="16"/>
  <c r="P555" i="16"/>
  <c r="P556" i="16"/>
  <c r="P557" i="16"/>
  <c r="P558" i="16"/>
  <c r="P559" i="16"/>
  <c r="P560" i="16"/>
  <c r="P561" i="16"/>
  <c r="P562" i="16"/>
  <c r="P563" i="16"/>
  <c r="P564" i="16"/>
  <c r="P565" i="16"/>
  <c r="P566" i="16"/>
  <c r="P567" i="16"/>
  <c r="P568" i="16"/>
  <c r="P569" i="16"/>
  <c r="P570" i="16"/>
  <c r="P571" i="16"/>
  <c r="P572" i="16"/>
  <c r="P573" i="16"/>
  <c r="P574" i="16"/>
  <c r="P575" i="16"/>
  <c r="P576" i="16"/>
  <c r="P577" i="16"/>
  <c r="P578" i="16"/>
  <c r="P579" i="16"/>
  <c r="P580" i="16"/>
  <c r="P581" i="16"/>
  <c r="P582" i="16"/>
  <c r="P583" i="16"/>
  <c r="P584" i="16"/>
  <c r="P585" i="16"/>
  <c r="P586" i="16"/>
  <c r="P587" i="16"/>
  <c r="P588" i="16"/>
  <c r="P589" i="16"/>
  <c r="P590" i="16"/>
  <c r="P591" i="16"/>
  <c r="P592" i="16"/>
  <c r="P593" i="16"/>
  <c r="P594" i="16"/>
  <c r="P595" i="16"/>
  <c r="P596" i="16"/>
  <c r="P597" i="16"/>
  <c r="P598" i="16"/>
  <c r="P599" i="16"/>
  <c r="P600" i="16"/>
  <c r="P601" i="16"/>
  <c r="P602" i="16"/>
  <c r="P603" i="16"/>
  <c r="P604" i="16"/>
  <c r="P605" i="16"/>
  <c r="P606" i="16"/>
  <c r="P607" i="16"/>
  <c r="P608" i="16"/>
  <c r="P609" i="16"/>
  <c r="P610" i="16"/>
  <c r="P611" i="16"/>
  <c r="P612" i="16"/>
  <c r="P613" i="16"/>
  <c r="P614" i="16"/>
  <c r="P615" i="16"/>
  <c r="P616" i="16"/>
  <c r="P617" i="16"/>
  <c r="P618" i="16"/>
  <c r="P619" i="16"/>
  <c r="P620" i="16"/>
  <c r="P621" i="16"/>
  <c r="P622" i="16"/>
  <c r="P623" i="16"/>
  <c r="P624" i="16"/>
  <c r="P625" i="16"/>
  <c r="P626" i="16"/>
  <c r="P627" i="16"/>
  <c r="P628" i="16"/>
  <c r="P629" i="16"/>
  <c r="P630" i="16"/>
  <c r="P631" i="16"/>
  <c r="P632" i="16"/>
  <c r="P633" i="16"/>
  <c r="P634" i="16"/>
  <c r="P635" i="16"/>
  <c r="P636" i="16"/>
  <c r="P637" i="16"/>
  <c r="P638" i="16"/>
  <c r="P639" i="16"/>
  <c r="P640" i="16"/>
  <c r="P641" i="16"/>
  <c r="P642" i="16"/>
  <c r="P643" i="16"/>
  <c r="P644" i="16"/>
  <c r="P645" i="16"/>
  <c r="P646" i="16"/>
  <c r="P647" i="16"/>
  <c r="P648" i="16"/>
  <c r="P649" i="16"/>
  <c r="P650" i="16"/>
  <c r="P651" i="16"/>
  <c r="P652" i="16"/>
  <c r="P653" i="16"/>
  <c r="P654" i="16"/>
  <c r="P655" i="16"/>
  <c r="P656" i="16"/>
  <c r="P657" i="16"/>
  <c r="P658" i="16"/>
  <c r="P659" i="16"/>
  <c r="P660" i="16"/>
  <c r="P661" i="16"/>
  <c r="P662" i="16"/>
  <c r="P663" i="16"/>
  <c r="P664" i="16"/>
  <c r="P665" i="16"/>
  <c r="P666" i="16"/>
  <c r="P667" i="16"/>
  <c r="P668" i="16"/>
  <c r="P669" i="16"/>
  <c r="P670" i="16"/>
  <c r="P671" i="16"/>
  <c r="P672" i="16"/>
  <c r="P673" i="16"/>
  <c r="P674" i="16"/>
  <c r="P675" i="16"/>
  <c r="P676" i="16"/>
  <c r="P677" i="16"/>
  <c r="P678" i="16"/>
  <c r="P679" i="16"/>
  <c r="P680" i="16"/>
  <c r="P681" i="16"/>
  <c r="P682" i="16"/>
  <c r="P683" i="16"/>
  <c r="P684" i="16"/>
  <c r="P685" i="16"/>
  <c r="P686" i="16"/>
  <c r="P687" i="16"/>
  <c r="P688" i="16"/>
  <c r="P689" i="16"/>
  <c r="P690" i="16"/>
  <c r="P691" i="16"/>
  <c r="P692" i="16"/>
  <c r="P693" i="16"/>
  <c r="P694" i="16"/>
  <c r="P695" i="16"/>
  <c r="P696" i="16"/>
  <c r="P697" i="16"/>
  <c r="P698" i="16"/>
  <c r="P699" i="16"/>
  <c r="P700" i="16"/>
  <c r="P701" i="16"/>
  <c r="P702" i="16"/>
  <c r="P703" i="16"/>
  <c r="P704" i="16"/>
  <c r="P705" i="16"/>
  <c r="P706" i="16"/>
  <c r="P707" i="16"/>
  <c r="P708" i="16"/>
  <c r="P709" i="16"/>
  <c r="P710" i="16"/>
  <c r="P711" i="16"/>
  <c r="P712" i="16"/>
  <c r="P713" i="16"/>
  <c r="P714" i="16"/>
  <c r="P715" i="16"/>
  <c r="P716" i="16"/>
  <c r="P717" i="16"/>
  <c r="P718" i="16"/>
  <c r="P719" i="16"/>
  <c r="P720" i="16"/>
  <c r="P721" i="16"/>
  <c r="P722" i="16"/>
  <c r="P723" i="16"/>
  <c r="P724" i="16"/>
  <c r="P725" i="16"/>
  <c r="P726" i="16"/>
  <c r="P727" i="16"/>
  <c r="P728" i="16"/>
  <c r="P729" i="16"/>
  <c r="P730" i="16"/>
  <c r="P731" i="16"/>
  <c r="P732" i="16"/>
  <c r="P733" i="16"/>
  <c r="P734" i="16"/>
  <c r="P735" i="16"/>
  <c r="P736" i="16"/>
  <c r="P737" i="16"/>
  <c r="P738" i="16"/>
  <c r="P739" i="16"/>
  <c r="P740" i="16"/>
  <c r="P741" i="16"/>
  <c r="P742" i="16"/>
  <c r="P743" i="16"/>
  <c r="P744" i="16"/>
  <c r="P745" i="16"/>
  <c r="P746" i="16"/>
  <c r="P747" i="16"/>
  <c r="P748" i="16"/>
  <c r="P749" i="16"/>
  <c r="P750" i="16"/>
  <c r="P751" i="16"/>
  <c r="P752" i="16"/>
  <c r="P753" i="16"/>
  <c r="P754" i="16"/>
  <c r="P755" i="16"/>
  <c r="P756" i="16"/>
  <c r="P757" i="16"/>
  <c r="P758" i="16"/>
  <c r="P759" i="16"/>
  <c r="P760" i="16"/>
  <c r="P761" i="16"/>
  <c r="P762" i="16"/>
  <c r="P763" i="16"/>
  <c r="P764" i="16"/>
  <c r="P765" i="16"/>
  <c r="P766" i="16"/>
  <c r="P767" i="16"/>
  <c r="P768" i="16"/>
  <c r="P769" i="16"/>
  <c r="P770" i="16"/>
  <c r="P771" i="16"/>
  <c r="P772" i="16"/>
  <c r="P773" i="16"/>
  <c r="P774" i="16"/>
  <c r="P775" i="16"/>
  <c r="P776" i="16"/>
  <c r="P777" i="16"/>
  <c r="P778" i="16"/>
  <c r="P779" i="16"/>
  <c r="P780" i="16"/>
  <c r="P781" i="16"/>
  <c r="P782" i="16"/>
  <c r="P783" i="16"/>
  <c r="P784" i="16"/>
  <c r="P785" i="16"/>
  <c r="P786" i="16"/>
  <c r="P787" i="16"/>
  <c r="P788" i="16"/>
  <c r="P789" i="16"/>
  <c r="P790" i="16"/>
  <c r="P791" i="16"/>
  <c r="P792" i="16"/>
  <c r="P793" i="16"/>
  <c r="P794" i="16"/>
  <c r="P795" i="16"/>
  <c r="P796" i="16"/>
  <c r="P797" i="16"/>
  <c r="P798" i="16"/>
  <c r="P799" i="16"/>
  <c r="P800" i="16"/>
  <c r="P801" i="16"/>
  <c r="P802" i="16"/>
  <c r="P803" i="16"/>
  <c r="P804" i="16"/>
  <c r="P805" i="16"/>
  <c r="P806" i="16"/>
  <c r="P807" i="16"/>
  <c r="P808" i="16"/>
  <c r="P809" i="16"/>
  <c r="P810" i="16"/>
  <c r="P811" i="16"/>
  <c r="P812" i="16"/>
  <c r="P813" i="16"/>
  <c r="P814" i="16"/>
  <c r="P815" i="16"/>
  <c r="P816" i="16"/>
  <c r="P817" i="16"/>
  <c r="P818" i="16"/>
  <c r="P819" i="16"/>
  <c r="P820" i="16"/>
  <c r="P821" i="16"/>
  <c r="P822" i="16"/>
  <c r="P823" i="16"/>
  <c r="P824" i="16"/>
  <c r="P825" i="16"/>
  <c r="P826" i="16"/>
  <c r="P827" i="16"/>
  <c r="P828" i="16"/>
  <c r="P829" i="16"/>
  <c r="P830" i="16"/>
  <c r="P831" i="16"/>
  <c r="P832" i="16"/>
  <c r="P833" i="16"/>
  <c r="P834" i="16"/>
  <c r="P835" i="16"/>
  <c r="P836" i="16"/>
  <c r="P837" i="16"/>
  <c r="P838" i="16"/>
  <c r="P839" i="16"/>
  <c r="P840" i="16"/>
  <c r="P841" i="16"/>
  <c r="P842" i="16"/>
  <c r="P843" i="16"/>
  <c r="P844" i="16"/>
  <c r="P845" i="16"/>
  <c r="P846" i="16"/>
  <c r="P847" i="16"/>
  <c r="P848" i="16"/>
  <c r="P849" i="16"/>
  <c r="P850" i="16"/>
  <c r="P851" i="16"/>
  <c r="P852" i="16"/>
  <c r="P853" i="16"/>
  <c r="P854" i="16"/>
  <c r="P855" i="16"/>
  <c r="P856" i="16"/>
  <c r="P857" i="16"/>
  <c r="P858" i="16"/>
  <c r="P859" i="16"/>
  <c r="P860" i="16"/>
  <c r="P861" i="16"/>
  <c r="P862" i="16"/>
  <c r="P863" i="16"/>
  <c r="P864" i="16"/>
  <c r="P865" i="16"/>
  <c r="P866" i="16"/>
  <c r="P867" i="16"/>
  <c r="P868" i="16"/>
  <c r="P869" i="16"/>
  <c r="P870" i="16"/>
  <c r="P871" i="16"/>
  <c r="P872" i="16"/>
  <c r="P873" i="16"/>
  <c r="P874" i="16"/>
  <c r="P875" i="16"/>
  <c r="P876" i="16"/>
  <c r="P877" i="16"/>
  <c r="P878" i="16"/>
  <c r="P879" i="16"/>
  <c r="P880" i="16"/>
  <c r="P881" i="16"/>
  <c r="P882" i="16"/>
  <c r="P883" i="16"/>
  <c r="P884" i="16"/>
  <c r="P885" i="16"/>
  <c r="P886" i="16"/>
  <c r="P887" i="16"/>
  <c r="P888" i="16"/>
  <c r="P889" i="16"/>
  <c r="P890" i="16"/>
  <c r="P891" i="16"/>
  <c r="P892" i="16"/>
  <c r="P893" i="16"/>
  <c r="P894" i="16"/>
  <c r="P895" i="16"/>
  <c r="P896" i="16"/>
  <c r="P897" i="16"/>
  <c r="P898" i="16"/>
  <c r="P899" i="16"/>
  <c r="P900" i="16"/>
  <c r="P901" i="16"/>
  <c r="P902" i="16"/>
  <c r="P903" i="16"/>
  <c r="P904" i="16"/>
  <c r="P905" i="16"/>
  <c r="P906" i="16"/>
  <c r="P907" i="16"/>
  <c r="P908" i="16"/>
  <c r="P909" i="16"/>
  <c r="P910" i="16"/>
  <c r="P911" i="16"/>
  <c r="P912" i="16"/>
  <c r="P913" i="16"/>
  <c r="P914" i="16"/>
  <c r="P915" i="16"/>
  <c r="P916" i="16"/>
  <c r="P917" i="16"/>
  <c r="P918" i="16"/>
  <c r="P919" i="16"/>
  <c r="P920" i="16"/>
  <c r="P921" i="16"/>
  <c r="P922" i="16"/>
  <c r="P923" i="16"/>
  <c r="P924" i="16"/>
  <c r="P925" i="16"/>
  <c r="P926" i="16"/>
  <c r="P927" i="16"/>
  <c r="P928" i="16"/>
  <c r="P929" i="16"/>
  <c r="P930" i="16"/>
  <c r="P931" i="16"/>
  <c r="P932" i="16"/>
  <c r="P933" i="16"/>
  <c r="P934" i="16"/>
  <c r="P935" i="16"/>
  <c r="P936" i="16"/>
  <c r="P937" i="16"/>
  <c r="P938" i="16"/>
  <c r="P939" i="16"/>
  <c r="P940" i="16"/>
  <c r="P941" i="16"/>
  <c r="P942" i="16"/>
  <c r="P943" i="16"/>
  <c r="P944" i="16"/>
  <c r="P945" i="16"/>
  <c r="P946" i="16"/>
  <c r="P947" i="16"/>
  <c r="P948" i="16"/>
  <c r="P949" i="16"/>
  <c r="P950" i="16"/>
  <c r="P951" i="16"/>
  <c r="P952" i="16"/>
  <c r="P953" i="16"/>
  <c r="P954" i="16"/>
  <c r="P955" i="16"/>
  <c r="P956" i="16"/>
  <c r="P957" i="16"/>
  <c r="P958" i="16"/>
  <c r="P959" i="16"/>
  <c r="P960" i="16"/>
  <c r="P961" i="16"/>
  <c r="P962" i="16"/>
  <c r="P963" i="16"/>
  <c r="P964" i="16"/>
  <c r="P965" i="16"/>
  <c r="P966" i="16"/>
  <c r="P967" i="16"/>
  <c r="P968" i="16"/>
  <c r="P969" i="16"/>
  <c r="P970" i="16"/>
  <c r="P971" i="16"/>
  <c r="P972" i="16"/>
  <c r="P973" i="16"/>
  <c r="P974" i="16"/>
  <c r="P975" i="16"/>
  <c r="P976" i="16"/>
  <c r="P977" i="16"/>
  <c r="P978" i="16"/>
  <c r="P979" i="16"/>
  <c r="P980" i="16"/>
  <c r="P981" i="16"/>
  <c r="P982" i="16"/>
  <c r="P983" i="16"/>
  <c r="P984" i="16"/>
  <c r="P985" i="16"/>
  <c r="P986" i="16"/>
  <c r="P987" i="16"/>
  <c r="P988" i="16"/>
  <c r="P989" i="16"/>
  <c r="P990" i="16"/>
  <c r="P991" i="16"/>
  <c r="P992" i="16"/>
  <c r="P993" i="16"/>
  <c r="P994" i="16"/>
  <c r="P995" i="16"/>
  <c r="P996" i="16"/>
  <c r="P997" i="16"/>
  <c r="P998" i="16"/>
  <c r="P999" i="16"/>
  <c r="P1000" i="16"/>
  <c r="P1001" i="16"/>
  <c r="P1002" i="16"/>
  <c r="P1003" i="16"/>
  <c r="P1004" i="16"/>
  <c r="P1005" i="16"/>
  <c r="P1006" i="16"/>
  <c r="P1007" i="16"/>
  <c r="P1008" i="16"/>
  <c r="P1009" i="16"/>
  <c r="P1010" i="16"/>
  <c r="P1011" i="16"/>
  <c r="P1012" i="16"/>
  <c r="P1013" i="16"/>
  <c r="P1014" i="16"/>
  <c r="P1015" i="16"/>
  <c r="P1016" i="16"/>
  <c r="P1017" i="16"/>
  <c r="P1018" i="16"/>
  <c r="P1019" i="16"/>
  <c r="P1020" i="16"/>
  <c r="P1021" i="16"/>
  <c r="P1022" i="16"/>
  <c r="P1023" i="16"/>
  <c r="P1024" i="16"/>
  <c r="P1025" i="16"/>
  <c r="P1026" i="16"/>
  <c r="P1027" i="16"/>
  <c r="P1028" i="16"/>
  <c r="P1029" i="16"/>
  <c r="P1030" i="16"/>
  <c r="P1031" i="16"/>
  <c r="P1032" i="16"/>
  <c r="P1033" i="16"/>
  <c r="P1034" i="16"/>
  <c r="P1035" i="16"/>
  <c r="P1036" i="16"/>
  <c r="P1037" i="16"/>
  <c r="P1038" i="16"/>
  <c r="P1039" i="16"/>
  <c r="P1040" i="16"/>
  <c r="P1041" i="16"/>
  <c r="P1042" i="16"/>
  <c r="P1043" i="16"/>
  <c r="P1044" i="16"/>
  <c r="P1045" i="16"/>
  <c r="P1046" i="16"/>
  <c r="P1047" i="16"/>
  <c r="P1048" i="16"/>
  <c r="P1049" i="16"/>
  <c r="P1050" i="16"/>
  <c r="P1051" i="16"/>
  <c r="P1052" i="16"/>
  <c r="P1053" i="16"/>
  <c r="P1054" i="16"/>
  <c r="P1055" i="16"/>
  <c r="P1056" i="16"/>
  <c r="P1057" i="16"/>
  <c r="P1058" i="16"/>
  <c r="P1059" i="16"/>
  <c r="P1060" i="16"/>
  <c r="P1061" i="16"/>
  <c r="P1062" i="16"/>
  <c r="P1063" i="16"/>
  <c r="P1064" i="16"/>
  <c r="P1065" i="16"/>
  <c r="P1066" i="16"/>
  <c r="P1067" i="16"/>
  <c r="P1068" i="16"/>
  <c r="P1069" i="16"/>
  <c r="P1070" i="16"/>
  <c r="P1071" i="16"/>
  <c r="P1072" i="16"/>
  <c r="P1073" i="16"/>
  <c r="P1074" i="16"/>
  <c r="P1075" i="16"/>
  <c r="P1076" i="16"/>
  <c r="P1077" i="16"/>
  <c r="P1078" i="16"/>
  <c r="P1079" i="16"/>
  <c r="P1080" i="16"/>
  <c r="P1081" i="16"/>
  <c r="P1082" i="16"/>
  <c r="P1083" i="16"/>
  <c r="P1084" i="16"/>
  <c r="P1085" i="16"/>
  <c r="P1086" i="16"/>
  <c r="P1087" i="16"/>
  <c r="P1088" i="16"/>
  <c r="P1089" i="16"/>
  <c r="P1090" i="16"/>
  <c r="P1091" i="16"/>
  <c r="P1092" i="16"/>
  <c r="P1093" i="16"/>
  <c r="P1094" i="16"/>
  <c r="P1095" i="16"/>
  <c r="P1096" i="16"/>
  <c r="P1097" i="16"/>
  <c r="P1098" i="16"/>
  <c r="P1099" i="16"/>
  <c r="P1100" i="16"/>
  <c r="P1101" i="16"/>
  <c r="P1102" i="16"/>
  <c r="P1103" i="16"/>
  <c r="P1104" i="16"/>
  <c r="P1105" i="16"/>
  <c r="P1106" i="16"/>
  <c r="P1107" i="16"/>
  <c r="P1108" i="16"/>
  <c r="P1109" i="16"/>
  <c r="P1110" i="16"/>
  <c r="P1111" i="16"/>
  <c r="P1112" i="16"/>
  <c r="P1113" i="16"/>
  <c r="P1114" i="16"/>
  <c r="P1115" i="16"/>
  <c r="P1116" i="16"/>
  <c r="P1117" i="16"/>
  <c r="P1118" i="16"/>
  <c r="P1119" i="16"/>
  <c r="P1120" i="16"/>
  <c r="P1121" i="16"/>
  <c r="P1122" i="16"/>
  <c r="P1123" i="16"/>
  <c r="P1124" i="16"/>
  <c r="P1125" i="16"/>
  <c r="P1126" i="16"/>
  <c r="P1127" i="16"/>
  <c r="P1128" i="16"/>
  <c r="P1129" i="16"/>
  <c r="P1130" i="16"/>
  <c r="P1131" i="16"/>
  <c r="P1132" i="16"/>
  <c r="P1133" i="16"/>
  <c r="P1134" i="16"/>
  <c r="P1135" i="16"/>
  <c r="P1136" i="16"/>
  <c r="P1137" i="16"/>
  <c r="P1138" i="16"/>
  <c r="P1139" i="16"/>
  <c r="P1140" i="16"/>
  <c r="P1141" i="16"/>
  <c r="P1142" i="16"/>
  <c r="P1143" i="16"/>
  <c r="P1144" i="16"/>
  <c r="P1145" i="16"/>
  <c r="P1146" i="16"/>
  <c r="P1147" i="16"/>
  <c r="P1148" i="16"/>
  <c r="P1149" i="16"/>
  <c r="P1150" i="16"/>
  <c r="P1151" i="16"/>
  <c r="P1152" i="16"/>
  <c r="P1153" i="16"/>
  <c r="P1154" i="16"/>
  <c r="P1155" i="16"/>
  <c r="P1156" i="16"/>
  <c r="P1157" i="16"/>
  <c r="P1158" i="16"/>
  <c r="P1159" i="16"/>
  <c r="P1160" i="16"/>
  <c r="P1161" i="16"/>
  <c r="P1162" i="16"/>
  <c r="P1163" i="16"/>
  <c r="P1164" i="16"/>
  <c r="P1165" i="16"/>
  <c r="P1166" i="16"/>
  <c r="P1167" i="16"/>
  <c r="P1168" i="16"/>
  <c r="P1169" i="16"/>
  <c r="P1170" i="16"/>
  <c r="P1171" i="16"/>
  <c r="P1172" i="16"/>
  <c r="P1173" i="16"/>
  <c r="P1174" i="16"/>
  <c r="P1175" i="16"/>
  <c r="P1176" i="16"/>
  <c r="P1177" i="16"/>
  <c r="P1178" i="16"/>
  <c r="P1179" i="16"/>
  <c r="P1180" i="16"/>
  <c r="P1181" i="16"/>
  <c r="P1182" i="16"/>
  <c r="P1183" i="16"/>
  <c r="P1184" i="16"/>
  <c r="P1185" i="16"/>
  <c r="P1186" i="16"/>
  <c r="P1187" i="16"/>
  <c r="P1188" i="16"/>
  <c r="P1189" i="16"/>
  <c r="P1190" i="16"/>
  <c r="P1191" i="16"/>
  <c r="P1192" i="16"/>
  <c r="P1193" i="16"/>
  <c r="P1194" i="16"/>
  <c r="P1195" i="16"/>
  <c r="P1196" i="16"/>
  <c r="P1197" i="16"/>
  <c r="P1198" i="16"/>
  <c r="P1199" i="16"/>
  <c r="P1200" i="16"/>
  <c r="P1201" i="16"/>
  <c r="P1202" i="16"/>
  <c r="P1203" i="16"/>
  <c r="P1204" i="16"/>
  <c r="P1205" i="16"/>
  <c r="P1206" i="16"/>
  <c r="P1207" i="16"/>
  <c r="P1208" i="16"/>
  <c r="P1209" i="16"/>
  <c r="P1210" i="16"/>
  <c r="P1211" i="16"/>
  <c r="P1212" i="16"/>
  <c r="P1213" i="16"/>
  <c r="P1214" i="16"/>
  <c r="P1215" i="16"/>
  <c r="P1216" i="16"/>
  <c r="P1217" i="16"/>
  <c r="P1218" i="16"/>
  <c r="P1219" i="16"/>
  <c r="P1220" i="16"/>
  <c r="P1221" i="16"/>
  <c r="P1222" i="16"/>
  <c r="P1223" i="16"/>
  <c r="P1224" i="16"/>
  <c r="P1225" i="16"/>
  <c r="P1226" i="16"/>
  <c r="P1227" i="16"/>
  <c r="P1228" i="16"/>
  <c r="P1229" i="16"/>
  <c r="P1230" i="16"/>
  <c r="P1231" i="16"/>
  <c r="P1232" i="16"/>
  <c r="P1233" i="16"/>
  <c r="P1234" i="16"/>
  <c r="P1235" i="16"/>
  <c r="P1236" i="16"/>
  <c r="P1237" i="16"/>
  <c r="P1238" i="16"/>
  <c r="P1239" i="16"/>
  <c r="P1240" i="16"/>
  <c r="P1241" i="16"/>
  <c r="P1242" i="16"/>
  <c r="P1243" i="16"/>
  <c r="P1244" i="16"/>
  <c r="P1245" i="16"/>
  <c r="P1246" i="16"/>
  <c r="P1247" i="16"/>
  <c r="P1248" i="16"/>
  <c r="P1249" i="16"/>
  <c r="P1250" i="16"/>
  <c r="P1251" i="16"/>
  <c r="P1252" i="16"/>
  <c r="P1253" i="16"/>
  <c r="P1254" i="16"/>
  <c r="P1255" i="16"/>
  <c r="P1256" i="16"/>
  <c r="P1257" i="16"/>
  <c r="P1258" i="16"/>
  <c r="P1259" i="16"/>
  <c r="P1260" i="16"/>
  <c r="P1261" i="16"/>
  <c r="P1262" i="16"/>
  <c r="P1263" i="16"/>
  <c r="P1264" i="16"/>
  <c r="P1265" i="16"/>
  <c r="P1266" i="16"/>
  <c r="P1267" i="16"/>
  <c r="P1268" i="16"/>
  <c r="P1269" i="16"/>
  <c r="P1270" i="16"/>
  <c r="P1271" i="16"/>
  <c r="P1272" i="16"/>
  <c r="P1273" i="16"/>
  <c r="P1274" i="16"/>
  <c r="P1275" i="16"/>
  <c r="P1276" i="16"/>
  <c r="P1277" i="16"/>
  <c r="P1278" i="16"/>
  <c r="P1279" i="16"/>
  <c r="P1280" i="16"/>
  <c r="P1281" i="16"/>
  <c r="P1282" i="16"/>
  <c r="P1283" i="16"/>
  <c r="P1284" i="16"/>
  <c r="P1285" i="16"/>
  <c r="P1286" i="16"/>
  <c r="P1287" i="16"/>
  <c r="P1288" i="16"/>
  <c r="P1289" i="16"/>
  <c r="P1290" i="16"/>
  <c r="P1291" i="16"/>
  <c r="P1292" i="16"/>
  <c r="P1293" i="16"/>
  <c r="P1294" i="16"/>
  <c r="P1295" i="16"/>
  <c r="P1296" i="16"/>
  <c r="P1297" i="16"/>
  <c r="P1298" i="16"/>
  <c r="P1299" i="16"/>
  <c r="P1300" i="16"/>
  <c r="P1301" i="16"/>
  <c r="P1302" i="16"/>
  <c r="P1303" i="16"/>
  <c r="P1304" i="16"/>
  <c r="P1305" i="16"/>
  <c r="P1306" i="16"/>
  <c r="P1307" i="16"/>
  <c r="P1308" i="16"/>
  <c r="P1309" i="16"/>
  <c r="P1310" i="16"/>
  <c r="P1311" i="16"/>
  <c r="P1312" i="16"/>
  <c r="P1313" i="16"/>
  <c r="P1314" i="16"/>
  <c r="P1315" i="16"/>
  <c r="P1316" i="16"/>
  <c r="P1317" i="16"/>
  <c r="P1318" i="16"/>
  <c r="P1319" i="16"/>
  <c r="P1320" i="16"/>
  <c r="P1321" i="16"/>
  <c r="P1322" i="16"/>
  <c r="P1323" i="16"/>
  <c r="P1324" i="16"/>
  <c r="P1325" i="16"/>
  <c r="P1326" i="16"/>
  <c r="P1327" i="16"/>
  <c r="P1328" i="16"/>
  <c r="P1329" i="16"/>
  <c r="P1330" i="16"/>
  <c r="P1331" i="16"/>
  <c r="P1332" i="16"/>
  <c r="P1333" i="16"/>
  <c r="P1334" i="16"/>
  <c r="P1335" i="16"/>
  <c r="P1336" i="16"/>
  <c r="P1337" i="16"/>
  <c r="P1338" i="16"/>
  <c r="P1339" i="16"/>
  <c r="P1340" i="16"/>
  <c r="P1341" i="16"/>
  <c r="P1342" i="16"/>
  <c r="P1343" i="16"/>
  <c r="P1344" i="16"/>
  <c r="P1345" i="16"/>
  <c r="P1346" i="16"/>
  <c r="P1347" i="16"/>
  <c r="P1348" i="16"/>
  <c r="P1349" i="16"/>
  <c r="P1350" i="16"/>
  <c r="P1351" i="16"/>
  <c r="P1352" i="16"/>
  <c r="P1353" i="16"/>
  <c r="P1354" i="16"/>
  <c r="P1355" i="16"/>
  <c r="P1356" i="16"/>
  <c r="P1357" i="16"/>
  <c r="P1358" i="16"/>
  <c r="P1359" i="16"/>
  <c r="P1360" i="16"/>
  <c r="P1361" i="16"/>
  <c r="P1362" i="16"/>
  <c r="P1363" i="16"/>
  <c r="P1364" i="16"/>
  <c r="P1365" i="16"/>
  <c r="P1366" i="16"/>
  <c r="P1367" i="16"/>
  <c r="P1368" i="16"/>
  <c r="P1369" i="16"/>
  <c r="P1370" i="16"/>
  <c r="P1371" i="16"/>
  <c r="P1372" i="16"/>
  <c r="P1373" i="16"/>
  <c r="P1374" i="16"/>
  <c r="P1375" i="16"/>
  <c r="P1376" i="16"/>
  <c r="P1377" i="16"/>
  <c r="P1378" i="16"/>
  <c r="P1379" i="16"/>
  <c r="P1380" i="16"/>
  <c r="P1381" i="16"/>
  <c r="P1382" i="16"/>
  <c r="P1383" i="16"/>
  <c r="P1384" i="16"/>
  <c r="P1385" i="16"/>
  <c r="P1386" i="16"/>
  <c r="P1387" i="16"/>
  <c r="P1388" i="16"/>
  <c r="P1389" i="16"/>
  <c r="P1390" i="16"/>
  <c r="P1391" i="16"/>
  <c r="P1392" i="16"/>
  <c r="P1393" i="16"/>
  <c r="P1394" i="16"/>
  <c r="P1395" i="16"/>
  <c r="P1396" i="16"/>
  <c r="P1397" i="16"/>
  <c r="P1398" i="16"/>
  <c r="P1399" i="16"/>
  <c r="P1400" i="16"/>
  <c r="P1401" i="16"/>
  <c r="P1402" i="16"/>
  <c r="P1403" i="16"/>
  <c r="P1404" i="16"/>
  <c r="P1405" i="16"/>
  <c r="P1406" i="16"/>
  <c r="P1407" i="16"/>
  <c r="P1408" i="16"/>
  <c r="P1409" i="16"/>
  <c r="P1410" i="16"/>
  <c r="P1411" i="16"/>
  <c r="P1412" i="16"/>
  <c r="P1413" i="16"/>
  <c r="P1414" i="16"/>
  <c r="P1415" i="16"/>
  <c r="P1416" i="16"/>
  <c r="P1417" i="16"/>
  <c r="P1418" i="16"/>
  <c r="P1419" i="16"/>
  <c r="P1420" i="16"/>
  <c r="P1421" i="16"/>
  <c r="P1422" i="16"/>
  <c r="P1423" i="16"/>
  <c r="P1424" i="16"/>
  <c r="P1425" i="16"/>
  <c r="P1426" i="16"/>
  <c r="P1427" i="16"/>
  <c r="P1428" i="16"/>
  <c r="P1429" i="16"/>
  <c r="P1430" i="16"/>
  <c r="P1431" i="16"/>
  <c r="P1432" i="16"/>
  <c r="P1433" i="16"/>
  <c r="P1434" i="16"/>
  <c r="P1435" i="16"/>
  <c r="P1436" i="16"/>
  <c r="P1437" i="16"/>
  <c r="P1438" i="16"/>
  <c r="P1439" i="16"/>
  <c r="P1440" i="16"/>
  <c r="P1441" i="16"/>
  <c r="P1442" i="16"/>
  <c r="P1443" i="16"/>
  <c r="P1444" i="16"/>
  <c r="P1445" i="16"/>
  <c r="P1446" i="16"/>
  <c r="P1447" i="16"/>
  <c r="P1448" i="16"/>
  <c r="P1449" i="16"/>
  <c r="P1450" i="16"/>
  <c r="P1451" i="16"/>
  <c r="P1452" i="16"/>
  <c r="P1453" i="16"/>
  <c r="P1454" i="16"/>
  <c r="P1455" i="16"/>
  <c r="P1456" i="16"/>
  <c r="P1457" i="16"/>
  <c r="P1458" i="16"/>
  <c r="P1459" i="16"/>
  <c r="P1460" i="16"/>
  <c r="P1461" i="16"/>
  <c r="P1462" i="16"/>
  <c r="P1463" i="16"/>
  <c r="P1464" i="16"/>
  <c r="P1465" i="16"/>
  <c r="P1466" i="16"/>
  <c r="P1467" i="16"/>
  <c r="P1468" i="16"/>
  <c r="P1469" i="16"/>
  <c r="P1470" i="16"/>
  <c r="P1471" i="16"/>
  <c r="P1472" i="16"/>
  <c r="P1473" i="16"/>
  <c r="P1474" i="16"/>
  <c r="P1475" i="16"/>
  <c r="P1476" i="16"/>
  <c r="P1477" i="16"/>
  <c r="P1478" i="16"/>
  <c r="P1479" i="16"/>
  <c r="P1480" i="16"/>
  <c r="P1481" i="16"/>
  <c r="P1482" i="16"/>
  <c r="P1483" i="16"/>
  <c r="P1484" i="16"/>
  <c r="P1485" i="16"/>
  <c r="P1486" i="16"/>
  <c r="P1487" i="16"/>
  <c r="P1488" i="16"/>
  <c r="P1489" i="16"/>
  <c r="P1490" i="16"/>
  <c r="P1491" i="16"/>
  <c r="P1492" i="16"/>
  <c r="P1493" i="16"/>
  <c r="P1494" i="16"/>
  <c r="P1495" i="16"/>
  <c r="P1496" i="16"/>
  <c r="P1497" i="16"/>
  <c r="P1498" i="16"/>
  <c r="P1499" i="16"/>
  <c r="P1500" i="16"/>
  <c r="P1501" i="16"/>
  <c r="P1502" i="16"/>
  <c r="P1503" i="16"/>
  <c r="P1504" i="16"/>
  <c r="P1505" i="16"/>
  <c r="P1506" i="16"/>
  <c r="P1507" i="16"/>
  <c r="P1508" i="16"/>
  <c r="P1509" i="16"/>
  <c r="P1510" i="16"/>
  <c r="P1511" i="16"/>
  <c r="P1512" i="16"/>
  <c r="P1513" i="16"/>
  <c r="P1514" i="16"/>
  <c r="P1515" i="16"/>
  <c r="P1516" i="16"/>
  <c r="P1517" i="16"/>
  <c r="P1518" i="16"/>
  <c r="P1519" i="16"/>
  <c r="P1520" i="16"/>
  <c r="P1521" i="16"/>
  <c r="P1522" i="16"/>
  <c r="P1523" i="16"/>
  <c r="P1524" i="16"/>
  <c r="P1525" i="16"/>
  <c r="P1526" i="16"/>
  <c r="P1527" i="16"/>
  <c r="P1528" i="16"/>
  <c r="P1529" i="16"/>
  <c r="P1530" i="16"/>
  <c r="P1531" i="16"/>
  <c r="P1532" i="16"/>
  <c r="P1533" i="16"/>
  <c r="P1534" i="16"/>
  <c r="P1535" i="16"/>
  <c r="P1536" i="16"/>
  <c r="P1537" i="16"/>
  <c r="P1538" i="16"/>
  <c r="P1539" i="16"/>
  <c r="P1540" i="16"/>
  <c r="P1541" i="16"/>
  <c r="P1542" i="16"/>
  <c r="P1543" i="16"/>
  <c r="P1544" i="16"/>
  <c r="P1545" i="16"/>
  <c r="P1546" i="16"/>
  <c r="P1547" i="16"/>
  <c r="P1548" i="16"/>
  <c r="P1549" i="16"/>
  <c r="P1550" i="16"/>
  <c r="P1551" i="16"/>
  <c r="P1552" i="16"/>
  <c r="P1553" i="16"/>
  <c r="P1554" i="16"/>
  <c r="P1555" i="16"/>
  <c r="P1556" i="16"/>
  <c r="P1557" i="16"/>
  <c r="P1558" i="16"/>
  <c r="P1559" i="16"/>
  <c r="P1560" i="16"/>
  <c r="P1561" i="16"/>
  <c r="P1562" i="16"/>
  <c r="P1563" i="16"/>
  <c r="P1564" i="16"/>
  <c r="P1565" i="16"/>
  <c r="P1566" i="16"/>
  <c r="P1567" i="16"/>
  <c r="P1568" i="16"/>
  <c r="P1569" i="16"/>
  <c r="P1570" i="16"/>
  <c r="P1571" i="16"/>
  <c r="P1572" i="16"/>
  <c r="P1573" i="16"/>
  <c r="P1574" i="16"/>
  <c r="P1575" i="16"/>
  <c r="P1576" i="16"/>
  <c r="P1577" i="16"/>
  <c r="P1578" i="16"/>
  <c r="P1579" i="16"/>
  <c r="P1580" i="16"/>
  <c r="P1581" i="16"/>
  <c r="P1582" i="16"/>
  <c r="P1583" i="16"/>
  <c r="P1584" i="16"/>
  <c r="P1585" i="16"/>
  <c r="P1586" i="16"/>
  <c r="P1587" i="16"/>
  <c r="P1588" i="16"/>
  <c r="P1589" i="16"/>
  <c r="P1590" i="16"/>
  <c r="P1591" i="16"/>
  <c r="P1592" i="16"/>
  <c r="P1593" i="16"/>
  <c r="P1594" i="16"/>
  <c r="P1595" i="16"/>
  <c r="P1596" i="16"/>
  <c r="P1597" i="16"/>
  <c r="P1598" i="16"/>
  <c r="P1599" i="16"/>
  <c r="P1600" i="16"/>
  <c r="P1601" i="16"/>
  <c r="P1602" i="16"/>
  <c r="P1603" i="16"/>
  <c r="P1604" i="16"/>
  <c r="P1605" i="16"/>
  <c r="P1606" i="16"/>
  <c r="P1607" i="16"/>
  <c r="P1608" i="16"/>
  <c r="P1609" i="16"/>
  <c r="P1610" i="16"/>
  <c r="P1611" i="16"/>
  <c r="P1612" i="16"/>
  <c r="P1613" i="16"/>
  <c r="P1614" i="16"/>
  <c r="P1615" i="16"/>
  <c r="P1616" i="16"/>
  <c r="P1617" i="16"/>
  <c r="P1618" i="16"/>
  <c r="P1619" i="16"/>
  <c r="P1620" i="16"/>
  <c r="P1621" i="16"/>
  <c r="P1622" i="16"/>
  <c r="P1623" i="16"/>
  <c r="P1624" i="16"/>
  <c r="P1625" i="16"/>
  <c r="P1626" i="16"/>
  <c r="P1627" i="16"/>
  <c r="P1628" i="16"/>
  <c r="P1629" i="16"/>
  <c r="P1630" i="16"/>
  <c r="P1631" i="16"/>
  <c r="P1632" i="16"/>
  <c r="P1633" i="16"/>
  <c r="P1634" i="16"/>
  <c r="P1635" i="16"/>
  <c r="P1636" i="16"/>
  <c r="P1637" i="16"/>
  <c r="P1638" i="16"/>
  <c r="P1639" i="16"/>
  <c r="P1640" i="16"/>
  <c r="P1641" i="16"/>
  <c r="P1642" i="16"/>
  <c r="P1643" i="16"/>
  <c r="P1644" i="16"/>
  <c r="P1645" i="16"/>
  <c r="P1646" i="16"/>
  <c r="P1647" i="16"/>
  <c r="P1648" i="16"/>
  <c r="P1649" i="16"/>
  <c r="P1650" i="16"/>
  <c r="P1651" i="16"/>
  <c r="P1652" i="16"/>
  <c r="P1653" i="16"/>
  <c r="P1654" i="16"/>
  <c r="P1655" i="16"/>
  <c r="P1656" i="16"/>
  <c r="P1657" i="16"/>
  <c r="P1658" i="16"/>
  <c r="P1659" i="16"/>
  <c r="P1660" i="16"/>
  <c r="P1661" i="16"/>
  <c r="P1662" i="16"/>
  <c r="P1663" i="16"/>
  <c r="P1664" i="16"/>
  <c r="P1665" i="16"/>
  <c r="P1666" i="16"/>
  <c r="P1667" i="16"/>
  <c r="P1668" i="16"/>
  <c r="P1669" i="16"/>
  <c r="P1670" i="16"/>
  <c r="P1671" i="16"/>
  <c r="P1672" i="16"/>
  <c r="P1673" i="16"/>
  <c r="P1674" i="16"/>
  <c r="P1675" i="16"/>
  <c r="P1676" i="16"/>
  <c r="P1677" i="16"/>
  <c r="P1678" i="16"/>
  <c r="P1679" i="16"/>
  <c r="P1680" i="16"/>
  <c r="P1681" i="16"/>
  <c r="P1682" i="16"/>
  <c r="P1683" i="16"/>
  <c r="P1684" i="16"/>
  <c r="P1685" i="16"/>
  <c r="P1686" i="16"/>
  <c r="P1687" i="16"/>
  <c r="P1688" i="16"/>
  <c r="P1689" i="16"/>
  <c r="P1690" i="16"/>
  <c r="P1691" i="16"/>
  <c r="P1692" i="16"/>
  <c r="P1693" i="16"/>
  <c r="P1694" i="16"/>
  <c r="P1695" i="16"/>
  <c r="P1696" i="16"/>
  <c r="P1697" i="16"/>
  <c r="P1698" i="16"/>
  <c r="P1699" i="16"/>
  <c r="P1700" i="16"/>
  <c r="P1701" i="16"/>
  <c r="P1702" i="16"/>
  <c r="P1703" i="16"/>
  <c r="P1704" i="16"/>
  <c r="P1705" i="16"/>
  <c r="P1706" i="16"/>
  <c r="P1707" i="16"/>
  <c r="P1708" i="16"/>
  <c r="P1709" i="16"/>
  <c r="P1710" i="16"/>
  <c r="P1711" i="16"/>
  <c r="P1712" i="16"/>
  <c r="P1713" i="16"/>
  <c r="P1714" i="16"/>
  <c r="P1715" i="16"/>
  <c r="P1716" i="16"/>
  <c r="P1717" i="16"/>
  <c r="P1718" i="16"/>
  <c r="P1719" i="16"/>
  <c r="P1720" i="16"/>
  <c r="P1721" i="16"/>
  <c r="P1722" i="16"/>
  <c r="P1723" i="16"/>
  <c r="P1724" i="16"/>
  <c r="P1725" i="16"/>
  <c r="P1726" i="16"/>
  <c r="P1727" i="16"/>
  <c r="P1728" i="16"/>
  <c r="P1729" i="16"/>
  <c r="P1730" i="16"/>
  <c r="P1731" i="16"/>
  <c r="P1732" i="16"/>
  <c r="P1733" i="16"/>
  <c r="P1734" i="16"/>
  <c r="P1735" i="16"/>
  <c r="P1736" i="16"/>
  <c r="P1737" i="16"/>
  <c r="P1738" i="16"/>
  <c r="P1739" i="16"/>
  <c r="P1740" i="16"/>
  <c r="P1741" i="16"/>
  <c r="P1742" i="16"/>
  <c r="P1743" i="16"/>
  <c r="P1744" i="16"/>
  <c r="P1745" i="16"/>
  <c r="P1746" i="16"/>
  <c r="P1747" i="16"/>
  <c r="P1748" i="16"/>
  <c r="P1749" i="16"/>
  <c r="P1750" i="16"/>
  <c r="P1751" i="16"/>
  <c r="P1752" i="16"/>
  <c r="P1753" i="16"/>
  <c r="P1754" i="16"/>
  <c r="P1755" i="16"/>
  <c r="P1756" i="16"/>
  <c r="P1757" i="16"/>
  <c r="P1758" i="16"/>
  <c r="P1759" i="16"/>
  <c r="P1760" i="16"/>
  <c r="P1761" i="16"/>
  <c r="P1762" i="16"/>
  <c r="P1763" i="16"/>
  <c r="P1764" i="16"/>
  <c r="P1765" i="16"/>
  <c r="P1766" i="16"/>
  <c r="P1767" i="16"/>
  <c r="P1768" i="16"/>
  <c r="P1769" i="16"/>
  <c r="P1770" i="16"/>
  <c r="P1771" i="16"/>
  <c r="P1772" i="16"/>
  <c r="P1773" i="16"/>
  <c r="P1774" i="16"/>
  <c r="P1775" i="16"/>
  <c r="P1776" i="16"/>
  <c r="P1777" i="16"/>
  <c r="P1778" i="16"/>
  <c r="P1779" i="16"/>
  <c r="P1780" i="16"/>
  <c r="P1781" i="16"/>
  <c r="P1782" i="16"/>
  <c r="P1783" i="16"/>
  <c r="P1784" i="16"/>
  <c r="P1785" i="16"/>
  <c r="P1786" i="16"/>
  <c r="P1787" i="16"/>
  <c r="P1788" i="16"/>
  <c r="P1789" i="16"/>
  <c r="P1790" i="16"/>
  <c r="P1791" i="16"/>
  <c r="P1792" i="16"/>
  <c r="P1793" i="16"/>
  <c r="P1794" i="16"/>
  <c r="P1795" i="16"/>
  <c r="P1796" i="16"/>
  <c r="P1797" i="16"/>
  <c r="P1798" i="16"/>
  <c r="P1799" i="16"/>
  <c r="P1800" i="16"/>
  <c r="P1801" i="16"/>
  <c r="P1802" i="16"/>
  <c r="P1803" i="16"/>
  <c r="P1804" i="16"/>
  <c r="P1805" i="16"/>
  <c r="P1806" i="16"/>
  <c r="P1807" i="16"/>
  <c r="P1808" i="16"/>
  <c r="P1809" i="16"/>
  <c r="P1810" i="16"/>
  <c r="P1811" i="16"/>
  <c r="P1812" i="16"/>
  <c r="P1813" i="16"/>
  <c r="P1814" i="16"/>
  <c r="P1815" i="16"/>
  <c r="P1816" i="16"/>
  <c r="P1817" i="16"/>
  <c r="P1818" i="16"/>
  <c r="P1819" i="16"/>
  <c r="P1820" i="16"/>
  <c r="P1821" i="16"/>
  <c r="P1822" i="16"/>
  <c r="P1823" i="16"/>
  <c r="P1824" i="16"/>
  <c r="P1825" i="16"/>
  <c r="P1826" i="16"/>
  <c r="P1827" i="16"/>
  <c r="P1828" i="16"/>
  <c r="P1829" i="16"/>
  <c r="P1830" i="16"/>
  <c r="P1831" i="16"/>
  <c r="P1832" i="16"/>
  <c r="P1833" i="16"/>
  <c r="P1834" i="16"/>
  <c r="P1835" i="16"/>
  <c r="P1836" i="16"/>
  <c r="P1837" i="16"/>
  <c r="P1838" i="16"/>
  <c r="P1839" i="16"/>
  <c r="P1840" i="16"/>
  <c r="P1841" i="16"/>
  <c r="P1842" i="16"/>
  <c r="P1843" i="16"/>
  <c r="P1844" i="16"/>
  <c r="P1845" i="16"/>
  <c r="P1846" i="16"/>
  <c r="P1847" i="16"/>
  <c r="P1848" i="16"/>
  <c r="P1849" i="16"/>
  <c r="P1850" i="16"/>
  <c r="P1851" i="16"/>
  <c r="P1852" i="16"/>
  <c r="P1853" i="16"/>
  <c r="P1854" i="16"/>
  <c r="P1855" i="16"/>
  <c r="P1856" i="16"/>
  <c r="P1857" i="16"/>
  <c r="P1858" i="16"/>
  <c r="P1859" i="16"/>
  <c r="P1860" i="16"/>
  <c r="P1861" i="16"/>
  <c r="P1862" i="16"/>
  <c r="P1863" i="16"/>
  <c r="P1864" i="16"/>
  <c r="P1865" i="16"/>
  <c r="P1866" i="16"/>
  <c r="P1867" i="16"/>
  <c r="P1868" i="16"/>
  <c r="P1869" i="16"/>
  <c r="P1870" i="16"/>
  <c r="P1871" i="16"/>
  <c r="P1872" i="16"/>
  <c r="P1873" i="16"/>
  <c r="P1874" i="16"/>
  <c r="P1875" i="16"/>
  <c r="P1876" i="16"/>
  <c r="P1877" i="16"/>
  <c r="P1878" i="16"/>
  <c r="P1879" i="16"/>
  <c r="P1880" i="16"/>
  <c r="P1881" i="16"/>
  <c r="P1882" i="16"/>
  <c r="P1883" i="16"/>
  <c r="P1884" i="16"/>
  <c r="P1885" i="16"/>
  <c r="P1886" i="16"/>
  <c r="P1887" i="16"/>
  <c r="P1888" i="16"/>
  <c r="P1889" i="16"/>
  <c r="P1890" i="16"/>
  <c r="P1891" i="16"/>
  <c r="P1892" i="16"/>
  <c r="P1893" i="16"/>
  <c r="P1894" i="16"/>
  <c r="P1895" i="16"/>
  <c r="P1896" i="16"/>
  <c r="P1897" i="16"/>
  <c r="P1898" i="16"/>
  <c r="P1899" i="16"/>
  <c r="P1900" i="16"/>
  <c r="P1901" i="16"/>
  <c r="P1902" i="16"/>
  <c r="P1903" i="16"/>
  <c r="P1904" i="16"/>
  <c r="P1905" i="16"/>
  <c r="P1906" i="16"/>
  <c r="P1907" i="16"/>
  <c r="P1908" i="16"/>
  <c r="P1909" i="16"/>
  <c r="P1910" i="16"/>
  <c r="P1911" i="16"/>
  <c r="P1912" i="16"/>
  <c r="P1913" i="16"/>
  <c r="P1914" i="16"/>
  <c r="P1915" i="16"/>
  <c r="P1916" i="16"/>
  <c r="P1917" i="16"/>
  <c r="P1918" i="16"/>
  <c r="P1919" i="16"/>
  <c r="P1920" i="16"/>
  <c r="P1921" i="16"/>
  <c r="P1922" i="16"/>
  <c r="P1923" i="16"/>
  <c r="P1924" i="16"/>
  <c r="P1925" i="16"/>
  <c r="P1926" i="16"/>
  <c r="P1927" i="16"/>
  <c r="P1928" i="16"/>
  <c r="P1929" i="16"/>
  <c r="P1930" i="16"/>
  <c r="P1931" i="16"/>
  <c r="P1932" i="16"/>
  <c r="P1933" i="16"/>
  <c r="P1934" i="16"/>
  <c r="P1935" i="16"/>
  <c r="P1936" i="16"/>
  <c r="P1937" i="16"/>
  <c r="P1938" i="16"/>
  <c r="P1939" i="16"/>
  <c r="P1940" i="16"/>
  <c r="P1941" i="16"/>
  <c r="P1942" i="16"/>
  <c r="P1943" i="16"/>
  <c r="P1944" i="16"/>
  <c r="P1945" i="16"/>
  <c r="P1946" i="16"/>
  <c r="P1947" i="16"/>
  <c r="P1948" i="16"/>
  <c r="P1949" i="16"/>
  <c r="P1950" i="16"/>
  <c r="P1951" i="16"/>
  <c r="P1952" i="16"/>
  <c r="P1953" i="16"/>
  <c r="P1954" i="16"/>
  <c r="P1955" i="16"/>
  <c r="P1956" i="16"/>
  <c r="P1957" i="16"/>
  <c r="P1958" i="16"/>
  <c r="P1959" i="16"/>
  <c r="P1960" i="16"/>
  <c r="P1961" i="16"/>
  <c r="P1962" i="16"/>
  <c r="P1963" i="16"/>
  <c r="P1964" i="16"/>
  <c r="P1965" i="16"/>
  <c r="P1966" i="16"/>
  <c r="P1967" i="16"/>
  <c r="P1968" i="16"/>
  <c r="P1969" i="16"/>
  <c r="P1970" i="16"/>
  <c r="P1971" i="16"/>
  <c r="P1972" i="16"/>
  <c r="P1973" i="16"/>
  <c r="P1974" i="16"/>
  <c r="P1975" i="16"/>
  <c r="P1976" i="16"/>
  <c r="P1977" i="16"/>
  <c r="P1978" i="16"/>
  <c r="P1979" i="16"/>
  <c r="P1980" i="16"/>
  <c r="P1981" i="16"/>
  <c r="P1982" i="16"/>
  <c r="P1983" i="16"/>
  <c r="P1984" i="16"/>
  <c r="P1985" i="16"/>
  <c r="P1986" i="16"/>
  <c r="P1987" i="16"/>
  <c r="P1988" i="16"/>
  <c r="P1989" i="16"/>
  <c r="P1990" i="16"/>
  <c r="P1991" i="16"/>
  <c r="P1992" i="16"/>
  <c r="P1993" i="16"/>
  <c r="P1994" i="16"/>
  <c r="P1995" i="16"/>
  <c r="P1996" i="16"/>
  <c r="P1997" i="16"/>
  <c r="P1998" i="16"/>
  <c r="P1999" i="16"/>
  <c r="P2000" i="16"/>
  <c r="P2001" i="16"/>
  <c r="P2002" i="16"/>
  <c r="P2003" i="16"/>
  <c r="P2004" i="16"/>
  <c r="P2005" i="16"/>
  <c r="P2006" i="16"/>
  <c r="P2007" i="16"/>
  <c r="P2008" i="16"/>
  <c r="P2009" i="16"/>
  <c r="P2010" i="16"/>
  <c r="P2011" i="16"/>
  <c r="P2012" i="16"/>
  <c r="P2013" i="16"/>
  <c r="P2014" i="16"/>
  <c r="P2015" i="16"/>
  <c r="P2016" i="16"/>
  <c r="P2017" i="16"/>
  <c r="P2018" i="16"/>
  <c r="P2019" i="16"/>
  <c r="P2020" i="16"/>
  <c r="P2021" i="16"/>
  <c r="P2022" i="16"/>
  <c r="P2023" i="16"/>
  <c r="P2024" i="16"/>
  <c r="P2025" i="16"/>
  <c r="P2026" i="16"/>
  <c r="P2027" i="16"/>
  <c r="P2028" i="16"/>
  <c r="P2029" i="16"/>
  <c r="P2030" i="16"/>
  <c r="P2031" i="16"/>
  <c r="P2032" i="16"/>
  <c r="P2033" i="16"/>
  <c r="P2034" i="16"/>
  <c r="P2035" i="16"/>
  <c r="P2036" i="16"/>
  <c r="P2037" i="16"/>
  <c r="P2038" i="16"/>
  <c r="P2039" i="16"/>
  <c r="P2040" i="16"/>
  <c r="P2041" i="16"/>
  <c r="P2042" i="16"/>
  <c r="P2043" i="16"/>
  <c r="P2044" i="16"/>
  <c r="P2045" i="16"/>
  <c r="P2046" i="16"/>
  <c r="P2047" i="16"/>
  <c r="P2048" i="16"/>
  <c r="P2049" i="16"/>
  <c r="P2050" i="16"/>
  <c r="P2051" i="16"/>
  <c r="P2052" i="16"/>
  <c r="P2053" i="16"/>
  <c r="P2054" i="16"/>
  <c r="P2055" i="16"/>
  <c r="P2056" i="16"/>
  <c r="P2057" i="16"/>
  <c r="P2058" i="16"/>
  <c r="P2059" i="16"/>
  <c r="P2060" i="16"/>
  <c r="P2061" i="16"/>
  <c r="P2062" i="16"/>
  <c r="P2063" i="16"/>
  <c r="P2064" i="16"/>
  <c r="P2065" i="16"/>
  <c r="P2066" i="16"/>
  <c r="P2067" i="16"/>
  <c r="P2068" i="16"/>
  <c r="P2069" i="16"/>
  <c r="P2070" i="16"/>
  <c r="P2071" i="16"/>
  <c r="P2072" i="16"/>
  <c r="P2073" i="16"/>
  <c r="P2074" i="16"/>
  <c r="P2075" i="16"/>
  <c r="P2076" i="16"/>
  <c r="P2077" i="16"/>
  <c r="P2078" i="16"/>
  <c r="P2079" i="16"/>
  <c r="P2080" i="16"/>
  <c r="P2081" i="16"/>
  <c r="P2082" i="16"/>
  <c r="P2083" i="16"/>
  <c r="P2084" i="16"/>
  <c r="P2085" i="16"/>
  <c r="P2086" i="16"/>
  <c r="P2087" i="16"/>
  <c r="P2088" i="16"/>
  <c r="P2089" i="16"/>
  <c r="P2090" i="16"/>
  <c r="P2091" i="16"/>
  <c r="P2092" i="16"/>
  <c r="P2093" i="16"/>
  <c r="P2094" i="16"/>
  <c r="P2095" i="16"/>
  <c r="P2096" i="16"/>
  <c r="P2097" i="16"/>
  <c r="P2098" i="16"/>
  <c r="P2099" i="16"/>
  <c r="P2100" i="16"/>
  <c r="P2101" i="16"/>
  <c r="P2102" i="16"/>
  <c r="P2103" i="16"/>
  <c r="P2104" i="16"/>
  <c r="P2105" i="16"/>
  <c r="P2106" i="16"/>
  <c r="P2107" i="16"/>
  <c r="P2108" i="16"/>
  <c r="P2109" i="16"/>
  <c r="P2110" i="16"/>
  <c r="P2111" i="16"/>
  <c r="P2112" i="16"/>
  <c r="P2113" i="16"/>
  <c r="P2114" i="16"/>
  <c r="P2115" i="16"/>
  <c r="P2116" i="16"/>
  <c r="P2117" i="16"/>
  <c r="P2118" i="16"/>
  <c r="P2119" i="16"/>
  <c r="P2120" i="16"/>
  <c r="P2121" i="16"/>
  <c r="P2122" i="16"/>
  <c r="P2123" i="16"/>
  <c r="P2124" i="16"/>
  <c r="P2125" i="16"/>
  <c r="P2126" i="16"/>
  <c r="P2127" i="16"/>
  <c r="P2128" i="16"/>
  <c r="P2129" i="16"/>
  <c r="P2130" i="16"/>
  <c r="P2131" i="16"/>
  <c r="P2132" i="16"/>
  <c r="P2133" i="16"/>
  <c r="P2134" i="16"/>
  <c r="P2135" i="16"/>
  <c r="P2136" i="16"/>
  <c r="P2137" i="16"/>
  <c r="P2138" i="16"/>
  <c r="P2139" i="16"/>
  <c r="P2140" i="16"/>
  <c r="P2141" i="16"/>
  <c r="P2142" i="16"/>
  <c r="P2143" i="16"/>
  <c r="P2144" i="16"/>
  <c r="P2145" i="16"/>
  <c r="P2146" i="16"/>
  <c r="P2147" i="16"/>
  <c r="P2148" i="16"/>
  <c r="P2149" i="16"/>
  <c r="P2150" i="16"/>
  <c r="P2151" i="16"/>
  <c r="P2152" i="16"/>
  <c r="P2153" i="16"/>
  <c r="P2154" i="16"/>
  <c r="P2155" i="16"/>
  <c r="P2156" i="16"/>
  <c r="P2157" i="16"/>
  <c r="P2158" i="16"/>
  <c r="P2159" i="16"/>
  <c r="P2160" i="16"/>
  <c r="P2161" i="16"/>
  <c r="P2162" i="16"/>
  <c r="P2163" i="16"/>
  <c r="P2164" i="16"/>
  <c r="P2165" i="16"/>
  <c r="P2166" i="16"/>
  <c r="P2167" i="16"/>
  <c r="P2168" i="16"/>
  <c r="P2169" i="16"/>
  <c r="P2170" i="16"/>
  <c r="P2171" i="16"/>
  <c r="P2172" i="16"/>
  <c r="P2173" i="16"/>
  <c r="P2174" i="16"/>
  <c r="P2175" i="16"/>
  <c r="P2176" i="16"/>
  <c r="P2177" i="16"/>
  <c r="P2178" i="16"/>
  <c r="P2179" i="16"/>
  <c r="P2180" i="16"/>
  <c r="P2181" i="16"/>
  <c r="P2182" i="16"/>
  <c r="P2183" i="16"/>
  <c r="P2184" i="16"/>
  <c r="P2185" i="16"/>
  <c r="P2186" i="16"/>
  <c r="P2187" i="16"/>
  <c r="P2188" i="16"/>
  <c r="P2189" i="16"/>
  <c r="P2190" i="16"/>
  <c r="P2191" i="16"/>
  <c r="P2192" i="16"/>
  <c r="P2193" i="16"/>
  <c r="P2194" i="16"/>
  <c r="P2195" i="16"/>
  <c r="P2196" i="16"/>
  <c r="P2197" i="16"/>
  <c r="P2198" i="16"/>
  <c r="P2199" i="16"/>
  <c r="P2200" i="16"/>
  <c r="P2201" i="16"/>
  <c r="P2202" i="16"/>
  <c r="P2203" i="16"/>
  <c r="P2204" i="16"/>
  <c r="P2205" i="16"/>
  <c r="P2206" i="16"/>
  <c r="P2207" i="16"/>
  <c r="P2208" i="16"/>
  <c r="P2209" i="16"/>
  <c r="P2210" i="16"/>
  <c r="P2211" i="16"/>
  <c r="P2212" i="16"/>
  <c r="P2213" i="16"/>
  <c r="P2214" i="16"/>
  <c r="P2215" i="16"/>
  <c r="P2216" i="16"/>
  <c r="P2217" i="16"/>
  <c r="P2218" i="16"/>
  <c r="P2219" i="16"/>
  <c r="P2220" i="16"/>
  <c r="P2221" i="16"/>
  <c r="P2222" i="16"/>
  <c r="P2223" i="16"/>
  <c r="P2224" i="16"/>
  <c r="P2225" i="16"/>
  <c r="P2226" i="16"/>
  <c r="P2227" i="16"/>
  <c r="P2228" i="16"/>
  <c r="P2229" i="16"/>
  <c r="P2230" i="16"/>
  <c r="P2231" i="16"/>
  <c r="P2232" i="16"/>
  <c r="P2233" i="16"/>
  <c r="P2234" i="16"/>
  <c r="P2235" i="16"/>
  <c r="P2236" i="16"/>
  <c r="P2237" i="16"/>
  <c r="P2238" i="16"/>
  <c r="P2239" i="16"/>
  <c r="P2240" i="16"/>
  <c r="P2241" i="16"/>
  <c r="P2242" i="16"/>
  <c r="P2243" i="16"/>
  <c r="P2244" i="16"/>
  <c r="P2245" i="16"/>
  <c r="P2246" i="16"/>
  <c r="P2247" i="16"/>
  <c r="P2248" i="16"/>
  <c r="P2249" i="16"/>
  <c r="P2250" i="16"/>
  <c r="P2251" i="16"/>
  <c r="P2252" i="16"/>
  <c r="P2253" i="16"/>
  <c r="P2254" i="16"/>
  <c r="P2255" i="16"/>
  <c r="P2256" i="16"/>
  <c r="P2257" i="16"/>
  <c r="P2258" i="16"/>
  <c r="P2259" i="16"/>
  <c r="P2260" i="16"/>
  <c r="P2261" i="16"/>
  <c r="P2262" i="16"/>
  <c r="P2263" i="16"/>
  <c r="P2264" i="16"/>
  <c r="P2265" i="16"/>
  <c r="P2266" i="16"/>
  <c r="P2267" i="16"/>
  <c r="P2268" i="16"/>
  <c r="P2269" i="16"/>
  <c r="P2270" i="16"/>
  <c r="P2271" i="16"/>
  <c r="P2272" i="16"/>
  <c r="P2273" i="16"/>
  <c r="P2274" i="16"/>
  <c r="P2275" i="16"/>
  <c r="P2276" i="16"/>
  <c r="P2277" i="16"/>
  <c r="P2278" i="16"/>
  <c r="P2279" i="16"/>
  <c r="P2280" i="16"/>
  <c r="P2281" i="16"/>
  <c r="P2282" i="16"/>
  <c r="P2283" i="16"/>
  <c r="P2284" i="16"/>
  <c r="P2285" i="16"/>
  <c r="P2286" i="16"/>
  <c r="P2287" i="16"/>
  <c r="P2288" i="16"/>
  <c r="P2289" i="16"/>
  <c r="P2290" i="16"/>
  <c r="P2291" i="16"/>
  <c r="P2292" i="16"/>
  <c r="P2293" i="16"/>
  <c r="P2294" i="16"/>
  <c r="P2295" i="16"/>
  <c r="P2296" i="16"/>
  <c r="P2297" i="16"/>
  <c r="P2298" i="16"/>
  <c r="P2299" i="16"/>
  <c r="P2300" i="16"/>
  <c r="P2301" i="16"/>
  <c r="P2302" i="16"/>
  <c r="P2303" i="16"/>
  <c r="P2304" i="16"/>
  <c r="P2305" i="16"/>
  <c r="P2306" i="16"/>
  <c r="P2307" i="16"/>
  <c r="P2308" i="16"/>
  <c r="P2309" i="16"/>
  <c r="P2310" i="16"/>
  <c r="P2311" i="16"/>
  <c r="P2312" i="16"/>
  <c r="P2313" i="16"/>
  <c r="P2314" i="16"/>
  <c r="P2315" i="16"/>
  <c r="P2316" i="16"/>
  <c r="P2317" i="16"/>
  <c r="P2318" i="16"/>
  <c r="P2319" i="16"/>
  <c r="P2320" i="16"/>
  <c r="P2321" i="16"/>
  <c r="P2322" i="16"/>
  <c r="P2323" i="16"/>
  <c r="P2324" i="16"/>
  <c r="P2325" i="16"/>
  <c r="P2326" i="16"/>
  <c r="P2327" i="16"/>
  <c r="P2328" i="16"/>
  <c r="P2329" i="16"/>
  <c r="P2330" i="16"/>
  <c r="P2331" i="16"/>
  <c r="P2332" i="16"/>
  <c r="P2333" i="16"/>
  <c r="P2334" i="16"/>
  <c r="P2335" i="16"/>
  <c r="P2336" i="16"/>
  <c r="P2337" i="16"/>
  <c r="P2338" i="16"/>
  <c r="P2339" i="16"/>
  <c r="P2340" i="16"/>
  <c r="P2341" i="16"/>
  <c r="P2342" i="16"/>
  <c r="P2343" i="16"/>
  <c r="P2344" i="16"/>
  <c r="P2345" i="16"/>
  <c r="P2346" i="16"/>
  <c r="P2347" i="16"/>
  <c r="P2348" i="16"/>
  <c r="P2349" i="16"/>
  <c r="P2350" i="16"/>
  <c r="P2351" i="16"/>
  <c r="P2352" i="16"/>
  <c r="P2353" i="16"/>
  <c r="P2354" i="16"/>
  <c r="P2355" i="16"/>
  <c r="P2356" i="16"/>
  <c r="P2357" i="16"/>
  <c r="P2358" i="16"/>
  <c r="P2359" i="16"/>
  <c r="P2360" i="16"/>
  <c r="P2361" i="16"/>
  <c r="P2362" i="16"/>
  <c r="P2363" i="16"/>
  <c r="P2364" i="16"/>
  <c r="P2365" i="16"/>
  <c r="P2366" i="16"/>
  <c r="P2367" i="16"/>
  <c r="P2368" i="16"/>
  <c r="P2369" i="16"/>
  <c r="P2370" i="16"/>
  <c r="P2371" i="16"/>
  <c r="P2372" i="16"/>
  <c r="P2373" i="16"/>
  <c r="P2374" i="16"/>
  <c r="P2375" i="16"/>
  <c r="P2376" i="16"/>
  <c r="P2377" i="16"/>
  <c r="P2378" i="16"/>
  <c r="P2379" i="16"/>
  <c r="P2380" i="16"/>
  <c r="P2381" i="16"/>
  <c r="P2382" i="16"/>
  <c r="P2383" i="16"/>
  <c r="P2384" i="16"/>
  <c r="P2385" i="16"/>
  <c r="P2386" i="16"/>
  <c r="P2387" i="16"/>
  <c r="P2388" i="16"/>
  <c r="P2389" i="16"/>
  <c r="P2390" i="16"/>
  <c r="P2391" i="16"/>
  <c r="P2392" i="16"/>
  <c r="P2393" i="16"/>
  <c r="P2394" i="16"/>
  <c r="P2395" i="16"/>
  <c r="P2396" i="16"/>
  <c r="P2397" i="16"/>
  <c r="P2398" i="16"/>
  <c r="P2399" i="16"/>
  <c r="P2400" i="16"/>
  <c r="P2401" i="16"/>
  <c r="P2402" i="16"/>
  <c r="P2403" i="16"/>
  <c r="P2404" i="16"/>
  <c r="P2405" i="16"/>
  <c r="P2406" i="16"/>
  <c r="P2407" i="16"/>
  <c r="P2408" i="16"/>
  <c r="P2409" i="16"/>
  <c r="P2410" i="16"/>
  <c r="P2411" i="16"/>
  <c r="P2412" i="16"/>
  <c r="P2413" i="16"/>
  <c r="P2414" i="16"/>
  <c r="P2415" i="16"/>
  <c r="P2416" i="16"/>
  <c r="P2417" i="16"/>
  <c r="P2418" i="16"/>
  <c r="P2419" i="16"/>
  <c r="P2420" i="16"/>
  <c r="P2421" i="16"/>
  <c r="P2422" i="16"/>
  <c r="P2423" i="16"/>
  <c r="P2424" i="16"/>
  <c r="P2425" i="16"/>
  <c r="P2426" i="16"/>
  <c r="P2427" i="16"/>
  <c r="P2428" i="16"/>
  <c r="P2429" i="16"/>
  <c r="P2430" i="16"/>
  <c r="P2431" i="16"/>
  <c r="P2432" i="16"/>
  <c r="P2433" i="16"/>
  <c r="P2434" i="16"/>
  <c r="P2435" i="16"/>
  <c r="P2436" i="16"/>
  <c r="P2437" i="16"/>
  <c r="P2438" i="16"/>
  <c r="P2439" i="16"/>
  <c r="P2440" i="16"/>
  <c r="P2441" i="16"/>
  <c r="P2442" i="16"/>
  <c r="P2443" i="16"/>
  <c r="P2444" i="16"/>
  <c r="P2445" i="16"/>
  <c r="P2446" i="16"/>
  <c r="P2447" i="16"/>
  <c r="P2448" i="16"/>
  <c r="P2449" i="16"/>
  <c r="P2450" i="16"/>
  <c r="P2451" i="16"/>
  <c r="P2452" i="16"/>
  <c r="P2453" i="16"/>
  <c r="P2454" i="16"/>
  <c r="P2455" i="16"/>
  <c r="P2456" i="16"/>
  <c r="P2457" i="16"/>
  <c r="P2458" i="16"/>
  <c r="P2459" i="16"/>
  <c r="P2460" i="16"/>
  <c r="P2461" i="16"/>
  <c r="P2462" i="16"/>
  <c r="P2463" i="16"/>
  <c r="P2464" i="16"/>
  <c r="P2465" i="16"/>
  <c r="P2466" i="16"/>
  <c r="P2467" i="16"/>
  <c r="P2468" i="16"/>
  <c r="P2469" i="16"/>
  <c r="P2470" i="16"/>
  <c r="P2471" i="16"/>
  <c r="P2472" i="16"/>
  <c r="P2473" i="16"/>
  <c r="P2474" i="16"/>
  <c r="P2475" i="16"/>
  <c r="P2476" i="16"/>
  <c r="P2477" i="16"/>
  <c r="P2478" i="16"/>
  <c r="P2479" i="16"/>
  <c r="P2480" i="16"/>
  <c r="P2481" i="16"/>
  <c r="P2482" i="16"/>
  <c r="P2483" i="16"/>
  <c r="P2484" i="16"/>
  <c r="P2485" i="16"/>
  <c r="P2486" i="16"/>
  <c r="P2487" i="16"/>
  <c r="P2488" i="16"/>
  <c r="P2489" i="16"/>
  <c r="P2490" i="16"/>
  <c r="P2491" i="16"/>
  <c r="P2492" i="16"/>
  <c r="P2493" i="16"/>
  <c r="P2494" i="16"/>
  <c r="P2495" i="16"/>
  <c r="P2496" i="16"/>
  <c r="P2497" i="16"/>
  <c r="P2498" i="16"/>
  <c r="P2499" i="16"/>
  <c r="P2500" i="16"/>
  <c r="P2501" i="16"/>
  <c r="P2502" i="16"/>
  <c r="P2503" i="16"/>
  <c r="P2504" i="16"/>
  <c r="P2505" i="16"/>
  <c r="P2506" i="16"/>
  <c r="P2507" i="16"/>
  <c r="P2508" i="16"/>
  <c r="P2509" i="16"/>
  <c r="P2510" i="16"/>
  <c r="P2511" i="16"/>
  <c r="P2512" i="16"/>
  <c r="P2513" i="16"/>
  <c r="P2514" i="16"/>
  <c r="P2515" i="16"/>
  <c r="P2516" i="16"/>
  <c r="P2517" i="16"/>
  <c r="P2518" i="16"/>
  <c r="P2519" i="16"/>
  <c r="P2520" i="16"/>
  <c r="P2521" i="16"/>
  <c r="P2522" i="16"/>
  <c r="P2523" i="16"/>
  <c r="P2524" i="16"/>
  <c r="P2525" i="16"/>
  <c r="P2526" i="16"/>
  <c r="P2527" i="16"/>
  <c r="P2528" i="16"/>
  <c r="P2529" i="16"/>
  <c r="P2530" i="16"/>
  <c r="P2531" i="16"/>
  <c r="P2532" i="16"/>
  <c r="P2533" i="16"/>
  <c r="P2534" i="16"/>
  <c r="P2535" i="16"/>
  <c r="P2536" i="16"/>
  <c r="P2537" i="16"/>
  <c r="P2538" i="16"/>
  <c r="P2539" i="16"/>
  <c r="P2540" i="16"/>
  <c r="P2541" i="16"/>
  <c r="P2542" i="16"/>
  <c r="P2543" i="16"/>
  <c r="P2544" i="16"/>
  <c r="P2545" i="16"/>
  <c r="P2546" i="16"/>
  <c r="P2547" i="16"/>
  <c r="P2548" i="16"/>
  <c r="P2549" i="16"/>
  <c r="P2550" i="16"/>
  <c r="P2551" i="16"/>
  <c r="P2552" i="16"/>
  <c r="P2553" i="16"/>
  <c r="P2554" i="16"/>
  <c r="P2555" i="16"/>
  <c r="P2556" i="16"/>
  <c r="P2557" i="16"/>
  <c r="P2558" i="16"/>
  <c r="P2559" i="16"/>
  <c r="P2560" i="16"/>
  <c r="P2561" i="16"/>
  <c r="P2562" i="16"/>
  <c r="P2563" i="16"/>
  <c r="P2564" i="16"/>
  <c r="P2565" i="16"/>
  <c r="P2566" i="16"/>
  <c r="P2567" i="16"/>
  <c r="P2568" i="16"/>
  <c r="P2569" i="16"/>
  <c r="P2570" i="16"/>
  <c r="P2571" i="16"/>
  <c r="P2572" i="16"/>
  <c r="P2573" i="16"/>
  <c r="P2574" i="16"/>
  <c r="P2575" i="16"/>
  <c r="P2576" i="16"/>
  <c r="P2577" i="16"/>
  <c r="P2578" i="16"/>
  <c r="P2579" i="16"/>
  <c r="P2580" i="16"/>
  <c r="P2581" i="16"/>
  <c r="P2582" i="16"/>
  <c r="P2583" i="16"/>
  <c r="P2584" i="16"/>
  <c r="P2585" i="16"/>
  <c r="P2586" i="16"/>
  <c r="P2587" i="16"/>
  <c r="P2588" i="16"/>
  <c r="P2589" i="16"/>
  <c r="P2590" i="16"/>
  <c r="P2591" i="16"/>
  <c r="P2592" i="16"/>
  <c r="P2593" i="16"/>
  <c r="P2594" i="16"/>
  <c r="P2595" i="16"/>
  <c r="P2596" i="16"/>
  <c r="P2597" i="16"/>
  <c r="P2598" i="16"/>
  <c r="P2599" i="16"/>
  <c r="P2600" i="16"/>
  <c r="P2601" i="16"/>
  <c r="P2602" i="16"/>
  <c r="P2603" i="16"/>
  <c r="P2604" i="16"/>
  <c r="P2605" i="16"/>
  <c r="P2606" i="16"/>
  <c r="P2607" i="16"/>
  <c r="P2608" i="16"/>
  <c r="P2609" i="16"/>
  <c r="P2610" i="16"/>
  <c r="P2611" i="16"/>
  <c r="P2612" i="16"/>
  <c r="P2613" i="16"/>
  <c r="P2614" i="16"/>
  <c r="P2615" i="16"/>
  <c r="P2616" i="16"/>
  <c r="P2617" i="16"/>
  <c r="P2618" i="16"/>
  <c r="P2619" i="16"/>
  <c r="P2620" i="16"/>
  <c r="P2621" i="16"/>
  <c r="P2622" i="16"/>
  <c r="P2623" i="16"/>
  <c r="P2624" i="16"/>
  <c r="P2625" i="16"/>
  <c r="P2626" i="16"/>
  <c r="P2627" i="16"/>
  <c r="P2628" i="16"/>
  <c r="P2629" i="16"/>
  <c r="P2630" i="16"/>
  <c r="P2631" i="16"/>
  <c r="P2632" i="16"/>
  <c r="P2633" i="16"/>
  <c r="P2634" i="16"/>
  <c r="P2635" i="16"/>
  <c r="P2636" i="16"/>
  <c r="P2637" i="16"/>
  <c r="P2638" i="16"/>
  <c r="P2639" i="16"/>
  <c r="P2640" i="16"/>
  <c r="P2641" i="16"/>
  <c r="P2642" i="16"/>
  <c r="P2643" i="16"/>
  <c r="P2644" i="16"/>
  <c r="P2645" i="16"/>
  <c r="P2646" i="16"/>
  <c r="P2647" i="16"/>
  <c r="P2648" i="16"/>
  <c r="P2649" i="16"/>
  <c r="P2650" i="16"/>
  <c r="P2651" i="16"/>
  <c r="P2652" i="16"/>
  <c r="P2653" i="16"/>
  <c r="P2654" i="16"/>
  <c r="P2655" i="16"/>
  <c r="P2656" i="16"/>
  <c r="P2657" i="16"/>
  <c r="P2658" i="16"/>
  <c r="P2659" i="16"/>
  <c r="P2660" i="16"/>
  <c r="P2661" i="16"/>
  <c r="P2662" i="16"/>
  <c r="P2663" i="16"/>
  <c r="P2664" i="16"/>
  <c r="P2665" i="16"/>
  <c r="P2666" i="16"/>
  <c r="P2667" i="16"/>
  <c r="P2668" i="16"/>
  <c r="P2669" i="16"/>
  <c r="P2670" i="16"/>
  <c r="P2671" i="16"/>
  <c r="P2672" i="16"/>
  <c r="P2673" i="16"/>
  <c r="P2674" i="16"/>
  <c r="P2675" i="16"/>
  <c r="P2676" i="16"/>
  <c r="P2677" i="16"/>
  <c r="P2678" i="16"/>
  <c r="P2679" i="16"/>
  <c r="P2680" i="16"/>
  <c r="P2681" i="16"/>
  <c r="P2682" i="16"/>
  <c r="P2683" i="16"/>
  <c r="P2684" i="16"/>
  <c r="P2685" i="16"/>
  <c r="P2686" i="16"/>
  <c r="P2687" i="16"/>
  <c r="P2688" i="16"/>
  <c r="P2689" i="16"/>
  <c r="P2690" i="16"/>
  <c r="P2691" i="16"/>
  <c r="P2692" i="16"/>
  <c r="P2693" i="16"/>
  <c r="P2694" i="16"/>
  <c r="P2695" i="16"/>
  <c r="P2696" i="16"/>
  <c r="P2697" i="16"/>
  <c r="P2698" i="16"/>
  <c r="P2699" i="16"/>
  <c r="P2700" i="16"/>
  <c r="P2701" i="16"/>
  <c r="P2702" i="16"/>
  <c r="P2703" i="16"/>
  <c r="P2704" i="16"/>
  <c r="P2705" i="16"/>
  <c r="P2706" i="16"/>
  <c r="P2707" i="16"/>
  <c r="P2708" i="16"/>
  <c r="P2709" i="16"/>
  <c r="P2710" i="16"/>
  <c r="P2711" i="16"/>
  <c r="P2712" i="16"/>
  <c r="P2713" i="16"/>
  <c r="P2714" i="16"/>
  <c r="P2715" i="16"/>
  <c r="P2716" i="16"/>
  <c r="P2717" i="16"/>
  <c r="P2718" i="16"/>
  <c r="P2719" i="16"/>
  <c r="P2720" i="16"/>
  <c r="P2721" i="16"/>
  <c r="P2722" i="16"/>
  <c r="P2723" i="16"/>
  <c r="P2724" i="16"/>
  <c r="P2725" i="16"/>
  <c r="P2726" i="16"/>
  <c r="P2727" i="16"/>
  <c r="P2728" i="16"/>
  <c r="P2729" i="16"/>
  <c r="P2730" i="16"/>
  <c r="P2731" i="16"/>
  <c r="P2732" i="16"/>
  <c r="P2733" i="16"/>
  <c r="P2734" i="16"/>
  <c r="P2735" i="16"/>
  <c r="P2736" i="16"/>
  <c r="P2737" i="16"/>
  <c r="P2738" i="16"/>
  <c r="P2739" i="16"/>
  <c r="P2740" i="16"/>
  <c r="P2741" i="16"/>
  <c r="P2742" i="16"/>
  <c r="P2743" i="16"/>
  <c r="P2744" i="16"/>
  <c r="P2745" i="16"/>
  <c r="P2746" i="16"/>
  <c r="P2747" i="16"/>
  <c r="P2748" i="16"/>
  <c r="P2749" i="16"/>
  <c r="P2750" i="16"/>
  <c r="P2751" i="16"/>
  <c r="P2752" i="16"/>
  <c r="P2753" i="16"/>
  <c r="P2754" i="16"/>
  <c r="P2755" i="16"/>
  <c r="P2756" i="16"/>
  <c r="P2757" i="16"/>
  <c r="P2758" i="16"/>
  <c r="P2759" i="16"/>
  <c r="P2760" i="16"/>
  <c r="P2761" i="16"/>
  <c r="P2762" i="16"/>
  <c r="P2763" i="16"/>
  <c r="P2764" i="16"/>
  <c r="P2765" i="16"/>
  <c r="P2766" i="16"/>
  <c r="P2767" i="16"/>
  <c r="P2768" i="16"/>
  <c r="P2769" i="16"/>
  <c r="P2770" i="16"/>
  <c r="P2771" i="16"/>
  <c r="P2772" i="16"/>
  <c r="P2773" i="16"/>
  <c r="P2774" i="16"/>
  <c r="P2775" i="16"/>
  <c r="P2776" i="16"/>
  <c r="P2777" i="16"/>
  <c r="P2778" i="16"/>
  <c r="P2779" i="16"/>
  <c r="P2780" i="16"/>
  <c r="P2781" i="16"/>
  <c r="P2782" i="16"/>
  <c r="P2783" i="16"/>
  <c r="P2784" i="16"/>
  <c r="P2785" i="16"/>
  <c r="P2786" i="16"/>
  <c r="P2787" i="16"/>
  <c r="P2788" i="16"/>
  <c r="P2789" i="16"/>
  <c r="P2790" i="16"/>
  <c r="P2791" i="16"/>
  <c r="P2792" i="16"/>
  <c r="P2793" i="16"/>
  <c r="P2794" i="16"/>
  <c r="P2795" i="16"/>
  <c r="P2796" i="16"/>
  <c r="P2797" i="16"/>
  <c r="P2798" i="16"/>
  <c r="P2799" i="16"/>
  <c r="P2800" i="16"/>
  <c r="P2801" i="16"/>
  <c r="P2802" i="16"/>
  <c r="P2803" i="16"/>
  <c r="P2804" i="16"/>
  <c r="P2805" i="16"/>
  <c r="P2806" i="16"/>
  <c r="P2807" i="16"/>
  <c r="P2808" i="16"/>
  <c r="P2809" i="16"/>
  <c r="P2810" i="16"/>
  <c r="P2811" i="16"/>
  <c r="P2812" i="16"/>
  <c r="P2813" i="16"/>
  <c r="P2814" i="16"/>
  <c r="P2815" i="16"/>
  <c r="P2816" i="16"/>
  <c r="P2817" i="16"/>
  <c r="P2818" i="16"/>
  <c r="P2819" i="16"/>
  <c r="P2820" i="16"/>
  <c r="P2821" i="16"/>
  <c r="P2822" i="16"/>
  <c r="P16" i="16"/>
  <c r="K17" i="16"/>
  <c r="L17" i="16"/>
  <c r="M17" i="16"/>
  <c r="K18" i="16"/>
  <c r="L18" i="16"/>
  <c r="M18" i="16"/>
  <c r="K19" i="16"/>
  <c r="L19" i="16"/>
  <c r="M19" i="16"/>
  <c r="K20" i="16"/>
  <c r="L20" i="16"/>
  <c r="M20" i="16"/>
  <c r="K21" i="16"/>
  <c r="L21" i="16"/>
  <c r="M21" i="16"/>
  <c r="K22" i="16"/>
  <c r="L22" i="16"/>
  <c r="M22" i="16"/>
  <c r="K23" i="16"/>
  <c r="L23" i="16"/>
  <c r="M23" i="16"/>
  <c r="K24" i="16"/>
  <c r="L24" i="16"/>
  <c r="M24" i="16"/>
  <c r="K25" i="16"/>
  <c r="L25" i="16"/>
  <c r="M25" i="16"/>
  <c r="K26" i="16"/>
  <c r="L26" i="16"/>
  <c r="M26" i="16"/>
  <c r="K27" i="16"/>
  <c r="L27" i="16"/>
  <c r="M27" i="16"/>
  <c r="K28" i="16"/>
  <c r="L28" i="16"/>
  <c r="M28" i="16"/>
  <c r="K29" i="16"/>
  <c r="L29" i="16"/>
  <c r="M29" i="16"/>
  <c r="K30" i="16"/>
  <c r="L30" i="16"/>
  <c r="M30" i="16"/>
  <c r="K31" i="16"/>
  <c r="L31" i="16"/>
  <c r="M31" i="16"/>
  <c r="K32" i="16"/>
  <c r="L32" i="16"/>
  <c r="M32" i="16"/>
  <c r="K33" i="16"/>
  <c r="L33" i="16"/>
  <c r="M33" i="16"/>
  <c r="K34" i="16"/>
  <c r="L34" i="16"/>
  <c r="M34" i="16"/>
  <c r="K35" i="16"/>
  <c r="L35" i="16"/>
  <c r="M35" i="16"/>
  <c r="K36" i="16"/>
  <c r="L36" i="16"/>
  <c r="M36" i="16"/>
  <c r="K37" i="16"/>
  <c r="L37" i="16"/>
  <c r="M37" i="16"/>
  <c r="K38" i="16"/>
  <c r="L38" i="16"/>
  <c r="M38" i="16"/>
  <c r="K39" i="16"/>
  <c r="L39" i="16"/>
  <c r="M39" i="16"/>
  <c r="K40" i="16"/>
  <c r="L40" i="16"/>
  <c r="M40" i="16"/>
  <c r="K41" i="16"/>
  <c r="L41" i="16"/>
  <c r="M41" i="16"/>
  <c r="K42" i="16"/>
  <c r="L42" i="16"/>
  <c r="M42" i="16"/>
  <c r="K43" i="16"/>
  <c r="L43" i="16"/>
  <c r="M43" i="16"/>
  <c r="K44" i="16"/>
  <c r="L44" i="16"/>
  <c r="M44" i="16"/>
  <c r="K45" i="16"/>
  <c r="L45" i="16"/>
  <c r="M45" i="16"/>
  <c r="K46" i="16"/>
  <c r="L46" i="16"/>
  <c r="M46" i="16"/>
  <c r="K47" i="16"/>
  <c r="L47" i="16"/>
  <c r="M47" i="16"/>
  <c r="K48" i="16"/>
  <c r="L48" i="16"/>
  <c r="M48" i="16"/>
  <c r="K49" i="16"/>
  <c r="L49" i="16"/>
  <c r="M49" i="16"/>
  <c r="K50" i="16"/>
  <c r="L50" i="16"/>
  <c r="M50" i="16"/>
  <c r="K51" i="16"/>
  <c r="L51" i="16"/>
  <c r="M51" i="16"/>
  <c r="K52" i="16"/>
  <c r="L52" i="16"/>
  <c r="M52" i="16"/>
  <c r="K53" i="16"/>
  <c r="L53" i="16"/>
  <c r="M53" i="16"/>
  <c r="K54" i="16"/>
  <c r="L54" i="16"/>
  <c r="M54" i="16"/>
  <c r="K55" i="16"/>
  <c r="L55" i="16"/>
  <c r="M55" i="16"/>
  <c r="K56" i="16"/>
  <c r="L56" i="16"/>
  <c r="M56" i="16"/>
  <c r="K57" i="16"/>
  <c r="L57" i="16"/>
  <c r="M57" i="16"/>
  <c r="K58" i="16"/>
  <c r="L58" i="16"/>
  <c r="M58" i="16"/>
  <c r="K59" i="16"/>
  <c r="L59" i="16"/>
  <c r="M59" i="16"/>
  <c r="K60" i="16"/>
  <c r="L60" i="16"/>
  <c r="M60" i="16"/>
  <c r="K61" i="16"/>
  <c r="L61" i="16"/>
  <c r="M61" i="16"/>
  <c r="K62" i="16"/>
  <c r="L62" i="16"/>
  <c r="M62" i="16"/>
  <c r="K63" i="16"/>
  <c r="L63" i="16"/>
  <c r="M63" i="16"/>
  <c r="K64" i="16"/>
  <c r="L64" i="16"/>
  <c r="M64" i="16"/>
  <c r="K65" i="16"/>
  <c r="L65" i="16"/>
  <c r="M65" i="16"/>
  <c r="K66" i="16"/>
  <c r="L66" i="16"/>
  <c r="M66" i="16"/>
  <c r="K67" i="16"/>
  <c r="L67" i="16"/>
  <c r="M67" i="16"/>
  <c r="K68" i="16"/>
  <c r="L68" i="16"/>
  <c r="M68" i="16"/>
  <c r="K69" i="16"/>
  <c r="L69" i="16"/>
  <c r="M69" i="16"/>
  <c r="K70" i="16"/>
  <c r="L70" i="16"/>
  <c r="M70" i="16"/>
  <c r="K71" i="16"/>
  <c r="L71" i="16"/>
  <c r="M71" i="16"/>
  <c r="K72" i="16"/>
  <c r="L72" i="16"/>
  <c r="M72" i="16"/>
  <c r="K73" i="16"/>
  <c r="L73" i="16"/>
  <c r="M73" i="16"/>
  <c r="K74" i="16"/>
  <c r="L74" i="16"/>
  <c r="M74" i="16"/>
  <c r="K75" i="16"/>
  <c r="L75" i="16"/>
  <c r="M75" i="16"/>
  <c r="K76" i="16"/>
  <c r="L76" i="16"/>
  <c r="M76" i="16"/>
  <c r="K77" i="16"/>
  <c r="L77" i="16"/>
  <c r="M77" i="16"/>
  <c r="K78" i="16"/>
  <c r="L78" i="16"/>
  <c r="M78" i="16"/>
  <c r="K79" i="16"/>
  <c r="L79" i="16"/>
  <c r="M79" i="16"/>
  <c r="K80" i="16"/>
  <c r="L80" i="16"/>
  <c r="M80" i="16"/>
  <c r="K81" i="16"/>
  <c r="L81" i="16"/>
  <c r="M81" i="16"/>
  <c r="K82" i="16"/>
  <c r="L82" i="16"/>
  <c r="M82" i="16"/>
  <c r="K83" i="16"/>
  <c r="L83" i="16"/>
  <c r="M83" i="16"/>
  <c r="K84" i="16"/>
  <c r="L84" i="16"/>
  <c r="M84" i="16"/>
  <c r="K85" i="16"/>
  <c r="L85" i="16"/>
  <c r="M85" i="16"/>
  <c r="K86" i="16"/>
  <c r="L86" i="16"/>
  <c r="M86" i="16"/>
  <c r="K87" i="16"/>
  <c r="L87" i="16"/>
  <c r="M87" i="16"/>
  <c r="K88" i="16"/>
  <c r="L88" i="16"/>
  <c r="M88" i="16"/>
  <c r="K89" i="16"/>
  <c r="L89" i="16"/>
  <c r="M89" i="16"/>
  <c r="K90" i="16"/>
  <c r="L90" i="16"/>
  <c r="M90" i="16"/>
  <c r="K91" i="16"/>
  <c r="L91" i="16"/>
  <c r="M91" i="16"/>
  <c r="K92" i="16"/>
  <c r="L92" i="16"/>
  <c r="M92" i="16"/>
  <c r="K93" i="16"/>
  <c r="L93" i="16"/>
  <c r="M93" i="16"/>
  <c r="K94" i="16"/>
  <c r="L94" i="16"/>
  <c r="M94" i="16"/>
  <c r="K95" i="16"/>
  <c r="L95" i="16"/>
  <c r="M95" i="16"/>
  <c r="K96" i="16"/>
  <c r="L96" i="16"/>
  <c r="M96" i="16"/>
  <c r="K97" i="16"/>
  <c r="L97" i="16"/>
  <c r="M97" i="16"/>
  <c r="K98" i="16"/>
  <c r="L98" i="16"/>
  <c r="M98" i="16"/>
  <c r="K99" i="16"/>
  <c r="L99" i="16"/>
  <c r="M99" i="16"/>
  <c r="K100" i="16"/>
  <c r="L100" i="16"/>
  <c r="M100" i="16"/>
  <c r="K101" i="16"/>
  <c r="L101" i="16"/>
  <c r="M101" i="16"/>
  <c r="K102" i="16"/>
  <c r="L102" i="16"/>
  <c r="M102" i="16"/>
  <c r="K103" i="16"/>
  <c r="L103" i="16"/>
  <c r="M103" i="16"/>
  <c r="K104" i="16"/>
  <c r="L104" i="16"/>
  <c r="M104" i="16"/>
  <c r="K105" i="16"/>
  <c r="L105" i="16"/>
  <c r="M105" i="16"/>
  <c r="K106" i="16"/>
  <c r="L106" i="16"/>
  <c r="M106" i="16"/>
  <c r="K107" i="16"/>
  <c r="L107" i="16"/>
  <c r="M107" i="16"/>
  <c r="K108" i="16"/>
  <c r="L108" i="16"/>
  <c r="M108" i="16"/>
  <c r="K109" i="16"/>
  <c r="L109" i="16"/>
  <c r="M109" i="16"/>
  <c r="K110" i="16"/>
  <c r="L110" i="16"/>
  <c r="M110" i="16"/>
  <c r="K111" i="16"/>
  <c r="L111" i="16"/>
  <c r="M111" i="16"/>
  <c r="K112" i="16"/>
  <c r="L112" i="16"/>
  <c r="M112" i="16"/>
  <c r="K113" i="16"/>
  <c r="L113" i="16"/>
  <c r="M113" i="16"/>
  <c r="K114" i="16"/>
  <c r="L114" i="16"/>
  <c r="M114" i="16"/>
  <c r="K115" i="16"/>
  <c r="L115" i="16"/>
  <c r="M115" i="16"/>
  <c r="K116" i="16"/>
  <c r="L116" i="16"/>
  <c r="M116" i="16"/>
  <c r="K117" i="16"/>
  <c r="L117" i="16"/>
  <c r="M117" i="16"/>
  <c r="K118" i="16"/>
  <c r="L118" i="16"/>
  <c r="M118" i="16"/>
  <c r="K119" i="16"/>
  <c r="L119" i="16"/>
  <c r="M119" i="16"/>
  <c r="K120" i="16"/>
  <c r="L120" i="16"/>
  <c r="M120" i="16"/>
  <c r="K121" i="16"/>
  <c r="L121" i="16"/>
  <c r="M121" i="16"/>
  <c r="K122" i="16"/>
  <c r="L122" i="16"/>
  <c r="M122" i="16"/>
  <c r="K123" i="16"/>
  <c r="L123" i="16"/>
  <c r="M123" i="16"/>
  <c r="K124" i="16"/>
  <c r="L124" i="16"/>
  <c r="M124" i="16"/>
  <c r="K125" i="16"/>
  <c r="L125" i="16"/>
  <c r="M125" i="16"/>
  <c r="K126" i="16"/>
  <c r="L126" i="16"/>
  <c r="M126" i="16"/>
  <c r="K127" i="16"/>
  <c r="L127" i="16"/>
  <c r="M127" i="16"/>
  <c r="K128" i="16"/>
  <c r="L128" i="16"/>
  <c r="M128" i="16"/>
  <c r="K129" i="16"/>
  <c r="L129" i="16"/>
  <c r="M129" i="16"/>
  <c r="K130" i="16"/>
  <c r="L130" i="16"/>
  <c r="M130" i="16"/>
  <c r="K131" i="16"/>
  <c r="L131" i="16"/>
  <c r="M131" i="16"/>
  <c r="K132" i="16"/>
  <c r="L132" i="16"/>
  <c r="M132" i="16"/>
  <c r="K133" i="16"/>
  <c r="L133" i="16"/>
  <c r="M133" i="16"/>
  <c r="K134" i="16"/>
  <c r="L134" i="16"/>
  <c r="M134" i="16"/>
  <c r="K135" i="16"/>
  <c r="L135" i="16"/>
  <c r="M135" i="16"/>
  <c r="K136" i="16"/>
  <c r="L136" i="16"/>
  <c r="M136" i="16"/>
  <c r="K137" i="16"/>
  <c r="L137" i="16"/>
  <c r="M137" i="16"/>
  <c r="K138" i="16"/>
  <c r="L138" i="16"/>
  <c r="M138" i="16"/>
  <c r="K139" i="16"/>
  <c r="L139" i="16"/>
  <c r="M139" i="16"/>
  <c r="K140" i="16"/>
  <c r="L140" i="16"/>
  <c r="M140" i="16"/>
  <c r="K141" i="16"/>
  <c r="L141" i="16"/>
  <c r="M141" i="16"/>
  <c r="K142" i="16"/>
  <c r="L142" i="16"/>
  <c r="M142" i="16"/>
  <c r="K143" i="16"/>
  <c r="L143" i="16"/>
  <c r="M143" i="16"/>
  <c r="K144" i="16"/>
  <c r="L144" i="16"/>
  <c r="M144" i="16"/>
  <c r="K145" i="16"/>
  <c r="L145" i="16"/>
  <c r="M145" i="16"/>
  <c r="K146" i="16"/>
  <c r="L146" i="16"/>
  <c r="M146" i="16"/>
  <c r="K147" i="16"/>
  <c r="L147" i="16"/>
  <c r="M147" i="16"/>
  <c r="K148" i="16"/>
  <c r="L148" i="16"/>
  <c r="M148" i="16"/>
  <c r="K149" i="16"/>
  <c r="L149" i="16"/>
  <c r="M149" i="16"/>
  <c r="K150" i="16"/>
  <c r="L150" i="16"/>
  <c r="M150" i="16"/>
  <c r="K151" i="16"/>
  <c r="L151" i="16"/>
  <c r="M151" i="16"/>
  <c r="K152" i="16"/>
  <c r="L152" i="16"/>
  <c r="M152" i="16"/>
  <c r="K153" i="16"/>
  <c r="L153" i="16"/>
  <c r="M153" i="16"/>
  <c r="K154" i="16"/>
  <c r="L154" i="16"/>
  <c r="M154" i="16"/>
  <c r="K155" i="16"/>
  <c r="L155" i="16"/>
  <c r="M155" i="16"/>
  <c r="K156" i="16"/>
  <c r="L156" i="16"/>
  <c r="M156" i="16"/>
  <c r="K157" i="16"/>
  <c r="L157" i="16"/>
  <c r="M157" i="16"/>
  <c r="K158" i="16"/>
  <c r="L158" i="16"/>
  <c r="M158" i="16"/>
  <c r="K159" i="16"/>
  <c r="L159" i="16"/>
  <c r="M159" i="16"/>
  <c r="K160" i="16"/>
  <c r="L160" i="16"/>
  <c r="M160" i="16"/>
  <c r="K161" i="16"/>
  <c r="L161" i="16"/>
  <c r="M161" i="16"/>
  <c r="K162" i="16"/>
  <c r="L162" i="16"/>
  <c r="M162" i="16"/>
  <c r="K163" i="16"/>
  <c r="L163" i="16"/>
  <c r="M163" i="16"/>
  <c r="K164" i="16"/>
  <c r="L164" i="16"/>
  <c r="M164" i="16"/>
  <c r="K165" i="16"/>
  <c r="L165" i="16"/>
  <c r="M165" i="16"/>
  <c r="K166" i="16"/>
  <c r="L166" i="16"/>
  <c r="M166" i="16"/>
  <c r="K167" i="16"/>
  <c r="L167" i="16"/>
  <c r="M167" i="16"/>
  <c r="K168" i="16"/>
  <c r="L168" i="16"/>
  <c r="M168" i="16"/>
  <c r="K169" i="16"/>
  <c r="L169" i="16"/>
  <c r="M169" i="16"/>
  <c r="K170" i="16"/>
  <c r="L170" i="16"/>
  <c r="M170" i="16"/>
  <c r="K171" i="16"/>
  <c r="L171" i="16"/>
  <c r="M171" i="16"/>
  <c r="K172" i="16"/>
  <c r="L172" i="16"/>
  <c r="M172" i="16"/>
  <c r="K173" i="16"/>
  <c r="L173" i="16"/>
  <c r="M173" i="16"/>
  <c r="K174" i="16"/>
  <c r="L174" i="16"/>
  <c r="M174" i="16"/>
  <c r="K175" i="16"/>
  <c r="L175" i="16"/>
  <c r="M175" i="16"/>
  <c r="K176" i="16"/>
  <c r="L176" i="16"/>
  <c r="M176" i="16"/>
  <c r="K177" i="16"/>
  <c r="L177" i="16"/>
  <c r="M177" i="16"/>
  <c r="K178" i="16"/>
  <c r="L178" i="16"/>
  <c r="M178" i="16"/>
  <c r="K179" i="16"/>
  <c r="L179" i="16"/>
  <c r="M179" i="16"/>
  <c r="K180" i="16"/>
  <c r="L180" i="16"/>
  <c r="M180" i="16"/>
  <c r="K181" i="16"/>
  <c r="L181" i="16"/>
  <c r="M181" i="16"/>
  <c r="K182" i="16"/>
  <c r="L182" i="16"/>
  <c r="M182" i="16"/>
  <c r="K183" i="16"/>
  <c r="L183" i="16"/>
  <c r="M183" i="16"/>
  <c r="K184" i="16"/>
  <c r="L184" i="16"/>
  <c r="M184" i="16"/>
  <c r="K185" i="16"/>
  <c r="L185" i="16"/>
  <c r="M185" i="16"/>
  <c r="K186" i="16"/>
  <c r="L186" i="16"/>
  <c r="M186" i="16"/>
  <c r="K187" i="16"/>
  <c r="L187" i="16"/>
  <c r="M187" i="16"/>
  <c r="K188" i="16"/>
  <c r="L188" i="16"/>
  <c r="M188" i="16"/>
  <c r="K189" i="16"/>
  <c r="L189" i="16"/>
  <c r="M189" i="16"/>
  <c r="K190" i="16"/>
  <c r="L190" i="16"/>
  <c r="M190" i="16"/>
  <c r="K191" i="16"/>
  <c r="L191" i="16"/>
  <c r="M191" i="16"/>
  <c r="K192" i="16"/>
  <c r="L192" i="16"/>
  <c r="M192" i="16"/>
  <c r="K193" i="16"/>
  <c r="L193" i="16"/>
  <c r="M193" i="16"/>
  <c r="K194" i="16"/>
  <c r="L194" i="16"/>
  <c r="M194" i="16"/>
  <c r="K195" i="16"/>
  <c r="L195" i="16"/>
  <c r="M195" i="16"/>
  <c r="K196" i="16"/>
  <c r="L196" i="16"/>
  <c r="M196" i="16"/>
  <c r="K197" i="16"/>
  <c r="L197" i="16"/>
  <c r="M197" i="16"/>
  <c r="K198" i="16"/>
  <c r="L198" i="16"/>
  <c r="M198" i="16"/>
  <c r="K199" i="16"/>
  <c r="L199" i="16"/>
  <c r="M199" i="16"/>
  <c r="K200" i="16"/>
  <c r="L200" i="16"/>
  <c r="M200" i="16"/>
  <c r="K201" i="16"/>
  <c r="L201" i="16"/>
  <c r="M201" i="16"/>
  <c r="K202" i="16"/>
  <c r="L202" i="16"/>
  <c r="M202" i="16"/>
  <c r="K203" i="16"/>
  <c r="L203" i="16"/>
  <c r="M203" i="16"/>
  <c r="K204" i="16"/>
  <c r="L204" i="16"/>
  <c r="M204" i="16"/>
  <c r="K205" i="16"/>
  <c r="L205" i="16"/>
  <c r="M205" i="16"/>
  <c r="K206" i="16"/>
  <c r="L206" i="16"/>
  <c r="M206" i="16"/>
  <c r="K207" i="16"/>
  <c r="L207" i="16"/>
  <c r="M207" i="16"/>
  <c r="K208" i="16"/>
  <c r="L208" i="16"/>
  <c r="M208" i="16"/>
  <c r="K209" i="16"/>
  <c r="L209" i="16"/>
  <c r="M209" i="16"/>
  <c r="K210" i="16"/>
  <c r="L210" i="16"/>
  <c r="M210" i="16"/>
  <c r="K211" i="16"/>
  <c r="L211" i="16"/>
  <c r="M211" i="16"/>
  <c r="K212" i="16"/>
  <c r="L212" i="16"/>
  <c r="M212" i="16"/>
  <c r="K213" i="16"/>
  <c r="L213" i="16"/>
  <c r="M213" i="16"/>
  <c r="K214" i="16"/>
  <c r="L214" i="16"/>
  <c r="M214" i="16"/>
  <c r="K215" i="16"/>
  <c r="L215" i="16"/>
  <c r="M215" i="16"/>
  <c r="K216" i="16"/>
  <c r="L216" i="16"/>
  <c r="M216" i="16"/>
  <c r="K217" i="16"/>
  <c r="L217" i="16"/>
  <c r="M217" i="16"/>
  <c r="K218" i="16"/>
  <c r="L218" i="16"/>
  <c r="M218" i="16"/>
  <c r="K219" i="16"/>
  <c r="L219" i="16"/>
  <c r="M219" i="16"/>
  <c r="K220" i="16"/>
  <c r="L220" i="16"/>
  <c r="M220" i="16"/>
  <c r="K221" i="16"/>
  <c r="L221" i="16"/>
  <c r="M221" i="16"/>
  <c r="K222" i="16"/>
  <c r="L222" i="16"/>
  <c r="M222" i="16"/>
  <c r="K223" i="16"/>
  <c r="L223" i="16"/>
  <c r="M223" i="16"/>
  <c r="K224" i="16"/>
  <c r="L224" i="16"/>
  <c r="M224" i="16"/>
  <c r="K225" i="16"/>
  <c r="L225" i="16"/>
  <c r="M225" i="16"/>
  <c r="K226" i="16"/>
  <c r="L226" i="16"/>
  <c r="M226" i="16"/>
  <c r="K227" i="16"/>
  <c r="L227" i="16"/>
  <c r="M227" i="16"/>
  <c r="K228" i="16"/>
  <c r="L228" i="16"/>
  <c r="M228" i="16"/>
  <c r="K229" i="16"/>
  <c r="L229" i="16"/>
  <c r="M229" i="16"/>
  <c r="K230" i="16"/>
  <c r="L230" i="16"/>
  <c r="M230" i="16"/>
  <c r="K231" i="16"/>
  <c r="L231" i="16"/>
  <c r="M231" i="16"/>
  <c r="K232" i="16"/>
  <c r="L232" i="16"/>
  <c r="M232" i="16"/>
  <c r="K233" i="16"/>
  <c r="L233" i="16"/>
  <c r="M233" i="16"/>
  <c r="K234" i="16"/>
  <c r="L234" i="16"/>
  <c r="M234" i="16"/>
  <c r="K235" i="16"/>
  <c r="L235" i="16"/>
  <c r="M235" i="16"/>
  <c r="K236" i="16"/>
  <c r="L236" i="16"/>
  <c r="M236" i="16"/>
  <c r="K237" i="16"/>
  <c r="L237" i="16"/>
  <c r="M237" i="16"/>
  <c r="K238" i="16"/>
  <c r="L238" i="16"/>
  <c r="M238" i="16"/>
  <c r="K239" i="16"/>
  <c r="L239" i="16"/>
  <c r="M239" i="16"/>
  <c r="K240" i="16"/>
  <c r="L240" i="16"/>
  <c r="M240" i="16"/>
  <c r="K241" i="16"/>
  <c r="L241" i="16"/>
  <c r="M241" i="16"/>
  <c r="K242" i="16"/>
  <c r="L242" i="16"/>
  <c r="M242" i="16"/>
  <c r="K243" i="16"/>
  <c r="L243" i="16"/>
  <c r="M243" i="16"/>
  <c r="K244" i="16"/>
  <c r="L244" i="16"/>
  <c r="M244" i="16"/>
  <c r="K245" i="16"/>
  <c r="L245" i="16"/>
  <c r="M245" i="16"/>
  <c r="K246" i="16"/>
  <c r="L246" i="16"/>
  <c r="M246" i="16"/>
  <c r="K247" i="16"/>
  <c r="L247" i="16"/>
  <c r="M247" i="16"/>
  <c r="K248" i="16"/>
  <c r="L248" i="16"/>
  <c r="M248" i="16"/>
  <c r="K249" i="16"/>
  <c r="L249" i="16"/>
  <c r="M249" i="16"/>
  <c r="K250" i="16"/>
  <c r="L250" i="16"/>
  <c r="M250" i="16"/>
  <c r="K251" i="16"/>
  <c r="L251" i="16"/>
  <c r="M251" i="16"/>
  <c r="K252" i="16"/>
  <c r="L252" i="16"/>
  <c r="M252" i="16"/>
  <c r="K253" i="16"/>
  <c r="L253" i="16"/>
  <c r="M253" i="16"/>
  <c r="K254" i="16"/>
  <c r="L254" i="16"/>
  <c r="M254" i="16"/>
  <c r="K255" i="16"/>
  <c r="L255" i="16"/>
  <c r="M255" i="16"/>
  <c r="K256" i="16"/>
  <c r="L256" i="16"/>
  <c r="M256" i="16"/>
  <c r="K257" i="16"/>
  <c r="L257" i="16"/>
  <c r="M257" i="16"/>
  <c r="K258" i="16"/>
  <c r="L258" i="16"/>
  <c r="M258" i="16"/>
  <c r="K259" i="16"/>
  <c r="L259" i="16"/>
  <c r="M259" i="16"/>
  <c r="K260" i="16"/>
  <c r="L260" i="16"/>
  <c r="M260" i="16"/>
  <c r="K261" i="16"/>
  <c r="L261" i="16"/>
  <c r="M261" i="16"/>
  <c r="K262" i="16"/>
  <c r="L262" i="16"/>
  <c r="M262" i="16"/>
  <c r="K263" i="16"/>
  <c r="L263" i="16"/>
  <c r="M263" i="16"/>
  <c r="K264" i="16"/>
  <c r="L264" i="16"/>
  <c r="M264" i="16"/>
  <c r="K265" i="16"/>
  <c r="L265" i="16"/>
  <c r="M265" i="16"/>
  <c r="K266" i="16"/>
  <c r="L266" i="16"/>
  <c r="M266" i="16"/>
  <c r="K267" i="16"/>
  <c r="L267" i="16"/>
  <c r="M267" i="16"/>
  <c r="K268" i="16"/>
  <c r="L268" i="16"/>
  <c r="M268" i="16"/>
  <c r="K269" i="16"/>
  <c r="L269" i="16"/>
  <c r="M269" i="16"/>
  <c r="K270" i="16"/>
  <c r="L270" i="16"/>
  <c r="M270" i="16"/>
  <c r="K271" i="16"/>
  <c r="L271" i="16"/>
  <c r="M271" i="16"/>
  <c r="K272" i="16"/>
  <c r="L272" i="16"/>
  <c r="M272" i="16"/>
  <c r="K273" i="16"/>
  <c r="L273" i="16"/>
  <c r="M273" i="16"/>
  <c r="K274" i="16"/>
  <c r="L274" i="16"/>
  <c r="M274" i="16"/>
  <c r="K275" i="16"/>
  <c r="L275" i="16"/>
  <c r="M275" i="16"/>
  <c r="K276" i="16"/>
  <c r="L276" i="16"/>
  <c r="M276" i="16"/>
  <c r="K277" i="16"/>
  <c r="L277" i="16"/>
  <c r="M277" i="16"/>
  <c r="K278" i="16"/>
  <c r="L278" i="16"/>
  <c r="M278" i="16"/>
  <c r="K279" i="16"/>
  <c r="L279" i="16"/>
  <c r="M279" i="16"/>
  <c r="K280" i="16"/>
  <c r="L280" i="16"/>
  <c r="M280" i="16"/>
  <c r="K281" i="16"/>
  <c r="L281" i="16"/>
  <c r="M281" i="16"/>
  <c r="K282" i="16"/>
  <c r="L282" i="16"/>
  <c r="M282" i="16"/>
  <c r="K283" i="16"/>
  <c r="L283" i="16"/>
  <c r="M283" i="16"/>
  <c r="K284" i="16"/>
  <c r="L284" i="16"/>
  <c r="M284" i="16"/>
  <c r="K285" i="16"/>
  <c r="L285" i="16"/>
  <c r="M285" i="16"/>
  <c r="K286" i="16"/>
  <c r="L286" i="16"/>
  <c r="M286" i="16"/>
  <c r="K287" i="16"/>
  <c r="L287" i="16"/>
  <c r="M287" i="16"/>
  <c r="K288" i="16"/>
  <c r="L288" i="16"/>
  <c r="M288" i="16"/>
  <c r="K289" i="16"/>
  <c r="L289" i="16"/>
  <c r="M289" i="16"/>
  <c r="K290" i="16"/>
  <c r="L290" i="16"/>
  <c r="M290" i="16"/>
  <c r="K291" i="16"/>
  <c r="L291" i="16"/>
  <c r="M291" i="16"/>
  <c r="K292" i="16"/>
  <c r="L292" i="16"/>
  <c r="M292" i="16"/>
  <c r="K293" i="16"/>
  <c r="L293" i="16"/>
  <c r="M293" i="16"/>
  <c r="K294" i="16"/>
  <c r="L294" i="16"/>
  <c r="M294" i="16"/>
  <c r="K295" i="16"/>
  <c r="L295" i="16"/>
  <c r="M295" i="16"/>
  <c r="K296" i="16"/>
  <c r="L296" i="16"/>
  <c r="M296" i="16"/>
  <c r="K297" i="16"/>
  <c r="L297" i="16"/>
  <c r="M297" i="16"/>
  <c r="K298" i="16"/>
  <c r="L298" i="16"/>
  <c r="M298" i="16"/>
  <c r="K299" i="16"/>
  <c r="L299" i="16"/>
  <c r="M299" i="16"/>
  <c r="K300" i="16"/>
  <c r="L300" i="16"/>
  <c r="M300" i="16"/>
  <c r="K301" i="16"/>
  <c r="L301" i="16"/>
  <c r="M301" i="16"/>
  <c r="K302" i="16"/>
  <c r="L302" i="16"/>
  <c r="M302" i="16"/>
  <c r="K303" i="16"/>
  <c r="L303" i="16"/>
  <c r="M303" i="16"/>
  <c r="K304" i="16"/>
  <c r="L304" i="16"/>
  <c r="M304" i="16"/>
  <c r="K305" i="16"/>
  <c r="L305" i="16"/>
  <c r="M305" i="16"/>
  <c r="K306" i="16"/>
  <c r="L306" i="16"/>
  <c r="M306" i="16"/>
  <c r="K307" i="16"/>
  <c r="L307" i="16"/>
  <c r="M307" i="16"/>
  <c r="K308" i="16"/>
  <c r="L308" i="16"/>
  <c r="M308" i="16"/>
  <c r="K309" i="16"/>
  <c r="L309" i="16"/>
  <c r="M309" i="16"/>
  <c r="K310" i="16"/>
  <c r="L310" i="16"/>
  <c r="M310" i="16"/>
  <c r="K311" i="16"/>
  <c r="L311" i="16"/>
  <c r="M311" i="16"/>
  <c r="K312" i="16"/>
  <c r="L312" i="16"/>
  <c r="M312" i="16"/>
  <c r="K313" i="16"/>
  <c r="L313" i="16"/>
  <c r="M313" i="16"/>
  <c r="K314" i="16"/>
  <c r="L314" i="16"/>
  <c r="M314" i="16"/>
  <c r="K315" i="16"/>
  <c r="L315" i="16"/>
  <c r="M315" i="16"/>
  <c r="K316" i="16"/>
  <c r="L316" i="16"/>
  <c r="M316" i="16"/>
  <c r="K317" i="16"/>
  <c r="L317" i="16"/>
  <c r="M317" i="16"/>
  <c r="K318" i="16"/>
  <c r="L318" i="16"/>
  <c r="M318" i="16"/>
  <c r="K319" i="16"/>
  <c r="L319" i="16"/>
  <c r="M319" i="16"/>
  <c r="K320" i="16"/>
  <c r="L320" i="16"/>
  <c r="M320" i="16"/>
  <c r="K321" i="16"/>
  <c r="L321" i="16"/>
  <c r="M321" i="16"/>
  <c r="K322" i="16"/>
  <c r="L322" i="16"/>
  <c r="M322" i="16"/>
  <c r="K323" i="16"/>
  <c r="L323" i="16"/>
  <c r="M323" i="16"/>
  <c r="K324" i="16"/>
  <c r="L324" i="16"/>
  <c r="M324" i="16"/>
  <c r="K325" i="16"/>
  <c r="L325" i="16"/>
  <c r="M325" i="16"/>
  <c r="K326" i="16"/>
  <c r="L326" i="16"/>
  <c r="M326" i="16"/>
  <c r="K327" i="16"/>
  <c r="L327" i="16"/>
  <c r="M327" i="16"/>
  <c r="K328" i="16"/>
  <c r="L328" i="16"/>
  <c r="M328" i="16"/>
  <c r="K329" i="16"/>
  <c r="L329" i="16"/>
  <c r="M329" i="16"/>
  <c r="K330" i="16"/>
  <c r="L330" i="16"/>
  <c r="M330" i="16"/>
  <c r="K331" i="16"/>
  <c r="L331" i="16"/>
  <c r="M331" i="16"/>
  <c r="K332" i="16"/>
  <c r="L332" i="16"/>
  <c r="M332" i="16"/>
  <c r="K333" i="16"/>
  <c r="L333" i="16"/>
  <c r="M333" i="16"/>
  <c r="K334" i="16"/>
  <c r="L334" i="16"/>
  <c r="M334" i="16"/>
  <c r="K335" i="16"/>
  <c r="L335" i="16"/>
  <c r="M335" i="16"/>
  <c r="K336" i="16"/>
  <c r="L336" i="16"/>
  <c r="M336" i="16"/>
  <c r="K337" i="16"/>
  <c r="L337" i="16"/>
  <c r="M337" i="16"/>
  <c r="K338" i="16"/>
  <c r="L338" i="16"/>
  <c r="M338" i="16"/>
  <c r="K339" i="16"/>
  <c r="L339" i="16"/>
  <c r="M339" i="16"/>
  <c r="K340" i="16"/>
  <c r="L340" i="16"/>
  <c r="M340" i="16"/>
  <c r="K341" i="16"/>
  <c r="L341" i="16"/>
  <c r="M341" i="16"/>
  <c r="K342" i="16"/>
  <c r="L342" i="16"/>
  <c r="M342" i="16"/>
  <c r="K343" i="16"/>
  <c r="L343" i="16"/>
  <c r="M343" i="16"/>
  <c r="K344" i="16"/>
  <c r="L344" i="16"/>
  <c r="M344" i="16"/>
  <c r="K345" i="16"/>
  <c r="L345" i="16"/>
  <c r="M345" i="16"/>
  <c r="K346" i="16"/>
  <c r="L346" i="16"/>
  <c r="M346" i="16"/>
  <c r="K347" i="16"/>
  <c r="L347" i="16"/>
  <c r="M347" i="16"/>
  <c r="K348" i="16"/>
  <c r="L348" i="16"/>
  <c r="M348" i="16"/>
  <c r="K349" i="16"/>
  <c r="L349" i="16"/>
  <c r="M349" i="16"/>
  <c r="K350" i="16"/>
  <c r="L350" i="16"/>
  <c r="M350" i="16"/>
  <c r="K351" i="16"/>
  <c r="L351" i="16"/>
  <c r="M351" i="16"/>
  <c r="K352" i="16"/>
  <c r="L352" i="16"/>
  <c r="M352" i="16"/>
  <c r="K353" i="16"/>
  <c r="L353" i="16"/>
  <c r="M353" i="16"/>
  <c r="K354" i="16"/>
  <c r="L354" i="16"/>
  <c r="M354" i="16"/>
  <c r="K355" i="16"/>
  <c r="L355" i="16"/>
  <c r="M355" i="16"/>
  <c r="K356" i="16"/>
  <c r="L356" i="16"/>
  <c r="M356" i="16"/>
  <c r="K357" i="16"/>
  <c r="L357" i="16"/>
  <c r="M357" i="16"/>
  <c r="K358" i="16"/>
  <c r="L358" i="16"/>
  <c r="M358" i="16"/>
  <c r="K359" i="16"/>
  <c r="L359" i="16"/>
  <c r="M359" i="16"/>
  <c r="K360" i="16"/>
  <c r="L360" i="16"/>
  <c r="M360" i="16"/>
  <c r="K361" i="16"/>
  <c r="L361" i="16"/>
  <c r="M361" i="16"/>
  <c r="K362" i="16"/>
  <c r="L362" i="16"/>
  <c r="M362" i="16"/>
  <c r="K363" i="16"/>
  <c r="L363" i="16"/>
  <c r="M363" i="16"/>
  <c r="K364" i="16"/>
  <c r="L364" i="16"/>
  <c r="M364" i="16"/>
  <c r="K365" i="16"/>
  <c r="L365" i="16"/>
  <c r="M365" i="16"/>
  <c r="K366" i="16"/>
  <c r="L366" i="16"/>
  <c r="M366" i="16"/>
  <c r="K367" i="16"/>
  <c r="L367" i="16"/>
  <c r="M367" i="16"/>
  <c r="K368" i="16"/>
  <c r="L368" i="16"/>
  <c r="M368" i="16"/>
  <c r="K369" i="16"/>
  <c r="L369" i="16"/>
  <c r="M369" i="16"/>
  <c r="K370" i="16"/>
  <c r="L370" i="16"/>
  <c r="M370" i="16"/>
  <c r="K371" i="16"/>
  <c r="L371" i="16"/>
  <c r="M371" i="16"/>
  <c r="K372" i="16"/>
  <c r="L372" i="16"/>
  <c r="M372" i="16"/>
  <c r="K373" i="16"/>
  <c r="L373" i="16"/>
  <c r="M373" i="16"/>
  <c r="K374" i="16"/>
  <c r="L374" i="16"/>
  <c r="M374" i="16"/>
  <c r="K375" i="16"/>
  <c r="L375" i="16"/>
  <c r="M375" i="16"/>
  <c r="K376" i="16"/>
  <c r="L376" i="16"/>
  <c r="M376" i="16"/>
  <c r="K377" i="16"/>
  <c r="L377" i="16"/>
  <c r="M377" i="16"/>
  <c r="K378" i="16"/>
  <c r="L378" i="16"/>
  <c r="M378" i="16"/>
  <c r="K379" i="16"/>
  <c r="L379" i="16"/>
  <c r="M379" i="16"/>
  <c r="K380" i="16"/>
  <c r="L380" i="16"/>
  <c r="M380" i="16"/>
  <c r="K381" i="16"/>
  <c r="L381" i="16"/>
  <c r="M381" i="16"/>
  <c r="K382" i="16"/>
  <c r="L382" i="16"/>
  <c r="M382" i="16"/>
  <c r="K383" i="16"/>
  <c r="L383" i="16"/>
  <c r="M383" i="16"/>
  <c r="K384" i="16"/>
  <c r="L384" i="16"/>
  <c r="M384" i="16"/>
  <c r="K385" i="16"/>
  <c r="L385" i="16"/>
  <c r="M385" i="16"/>
  <c r="K386" i="16"/>
  <c r="L386" i="16"/>
  <c r="M386" i="16"/>
  <c r="K387" i="16"/>
  <c r="L387" i="16"/>
  <c r="M387" i="16"/>
  <c r="K388" i="16"/>
  <c r="L388" i="16"/>
  <c r="M388" i="16"/>
  <c r="K389" i="16"/>
  <c r="L389" i="16"/>
  <c r="M389" i="16"/>
  <c r="K390" i="16"/>
  <c r="L390" i="16"/>
  <c r="M390" i="16"/>
  <c r="K391" i="16"/>
  <c r="L391" i="16"/>
  <c r="M391" i="16"/>
  <c r="K392" i="16"/>
  <c r="L392" i="16"/>
  <c r="M392" i="16"/>
  <c r="K393" i="16"/>
  <c r="L393" i="16"/>
  <c r="M393" i="16"/>
  <c r="K394" i="16"/>
  <c r="L394" i="16"/>
  <c r="M394" i="16"/>
  <c r="K395" i="16"/>
  <c r="L395" i="16"/>
  <c r="M395" i="16"/>
  <c r="K396" i="16"/>
  <c r="L396" i="16"/>
  <c r="M396" i="16"/>
  <c r="K397" i="16"/>
  <c r="L397" i="16"/>
  <c r="M397" i="16"/>
  <c r="K398" i="16"/>
  <c r="L398" i="16"/>
  <c r="M398" i="16"/>
  <c r="K399" i="16"/>
  <c r="L399" i="16"/>
  <c r="M399" i="16"/>
  <c r="K400" i="16"/>
  <c r="L400" i="16"/>
  <c r="M400" i="16"/>
  <c r="K401" i="16"/>
  <c r="L401" i="16"/>
  <c r="M401" i="16"/>
  <c r="K402" i="16"/>
  <c r="L402" i="16"/>
  <c r="M402" i="16"/>
  <c r="K403" i="16"/>
  <c r="L403" i="16"/>
  <c r="M403" i="16"/>
  <c r="K404" i="16"/>
  <c r="L404" i="16"/>
  <c r="M404" i="16"/>
  <c r="K405" i="16"/>
  <c r="L405" i="16"/>
  <c r="M405" i="16"/>
  <c r="K406" i="16"/>
  <c r="L406" i="16"/>
  <c r="M406" i="16"/>
  <c r="K407" i="16"/>
  <c r="L407" i="16"/>
  <c r="M407" i="16"/>
  <c r="K408" i="16"/>
  <c r="L408" i="16"/>
  <c r="M408" i="16"/>
  <c r="K409" i="16"/>
  <c r="L409" i="16"/>
  <c r="M409" i="16"/>
  <c r="K410" i="16"/>
  <c r="L410" i="16"/>
  <c r="M410" i="16"/>
  <c r="K411" i="16"/>
  <c r="L411" i="16"/>
  <c r="M411" i="16"/>
  <c r="K412" i="16"/>
  <c r="L412" i="16"/>
  <c r="M412" i="16"/>
  <c r="K413" i="16"/>
  <c r="L413" i="16"/>
  <c r="M413" i="16"/>
  <c r="K414" i="16"/>
  <c r="L414" i="16"/>
  <c r="M414" i="16"/>
  <c r="K415" i="16"/>
  <c r="L415" i="16"/>
  <c r="M415" i="16"/>
  <c r="K416" i="16"/>
  <c r="L416" i="16"/>
  <c r="M416" i="16"/>
  <c r="K417" i="16"/>
  <c r="L417" i="16"/>
  <c r="M417" i="16"/>
  <c r="K418" i="16"/>
  <c r="L418" i="16"/>
  <c r="M418" i="16"/>
  <c r="K419" i="16"/>
  <c r="L419" i="16"/>
  <c r="M419" i="16"/>
  <c r="K420" i="16"/>
  <c r="L420" i="16"/>
  <c r="M420" i="16"/>
  <c r="K421" i="16"/>
  <c r="L421" i="16"/>
  <c r="M421" i="16"/>
  <c r="K422" i="16"/>
  <c r="L422" i="16"/>
  <c r="M422" i="16"/>
  <c r="K423" i="16"/>
  <c r="L423" i="16"/>
  <c r="M423" i="16"/>
  <c r="K424" i="16"/>
  <c r="L424" i="16"/>
  <c r="M424" i="16"/>
  <c r="K425" i="16"/>
  <c r="L425" i="16"/>
  <c r="M425" i="16"/>
  <c r="K426" i="16"/>
  <c r="L426" i="16"/>
  <c r="M426" i="16"/>
  <c r="K427" i="16"/>
  <c r="L427" i="16"/>
  <c r="M427" i="16"/>
  <c r="K428" i="16"/>
  <c r="L428" i="16"/>
  <c r="M428" i="16"/>
  <c r="K429" i="16"/>
  <c r="L429" i="16"/>
  <c r="M429" i="16"/>
  <c r="K430" i="16"/>
  <c r="L430" i="16"/>
  <c r="M430" i="16"/>
  <c r="K431" i="16"/>
  <c r="L431" i="16"/>
  <c r="M431" i="16"/>
  <c r="K432" i="16"/>
  <c r="L432" i="16"/>
  <c r="M432" i="16"/>
  <c r="K433" i="16"/>
  <c r="L433" i="16"/>
  <c r="M433" i="16"/>
  <c r="K434" i="16"/>
  <c r="L434" i="16"/>
  <c r="M434" i="16"/>
  <c r="K435" i="16"/>
  <c r="L435" i="16"/>
  <c r="M435" i="16"/>
  <c r="K436" i="16"/>
  <c r="L436" i="16"/>
  <c r="M436" i="16"/>
  <c r="K437" i="16"/>
  <c r="L437" i="16"/>
  <c r="M437" i="16"/>
  <c r="K438" i="16"/>
  <c r="L438" i="16"/>
  <c r="M438" i="16"/>
  <c r="K439" i="16"/>
  <c r="L439" i="16"/>
  <c r="M439" i="16"/>
  <c r="K440" i="16"/>
  <c r="L440" i="16"/>
  <c r="M440" i="16"/>
  <c r="K441" i="16"/>
  <c r="L441" i="16"/>
  <c r="M441" i="16"/>
  <c r="K442" i="16"/>
  <c r="L442" i="16"/>
  <c r="M442" i="16"/>
  <c r="K443" i="16"/>
  <c r="L443" i="16"/>
  <c r="M443" i="16"/>
  <c r="K444" i="16"/>
  <c r="L444" i="16"/>
  <c r="M444" i="16"/>
  <c r="K445" i="16"/>
  <c r="L445" i="16"/>
  <c r="M445" i="16"/>
  <c r="K446" i="16"/>
  <c r="L446" i="16"/>
  <c r="M446" i="16"/>
  <c r="K447" i="16"/>
  <c r="L447" i="16"/>
  <c r="M447" i="16"/>
  <c r="K448" i="16"/>
  <c r="L448" i="16"/>
  <c r="M448" i="16"/>
  <c r="K449" i="16"/>
  <c r="L449" i="16"/>
  <c r="M449" i="16"/>
  <c r="K450" i="16"/>
  <c r="L450" i="16"/>
  <c r="M450" i="16"/>
  <c r="K451" i="16"/>
  <c r="L451" i="16"/>
  <c r="M451" i="16"/>
  <c r="K452" i="16"/>
  <c r="L452" i="16"/>
  <c r="M452" i="16"/>
  <c r="K453" i="16"/>
  <c r="L453" i="16"/>
  <c r="M453" i="16"/>
  <c r="K454" i="16"/>
  <c r="L454" i="16"/>
  <c r="M454" i="16"/>
  <c r="K455" i="16"/>
  <c r="L455" i="16"/>
  <c r="M455" i="16"/>
  <c r="K456" i="16"/>
  <c r="L456" i="16"/>
  <c r="M456" i="16"/>
  <c r="K457" i="16"/>
  <c r="L457" i="16"/>
  <c r="M457" i="16"/>
  <c r="K458" i="16"/>
  <c r="L458" i="16"/>
  <c r="M458" i="16"/>
  <c r="K459" i="16"/>
  <c r="L459" i="16"/>
  <c r="M459" i="16"/>
  <c r="K460" i="16"/>
  <c r="L460" i="16"/>
  <c r="M460" i="16"/>
  <c r="K461" i="16"/>
  <c r="L461" i="16"/>
  <c r="M461" i="16"/>
  <c r="K462" i="16"/>
  <c r="L462" i="16"/>
  <c r="M462" i="16"/>
  <c r="K463" i="16"/>
  <c r="L463" i="16"/>
  <c r="M463" i="16"/>
  <c r="K464" i="16"/>
  <c r="L464" i="16"/>
  <c r="M464" i="16"/>
  <c r="K465" i="16"/>
  <c r="L465" i="16"/>
  <c r="M465" i="16"/>
  <c r="K466" i="16"/>
  <c r="L466" i="16"/>
  <c r="M466" i="16"/>
  <c r="K467" i="16"/>
  <c r="L467" i="16"/>
  <c r="M467" i="16"/>
  <c r="K468" i="16"/>
  <c r="L468" i="16"/>
  <c r="M468" i="16"/>
  <c r="K469" i="16"/>
  <c r="L469" i="16"/>
  <c r="M469" i="16"/>
  <c r="K470" i="16"/>
  <c r="L470" i="16"/>
  <c r="M470" i="16"/>
  <c r="K471" i="16"/>
  <c r="L471" i="16"/>
  <c r="M471" i="16"/>
  <c r="K472" i="16"/>
  <c r="L472" i="16"/>
  <c r="M472" i="16"/>
  <c r="K473" i="16"/>
  <c r="L473" i="16"/>
  <c r="M473" i="16"/>
  <c r="K474" i="16"/>
  <c r="L474" i="16"/>
  <c r="M474" i="16"/>
  <c r="K475" i="16"/>
  <c r="L475" i="16"/>
  <c r="M475" i="16"/>
  <c r="K476" i="16"/>
  <c r="L476" i="16"/>
  <c r="M476" i="16"/>
  <c r="K477" i="16"/>
  <c r="L477" i="16"/>
  <c r="M477" i="16"/>
  <c r="K478" i="16"/>
  <c r="L478" i="16"/>
  <c r="M478" i="16"/>
  <c r="K479" i="16"/>
  <c r="L479" i="16"/>
  <c r="M479" i="16"/>
  <c r="K480" i="16"/>
  <c r="L480" i="16"/>
  <c r="M480" i="16"/>
  <c r="K481" i="16"/>
  <c r="L481" i="16"/>
  <c r="M481" i="16"/>
  <c r="K482" i="16"/>
  <c r="L482" i="16"/>
  <c r="M482" i="16"/>
  <c r="K483" i="16"/>
  <c r="L483" i="16"/>
  <c r="M483" i="16"/>
  <c r="K484" i="16"/>
  <c r="L484" i="16"/>
  <c r="M484" i="16"/>
  <c r="K485" i="16"/>
  <c r="L485" i="16"/>
  <c r="M485" i="16"/>
  <c r="K486" i="16"/>
  <c r="L486" i="16"/>
  <c r="M486" i="16"/>
  <c r="K487" i="16"/>
  <c r="L487" i="16"/>
  <c r="M487" i="16"/>
  <c r="K488" i="16"/>
  <c r="L488" i="16"/>
  <c r="M488" i="16"/>
  <c r="K489" i="16"/>
  <c r="L489" i="16"/>
  <c r="M489" i="16"/>
  <c r="K490" i="16"/>
  <c r="L490" i="16"/>
  <c r="M490" i="16"/>
  <c r="K491" i="16"/>
  <c r="L491" i="16"/>
  <c r="M491" i="16"/>
  <c r="K492" i="16"/>
  <c r="L492" i="16"/>
  <c r="M492" i="16"/>
  <c r="K493" i="16"/>
  <c r="L493" i="16"/>
  <c r="M493" i="16"/>
  <c r="K494" i="16"/>
  <c r="L494" i="16"/>
  <c r="M494" i="16"/>
  <c r="K495" i="16"/>
  <c r="L495" i="16"/>
  <c r="M495" i="16"/>
  <c r="K496" i="16"/>
  <c r="L496" i="16"/>
  <c r="M496" i="16"/>
  <c r="K497" i="16"/>
  <c r="L497" i="16"/>
  <c r="M497" i="16"/>
  <c r="K498" i="16"/>
  <c r="L498" i="16"/>
  <c r="M498" i="16"/>
  <c r="K499" i="16"/>
  <c r="L499" i="16"/>
  <c r="M499" i="16"/>
  <c r="K500" i="16"/>
  <c r="L500" i="16"/>
  <c r="M500" i="16"/>
  <c r="K501" i="16"/>
  <c r="L501" i="16"/>
  <c r="M501" i="16"/>
  <c r="K502" i="16"/>
  <c r="L502" i="16"/>
  <c r="M502" i="16"/>
  <c r="K503" i="16"/>
  <c r="L503" i="16"/>
  <c r="M503" i="16"/>
  <c r="K504" i="16"/>
  <c r="L504" i="16"/>
  <c r="M504" i="16"/>
  <c r="K505" i="16"/>
  <c r="L505" i="16"/>
  <c r="M505" i="16"/>
  <c r="K506" i="16"/>
  <c r="L506" i="16"/>
  <c r="M506" i="16"/>
  <c r="K507" i="16"/>
  <c r="L507" i="16"/>
  <c r="M507" i="16"/>
  <c r="K508" i="16"/>
  <c r="L508" i="16"/>
  <c r="M508" i="16"/>
  <c r="K509" i="16"/>
  <c r="L509" i="16"/>
  <c r="M509" i="16"/>
  <c r="K510" i="16"/>
  <c r="L510" i="16"/>
  <c r="M510" i="16"/>
  <c r="K511" i="16"/>
  <c r="L511" i="16"/>
  <c r="M511" i="16"/>
  <c r="K512" i="16"/>
  <c r="L512" i="16"/>
  <c r="M512" i="16"/>
  <c r="K513" i="16"/>
  <c r="L513" i="16"/>
  <c r="M513" i="16"/>
  <c r="K514" i="16"/>
  <c r="L514" i="16"/>
  <c r="M514" i="16"/>
  <c r="K515" i="16"/>
  <c r="L515" i="16"/>
  <c r="M515" i="16"/>
  <c r="K516" i="16"/>
  <c r="L516" i="16"/>
  <c r="M516" i="16"/>
  <c r="K517" i="16"/>
  <c r="L517" i="16"/>
  <c r="M517" i="16"/>
  <c r="K518" i="16"/>
  <c r="L518" i="16"/>
  <c r="M518" i="16"/>
  <c r="K519" i="16"/>
  <c r="L519" i="16"/>
  <c r="M519" i="16"/>
  <c r="K520" i="16"/>
  <c r="L520" i="16"/>
  <c r="M520" i="16"/>
  <c r="K521" i="16"/>
  <c r="L521" i="16"/>
  <c r="M521" i="16"/>
  <c r="K522" i="16"/>
  <c r="L522" i="16"/>
  <c r="M522" i="16"/>
  <c r="K523" i="16"/>
  <c r="L523" i="16"/>
  <c r="M523" i="16"/>
  <c r="K524" i="16"/>
  <c r="L524" i="16"/>
  <c r="M524" i="16"/>
  <c r="K525" i="16"/>
  <c r="L525" i="16"/>
  <c r="M525" i="16"/>
  <c r="K526" i="16"/>
  <c r="L526" i="16"/>
  <c r="M526" i="16"/>
  <c r="K527" i="16"/>
  <c r="L527" i="16"/>
  <c r="M527" i="16"/>
  <c r="K528" i="16"/>
  <c r="L528" i="16"/>
  <c r="M528" i="16"/>
  <c r="K529" i="16"/>
  <c r="L529" i="16"/>
  <c r="M529" i="16"/>
  <c r="K530" i="16"/>
  <c r="L530" i="16"/>
  <c r="M530" i="16"/>
  <c r="K531" i="16"/>
  <c r="L531" i="16"/>
  <c r="M531" i="16"/>
  <c r="K532" i="16"/>
  <c r="L532" i="16"/>
  <c r="M532" i="16"/>
  <c r="K533" i="16"/>
  <c r="L533" i="16"/>
  <c r="M533" i="16"/>
  <c r="K534" i="16"/>
  <c r="L534" i="16"/>
  <c r="M534" i="16"/>
  <c r="K535" i="16"/>
  <c r="L535" i="16"/>
  <c r="M535" i="16"/>
  <c r="K536" i="16"/>
  <c r="L536" i="16"/>
  <c r="M536" i="16"/>
  <c r="K537" i="16"/>
  <c r="L537" i="16"/>
  <c r="M537" i="16"/>
  <c r="K538" i="16"/>
  <c r="L538" i="16"/>
  <c r="M538" i="16"/>
  <c r="K539" i="16"/>
  <c r="L539" i="16"/>
  <c r="M539" i="16"/>
  <c r="K540" i="16"/>
  <c r="L540" i="16"/>
  <c r="M540" i="16"/>
  <c r="K541" i="16"/>
  <c r="L541" i="16"/>
  <c r="M541" i="16"/>
  <c r="K542" i="16"/>
  <c r="L542" i="16"/>
  <c r="M542" i="16"/>
  <c r="K543" i="16"/>
  <c r="L543" i="16"/>
  <c r="M543" i="16"/>
  <c r="K544" i="16"/>
  <c r="L544" i="16"/>
  <c r="M544" i="16"/>
  <c r="K545" i="16"/>
  <c r="L545" i="16"/>
  <c r="M545" i="16"/>
  <c r="K546" i="16"/>
  <c r="L546" i="16"/>
  <c r="M546" i="16"/>
  <c r="K547" i="16"/>
  <c r="L547" i="16"/>
  <c r="M547" i="16"/>
  <c r="K548" i="16"/>
  <c r="L548" i="16"/>
  <c r="M548" i="16"/>
  <c r="K549" i="16"/>
  <c r="L549" i="16"/>
  <c r="M549" i="16"/>
  <c r="K550" i="16"/>
  <c r="L550" i="16"/>
  <c r="M550" i="16"/>
  <c r="K551" i="16"/>
  <c r="L551" i="16"/>
  <c r="M551" i="16"/>
  <c r="K552" i="16"/>
  <c r="L552" i="16"/>
  <c r="M552" i="16"/>
  <c r="K553" i="16"/>
  <c r="L553" i="16"/>
  <c r="M553" i="16"/>
  <c r="K554" i="16"/>
  <c r="L554" i="16"/>
  <c r="M554" i="16"/>
  <c r="K555" i="16"/>
  <c r="L555" i="16"/>
  <c r="M555" i="16"/>
  <c r="K556" i="16"/>
  <c r="L556" i="16"/>
  <c r="M556" i="16"/>
  <c r="K557" i="16"/>
  <c r="L557" i="16"/>
  <c r="M557" i="16"/>
  <c r="K558" i="16"/>
  <c r="L558" i="16"/>
  <c r="M558" i="16"/>
  <c r="K559" i="16"/>
  <c r="L559" i="16"/>
  <c r="M559" i="16"/>
  <c r="K560" i="16"/>
  <c r="L560" i="16"/>
  <c r="M560" i="16"/>
  <c r="K561" i="16"/>
  <c r="L561" i="16"/>
  <c r="M561" i="16"/>
  <c r="K562" i="16"/>
  <c r="L562" i="16"/>
  <c r="M562" i="16"/>
  <c r="K563" i="16"/>
  <c r="L563" i="16"/>
  <c r="M563" i="16"/>
  <c r="K564" i="16"/>
  <c r="L564" i="16"/>
  <c r="M564" i="16"/>
  <c r="K565" i="16"/>
  <c r="L565" i="16"/>
  <c r="M565" i="16"/>
  <c r="K566" i="16"/>
  <c r="L566" i="16"/>
  <c r="M566" i="16"/>
  <c r="K567" i="16"/>
  <c r="L567" i="16"/>
  <c r="M567" i="16"/>
  <c r="K568" i="16"/>
  <c r="L568" i="16"/>
  <c r="M568" i="16"/>
  <c r="K569" i="16"/>
  <c r="L569" i="16"/>
  <c r="M569" i="16"/>
  <c r="K570" i="16"/>
  <c r="L570" i="16"/>
  <c r="M570" i="16"/>
  <c r="K571" i="16"/>
  <c r="L571" i="16"/>
  <c r="M571" i="16"/>
  <c r="K572" i="16"/>
  <c r="L572" i="16"/>
  <c r="M572" i="16"/>
  <c r="K573" i="16"/>
  <c r="L573" i="16"/>
  <c r="M573" i="16"/>
  <c r="K574" i="16"/>
  <c r="L574" i="16"/>
  <c r="M574" i="16"/>
  <c r="K575" i="16"/>
  <c r="L575" i="16"/>
  <c r="M575" i="16"/>
  <c r="K576" i="16"/>
  <c r="L576" i="16"/>
  <c r="M576" i="16"/>
  <c r="K577" i="16"/>
  <c r="L577" i="16"/>
  <c r="M577" i="16"/>
  <c r="K578" i="16"/>
  <c r="L578" i="16"/>
  <c r="M578" i="16"/>
  <c r="K579" i="16"/>
  <c r="L579" i="16"/>
  <c r="M579" i="16"/>
  <c r="K580" i="16"/>
  <c r="L580" i="16"/>
  <c r="M580" i="16"/>
  <c r="K581" i="16"/>
  <c r="L581" i="16"/>
  <c r="M581" i="16"/>
  <c r="K582" i="16"/>
  <c r="L582" i="16"/>
  <c r="M582" i="16"/>
  <c r="K583" i="16"/>
  <c r="L583" i="16"/>
  <c r="M583" i="16"/>
  <c r="K584" i="16"/>
  <c r="L584" i="16"/>
  <c r="M584" i="16"/>
  <c r="K585" i="16"/>
  <c r="L585" i="16"/>
  <c r="M585" i="16"/>
  <c r="K586" i="16"/>
  <c r="L586" i="16"/>
  <c r="M586" i="16"/>
  <c r="K587" i="16"/>
  <c r="L587" i="16"/>
  <c r="M587" i="16"/>
  <c r="K588" i="16"/>
  <c r="L588" i="16"/>
  <c r="M588" i="16"/>
  <c r="K589" i="16"/>
  <c r="L589" i="16"/>
  <c r="M589" i="16"/>
  <c r="K590" i="16"/>
  <c r="L590" i="16"/>
  <c r="M590" i="16"/>
  <c r="K591" i="16"/>
  <c r="L591" i="16"/>
  <c r="M591" i="16"/>
  <c r="K592" i="16"/>
  <c r="L592" i="16"/>
  <c r="M592" i="16"/>
  <c r="K593" i="16"/>
  <c r="L593" i="16"/>
  <c r="M593" i="16"/>
  <c r="K594" i="16"/>
  <c r="L594" i="16"/>
  <c r="M594" i="16"/>
  <c r="K595" i="16"/>
  <c r="L595" i="16"/>
  <c r="M595" i="16"/>
  <c r="K596" i="16"/>
  <c r="L596" i="16"/>
  <c r="M596" i="16"/>
  <c r="K597" i="16"/>
  <c r="L597" i="16"/>
  <c r="M597" i="16"/>
  <c r="K598" i="16"/>
  <c r="L598" i="16"/>
  <c r="M598" i="16"/>
  <c r="K599" i="16"/>
  <c r="L599" i="16"/>
  <c r="M599" i="16"/>
  <c r="K600" i="16"/>
  <c r="L600" i="16"/>
  <c r="M600" i="16"/>
  <c r="K601" i="16"/>
  <c r="L601" i="16"/>
  <c r="M601" i="16"/>
  <c r="K602" i="16"/>
  <c r="L602" i="16"/>
  <c r="M602" i="16"/>
  <c r="K603" i="16"/>
  <c r="L603" i="16"/>
  <c r="M603" i="16"/>
  <c r="K604" i="16"/>
  <c r="L604" i="16"/>
  <c r="M604" i="16"/>
  <c r="K605" i="16"/>
  <c r="L605" i="16"/>
  <c r="M605" i="16"/>
  <c r="K606" i="16"/>
  <c r="L606" i="16"/>
  <c r="M606" i="16"/>
  <c r="K607" i="16"/>
  <c r="L607" i="16"/>
  <c r="M607" i="16"/>
  <c r="K608" i="16"/>
  <c r="L608" i="16"/>
  <c r="M608" i="16"/>
  <c r="K609" i="16"/>
  <c r="L609" i="16"/>
  <c r="M609" i="16"/>
  <c r="K610" i="16"/>
  <c r="L610" i="16"/>
  <c r="M610" i="16"/>
  <c r="K611" i="16"/>
  <c r="L611" i="16"/>
  <c r="M611" i="16"/>
  <c r="K612" i="16"/>
  <c r="L612" i="16"/>
  <c r="M612" i="16"/>
  <c r="K613" i="16"/>
  <c r="L613" i="16"/>
  <c r="M613" i="16"/>
  <c r="K614" i="16"/>
  <c r="L614" i="16"/>
  <c r="M614" i="16"/>
  <c r="K615" i="16"/>
  <c r="L615" i="16"/>
  <c r="M615" i="16"/>
  <c r="K616" i="16"/>
  <c r="L616" i="16"/>
  <c r="M616" i="16"/>
  <c r="K617" i="16"/>
  <c r="L617" i="16"/>
  <c r="M617" i="16"/>
  <c r="K618" i="16"/>
  <c r="L618" i="16"/>
  <c r="M618" i="16"/>
  <c r="K619" i="16"/>
  <c r="L619" i="16"/>
  <c r="M619" i="16"/>
  <c r="K620" i="16"/>
  <c r="L620" i="16"/>
  <c r="M620" i="16"/>
  <c r="K621" i="16"/>
  <c r="L621" i="16"/>
  <c r="M621" i="16"/>
  <c r="K622" i="16"/>
  <c r="L622" i="16"/>
  <c r="M622" i="16"/>
  <c r="K623" i="16"/>
  <c r="L623" i="16"/>
  <c r="M623" i="16"/>
  <c r="K624" i="16"/>
  <c r="L624" i="16"/>
  <c r="M624" i="16"/>
  <c r="K625" i="16"/>
  <c r="L625" i="16"/>
  <c r="M625" i="16"/>
  <c r="K626" i="16"/>
  <c r="L626" i="16"/>
  <c r="M626" i="16"/>
  <c r="K627" i="16"/>
  <c r="L627" i="16"/>
  <c r="M627" i="16"/>
  <c r="K628" i="16"/>
  <c r="L628" i="16"/>
  <c r="M628" i="16"/>
  <c r="K629" i="16"/>
  <c r="L629" i="16"/>
  <c r="M629" i="16"/>
  <c r="K630" i="16"/>
  <c r="L630" i="16"/>
  <c r="M630" i="16"/>
  <c r="K631" i="16"/>
  <c r="L631" i="16"/>
  <c r="M631" i="16"/>
  <c r="K632" i="16"/>
  <c r="L632" i="16"/>
  <c r="M632" i="16"/>
  <c r="K633" i="16"/>
  <c r="L633" i="16"/>
  <c r="M633" i="16"/>
  <c r="K634" i="16"/>
  <c r="L634" i="16"/>
  <c r="M634" i="16"/>
  <c r="K635" i="16"/>
  <c r="L635" i="16"/>
  <c r="M635" i="16"/>
  <c r="K636" i="16"/>
  <c r="L636" i="16"/>
  <c r="M636" i="16"/>
  <c r="K637" i="16"/>
  <c r="L637" i="16"/>
  <c r="M637" i="16"/>
  <c r="K638" i="16"/>
  <c r="L638" i="16"/>
  <c r="M638" i="16"/>
  <c r="K639" i="16"/>
  <c r="L639" i="16"/>
  <c r="M639" i="16"/>
  <c r="K640" i="16"/>
  <c r="L640" i="16"/>
  <c r="M640" i="16"/>
  <c r="K641" i="16"/>
  <c r="L641" i="16"/>
  <c r="M641" i="16"/>
  <c r="K642" i="16"/>
  <c r="L642" i="16"/>
  <c r="M642" i="16"/>
  <c r="K643" i="16"/>
  <c r="L643" i="16"/>
  <c r="M643" i="16"/>
  <c r="K644" i="16"/>
  <c r="L644" i="16"/>
  <c r="M644" i="16"/>
  <c r="K645" i="16"/>
  <c r="L645" i="16"/>
  <c r="M645" i="16"/>
  <c r="K646" i="16"/>
  <c r="L646" i="16"/>
  <c r="M646" i="16"/>
  <c r="K647" i="16"/>
  <c r="L647" i="16"/>
  <c r="M647" i="16"/>
  <c r="K648" i="16"/>
  <c r="L648" i="16"/>
  <c r="M648" i="16"/>
  <c r="K649" i="16"/>
  <c r="L649" i="16"/>
  <c r="M649" i="16"/>
  <c r="K650" i="16"/>
  <c r="L650" i="16"/>
  <c r="M650" i="16"/>
  <c r="K651" i="16"/>
  <c r="L651" i="16"/>
  <c r="M651" i="16"/>
  <c r="K652" i="16"/>
  <c r="L652" i="16"/>
  <c r="M652" i="16"/>
  <c r="K653" i="16"/>
  <c r="L653" i="16"/>
  <c r="M653" i="16"/>
  <c r="K654" i="16"/>
  <c r="L654" i="16"/>
  <c r="M654" i="16"/>
  <c r="K655" i="16"/>
  <c r="L655" i="16"/>
  <c r="M655" i="16"/>
  <c r="K656" i="16"/>
  <c r="L656" i="16"/>
  <c r="M656" i="16"/>
  <c r="K657" i="16"/>
  <c r="L657" i="16"/>
  <c r="M657" i="16"/>
  <c r="K658" i="16"/>
  <c r="L658" i="16"/>
  <c r="M658" i="16"/>
  <c r="K659" i="16"/>
  <c r="L659" i="16"/>
  <c r="M659" i="16"/>
  <c r="K660" i="16"/>
  <c r="L660" i="16"/>
  <c r="M660" i="16"/>
  <c r="K661" i="16"/>
  <c r="L661" i="16"/>
  <c r="M661" i="16"/>
  <c r="K662" i="16"/>
  <c r="L662" i="16"/>
  <c r="M662" i="16"/>
  <c r="K663" i="16"/>
  <c r="L663" i="16"/>
  <c r="M663" i="16"/>
  <c r="K664" i="16"/>
  <c r="L664" i="16"/>
  <c r="M664" i="16"/>
  <c r="K665" i="16"/>
  <c r="L665" i="16"/>
  <c r="M665" i="16"/>
  <c r="K666" i="16"/>
  <c r="L666" i="16"/>
  <c r="M666" i="16"/>
  <c r="K667" i="16"/>
  <c r="L667" i="16"/>
  <c r="M667" i="16"/>
  <c r="K668" i="16"/>
  <c r="L668" i="16"/>
  <c r="M668" i="16"/>
  <c r="K669" i="16"/>
  <c r="L669" i="16"/>
  <c r="M669" i="16"/>
  <c r="K670" i="16"/>
  <c r="L670" i="16"/>
  <c r="M670" i="16"/>
  <c r="K671" i="16"/>
  <c r="L671" i="16"/>
  <c r="M671" i="16"/>
  <c r="K672" i="16"/>
  <c r="L672" i="16"/>
  <c r="M672" i="16"/>
  <c r="K673" i="16"/>
  <c r="L673" i="16"/>
  <c r="M673" i="16"/>
  <c r="K674" i="16"/>
  <c r="L674" i="16"/>
  <c r="M674" i="16"/>
  <c r="K675" i="16"/>
  <c r="L675" i="16"/>
  <c r="M675" i="16"/>
  <c r="K676" i="16"/>
  <c r="L676" i="16"/>
  <c r="M676" i="16"/>
  <c r="K677" i="16"/>
  <c r="L677" i="16"/>
  <c r="M677" i="16"/>
  <c r="K678" i="16"/>
  <c r="L678" i="16"/>
  <c r="M678" i="16"/>
  <c r="K679" i="16"/>
  <c r="L679" i="16"/>
  <c r="M679" i="16"/>
  <c r="K680" i="16"/>
  <c r="L680" i="16"/>
  <c r="M680" i="16"/>
  <c r="K681" i="16"/>
  <c r="L681" i="16"/>
  <c r="M681" i="16"/>
  <c r="K682" i="16"/>
  <c r="L682" i="16"/>
  <c r="M682" i="16"/>
  <c r="K683" i="16"/>
  <c r="L683" i="16"/>
  <c r="M683" i="16"/>
  <c r="K684" i="16"/>
  <c r="L684" i="16"/>
  <c r="M684" i="16"/>
  <c r="K685" i="16"/>
  <c r="L685" i="16"/>
  <c r="M685" i="16"/>
  <c r="K686" i="16"/>
  <c r="L686" i="16"/>
  <c r="M686" i="16"/>
  <c r="K687" i="16"/>
  <c r="L687" i="16"/>
  <c r="M687" i="16"/>
  <c r="K688" i="16"/>
  <c r="L688" i="16"/>
  <c r="M688" i="16"/>
  <c r="K689" i="16"/>
  <c r="L689" i="16"/>
  <c r="M689" i="16"/>
  <c r="K690" i="16"/>
  <c r="L690" i="16"/>
  <c r="M690" i="16"/>
  <c r="K691" i="16"/>
  <c r="L691" i="16"/>
  <c r="M691" i="16"/>
  <c r="K692" i="16"/>
  <c r="L692" i="16"/>
  <c r="M692" i="16"/>
  <c r="K693" i="16"/>
  <c r="L693" i="16"/>
  <c r="M693" i="16"/>
  <c r="K694" i="16"/>
  <c r="L694" i="16"/>
  <c r="M694" i="16"/>
  <c r="K695" i="16"/>
  <c r="L695" i="16"/>
  <c r="M695" i="16"/>
  <c r="K696" i="16"/>
  <c r="L696" i="16"/>
  <c r="M696" i="16"/>
  <c r="K697" i="16"/>
  <c r="L697" i="16"/>
  <c r="M697" i="16"/>
  <c r="K698" i="16"/>
  <c r="L698" i="16"/>
  <c r="M698" i="16"/>
  <c r="K699" i="16"/>
  <c r="L699" i="16"/>
  <c r="M699" i="16"/>
  <c r="K700" i="16"/>
  <c r="L700" i="16"/>
  <c r="M700" i="16"/>
  <c r="K701" i="16"/>
  <c r="L701" i="16"/>
  <c r="M701" i="16"/>
  <c r="K702" i="16"/>
  <c r="L702" i="16"/>
  <c r="M702" i="16"/>
  <c r="K703" i="16"/>
  <c r="L703" i="16"/>
  <c r="M703" i="16"/>
  <c r="K704" i="16"/>
  <c r="L704" i="16"/>
  <c r="M704" i="16"/>
  <c r="K705" i="16"/>
  <c r="L705" i="16"/>
  <c r="M705" i="16"/>
  <c r="K706" i="16"/>
  <c r="L706" i="16"/>
  <c r="M706" i="16"/>
  <c r="K707" i="16"/>
  <c r="L707" i="16"/>
  <c r="M707" i="16"/>
  <c r="K708" i="16"/>
  <c r="L708" i="16"/>
  <c r="M708" i="16"/>
  <c r="K709" i="16"/>
  <c r="L709" i="16"/>
  <c r="M709" i="16"/>
  <c r="K710" i="16"/>
  <c r="L710" i="16"/>
  <c r="M710" i="16"/>
  <c r="K711" i="16"/>
  <c r="L711" i="16"/>
  <c r="M711" i="16"/>
  <c r="K712" i="16"/>
  <c r="L712" i="16"/>
  <c r="M712" i="16"/>
  <c r="K713" i="16"/>
  <c r="L713" i="16"/>
  <c r="M713" i="16"/>
  <c r="K714" i="16"/>
  <c r="L714" i="16"/>
  <c r="M714" i="16"/>
  <c r="K715" i="16"/>
  <c r="L715" i="16"/>
  <c r="M715" i="16"/>
  <c r="K716" i="16"/>
  <c r="L716" i="16"/>
  <c r="M716" i="16"/>
  <c r="K717" i="16"/>
  <c r="L717" i="16"/>
  <c r="M717" i="16"/>
  <c r="K718" i="16"/>
  <c r="L718" i="16"/>
  <c r="M718" i="16"/>
  <c r="K719" i="16"/>
  <c r="L719" i="16"/>
  <c r="M719" i="16"/>
  <c r="K720" i="16"/>
  <c r="L720" i="16"/>
  <c r="M720" i="16"/>
  <c r="K721" i="16"/>
  <c r="L721" i="16"/>
  <c r="M721" i="16"/>
  <c r="K722" i="16"/>
  <c r="L722" i="16"/>
  <c r="M722" i="16"/>
  <c r="K723" i="16"/>
  <c r="L723" i="16"/>
  <c r="M723" i="16"/>
  <c r="K724" i="16"/>
  <c r="L724" i="16"/>
  <c r="M724" i="16"/>
  <c r="K725" i="16"/>
  <c r="L725" i="16"/>
  <c r="M725" i="16"/>
  <c r="K726" i="16"/>
  <c r="L726" i="16"/>
  <c r="M726" i="16"/>
  <c r="K727" i="16"/>
  <c r="L727" i="16"/>
  <c r="M727" i="16"/>
  <c r="K728" i="16"/>
  <c r="L728" i="16"/>
  <c r="M728" i="16"/>
  <c r="K729" i="16"/>
  <c r="L729" i="16"/>
  <c r="M729" i="16"/>
  <c r="K730" i="16"/>
  <c r="L730" i="16"/>
  <c r="M730" i="16"/>
  <c r="K731" i="16"/>
  <c r="L731" i="16"/>
  <c r="M731" i="16"/>
  <c r="K732" i="16"/>
  <c r="L732" i="16"/>
  <c r="M732" i="16"/>
  <c r="K733" i="16"/>
  <c r="L733" i="16"/>
  <c r="M733" i="16"/>
  <c r="K734" i="16"/>
  <c r="L734" i="16"/>
  <c r="M734" i="16"/>
  <c r="K735" i="16"/>
  <c r="L735" i="16"/>
  <c r="M735" i="16"/>
  <c r="K736" i="16"/>
  <c r="L736" i="16"/>
  <c r="M736" i="16"/>
  <c r="K737" i="16"/>
  <c r="L737" i="16"/>
  <c r="M737" i="16"/>
  <c r="K738" i="16"/>
  <c r="L738" i="16"/>
  <c r="M738" i="16"/>
  <c r="K739" i="16"/>
  <c r="L739" i="16"/>
  <c r="M739" i="16"/>
  <c r="K740" i="16"/>
  <c r="L740" i="16"/>
  <c r="M740" i="16"/>
  <c r="K741" i="16"/>
  <c r="L741" i="16"/>
  <c r="M741" i="16"/>
  <c r="K742" i="16"/>
  <c r="L742" i="16"/>
  <c r="M742" i="16"/>
  <c r="K743" i="16"/>
  <c r="L743" i="16"/>
  <c r="M743" i="16"/>
  <c r="K744" i="16"/>
  <c r="L744" i="16"/>
  <c r="M744" i="16"/>
  <c r="K745" i="16"/>
  <c r="L745" i="16"/>
  <c r="M745" i="16"/>
  <c r="K746" i="16"/>
  <c r="L746" i="16"/>
  <c r="M746" i="16"/>
  <c r="K747" i="16"/>
  <c r="L747" i="16"/>
  <c r="M747" i="16"/>
  <c r="K748" i="16"/>
  <c r="L748" i="16"/>
  <c r="M748" i="16"/>
  <c r="K749" i="16"/>
  <c r="L749" i="16"/>
  <c r="M749" i="16"/>
  <c r="K750" i="16"/>
  <c r="L750" i="16"/>
  <c r="M750" i="16"/>
  <c r="K751" i="16"/>
  <c r="L751" i="16"/>
  <c r="M751" i="16"/>
  <c r="K752" i="16"/>
  <c r="L752" i="16"/>
  <c r="M752" i="16"/>
  <c r="K753" i="16"/>
  <c r="L753" i="16"/>
  <c r="M753" i="16"/>
  <c r="K754" i="16"/>
  <c r="L754" i="16"/>
  <c r="M754" i="16"/>
  <c r="K755" i="16"/>
  <c r="L755" i="16"/>
  <c r="M755" i="16"/>
  <c r="K756" i="16"/>
  <c r="L756" i="16"/>
  <c r="M756" i="16"/>
  <c r="K757" i="16"/>
  <c r="L757" i="16"/>
  <c r="M757" i="16"/>
  <c r="K758" i="16"/>
  <c r="L758" i="16"/>
  <c r="M758" i="16"/>
  <c r="K759" i="16"/>
  <c r="L759" i="16"/>
  <c r="M759" i="16"/>
  <c r="K760" i="16"/>
  <c r="L760" i="16"/>
  <c r="M760" i="16"/>
  <c r="K761" i="16"/>
  <c r="L761" i="16"/>
  <c r="M761" i="16"/>
  <c r="K762" i="16"/>
  <c r="L762" i="16"/>
  <c r="M762" i="16"/>
  <c r="K763" i="16"/>
  <c r="L763" i="16"/>
  <c r="M763" i="16"/>
  <c r="K764" i="16"/>
  <c r="L764" i="16"/>
  <c r="M764" i="16"/>
  <c r="K765" i="16"/>
  <c r="L765" i="16"/>
  <c r="M765" i="16"/>
  <c r="K766" i="16"/>
  <c r="L766" i="16"/>
  <c r="M766" i="16"/>
  <c r="K767" i="16"/>
  <c r="L767" i="16"/>
  <c r="M767" i="16"/>
  <c r="K768" i="16"/>
  <c r="L768" i="16"/>
  <c r="M768" i="16"/>
  <c r="K769" i="16"/>
  <c r="L769" i="16"/>
  <c r="M769" i="16"/>
  <c r="K770" i="16"/>
  <c r="L770" i="16"/>
  <c r="M770" i="16"/>
  <c r="K771" i="16"/>
  <c r="L771" i="16"/>
  <c r="M771" i="16"/>
  <c r="K772" i="16"/>
  <c r="L772" i="16"/>
  <c r="M772" i="16"/>
  <c r="K773" i="16"/>
  <c r="L773" i="16"/>
  <c r="M773" i="16"/>
  <c r="K774" i="16"/>
  <c r="L774" i="16"/>
  <c r="M774" i="16"/>
  <c r="K775" i="16"/>
  <c r="L775" i="16"/>
  <c r="M775" i="16"/>
  <c r="K776" i="16"/>
  <c r="L776" i="16"/>
  <c r="M776" i="16"/>
  <c r="K777" i="16"/>
  <c r="L777" i="16"/>
  <c r="M777" i="16"/>
  <c r="K778" i="16"/>
  <c r="L778" i="16"/>
  <c r="M778" i="16"/>
  <c r="K779" i="16"/>
  <c r="L779" i="16"/>
  <c r="M779" i="16"/>
  <c r="K780" i="16"/>
  <c r="L780" i="16"/>
  <c r="M780" i="16"/>
  <c r="K781" i="16"/>
  <c r="L781" i="16"/>
  <c r="M781" i="16"/>
  <c r="K782" i="16"/>
  <c r="L782" i="16"/>
  <c r="M782" i="16"/>
  <c r="K783" i="16"/>
  <c r="L783" i="16"/>
  <c r="M783" i="16"/>
  <c r="K784" i="16"/>
  <c r="L784" i="16"/>
  <c r="M784" i="16"/>
  <c r="K785" i="16"/>
  <c r="L785" i="16"/>
  <c r="M785" i="16"/>
  <c r="K786" i="16"/>
  <c r="L786" i="16"/>
  <c r="M786" i="16"/>
  <c r="K787" i="16"/>
  <c r="L787" i="16"/>
  <c r="M787" i="16"/>
  <c r="K788" i="16"/>
  <c r="L788" i="16"/>
  <c r="M788" i="16"/>
  <c r="K789" i="16"/>
  <c r="L789" i="16"/>
  <c r="M789" i="16"/>
  <c r="K790" i="16"/>
  <c r="L790" i="16"/>
  <c r="M790" i="16"/>
  <c r="K791" i="16"/>
  <c r="L791" i="16"/>
  <c r="M791" i="16"/>
  <c r="K792" i="16"/>
  <c r="L792" i="16"/>
  <c r="M792" i="16"/>
  <c r="K793" i="16"/>
  <c r="L793" i="16"/>
  <c r="M793" i="16"/>
  <c r="K794" i="16"/>
  <c r="L794" i="16"/>
  <c r="M794" i="16"/>
  <c r="K795" i="16"/>
  <c r="L795" i="16"/>
  <c r="M795" i="16"/>
  <c r="K796" i="16"/>
  <c r="L796" i="16"/>
  <c r="M796" i="16"/>
  <c r="K797" i="16"/>
  <c r="L797" i="16"/>
  <c r="M797" i="16"/>
  <c r="K798" i="16"/>
  <c r="L798" i="16"/>
  <c r="M798" i="16"/>
  <c r="K799" i="16"/>
  <c r="L799" i="16"/>
  <c r="M799" i="16"/>
  <c r="K800" i="16"/>
  <c r="L800" i="16"/>
  <c r="M800" i="16"/>
  <c r="K801" i="16"/>
  <c r="L801" i="16"/>
  <c r="M801" i="16"/>
  <c r="K802" i="16"/>
  <c r="L802" i="16"/>
  <c r="M802" i="16"/>
  <c r="K803" i="16"/>
  <c r="L803" i="16"/>
  <c r="M803" i="16"/>
  <c r="K804" i="16"/>
  <c r="L804" i="16"/>
  <c r="M804" i="16"/>
  <c r="K805" i="16"/>
  <c r="L805" i="16"/>
  <c r="M805" i="16"/>
  <c r="K806" i="16"/>
  <c r="L806" i="16"/>
  <c r="M806" i="16"/>
  <c r="K807" i="16"/>
  <c r="L807" i="16"/>
  <c r="M807" i="16"/>
  <c r="K808" i="16"/>
  <c r="L808" i="16"/>
  <c r="M808" i="16"/>
  <c r="K809" i="16"/>
  <c r="L809" i="16"/>
  <c r="M809" i="16"/>
  <c r="K810" i="16"/>
  <c r="L810" i="16"/>
  <c r="M810" i="16"/>
  <c r="K811" i="16"/>
  <c r="L811" i="16"/>
  <c r="M811" i="16"/>
  <c r="K812" i="16"/>
  <c r="L812" i="16"/>
  <c r="M812" i="16"/>
  <c r="K813" i="16"/>
  <c r="L813" i="16"/>
  <c r="M813" i="16"/>
  <c r="K814" i="16"/>
  <c r="L814" i="16"/>
  <c r="M814" i="16"/>
  <c r="K815" i="16"/>
  <c r="L815" i="16"/>
  <c r="M815" i="16"/>
  <c r="K816" i="16"/>
  <c r="L816" i="16"/>
  <c r="M816" i="16"/>
  <c r="K817" i="16"/>
  <c r="L817" i="16"/>
  <c r="M817" i="16"/>
  <c r="K818" i="16"/>
  <c r="L818" i="16"/>
  <c r="M818" i="16"/>
  <c r="K819" i="16"/>
  <c r="L819" i="16"/>
  <c r="M819" i="16"/>
  <c r="K820" i="16"/>
  <c r="L820" i="16"/>
  <c r="M820" i="16"/>
  <c r="K821" i="16"/>
  <c r="L821" i="16"/>
  <c r="M821" i="16"/>
  <c r="K822" i="16"/>
  <c r="L822" i="16"/>
  <c r="M822" i="16"/>
  <c r="K823" i="16"/>
  <c r="L823" i="16"/>
  <c r="M823" i="16"/>
  <c r="K824" i="16"/>
  <c r="L824" i="16"/>
  <c r="M824" i="16"/>
  <c r="K825" i="16"/>
  <c r="L825" i="16"/>
  <c r="M825" i="16"/>
  <c r="K826" i="16"/>
  <c r="L826" i="16"/>
  <c r="M826" i="16"/>
  <c r="K827" i="16"/>
  <c r="L827" i="16"/>
  <c r="M827" i="16"/>
  <c r="K828" i="16"/>
  <c r="L828" i="16"/>
  <c r="M828" i="16"/>
  <c r="K829" i="16"/>
  <c r="L829" i="16"/>
  <c r="M829" i="16"/>
  <c r="K830" i="16"/>
  <c r="L830" i="16"/>
  <c r="M830" i="16"/>
  <c r="K831" i="16"/>
  <c r="L831" i="16"/>
  <c r="M831" i="16"/>
  <c r="K832" i="16"/>
  <c r="L832" i="16"/>
  <c r="M832" i="16"/>
  <c r="K833" i="16"/>
  <c r="L833" i="16"/>
  <c r="M833" i="16"/>
  <c r="K834" i="16"/>
  <c r="L834" i="16"/>
  <c r="M834" i="16"/>
  <c r="K835" i="16"/>
  <c r="L835" i="16"/>
  <c r="M835" i="16"/>
  <c r="K836" i="16"/>
  <c r="L836" i="16"/>
  <c r="M836" i="16"/>
  <c r="K837" i="16"/>
  <c r="L837" i="16"/>
  <c r="M837" i="16"/>
  <c r="K838" i="16"/>
  <c r="L838" i="16"/>
  <c r="M838" i="16"/>
  <c r="K839" i="16"/>
  <c r="L839" i="16"/>
  <c r="M839" i="16"/>
  <c r="K840" i="16"/>
  <c r="L840" i="16"/>
  <c r="M840" i="16"/>
  <c r="K841" i="16"/>
  <c r="L841" i="16"/>
  <c r="M841" i="16"/>
  <c r="K842" i="16"/>
  <c r="L842" i="16"/>
  <c r="M842" i="16"/>
  <c r="K843" i="16"/>
  <c r="L843" i="16"/>
  <c r="M843" i="16"/>
  <c r="K844" i="16"/>
  <c r="L844" i="16"/>
  <c r="M844" i="16"/>
  <c r="K845" i="16"/>
  <c r="L845" i="16"/>
  <c r="M845" i="16"/>
  <c r="K846" i="16"/>
  <c r="L846" i="16"/>
  <c r="M846" i="16"/>
  <c r="K847" i="16"/>
  <c r="L847" i="16"/>
  <c r="M847" i="16"/>
  <c r="K848" i="16"/>
  <c r="L848" i="16"/>
  <c r="M848" i="16"/>
  <c r="K849" i="16"/>
  <c r="L849" i="16"/>
  <c r="M849" i="16"/>
  <c r="K850" i="16"/>
  <c r="L850" i="16"/>
  <c r="M850" i="16"/>
  <c r="K851" i="16"/>
  <c r="L851" i="16"/>
  <c r="M851" i="16"/>
  <c r="K852" i="16"/>
  <c r="L852" i="16"/>
  <c r="M852" i="16"/>
  <c r="K853" i="16"/>
  <c r="L853" i="16"/>
  <c r="M853" i="16"/>
  <c r="K854" i="16"/>
  <c r="L854" i="16"/>
  <c r="M854" i="16"/>
  <c r="K855" i="16"/>
  <c r="L855" i="16"/>
  <c r="M855" i="16"/>
  <c r="K856" i="16"/>
  <c r="L856" i="16"/>
  <c r="M856" i="16"/>
  <c r="K857" i="16"/>
  <c r="L857" i="16"/>
  <c r="M857" i="16"/>
  <c r="K858" i="16"/>
  <c r="L858" i="16"/>
  <c r="M858" i="16"/>
  <c r="K859" i="16"/>
  <c r="L859" i="16"/>
  <c r="M859" i="16"/>
  <c r="K860" i="16"/>
  <c r="L860" i="16"/>
  <c r="M860" i="16"/>
  <c r="K861" i="16"/>
  <c r="L861" i="16"/>
  <c r="M861" i="16"/>
  <c r="K862" i="16"/>
  <c r="L862" i="16"/>
  <c r="M862" i="16"/>
  <c r="K863" i="16"/>
  <c r="L863" i="16"/>
  <c r="M863" i="16"/>
  <c r="K864" i="16"/>
  <c r="L864" i="16"/>
  <c r="M864" i="16"/>
  <c r="K865" i="16"/>
  <c r="L865" i="16"/>
  <c r="M865" i="16"/>
  <c r="K866" i="16"/>
  <c r="L866" i="16"/>
  <c r="M866" i="16"/>
  <c r="K867" i="16"/>
  <c r="L867" i="16"/>
  <c r="M867" i="16"/>
  <c r="K868" i="16"/>
  <c r="L868" i="16"/>
  <c r="M868" i="16"/>
  <c r="K869" i="16"/>
  <c r="L869" i="16"/>
  <c r="M869" i="16"/>
  <c r="K870" i="16"/>
  <c r="L870" i="16"/>
  <c r="M870" i="16"/>
  <c r="K871" i="16"/>
  <c r="L871" i="16"/>
  <c r="M871" i="16"/>
  <c r="K872" i="16"/>
  <c r="L872" i="16"/>
  <c r="M872" i="16"/>
  <c r="K873" i="16"/>
  <c r="L873" i="16"/>
  <c r="M873" i="16"/>
  <c r="K874" i="16"/>
  <c r="L874" i="16"/>
  <c r="M874" i="16"/>
  <c r="K875" i="16"/>
  <c r="L875" i="16"/>
  <c r="M875" i="16"/>
  <c r="K876" i="16"/>
  <c r="L876" i="16"/>
  <c r="M876" i="16"/>
  <c r="K877" i="16"/>
  <c r="L877" i="16"/>
  <c r="M877" i="16"/>
  <c r="K878" i="16"/>
  <c r="L878" i="16"/>
  <c r="M878" i="16"/>
  <c r="K879" i="16"/>
  <c r="L879" i="16"/>
  <c r="M879" i="16"/>
  <c r="K880" i="16"/>
  <c r="L880" i="16"/>
  <c r="M880" i="16"/>
  <c r="K881" i="16"/>
  <c r="L881" i="16"/>
  <c r="M881" i="16"/>
  <c r="K882" i="16"/>
  <c r="L882" i="16"/>
  <c r="M882" i="16"/>
  <c r="K883" i="16"/>
  <c r="L883" i="16"/>
  <c r="M883" i="16"/>
  <c r="K884" i="16"/>
  <c r="L884" i="16"/>
  <c r="M884" i="16"/>
  <c r="K885" i="16"/>
  <c r="L885" i="16"/>
  <c r="M885" i="16"/>
  <c r="K886" i="16"/>
  <c r="L886" i="16"/>
  <c r="M886" i="16"/>
  <c r="K887" i="16"/>
  <c r="L887" i="16"/>
  <c r="M887" i="16"/>
  <c r="K888" i="16"/>
  <c r="L888" i="16"/>
  <c r="M888" i="16"/>
  <c r="K889" i="16"/>
  <c r="L889" i="16"/>
  <c r="M889" i="16"/>
  <c r="K890" i="16"/>
  <c r="L890" i="16"/>
  <c r="M890" i="16"/>
  <c r="K891" i="16"/>
  <c r="L891" i="16"/>
  <c r="M891" i="16"/>
  <c r="K892" i="16"/>
  <c r="L892" i="16"/>
  <c r="M892" i="16"/>
  <c r="K893" i="16"/>
  <c r="L893" i="16"/>
  <c r="M893" i="16"/>
  <c r="K894" i="16"/>
  <c r="L894" i="16"/>
  <c r="M894" i="16"/>
  <c r="K895" i="16"/>
  <c r="L895" i="16"/>
  <c r="M895" i="16"/>
  <c r="K896" i="16"/>
  <c r="L896" i="16"/>
  <c r="M896" i="16"/>
  <c r="K897" i="16"/>
  <c r="L897" i="16"/>
  <c r="M897" i="16"/>
  <c r="K898" i="16"/>
  <c r="L898" i="16"/>
  <c r="M898" i="16"/>
  <c r="K899" i="16"/>
  <c r="L899" i="16"/>
  <c r="M899" i="16"/>
  <c r="K900" i="16"/>
  <c r="L900" i="16"/>
  <c r="M900" i="16"/>
  <c r="K901" i="16"/>
  <c r="L901" i="16"/>
  <c r="M901" i="16"/>
  <c r="K902" i="16"/>
  <c r="L902" i="16"/>
  <c r="M902" i="16"/>
  <c r="K903" i="16"/>
  <c r="L903" i="16"/>
  <c r="M903" i="16"/>
  <c r="K904" i="16"/>
  <c r="L904" i="16"/>
  <c r="M904" i="16"/>
  <c r="K905" i="16"/>
  <c r="L905" i="16"/>
  <c r="M905" i="16"/>
  <c r="K906" i="16"/>
  <c r="L906" i="16"/>
  <c r="M906" i="16"/>
  <c r="K907" i="16"/>
  <c r="L907" i="16"/>
  <c r="M907" i="16"/>
  <c r="K908" i="16"/>
  <c r="L908" i="16"/>
  <c r="M908" i="16"/>
  <c r="K909" i="16"/>
  <c r="L909" i="16"/>
  <c r="M909" i="16"/>
  <c r="K910" i="16"/>
  <c r="L910" i="16"/>
  <c r="M910" i="16"/>
  <c r="K911" i="16"/>
  <c r="L911" i="16"/>
  <c r="M911" i="16"/>
  <c r="K912" i="16"/>
  <c r="L912" i="16"/>
  <c r="M912" i="16"/>
  <c r="K913" i="16"/>
  <c r="L913" i="16"/>
  <c r="M913" i="16"/>
  <c r="K914" i="16"/>
  <c r="L914" i="16"/>
  <c r="M914" i="16"/>
  <c r="K915" i="16"/>
  <c r="L915" i="16"/>
  <c r="M915" i="16"/>
  <c r="K916" i="16"/>
  <c r="L916" i="16"/>
  <c r="M916" i="16"/>
  <c r="K917" i="16"/>
  <c r="L917" i="16"/>
  <c r="M917" i="16"/>
  <c r="K918" i="16"/>
  <c r="L918" i="16"/>
  <c r="M918" i="16"/>
  <c r="K919" i="16"/>
  <c r="L919" i="16"/>
  <c r="M919" i="16"/>
  <c r="K920" i="16"/>
  <c r="L920" i="16"/>
  <c r="M920" i="16"/>
  <c r="K921" i="16"/>
  <c r="L921" i="16"/>
  <c r="M921" i="16"/>
  <c r="K922" i="16"/>
  <c r="L922" i="16"/>
  <c r="M922" i="16"/>
  <c r="K923" i="16"/>
  <c r="L923" i="16"/>
  <c r="M923" i="16"/>
  <c r="K924" i="16"/>
  <c r="L924" i="16"/>
  <c r="M924" i="16"/>
  <c r="K925" i="16"/>
  <c r="L925" i="16"/>
  <c r="M925" i="16"/>
  <c r="K926" i="16"/>
  <c r="L926" i="16"/>
  <c r="M926" i="16"/>
  <c r="K927" i="16"/>
  <c r="L927" i="16"/>
  <c r="M927" i="16"/>
  <c r="K928" i="16"/>
  <c r="L928" i="16"/>
  <c r="M928" i="16"/>
  <c r="K929" i="16"/>
  <c r="L929" i="16"/>
  <c r="M929" i="16"/>
  <c r="K930" i="16"/>
  <c r="L930" i="16"/>
  <c r="M930" i="16"/>
  <c r="K931" i="16"/>
  <c r="L931" i="16"/>
  <c r="M931" i="16"/>
  <c r="K932" i="16"/>
  <c r="L932" i="16"/>
  <c r="M932" i="16"/>
  <c r="K933" i="16"/>
  <c r="L933" i="16"/>
  <c r="M933" i="16"/>
  <c r="K934" i="16"/>
  <c r="L934" i="16"/>
  <c r="M934" i="16"/>
  <c r="K935" i="16"/>
  <c r="L935" i="16"/>
  <c r="M935" i="16"/>
  <c r="K936" i="16"/>
  <c r="L936" i="16"/>
  <c r="M936" i="16"/>
  <c r="K937" i="16"/>
  <c r="L937" i="16"/>
  <c r="M937" i="16"/>
  <c r="K938" i="16"/>
  <c r="L938" i="16"/>
  <c r="M938" i="16"/>
  <c r="K939" i="16"/>
  <c r="L939" i="16"/>
  <c r="M939" i="16"/>
  <c r="K940" i="16"/>
  <c r="L940" i="16"/>
  <c r="M940" i="16"/>
  <c r="K941" i="16"/>
  <c r="L941" i="16"/>
  <c r="M941" i="16"/>
  <c r="K942" i="16"/>
  <c r="L942" i="16"/>
  <c r="M942" i="16"/>
  <c r="K943" i="16"/>
  <c r="L943" i="16"/>
  <c r="M943" i="16"/>
  <c r="K944" i="16"/>
  <c r="L944" i="16"/>
  <c r="M944" i="16"/>
  <c r="K945" i="16"/>
  <c r="L945" i="16"/>
  <c r="M945" i="16"/>
  <c r="K946" i="16"/>
  <c r="L946" i="16"/>
  <c r="M946" i="16"/>
  <c r="K947" i="16"/>
  <c r="L947" i="16"/>
  <c r="M947" i="16"/>
  <c r="K948" i="16"/>
  <c r="L948" i="16"/>
  <c r="M948" i="16"/>
  <c r="K949" i="16"/>
  <c r="L949" i="16"/>
  <c r="M949" i="16"/>
  <c r="K950" i="16"/>
  <c r="L950" i="16"/>
  <c r="M950" i="16"/>
  <c r="K951" i="16"/>
  <c r="L951" i="16"/>
  <c r="M951" i="16"/>
  <c r="K952" i="16"/>
  <c r="L952" i="16"/>
  <c r="M952" i="16"/>
  <c r="K953" i="16"/>
  <c r="L953" i="16"/>
  <c r="M953" i="16"/>
  <c r="K954" i="16"/>
  <c r="L954" i="16"/>
  <c r="M954" i="16"/>
  <c r="K955" i="16"/>
  <c r="L955" i="16"/>
  <c r="M955" i="16"/>
  <c r="K956" i="16"/>
  <c r="L956" i="16"/>
  <c r="M956" i="16"/>
  <c r="K957" i="16"/>
  <c r="L957" i="16"/>
  <c r="M957" i="16"/>
  <c r="K958" i="16"/>
  <c r="L958" i="16"/>
  <c r="M958" i="16"/>
  <c r="K959" i="16"/>
  <c r="L959" i="16"/>
  <c r="M959" i="16"/>
  <c r="K960" i="16"/>
  <c r="L960" i="16"/>
  <c r="M960" i="16"/>
  <c r="K961" i="16"/>
  <c r="L961" i="16"/>
  <c r="M961" i="16"/>
  <c r="K962" i="16"/>
  <c r="L962" i="16"/>
  <c r="M962" i="16"/>
  <c r="K963" i="16"/>
  <c r="L963" i="16"/>
  <c r="M963" i="16"/>
  <c r="K964" i="16"/>
  <c r="L964" i="16"/>
  <c r="M964" i="16"/>
  <c r="K965" i="16"/>
  <c r="L965" i="16"/>
  <c r="M965" i="16"/>
  <c r="K966" i="16"/>
  <c r="L966" i="16"/>
  <c r="M966" i="16"/>
  <c r="K967" i="16"/>
  <c r="L967" i="16"/>
  <c r="M967" i="16"/>
  <c r="K968" i="16"/>
  <c r="L968" i="16"/>
  <c r="M968" i="16"/>
  <c r="K969" i="16"/>
  <c r="L969" i="16"/>
  <c r="M969" i="16"/>
  <c r="K970" i="16"/>
  <c r="L970" i="16"/>
  <c r="M970" i="16"/>
  <c r="K971" i="16"/>
  <c r="L971" i="16"/>
  <c r="M971" i="16"/>
  <c r="K972" i="16"/>
  <c r="L972" i="16"/>
  <c r="M972" i="16"/>
  <c r="K973" i="16"/>
  <c r="L973" i="16"/>
  <c r="M973" i="16"/>
  <c r="K974" i="16"/>
  <c r="L974" i="16"/>
  <c r="M974" i="16"/>
  <c r="K975" i="16"/>
  <c r="L975" i="16"/>
  <c r="M975" i="16"/>
  <c r="K976" i="16"/>
  <c r="L976" i="16"/>
  <c r="M976" i="16"/>
  <c r="K977" i="16"/>
  <c r="L977" i="16"/>
  <c r="M977" i="16"/>
  <c r="K978" i="16"/>
  <c r="L978" i="16"/>
  <c r="M978" i="16"/>
  <c r="K979" i="16"/>
  <c r="L979" i="16"/>
  <c r="M979" i="16"/>
  <c r="K980" i="16"/>
  <c r="L980" i="16"/>
  <c r="M980" i="16"/>
  <c r="K981" i="16"/>
  <c r="L981" i="16"/>
  <c r="M981" i="16"/>
  <c r="K982" i="16"/>
  <c r="L982" i="16"/>
  <c r="M982" i="16"/>
  <c r="K983" i="16"/>
  <c r="L983" i="16"/>
  <c r="M983" i="16"/>
  <c r="K984" i="16"/>
  <c r="L984" i="16"/>
  <c r="M984" i="16"/>
  <c r="K985" i="16"/>
  <c r="L985" i="16"/>
  <c r="M985" i="16"/>
  <c r="K986" i="16"/>
  <c r="L986" i="16"/>
  <c r="M986" i="16"/>
  <c r="K987" i="16"/>
  <c r="L987" i="16"/>
  <c r="M987" i="16"/>
  <c r="K988" i="16"/>
  <c r="L988" i="16"/>
  <c r="M988" i="16"/>
  <c r="K989" i="16"/>
  <c r="L989" i="16"/>
  <c r="M989" i="16"/>
  <c r="K990" i="16"/>
  <c r="L990" i="16"/>
  <c r="M990" i="16"/>
  <c r="K991" i="16"/>
  <c r="L991" i="16"/>
  <c r="M991" i="16"/>
  <c r="K992" i="16"/>
  <c r="L992" i="16"/>
  <c r="M992" i="16"/>
  <c r="K993" i="16"/>
  <c r="L993" i="16"/>
  <c r="M993" i="16"/>
  <c r="K994" i="16"/>
  <c r="L994" i="16"/>
  <c r="M994" i="16"/>
  <c r="K995" i="16"/>
  <c r="L995" i="16"/>
  <c r="M995" i="16"/>
  <c r="K996" i="16"/>
  <c r="L996" i="16"/>
  <c r="M996" i="16"/>
  <c r="K997" i="16"/>
  <c r="L997" i="16"/>
  <c r="M997" i="16"/>
  <c r="K998" i="16"/>
  <c r="L998" i="16"/>
  <c r="M998" i="16"/>
  <c r="K999" i="16"/>
  <c r="L999" i="16"/>
  <c r="M999" i="16"/>
  <c r="K1000" i="16"/>
  <c r="L1000" i="16"/>
  <c r="M1000" i="16"/>
  <c r="K1001" i="16"/>
  <c r="L1001" i="16"/>
  <c r="M1001" i="16"/>
  <c r="K1002" i="16"/>
  <c r="L1002" i="16"/>
  <c r="M1002" i="16"/>
  <c r="K1003" i="16"/>
  <c r="L1003" i="16"/>
  <c r="M1003" i="16"/>
  <c r="K1004" i="16"/>
  <c r="L1004" i="16"/>
  <c r="M1004" i="16"/>
  <c r="K1005" i="16"/>
  <c r="L1005" i="16"/>
  <c r="M1005" i="16"/>
  <c r="K1006" i="16"/>
  <c r="L1006" i="16"/>
  <c r="M1006" i="16"/>
  <c r="K1007" i="16"/>
  <c r="L1007" i="16"/>
  <c r="M1007" i="16"/>
  <c r="K1008" i="16"/>
  <c r="L1008" i="16"/>
  <c r="M1008" i="16"/>
  <c r="K1009" i="16"/>
  <c r="L1009" i="16"/>
  <c r="M1009" i="16"/>
  <c r="K1010" i="16"/>
  <c r="L1010" i="16"/>
  <c r="M1010" i="16"/>
  <c r="K1011" i="16"/>
  <c r="L1011" i="16"/>
  <c r="M1011" i="16"/>
  <c r="K1012" i="16"/>
  <c r="L1012" i="16"/>
  <c r="M1012" i="16"/>
  <c r="K1013" i="16"/>
  <c r="L1013" i="16"/>
  <c r="M1013" i="16"/>
  <c r="K1014" i="16"/>
  <c r="L1014" i="16"/>
  <c r="M1014" i="16"/>
  <c r="K1015" i="16"/>
  <c r="L1015" i="16"/>
  <c r="M1015" i="16"/>
  <c r="K1016" i="16"/>
  <c r="L1016" i="16"/>
  <c r="M1016" i="16"/>
  <c r="K1017" i="16"/>
  <c r="L1017" i="16"/>
  <c r="M1017" i="16"/>
  <c r="K1018" i="16"/>
  <c r="L1018" i="16"/>
  <c r="M1018" i="16"/>
  <c r="K1019" i="16"/>
  <c r="L1019" i="16"/>
  <c r="M1019" i="16"/>
  <c r="K1020" i="16"/>
  <c r="L1020" i="16"/>
  <c r="M1020" i="16"/>
  <c r="K1021" i="16"/>
  <c r="L1021" i="16"/>
  <c r="M1021" i="16"/>
  <c r="K1022" i="16"/>
  <c r="L1022" i="16"/>
  <c r="M1022" i="16"/>
  <c r="K1023" i="16"/>
  <c r="L1023" i="16"/>
  <c r="M1023" i="16"/>
  <c r="K1024" i="16"/>
  <c r="L1024" i="16"/>
  <c r="M1024" i="16"/>
  <c r="K1025" i="16"/>
  <c r="L1025" i="16"/>
  <c r="M1025" i="16"/>
  <c r="K1026" i="16"/>
  <c r="L1026" i="16"/>
  <c r="M1026" i="16"/>
  <c r="K1027" i="16"/>
  <c r="L1027" i="16"/>
  <c r="M1027" i="16"/>
  <c r="K1028" i="16"/>
  <c r="L1028" i="16"/>
  <c r="M1028" i="16"/>
  <c r="K1029" i="16"/>
  <c r="L1029" i="16"/>
  <c r="M1029" i="16"/>
  <c r="K1030" i="16"/>
  <c r="L1030" i="16"/>
  <c r="M1030" i="16"/>
  <c r="K1031" i="16"/>
  <c r="L1031" i="16"/>
  <c r="M1031" i="16"/>
  <c r="K1032" i="16"/>
  <c r="L1032" i="16"/>
  <c r="M1032" i="16"/>
  <c r="K1033" i="16"/>
  <c r="L1033" i="16"/>
  <c r="M1033" i="16"/>
  <c r="K1034" i="16"/>
  <c r="L1034" i="16"/>
  <c r="M1034" i="16"/>
  <c r="K1035" i="16"/>
  <c r="L1035" i="16"/>
  <c r="M1035" i="16"/>
  <c r="K1036" i="16"/>
  <c r="L1036" i="16"/>
  <c r="M1036" i="16"/>
  <c r="K1037" i="16"/>
  <c r="L1037" i="16"/>
  <c r="M1037" i="16"/>
  <c r="K1038" i="16"/>
  <c r="L1038" i="16"/>
  <c r="M1038" i="16"/>
  <c r="K1039" i="16"/>
  <c r="L1039" i="16"/>
  <c r="M1039" i="16"/>
  <c r="K1040" i="16"/>
  <c r="L1040" i="16"/>
  <c r="M1040" i="16"/>
  <c r="K1041" i="16"/>
  <c r="L1041" i="16"/>
  <c r="M1041" i="16"/>
  <c r="K1042" i="16"/>
  <c r="L1042" i="16"/>
  <c r="M1042" i="16"/>
  <c r="K1043" i="16"/>
  <c r="L1043" i="16"/>
  <c r="M1043" i="16"/>
  <c r="K1044" i="16"/>
  <c r="L1044" i="16"/>
  <c r="M1044" i="16"/>
  <c r="K1045" i="16"/>
  <c r="L1045" i="16"/>
  <c r="M1045" i="16"/>
  <c r="K1046" i="16"/>
  <c r="L1046" i="16"/>
  <c r="M1046" i="16"/>
  <c r="K1047" i="16"/>
  <c r="L1047" i="16"/>
  <c r="M1047" i="16"/>
  <c r="K1048" i="16"/>
  <c r="L1048" i="16"/>
  <c r="M1048" i="16"/>
  <c r="K1049" i="16"/>
  <c r="L1049" i="16"/>
  <c r="M1049" i="16"/>
  <c r="K1050" i="16"/>
  <c r="L1050" i="16"/>
  <c r="M1050" i="16"/>
  <c r="K1051" i="16"/>
  <c r="L1051" i="16"/>
  <c r="M1051" i="16"/>
  <c r="K1052" i="16"/>
  <c r="L1052" i="16"/>
  <c r="M1052" i="16"/>
  <c r="K1053" i="16"/>
  <c r="L1053" i="16"/>
  <c r="M1053" i="16"/>
  <c r="K1054" i="16"/>
  <c r="L1054" i="16"/>
  <c r="M1054" i="16"/>
  <c r="K1055" i="16"/>
  <c r="L1055" i="16"/>
  <c r="M1055" i="16"/>
  <c r="K1056" i="16"/>
  <c r="L1056" i="16"/>
  <c r="M1056" i="16"/>
  <c r="K1057" i="16"/>
  <c r="L1057" i="16"/>
  <c r="M1057" i="16"/>
  <c r="K1058" i="16"/>
  <c r="L1058" i="16"/>
  <c r="M1058" i="16"/>
  <c r="K1059" i="16"/>
  <c r="L1059" i="16"/>
  <c r="M1059" i="16"/>
  <c r="K1060" i="16"/>
  <c r="L1060" i="16"/>
  <c r="M1060" i="16"/>
  <c r="K1061" i="16"/>
  <c r="L1061" i="16"/>
  <c r="M1061" i="16"/>
  <c r="K1062" i="16"/>
  <c r="L1062" i="16"/>
  <c r="M1062" i="16"/>
  <c r="K1063" i="16"/>
  <c r="L1063" i="16"/>
  <c r="M1063" i="16"/>
  <c r="K1064" i="16"/>
  <c r="L1064" i="16"/>
  <c r="M1064" i="16"/>
  <c r="K1065" i="16"/>
  <c r="L1065" i="16"/>
  <c r="M1065" i="16"/>
  <c r="K1066" i="16"/>
  <c r="L1066" i="16"/>
  <c r="M1066" i="16"/>
  <c r="K1067" i="16"/>
  <c r="L1067" i="16"/>
  <c r="M1067" i="16"/>
  <c r="K1068" i="16"/>
  <c r="L1068" i="16"/>
  <c r="M1068" i="16"/>
  <c r="K1069" i="16"/>
  <c r="L1069" i="16"/>
  <c r="M1069" i="16"/>
  <c r="K1070" i="16"/>
  <c r="L1070" i="16"/>
  <c r="M1070" i="16"/>
  <c r="K1071" i="16"/>
  <c r="L1071" i="16"/>
  <c r="M1071" i="16"/>
  <c r="K1072" i="16"/>
  <c r="L1072" i="16"/>
  <c r="M1072" i="16"/>
  <c r="K1073" i="16"/>
  <c r="L1073" i="16"/>
  <c r="M1073" i="16"/>
  <c r="K1074" i="16"/>
  <c r="L1074" i="16"/>
  <c r="M1074" i="16"/>
  <c r="K1075" i="16"/>
  <c r="L1075" i="16"/>
  <c r="M1075" i="16"/>
  <c r="K1076" i="16"/>
  <c r="L1076" i="16"/>
  <c r="M1076" i="16"/>
  <c r="K1077" i="16"/>
  <c r="L1077" i="16"/>
  <c r="M1077" i="16"/>
  <c r="K1078" i="16"/>
  <c r="L1078" i="16"/>
  <c r="M1078" i="16"/>
  <c r="K1079" i="16"/>
  <c r="L1079" i="16"/>
  <c r="M1079" i="16"/>
  <c r="K1080" i="16"/>
  <c r="L1080" i="16"/>
  <c r="M1080" i="16"/>
  <c r="K1081" i="16"/>
  <c r="L1081" i="16"/>
  <c r="M1081" i="16"/>
  <c r="K1082" i="16"/>
  <c r="L1082" i="16"/>
  <c r="M1082" i="16"/>
  <c r="K1083" i="16"/>
  <c r="L1083" i="16"/>
  <c r="M1083" i="16"/>
  <c r="K1084" i="16"/>
  <c r="L1084" i="16"/>
  <c r="M1084" i="16"/>
  <c r="K1085" i="16"/>
  <c r="L1085" i="16"/>
  <c r="M1085" i="16"/>
  <c r="K1086" i="16"/>
  <c r="L1086" i="16"/>
  <c r="M1086" i="16"/>
  <c r="K1087" i="16"/>
  <c r="L1087" i="16"/>
  <c r="M1087" i="16"/>
  <c r="K1088" i="16"/>
  <c r="L1088" i="16"/>
  <c r="M1088" i="16"/>
  <c r="K1089" i="16"/>
  <c r="L1089" i="16"/>
  <c r="M1089" i="16"/>
  <c r="K1090" i="16"/>
  <c r="L1090" i="16"/>
  <c r="M1090" i="16"/>
  <c r="K1091" i="16"/>
  <c r="L1091" i="16"/>
  <c r="M1091" i="16"/>
  <c r="K1092" i="16"/>
  <c r="L1092" i="16"/>
  <c r="M1092" i="16"/>
  <c r="K1093" i="16"/>
  <c r="L1093" i="16"/>
  <c r="M1093" i="16"/>
  <c r="K1094" i="16"/>
  <c r="L1094" i="16"/>
  <c r="M1094" i="16"/>
  <c r="K1095" i="16"/>
  <c r="L1095" i="16"/>
  <c r="M1095" i="16"/>
  <c r="K1096" i="16"/>
  <c r="L1096" i="16"/>
  <c r="M1096" i="16"/>
  <c r="K1097" i="16"/>
  <c r="L1097" i="16"/>
  <c r="M1097" i="16"/>
  <c r="K1098" i="16"/>
  <c r="L1098" i="16"/>
  <c r="M1098" i="16"/>
  <c r="K1099" i="16"/>
  <c r="L1099" i="16"/>
  <c r="M1099" i="16"/>
  <c r="K1100" i="16"/>
  <c r="L1100" i="16"/>
  <c r="M1100" i="16"/>
  <c r="K1101" i="16"/>
  <c r="L1101" i="16"/>
  <c r="M1101" i="16"/>
  <c r="K1102" i="16"/>
  <c r="L1102" i="16"/>
  <c r="M1102" i="16"/>
  <c r="K1103" i="16"/>
  <c r="L1103" i="16"/>
  <c r="M1103" i="16"/>
  <c r="K1104" i="16"/>
  <c r="L1104" i="16"/>
  <c r="M1104" i="16"/>
  <c r="K1105" i="16"/>
  <c r="L1105" i="16"/>
  <c r="M1105" i="16"/>
  <c r="K1106" i="16"/>
  <c r="L1106" i="16"/>
  <c r="M1106" i="16"/>
  <c r="K1107" i="16"/>
  <c r="L1107" i="16"/>
  <c r="M1107" i="16"/>
  <c r="K1108" i="16"/>
  <c r="L1108" i="16"/>
  <c r="M1108" i="16"/>
  <c r="K1109" i="16"/>
  <c r="L1109" i="16"/>
  <c r="M1109" i="16"/>
  <c r="K1110" i="16"/>
  <c r="L1110" i="16"/>
  <c r="M1110" i="16"/>
  <c r="K1111" i="16"/>
  <c r="L1111" i="16"/>
  <c r="M1111" i="16"/>
  <c r="K1112" i="16"/>
  <c r="L1112" i="16"/>
  <c r="M1112" i="16"/>
  <c r="K1113" i="16"/>
  <c r="L1113" i="16"/>
  <c r="M1113" i="16"/>
  <c r="K1114" i="16"/>
  <c r="L1114" i="16"/>
  <c r="M1114" i="16"/>
  <c r="K1115" i="16"/>
  <c r="L1115" i="16"/>
  <c r="M1115" i="16"/>
  <c r="K1116" i="16"/>
  <c r="L1116" i="16"/>
  <c r="M1116" i="16"/>
  <c r="K1117" i="16"/>
  <c r="L1117" i="16"/>
  <c r="M1117" i="16"/>
  <c r="K1118" i="16"/>
  <c r="L1118" i="16"/>
  <c r="M1118" i="16"/>
  <c r="K1119" i="16"/>
  <c r="L1119" i="16"/>
  <c r="M1119" i="16"/>
  <c r="K1120" i="16"/>
  <c r="L1120" i="16"/>
  <c r="M1120" i="16"/>
  <c r="K1121" i="16"/>
  <c r="L1121" i="16"/>
  <c r="M1121" i="16"/>
  <c r="K1122" i="16"/>
  <c r="L1122" i="16"/>
  <c r="M1122" i="16"/>
  <c r="K1123" i="16"/>
  <c r="L1123" i="16"/>
  <c r="M1123" i="16"/>
  <c r="K1124" i="16"/>
  <c r="L1124" i="16"/>
  <c r="M1124" i="16"/>
  <c r="K1125" i="16"/>
  <c r="L1125" i="16"/>
  <c r="M1125" i="16"/>
  <c r="K1126" i="16"/>
  <c r="L1126" i="16"/>
  <c r="M1126" i="16"/>
  <c r="K1127" i="16"/>
  <c r="L1127" i="16"/>
  <c r="M1127" i="16"/>
  <c r="K1128" i="16"/>
  <c r="L1128" i="16"/>
  <c r="M1128" i="16"/>
  <c r="K1129" i="16"/>
  <c r="L1129" i="16"/>
  <c r="M1129" i="16"/>
  <c r="K1130" i="16"/>
  <c r="L1130" i="16"/>
  <c r="M1130" i="16"/>
  <c r="K1131" i="16"/>
  <c r="L1131" i="16"/>
  <c r="M1131" i="16"/>
  <c r="K1132" i="16"/>
  <c r="L1132" i="16"/>
  <c r="M1132" i="16"/>
  <c r="K1133" i="16"/>
  <c r="L1133" i="16"/>
  <c r="M1133" i="16"/>
  <c r="K1134" i="16"/>
  <c r="L1134" i="16"/>
  <c r="M1134" i="16"/>
  <c r="K1135" i="16"/>
  <c r="L1135" i="16"/>
  <c r="M1135" i="16"/>
  <c r="K1136" i="16"/>
  <c r="L1136" i="16"/>
  <c r="M1136" i="16"/>
  <c r="K1137" i="16"/>
  <c r="L1137" i="16"/>
  <c r="M1137" i="16"/>
  <c r="K1138" i="16"/>
  <c r="L1138" i="16"/>
  <c r="M1138" i="16"/>
  <c r="K1139" i="16"/>
  <c r="L1139" i="16"/>
  <c r="M1139" i="16"/>
  <c r="K1140" i="16"/>
  <c r="L1140" i="16"/>
  <c r="M1140" i="16"/>
  <c r="K1141" i="16"/>
  <c r="L1141" i="16"/>
  <c r="M1141" i="16"/>
  <c r="K1142" i="16"/>
  <c r="L1142" i="16"/>
  <c r="M1142" i="16"/>
  <c r="K1143" i="16"/>
  <c r="L1143" i="16"/>
  <c r="M1143" i="16"/>
  <c r="K1144" i="16"/>
  <c r="L1144" i="16"/>
  <c r="M1144" i="16"/>
  <c r="K1145" i="16"/>
  <c r="L1145" i="16"/>
  <c r="M1145" i="16"/>
  <c r="K1146" i="16"/>
  <c r="L1146" i="16"/>
  <c r="M1146" i="16"/>
  <c r="K1147" i="16"/>
  <c r="L1147" i="16"/>
  <c r="M1147" i="16"/>
  <c r="K1148" i="16"/>
  <c r="L1148" i="16"/>
  <c r="M1148" i="16"/>
  <c r="K1149" i="16"/>
  <c r="L1149" i="16"/>
  <c r="M1149" i="16"/>
  <c r="K1150" i="16"/>
  <c r="L1150" i="16"/>
  <c r="M1150" i="16"/>
  <c r="K1151" i="16"/>
  <c r="L1151" i="16"/>
  <c r="M1151" i="16"/>
  <c r="K1152" i="16"/>
  <c r="L1152" i="16"/>
  <c r="M1152" i="16"/>
  <c r="K1153" i="16"/>
  <c r="L1153" i="16"/>
  <c r="M1153" i="16"/>
  <c r="K1154" i="16"/>
  <c r="L1154" i="16"/>
  <c r="M1154" i="16"/>
  <c r="K1155" i="16"/>
  <c r="L1155" i="16"/>
  <c r="M1155" i="16"/>
  <c r="K1156" i="16"/>
  <c r="L1156" i="16"/>
  <c r="M1156" i="16"/>
  <c r="K1157" i="16"/>
  <c r="L1157" i="16"/>
  <c r="M1157" i="16"/>
  <c r="K1158" i="16"/>
  <c r="L1158" i="16"/>
  <c r="M1158" i="16"/>
  <c r="K1159" i="16"/>
  <c r="L1159" i="16"/>
  <c r="M1159" i="16"/>
  <c r="K1160" i="16"/>
  <c r="L1160" i="16"/>
  <c r="M1160" i="16"/>
  <c r="K1161" i="16"/>
  <c r="L1161" i="16"/>
  <c r="M1161" i="16"/>
  <c r="K1162" i="16"/>
  <c r="L1162" i="16"/>
  <c r="M1162" i="16"/>
  <c r="K1163" i="16"/>
  <c r="L1163" i="16"/>
  <c r="M1163" i="16"/>
  <c r="K1164" i="16"/>
  <c r="L1164" i="16"/>
  <c r="M1164" i="16"/>
  <c r="K1165" i="16"/>
  <c r="L1165" i="16"/>
  <c r="M1165" i="16"/>
  <c r="K1166" i="16"/>
  <c r="L1166" i="16"/>
  <c r="M1166" i="16"/>
  <c r="K1167" i="16"/>
  <c r="L1167" i="16"/>
  <c r="M1167" i="16"/>
  <c r="K1168" i="16"/>
  <c r="L1168" i="16"/>
  <c r="M1168" i="16"/>
  <c r="K1169" i="16"/>
  <c r="L1169" i="16"/>
  <c r="M1169" i="16"/>
  <c r="K1170" i="16"/>
  <c r="L1170" i="16"/>
  <c r="M1170" i="16"/>
  <c r="K1171" i="16"/>
  <c r="L1171" i="16"/>
  <c r="M1171" i="16"/>
  <c r="K1172" i="16"/>
  <c r="L1172" i="16"/>
  <c r="M1172" i="16"/>
  <c r="K1173" i="16"/>
  <c r="L1173" i="16"/>
  <c r="M1173" i="16"/>
  <c r="K1174" i="16"/>
  <c r="L1174" i="16"/>
  <c r="M1174" i="16"/>
  <c r="K1175" i="16"/>
  <c r="L1175" i="16"/>
  <c r="M1175" i="16"/>
  <c r="K1176" i="16"/>
  <c r="L1176" i="16"/>
  <c r="M1176" i="16"/>
  <c r="K1177" i="16"/>
  <c r="L1177" i="16"/>
  <c r="M1177" i="16"/>
  <c r="K1178" i="16"/>
  <c r="L1178" i="16"/>
  <c r="M1178" i="16"/>
  <c r="K1179" i="16"/>
  <c r="L1179" i="16"/>
  <c r="M1179" i="16"/>
  <c r="K1180" i="16"/>
  <c r="L1180" i="16"/>
  <c r="M1180" i="16"/>
  <c r="K1181" i="16"/>
  <c r="L1181" i="16"/>
  <c r="M1181" i="16"/>
  <c r="K1182" i="16"/>
  <c r="L1182" i="16"/>
  <c r="M1182" i="16"/>
  <c r="K1183" i="16"/>
  <c r="L1183" i="16"/>
  <c r="M1183" i="16"/>
  <c r="K1184" i="16"/>
  <c r="L1184" i="16"/>
  <c r="M1184" i="16"/>
  <c r="K1185" i="16"/>
  <c r="L1185" i="16"/>
  <c r="M1185" i="16"/>
  <c r="K1186" i="16"/>
  <c r="L1186" i="16"/>
  <c r="M1186" i="16"/>
  <c r="K1187" i="16"/>
  <c r="L1187" i="16"/>
  <c r="M1187" i="16"/>
  <c r="K1188" i="16"/>
  <c r="L1188" i="16"/>
  <c r="M1188" i="16"/>
  <c r="K1189" i="16"/>
  <c r="L1189" i="16"/>
  <c r="M1189" i="16"/>
  <c r="K1190" i="16"/>
  <c r="L1190" i="16"/>
  <c r="M1190" i="16"/>
  <c r="K1191" i="16"/>
  <c r="L1191" i="16"/>
  <c r="M1191" i="16"/>
  <c r="K1192" i="16"/>
  <c r="L1192" i="16"/>
  <c r="M1192" i="16"/>
  <c r="K1193" i="16"/>
  <c r="L1193" i="16"/>
  <c r="M1193" i="16"/>
  <c r="K1194" i="16"/>
  <c r="L1194" i="16"/>
  <c r="M1194" i="16"/>
  <c r="K1195" i="16"/>
  <c r="L1195" i="16"/>
  <c r="M1195" i="16"/>
  <c r="K1196" i="16"/>
  <c r="L1196" i="16"/>
  <c r="M1196" i="16"/>
  <c r="K1197" i="16"/>
  <c r="L1197" i="16"/>
  <c r="M1197" i="16"/>
  <c r="K1198" i="16"/>
  <c r="L1198" i="16"/>
  <c r="M1198" i="16"/>
  <c r="K1199" i="16"/>
  <c r="L1199" i="16"/>
  <c r="M1199" i="16"/>
  <c r="K1200" i="16"/>
  <c r="L1200" i="16"/>
  <c r="M1200" i="16"/>
  <c r="K1201" i="16"/>
  <c r="L1201" i="16"/>
  <c r="M1201" i="16"/>
  <c r="K1202" i="16"/>
  <c r="L1202" i="16"/>
  <c r="M1202" i="16"/>
  <c r="K1203" i="16"/>
  <c r="L1203" i="16"/>
  <c r="M1203" i="16"/>
  <c r="K1204" i="16"/>
  <c r="L1204" i="16"/>
  <c r="M1204" i="16"/>
  <c r="K1205" i="16"/>
  <c r="L1205" i="16"/>
  <c r="M1205" i="16"/>
  <c r="K1206" i="16"/>
  <c r="L1206" i="16"/>
  <c r="M1206" i="16"/>
  <c r="K1207" i="16"/>
  <c r="L1207" i="16"/>
  <c r="M1207" i="16"/>
  <c r="K1208" i="16"/>
  <c r="L1208" i="16"/>
  <c r="M1208" i="16"/>
  <c r="K1209" i="16"/>
  <c r="L1209" i="16"/>
  <c r="M1209" i="16"/>
  <c r="K1210" i="16"/>
  <c r="L1210" i="16"/>
  <c r="M1210" i="16"/>
  <c r="K1211" i="16"/>
  <c r="L1211" i="16"/>
  <c r="M1211" i="16"/>
  <c r="K1212" i="16"/>
  <c r="L1212" i="16"/>
  <c r="M1212" i="16"/>
  <c r="K1213" i="16"/>
  <c r="L1213" i="16"/>
  <c r="M1213" i="16"/>
  <c r="K1214" i="16"/>
  <c r="L1214" i="16"/>
  <c r="M1214" i="16"/>
  <c r="K1215" i="16"/>
  <c r="L1215" i="16"/>
  <c r="M1215" i="16"/>
  <c r="K1216" i="16"/>
  <c r="L1216" i="16"/>
  <c r="M1216" i="16"/>
  <c r="K1217" i="16"/>
  <c r="L1217" i="16"/>
  <c r="M1217" i="16"/>
  <c r="K1218" i="16"/>
  <c r="L1218" i="16"/>
  <c r="M1218" i="16"/>
  <c r="K1219" i="16"/>
  <c r="L1219" i="16"/>
  <c r="M1219" i="16"/>
  <c r="K1220" i="16"/>
  <c r="L1220" i="16"/>
  <c r="M1220" i="16"/>
  <c r="K1221" i="16"/>
  <c r="L1221" i="16"/>
  <c r="M1221" i="16"/>
  <c r="K1222" i="16"/>
  <c r="L1222" i="16"/>
  <c r="M1222" i="16"/>
  <c r="K1223" i="16"/>
  <c r="L1223" i="16"/>
  <c r="M1223" i="16"/>
  <c r="K1224" i="16"/>
  <c r="L1224" i="16"/>
  <c r="M1224" i="16"/>
  <c r="K1225" i="16"/>
  <c r="L1225" i="16"/>
  <c r="M1225" i="16"/>
  <c r="K1226" i="16"/>
  <c r="L1226" i="16"/>
  <c r="M1226" i="16"/>
  <c r="K1227" i="16"/>
  <c r="L1227" i="16"/>
  <c r="M1227" i="16"/>
  <c r="K1228" i="16"/>
  <c r="L1228" i="16"/>
  <c r="M1228" i="16"/>
  <c r="K1229" i="16"/>
  <c r="L1229" i="16"/>
  <c r="M1229" i="16"/>
  <c r="K1230" i="16"/>
  <c r="L1230" i="16"/>
  <c r="M1230" i="16"/>
  <c r="K1231" i="16"/>
  <c r="L1231" i="16"/>
  <c r="M1231" i="16"/>
  <c r="K1232" i="16"/>
  <c r="L1232" i="16"/>
  <c r="M1232" i="16"/>
  <c r="K1233" i="16"/>
  <c r="L1233" i="16"/>
  <c r="M1233" i="16"/>
  <c r="K1234" i="16"/>
  <c r="L1234" i="16"/>
  <c r="M1234" i="16"/>
  <c r="K1235" i="16"/>
  <c r="L1235" i="16"/>
  <c r="M1235" i="16"/>
  <c r="K1236" i="16"/>
  <c r="L1236" i="16"/>
  <c r="M1236" i="16"/>
  <c r="K1237" i="16"/>
  <c r="L1237" i="16"/>
  <c r="M1237" i="16"/>
  <c r="K1238" i="16"/>
  <c r="L1238" i="16"/>
  <c r="M1238" i="16"/>
  <c r="K1239" i="16"/>
  <c r="L1239" i="16"/>
  <c r="M1239" i="16"/>
  <c r="K1240" i="16"/>
  <c r="L1240" i="16"/>
  <c r="M1240" i="16"/>
  <c r="K1241" i="16"/>
  <c r="L1241" i="16"/>
  <c r="M1241" i="16"/>
  <c r="K1242" i="16"/>
  <c r="L1242" i="16"/>
  <c r="M1242" i="16"/>
  <c r="K1243" i="16"/>
  <c r="L1243" i="16"/>
  <c r="M1243" i="16"/>
  <c r="K1244" i="16"/>
  <c r="L1244" i="16"/>
  <c r="M1244" i="16"/>
  <c r="K1245" i="16"/>
  <c r="L1245" i="16"/>
  <c r="M1245" i="16"/>
  <c r="K1246" i="16"/>
  <c r="L1246" i="16"/>
  <c r="M1246" i="16"/>
  <c r="K1247" i="16"/>
  <c r="L1247" i="16"/>
  <c r="M1247" i="16"/>
  <c r="K1248" i="16"/>
  <c r="L1248" i="16"/>
  <c r="M1248" i="16"/>
  <c r="K1249" i="16"/>
  <c r="L1249" i="16"/>
  <c r="M1249" i="16"/>
  <c r="K1250" i="16"/>
  <c r="L1250" i="16"/>
  <c r="M1250" i="16"/>
  <c r="K1251" i="16"/>
  <c r="L1251" i="16"/>
  <c r="M1251" i="16"/>
  <c r="K1252" i="16"/>
  <c r="L1252" i="16"/>
  <c r="M1252" i="16"/>
  <c r="K1253" i="16"/>
  <c r="L1253" i="16"/>
  <c r="M1253" i="16"/>
  <c r="K1254" i="16"/>
  <c r="L1254" i="16"/>
  <c r="M1254" i="16"/>
  <c r="K1255" i="16"/>
  <c r="L1255" i="16"/>
  <c r="M1255" i="16"/>
  <c r="K1256" i="16"/>
  <c r="L1256" i="16"/>
  <c r="M1256" i="16"/>
  <c r="K1257" i="16"/>
  <c r="L1257" i="16"/>
  <c r="M1257" i="16"/>
  <c r="K1258" i="16"/>
  <c r="L1258" i="16"/>
  <c r="M1258" i="16"/>
  <c r="K1259" i="16"/>
  <c r="L1259" i="16"/>
  <c r="M1259" i="16"/>
  <c r="K1260" i="16"/>
  <c r="L1260" i="16"/>
  <c r="M1260" i="16"/>
  <c r="K1261" i="16"/>
  <c r="L1261" i="16"/>
  <c r="M1261" i="16"/>
  <c r="K1262" i="16"/>
  <c r="L1262" i="16"/>
  <c r="M1262" i="16"/>
  <c r="K1263" i="16"/>
  <c r="L1263" i="16"/>
  <c r="M1263" i="16"/>
  <c r="K1264" i="16"/>
  <c r="L1264" i="16"/>
  <c r="M1264" i="16"/>
  <c r="K1265" i="16"/>
  <c r="L1265" i="16"/>
  <c r="M1265" i="16"/>
  <c r="K1266" i="16"/>
  <c r="L1266" i="16"/>
  <c r="M1266" i="16"/>
  <c r="K1267" i="16"/>
  <c r="L1267" i="16"/>
  <c r="M1267" i="16"/>
  <c r="K1268" i="16"/>
  <c r="L1268" i="16"/>
  <c r="M1268" i="16"/>
  <c r="K1269" i="16"/>
  <c r="L1269" i="16"/>
  <c r="M1269" i="16"/>
  <c r="K1270" i="16"/>
  <c r="L1270" i="16"/>
  <c r="M1270" i="16"/>
  <c r="K1271" i="16"/>
  <c r="L1271" i="16"/>
  <c r="M1271" i="16"/>
  <c r="K1272" i="16"/>
  <c r="L1272" i="16"/>
  <c r="M1272" i="16"/>
  <c r="K1273" i="16"/>
  <c r="L1273" i="16"/>
  <c r="M1273" i="16"/>
  <c r="K1274" i="16"/>
  <c r="L1274" i="16"/>
  <c r="M1274" i="16"/>
  <c r="K1275" i="16"/>
  <c r="L1275" i="16"/>
  <c r="M1275" i="16"/>
  <c r="K1276" i="16"/>
  <c r="L1276" i="16"/>
  <c r="M1276" i="16"/>
  <c r="K1277" i="16"/>
  <c r="L1277" i="16"/>
  <c r="M1277" i="16"/>
  <c r="K1278" i="16"/>
  <c r="L1278" i="16"/>
  <c r="M1278" i="16"/>
  <c r="K1279" i="16"/>
  <c r="L1279" i="16"/>
  <c r="M1279" i="16"/>
  <c r="K1280" i="16"/>
  <c r="L1280" i="16"/>
  <c r="M1280" i="16"/>
  <c r="K1281" i="16"/>
  <c r="L1281" i="16"/>
  <c r="M1281" i="16"/>
  <c r="K1282" i="16"/>
  <c r="L1282" i="16"/>
  <c r="M1282" i="16"/>
  <c r="K1283" i="16"/>
  <c r="L1283" i="16"/>
  <c r="M1283" i="16"/>
  <c r="K1284" i="16"/>
  <c r="L1284" i="16"/>
  <c r="M1284" i="16"/>
  <c r="K1285" i="16"/>
  <c r="L1285" i="16"/>
  <c r="M1285" i="16"/>
  <c r="K1286" i="16"/>
  <c r="L1286" i="16"/>
  <c r="M1286" i="16"/>
  <c r="K1287" i="16"/>
  <c r="L1287" i="16"/>
  <c r="M1287" i="16"/>
  <c r="K1288" i="16"/>
  <c r="L1288" i="16"/>
  <c r="M1288" i="16"/>
  <c r="K1289" i="16"/>
  <c r="L1289" i="16"/>
  <c r="M1289" i="16"/>
  <c r="K1290" i="16"/>
  <c r="L1290" i="16"/>
  <c r="M1290" i="16"/>
  <c r="K1291" i="16"/>
  <c r="L1291" i="16"/>
  <c r="M1291" i="16"/>
  <c r="K1292" i="16"/>
  <c r="L1292" i="16"/>
  <c r="M1292" i="16"/>
  <c r="K1293" i="16"/>
  <c r="L1293" i="16"/>
  <c r="M1293" i="16"/>
  <c r="K1294" i="16"/>
  <c r="L1294" i="16"/>
  <c r="M1294" i="16"/>
  <c r="K1295" i="16"/>
  <c r="L1295" i="16"/>
  <c r="M1295" i="16"/>
  <c r="K1296" i="16"/>
  <c r="L1296" i="16"/>
  <c r="M1296" i="16"/>
  <c r="K1297" i="16"/>
  <c r="L1297" i="16"/>
  <c r="M1297" i="16"/>
  <c r="K1298" i="16"/>
  <c r="L1298" i="16"/>
  <c r="M1298" i="16"/>
  <c r="K1299" i="16"/>
  <c r="L1299" i="16"/>
  <c r="M1299" i="16"/>
  <c r="K1300" i="16"/>
  <c r="L1300" i="16"/>
  <c r="M1300" i="16"/>
  <c r="K1301" i="16"/>
  <c r="L1301" i="16"/>
  <c r="M1301" i="16"/>
  <c r="K1302" i="16"/>
  <c r="L1302" i="16"/>
  <c r="M1302" i="16"/>
  <c r="K1303" i="16"/>
  <c r="L1303" i="16"/>
  <c r="M1303" i="16"/>
  <c r="K1304" i="16"/>
  <c r="L1304" i="16"/>
  <c r="M1304" i="16"/>
  <c r="K1305" i="16"/>
  <c r="L1305" i="16"/>
  <c r="M1305" i="16"/>
  <c r="K1306" i="16"/>
  <c r="L1306" i="16"/>
  <c r="M1306" i="16"/>
  <c r="K1307" i="16"/>
  <c r="L1307" i="16"/>
  <c r="M1307" i="16"/>
  <c r="K1308" i="16"/>
  <c r="L1308" i="16"/>
  <c r="M1308" i="16"/>
  <c r="K1309" i="16"/>
  <c r="L1309" i="16"/>
  <c r="M1309" i="16"/>
  <c r="K1310" i="16"/>
  <c r="L1310" i="16"/>
  <c r="M1310" i="16"/>
  <c r="K1311" i="16"/>
  <c r="L1311" i="16"/>
  <c r="M1311" i="16"/>
  <c r="K1312" i="16"/>
  <c r="L1312" i="16"/>
  <c r="M1312" i="16"/>
  <c r="K1313" i="16"/>
  <c r="L1313" i="16"/>
  <c r="M1313" i="16"/>
  <c r="K1314" i="16"/>
  <c r="L1314" i="16"/>
  <c r="M1314" i="16"/>
  <c r="K1315" i="16"/>
  <c r="L1315" i="16"/>
  <c r="M1315" i="16"/>
  <c r="K1316" i="16"/>
  <c r="L1316" i="16"/>
  <c r="M1316" i="16"/>
  <c r="K1317" i="16"/>
  <c r="L1317" i="16"/>
  <c r="M1317" i="16"/>
  <c r="K1318" i="16"/>
  <c r="L1318" i="16"/>
  <c r="M1318" i="16"/>
  <c r="K1319" i="16"/>
  <c r="L1319" i="16"/>
  <c r="M1319" i="16"/>
  <c r="K1320" i="16"/>
  <c r="L1320" i="16"/>
  <c r="M1320" i="16"/>
  <c r="K1321" i="16"/>
  <c r="L1321" i="16"/>
  <c r="M1321" i="16"/>
  <c r="K1322" i="16"/>
  <c r="L1322" i="16"/>
  <c r="M1322" i="16"/>
  <c r="K1323" i="16"/>
  <c r="L1323" i="16"/>
  <c r="M1323" i="16"/>
  <c r="K1324" i="16"/>
  <c r="L1324" i="16"/>
  <c r="M1324" i="16"/>
  <c r="K1325" i="16"/>
  <c r="L1325" i="16"/>
  <c r="M1325" i="16"/>
  <c r="K1326" i="16"/>
  <c r="L1326" i="16"/>
  <c r="M1326" i="16"/>
  <c r="K1327" i="16"/>
  <c r="L1327" i="16"/>
  <c r="M1327" i="16"/>
  <c r="K1328" i="16"/>
  <c r="L1328" i="16"/>
  <c r="M1328" i="16"/>
  <c r="K1329" i="16"/>
  <c r="L1329" i="16"/>
  <c r="M1329" i="16"/>
  <c r="K1330" i="16"/>
  <c r="L1330" i="16"/>
  <c r="M1330" i="16"/>
  <c r="K1331" i="16"/>
  <c r="L1331" i="16"/>
  <c r="M1331" i="16"/>
  <c r="K1332" i="16"/>
  <c r="L1332" i="16"/>
  <c r="M1332" i="16"/>
  <c r="K1333" i="16"/>
  <c r="L1333" i="16"/>
  <c r="M1333" i="16"/>
  <c r="K1334" i="16"/>
  <c r="L1334" i="16"/>
  <c r="M1334" i="16"/>
  <c r="K1335" i="16"/>
  <c r="L1335" i="16"/>
  <c r="M1335" i="16"/>
  <c r="K1336" i="16"/>
  <c r="L1336" i="16"/>
  <c r="M1336" i="16"/>
  <c r="K1337" i="16"/>
  <c r="L1337" i="16"/>
  <c r="M1337" i="16"/>
  <c r="K1338" i="16"/>
  <c r="L1338" i="16"/>
  <c r="M1338" i="16"/>
  <c r="K1339" i="16"/>
  <c r="L1339" i="16"/>
  <c r="M1339" i="16"/>
  <c r="K1340" i="16"/>
  <c r="L1340" i="16"/>
  <c r="M1340" i="16"/>
  <c r="K1341" i="16"/>
  <c r="L1341" i="16"/>
  <c r="M1341" i="16"/>
  <c r="K1342" i="16"/>
  <c r="L1342" i="16"/>
  <c r="M1342" i="16"/>
  <c r="K1343" i="16"/>
  <c r="L1343" i="16"/>
  <c r="M1343" i="16"/>
  <c r="K1344" i="16"/>
  <c r="L1344" i="16"/>
  <c r="M1344" i="16"/>
  <c r="K1345" i="16"/>
  <c r="L1345" i="16"/>
  <c r="M1345" i="16"/>
  <c r="K1346" i="16"/>
  <c r="L1346" i="16"/>
  <c r="M1346" i="16"/>
  <c r="K1347" i="16"/>
  <c r="L1347" i="16"/>
  <c r="M1347" i="16"/>
  <c r="K1348" i="16"/>
  <c r="L1348" i="16"/>
  <c r="M1348" i="16"/>
  <c r="K1349" i="16"/>
  <c r="L1349" i="16"/>
  <c r="M1349" i="16"/>
  <c r="K1350" i="16"/>
  <c r="L1350" i="16"/>
  <c r="M1350" i="16"/>
  <c r="K1351" i="16"/>
  <c r="L1351" i="16"/>
  <c r="M1351" i="16"/>
  <c r="K1352" i="16"/>
  <c r="L1352" i="16"/>
  <c r="M1352" i="16"/>
  <c r="K1353" i="16"/>
  <c r="L1353" i="16"/>
  <c r="M1353" i="16"/>
  <c r="K1354" i="16"/>
  <c r="L1354" i="16"/>
  <c r="M1354" i="16"/>
  <c r="K1355" i="16"/>
  <c r="L1355" i="16"/>
  <c r="M1355" i="16"/>
  <c r="K1356" i="16"/>
  <c r="L1356" i="16"/>
  <c r="M1356" i="16"/>
  <c r="K1357" i="16"/>
  <c r="L1357" i="16"/>
  <c r="M1357" i="16"/>
  <c r="K1358" i="16"/>
  <c r="L1358" i="16"/>
  <c r="M1358" i="16"/>
  <c r="K1359" i="16"/>
  <c r="L1359" i="16"/>
  <c r="M1359" i="16"/>
  <c r="K1360" i="16"/>
  <c r="L1360" i="16"/>
  <c r="M1360" i="16"/>
  <c r="K1361" i="16"/>
  <c r="L1361" i="16"/>
  <c r="M1361" i="16"/>
  <c r="K1362" i="16"/>
  <c r="L1362" i="16"/>
  <c r="M1362" i="16"/>
  <c r="K1363" i="16"/>
  <c r="L1363" i="16"/>
  <c r="M1363" i="16"/>
  <c r="K1364" i="16"/>
  <c r="L1364" i="16"/>
  <c r="M1364" i="16"/>
  <c r="K1365" i="16"/>
  <c r="L1365" i="16"/>
  <c r="M1365" i="16"/>
  <c r="K1366" i="16"/>
  <c r="L1366" i="16"/>
  <c r="M1366" i="16"/>
  <c r="K1367" i="16"/>
  <c r="L1367" i="16"/>
  <c r="M1367" i="16"/>
  <c r="K1368" i="16"/>
  <c r="L1368" i="16"/>
  <c r="M1368" i="16"/>
  <c r="K1369" i="16"/>
  <c r="L1369" i="16"/>
  <c r="M1369" i="16"/>
  <c r="K1370" i="16"/>
  <c r="L1370" i="16"/>
  <c r="M1370" i="16"/>
  <c r="K1371" i="16"/>
  <c r="L1371" i="16"/>
  <c r="M1371" i="16"/>
  <c r="K1372" i="16"/>
  <c r="L1372" i="16"/>
  <c r="M1372" i="16"/>
  <c r="K1373" i="16"/>
  <c r="L1373" i="16"/>
  <c r="M1373" i="16"/>
  <c r="K1374" i="16"/>
  <c r="L1374" i="16"/>
  <c r="M1374" i="16"/>
  <c r="K1375" i="16"/>
  <c r="L1375" i="16"/>
  <c r="M1375" i="16"/>
  <c r="K1376" i="16"/>
  <c r="L1376" i="16"/>
  <c r="M1376" i="16"/>
  <c r="K1377" i="16"/>
  <c r="L1377" i="16"/>
  <c r="M1377" i="16"/>
  <c r="K1378" i="16"/>
  <c r="L1378" i="16"/>
  <c r="M1378" i="16"/>
  <c r="K1379" i="16"/>
  <c r="L1379" i="16"/>
  <c r="M1379" i="16"/>
  <c r="K1380" i="16"/>
  <c r="L1380" i="16"/>
  <c r="M1380" i="16"/>
  <c r="K1381" i="16"/>
  <c r="L1381" i="16"/>
  <c r="M1381" i="16"/>
  <c r="K1382" i="16"/>
  <c r="L1382" i="16"/>
  <c r="M1382" i="16"/>
  <c r="K1383" i="16"/>
  <c r="L1383" i="16"/>
  <c r="M1383" i="16"/>
  <c r="K1384" i="16"/>
  <c r="L1384" i="16"/>
  <c r="M1384" i="16"/>
  <c r="K1385" i="16"/>
  <c r="L1385" i="16"/>
  <c r="M1385" i="16"/>
  <c r="K1386" i="16"/>
  <c r="L1386" i="16"/>
  <c r="M1386" i="16"/>
  <c r="K1387" i="16"/>
  <c r="L1387" i="16"/>
  <c r="M1387" i="16"/>
  <c r="K1388" i="16"/>
  <c r="L1388" i="16"/>
  <c r="M1388" i="16"/>
  <c r="K1389" i="16"/>
  <c r="L1389" i="16"/>
  <c r="M1389" i="16"/>
  <c r="K1390" i="16"/>
  <c r="L1390" i="16"/>
  <c r="M1390" i="16"/>
  <c r="K1391" i="16"/>
  <c r="L1391" i="16"/>
  <c r="M1391" i="16"/>
  <c r="K1392" i="16"/>
  <c r="L1392" i="16"/>
  <c r="M1392" i="16"/>
  <c r="K1393" i="16"/>
  <c r="L1393" i="16"/>
  <c r="M1393" i="16"/>
  <c r="K1394" i="16"/>
  <c r="L1394" i="16"/>
  <c r="M1394" i="16"/>
  <c r="K1395" i="16"/>
  <c r="L1395" i="16"/>
  <c r="M1395" i="16"/>
  <c r="K1396" i="16"/>
  <c r="L1396" i="16"/>
  <c r="M1396" i="16"/>
  <c r="K1397" i="16"/>
  <c r="L1397" i="16"/>
  <c r="M1397" i="16"/>
  <c r="K1398" i="16"/>
  <c r="L1398" i="16"/>
  <c r="M1398" i="16"/>
  <c r="K1399" i="16"/>
  <c r="L1399" i="16"/>
  <c r="M1399" i="16"/>
  <c r="K1400" i="16"/>
  <c r="L1400" i="16"/>
  <c r="M1400" i="16"/>
  <c r="K1401" i="16"/>
  <c r="L1401" i="16"/>
  <c r="M1401" i="16"/>
  <c r="K1402" i="16"/>
  <c r="L1402" i="16"/>
  <c r="M1402" i="16"/>
  <c r="K1403" i="16"/>
  <c r="L1403" i="16"/>
  <c r="M1403" i="16"/>
  <c r="K1404" i="16"/>
  <c r="L1404" i="16"/>
  <c r="M1404" i="16"/>
  <c r="K1405" i="16"/>
  <c r="L1405" i="16"/>
  <c r="M1405" i="16"/>
  <c r="K1406" i="16"/>
  <c r="L1406" i="16"/>
  <c r="M1406" i="16"/>
  <c r="K1407" i="16"/>
  <c r="L1407" i="16"/>
  <c r="M1407" i="16"/>
  <c r="K1408" i="16"/>
  <c r="L1408" i="16"/>
  <c r="M1408" i="16"/>
  <c r="K1409" i="16"/>
  <c r="L1409" i="16"/>
  <c r="M1409" i="16"/>
  <c r="K1410" i="16"/>
  <c r="L1410" i="16"/>
  <c r="M1410" i="16"/>
  <c r="K1411" i="16"/>
  <c r="L1411" i="16"/>
  <c r="M1411" i="16"/>
  <c r="K1412" i="16"/>
  <c r="L1412" i="16"/>
  <c r="M1412" i="16"/>
  <c r="K1413" i="16"/>
  <c r="L1413" i="16"/>
  <c r="M1413" i="16"/>
  <c r="K1414" i="16"/>
  <c r="L1414" i="16"/>
  <c r="M1414" i="16"/>
  <c r="K1415" i="16"/>
  <c r="L1415" i="16"/>
  <c r="M1415" i="16"/>
  <c r="K1416" i="16"/>
  <c r="L1416" i="16"/>
  <c r="M1416" i="16"/>
  <c r="K1417" i="16"/>
  <c r="L1417" i="16"/>
  <c r="M1417" i="16"/>
  <c r="K1418" i="16"/>
  <c r="L1418" i="16"/>
  <c r="M1418" i="16"/>
  <c r="K1419" i="16"/>
  <c r="L1419" i="16"/>
  <c r="M1419" i="16"/>
  <c r="K1420" i="16"/>
  <c r="L1420" i="16"/>
  <c r="M1420" i="16"/>
  <c r="K1421" i="16"/>
  <c r="L1421" i="16"/>
  <c r="M1421" i="16"/>
  <c r="K1422" i="16"/>
  <c r="L1422" i="16"/>
  <c r="M1422" i="16"/>
  <c r="K1423" i="16"/>
  <c r="L1423" i="16"/>
  <c r="M1423" i="16"/>
  <c r="K1424" i="16"/>
  <c r="L1424" i="16"/>
  <c r="M1424" i="16"/>
  <c r="K1425" i="16"/>
  <c r="L1425" i="16"/>
  <c r="M1425" i="16"/>
  <c r="K1426" i="16"/>
  <c r="L1426" i="16"/>
  <c r="M1426" i="16"/>
  <c r="K1427" i="16"/>
  <c r="L1427" i="16"/>
  <c r="M1427" i="16"/>
  <c r="K1428" i="16"/>
  <c r="L1428" i="16"/>
  <c r="M1428" i="16"/>
  <c r="K1429" i="16"/>
  <c r="L1429" i="16"/>
  <c r="M1429" i="16"/>
  <c r="K1430" i="16"/>
  <c r="L1430" i="16"/>
  <c r="M1430" i="16"/>
  <c r="K1431" i="16"/>
  <c r="L1431" i="16"/>
  <c r="M1431" i="16"/>
  <c r="K1432" i="16"/>
  <c r="L1432" i="16"/>
  <c r="M1432" i="16"/>
  <c r="K1433" i="16"/>
  <c r="L1433" i="16"/>
  <c r="M1433" i="16"/>
  <c r="K1434" i="16"/>
  <c r="L1434" i="16"/>
  <c r="M1434" i="16"/>
  <c r="K1435" i="16"/>
  <c r="L1435" i="16"/>
  <c r="M1435" i="16"/>
  <c r="K1436" i="16"/>
  <c r="L1436" i="16"/>
  <c r="M1436" i="16"/>
  <c r="K1437" i="16"/>
  <c r="L1437" i="16"/>
  <c r="M1437" i="16"/>
  <c r="K1438" i="16"/>
  <c r="L1438" i="16"/>
  <c r="M1438" i="16"/>
  <c r="K1439" i="16"/>
  <c r="L1439" i="16"/>
  <c r="M1439" i="16"/>
  <c r="K1440" i="16"/>
  <c r="L1440" i="16"/>
  <c r="M1440" i="16"/>
  <c r="K1441" i="16"/>
  <c r="L1441" i="16"/>
  <c r="M1441" i="16"/>
  <c r="K1442" i="16"/>
  <c r="L1442" i="16"/>
  <c r="M1442" i="16"/>
  <c r="K1443" i="16"/>
  <c r="L1443" i="16"/>
  <c r="M1443" i="16"/>
  <c r="K1444" i="16"/>
  <c r="L1444" i="16"/>
  <c r="M1444" i="16"/>
  <c r="K1445" i="16"/>
  <c r="L1445" i="16"/>
  <c r="M1445" i="16"/>
  <c r="K1446" i="16"/>
  <c r="L1446" i="16"/>
  <c r="M1446" i="16"/>
  <c r="K1447" i="16"/>
  <c r="L1447" i="16"/>
  <c r="M1447" i="16"/>
  <c r="K1448" i="16"/>
  <c r="L1448" i="16"/>
  <c r="M1448" i="16"/>
  <c r="K1449" i="16"/>
  <c r="L1449" i="16"/>
  <c r="M1449" i="16"/>
  <c r="K1450" i="16"/>
  <c r="L1450" i="16"/>
  <c r="M1450" i="16"/>
  <c r="K1451" i="16"/>
  <c r="L1451" i="16"/>
  <c r="M1451" i="16"/>
  <c r="K1452" i="16"/>
  <c r="L1452" i="16"/>
  <c r="M1452" i="16"/>
  <c r="K1453" i="16"/>
  <c r="L1453" i="16"/>
  <c r="M1453" i="16"/>
  <c r="K1454" i="16"/>
  <c r="L1454" i="16"/>
  <c r="M1454" i="16"/>
  <c r="K1455" i="16"/>
  <c r="L1455" i="16"/>
  <c r="M1455" i="16"/>
  <c r="K1456" i="16"/>
  <c r="L1456" i="16"/>
  <c r="M1456" i="16"/>
  <c r="K1457" i="16"/>
  <c r="L1457" i="16"/>
  <c r="M1457" i="16"/>
  <c r="K1458" i="16"/>
  <c r="L1458" i="16"/>
  <c r="M1458" i="16"/>
  <c r="K1459" i="16"/>
  <c r="L1459" i="16"/>
  <c r="M1459" i="16"/>
  <c r="K1460" i="16"/>
  <c r="L1460" i="16"/>
  <c r="M1460" i="16"/>
  <c r="K1461" i="16"/>
  <c r="L1461" i="16"/>
  <c r="M1461" i="16"/>
  <c r="K1462" i="16"/>
  <c r="L1462" i="16"/>
  <c r="M1462" i="16"/>
  <c r="K1463" i="16"/>
  <c r="L1463" i="16"/>
  <c r="M1463" i="16"/>
  <c r="K1464" i="16"/>
  <c r="L1464" i="16"/>
  <c r="M1464" i="16"/>
  <c r="K1465" i="16"/>
  <c r="L1465" i="16"/>
  <c r="M1465" i="16"/>
  <c r="K1466" i="16"/>
  <c r="L1466" i="16"/>
  <c r="M1466" i="16"/>
  <c r="K1467" i="16"/>
  <c r="L1467" i="16"/>
  <c r="M1467" i="16"/>
  <c r="K1468" i="16"/>
  <c r="L1468" i="16"/>
  <c r="M1468" i="16"/>
  <c r="K1469" i="16"/>
  <c r="L1469" i="16"/>
  <c r="M1469" i="16"/>
  <c r="K1470" i="16"/>
  <c r="L1470" i="16"/>
  <c r="M1470" i="16"/>
  <c r="K1471" i="16"/>
  <c r="L1471" i="16"/>
  <c r="M1471" i="16"/>
  <c r="K1472" i="16"/>
  <c r="L1472" i="16"/>
  <c r="M1472" i="16"/>
  <c r="K1473" i="16"/>
  <c r="L1473" i="16"/>
  <c r="M1473" i="16"/>
  <c r="K1474" i="16"/>
  <c r="L1474" i="16"/>
  <c r="M1474" i="16"/>
  <c r="K1475" i="16"/>
  <c r="L1475" i="16"/>
  <c r="M1475" i="16"/>
  <c r="K1476" i="16"/>
  <c r="L1476" i="16"/>
  <c r="M1476" i="16"/>
  <c r="K1477" i="16"/>
  <c r="L1477" i="16"/>
  <c r="M1477" i="16"/>
  <c r="K1478" i="16"/>
  <c r="L1478" i="16"/>
  <c r="M1478" i="16"/>
  <c r="K1479" i="16"/>
  <c r="L1479" i="16"/>
  <c r="M1479" i="16"/>
  <c r="K1480" i="16"/>
  <c r="L1480" i="16"/>
  <c r="M1480" i="16"/>
  <c r="K1481" i="16"/>
  <c r="L1481" i="16"/>
  <c r="M1481" i="16"/>
  <c r="K1482" i="16"/>
  <c r="L1482" i="16"/>
  <c r="M1482" i="16"/>
  <c r="K1483" i="16"/>
  <c r="L1483" i="16"/>
  <c r="M1483" i="16"/>
  <c r="K1484" i="16"/>
  <c r="L1484" i="16"/>
  <c r="M1484" i="16"/>
  <c r="K1485" i="16"/>
  <c r="L1485" i="16"/>
  <c r="M1485" i="16"/>
  <c r="K1486" i="16"/>
  <c r="L1486" i="16"/>
  <c r="M1486" i="16"/>
  <c r="K1487" i="16"/>
  <c r="L1487" i="16"/>
  <c r="M1487" i="16"/>
  <c r="K1488" i="16"/>
  <c r="L1488" i="16"/>
  <c r="M1488" i="16"/>
  <c r="K1489" i="16"/>
  <c r="L1489" i="16"/>
  <c r="M1489" i="16"/>
  <c r="K1490" i="16"/>
  <c r="L1490" i="16"/>
  <c r="M1490" i="16"/>
  <c r="K1491" i="16"/>
  <c r="L1491" i="16"/>
  <c r="M1491" i="16"/>
  <c r="K1492" i="16"/>
  <c r="L1492" i="16"/>
  <c r="M1492" i="16"/>
  <c r="K1493" i="16"/>
  <c r="L1493" i="16"/>
  <c r="M1493" i="16"/>
  <c r="K1494" i="16"/>
  <c r="L1494" i="16"/>
  <c r="M1494" i="16"/>
  <c r="K1495" i="16"/>
  <c r="L1495" i="16"/>
  <c r="M1495" i="16"/>
  <c r="K1496" i="16"/>
  <c r="L1496" i="16"/>
  <c r="M1496" i="16"/>
  <c r="K1497" i="16"/>
  <c r="L1497" i="16"/>
  <c r="M1497" i="16"/>
  <c r="K1498" i="16"/>
  <c r="L1498" i="16"/>
  <c r="M1498" i="16"/>
  <c r="K1499" i="16"/>
  <c r="L1499" i="16"/>
  <c r="M1499" i="16"/>
  <c r="K1500" i="16"/>
  <c r="L1500" i="16"/>
  <c r="M1500" i="16"/>
  <c r="K1501" i="16"/>
  <c r="L1501" i="16"/>
  <c r="M1501" i="16"/>
  <c r="K1502" i="16"/>
  <c r="L1502" i="16"/>
  <c r="M1502" i="16"/>
  <c r="K1503" i="16"/>
  <c r="L1503" i="16"/>
  <c r="M1503" i="16"/>
  <c r="K1504" i="16"/>
  <c r="L1504" i="16"/>
  <c r="M1504" i="16"/>
  <c r="K1505" i="16"/>
  <c r="L1505" i="16"/>
  <c r="M1505" i="16"/>
  <c r="K1506" i="16"/>
  <c r="L1506" i="16"/>
  <c r="M1506" i="16"/>
  <c r="K1507" i="16"/>
  <c r="L1507" i="16"/>
  <c r="M1507" i="16"/>
  <c r="K1508" i="16"/>
  <c r="L1508" i="16"/>
  <c r="M1508" i="16"/>
  <c r="K1509" i="16"/>
  <c r="L1509" i="16"/>
  <c r="M1509" i="16"/>
  <c r="K1510" i="16"/>
  <c r="L1510" i="16"/>
  <c r="M1510" i="16"/>
  <c r="K1511" i="16"/>
  <c r="L1511" i="16"/>
  <c r="M1511" i="16"/>
  <c r="K1512" i="16"/>
  <c r="L1512" i="16"/>
  <c r="M1512" i="16"/>
  <c r="K1513" i="16"/>
  <c r="L1513" i="16"/>
  <c r="M1513" i="16"/>
  <c r="K1514" i="16"/>
  <c r="L1514" i="16"/>
  <c r="M1514" i="16"/>
  <c r="K1515" i="16"/>
  <c r="L1515" i="16"/>
  <c r="M1515" i="16"/>
  <c r="K1516" i="16"/>
  <c r="L1516" i="16"/>
  <c r="M1516" i="16"/>
  <c r="K1517" i="16"/>
  <c r="L1517" i="16"/>
  <c r="M1517" i="16"/>
  <c r="K1518" i="16"/>
  <c r="L1518" i="16"/>
  <c r="M1518" i="16"/>
  <c r="K1519" i="16"/>
  <c r="L1519" i="16"/>
  <c r="M1519" i="16"/>
  <c r="K1520" i="16"/>
  <c r="L1520" i="16"/>
  <c r="M1520" i="16"/>
  <c r="K1521" i="16"/>
  <c r="L1521" i="16"/>
  <c r="M1521" i="16"/>
  <c r="K1522" i="16"/>
  <c r="L1522" i="16"/>
  <c r="M1522" i="16"/>
  <c r="K1523" i="16"/>
  <c r="L1523" i="16"/>
  <c r="M1523" i="16"/>
  <c r="K1524" i="16"/>
  <c r="L1524" i="16"/>
  <c r="M1524" i="16"/>
  <c r="K1525" i="16"/>
  <c r="L1525" i="16"/>
  <c r="M1525" i="16"/>
  <c r="K1526" i="16"/>
  <c r="L1526" i="16"/>
  <c r="M1526" i="16"/>
  <c r="K1527" i="16"/>
  <c r="L1527" i="16"/>
  <c r="M1527" i="16"/>
  <c r="K1528" i="16"/>
  <c r="L1528" i="16"/>
  <c r="M1528" i="16"/>
  <c r="K1529" i="16"/>
  <c r="L1529" i="16"/>
  <c r="M1529" i="16"/>
  <c r="K1530" i="16"/>
  <c r="L1530" i="16"/>
  <c r="M1530" i="16"/>
  <c r="K1531" i="16"/>
  <c r="L1531" i="16"/>
  <c r="M1531" i="16"/>
  <c r="K1532" i="16"/>
  <c r="L1532" i="16"/>
  <c r="M1532" i="16"/>
  <c r="K1533" i="16"/>
  <c r="L1533" i="16"/>
  <c r="M1533" i="16"/>
  <c r="K1534" i="16"/>
  <c r="L1534" i="16"/>
  <c r="M1534" i="16"/>
  <c r="K1535" i="16"/>
  <c r="L1535" i="16"/>
  <c r="M1535" i="16"/>
  <c r="K1536" i="16"/>
  <c r="L1536" i="16"/>
  <c r="M1536" i="16"/>
  <c r="K1537" i="16"/>
  <c r="L1537" i="16"/>
  <c r="M1537" i="16"/>
  <c r="K1538" i="16"/>
  <c r="L1538" i="16"/>
  <c r="M1538" i="16"/>
  <c r="K1539" i="16"/>
  <c r="L1539" i="16"/>
  <c r="M1539" i="16"/>
  <c r="K1540" i="16"/>
  <c r="L1540" i="16"/>
  <c r="M1540" i="16"/>
  <c r="K1541" i="16"/>
  <c r="L1541" i="16"/>
  <c r="M1541" i="16"/>
  <c r="K1542" i="16"/>
  <c r="L1542" i="16"/>
  <c r="M1542" i="16"/>
  <c r="K1543" i="16"/>
  <c r="L1543" i="16"/>
  <c r="M1543" i="16"/>
  <c r="K1544" i="16"/>
  <c r="L1544" i="16"/>
  <c r="M1544" i="16"/>
  <c r="K1545" i="16"/>
  <c r="L1545" i="16"/>
  <c r="M1545" i="16"/>
  <c r="K1546" i="16"/>
  <c r="L1546" i="16"/>
  <c r="M1546" i="16"/>
  <c r="K1547" i="16"/>
  <c r="L1547" i="16"/>
  <c r="M1547" i="16"/>
  <c r="K1548" i="16"/>
  <c r="L1548" i="16"/>
  <c r="M1548" i="16"/>
  <c r="K1549" i="16"/>
  <c r="L1549" i="16"/>
  <c r="M1549" i="16"/>
  <c r="K1550" i="16"/>
  <c r="L1550" i="16"/>
  <c r="M1550" i="16"/>
  <c r="K1551" i="16"/>
  <c r="L1551" i="16"/>
  <c r="M1551" i="16"/>
  <c r="K1552" i="16"/>
  <c r="L1552" i="16"/>
  <c r="M1552" i="16"/>
  <c r="K1553" i="16"/>
  <c r="L1553" i="16"/>
  <c r="M1553" i="16"/>
  <c r="K1554" i="16"/>
  <c r="L1554" i="16"/>
  <c r="M1554" i="16"/>
  <c r="K1555" i="16"/>
  <c r="L1555" i="16"/>
  <c r="M1555" i="16"/>
  <c r="K1556" i="16"/>
  <c r="L1556" i="16"/>
  <c r="M1556" i="16"/>
  <c r="K1557" i="16"/>
  <c r="L1557" i="16"/>
  <c r="M1557" i="16"/>
  <c r="K1558" i="16"/>
  <c r="L1558" i="16"/>
  <c r="M1558" i="16"/>
  <c r="K1559" i="16"/>
  <c r="L1559" i="16"/>
  <c r="M1559" i="16"/>
  <c r="K1560" i="16"/>
  <c r="L1560" i="16"/>
  <c r="M1560" i="16"/>
  <c r="K1561" i="16"/>
  <c r="L1561" i="16"/>
  <c r="M1561" i="16"/>
  <c r="K1562" i="16"/>
  <c r="L1562" i="16"/>
  <c r="M1562" i="16"/>
  <c r="K1563" i="16"/>
  <c r="L1563" i="16"/>
  <c r="M1563" i="16"/>
  <c r="K1564" i="16"/>
  <c r="L1564" i="16"/>
  <c r="M1564" i="16"/>
  <c r="K1565" i="16"/>
  <c r="L1565" i="16"/>
  <c r="M1565" i="16"/>
  <c r="K1566" i="16"/>
  <c r="L1566" i="16"/>
  <c r="M1566" i="16"/>
  <c r="K1567" i="16"/>
  <c r="L1567" i="16"/>
  <c r="M1567" i="16"/>
  <c r="K1568" i="16"/>
  <c r="L1568" i="16"/>
  <c r="M1568" i="16"/>
  <c r="K1569" i="16"/>
  <c r="L1569" i="16"/>
  <c r="M1569" i="16"/>
  <c r="K1570" i="16"/>
  <c r="L1570" i="16"/>
  <c r="M1570" i="16"/>
  <c r="K1571" i="16"/>
  <c r="L1571" i="16"/>
  <c r="M1571" i="16"/>
  <c r="K1572" i="16"/>
  <c r="L1572" i="16"/>
  <c r="M1572" i="16"/>
  <c r="K1573" i="16"/>
  <c r="L1573" i="16"/>
  <c r="M1573" i="16"/>
  <c r="K1574" i="16"/>
  <c r="L1574" i="16"/>
  <c r="M1574" i="16"/>
  <c r="K1575" i="16"/>
  <c r="L1575" i="16"/>
  <c r="M1575" i="16"/>
  <c r="K1576" i="16"/>
  <c r="L1576" i="16"/>
  <c r="M1576" i="16"/>
  <c r="K1577" i="16"/>
  <c r="L1577" i="16"/>
  <c r="M1577" i="16"/>
  <c r="K1578" i="16"/>
  <c r="L1578" i="16"/>
  <c r="M1578" i="16"/>
  <c r="K1579" i="16"/>
  <c r="L1579" i="16"/>
  <c r="M1579" i="16"/>
  <c r="K1580" i="16"/>
  <c r="L1580" i="16"/>
  <c r="M1580" i="16"/>
  <c r="K1581" i="16"/>
  <c r="L1581" i="16"/>
  <c r="M1581" i="16"/>
  <c r="K1582" i="16"/>
  <c r="L1582" i="16"/>
  <c r="M1582" i="16"/>
  <c r="K1583" i="16"/>
  <c r="L1583" i="16"/>
  <c r="M1583" i="16"/>
  <c r="K1584" i="16"/>
  <c r="L1584" i="16"/>
  <c r="M1584" i="16"/>
  <c r="K1585" i="16"/>
  <c r="L1585" i="16"/>
  <c r="M1585" i="16"/>
  <c r="K1586" i="16"/>
  <c r="L1586" i="16"/>
  <c r="M1586" i="16"/>
  <c r="K1587" i="16"/>
  <c r="L1587" i="16"/>
  <c r="M1587" i="16"/>
  <c r="K1588" i="16"/>
  <c r="L1588" i="16"/>
  <c r="M1588" i="16"/>
  <c r="K1589" i="16"/>
  <c r="L1589" i="16"/>
  <c r="M1589" i="16"/>
  <c r="K1590" i="16"/>
  <c r="L1590" i="16"/>
  <c r="M1590" i="16"/>
  <c r="K1591" i="16"/>
  <c r="L1591" i="16"/>
  <c r="M1591" i="16"/>
  <c r="K1592" i="16"/>
  <c r="L1592" i="16"/>
  <c r="M1592" i="16"/>
  <c r="K1593" i="16"/>
  <c r="L1593" i="16"/>
  <c r="M1593" i="16"/>
  <c r="K1594" i="16"/>
  <c r="L1594" i="16"/>
  <c r="M1594" i="16"/>
  <c r="K1595" i="16"/>
  <c r="L1595" i="16"/>
  <c r="M1595" i="16"/>
  <c r="K1596" i="16"/>
  <c r="L1596" i="16"/>
  <c r="M1596" i="16"/>
  <c r="K1597" i="16"/>
  <c r="L1597" i="16"/>
  <c r="M1597" i="16"/>
  <c r="K1598" i="16"/>
  <c r="L1598" i="16"/>
  <c r="M1598" i="16"/>
  <c r="K1599" i="16"/>
  <c r="L1599" i="16"/>
  <c r="M1599" i="16"/>
  <c r="K1600" i="16"/>
  <c r="L1600" i="16"/>
  <c r="M1600" i="16"/>
  <c r="K1601" i="16"/>
  <c r="L1601" i="16"/>
  <c r="M1601" i="16"/>
  <c r="K1602" i="16"/>
  <c r="L1602" i="16"/>
  <c r="M1602" i="16"/>
  <c r="K1603" i="16"/>
  <c r="L1603" i="16"/>
  <c r="M1603" i="16"/>
  <c r="K1604" i="16"/>
  <c r="L1604" i="16"/>
  <c r="M1604" i="16"/>
  <c r="K1605" i="16"/>
  <c r="L1605" i="16"/>
  <c r="M1605" i="16"/>
  <c r="K1606" i="16"/>
  <c r="L1606" i="16"/>
  <c r="M1606" i="16"/>
  <c r="K1607" i="16"/>
  <c r="L1607" i="16"/>
  <c r="M1607" i="16"/>
  <c r="K1608" i="16"/>
  <c r="L1608" i="16"/>
  <c r="M1608" i="16"/>
  <c r="K1609" i="16"/>
  <c r="L1609" i="16"/>
  <c r="M1609" i="16"/>
  <c r="K1610" i="16"/>
  <c r="L1610" i="16"/>
  <c r="M1610" i="16"/>
  <c r="K1611" i="16"/>
  <c r="L1611" i="16"/>
  <c r="M1611" i="16"/>
  <c r="K1612" i="16"/>
  <c r="L1612" i="16"/>
  <c r="M1612" i="16"/>
  <c r="K1613" i="16"/>
  <c r="L1613" i="16"/>
  <c r="M1613" i="16"/>
  <c r="K1614" i="16"/>
  <c r="L1614" i="16"/>
  <c r="M1614" i="16"/>
  <c r="K1615" i="16"/>
  <c r="L1615" i="16"/>
  <c r="M1615" i="16"/>
  <c r="K1616" i="16"/>
  <c r="L1616" i="16"/>
  <c r="M1616" i="16"/>
  <c r="K1617" i="16"/>
  <c r="L1617" i="16"/>
  <c r="M1617" i="16"/>
  <c r="K1618" i="16"/>
  <c r="L1618" i="16"/>
  <c r="M1618" i="16"/>
  <c r="K1619" i="16"/>
  <c r="L1619" i="16"/>
  <c r="M1619" i="16"/>
  <c r="K1620" i="16"/>
  <c r="L1620" i="16"/>
  <c r="M1620" i="16"/>
  <c r="K1621" i="16"/>
  <c r="L1621" i="16"/>
  <c r="M1621" i="16"/>
  <c r="K1622" i="16"/>
  <c r="L1622" i="16"/>
  <c r="M1622" i="16"/>
  <c r="K1623" i="16"/>
  <c r="L1623" i="16"/>
  <c r="M1623" i="16"/>
  <c r="K1624" i="16"/>
  <c r="L1624" i="16"/>
  <c r="M1624" i="16"/>
  <c r="K1625" i="16"/>
  <c r="L1625" i="16"/>
  <c r="M1625" i="16"/>
  <c r="K1626" i="16"/>
  <c r="L1626" i="16"/>
  <c r="M1626" i="16"/>
  <c r="K1627" i="16"/>
  <c r="L1627" i="16"/>
  <c r="M1627" i="16"/>
  <c r="K1628" i="16"/>
  <c r="L1628" i="16"/>
  <c r="M1628" i="16"/>
  <c r="K1629" i="16"/>
  <c r="L1629" i="16"/>
  <c r="M1629" i="16"/>
  <c r="K1630" i="16"/>
  <c r="L1630" i="16"/>
  <c r="M1630" i="16"/>
  <c r="K1631" i="16"/>
  <c r="L1631" i="16"/>
  <c r="M1631" i="16"/>
  <c r="K1632" i="16"/>
  <c r="L1632" i="16"/>
  <c r="M1632" i="16"/>
  <c r="K1633" i="16"/>
  <c r="L1633" i="16"/>
  <c r="M1633" i="16"/>
  <c r="K1634" i="16"/>
  <c r="L1634" i="16"/>
  <c r="M1634" i="16"/>
  <c r="K1635" i="16"/>
  <c r="L1635" i="16"/>
  <c r="M1635" i="16"/>
  <c r="K1636" i="16"/>
  <c r="L1636" i="16"/>
  <c r="M1636" i="16"/>
  <c r="K1637" i="16"/>
  <c r="L1637" i="16"/>
  <c r="M1637" i="16"/>
  <c r="K1638" i="16"/>
  <c r="L1638" i="16"/>
  <c r="M1638" i="16"/>
  <c r="K1639" i="16"/>
  <c r="L1639" i="16"/>
  <c r="M1639" i="16"/>
  <c r="K1640" i="16"/>
  <c r="L1640" i="16"/>
  <c r="M1640" i="16"/>
  <c r="K1641" i="16"/>
  <c r="L1641" i="16"/>
  <c r="M1641" i="16"/>
  <c r="K1642" i="16"/>
  <c r="L1642" i="16"/>
  <c r="M1642" i="16"/>
  <c r="K1643" i="16"/>
  <c r="L1643" i="16"/>
  <c r="M1643" i="16"/>
  <c r="K1644" i="16"/>
  <c r="L1644" i="16"/>
  <c r="M1644" i="16"/>
  <c r="K1645" i="16"/>
  <c r="L1645" i="16"/>
  <c r="M1645" i="16"/>
  <c r="K1646" i="16"/>
  <c r="L1646" i="16"/>
  <c r="M1646" i="16"/>
  <c r="K1647" i="16"/>
  <c r="L1647" i="16"/>
  <c r="M1647" i="16"/>
  <c r="K1648" i="16"/>
  <c r="L1648" i="16"/>
  <c r="M1648" i="16"/>
  <c r="K1649" i="16"/>
  <c r="L1649" i="16"/>
  <c r="M1649" i="16"/>
  <c r="K1650" i="16"/>
  <c r="L1650" i="16"/>
  <c r="M1650" i="16"/>
  <c r="K1651" i="16"/>
  <c r="L1651" i="16"/>
  <c r="M1651" i="16"/>
  <c r="K1652" i="16"/>
  <c r="L1652" i="16"/>
  <c r="M1652" i="16"/>
  <c r="K1653" i="16"/>
  <c r="L1653" i="16"/>
  <c r="M1653" i="16"/>
  <c r="K1654" i="16"/>
  <c r="L1654" i="16"/>
  <c r="M1654" i="16"/>
  <c r="K1655" i="16"/>
  <c r="L1655" i="16"/>
  <c r="M1655" i="16"/>
  <c r="K1656" i="16"/>
  <c r="L1656" i="16"/>
  <c r="M1656" i="16"/>
  <c r="K1657" i="16"/>
  <c r="L1657" i="16"/>
  <c r="M1657" i="16"/>
  <c r="K1658" i="16"/>
  <c r="L1658" i="16"/>
  <c r="M1658" i="16"/>
  <c r="K1659" i="16"/>
  <c r="L1659" i="16"/>
  <c r="M1659" i="16"/>
  <c r="K1660" i="16"/>
  <c r="L1660" i="16"/>
  <c r="M1660" i="16"/>
  <c r="K1661" i="16"/>
  <c r="L1661" i="16"/>
  <c r="M1661" i="16"/>
  <c r="K1662" i="16"/>
  <c r="L1662" i="16"/>
  <c r="M1662" i="16"/>
  <c r="K1663" i="16"/>
  <c r="L1663" i="16"/>
  <c r="M1663" i="16"/>
  <c r="K1664" i="16"/>
  <c r="L1664" i="16"/>
  <c r="M1664" i="16"/>
  <c r="K1665" i="16"/>
  <c r="L1665" i="16"/>
  <c r="M1665" i="16"/>
  <c r="K1666" i="16"/>
  <c r="L1666" i="16"/>
  <c r="M1666" i="16"/>
  <c r="K1667" i="16"/>
  <c r="L1667" i="16"/>
  <c r="M1667" i="16"/>
  <c r="K1668" i="16"/>
  <c r="L1668" i="16"/>
  <c r="M1668" i="16"/>
  <c r="K1669" i="16"/>
  <c r="L1669" i="16"/>
  <c r="M1669" i="16"/>
  <c r="K1670" i="16"/>
  <c r="L1670" i="16"/>
  <c r="M1670" i="16"/>
  <c r="K1671" i="16"/>
  <c r="L1671" i="16"/>
  <c r="M1671" i="16"/>
  <c r="K1672" i="16"/>
  <c r="L1672" i="16"/>
  <c r="M1672" i="16"/>
  <c r="K1673" i="16"/>
  <c r="L1673" i="16"/>
  <c r="M1673" i="16"/>
  <c r="K1674" i="16"/>
  <c r="L1674" i="16"/>
  <c r="M1674" i="16"/>
  <c r="K1675" i="16"/>
  <c r="L1675" i="16"/>
  <c r="M1675" i="16"/>
  <c r="K1676" i="16"/>
  <c r="L1676" i="16"/>
  <c r="M1676" i="16"/>
  <c r="K1677" i="16"/>
  <c r="L1677" i="16"/>
  <c r="M1677" i="16"/>
  <c r="K1678" i="16"/>
  <c r="L1678" i="16"/>
  <c r="M1678" i="16"/>
  <c r="K1679" i="16"/>
  <c r="L1679" i="16"/>
  <c r="M1679" i="16"/>
  <c r="K1680" i="16"/>
  <c r="L1680" i="16"/>
  <c r="M1680" i="16"/>
  <c r="K1681" i="16"/>
  <c r="L1681" i="16"/>
  <c r="M1681" i="16"/>
  <c r="K1682" i="16"/>
  <c r="L1682" i="16"/>
  <c r="M1682" i="16"/>
  <c r="K1683" i="16"/>
  <c r="L1683" i="16"/>
  <c r="M1683" i="16"/>
  <c r="K1684" i="16"/>
  <c r="L1684" i="16"/>
  <c r="M1684" i="16"/>
  <c r="K1685" i="16"/>
  <c r="L1685" i="16"/>
  <c r="M1685" i="16"/>
  <c r="K1686" i="16"/>
  <c r="L1686" i="16"/>
  <c r="M1686" i="16"/>
  <c r="K1687" i="16"/>
  <c r="L1687" i="16"/>
  <c r="M1687" i="16"/>
  <c r="K1688" i="16"/>
  <c r="L1688" i="16"/>
  <c r="M1688" i="16"/>
  <c r="K1689" i="16"/>
  <c r="L1689" i="16"/>
  <c r="M1689" i="16"/>
  <c r="K1690" i="16"/>
  <c r="L1690" i="16"/>
  <c r="M1690" i="16"/>
  <c r="K1691" i="16"/>
  <c r="L1691" i="16"/>
  <c r="M1691" i="16"/>
  <c r="K1692" i="16"/>
  <c r="L1692" i="16"/>
  <c r="M1692" i="16"/>
  <c r="K1693" i="16"/>
  <c r="L1693" i="16"/>
  <c r="M1693" i="16"/>
  <c r="K1694" i="16"/>
  <c r="L1694" i="16"/>
  <c r="M1694" i="16"/>
  <c r="K1695" i="16"/>
  <c r="L1695" i="16"/>
  <c r="M1695" i="16"/>
  <c r="K1696" i="16"/>
  <c r="L1696" i="16"/>
  <c r="M1696" i="16"/>
  <c r="K1697" i="16"/>
  <c r="L1697" i="16"/>
  <c r="M1697" i="16"/>
  <c r="K1698" i="16"/>
  <c r="L1698" i="16"/>
  <c r="M1698" i="16"/>
  <c r="K1699" i="16"/>
  <c r="L1699" i="16"/>
  <c r="M1699" i="16"/>
  <c r="K1700" i="16"/>
  <c r="L1700" i="16"/>
  <c r="M1700" i="16"/>
  <c r="K1701" i="16"/>
  <c r="L1701" i="16"/>
  <c r="M1701" i="16"/>
  <c r="K1702" i="16"/>
  <c r="L1702" i="16"/>
  <c r="M1702" i="16"/>
  <c r="K1703" i="16"/>
  <c r="L1703" i="16"/>
  <c r="M1703" i="16"/>
  <c r="K1704" i="16"/>
  <c r="L1704" i="16"/>
  <c r="M1704" i="16"/>
  <c r="K1705" i="16"/>
  <c r="L1705" i="16"/>
  <c r="M1705" i="16"/>
  <c r="K1706" i="16"/>
  <c r="L1706" i="16"/>
  <c r="M1706" i="16"/>
  <c r="K1707" i="16"/>
  <c r="L1707" i="16"/>
  <c r="M1707" i="16"/>
  <c r="K1708" i="16"/>
  <c r="L1708" i="16"/>
  <c r="M1708" i="16"/>
  <c r="K1709" i="16"/>
  <c r="L1709" i="16"/>
  <c r="M1709" i="16"/>
  <c r="K1710" i="16"/>
  <c r="L1710" i="16"/>
  <c r="M1710" i="16"/>
  <c r="K1711" i="16"/>
  <c r="L1711" i="16"/>
  <c r="M1711" i="16"/>
  <c r="K1712" i="16"/>
  <c r="L1712" i="16"/>
  <c r="M1712" i="16"/>
  <c r="K1713" i="16"/>
  <c r="L1713" i="16"/>
  <c r="M1713" i="16"/>
  <c r="K1714" i="16"/>
  <c r="L1714" i="16"/>
  <c r="M1714" i="16"/>
  <c r="K1715" i="16"/>
  <c r="L1715" i="16"/>
  <c r="M1715" i="16"/>
  <c r="K1716" i="16"/>
  <c r="L1716" i="16"/>
  <c r="M1716" i="16"/>
  <c r="K1717" i="16"/>
  <c r="L1717" i="16"/>
  <c r="M1717" i="16"/>
  <c r="K1718" i="16"/>
  <c r="L1718" i="16"/>
  <c r="M1718" i="16"/>
  <c r="K1719" i="16"/>
  <c r="L1719" i="16"/>
  <c r="M1719" i="16"/>
  <c r="K1720" i="16"/>
  <c r="L1720" i="16"/>
  <c r="M1720" i="16"/>
  <c r="K1721" i="16"/>
  <c r="L1721" i="16"/>
  <c r="M1721" i="16"/>
  <c r="K1722" i="16"/>
  <c r="L1722" i="16"/>
  <c r="M1722" i="16"/>
  <c r="K1723" i="16"/>
  <c r="L1723" i="16"/>
  <c r="M1723" i="16"/>
  <c r="K1724" i="16"/>
  <c r="L1724" i="16"/>
  <c r="M1724" i="16"/>
  <c r="K1725" i="16"/>
  <c r="L1725" i="16"/>
  <c r="M1725" i="16"/>
  <c r="K1726" i="16"/>
  <c r="L1726" i="16"/>
  <c r="M1726" i="16"/>
  <c r="K1727" i="16"/>
  <c r="L1727" i="16"/>
  <c r="M1727" i="16"/>
  <c r="K1728" i="16"/>
  <c r="L1728" i="16"/>
  <c r="M1728" i="16"/>
  <c r="K1729" i="16"/>
  <c r="L1729" i="16"/>
  <c r="M1729" i="16"/>
  <c r="K1730" i="16"/>
  <c r="L1730" i="16"/>
  <c r="M1730" i="16"/>
  <c r="K1731" i="16"/>
  <c r="L1731" i="16"/>
  <c r="M1731" i="16"/>
  <c r="K1732" i="16"/>
  <c r="L1732" i="16"/>
  <c r="M1732" i="16"/>
  <c r="K1733" i="16"/>
  <c r="L1733" i="16"/>
  <c r="M1733" i="16"/>
  <c r="K1734" i="16"/>
  <c r="L1734" i="16"/>
  <c r="M1734" i="16"/>
  <c r="K1735" i="16"/>
  <c r="L1735" i="16"/>
  <c r="M1735" i="16"/>
  <c r="K1736" i="16"/>
  <c r="L1736" i="16"/>
  <c r="M1736" i="16"/>
  <c r="K1737" i="16"/>
  <c r="L1737" i="16"/>
  <c r="M1737" i="16"/>
  <c r="K1738" i="16"/>
  <c r="L1738" i="16"/>
  <c r="M1738" i="16"/>
  <c r="K1739" i="16"/>
  <c r="L1739" i="16"/>
  <c r="M1739" i="16"/>
  <c r="K1740" i="16"/>
  <c r="L1740" i="16"/>
  <c r="M1740" i="16"/>
  <c r="K1741" i="16"/>
  <c r="L1741" i="16"/>
  <c r="M1741" i="16"/>
  <c r="K1742" i="16"/>
  <c r="L1742" i="16"/>
  <c r="M1742" i="16"/>
  <c r="K1743" i="16"/>
  <c r="L1743" i="16"/>
  <c r="M1743" i="16"/>
  <c r="K1744" i="16"/>
  <c r="L1744" i="16"/>
  <c r="M1744" i="16"/>
  <c r="K1745" i="16"/>
  <c r="L1745" i="16"/>
  <c r="M1745" i="16"/>
  <c r="K1746" i="16"/>
  <c r="L1746" i="16"/>
  <c r="M1746" i="16"/>
  <c r="K1747" i="16"/>
  <c r="L1747" i="16"/>
  <c r="M1747" i="16"/>
  <c r="K1748" i="16"/>
  <c r="L1748" i="16"/>
  <c r="M1748" i="16"/>
  <c r="K1749" i="16"/>
  <c r="L1749" i="16"/>
  <c r="M1749" i="16"/>
  <c r="K1750" i="16"/>
  <c r="L1750" i="16"/>
  <c r="M1750" i="16"/>
  <c r="K1751" i="16"/>
  <c r="L1751" i="16"/>
  <c r="M1751" i="16"/>
  <c r="K1752" i="16"/>
  <c r="L1752" i="16"/>
  <c r="M1752" i="16"/>
  <c r="K1753" i="16"/>
  <c r="L1753" i="16"/>
  <c r="M1753" i="16"/>
  <c r="K1754" i="16"/>
  <c r="L1754" i="16"/>
  <c r="M1754" i="16"/>
  <c r="K1755" i="16"/>
  <c r="L1755" i="16"/>
  <c r="M1755" i="16"/>
  <c r="K1756" i="16"/>
  <c r="L1756" i="16"/>
  <c r="M1756" i="16"/>
  <c r="K1757" i="16"/>
  <c r="L1757" i="16"/>
  <c r="M1757" i="16"/>
  <c r="K1758" i="16"/>
  <c r="L1758" i="16"/>
  <c r="M1758" i="16"/>
  <c r="K1759" i="16"/>
  <c r="L1759" i="16"/>
  <c r="M1759" i="16"/>
  <c r="K1760" i="16"/>
  <c r="L1760" i="16"/>
  <c r="M1760" i="16"/>
  <c r="K1761" i="16"/>
  <c r="L1761" i="16"/>
  <c r="M1761" i="16"/>
  <c r="K1762" i="16"/>
  <c r="L1762" i="16"/>
  <c r="M1762" i="16"/>
  <c r="K1763" i="16"/>
  <c r="L1763" i="16"/>
  <c r="M1763" i="16"/>
  <c r="K1764" i="16"/>
  <c r="L1764" i="16"/>
  <c r="M1764" i="16"/>
  <c r="K1765" i="16"/>
  <c r="L1765" i="16"/>
  <c r="M1765" i="16"/>
  <c r="K1766" i="16"/>
  <c r="L1766" i="16"/>
  <c r="M1766" i="16"/>
  <c r="K1767" i="16"/>
  <c r="L1767" i="16"/>
  <c r="M1767" i="16"/>
  <c r="K1768" i="16"/>
  <c r="L1768" i="16"/>
  <c r="M1768" i="16"/>
  <c r="K1769" i="16"/>
  <c r="L1769" i="16"/>
  <c r="M1769" i="16"/>
  <c r="K1770" i="16"/>
  <c r="L1770" i="16"/>
  <c r="M1770" i="16"/>
  <c r="K1771" i="16"/>
  <c r="L1771" i="16"/>
  <c r="M1771" i="16"/>
  <c r="K1772" i="16"/>
  <c r="L1772" i="16"/>
  <c r="M1772" i="16"/>
  <c r="K1773" i="16"/>
  <c r="L1773" i="16"/>
  <c r="M1773" i="16"/>
  <c r="K1774" i="16"/>
  <c r="L1774" i="16"/>
  <c r="M1774" i="16"/>
  <c r="K1775" i="16"/>
  <c r="L1775" i="16"/>
  <c r="M1775" i="16"/>
  <c r="K1776" i="16"/>
  <c r="L1776" i="16"/>
  <c r="M1776" i="16"/>
  <c r="K1777" i="16"/>
  <c r="L1777" i="16"/>
  <c r="M1777" i="16"/>
  <c r="K1778" i="16"/>
  <c r="L1778" i="16"/>
  <c r="M1778" i="16"/>
  <c r="K1779" i="16"/>
  <c r="L1779" i="16"/>
  <c r="M1779" i="16"/>
  <c r="K1780" i="16"/>
  <c r="L1780" i="16"/>
  <c r="M1780" i="16"/>
  <c r="K1781" i="16"/>
  <c r="L1781" i="16"/>
  <c r="M1781" i="16"/>
  <c r="K1782" i="16"/>
  <c r="L1782" i="16"/>
  <c r="M1782" i="16"/>
  <c r="K1783" i="16"/>
  <c r="L1783" i="16"/>
  <c r="M1783" i="16"/>
  <c r="K1784" i="16"/>
  <c r="L1784" i="16"/>
  <c r="M1784" i="16"/>
  <c r="K1785" i="16"/>
  <c r="L1785" i="16"/>
  <c r="M1785" i="16"/>
  <c r="K1786" i="16"/>
  <c r="L1786" i="16"/>
  <c r="M1786" i="16"/>
  <c r="K1787" i="16"/>
  <c r="L1787" i="16"/>
  <c r="M1787" i="16"/>
  <c r="K1788" i="16"/>
  <c r="L1788" i="16"/>
  <c r="M1788" i="16"/>
  <c r="K1789" i="16"/>
  <c r="L1789" i="16"/>
  <c r="M1789" i="16"/>
  <c r="K1790" i="16"/>
  <c r="L1790" i="16"/>
  <c r="M1790" i="16"/>
  <c r="K1791" i="16"/>
  <c r="L1791" i="16"/>
  <c r="M1791" i="16"/>
  <c r="K1792" i="16"/>
  <c r="L1792" i="16"/>
  <c r="M1792" i="16"/>
  <c r="K1793" i="16"/>
  <c r="L1793" i="16"/>
  <c r="M1793" i="16"/>
  <c r="K1794" i="16"/>
  <c r="L1794" i="16"/>
  <c r="M1794" i="16"/>
  <c r="K1795" i="16"/>
  <c r="L1795" i="16"/>
  <c r="M1795" i="16"/>
  <c r="K1796" i="16"/>
  <c r="L1796" i="16"/>
  <c r="M1796" i="16"/>
  <c r="K1797" i="16"/>
  <c r="L1797" i="16"/>
  <c r="M1797" i="16"/>
  <c r="K1798" i="16"/>
  <c r="L1798" i="16"/>
  <c r="M1798" i="16"/>
  <c r="K1799" i="16"/>
  <c r="L1799" i="16"/>
  <c r="M1799" i="16"/>
  <c r="K1800" i="16"/>
  <c r="L1800" i="16"/>
  <c r="M1800" i="16"/>
  <c r="K1801" i="16"/>
  <c r="L1801" i="16"/>
  <c r="M1801" i="16"/>
  <c r="K1802" i="16"/>
  <c r="L1802" i="16"/>
  <c r="M1802" i="16"/>
  <c r="K1803" i="16"/>
  <c r="L1803" i="16"/>
  <c r="M1803" i="16"/>
  <c r="K1804" i="16"/>
  <c r="L1804" i="16"/>
  <c r="M1804" i="16"/>
  <c r="K1805" i="16"/>
  <c r="L1805" i="16"/>
  <c r="M1805" i="16"/>
  <c r="K1806" i="16"/>
  <c r="L1806" i="16"/>
  <c r="M1806" i="16"/>
  <c r="K1807" i="16"/>
  <c r="L1807" i="16"/>
  <c r="M1807" i="16"/>
  <c r="K1808" i="16"/>
  <c r="L1808" i="16"/>
  <c r="M1808" i="16"/>
  <c r="K1809" i="16"/>
  <c r="L1809" i="16"/>
  <c r="M1809" i="16"/>
  <c r="K1810" i="16"/>
  <c r="L1810" i="16"/>
  <c r="M1810" i="16"/>
  <c r="K1811" i="16"/>
  <c r="L1811" i="16"/>
  <c r="M1811" i="16"/>
  <c r="K1812" i="16"/>
  <c r="L1812" i="16"/>
  <c r="M1812" i="16"/>
  <c r="K1813" i="16"/>
  <c r="L1813" i="16"/>
  <c r="M1813" i="16"/>
  <c r="K1814" i="16"/>
  <c r="L1814" i="16"/>
  <c r="M1814" i="16"/>
  <c r="K1815" i="16"/>
  <c r="L1815" i="16"/>
  <c r="M1815" i="16"/>
  <c r="K1816" i="16"/>
  <c r="L1816" i="16"/>
  <c r="M1816" i="16"/>
  <c r="K1817" i="16"/>
  <c r="L1817" i="16"/>
  <c r="M1817" i="16"/>
  <c r="K1818" i="16"/>
  <c r="L1818" i="16"/>
  <c r="M1818" i="16"/>
  <c r="K1819" i="16"/>
  <c r="L1819" i="16"/>
  <c r="M1819" i="16"/>
  <c r="K1820" i="16"/>
  <c r="L1820" i="16"/>
  <c r="M1820" i="16"/>
  <c r="K1821" i="16"/>
  <c r="L1821" i="16"/>
  <c r="M1821" i="16"/>
  <c r="K1822" i="16"/>
  <c r="L1822" i="16"/>
  <c r="M1822" i="16"/>
  <c r="K1823" i="16"/>
  <c r="L1823" i="16"/>
  <c r="M1823" i="16"/>
  <c r="K1824" i="16"/>
  <c r="L1824" i="16"/>
  <c r="M1824" i="16"/>
  <c r="K1825" i="16"/>
  <c r="L1825" i="16"/>
  <c r="M1825" i="16"/>
  <c r="K1826" i="16"/>
  <c r="L1826" i="16"/>
  <c r="M1826" i="16"/>
  <c r="K1827" i="16"/>
  <c r="L1827" i="16"/>
  <c r="M1827" i="16"/>
  <c r="K1828" i="16"/>
  <c r="L1828" i="16"/>
  <c r="M1828" i="16"/>
  <c r="K1829" i="16"/>
  <c r="L1829" i="16"/>
  <c r="M1829" i="16"/>
  <c r="K1830" i="16"/>
  <c r="L1830" i="16"/>
  <c r="M1830" i="16"/>
  <c r="K1831" i="16"/>
  <c r="L1831" i="16"/>
  <c r="M1831" i="16"/>
  <c r="K1832" i="16"/>
  <c r="L1832" i="16"/>
  <c r="M1832" i="16"/>
  <c r="K1833" i="16"/>
  <c r="L1833" i="16"/>
  <c r="M1833" i="16"/>
  <c r="K1834" i="16"/>
  <c r="L1834" i="16"/>
  <c r="M1834" i="16"/>
  <c r="K1835" i="16"/>
  <c r="L1835" i="16"/>
  <c r="M1835" i="16"/>
  <c r="K1836" i="16"/>
  <c r="L1836" i="16"/>
  <c r="M1836" i="16"/>
  <c r="K1837" i="16"/>
  <c r="L1837" i="16"/>
  <c r="M1837" i="16"/>
  <c r="K1838" i="16"/>
  <c r="L1838" i="16"/>
  <c r="M1838" i="16"/>
  <c r="K1839" i="16"/>
  <c r="L1839" i="16"/>
  <c r="M1839" i="16"/>
  <c r="K1840" i="16"/>
  <c r="L1840" i="16"/>
  <c r="M1840" i="16"/>
  <c r="K1841" i="16"/>
  <c r="L1841" i="16"/>
  <c r="M1841" i="16"/>
  <c r="K1842" i="16"/>
  <c r="L1842" i="16"/>
  <c r="M1842" i="16"/>
  <c r="K1843" i="16"/>
  <c r="L1843" i="16"/>
  <c r="M1843" i="16"/>
  <c r="K1844" i="16"/>
  <c r="L1844" i="16"/>
  <c r="M1844" i="16"/>
  <c r="K1845" i="16"/>
  <c r="L1845" i="16"/>
  <c r="M1845" i="16"/>
  <c r="K1846" i="16"/>
  <c r="L1846" i="16"/>
  <c r="M1846" i="16"/>
  <c r="K1847" i="16"/>
  <c r="L1847" i="16"/>
  <c r="M1847" i="16"/>
  <c r="K1848" i="16"/>
  <c r="L1848" i="16"/>
  <c r="M1848" i="16"/>
  <c r="K1849" i="16"/>
  <c r="L1849" i="16"/>
  <c r="M1849" i="16"/>
  <c r="K1850" i="16"/>
  <c r="L1850" i="16"/>
  <c r="M1850" i="16"/>
  <c r="K1851" i="16"/>
  <c r="L1851" i="16"/>
  <c r="M1851" i="16"/>
  <c r="K1852" i="16"/>
  <c r="L1852" i="16"/>
  <c r="M1852" i="16"/>
  <c r="K1853" i="16"/>
  <c r="L1853" i="16"/>
  <c r="M1853" i="16"/>
  <c r="K1854" i="16"/>
  <c r="L1854" i="16"/>
  <c r="M1854" i="16"/>
  <c r="K1855" i="16"/>
  <c r="L1855" i="16"/>
  <c r="M1855" i="16"/>
  <c r="K1856" i="16"/>
  <c r="L1856" i="16"/>
  <c r="M1856" i="16"/>
  <c r="K1857" i="16"/>
  <c r="L1857" i="16"/>
  <c r="M1857" i="16"/>
  <c r="K1858" i="16"/>
  <c r="L1858" i="16"/>
  <c r="M1858" i="16"/>
  <c r="K1859" i="16"/>
  <c r="L1859" i="16"/>
  <c r="M1859" i="16"/>
  <c r="K1860" i="16"/>
  <c r="L1860" i="16"/>
  <c r="M1860" i="16"/>
  <c r="K1861" i="16"/>
  <c r="L1861" i="16"/>
  <c r="M1861" i="16"/>
  <c r="K1862" i="16"/>
  <c r="L1862" i="16"/>
  <c r="M1862" i="16"/>
  <c r="K1863" i="16"/>
  <c r="L1863" i="16"/>
  <c r="M1863" i="16"/>
  <c r="K1864" i="16"/>
  <c r="L1864" i="16"/>
  <c r="M1864" i="16"/>
  <c r="K1865" i="16"/>
  <c r="L1865" i="16"/>
  <c r="M1865" i="16"/>
  <c r="K1866" i="16"/>
  <c r="L1866" i="16"/>
  <c r="M1866" i="16"/>
  <c r="K1867" i="16"/>
  <c r="L1867" i="16"/>
  <c r="M1867" i="16"/>
  <c r="K1868" i="16"/>
  <c r="L1868" i="16"/>
  <c r="M1868" i="16"/>
  <c r="K1869" i="16"/>
  <c r="L1869" i="16"/>
  <c r="M1869" i="16"/>
  <c r="K1870" i="16"/>
  <c r="L1870" i="16"/>
  <c r="M1870" i="16"/>
  <c r="K1871" i="16"/>
  <c r="L1871" i="16"/>
  <c r="M1871" i="16"/>
  <c r="K1872" i="16"/>
  <c r="L1872" i="16"/>
  <c r="M1872" i="16"/>
  <c r="K1873" i="16"/>
  <c r="L1873" i="16"/>
  <c r="M1873" i="16"/>
  <c r="K1874" i="16"/>
  <c r="L1874" i="16"/>
  <c r="M1874" i="16"/>
  <c r="K1875" i="16"/>
  <c r="L1875" i="16"/>
  <c r="M1875" i="16"/>
  <c r="K1876" i="16"/>
  <c r="L1876" i="16"/>
  <c r="M1876" i="16"/>
  <c r="K1877" i="16"/>
  <c r="L1877" i="16"/>
  <c r="M1877" i="16"/>
  <c r="K1878" i="16"/>
  <c r="L1878" i="16"/>
  <c r="M1878" i="16"/>
  <c r="K1879" i="16"/>
  <c r="L1879" i="16"/>
  <c r="M1879" i="16"/>
  <c r="K1880" i="16"/>
  <c r="L1880" i="16"/>
  <c r="M1880" i="16"/>
  <c r="K1881" i="16"/>
  <c r="L1881" i="16"/>
  <c r="M1881" i="16"/>
  <c r="K1882" i="16"/>
  <c r="L1882" i="16"/>
  <c r="M1882" i="16"/>
  <c r="K1883" i="16"/>
  <c r="L1883" i="16"/>
  <c r="M1883" i="16"/>
  <c r="K1884" i="16"/>
  <c r="L1884" i="16"/>
  <c r="M1884" i="16"/>
  <c r="K1885" i="16"/>
  <c r="L1885" i="16"/>
  <c r="M1885" i="16"/>
  <c r="K1886" i="16"/>
  <c r="L1886" i="16"/>
  <c r="M1886" i="16"/>
  <c r="K1887" i="16"/>
  <c r="L1887" i="16"/>
  <c r="M1887" i="16"/>
  <c r="K1888" i="16"/>
  <c r="L1888" i="16"/>
  <c r="M1888" i="16"/>
  <c r="K1889" i="16"/>
  <c r="L1889" i="16"/>
  <c r="M1889" i="16"/>
  <c r="K1890" i="16"/>
  <c r="L1890" i="16"/>
  <c r="M1890" i="16"/>
  <c r="K1891" i="16"/>
  <c r="L1891" i="16"/>
  <c r="M1891" i="16"/>
  <c r="K1892" i="16"/>
  <c r="L1892" i="16"/>
  <c r="M1892" i="16"/>
  <c r="K1893" i="16"/>
  <c r="L1893" i="16"/>
  <c r="M1893" i="16"/>
  <c r="K1894" i="16"/>
  <c r="L1894" i="16"/>
  <c r="M1894" i="16"/>
  <c r="K1895" i="16"/>
  <c r="L1895" i="16"/>
  <c r="M1895" i="16"/>
  <c r="K1896" i="16"/>
  <c r="L1896" i="16"/>
  <c r="M1896" i="16"/>
  <c r="K1897" i="16"/>
  <c r="L1897" i="16"/>
  <c r="M1897" i="16"/>
  <c r="K1898" i="16"/>
  <c r="L1898" i="16"/>
  <c r="M1898" i="16"/>
  <c r="K1899" i="16"/>
  <c r="L1899" i="16"/>
  <c r="M1899" i="16"/>
  <c r="K1900" i="16"/>
  <c r="L1900" i="16"/>
  <c r="M1900" i="16"/>
  <c r="K1901" i="16"/>
  <c r="L1901" i="16"/>
  <c r="M1901" i="16"/>
  <c r="K1902" i="16"/>
  <c r="L1902" i="16"/>
  <c r="M1902" i="16"/>
  <c r="K1903" i="16"/>
  <c r="L1903" i="16"/>
  <c r="M1903" i="16"/>
  <c r="K1904" i="16"/>
  <c r="L1904" i="16"/>
  <c r="M1904" i="16"/>
  <c r="K1905" i="16"/>
  <c r="L1905" i="16"/>
  <c r="M1905" i="16"/>
  <c r="K1906" i="16"/>
  <c r="L1906" i="16"/>
  <c r="M1906" i="16"/>
  <c r="K1907" i="16"/>
  <c r="L1907" i="16"/>
  <c r="M1907" i="16"/>
  <c r="K1908" i="16"/>
  <c r="L1908" i="16"/>
  <c r="M1908" i="16"/>
  <c r="K1909" i="16"/>
  <c r="L1909" i="16"/>
  <c r="M1909" i="16"/>
  <c r="K1910" i="16"/>
  <c r="L1910" i="16"/>
  <c r="M1910" i="16"/>
  <c r="K1911" i="16"/>
  <c r="L1911" i="16"/>
  <c r="M1911" i="16"/>
  <c r="K1912" i="16"/>
  <c r="L1912" i="16"/>
  <c r="M1912" i="16"/>
  <c r="K1913" i="16"/>
  <c r="L1913" i="16"/>
  <c r="M1913" i="16"/>
  <c r="K1914" i="16"/>
  <c r="L1914" i="16"/>
  <c r="M1914" i="16"/>
  <c r="K1915" i="16"/>
  <c r="L1915" i="16"/>
  <c r="M1915" i="16"/>
  <c r="K1916" i="16"/>
  <c r="L1916" i="16"/>
  <c r="M1916" i="16"/>
  <c r="K1917" i="16"/>
  <c r="L1917" i="16"/>
  <c r="M1917" i="16"/>
  <c r="K1918" i="16"/>
  <c r="L1918" i="16"/>
  <c r="M1918" i="16"/>
  <c r="K1919" i="16"/>
  <c r="L1919" i="16"/>
  <c r="M1919" i="16"/>
  <c r="K1920" i="16"/>
  <c r="L1920" i="16"/>
  <c r="M1920" i="16"/>
  <c r="K1921" i="16"/>
  <c r="L1921" i="16"/>
  <c r="M1921" i="16"/>
  <c r="K1922" i="16"/>
  <c r="L1922" i="16"/>
  <c r="M1922" i="16"/>
  <c r="K1923" i="16"/>
  <c r="L1923" i="16"/>
  <c r="M1923" i="16"/>
  <c r="K1924" i="16"/>
  <c r="L1924" i="16"/>
  <c r="M1924" i="16"/>
  <c r="K1925" i="16"/>
  <c r="L1925" i="16"/>
  <c r="M1925" i="16"/>
  <c r="K1926" i="16"/>
  <c r="L1926" i="16"/>
  <c r="M1926" i="16"/>
  <c r="K1927" i="16"/>
  <c r="L1927" i="16"/>
  <c r="M1927" i="16"/>
  <c r="K1928" i="16"/>
  <c r="L1928" i="16"/>
  <c r="M1928" i="16"/>
  <c r="K1929" i="16"/>
  <c r="L1929" i="16"/>
  <c r="M1929" i="16"/>
  <c r="K1930" i="16"/>
  <c r="L1930" i="16"/>
  <c r="M1930" i="16"/>
  <c r="K1931" i="16"/>
  <c r="L1931" i="16"/>
  <c r="M1931" i="16"/>
  <c r="K1932" i="16"/>
  <c r="L1932" i="16"/>
  <c r="M1932" i="16"/>
  <c r="K1933" i="16"/>
  <c r="L1933" i="16"/>
  <c r="M1933" i="16"/>
  <c r="K1934" i="16"/>
  <c r="L1934" i="16"/>
  <c r="M1934" i="16"/>
  <c r="K1935" i="16"/>
  <c r="L1935" i="16"/>
  <c r="M1935" i="16"/>
  <c r="K1936" i="16"/>
  <c r="L1936" i="16"/>
  <c r="M1936" i="16"/>
  <c r="K1937" i="16"/>
  <c r="L1937" i="16"/>
  <c r="M1937" i="16"/>
  <c r="K1938" i="16"/>
  <c r="L1938" i="16"/>
  <c r="M1938" i="16"/>
  <c r="K1939" i="16"/>
  <c r="L1939" i="16"/>
  <c r="M1939" i="16"/>
  <c r="K1940" i="16"/>
  <c r="L1940" i="16"/>
  <c r="M1940" i="16"/>
  <c r="K1941" i="16"/>
  <c r="L1941" i="16"/>
  <c r="M1941" i="16"/>
  <c r="K1942" i="16"/>
  <c r="L1942" i="16"/>
  <c r="M1942" i="16"/>
  <c r="K1943" i="16"/>
  <c r="L1943" i="16"/>
  <c r="M1943" i="16"/>
  <c r="K1944" i="16"/>
  <c r="L1944" i="16"/>
  <c r="M1944" i="16"/>
  <c r="K1945" i="16"/>
  <c r="L1945" i="16"/>
  <c r="M1945" i="16"/>
  <c r="K1946" i="16"/>
  <c r="L1946" i="16"/>
  <c r="M1946" i="16"/>
  <c r="K1947" i="16"/>
  <c r="L1947" i="16"/>
  <c r="M1947" i="16"/>
  <c r="K1948" i="16"/>
  <c r="L1948" i="16"/>
  <c r="M1948" i="16"/>
  <c r="K1949" i="16"/>
  <c r="L1949" i="16"/>
  <c r="M1949" i="16"/>
  <c r="K1950" i="16"/>
  <c r="L1950" i="16"/>
  <c r="M1950" i="16"/>
  <c r="K1951" i="16"/>
  <c r="L1951" i="16"/>
  <c r="M1951" i="16"/>
  <c r="K1952" i="16"/>
  <c r="L1952" i="16"/>
  <c r="M1952" i="16"/>
  <c r="K1953" i="16"/>
  <c r="L1953" i="16"/>
  <c r="M1953" i="16"/>
  <c r="K1954" i="16"/>
  <c r="L1954" i="16"/>
  <c r="M1954" i="16"/>
  <c r="K1955" i="16"/>
  <c r="L1955" i="16"/>
  <c r="M1955" i="16"/>
  <c r="K1956" i="16"/>
  <c r="L1956" i="16"/>
  <c r="M1956" i="16"/>
  <c r="K1957" i="16"/>
  <c r="L1957" i="16"/>
  <c r="M1957" i="16"/>
  <c r="K1958" i="16"/>
  <c r="L1958" i="16"/>
  <c r="M1958" i="16"/>
  <c r="K1959" i="16"/>
  <c r="L1959" i="16"/>
  <c r="M1959" i="16"/>
  <c r="K1960" i="16"/>
  <c r="L1960" i="16"/>
  <c r="M1960" i="16"/>
  <c r="K1961" i="16"/>
  <c r="L1961" i="16"/>
  <c r="M1961" i="16"/>
  <c r="K1962" i="16"/>
  <c r="L1962" i="16"/>
  <c r="M1962" i="16"/>
  <c r="K1963" i="16"/>
  <c r="L1963" i="16"/>
  <c r="M1963" i="16"/>
  <c r="K1964" i="16"/>
  <c r="L1964" i="16"/>
  <c r="M1964" i="16"/>
  <c r="K1965" i="16"/>
  <c r="L1965" i="16"/>
  <c r="M1965" i="16"/>
  <c r="K1966" i="16"/>
  <c r="L1966" i="16"/>
  <c r="M1966" i="16"/>
  <c r="K1967" i="16"/>
  <c r="L1967" i="16"/>
  <c r="M1967" i="16"/>
  <c r="K1968" i="16"/>
  <c r="L1968" i="16"/>
  <c r="M1968" i="16"/>
  <c r="K1969" i="16"/>
  <c r="L1969" i="16"/>
  <c r="M1969" i="16"/>
  <c r="K1970" i="16"/>
  <c r="L1970" i="16"/>
  <c r="M1970" i="16"/>
  <c r="K1971" i="16"/>
  <c r="L1971" i="16"/>
  <c r="M1971" i="16"/>
  <c r="K1972" i="16"/>
  <c r="L1972" i="16"/>
  <c r="M1972" i="16"/>
  <c r="K1973" i="16"/>
  <c r="L1973" i="16"/>
  <c r="M1973" i="16"/>
  <c r="K1974" i="16"/>
  <c r="L1974" i="16"/>
  <c r="M1974" i="16"/>
  <c r="K1975" i="16"/>
  <c r="L1975" i="16"/>
  <c r="M1975" i="16"/>
  <c r="K1976" i="16"/>
  <c r="L1976" i="16"/>
  <c r="M1976" i="16"/>
  <c r="K1977" i="16"/>
  <c r="L1977" i="16"/>
  <c r="M1977" i="16"/>
  <c r="K1978" i="16"/>
  <c r="L1978" i="16"/>
  <c r="M1978" i="16"/>
  <c r="K1979" i="16"/>
  <c r="L1979" i="16"/>
  <c r="M1979" i="16"/>
  <c r="K1980" i="16"/>
  <c r="L1980" i="16"/>
  <c r="M1980" i="16"/>
  <c r="K1981" i="16"/>
  <c r="L1981" i="16"/>
  <c r="M1981" i="16"/>
  <c r="K1982" i="16"/>
  <c r="L1982" i="16"/>
  <c r="M1982" i="16"/>
  <c r="K1983" i="16"/>
  <c r="L1983" i="16"/>
  <c r="M1983" i="16"/>
  <c r="K1984" i="16"/>
  <c r="L1984" i="16"/>
  <c r="M1984" i="16"/>
  <c r="K1985" i="16"/>
  <c r="L1985" i="16"/>
  <c r="M1985" i="16"/>
  <c r="K1986" i="16"/>
  <c r="L1986" i="16"/>
  <c r="M1986" i="16"/>
  <c r="K1987" i="16"/>
  <c r="L1987" i="16"/>
  <c r="M1987" i="16"/>
  <c r="K1988" i="16"/>
  <c r="L1988" i="16"/>
  <c r="M1988" i="16"/>
  <c r="K1989" i="16"/>
  <c r="L1989" i="16"/>
  <c r="M1989" i="16"/>
  <c r="K1990" i="16"/>
  <c r="L1990" i="16"/>
  <c r="M1990" i="16"/>
  <c r="K1991" i="16"/>
  <c r="L1991" i="16"/>
  <c r="M1991" i="16"/>
  <c r="K1992" i="16"/>
  <c r="L1992" i="16"/>
  <c r="M1992" i="16"/>
  <c r="K1993" i="16"/>
  <c r="L1993" i="16"/>
  <c r="M1993" i="16"/>
  <c r="K1994" i="16"/>
  <c r="L1994" i="16"/>
  <c r="M1994" i="16"/>
  <c r="K1995" i="16"/>
  <c r="L1995" i="16"/>
  <c r="M1995" i="16"/>
  <c r="K1996" i="16"/>
  <c r="L1996" i="16"/>
  <c r="M1996" i="16"/>
  <c r="K1997" i="16"/>
  <c r="L1997" i="16"/>
  <c r="M1997" i="16"/>
  <c r="K1998" i="16"/>
  <c r="L1998" i="16"/>
  <c r="M1998" i="16"/>
  <c r="K1999" i="16"/>
  <c r="L1999" i="16"/>
  <c r="M1999" i="16"/>
  <c r="K2000" i="16"/>
  <c r="L2000" i="16"/>
  <c r="M2000" i="16"/>
  <c r="K2001" i="16"/>
  <c r="L2001" i="16"/>
  <c r="M2001" i="16"/>
  <c r="K2002" i="16"/>
  <c r="L2002" i="16"/>
  <c r="M2002" i="16"/>
  <c r="K2003" i="16"/>
  <c r="L2003" i="16"/>
  <c r="M2003" i="16"/>
  <c r="K2004" i="16"/>
  <c r="L2004" i="16"/>
  <c r="M2004" i="16"/>
  <c r="K2005" i="16"/>
  <c r="L2005" i="16"/>
  <c r="M2005" i="16"/>
  <c r="K2006" i="16"/>
  <c r="L2006" i="16"/>
  <c r="M2006" i="16"/>
  <c r="K2007" i="16"/>
  <c r="L2007" i="16"/>
  <c r="M2007" i="16"/>
  <c r="K2008" i="16"/>
  <c r="L2008" i="16"/>
  <c r="M2008" i="16"/>
  <c r="K2009" i="16"/>
  <c r="L2009" i="16"/>
  <c r="M2009" i="16"/>
  <c r="K2010" i="16"/>
  <c r="L2010" i="16"/>
  <c r="M2010" i="16"/>
  <c r="K2011" i="16"/>
  <c r="L2011" i="16"/>
  <c r="M2011" i="16"/>
  <c r="K2012" i="16"/>
  <c r="L2012" i="16"/>
  <c r="M2012" i="16"/>
  <c r="K2013" i="16"/>
  <c r="L2013" i="16"/>
  <c r="M2013" i="16"/>
  <c r="K2014" i="16"/>
  <c r="L2014" i="16"/>
  <c r="M2014" i="16"/>
  <c r="K2015" i="16"/>
  <c r="L2015" i="16"/>
  <c r="M2015" i="16"/>
  <c r="K2016" i="16"/>
  <c r="L2016" i="16"/>
  <c r="M2016" i="16"/>
  <c r="K2017" i="16"/>
  <c r="L2017" i="16"/>
  <c r="M2017" i="16"/>
  <c r="K2018" i="16"/>
  <c r="L2018" i="16"/>
  <c r="M2018" i="16"/>
  <c r="K2019" i="16"/>
  <c r="L2019" i="16"/>
  <c r="M2019" i="16"/>
  <c r="K2020" i="16"/>
  <c r="L2020" i="16"/>
  <c r="M2020" i="16"/>
  <c r="K2021" i="16"/>
  <c r="L2021" i="16"/>
  <c r="M2021" i="16"/>
  <c r="K2022" i="16"/>
  <c r="L2022" i="16"/>
  <c r="M2022" i="16"/>
  <c r="K2023" i="16"/>
  <c r="L2023" i="16"/>
  <c r="M2023" i="16"/>
  <c r="K2024" i="16"/>
  <c r="L2024" i="16"/>
  <c r="M2024" i="16"/>
  <c r="K2025" i="16"/>
  <c r="L2025" i="16"/>
  <c r="M2025" i="16"/>
  <c r="K2026" i="16"/>
  <c r="L2026" i="16"/>
  <c r="M2026" i="16"/>
  <c r="K2027" i="16"/>
  <c r="L2027" i="16"/>
  <c r="M2027" i="16"/>
  <c r="K2028" i="16"/>
  <c r="L2028" i="16"/>
  <c r="M2028" i="16"/>
  <c r="K2029" i="16"/>
  <c r="L2029" i="16"/>
  <c r="M2029" i="16"/>
  <c r="K2030" i="16"/>
  <c r="L2030" i="16"/>
  <c r="M2030" i="16"/>
  <c r="K2031" i="16"/>
  <c r="L2031" i="16"/>
  <c r="M2031" i="16"/>
  <c r="K2032" i="16"/>
  <c r="L2032" i="16"/>
  <c r="M2032" i="16"/>
  <c r="K2033" i="16"/>
  <c r="L2033" i="16"/>
  <c r="M2033" i="16"/>
  <c r="K2034" i="16"/>
  <c r="L2034" i="16"/>
  <c r="M2034" i="16"/>
  <c r="K2035" i="16"/>
  <c r="L2035" i="16"/>
  <c r="M2035" i="16"/>
  <c r="K2036" i="16"/>
  <c r="L2036" i="16"/>
  <c r="M2036" i="16"/>
  <c r="K2037" i="16"/>
  <c r="L2037" i="16"/>
  <c r="M2037" i="16"/>
  <c r="K2038" i="16"/>
  <c r="L2038" i="16"/>
  <c r="M2038" i="16"/>
  <c r="K2039" i="16"/>
  <c r="L2039" i="16"/>
  <c r="M2039" i="16"/>
  <c r="K2040" i="16"/>
  <c r="L2040" i="16"/>
  <c r="M2040" i="16"/>
  <c r="K2041" i="16"/>
  <c r="L2041" i="16"/>
  <c r="M2041" i="16"/>
  <c r="K2042" i="16"/>
  <c r="L2042" i="16"/>
  <c r="M2042" i="16"/>
  <c r="K2043" i="16"/>
  <c r="L2043" i="16"/>
  <c r="M2043" i="16"/>
  <c r="K2044" i="16"/>
  <c r="L2044" i="16"/>
  <c r="M2044" i="16"/>
  <c r="K2045" i="16"/>
  <c r="L2045" i="16"/>
  <c r="M2045" i="16"/>
  <c r="K2046" i="16"/>
  <c r="L2046" i="16"/>
  <c r="M2046" i="16"/>
  <c r="K2047" i="16"/>
  <c r="L2047" i="16"/>
  <c r="M2047" i="16"/>
  <c r="K2048" i="16"/>
  <c r="L2048" i="16"/>
  <c r="M2048" i="16"/>
  <c r="K2049" i="16"/>
  <c r="L2049" i="16"/>
  <c r="M2049" i="16"/>
  <c r="K2050" i="16"/>
  <c r="L2050" i="16"/>
  <c r="M2050" i="16"/>
  <c r="K2051" i="16"/>
  <c r="L2051" i="16"/>
  <c r="M2051" i="16"/>
  <c r="K2052" i="16"/>
  <c r="L2052" i="16"/>
  <c r="M2052" i="16"/>
  <c r="K2053" i="16"/>
  <c r="L2053" i="16"/>
  <c r="M2053" i="16"/>
  <c r="K2054" i="16"/>
  <c r="L2054" i="16"/>
  <c r="M2054" i="16"/>
  <c r="K2055" i="16"/>
  <c r="L2055" i="16"/>
  <c r="M2055" i="16"/>
  <c r="K2056" i="16"/>
  <c r="L2056" i="16"/>
  <c r="M2056" i="16"/>
  <c r="K2057" i="16"/>
  <c r="L2057" i="16"/>
  <c r="M2057" i="16"/>
  <c r="K2058" i="16"/>
  <c r="L2058" i="16"/>
  <c r="M2058" i="16"/>
  <c r="K2059" i="16"/>
  <c r="L2059" i="16"/>
  <c r="M2059" i="16"/>
  <c r="K2060" i="16"/>
  <c r="L2060" i="16"/>
  <c r="M2060" i="16"/>
  <c r="K2061" i="16"/>
  <c r="L2061" i="16"/>
  <c r="M2061" i="16"/>
  <c r="K2062" i="16"/>
  <c r="L2062" i="16"/>
  <c r="M2062" i="16"/>
  <c r="K2063" i="16"/>
  <c r="L2063" i="16"/>
  <c r="M2063" i="16"/>
  <c r="K2064" i="16"/>
  <c r="L2064" i="16"/>
  <c r="M2064" i="16"/>
  <c r="K2065" i="16"/>
  <c r="L2065" i="16"/>
  <c r="M2065" i="16"/>
  <c r="K2066" i="16"/>
  <c r="L2066" i="16"/>
  <c r="M2066" i="16"/>
  <c r="K2067" i="16"/>
  <c r="L2067" i="16"/>
  <c r="M2067" i="16"/>
  <c r="K2068" i="16"/>
  <c r="L2068" i="16"/>
  <c r="M2068" i="16"/>
  <c r="K2069" i="16"/>
  <c r="L2069" i="16"/>
  <c r="M2069" i="16"/>
  <c r="K2070" i="16"/>
  <c r="L2070" i="16"/>
  <c r="M2070" i="16"/>
  <c r="K2071" i="16"/>
  <c r="L2071" i="16"/>
  <c r="M2071" i="16"/>
  <c r="K2072" i="16"/>
  <c r="L2072" i="16"/>
  <c r="M2072" i="16"/>
  <c r="K2073" i="16"/>
  <c r="L2073" i="16"/>
  <c r="M2073" i="16"/>
  <c r="K2074" i="16"/>
  <c r="L2074" i="16"/>
  <c r="M2074" i="16"/>
  <c r="K2075" i="16"/>
  <c r="L2075" i="16"/>
  <c r="M2075" i="16"/>
  <c r="K2076" i="16"/>
  <c r="L2076" i="16"/>
  <c r="M2076" i="16"/>
  <c r="K2077" i="16"/>
  <c r="L2077" i="16"/>
  <c r="M2077" i="16"/>
  <c r="K2078" i="16"/>
  <c r="L2078" i="16"/>
  <c r="M2078" i="16"/>
  <c r="K2079" i="16"/>
  <c r="L2079" i="16"/>
  <c r="M2079" i="16"/>
  <c r="K2080" i="16"/>
  <c r="L2080" i="16"/>
  <c r="M2080" i="16"/>
  <c r="K2081" i="16"/>
  <c r="L2081" i="16"/>
  <c r="M2081" i="16"/>
  <c r="K2082" i="16"/>
  <c r="L2082" i="16"/>
  <c r="M2082" i="16"/>
  <c r="K2083" i="16"/>
  <c r="L2083" i="16"/>
  <c r="M2083" i="16"/>
  <c r="K2084" i="16"/>
  <c r="L2084" i="16"/>
  <c r="M2084" i="16"/>
  <c r="K2085" i="16"/>
  <c r="L2085" i="16"/>
  <c r="M2085" i="16"/>
  <c r="K2086" i="16"/>
  <c r="L2086" i="16"/>
  <c r="M2086" i="16"/>
  <c r="K2087" i="16"/>
  <c r="L2087" i="16"/>
  <c r="M2087" i="16"/>
  <c r="K2088" i="16"/>
  <c r="L2088" i="16"/>
  <c r="M2088" i="16"/>
  <c r="K2089" i="16"/>
  <c r="L2089" i="16"/>
  <c r="M2089" i="16"/>
  <c r="K2090" i="16"/>
  <c r="L2090" i="16"/>
  <c r="M2090" i="16"/>
  <c r="K2091" i="16"/>
  <c r="L2091" i="16"/>
  <c r="M2091" i="16"/>
  <c r="K2092" i="16"/>
  <c r="L2092" i="16"/>
  <c r="M2092" i="16"/>
  <c r="K2093" i="16"/>
  <c r="L2093" i="16"/>
  <c r="M2093" i="16"/>
  <c r="K2094" i="16"/>
  <c r="L2094" i="16"/>
  <c r="M2094" i="16"/>
  <c r="K2095" i="16"/>
  <c r="L2095" i="16"/>
  <c r="M2095" i="16"/>
  <c r="K2096" i="16"/>
  <c r="L2096" i="16"/>
  <c r="M2096" i="16"/>
  <c r="K2097" i="16"/>
  <c r="L2097" i="16"/>
  <c r="M2097" i="16"/>
  <c r="K2098" i="16"/>
  <c r="L2098" i="16"/>
  <c r="M2098" i="16"/>
  <c r="K2099" i="16"/>
  <c r="L2099" i="16"/>
  <c r="M2099" i="16"/>
  <c r="K2100" i="16"/>
  <c r="L2100" i="16"/>
  <c r="M2100" i="16"/>
  <c r="K2101" i="16"/>
  <c r="L2101" i="16"/>
  <c r="M2101" i="16"/>
  <c r="K2102" i="16"/>
  <c r="L2102" i="16"/>
  <c r="M2102" i="16"/>
  <c r="K2103" i="16"/>
  <c r="L2103" i="16"/>
  <c r="M2103" i="16"/>
  <c r="K2104" i="16"/>
  <c r="L2104" i="16"/>
  <c r="M2104" i="16"/>
  <c r="K2105" i="16"/>
  <c r="L2105" i="16"/>
  <c r="M2105" i="16"/>
  <c r="K2106" i="16"/>
  <c r="L2106" i="16"/>
  <c r="M2106" i="16"/>
  <c r="K2107" i="16"/>
  <c r="L2107" i="16"/>
  <c r="M2107" i="16"/>
  <c r="K2108" i="16"/>
  <c r="L2108" i="16"/>
  <c r="M2108" i="16"/>
  <c r="K2109" i="16"/>
  <c r="L2109" i="16"/>
  <c r="M2109" i="16"/>
  <c r="K2110" i="16"/>
  <c r="L2110" i="16"/>
  <c r="M2110" i="16"/>
  <c r="K2111" i="16"/>
  <c r="L2111" i="16"/>
  <c r="M2111" i="16"/>
  <c r="K2112" i="16"/>
  <c r="L2112" i="16"/>
  <c r="M2112" i="16"/>
  <c r="K2113" i="16"/>
  <c r="L2113" i="16"/>
  <c r="M2113" i="16"/>
  <c r="K2114" i="16"/>
  <c r="L2114" i="16"/>
  <c r="M2114" i="16"/>
  <c r="K2115" i="16"/>
  <c r="L2115" i="16"/>
  <c r="M2115" i="16"/>
  <c r="K2116" i="16"/>
  <c r="L2116" i="16"/>
  <c r="M2116" i="16"/>
  <c r="K2117" i="16"/>
  <c r="L2117" i="16"/>
  <c r="M2117" i="16"/>
  <c r="K2118" i="16"/>
  <c r="L2118" i="16"/>
  <c r="M2118" i="16"/>
  <c r="K2119" i="16"/>
  <c r="L2119" i="16"/>
  <c r="M2119" i="16"/>
  <c r="K2120" i="16"/>
  <c r="L2120" i="16"/>
  <c r="M2120" i="16"/>
  <c r="K2121" i="16"/>
  <c r="L2121" i="16"/>
  <c r="M2121" i="16"/>
  <c r="K2122" i="16"/>
  <c r="L2122" i="16"/>
  <c r="M2122" i="16"/>
  <c r="K2123" i="16"/>
  <c r="L2123" i="16"/>
  <c r="M2123" i="16"/>
  <c r="K2124" i="16"/>
  <c r="L2124" i="16"/>
  <c r="M2124" i="16"/>
  <c r="K2125" i="16"/>
  <c r="L2125" i="16"/>
  <c r="M2125" i="16"/>
  <c r="K2126" i="16"/>
  <c r="L2126" i="16"/>
  <c r="M2126" i="16"/>
  <c r="K2127" i="16"/>
  <c r="L2127" i="16"/>
  <c r="M2127" i="16"/>
  <c r="K2128" i="16"/>
  <c r="L2128" i="16"/>
  <c r="M2128" i="16"/>
  <c r="K2129" i="16"/>
  <c r="L2129" i="16"/>
  <c r="M2129" i="16"/>
  <c r="K2130" i="16"/>
  <c r="L2130" i="16"/>
  <c r="M2130" i="16"/>
  <c r="K2131" i="16"/>
  <c r="L2131" i="16"/>
  <c r="M2131" i="16"/>
  <c r="K2132" i="16"/>
  <c r="L2132" i="16"/>
  <c r="M2132" i="16"/>
  <c r="K2133" i="16"/>
  <c r="L2133" i="16"/>
  <c r="M2133" i="16"/>
  <c r="K2134" i="16"/>
  <c r="L2134" i="16"/>
  <c r="M2134" i="16"/>
  <c r="K2135" i="16"/>
  <c r="L2135" i="16"/>
  <c r="M2135" i="16"/>
  <c r="K2136" i="16"/>
  <c r="L2136" i="16"/>
  <c r="M2136" i="16"/>
  <c r="K2137" i="16"/>
  <c r="L2137" i="16"/>
  <c r="M2137" i="16"/>
  <c r="K2138" i="16"/>
  <c r="L2138" i="16"/>
  <c r="M2138" i="16"/>
  <c r="K2139" i="16"/>
  <c r="L2139" i="16"/>
  <c r="M2139" i="16"/>
  <c r="K2140" i="16"/>
  <c r="L2140" i="16"/>
  <c r="M2140" i="16"/>
  <c r="K2141" i="16"/>
  <c r="L2141" i="16"/>
  <c r="M2141" i="16"/>
  <c r="K2142" i="16"/>
  <c r="L2142" i="16"/>
  <c r="M2142" i="16"/>
  <c r="K2143" i="16"/>
  <c r="L2143" i="16"/>
  <c r="M2143" i="16"/>
  <c r="K2144" i="16"/>
  <c r="L2144" i="16"/>
  <c r="M2144" i="16"/>
  <c r="K2145" i="16"/>
  <c r="L2145" i="16"/>
  <c r="M2145" i="16"/>
  <c r="K2146" i="16"/>
  <c r="L2146" i="16"/>
  <c r="M2146" i="16"/>
  <c r="K2147" i="16"/>
  <c r="L2147" i="16"/>
  <c r="M2147" i="16"/>
  <c r="K2148" i="16"/>
  <c r="L2148" i="16"/>
  <c r="M2148" i="16"/>
  <c r="K2149" i="16"/>
  <c r="L2149" i="16"/>
  <c r="M2149" i="16"/>
  <c r="K2150" i="16"/>
  <c r="L2150" i="16"/>
  <c r="M2150" i="16"/>
  <c r="K2151" i="16"/>
  <c r="L2151" i="16"/>
  <c r="M2151" i="16"/>
  <c r="K2152" i="16"/>
  <c r="L2152" i="16"/>
  <c r="M2152" i="16"/>
  <c r="K2153" i="16"/>
  <c r="L2153" i="16"/>
  <c r="M2153" i="16"/>
  <c r="K2154" i="16"/>
  <c r="L2154" i="16"/>
  <c r="M2154" i="16"/>
  <c r="K2155" i="16"/>
  <c r="L2155" i="16"/>
  <c r="M2155" i="16"/>
  <c r="K2156" i="16"/>
  <c r="L2156" i="16"/>
  <c r="M2156" i="16"/>
  <c r="K2157" i="16"/>
  <c r="L2157" i="16"/>
  <c r="M2157" i="16"/>
  <c r="K2158" i="16"/>
  <c r="L2158" i="16"/>
  <c r="M2158" i="16"/>
  <c r="K2159" i="16"/>
  <c r="L2159" i="16"/>
  <c r="M2159" i="16"/>
  <c r="K2160" i="16"/>
  <c r="L2160" i="16"/>
  <c r="M2160" i="16"/>
  <c r="K2161" i="16"/>
  <c r="L2161" i="16"/>
  <c r="M2161" i="16"/>
  <c r="K2162" i="16"/>
  <c r="L2162" i="16"/>
  <c r="M2162" i="16"/>
  <c r="K2163" i="16"/>
  <c r="L2163" i="16"/>
  <c r="M2163" i="16"/>
  <c r="K2164" i="16"/>
  <c r="L2164" i="16"/>
  <c r="M2164" i="16"/>
  <c r="K2165" i="16"/>
  <c r="L2165" i="16"/>
  <c r="M2165" i="16"/>
  <c r="K2166" i="16"/>
  <c r="L2166" i="16"/>
  <c r="M2166" i="16"/>
  <c r="K2167" i="16"/>
  <c r="L2167" i="16"/>
  <c r="M2167" i="16"/>
  <c r="K2168" i="16"/>
  <c r="L2168" i="16"/>
  <c r="M2168" i="16"/>
  <c r="K2169" i="16"/>
  <c r="L2169" i="16"/>
  <c r="M2169" i="16"/>
  <c r="K2170" i="16"/>
  <c r="L2170" i="16"/>
  <c r="M2170" i="16"/>
  <c r="K2171" i="16"/>
  <c r="L2171" i="16"/>
  <c r="M2171" i="16"/>
  <c r="K2172" i="16"/>
  <c r="L2172" i="16"/>
  <c r="M2172" i="16"/>
  <c r="K2173" i="16"/>
  <c r="L2173" i="16"/>
  <c r="M2173" i="16"/>
  <c r="K2174" i="16"/>
  <c r="L2174" i="16"/>
  <c r="M2174" i="16"/>
  <c r="K2175" i="16"/>
  <c r="L2175" i="16"/>
  <c r="M2175" i="16"/>
  <c r="K2176" i="16"/>
  <c r="L2176" i="16"/>
  <c r="M2176" i="16"/>
  <c r="K2177" i="16"/>
  <c r="L2177" i="16"/>
  <c r="M2177" i="16"/>
  <c r="K2178" i="16"/>
  <c r="L2178" i="16"/>
  <c r="M2178" i="16"/>
  <c r="K2179" i="16"/>
  <c r="L2179" i="16"/>
  <c r="M2179" i="16"/>
  <c r="K2180" i="16"/>
  <c r="L2180" i="16"/>
  <c r="M2180" i="16"/>
  <c r="K2181" i="16"/>
  <c r="L2181" i="16"/>
  <c r="M2181" i="16"/>
  <c r="K2182" i="16"/>
  <c r="L2182" i="16"/>
  <c r="M2182" i="16"/>
  <c r="K2183" i="16"/>
  <c r="L2183" i="16"/>
  <c r="M2183" i="16"/>
  <c r="K2184" i="16"/>
  <c r="L2184" i="16"/>
  <c r="M2184" i="16"/>
  <c r="K2185" i="16"/>
  <c r="L2185" i="16"/>
  <c r="M2185" i="16"/>
  <c r="K2186" i="16"/>
  <c r="L2186" i="16"/>
  <c r="M2186" i="16"/>
  <c r="K2187" i="16"/>
  <c r="L2187" i="16"/>
  <c r="M2187" i="16"/>
  <c r="K2188" i="16"/>
  <c r="L2188" i="16"/>
  <c r="M2188" i="16"/>
  <c r="K2189" i="16"/>
  <c r="L2189" i="16"/>
  <c r="M2189" i="16"/>
  <c r="K2190" i="16"/>
  <c r="L2190" i="16"/>
  <c r="M2190" i="16"/>
  <c r="K2191" i="16"/>
  <c r="L2191" i="16"/>
  <c r="M2191" i="16"/>
  <c r="K2192" i="16"/>
  <c r="L2192" i="16"/>
  <c r="M2192" i="16"/>
  <c r="K2193" i="16"/>
  <c r="L2193" i="16"/>
  <c r="M2193" i="16"/>
  <c r="K2194" i="16"/>
  <c r="L2194" i="16"/>
  <c r="M2194" i="16"/>
  <c r="K2195" i="16"/>
  <c r="L2195" i="16"/>
  <c r="M2195" i="16"/>
  <c r="K2196" i="16"/>
  <c r="L2196" i="16"/>
  <c r="M2196" i="16"/>
  <c r="K2197" i="16"/>
  <c r="L2197" i="16"/>
  <c r="M2197" i="16"/>
  <c r="K2198" i="16"/>
  <c r="L2198" i="16"/>
  <c r="M2198" i="16"/>
  <c r="K2199" i="16"/>
  <c r="L2199" i="16"/>
  <c r="M2199" i="16"/>
  <c r="K2200" i="16"/>
  <c r="L2200" i="16"/>
  <c r="M2200" i="16"/>
  <c r="K2201" i="16"/>
  <c r="L2201" i="16"/>
  <c r="M2201" i="16"/>
  <c r="K2202" i="16"/>
  <c r="L2202" i="16"/>
  <c r="M2202" i="16"/>
  <c r="K2203" i="16"/>
  <c r="L2203" i="16"/>
  <c r="M2203" i="16"/>
  <c r="K2204" i="16"/>
  <c r="L2204" i="16"/>
  <c r="M2204" i="16"/>
  <c r="K2205" i="16"/>
  <c r="L2205" i="16"/>
  <c r="M2205" i="16"/>
  <c r="K2206" i="16"/>
  <c r="L2206" i="16"/>
  <c r="M2206" i="16"/>
  <c r="K2207" i="16"/>
  <c r="L2207" i="16"/>
  <c r="M2207" i="16"/>
  <c r="K2208" i="16"/>
  <c r="L2208" i="16"/>
  <c r="M2208" i="16"/>
  <c r="K2209" i="16"/>
  <c r="L2209" i="16"/>
  <c r="M2209" i="16"/>
  <c r="K2210" i="16"/>
  <c r="L2210" i="16"/>
  <c r="M2210" i="16"/>
  <c r="K2211" i="16"/>
  <c r="L2211" i="16"/>
  <c r="M2211" i="16"/>
  <c r="K2212" i="16"/>
  <c r="L2212" i="16"/>
  <c r="M2212" i="16"/>
  <c r="K2213" i="16"/>
  <c r="L2213" i="16"/>
  <c r="M2213" i="16"/>
  <c r="K2214" i="16"/>
  <c r="L2214" i="16"/>
  <c r="M2214" i="16"/>
  <c r="K2215" i="16"/>
  <c r="L2215" i="16"/>
  <c r="M2215" i="16"/>
  <c r="K2216" i="16"/>
  <c r="L2216" i="16"/>
  <c r="M2216" i="16"/>
  <c r="K2217" i="16"/>
  <c r="L2217" i="16"/>
  <c r="M2217" i="16"/>
  <c r="K2218" i="16"/>
  <c r="L2218" i="16"/>
  <c r="M2218" i="16"/>
  <c r="K2219" i="16"/>
  <c r="L2219" i="16"/>
  <c r="M2219" i="16"/>
  <c r="K2220" i="16"/>
  <c r="L2220" i="16"/>
  <c r="M2220" i="16"/>
  <c r="K2221" i="16"/>
  <c r="L2221" i="16"/>
  <c r="M2221" i="16"/>
  <c r="K2222" i="16"/>
  <c r="L2222" i="16"/>
  <c r="M2222" i="16"/>
  <c r="K2223" i="16"/>
  <c r="L2223" i="16"/>
  <c r="M2223" i="16"/>
  <c r="K2224" i="16"/>
  <c r="L2224" i="16"/>
  <c r="M2224" i="16"/>
  <c r="K2225" i="16"/>
  <c r="L2225" i="16"/>
  <c r="M2225" i="16"/>
  <c r="K2226" i="16"/>
  <c r="L2226" i="16"/>
  <c r="M2226" i="16"/>
  <c r="K2227" i="16"/>
  <c r="L2227" i="16"/>
  <c r="M2227" i="16"/>
  <c r="K2228" i="16"/>
  <c r="L2228" i="16"/>
  <c r="M2228" i="16"/>
  <c r="K2229" i="16"/>
  <c r="L2229" i="16"/>
  <c r="M2229" i="16"/>
  <c r="K2230" i="16"/>
  <c r="L2230" i="16"/>
  <c r="M2230" i="16"/>
  <c r="K2231" i="16"/>
  <c r="L2231" i="16"/>
  <c r="M2231" i="16"/>
  <c r="K2232" i="16"/>
  <c r="L2232" i="16"/>
  <c r="M2232" i="16"/>
  <c r="K2233" i="16"/>
  <c r="L2233" i="16"/>
  <c r="M2233" i="16"/>
  <c r="K2234" i="16"/>
  <c r="L2234" i="16"/>
  <c r="M2234" i="16"/>
  <c r="K2235" i="16"/>
  <c r="L2235" i="16"/>
  <c r="M2235" i="16"/>
  <c r="K2236" i="16"/>
  <c r="L2236" i="16"/>
  <c r="M2236" i="16"/>
  <c r="K2237" i="16"/>
  <c r="L2237" i="16"/>
  <c r="M2237" i="16"/>
  <c r="K2238" i="16"/>
  <c r="L2238" i="16"/>
  <c r="M2238" i="16"/>
  <c r="K2239" i="16"/>
  <c r="L2239" i="16"/>
  <c r="M2239" i="16"/>
  <c r="K2240" i="16"/>
  <c r="L2240" i="16"/>
  <c r="M2240" i="16"/>
  <c r="K2241" i="16"/>
  <c r="L2241" i="16"/>
  <c r="M2241" i="16"/>
  <c r="K2242" i="16"/>
  <c r="L2242" i="16"/>
  <c r="M2242" i="16"/>
  <c r="K2243" i="16"/>
  <c r="L2243" i="16"/>
  <c r="M2243" i="16"/>
  <c r="K2244" i="16"/>
  <c r="L2244" i="16"/>
  <c r="M2244" i="16"/>
  <c r="K2245" i="16"/>
  <c r="L2245" i="16"/>
  <c r="M2245" i="16"/>
  <c r="K2246" i="16"/>
  <c r="L2246" i="16"/>
  <c r="M2246" i="16"/>
  <c r="K2247" i="16"/>
  <c r="L2247" i="16"/>
  <c r="M2247" i="16"/>
  <c r="K2248" i="16"/>
  <c r="L2248" i="16"/>
  <c r="M2248" i="16"/>
  <c r="K2249" i="16"/>
  <c r="L2249" i="16"/>
  <c r="M2249" i="16"/>
  <c r="K2250" i="16"/>
  <c r="L2250" i="16"/>
  <c r="M2250" i="16"/>
  <c r="K2251" i="16"/>
  <c r="L2251" i="16"/>
  <c r="M2251" i="16"/>
  <c r="K2252" i="16"/>
  <c r="L2252" i="16"/>
  <c r="M2252" i="16"/>
  <c r="K2253" i="16"/>
  <c r="L2253" i="16"/>
  <c r="M2253" i="16"/>
  <c r="K2254" i="16"/>
  <c r="L2254" i="16"/>
  <c r="M2254" i="16"/>
  <c r="K2255" i="16"/>
  <c r="L2255" i="16"/>
  <c r="M2255" i="16"/>
  <c r="K2256" i="16"/>
  <c r="L2256" i="16"/>
  <c r="M2256" i="16"/>
  <c r="K2257" i="16"/>
  <c r="L2257" i="16"/>
  <c r="M2257" i="16"/>
  <c r="K2258" i="16"/>
  <c r="L2258" i="16"/>
  <c r="M2258" i="16"/>
  <c r="K2259" i="16"/>
  <c r="L2259" i="16"/>
  <c r="M2259" i="16"/>
  <c r="K2260" i="16"/>
  <c r="L2260" i="16"/>
  <c r="M2260" i="16"/>
  <c r="K2261" i="16"/>
  <c r="L2261" i="16"/>
  <c r="M2261" i="16"/>
  <c r="K2262" i="16"/>
  <c r="L2262" i="16"/>
  <c r="M2262" i="16"/>
  <c r="K2263" i="16"/>
  <c r="L2263" i="16"/>
  <c r="M2263" i="16"/>
  <c r="K2264" i="16"/>
  <c r="L2264" i="16"/>
  <c r="M2264" i="16"/>
  <c r="K2265" i="16"/>
  <c r="L2265" i="16"/>
  <c r="M2265" i="16"/>
  <c r="K2266" i="16"/>
  <c r="L2266" i="16"/>
  <c r="M2266" i="16"/>
  <c r="K2267" i="16"/>
  <c r="L2267" i="16"/>
  <c r="M2267" i="16"/>
  <c r="K2268" i="16"/>
  <c r="L2268" i="16"/>
  <c r="M2268" i="16"/>
  <c r="K2269" i="16"/>
  <c r="L2269" i="16"/>
  <c r="M2269" i="16"/>
  <c r="K2270" i="16"/>
  <c r="L2270" i="16"/>
  <c r="M2270" i="16"/>
  <c r="K2271" i="16"/>
  <c r="L2271" i="16"/>
  <c r="M2271" i="16"/>
  <c r="K2272" i="16"/>
  <c r="L2272" i="16"/>
  <c r="M2272" i="16"/>
  <c r="K2273" i="16"/>
  <c r="L2273" i="16"/>
  <c r="M2273" i="16"/>
  <c r="K2274" i="16"/>
  <c r="L2274" i="16"/>
  <c r="M2274" i="16"/>
  <c r="K2275" i="16"/>
  <c r="L2275" i="16"/>
  <c r="M2275" i="16"/>
  <c r="K2276" i="16"/>
  <c r="L2276" i="16"/>
  <c r="M2276" i="16"/>
  <c r="K2277" i="16"/>
  <c r="L2277" i="16"/>
  <c r="M2277" i="16"/>
  <c r="K2278" i="16"/>
  <c r="L2278" i="16"/>
  <c r="M2278" i="16"/>
  <c r="K2279" i="16"/>
  <c r="L2279" i="16"/>
  <c r="M2279" i="16"/>
  <c r="K2280" i="16"/>
  <c r="L2280" i="16"/>
  <c r="M2280" i="16"/>
  <c r="K2281" i="16"/>
  <c r="L2281" i="16"/>
  <c r="M2281" i="16"/>
  <c r="K2282" i="16"/>
  <c r="L2282" i="16"/>
  <c r="M2282" i="16"/>
  <c r="K2283" i="16"/>
  <c r="L2283" i="16"/>
  <c r="M2283" i="16"/>
  <c r="K2284" i="16"/>
  <c r="L2284" i="16"/>
  <c r="M2284" i="16"/>
  <c r="K2285" i="16"/>
  <c r="L2285" i="16"/>
  <c r="M2285" i="16"/>
  <c r="K2286" i="16"/>
  <c r="L2286" i="16"/>
  <c r="M2286" i="16"/>
  <c r="K2287" i="16"/>
  <c r="L2287" i="16"/>
  <c r="M2287" i="16"/>
  <c r="K2288" i="16"/>
  <c r="L2288" i="16"/>
  <c r="M2288" i="16"/>
  <c r="K2289" i="16"/>
  <c r="L2289" i="16"/>
  <c r="M2289" i="16"/>
  <c r="K2290" i="16"/>
  <c r="L2290" i="16"/>
  <c r="M2290" i="16"/>
  <c r="K2291" i="16"/>
  <c r="L2291" i="16"/>
  <c r="M2291" i="16"/>
  <c r="K2292" i="16"/>
  <c r="L2292" i="16"/>
  <c r="M2292" i="16"/>
  <c r="K2293" i="16"/>
  <c r="L2293" i="16"/>
  <c r="M2293" i="16"/>
  <c r="K2294" i="16"/>
  <c r="L2294" i="16"/>
  <c r="M2294" i="16"/>
  <c r="K2295" i="16"/>
  <c r="L2295" i="16"/>
  <c r="M2295" i="16"/>
  <c r="K2296" i="16"/>
  <c r="L2296" i="16"/>
  <c r="M2296" i="16"/>
  <c r="K2297" i="16"/>
  <c r="L2297" i="16"/>
  <c r="M2297" i="16"/>
  <c r="K2298" i="16"/>
  <c r="L2298" i="16"/>
  <c r="M2298" i="16"/>
  <c r="K2299" i="16"/>
  <c r="L2299" i="16"/>
  <c r="M2299" i="16"/>
  <c r="K2300" i="16"/>
  <c r="L2300" i="16"/>
  <c r="M2300" i="16"/>
  <c r="K2301" i="16"/>
  <c r="L2301" i="16"/>
  <c r="M2301" i="16"/>
  <c r="K2302" i="16"/>
  <c r="L2302" i="16"/>
  <c r="M2302" i="16"/>
  <c r="K2303" i="16"/>
  <c r="L2303" i="16"/>
  <c r="M2303" i="16"/>
  <c r="K2304" i="16"/>
  <c r="L2304" i="16"/>
  <c r="M2304" i="16"/>
  <c r="K2305" i="16"/>
  <c r="L2305" i="16"/>
  <c r="M2305" i="16"/>
  <c r="K2306" i="16"/>
  <c r="L2306" i="16"/>
  <c r="M2306" i="16"/>
  <c r="K2307" i="16"/>
  <c r="L2307" i="16"/>
  <c r="M2307" i="16"/>
  <c r="K2308" i="16"/>
  <c r="L2308" i="16"/>
  <c r="M2308" i="16"/>
  <c r="K2309" i="16"/>
  <c r="L2309" i="16"/>
  <c r="M2309" i="16"/>
  <c r="K2310" i="16"/>
  <c r="L2310" i="16"/>
  <c r="M2310" i="16"/>
  <c r="K2311" i="16"/>
  <c r="L2311" i="16"/>
  <c r="M2311" i="16"/>
  <c r="K2312" i="16"/>
  <c r="L2312" i="16"/>
  <c r="M2312" i="16"/>
  <c r="K2313" i="16"/>
  <c r="L2313" i="16"/>
  <c r="M2313" i="16"/>
  <c r="K2314" i="16"/>
  <c r="L2314" i="16"/>
  <c r="M2314" i="16"/>
  <c r="K2315" i="16"/>
  <c r="L2315" i="16"/>
  <c r="M2315" i="16"/>
  <c r="K2316" i="16"/>
  <c r="L2316" i="16"/>
  <c r="M2316" i="16"/>
  <c r="K2317" i="16"/>
  <c r="L2317" i="16"/>
  <c r="M2317" i="16"/>
  <c r="K2318" i="16"/>
  <c r="L2318" i="16"/>
  <c r="M2318" i="16"/>
  <c r="K2319" i="16"/>
  <c r="L2319" i="16"/>
  <c r="M2319" i="16"/>
  <c r="K2320" i="16"/>
  <c r="L2320" i="16"/>
  <c r="M2320" i="16"/>
  <c r="K2321" i="16"/>
  <c r="L2321" i="16"/>
  <c r="M2321" i="16"/>
  <c r="K2322" i="16"/>
  <c r="L2322" i="16"/>
  <c r="M2322" i="16"/>
  <c r="K2323" i="16"/>
  <c r="L2323" i="16"/>
  <c r="M2323" i="16"/>
  <c r="K2324" i="16"/>
  <c r="L2324" i="16"/>
  <c r="M2324" i="16"/>
  <c r="K2325" i="16"/>
  <c r="L2325" i="16"/>
  <c r="M2325" i="16"/>
  <c r="K2326" i="16"/>
  <c r="L2326" i="16"/>
  <c r="M2326" i="16"/>
  <c r="K2327" i="16"/>
  <c r="L2327" i="16"/>
  <c r="M2327" i="16"/>
  <c r="K2328" i="16"/>
  <c r="L2328" i="16"/>
  <c r="M2328" i="16"/>
  <c r="K2329" i="16"/>
  <c r="L2329" i="16"/>
  <c r="M2329" i="16"/>
  <c r="K2330" i="16"/>
  <c r="L2330" i="16"/>
  <c r="M2330" i="16"/>
  <c r="K2331" i="16"/>
  <c r="L2331" i="16"/>
  <c r="M2331" i="16"/>
  <c r="K2332" i="16"/>
  <c r="L2332" i="16"/>
  <c r="M2332" i="16"/>
  <c r="K2333" i="16"/>
  <c r="L2333" i="16"/>
  <c r="M2333" i="16"/>
  <c r="K2334" i="16"/>
  <c r="L2334" i="16"/>
  <c r="M2334" i="16"/>
  <c r="K2335" i="16"/>
  <c r="L2335" i="16"/>
  <c r="M2335" i="16"/>
  <c r="K2336" i="16"/>
  <c r="L2336" i="16"/>
  <c r="M2336" i="16"/>
  <c r="K2337" i="16"/>
  <c r="L2337" i="16"/>
  <c r="M2337" i="16"/>
  <c r="K2338" i="16"/>
  <c r="L2338" i="16"/>
  <c r="M2338" i="16"/>
  <c r="K2339" i="16"/>
  <c r="L2339" i="16"/>
  <c r="M2339" i="16"/>
  <c r="K2340" i="16"/>
  <c r="L2340" i="16"/>
  <c r="M2340" i="16"/>
  <c r="K2341" i="16"/>
  <c r="L2341" i="16"/>
  <c r="M2341" i="16"/>
  <c r="K2342" i="16"/>
  <c r="L2342" i="16"/>
  <c r="M2342" i="16"/>
  <c r="K2343" i="16"/>
  <c r="L2343" i="16"/>
  <c r="M2343" i="16"/>
  <c r="K2344" i="16"/>
  <c r="L2344" i="16"/>
  <c r="M2344" i="16"/>
  <c r="K2345" i="16"/>
  <c r="L2345" i="16"/>
  <c r="M2345" i="16"/>
  <c r="K2346" i="16"/>
  <c r="L2346" i="16"/>
  <c r="M2346" i="16"/>
  <c r="K2347" i="16"/>
  <c r="L2347" i="16"/>
  <c r="M2347" i="16"/>
  <c r="K2348" i="16"/>
  <c r="L2348" i="16"/>
  <c r="M2348" i="16"/>
  <c r="K2349" i="16"/>
  <c r="L2349" i="16"/>
  <c r="M2349" i="16"/>
  <c r="K2350" i="16"/>
  <c r="L2350" i="16"/>
  <c r="M2350" i="16"/>
  <c r="K2351" i="16"/>
  <c r="L2351" i="16"/>
  <c r="M2351" i="16"/>
  <c r="K2352" i="16"/>
  <c r="L2352" i="16"/>
  <c r="M2352" i="16"/>
  <c r="K2353" i="16"/>
  <c r="L2353" i="16"/>
  <c r="M2353" i="16"/>
  <c r="K2354" i="16"/>
  <c r="L2354" i="16"/>
  <c r="M2354" i="16"/>
  <c r="K2355" i="16"/>
  <c r="L2355" i="16"/>
  <c r="M2355" i="16"/>
  <c r="K2356" i="16"/>
  <c r="L2356" i="16"/>
  <c r="M2356" i="16"/>
  <c r="K2357" i="16"/>
  <c r="L2357" i="16"/>
  <c r="M2357" i="16"/>
  <c r="K2358" i="16"/>
  <c r="L2358" i="16"/>
  <c r="M2358" i="16"/>
  <c r="K2359" i="16"/>
  <c r="L2359" i="16"/>
  <c r="M2359" i="16"/>
  <c r="K2360" i="16"/>
  <c r="L2360" i="16"/>
  <c r="M2360" i="16"/>
  <c r="K2361" i="16"/>
  <c r="L2361" i="16"/>
  <c r="M2361" i="16"/>
  <c r="K2362" i="16"/>
  <c r="L2362" i="16"/>
  <c r="M2362" i="16"/>
  <c r="K2363" i="16"/>
  <c r="L2363" i="16"/>
  <c r="M2363" i="16"/>
  <c r="K2364" i="16"/>
  <c r="L2364" i="16"/>
  <c r="M2364" i="16"/>
  <c r="K2365" i="16"/>
  <c r="L2365" i="16"/>
  <c r="M2365" i="16"/>
  <c r="K2366" i="16"/>
  <c r="L2366" i="16"/>
  <c r="M2366" i="16"/>
  <c r="K2367" i="16"/>
  <c r="L2367" i="16"/>
  <c r="M2367" i="16"/>
  <c r="K2368" i="16"/>
  <c r="L2368" i="16"/>
  <c r="M2368" i="16"/>
  <c r="K2369" i="16"/>
  <c r="L2369" i="16"/>
  <c r="M2369" i="16"/>
  <c r="K2370" i="16"/>
  <c r="L2370" i="16"/>
  <c r="M2370" i="16"/>
  <c r="K2371" i="16"/>
  <c r="L2371" i="16"/>
  <c r="M2371" i="16"/>
  <c r="K2372" i="16"/>
  <c r="L2372" i="16"/>
  <c r="M2372" i="16"/>
  <c r="K2373" i="16"/>
  <c r="L2373" i="16"/>
  <c r="M2373" i="16"/>
  <c r="K2374" i="16"/>
  <c r="L2374" i="16"/>
  <c r="M2374" i="16"/>
  <c r="K2375" i="16"/>
  <c r="L2375" i="16"/>
  <c r="M2375" i="16"/>
  <c r="K2376" i="16"/>
  <c r="L2376" i="16"/>
  <c r="M2376" i="16"/>
  <c r="K2377" i="16"/>
  <c r="L2377" i="16"/>
  <c r="M2377" i="16"/>
  <c r="K2378" i="16"/>
  <c r="L2378" i="16"/>
  <c r="M2378" i="16"/>
  <c r="K2379" i="16"/>
  <c r="L2379" i="16"/>
  <c r="M2379" i="16"/>
  <c r="K2380" i="16"/>
  <c r="L2380" i="16"/>
  <c r="M2380" i="16"/>
  <c r="K2381" i="16"/>
  <c r="L2381" i="16"/>
  <c r="M2381" i="16"/>
  <c r="K2382" i="16"/>
  <c r="L2382" i="16"/>
  <c r="M2382" i="16"/>
  <c r="K2383" i="16"/>
  <c r="L2383" i="16"/>
  <c r="M2383" i="16"/>
  <c r="K2384" i="16"/>
  <c r="L2384" i="16"/>
  <c r="M2384" i="16"/>
  <c r="K2385" i="16"/>
  <c r="L2385" i="16"/>
  <c r="M2385" i="16"/>
  <c r="K2386" i="16"/>
  <c r="L2386" i="16"/>
  <c r="M2386" i="16"/>
  <c r="K2387" i="16"/>
  <c r="L2387" i="16"/>
  <c r="M2387" i="16"/>
  <c r="K2388" i="16"/>
  <c r="L2388" i="16"/>
  <c r="M2388" i="16"/>
  <c r="K2389" i="16"/>
  <c r="L2389" i="16"/>
  <c r="M2389" i="16"/>
  <c r="K2390" i="16"/>
  <c r="L2390" i="16"/>
  <c r="M2390" i="16"/>
  <c r="K2391" i="16"/>
  <c r="L2391" i="16"/>
  <c r="M2391" i="16"/>
  <c r="K2392" i="16"/>
  <c r="L2392" i="16"/>
  <c r="M2392" i="16"/>
  <c r="K2393" i="16"/>
  <c r="L2393" i="16"/>
  <c r="M2393" i="16"/>
  <c r="K2394" i="16"/>
  <c r="L2394" i="16"/>
  <c r="M2394" i="16"/>
  <c r="K2395" i="16"/>
  <c r="L2395" i="16"/>
  <c r="M2395" i="16"/>
  <c r="K2396" i="16"/>
  <c r="L2396" i="16"/>
  <c r="M2396" i="16"/>
  <c r="K2397" i="16"/>
  <c r="L2397" i="16"/>
  <c r="M2397" i="16"/>
  <c r="K2398" i="16"/>
  <c r="L2398" i="16"/>
  <c r="M2398" i="16"/>
  <c r="K2399" i="16"/>
  <c r="L2399" i="16"/>
  <c r="M2399" i="16"/>
  <c r="K2400" i="16"/>
  <c r="L2400" i="16"/>
  <c r="M2400" i="16"/>
  <c r="K2401" i="16"/>
  <c r="L2401" i="16"/>
  <c r="M2401" i="16"/>
  <c r="K2402" i="16"/>
  <c r="L2402" i="16"/>
  <c r="M2402" i="16"/>
  <c r="K2403" i="16"/>
  <c r="L2403" i="16"/>
  <c r="M2403" i="16"/>
  <c r="K2404" i="16"/>
  <c r="L2404" i="16"/>
  <c r="M2404" i="16"/>
  <c r="K2405" i="16"/>
  <c r="L2405" i="16"/>
  <c r="M2405" i="16"/>
  <c r="K2406" i="16"/>
  <c r="L2406" i="16"/>
  <c r="M2406" i="16"/>
  <c r="K2407" i="16"/>
  <c r="L2407" i="16"/>
  <c r="M2407" i="16"/>
  <c r="K2408" i="16"/>
  <c r="L2408" i="16"/>
  <c r="M2408" i="16"/>
  <c r="K2409" i="16"/>
  <c r="L2409" i="16"/>
  <c r="M2409" i="16"/>
  <c r="K2410" i="16"/>
  <c r="L2410" i="16"/>
  <c r="M2410" i="16"/>
  <c r="K2411" i="16"/>
  <c r="L2411" i="16"/>
  <c r="M2411" i="16"/>
  <c r="K2412" i="16"/>
  <c r="L2412" i="16"/>
  <c r="M2412" i="16"/>
  <c r="K2413" i="16"/>
  <c r="L2413" i="16"/>
  <c r="M2413" i="16"/>
  <c r="K2414" i="16"/>
  <c r="L2414" i="16"/>
  <c r="M2414" i="16"/>
  <c r="K2415" i="16"/>
  <c r="L2415" i="16"/>
  <c r="M2415" i="16"/>
  <c r="K2416" i="16"/>
  <c r="L2416" i="16"/>
  <c r="M2416" i="16"/>
  <c r="K2417" i="16"/>
  <c r="L2417" i="16"/>
  <c r="M2417" i="16"/>
  <c r="K2418" i="16"/>
  <c r="L2418" i="16"/>
  <c r="M2418" i="16"/>
  <c r="K2419" i="16"/>
  <c r="L2419" i="16"/>
  <c r="M2419" i="16"/>
  <c r="K2420" i="16"/>
  <c r="L2420" i="16"/>
  <c r="M2420" i="16"/>
  <c r="K2421" i="16"/>
  <c r="L2421" i="16"/>
  <c r="M2421" i="16"/>
  <c r="K2422" i="16"/>
  <c r="L2422" i="16"/>
  <c r="M2422" i="16"/>
  <c r="K2423" i="16"/>
  <c r="L2423" i="16"/>
  <c r="M2423" i="16"/>
  <c r="K2424" i="16"/>
  <c r="L2424" i="16"/>
  <c r="M2424" i="16"/>
  <c r="K2425" i="16"/>
  <c r="L2425" i="16"/>
  <c r="M2425" i="16"/>
  <c r="K2426" i="16"/>
  <c r="L2426" i="16"/>
  <c r="M2426" i="16"/>
  <c r="K2427" i="16"/>
  <c r="L2427" i="16"/>
  <c r="M2427" i="16"/>
  <c r="K2428" i="16"/>
  <c r="L2428" i="16"/>
  <c r="M2428" i="16"/>
  <c r="K2429" i="16"/>
  <c r="L2429" i="16"/>
  <c r="M2429" i="16"/>
  <c r="K2430" i="16"/>
  <c r="L2430" i="16"/>
  <c r="M2430" i="16"/>
  <c r="K2431" i="16"/>
  <c r="L2431" i="16"/>
  <c r="M2431" i="16"/>
  <c r="K2432" i="16"/>
  <c r="L2432" i="16"/>
  <c r="M2432" i="16"/>
  <c r="K2433" i="16"/>
  <c r="L2433" i="16"/>
  <c r="M2433" i="16"/>
  <c r="K2434" i="16"/>
  <c r="L2434" i="16"/>
  <c r="M2434" i="16"/>
  <c r="K2435" i="16"/>
  <c r="L2435" i="16"/>
  <c r="M2435" i="16"/>
  <c r="K2436" i="16"/>
  <c r="L2436" i="16"/>
  <c r="M2436" i="16"/>
  <c r="K2437" i="16"/>
  <c r="L2437" i="16"/>
  <c r="M2437" i="16"/>
  <c r="K2438" i="16"/>
  <c r="L2438" i="16"/>
  <c r="M2438" i="16"/>
  <c r="K2439" i="16"/>
  <c r="L2439" i="16"/>
  <c r="M2439" i="16"/>
  <c r="K2440" i="16"/>
  <c r="L2440" i="16"/>
  <c r="M2440" i="16"/>
  <c r="K2441" i="16"/>
  <c r="L2441" i="16"/>
  <c r="M2441" i="16"/>
  <c r="K2442" i="16"/>
  <c r="L2442" i="16"/>
  <c r="M2442" i="16"/>
  <c r="K2443" i="16"/>
  <c r="L2443" i="16"/>
  <c r="M2443" i="16"/>
  <c r="K2444" i="16"/>
  <c r="L2444" i="16"/>
  <c r="M2444" i="16"/>
  <c r="K2445" i="16"/>
  <c r="L2445" i="16"/>
  <c r="M2445" i="16"/>
  <c r="K2446" i="16"/>
  <c r="L2446" i="16"/>
  <c r="M2446" i="16"/>
  <c r="K2447" i="16"/>
  <c r="L2447" i="16"/>
  <c r="M2447" i="16"/>
  <c r="K2448" i="16"/>
  <c r="L2448" i="16"/>
  <c r="M2448" i="16"/>
  <c r="K2449" i="16"/>
  <c r="L2449" i="16"/>
  <c r="M2449" i="16"/>
  <c r="K2450" i="16"/>
  <c r="L2450" i="16"/>
  <c r="M2450" i="16"/>
  <c r="K2451" i="16"/>
  <c r="L2451" i="16"/>
  <c r="M2451" i="16"/>
  <c r="K2452" i="16"/>
  <c r="L2452" i="16"/>
  <c r="M2452" i="16"/>
  <c r="K2453" i="16"/>
  <c r="L2453" i="16"/>
  <c r="M2453" i="16"/>
  <c r="K2454" i="16"/>
  <c r="L2454" i="16"/>
  <c r="M2454" i="16"/>
  <c r="K2455" i="16"/>
  <c r="L2455" i="16"/>
  <c r="M2455" i="16"/>
  <c r="K2456" i="16"/>
  <c r="L2456" i="16"/>
  <c r="M2456" i="16"/>
  <c r="K2457" i="16"/>
  <c r="L2457" i="16"/>
  <c r="M2457" i="16"/>
  <c r="K2458" i="16"/>
  <c r="L2458" i="16"/>
  <c r="M2458" i="16"/>
  <c r="K2459" i="16"/>
  <c r="L2459" i="16"/>
  <c r="M2459" i="16"/>
  <c r="K2460" i="16"/>
  <c r="L2460" i="16"/>
  <c r="M2460" i="16"/>
  <c r="K2461" i="16"/>
  <c r="L2461" i="16"/>
  <c r="M2461" i="16"/>
  <c r="K2462" i="16"/>
  <c r="L2462" i="16"/>
  <c r="M2462" i="16"/>
  <c r="K2463" i="16"/>
  <c r="L2463" i="16"/>
  <c r="M2463" i="16"/>
  <c r="K2464" i="16"/>
  <c r="L2464" i="16"/>
  <c r="M2464" i="16"/>
  <c r="K2465" i="16"/>
  <c r="L2465" i="16"/>
  <c r="M2465" i="16"/>
  <c r="K2466" i="16"/>
  <c r="L2466" i="16"/>
  <c r="M2466" i="16"/>
  <c r="K2467" i="16"/>
  <c r="L2467" i="16"/>
  <c r="M2467" i="16"/>
  <c r="K2468" i="16"/>
  <c r="L2468" i="16"/>
  <c r="M2468" i="16"/>
  <c r="K2469" i="16"/>
  <c r="L2469" i="16"/>
  <c r="M2469" i="16"/>
  <c r="K2470" i="16"/>
  <c r="L2470" i="16"/>
  <c r="M2470" i="16"/>
  <c r="K2471" i="16"/>
  <c r="L2471" i="16"/>
  <c r="M2471" i="16"/>
  <c r="K2472" i="16"/>
  <c r="L2472" i="16"/>
  <c r="M2472" i="16"/>
  <c r="K2473" i="16"/>
  <c r="L2473" i="16"/>
  <c r="M2473" i="16"/>
  <c r="K2474" i="16"/>
  <c r="L2474" i="16"/>
  <c r="M2474" i="16"/>
  <c r="K2475" i="16"/>
  <c r="L2475" i="16"/>
  <c r="M2475" i="16"/>
  <c r="K2476" i="16"/>
  <c r="L2476" i="16"/>
  <c r="M2476" i="16"/>
  <c r="K2477" i="16"/>
  <c r="L2477" i="16"/>
  <c r="M2477" i="16"/>
  <c r="K2478" i="16"/>
  <c r="L2478" i="16"/>
  <c r="M2478" i="16"/>
  <c r="K2479" i="16"/>
  <c r="L2479" i="16"/>
  <c r="M2479" i="16"/>
  <c r="K2480" i="16"/>
  <c r="L2480" i="16"/>
  <c r="M2480" i="16"/>
  <c r="K2481" i="16"/>
  <c r="L2481" i="16"/>
  <c r="M2481" i="16"/>
  <c r="K2482" i="16"/>
  <c r="L2482" i="16"/>
  <c r="M2482" i="16"/>
  <c r="K2483" i="16"/>
  <c r="L2483" i="16"/>
  <c r="M2483" i="16"/>
  <c r="K2484" i="16"/>
  <c r="L2484" i="16"/>
  <c r="M2484" i="16"/>
  <c r="K2485" i="16"/>
  <c r="L2485" i="16"/>
  <c r="M2485" i="16"/>
  <c r="K2486" i="16"/>
  <c r="L2486" i="16"/>
  <c r="M2486" i="16"/>
  <c r="K2487" i="16"/>
  <c r="L2487" i="16"/>
  <c r="M2487" i="16"/>
  <c r="K2488" i="16"/>
  <c r="L2488" i="16"/>
  <c r="M2488" i="16"/>
  <c r="K2489" i="16"/>
  <c r="L2489" i="16"/>
  <c r="M2489" i="16"/>
  <c r="K2490" i="16"/>
  <c r="L2490" i="16"/>
  <c r="M2490" i="16"/>
  <c r="K2491" i="16"/>
  <c r="L2491" i="16"/>
  <c r="M2491" i="16"/>
  <c r="K2492" i="16"/>
  <c r="L2492" i="16"/>
  <c r="M2492" i="16"/>
  <c r="K2493" i="16"/>
  <c r="L2493" i="16"/>
  <c r="M2493" i="16"/>
  <c r="K2494" i="16"/>
  <c r="L2494" i="16"/>
  <c r="M2494" i="16"/>
  <c r="K2495" i="16"/>
  <c r="L2495" i="16"/>
  <c r="M2495" i="16"/>
  <c r="K2496" i="16"/>
  <c r="L2496" i="16"/>
  <c r="M2496" i="16"/>
  <c r="K2497" i="16"/>
  <c r="L2497" i="16"/>
  <c r="M2497" i="16"/>
  <c r="K2498" i="16"/>
  <c r="L2498" i="16"/>
  <c r="M2498" i="16"/>
  <c r="K2499" i="16"/>
  <c r="L2499" i="16"/>
  <c r="M2499" i="16"/>
  <c r="K2500" i="16"/>
  <c r="L2500" i="16"/>
  <c r="M2500" i="16"/>
  <c r="K2501" i="16"/>
  <c r="L2501" i="16"/>
  <c r="M2501" i="16"/>
  <c r="K2502" i="16"/>
  <c r="L2502" i="16"/>
  <c r="M2502" i="16"/>
  <c r="K2503" i="16"/>
  <c r="L2503" i="16"/>
  <c r="M2503" i="16"/>
  <c r="K2504" i="16"/>
  <c r="L2504" i="16"/>
  <c r="M2504" i="16"/>
  <c r="K2505" i="16"/>
  <c r="L2505" i="16"/>
  <c r="M2505" i="16"/>
  <c r="K2506" i="16"/>
  <c r="L2506" i="16"/>
  <c r="M2506" i="16"/>
  <c r="K2507" i="16"/>
  <c r="L2507" i="16"/>
  <c r="M2507" i="16"/>
  <c r="K2508" i="16"/>
  <c r="L2508" i="16"/>
  <c r="M2508" i="16"/>
  <c r="K2509" i="16"/>
  <c r="L2509" i="16"/>
  <c r="M2509" i="16"/>
  <c r="K2510" i="16"/>
  <c r="L2510" i="16"/>
  <c r="M2510" i="16"/>
  <c r="K2511" i="16"/>
  <c r="L2511" i="16"/>
  <c r="M2511" i="16"/>
  <c r="K2512" i="16"/>
  <c r="L2512" i="16"/>
  <c r="M2512" i="16"/>
  <c r="K2513" i="16"/>
  <c r="L2513" i="16"/>
  <c r="M2513" i="16"/>
  <c r="K2514" i="16"/>
  <c r="L2514" i="16"/>
  <c r="M2514" i="16"/>
  <c r="K2515" i="16"/>
  <c r="L2515" i="16"/>
  <c r="M2515" i="16"/>
  <c r="K2516" i="16"/>
  <c r="L2516" i="16"/>
  <c r="M2516" i="16"/>
  <c r="K2517" i="16"/>
  <c r="L2517" i="16"/>
  <c r="M2517" i="16"/>
  <c r="K2518" i="16"/>
  <c r="L2518" i="16"/>
  <c r="M2518" i="16"/>
  <c r="K2519" i="16"/>
  <c r="L2519" i="16"/>
  <c r="M2519" i="16"/>
  <c r="K2520" i="16"/>
  <c r="L2520" i="16"/>
  <c r="M2520" i="16"/>
  <c r="K2521" i="16"/>
  <c r="L2521" i="16"/>
  <c r="M2521" i="16"/>
  <c r="K2522" i="16"/>
  <c r="L2522" i="16"/>
  <c r="M2522" i="16"/>
  <c r="K2523" i="16"/>
  <c r="L2523" i="16"/>
  <c r="M2523" i="16"/>
  <c r="K2524" i="16"/>
  <c r="L2524" i="16"/>
  <c r="M2524" i="16"/>
  <c r="K2525" i="16"/>
  <c r="L2525" i="16"/>
  <c r="M2525" i="16"/>
  <c r="K2526" i="16"/>
  <c r="L2526" i="16"/>
  <c r="M2526" i="16"/>
  <c r="K2527" i="16"/>
  <c r="L2527" i="16"/>
  <c r="M2527" i="16"/>
  <c r="K2528" i="16"/>
  <c r="L2528" i="16"/>
  <c r="M2528" i="16"/>
  <c r="K2529" i="16"/>
  <c r="L2529" i="16"/>
  <c r="M2529" i="16"/>
  <c r="K2530" i="16"/>
  <c r="L2530" i="16"/>
  <c r="M2530" i="16"/>
  <c r="K2531" i="16"/>
  <c r="L2531" i="16"/>
  <c r="M2531" i="16"/>
  <c r="K2532" i="16"/>
  <c r="L2532" i="16"/>
  <c r="M2532" i="16"/>
  <c r="K2533" i="16"/>
  <c r="L2533" i="16"/>
  <c r="M2533" i="16"/>
  <c r="K2534" i="16"/>
  <c r="L2534" i="16"/>
  <c r="M2534" i="16"/>
  <c r="K2535" i="16"/>
  <c r="L2535" i="16"/>
  <c r="M2535" i="16"/>
  <c r="K2536" i="16"/>
  <c r="L2536" i="16"/>
  <c r="M2536" i="16"/>
  <c r="K2537" i="16"/>
  <c r="L2537" i="16"/>
  <c r="M2537" i="16"/>
  <c r="K2538" i="16"/>
  <c r="L2538" i="16"/>
  <c r="M2538" i="16"/>
  <c r="K2539" i="16"/>
  <c r="L2539" i="16"/>
  <c r="M2539" i="16"/>
  <c r="K2540" i="16"/>
  <c r="L2540" i="16"/>
  <c r="M2540" i="16"/>
  <c r="K2541" i="16"/>
  <c r="L2541" i="16"/>
  <c r="M2541" i="16"/>
  <c r="K2542" i="16"/>
  <c r="L2542" i="16"/>
  <c r="M2542" i="16"/>
  <c r="K2543" i="16"/>
  <c r="L2543" i="16"/>
  <c r="M2543" i="16"/>
  <c r="K2544" i="16"/>
  <c r="L2544" i="16"/>
  <c r="M2544" i="16"/>
  <c r="K2545" i="16"/>
  <c r="L2545" i="16"/>
  <c r="M2545" i="16"/>
  <c r="K2546" i="16"/>
  <c r="L2546" i="16"/>
  <c r="M2546" i="16"/>
  <c r="K2547" i="16"/>
  <c r="L2547" i="16"/>
  <c r="M2547" i="16"/>
  <c r="K2548" i="16"/>
  <c r="L2548" i="16"/>
  <c r="M2548" i="16"/>
  <c r="K2549" i="16"/>
  <c r="L2549" i="16"/>
  <c r="M2549" i="16"/>
  <c r="K2550" i="16"/>
  <c r="L2550" i="16"/>
  <c r="M2550" i="16"/>
  <c r="K2551" i="16"/>
  <c r="L2551" i="16"/>
  <c r="M2551" i="16"/>
  <c r="K2552" i="16"/>
  <c r="L2552" i="16"/>
  <c r="M2552" i="16"/>
  <c r="K2553" i="16"/>
  <c r="L2553" i="16"/>
  <c r="M2553" i="16"/>
  <c r="K2554" i="16"/>
  <c r="L2554" i="16"/>
  <c r="M2554" i="16"/>
  <c r="K2555" i="16"/>
  <c r="L2555" i="16"/>
  <c r="M2555" i="16"/>
  <c r="K2556" i="16"/>
  <c r="L2556" i="16"/>
  <c r="M2556" i="16"/>
  <c r="K2557" i="16"/>
  <c r="L2557" i="16"/>
  <c r="M2557" i="16"/>
  <c r="K2558" i="16"/>
  <c r="L2558" i="16"/>
  <c r="M2558" i="16"/>
  <c r="K2559" i="16"/>
  <c r="L2559" i="16"/>
  <c r="M2559" i="16"/>
  <c r="K2560" i="16"/>
  <c r="L2560" i="16"/>
  <c r="M2560" i="16"/>
  <c r="K2561" i="16"/>
  <c r="L2561" i="16"/>
  <c r="M2561" i="16"/>
  <c r="K2562" i="16"/>
  <c r="L2562" i="16"/>
  <c r="M2562" i="16"/>
  <c r="K2563" i="16"/>
  <c r="L2563" i="16"/>
  <c r="M2563" i="16"/>
  <c r="K2564" i="16"/>
  <c r="L2564" i="16"/>
  <c r="M2564" i="16"/>
  <c r="K2565" i="16"/>
  <c r="L2565" i="16"/>
  <c r="M2565" i="16"/>
  <c r="K2566" i="16"/>
  <c r="L2566" i="16"/>
  <c r="M2566" i="16"/>
  <c r="K2567" i="16"/>
  <c r="L2567" i="16"/>
  <c r="M2567" i="16"/>
  <c r="K2568" i="16"/>
  <c r="L2568" i="16"/>
  <c r="M2568" i="16"/>
  <c r="K2569" i="16"/>
  <c r="L2569" i="16"/>
  <c r="M2569" i="16"/>
  <c r="K2570" i="16"/>
  <c r="L2570" i="16"/>
  <c r="M2570" i="16"/>
  <c r="K2571" i="16"/>
  <c r="L2571" i="16"/>
  <c r="M2571" i="16"/>
  <c r="K2572" i="16"/>
  <c r="L2572" i="16"/>
  <c r="M2572" i="16"/>
  <c r="K2573" i="16"/>
  <c r="L2573" i="16"/>
  <c r="M2573" i="16"/>
  <c r="K2574" i="16"/>
  <c r="L2574" i="16"/>
  <c r="M2574" i="16"/>
  <c r="K2575" i="16"/>
  <c r="L2575" i="16"/>
  <c r="M2575" i="16"/>
  <c r="K2576" i="16"/>
  <c r="L2576" i="16"/>
  <c r="M2576" i="16"/>
  <c r="K2577" i="16"/>
  <c r="L2577" i="16"/>
  <c r="M2577" i="16"/>
  <c r="K2578" i="16"/>
  <c r="L2578" i="16"/>
  <c r="M2578" i="16"/>
  <c r="K2579" i="16"/>
  <c r="L2579" i="16"/>
  <c r="M2579" i="16"/>
  <c r="K2580" i="16"/>
  <c r="L2580" i="16"/>
  <c r="M2580" i="16"/>
  <c r="K2581" i="16"/>
  <c r="L2581" i="16"/>
  <c r="M2581" i="16"/>
  <c r="K2582" i="16"/>
  <c r="L2582" i="16"/>
  <c r="M2582" i="16"/>
  <c r="K2583" i="16"/>
  <c r="L2583" i="16"/>
  <c r="M2583" i="16"/>
  <c r="K2584" i="16"/>
  <c r="L2584" i="16"/>
  <c r="M2584" i="16"/>
  <c r="K2585" i="16"/>
  <c r="L2585" i="16"/>
  <c r="M2585" i="16"/>
  <c r="K2586" i="16"/>
  <c r="L2586" i="16"/>
  <c r="M2586" i="16"/>
  <c r="K2587" i="16"/>
  <c r="L2587" i="16"/>
  <c r="M2587" i="16"/>
  <c r="K2588" i="16"/>
  <c r="L2588" i="16"/>
  <c r="M2588" i="16"/>
  <c r="K2589" i="16"/>
  <c r="L2589" i="16"/>
  <c r="M2589" i="16"/>
  <c r="K2590" i="16"/>
  <c r="L2590" i="16"/>
  <c r="M2590" i="16"/>
  <c r="K2591" i="16"/>
  <c r="L2591" i="16"/>
  <c r="M2591" i="16"/>
  <c r="K2592" i="16"/>
  <c r="L2592" i="16"/>
  <c r="M2592" i="16"/>
  <c r="K2593" i="16"/>
  <c r="L2593" i="16"/>
  <c r="M2593" i="16"/>
  <c r="K2594" i="16"/>
  <c r="L2594" i="16"/>
  <c r="M2594" i="16"/>
  <c r="K2595" i="16"/>
  <c r="L2595" i="16"/>
  <c r="M2595" i="16"/>
  <c r="K2596" i="16"/>
  <c r="L2596" i="16"/>
  <c r="M2596" i="16"/>
  <c r="K2597" i="16"/>
  <c r="L2597" i="16"/>
  <c r="M2597" i="16"/>
  <c r="K2598" i="16"/>
  <c r="L2598" i="16"/>
  <c r="M2598" i="16"/>
  <c r="K2599" i="16"/>
  <c r="L2599" i="16"/>
  <c r="M2599" i="16"/>
  <c r="K2600" i="16"/>
  <c r="L2600" i="16"/>
  <c r="M2600" i="16"/>
  <c r="K2601" i="16"/>
  <c r="L2601" i="16"/>
  <c r="M2601" i="16"/>
  <c r="K2602" i="16"/>
  <c r="L2602" i="16"/>
  <c r="M2602" i="16"/>
  <c r="K2603" i="16"/>
  <c r="L2603" i="16"/>
  <c r="M2603" i="16"/>
  <c r="K2604" i="16"/>
  <c r="L2604" i="16"/>
  <c r="M2604" i="16"/>
  <c r="K2605" i="16"/>
  <c r="L2605" i="16"/>
  <c r="M2605" i="16"/>
  <c r="K2606" i="16"/>
  <c r="L2606" i="16"/>
  <c r="M2606" i="16"/>
  <c r="K2607" i="16"/>
  <c r="L2607" i="16"/>
  <c r="M2607" i="16"/>
  <c r="K2608" i="16"/>
  <c r="L2608" i="16"/>
  <c r="M2608" i="16"/>
  <c r="K2609" i="16"/>
  <c r="L2609" i="16"/>
  <c r="M2609" i="16"/>
  <c r="K2610" i="16"/>
  <c r="L2610" i="16"/>
  <c r="M2610" i="16"/>
  <c r="K2611" i="16"/>
  <c r="L2611" i="16"/>
  <c r="M2611" i="16"/>
  <c r="K2612" i="16"/>
  <c r="L2612" i="16"/>
  <c r="M2612" i="16"/>
  <c r="K2613" i="16"/>
  <c r="L2613" i="16"/>
  <c r="M2613" i="16"/>
  <c r="K2614" i="16"/>
  <c r="L2614" i="16"/>
  <c r="M2614" i="16"/>
  <c r="K2615" i="16"/>
  <c r="L2615" i="16"/>
  <c r="M2615" i="16"/>
  <c r="K2616" i="16"/>
  <c r="L2616" i="16"/>
  <c r="M2616" i="16"/>
  <c r="K2617" i="16"/>
  <c r="L2617" i="16"/>
  <c r="M2617" i="16"/>
  <c r="K2618" i="16"/>
  <c r="L2618" i="16"/>
  <c r="M2618" i="16"/>
  <c r="K2619" i="16"/>
  <c r="L2619" i="16"/>
  <c r="M2619" i="16"/>
  <c r="K2620" i="16"/>
  <c r="L2620" i="16"/>
  <c r="M2620" i="16"/>
  <c r="K2621" i="16"/>
  <c r="L2621" i="16"/>
  <c r="M2621" i="16"/>
  <c r="K2622" i="16"/>
  <c r="L2622" i="16"/>
  <c r="M2622" i="16"/>
  <c r="K2623" i="16"/>
  <c r="L2623" i="16"/>
  <c r="M2623" i="16"/>
  <c r="K2624" i="16"/>
  <c r="L2624" i="16"/>
  <c r="M2624" i="16"/>
  <c r="K2625" i="16"/>
  <c r="L2625" i="16"/>
  <c r="M2625" i="16"/>
  <c r="K2626" i="16"/>
  <c r="L2626" i="16"/>
  <c r="M2626" i="16"/>
  <c r="K2627" i="16"/>
  <c r="L2627" i="16"/>
  <c r="M2627" i="16"/>
  <c r="K2628" i="16"/>
  <c r="L2628" i="16"/>
  <c r="M2628" i="16"/>
  <c r="K2629" i="16"/>
  <c r="L2629" i="16"/>
  <c r="M2629" i="16"/>
  <c r="K2630" i="16"/>
  <c r="L2630" i="16"/>
  <c r="M2630" i="16"/>
  <c r="K2631" i="16"/>
  <c r="L2631" i="16"/>
  <c r="M2631" i="16"/>
  <c r="K2632" i="16"/>
  <c r="L2632" i="16"/>
  <c r="M2632" i="16"/>
  <c r="K2633" i="16"/>
  <c r="L2633" i="16"/>
  <c r="M2633" i="16"/>
  <c r="K2634" i="16"/>
  <c r="L2634" i="16"/>
  <c r="M2634" i="16"/>
  <c r="K2635" i="16"/>
  <c r="L2635" i="16"/>
  <c r="M2635" i="16"/>
  <c r="K2636" i="16"/>
  <c r="L2636" i="16"/>
  <c r="M2636" i="16"/>
  <c r="K2637" i="16"/>
  <c r="L2637" i="16"/>
  <c r="M2637" i="16"/>
  <c r="K2638" i="16"/>
  <c r="L2638" i="16"/>
  <c r="M2638" i="16"/>
  <c r="K2639" i="16"/>
  <c r="L2639" i="16"/>
  <c r="M2639" i="16"/>
  <c r="K2640" i="16"/>
  <c r="L2640" i="16"/>
  <c r="M2640" i="16"/>
  <c r="K2641" i="16"/>
  <c r="L2641" i="16"/>
  <c r="M2641" i="16"/>
  <c r="K2642" i="16"/>
  <c r="L2642" i="16"/>
  <c r="M2642" i="16"/>
  <c r="K2643" i="16"/>
  <c r="L2643" i="16"/>
  <c r="M2643" i="16"/>
  <c r="K2644" i="16"/>
  <c r="L2644" i="16"/>
  <c r="M2644" i="16"/>
  <c r="K2645" i="16"/>
  <c r="L2645" i="16"/>
  <c r="M2645" i="16"/>
  <c r="K2646" i="16"/>
  <c r="L2646" i="16"/>
  <c r="M2646" i="16"/>
  <c r="K2647" i="16"/>
  <c r="L2647" i="16"/>
  <c r="M2647" i="16"/>
  <c r="K2648" i="16"/>
  <c r="L2648" i="16"/>
  <c r="M2648" i="16"/>
  <c r="K2649" i="16"/>
  <c r="L2649" i="16"/>
  <c r="M2649" i="16"/>
  <c r="K2650" i="16"/>
  <c r="L2650" i="16"/>
  <c r="M2650" i="16"/>
  <c r="K2651" i="16"/>
  <c r="L2651" i="16"/>
  <c r="M2651" i="16"/>
  <c r="K2652" i="16"/>
  <c r="L2652" i="16"/>
  <c r="M2652" i="16"/>
  <c r="K2653" i="16"/>
  <c r="L2653" i="16"/>
  <c r="M2653" i="16"/>
  <c r="K2654" i="16"/>
  <c r="L2654" i="16"/>
  <c r="M2654" i="16"/>
  <c r="K2655" i="16"/>
  <c r="L2655" i="16"/>
  <c r="M2655" i="16"/>
  <c r="K2656" i="16"/>
  <c r="L2656" i="16"/>
  <c r="M2656" i="16"/>
  <c r="K2657" i="16"/>
  <c r="L2657" i="16"/>
  <c r="M2657" i="16"/>
  <c r="K2658" i="16"/>
  <c r="L2658" i="16"/>
  <c r="M2658" i="16"/>
  <c r="K2659" i="16"/>
  <c r="L2659" i="16"/>
  <c r="M2659" i="16"/>
  <c r="K2660" i="16"/>
  <c r="L2660" i="16"/>
  <c r="M2660" i="16"/>
  <c r="K2661" i="16"/>
  <c r="L2661" i="16"/>
  <c r="M2661" i="16"/>
  <c r="K2662" i="16"/>
  <c r="L2662" i="16"/>
  <c r="M2662" i="16"/>
  <c r="K2663" i="16"/>
  <c r="L2663" i="16"/>
  <c r="M2663" i="16"/>
  <c r="K2664" i="16"/>
  <c r="L2664" i="16"/>
  <c r="M2664" i="16"/>
  <c r="K2665" i="16"/>
  <c r="L2665" i="16"/>
  <c r="M2665" i="16"/>
  <c r="K2666" i="16"/>
  <c r="L2666" i="16"/>
  <c r="M2666" i="16"/>
  <c r="K2667" i="16"/>
  <c r="L2667" i="16"/>
  <c r="M2667" i="16"/>
  <c r="K2668" i="16"/>
  <c r="L2668" i="16"/>
  <c r="M2668" i="16"/>
  <c r="K2669" i="16"/>
  <c r="L2669" i="16"/>
  <c r="M2669" i="16"/>
  <c r="K2670" i="16"/>
  <c r="L2670" i="16"/>
  <c r="M2670" i="16"/>
  <c r="K2671" i="16"/>
  <c r="L2671" i="16"/>
  <c r="M2671" i="16"/>
  <c r="K2672" i="16"/>
  <c r="L2672" i="16"/>
  <c r="M2672" i="16"/>
  <c r="K2673" i="16"/>
  <c r="L2673" i="16"/>
  <c r="M2673" i="16"/>
  <c r="K2674" i="16"/>
  <c r="L2674" i="16"/>
  <c r="M2674" i="16"/>
  <c r="K2675" i="16"/>
  <c r="L2675" i="16"/>
  <c r="M2675" i="16"/>
  <c r="K2676" i="16"/>
  <c r="L2676" i="16"/>
  <c r="M2676" i="16"/>
  <c r="K2677" i="16"/>
  <c r="L2677" i="16"/>
  <c r="M2677" i="16"/>
  <c r="K2678" i="16"/>
  <c r="L2678" i="16"/>
  <c r="M2678" i="16"/>
  <c r="K2679" i="16"/>
  <c r="L2679" i="16"/>
  <c r="M2679" i="16"/>
  <c r="K2680" i="16"/>
  <c r="L2680" i="16"/>
  <c r="M2680" i="16"/>
  <c r="K2681" i="16"/>
  <c r="L2681" i="16"/>
  <c r="M2681" i="16"/>
  <c r="K2682" i="16"/>
  <c r="L2682" i="16"/>
  <c r="M2682" i="16"/>
  <c r="K2683" i="16"/>
  <c r="L2683" i="16"/>
  <c r="M2683" i="16"/>
  <c r="K2684" i="16"/>
  <c r="L2684" i="16"/>
  <c r="M2684" i="16"/>
  <c r="K2685" i="16"/>
  <c r="L2685" i="16"/>
  <c r="M2685" i="16"/>
  <c r="K2686" i="16"/>
  <c r="L2686" i="16"/>
  <c r="M2686" i="16"/>
  <c r="K2687" i="16"/>
  <c r="L2687" i="16"/>
  <c r="M2687" i="16"/>
  <c r="K2688" i="16"/>
  <c r="L2688" i="16"/>
  <c r="M2688" i="16"/>
  <c r="K2689" i="16"/>
  <c r="L2689" i="16"/>
  <c r="M2689" i="16"/>
  <c r="K2690" i="16"/>
  <c r="L2690" i="16"/>
  <c r="M2690" i="16"/>
  <c r="K2691" i="16"/>
  <c r="L2691" i="16"/>
  <c r="M2691" i="16"/>
  <c r="K2692" i="16"/>
  <c r="L2692" i="16"/>
  <c r="M2692" i="16"/>
  <c r="K2693" i="16"/>
  <c r="L2693" i="16"/>
  <c r="M2693" i="16"/>
  <c r="K2694" i="16"/>
  <c r="L2694" i="16"/>
  <c r="M2694" i="16"/>
  <c r="K2695" i="16"/>
  <c r="L2695" i="16"/>
  <c r="M2695" i="16"/>
  <c r="K2696" i="16"/>
  <c r="L2696" i="16"/>
  <c r="M2696" i="16"/>
  <c r="K2697" i="16"/>
  <c r="L2697" i="16"/>
  <c r="M2697" i="16"/>
  <c r="K2698" i="16"/>
  <c r="L2698" i="16"/>
  <c r="M2698" i="16"/>
  <c r="K2699" i="16"/>
  <c r="L2699" i="16"/>
  <c r="M2699" i="16"/>
  <c r="K2700" i="16"/>
  <c r="L2700" i="16"/>
  <c r="M2700" i="16"/>
  <c r="K2701" i="16"/>
  <c r="L2701" i="16"/>
  <c r="M2701" i="16"/>
  <c r="K2702" i="16"/>
  <c r="L2702" i="16"/>
  <c r="M2702" i="16"/>
  <c r="K2703" i="16"/>
  <c r="L2703" i="16"/>
  <c r="M2703" i="16"/>
  <c r="K2704" i="16"/>
  <c r="L2704" i="16"/>
  <c r="M2704" i="16"/>
  <c r="K2705" i="16"/>
  <c r="L2705" i="16"/>
  <c r="M2705" i="16"/>
  <c r="K2706" i="16"/>
  <c r="L2706" i="16"/>
  <c r="M2706" i="16"/>
  <c r="K2707" i="16"/>
  <c r="L2707" i="16"/>
  <c r="M2707" i="16"/>
  <c r="K2708" i="16"/>
  <c r="L2708" i="16"/>
  <c r="M2708" i="16"/>
  <c r="K2709" i="16"/>
  <c r="L2709" i="16"/>
  <c r="M2709" i="16"/>
  <c r="K2710" i="16"/>
  <c r="L2710" i="16"/>
  <c r="M2710" i="16"/>
  <c r="K2711" i="16"/>
  <c r="L2711" i="16"/>
  <c r="M2711" i="16"/>
  <c r="K2712" i="16"/>
  <c r="L2712" i="16"/>
  <c r="M2712" i="16"/>
  <c r="K2713" i="16"/>
  <c r="L2713" i="16"/>
  <c r="M2713" i="16"/>
  <c r="K2714" i="16"/>
  <c r="L2714" i="16"/>
  <c r="M2714" i="16"/>
  <c r="K2715" i="16"/>
  <c r="L2715" i="16"/>
  <c r="M2715" i="16"/>
  <c r="K2716" i="16"/>
  <c r="L2716" i="16"/>
  <c r="M2716" i="16"/>
  <c r="K2717" i="16"/>
  <c r="L2717" i="16"/>
  <c r="M2717" i="16"/>
  <c r="K2718" i="16"/>
  <c r="L2718" i="16"/>
  <c r="M2718" i="16"/>
  <c r="K2719" i="16"/>
  <c r="L2719" i="16"/>
  <c r="M2719" i="16"/>
  <c r="K2720" i="16"/>
  <c r="L2720" i="16"/>
  <c r="M2720" i="16"/>
  <c r="K2721" i="16"/>
  <c r="L2721" i="16"/>
  <c r="M2721" i="16"/>
  <c r="K2722" i="16"/>
  <c r="L2722" i="16"/>
  <c r="M2722" i="16"/>
  <c r="K2723" i="16"/>
  <c r="L2723" i="16"/>
  <c r="M2723" i="16"/>
  <c r="K2724" i="16"/>
  <c r="L2724" i="16"/>
  <c r="M2724" i="16"/>
  <c r="K2725" i="16"/>
  <c r="L2725" i="16"/>
  <c r="M2725" i="16"/>
  <c r="K2726" i="16"/>
  <c r="L2726" i="16"/>
  <c r="M2726" i="16"/>
  <c r="K2727" i="16"/>
  <c r="L2727" i="16"/>
  <c r="M2727" i="16"/>
  <c r="K2728" i="16"/>
  <c r="L2728" i="16"/>
  <c r="M2728" i="16"/>
  <c r="K2729" i="16"/>
  <c r="L2729" i="16"/>
  <c r="M2729" i="16"/>
  <c r="K2730" i="16"/>
  <c r="L2730" i="16"/>
  <c r="M2730" i="16"/>
  <c r="K2731" i="16"/>
  <c r="L2731" i="16"/>
  <c r="M2731" i="16"/>
  <c r="K2732" i="16"/>
  <c r="L2732" i="16"/>
  <c r="M2732" i="16"/>
  <c r="K2733" i="16"/>
  <c r="L2733" i="16"/>
  <c r="M2733" i="16"/>
  <c r="K2734" i="16"/>
  <c r="L2734" i="16"/>
  <c r="M2734" i="16"/>
  <c r="K2735" i="16"/>
  <c r="L2735" i="16"/>
  <c r="M2735" i="16"/>
  <c r="K2736" i="16"/>
  <c r="L2736" i="16"/>
  <c r="M2736" i="16"/>
  <c r="K2737" i="16"/>
  <c r="L2737" i="16"/>
  <c r="M2737" i="16"/>
  <c r="K2738" i="16"/>
  <c r="L2738" i="16"/>
  <c r="M2738" i="16"/>
  <c r="K2739" i="16"/>
  <c r="L2739" i="16"/>
  <c r="M2739" i="16"/>
  <c r="K2740" i="16"/>
  <c r="L2740" i="16"/>
  <c r="M2740" i="16"/>
  <c r="K2741" i="16"/>
  <c r="L2741" i="16"/>
  <c r="M2741" i="16"/>
  <c r="K2742" i="16"/>
  <c r="L2742" i="16"/>
  <c r="M2742" i="16"/>
  <c r="K2743" i="16"/>
  <c r="L2743" i="16"/>
  <c r="M2743" i="16"/>
  <c r="K2744" i="16"/>
  <c r="L2744" i="16"/>
  <c r="M2744" i="16"/>
  <c r="K2745" i="16"/>
  <c r="L2745" i="16"/>
  <c r="M2745" i="16"/>
  <c r="K2746" i="16"/>
  <c r="L2746" i="16"/>
  <c r="M2746" i="16"/>
  <c r="K2747" i="16"/>
  <c r="L2747" i="16"/>
  <c r="M2747" i="16"/>
  <c r="K2748" i="16"/>
  <c r="L2748" i="16"/>
  <c r="M2748" i="16"/>
  <c r="K2749" i="16"/>
  <c r="L2749" i="16"/>
  <c r="M2749" i="16"/>
  <c r="K2750" i="16"/>
  <c r="L2750" i="16"/>
  <c r="M2750" i="16"/>
  <c r="K2751" i="16"/>
  <c r="L2751" i="16"/>
  <c r="M2751" i="16"/>
  <c r="K2752" i="16"/>
  <c r="L2752" i="16"/>
  <c r="M2752" i="16"/>
  <c r="K2753" i="16"/>
  <c r="L2753" i="16"/>
  <c r="M2753" i="16"/>
  <c r="K2754" i="16"/>
  <c r="L2754" i="16"/>
  <c r="M2754" i="16"/>
  <c r="K2755" i="16"/>
  <c r="L2755" i="16"/>
  <c r="M2755" i="16"/>
  <c r="K2756" i="16"/>
  <c r="L2756" i="16"/>
  <c r="M2756" i="16"/>
  <c r="K2757" i="16"/>
  <c r="L2757" i="16"/>
  <c r="M2757" i="16"/>
  <c r="K2758" i="16"/>
  <c r="L2758" i="16"/>
  <c r="M2758" i="16"/>
  <c r="K2759" i="16"/>
  <c r="L2759" i="16"/>
  <c r="M2759" i="16"/>
  <c r="K2760" i="16"/>
  <c r="L2760" i="16"/>
  <c r="M2760" i="16"/>
  <c r="K2761" i="16"/>
  <c r="L2761" i="16"/>
  <c r="M2761" i="16"/>
  <c r="K2762" i="16"/>
  <c r="L2762" i="16"/>
  <c r="M2762" i="16"/>
  <c r="K2763" i="16"/>
  <c r="L2763" i="16"/>
  <c r="M2763" i="16"/>
  <c r="K2764" i="16"/>
  <c r="L2764" i="16"/>
  <c r="M2764" i="16"/>
  <c r="K2765" i="16"/>
  <c r="L2765" i="16"/>
  <c r="M2765" i="16"/>
  <c r="K2766" i="16"/>
  <c r="L2766" i="16"/>
  <c r="M2766" i="16"/>
  <c r="K2767" i="16"/>
  <c r="L2767" i="16"/>
  <c r="M2767" i="16"/>
  <c r="K2768" i="16"/>
  <c r="L2768" i="16"/>
  <c r="M2768" i="16"/>
  <c r="K2769" i="16"/>
  <c r="L2769" i="16"/>
  <c r="M2769" i="16"/>
  <c r="K2770" i="16"/>
  <c r="L2770" i="16"/>
  <c r="M2770" i="16"/>
  <c r="K2771" i="16"/>
  <c r="L2771" i="16"/>
  <c r="M2771" i="16"/>
  <c r="K2772" i="16"/>
  <c r="L2772" i="16"/>
  <c r="M2772" i="16"/>
  <c r="K2773" i="16"/>
  <c r="L2773" i="16"/>
  <c r="M2773" i="16"/>
  <c r="K2774" i="16"/>
  <c r="L2774" i="16"/>
  <c r="M2774" i="16"/>
  <c r="K2775" i="16"/>
  <c r="L2775" i="16"/>
  <c r="M2775" i="16"/>
  <c r="K2776" i="16"/>
  <c r="L2776" i="16"/>
  <c r="M2776" i="16"/>
  <c r="K2777" i="16"/>
  <c r="L2777" i="16"/>
  <c r="M2777" i="16"/>
  <c r="K2778" i="16"/>
  <c r="L2778" i="16"/>
  <c r="M2778" i="16"/>
  <c r="K2779" i="16"/>
  <c r="L2779" i="16"/>
  <c r="M2779" i="16"/>
  <c r="K2780" i="16"/>
  <c r="L2780" i="16"/>
  <c r="M2780" i="16"/>
  <c r="K2781" i="16"/>
  <c r="L2781" i="16"/>
  <c r="M2781" i="16"/>
  <c r="K2782" i="16"/>
  <c r="L2782" i="16"/>
  <c r="M2782" i="16"/>
  <c r="K2783" i="16"/>
  <c r="L2783" i="16"/>
  <c r="M2783" i="16"/>
  <c r="K2784" i="16"/>
  <c r="L2784" i="16"/>
  <c r="M2784" i="16"/>
  <c r="K2785" i="16"/>
  <c r="L2785" i="16"/>
  <c r="M2785" i="16"/>
  <c r="K2786" i="16"/>
  <c r="L2786" i="16"/>
  <c r="M2786" i="16"/>
  <c r="K2787" i="16"/>
  <c r="L2787" i="16"/>
  <c r="M2787" i="16"/>
  <c r="K2788" i="16"/>
  <c r="L2788" i="16"/>
  <c r="M2788" i="16"/>
  <c r="K2789" i="16"/>
  <c r="L2789" i="16"/>
  <c r="M2789" i="16"/>
  <c r="K2790" i="16"/>
  <c r="L2790" i="16"/>
  <c r="M2790" i="16"/>
  <c r="K2791" i="16"/>
  <c r="L2791" i="16"/>
  <c r="M2791" i="16"/>
  <c r="K2792" i="16"/>
  <c r="L2792" i="16"/>
  <c r="M2792" i="16"/>
  <c r="K2793" i="16"/>
  <c r="L2793" i="16"/>
  <c r="M2793" i="16"/>
  <c r="K2794" i="16"/>
  <c r="L2794" i="16"/>
  <c r="M2794" i="16"/>
  <c r="K2795" i="16"/>
  <c r="L2795" i="16"/>
  <c r="M2795" i="16"/>
  <c r="K2796" i="16"/>
  <c r="L2796" i="16"/>
  <c r="M2796" i="16"/>
  <c r="K2797" i="16"/>
  <c r="L2797" i="16"/>
  <c r="M2797" i="16"/>
  <c r="K2798" i="16"/>
  <c r="L2798" i="16"/>
  <c r="M2798" i="16"/>
  <c r="K2799" i="16"/>
  <c r="L2799" i="16"/>
  <c r="M2799" i="16"/>
  <c r="K2800" i="16"/>
  <c r="L2800" i="16"/>
  <c r="M2800" i="16"/>
  <c r="K2801" i="16"/>
  <c r="L2801" i="16"/>
  <c r="M2801" i="16"/>
  <c r="K2802" i="16"/>
  <c r="L2802" i="16"/>
  <c r="M2802" i="16"/>
  <c r="K2803" i="16"/>
  <c r="L2803" i="16"/>
  <c r="M2803" i="16"/>
  <c r="K2804" i="16"/>
  <c r="L2804" i="16"/>
  <c r="M2804" i="16"/>
  <c r="K2805" i="16"/>
  <c r="L2805" i="16"/>
  <c r="M2805" i="16"/>
  <c r="K2806" i="16"/>
  <c r="L2806" i="16"/>
  <c r="M2806" i="16"/>
  <c r="K2807" i="16"/>
  <c r="L2807" i="16"/>
  <c r="M2807" i="16"/>
  <c r="K2808" i="16"/>
  <c r="L2808" i="16"/>
  <c r="M2808" i="16"/>
  <c r="K2809" i="16"/>
  <c r="L2809" i="16"/>
  <c r="M2809" i="16"/>
  <c r="K2810" i="16"/>
  <c r="L2810" i="16"/>
  <c r="M2810" i="16"/>
  <c r="K2811" i="16"/>
  <c r="L2811" i="16"/>
  <c r="M2811" i="16"/>
  <c r="K2812" i="16"/>
  <c r="L2812" i="16"/>
  <c r="M2812" i="16"/>
  <c r="K2813" i="16"/>
  <c r="L2813" i="16"/>
  <c r="M2813" i="16"/>
  <c r="K2814" i="16"/>
  <c r="L2814" i="16"/>
  <c r="M2814" i="16"/>
  <c r="K2815" i="16"/>
  <c r="L2815" i="16"/>
  <c r="M2815" i="16"/>
  <c r="K2816" i="16"/>
  <c r="L2816" i="16"/>
  <c r="M2816" i="16"/>
  <c r="K2817" i="16"/>
  <c r="L2817" i="16"/>
  <c r="M2817" i="16"/>
  <c r="K2818" i="16"/>
  <c r="L2818" i="16"/>
  <c r="M2818" i="16"/>
  <c r="K2819" i="16"/>
  <c r="L2819" i="16"/>
  <c r="M2819" i="16"/>
  <c r="K2820" i="16"/>
  <c r="L2820" i="16"/>
  <c r="M2820" i="16"/>
  <c r="K2821" i="16"/>
  <c r="L2821" i="16"/>
  <c r="M2821" i="16"/>
  <c r="K2822" i="16"/>
  <c r="L2822" i="16"/>
  <c r="M2822" i="16"/>
  <c r="L16" i="16"/>
  <c r="M16" i="16"/>
  <c r="K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1100" i="16"/>
  <c r="J1101" i="16"/>
  <c r="J1102" i="16"/>
  <c r="J1103" i="16"/>
  <c r="J1104" i="16"/>
  <c r="J1105" i="16"/>
  <c r="J1106" i="16"/>
  <c r="J1107" i="16"/>
  <c r="J1108" i="16"/>
  <c r="J1109" i="16"/>
  <c r="J1110" i="16"/>
  <c r="J1111" i="16"/>
  <c r="J1112" i="16"/>
  <c r="J1113" i="16"/>
  <c r="J1114" i="16"/>
  <c r="J1115" i="16"/>
  <c r="J1116" i="16"/>
  <c r="J1117" i="16"/>
  <c r="J1118" i="16"/>
  <c r="J1119" i="16"/>
  <c r="J1120" i="16"/>
  <c r="J1121" i="16"/>
  <c r="J1122" i="16"/>
  <c r="J1123" i="16"/>
  <c r="J1124" i="16"/>
  <c r="J1125" i="16"/>
  <c r="J1126" i="16"/>
  <c r="J1127" i="16"/>
  <c r="J1128" i="16"/>
  <c r="J1129" i="16"/>
  <c r="J1130" i="16"/>
  <c r="J1131" i="16"/>
  <c r="J1132" i="16"/>
  <c r="J1133" i="16"/>
  <c r="J1134" i="16"/>
  <c r="J1135" i="16"/>
  <c r="J1136" i="16"/>
  <c r="J1137" i="16"/>
  <c r="J1138" i="16"/>
  <c r="J1139" i="16"/>
  <c r="J1140" i="16"/>
  <c r="J1141" i="16"/>
  <c r="J1142" i="16"/>
  <c r="J1143" i="16"/>
  <c r="J1144" i="16"/>
  <c r="J1145" i="16"/>
  <c r="J1146" i="16"/>
  <c r="J1147" i="16"/>
  <c r="J1148" i="16"/>
  <c r="J1149" i="16"/>
  <c r="J1150" i="16"/>
  <c r="J1151" i="16"/>
  <c r="J1152" i="16"/>
  <c r="J1153" i="16"/>
  <c r="J1154" i="16"/>
  <c r="J1155" i="16"/>
  <c r="J1156" i="16"/>
  <c r="J1157" i="16"/>
  <c r="J1158" i="16"/>
  <c r="J1159" i="16"/>
  <c r="J1160" i="16"/>
  <c r="J1161" i="16"/>
  <c r="J1162" i="16"/>
  <c r="J1163" i="16"/>
  <c r="J1164" i="16"/>
  <c r="J1165" i="16"/>
  <c r="J1166" i="16"/>
  <c r="J1167" i="16"/>
  <c r="J1168" i="16"/>
  <c r="J1169" i="16"/>
  <c r="J1170" i="16"/>
  <c r="J1171" i="16"/>
  <c r="J1172" i="16"/>
  <c r="J1173" i="16"/>
  <c r="J1174" i="16"/>
  <c r="J1175" i="16"/>
  <c r="J1176" i="16"/>
  <c r="J1177" i="16"/>
  <c r="J1178" i="16"/>
  <c r="J1179" i="16"/>
  <c r="J1180" i="16"/>
  <c r="J1181" i="16"/>
  <c r="J1182" i="16"/>
  <c r="J1183" i="16"/>
  <c r="J1184" i="16"/>
  <c r="J1185" i="16"/>
  <c r="J1186" i="16"/>
  <c r="J1187" i="16"/>
  <c r="J1188" i="16"/>
  <c r="J1189" i="16"/>
  <c r="J1190" i="16"/>
  <c r="J1191" i="16"/>
  <c r="J1192" i="16"/>
  <c r="J1193" i="16"/>
  <c r="J1194" i="16"/>
  <c r="J1195" i="16"/>
  <c r="J1196" i="16"/>
  <c r="J1197" i="16"/>
  <c r="J1198" i="16"/>
  <c r="J1199" i="16"/>
  <c r="J1200" i="16"/>
  <c r="J1201" i="16"/>
  <c r="J1202" i="16"/>
  <c r="J1203" i="16"/>
  <c r="J1204" i="16"/>
  <c r="J1205" i="16"/>
  <c r="J1206" i="16"/>
  <c r="J1207" i="16"/>
  <c r="J1208" i="16"/>
  <c r="J1209" i="16"/>
  <c r="J1210" i="16"/>
  <c r="J1211" i="16"/>
  <c r="J1212" i="16"/>
  <c r="J1213" i="16"/>
  <c r="J1214" i="16"/>
  <c r="J1215" i="16"/>
  <c r="J1216" i="16"/>
  <c r="J1217" i="16"/>
  <c r="J1218" i="16"/>
  <c r="J1219" i="16"/>
  <c r="J1220" i="16"/>
  <c r="J1221" i="16"/>
  <c r="J1222" i="16"/>
  <c r="J1223" i="16"/>
  <c r="J1224" i="16"/>
  <c r="J1225" i="16"/>
  <c r="J1226" i="16"/>
  <c r="J1227" i="16"/>
  <c r="J1228" i="16"/>
  <c r="J1229" i="16"/>
  <c r="J1230" i="16"/>
  <c r="J1231" i="16"/>
  <c r="J1232" i="16"/>
  <c r="J1233" i="16"/>
  <c r="J1234" i="16"/>
  <c r="J1235" i="16"/>
  <c r="J1236" i="16"/>
  <c r="J1237" i="16"/>
  <c r="J1238" i="16"/>
  <c r="J1239" i="16"/>
  <c r="J1240" i="16"/>
  <c r="J1241" i="16"/>
  <c r="J1242" i="16"/>
  <c r="J1243" i="16"/>
  <c r="J1244" i="16"/>
  <c r="J1245" i="16"/>
  <c r="J1246" i="16"/>
  <c r="J1247" i="16"/>
  <c r="J1248" i="16"/>
  <c r="J1249" i="16"/>
  <c r="J1250" i="16"/>
  <c r="J1251" i="16"/>
  <c r="J1252" i="16"/>
  <c r="J1253" i="16"/>
  <c r="J1254" i="16"/>
  <c r="J1255" i="16"/>
  <c r="J1256" i="16"/>
  <c r="J1257" i="16"/>
  <c r="J1258" i="16"/>
  <c r="J1259" i="16"/>
  <c r="J1260" i="16"/>
  <c r="J1261" i="16"/>
  <c r="J1262" i="16"/>
  <c r="J1263" i="16"/>
  <c r="J1264" i="16"/>
  <c r="J1265" i="16"/>
  <c r="J1266" i="16"/>
  <c r="J1267" i="16"/>
  <c r="J1268" i="16"/>
  <c r="J1269" i="16"/>
  <c r="J1270" i="16"/>
  <c r="J1271" i="16"/>
  <c r="J1272" i="16"/>
  <c r="J1273" i="16"/>
  <c r="J1274" i="16"/>
  <c r="J1275" i="16"/>
  <c r="J1276" i="16"/>
  <c r="J1277" i="16"/>
  <c r="J1278" i="16"/>
  <c r="J1279" i="16"/>
  <c r="J1280" i="16"/>
  <c r="J1281" i="16"/>
  <c r="J1282" i="16"/>
  <c r="J1283" i="16"/>
  <c r="J1284" i="16"/>
  <c r="J1285" i="16"/>
  <c r="J1286" i="16"/>
  <c r="J1287" i="16"/>
  <c r="J1288" i="16"/>
  <c r="J1289" i="16"/>
  <c r="J1290" i="16"/>
  <c r="J1291" i="16"/>
  <c r="J1292" i="16"/>
  <c r="J1293" i="16"/>
  <c r="J1294" i="16"/>
  <c r="J1295" i="16"/>
  <c r="J1296" i="16"/>
  <c r="J1297" i="16"/>
  <c r="J1298" i="16"/>
  <c r="J1299" i="16"/>
  <c r="J1300" i="16"/>
  <c r="J1301" i="16"/>
  <c r="J1302" i="16"/>
  <c r="J1303" i="16"/>
  <c r="J1304" i="16"/>
  <c r="J1305" i="16"/>
  <c r="J1306" i="16"/>
  <c r="J1307" i="16"/>
  <c r="J1308" i="16"/>
  <c r="J1309" i="16"/>
  <c r="J1310" i="16"/>
  <c r="J1311" i="16"/>
  <c r="J1312" i="16"/>
  <c r="J1313" i="16"/>
  <c r="J1314" i="16"/>
  <c r="J1315" i="16"/>
  <c r="J1316" i="16"/>
  <c r="J1317" i="16"/>
  <c r="J1318" i="16"/>
  <c r="J1319" i="16"/>
  <c r="J1320" i="16"/>
  <c r="J1321" i="16"/>
  <c r="J1322" i="16"/>
  <c r="J1323" i="16"/>
  <c r="J1324" i="16"/>
  <c r="J1325" i="16"/>
  <c r="J1326" i="16"/>
  <c r="J1327" i="16"/>
  <c r="J1328" i="16"/>
  <c r="J1329" i="16"/>
  <c r="J1330" i="16"/>
  <c r="J1331" i="16"/>
  <c r="J1332" i="16"/>
  <c r="J1333" i="16"/>
  <c r="J1334" i="16"/>
  <c r="J1335" i="16"/>
  <c r="J1336" i="16"/>
  <c r="J1337" i="16"/>
  <c r="J1338" i="16"/>
  <c r="J1339" i="16"/>
  <c r="J1340" i="16"/>
  <c r="J1341" i="16"/>
  <c r="J1342" i="16"/>
  <c r="J1343" i="16"/>
  <c r="J1344" i="16"/>
  <c r="J1345" i="16"/>
  <c r="J1346" i="16"/>
  <c r="J1347" i="16"/>
  <c r="J1348" i="16"/>
  <c r="J1349" i="16"/>
  <c r="J1350" i="16"/>
  <c r="J1351" i="16"/>
  <c r="J1352" i="16"/>
  <c r="J1353" i="16"/>
  <c r="J1354" i="16"/>
  <c r="J1355" i="16"/>
  <c r="J1356" i="16"/>
  <c r="J1357" i="16"/>
  <c r="J1358" i="16"/>
  <c r="J1359" i="16"/>
  <c r="J1360" i="16"/>
  <c r="J1361" i="16"/>
  <c r="J1362" i="16"/>
  <c r="J1363" i="16"/>
  <c r="J1364" i="16"/>
  <c r="J1365" i="16"/>
  <c r="J1366" i="16"/>
  <c r="J1367" i="16"/>
  <c r="J1368" i="16"/>
  <c r="J1369" i="16"/>
  <c r="J1370" i="16"/>
  <c r="J1371" i="16"/>
  <c r="J1372" i="16"/>
  <c r="J1373" i="16"/>
  <c r="J1374" i="16"/>
  <c r="J1375" i="16"/>
  <c r="J1376" i="16"/>
  <c r="J1377" i="16"/>
  <c r="J1378" i="16"/>
  <c r="J1379" i="16"/>
  <c r="J1380" i="16"/>
  <c r="J1381" i="16"/>
  <c r="J1382" i="16"/>
  <c r="J1383" i="16"/>
  <c r="J1384" i="16"/>
  <c r="J1385" i="16"/>
  <c r="J1386" i="16"/>
  <c r="J1387" i="16"/>
  <c r="J1388" i="16"/>
  <c r="J1389" i="16"/>
  <c r="J1390" i="16"/>
  <c r="J1391" i="16"/>
  <c r="J1392" i="16"/>
  <c r="J1393" i="16"/>
  <c r="J1394" i="16"/>
  <c r="J1395" i="16"/>
  <c r="J1396" i="16"/>
  <c r="J1397" i="16"/>
  <c r="J1398" i="16"/>
  <c r="J1399" i="16"/>
  <c r="J1400" i="16"/>
  <c r="J1401" i="16"/>
  <c r="J1402" i="16"/>
  <c r="J1403" i="16"/>
  <c r="J1404" i="16"/>
  <c r="J1405" i="16"/>
  <c r="J1406" i="16"/>
  <c r="J1407" i="16"/>
  <c r="J1408" i="16"/>
  <c r="J1409" i="16"/>
  <c r="J1410" i="16"/>
  <c r="J1411" i="16"/>
  <c r="J1412" i="16"/>
  <c r="J1413" i="16"/>
  <c r="J1414" i="16"/>
  <c r="J1415" i="16"/>
  <c r="J1416" i="16"/>
  <c r="J1417" i="16"/>
  <c r="J1418" i="16"/>
  <c r="J1419" i="16"/>
  <c r="J1420" i="16"/>
  <c r="J1421" i="16"/>
  <c r="J1422" i="16"/>
  <c r="J1423" i="16"/>
  <c r="J1424" i="16"/>
  <c r="J1425" i="16"/>
  <c r="J1426" i="16"/>
  <c r="J1427" i="16"/>
  <c r="J1428" i="16"/>
  <c r="J1429" i="16"/>
  <c r="J1430" i="16"/>
  <c r="J1431" i="16"/>
  <c r="J1432" i="16"/>
  <c r="J1433" i="16"/>
  <c r="J1434" i="16"/>
  <c r="J1435" i="16"/>
  <c r="J1436" i="16"/>
  <c r="J1437" i="16"/>
  <c r="J1438" i="16"/>
  <c r="J1439" i="16"/>
  <c r="J1440" i="16"/>
  <c r="J1441" i="16"/>
  <c r="J1442" i="16"/>
  <c r="J1443" i="16"/>
  <c r="J1444" i="16"/>
  <c r="J1445" i="16"/>
  <c r="J1446" i="16"/>
  <c r="J1447" i="16"/>
  <c r="J1448" i="16"/>
  <c r="J1449" i="16"/>
  <c r="J1450" i="16"/>
  <c r="J1451" i="16"/>
  <c r="J1452" i="16"/>
  <c r="J1453" i="16"/>
  <c r="J1454" i="16"/>
  <c r="J1455" i="16"/>
  <c r="J1456" i="16"/>
  <c r="J1457" i="16"/>
  <c r="J1458" i="16"/>
  <c r="J1459" i="16"/>
  <c r="J1460" i="16"/>
  <c r="J1461" i="16"/>
  <c r="J1462" i="16"/>
  <c r="J1463" i="16"/>
  <c r="J1464" i="16"/>
  <c r="J1465" i="16"/>
  <c r="J1466" i="16"/>
  <c r="J1467" i="16"/>
  <c r="J1468" i="16"/>
  <c r="J1469" i="16"/>
  <c r="J1470" i="16"/>
  <c r="J1471" i="16"/>
  <c r="J1472" i="16"/>
  <c r="J1473" i="16"/>
  <c r="J1474" i="16"/>
  <c r="J1475" i="16"/>
  <c r="J1476" i="16"/>
  <c r="J1477" i="16"/>
  <c r="J1478" i="16"/>
  <c r="J1479" i="16"/>
  <c r="J1480" i="16"/>
  <c r="J1481" i="16"/>
  <c r="J1482" i="16"/>
  <c r="J1483" i="16"/>
  <c r="J1484" i="16"/>
  <c r="J1485" i="16"/>
  <c r="J1486" i="16"/>
  <c r="J1487" i="16"/>
  <c r="J1488" i="16"/>
  <c r="J1489" i="16"/>
  <c r="J1490" i="16"/>
  <c r="J1491" i="16"/>
  <c r="J1492" i="16"/>
  <c r="J1493" i="16"/>
  <c r="J1494" i="16"/>
  <c r="J1495" i="16"/>
  <c r="J1496" i="16"/>
  <c r="J1497" i="16"/>
  <c r="J1498" i="16"/>
  <c r="J1499" i="16"/>
  <c r="J1500" i="16"/>
  <c r="J1501" i="16"/>
  <c r="J1502" i="16"/>
  <c r="J1503" i="16"/>
  <c r="J1504" i="16"/>
  <c r="J1505" i="16"/>
  <c r="J1506" i="16"/>
  <c r="J1507" i="16"/>
  <c r="J1508" i="16"/>
  <c r="J1509" i="16"/>
  <c r="J1510" i="16"/>
  <c r="J1511" i="16"/>
  <c r="J1512" i="16"/>
  <c r="J1513" i="16"/>
  <c r="J1514" i="16"/>
  <c r="J1515" i="16"/>
  <c r="J1516" i="16"/>
  <c r="J1517" i="16"/>
  <c r="J1518" i="16"/>
  <c r="J1519" i="16"/>
  <c r="J1520" i="16"/>
  <c r="J1521" i="16"/>
  <c r="J1522" i="16"/>
  <c r="J1523" i="16"/>
  <c r="J1524" i="16"/>
  <c r="J1525" i="16"/>
  <c r="J1526" i="16"/>
  <c r="J1527" i="16"/>
  <c r="J1528" i="16"/>
  <c r="J1529" i="16"/>
  <c r="J1530" i="16"/>
  <c r="J1531" i="16"/>
  <c r="J1532" i="16"/>
  <c r="J1533" i="16"/>
  <c r="J1534" i="16"/>
  <c r="J1535" i="16"/>
  <c r="J1536" i="16"/>
  <c r="J1537" i="16"/>
  <c r="J1538" i="16"/>
  <c r="J1539" i="16"/>
  <c r="J1540" i="16"/>
  <c r="J1541" i="16"/>
  <c r="J1542" i="16"/>
  <c r="J1543" i="16"/>
  <c r="J1544" i="16"/>
  <c r="J1545" i="16"/>
  <c r="J1546" i="16"/>
  <c r="J1547" i="16"/>
  <c r="J1548" i="16"/>
  <c r="J1549" i="16"/>
  <c r="J1550" i="16"/>
  <c r="J1551" i="16"/>
  <c r="J1552" i="16"/>
  <c r="J1553" i="16"/>
  <c r="J1554" i="16"/>
  <c r="J1555" i="16"/>
  <c r="J1556" i="16"/>
  <c r="J1557" i="16"/>
  <c r="J1558" i="16"/>
  <c r="J1559" i="16"/>
  <c r="J1560" i="16"/>
  <c r="J1561" i="16"/>
  <c r="J1562" i="16"/>
  <c r="J1563" i="16"/>
  <c r="J1564" i="16"/>
  <c r="J1565" i="16"/>
  <c r="J1566" i="16"/>
  <c r="J1567" i="16"/>
  <c r="J1568" i="16"/>
  <c r="J1569" i="16"/>
  <c r="J1570" i="16"/>
  <c r="J1571" i="16"/>
  <c r="J1572" i="16"/>
  <c r="J1573" i="16"/>
  <c r="J1574" i="16"/>
  <c r="J1575" i="16"/>
  <c r="J1576" i="16"/>
  <c r="J1577" i="16"/>
  <c r="J1578" i="16"/>
  <c r="J1579" i="16"/>
  <c r="J1580" i="16"/>
  <c r="J1581" i="16"/>
  <c r="J1582" i="16"/>
  <c r="J1583" i="16"/>
  <c r="J1584" i="16"/>
  <c r="J1585" i="16"/>
  <c r="J1586" i="16"/>
  <c r="J1587" i="16"/>
  <c r="J1588" i="16"/>
  <c r="J1589" i="16"/>
  <c r="J1590" i="16"/>
  <c r="J1591" i="16"/>
  <c r="J1592" i="16"/>
  <c r="J1593" i="16"/>
  <c r="J1594" i="16"/>
  <c r="J1595" i="16"/>
  <c r="J1596" i="16"/>
  <c r="J1597" i="16"/>
  <c r="J1598" i="16"/>
  <c r="J1599" i="16"/>
  <c r="J1600" i="16"/>
  <c r="J1601" i="16"/>
  <c r="J1602" i="16"/>
  <c r="J1603" i="16"/>
  <c r="J1604" i="16"/>
  <c r="J1605" i="16"/>
  <c r="J1606" i="16"/>
  <c r="J1607" i="16"/>
  <c r="J1608" i="16"/>
  <c r="J1609" i="16"/>
  <c r="J1610" i="16"/>
  <c r="J1611" i="16"/>
  <c r="J1612" i="16"/>
  <c r="J1613" i="16"/>
  <c r="J1614" i="16"/>
  <c r="J1615" i="16"/>
  <c r="J1616" i="16"/>
  <c r="J1617" i="16"/>
  <c r="J1618" i="16"/>
  <c r="J1619" i="16"/>
  <c r="J1620" i="16"/>
  <c r="J1621" i="16"/>
  <c r="J1622" i="16"/>
  <c r="J1623" i="16"/>
  <c r="J1624" i="16"/>
  <c r="J1625" i="16"/>
  <c r="J1626" i="16"/>
  <c r="J1627" i="16"/>
  <c r="J1628" i="16"/>
  <c r="J1629" i="16"/>
  <c r="J1630" i="16"/>
  <c r="J1631" i="16"/>
  <c r="J1632" i="16"/>
  <c r="J1633" i="16"/>
  <c r="J1634" i="16"/>
  <c r="J1635" i="16"/>
  <c r="J1636" i="16"/>
  <c r="J1637" i="16"/>
  <c r="J1638" i="16"/>
  <c r="J1639" i="16"/>
  <c r="J1640" i="16"/>
  <c r="J1641" i="16"/>
  <c r="J1642" i="16"/>
  <c r="J1643" i="16"/>
  <c r="J1644" i="16"/>
  <c r="J1645" i="16"/>
  <c r="J1646" i="16"/>
  <c r="J1647" i="16"/>
  <c r="J1648" i="16"/>
  <c r="J1649" i="16"/>
  <c r="J1650" i="16"/>
  <c r="J1651" i="16"/>
  <c r="J1652" i="16"/>
  <c r="J1653" i="16"/>
  <c r="J1654" i="16"/>
  <c r="J1655" i="16"/>
  <c r="J1656" i="16"/>
  <c r="J1657" i="16"/>
  <c r="J1658" i="16"/>
  <c r="J1659" i="16"/>
  <c r="J1660" i="16"/>
  <c r="J1661" i="16"/>
  <c r="J1662" i="16"/>
  <c r="J1663" i="16"/>
  <c r="J1664" i="16"/>
  <c r="J1665" i="16"/>
  <c r="J1666" i="16"/>
  <c r="J1667" i="16"/>
  <c r="J1668" i="16"/>
  <c r="J1669" i="16"/>
  <c r="J1670" i="16"/>
  <c r="J1671" i="16"/>
  <c r="J1672" i="16"/>
  <c r="J1673" i="16"/>
  <c r="J1674" i="16"/>
  <c r="J1675" i="16"/>
  <c r="J1676" i="16"/>
  <c r="J1677" i="16"/>
  <c r="J1678" i="16"/>
  <c r="J1679" i="16"/>
  <c r="J1680" i="16"/>
  <c r="J1681" i="16"/>
  <c r="J1682" i="16"/>
  <c r="J1683" i="16"/>
  <c r="J1684" i="16"/>
  <c r="J1685" i="16"/>
  <c r="J1686" i="16"/>
  <c r="J1687" i="16"/>
  <c r="J1688" i="16"/>
  <c r="J1689" i="16"/>
  <c r="J1690" i="16"/>
  <c r="J1691" i="16"/>
  <c r="J1692" i="16"/>
  <c r="J1693" i="16"/>
  <c r="J1694" i="16"/>
  <c r="J1695" i="16"/>
  <c r="J1696" i="16"/>
  <c r="J1697" i="16"/>
  <c r="J1698" i="16"/>
  <c r="J1699" i="16"/>
  <c r="J1700" i="16"/>
  <c r="J1701" i="16"/>
  <c r="J1702" i="16"/>
  <c r="J1703" i="16"/>
  <c r="J1704" i="16"/>
  <c r="J1705" i="16"/>
  <c r="J1706" i="16"/>
  <c r="J1707" i="16"/>
  <c r="J1708" i="16"/>
  <c r="J1709" i="16"/>
  <c r="J1710" i="16"/>
  <c r="J1711" i="16"/>
  <c r="J1712" i="16"/>
  <c r="J1713" i="16"/>
  <c r="J1714" i="16"/>
  <c r="J1715" i="16"/>
  <c r="J1716" i="16"/>
  <c r="J1717" i="16"/>
  <c r="J1718" i="16"/>
  <c r="J1719" i="16"/>
  <c r="J1720" i="16"/>
  <c r="J1721" i="16"/>
  <c r="J1722" i="16"/>
  <c r="J1723" i="16"/>
  <c r="J1724" i="16"/>
  <c r="J1725" i="16"/>
  <c r="J1726" i="16"/>
  <c r="J1727" i="16"/>
  <c r="J1728" i="16"/>
  <c r="J1729" i="16"/>
  <c r="J1730" i="16"/>
  <c r="J1731" i="16"/>
  <c r="J1732" i="16"/>
  <c r="J1733" i="16"/>
  <c r="J1734" i="16"/>
  <c r="J1735" i="16"/>
  <c r="J1736" i="16"/>
  <c r="J1737" i="16"/>
  <c r="J1738" i="16"/>
  <c r="J1739" i="16"/>
  <c r="J1740" i="16"/>
  <c r="J1741" i="16"/>
  <c r="J1742" i="16"/>
  <c r="J1743" i="16"/>
  <c r="J1744" i="16"/>
  <c r="J1745" i="16"/>
  <c r="J1746" i="16"/>
  <c r="J1747" i="16"/>
  <c r="J1748" i="16"/>
  <c r="J1749" i="16"/>
  <c r="J1750" i="16"/>
  <c r="J1751" i="16"/>
  <c r="J1752" i="16"/>
  <c r="J1753" i="16"/>
  <c r="J1754" i="16"/>
  <c r="J1755" i="16"/>
  <c r="J1756" i="16"/>
  <c r="J1757" i="16"/>
  <c r="J1758" i="16"/>
  <c r="J1759" i="16"/>
  <c r="J1760" i="16"/>
  <c r="J1761" i="16"/>
  <c r="J1762" i="16"/>
  <c r="J1763" i="16"/>
  <c r="J1764" i="16"/>
  <c r="J1765" i="16"/>
  <c r="J1766" i="16"/>
  <c r="J1767" i="16"/>
  <c r="J1768" i="16"/>
  <c r="J1769" i="16"/>
  <c r="J1770" i="16"/>
  <c r="J1771" i="16"/>
  <c r="J1772" i="16"/>
  <c r="J1773" i="16"/>
  <c r="J1774" i="16"/>
  <c r="J1775" i="16"/>
  <c r="J1776" i="16"/>
  <c r="J1777" i="16"/>
  <c r="J1778" i="16"/>
  <c r="J1779" i="16"/>
  <c r="J1780" i="16"/>
  <c r="J1781" i="16"/>
  <c r="J1782" i="16"/>
  <c r="J1783" i="16"/>
  <c r="J1784" i="16"/>
  <c r="J1785" i="16"/>
  <c r="J1786" i="16"/>
  <c r="J1787" i="16"/>
  <c r="J1788" i="16"/>
  <c r="J1789" i="16"/>
  <c r="J1790" i="16"/>
  <c r="J1791" i="16"/>
  <c r="J1792" i="16"/>
  <c r="J1793" i="16"/>
  <c r="J1794" i="16"/>
  <c r="J1795" i="16"/>
  <c r="J1796" i="16"/>
  <c r="J1797" i="16"/>
  <c r="J1798" i="16"/>
  <c r="J1799" i="16"/>
  <c r="J1800" i="16"/>
  <c r="J1801" i="16"/>
  <c r="J1802" i="16"/>
  <c r="J1803" i="16"/>
  <c r="J1804" i="16"/>
  <c r="J1805" i="16"/>
  <c r="J1806" i="16"/>
  <c r="J1807" i="16"/>
  <c r="J1808" i="16"/>
  <c r="J1809" i="16"/>
  <c r="J1810" i="16"/>
  <c r="J1811" i="16"/>
  <c r="J1812" i="16"/>
  <c r="J1813" i="16"/>
  <c r="J1814" i="16"/>
  <c r="J1815" i="16"/>
  <c r="J1816" i="16"/>
  <c r="J1817" i="16"/>
  <c r="J1818" i="16"/>
  <c r="J1819" i="16"/>
  <c r="J1820" i="16"/>
  <c r="J1821" i="16"/>
  <c r="J1822" i="16"/>
  <c r="J1823" i="16"/>
  <c r="J1824" i="16"/>
  <c r="J1825" i="16"/>
  <c r="J1826" i="16"/>
  <c r="J1827" i="16"/>
  <c r="J1828" i="16"/>
  <c r="J1829" i="16"/>
  <c r="J1830" i="16"/>
  <c r="J1831" i="16"/>
  <c r="J1832" i="16"/>
  <c r="J1833" i="16"/>
  <c r="J1834" i="16"/>
  <c r="J1835" i="16"/>
  <c r="J1836" i="16"/>
  <c r="J1837" i="16"/>
  <c r="J1838" i="16"/>
  <c r="J1839" i="16"/>
  <c r="J1840" i="16"/>
  <c r="J1841" i="16"/>
  <c r="J1842" i="16"/>
  <c r="J1843" i="16"/>
  <c r="J1844" i="16"/>
  <c r="J1845" i="16"/>
  <c r="J1846" i="16"/>
  <c r="J1847" i="16"/>
  <c r="J1848" i="16"/>
  <c r="J1849" i="16"/>
  <c r="J1850" i="16"/>
  <c r="J1851" i="16"/>
  <c r="J1852" i="16"/>
  <c r="J1853" i="16"/>
  <c r="J1854" i="16"/>
  <c r="J1855" i="16"/>
  <c r="J1856" i="16"/>
  <c r="J1857" i="16"/>
  <c r="J1858" i="16"/>
  <c r="J1859" i="16"/>
  <c r="J1860" i="16"/>
  <c r="J1861" i="16"/>
  <c r="J1862" i="16"/>
  <c r="J1863" i="16"/>
  <c r="J1864" i="16"/>
  <c r="J1865" i="16"/>
  <c r="J1866" i="16"/>
  <c r="J1867" i="16"/>
  <c r="J1868" i="16"/>
  <c r="J1869" i="16"/>
  <c r="J1870" i="16"/>
  <c r="J1871" i="16"/>
  <c r="J1872" i="16"/>
  <c r="J1873" i="16"/>
  <c r="J1874" i="16"/>
  <c r="J1875" i="16"/>
  <c r="J1876" i="16"/>
  <c r="J1877" i="16"/>
  <c r="J1878" i="16"/>
  <c r="J1879" i="16"/>
  <c r="J1880" i="16"/>
  <c r="J1881" i="16"/>
  <c r="J1882" i="16"/>
  <c r="J1883" i="16"/>
  <c r="J1884" i="16"/>
  <c r="J1885" i="16"/>
  <c r="J1886" i="16"/>
  <c r="J1887" i="16"/>
  <c r="J1888" i="16"/>
  <c r="J1889" i="16"/>
  <c r="J1890" i="16"/>
  <c r="J1891" i="16"/>
  <c r="J1892" i="16"/>
  <c r="J1893" i="16"/>
  <c r="J1894" i="16"/>
  <c r="J1895" i="16"/>
  <c r="J1896" i="16"/>
  <c r="J1897" i="16"/>
  <c r="J1898" i="16"/>
  <c r="J1899" i="16"/>
  <c r="J1900" i="16"/>
  <c r="J1901" i="16"/>
  <c r="J1902" i="16"/>
  <c r="J1903" i="16"/>
  <c r="J1904" i="16"/>
  <c r="J1905" i="16"/>
  <c r="J1906" i="16"/>
  <c r="J1907" i="16"/>
  <c r="J1908" i="16"/>
  <c r="J1909" i="16"/>
  <c r="J1910" i="16"/>
  <c r="J1911" i="16"/>
  <c r="J1912" i="16"/>
  <c r="J1913" i="16"/>
  <c r="J1914" i="16"/>
  <c r="J1915" i="16"/>
  <c r="J1916" i="16"/>
  <c r="J1917" i="16"/>
  <c r="J1918" i="16"/>
  <c r="J1919" i="16"/>
  <c r="J1920" i="16"/>
  <c r="J1921" i="16"/>
  <c r="J1922" i="16"/>
  <c r="J1923" i="16"/>
  <c r="J1924" i="16"/>
  <c r="J1925" i="16"/>
  <c r="J1926" i="16"/>
  <c r="J1927" i="16"/>
  <c r="J1928" i="16"/>
  <c r="J1929" i="16"/>
  <c r="J1930" i="16"/>
  <c r="J1931" i="16"/>
  <c r="J1932" i="16"/>
  <c r="J1933" i="16"/>
  <c r="J1934" i="16"/>
  <c r="J1935" i="16"/>
  <c r="J1936" i="16"/>
  <c r="J1937" i="16"/>
  <c r="J1938" i="16"/>
  <c r="J1939" i="16"/>
  <c r="J1940" i="16"/>
  <c r="J1941" i="16"/>
  <c r="J1942" i="16"/>
  <c r="J1943" i="16"/>
  <c r="J1944" i="16"/>
  <c r="J1945" i="16"/>
  <c r="J1946" i="16"/>
  <c r="J1947" i="16"/>
  <c r="J1948" i="16"/>
  <c r="J1949" i="16"/>
  <c r="J1950" i="16"/>
  <c r="J1951" i="16"/>
  <c r="J1952" i="16"/>
  <c r="J1953" i="16"/>
  <c r="J1954" i="16"/>
  <c r="J1955" i="16"/>
  <c r="J1956" i="16"/>
  <c r="J1957" i="16"/>
  <c r="J1958" i="16"/>
  <c r="J1959" i="16"/>
  <c r="J1960" i="16"/>
  <c r="J1961" i="16"/>
  <c r="J1962" i="16"/>
  <c r="J1963" i="16"/>
  <c r="J1964" i="16"/>
  <c r="J1965" i="16"/>
  <c r="J1966" i="16"/>
  <c r="J1967" i="16"/>
  <c r="J1968" i="16"/>
  <c r="J1969" i="16"/>
  <c r="J1970" i="16"/>
  <c r="J1971" i="16"/>
  <c r="J1972" i="16"/>
  <c r="J1973" i="16"/>
  <c r="J1974" i="16"/>
  <c r="J1975" i="16"/>
  <c r="J1976" i="16"/>
  <c r="J1977" i="16"/>
  <c r="J1978" i="16"/>
  <c r="J1979" i="16"/>
  <c r="J1980" i="16"/>
  <c r="J1981" i="16"/>
  <c r="J1982" i="16"/>
  <c r="J1983" i="16"/>
  <c r="J1984" i="16"/>
  <c r="J1985" i="16"/>
  <c r="J1986" i="16"/>
  <c r="J1987" i="16"/>
  <c r="J1988" i="16"/>
  <c r="J1989" i="16"/>
  <c r="J1990" i="16"/>
  <c r="J1991" i="16"/>
  <c r="J1992" i="16"/>
  <c r="J1993" i="16"/>
  <c r="J1994" i="16"/>
  <c r="J1995" i="16"/>
  <c r="J1996" i="16"/>
  <c r="J1997" i="16"/>
  <c r="J1998" i="16"/>
  <c r="J1999" i="16"/>
  <c r="J2000" i="16"/>
  <c r="J2001" i="16"/>
  <c r="J2002" i="16"/>
  <c r="J2003" i="16"/>
  <c r="J2004" i="16"/>
  <c r="J2005" i="16"/>
  <c r="J2006" i="16"/>
  <c r="J2007" i="16"/>
  <c r="J2008" i="16"/>
  <c r="J2009" i="16"/>
  <c r="J2010" i="16"/>
  <c r="J2011" i="16"/>
  <c r="J2012" i="16"/>
  <c r="J2013" i="16"/>
  <c r="J2014" i="16"/>
  <c r="J2015" i="16"/>
  <c r="J2016" i="16"/>
  <c r="J2017" i="16"/>
  <c r="J2018" i="16"/>
  <c r="J2019" i="16"/>
  <c r="J2020" i="16"/>
  <c r="J2021" i="16"/>
  <c r="J2022" i="16"/>
  <c r="J2023" i="16"/>
  <c r="J2024" i="16"/>
  <c r="J2025" i="16"/>
  <c r="J2026" i="16"/>
  <c r="J2027" i="16"/>
  <c r="J2028" i="16"/>
  <c r="J2029" i="16"/>
  <c r="J2030" i="16"/>
  <c r="J2031" i="16"/>
  <c r="J2032" i="16"/>
  <c r="J2033" i="16"/>
  <c r="J2034" i="16"/>
  <c r="J2035" i="16"/>
  <c r="J2036" i="16"/>
  <c r="J2037" i="16"/>
  <c r="J2038" i="16"/>
  <c r="J2039" i="16"/>
  <c r="J2040" i="16"/>
  <c r="J2041" i="16"/>
  <c r="J2042" i="16"/>
  <c r="J2043" i="16"/>
  <c r="J2044" i="16"/>
  <c r="J2045" i="16"/>
  <c r="J2046" i="16"/>
  <c r="J2047" i="16"/>
  <c r="J2048" i="16"/>
  <c r="J2049" i="16"/>
  <c r="J2050" i="16"/>
  <c r="J2051" i="16"/>
  <c r="J2052" i="16"/>
  <c r="J2053" i="16"/>
  <c r="J2054" i="16"/>
  <c r="J2055" i="16"/>
  <c r="J2056" i="16"/>
  <c r="J2057" i="16"/>
  <c r="J2058" i="16"/>
  <c r="J2059" i="16"/>
  <c r="J2060" i="16"/>
  <c r="J2061" i="16"/>
  <c r="J2062" i="16"/>
  <c r="J2063" i="16"/>
  <c r="J2064" i="16"/>
  <c r="J2065" i="16"/>
  <c r="J2066" i="16"/>
  <c r="J2067" i="16"/>
  <c r="J2068" i="16"/>
  <c r="J2069" i="16"/>
  <c r="J2070" i="16"/>
  <c r="J2071" i="16"/>
  <c r="J2072" i="16"/>
  <c r="J2073" i="16"/>
  <c r="J2074" i="16"/>
  <c r="J2075" i="16"/>
  <c r="J2076" i="16"/>
  <c r="J2077" i="16"/>
  <c r="J2078" i="16"/>
  <c r="J2079" i="16"/>
  <c r="J2080" i="16"/>
  <c r="J2081" i="16"/>
  <c r="J2082" i="16"/>
  <c r="J2083" i="16"/>
  <c r="J2084" i="16"/>
  <c r="J2085" i="16"/>
  <c r="J2086" i="16"/>
  <c r="J2087" i="16"/>
  <c r="J2088" i="16"/>
  <c r="J2089" i="16"/>
  <c r="J2090" i="16"/>
  <c r="J2091" i="16"/>
  <c r="J2092" i="16"/>
  <c r="J2093" i="16"/>
  <c r="J2094" i="16"/>
  <c r="J2095" i="16"/>
  <c r="J2096" i="16"/>
  <c r="J2097" i="16"/>
  <c r="J2098" i="16"/>
  <c r="J2099" i="16"/>
  <c r="J2100" i="16"/>
  <c r="J2101" i="16"/>
  <c r="J2102" i="16"/>
  <c r="J2103" i="16"/>
  <c r="J2104" i="16"/>
  <c r="J2105" i="16"/>
  <c r="J2106" i="16"/>
  <c r="J2107" i="16"/>
  <c r="J2108" i="16"/>
  <c r="J2109" i="16"/>
  <c r="J2110" i="16"/>
  <c r="J2111" i="16"/>
  <c r="J2112" i="16"/>
  <c r="J2113" i="16"/>
  <c r="J2114" i="16"/>
  <c r="J2115" i="16"/>
  <c r="J2116" i="16"/>
  <c r="J2117" i="16"/>
  <c r="J2118" i="16"/>
  <c r="J2119" i="16"/>
  <c r="J2120" i="16"/>
  <c r="J2121" i="16"/>
  <c r="J2122" i="16"/>
  <c r="J2123" i="16"/>
  <c r="J2124" i="16"/>
  <c r="J2125" i="16"/>
  <c r="J2126" i="16"/>
  <c r="J2127" i="16"/>
  <c r="J2128" i="16"/>
  <c r="J2129" i="16"/>
  <c r="J2130" i="16"/>
  <c r="J2131" i="16"/>
  <c r="J2132" i="16"/>
  <c r="J2133" i="16"/>
  <c r="J2134" i="16"/>
  <c r="J2135" i="16"/>
  <c r="J2136" i="16"/>
  <c r="J2137" i="16"/>
  <c r="J2138" i="16"/>
  <c r="J2139" i="16"/>
  <c r="J2140" i="16"/>
  <c r="J2141" i="16"/>
  <c r="J2142" i="16"/>
  <c r="J2143" i="16"/>
  <c r="J2144" i="16"/>
  <c r="J2145" i="16"/>
  <c r="J2146" i="16"/>
  <c r="J2147" i="16"/>
  <c r="J2148" i="16"/>
  <c r="J2149" i="16"/>
  <c r="J2150" i="16"/>
  <c r="J2151" i="16"/>
  <c r="J2152" i="16"/>
  <c r="J2153" i="16"/>
  <c r="J2154" i="16"/>
  <c r="J2155" i="16"/>
  <c r="J2156" i="16"/>
  <c r="J2157" i="16"/>
  <c r="J2158" i="16"/>
  <c r="J2159" i="16"/>
  <c r="J2160" i="16"/>
  <c r="J2161" i="16"/>
  <c r="J2162" i="16"/>
  <c r="J2163" i="16"/>
  <c r="J2164" i="16"/>
  <c r="J2165" i="16"/>
  <c r="J2166" i="16"/>
  <c r="J2167" i="16"/>
  <c r="J2168" i="16"/>
  <c r="J2169" i="16"/>
  <c r="J2170" i="16"/>
  <c r="J2171" i="16"/>
  <c r="J2172" i="16"/>
  <c r="J2173" i="16"/>
  <c r="J2174" i="16"/>
  <c r="J2175" i="16"/>
  <c r="J2176" i="16"/>
  <c r="J2177" i="16"/>
  <c r="J2178" i="16"/>
  <c r="J2179" i="16"/>
  <c r="J2180" i="16"/>
  <c r="J2181" i="16"/>
  <c r="J2182" i="16"/>
  <c r="J2183" i="16"/>
  <c r="J2184" i="16"/>
  <c r="J2185" i="16"/>
  <c r="J2186" i="16"/>
  <c r="J2187" i="16"/>
  <c r="J2188" i="16"/>
  <c r="J2189" i="16"/>
  <c r="J2190" i="16"/>
  <c r="J2191" i="16"/>
  <c r="J2192" i="16"/>
  <c r="J2193" i="16"/>
  <c r="J2194" i="16"/>
  <c r="J2195" i="16"/>
  <c r="J2196" i="16"/>
  <c r="J2197" i="16"/>
  <c r="J2198" i="16"/>
  <c r="J2199" i="16"/>
  <c r="J2200" i="16"/>
  <c r="J2201" i="16"/>
  <c r="J2202" i="16"/>
  <c r="J2203" i="16"/>
  <c r="J2204" i="16"/>
  <c r="J2205" i="16"/>
  <c r="J2206" i="16"/>
  <c r="J2207" i="16"/>
  <c r="J2208" i="16"/>
  <c r="J2209" i="16"/>
  <c r="J2210" i="16"/>
  <c r="J2211" i="16"/>
  <c r="J2212" i="16"/>
  <c r="J2213" i="16"/>
  <c r="J2214" i="16"/>
  <c r="J2215" i="16"/>
  <c r="J2216" i="16"/>
  <c r="J2217" i="16"/>
  <c r="J2218" i="16"/>
  <c r="J2219" i="16"/>
  <c r="J2220" i="16"/>
  <c r="J2221" i="16"/>
  <c r="J2222" i="16"/>
  <c r="J2223" i="16"/>
  <c r="J2224" i="16"/>
  <c r="J2225" i="16"/>
  <c r="J2226" i="16"/>
  <c r="J2227" i="16"/>
  <c r="J2228" i="16"/>
  <c r="J2229" i="16"/>
  <c r="J2230" i="16"/>
  <c r="J2231" i="16"/>
  <c r="J2232" i="16"/>
  <c r="J2233" i="16"/>
  <c r="J2234" i="16"/>
  <c r="J2235" i="16"/>
  <c r="J2236" i="16"/>
  <c r="J2237" i="16"/>
  <c r="J2238" i="16"/>
  <c r="J2239" i="16"/>
  <c r="J2240" i="16"/>
  <c r="J2241" i="16"/>
  <c r="J2242" i="16"/>
  <c r="J2243" i="16"/>
  <c r="J2244" i="16"/>
  <c r="J2245" i="16"/>
  <c r="J2246" i="16"/>
  <c r="J2247" i="16"/>
  <c r="J2248" i="16"/>
  <c r="J2249" i="16"/>
  <c r="J2250" i="16"/>
  <c r="J2251" i="16"/>
  <c r="J2252" i="16"/>
  <c r="J2253" i="16"/>
  <c r="J2254" i="16"/>
  <c r="J2255" i="16"/>
  <c r="J2256" i="16"/>
  <c r="J2257" i="16"/>
  <c r="J2258" i="16"/>
  <c r="J2259" i="16"/>
  <c r="J2260" i="16"/>
  <c r="J2261" i="16"/>
  <c r="J2262" i="16"/>
  <c r="J2263" i="16"/>
  <c r="J2264" i="16"/>
  <c r="J2265" i="16"/>
  <c r="J2266" i="16"/>
  <c r="J2267" i="16"/>
  <c r="J2268" i="16"/>
  <c r="J2269" i="16"/>
  <c r="J2270" i="16"/>
  <c r="J2271" i="16"/>
  <c r="J2272" i="16"/>
  <c r="J2273" i="16"/>
  <c r="J2274" i="16"/>
  <c r="J2275" i="16"/>
  <c r="J2276" i="16"/>
  <c r="J2277" i="16"/>
  <c r="J2278" i="16"/>
  <c r="J2279" i="16"/>
  <c r="J2280" i="16"/>
  <c r="J2281" i="16"/>
  <c r="J2282" i="16"/>
  <c r="J2283" i="16"/>
  <c r="J2284" i="16"/>
  <c r="J2285" i="16"/>
  <c r="J2286" i="16"/>
  <c r="J2287" i="16"/>
  <c r="J2288" i="16"/>
  <c r="J2289" i="16"/>
  <c r="J2290" i="16"/>
  <c r="J2291" i="16"/>
  <c r="J2292" i="16"/>
  <c r="J2293" i="16"/>
  <c r="J2294" i="16"/>
  <c r="J2295" i="16"/>
  <c r="J2296" i="16"/>
  <c r="J2297" i="16"/>
  <c r="J2298" i="16"/>
  <c r="J2299" i="16"/>
  <c r="J2300" i="16"/>
  <c r="J2301" i="16"/>
  <c r="J2302" i="16"/>
  <c r="J2303" i="16"/>
  <c r="J2304" i="16"/>
  <c r="J2305" i="16"/>
  <c r="J2306" i="16"/>
  <c r="J2307" i="16"/>
  <c r="J2308" i="16"/>
  <c r="J2309" i="16"/>
  <c r="J2310" i="16"/>
  <c r="J2311" i="16"/>
  <c r="J2312" i="16"/>
  <c r="J2313" i="16"/>
  <c r="J2314" i="16"/>
  <c r="J2315" i="16"/>
  <c r="J2316" i="16"/>
  <c r="J2317" i="16"/>
  <c r="J2318" i="16"/>
  <c r="J2319" i="16"/>
  <c r="J2320" i="16"/>
  <c r="J2321" i="16"/>
  <c r="J2322" i="16"/>
  <c r="J2323" i="16"/>
  <c r="J2324" i="16"/>
  <c r="J2325" i="16"/>
  <c r="J2326" i="16"/>
  <c r="J2327" i="16"/>
  <c r="J2328" i="16"/>
  <c r="J2329" i="16"/>
  <c r="J2330" i="16"/>
  <c r="J2331" i="16"/>
  <c r="J2332" i="16"/>
  <c r="J2333" i="16"/>
  <c r="J2334" i="16"/>
  <c r="J2335" i="16"/>
  <c r="J2336" i="16"/>
  <c r="J2337" i="16"/>
  <c r="J2338" i="16"/>
  <c r="J2339" i="16"/>
  <c r="J2340" i="16"/>
  <c r="J2341" i="16"/>
  <c r="J2342" i="16"/>
  <c r="J2343" i="16"/>
  <c r="J2344" i="16"/>
  <c r="J2345" i="16"/>
  <c r="J2346" i="16"/>
  <c r="J2347" i="16"/>
  <c r="J2348" i="16"/>
  <c r="J2349" i="16"/>
  <c r="J2350" i="16"/>
  <c r="J2351" i="16"/>
  <c r="J2352" i="16"/>
  <c r="J2353" i="16"/>
  <c r="J2354" i="16"/>
  <c r="J2355" i="16"/>
  <c r="J2356" i="16"/>
  <c r="J2357" i="16"/>
  <c r="J2358" i="16"/>
  <c r="J2359" i="16"/>
  <c r="J2360" i="16"/>
  <c r="J2361" i="16"/>
  <c r="J2362" i="16"/>
  <c r="J2363" i="16"/>
  <c r="J2364" i="16"/>
  <c r="J2365" i="16"/>
  <c r="J2366" i="16"/>
  <c r="J2367" i="16"/>
  <c r="J2368" i="16"/>
  <c r="J2369" i="16"/>
  <c r="J2370" i="16"/>
  <c r="J2371" i="16"/>
  <c r="J2372" i="16"/>
  <c r="J2373" i="16"/>
  <c r="J2374" i="16"/>
  <c r="J2375" i="16"/>
  <c r="J2376" i="16"/>
  <c r="J2377" i="16"/>
  <c r="J2378" i="16"/>
  <c r="J2379" i="16"/>
  <c r="J2380" i="16"/>
  <c r="J2381" i="16"/>
  <c r="J2382" i="16"/>
  <c r="J2383" i="16"/>
  <c r="J2384" i="16"/>
  <c r="J2385" i="16"/>
  <c r="J2386" i="16"/>
  <c r="J2387" i="16"/>
  <c r="J2388" i="16"/>
  <c r="J2389" i="16"/>
  <c r="J2390" i="16"/>
  <c r="J2391" i="16"/>
  <c r="J2392" i="16"/>
  <c r="J2393" i="16"/>
  <c r="J2394" i="16"/>
  <c r="J2395" i="16"/>
  <c r="J2396" i="16"/>
  <c r="J2397" i="16"/>
  <c r="J2398" i="16"/>
  <c r="J2399" i="16"/>
  <c r="J2400" i="16"/>
  <c r="J2401" i="16"/>
  <c r="J2402" i="16"/>
  <c r="J2403" i="16"/>
  <c r="J2404" i="16"/>
  <c r="J2405" i="16"/>
  <c r="J2406" i="16"/>
  <c r="J2407" i="16"/>
  <c r="J2408" i="16"/>
  <c r="J2409" i="16"/>
  <c r="J2410" i="16"/>
  <c r="J2411" i="16"/>
  <c r="J2412" i="16"/>
  <c r="J2413" i="16"/>
  <c r="J2414" i="16"/>
  <c r="J2415" i="16"/>
  <c r="J2416" i="16"/>
  <c r="J2417" i="16"/>
  <c r="J2418" i="16"/>
  <c r="J2419" i="16"/>
  <c r="J2420" i="16"/>
  <c r="J2421" i="16"/>
  <c r="J2422" i="16"/>
  <c r="J2423" i="16"/>
  <c r="J2424" i="16"/>
  <c r="J2425" i="16"/>
  <c r="J2426" i="16"/>
  <c r="J2427" i="16"/>
  <c r="J2428" i="16"/>
  <c r="J2429" i="16"/>
  <c r="J2430" i="16"/>
  <c r="J2431" i="16"/>
  <c r="J2432" i="16"/>
  <c r="J2433" i="16"/>
  <c r="J2434" i="16"/>
  <c r="J2435" i="16"/>
  <c r="J2436" i="16"/>
  <c r="J2437" i="16"/>
  <c r="J2438" i="16"/>
  <c r="J2439" i="16"/>
  <c r="J2440" i="16"/>
  <c r="J2441" i="16"/>
  <c r="J2442" i="16"/>
  <c r="J2443" i="16"/>
  <c r="J2444" i="16"/>
  <c r="J2445" i="16"/>
  <c r="J2446" i="16"/>
  <c r="J2447" i="16"/>
  <c r="J2448" i="16"/>
  <c r="J2449" i="16"/>
  <c r="J2450" i="16"/>
  <c r="J2451" i="16"/>
  <c r="J2452" i="16"/>
  <c r="J2453" i="16"/>
  <c r="J2454" i="16"/>
  <c r="J2455" i="16"/>
  <c r="J2456" i="16"/>
  <c r="J2457" i="16"/>
  <c r="J2458" i="16"/>
  <c r="J2459" i="16"/>
  <c r="J2460" i="16"/>
  <c r="J2461" i="16"/>
  <c r="J2462" i="16"/>
  <c r="J2463" i="16"/>
  <c r="J2464" i="16"/>
  <c r="J2465" i="16"/>
  <c r="J2466" i="16"/>
  <c r="J2467" i="16"/>
  <c r="J2468" i="16"/>
  <c r="J2469" i="16"/>
  <c r="J2470" i="16"/>
  <c r="J2471" i="16"/>
  <c r="J2472" i="16"/>
  <c r="J2473" i="16"/>
  <c r="J2474" i="16"/>
  <c r="J2475" i="16"/>
  <c r="J2476" i="16"/>
  <c r="J2477" i="16"/>
  <c r="J2478" i="16"/>
  <c r="J2479" i="16"/>
  <c r="J2480" i="16"/>
  <c r="J2481" i="16"/>
  <c r="J2482" i="16"/>
  <c r="J2483" i="16"/>
  <c r="J2484" i="16"/>
  <c r="J2485" i="16"/>
  <c r="J2486" i="16"/>
  <c r="J2487" i="16"/>
  <c r="J2488" i="16"/>
  <c r="J2489" i="16"/>
  <c r="J2490" i="16"/>
  <c r="J2491" i="16"/>
  <c r="J2492" i="16"/>
  <c r="J2493" i="16"/>
  <c r="J2494" i="16"/>
  <c r="J2495" i="16"/>
  <c r="J2496" i="16"/>
  <c r="J2497" i="16"/>
  <c r="J2498" i="16"/>
  <c r="J2499" i="16"/>
  <c r="J2500" i="16"/>
  <c r="J2501" i="16"/>
  <c r="J2502" i="16"/>
  <c r="J2503" i="16"/>
  <c r="J2504" i="16"/>
  <c r="J2505" i="16"/>
  <c r="J2506" i="16"/>
  <c r="J2507" i="16"/>
  <c r="J2508" i="16"/>
  <c r="J2509" i="16"/>
  <c r="J2510" i="16"/>
  <c r="J2511" i="16"/>
  <c r="J2512" i="16"/>
  <c r="J2513" i="16"/>
  <c r="J2514" i="16"/>
  <c r="J2515" i="16"/>
  <c r="J2516" i="16"/>
  <c r="J2517" i="16"/>
  <c r="J2518" i="16"/>
  <c r="J2519" i="16"/>
  <c r="J2520" i="16"/>
  <c r="J2521" i="16"/>
  <c r="J2522" i="16"/>
  <c r="J2523" i="16"/>
  <c r="J2524" i="16"/>
  <c r="J2525" i="16"/>
  <c r="J2526" i="16"/>
  <c r="J2527" i="16"/>
  <c r="J2528" i="16"/>
  <c r="J2529" i="16"/>
  <c r="J2530" i="16"/>
  <c r="J2531" i="16"/>
  <c r="J2532" i="16"/>
  <c r="J2533" i="16"/>
  <c r="J2534" i="16"/>
  <c r="J2535" i="16"/>
  <c r="J2536" i="16"/>
  <c r="J2537" i="16"/>
  <c r="J2538" i="16"/>
  <c r="J2539" i="16"/>
  <c r="J2540" i="16"/>
  <c r="J2541" i="16"/>
  <c r="J2542" i="16"/>
  <c r="J2543" i="16"/>
  <c r="J2544" i="16"/>
  <c r="J2545" i="16"/>
  <c r="J2546" i="16"/>
  <c r="J2547" i="16"/>
  <c r="J2548" i="16"/>
  <c r="J2549" i="16"/>
  <c r="J2550" i="16"/>
  <c r="J2551" i="16"/>
  <c r="J2552" i="16"/>
  <c r="J2553" i="16"/>
  <c r="J2554" i="16"/>
  <c r="J2555" i="16"/>
  <c r="J2556" i="16"/>
  <c r="J2557" i="16"/>
  <c r="J2558" i="16"/>
  <c r="J2559" i="16"/>
  <c r="J2560" i="16"/>
  <c r="J2561" i="16"/>
  <c r="J2562" i="16"/>
  <c r="J2563" i="16"/>
  <c r="J2564" i="16"/>
  <c r="J2565" i="16"/>
  <c r="J2566" i="16"/>
  <c r="J2567" i="16"/>
  <c r="J2568" i="16"/>
  <c r="J2569" i="16"/>
  <c r="J2570" i="16"/>
  <c r="J2571" i="16"/>
  <c r="J2572" i="16"/>
  <c r="J2573" i="16"/>
  <c r="J2574" i="16"/>
  <c r="J2575" i="16"/>
  <c r="J2576" i="16"/>
  <c r="J2577" i="16"/>
  <c r="J2578" i="16"/>
  <c r="J2579" i="16"/>
  <c r="J2580" i="16"/>
  <c r="J2581" i="16"/>
  <c r="J2582" i="16"/>
  <c r="J2583" i="16"/>
  <c r="J2584" i="16"/>
  <c r="J2585" i="16"/>
  <c r="J2586" i="16"/>
  <c r="J2587" i="16"/>
  <c r="J2588" i="16"/>
  <c r="J2589" i="16"/>
  <c r="J2590" i="16"/>
  <c r="J2591" i="16"/>
  <c r="J2592" i="16"/>
  <c r="J2593" i="16"/>
  <c r="J2594" i="16"/>
  <c r="J2595" i="16"/>
  <c r="J2596" i="16"/>
  <c r="J2597" i="16"/>
  <c r="J2598" i="16"/>
  <c r="J2599" i="16"/>
  <c r="J2600" i="16"/>
  <c r="J2601" i="16"/>
  <c r="J2602" i="16"/>
  <c r="J2603" i="16"/>
  <c r="J2604" i="16"/>
  <c r="J2605" i="16"/>
  <c r="J2606" i="16"/>
  <c r="J2607" i="16"/>
  <c r="J2608" i="16"/>
  <c r="J2609" i="16"/>
  <c r="J2610" i="16"/>
  <c r="J2611" i="16"/>
  <c r="J2612" i="16"/>
  <c r="J2613" i="16"/>
  <c r="J2614" i="16"/>
  <c r="J2615" i="16"/>
  <c r="J2616" i="16"/>
  <c r="J2617" i="16"/>
  <c r="J2618" i="16"/>
  <c r="J2619" i="16"/>
  <c r="J2620" i="16"/>
  <c r="J2621" i="16"/>
  <c r="J2622" i="16"/>
  <c r="J2623" i="16"/>
  <c r="J2624" i="16"/>
  <c r="J2625" i="16"/>
  <c r="J2626" i="16"/>
  <c r="J2627" i="16"/>
  <c r="J2628" i="16"/>
  <c r="J2629" i="16"/>
  <c r="J2630" i="16"/>
  <c r="J2631" i="16"/>
  <c r="J2632" i="16"/>
  <c r="J2633" i="16"/>
  <c r="J2634" i="16"/>
  <c r="J2635" i="16"/>
  <c r="J2636" i="16"/>
  <c r="J2637" i="16"/>
  <c r="J2638" i="16"/>
  <c r="J2639" i="16"/>
  <c r="J2640" i="16"/>
  <c r="J2641" i="16"/>
  <c r="J2642" i="16"/>
  <c r="J2643" i="16"/>
  <c r="J2644" i="16"/>
  <c r="J2645" i="16"/>
  <c r="J2646" i="16"/>
  <c r="J2647" i="16"/>
  <c r="J2648" i="16"/>
  <c r="J2649" i="16"/>
  <c r="J2650" i="16"/>
  <c r="J2651" i="16"/>
  <c r="J2652" i="16"/>
  <c r="J2653" i="16"/>
  <c r="J2654" i="16"/>
  <c r="J2655" i="16"/>
  <c r="J2656" i="16"/>
  <c r="J2657" i="16"/>
  <c r="J2658" i="16"/>
  <c r="J2659" i="16"/>
  <c r="J2660" i="16"/>
  <c r="J2661" i="16"/>
  <c r="J2662" i="16"/>
  <c r="J2663" i="16"/>
  <c r="J2664" i="16"/>
  <c r="J2665" i="16"/>
  <c r="J2666" i="16"/>
  <c r="J2667" i="16"/>
  <c r="J2668" i="16"/>
  <c r="J2669" i="16"/>
  <c r="J2670" i="16"/>
  <c r="J2671" i="16"/>
  <c r="J2672" i="16"/>
  <c r="J2673" i="16"/>
  <c r="J2674" i="16"/>
  <c r="J2675" i="16"/>
  <c r="J2676" i="16"/>
  <c r="J2677" i="16"/>
  <c r="J2678" i="16"/>
  <c r="J2679" i="16"/>
  <c r="J2680" i="16"/>
  <c r="J2681" i="16"/>
  <c r="J2682" i="16"/>
  <c r="J2683" i="16"/>
  <c r="J2684" i="16"/>
  <c r="J2685" i="16"/>
  <c r="J2686" i="16"/>
  <c r="J2687" i="16"/>
  <c r="J2688" i="16"/>
  <c r="J2689" i="16"/>
  <c r="J2690" i="16"/>
  <c r="J2691" i="16"/>
  <c r="J2692" i="16"/>
  <c r="J2693" i="16"/>
  <c r="J2694" i="16"/>
  <c r="J2695" i="16"/>
  <c r="J2696" i="16"/>
  <c r="J2697" i="16"/>
  <c r="J2698" i="16"/>
  <c r="J2699" i="16"/>
  <c r="J2700" i="16"/>
  <c r="J2701" i="16"/>
  <c r="J2702" i="16"/>
  <c r="J2703" i="16"/>
  <c r="J2704" i="16"/>
  <c r="J2705" i="16"/>
  <c r="J2706" i="16"/>
  <c r="J2707" i="16"/>
  <c r="J2708" i="16"/>
  <c r="J2709" i="16"/>
  <c r="J2710" i="16"/>
  <c r="J2711" i="16"/>
  <c r="J2712" i="16"/>
  <c r="J2713" i="16"/>
  <c r="J2714" i="16"/>
  <c r="J2715" i="16"/>
  <c r="J2716" i="16"/>
  <c r="J2717" i="16"/>
  <c r="J2718" i="16"/>
  <c r="J2719" i="16"/>
  <c r="J2720" i="16"/>
  <c r="J2721" i="16"/>
  <c r="J2722" i="16"/>
  <c r="J2723" i="16"/>
  <c r="J2724" i="16"/>
  <c r="J2725" i="16"/>
  <c r="J2726" i="16"/>
  <c r="J2727" i="16"/>
  <c r="J2728" i="16"/>
  <c r="J2729" i="16"/>
  <c r="J2730" i="16"/>
  <c r="J2731" i="16"/>
  <c r="J2732" i="16"/>
  <c r="J2733" i="16"/>
  <c r="J2734" i="16"/>
  <c r="J2735" i="16"/>
  <c r="J2736" i="16"/>
  <c r="J2737" i="16"/>
  <c r="J2738" i="16"/>
  <c r="J2739" i="16"/>
  <c r="J2740" i="16"/>
  <c r="J2741" i="16"/>
  <c r="J2742" i="16"/>
  <c r="J2743" i="16"/>
  <c r="J2744" i="16"/>
  <c r="J2745" i="16"/>
  <c r="J2746" i="16"/>
  <c r="J2747" i="16"/>
  <c r="J2748" i="16"/>
  <c r="J2749" i="16"/>
  <c r="J2750" i="16"/>
  <c r="J2751" i="16"/>
  <c r="J2752" i="16"/>
  <c r="J2753" i="16"/>
  <c r="J2754" i="16"/>
  <c r="J2755" i="16"/>
  <c r="J2756" i="16"/>
  <c r="J2757" i="16"/>
  <c r="J2758" i="16"/>
  <c r="J2759" i="16"/>
  <c r="J2760" i="16"/>
  <c r="J2761" i="16"/>
  <c r="J2762" i="16"/>
  <c r="J2763" i="16"/>
  <c r="J2764" i="16"/>
  <c r="J2765" i="16"/>
  <c r="J2766" i="16"/>
  <c r="J2767" i="16"/>
  <c r="J2768" i="16"/>
  <c r="J2769" i="16"/>
  <c r="J2770" i="16"/>
  <c r="J2771" i="16"/>
  <c r="J2772" i="16"/>
  <c r="J2773" i="16"/>
  <c r="J2774" i="16"/>
  <c r="J2775" i="16"/>
  <c r="J2776" i="16"/>
  <c r="J2777" i="16"/>
  <c r="J2778" i="16"/>
  <c r="J2779" i="16"/>
  <c r="J2780" i="16"/>
  <c r="J2781" i="16"/>
  <c r="J2782" i="16"/>
  <c r="J2783" i="16"/>
  <c r="J2784" i="16"/>
  <c r="J2785" i="16"/>
  <c r="J2786" i="16"/>
  <c r="J2787" i="16"/>
  <c r="J2788" i="16"/>
  <c r="J2789" i="16"/>
  <c r="J2790" i="16"/>
  <c r="J2791" i="16"/>
  <c r="J2792" i="16"/>
  <c r="J2793" i="16"/>
  <c r="J2794" i="16"/>
  <c r="J2795" i="16"/>
  <c r="J2796" i="16"/>
  <c r="J2797" i="16"/>
  <c r="J2798" i="16"/>
  <c r="J2799" i="16"/>
  <c r="J2800" i="16"/>
  <c r="J2801" i="16"/>
  <c r="J2802" i="16"/>
  <c r="J2803" i="16"/>
  <c r="J2804" i="16"/>
  <c r="J2805" i="16"/>
  <c r="J2806" i="16"/>
  <c r="J2807" i="16"/>
  <c r="J2808" i="16"/>
  <c r="J2809" i="16"/>
  <c r="J2810" i="16"/>
  <c r="J2811" i="16"/>
  <c r="J2812" i="16"/>
  <c r="J2813" i="16"/>
  <c r="J2814" i="16"/>
  <c r="J2815" i="16"/>
  <c r="J2816" i="16"/>
  <c r="J2817" i="16"/>
  <c r="J2818" i="16"/>
  <c r="J2819" i="16"/>
  <c r="J2820" i="16"/>
  <c r="J2821" i="16"/>
  <c r="J2822" i="16"/>
  <c r="J16" i="16"/>
  <c r="BX1" i="13"/>
  <c r="H2494" i="16"/>
  <c r="I2494" i="16"/>
  <c r="H2495" i="16"/>
  <c r="I2495" i="16"/>
  <c r="H2496" i="16"/>
  <c r="I2496" i="16"/>
  <c r="H2497" i="16"/>
  <c r="I2497" i="16"/>
  <c r="H2498" i="16"/>
  <c r="I2498" i="16"/>
  <c r="H2499" i="16"/>
  <c r="I2499" i="16"/>
  <c r="H2500" i="16"/>
  <c r="I2500" i="16"/>
  <c r="H2501" i="16"/>
  <c r="I2501" i="16"/>
  <c r="H2502" i="16"/>
  <c r="I2502" i="16"/>
  <c r="H2503" i="16"/>
  <c r="I2503" i="16"/>
  <c r="H2504" i="16"/>
  <c r="I2504" i="16"/>
  <c r="H2505" i="16"/>
  <c r="I2505" i="16"/>
  <c r="H2506" i="16"/>
  <c r="I2506" i="16"/>
  <c r="H2507" i="16"/>
  <c r="I2507" i="16"/>
  <c r="H2508" i="16"/>
  <c r="I2508" i="16"/>
  <c r="H2509" i="16"/>
  <c r="I2509" i="16"/>
  <c r="H2510" i="16"/>
  <c r="I2510" i="16"/>
  <c r="H2511" i="16"/>
  <c r="I2511" i="16"/>
  <c r="H2512" i="16"/>
  <c r="I2512" i="16"/>
  <c r="H2513" i="16"/>
  <c r="I2513" i="16"/>
  <c r="H2514" i="16"/>
  <c r="I2514" i="16"/>
  <c r="H2515" i="16"/>
  <c r="I2515" i="16"/>
  <c r="H2516" i="16"/>
  <c r="I2516" i="16"/>
  <c r="H2517" i="16"/>
  <c r="I2517" i="16"/>
  <c r="H2518" i="16"/>
  <c r="I2518" i="16"/>
  <c r="H2519" i="16"/>
  <c r="I2519" i="16"/>
  <c r="H2520" i="16"/>
  <c r="I2520" i="16"/>
  <c r="H2521" i="16"/>
  <c r="I2521" i="16"/>
  <c r="H2522" i="16"/>
  <c r="I2522" i="16"/>
  <c r="H2523" i="16"/>
  <c r="I2523" i="16"/>
  <c r="H2524" i="16"/>
  <c r="I2524" i="16"/>
  <c r="H2525" i="16"/>
  <c r="I2525" i="16"/>
  <c r="H2526" i="16"/>
  <c r="I2526" i="16"/>
  <c r="H2527" i="16"/>
  <c r="I2527" i="16"/>
  <c r="H2528" i="16"/>
  <c r="I2528" i="16"/>
  <c r="H2529" i="16"/>
  <c r="I2529" i="16"/>
  <c r="H2530" i="16"/>
  <c r="I2530" i="16"/>
  <c r="H2531" i="16"/>
  <c r="I2531" i="16"/>
  <c r="H2532" i="16"/>
  <c r="I2532" i="16"/>
  <c r="H2533" i="16"/>
  <c r="I2533" i="16"/>
  <c r="H2534" i="16"/>
  <c r="I2534" i="16"/>
  <c r="H2535" i="16"/>
  <c r="I2535" i="16"/>
  <c r="H2536" i="16"/>
  <c r="I2536" i="16"/>
  <c r="H2537" i="16"/>
  <c r="I2537" i="16"/>
  <c r="H2538" i="16"/>
  <c r="I2538" i="16"/>
  <c r="H2539" i="16"/>
  <c r="I2539" i="16"/>
  <c r="H2540" i="16"/>
  <c r="I2540" i="16"/>
  <c r="H2541" i="16"/>
  <c r="I2541" i="16"/>
  <c r="H2542" i="16"/>
  <c r="I2542" i="16"/>
  <c r="H2543" i="16"/>
  <c r="I2543" i="16"/>
  <c r="H2544" i="16"/>
  <c r="I2544" i="16"/>
  <c r="H2545" i="16"/>
  <c r="I2545" i="16"/>
  <c r="H2546" i="16"/>
  <c r="I2546" i="16"/>
  <c r="H2547" i="16"/>
  <c r="I2547" i="16"/>
  <c r="H2548" i="16"/>
  <c r="I2548" i="16"/>
  <c r="H2549" i="16"/>
  <c r="I2549" i="16"/>
  <c r="H2550" i="16"/>
  <c r="I2550" i="16"/>
  <c r="H2551" i="16"/>
  <c r="I2551" i="16"/>
  <c r="H2552" i="16"/>
  <c r="I2552" i="16"/>
  <c r="H2553" i="16"/>
  <c r="I2553" i="16"/>
  <c r="H2554" i="16"/>
  <c r="I2554" i="16"/>
  <c r="H2555" i="16"/>
  <c r="I2555" i="16"/>
  <c r="H2556" i="16"/>
  <c r="I2556" i="16"/>
  <c r="H2557" i="16"/>
  <c r="I2557" i="16"/>
  <c r="H2558" i="16"/>
  <c r="I2558" i="16"/>
  <c r="H2559" i="16"/>
  <c r="I2559" i="16"/>
  <c r="H2560" i="16"/>
  <c r="I2560" i="16"/>
  <c r="H2561" i="16"/>
  <c r="I2561" i="16"/>
  <c r="H2562" i="16"/>
  <c r="I2562" i="16"/>
  <c r="H2563" i="16"/>
  <c r="I2563" i="16"/>
  <c r="H2564" i="16"/>
  <c r="I2564" i="16"/>
  <c r="H2565" i="16"/>
  <c r="I2565" i="16"/>
  <c r="H2566" i="16"/>
  <c r="I2566" i="16"/>
  <c r="H2567" i="16"/>
  <c r="I2567" i="16"/>
  <c r="H2568" i="16"/>
  <c r="I2568" i="16"/>
  <c r="H2569" i="16"/>
  <c r="I2569" i="16"/>
  <c r="H2570" i="16"/>
  <c r="I2570" i="16"/>
  <c r="H2571" i="16"/>
  <c r="I2571" i="16"/>
  <c r="H2572" i="16"/>
  <c r="I2572" i="16"/>
  <c r="H2573" i="16"/>
  <c r="I2573" i="16"/>
  <c r="H2574" i="16"/>
  <c r="I2574" i="16"/>
  <c r="H2575" i="16"/>
  <c r="I2575" i="16"/>
  <c r="H2576" i="16"/>
  <c r="I2576" i="16"/>
  <c r="H2577" i="16"/>
  <c r="I2577" i="16"/>
  <c r="H2578" i="16"/>
  <c r="I2578" i="16"/>
  <c r="H2579" i="16"/>
  <c r="I2579" i="16"/>
  <c r="H2580" i="16"/>
  <c r="I2580" i="16"/>
  <c r="H2581" i="16"/>
  <c r="I2581" i="16"/>
  <c r="H2582" i="16"/>
  <c r="I2582" i="16"/>
  <c r="H2583" i="16"/>
  <c r="I2583" i="16"/>
  <c r="H2584" i="16"/>
  <c r="I2584" i="16"/>
  <c r="H2585" i="16"/>
  <c r="I2585" i="16"/>
  <c r="H2586" i="16"/>
  <c r="I2586" i="16"/>
  <c r="H2587" i="16"/>
  <c r="I2587" i="16"/>
  <c r="H2588" i="16"/>
  <c r="I2588" i="16"/>
  <c r="H2589" i="16"/>
  <c r="I2589" i="16"/>
  <c r="H2590" i="16"/>
  <c r="I2590" i="16"/>
  <c r="H2591" i="16"/>
  <c r="I2591" i="16"/>
  <c r="H2592" i="16"/>
  <c r="I2592" i="16"/>
  <c r="H2593" i="16"/>
  <c r="I2593" i="16"/>
  <c r="H2594" i="16"/>
  <c r="I2594" i="16"/>
  <c r="H2595" i="16"/>
  <c r="I2595" i="16"/>
  <c r="H2596" i="16"/>
  <c r="I2596" i="16"/>
  <c r="H2597" i="16"/>
  <c r="I2597" i="16"/>
  <c r="H2598" i="16"/>
  <c r="I2598" i="16"/>
  <c r="H2599" i="16"/>
  <c r="I2599" i="16"/>
  <c r="H2600" i="16"/>
  <c r="I2600" i="16"/>
  <c r="H2601" i="16"/>
  <c r="I2601" i="16"/>
  <c r="H2602" i="16"/>
  <c r="I2602" i="16"/>
  <c r="H2603" i="16"/>
  <c r="I2603" i="16"/>
  <c r="H2604" i="16"/>
  <c r="I2604" i="16"/>
  <c r="H2605" i="16"/>
  <c r="I2605" i="16"/>
  <c r="H2606" i="16"/>
  <c r="I2606" i="16"/>
  <c r="H2607" i="16"/>
  <c r="I2607" i="16"/>
  <c r="H2608" i="16"/>
  <c r="I2608" i="16"/>
  <c r="H2609" i="16"/>
  <c r="I2609" i="16"/>
  <c r="H2610" i="16"/>
  <c r="I2610" i="16"/>
  <c r="H2611" i="16"/>
  <c r="I2611" i="16"/>
  <c r="H2612" i="16"/>
  <c r="I2612" i="16"/>
  <c r="H2613" i="16"/>
  <c r="I2613" i="16"/>
  <c r="H2614" i="16"/>
  <c r="I2614" i="16"/>
  <c r="H2615" i="16"/>
  <c r="I2615" i="16"/>
  <c r="H2616" i="16"/>
  <c r="I2616" i="16"/>
  <c r="H2617" i="16"/>
  <c r="I2617" i="16"/>
  <c r="H2618" i="16"/>
  <c r="I2618" i="16"/>
  <c r="H2619" i="16"/>
  <c r="I2619" i="16"/>
  <c r="H2620" i="16"/>
  <c r="I2620" i="16"/>
  <c r="H2621" i="16"/>
  <c r="I2621" i="16"/>
  <c r="H2622" i="16"/>
  <c r="I2622" i="16"/>
  <c r="H2623" i="16"/>
  <c r="I2623" i="16"/>
  <c r="H2624" i="16"/>
  <c r="I2624" i="16"/>
  <c r="H2625" i="16"/>
  <c r="I2625" i="16"/>
  <c r="H2626" i="16"/>
  <c r="I2626" i="16"/>
  <c r="H2627" i="16"/>
  <c r="I2627" i="16"/>
  <c r="H2628" i="16"/>
  <c r="I2628" i="16"/>
  <c r="H2629" i="16"/>
  <c r="I2629" i="16"/>
  <c r="H2630" i="16"/>
  <c r="I2630" i="16"/>
  <c r="H2631" i="16"/>
  <c r="I2631" i="16"/>
  <c r="H2632" i="16"/>
  <c r="I2632" i="16"/>
  <c r="H2633" i="16"/>
  <c r="I2633" i="16"/>
  <c r="H2634" i="16"/>
  <c r="I2634" i="16"/>
  <c r="H2635" i="16"/>
  <c r="I2635" i="16"/>
  <c r="H2636" i="16"/>
  <c r="I2636" i="16"/>
  <c r="H2637" i="16"/>
  <c r="I2637" i="16"/>
  <c r="H2638" i="16"/>
  <c r="I2638" i="16"/>
  <c r="H2639" i="16"/>
  <c r="I2639" i="16"/>
  <c r="H2640" i="16"/>
  <c r="I2640" i="16"/>
  <c r="H2641" i="16"/>
  <c r="I2641" i="16"/>
  <c r="H2642" i="16"/>
  <c r="I2642" i="16"/>
  <c r="H2643" i="16"/>
  <c r="I2643" i="16"/>
  <c r="H2644" i="16"/>
  <c r="I2644" i="16"/>
  <c r="H2645" i="16"/>
  <c r="I2645" i="16"/>
  <c r="H2646" i="16"/>
  <c r="I2646" i="16"/>
  <c r="H2647" i="16"/>
  <c r="I2647" i="16"/>
  <c r="H2648" i="16"/>
  <c r="I2648" i="16"/>
  <c r="H2649" i="16"/>
  <c r="I2649" i="16"/>
  <c r="H2650" i="16"/>
  <c r="I2650" i="16"/>
  <c r="H2651" i="16"/>
  <c r="I2651" i="16"/>
  <c r="H2652" i="16"/>
  <c r="I2652" i="16"/>
  <c r="H2653" i="16"/>
  <c r="I2653" i="16"/>
  <c r="H2654" i="16"/>
  <c r="I2654" i="16"/>
  <c r="H2655" i="16"/>
  <c r="I2655" i="16"/>
  <c r="H2656" i="16"/>
  <c r="I2656" i="16"/>
  <c r="H2657" i="16"/>
  <c r="I2657" i="16"/>
  <c r="H2658" i="16"/>
  <c r="I2658" i="16"/>
  <c r="H2659" i="16"/>
  <c r="I2659" i="16"/>
  <c r="H2660" i="16"/>
  <c r="I2660" i="16"/>
  <c r="H2661" i="16"/>
  <c r="I2661" i="16"/>
  <c r="H2662" i="16"/>
  <c r="I2662" i="16"/>
  <c r="H2663" i="16"/>
  <c r="I2663" i="16"/>
  <c r="H2664" i="16"/>
  <c r="I2664" i="16"/>
  <c r="H2665" i="16"/>
  <c r="I2665" i="16"/>
  <c r="H2666" i="16"/>
  <c r="I2666" i="16"/>
  <c r="H2667" i="16"/>
  <c r="I2667" i="16"/>
  <c r="H2668" i="16"/>
  <c r="I2668" i="16"/>
  <c r="H2669" i="16"/>
  <c r="I2669" i="16"/>
  <c r="H2670" i="16"/>
  <c r="I2670" i="16"/>
  <c r="H2671" i="16"/>
  <c r="I2671" i="16"/>
  <c r="H2672" i="16"/>
  <c r="I2672" i="16"/>
  <c r="H2673" i="16"/>
  <c r="I2673" i="16"/>
  <c r="H2674" i="16"/>
  <c r="I2674" i="16"/>
  <c r="H2675" i="16"/>
  <c r="I2675" i="16"/>
  <c r="H2676" i="16"/>
  <c r="I2676" i="16"/>
  <c r="H2677" i="16"/>
  <c r="I2677" i="16"/>
  <c r="H2678" i="16"/>
  <c r="I2678" i="16"/>
  <c r="H2679" i="16"/>
  <c r="I2679" i="16"/>
  <c r="H2680" i="16"/>
  <c r="I2680" i="16"/>
  <c r="H2681" i="16"/>
  <c r="I2681" i="16"/>
  <c r="H2682" i="16"/>
  <c r="I2682" i="16"/>
  <c r="H2683" i="16"/>
  <c r="I2683" i="16"/>
  <c r="H2684" i="16"/>
  <c r="I2684" i="16"/>
  <c r="H2685" i="16"/>
  <c r="I2685" i="16"/>
  <c r="H2686" i="16"/>
  <c r="I2686" i="16"/>
  <c r="H2687" i="16"/>
  <c r="I2687" i="16"/>
  <c r="H2688" i="16"/>
  <c r="I2688" i="16"/>
  <c r="H2689" i="16"/>
  <c r="I2689" i="16"/>
  <c r="H2690" i="16"/>
  <c r="I2690" i="16"/>
  <c r="H2691" i="16"/>
  <c r="I2691" i="16"/>
  <c r="H2692" i="16"/>
  <c r="I2692" i="16"/>
  <c r="H2693" i="16"/>
  <c r="I2693" i="16"/>
  <c r="H2694" i="16"/>
  <c r="I2694" i="16"/>
  <c r="H2695" i="16"/>
  <c r="I2695" i="16"/>
  <c r="H2696" i="16"/>
  <c r="I2696" i="16"/>
  <c r="H2697" i="16"/>
  <c r="I2697" i="16"/>
  <c r="H2698" i="16"/>
  <c r="I2698" i="16"/>
  <c r="H2699" i="16"/>
  <c r="I2699" i="16"/>
  <c r="H2700" i="16"/>
  <c r="I2700" i="16"/>
  <c r="H2701" i="16"/>
  <c r="I2701" i="16"/>
  <c r="H2702" i="16"/>
  <c r="I2702" i="16"/>
  <c r="H2703" i="16"/>
  <c r="I2703" i="16"/>
  <c r="H2704" i="16"/>
  <c r="I2704" i="16"/>
  <c r="H2705" i="16"/>
  <c r="I2705" i="16"/>
  <c r="H2706" i="16"/>
  <c r="I2706" i="16"/>
  <c r="H2707" i="16"/>
  <c r="I2707" i="16"/>
  <c r="H2708" i="16"/>
  <c r="I2708" i="16"/>
  <c r="H2709" i="16"/>
  <c r="I2709" i="16"/>
  <c r="H2710" i="16"/>
  <c r="I2710" i="16"/>
  <c r="H2711" i="16"/>
  <c r="I2711" i="16"/>
  <c r="H2712" i="16"/>
  <c r="I2712" i="16"/>
  <c r="H2713" i="16"/>
  <c r="I2713" i="16"/>
  <c r="H2714" i="16"/>
  <c r="I2714" i="16"/>
  <c r="H2715" i="16"/>
  <c r="I2715" i="16"/>
  <c r="H2716" i="16"/>
  <c r="I2716" i="16"/>
  <c r="H2717" i="16"/>
  <c r="I2717" i="16"/>
  <c r="H2718" i="16"/>
  <c r="I2718" i="16"/>
  <c r="H2719" i="16"/>
  <c r="I2719" i="16"/>
  <c r="H2720" i="16"/>
  <c r="I2720" i="16"/>
  <c r="H2721" i="16"/>
  <c r="I2721" i="16"/>
  <c r="H2722" i="16"/>
  <c r="I2722" i="16"/>
  <c r="H2723" i="16"/>
  <c r="I2723" i="16"/>
  <c r="H2724" i="16"/>
  <c r="I2724" i="16"/>
  <c r="H2725" i="16"/>
  <c r="I2725" i="16"/>
  <c r="H2726" i="16"/>
  <c r="I2726" i="16"/>
  <c r="H2727" i="16"/>
  <c r="I2727" i="16"/>
  <c r="H2728" i="16"/>
  <c r="I2728" i="16"/>
  <c r="H2729" i="16"/>
  <c r="I2729" i="16"/>
  <c r="H2730" i="16"/>
  <c r="I2730" i="16"/>
  <c r="H2731" i="16"/>
  <c r="I2731" i="16"/>
  <c r="H2732" i="16"/>
  <c r="I2732" i="16"/>
  <c r="H2733" i="16"/>
  <c r="I2733" i="16"/>
  <c r="H2734" i="16"/>
  <c r="I2734" i="16"/>
  <c r="H2735" i="16"/>
  <c r="I2735" i="16"/>
  <c r="H2736" i="16"/>
  <c r="I2736" i="16"/>
  <c r="H2737" i="16"/>
  <c r="I2737" i="16"/>
  <c r="H2738" i="16"/>
  <c r="I2738" i="16"/>
  <c r="H2739" i="16"/>
  <c r="I2739" i="16"/>
  <c r="H2740" i="16"/>
  <c r="I2740" i="16"/>
  <c r="H2741" i="16"/>
  <c r="I2741" i="16"/>
  <c r="H2742" i="16"/>
  <c r="I2742" i="16"/>
  <c r="H2743" i="16"/>
  <c r="I2743" i="16"/>
  <c r="H2744" i="16"/>
  <c r="I2744" i="16"/>
  <c r="H2745" i="16"/>
  <c r="I2745" i="16"/>
  <c r="H2746" i="16"/>
  <c r="I2746" i="16"/>
  <c r="H2747" i="16"/>
  <c r="I2747" i="16"/>
  <c r="H2748" i="16"/>
  <c r="I2748" i="16"/>
  <c r="H2749" i="16"/>
  <c r="I2749" i="16"/>
  <c r="H2750" i="16"/>
  <c r="I2750" i="16"/>
  <c r="H2751" i="16"/>
  <c r="I2751" i="16"/>
  <c r="H2752" i="16"/>
  <c r="I2752" i="16"/>
  <c r="H2753" i="16"/>
  <c r="I2753" i="16"/>
  <c r="H2754" i="16"/>
  <c r="I2754" i="16"/>
  <c r="H2755" i="16"/>
  <c r="I2755" i="16"/>
  <c r="H2756" i="16"/>
  <c r="I2756" i="16"/>
  <c r="H2757" i="16"/>
  <c r="I2757" i="16"/>
  <c r="H2758" i="16"/>
  <c r="I2758" i="16"/>
  <c r="H2759" i="16"/>
  <c r="I2759" i="16"/>
  <c r="H2760" i="16"/>
  <c r="I2760" i="16"/>
  <c r="H2761" i="16"/>
  <c r="I2761" i="16"/>
  <c r="H2762" i="16"/>
  <c r="I2762" i="16"/>
  <c r="H2763" i="16"/>
  <c r="I2763" i="16"/>
  <c r="H2764" i="16"/>
  <c r="I2764" i="16"/>
  <c r="H2765" i="16"/>
  <c r="I2765" i="16"/>
  <c r="H2766" i="16"/>
  <c r="I2766" i="16"/>
  <c r="H2767" i="16"/>
  <c r="I2767" i="16"/>
  <c r="H2768" i="16"/>
  <c r="I2768" i="16"/>
  <c r="H2769" i="16"/>
  <c r="I2769" i="16"/>
  <c r="H2770" i="16"/>
  <c r="I2770" i="16"/>
  <c r="H2771" i="16"/>
  <c r="I2771" i="16"/>
  <c r="H2772" i="16"/>
  <c r="I2772" i="16"/>
  <c r="H2773" i="16"/>
  <c r="I2773" i="16"/>
  <c r="H2774" i="16"/>
  <c r="I2774" i="16"/>
  <c r="H2775" i="16"/>
  <c r="I2775" i="16"/>
  <c r="H2776" i="16"/>
  <c r="I2776" i="16"/>
  <c r="H2777" i="16"/>
  <c r="I2777" i="16"/>
  <c r="H2778" i="16"/>
  <c r="I2778" i="16"/>
  <c r="H2779" i="16"/>
  <c r="I2779" i="16"/>
  <c r="H2780" i="16"/>
  <c r="I2780" i="16"/>
  <c r="H2781" i="16"/>
  <c r="I2781" i="16"/>
  <c r="H2782" i="16"/>
  <c r="I2782" i="16"/>
  <c r="H2783" i="16"/>
  <c r="I2783" i="16"/>
  <c r="H2784" i="16"/>
  <c r="I2784" i="16"/>
  <c r="H2785" i="16"/>
  <c r="I2785" i="16"/>
  <c r="H2786" i="16"/>
  <c r="I2786" i="16"/>
  <c r="H2787" i="16"/>
  <c r="I2787" i="16"/>
  <c r="H2788" i="16"/>
  <c r="I2788" i="16"/>
  <c r="H2789" i="16"/>
  <c r="I2789" i="16"/>
  <c r="H2790" i="16"/>
  <c r="I2790" i="16"/>
  <c r="H2791" i="16"/>
  <c r="I2791" i="16"/>
  <c r="H2792" i="16"/>
  <c r="I2792" i="16"/>
  <c r="H2793" i="16"/>
  <c r="I2793" i="16"/>
  <c r="H2794" i="16"/>
  <c r="I2794" i="16"/>
  <c r="H2795" i="16"/>
  <c r="I2795" i="16"/>
  <c r="H2796" i="16"/>
  <c r="I2796" i="16"/>
  <c r="H2797" i="16"/>
  <c r="I2797" i="16"/>
  <c r="H2798" i="16"/>
  <c r="I2798" i="16"/>
  <c r="H2799" i="16"/>
  <c r="I2799" i="16"/>
  <c r="H2800" i="16"/>
  <c r="I2800" i="16"/>
  <c r="H2801" i="16"/>
  <c r="I2801" i="16"/>
  <c r="H2802" i="16"/>
  <c r="I2802" i="16"/>
  <c r="H2803" i="16"/>
  <c r="I2803" i="16"/>
  <c r="H2804" i="16"/>
  <c r="I2804" i="16"/>
  <c r="H2805" i="16"/>
  <c r="I2805" i="16"/>
  <c r="H2806" i="16"/>
  <c r="I2806" i="16"/>
  <c r="H2807" i="16"/>
  <c r="I2807" i="16"/>
  <c r="H2808" i="16"/>
  <c r="I2808" i="16"/>
  <c r="H2809" i="16"/>
  <c r="I2809" i="16"/>
  <c r="H2810" i="16"/>
  <c r="I2810" i="16"/>
  <c r="H2811" i="16"/>
  <c r="I2811" i="16"/>
  <c r="H2812" i="16"/>
  <c r="I2812" i="16"/>
  <c r="H2813" i="16"/>
  <c r="I2813" i="16"/>
  <c r="H2814" i="16"/>
  <c r="I2814" i="16"/>
  <c r="H2815" i="16"/>
  <c r="I2815" i="16"/>
  <c r="H2816" i="16"/>
  <c r="I2816" i="16"/>
  <c r="H2817" i="16"/>
  <c r="I2817" i="16"/>
  <c r="H2818" i="16"/>
  <c r="I2818" i="16"/>
  <c r="H2819" i="16"/>
  <c r="I2819" i="16"/>
  <c r="H2820" i="16"/>
  <c r="I2820" i="16"/>
  <c r="H2821" i="16"/>
  <c r="I2821" i="16"/>
  <c r="H2822" i="16"/>
  <c r="I2822" i="16"/>
  <c r="H2493" i="16"/>
  <c r="I2493" i="16"/>
  <c r="H17" i="16"/>
  <c r="I17" i="16"/>
  <c r="H18" i="16"/>
  <c r="I18" i="16"/>
  <c r="H19" i="16"/>
  <c r="I19" i="16"/>
  <c r="H20" i="16"/>
  <c r="I20" i="16"/>
  <c r="H21" i="16"/>
  <c r="I21" i="16"/>
  <c r="H22" i="16"/>
  <c r="I22" i="16"/>
  <c r="H23" i="16"/>
  <c r="I23" i="16"/>
  <c r="H24" i="16"/>
  <c r="I24" i="16"/>
  <c r="H25" i="16"/>
  <c r="I25" i="16"/>
  <c r="H26" i="16"/>
  <c r="I26" i="16"/>
  <c r="H27" i="16"/>
  <c r="I27" i="16"/>
  <c r="H28" i="16"/>
  <c r="I28" i="16"/>
  <c r="H29" i="16"/>
  <c r="I29" i="16"/>
  <c r="H30" i="16"/>
  <c r="I30" i="16"/>
  <c r="H31" i="16"/>
  <c r="I31" i="16"/>
  <c r="H32" i="16"/>
  <c r="I32" i="16"/>
  <c r="H33" i="16"/>
  <c r="I33" i="16"/>
  <c r="H34" i="16"/>
  <c r="I34" i="16"/>
  <c r="H35" i="16"/>
  <c r="I35" i="16"/>
  <c r="H36" i="16"/>
  <c r="I36" i="16"/>
  <c r="H37" i="16"/>
  <c r="I37" i="16"/>
  <c r="H38" i="16"/>
  <c r="I38" i="16"/>
  <c r="H39" i="16"/>
  <c r="I39" i="16"/>
  <c r="H40" i="16"/>
  <c r="I40" i="16"/>
  <c r="H41" i="16"/>
  <c r="I41" i="16"/>
  <c r="H42" i="16"/>
  <c r="I42" i="16"/>
  <c r="H43" i="16"/>
  <c r="I43" i="16"/>
  <c r="H44" i="16"/>
  <c r="I44" i="16"/>
  <c r="H45" i="16"/>
  <c r="I45" i="16"/>
  <c r="H46" i="16"/>
  <c r="I46" i="16"/>
  <c r="H47" i="16"/>
  <c r="I47" i="16"/>
  <c r="H48" i="16"/>
  <c r="I48" i="16"/>
  <c r="H49" i="16"/>
  <c r="I49" i="16"/>
  <c r="H50" i="16"/>
  <c r="I50" i="16"/>
  <c r="H51" i="16"/>
  <c r="I51" i="16"/>
  <c r="H52" i="16"/>
  <c r="I52" i="16"/>
  <c r="H53" i="16"/>
  <c r="I53" i="16"/>
  <c r="H54" i="16"/>
  <c r="I54" i="16"/>
  <c r="H55" i="16"/>
  <c r="I55" i="16"/>
  <c r="H56" i="16"/>
  <c r="I56" i="16"/>
  <c r="H57" i="16"/>
  <c r="I57" i="16"/>
  <c r="H58" i="16"/>
  <c r="I58" i="16"/>
  <c r="H59" i="16"/>
  <c r="I59" i="16"/>
  <c r="H60" i="16"/>
  <c r="I60" i="16"/>
  <c r="H61" i="16"/>
  <c r="I61" i="16"/>
  <c r="H62" i="16"/>
  <c r="I62" i="16"/>
  <c r="H63" i="16"/>
  <c r="I63" i="16"/>
  <c r="H64" i="16"/>
  <c r="I64" i="16"/>
  <c r="H65" i="16"/>
  <c r="I65" i="16"/>
  <c r="H66" i="16"/>
  <c r="I66" i="16"/>
  <c r="H67" i="16"/>
  <c r="I67" i="16"/>
  <c r="H68" i="16"/>
  <c r="I68" i="16"/>
  <c r="H69" i="16"/>
  <c r="I69" i="16"/>
  <c r="H70" i="16"/>
  <c r="I70" i="16"/>
  <c r="H71" i="16"/>
  <c r="I71" i="16"/>
  <c r="H72" i="16"/>
  <c r="I72" i="16"/>
  <c r="H73" i="16"/>
  <c r="I73" i="16"/>
  <c r="H74" i="16"/>
  <c r="I74" i="16"/>
  <c r="H75" i="16"/>
  <c r="I75" i="16"/>
  <c r="H76" i="16"/>
  <c r="I76" i="16"/>
  <c r="H77" i="16"/>
  <c r="I77" i="16"/>
  <c r="H78" i="16"/>
  <c r="I78" i="16"/>
  <c r="H79" i="16"/>
  <c r="I79" i="16"/>
  <c r="H80" i="16"/>
  <c r="I80" i="16"/>
  <c r="H81" i="16"/>
  <c r="I81" i="16"/>
  <c r="H82" i="16"/>
  <c r="I82" i="16"/>
  <c r="H83" i="16"/>
  <c r="I83" i="16"/>
  <c r="H84" i="16"/>
  <c r="I84" i="16"/>
  <c r="H85" i="16"/>
  <c r="I85" i="16"/>
  <c r="H86" i="16"/>
  <c r="I86" i="16"/>
  <c r="H87" i="16"/>
  <c r="I87" i="16"/>
  <c r="H88" i="16"/>
  <c r="I88" i="16"/>
  <c r="H89" i="16"/>
  <c r="I89" i="16"/>
  <c r="H90" i="16"/>
  <c r="I90" i="16"/>
  <c r="H91" i="16"/>
  <c r="I91" i="16"/>
  <c r="H92" i="16"/>
  <c r="I92" i="16"/>
  <c r="H93" i="16"/>
  <c r="I93" i="16"/>
  <c r="H94" i="16"/>
  <c r="I94" i="16"/>
  <c r="H95" i="16"/>
  <c r="I95" i="16"/>
  <c r="H96" i="16"/>
  <c r="I96" i="16"/>
  <c r="H97" i="16"/>
  <c r="I97" i="16"/>
  <c r="H98" i="16"/>
  <c r="I98" i="16"/>
  <c r="H99" i="16"/>
  <c r="I99" i="16"/>
  <c r="H100" i="16"/>
  <c r="I100" i="16"/>
  <c r="H101" i="16"/>
  <c r="I101" i="16"/>
  <c r="H102" i="16"/>
  <c r="I102" i="16"/>
  <c r="H103" i="16"/>
  <c r="I103" i="16"/>
  <c r="H104" i="16"/>
  <c r="I104" i="16"/>
  <c r="H105" i="16"/>
  <c r="I105" i="16"/>
  <c r="H106" i="16"/>
  <c r="I106" i="16"/>
  <c r="H107" i="16"/>
  <c r="I107" i="16"/>
  <c r="H108" i="16"/>
  <c r="I108" i="16"/>
  <c r="H109" i="16"/>
  <c r="I109" i="16"/>
  <c r="H110" i="16"/>
  <c r="I110" i="16"/>
  <c r="H111" i="16"/>
  <c r="I111" i="16"/>
  <c r="H112" i="16"/>
  <c r="I112" i="16"/>
  <c r="H113" i="16"/>
  <c r="I113" i="16"/>
  <c r="H114" i="16"/>
  <c r="I114" i="16"/>
  <c r="H115" i="16"/>
  <c r="I115" i="16"/>
  <c r="H116" i="16"/>
  <c r="I116" i="16"/>
  <c r="H117" i="16"/>
  <c r="I117" i="16"/>
  <c r="H118" i="16"/>
  <c r="I118" i="16"/>
  <c r="H119" i="16"/>
  <c r="I119" i="16"/>
  <c r="H120" i="16"/>
  <c r="I120" i="16"/>
  <c r="H121" i="16"/>
  <c r="I121" i="16"/>
  <c r="H122" i="16"/>
  <c r="I122" i="16"/>
  <c r="H123" i="16"/>
  <c r="I123" i="16"/>
  <c r="H124" i="16"/>
  <c r="I124" i="16"/>
  <c r="H125" i="16"/>
  <c r="I125" i="16"/>
  <c r="H126" i="16"/>
  <c r="I126" i="16"/>
  <c r="H127" i="16"/>
  <c r="I127" i="16"/>
  <c r="H128" i="16"/>
  <c r="I128" i="16"/>
  <c r="H129" i="16"/>
  <c r="I129" i="16"/>
  <c r="H130" i="16"/>
  <c r="I130" i="16"/>
  <c r="H131" i="16"/>
  <c r="I131" i="16"/>
  <c r="H132" i="16"/>
  <c r="I132" i="16"/>
  <c r="H133" i="16"/>
  <c r="I133" i="16"/>
  <c r="H134" i="16"/>
  <c r="I134" i="16"/>
  <c r="H135" i="16"/>
  <c r="I135" i="16"/>
  <c r="H136" i="16"/>
  <c r="I136" i="16"/>
  <c r="H137" i="16"/>
  <c r="I137" i="16"/>
  <c r="H138" i="16"/>
  <c r="I138" i="16"/>
  <c r="H139" i="16"/>
  <c r="I139" i="16"/>
  <c r="H140" i="16"/>
  <c r="I140" i="16"/>
  <c r="H141" i="16"/>
  <c r="I141" i="16"/>
  <c r="H142" i="16"/>
  <c r="I142" i="16"/>
  <c r="H143" i="16"/>
  <c r="I143" i="16"/>
  <c r="H144" i="16"/>
  <c r="I144" i="16"/>
  <c r="H145" i="16"/>
  <c r="I145" i="16"/>
  <c r="H146" i="16"/>
  <c r="I146" i="16"/>
  <c r="H147" i="16"/>
  <c r="I147" i="16"/>
  <c r="H148" i="16"/>
  <c r="I148" i="16"/>
  <c r="H149" i="16"/>
  <c r="I149" i="16"/>
  <c r="H150" i="16"/>
  <c r="I150" i="16"/>
  <c r="H151" i="16"/>
  <c r="I151" i="16"/>
  <c r="H152" i="16"/>
  <c r="I152" i="16"/>
  <c r="H153" i="16"/>
  <c r="I153" i="16"/>
  <c r="H154" i="16"/>
  <c r="I154" i="16"/>
  <c r="H155" i="16"/>
  <c r="I155" i="16"/>
  <c r="H156" i="16"/>
  <c r="I156" i="16"/>
  <c r="H157" i="16"/>
  <c r="I157" i="16"/>
  <c r="H158" i="16"/>
  <c r="I158" i="16"/>
  <c r="H159" i="16"/>
  <c r="I159" i="16"/>
  <c r="H160" i="16"/>
  <c r="I160" i="16"/>
  <c r="H161" i="16"/>
  <c r="I161" i="16"/>
  <c r="H162" i="16"/>
  <c r="I162" i="16"/>
  <c r="H163" i="16"/>
  <c r="I163" i="16"/>
  <c r="H164" i="16"/>
  <c r="I164" i="16"/>
  <c r="H165" i="16"/>
  <c r="I165" i="16"/>
  <c r="H166" i="16"/>
  <c r="I166" i="16"/>
  <c r="H167" i="16"/>
  <c r="I167" i="16"/>
  <c r="H168" i="16"/>
  <c r="I168" i="16"/>
  <c r="H169" i="16"/>
  <c r="I169" i="16"/>
  <c r="H170" i="16"/>
  <c r="I170" i="16"/>
  <c r="H171" i="16"/>
  <c r="I171" i="16"/>
  <c r="H172" i="16"/>
  <c r="I172" i="16"/>
  <c r="H173" i="16"/>
  <c r="I173" i="16"/>
  <c r="H174" i="16"/>
  <c r="I174" i="16"/>
  <c r="H175" i="16"/>
  <c r="I175" i="16"/>
  <c r="H176" i="16"/>
  <c r="I176" i="16"/>
  <c r="H177" i="16"/>
  <c r="I177" i="16"/>
  <c r="H178" i="16"/>
  <c r="I178" i="16"/>
  <c r="H179" i="16"/>
  <c r="I179" i="16"/>
  <c r="H180" i="16"/>
  <c r="I180" i="16"/>
  <c r="H181" i="16"/>
  <c r="I181" i="16"/>
  <c r="H182" i="16"/>
  <c r="I182" i="16"/>
  <c r="H183" i="16"/>
  <c r="I183" i="16"/>
  <c r="H184" i="16"/>
  <c r="I184" i="16"/>
  <c r="H185" i="16"/>
  <c r="I185" i="16"/>
  <c r="H186" i="16"/>
  <c r="I186" i="16"/>
  <c r="H187" i="16"/>
  <c r="I187" i="16"/>
  <c r="H188" i="16"/>
  <c r="I188" i="16"/>
  <c r="H189" i="16"/>
  <c r="I189" i="16"/>
  <c r="H190" i="16"/>
  <c r="I190" i="16"/>
  <c r="H191" i="16"/>
  <c r="I191" i="16"/>
  <c r="H192" i="16"/>
  <c r="I192" i="16"/>
  <c r="H193" i="16"/>
  <c r="I193" i="16"/>
  <c r="H194" i="16"/>
  <c r="I194" i="16"/>
  <c r="H195" i="16"/>
  <c r="I195" i="16"/>
  <c r="H196" i="16"/>
  <c r="I196" i="16"/>
  <c r="H197" i="16"/>
  <c r="I197" i="16"/>
  <c r="H198" i="16"/>
  <c r="I198" i="16"/>
  <c r="H199" i="16"/>
  <c r="I199" i="16"/>
  <c r="H200" i="16"/>
  <c r="I200" i="16"/>
  <c r="H201" i="16"/>
  <c r="I201" i="16"/>
  <c r="H202" i="16"/>
  <c r="I202" i="16"/>
  <c r="H203" i="16"/>
  <c r="I203" i="16"/>
  <c r="H204" i="16"/>
  <c r="I204" i="16"/>
  <c r="H205" i="16"/>
  <c r="I205" i="16"/>
  <c r="H206" i="16"/>
  <c r="I206" i="16"/>
  <c r="H207" i="16"/>
  <c r="I207" i="16"/>
  <c r="H208" i="16"/>
  <c r="I208" i="16"/>
  <c r="H209" i="16"/>
  <c r="I209" i="16"/>
  <c r="H210" i="16"/>
  <c r="I210" i="16"/>
  <c r="H211" i="16"/>
  <c r="I211" i="16"/>
  <c r="H212" i="16"/>
  <c r="I212" i="16"/>
  <c r="H213" i="16"/>
  <c r="I213" i="16"/>
  <c r="H214" i="16"/>
  <c r="I214" i="16"/>
  <c r="H215" i="16"/>
  <c r="I215" i="16"/>
  <c r="H216" i="16"/>
  <c r="I216" i="16"/>
  <c r="H217" i="16"/>
  <c r="I217" i="16"/>
  <c r="H218" i="16"/>
  <c r="I218" i="16"/>
  <c r="H219" i="16"/>
  <c r="I219" i="16"/>
  <c r="H220" i="16"/>
  <c r="I220" i="16"/>
  <c r="H221" i="16"/>
  <c r="I221" i="16"/>
  <c r="H222" i="16"/>
  <c r="I222" i="16"/>
  <c r="H223" i="16"/>
  <c r="I223" i="16"/>
  <c r="H224" i="16"/>
  <c r="I224" i="16"/>
  <c r="H225" i="16"/>
  <c r="I225" i="16"/>
  <c r="H226" i="16"/>
  <c r="I226" i="16"/>
  <c r="H227" i="16"/>
  <c r="I227" i="16"/>
  <c r="H228" i="16"/>
  <c r="I228" i="16"/>
  <c r="H229" i="16"/>
  <c r="I229" i="16"/>
  <c r="H230" i="16"/>
  <c r="I230" i="16"/>
  <c r="H231" i="16"/>
  <c r="I231" i="16"/>
  <c r="H232" i="16"/>
  <c r="I232" i="16"/>
  <c r="H233" i="16"/>
  <c r="I233" i="16"/>
  <c r="H234" i="16"/>
  <c r="I234" i="16"/>
  <c r="H235" i="16"/>
  <c r="I235" i="16"/>
  <c r="H236" i="16"/>
  <c r="I236" i="16"/>
  <c r="H237" i="16"/>
  <c r="I237" i="16"/>
  <c r="H238" i="16"/>
  <c r="I238" i="16"/>
  <c r="H239" i="16"/>
  <c r="I239" i="16"/>
  <c r="H240" i="16"/>
  <c r="I240" i="16"/>
  <c r="H241" i="16"/>
  <c r="I241" i="16"/>
  <c r="H242" i="16"/>
  <c r="I242" i="16"/>
  <c r="H243" i="16"/>
  <c r="I243" i="16"/>
  <c r="H244" i="16"/>
  <c r="I244" i="16"/>
  <c r="H245" i="16"/>
  <c r="I245" i="16"/>
  <c r="H246" i="16"/>
  <c r="I246" i="16"/>
  <c r="H247" i="16"/>
  <c r="I247" i="16"/>
  <c r="H248" i="16"/>
  <c r="I248" i="16"/>
  <c r="H249" i="16"/>
  <c r="I249" i="16"/>
  <c r="H250" i="16"/>
  <c r="I250" i="16"/>
  <c r="H251" i="16"/>
  <c r="I251" i="16"/>
  <c r="H252" i="16"/>
  <c r="I252" i="16"/>
  <c r="H253" i="16"/>
  <c r="I253" i="16"/>
  <c r="H254" i="16"/>
  <c r="I254" i="16"/>
  <c r="H255" i="16"/>
  <c r="I255" i="16"/>
  <c r="H256" i="16"/>
  <c r="I256" i="16"/>
  <c r="H257" i="16"/>
  <c r="I257" i="16"/>
  <c r="H258" i="16"/>
  <c r="I258" i="16"/>
  <c r="H259" i="16"/>
  <c r="I259" i="16"/>
  <c r="H260" i="16"/>
  <c r="I260" i="16"/>
  <c r="H261" i="16"/>
  <c r="I261" i="16"/>
  <c r="H262" i="16"/>
  <c r="I262" i="16"/>
  <c r="H263" i="16"/>
  <c r="I263" i="16"/>
  <c r="H264" i="16"/>
  <c r="I264" i="16"/>
  <c r="H265" i="16"/>
  <c r="I265" i="16"/>
  <c r="H266" i="16"/>
  <c r="I266" i="16"/>
  <c r="H267" i="16"/>
  <c r="I267" i="16"/>
  <c r="H268" i="16"/>
  <c r="I268" i="16"/>
  <c r="H269" i="16"/>
  <c r="I269" i="16"/>
  <c r="H270" i="16"/>
  <c r="I270" i="16"/>
  <c r="H271" i="16"/>
  <c r="I271" i="16"/>
  <c r="H272" i="16"/>
  <c r="I272" i="16"/>
  <c r="H273" i="16"/>
  <c r="I273" i="16"/>
  <c r="H274" i="16"/>
  <c r="I274" i="16"/>
  <c r="H275" i="16"/>
  <c r="I275" i="16"/>
  <c r="H276" i="16"/>
  <c r="I276" i="16"/>
  <c r="H277" i="16"/>
  <c r="I277" i="16"/>
  <c r="H278" i="16"/>
  <c r="I278" i="16"/>
  <c r="H279" i="16"/>
  <c r="I279" i="16"/>
  <c r="H280" i="16"/>
  <c r="I280" i="16"/>
  <c r="H281" i="16"/>
  <c r="I281" i="16"/>
  <c r="H282" i="16"/>
  <c r="I282" i="16"/>
  <c r="H283" i="16"/>
  <c r="I283" i="16"/>
  <c r="H284" i="16"/>
  <c r="I284" i="16"/>
  <c r="H285" i="16"/>
  <c r="I285" i="16"/>
  <c r="H286" i="16"/>
  <c r="I286" i="16"/>
  <c r="H287" i="16"/>
  <c r="I287" i="16"/>
  <c r="H288" i="16"/>
  <c r="I288" i="16"/>
  <c r="H289" i="16"/>
  <c r="I289" i="16"/>
  <c r="H290" i="16"/>
  <c r="I290" i="16"/>
  <c r="H291" i="16"/>
  <c r="I291" i="16"/>
  <c r="H292" i="16"/>
  <c r="I292" i="16"/>
  <c r="H293" i="16"/>
  <c r="I293" i="16"/>
  <c r="H294" i="16"/>
  <c r="I294" i="16"/>
  <c r="H295" i="16"/>
  <c r="I295" i="16"/>
  <c r="H296" i="16"/>
  <c r="I296" i="16"/>
  <c r="H297" i="16"/>
  <c r="I297" i="16"/>
  <c r="H298" i="16"/>
  <c r="I298" i="16"/>
  <c r="H299" i="16"/>
  <c r="I299" i="16"/>
  <c r="H300" i="16"/>
  <c r="I300" i="16"/>
  <c r="H301" i="16"/>
  <c r="I301" i="16"/>
  <c r="H302" i="16"/>
  <c r="I302" i="16"/>
  <c r="H303" i="16"/>
  <c r="I303" i="16"/>
  <c r="H304" i="16"/>
  <c r="I304" i="16"/>
  <c r="H305" i="16"/>
  <c r="I305" i="16"/>
  <c r="H306" i="16"/>
  <c r="I306" i="16"/>
  <c r="H307" i="16"/>
  <c r="I307" i="16"/>
  <c r="H308" i="16"/>
  <c r="I308" i="16"/>
  <c r="H309" i="16"/>
  <c r="I309" i="16"/>
  <c r="H310" i="16"/>
  <c r="I310" i="16"/>
  <c r="H311" i="16"/>
  <c r="I311" i="16"/>
  <c r="H312" i="16"/>
  <c r="I312" i="16"/>
  <c r="H313" i="16"/>
  <c r="I313" i="16"/>
  <c r="H314" i="16"/>
  <c r="I314" i="16"/>
  <c r="H315" i="16"/>
  <c r="I315" i="16"/>
  <c r="H316" i="16"/>
  <c r="I316" i="16"/>
  <c r="H317" i="16"/>
  <c r="I317" i="16"/>
  <c r="H318" i="16"/>
  <c r="I318" i="16"/>
  <c r="H319" i="16"/>
  <c r="I319" i="16"/>
  <c r="H320" i="16"/>
  <c r="I320" i="16"/>
  <c r="H321" i="16"/>
  <c r="I321" i="16"/>
  <c r="H322" i="16"/>
  <c r="I322" i="16"/>
  <c r="H323" i="16"/>
  <c r="I323" i="16"/>
  <c r="H324" i="16"/>
  <c r="I324" i="16"/>
  <c r="H325" i="16"/>
  <c r="I325" i="16"/>
  <c r="H326" i="16"/>
  <c r="I326" i="16"/>
  <c r="H327" i="16"/>
  <c r="I327" i="16"/>
  <c r="H328" i="16"/>
  <c r="I328" i="16"/>
  <c r="H329" i="16"/>
  <c r="I329" i="16"/>
  <c r="H330" i="16"/>
  <c r="I330" i="16"/>
  <c r="H331" i="16"/>
  <c r="I331" i="16"/>
  <c r="H332" i="16"/>
  <c r="I332" i="16"/>
  <c r="H333" i="16"/>
  <c r="I333" i="16"/>
  <c r="H334" i="16"/>
  <c r="I334" i="16"/>
  <c r="H335" i="16"/>
  <c r="I335" i="16"/>
  <c r="H336" i="16"/>
  <c r="I336" i="16"/>
  <c r="H337" i="16"/>
  <c r="I337" i="16"/>
  <c r="H338" i="16"/>
  <c r="I338" i="16"/>
  <c r="H339" i="16"/>
  <c r="I339" i="16"/>
  <c r="H340" i="16"/>
  <c r="I340" i="16"/>
  <c r="H341" i="16"/>
  <c r="I341" i="16"/>
  <c r="H342" i="16"/>
  <c r="I342" i="16"/>
  <c r="H343" i="16"/>
  <c r="I343" i="16"/>
  <c r="H344" i="16"/>
  <c r="I344" i="16"/>
  <c r="H345" i="16"/>
  <c r="I345" i="16"/>
  <c r="H346" i="16"/>
  <c r="I346" i="16"/>
  <c r="H347" i="16"/>
  <c r="I347" i="16"/>
  <c r="H348" i="16"/>
  <c r="I348" i="16"/>
  <c r="H349" i="16"/>
  <c r="I349" i="16"/>
  <c r="H350" i="16"/>
  <c r="I350" i="16"/>
  <c r="H351" i="16"/>
  <c r="I351" i="16"/>
  <c r="H352" i="16"/>
  <c r="I352" i="16"/>
  <c r="H353" i="16"/>
  <c r="I353" i="16"/>
  <c r="H354" i="16"/>
  <c r="I354" i="16"/>
  <c r="H355" i="16"/>
  <c r="I355" i="16"/>
  <c r="H356" i="16"/>
  <c r="I356" i="16"/>
  <c r="H357" i="16"/>
  <c r="I357" i="16"/>
  <c r="H358" i="16"/>
  <c r="I358" i="16"/>
  <c r="H359" i="16"/>
  <c r="I359" i="16"/>
  <c r="H360" i="16"/>
  <c r="I360" i="16"/>
  <c r="H361" i="16"/>
  <c r="I361" i="16"/>
  <c r="H362" i="16"/>
  <c r="I362" i="16"/>
  <c r="H363" i="16"/>
  <c r="I363" i="16"/>
  <c r="H364" i="16"/>
  <c r="I364" i="16"/>
  <c r="H365" i="16"/>
  <c r="I365" i="16"/>
  <c r="H366" i="16"/>
  <c r="I366" i="16"/>
  <c r="H367" i="16"/>
  <c r="I367" i="16"/>
  <c r="H368" i="16"/>
  <c r="I368" i="16"/>
  <c r="H369" i="16"/>
  <c r="I369" i="16"/>
  <c r="H370" i="16"/>
  <c r="I370" i="16"/>
  <c r="H371" i="16"/>
  <c r="I371" i="16"/>
  <c r="H372" i="16"/>
  <c r="I372" i="16"/>
  <c r="H373" i="16"/>
  <c r="I373" i="16"/>
  <c r="H374" i="16"/>
  <c r="I374" i="16"/>
  <c r="H375" i="16"/>
  <c r="I375" i="16"/>
  <c r="H376" i="16"/>
  <c r="I376" i="16"/>
  <c r="H377" i="16"/>
  <c r="I377" i="16"/>
  <c r="H378" i="16"/>
  <c r="I378" i="16"/>
  <c r="H379" i="16"/>
  <c r="I379" i="16"/>
  <c r="H380" i="16"/>
  <c r="I380" i="16"/>
  <c r="H381" i="16"/>
  <c r="I381" i="16"/>
  <c r="H382" i="16"/>
  <c r="I382" i="16"/>
  <c r="H383" i="16"/>
  <c r="I383" i="16"/>
  <c r="H384" i="16"/>
  <c r="I384" i="16"/>
  <c r="H385" i="16"/>
  <c r="I385" i="16"/>
  <c r="H386" i="16"/>
  <c r="I386" i="16"/>
  <c r="H387" i="16"/>
  <c r="I387" i="16"/>
  <c r="H388" i="16"/>
  <c r="I388" i="16"/>
  <c r="H389" i="16"/>
  <c r="I389" i="16"/>
  <c r="H390" i="16"/>
  <c r="I390" i="16"/>
  <c r="H391" i="16"/>
  <c r="I391" i="16"/>
  <c r="H392" i="16"/>
  <c r="I392" i="16"/>
  <c r="H393" i="16"/>
  <c r="I393" i="16"/>
  <c r="H394" i="16"/>
  <c r="I394" i="16"/>
  <c r="H395" i="16"/>
  <c r="I395" i="16"/>
  <c r="H396" i="16"/>
  <c r="I396" i="16"/>
  <c r="H397" i="16"/>
  <c r="I397" i="16"/>
  <c r="H398" i="16"/>
  <c r="I398" i="16"/>
  <c r="H399" i="16"/>
  <c r="I399" i="16"/>
  <c r="H400" i="16"/>
  <c r="I400" i="16"/>
  <c r="H401" i="16"/>
  <c r="I401" i="16"/>
  <c r="H402" i="16"/>
  <c r="I402" i="16"/>
  <c r="H403" i="16"/>
  <c r="I403" i="16"/>
  <c r="H404" i="16"/>
  <c r="I404" i="16"/>
  <c r="H405" i="16"/>
  <c r="I405" i="16"/>
  <c r="H406" i="16"/>
  <c r="I406" i="16"/>
  <c r="H407" i="16"/>
  <c r="I407" i="16"/>
  <c r="H408" i="16"/>
  <c r="I408" i="16"/>
  <c r="H409" i="16"/>
  <c r="I409" i="16"/>
  <c r="H410" i="16"/>
  <c r="I410" i="16"/>
  <c r="H411" i="16"/>
  <c r="I411" i="16"/>
  <c r="H412" i="16"/>
  <c r="I412" i="16"/>
  <c r="H413" i="16"/>
  <c r="I413" i="16"/>
  <c r="H414" i="16"/>
  <c r="I414" i="16"/>
  <c r="H415" i="16"/>
  <c r="I415" i="16"/>
  <c r="H416" i="16"/>
  <c r="I416" i="16"/>
  <c r="H417" i="16"/>
  <c r="I417" i="16"/>
  <c r="H418" i="16"/>
  <c r="I418" i="16"/>
  <c r="H419" i="16"/>
  <c r="I419" i="16"/>
  <c r="H420" i="16"/>
  <c r="I420" i="16"/>
  <c r="H421" i="16"/>
  <c r="I421" i="16"/>
  <c r="H422" i="16"/>
  <c r="I422" i="16"/>
  <c r="H423" i="16"/>
  <c r="I423" i="16"/>
  <c r="H424" i="16"/>
  <c r="I424" i="16"/>
  <c r="H425" i="16"/>
  <c r="I425" i="16"/>
  <c r="H426" i="16"/>
  <c r="I426" i="16"/>
  <c r="H427" i="16"/>
  <c r="I427" i="16"/>
  <c r="H428" i="16"/>
  <c r="I428" i="16"/>
  <c r="H429" i="16"/>
  <c r="I429" i="16"/>
  <c r="H430" i="16"/>
  <c r="I430" i="16"/>
  <c r="H431" i="16"/>
  <c r="I431" i="16"/>
  <c r="H432" i="16"/>
  <c r="I432" i="16"/>
  <c r="H433" i="16"/>
  <c r="I433" i="16"/>
  <c r="H434" i="16"/>
  <c r="I434" i="16"/>
  <c r="H435" i="16"/>
  <c r="I435" i="16"/>
  <c r="H436" i="16"/>
  <c r="I436" i="16"/>
  <c r="H437" i="16"/>
  <c r="I437" i="16"/>
  <c r="H438" i="16"/>
  <c r="I438" i="16"/>
  <c r="H439" i="16"/>
  <c r="I439" i="16"/>
  <c r="H440" i="16"/>
  <c r="I440" i="16"/>
  <c r="H441" i="16"/>
  <c r="I441" i="16"/>
  <c r="H442" i="16"/>
  <c r="I442" i="16"/>
  <c r="H443" i="16"/>
  <c r="I443" i="16"/>
  <c r="H444" i="16"/>
  <c r="I444" i="16"/>
  <c r="H445" i="16"/>
  <c r="I445" i="16"/>
  <c r="H446" i="16"/>
  <c r="I446" i="16"/>
  <c r="H447" i="16"/>
  <c r="I447" i="16"/>
  <c r="H448" i="16"/>
  <c r="I448" i="16"/>
  <c r="H449" i="16"/>
  <c r="I449" i="16"/>
  <c r="H450" i="16"/>
  <c r="I450" i="16"/>
  <c r="H451" i="16"/>
  <c r="I451" i="16"/>
  <c r="H452" i="16"/>
  <c r="I452" i="16"/>
  <c r="H453" i="16"/>
  <c r="I453" i="16"/>
  <c r="H454" i="16"/>
  <c r="I454" i="16"/>
  <c r="H455" i="16"/>
  <c r="I455" i="16"/>
  <c r="H456" i="16"/>
  <c r="I456" i="16"/>
  <c r="H457" i="16"/>
  <c r="I457" i="16"/>
  <c r="H458" i="16"/>
  <c r="I458" i="16"/>
  <c r="H459" i="16"/>
  <c r="I459" i="16"/>
  <c r="H460" i="16"/>
  <c r="I460" i="16"/>
  <c r="H461" i="16"/>
  <c r="I461" i="16"/>
  <c r="H462" i="16"/>
  <c r="I462" i="16"/>
  <c r="H463" i="16"/>
  <c r="I463" i="16"/>
  <c r="H464" i="16"/>
  <c r="I464" i="16"/>
  <c r="H465" i="16"/>
  <c r="I465" i="16"/>
  <c r="H466" i="16"/>
  <c r="I466" i="16"/>
  <c r="H467" i="16"/>
  <c r="I467" i="16"/>
  <c r="H468" i="16"/>
  <c r="I468" i="16"/>
  <c r="H469" i="16"/>
  <c r="I469" i="16"/>
  <c r="H470" i="16"/>
  <c r="I470" i="16"/>
  <c r="H471" i="16"/>
  <c r="I471" i="16"/>
  <c r="H472" i="16"/>
  <c r="I472" i="16"/>
  <c r="H473" i="16"/>
  <c r="I473" i="16"/>
  <c r="H474" i="16"/>
  <c r="I474" i="16"/>
  <c r="H475" i="16"/>
  <c r="I475" i="16"/>
  <c r="H476" i="16"/>
  <c r="I476" i="16"/>
  <c r="H477" i="16"/>
  <c r="I477" i="16"/>
  <c r="H478" i="16"/>
  <c r="I478" i="16"/>
  <c r="H479" i="16"/>
  <c r="I479" i="16"/>
  <c r="H480" i="16"/>
  <c r="I480" i="16"/>
  <c r="H481" i="16"/>
  <c r="I481" i="16"/>
  <c r="H482" i="16"/>
  <c r="I482" i="16"/>
  <c r="H483" i="16"/>
  <c r="I483" i="16"/>
  <c r="H484" i="16"/>
  <c r="I484" i="16"/>
  <c r="H485" i="16"/>
  <c r="I485" i="16"/>
  <c r="H486" i="16"/>
  <c r="I486" i="16"/>
  <c r="H487" i="16"/>
  <c r="I487" i="16"/>
  <c r="H488" i="16"/>
  <c r="I488" i="16"/>
  <c r="H489" i="16"/>
  <c r="I489" i="16"/>
  <c r="H490" i="16"/>
  <c r="I490" i="16"/>
  <c r="H491" i="16"/>
  <c r="I491" i="16"/>
  <c r="H492" i="16"/>
  <c r="I492" i="16"/>
  <c r="H493" i="16"/>
  <c r="I493" i="16"/>
  <c r="H494" i="16"/>
  <c r="I494" i="16"/>
  <c r="H495" i="16"/>
  <c r="I495" i="16"/>
  <c r="H496" i="16"/>
  <c r="I496" i="16"/>
  <c r="H497" i="16"/>
  <c r="I497" i="16"/>
  <c r="H498" i="16"/>
  <c r="I498" i="16"/>
  <c r="H499" i="16"/>
  <c r="I499" i="16"/>
  <c r="H500" i="16"/>
  <c r="I500" i="16"/>
  <c r="H501" i="16"/>
  <c r="I501" i="16"/>
  <c r="H502" i="16"/>
  <c r="I502" i="16"/>
  <c r="H503" i="16"/>
  <c r="I503" i="16"/>
  <c r="H504" i="16"/>
  <c r="I504" i="16"/>
  <c r="H505" i="16"/>
  <c r="I505" i="16"/>
  <c r="H506" i="16"/>
  <c r="I506" i="16"/>
  <c r="H507" i="16"/>
  <c r="I507" i="16"/>
  <c r="H508" i="16"/>
  <c r="I508" i="16"/>
  <c r="H509" i="16"/>
  <c r="I509" i="16"/>
  <c r="H510" i="16"/>
  <c r="I510" i="16"/>
  <c r="H511" i="16"/>
  <c r="I511" i="16"/>
  <c r="H512" i="16"/>
  <c r="I512" i="16"/>
  <c r="H513" i="16"/>
  <c r="I513" i="16"/>
  <c r="H514" i="16"/>
  <c r="I514" i="16"/>
  <c r="H515" i="16"/>
  <c r="I515" i="16"/>
  <c r="H516" i="16"/>
  <c r="I516" i="16"/>
  <c r="H517" i="16"/>
  <c r="I517" i="16"/>
  <c r="H518" i="16"/>
  <c r="I518" i="16"/>
  <c r="H519" i="16"/>
  <c r="I519" i="16"/>
  <c r="H520" i="16"/>
  <c r="I520" i="16"/>
  <c r="H521" i="16"/>
  <c r="I521" i="16"/>
  <c r="H522" i="16"/>
  <c r="I522" i="16"/>
  <c r="H523" i="16"/>
  <c r="I523" i="16"/>
  <c r="H524" i="16"/>
  <c r="I524" i="16"/>
  <c r="H525" i="16"/>
  <c r="I525" i="16"/>
  <c r="H526" i="16"/>
  <c r="I526" i="16"/>
  <c r="H527" i="16"/>
  <c r="I527" i="16"/>
  <c r="H528" i="16"/>
  <c r="I528" i="16"/>
  <c r="H529" i="16"/>
  <c r="I529" i="16"/>
  <c r="H530" i="16"/>
  <c r="I530" i="16"/>
  <c r="H531" i="16"/>
  <c r="I531" i="16"/>
  <c r="H532" i="16"/>
  <c r="I532" i="16"/>
  <c r="H533" i="16"/>
  <c r="I533" i="16"/>
  <c r="H534" i="16"/>
  <c r="I534" i="16"/>
  <c r="H535" i="16"/>
  <c r="I535" i="16"/>
  <c r="H536" i="16"/>
  <c r="I536" i="16"/>
  <c r="H537" i="16"/>
  <c r="I537" i="16"/>
  <c r="H538" i="16"/>
  <c r="I538" i="16"/>
  <c r="H539" i="16"/>
  <c r="I539" i="16"/>
  <c r="H540" i="16"/>
  <c r="I540" i="16"/>
  <c r="H541" i="16"/>
  <c r="I541" i="16"/>
  <c r="H542" i="16"/>
  <c r="I542" i="16"/>
  <c r="H543" i="16"/>
  <c r="I543" i="16"/>
  <c r="H544" i="16"/>
  <c r="I544" i="16"/>
  <c r="H545" i="16"/>
  <c r="I545" i="16"/>
  <c r="H546" i="16"/>
  <c r="I546" i="16"/>
  <c r="H547" i="16"/>
  <c r="I547" i="16"/>
  <c r="H548" i="16"/>
  <c r="I548" i="16"/>
  <c r="H549" i="16"/>
  <c r="I549" i="16"/>
  <c r="H550" i="16"/>
  <c r="I550" i="16"/>
  <c r="H551" i="16"/>
  <c r="I551" i="16"/>
  <c r="H552" i="16"/>
  <c r="I552" i="16"/>
  <c r="H553" i="16"/>
  <c r="I553" i="16"/>
  <c r="H554" i="16"/>
  <c r="I554" i="16"/>
  <c r="H555" i="16"/>
  <c r="I555" i="16"/>
  <c r="H556" i="16"/>
  <c r="I556" i="16"/>
  <c r="H557" i="16"/>
  <c r="I557" i="16"/>
  <c r="H558" i="16"/>
  <c r="I558" i="16"/>
  <c r="H559" i="16"/>
  <c r="I559" i="16"/>
  <c r="H560" i="16"/>
  <c r="I560" i="16"/>
  <c r="H561" i="16"/>
  <c r="I561" i="16"/>
  <c r="H562" i="16"/>
  <c r="I562" i="16"/>
  <c r="H563" i="16"/>
  <c r="I563" i="16"/>
  <c r="H564" i="16"/>
  <c r="I564" i="16"/>
  <c r="H565" i="16"/>
  <c r="I565" i="16"/>
  <c r="H566" i="16"/>
  <c r="I566" i="16"/>
  <c r="H567" i="16"/>
  <c r="I567" i="16"/>
  <c r="H568" i="16"/>
  <c r="I568" i="16"/>
  <c r="H569" i="16"/>
  <c r="I569" i="16"/>
  <c r="H570" i="16"/>
  <c r="I570" i="16"/>
  <c r="H571" i="16"/>
  <c r="I571" i="16"/>
  <c r="H572" i="16"/>
  <c r="I572" i="16"/>
  <c r="H573" i="16"/>
  <c r="I573" i="16"/>
  <c r="H574" i="16"/>
  <c r="I574" i="16"/>
  <c r="H575" i="16"/>
  <c r="I575" i="16"/>
  <c r="H576" i="16"/>
  <c r="I576" i="16"/>
  <c r="H577" i="16"/>
  <c r="I577" i="16"/>
  <c r="H578" i="16"/>
  <c r="I578" i="16"/>
  <c r="H579" i="16"/>
  <c r="I579" i="16"/>
  <c r="H580" i="16"/>
  <c r="I580" i="16"/>
  <c r="H581" i="16"/>
  <c r="I581" i="16"/>
  <c r="H582" i="16"/>
  <c r="I582" i="16"/>
  <c r="H583" i="16"/>
  <c r="I583" i="16"/>
  <c r="H584" i="16"/>
  <c r="I584" i="16"/>
  <c r="H585" i="16"/>
  <c r="I585" i="16"/>
  <c r="H586" i="16"/>
  <c r="I586" i="16"/>
  <c r="H587" i="16"/>
  <c r="I587" i="16"/>
  <c r="H588" i="16"/>
  <c r="I588" i="16"/>
  <c r="H589" i="16"/>
  <c r="I589" i="16"/>
  <c r="H590" i="16"/>
  <c r="I590" i="16"/>
  <c r="H591" i="16"/>
  <c r="I591" i="16"/>
  <c r="H592" i="16"/>
  <c r="I592" i="16"/>
  <c r="H593" i="16"/>
  <c r="I593" i="16"/>
  <c r="H594" i="16"/>
  <c r="I594" i="16"/>
  <c r="H595" i="16"/>
  <c r="I595" i="16"/>
  <c r="H596" i="16"/>
  <c r="I596" i="16"/>
  <c r="H597" i="16"/>
  <c r="I597" i="16"/>
  <c r="H598" i="16"/>
  <c r="I598" i="16"/>
  <c r="H599" i="16"/>
  <c r="I599" i="16"/>
  <c r="H600" i="16"/>
  <c r="I600" i="16"/>
  <c r="H601" i="16"/>
  <c r="I601" i="16"/>
  <c r="H602" i="16"/>
  <c r="I602" i="16"/>
  <c r="H603" i="16"/>
  <c r="I603" i="16"/>
  <c r="H604" i="16"/>
  <c r="I604" i="16"/>
  <c r="H605" i="16"/>
  <c r="I605" i="16"/>
  <c r="H606" i="16"/>
  <c r="I606" i="16"/>
  <c r="H607" i="16"/>
  <c r="I607" i="16"/>
  <c r="H608" i="16"/>
  <c r="I608" i="16"/>
  <c r="H609" i="16"/>
  <c r="I609" i="16"/>
  <c r="H610" i="16"/>
  <c r="I610" i="16"/>
  <c r="H611" i="16"/>
  <c r="I611" i="16"/>
  <c r="H612" i="16"/>
  <c r="I612" i="16"/>
  <c r="H613" i="16"/>
  <c r="I613" i="16"/>
  <c r="H614" i="16"/>
  <c r="I614" i="16"/>
  <c r="H615" i="16"/>
  <c r="I615" i="16"/>
  <c r="H616" i="16"/>
  <c r="I616" i="16"/>
  <c r="H617" i="16"/>
  <c r="I617" i="16"/>
  <c r="H618" i="16"/>
  <c r="I618" i="16"/>
  <c r="H619" i="16"/>
  <c r="I619" i="16"/>
  <c r="H620" i="16"/>
  <c r="I620" i="16"/>
  <c r="H621" i="16"/>
  <c r="I621" i="16"/>
  <c r="H622" i="16"/>
  <c r="I622" i="16"/>
  <c r="H623" i="16"/>
  <c r="I623" i="16"/>
  <c r="H624" i="16"/>
  <c r="I624" i="16"/>
  <c r="H625" i="16"/>
  <c r="I625" i="16"/>
  <c r="H626" i="16"/>
  <c r="I626" i="16"/>
  <c r="H627" i="16"/>
  <c r="I627" i="16"/>
  <c r="H628" i="16"/>
  <c r="I628" i="16"/>
  <c r="H629" i="16"/>
  <c r="I629" i="16"/>
  <c r="H630" i="16"/>
  <c r="I630" i="16"/>
  <c r="H631" i="16"/>
  <c r="I631" i="16"/>
  <c r="H632" i="16"/>
  <c r="I632" i="16"/>
  <c r="H633" i="16"/>
  <c r="I633" i="16"/>
  <c r="H634" i="16"/>
  <c r="I634" i="16"/>
  <c r="H635" i="16"/>
  <c r="I635" i="16"/>
  <c r="H636" i="16"/>
  <c r="I636" i="16"/>
  <c r="H637" i="16"/>
  <c r="I637" i="16"/>
  <c r="H638" i="16"/>
  <c r="I638" i="16"/>
  <c r="H639" i="16"/>
  <c r="I639" i="16"/>
  <c r="H640" i="16"/>
  <c r="I640" i="16"/>
  <c r="H641" i="16"/>
  <c r="I641" i="16"/>
  <c r="H642" i="16"/>
  <c r="I642" i="16"/>
  <c r="H643" i="16"/>
  <c r="I643" i="16"/>
  <c r="H644" i="16"/>
  <c r="I644" i="16"/>
  <c r="H645" i="16"/>
  <c r="I645" i="16"/>
  <c r="H646" i="16"/>
  <c r="I646" i="16"/>
  <c r="H647" i="16"/>
  <c r="I647" i="16"/>
  <c r="H648" i="16"/>
  <c r="I648" i="16"/>
  <c r="H649" i="16"/>
  <c r="I649" i="16"/>
  <c r="H650" i="16"/>
  <c r="I650" i="16"/>
  <c r="H651" i="16"/>
  <c r="I651" i="16"/>
  <c r="H652" i="16"/>
  <c r="I652" i="16"/>
  <c r="H653" i="16"/>
  <c r="I653" i="16"/>
  <c r="H654" i="16"/>
  <c r="I654" i="16"/>
  <c r="H655" i="16"/>
  <c r="I655" i="16"/>
  <c r="H656" i="16"/>
  <c r="I656" i="16"/>
  <c r="H657" i="16"/>
  <c r="I657" i="16"/>
  <c r="H658" i="16"/>
  <c r="I658" i="16"/>
  <c r="H659" i="16"/>
  <c r="I659" i="16"/>
  <c r="H660" i="16"/>
  <c r="I660" i="16"/>
  <c r="H661" i="16"/>
  <c r="I661" i="16"/>
  <c r="H662" i="16"/>
  <c r="I662" i="16"/>
  <c r="H663" i="16"/>
  <c r="I663" i="16"/>
  <c r="H664" i="16"/>
  <c r="I664" i="16"/>
  <c r="H665" i="16"/>
  <c r="I665" i="16"/>
  <c r="H666" i="16"/>
  <c r="I666" i="16"/>
  <c r="H667" i="16"/>
  <c r="I667" i="16"/>
  <c r="H668" i="16"/>
  <c r="I668" i="16"/>
  <c r="H669" i="16"/>
  <c r="I669" i="16"/>
  <c r="H670" i="16"/>
  <c r="I670" i="16"/>
  <c r="H671" i="16"/>
  <c r="I671" i="16"/>
  <c r="H672" i="16"/>
  <c r="I672" i="16"/>
  <c r="H673" i="16"/>
  <c r="I673" i="16"/>
  <c r="H674" i="16"/>
  <c r="I674" i="16"/>
  <c r="H675" i="16"/>
  <c r="I675" i="16"/>
  <c r="H676" i="16"/>
  <c r="I676" i="16"/>
  <c r="H677" i="16"/>
  <c r="I677" i="16"/>
  <c r="H678" i="16"/>
  <c r="I678" i="16"/>
  <c r="H679" i="16"/>
  <c r="I679" i="16"/>
  <c r="H680" i="16"/>
  <c r="I680" i="16"/>
  <c r="H681" i="16"/>
  <c r="I681" i="16"/>
  <c r="H682" i="16"/>
  <c r="I682" i="16"/>
  <c r="H683" i="16"/>
  <c r="I683" i="16"/>
  <c r="H684" i="16"/>
  <c r="I684" i="16"/>
  <c r="H685" i="16"/>
  <c r="I685" i="16"/>
  <c r="H686" i="16"/>
  <c r="I686" i="16"/>
  <c r="H687" i="16"/>
  <c r="I687" i="16"/>
  <c r="H688" i="16"/>
  <c r="I688" i="16"/>
  <c r="H689" i="16"/>
  <c r="I689" i="16"/>
  <c r="H690" i="16"/>
  <c r="I690" i="16"/>
  <c r="H691" i="16"/>
  <c r="I691" i="16"/>
  <c r="H692" i="16"/>
  <c r="I692" i="16"/>
  <c r="H693" i="16"/>
  <c r="I693" i="16"/>
  <c r="H694" i="16"/>
  <c r="I694" i="16"/>
  <c r="H695" i="16"/>
  <c r="I695" i="16"/>
  <c r="H696" i="16"/>
  <c r="I696" i="16"/>
  <c r="H697" i="16"/>
  <c r="I697" i="16"/>
  <c r="H698" i="16"/>
  <c r="I698" i="16"/>
  <c r="H699" i="16"/>
  <c r="I699" i="16"/>
  <c r="H700" i="16"/>
  <c r="I700" i="16"/>
  <c r="H701" i="16"/>
  <c r="I701" i="16"/>
  <c r="H702" i="16"/>
  <c r="I702" i="16"/>
  <c r="H703" i="16"/>
  <c r="I703" i="16"/>
  <c r="H704" i="16"/>
  <c r="I704" i="16"/>
  <c r="H705" i="16"/>
  <c r="I705" i="16"/>
  <c r="H706" i="16"/>
  <c r="I706" i="16"/>
  <c r="H707" i="16"/>
  <c r="I707" i="16"/>
  <c r="H708" i="16"/>
  <c r="I708" i="16"/>
  <c r="H709" i="16"/>
  <c r="I709" i="16"/>
  <c r="H710" i="16"/>
  <c r="I710" i="16"/>
  <c r="H711" i="16"/>
  <c r="I711" i="16"/>
  <c r="H712" i="16"/>
  <c r="I712" i="16"/>
  <c r="H713" i="16"/>
  <c r="I713" i="16"/>
  <c r="H714" i="16"/>
  <c r="I714" i="16"/>
  <c r="H715" i="16"/>
  <c r="I715" i="16"/>
  <c r="H716" i="16"/>
  <c r="I716" i="16"/>
  <c r="H717" i="16"/>
  <c r="I717" i="16"/>
  <c r="H718" i="16"/>
  <c r="I718" i="16"/>
  <c r="H719" i="16"/>
  <c r="I719" i="16"/>
  <c r="H720" i="16"/>
  <c r="I720" i="16"/>
  <c r="H721" i="16"/>
  <c r="I721" i="16"/>
  <c r="H722" i="16"/>
  <c r="I722" i="16"/>
  <c r="H723" i="16"/>
  <c r="I723" i="16"/>
  <c r="H724" i="16"/>
  <c r="I724" i="16"/>
  <c r="H725" i="16"/>
  <c r="I725" i="16"/>
  <c r="H726" i="16"/>
  <c r="I726" i="16"/>
  <c r="H727" i="16"/>
  <c r="I727" i="16"/>
  <c r="H728" i="16"/>
  <c r="I728" i="16"/>
  <c r="H729" i="16"/>
  <c r="I729" i="16"/>
  <c r="H730" i="16"/>
  <c r="I730" i="16"/>
  <c r="H731" i="16"/>
  <c r="I731" i="16"/>
  <c r="H732" i="16"/>
  <c r="I732" i="16"/>
  <c r="H733" i="16"/>
  <c r="I733" i="16"/>
  <c r="H734" i="16"/>
  <c r="I734" i="16"/>
  <c r="H735" i="16"/>
  <c r="I735" i="16"/>
  <c r="H736" i="16"/>
  <c r="I736" i="16"/>
  <c r="H737" i="16"/>
  <c r="I737" i="16"/>
  <c r="H738" i="16"/>
  <c r="I738" i="16"/>
  <c r="H739" i="16"/>
  <c r="I739" i="16"/>
  <c r="H740" i="16"/>
  <c r="I740" i="16"/>
  <c r="H741" i="16"/>
  <c r="I741" i="16"/>
  <c r="H742" i="16"/>
  <c r="I742" i="16"/>
  <c r="H743" i="16"/>
  <c r="I743" i="16"/>
  <c r="H744" i="16"/>
  <c r="I744" i="16"/>
  <c r="H745" i="16"/>
  <c r="I745" i="16"/>
  <c r="H746" i="16"/>
  <c r="I746" i="16"/>
  <c r="H747" i="16"/>
  <c r="I747" i="16"/>
  <c r="H748" i="16"/>
  <c r="I748" i="16"/>
  <c r="H749" i="16"/>
  <c r="I749" i="16"/>
  <c r="H750" i="16"/>
  <c r="I750" i="16"/>
  <c r="H751" i="16"/>
  <c r="I751" i="16"/>
  <c r="H752" i="16"/>
  <c r="I752" i="16"/>
  <c r="H753" i="16"/>
  <c r="I753" i="16"/>
  <c r="H754" i="16"/>
  <c r="I754" i="16"/>
  <c r="H755" i="16"/>
  <c r="I755" i="16"/>
  <c r="H756" i="16"/>
  <c r="I756" i="16"/>
  <c r="H757" i="16"/>
  <c r="I757" i="16"/>
  <c r="H758" i="16"/>
  <c r="I758" i="16"/>
  <c r="H759" i="16"/>
  <c r="I759" i="16"/>
  <c r="H760" i="16"/>
  <c r="I760" i="16"/>
  <c r="H761" i="16"/>
  <c r="I761" i="16"/>
  <c r="H762" i="16"/>
  <c r="I762" i="16"/>
  <c r="H763" i="16"/>
  <c r="I763" i="16"/>
  <c r="H764" i="16"/>
  <c r="I764" i="16"/>
  <c r="H765" i="16"/>
  <c r="I765" i="16"/>
  <c r="H766" i="16"/>
  <c r="I766" i="16"/>
  <c r="H767" i="16"/>
  <c r="I767" i="16"/>
  <c r="H768" i="16"/>
  <c r="I768" i="16"/>
  <c r="H769" i="16"/>
  <c r="I769" i="16"/>
  <c r="H770" i="16"/>
  <c r="I770" i="16"/>
  <c r="H771" i="16"/>
  <c r="I771" i="16"/>
  <c r="H772" i="16"/>
  <c r="I772" i="16"/>
  <c r="H773" i="16"/>
  <c r="I773" i="16"/>
  <c r="H774" i="16"/>
  <c r="I774" i="16"/>
  <c r="H775" i="16"/>
  <c r="I775" i="16"/>
  <c r="H776" i="16"/>
  <c r="I776" i="16"/>
  <c r="H777" i="16"/>
  <c r="I777" i="16"/>
  <c r="H778" i="16"/>
  <c r="I778" i="16"/>
  <c r="H779" i="16"/>
  <c r="I779" i="16"/>
  <c r="H780" i="16"/>
  <c r="I780" i="16"/>
  <c r="H781" i="16"/>
  <c r="I781" i="16"/>
  <c r="H782" i="16"/>
  <c r="I782" i="16"/>
  <c r="H783" i="16"/>
  <c r="I783" i="16"/>
  <c r="H784" i="16"/>
  <c r="I784" i="16"/>
  <c r="H785" i="16"/>
  <c r="I785" i="16"/>
  <c r="H786" i="16"/>
  <c r="I786" i="16"/>
  <c r="H787" i="16"/>
  <c r="I787" i="16"/>
  <c r="H788" i="16"/>
  <c r="I788" i="16"/>
  <c r="H789" i="16"/>
  <c r="I789" i="16"/>
  <c r="H790" i="16"/>
  <c r="I790" i="16"/>
  <c r="H791" i="16"/>
  <c r="I791" i="16"/>
  <c r="H792" i="16"/>
  <c r="I792" i="16"/>
  <c r="H793" i="16"/>
  <c r="I793" i="16"/>
  <c r="H794" i="16"/>
  <c r="I794" i="16"/>
  <c r="H795" i="16"/>
  <c r="I795" i="16"/>
  <c r="H796" i="16"/>
  <c r="I796" i="16"/>
  <c r="H797" i="16"/>
  <c r="I797" i="16"/>
  <c r="H798" i="16"/>
  <c r="I798" i="16"/>
  <c r="H799" i="16"/>
  <c r="I799" i="16"/>
  <c r="H800" i="16"/>
  <c r="I800" i="16"/>
  <c r="H801" i="16"/>
  <c r="I801" i="16"/>
  <c r="H802" i="16"/>
  <c r="I802" i="16"/>
  <c r="H803" i="16"/>
  <c r="I803" i="16"/>
  <c r="H804" i="16"/>
  <c r="I804" i="16"/>
  <c r="H805" i="16"/>
  <c r="I805" i="16"/>
  <c r="H806" i="16"/>
  <c r="I806" i="16"/>
  <c r="H807" i="16"/>
  <c r="I807" i="16"/>
  <c r="H808" i="16"/>
  <c r="I808" i="16"/>
  <c r="H809" i="16"/>
  <c r="I809" i="16"/>
  <c r="H810" i="16"/>
  <c r="I810" i="16"/>
  <c r="H811" i="16"/>
  <c r="I811" i="16"/>
  <c r="H812" i="16"/>
  <c r="I812" i="16"/>
  <c r="H813" i="16"/>
  <c r="I813" i="16"/>
  <c r="H814" i="16"/>
  <c r="I814" i="16"/>
  <c r="H815" i="16"/>
  <c r="I815" i="16"/>
  <c r="H816" i="16"/>
  <c r="I816" i="16"/>
  <c r="H817" i="16"/>
  <c r="I817" i="16"/>
  <c r="H818" i="16"/>
  <c r="I818" i="16"/>
  <c r="H819" i="16"/>
  <c r="I819" i="16"/>
  <c r="H820" i="16"/>
  <c r="I820" i="16"/>
  <c r="H821" i="16"/>
  <c r="I821" i="16"/>
  <c r="H822" i="16"/>
  <c r="I822" i="16"/>
  <c r="H823" i="16"/>
  <c r="I823" i="16"/>
  <c r="H824" i="16"/>
  <c r="I824" i="16"/>
  <c r="H825" i="16"/>
  <c r="I825" i="16"/>
  <c r="H826" i="16"/>
  <c r="I826" i="16"/>
  <c r="H827" i="16"/>
  <c r="I827" i="16"/>
  <c r="H828" i="16"/>
  <c r="I828" i="16"/>
  <c r="H829" i="16"/>
  <c r="I829" i="16"/>
  <c r="H830" i="16"/>
  <c r="I830" i="16"/>
  <c r="H831" i="16"/>
  <c r="I831" i="16"/>
  <c r="H832" i="16"/>
  <c r="I832" i="16"/>
  <c r="H833" i="16"/>
  <c r="I833" i="16"/>
  <c r="H834" i="16"/>
  <c r="I834" i="16"/>
  <c r="H835" i="16"/>
  <c r="I835" i="16"/>
  <c r="H836" i="16"/>
  <c r="I836" i="16"/>
  <c r="H837" i="16"/>
  <c r="I837" i="16"/>
  <c r="H838" i="16"/>
  <c r="I838" i="16"/>
  <c r="H839" i="16"/>
  <c r="I839" i="16"/>
  <c r="H840" i="16"/>
  <c r="I840" i="16"/>
  <c r="H841" i="16"/>
  <c r="I841" i="16"/>
  <c r="H842" i="16"/>
  <c r="I842" i="16"/>
  <c r="H843" i="16"/>
  <c r="I843" i="16"/>
  <c r="H844" i="16"/>
  <c r="I844" i="16"/>
  <c r="H845" i="16"/>
  <c r="I845" i="16"/>
  <c r="H846" i="16"/>
  <c r="I846" i="16"/>
  <c r="H847" i="16"/>
  <c r="I847" i="16"/>
  <c r="H848" i="16"/>
  <c r="I848" i="16"/>
  <c r="H849" i="16"/>
  <c r="I849" i="16"/>
  <c r="H850" i="16"/>
  <c r="I850" i="16"/>
  <c r="H851" i="16"/>
  <c r="I851" i="16"/>
  <c r="H852" i="16"/>
  <c r="I852" i="16"/>
  <c r="H853" i="16"/>
  <c r="I853" i="16"/>
  <c r="H854" i="16"/>
  <c r="I854" i="16"/>
  <c r="H855" i="16"/>
  <c r="I855" i="16"/>
  <c r="H856" i="16"/>
  <c r="I856" i="16"/>
  <c r="H857" i="16"/>
  <c r="I857" i="16"/>
  <c r="H858" i="16"/>
  <c r="I858" i="16"/>
  <c r="H859" i="16"/>
  <c r="I859" i="16"/>
  <c r="H860" i="16"/>
  <c r="I860" i="16"/>
  <c r="H861" i="16"/>
  <c r="I861" i="16"/>
  <c r="H862" i="16"/>
  <c r="I862" i="16"/>
  <c r="H863" i="16"/>
  <c r="I863" i="16"/>
  <c r="H864" i="16"/>
  <c r="I864" i="16"/>
  <c r="H865" i="16"/>
  <c r="I865" i="16"/>
  <c r="H866" i="16"/>
  <c r="I866" i="16"/>
  <c r="H867" i="16"/>
  <c r="I867" i="16"/>
  <c r="H868" i="16"/>
  <c r="I868" i="16"/>
  <c r="H869" i="16"/>
  <c r="I869" i="16"/>
  <c r="H870" i="16"/>
  <c r="I870" i="16"/>
  <c r="H871" i="16"/>
  <c r="I871" i="16"/>
  <c r="H872" i="16"/>
  <c r="I872" i="16"/>
  <c r="H873" i="16"/>
  <c r="I873" i="16"/>
  <c r="H874" i="16"/>
  <c r="I874" i="16"/>
  <c r="H875" i="16"/>
  <c r="I875" i="16"/>
  <c r="H876" i="16"/>
  <c r="I876" i="16"/>
  <c r="H877" i="16"/>
  <c r="I877" i="16"/>
  <c r="H878" i="16"/>
  <c r="I878" i="16"/>
  <c r="H879" i="16"/>
  <c r="I879" i="16"/>
  <c r="H880" i="16"/>
  <c r="I880" i="16"/>
  <c r="H881" i="16"/>
  <c r="I881" i="16"/>
  <c r="H882" i="16"/>
  <c r="I882" i="16"/>
  <c r="H883" i="16"/>
  <c r="I883" i="16"/>
  <c r="H884" i="16"/>
  <c r="I884" i="16"/>
  <c r="H885" i="16"/>
  <c r="I885" i="16"/>
  <c r="H886" i="16"/>
  <c r="I886" i="16"/>
  <c r="H887" i="16"/>
  <c r="I887" i="16"/>
  <c r="H888" i="16"/>
  <c r="I888" i="16"/>
  <c r="H889" i="16"/>
  <c r="I889" i="16"/>
  <c r="H890" i="16"/>
  <c r="I890" i="16"/>
  <c r="H891" i="16"/>
  <c r="I891" i="16"/>
  <c r="H892" i="16"/>
  <c r="I892" i="16"/>
  <c r="H893" i="16"/>
  <c r="I893" i="16"/>
  <c r="H894" i="16"/>
  <c r="I894" i="16"/>
  <c r="H895" i="16"/>
  <c r="I895" i="16"/>
  <c r="H896" i="16"/>
  <c r="I896" i="16"/>
  <c r="H897" i="16"/>
  <c r="I897" i="16"/>
  <c r="H898" i="16"/>
  <c r="I898" i="16"/>
  <c r="H899" i="16"/>
  <c r="I899" i="16"/>
  <c r="H900" i="16"/>
  <c r="I900" i="16"/>
  <c r="H901" i="16"/>
  <c r="I901" i="16"/>
  <c r="H902" i="16"/>
  <c r="I902" i="16"/>
  <c r="H903" i="16"/>
  <c r="I903" i="16"/>
  <c r="H904" i="16"/>
  <c r="I904" i="16"/>
  <c r="H905" i="16"/>
  <c r="I905" i="16"/>
  <c r="H906" i="16"/>
  <c r="I906" i="16"/>
  <c r="H907" i="16"/>
  <c r="I907" i="16"/>
  <c r="H908" i="16"/>
  <c r="I908" i="16"/>
  <c r="H909" i="16"/>
  <c r="I909" i="16"/>
  <c r="H910" i="16"/>
  <c r="I910" i="16"/>
  <c r="H911" i="16"/>
  <c r="I911" i="16"/>
  <c r="H912" i="16"/>
  <c r="I912" i="16"/>
  <c r="H913" i="16"/>
  <c r="I913" i="16"/>
  <c r="H914" i="16"/>
  <c r="I914" i="16"/>
  <c r="H915" i="16"/>
  <c r="I915" i="16"/>
  <c r="H916" i="16"/>
  <c r="I916" i="16"/>
  <c r="H917" i="16"/>
  <c r="I917" i="16"/>
  <c r="H918" i="16"/>
  <c r="I918" i="16"/>
  <c r="H919" i="16"/>
  <c r="I919" i="16"/>
  <c r="H920" i="16"/>
  <c r="I920" i="16"/>
  <c r="H921" i="16"/>
  <c r="I921" i="16"/>
  <c r="H922" i="16"/>
  <c r="I922" i="16"/>
  <c r="H923" i="16"/>
  <c r="I923" i="16"/>
  <c r="H924" i="16"/>
  <c r="I924" i="16"/>
  <c r="H925" i="16"/>
  <c r="I925" i="16"/>
  <c r="H926" i="16"/>
  <c r="I926" i="16"/>
  <c r="H927" i="16"/>
  <c r="I927" i="16"/>
  <c r="H928" i="16"/>
  <c r="I928" i="16"/>
  <c r="H929" i="16"/>
  <c r="I929" i="16"/>
  <c r="H930" i="16"/>
  <c r="I930" i="16"/>
  <c r="H931" i="16"/>
  <c r="I931" i="16"/>
  <c r="H932" i="16"/>
  <c r="I932" i="16"/>
  <c r="H933" i="16"/>
  <c r="I933" i="16"/>
  <c r="H934" i="16"/>
  <c r="I934" i="16"/>
  <c r="H935" i="16"/>
  <c r="I935" i="16"/>
  <c r="H936" i="16"/>
  <c r="I936" i="16"/>
  <c r="H937" i="16"/>
  <c r="I937" i="16"/>
  <c r="H938" i="16"/>
  <c r="I938" i="16"/>
  <c r="H939" i="16"/>
  <c r="I939" i="16"/>
  <c r="H940" i="16"/>
  <c r="I940" i="16"/>
  <c r="H941" i="16"/>
  <c r="I941" i="16"/>
  <c r="H942" i="16"/>
  <c r="I942" i="16"/>
  <c r="H943" i="16"/>
  <c r="I943" i="16"/>
  <c r="H944" i="16"/>
  <c r="I944" i="16"/>
  <c r="H945" i="16"/>
  <c r="I945" i="16"/>
  <c r="H946" i="16"/>
  <c r="I946" i="16"/>
  <c r="H947" i="16"/>
  <c r="I947" i="16"/>
  <c r="H948" i="16"/>
  <c r="I948" i="16"/>
  <c r="H949" i="16"/>
  <c r="I949" i="16"/>
  <c r="H950" i="16"/>
  <c r="I950" i="16"/>
  <c r="H951" i="16"/>
  <c r="I951" i="16"/>
  <c r="H952" i="16"/>
  <c r="I952" i="16"/>
  <c r="H953" i="16"/>
  <c r="I953" i="16"/>
  <c r="H954" i="16"/>
  <c r="I954" i="16"/>
  <c r="H955" i="16"/>
  <c r="I955" i="16"/>
  <c r="H956" i="16"/>
  <c r="I956" i="16"/>
  <c r="H957" i="16"/>
  <c r="I957" i="16"/>
  <c r="H958" i="16"/>
  <c r="I958" i="16"/>
  <c r="H959" i="16"/>
  <c r="I959" i="16"/>
  <c r="H960" i="16"/>
  <c r="I960" i="16"/>
  <c r="H961" i="16"/>
  <c r="I961" i="16"/>
  <c r="H962" i="16"/>
  <c r="I962" i="16"/>
  <c r="H963" i="16"/>
  <c r="I963" i="16"/>
  <c r="H964" i="16"/>
  <c r="I964" i="16"/>
  <c r="H965" i="16"/>
  <c r="I965" i="16"/>
  <c r="H966" i="16"/>
  <c r="I966" i="16"/>
  <c r="H967" i="16"/>
  <c r="I967" i="16"/>
  <c r="H968" i="16"/>
  <c r="I968" i="16"/>
  <c r="H969" i="16"/>
  <c r="I969" i="16"/>
  <c r="H970" i="16"/>
  <c r="I970" i="16"/>
  <c r="H971" i="16"/>
  <c r="I971" i="16"/>
  <c r="H972" i="16"/>
  <c r="I972" i="16"/>
  <c r="H973" i="16"/>
  <c r="I973" i="16"/>
  <c r="H974" i="16"/>
  <c r="I974" i="16"/>
  <c r="H975" i="16"/>
  <c r="I975" i="16"/>
  <c r="H976" i="16"/>
  <c r="I976" i="16"/>
  <c r="H977" i="16"/>
  <c r="I977" i="16"/>
  <c r="H978" i="16"/>
  <c r="I978" i="16"/>
  <c r="H979" i="16"/>
  <c r="I979" i="16"/>
  <c r="H980" i="16"/>
  <c r="I980" i="16"/>
  <c r="H981" i="16"/>
  <c r="I981" i="16"/>
  <c r="H982" i="16"/>
  <c r="I982" i="16"/>
  <c r="H983" i="16"/>
  <c r="I983" i="16"/>
  <c r="H984" i="16"/>
  <c r="I984" i="16"/>
  <c r="H985" i="16"/>
  <c r="I985" i="16"/>
  <c r="H986" i="16"/>
  <c r="I986" i="16"/>
  <c r="H987" i="16"/>
  <c r="I987" i="16"/>
  <c r="H988" i="16"/>
  <c r="I988" i="16"/>
  <c r="H989" i="16"/>
  <c r="I989" i="16"/>
  <c r="H990" i="16"/>
  <c r="I990" i="16"/>
  <c r="H991" i="16"/>
  <c r="I991" i="16"/>
  <c r="H992" i="16"/>
  <c r="I992" i="16"/>
  <c r="H993" i="16"/>
  <c r="I993" i="16"/>
  <c r="H994" i="16"/>
  <c r="I994" i="16"/>
  <c r="H995" i="16"/>
  <c r="I995" i="16"/>
  <c r="H996" i="16"/>
  <c r="I996" i="16"/>
  <c r="H997" i="16"/>
  <c r="I997" i="16"/>
  <c r="H998" i="16"/>
  <c r="I998" i="16"/>
  <c r="H999" i="16"/>
  <c r="I999" i="16"/>
  <c r="H1000" i="16"/>
  <c r="I1000" i="16"/>
  <c r="H1001" i="16"/>
  <c r="I1001" i="16"/>
  <c r="H1002" i="16"/>
  <c r="I1002" i="16"/>
  <c r="H1003" i="16"/>
  <c r="I1003" i="16"/>
  <c r="H1004" i="16"/>
  <c r="I1004" i="16"/>
  <c r="H1005" i="16"/>
  <c r="I1005" i="16"/>
  <c r="H1006" i="16"/>
  <c r="I1006" i="16"/>
  <c r="H1007" i="16"/>
  <c r="I1007" i="16"/>
  <c r="H1008" i="16"/>
  <c r="I1008" i="16"/>
  <c r="H1009" i="16"/>
  <c r="I1009" i="16"/>
  <c r="H1010" i="16"/>
  <c r="I1010" i="16"/>
  <c r="H1011" i="16"/>
  <c r="I1011" i="16"/>
  <c r="H1012" i="16"/>
  <c r="I1012" i="16"/>
  <c r="H1013" i="16"/>
  <c r="I1013" i="16"/>
  <c r="H1014" i="16"/>
  <c r="I1014" i="16"/>
  <c r="H1015" i="16"/>
  <c r="I1015" i="16"/>
  <c r="H1016" i="16"/>
  <c r="I1016" i="16"/>
  <c r="H1017" i="16"/>
  <c r="I1017" i="16"/>
  <c r="H1018" i="16"/>
  <c r="I1018" i="16"/>
  <c r="H1019" i="16"/>
  <c r="I1019" i="16"/>
  <c r="H1020" i="16"/>
  <c r="I1020" i="16"/>
  <c r="H1021" i="16"/>
  <c r="I1021" i="16"/>
  <c r="H1022" i="16"/>
  <c r="I1022" i="16"/>
  <c r="H1023" i="16"/>
  <c r="I1023" i="16"/>
  <c r="H1024" i="16"/>
  <c r="I1024" i="16"/>
  <c r="H1025" i="16"/>
  <c r="I1025" i="16"/>
  <c r="H1026" i="16"/>
  <c r="I1026" i="16"/>
  <c r="H1027" i="16"/>
  <c r="I1027" i="16"/>
  <c r="H1028" i="16"/>
  <c r="I1028" i="16"/>
  <c r="H1029" i="16"/>
  <c r="I1029" i="16"/>
  <c r="H1030" i="16"/>
  <c r="I1030" i="16"/>
  <c r="H1031" i="16"/>
  <c r="I1031" i="16"/>
  <c r="H1032" i="16"/>
  <c r="I1032" i="16"/>
  <c r="H1033" i="16"/>
  <c r="I1033" i="16"/>
  <c r="H1034" i="16"/>
  <c r="I1034" i="16"/>
  <c r="H1035" i="16"/>
  <c r="I1035" i="16"/>
  <c r="H1036" i="16"/>
  <c r="I1036" i="16"/>
  <c r="H1037" i="16"/>
  <c r="I1037" i="16"/>
  <c r="H1038" i="16"/>
  <c r="I1038" i="16"/>
  <c r="H1039" i="16"/>
  <c r="I1039" i="16"/>
  <c r="H1040" i="16"/>
  <c r="I1040" i="16"/>
  <c r="H1041" i="16"/>
  <c r="I1041" i="16"/>
  <c r="H1042" i="16"/>
  <c r="I1042" i="16"/>
  <c r="H1043" i="16"/>
  <c r="I1043" i="16"/>
  <c r="H1044" i="16"/>
  <c r="I1044" i="16"/>
  <c r="H1045" i="16"/>
  <c r="I1045" i="16"/>
  <c r="H1046" i="16"/>
  <c r="I1046" i="16"/>
  <c r="H1047" i="16"/>
  <c r="I1047" i="16"/>
  <c r="H1048" i="16"/>
  <c r="I1048" i="16"/>
  <c r="H1049" i="16"/>
  <c r="I1049" i="16"/>
  <c r="H1050" i="16"/>
  <c r="I1050" i="16"/>
  <c r="H1051" i="16"/>
  <c r="I1051" i="16"/>
  <c r="H1052" i="16"/>
  <c r="I1052" i="16"/>
  <c r="H1053" i="16"/>
  <c r="I1053" i="16"/>
  <c r="H1054" i="16"/>
  <c r="I1054" i="16"/>
  <c r="H1055" i="16"/>
  <c r="I1055" i="16"/>
  <c r="H1056" i="16"/>
  <c r="I1056" i="16"/>
  <c r="H1057" i="16"/>
  <c r="I1057" i="16"/>
  <c r="H1058" i="16"/>
  <c r="I1058" i="16"/>
  <c r="H1059" i="16"/>
  <c r="I1059" i="16"/>
  <c r="H1060" i="16"/>
  <c r="I1060" i="16"/>
  <c r="H1061" i="16"/>
  <c r="I1061" i="16"/>
  <c r="H1062" i="16"/>
  <c r="I1062" i="16"/>
  <c r="H1063" i="16"/>
  <c r="I1063" i="16"/>
  <c r="H1064" i="16"/>
  <c r="I1064" i="16"/>
  <c r="H1065" i="16"/>
  <c r="I1065" i="16"/>
  <c r="H1066" i="16"/>
  <c r="I1066" i="16"/>
  <c r="H1067" i="16"/>
  <c r="I1067" i="16"/>
  <c r="H1068" i="16"/>
  <c r="I1068" i="16"/>
  <c r="H1069" i="16"/>
  <c r="I1069" i="16"/>
  <c r="H1070" i="16"/>
  <c r="I1070" i="16"/>
  <c r="H1071" i="16"/>
  <c r="I1071" i="16"/>
  <c r="H1072" i="16"/>
  <c r="I1072" i="16"/>
  <c r="H1073" i="16"/>
  <c r="I1073" i="16"/>
  <c r="H1074" i="16"/>
  <c r="I1074" i="16"/>
  <c r="H1075" i="16"/>
  <c r="I1075" i="16"/>
  <c r="H1076" i="16"/>
  <c r="I1076" i="16"/>
  <c r="H1077" i="16"/>
  <c r="I1077" i="16"/>
  <c r="H1078" i="16"/>
  <c r="I1078" i="16"/>
  <c r="H1079" i="16"/>
  <c r="I1079" i="16"/>
  <c r="H1080" i="16"/>
  <c r="I1080" i="16"/>
  <c r="H1081" i="16"/>
  <c r="I1081" i="16"/>
  <c r="H1082" i="16"/>
  <c r="I1082" i="16"/>
  <c r="H1083" i="16"/>
  <c r="I1083" i="16"/>
  <c r="H1084" i="16"/>
  <c r="I1084" i="16"/>
  <c r="H1085" i="16"/>
  <c r="I1085" i="16"/>
  <c r="H1086" i="16"/>
  <c r="I1086" i="16"/>
  <c r="H1087" i="16"/>
  <c r="I1087" i="16"/>
  <c r="H1088" i="16"/>
  <c r="I1088" i="16"/>
  <c r="H1089" i="16"/>
  <c r="I1089" i="16"/>
  <c r="H1090" i="16"/>
  <c r="I1090" i="16"/>
  <c r="H1091" i="16"/>
  <c r="I1091" i="16"/>
  <c r="H1092" i="16"/>
  <c r="I1092" i="16"/>
  <c r="H1093" i="16"/>
  <c r="I1093" i="16"/>
  <c r="H1094" i="16"/>
  <c r="I1094" i="16"/>
  <c r="H1095" i="16"/>
  <c r="I1095" i="16"/>
  <c r="H1096" i="16"/>
  <c r="I1096" i="16"/>
  <c r="H1097" i="16"/>
  <c r="I1097" i="16"/>
  <c r="H1098" i="16"/>
  <c r="I1098" i="16"/>
  <c r="H1099" i="16"/>
  <c r="I1099" i="16"/>
  <c r="H1100" i="16"/>
  <c r="I1100" i="16"/>
  <c r="H1101" i="16"/>
  <c r="I1101" i="16"/>
  <c r="H1102" i="16"/>
  <c r="I1102" i="16"/>
  <c r="H1103" i="16"/>
  <c r="I1103" i="16"/>
  <c r="H1104" i="16"/>
  <c r="I1104" i="16"/>
  <c r="H1105" i="16"/>
  <c r="I1105" i="16"/>
  <c r="H1106" i="16"/>
  <c r="I1106" i="16"/>
  <c r="H1107" i="16"/>
  <c r="I1107" i="16"/>
  <c r="H1108" i="16"/>
  <c r="I1108" i="16"/>
  <c r="H1109" i="16"/>
  <c r="I1109" i="16"/>
  <c r="H1110" i="16"/>
  <c r="I1110" i="16"/>
  <c r="H1111" i="16"/>
  <c r="I1111" i="16"/>
  <c r="H1112" i="16"/>
  <c r="I1112" i="16"/>
  <c r="H1113" i="16"/>
  <c r="I1113" i="16"/>
  <c r="H1114" i="16"/>
  <c r="I1114" i="16"/>
  <c r="H1115" i="16"/>
  <c r="I1115" i="16"/>
  <c r="H1116" i="16"/>
  <c r="I1116" i="16"/>
  <c r="H1117" i="16"/>
  <c r="I1117" i="16"/>
  <c r="H1118" i="16"/>
  <c r="I1118" i="16"/>
  <c r="H1119" i="16"/>
  <c r="I1119" i="16"/>
  <c r="H1120" i="16"/>
  <c r="I1120" i="16"/>
  <c r="H1121" i="16"/>
  <c r="I1121" i="16"/>
  <c r="H1122" i="16"/>
  <c r="I1122" i="16"/>
  <c r="H1123" i="16"/>
  <c r="I1123" i="16"/>
  <c r="H1124" i="16"/>
  <c r="I1124" i="16"/>
  <c r="H1125" i="16"/>
  <c r="I1125" i="16"/>
  <c r="H1126" i="16"/>
  <c r="I1126" i="16"/>
  <c r="H1127" i="16"/>
  <c r="I1127" i="16"/>
  <c r="H1128" i="16"/>
  <c r="I1128" i="16"/>
  <c r="H1129" i="16"/>
  <c r="I1129" i="16"/>
  <c r="H1130" i="16"/>
  <c r="I1130" i="16"/>
  <c r="H1131" i="16"/>
  <c r="I1131" i="16"/>
  <c r="H1132" i="16"/>
  <c r="I1132" i="16"/>
  <c r="H1133" i="16"/>
  <c r="I1133" i="16"/>
  <c r="H1134" i="16"/>
  <c r="I1134" i="16"/>
  <c r="H1135" i="16"/>
  <c r="I1135" i="16"/>
  <c r="H1136" i="16"/>
  <c r="I1136" i="16"/>
  <c r="H1137" i="16"/>
  <c r="I1137" i="16"/>
  <c r="H1138" i="16"/>
  <c r="I1138" i="16"/>
  <c r="H1139" i="16"/>
  <c r="I1139" i="16"/>
  <c r="H1140" i="16"/>
  <c r="I1140" i="16"/>
  <c r="H1141" i="16"/>
  <c r="I1141" i="16"/>
  <c r="H1142" i="16"/>
  <c r="I1142" i="16"/>
  <c r="H1143" i="16"/>
  <c r="I1143" i="16"/>
  <c r="H1144" i="16"/>
  <c r="I1144" i="16"/>
  <c r="H1145" i="16"/>
  <c r="I1145" i="16"/>
  <c r="H1146" i="16"/>
  <c r="I1146" i="16"/>
  <c r="H1147" i="16"/>
  <c r="I1147" i="16"/>
  <c r="H1148" i="16"/>
  <c r="I1148" i="16"/>
  <c r="H1149" i="16"/>
  <c r="I1149" i="16"/>
  <c r="H1150" i="16"/>
  <c r="I1150" i="16"/>
  <c r="H1151" i="16"/>
  <c r="I1151" i="16"/>
  <c r="H1152" i="16"/>
  <c r="I1152" i="16"/>
  <c r="H1153" i="16"/>
  <c r="I1153" i="16"/>
  <c r="H1154" i="16"/>
  <c r="I1154" i="16"/>
  <c r="H1155" i="16"/>
  <c r="I1155" i="16"/>
  <c r="H1156" i="16"/>
  <c r="I1156" i="16"/>
  <c r="H1157" i="16"/>
  <c r="I1157" i="16"/>
  <c r="H1158" i="16"/>
  <c r="I1158" i="16"/>
  <c r="H1159" i="16"/>
  <c r="I1159" i="16"/>
  <c r="H1160" i="16"/>
  <c r="I1160" i="16"/>
  <c r="H1161" i="16"/>
  <c r="I1161" i="16"/>
  <c r="H1162" i="16"/>
  <c r="I1162" i="16"/>
  <c r="H1163" i="16"/>
  <c r="I1163" i="16"/>
  <c r="H1164" i="16"/>
  <c r="I1164" i="16"/>
  <c r="H1165" i="16"/>
  <c r="I1165" i="16"/>
  <c r="H1166" i="16"/>
  <c r="I1166" i="16"/>
  <c r="H1167" i="16"/>
  <c r="I1167" i="16"/>
  <c r="H1168" i="16"/>
  <c r="I1168" i="16"/>
  <c r="H1169" i="16"/>
  <c r="I1169" i="16"/>
  <c r="H1170" i="16"/>
  <c r="I1170" i="16"/>
  <c r="H1171" i="16"/>
  <c r="I1171" i="16"/>
  <c r="H1172" i="16"/>
  <c r="I1172" i="16"/>
  <c r="H1173" i="16"/>
  <c r="I1173" i="16"/>
  <c r="H1174" i="16"/>
  <c r="I1174" i="16"/>
  <c r="H1175" i="16"/>
  <c r="I1175" i="16"/>
  <c r="H1176" i="16"/>
  <c r="I1176" i="16"/>
  <c r="H1177" i="16"/>
  <c r="I1177" i="16"/>
  <c r="H1178" i="16"/>
  <c r="I1178" i="16"/>
  <c r="H1179" i="16"/>
  <c r="I1179" i="16"/>
  <c r="H1180" i="16"/>
  <c r="I1180" i="16"/>
  <c r="H1181" i="16"/>
  <c r="I1181" i="16"/>
  <c r="H1182" i="16"/>
  <c r="I1182" i="16"/>
  <c r="H1183" i="16"/>
  <c r="I1183" i="16"/>
  <c r="H1184" i="16"/>
  <c r="I1184" i="16"/>
  <c r="H1185" i="16"/>
  <c r="I1185" i="16"/>
  <c r="H1186" i="16"/>
  <c r="I1186" i="16"/>
  <c r="H1187" i="16"/>
  <c r="I1187" i="16"/>
  <c r="H1188" i="16"/>
  <c r="I1188" i="16"/>
  <c r="H1189" i="16"/>
  <c r="I1189" i="16"/>
  <c r="H1190" i="16"/>
  <c r="I1190" i="16"/>
  <c r="H1191" i="16"/>
  <c r="I1191" i="16"/>
  <c r="H1192" i="16"/>
  <c r="I1192" i="16"/>
  <c r="H1193" i="16"/>
  <c r="I1193" i="16"/>
  <c r="H1194" i="16"/>
  <c r="I1194" i="16"/>
  <c r="H1195" i="16"/>
  <c r="I1195" i="16"/>
  <c r="H1196" i="16"/>
  <c r="I1196" i="16"/>
  <c r="H1197" i="16"/>
  <c r="I1197" i="16"/>
  <c r="H1198" i="16"/>
  <c r="I1198" i="16"/>
  <c r="H1199" i="16"/>
  <c r="I1199" i="16"/>
  <c r="H1200" i="16"/>
  <c r="I1200" i="16"/>
  <c r="H1201" i="16"/>
  <c r="I1201" i="16"/>
  <c r="H1202" i="16"/>
  <c r="I1202" i="16"/>
  <c r="H1203" i="16"/>
  <c r="I1203" i="16"/>
  <c r="H1204" i="16"/>
  <c r="I1204" i="16"/>
  <c r="H1205" i="16"/>
  <c r="I1205" i="16"/>
  <c r="H1206" i="16"/>
  <c r="I1206" i="16"/>
  <c r="H1207" i="16"/>
  <c r="I1207" i="16"/>
  <c r="H1208" i="16"/>
  <c r="I1208" i="16"/>
  <c r="H1209" i="16"/>
  <c r="I1209" i="16"/>
  <c r="H1210" i="16"/>
  <c r="I1210" i="16"/>
  <c r="H1211" i="16"/>
  <c r="I1211" i="16"/>
  <c r="H1212" i="16"/>
  <c r="I1212" i="16"/>
  <c r="H1213" i="16"/>
  <c r="I1213" i="16"/>
  <c r="H1214" i="16"/>
  <c r="I1214" i="16"/>
  <c r="H1215" i="16"/>
  <c r="I1215" i="16"/>
  <c r="H1216" i="16"/>
  <c r="I1216" i="16"/>
  <c r="H1217" i="16"/>
  <c r="I1217" i="16"/>
  <c r="H1218" i="16"/>
  <c r="I1218" i="16"/>
  <c r="H1219" i="16"/>
  <c r="I1219" i="16"/>
  <c r="H1220" i="16"/>
  <c r="I1220" i="16"/>
  <c r="H1221" i="16"/>
  <c r="I1221" i="16"/>
  <c r="H1222" i="16"/>
  <c r="I1222" i="16"/>
  <c r="H1223" i="16"/>
  <c r="I1223" i="16"/>
  <c r="H1224" i="16"/>
  <c r="I1224" i="16"/>
  <c r="H1225" i="16"/>
  <c r="I1225" i="16"/>
  <c r="H1226" i="16"/>
  <c r="I1226" i="16"/>
  <c r="H1227" i="16"/>
  <c r="I1227" i="16"/>
  <c r="H1228" i="16"/>
  <c r="I1228" i="16"/>
  <c r="H1229" i="16"/>
  <c r="I1229" i="16"/>
  <c r="H1230" i="16"/>
  <c r="I1230" i="16"/>
  <c r="H1231" i="16"/>
  <c r="I1231" i="16"/>
  <c r="H1232" i="16"/>
  <c r="I1232" i="16"/>
  <c r="H1233" i="16"/>
  <c r="I1233" i="16"/>
  <c r="H1234" i="16"/>
  <c r="I1234" i="16"/>
  <c r="H1235" i="16"/>
  <c r="I1235" i="16"/>
  <c r="H1236" i="16"/>
  <c r="I1236" i="16"/>
  <c r="H1237" i="16"/>
  <c r="I1237" i="16"/>
  <c r="H1238" i="16"/>
  <c r="I1238" i="16"/>
  <c r="H1239" i="16"/>
  <c r="I1239" i="16"/>
  <c r="H1240" i="16"/>
  <c r="I1240" i="16"/>
  <c r="H1241" i="16"/>
  <c r="I1241" i="16"/>
  <c r="H1242" i="16"/>
  <c r="I1242" i="16"/>
  <c r="H1243" i="16"/>
  <c r="I1243" i="16"/>
  <c r="H1244" i="16"/>
  <c r="I1244" i="16"/>
  <c r="H1245" i="16"/>
  <c r="I1245" i="16"/>
  <c r="H1246" i="16"/>
  <c r="I1246" i="16"/>
  <c r="H1247" i="16"/>
  <c r="I1247" i="16"/>
  <c r="H1248" i="16"/>
  <c r="I1248" i="16"/>
  <c r="H1249" i="16"/>
  <c r="I1249" i="16"/>
  <c r="H1250" i="16"/>
  <c r="I1250" i="16"/>
  <c r="H1251" i="16"/>
  <c r="I1251" i="16"/>
  <c r="H1252" i="16"/>
  <c r="I1252" i="16"/>
  <c r="H1253" i="16"/>
  <c r="I1253" i="16"/>
  <c r="H1254" i="16"/>
  <c r="I1254" i="16"/>
  <c r="H1255" i="16"/>
  <c r="I1255" i="16"/>
  <c r="H1256" i="16"/>
  <c r="I1256" i="16"/>
  <c r="H1257" i="16"/>
  <c r="I1257" i="16"/>
  <c r="H1258" i="16"/>
  <c r="I1258" i="16"/>
  <c r="H1259" i="16"/>
  <c r="I1259" i="16"/>
  <c r="H1260" i="16"/>
  <c r="I1260" i="16"/>
  <c r="H1261" i="16"/>
  <c r="I1261" i="16"/>
  <c r="H1262" i="16"/>
  <c r="I1262" i="16"/>
  <c r="H1263" i="16"/>
  <c r="I1263" i="16"/>
  <c r="H1264" i="16"/>
  <c r="I1264" i="16"/>
  <c r="H1265" i="16"/>
  <c r="I1265" i="16"/>
  <c r="H1266" i="16"/>
  <c r="I1266" i="16"/>
  <c r="H1267" i="16"/>
  <c r="I1267" i="16"/>
  <c r="H1268" i="16"/>
  <c r="I1268" i="16"/>
  <c r="H1269" i="16"/>
  <c r="I1269" i="16"/>
  <c r="H1270" i="16"/>
  <c r="I1270" i="16"/>
  <c r="H1271" i="16"/>
  <c r="I1271" i="16"/>
  <c r="H1272" i="16"/>
  <c r="I1272" i="16"/>
  <c r="H1273" i="16"/>
  <c r="I1273" i="16"/>
  <c r="H1274" i="16"/>
  <c r="I1274" i="16"/>
  <c r="H1275" i="16"/>
  <c r="I1275" i="16"/>
  <c r="H1276" i="16"/>
  <c r="I1276" i="16"/>
  <c r="H1277" i="16"/>
  <c r="I1277" i="16"/>
  <c r="H1278" i="16"/>
  <c r="I1278" i="16"/>
  <c r="H1279" i="16"/>
  <c r="I1279" i="16"/>
  <c r="H1280" i="16"/>
  <c r="I1280" i="16"/>
  <c r="H1281" i="16"/>
  <c r="I1281" i="16"/>
  <c r="H1282" i="16"/>
  <c r="I1282" i="16"/>
  <c r="H1283" i="16"/>
  <c r="I1283" i="16"/>
  <c r="H1284" i="16"/>
  <c r="I1284" i="16"/>
  <c r="H1285" i="16"/>
  <c r="I1285" i="16"/>
  <c r="H1286" i="16"/>
  <c r="I1286" i="16"/>
  <c r="H1287" i="16"/>
  <c r="I1287" i="16"/>
  <c r="H1288" i="16"/>
  <c r="I1288" i="16"/>
  <c r="H1289" i="16"/>
  <c r="I1289" i="16"/>
  <c r="H1290" i="16"/>
  <c r="I1290" i="16"/>
  <c r="H1291" i="16"/>
  <c r="I1291" i="16"/>
  <c r="H1292" i="16"/>
  <c r="I1292" i="16"/>
  <c r="H1293" i="16"/>
  <c r="I1293" i="16"/>
  <c r="H1294" i="16"/>
  <c r="I1294" i="16"/>
  <c r="H1295" i="16"/>
  <c r="I1295" i="16"/>
  <c r="H1296" i="16"/>
  <c r="I1296" i="16"/>
  <c r="H1297" i="16"/>
  <c r="I1297" i="16"/>
  <c r="H1298" i="16"/>
  <c r="I1298" i="16"/>
  <c r="H1299" i="16"/>
  <c r="I1299" i="16"/>
  <c r="H1300" i="16"/>
  <c r="I1300" i="16"/>
  <c r="H1301" i="16"/>
  <c r="I1301" i="16"/>
  <c r="H1302" i="16"/>
  <c r="I1302" i="16"/>
  <c r="H1303" i="16"/>
  <c r="I1303" i="16"/>
  <c r="H1304" i="16"/>
  <c r="I1304" i="16"/>
  <c r="H1305" i="16"/>
  <c r="I1305" i="16"/>
  <c r="H1306" i="16"/>
  <c r="I1306" i="16"/>
  <c r="H1307" i="16"/>
  <c r="I1307" i="16"/>
  <c r="H1308" i="16"/>
  <c r="I1308" i="16"/>
  <c r="H1309" i="16"/>
  <c r="I1309" i="16"/>
  <c r="H1310" i="16"/>
  <c r="I1310" i="16"/>
  <c r="H1311" i="16"/>
  <c r="I1311" i="16"/>
  <c r="H1312" i="16"/>
  <c r="I1312" i="16"/>
  <c r="H1313" i="16"/>
  <c r="I1313" i="16"/>
  <c r="H1314" i="16"/>
  <c r="I1314" i="16"/>
  <c r="H1315" i="16"/>
  <c r="I1315" i="16"/>
  <c r="H1316" i="16"/>
  <c r="I1316" i="16"/>
  <c r="H1317" i="16"/>
  <c r="I1317" i="16"/>
  <c r="H1318" i="16"/>
  <c r="I1318" i="16"/>
  <c r="H1319" i="16"/>
  <c r="I1319" i="16"/>
  <c r="H1320" i="16"/>
  <c r="I1320" i="16"/>
  <c r="H1321" i="16"/>
  <c r="I1321" i="16"/>
  <c r="H1322" i="16"/>
  <c r="I1322" i="16"/>
  <c r="H1323" i="16"/>
  <c r="I1323" i="16"/>
  <c r="H1324" i="16"/>
  <c r="I1324" i="16"/>
  <c r="H1325" i="16"/>
  <c r="I1325" i="16"/>
  <c r="H1326" i="16"/>
  <c r="I1326" i="16"/>
  <c r="H1327" i="16"/>
  <c r="I1327" i="16"/>
  <c r="H1328" i="16"/>
  <c r="I1328" i="16"/>
  <c r="H1329" i="16"/>
  <c r="I1329" i="16"/>
  <c r="H1330" i="16"/>
  <c r="I1330" i="16"/>
  <c r="H1331" i="16"/>
  <c r="I1331" i="16"/>
  <c r="H1332" i="16"/>
  <c r="I1332" i="16"/>
  <c r="H1333" i="16"/>
  <c r="I1333" i="16"/>
  <c r="H1334" i="16"/>
  <c r="I1334" i="16"/>
  <c r="H1335" i="16"/>
  <c r="I1335" i="16"/>
  <c r="H1336" i="16"/>
  <c r="I1336" i="16"/>
  <c r="H1337" i="16"/>
  <c r="I1337" i="16"/>
  <c r="H1338" i="16"/>
  <c r="I1338" i="16"/>
  <c r="H1339" i="16"/>
  <c r="I1339" i="16"/>
  <c r="H1340" i="16"/>
  <c r="I1340" i="16"/>
  <c r="H1341" i="16"/>
  <c r="I1341" i="16"/>
  <c r="H1342" i="16"/>
  <c r="I1342" i="16"/>
  <c r="H1343" i="16"/>
  <c r="I1343" i="16"/>
  <c r="H1344" i="16"/>
  <c r="I1344" i="16"/>
  <c r="H1345" i="16"/>
  <c r="I1345" i="16"/>
  <c r="H1346" i="16"/>
  <c r="I1346" i="16"/>
  <c r="H1347" i="16"/>
  <c r="I1347" i="16"/>
  <c r="H1348" i="16"/>
  <c r="I1348" i="16"/>
  <c r="H1349" i="16"/>
  <c r="I1349" i="16"/>
  <c r="H1350" i="16"/>
  <c r="I1350" i="16"/>
  <c r="H1351" i="16"/>
  <c r="I1351" i="16"/>
  <c r="H1352" i="16"/>
  <c r="I1352" i="16"/>
  <c r="H1353" i="16"/>
  <c r="I1353" i="16"/>
  <c r="H1354" i="16"/>
  <c r="I1354" i="16"/>
  <c r="H1355" i="16"/>
  <c r="I1355" i="16"/>
  <c r="H1356" i="16"/>
  <c r="I1356" i="16"/>
  <c r="H1357" i="16"/>
  <c r="I1357" i="16"/>
  <c r="H1358" i="16"/>
  <c r="I1358" i="16"/>
  <c r="H1359" i="16"/>
  <c r="I1359" i="16"/>
  <c r="H1360" i="16"/>
  <c r="I1360" i="16"/>
  <c r="H1361" i="16"/>
  <c r="I1361" i="16"/>
  <c r="H1362" i="16"/>
  <c r="I1362" i="16"/>
  <c r="H1363" i="16"/>
  <c r="I1363" i="16"/>
  <c r="H1364" i="16"/>
  <c r="I1364" i="16"/>
  <c r="H1365" i="16"/>
  <c r="I1365" i="16"/>
  <c r="H1366" i="16"/>
  <c r="I1366" i="16"/>
  <c r="H1367" i="16"/>
  <c r="I1367" i="16"/>
  <c r="H1368" i="16"/>
  <c r="I1368" i="16"/>
  <c r="H1369" i="16"/>
  <c r="I1369" i="16"/>
  <c r="H1370" i="16"/>
  <c r="I1370" i="16"/>
  <c r="H1371" i="16"/>
  <c r="I1371" i="16"/>
  <c r="H1372" i="16"/>
  <c r="I1372" i="16"/>
  <c r="H1373" i="16"/>
  <c r="I1373" i="16"/>
  <c r="H1374" i="16"/>
  <c r="I1374" i="16"/>
  <c r="H1375" i="16"/>
  <c r="I1375" i="16"/>
  <c r="H1376" i="16"/>
  <c r="I1376" i="16"/>
  <c r="H1377" i="16"/>
  <c r="I1377" i="16"/>
  <c r="H1378" i="16"/>
  <c r="I1378" i="16"/>
  <c r="H1379" i="16"/>
  <c r="I1379" i="16"/>
  <c r="H1380" i="16"/>
  <c r="I1380" i="16"/>
  <c r="H1381" i="16"/>
  <c r="I1381" i="16"/>
  <c r="H1382" i="16"/>
  <c r="I1382" i="16"/>
  <c r="H1383" i="16"/>
  <c r="I1383" i="16"/>
  <c r="H1384" i="16"/>
  <c r="I1384" i="16"/>
  <c r="H1385" i="16"/>
  <c r="I1385" i="16"/>
  <c r="H1386" i="16"/>
  <c r="I1386" i="16"/>
  <c r="H1387" i="16"/>
  <c r="I1387" i="16"/>
  <c r="H1388" i="16"/>
  <c r="I1388" i="16"/>
  <c r="H1389" i="16"/>
  <c r="I1389" i="16"/>
  <c r="H1390" i="16"/>
  <c r="I1390" i="16"/>
  <c r="H1391" i="16"/>
  <c r="I1391" i="16"/>
  <c r="H1392" i="16"/>
  <c r="I1392" i="16"/>
  <c r="H1393" i="16"/>
  <c r="I1393" i="16"/>
  <c r="H1394" i="16"/>
  <c r="I1394" i="16"/>
  <c r="H1395" i="16"/>
  <c r="I1395" i="16"/>
  <c r="H1396" i="16"/>
  <c r="I1396" i="16"/>
  <c r="H1397" i="16"/>
  <c r="I1397" i="16"/>
  <c r="H1398" i="16"/>
  <c r="I1398" i="16"/>
  <c r="H1399" i="16"/>
  <c r="I1399" i="16"/>
  <c r="H1400" i="16"/>
  <c r="I1400" i="16"/>
  <c r="H1401" i="16"/>
  <c r="I1401" i="16"/>
  <c r="H1402" i="16"/>
  <c r="I1402" i="16"/>
  <c r="H1403" i="16"/>
  <c r="I1403" i="16"/>
  <c r="H1404" i="16"/>
  <c r="I1404" i="16"/>
  <c r="H1405" i="16"/>
  <c r="I1405" i="16"/>
  <c r="H1406" i="16"/>
  <c r="I1406" i="16"/>
  <c r="H1407" i="16"/>
  <c r="I1407" i="16"/>
  <c r="H1408" i="16"/>
  <c r="I1408" i="16"/>
  <c r="H1409" i="16"/>
  <c r="I1409" i="16"/>
  <c r="H1410" i="16"/>
  <c r="I1410" i="16"/>
  <c r="H1411" i="16"/>
  <c r="I1411" i="16"/>
  <c r="H1412" i="16"/>
  <c r="I1412" i="16"/>
  <c r="H1413" i="16"/>
  <c r="I1413" i="16"/>
  <c r="H1414" i="16"/>
  <c r="I1414" i="16"/>
  <c r="H1415" i="16"/>
  <c r="I1415" i="16"/>
  <c r="H1416" i="16"/>
  <c r="I1416" i="16"/>
  <c r="H1417" i="16"/>
  <c r="I1417" i="16"/>
  <c r="H1418" i="16"/>
  <c r="I1418" i="16"/>
  <c r="H1419" i="16"/>
  <c r="I1419" i="16"/>
  <c r="H1420" i="16"/>
  <c r="I1420" i="16"/>
  <c r="H1421" i="16"/>
  <c r="I1421" i="16"/>
  <c r="H1422" i="16"/>
  <c r="I1422" i="16"/>
  <c r="H1423" i="16"/>
  <c r="I1423" i="16"/>
  <c r="H1424" i="16"/>
  <c r="I1424" i="16"/>
  <c r="H1425" i="16"/>
  <c r="I1425" i="16"/>
  <c r="H1426" i="16"/>
  <c r="I1426" i="16"/>
  <c r="H1427" i="16"/>
  <c r="I1427" i="16"/>
  <c r="H1428" i="16"/>
  <c r="I1428" i="16"/>
  <c r="H1429" i="16"/>
  <c r="I1429" i="16"/>
  <c r="H1430" i="16"/>
  <c r="I1430" i="16"/>
  <c r="H1431" i="16"/>
  <c r="I1431" i="16"/>
  <c r="H1432" i="16"/>
  <c r="I1432" i="16"/>
  <c r="H1433" i="16"/>
  <c r="I1433" i="16"/>
  <c r="H1434" i="16"/>
  <c r="I1434" i="16"/>
  <c r="H1435" i="16"/>
  <c r="I1435" i="16"/>
  <c r="H1436" i="16"/>
  <c r="I1436" i="16"/>
  <c r="H1437" i="16"/>
  <c r="I1437" i="16"/>
  <c r="H1438" i="16"/>
  <c r="I1438" i="16"/>
  <c r="H1439" i="16"/>
  <c r="I1439" i="16"/>
  <c r="H1440" i="16"/>
  <c r="I1440" i="16"/>
  <c r="H1441" i="16"/>
  <c r="I1441" i="16"/>
  <c r="H1442" i="16"/>
  <c r="I1442" i="16"/>
  <c r="H1443" i="16"/>
  <c r="I1443" i="16"/>
  <c r="H1444" i="16"/>
  <c r="I1444" i="16"/>
  <c r="H1445" i="16"/>
  <c r="I1445" i="16"/>
  <c r="H1446" i="16"/>
  <c r="I1446" i="16"/>
  <c r="H1447" i="16"/>
  <c r="I1447" i="16"/>
  <c r="H1448" i="16"/>
  <c r="I1448" i="16"/>
  <c r="H1449" i="16"/>
  <c r="I1449" i="16"/>
  <c r="H1450" i="16"/>
  <c r="I1450" i="16"/>
  <c r="H1451" i="16"/>
  <c r="I1451" i="16"/>
  <c r="H1452" i="16"/>
  <c r="I1452" i="16"/>
  <c r="H1453" i="16"/>
  <c r="I1453" i="16"/>
  <c r="H1454" i="16"/>
  <c r="I1454" i="16"/>
  <c r="H1455" i="16"/>
  <c r="I1455" i="16"/>
  <c r="H1456" i="16"/>
  <c r="I1456" i="16"/>
  <c r="H1457" i="16"/>
  <c r="I1457" i="16"/>
  <c r="H1458" i="16"/>
  <c r="I1458" i="16"/>
  <c r="H1459" i="16"/>
  <c r="I1459" i="16"/>
  <c r="H1460" i="16"/>
  <c r="I1460" i="16"/>
  <c r="H1461" i="16"/>
  <c r="I1461" i="16"/>
  <c r="H1462" i="16"/>
  <c r="I1462" i="16"/>
  <c r="H1463" i="16"/>
  <c r="I1463" i="16"/>
  <c r="H1464" i="16"/>
  <c r="I1464" i="16"/>
  <c r="H1465" i="16"/>
  <c r="I1465" i="16"/>
  <c r="H1466" i="16"/>
  <c r="I1466" i="16"/>
  <c r="H1467" i="16"/>
  <c r="I1467" i="16"/>
  <c r="H1468" i="16"/>
  <c r="I1468" i="16"/>
  <c r="H1469" i="16"/>
  <c r="I1469" i="16"/>
  <c r="H1470" i="16"/>
  <c r="I1470" i="16"/>
  <c r="H1471" i="16"/>
  <c r="I1471" i="16"/>
  <c r="H1472" i="16"/>
  <c r="I1472" i="16"/>
  <c r="H1473" i="16"/>
  <c r="I1473" i="16"/>
  <c r="H1474" i="16"/>
  <c r="I1474" i="16"/>
  <c r="H1475" i="16"/>
  <c r="I1475" i="16"/>
  <c r="H1476" i="16"/>
  <c r="I1476" i="16"/>
  <c r="H1477" i="16"/>
  <c r="I1477" i="16"/>
  <c r="H1478" i="16"/>
  <c r="I1478" i="16"/>
  <c r="H1479" i="16"/>
  <c r="I1479" i="16"/>
  <c r="H1480" i="16"/>
  <c r="I1480" i="16"/>
  <c r="H1481" i="16"/>
  <c r="I1481" i="16"/>
  <c r="H1482" i="16"/>
  <c r="I1482" i="16"/>
  <c r="H1483" i="16"/>
  <c r="I1483" i="16"/>
  <c r="H1484" i="16"/>
  <c r="I1484" i="16"/>
  <c r="H1485" i="16"/>
  <c r="I1485" i="16"/>
  <c r="H1486" i="16"/>
  <c r="I1486" i="16"/>
  <c r="H1487" i="16"/>
  <c r="I1487" i="16"/>
  <c r="H1488" i="16"/>
  <c r="I1488" i="16"/>
  <c r="H1489" i="16"/>
  <c r="I1489" i="16"/>
  <c r="H1490" i="16"/>
  <c r="I1490" i="16"/>
  <c r="H1491" i="16"/>
  <c r="I1491" i="16"/>
  <c r="H1492" i="16"/>
  <c r="I1492" i="16"/>
  <c r="H1493" i="16"/>
  <c r="I1493" i="16"/>
  <c r="H1494" i="16"/>
  <c r="I1494" i="16"/>
  <c r="H1495" i="16"/>
  <c r="I1495" i="16"/>
  <c r="H1496" i="16"/>
  <c r="I1496" i="16"/>
  <c r="H1497" i="16"/>
  <c r="I1497" i="16"/>
  <c r="H1498" i="16"/>
  <c r="I1498" i="16"/>
  <c r="H1499" i="16"/>
  <c r="I1499" i="16"/>
  <c r="H1500" i="16"/>
  <c r="I1500" i="16"/>
  <c r="H1501" i="16"/>
  <c r="I1501" i="16"/>
  <c r="H1502" i="16"/>
  <c r="I1502" i="16"/>
  <c r="H1503" i="16"/>
  <c r="I1503" i="16"/>
  <c r="H1504" i="16"/>
  <c r="I1504" i="16"/>
  <c r="H1505" i="16"/>
  <c r="I1505" i="16"/>
  <c r="H1506" i="16"/>
  <c r="I1506" i="16"/>
  <c r="H1507" i="16"/>
  <c r="I1507" i="16"/>
  <c r="H1508" i="16"/>
  <c r="I1508" i="16"/>
  <c r="H1509" i="16"/>
  <c r="I1509" i="16"/>
  <c r="H1510" i="16"/>
  <c r="I1510" i="16"/>
  <c r="H1511" i="16"/>
  <c r="I1511" i="16"/>
  <c r="H1512" i="16"/>
  <c r="I1512" i="16"/>
  <c r="H1513" i="16"/>
  <c r="I1513" i="16"/>
  <c r="H1514" i="16"/>
  <c r="I1514" i="16"/>
  <c r="H1515" i="16"/>
  <c r="I1515" i="16"/>
  <c r="H1516" i="16"/>
  <c r="I1516" i="16"/>
  <c r="H1517" i="16"/>
  <c r="I1517" i="16"/>
  <c r="H1518" i="16"/>
  <c r="I1518" i="16"/>
  <c r="H1519" i="16"/>
  <c r="I1519" i="16"/>
  <c r="H1520" i="16"/>
  <c r="I1520" i="16"/>
  <c r="H1521" i="16"/>
  <c r="I1521" i="16"/>
  <c r="H1522" i="16"/>
  <c r="I1522" i="16"/>
  <c r="H1523" i="16"/>
  <c r="I1523" i="16"/>
  <c r="H1524" i="16"/>
  <c r="I1524" i="16"/>
  <c r="H1525" i="16"/>
  <c r="I1525" i="16"/>
  <c r="H1526" i="16"/>
  <c r="I1526" i="16"/>
  <c r="H1527" i="16"/>
  <c r="I1527" i="16"/>
  <c r="H1528" i="16"/>
  <c r="I1528" i="16"/>
  <c r="H1529" i="16"/>
  <c r="I1529" i="16"/>
  <c r="H1530" i="16"/>
  <c r="I1530" i="16"/>
  <c r="H1531" i="16"/>
  <c r="I1531" i="16"/>
  <c r="H1532" i="16"/>
  <c r="I1532" i="16"/>
  <c r="H1533" i="16"/>
  <c r="I1533" i="16"/>
  <c r="H1534" i="16"/>
  <c r="I1534" i="16"/>
  <c r="H1535" i="16"/>
  <c r="I1535" i="16"/>
  <c r="H1536" i="16"/>
  <c r="I1536" i="16"/>
  <c r="H1537" i="16"/>
  <c r="I1537" i="16"/>
  <c r="H1538" i="16"/>
  <c r="I1538" i="16"/>
  <c r="H1539" i="16"/>
  <c r="I1539" i="16"/>
  <c r="H1540" i="16"/>
  <c r="I1540" i="16"/>
  <c r="H1541" i="16"/>
  <c r="I1541" i="16"/>
  <c r="H1542" i="16"/>
  <c r="I1542" i="16"/>
  <c r="H1543" i="16"/>
  <c r="I1543" i="16"/>
  <c r="H1544" i="16"/>
  <c r="I1544" i="16"/>
  <c r="H1545" i="16"/>
  <c r="I1545" i="16"/>
  <c r="H1546" i="16"/>
  <c r="I1546" i="16"/>
  <c r="H1547" i="16"/>
  <c r="I1547" i="16"/>
  <c r="H1548" i="16"/>
  <c r="I1548" i="16"/>
  <c r="H1549" i="16"/>
  <c r="I1549" i="16"/>
  <c r="H1550" i="16"/>
  <c r="I1550" i="16"/>
  <c r="H1551" i="16"/>
  <c r="I1551" i="16"/>
  <c r="H1552" i="16"/>
  <c r="I1552" i="16"/>
  <c r="H1553" i="16"/>
  <c r="I1553" i="16"/>
  <c r="H1554" i="16"/>
  <c r="I1554" i="16"/>
  <c r="H1555" i="16"/>
  <c r="I1555" i="16"/>
  <c r="H1556" i="16"/>
  <c r="I1556" i="16"/>
  <c r="H1557" i="16"/>
  <c r="I1557" i="16"/>
  <c r="H1558" i="16"/>
  <c r="I1558" i="16"/>
  <c r="H1559" i="16"/>
  <c r="I1559" i="16"/>
  <c r="H1560" i="16"/>
  <c r="I1560" i="16"/>
  <c r="H1561" i="16"/>
  <c r="I1561" i="16"/>
  <c r="H1562" i="16"/>
  <c r="I1562" i="16"/>
  <c r="H1563" i="16"/>
  <c r="I1563" i="16"/>
  <c r="H1564" i="16"/>
  <c r="I1564" i="16"/>
  <c r="H1565" i="16"/>
  <c r="I1565" i="16"/>
  <c r="H1566" i="16"/>
  <c r="I1566" i="16"/>
  <c r="H1567" i="16"/>
  <c r="I1567" i="16"/>
  <c r="H1568" i="16"/>
  <c r="I1568" i="16"/>
  <c r="H1569" i="16"/>
  <c r="I1569" i="16"/>
  <c r="H1570" i="16"/>
  <c r="I1570" i="16"/>
  <c r="H1571" i="16"/>
  <c r="I1571" i="16"/>
  <c r="H1572" i="16"/>
  <c r="I1572" i="16"/>
  <c r="H1573" i="16"/>
  <c r="I1573" i="16"/>
  <c r="H1574" i="16"/>
  <c r="I1574" i="16"/>
  <c r="H1575" i="16"/>
  <c r="I1575" i="16"/>
  <c r="H1576" i="16"/>
  <c r="I1576" i="16"/>
  <c r="H1577" i="16"/>
  <c r="I1577" i="16"/>
  <c r="H1578" i="16"/>
  <c r="I1578" i="16"/>
  <c r="H1579" i="16"/>
  <c r="I1579" i="16"/>
  <c r="H1580" i="16"/>
  <c r="I1580" i="16"/>
  <c r="H1581" i="16"/>
  <c r="I1581" i="16"/>
  <c r="H1582" i="16"/>
  <c r="I1582" i="16"/>
  <c r="H1583" i="16"/>
  <c r="I1583" i="16"/>
  <c r="H1584" i="16"/>
  <c r="I1584" i="16"/>
  <c r="H1585" i="16"/>
  <c r="I1585" i="16"/>
  <c r="H1586" i="16"/>
  <c r="I1586" i="16"/>
  <c r="H1587" i="16"/>
  <c r="I1587" i="16"/>
  <c r="H1588" i="16"/>
  <c r="I1588" i="16"/>
  <c r="H1589" i="16"/>
  <c r="I1589" i="16"/>
  <c r="H1590" i="16"/>
  <c r="I1590" i="16"/>
  <c r="H1591" i="16"/>
  <c r="I1591" i="16"/>
  <c r="H1592" i="16"/>
  <c r="I1592" i="16"/>
  <c r="H1593" i="16"/>
  <c r="I1593" i="16"/>
  <c r="H1594" i="16"/>
  <c r="I1594" i="16"/>
  <c r="H1595" i="16"/>
  <c r="I1595" i="16"/>
  <c r="H1596" i="16"/>
  <c r="I1596" i="16"/>
  <c r="H1597" i="16"/>
  <c r="I1597" i="16"/>
  <c r="H1598" i="16"/>
  <c r="I1598" i="16"/>
  <c r="H1599" i="16"/>
  <c r="I1599" i="16"/>
  <c r="H1600" i="16"/>
  <c r="I1600" i="16"/>
  <c r="H1601" i="16"/>
  <c r="I1601" i="16"/>
  <c r="H1602" i="16"/>
  <c r="I1602" i="16"/>
  <c r="H1603" i="16"/>
  <c r="I1603" i="16"/>
  <c r="H1604" i="16"/>
  <c r="I1604" i="16"/>
  <c r="H1605" i="16"/>
  <c r="I1605" i="16"/>
  <c r="H1606" i="16"/>
  <c r="I1606" i="16"/>
  <c r="H1607" i="16"/>
  <c r="I1607" i="16"/>
  <c r="H1608" i="16"/>
  <c r="I1608" i="16"/>
  <c r="H1609" i="16"/>
  <c r="I1609" i="16"/>
  <c r="H1610" i="16"/>
  <c r="I1610" i="16"/>
  <c r="H1611" i="16"/>
  <c r="I1611" i="16"/>
  <c r="H1612" i="16"/>
  <c r="I1612" i="16"/>
  <c r="H1613" i="16"/>
  <c r="I1613" i="16"/>
  <c r="H1614" i="16"/>
  <c r="I1614" i="16"/>
  <c r="H1615" i="16"/>
  <c r="I1615" i="16"/>
  <c r="H1616" i="16"/>
  <c r="I1616" i="16"/>
  <c r="H1617" i="16"/>
  <c r="I1617" i="16"/>
  <c r="H1618" i="16"/>
  <c r="I1618" i="16"/>
  <c r="H1619" i="16"/>
  <c r="I1619" i="16"/>
  <c r="H1620" i="16"/>
  <c r="I1620" i="16"/>
  <c r="H1621" i="16"/>
  <c r="I1621" i="16"/>
  <c r="H1622" i="16"/>
  <c r="I1622" i="16"/>
  <c r="H1623" i="16"/>
  <c r="I1623" i="16"/>
  <c r="H1624" i="16"/>
  <c r="I1624" i="16"/>
  <c r="H1625" i="16"/>
  <c r="I1625" i="16"/>
  <c r="H1626" i="16"/>
  <c r="I1626" i="16"/>
  <c r="H1627" i="16"/>
  <c r="I1627" i="16"/>
  <c r="H1628" i="16"/>
  <c r="I1628" i="16"/>
  <c r="H1629" i="16"/>
  <c r="I1629" i="16"/>
  <c r="H1630" i="16"/>
  <c r="I1630" i="16"/>
  <c r="H1631" i="16"/>
  <c r="I1631" i="16"/>
  <c r="H1632" i="16"/>
  <c r="I1632" i="16"/>
  <c r="H1633" i="16"/>
  <c r="I1633" i="16"/>
  <c r="H1634" i="16"/>
  <c r="I1634" i="16"/>
  <c r="H1635" i="16"/>
  <c r="I1635" i="16"/>
  <c r="H1636" i="16"/>
  <c r="I1636" i="16"/>
  <c r="H1637" i="16"/>
  <c r="I1637" i="16"/>
  <c r="H1638" i="16"/>
  <c r="I1638" i="16"/>
  <c r="H1639" i="16"/>
  <c r="I1639" i="16"/>
  <c r="H1640" i="16"/>
  <c r="I1640" i="16"/>
  <c r="H1641" i="16"/>
  <c r="I1641" i="16"/>
  <c r="H1642" i="16"/>
  <c r="I1642" i="16"/>
  <c r="H1643" i="16"/>
  <c r="I1643" i="16"/>
  <c r="H1644" i="16"/>
  <c r="I1644" i="16"/>
  <c r="H1645" i="16"/>
  <c r="I1645" i="16"/>
  <c r="H1646" i="16"/>
  <c r="I1646" i="16"/>
  <c r="H1647" i="16"/>
  <c r="I1647" i="16"/>
  <c r="H1648" i="16"/>
  <c r="I1648" i="16"/>
  <c r="H1649" i="16"/>
  <c r="I1649" i="16"/>
  <c r="H1650" i="16"/>
  <c r="I1650" i="16"/>
  <c r="H1651" i="16"/>
  <c r="I1651" i="16"/>
  <c r="H1652" i="16"/>
  <c r="I1652" i="16"/>
  <c r="H1653" i="16"/>
  <c r="I1653" i="16"/>
  <c r="H1654" i="16"/>
  <c r="I1654" i="16"/>
  <c r="H1655" i="16"/>
  <c r="I1655" i="16"/>
  <c r="H1656" i="16"/>
  <c r="I1656" i="16"/>
  <c r="H1657" i="16"/>
  <c r="I1657" i="16"/>
  <c r="H1658" i="16"/>
  <c r="I1658" i="16"/>
  <c r="H1659" i="16"/>
  <c r="I1659" i="16"/>
  <c r="H1660" i="16"/>
  <c r="I1660" i="16"/>
  <c r="H1661" i="16"/>
  <c r="I1661" i="16"/>
  <c r="H1662" i="16"/>
  <c r="I1662" i="16"/>
  <c r="H1663" i="16"/>
  <c r="I1663" i="16"/>
  <c r="H1664" i="16"/>
  <c r="I1664" i="16"/>
  <c r="H1665" i="16"/>
  <c r="I1665" i="16"/>
  <c r="H1666" i="16"/>
  <c r="I1666" i="16"/>
  <c r="H1667" i="16"/>
  <c r="I1667" i="16"/>
  <c r="H1668" i="16"/>
  <c r="I1668" i="16"/>
  <c r="H1669" i="16"/>
  <c r="I1669" i="16"/>
  <c r="H1670" i="16"/>
  <c r="I1670" i="16"/>
  <c r="H1671" i="16"/>
  <c r="I1671" i="16"/>
  <c r="H1672" i="16"/>
  <c r="I1672" i="16"/>
  <c r="H1673" i="16"/>
  <c r="I1673" i="16"/>
  <c r="H1674" i="16"/>
  <c r="I1674" i="16"/>
  <c r="H1675" i="16"/>
  <c r="I1675" i="16"/>
  <c r="H1676" i="16"/>
  <c r="I1676" i="16"/>
  <c r="H1677" i="16"/>
  <c r="I1677" i="16"/>
  <c r="H1678" i="16"/>
  <c r="I1678" i="16"/>
  <c r="H1679" i="16"/>
  <c r="I1679" i="16"/>
  <c r="H1680" i="16"/>
  <c r="I1680" i="16"/>
  <c r="H1681" i="16"/>
  <c r="I1681" i="16"/>
  <c r="H1682" i="16"/>
  <c r="I1682" i="16"/>
  <c r="H1683" i="16"/>
  <c r="I1683" i="16"/>
  <c r="H1684" i="16"/>
  <c r="I1684" i="16"/>
  <c r="H1685" i="16"/>
  <c r="I1685" i="16"/>
  <c r="H1686" i="16"/>
  <c r="I1686" i="16"/>
  <c r="H1687" i="16"/>
  <c r="I1687" i="16"/>
  <c r="H1688" i="16"/>
  <c r="I1688" i="16"/>
  <c r="H1689" i="16"/>
  <c r="I1689" i="16"/>
  <c r="H1690" i="16"/>
  <c r="I1690" i="16"/>
  <c r="H1691" i="16"/>
  <c r="I1691" i="16"/>
  <c r="H1692" i="16"/>
  <c r="I1692" i="16"/>
  <c r="H1693" i="16"/>
  <c r="I1693" i="16"/>
  <c r="H1694" i="16"/>
  <c r="I1694" i="16"/>
  <c r="H1695" i="16"/>
  <c r="I1695" i="16"/>
  <c r="H1696" i="16"/>
  <c r="I1696" i="16"/>
  <c r="H1697" i="16"/>
  <c r="I1697" i="16"/>
  <c r="H1698" i="16"/>
  <c r="I1698" i="16"/>
  <c r="H1699" i="16"/>
  <c r="I1699" i="16"/>
  <c r="H1700" i="16"/>
  <c r="I1700" i="16"/>
  <c r="H1701" i="16"/>
  <c r="I1701" i="16"/>
  <c r="H1702" i="16"/>
  <c r="I1702" i="16"/>
  <c r="H1703" i="16"/>
  <c r="I1703" i="16"/>
  <c r="H1704" i="16"/>
  <c r="I1704" i="16"/>
  <c r="H1705" i="16"/>
  <c r="I1705" i="16"/>
  <c r="H1706" i="16"/>
  <c r="I1706" i="16"/>
  <c r="H1707" i="16"/>
  <c r="I1707" i="16"/>
  <c r="H1708" i="16"/>
  <c r="I1708" i="16"/>
  <c r="H1709" i="16"/>
  <c r="I1709" i="16"/>
  <c r="H1710" i="16"/>
  <c r="I1710" i="16"/>
  <c r="H1711" i="16"/>
  <c r="I1711" i="16"/>
  <c r="H1712" i="16"/>
  <c r="I1712" i="16"/>
  <c r="H1713" i="16"/>
  <c r="I1713" i="16"/>
  <c r="H1714" i="16"/>
  <c r="I1714" i="16"/>
  <c r="H1715" i="16"/>
  <c r="I1715" i="16"/>
  <c r="H1716" i="16"/>
  <c r="I1716" i="16"/>
  <c r="H1717" i="16"/>
  <c r="I1717" i="16"/>
  <c r="H1718" i="16"/>
  <c r="I1718" i="16"/>
  <c r="H1719" i="16"/>
  <c r="I1719" i="16"/>
  <c r="H1720" i="16"/>
  <c r="I1720" i="16"/>
  <c r="H1721" i="16"/>
  <c r="I1721" i="16"/>
  <c r="H1722" i="16"/>
  <c r="I1722" i="16"/>
  <c r="H1723" i="16"/>
  <c r="I1723" i="16"/>
  <c r="H1724" i="16"/>
  <c r="I1724" i="16"/>
  <c r="H1725" i="16"/>
  <c r="I1725" i="16"/>
  <c r="H1726" i="16"/>
  <c r="I1726" i="16"/>
  <c r="H1727" i="16"/>
  <c r="I1727" i="16"/>
  <c r="H1728" i="16"/>
  <c r="I1728" i="16"/>
  <c r="H1729" i="16"/>
  <c r="I1729" i="16"/>
  <c r="H1730" i="16"/>
  <c r="I1730" i="16"/>
  <c r="H1731" i="16"/>
  <c r="I1731" i="16"/>
  <c r="H1732" i="16"/>
  <c r="I1732" i="16"/>
  <c r="H1733" i="16"/>
  <c r="I1733" i="16"/>
  <c r="H1734" i="16"/>
  <c r="I1734" i="16"/>
  <c r="H1735" i="16"/>
  <c r="I1735" i="16"/>
  <c r="H1736" i="16"/>
  <c r="I1736" i="16"/>
  <c r="H1737" i="16"/>
  <c r="I1737" i="16"/>
  <c r="H1738" i="16"/>
  <c r="I1738" i="16"/>
  <c r="H1739" i="16"/>
  <c r="I1739" i="16"/>
  <c r="H1740" i="16"/>
  <c r="I1740" i="16"/>
  <c r="H1741" i="16"/>
  <c r="I1741" i="16"/>
  <c r="H1742" i="16"/>
  <c r="I1742" i="16"/>
  <c r="H1743" i="16"/>
  <c r="I1743" i="16"/>
  <c r="H1744" i="16"/>
  <c r="I1744" i="16"/>
  <c r="H1745" i="16"/>
  <c r="I1745" i="16"/>
  <c r="H1746" i="16"/>
  <c r="I1746" i="16"/>
  <c r="H1747" i="16"/>
  <c r="I1747" i="16"/>
  <c r="H1748" i="16"/>
  <c r="I1748" i="16"/>
  <c r="H1749" i="16"/>
  <c r="I1749" i="16"/>
  <c r="H1750" i="16"/>
  <c r="I1750" i="16"/>
  <c r="H1751" i="16"/>
  <c r="I1751" i="16"/>
  <c r="H1752" i="16"/>
  <c r="I1752" i="16"/>
  <c r="H1753" i="16"/>
  <c r="I1753" i="16"/>
  <c r="H1754" i="16"/>
  <c r="I1754" i="16"/>
  <c r="H1755" i="16"/>
  <c r="I1755" i="16"/>
  <c r="H1756" i="16"/>
  <c r="I1756" i="16"/>
  <c r="H1757" i="16"/>
  <c r="I1757" i="16"/>
  <c r="H1758" i="16"/>
  <c r="I1758" i="16"/>
  <c r="H1759" i="16"/>
  <c r="I1759" i="16"/>
  <c r="H1760" i="16"/>
  <c r="I1760" i="16"/>
  <c r="H1761" i="16"/>
  <c r="I1761" i="16"/>
  <c r="H1762" i="16"/>
  <c r="I1762" i="16"/>
  <c r="H1763" i="16"/>
  <c r="I1763" i="16"/>
  <c r="H1764" i="16"/>
  <c r="I1764" i="16"/>
  <c r="H1765" i="16"/>
  <c r="I1765" i="16"/>
  <c r="H1766" i="16"/>
  <c r="I1766" i="16"/>
  <c r="H1767" i="16"/>
  <c r="I1767" i="16"/>
  <c r="H1768" i="16"/>
  <c r="I1768" i="16"/>
  <c r="H1769" i="16"/>
  <c r="I1769" i="16"/>
  <c r="H1770" i="16"/>
  <c r="I1770" i="16"/>
  <c r="H1771" i="16"/>
  <c r="I1771" i="16"/>
  <c r="H1772" i="16"/>
  <c r="I1772" i="16"/>
  <c r="H1773" i="16"/>
  <c r="I1773" i="16"/>
  <c r="H1774" i="16"/>
  <c r="I1774" i="16"/>
  <c r="H1775" i="16"/>
  <c r="I1775" i="16"/>
  <c r="H1776" i="16"/>
  <c r="I1776" i="16"/>
  <c r="H1777" i="16"/>
  <c r="I1777" i="16"/>
  <c r="H1778" i="16"/>
  <c r="I1778" i="16"/>
  <c r="H1779" i="16"/>
  <c r="I1779" i="16"/>
  <c r="H1780" i="16"/>
  <c r="I1780" i="16"/>
  <c r="H1781" i="16"/>
  <c r="I1781" i="16"/>
  <c r="H1782" i="16"/>
  <c r="I1782" i="16"/>
  <c r="H1783" i="16"/>
  <c r="I1783" i="16"/>
  <c r="H1784" i="16"/>
  <c r="I1784" i="16"/>
  <c r="H1785" i="16"/>
  <c r="I1785" i="16"/>
  <c r="H1786" i="16"/>
  <c r="I1786" i="16"/>
  <c r="H1787" i="16"/>
  <c r="I1787" i="16"/>
  <c r="H1788" i="16"/>
  <c r="I1788" i="16"/>
  <c r="H1789" i="16"/>
  <c r="I1789" i="16"/>
  <c r="H1790" i="16"/>
  <c r="I1790" i="16"/>
  <c r="H1791" i="16"/>
  <c r="I1791" i="16"/>
  <c r="H1792" i="16"/>
  <c r="I1792" i="16"/>
  <c r="H1793" i="16"/>
  <c r="I1793" i="16"/>
  <c r="H1794" i="16"/>
  <c r="I1794" i="16"/>
  <c r="H1795" i="16"/>
  <c r="I1795" i="16"/>
  <c r="H1796" i="16"/>
  <c r="I1796" i="16"/>
  <c r="H1797" i="16"/>
  <c r="I1797" i="16"/>
  <c r="H1798" i="16"/>
  <c r="I1798" i="16"/>
  <c r="H1799" i="16"/>
  <c r="I1799" i="16"/>
  <c r="H1800" i="16"/>
  <c r="I1800" i="16"/>
  <c r="H1801" i="16"/>
  <c r="I1801" i="16"/>
  <c r="H1802" i="16"/>
  <c r="I1802" i="16"/>
  <c r="H1803" i="16"/>
  <c r="I1803" i="16"/>
  <c r="H1804" i="16"/>
  <c r="I1804" i="16"/>
  <c r="H1805" i="16"/>
  <c r="I1805" i="16"/>
  <c r="H1806" i="16"/>
  <c r="I1806" i="16"/>
  <c r="H1807" i="16"/>
  <c r="I1807" i="16"/>
  <c r="H1808" i="16"/>
  <c r="I1808" i="16"/>
  <c r="H1809" i="16"/>
  <c r="I1809" i="16"/>
  <c r="H1810" i="16"/>
  <c r="I1810" i="16"/>
  <c r="H1811" i="16"/>
  <c r="I1811" i="16"/>
  <c r="H1812" i="16"/>
  <c r="I1812" i="16"/>
  <c r="H1813" i="16"/>
  <c r="I1813" i="16"/>
  <c r="H1814" i="16"/>
  <c r="I1814" i="16"/>
  <c r="H1815" i="16"/>
  <c r="I1815" i="16"/>
  <c r="H1816" i="16"/>
  <c r="I1816" i="16"/>
  <c r="H1817" i="16"/>
  <c r="I1817" i="16"/>
  <c r="H1818" i="16"/>
  <c r="I1818" i="16"/>
  <c r="H1819" i="16"/>
  <c r="I1819" i="16"/>
  <c r="H1820" i="16"/>
  <c r="I1820" i="16"/>
  <c r="H1821" i="16"/>
  <c r="I1821" i="16"/>
  <c r="H1822" i="16"/>
  <c r="I1822" i="16"/>
  <c r="H1823" i="16"/>
  <c r="I1823" i="16"/>
  <c r="H1824" i="16"/>
  <c r="I1824" i="16"/>
  <c r="H1825" i="16"/>
  <c r="I1825" i="16"/>
  <c r="H1826" i="16"/>
  <c r="I1826" i="16"/>
  <c r="H1827" i="16"/>
  <c r="I1827" i="16"/>
  <c r="H1828" i="16"/>
  <c r="I1828" i="16"/>
  <c r="H1829" i="16"/>
  <c r="I1829" i="16"/>
  <c r="H1830" i="16"/>
  <c r="I1830" i="16"/>
  <c r="H1831" i="16"/>
  <c r="I1831" i="16"/>
  <c r="H1832" i="16"/>
  <c r="I1832" i="16"/>
  <c r="H1833" i="16"/>
  <c r="I1833" i="16"/>
  <c r="H1834" i="16"/>
  <c r="I1834" i="16"/>
  <c r="H1835" i="16"/>
  <c r="I1835" i="16"/>
  <c r="H1836" i="16"/>
  <c r="I1836" i="16"/>
  <c r="H1837" i="16"/>
  <c r="I1837" i="16"/>
  <c r="H1838" i="16"/>
  <c r="I1838" i="16"/>
  <c r="H1839" i="16"/>
  <c r="I1839" i="16"/>
  <c r="H1840" i="16"/>
  <c r="I1840" i="16"/>
  <c r="H1841" i="16"/>
  <c r="I1841" i="16"/>
  <c r="H1842" i="16"/>
  <c r="I1842" i="16"/>
  <c r="H1843" i="16"/>
  <c r="I1843" i="16"/>
  <c r="H1844" i="16"/>
  <c r="I1844" i="16"/>
  <c r="H1845" i="16"/>
  <c r="I1845" i="16"/>
  <c r="H1846" i="16"/>
  <c r="I1846" i="16"/>
  <c r="H1847" i="16"/>
  <c r="I1847" i="16"/>
  <c r="H1848" i="16"/>
  <c r="I1848" i="16"/>
  <c r="H1849" i="16"/>
  <c r="I1849" i="16"/>
  <c r="H1850" i="16"/>
  <c r="I1850" i="16"/>
  <c r="H1851" i="16"/>
  <c r="I1851" i="16"/>
  <c r="H1852" i="16"/>
  <c r="I1852" i="16"/>
  <c r="H1853" i="16"/>
  <c r="I1853" i="16"/>
  <c r="H1854" i="16"/>
  <c r="I1854" i="16"/>
  <c r="H1855" i="16"/>
  <c r="I1855" i="16"/>
  <c r="H1856" i="16"/>
  <c r="I1856" i="16"/>
  <c r="H1857" i="16"/>
  <c r="I1857" i="16"/>
  <c r="H1858" i="16"/>
  <c r="I1858" i="16"/>
  <c r="H1859" i="16"/>
  <c r="I1859" i="16"/>
  <c r="H1860" i="16"/>
  <c r="I1860" i="16"/>
  <c r="H1861" i="16"/>
  <c r="I1861" i="16"/>
  <c r="H1862" i="16"/>
  <c r="I1862" i="16"/>
  <c r="H1863" i="16"/>
  <c r="I1863" i="16"/>
  <c r="H1864" i="16"/>
  <c r="I1864" i="16"/>
  <c r="H1865" i="16"/>
  <c r="I1865" i="16"/>
  <c r="H1866" i="16"/>
  <c r="I1866" i="16"/>
  <c r="H1867" i="16"/>
  <c r="I1867" i="16"/>
  <c r="H1868" i="16"/>
  <c r="I1868" i="16"/>
  <c r="H1869" i="16"/>
  <c r="I1869" i="16"/>
  <c r="H1870" i="16"/>
  <c r="I1870" i="16"/>
  <c r="H1871" i="16"/>
  <c r="I1871" i="16"/>
  <c r="H1872" i="16"/>
  <c r="I1872" i="16"/>
  <c r="H1873" i="16"/>
  <c r="I1873" i="16"/>
  <c r="H1874" i="16"/>
  <c r="I1874" i="16"/>
  <c r="H1875" i="16"/>
  <c r="I1875" i="16"/>
  <c r="H1876" i="16"/>
  <c r="I1876" i="16"/>
  <c r="H1877" i="16"/>
  <c r="I1877" i="16"/>
  <c r="H1878" i="16"/>
  <c r="I1878" i="16"/>
  <c r="H1879" i="16"/>
  <c r="I1879" i="16"/>
  <c r="H1880" i="16"/>
  <c r="I1880" i="16"/>
  <c r="H1881" i="16"/>
  <c r="I1881" i="16"/>
  <c r="H1882" i="16"/>
  <c r="I1882" i="16"/>
  <c r="H1883" i="16"/>
  <c r="I1883" i="16"/>
  <c r="H1884" i="16"/>
  <c r="I1884" i="16"/>
  <c r="H1885" i="16"/>
  <c r="I1885" i="16"/>
  <c r="H1886" i="16"/>
  <c r="I1886" i="16"/>
  <c r="H1887" i="16"/>
  <c r="I1887" i="16"/>
  <c r="H1888" i="16"/>
  <c r="I1888" i="16"/>
  <c r="H1889" i="16"/>
  <c r="I1889" i="16"/>
  <c r="H1890" i="16"/>
  <c r="I1890" i="16"/>
  <c r="H1891" i="16"/>
  <c r="I1891" i="16"/>
  <c r="H1892" i="16"/>
  <c r="I1892" i="16"/>
  <c r="H1893" i="16"/>
  <c r="I1893" i="16"/>
  <c r="H1894" i="16"/>
  <c r="I1894" i="16"/>
  <c r="H1895" i="16"/>
  <c r="I1895" i="16"/>
  <c r="H1896" i="16"/>
  <c r="I1896" i="16"/>
  <c r="H1897" i="16"/>
  <c r="I1897" i="16"/>
  <c r="H1898" i="16"/>
  <c r="I1898" i="16"/>
  <c r="H1899" i="16"/>
  <c r="I1899" i="16"/>
  <c r="H1900" i="16"/>
  <c r="I1900" i="16"/>
  <c r="H1901" i="16"/>
  <c r="I1901" i="16"/>
  <c r="H1902" i="16"/>
  <c r="I1902" i="16"/>
  <c r="H1903" i="16"/>
  <c r="I1903" i="16"/>
  <c r="H1904" i="16"/>
  <c r="I1904" i="16"/>
  <c r="H1905" i="16"/>
  <c r="I1905" i="16"/>
  <c r="H1906" i="16"/>
  <c r="I1906" i="16"/>
  <c r="H1907" i="16"/>
  <c r="I1907" i="16"/>
  <c r="H1908" i="16"/>
  <c r="I1908" i="16"/>
  <c r="H1909" i="16"/>
  <c r="I1909" i="16"/>
  <c r="H1910" i="16"/>
  <c r="I1910" i="16"/>
  <c r="H1911" i="16"/>
  <c r="I1911" i="16"/>
  <c r="H1912" i="16"/>
  <c r="I1912" i="16"/>
  <c r="H1913" i="16"/>
  <c r="I1913" i="16"/>
  <c r="H1914" i="16"/>
  <c r="I1914" i="16"/>
  <c r="H1915" i="16"/>
  <c r="I1915" i="16"/>
  <c r="H1916" i="16"/>
  <c r="I1916" i="16"/>
  <c r="H1917" i="16"/>
  <c r="I1917" i="16"/>
  <c r="H1918" i="16"/>
  <c r="I1918" i="16"/>
  <c r="H1919" i="16"/>
  <c r="I1919" i="16"/>
  <c r="H1920" i="16"/>
  <c r="I1920" i="16"/>
  <c r="H1921" i="16"/>
  <c r="I1921" i="16"/>
  <c r="H1922" i="16"/>
  <c r="I1922" i="16"/>
  <c r="H1923" i="16"/>
  <c r="I1923" i="16"/>
  <c r="H1924" i="16"/>
  <c r="I1924" i="16"/>
  <c r="H1925" i="16"/>
  <c r="I1925" i="16"/>
  <c r="H1926" i="16"/>
  <c r="I1926" i="16"/>
  <c r="H1927" i="16"/>
  <c r="I1927" i="16"/>
  <c r="H1928" i="16"/>
  <c r="I1928" i="16"/>
  <c r="H1929" i="16"/>
  <c r="I1929" i="16"/>
  <c r="H1930" i="16"/>
  <c r="I1930" i="16"/>
  <c r="H1931" i="16"/>
  <c r="I1931" i="16"/>
  <c r="H1932" i="16"/>
  <c r="I1932" i="16"/>
  <c r="H1933" i="16"/>
  <c r="I1933" i="16"/>
  <c r="H1934" i="16"/>
  <c r="I1934" i="16"/>
  <c r="H1935" i="16"/>
  <c r="I1935" i="16"/>
  <c r="H1936" i="16"/>
  <c r="I1936" i="16"/>
  <c r="H1937" i="16"/>
  <c r="I1937" i="16"/>
  <c r="H1938" i="16"/>
  <c r="I1938" i="16"/>
  <c r="H1939" i="16"/>
  <c r="I1939" i="16"/>
  <c r="H1940" i="16"/>
  <c r="I1940" i="16"/>
  <c r="H1941" i="16"/>
  <c r="I1941" i="16"/>
  <c r="H1942" i="16"/>
  <c r="I1942" i="16"/>
  <c r="H1943" i="16"/>
  <c r="I1943" i="16"/>
  <c r="H1944" i="16"/>
  <c r="I1944" i="16"/>
  <c r="H1945" i="16"/>
  <c r="I1945" i="16"/>
  <c r="H1946" i="16"/>
  <c r="I1946" i="16"/>
  <c r="H1947" i="16"/>
  <c r="I1947" i="16"/>
  <c r="H1948" i="16"/>
  <c r="I1948" i="16"/>
  <c r="H1949" i="16"/>
  <c r="I1949" i="16"/>
  <c r="H1950" i="16"/>
  <c r="I1950" i="16"/>
  <c r="H1951" i="16"/>
  <c r="I1951" i="16"/>
  <c r="H1952" i="16"/>
  <c r="I1952" i="16"/>
  <c r="H1953" i="16"/>
  <c r="I1953" i="16"/>
  <c r="H1954" i="16"/>
  <c r="I1954" i="16"/>
  <c r="H1955" i="16"/>
  <c r="I1955" i="16"/>
  <c r="H1956" i="16"/>
  <c r="I1956" i="16"/>
  <c r="H1957" i="16"/>
  <c r="I1957" i="16"/>
  <c r="H1958" i="16"/>
  <c r="I1958" i="16"/>
  <c r="H1959" i="16"/>
  <c r="I1959" i="16"/>
  <c r="H1960" i="16"/>
  <c r="I1960" i="16"/>
  <c r="H1961" i="16"/>
  <c r="I1961" i="16"/>
  <c r="H1962" i="16"/>
  <c r="I1962" i="16"/>
  <c r="H1963" i="16"/>
  <c r="I1963" i="16"/>
  <c r="H1964" i="16"/>
  <c r="I1964" i="16"/>
  <c r="H1965" i="16"/>
  <c r="I1965" i="16"/>
  <c r="H1966" i="16"/>
  <c r="I1966" i="16"/>
  <c r="H1967" i="16"/>
  <c r="I1967" i="16"/>
  <c r="H1968" i="16"/>
  <c r="I1968" i="16"/>
  <c r="H1969" i="16"/>
  <c r="I1969" i="16"/>
  <c r="H1970" i="16"/>
  <c r="I1970" i="16"/>
  <c r="H1971" i="16"/>
  <c r="I1971" i="16"/>
  <c r="H1972" i="16"/>
  <c r="I1972" i="16"/>
  <c r="H1973" i="16"/>
  <c r="I1973" i="16"/>
  <c r="H1974" i="16"/>
  <c r="I1974" i="16"/>
  <c r="H1975" i="16"/>
  <c r="I1975" i="16"/>
  <c r="H1976" i="16"/>
  <c r="I1976" i="16"/>
  <c r="H1977" i="16"/>
  <c r="I1977" i="16"/>
  <c r="H1978" i="16"/>
  <c r="I1978" i="16"/>
  <c r="H1979" i="16"/>
  <c r="I1979" i="16"/>
  <c r="H1980" i="16"/>
  <c r="I1980" i="16"/>
  <c r="H1981" i="16"/>
  <c r="I1981" i="16"/>
  <c r="H1982" i="16"/>
  <c r="I1982" i="16"/>
  <c r="H1983" i="16"/>
  <c r="I1983" i="16"/>
  <c r="H1984" i="16"/>
  <c r="I1984" i="16"/>
  <c r="H1985" i="16"/>
  <c r="I1985" i="16"/>
  <c r="H1986" i="16"/>
  <c r="I1986" i="16"/>
  <c r="H1987" i="16"/>
  <c r="I1987" i="16"/>
  <c r="H1988" i="16"/>
  <c r="I1988" i="16"/>
  <c r="H1989" i="16"/>
  <c r="I1989" i="16"/>
  <c r="H1990" i="16"/>
  <c r="I1990" i="16"/>
  <c r="H1991" i="16"/>
  <c r="I1991" i="16"/>
  <c r="H1992" i="16"/>
  <c r="I1992" i="16"/>
  <c r="H1993" i="16"/>
  <c r="I1993" i="16"/>
  <c r="H1994" i="16"/>
  <c r="I1994" i="16"/>
  <c r="H1995" i="16"/>
  <c r="I1995" i="16"/>
  <c r="H1996" i="16"/>
  <c r="I1996" i="16"/>
  <c r="H1997" i="16"/>
  <c r="I1997" i="16"/>
  <c r="H1998" i="16"/>
  <c r="I1998" i="16"/>
  <c r="H1999" i="16"/>
  <c r="I1999" i="16"/>
  <c r="H2000" i="16"/>
  <c r="I2000" i="16"/>
  <c r="H2001" i="16"/>
  <c r="I2001" i="16"/>
  <c r="H2002" i="16"/>
  <c r="I2002" i="16"/>
  <c r="H2003" i="16"/>
  <c r="I2003" i="16"/>
  <c r="H2004" i="16"/>
  <c r="I2004" i="16"/>
  <c r="H2005" i="16"/>
  <c r="I2005" i="16"/>
  <c r="H2006" i="16"/>
  <c r="I2006" i="16"/>
  <c r="H2007" i="16"/>
  <c r="I2007" i="16"/>
  <c r="H2008" i="16"/>
  <c r="I2008" i="16"/>
  <c r="H2009" i="16"/>
  <c r="I2009" i="16"/>
  <c r="H2010" i="16"/>
  <c r="I2010" i="16"/>
  <c r="H2011" i="16"/>
  <c r="I2011" i="16"/>
  <c r="H2012" i="16"/>
  <c r="I2012" i="16"/>
  <c r="H2013" i="16"/>
  <c r="I2013" i="16"/>
  <c r="H2014" i="16"/>
  <c r="I2014" i="16"/>
  <c r="H2015" i="16"/>
  <c r="I2015" i="16"/>
  <c r="H2016" i="16"/>
  <c r="I2016" i="16"/>
  <c r="H2017" i="16"/>
  <c r="I2017" i="16"/>
  <c r="H2018" i="16"/>
  <c r="I2018" i="16"/>
  <c r="H2019" i="16"/>
  <c r="I2019" i="16"/>
  <c r="H2020" i="16"/>
  <c r="I2020" i="16"/>
  <c r="H2021" i="16"/>
  <c r="I2021" i="16"/>
  <c r="H2022" i="16"/>
  <c r="I2022" i="16"/>
  <c r="H2023" i="16"/>
  <c r="I2023" i="16"/>
  <c r="H2024" i="16"/>
  <c r="I2024" i="16"/>
  <c r="H2025" i="16"/>
  <c r="I2025" i="16"/>
  <c r="H2026" i="16"/>
  <c r="I2026" i="16"/>
  <c r="H2027" i="16"/>
  <c r="I2027" i="16"/>
  <c r="H2028" i="16"/>
  <c r="I2028" i="16"/>
  <c r="H2029" i="16"/>
  <c r="I2029" i="16"/>
  <c r="H2030" i="16"/>
  <c r="I2030" i="16"/>
  <c r="H2031" i="16"/>
  <c r="I2031" i="16"/>
  <c r="H2032" i="16"/>
  <c r="I2032" i="16"/>
  <c r="H2033" i="16"/>
  <c r="I2033" i="16"/>
  <c r="H2034" i="16"/>
  <c r="I2034" i="16"/>
  <c r="H2035" i="16"/>
  <c r="I2035" i="16"/>
  <c r="H2036" i="16"/>
  <c r="I2036" i="16"/>
  <c r="H2037" i="16"/>
  <c r="I2037" i="16"/>
  <c r="H2038" i="16"/>
  <c r="I2038" i="16"/>
  <c r="H2039" i="16"/>
  <c r="I2039" i="16"/>
  <c r="H2040" i="16"/>
  <c r="I2040" i="16"/>
  <c r="H2041" i="16"/>
  <c r="I2041" i="16"/>
  <c r="H2042" i="16"/>
  <c r="I2042" i="16"/>
  <c r="H2043" i="16"/>
  <c r="I2043" i="16"/>
  <c r="H2044" i="16"/>
  <c r="I2044" i="16"/>
  <c r="H2045" i="16"/>
  <c r="I2045" i="16"/>
  <c r="H2046" i="16"/>
  <c r="I2046" i="16"/>
  <c r="H2047" i="16"/>
  <c r="I2047" i="16"/>
  <c r="H2048" i="16"/>
  <c r="I2048" i="16"/>
  <c r="H2049" i="16"/>
  <c r="I2049" i="16"/>
  <c r="H2050" i="16"/>
  <c r="I2050" i="16"/>
  <c r="H2051" i="16"/>
  <c r="I2051" i="16"/>
  <c r="H2052" i="16"/>
  <c r="I2052" i="16"/>
  <c r="H2053" i="16"/>
  <c r="I2053" i="16"/>
  <c r="H2054" i="16"/>
  <c r="I2054" i="16"/>
  <c r="H2055" i="16"/>
  <c r="I2055" i="16"/>
  <c r="H2056" i="16"/>
  <c r="I2056" i="16"/>
  <c r="H2057" i="16"/>
  <c r="I2057" i="16"/>
  <c r="H2058" i="16"/>
  <c r="I2058" i="16"/>
  <c r="H2059" i="16"/>
  <c r="I2059" i="16"/>
  <c r="H2060" i="16"/>
  <c r="I2060" i="16"/>
  <c r="H2061" i="16"/>
  <c r="I2061" i="16"/>
  <c r="H2062" i="16"/>
  <c r="I2062" i="16"/>
  <c r="H2063" i="16"/>
  <c r="I2063" i="16"/>
  <c r="H2064" i="16"/>
  <c r="I2064" i="16"/>
  <c r="H2065" i="16"/>
  <c r="I2065" i="16"/>
  <c r="H2066" i="16"/>
  <c r="I2066" i="16"/>
  <c r="H2067" i="16"/>
  <c r="I2067" i="16"/>
  <c r="H2068" i="16"/>
  <c r="I2068" i="16"/>
  <c r="H2069" i="16"/>
  <c r="I2069" i="16"/>
  <c r="H2070" i="16"/>
  <c r="I2070" i="16"/>
  <c r="H2071" i="16"/>
  <c r="I2071" i="16"/>
  <c r="H2072" i="16"/>
  <c r="I2072" i="16"/>
  <c r="H2073" i="16"/>
  <c r="I2073" i="16"/>
  <c r="H2074" i="16"/>
  <c r="I2074" i="16"/>
  <c r="H2075" i="16"/>
  <c r="I2075" i="16"/>
  <c r="H2076" i="16"/>
  <c r="I2076" i="16"/>
  <c r="H2077" i="16"/>
  <c r="I2077" i="16"/>
  <c r="H2078" i="16"/>
  <c r="I2078" i="16"/>
  <c r="H2079" i="16"/>
  <c r="I2079" i="16"/>
  <c r="H2080" i="16"/>
  <c r="I2080" i="16"/>
  <c r="H2081" i="16"/>
  <c r="I2081" i="16"/>
  <c r="H2082" i="16"/>
  <c r="I2082" i="16"/>
  <c r="H2083" i="16"/>
  <c r="I2083" i="16"/>
  <c r="H2084" i="16"/>
  <c r="I2084" i="16"/>
  <c r="H2085" i="16"/>
  <c r="I2085" i="16"/>
  <c r="H2086" i="16"/>
  <c r="I2086" i="16"/>
  <c r="H2087" i="16"/>
  <c r="I2087" i="16"/>
  <c r="H2088" i="16"/>
  <c r="I2088" i="16"/>
  <c r="H2089" i="16"/>
  <c r="I2089" i="16"/>
  <c r="H2090" i="16"/>
  <c r="I2090" i="16"/>
  <c r="H2091" i="16"/>
  <c r="I2091" i="16"/>
  <c r="H2092" i="16"/>
  <c r="I2092" i="16"/>
  <c r="H2093" i="16"/>
  <c r="I2093" i="16"/>
  <c r="H2094" i="16"/>
  <c r="I2094" i="16"/>
  <c r="H2095" i="16"/>
  <c r="I2095" i="16"/>
  <c r="H2096" i="16"/>
  <c r="I2096" i="16"/>
  <c r="H2097" i="16"/>
  <c r="I2097" i="16"/>
  <c r="H2098" i="16"/>
  <c r="I2098" i="16"/>
  <c r="H2099" i="16"/>
  <c r="I2099" i="16"/>
  <c r="H2100" i="16"/>
  <c r="I2100" i="16"/>
  <c r="H2101" i="16"/>
  <c r="I2101" i="16"/>
  <c r="H2102" i="16"/>
  <c r="I2102" i="16"/>
  <c r="H2103" i="16"/>
  <c r="I2103" i="16"/>
  <c r="H2104" i="16"/>
  <c r="I2104" i="16"/>
  <c r="H2105" i="16"/>
  <c r="I2105" i="16"/>
  <c r="H2106" i="16"/>
  <c r="I2106" i="16"/>
  <c r="H2107" i="16"/>
  <c r="I2107" i="16"/>
  <c r="H2108" i="16"/>
  <c r="I2108" i="16"/>
  <c r="H2109" i="16"/>
  <c r="I2109" i="16"/>
  <c r="H2110" i="16"/>
  <c r="I2110" i="16"/>
  <c r="H2111" i="16"/>
  <c r="I2111" i="16"/>
  <c r="H2112" i="16"/>
  <c r="I2112" i="16"/>
  <c r="H2113" i="16"/>
  <c r="I2113" i="16"/>
  <c r="H2114" i="16"/>
  <c r="I2114" i="16"/>
  <c r="H2115" i="16"/>
  <c r="I2115" i="16"/>
  <c r="H2116" i="16"/>
  <c r="I2116" i="16"/>
  <c r="H2117" i="16"/>
  <c r="I2117" i="16"/>
  <c r="H2118" i="16"/>
  <c r="I2118" i="16"/>
  <c r="H2119" i="16"/>
  <c r="I2119" i="16"/>
  <c r="H2120" i="16"/>
  <c r="I2120" i="16"/>
  <c r="H2121" i="16"/>
  <c r="I2121" i="16"/>
  <c r="H2122" i="16"/>
  <c r="I2122" i="16"/>
  <c r="H2123" i="16"/>
  <c r="I2123" i="16"/>
  <c r="H2124" i="16"/>
  <c r="I2124" i="16"/>
  <c r="H2125" i="16"/>
  <c r="I2125" i="16"/>
  <c r="H2126" i="16"/>
  <c r="I2126" i="16"/>
  <c r="H2127" i="16"/>
  <c r="I2127" i="16"/>
  <c r="H2128" i="16"/>
  <c r="I2128" i="16"/>
  <c r="H2129" i="16"/>
  <c r="I2129" i="16"/>
  <c r="H2130" i="16"/>
  <c r="I2130" i="16"/>
  <c r="H2131" i="16"/>
  <c r="I2131" i="16"/>
  <c r="H2132" i="16"/>
  <c r="I2132" i="16"/>
  <c r="H2133" i="16"/>
  <c r="I2133" i="16"/>
  <c r="H2134" i="16"/>
  <c r="I2134" i="16"/>
  <c r="H2135" i="16"/>
  <c r="I2135" i="16"/>
  <c r="H2136" i="16"/>
  <c r="I2136" i="16"/>
  <c r="H2137" i="16"/>
  <c r="I2137" i="16"/>
  <c r="H2138" i="16"/>
  <c r="I2138" i="16"/>
  <c r="H2139" i="16"/>
  <c r="I2139" i="16"/>
  <c r="H2140" i="16"/>
  <c r="I2140" i="16"/>
  <c r="H2141" i="16"/>
  <c r="I2141" i="16"/>
  <c r="H2142" i="16"/>
  <c r="I2142" i="16"/>
  <c r="H2143" i="16"/>
  <c r="I2143" i="16"/>
  <c r="H2144" i="16"/>
  <c r="I2144" i="16"/>
  <c r="H2145" i="16"/>
  <c r="I2145" i="16"/>
  <c r="H2146" i="16"/>
  <c r="I2146" i="16"/>
  <c r="H2147" i="16"/>
  <c r="I2147" i="16"/>
  <c r="H2148" i="16"/>
  <c r="I2148" i="16"/>
  <c r="H2149" i="16"/>
  <c r="I2149" i="16"/>
  <c r="H2150" i="16"/>
  <c r="I2150" i="16"/>
  <c r="H2151" i="16"/>
  <c r="I2151" i="16"/>
  <c r="H2152" i="16"/>
  <c r="I2152" i="16"/>
  <c r="H2153" i="16"/>
  <c r="I2153" i="16"/>
  <c r="H2154" i="16"/>
  <c r="I2154" i="16"/>
  <c r="H2155" i="16"/>
  <c r="I2155" i="16"/>
  <c r="H2156" i="16"/>
  <c r="I2156" i="16"/>
  <c r="H2157" i="16"/>
  <c r="I2157" i="16"/>
  <c r="H2158" i="16"/>
  <c r="I2158" i="16"/>
  <c r="H2159" i="16"/>
  <c r="I2159" i="16"/>
  <c r="H2160" i="16"/>
  <c r="I2160" i="16"/>
  <c r="H2161" i="16"/>
  <c r="I2161" i="16"/>
  <c r="H2162" i="16"/>
  <c r="I2162" i="16"/>
  <c r="H2163" i="16"/>
  <c r="I2163" i="16"/>
  <c r="H2164" i="16"/>
  <c r="I2164" i="16"/>
  <c r="H2165" i="16"/>
  <c r="I2165" i="16"/>
  <c r="H2166" i="16"/>
  <c r="I2166" i="16"/>
  <c r="H2167" i="16"/>
  <c r="I2167" i="16"/>
  <c r="H2168" i="16"/>
  <c r="I2168" i="16"/>
  <c r="H2169" i="16"/>
  <c r="I2169" i="16"/>
  <c r="H2170" i="16"/>
  <c r="I2170" i="16"/>
  <c r="H2171" i="16"/>
  <c r="I2171" i="16"/>
  <c r="H2172" i="16"/>
  <c r="I2172" i="16"/>
  <c r="H2173" i="16"/>
  <c r="I2173" i="16"/>
  <c r="H2174" i="16"/>
  <c r="I2174" i="16"/>
  <c r="H2175" i="16"/>
  <c r="I2175" i="16"/>
  <c r="H2176" i="16"/>
  <c r="I2176" i="16"/>
  <c r="H2177" i="16"/>
  <c r="I2177" i="16"/>
  <c r="H2178" i="16"/>
  <c r="I2178" i="16"/>
  <c r="H2179" i="16"/>
  <c r="I2179" i="16"/>
  <c r="H2180" i="16"/>
  <c r="I2180" i="16"/>
  <c r="H2181" i="16"/>
  <c r="I2181" i="16"/>
  <c r="H2182" i="16"/>
  <c r="I2182" i="16"/>
  <c r="H2183" i="16"/>
  <c r="I2183" i="16"/>
  <c r="H2184" i="16"/>
  <c r="I2184" i="16"/>
  <c r="H2185" i="16"/>
  <c r="I2185" i="16"/>
  <c r="H2186" i="16"/>
  <c r="I2186" i="16"/>
  <c r="H2187" i="16"/>
  <c r="I2187" i="16"/>
  <c r="H2188" i="16"/>
  <c r="I2188" i="16"/>
  <c r="H2189" i="16"/>
  <c r="I2189" i="16"/>
  <c r="H2190" i="16"/>
  <c r="I2190" i="16"/>
  <c r="H2191" i="16"/>
  <c r="I2191" i="16"/>
  <c r="H2192" i="16"/>
  <c r="I2192" i="16"/>
  <c r="H2193" i="16"/>
  <c r="I2193" i="16"/>
  <c r="H2194" i="16"/>
  <c r="I2194" i="16"/>
  <c r="H2195" i="16"/>
  <c r="I2195" i="16"/>
  <c r="H2196" i="16"/>
  <c r="I2196" i="16"/>
  <c r="H2197" i="16"/>
  <c r="I2197" i="16"/>
  <c r="H2198" i="16"/>
  <c r="I2198" i="16"/>
  <c r="H2199" i="16"/>
  <c r="I2199" i="16"/>
  <c r="H2200" i="16"/>
  <c r="I2200" i="16"/>
  <c r="H2201" i="16"/>
  <c r="I2201" i="16"/>
  <c r="H2202" i="16"/>
  <c r="I2202" i="16"/>
  <c r="H2203" i="16"/>
  <c r="I2203" i="16"/>
  <c r="H2204" i="16"/>
  <c r="I2204" i="16"/>
  <c r="H2205" i="16"/>
  <c r="I2205" i="16"/>
  <c r="H2206" i="16"/>
  <c r="I2206" i="16"/>
  <c r="H2207" i="16"/>
  <c r="I2207" i="16"/>
  <c r="H2208" i="16"/>
  <c r="I2208" i="16"/>
  <c r="H2209" i="16"/>
  <c r="I2209" i="16"/>
  <c r="H2210" i="16"/>
  <c r="I2210" i="16"/>
  <c r="H2211" i="16"/>
  <c r="I2211" i="16"/>
  <c r="H2212" i="16"/>
  <c r="I2212" i="16"/>
  <c r="H2213" i="16"/>
  <c r="I2213" i="16"/>
  <c r="H2214" i="16"/>
  <c r="I2214" i="16"/>
  <c r="H2215" i="16"/>
  <c r="I2215" i="16"/>
  <c r="H2216" i="16"/>
  <c r="I2216" i="16"/>
  <c r="H2217" i="16"/>
  <c r="I2217" i="16"/>
  <c r="H2218" i="16"/>
  <c r="I2218" i="16"/>
  <c r="H2219" i="16"/>
  <c r="I2219" i="16"/>
  <c r="H2220" i="16"/>
  <c r="I2220" i="16"/>
  <c r="H2221" i="16"/>
  <c r="I2221" i="16"/>
  <c r="H2222" i="16"/>
  <c r="I2222" i="16"/>
  <c r="H2223" i="16"/>
  <c r="I2223" i="16"/>
  <c r="H2224" i="16"/>
  <c r="I2224" i="16"/>
  <c r="H2225" i="16"/>
  <c r="I2225" i="16"/>
  <c r="H2226" i="16"/>
  <c r="I2226" i="16"/>
  <c r="H2227" i="16"/>
  <c r="I2227" i="16"/>
  <c r="H2228" i="16"/>
  <c r="I2228" i="16"/>
  <c r="H2229" i="16"/>
  <c r="I2229" i="16"/>
  <c r="H2230" i="16"/>
  <c r="I2230" i="16"/>
  <c r="H2231" i="16"/>
  <c r="I2231" i="16"/>
  <c r="H2232" i="16"/>
  <c r="I2232" i="16"/>
  <c r="H2233" i="16"/>
  <c r="I2233" i="16"/>
  <c r="H2234" i="16"/>
  <c r="I2234" i="16"/>
  <c r="H2235" i="16"/>
  <c r="I2235" i="16"/>
  <c r="H2236" i="16"/>
  <c r="I2236" i="16"/>
  <c r="H2237" i="16"/>
  <c r="I2237" i="16"/>
  <c r="H2238" i="16"/>
  <c r="I2238" i="16"/>
  <c r="H2239" i="16"/>
  <c r="I2239" i="16"/>
  <c r="H2240" i="16"/>
  <c r="I2240" i="16"/>
  <c r="H2241" i="16"/>
  <c r="I2241" i="16"/>
  <c r="H2242" i="16"/>
  <c r="I2242" i="16"/>
  <c r="H2243" i="16"/>
  <c r="I2243" i="16"/>
  <c r="H2244" i="16"/>
  <c r="I2244" i="16"/>
  <c r="H2245" i="16"/>
  <c r="I2245" i="16"/>
  <c r="H2246" i="16"/>
  <c r="I2246" i="16"/>
  <c r="H2247" i="16"/>
  <c r="I2247" i="16"/>
  <c r="H2248" i="16"/>
  <c r="I2248" i="16"/>
  <c r="H2249" i="16"/>
  <c r="I2249" i="16"/>
  <c r="H2250" i="16"/>
  <c r="I2250" i="16"/>
  <c r="H2251" i="16"/>
  <c r="I2251" i="16"/>
  <c r="H2252" i="16"/>
  <c r="I2252" i="16"/>
  <c r="H2253" i="16"/>
  <c r="I2253" i="16"/>
  <c r="H2254" i="16"/>
  <c r="I2254" i="16"/>
  <c r="H2255" i="16"/>
  <c r="I2255" i="16"/>
  <c r="H2256" i="16"/>
  <c r="I2256" i="16"/>
  <c r="H2257" i="16"/>
  <c r="I2257" i="16"/>
  <c r="H2258" i="16"/>
  <c r="I2258" i="16"/>
  <c r="H2259" i="16"/>
  <c r="I2259" i="16"/>
  <c r="H2260" i="16"/>
  <c r="I2260" i="16"/>
  <c r="H2261" i="16"/>
  <c r="I2261" i="16"/>
  <c r="H2262" i="16"/>
  <c r="I2262" i="16"/>
  <c r="H2263" i="16"/>
  <c r="I2263" i="16"/>
  <c r="H2264" i="16"/>
  <c r="I2264" i="16"/>
  <c r="H2265" i="16"/>
  <c r="I2265" i="16"/>
  <c r="H2266" i="16"/>
  <c r="I2266" i="16"/>
  <c r="H2267" i="16"/>
  <c r="I2267" i="16"/>
  <c r="H2268" i="16"/>
  <c r="I2268" i="16"/>
  <c r="H2269" i="16"/>
  <c r="I2269" i="16"/>
  <c r="H2270" i="16"/>
  <c r="I2270" i="16"/>
  <c r="H2271" i="16"/>
  <c r="I2271" i="16"/>
  <c r="H2272" i="16"/>
  <c r="I2272" i="16"/>
  <c r="H2273" i="16"/>
  <c r="I2273" i="16"/>
  <c r="H2274" i="16"/>
  <c r="I2274" i="16"/>
  <c r="H2275" i="16"/>
  <c r="I2275" i="16"/>
  <c r="H2276" i="16"/>
  <c r="I2276" i="16"/>
  <c r="H2277" i="16"/>
  <c r="I2277" i="16"/>
  <c r="H2278" i="16"/>
  <c r="I2278" i="16"/>
  <c r="H2279" i="16"/>
  <c r="I2279" i="16"/>
  <c r="H2280" i="16"/>
  <c r="I2280" i="16"/>
  <c r="H2281" i="16"/>
  <c r="I2281" i="16"/>
  <c r="H2282" i="16"/>
  <c r="I2282" i="16"/>
  <c r="H2283" i="16"/>
  <c r="I2283" i="16"/>
  <c r="H2284" i="16"/>
  <c r="I2284" i="16"/>
  <c r="H2285" i="16"/>
  <c r="I2285" i="16"/>
  <c r="H2286" i="16"/>
  <c r="I2286" i="16"/>
  <c r="H2287" i="16"/>
  <c r="I2287" i="16"/>
  <c r="H2288" i="16"/>
  <c r="I2288" i="16"/>
  <c r="H2289" i="16"/>
  <c r="I2289" i="16"/>
  <c r="H2290" i="16"/>
  <c r="I2290" i="16"/>
  <c r="H2291" i="16"/>
  <c r="I2291" i="16"/>
  <c r="H2292" i="16"/>
  <c r="I2292" i="16"/>
  <c r="H2293" i="16"/>
  <c r="I2293" i="16"/>
  <c r="H2294" i="16"/>
  <c r="I2294" i="16"/>
  <c r="H2295" i="16"/>
  <c r="I2295" i="16"/>
  <c r="H2296" i="16"/>
  <c r="I2296" i="16"/>
  <c r="H2297" i="16"/>
  <c r="I2297" i="16"/>
  <c r="H2298" i="16"/>
  <c r="I2298" i="16"/>
  <c r="H2299" i="16"/>
  <c r="I2299" i="16"/>
  <c r="H2300" i="16"/>
  <c r="I2300" i="16"/>
  <c r="H2301" i="16"/>
  <c r="I2301" i="16"/>
  <c r="H2302" i="16"/>
  <c r="I2302" i="16"/>
  <c r="H2303" i="16"/>
  <c r="I2303" i="16"/>
  <c r="H2304" i="16"/>
  <c r="I2304" i="16"/>
  <c r="H2305" i="16"/>
  <c r="I2305" i="16"/>
  <c r="H2306" i="16"/>
  <c r="I2306" i="16"/>
  <c r="H2307" i="16"/>
  <c r="I2307" i="16"/>
  <c r="H2308" i="16"/>
  <c r="I2308" i="16"/>
  <c r="H2309" i="16"/>
  <c r="I2309" i="16"/>
  <c r="H2310" i="16"/>
  <c r="I2310" i="16"/>
  <c r="H2311" i="16"/>
  <c r="I2311" i="16"/>
  <c r="H2312" i="16"/>
  <c r="I2312" i="16"/>
  <c r="H2313" i="16"/>
  <c r="I2313" i="16"/>
  <c r="H2314" i="16"/>
  <c r="I2314" i="16"/>
  <c r="H2315" i="16"/>
  <c r="I2315" i="16"/>
  <c r="H2316" i="16"/>
  <c r="I2316" i="16"/>
  <c r="H2317" i="16"/>
  <c r="I2317" i="16"/>
  <c r="H2318" i="16"/>
  <c r="I2318" i="16"/>
  <c r="H2319" i="16"/>
  <c r="I2319" i="16"/>
  <c r="H2320" i="16"/>
  <c r="I2320" i="16"/>
  <c r="H2321" i="16"/>
  <c r="I2321" i="16"/>
  <c r="H2322" i="16"/>
  <c r="I2322" i="16"/>
  <c r="H2323" i="16"/>
  <c r="I2323" i="16"/>
  <c r="H2324" i="16"/>
  <c r="I2324" i="16"/>
  <c r="H2325" i="16"/>
  <c r="I2325" i="16"/>
  <c r="H2326" i="16"/>
  <c r="I2326" i="16"/>
  <c r="H2327" i="16"/>
  <c r="I2327" i="16"/>
  <c r="H2328" i="16"/>
  <c r="I2328" i="16"/>
  <c r="H2329" i="16"/>
  <c r="I2329" i="16"/>
  <c r="H2330" i="16"/>
  <c r="I2330" i="16"/>
  <c r="H2331" i="16"/>
  <c r="I2331" i="16"/>
  <c r="H2332" i="16"/>
  <c r="I2332" i="16"/>
  <c r="H2333" i="16"/>
  <c r="I2333" i="16"/>
  <c r="H2334" i="16"/>
  <c r="I2334" i="16"/>
  <c r="H2335" i="16"/>
  <c r="I2335" i="16"/>
  <c r="H2336" i="16"/>
  <c r="I2336" i="16"/>
  <c r="H2337" i="16"/>
  <c r="I2337" i="16"/>
  <c r="H2338" i="16"/>
  <c r="I2338" i="16"/>
  <c r="H2339" i="16"/>
  <c r="I2339" i="16"/>
  <c r="H2340" i="16"/>
  <c r="I2340" i="16"/>
  <c r="H2341" i="16"/>
  <c r="I2341" i="16"/>
  <c r="H2342" i="16"/>
  <c r="I2342" i="16"/>
  <c r="H2343" i="16"/>
  <c r="I2343" i="16"/>
  <c r="H2344" i="16"/>
  <c r="I2344" i="16"/>
  <c r="H2345" i="16"/>
  <c r="I2345" i="16"/>
  <c r="H2346" i="16"/>
  <c r="I2346" i="16"/>
  <c r="H2347" i="16"/>
  <c r="I2347" i="16"/>
  <c r="H2348" i="16"/>
  <c r="I2348" i="16"/>
  <c r="H2349" i="16"/>
  <c r="I2349" i="16"/>
  <c r="H2350" i="16"/>
  <c r="I2350" i="16"/>
  <c r="H2351" i="16"/>
  <c r="I2351" i="16"/>
  <c r="H2352" i="16"/>
  <c r="I2352" i="16"/>
  <c r="H2353" i="16"/>
  <c r="I2353" i="16"/>
  <c r="H2354" i="16"/>
  <c r="I2354" i="16"/>
  <c r="H2355" i="16"/>
  <c r="I2355" i="16"/>
  <c r="H2356" i="16"/>
  <c r="I2356" i="16"/>
  <c r="H2357" i="16"/>
  <c r="I2357" i="16"/>
  <c r="H2358" i="16"/>
  <c r="I2358" i="16"/>
  <c r="H2359" i="16"/>
  <c r="I2359" i="16"/>
  <c r="H2360" i="16"/>
  <c r="I2360" i="16"/>
  <c r="H2361" i="16"/>
  <c r="I2361" i="16"/>
  <c r="H2362" i="16"/>
  <c r="I2362" i="16"/>
  <c r="H2363" i="16"/>
  <c r="I2363" i="16"/>
  <c r="H2364" i="16"/>
  <c r="I2364" i="16"/>
  <c r="H2365" i="16"/>
  <c r="I2365" i="16"/>
  <c r="H2366" i="16"/>
  <c r="I2366" i="16"/>
  <c r="H2367" i="16"/>
  <c r="I2367" i="16"/>
  <c r="H2368" i="16"/>
  <c r="I2368" i="16"/>
  <c r="H2369" i="16"/>
  <c r="I2369" i="16"/>
  <c r="H2370" i="16"/>
  <c r="I2370" i="16"/>
  <c r="H2371" i="16"/>
  <c r="I2371" i="16"/>
  <c r="H2372" i="16"/>
  <c r="I2372" i="16"/>
  <c r="H2373" i="16"/>
  <c r="I2373" i="16"/>
  <c r="H2374" i="16"/>
  <c r="I2374" i="16"/>
  <c r="H2375" i="16"/>
  <c r="I2375" i="16"/>
  <c r="H2376" i="16"/>
  <c r="I2376" i="16"/>
  <c r="H2377" i="16"/>
  <c r="I2377" i="16"/>
  <c r="H2378" i="16"/>
  <c r="I2378" i="16"/>
  <c r="H2379" i="16"/>
  <c r="I2379" i="16"/>
  <c r="H2380" i="16"/>
  <c r="I2380" i="16"/>
  <c r="H2381" i="16"/>
  <c r="I2381" i="16"/>
  <c r="H2382" i="16"/>
  <c r="I2382" i="16"/>
  <c r="H2383" i="16"/>
  <c r="I2383" i="16"/>
  <c r="H2384" i="16"/>
  <c r="I2384" i="16"/>
  <c r="H2385" i="16"/>
  <c r="I2385" i="16"/>
  <c r="H2386" i="16"/>
  <c r="I2386" i="16"/>
  <c r="H2387" i="16"/>
  <c r="I2387" i="16"/>
  <c r="H2388" i="16"/>
  <c r="I2388" i="16"/>
  <c r="H2389" i="16"/>
  <c r="I2389" i="16"/>
  <c r="H2390" i="16"/>
  <c r="I2390" i="16"/>
  <c r="H2391" i="16"/>
  <c r="I2391" i="16"/>
  <c r="H2392" i="16"/>
  <c r="I2392" i="16"/>
  <c r="H2393" i="16"/>
  <c r="I2393" i="16"/>
  <c r="H2394" i="16"/>
  <c r="I2394" i="16"/>
  <c r="H2395" i="16"/>
  <c r="I2395" i="16"/>
  <c r="H2396" i="16"/>
  <c r="I2396" i="16"/>
  <c r="H2397" i="16"/>
  <c r="I2397" i="16"/>
  <c r="H2398" i="16"/>
  <c r="I2398" i="16"/>
  <c r="H2399" i="16"/>
  <c r="I2399" i="16"/>
  <c r="H2400" i="16"/>
  <c r="I2400" i="16"/>
  <c r="H2401" i="16"/>
  <c r="I2401" i="16"/>
  <c r="H2402" i="16"/>
  <c r="I2402" i="16"/>
  <c r="H2403" i="16"/>
  <c r="I2403" i="16"/>
  <c r="H2404" i="16"/>
  <c r="I2404" i="16"/>
  <c r="H2405" i="16"/>
  <c r="I2405" i="16"/>
  <c r="H2406" i="16"/>
  <c r="I2406" i="16"/>
  <c r="H2407" i="16"/>
  <c r="I2407" i="16"/>
  <c r="H2408" i="16"/>
  <c r="I2408" i="16"/>
  <c r="H2409" i="16"/>
  <c r="I2409" i="16"/>
  <c r="H2410" i="16"/>
  <c r="I2410" i="16"/>
  <c r="H2411" i="16"/>
  <c r="I2411" i="16"/>
  <c r="H2412" i="16"/>
  <c r="I2412" i="16"/>
  <c r="H2413" i="16"/>
  <c r="I2413" i="16"/>
  <c r="H2414" i="16"/>
  <c r="I2414" i="16"/>
  <c r="H2415" i="16"/>
  <c r="I2415" i="16"/>
  <c r="H2416" i="16"/>
  <c r="I2416" i="16"/>
  <c r="H2417" i="16"/>
  <c r="I2417" i="16"/>
  <c r="H2418" i="16"/>
  <c r="I2418" i="16"/>
  <c r="H2419" i="16"/>
  <c r="I2419" i="16"/>
  <c r="H2420" i="16"/>
  <c r="I2420" i="16"/>
  <c r="H2421" i="16"/>
  <c r="I2421" i="16"/>
  <c r="H2422" i="16"/>
  <c r="I2422" i="16"/>
  <c r="H2423" i="16"/>
  <c r="I2423" i="16"/>
  <c r="H2424" i="16"/>
  <c r="I2424" i="16"/>
  <c r="H2425" i="16"/>
  <c r="I2425" i="16"/>
  <c r="H2426" i="16"/>
  <c r="I2426" i="16"/>
  <c r="H2427" i="16"/>
  <c r="I2427" i="16"/>
  <c r="H2428" i="16"/>
  <c r="I2428" i="16"/>
  <c r="H2429" i="16"/>
  <c r="I2429" i="16"/>
  <c r="H2430" i="16"/>
  <c r="I2430" i="16"/>
  <c r="H2431" i="16"/>
  <c r="I2431" i="16"/>
  <c r="H2432" i="16"/>
  <c r="I2432" i="16"/>
  <c r="H2433" i="16"/>
  <c r="I2433" i="16"/>
  <c r="H2434" i="16"/>
  <c r="I2434" i="16"/>
  <c r="H2435" i="16"/>
  <c r="I2435" i="16"/>
  <c r="H2436" i="16"/>
  <c r="I2436" i="16"/>
  <c r="H2437" i="16"/>
  <c r="I2437" i="16"/>
  <c r="H2438" i="16"/>
  <c r="I2438" i="16"/>
  <c r="H2439" i="16"/>
  <c r="I2439" i="16"/>
  <c r="H2440" i="16"/>
  <c r="I2440" i="16"/>
  <c r="H2441" i="16"/>
  <c r="I2441" i="16"/>
  <c r="H2442" i="16"/>
  <c r="I2442" i="16"/>
  <c r="H2443" i="16"/>
  <c r="I2443" i="16"/>
  <c r="H2444" i="16"/>
  <c r="I2444" i="16"/>
  <c r="H2445" i="16"/>
  <c r="I2445" i="16"/>
  <c r="H2446" i="16"/>
  <c r="I2446" i="16"/>
  <c r="H2447" i="16"/>
  <c r="I2447" i="16"/>
  <c r="H2448" i="16"/>
  <c r="I2448" i="16"/>
  <c r="H2449" i="16"/>
  <c r="I2449" i="16"/>
  <c r="H2450" i="16"/>
  <c r="I2450" i="16"/>
  <c r="H2451" i="16"/>
  <c r="I2451" i="16"/>
  <c r="H2452" i="16"/>
  <c r="I2452" i="16"/>
  <c r="H2453" i="16"/>
  <c r="I2453" i="16"/>
  <c r="H2454" i="16"/>
  <c r="I2454" i="16"/>
  <c r="H2455" i="16"/>
  <c r="I2455" i="16"/>
  <c r="H2456" i="16"/>
  <c r="I2456" i="16"/>
  <c r="H2457" i="16"/>
  <c r="I2457" i="16"/>
  <c r="H2458" i="16"/>
  <c r="I2458" i="16"/>
  <c r="H2459" i="16"/>
  <c r="I2459" i="16"/>
  <c r="H2460" i="16"/>
  <c r="I2460" i="16"/>
  <c r="H2461" i="16"/>
  <c r="I2461" i="16"/>
  <c r="H2462" i="16"/>
  <c r="I2462" i="16"/>
  <c r="H2463" i="16"/>
  <c r="I2463" i="16"/>
  <c r="H2464" i="16"/>
  <c r="I2464" i="16"/>
  <c r="H2465" i="16"/>
  <c r="I2465" i="16"/>
  <c r="H2466" i="16"/>
  <c r="I2466" i="16"/>
  <c r="H2467" i="16"/>
  <c r="I2467" i="16"/>
  <c r="H2468" i="16"/>
  <c r="I2468" i="16"/>
  <c r="H2469" i="16"/>
  <c r="I2469" i="16"/>
  <c r="H2470" i="16"/>
  <c r="I2470" i="16"/>
  <c r="H2471" i="16"/>
  <c r="I2471" i="16"/>
  <c r="H2472" i="16"/>
  <c r="I2472" i="16"/>
  <c r="H2473" i="16"/>
  <c r="I2473" i="16"/>
  <c r="H2474" i="16"/>
  <c r="I2474" i="16"/>
  <c r="H2475" i="16"/>
  <c r="I2475" i="16"/>
  <c r="H2476" i="16"/>
  <c r="I2476" i="16"/>
  <c r="H2477" i="16"/>
  <c r="I2477" i="16"/>
  <c r="H2478" i="16"/>
  <c r="I2478" i="16"/>
  <c r="H2479" i="16"/>
  <c r="I2479" i="16"/>
  <c r="H2480" i="16"/>
  <c r="I2480" i="16"/>
  <c r="H2481" i="16"/>
  <c r="I2481" i="16"/>
  <c r="H2482" i="16"/>
  <c r="I2482" i="16"/>
  <c r="H2483" i="16"/>
  <c r="I2483" i="16"/>
  <c r="H2484" i="16"/>
  <c r="I2484" i="16"/>
  <c r="H2485" i="16"/>
  <c r="I2485" i="16"/>
  <c r="H2486" i="16"/>
  <c r="I2486" i="16"/>
  <c r="H2487" i="16"/>
  <c r="I2487" i="16"/>
  <c r="H2488" i="16"/>
  <c r="I2488" i="16"/>
  <c r="H2489" i="16"/>
  <c r="I2489" i="16"/>
  <c r="H2490" i="16"/>
  <c r="I2490" i="16"/>
  <c r="H2491" i="16"/>
  <c r="I2491" i="16"/>
  <c r="H2492" i="16"/>
  <c r="I2492" i="16"/>
  <c r="I16" i="16"/>
  <c r="H16" i="16"/>
  <c r="V47" i="16" l="1"/>
  <c r="V63" i="16"/>
  <c r="V2084" i="16"/>
  <c r="V2080" i="16"/>
  <c r="V2012" i="16"/>
  <c r="V2000" i="16"/>
  <c r="V1844" i="16"/>
  <c r="V1760" i="16"/>
  <c r="V1604" i="16"/>
  <c r="V1304" i="16"/>
  <c r="V1180" i="16"/>
  <c r="V1148" i="16"/>
  <c r="V1088" i="16"/>
  <c r="V792" i="16"/>
  <c r="V768" i="16"/>
  <c r="V684" i="16"/>
  <c r="V628" i="16"/>
  <c r="V360" i="16"/>
  <c r="V208" i="16"/>
  <c r="R187" i="16"/>
  <c r="R2031" i="16"/>
  <c r="R95" i="16"/>
  <c r="R2019" i="16"/>
  <c r="R1587" i="16"/>
  <c r="V2115" i="16"/>
  <c r="V2043" i="16"/>
  <c r="V1899" i="16"/>
  <c r="V1775" i="16"/>
  <c r="V1627" i="16"/>
  <c r="V1436" i="16"/>
  <c r="V1655" i="16"/>
  <c r="R2306" i="16"/>
  <c r="R2234" i="16"/>
  <c r="R1994" i="16"/>
  <c r="R1874" i="16"/>
  <c r="R1796" i="16"/>
  <c r="R1778" i="16"/>
  <c r="R1766" i="16"/>
  <c r="R1694" i="16"/>
  <c r="R1670" i="16"/>
  <c r="R1586" i="16"/>
  <c r="R1466" i="16"/>
  <c r="R1394" i="16"/>
  <c r="R1382" i="16"/>
  <c r="R1370" i="16"/>
  <c r="R1358" i="16"/>
  <c r="R1346" i="16"/>
  <c r="R1334" i="16"/>
  <c r="R1322" i="16"/>
  <c r="R1310" i="16"/>
  <c r="R1298" i="16"/>
  <c r="R1286" i="16"/>
  <c r="R1274" i="16"/>
  <c r="R1262" i="16"/>
  <c r="R1250" i="16"/>
  <c r="R1226" i="16"/>
  <c r="R1214" i="16"/>
  <c r="R1202" i="16"/>
  <c r="R1190" i="16"/>
  <c r="R1178" i="16"/>
  <c r="R1166" i="16"/>
  <c r="R1154" i="16"/>
  <c r="R1142" i="16"/>
  <c r="R1130" i="16"/>
  <c r="R1118" i="16"/>
  <c r="R1106" i="16"/>
  <c r="R1094" i="16"/>
  <c r="R1082" i="16"/>
  <c r="R1070" i="16"/>
  <c r="R1058" i="16"/>
  <c r="R1046" i="16"/>
  <c r="R1034" i="16"/>
  <c r="R1022" i="16"/>
  <c r="R1010" i="16"/>
  <c r="R998" i="16"/>
  <c r="R986" i="16"/>
  <c r="R974" i="16"/>
  <c r="R962" i="16"/>
  <c r="R950" i="16"/>
  <c r="R938" i="16"/>
  <c r="R914" i="16"/>
  <c r="R902" i="16"/>
  <c r="R890" i="16"/>
  <c r="R878" i="16"/>
  <c r="R866" i="16"/>
  <c r="R854" i="16"/>
  <c r="R842" i="16"/>
  <c r="R830" i="16"/>
  <c r="R818" i="16"/>
  <c r="R806" i="16"/>
  <c r="R794" i="16"/>
  <c r="R782" i="16"/>
  <c r="R770" i="16"/>
  <c r="R758" i="16"/>
  <c r="R746" i="16"/>
  <c r="R734" i="16"/>
  <c r="R722" i="16"/>
  <c r="R710" i="16"/>
  <c r="R698" i="16"/>
  <c r="R686" i="16"/>
  <c r="R674" i="16"/>
  <c r="R662" i="16"/>
  <c r="V1428" i="16"/>
  <c r="R2378" i="16"/>
  <c r="V2203" i="16"/>
  <c r="V2151" i="16"/>
  <c r="V2055" i="16"/>
  <c r="V2015" i="16"/>
  <c r="V1931" i="16"/>
  <c r="V1827" i="16"/>
  <c r="V1815" i="16"/>
  <c r="V1799" i="16"/>
  <c r="V1683" i="16"/>
  <c r="V1603" i="16"/>
  <c r="R2486" i="16"/>
  <c r="R2414" i="16"/>
  <c r="R2270" i="16"/>
  <c r="R2054" i="16"/>
  <c r="R1862" i="16"/>
  <c r="V2239" i="16"/>
  <c r="V2187" i="16"/>
  <c r="V2095" i="16"/>
  <c r="V2059" i="16"/>
  <c r="V2039" i="16"/>
  <c r="V1979" i="16"/>
  <c r="V1967" i="16"/>
  <c r="V1883" i="16"/>
  <c r="V1851" i="16"/>
  <c r="V1791" i="16"/>
  <c r="V1763" i="16"/>
  <c r="V1739" i="16"/>
  <c r="V1719" i="16"/>
  <c r="V1707" i="16"/>
  <c r="V1691" i="16"/>
  <c r="V1631" i="16"/>
  <c r="V1623" i="16"/>
  <c r="V1599" i="16"/>
  <c r="V1587" i="16"/>
  <c r="V1567" i="16"/>
  <c r="V1559" i="16"/>
  <c r="V1523" i="16"/>
  <c r="V1499" i="16"/>
  <c r="V1495" i="16"/>
  <c r="V1471" i="16"/>
  <c r="V1459" i="16"/>
  <c r="V1455" i="16"/>
  <c r="V1439" i="16"/>
  <c r="V1427" i="16"/>
  <c r="V1403" i="16"/>
  <c r="V1391" i="16"/>
  <c r="V1355" i="16"/>
  <c r="V1351" i="16"/>
  <c r="V143" i="16"/>
  <c r="R2450" i="16"/>
  <c r="R2198" i="16"/>
  <c r="R2162" i="16"/>
  <c r="R2090" i="16"/>
  <c r="R2018" i="16"/>
  <c r="R1922" i="16"/>
  <c r="V1388" i="16"/>
  <c r="V1220" i="16"/>
  <c r="R567" i="16"/>
  <c r="R195" i="16"/>
  <c r="R2630" i="16"/>
  <c r="R650" i="16"/>
  <c r="R638" i="16"/>
  <c r="R626" i="16"/>
  <c r="R614" i="16"/>
  <c r="R602" i="16"/>
  <c r="R590" i="16"/>
  <c r="R578" i="16"/>
  <c r="R566" i="16"/>
  <c r="R554" i="16"/>
  <c r="R542" i="16"/>
  <c r="R530" i="16"/>
  <c r="R518" i="16"/>
  <c r="R506" i="16"/>
  <c r="R494" i="16"/>
  <c r="R482" i="16"/>
  <c r="R470" i="16"/>
  <c r="R458" i="16"/>
  <c r="R446" i="16"/>
  <c r="R434" i="16"/>
  <c r="R422" i="16"/>
  <c r="R410" i="16"/>
  <c r="R398" i="16"/>
  <c r="R386" i="16"/>
  <c r="R374" i="16"/>
  <c r="R362" i="16"/>
  <c r="R350" i="16"/>
  <c r="R338" i="16"/>
  <c r="R326" i="16"/>
  <c r="R314" i="16"/>
  <c r="R302" i="16"/>
  <c r="R290" i="16"/>
  <c r="R278" i="16"/>
  <c r="R266" i="16"/>
  <c r="R254" i="16"/>
  <c r="R242" i="16"/>
  <c r="R230" i="16"/>
  <c r="R218" i="16"/>
  <c r="R206" i="16"/>
  <c r="R194" i="16"/>
  <c r="R182" i="16"/>
  <c r="R170" i="16"/>
  <c r="R158" i="16"/>
  <c r="R146" i="16"/>
  <c r="R134" i="16"/>
  <c r="R122" i="16"/>
  <c r="R110" i="16"/>
  <c r="R98" i="16"/>
  <c r="R86" i="16"/>
  <c r="R74" i="16"/>
  <c r="R62" i="16"/>
  <c r="R50" i="16"/>
  <c r="R38" i="16"/>
  <c r="R26" i="16"/>
  <c r="R2521" i="16"/>
  <c r="R2015" i="16"/>
  <c r="R1991" i="16"/>
  <c r="R1955" i="16"/>
  <c r="R1859" i="16"/>
  <c r="R1835" i="16"/>
  <c r="R1823" i="16"/>
  <c r="R1583" i="16"/>
  <c r="R1571" i="16"/>
  <c r="R1499" i="16"/>
  <c r="R1439" i="16"/>
  <c r="R1295" i="16"/>
  <c r="R1283" i="16"/>
  <c r="R1199" i="16"/>
  <c r="R1139" i="16"/>
  <c r="R1115" i="16"/>
  <c r="R995" i="16"/>
  <c r="R971" i="16"/>
  <c r="R923" i="16"/>
  <c r="R671" i="16"/>
  <c r="R599" i="16"/>
  <c r="R539" i="16"/>
  <c r="R515" i="16"/>
  <c r="R395" i="16"/>
  <c r="R371" i="16"/>
  <c r="R143" i="16"/>
  <c r="R71" i="16"/>
  <c r="R2738" i="16"/>
  <c r="R2702" i="16"/>
  <c r="R2522" i="16"/>
  <c r="V22" i="16"/>
  <c r="V18" i="16"/>
  <c r="R2796" i="16"/>
  <c r="R2628" i="16"/>
  <c r="R2592" i="16"/>
  <c r="R2580" i="16"/>
  <c r="R2556" i="16"/>
  <c r="R2544" i="16"/>
  <c r="R753" i="16"/>
  <c r="R696" i="16"/>
  <c r="R396" i="16"/>
  <c r="R372" i="16"/>
  <c r="R24" i="16"/>
  <c r="R1651" i="16"/>
  <c r="R1399" i="16"/>
  <c r="R1351" i="16"/>
  <c r="R523" i="16"/>
  <c r="R427" i="16"/>
  <c r="R2718" i="16"/>
  <c r="R2014" i="16"/>
  <c r="R2002" i="16"/>
  <c r="R1978" i="16"/>
  <c r="R1930" i="16"/>
  <c r="R1798" i="16"/>
  <c r="R1523" i="16"/>
  <c r="R623" i="16"/>
  <c r="R1834" i="16"/>
  <c r="R1099" i="16"/>
  <c r="R1975" i="16"/>
  <c r="R1327" i="16"/>
  <c r="R751" i="16"/>
  <c r="R235" i="16"/>
  <c r="R2646" i="16"/>
  <c r="R1990" i="16"/>
  <c r="R1954" i="16"/>
  <c r="R1858" i="16"/>
  <c r="R1822" i="16"/>
  <c r="R1723" i="16"/>
  <c r="R1027" i="16"/>
  <c r="R2808" i="16"/>
  <c r="R1614" i="16"/>
  <c r="R1458" i="16"/>
  <c r="R714" i="16"/>
  <c r="R558" i="16"/>
  <c r="R2717" i="16"/>
  <c r="R2681" i="16"/>
  <c r="R2669" i="16"/>
  <c r="R2633" i="16"/>
  <c r="R2501" i="16"/>
  <c r="R1976" i="16"/>
  <c r="R1844" i="16"/>
  <c r="R1784" i="16"/>
  <c r="R1736" i="16"/>
  <c r="R1652" i="16"/>
  <c r="R1412" i="16"/>
  <c r="R1328" i="16"/>
  <c r="R1136" i="16"/>
  <c r="R944" i="16"/>
  <c r="R836" i="16"/>
  <c r="R752" i="16"/>
  <c r="R644" i="16"/>
  <c r="R500" i="16"/>
  <c r="R428" i="16"/>
  <c r="R368" i="16"/>
  <c r="R236" i="16"/>
  <c r="R164" i="16"/>
  <c r="R116" i="16"/>
  <c r="R20" i="16"/>
  <c r="R2809" i="16"/>
  <c r="R2797" i="16"/>
  <c r="R2761" i="16"/>
  <c r="R2292" i="16"/>
  <c r="R2286" i="16"/>
  <c r="R1072" i="16"/>
  <c r="V2467" i="16"/>
  <c r="V2435" i="16"/>
  <c r="V1331" i="16"/>
  <c r="V1323" i="16"/>
  <c r="V1315" i="16"/>
  <c r="V1311" i="16"/>
  <c r="V1303" i="16"/>
  <c r="V1295" i="16"/>
  <c r="V1287" i="16"/>
  <c r="V1279" i="16"/>
  <c r="V1271" i="16"/>
  <c r="V1263" i="16"/>
  <c r="V1255" i="16"/>
  <c r="V1247" i="16"/>
  <c r="V1235" i="16"/>
  <c r="V1227" i="16"/>
  <c r="V1223" i="16"/>
  <c r="V1215" i="16"/>
  <c r="V1207" i="16"/>
  <c r="V1199" i="16"/>
  <c r="V1191" i="16"/>
  <c r="V1187" i="16"/>
  <c r="V1179" i="16"/>
  <c r="V1171" i="16"/>
  <c r="V1163" i="16"/>
  <c r="V1155" i="16"/>
  <c r="V1147" i="16"/>
  <c r="V1139" i="16"/>
  <c r="V1131" i="16"/>
  <c r="V1127" i="16"/>
  <c r="V1119" i="16"/>
  <c r="V1111" i="16"/>
  <c r="V1103" i="16"/>
  <c r="V1095" i="16"/>
  <c r="V1091" i="16"/>
  <c r="V1083" i="16"/>
  <c r="V1075" i="16"/>
  <c r="V1067" i="16"/>
  <c r="V1059" i="16"/>
  <c r="V1051" i="16"/>
  <c r="V1043" i="16"/>
  <c r="V1031" i="16"/>
  <c r="V1023" i="16"/>
  <c r="V1015" i="16"/>
  <c r="V1011" i="16"/>
  <c r="V1003" i="16"/>
  <c r="V995" i="16"/>
  <c r="V991" i="16"/>
  <c r="V983" i="16"/>
  <c r="V975" i="16"/>
  <c r="V967" i="16"/>
  <c r="V959" i="16"/>
  <c r="V951" i="16"/>
  <c r="V943" i="16"/>
  <c r="V939" i="16"/>
  <c r="V931" i="16"/>
  <c r="V923" i="16"/>
  <c r="V915" i="16"/>
  <c r="V907" i="16"/>
  <c r="V899" i="16"/>
  <c r="V895" i="16"/>
  <c r="V887" i="16"/>
  <c r="V879" i="16"/>
  <c r="V871" i="16"/>
  <c r="V863" i="16"/>
  <c r="V855" i="16"/>
  <c r="V847" i="16"/>
  <c r="V839" i="16"/>
  <c r="V831" i="16"/>
  <c r="V823" i="16"/>
  <c r="V811" i="16"/>
  <c r="V807" i="16"/>
  <c r="V799" i="16"/>
  <c r="V791" i="16"/>
  <c r="V783" i="16"/>
  <c r="V775" i="16"/>
  <c r="V767" i="16"/>
  <c r="V759" i="16"/>
  <c r="V751" i="16"/>
  <c r="V747" i="16"/>
  <c r="V739" i="16"/>
  <c r="V731" i="16"/>
  <c r="V723" i="16"/>
  <c r="V715" i="16"/>
  <c r="V707" i="16"/>
  <c r="V699" i="16"/>
  <c r="V691" i="16"/>
  <c r="V679" i="16"/>
  <c r="V671" i="16"/>
  <c r="V663" i="16"/>
  <c r="V655" i="16"/>
  <c r="V647" i="16"/>
  <c r="V643" i="16"/>
  <c r="V635" i="16"/>
  <c r="V627" i="16"/>
  <c r="V623" i="16"/>
  <c r="V615" i="16"/>
  <c r="V607" i="16"/>
  <c r="V603" i="16"/>
  <c r="V595" i="16"/>
  <c r="V591" i="16"/>
  <c r="V583" i="16"/>
  <c r="V575" i="16"/>
  <c r="V563" i="16"/>
  <c r="V555" i="16"/>
  <c r="V547" i="16"/>
  <c r="V543" i="16"/>
  <c r="V535" i="16"/>
  <c r="V527" i="16"/>
  <c r="V519" i="16"/>
  <c r="V511" i="16"/>
  <c r="V503" i="16"/>
  <c r="V495" i="16"/>
  <c r="V491" i="16"/>
  <c r="V483" i="16"/>
  <c r="V479" i="16"/>
  <c r="V475" i="16"/>
  <c r="V467" i="16"/>
  <c r="V463" i="16"/>
  <c r="V459" i="16"/>
  <c r="V455" i="16"/>
  <c r="V451" i="16"/>
  <c r="V443" i="16"/>
  <c r="V439" i="16"/>
  <c r="V435" i="16"/>
  <c r="V431" i="16"/>
  <c r="V427" i="16"/>
  <c r="V423" i="16"/>
  <c r="V419" i="16"/>
  <c r="V415" i="16"/>
  <c r="V411" i="16"/>
  <c r="V407" i="16"/>
  <c r="V403" i="16"/>
  <c r="V399" i="16"/>
  <c r="V391" i="16"/>
  <c r="V387" i="16"/>
  <c r="V383" i="16"/>
  <c r="V379" i="16"/>
  <c r="V375" i="16"/>
  <c r="V371" i="16"/>
  <c r="V367" i="16"/>
  <c r="V363" i="16"/>
  <c r="V359" i="16"/>
  <c r="V355" i="16"/>
  <c r="V351" i="16"/>
  <c r="V347" i="16"/>
  <c r="V343" i="16"/>
  <c r="V339" i="16"/>
  <c r="V335" i="16"/>
  <c r="V331" i="16"/>
  <c r="V327" i="16"/>
  <c r="V323" i="16"/>
  <c r="V319" i="16"/>
  <c r="V315" i="16"/>
  <c r="V311" i="16"/>
  <c r="V307" i="16"/>
  <c r="V303" i="16"/>
  <c r="V299" i="16"/>
  <c r="V295" i="16"/>
  <c r="V291" i="16"/>
  <c r="V287" i="16"/>
  <c r="V283" i="16"/>
  <c r="V279" i="16"/>
  <c r="V275" i="16"/>
  <c r="V271" i="16"/>
  <c r="V267" i="16"/>
  <c r="V263" i="16"/>
  <c r="V259" i="16"/>
  <c r="V255" i="16"/>
  <c r="V251" i="16"/>
  <c r="V247" i="16"/>
  <c r="V243" i="16"/>
  <c r="V239" i="16"/>
  <c r="V235" i="16"/>
  <c r="V231" i="16"/>
  <c r="V227" i="16"/>
  <c r="V223" i="16"/>
  <c r="V219" i="16"/>
  <c r="V215" i="16"/>
  <c r="V211" i="16"/>
  <c r="V207" i="16"/>
  <c r="V179" i="16"/>
  <c r="V171" i="16"/>
  <c r="V123" i="16"/>
  <c r="V99" i="16"/>
  <c r="V87" i="16"/>
  <c r="R2285" i="16"/>
  <c r="R1979" i="16"/>
  <c r="R1967" i="16"/>
  <c r="R1847" i="16"/>
  <c r="R1751" i="16"/>
  <c r="R1739" i="16"/>
  <c r="R1715" i="16"/>
  <c r="R1667" i="16"/>
  <c r="R1643" i="16"/>
  <c r="R1511" i="16"/>
  <c r="R1487" i="16"/>
  <c r="R1451" i="16"/>
  <c r="R1367" i="16"/>
  <c r="R1343" i="16"/>
  <c r="R1187" i="16"/>
  <c r="R1151" i="16"/>
  <c r="R1103" i="16"/>
  <c r="R1043" i="16"/>
  <c r="R911" i="16"/>
  <c r="R851" i="16"/>
  <c r="R827" i="16"/>
  <c r="R815" i="16"/>
  <c r="R767" i="16"/>
  <c r="R743" i="16"/>
  <c r="R611" i="16"/>
  <c r="R587" i="16"/>
  <c r="R443" i="16"/>
  <c r="V2358" i="16"/>
  <c r="V2318" i="16"/>
  <c r="R2737" i="16"/>
  <c r="R2689" i="16"/>
  <c r="R2629" i="16"/>
  <c r="R2593" i="16"/>
  <c r="R2581" i="16"/>
  <c r="R2545" i="16"/>
  <c r="R2489" i="16"/>
  <c r="R2473" i="16"/>
  <c r="R2465" i="16"/>
  <c r="R2453" i="16"/>
  <c r="R2429" i="16"/>
  <c r="R2417" i="16"/>
  <c r="R2413" i="16"/>
  <c r="R2393" i="16"/>
  <c r="R2381" i="16"/>
  <c r="R2377" i="16"/>
  <c r="R2365" i="16"/>
  <c r="R2357" i="16"/>
  <c r="R2345" i="16"/>
  <c r="R2329" i="16"/>
  <c r="R2321" i="16"/>
  <c r="R2309" i="16"/>
  <c r="R2305" i="16"/>
  <c r="R2273" i="16"/>
  <c r="R2257" i="16"/>
  <c r="R2249" i="16"/>
  <c r="R2237" i="16"/>
  <c r="R2213" i="16"/>
  <c r="R2201" i="16"/>
  <c r="R2197" i="16"/>
  <c r="R2177" i="16"/>
  <c r="R2165" i="16"/>
  <c r="R2161" i="16"/>
  <c r="R2149" i="16"/>
  <c r="R2141" i="16"/>
  <c r="R2129" i="16"/>
  <c r="R2113" i="16"/>
  <c r="R2105" i="16"/>
  <c r="R2093" i="16"/>
  <c r="R2089" i="16"/>
  <c r="R2069" i="16"/>
  <c r="R2057" i="16"/>
  <c r="R2041" i="16"/>
  <c r="R2033" i="16"/>
  <c r="R2009" i="16"/>
  <c r="R1993" i="16"/>
  <c r="R1977" i="16"/>
  <c r="R1953" i="16"/>
  <c r="R1941" i="16"/>
  <c r="R1937" i="16"/>
  <c r="R1913" i="16"/>
  <c r="R1901" i="16"/>
  <c r="R1877" i="16"/>
  <c r="R1857" i="16"/>
  <c r="R1837" i="16"/>
  <c r="R1805" i="16"/>
  <c r="R1781" i="16"/>
  <c r="R1757" i="16"/>
  <c r="R1713" i="16"/>
  <c r="R1681" i="16"/>
  <c r="R1657" i="16"/>
  <c r="R1653" i="16"/>
  <c r="R1613" i="16"/>
  <c r="R1565" i="16"/>
  <c r="R1541" i="16"/>
  <c r="R1525" i="16"/>
  <c r="R1485" i="16"/>
  <c r="R1481" i="16"/>
  <c r="R1457" i="16"/>
  <c r="R1357" i="16"/>
  <c r="R1353" i="16"/>
  <c r="R1337" i="16"/>
  <c r="R1329" i="16"/>
  <c r="R1313" i="16"/>
  <c r="R1265" i="16"/>
  <c r="R1241" i="16"/>
  <c r="R1225" i="16"/>
  <c r="R1209" i="16"/>
  <c r="R1201" i="16"/>
  <c r="R1181" i="16"/>
  <c r="R1157" i="16"/>
  <c r="V2795" i="16"/>
  <c r="V2683" i="16"/>
  <c r="V2439" i="16"/>
  <c r="V2299" i="16"/>
  <c r="V2079" i="16"/>
  <c r="V1847" i="16"/>
  <c r="V1743" i="16"/>
  <c r="V1667" i="16"/>
  <c r="V1539" i="16"/>
  <c r="V1335" i="16"/>
  <c r="V1327" i="16"/>
  <c r="V1319" i="16"/>
  <c r="V1307" i="16"/>
  <c r="V1299" i="16"/>
  <c r="V1291" i="16"/>
  <c r="V1283" i="16"/>
  <c r="V1275" i="16"/>
  <c r="V1267" i="16"/>
  <c r="V1259" i="16"/>
  <c r="V1251" i="16"/>
  <c r="V1239" i="16"/>
  <c r="V1231" i="16"/>
  <c r="V1219" i="16"/>
  <c r="V1211" i="16"/>
  <c r="V1203" i="16"/>
  <c r="V1195" i="16"/>
  <c r="V1183" i="16"/>
  <c r="V1175" i="16"/>
  <c r="V1167" i="16"/>
  <c r="V1159" i="16"/>
  <c r="V1151" i="16"/>
  <c r="V1143" i="16"/>
  <c r="V1135" i="16"/>
  <c r="V1123" i="16"/>
  <c r="V1115" i="16"/>
  <c r="V1107" i="16"/>
  <c r="V1099" i="16"/>
  <c r="V1087" i="16"/>
  <c r="V1079" i="16"/>
  <c r="V1071" i="16"/>
  <c r="V1063" i="16"/>
  <c r="V1055" i="16"/>
  <c r="V1047" i="16"/>
  <c r="V1039" i="16"/>
  <c r="V1035" i="16"/>
  <c r="V1027" i="16"/>
  <c r="V1019" i="16"/>
  <c r="V1007" i="16"/>
  <c r="V999" i="16"/>
  <c r="V987" i="16"/>
  <c r="V979" i="16"/>
  <c r="V971" i="16"/>
  <c r="V963" i="16"/>
  <c r="V955" i="16"/>
  <c r="V947" i="16"/>
  <c r="V935" i="16"/>
  <c r="V927" i="16"/>
  <c r="V919" i="16"/>
  <c r="V911" i="16"/>
  <c r="V903" i="16"/>
  <c r="V891" i="16"/>
  <c r="V883" i="16"/>
  <c r="V875" i="16"/>
  <c r="V867" i="16"/>
  <c r="V859" i="16"/>
  <c r="V851" i="16"/>
  <c r="V843" i="16"/>
  <c r="V835" i="16"/>
  <c r="V827" i="16"/>
  <c r="V819" i="16"/>
  <c r="V815" i="16"/>
  <c r="V803" i="16"/>
  <c r="V795" i="16"/>
  <c r="V787" i="16"/>
  <c r="V779" i="16"/>
  <c r="V771" i="16"/>
  <c r="V763" i="16"/>
  <c r="V755" i="16"/>
  <c r="V743" i="16"/>
  <c r="V735" i="16"/>
  <c r="V727" i="16"/>
  <c r="V719" i="16"/>
  <c r="V711" i="16"/>
  <c r="V703" i="16"/>
  <c r="V695" i="16"/>
  <c r="V687" i="16"/>
  <c r="V683" i="16"/>
  <c r="V675" i="16"/>
  <c r="V667" i="16"/>
  <c r="V659" i="16"/>
  <c r="V651" i="16"/>
  <c r="V639" i="16"/>
  <c r="V631" i="16"/>
  <c r="V619" i="16"/>
  <c r="V611" i="16"/>
  <c r="V599" i="16"/>
  <c r="V587" i="16"/>
  <c r="V579" i="16"/>
  <c r="V571" i="16"/>
  <c r="V567" i="16"/>
  <c r="V559" i="16"/>
  <c r="V551" i="16"/>
  <c r="V539" i="16"/>
  <c r="V531" i="16"/>
  <c r="V523" i="16"/>
  <c r="V515" i="16"/>
  <c r="V507" i="16"/>
  <c r="V499" i="16"/>
  <c r="V487" i="16"/>
  <c r="V471" i="16"/>
  <c r="V447" i="16"/>
  <c r="V395" i="16"/>
  <c r="R2027" i="16"/>
  <c r="R2003" i="16"/>
  <c r="R1943" i="16"/>
  <c r="R1883" i="16"/>
  <c r="R1871" i="16"/>
  <c r="R1727" i="16"/>
  <c r="R1595" i="16"/>
  <c r="R1427" i="16"/>
  <c r="R1403" i="16"/>
  <c r="R1223" i="16"/>
  <c r="R1211" i="16"/>
  <c r="R1067" i="16"/>
  <c r="R899" i="16"/>
  <c r="R887" i="16"/>
  <c r="R803" i="16"/>
  <c r="R527" i="16"/>
  <c r="R503" i="16"/>
  <c r="R467" i="16"/>
  <c r="R323" i="16"/>
  <c r="R311" i="16"/>
  <c r="R299" i="16"/>
  <c r="R287" i="16"/>
  <c r="R239" i="16"/>
  <c r="R227" i="16"/>
  <c r="R191" i="16"/>
  <c r="R179" i="16"/>
  <c r="R131" i="16"/>
  <c r="R83" i="16"/>
  <c r="R47" i="16"/>
  <c r="R35" i="16"/>
  <c r="R23" i="16"/>
  <c r="R429" i="16"/>
  <c r="R2810" i="16"/>
  <c r="R2594" i="16"/>
  <c r="R2485" i="16"/>
  <c r="R2449" i="16"/>
  <c r="R2437" i="16"/>
  <c r="R2401" i="16"/>
  <c r="R2341" i="16"/>
  <c r="R2293" i="16"/>
  <c r="R2269" i="16"/>
  <c r="R2233" i="16"/>
  <c r="R2221" i="16"/>
  <c r="R2185" i="16"/>
  <c r="R2125" i="16"/>
  <c r="R2077" i="16"/>
  <c r="R2053" i="16"/>
  <c r="R1963" i="16"/>
  <c r="R1915" i="16"/>
  <c r="R1897" i="16"/>
  <c r="R1861" i="16"/>
  <c r="R1819" i="16"/>
  <c r="R1699" i="16"/>
  <c r="R1627" i="16"/>
  <c r="R1609" i="16"/>
  <c r="R1567" i="16"/>
  <c r="R1501" i="16"/>
  <c r="R1423" i="16"/>
  <c r="R1381" i="16"/>
  <c r="R1309" i="16"/>
  <c r="R1285" i="16"/>
  <c r="R1267" i="16"/>
  <c r="R1243" i="16"/>
  <c r="R1123" i="16"/>
  <c r="R1057" i="16"/>
  <c r="R1051" i="16"/>
  <c r="R985" i="16"/>
  <c r="R925" i="16"/>
  <c r="R823" i="16"/>
  <c r="R757" i="16"/>
  <c r="R727" i="16"/>
  <c r="R667" i="16"/>
  <c r="R643" i="16"/>
  <c r="R601" i="16"/>
  <c r="R481" i="16"/>
  <c r="R451" i="16"/>
  <c r="R409" i="16"/>
  <c r="R343" i="16"/>
  <c r="R211" i="16"/>
  <c r="R115" i="16"/>
  <c r="R79" i="16"/>
  <c r="R67" i="16"/>
  <c r="R49" i="16"/>
  <c r="R31" i="16"/>
  <c r="R2790" i="16"/>
  <c r="R2772" i="16"/>
  <c r="R2760" i="16"/>
  <c r="R2754" i="16"/>
  <c r="R2724" i="16"/>
  <c r="R2700" i="16"/>
  <c r="R2682" i="16"/>
  <c r="R2664" i="16"/>
  <c r="R2652" i="16"/>
  <c r="R2616" i="16"/>
  <c r="R2610" i="16"/>
  <c r="R2574" i="16"/>
  <c r="R2538" i="16"/>
  <c r="R2508" i="16"/>
  <c r="R2502" i="16"/>
  <c r="R2001" i="16"/>
  <c r="R1845" i="16"/>
  <c r="R1797" i="16"/>
  <c r="R1737" i="16"/>
  <c r="R1629" i="16"/>
  <c r="R1509" i="16"/>
  <c r="R1437" i="16"/>
  <c r="R1413" i="16"/>
  <c r="R1185" i="16"/>
  <c r="R1053" i="16"/>
  <c r="R837" i="16"/>
  <c r="R729" i="16"/>
  <c r="R609" i="16"/>
  <c r="R285" i="16"/>
  <c r="V2798" i="16"/>
  <c r="V2762" i="16"/>
  <c r="V2702" i="16"/>
  <c r="V2598" i="16"/>
  <c r="V2522" i="16"/>
  <c r="V2438" i="16"/>
  <c r="V2378" i="16"/>
  <c r="V2306" i="16"/>
  <c r="V2302" i="16"/>
  <c r="V2298" i="16"/>
  <c r="V2294" i="16"/>
  <c r="V2290" i="16"/>
  <c r="V2286" i="16"/>
  <c r="V2282" i="16"/>
  <c r="V2278" i="16"/>
  <c r="V2274" i="16"/>
  <c r="V2270" i="16"/>
  <c r="V2266" i="16"/>
  <c r="V2262" i="16"/>
  <c r="V2258" i="16"/>
  <c r="V2254" i="16"/>
  <c r="V2250" i="16"/>
  <c r="V2246" i="16"/>
  <c r="V2242" i="16"/>
  <c r="V2238" i="16"/>
  <c r="V2234" i="16"/>
  <c r="V2230" i="16"/>
  <c r="V2226" i="16"/>
  <c r="V2222" i="16"/>
  <c r="V2218" i="16"/>
  <c r="V2214" i="16"/>
  <c r="V2210" i="16"/>
  <c r="V2206" i="16"/>
  <c r="V2202" i="16"/>
  <c r="V2198" i="16"/>
  <c r="V2194" i="16"/>
  <c r="V2190" i="16"/>
  <c r="V2186" i="16"/>
  <c r="V2182" i="16"/>
  <c r="V2178" i="16"/>
  <c r="V2174" i="16"/>
  <c r="V2170" i="16"/>
  <c r="V2166" i="16"/>
  <c r="V2162" i="16"/>
  <c r="V2158" i="16"/>
  <c r="V2154" i="16"/>
  <c r="V2150" i="16"/>
  <c r="V2146" i="16"/>
  <c r="V2142" i="16"/>
  <c r="V2138" i="16"/>
  <c r="V2134" i="16"/>
  <c r="V2130" i="16"/>
  <c r="V2126" i="16"/>
  <c r="V2122" i="16"/>
  <c r="V2118" i="16"/>
  <c r="V2114" i="16"/>
  <c r="V2110" i="16"/>
  <c r="V2106" i="16"/>
  <c r="V2102" i="16"/>
  <c r="V2098" i="16"/>
  <c r="V2094" i="16"/>
  <c r="V2090" i="16"/>
  <c r="V2086" i="16"/>
  <c r="V2082" i="16"/>
  <c r="V2078" i="16"/>
  <c r="V2074" i="16"/>
  <c r="V2070" i="16"/>
  <c r="V2066" i="16"/>
  <c r="V2062" i="16"/>
  <c r="V2058" i="16"/>
  <c r="V2054" i="16"/>
  <c r="V2050" i="16"/>
  <c r="V2046" i="16"/>
  <c r="V2042" i="16"/>
  <c r="V2038" i="16"/>
  <c r="V2034" i="16"/>
  <c r="V2030" i="16"/>
  <c r="V2026" i="16"/>
  <c r="V2022" i="16"/>
  <c r="V2018" i="16"/>
  <c r="V2014" i="16"/>
  <c r="V2010" i="16"/>
  <c r="V2006" i="16"/>
  <c r="V2002" i="16"/>
  <c r="V1998" i="16"/>
  <c r="V1994" i="16"/>
  <c r="V1990" i="16"/>
  <c r="V1986" i="16"/>
  <c r="V1982" i="16"/>
  <c r="V1978" i="16"/>
  <c r="V1974" i="16"/>
  <c r="V1970" i="16"/>
  <c r="V1966" i="16"/>
  <c r="V1962" i="16"/>
  <c r="V1958" i="16"/>
  <c r="V1954" i="16"/>
  <c r="V1950" i="16"/>
  <c r="V1946" i="16"/>
  <c r="V1942" i="16"/>
  <c r="V1938" i="16"/>
  <c r="V1934" i="16"/>
  <c r="V1930" i="16"/>
  <c r="V1926" i="16"/>
  <c r="V1922" i="16"/>
  <c r="V1918" i="16"/>
  <c r="V1914" i="16"/>
  <c r="V1910" i="16"/>
  <c r="V1906" i="16"/>
  <c r="V1902" i="16"/>
  <c r="V1898" i="16"/>
  <c r="V1894" i="16"/>
  <c r="V1890" i="16"/>
  <c r="V1886" i="16"/>
  <c r="V1882" i="16"/>
  <c r="V1878" i="16"/>
  <c r="V1874" i="16"/>
  <c r="V1870" i="16"/>
  <c r="V1866" i="16"/>
  <c r="V1862" i="16"/>
  <c r="V1858" i="16"/>
  <c r="V1854" i="16"/>
  <c r="V1850" i="16"/>
  <c r="V1846" i="16"/>
  <c r="V1842" i="16"/>
  <c r="V1838" i="16"/>
  <c r="V1834" i="16"/>
  <c r="V1830" i="16"/>
  <c r="V1826" i="16"/>
  <c r="V1822" i="16"/>
  <c r="V1818" i="16"/>
  <c r="V1814" i="16"/>
  <c r="V1810" i="16"/>
  <c r="V1806" i="16"/>
  <c r="V1802" i="16"/>
  <c r="V1798" i="16"/>
  <c r="V1794" i="16"/>
  <c r="V1790" i="16"/>
  <c r="V1786" i="16"/>
  <c r="V1782" i="16"/>
  <c r="V1778" i="16"/>
  <c r="V1774" i="16"/>
  <c r="V1770" i="16"/>
  <c r="V1766" i="16"/>
  <c r="V1762" i="16"/>
  <c r="V1758" i="16"/>
  <c r="V1754" i="16"/>
  <c r="V1750" i="16"/>
  <c r="V1746" i="16"/>
  <c r="V1742" i="16"/>
  <c r="V1738" i="16"/>
  <c r="V1734" i="16"/>
  <c r="V1730" i="16"/>
  <c r="V1726" i="16"/>
  <c r="V1722" i="16"/>
  <c r="V1718" i="16"/>
  <c r="V1714" i="16"/>
  <c r="V1710" i="16"/>
  <c r="V1706" i="16"/>
  <c r="V1702" i="16"/>
  <c r="V1698" i="16"/>
  <c r="V1694" i="16"/>
  <c r="V1690" i="16"/>
  <c r="V1686" i="16"/>
  <c r="V1682" i="16"/>
  <c r="V1678" i="16"/>
  <c r="V1674" i="16"/>
  <c r="V1670" i="16"/>
  <c r="V1666" i="16"/>
  <c r="V1662" i="16"/>
  <c r="V1658" i="16"/>
  <c r="V1654" i="16"/>
  <c r="V1650" i="16"/>
  <c r="V1646" i="16"/>
  <c r="V1642" i="16"/>
  <c r="V1638" i="16"/>
  <c r="V1634" i="16"/>
  <c r="V1630" i="16"/>
  <c r="V1626" i="16"/>
  <c r="V1622" i="16"/>
  <c r="V1618" i="16"/>
  <c r="V1614" i="16"/>
  <c r="V1610" i="16"/>
  <c r="V1606" i="16"/>
  <c r="V1602" i="16"/>
  <c r="V1598" i="16"/>
  <c r="V1594" i="16"/>
  <c r="V1590" i="16"/>
  <c r="V1586" i="16"/>
  <c r="V1582" i="16"/>
  <c r="V1578" i="16"/>
  <c r="V1574" i="16"/>
  <c r="V1570" i="16"/>
  <c r="V1566" i="16"/>
  <c r="V1562" i="16"/>
  <c r="V1558" i="16"/>
  <c r="V1554" i="16"/>
  <c r="V1550" i="16"/>
  <c r="V1546" i="16"/>
  <c r="V1542" i="16"/>
  <c r="V1538" i="16"/>
  <c r="V1534" i="16"/>
  <c r="V1530" i="16"/>
  <c r="V1526" i="16"/>
  <c r="V1522" i="16"/>
  <c r="V1518" i="16"/>
  <c r="V1514" i="16"/>
  <c r="V1510" i="16"/>
  <c r="V1506" i="16"/>
  <c r="V1502" i="16"/>
  <c r="V1498" i="16"/>
  <c r="V1494" i="16"/>
  <c r="V1490" i="16"/>
  <c r="V1486" i="16"/>
  <c r="V1482" i="16"/>
  <c r="V1478" i="16"/>
  <c r="V1474" i="16"/>
  <c r="V1470" i="16"/>
  <c r="V1466" i="16"/>
  <c r="V1462" i="16"/>
  <c r="V1458" i="16"/>
  <c r="V1454" i="16"/>
  <c r="V1450" i="16"/>
  <c r="V1446" i="16"/>
  <c r="V1442" i="16"/>
  <c r="V1438" i="16"/>
  <c r="V1434" i="16"/>
  <c r="V1430" i="16"/>
  <c r="V1426" i="16"/>
  <c r="V1422" i="16"/>
  <c r="V1418" i="16"/>
  <c r="V1414" i="16"/>
  <c r="V1410" i="16"/>
  <c r="V1406" i="16"/>
  <c r="V1402" i="16"/>
  <c r="V1398" i="16"/>
  <c r="V1394" i="16"/>
  <c r="V1390" i="16"/>
  <c r="V1386" i="16"/>
  <c r="V1382" i="16"/>
  <c r="V1378" i="16"/>
  <c r="R1137" i="16"/>
  <c r="R1081" i="16"/>
  <c r="R1037" i="16"/>
  <c r="R1029" i="16"/>
  <c r="R1013" i="16"/>
  <c r="R965" i="16"/>
  <c r="R941" i="16"/>
  <c r="R909" i="16"/>
  <c r="R901" i="16"/>
  <c r="R885" i="16"/>
  <c r="R881" i="16"/>
  <c r="R857" i="16"/>
  <c r="R813" i="16"/>
  <c r="R781" i="16"/>
  <c r="R737" i="16"/>
  <c r="R713" i="16"/>
  <c r="R709" i="16"/>
  <c r="R665" i="16"/>
  <c r="R641" i="16"/>
  <c r="R625" i="16"/>
  <c r="R617" i="16"/>
  <c r="R585" i="16"/>
  <c r="R581" i="16"/>
  <c r="R557" i="16"/>
  <c r="R513" i="16"/>
  <c r="R473" i="16"/>
  <c r="R457" i="16"/>
  <c r="R453" i="16"/>
  <c r="R437" i="16"/>
  <c r="R413" i="16"/>
  <c r="R385" i="16"/>
  <c r="R365" i="16"/>
  <c r="R329" i="16"/>
  <c r="R325" i="16"/>
  <c r="R317" i="16"/>
  <c r="R309" i="16"/>
  <c r="R301" i="16"/>
  <c r="R281" i="16"/>
  <c r="R257" i="16"/>
  <c r="R221" i="16"/>
  <c r="R209" i="16"/>
  <c r="R173" i="16"/>
  <c r="R161" i="16"/>
  <c r="R125" i="16"/>
  <c r="R113" i="16"/>
  <c r="R97" i="16"/>
  <c r="R53" i="16"/>
  <c r="R2776" i="16"/>
  <c r="R2680" i="16"/>
  <c r="R2632" i="16"/>
  <c r="R2608" i="16"/>
  <c r="R2560" i="16"/>
  <c r="R2464" i="16"/>
  <c r="R2416" i="16"/>
  <c r="R2392" i="16"/>
  <c r="R2344" i="16"/>
  <c r="R2248" i="16"/>
  <c r="R2200" i="16"/>
  <c r="R2176" i="16"/>
  <c r="R2128" i="16"/>
  <c r="R1552" i="16"/>
  <c r="R1528" i="16"/>
  <c r="R1396" i="16"/>
  <c r="R1228" i="16"/>
  <c r="R1156" i="16"/>
  <c r="R952" i="16"/>
  <c r="R652" i="16"/>
  <c r="R628" i="16"/>
  <c r="R580" i="16"/>
  <c r="R496" i="16"/>
  <c r="R256" i="16"/>
  <c r="R100" i="16"/>
  <c r="R1935" i="16"/>
  <c r="R1743" i="16"/>
  <c r="R1479" i="16"/>
  <c r="R1167" i="16"/>
  <c r="R1143" i="16"/>
  <c r="R1011" i="16"/>
  <c r="R843" i="16"/>
  <c r="R687" i="16"/>
  <c r="R267" i="16"/>
  <c r="R2774" i="16"/>
  <c r="R2666" i="16"/>
  <c r="R2558" i="16"/>
  <c r="R2342" i="16"/>
  <c r="R2126" i="16"/>
  <c r="R1898" i="16"/>
  <c r="R1610" i="16"/>
  <c r="R2430" i="16"/>
  <c r="R2160" i="16"/>
  <c r="R1896" i="16"/>
  <c r="R1884" i="16"/>
  <c r="R1608" i="16"/>
  <c r="R1272" i="16"/>
  <c r="R438" i="16"/>
  <c r="R1543" i="16"/>
  <c r="R967" i="16"/>
  <c r="R163" i="16"/>
  <c r="R2736" i="16"/>
  <c r="R2688" i="16"/>
  <c r="R2520" i="16"/>
  <c r="R1811" i="16"/>
  <c r="R1799" i="16"/>
  <c r="R1655" i="16"/>
  <c r="R1631" i="16"/>
  <c r="R1355" i="16"/>
  <c r="R1331" i="16"/>
  <c r="R1259" i="16"/>
  <c r="R1055" i="16"/>
  <c r="R1031" i="16"/>
  <c r="R959" i="16"/>
  <c r="R755" i="16"/>
  <c r="R731" i="16"/>
  <c r="R683" i="16"/>
  <c r="R659" i="16"/>
  <c r="R455" i="16"/>
  <c r="R431" i="16"/>
  <c r="R383" i="16"/>
  <c r="R359" i="16"/>
  <c r="R167" i="16"/>
  <c r="R119" i="16"/>
  <c r="V1374" i="16"/>
  <c r="V1370" i="16"/>
  <c r="V1366" i="16"/>
  <c r="V1362" i="16"/>
  <c r="V1358" i="16"/>
  <c r="V1354" i="16"/>
  <c r="V1350" i="16"/>
  <c r="V1346" i="16"/>
  <c r="V1342" i="16"/>
  <c r="V1338" i="16"/>
  <c r="V1334" i="16"/>
  <c r="V1330" i="16"/>
  <c r="V1326" i="16"/>
  <c r="V1322" i="16"/>
  <c r="V1318" i="16"/>
  <c r="V1314" i="16"/>
  <c r="V1310" i="16"/>
  <c r="V1306" i="16"/>
  <c r="V1302" i="16"/>
  <c r="V1298" i="16"/>
  <c r="V1294" i="16"/>
  <c r="V1290" i="16"/>
  <c r="V1286" i="16"/>
  <c r="V1282" i="16"/>
  <c r="V1278" i="16"/>
  <c r="V1274" i="16"/>
  <c r="V1270" i="16"/>
  <c r="V1266" i="16"/>
  <c r="V1262" i="16"/>
  <c r="V1258" i="16"/>
  <c r="V1254" i="16"/>
  <c r="V1250" i="16"/>
  <c r="V1246" i="16"/>
  <c r="V1242" i="16"/>
  <c r="V1238" i="16"/>
  <c r="V1234" i="16"/>
  <c r="V1230" i="16"/>
  <c r="V1226" i="16"/>
  <c r="V1222" i="16"/>
  <c r="V1218" i="16"/>
  <c r="V1214" i="16"/>
  <c r="V1210" i="16"/>
  <c r="V1206" i="16"/>
  <c r="V1202" i="16"/>
  <c r="V1198" i="16"/>
  <c r="V1194" i="16"/>
  <c r="V1190" i="16"/>
  <c r="V1186" i="16"/>
  <c r="V1182" i="16"/>
  <c r="V1178" i="16"/>
  <c r="V1174" i="16"/>
  <c r="V1170" i="16"/>
  <c r="V1166" i="16"/>
  <c r="V1162" i="16"/>
  <c r="V1158" i="16"/>
  <c r="V1154" i="16"/>
  <c r="V1150" i="16"/>
  <c r="V1146" i="16"/>
  <c r="V1142" i="16"/>
  <c r="V1138" i="16"/>
  <c r="V1134" i="16"/>
  <c r="V1130" i="16"/>
  <c r="V1126" i="16"/>
  <c r="V1122" i="16"/>
  <c r="V1118" i="16"/>
  <c r="V1114" i="16"/>
  <c r="V1110" i="16"/>
  <c r="V1106" i="16"/>
  <c r="V1102" i="16"/>
  <c r="V1098" i="16"/>
  <c r="V1094" i="16"/>
  <c r="V1090" i="16"/>
  <c r="V1086" i="16"/>
  <c r="V1082" i="16"/>
  <c r="V1078" i="16"/>
  <c r="V1074" i="16"/>
  <c r="V1070" i="16"/>
  <c r="V1066" i="16"/>
  <c r="V1062" i="16"/>
  <c r="V1058" i="16"/>
  <c r="V1054" i="16"/>
  <c r="V1050" i="16"/>
  <c r="V1046" i="16"/>
  <c r="V1042" i="16"/>
  <c r="V1038" i="16"/>
  <c r="V1034" i="16"/>
  <c r="V1030" i="16"/>
  <c r="V1026" i="16"/>
  <c r="V1022" i="16"/>
  <c r="V1018" i="16"/>
  <c r="V1014" i="16"/>
  <c r="V1010" i="16"/>
  <c r="V1006" i="16"/>
  <c r="V1002" i="16"/>
  <c r="V998" i="16"/>
  <c r="V994" i="16"/>
  <c r="V990" i="16"/>
  <c r="V986" i="16"/>
  <c r="V982" i="16"/>
  <c r="V978" i="16"/>
  <c r="V974" i="16"/>
  <c r="V970" i="16"/>
  <c r="V966" i="16"/>
  <c r="V962" i="16"/>
  <c r="V958" i="16"/>
  <c r="V954" i="16"/>
  <c r="V950" i="16"/>
  <c r="V946" i="16"/>
  <c r="V942" i="16"/>
  <c r="V938" i="16"/>
  <c r="V934" i="16"/>
  <c r="V930" i="16"/>
  <c r="V926" i="16"/>
  <c r="V922" i="16"/>
  <c r="V918" i="16"/>
  <c r="V914" i="16"/>
  <c r="V910" i="16"/>
  <c r="V906" i="16"/>
  <c r="V902" i="16"/>
  <c r="V898" i="16"/>
  <c r="V894" i="16"/>
  <c r="V890" i="16"/>
  <c r="V886" i="16"/>
  <c r="V882" i="16"/>
  <c r="V878" i="16"/>
  <c r="V874" i="16"/>
  <c r="V870" i="16"/>
  <c r="V866" i="16"/>
  <c r="V862" i="16"/>
  <c r="V858" i="16"/>
  <c r="V854" i="16"/>
  <c r="V850" i="16"/>
  <c r="V846" i="16"/>
  <c r="V842" i="16"/>
  <c r="V838" i="16"/>
  <c r="V834" i="16"/>
  <c r="V830" i="16"/>
  <c r="V826" i="16"/>
  <c r="V822" i="16"/>
  <c r="V818" i="16"/>
  <c r="V814" i="16"/>
  <c r="V810" i="16"/>
  <c r="V806" i="16"/>
  <c r="V802" i="16"/>
  <c r="V798" i="16"/>
  <c r="V794" i="16"/>
  <c r="V790" i="16"/>
  <c r="V786" i="16"/>
  <c r="V782" i="16"/>
  <c r="V778" i="16"/>
  <c r="V774" i="16"/>
  <c r="V770" i="16"/>
  <c r="V766" i="16"/>
  <c r="V762" i="16"/>
  <c r="V758" i="16"/>
  <c r="V754" i="16"/>
  <c r="V750" i="16"/>
  <c r="V746" i="16"/>
  <c r="V742" i="16"/>
  <c r="V738" i="16"/>
  <c r="V734" i="16"/>
  <c r="V730" i="16"/>
  <c r="V726" i="16"/>
  <c r="V722" i="16"/>
  <c r="V718" i="16"/>
  <c r="V714" i="16"/>
  <c r="V710" i="16"/>
  <c r="V706" i="16"/>
  <c r="V702" i="16"/>
  <c r="V698" i="16"/>
  <c r="V2821" i="16"/>
  <c r="V2817" i="16"/>
  <c r="V2813" i="16"/>
  <c r="V2809" i="16"/>
  <c r="V2805" i="16"/>
  <c r="V2801" i="16"/>
  <c r="V2797" i="16"/>
  <c r="V2793" i="16"/>
  <c r="V2789" i="16"/>
  <c r="V2785" i="16"/>
  <c r="V2781" i="16"/>
  <c r="V2777" i="16"/>
  <c r="V2773" i="16"/>
  <c r="V2769" i="16"/>
  <c r="V2765" i="16"/>
  <c r="V2761" i="16"/>
  <c r="V2757" i="16"/>
  <c r="V2753" i="16"/>
  <c r="V2749" i="16"/>
  <c r="V2745" i="16"/>
  <c r="V2741" i="16"/>
  <c r="V2737" i="16"/>
  <c r="V2733" i="16"/>
  <c r="V2729" i="16"/>
  <c r="V2725" i="16"/>
  <c r="V2721" i="16"/>
  <c r="V2717" i="16"/>
  <c r="V2713" i="16"/>
  <c r="V2709" i="16"/>
  <c r="V2705" i="16"/>
  <c r="V2701" i="16"/>
  <c r="V2697" i="16"/>
  <c r="V2693" i="16"/>
  <c r="V2689" i="16"/>
  <c r="V694" i="16"/>
  <c r="V690" i="16"/>
  <c r="V686" i="16"/>
  <c r="V682" i="16"/>
  <c r="V678" i="16"/>
  <c r="V674" i="16"/>
  <c r="V670" i="16"/>
  <c r="V666" i="16"/>
  <c r="V662" i="16"/>
  <c r="V658" i="16"/>
  <c r="V654" i="16"/>
  <c r="V650" i="16"/>
  <c r="V646" i="16"/>
  <c r="V642" i="16"/>
  <c r="V638" i="16"/>
  <c r="V634" i="16"/>
  <c r="V630" i="16"/>
  <c r="V626" i="16"/>
  <c r="V622" i="16"/>
  <c r="V618" i="16"/>
  <c r="V614" i="16"/>
  <c r="V610" i="16"/>
  <c r="V606" i="16"/>
  <c r="V602" i="16"/>
  <c r="V598" i="16"/>
  <c r="V594" i="16"/>
  <c r="V590" i="16"/>
  <c r="V586" i="16"/>
  <c r="V582" i="16"/>
  <c r="V578" i="16"/>
  <c r="V574" i="16"/>
  <c r="V570" i="16"/>
  <c r="V566" i="16"/>
  <c r="V562" i="16"/>
  <c r="V558" i="16"/>
  <c r="V554" i="16"/>
  <c r="V550" i="16"/>
  <c r="V546" i="16"/>
  <c r="V542" i="16"/>
  <c r="V538" i="16"/>
  <c r="V534" i="16"/>
  <c r="V530" i="16"/>
  <c r="V526" i="16"/>
  <c r="V522" i="16"/>
  <c r="V518" i="16"/>
  <c r="V514" i="16"/>
  <c r="V510" i="16"/>
  <c r="V506" i="16"/>
  <c r="V502" i="16"/>
  <c r="V498" i="16"/>
  <c r="V494" i="16"/>
  <c r="V490" i="16"/>
  <c r="V486" i="16"/>
  <c r="V482" i="16"/>
  <c r="V478" i="16"/>
  <c r="V474" i="16"/>
  <c r="V470" i="16"/>
  <c r="V466" i="16"/>
  <c r="V462" i="16"/>
  <c r="V458" i="16"/>
  <c r="V454" i="16"/>
  <c r="V450" i="16"/>
  <c r="V446" i="16"/>
  <c r="V442" i="16"/>
  <c r="V438" i="16"/>
  <c r="V434" i="16"/>
  <c r="V430" i="16"/>
  <c r="V426" i="16"/>
  <c r="V422" i="16"/>
  <c r="V418" i="16"/>
  <c r="V414" i="16"/>
  <c r="V410" i="16"/>
  <c r="V406" i="16"/>
  <c r="V402" i="16"/>
  <c r="V398" i="16"/>
  <c r="V394" i="16"/>
  <c r="V390" i="16"/>
  <c r="V386" i="16"/>
  <c r="V382" i="16"/>
  <c r="V378" i="16"/>
  <c r="V374" i="16"/>
  <c r="V370" i="16"/>
  <c r="V366" i="16"/>
  <c r="V362" i="16"/>
  <c r="V358" i="16"/>
  <c r="V2685" i="16"/>
  <c r="V2681" i="16"/>
  <c r="V2677" i="16"/>
  <c r="V2673" i="16"/>
  <c r="V2669" i="16"/>
  <c r="V2665" i="16"/>
  <c r="V2661" i="16"/>
  <c r="V2657" i="16"/>
  <c r="V2653" i="16"/>
  <c r="V2649" i="16"/>
  <c r="V2645" i="16"/>
  <c r="V2641" i="16"/>
  <c r="V2637" i="16"/>
  <c r="V2633" i="16"/>
  <c r="V2629" i="16"/>
  <c r="V2625" i="16"/>
  <c r="V2621" i="16"/>
  <c r="V2617" i="16"/>
  <c r="V2613" i="16"/>
  <c r="V2609" i="16"/>
  <c r="V2605" i="16"/>
  <c r="V2601" i="16"/>
  <c r="V2597" i="16"/>
  <c r="V2593" i="16"/>
  <c r="V2589" i="16"/>
  <c r="V2585" i="16"/>
  <c r="V2581" i="16"/>
  <c r="V2577" i="16"/>
  <c r="V2573" i="16"/>
  <c r="V2569" i="16"/>
  <c r="V2565" i="16"/>
  <c r="V2561" i="16"/>
  <c r="V2557" i="16"/>
  <c r="V2553" i="16"/>
  <c r="V2549" i="16"/>
  <c r="V2545" i="16"/>
  <c r="V2541" i="16"/>
  <c r="V2537" i="16"/>
  <c r="V2533" i="16"/>
  <c r="V2529" i="16"/>
  <c r="V2525" i="16"/>
  <c r="V2521" i="16"/>
  <c r="V2517" i="16"/>
  <c r="V2513" i="16"/>
  <c r="V2509" i="16"/>
  <c r="V2505" i="16"/>
  <c r="V2501" i="16"/>
  <c r="V2497" i="16"/>
  <c r="V2493" i="16"/>
  <c r="V2489" i="16"/>
  <c r="V2485" i="16"/>
  <c r="V2481" i="16"/>
  <c r="V2477" i="16"/>
  <c r="V2473" i="16"/>
  <c r="V2469" i="16"/>
  <c r="V2465" i="16"/>
  <c r="V2461" i="16"/>
  <c r="V2457" i="16"/>
  <c r="V2453" i="16"/>
  <c r="V2449" i="16"/>
  <c r="V2445" i="16"/>
  <c r="V2441" i="16"/>
  <c r="V2437" i="16"/>
  <c r="V2433" i="16"/>
  <c r="V2429" i="16"/>
  <c r="V2425" i="16"/>
  <c r="V2421" i="16"/>
  <c r="V2417" i="16"/>
  <c r="V2413" i="16"/>
  <c r="V2409" i="16"/>
  <c r="V354" i="16"/>
  <c r="V350" i="16"/>
  <c r="V346" i="16"/>
  <c r="V342" i="16"/>
  <c r="V338" i="16"/>
  <c r="V334" i="16"/>
  <c r="V330" i="16"/>
  <c r="V326" i="16"/>
  <c r="V322" i="16"/>
  <c r="V318" i="16"/>
  <c r="V314" i="16"/>
  <c r="V310" i="16"/>
  <c r="V306" i="16"/>
  <c r="V302" i="16"/>
  <c r="V298" i="16"/>
  <c r="V294" i="16"/>
  <c r="V290" i="16"/>
  <c r="V286" i="16"/>
  <c r="V282" i="16"/>
  <c r="V278" i="16"/>
  <c r="V274" i="16"/>
  <c r="V270" i="16"/>
  <c r="V266" i="16"/>
  <c r="V262" i="16"/>
  <c r="V258" i="16"/>
  <c r="V254" i="16"/>
  <c r="V250" i="16"/>
  <c r="V246" i="16"/>
  <c r="V242" i="16"/>
  <c r="V238" i="16"/>
  <c r="V234" i="16"/>
  <c r="V230" i="16"/>
  <c r="V226" i="16"/>
  <c r="V222" i="16"/>
  <c r="V218" i="16"/>
  <c r="V214" i="16"/>
  <c r="V210" i="16"/>
  <c r="V206" i="16"/>
  <c r="V202" i="16"/>
  <c r="V198" i="16"/>
  <c r="V194" i="16"/>
  <c r="V190" i="16"/>
  <c r="V186" i="16"/>
  <c r="V182" i="16"/>
  <c r="V178" i="16"/>
  <c r="V174" i="16"/>
  <c r="V170" i="16"/>
  <c r="V166" i="16"/>
  <c r="V162" i="16"/>
  <c r="V158" i="16"/>
  <c r="V154" i="16"/>
  <c r="V150" i="16"/>
  <c r="V146" i="16"/>
  <c r="V142" i="16"/>
  <c r="V138" i="16"/>
  <c r="V134" i="16"/>
  <c r="V130" i="16"/>
  <c r="V126" i="16"/>
  <c r="V122" i="16"/>
  <c r="V118" i="16"/>
  <c r="V114" i="16"/>
  <c r="V110" i="16"/>
  <c r="V106" i="16"/>
  <c r="V102" i="16"/>
  <c r="V98" i="16"/>
  <c r="V94" i="16"/>
  <c r="V90" i="16"/>
  <c r="V86" i="16"/>
  <c r="V82" i="16"/>
  <c r="V78" i="16"/>
  <c r="V74" i="16"/>
  <c r="V70" i="16"/>
  <c r="V66" i="16"/>
  <c r="V62" i="16"/>
  <c r="V58" i="16"/>
  <c r="V54" i="16"/>
  <c r="V50" i="16"/>
  <c r="V46" i="16"/>
  <c r="V42" i="16"/>
  <c r="V38" i="16"/>
  <c r="V34" i="16"/>
  <c r="V30" i="16"/>
  <c r="V26" i="16"/>
  <c r="V693" i="16"/>
  <c r="V637" i="16"/>
  <c r="V549" i="16"/>
  <c r="V441" i="16"/>
  <c r="V385" i="16"/>
  <c r="V2405" i="16"/>
  <c r="V2401" i="16"/>
  <c r="V2397" i="16"/>
  <c r="V2393" i="16"/>
  <c r="V2389" i="16"/>
  <c r="V2385" i="16"/>
  <c r="V2381" i="16"/>
  <c r="V2377" i="16"/>
  <c r="V2373" i="16"/>
  <c r="V2369" i="16"/>
  <c r="V2365" i="16"/>
  <c r="V2361" i="16"/>
  <c r="V2357" i="16"/>
  <c r="V2353" i="16"/>
  <c r="V2349" i="16"/>
  <c r="V2345" i="16"/>
  <c r="V2341" i="16"/>
  <c r="V2337" i="16"/>
  <c r="V2333" i="16"/>
  <c r="V2329" i="16"/>
  <c r="V2325" i="16"/>
  <c r="V2321" i="16"/>
  <c r="V2317" i="16"/>
  <c r="V2313" i="16"/>
  <c r="V2309" i="16"/>
  <c r="V2305" i="16"/>
  <c r="V2301" i="16"/>
  <c r="V2297" i="16"/>
  <c r="V2293" i="16"/>
  <c r="V2289" i="16"/>
  <c r="V2285" i="16"/>
  <c r="V2281" i="16"/>
  <c r="V2277" i="16"/>
  <c r="V2273" i="16"/>
  <c r="V2269" i="16"/>
  <c r="V2265" i="16"/>
  <c r="V2261" i="16"/>
  <c r="V2257" i="16"/>
  <c r="V2253" i="16"/>
  <c r="V2249" i="16"/>
  <c r="V2245" i="16"/>
  <c r="V2241" i="16"/>
  <c r="V2237" i="16"/>
  <c r="V2233" i="16"/>
  <c r="V2229" i="16"/>
  <c r="V2225" i="16"/>
  <c r="V2221" i="16"/>
  <c r="V2217" i="16"/>
  <c r="V2213" i="16"/>
  <c r="V2209" i="16"/>
  <c r="V2205" i="16"/>
  <c r="V2201" i="16"/>
  <c r="V2197" i="16"/>
  <c r="V2193" i="16"/>
  <c r="V2189" i="16"/>
  <c r="V2185" i="16"/>
  <c r="V2181" i="16"/>
  <c r="V2177" i="16"/>
  <c r="V2173" i="16"/>
  <c r="V2169" i="16"/>
  <c r="V2165" i="16"/>
  <c r="V2161" i="16"/>
  <c r="V2157" i="16"/>
  <c r="V2153" i="16"/>
  <c r="V2149" i="16"/>
  <c r="V2145" i="16"/>
  <c r="V2141" i="16"/>
  <c r="V2137" i="16"/>
  <c r="V2133" i="16"/>
  <c r="V2129" i="16"/>
  <c r="V2125" i="16"/>
  <c r="V2121" i="16"/>
  <c r="V2117" i="16"/>
  <c r="V2113" i="16"/>
  <c r="V2109" i="16"/>
  <c r="V2105" i="16"/>
  <c r="V2101" i="16"/>
  <c r="V2097" i="16"/>
  <c r="V2093" i="16"/>
  <c r="V2089" i="16"/>
  <c r="V2085" i="16"/>
  <c r="V2081" i="16"/>
  <c r="V2077" i="16"/>
  <c r="V2073" i="16"/>
  <c r="V2069" i="16"/>
  <c r="V2065" i="16"/>
  <c r="V2061" i="16"/>
  <c r="V2057" i="16"/>
  <c r="V2053" i="16"/>
  <c r="V2049" i="16"/>
  <c r="V2045" i="16"/>
  <c r="V2041" i="16"/>
  <c r="V2037" i="16"/>
  <c r="V2033" i="16"/>
  <c r="V2029" i="16"/>
  <c r="V2025" i="16"/>
  <c r="V2021" i="16"/>
  <c r="V2017" i="16"/>
  <c r="V2013" i="16"/>
  <c r="V2009" i="16"/>
  <c r="V2005" i="16"/>
  <c r="V2001" i="16"/>
  <c r="V1997" i="16"/>
  <c r="V1993" i="16"/>
  <c r="V1989" i="16"/>
  <c r="V1985" i="16"/>
  <c r="V1981" i="16"/>
  <c r="V1977" i="16"/>
  <c r="V1973" i="16"/>
  <c r="V1969" i="16"/>
  <c r="V1965" i="16"/>
  <c r="V1961" i="16"/>
  <c r="V1957" i="16"/>
  <c r="V1953" i="16"/>
  <c r="V1949" i="16"/>
  <c r="V1945" i="16"/>
  <c r="V1941" i="16"/>
  <c r="V1937" i="16"/>
  <c r="V1933" i="16"/>
  <c r="V1929" i="16"/>
  <c r="V1925" i="16"/>
  <c r="V1921" i="16"/>
  <c r="V1917" i="16"/>
  <c r="V1913" i="16"/>
  <c r="V1909" i="16"/>
  <c r="V1905" i="16"/>
  <c r="V1901" i="16"/>
  <c r="V1897" i="16"/>
  <c r="V1893" i="16"/>
  <c r="V1889" i="16"/>
  <c r="V1885" i="16"/>
  <c r="V1881" i="16"/>
  <c r="V1877" i="16"/>
  <c r="V1873" i="16"/>
  <c r="V1869" i="16"/>
  <c r="V1865" i="16"/>
  <c r="V1861" i="16"/>
  <c r="V1857" i="16"/>
  <c r="V1853" i="16"/>
  <c r="V1849" i="16"/>
  <c r="V1845" i="16"/>
  <c r="V1841" i="16"/>
  <c r="V1837" i="16"/>
  <c r="V1833" i="16"/>
  <c r="V1829" i="16"/>
  <c r="V1825" i="16"/>
  <c r="V1821" i="16"/>
  <c r="V1817" i="16"/>
  <c r="V1813" i="16"/>
  <c r="V1809" i="16"/>
  <c r="V1805" i="16"/>
  <c r="V1801" i="16"/>
  <c r="V1797" i="16"/>
  <c r="V1793" i="16"/>
  <c r="V1789" i="16"/>
  <c r="V1785" i="16"/>
  <c r="V1781" i="16"/>
  <c r="V1777" i="16"/>
  <c r="V1773" i="16"/>
  <c r="V1769" i="16"/>
  <c r="V1765" i="16"/>
  <c r="V1761" i="16"/>
  <c r="V1757" i="16"/>
  <c r="V1753" i="16"/>
  <c r="V1749" i="16"/>
  <c r="V1745" i="16"/>
  <c r="V1741" i="16"/>
  <c r="V1737" i="16"/>
  <c r="V1733" i="16"/>
  <c r="V1729" i="16"/>
  <c r="V1725" i="16"/>
  <c r="V1721" i="16"/>
  <c r="V1717" i="16"/>
  <c r="V1713" i="16"/>
  <c r="V1709" i="16"/>
  <c r="V1705" i="16"/>
  <c r="V1701" i="16"/>
  <c r="V1697" i="16"/>
  <c r="V1693" i="16"/>
  <c r="V1689" i="16"/>
  <c r="V1685" i="16"/>
  <c r="V1681" i="16"/>
  <c r="V1677" i="16"/>
  <c r="V1673" i="16"/>
  <c r="V1669" i="16"/>
  <c r="V1665" i="16"/>
  <c r="V1661" i="16"/>
  <c r="V1657" i="16"/>
  <c r="V1653" i="16"/>
  <c r="V1649" i="16"/>
  <c r="V1645" i="16"/>
  <c r="V1641" i="16"/>
  <c r="V1637" i="16"/>
  <c r="V1633" i="16"/>
  <c r="V1629" i="16"/>
  <c r="V1625" i="16"/>
  <c r="V1621" i="16"/>
  <c r="V1617" i="16"/>
  <c r="V1613" i="16"/>
  <c r="V1609" i="16"/>
  <c r="V1605" i="16"/>
  <c r="V1601" i="16"/>
  <c r="V1597" i="16"/>
  <c r="V1593" i="16"/>
  <c r="V1589" i="16"/>
  <c r="V1585" i="16"/>
  <c r="V1581" i="16"/>
  <c r="V1577" i="16"/>
  <c r="V1573" i="16"/>
  <c r="V1569" i="16"/>
  <c r="V1565" i="16"/>
  <c r="V1561" i="16"/>
  <c r="V1557" i="16"/>
  <c r="V1553" i="16"/>
  <c r="V1549" i="16"/>
  <c r="V1545" i="16"/>
  <c r="V1541" i="16"/>
  <c r="V1537" i="16"/>
  <c r="V1533" i="16"/>
  <c r="V1529" i="16"/>
  <c r="V1525" i="16"/>
  <c r="V1521" i="16"/>
  <c r="V1517" i="16"/>
  <c r="V1513" i="16"/>
  <c r="V1509" i="16"/>
  <c r="V1505" i="16"/>
  <c r="V1501" i="16"/>
  <c r="V1497" i="16"/>
  <c r="V1493" i="16"/>
  <c r="V1489" i="16"/>
  <c r="V1485" i="16"/>
  <c r="V1481" i="16"/>
  <c r="V1477" i="16"/>
  <c r="V1473" i="16"/>
  <c r="V1469" i="16"/>
  <c r="V1465" i="16"/>
  <c r="V1461" i="16"/>
  <c r="V1457" i="16"/>
  <c r="V1453" i="16"/>
  <c r="V1449" i="16"/>
  <c r="V1445" i="16"/>
  <c r="V1441" i="16"/>
  <c r="V1437" i="16"/>
  <c r="V1433" i="16"/>
  <c r="V1429" i="16"/>
  <c r="V1425" i="16"/>
  <c r="V1421" i="16"/>
  <c r="V1417" i="16"/>
  <c r="V1413" i="16"/>
  <c r="V1409" i="16"/>
  <c r="V1405" i="16"/>
  <c r="V1401" i="16"/>
  <c r="V1093" i="16"/>
  <c r="V997" i="16"/>
  <c r="V913" i="16"/>
  <c r="V1397" i="16"/>
  <c r="V1393" i="16"/>
  <c r="V1389" i="16"/>
  <c r="V1385" i="16"/>
  <c r="V1381" i="16"/>
  <c r="V1377" i="16"/>
  <c r="V1373" i="16"/>
  <c r="V1369" i="16"/>
  <c r="V1365" i="16"/>
  <c r="V1361" i="16"/>
  <c r="V1357" i="16"/>
  <c r="V1353" i="16"/>
  <c r="V1349" i="16"/>
  <c r="V1345" i="16"/>
  <c r="V1341" i="16"/>
  <c r="V1337" i="16"/>
  <c r="V1333" i="16"/>
  <c r="V1329" i="16"/>
  <c r="V1325" i="16"/>
  <c r="V1321" i="16"/>
  <c r="V1317" i="16"/>
  <c r="V1313" i="16"/>
  <c r="V1309" i="16"/>
  <c r="V1305" i="16"/>
  <c r="V1301" i="16"/>
  <c r="V1297" i="16"/>
  <c r="V1293" i="16"/>
  <c r="V1289" i="16"/>
  <c r="V1285" i="16"/>
  <c r="V1281" i="16"/>
  <c r="V1277" i="16"/>
  <c r="V1273" i="16"/>
  <c r="V1269" i="16"/>
  <c r="V1265" i="16"/>
  <c r="V1261" i="16"/>
  <c r="V1257" i="16"/>
  <c r="V1253" i="16"/>
  <c r="V1249" i="16"/>
  <c r="V1245" i="16"/>
  <c r="V1241" i="16"/>
  <c r="V1237" i="16"/>
  <c r="V1233" i="16"/>
  <c r="V1229" i="16"/>
  <c r="V1225" i="16"/>
  <c r="V1221" i="16"/>
  <c r="V1217" i="16"/>
  <c r="V1213" i="16"/>
  <c r="V1209" i="16"/>
  <c r="V1205" i="16"/>
  <c r="V1201" i="16"/>
  <c r="V1197" i="16"/>
  <c r="V1193" i="16"/>
  <c r="V1189" i="16"/>
  <c r="V1185" i="16"/>
  <c r="V1181" i="16"/>
  <c r="V1177" i="16"/>
  <c r="V1173" i="16"/>
  <c r="V1169" i="16"/>
  <c r="V1165" i="16"/>
  <c r="V1161" i="16"/>
  <c r="V1157" i="16"/>
  <c r="V1153" i="16"/>
  <c r="V1149" i="16"/>
  <c r="V1145" i="16"/>
  <c r="V1141" i="16"/>
  <c r="V1137" i="16"/>
  <c r="V1133" i="16"/>
  <c r="V1129" i="16"/>
  <c r="V1125" i="16"/>
  <c r="V1121" i="16"/>
  <c r="V1105" i="16"/>
  <c r="V1045" i="16"/>
  <c r="V873" i="16"/>
  <c r="V765" i="16"/>
  <c r="V529" i="16"/>
  <c r="V369" i="16"/>
  <c r="V2684" i="16"/>
  <c r="V2596" i="16"/>
  <c r="V2500" i="16"/>
  <c r="V2468" i="16"/>
  <c r="V2428" i="16"/>
  <c r="V2380" i="16"/>
  <c r="V2356" i="16"/>
  <c r="V2332" i="16"/>
  <c r="V2308" i="16"/>
  <c r="V2300" i="16"/>
  <c r="V2264" i="16"/>
  <c r="V2204" i="16"/>
  <c r="V2176" i="16"/>
  <c r="V2120" i="16"/>
  <c r="R1966" i="16"/>
  <c r="R1942" i="16"/>
  <c r="R1870" i="16"/>
  <c r="R1846" i="16"/>
  <c r="R1810" i="16"/>
  <c r="R1786" i="16"/>
  <c r="R1383" i="16"/>
  <c r="R1359" i="16"/>
  <c r="R1299" i="16"/>
  <c r="R1083" i="16"/>
  <c r="R1059" i="16"/>
  <c r="R1023" i="16"/>
  <c r="R999" i="16"/>
  <c r="R783" i="16"/>
  <c r="R759" i="16"/>
  <c r="R723" i="16"/>
  <c r="R699" i="16"/>
  <c r="R483" i="16"/>
  <c r="R423" i="16"/>
  <c r="R399" i="16"/>
  <c r="R243" i="16"/>
  <c r="R111" i="16"/>
  <c r="R63" i="16"/>
  <c r="V16" i="16"/>
  <c r="R2478" i="16"/>
  <c r="R2460" i="16"/>
  <c r="R2436" i="16"/>
  <c r="R2418" i="16"/>
  <c r="R2394" i="16"/>
  <c r="R2382" i="16"/>
  <c r="R2364" i="16"/>
  <c r="R2340" i="16"/>
  <c r="R2328" i="16"/>
  <c r="R2304" i="16"/>
  <c r="R2280" i="16"/>
  <c r="R2262" i="16"/>
  <c r="R2244" i="16"/>
  <c r="R2220" i="16"/>
  <c r="R2196" i="16"/>
  <c r="R2178" i="16"/>
  <c r="R2154" i="16"/>
  <c r="R2142" i="16"/>
  <c r="R2124" i="16"/>
  <c r="R2100" i="16"/>
  <c r="R2082" i="16"/>
  <c r="R2064" i="16"/>
  <c r="R2040" i="16"/>
  <c r="R2016" i="16"/>
  <c r="R1998" i="16"/>
  <c r="R1980" i="16"/>
  <c r="R1956" i="16"/>
  <c r="R1932" i="16"/>
  <c r="R1908" i="16"/>
  <c r="R1878" i="16"/>
  <c r="R1860" i="16"/>
  <c r="R1836" i="16"/>
  <c r="R1788" i="16"/>
  <c r="R2484" i="16"/>
  <c r="R2466" i="16"/>
  <c r="R2448" i="16"/>
  <c r="R2424" i="16"/>
  <c r="R2406" i="16"/>
  <c r="R2376" i="16"/>
  <c r="R2352" i="16"/>
  <c r="R2334" i="16"/>
  <c r="R2316" i="16"/>
  <c r="R2298" i="16"/>
  <c r="R2268" i="16"/>
  <c r="R2238" i="16"/>
  <c r="R2226" i="16"/>
  <c r="R2208" i="16"/>
  <c r="R2190" i="16"/>
  <c r="R2166" i="16"/>
  <c r="R2136" i="16"/>
  <c r="R2118" i="16"/>
  <c r="R2094" i="16"/>
  <c r="R2076" i="16"/>
  <c r="R2052" i="16"/>
  <c r="R2028" i="16"/>
  <c r="R2010" i="16"/>
  <c r="R1986" i="16"/>
  <c r="R1968" i="16"/>
  <c r="R1944" i="16"/>
  <c r="R1920" i="16"/>
  <c r="R1902" i="16"/>
  <c r="R1866" i="16"/>
  <c r="R1842" i="16"/>
  <c r="R1794" i="16"/>
  <c r="R2477" i="16"/>
  <c r="R2441" i="16"/>
  <c r="R2405" i="16"/>
  <c r="R2369" i="16"/>
  <c r="R2333" i="16"/>
  <c r="R2297" i="16"/>
  <c r="R2261" i="16"/>
  <c r="R2225" i="16"/>
  <c r="R2189" i="16"/>
  <c r="R2153" i="16"/>
  <c r="R2117" i="16"/>
  <c r="R2081" i="16"/>
  <c r="R2045" i="16"/>
  <c r="R2021" i="16"/>
  <c r="R1949" i="16"/>
  <c r="R1925" i="16"/>
  <c r="R1889" i="16"/>
  <c r="R1865" i="16"/>
  <c r="R1793" i="16"/>
  <c r="R1769" i="16"/>
  <c r="R1745" i="16"/>
  <c r="R1709" i="16"/>
  <c r="R1685" i="16"/>
  <c r="R1553" i="16"/>
  <c r="R1529" i="16"/>
  <c r="R1469" i="16"/>
  <c r="R1445" i="16"/>
  <c r="R1409" i="16"/>
  <c r="R1385" i="16"/>
  <c r="R1253" i="16"/>
  <c r="R1229" i="16"/>
  <c r="R1169" i="16"/>
  <c r="R1145" i="16"/>
  <c r="R1109" i="16"/>
  <c r="R1085" i="16"/>
  <c r="R953" i="16"/>
  <c r="R929" i="16"/>
  <c r="R869" i="16"/>
  <c r="R845" i="16"/>
  <c r="R809" i="16"/>
  <c r="R785" i="16"/>
  <c r="R653" i="16"/>
  <c r="R569" i="16"/>
  <c r="R545" i="16"/>
  <c r="R509" i="16"/>
  <c r="R353" i="16"/>
  <c r="R269" i="16"/>
  <c r="R197" i="16"/>
  <c r="R149" i="16"/>
  <c r="R101" i="16"/>
  <c r="R2800" i="16"/>
  <c r="R2764" i="16"/>
  <c r="R2728" i="16"/>
  <c r="R2692" i="16"/>
  <c r="R2656" i="16"/>
  <c r="R2620" i="16"/>
  <c r="R2584" i="16"/>
  <c r="R2548" i="16"/>
  <c r="R2512" i="16"/>
  <c r="R2250" i="16"/>
  <c r="R568" i="16"/>
  <c r="R544" i="16"/>
  <c r="R508" i="16"/>
  <c r="R484" i="16"/>
  <c r="R460" i="16"/>
  <c r="R424" i="16"/>
  <c r="R400" i="16"/>
  <c r="R268" i="16"/>
  <c r="R244" i="16"/>
  <c r="R196" i="16"/>
  <c r="R64" i="16"/>
  <c r="R2799" i="16"/>
  <c r="R2763" i="16"/>
  <c r="R2727" i="16"/>
  <c r="R2691" i="16"/>
  <c r="R2655" i="16"/>
  <c r="R2619" i="16"/>
  <c r="R2583" i="16"/>
  <c r="R2547" i="16"/>
  <c r="R2511" i="16"/>
  <c r="R2475" i="16"/>
  <c r="R2439" i="16"/>
  <c r="R2403" i="16"/>
  <c r="R2367" i="16"/>
  <c r="R2331" i="16"/>
  <c r="R2295" i="16"/>
  <c r="R2259" i="16"/>
  <c r="R2223" i="16"/>
  <c r="R2187" i="16"/>
  <c r="R2151" i="16"/>
  <c r="R2115" i="16"/>
  <c r="R2079" i="16"/>
  <c r="R2043" i="16"/>
  <c r="R1887" i="16"/>
  <c r="R1863" i="16"/>
  <c r="R1791" i="16"/>
  <c r="R1767" i="16"/>
  <c r="R1683" i="16"/>
  <c r="R1659" i="16"/>
  <c r="R1623" i="16"/>
  <c r="R1599" i="16"/>
  <c r="R2490" i="16"/>
  <c r="R2472" i="16"/>
  <c r="R2454" i="16"/>
  <c r="R2442" i="16"/>
  <c r="R2412" i="16"/>
  <c r="R2400" i="16"/>
  <c r="R2388" i="16"/>
  <c r="R2370" i="16"/>
  <c r="R2358" i="16"/>
  <c r="R2346" i="16"/>
  <c r="R2322" i="16"/>
  <c r="R2310" i="16"/>
  <c r="R2274" i="16"/>
  <c r="R2256" i="16"/>
  <c r="R2232" i="16"/>
  <c r="R2214" i="16"/>
  <c r="R2202" i="16"/>
  <c r="R2184" i="16"/>
  <c r="R2172" i="16"/>
  <c r="R2148" i="16"/>
  <c r="R2130" i="16"/>
  <c r="R2112" i="16"/>
  <c r="R2106" i="16"/>
  <c r="R2088" i="16"/>
  <c r="R2070" i="16"/>
  <c r="R2058" i="16"/>
  <c r="R2046" i="16"/>
  <c r="R2034" i="16"/>
  <c r="R2022" i="16"/>
  <c r="R2004" i="16"/>
  <c r="R1992" i="16"/>
  <c r="R1974" i="16"/>
  <c r="R1962" i="16"/>
  <c r="R1950" i="16"/>
  <c r="R1938" i="16"/>
  <c r="R1926" i="16"/>
  <c r="R1914" i="16"/>
  <c r="R1890" i="16"/>
  <c r="R1872" i="16"/>
  <c r="R1854" i="16"/>
  <c r="R1848" i="16"/>
  <c r="R1830" i="16"/>
  <c r="R1824" i="16"/>
  <c r="R1818" i="16"/>
  <c r="R1812" i="16"/>
  <c r="R1806" i="16"/>
  <c r="R1800" i="16"/>
  <c r="R1782" i="16"/>
  <c r="R1776" i="16"/>
  <c r="R1770" i="16"/>
  <c r="R1764" i="16"/>
  <c r="R1758" i="16"/>
  <c r="R1752" i="16"/>
  <c r="R1746" i="16"/>
  <c r="R1740" i="16"/>
  <c r="R1734" i="16"/>
  <c r="R1728" i="16"/>
  <c r="R1722" i="16"/>
  <c r="R1716" i="16"/>
  <c r="R1710" i="16"/>
  <c r="R1704" i="16"/>
  <c r="R1698" i="16"/>
  <c r="R1692" i="16"/>
  <c r="R1686" i="16"/>
  <c r="R1680" i="16"/>
  <c r="R1338" i="16"/>
  <c r="R1038" i="16"/>
  <c r="R1014" i="16"/>
  <c r="R972" i="16"/>
  <c r="R882" i="16"/>
  <c r="R816" i="16"/>
  <c r="R126" i="16"/>
  <c r="R114" i="16"/>
  <c r="R2476" i="16"/>
  <c r="R2440" i="16"/>
  <c r="R2404" i="16"/>
  <c r="R2368" i="16"/>
  <c r="R2332" i="16"/>
  <c r="R2296" i="16"/>
  <c r="R2260" i="16"/>
  <c r="R2224" i="16"/>
  <c r="R2188" i="16"/>
  <c r="R2152" i="16"/>
  <c r="R2116" i="16"/>
  <c r="R2080" i="16"/>
  <c r="R2044" i="16"/>
  <c r="R1744" i="16"/>
  <c r="R1708" i="16"/>
  <c r="R1684" i="16"/>
  <c r="R1600" i="16"/>
  <c r="R1468" i="16"/>
  <c r="R1444" i="16"/>
  <c r="R1408" i="16"/>
  <c r="R1384" i="16"/>
  <c r="R1324" i="16"/>
  <c r="R1300" i="16"/>
  <c r="R1168" i="16"/>
  <c r="R1144" i="16"/>
  <c r="R1108" i="16"/>
  <c r="R1084" i="16"/>
  <c r="R1024" i="16"/>
  <c r="R1000" i="16"/>
  <c r="R868" i="16"/>
  <c r="R844" i="16"/>
  <c r="R808" i="16"/>
  <c r="R784" i="16"/>
  <c r="R724" i="16"/>
  <c r="R700" i="16"/>
  <c r="R2811" i="16"/>
  <c r="R2787" i="16"/>
  <c r="R2775" i="16"/>
  <c r="R2751" i="16"/>
  <c r="R2739" i="16"/>
  <c r="R2715" i="16"/>
  <c r="R2703" i="16"/>
  <c r="R2679" i="16"/>
  <c r="R2667" i="16"/>
  <c r="R2643" i="16"/>
  <c r="R2631" i="16"/>
  <c r="R2607" i="16"/>
  <c r="R2595" i="16"/>
  <c r="R2571" i="16"/>
  <c r="R2559" i="16"/>
  <c r="R2535" i="16"/>
  <c r="R2523" i="16"/>
  <c r="R2499" i="16"/>
  <c r="R2487" i="16"/>
  <c r="R2463" i="16"/>
  <c r="R2451" i="16"/>
  <c r="R2427" i="16"/>
  <c r="R2415" i="16"/>
  <c r="R2391" i="16"/>
  <c r="R2379" i="16"/>
  <c r="R2355" i="16"/>
  <c r="R2343" i="16"/>
  <c r="R2319" i="16"/>
  <c r="R2307" i="16"/>
  <c r="R2283" i="16"/>
  <c r="R2271" i="16"/>
  <c r="R2247" i="16"/>
  <c r="R2235" i="16"/>
  <c r="R2211" i="16"/>
  <c r="R2199" i="16"/>
  <c r="R2175" i="16"/>
  <c r="R2163" i="16"/>
  <c r="R2139" i="16"/>
  <c r="R2127" i="16"/>
  <c r="R2103" i="16"/>
  <c r="R2091" i="16"/>
  <c r="R2067" i="16"/>
  <c r="R2055" i="16"/>
  <c r="R2007" i="16"/>
  <c r="R1995" i="16"/>
  <c r="R1923" i="16"/>
  <c r="R1911" i="16"/>
  <c r="R1899" i="16"/>
  <c r="R1875" i="16"/>
  <c r="R1851" i="16"/>
  <c r="R1779" i="16"/>
  <c r="R1731" i="16"/>
  <c r="R1695" i="16"/>
  <c r="R1671" i="16"/>
  <c r="R1551" i="16"/>
  <c r="R1539" i="16"/>
  <c r="R1527" i="16"/>
  <c r="R1515" i="16"/>
  <c r="R1455" i="16"/>
  <c r="R1443" i="16"/>
  <c r="R1431" i="16"/>
  <c r="R1395" i="16"/>
  <c r="R1371" i="16"/>
  <c r="R1311" i="16"/>
  <c r="R1287" i="16"/>
  <c r="R1251" i="16"/>
  <c r="R1239" i="16"/>
  <c r="R1227" i="16"/>
  <c r="R1215" i="16"/>
  <c r="R1155" i="16"/>
  <c r="R1131" i="16"/>
  <c r="R1095" i="16"/>
  <c r="R1071" i="16"/>
  <c r="R987" i="16"/>
  <c r="R951" i="16"/>
  <c r="R939" i="16"/>
  <c r="R927" i="16"/>
  <c r="R915" i="16"/>
  <c r="R867" i="16"/>
  <c r="R855" i="16"/>
  <c r="R831" i="16"/>
  <c r="R795" i="16"/>
  <c r="R771" i="16"/>
  <c r="R711" i="16"/>
  <c r="R651" i="16"/>
  <c r="R639" i="16"/>
  <c r="R627" i="16"/>
  <c r="R615" i="16"/>
  <c r="R555" i="16"/>
  <c r="R543" i="16"/>
  <c r="R531" i="16"/>
  <c r="R495" i="16"/>
  <c r="R471" i="16"/>
  <c r="R411" i="16"/>
  <c r="R387" i="16"/>
  <c r="R351" i="16"/>
  <c r="R339" i="16"/>
  <c r="R327" i="16"/>
  <c r="R303" i="16"/>
  <c r="R255" i="16"/>
  <c r="R219" i="16"/>
  <c r="R207" i="16"/>
  <c r="R159" i="16"/>
  <c r="R147" i="16"/>
  <c r="R135" i="16"/>
  <c r="R99" i="16"/>
  <c r="R87" i="16"/>
  <c r="R51" i="16"/>
  <c r="R39" i="16"/>
  <c r="R1674" i="16"/>
  <c r="R1668" i="16"/>
  <c r="R1662" i="16"/>
  <c r="R1656" i="16"/>
  <c r="R1650" i="16"/>
  <c r="R1644" i="16"/>
  <c r="R1638" i="16"/>
  <c r="R1632" i="16"/>
  <c r="R1626" i="16"/>
  <c r="R1620" i="16"/>
  <c r="R1602" i="16"/>
  <c r="R1596" i="16"/>
  <c r="R1590" i="16"/>
  <c r="R1584" i="16"/>
  <c r="R1578" i="16"/>
  <c r="R1572" i="16"/>
  <c r="R1566" i="16"/>
  <c r="R1560" i="16"/>
  <c r="R1554" i="16"/>
  <c r="R1548" i="16"/>
  <c r="R1542" i="16"/>
  <c r="R1536" i="16"/>
  <c r="R1530" i="16"/>
  <c r="R1524" i="16"/>
  <c r="R1518" i="16"/>
  <c r="R1512" i="16"/>
  <c r="R1506" i="16"/>
  <c r="R1500" i="16"/>
  <c r="R1494" i="16"/>
  <c r="R1488" i="16"/>
  <c r="R1482" i="16"/>
  <c r="R1476" i="16"/>
  <c r="R1470" i="16"/>
  <c r="R1464" i="16"/>
  <c r="R1452" i="16"/>
  <c r="R1446" i="16"/>
  <c r="R1440" i="16"/>
  <c r="R1434" i="16"/>
  <c r="R1428" i="16"/>
  <c r="R1422" i="16"/>
  <c r="R1416" i="16"/>
  <c r="R1410" i="16"/>
  <c r="R1404" i="16"/>
  <c r="R1398" i="16"/>
  <c r="R1392" i="16"/>
  <c r="R1386" i="16"/>
  <c r="R1380" i="16"/>
  <c r="R1374" i="16"/>
  <c r="R1368" i="16"/>
  <c r="R1362" i="16"/>
  <c r="R1356" i="16"/>
  <c r="R1350" i="16"/>
  <c r="R1344" i="16"/>
  <c r="R1332" i="16"/>
  <c r="R1326" i="16"/>
  <c r="R1320" i="16"/>
  <c r="R1314" i="16"/>
  <c r="R1308" i="16"/>
  <c r="R1302" i="16"/>
  <c r="R1296" i="16"/>
  <c r="R1290" i="16"/>
  <c r="R1284" i="16"/>
  <c r="R1278" i="16"/>
  <c r="R1266" i="16"/>
  <c r="R1260" i="16"/>
  <c r="R1254" i="16"/>
  <c r="R1248" i="16"/>
  <c r="R1242" i="16"/>
  <c r="R1236" i="16"/>
  <c r="R1230" i="16"/>
  <c r="R1224" i="16"/>
  <c r="R1218" i="16"/>
  <c r="R1212" i="16"/>
  <c r="R1206" i="16"/>
  <c r="R1200" i="16"/>
  <c r="R1194" i="16"/>
  <c r="R1188" i="16"/>
  <c r="R1182" i="16"/>
  <c r="R1176" i="16"/>
  <c r="R1170" i="16"/>
  <c r="R1164" i="16"/>
  <c r="R1158" i="16"/>
  <c r="R1152" i="16"/>
  <c r="R1146" i="16"/>
  <c r="R1140" i="16"/>
  <c r="R1134" i="16"/>
  <c r="R1128" i="16"/>
  <c r="R1122" i="16"/>
  <c r="R1116" i="16"/>
  <c r="R1110" i="16"/>
  <c r="R1104" i="16"/>
  <c r="R1098" i="16"/>
  <c r="R1092" i="16"/>
  <c r="R1086" i="16"/>
  <c r="R1080" i="16"/>
  <c r="R1074" i="16"/>
  <c r="R1068" i="16"/>
  <c r="R1062" i="16"/>
  <c r="R1056" i="16"/>
  <c r="R1050" i="16"/>
  <c r="R1044" i="16"/>
  <c r="R1032" i="16"/>
  <c r="R1026" i="16"/>
  <c r="R1020" i="16"/>
  <c r="R1008" i="16"/>
  <c r="R1002" i="16"/>
  <c r="R996" i="16"/>
  <c r="R990" i="16"/>
  <c r="R984" i="16"/>
  <c r="R978" i="16"/>
  <c r="R966" i="16"/>
  <c r="R960" i="16"/>
  <c r="R954" i="16"/>
  <c r="R948" i="16"/>
  <c r="R942" i="16"/>
  <c r="R936" i="16"/>
  <c r="R930" i="16"/>
  <c r="R924" i="16"/>
  <c r="R918" i="16"/>
  <c r="R912" i="16"/>
  <c r="R906" i="16"/>
  <c r="R900" i="16"/>
  <c r="R894" i="16"/>
  <c r="R888" i="16"/>
  <c r="R876" i="16"/>
  <c r="R870" i="16"/>
  <c r="R864" i="16"/>
  <c r="R858" i="16"/>
  <c r="R852" i="16"/>
  <c r="R846" i="16"/>
  <c r="R840" i="16"/>
  <c r="R834" i="16"/>
  <c r="R828" i="16"/>
  <c r="R822" i="16"/>
  <c r="R810" i="16"/>
  <c r="R804" i="16"/>
  <c r="R798" i="16"/>
  <c r="R792" i="16"/>
  <c r="R786" i="16"/>
  <c r="R780" i="16"/>
  <c r="R774" i="16"/>
  <c r="R768" i="16"/>
  <c r="R762" i="16"/>
  <c r="R756" i="16"/>
  <c r="R750" i="16"/>
  <c r="R744" i="16"/>
  <c r="R738" i="16"/>
  <c r="R732" i="16"/>
  <c r="R726" i="16"/>
  <c r="R720" i="16"/>
  <c r="R708" i="16"/>
  <c r="R702" i="16"/>
  <c r="R690" i="16"/>
  <c r="R684" i="16"/>
  <c r="R678" i="16"/>
  <c r="R672" i="16"/>
  <c r="R666" i="16"/>
  <c r="R660" i="16"/>
  <c r="R654" i="16"/>
  <c r="R648" i="16"/>
  <c r="R642" i="16"/>
  <c r="R636" i="16"/>
  <c r="R630" i="16"/>
  <c r="R624" i="16"/>
  <c r="R618" i="16"/>
  <c r="R612" i="16"/>
  <c r="R606" i="16"/>
  <c r="R600" i="16"/>
  <c r="R594" i="16"/>
  <c r="R588" i="16"/>
  <c r="R582" i="16"/>
  <c r="R576" i="16"/>
  <c r="R570" i="16"/>
  <c r="R564" i="16"/>
  <c r="R552" i="16"/>
  <c r="R546" i="16"/>
  <c r="R540" i="16"/>
  <c r="R534" i="16"/>
  <c r="R528" i="16"/>
  <c r="R522" i="16"/>
  <c r="R516" i="16"/>
  <c r="R510" i="16"/>
  <c r="R504" i="16"/>
  <c r="R498" i="16"/>
  <c r="R492" i="16"/>
  <c r="R486" i="16"/>
  <c r="R480" i="16"/>
  <c r="R474" i="16"/>
  <c r="R468" i="16"/>
  <c r="R462" i="16"/>
  <c r="R456" i="16"/>
  <c r="R450" i="16"/>
  <c r="R444" i="16"/>
  <c r="R432" i="16"/>
  <c r="R426" i="16"/>
  <c r="R420" i="16"/>
  <c r="R414" i="16"/>
  <c r="R408" i="16"/>
  <c r="R402" i="16"/>
  <c r="R390" i="16"/>
  <c r="R384" i="16"/>
  <c r="R378" i="16"/>
  <c r="R366" i="16"/>
  <c r="R360" i="16"/>
  <c r="R354" i="16"/>
  <c r="R348" i="16"/>
  <c r="R342" i="16"/>
  <c r="R336" i="16"/>
  <c r="R330" i="16"/>
  <c r="R324" i="16"/>
  <c r="R318" i="16"/>
  <c r="R312" i="16"/>
  <c r="R306" i="16"/>
  <c r="R300" i="16"/>
  <c r="R294" i="16"/>
  <c r="R288" i="16"/>
  <c r="R282" i="16"/>
  <c r="R276" i="16"/>
  <c r="R270" i="16"/>
  <c r="R264" i="16"/>
  <c r="R258" i="16"/>
  <c r="R252" i="16"/>
  <c r="R246" i="16"/>
  <c r="R240" i="16"/>
  <c r="R234" i="16"/>
  <c r="R228" i="16"/>
  <c r="R222" i="16"/>
  <c r="R216" i="16"/>
  <c r="R210" i="16"/>
  <c r="R204" i="16"/>
  <c r="R198" i="16"/>
  <c r="R192" i="16"/>
  <c r="R186" i="16"/>
  <c r="R180" i="16"/>
  <c r="R174" i="16"/>
  <c r="R168" i="16"/>
  <c r="R162" i="16"/>
  <c r="R156" i="16"/>
  <c r="R150" i="16"/>
  <c r="R144" i="16"/>
  <c r="R138" i="16"/>
  <c r="R132" i="16"/>
  <c r="R120" i="16"/>
  <c r="R108" i="16"/>
  <c r="R102" i="16"/>
  <c r="R96" i="16"/>
  <c r="R90" i="16"/>
  <c r="R84" i="16"/>
  <c r="R78" i="16"/>
  <c r="R72" i="16"/>
  <c r="R66" i="16"/>
  <c r="R60" i="16"/>
  <c r="R54" i="16"/>
  <c r="R48" i="16"/>
  <c r="R42" i="16"/>
  <c r="R36" i="16"/>
  <c r="R30" i="16"/>
  <c r="R18" i="16"/>
  <c r="R2819" i="16"/>
  <c r="R2813" i="16"/>
  <c r="R2807" i="16"/>
  <c r="R2801" i="16"/>
  <c r="R2795" i="16"/>
  <c r="R2789" i="16"/>
  <c r="R2783" i="16"/>
  <c r="R2777" i="16"/>
  <c r="R2771" i="16"/>
  <c r="R2765" i="16"/>
  <c r="R2759" i="16"/>
  <c r="R2753" i="16"/>
  <c r="R2747" i="16"/>
  <c r="R2741" i="16"/>
  <c r="R2735" i="16"/>
  <c r="R2705" i="16"/>
  <c r="R2645" i="16"/>
  <c r="R2609" i="16"/>
  <c r="R2597" i="16"/>
  <c r="R2573" i="16"/>
  <c r="R2561" i="16"/>
  <c r="R2537" i="16"/>
  <c r="R2525" i="16"/>
  <c r="R2812" i="16"/>
  <c r="R2788" i="16"/>
  <c r="R2752" i="16"/>
  <c r="R2740" i="16"/>
  <c r="R2716" i="16"/>
  <c r="R2704" i="16"/>
  <c r="R2668" i="16"/>
  <c r="R2644" i="16"/>
  <c r="R2596" i="16"/>
  <c r="R2572" i="16"/>
  <c r="R2536" i="16"/>
  <c r="R2524" i="16"/>
  <c r="R2500" i="16"/>
  <c r="R2488" i="16"/>
  <c r="R2452" i="16"/>
  <c r="R2428" i="16"/>
  <c r="R2380" i="16"/>
  <c r="R2356" i="16"/>
  <c r="R2320" i="16"/>
  <c r="R2308" i="16"/>
  <c r="R2284" i="16"/>
  <c r="R2272" i="16"/>
  <c r="R2236" i="16"/>
  <c r="R2212" i="16"/>
  <c r="R2164" i="16"/>
  <c r="R2140" i="16"/>
  <c r="R2104" i="16"/>
  <c r="R2092" i="16"/>
  <c r="R2068" i="16"/>
  <c r="R2056" i="16"/>
  <c r="R1756" i="16"/>
  <c r="R1696" i="16"/>
  <c r="R1672" i="16"/>
  <c r="R1456" i="16"/>
  <c r="R1372" i="16"/>
  <c r="R1252" i="16"/>
  <c r="R1180" i="16"/>
  <c r="R1096" i="16"/>
  <c r="R928" i="16"/>
  <c r="R880" i="16"/>
  <c r="R856" i="16"/>
  <c r="R796" i="16"/>
  <c r="R772" i="16"/>
  <c r="R556" i="16"/>
  <c r="R352" i="16"/>
  <c r="R280" i="16"/>
  <c r="R1940" i="16"/>
  <c r="R1916" i="16"/>
  <c r="R1820" i="16"/>
  <c r="R1712" i="16"/>
  <c r="R1628" i="16"/>
  <c r="R1436" i="16"/>
  <c r="R1352" i="16"/>
  <c r="R1112" i="16"/>
  <c r="R1052" i="16"/>
  <c r="R1028" i="16"/>
  <c r="R800" i="16"/>
  <c r="R728" i="16"/>
  <c r="R536" i="16"/>
  <c r="R452" i="16"/>
  <c r="R344" i="16"/>
  <c r="R188" i="16"/>
  <c r="R140" i="16"/>
  <c r="R68" i="16"/>
  <c r="R2773" i="16"/>
  <c r="R2725" i="16"/>
  <c r="R2701" i="16"/>
  <c r="R2665" i="16"/>
  <c r="R2653" i="16"/>
  <c r="R2617" i="16"/>
  <c r="R2557" i="16"/>
  <c r="R2509" i="16"/>
  <c r="R685" i="16"/>
  <c r="R1516" i="16"/>
  <c r="R2729" i="16"/>
  <c r="R2723" i="16"/>
  <c r="R2711" i="16"/>
  <c r="R2699" i="16"/>
  <c r="R2693" i="16"/>
  <c r="R2687" i="16"/>
  <c r="R2675" i="16"/>
  <c r="R2663" i="16"/>
  <c r="R2657" i="16"/>
  <c r="R2651" i="16"/>
  <c r="R2639" i="16"/>
  <c r="R2627" i="16"/>
  <c r="R2621" i="16"/>
  <c r="R2615" i="16"/>
  <c r="R2603" i="16"/>
  <c r="R2591" i="16"/>
  <c r="R2585" i="16"/>
  <c r="R2579" i="16"/>
  <c r="R2567" i="16"/>
  <c r="R2555" i="16"/>
  <c r="R2549" i="16"/>
  <c r="R2543" i="16"/>
  <c r="R2531" i="16"/>
  <c r="R2519" i="16"/>
  <c r="R2513" i="16"/>
  <c r="R2507" i="16"/>
  <c r="R2495" i="16"/>
  <c r="R1636" i="16"/>
  <c r="R1588" i="16"/>
  <c r="R1540" i="16"/>
  <c r="R1312" i="16"/>
  <c r="R1288" i="16"/>
  <c r="R1240" i="16"/>
  <c r="R1216" i="16"/>
  <c r="R1012" i="16"/>
  <c r="R988" i="16"/>
  <c r="R940" i="16"/>
  <c r="R916" i="16"/>
  <c r="R712" i="16"/>
  <c r="R688" i="16"/>
  <c r="R640" i="16"/>
  <c r="R412" i="16"/>
  <c r="R388" i="16"/>
  <c r="R340" i="16"/>
  <c r="R208" i="16"/>
  <c r="R172" i="16"/>
  <c r="R160" i="16"/>
  <c r="R52" i="16"/>
  <c r="R40" i="16"/>
  <c r="R1697" i="16"/>
  <c r="R1673" i="16"/>
  <c r="R1625" i="16"/>
  <c r="R1601" i="16"/>
  <c r="R1397" i="16"/>
  <c r="R1373" i="16"/>
  <c r="R1325" i="16"/>
  <c r="R1301" i="16"/>
  <c r="R1097" i="16"/>
  <c r="R1073" i="16"/>
  <c r="R1025" i="16"/>
  <c r="R1001" i="16"/>
  <c r="R797" i="16"/>
  <c r="R725" i="16"/>
  <c r="R701" i="16"/>
  <c r="R497" i="16"/>
  <c r="R425" i="16"/>
  <c r="R401" i="16"/>
  <c r="R65" i="16"/>
  <c r="R17" i="16"/>
  <c r="R1612" i="16"/>
  <c r="R316" i="16"/>
  <c r="R112" i="16"/>
  <c r="R2481" i="16"/>
  <c r="R2469" i="16"/>
  <c r="R2457" i="16"/>
  <c r="R2445" i="16"/>
  <c r="R2433" i="16"/>
  <c r="R2421" i="16"/>
  <c r="R2409" i="16"/>
  <c r="R2397" i="16"/>
  <c r="R2385" i="16"/>
  <c r="R2373" i="16"/>
  <c r="R2361" i="16"/>
  <c r="R2349" i="16"/>
  <c r="R2337" i="16"/>
  <c r="R2325" i="16"/>
  <c r="R2313" i="16"/>
  <c r="R2301" i="16"/>
  <c r="R2289" i="16"/>
  <c r="R2277" i="16"/>
  <c r="R2265" i="16"/>
  <c r="R2253" i="16"/>
  <c r="R2241" i="16"/>
  <c r="R2229" i="16"/>
  <c r="R2217" i="16"/>
  <c r="R2205" i="16"/>
  <c r="R2193" i="16"/>
  <c r="R2181" i="16"/>
  <c r="R2169" i="16"/>
  <c r="R2157" i="16"/>
  <c r="R2145" i="16"/>
  <c r="R2133" i="16"/>
  <c r="R2121" i="16"/>
  <c r="R2109" i="16"/>
  <c r="R2097" i="16"/>
  <c r="R2085" i="16"/>
  <c r="R2073" i="16"/>
  <c r="R2061" i="16"/>
  <c r="R2049" i="16"/>
  <c r="R2037" i="16"/>
  <c r="R2025" i="16"/>
  <c r="R2013" i="16"/>
  <c r="R1983" i="16"/>
  <c r="R1971" i="16"/>
  <c r="R1959" i="16"/>
  <c r="R1947" i="16"/>
  <c r="R1905" i="16"/>
  <c r="R1893" i="16"/>
  <c r="R1881" i="16"/>
  <c r="R1869" i="16"/>
  <c r="R1839" i="16"/>
  <c r="R1827" i="16"/>
  <c r="R1815" i="16"/>
  <c r="R1803" i="16"/>
  <c r="R1761" i="16"/>
  <c r="R1749" i="16"/>
  <c r="R1719" i="16"/>
  <c r="R1707" i="16"/>
  <c r="R1677" i="16"/>
  <c r="R1647" i="16"/>
  <c r="R1635" i="16"/>
  <c r="R1617" i="16"/>
  <c r="R1605" i="16"/>
  <c r="R1575" i="16"/>
  <c r="R1563" i="16"/>
  <c r="R1533" i="16"/>
  <c r="R1521" i="16"/>
  <c r="R1503" i="16"/>
  <c r="R1491" i="16"/>
  <c r="R1461" i="16"/>
  <c r="R1449" i="16"/>
  <c r="R1419" i="16"/>
  <c r="R1407" i="16"/>
  <c r="R1389" i="16"/>
  <c r="R1377" i="16"/>
  <c r="R1347" i="16"/>
  <c r="R1335" i="16"/>
  <c r="R1317" i="16"/>
  <c r="R1305" i="16"/>
  <c r="R1275" i="16"/>
  <c r="R1263" i="16"/>
  <c r="R1233" i="16"/>
  <c r="R1221" i="16"/>
  <c r="R1203" i="16"/>
  <c r="R1191" i="16"/>
  <c r="R1161" i="16"/>
  <c r="R1149" i="16"/>
  <c r="R1119" i="16"/>
  <c r="R1107" i="16"/>
  <c r="R1089" i="16"/>
  <c r="R1077" i="16"/>
  <c r="R1047" i="16"/>
  <c r="R1017" i="16"/>
  <c r="R1005" i="16"/>
  <c r="R975" i="16"/>
  <c r="R963" i="16"/>
  <c r="R933" i="16"/>
  <c r="R921" i="16"/>
  <c r="R903" i="16"/>
  <c r="R879" i="16"/>
  <c r="R861" i="16"/>
  <c r="R849" i="16"/>
  <c r="R819" i="16"/>
  <c r="R807" i="16"/>
  <c r="R789" i="16"/>
  <c r="R777" i="16"/>
  <c r="R735" i="16"/>
  <c r="R717" i="16"/>
  <c r="R705" i="16"/>
  <c r="R675" i="16"/>
  <c r="R663" i="16"/>
  <c r="R633" i="16"/>
  <c r="R621" i="16"/>
  <c r="R591" i="16"/>
  <c r="R579" i="16"/>
  <c r="R561" i="16"/>
  <c r="R549" i="16"/>
  <c r="R519" i="16"/>
  <c r="R507" i="16"/>
  <c r="R489" i="16"/>
  <c r="R477" i="16"/>
  <c r="R447" i="16"/>
  <c r="R435" i="16"/>
  <c r="R417" i="16"/>
  <c r="R405" i="16"/>
  <c r="R375" i="16"/>
  <c r="R363" i="16"/>
  <c r="R333" i="16"/>
  <c r="R321" i="16"/>
  <c r="R291" i="16"/>
  <c r="R279" i="16"/>
  <c r="R261" i="16"/>
  <c r="R231" i="16"/>
  <c r="R183" i="16"/>
  <c r="R171" i="16"/>
  <c r="R123" i="16"/>
  <c r="R75" i="16"/>
  <c r="R27" i="16"/>
  <c r="R2816" i="16"/>
  <c r="R2804" i="16"/>
  <c r="R2792" i="16"/>
  <c r="R2780" i="16"/>
  <c r="R2768" i="16"/>
  <c r="R2756" i="16"/>
  <c r="R2744" i="16"/>
  <c r="R2732" i="16"/>
  <c r="R2720" i="16"/>
  <c r="R2708" i="16"/>
  <c r="R2696" i="16"/>
  <c r="R2684" i="16"/>
  <c r="R2672" i="16"/>
  <c r="R2660" i="16"/>
  <c r="R2648" i="16"/>
  <c r="R2636" i="16"/>
  <c r="R2624" i="16"/>
  <c r="R2612" i="16"/>
  <c r="R2600" i="16"/>
  <c r="R2588" i="16"/>
  <c r="R2576" i="16"/>
  <c r="R2564" i="16"/>
  <c r="R2552" i="16"/>
  <c r="R2540" i="16"/>
  <c r="R2528" i="16"/>
  <c r="R2516" i="16"/>
  <c r="R2504" i="16"/>
  <c r="V2792" i="16"/>
  <c r="V2708" i="16"/>
  <c r="V2548" i="16"/>
  <c r="V2540" i="16"/>
  <c r="R2492" i="16"/>
  <c r="R2480" i="16"/>
  <c r="R2474" i="16"/>
  <c r="R2468" i="16"/>
  <c r="R2462" i="16"/>
  <c r="R2456" i="16"/>
  <c r="R2444" i="16"/>
  <c r="R2438" i="16"/>
  <c r="R2432" i="16"/>
  <c r="R2426" i="16"/>
  <c r="R2420" i="16"/>
  <c r="R2408" i="16"/>
  <c r="R2402" i="16"/>
  <c r="R2396" i="16"/>
  <c r="R2390" i="16"/>
  <c r="R2384" i="16"/>
  <c r="R2372" i="16"/>
  <c r="R2366" i="16"/>
  <c r="R2360" i="16"/>
  <c r="R2354" i="16"/>
  <c r="R2348" i="16"/>
  <c r="R2336" i="16"/>
  <c r="R2330" i="16"/>
  <c r="R2324" i="16"/>
  <c r="R2318" i="16"/>
  <c r="R2312" i="16"/>
  <c r="R2300" i="16"/>
  <c r="R2294" i="16"/>
  <c r="R2288" i="16"/>
  <c r="R2282" i="16"/>
  <c r="R2276" i="16"/>
  <c r="R2264" i="16"/>
  <c r="R2258" i="16"/>
  <c r="R2252" i="16"/>
  <c r="R2246" i="16"/>
  <c r="R2240" i="16"/>
  <c r="R2228" i="16"/>
  <c r="R2222" i="16"/>
  <c r="R2216" i="16"/>
  <c r="R2210" i="16"/>
  <c r="R2204" i="16"/>
  <c r="R2192" i="16"/>
  <c r="R2186" i="16"/>
  <c r="R2180" i="16"/>
  <c r="R2174" i="16"/>
  <c r="R2168" i="16"/>
  <c r="R2156" i="16"/>
  <c r="R2150" i="16"/>
  <c r="R2144" i="16"/>
  <c r="R2138" i="16"/>
  <c r="R2132" i="16"/>
  <c r="R2120" i="16"/>
  <c r="R2114" i="16"/>
  <c r="R2108" i="16"/>
  <c r="R2102" i="16"/>
  <c r="R2096" i="16"/>
  <c r="R2084" i="16"/>
  <c r="R2078" i="16"/>
  <c r="R2072" i="16"/>
  <c r="R2066" i="16"/>
  <c r="R2060" i="16"/>
  <c r="R2048" i="16"/>
  <c r="R2042" i="16"/>
  <c r="R2036" i="16"/>
  <c r="R2030" i="16"/>
  <c r="R2024" i="16"/>
  <c r="R2012" i="16"/>
  <c r="R2006" i="16"/>
  <c r="R2000" i="16"/>
  <c r="R1988" i="16"/>
  <c r="R1982" i="16"/>
  <c r="R1970" i="16"/>
  <c r="R1964" i="16"/>
  <c r="R1958" i="16"/>
  <c r="R1952" i="16"/>
  <c r="R1946" i="16"/>
  <c r="R1934" i="16"/>
  <c r="R1928" i="16"/>
  <c r="R1910" i="16"/>
  <c r="R1904" i="16"/>
  <c r="R1892" i="16"/>
  <c r="R1886" i="16"/>
  <c r="R1880" i="16"/>
  <c r="R1868" i="16"/>
  <c r="R1856" i="16"/>
  <c r="R1850" i="16"/>
  <c r="R1838" i="16"/>
  <c r="R1832" i="16"/>
  <c r="R1826" i="16"/>
  <c r="R1814" i="16"/>
  <c r="R1808" i="16"/>
  <c r="R1802" i="16"/>
  <c r="R1790" i="16"/>
  <c r="R1772" i="16"/>
  <c r="R1760" i="16"/>
  <c r="R1754" i="16"/>
  <c r="R1748" i="16"/>
  <c r="R1742" i="16"/>
  <c r="R1730" i="16"/>
  <c r="R1724" i="16"/>
  <c r="R1718" i="16"/>
  <c r="R1706" i="16"/>
  <c r="R1700" i="16"/>
  <c r="R1688" i="16"/>
  <c r="R1682" i="16"/>
  <c r="R1676" i="16"/>
  <c r="R1664" i="16"/>
  <c r="R1658" i="16"/>
  <c r="R1646" i="16"/>
  <c r="R1640" i="16"/>
  <c r="R1634" i="16"/>
  <c r="R1622" i="16"/>
  <c r="R1616" i="16"/>
  <c r="R1604" i="16"/>
  <c r="R1598" i="16"/>
  <c r="R1592" i="16"/>
  <c r="R1580" i="16"/>
  <c r="R1574" i="16"/>
  <c r="R1568" i="16"/>
  <c r="R1562" i="16"/>
  <c r="R1556" i="16"/>
  <c r="R1550" i="16"/>
  <c r="R1544" i="16"/>
  <c r="R1538" i="16"/>
  <c r="R1532" i="16"/>
  <c r="R1526" i="16"/>
  <c r="R1520" i="16"/>
  <c r="R1514" i="16"/>
  <c r="R1508" i="16"/>
  <c r="R1502" i="16"/>
  <c r="R1496" i="16"/>
  <c r="R1490" i="16"/>
  <c r="R1484" i="16"/>
  <c r="R1478" i="16"/>
  <c r="R1472" i="16"/>
  <c r="R1460" i="16"/>
  <c r="R1454" i="16"/>
  <c r="R1448" i="16"/>
  <c r="R1442" i="16"/>
  <c r="R1430" i="16"/>
  <c r="R1424" i="16"/>
  <c r="R1418" i="16"/>
  <c r="R1406" i="16"/>
  <c r="R1400" i="16"/>
  <c r="R1388" i="16"/>
  <c r="R1376" i="16"/>
  <c r="R1364" i="16"/>
  <c r="R1340" i="16"/>
  <c r="R1316" i="16"/>
  <c r="R1304" i="16"/>
  <c r="R1292" i="16"/>
  <c r="R1280" i="16"/>
  <c r="R1268" i="16"/>
  <c r="R1256" i="16"/>
  <c r="R1244" i="16"/>
  <c r="R1238" i="16"/>
  <c r="R1232" i="16"/>
  <c r="R1220" i="16"/>
  <c r="R1208" i="16"/>
  <c r="R1196" i="16"/>
  <c r="R1184" i="16"/>
  <c r="R1172" i="16"/>
  <c r="R1160" i="16"/>
  <c r="R1148" i="16"/>
  <c r="R1124" i="16"/>
  <c r="R1100" i="16"/>
  <c r="R1088" i="16"/>
  <c r="R1076" i="16"/>
  <c r="R1064" i="16"/>
  <c r="R1040" i="16"/>
  <c r="R1016" i="16"/>
  <c r="R1004" i="16"/>
  <c r="R992" i="16"/>
  <c r="R980" i="16"/>
  <c r="R968" i="16"/>
  <c r="R956" i="16"/>
  <c r="R932" i="16"/>
  <c r="R926" i="16"/>
  <c r="R920" i="16"/>
  <c r="R908" i="16"/>
  <c r="R896" i="16"/>
  <c r="R884" i="16"/>
  <c r="R872" i="16"/>
  <c r="R860" i="16"/>
  <c r="R848" i="16"/>
  <c r="R824" i="16"/>
  <c r="R812" i="16"/>
  <c r="R788" i="16"/>
  <c r="R776" i="16"/>
  <c r="R764" i="16"/>
  <c r="R740" i="16"/>
  <c r="R716" i="16"/>
  <c r="R704" i="16"/>
  <c r="R692" i="16"/>
  <c r="R680" i="16"/>
  <c r="R668" i="16"/>
  <c r="R656" i="16"/>
  <c r="R632" i="16"/>
  <c r="R620" i="16"/>
  <c r="R608" i="16"/>
  <c r="R596" i="16"/>
  <c r="R584" i="16"/>
  <c r="R572" i="16"/>
  <c r="R560" i="16"/>
  <c r="R548" i="16"/>
  <c r="R524" i="16"/>
  <c r="R512" i="16"/>
  <c r="R488" i="16"/>
  <c r="R476" i="16"/>
  <c r="R464" i="16"/>
  <c r="R440" i="16"/>
  <c r="R416" i="16"/>
  <c r="R404" i="16"/>
  <c r="R392" i="16"/>
  <c r="R380" i="16"/>
  <c r="R356" i="16"/>
  <c r="R332" i="16"/>
  <c r="R320" i="16"/>
  <c r="R308" i="16"/>
  <c r="R296" i="16"/>
  <c r="R284" i="16"/>
  <c r="R272" i="16"/>
  <c r="R260" i="16"/>
  <c r="R248" i="16"/>
  <c r="R224" i="16"/>
  <c r="R212" i="16"/>
  <c r="R200" i="16"/>
  <c r="R176" i="16"/>
  <c r="R152" i="16"/>
  <c r="R128" i="16"/>
  <c r="R104" i="16"/>
  <c r="R92" i="16"/>
  <c r="R80" i="16"/>
  <c r="R56" i="16"/>
  <c r="R44" i="16"/>
  <c r="R32" i="16"/>
  <c r="R2821" i="16"/>
  <c r="R2815" i="16"/>
  <c r="R2803" i="16"/>
  <c r="R2791" i="16"/>
  <c r="R2785" i="16"/>
  <c r="R2779" i="16"/>
  <c r="R2767" i="16"/>
  <c r="R2755" i="16"/>
  <c r="R2749" i="16"/>
  <c r="R2743" i="16"/>
  <c r="R2731" i="16"/>
  <c r="R2719" i="16"/>
  <c r="R2713" i="16"/>
  <c r="R2707" i="16"/>
  <c r="R2695" i="16"/>
  <c r="R2683" i="16"/>
  <c r="R2677" i="16"/>
  <c r="R2671" i="16"/>
  <c r="R2659" i="16"/>
  <c r="R2647" i="16"/>
  <c r="R2641" i="16"/>
  <c r="R2635" i="16"/>
  <c r="R2623" i="16"/>
  <c r="R2611" i="16"/>
  <c r="R2605" i="16"/>
  <c r="R2599" i="16"/>
  <c r="R2587" i="16"/>
  <c r="R2575" i="16"/>
  <c r="R2569" i="16"/>
  <c r="R2563" i="16"/>
  <c r="R2551" i="16"/>
  <c r="R2539" i="16"/>
  <c r="R2533" i="16"/>
  <c r="R2527" i="16"/>
  <c r="R2515" i="16"/>
  <c r="R2503" i="16"/>
  <c r="R2497" i="16"/>
  <c r="R2822" i="16"/>
  <c r="R2798" i="16"/>
  <c r="R2786" i="16"/>
  <c r="R2762" i="16"/>
  <c r="R2750" i="16"/>
  <c r="R2726" i="16"/>
  <c r="R2714" i="16"/>
  <c r="R2690" i="16"/>
  <c r="R2678" i="16"/>
  <c r="R2654" i="16"/>
  <c r="R2642" i="16"/>
  <c r="R2618" i="16"/>
  <c r="R2606" i="16"/>
  <c r="R2582" i="16"/>
  <c r="R2570" i="16"/>
  <c r="R2546" i="16"/>
  <c r="R2534" i="16"/>
  <c r="R2510" i="16"/>
  <c r="R2498" i="16"/>
  <c r="R2491" i="16"/>
  <c r="R2479" i="16"/>
  <c r="R2467" i="16"/>
  <c r="R2461" i="16"/>
  <c r="R2455" i="16"/>
  <c r="R2443" i="16"/>
  <c r="R2431" i="16"/>
  <c r="R2425" i="16"/>
  <c r="R2419" i="16"/>
  <c r="R2407" i="16"/>
  <c r="R2395" i="16"/>
  <c r="R2389" i="16"/>
  <c r="R2383" i="16"/>
  <c r="R2371" i="16"/>
  <c r="R2359" i="16"/>
  <c r="R2353" i="16"/>
  <c r="R2347" i="16"/>
  <c r="R2335" i="16"/>
  <c r="R2323" i="16"/>
  <c r="R2317" i="16"/>
  <c r="R2311" i="16"/>
  <c r="R2299" i="16"/>
  <c r="R2287" i="16"/>
  <c r="R2281" i="16"/>
  <c r="R2275" i="16"/>
  <c r="R2263" i="16"/>
  <c r="R2251" i="16"/>
  <c r="R2245" i="16"/>
  <c r="R2239" i="16"/>
  <c r="R2227" i="16"/>
  <c r="R2215" i="16"/>
  <c r="R2209" i="16"/>
  <c r="R2203" i="16"/>
  <c r="R2191" i="16"/>
  <c r="R2179" i="16"/>
  <c r="R2173" i="16"/>
  <c r="R2167" i="16"/>
  <c r="R2155" i="16"/>
  <c r="R2143" i="16"/>
  <c r="R2137" i="16"/>
  <c r="R2131" i="16"/>
  <c r="R2119" i="16"/>
  <c r="R2107" i="16"/>
  <c r="R2101" i="16"/>
  <c r="R2095" i="16"/>
  <c r="R2083" i="16"/>
  <c r="R2071" i="16"/>
  <c r="R2065" i="16"/>
  <c r="R2059" i="16"/>
  <c r="R2047" i="16"/>
  <c r="R2035" i="16"/>
  <c r="R2029" i="16"/>
  <c r="R2023" i="16"/>
  <c r="R2017" i="16"/>
  <c r="R2011" i="16"/>
  <c r="R2005" i="16"/>
  <c r="R1999" i="16"/>
  <c r="R1987" i="16"/>
  <c r="R1981" i="16"/>
  <c r="R1969" i="16"/>
  <c r="R1957" i="16"/>
  <c r="R1951" i="16"/>
  <c r="R1945" i="16"/>
  <c r="R1939" i="16"/>
  <c r="R1933" i="16"/>
  <c r="R1927" i="16"/>
  <c r="R1921" i="16"/>
  <c r="R1909" i="16"/>
  <c r="R1903" i="16"/>
  <c r="R1891" i="16"/>
  <c r="R1885" i="16"/>
  <c r="R1879" i="16"/>
  <c r="R1873" i="16"/>
  <c r="R1867" i="16"/>
  <c r="R1855" i="16"/>
  <c r="R1849" i="16"/>
  <c r="R1843" i="16"/>
  <c r="R1831" i="16"/>
  <c r="R1825" i="16"/>
  <c r="R1813" i="16"/>
  <c r="R1807" i="16"/>
  <c r="R1801" i="16"/>
  <c r="R1795" i="16"/>
  <c r="R1789" i="16"/>
  <c r="R1783" i="16"/>
  <c r="R1777" i="16"/>
  <c r="R1771" i="16"/>
  <c r="R1765" i="16"/>
  <c r="R1759" i="16"/>
  <c r="R1753" i="16"/>
  <c r="R1747" i="16"/>
  <c r="R1741" i="16"/>
  <c r="R1735" i="16"/>
  <c r="R1729" i="16"/>
  <c r="R1717" i="16"/>
  <c r="R1711" i="16"/>
  <c r="R1705" i="16"/>
  <c r="R1693" i="16"/>
  <c r="R1687" i="16"/>
  <c r="R1675" i="16"/>
  <c r="R1669" i="16"/>
  <c r="R1663" i="16"/>
  <c r="R1645" i="16"/>
  <c r="R1639" i="16"/>
  <c r="R1633" i="16"/>
  <c r="R1621" i="16"/>
  <c r="R1615" i="16"/>
  <c r="R1603" i="16"/>
  <c r="R1597" i="16"/>
  <c r="R1591" i="16"/>
  <c r="R1585" i="16"/>
  <c r="R1579" i="16"/>
  <c r="R1573" i="16"/>
  <c r="R1561" i="16"/>
  <c r="R1555" i="16"/>
  <c r="R1549" i="16"/>
  <c r="R1537" i="16"/>
  <c r="R1531" i="16"/>
  <c r="R1519" i="16"/>
  <c r="R1513" i="16"/>
  <c r="R1507" i="16"/>
  <c r="R1495" i="16"/>
  <c r="R1489" i="16"/>
  <c r="R1483" i="16"/>
  <c r="R1477" i="16"/>
  <c r="R1471" i="16"/>
  <c r="R1465" i="16"/>
  <c r="R1459" i="16"/>
  <c r="R1453" i="16"/>
  <c r="R1447" i="16"/>
  <c r="R1441" i="16"/>
  <c r="R1435" i="16"/>
  <c r="R1429" i="16"/>
  <c r="R1417" i="16"/>
  <c r="R1411" i="16"/>
  <c r="R1405" i="16"/>
  <c r="R1393" i="16"/>
  <c r="R1387" i="16"/>
  <c r="R1375" i="16"/>
  <c r="R1369" i="16"/>
  <c r="R1363" i="16"/>
  <c r="R1345" i="16"/>
  <c r="R1339" i="16"/>
  <c r="R1333" i="16"/>
  <c r="R1321" i="16"/>
  <c r="R1315" i="16"/>
  <c r="R1303" i="16"/>
  <c r="R1297" i="16"/>
  <c r="R1291" i="16"/>
  <c r="R1279" i="16"/>
  <c r="R1273" i="16"/>
  <c r="R1261" i="16"/>
  <c r="R1255" i="16"/>
  <c r="R1249" i="16"/>
  <c r="R1237" i="16"/>
  <c r="R1231" i="16"/>
  <c r="R1219" i="16"/>
  <c r="R1213" i="16"/>
  <c r="R1207" i="16"/>
  <c r="R1195" i="16"/>
  <c r="R1189" i="16"/>
  <c r="R1183" i="16"/>
  <c r="R1177" i="16"/>
  <c r="R1171" i="16"/>
  <c r="R1165" i="16"/>
  <c r="R1159" i="16"/>
  <c r="R1153" i="16"/>
  <c r="R1147" i="16"/>
  <c r="R1141" i="16"/>
  <c r="R1135" i="16"/>
  <c r="R1129" i="16"/>
  <c r="R1117" i="16"/>
  <c r="R1111" i="16"/>
  <c r="R1105" i="16"/>
  <c r="R1093" i="16"/>
  <c r="R1087" i="16"/>
  <c r="R1075" i="16"/>
  <c r="R1069" i="16"/>
  <c r="R1063" i="16"/>
  <c r="R1045" i="16"/>
  <c r="R1039" i="16"/>
  <c r="R1033" i="16"/>
  <c r="R1021" i="16"/>
  <c r="R1015" i="16"/>
  <c r="R1009" i="16"/>
  <c r="R1003" i="16"/>
  <c r="R997" i="16"/>
  <c r="R991" i="16"/>
  <c r="R979" i="16"/>
  <c r="R973" i="16"/>
  <c r="R961" i="16"/>
  <c r="R955" i="16"/>
  <c r="R949" i="16"/>
  <c r="R943" i="16"/>
  <c r="R937" i="16"/>
  <c r="R931" i="16"/>
  <c r="R919" i="16"/>
  <c r="R913" i="16"/>
  <c r="R907" i="16"/>
  <c r="R895" i="16"/>
  <c r="R889" i="16"/>
  <c r="R883" i="16"/>
  <c r="R877" i="16"/>
  <c r="R871" i="16"/>
  <c r="R865" i="16"/>
  <c r="R859" i="16"/>
  <c r="R853" i="16"/>
  <c r="R847" i="16"/>
  <c r="R841" i="16"/>
  <c r="R835" i="16"/>
  <c r="R829" i="16"/>
  <c r="R817" i="16"/>
  <c r="R811" i="16"/>
  <c r="R805" i="16"/>
  <c r="R799" i="16"/>
  <c r="R793" i="16"/>
  <c r="R787" i="16"/>
  <c r="R775" i="16"/>
  <c r="R769" i="16"/>
  <c r="R763" i="16"/>
  <c r="R745" i="16"/>
  <c r="R739" i="16"/>
  <c r="R733" i="16"/>
  <c r="R721" i="16"/>
  <c r="R715" i="16"/>
  <c r="R703" i="16"/>
  <c r="R697" i="16"/>
  <c r="R691" i="16"/>
  <c r="R679" i="16"/>
  <c r="R673" i="16"/>
  <c r="R661" i="16"/>
  <c r="R655" i="16"/>
  <c r="R649" i="16"/>
  <c r="R637" i="16"/>
  <c r="R631" i="16"/>
  <c r="R619" i="16"/>
  <c r="R613" i="16"/>
  <c r="R607" i="16"/>
  <c r="R595" i="16"/>
  <c r="R589" i="16"/>
  <c r="R583" i="16"/>
  <c r="R577" i="16"/>
  <c r="R571" i="16"/>
  <c r="R565" i="16"/>
  <c r="R559" i="16"/>
  <c r="R553" i="16"/>
  <c r="R547" i="16"/>
  <c r="R541" i="16"/>
  <c r="R535" i="16"/>
  <c r="R529" i="16"/>
  <c r="R517" i="16"/>
  <c r="R511" i="16"/>
  <c r="R505" i="16"/>
  <c r="R499" i="16"/>
  <c r="R493" i="16"/>
  <c r="R487" i="16"/>
  <c r="R475" i="16"/>
  <c r="R469" i="16"/>
  <c r="R463" i="16"/>
  <c r="R445" i="16"/>
  <c r="R439" i="16"/>
  <c r="R433" i="16"/>
  <c r="R421" i="16"/>
  <c r="R415" i="16"/>
  <c r="R403" i="16"/>
  <c r="R397" i="16"/>
  <c r="R391" i="16"/>
  <c r="R379" i="16"/>
  <c r="R373" i="16"/>
  <c r="R367" i="16"/>
  <c r="R361" i="16"/>
  <c r="R355" i="16"/>
  <c r="R349" i="16"/>
  <c r="R337" i="16"/>
  <c r="R331" i="16"/>
  <c r="R319" i="16"/>
  <c r="R313" i="16"/>
  <c r="R307" i="16"/>
  <c r="R295" i="16"/>
  <c r="R289" i="16"/>
  <c r="R283" i="16"/>
  <c r="R277" i="16"/>
  <c r="R271" i="16"/>
  <c r="R265" i="16"/>
  <c r="R259" i="16"/>
  <c r="R253" i="16"/>
  <c r="R247" i="16"/>
  <c r="R241" i="16"/>
  <c r="R229" i="16"/>
  <c r="R223" i="16"/>
  <c r="R217" i="16"/>
  <c r="R205" i="16"/>
  <c r="R199" i="16"/>
  <c r="R193" i="16"/>
  <c r="R181" i="16"/>
  <c r="R175" i="16"/>
  <c r="R169" i="16"/>
  <c r="R157" i="16"/>
  <c r="R151" i="16"/>
  <c r="R145" i="16"/>
  <c r="R139" i="16"/>
  <c r="R133" i="16"/>
  <c r="R127" i="16"/>
  <c r="R121" i="16"/>
  <c r="R109" i="16"/>
  <c r="R103" i="16"/>
  <c r="R91" i="16"/>
  <c r="R85" i="16"/>
  <c r="R73" i="16"/>
  <c r="R61" i="16"/>
  <c r="R55" i="16"/>
  <c r="R43" i="16"/>
  <c r="R37" i="16"/>
  <c r="R25" i="16"/>
  <c r="R19" i="16"/>
  <c r="R2820" i="16"/>
  <c r="R2814" i="16"/>
  <c r="R2802" i="16"/>
  <c r="R2784" i="16"/>
  <c r="R2778" i="16"/>
  <c r="R2766" i="16"/>
  <c r="R2748" i="16"/>
  <c r="R2742" i="16"/>
  <c r="R2730" i="16"/>
  <c r="R2712" i="16"/>
  <c r="R2706" i="16"/>
  <c r="R2694" i="16"/>
  <c r="R2676" i="16"/>
  <c r="R2670" i="16"/>
  <c r="R2658" i="16"/>
  <c r="R2640" i="16"/>
  <c r="R2634" i="16"/>
  <c r="R2622" i="16"/>
  <c r="R2604" i="16"/>
  <c r="R2598" i="16"/>
  <c r="R2586" i="16"/>
  <c r="R2568" i="16"/>
  <c r="R2562" i="16"/>
  <c r="R2550" i="16"/>
  <c r="R2532" i="16"/>
  <c r="R2526" i="16"/>
  <c r="R2514" i="16"/>
  <c r="R2496" i="16"/>
  <c r="R1989" i="16"/>
  <c r="R1965" i="16"/>
  <c r="R1929" i="16"/>
  <c r="R1917" i="16"/>
  <c r="R1833" i="16"/>
  <c r="R1821" i="16"/>
  <c r="R1809" i="16"/>
  <c r="R1785" i="16"/>
  <c r="R1773" i="16"/>
  <c r="R1725" i="16"/>
  <c r="R1701" i="16"/>
  <c r="R1665" i="16"/>
  <c r="R1641" i="16"/>
  <c r="R1593" i="16"/>
  <c r="R1581" i="16"/>
  <c r="R1569" i="16"/>
  <c r="R1557" i="16"/>
  <c r="R1497" i="16"/>
  <c r="R1473" i="16"/>
  <c r="R1425" i="16"/>
  <c r="R1365" i="16"/>
  <c r="R1341" i="16"/>
  <c r="R1293" i="16"/>
  <c r="R1281" i="16"/>
  <c r="R1269" i="16"/>
  <c r="R1245" i="16"/>
  <c r="R1197" i="16"/>
  <c r="R1173" i="16"/>
  <c r="R1125" i="16"/>
  <c r="R1101" i="16"/>
  <c r="R1065" i="16"/>
  <c r="R1041" i="16"/>
  <c r="R993" i="16"/>
  <c r="R981" i="16"/>
  <c r="R957" i="16"/>
  <c r="R945" i="16"/>
  <c r="R897" i="16"/>
  <c r="R873" i="16"/>
  <c r="R801" i="16"/>
  <c r="R765" i="16"/>
  <c r="R741" i="16"/>
  <c r="R693" i="16"/>
  <c r="R669" i="16"/>
  <c r="R657" i="16"/>
  <c r="R645" i="16"/>
  <c r="R597" i="16"/>
  <c r="R573" i="16"/>
  <c r="R525" i="16"/>
  <c r="R501" i="16"/>
  <c r="R465" i="16"/>
  <c r="R441" i="16"/>
  <c r="R381" i="16"/>
  <c r="R369" i="16"/>
  <c r="R357" i="16"/>
  <c r="R345" i="16"/>
  <c r="R297" i="16"/>
  <c r="R273" i="16"/>
  <c r="R16" i="16"/>
  <c r="R2411" i="16"/>
  <c r="R2339" i="16"/>
  <c r="R2195" i="16"/>
  <c r="R2123" i="16"/>
  <c r="R2051" i="16"/>
  <c r="R1007" i="16"/>
  <c r="R779" i="16"/>
  <c r="R521" i="16"/>
  <c r="R215" i="16"/>
  <c r="R2638" i="16"/>
  <c r="V2820" i="16"/>
  <c r="V2812" i="16"/>
  <c r="V2808" i="16"/>
  <c r="V2800" i="16"/>
  <c r="V2784" i="16"/>
  <c r="V2776" i="16"/>
  <c r="V2768" i="16"/>
  <c r="V2764" i="16"/>
  <c r="V2756" i="16"/>
  <c r="V2748" i="16"/>
  <c r="V2740" i="16"/>
  <c r="V2732" i="16"/>
  <c r="V2724" i="16"/>
  <c r="V2716" i="16"/>
  <c r="V2704" i="16"/>
  <c r="V2696" i="16"/>
  <c r="V2688" i="16"/>
  <c r="V2672" i="16"/>
  <c r="V2664" i="16"/>
  <c r="V2656" i="16"/>
  <c r="V2652" i="16"/>
  <c r="V2640" i="16"/>
  <c r="V2628" i="16"/>
  <c r="V2616" i="16"/>
  <c r="V2608" i="16"/>
  <c r="V2600" i="16"/>
  <c r="V2588" i="16"/>
  <c r="V2580" i="16"/>
  <c r="V2572" i="16"/>
  <c r="V2564" i="16"/>
  <c r="V2560" i="16"/>
  <c r="V2552" i="16"/>
  <c r="V2532" i="16"/>
  <c r="V2524" i="16"/>
  <c r="V2516" i="16"/>
  <c r="V2508" i="16"/>
  <c r="R2447" i="16"/>
  <c r="R2303" i="16"/>
  <c r="R2267" i="16"/>
  <c r="R2243" i="16"/>
  <c r="R2231" i="16"/>
  <c r="R2207" i="16"/>
  <c r="R2135" i="16"/>
  <c r="R2099" i="16"/>
  <c r="R2075" i="16"/>
  <c r="R2063" i="16"/>
  <c r="R1997" i="16"/>
  <c r="R1985" i="16"/>
  <c r="R1919" i="16"/>
  <c r="R1829" i="16"/>
  <c r="R1787" i="16"/>
  <c r="R1775" i="16"/>
  <c r="R1721" i="16"/>
  <c r="R1691" i="16"/>
  <c r="R1637" i="16"/>
  <c r="R1607" i="16"/>
  <c r="R1577" i="16"/>
  <c r="R1559" i="16"/>
  <c r="R1535" i="16"/>
  <c r="R1517" i="16"/>
  <c r="R1493" i="16"/>
  <c r="R1475" i="16"/>
  <c r="R1421" i="16"/>
  <c r="R1391" i="16"/>
  <c r="R1361" i="16"/>
  <c r="R1307" i="16"/>
  <c r="R1289" i="16"/>
  <c r="R1247" i="16"/>
  <c r="R1217" i="16"/>
  <c r="R1175" i="16"/>
  <c r="R1133" i="16"/>
  <c r="R1121" i="16"/>
  <c r="R1049" i="16"/>
  <c r="R989" i="16"/>
  <c r="R947" i="16"/>
  <c r="R917" i="16"/>
  <c r="R893" i="16"/>
  <c r="R863" i="16"/>
  <c r="R833" i="16"/>
  <c r="R773" i="16"/>
  <c r="R749" i="16"/>
  <c r="R695" i="16"/>
  <c r="R677" i="16"/>
  <c r="R635" i="16"/>
  <c r="R593" i="16"/>
  <c r="R479" i="16"/>
  <c r="R449" i="16"/>
  <c r="R335" i="16"/>
  <c r="R293" i="16"/>
  <c r="R263" i="16"/>
  <c r="R245" i="16"/>
  <c r="R137" i="16"/>
  <c r="R107" i="16"/>
  <c r="R89" i="16"/>
  <c r="R77" i="16"/>
  <c r="R41" i="16"/>
  <c r="R29" i="16"/>
  <c r="R2770" i="16"/>
  <c r="R2746" i="16"/>
  <c r="R2734" i="16"/>
  <c r="R2722" i="16"/>
  <c r="R2710" i="16"/>
  <c r="R2686" i="16"/>
  <c r="R2626" i="16"/>
  <c r="R2602" i="16"/>
  <c r="R2590" i="16"/>
  <c r="R2566" i="16"/>
  <c r="R2542" i="16"/>
  <c r="R2518" i="16"/>
  <c r="R2506" i="16"/>
  <c r="V2459" i="16"/>
  <c r="V2455" i="16"/>
  <c r="V2443" i="16"/>
  <c r="V2419" i="16"/>
  <c r="V2411" i="16"/>
  <c r="V2407" i="16"/>
  <c r="V2391" i="16"/>
  <c r="V2387" i="16"/>
  <c r="V2375" i="16"/>
  <c r="V2359" i="16"/>
  <c r="V2347" i="16"/>
  <c r="V2327" i="16"/>
  <c r="V2323" i="16"/>
  <c r="V2295" i="16"/>
  <c r="V2275" i="16"/>
  <c r="R2483" i="16"/>
  <c r="R2435" i="16"/>
  <c r="R2375" i="16"/>
  <c r="R2291" i="16"/>
  <c r="R2255" i="16"/>
  <c r="R2219" i="16"/>
  <c r="R2183" i="16"/>
  <c r="R2147" i="16"/>
  <c r="R2111" i="16"/>
  <c r="R2039" i="16"/>
  <c r="R1973" i="16"/>
  <c r="R1853" i="16"/>
  <c r="R1817" i="16"/>
  <c r="R1661" i="16"/>
  <c r="R1589" i="16"/>
  <c r="R1547" i="16"/>
  <c r="R1505" i="16"/>
  <c r="R1463" i="16"/>
  <c r="R1433" i="16"/>
  <c r="R1379" i="16"/>
  <c r="R1277" i="16"/>
  <c r="R1205" i="16"/>
  <c r="R1061" i="16"/>
  <c r="R983" i="16"/>
  <c r="R935" i="16"/>
  <c r="R905" i="16"/>
  <c r="R875" i="16"/>
  <c r="R791" i="16"/>
  <c r="R761" i="16"/>
  <c r="R719" i="16"/>
  <c r="R575" i="16"/>
  <c r="R533" i="16"/>
  <c r="R491" i="16"/>
  <c r="R419" i="16"/>
  <c r="R389" i="16"/>
  <c r="R347" i="16"/>
  <c r="R275" i="16"/>
  <c r="R2818" i="16"/>
  <c r="R2614" i="16"/>
  <c r="V2759" i="16"/>
  <c r="V2711" i="16"/>
  <c r="V2631" i="16"/>
  <c r="V2599" i="16"/>
  <c r="V2519" i="16"/>
  <c r="V2816" i="16"/>
  <c r="V2804" i="16"/>
  <c r="V2796" i="16"/>
  <c r="V2788" i="16"/>
  <c r="V2780" i="16"/>
  <c r="V2772" i="16"/>
  <c r="V2760" i="16"/>
  <c r="V2752" i="16"/>
  <c r="V2744" i="16"/>
  <c r="V2736" i="16"/>
  <c r="V2728" i="16"/>
  <c r="V2720" i="16"/>
  <c r="V2712" i="16"/>
  <c r="V2700" i="16"/>
  <c r="V2692" i="16"/>
  <c r="V2680" i="16"/>
  <c r="V2676" i="16"/>
  <c r="V2668" i="16"/>
  <c r="V2660" i="16"/>
  <c r="V2648" i="16"/>
  <c r="V2644" i="16"/>
  <c r="V2636" i="16"/>
  <c r="V2632" i="16"/>
  <c r="V2624" i="16"/>
  <c r="V2620" i="16"/>
  <c r="V2612" i="16"/>
  <c r="V2604" i="16"/>
  <c r="V2592" i="16"/>
  <c r="V2584" i="16"/>
  <c r="V2576" i="16"/>
  <c r="V2568" i="16"/>
  <c r="V2556" i="16"/>
  <c r="V2544" i="16"/>
  <c r="V2536" i="16"/>
  <c r="V2528" i="16"/>
  <c r="V2520" i="16"/>
  <c r="V2512" i="16"/>
  <c r="V2504" i="16"/>
  <c r="V2408" i="16"/>
  <c r="V2248" i="16"/>
  <c r="V2240" i="16"/>
  <c r="V2212" i="16"/>
  <c r="V2140" i="16"/>
  <c r="V1932" i="16"/>
  <c r="V1920" i="16"/>
  <c r="V1812" i="16"/>
  <c r="V1664" i="16"/>
  <c r="V1652" i="16"/>
  <c r="R2471" i="16"/>
  <c r="R2459" i="16"/>
  <c r="R2423" i="16"/>
  <c r="R2399" i="16"/>
  <c r="R2387" i="16"/>
  <c r="R2363" i="16"/>
  <c r="R2351" i="16"/>
  <c r="R2327" i="16"/>
  <c r="R2315" i="16"/>
  <c r="R2279" i="16"/>
  <c r="R2171" i="16"/>
  <c r="R2159" i="16"/>
  <c r="R2087" i="16"/>
  <c r="R1961" i="16"/>
  <c r="R1931" i="16"/>
  <c r="R1907" i="16"/>
  <c r="R1895" i="16"/>
  <c r="R1841" i="16"/>
  <c r="R1763" i="16"/>
  <c r="R1733" i="16"/>
  <c r="R1703" i="16"/>
  <c r="R1679" i="16"/>
  <c r="R1649" i="16"/>
  <c r="R1619" i="16"/>
  <c r="R1415" i="16"/>
  <c r="R1349" i="16"/>
  <c r="R1319" i="16"/>
  <c r="R1271" i="16"/>
  <c r="R1235" i="16"/>
  <c r="R1193" i="16"/>
  <c r="R1163" i="16"/>
  <c r="R1127" i="16"/>
  <c r="R1091" i="16"/>
  <c r="R1079" i="16"/>
  <c r="R1019" i="16"/>
  <c r="R977" i="16"/>
  <c r="R839" i="16"/>
  <c r="R821" i="16"/>
  <c r="R707" i="16"/>
  <c r="R689" i="16"/>
  <c r="R647" i="16"/>
  <c r="R629" i="16"/>
  <c r="R605" i="16"/>
  <c r="R563" i="16"/>
  <c r="R551" i="16"/>
  <c r="R485" i="16"/>
  <c r="R461" i="16"/>
  <c r="R407" i="16"/>
  <c r="R377" i="16"/>
  <c r="R341" i="16"/>
  <c r="R305" i="16"/>
  <c r="R251" i="16"/>
  <c r="R233" i="16"/>
  <c r="R203" i="16"/>
  <c r="R185" i="16"/>
  <c r="R155" i="16"/>
  <c r="R59" i="16"/>
  <c r="R2806" i="16"/>
  <c r="R2794" i="16"/>
  <c r="R2782" i="16"/>
  <c r="R2758" i="16"/>
  <c r="R2698" i="16"/>
  <c r="R2674" i="16"/>
  <c r="R2662" i="16"/>
  <c r="R2650" i="16"/>
  <c r="R2578" i="16"/>
  <c r="R2554" i="16"/>
  <c r="R2530" i="16"/>
  <c r="R2494" i="16"/>
  <c r="R2482" i="16"/>
  <c r="R2470" i="16"/>
  <c r="R2458" i="16"/>
  <c r="R2446" i="16"/>
  <c r="R2434" i="16"/>
  <c r="R2422" i="16"/>
  <c r="R2410" i="16"/>
  <c r="R2398" i="16"/>
  <c r="R2386" i="16"/>
  <c r="R2374" i="16"/>
  <c r="R2362" i="16"/>
  <c r="R2350" i="16"/>
  <c r="R2338" i="16"/>
  <c r="R2326" i="16"/>
  <c r="R2314" i="16"/>
  <c r="R2302" i="16"/>
  <c r="R2290" i="16"/>
  <c r="R2278" i="16"/>
  <c r="R2266" i="16"/>
  <c r="R2254" i="16"/>
  <c r="R2242" i="16"/>
  <c r="R2230" i="16"/>
  <c r="R2218" i="16"/>
  <c r="R2206" i="16"/>
  <c r="R2194" i="16"/>
  <c r="R2182" i="16"/>
  <c r="R2170" i="16"/>
  <c r="R2158" i="16"/>
  <c r="R2146" i="16"/>
  <c r="R2134" i="16"/>
  <c r="R2122" i="16"/>
  <c r="R2110" i="16"/>
  <c r="R2098" i="16"/>
  <c r="R2086" i="16"/>
  <c r="R2074" i="16"/>
  <c r="R2062" i="16"/>
  <c r="R2050" i="16"/>
  <c r="R2038" i="16"/>
  <c r="R2026" i="16"/>
  <c r="R1918" i="16"/>
  <c r="R1906" i="16"/>
  <c r="R1894" i="16"/>
  <c r="R1882" i="16"/>
  <c r="R1774" i="16"/>
  <c r="R1732" i="16"/>
  <c r="R1720" i="16"/>
  <c r="R1660" i="16"/>
  <c r="R1648" i="16"/>
  <c r="R1576" i="16"/>
  <c r="R1564" i="16"/>
  <c r="R1504" i="16"/>
  <c r="R1492" i="16"/>
  <c r="R1432" i="16"/>
  <c r="R1420" i="16"/>
  <c r="R1360" i="16"/>
  <c r="R1348" i="16"/>
  <c r="R1276" i="16"/>
  <c r="R1264" i="16"/>
  <c r="R1204" i="16"/>
  <c r="R1132" i="16"/>
  <c r="R1120" i="16"/>
  <c r="R1060" i="16"/>
  <c r="R1036" i="16"/>
  <c r="R976" i="16"/>
  <c r="R964" i="16"/>
  <c r="R892" i="16"/>
  <c r="R832" i="16"/>
  <c r="R820" i="16"/>
  <c r="R748" i="16"/>
  <c r="R736" i="16"/>
  <c r="R676" i="16"/>
  <c r="R664" i="16"/>
  <c r="R604" i="16"/>
  <c r="R592" i="16"/>
  <c r="R532" i="16"/>
  <c r="R520" i="16"/>
  <c r="R448" i="16"/>
  <c r="R436" i="16"/>
  <c r="R376" i="16"/>
  <c r="R364" i="16"/>
  <c r="R304" i="16"/>
  <c r="R292" i="16"/>
  <c r="R232" i="16"/>
  <c r="R184" i="16"/>
  <c r="R136" i="16"/>
  <c r="R124" i="16"/>
  <c r="R88" i="16"/>
  <c r="R28" i="16"/>
  <c r="R2493" i="16"/>
  <c r="R2817" i="16"/>
  <c r="R2805" i="16"/>
  <c r="R2793" i="16"/>
  <c r="R2781" i="16"/>
  <c r="R2769" i="16"/>
  <c r="R2757" i="16"/>
  <c r="R2745" i="16"/>
  <c r="R2733" i="16"/>
  <c r="R2721" i="16"/>
  <c r="R2709" i="16"/>
  <c r="R2697" i="16"/>
  <c r="R2685" i="16"/>
  <c r="R2673" i="16"/>
  <c r="R2661" i="16"/>
  <c r="R2649" i="16"/>
  <c r="R2637" i="16"/>
  <c r="R2625" i="16"/>
  <c r="R2613" i="16"/>
  <c r="R2601" i="16"/>
  <c r="R2589" i="16"/>
  <c r="R2577" i="16"/>
  <c r="R2565" i="16"/>
  <c r="R2553" i="16"/>
  <c r="R2541" i="16"/>
  <c r="R2529" i="16"/>
  <c r="R2517" i="16"/>
  <c r="R2505" i="16"/>
  <c r="R1984" i="16"/>
  <c r="R1876" i="16"/>
  <c r="R1570" i="16"/>
  <c r="R1498" i="16"/>
  <c r="R1390" i="16"/>
  <c r="R1306" i="16"/>
  <c r="R1192" i="16"/>
  <c r="R1162" i="16"/>
  <c r="R1138" i="16"/>
  <c r="R1030" i="16"/>
  <c r="R994" i="16"/>
  <c r="R958" i="16"/>
  <c r="R814" i="16"/>
  <c r="R754" i="16"/>
  <c r="R634" i="16"/>
  <c r="R598" i="16"/>
  <c r="R538" i="16"/>
  <c r="R478" i="16"/>
  <c r="R418" i="16"/>
  <c r="R76" i="16"/>
  <c r="V2819" i="16"/>
  <c r="V2815" i="16"/>
  <c r="V2811" i="16"/>
  <c r="V2807" i="16"/>
  <c r="V2803" i="16"/>
  <c r="V2799" i="16"/>
  <c r="V2791" i="16"/>
  <c r="V2787" i="16"/>
  <c r="V2783" i="16"/>
  <c r="V2779" i="16"/>
  <c r="V2775" i="16"/>
  <c r="V2771" i="16"/>
  <c r="V2767" i="16"/>
  <c r="V2763" i="16"/>
  <c r="V2755" i="16"/>
  <c r="V2751" i="16"/>
  <c r="V2747" i="16"/>
  <c r="V2743" i="16"/>
  <c r="V2739" i="16"/>
  <c r="V2735" i="16"/>
  <c r="V2731" i="16"/>
  <c r="V2727" i="16"/>
  <c r="V2723" i="16"/>
  <c r="V2719" i="16"/>
  <c r="V2715" i="16"/>
  <c r="V2707" i="16"/>
  <c r="V2703" i="16"/>
  <c r="V2699" i="16"/>
  <c r="V2695" i="16"/>
  <c r="V2691" i="16"/>
  <c r="V2687" i="16"/>
  <c r="V2679" i="16"/>
  <c r="V2675" i="16"/>
  <c r="V2671" i="16"/>
  <c r="V2667" i="16"/>
  <c r="V2663" i="16"/>
  <c r="V2659" i="16"/>
  <c r="V2655" i="16"/>
  <c r="V2651" i="16"/>
  <c r="V2647" i="16"/>
  <c r="V2643" i="16"/>
  <c r="V2639" i="16"/>
  <c r="V2635" i="16"/>
  <c r="V2627" i="16"/>
  <c r="V2623" i="16"/>
  <c r="V2619" i="16"/>
  <c r="V2615" i="16"/>
  <c r="V2611" i="16"/>
  <c r="V2607" i="16"/>
  <c r="V2603" i="16"/>
  <c r="V2595" i="16"/>
  <c r="V2591" i="16"/>
  <c r="V2587" i="16"/>
  <c r="V2583" i="16"/>
  <c r="V2579" i="16"/>
  <c r="V2575" i="16"/>
  <c r="V2571" i="16"/>
  <c r="V2567" i="16"/>
  <c r="V2563" i="16"/>
  <c r="V2559" i="16"/>
  <c r="V2555" i="16"/>
  <c r="V2551" i="16"/>
  <c r="V2547" i="16"/>
  <c r="V2543" i="16"/>
  <c r="V2539" i="16"/>
  <c r="V2535" i="16"/>
  <c r="V2531" i="16"/>
  <c r="V2527" i="16"/>
  <c r="V2523" i="16"/>
  <c r="V2515" i="16"/>
  <c r="V2511" i="16"/>
  <c r="V2507" i="16"/>
  <c r="V2503" i="16"/>
  <c r="V2499" i="16"/>
  <c r="V2495" i="16"/>
  <c r="V2491" i="16"/>
  <c r="V2487" i="16"/>
  <c r="V2483" i="16"/>
  <c r="V2479" i="16"/>
  <c r="V2475" i="16"/>
  <c r="V2471" i="16"/>
  <c r="V2423" i="16"/>
  <c r="V2395" i="16"/>
  <c r="V2371" i="16"/>
  <c r="V2363" i="16"/>
  <c r="V2343" i="16"/>
  <c r="V2339" i="16"/>
  <c r="V2315" i="16"/>
  <c r="V2311" i="16"/>
  <c r="V2291" i="16"/>
  <c r="V2259" i="16"/>
  <c r="V2223" i="16"/>
  <c r="V2167" i="16"/>
  <c r="V2131" i="16"/>
  <c r="V2067" i="16"/>
  <c r="V1995" i="16"/>
  <c r="V1947" i="16"/>
  <c r="V1919" i="16"/>
  <c r="V1871" i="16"/>
  <c r="R1960" i="16"/>
  <c r="R1936" i="16"/>
  <c r="R1888" i="16"/>
  <c r="R1828" i="16"/>
  <c r="R1804" i="16"/>
  <c r="R1768" i="16"/>
  <c r="R1738" i="16"/>
  <c r="R1690" i="16"/>
  <c r="R1666" i="16"/>
  <c r="R1642" i="16"/>
  <c r="R1618" i="16"/>
  <c r="R1582" i="16"/>
  <c r="R1534" i="16"/>
  <c r="R1486" i="16"/>
  <c r="R1450" i="16"/>
  <c r="R1378" i="16"/>
  <c r="R1342" i="16"/>
  <c r="R1330" i="16"/>
  <c r="R1294" i="16"/>
  <c r="R1270" i="16"/>
  <c r="R1258" i="16"/>
  <c r="R1246" i="16"/>
  <c r="R1234" i="16"/>
  <c r="R1222" i="16"/>
  <c r="R1210" i="16"/>
  <c r="R1198" i="16"/>
  <c r="R1186" i="16"/>
  <c r="R1174" i="16"/>
  <c r="R1150" i="16"/>
  <c r="R1126" i="16"/>
  <c r="R1114" i="16"/>
  <c r="R1102" i="16"/>
  <c r="R1090" i="16"/>
  <c r="R1078" i="16"/>
  <c r="R1066" i="16"/>
  <c r="R1054" i="16"/>
  <c r="R1048" i="16"/>
  <c r="R1042" i="16"/>
  <c r="R1018" i="16"/>
  <c r="R1006" i="16"/>
  <c r="R982" i="16"/>
  <c r="R970" i="16"/>
  <c r="R946" i="16"/>
  <c r="R934" i="16"/>
  <c r="R922" i="16"/>
  <c r="R910" i="16"/>
  <c r="R904" i="16"/>
  <c r="R898" i="16"/>
  <c r="R886" i="16"/>
  <c r="R874" i="16"/>
  <c r="R862" i="16"/>
  <c r="R850" i="16"/>
  <c r="R838" i="16"/>
  <c r="R826" i="16"/>
  <c r="R802" i="16"/>
  <c r="R790" i="16"/>
  <c r="R778" i="16"/>
  <c r="R766" i="16"/>
  <c r="R760" i="16"/>
  <c r="R730" i="16"/>
  <c r="R718" i="16"/>
  <c r="R706" i="16"/>
  <c r="R694" i="16"/>
  <c r="R682" i="16"/>
  <c r="R670" i="16"/>
  <c r="R658" i="16"/>
  <c r="R646" i="16"/>
  <c r="R622" i="16"/>
  <c r="R616" i="16"/>
  <c r="R610" i="16"/>
  <c r="R586" i="16"/>
  <c r="R574" i="16"/>
  <c r="R562" i="16"/>
  <c r="R550" i="16"/>
  <c r="R526" i="16"/>
  <c r="R514" i="16"/>
  <c r="R502" i="16"/>
  <c r="R490" i="16"/>
  <c r="R472" i="16"/>
  <c r="R466" i="16"/>
  <c r="R454" i="16"/>
  <c r="R442" i="16"/>
  <c r="R430" i="16"/>
  <c r="R406" i="16"/>
  <c r="R394" i="16"/>
  <c r="R382" i="16"/>
  <c r="R370" i="16"/>
  <c r="R358" i="16"/>
  <c r="R346" i="16"/>
  <c r="R334" i="16"/>
  <c r="R328" i="16"/>
  <c r="R322" i="16"/>
  <c r="R310" i="16"/>
  <c r="R298" i="16"/>
  <c r="R286" i="16"/>
  <c r="R274" i="16"/>
  <c r="R262" i="16"/>
  <c r="R250" i="16"/>
  <c r="R238" i="16"/>
  <c r="R226" i="16"/>
  <c r="R220" i="16"/>
  <c r="R214" i="16"/>
  <c r="R202" i="16"/>
  <c r="R190" i="16"/>
  <c r="R178" i="16"/>
  <c r="R166" i="16"/>
  <c r="R154" i="16"/>
  <c r="R148" i="16"/>
  <c r="R142" i="16"/>
  <c r="R130" i="16"/>
  <c r="R118" i="16"/>
  <c r="R106" i="16"/>
  <c r="R94" i="16"/>
  <c r="R82" i="16"/>
  <c r="R70" i="16"/>
  <c r="R58" i="16"/>
  <c r="R46" i="16"/>
  <c r="R34" i="16"/>
  <c r="R22" i="16"/>
  <c r="R2008" i="16"/>
  <c r="R1972" i="16"/>
  <c r="R1924" i="16"/>
  <c r="R1864" i="16"/>
  <c r="R1792" i="16"/>
  <c r="R1750" i="16"/>
  <c r="R1702" i="16"/>
  <c r="R1654" i="16"/>
  <c r="R1630" i="16"/>
  <c r="R1474" i="16"/>
  <c r="R742" i="16"/>
  <c r="R1401" i="16"/>
  <c r="R681" i="16"/>
  <c r="R201" i="16"/>
  <c r="R129" i="16"/>
  <c r="R93" i="16"/>
  <c r="R2032" i="16"/>
  <c r="R2020" i="16"/>
  <c r="R1996" i="16"/>
  <c r="R1948" i="16"/>
  <c r="R1912" i="16"/>
  <c r="R1900" i="16"/>
  <c r="R1852" i="16"/>
  <c r="R1840" i="16"/>
  <c r="R1816" i="16"/>
  <c r="R1780" i="16"/>
  <c r="R1762" i="16"/>
  <c r="R1726" i="16"/>
  <c r="R1714" i="16"/>
  <c r="R1678" i="16"/>
  <c r="R1624" i="16"/>
  <c r="R1606" i="16"/>
  <c r="R1594" i="16"/>
  <c r="R1558" i="16"/>
  <c r="R1546" i="16"/>
  <c r="R1522" i="16"/>
  <c r="R1510" i="16"/>
  <c r="R1480" i="16"/>
  <c r="R1462" i="16"/>
  <c r="R1438" i="16"/>
  <c r="R1426" i="16"/>
  <c r="R1414" i="16"/>
  <c r="R1402" i="16"/>
  <c r="R1366" i="16"/>
  <c r="R1354" i="16"/>
  <c r="R1336" i="16"/>
  <c r="R1318" i="16"/>
  <c r="R1282" i="16"/>
  <c r="R1755" i="16"/>
  <c r="R1689" i="16"/>
  <c r="R1611" i="16"/>
  <c r="R1545" i="16"/>
  <c r="R1467" i="16"/>
  <c r="R1323" i="16"/>
  <c r="R1257" i="16"/>
  <c r="R1179" i="16"/>
  <c r="R1113" i="16"/>
  <c r="R1035" i="16"/>
  <c r="R969" i="16"/>
  <c r="R891" i="16"/>
  <c r="R825" i="16"/>
  <c r="R747" i="16"/>
  <c r="R603" i="16"/>
  <c r="R537" i="16"/>
  <c r="R459" i="16"/>
  <c r="R393" i="16"/>
  <c r="R315" i="16"/>
  <c r="R249" i="16"/>
  <c r="R237" i="16"/>
  <c r="R225" i="16"/>
  <c r="R213" i="16"/>
  <c r="R189" i="16"/>
  <c r="R177" i="16"/>
  <c r="R165" i="16"/>
  <c r="R153" i="16"/>
  <c r="R141" i="16"/>
  <c r="R117" i="16"/>
  <c r="R105" i="16"/>
  <c r="R81" i="16"/>
  <c r="R69" i="16"/>
  <c r="R57" i="16"/>
  <c r="R45" i="16"/>
  <c r="R33" i="16"/>
  <c r="R21" i="16"/>
  <c r="V2822" i="16"/>
  <c r="V2818" i="16"/>
  <c r="V2814" i="16"/>
  <c r="V2810" i="16"/>
  <c r="V2806" i="16"/>
  <c r="V2802" i="16"/>
  <c r="V2794" i="16"/>
  <c r="V2790" i="16"/>
  <c r="V2786" i="16"/>
  <c r="V2782" i="16"/>
  <c r="V2778" i="16"/>
  <c r="V2774" i="16"/>
  <c r="V2770" i="16"/>
  <c r="V2766" i="16"/>
  <c r="V2758" i="16"/>
  <c r="V2754" i="16"/>
  <c r="V2750" i="16"/>
  <c r="V2746" i="16"/>
  <c r="V2742" i="16"/>
  <c r="V2738" i="16"/>
  <c r="V2734" i="16"/>
  <c r="V2730" i="16"/>
  <c r="V2726" i="16"/>
  <c r="V2722" i="16"/>
  <c r="V2718" i="16"/>
  <c r="V2714" i="16"/>
  <c r="V2710" i="16"/>
  <c r="V2706" i="16"/>
  <c r="V2698" i="16"/>
  <c r="V2694" i="16"/>
  <c r="V2690" i="16"/>
  <c r="V2686" i="16"/>
  <c r="V2682" i="16"/>
  <c r="V2678" i="16"/>
  <c r="V2674" i="16"/>
  <c r="V2670" i="16"/>
  <c r="V2666" i="16"/>
  <c r="V2662" i="16"/>
  <c r="V2658" i="16"/>
  <c r="V2654" i="16"/>
  <c r="V2650" i="16"/>
  <c r="V2646" i="16"/>
  <c r="V2642" i="16"/>
  <c r="V2638" i="16"/>
  <c r="V2634" i="16"/>
  <c r="V2630" i="16"/>
  <c r="V2626" i="16"/>
  <c r="V2622" i="16"/>
  <c r="V2618" i="16"/>
  <c r="V2614" i="16"/>
  <c r="V2610" i="16"/>
  <c r="V2606" i="16"/>
  <c r="V2602" i="16"/>
  <c r="V2594" i="16"/>
  <c r="V2590" i="16"/>
  <c r="V2586" i="16"/>
  <c r="V2582" i="16"/>
  <c r="V2578" i="16"/>
  <c r="V2574" i="16"/>
  <c r="V2570" i="16"/>
  <c r="V2566" i="16"/>
  <c r="V2562" i="16"/>
  <c r="V2558" i="16"/>
  <c r="V2554" i="16"/>
  <c r="V2550" i="16"/>
  <c r="V2546" i="16"/>
  <c r="V2542" i="16"/>
  <c r="V2538" i="16"/>
  <c r="V2534" i="16"/>
  <c r="V2530" i="16"/>
  <c r="V2526" i="16"/>
  <c r="V2518" i="16"/>
  <c r="V2514" i="16"/>
  <c r="V2510" i="16"/>
  <c r="V2506" i="16"/>
  <c r="V2502" i="16"/>
  <c r="V2498" i="16"/>
  <c r="V2494" i="16"/>
  <c r="V2490" i="16"/>
  <c r="V2486" i="16"/>
  <c r="V2482" i="16"/>
  <c r="V2478" i="16"/>
  <c r="V2474" i="16"/>
  <c r="V2470" i="16"/>
  <c r="V2466" i="16"/>
  <c r="V2462" i="16"/>
  <c r="V2458" i="16"/>
  <c r="V2454" i="16"/>
  <c r="V2450" i="16"/>
  <c r="V2446" i="16"/>
  <c r="V2442" i="16"/>
  <c r="V2434" i="16"/>
  <c r="V2430" i="16"/>
  <c r="V2426" i="16"/>
  <c r="V2422" i="16"/>
  <c r="V2418" i="16"/>
  <c r="V2414" i="16"/>
  <c r="V2410" i="16"/>
  <c r="V2406" i="16"/>
  <c r="V2402" i="16"/>
  <c r="V2398" i="16"/>
  <c r="V2394" i="16"/>
  <c r="V2390" i="16"/>
  <c r="V2386" i="16"/>
  <c r="V2382" i="16"/>
  <c r="V2374" i="16"/>
  <c r="V2370" i="16"/>
  <c r="V180" i="16"/>
  <c r="V2496" i="16"/>
  <c r="V2492" i="16"/>
  <c r="V2488" i="16"/>
  <c r="V2484" i="16"/>
  <c r="V2480" i="16"/>
  <c r="V2476" i="16"/>
  <c r="V2472" i="16"/>
  <c r="V2464" i="16"/>
  <c r="V2460" i="16"/>
  <c r="V2456" i="16"/>
  <c r="V2452" i="16"/>
  <c r="V2448" i="16"/>
  <c r="V2444" i="16"/>
  <c r="V2440" i="16"/>
  <c r="V2436" i="16"/>
  <c r="V2432" i="16"/>
  <c r="V2424" i="16"/>
  <c r="V2420" i="16"/>
  <c r="V2416" i="16"/>
  <c r="V2412" i="16"/>
  <c r="V2404" i="16"/>
  <c r="V2400" i="16"/>
  <c r="V2396" i="16"/>
  <c r="V2392" i="16"/>
  <c r="V2388" i="16"/>
  <c r="V2384" i="16"/>
  <c r="V2376" i="16"/>
  <c r="V2372" i="16"/>
  <c r="V2368" i="16"/>
  <c r="V2364" i="16"/>
  <c r="V2360" i="16"/>
  <c r="V2352" i="16"/>
  <c r="V2348" i="16"/>
  <c r="V2344" i="16"/>
  <c r="V2340" i="16"/>
  <c r="V2336" i="16"/>
  <c r="V2328" i="16"/>
  <c r="V2324" i="16"/>
  <c r="V2320" i="16"/>
  <c r="V2316" i="16"/>
  <c r="V2312" i="16"/>
  <c r="V2304" i="16"/>
  <c r="V2296" i="16"/>
  <c r="V2292" i="16"/>
  <c r="V2288" i="16"/>
  <c r="V2284" i="16"/>
  <c r="V2280" i="16"/>
  <c r="V2276" i="16"/>
  <c r="V2272" i="16"/>
  <c r="V2268" i="16"/>
  <c r="V2260" i="16"/>
  <c r="V2256" i="16"/>
  <c r="V2252" i="16"/>
  <c r="V2244" i="16"/>
  <c r="V2236" i="16"/>
  <c r="V2232" i="16"/>
  <c r="V2228" i="16"/>
  <c r="V2224" i="16"/>
  <c r="V2220" i="16"/>
  <c r="V2216" i="16"/>
  <c r="V2208" i="16"/>
  <c r="V2200" i="16"/>
  <c r="V2196" i="16"/>
  <c r="V2192" i="16"/>
  <c r="V2188" i="16"/>
  <c r="V2184" i="16"/>
  <c r="V2180" i="16"/>
  <c r="V2172" i="16"/>
  <c r="V2168" i="16"/>
  <c r="V2164" i="16"/>
  <c r="V2160" i="16"/>
  <c r="V2156" i="16"/>
  <c r="V2152" i="16"/>
  <c r="V2148" i="16"/>
  <c r="V2144" i="16"/>
  <c r="V2136" i="16"/>
  <c r="V2132" i="16"/>
  <c r="V2128" i="16"/>
  <c r="V2124" i="16"/>
  <c r="V2116" i="16"/>
  <c r="V2112" i="16"/>
  <c r="V2108" i="16"/>
  <c r="V2104" i="16"/>
  <c r="V2100" i="16"/>
  <c r="V2096" i="16"/>
  <c r="V2092" i="16"/>
  <c r="V2088" i="16"/>
  <c r="V2076" i="16"/>
  <c r="V2072" i="16"/>
  <c r="V2068" i="16"/>
  <c r="V2064" i="16"/>
  <c r="V2060" i="16"/>
  <c r="V2056" i="16"/>
  <c r="V2052" i="16"/>
  <c r="V2048" i="16"/>
  <c r="V2044" i="16"/>
  <c r="V2040" i="16"/>
  <c r="V2036" i="16"/>
  <c r="V2032" i="16"/>
  <c r="V2028" i="16"/>
  <c r="V2024" i="16"/>
  <c r="V2020" i="16"/>
  <c r="V2016" i="16"/>
  <c r="V2008" i="16"/>
  <c r="V2004" i="16"/>
  <c r="V1996" i="16"/>
  <c r="V1992" i="16"/>
  <c r="V1988" i="16"/>
  <c r="V1984" i="16"/>
  <c r="V1980" i="16"/>
  <c r="V1976" i="16"/>
  <c r="V1972" i="16"/>
  <c r="V1968" i="16"/>
  <c r="V1964" i="16"/>
  <c r="V1960" i="16"/>
  <c r="V1956" i="16"/>
  <c r="V1952" i="16"/>
  <c r="V1948" i="16"/>
  <c r="V1944" i="16"/>
  <c r="V1940" i="16"/>
  <c r="V1936" i="16"/>
  <c r="V1928" i="16"/>
  <c r="V1924" i="16"/>
  <c r="V1916" i="16"/>
  <c r="V1912" i="16"/>
  <c r="V1908" i="16"/>
  <c r="V1904" i="16"/>
  <c r="V1900" i="16"/>
  <c r="V1896" i="16"/>
  <c r="V1892" i="16"/>
  <c r="V1888" i="16"/>
  <c r="V1884" i="16"/>
  <c r="V1880" i="16"/>
  <c r="V1876" i="16"/>
  <c r="V1872" i="16"/>
  <c r="V1868" i="16"/>
  <c r="V1864" i="16"/>
  <c r="V1860" i="16"/>
  <c r="V1856" i="16"/>
  <c r="V1852" i="16"/>
  <c r="V1848" i="16"/>
  <c r="V1840" i="16"/>
  <c r="V1836" i="16"/>
  <c r="V1832" i="16"/>
  <c r="V1828" i="16"/>
  <c r="V1824" i="16"/>
  <c r="V1820" i="16"/>
  <c r="V1816" i="16"/>
  <c r="V1808" i="16"/>
  <c r="V1804" i="16"/>
  <c r="V1800" i="16"/>
  <c r="V1796" i="16"/>
  <c r="V1792" i="16"/>
  <c r="V1788" i="16"/>
  <c r="V1784" i="16"/>
  <c r="V1780" i="16"/>
  <c r="V1776" i="16"/>
  <c r="V1772" i="16"/>
  <c r="V1768" i="16"/>
  <c r="V1764" i="16"/>
  <c r="V1756" i="16"/>
  <c r="V1752" i="16"/>
  <c r="V1748" i="16"/>
  <c r="V1744" i="16"/>
  <c r="V1740" i="16"/>
  <c r="V1736" i="16"/>
  <c r="V1732" i="16"/>
  <c r="V1728" i="16"/>
  <c r="V1724" i="16"/>
  <c r="V1720" i="16"/>
  <c r="V1716" i="16"/>
  <c r="V1712" i="16"/>
  <c r="V1708" i="16"/>
  <c r="V1704" i="16"/>
  <c r="V1700" i="16"/>
  <c r="V1696" i="16"/>
  <c r="V1692" i="16"/>
  <c r="V1688" i="16"/>
  <c r="V1684" i="16"/>
  <c r="V1680" i="16"/>
  <c r="V1676" i="16"/>
  <c r="V1672" i="16"/>
  <c r="V1668" i="16"/>
  <c r="V1660" i="16"/>
  <c r="V1656" i="16"/>
  <c r="V1648" i="16"/>
  <c r="V1644" i="16"/>
  <c r="V1640" i="16"/>
  <c r="V1636" i="16"/>
  <c r="V1632" i="16"/>
  <c r="V1628" i="16"/>
  <c r="V1624" i="16"/>
  <c r="V1620" i="16"/>
  <c r="V1616" i="16"/>
  <c r="V1612" i="16"/>
  <c r="V1608" i="16"/>
  <c r="V1600" i="16"/>
  <c r="V1596" i="16"/>
  <c r="V1592" i="16"/>
  <c r="V1588" i="16"/>
  <c r="V1584" i="16"/>
  <c r="V1580" i="16"/>
  <c r="V1576" i="16"/>
  <c r="V1572" i="16"/>
  <c r="V1568" i="16"/>
  <c r="V1564" i="16"/>
  <c r="V1560" i="16"/>
  <c r="V1556" i="16"/>
  <c r="V1552" i="16"/>
  <c r="V1548" i="16"/>
  <c r="V1544" i="16"/>
  <c r="V1540" i="16"/>
  <c r="V1536" i="16"/>
  <c r="V1532" i="16"/>
  <c r="V1528" i="16"/>
  <c r="V1524" i="16"/>
  <c r="V1520" i="16"/>
  <c r="V1516" i="16"/>
  <c r="V1512" i="16"/>
  <c r="V1508" i="16"/>
  <c r="V1504" i="16"/>
  <c r="V1500" i="16"/>
  <c r="V1496" i="16"/>
  <c r="V1492" i="16"/>
  <c r="V1488" i="16"/>
  <c r="V1484" i="16"/>
  <c r="V1300" i="16"/>
  <c r="V1132" i="16"/>
  <c r="V1008" i="16"/>
  <c r="V520" i="16"/>
  <c r="V372" i="16"/>
  <c r="V2366" i="16"/>
  <c r="V2362" i="16"/>
  <c r="V2354" i="16"/>
  <c r="V2350" i="16"/>
  <c r="V2346" i="16"/>
  <c r="V2342" i="16"/>
  <c r="V2338" i="16"/>
  <c r="V2334" i="16"/>
  <c r="V2330" i="16"/>
  <c r="V2326" i="16"/>
  <c r="V2322" i="16"/>
  <c r="V2314" i="16"/>
  <c r="V2310" i="16"/>
  <c r="V261" i="16"/>
  <c r="V205" i="16"/>
  <c r="V1117" i="16"/>
  <c r="V1113" i="16"/>
  <c r="V1109" i="16"/>
  <c r="V1101" i="16"/>
  <c r="V1097" i="16"/>
  <c r="V1089" i="16"/>
  <c r="V1085" i="16"/>
  <c r="V1081" i="16"/>
  <c r="V1077" i="16"/>
  <c r="V1073" i="16"/>
  <c r="V1069" i="16"/>
  <c r="V1065" i="16"/>
  <c r="V1061" i="16"/>
  <c r="V1057" i="16"/>
  <c r="V1053" i="16"/>
  <c r="V1049" i="16"/>
  <c r="V1041" i="16"/>
  <c r="V1037" i="16"/>
  <c r="V1033" i="16"/>
  <c r="V1029" i="16"/>
  <c r="V1025" i="16"/>
  <c r="V1021" i="16"/>
  <c r="V1017" i="16"/>
  <c r="V1013" i="16"/>
  <c r="V1009" i="16"/>
  <c r="V1005" i="16"/>
  <c r="V1001" i="16"/>
  <c r="V993" i="16"/>
  <c r="V989" i="16"/>
  <c r="V985" i="16"/>
  <c r="V981" i="16"/>
  <c r="V977" i="16"/>
  <c r="V973" i="16"/>
  <c r="V969" i="16"/>
  <c r="V965" i="16"/>
  <c r="V961" i="16"/>
  <c r="V957" i="16"/>
  <c r="V953" i="16"/>
  <c r="V949" i="16"/>
  <c r="V945" i="16"/>
  <c r="V941" i="16"/>
  <c r="V937" i="16"/>
  <c r="V933" i="16"/>
  <c r="V929" i="16"/>
  <c r="V925" i="16"/>
  <c r="V921" i="16"/>
  <c r="V917" i="16"/>
  <c r="V909" i="16"/>
  <c r="V905" i="16"/>
  <c r="V901" i="16"/>
  <c r="V897" i="16"/>
  <c r="V893" i="16"/>
  <c r="V889" i="16"/>
  <c r="V885" i="16"/>
  <c r="V881" i="16"/>
  <c r="V877" i="16"/>
  <c r="V869" i="16"/>
  <c r="V865" i="16"/>
  <c r="V861" i="16"/>
  <c r="V857" i="16"/>
  <c r="V853" i="16"/>
  <c r="V849" i="16"/>
  <c r="V845" i="16"/>
  <c r="V841" i="16"/>
  <c r="V837" i="16"/>
  <c r="V833" i="16"/>
  <c r="V829" i="16"/>
  <c r="V825" i="16"/>
  <c r="V821" i="16"/>
  <c r="V817" i="16"/>
  <c r="V813" i="16"/>
  <c r="V809" i="16"/>
  <c r="V805" i="16"/>
  <c r="V801" i="16"/>
  <c r="V797" i="16"/>
  <c r="V793" i="16"/>
  <c r="V789" i="16"/>
  <c r="V785" i="16"/>
  <c r="V781" i="16"/>
  <c r="V777" i="16"/>
  <c r="V773" i="16"/>
  <c r="V769" i="16"/>
  <c r="V761" i="16"/>
  <c r="V757" i="16"/>
  <c r="V753" i="16"/>
  <c r="V749" i="16"/>
  <c r="V745" i="16"/>
  <c r="V741" i="16"/>
  <c r="V737" i="16"/>
  <c r="V733" i="16"/>
  <c r="V729" i="16"/>
  <c r="V725" i="16"/>
  <c r="V721" i="16"/>
  <c r="V717" i="16"/>
  <c r="V713" i="16"/>
  <c r="V709" i="16"/>
  <c r="V705" i="16"/>
  <c r="V701" i="16"/>
  <c r="V697" i="16"/>
  <c r="V689" i="16"/>
  <c r="V685" i="16"/>
  <c r="V681" i="16"/>
  <c r="V677" i="16"/>
  <c r="V673" i="16"/>
  <c r="V669" i="16"/>
  <c r="V665" i="16"/>
  <c r="V661" i="16"/>
  <c r="V657" i="16"/>
  <c r="V653" i="16"/>
  <c r="V649" i="16"/>
  <c r="V645" i="16"/>
  <c r="V641" i="16"/>
  <c r="V633" i="16"/>
  <c r="V629" i="16"/>
  <c r="V625" i="16"/>
  <c r="V621" i="16"/>
  <c r="V617" i="16"/>
  <c r="V613" i="16"/>
  <c r="V609" i="16"/>
  <c r="V605" i="16"/>
  <c r="V601" i="16"/>
  <c r="V597" i="16"/>
  <c r="V593" i="16"/>
  <c r="V589" i="16"/>
  <c r="V585" i="16"/>
  <c r="V581" i="16"/>
  <c r="V577" i="16"/>
  <c r="V573" i="16"/>
  <c r="V569" i="16"/>
  <c r="V565" i="16"/>
  <c r="V561" i="16"/>
  <c r="V557" i="16"/>
  <c r="V553" i="16"/>
  <c r="V545" i="16"/>
  <c r="V541" i="16"/>
  <c r="V537" i="16"/>
  <c r="V533" i="16"/>
  <c r="V525" i="16"/>
  <c r="V521" i="16"/>
  <c r="V517" i="16"/>
  <c r="V513" i="16"/>
  <c r="V509" i="16"/>
  <c r="V505" i="16"/>
  <c r="V501" i="16"/>
  <c r="V497" i="16"/>
  <c r="V493" i="16"/>
  <c r="V489" i="16"/>
  <c r="V485" i="16"/>
  <c r="V481" i="16"/>
  <c r="V477" i="16"/>
  <c r="V473" i="16"/>
  <c r="V469" i="16"/>
  <c r="V465" i="16"/>
  <c r="V461" i="16"/>
  <c r="V457" i="16"/>
  <c r="V453" i="16"/>
  <c r="V449" i="16"/>
  <c r="V445" i="16"/>
  <c r="V437" i="16"/>
  <c r="V433" i="16"/>
  <c r="V429" i="16"/>
  <c r="V425" i="16"/>
  <c r="V421" i="16"/>
  <c r="V417" i="16"/>
  <c r="V413" i="16"/>
  <c r="V409" i="16"/>
  <c r="V405" i="16"/>
  <c r="V401" i="16"/>
  <c r="V397" i="16"/>
  <c r="V393" i="16"/>
  <c r="V389" i="16"/>
  <c r="V381" i="16"/>
  <c r="V377" i="16"/>
  <c r="V373" i="16"/>
  <c r="V365" i="16"/>
  <c r="V361" i="16"/>
  <c r="V357" i="16"/>
  <c r="V353" i="16"/>
  <c r="V349" i="16"/>
  <c r="V345" i="16"/>
  <c r="V341" i="16"/>
  <c r="V337" i="16"/>
  <c r="V333" i="16"/>
  <c r="V329" i="16"/>
  <c r="V325" i="16"/>
  <c r="V321" i="16"/>
  <c r="V317" i="16"/>
  <c r="V313" i="16"/>
  <c r="V309" i="16"/>
  <c r="V305" i="16"/>
  <c r="V301" i="16"/>
  <c r="V297" i="16"/>
  <c r="V293" i="16"/>
  <c r="V289" i="16"/>
  <c r="V285" i="16"/>
  <c r="V281" i="16"/>
  <c r="V277" i="16"/>
  <c r="V273" i="16"/>
  <c r="V269" i="16"/>
  <c r="V265" i="16"/>
  <c r="V257" i="16"/>
  <c r="V253" i="16"/>
  <c r="V249" i="16"/>
  <c r="V245" i="16"/>
  <c r="V241" i="16"/>
  <c r="V237" i="16"/>
  <c r="V233" i="16"/>
  <c r="V229" i="16"/>
  <c r="V225" i="16"/>
  <c r="V221" i="16"/>
  <c r="V217" i="16"/>
  <c r="V213" i="16"/>
  <c r="V209" i="16"/>
  <c r="V201" i="16"/>
  <c r="V197" i="16"/>
  <c r="V193" i="16"/>
  <c r="V189" i="16"/>
  <c r="V185" i="16"/>
  <c r="V181" i="16"/>
  <c r="V177" i="16"/>
  <c r="V173" i="16"/>
  <c r="V169" i="16"/>
  <c r="V165" i="16"/>
  <c r="V161" i="16"/>
  <c r="V157" i="16"/>
  <c r="V153" i="16"/>
  <c r="V149" i="16"/>
  <c r="V145" i="16"/>
  <c r="V141" i="16"/>
  <c r="V137" i="16"/>
  <c r="V133" i="16"/>
  <c r="V129" i="16"/>
  <c r="V125" i="16"/>
  <c r="V121" i="16"/>
  <c r="V117" i="16"/>
  <c r="V113" i="16"/>
  <c r="V109" i="16"/>
  <c r="V105" i="16"/>
  <c r="V101" i="16"/>
  <c r="V97" i="16"/>
  <c r="V93" i="16"/>
  <c r="V89" i="16"/>
  <c r="V85" i="16"/>
  <c r="V81" i="16"/>
  <c r="V77" i="16"/>
  <c r="V73" i="16"/>
  <c r="V69" i="16"/>
  <c r="V65" i="16"/>
  <c r="V61" i="16"/>
  <c r="V57" i="16"/>
  <c r="V53" i="16"/>
  <c r="V49" i="16"/>
  <c r="V45" i="16"/>
  <c r="V41" i="16"/>
  <c r="V37" i="16"/>
  <c r="V33" i="16"/>
  <c r="V29" i="16"/>
  <c r="V25" i="16"/>
  <c r="V21" i="16"/>
  <c r="V17" i="16"/>
  <c r="V144" i="16"/>
  <c r="V124" i="16"/>
  <c r="V88" i="16"/>
  <c r="V64" i="16"/>
  <c r="V1480" i="16"/>
  <c r="V1476" i="16"/>
  <c r="V1472" i="16"/>
  <c r="V1468" i="16"/>
  <c r="V1464" i="16"/>
  <c r="V1460" i="16"/>
  <c r="V1456" i="16"/>
  <c r="V1452" i="16"/>
  <c r="V1448" i="16"/>
  <c r="V1444" i="16"/>
  <c r="V1440" i="16"/>
  <c r="V1432" i="16"/>
  <c r="V1424" i="16"/>
  <c r="V1420" i="16"/>
  <c r="V1416" i="16"/>
  <c r="V1412" i="16"/>
  <c r="V1408" i="16"/>
  <c r="V1404" i="16"/>
  <c r="V1400" i="16"/>
  <c r="V1396" i="16"/>
  <c r="V1392" i="16"/>
  <c r="V1384" i="16"/>
  <c r="V1380" i="16"/>
  <c r="V1376" i="16"/>
  <c r="V1372" i="16"/>
  <c r="V1368" i="16"/>
  <c r="V1364" i="16"/>
  <c r="V1360" i="16"/>
  <c r="V1356" i="16"/>
  <c r="V1352" i="16"/>
  <c r="V1348" i="16"/>
  <c r="V1344" i="16"/>
  <c r="V1340" i="16"/>
  <c r="V1336" i="16"/>
  <c r="V1332" i="16"/>
  <c r="V1328" i="16"/>
  <c r="V1324" i="16"/>
  <c r="V1320" i="16"/>
  <c r="V1316" i="16"/>
  <c r="V1312" i="16"/>
  <c r="V1308" i="16"/>
  <c r="V1296" i="16"/>
  <c r="V1292" i="16"/>
  <c r="V1288" i="16"/>
  <c r="V1284" i="16"/>
  <c r="V1280" i="16"/>
  <c r="V1276" i="16"/>
  <c r="V1272" i="16"/>
  <c r="V1268" i="16"/>
  <c r="V1264" i="16"/>
  <c r="V1260" i="16"/>
  <c r="V1256" i="16"/>
  <c r="V1252" i="16"/>
  <c r="V1248" i="16"/>
  <c r="V1244" i="16"/>
  <c r="V1240" i="16"/>
  <c r="V1236" i="16"/>
  <c r="V1232" i="16"/>
  <c r="V1228" i="16"/>
  <c r="V1224" i="16"/>
  <c r="V1216" i="16"/>
  <c r="V1212" i="16"/>
  <c r="V1208" i="16"/>
  <c r="V1204" i="16"/>
  <c r="V1200" i="16"/>
  <c r="V1196" i="16"/>
  <c r="V1192" i="16"/>
  <c r="V1188" i="16"/>
  <c r="V1184" i="16"/>
  <c r="V1176" i="16"/>
  <c r="V1172" i="16"/>
  <c r="V1168" i="16"/>
  <c r="V1164" i="16"/>
  <c r="V1160" i="16"/>
  <c r="V1156" i="16"/>
  <c r="V1152" i="16"/>
  <c r="V1144" i="16"/>
  <c r="V1140" i="16"/>
  <c r="V1136" i="16"/>
  <c r="V1128" i="16"/>
  <c r="V1124" i="16"/>
  <c r="V1120" i="16"/>
  <c r="V1116" i="16"/>
  <c r="V1112" i="16"/>
  <c r="V1108" i="16"/>
  <c r="V1104" i="16"/>
  <c r="V1100" i="16"/>
  <c r="V1096" i="16"/>
  <c r="V1092" i="16"/>
  <c r="V1084" i="16"/>
  <c r="V1080" i="16"/>
  <c r="V1076" i="16"/>
  <c r="V1072" i="16"/>
  <c r="V1068" i="16"/>
  <c r="V1064" i="16"/>
  <c r="V1060" i="16"/>
  <c r="V1056" i="16"/>
  <c r="V1052" i="16"/>
  <c r="V1048" i="16"/>
  <c r="V1044" i="16"/>
  <c r="V1040" i="16"/>
  <c r="V1036" i="16"/>
  <c r="V1032" i="16"/>
  <c r="V1028" i="16"/>
  <c r="V1024" i="16"/>
  <c r="V1020" i="16"/>
  <c r="V1016" i="16"/>
  <c r="V1012" i="16"/>
  <c r="V1004" i="16"/>
  <c r="V1000" i="16"/>
  <c r="V996" i="16"/>
  <c r="V992" i="16"/>
  <c r="V988" i="16"/>
  <c r="V984" i="16"/>
  <c r="V980" i="16"/>
  <c r="V976" i="16"/>
  <c r="V972" i="16"/>
  <c r="V968" i="16"/>
  <c r="V964" i="16"/>
  <c r="V960" i="16"/>
  <c r="V956" i="16"/>
  <c r="V952" i="16"/>
  <c r="V948" i="16"/>
  <c r="V944" i="16"/>
  <c r="V940" i="16"/>
  <c r="V936" i="16"/>
  <c r="V932" i="16"/>
  <c r="V928" i="16"/>
  <c r="V924" i="16"/>
  <c r="V920" i="16"/>
  <c r="V916" i="16"/>
  <c r="V912" i="16"/>
  <c r="V908" i="16"/>
  <c r="V904" i="16"/>
  <c r="V900" i="16"/>
  <c r="V896" i="16"/>
  <c r="V892" i="16"/>
  <c r="V888" i="16"/>
  <c r="V884" i="16"/>
  <c r="V880" i="16"/>
  <c r="V876" i="16"/>
  <c r="V872" i="16"/>
  <c r="V868" i="16"/>
  <c r="V864" i="16"/>
  <c r="V860" i="16"/>
  <c r="V856" i="16"/>
  <c r="V852" i="16"/>
  <c r="V848" i="16"/>
  <c r="V844" i="16"/>
  <c r="V840" i="16"/>
  <c r="V836" i="16"/>
  <c r="V832" i="16"/>
  <c r="V828" i="16"/>
  <c r="V824" i="16"/>
  <c r="V820" i="16"/>
  <c r="V816" i="16"/>
  <c r="V812" i="16"/>
  <c r="V808" i="16"/>
  <c r="V804" i="16"/>
  <c r="V800" i="16"/>
  <c r="V796" i="16"/>
  <c r="V788" i="16"/>
  <c r="V784" i="16"/>
  <c r="V780" i="16"/>
  <c r="V776" i="16"/>
  <c r="V772" i="16"/>
  <c r="V764" i="16"/>
  <c r="V760" i="16"/>
  <c r="V756" i="16"/>
  <c r="V752" i="16"/>
  <c r="V748" i="16"/>
  <c r="V744" i="16"/>
  <c r="V740" i="16"/>
  <c r="V736" i="16"/>
  <c r="V732" i="16"/>
  <c r="V728" i="16"/>
  <c r="V724" i="16"/>
  <c r="V720" i="16"/>
  <c r="V716" i="16"/>
  <c r="V712" i="16"/>
  <c r="V708" i="16"/>
  <c r="V704" i="16"/>
  <c r="V700" i="16"/>
  <c r="V696" i="16"/>
  <c r="V692" i="16"/>
  <c r="V688" i="16"/>
  <c r="V680" i="16"/>
  <c r="V676" i="16"/>
  <c r="V672" i="16"/>
  <c r="V668" i="16"/>
  <c r="V664" i="16"/>
  <c r="V660" i="16"/>
  <c r="V656" i="16"/>
  <c r="V652" i="16"/>
  <c r="V648" i="16"/>
  <c r="V644" i="16"/>
  <c r="V640" i="16"/>
  <c r="V636" i="16"/>
  <c r="V632" i="16"/>
  <c r="V624" i="16"/>
  <c r="V620" i="16"/>
  <c r="V616" i="16"/>
  <c r="V612" i="16"/>
  <c r="V608" i="16"/>
  <c r="V604" i="16"/>
  <c r="V600" i="16"/>
  <c r="V596" i="16"/>
  <c r="V592" i="16"/>
  <c r="V588" i="16"/>
  <c r="V584" i="16"/>
  <c r="V580" i="16"/>
  <c r="V576" i="16"/>
  <c r="V572" i="16"/>
  <c r="V568" i="16"/>
  <c r="V564" i="16"/>
  <c r="V560" i="16"/>
  <c r="V556" i="16"/>
  <c r="V552" i="16"/>
  <c r="V548" i="16"/>
  <c r="V544" i="16"/>
  <c r="V540" i="16"/>
  <c r="V536" i="16"/>
  <c r="V532" i="16"/>
  <c r="V528" i="16"/>
  <c r="V524" i="16"/>
  <c r="V516" i="16"/>
  <c r="V512" i="16"/>
  <c r="V508" i="16"/>
  <c r="V504" i="16"/>
  <c r="V500" i="16"/>
  <c r="V496" i="16"/>
  <c r="V492" i="16"/>
  <c r="V488" i="16"/>
  <c r="V484" i="16"/>
  <c r="V480" i="16"/>
  <c r="V476" i="16"/>
  <c r="V472" i="16"/>
  <c r="V468" i="16"/>
  <c r="V464" i="16"/>
  <c r="V460" i="16"/>
  <c r="V456" i="16"/>
  <c r="V452" i="16"/>
  <c r="V448" i="16"/>
  <c r="V444" i="16"/>
  <c r="V440" i="16"/>
  <c r="V436" i="16"/>
  <c r="V432" i="16"/>
  <c r="V428" i="16"/>
  <c r="V424" i="16"/>
  <c r="V420" i="16"/>
  <c r="V416" i="16"/>
  <c r="V412" i="16"/>
  <c r="V408" i="16"/>
  <c r="V404" i="16"/>
  <c r="V400" i="16"/>
  <c r="V396" i="16"/>
  <c r="V392" i="16"/>
  <c r="V388" i="16"/>
  <c r="V384" i="16"/>
  <c r="V380" i="16"/>
  <c r="V376" i="16"/>
  <c r="V368" i="16"/>
  <c r="V364" i="16"/>
  <c r="V356" i="16"/>
  <c r="V352" i="16"/>
  <c r="V348" i="16"/>
  <c r="V344" i="16"/>
  <c r="V340" i="16"/>
  <c r="V336" i="16"/>
  <c r="V332" i="16"/>
  <c r="V328" i="16"/>
  <c r="V324" i="16"/>
  <c r="V320" i="16"/>
  <c r="V316" i="16"/>
  <c r="V312" i="16"/>
  <c r="V308" i="16"/>
  <c r="V304" i="16"/>
  <c r="V300" i="16"/>
  <c r="V296" i="16"/>
  <c r="V292" i="16"/>
  <c r="V288" i="16"/>
  <c r="V284" i="16"/>
  <c r="V280" i="16"/>
  <c r="V276" i="16"/>
  <c r="V272" i="16"/>
  <c r="V268" i="16"/>
  <c r="V264" i="16"/>
  <c r="V260" i="16"/>
  <c r="V256" i="16"/>
  <c r="V252" i="16"/>
  <c r="V248" i="16"/>
  <c r="V244" i="16"/>
  <c r="V240" i="16"/>
  <c r="V236" i="16"/>
  <c r="V232" i="16"/>
  <c r="V228" i="16"/>
  <c r="V224" i="16"/>
  <c r="V220" i="16"/>
  <c r="V216" i="16"/>
  <c r="V212" i="16"/>
  <c r="V204" i="16"/>
  <c r="V200" i="16"/>
  <c r="V196" i="16"/>
  <c r="V172" i="16"/>
  <c r="V100" i="16"/>
  <c r="V48" i="16"/>
  <c r="V2463" i="16"/>
  <c r="V2451" i="16"/>
  <c r="V2447" i="16"/>
  <c r="V2431" i="16"/>
  <c r="V2427" i="16"/>
  <c r="V2415" i="16"/>
  <c r="V2403" i="16"/>
  <c r="V2399" i="16"/>
  <c r="V2383" i="16"/>
  <c r="V2379" i="16"/>
  <c r="V2367" i="16"/>
  <c r="V2355" i="16"/>
  <c r="V2351" i="16"/>
  <c r="V2335" i="16"/>
  <c r="V2331" i="16"/>
  <c r="V2319" i="16"/>
  <c r="V2307" i="16"/>
  <c r="V2303" i="16"/>
  <c r="V2287" i="16"/>
  <c r="V2283" i="16"/>
  <c r="V2279" i="16"/>
  <c r="V2271" i="16"/>
  <c r="V2267" i="16"/>
  <c r="V2263" i="16"/>
  <c r="V2255" i="16"/>
  <c r="V2251" i="16"/>
  <c r="V2247" i="16"/>
  <c r="V2243" i="16"/>
  <c r="V2235" i="16"/>
  <c r="V2231" i="16"/>
  <c r="V2227" i="16"/>
  <c r="V2219" i="16"/>
  <c r="V2215" i="16"/>
  <c r="V2211" i="16"/>
  <c r="V2207" i="16"/>
  <c r="V2199" i="16"/>
  <c r="V2195" i="16"/>
  <c r="V2191" i="16"/>
  <c r="V2183" i="16"/>
  <c r="V2179" i="16"/>
  <c r="V2175" i="16"/>
  <c r="V2171" i="16"/>
  <c r="V2163" i="16"/>
  <c r="V2159" i="16"/>
  <c r="V2155" i="16"/>
  <c r="V2147" i="16"/>
  <c r="V2143" i="16"/>
  <c r="V2139" i="16"/>
  <c r="V2135" i="16"/>
  <c r="V2127" i="16"/>
  <c r="V2123" i="16"/>
  <c r="V2119" i="16"/>
  <c r="V2111" i="16"/>
  <c r="V2107" i="16"/>
  <c r="V2103" i="16"/>
  <c r="V2099" i="16"/>
  <c r="V2091" i="16"/>
  <c r="V2087" i="16"/>
  <c r="V2083" i="16"/>
  <c r="V2075" i="16"/>
  <c r="V2071" i="16"/>
  <c r="V2063" i="16"/>
  <c r="V2051" i="16"/>
  <c r="V2047" i="16"/>
  <c r="V2035" i="16"/>
  <c r="V2031" i="16"/>
  <c r="V2027" i="16"/>
  <c r="V2023" i="16"/>
  <c r="V2019" i="16"/>
  <c r="V2011" i="16"/>
  <c r="V2007" i="16"/>
  <c r="V2003" i="16"/>
  <c r="V1999" i="16"/>
  <c r="V1991" i="16"/>
  <c r="V1987" i="16"/>
  <c r="V1983" i="16"/>
  <c r="V1975" i="16"/>
  <c r="V1971" i="16"/>
  <c r="V1963" i="16"/>
  <c r="V1959" i="16"/>
  <c r="V1955" i="16"/>
  <c r="V1951" i="16"/>
  <c r="V1943" i="16"/>
  <c r="V1939" i="16"/>
  <c r="V1935" i="16"/>
  <c r="V1927" i="16"/>
  <c r="V1923" i="16"/>
  <c r="V1915" i="16"/>
  <c r="V1911" i="16"/>
  <c r="V1907" i="16"/>
  <c r="V1903" i="16"/>
  <c r="V1895" i="16"/>
  <c r="V1891" i="16"/>
  <c r="V1887" i="16"/>
  <c r="V1879" i="16"/>
  <c r="V1875" i="16"/>
  <c r="V1867" i="16"/>
  <c r="V1863" i="16"/>
  <c r="V1859" i="16"/>
  <c r="V1855" i="16"/>
  <c r="V1843" i="16"/>
  <c r="V1839" i="16"/>
  <c r="V1835" i="16"/>
  <c r="V1811" i="16"/>
  <c r="V1779" i="16"/>
  <c r="V1755" i="16"/>
  <c r="V1727" i="16"/>
  <c r="V1703" i="16"/>
  <c r="V1671" i="16"/>
  <c r="V1643" i="16"/>
  <c r="V1611" i="16"/>
  <c r="V1583" i="16"/>
  <c r="V1543" i="16"/>
  <c r="V1515" i="16"/>
  <c r="V1483" i="16"/>
  <c r="V1479" i="16"/>
  <c r="V1451" i="16"/>
  <c r="V1407" i="16"/>
  <c r="V1379" i="16"/>
  <c r="V1831" i="16"/>
  <c r="V1823" i="16"/>
  <c r="V1819" i="16"/>
  <c r="V1807" i="16"/>
  <c r="V1803" i="16"/>
  <c r="V1795" i="16"/>
  <c r="V1787" i="16"/>
  <c r="V1783" i="16"/>
  <c r="V1771" i="16"/>
  <c r="V1767" i="16"/>
  <c r="V1759" i="16"/>
  <c r="V1751" i="16"/>
  <c r="V1747" i="16"/>
  <c r="V1735" i="16"/>
  <c r="V1731" i="16"/>
  <c r="V1723" i="16"/>
  <c r="V1715" i="16"/>
  <c r="V1711" i="16"/>
  <c r="V1699" i="16"/>
  <c r="V1695" i="16"/>
  <c r="V1687" i="16"/>
  <c r="V1679" i="16"/>
  <c r="V1675" i="16"/>
  <c r="V1663" i="16"/>
  <c r="V1659" i="16"/>
  <c r="V1651" i="16"/>
  <c r="V1647" i="16"/>
  <c r="V1639" i="16"/>
  <c r="V1635" i="16"/>
  <c r="V1619" i="16"/>
  <c r="V1615" i="16"/>
  <c r="V1607" i="16"/>
  <c r="V1595" i="16"/>
  <c r="V1591" i="16"/>
  <c r="V1579" i="16"/>
  <c r="V1575" i="16"/>
  <c r="V1571" i="16"/>
  <c r="V1563" i="16"/>
  <c r="V1555" i="16"/>
  <c r="V1551" i="16"/>
  <c r="V1547" i="16"/>
  <c r="V1535" i="16"/>
  <c r="V1531" i="16"/>
  <c r="V1527" i="16"/>
  <c r="V1519" i="16"/>
  <c r="V1511" i="16"/>
  <c r="V1507" i="16"/>
  <c r="V1503" i="16"/>
  <c r="V1491" i="16"/>
  <c r="V1487" i="16"/>
  <c r="V1475" i="16"/>
  <c r="V1467" i="16"/>
  <c r="V1463" i="16"/>
  <c r="V1447" i="16"/>
  <c r="V1443" i="16"/>
  <c r="V1435" i="16"/>
  <c r="V1431" i="16"/>
  <c r="V1423" i="16"/>
  <c r="V1419" i="16"/>
  <c r="V1415" i="16"/>
  <c r="V1411" i="16"/>
  <c r="V1399" i="16"/>
  <c r="V1395" i="16"/>
  <c r="V1387" i="16"/>
  <c r="V1383" i="16"/>
  <c r="V1375" i="16"/>
  <c r="V1371" i="16"/>
  <c r="V1367" i="16"/>
  <c r="V1363" i="16"/>
  <c r="V1359" i="16"/>
  <c r="V1347" i="16"/>
  <c r="V1343" i="16"/>
  <c r="V1339" i="16"/>
  <c r="V1243" i="16"/>
  <c r="V192" i="16"/>
  <c r="V188" i="16"/>
  <c r="V184" i="16"/>
  <c r="V176" i="16"/>
  <c r="V168" i="16"/>
  <c r="V164" i="16"/>
  <c r="V160" i="16"/>
  <c r="V156" i="16"/>
  <c r="V152" i="16"/>
  <c r="V148" i="16"/>
  <c r="V140" i="16"/>
  <c r="V136" i="16"/>
  <c r="V132" i="16"/>
  <c r="V128" i="16"/>
  <c r="V120" i="16"/>
  <c r="V116" i="16"/>
  <c r="V112" i="16"/>
  <c r="V108" i="16"/>
  <c r="V104" i="16"/>
  <c r="V96" i="16"/>
  <c r="V92" i="16"/>
  <c r="V84" i="16"/>
  <c r="V80" i="16"/>
  <c r="V76" i="16"/>
  <c r="V72" i="16"/>
  <c r="V68" i="16"/>
  <c r="V60" i="16"/>
  <c r="V56" i="16"/>
  <c r="V52" i="16"/>
  <c r="V44" i="16"/>
  <c r="V40" i="16"/>
  <c r="V36" i="16"/>
  <c r="V32" i="16"/>
  <c r="V28" i="16"/>
  <c r="V24" i="16"/>
  <c r="V20" i="16"/>
  <c r="V203" i="16"/>
  <c r="V199" i="16"/>
  <c r="V195" i="16"/>
  <c r="V191" i="16"/>
  <c r="V187" i="16"/>
  <c r="V183" i="16"/>
  <c r="V175" i="16"/>
  <c r="V167" i="16"/>
  <c r="V163" i="16"/>
  <c r="V159" i="16"/>
  <c r="V155" i="16"/>
  <c r="V151" i="16"/>
  <c r="V147" i="16"/>
  <c r="V139" i="16"/>
  <c r="V135" i="16"/>
  <c r="V131" i="16"/>
  <c r="V127" i="16"/>
  <c r="V119" i="16"/>
  <c r="V115" i="16"/>
  <c r="V111" i="16"/>
  <c r="V107" i="16"/>
  <c r="V103" i="16"/>
  <c r="V95" i="16"/>
  <c r="V91" i="16"/>
  <c r="V83" i="16"/>
  <c r="V79" i="16"/>
  <c r="V75" i="16"/>
  <c r="V71" i="16"/>
  <c r="V67" i="16"/>
  <c r="V59" i="16"/>
  <c r="V55" i="16"/>
  <c r="V51" i="16"/>
  <c r="V43" i="16"/>
  <c r="V39" i="16"/>
  <c r="V35" i="16"/>
  <c r="V31" i="16"/>
  <c r="V27" i="16"/>
  <c r="V23" i="16"/>
  <c r="V19" i="16"/>
  <c r="H8" i="4"/>
  <c r="F71" i="20" s="1" a="1"/>
  <c r="F71" i="20" s="1"/>
  <c r="E4" i="4"/>
  <c r="C2" i="19" s="1"/>
  <c r="G4" i="4"/>
  <c r="G5" i="4"/>
  <c r="C3" i="18" s="1"/>
  <c r="E5" i="4"/>
  <c r="I4" i="4"/>
  <c r="C2" i="20" s="1"/>
  <c r="F8" i="4"/>
  <c r="F76" i="18" s="1" a="1"/>
  <c r="F76" i="18" s="1"/>
  <c r="D8" i="4"/>
  <c r="F71" i="19" s="1" a="1"/>
  <c r="F71" i="19" s="1"/>
  <c r="U10" i="16"/>
  <c r="T10" i="16"/>
  <c r="S10" i="16"/>
  <c r="O10" i="16"/>
  <c r="N10" i="16"/>
  <c r="Q10" i="16"/>
  <c r="P10" i="16"/>
  <c r="M10" i="16"/>
  <c r="L10" i="16"/>
  <c r="K10" i="16"/>
  <c r="J10" i="16"/>
  <c r="I10" i="16"/>
  <c r="H10" i="16"/>
  <c r="U9" i="16"/>
  <c r="T9" i="16"/>
  <c r="S9" i="16"/>
  <c r="O9" i="16"/>
  <c r="N9" i="16"/>
  <c r="Q9" i="16"/>
  <c r="P9" i="16"/>
  <c r="M9" i="16"/>
  <c r="L9" i="16"/>
  <c r="K9" i="16"/>
  <c r="J9" i="16"/>
  <c r="I9" i="16"/>
  <c r="H9" i="16"/>
  <c r="U8" i="16"/>
  <c r="T8" i="16"/>
  <c r="S8" i="16"/>
  <c r="O8" i="16"/>
  <c r="N8" i="16"/>
  <c r="Q8" i="16"/>
  <c r="P8" i="16"/>
  <c r="M8" i="16"/>
  <c r="L8" i="16"/>
  <c r="K8" i="16"/>
  <c r="J8" i="16"/>
  <c r="I8" i="16"/>
  <c r="H8" i="16"/>
  <c r="U7" i="16"/>
  <c r="T7" i="16"/>
  <c r="S7" i="16"/>
  <c r="O7" i="16"/>
  <c r="N7" i="16"/>
  <c r="Q7" i="16"/>
  <c r="P7" i="16"/>
  <c r="M7" i="16"/>
  <c r="L7" i="16"/>
  <c r="K7" i="16"/>
  <c r="J7" i="16"/>
  <c r="I7" i="16"/>
  <c r="H7" i="16"/>
  <c r="U6" i="16"/>
  <c r="T6" i="16"/>
  <c r="S6" i="16"/>
  <c r="O6" i="16"/>
  <c r="N6" i="16"/>
  <c r="Q6" i="16"/>
  <c r="P6" i="16"/>
  <c r="M6" i="16"/>
  <c r="L6" i="16"/>
  <c r="K6" i="16"/>
  <c r="J6" i="16"/>
  <c r="I6" i="16"/>
  <c r="H6" i="16"/>
  <c r="U5" i="16"/>
  <c r="T5" i="16"/>
  <c r="S5" i="16"/>
  <c r="O5" i="16"/>
  <c r="N5" i="16"/>
  <c r="Q5" i="16"/>
  <c r="P5" i="16"/>
  <c r="M5" i="16"/>
  <c r="L5" i="16"/>
  <c r="K5" i="16"/>
  <c r="J5" i="16"/>
  <c r="I5" i="16"/>
  <c r="H5" i="16"/>
  <c r="U4" i="16"/>
  <c r="T4" i="16"/>
  <c r="S4" i="16"/>
  <c r="O4" i="16"/>
  <c r="N4" i="16"/>
  <c r="Q4" i="16"/>
  <c r="P4" i="16"/>
  <c r="M4" i="16"/>
  <c r="L4" i="16"/>
  <c r="K4" i="16"/>
  <c r="J4" i="16"/>
  <c r="I4" i="16"/>
  <c r="H4" i="16"/>
  <c r="W2798" i="16" l="1"/>
  <c r="W16" i="16"/>
  <c r="F13" i="20" a="1"/>
  <c r="F13" i="20" s="1"/>
  <c r="C5" i="20" a="1"/>
  <c r="C5" i="20" s="1"/>
  <c r="G9" i="20" a="1"/>
  <c r="G9" i="20" s="1"/>
  <c r="F76" i="20" a="1"/>
  <c r="F76" i="20" s="1"/>
  <c r="F58" i="20" a="1"/>
  <c r="F58" i="20" s="1"/>
  <c r="F68" i="20" a="1"/>
  <c r="F68" i="20" s="1"/>
  <c r="F15" i="20" a="1"/>
  <c r="F15" i="20" s="1"/>
  <c r="F7" i="20" a="1"/>
  <c r="F7" i="20" s="1"/>
  <c r="F60" i="20" a="1"/>
  <c r="F60" i="20" s="1"/>
  <c r="F75" i="20" a="1"/>
  <c r="F75" i="20" s="1"/>
  <c r="F65" i="20" a="1"/>
  <c r="F65" i="20" s="1"/>
  <c r="F34" i="20" a="1"/>
  <c r="F34" i="20" s="1"/>
  <c r="F66" i="20" a="1"/>
  <c r="F66" i="20" s="1"/>
  <c r="F20" i="20" a="1"/>
  <c r="F20" i="20" s="1"/>
  <c r="F22" i="20" a="1"/>
  <c r="F22" i="20" s="1"/>
  <c r="F57" i="20" a="1"/>
  <c r="F57" i="20" s="1"/>
  <c r="F17" i="20" a="1"/>
  <c r="F17" i="20" s="1"/>
  <c r="F33" i="20" a="1"/>
  <c r="F33" i="20" s="1"/>
  <c r="F30" i="20" a="1"/>
  <c r="F30" i="20" s="1"/>
  <c r="F37" i="20" a="1"/>
  <c r="F37" i="20" s="1"/>
  <c r="F10" i="20" a="1"/>
  <c r="F10" i="20" s="1"/>
  <c r="F21" i="20" a="1"/>
  <c r="F21" i="20" s="1"/>
  <c r="G8" i="20" a="1"/>
  <c r="G8" i="20" s="1"/>
  <c r="G10" i="20" a="1"/>
  <c r="G10" i="20" s="1"/>
  <c r="G7" i="20" a="1"/>
  <c r="G7" i="20" s="1"/>
  <c r="F72" i="20" a="1"/>
  <c r="F72" i="20" s="1"/>
  <c r="F38" i="20" a="1"/>
  <c r="F38" i="20" s="1"/>
  <c r="F8" i="20" a="1"/>
  <c r="F8" i="20" s="1"/>
  <c r="F32" i="20" a="1"/>
  <c r="F32" i="20" s="1"/>
  <c r="F29" i="20" a="1"/>
  <c r="F29" i="20" s="1"/>
  <c r="F74" i="20" a="1"/>
  <c r="F74" i="20" s="1"/>
  <c r="F19" i="20" a="1"/>
  <c r="F19" i="20" s="1"/>
  <c r="F70" i="20" a="1"/>
  <c r="F70" i="20" s="1"/>
  <c r="F18" i="20" a="1"/>
  <c r="F18" i="20" s="1"/>
  <c r="F64" i="20" a="1"/>
  <c r="F64" i="20" s="1"/>
  <c r="G11" i="20" a="1"/>
  <c r="G11" i="20" s="1"/>
  <c r="F62" i="20" a="1"/>
  <c r="F62" i="20" s="1"/>
  <c r="F11" i="20" a="1"/>
  <c r="F11" i="20" s="1"/>
  <c r="F39" i="20" a="1"/>
  <c r="F39" i="20" s="1"/>
  <c r="F9" i="20" a="1"/>
  <c r="F9" i="20" s="1"/>
  <c r="C3" i="19"/>
  <c r="C3" i="21"/>
  <c r="C2" i="18"/>
  <c r="C2" i="21"/>
  <c r="F70" i="18" a="1"/>
  <c r="F70" i="18" s="1"/>
  <c r="F62" i="18" a="1"/>
  <c r="F62" i="18" s="1"/>
  <c r="F20" i="18" a="1"/>
  <c r="F20" i="18" s="1"/>
  <c r="F13" i="18" a="1"/>
  <c r="F13" i="18" s="1"/>
  <c r="C5" i="18" a="1"/>
  <c r="C5" i="18" s="1"/>
  <c r="F79" i="18" a="1"/>
  <c r="F79" i="18" s="1"/>
  <c r="F39" i="18" a="1"/>
  <c r="F39" i="18" s="1"/>
  <c r="F32" i="18" a="1"/>
  <c r="F32" i="18" s="1"/>
  <c r="G11" i="18" a="1"/>
  <c r="G11" i="18" s="1"/>
  <c r="F9" i="18" a="1"/>
  <c r="F9" i="18" s="1"/>
  <c r="F69" i="18" a="1"/>
  <c r="F69" i="18" s="1"/>
  <c r="F30" i="18" a="1"/>
  <c r="F30" i="18" s="1"/>
  <c r="F19" i="18" a="1"/>
  <c r="F19" i="18" s="1"/>
  <c r="G8" i="18" a="1"/>
  <c r="G8" i="18" s="1"/>
  <c r="F67" i="18" a="1"/>
  <c r="F67" i="18" s="1"/>
  <c r="F38" i="18" a="1"/>
  <c r="F38" i="18" s="1"/>
  <c r="F18" i="18" a="1"/>
  <c r="F18" i="18" s="1"/>
  <c r="F11" i="18" a="1"/>
  <c r="F11" i="18" s="1"/>
  <c r="F81" i="18" a="1"/>
  <c r="F81" i="18" s="1"/>
  <c r="F77" i="18" a="1"/>
  <c r="F77" i="18" s="1"/>
  <c r="F75" i="18" a="1"/>
  <c r="F75" i="18" s="1"/>
  <c r="F37" i="18" a="1"/>
  <c r="F37" i="18" s="1"/>
  <c r="F29" i="18" a="1"/>
  <c r="F29" i="18" s="1"/>
  <c r="G10" i="18" a="1"/>
  <c r="G10" i="18" s="1"/>
  <c r="F8" i="18" a="1"/>
  <c r="F8" i="18" s="1"/>
  <c r="F73" i="18" a="1"/>
  <c r="F73" i="18" s="1"/>
  <c r="F65" i="18" a="1"/>
  <c r="F65" i="18" s="1"/>
  <c r="F22" i="18" a="1"/>
  <c r="F22" i="18" s="1"/>
  <c r="F17" i="18" a="1"/>
  <c r="F17" i="18" s="1"/>
  <c r="G7" i="18" a="1"/>
  <c r="G7" i="18" s="1"/>
  <c r="F63" i="18" a="1"/>
  <c r="F63" i="18" s="1"/>
  <c r="F34" i="18" a="1"/>
  <c r="F34" i="18" s="1"/>
  <c r="F15" i="18" a="1"/>
  <c r="F15" i="18" s="1"/>
  <c r="F10" i="18" a="1"/>
  <c r="F10" i="18" s="1"/>
  <c r="F80" i="18" a="1"/>
  <c r="F80" i="18" s="1"/>
  <c r="F71" i="18" a="1"/>
  <c r="F71" i="18" s="1"/>
  <c r="F33" i="18" a="1"/>
  <c r="F33" i="18" s="1"/>
  <c r="F21" i="18" a="1"/>
  <c r="F21" i="18" s="1"/>
  <c r="G9" i="18" a="1"/>
  <c r="G9" i="18" s="1"/>
  <c r="F7" i="18" a="1"/>
  <c r="F7" i="18" s="1"/>
  <c r="C5" i="19" a="1"/>
  <c r="C5" i="19" s="1"/>
  <c r="F70" i="19" a="1"/>
  <c r="F70" i="19" s="1"/>
  <c r="F60" i="19" a="1"/>
  <c r="F60" i="19" s="1"/>
  <c r="F20" i="19" a="1"/>
  <c r="F20" i="19" s="1"/>
  <c r="G11" i="19" a="1"/>
  <c r="G11" i="19" s="1"/>
  <c r="F8" i="19" a="1"/>
  <c r="F8" i="19" s="1"/>
  <c r="F22" i="19" a="1"/>
  <c r="F22" i="19" s="1"/>
  <c r="F58" i="19" a="1"/>
  <c r="F58" i="19" s="1"/>
  <c r="F33" i="19" a="1"/>
  <c r="F33" i="19" s="1"/>
  <c r="F19" i="19" a="1"/>
  <c r="F19" i="19" s="1"/>
  <c r="F11" i="19" a="1"/>
  <c r="F11" i="19" s="1"/>
  <c r="F72" i="19" a="1"/>
  <c r="F72" i="19" s="1"/>
  <c r="F68" i="19" a="1"/>
  <c r="F68" i="19" s="1"/>
  <c r="F57" i="19" a="1"/>
  <c r="F57" i="19" s="1"/>
  <c r="F32" i="19" a="1"/>
  <c r="F32" i="19" s="1"/>
  <c r="G10" i="19" a="1"/>
  <c r="G10" i="19" s="1"/>
  <c r="G7" i="19" a="1"/>
  <c r="G7" i="19" s="1"/>
  <c r="F13" i="19" a="1"/>
  <c r="F13" i="19" s="1"/>
  <c r="F76" i="19" a="1"/>
  <c r="F76" i="19" s="1"/>
  <c r="F66" i="19" a="1"/>
  <c r="F66" i="19" s="1"/>
  <c r="F30" i="19" a="1"/>
  <c r="F30" i="19" s="1"/>
  <c r="F18" i="19" a="1"/>
  <c r="F18" i="19" s="1"/>
  <c r="F10" i="19" a="1"/>
  <c r="F10" i="19" s="1"/>
  <c r="F7" i="19" a="1"/>
  <c r="F7" i="19" s="1"/>
  <c r="F37" i="19" a="1"/>
  <c r="F37" i="19" s="1"/>
  <c r="F65" i="19" a="1"/>
  <c r="F65" i="19" s="1"/>
  <c r="F39" i="19" a="1"/>
  <c r="F39" i="19" s="1"/>
  <c r="F29" i="19" a="1"/>
  <c r="F29" i="19" s="1"/>
  <c r="F17" i="19" a="1"/>
  <c r="F17" i="19" s="1"/>
  <c r="F75" i="19" a="1"/>
  <c r="F75" i="19" s="1"/>
  <c r="F64" i="19" a="1"/>
  <c r="F64" i="19" s="1"/>
  <c r="F38" i="19" a="1"/>
  <c r="F38" i="19" s="1"/>
  <c r="F15" i="19" a="1"/>
  <c r="F15" i="19" s="1"/>
  <c r="G9" i="19" a="1"/>
  <c r="G9" i="19" s="1"/>
  <c r="F74" i="19" a="1"/>
  <c r="F74" i="19" s="1"/>
  <c r="F62" i="19" a="1"/>
  <c r="F62" i="19" s="1"/>
  <c r="F34" i="19" a="1"/>
  <c r="F34" i="19" s="1"/>
  <c r="F21" i="19" a="1"/>
  <c r="F21" i="19" s="1"/>
  <c r="G8" i="19" a="1"/>
  <c r="G8" i="19" s="1"/>
  <c r="F9" i="19" a="1"/>
  <c r="F9" i="19" s="1"/>
  <c r="L11" i="16"/>
  <c r="K11" i="16"/>
  <c r="I11" i="16"/>
  <c r="R10" i="16"/>
  <c r="N11" i="16"/>
  <c r="M11" i="16"/>
  <c r="R8" i="16"/>
  <c r="V8" i="16"/>
  <c r="V10" i="16"/>
  <c r="U11" i="16"/>
  <c r="T11" i="16"/>
  <c r="S11" i="16"/>
  <c r="O11" i="16"/>
  <c r="Q11" i="16"/>
  <c r="W1883" i="16"/>
  <c r="W1899" i="16"/>
  <c r="W1915" i="16"/>
  <c r="W1931" i="16"/>
  <c r="W2091" i="16"/>
  <c r="W2219" i="16"/>
  <c r="W2235" i="16"/>
  <c r="W1895" i="16"/>
  <c r="W1911" i="16"/>
  <c r="W1927" i="16"/>
  <c r="W2087" i="16"/>
  <c r="W2231" i="16"/>
  <c r="W1891" i="16"/>
  <c r="W1907" i="16"/>
  <c r="W1923" i="16"/>
  <c r="W2083" i="16"/>
  <c r="W2227" i="16"/>
  <c r="W2243" i="16"/>
  <c r="W985" i="16"/>
  <c r="W1887" i="16"/>
  <c r="W1903" i="16"/>
  <c r="W1919" i="16"/>
  <c r="W2079" i="16"/>
  <c r="W2095" i="16"/>
  <c r="W2223" i="16"/>
  <c r="W2239" i="16"/>
  <c r="W2378" i="16"/>
  <c r="H11" i="16"/>
  <c r="W18" i="16"/>
  <c r="W22" i="16"/>
  <c r="W26" i="16"/>
  <c r="W30" i="16"/>
  <c r="W34" i="16"/>
  <c r="W38" i="16"/>
  <c r="W42" i="16"/>
  <c r="W46" i="16"/>
  <c r="W50" i="16"/>
  <c r="W54" i="16"/>
  <c r="W58" i="16"/>
  <c r="W62" i="16"/>
  <c r="W66" i="16"/>
  <c r="W70" i="16"/>
  <c r="W74" i="16"/>
  <c r="W78" i="16"/>
  <c r="W82" i="16"/>
  <c r="W19" i="16"/>
  <c r="W23" i="16"/>
  <c r="W27" i="16"/>
  <c r="W31" i="16"/>
  <c r="W35" i="16"/>
  <c r="W39" i="16"/>
  <c r="W43" i="16"/>
  <c r="W47" i="16"/>
  <c r="W51" i="16"/>
  <c r="W55" i="16"/>
  <c r="W59" i="16"/>
  <c r="W63" i="16"/>
  <c r="W67" i="16"/>
  <c r="W71" i="16"/>
  <c r="W75" i="16"/>
  <c r="W79" i="16"/>
  <c r="W83" i="16"/>
  <c r="W87" i="16"/>
  <c r="W91" i="16"/>
  <c r="W95" i="16"/>
  <c r="W99" i="16"/>
  <c r="W103" i="16"/>
  <c r="W107" i="16"/>
  <c r="W111" i="16"/>
  <c r="W115" i="16"/>
  <c r="W119" i="16"/>
  <c r="W123" i="16"/>
  <c r="W127" i="16"/>
  <c r="W131" i="16"/>
  <c r="W135" i="16"/>
  <c r="W139" i="16"/>
  <c r="W143" i="16"/>
  <c r="W147" i="16"/>
  <c r="W151" i="16"/>
  <c r="W155" i="16"/>
  <c r="W159" i="16"/>
  <c r="W163" i="16"/>
  <c r="W167" i="16"/>
  <c r="W171" i="16"/>
  <c r="W175" i="16"/>
  <c r="W179" i="16"/>
  <c r="W20" i="16"/>
  <c r="W24" i="16"/>
  <c r="W28" i="16"/>
  <c r="W32" i="16"/>
  <c r="W36" i="16"/>
  <c r="W40" i="16"/>
  <c r="W44" i="16"/>
  <c r="W48" i="16"/>
  <c r="W52" i="16"/>
  <c r="W56" i="16"/>
  <c r="W60" i="16"/>
  <c r="W64" i="16"/>
  <c r="W68" i="16"/>
  <c r="W72" i="16"/>
  <c r="W76" i="16"/>
  <c r="W80" i="16"/>
  <c r="W84" i="16"/>
  <c r="W88" i="16"/>
  <c r="W92" i="16"/>
  <c r="W96" i="16"/>
  <c r="W100" i="16"/>
  <c r="W104" i="16"/>
  <c r="W108" i="16"/>
  <c r="W112" i="16"/>
  <c r="W116" i="16"/>
  <c r="W120" i="16"/>
  <c r="W124" i="16"/>
  <c r="W128" i="16"/>
  <c r="W132" i="16"/>
  <c r="W136" i="16"/>
  <c r="W140" i="16"/>
  <c r="W144" i="16"/>
  <c r="W148" i="16"/>
  <c r="W152" i="16"/>
  <c r="W156" i="16"/>
  <c r="W160" i="16"/>
  <c r="W164" i="16"/>
  <c r="W168" i="16"/>
  <c r="W172" i="16"/>
  <c r="W176" i="16"/>
  <c r="W180" i="16"/>
  <c r="W17" i="16"/>
  <c r="W21" i="16"/>
  <c r="W25" i="16"/>
  <c r="W29" i="16"/>
  <c r="W33" i="16"/>
  <c r="W37" i="16"/>
  <c r="W41" i="16"/>
  <c r="W45" i="16"/>
  <c r="W49" i="16"/>
  <c r="W53" i="16"/>
  <c r="W57" i="16"/>
  <c r="W61" i="16"/>
  <c r="W65" i="16"/>
  <c r="W69" i="16"/>
  <c r="W73" i="16"/>
  <c r="W77" i="16"/>
  <c r="W81" i="16"/>
  <c r="W85" i="16"/>
  <c r="J11" i="16"/>
  <c r="P11" i="16"/>
  <c r="W89" i="16"/>
  <c r="W93" i="16"/>
  <c r="W97" i="16"/>
  <c r="W101" i="16"/>
  <c r="W105" i="16"/>
  <c r="W109" i="16"/>
  <c r="W113" i="16"/>
  <c r="W117" i="16"/>
  <c r="W121" i="16"/>
  <c r="W125" i="16"/>
  <c r="W129" i="16"/>
  <c r="W133" i="16"/>
  <c r="W137" i="16"/>
  <c r="W141" i="16"/>
  <c r="W145" i="16"/>
  <c r="W149" i="16"/>
  <c r="W153" i="16"/>
  <c r="W157" i="16"/>
  <c r="W161" i="16"/>
  <c r="W165" i="16"/>
  <c r="W169" i="16"/>
  <c r="W173" i="16"/>
  <c r="W177" i="16"/>
  <c r="W182" i="16"/>
  <c r="W186" i="16"/>
  <c r="W190" i="16"/>
  <c r="W194" i="16"/>
  <c r="W198" i="16"/>
  <c r="W202" i="16"/>
  <c r="W206" i="16"/>
  <c r="W210" i="16"/>
  <c r="W214" i="16"/>
  <c r="W218" i="16"/>
  <c r="W222" i="16"/>
  <c r="W226" i="16"/>
  <c r="W230" i="16"/>
  <c r="W234" i="16"/>
  <c r="W238" i="16"/>
  <c r="W242" i="16"/>
  <c r="W246" i="16"/>
  <c r="W250" i="16"/>
  <c r="W254" i="16"/>
  <c r="W258" i="16"/>
  <c r="W262" i="16"/>
  <c r="W266" i="16"/>
  <c r="W270" i="16"/>
  <c r="W274" i="16"/>
  <c r="W278" i="16"/>
  <c r="W282" i="16"/>
  <c r="W286" i="16"/>
  <c r="W290" i="16"/>
  <c r="W294" i="16"/>
  <c r="W298" i="16"/>
  <c r="W302" i="16"/>
  <c r="W306" i="16"/>
  <c r="W310" i="16"/>
  <c r="W314" i="16"/>
  <c r="W318" i="16"/>
  <c r="W322" i="16"/>
  <c r="W326" i="16"/>
  <c r="W330" i="16"/>
  <c r="W334" i="16"/>
  <c r="W338" i="16"/>
  <c r="W342" i="16"/>
  <c r="W346" i="16"/>
  <c r="W350" i="16"/>
  <c r="W354" i="16"/>
  <c r="W358" i="16"/>
  <c r="W362" i="16"/>
  <c r="W366" i="16"/>
  <c r="W370" i="16"/>
  <c r="W374" i="16"/>
  <c r="W378" i="16"/>
  <c r="W382" i="16"/>
  <c r="W386" i="16"/>
  <c r="W390" i="16"/>
  <c r="W394" i="16"/>
  <c r="W398" i="16"/>
  <c r="W402" i="16"/>
  <c r="W406" i="16"/>
  <c r="W410" i="16"/>
  <c r="W414" i="16"/>
  <c r="W418" i="16"/>
  <c r="W422" i="16"/>
  <c r="W426" i="16"/>
  <c r="W430" i="16"/>
  <c r="W434" i="16"/>
  <c r="W438" i="16"/>
  <c r="W442" i="16"/>
  <c r="W446" i="16"/>
  <c r="W450" i="16"/>
  <c r="W454" i="16"/>
  <c r="W458" i="16"/>
  <c r="W462" i="16"/>
  <c r="W466" i="16"/>
  <c r="W470" i="16"/>
  <c r="W474" i="16"/>
  <c r="W478" i="16"/>
  <c r="W482" i="16"/>
  <c r="W486" i="16"/>
  <c r="W490" i="16"/>
  <c r="W494" i="16"/>
  <c r="W498" i="16"/>
  <c r="W502" i="16"/>
  <c r="W506" i="16"/>
  <c r="W510" i="16"/>
  <c r="W514" i="16"/>
  <c r="W518" i="16"/>
  <c r="W522" i="16"/>
  <c r="W526" i="16"/>
  <c r="W530" i="16"/>
  <c r="W534" i="16"/>
  <c r="W538" i="16"/>
  <c r="W542" i="16"/>
  <c r="W546" i="16"/>
  <c r="W550" i="16"/>
  <c r="W554" i="16"/>
  <c r="W558" i="16"/>
  <c r="W562" i="16"/>
  <c r="W566" i="16"/>
  <c r="W570" i="16"/>
  <c r="W574" i="16"/>
  <c r="W578" i="16"/>
  <c r="W582" i="16"/>
  <c r="W586" i="16"/>
  <c r="W590" i="16"/>
  <c r="W594" i="16"/>
  <c r="W598" i="16"/>
  <c r="W602" i="16"/>
  <c r="W606" i="16"/>
  <c r="W610" i="16"/>
  <c r="W614" i="16"/>
  <c r="W618" i="16"/>
  <c r="W622" i="16"/>
  <c r="W626" i="16"/>
  <c r="W630" i="16"/>
  <c r="W634" i="16"/>
  <c r="W638" i="16"/>
  <c r="W642" i="16"/>
  <c r="W646" i="16"/>
  <c r="W650" i="16"/>
  <c r="W654" i="16"/>
  <c r="W658" i="16"/>
  <c r="W662" i="16"/>
  <c r="W666" i="16"/>
  <c r="W670" i="16"/>
  <c r="W674" i="16"/>
  <c r="W678" i="16"/>
  <c r="W682" i="16"/>
  <c r="W686" i="16"/>
  <c r="W690" i="16"/>
  <c r="W694" i="16"/>
  <c r="W698" i="16"/>
  <c r="W702" i="16"/>
  <c r="W706" i="16"/>
  <c r="W710" i="16"/>
  <c r="W714" i="16"/>
  <c r="W718" i="16"/>
  <c r="W722" i="16"/>
  <c r="W726" i="16"/>
  <c r="W730" i="16"/>
  <c r="W734" i="16"/>
  <c r="W738" i="16"/>
  <c r="W742" i="16"/>
  <c r="W746" i="16"/>
  <c r="W750" i="16"/>
  <c r="W183" i="16"/>
  <c r="W187" i="16"/>
  <c r="W191" i="16"/>
  <c r="W195" i="16"/>
  <c r="W199" i="16"/>
  <c r="W203" i="16"/>
  <c r="W207" i="16"/>
  <c r="W211" i="16"/>
  <c r="W215" i="16"/>
  <c r="W219" i="16"/>
  <c r="W223" i="16"/>
  <c r="W227" i="16"/>
  <c r="W231" i="16"/>
  <c r="W235" i="16"/>
  <c r="W239" i="16"/>
  <c r="W243" i="16"/>
  <c r="W247" i="16"/>
  <c r="W251" i="16"/>
  <c r="W255" i="16"/>
  <c r="W259" i="16"/>
  <c r="W263" i="16"/>
  <c r="W267" i="16"/>
  <c r="W271" i="16"/>
  <c r="W275" i="16"/>
  <c r="W279" i="16"/>
  <c r="W283" i="16"/>
  <c r="W287" i="16"/>
  <c r="W291" i="16"/>
  <c r="W295" i="16"/>
  <c r="W299" i="16"/>
  <c r="W303" i="16"/>
  <c r="W307" i="16"/>
  <c r="W311" i="16"/>
  <c r="W315" i="16"/>
  <c r="W319" i="16"/>
  <c r="W323" i="16"/>
  <c r="W327" i="16"/>
  <c r="W331" i="16"/>
  <c r="W335" i="16"/>
  <c r="W339" i="16"/>
  <c r="W343" i="16"/>
  <c r="W347" i="16"/>
  <c r="W351" i="16"/>
  <c r="W355" i="16"/>
  <c r="W359" i="16"/>
  <c r="W363" i="16"/>
  <c r="W367" i="16"/>
  <c r="W371" i="16"/>
  <c r="W375" i="16"/>
  <c r="W379" i="16"/>
  <c r="W383" i="16"/>
  <c r="W387" i="16"/>
  <c r="W391" i="16"/>
  <c r="W395" i="16"/>
  <c r="W399" i="16"/>
  <c r="W403" i="16"/>
  <c r="W407" i="16"/>
  <c r="W411" i="16"/>
  <c r="W415" i="16"/>
  <c r="W419" i="16"/>
  <c r="W423" i="16"/>
  <c r="W427" i="16"/>
  <c r="W431" i="16"/>
  <c r="W435" i="16"/>
  <c r="W439" i="16"/>
  <c r="W443" i="16"/>
  <c r="W447" i="16"/>
  <c r="W451" i="16"/>
  <c r="W455" i="16"/>
  <c r="W459" i="16"/>
  <c r="W463" i="16"/>
  <c r="W467" i="16"/>
  <c r="W471" i="16"/>
  <c r="W475" i="16"/>
  <c r="W479" i="16"/>
  <c r="W483" i="16"/>
  <c r="W487" i="16"/>
  <c r="W491" i="16"/>
  <c r="W495" i="16"/>
  <c r="W499" i="16"/>
  <c r="W503" i="16"/>
  <c r="W507" i="16"/>
  <c r="W511" i="16"/>
  <c r="W515" i="16"/>
  <c r="W519" i="16"/>
  <c r="W523" i="16"/>
  <c r="W527" i="16"/>
  <c r="W531" i="16"/>
  <c r="W535" i="16"/>
  <c r="W539" i="16"/>
  <c r="W543" i="16"/>
  <c r="W547" i="16"/>
  <c r="W551" i="16"/>
  <c r="W555" i="16"/>
  <c r="W559" i="16"/>
  <c r="W563" i="16"/>
  <c r="W567" i="16"/>
  <c r="W571" i="16"/>
  <c r="W575" i="16"/>
  <c r="W579" i="16"/>
  <c r="W583" i="16"/>
  <c r="W587" i="16"/>
  <c r="W591" i="16"/>
  <c r="W595" i="16"/>
  <c r="W599" i="16"/>
  <c r="W603" i="16"/>
  <c r="W607" i="16"/>
  <c r="W611" i="16"/>
  <c r="W615" i="16"/>
  <c r="W619" i="16"/>
  <c r="W623" i="16"/>
  <c r="W627" i="16"/>
  <c r="W631" i="16"/>
  <c r="W635" i="16"/>
  <c r="W639" i="16"/>
  <c r="W643" i="16"/>
  <c r="W647" i="16"/>
  <c r="W651" i="16"/>
  <c r="W655" i="16"/>
  <c r="W659" i="16"/>
  <c r="W663" i="16"/>
  <c r="W667" i="16"/>
  <c r="W671" i="16"/>
  <c r="W675" i="16"/>
  <c r="W679" i="16"/>
  <c r="W683" i="16"/>
  <c r="W687" i="16"/>
  <c r="W691" i="16"/>
  <c r="W695" i="16"/>
  <c r="W699" i="16"/>
  <c r="W703" i="16"/>
  <c r="W707" i="16"/>
  <c r="W711" i="16"/>
  <c r="W715" i="16"/>
  <c r="W719" i="16"/>
  <c r="W723" i="16"/>
  <c r="W181" i="16"/>
  <c r="W184" i="16"/>
  <c r="W188" i="16"/>
  <c r="W192" i="16"/>
  <c r="W196" i="16"/>
  <c r="W200" i="16"/>
  <c r="W204" i="16"/>
  <c r="W208" i="16"/>
  <c r="W212" i="16"/>
  <c r="W216" i="16"/>
  <c r="W220" i="16"/>
  <c r="W224" i="16"/>
  <c r="W228" i="16"/>
  <c r="W232" i="16"/>
  <c r="W236" i="16"/>
  <c r="W240" i="16"/>
  <c r="W244" i="16"/>
  <c r="W248" i="16"/>
  <c r="W252" i="16"/>
  <c r="W256" i="16"/>
  <c r="W260" i="16"/>
  <c r="W264" i="16"/>
  <c r="W268" i="16"/>
  <c r="W272" i="16"/>
  <c r="W276" i="16"/>
  <c r="W280" i="16"/>
  <c r="W284" i="16"/>
  <c r="W288" i="16"/>
  <c r="W292" i="16"/>
  <c r="W296" i="16"/>
  <c r="W300" i="16"/>
  <c r="W304" i="16"/>
  <c r="W308" i="16"/>
  <c r="W312" i="16"/>
  <c r="W316" i="16"/>
  <c r="W320" i="16"/>
  <c r="W324" i="16"/>
  <c r="W328" i="16"/>
  <c r="W332" i="16"/>
  <c r="W336" i="16"/>
  <c r="W340" i="16"/>
  <c r="W344" i="16"/>
  <c r="W348" i="16"/>
  <c r="W352" i="16"/>
  <c r="W356" i="16"/>
  <c r="W360" i="16"/>
  <c r="W364" i="16"/>
  <c r="W368" i="16"/>
  <c r="W372" i="16"/>
  <c r="W376" i="16"/>
  <c r="W380" i="16"/>
  <c r="W384" i="16"/>
  <c r="W388" i="16"/>
  <c r="W392" i="16"/>
  <c r="W396" i="16"/>
  <c r="W400" i="16"/>
  <c r="W404" i="16"/>
  <c r="W408" i="16"/>
  <c r="W412" i="16"/>
  <c r="W416" i="16"/>
  <c r="W420" i="16"/>
  <c r="W424" i="16"/>
  <c r="W428" i="16"/>
  <c r="W432" i="16"/>
  <c r="W436" i="16"/>
  <c r="W440" i="16"/>
  <c r="W444" i="16"/>
  <c r="W448" i="16"/>
  <c r="W452" i="16"/>
  <c r="W456" i="16"/>
  <c r="W460" i="16"/>
  <c r="W464" i="16"/>
  <c r="W468" i="16"/>
  <c r="W472" i="16"/>
  <c r="W476" i="16"/>
  <c r="W480" i="16"/>
  <c r="W484" i="16"/>
  <c r="W488" i="16"/>
  <c r="W492" i="16"/>
  <c r="W496" i="16"/>
  <c r="W500" i="16"/>
  <c r="W504" i="16"/>
  <c r="W508" i="16"/>
  <c r="W512" i="16"/>
  <c r="W516" i="16"/>
  <c r="W520" i="16"/>
  <c r="W524" i="16"/>
  <c r="W528" i="16"/>
  <c r="W532" i="16"/>
  <c r="W536" i="16"/>
  <c r="W540" i="16"/>
  <c r="W544" i="16"/>
  <c r="W548" i="16"/>
  <c r="W552" i="16"/>
  <c r="W556" i="16"/>
  <c r="W560" i="16"/>
  <c r="W564" i="16"/>
  <c r="W568" i="16"/>
  <c r="W572" i="16"/>
  <c r="W576" i="16"/>
  <c r="W580" i="16"/>
  <c r="W584" i="16"/>
  <c r="W588" i="16"/>
  <c r="W592" i="16"/>
  <c r="W596" i="16"/>
  <c r="W600" i="16"/>
  <c r="W604" i="16"/>
  <c r="W608" i="16"/>
  <c r="W612" i="16"/>
  <c r="W616" i="16"/>
  <c r="W620" i="16"/>
  <c r="W624" i="16"/>
  <c r="W628" i="16"/>
  <c r="W632" i="16"/>
  <c r="W636" i="16"/>
  <c r="W640" i="16"/>
  <c r="W644" i="16"/>
  <c r="W648" i="16"/>
  <c r="W652" i="16"/>
  <c r="W656" i="16"/>
  <c r="W660" i="16"/>
  <c r="W664" i="16"/>
  <c r="W668" i="16"/>
  <c r="W672" i="16"/>
  <c r="W676" i="16"/>
  <c r="W680" i="16"/>
  <c r="W684" i="16"/>
  <c r="W688" i="16"/>
  <c r="W692" i="16"/>
  <c r="W696" i="16"/>
  <c r="W700" i="16"/>
  <c r="W704" i="16"/>
  <c r="W708" i="16"/>
  <c r="W712" i="16"/>
  <c r="W716" i="16"/>
  <c r="W185" i="16"/>
  <c r="W189" i="16"/>
  <c r="W193" i="16"/>
  <c r="W197" i="16"/>
  <c r="W201" i="16"/>
  <c r="W205" i="16"/>
  <c r="W209" i="16"/>
  <c r="W213" i="16"/>
  <c r="W217" i="16"/>
  <c r="W221" i="16"/>
  <c r="W225" i="16"/>
  <c r="W229" i="16"/>
  <c r="W233" i="16"/>
  <c r="W237" i="16"/>
  <c r="W241" i="16"/>
  <c r="W245" i="16"/>
  <c r="W249" i="16"/>
  <c r="W253" i="16"/>
  <c r="W257" i="16"/>
  <c r="W261" i="16"/>
  <c r="W265" i="16"/>
  <c r="W269" i="16"/>
  <c r="W273" i="16"/>
  <c r="W277" i="16"/>
  <c r="W281" i="16"/>
  <c r="W285" i="16"/>
  <c r="W289" i="16"/>
  <c r="W293" i="16"/>
  <c r="W297" i="16"/>
  <c r="W301" i="16"/>
  <c r="W305" i="16"/>
  <c r="W309" i="16"/>
  <c r="W313" i="16"/>
  <c r="W317" i="16"/>
  <c r="W321" i="16"/>
  <c r="W325" i="16"/>
  <c r="W329" i="16"/>
  <c r="W333" i="16"/>
  <c r="W337" i="16"/>
  <c r="W341" i="16"/>
  <c r="W345" i="16"/>
  <c r="W349" i="16"/>
  <c r="W353" i="16"/>
  <c r="W357" i="16"/>
  <c r="W361" i="16"/>
  <c r="W365" i="16"/>
  <c r="W369" i="16"/>
  <c r="W373" i="16"/>
  <c r="W377" i="16"/>
  <c r="W381" i="16"/>
  <c r="W385" i="16"/>
  <c r="W389" i="16"/>
  <c r="W393" i="16"/>
  <c r="W397" i="16"/>
  <c r="W401" i="16"/>
  <c r="W405" i="16"/>
  <c r="W409" i="16"/>
  <c r="W413" i="16"/>
  <c r="W417" i="16"/>
  <c r="W421" i="16"/>
  <c r="W425" i="16"/>
  <c r="W429" i="16"/>
  <c r="W433" i="16"/>
  <c r="W437" i="16"/>
  <c r="W441" i="16"/>
  <c r="W445" i="16"/>
  <c r="W449" i="16"/>
  <c r="W453" i="16"/>
  <c r="W457" i="16"/>
  <c r="W461" i="16"/>
  <c r="W465" i="16"/>
  <c r="W469" i="16"/>
  <c r="W473" i="16"/>
  <c r="W477" i="16"/>
  <c r="W481" i="16"/>
  <c r="W485" i="16"/>
  <c r="W489" i="16"/>
  <c r="W493" i="16"/>
  <c r="W497" i="16"/>
  <c r="W501" i="16"/>
  <c r="W505" i="16"/>
  <c r="W509" i="16"/>
  <c r="W513" i="16"/>
  <c r="W517" i="16"/>
  <c r="W521" i="16"/>
  <c r="W525" i="16"/>
  <c r="W529" i="16"/>
  <c r="W533" i="16"/>
  <c r="W537" i="16"/>
  <c r="W541" i="16"/>
  <c r="W545" i="16"/>
  <c r="W549" i="16"/>
  <c r="W553" i="16"/>
  <c r="W557" i="16"/>
  <c r="W561" i="16"/>
  <c r="W565" i="16"/>
  <c r="W569" i="16"/>
  <c r="W573" i="16"/>
  <c r="W577" i="16"/>
  <c r="W581" i="16"/>
  <c r="W585" i="16"/>
  <c r="W589" i="16"/>
  <c r="W593" i="16"/>
  <c r="W597" i="16"/>
  <c r="W601" i="16"/>
  <c r="W605" i="16"/>
  <c r="W609" i="16"/>
  <c r="W613" i="16"/>
  <c r="W617" i="16"/>
  <c r="W621" i="16"/>
  <c r="W625" i="16"/>
  <c r="W629" i="16"/>
  <c r="W633" i="16"/>
  <c r="W637" i="16"/>
  <c r="W641" i="16"/>
  <c r="W645" i="16"/>
  <c r="W649" i="16"/>
  <c r="W653" i="16"/>
  <c r="W657" i="16"/>
  <c r="W661" i="16"/>
  <c r="W665" i="16"/>
  <c r="W669" i="16"/>
  <c r="W673" i="16"/>
  <c r="W677" i="16"/>
  <c r="W681" i="16"/>
  <c r="W685" i="16"/>
  <c r="W689" i="16"/>
  <c r="W693" i="16"/>
  <c r="W697" i="16"/>
  <c r="W701" i="16"/>
  <c r="W705" i="16"/>
  <c r="W709" i="16"/>
  <c r="W713" i="16"/>
  <c r="W717" i="16"/>
  <c r="W721" i="16"/>
  <c r="W724" i="16"/>
  <c r="W754" i="16"/>
  <c r="W758" i="16"/>
  <c r="W762" i="16"/>
  <c r="W766" i="16"/>
  <c r="W770" i="16"/>
  <c r="W774" i="16"/>
  <c r="W778" i="16"/>
  <c r="W782" i="16"/>
  <c r="W786" i="16"/>
  <c r="W790" i="16"/>
  <c r="W794" i="16"/>
  <c r="W798" i="16"/>
  <c r="W802" i="16"/>
  <c r="W806" i="16"/>
  <c r="W810" i="16"/>
  <c r="W814" i="16"/>
  <c r="W818" i="16"/>
  <c r="W822" i="16"/>
  <c r="W826" i="16"/>
  <c r="W830" i="16"/>
  <c r="W834" i="16"/>
  <c r="W838" i="16"/>
  <c r="W842" i="16"/>
  <c r="W846" i="16"/>
  <c r="W850" i="16"/>
  <c r="W854" i="16"/>
  <c r="W858" i="16"/>
  <c r="W862" i="16"/>
  <c r="W866" i="16"/>
  <c r="W870" i="16"/>
  <c r="W874" i="16"/>
  <c r="W878" i="16"/>
  <c r="W882" i="16"/>
  <c r="W886" i="16"/>
  <c r="W890" i="16"/>
  <c r="W894" i="16"/>
  <c r="W898" i="16"/>
  <c r="W902" i="16"/>
  <c r="W906" i="16"/>
  <c r="W910" i="16"/>
  <c r="W914" i="16"/>
  <c r="W918" i="16"/>
  <c r="W922" i="16"/>
  <c r="W926" i="16"/>
  <c r="W930" i="16"/>
  <c r="W934" i="16"/>
  <c r="W938" i="16"/>
  <c r="W942" i="16"/>
  <c r="W946" i="16"/>
  <c r="W950" i="16"/>
  <c r="W954" i="16"/>
  <c r="W958" i="16"/>
  <c r="W962" i="16"/>
  <c r="W966" i="16"/>
  <c r="W970" i="16"/>
  <c r="W974" i="16"/>
  <c r="W978" i="16"/>
  <c r="W982" i="16"/>
  <c r="W727" i="16"/>
  <c r="W731" i="16"/>
  <c r="W735" i="16"/>
  <c r="W739" i="16"/>
  <c r="W743" i="16"/>
  <c r="W747" i="16"/>
  <c r="W751" i="16"/>
  <c r="W755" i="16"/>
  <c r="W759" i="16"/>
  <c r="W763" i="16"/>
  <c r="W767" i="16"/>
  <c r="W771" i="16"/>
  <c r="W775" i="16"/>
  <c r="W779" i="16"/>
  <c r="W783" i="16"/>
  <c r="W787" i="16"/>
  <c r="W791" i="16"/>
  <c r="W795" i="16"/>
  <c r="W799" i="16"/>
  <c r="W803" i="16"/>
  <c r="W807" i="16"/>
  <c r="W811" i="16"/>
  <c r="W815" i="16"/>
  <c r="W819" i="16"/>
  <c r="W823" i="16"/>
  <c r="W827" i="16"/>
  <c r="W831" i="16"/>
  <c r="W835" i="16"/>
  <c r="W839" i="16"/>
  <c r="W843" i="16"/>
  <c r="W847" i="16"/>
  <c r="W851" i="16"/>
  <c r="W855" i="16"/>
  <c r="W859" i="16"/>
  <c r="W863" i="16"/>
  <c r="W867" i="16"/>
  <c r="W871" i="16"/>
  <c r="W875" i="16"/>
  <c r="W879" i="16"/>
  <c r="W883" i="16"/>
  <c r="W887" i="16"/>
  <c r="W891" i="16"/>
  <c r="W895" i="16"/>
  <c r="W899" i="16"/>
  <c r="W903" i="16"/>
  <c r="W907" i="16"/>
  <c r="W911" i="16"/>
  <c r="W915" i="16"/>
  <c r="W919" i="16"/>
  <c r="W923" i="16"/>
  <c r="W927" i="16"/>
  <c r="W931" i="16"/>
  <c r="W935" i="16"/>
  <c r="W939" i="16"/>
  <c r="W943" i="16"/>
  <c r="W947" i="16"/>
  <c r="W951" i="16"/>
  <c r="W955" i="16"/>
  <c r="W959" i="16"/>
  <c r="W963" i="16"/>
  <c r="W967" i="16"/>
  <c r="W971" i="16"/>
  <c r="W975" i="16"/>
  <c r="W979" i="16"/>
  <c r="W983" i="16"/>
  <c r="W987" i="16"/>
  <c r="W991" i="16"/>
  <c r="W995" i="16"/>
  <c r="W999" i="16"/>
  <c r="W1003" i="16"/>
  <c r="W1007" i="16"/>
  <c r="W1011" i="16"/>
  <c r="W1015" i="16"/>
  <c r="W1019" i="16"/>
  <c r="W1023" i="16"/>
  <c r="W1027" i="16"/>
  <c r="W1031" i="16"/>
  <c r="W1035" i="16"/>
  <c r="W1039" i="16"/>
  <c r="W1043" i="16"/>
  <c r="W1047" i="16"/>
  <c r="W1051" i="16"/>
  <c r="W728" i="16"/>
  <c r="W732" i="16"/>
  <c r="W736" i="16"/>
  <c r="W740" i="16"/>
  <c r="W744" i="16"/>
  <c r="W748" i="16"/>
  <c r="W752" i="16"/>
  <c r="W756" i="16"/>
  <c r="W760" i="16"/>
  <c r="W764" i="16"/>
  <c r="W768" i="16"/>
  <c r="W772" i="16"/>
  <c r="W776" i="16"/>
  <c r="W780" i="16"/>
  <c r="W784" i="16"/>
  <c r="W788" i="16"/>
  <c r="W792" i="16"/>
  <c r="W796" i="16"/>
  <c r="W800" i="16"/>
  <c r="W804" i="16"/>
  <c r="W808" i="16"/>
  <c r="W812" i="16"/>
  <c r="W816" i="16"/>
  <c r="W820" i="16"/>
  <c r="W824" i="16"/>
  <c r="W828" i="16"/>
  <c r="W832" i="16"/>
  <c r="W836" i="16"/>
  <c r="W840" i="16"/>
  <c r="W844" i="16"/>
  <c r="W848" i="16"/>
  <c r="W852" i="16"/>
  <c r="W856" i="16"/>
  <c r="W860" i="16"/>
  <c r="W864" i="16"/>
  <c r="W868" i="16"/>
  <c r="W872" i="16"/>
  <c r="W876" i="16"/>
  <c r="W880" i="16"/>
  <c r="W884" i="16"/>
  <c r="W888" i="16"/>
  <c r="W892" i="16"/>
  <c r="W896" i="16"/>
  <c r="W900" i="16"/>
  <c r="W904" i="16"/>
  <c r="W908" i="16"/>
  <c r="W912" i="16"/>
  <c r="W916" i="16"/>
  <c r="W920" i="16"/>
  <c r="W924" i="16"/>
  <c r="W928" i="16"/>
  <c r="W932" i="16"/>
  <c r="W936" i="16"/>
  <c r="W940" i="16"/>
  <c r="W944" i="16"/>
  <c r="W948" i="16"/>
  <c r="W952" i="16"/>
  <c r="W956" i="16"/>
  <c r="W960" i="16"/>
  <c r="W964" i="16"/>
  <c r="W968" i="16"/>
  <c r="W972" i="16"/>
  <c r="W976" i="16"/>
  <c r="W980" i="16"/>
  <c r="W984" i="16"/>
  <c r="W753" i="16"/>
  <c r="W757" i="16"/>
  <c r="W761" i="16"/>
  <c r="W765" i="16"/>
  <c r="W769" i="16"/>
  <c r="W773" i="16"/>
  <c r="W777" i="16"/>
  <c r="W781" i="16"/>
  <c r="W785" i="16"/>
  <c r="W789" i="16"/>
  <c r="W793" i="16"/>
  <c r="W797" i="16"/>
  <c r="W801" i="16"/>
  <c r="W805" i="16"/>
  <c r="W809" i="16"/>
  <c r="W813" i="16"/>
  <c r="W817" i="16"/>
  <c r="W821" i="16"/>
  <c r="W825" i="16"/>
  <c r="W829" i="16"/>
  <c r="W833" i="16"/>
  <c r="W837" i="16"/>
  <c r="W841" i="16"/>
  <c r="W845" i="16"/>
  <c r="W849" i="16"/>
  <c r="W853" i="16"/>
  <c r="W857" i="16"/>
  <c r="W861" i="16"/>
  <c r="W865" i="16"/>
  <c r="W869" i="16"/>
  <c r="W873" i="16"/>
  <c r="W877" i="16"/>
  <c r="W881" i="16"/>
  <c r="W885" i="16"/>
  <c r="W889" i="16"/>
  <c r="W893" i="16"/>
  <c r="W897" i="16"/>
  <c r="W901" i="16"/>
  <c r="W905" i="16"/>
  <c r="W909" i="16"/>
  <c r="W913" i="16"/>
  <c r="W917" i="16"/>
  <c r="W921" i="16"/>
  <c r="W925" i="16"/>
  <c r="W929" i="16"/>
  <c r="W933" i="16"/>
  <c r="W937" i="16"/>
  <c r="W941" i="16"/>
  <c r="W945" i="16"/>
  <c r="W949" i="16"/>
  <c r="W953" i="16"/>
  <c r="W957" i="16"/>
  <c r="W961" i="16"/>
  <c r="W965" i="16"/>
  <c r="W969" i="16"/>
  <c r="W973" i="16"/>
  <c r="W977" i="16"/>
  <c r="W981" i="16"/>
  <c r="W989" i="16"/>
  <c r="W993" i="16"/>
  <c r="W997" i="16"/>
  <c r="W1001" i="16"/>
  <c r="W1005" i="16"/>
  <c r="W1009" i="16"/>
  <c r="W1010" i="16"/>
  <c r="W1013" i="16"/>
  <c r="W1017" i="16"/>
  <c r="W1021" i="16"/>
  <c r="W1025" i="16"/>
  <c r="W1029" i="16"/>
  <c r="W1030" i="16"/>
  <c r="W1033" i="16"/>
  <c r="W1034" i="16"/>
  <c r="W1037" i="16"/>
  <c r="W1038" i="16"/>
  <c r="W1041" i="16"/>
  <c r="W1042" i="16"/>
  <c r="W1045" i="16"/>
  <c r="W1046" i="16"/>
  <c r="W1049" i="16"/>
  <c r="W1054" i="16"/>
  <c r="W1058" i="16"/>
  <c r="W1062" i="16"/>
  <c r="W1066" i="16"/>
  <c r="W1070" i="16"/>
  <c r="W1074" i="16"/>
  <c r="W1078" i="16"/>
  <c r="W1082" i="16"/>
  <c r="W1086" i="16"/>
  <c r="W1090" i="16"/>
  <c r="W1094" i="16"/>
  <c r="W1098" i="16"/>
  <c r="W1102" i="16"/>
  <c r="W1106" i="16"/>
  <c r="W1110" i="16"/>
  <c r="W1114" i="16"/>
  <c r="W1118" i="16"/>
  <c r="W1122" i="16"/>
  <c r="W1126" i="16"/>
  <c r="W1130" i="16"/>
  <c r="W1134" i="16"/>
  <c r="W1138" i="16"/>
  <c r="W1142" i="16"/>
  <c r="W1146" i="16"/>
  <c r="W1150" i="16"/>
  <c r="W1154" i="16"/>
  <c r="W1158" i="16"/>
  <c r="W1162" i="16"/>
  <c r="W1166" i="16"/>
  <c r="W1170" i="16"/>
  <c r="W1174" i="16"/>
  <c r="W1178" i="16"/>
  <c r="W1182" i="16"/>
  <c r="W1186" i="16"/>
  <c r="W1190" i="16"/>
  <c r="W1194" i="16"/>
  <c r="W1198" i="16"/>
  <c r="W1202" i="16"/>
  <c r="W1206" i="16"/>
  <c r="W1210" i="16"/>
  <c r="W1214" i="16"/>
  <c r="W1218" i="16"/>
  <c r="W1222" i="16"/>
  <c r="W1226" i="16"/>
  <c r="W1230" i="16"/>
  <c r="W1234" i="16"/>
  <c r="W1238" i="16"/>
  <c r="W1242" i="16"/>
  <c r="W1246" i="16"/>
  <c r="W1250" i="16"/>
  <c r="W1254" i="16"/>
  <c r="W1258" i="16"/>
  <c r="W1262" i="16"/>
  <c r="W1266" i="16"/>
  <c r="W1270" i="16"/>
  <c r="W1274" i="16"/>
  <c r="W1278" i="16"/>
  <c r="W1282" i="16"/>
  <c r="W1286" i="16"/>
  <c r="W1290" i="16"/>
  <c r="W1294" i="16"/>
  <c r="W1298" i="16"/>
  <c r="W1055" i="16"/>
  <c r="W1059" i="16"/>
  <c r="W1063" i="16"/>
  <c r="W1067" i="16"/>
  <c r="W1071" i="16"/>
  <c r="W1075" i="16"/>
  <c r="W1079" i="16"/>
  <c r="W1083" i="16"/>
  <c r="W1087" i="16"/>
  <c r="W1091" i="16"/>
  <c r="W1095" i="16"/>
  <c r="W1099" i="16"/>
  <c r="W1103" i="16"/>
  <c r="W1107" i="16"/>
  <c r="W1111" i="16"/>
  <c r="W1115" i="16"/>
  <c r="W1119" i="16"/>
  <c r="W1123" i="16"/>
  <c r="W1127" i="16"/>
  <c r="W1131" i="16"/>
  <c r="W1135" i="16"/>
  <c r="W1139" i="16"/>
  <c r="W1143" i="16"/>
  <c r="W1147" i="16"/>
  <c r="W1151" i="16"/>
  <c r="W1155" i="16"/>
  <c r="W1159" i="16"/>
  <c r="W1163" i="16"/>
  <c r="W1167" i="16"/>
  <c r="W1171" i="16"/>
  <c r="W1175" i="16"/>
  <c r="W1179" i="16"/>
  <c r="W1183" i="16"/>
  <c r="W1187" i="16"/>
  <c r="W1191" i="16"/>
  <c r="W1195" i="16"/>
  <c r="W1199" i="16"/>
  <c r="W1203" i="16"/>
  <c r="W1207" i="16"/>
  <c r="W1211" i="16"/>
  <c r="W1215" i="16"/>
  <c r="W1219" i="16"/>
  <c r="W1223" i="16"/>
  <c r="W1227" i="16"/>
  <c r="W1231" i="16"/>
  <c r="W1235" i="16"/>
  <c r="W1239" i="16"/>
  <c r="W1243" i="16"/>
  <c r="W1247" i="16"/>
  <c r="W1251" i="16"/>
  <c r="W1255" i="16"/>
  <c r="W1259" i="16"/>
  <c r="W1263" i="16"/>
  <c r="W1267" i="16"/>
  <c r="W1271" i="16"/>
  <c r="W1275" i="16"/>
  <c r="W1279" i="16"/>
  <c r="W1283" i="16"/>
  <c r="W1287" i="16"/>
  <c r="W1291" i="16"/>
  <c r="W1295" i="16"/>
  <c r="W1299" i="16"/>
  <c r="W1052" i="16"/>
  <c r="W1056" i="16"/>
  <c r="W1060" i="16"/>
  <c r="W1064" i="16"/>
  <c r="W1068" i="16"/>
  <c r="W1072" i="16"/>
  <c r="W1076" i="16"/>
  <c r="W1080" i="16"/>
  <c r="W1084" i="16"/>
  <c r="W1088" i="16"/>
  <c r="W1092" i="16"/>
  <c r="W1096" i="16"/>
  <c r="W1100" i="16"/>
  <c r="W1104" i="16"/>
  <c r="W1108" i="16"/>
  <c r="W1112" i="16"/>
  <c r="W1116" i="16"/>
  <c r="W1120" i="16"/>
  <c r="W1124" i="16"/>
  <c r="W1128" i="16"/>
  <c r="W1132" i="16"/>
  <c r="W1136" i="16"/>
  <c r="W1140" i="16"/>
  <c r="W1144" i="16"/>
  <c r="W1148" i="16"/>
  <c r="W1152" i="16"/>
  <c r="W1156" i="16"/>
  <c r="W1160" i="16"/>
  <c r="W1164" i="16"/>
  <c r="W1168" i="16"/>
  <c r="W1172" i="16"/>
  <c r="W1176" i="16"/>
  <c r="W1180" i="16"/>
  <c r="W1184" i="16"/>
  <c r="W1188" i="16"/>
  <c r="W1192" i="16"/>
  <c r="W1196" i="16"/>
  <c r="W1200" i="16"/>
  <c r="W1204" i="16"/>
  <c r="W1208" i="16"/>
  <c r="W1212" i="16"/>
  <c r="W1216" i="16"/>
  <c r="W1220" i="16"/>
  <c r="W1224" i="16"/>
  <c r="W1228" i="16"/>
  <c r="W1232" i="16"/>
  <c r="W1236" i="16"/>
  <c r="W1240" i="16"/>
  <c r="W1244" i="16"/>
  <c r="W1248" i="16"/>
  <c r="W1252" i="16"/>
  <c r="W1256" i="16"/>
  <c r="W1260" i="16"/>
  <c r="W1264" i="16"/>
  <c r="W1268" i="16"/>
  <c r="W1272" i="16"/>
  <c r="W1276" i="16"/>
  <c r="W1280" i="16"/>
  <c r="W1284" i="16"/>
  <c r="W1288" i="16"/>
  <c r="W1292" i="16"/>
  <c r="W1296" i="16"/>
  <c r="W1300" i="16"/>
  <c r="W986" i="16"/>
  <c r="W990" i="16"/>
  <c r="W994" i="16"/>
  <c r="W998" i="16"/>
  <c r="W1002" i="16"/>
  <c r="W1006" i="16"/>
  <c r="W1014" i="16"/>
  <c r="W1018" i="16"/>
  <c r="W1022" i="16"/>
  <c r="W1026" i="16"/>
  <c r="W1048" i="16"/>
  <c r="W1050" i="16"/>
  <c r="W1053" i="16"/>
  <c r="W1057" i="16"/>
  <c r="W1061" i="16"/>
  <c r="W1065" i="16"/>
  <c r="W1069" i="16"/>
  <c r="W1073" i="16"/>
  <c r="W1077" i="16"/>
  <c r="W1081" i="16"/>
  <c r="W1085" i="16"/>
  <c r="W1089" i="16"/>
  <c r="W1093" i="16"/>
  <c r="W1097" i="16"/>
  <c r="W1101" i="16"/>
  <c r="W1105" i="16"/>
  <c r="W1109" i="16"/>
  <c r="W1113" i="16"/>
  <c r="W1117" i="16"/>
  <c r="W1121" i="16"/>
  <c r="W1125" i="16"/>
  <c r="W1129" i="16"/>
  <c r="W1133" i="16"/>
  <c r="W1137" i="16"/>
  <c r="W1141" i="16"/>
  <c r="W1145" i="16"/>
  <c r="W1149" i="16"/>
  <c r="W1153" i="16"/>
  <c r="W1157" i="16"/>
  <c r="W1161" i="16"/>
  <c r="W1165" i="16"/>
  <c r="W1169" i="16"/>
  <c r="W1173" i="16"/>
  <c r="W1177" i="16"/>
  <c r="W1181" i="16"/>
  <c r="W1185" i="16"/>
  <c r="W1189" i="16"/>
  <c r="W1193" i="16"/>
  <c r="W1197" i="16"/>
  <c r="W1201" i="16"/>
  <c r="W1205" i="16"/>
  <c r="W1209" i="16"/>
  <c r="W1213" i="16"/>
  <c r="W1217" i="16"/>
  <c r="W1221" i="16"/>
  <c r="W1225" i="16"/>
  <c r="W1229" i="16"/>
  <c r="W1233" i="16"/>
  <c r="W1237" i="16"/>
  <c r="W1241" i="16"/>
  <c r="W1245" i="16"/>
  <c r="W1249" i="16"/>
  <c r="W1253" i="16"/>
  <c r="W1257" i="16"/>
  <c r="W1261" i="16"/>
  <c r="W1265" i="16"/>
  <c r="W1269" i="16"/>
  <c r="W1273" i="16"/>
  <c r="W1277" i="16"/>
  <c r="W1281" i="16"/>
  <c r="W1285" i="16"/>
  <c r="W1289" i="16"/>
  <c r="W1293" i="16"/>
  <c r="W1297" i="16"/>
  <c r="W1302" i="16"/>
  <c r="W1306" i="16"/>
  <c r="W1310" i="16"/>
  <c r="W1314" i="16"/>
  <c r="W1318" i="16"/>
  <c r="W1322" i="16"/>
  <c r="W1326" i="16"/>
  <c r="W1330" i="16"/>
  <c r="W1334" i="16"/>
  <c r="W1338" i="16"/>
  <c r="W1342" i="16"/>
  <c r="W1346" i="16"/>
  <c r="W1350" i="16"/>
  <c r="W1354" i="16"/>
  <c r="W1358" i="16"/>
  <c r="W1362" i="16"/>
  <c r="W1366" i="16"/>
  <c r="W1370" i="16"/>
  <c r="W1374" i="16"/>
  <c r="W1378" i="16"/>
  <c r="W1382" i="16"/>
  <c r="W1386" i="16"/>
  <c r="W1390" i="16"/>
  <c r="W1394" i="16"/>
  <c r="W1398" i="16"/>
  <c r="W1402" i="16"/>
  <c r="W1406" i="16"/>
  <c r="W1410" i="16"/>
  <c r="W1414" i="16"/>
  <c r="W1418" i="16"/>
  <c r="W1422" i="16"/>
  <c r="W1426" i="16"/>
  <c r="W1430" i="16"/>
  <c r="W1434" i="16"/>
  <c r="W1438" i="16"/>
  <c r="W1442" i="16"/>
  <c r="W1446" i="16"/>
  <c r="W1450" i="16"/>
  <c r="W1454" i="16"/>
  <c r="W1458" i="16"/>
  <c r="W1462" i="16"/>
  <c r="W1466" i="16"/>
  <c r="W1470" i="16"/>
  <c r="W1474" i="16"/>
  <c r="W1478" i="16"/>
  <c r="W1482" i="16"/>
  <c r="W1486" i="16"/>
  <c r="W1490" i="16"/>
  <c r="W1494" i="16"/>
  <c r="W1498" i="16"/>
  <c r="W1502" i="16"/>
  <c r="W1506" i="16"/>
  <c r="W1510" i="16"/>
  <c r="W1514" i="16"/>
  <c r="W1518" i="16"/>
  <c r="W1522" i="16"/>
  <c r="W1526" i="16"/>
  <c r="W1530" i="16"/>
  <c r="W1534" i="16"/>
  <c r="W1538" i="16"/>
  <c r="W1542" i="16"/>
  <c r="W1546" i="16"/>
  <c r="W1550" i="16"/>
  <c r="W1554" i="16"/>
  <c r="W1558" i="16"/>
  <c r="W1562" i="16"/>
  <c r="W1566" i="16"/>
  <c r="W1570" i="16"/>
  <c r="W1574" i="16"/>
  <c r="W1578" i="16"/>
  <c r="W1582" i="16"/>
  <c r="W1586" i="16"/>
  <c r="W1590" i="16"/>
  <c r="W1594" i="16"/>
  <c r="W1598" i="16"/>
  <c r="W1602" i="16"/>
  <c r="W1606" i="16"/>
  <c r="W1610" i="16"/>
  <c r="W1303" i="16"/>
  <c r="W1307" i="16"/>
  <c r="W1311" i="16"/>
  <c r="W1315" i="16"/>
  <c r="W1319" i="16"/>
  <c r="W1323" i="16"/>
  <c r="W1327" i="16"/>
  <c r="W1331" i="16"/>
  <c r="W1335" i="16"/>
  <c r="W1339" i="16"/>
  <c r="W1343" i="16"/>
  <c r="W1347" i="16"/>
  <c r="W1351" i="16"/>
  <c r="W1355" i="16"/>
  <c r="W1359" i="16"/>
  <c r="W1363" i="16"/>
  <c r="W1367" i="16"/>
  <c r="W1371" i="16"/>
  <c r="W1375" i="16"/>
  <c r="W1379" i="16"/>
  <c r="W1383" i="16"/>
  <c r="W1387" i="16"/>
  <c r="W1391" i="16"/>
  <c r="W1395" i="16"/>
  <c r="W1399" i="16"/>
  <c r="W1403" i="16"/>
  <c r="W1407" i="16"/>
  <c r="W1411" i="16"/>
  <c r="W1415" i="16"/>
  <c r="W1419" i="16"/>
  <c r="W1423" i="16"/>
  <c r="W1427" i="16"/>
  <c r="W1431" i="16"/>
  <c r="W1435" i="16"/>
  <c r="W1439" i="16"/>
  <c r="W1443" i="16"/>
  <c r="W1447" i="16"/>
  <c r="W1451" i="16"/>
  <c r="W1455" i="16"/>
  <c r="W1459" i="16"/>
  <c r="W1463" i="16"/>
  <c r="W1467" i="16"/>
  <c r="W1471" i="16"/>
  <c r="W1475" i="16"/>
  <c r="W1479" i="16"/>
  <c r="W1483" i="16"/>
  <c r="W1487" i="16"/>
  <c r="W1491" i="16"/>
  <c r="W1495" i="16"/>
  <c r="W1499" i="16"/>
  <c r="W1503" i="16"/>
  <c r="W1507" i="16"/>
  <c r="W1511" i="16"/>
  <c r="W1515" i="16"/>
  <c r="W1519" i="16"/>
  <c r="W1523" i="16"/>
  <c r="W1527" i="16"/>
  <c r="W1531" i="16"/>
  <c r="W1535" i="16"/>
  <c r="W1539" i="16"/>
  <c r="W1543" i="16"/>
  <c r="W1547" i="16"/>
  <c r="W1551" i="16"/>
  <c r="W1555" i="16"/>
  <c r="W1559" i="16"/>
  <c r="W1563" i="16"/>
  <c r="W1567" i="16"/>
  <c r="W1571" i="16"/>
  <c r="W1575" i="16"/>
  <c r="W1579" i="16"/>
  <c r="W1583" i="16"/>
  <c r="W1587" i="16"/>
  <c r="W1591" i="16"/>
  <c r="W1595" i="16"/>
  <c r="W1599" i="16"/>
  <c r="W1603" i="16"/>
  <c r="W1607" i="16"/>
  <c r="W1611" i="16"/>
  <c r="W1304" i="16"/>
  <c r="W1308" i="16"/>
  <c r="W1312" i="16"/>
  <c r="W1316" i="16"/>
  <c r="W1320" i="16"/>
  <c r="W1324" i="16"/>
  <c r="W1328" i="16"/>
  <c r="W1332" i="16"/>
  <c r="W1336" i="16"/>
  <c r="W1340" i="16"/>
  <c r="W1344" i="16"/>
  <c r="W1348" i="16"/>
  <c r="W1352" i="16"/>
  <c r="W1356" i="16"/>
  <c r="W1360" i="16"/>
  <c r="W1364" i="16"/>
  <c r="W1368" i="16"/>
  <c r="W1372" i="16"/>
  <c r="W1376" i="16"/>
  <c r="W1380" i="16"/>
  <c r="W1384" i="16"/>
  <c r="W1388" i="16"/>
  <c r="W1392" i="16"/>
  <c r="W1396" i="16"/>
  <c r="W1400" i="16"/>
  <c r="W1404" i="16"/>
  <c r="W1408" i="16"/>
  <c r="W1412" i="16"/>
  <c r="W1416" i="16"/>
  <c r="W1420" i="16"/>
  <c r="W1424" i="16"/>
  <c r="W1428" i="16"/>
  <c r="W1432" i="16"/>
  <c r="W1436" i="16"/>
  <c r="W1440" i="16"/>
  <c r="W1444" i="16"/>
  <c r="W1448" i="16"/>
  <c r="W1452" i="16"/>
  <c r="W1456" i="16"/>
  <c r="W1460" i="16"/>
  <c r="W1464" i="16"/>
  <c r="W1468" i="16"/>
  <c r="W1472" i="16"/>
  <c r="W1476" i="16"/>
  <c r="W1480" i="16"/>
  <c r="W1484" i="16"/>
  <c r="W1488" i="16"/>
  <c r="W1492" i="16"/>
  <c r="W1496" i="16"/>
  <c r="W1500" i="16"/>
  <c r="W1504" i="16"/>
  <c r="W1508" i="16"/>
  <c r="W1512" i="16"/>
  <c r="W1516" i="16"/>
  <c r="W1520" i="16"/>
  <c r="W1524" i="16"/>
  <c r="W1528" i="16"/>
  <c r="W1532" i="16"/>
  <c r="W1536" i="16"/>
  <c r="W1540" i="16"/>
  <c r="W1544" i="16"/>
  <c r="W1548" i="16"/>
  <c r="W1552" i="16"/>
  <c r="W1556" i="16"/>
  <c r="W1560" i="16"/>
  <c r="W1564" i="16"/>
  <c r="W1568" i="16"/>
  <c r="W1572" i="16"/>
  <c r="W1576" i="16"/>
  <c r="W1580" i="16"/>
  <c r="W1584" i="16"/>
  <c r="W1588" i="16"/>
  <c r="W1592" i="16"/>
  <c r="W1596" i="16"/>
  <c r="W1600" i="16"/>
  <c r="W1604" i="16"/>
  <c r="W1608" i="16"/>
  <c r="W1612" i="16"/>
  <c r="W1616" i="16"/>
  <c r="W1620" i="16"/>
  <c r="W1305" i="16"/>
  <c r="W1309" i="16"/>
  <c r="W1313" i="16"/>
  <c r="W1317" i="16"/>
  <c r="W1321" i="16"/>
  <c r="W1325" i="16"/>
  <c r="W1329" i="16"/>
  <c r="W1333" i="16"/>
  <c r="W1337" i="16"/>
  <c r="W1341" i="16"/>
  <c r="W1345" i="16"/>
  <c r="W1349" i="16"/>
  <c r="W1353" i="16"/>
  <c r="W1357" i="16"/>
  <c r="W1361" i="16"/>
  <c r="W1365" i="16"/>
  <c r="W1369" i="16"/>
  <c r="W1373" i="16"/>
  <c r="W1377" i="16"/>
  <c r="W1381" i="16"/>
  <c r="W1385" i="16"/>
  <c r="W1389" i="16"/>
  <c r="W1393" i="16"/>
  <c r="W1397" i="16"/>
  <c r="W1401" i="16"/>
  <c r="W1405" i="16"/>
  <c r="W1409" i="16"/>
  <c r="W1413" i="16"/>
  <c r="W1417" i="16"/>
  <c r="W1421" i="16"/>
  <c r="W1425" i="16"/>
  <c r="W1429" i="16"/>
  <c r="W1433" i="16"/>
  <c r="W1437" i="16"/>
  <c r="W1441" i="16"/>
  <c r="W1445" i="16"/>
  <c r="W1449" i="16"/>
  <c r="W1453" i="16"/>
  <c r="W1457" i="16"/>
  <c r="W1461" i="16"/>
  <c r="W1465" i="16"/>
  <c r="W1469" i="16"/>
  <c r="W1473" i="16"/>
  <c r="W1477" i="16"/>
  <c r="W1481" i="16"/>
  <c r="W1485" i="16"/>
  <c r="W1489" i="16"/>
  <c r="W1493" i="16"/>
  <c r="W1497" i="16"/>
  <c r="W1501" i="16"/>
  <c r="W1505" i="16"/>
  <c r="W1509" i="16"/>
  <c r="W1513" i="16"/>
  <c r="W1517" i="16"/>
  <c r="W1521" i="16"/>
  <c r="W1525" i="16"/>
  <c r="W1529" i="16"/>
  <c r="W1533" i="16"/>
  <c r="W1537" i="16"/>
  <c r="W1541" i="16"/>
  <c r="W1545" i="16"/>
  <c r="W1549" i="16"/>
  <c r="W1553" i="16"/>
  <c r="W1557" i="16"/>
  <c r="W1561" i="16"/>
  <c r="W1565" i="16"/>
  <c r="W1569" i="16"/>
  <c r="W1573" i="16"/>
  <c r="W1577" i="16"/>
  <c r="W1581" i="16"/>
  <c r="W1585" i="16"/>
  <c r="W1589" i="16"/>
  <c r="W1593" i="16"/>
  <c r="W1597" i="16"/>
  <c r="W1601" i="16"/>
  <c r="W1605" i="16"/>
  <c r="W1609" i="16"/>
  <c r="W1622" i="16"/>
  <c r="W1626" i="16"/>
  <c r="W1630" i="16"/>
  <c r="W1634" i="16"/>
  <c r="W1638" i="16"/>
  <c r="W1642" i="16"/>
  <c r="W1646" i="16"/>
  <c r="W1650" i="16"/>
  <c r="W1654" i="16"/>
  <c r="W1658" i="16"/>
  <c r="W1662" i="16"/>
  <c r="W1666" i="16"/>
  <c r="W1670" i="16"/>
  <c r="W1674" i="16"/>
  <c r="W1678" i="16"/>
  <c r="W1682" i="16"/>
  <c r="W1686" i="16"/>
  <c r="W1690" i="16"/>
  <c r="W1694" i="16"/>
  <c r="W1698" i="16"/>
  <c r="W1702" i="16"/>
  <c r="W1706" i="16"/>
  <c r="W1710" i="16"/>
  <c r="W1714" i="16"/>
  <c r="W1718" i="16"/>
  <c r="W1722" i="16"/>
  <c r="W1726" i="16"/>
  <c r="W1730" i="16"/>
  <c r="W1734" i="16"/>
  <c r="W1738" i="16"/>
  <c r="W1742" i="16"/>
  <c r="W1746" i="16"/>
  <c r="W1750" i="16"/>
  <c r="W1754" i="16"/>
  <c r="W1758" i="16"/>
  <c r="W1762" i="16"/>
  <c r="W1766" i="16"/>
  <c r="W1770" i="16"/>
  <c r="W1774" i="16"/>
  <c r="W1778" i="16"/>
  <c r="W1782" i="16"/>
  <c r="W1786" i="16"/>
  <c r="W1790" i="16"/>
  <c r="W1794" i="16"/>
  <c r="W1798" i="16"/>
  <c r="W1802" i="16"/>
  <c r="W1806" i="16"/>
  <c r="W1810" i="16"/>
  <c r="W1814" i="16"/>
  <c r="W1818" i="16"/>
  <c r="W1822" i="16"/>
  <c r="W1826" i="16"/>
  <c r="W1830" i="16"/>
  <c r="W1834" i="16"/>
  <c r="W1838" i="16"/>
  <c r="W1842" i="16"/>
  <c r="W1846" i="16"/>
  <c r="W1850" i="16"/>
  <c r="W1854" i="16"/>
  <c r="W1858" i="16"/>
  <c r="W1862" i="16"/>
  <c r="W1866" i="16"/>
  <c r="W1870" i="16"/>
  <c r="W1874" i="16"/>
  <c r="W1878" i="16"/>
  <c r="W1614" i="16"/>
  <c r="W1623" i="16"/>
  <c r="W1627" i="16"/>
  <c r="W1631" i="16"/>
  <c r="W1635" i="16"/>
  <c r="W1639" i="16"/>
  <c r="W1643" i="16"/>
  <c r="W1647" i="16"/>
  <c r="W1651" i="16"/>
  <c r="W1655" i="16"/>
  <c r="W1659" i="16"/>
  <c r="W1663" i="16"/>
  <c r="W1667" i="16"/>
  <c r="W1671" i="16"/>
  <c r="W1675" i="16"/>
  <c r="W1679" i="16"/>
  <c r="W1683" i="16"/>
  <c r="W1687" i="16"/>
  <c r="W1691" i="16"/>
  <c r="W1695" i="16"/>
  <c r="W1699" i="16"/>
  <c r="W1703" i="16"/>
  <c r="W1707" i="16"/>
  <c r="W1711" i="16"/>
  <c r="W1715" i="16"/>
  <c r="W1719" i="16"/>
  <c r="W1723" i="16"/>
  <c r="W1727" i="16"/>
  <c r="W1731" i="16"/>
  <c r="W1735" i="16"/>
  <c r="W1739" i="16"/>
  <c r="W1743" i="16"/>
  <c r="W1747" i="16"/>
  <c r="W1751" i="16"/>
  <c r="W1755" i="16"/>
  <c r="W1759" i="16"/>
  <c r="W1763" i="16"/>
  <c r="W1767" i="16"/>
  <c r="W1771" i="16"/>
  <c r="W1775" i="16"/>
  <c r="W1779" i="16"/>
  <c r="W1783" i="16"/>
  <c r="W1787" i="16"/>
  <c r="W1791" i="16"/>
  <c r="W1795" i="16"/>
  <c r="W1799" i="16"/>
  <c r="W1803" i="16"/>
  <c r="W1807" i="16"/>
  <c r="W1811" i="16"/>
  <c r="W1815" i="16"/>
  <c r="W1819" i="16"/>
  <c r="W1823" i="16"/>
  <c r="W1827" i="16"/>
  <c r="W1831" i="16"/>
  <c r="W1835" i="16"/>
  <c r="W1839" i="16"/>
  <c r="W1843" i="16"/>
  <c r="W1847" i="16"/>
  <c r="W1851" i="16"/>
  <c r="W1855" i="16"/>
  <c r="W1859" i="16"/>
  <c r="W1863" i="16"/>
  <c r="W1867" i="16"/>
  <c r="W1871" i="16"/>
  <c r="W1875" i="16"/>
  <c r="W1879" i="16"/>
  <c r="W1624" i="16"/>
  <c r="W1628" i="16"/>
  <c r="W1632" i="16"/>
  <c r="W1636" i="16"/>
  <c r="W1640" i="16"/>
  <c r="W1644" i="16"/>
  <c r="W1648" i="16"/>
  <c r="W1652" i="16"/>
  <c r="W1656" i="16"/>
  <c r="W1660" i="16"/>
  <c r="W1664" i="16"/>
  <c r="W1668" i="16"/>
  <c r="W1672" i="16"/>
  <c r="W1676" i="16"/>
  <c r="W1680" i="16"/>
  <c r="W1684" i="16"/>
  <c r="W1688" i="16"/>
  <c r="W1692" i="16"/>
  <c r="W1696" i="16"/>
  <c r="W1700" i="16"/>
  <c r="W1704" i="16"/>
  <c r="W1708" i="16"/>
  <c r="W1712" i="16"/>
  <c r="W1716" i="16"/>
  <c r="W1720" i="16"/>
  <c r="W1724" i="16"/>
  <c r="W1728" i="16"/>
  <c r="W1732" i="16"/>
  <c r="W1736" i="16"/>
  <c r="W1740" i="16"/>
  <c r="W1744" i="16"/>
  <c r="W1748" i="16"/>
  <c r="W1752" i="16"/>
  <c r="W1756" i="16"/>
  <c r="W1760" i="16"/>
  <c r="W1764" i="16"/>
  <c r="W1768" i="16"/>
  <c r="W1772" i="16"/>
  <c r="W1776" i="16"/>
  <c r="W1780" i="16"/>
  <c r="W1784" i="16"/>
  <c r="W1788" i="16"/>
  <c r="W1792" i="16"/>
  <c r="W1796" i="16"/>
  <c r="W1800" i="16"/>
  <c r="W1804" i="16"/>
  <c r="W1808" i="16"/>
  <c r="W1812" i="16"/>
  <c r="W1816" i="16"/>
  <c r="W1820" i="16"/>
  <c r="W1824" i="16"/>
  <c r="W1828" i="16"/>
  <c r="W1832" i="16"/>
  <c r="W1836" i="16"/>
  <c r="W1840" i="16"/>
  <c r="W1844" i="16"/>
  <c r="W1848" i="16"/>
  <c r="W1852" i="16"/>
  <c r="W1856" i="16"/>
  <c r="W1860" i="16"/>
  <c r="W1864" i="16"/>
  <c r="W1868" i="16"/>
  <c r="W1872" i="16"/>
  <c r="W1876" i="16"/>
  <c r="W1880" i="16"/>
  <c r="W1617" i="16"/>
  <c r="W1621" i="16"/>
  <c r="W1625" i="16"/>
  <c r="W1629" i="16"/>
  <c r="W1633" i="16"/>
  <c r="W1637" i="16"/>
  <c r="W1641" i="16"/>
  <c r="W1645" i="16"/>
  <c r="W1649" i="16"/>
  <c r="W1653" i="16"/>
  <c r="W1657" i="16"/>
  <c r="W1661" i="16"/>
  <c r="W1665" i="16"/>
  <c r="W1669" i="16"/>
  <c r="W1673" i="16"/>
  <c r="W1677" i="16"/>
  <c r="W1681" i="16"/>
  <c r="W1685" i="16"/>
  <c r="W1689" i="16"/>
  <c r="W1693" i="16"/>
  <c r="W1697" i="16"/>
  <c r="W1701" i="16"/>
  <c r="W1705" i="16"/>
  <c r="W1709" i="16"/>
  <c r="W1713" i="16"/>
  <c r="W1717" i="16"/>
  <c r="W1721" i="16"/>
  <c r="W1725" i="16"/>
  <c r="W1729" i="16"/>
  <c r="W1733" i="16"/>
  <c r="W1737" i="16"/>
  <c r="W1741" i="16"/>
  <c r="W1745" i="16"/>
  <c r="W1749" i="16"/>
  <c r="W1753" i="16"/>
  <c r="W1757" i="16"/>
  <c r="W1761" i="16"/>
  <c r="W1765" i="16"/>
  <c r="W1769" i="16"/>
  <c r="W1773" i="16"/>
  <c r="W1777" i="16"/>
  <c r="W1781" i="16"/>
  <c r="W1785" i="16"/>
  <c r="W1789" i="16"/>
  <c r="W1793" i="16"/>
  <c r="W1797" i="16"/>
  <c r="W1801" i="16"/>
  <c r="W1805" i="16"/>
  <c r="W1809" i="16"/>
  <c r="W1813" i="16"/>
  <c r="W1817" i="16"/>
  <c r="W1821" i="16"/>
  <c r="W1825" i="16"/>
  <c r="W1829" i="16"/>
  <c r="W1833" i="16"/>
  <c r="W1837" i="16"/>
  <c r="W1841" i="16"/>
  <c r="W1845" i="16"/>
  <c r="W1849" i="16"/>
  <c r="W1853" i="16"/>
  <c r="W1857" i="16"/>
  <c r="W1861" i="16"/>
  <c r="W1865" i="16"/>
  <c r="W1869" i="16"/>
  <c r="W1873" i="16"/>
  <c r="W1877" i="16"/>
  <c r="W1881" i="16"/>
  <c r="W1885" i="16"/>
  <c r="W1889" i="16"/>
  <c r="W1893" i="16"/>
  <c r="W1897" i="16"/>
  <c r="W1901" i="16"/>
  <c r="W1905" i="16"/>
  <c r="W1909" i="16"/>
  <c r="W1913" i="16"/>
  <c r="W1917" i="16"/>
  <c r="W1921" i="16"/>
  <c r="W1925" i="16"/>
  <c r="W1929" i="16"/>
  <c r="W1933" i="16"/>
  <c r="W1937" i="16"/>
  <c r="W1939" i="16"/>
  <c r="W1941" i="16"/>
  <c r="W1943" i="16"/>
  <c r="W1946" i="16"/>
  <c r="W1950" i="16"/>
  <c r="W1954" i="16"/>
  <c r="W1958" i="16"/>
  <c r="W1962" i="16"/>
  <c r="W1966" i="16"/>
  <c r="W1970" i="16"/>
  <c r="W1974" i="16"/>
  <c r="W1978" i="16"/>
  <c r="W1982" i="16"/>
  <c r="W1986" i="16"/>
  <c r="W1990" i="16"/>
  <c r="W1994" i="16"/>
  <c r="W1998" i="16"/>
  <c r="W2002" i="16"/>
  <c r="W2006" i="16"/>
  <c r="W2010" i="16"/>
  <c r="W2014" i="16"/>
  <c r="W2018" i="16"/>
  <c r="W2022" i="16"/>
  <c r="W2026" i="16"/>
  <c r="W2030" i="16"/>
  <c r="W2034" i="16"/>
  <c r="W2038" i="16"/>
  <c r="W2042" i="16"/>
  <c r="W2046" i="16"/>
  <c r="W2050" i="16"/>
  <c r="W2054" i="16"/>
  <c r="W2058" i="16"/>
  <c r="W2062" i="16"/>
  <c r="W2066" i="16"/>
  <c r="W2070" i="16"/>
  <c r="W2074" i="16"/>
  <c r="W1947" i="16"/>
  <c r="W1951" i="16"/>
  <c r="W1955" i="16"/>
  <c r="W1959" i="16"/>
  <c r="W1963" i="16"/>
  <c r="W1967" i="16"/>
  <c r="W1971" i="16"/>
  <c r="W1975" i="16"/>
  <c r="W1979" i="16"/>
  <c r="W1983" i="16"/>
  <c r="W1987" i="16"/>
  <c r="W1991" i="16"/>
  <c r="W1995" i="16"/>
  <c r="W1999" i="16"/>
  <c r="W2003" i="16"/>
  <c r="W2007" i="16"/>
  <c r="W2011" i="16"/>
  <c r="W2015" i="16"/>
  <c r="W2019" i="16"/>
  <c r="W2023" i="16"/>
  <c r="W2027" i="16"/>
  <c r="W2031" i="16"/>
  <c r="W2035" i="16"/>
  <c r="W2039" i="16"/>
  <c r="W2043" i="16"/>
  <c r="W2047" i="16"/>
  <c r="W2051" i="16"/>
  <c r="W2055" i="16"/>
  <c r="W2059" i="16"/>
  <c r="W2063" i="16"/>
  <c r="W2067" i="16"/>
  <c r="W2071" i="16"/>
  <c r="W1884" i="16"/>
  <c r="W1888" i="16"/>
  <c r="W1892" i="16"/>
  <c r="W1896" i="16"/>
  <c r="W1900" i="16"/>
  <c r="W1904" i="16"/>
  <c r="W1908" i="16"/>
  <c r="W1912" i="16"/>
  <c r="W1916" i="16"/>
  <c r="W1920" i="16"/>
  <c r="W1924" i="16"/>
  <c r="W1926" i="16"/>
  <c r="W1928" i="16"/>
  <c r="W1930" i="16"/>
  <c r="W1932" i="16"/>
  <c r="W1934" i="16"/>
  <c r="W1944" i="16"/>
  <c r="W1948" i="16"/>
  <c r="W1952" i="16"/>
  <c r="W1956" i="16"/>
  <c r="W1960" i="16"/>
  <c r="W1964" i="16"/>
  <c r="W1968" i="16"/>
  <c r="W1972" i="16"/>
  <c r="W1976" i="16"/>
  <c r="W1980" i="16"/>
  <c r="W1984" i="16"/>
  <c r="W1988" i="16"/>
  <c r="W1992" i="16"/>
  <c r="W1996" i="16"/>
  <c r="W2000" i="16"/>
  <c r="W2004" i="16"/>
  <c r="W2008" i="16"/>
  <c r="W2012" i="16"/>
  <c r="W2016" i="16"/>
  <c r="W2020" i="16"/>
  <c r="W2024" i="16"/>
  <c r="W2028" i="16"/>
  <c r="W2032" i="16"/>
  <c r="W2036" i="16"/>
  <c r="W2040" i="16"/>
  <c r="W2044" i="16"/>
  <c r="W2048" i="16"/>
  <c r="W2052" i="16"/>
  <c r="W2056" i="16"/>
  <c r="W2060" i="16"/>
  <c r="W2064" i="16"/>
  <c r="W2068" i="16"/>
  <c r="W2072" i="16"/>
  <c r="W2104" i="16"/>
  <c r="W1938" i="16"/>
  <c r="W1942" i="16"/>
  <c r="W1945" i="16"/>
  <c r="W1949" i="16"/>
  <c r="W1953" i="16"/>
  <c r="W1957" i="16"/>
  <c r="W1961" i="16"/>
  <c r="W1965" i="16"/>
  <c r="W1969" i="16"/>
  <c r="W1973" i="16"/>
  <c r="W1977" i="16"/>
  <c r="W1981" i="16"/>
  <c r="W1985" i="16"/>
  <c r="W1989" i="16"/>
  <c r="W1993" i="16"/>
  <c r="W1997" i="16"/>
  <c r="W2001" i="16"/>
  <c r="W2005" i="16"/>
  <c r="W2009" i="16"/>
  <c r="W2013" i="16"/>
  <c r="W2017" i="16"/>
  <c r="W2021" i="16"/>
  <c r="W2025" i="16"/>
  <c r="W2029" i="16"/>
  <c r="W2033" i="16"/>
  <c r="W2037" i="16"/>
  <c r="W2041" i="16"/>
  <c r="W2045" i="16"/>
  <c r="W2049" i="16"/>
  <c r="W2053" i="16"/>
  <c r="W2057" i="16"/>
  <c r="W2061" i="16"/>
  <c r="W2065" i="16"/>
  <c r="W2069" i="16"/>
  <c r="W2073" i="16"/>
  <c r="W2077" i="16"/>
  <c r="W2081" i="16"/>
  <c r="W2085" i="16"/>
  <c r="W2089" i="16"/>
  <c r="W2093" i="16"/>
  <c r="W2097" i="16"/>
  <c r="W2101" i="16"/>
  <c r="W2075" i="16"/>
  <c r="W2106" i="16"/>
  <c r="W2110" i="16"/>
  <c r="W2114" i="16"/>
  <c r="W2118" i="16"/>
  <c r="W2122" i="16"/>
  <c r="W2126" i="16"/>
  <c r="W2130" i="16"/>
  <c r="W2134" i="16"/>
  <c r="W2138" i="16"/>
  <c r="W2142" i="16"/>
  <c r="W2146" i="16"/>
  <c r="W2150" i="16"/>
  <c r="W2154" i="16"/>
  <c r="W2158" i="16"/>
  <c r="W2162" i="16"/>
  <c r="W2166" i="16"/>
  <c r="W2170" i="16"/>
  <c r="W2174" i="16"/>
  <c r="W2178" i="16"/>
  <c r="W2182" i="16"/>
  <c r="W2186" i="16"/>
  <c r="W2190" i="16"/>
  <c r="W2194" i="16"/>
  <c r="W2198" i="16"/>
  <c r="W2202" i="16"/>
  <c r="W2206" i="16"/>
  <c r="W2210" i="16"/>
  <c r="W2214" i="16"/>
  <c r="W2076" i="16"/>
  <c r="W2080" i="16"/>
  <c r="W2084" i="16"/>
  <c r="W2088" i="16"/>
  <c r="W2092" i="16"/>
  <c r="W2096" i="16"/>
  <c r="W2100" i="16"/>
  <c r="W2107" i="16"/>
  <c r="W2111" i="16"/>
  <c r="W2115" i="16"/>
  <c r="W2119" i="16"/>
  <c r="W2123" i="16"/>
  <c r="W2127" i="16"/>
  <c r="W2131" i="16"/>
  <c r="W2135" i="16"/>
  <c r="W2139" i="16"/>
  <c r="W2143" i="16"/>
  <c r="W2147" i="16"/>
  <c r="W2151" i="16"/>
  <c r="W2155" i="16"/>
  <c r="W2159" i="16"/>
  <c r="W2163" i="16"/>
  <c r="W2167" i="16"/>
  <c r="W2171" i="16"/>
  <c r="W2175" i="16"/>
  <c r="W2179" i="16"/>
  <c r="W2183" i="16"/>
  <c r="W2187" i="16"/>
  <c r="W2191" i="16"/>
  <c r="W2195" i="16"/>
  <c r="W2199" i="16"/>
  <c r="W2203" i="16"/>
  <c r="W2207" i="16"/>
  <c r="W2211" i="16"/>
  <c r="W2215" i="16"/>
  <c r="W2108" i="16"/>
  <c r="W2112" i="16"/>
  <c r="W2116" i="16"/>
  <c r="W2120" i="16"/>
  <c r="W2124" i="16"/>
  <c r="W2128" i="16"/>
  <c r="W2132" i="16"/>
  <c r="W2136" i="16"/>
  <c r="W2140" i="16"/>
  <c r="W2144" i="16"/>
  <c r="W2148" i="16"/>
  <c r="W2152" i="16"/>
  <c r="W2156" i="16"/>
  <c r="W2160" i="16"/>
  <c r="W2164" i="16"/>
  <c r="W2168" i="16"/>
  <c r="W2172" i="16"/>
  <c r="W2176" i="16"/>
  <c r="W2180" i="16"/>
  <c r="W2184" i="16"/>
  <c r="W2188" i="16"/>
  <c r="W2192" i="16"/>
  <c r="W2196" i="16"/>
  <c r="W2200" i="16"/>
  <c r="W2204" i="16"/>
  <c r="W2208" i="16"/>
  <c r="W2212" i="16"/>
  <c r="W2216" i="16"/>
  <c r="W2248" i="16"/>
  <c r="W2105" i="16"/>
  <c r="W2109" i="16"/>
  <c r="W2113" i="16"/>
  <c r="W2117" i="16"/>
  <c r="W2121" i="16"/>
  <c r="W2125" i="16"/>
  <c r="W2129" i="16"/>
  <c r="W2133" i="16"/>
  <c r="W2137" i="16"/>
  <c r="W2141" i="16"/>
  <c r="W2145" i="16"/>
  <c r="W2149" i="16"/>
  <c r="W2153" i="16"/>
  <c r="W2157" i="16"/>
  <c r="W2161" i="16"/>
  <c r="W2165" i="16"/>
  <c r="W2169" i="16"/>
  <c r="W2173" i="16"/>
  <c r="W2177" i="16"/>
  <c r="W2181" i="16"/>
  <c r="W2185" i="16"/>
  <c r="W2189" i="16"/>
  <c r="W2193" i="16"/>
  <c r="W2197" i="16"/>
  <c r="W2201" i="16"/>
  <c r="W2205" i="16"/>
  <c r="W2209" i="16"/>
  <c r="W2213" i="16"/>
  <c r="W2217" i="16"/>
  <c r="W2221" i="16"/>
  <c r="W2225" i="16"/>
  <c r="W2229" i="16"/>
  <c r="W2233" i="16"/>
  <c r="W2237" i="16"/>
  <c r="W2241" i="16"/>
  <c r="W2245" i="16"/>
  <c r="W2249" i="16"/>
  <c r="W2220" i="16"/>
  <c r="W2224" i="16"/>
  <c r="W2228" i="16"/>
  <c r="W2232" i="16"/>
  <c r="W2236" i="16"/>
  <c r="W2240" i="16"/>
  <c r="W2244" i="16"/>
  <c r="W2246" i="16"/>
  <c r="W2250" i="16"/>
  <c r="W2254" i="16"/>
  <c r="W2258" i="16"/>
  <c r="W2262" i="16"/>
  <c r="W2266" i="16"/>
  <c r="W2270" i="16"/>
  <c r="W2274" i="16"/>
  <c r="W2278" i="16"/>
  <c r="W2282" i="16"/>
  <c r="W2286" i="16"/>
  <c r="W2290" i="16"/>
  <c r="W2294" i="16"/>
  <c r="W2298" i="16"/>
  <c r="W2302" i="16"/>
  <c r="W2306" i="16"/>
  <c r="W2310" i="16"/>
  <c r="W2314" i="16"/>
  <c r="W2318" i="16"/>
  <c r="W2322" i="16"/>
  <c r="W2326" i="16"/>
  <c r="W2330" i="16"/>
  <c r="W2334" i="16"/>
  <c r="W2338" i="16"/>
  <c r="W2342" i="16"/>
  <c r="W2346" i="16"/>
  <c r="W2350" i="16"/>
  <c r="W2354" i="16"/>
  <c r="W2358" i="16"/>
  <c r="W2362" i="16"/>
  <c r="W2366" i="16"/>
  <c r="W2370" i="16"/>
  <c r="W2374" i="16"/>
  <c r="W2251" i="16"/>
  <c r="W2255" i="16"/>
  <c r="W2259" i="16"/>
  <c r="W2263" i="16"/>
  <c r="W2267" i="16"/>
  <c r="W2271" i="16"/>
  <c r="W2275" i="16"/>
  <c r="W2279" i="16"/>
  <c r="W2283" i="16"/>
  <c r="W2287" i="16"/>
  <c r="W2291" i="16"/>
  <c r="W2295" i="16"/>
  <c r="W2299" i="16"/>
  <c r="W2303" i="16"/>
  <c r="W2307" i="16"/>
  <c r="W2311" i="16"/>
  <c r="W2315" i="16"/>
  <c r="W2319" i="16"/>
  <c r="W2323" i="16"/>
  <c r="W2327" i="16"/>
  <c r="W2331" i="16"/>
  <c r="W2335" i="16"/>
  <c r="W2339" i="16"/>
  <c r="W2343" i="16"/>
  <c r="W2347" i="16"/>
  <c r="W2351" i="16"/>
  <c r="W2355" i="16"/>
  <c r="W2359" i="16"/>
  <c r="W2363" i="16"/>
  <c r="W2367" i="16"/>
  <c r="W2371" i="16"/>
  <c r="W2375" i="16"/>
  <c r="W2252" i="16"/>
  <c r="W2256" i="16"/>
  <c r="W2260" i="16"/>
  <c r="W2264" i="16"/>
  <c r="W2268" i="16"/>
  <c r="W2272" i="16"/>
  <c r="W2276" i="16"/>
  <c r="W2280" i="16"/>
  <c r="W2284" i="16"/>
  <c r="W2288" i="16"/>
  <c r="W2292" i="16"/>
  <c r="W2296" i="16"/>
  <c r="W2300" i="16"/>
  <c r="W2304" i="16"/>
  <c r="W2308" i="16"/>
  <c r="W2312" i="16"/>
  <c r="W2316" i="16"/>
  <c r="W2320" i="16"/>
  <c r="W2324" i="16"/>
  <c r="W2328" i="16"/>
  <c r="W2332" i="16"/>
  <c r="W2336" i="16"/>
  <c r="W2340" i="16"/>
  <c r="W2344" i="16"/>
  <c r="W2348" i="16"/>
  <c r="W2352" i="16"/>
  <c r="W2356" i="16"/>
  <c r="W2360" i="16"/>
  <c r="W2364" i="16"/>
  <c r="W2368" i="16"/>
  <c r="W2253" i="16"/>
  <c r="W2257" i="16"/>
  <c r="W2261" i="16"/>
  <c r="W2265" i="16"/>
  <c r="W2269" i="16"/>
  <c r="W2273" i="16"/>
  <c r="W2277" i="16"/>
  <c r="W2281" i="16"/>
  <c r="W2285" i="16"/>
  <c r="W2289" i="16"/>
  <c r="W2293" i="16"/>
  <c r="W2297" i="16"/>
  <c r="W2301" i="16"/>
  <c r="W2305" i="16"/>
  <c r="W2309" i="16"/>
  <c r="W2313" i="16"/>
  <c r="W2317" i="16"/>
  <c r="W2321" i="16"/>
  <c r="W2325" i="16"/>
  <c r="W2329" i="16"/>
  <c r="W2333" i="16"/>
  <c r="W2337" i="16"/>
  <c r="W2341" i="16"/>
  <c r="W2345" i="16"/>
  <c r="W2349" i="16"/>
  <c r="W2353" i="16"/>
  <c r="W2357" i="16"/>
  <c r="W2361" i="16"/>
  <c r="W2365" i="16"/>
  <c r="W2369" i="16"/>
  <c r="W2379" i="16"/>
  <c r="W2382" i="16"/>
  <c r="W2386" i="16"/>
  <c r="W2390" i="16"/>
  <c r="W2394" i="16"/>
  <c r="W2398" i="16"/>
  <c r="W2402" i="16"/>
  <c r="W2406" i="16"/>
  <c r="W2410" i="16"/>
  <c r="W2414" i="16"/>
  <c r="W2418" i="16"/>
  <c r="W2422" i="16"/>
  <c r="W2426" i="16"/>
  <c r="W2430" i="16"/>
  <c r="W2434" i="16"/>
  <c r="W2438" i="16"/>
  <c r="W2442" i="16"/>
  <c r="W2446" i="16"/>
  <c r="W2450" i="16"/>
  <c r="W2454" i="16"/>
  <c r="W2458" i="16"/>
  <c r="W2462" i="16"/>
  <c r="W2466" i="16"/>
  <c r="W2470" i="16"/>
  <c r="W2474" i="16"/>
  <c r="W2478" i="16"/>
  <c r="W2482" i="16"/>
  <c r="W2486" i="16"/>
  <c r="W2490" i="16"/>
  <c r="W2494" i="16"/>
  <c r="W2498" i="16"/>
  <c r="W2502" i="16"/>
  <c r="W2506" i="16"/>
  <c r="W2510" i="16"/>
  <c r="W2514" i="16"/>
  <c r="W2518" i="16"/>
  <c r="W2522" i="16"/>
  <c r="W2526" i="16"/>
  <c r="W2530" i="16"/>
  <c r="W2383" i="16"/>
  <c r="W2387" i="16"/>
  <c r="W2391" i="16"/>
  <c r="W2395" i="16"/>
  <c r="W2399" i="16"/>
  <c r="W2403" i="16"/>
  <c r="W2407" i="16"/>
  <c r="W2411" i="16"/>
  <c r="W2415" i="16"/>
  <c r="W2419" i="16"/>
  <c r="W2423" i="16"/>
  <c r="W2427" i="16"/>
  <c r="W2431" i="16"/>
  <c r="W2435" i="16"/>
  <c r="W2439" i="16"/>
  <c r="W2443" i="16"/>
  <c r="W2447" i="16"/>
  <c r="W2451" i="16"/>
  <c r="W2455" i="16"/>
  <c r="W2459" i="16"/>
  <c r="W2463" i="16"/>
  <c r="W2467" i="16"/>
  <c r="W2471" i="16"/>
  <c r="W2475" i="16"/>
  <c r="W2479" i="16"/>
  <c r="W2483" i="16"/>
  <c r="W2487" i="16"/>
  <c r="W2491" i="16"/>
  <c r="W2495" i="16"/>
  <c r="W2499" i="16"/>
  <c r="W2503" i="16"/>
  <c r="W2507" i="16"/>
  <c r="W2511" i="16"/>
  <c r="W2515" i="16"/>
  <c r="W2519" i="16"/>
  <c r="W2523" i="16"/>
  <c r="W2527" i="16"/>
  <c r="W2531" i="16"/>
  <c r="W2372" i="16"/>
  <c r="W2376" i="16"/>
  <c r="W2380" i="16"/>
  <c r="W2384" i="16"/>
  <c r="W2388" i="16"/>
  <c r="W2392" i="16"/>
  <c r="W2396" i="16"/>
  <c r="W2400" i="16"/>
  <c r="W2404" i="16"/>
  <c r="W2408" i="16"/>
  <c r="W2412" i="16"/>
  <c r="W2416" i="16"/>
  <c r="W2420" i="16"/>
  <c r="W2424" i="16"/>
  <c r="W2428" i="16"/>
  <c r="W2432" i="16"/>
  <c r="W2436" i="16"/>
  <c r="W2440" i="16"/>
  <c r="W2444" i="16"/>
  <c r="W2448" i="16"/>
  <c r="W2452" i="16"/>
  <c r="W2456" i="16"/>
  <c r="W2460" i="16"/>
  <c r="W2464" i="16"/>
  <c r="W2468" i="16"/>
  <c r="W2472" i="16"/>
  <c r="W2476" i="16"/>
  <c r="W2480" i="16"/>
  <c r="W2484" i="16"/>
  <c r="W2488" i="16"/>
  <c r="W2492" i="16"/>
  <c r="W2496" i="16"/>
  <c r="W2500" i="16"/>
  <c r="W2504" i="16"/>
  <c r="W2508" i="16"/>
  <c r="W2512" i="16"/>
  <c r="W2516" i="16"/>
  <c r="W2520" i="16"/>
  <c r="W2524" i="16"/>
  <c r="W2528" i="16"/>
  <c r="W2532" i="16"/>
  <c r="W2381" i="16"/>
  <c r="W2385" i="16"/>
  <c r="W2389" i="16"/>
  <c r="W2393" i="16"/>
  <c r="W2397" i="16"/>
  <c r="W2401" i="16"/>
  <c r="W2405" i="16"/>
  <c r="W2409" i="16"/>
  <c r="W2413" i="16"/>
  <c r="W2417" i="16"/>
  <c r="W2421" i="16"/>
  <c r="W2425" i="16"/>
  <c r="W2429" i="16"/>
  <c r="W2433" i="16"/>
  <c r="W2437" i="16"/>
  <c r="W2441" i="16"/>
  <c r="W2445" i="16"/>
  <c r="W2449" i="16"/>
  <c r="W2453" i="16"/>
  <c r="W2457" i="16"/>
  <c r="W2461" i="16"/>
  <c r="W2465" i="16"/>
  <c r="W2469" i="16"/>
  <c r="W2473" i="16"/>
  <c r="W2477" i="16"/>
  <c r="W2481" i="16"/>
  <c r="W2485" i="16"/>
  <c r="W2489" i="16"/>
  <c r="W2493" i="16"/>
  <c r="W2497" i="16"/>
  <c r="W2501" i="16"/>
  <c r="W2505" i="16"/>
  <c r="W2509" i="16"/>
  <c r="W2513" i="16"/>
  <c r="W2517" i="16"/>
  <c r="W2521" i="16"/>
  <c r="W2525" i="16"/>
  <c r="W2529" i="16"/>
  <c r="W2533" i="16"/>
  <c r="W2534" i="16"/>
  <c r="W2538" i="16"/>
  <c r="W2542" i="16"/>
  <c r="W2546" i="16"/>
  <c r="W2550" i="16"/>
  <c r="W2554" i="16"/>
  <c r="W2558" i="16"/>
  <c r="W2562" i="16"/>
  <c r="W2566" i="16"/>
  <c r="W2570" i="16"/>
  <c r="W2574" i="16"/>
  <c r="W2578" i="16"/>
  <c r="W2582" i="16"/>
  <c r="W2586" i="16"/>
  <c r="W2590" i="16"/>
  <c r="W2594" i="16"/>
  <c r="W2598" i="16"/>
  <c r="W2602" i="16"/>
  <c r="W2606" i="16"/>
  <c r="W2610" i="16"/>
  <c r="W2535" i="16"/>
  <c r="W2539" i="16"/>
  <c r="W2543" i="16"/>
  <c r="W2547" i="16"/>
  <c r="W2551" i="16"/>
  <c r="W2555" i="16"/>
  <c r="W2559" i="16"/>
  <c r="W2563" i="16"/>
  <c r="W2567" i="16"/>
  <c r="W2571" i="16"/>
  <c r="W2575" i="16"/>
  <c r="W2579" i="16"/>
  <c r="W2583" i="16"/>
  <c r="W2587" i="16"/>
  <c r="W2591" i="16"/>
  <c r="W2595" i="16"/>
  <c r="W2599" i="16"/>
  <c r="W2603" i="16"/>
  <c r="W2536" i="16"/>
  <c r="W2540" i="16"/>
  <c r="W2544" i="16"/>
  <c r="W2548" i="16"/>
  <c r="W2552" i="16"/>
  <c r="W2556" i="16"/>
  <c r="W2560" i="16"/>
  <c r="W2564" i="16"/>
  <c r="W2568" i="16"/>
  <c r="W2572" i="16"/>
  <c r="W2576" i="16"/>
  <c r="W2580" i="16"/>
  <c r="W2584" i="16"/>
  <c r="W2588" i="16"/>
  <c r="W2592" i="16"/>
  <c r="W2596" i="16"/>
  <c r="W2600" i="16"/>
  <c r="W2604" i="16"/>
  <c r="W2537" i="16"/>
  <c r="W2541" i="16"/>
  <c r="W2545" i="16"/>
  <c r="W2549" i="16"/>
  <c r="W2553" i="16"/>
  <c r="W2557" i="16"/>
  <c r="W2561" i="16"/>
  <c r="W2565" i="16"/>
  <c r="W2569" i="16"/>
  <c r="W2573" i="16"/>
  <c r="W2577" i="16"/>
  <c r="W2581" i="16"/>
  <c r="W2585" i="16"/>
  <c r="W2589" i="16"/>
  <c r="W2593" i="16"/>
  <c r="W2597" i="16"/>
  <c r="W2601" i="16"/>
  <c r="W2613" i="16"/>
  <c r="W2617" i="16"/>
  <c r="W2609" i="16"/>
  <c r="W2619" i="16"/>
  <c r="W2622" i="16"/>
  <c r="W2626" i="16"/>
  <c r="W2630" i="16"/>
  <c r="W2634" i="16"/>
  <c r="W2638" i="16"/>
  <c r="W2642" i="16"/>
  <c r="W2646" i="16"/>
  <c r="W2650" i="16"/>
  <c r="W2654" i="16"/>
  <c r="W2608" i="16"/>
  <c r="W2612" i="16"/>
  <c r="W2616" i="16"/>
  <c r="W2620" i="16"/>
  <c r="W2623" i="16"/>
  <c r="W2627" i="16"/>
  <c r="W2631" i="16"/>
  <c r="W2635" i="16"/>
  <c r="W2639" i="16"/>
  <c r="W2643" i="16"/>
  <c r="W2647" i="16"/>
  <c r="W2651" i="16"/>
  <c r="W2655" i="16"/>
  <c r="W2675" i="16"/>
  <c r="W2679" i="16"/>
  <c r="W2624" i="16"/>
  <c r="W2628" i="16"/>
  <c r="W2632" i="16"/>
  <c r="W2636" i="16"/>
  <c r="W2640" i="16"/>
  <c r="W2644" i="16"/>
  <c r="W2648" i="16"/>
  <c r="W2652" i="16"/>
  <c r="W2656" i="16"/>
  <c r="W2660" i="16"/>
  <c r="W2664" i="16"/>
  <c r="W2621" i="16"/>
  <c r="W2625" i="16"/>
  <c r="W2629" i="16"/>
  <c r="W2633" i="16"/>
  <c r="W2637" i="16"/>
  <c r="W2641" i="16"/>
  <c r="W2645" i="16"/>
  <c r="W2649" i="16"/>
  <c r="W2653" i="16"/>
  <c r="W2657" i="16"/>
  <c r="W2661" i="16"/>
  <c r="W2665" i="16"/>
  <c r="W2669" i="16"/>
  <c r="W2673" i="16"/>
  <c r="W2677" i="16"/>
  <c r="W2681" i="16"/>
  <c r="W2685" i="16"/>
  <c r="W2667" i="16"/>
  <c r="W2671" i="16"/>
  <c r="W2684" i="16"/>
  <c r="W2688" i="16"/>
  <c r="W2690" i="16"/>
  <c r="W2694" i="16"/>
  <c r="W2698" i="16"/>
  <c r="W2702" i="16"/>
  <c r="W2706" i="16"/>
  <c r="W2710" i="16"/>
  <c r="W2714" i="16"/>
  <c r="W2718" i="16"/>
  <c r="W2722" i="16"/>
  <c r="W2726" i="16"/>
  <c r="W2730" i="16"/>
  <c r="W2734" i="16"/>
  <c r="W2738" i="16"/>
  <c r="W2742" i="16"/>
  <c r="W2746" i="16"/>
  <c r="W2750" i="16"/>
  <c r="W2754" i="16"/>
  <c r="W2758" i="16"/>
  <c r="W2659" i="16"/>
  <c r="W2663" i="16"/>
  <c r="W2682" i="16"/>
  <c r="W2686" i="16"/>
  <c r="W2689" i="16"/>
  <c r="W2691" i="16"/>
  <c r="W2695" i="16"/>
  <c r="W2699" i="16"/>
  <c r="W2703" i="16"/>
  <c r="W2707" i="16"/>
  <c r="W2711" i="16"/>
  <c r="W2715" i="16"/>
  <c r="W2719" i="16"/>
  <c r="W2723" i="16"/>
  <c r="W2727" i="16"/>
  <c r="W2731" i="16"/>
  <c r="W2735" i="16"/>
  <c r="W2687" i="16"/>
  <c r="W2692" i="16"/>
  <c r="W2696" i="16"/>
  <c r="W2700" i="16"/>
  <c r="W2704" i="16"/>
  <c r="W2708" i="16"/>
  <c r="W2712" i="16"/>
  <c r="W2716" i="16"/>
  <c r="W2720" i="16"/>
  <c r="W2724" i="16"/>
  <c r="W2728" i="16"/>
  <c r="W2732" i="16"/>
  <c r="W2736" i="16"/>
  <c r="W2740" i="16"/>
  <c r="W2744" i="16"/>
  <c r="W2748" i="16"/>
  <c r="W2752" i="16"/>
  <c r="W2756" i="16"/>
  <c r="W2693" i="16"/>
  <c r="W2697" i="16"/>
  <c r="W2701" i="16"/>
  <c r="W2705" i="16"/>
  <c r="W2709" i="16"/>
  <c r="W2713" i="16"/>
  <c r="W2717" i="16"/>
  <c r="W2721" i="16"/>
  <c r="W2725" i="16"/>
  <c r="W2729" i="16"/>
  <c r="W2733" i="16"/>
  <c r="W2737" i="16"/>
  <c r="W2741" i="16"/>
  <c r="W2745" i="16"/>
  <c r="W2749" i="16"/>
  <c r="W2753" i="16"/>
  <c r="W2757" i="16"/>
  <c r="W2762" i="16"/>
  <c r="W2766" i="16"/>
  <c r="W2770" i="16"/>
  <c r="W2774" i="16"/>
  <c r="W2778" i="16"/>
  <c r="W2782" i="16"/>
  <c r="W2786" i="16"/>
  <c r="W2790" i="16"/>
  <c r="W2794" i="16"/>
  <c r="W2802" i="16"/>
  <c r="W2806" i="16"/>
  <c r="W2810" i="16"/>
  <c r="W2814" i="16"/>
  <c r="W2818" i="16"/>
  <c r="W2822" i="16"/>
  <c r="W2763" i="16"/>
  <c r="W2767" i="16"/>
  <c r="W2771" i="16"/>
  <c r="W2775" i="16"/>
  <c r="W2779" i="16"/>
  <c r="W2783" i="16"/>
  <c r="W2787" i="16"/>
  <c r="W2791" i="16"/>
  <c r="W2795" i="16"/>
  <c r="W2799" i="16"/>
  <c r="W2803" i="16"/>
  <c r="W2807" i="16"/>
  <c r="W2811" i="16"/>
  <c r="W2815" i="16"/>
  <c r="W2819" i="16"/>
  <c r="W2764" i="16"/>
  <c r="W2768" i="16"/>
  <c r="W2772" i="16"/>
  <c r="W2776" i="16"/>
  <c r="W2780" i="16"/>
  <c r="W2784" i="16"/>
  <c r="W2788" i="16"/>
  <c r="W2792" i="16"/>
  <c r="W2796" i="16"/>
  <c r="W2800" i="16"/>
  <c r="W2804" i="16"/>
  <c r="W2808" i="16"/>
  <c r="W2812" i="16"/>
  <c r="W2816" i="16"/>
  <c r="W2820" i="16"/>
  <c r="W2760" i="16"/>
  <c r="W2761" i="16"/>
  <c r="W2765" i="16"/>
  <c r="W2769" i="16"/>
  <c r="W2773" i="16"/>
  <c r="W2777" i="16"/>
  <c r="W2781" i="16"/>
  <c r="W2785" i="16"/>
  <c r="W2789" i="16"/>
  <c r="W2793" i="16"/>
  <c r="W2797" i="16"/>
  <c r="W2801" i="16"/>
  <c r="W2805" i="16"/>
  <c r="W2809" i="16"/>
  <c r="W2813" i="16"/>
  <c r="W2817" i="16"/>
  <c r="W2821" i="16"/>
  <c r="R6" i="16" l="1"/>
  <c r="R5" i="16"/>
  <c r="R7" i="16"/>
  <c r="W2759" i="16"/>
  <c r="W2743" i="16"/>
  <c r="W10" i="16"/>
  <c r="W2670" i="16"/>
  <c r="W2672" i="16"/>
  <c r="W2247" i="16"/>
  <c r="W2103" i="16"/>
  <c r="W2102" i="16"/>
  <c r="W2086" i="16"/>
  <c r="W1918" i="16"/>
  <c r="W1910" i="16"/>
  <c r="W1902" i="16"/>
  <c r="W1894" i="16"/>
  <c r="W1886" i="16"/>
  <c r="W1619" i="16"/>
  <c r="W1618" i="16"/>
  <c r="W1301" i="16"/>
  <c r="W1032" i="16"/>
  <c r="W1004" i="16"/>
  <c r="W996" i="16"/>
  <c r="W988" i="16"/>
  <c r="W741" i="16"/>
  <c r="W725" i="16"/>
  <c r="W166" i="16"/>
  <c r="W150" i="16"/>
  <c r="W134" i="16"/>
  <c r="W118" i="16"/>
  <c r="W102" i="16"/>
  <c r="W86" i="16"/>
  <c r="V4" i="16"/>
  <c r="R4" i="16"/>
  <c r="W2755" i="16"/>
  <c r="W2739" i="16"/>
  <c r="W2666" i="16"/>
  <c r="W2683" i="16"/>
  <c r="W2668" i="16"/>
  <c r="W2618" i="16"/>
  <c r="W2607" i="16"/>
  <c r="V9" i="16"/>
  <c r="W2242" i="16"/>
  <c r="W2234" i="16"/>
  <c r="W2226" i="16"/>
  <c r="W2218" i="16"/>
  <c r="W2099" i="16"/>
  <c r="W2098" i="16"/>
  <c r="W2082" i="16"/>
  <c r="W1613" i="16"/>
  <c r="W1044" i="16"/>
  <c r="W1028" i="16"/>
  <c r="W1020" i="16"/>
  <c r="W1012" i="16"/>
  <c r="W737" i="16"/>
  <c r="W178" i="16"/>
  <c r="W162" i="16"/>
  <c r="W146" i="16"/>
  <c r="W130" i="16"/>
  <c r="W114" i="16"/>
  <c r="W98" i="16"/>
  <c r="W2751" i="16"/>
  <c r="W2678" i="16"/>
  <c r="W2662" i="16"/>
  <c r="W2680" i="16"/>
  <c r="W2614" i="16"/>
  <c r="W2615" i="16"/>
  <c r="R9" i="16"/>
  <c r="W2605" i="16"/>
  <c r="W8" i="16"/>
  <c r="W2377" i="16"/>
  <c r="W2094" i="16"/>
  <c r="W2078" i="16"/>
  <c r="W1940" i="16"/>
  <c r="W1922" i="16"/>
  <c r="W1914" i="16"/>
  <c r="W1906" i="16"/>
  <c r="W1898" i="16"/>
  <c r="W1890" i="16"/>
  <c r="W1882" i="16"/>
  <c r="W1935" i="16"/>
  <c r="W1615" i="16"/>
  <c r="W1040" i="16"/>
  <c r="W1008" i="16"/>
  <c r="W1000" i="16"/>
  <c r="W992" i="16"/>
  <c r="W720" i="16"/>
  <c r="W749" i="16"/>
  <c r="W733" i="16"/>
  <c r="W174" i="16"/>
  <c r="W158" i="16"/>
  <c r="W142" i="16"/>
  <c r="W126" i="16"/>
  <c r="W110" i="16"/>
  <c r="W94" i="16"/>
  <c r="V6" i="16"/>
  <c r="W2747" i="16"/>
  <c r="W2674" i="16"/>
  <c r="W2658" i="16"/>
  <c r="W2676" i="16"/>
  <c r="W2611" i="16"/>
  <c r="W2373" i="16"/>
  <c r="W2238" i="16"/>
  <c r="W2230" i="16"/>
  <c r="W2222" i="16"/>
  <c r="W2090" i="16"/>
  <c r="W1936" i="16"/>
  <c r="W1036" i="16"/>
  <c r="W1024" i="16"/>
  <c r="W1016" i="16"/>
  <c r="W745" i="16"/>
  <c r="W729" i="16"/>
  <c r="W170" i="16"/>
  <c r="W154" i="16"/>
  <c r="W138" i="16"/>
  <c r="W122" i="16"/>
  <c r="W106" i="16"/>
  <c r="W90" i="16"/>
  <c r="V5" i="16"/>
  <c r="V7" i="16"/>
  <c r="W4" i="16" l="1"/>
  <c r="W6" i="16"/>
  <c r="W5" i="16"/>
  <c r="W9" i="16"/>
  <c r="W7" i="16"/>
  <c r="R11" i="16"/>
  <c r="V11" i="16"/>
  <c r="W11" i="16" l="1"/>
  <c r="BV1" i="13"/>
  <c r="BW1" i="13"/>
  <c r="BU1" i="13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203" i="14"/>
  <c r="F204" i="14"/>
  <c r="F205" i="14"/>
  <c r="F206" i="14"/>
  <c r="F207" i="14"/>
  <c r="F208" i="14"/>
  <c r="F209" i="14"/>
  <c r="F210" i="14"/>
  <c r="F211" i="14"/>
  <c r="F212" i="14"/>
  <c r="F213" i="14"/>
  <c r="F214" i="14"/>
  <c r="F215" i="14"/>
  <c r="F216" i="14"/>
  <c r="F217" i="14"/>
  <c r="F218" i="14"/>
  <c r="F219" i="14"/>
  <c r="F220" i="14"/>
  <c r="F221" i="14"/>
  <c r="F222" i="14"/>
  <c r="F223" i="14"/>
  <c r="F224" i="14"/>
  <c r="F225" i="14"/>
  <c r="F226" i="14"/>
  <c r="F227" i="14"/>
  <c r="F228" i="14"/>
  <c r="F229" i="14"/>
  <c r="F230" i="14"/>
  <c r="F231" i="14"/>
  <c r="F232" i="14"/>
  <c r="F233" i="14"/>
  <c r="F234" i="14"/>
  <c r="F235" i="14"/>
  <c r="F236" i="14"/>
  <c r="F237" i="14"/>
  <c r="F238" i="14"/>
  <c r="F239" i="14"/>
  <c r="F240" i="14"/>
  <c r="F241" i="14"/>
  <c r="F242" i="14"/>
  <c r="F243" i="14"/>
  <c r="F244" i="14"/>
  <c r="F245" i="14"/>
  <c r="F246" i="14"/>
  <c r="F247" i="14"/>
  <c r="F248" i="14"/>
  <c r="F249" i="14"/>
  <c r="F250" i="14"/>
  <c r="F251" i="14"/>
  <c r="F252" i="14"/>
  <c r="F253" i="14"/>
  <c r="F254" i="14"/>
  <c r="F255" i="14"/>
  <c r="F256" i="14"/>
  <c r="F257" i="14"/>
  <c r="F258" i="14"/>
  <c r="F259" i="14"/>
  <c r="F260" i="14"/>
  <c r="F261" i="14"/>
  <c r="F262" i="14"/>
  <c r="F263" i="14"/>
  <c r="F264" i="14"/>
  <c r="F265" i="14"/>
  <c r="F266" i="14"/>
  <c r="F267" i="14"/>
  <c r="F268" i="14"/>
  <c r="F269" i="14"/>
  <c r="F270" i="14"/>
  <c r="F271" i="14"/>
  <c r="F272" i="14"/>
  <c r="F273" i="14"/>
  <c r="F274" i="14"/>
  <c r="F275" i="14"/>
  <c r="F276" i="14"/>
  <c r="F277" i="14"/>
  <c r="F278" i="14"/>
  <c r="F279" i="14"/>
  <c r="F280" i="14"/>
  <c r="F281" i="14"/>
  <c r="F282" i="14"/>
  <c r="F283" i="14"/>
  <c r="F284" i="14"/>
  <c r="F285" i="14"/>
  <c r="F286" i="14"/>
  <c r="F287" i="14"/>
  <c r="F288" i="14"/>
  <c r="F289" i="14"/>
  <c r="F290" i="14"/>
  <c r="F291" i="14"/>
  <c r="F292" i="14"/>
  <c r="F293" i="14"/>
  <c r="F294" i="14"/>
  <c r="F295" i="14"/>
  <c r="F296" i="14"/>
  <c r="F297" i="14"/>
  <c r="F298" i="14"/>
  <c r="F299" i="14"/>
  <c r="F300" i="14"/>
  <c r="F301" i="14"/>
  <c r="F302" i="14"/>
  <c r="F303" i="14"/>
  <c r="F304" i="14"/>
  <c r="F305" i="14"/>
  <c r="F306" i="14"/>
  <c r="F307" i="14"/>
  <c r="F308" i="14"/>
  <c r="F309" i="14"/>
  <c r="F310" i="14"/>
  <c r="F311" i="14"/>
  <c r="F312" i="14"/>
  <c r="F313" i="14"/>
  <c r="F314" i="14"/>
  <c r="F315" i="14"/>
  <c r="F316" i="14"/>
  <c r="F317" i="14"/>
  <c r="F318" i="14"/>
  <c r="F319" i="14"/>
  <c r="F320" i="14"/>
  <c r="F321" i="14"/>
  <c r="F322" i="14"/>
  <c r="F323" i="14"/>
  <c r="F324" i="14"/>
  <c r="F325" i="14"/>
  <c r="F326" i="14"/>
  <c r="F327" i="14"/>
  <c r="F328" i="14"/>
  <c r="F329" i="14"/>
  <c r="F330" i="14"/>
  <c r="F331" i="14"/>
  <c r="F332" i="14"/>
  <c r="F333" i="14"/>
  <c r="F334" i="14"/>
  <c r="F335" i="14"/>
  <c r="F336" i="14"/>
  <c r="F337" i="14"/>
  <c r="F338" i="14"/>
  <c r="F339" i="14"/>
  <c r="F340" i="14"/>
  <c r="F341" i="14"/>
  <c r="F342" i="14"/>
  <c r="F343" i="14"/>
  <c r="F344" i="14"/>
  <c r="F345" i="14"/>
  <c r="F346" i="14"/>
  <c r="F347" i="14"/>
  <c r="F348" i="14"/>
  <c r="F349" i="14"/>
  <c r="F350" i="14"/>
  <c r="F351" i="14"/>
  <c r="F352" i="14"/>
  <c r="F353" i="14"/>
  <c r="F354" i="14"/>
  <c r="F355" i="14"/>
  <c r="F356" i="14"/>
  <c r="F357" i="14"/>
  <c r="F358" i="14"/>
  <c r="F359" i="14"/>
  <c r="F360" i="14"/>
  <c r="F361" i="14"/>
  <c r="F362" i="14"/>
  <c r="F363" i="14"/>
  <c r="F364" i="14"/>
  <c r="F365" i="14"/>
  <c r="F366" i="14"/>
  <c r="F367" i="14"/>
  <c r="F368" i="14"/>
  <c r="F369" i="14"/>
  <c r="F370" i="14"/>
  <c r="F371" i="14"/>
  <c r="F372" i="14"/>
  <c r="F373" i="14"/>
  <c r="F374" i="14"/>
  <c r="F375" i="14"/>
  <c r="F376" i="14"/>
  <c r="F377" i="14"/>
  <c r="F378" i="14"/>
  <c r="F379" i="14"/>
  <c r="F380" i="14"/>
  <c r="F381" i="14"/>
  <c r="F382" i="14"/>
  <c r="F383" i="14"/>
  <c r="F384" i="14"/>
  <c r="F385" i="14"/>
  <c r="F386" i="14"/>
  <c r="F387" i="14"/>
  <c r="F388" i="14"/>
  <c r="F389" i="14"/>
  <c r="F390" i="14"/>
  <c r="F391" i="14"/>
  <c r="F392" i="14"/>
  <c r="F393" i="14"/>
  <c r="F394" i="14"/>
  <c r="F395" i="14"/>
  <c r="F396" i="14"/>
  <c r="F397" i="14"/>
  <c r="F398" i="14"/>
  <c r="F399" i="14"/>
  <c r="F400" i="14"/>
  <c r="F401" i="14"/>
  <c r="F402" i="14"/>
  <c r="F403" i="14"/>
  <c r="F404" i="14"/>
  <c r="F405" i="14"/>
  <c r="F406" i="14"/>
  <c r="F407" i="14"/>
  <c r="F408" i="14"/>
  <c r="F409" i="14"/>
  <c r="F410" i="14"/>
  <c r="F411" i="14"/>
  <c r="F412" i="14"/>
  <c r="F413" i="14"/>
  <c r="F414" i="14"/>
  <c r="F415" i="14"/>
  <c r="F416" i="14"/>
  <c r="F417" i="14"/>
  <c r="F418" i="14"/>
  <c r="F419" i="14"/>
  <c r="F420" i="14"/>
  <c r="F421" i="14"/>
  <c r="F422" i="14"/>
  <c r="F423" i="14"/>
  <c r="F424" i="14"/>
  <c r="F425" i="14"/>
  <c r="F426" i="14"/>
  <c r="F427" i="14"/>
  <c r="F428" i="14"/>
  <c r="F429" i="14"/>
  <c r="F430" i="14"/>
  <c r="F431" i="14"/>
  <c r="F432" i="14"/>
  <c r="F433" i="14"/>
  <c r="F434" i="14"/>
  <c r="F435" i="14"/>
  <c r="F436" i="14"/>
  <c r="F437" i="14"/>
  <c r="F438" i="14"/>
  <c r="F439" i="14"/>
  <c r="F440" i="14"/>
  <c r="F441" i="14"/>
  <c r="F442" i="14"/>
  <c r="F443" i="14"/>
  <c r="F444" i="14"/>
  <c r="F445" i="14"/>
  <c r="F446" i="14"/>
  <c r="F447" i="14"/>
  <c r="F448" i="14"/>
  <c r="F449" i="14"/>
  <c r="F450" i="14"/>
  <c r="F451" i="14"/>
  <c r="F452" i="14"/>
  <c r="F453" i="14"/>
  <c r="F454" i="14"/>
  <c r="F455" i="14"/>
  <c r="F456" i="14"/>
  <c r="F457" i="14"/>
  <c r="F458" i="14"/>
  <c r="F459" i="14"/>
  <c r="F460" i="14"/>
  <c r="F461" i="14"/>
  <c r="F462" i="14"/>
  <c r="F463" i="14"/>
  <c r="F464" i="14"/>
  <c r="F465" i="14"/>
  <c r="F466" i="14"/>
  <c r="F467" i="14"/>
  <c r="F468" i="14"/>
  <c r="F469" i="14"/>
  <c r="F470" i="14"/>
  <c r="F471" i="14"/>
  <c r="F472" i="14"/>
  <c r="F473" i="14"/>
  <c r="F474" i="14"/>
  <c r="F475" i="14"/>
  <c r="F476" i="14"/>
  <c r="F477" i="14"/>
  <c r="F478" i="14"/>
  <c r="F479" i="14"/>
  <c r="F480" i="14"/>
  <c r="F481" i="14"/>
  <c r="F482" i="14"/>
  <c r="F483" i="14"/>
  <c r="F484" i="14"/>
  <c r="F485" i="14"/>
  <c r="F486" i="14"/>
  <c r="F487" i="14"/>
  <c r="F488" i="14"/>
  <c r="F489" i="14"/>
  <c r="F490" i="14"/>
  <c r="F491" i="14"/>
  <c r="F492" i="14"/>
  <c r="F493" i="14"/>
  <c r="F494" i="14"/>
  <c r="F495" i="14"/>
  <c r="F496" i="14"/>
  <c r="F497" i="14"/>
  <c r="F498" i="14"/>
  <c r="F499" i="14"/>
  <c r="F500" i="14"/>
  <c r="F501" i="14"/>
  <c r="F502" i="14"/>
  <c r="F503" i="14"/>
  <c r="F504" i="14"/>
  <c r="F505" i="14"/>
  <c r="F506" i="14"/>
  <c r="F507" i="14"/>
  <c r="F508" i="14"/>
  <c r="F509" i="14"/>
  <c r="F510" i="14"/>
  <c r="F511" i="14"/>
  <c r="F512" i="14"/>
  <c r="F513" i="14"/>
  <c r="F514" i="14"/>
  <c r="F515" i="14"/>
  <c r="F516" i="14"/>
  <c r="F517" i="14"/>
  <c r="F518" i="14"/>
  <c r="F519" i="14"/>
  <c r="F520" i="14"/>
  <c r="F521" i="14"/>
  <c r="F522" i="14"/>
  <c r="F523" i="14"/>
  <c r="F524" i="14"/>
  <c r="F525" i="14"/>
  <c r="F526" i="14"/>
  <c r="F527" i="14"/>
  <c r="F528" i="14"/>
  <c r="F529" i="14"/>
  <c r="F530" i="14"/>
  <c r="F531" i="14"/>
  <c r="F532" i="14"/>
  <c r="F533" i="14"/>
  <c r="F534" i="14"/>
  <c r="F535" i="14"/>
  <c r="F536" i="14"/>
  <c r="F537" i="14"/>
  <c r="F538" i="14"/>
  <c r="F539" i="14"/>
  <c r="F540" i="14"/>
  <c r="F541" i="14"/>
  <c r="F542" i="14"/>
  <c r="F543" i="14"/>
  <c r="F544" i="14"/>
  <c r="F545" i="14"/>
  <c r="F546" i="14"/>
  <c r="F547" i="14"/>
  <c r="F548" i="14"/>
  <c r="F549" i="14"/>
  <c r="F550" i="14"/>
  <c r="F551" i="14"/>
  <c r="F552" i="14"/>
  <c r="F553" i="14"/>
  <c r="F554" i="14"/>
  <c r="F555" i="14"/>
  <c r="F556" i="14"/>
  <c r="F557" i="14"/>
  <c r="F558" i="14"/>
  <c r="F559" i="14"/>
  <c r="F560" i="14"/>
  <c r="F561" i="14"/>
  <c r="F562" i="14"/>
  <c r="F563" i="14"/>
  <c r="F564" i="14"/>
  <c r="F565" i="14"/>
  <c r="F566" i="14"/>
  <c r="F567" i="14"/>
  <c r="F568" i="14"/>
  <c r="F569" i="14"/>
  <c r="F570" i="14"/>
  <c r="F571" i="14"/>
  <c r="F572" i="14"/>
  <c r="F573" i="14"/>
  <c r="F574" i="14"/>
  <c r="F575" i="14"/>
  <c r="F576" i="14"/>
  <c r="F577" i="14"/>
  <c r="F578" i="14"/>
  <c r="F579" i="14"/>
  <c r="F580" i="14"/>
  <c r="F581" i="14"/>
  <c r="F582" i="14"/>
  <c r="F583" i="14"/>
  <c r="F584" i="14"/>
  <c r="F585" i="14"/>
  <c r="F586" i="14"/>
  <c r="F587" i="14"/>
  <c r="F588" i="14"/>
  <c r="F589" i="14"/>
  <c r="F590" i="14"/>
  <c r="F591" i="14"/>
  <c r="F592" i="14"/>
  <c r="F593" i="14"/>
  <c r="F594" i="14"/>
  <c r="F595" i="14"/>
  <c r="F596" i="14"/>
  <c r="F597" i="14"/>
  <c r="F598" i="14"/>
  <c r="F599" i="14"/>
  <c r="F600" i="14"/>
  <c r="F601" i="14"/>
  <c r="F602" i="14"/>
  <c r="F603" i="14"/>
  <c r="F604" i="14"/>
  <c r="F605" i="14"/>
  <c r="F606" i="14"/>
  <c r="F607" i="14"/>
  <c r="F608" i="14"/>
  <c r="F609" i="14"/>
  <c r="F610" i="14"/>
  <c r="F611" i="14"/>
  <c r="F612" i="14"/>
  <c r="F613" i="14"/>
  <c r="F614" i="14"/>
  <c r="F615" i="14"/>
  <c r="F616" i="14"/>
  <c r="F617" i="14"/>
  <c r="F618" i="14"/>
  <c r="F619" i="14"/>
  <c r="F620" i="14"/>
  <c r="F621" i="14"/>
  <c r="F622" i="14"/>
  <c r="F623" i="14"/>
  <c r="F624" i="14"/>
  <c r="F625" i="14"/>
  <c r="F626" i="14"/>
  <c r="F627" i="14"/>
  <c r="F628" i="14"/>
  <c r="F629" i="14"/>
  <c r="F630" i="14"/>
  <c r="F631" i="14"/>
  <c r="F632" i="14"/>
  <c r="F633" i="14"/>
  <c r="F634" i="14"/>
  <c r="F635" i="14"/>
  <c r="F636" i="14"/>
  <c r="F637" i="14"/>
  <c r="F638" i="14"/>
  <c r="F639" i="14"/>
  <c r="F640" i="14"/>
  <c r="F641" i="14"/>
  <c r="F642" i="14"/>
  <c r="F643" i="14"/>
  <c r="F644" i="14"/>
  <c r="F645" i="14"/>
  <c r="F646" i="14"/>
  <c r="F647" i="14"/>
  <c r="F648" i="14"/>
  <c r="F649" i="14"/>
  <c r="F650" i="14"/>
  <c r="F651" i="14"/>
  <c r="F652" i="14"/>
  <c r="F653" i="14"/>
  <c r="F654" i="14"/>
  <c r="F655" i="14"/>
  <c r="F656" i="14"/>
  <c r="F657" i="14"/>
  <c r="F658" i="14"/>
  <c r="F659" i="14"/>
  <c r="F660" i="14"/>
  <c r="F661" i="14"/>
  <c r="F662" i="14"/>
  <c r="F663" i="14"/>
  <c r="F664" i="14"/>
  <c r="F665" i="14"/>
  <c r="F666" i="14"/>
  <c r="F667" i="14"/>
  <c r="F668" i="14"/>
  <c r="F669" i="14"/>
  <c r="F670" i="14"/>
  <c r="F671" i="14"/>
  <c r="F672" i="14"/>
  <c r="F673" i="14"/>
  <c r="F674" i="14"/>
  <c r="F675" i="14"/>
  <c r="F676" i="14"/>
  <c r="F677" i="14"/>
  <c r="F678" i="14"/>
  <c r="F679" i="14"/>
  <c r="F680" i="14"/>
  <c r="F681" i="14"/>
  <c r="F682" i="14"/>
  <c r="F683" i="14"/>
  <c r="F684" i="14"/>
  <c r="F685" i="14"/>
  <c r="F686" i="14"/>
  <c r="F687" i="14"/>
  <c r="F688" i="14"/>
  <c r="F689" i="14"/>
  <c r="F690" i="14"/>
  <c r="F691" i="14"/>
  <c r="F692" i="14"/>
  <c r="F693" i="14"/>
  <c r="F694" i="14"/>
  <c r="F695" i="14"/>
  <c r="F696" i="14"/>
  <c r="F697" i="14"/>
  <c r="F698" i="14"/>
  <c r="F699" i="14"/>
  <c r="F700" i="14"/>
  <c r="F701" i="14"/>
  <c r="F702" i="14"/>
  <c r="F703" i="14"/>
  <c r="F704" i="14"/>
  <c r="F705" i="14"/>
  <c r="F706" i="14"/>
  <c r="F707" i="14"/>
  <c r="F708" i="14"/>
  <c r="F709" i="14"/>
  <c r="F710" i="14"/>
  <c r="F711" i="14"/>
  <c r="F712" i="14"/>
  <c r="F713" i="14"/>
  <c r="F714" i="14"/>
  <c r="F715" i="14"/>
  <c r="F716" i="14"/>
  <c r="F717" i="14"/>
  <c r="F718" i="14"/>
  <c r="F719" i="14"/>
  <c r="F720" i="14"/>
  <c r="F721" i="14"/>
  <c r="F722" i="14"/>
  <c r="F723" i="14"/>
  <c r="F724" i="14"/>
  <c r="F725" i="14"/>
  <c r="F726" i="14"/>
  <c r="F727" i="14"/>
  <c r="F728" i="14"/>
  <c r="F729" i="14"/>
  <c r="F730" i="14"/>
  <c r="F731" i="14"/>
  <c r="F732" i="14"/>
  <c r="F733" i="14"/>
  <c r="F734" i="14"/>
  <c r="F735" i="14"/>
  <c r="F736" i="14"/>
  <c r="F737" i="14"/>
  <c r="F738" i="14"/>
  <c r="F739" i="14"/>
  <c r="F740" i="14"/>
  <c r="F741" i="14"/>
  <c r="F742" i="14"/>
  <c r="F743" i="14"/>
  <c r="F744" i="14"/>
  <c r="F745" i="14"/>
  <c r="F746" i="14"/>
  <c r="F747" i="14"/>
  <c r="F748" i="14"/>
  <c r="F749" i="14"/>
  <c r="F750" i="14"/>
  <c r="F751" i="14"/>
  <c r="F752" i="14"/>
  <c r="F753" i="14"/>
  <c r="F754" i="14"/>
  <c r="F755" i="14"/>
  <c r="F756" i="14"/>
  <c r="F757" i="14"/>
  <c r="F758" i="14"/>
  <c r="F759" i="14"/>
  <c r="F760" i="14"/>
  <c r="F761" i="14"/>
  <c r="F762" i="14"/>
  <c r="F763" i="14"/>
  <c r="F764" i="14"/>
  <c r="F765" i="14"/>
  <c r="F766" i="14"/>
  <c r="F767" i="14"/>
  <c r="F768" i="14"/>
  <c r="F769" i="14"/>
  <c r="F770" i="14"/>
  <c r="F771" i="14"/>
  <c r="F772" i="14"/>
  <c r="F773" i="14"/>
  <c r="F774" i="14"/>
  <c r="F775" i="14"/>
  <c r="F776" i="14"/>
  <c r="F777" i="14"/>
  <c r="F778" i="14"/>
  <c r="F779" i="14"/>
  <c r="F780" i="14"/>
  <c r="F781" i="14"/>
  <c r="F782" i="14"/>
  <c r="F783" i="14"/>
  <c r="F784" i="14"/>
  <c r="F785" i="14"/>
  <c r="F786" i="14"/>
  <c r="F787" i="14"/>
  <c r="F788" i="14"/>
  <c r="F789" i="14"/>
  <c r="F790" i="14"/>
  <c r="F791" i="14"/>
  <c r="F792" i="14"/>
  <c r="F793" i="14"/>
  <c r="F794" i="14"/>
  <c r="F795" i="14"/>
  <c r="F796" i="14"/>
  <c r="F797" i="14"/>
  <c r="F798" i="14"/>
  <c r="F799" i="14"/>
  <c r="F800" i="14"/>
  <c r="F801" i="14"/>
  <c r="F802" i="14"/>
  <c r="F803" i="14"/>
  <c r="F804" i="14"/>
  <c r="F805" i="14"/>
  <c r="F806" i="14"/>
  <c r="F807" i="14"/>
  <c r="F808" i="14"/>
  <c r="F809" i="14"/>
  <c r="F810" i="14"/>
  <c r="F811" i="14"/>
  <c r="F812" i="14"/>
  <c r="F813" i="14"/>
  <c r="F814" i="14"/>
  <c r="F815" i="14"/>
  <c r="F816" i="14"/>
  <c r="F817" i="14"/>
  <c r="F818" i="14"/>
  <c r="F819" i="14"/>
  <c r="F820" i="14"/>
  <c r="F821" i="14"/>
  <c r="F822" i="14"/>
  <c r="F823" i="14"/>
  <c r="F824" i="14"/>
  <c r="F825" i="14"/>
  <c r="F826" i="14"/>
  <c r="F827" i="14"/>
  <c r="F828" i="14"/>
  <c r="F829" i="14"/>
  <c r="F830" i="14"/>
  <c r="F831" i="14"/>
  <c r="F832" i="14"/>
  <c r="F833" i="14"/>
  <c r="F834" i="14"/>
  <c r="F835" i="14"/>
  <c r="F836" i="14"/>
  <c r="F837" i="14"/>
  <c r="F838" i="14"/>
  <c r="F839" i="14"/>
  <c r="F840" i="14"/>
  <c r="F841" i="14"/>
  <c r="F842" i="14"/>
  <c r="F843" i="14"/>
  <c r="F844" i="14"/>
  <c r="F845" i="14"/>
  <c r="F846" i="14"/>
  <c r="F847" i="14"/>
  <c r="F848" i="14"/>
  <c r="F849" i="14"/>
  <c r="F850" i="14"/>
  <c r="F851" i="14"/>
  <c r="F852" i="14"/>
  <c r="F853" i="14"/>
  <c r="F854" i="14"/>
  <c r="F855" i="14"/>
  <c r="F856" i="14"/>
  <c r="F857" i="14"/>
  <c r="F858" i="14"/>
  <c r="F859" i="14"/>
  <c r="F860" i="14"/>
  <c r="F861" i="14"/>
  <c r="F862" i="14"/>
  <c r="F863" i="14"/>
  <c r="F864" i="14"/>
  <c r="F865" i="14"/>
  <c r="F866" i="14"/>
  <c r="F867" i="14"/>
  <c r="F868" i="14"/>
  <c r="F869" i="14"/>
  <c r="F870" i="14"/>
  <c r="F871" i="14"/>
  <c r="F872" i="14"/>
  <c r="F873" i="14"/>
  <c r="F874" i="14"/>
  <c r="F875" i="14"/>
  <c r="F876" i="14"/>
  <c r="F877" i="14"/>
  <c r="F878" i="14"/>
  <c r="F879" i="14"/>
  <c r="F880" i="14"/>
  <c r="F881" i="14"/>
  <c r="F882" i="14"/>
  <c r="F883" i="14"/>
  <c r="F884" i="14"/>
  <c r="F885" i="14"/>
  <c r="F886" i="14"/>
  <c r="F887" i="14"/>
  <c r="F888" i="14"/>
  <c r="F889" i="14"/>
  <c r="F890" i="14"/>
  <c r="F891" i="14"/>
  <c r="F892" i="14"/>
  <c r="F893" i="14"/>
  <c r="F894" i="14"/>
  <c r="F895" i="14"/>
  <c r="F896" i="14"/>
  <c r="F897" i="14"/>
  <c r="F898" i="14"/>
  <c r="F899" i="14"/>
  <c r="F900" i="14"/>
  <c r="F901" i="14"/>
  <c r="F902" i="14"/>
  <c r="F903" i="14"/>
  <c r="F904" i="14"/>
  <c r="F905" i="14"/>
  <c r="F906" i="14"/>
  <c r="F907" i="14"/>
  <c r="F908" i="14"/>
  <c r="F909" i="14"/>
  <c r="F910" i="14"/>
  <c r="F911" i="14"/>
  <c r="F912" i="14"/>
  <c r="F913" i="14"/>
  <c r="F914" i="14"/>
  <c r="F915" i="14"/>
  <c r="F916" i="14"/>
  <c r="F917" i="14"/>
  <c r="F918" i="14"/>
  <c r="F919" i="14"/>
  <c r="F920" i="14"/>
  <c r="F921" i="14"/>
  <c r="F922" i="14"/>
  <c r="F923" i="14"/>
  <c r="F924" i="14"/>
  <c r="F925" i="14"/>
  <c r="F926" i="14"/>
  <c r="F927" i="14"/>
  <c r="F928" i="14"/>
  <c r="F929" i="14"/>
  <c r="F930" i="14"/>
  <c r="F931" i="14"/>
  <c r="F932" i="14"/>
  <c r="F933" i="14"/>
  <c r="F934" i="14"/>
  <c r="F935" i="14"/>
  <c r="F936" i="14"/>
  <c r="F937" i="14"/>
  <c r="F938" i="14"/>
  <c r="F939" i="14"/>
  <c r="F940" i="14"/>
  <c r="F941" i="14"/>
  <c r="F942" i="14"/>
  <c r="F943" i="14"/>
  <c r="F944" i="14"/>
  <c r="F945" i="14"/>
  <c r="F946" i="14"/>
  <c r="F947" i="14"/>
  <c r="F948" i="14"/>
  <c r="F949" i="14"/>
  <c r="F950" i="14"/>
  <c r="F951" i="14"/>
  <c r="F952" i="14"/>
  <c r="F953" i="14"/>
  <c r="F954" i="14"/>
  <c r="F955" i="14"/>
  <c r="F956" i="14"/>
  <c r="F957" i="14"/>
  <c r="F958" i="14"/>
  <c r="F959" i="14"/>
  <c r="F960" i="14"/>
  <c r="F961" i="14"/>
  <c r="F962" i="14"/>
  <c r="F963" i="14"/>
  <c r="F964" i="14"/>
  <c r="F965" i="14"/>
  <c r="F966" i="14"/>
  <c r="F967" i="14"/>
  <c r="F968" i="14"/>
  <c r="F969" i="14"/>
  <c r="F970" i="14"/>
  <c r="F971" i="14"/>
  <c r="F972" i="14"/>
  <c r="F973" i="14"/>
  <c r="F974" i="14"/>
  <c r="F975" i="14"/>
  <c r="F976" i="14"/>
  <c r="F977" i="14"/>
  <c r="F978" i="14"/>
  <c r="F979" i="14"/>
  <c r="F980" i="14"/>
  <c r="F981" i="14"/>
  <c r="F982" i="14"/>
  <c r="F983" i="14"/>
  <c r="F984" i="14"/>
  <c r="F985" i="14"/>
  <c r="F986" i="14"/>
  <c r="F987" i="14"/>
  <c r="F988" i="14"/>
  <c r="F989" i="14"/>
  <c r="F990" i="14"/>
  <c r="F991" i="14"/>
  <c r="F992" i="14"/>
  <c r="F993" i="14"/>
  <c r="F994" i="14"/>
  <c r="F995" i="14"/>
  <c r="F996" i="14"/>
  <c r="F997" i="14"/>
  <c r="F998" i="14"/>
  <c r="F999" i="14"/>
  <c r="F1000" i="14"/>
  <c r="F1001" i="14"/>
  <c r="F1002" i="14"/>
  <c r="F1003" i="14"/>
  <c r="F1004" i="14"/>
  <c r="F1005" i="14"/>
  <c r="F1006" i="14"/>
  <c r="F1007" i="14"/>
  <c r="F1008" i="14"/>
  <c r="F1009" i="14"/>
  <c r="F1010" i="14"/>
  <c r="F1011" i="14"/>
  <c r="F1012" i="14"/>
  <c r="F1013" i="14"/>
  <c r="F1014" i="14"/>
  <c r="F1015" i="14"/>
  <c r="F1016" i="14"/>
  <c r="F1017" i="14"/>
  <c r="F1018" i="14"/>
  <c r="F1019" i="14"/>
  <c r="F1020" i="14"/>
  <c r="F1021" i="14"/>
  <c r="F1022" i="14"/>
  <c r="F1023" i="14"/>
  <c r="F1024" i="14"/>
  <c r="F1025" i="14"/>
  <c r="F1026" i="14"/>
  <c r="F1027" i="14"/>
  <c r="F1028" i="14"/>
  <c r="F1029" i="14"/>
  <c r="F1030" i="14"/>
  <c r="F1031" i="14"/>
  <c r="F1032" i="14"/>
  <c r="F1033" i="14"/>
  <c r="F1034" i="14"/>
  <c r="F1035" i="14"/>
  <c r="F1036" i="14"/>
  <c r="F1037" i="14"/>
  <c r="F1038" i="14"/>
  <c r="F1039" i="14"/>
  <c r="F1040" i="14"/>
  <c r="F1041" i="14"/>
  <c r="F1042" i="14"/>
  <c r="F1043" i="14"/>
  <c r="F1044" i="14"/>
  <c r="F1045" i="14"/>
  <c r="F1046" i="14"/>
  <c r="F1047" i="14"/>
  <c r="F1048" i="14"/>
  <c r="F1049" i="14"/>
  <c r="F1050" i="14"/>
  <c r="F1051" i="14"/>
  <c r="F1052" i="14"/>
  <c r="F1053" i="14"/>
  <c r="F1054" i="14"/>
  <c r="F1055" i="14"/>
  <c r="F1056" i="14"/>
  <c r="F1057" i="14"/>
  <c r="F1058" i="14"/>
  <c r="F1059" i="14"/>
  <c r="F1060" i="14"/>
  <c r="F1061" i="14"/>
  <c r="F1062" i="14"/>
  <c r="F1063" i="14"/>
  <c r="F1064" i="14"/>
  <c r="F1065" i="14"/>
  <c r="F1066" i="14"/>
  <c r="F1067" i="14"/>
  <c r="F1068" i="14"/>
  <c r="F1069" i="14"/>
  <c r="F1070" i="14"/>
  <c r="F1071" i="14"/>
  <c r="F1072" i="14"/>
  <c r="F1073" i="14"/>
  <c r="F1074" i="14"/>
  <c r="F1075" i="14"/>
  <c r="F1076" i="14"/>
  <c r="F1077" i="14"/>
  <c r="F1078" i="14"/>
  <c r="F1079" i="14"/>
  <c r="F1080" i="14"/>
  <c r="F1081" i="14"/>
  <c r="F1082" i="14"/>
  <c r="F1083" i="14"/>
  <c r="F1084" i="14"/>
  <c r="F1085" i="14"/>
  <c r="F1086" i="14"/>
  <c r="F1087" i="14"/>
  <c r="F1088" i="14"/>
  <c r="F1089" i="14"/>
  <c r="F1090" i="14"/>
  <c r="F1091" i="14"/>
  <c r="F1092" i="14"/>
  <c r="F1093" i="14"/>
  <c r="F1094" i="14"/>
  <c r="F1095" i="14"/>
  <c r="F1096" i="14"/>
  <c r="F1097" i="14"/>
  <c r="F1098" i="14"/>
  <c r="F1099" i="14"/>
  <c r="F1100" i="14"/>
  <c r="F1101" i="14"/>
  <c r="F1102" i="14"/>
  <c r="F1103" i="14"/>
  <c r="F1104" i="14"/>
  <c r="F1105" i="14"/>
  <c r="F1106" i="14"/>
  <c r="F1107" i="14"/>
  <c r="F1108" i="14"/>
  <c r="F1109" i="14"/>
  <c r="F1110" i="14"/>
  <c r="F1111" i="14"/>
  <c r="F1112" i="14"/>
  <c r="F1113" i="14"/>
  <c r="F1114" i="14"/>
  <c r="F1115" i="14"/>
  <c r="F1116" i="14"/>
  <c r="F1117" i="14"/>
  <c r="F1118" i="14"/>
  <c r="F1119" i="14"/>
  <c r="F1120" i="14"/>
  <c r="F1121" i="14"/>
  <c r="F1122" i="14"/>
  <c r="F1123" i="14"/>
  <c r="F1124" i="14"/>
  <c r="F1125" i="14"/>
  <c r="F1126" i="14"/>
  <c r="F1127" i="14"/>
  <c r="F1128" i="14"/>
  <c r="F1129" i="14"/>
  <c r="F1130" i="14"/>
  <c r="F1131" i="14"/>
  <c r="F1132" i="14"/>
  <c r="F1133" i="14"/>
  <c r="F1134" i="14"/>
  <c r="F1135" i="14"/>
  <c r="F1136" i="14"/>
  <c r="F1137" i="14"/>
  <c r="F1138" i="14"/>
  <c r="F1139" i="14"/>
  <c r="F1140" i="14"/>
  <c r="F1141" i="14"/>
  <c r="F1142" i="14"/>
  <c r="F1143" i="14"/>
  <c r="F1144" i="14"/>
  <c r="F1145" i="14"/>
  <c r="F1146" i="14"/>
  <c r="F1147" i="14"/>
  <c r="F1148" i="14"/>
  <c r="F1149" i="14"/>
  <c r="F1150" i="14"/>
  <c r="F1151" i="14"/>
  <c r="F1152" i="14"/>
  <c r="F1153" i="14"/>
  <c r="F1154" i="14"/>
  <c r="F1155" i="14"/>
  <c r="F1156" i="14"/>
  <c r="F1157" i="14"/>
  <c r="F1158" i="14"/>
  <c r="F1159" i="14"/>
  <c r="F1160" i="14"/>
  <c r="F1161" i="14"/>
  <c r="F1162" i="14"/>
  <c r="F1163" i="14"/>
  <c r="F1164" i="14"/>
  <c r="F1165" i="14"/>
  <c r="F1166" i="14"/>
  <c r="F1167" i="14"/>
  <c r="F1168" i="14"/>
  <c r="F1169" i="14"/>
  <c r="F1170" i="14"/>
  <c r="F1171" i="14"/>
  <c r="F1172" i="14"/>
  <c r="F1173" i="14"/>
  <c r="F1174" i="14"/>
  <c r="F1175" i="14"/>
  <c r="F1176" i="14"/>
  <c r="F1177" i="14"/>
  <c r="F1178" i="14"/>
  <c r="F1179" i="14"/>
  <c r="F1180" i="14"/>
  <c r="F1181" i="14"/>
  <c r="F1182" i="14"/>
  <c r="F1183" i="14"/>
  <c r="F1184" i="14"/>
  <c r="F1185" i="14"/>
  <c r="F1186" i="14"/>
  <c r="F1187" i="14"/>
  <c r="F1188" i="14"/>
  <c r="F1189" i="14"/>
  <c r="F1190" i="14"/>
  <c r="F1191" i="14"/>
  <c r="F1192" i="14"/>
  <c r="F1193" i="14"/>
  <c r="F1194" i="14"/>
  <c r="F1195" i="14"/>
  <c r="F1196" i="14"/>
  <c r="F1197" i="14"/>
  <c r="F1198" i="14"/>
  <c r="F1199" i="14"/>
  <c r="F1200" i="14"/>
  <c r="F1201" i="14"/>
  <c r="F1202" i="14"/>
  <c r="F1203" i="14"/>
  <c r="F1204" i="14"/>
  <c r="F1205" i="14"/>
  <c r="F1206" i="14"/>
  <c r="F1207" i="14"/>
  <c r="F1208" i="14"/>
  <c r="F1209" i="14"/>
  <c r="F1210" i="14"/>
  <c r="F1211" i="14"/>
  <c r="F1212" i="14"/>
  <c r="F1213" i="14"/>
  <c r="F1214" i="14"/>
  <c r="F1215" i="14"/>
  <c r="F1216" i="14"/>
  <c r="F1217" i="14"/>
  <c r="F1218" i="14"/>
  <c r="F1219" i="14"/>
  <c r="F1220" i="14"/>
  <c r="F1221" i="14"/>
  <c r="F1222" i="14"/>
  <c r="F1223" i="14"/>
  <c r="F1224" i="14"/>
  <c r="F1225" i="14"/>
  <c r="F1226" i="14"/>
  <c r="F1227" i="14"/>
  <c r="F1228" i="14"/>
  <c r="F1229" i="14"/>
  <c r="F1230" i="14"/>
  <c r="F1231" i="14"/>
  <c r="F1232" i="14"/>
  <c r="F1233" i="14"/>
  <c r="F1234" i="14"/>
  <c r="F1235" i="14"/>
  <c r="F1236" i="14"/>
  <c r="F1237" i="14"/>
  <c r="F1238" i="14"/>
  <c r="F1239" i="14"/>
  <c r="F1240" i="14"/>
  <c r="F1241" i="14"/>
  <c r="F1242" i="14"/>
  <c r="F1243" i="14"/>
  <c r="F1244" i="14"/>
  <c r="F1245" i="14"/>
  <c r="F1246" i="14"/>
  <c r="F1247" i="14"/>
  <c r="F1248" i="14"/>
  <c r="F1249" i="14"/>
  <c r="F1250" i="14"/>
  <c r="F1251" i="14"/>
  <c r="F1252" i="14"/>
  <c r="F1253" i="14"/>
  <c r="F1254" i="14"/>
  <c r="F1255" i="14"/>
  <c r="F1256" i="14"/>
  <c r="F1257" i="14"/>
  <c r="F1258" i="14"/>
  <c r="F1259" i="14"/>
  <c r="F1260" i="14"/>
  <c r="F1261" i="14"/>
  <c r="F1262" i="14"/>
  <c r="F1263" i="14"/>
  <c r="F1264" i="14"/>
  <c r="F1265" i="14"/>
  <c r="F1266" i="14"/>
  <c r="F1267" i="14"/>
  <c r="F1268" i="14"/>
  <c r="F1269" i="14"/>
  <c r="F1270" i="14"/>
  <c r="F1271" i="14"/>
  <c r="F1272" i="14"/>
  <c r="F1273" i="14"/>
  <c r="F1274" i="14"/>
  <c r="F1275" i="14"/>
  <c r="F1276" i="14"/>
  <c r="F1277" i="14"/>
  <c r="F1278" i="14"/>
  <c r="F1279" i="14"/>
  <c r="F1280" i="14"/>
  <c r="F1281" i="14"/>
  <c r="F1282" i="14"/>
  <c r="F1283" i="14"/>
  <c r="F1284" i="14"/>
  <c r="F1285" i="14"/>
  <c r="F1286" i="14"/>
  <c r="F1287" i="14"/>
  <c r="F1288" i="14"/>
  <c r="F1289" i="14"/>
  <c r="F1290" i="14"/>
  <c r="F1291" i="14"/>
  <c r="F1292" i="14"/>
  <c r="F1293" i="14"/>
  <c r="F1294" i="14"/>
  <c r="F1295" i="14"/>
  <c r="F1296" i="14"/>
  <c r="F1297" i="14"/>
  <c r="F1298" i="14"/>
  <c r="F1299" i="14"/>
  <c r="F1300" i="14"/>
  <c r="F1301" i="14"/>
  <c r="F1302" i="14"/>
  <c r="F1303" i="14"/>
  <c r="F1304" i="14"/>
  <c r="F1305" i="14"/>
  <c r="F1306" i="14"/>
  <c r="F1307" i="14"/>
  <c r="F1308" i="14"/>
  <c r="F1309" i="14"/>
  <c r="F1310" i="14"/>
  <c r="F1311" i="14"/>
  <c r="F1312" i="14"/>
  <c r="F1313" i="14"/>
  <c r="F1314" i="14"/>
  <c r="F1315" i="14"/>
  <c r="F1316" i="14"/>
  <c r="F1317" i="14"/>
  <c r="F1318" i="14"/>
  <c r="F1319" i="14"/>
  <c r="F1320" i="14"/>
  <c r="F1321" i="14"/>
  <c r="F1322" i="14"/>
  <c r="F1323" i="14"/>
  <c r="F1324" i="14"/>
  <c r="F1325" i="14"/>
  <c r="F1326" i="14"/>
  <c r="F1327" i="14"/>
  <c r="F1328" i="14"/>
  <c r="F1329" i="14"/>
  <c r="F1330" i="14"/>
  <c r="F1331" i="14"/>
  <c r="F1332" i="14"/>
  <c r="F1333" i="14"/>
  <c r="F1334" i="14"/>
  <c r="F1335" i="14"/>
  <c r="F1336" i="14"/>
  <c r="F1337" i="14"/>
  <c r="F1338" i="14"/>
  <c r="F1339" i="14"/>
  <c r="F1340" i="14"/>
  <c r="F1341" i="14"/>
  <c r="F1342" i="14"/>
  <c r="F1343" i="14"/>
  <c r="F1344" i="14"/>
  <c r="F1345" i="14"/>
  <c r="F1346" i="14"/>
  <c r="F1347" i="14"/>
  <c r="F1348" i="14"/>
  <c r="F1349" i="14"/>
  <c r="F1350" i="14"/>
  <c r="F1351" i="14"/>
  <c r="F1352" i="14"/>
  <c r="F1353" i="14"/>
  <c r="F1354" i="14"/>
  <c r="F1355" i="14"/>
  <c r="F1356" i="14"/>
  <c r="F1357" i="14"/>
  <c r="F1358" i="14"/>
  <c r="F1359" i="14"/>
  <c r="F1360" i="14"/>
  <c r="F1361" i="14"/>
  <c r="F1362" i="14"/>
  <c r="F1363" i="14"/>
  <c r="F1364" i="14"/>
  <c r="F1365" i="14"/>
  <c r="F1366" i="14"/>
  <c r="F1367" i="14"/>
  <c r="F1368" i="14"/>
  <c r="F1369" i="14"/>
  <c r="F1370" i="14"/>
  <c r="F1371" i="14"/>
  <c r="F1372" i="14"/>
  <c r="F1373" i="14"/>
  <c r="F1374" i="14"/>
  <c r="F1375" i="14"/>
  <c r="F1376" i="14"/>
  <c r="F1377" i="14"/>
  <c r="F1378" i="14"/>
  <c r="F1379" i="14"/>
  <c r="F1380" i="14"/>
  <c r="F1381" i="14"/>
  <c r="F1382" i="14"/>
  <c r="F1383" i="14"/>
  <c r="F1384" i="14"/>
  <c r="F1385" i="14"/>
  <c r="F1386" i="14"/>
  <c r="F1387" i="14"/>
  <c r="F1388" i="14"/>
  <c r="F1389" i="14"/>
  <c r="F1390" i="14"/>
  <c r="F1391" i="14"/>
  <c r="F1392" i="14"/>
  <c r="F1393" i="14"/>
  <c r="F1394" i="14"/>
  <c r="F1395" i="14"/>
  <c r="F1396" i="14"/>
  <c r="F1397" i="14"/>
  <c r="F1398" i="14"/>
  <c r="F1399" i="14"/>
  <c r="F1400" i="14"/>
  <c r="F1401" i="14"/>
  <c r="F1402" i="14"/>
  <c r="F1403" i="14"/>
  <c r="F1404" i="14"/>
  <c r="F1405" i="14"/>
  <c r="F1406" i="14"/>
  <c r="F1407" i="14"/>
  <c r="F1408" i="14"/>
  <c r="F1409" i="14"/>
  <c r="F1410" i="14"/>
  <c r="F1411" i="14"/>
  <c r="F1412" i="14"/>
  <c r="F1413" i="14"/>
  <c r="F1414" i="14"/>
  <c r="F1415" i="14"/>
  <c r="F1416" i="14"/>
  <c r="F1417" i="14"/>
  <c r="F1418" i="14"/>
  <c r="F1419" i="14"/>
  <c r="F1420" i="14"/>
  <c r="F1421" i="14"/>
  <c r="F1422" i="14"/>
  <c r="F1423" i="14"/>
  <c r="F1424" i="14"/>
  <c r="F1425" i="14"/>
  <c r="F1426" i="14"/>
  <c r="F1427" i="14"/>
  <c r="F1428" i="14"/>
  <c r="F1429" i="14"/>
  <c r="F1430" i="14"/>
  <c r="F1431" i="14"/>
  <c r="F1432" i="14"/>
  <c r="F1433" i="14"/>
  <c r="F1434" i="14"/>
  <c r="F1435" i="14"/>
  <c r="F1436" i="14"/>
  <c r="F1437" i="14"/>
  <c r="F1438" i="14"/>
  <c r="F1439" i="14"/>
  <c r="F1440" i="14"/>
  <c r="F1441" i="14"/>
  <c r="F1442" i="14"/>
  <c r="F1443" i="14"/>
  <c r="F1444" i="14"/>
  <c r="F1445" i="14"/>
  <c r="F1446" i="14"/>
  <c r="F1447" i="14"/>
  <c r="F1448" i="14"/>
  <c r="F1449" i="14"/>
  <c r="F1450" i="14"/>
  <c r="F1451" i="14"/>
  <c r="F1452" i="14"/>
  <c r="F1453" i="14"/>
  <c r="F1454" i="14"/>
  <c r="F1455" i="14"/>
  <c r="F1456" i="14"/>
  <c r="F1457" i="14"/>
  <c r="F1458" i="14"/>
  <c r="F1459" i="14"/>
  <c r="F1460" i="14"/>
  <c r="F1461" i="14"/>
  <c r="F1462" i="14"/>
  <c r="F1463" i="14"/>
  <c r="F1464" i="14"/>
  <c r="F1465" i="14"/>
  <c r="F1466" i="14"/>
  <c r="F1467" i="14"/>
  <c r="F1468" i="14"/>
  <c r="F1469" i="14"/>
  <c r="F1470" i="14"/>
  <c r="F1471" i="14"/>
  <c r="F1472" i="14"/>
  <c r="F1473" i="14"/>
  <c r="F1474" i="14"/>
  <c r="F1475" i="14"/>
  <c r="F1476" i="14"/>
  <c r="F1477" i="14"/>
  <c r="F1478" i="14"/>
  <c r="F1479" i="14"/>
  <c r="F1480" i="14"/>
  <c r="F1481" i="14"/>
  <c r="F1482" i="14"/>
  <c r="F1483" i="14"/>
  <c r="F1484" i="14"/>
  <c r="F1485" i="14"/>
  <c r="F1486" i="14"/>
  <c r="F1487" i="14"/>
  <c r="F1488" i="14"/>
  <c r="F1489" i="14"/>
  <c r="F1490" i="14"/>
  <c r="F1491" i="14"/>
  <c r="F1492" i="14"/>
  <c r="F1493" i="14"/>
  <c r="F1494" i="14"/>
  <c r="F1495" i="14"/>
  <c r="F1496" i="14"/>
  <c r="F1497" i="14"/>
  <c r="F1498" i="14"/>
  <c r="F1499" i="14"/>
  <c r="F1500" i="14"/>
  <c r="F1501" i="14"/>
  <c r="F1502" i="14"/>
  <c r="F1503" i="14"/>
  <c r="F1504" i="14"/>
  <c r="F1505" i="14"/>
  <c r="F1506" i="14"/>
  <c r="F1507" i="14"/>
  <c r="F1508" i="14"/>
  <c r="F1509" i="14"/>
  <c r="F1510" i="14"/>
  <c r="F1511" i="14"/>
  <c r="F1512" i="14"/>
  <c r="F1513" i="14"/>
  <c r="F1514" i="14"/>
  <c r="F1515" i="14"/>
  <c r="F1516" i="14"/>
  <c r="F1517" i="14"/>
  <c r="F1518" i="14"/>
  <c r="F1519" i="14"/>
  <c r="F1520" i="14"/>
  <c r="F1521" i="14"/>
  <c r="F1522" i="14"/>
  <c r="F1523" i="14"/>
  <c r="F1524" i="14"/>
  <c r="F1525" i="14"/>
  <c r="F1526" i="14"/>
  <c r="F1527" i="14"/>
  <c r="F1528" i="14"/>
  <c r="F1529" i="14"/>
  <c r="F1530" i="14"/>
  <c r="F1531" i="14"/>
  <c r="F1532" i="14"/>
  <c r="F1533" i="14"/>
  <c r="F1534" i="14"/>
  <c r="F1535" i="14"/>
  <c r="F1536" i="14"/>
  <c r="F1537" i="14"/>
  <c r="F1538" i="14"/>
  <c r="F1539" i="14"/>
  <c r="F1540" i="14"/>
  <c r="F1541" i="14"/>
  <c r="F1542" i="14"/>
  <c r="F1543" i="14"/>
  <c r="F1544" i="14"/>
  <c r="F1545" i="14"/>
  <c r="F1546" i="14"/>
  <c r="F1547" i="14"/>
  <c r="F1548" i="14"/>
  <c r="F1549" i="14"/>
  <c r="F1550" i="14"/>
  <c r="F1551" i="14"/>
  <c r="F1552" i="14"/>
  <c r="F1553" i="14"/>
  <c r="F1554" i="14"/>
  <c r="F1555" i="14"/>
  <c r="F1556" i="14"/>
  <c r="F1557" i="14"/>
  <c r="F1558" i="14"/>
  <c r="F1559" i="14"/>
  <c r="F1560" i="14"/>
  <c r="F1561" i="14"/>
  <c r="F1562" i="14"/>
  <c r="F1563" i="14"/>
  <c r="F1564" i="14"/>
  <c r="F1565" i="14"/>
  <c r="F1566" i="14"/>
  <c r="F1567" i="14"/>
  <c r="F1568" i="14"/>
  <c r="F1569" i="14"/>
  <c r="F1570" i="14"/>
  <c r="F1571" i="14"/>
  <c r="F1572" i="14"/>
  <c r="F1573" i="14"/>
  <c r="F1574" i="14"/>
  <c r="F1575" i="14"/>
  <c r="F1576" i="14"/>
  <c r="F1577" i="14"/>
  <c r="F1578" i="14"/>
  <c r="F1579" i="14"/>
  <c r="F1580" i="14"/>
  <c r="F1581" i="14"/>
  <c r="F1582" i="14"/>
  <c r="F1583" i="14"/>
  <c r="F1584" i="14"/>
  <c r="F1585" i="14"/>
  <c r="F1586" i="14"/>
  <c r="F1587" i="14"/>
  <c r="F1588" i="14"/>
  <c r="F1589" i="14"/>
  <c r="F1590" i="14"/>
  <c r="F1591" i="14"/>
  <c r="F1592" i="14"/>
  <c r="F1593" i="14"/>
  <c r="F1594" i="14"/>
  <c r="F1595" i="14"/>
  <c r="F1596" i="14"/>
  <c r="F1597" i="14"/>
  <c r="F1598" i="14"/>
  <c r="F1599" i="14"/>
  <c r="F1600" i="14"/>
  <c r="F1601" i="14"/>
  <c r="F1602" i="14"/>
  <c r="F1603" i="14"/>
  <c r="F1604" i="14"/>
  <c r="F1605" i="14"/>
  <c r="F1606" i="14"/>
  <c r="F1607" i="14"/>
  <c r="F1608" i="14"/>
  <c r="F1609" i="14"/>
  <c r="F1610" i="14"/>
  <c r="F1611" i="14"/>
  <c r="F1612" i="14"/>
  <c r="F1613" i="14"/>
  <c r="F1614" i="14"/>
  <c r="F1615" i="14"/>
  <c r="F1616" i="14"/>
  <c r="F1617" i="14"/>
  <c r="F1618" i="14"/>
  <c r="F1619" i="14"/>
  <c r="F1620" i="14"/>
  <c r="F1621" i="14"/>
  <c r="F1622" i="14"/>
  <c r="F1623" i="14"/>
  <c r="F1624" i="14"/>
  <c r="F1625" i="14"/>
  <c r="F1626" i="14"/>
  <c r="F1627" i="14"/>
  <c r="F1628" i="14"/>
  <c r="F1629" i="14"/>
  <c r="F1630" i="14"/>
  <c r="F1631" i="14"/>
  <c r="F1632" i="14"/>
  <c r="F1633" i="14"/>
  <c r="F1634" i="14"/>
  <c r="F1635" i="14"/>
  <c r="F1636" i="14"/>
  <c r="F1637" i="14"/>
  <c r="F1638" i="14"/>
  <c r="F1639" i="14"/>
  <c r="F1640" i="14"/>
  <c r="F1641" i="14"/>
  <c r="F1642" i="14"/>
  <c r="F1643" i="14"/>
  <c r="F1644" i="14"/>
  <c r="F1645" i="14"/>
  <c r="F1646" i="14"/>
  <c r="F1647" i="14"/>
  <c r="F1648" i="14"/>
  <c r="F1649" i="14"/>
  <c r="F1650" i="14"/>
  <c r="F1651" i="14"/>
  <c r="F1652" i="14"/>
  <c r="F1653" i="14"/>
  <c r="F1654" i="14"/>
  <c r="F1655" i="14"/>
  <c r="F1656" i="14"/>
  <c r="F1657" i="14"/>
  <c r="F1658" i="14"/>
  <c r="F1659" i="14"/>
  <c r="F1660" i="14"/>
  <c r="F1661" i="14"/>
  <c r="F1662" i="14"/>
  <c r="F1663" i="14"/>
  <c r="F1664" i="14"/>
  <c r="F1665" i="14"/>
  <c r="F1666" i="14"/>
  <c r="F1667" i="14"/>
  <c r="F1668" i="14"/>
  <c r="F1669" i="14"/>
  <c r="F1670" i="14"/>
  <c r="F1671" i="14"/>
  <c r="F1672" i="14"/>
  <c r="F1673" i="14"/>
  <c r="F1674" i="14"/>
  <c r="F1675" i="14"/>
  <c r="F1676" i="14"/>
  <c r="F1677" i="14"/>
  <c r="F1678" i="14"/>
  <c r="F1679" i="14"/>
  <c r="F1680" i="14"/>
  <c r="F1681" i="14"/>
  <c r="F1682" i="14"/>
  <c r="F1683" i="14"/>
  <c r="F1684" i="14"/>
  <c r="F1685" i="14"/>
  <c r="F1686" i="14"/>
  <c r="F1687" i="14"/>
  <c r="F1688" i="14"/>
  <c r="F1689" i="14"/>
  <c r="F1690" i="14"/>
  <c r="F1691" i="14"/>
  <c r="F1692" i="14"/>
  <c r="F1693" i="14"/>
  <c r="F1694" i="14"/>
  <c r="F1695" i="14"/>
  <c r="F1696" i="14"/>
  <c r="F1697" i="14"/>
  <c r="F1698" i="14"/>
  <c r="F1699" i="14"/>
  <c r="F1700" i="14"/>
  <c r="F1701" i="14"/>
  <c r="F1702" i="14"/>
  <c r="F1703" i="14"/>
  <c r="F1704" i="14"/>
  <c r="F1705" i="14"/>
  <c r="F1706" i="14"/>
  <c r="F1707" i="14"/>
  <c r="F1708" i="14"/>
  <c r="F1709" i="14"/>
  <c r="F1710" i="14"/>
  <c r="F1711" i="14"/>
  <c r="F1712" i="14"/>
  <c r="F1713" i="14"/>
  <c r="F1714" i="14"/>
  <c r="F1715" i="14"/>
  <c r="F1716" i="14"/>
  <c r="F1717" i="14"/>
  <c r="F1718" i="14"/>
  <c r="F1719" i="14"/>
  <c r="F1720" i="14"/>
  <c r="F1721" i="14"/>
  <c r="F1722" i="14"/>
  <c r="F1723" i="14"/>
  <c r="F1724" i="14"/>
  <c r="F1725" i="14"/>
  <c r="F1726" i="14"/>
  <c r="F1727" i="14"/>
  <c r="F1728" i="14"/>
  <c r="F1729" i="14"/>
  <c r="F1730" i="14"/>
  <c r="F1731" i="14"/>
  <c r="F1732" i="14"/>
  <c r="F1733" i="14"/>
  <c r="F1734" i="14"/>
  <c r="F1735" i="14"/>
  <c r="F1736" i="14"/>
  <c r="F1737" i="14"/>
  <c r="F1738" i="14"/>
  <c r="F1739" i="14"/>
  <c r="F1740" i="14"/>
  <c r="F1741" i="14"/>
  <c r="F1742" i="14"/>
  <c r="F1743" i="14"/>
  <c r="F1744" i="14"/>
  <c r="F1745" i="14"/>
  <c r="F1746" i="14"/>
  <c r="F1747" i="14"/>
  <c r="F1748" i="14"/>
  <c r="F1749" i="14"/>
  <c r="F1750" i="14"/>
  <c r="F1751" i="14"/>
  <c r="F1752" i="14"/>
  <c r="F1753" i="14"/>
  <c r="F1754" i="14"/>
  <c r="F1755" i="14"/>
  <c r="F1756" i="14"/>
  <c r="F1757" i="14"/>
  <c r="F1758" i="14"/>
  <c r="F1759" i="14"/>
  <c r="F1760" i="14"/>
  <c r="F1761" i="14"/>
  <c r="F1762" i="14"/>
  <c r="F1763" i="14"/>
  <c r="F1764" i="14"/>
  <c r="F1765" i="14"/>
  <c r="F1766" i="14"/>
  <c r="F1767" i="14"/>
  <c r="F1768" i="14"/>
  <c r="F1769" i="14"/>
  <c r="F1770" i="14"/>
  <c r="F1771" i="14"/>
  <c r="F1772" i="14"/>
  <c r="F1773" i="14"/>
  <c r="F1774" i="14"/>
  <c r="F1775" i="14"/>
  <c r="F1776" i="14"/>
  <c r="F1777" i="14"/>
  <c r="F1778" i="14"/>
  <c r="F1779" i="14"/>
  <c r="F1780" i="14"/>
  <c r="F1781" i="14"/>
  <c r="F1782" i="14"/>
  <c r="F1783" i="14"/>
  <c r="F1784" i="14"/>
  <c r="F1785" i="14"/>
  <c r="F1786" i="14"/>
  <c r="F1787" i="14"/>
  <c r="F1788" i="14"/>
  <c r="F1789" i="14"/>
  <c r="F1790" i="14"/>
  <c r="F1791" i="14"/>
  <c r="F1792" i="14"/>
  <c r="F1793" i="14"/>
  <c r="F1794" i="14"/>
  <c r="F1795" i="14"/>
  <c r="F1796" i="14"/>
  <c r="F1797" i="14"/>
  <c r="F1798" i="14"/>
  <c r="F1799" i="14"/>
  <c r="F1800" i="14"/>
  <c r="F1801" i="14"/>
  <c r="F1802" i="14"/>
  <c r="F1803" i="14"/>
  <c r="F1804" i="14"/>
  <c r="F1805" i="14"/>
  <c r="F1806" i="14"/>
  <c r="F1807" i="14"/>
  <c r="F1808" i="14"/>
  <c r="F1809" i="14"/>
  <c r="F1810" i="14"/>
  <c r="F1811" i="14"/>
  <c r="F1812" i="14"/>
  <c r="F1813" i="14"/>
  <c r="F1814" i="14"/>
  <c r="F1815" i="14"/>
  <c r="F1816" i="14"/>
  <c r="F1817" i="14"/>
  <c r="F1818" i="14"/>
  <c r="F1819" i="14"/>
  <c r="F1820" i="14"/>
  <c r="F1821" i="14"/>
  <c r="F1822" i="14"/>
  <c r="F1823" i="14"/>
  <c r="F1824" i="14"/>
  <c r="F1825" i="14"/>
  <c r="F1826" i="14"/>
  <c r="F1827" i="14"/>
  <c r="F1828" i="14"/>
  <c r="F1829" i="14"/>
  <c r="F1830" i="14"/>
  <c r="F1831" i="14"/>
  <c r="F1832" i="14"/>
  <c r="F1833" i="14"/>
  <c r="F1834" i="14"/>
  <c r="F1835" i="14"/>
  <c r="F1836" i="14"/>
  <c r="F1837" i="14"/>
  <c r="F1838" i="14"/>
  <c r="F1839" i="14"/>
  <c r="F1840" i="14"/>
  <c r="F1841" i="14"/>
  <c r="F1842" i="14"/>
  <c r="F1843" i="14"/>
  <c r="F1844" i="14"/>
  <c r="F1845" i="14"/>
  <c r="F1846" i="14"/>
  <c r="F1847" i="14"/>
  <c r="F1848" i="14"/>
  <c r="F1849" i="14"/>
  <c r="F1850" i="14"/>
  <c r="F1851" i="14"/>
  <c r="F1852" i="14"/>
  <c r="F1853" i="14"/>
  <c r="F1854" i="14"/>
  <c r="F1855" i="14"/>
  <c r="F1856" i="14"/>
  <c r="F1857" i="14"/>
  <c r="F1858" i="14"/>
  <c r="F1859" i="14"/>
  <c r="F1860" i="14"/>
  <c r="F1861" i="14"/>
  <c r="F1862" i="14"/>
  <c r="F1863" i="14"/>
  <c r="F1864" i="14"/>
  <c r="F1865" i="14"/>
  <c r="F1866" i="14"/>
  <c r="F1867" i="14"/>
  <c r="F1868" i="14"/>
  <c r="F1869" i="14"/>
  <c r="F1870" i="14"/>
  <c r="F1871" i="14"/>
  <c r="F1872" i="14"/>
  <c r="F1873" i="14"/>
  <c r="F1874" i="14"/>
  <c r="F1875" i="14"/>
  <c r="F1876" i="14"/>
  <c r="F1877" i="14"/>
  <c r="F1878" i="14"/>
  <c r="F1879" i="14"/>
  <c r="F1880" i="14"/>
  <c r="F1881" i="14"/>
  <c r="F1882" i="14"/>
  <c r="F1883" i="14"/>
  <c r="F1884" i="14"/>
  <c r="F1885" i="14"/>
  <c r="F1886" i="14"/>
  <c r="F1887" i="14"/>
  <c r="F1888" i="14"/>
  <c r="F1889" i="14"/>
  <c r="F1890" i="14"/>
  <c r="F1891" i="14"/>
  <c r="F1892" i="14"/>
  <c r="F1893" i="14"/>
  <c r="F1894" i="14"/>
  <c r="F1895" i="14"/>
  <c r="F1896" i="14"/>
  <c r="F1897" i="14"/>
  <c r="F1898" i="14"/>
  <c r="F1899" i="14"/>
  <c r="F1900" i="14"/>
  <c r="F1901" i="14"/>
  <c r="F1902" i="14"/>
  <c r="F1903" i="14"/>
  <c r="F1904" i="14"/>
  <c r="F1905" i="14"/>
  <c r="F1906" i="14"/>
  <c r="F1907" i="14"/>
  <c r="F1908" i="14"/>
  <c r="F1909" i="14"/>
  <c r="F1910" i="14"/>
  <c r="F1911" i="14"/>
  <c r="F1912" i="14"/>
  <c r="F1913" i="14"/>
  <c r="F1914" i="14"/>
  <c r="F1915" i="14"/>
  <c r="F1916" i="14"/>
  <c r="F1917" i="14"/>
  <c r="F1918" i="14"/>
  <c r="F1919" i="14"/>
  <c r="F1920" i="14"/>
  <c r="F1921" i="14"/>
  <c r="F1922" i="14"/>
  <c r="F1923" i="14"/>
  <c r="F1924" i="14"/>
  <c r="F1925" i="14"/>
  <c r="F1926" i="14"/>
  <c r="F1927" i="14"/>
  <c r="F1928" i="14"/>
  <c r="F1929" i="14"/>
  <c r="F1930" i="14"/>
  <c r="F1931" i="14"/>
  <c r="F1932" i="14"/>
  <c r="F1933" i="14"/>
  <c r="F1934" i="14"/>
  <c r="F1935" i="14"/>
  <c r="F1936" i="14"/>
  <c r="F1937" i="14"/>
  <c r="F1938" i="14"/>
  <c r="F1939" i="14"/>
  <c r="F1940" i="14"/>
  <c r="F1941" i="14"/>
  <c r="F1942" i="14"/>
  <c r="F1943" i="14"/>
  <c r="F1944" i="14"/>
  <c r="F1945" i="14"/>
  <c r="F1946" i="14"/>
  <c r="F1947" i="14"/>
  <c r="F1948" i="14"/>
  <c r="F1949" i="14"/>
  <c r="F1950" i="14"/>
  <c r="F1951" i="14"/>
  <c r="F1952" i="14"/>
  <c r="F1953" i="14"/>
  <c r="F1954" i="14"/>
  <c r="F1955" i="14"/>
  <c r="F1956" i="14"/>
  <c r="F1957" i="14"/>
  <c r="F1958" i="14"/>
  <c r="F1959" i="14"/>
  <c r="F1960" i="14"/>
  <c r="F1961" i="14"/>
  <c r="F1962" i="14"/>
  <c r="F1963" i="14"/>
  <c r="F1964" i="14"/>
  <c r="F1965" i="14"/>
  <c r="F1966" i="14"/>
  <c r="F1967" i="14"/>
  <c r="F1968" i="14"/>
  <c r="F1969" i="14"/>
  <c r="F1970" i="14"/>
  <c r="F1971" i="14"/>
  <c r="F1972" i="14"/>
  <c r="F1973" i="14"/>
  <c r="F1974" i="14"/>
  <c r="F1975" i="14"/>
  <c r="F1976" i="14"/>
  <c r="F1977" i="14"/>
  <c r="F1978" i="14"/>
  <c r="F1979" i="14"/>
  <c r="F1980" i="14"/>
  <c r="F1981" i="14"/>
  <c r="F1982" i="14"/>
  <c r="F1983" i="14"/>
  <c r="F1984" i="14"/>
  <c r="F1985" i="14"/>
  <c r="F1986" i="14"/>
  <c r="F1987" i="14"/>
  <c r="F1988" i="14"/>
  <c r="F1989" i="14"/>
  <c r="F1990" i="14"/>
  <c r="F1991" i="14"/>
  <c r="F1992" i="14"/>
  <c r="F1993" i="14"/>
  <c r="F1994" i="14"/>
  <c r="F1995" i="14"/>
  <c r="F1996" i="14"/>
  <c r="F1997" i="14"/>
  <c r="F1998" i="14"/>
  <c r="F1999" i="14"/>
  <c r="F2000" i="14"/>
  <c r="F2001" i="14"/>
  <c r="F2002" i="14"/>
  <c r="F2003" i="14"/>
  <c r="F2004" i="14"/>
  <c r="F2005" i="14"/>
  <c r="F2006" i="14"/>
  <c r="F2007" i="14"/>
  <c r="F2008" i="14"/>
  <c r="F2009" i="14"/>
  <c r="F2010" i="14"/>
  <c r="F2011" i="14"/>
  <c r="F2012" i="14"/>
  <c r="F2013" i="14"/>
  <c r="F2014" i="14"/>
  <c r="F2015" i="14"/>
  <c r="F2016" i="14"/>
  <c r="F2017" i="14"/>
  <c r="F2018" i="14"/>
  <c r="F2019" i="14"/>
  <c r="F2020" i="14"/>
  <c r="F2021" i="14"/>
  <c r="F2022" i="14"/>
  <c r="F2023" i="14"/>
  <c r="F2024" i="14"/>
  <c r="F2025" i="14"/>
  <c r="F2026" i="14"/>
  <c r="F2027" i="14"/>
  <c r="F2028" i="14"/>
  <c r="F2029" i="14"/>
  <c r="F2030" i="14"/>
  <c r="F2031" i="14"/>
  <c r="F2032" i="14"/>
  <c r="F2033" i="14"/>
  <c r="F2034" i="14"/>
  <c r="F2035" i="14"/>
  <c r="F2036" i="14"/>
  <c r="F2037" i="14"/>
  <c r="F2038" i="14"/>
  <c r="F2039" i="14"/>
  <c r="F2040" i="14"/>
  <c r="F2041" i="14"/>
  <c r="F2042" i="14"/>
  <c r="F2043" i="14"/>
  <c r="F2044" i="14"/>
  <c r="F2045" i="14"/>
  <c r="F2046" i="14"/>
  <c r="F2047" i="14"/>
  <c r="F2048" i="14"/>
  <c r="F2049" i="14"/>
  <c r="F2050" i="14"/>
  <c r="F2051" i="14"/>
  <c r="F2052" i="14"/>
  <c r="F2053" i="14"/>
  <c r="F2054" i="14"/>
  <c r="F2055" i="14"/>
  <c r="F2056" i="14"/>
  <c r="F2057" i="14"/>
  <c r="F2058" i="14"/>
  <c r="F2059" i="14"/>
  <c r="F2060" i="14"/>
  <c r="F2061" i="14"/>
  <c r="F2062" i="14"/>
  <c r="F2063" i="14"/>
  <c r="F2064" i="14"/>
  <c r="F2065" i="14"/>
  <c r="F2066" i="14"/>
  <c r="F2067" i="14"/>
  <c r="F2068" i="14"/>
  <c r="F2069" i="14"/>
  <c r="F2070" i="14"/>
  <c r="F2071" i="14"/>
  <c r="F2072" i="14"/>
  <c r="F2073" i="14"/>
  <c r="F2074" i="14"/>
  <c r="F2075" i="14"/>
  <c r="F2076" i="14"/>
  <c r="F2077" i="14"/>
  <c r="F2078" i="14"/>
  <c r="F2079" i="14"/>
  <c r="F2080" i="14"/>
  <c r="F2081" i="14"/>
  <c r="F2082" i="14"/>
  <c r="F2083" i="14"/>
  <c r="F2084" i="14"/>
  <c r="F2085" i="14"/>
  <c r="F2086" i="14"/>
  <c r="F2087" i="14"/>
  <c r="F2088" i="14"/>
  <c r="F2089" i="14"/>
  <c r="F2090" i="14"/>
  <c r="F2091" i="14"/>
  <c r="F2092" i="14"/>
  <c r="F2093" i="14"/>
  <c r="F2094" i="14"/>
  <c r="F2095" i="14"/>
  <c r="F2096" i="14"/>
  <c r="F2097" i="14"/>
  <c r="F2098" i="14"/>
  <c r="F2099" i="14"/>
  <c r="F2100" i="14"/>
  <c r="F2101" i="14"/>
  <c r="F2102" i="14"/>
  <c r="F2103" i="14"/>
  <c r="F2104" i="14"/>
  <c r="F2105" i="14"/>
  <c r="F2106" i="14"/>
  <c r="F2107" i="14"/>
  <c r="F2108" i="14"/>
  <c r="F2109" i="14"/>
  <c r="F2110" i="14"/>
  <c r="F2111" i="14"/>
  <c r="F2112" i="14"/>
  <c r="F2113" i="14"/>
  <c r="F2114" i="14"/>
  <c r="F2115" i="14"/>
  <c r="F2116" i="14"/>
  <c r="F2117" i="14"/>
  <c r="F2118" i="14"/>
  <c r="F2119" i="14"/>
  <c r="F2120" i="14"/>
  <c r="F2121" i="14"/>
  <c r="F2122" i="14"/>
  <c r="F2123" i="14"/>
  <c r="F2124" i="14"/>
  <c r="F2125" i="14"/>
  <c r="F2126" i="14"/>
  <c r="F2127" i="14"/>
  <c r="F2128" i="14"/>
  <c r="F2129" i="14"/>
  <c r="F2130" i="14"/>
  <c r="F2131" i="14"/>
  <c r="F2132" i="14"/>
  <c r="F2133" i="14"/>
  <c r="F2134" i="14"/>
  <c r="F2135" i="14"/>
  <c r="F2136" i="14"/>
  <c r="F2137" i="14"/>
  <c r="F2138" i="14"/>
  <c r="F2139" i="14"/>
  <c r="F2140" i="14"/>
  <c r="F2141" i="14"/>
  <c r="F2142" i="14"/>
  <c r="F2143" i="14"/>
  <c r="F2144" i="14"/>
  <c r="F2145" i="14"/>
  <c r="F2146" i="14"/>
  <c r="F2147" i="14"/>
  <c r="F2148" i="14"/>
  <c r="F2149" i="14"/>
  <c r="F2150" i="14"/>
  <c r="F2151" i="14"/>
  <c r="F2152" i="14"/>
  <c r="F2153" i="14"/>
  <c r="F2154" i="14"/>
  <c r="F2155" i="14"/>
  <c r="F2156" i="14"/>
  <c r="F2157" i="14"/>
  <c r="F2158" i="14"/>
  <c r="F2159" i="14"/>
  <c r="F2160" i="14"/>
  <c r="F2161" i="14"/>
  <c r="F2162" i="14"/>
  <c r="F2163" i="14"/>
  <c r="F2164" i="14"/>
  <c r="F2165" i="14"/>
  <c r="F2166" i="14"/>
  <c r="F2167" i="14"/>
  <c r="F2168" i="14"/>
  <c r="F2169" i="14"/>
  <c r="F2170" i="14"/>
  <c r="F2171" i="14"/>
  <c r="F2172" i="14"/>
  <c r="F2173" i="14"/>
  <c r="F2174" i="14"/>
  <c r="F2175" i="14"/>
  <c r="F2176" i="14"/>
  <c r="F2177" i="14"/>
  <c r="F2178" i="14"/>
  <c r="F2179" i="14"/>
  <c r="F2180" i="14"/>
  <c r="F2181" i="14"/>
  <c r="F2182" i="14"/>
  <c r="F2183" i="14"/>
  <c r="F2184" i="14"/>
  <c r="F2185" i="14"/>
  <c r="F2186" i="14"/>
  <c r="F2187" i="14"/>
  <c r="F2188" i="14"/>
  <c r="F2189" i="14"/>
  <c r="F2190" i="14"/>
  <c r="F2191" i="14"/>
  <c r="F2192" i="14"/>
  <c r="F2193" i="14"/>
  <c r="F2194" i="14"/>
  <c r="F2195" i="14"/>
  <c r="F2196" i="14"/>
  <c r="F2197" i="14"/>
  <c r="F2198" i="14"/>
  <c r="F2199" i="14"/>
  <c r="F2200" i="14"/>
  <c r="F2201" i="14"/>
  <c r="F2202" i="14"/>
  <c r="F2203" i="14"/>
  <c r="F2204" i="14"/>
  <c r="F2205" i="14"/>
  <c r="F2206" i="14"/>
  <c r="F2207" i="14"/>
  <c r="F2208" i="14"/>
  <c r="F2209" i="14"/>
  <c r="F2210" i="14"/>
  <c r="F2211" i="14"/>
  <c r="F2212" i="14"/>
  <c r="F2213" i="14"/>
  <c r="F2214" i="14"/>
  <c r="F2215" i="14"/>
  <c r="F2216" i="14"/>
  <c r="F2217" i="14"/>
  <c r="F2218" i="14"/>
  <c r="F2219" i="14"/>
  <c r="F2220" i="14"/>
  <c r="F2221" i="14"/>
  <c r="F2222" i="14"/>
  <c r="F2223" i="14"/>
  <c r="F2224" i="14"/>
  <c r="F2225" i="14"/>
  <c r="F2226" i="14"/>
  <c r="F2227" i="14"/>
  <c r="F2228" i="14"/>
  <c r="F2229" i="14"/>
  <c r="F2230" i="14"/>
  <c r="F2231" i="14"/>
  <c r="F2232" i="14"/>
  <c r="F2233" i="14"/>
  <c r="F2234" i="14"/>
  <c r="F2235" i="14"/>
  <c r="F2236" i="14"/>
  <c r="F2237" i="14"/>
  <c r="F2238" i="14"/>
  <c r="F2239" i="14"/>
  <c r="F2240" i="14"/>
  <c r="F2241" i="14"/>
  <c r="F2242" i="14"/>
  <c r="F2243" i="14"/>
  <c r="F2244" i="14"/>
  <c r="F2245" i="14"/>
  <c r="F2246" i="14"/>
  <c r="F2247" i="14"/>
  <c r="F2248" i="14"/>
  <c r="F2249" i="14"/>
  <c r="F2250" i="14"/>
  <c r="F2251" i="14"/>
  <c r="F2252" i="14"/>
  <c r="F2253" i="14"/>
  <c r="F2254" i="14"/>
  <c r="F2255" i="14"/>
  <c r="F2256" i="14"/>
  <c r="F2257" i="14"/>
  <c r="F2258" i="14"/>
  <c r="F2259" i="14"/>
  <c r="F2260" i="14"/>
  <c r="F2261" i="14"/>
  <c r="F2262" i="14"/>
  <c r="F2263" i="14"/>
  <c r="F2264" i="14"/>
  <c r="F2265" i="14"/>
  <c r="F2266" i="14"/>
  <c r="F2267" i="14"/>
  <c r="F2268" i="14"/>
  <c r="F2269" i="14"/>
  <c r="F2270" i="14"/>
  <c r="F2271" i="14"/>
  <c r="F2272" i="14"/>
  <c r="F2273" i="14"/>
  <c r="F2274" i="14"/>
  <c r="F2275" i="14"/>
  <c r="F2276" i="14"/>
  <c r="F2277" i="14"/>
  <c r="F2278" i="14"/>
  <c r="F2279" i="14"/>
  <c r="F2280" i="14"/>
  <c r="F2281" i="14"/>
  <c r="F2282" i="14"/>
  <c r="F2283" i="14"/>
  <c r="F2284" i="14"/>
  <c r="F2285" i="14"/>
  <c r="F2286" i="14"/>
  <c r="F2287" i="14"/>
  <c r="F2288" i="14"/>
  <c r="F2289" i="14"/>
  <c r="F2290" i="14"/>
  <c r="F2291" i="14"/>
  <c r="F2292" i="14"/>
  <c r="F2293" i="14"/>
  <c r="F2294" i="14"/>
  <c r="F2295" i="14"/>
  <c r="F2296" i="14"/>
  <c r="F2297" i="14"/>
  <c r="F2298" i="14"/>
  <c r="F2299" i="14"/>
  <c r="F2300" i="14"/>
  <c r="F2301" i="14"/>
  <c r="F2302" i="14"/>
  <c r="F2303" i="14"/>
  <c r="F2304" i="14"/>
  <c r="F2305" i="14"/>
  <c r="F2306" i="14"/>
  <c r="F2307" i="14"/>
  <c r="F2308" i="14"/>
  <c r="F2309" i="14"/>
  <c r="F2310" i="14"/>
  <c r="F2311" i="14"/>
  <c r="F2312" i="14"/>
  <c r="F2313" i="14"/>
  <c r="F2314" i="14"/>
  <c r="F2315" i="14"/>
  <c r="F2316" i="14"/>
  <c r="F2317" i="14"/>
  <c r="F2318" i="14"/>
  <c r="F2319" i="14"/>
  <c r="F2320" i="14"/>
  <c r="F2321" i="14"/>
  <c r="F2322" i="14"/>
  <c r="F2323" i="14"/>
  <c r="F2324" i="14"/>
  <c r="F2325" i="14"/>
  <c r="F2326" i="14"/>
  <c r="F2327" i="14"/>
  <c r="F2328" i="14"/>
  <c r="F2329" i="14"/>
  <c r="F2330" i="14"/>
  <c r="F2331" i="14"/>
  <c r="F2332" i="14"/>
  <c r="F2333" i="14"/>
  <c r="F2334" i="14"/>
  <c r="F2335" i="14"/>
  <c r="F2336" i="14"/>
  <c r="F2337" i="14"/>
  <c r="F2338" i="14"/>
  <c r="F2339" i="14"/>
  <c r="F2340" i="14"/>
  <c r="F2341" i="14"/>
  <c r="F2342" i="14"/>
  <c r="F2343" i="14"/>
  <c r="F2344" i="14"/>
  <c r="F2345" i="14"/>
  <c r="F2346" i="14"/>
  <c r="F2347" i="14"/>
  <c r="F2348" i="14"/>
  <c r="F2349" i="14"/>
  <c r="F2350" i="14"/>
  <c r="F2351" i="14"/>
  <c r="F2352" i="14"/>
  <c r="F2353" i="14"/>
  <c r="F2354" i="14"/>
  <c r="F2355" i="14"/>
  <c r="F2356" i="14"/>
  <c r="F2357" i="14"/>
  <c r="F2358" i="14"/>
  <c r="F2359" i="14"/>
  <c r="F2360" i="14"/>
  <c r="F2361" i="14"/>
  <c r="F2362" i="14"/>
  <c r="F2363" i="14"/>
  <c r="F2364" i="14"/>
  <c r="F2365" i="14"/>
  <c r="F2366" i="14"/>
  <c r="F2367" i="14"/>
  <c r="F2368" i="14"/>
  <c r="F2369" i="14"/>
  <c r="F2370" i="14"/>
  <c r="F2371" i="14"/>
  <c r="F2372" i="14"/>
  <c r="F2373" i="14"/>
  <c r="F2374" i="14"/>
  <c r="F2375" i="14"/>
  <c r="F2376" i="14"/>
  <c r="F2377" i="14"/>
  <c r="F2378" i="14"/>
  <c r="F2379" i="14"/>
  <c r="F2380" i="14"/>
  <c r="F2381" i="14"/>
  <c r="F2382" i="14"/>
  <c r="F2383" i="14"/>
  <c r="F2384" i="14"/>
  <c r="F2385" i="14"/>
  <c r="F2386" i="14"/>
  <c r="F2387" i="14"/>
  <c r="F2388" i="14"/>
  <c r="F2389" i="14"/>
  <c r="F2390" i="14"/>
  <c r="F2391" i="14"/>
  <c r="F2392" i="14"/>
  <c r="F2393" i="14"/>
  <c r="F2394" i="14"/>
  <c r="F2395" i="14"/>
  <c r="F2396" i="14"/>
  <c r="F2397" i="14"/>
  <c r="F2398" i="14"/>
  <c r="F2399" i="14"/>
  <c r="F2400" i="14"/>
  <c r="F2401" i="14"/>
  <c r="F2402" i="14"/>
  <c r="F2403" i="14"/>
  <c r="F2404" i="14"/>
  <c r="F2405" i="14"/>
  <c r="F2406" i="14"/>
  <c r="F2407" i="14"/>
  <c r="F2408" i="14"/>
  <c r="F2409" i="14"/>
  <c r="F2410" i="14"/>
  <c r="F2411" i="14"/>
  <c r="F2412" i="14"/>
  <c r="F2413" i="14"/>
  <c r="F2414" i="14"/>
  <c r="F2415" i="14"/>
  <c r="F2416" i="14"/>
  <c r="F2417" i="14"/>
  <c r="F2418" i="14"/>
  <c r="F2419" i="14"/>
  <c r="F2420" i="14"/>
  <c r="F2421" i="14"/>
  <c r="F2422" i="14"/>
  <c r="F2423" i="14"/>
  <c r="F2424" i="14"/>
  <c r="F2425" i="14"/>
  <c r="F2426" i="14"/>
  <c r="F2427" i="14"/>
  <c r="F2428" i="14"/>
  <c r="F2429" i="14"/>
  <c r="F2430" i="14"/>
  <c r="F2431" i="14"/>
  <c r="F2432" i="14"/>
  <c r="F2433" i="14"/>
  <c r="F2434" i="14"/>
  <c r="F2435" i="14"/>
  <c r="F2436" i="14"/>
  <c r="F2437" i="14"/>
  <c r="F2438" i="14"/>
  <c r="F2439" i="14"/>
  <c r="F2440" i="14"/>
  <c r="F2441" i="14"/>
  <c r="F2442" i="14"/>
  <c r="F2443" i="14"/>
  <c r="F2444" i="14"/>
  <c r="F2445" i="14"/>
  <c r="F2446" i="14"/>
  <c r="F2447" i="14"/>
  <c r="F2448" i="14"/>
  <c r="F2449" i="14"/>
  <c r="F2450" i="14"/>
  <c r="F2451" i="14"/>
  <c r="F2452" i="14"/>
  <c r="F2453" i="14"/>
  <c r="F2454" i="14"/>
  <c r="F2455" i="14"/>
  <c r="F2456" i="14"/>
  <c r="F2457" i="14"/>
  <c r="F2458" i="14"/>
  <c r="F2459" i="14"/>
  <c r="F2460" i="14"/>
  <c r="F2461" i="14"/>
  <c r="F2462" i="14"/>
  <c r="F2463" i="14"/>
  <c r="F2464" i="14"/>
  <c r="F2465" i="14"/>
  <c r="F2466" i="14"/>
  <c r="F2467" i="14"/>
  <c r="F2468" i="14"/>
  <c r="F2469" i="14"/>
  <c r="F2470" i="14"/>
  <c r="F2471" i="14"/>
  <c r="F2472" i="14"/>
  <c r="F2473" i="14"/>
  <c r="F2474" i="14"/>
  <c r="F2475" i="14"/>
  <c r="F2476" i="14"/>
  <c r="F2477" i="14"/>
  <c r="F2478" i="14"/>
  <c r="F2479" i="14"/>
  <c r="F2480" i="14"/>
  <c r="F2481" i="14"/>
  <c r="F2482" i="14"/>
  <c r="F2483" i="14"/>
  <c r="F2484" i="14"/>
  <c r="F2485" i="14"/>
  <c r="F2486" i="14"/>
  <c r="F2487" i="14"/>
  <c r="F2488" i="14"/>
  <c r="F2489" i="14"/>
  <c r="F2490" i="14"/>
  <c r="F2491" i="14"/>
  <c r="F2492" i="14"/>
  <c r="F2493" i="14"/>
  <c r="F2494" i="14"/>
  <c r="F2495" i="14"/>
  <c r="F2496" i="14"/>
  <c r="F2497" i="14"/>
  <c r="F2498" i="14"/>
  <c r="F2499" i="14"/>
  <c r="F2500" i="14"/>
  <c r="F2501" i="14"/>
  <c r="F2502" i="14"/>
  <c r="F2503" i="14"/>
  <c r="F2504" i="14"/>
  <c r="F2505" i="14"/>
  <c r="F2506" i="14"/>
  <c r="F2507" i="14"/>
  <c r="F2508" i="14"/>
  <c r="F2509" i="14"/>
  <c r="F2510" i="14"/>
  <c r="F2511" i="14"/>
  <c r="F2512" i="14"/>
  <c r="F2513" i="14"/>
  <c r="F2514" i="14"/>
  <c r="F2515" i="14"/>
  <c r="F2516" i="14"/>
  <c r="F2517" i="14"/>
  <c r="F2518" i="14"/>
  <c r="F2519" i="14"/>
  <c r="F2520" i="14"/>
  <c r="F2521" i="14"/>
  <c r="F2522" i="14"/>
  <c r="F2523" i="14"/>
  <c r="F2524" i="14"/>
  <c r="F2525" i="14"/>
  <c r="F2526" i="14"/>
  <c r="F2527" i="14"/>
  <c r="F2528" i="14"/>
  <c r="F2529" i="14"/>
  <c r="F2530" i="14"/>
  <c r="F2531" i="14"/>
  <c r="F2532" i="14"/>
  <c r="F2533" i="14"/>
  <c r="F2534" i="14"/>
  <c r="F2535" i="14"/>
  <c r="F2536" i="14"/>
  <c r="F2537" i="14"/>
  <c r="F2538" i="14"/>
  <c r="F2539" i="14"/>
  <c r="F2540" i="14"/>
  <c r="F2541" i="14"/>
  <c r="F2542" i="14"/>
  <c r="F2543" i="14"/>
  <c r="F2544" i="14"/>
  <c r="F2545" i="14"/>
  <c r="F2546" i="14"/>
  <c r="F2547" i="14"/>
  <c r="F2548" i="14"/>
  <c r="F2549" i="14"/>
  <c r="F2550" i="14"/>
  <c r="F2551" i="14"/>
  <c r="F2552" i="14"/>
  <c r="F2553" i="14"/>
  <c r="F2554" i="14"/>
  <c r="F2555" i="14"/>
  <c r="F2556" i="14"/>
  <c r="F2557" i="14"/>
  <c r="F2558" i="14"/>
  <c r="F2559" i="14"/>
  <c r="F2560" i="14"/>
  <c r="F2561" i="14"/>
  <c r="F2562" i="14"/>
  <c r="F2563" i="14"/>
  <c r="F2564" i="14"/>
  <c r="F2565" i="14"/>
  <c r="F2566" i="14"/>
  <c r="F2567" i="14"/>
  <c r="F2568" i="14"/>
  <c r="F2569" i="14"/>
  <c r="F2570" i="14"/>
  <c r="F2571" i="14"/>
  <c r="F2572" i="14"/>
  <c r="F2573" i="14"/>
  <c r="F2574" i="14"/>
  <c r="F2575" i="14"/>
  <c r="F2576" i="14"/>
  <c r="F2577" i="14"/>
  <c r="F2578" i="14"/>
  <c r="F2579" i="14"/>
  <c r="F2580" i="14"/>
  <c r="F2581" i="14"/>
  <c r="F2582" i="14"/>
  <c r="F2583" i="14"/>
  <c r="F2584" i="14"/>
  <c r="F2585" i="14"/>
  <c r="F2586" i="14"/>
  <c r="F2587" i="14"/>
  <c r="F2588" i="14"/>
  <c r="F2589" i="14"/>
  <c r="F2590" i="14"/>
  <c r="F2591" i="14"/>
  <c r="F2592" i="14"/>
  <c r="F2593" i="14"/>
  <c r="F2594" i="14"/>
  <c r="F2595" i="14"/>
  <c r="F2596" i="14"/>
  <c r="F2597" i="14"/>
  <c r="F2598" i="14"/>
  <c r="F2599" i="14"/>
  <c r="F2600" i="14"/>
  <c r="F2601" i="14"/>
  <c r="F2602" i="14"/>
  <c r="F2603" i="14"/>
  <c r="F2604" i="14"/>
  <c r="F2605" i="14"/>
  <c r="F2606" i="14"/>
  <c r="F2607" i="14"/>
  <c r="F2608" i="14"/>
  <c r="F2609" i="14"/>
  <c r="F2610" i="14"/>
  <c r="F2611" i="14"/>
  <c r="F2612" i="14"/>
  <c r="F2613" i="14"/>
  <c r="F2614" i="14"/>
  <c r="F2615" i="14"/>
  <c r="F2616" i="14"/>
  <c r="F2617" i="14"/>
  <c r="F2618" i="14"/>
  <c r="F2619" i="14"/>
  <c r="F2620" i="14"/>
  <c r="F2621" i="14"/>
  <c r="F2622" i="14"/>
  <c r="F2623" i="14"/>
  <c r="F2624" i="14"/>
  <c r="F2625" i="14"/>
  <c r="F2626" i="14"/>
  <c r="F2627" i="14"/>
  <c r="F2628" i="14"/>
  <c r="F2629" i="14"/>
  <c r="F2630" i="14"/>
  <c r="F2631" i="14"/>
  <c r="F2632" i="14"/>
  <c r="F2633" i="14"/>
  <c r="F2634" i="14"/>
  <c r="F2635" i="14"/>
  <c r="F2636" i="14"/>
  <c r="F2637" i="14"/>
  <c r="F2638" i="14"/>
  <c r="F2639" i="14"/>
  <c r="F2640" i="14"/>
  <c r="F2641" i="14"/>
  <c r="F2642" i="14"/>
  <c r="F2643" i="14"/>
  <c r="F2644" i="14"/>
  <c r="F2645" i="14"/>
  <c r="F2646" i="14"/>
  <c r="F2647" i="14"/>
  <c r="F2648" i="14"/>
  <c r="F2649" i="14"/>
  <c r="F2650" i="14"/>
  <c r="F2651" i="14"/>
  <c r="F2652" i="14"/>
  <c r="F2653" i="14"/>
  <c r="F2654" i="14"/>
  <c r="F2655" i="14"/>
  <c r="F2656" i="14"/>
  <c r="F2657" i="14"/>
  <c r="F2658" i="14"/>
  <c r="F2659" i="14"/>
  <c r="F2660" i="14"/>
  <c r="F2661" i="14"/>
  <c r="F2662" i="14"/>
  <c r="F2663" i="14"/>
  <c r="F2664" i="14"/>
  <c r="F2665" i="14"/>
  <c r="F2666" i="14"/>
  <c r="F2667" i="14"/>
  <c r="F2668" i="14"/>
  <c r="F2669" i="14"/>
  <c r="F2670" i="14"/>
  <c r="F2671" i="14"/>
  <c r="F2672" i="14"/>
  <c r="F2673" i="14"/>
  <c r="F2674" i="14"/>
  <c r="F2675" i="14"/>
  <c r="F2676" i="14"/>
  <c r="F2677" i="14"/>
  <c r="F2678" i="14"/>
  <c r="F2679" i="14"/>
  <c r="F2680" i="14"/>
  <c r="F2681" i="14"/>
  <c r="F2682" i="14"/>
  <c r="F2683" i="14"/>
  <c r="F2684" i="14"/>
  <c r="F2685" i="14"/>
  <c r="F2686" i="14"/>
  <c r="F2687" i="14"/>
  <c r="F2688" i="14"/>
  <c r="F2689" i="14"/>
  <c r="F2690" i="14"/>
  <c r="F2691" i="14"/>
  <c r="F2692" i="14"/>
  <c r="F2693" i="14"/>
  <c r="F2694" i="14"/>
  <c r="F2695" i="14"/>
  <c r="F2696" i="14"/>
  <c r="F2697" i="14"/>
  <c r="F2698" i="14"/>
  <c r="F2699" i="14"/>
  <c r="F2700" i="14"/>
  <c r="F2701" i="14"/>
  <c r="F2702" i="14"/>
  <c r="F2703" i="14"/>
  <c r="F2704" i="14"/>
  <c r="F2705" i="14"/>
  <c r="F2706" i="14"/>
  <c r="F2707" i="14"/>
  <c r="F2708" i="14"/>
  <c r="F2709" i="14"/>
  <c r="F2710" i="14"/>
  <c r="F2711" i="14"/>
  <c r="F2712" i="14"/>
  <c r="F2713" i="14"/>
  <c r="F2714" i="14"/>
  <c r="F2715" i="14"/>
  <c r="F2716" i="14"/>
  <c r="F2717" i="14"/>
  <c r="F2718" i="14"/>
  <c r="F2719" i="14"/>
  <c r="F2720" i="14"/>
  <c r="F2721" i="14"/>
  <c r="F2722" i="14"/>
  <c r="F2723" i="14"/>
  <c r="F2724" i="14"/>
  <c r="F2725" i="14"/>
  <c r="F2726" i="14"/>
  <c r="F2727" i="14"/>
  <c r="F2728" i="14"/>
  <c r="F2729" i="14"/>
  <c r="F2730" i="14"/>
  <c r="F2731" i="14"/>
  <c r="F2732" i="14"/>
  <c r="F2733" i="14"/>
  <c r="F2734" i="14"/>
  <c r="F2735" i="14"/>
  <c r="F2736" i="14"/>
  <c r="F2737" i="14"/>
  <c r="F2738" i="14"/>
  <c r="F2739" i="14"/>
  <c r="F2740" i="14"/>
  <c r="F2741" i="14"/>
  <c r="F2742" i="14"/>
  <c r="F2743" i="14"/>
  <c r="F2744" i="14"/>
  <c r="F2745" i="14"/>
  <c r="F2746" i="14"/>
  <c r="F2747" i="14"/>
  <c r="F2748" i="14"/>
  <c r="F2749" i="14"/>
  <c r="F2750" i="14"/>
  <c r="F2751" i="14"/>
  <c r="F2752" i="14"/>
  <c r="F2753" i="14"/>
  <c r="F2754" i="14"/>
  <c r="F2755" i="14"/>
  <c r="F2756" i="14"/>
  <c r="F2757" i="14"/>
  <c r="F2758" i="14"/>
  <c r="F2759" i="14"/>
  <c r="F2760" i="14"/>
  <c r="F2761" i="14"/>
  <c r="F2762" i="14"/>
  <c r="F2763" i="14"/>
  <c r="F2764" i="14"/>
  <c r="F2765" i="14"/>
  <c r="F2766" i="14"/>
  <c r="F2767" i="14"/>
  <c r="F2768" i="14"/>
  <c r="F2769" i="14"/>
  <c r="F2770" i="14"/>
  <c r="F2771" i="14"/>
  <c r="F2772" i="14"/>
  <c r="F2773" i="14"/>
  <c r="F2774" i="14"/>
  <c r="F2775" i="14"/>
  <c r="F2776" i="14"/>
  <c r="F2777" i="14"/>
  <c r="F2778" i="14"/>
  <c r="F2779" i="14"/>
  <c r="F2780" i="14"/>
  <c r="F2781" i="14"/>
  <c r="F2782" i="14"/>
  <c r="F2783" i="14"/>
  <c r="F2784" i="14"/>
  <c r="F2785" i="14"/>
  <c r="F2786" i="14"/>
  <c r="F2787" i="14"/>
  <c r="F2788" i="14"/>
  <c r="F2789" i="14"/>
  <c r="F2790" i="14"/>
  <c r="F2791" i="14"/>
  <c r="F2792" i="14"/>
  <c r="F2793" i="14"/>
  <c r="F2794" i="14"/>
  <c r="F2795" i="14"/>
  <c r="F2796" i="14"/>
  <c r="F2797" i="14"/>
  <c r="F2798" i="14"/>
  <c r="F2799" i="14"/>
  <c r="F2800" i="14"/>
  <c r="F2801" i="14"/>
  <c r="F2802" i="14"/>
  <c r="F2803" i="14"/>
  <c r="F2804" i="14"/>
  <c r="F2805" i="14"/>
  <c r="F2806" i="14"/>
  <c r="F2807" i="14"/>
  <c r="F2808" i="14"/>
  <c r="F2809" i="14"/>
  <c r="F2810" i="14"/>
  <c r="F2811" i="14"/>
  <c r="BT1" i="12"/>
  <c r="BS1" i="12"/>
  <c r="BR1" i="12"/>
  <c r="BQ1" i="12"/>
  <c r="BP1" i="12"/>
  <c r="BO1" i="12"/>
  <c r="BN1" i="12"/>
  <c r="BM1" i="12"/>
  <c r="BL1" i="12"/>
  <c r="BK1" i="12"/>
  <c r="BJ1" i="12"/>
  <c r="BI1" i="12"/>
  <c r="BH1" i="12"/>
  <c r="BG1" i="12"/>
  <c r="BF1" i="12"/>
  <c r="BE1" i="12"/>
  <c r="BD1" i="12"/>
  <c r="BC1" i="12"/>
  <c r="BB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M1" i="12"/>
  <c r="L1" i="12"/>
  <c r="K1" i="12"/>
  <c r="J1" i="12"/>
  <c r="I1" i="12"/>
  <c r="H1" i="12"/>
  <c r="G1" i="12"/>
  <c r="F1" i="12"/>
  <c r="E1" i="12"/>
  <c r="D1" i="12"/>
  <c r="C1" i="12"/>
  <c r="B1" i="12"/>
  <c r="A1" i="12"/>
  <c r="H9" i="4" l="1"/>
  <c r="D9" i="4"/>
  <c r="F9" i="4"/>
  <c r="BT1" i="13"/>
  <c r="BS1" i="13"/>
  <c r="BR1" i="13"/>
  <c r="BT11" i="12"/>
  <c r="BS11" i="12"/>
  <c r="BR11" i="12"/>
  <c r="BQ11" i="12"/>
  <c r="BP11" i="12"/>
  <c r="BO11" i="12"/>
  <c r="BN11" i="12"/>
  <c r="BM11" i="12"/>
  <c r="BL11" i="12"/>
  <c r="BK11" i="12"/>
  <c r="BJ11" i="12"/>
  <c r="BI11" i="12"/>
  <c r="BH11" i="12"/>
  <c r="BG11" i="12"/>
  <c r="BF11" i="12"/>
  <c r="BE11" i="12"/>
  <c r="BD11" i="12"/>
  <c r="BC11" i="12"/>
  <c r="BB11" i="12"/>
  <c r="BA11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BQ1" i="13"/>
  <c r="BP1" i="13"/>
  <c r="BO1" i="13"/>
  <c r="F26" i="11"/>
  <c r="BN1" i="13"/>
  <c r="BM1" i="13"/>
  <c r="BL1" i="13"/>
  <c r="BK1" i="13"/>
  <c r="BJ1" i="13"/>
  <c r="BI1" i="13"/>
  <c r="BH1" i="13"/>
  <c r="BG1" i="13"/>
  <c r="BF1" i="13"/>
  <c r="BE1" i="13"/>
  <c r="BD1" i="13"/>
  <c r="BC1" i="13"/>
  <c r="BB1" i="13"/>
  <c r="BA1" i="13"/>
  <c r="AZ1" i="13"/>
  <c r="AY1" i="13"/>
  <c r="AX1" i="13"/>
  <c r="AW1" i="13"/>
  <c r="AV1" i="13"/>
  <c r="AU1" i="13"/>
  <c r="AT1" i="13"/>
  <c r="AS1" i="13"/>
  <c r="AR1" i="13"/>
  <c r="AQ1" i="13"/>
  <c r="AP1" i="13"/>
  <c r="AO1" i="13"/>
  <c r="AN1" i="13"/>
  <c r="AM1" i="13"/>
  <c r="AL1" i="13"/>
  <c r="AK1" i="13"/>
  <c r="AJ1" i="13"/>
  <c r="AI1" i="13"/>
  <c r="AH1" i="13"/>
  <c r="AG1" i="13"/>
  <c r="AF1" i="13"/>
  <c r="AE1" i="13"/>
  <c r="AD1" i="13"/>
  <c r="AC1" i="13"/>
  <c r="AB1" i="13"/>
  <c r="AA1" i="13"/>
  <c r="Z1" i="13"/>
  <c r="Y1" i="13"/>
  <c r="X1" i="13"/>
  <c r="W1" i="13"/>
  <c r="V1" i="13"/>
  <c r="U1" i="13"/>
  <c r="T1" i="13"/>
  <c r="S1" i="13"/>
  <c r="R1" i="13"/>
  <c r="Q1" i="13"/>
  <c r="P1" i="13"/>
  <c r="O1" i="13"/>
  <c r="N1" i="13"/>
  <c r="M1" i="13"/>
  <c r="L1" i="13"/>
  <c r="K1" i="13"/>
  <c r="J1" i="13"/>
  <c r="I1" i="13"/>
  <c r="H1" i="13"/>
  <c r="G1" i="13"/>
  <c r="F1" i="13"/>
  <c r="E1" i="13"/>
  <c r="D1" i="13"/>
  <c r="C1" i="13"/>
  <c r="B1" i="13"/>
  <c r="A1" i="13"/>
  <c r="G53" i="19" l="1" a="1"/>
  <c r="G53" i="19" s="1"/>
  <c r="G43" i="19" a="1"/>
  <c r="G43" i="19" s="1"/>
  <c r="F44" i="19" a="1"/>
  <c r="F44" i="19" s="1"/>
  <c r="F49" i="19" a="1"/>
  <c r="F49" i="19" s="1"/>
  <c r="G45" i="19" a="1"/>
  <c r="G45" i="19" s="1"/>
  <c r="F42" i="19" a="1"/>
  <c r="F42" i="19" s="1"/>
  <c r="G50" i="19" a="1"/>
  <c r="G50" i="19" s="1"/>
  <c r="G48" i="19" a="1"/>
  <c r="G48" i="19" s="1"/>
  <c r="G46" i="19" a="1"/>
  <c r="G46" i="19" s="1"/>
  <c r="F52" i="19" a="1"/>
  <c r="F52" i="19" s="1"/>
  <c r="F47" i="19" a="1"/>
  <c r="F47" i="19" s="1"/>
  <c r="G51" i="19" a="1"/>
  <c r="G51" i="19" s="1"/>
  <c r="G51" i="20" a="1"/>
  <c r="G51" i="20" s="1"/>
  <c r="F52" i="20" a="1"/>
  <c r="F52" i="20" s="1"/>
  <c r="F46" i="20" a="1"/>
  <c r="F46" i="20" s="1"/>
  <c r="G47" i="20" a="1"/>
  <c r="G47" i="20" s="1"/>
  <c r="G49" i="20" a="1"/>
  <c r="G49" i="20" s="1"/>
  <c r="G53" i="20" a="1"/>
  <c r="G53" i="20" s="1"/>
  <c r="F48" i="20" a="1"/>
  <c r="F48" i="20" s="1"/>
  <c r="G43" i="20" a="1"/>
  <c r="G43" i="20" s="1"/>
  <c r="F50" i="20" a="1"/>
  <c r="F50" i="20" s="1"/>
  <c r="F44" i="20" a="1"/>
  <c r="F44" i="20" s="1"/>
  <c r="G45" i="20" a="1"/>
  <c r="G45" i="20" s="1"/>
  <c r="F42" i="20" a="1"/>
  <c r="F42" i="20" s="1"/>
  <c r="G49" i="18" a="1"/>
  <c r="G49" i="18" s="1"/>
  <c r="G45" i="18" a="1"/>
  <c r="G45" i="18" s="1"/>
  <c r="F57" i="18" a="1"/>
  <c r="F57" i="18" s="1"/>
  <c r="F55" i="18" a="1"/>
  <c r="F55" i="18" s="1"/>
  <c r="G52" i="18" a="1"/>
  <c r="G52" i="18" s="1"/>
  <c r="F48" i="18" a="1"/>
  <c r="F48" i="18" s="1"/>
  <c r="F44" i="18" a="1"/>
  <c r="F44" i="18" s="1"/>
  <c r="G50" i="18" a="1"/>
  <c r="G50" i="18" s="1"/>
  <c r="G56" i="18" a="1"/>
  <c r="G56" i="18" s="1"/>
  <c r="G43" i="18" a="1"/>
  <c r="G43" i="18" s="1"/>
  <c r="F46" i="18" a="1"/>
  <c r="F46" i="18" s="1"/>
  <c r="F42" i="18" a="1"/>
  <c r="F42" i="18" s="1"/>
  <c r="G47" i="18" a="1"/>
  <c r="G47" i="18" s="1"/>
  <c r="G54" i="18" a="1"/>
  <c r="G54" i="18" s="1"/>
  <c r="G58" i="18" a="1"/>
  <c r="G58" i="18" s="1"/>
  <c r="F53" i="18" a="1"/>
  <c r="F53" i="18" s="1"/>
  <c r="F51" i="18" a="1"/>
  <c r="F51" i="18" s="1"/>
  <c r="B5" i="4"/>
  <c r="C5" i="4" s="1"/>
  <c r="C4" i="4"/>
  <c r="B9" i="4" l="1"/>
  <c r="F46" i="11" s="1" a="1"/>
  <c r="F46" i="11" s="1"/>
  <c r="B8" i="4"/>
  <c r="F74" i="11" s="1" a="1"/>
  <c r="F74" i="11" s="1"/>
  <c r="F118" i="21" l="1" a="1"/>
  <c r="F118" i="21" s="1"/>
  <c r="F32" i="21" a="1"/>
  <c r="F32" i="21" s="1"/>
  <c r="G32" i="21" s="1"/>
  <c r="F19" i="21" a="1"/>
  <c r="F19" i="21" s="1"/>
  <c r="F13" i="21" a="1"/>
  <c r="F13" i="21" s="1"/>
  <c r="F10" i="21" a="1"/>
  <c r="F10" i="21" s="1"/>
  <c r="F8" i="21" a="1"/>
  <c r="F8" i="21" s="1"/>
  <c r="F111" i="21" a="1"/>
  <c r="F111" i="21" s="1"/>
  <c r="G111" i="21" s="1"/>
  <c r="F107" i="21" a="1"/>
  <c r="F107" i="21" s="1"/>
  <c r="F20" i="21" a="1"/>
  <c r="F20" i="21" s="1"/>
  <c r="F15" i="21" a="1"/>
  <c r="F15" i="21" s="1"/>
  <c r="F121" i="21" a="1"/>
  <c r="F121" i="21" s="1"/>
  <c r="F116" i="21" a="1"/>
  <c r="F116" i="21" s="1"/>
  <c r="F34" i="21" a="1"/>
  <c r="F34" i="21" s="1"/>
  <c r="G34" i="21" s="1"/>
  <c r="F22" i="21" a="1"/>
  <c r="F22" i="21" s="1"/>
  <c r="F18" i="21" a="1"/>
  <c r="F18" i="21" s="1"/>
  <c r="G11" i="21" a="1"/>
  <c r="G11" i="21" s="1"/>
  <c r="G9" i="21" a="1"/>
  <c r="G9" i="21" s="1"/>
  <c r="G7" i="21" a="1"/>
  <c r="G7" i="21" s="1"/>
  <c r="F29" i="21" a="1"/>
  <c r="F29" i="21" s="1"/>
  <c r="G29" i="21" s="1"/>
  <c r="G10" i="21" a="1"/>
  <c r="G10" i="21" s="1"/>
  <c r="G8" i="21" a="1"/>
  <c r="G8" i="21" s="1"/>
  <c r="F105" i="21" a="1"/>
  <c r="F105" i="21" s="1"/>
  <c r="F39" i="21" a="1"/>
  <c r="F39" i="21" s="1"/>
  <c r="F30" i="21" a="1"/>
  <c r="F30" i="21" s="1"/>
  <c r="G30" i="21" s="1"/>
  <c r="F113" i="21" a="1"/>
  <c r="F113" i="21" s="1"/>
  <c r="F120" i="21" a="1"/>
  <c r="F120" i="21" s="1"/>
  <c r="F115" i="21" a="1"/>
  <c r="F115" i="21" s="1"/>
  <c r="F110" i="21" a="1"/>
  <c r="F110" i="21" s="1"/>
  <c r="G110" i="21" s="1"/>
  <c r="F21" i="21" a="1"/>
  <c r="F21" i="21" s="1"/>
  <c r="F17" i="21" a="1"/>
  <c r="F17" i="21" s="1"/>
  <c r="F11" i="21" a="1"/>
  <c r="F11" i="21" s="1"/>
  <c r="F9" i="21" a="1"/>
  <c r="F9" i="21" s="1"/>
  <c r="F7" i="21" a="1"/>
  <c r="F7" i="21" s="1"/>
  <c r="F103" i="21" a="1"/>
  <c r="F103" i="21" s="1"/>
  <c r="F38" i="21" a="1"/>
  <c r="F38" i="21" s="1"/>
  <c r="F33" i="21" a="1"/>
  <c r="F33" i="21" s="1"/>
  <c r="G33" i="21" s="1"/>
  <c r="F109" i="21" a="1"/>
  <c r="F109" i="21" s="1"/>
  <c r="G109" i="21" s="1"/>
  <c r="F102" i="21" a="1"/>
  <c r="F102" i="21" s="1"/>
  <c r="F37" i="21" a="1"/>
  <c r="F37" i="21" s="1"/>
  <c r="C5" i="21" a="1"/>
  <c r="C5" i="21" s="1"/>
  <c r="C6" i="21" s="1"/>
  <c r="F119" i="21" a="1"/>
  <c r="F119" i="21" s="1"/>
  <c r="G98" i="21" a="1"/>
  <c r="G98" i="21" s="1"/>
  <c r="G94" i="21" a="1"/>
  <c r="G94" i="21" s="1"/>
  <c r="G90" i="21" a="1"/>
  <c r="G90" i="21" s="1"/>
  <c r="G86" i="21" a="1"/>
  <c r="G86" i="21" s="1"/>
  <c r="G82" i="21" a="1"/>
  <c r="G82" i="21" s="1"/>
  <c r="G78" i="21" a="1"/>
  <c r="G78" i="21" s="1"/>
  <c r="F74" i="21" a="1"/>
  <c r="F74" i="21" s="1"/>
  <c r="F70" i="21" a="1"/>
  <c r="F70" i="21" s="1"/>
  <c r="G66" i="21" a="1"/>
  <c r="G66" i="21" s="1"/>
  <c r="G62" i="21" a="1"/>
  <c r="G62" i="21" s="1"/>
  <c r="F58" i="21" a="1"/>
  <c r="F58" i="21" s="1"/>
  <c r="F54" i="21" a="1"/>
  <c r="F54" i="21" s="1"/>
  <c r="F50" i="21" a="1"/>
  <c r="F50" i="21" s="1"/>
  <c r="F46" i="21" a="1"/>
  <c r="F46" i="21" s="1"/>
  <c r="F42" i="21" a="1"/>
  <c r="F42" i="21" s="1"/>
  <c r="F97" i="21" a="1"/>
  <c r="F97" i="21" s="1"/>
  <c r="F93" i="21" a="1"/>
  <c r="F93" i="21" s="1"/>
  <c r="F89" i="21" a="1"/>
  <c r="F89" i="21" s="1"/>
  <c r="F85" i="21" a="1"/>
  <c r="F85" i="21" s="1"/>
  <c r="F81" i="21" a="1"/>
  <c r="F81" i="21" s="1"/>
  <c r="G77" i="21" a="1"/>
  <c r="G77" i="21" s="1"/>
  <c r="G73" i="21" a="1"/>
  <c r="G73" i="21" s="1"/>
  <c r="G69" i="21" a="1"/>
  <c r="G69" i="21" s="1"/>
  <c r="F65" i="21" a="1"/>
  <c r="F65" i="21" s="1"/>
  <c r="G61" i="21" a="1"/>
  <c r="G61" i="21" s="1"/>
  <c r="G57" i="21" a="1"/>
  <c r="G57" i="21" s="1"/>
  <c r="G53" i="21" a="1"/>
  <c r="G53" i="21" s="1"/>
  <c r="G49" i="21" a="1"/>
  <c r="G49" i="21" s="1"/>
  <c r="G45" i="21" a="1"/>
  <c r="G45" i="21" s="1"/>
  <c r="G96" i="21" a="1"/>
  <c r="G96" i="21" s="1"/>
  <c r="G92" i="21" a="1"/>
  <c r="G92" i="21" s="1"/>
  <c r="G88" i="21" a="1"/>
  <c r="G88" i="21" s="1"/>
  <c r="G84" i="21" a="1"/>
  <c r="G84" i="21" s="1"/>
  <c r="G80" i="21" a="1"/>
  <c r="G80" i="21" s="1"/>
  <c r="F76" i="21" a="1"/>
  <c r="F76" i="21" s="1"/>
  <c r="F72" i="21" a="1"/>
  <c r="F72" i="21" s="1"/>
  <c r="F68" i="21" a="1"/>
  <c r="F68" i="21" s="1"/>
  <c r="G64" i="21" a="1"/>
  <c r="G64" i="21" s="1"/>
  <c r="F60" i="21" a="1"/>
  <c r="F60" i="21" s="1"/>
  <c r="F56" i="21" a="1"/>
  <c r="F56" i="21" s="1"/>
  <c r="F52" i="21" a="1"/>
  <c r="F52" i="21" s="1"/>
  <c r="F48" i="21" a="1"/>
  <c r="F48" i="21" s="1"/>
  <c r="F44" i="21" a="1"/>
  <c r="F44" i="21" s="1"/>
  <c r="F95" i="21" a="1"/>
  <c r="F95" i="21" s="1"/>
  <c r="F91" i="21" a="1"/>
  <c r="F91" i="21" s="1"/>
  <c r="F87" i="21" a="1"/>
  <c r="F87" i="21" s="1"/>
  <c r="F83" i="21" a="1"/>
  <c r="F83" i="21" s="1"/>
  <c r="F79" i="21" a="1"/>
  <c r="F79" i="21" s="1"/>
  <c r="G75" i="21" a="1"/>
  <c r="G75" i="21" s="1"/>
  <c r="G71" i="21" a="1"/>
  <c r="G71" i="21" s="1"/>
  <c r="G67" i="21" a="1"/>
  <c r="G67" i="21" s="1"/>
  <c r="F63" i="21" a="1"/>
  <c r="F63" i="21" s="1"/>
  <c r="G59" i="21" a="1"/>
  <c r="G59" i="21" s="1"/>
  <c r="G55" i="21" a="1"/>
  <c r="G55" i="21" s="1"/>
  <c r="G51" i="21" a="1"/>
  <c r="G51" i="21" s="1"/>
  <c r="G47" i="21" a="1"/>
  <c r="G47" i="21" s="1"/>
  <c r="G43" i="21" a="1"/>
  <c r="G43" i="21" s="1"/>
  <c r="G32" i="20"/>
  <c r="G66" i="20"/>
  <c r="G34" i="20"/>
  <c r="G30" i="20"/>
  <c r="G64" i="20"/>
  <c r="G65" i="20"/>
  <c r="G33" i="20"/>
  <c r="G29" i="20"/>
  <c r="C6" i="20"/>
  <c r="G32" i="19"/>
  <c r="G66" i="19"/>
  <c r="G34" i="19"/>
  <c r="G30" i="19"/>
  <c r="G65" i="19"/>
  <c r="G33" i="19"/>
  <c r="G29" i="19"/>
  <c r="G64" i="19"/>
  <c r="G32" i="18"/>
  <c r="G71" i="18"/>
  <c r="G34" i="18"/>
  <c r="G30" i="18"/>
  <c r="G70" i="18"/>
  <c r="G33" i="18"/>
  <c r="G29" i="18"/>
  <c r="G69" i="18"/>
  <c r="C6" i="18"/>
  <c r="G47" i="11" a="1"/>
  <c r="G47" i="11" s="1"/>
  <c r="G55" i="11" a="1"/>
  <c r="G55" i="11" s="1"/>
  <c r="G45" i="11" a="1"/>
  <c r="G45" i="11" s="1"/>
  <c r="G53" i="11" a="1"/>
  <c r="G53" i="11" s="1"/>
  <c r="G51" i="11" a="1"/>
  <c r="G51" i="11" s="1"/>
  <c r="G57" i="11" a="1"/>
  <c r="G57" i="11" s="1"/>
  <c r="G49" i="11" a="1"/>
  <c r="G49" i="11" s="1"/>
  <c r="F54" i="11" a="1"/>
  <c r="F54" i="11" s="1"/>
  <c r="F42" i="11" a="1"/>
  <c r="F42" i="11" s="1"/>
  <c r="F52" i="11" a="1"/>
  <c r="F52" i="11" s="1"/>
  <c r="F50" i="11" a="1"/>
  <c r="F50" i="11" s="1"/>
  <c r="F56" i="11" a="1"/>
  <c r="F56" i="11" s="1"/>
  <c r="F48" i="11" a="1"/>
  <c r="F48" i="11" s="1"/>
  <c r="F44" i="11" a="1"/>
  <c r="F44" i="11" s="1"/>
  <c r="G43" i="11" a="1"/>
  <c r="G43" i="11" s="1"/>
  <c r="G7" i="11" a="1"/>
  <c r="G7" i="11" s="1"/>
  <c r="F33" i="11" a="1"/>
  <c r="F33" i="11" s="1"/>
  <c r="G33" i="11" s="1"/>
  <c r="F60" i="11" a="1"/>
  <c r="F60" i="11" s="1"/>
  <c r="F38" i="11" a="1"/>
  <c r="F38" i="11" s="1"/>
  <c r="F34" i="11" a="1"/>
  <c r="F34" i="11" s="1"/>
  <c r="G34" i="11" s="1"/>
  <c r="G11" i="11" a="1"/>
  <c r="G11" i="11" s="1"/>
  <c r="F73" i="11" a="1"/>
  <c r="F73" i="11" s="1"/>
  <c r="F15" i="11" a="1"/>
  <c r="F15" i="11" s="1"/>
  <c r="F17" i="11" a="1"/>
  <c r="F17" i="11" s="1"/>
  <c r="F63" i="11" a="1"/>
  <c r="F63" i="11" s="1"/>
  <c r="F77" i="11" a="1"/>
  <c r="F77" i="11" s="1"/>
  <c r="F71" i="11" a="1"/>
  <c r="F71" i="11" s="1"/>
  <c r="F39" i="11" a="1"/>
  <c r="F39" i="11" s="1"/>
  <c r="F61" i="11" a="1"/>
  <c r="F61" i="11" s="1"/>
  <c r="F32" i="11" a="1"/>
  <c r="F32" i="11" s="1"/>
  <c r="G32" i="11" s="1"/>
  <c r="C5" i="11" a="1"/>
  <c r="C5" i="11" s="1"/>
  <c r="C6" i="11" s="1"/>
  <c r="F65" i="11" a="1"/>
  <c r="F65" i="11" s="1"/>
  <c r="F78" i="11" a="1"/>
  <c r="F78" i="11" s="1"/>
  <c r="F75" i="11" a="1"/>
  <c r="F75" i="11" s="1"/>
  <c r="F10" i="11" a="1"/>
  <c r="F10" i="11" s="1"/>
  <c r="F8" i="11" a="1"/>
  <c r="F8" i="11" s="1"/>
  <c r="F9" i="11" a="1"/>
  <c r="F9" i="11" s="1"/>
  <c r="F67" i="11" a="1"/>
  <c r="F67" i="11" s="1"/>
  <c r="G67" i="11" s="1"/>
  <c r="F79" i="11" a="1"/>
  <c r="F79" i="11" s="1"/>
  <c r="F7" i="11" a="1"/>
  <c r="F7" i="11" s="1"/>
  <c r="F29" i="11" a="1"/>
  <c r="F29" i="11" s="1"/>
  <c r="G29" i="11" s="1"/>
  <c r="F68" i="11" a="1"/>
  <c r="F68" i="11" s="1"/>
  <c r="G68" i="11" s="1"/>
  <c r="F13" i="11" a="1"/>
  <c r="F13" i="11" s="1"/>
  <c r="F11" i="11" a="1"/>
  <c r="F11" i="11" s="1"/>
  <c r="F30" i="11" a="1"/>
  <c r="F30" i="11" s="1"/>
  <c r="G30" i="11" s="1"/>
  <c r="F69" i="11" a="1"/>
  <c r="F69" i="11" s="1"/>
  <c r="G69" i="11" s="1"/>
  <c r="F37" i="11" a="1"/>
  <c r="F37" i="11" s="1"/>
  <c r="F18" i="11" a="1"/>
  <c r="F18" i="11" s="1"/>
  <c r="G8" i="11" a="1"/>
  <c r="G8" i="11" s="1"/>
  <c r="F19" i="11" a="1"/>
  <c r="F19" i="11" s="1"/>
  <c r="F21" i="11" a="1"/>
  <c r="F21" i="11" s="1"/>
  <c r="F20" i="11" a="1"/>
  <c r="F20" i="11" s="1"/>
  <c r="G10" i="11" a="1"/>
  <c r="G10" i="11" s="1"/>
  <c r="G9" i="11" a="1"/>
  <c r="G9" i="11" s="1"/>
  <c r="F22" i="11" a="1"/>
  <c r="F22" i="11" s="1"/>
  <c r="B6" i="4"/>
  <c r="F25" i="21" l="1"/>
  <c r="F122" i="21"/>
  <c r="F25" i="20"/>
  <c r="F78" i="20"/>
  <c r="C6" i="4"/>
  <c r="C4" i="11" s="1"/>
  <c r="C6" i="19"/>
  <c r="F25" i="18"/>
  <c r="F25" i="19"/>
  <c r="F78" i="19"/>
  <c r="F83" i="18"/>
  <c r="F81" i="11"/>
  <c r="F25" i="11"/>
  <c r="C3" i="11"/>
  <c r="C2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<sst xmlns="http://schemas.openxmlformats.org/spreadsheetml/2006/main" count="53224" uniqueCount="5527">
  <si>
    <t>Typ JST</t>
  </si>
  <si>
    <t>WK</t>
  </si>
  <si>
    <t>PK</t>
  </si>
  <si>
    <t>GK</t>
  </si>
  <si>
    <t>GT</t>
  </si>
  <si>
    <t>Kod GUS</t>
  </si>
  <si>
    <t>Nazwa JST</t>
  </si>
  <si>
    <t>PIT
dochody podatników 2022</t>
  </si>
  <si>
    <t>Waloryzacja</t>
  </si>
  <si>
    <t>PIT
dochody zwaloryzowane na 2025</t>
  </si>
  <si>
    <t>Stawka udziału</t>
  </si>
  <si>
    <t>Dochód PIT naliczony na 2025 r.</t>
  </si>
  <si>
    <t>Zwiekszenie PIT w stosunku do obecnego systemu</t>
  </si>
  <si>
    <t>Zwiekszenie PIT w stosunku do obecnego systemu w %</t>
  </si>
  <si>
    <t>CIT
dochody podatników 2022</t>
  </si>
  <si>
    <t>CIT
dochody zwaloryzowane na 2025</t>
  </si>
  <si>
    <t>Dochód CIT naliczony na 2025 r.</t>
  </si>
  <si>
    <t>Zwiekszenie CIT w stosunku do obecnego systemu</t>
  </si>
  <si>
    <t>Zwiekszenie CIT w stosunku do obecnego systemu w %</t>
  </si>
  <si>
    <t>Zwiekszenie PIT i CIT w stosunku do obecnego systemu</t>
  </si>
  <si>
    <t>Zwiekszenie PIT i CIT w stosunku do obecnego systemu w %</t>
  </si>
  <si>
    <t>Potrzeby wyrównawcze</t>
  </si>
  <si>
    <t>Potrzeby ekologiczne</t>
  </si>
  <si>
    <t>Potrzeby rozwojowe</t>
  </si>
  <si>
    <t>Potrzeby oświatowe</t>
  </si>
  <si>
    <t>Potrzeby uzupełniające</t>
  </si>
  <si>
    <t>Subwencja ogólna</t>
  </si>
  <si>
    <t>Obecny system PIT 2024</t>
  </si>
  <si>
    <t>Obecny system CIT 2024</t>
  </si>
  <si>
    <t>Obecny system PIT 2025</t>
  </si>
  <si>
    <t>Obecny system CIT 2025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</si>
  <si>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</si>
  <si>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</si>
  <si>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</si>
  <si>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</si>
  <si>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</si>
  <si>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</si>
  <si>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</si>
  <si>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</si>
  <si>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</si>
  <si>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</si>
  <si>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</si>
  <si>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</si>
  <si>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</si>
  <si>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</si>
  <si>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</si>
  <si>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</si>
  <si>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</si>
  <si>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</si>
  <si>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</si>
  <si>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</si>
  <si>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</si>
  <si>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</si>
  <si>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</si>
  <si>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</si>
  <si>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</si>
  <si>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</si>
  <si>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</si>
  <si>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</si>
  <si>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</si>
  <si>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</si>
  <si>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</si>
  <si>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</si>
  <si>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</si>
  <si>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</si>
  <si>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</si>
  <si>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</si>
  <si>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</si>
  <si>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</si>
  <si>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</si>
  <si>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</si>
  <si>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</si>
  <si>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</si>
  <si>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</si>
  <si>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</si>
  <si>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</si>
  <si>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</si>
  <si>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</si>
  <si>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</si>
  <si>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</si>
  <si>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</si>
  <si>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</si>
  <si>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</si>
  <si>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</si>
  <si>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</si>
  <si>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</si>
  <si>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</si>
  <si>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</si>
  <si>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</si>
  <si>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</si>
  <si>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</si>
  <si>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</si>
  <si>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</si>
  <si>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</si>
  <si>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</si>
  <si>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</si>
  <si>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</si>
  <si>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</si>
  <si>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</si>
  <si>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</si>
  <si>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</si>
  <si>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</si>
  <si>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</si>
  <si>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</si>
  <si>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</si>
  <si>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</si>
  <si>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</si>
  <si>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</si>
  <si>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</si>
  <si>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</si>
  <si>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</si>
  <si>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</si>
  <si>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</si>
  <si>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</si>
  <si>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</si>
  <si>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</si>
  <si>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</si>
  <si>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</si>
  <si>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</si>
  <si>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</si>
  <si>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</si>
  <si>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</si>
  <si>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</si>
  <si>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</si>
  <si>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</si>
  <si>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</si>
  <si>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</si>
  <si>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</si>
  <si>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</si>
  <si>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</si>
  <si>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</si>
  <si>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</si>
  <si>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</si>
  <si>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</si>
  <si>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</si>
  <si>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</si>
  <si>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</si>
  <si>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</si>
  <si>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</si>
  <si>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</si>
  <si>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</si>
  <si>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</si>
  <si>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</si>
  <si>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</si>
  <si>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</si>
  <si>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</si>
  <si>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</si>
  <si>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</si>
  <si>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</si>
  <si>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</si>
  <si>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</si>
  <si>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</si>
  <si>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</si>
  <si>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</si>
  <si>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</si>
  <si>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</si>
  <si>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</si>
  <si>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</si>
  <si>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</si>
  <si>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</si>
  <si>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</si>
  <si>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</si>
  <si>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</si>
  <si>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</si>
  <si>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</si>
  <si>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</si>
  <si>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</si>
  <si>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</si>
  <si>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</si>
  <si>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</si>
  <si>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</si>
  <si>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</si>
  <si>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</si>
  <si>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</si>
  <si>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</si>
  <si>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</si>
  <si>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</si>
  <si>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</si>
  <si>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</si>
  <si>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</si>
  <si>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</si>
  <si>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</si>
  <si>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</si>
  <si>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</si>
  <si>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</si>
  <si>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</si>
  <si>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</si>
  <si>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</si>
  <si>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</si>
  <si>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</si>
  <si>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</si>
  <si>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</si>
  <si>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</si>
  <si>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</si>
  <si>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</si>
  <si>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</si>
  <si>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</si>
  <si>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</si>
  <si>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</si>
  <si>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</si>
  <si>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</si>
  <si>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</si>
  <si>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</si>
  <si>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</si>
  <si>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</si>
  <si>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</si>
  <si>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</si>
  <si>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</si>
  <si>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</si>
  <si>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</si>
  <si>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</si>
  <si>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</si>
  <si>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</si>
  <si>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</si>
  <si>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</si>
  <si>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</si>
  <si>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</si>
  <si>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</si>
  <si>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</si>
  <si>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</si>
  <si>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</si>
  <si>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</si>
  <si>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</si>
  <si>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</si>
  <si>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</si>
  <si>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</si>
  <si>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</si>
  <si>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</si>
  <si>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</si>
  <si>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</si>
  <si>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</si>
  <si>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</si>
  <si>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</si>
  <si>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</si>
  <si>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</si>
  <si>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</si>
  <si>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</si>
  <si>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</si>
  <si>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</si>
  <si>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</si>
  <si>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</si>
  <si>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</si>
  <si>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</si>
  <si>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</si>
  <si>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</si>
  <si>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</si>
  <si>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</si>
  <si>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</si>
  <si>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</si>
  <si>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</si>
  <si>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</si>
  <si>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</si>
  <si>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</si>
  <si>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</si>
  <si>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</si>
  <si>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</si>
  <si>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</si>
  <si>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</si>
  <si>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</si>
  <si>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</si>
  <si>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</si>
  <si>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</si>
  <si>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</si>
  <si>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</si>
  <si>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</si>
  <si>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</si>
  <si>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</si>
  <si>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</si>
  <si>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</si>
  <si>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</si>
  <si>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</si>
  <si>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</si>
  <si>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</si>
  <si>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</si>
  <si>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</si>
  <si>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</si>
  <si>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</si>
  <si>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</si>
  <si>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</si>
  <si>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</si>
  <si>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</si>
  <si>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</si>
  <si>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</si>
  <si>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</si>
  <si>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</si>
  <si>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</si>
  <si>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</si>
  <si>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</si>
  <si>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</si>
  <si>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</si>
  <si>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</si>
  <si>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</si>
  <si>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</si>
  <si>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</si>
  <si>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</si>
  <si>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</si>
  <si>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</si>
  <si>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</si>
  <si>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</si>
  <si>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</si>
  <si>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</si>
  <si>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</si>
  <si>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</si>
  <si>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</si>
  <si>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</si>
  <si>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</si>
  <si>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</si>
  <si>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</si>
  <si>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</si>
  <si>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</si>
  <si>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</si>
  <si>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</si>
  <si>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</si>
  <si>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</si>
  <si>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</si>
  <si>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</si>
  <si>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</si>
  <si>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</si>
  <si>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</si>
  <si>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</si>
  <si>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</si>
  <si>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</si>
  <si>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</si>
  <si>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</si>
  <si>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</si>
  <si>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</si>
  <si>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</si>
  <si>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</si>
  <si>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</si>
  <si>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</si>
  <si>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</si>
  <si>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</si>
  <si>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</si>
  <si>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</si>
  <si>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</si>
  <si>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</si>
  <si>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</si>
  <si>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</si>
  <si>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</si>
  <si>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</si>
  <si>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</si>
  <si>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</si>
  <si>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</si>
  <si>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</si>
  <si>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</si>
  <si>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</si>
  <si>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</si>
  <si>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</si>
  <si>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</si>
  <si>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</si>
  <si>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</si>
  <si>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</si>
  <si>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</si>
  <si>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</si>
  <si>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</si>
  <si>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</si>
  <si>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</si>
  <si>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</si>
  <si>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</si>
  <si>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</si>
  <si>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</si>
  <si>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</si>
  <si>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</si>
  <si>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</si>
  <si>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</si>
  <si>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</si>
  <si>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</si>
  <si>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</si>
  <si>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</si>
  <si>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</si>
  <si>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</si>
  <si>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</si>
  <si>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</si>
  <si>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</si>
  <si>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</si>
  <si>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</si>
  <si>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</si>
  <si>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</si>
  <si>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</si>
  <si>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</si>
  <si>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</si>
  <si>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</si>
  <si>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</si>
  <si>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REJOWIEC-OSADA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</si>
  <si>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</si>
  <si>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</si>
  <si>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</si>
  <si>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</si>
  <si>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</si>
  <si>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</si>
  <si>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</si>
  <si>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</si>
  <si>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</si>
  <si>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</si>
  <si>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</si>
  <si>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</si>
  <si>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</si>
  <si>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</si>
  <si>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</si>
  <si>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</si>
  <si>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</si>
  <si>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</si>
  <si>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</si>
  <si>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</si>
  <si>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</si>
  <si>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</si>
  <si>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</si>
  <si>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</si>
  <si>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</si>
  <si>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</si>
  <si>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</si>
  <si>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</si>
  <si>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</si>
  <si>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</si>
  <si>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</si>
  <si>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</si>
  <si>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</si>
  <si>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</si>
  <si>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</si>
  <si>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</si>
  <si>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</si>
  <si>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</si>
  <si>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</si>
  <si>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</si>
  <si>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</si>
  <si>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</si>
  <si>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</si>
  <si>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</si>
  <si>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</si>
  <si>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</si>
  <si>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</si>
  <si>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</si>
  <si>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</si>
  <si>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</si>
  <si>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</si>
  <si>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</si>
  <si>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</si>
  <si>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</si>
  <si>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</si>
  <si>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</si>
  <si>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</si>
  <si>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</si>
  <si>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</si>
  <si>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</si>
  <si>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</si>
  <si>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</si>
  <si>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</si>
  <si>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</si>
  <si>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</si>
  <si>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</si>
  <si>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</si>
  <si>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</si>
  <si>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</si>
  <si>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</si>
  <si>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</si>
  <si>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</si>
  <si>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</si>
  <si>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</si>
  <si>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</si>
  <si>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</si>
  <si>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</si>
  <si>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</si>
  <si>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</si>
  <si>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</si>
  <si>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</si>
  <si>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</si>
  <si>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</si>
  <si>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</si>
  <si>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</si>
  <si>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</si>
  <si>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</si>
  <si>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</si>
  <si>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</si>
  <si>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</si>
  <si>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</si>
  <si>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</si>
  <si>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</si>
  <si>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</si>
  <si>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</si>
  <si>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</si>
  <si>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</si>
  <si>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</si>
  <si>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</si>
  <si>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</si>
  <si>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</si>
  <si>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</si>
  <si>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</si>
  <si>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</si>
  <si>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</si>
  <si>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</si>
  <si>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</si>
  <si>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</si>
  <si>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</si>
  <si>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</si>
  <si>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</si>
  <si>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</si>
  <si>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</si>
  <si>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</si>
  <si>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</si>
  <si>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</si>
  <si>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</si>
  <si>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</si>
  <si>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</si>
  <si>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</si>
  <si>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</si>
  <si>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</si>
  <si>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</si>
  <si>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</si>
  <si>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</si>
  <si>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</si>
  <si>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</si>
  <si>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</si>
  <si>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</si>
  <si>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</si>
  <si>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</si>
  <si>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</si>
  <si>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</si>
  <si>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</si>
  <si>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</si>
  <si>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</si>
  <si>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</si>
  <si>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</si>
  <si>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</si>
  <si>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</si>
  <si>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</si>
  <si>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</si>
  <si>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</si>
  <si>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</si>
  <si>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</si>
  <si>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</si>
  <si>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</si>
  <si>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</si>
  <si>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</si>
  <si>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</si>
  <si>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</si>
  <si>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</si>
  <si>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</si>
  <si>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</si>
  <si>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</si>
  <si>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</si>
  <si>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</si>
  <si>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</si>
  <si>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</si>
  <si>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</si>
  <si>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</si>
  <si>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</si>
  <si>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</si>
  <si>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</si>
  <si>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</si>
  <si>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</si>
  <si>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</si>
  <si>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</si>
  <si>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</si>
  <si>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</si>
  <si>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</si>
  <si>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</si>
  <si>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</si>
  <si>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</si>
  <si>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</si>
  <si>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</si>
  <si>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</si>
  <si>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</si>
  <si>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</si>
  <si>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</si>
  <si>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</si>
  <si>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</si>
  <si>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</si>
  <si>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</si>
  <si>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</si>
  <si>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</si>
  <si>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</si>
  <si>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</si>
  <si>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</si>
  <si>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</si>
  <si>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</si>
  <si>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</si>
  <si>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</si>
  <si>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</si>
  <si>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</si>
  <si>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</si>
  <si>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</si>
  <si>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</si>
  <si>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</si>
  <si>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</si>
  <si>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</si>
  <si>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</si>
  <si>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</si>
  <si>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</si>
  <si>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</si>
  <si>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</si>
  <si>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</si>
  <si>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</si>
  <si>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</si>
  <si>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</si>
  <si>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</si>
  <si>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</si>
  <si>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</si>
  <si>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</si>
  <si>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</si>
  <si>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</si>
  <si>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</si>
  <si>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</si>
  <si>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</si>
  <si>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</si>
  <si>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</si>
  <si>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</si>
  <si>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</si>
  <si>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</si>
  <si>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</si>
  <si>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</si>
  <si>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</si>
  <si>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</si>
  <si>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</si>
  <si>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</si>
  <si>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</si>
  <si>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</si>
  <si>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</si>
  <si>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</si>
  <si>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</si>
  <si>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</si>
  <si>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</si>
  <si>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</si>
  <si>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</si>
  <si>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</si>
  <si>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</si>
  <si>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</si>
  <si>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</si>
  <si>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</si>
  <si>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</si>
  <si>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</si>
  <si>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</si>
  <si>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</si>
  <si>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</si>
  <si>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</si>
  <si>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</si>
  <si>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</si>
  <si>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</si>
  <si>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</si>
  <si>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</si>
  <si>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</si>
  <si>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</si>
  <si>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</si>
  <si>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</si>
  <si>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</si>
  <si>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</si>
  <si>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</si>
  <si>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</si>
  <si>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</si>
  <si>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</si>
  <si>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</si>
  <si>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</si>
  <si>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</si>
  <si>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</si>
  <si>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</si>
  <si>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</si>
  <si>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</si>
  <si>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</si>
  <si>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</si>
  <si>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</si>
  <si>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</si>
  <si>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</si>
  <si>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</si>
  <si>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</si>
  <si>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</si>
  <si>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</si>
  <si>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</si>
  <si>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</si>
  <si>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</si>
  <si>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</si>
  <si>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</si>
  <si>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</si>
  <si>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</si>
  <si>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</si>
  <si>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</si>
  <si>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</si>
  <si>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</si>
  <si>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</si>
  <si>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</si>
  <si>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</si>
  <si>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</si>
  <si>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</si>
  <si>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</si>
  <si>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</si>
  <si>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</si>
  <si>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</si>
  <si>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</si>
  <si>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</si>
  <si>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</si>
  <si>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</si>
  <si>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</si>
  <si>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</si>
  <si>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</si>
  <si>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</si>
  <si>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</si>
  <si>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</si>
  <si>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</si>
  <si>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</si>
  <si>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</si>
  <si>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</si>
  <si>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</si>
  <si>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</si>
  <si>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</si>
  <si>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</si>
  <si>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</si>
  <si>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</si>
  <si>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</si>
  <si>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</si>
  <si>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</si>
  <si>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</si>
  <si>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</si>
  <si>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</si>
  <si>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</si>
  <si>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</si>
  <si>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</si>
  <si>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</si>
  <si>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</si>
  <si>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</si>
  <si>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</si>
  <si>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</si>
  <si>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</si>
  <si>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</si>
  <si>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</si>
  <si>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</si>
  <si>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</si>
  <si>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</si>
  <si>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</si>
  <si>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</si>
  <si>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</si>
  <si>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</si>
  <si>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</si>
  <si>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</si>
  <si>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</si>
  <si>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</si>
  <si>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</si>
  <si>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</si>
  <si>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</si>
  <si>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</si>
  <si>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</si>
  <si>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</si>
  <si>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</si>
  <si>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</si>
  <si>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</si>
  <si>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</si>
  <si>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</si>
  <si>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</si>
  <si>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</si>
  <si>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</si>
  <si>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</si>
  <si>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</si>
  <si>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</si>
  <si>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</si>
  <si>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</si>
  <si>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</si>
  <si>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</si>
  <si>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</si>
  <si>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</si>
  <si>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</si>
  <si>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</si>
  <si>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</si>
  <si>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</si>
  <si>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</si>
  <si>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</si>
  <si>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</si>
  <si>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</si>
  <si>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</si>
  <si>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</si>
  <si>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</si>
  <si>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</si>
  <si>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</si>
  <si>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</si>
  <si>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</si>
  <si>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</si>
  <si>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</si>
  <si>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</si>
  <si>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</si>
  <si>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</si>
  <si>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</si>
  <si>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</si>
  <si>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</si>
  <si>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</si>
  <si>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</si>
  <si>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</si>
  <si>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</si>
  <si>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</si>
  <si>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</si>
  <si>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</si>
  <si>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</si>
  <si>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</si>
  <si>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</si>
  <si>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</si>
  <si>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</si>
  <si>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</si>
  <si>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</si>
  <si>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</si>
  <si>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</si>
  <si>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</si>
  <si>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</si>
  <si>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</si>
  <si>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</si>
  <si>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</si>
  <si>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</si>
  <si>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</si>
  <si>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</si>
  <si>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</si>
  <si>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</si>
  <si>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</si>
  <si>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</si>
  <si>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</si>
  <si>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</si>
  <si>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</si>
  <si>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</si>
  <si>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</si>
  <si>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</si>
  <si>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</si>
  <si>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</si>
  <si>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</si>
  <si>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</si>
  <si>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</si>
  <si>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</si>
  <si>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</si>
  <si>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</si>
  <si>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</si>
  <si>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</si>
  <si>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</si>
  <si>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</si>
  <si>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</si>
  <si>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</si>
  <si>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</si>
  <si>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</si>
  <si>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</si>
  <si>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</si>
  <si>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</si>
  <si>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</si>
  <si>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</si>
  <si>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</si>
  <si>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</si>
  <si>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</si>
  <si>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</si>
  <si>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</si>
  <si>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</si>
  <si>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</si>
  <si>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</si>
  <si>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</si>
  <si>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</si>
  <si>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</si>
  <si>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</si>
  <si>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</si>
  <si>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</si>
  <si>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</si>
  <si>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</si>
  <si>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</si>
  <si>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</si>
  <si>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</si>
  <si>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</si>
  <si>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</si>
  <si>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</si>
  <si>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</si>
  <si>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</si>
  <si>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</si>
  <si>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</si>
  <si>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</si>
  <si>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</si>
  <si>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</si>
  <si>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</si>
  <si>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</si>
  <si>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</si>
  <si>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</si>
  <si>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</si>
  <si>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</si>
  <si>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</si>
  <si>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</si>
  <si>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</si>
  <si>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</si>
  <si>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</si>
  <si>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</si>
  <si>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</si>
  <si>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</si>
  <si>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</si>
  <si>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</si>
  <si>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</si>
  <si>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</si>
  <si>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</si>
  <si>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</si>
  <si>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</si>
  <si>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</si>
  <si>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</si>
  <si>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</si>
  <si>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</si>
  <si>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</si>
  <si>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</si>
  <si>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</si>
  <si>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</si>
  <si>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</si>
  <si>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</si>
  <si>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</si>
  <si>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</si>
  <si>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</si>
  <si>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</si>
  <si>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</si>
  <si>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</si>
  <si>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</si>
  <si>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</si>
  <si>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</si>
  <si>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</si>
  <si>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</si>
  <si>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</si>
  <si>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</si>
  <si>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</si>
  <si>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</si>
  <si>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</si>
  <si>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</si>
  <si>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</si>
  <si>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</si>
  <si>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</si>
  <si>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</si>
  <si>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</si>
  <si>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</si>
  <si>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</si>
  <si>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</si>
  <si>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</si>
  <si>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</si>
  <si>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</si>
  <si>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</si>
  <si>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</si>
  <si>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</si>
  <si>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</si>
  <si>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</si>
  <si>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</si>
  <si>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</si>
  <si>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</si>
  <si>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</si>
  <si>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</si>
  <si>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</si>
  <si>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</si>
  <si>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</si>
  <si>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</si>
  <si>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</si>
  <si>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</si>
  <si>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</si>
  <si>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</si>
  <si>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</si>
  <si>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</si>
  <si>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</si>
  <si>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</si>
  <si>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</si>
  <si>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</si>
  <si>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</si>
  <si>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</si>
  <si>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</si>
  <si>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</si>
  <si>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</si>
  <si>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</si>
  <si>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</si>
  <si>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</si>
  <si>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</si>
  <si>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</si>
  <si>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</si>
  <si>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</si>
  <si>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</si>
  <si>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</si>
  <si>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</si>
  <si>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</si>
  <si>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</si>
  <si>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</si>
  <si>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</si>
  <si>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</si>
  <si>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</si>
  <si>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</si>
  <si>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</si>
  <si>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</si>
  <si>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</si>
  <si>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</si>
  <si>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</si>
  <si>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</si>
  <si>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</si>
  <si>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</si>
  <si>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</si>
  <si>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</si>
  <si>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</si>
  <si>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</si>
  <si>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</si>
  <si>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</si>
  <si>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</si>
  <si>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</si>
  <si>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</si>
  <si>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</si>
  <si>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</si>
  <si>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</si>
  <si>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</si>
  <si>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</si>
  <si>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</si>
  <si>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</si>
  <si>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</si>
  <si>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</si>
  <si>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</si>
  <si>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</si>
  <si>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</si>
  <si>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</si>
  <si>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</si>
  <si>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</si>
  <si>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</si>
  <si>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</si>
  <si>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</si>
  <si>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</si>
  <si>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</si>
  <si>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</si>
  <si>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</si>
  <si>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</si>
  <si>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</si>
  <si>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</si>
  <si>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</si>
  <si>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</si>
  <si>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</si>
  <si>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</si>
  <si>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</si>
  <si>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</si>
  <si>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</si>
  <si>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</si>
  <si>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</si>
  <si>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</si>
  <si>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</si>
  <si>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</si>
  <si>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</si>
  <si>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</si>
  <si>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</si>
  <si>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</si>
  <si>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</si>
  <si>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</si>
  <si>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</si>
  <si>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</si>
  <si>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</si>
  <si>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</si>
  <si>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</si>
  <si>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</si>
  <si>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</si>
  <si>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</si>
  <si>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</si>
  <si>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</si>
  <si>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</si>
  <si>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</si>
  <si>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</si>
  <si>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</si>
  <si>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</si>
  <si>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</si>
  <si>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</si>
  <si>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</si>
  <si>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</si>
  <si>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</si>
  <si>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</si>
  <si>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</si>
  <si>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</si>
  <si>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</si>
  <si>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</si>
  <si>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</si>
  <si>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</si>
  <si>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</si>
  <si>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</si>
  <si>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</si>
  <si>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</si>
  <si>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</si>
  <si>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</si>
  <si>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</si>
  <si>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</si>
  <si>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</si>
  <si>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</si>
  <si>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</si>
  <si>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</si>
  <si>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</si>
  <si>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</si>
  <si>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</si>
  <si>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</si>
  <si>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</si>
  <si>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</si>
  <si>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</si>
  <si>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</si>
  <si>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</si>
  <si>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</si>
  <si>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</si>
  <si>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</si>
  <si>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</si>
  <si>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</si>
  <si>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</si>
  <si>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</si>
  <si>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</si>
  <si>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</si>
  <si>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</si>
  <si>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</si>
  <si>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</si>
  <si>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</si>
  <si>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</si>
  <si>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</si>
  <si>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</si>
  <si>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</si>
  <si>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</si>
  <si>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</si>
  <si>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</si>
  <si>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</si>
  <si>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</si>
  <si>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</si>
  <si>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</si>
  <si>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</si>
  <si>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</si>
  <si>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</si>
  <si>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</si>
  <si>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</si>
  <si>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</si>
  <si>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</si>
  <si>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</si>
  <si>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</si>
  <si>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</si>
  <si>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</si>
  <si>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</si>
  <si>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</si>
  <si>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</si>
  <si>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</si>
  <si>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</si>
  <si>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</si>
  <si>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</si>
  <si>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</si>
  <si>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</si>
  <si>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</si>
  <si>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</si>
  <si>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</si>
  <si>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</si>
  <si>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</si>
  <si>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</si>
  <si>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</si>
  <si>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</si>
  <si>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</si>
  <si>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</si>
  <si>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</si>
  <si>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</si>
  <si>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</si>
  <si>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</si>
  <si>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</si>
  <si>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</si>
  <si>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</si>
  <si>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</si>
  <si>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</si>
  <si>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</si>
  <si>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</si>
  <si>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</si>
  <si>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</si>
  <si>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</si>
  <si>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</si>
  <si>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</si>
  <si>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</si>
  <si>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</si>
  <si>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</si>
  <si>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</si>
  <si>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</si>
  <si>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</si>
  <si>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</si>
  <si>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</si>
  <si>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</si>
  <si>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</si>
  <si>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</si>
  <si>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</si>
  <si>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</si>
  <si>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</si>
  <si>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</si>
  <si>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</si>
  <si>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</si>
  <si>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</si>
  <si>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</si>
  <si>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</si>
  <si>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</si>
  <si>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</si>
  <si>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</si>
  <si>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</si>
  <si>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</si>
  <si>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</si>
  <si>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</si>
  <si>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</si>
  <si>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</si>
  <si>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</si>
  <si>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</si>
  <si>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</si>
  <si>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</si>
  <si>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</si>
  <si>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</si>
  <si>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</si>
  <si>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</si>
  <si>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</si>
  <si>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</si>
  <si>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</si>
  <si>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</si>
  <si>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</si>
  <si>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</si>
  <si>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</si>
  <si>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</si>
  <si>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</si>
  <si>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</si>
  <si>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</si>
  <si>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</si>
  <si>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</si>
  <si>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</si>
  <si>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</si>
  <si>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</si>
  <si>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</si>
  <si>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</si>
  <si>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</si>
  <si>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</si>
  <si>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</si>
  <si>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</si>
  <si>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</si>
  <si>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</si>
  <si>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</si>
  <si>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</si>
  <si>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</si>
  <si>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</si>
  <si>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</si>
  <si>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</si>
  <si>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</si>
  <si>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</si>
  <si>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</si>
  <si>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</si>
  <si>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</si>
  <si>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</si>
  <si>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</si>
  <si>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</si>
  <si>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</si>
  <si>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</si>
  <si>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</si>
  <si>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</si>
  <si>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</si>
  <si>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</si>
  <si>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</si>
  <si>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</si>
  <si>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</si>
  <si>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</si>
  <si>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</si>
  <si>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</si>
  <si>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</si>
  <si>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</si>
  <si>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</si>
  <si>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</si>
  <si>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</si>
  <si>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</si>
  <si>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</si>
  <si>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</si>
  <si>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</si>
  <si>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</si>
  <si>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</si>
  <si>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</si>
  <si>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</si>
  <si>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</si>
  <si>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</si>
  <si>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</si>
  <si>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</si>
  <si>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</si>
  <si>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</si>
  <si>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</si>
  <si>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</si>
  <si>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</si>
  <si>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</si>
  <si>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</si>
  <si>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</si>
  <si>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</si>
  <si>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</si>
  <si>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</si>
  <si>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</si>
  <si>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</si>
  <si>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</si>
  <si>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</si>
  <si>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</si>
  <si>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</si>
  <si>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</si>
  <si>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</si>
  <si>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</si>
  <si>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</si>
  <si>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</si>
  <si>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</si>
  <si>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</si>
  <si>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</si>
  <si>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</si>
  <si>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</si>
  <si>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</si>
  <si>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</si>
  <si>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</si>
  <si>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</si>
  <si>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</si>
  <si>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</si>
  <si>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</si>
  <si>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</si>
  <si>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</si>
  <si>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</si>
  <si>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</si>
  <si>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</si>
  <si>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</si>
  <si>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</si>
  <si>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</si>
  <si>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</si>
  <si>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</si>
  <si>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</si>
  <si>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</si>
  <si>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</si>
  <si>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</si>
  <si>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</si>
  <si>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</si>
  <si>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</si>
  <si>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</si>
  <si>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</si>
  <si>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</si>
  <si>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</si>
  <si>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</si>
  <si>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</si>
  <si>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</si>
  <si>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</si>
  <si>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</si>
  <si>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</si>
  <si>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</si>
  <si>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</si>
  <si>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</si>
  <si>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</si>
  <si>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</si>
  <si>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</si>
  <si>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</si>
  <si>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</si>
  <si>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</si>
  <si>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</si>
  <si>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</si>
  <si>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</si>
  <si>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</si>
  <si>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</si>
  <si>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</si>
  <si>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</si>
  <si>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</si>
  <si>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</si>
  <si>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</si>
  <si>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</si>
  <si>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</si>
  <si>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</si>
  <si>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</si>
  <si>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</si>
  <si>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</si>
  <si>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</si>
  <si>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</si>
  <si>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</si>
  <si>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</si>
  <si>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</si>
  <si>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</si>
  <si>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</si>
  <si>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</si>
  <si>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</si>
  <si>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</si>
  <si>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</si>
  <si>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</si>
  <si>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</si>
  <si>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</si>
  <si>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</si>
  <si>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</si>
  <si>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</si>
  <si>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</si>
  <si>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</si>
  <si>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</si>
  <si>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</si>
  <si>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</si>
  <si>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</si>
  <si>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</si>
  <si>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</si>
  <si>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</si>
  <si>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</si>
  <si>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</si>
  <si>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</si>
  <si>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</si>
  <si>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</si>
  <si>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</si>
  <si>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</si>
  <si>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</si>
  <si>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</si>
  <si>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</si>
  <si>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</si>
  <si>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</si>
  <si>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</si>
  <si>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</si>
  <si>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</si>
  <si>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</si>
  <si>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</si>
  <si>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</si>
  <si>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</si>
  <si>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</si>
  <si>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</si>
  <si>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</si>
  <si>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</si>
  <si>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</si>
  <si>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</si>
  <si>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</si>
  <si>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</si>
  <si>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</si>
  <si>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</si>
  <si>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</si>
  <si>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</si>
  <si>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</si>
  <si>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</si>
  <si>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</si>
  <si>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</si>
  <si>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</si>
  <si>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</si>
  <si>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</si>
  <si>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</si>
  <si>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</si>
  <si>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</si>
  <si>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</si>
  <si>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</si>
  <si>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</si>
  <si>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</si>
  <si>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</si>
  <si>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</si>
  <si>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</si>
  <si>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</si>
  <si>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</si>
  <si>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</si>
  <si>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</si>
  <si>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</si>
  <si>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</si>
  <si>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</si>
  <si>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</si>
  <si>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</si>
  <si>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</si>
  <si>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</si>
  <si>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</si>
  <si>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</si>
  <si>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</si>
  <si>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</si>
  <si>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</si>
  <si>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</si>
  <si>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</si>
  <si>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</si>
  <si>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</si>
  <si>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</si>
  <si>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</si>
  <si>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</si>
  <si>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</si>
  <si>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</si>
  <si>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</si>
  <si>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</si>
  <si>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</si>
  <si>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</si>
  <si>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</si>
  <si>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</si>
  <si>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</si>
  <si>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</si>
  <si>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</si>
  <si>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</si>
  <si>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</si>
  <si>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</si>
  <si>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</si>
  <si>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</si>
  <si>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</si>
  <si>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</si>
  <si>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</si>
  <si>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</si>
  <si>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</si>
  <si>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</si>
  <si>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</si>
  <si>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</si>
  <si>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</si>
  <si>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</si>
  <si>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</si>
  <si>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</si>
  <si>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</si>
  <si>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</si>
  <si>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</si>
  <si>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</si>
  <si>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</si>
  <si>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</si>
  <si>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</si>
  <si>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</si>
  <si>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</si>
  <si>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</si>
  <si>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</si>
  <si>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</si>
  <si>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</si>
  <si>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</si>
  <si>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</si>
  <si>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</si>
  <si>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</si>
  <si>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</si>
  <si>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</si>
  <si>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</si>
  <si>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</si>
  <si>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</si>
  <si>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</si>
  <si>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</si>
  <si>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</si>
  <si>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</si>
  <si>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</si>
  <si>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</si>
  <si>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</si>
  <si>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</si>
  <si>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</si>
  <si>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</si>
  <si>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</si>
  <si>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</si>
  <si>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</si>
  <si>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</si>
  <si>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</si>
  <si>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</si>
  <si>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</si>
  <si>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</si>
  <si>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</si>
  <si>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</si>
  <si>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</si>
  <si>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</si>
  <si>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</si>
  <si>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</si>
  <si>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</si>
  <si>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</si>
  <si>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</si>
  <si>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</si>
  <si>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</si>
  <si>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</si>
  <si>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</si>
  <si>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</si>
  <si>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</si>
  <si>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</si>
  <si>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</si>
  <si>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</si>
  <si>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</si>
  <si>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</si>
  <si>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</si>
  <si>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</si>
  <si>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</si>
  <si>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</si>
  <si>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</si>
  <si>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</si>
  <si>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</si>
  <si>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</si>
  <si>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</si>
  <si>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</si>
  <si>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</si>
  <si>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</si>
  <si>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</si>
  <si>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</si>
  <si>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</si>
  <si>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</si>
  <si>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</si>
  <si>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</si>
  <si>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</si>
  <si>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</si>
  <si>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</si>
  <si>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</si>
  <si>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</si>
  <si>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</si>
  <si>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</si>
  <si>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</si>
  <si>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</si>
  <si>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</si>
  <si>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</si>
  <si>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</si>
  <si>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</si>
  <si>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</si>
  <si>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</si>
  <si>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</si>
  <si>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</si>
  <si>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</si>
  <si>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</si>
  <si>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</si>
  <si>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</si>
  <si>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</si>
  <si>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</si>
  <si>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</si>
  <si>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</si>
  <si>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</si>
  <si>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</si>
  <si>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</si>
  <si>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</si>
  <si>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</si>
  <si>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</si>
  <si>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</si>
  <si>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</si>
  <si>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</si>
  <si>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</si>
  <si>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</si>
  <si>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</si>
  <si>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</si>
  <si>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</si>
  <si>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</si>
  <si>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</si>
  <si>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</si>
  <si>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</si>
  <si>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</si>
  <si>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</si>
  <si>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</si>
  <si>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</si>
  <si>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</si>
  <si>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</si>
  <si>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</si>
  <si>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</si>
  <si>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</si>
  <si>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</si>
  <si>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</si>
  <si>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</si>
  <si>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</si>
  <si>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</si>
  <si>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</si>
  <si>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</si>
  <si>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</si>
  <si>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</si>
  <si>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</si>
  <si>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</si>
  <si>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</si>
  <si>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</si>
  <si>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</si>
  <si>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</si>
  <si>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</si>
  <si>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</si>
  <si>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</si>
  <si>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</si>
  <si>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</si>
  <si>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</si>
  <si>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</si>
  <si>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</si>
  <si>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</si>
  <si>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</si>
  <si>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</si>
  <si>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</si>
  <si>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</si>
  <si>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</si>
  <si>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</si>
  <si>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</si>
  <si>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</si>
  <si>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</si>
  <si>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</si>
  <si>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</si>
  <si>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</si>
  <si>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</si>
  <si>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</si>
  <si>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</si>
  <si>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</si>
  <si>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</si>
  <si>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</si>
  <si>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</si>
  <si>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</si>
  <si>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</si>
  <si>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</si>
  <si>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</si>
  <si>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</si>
  <si>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</si>
  <si>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</si>
  <si>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</si>
  <si>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</si>
  <si>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</si>
  <si>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</si>
  <si>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</si>
  <si>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</si>
  <si>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</si>
  <si>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</si>
  <si>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</si>
  <si>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</si>
  <si>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</si>
  <si>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</si>
  <si>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</si>
  <si>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</si>
  <si>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</si>
  <si>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</si>
  <si>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</si>
  <si>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</si>
  <si>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</si>
  <si>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</si>
  <si>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</si>
  <si>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</si>
  <si>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</si>
  <si>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</si>
  <si>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</si>
  <si>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</si>
  <si>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</si>
  <si>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</si>
  <si>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</si>
  <si>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</si>
  <si>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</si>
  <si>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</si>
  <si>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</si>
  <si>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</si>
  <si>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</si>
  <si>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</si>
  <si>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</si>
  <si>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</si>
  <si>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</si>
  <si>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</si>
  <si>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</si>
  <si>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</si>
  <si>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</si>
  <si>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</si>
  <si>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</si>
  <si>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</si>
  <si>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</si>
  <si>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</si>
  <si>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</si>
  <si>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</si>
  <si>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</si>
  <si>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</si>
  <si>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</si>
  <si>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</si>
  <si>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</si>
  <si>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</si>
  <si>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</si>
  <si>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</si>
  <si>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</si>
  <si>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</si>
  <si>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</si>
  <si>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</si>
  <si>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</si>
  <si>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</si>
  <si>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</si>
  <si>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</si>
  <si>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</si>
  <si>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</si>
  <si>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</si>
  <si>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</si>
  <si>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</si>
  <si>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</si>
  <si>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</si>
  <si>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</si>
  <si>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</si>
  <si>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</si>
  <si>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</si>
  <si>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</si>
  <si>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</si>
  <si>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</si>
  <si>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</si>
  <si>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</si>
  <si>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</si>
  <si>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</si>
  <si>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</si>
  <si>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</si>
  <si>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</si>
  <si>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</si>
  <si>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</si>
  <si>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</si>
  <si>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</si>
  <si>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</si>
  <si>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</si>
  <si>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</si>
  <si>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</si>
  <si>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</si>
  <si>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</si>
  <si>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</si>
  <si>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</si>
  <si>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</si>
  <si>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</si>
  <si>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</si>
  <si>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</si>
  <si>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</si>
  <si>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</si>
  <si>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</si>
  <si>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</si>
  <si>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</si>
  <si>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</si>
  <si>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</si>
  <si>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</si>
  <si>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</si>
  <si>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</si>
  <si>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</si>
  <si>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</si>
  <si>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</si>
  <si>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</si>
  <si>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</si>
  <si>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</si>
  <si>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</si>
  <si>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</si>
  <si>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</si>
  <si>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</si>
  <si>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</si>
  <si>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</si>
  <si>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</si>
  <si>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</si>
  <si>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</si>
  <si>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</si>
  <si>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</si>
  <si>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</si>
  <si>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</si>
  <si>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</si>
  <si>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</si>
  <si>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</si>
  <si>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</si>
  <si>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</si>
  <si>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</si>
  <si>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</si>
  <si>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</si>
  <si>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</si>
  <si>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</si>
  <si>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</si>
  <si>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</si>
  <si>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</si>
  <si>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</si>
  <si>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</si>
  <si>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</si>
  <si>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</si>
  <si>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</si>
  <si>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</si>
  <si>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</si>
  <si>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</si>
  <si>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</si>
  <si>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</si>
  <si>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</si>
  <si>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</si>
  <si>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</si>
  <si>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</si>
  <si>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</si>
  <si>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</si>
  <si>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</si>
  <si>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</si>
  <si>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</si>
  <si>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</si>
  <si>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</si>
  <si>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</si>
  <si>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</si>
  <si>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</si>
  <si>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</si>
  <si>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</si>
  <si>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</si>
  <si>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</si>
  <si>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</si>
  <si>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</si>
  <si>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</si>
  <si>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</si>
  <si>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</si>
  <si>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</si>
  <si>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</si>
  <si>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</si>
  <si>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</si>
  <si>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</si>
  <si>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</si>
  <si>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</si>
  <si>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</si>
  <si>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</si>
  <si>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</si>
  <si>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</si>
  <si>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</si>
  <si>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</si>
  <si>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</si>
  <si>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</si>
  <si>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</si>
  <si>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</si>
  <si>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</si>
  <si>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</si>
  <si>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</si>
  <si>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</si>
  <si>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</si>
  <si>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</si>
  <si>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</si>
  <si>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</si>
  <si>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</si>
  <si>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</si>
  <si>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</si>
  <si>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</si>
  <si>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</si>
  <si>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</si>
  <si>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</si>
  <si>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</si>
  <si>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</si>
  <si>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</si>
  <si>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</si>
  <si>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</si>
  <si>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</si>
  <si>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</si>
  <si>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</si>
  <si>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</si>
  <si>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</si>
  <si>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</si>
  <si>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</si>
  <si>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</si>
  <si>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</si>
  <si>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</si>
  <si>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</si>
  <si>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</si>
  <si>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</si>
  <si>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</si>
  <si>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</si>
  <si>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</si>
  <si>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</si>
  <si>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</si>
  <si>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</si>
  <si>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</si>
  <si>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</si>
  <si>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</si>
  <si>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</si>
  <si>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</si>
  <si>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</si>
  <si>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</si>
  <si>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</si>
  <si>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</si>
  <si>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</si>
  <si>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</si>
  <si>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</si>
  <si>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</si>
  <si>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</si>
  <si>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</si>
  <si>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</si>
  <si>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</si>
  <si>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</si>
  <si>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</si>
  <si>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</si>
  <si>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</si>
  <si>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</si>
  <si>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</si>
  <si>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</si>
  <si>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</si>
  <si>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</si>
  <si>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</si>
  <si>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</si>
  <si>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</si>
  <si>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</si>
  <si>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</si>
  <si>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</si>
  <si>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</si>
  <si>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</si>
  <si>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</si>
  <si>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</si>
  <si>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</si>
  <si>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</si>
  <si>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</si>
  <si>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</si>
  <si>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</si>
  <si>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</si>
  <si>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</si>
  <si>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</si>
  <si>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</si>
  <si>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</si>
  <si>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</si>
  <si>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</si>
  <si>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</si>
  <si>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</si>
  <si>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</si>
  <si>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</si>
  <si>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</si>
  <si>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</si>
  <si>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</si>
  <si>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</si>
  <si>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</si>
  <si>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</si>
  <si>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</si>
  <si>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</si>
  <si>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</si>
  <si>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</si>
  <si>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</si>
  <si>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</si>
  <si>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</si>
  <si>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</si>
  <si>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</si>
  <si>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</si>
  <si>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</si>
  <si>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</si>
  <si>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</si>
  <si>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</si>
  <si>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</si>
  <si>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</si>
  <si>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</si>
  <si>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</si>
  <si>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</si>
  <si>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</si>
  <si>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</si>
  <si>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</si>
  <si>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</si>
  <si>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</si>
  <si>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</si>
  <si>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</si>
  <si>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</si>
  <si>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</si>
  <si>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</si>
  <si>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</si>
  <si>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</si>
  <si>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</si>
  <si>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</si>
  <si>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</si>
  <si>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</si>
  <si>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</si>
  <si>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</si>
  <si>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</si>
  <si>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</si>
  <si>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</si>
  <si>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</si>
  <si>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</si>
  <si>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</si>
  <si>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</si>
  <si>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</si>
  <si>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</si>
  <si>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</si>
  <si>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</si>
  <si>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</si>
  <si>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</si>
  <si>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</si>
  <si>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</si>
  <si>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</si>
  <si>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</si>
  <si>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</si>
  <si>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</si>
  <si>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</si>
  <si>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</si>
  <si>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</si>
  <si>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</si>
  <si>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</si>
  <si>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</si>
  <si>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</si>
  <si>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</si>
  <si>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</si>
  <si>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</si>
  <si>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</si>
  <si>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</si>
  <si>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</si>
  <si>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</si>
  <si>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</si>
  <si>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</si>
  <si>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</si>
  <si>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</si>
  <si>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</si>
  <si>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</si>
  <si>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</si>
  <si>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</si>
  <si>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</si>
  <si>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</si>
  <si>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</si>
  <si>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</si>
  <si>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</si>
  <si>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</si>
  <si>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</si>
  <si>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</si>
  <si>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</si>
  <si>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</si>
  <si>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</si>
  <si>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</si>
  <si>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</si>
  <si>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</si>
  <si>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</si>
  <si>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</si>
  <si>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</si>
  <si>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</si>
  <si>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</si>
  <si>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</si>
  <si>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</si>
  <si>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</si>
  <si>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</si>
  <si>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</si>
  <si>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</si>
  <si>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</si>
  <si>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</si>
  <si>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</si>
  <si>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</si>
  <si>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</si>
  <si>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</si>
  <si>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</si>
  <si>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</si>
  <si>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</si>
  <si>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</si>
  <si>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</si>
  <si>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</si>
  <si>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</si>
  <si>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</si>
  <si>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</si>
  <si>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</si>
  <si>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</si>
  <si>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</si>
  <si>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</si>
  <si>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</si>
  <si>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</si>
  <si>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</si>
  <si>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</si>
  <si>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</si>
  <si>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</si>
  <si>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</si>
  <si>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</si>
  <si>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</si>
  <si>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</si>
  <si>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</si>
  <si>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</si>
  <si>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</si>
  <si>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</si>
  <si>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</si>
  <si>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</si>
  <si>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</si>
  <si>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</si>
  <si>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</si>
  <si>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</si>
  <si>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</si>
  <si>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</si>
  <si>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</si>
  <si>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</si>
  <si>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</si>
  <si>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</si>
  <si>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</si>
  <si>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</si>
  <si>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</si>
  <si>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</si>
  <si>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</si>
  <si>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</si>
  <si>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</si>
  <si>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</si>
  <si>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</si>
  <si>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</si>
  <si>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</si>
  <si>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</si>
  <si>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</si>
  <si>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</si>
  <si>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</si>
  <si>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</si>
  <si>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</si>
  <si>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</si>
  <si>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</si>
  <si>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</si>
  <si>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</si>
  <si>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</si>
  <si>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</si>
  <si>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</si>
  <si>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</si>
  <si>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</si>
  <si>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</si>
  <si>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</si>
  <si>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</si>
  <si>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</si>
  <si>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</si>
  <si>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</si>
  <si>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</si>
  <si>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</si>
  <si>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</si>
  <si>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</si>
  <si>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</si>
  <si>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</si>
  <si>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</si>
  <si>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</si>
  <si>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</si>
  <si>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</si>
  <si>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</si>
  <si>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</si>
  <si>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</si>
  <si>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</si>
  <si>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</si>
  <si>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</si>
  <si>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</si>
  <si>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</si>
  <si>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</si>
  <si>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</si>
  <si>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</si>
  <si>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</si>
  <si>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</si>
  <si>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</si>
  <si>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</si>
  <si>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</si>
  <si>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</si>
  <si>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</si>
  <si>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</si>
  <si>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</si>
  <si>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</si>
  <si>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</si>
  <si>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</si>
  <si>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</si>
  <si>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</si>
  <si>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</si>
  <si>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</si>
  <si>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</si>
  <si>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</si>
  <si>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</si>
  <si>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</si>
  <si>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</si>
  <si>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</si>
  <si>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</si>
  <si>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</si>
  <si>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</si>
  <si>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</si>
  <si>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</si>
  <si>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</si>
  <si>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</si>
  <si>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</si>
  <si>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</si>
  <si>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</si>
  <si>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</si>
  <si>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</si>
  <si>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</si>
  <si>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</si>
  <si>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</si>
  <si>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</si>
  <si>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</si>
  <si>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</si>
  <si>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</si>
  <si>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</si>
  <si>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</si>
  <si>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</si>
  <si>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</si>
  <si>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</si>
  <si>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</si>
  <si>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</si>
  <si>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</si>
  <si>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</si>
  <si>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</si>
  <si>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</si>
  <si>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</si>
  <si>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</si>
  <si>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</si>
  <si>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</si>
  <si>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</si>
  <si>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</si>
  <si>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</si>
  <si>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</si>
  <si>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</si>
  <si>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</si>
  <si>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</si>
  <si>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</si>
  <si>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</si>
  <si>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</si>
  <si>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</si>
  <si>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</si>
  <si>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</si>
  <si>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</si>
  <si>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</si>
  <si>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</si>
  <si>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</si>
  <si>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</si>
  <si>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</si>
  <si>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</si>
  <si>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</si>
  <si>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</si>
  <si>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</si>
  <si>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</si>
  <si>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</si>
  <si>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</si>
  <si>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</si>
  <si>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</si>
  <si>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</si>
  <si>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</si>
  <si>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</si>
  <si>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</si>
  <si>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</si>
  <si>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</si>
  <si>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</si>
  <si>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</si>
  <si>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</si>
  <si>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</si>
  <si>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</si>
  <si>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</si>
  <si>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 SZCZECIŃSKI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</si>
  <si>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</si>
  <si>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</si>
  <si>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</si>
  <si>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</si>
  <si>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</si>
  <si>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</si>
  <si>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</si>
  <si>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</si>
  <si>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</si>
  <si>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</si>
  <si>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</si>
  <si>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</si>
  <si>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</si>
  <si>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</si>
  <si>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</si>
  <si>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</si>
  <si>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</si>
  <si>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</si>
  <si>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</si>
  <si>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</si>
  <si>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</si>
  <si>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</si>
  <si>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</si>
  <si>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</si>
  <si>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</si>
  <si>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</si>
  <si>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Mnpp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</si>
  <si>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</si>
  <si>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</si>
  <si>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</si>
  <si>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</si>
  <si>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</si>
  <si>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</si>
  <si>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</si>
  <si>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</si>
  <si>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</si>
  <si>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</si>
  <si>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</si>
  <si>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</si>
  <si>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</si>
  <si>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</si>
  <si>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</si>
  <si>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</si>
  <si>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</si>
  <si>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</si>
  <si>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</si>
  <si>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</si>
  <si>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</si>
  <si>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</si>
  <si>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</si>
  <si>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</si>
  <si>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</si>
  <si>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</si>
  <si>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</si>
  <si>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</si>
  <si>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</si>
  <si>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</si>
  <si>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</si>
  <si>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</si>
  <si>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</si>
  <si>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</si>
  <si>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</si>
  <si>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</si>
  <si>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</si>
  <si>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</si>
  <si>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</si>
  <si>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</si>
  <si>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</si>
  <si>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</si>
  <si>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</si>
  <si>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</si>
  <si>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</si>
  <si>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</si>
  <si>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</si>
  <si>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</si>
  <si>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</si>
  <si>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</si>
  <si>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</si>
  <si>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</si>
  <si>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</si>
  <si>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</si>
  <si>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</si>
  <si>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</si>
  <si>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</si>
  <si>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</si>
  <si>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</si>
  <si>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</si>
  <si>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</si>
  <si>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</si>
  <si>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</si>
  <si>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</si>
  <si>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</si>
  <si>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</si>
  <si>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</si>
  <si>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</si>
  <si>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</si>
  <si>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</si>
  <si>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</si>
  <si>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</si>
  <si>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</si>
  <si>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</si>
  <si>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</si>
  <si>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</si>
  <si>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</si>
  <si>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</si>
  <si>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</si>
  <si>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</si>
  <si>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</si>
  <si>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</si>
  <si>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</si>
  <si>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</si>
  <si>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</si>
  <si>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Pow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</si>
  <si>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</si>
  <si>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</si>
  <si>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</si>
  <si>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</si>
  <si>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</si>
  <si>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</si>
  <si>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</si>
  <si>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</si>
  <si>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</si>
  <si>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</si>
  <si>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</si>
  <si>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</si>
  <si>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</si>
  <si>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</si>
  <si>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</si>
  <si>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</si>
  <si>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</si>
  <si>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</si>
  <si>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</si>
  <si>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</si>
  <si>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</si>
  <si>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</si>
  <si>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</si>
  <si>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</si>
  <si>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</si>
  <si>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</si>
  <si>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</si>
  <si>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</si>
  <si>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</si>
  <si>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</si>
  <si>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</si>
  <si>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</si>
  <si>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</si>
  <si>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</si>
  <si>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</si>
  <si>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</si>
  <si>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</si>
  <si>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</si>
  <si>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</si>
  <si>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</si>
  <si>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</si>
  <si>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</si>
  <si>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</si>
  <si>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</si>
  <si>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</si>
  <si>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</si>
  <si>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</si>
  <si>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</si>
  <si>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</si>
  <si>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</si>
  <si>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</si>
  <si>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</si>
  <si>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</si>
  <si>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</si>
  <si>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</si>
  <si>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</si>
  <si>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</si>
  <si>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</si>
  <si>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</si>
  <si>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</si>
  <si>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</si>
  <si>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</si>
  <si>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</si>
  <si>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</si>
  <si>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</si>
  <si>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</si>
  <si>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</si>
  <si>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</si>
  <si>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</si>
  <si>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</si>
  <si>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</si>
  <si>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</si>
  <si>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</si>
  <si>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</si>
  <si>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</si>
  <si>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</si>
  <si>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</si>
  <si>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</si>
  <si>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</si>
  <si>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</si>
  <si>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</si>
  <si>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</si>
  <si>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</si>
  <si>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</si>
  <si>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</si>
  <si>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</si>
  <si>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</si>
  <si>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</si>
  <si>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</si>
  <si>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</si>
  <si>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</si>
  <si>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</si>
  <si>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</si>
  <si>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</si>
  <si>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</si>
  <si>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</si>
  <si>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</si>
  <si>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</si>
  <si>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</si>
  <si>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</si>
  <si>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</si>
  <si>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</si>
  <si>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</si>
  <si>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</si>
  <si>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</si>
  <si>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</si>
  <si>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</si>
  <si>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</si>
  <si>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</si>
  <si>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</si>
  <si>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</si>
  <si>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</si>
  <si>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</si>
  <si>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</si>
  <si>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</si>
  <si>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</si>
  <si>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</si>
  <si>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</si>
  <si>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</si>
  <si>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</si>
  <si>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</si>
  <si>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</si>
  <si>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</si>
  <si>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</si>
  <si>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</si>
  <si>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</si>
  <si>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</si>
  <si>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</si>
  <si>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</si>
  <si>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</si>
  <si>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</si>
  <si>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</si>
  <si>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</si>
  <si>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</si>
  <si>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</si>
  <si>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</si>
  <si>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</si>
  <si>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</si>
  <si>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</si>
  <si>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</si>
  <si>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</si>
  <si>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</si>
  <si>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</si>
  <si>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</si>
  <si>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</si>
  <si>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</si>
  <si>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</si>
  <si>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</si>
  <si>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</si>
  <si>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</si>
  <si>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</si>
  <si>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</si>
  <si>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</si>
  <si>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</si>
  <si>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</si>
  <si>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</si>
  <si>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</si>
  <si>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</si>
  <si>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</si>
  <si>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</si>
  <si>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</si>
  <si>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</si>
  <si>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</si>
  <si>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</si>
  <si>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</si>
  <si>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</si>
  <si>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</si>
  <si>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</si>
  <si>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</si>
  <si>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</si>
  <si>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</si>
  <si>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</si>
  <si>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</si>
  <si>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</si>
  <si>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</si>
  <si>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</si>
  <si>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</si>
  <si>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</si>
  <si>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</si>
  <si>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</si>
  <si>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</si>
  <si>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</si>
  <si>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</si>
  <si>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</si>
  <si>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</si>
  <si>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</si>
  <si>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</si>
  <si>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</si>
  <si>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</si>
  <si>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</si>
  <si>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</si>
  <si>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</si>
  <si>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</si>
  <si>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</si>
  <si>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</si>
  <si>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</si>
  <si>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</si>
  <si>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</si>
  <si>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</si>
  <si>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</si>
  <si>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</si>
  <si>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</si>
  <si>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</si>
  <si>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</si>
  <si>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</si>
  <si>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</si>
  <si>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</si>
  <si>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</si>
  <si>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</si>
  <si>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</si>
  <si>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</si>
  <si>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</si>
  <si>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</si>
  <si>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</si>
  <si>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</si>
  <si>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</si>
  <si>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</si>
  <si>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</si>
  <si>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</si>
  <si>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</si>
  <si>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</si>
  <si>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</si>
  <si>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</si>
  <si>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</si>
  <si>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</si>
  <si>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</si>
  <si>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</si>
  <si>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</si>
  <si>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</si>
  <si>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</si>
  <si>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</si>
  <si>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</si>
  <si>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</si>
  <si>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</si>
  <si>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</si>
  <si>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</si>
  <si>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</si>
  <si>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</si>
  <si>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</si>
  <si>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</si>
  <si>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</si>
  <si>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</si>
  <si>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</si>
  <si>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</si>
  <si>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</si>
  <si>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</si>
  <si>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</si>
  <si>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</si>
  <si>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</si>
  <si>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</si>
  <si>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</si>
  <si>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</si>
  <si>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</si>
  <si>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</si>
  <si>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</si>
  <si>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</si>
  <si>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</si>
  <si>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</si>
  <si>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</si>
  <si>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</si>
  <si>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</si>
  <si>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</si>
  <si>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</si>
  <si>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</si>
  <si>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</si>
  <si>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</si>
  <si>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</si>
  <si>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</si>
  <si>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</si>
  <si>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</si>
  <si>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</si>
  <si>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</si>
  <si>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</si>
  <si>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</si>
  <si>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</si>
  <si>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</si>
  <si>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</si>
  <si>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</si>
  <si>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</si>
  <si>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</si>
  <si>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</si>
  <si>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</si>
  <si>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</si>
  <si>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</si>
  <si>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</si>
  <si>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</si>
  <si>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</si>
  <si>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</si>
  <si>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</si>
  <si>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</si>
  <si>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</si>
  <si>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</si>
  <si>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</si>
  <si>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</si>
  <si>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</si>
  <si>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</si>
  <si>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</si>
  <si>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</si>
  <si>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</si>
  <si>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</si>
  <si>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</si>
  <si>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</si>
  <si>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</si>
  <si>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</si>
  <si>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Woj.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</si>
  <si>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</si>
  <si>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</si>
  <si>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</si>
  <si>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</si>
  <si>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</si>
  <si>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</si>
  <si>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</si>
  <si>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</si>
  <si>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</si>
  <si>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</si>
  <si>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</si>
  <si>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</si>
  <si>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</si>
  <si>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</si>
  <si>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</si>
  <si>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</si>
  <si>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Suma</t>
  </si>
  <si>
    <t>MIN</t>
  </si>
  <si>
    <t>Waloryzacja2</t>
  </si>
  <si>
    <t>Stawka udziału3</t>
  </si>
  <si>
    <t>PIT</t>
  </si>
  <si>
    <t>CIT</t>
  </si>
  <si>
    <t>potrzeby wyrównawcze</t>
  </si>
  <si>
    <t>potrzeby ekologiczne</t>
  </si>
  <si>
    <t>potrzeby rozwojowe</t>
  </si>
  <si>
    <t>potrzeby oświatowe</t>
  </si>
  <si>
    <t>potrzeby uzupełniające</t>
  </si>
  <si>
    <t>TERYT</t>
  </si>
  <si>
    <t>WKPK</t>
  </si>
  <si>
    <t>WKPKGK</t>
  </si>
  <si>
    <t>Gminy</t>
  </si>
  <si>
    <t>Województwa</t>
  </si>
  <si>
    <t>x</t>
  </si>
  <si>
    <t>2024
Cześć wyrównawcza subwencji ogólnej</t>
  </si>
  <si>
    <t>2024
Cześć równoważąca subwencji ogólnej</t>
  </si>
  <si>
    <t xml:space="preserve">2024
Cześć rozwojowa subwencji ogólnej </t>
  </si>
  <si>
    <t>2024
320 mln zl na drogi w województwach</t>
  </si>
  <si>
    <t>2024
wpłaty janosikowego</t>
  </si>
  <si>
    <t>2024
Cześć oświatowa subwencji ogólnej</t>
  </si>
  <si>
    <t>2024
Dotacja oświatowa</t>
  </si>
  <si>
    <t>2025
Cześć wyrównawcza subwencji ogólnej</t>
  </si>
  <si>
    <t>2025
Cześć równoważąca subwencji ogólnej</t>
  </si>
  <si>
    <t xml:space="preserve">2025
Cześć rozwojowa subwencji ogólnej </t>
  </si>
  <si>
    <t>2025
320 mln zl na drogi w województwach</t>
  </si>
  <si>
    <t>2025
wpłaty janosikowego</t>
  </si>
  <si>
    <t>2025
Cześć oświatowa subwencji ogólnej</t>
  </si>
  <si>
    <t>2025
Dotacja oświatowa</t>
  </si>
  <si>
    <t>Subwencja ekologiczna</t>
  </si>
  <si>
    <t xml:space="preserve"> Natura 2000 [ha]</t>
  </si>
  <si>
    <t>Parki Narodowe [ha]</t>
  </si>
  <si>
    <t>Rezerwaty [ha]</t>
  </si>
  <si>
    <t>Parki Krajobrazowe [ha]</t>
  </si>
  <si>
    <t>IPW</t>
  </si>
  <si>
    <t>Gminy - obszar  Pozostałe</t>
  </si>
  <si>
    <t>liczba ludności
2023</t>
  </si>
  <si>
    <t>Gminy - obszar  Transport</t>
  </si>
  <si>
    <t>Ludność w wieku 20-64</t>
  </si>
  <si>
    <t>Gminy - obszar  Administracja</t>
  </si>
  <si>
    <t>Gminy - obszar  Oświata i wychowanie szkoły</t>
  </si>
  <si>
    <t>oddziały w szkołach 2022</t>
  </si>
  <si>
    <t>Gminy - obszar  Oświata i wychowanie przedszkola</t>
  </si>
  <si>
    <t>Liczba przedszkolaków 2022</t>
  </si>
  <si>
    <t>Gminy - obszar  Pomoc społeczna</t>
  </si>
  <si>
    <t>Gminy - obszar  Gospodarka komunal</t>
  </si>
  <si>
    <t>woda dostarczona i ścieki bytowe odprowadzone siecią kanalizacyjną 2022 [dam3]</t>
  </si>
  <si>
    <t>Gminy - obszar  Kultura</t>
  </si>
  <si>
    <t>Mnpp - obszar  Wydatki oświatowe szkoły</t>
  </si>
  <si>
    <t>Mnpp - obszar  Wydatki oświatowe przedszkola</t>
  </si>
  <si>
    <t>Liczba przedszkolaków</t>
  </si>
  <si>
    <t>Mnpp - obszar  852+853+855 - Pomoc społeczna, Pozostałe zadania w zakresie polityki społecznej oraz Rodzina</t>
  </si>
  <si>
    <t>Osoby korzystające ze środowiskowej pomocy społecznej 2022</t>
  </si>
  <si>
    <t>Bezrobotni 2023</t>
  </si>
  <si>
    <t>Mnpp - obszar  600 Transport i łączność</t>
  </si>
  <si>
    <t>PRACUJĄCY OGÓŁEM 2022</t>
  </si>
  <si>
    <t>Mnpp - obszar  Admianistracja</t>
  </si>
  <si>
    <t>populacja *wynagrodzenie</t>
  </si>
  <si>
    <t>Mnpp - obszar  Gospodarka komunalna</t>
  </si>
  <si>
    <t>Suma terenów zielonych</t>
  </si>
  <si>
    <t>Mnpp - obszar  Kultura</t>
  </si>
  <si>
    <t>Mnpp - obszar  Pozostałe</t>
  </si>
  <si>
    <t>Pop_Total</t>
  </si>
  <si>
    <t>Ekologiczna</t>
  </si>
  <si>
    <t>7.</t>
  </si>
  <si>
    <t>6.</t>
  </si>
  <si>
    <t>5.</t>
  </si>
  <si>
    <t>4.</t>
  </si>
  <si>
    <t>3.</t>
  </si>
  <si>
    <t>2.</t>
  </si>
  <si>
    <t>1.</t>
  </si>
  <si>
    <t>8.</t>
  </si>
  <si>
    <t>9.</t>
  </si>
  <si>
    <t xml:space="preserve">Korekta z tytułu zamożnosci </t>
  </si>
  <si>
    <t>12.</t>
  </si>
  <si>
    <t>X</t>
  </si>
  <si>
    <t>Subwencja rozwojowa w części związanej z ludnością</t>
  </si>
  <si>
    <t>Ludność 2023</t>
  </si>
  <si>
    <t>Subwencja rozwojowa w części związanej wydatkami majątkowymi</t>
  </si>
  <si>
    <t>Wydatki majątkowe przeliczeniowe</t>
  </si>
  <si>
    <t>%</t>
  </si>
  <si>
    <t>Idywidualny wskaźnik zamożności (w %)</t>
  </si>
  <si>
    <t>Wydatki majątkowe własne</t>
  </si>
  <si>
    <t>Pozostałe wydatki majątkowe</t>
  </si>
  <si>
    <t>Wydatki majątkowe finansowane z udziałem środków ..</t>
  </si>
  <si>
    <t xml:space="preserve">PIT naliczony pomniejszony o korektę z tytułu zamożnosci </t>
  </si>
  <si>
    <t xml:space="preserve">CIT naliczony pomniejszony o korektę z tytułu zamożnosci </t>
  </si>
  <si>
    <t xml:space="preserve">Subwencja ogólna naliczona pomniejszona o korektę z tytułu zamożności </t>
  </si>
  <si>
    <t>Potrzeby finansowe w tym:</t>
  </si>
  <si>
    <t>Wydatki majątkowe przeliczeniowe w tym:</t>
  </si>
  <si>
    <t>01_WmWlasne</t>
  </si>
  <si>
    <t>02_WmZagr</t>
  </si>
  <si>
    <t>03_WmPoz</t>
  </si>
  <si>
    <t>w zł</t>
  </si>
  <si>
    <t>ha</t>
  </si>
  <si>
    <t>waga</t>
  </si>
  <si>
    <t>8.1.</t>
  </si>
  <si>
    <t>8.2.</t>
  </si>
  <si>
    <t>8.3.</t>
  </si>
  <si>
    <t>8.4.</t>
  </si>
  <si>
    <t>8.5.</t>
  </si>
  <si>
    <t>9.1.</t>
  </si>
  <si>
    <t>9.2.</t>
  </si>
  <si>
    <t xml:space="preserve">10. </t>
  </si>
  <si>
    <t>os.</t>
  </si>
  <si>
    <t>Podstawa wyliczenia części inwestycyjnej potrzeb rozwojowych</t>
  </si>
  <si>
    <t>Podstawa wyliczenia części podstawowej potrzeb rozwojowych</t>
  </si>
  <si>
    <t>13.</t>
  </si>
  <si>
    <t>14.</t>
  </si>
  <si>
    <t>15.</t>
  </si>
  <si>
    <t xml:space="preserve">11. </t>
  </si>
  <si>
    <t>11.1.</t>
  </si>
  <si>
    <t>11.2.</t>
  </si>
  <si>
    <t>11.2.1.</t>
  </si>
  <si>
    <t>11.2.1.1.</t>
  </si>
  <si>
    <t>11.2.1.2.</t>
  </si>
  <si>
    <t>11.2.1.3.</t>
  </si>
  <si>
    <t>16.</t>
  </si>
  <si>
    <t>11.1.1.</t>
  </si>
  <si>
    <t>Dochody podatników  2022 r.</t>
  </si>
  <si>
    <t>Dochody podatników zwaloryzowane na 2025 r.
[1] * [2]</t>
  </si>
  <si>
    <t>TypJST</t>
  </si>
  <si>
    <t>w</t>
  </si>
  <si>
    <t>p</t>
  </si>
  <si>
    <t>m</t>
  </si>
  <si>
    <t>g</t>
  </si>
  <si>
    <t>Powiaty</t>
  </si>
  <si>
    <t>Miasta na prawach powiatu</t>
  </si>
  <si>
    <t>Pow - obszar  Administracja</t>
  </si>
  <si>
    <t>Pow - obszar  852+853+855 - Pomoc społeczna, Pozostałe zadania w zakresie polityki społecznej oraz Rodzina</t>
  </si>
  <si>
    <t>Zakłady stacjonarne pomocy społecznej wg podległości</t>
  </si>
  <si>
    <t>Bezrobotni zarejestrowani wg płci w gminach</t>
  </si>
  <si>
    <t>Pow - obszar  600 Transport i łączność</t>
  </si>
  <si>
    <t>drogi powiatowe o nawierzchni twardej 2022</t>
  </si>
  <si>
    <t>ludność 20-64 za 2022</t>
  </si>
  <si>
    <t>Pow - obszar  Wydatki oświatowe szkoły</t>
  </si>
  <si>
    <t>oddziały w szkołachSzkoły ponadpodstawowe, ponadgimnazjalne i policealne ogółem</t>
  </si>
  <si>
    <t>Pow - obszar  Pozostałe</t>
  </si>
  <si>
    <t>populacja 2023</t>
  </si>
  <si>
    <t>Woj - obszar  851 Ochrona zdrowia</t>
  </si>
  <si>
    <t>Woj - obszar  600 Transport</t>
  </si>
  <si>
    <t>linie kolejowe eksploatowane 2022+DROGI WOJEWÓDZKIE GUS 2022</t>
  </si>
  <si>
    <t>Woj - obszar  Kultura</t>
  </si>
  <si>
    <t>Woj - obszar  Admianistracja</t>
  </si>
  <si>
    <t>wspól. korelacji wydatki netto - ENI</t>
  </si>
  <si>
    <t>Woj - obszar  852+853+855 - Pomoc społeczna, Pozostałe zadania w zakresie polityki społecznej oraz Rodzina</t>
  </si>
  <si>
    <t>Bezrobotni 2023+w wieku poprodukcyjnym</t>
  </si>
  <si>
    <t>Woj - obszar  Pozostałe</t>
  </si>
  <si>
    <t>Potrzeby oświatowe4</t>
  </si>
  <si>
    <t>LudnPrzelicz</t>
  </si>
  <si>
    <t xml:space="preserve">Wsparcie z rezerwy dochodów </t>
  </si>
  <si>
    <t>Jednorazowa korekta ponadprzeciętnych zysków z reformy na 2025</t>
  </si>
  <si>
    <t>Subwencja ogólna z budżetu państwa naliczona na 2025 r. 
[8] - [6]</t>
  </si>
  <si>
    <t>Parki Narodowe</t>
  </si>
  <si>
    <t>Rezerwaty</t>
  </si>
  <si>
    <t>Natura 2000</t>
  </si>
  <si>
    <t>Faktyczna</t>
  </si>
  <si>
    <t>Przeliczeniowa</t>
  </si>
  <si>
    <t>Powierzchnia</t>
  </si>
  <si>
    <t>9.3.</t>
  </si>
  <si>
    <t>9.3.1.</t>
  </si>
  <si>
    <t>9.3.2.</t>
  </si>
  <si>
    <t>9.3.3.</t>
  </si>
  <si>
    <t>9.3.4.</t>
  </si>
  <si>
    <t>Faktyczne</t>
  </si>
  <si>
    <t>Przeliczeniowe</t>
  </si>
  <si>
    <t>Średnie wydatki majątkowe budżetu JST w latach 2021-2023</t>
  </si>
  <si>
    <t>Ludność</t>
  </si>
  <si>
    <t>Old</t>
  </si>
  <si>
    <t>parki narodowe</t>
  </si>
  <si>
    <t>rezerwaty</t>
  </si>
  <si>
    <t>PK i OChK &gt;5 zakazów</t>
  </si>
  <si>
    <t>Natura2000</t>
  </si>
  <si>
    <t>PK i OChK &gt;1 &lt;5 zakazów</t>
  </si>
  <si>
    <t>Ludność przeliczeniowa</t>
  </si>
  <si>
    <t>Skutki korekty PIT i CIT 2023</t>
  </si>
  <si>
    <t>NEW</t>
  </si>
  <si>
    <t>Udział obszaru wydatkowego</t>
  </si>
  <si>
    <t>Determinanta</t>
  </si>
  <si>
    <t>Wskażnik ludności2023  skorygowany przecietnym wynagrodzeniem</t>
  </si>
  <si>
    <t xml:space="preserve">Gospodarstwa domowe korzystające ze środowiskowej pomocy społecznej </t>
  </si>
  <si>
    <t>9.3.5.</t>
  </si>
  <si>
    <t>Rodzaj</t>
  </si>
  <si>
    <t>Udział</t>
  </si>
  <si>
    <t>Beta</t>
  </si>
  <si>
    <t>Waga</t>
  </si>
  <si>
    <t>=+JEŻELI(CZY.PUSTA(G5);I4;G5)</t>
  </si>
  <si>
    <t>NrWiersza</t>
  </si>
  <si>
    <t>Wskażnik ludności2023  skorygowany przecietnym wynagrodzeniem2</t>
  </si>
  <si>
    <t>oddziały w szkołach 20223</t>
  </si>
  <si>
    <t>populacja *wynagrodzenie4</t>
  </si>
  <si>
    <t>populacja *wynagrodzenie5</t>
  </si>
  <si>
    <t>populacja *wynagrodzenie6</t>
  </si>
  <si>
    <t>0,0%</t>
  </si>
  <si>
    <t>Pozostałe</t>
  </si>
  <si>
    <t>Obszar / Determinanta</t>
  </si>
  <si>
    <t>Waga obszaru</t>
  </si>
  <si>
    <t xml:space="preserve">Polityka społeczna </t>
  </si>
  <si>
    <t>Ochrona zdrowia</t>
  </si>
  <si>
    <t>17.</t>
  </si>
  <si>
    <t>R A Z E M</t>
  </si>
  <si>
    <t xml:space="preserve">liczba dzieci uczęszczajacych do przedszkola </t>
  </si>
  <si>
    <t>liczba oddziałów w szkołach podstawowych</t>
  </si>
  <si>
    <t xml:space="preserve">liczba gospodarstw domowych korzystających ze środowiskowej pomocy społecznej </t>
  </si>
  <si>
    <t>iloczyn liczby mieszkańców i relacji przeciętnego miesięcznego wynagrodzenia brutto 
w danym powiecie do średniej krajowej</t>
  </si>
  <si>
    <t>liczba mieszkańców w wieku 20-64</t>
  </si>
  <si>
    <t>ilość wody dostarczonej i ścieków bytowych odprowadzonych 
siecią kanalizacyjną [dam3]</t>
  </si>
  <si>
    <t>iloczyn liczby mieszkańców i relacji przeciętnego miesięcznego wynagrodzenia brutto 
 do średniej krajowej</t>
  </si>
  <si>
    <t xml:space="preserve">liczba mieszkańców </t>
  </si>
  <si>
    <t>liczba osób korzystających ze środowiskowej pomocy społecznej (łącznie z filiami)</t>
  </si>
  <si>
    <t>liczba bezrobotnych zarejestrowanych</t>
  </si>
  <si>
    <t>liczba mieszkańców zakładów stacjonarnych pomocy społecznej podleglych samorządowi powiatu (łącznie z filiami)</t>
  </si>
  <si>
    <t>długość dróg powiatowych o nawierzchni twardej [w km]</t>
  </si>
  <si>
    <t>liczba oddziałów w szkołach ponadpodstawowych i policealnych</t>
  </si>
  <si>
    <t xml:space="preserve">liczba pracujących ogółem </t>
  </si>
  <si>
    <t>liczba bezrobotnych</t>
  </si>
  <si>
    <t>Administracja publiczna</t>
  </si>
  <si>
    <t>Oświata i wychowanie - przedszkola</t>
  </si>
  <si>
    <t>Oświata i wychowanie  - szkoły</t>
  </si>
  <si>
    <t>Gospodarka komunalna i ochrona środowiska</t>
  </si>
  <si>
    <t>Kultura i ochrona dziedzictwa narodowego</t>
  </si>
  <si>
    <t>Transport i łączność</t>
  </si>
  <si>
    <t>Oświata i wychowanie - szkoły</t>
  </si>
  <si>
    <t>suma powierzchni parków spac.-wyp., zieleńców i terenów zieleni osiedlowej oraz średniej pow. objętej utrzymaniem czystości i porządku przez gminy w okresie letnim i w okresie zimowym – będąca w gestii miasta [w ha]</t>
  </si>
  <si>
    <t>liczba mieszkańców</t>
  </si>
  <si>
    <t xml:space="preserve">suma dł. linii kolejowych eksploatowanych i dł. dróg wojewódzkich o naw. twardej [w km] </t>
  </si>
  <si>
    <t>suma liczby bezrobotnych zarejestrowanych i liczby osób w wieku poprodukcyjnym</t>
  </si>
  <si>
    <t>Parki Krajobrazowe i Obszary chronionego krajobrazu, na których ustanowiono przynajmniej pięć zakazów wybranych spośród zakazów, o których mowa w art. 17 ust. 1 pkt 1 i 4-9 lub art. 24 ust. 1 pkt 2 i 4-9 ustawy o ochronie przyrody</t>
  </si>
  <si>
    <t>Strefy ochrony krajobrazu ustanowionych w granicach parków krajobrazowych lub obszarach chronionego krajobrazu</t>
  </si>
  <si>
    <t>Parki Krajobrazowe i Obszary chronionego krajobrazu, na których ustanowiono przynajmniej jeden z zakazów wybrany spośród zakazów, o których mowa w art. 17 ust. 1 pkt 1 i 4-9 lub art. 24 ust. 1 pkt 2 i 4-9 ustawy o ochronie przyrody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</si>
  <si>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</si>
  <si>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</si>
  <si>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</si>
  <si>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</si>
  <si>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</si>
  <si>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</si>
  <si>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</si>
  <si>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</si>
  <si>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</si>
  <si>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</si>
  <si>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</si>
  <si>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</si>
  <si>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</si>
  <si>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</si>
  <si>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</si>
  <si>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</si>
  <si>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</si>
  <si>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</si>
  <si>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</si>
  <si>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</si>
  <si>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</si>
  <si>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</si>
  <si>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</si>
  <si>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</si>
  <si>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</si>
  <si>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</si>
  <si>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</si>
  <si>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</si>
  <si>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</si>
  <si>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</si>
  <si>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</si>
  <si>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</si>
  <si>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</si>
  <si>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</si>
  <si>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</si>
  <si>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</si>
  <si>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</si>
  <si>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</si>
  <si>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</si>
  <si>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</si>
  <si>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</si>
  <si>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</si>
  <si>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</si>
  <si>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</si>
  <si>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</si>
  <si>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</si>
  <si>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</si>
  <si>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</si>
  <si>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</si>
  <si>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</si>
  <si>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</si>
  <si>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</si>
  <si>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</si>
  <si>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</si>
  <si>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</si>
  <si>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</si>
  <si>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</si>
  <si>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</si>
  <si>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</si>
  <si>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</si>
  <si>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</si>
  <si>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</si>
  <si>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</si>
  <si>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</si>
  <si>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</si>
  <si>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</si>
  <si>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</si>
  <si>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</si>
  <si>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</si>
  <si>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</si>
  <si>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</si>
  <si>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</si>
  <si>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</si>
  <si>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</si>
  <si>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</si>
  <si>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</si>
  <si>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</si>
  <si>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</si>
  <si>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</si>
  <si>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</si>
  <si>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</si>
  <si>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</si>
  <si>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</si>
  <si>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</si>
  <si>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</si>
  <si>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</si>
  <si>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</si>
  <si>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</si>
  <si>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</si>
  <si>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</si>
  <si>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</si>
  <si>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</si>
  <si>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</si>
  <si>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</si>
  <si>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</si>
  <si>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</si>
  <si>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</si>
  <si>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</si>
  <si>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</si>
  <si>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</si>
  <si>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</si>
  <si>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</si>
  <si>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</si>
  <si>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</si>
  <si>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</si>
  <si>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</si>
  <si>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</si>
  <si>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</si>
  <si>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</si>
  <si>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</si>
  <si>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</si>
  <si>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</si>
  <si>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</si>
  <si>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</si>
  <si>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</si>
  <si>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</si>
  <si>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</si>
  <si>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</si>
  <si>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</si>
  <si>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</si>
  <si>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</si>
  <si>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</si>
  <si>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</si>
  <si>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</si>
  <si>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</si>
  <si>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</si>
  <si>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</si>
  <si>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</si>
  <si>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</si>
  <si>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</si>
  <si>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</si>
  <si>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</si>
  <si>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</si>
  <si>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</si>
  <si>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</si>
  <si>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</si>
  <si>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</si>
  <si>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</si>
  <si>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</si>
  <si>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</si>
  <si>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</si>
  <si>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</si>
  <si>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</si>
  <si>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</si>
  <si>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</si>
  <si>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</si>
  <si>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</si>
  <si>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</si>
  <si>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</si>
  <si>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</si>
  <si>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</si>
  <si>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</si>
  <si>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</si>
  <si>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</si>
  <si>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</si>
  <si>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</si>
  <si>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</si>
  <si>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</si>
  <si>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</si>
  <si>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</si>
  <si>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</si>
  <si>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</si>
  <si>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</si>
  <si>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</si>
  <si>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</si>
  <si>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</si>
  <si>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</si>
  <si>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</si>
  <si>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</si>
  <si>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</si>
  <si>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</si>
  <si>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</si>
  <si>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</si>
  <si>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</si>
  <si>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</si>
  <si>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</si>
  <si>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</si>
  <si>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</si>
  <si>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</si>
  <si>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</si>
  <si>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</si>
  <si>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</si>
  <si>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</si>
  <si>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</si>
  <si>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</si>
  <si>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</si>
  <si>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</si>
  <si>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</si>
  <si>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</si>
  <si>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</si>
  <si>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</si>
  <si>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</si>
  <si>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</si>
  <si>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</si>
  <si>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</si>
  <si>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</si>
  <si>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</si>
  <si>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</si>
  <si>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</si>
  <si>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</si>
  <si>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</si>
  <si>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</si>
  <si>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</si>
  <si>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</si>
  <si>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</si>
  <si>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</si>
  <si>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</si>
  <si>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</si>
  <si>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</si>
  <si>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</si>
  <si>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</si>
  <si>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</si>
  <si>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</si>
  <si>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</si>
  <si>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</si>
  <si>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</si>
  <si>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</si>
  <si>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</si>
  <si>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</si>
  <si>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</si>
  <si>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</si>
  <si>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</si>
  <si>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</si>
  <si>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</si>
  <si>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</si>
  <si>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</si>
  <si>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</si>
  <si>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</si>
  <si>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</si>
  <si>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</si>
  <si>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</si>
  <si>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</si>
  <si>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</si>
  <si>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</si>
  <si>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</si>
  <si>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</si>
  <si>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</si>
  <si>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</si>
  <si>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</si>
  <si>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</si>
  <si>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</si>
  <si>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</si>
  <si>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</si>
  <si>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</si>
  <si>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</si>
  <si>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</si>
  <si>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</si>
  <si>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</si>
  <si>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</si>
  <si>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</si>
  <si>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</si>
  <si>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</si>
  <si>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</si>
  <si>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</si>
  <si>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</si>
  <si>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</si>
  <si>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</si>
  <si>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</si>
  <si>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</si>
  <si>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</si>
  <si>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</si>
  <si>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</si>
  <si>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</si>
  <si>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</si>
  <si>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</si>
  <si>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</si>
  <si>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</si>
  <si>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</si>
  <si>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</si>
  <si>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</si>
  <si>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</si>
  <si>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</si>
  <si>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</si>
  <si>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</si>
  <si>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</si>
  <si>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</si>
  <si>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</si>
  <si>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</si>
  <si>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</si>
  <si>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</si>
  <si>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</si>
  <si>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</si>
  <si>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</si>
  <si>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</si>
  <si>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</si>
  <si>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</si>
  <si>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</si>
  <si>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</si>
  <si>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</si>
  <si>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</si>
  <si>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</si>
  <si>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</si>
  <si>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</si>
  <si>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</si>
  <si>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</si>
  <si>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</si>
  <si>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</si>
  <si>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</si>
  <si>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</si>
  <si>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</si>
  <si>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</si>
  <si>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</si>
  <si>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</si>
  <si>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</si>
  <si>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</si>
  <si>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</si>
  <si>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</si>
  <si>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</si>
  <si>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</si>
  <si>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</si>
  <si>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</si>
  <si>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</si>
  <si>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</si>
  <si>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</si>
  <si>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</si>
  <si>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</si>
  <si>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</si>
  <si>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</si>
  <si>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</si>
  <si>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</si>
  <si>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</si>
  <si>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</si>
  <si>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</si>
  <si>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</si>
  <si>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</si>
  <si>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</si>
  <si>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</si>
  <si>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</si>
  <si>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</si>
  <si>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</si>
  <si>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</si>
  <si>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</si>
  <si>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</si>
  <si>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</si>
  <si>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</si>
  <si>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</si>
  <si>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</si>
  <si>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</si>
  <si>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</si>
  <si>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</si>
  <si>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</si>
  <si>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</si>
  <si>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</si>
  <si>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</si>
  <si>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</si>
  <si>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</si>
  <si>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</si>
  <si>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</si>
  <si>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</si>
  <si>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</si>
  <si>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</si>
  <si>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</si>
  <si>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</si>
  <si>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</si>
  <si>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</si>
  <si>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</si>
  <si>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</si>
  <si>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</si>
  <si>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</si>
  <si>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</si>
  <si>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</si>
  <si>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</si>
  <si>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</si>
  <si>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</si>
  <si>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</si>
  <si>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</si>
  <si>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</si>
  <si>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</si>
  <si>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</si>
  <si>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</si>
  <si>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</si>
  <si>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</si>
  <si>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</si>
  <si>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</si>
  <si>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</si>
  <si>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</si>
  <si>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</si>
  <si>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</si>
  <si>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</si>
  <si>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</si>
  <si>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</si>
  <si>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</si>
  <si>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</si>
  <si>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</si>
  <si>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</si>
  <si>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</si>
  <si>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</si>
  <si>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</si>
  <si>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</si>
  <si>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</si>
  <si>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</si>
  <si>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</si>
  <si>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</si>
  <si>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</si>
  <si>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</si>
  <si>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</si>
  <si>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</si>
  <si>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</si>
  <si>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</si>
  <si>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</si>
  <si>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</si>
  <si>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</si>
  <si>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</si>
  <si>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</si>
  <si>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</si>
  <si>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</si>
  <si>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</si>
  <si>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</si>
  <si>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</si>
  <si>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</si>
  <si>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</si>
  <si>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</si>
  <si>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</si>
  <si>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</si>
  <si>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</si>
  <si>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</si>
  <si>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</si>
  <si>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</si>
  <si>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</si>
  <si>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</si>
  <si>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</si>
  <si>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</si>
  <si>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</si>
  <si>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</si>
  <si>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</si>
  <si>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</si>
  <si>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</si>
  <si>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</si>
  <si>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</si>
  <si>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</si>
  <si>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</si>
  <si>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</si>
  <si>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</si>
  <si>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</si>
  <si>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</si>
  <si>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</si>
  <si>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</si>
  <si>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</si>
  <si>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</si>
  <si>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</si>
  <si>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</si>
  <si>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</si>
  <si>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</si>
  <si>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</si>
  <si>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</si>
  <si>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</si>
  <si>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</si>
  <si>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</si>
  <si>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</si>
  <si>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</si>
  <si>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</si>
  <si>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</si>
  <si>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</si>
  <si>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</si>
  <si>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</si>
  <si>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</si>
  <si>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</si>
  <si>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</si>
  <si>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</si>
  <si>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</si>
  <si>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</si>
  <si>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</si>
  <si>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</si>
  <si>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</si>
  <si>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</si>
  <si>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</si>
  <si>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</si>
  <si>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</si>
  <si>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</si>
  <si>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</si>
  <si>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</si>
  <si>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</si>
  <si>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</si>
  <si>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</si>
  <si>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</si>
  <si>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</si>
  <si>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</si>
  <si>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</si>
  <si>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</si>
  <si>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</si>
  <si>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</si>
  <si>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</si>
  <si>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</si>
  <si>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</si>
  <si>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</si>
  <si>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</si>
  <si>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</si>
  <si>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</si>
  <si>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</si>
  <si>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</si>
  <si>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</si>
  <si>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</si>
  <si>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</si>
  <si>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</si>
  <si>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</si>
  <si>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</si>
  <si>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</si>
  <si>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</si>
  <si>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</si>
  <si>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</si>
  <si>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</si>
  <si>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</si>
  <si>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</si>
  <si>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</si>
  <si>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</si>
  <si>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</si>
  <si>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</si>
  <si>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</si>
  <si>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</si>
  <si>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</si>
  <si>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</si>
  <si>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</si>
  <si>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</si>
  <si>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</si>
  <si>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</si>
  <si>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</si>
  <si>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</si>
  <si>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</si>
  <si>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</si>
  <si>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</si>
  <si>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</si>
  <si>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</si>
  <si>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</si>
  <si>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</si>
  <si>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</si>
  <si>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</si>
  <si>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</si>
  <si>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</si>
  <si>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</si>
  <si>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</si>
  <si>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</si>
  <si>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</si>
  <si>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</si>
  <si>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</si>
  <si>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</si>
  <si>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</si>
  <si>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</si>
  <si>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</si>
  <si>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</si>
  <si>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</si>
  <si>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</si>
  <si>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</si>
  <si>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</si>
  <si>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</si>
  <si>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</si>
  <si>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</si>
  <si>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</si>
  <si>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</si>
  <si>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</si>
  <si>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</si>
  <si>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</si>
  <si>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</si>
  <si>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</si>
  <si>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</si>
  <si>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</si>
  <si>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</si>
  <si>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</si>
  <si>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</si>
  <si>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</si>
  <si>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</si>
  <si>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</si>
  <si>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</si>
  <si>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</si>
  <si>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</si>
  <si>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</si>
  <si>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</si>
  <si>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</si>
  <si>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</si>
  <si>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</si>
  <si>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</si>
  <si>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</si>
  <si>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</si>
  <si>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</si>
  <si>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</si>
  <si>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</si>
  <si>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</si>
  <si>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</si>
  <si>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</si>
  <si>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</si>
  <si>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</si>
  <si>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</si>
  <si>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</si>
  <si>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</si>
  <si>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</si>
  <si>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</si>
  <si>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</si>
  <si>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</si>
  <si>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</si>
  <si>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</si>
  <si>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</si>
  <si>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</si>
  <si>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</si>
  <si>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</si>
  <si>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</si>
  <si>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</si>
  <si>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</si>
  <si>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</si>
  <si>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</si>
  <si>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</si>
  <si>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</si>
  <si>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</si>
  <si>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</si>
  <si>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</si>
  <si>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</si>
  <si>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</si>
  <si>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</si>
  <si>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</si>
  <si>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</si>
  <si>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</si>
  <si>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</si>
  <si>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</si>
  <si>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</si>
  <si>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</si>
  <si>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</si>
  <si>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</si>
  <si>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</si>
  <si>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</si>
  <si>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</si>
  <si>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</si>
  <si>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</si>
  <si>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</si>
  <si>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</si>
  <si>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</si>
  <si>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</si>
  <si>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</si>
  <si>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</si>
  <si>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</si>
  <si>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</si>
  <si>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</si>
  <si>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</si>
  <si>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</si>
  <si>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</si>
  <si>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</si>
  <si>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</si>
  <si>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</si>
  <si>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</si>
  <si>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</si>
  <si>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</si>
  <si>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</si>
  <si>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</si>
  <si>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</si>
  <si>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</si>
  <si>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</si>
  <si>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</si>
  <si>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</si>
  <si>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</si>
  <si>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</si>
  <si>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</si>
  <si>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</si>
  <si>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</si>
  <si>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</si>
  <si>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</si>
  <si>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</si>
  <si>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</si>
  <si>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</si>
  <si>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</si>
  <si>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</si>
  <si>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</si>
  <si>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</si>
  <si>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</si>
  <si>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</si>
  <si>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</si>
  <si>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</si>
  <si>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</si>
  <si>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</si>
  <si>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</si>
  <si>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</si>
  <si>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</si>
  <si>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</si>
  <si>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</si>
  <si>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</si>
  <si>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</si>
  <si>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</si>
  <si>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</si>
  <si>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</si>
  <si>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</si>
  <si>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</si>
  <si>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</si>
  <si>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</si>
  <si>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</si>
  <si>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</si>
  <si>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</si>
  <si>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</si>
  <si>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</si>
  <si>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</si>
  <si>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</si>
  <si>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</si>
  <si>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</si>
  <si>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</si>
  <si>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</si>
  <si>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</si>
  <si>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</si>
  <si>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</si>
  <si>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</si>
  <si>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</si>
  <si>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</si>
  <si>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</si>
  <si>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</si>
  <si>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</si>
  <si>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</si>
  <si>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</si>
  <si>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</si>
  <si>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</si>
  <si>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</si>
  <si>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</si>
  <si>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</si>
  <si>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</si>
  <si>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</si>
  <si>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</si>
  <si>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</si>
  <si>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</si>
  <si>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</si>
  <si>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</si>
  <si>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</si>
  <si>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</si>
  <si>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</si>
  <si>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</si>
  <si>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</si>
  <si>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</si>
  <si>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</si>
  <si>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</si>
  <si>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</si>
  <si>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</si>
  <si>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</si>
  <si>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</si>
  <si>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</si>
  <si>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</si>
  <si>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</si>
  <si>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</si>
  <si>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</si>
  <si>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</si>
  <si>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</si>
  <si>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</si>
  <si>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</si>
  <si>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</si>
  <si>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</si>
  <si>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</si>
  <si>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</si>
  <si>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</si>
  <si>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</si>
  <si>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</si>
  <si>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</si>
  <si>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</si>
  <si>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</si>
  <si>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</si>
  <si>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</si>
  <si>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</si>
  <si>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</si>
  <si>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</si>
  <si>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</si>
  <si>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</si>
  <si>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</si>
  <si>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</si>
  <si>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</si>
  <si>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</si>
  <si>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</si>
  <si>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</si>
  <si>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</si>
  <si>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</si>
  <si>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</si>
  <si>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</si>
  <si>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</si>
  <si>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</si>
  <si>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</si>
  <si>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</si>
  <si>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</si>
  <si>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</si>
  <si>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</si>
  <si>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</si>
  <si>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</si>
  <si>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</si>
  <si>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</si>
  <si>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</si>
  <si>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</si>
  <si>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</si>
  <si>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</si>
  <si>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</si>
  <si>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</si>
  <si>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</si>
  <si>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</si>
  <si>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</si>
  <si>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</si>
  <si>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</si>
  <si>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</si>
  <si>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</si>
  <si>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</si>
  <si>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</si>
  <si>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</si>
  <si>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</si>
  <si>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</si>
  <si>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</si>
  <si>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</si>
  <si>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</si>
  <si>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</si>
  <si>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</si>
  <si>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</si>
  <si>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</si>
  <si>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</si>
  <si>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</si>
  <si>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</si>
  <si>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</si>
  <si>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</si>
  <si>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</si>
  <si>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</si>
  <si>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</si>
  <si>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</si>
  <si>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</si>
  <si>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</si>
  <si>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</si>
  <si>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</si>
  <si>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</si>
  <si>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</si>
  <si>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</si>
  <si>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</si>
  <si>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</si>
  <si>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</si>
  <si>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</si>
  <si>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</si>
  <si>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</si>
  <si>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</si>
  <si>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</si>
  <si>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</si>
  <si>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</si>
  <si>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</si>
  <si>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</si>
  <si>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</si>
  <si>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</si>
  <si>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</si>
  <si>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</si>
  <si>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</si>
  <si>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</si>
  <si>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</si>
  <si>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</si>
  <si>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</si>
  <si>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</si>
  <si>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</si>
  <si>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</si>
  <si>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</si>
  <si>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</si>
  <si>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</si>
  <si>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</si>
  <si>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</si>
  <si>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</si>
  <si>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</si>
  <si>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</si>
  <si>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</si>
  <si>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</si>
  <si>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</si>
  <si>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</si>
  <si>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</si>
  <si>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</si>
  <si>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</si>
  <si>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</si>
  <si>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</si>
  <si>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</si>
  <si>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</si>
  <si>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</si>
  <si>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</si>
  <si>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</si>
  <si>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</si>
  <si>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</si>
  <si>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</si>
  <si>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</si>
  <si>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</si>
  <si>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</si>
  <si>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</si>
  <si>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</si>
  <si>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</si>
  <si>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</si>
  <si>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</si>
  <si>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</si>
  <si>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</si>
  <si>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</si>
  <si>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</si>
  <si>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</si>
  <si>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</si>
  <si>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</si>
  <si>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</si>
  <si>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</si>
  <si>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</si>
  <si>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</si>
  <si>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</si>
  <si>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</si>
  <si>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</si>
  <si>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</si>
  <si>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</si>
  <si>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</si>
  <si>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</si>
  <si>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</si>
  <si>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</si>
  <si>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</si>
  <si>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</si>
  <si>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</si>
  <si>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</si>
  <si>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</si>
  <si>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</si>
  <si>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</si>
  <si>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</si>
  <si>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</si>
  <si>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</si>
  <si>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</si>
  <si>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</si>
  <si>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</si>
  <si>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</si>
  <si>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</si>
  <si>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</si>
  <si>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</si>
  <si>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</si>
  <si>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</si>
  <si>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</si>
  <si>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</si>
  <si>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</si>
  <si>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</si>
  <si>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</si>
  <si>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</si>
  <si>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</si>
  <si>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</si>
  <si>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</si>
  <si>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</si>
  <si>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</si>
  <si>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</si>
  <si>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</si>
  <si>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</si>
  <si>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</si>
  <si>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</si>
  <si>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</si>
  <si>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</si>
  <si>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</si>
  <si>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</si>
  <si>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</si>
  <si>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</si>
  <si>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</si>
  <si>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</si>
  <si>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</si>
  <si>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</si>
  <si>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</si>
  <si>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</si>
  <si>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</si>
  <si>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</si>
  <si>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</si>
  <si>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</si>
  <si>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</si>
  <si>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</si>
  <si>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</si>
  <si>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</si>
  <si>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</si>
  <si>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</si>
  <si>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</si>
  <si>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</si>
  <si>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</si>
  <si>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</si>
  <si>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</si>
  <si>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</si>
  <si>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</si>
  <si>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</si>
  <si>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</si>
  <si>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</si>
  <si>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</si>
  <si>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</si>
  <si>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</si>
  <si>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</si>
  <si>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</si>
  <si>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</si>
  <si>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</si>
  <si>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</si>
  <si>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</si>
  <si>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</si>
  <si>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</si>
  <si>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</si>
  <si>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</si>
  <si>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</si>
  <si>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</si>
  <si>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</si>
  <si>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</si>
  <si>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</si>
  <si>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</si>
  <si>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</si>
  <si>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</si>
  <si>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</si>
  <si>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</si>
  <si>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</si>
  <si>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</si>
  <si>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</si>
  <si>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</si>
  <si>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</si>
  <si>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</si>
  <si>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</si>
  <si>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</si>
  <si>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</si>
  <si>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</si>
  <si>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</si>
  <si>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</si>
  <si>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</si>
  <si>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</si>
  <si>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</si>
  <si>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</si>
  <si>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</si>
  <si>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</si>
  <si>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</si>
  <si>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</si>
  <si>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</si>
  <si>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</si>
  <si>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</si>
  <si>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</si>
  <si>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</si>
  <si>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</si>
  <si>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</si>
  <si>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</si>
  <si>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</si>
  <si>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</si>
  <si>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</si>
  <si>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</si>
  <si>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</si>
  <si>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</si>
  <si>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</si>
  <si>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</si>
  <si>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</si>
  <si>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</si>
  <si>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</si>
  <si>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</si>
  <si>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</si>
  <si>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</si>
  <si>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</si>
  <si>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</si>
  <si>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</si>
  <si>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</si>
  <si>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</si>
  <si>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</si>
  <si>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</si>
  <si>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</si>
  <si>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</si>
  <si>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</si>
  <si>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</si>
  <si>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</si>
  <si>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</si>
  <si>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</si>
  <si>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</si>
  <si>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</si>
  <si>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</si>
  <si>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</si>
  <si>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</si>
  <si>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</si>
  <si>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</si>
  <si>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</si>
  <si>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</si>
  <si>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</si>
  <si>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</si>
  <si>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</si>
  <si>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</si>
  <si>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</si>
  <si>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</si>
  <si>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</si>
  <si>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</si>
  <si>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</si>
  <si>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</si>
  <si>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</si>
  <si>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</si>
  <si>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</si>
  <si>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</si>
  <si>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</si>
  <si>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</si>
  <si>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</si>
  <si>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</si>
  <si>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</si>
  <si>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</si>
  <si>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</si>
  <si>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</si>
  <si>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</si>
  <si>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</si>
  <si>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</si>
  <si>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</si>
  <si>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</si>
  <si>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</si>
  <si>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</si>
  <si>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</si>
  <si>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</si>
  <si>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</si>
  <si>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</si>
  <si>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</si>
  <si>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</si>
  <si>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</si>
  <si>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</si>
  <si>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</si>
  <si>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</si>
  <si>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</si>
  <si>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</si>
  <si>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</si>
  <si>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</si>
  <si>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</si>
  <si>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</si>
  <si>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</si>
  <si>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</si>
  <si>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</si>
  <si>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</si>
  <si>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</si>
  <si>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</si>
  <si>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</si>
  <si>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</si>
  <si>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</si>
  <si>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</si>
  <si>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</si>
  <si>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</si>
  <si>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</si>
  <si>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</si>
  <si>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</si>
  <si>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</si>
  <si>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</si>
  <si>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</si>
  <si>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</si>
  <si>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</si>
  <si>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</si>
  <si>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</si>
  <si>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</si>
  <si>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</si>
  <si>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</si>
  <si>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</si>
  <si>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</si>
  <si>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</si>
  <si>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</si>
  <si>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</si>
  <si>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</si>
  <si>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</si>
  <si>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</si>
  <si>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</si>
  <si>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</si>
  <si>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</si>
  <si>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</si>
  <si>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</si>
  <si>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</si>
  <si>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</si>
  <si>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</si>
  <si>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</si>
  <si>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</si>
  <si>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</si>
  <si>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</si>
  <si>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</si>
  <si>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</si>
  <si>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</si>
  <si>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</si>
  <si>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</si>
  <si>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</si>
  <si>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</si>
  <si>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</si>
  <si>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</si>
  <si>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</si>
  <si>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</si>
  <si>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</si>
  <si>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</si>
  <si>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</si>
  <si>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</si>
  <si>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</si>
  <si>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</si>
  <si>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</si>
  <si>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</si>
  <si>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</si>
  <si>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</si>
  <si>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</si>
  <si>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</si>
  <si>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</si>
  <si>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</si>
  <si>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</si>
  <si>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</si>
  <si>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</si>
  <si>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</si>
  <si>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</si>
  <si>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</si>
  <si>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</si>
  <si>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</si>
  <si>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</si>
  <si>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</si>
  <si>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</si>
  <si>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</si>
  <si>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</si>
  <si>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</si>
  <si>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</si>
  <si>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</si>
  <si>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</si>
  <si>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</si>
  <si>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</si>
  <si>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</si>
  <si>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</si>
  <si>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</si>
  <si>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</si>
  <si>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</si>
  <si>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</si>
  <si>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</si>
  <si>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</si>
  <si>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</si>
  <si>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</si>
  <si>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</si>
  <si>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</si>
  <si>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</si>
  <si>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</si>
  <si>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</si>
  <si>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</si>
  <si>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</si>
  <si>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</si>
  <si>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</si>
  <si>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</si>
  <si>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</si>
  <si>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</si>
  <si>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</si>
  <si>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</si>
  <si>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</si>
  <si>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</si>
  <si>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</si>
  <si>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</si>
  <si>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</si>
  <si>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</si>
  <si>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</si>
  <si>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</si>
  <si>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</si>
  <si>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</si>
  <si>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</si>
  <si>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</si>
  <si>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</si>
  <si>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</si>
  <si>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</si>
  <si>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</si>
  <si>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</si>
  <si>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</si>
  <si>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</si>
  <si>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</si>
  <si>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</si>
  <si>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</si>
  <si>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</si>
  <si>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</si>
  <si>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</si>
  <si>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</si>
  <si>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</si>
  <si>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</si>
  <si>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</si>
  <si>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</si>
  <si>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</si>
  <si>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</si>
  <si>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</si>
  <si>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</si>
  <si>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</si>
  <si>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</si>
  <si>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</si>
  <si>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</si>
  <si>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</si>
  <si>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</si>
  <si>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</si>
  <si>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</si>
  <si>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</si>
  <si>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</si>
  <si>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</si>
  <si>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</si>
  <si>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</si>
  <si>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</si>
  <si>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</si>
  <si>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</si>
  <si>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</si>
  <si>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</si>
  <si>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</si>
  <si>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</si>
  <si>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</si>
  <si>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</si>
  <si>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</si>
  <si>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</si>
  <si>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</si>
  <si>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</si>
  <si>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</si>
  <si>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</si>
  <si>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</si>
  <si>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</si>
  <si>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</si>
  <si>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</si>
  <si>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</si>
  <si>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</si>
  <si>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</si>
  <si>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</si>
  <si>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</si>
  <si>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</si>
  <si>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</si>
  <si>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</si>
  <si>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</si>
  <si>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</si>
  <si>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</si>
  <si>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</si>
  <si>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</si>
  <si>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</si>
  <si>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</si>
  <si>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</si>
  <si>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</si>
  <si>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</si>
  <si>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</si>
  <si>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</si>
  <si>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</si>
  <si>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</si>
  <si>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</si>
  <si>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</si>
  <si>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</si>
  <si>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</si>
  <si>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</si>
  <si>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</si>
  <si>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</si>
  <si>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</si>
  <si>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</si>
  <si>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</si>
  <si>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</si>
  <si>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</si>
  <si>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</si>
  <si>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</si>
  <si>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</si>
  <si>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</si>
  <si>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</si>
  <si>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</si>
  <si>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</si>
  <si>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</si>
  <si>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</si>
  <si>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</si>
  <si>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</si>
  <si>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</si>
  <si>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</si>
  <si>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</si>
  <si>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</si>
  <si>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</si>
  <si>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</si>
  <si>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</si>
  <si>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</si>
  <si>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</si>
  <si>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</si>
  <si>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</si>
  <si>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</si>
  <si>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</si>
  <si>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</si>
  <si>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</si>
  <si>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</si>
  <si>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</si>
  <si>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</si>
  <si>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</si>
  <si>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</si>
  <si>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</si>
  <si>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</si>
  <si>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</si>
  <si>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</si>
  <si>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</si>
  <si>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</si>
  <si>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</si>
  <si>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</si>
  <si>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</si>
  <si>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</si>
  <si>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</si>
  <si>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</si>
  <si>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</si>
  <si>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</si>
  <si>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</si>
  <si>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</si>
  <si>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</si>
  <si>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</si>
  <si>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</si>
  <si>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</si>
  <si>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</si>
  <si>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</si>
  <si>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</si>
  <si>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</si>
  <si>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</si>
  <si>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</si>
  <si>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</si>
  <si>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</si>
  <si>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</si>
  <si>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</si>
  <si>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</si>
  <si>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</si>
  <si>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</si>
  <si>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</si>
  <si>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</si>
  <si>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</si>
  <si>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</si>
  <si>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</si>
  <si>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</si>
  <si>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</si>
  <si>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</si>
  <si>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</si>
  <si>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</si>
  <si>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</si>
  <si>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</si>
  <si>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</si>
  <si>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</si>
  <si>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</si>
  <si>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</si>
  <si>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</si>
  <si>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</si>
  <si>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</si>
  <si>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</si>
  <si>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</si>
  <si>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</si>
  <si>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</si>
  <si>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</si>
  <si>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</si>
  <si>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</si>
  <si>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</si>
  <si>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</si>
  <si>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</si>
  <si>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</si>
  <si>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</si>
  <si>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</si>
  <si>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</si>
  <si>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</si>
  <si>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</si>
  <si>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</si>
  <si>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</si>
  <si>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</si>
  <si>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</si>
  <si>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</si>
  <si>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</si>
  <si>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</si>
  <si>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</si>
  <si>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</si>
  <si>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</si>
  <si>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</si>
  <si>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</si>
  <si>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</si>
  <si>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</si>
  <si>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</si>
  <si>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</si>
  <si>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</si>
  <si>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</si>
  <si>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</si>
  <si>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</si>
  <si>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</si>
  <si>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</si>
  <si>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</si>
  <si>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</si>
  <si>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</si>
  <si>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</si>
  <si>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</si>
  <si>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</si>
  <si>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</si>
  <si>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</si>
  <si>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</si>
  <si>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</si>
  <si>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</si>
  <si>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</si>
  <si>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</si>
  <si>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</si>
  <si>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</si>
  <si>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</si>
  <si>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</si>
  <si>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</si>
  <si>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</si>
  <si>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</si>
  <si>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</si>
  <si>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</si>
  <si>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</si>
  <si>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</si>
  <si>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</si>
  <si>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</si>
  <si>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</si>
  <si>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</si>
  <si>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</si>
  <si>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</si>
  <si>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</si>
  <si>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</si>
  <si>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</si>
  <si>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</si>
  <si>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</si>
  <si>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</si>
  <si>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</si>
  <si>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</si>
  <si>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</si>
  <si>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</si>
  <si>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</si>
  <si>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</si>
  <si>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</si>
  <si>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</si>
  <si>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</si>
  <si>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</si>
  <si>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</si>
  <si>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</si>
  <si>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</si>
  <si>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</si>
  <si>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</si>
  <si>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</si>
  <si>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</si>
  <si>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</si>
  <si>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</si>
  <si>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</si>
  <si>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</si>
  <si>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</si>
  <si>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</si>
  <si>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</si>
  <si>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</si>
  <si>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</si>
  <si>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</si>
  <si>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</si>
  <si>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</si>
  <si>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</si>
  <si>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</si>
  <si>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</si>
  <si>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</si>
  <si>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</si>
  <si>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</si>
  <si>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</si>
  <si>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</si>
  <si>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</si>
  <si>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</si>
  <si>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</si>
  <si>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</si>
  <si>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</si>
  <si>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</si>
  <si>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</si>
  <si>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</si>
  <si>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</si>
  <si>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</si>
  <si>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</si>
  <si>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</si>
  <si>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</si>
  <si>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</si>
  <si>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</si>
  <si>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</si>
  <si>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</si>
  <si>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</si>
  <si>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</si>
  <si>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</si>
  <si>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</si>
  <si>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</si>
  <si>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</si>
  <si>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</si>
  <si>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</si>
  <si>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</si>
  <si>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</si>
  <si>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</si>
  <si>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</si>
  <si>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</si>
  <si>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</si>
  <si>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</si>
  <si>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</si>
  <si>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</si>
  <si>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</si>
  <si>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</si>
  <si>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</si>
  <si>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</si>
  <si>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</si>
  <si>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</si>
  <si>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</si>
  <si>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</si>
  <si>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</si>
  <si>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</si>
  <si>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</si>
  <si>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</si>
  <si>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</si>
  <si>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</si>
  <si>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</si>
  <si>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</si>
  <si>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</si>
  <si>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</si>
  <si>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</si>
  <si>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</si>
  <si>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</si>
  <si>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</si>
  <si>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</si>
  <si>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</si>
  <si>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</si>
  <si>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</si>
  <si>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</si>
  <si>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</si>
  <si>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</si>
  <si>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</si>
  <si>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</si>
  <si>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</si>
  <si>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</si>
  <si>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</si>
  <si>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</si>
  <si>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</si>
  <si>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</si>
  <si>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</si>
  <si>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</si>
  <si>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</si>
  <si>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</si>
  <si>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</si>
  <si>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</si>
  <si>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</si>
  <si>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</si>
  <si>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</si>
  <si>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</si>
  <si>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</si>
  <si>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</si>
  <si>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</si>
  <si>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</si>
  <si>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</si>
  <si>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</si>
  <si>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</si>
  <si>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</si>
  <si>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</si>
  <si>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</si>
  <si>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</si>
  <si>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</si>
  <si>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</si>
  <si>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</si>
  <si>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</si>
  <si>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</si>
  <si>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</si>
  <si>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</si>
  <si>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</si>
  <si>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</si>
  <si>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</si>
  <si>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</si>
  <si>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</si>
  <si>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</si>
  <si>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</si>
  <si>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</si>
  <si>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</si>
  <si>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</si>
  <si>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</si>
  <si>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</si>
  <si>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</si>
  <si>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</si>
  <si>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</si>
  <si>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</si>
  <si>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</si>
  <si>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</si>
  <si>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</si>
  <si>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</si>
  <si>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</si>
  <si>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</si>
  <si>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</si>
  <si>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</si>
  <si>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</si>
  <si>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</si>
  <si>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</si>
  <si>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</si>
  <si>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</si>
  <si>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</si>
  <si>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</si>
  <si>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</si>
  <si>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</si>
  <si>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</si>
  <si>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</si>
  <si>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</si>
  <si>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</si>
  <si>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</si>
  <si>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</si>
  <si>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</si>
  <si>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</si>
  <si>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</si>
  <si>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</si>
  <si>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</si>
  <si>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</si>
  <si>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</si>
  <si>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</si>
  <si>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</si>
  <si>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</si>
  <si>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</si>
  <si>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</si>
  <si>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</si>
  <si>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</si>
  <si>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</si>
  <si>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</si>
  <si>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</si>
  <si>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</si>
  <si>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</si>
  <si>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</si>
  <si>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</si>
  <si>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</si>
  <si>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</si>
  <si>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</si>
  <si>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</si>
  <si>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</si>
  <si>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</si>
  <si>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</si>
  <si>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</si>
  <si>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</si>
  <si>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</si>
  <si>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</si>
  <si>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</si>
  <si>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</si>
  <si>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</si>
  <si>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</si>
  <si>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</si>
  <si>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</si>
  <si>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</si>
  <si>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</si>
  <si>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</si>
  <si>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</si>
  <si>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</si>
  <si>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</si>
  <si>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</si>
  <si>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</si>
  <si>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</si>
  <si>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</si>
  <si>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</si>
  <si>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</si>
  <si>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</si>
  <si>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</si>
  <si>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</si>
  <si>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</si>
  <si>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</si>
  <si>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</si>
  <si>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</si>
  <si>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</si>
  <si>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</si>
  <si>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</si>
  <si>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</si>
  <si>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</si>
  <si>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</si>
  <si>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</si>
  <si>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</si>
  <si>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</si>
  <si>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</si>
  <si>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</si>
  <si>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</si>
  <si>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</si>
  <si>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</si>
  <si>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</si>
  <si>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</si>
  <si>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</si>
  <si>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</si>
  <si>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</si>
  <si>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</si>
  <si>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</si>
  <si>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</si>
  <si>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</si>
  <si>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</si>
  <si>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</si>
  <si>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</si>
  <si>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</si>
  <si>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</si>
  <si>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</si>
  <si>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</si>
  <si>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</si>
  <si>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</si>
  <si>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</si>
  <si>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</si>
  <si>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</si>
  <si>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</si>
  <si>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</si>
  <si>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</si>
  <si>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</si>
  <si>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</si>
  <si>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</si>
  <si>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</si>
  <si>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</si>
  <si>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</si>
  <si>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</si>
  <si>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</si>
  <si>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</si>
  <si>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</si>
  <si>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</si>
  <si>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</si>
  <si>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</si>
  <si>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</si>
  <si>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</si>
  <si>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</si>
  <si>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</si>
  <si>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</si>
  <si>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</si>
  <si>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</si>
  <si>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</si>
  <si>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</si>
  <si>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</si>
  <si>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</si>
  <si>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</si>
  <si>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</si>
  <si>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</si>
  <si>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</si>
  <si>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</si>
  <si>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</si>
  <si>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</si>
  <si>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</si>
  <si>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</si>
  <si>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</si>
  <si>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</si>
  <si>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</si>
  <si>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</si>
  <si>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</si>
  <si>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</si>
  <si>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</si>
  <si>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</si>
  <si>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</si>
  <si>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</si>
  <si>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</si>
  <si>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</si>
  <si>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</si>
  <si>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</si>
  <si>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</si>
  <si>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</si>
  <si>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</si>
  <si>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</si>
  <si>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</si>
  <si>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</si>
  <si>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</si>
  <si>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</si>
  <si>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</si>
  <si>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</si>
  <si>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</si>
  <si>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</si>
  <si>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</si>
  <si>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</si>
  <si>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</si>
  <si>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</si>
  <si>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</si>
  <si>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</si>
  <si>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</si>
  <si>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</si>
  <si>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</si>
  <si>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</si>
  <si>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</si>
  <si>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</si>
  <si>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</si>
  <si>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</si>
  <si>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</si>
  <si>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</si>
  <si>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</si>
  <si>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</si>
  <si>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</si>
  <si>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</si>
  <si>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</si>
  <si>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</si>
  <si>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</si>
  <si>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</si>
  <si>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</si>
  <si>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</si>
  <si>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</si>
  <si>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</si>
  <si>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</si>
  <si>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</si>
  <si>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</si>
  <si>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</si>
  <si>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</si>
  <si>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</si>
  <si>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</si>
  <si>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</si>
  <si>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</si>
  <si>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</si>
  <si>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</si>
  <si>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</si>
  <si>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</si>
  <si>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</si>
  <si>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</si>
  <si>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</si>
  <si>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</si>
  <si>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</si>
  <si>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</si>
  <si>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</si>
  <si>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</si>
  <si>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</si>
  <si>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</si>
  <si>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</si>
  <si>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</si>
  <si>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</si>
  <si>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</si>
  <si>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</si>
  <si>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</si>
  <si>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</si>
  <si>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</si>
  <si>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</si>
  <si>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</si>
  <si>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</si>
  <si>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</si>
  <si>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</si>
  <si>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</si>
  <si>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</si>
  <si>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</si>
  <si>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</si>
  <si>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</si>
  <si>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</si>
  <si>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</si>
  <si>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</si>
  <si>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</si>
  <si>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</si>
  <si>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</si>
  <si>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</si>
  <si>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</si>
  <si>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</si>
  <si>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</si>
  <si>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</si>
  <si>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</si>
  <si>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</si>
  <si>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</si>
  <si>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</si>
  <si>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</si>
  <si>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</si>
  <si>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</si>
  <si>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</si>
  <si>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</si>
  <si>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</si>
  <si>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</si>
  <si>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</si>
  <si>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</si>
  <si>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</si>
  <si>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</si>
  <si>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</si>
  <si>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</si>
  <si>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</si>
  <si>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</si>
  <si>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</si>
  <si>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</si>
  <si>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</si>
  <si>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</si>
  <si>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</si>
  <si>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</si>
  <si>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</si>
  <si>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</si>
  <si>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</si>
  <si>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</si>
  <si>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</si>
  <si>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</si>
  <si>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</si>
  <si>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</si>
  <si>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</si>
  <si>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</si>
  <si>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</si>
  <si>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</si>
  <si>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</si>
  <si>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</si>
  <si>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</si>
  <si>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</si>
  <si>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</si>
  <si>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</si>
  <si>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</si>
  <si>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</si>
  <si>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</si>
  <si>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</si>
  <si>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</si>
  <si>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</si>
  <si>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</si>
  <si>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</si>
  <si>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</si>
  <si>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</si>
  <si>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</si>
  <si>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</si>
  <si>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</si>
  <si>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</si>
  <si>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</si>
  <si>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</si>
  <si>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</si>
  <si>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</si>
  <si>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</si>
  <si>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</si>
  <si>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</si>
  <si>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</si>
  <si>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</si>
  <si>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</si>
  <si>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</si>
  <si>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</si>
  <si>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</si>
  <si>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</si>
  <si>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</si>
  <si>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</si>
  <si>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</si>
  <si>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</si>
  <si>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</si>
  <si>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</si>
  <si>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</si>
  <si>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</si>
  <si>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</si>
  <si>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</si>
  <si>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</si>
  <si>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</si>
  <si>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</si>
  <si>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</si>
  <si>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</si>
  <si>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</si>
  <si>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</si>
  <si>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</si>
  <si>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</si>
  <si>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</si>
  <si>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</si>
  <si>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</si>
  <si>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</si>
  <si>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</si>
  <si>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</si>
  <si>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</si>
  <si>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</si>
  <si>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</si>
  <si>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</si>
  <si>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</si>
  <si>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</si>
  <si>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</si>
  <si>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</si>
  <si>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</si>
  <si>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</si>
  <si>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</si>
  <si>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</si>
  <si>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</si>
  <si>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</si>
  <si>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</si>
  <si>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</si>
  <si>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</si>
  <si>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</si>
  <si>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</si>
  <si>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</si>
  <si>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</si>
  <si>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</si>
  <si>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</si>
  <si>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</si>
  <si>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</si>
  <si>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</si>
  <si>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</si>
  <si>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</si>
  <si>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</si>
  <si>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</si>
  <si>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</si>
  <si>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</si>
  <si>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</si>
  <si>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</si>
  <si>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</si>
  <si>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</si>
  <si>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</si>
  <si>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</si>
  <si>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</si>
  <si>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</si>
  <si>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</si>
  <si>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</si>
  <si>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</si>
  <si>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</si>
  <si>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</si>
  <si>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</si>
  <si>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</si>
  <si>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</si>
  <si>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</si>
  <si>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</si>
  <si>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</si>
  <si>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</si>
  <si>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</si>
  <si>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</si>
  <si>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</si>
  <si>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</si>
  <si>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</si>
  <si>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</si>
  <si>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</si>
  <si>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</si>
  <si>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</si>
  <si>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</si>
  <si>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</si>
  <si>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</si>
  <si>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</si>
  <si>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</si>
  <si>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</si>
  <si>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</si>
  <si>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</si>
  <si>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</si>
  <si>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</si>
  <si>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</si>
  <si>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</si>
  <si>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</si>
  <si>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</si>
  <si>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</si>
  <si>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</si>
  <si>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</si>
  <si>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</si>
  <si>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</si>
  <si>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</si>
  <si>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</si>
  <si>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</si>
  <si>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</si>
  <si>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</si>
  <si>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</si>
  <si>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</si>
  <si>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</si>
  <si>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</si>
  <si>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</si>
  <si>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</si>
  <si>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</si>
  <si>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</si>
  <si>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</si>
  <si>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</si>
  <si>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</si>
  <si>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</si>
  <si>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</si>
  <si>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</si>
  <si>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</si>
  <si>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</si>
  <si>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</si>
  <si>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</si>
  <si>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</si>
  <si>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</si>
  <si>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</si>
  <si>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</si>
  <si>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</si>
  <si>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</si>
  <si>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</si>
  <si>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</si>
  <si>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</si>
  <si>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</si>
  <si>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</si>
  <si>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</si>
  <si>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</si>
  <si>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</si>
  <si>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</si>
  <si>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</si>
  <si>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</si>
  <si>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</si>
  <si>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</si>
  <si>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</si>
  <si>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</si>
  <si>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</si>
  <si>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</si>
  <si>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</si>
  <si>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</si>
  <si>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</si>
  <si>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</si>
  <si>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</si>
  <si>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</si>
  <si>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</si>
  <si>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</si>
  <si>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</si>
  <si>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</si>
  <si>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</si>
  <si>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</si>
  <si>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</si>
  <si>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</si>
  <si>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</si>
  <si>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</si>
  <si>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</si>
  <si>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</si>
  <si>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</si>
  <si>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</si>
  <si>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</si>
  <si>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</si>
  <si>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</si>
  <si>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</si>
  <si>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</si>
  <si>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</si>
  <si>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</si>
  <si>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</si>
  <si>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</si>
  <si>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</si>
  <si>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</si>
  <si>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</si>
  <si>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</si>
  <si>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</si>
  <si>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</si>
  <si>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</si>
  <si>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</si>
  <si>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</si>
  <si>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</si>
  <si>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</si>
  <si>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</si>
  <si>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</si>
  <si>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</si>
  <si>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</si>
  <si>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</si>
  <si>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</si>
  <si>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</si>
  <si>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</si>
  <si>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</si>
  <si>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</si>
  <si>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</si>
  <si>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</si>
  <si>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</si>
  <si>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</si>
  <si>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</si>
  <si>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</si>
  <si>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</si>
  <si>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</si>
  <si>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</si>
  <si>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</si>
  <si>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</si>
  <si>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</si>
  <si>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</si>
  <si>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</si>
  <si>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</si>
  <si>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</si>
  <si>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</si>
  <si>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</si>
  <si>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</si>
  <si>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</si>
  <si>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</si>
  <si>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</si>
  <si>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</si>
  <si>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</si>
  <si>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</si>
  <si>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</si>
  <si>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</si>
  <si>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</si>
  <si>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</si>
  <si>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</si>
  <si>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</si>
  <si>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</si>
  <si>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</si>
  <si>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</si>
  <si>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</si>
  <si>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</si>
  <si>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</si>
  <si>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</si>
  <si>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</si>
  <si>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</si>
  <si>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</si>
  <si>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</si>
  <si>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</si>
  <si>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</si>
  <si>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</si>
  <si>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</si>
  <si>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</si>
  <si>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</si>
  <si>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</si>
  <si>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</si>
  <si>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</si>
  <si>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</si>
  <si>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</si>
  <si>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</si>
  <si>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</si>
  <si>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</si>
  <si>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</si>
  <si>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</si>
  <si>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</si>
  <si>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</si>
  <si>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</si>
  <si>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</si>
  <si>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</si>
  <si>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</si>
  <si>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</si>
  <si>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</si>
  <si>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</si>
  <si>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</si>
  <si>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</si>
  <si>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</si>
  <si>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</si>
  <si>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</si>
  <si>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</si>
  <si>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</si>
  <si>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</si>
  <si>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</si>
  <si>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</si>
  <si>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</si>
  <si>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</si>
  <si>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</si>
  <si>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</si>
  <si>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</si>
  <si>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</si>
  <si>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</si>
  <si>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</si>
  <si>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</si>
  <si>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</si>
  <si>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</si>
  <si>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</si>
  <si>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</si>
  <si>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</si>
  <si>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</si>
  <si>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</si>
  <si>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</si>
  <si>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</si>
  <si>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</si>
  <si>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</si>
  <si>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</si>
  <si>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</si>
  <si>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</si>
  <si>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</si>
  <si>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</si>
  <si>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</si>
  <si>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</si>
  <si>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</si>
  <si>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</si>
  <si>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</si>
  <si>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</si>
  <si>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</si>
  <si>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</si>
  <si>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</si>
  <si>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</si>
  <si>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</si>
  <si>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</si>
  <si>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</si>
  <si>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</si>
  <si>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</si>
  <si>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</si>
  <si>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</si>
  <si>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</si>
  <si>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</si>
  <si>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</si>
  <si>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</si>
  <si>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</si>
  <si>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</si>
  <si>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</si>
  <si>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</si>
  <si>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</si>
  <si>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</si>
  <si>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</si>
  <si>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</si>
  <si>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</si>
  <si>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</si>
  <si>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</si>
  <si>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</si>
  <si>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</si>
  <si>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</si>
  <si>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</si>
  <si>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</si>
  <si>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</si>
  <si>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</si>
  <si>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</si>
  <si>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</si>
  <si>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</si>
  <si>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</si>
  <si>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</si>
  <si>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</si>
  <si>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</si>
  <si>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</si>
  <si>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</si>
  <si>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</si>
  <si>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</si>
  <si>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</si>
  <si>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</si>
  <si>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</si>
  <si>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</si>
  <si>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</si>
  <si>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</si>
  <si>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</si>
  <si>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</si>
  <si>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</si>
  <si>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</si>
  <si>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</si>
  <si>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</si>
  <si>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</si>
  <si>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</si>
  <si>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</si>
  <si>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</si>
  <si>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</si>
  <si>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</si>
  <si>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</si>
  <si>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</si>
  <si>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</si>
  <si>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</si>
  <si>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</si>
  <si>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</si>
  <si>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</si>
  <si>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</si>
  <si>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</si>
  <si>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</si>
  <si>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</si>
  <si>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</si>
  <si>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</si>
  <si>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</si>
  <si>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</si>
  <si>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</si>
  <si>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</si>
  <si>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</si>
  <si>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</si>
  <si>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</si>
  <si>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</si>
  <si>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</si>
  <si>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</si>
  <si>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</si>
  <si>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</si>
  <si>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</si>
  <si>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</si>
  <si>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</si>
  <si>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</si>
  <si>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</si>
  <si>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</si>
  <si>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</si>
  <si>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</si>
  <si>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</si>
  <si>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</si>
  <si>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</si>
  <si>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</si>
  <si>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</si>
  <si>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</si>
  <si>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</si>
  <si>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</si>
  <si>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</si>
  <si>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</si>
  <si>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</si>
  <si>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</si>
  <si>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</si>
  <si>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</si>
  <si>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</si>
  <si>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</si>
  <si>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</si>
  <si>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</si>
  <si>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</si>
  <si>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</si>
  <si>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</si>
  <si>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</si>
  <si>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</si>
  <si>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</si>
  <si>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</si>
  <si>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</si>
  <si>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</si>
  <si>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</si>
  <si>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</si>
  <si>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</si>
  <si>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</si>
  <si>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</si>
  <si>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</si>
  <si>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</si>
  <si>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</si>
  <si>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</si>
  <si>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</si>
  <si>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</si>
  <si>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</si>
  <si>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</si>
  <si>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</si>
  <si>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</si>
  <si>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</si>
  <si>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</si>
  <si>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</si>
  <si>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</si>
  <si>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</si>
  <si>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</si>
  <si>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</si>
  <si>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</si>
  <si>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</si>
  <si>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</si>
  <si>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</si>
  <si>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</si>
  <si>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</si>
  <si>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</si>
  <si>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</si>
  <si>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</si>
  <si>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</si>
  <si>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</si>
  <si>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</si>
  <si>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</si>
  <si>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</si>
  <si>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</si>
  <si>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</si>
  <si>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</si>
  <si>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</si>
  <si>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2025 wg projektu</t>
  </si>
  <si>
    <t>porównanie</t>
  </si>
  <si>
    <t>typJST</t>
  </si>
  <si>
    <t>RAZEM</t>
  </si>
  <si>
    <t>Subwencja</t>
  </si>
  <si>
    <t>GMINA</t>
  </si>
  <si>
    <t>G1</t>
  </si>
  <si>
    <t>gminy miejskie</t>
  </si>
  <si>
    <t>G2</t>
  </si>
  <si>
    <t>gminy wiejskie</t>
  </si>
  <si>
    <t>G3</t>
  </si>
  <si>
    <t>gminy miejsko-wiejskie</t>
  </si>
  <si>
    <t>M</t>
  </si>
  <si>
    <t>MIASTA NPP</t>
  </si>
  <si>
    <t>P</t>
  </si>
  <si>
    <t>POWIATY</t>
  </si>
  <si>
    <t>W</t>
  </si>
  <si>
    <t>WOJEWÓDZTWA</t>
  </si>
  <si>
    <t xml:space="preserve"> R A Z E M</t>
  </si>
  <si>
    <t>kodGUS (6)</t>
  </si>
  <si>
    <t>0</t>
  </si>
  <si>
    <t>026101</t>
  </si>
  <si>
    <t>026201</t>
  </si>
  <si>
    <t>026401</t>
  </si>
  <si>
    <t>026501</t>
  </si>
  <si>
    <t>046101</t>
  </si>
  <si>
    <t>046201</t>
  </si>
  <si>
    <t>046301</t>
  </si>
  <si>
    <t>046401</t>
  </si>
  <si>
    <t>066101</t>
  </si>
  <si>
    <t>066201</t>
  </si>
  <si>
    <t>066301</t>
  </si>
  <si>
    <t>066401</t>
  </si>
  <si>
    <t>086101</t>
  </si>
  <si>
    <t>086201</t>
  </si>
  <si>
    <t>106101</t>
  </si>
  <si>
    <t>106201</t>
  </si>
  <si>
    <t>106301</t>
  </si>
  <si>
    <t>126101</t>
  </si>
  <si>
    <t>126201</t>
  </si>
  <si>
    <t>126301</t>
  </si>
  <si>
    <t>146101</t>
  </si>
  <si>
    <t>146201</t>
  </si>
  <si>
    <t>146301</t>
  </si>
  <si>
    <t>146401</t>
  </si>
  <si>
    <t>146501</t>
  </si>
  <si>
    <t>166101</t>
  </si>
  <si>
    <t>186101</t>
  </si>
  <si>
    <t>186201</t>
  </si>
  <si>
    <t>186301</t>
  </si>
  <si>
    <t>186401</t>
  </si>
  <si>
    <t>206101</t>
  </si>
  <si>
    <t>206201</t>
  </si>
  <si>
    <t>206301</t>
  </si>
  <si>
    <t>226101</t>
  </si>
  <si>
    <t>226201</t>
  </si>
  <si>
    <t>226301</t>
  </si>
  <si>
    <t>226401</t>
  </si>
  <si>
    <t>246101</t>
  </si>
  <si>
    <t>246201</t>
  </si>
  <si>
    <t>246301</t>
  </si>
  <si>
    <t>246401</t>
  </si>
  <si>
    <t>246501</t>
  </si>
  <si>
    <t>246601</t>
  </si>
  <si>
    <t>246701</t>
  </si>
  <si>
    <t>246801</t>
  </si>
  <si>
    <t>246901</t>
  </si>
  <si>
    <t>247001</t>
  </si>
  <si>
    <t>247101</t>
  </si>
  <si>
    <t>247201</t>
  </si>
  <si>
    <t>247301</t>
  </si>
  <si>
    <t>247401</t>
  </si>
  <si>
    <t>247501</t>
  </si>
  <si>
    <t>247601</t>
  </si>
  <si>
    <t>247701</t>
  </si>
  <si>
    <t>247801</t>
  </si>
  <si>
    <t>247901</t>
  </si>
  <si>
    <t>266101</t>
  </si>
  <si>
    <t>286101</t>
  </si>
  <si>
    <t>286201</t>
  </si>
  <si>
    <t>306101</t>
  </si>
  <si>
    <t>306201</t>
  </si>
  <si>
    <t>306301</t>
  </si>
  <si>
    <t>306401</t>
  </si>
  <si>
    <t>326101</t>
  </si>
  <si>
    <t>326201</t>
  </si>
  <si>
    <t>326301</t>
  </si>
  <si>
    <t>karkonoski</t>
  </si>
  <si>
    <t>100601</t>
  </si>
  <si>
    <t>180101</t>
  </si>
  <si>
    <t>281301</t>
  </si>
  <si>
    <t>320401</t>
  </si>
  <si>
    <t>00</t>
  </si>
  <si>
    <t>020000</t>
  </si>
  <si>
    <t>dolnośląskie</t>
  </si>
  <si>
    <t>040000</t>
  </si>
  <si>
    <t>kujawsko-pomorskie</t>
  </si>
  <si>
    <t>060000</t>
  </si>
  <si>
    <t>lubelskie</t>
  </si>
  <si>
    <t>080000</t>
  </si>
  <si>
    <t>lubuskie</t>
  </si>
  <si>
    <t>100000</t>
  </si>
  <si>
    <t>łódzkie</t>
  </si>
  <si>
    <t>120000</t>
  </si>
  <si>
    <t>małopolskie</t>
  </si>
  <si>
    <t>140000</t>
  </si>
  <si>
    <t>mazowieckie</t>
  </si>
  <si>
    <t>160000</t>
  </si>
  <si>
    <t>opolskie</t>
  </si>
  <si>
    <t>180000</t>
  </si>
  <si>
    <t>podkarpackie</t>
  </si>
  <si>
    <t>200000</t>
  </si>
  <si>
    <t>podlaskie</t>
  </si>
  <si>
    <t>220000</t>
  </si>
  <si>
    <t>pomorskie</t>
  </si>
  <si>
    <t>240000</t>
  </si>
  <si>
    <t>śląskie</t>
  </si>
  <si>
    <t>260000</t>
  </si>
  <si>
    <t>świętokrzyskie</t>
  </si>
  <si>
    <t>280000</t>
  </si>
  <si>
    <t>warmińsko-mazurskie</t>
  </si>
  <si>
    <t>300000</t>
  </si>
  <si>
    <t>wielkopolskie</t>
  </si>
  <si>
    <t>320000</t>
  </si>
  <si>
    <t>zachodniopomorskie</t>
  </si>
  <si>
    <t>Skutki korekty PIT i CIT 20234</t>
  </si>
  <si>
    <t>2025 wg projektu - 2025 wg obowiązujacej</t>
  </si>
  <si>
    <t>18.</t>
  </si>
  <si>
    <t>wskaźnik waloryzacji</t>
  </si>
  <si>
    <t>Potrzeby finansowe, 
z tego:</t>
  </si>
  <si>
    <t>Wyliczenie potrzeb ekologicznych</t>
  </si>
  <si>
    <t>Wyliczenie potrzeb wyrównawczych</t>
  </si>
  <si>
    <t>liczba oddziałów w szkołach podstawowych, ponadpodstawowych i policealnych</t>
  </si>
  <si>
    <r>
      <t xml:space="preserve">Indeks bieżących potrzeb wydatkowych jednostki </t>
    </r>
    <r>
      <rPr>
        <b/>
        <sz val="10"/>
        <rFont val="Calibri"/>
        <family val="2"/>
        <charset val="238"/>
        <scheme val="minor"/>
      </rPr>
      <t xml:space="preserve"> IPW</t>
    </r>
  </si>
  <si>
    <t>Wyliczenie potrzeb rozwojowych</t>
  </si>
  <si>
    <t>procentowa wartość wskażnika zamożności 
(relacja wsk. zamożności jednostki do wsk. zamożności danej kategorii JST)</t>
  </si>
  <si>
    <t>część podstawowa proporcjonalna do liczby ludności</t>
  </si>
  <si>
    <t>przeliczeniowa powierzchnia obszaru chronionego</t>
  </si>
  <si>
    <t xml:space="preserve">stawka bazowa za 1 ha obszaru chronionego </t>
  </si>
  <si>
    <t xml:space="preserve">przeliczeniowa liczba ludności </t>
  </si>
  <si>
    <t>część inwestycyjna proporcjonalna do udziału przeliczeniowych wydatków majątkowych jednostki w przeliczeniowych wydatkach majątkowych danej kategorii JST</t>
  </si>
  <si>
    <t>rozliczenie korekty PIT i CIT  za  2023 r. łącznie z wpływami na subwencje i wpłaty</t>
  </si>
  <si>
    <t>2025 wg obowiązującej ustawy</t>
  </si>
  <si>
    <t>Cześć wyrównawcza subwencji ogólnej</t>
  </si>
  <si>
    <t>Cześć równoważąca subwencji ogólnej</t>
  </si>
  <si>
    <t>Cześć rozwojowa subwencji ogólnej</t>
  </si>
  <si>
    <t>środki na drogi w województwach</t>
  </si>
  <si>
    <t>Cześć oświatowa subwencji ogólnej</t>
  </si>
  <si>
    <t>Dotacja oświatowa</t>
  </si>
  <si>
    <t>Wpłaty janosikowego</t>
  </si>
  <si>
    <t xml:space="preserve">DO UKRYCIA </t>
  </si>
  <si>
    <t>PIT*</t>
  </si>
  <si>
    <t>CIT*</t>
  </si>
  <si>
    <t>Subwencja*</t>
  </si>
  <si>
    <t>Dochód JST naliczony na 2025 r. wg projektu ustawy 
[3] * (4]</t>
  </si>
  <si>
    <t xml:space="preserve">stawka udziału </t>
  </si>
  <si>
    <r>
      <t xml:space="preserve">PIT należny </t>
    </r>
    <r>
      <rPr>
        <sz val="12"/>
        <rFont val="Calibri"/>
        <family val="2"/>
        <charset val="238"/>
        <scheme val="minor"/>
      </rPr>
      <t>(naliczony pomniejszony o korektę z tytułu zamożnosci oraz o korektę ponadprzeciętnych zysków)</t>
    </r>
  </si>
  <si>
    <r>
      <t xml:space="preserve">CIT należny </t>
    </r>
    <r>
      <rPr>
        <sz val="12"/>
        <rFont val="Calibri"/>
        <family val="2"/>
        <charset val="238"/>
        <scheme val="minor"/>
      </rPr>
      <t>(naliczony pomniejszony o korektę z tytułu zamożnosci oraz o korektę ponadprzeciętnych zysków)</t>
    </r>
  </si>
  <si>
    <r>
      <t>Subwencja ogólna należna (</t>
    </r>
    <r>
      <rPr>
        <sz val="12"/>
        <rFont val="Calibri"/>
        <family val="2"/>
        <charset val="238"/>
        <scheme val="minor"/>
      </rPr>
      <t>naliczona pomniejszona o korektę z tytułu zamożności oraz o korektę ponadprzeciętnych zysków)</t>
    </r>
  </si>
  <si>
    <r>
      <t xml:space="preserve">Łączna kwota dochodów na 2025 r. </t>
    </r>
    <r>
      <rPr>
        <sz val="12"/>
        <rFont val="Calibri"/>
        <family val="2"/>
        <charset val="238"/>
        <scheme val="minor"/>
      </rPr>
      <t>(15.+16.+17.+18.)</t>
    </r>
  </si>
  <si>
    <r>
      <t xml:space="preserve">KWOTA KALKULACYJNA - łączna kwota zwiększenia  PIT i CIT 
</t>
    </r>
    <r>
      <rPr>
        <sz val="11"/>
        <color theme="1"/>
        <rFont val="Calibri"/>
        <family val="2"/>
        <charset val="238"/>
        <scheme val="minor"/>
      </rPr>
      <t>(różnica między PIT I CIT na 2025 r. wg projektu i wg obowiązującej ustawy)</t>
    </r>
  </si>
  <si>
    <t>rozliczenie korekty PIT i CIT za 2023 r. łącznie z wpływem na subwencje i wpłaty</t>
  </si>
  <si>
    <t/>
  </si>
  <si>
    <t>1010</t>
  </si>
  <si>
    <t>piotrkowski [1010]</t>
  </si>
  <si>
    <t>KWOTA KALKULACYJNA - łączna kwota zwiększenia  PIT i CIT 
(różnica między PIT I CIT na 2025 r. wg projektu i wg obowiązującej ustawy)</t>
  </si>
  <si>
    <t>Indeks bieżących potrzeb wydatkowych jednostki  IPW</t>
  </si>
  <si>
    <t>PIT należny (naliczony pomniejszony o korektę z tytułu zamożnosci oraz o korektę ponadprzeciętnych zysków)</t>
  </si>
  <si>
    <t>CIT należny (naliczony pomniejszony o korektę z tytułu zamożnosci oraz o korektę ponadprzeciętnych zysków)</t>
  </si>
  <si>
    <t>Subwencja ogólna należna (naliczona pomniejszona o korektę z tytułu zamożności oraz o korektę ponadprzeciętnych zysków)</t>
  </si>
  <si>
    <t>Łączna kwota dochodów na 2025 r. (15.+16.+17.+18.)</t>
  </si>
  <si>
    <t>MNPP</t>
  </si>
  <si>
    <t>PozDaneG</t>
  </si>
  <si>
    <t>PozIPWG</t>
  </si>
  <si>
    <t>PozDaneP</t>
  </si>
  <si>
    <t>PozIPWP</t>
  </si>
  <si>
    <t>PozDaneM</t>
  </si>
  <si>
    <t>PozIPWM</t>
  </si>
  <si>
    <t>Błędny TERYT</t>
  </si>
  <si>
    <t>PozDaneW</t>
  </si>
  <si>
    <t>PozIPWW</t>
  </si>
  <si>
    <t>relacja wsk. zamożności jednostki do wsk. zamożności danej kategorii JST</t>
  </si>
  <si>
    <t>9.3.6.</t>
  </si>
  <si>
    <t>przeliczeniowa powierzchnia obszaru prawnie chronionego</t>
  </si>
  <si>
    <t xml:space="preserve">stawka bazowa za 1 ha obszaru prawnie chronionego </t>
  </si>
  <si>
    <t>część podstawowa proporcjonalna do liczby mieszkańców</t>
  </si>
  <si>
    <t xml:space="preserve">Przeliczeniowe wydatki majątkowe </t>
  </si>
  <si>
    <t>Wydatki majątkowe na programy finansowane z udziałem środków UE</t>
  </si>
  <si>
    <t>ilość wody dostarczonej i ścieków bytowych odprowadzonych siecią kanalizacyjną [dam3]</t>
  </si>
  <si>
    <t>część inwestycyjna proporcjonalna do udziału przeliczeniowych wydatków maj. jednostki w przeliczeniowych wydatkach maj. danej kategorii JST</t>
  </si>
  <si>
    <r>
      <t xml:space="preserve">KWOTA KALKULACYJNA - łączna kwota zwiększenia  PIT i CIT 
</t>
    </r>
    <r>
      <rPr>
        <sz val="11"/>
        <color theme="1"/>
        <rFont val="Calibri"/>
        <family val="2"/>
        <charset val="238"/>
        <scheme val="minor"/>
      </rPr>
      <t>(różnica między PIT I CIT na 2025 r. wg projektu i wg obowiązującej ustawy)</t>
    </r>
  </si>
  <si>
    <r>
      <t xml:space="preserve">indeks bieżących potrzeb wydatkowych jednostki </t>
    </r>
    <r>
      <rPr>
        <b/>
        <sz val="11"/>
        <rFont val="Calibri"/>
        <family val="2"/>
        <charset val="238"/>
        <scheme val="minor"/>
      </rPr>
      <t xml:space="preserve"> IPW</t>
    </r>
  </si>
  <si>
    <r>
      <t xml:space="preserve">Indeks bieżących potrzeb wydatkowych jednostki </t>
    </r>
    <r>
      <rPr>
        <b/>
        <sz val="11"/>
        <rFont val="Calibri"/>
        <family val="2"/>
        <charset val="238"/>
        <scheme val="minor"/>
      </rPr>
      <t xml:space="preserve"> IPW</t>
    </r>
  </si>
  <si>
    <t>Naliczony dochód JST  na 2025 r. wg projektu ustawy 
[3] * (4]</t>
  </si>
  <si>
    <t>Zwaloryzowane dochody podatników na 2025 r.
[1] * [2]</t>
  </si>
  <si>
    <r>
      <t xml:space="preserve">Naliczony dochód JST  na 2025 r. wg projektu ustawy 
</t>
    </r>
    <r>
      <rPr>
        <b/>
        <i/>
        <sz val="11"/>
        <color theme="1"/>
        <rFont val="Calibri"/>
        <family val="2"/>
        <charset val="238"/>
        <scheme val="minor"/>
      </rPr>
      <t>[3] * (4]</t>
    </r>
  </si>
  <si>
    <r>
      <t xml:space="preserve">Naliczona subwencja ogólna z budżetu państwa  na 2025 r. 
</t>
    </r>
    <r>
      <rPr>
        <b/>
        <i/>
        <sz val="11"/>
        <color theme="1"/>
        <rFont val="Calibri"/>
        <family val="2"/>
        <charset val="238"/>
        <scheme val="minor"/>
      </rPr>
      <t>[8] - [6]</t>
    </r>
  </si>
  <si>
    <r>
      <t xml:space="preserve">ŁĄCZNA KWOTA DOCHODÓW na 2025 r. </t>
    </r>
    <r>
      <rPr>
        <i/>
        <sz val="12"/>
        <rFont val="Calibri"/>
        <family val="2"/>
        <charset val="238"/>
        <scheme val="minor"/>
      </rPr>
      <t>(16.+17.+18.)</t>
    </r>
  </si>
  <si>
    <t>Naliczona subwencja ogólna z budżetu państwa  na 2025 r. 
[8] - [6]</t>
  </si>
  <si>
    <t xml:space="preserve"> Obszary prawnie chronione:</t>
  </si>
  <si>
    <t>Powierzchnia faktyczna</t>
  </si>
  <si>
    <t>Powierzchnia przeliczeniowa</t>
  </si>
  <si>
    <t>ŁĄCZNA KWOTA DOCHODÓW na 2025 r. (16.+17.+18.)</t>
  </si>
  <si>
    <t xml:space="preserve">PIT NALEŻNY *  </t>
  </si>
  <si>
    <t>CIT NALEŻNY *</t>
  </si>
  <si>
    <t xml:space="preserve">SUBWENCJA OGÓLNA NALEŻNA * </t>
  </si>
  <si>
    <t xml:space="preserve">Środki z rezerwy </t>
  </si>
  <si>
    <r>
      <t xml:space="preserve">Zwaloryzowane dochody podatników na 2025 r.
</t>
    </r>
    <r>
      <rPr>
        <i/>
        <sz val="11"/>
        <color theme="1"/>
        <rFont val="Calibri"/>
        <family val="2"/>
        <charset val="238"/>
        <scheme val="minor"/>
      </rPr>
      <t>[1] * [2]</t>
    </r>
  </si>
  <si>
    <t>część inwestycyjna proporcjonalna do udziału przeliczeniowych wydatków mająt. jednostki w przeliczeniowych wydatkach mająt. danej kategorii JST</t>
  </si>
  <si>
    <t xml:space="preserve">suma dł. linii kolejowych eksploatowanych i dł. dróg wojewódzkich o naw. twardej 
[w km] </t>
  </si>
  <si>
    <t>cząstkowy IPW</t>
  </si>
  <si>
    <t>wartość determinanty</t>
  </si>
  <si>
    <t>iloczyn liczby mieszkańców i relacji przeciętnego miesięcznego wynagrodzenia brutto do średniej krajowej</t>
  </si>
  <si>
    <t>Dotacja przedszkolna</t>
  </si>
  <si>
    <t>Cześć równoważąca/ regionalna subwencji ogólnej</t>
  </si>
  <si>
    <t>*/ kwoty uwzględniają korektę z tytułu zamożności i ponadprzeciętnych zysków w 2025 r. oraz środki z rezerwy;</t>
  </si>
  <si>
    <t>PIT Po wpłatach i obcięciu 15%</t>
  </si>
  <si>
    <t>CIT Po wpłatach i obcięciu 15%</t>
  </si>
  <si>
    <t>Subwencja wypłacana Po wpłatach i obcięciu 15%+rezerwa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</si>
</sst>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0.0%"/>
    <numFmt numFmtId="165" formatCode="0.000%"/>
    <numFmt numFmtId="166" formatCode="#,##0.00_ ;[Red]\-#,##0.00\ "/>
    <numFmt numFmtId="167" formatCode="00"/>
    <numFmt numFmtId="168" formatCode="_-* #,##0.000000000000_-;\-* #,##0.000000000000_-;_-* &quot;-&quot;??_-;_-@_-"/>
    <numFmt numFmtId="169" formatCode="_-* #,##0_-;\-* #,##0_-;_-* &quot;-&quot;??_-;_-@_-"/>
    <numFmt numFmtId="170" formatCode="#,##0.000000000000_ ;[Red]\-#,##0.000000000000\ "/>
    <numFmt numFmtId="171" formatCode="#,##0.0000000000_ ;[Red]\-#,##0.0000000000\ "/>
    <numFmt numFmtId="172" formatCode="#,##0.00000000000_ ;\-#,##0.00000000000\ "/>
    <numFmt numFmtId="173" formatCode="_-* #,##0.0000000000_-;\-* #,##0.0000000000_-;_-* &quot;-&quot;??_-;_-@_-"/>
    <numFmt numFmtId="174" formatCode="_-* #,##0.00\ _z_ł_-;\-* #,##0.00\ _z_ł_-;_-* &quot;-&quot;??\ _z_ł_-;_-@_-"/>
    <numFmt numFmtId="175" formatCode="#,##0.0000000000_ ;\-#,##0.0000000000\ "/>
    <numFmt numFmtId="176" formatCode="#,##0.0_ ;\-#,##0.0\ "/>
    <numFmt numFmtId="177" formatCode="0.0000000000"/>
    <numFmt numFmtId="178" formatCode="#,##0_ ;[Red]\-#,##0\ "/>
    <numFmt numFmtId="179" formatCode="0.0000"/>
    <numFmt numFmtId="180" formatCode="#,##0.000000000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Times New Roman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Times New Roman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name val="Arial Narrow"/>
      <family val="2"/>
      <charset val="238"/>
    </font>
    <font>
      <b/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8">
    <xf numFmtId="0" fontId="0" fillId="0" borderId="0" xfId="0"/>
    <xf numFmtId="49" fontId="3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/>
    <xf numFmtId="43" fontId="6" fillId="0" borderId="1" xfId="1" applyFont="1" applyBorder="1"/>
    <xf numFmtId="164" fontId="6" fillId="0" borderId="1" xfId="2" applyNumberFormat="1" applyFont="1" applyBorder="1"/>
    <xf numFmtId="9" fontId="6" fillId="0" borderId="1" xfId="2" applyFont="1" applyBorder="1"/>
    <xf numFmtId="49" fontId="6" fillId="0" borderId="3" xfId="0" applyNumberFormat="1" applyFont="1" applyBorder="1"/>
    <xf numFmtId="43" fontId="6" fillId="0" borderId="3" xfId="1" applyFont="1" applyBorder="1"/>
    <xf numFmtId="49" fontId="6" fillId="0" borderId="4" xfId="0" applyNumberFormat="1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165" fontId="6" fillId="0" borderId="1" xfId="2" applyNumberFormat="1" applyFont="1" applyBorder="1"/>
    <xf numFmtId="43" fontId="6" fillId="3" borderId="1" xfId="1" applyFont="1" applyFill="1" applyBorder="1"/>
    <xf numFmtId="43" fontId="0" fillId="0" borderId="0" xfId="1" applyFont="1"/>
    <xf numFmtId="49" fontId="6" fillId="0" borderId="0" xfId="0" applyNumberFormat="1" applyFont="1"/>
    <xf numFmtId="43" fontId="0" fillId="0" borderId="0" xfId="0" applyNumberFormat="1"/>
    <xf numFmtId="0" fontId="0" fillId="0" borderId="0" xfId="0" applyAlignment="1">
      <alignment horizontal="center" vertical="center"/>
    </xf>
    <xf numFmtId="166" fontId="4" fillId="3" borderId="1" xfId="1" applyNumberFormat="1" applyFont="1" applyFill="1" applyBorder="1" applyAlignment="1">
      <alignment vertical="center" wrapText="1"/>
    </xf>
    <xf numFmtId="10" fontId="4" fillId="3" borderId="1" xfId="2" applyNumberFormat="1" applyFont="1" applyFill="1" applyBorder="1" applyAlignment="1">
      <alignment vertical="center" wrapText="1"/>
    </xf>
    <xf numFmtId="166" fontId="8" fillId="3" borderId="1" xfId="1" applyNumberFormat="1" applyFont="1" applyFill="1" applyBorder="1" applyAlignment="1">
      <alignment vertical="center" wrapText="1"/>
    </xf>
    <xf numFmtId="0" fontId="6" fillId="0" borderId="1" xfId="0" applyNumberFormat="1" applyFont="1" applyBorder="1"/>
    <xf numFmtId="0" fontId="0" fillId="0" borderId="0" xfId="0" applyAlignment="1">
      <alignment horizontal="left" indent="1"/>
    </xf>
    <xf numFmtId="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7" borderId="1" xfId="0" quotePrefix="1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0" fillId="4" borderId="1" xfId="0" applyFont="1" applyFill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 wrapText="1"/>
    </xf>
    <xf numFmtId="168" fontId="0" fillId="0" borderId="0" xfId="1" applyNumberFormat="1" applyFont="1"/>
    <xf numFmtId="169" fontId="6" fillId="0" borderId="1" xfId="1" applyNumberFormat="1" applyFont="1" applyBorder="1"/>
    <xf numFmtId="3" fontId="0" fillId="0" borderId="0" xfId="0" applyNumberFormat="1"/>
    <xf numFmtId="49" fontId="10" fillId="2" borderId="1" xfId="0" applyNumberFormat="1" applyFont="1" applyFill="1" applyBorder="1" applyAlignment="1">
      <alignment vertical="center" wrapText="1"/>
    </xf>
    <xf numFmtId="170" fontId="0" fillId="0" borderId="0" xfId="0" applyNumberFormat="1"/>
    <xf numFmtId="0" fontId="0" fillId="0" borderId="0" xfId="0" applyBorder="1"/>
    <xf numFmtId="166" fontId="0" fillId="0" borderId="0" xfId="0" applyNumberFormat="1"/>
    <xf numFmtId="0" fontId="10" fillId="6" borderId="2" xfId="0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>
      <alignment vertical="center" wrapText="1"/>
    </xf>
    <xf numFmtId="171" fontId="8" fillId="0" borderId="0" xfId="1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6" fillId="0" borderId="0" xfId="0" applyNumberFormat="1" applyFont="1"/>
    <xf numFmtId="0" fontId="8" fillId="0" borderId="0" xfId="0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9" fontId="8" fillId="7" borderId="1" xfId="2" applyFont="1" applyFill="1" applyBorder="1" applyAlignment="1">
      <alignment horizontal="center" vertical="center" wrapText="1"/>
    </xf>
    <xf numFmtId="43" fontId="8" fillId="7" borderId="1" xfId="1" applyFont="1" applyFill="1" applyBorder="1" applyAlignment="1">
      <alignment horizontal="center" vertical="center" wrapText="1"/>
    </xf>
    <xf numFmtId="43" fontId="8" fillId="7" borderId="1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3" fontId="6" fillId="7" borderId="1" xfId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43" fontId="12" fillId="7" borderId="1" xfId="1" applyFont="1" applyFill="1" applyBorder="1" applyAlignment="1">
      <alignment horizontal="center" vertical="center" wrapText="1"/>
    </xf>
    <xf numFmtId="0" fontId="12" fillId="7" borderId="1" xfId="2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right" vertical="center" wrapText="1" indent="1"/>
    </xf>
    <xf numFmtId="49" fontId="8" fillId="0" borderId="1" xfId="0" applyNumberFormat="1" applyFont="1" applyFill="1" applyBorder="1" applyAlignment="1">
      <alignment horizontal="right" vertical="center" indent="1"/>
    </xf>
    <xf numFmtId="0" fontId="12" fillId="7" borderId="1" xfId="0" applyFont="1" applyFill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left" vertical="center" wrapText="1"/>
    </xf>
    <xf numFmtId="16" fontId="6" fillId="7" borderId="1" xfId="1" applyNumberFormat="1" applyFont="1" applyFill="1" applyBorder="1" applyAlignment="1">
      <alignment horizontal="center" vertical="center"/>
    </xf>
    <xf numFmtId="43" fontId="6" fillId="7" borderId="1" xfId="1" applyFont="1" applyFill="1" applyBorder="1" applyAlignment="1">
      <alignment horizontal="left" vertical="center" wrapText="1" indent="2"/>
    </xf>
    <xf numFmtId="43" fontId="6" fillId="2" borderId="1" xfId="1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left" vertical="center" wrapText="1"/>
    </xf>
    <xf numFmtId="43" fontId="8" fillId="0" borderId="0" xfId="1" applyNumberFormat="1" applyFont="1" applyFill="1" applyBorder="1" applyAlignment="1">
      <alignment horizontal="left" vertical="center"/>
    </xf>
    <xf numFmtId="0" fontId="0" fillId="0" borderId="0" xfId="0" applyAlignment="1"/>
    <xf numFmtId="0" fontId="10" fillId="12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7" fillId="9" borderId="2" xfId="1" applyFont="1" applyFill="1" applyBorder="1" applyAlignment="1">
      <alignment horizontal="center" vertical="center" wrapText="1"/>
    </xf>
    <xf numFmtId="164" fontId="7" fillId="10" borderId="2" xfId="1" applyNumberFormat="1" applyFont="1" applyFill="1" applyBorder="1" applyAlignment="1">
      <alignment horizontal="center" vertical="center" wrapText="1"/>
    </xf>
    <xf numFmtId="43" fontId="7" fillId="10" borderId="2" xfId="1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164" fontId="7" fillId="11" borderId="2" xfId="1" applyNumberFormat="1" applyFont="1" applyFill="1" applyBorder="1" applyAlignment="1">
      <alignment horizontal="center" vertical="center" wrapText="1"/>
    </xf>
    <xf numFmtId="172" fontId="4" fillId="3" borderId="1" xfId="1" applyNumberFormat="1" applyFont="1" applyFill="1" applyBorder="1" applyAlignment="1">
      <alignment vertical="center" wrapText="1"/>
    </xf>
    <xf numFmtId="43" fontId="8" fillId="0" borderId="7" xfId="1" applyNumberFormat="1" applyFont="1" applyFill="1" applyBorder="1" applyAlignment="1">
      <alignment horizontal="left" vertical="center"/>
    </xf>
    <xf numFmtId="0" fontId="16" fillId="7" borderId="1" xfId="2" applyNumberFormat="1" applyFont="1" applyFill="1" applyBorder="1" applyAlignment="1">
      <alignment horizontal="center" vertical="center" wrapText="1"/>
    </xf>
    <xf numFmtId="43" fontId="16" fillId="7" borderId="1" xfId="1" applyNumberFormat="1" applyFont="1" applyFill="1" applyBorder="1" applyAlignment="1">
      <alignment horizontal="left" vertical="center" wrapText="1"/>
    </xf>
    <xf numFmtId="43" fontId="17" fillId="7" borderId="1" xfId="1" applyNumberFormat="1" applyFont="1" applyFill="1" applyBorder="1" applyAlignment="1">
      <alignment horizontal="center" vertical="center" wrapText="1"/>
    </xf>
    <xf numFmtId="0" fontId="18" fillId="0" borderId="0" xfId="0" applyFont="1"/>
    <xf numFmtId="166" fontId="13" fillId="3" borderId="1" xfId="1" applyNumberFormat="1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43" fontId="18" fillId="7" borderId="1" xfId="1" applyFont="1" applyFill="1" applyBorder="1" applyAlignment="1">
      <alignment horizontal="center" vertical="center"/>
    </xf>
    <xf numFmtId="43" fontId="13" fillId="7" borderId="1" xfId="1" applyFont="1" applyFill="1" applyBorder="1" applyAlignment="1">
      <alignment horizontal="center" vertical="center" wrapText="1"/>
    </xf>
    <xf numFmtId="43" fontId="13" fillId="7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3" fontId="16" fillId="7" borderId="1" xfId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horizontal="center" vertical="center" wrapText="1"/>
    </xf>
    <xf numFmtId="166" fontId="8" fillId="13" borderId="1" xfId="1" applyNumberFormat="1" applyFont="1" applyFill="1" applyBorder="1" applyAlignment="1">
      <alignment horizontal="center" vertical="center" wrapText="1"/>
    </xf>
    <xf numFmtId="43" fontId="4" fillId="13" borderId="1" xfId="1" applyFont="1" applyFill="1" applyBorder="1" applyAlignment="1">
      <alignment horizontal="center" vertical="center" wrapText="1"/>
    </xf>
    <xf numFmtId="166" fontId="4" fillId="13" borderId="1" xfId="1" applyNumberFormat="1" applyFont="1" applyFill="1" applyBorder="1" applyAlignment="1">
      <alignment vertical="center" wrapText="1"/>
    </xf>
    <xf numFmtId="43" fontId="8" fillId="2" borderId="1" xfId="1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3" fontId="8" fillId="3" borderId="1" xfId="1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3" fontId="8" fillId="4" borderId="1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 wrapText="1"/>
    </xf>
    <xf numFmtId="43" fontId="8" fillId="8" borderId="8" xfId="1" applyNumberFormat="1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6" fillId="5" borderId="1" xfId="1" applyFont="1" applyFill="1" applyBorder="1" applyAlignment="1">
      <alignment horizontal="center" vertical="center" wrapText="1"/>
    </xf>
    <xf numFmtId="43" fontId="19" fillId="5" borderId="1" xfId="1" applyFont="1" applyFill="1" applyBorder="1" applyAlignment="1">
      <alignment horizontal="center" vertical="center" wrapText="1"/>
    </xf>
    <xf numFmtId="43" fontId="19" fillId="3" borderId="1" xfId="1" applyFont="1" applyFill="1" applyBorder="1" applyAlignment="1">
      <alignment horizontal="center" vertical="center" wrapText="1"/>
    </xf>
    <xf numFmtId="43" fontId="7" fillId="4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horizontal="center" vertical="center" wrapText="1"/>
    </xf>
    <xf numFmtId="43" fontId="7" fillId="8" borderId="2" xfId="1" applyFont="1" applyFill="1" applyBorder="1" applyAlignment="1">
      <alignment horizontal="center" vertical="center" wrapText="1"/>
    </xf>
    <xf numFmtId="3" fontId="0" fillId="14" borderId="1" xfId="0" applyNumberFormat="1" applyFill="1" applyBorder="1" applyAlignment="1">
      <alignment horizontal="center" vertical="center" wrapText="1"/>
    </xf>
    <xf numFmtId="49" fontId="3" fillId="15" borderId="1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0" fontId="6" fillId="0" borderId="1" xfId="2" applyNumberFormat="1" applyFont="1" applyBorder="1"/>
    <xf numFmtId="173" fontId="6" fillId="3" borderId="1" xfId="1" applyNumberFormat="1" applyFont="1" applyFill="1" applyBorder="1"/>
    <xf numFmtId="173" fontId="6" fillId="7" borderId="1" xfId="1" applyNumberFormat="1" applyFont="1" applyFill="1" applyBorder="1"/>
    <xf numFmtId="0" fontId="11" fillId="0" borderId="0" xfId="0" applyFont="1" applyAlignment="1">
      <alignment wrapText="1"/>
    </xf>
    <xf numFmtId="174" fontId="0" fillId="0" borderId="0" xfId="0" applyNumberFormat="1"/>
    <xf numFmtId="43" fontId="7" fillId="9" borderId="2" xfId="1" applyFont="1" applyFill="1" applyBorder="1" applyAlignment="1">
      <alignment horizontal="center" vertical="center"/>
    </xf>
    <xf numFmtId="164" fontId="7" fillId="10" borderId="2" xfId="1" applyNumberFormat="1" applyFont="1" applyFill="1" applyBorder="1" applyAlignment="1">
      <alignment horizontal="center" vertical="center"/>
    </xf>
    <xf numFmtId="43" fontId="7" fillId="10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center" vertical="center"/>
    </xf>
    <xf numFmtId="164" fontId="7" fillId="11" borderId="2" xfId="1" applyNumberFormat="1" applyFont="1" applyFill="1" applyBorder="1" applyAlignment="1">
      <alignment horizontal="center" vertical="center"/>
    </xf>
    <xf numFmtId="164" fontId="4" fillId="3" borderId="1" xfId="2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11" fillId="0" borderId="0" xfId="0" applyFont="1" applyAlignment="1"/>
    <xf numFmtId="0" fontId="0" fillId="0" borderId="0" xfId="0" quotePrefix="1"/>
    <xf numFmtId="164" fontId="4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left" vertical="top" wrapText="1"/>
    </xf>
    <xf numFmtId="49" fontId="2" fillId="16" borderId="12" xfId="0" applyNumberFormat="1" applyFont="1" applyFill="1" applyBorder="1" applyAlignment="1">
      <alignment vertical="center"/>
    </xf>
    <xf numFmtId="0" fontId="10" fillId="17" borderId="12" xfId="1" applyNumberFormat="1" applyFont="1" applyFill="1" applyBorder="1" applyAlignment="1">
      <alignment vertical="center"/>
    </xf>
    <xf numFmtId="0" fontId="10" fillId="17" borderId="10" xfId="1" applyNumberFormat="1" applyFont="1" applyFill="1" applyBorder="1" applyAlignment="1">
      <alignment vertical="center"/>
    </xf>
    <xf numFmtId="0" fontId="10" fillId="13" borderId="10" xfId="1" applyNumberFormat="1" applyFont="1" applyFill="1" applyBorder="1" applyAlignment="1">
      <alignment vertical="center"/>
    </xf>
    <xf numFmtId="0" fontId="20" fillId="13" borderId="10" xfId="1" applyNumberFormat="1" applyFont="1" applyFill="1" applyBorder="1" applyAlignment="1">
      <alignment horizontal="right" vertical="center"/>
    </xf>
    <xf numFmtId="0" fontId="20" fillId="13" borderId="11" xfId="1" applyNumberFormat="1" applyFont="1" applyFill="1" applyBorder="1" applyAlignment="1">
      <alignment horizontal="right" vertical="center"/>
    </xf>
    <xf numFmtId="175" fontId="13" fillId="3" borderId="1" xfId="1" applyNumberFormat="1" applyFont="1" applyFill="1" applyBorder="1" applyAlignment="1">
      <alignment horizontal="center" vertical="center"/>
    </xf>
    <xf numFmtId="176" fontId="13" fillId="3" borderId="1" xfId="1" applyNumberFormat="1" applyFont="1" applyFill="1" applyBorder="1" applyAlignment="1">
      <alignment horizontal="center" vertical="center"/>
    </xf>
    <xf numFmtId="0" fontId="10" fillId="13" borderId="12" xfId="1" applyNumberFormat="1" applyFont="1" applyFill="1" applyBorder="1" applyAlignment="1">
      <alignment vertical="center"/>
    </xf>
    <xf numFmtId="0" fontId="20" fillId="13" borderId="10" xfId="1" applyNumberFormat="1" applyFont="1" applyFill="1" applyBorder="1" applyAlignment="1">
      <alignment horizontal="right" vertical="center" wrapText="1"/>
    </xf>
    <xf numFmtId="10" fontId="0" fillId="0" borderId="0" xfId="2" applyNumberFormat="1" applyFont="1" applyAlignment="1"/>
    <xf numFmtId="10" fontId="0" fillId="0" borderId="0" xfId="0" applyNumberFormat="1" applyAlignment="1"/>
    <xf numFmtId="0" fontId="21" fillId="0" borderId="0" xfId="0" applyFont="1"/>
    <xf numFmtId="0" fontId="4" fillId="0" borderId="13" xfId="0" applyFont="1" applyFill="1" applyBorder="1"/>
    <xf numFmtId="3" fontId="0" fillId="0" borderId="1" xfId="0" applyNumberFormat="1" applyBorder="1"/>
    <xf numFmtId="3" fontId="6" fillId="0" borderId="1" xfId="1" applyNumberFormat="1" applyFont="1" applyBorder="1"/>
    <xf numFmtId="43" fontId="0" fillId="0" borderId="1" xfId="0" applyNumberFormat="1" applyBorder="1"/>
    <xf numFmtId="49" fontId="6" fillId="0" borderId="9" xfId="0" applyNumberFormat="1" applyFont="1" applyBorder="1"/>
    <xf numFmtId="3" fontId="0" fillId="0" borderId="14" xfId="0" applyNumberFormat="1" applyBorder="1"/>
    <xf numFmtId="49" fontId="3" fillId="2" borderId="15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43" fontId="19" fillId="5" borderId="6" xfId="1" applyFont="1" applyFill="1" applyBorder="1" applyAlignment="1">
      <alignment horizontal="center" vertical="center" wrapText="1"/>
    </xf>
    <xf numFmtId="43" fontId="19" fillId="3" borderId="6" xfId="1" applyFont="1" applyFill="1" applyBorder="1" applyAlignment="1">
      <alignment horizontal="center" vertical="center" wrapText="1"/>
    </xf>
    <xf numFmtId="43" fontId="7" fillId="4" borderId="6" xfId="1" applyFont="1" applyFill="1" applyBorder="1" applyAlignment="1">
      <alignment horizontal="center" vertical="center" wrapText="1"/>
    </xf>
    <xf numFmtId="43" fontId="7" fillId="5" borderId="6" xfId="1" applyFont="1" applyFill="1" applyBorder="1" applyAlignment="1">
      <alignment horizontal="center" vertical="center" wrapText="1"/>
    </xf>
    <xf numFmtId="43" fontId="7" fillId="8" borderId="6" xfId="1" applyFont="1" applyFill="1" applyBorder="1" applyAlignment="1">
      <alignment horizontal="center" vertical="center" wrapText="1"/>
    </xf>
    <xf numFmtId="3" fontId="0" fillId="14" borderId="6" xfId="0" applyNumberForma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43" fontId="7" fillId="9" borderId="6" xfId="1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49" fontId="3" fillId="11" borderId="6" xfId="0" applyNumberFormat="1" applyFont="1" applyFill="1" applyBorder="1" applyAlignment="1">
      <alignment horizontal="center" vertical="center" wrapText="1"/>
    </xf>
    <xf numFmtId="49" fontId="3" fillId="11" borderId="16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Border="1"/>
    <xf numFmtId="164" fontId="6" fillId="0" borderId="3" xfId="2" applyNumberFormat="1" applyFont="1" applyBorder="1"/>
    <xf numFmtId="165" fontId="6" fillId="0" borderId="3" xfId="2" applyNumberFormat="1" applyFont="1" applyBorder="1"/>
    <xf numFmtId="9" fontId="6" fillId="0" borderId="3" xfId="2" applyFont="1" applyBorder="1"/>
    <xf numFmtId="10" fontId="6" fillId="0" borderId="3" xfId="2" applyNumberFormat="1" applyFont="1" applyBorder="1"/>
    <xf numFmtId="173" fontId="6" fillId="7" borderId="3" xfId="1" applyNumberFormat="1" applyFont="1" applyFill="1" applyBorder="1"/>
    <xf numFmtId="3" fontId="0" fillId="0" borderId="3" xfId="0" applyNumberFormat="1" applyBorder="1"/>
    <xf numFmtId="3" fontId="6" fillId="0" borderId="3" xfId="1" applyNumberFormat="1" applyFont="1" applyBorder="1"/>
    <xf numFmtId="43" fontId="0" fillId="0" borderId="3" xfId="0" applyNumberFormat="1" applyBorder="1"/>
    <xf numFmtId="3" fontId="0" fillId="0" borderId="18" xfId="0" applyNumberFormat="1" applyBorder="1"/>
    <xf numFmtId="0" fontId="0" fillId="0" borderId="0" xfId="0" applyAlignment="1">
      <alignment vertical="center"/>
    </xf>
    <xf numFmtId="49" fontId="12" fillId="4" borderId="19" xfId="0" applyNumberFormat="1" applyFont="1" applyFill="1" applyBorder="1" applyAlignment="1">
      <alignment horizontal="center" vertical="center" wrapText="1"/>
    </xf>
    <xf numFmtId="49" fontId="12" fillId="11" borderId="19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3" fontId="24" fillId="0" borderId="0" xfId="0" applyNumberFormat="1" applyFont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77" fontId="0" fillId="0" borderId="1" xfId="0" applyNumberFormat="1" applyBorder="1"/>
    <xf numFmtId="0" fontId="0" fillId="8" borderId="1" xfId="0" applyFill="1" applyBorder="1"/>
    <xf numFmtId="49" fontId="2" fillId="0" borderId="6" xfId="0" applyNumberFormat="1" applyFont="1" applyFill="1" applyBorder="1" applyAlignment="1">
      <alignment vertical="center" wrapText="1"/>
    </xf>
    <xf numFmtId="43" fontId="4" fillId="0" borderId="6" xfId="1" applyFont="1" applyFill="1" applyBorder="1" applyAlignment="1">
      <alignment horizontal="center" vertical="center" wrapText="1"/>
    </xf>
    <xf numFmtId="43" fontId="6" fillId="0" borderId="6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ont="1" applyFill="1"/>
    <xf numFmtId="49" fontId="5" fillId="0" borderId="6" xfId="0" applyNumberFormat="1" applyFont="1" applyFill="1" applyBorder="1" applyAlignment="1">
      <alignment horizontal="center" vertical="center" wrapText="1"/>
    </xf>
    <xf numFmtId="49" fontId="3" fillId="18" borderId="6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 indent="2"/>
    </xf>
    <xf numFmtId="0" fontId="26" fillId="7" borderId="1" xfId="0" applyFont="1" applyFill="1" applyBorder="1" applyAlignment="1">
      <alignment horizontal="center" vertical="center" wrapText="1"/>
    </xf>
    <xf numFmtId="16" fontId="12" fillId="7" borderId="1" xfId="2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3" fontId="0" fillId="0" borderId="6" xfId="0" applyNumberFormat="1" applyBorder="1"/>
    <xf numFmtId="49" fontId="12" fillId="2" borderId="19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8" borderId="0" xfId="0" applyFill="1"/>
    <xf numFmtId="0" fontId="6" fillId="8" borderId="0" xfId="0" applyFont="1" applyFill="1" applyAlignment="1">
      <alignment vertical="center"/>
    </xf>
    <xf numFmtId="0" fontId="6" fillId="8" borderId="0" xfId="0" applyFont="1" applyFill="1"/>
    <xf numFmtId="49" fontId="12" fillId="8" borderId="21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8" borderId="6" xfId="0" applyFill="1" applyBorder="1"/>
    <xf numFmtId="3" fontId="0" fillId="8" borderId="6" xfId="0" applyNumberFormat="1" applyFill="1" applyBorder="1" applyAlignment="1">
      <alignment horizontal="right" indent="1"/>
    </xf>
    <xf numFmtId="0" fontId="0" fillId="8" borderId="6" xfId="0" applyFill="1" applyBorder="1" applyAlignment="1">
      <alignment horizontal="left" indent="1"/>
    </xf>
    <xf numFmtId="3" fontId="23" fillId="8" borderId="6" xfId="0" applyNumberFormat="1" applyFont="1" applyFill="1" applyBorder="1" applyAlignment="1">
      <alignment horizontal="right" indent="1"/>
    </xf>
    <xf numFmtId="3" fontId="0" fillId="8" borderId="1" xfId="0" applyNumberFormat="1" applyFill="1" applyBorder="1" applyAlignment="1">
      <alignment horizontal="right" indent="1"/>
    </xf>
    <xf numFmtId="3" fontId="27" fillId="8" borderId="1" xfId="0" applyNumberFormat="1" applyFont="1" applyFill="1" applyBorder="1" applyAlignment="1">
      <alignment horizontal="right" indent="1"/>
    </xf>
    <xf numFmtId="0" fontId="21" fillId="8" borderId="0" xfId="0" applyFont="1" applyFill="1" applyAlignment="1">
      <alignment vertical="center"/>
    </xf>
    <xf numFmtId="49" fontId="16" fillId="7" borderId="1" xfId="1" applyNumberFormat="1" applyFont="1" applyFill="1" applyBorder="1" applyAlignment="1">
      <alignment horizontal="left" vertical="center" wrapText="1"/>
    </xf>
    <xf numFmtId="178" fontId="4" fillId="3" borderId="1" xfId="1" applyNumberFormat="1" applyFont="1" applyFill="1" applyBorder="1" applyAlignment="1">
      <alignment vertical="center" wrapText="1"/>
    </xf>
    <xf numFmtId="49" fontId="2" fillId="7" borderId="1" xfId="1" applyNumberFormat="1" applyFont="1" applyFill="1" applyBorder="1" applyAlignment="1">
      <alignment horizontal="left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2" fillId="6" borderId="1" xfId="2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 indent="2"/>
    </xf>
    <xf numFmtId="0" fontId="12" fillId="6" borderId="1" xfId="0" applyFont="1" applyFill="1" applyBorder="1" applyAlignment="1">
      <alignment horizontal="center" vertical="center" wrapText="1"/>
    </xf>
    <xf numFmtId="9" fontId="8" fillId="6" borderId="1" xfId="2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right" vertical="center" wrapText="1" indent="1"/>
    </xf>
    <xf numFmtId="167" fontId="0" fillId="7" borderId="3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3" xfId="0" applyNumberFormat="1" applyFont="1" applyBorder="1"/>
    <xf numFmtId="3" fontId="21" fillId="0" borderId="0" xfId="0" applyNumberFormat="1" applyFont="1"/>
    <xf numFmtId="166" fontId="21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left" vertical="center" wrapText="1"/>
    </xf>
    <xf numFmtId="10" fontId="2" fillId="3" borderId="1" xfId="2" applyNumberFormat="1" applyFont="1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166" fontId="0" fillId="0" borderId="0" xfId="0" applyNumberFormat="1" applyFont="1"/>
    <xf numFmtId="0" fontId="0" fillId="0" borderId="0" xfId="0" applyFont="1" applyAlignment="1">
      <alignment horizontal="left" vertical="center"/>
    </xf>
    <xf numFmtId="0" fontId="29" fillId="0" borderId="0" xfId="0" applyFont="1" applyAlignment="1">
      <alignment wrapText="1"/>
    </xf>
    <xf numFmtId="43" fontId="2" fillId="7" borderId="1" xfId="1" applyFont="1" applyFill="1" applyBorder="1" applyAlignment="1">
      <alignment horizontal="left" vertical="center" wrapText="1"/>
    </xf>
    <xf numFmtId="43" fontId="0" fillId="0" borderId="0" xfId="0" applyNumberFormat="1" applyFont="1"/>
    <xf numFmtId="16" fontId="0" fillId="7" borderId="1" xfId="1" applyNumberFormat="1" applyFont="1" applyFill="1" applyBorder="1" applyAlignment="1">
      <alignment horizontal="center" vertical="center"/>
    </xf>
    <xf numFmtId="43" fontId="0" fillId="7" borderId="1" xfId="1" applyFont="1" applyFill="1" applyBorder="1" applyAlignment="1">
      <alignment horizontal="left" vertical="center" wrapText="1" indent="2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7" fillId="7" borderId="1" xfId="2" applyNumberFormat="1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 indent="1"/>
    </xf>
    <xf numFmtId="0" fontId="27" fillId="7" borderId="1" xfId="0" applyFont="1" applyFill="1" applyBorder="1" applyAlignment="1">
      <alignment horizontal="center" vertical="center" wrapText="1"/>
    </xf>
    <xf numFmtId="9" fontId="10" fillId="7" borderId="1" xfId="2" applyFont="1" applyFill="1" applyBorder="1" applyAlignment="1">
      <alignment horizontal="center" vertical="center" wrapText="1"/>
    </xf>
    <xf numFmtId="174" fontId="0" fillId="0" borderId="0" xfId="0" applyNumberFormat="1" applyFont="1"/>
    <xf numFmtId="0" fontId="27" fillId="7" borderId="1" xfId="0" applyFont="1" applyFill="1" applyBorder="1" applyAlignment="1">
      <alignment horizontal="left" vertical="center" wrapText="1" indent="2"/>
    </xf>
    <xf numFmtId="43" fontId="10" fillId="0" borderId="0" xfId="1" applyNumberFormat="1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170" fontId="0" fillId="0" borderId="0" xfId="0" applyNumberFormat="1" applyFont="1"/>
    <xf numFmtId="0" fontId="0" fillId="0" borderId="0" xfId="0" applyFont="1" applyAlignment="1"/>
    <xf numFmtId="0" fontId="10" fillId="7" borderId="1" xfId="2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7" fillId="7" borderId="1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 wrapText="1"/>
    </xf>
    <xf numFmtId="43" fontId="10" fillId="7" borderId="1" xfId="1" applyNumberFormat="1" applyFont="1" applyFill="1" applyBorder="1" applyAlignment="1">
      <alignment horizontal="left" vertical="center" wrapText="1"/>
    </xf>
    <xf numFmtId="43" fontId="27" fillId="7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3" fontId="10" fillId="7" borderId="1" xfId="1" applyFont="1" applyFill="1" applyBorder="1" applyAlignment="1">
      <alignment horizontal="center" vertical="center" wrapText="1"/>
    </xf>
    <xf numFmtId="43" fontId="10" fillId="7" borderId="1" xfId="1" applyFont="1" applyFill="1" applyBorder="1" applyAlignment="1">
      <alignment horizontal="left" vertical="center" wrapText="1"/>
    </xf>
    <xf numFmtId="43" fontId="27" fillId="7" borderId="1" xfId="1" applyFont="1" applyFill="1" applyBorder="1" applyAlignment="1">
      <alignment horizontal="center" vertical="center" wrapText="1"/>
    </xf>
    <xf numFmtId="49" fontId="10" fillId="7" borderId="1" xfId="1" applyNumberFormat="1" applyFont="1" applyFill="1" applyBorder="1" applyAlignment="1">
      <alignment horizontal="left" vertical="center" wrapText="1"/>
    </xf>
    <xf numFmtId="0" fontId="2" fillId="0" borderId="13" xfId="0" applyFont="1" applyFill="1" applyBorder="1"/>
    <xf numFmtId="49" fontId="10" fillId="0" borderId="0" xfId="0" applyNumberFormat="1" applyFont="1" applyFill="1" applyBorder="1" applyAlignment="1">
      <alignment horizontal="right" vertical="center" wrapText="1" indent="1"/>
    </xf>
    <xf numFmtId="4" fontId="21" fillId="0" borderId="0" xfId="0" applyNumberFormat="1" applyFont="1"/>
    <xf numFmtId="0" fontId="23" fillId="8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3" fontId="10" fillId="19" borderId="1" xfId="1" applyFont="1" applyFill="1" applyBorder="1" applyAlignment="1">
      <alignment horizontal="center" vertical="center" wrapText="1"/>
    </xf>
    <xf numFmtId="49" fontId="10" fillId="19" borderId="1" xfId="1" applyNumberFormat="1" applyFont="1" applyFill="1" applyBorder="1" applyAlignment="1">
      <alignment horizontal="left" vertical="center" wrapText="1"/>
    </xf>
    <xf numFmtId="43" fontId="27" fillId="19" borderId="1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indent="1"/>
    </xf>
    <xf numFmtId="0" fontId="28" fillId="0" borderId="0" xfId="0" applyFont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 indent="1"/>
    </xf>
    <xf numFmtId="49" fontId="27" fillId="4" borderId="22" xfId="0" applyNumberFormat="1" applyFont="1" applyFill="1" applyBorder="1" applyAlignment="1">
      <alignment horizontal="right" vertical="center" wrapText="1" indent="1"/>
    </xf>
    <xf numFmtId="167" fontId="28" fillId="4" borderId="25" xfId="0" quotePrefix="1" applyNumberFormat="1" applyFont="1" applyFill="1" applyBorder="1" applyAlignment="1">
      <alignment horizontal="center" vertical="center"/>
    </xf>
    <xf numFmtId="49" fontId="27" fillId="4" borderId="23" xfId="0" applyNumberFormat="1" applyFont="1" applyFill="1" applyBorder="1" applyAlignment="1">
      <alignment horizontal="right" vertical="center" wrapText="1" indent="1"/>
    </xf>
    <xf numFmtId="167" fontId="28" fillId="4" borderId="26" xfId="0" applyNumberFormat="1" applyFont="1" applyFill="1" applyBorder="1" applyAlignment="1">
      <alignment horizontal="center" vertical="center"/>
    </xf>
    <xf numFmtId="49" fontId="27" fillId="4" borderId="24" xfId="0" applyNumberFormat="1" applyFont="1" applyFill="1" applyBorder="1" applyAlignment="1">
      <alignment horizontal="right" vertical="center" wrapText="1" indent="1"/>
    </xf>
    <xf numFmtId="167" fontId="28" fillId="4" borderId="27" xfId="0" applyNumberFormat="1" applyFont="1" applyFill="1" applyBorder="1" applyAlignment="1">
      <alignment horizontal="center" vertical="center"/>
    </xf>
    <xf numFmtId="49" fontId="27" fillId="4" borderId="22" xfId="0" applyNumberFormat="1" applyFont="1" applyFill="1" applyBorder="1" applyAlignment="1">
      <alignment horizontal="center" vertical="center" wrapText="1"/>
    </xf>
    <xf numFmtId="49" fontId="27" fillId="4" borderId="24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vertical="center"/>
    </xf>
    <xf numFmtId="0" fontId="32" fillId="0" borderId="0" xfId="0" applyFont="1" applyFill="1" applyBorder="1" applyAlignment="1">
      <alignment horizontal="left" vertical="center"/>
    </xf>
    <xf numFmtId="49" fontId="33" fillId="19" borderId="1" xfId="1" applyNumberFormat="1" applyFont="1" applyFill="1" applyBorder="1" applyAlignment="1">
      <alignment horizontal="left" vertical="center" wrapText="1"/>
    </xf>
    <xf numFmtId="49" fontId="10" fillId="4" borderId="4" xfId="0" applyNumberFormat="1" applyFont="1" applyFill="1" applyBorder="1" applyAlignment="1">
      <alignment horizontal="right" vertical="center" wrapText="1" indent="1"/>
    </xf>
    <xf numFmtId="167" fontId="28" fillId="4" borderId="28" xfId="0" quotePrefix="1" applyNumberFormat="1" applyFont="1" applyFill="1" applyBorder="1" applyAlignment="1">
      <alignment horizontal="center" vertical="center"/>
    </xf>
    <xf numFmtId="49" fontId="27" fillId="4" borderId="29" xfId="0" applyNumberFormat="1" applyFont="1" applyFill="1" applyBorder="1" applyAlignment="1">
      <alignment horizontal="right" vertical="center" wrapText="1" indent="1"/>
    </xf>
    <xf numFmtId="167" fontId="28" fillId="4" borderId="30" xfId="0" applyNumberFormat="1" applyFont="1" applyFill="1" applyBorder="1" applyAlignment="1">
      <alignment horizontal="center" vertical="center"/>
    </xf>
    <xf numFmtId="4" fontId="0" fillId="0" borderId="0" xfId="0" applyNumberFormat="1" applyFont="1"/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27" fillId="0" borderId="0" xfId="0" applyFont="1"/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0" fontId="2" fillId="3" borderId="1" xfId="2" applyNumberFormat="1" applyFont="1" applyFill="1" applyBorder="1" applyAlignment="1">
      <alignment horizontal="right" vertical="center" wrapText="1"/>
    </xf>
    <xf numFmtId="164" fontId="0" fillId="0" borderId="0" xfId="1" applyNumberFormat="1" applyFont="1"/>
    <xf numFmtId="0" fontId="0" fillId="0" borderId="1" xfId="0" applyFill="1" applyBorder="1"/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9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0" fontId="10" fillId="17" borderId="7" xfId="1" applyNumberFormat="1" applyFont="1" applyFill="1" applyBorder="1" applyAlignment="1">
      <alignment vertical="center"/>
    </xf>
    <xf numFmtId="0" fontId="31" fillId="13" borderId="7" xfId="1" applyNumberFormat="1" applyFont="1" applyFill="1" applyBorder="1" applyAlignment="1">
      <alignment horizontal="right" vertical="center"/>
    </xf>
    <xf numFmtId="0" fontId="31" fillId="13" borderId="7" xfId="1" applyNumberFormat="1" applyFont="1" applyFill="1" applyBorder="1" applyAlignment="1">
      <alignment horizontal="right" vertical="center" wrapText="1"/>
    </xf>
    <xf numFmtId="0" fontId="31" fillId="13" borderId="16" xfId="1" applyNumberFormat="1" applyFont="1" applyFill="1" applyBorder="1" applyAlignment="1">
      <alignment horizontal="right" vertical="center"/>
    </xf>
    <xf numFmtId="1" fontId="0" fillId="17" borderId="2" xfId="2" applyNumberFormat="1" applyFont="1" applyFill="1" applyBorder="1" applyAlignment="1">
      <alignment horizontal="center" vertical="center"/>
    </xf>
    <xf numFmtId="1" fontId="0" fillId="13" borderId="2" xfId="2" applyNumberFormat="1" applyFont="1" applyFill="1" applyBorder="1" applyAlignment="1">
      <alignment horizontal="center" vertical="center"/>
    </xf>
    <xf numFmtId="1" fontId="0" fillId="13" borderId="2" xfId="0" applyNumberFormat="1" applyFont="1" applyFill="1" applyBorder="1" applyAlignment="1">
      <alignment horizontal="center"/>
    </xf>
    <xf numFmtId="1" fontId="0" fillId="13" borderId="6" xfId="2" applyNumberFormat="1" applyFont="1" applyFill="1" applyBorder="1" applyAlignment="1">
      <alignment horizontal="center" vertical="center"/>
    </xf>
    <xf numFmtId="49" fontId="2" fillId="16" borderId="21" xfId="0" applyNumberFormat="1" applyFont="1" applyFill="1" applyBorder="1" applyAlignment="1">
      <alignment vertical="center"/>
    </xf>
    <xf numFmtId="0" fontId="31" fillId="13" borderId="2" xfId="1" applyNumberFormat="1" applyFont="1" applyFill="1" applyBorder="1" applyAlignment="1">
      <alignment horizontal="right" vertical="center" wrapText="1"/>
    </xf>
    <xf numFmtId="0" fontId="31" fillId="13" borderId="2" xfId="1" applyNumberFormat="1" applyFont="1" applyFill="1" applyBorder="1" applyAlignment="1">
      <alignment horizontal="right" vertical="center"/>
    </xf>
    <xf numFmtId="0" fontId="31" fillId="13" borderId="6" xfId="1" applyNumberFormat="1" applyFont="1" applyFill="1" applyBorder="1" applyAlignment="1">
      <alignment horizontal="right" vertical="center"/>
    </xf>
    <xf numFmtId="164" fontId="0" fillId="17" borderId="2" xfId="2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0" fontId="0" fillId="0" borderId="5" xfId="0" applyFont="1" applyBorder="1" applyAlignment="1">
      <alignment horizontal="center" vertical="center"/>
    </xf>
    <xf numFmtId="0" fontId="2" fillId="13" borderId="28" xfId="0" applyFont="1" applyFill="1" applyBorder="1" applyAlignment="1">
      <alignment horizontal="left" vertical="center" indent="1"/>
    </xf>
    <xf numFmtId="49" fontId="37" fillId="16" borderId="32" xfId="0" applyNumberFormat="1" applyFont="1" applyFill="1" applyBorder="1" applyAlignment="1">
      <alignment horizontal="center" vertical="center" wrapText="1"/>
    </xf>
    <xf numFmtId="49" fontId="37" fillId="16" borderId="21" xfId="0" applyNumberFormat="1" applyFont="1" applyFill="1" applyBorder="1" applyAlignment="1">
      <alignment horizontal="center" vertical="center" wrapText="1"/>
    </xf>
    <xf numFmtId="0" fontId="10" fillId="17" borderId="2" xfId="1" applyNumberFormat="1" applyFont="1" applyFill="1" applyBorder="1" applyAlignment="1">
      <alignment vertical="center"/>
    </xf>
    <xf numFmtId="179" fontId="0" fillId="17" borderId="2" xfId="0" applyNumberFormat="1" applyFont="1" applyFill="1" applyBorder="1" applyAlignment="1">
      <alignment horizontal="center" vertical="center"/>
    </xf>
    <xf numFmtId="1" fontId="0" fillId="17" borderId="2" xfId="0" applyNumberFormat="1" applyFont="1" applyFill="1" applyBorder="1" applyAlignment="1">
      <alignment horizontal="center" vertical="center"/>
    </xf>
    <xf numFmtId="1" fontId="0" fillId="13" borderId="2" xfId="0" applyNumberFormat="1" applyFont="1" applyFill="1" applyBorder="1" applyAlignment="1">
      <alignment horizontal="center" vertical="center"/>
    </xf>
    <xf numFmtId="179" fontId="0" fillId="13" borderId="2" xfId="2" applyNumberFormat="1" applyFont="1" applyFill="1" applyBorder="1" applyAlignment="1">
      <alignment horizontal="center" vertical="center"/>
    </xf>
    <xf numFmtId="1" fontId="0" fillId="13" borderId="6" xfId="0" applyNumberFormat="1" applyFont="1" applyFill="1" applyBorder="1" applyAlignment="1">
      <alignment horizontal="center" vertical="center"/>
    </xf>
    <xf numFmtId="179" fontId="0" fillId="13" borderId="2" xfId="0" applyNumberFormat="1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/>
    </xf>
    <xf numFmtId="0" fontId="27" fillId="7" borderId="6" xfId="2" applyNumberFormat="1" applyFont="1" applyFill="1" applyBorder="1" applyAlignment="1">
      <alignment horizontal="center" vertical="center" wrapText="1"/>
    </xf>
    <xf numFmtId="0" fontId="27" fillId="7" borderId="6" xfId="0" applyFont="1" applyFill="1" applyBorder="1" applyAlignment="1">
      <alignment horizontal="left" vertical="center" wrapText="1" indent="2"/>
    </xf>
    <xf numFmtId="0" fontId="27" fillId="7" borderId="6" xfId="0" applyFont="1" applyFill="1" applyBorder="1" applyAlignment="1">
      <alignment horizontal="center" vertical="center" wrapText="1"/>
    </xf>
    <xf numFmtId="16" fontId="10" fillId="7" borderId="21" xfId="2" applyNumberFormat="1" applyFont="1" applyFill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vertical="center" wrapText="1"/>
    </xf>
    <xf numFmtId="9" fontId="27" fillId="7" borderId="6" xfId="2" applyFont="1" applyFill="1" applyBorder="1" applyAlignment="1">
      <alignment horizontal="center" vertical="center" wrapText="1"/>
    </xf>
    <xf numFmtId="9" fontId="27" fillId="7" borderId="1" xfId="2" applyFont="1" applyFill="1" applyBorder="1" applyAlignment="1">
      <alignment horizontal="center" vertical="center" wrapText="1"/>
    </xf>
    <xf numFmtId="0" fontId="0" fillId="17" borderId="2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 vertical="center"/>
    </xf>
    <xf numFmtId="0" fontId="0" fillId="17" borderId="2" xfId="0" applyFont="1" applyFill="1" applyBorder="1" applyAlignment="1">
      <alignment horizontal="center" vertical="center"/>
    </xf>
    <xf numFmtId="0" fontId="0" fillId="13" borderId="6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43" fontId="8" fillId="0" borderId="1" xfId="1" applyNumberFormat="1" applyFont="1" applyFill="1" applyBorder="1" applyAlignment="1">
      <alignment horizontal="center" vertical="center"/>
    </xf>
    <xf numFmtId="43" fontId="8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/>
    <xf numFmtId="0" fontId="6" fillId="0" borderId="1" xfId="0" applyFont="1" applyFill="1" applyBorder="1" applyAlignment="1">
      <alignment horizontal="center" vertical="center"/>
    </xf>
    <xf numFmtId="164" fontId="1" fillId="13" borderId="7" xfId="2" applyNumberFormat="1" applyFont="1" applyFill="1" applyBorder="1" applyAlignment="1">
      <alignment horizontal="center" vertical="center"/>
    </xf>
    <xf numFmtId="164" fontId="1" fillId="17" borderId="7" xfId="2" applyNumberFormat="1" applyFont="1" applyFill="1" applyBorder="1" applyAlignment="1">
      <alignment horizontal="center" vertical="center"/>
    </xf>
    <xf numFmtId="164" fontId="1" fillId="13" borderId="16" xfId="2" applyNumberFormat="1" applyFont="1" applyFill="1" applyBorder="1" applyAlignment="1">
      <alignment horizontal="center" vertical="center"/>
    </xf>
    <xf numFmtId="164" fontId="1" fillId="17" borderId="2" xfId="2" applyNumberFormat="1" applyFont="1" applyFill="1" applyBorder="1" applyAlignment="1">
      <alignment horizontal="center" vertical="center"/>
    </xf>
    <xf numFmtId="164" fontId="1" fillId="13" borderId="2" xfId="2" applyNumberFormat="1" applyFont="1" applyFill="1" applyBorder="1" applyAlignment="1">
      <alignment horizontal="center" vertical="center"/>
    </xf>
    <xf numFmtId="164" fontId="1" fillId="13" borderId="6" xfId="2" applyNumberFormat="1" applyFont="1" applyFill="1" applyBorder="1" applyAlignment="1">
      <alignment horizontal="center" vertical="center"/>
    </xf>
    <xf numFmtId="164" fontId="40" fillId="16" borderId="21" xfId="2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left" vertical="center" wrapText="1" indent="1"/>
    </xf>
    <xf numFmtId="0" fontId="10" fillId="7" borderId="21" xfId="0" applyFont="1" applyFill="1" applyBorder="1" applyAlignment="1">
      <alignment horizontal="center" vertical="center" wrapText="1"/>
    </xf>
    <xf numFmtId="49" fontId="0" fillId="16" borderId="21" xfId="0" applyNumberFormat="1" applyFont="1" applyFill="1" applyBorder="1" applyAlignment="1">
      <alignment vertical="center"/>
    </xf>
    <xf numFmtId="164" fontId="41" fillId="16" borderId="32" xfId="2" applyNumberFormat="1" applyFont="1" applyFill="1" applyBorder="1" applyAlignment="1">
      <alignment horizontal="center" vertical="center" wrapText="1"/>
    </xf>
    <xf numFmtId="164" fontId="41" fillId="16" borderId="21" xfId="2" applyNumberFormat="1" applyFont="1" applyFill="1" applyBorder="1" applyAlignment="1">
      <alignment horizontal="center" vertical="center" wrapText="1"/>
    </xf>
    <xf numFmtId="164" fontId="35" fillId="16" borderId="21" xfId="2" applyNumberFormat="1" applyFont="1" applyFill="1" applyBorder="1" applyAlignment="1">
      <alignment horizontal="center" vertical="center" wrapText="1"/>
    </xf>
    <xf numFmtId="177" fontId="0" fillId="0" borderId="0" xfId="0" applyNumberFormat="1"/>
    <xf numFmtId="9" fontId="0" fillId="0" borderId="0" xfId="2" applyFont="1"/>
    <xf numFmtId="166" fontId="27" fillId="0" borderId="0" xfId="0" applyNumberFormat="1" applyFont="1"/>
    <xf numFmtId="4" fontId="27" fillId="3" borderId="1" xfId="1" applyNumberFormat="1" applyFont="1" applyFill="1" applyBorder="1" applyAlignment="1">
      <alignment vertical="center" wrapText="1"/>
    </xf>
    <xf numFmtId="4" fontId="2" fillId="3" borderId="1" xfId="1" applyNumberFormat="1" applyFont="1" applyFill="1" applyBorder="1" applyAlignment="1">
      <alignment vertical="center" wrapText="1"/>
    </xf>
    <xf numFmtId="4" fontId="1" fillId="3" borderId="1" xfId="1" applyNumberFormat="1" applyFont="1" applyFill="1" applyBorder="1" applyAlignment="1">
      <alignment vertical="center" wrapText="1"/>
    </xf>
    <xf numFmtId="4" fontId="0" fillId="0" borderId="0" xfId="0" applyNumberFormat="1" applyFont="1" applyAlignment="1">
      <alignment horizontal="center" vertical="center"/>
    </xf>
    <xf numFmtId="4" fontId="13" fillId="3" borderId="1" xfId="1" applyNumberFormat="1" applyFont="1" applyFill="1" applyBorder="1" applyAlignment="1">
      <alignment vertical="center" wrapText="1"/>
    </xf>
    <xf numFmtId="4" fontId="10" fillId="0" borderId="7" xfId="1" applyNumberFormat="1" applyFont="1" applyFill="1" applyBorder="1" applyAlignment="1">
      <alignment horizontal="left" vertical="center"/>
    </xf>
    <xf numFmtId="4" fontId="26" fillId="3" borderId="21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left" vertical="center"/>
    </xf>
    <xf numFmtId="4" fontId="10" fillId="0" borderId="0" xfId="1" applyNumberFormat="1" applyFont="1" applyFill="1" applyBorder="1" applyAlignment="1">
      <alignment horizontal="center" vertical="center" wrapText="1"/>
    </xf>
    <xf numFmtId="4" fontId="41" fillId="3" borderId="21" xfId="0" applyNumberFormat="1" applyFont="1" applyFill="1" applyBorder="1" applyAlignment="1">
      <alignment horizontal="center" vertical="center" wrapText="1"/>
    </xf>
    <xf numFmtId="4" fontId="41" fillId="3" borderId="21" xfId="0" applyNumberFormat="1" applyFont="1" applyFill="1" applyBorder="1" applyAlignment="1">
      <alignment horizontal="center" wrapText="1"/>
    </xf>
    <xf numFmtId="4" fontId="0" fillId="0" borderId="31" xfId="0" applyNumberFormat="1" applyFont="1" applyBorder="1" applyAlignment="1"/>
    <xf numFmtId="4" fontId="1" fillId="3" borderId="1" xfId="1" applyNumberFormat="1" applyFont="1" applyFill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/>
    </xf>
    <xf numFmtId="4" fontId="0" fillId="0" borderId="0" xfId="0" applyNumberFormat="1" applyFont="1" applyBorder="1"/>
    <xf numFmtId="4" fontId="1" fillId="3" borderId="6" xfId="1" applyNumberFormat="1" applyFont="1" applyFill="1" applyBorder="1" applyAlignment="1">
      <alignment vertical="center" wrapText="1"/>
    </xf>
    <xf numFmtId="4" fontId="18" fillId="0" borderId="0" xfId="0" applyNumberFormat="1" applyFont="1"/>
    <xf numFmtId="4" fontId="2" fillId="3" borderId="6" xfId="1" applyNumberFormat="1" applyFont="1" applyFill="1" applyBorder="1" applyAlignment="1">
      <alignment horizontal="righ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4" fontId="0" fillId="0" borderId="0" xfId="0" applyNumberFormat="1" applyFont="1" applyAlignment="1">
      <alignment horizontal="right"/>
    </xf>
    <xf numFmtId="4" fontId="1" fillId="3" borderId="1" xfId="1" applyNumberFormat="1" applyFont="1" applyFill="1" applyBorder="1" applyAlignment="1">
      <alignment horizontal="right" vertical="center" wrapText="1"/>
    </xf>
    <xf numFmtId="4" fontId="0" fillId="0" borderId="0" xfId="0" applyNumberFormat="1" applyFont="1" applyAlignment="1">
      <alignment horizontal="right" vertical="center"/>
    </xf>
    <xf numFmtId="4" fontId="13" fillId="3" borderId="1" xfId="1" applyNumberFormat="1" applyFont="1" applyFill="1" applyBorder="1" applyAlignment="1">
      <alignment horizontal="right" vertical="center" wrapText="1"/>
    </xf>
    <xf numFmtId="4" fontId="27" fillId="3" borderId="1" xfId="1" applyNumberFormat="1" applyFont="1" applyFill="1" applyBorder="1" applyAlignment="1">
      <alignment horizontal="right" vertical="center" wrapText="1"/>
    </xf>
    <xf numFmtId="4" fontId="10" fillId="0" borderId="7" xfId="1" applyNumberFormat="1" applyFont="1" applyFill="1" applyBorder="1" applyAlignment="1">
      <alignment horizontal="right" vertical="center"/>
    </xf>
    <xf numFmtId="4" fontId="1" fillId="3" borderId="6" xfId="1" applyNumberFormat="1" applyFont="1" applyFill="1" applyBorder="1" applyAlignment="1">
      <alignment horizontal="right" vertical="center" wrapText="1"/>
    </xf>
    <xf numFmtId="4" fontId="10" fillId="0" borderId="0" xfId="1" applyNumberFormat="1" applyFont="1" applyFill="1" applyBorder="1" applyAlignment="1">
      <alignment horizontal="right" vertical="center"/>
    </xf>
    <xf numFmtId="4" fontId="10" fillId="0" borderId="0" xfId="1" applyNumberFormat="1" applyFont="1" applyFill="1" applyBorder="1" applyAlignment="1">
      <alignment horizontal="right" vertical="center" wrapText="1"/>
    </xf>
    <xf numFmtId="4" fontId="0" fillId="0" borderId="0" xfId="0" applyNumberFormat="1" applyFont="1" applyBorder="1" applyAlignment="1">
      <alignment horizontal="right"/>
    </xf>
    <xf numFmtId="4" fontId="18" fillId="0" borderId="0" xfId="0" applyNumberFormat="1" applyFont="1" applyAlignment="1">
      <alignment horizontal="right"/>
    </xf>
    <xf numFmtId="164" fontId="2" fillId="3" borderId="1" xfId="2" applyNumberFormat="1" applyFont="1" applyFill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/>
    </xf>
    <xf numFmtId="4" fontId="27" fillId="0" borderId="0" xfId="1" applyNumberFormat="1" applyFont="1" applyFill="1" applyBorder="1" applyAlignment="1">
      <alignment horizontal="right" vertical="center" wrapText="1"/>
    </xf>
    <xf numFmtId="4" fontId="10" fillId="3" borderId="1" xfId="1" applyNumberFormat="1" applyFont="1" applyFill="1" applyBorder="1" applyAlignment="1">
      <alignment horizontal="right" vertical="center" wrapText="1"/>
    </xf>
    <xf numFmtId="4" fontId="38" fillId="3" borderId="21" xfId="1" applyNumberFormat="1" applyFont="1" applyFill="1" applyBorder="1" applyAlignment="1">
      <alignment horizontal="center" vertical="center" wrapText="1"/>
    </xf>
    <xf numFmtId="10" fontId="1" fillId="3" borderId="1" xfId="2" applyNumberFormat="1" applyFont="1" applyFill="1" applyBorder="1" applyAlignment="1">
      <alignment horizontal="right" vertical="center" wrapText="1"/>
    </xf>
    <xf numFmtId="4" fontId="27" fillId="0" borderId="0" xfId="1" applyNumberFormat="1" applyFont="1" applyFill="1" applyBorder="1" applyAlignment="1">
      <alignment vertical="center" wrapText="1"/>
    </xf>
    <xf numFmtId="4" fontId="26" fillId="3" borderId="1" xfId="1" applyNumberFormat="1" applyFont="1" applyFill="1" applyBorder="1" applyAlignment="1">
      <alignment horizontal="center" vertical="center" wrapText="1"/>
    </xf>
    <xf numFmtId="4" fontId="10" fillId="3" borderId="1" xfId="1" applyNumberFormat="1" applyFont="1" applyFill="1" applyBorder="1" applyAlignment="1">
      <alignment vertical="center" wrapText="1"/>
    </xf>
    <xf numFmtId="164" fontId="2" fillId="3" borderId="1" xfId="2" applyNumberFormat="1" applyFont="1" applyFill="1" applyBorder="1" applyAlignment="1">
      <alignment vertical="center" wrapText="1"/>
    </xf>
    <xf numFmtId="3" fontId="1" fillId="3" borderId="1" xfId="1" applyNumberFormat="1" applyFont="1" applyFill="1" applyBorder="1" applyAlignment="1">
      <alignment horizontal="right" vertical="center"/>
    </xf>
    <xf numFmtId="3" fontId="0" fillId="0" borderId="31" xfId="0" applyNumberFormat="1" applyFont="1" applyBorder="1" applyAlignment="1">
      <alignment horizontal="right"/>
    </xf>
    <xf numFmtId="180" fontId="1" fillId="3" borderId="1" xfId="1" applyNumberFormat="1" applyFont="1" applyFill="1" applyBorder="1" applyAlignment="1">
      <alignment horizontal="right" vertical="center" wrapText="1"/>
    </xf>
    <xf numFmtId="180" fontId="1" fillId="3" borderId="6" xfId="1" applyNumberFormat="1" applyFont="1" applyFill="1" applyBorder="1" applyAlignment="1">
      <alignment horizontal="right" vertical="center"/>
    </xf>
    <xf numFmtId="180" fontId="0" fillId="0" borderId="7" xfId="0" applyNumberFormat="1" applyFont="1" applyBorder="1" applyAlignment="1">
      <alignment horizontal="right"/>
    </xf>
    <xf numFmtId="180" fontId="1" fillId="3" borderId="1" xfId="1" applyNumberFormat="1" applyFont="1" applyFill="1" applyBorder="1" applyAlignment="1">
      <alignment horizontal="right" vertical="center"/>
    </xf>
    <xf numFmtId="180" fontId="0" fillId="0" borderId="16" xfId="0" applyNumberFormat="1" applyFont="1" applyBorder="1" applyAlignment="1">
      <alignment horizontal="right"/>
    </xf>
    <xf numFmtId="180" fontId="1" fillId="3" borderId="15" xfId="1" applyNumberFormat="1" applyFont="1" applyFill="1" applyBorder="1" applyAlignment="1">
      <alignment horizontal="right" vertical="center"/>
    </xf>
    <xf numFmtId="180" fontId="0" fillId="0" borderId="18" xfId="0" applyNumberFormat="1" applyFont="1" applyBorder="1" applyAlignment="1">
      <alignment horizontal="right"/>
    </xf>
    <xf numFmtId="3" fontId="1" fillId="3" borderId="1" xfId="1" applyNumberFormat="1" applyFont="1" applyFill="1" applyBorder="1" applyAlignment="1">
      <alignment vertical="center" wrapText="1"/>
    </xf>
    <xf numFmtId="3" fontId="1" fillId="3" borderId="1" xfId="1" applyNumberFormat="1" applyFont="1" applyFill="1" applyBorder="1" applyAlignment="1">
      <alignment horizontal="right" vertical="center" wrapText="1"/>
    </xf>
    <xf numFmtId="3" fontId="1" fillId="3" borderId="1" xfId="1" applyNumberFormat="1" applyFont="1" applyFill="1" applyBorder="1" applyAlignment="1">
      <alignment vertical="center"/>
    </xf>
    <xf numFmtId="3" fontId="0" fillId="0" borderId="31" xfId="0" applyNumberFormat="1" applyFont="1" applyBorder="1" applyAlignment="1"/>
    <xf numFmtId="4" fontId="1" fillId="3" borderId="1" xfId="1" applyNumberFormat="1" applyFont="1" applyFill="1" applyBorder="1" applyAlignment="1">
      <alignment vertical="center"/>
    </xf>
    <xf numFmtId="4" fontId="23" fillId="3" borderId="1" xfId="1" applyNumberFormat="1" applyFont="1" applyFill="1" applyBorder="1" applyAlignment="1">
      <alignment vertical="center" wrapText="1"/>
    </xf>
    <xf numFmtId="4" fontId="16" fillId="3" borderId="1" xfId="1" applyNumberFormat="1" applyFont="1" applyFill="1" applyBorder="1" applyAlignment="1">
      <alignment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27" fillId="0" borderId="20" xfId="0" applyFont="1" applyFill="1" applyBorder="1" applyAlignment="1">
      <alignment horizontal="center"/>
    </xf>
    <xf numFmtId="43" fontId="10" fillId="7" borderId="14" xfId="1" applyNumberFormat="1" applyFont="1" applyFill="1" applyBorder="1" applyAlignment="1">
      <alignment horizontal="left" vertical="center" wrapText="1"/>
    </xf>
    <xf numFmtId="43" fontId="10" fillId="7" borderId="9" xfId="1" applyNumberFormat="1" applyFont="1" applyFill="1" applyBorder="1" applyAlignment="1">
      <alignment horizontal="left" vertical="center" wrapText="1"/>
    </xf>
    <xf numFmtId="43" fontId="22" fillId="0" borderId="20" xfId="1" applyFont="1" applyFill="1" applyBorder="1" applyAlignment="1">
      <alignment horizontal="left" vertical="center" wrapText="1"/>
    </xf>
    <xf numFmtId="43" fontId="21" fillId="0" borderId="20" xfId="1" applyFont="1" applyFill="1" applyBorder="1" applyAlignment="1">
      <alignment horizontal="left" vertical="center" wrapText="1"/>
    </xf>
    <xf numFmtId="0" fontId="10" fillId="7" borderId="32" xfId="0" applyFont="1" applyFill="1" applyBorder="1" applyAlignment="1">
      <alignment horizontal="left" vertical="center" wrapText="1"/>
    </xf>
    <xf numFmtId="0" fontId="10" fillId="7" borderId="33" xfId="0" applyFont="1" applyFill="1" applyBorder="1" applyAlignment="1">
      <alignment horizontal="left" vertical="center" wrapText="1"/>
    </xf>
    <xf numFmtId="0" fontId="16" fillId="7" borderId="14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center"/>
    </xf>
    <xf numFmtId="43" fontId="16" fillId="7" borderId="14" xfId="1" applyNumberFormat="1" applyFont="1" applyFill="1" applyBorder="1" applyAlignment="1">
      <alignment horizontal="left" vertical="center" wrapText="1"/>
    </xf>
    <xf numFmtId="43" fontId="16" fillId="7" borderId="9" xfId="1" applyNumberFormat="1" applyFont="1" applyFill="1" applyBorder="1" applyAlignment="1">
      <alignment horizontal="left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9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charset val="238"/>
        <scheme val="minor"/>
      </font>
      <numFmt numFmtId="164" formatCode="0.0%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73" formatCode="_-* #,##0.0000000000_-;\-* #,##0.0000000000_-;_-* &quot;-&quot;??_-;_-@_-"/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5" formatCode="0.0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 CE"/>
        <charset val="238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337295</xdr:colOff>
      <xdr:row>0</xdr:row>
      <xdr:rowOff>12886</xdr:rowOff>
    </xdr:from>
    <xdr:to>
      <xdr:col>6</xdr:col>
      <xdr:colOff>200025</xdr:colOff>
      <xdr:row>0</xdr:row>
      <xdr:rowOff>295275</xdr:rowOff>
    </xdr:to>
    <xdr:sp macro="" textlink="">
      <xdr:nvSpPr>
        <xdr:cNvPr id="4" name="Dymek mowy: prostokąt 3">
          <a:extLst>
            <a:ext uri="{FF2B5EF4-FFF2-40B4-BE49-F238E27FC236}">
              <a16:creationId xmlns:a16="http://schemas.microsoft.com/office/drawing/2014/main" id="{2818F58A-7F0E-456B-BB8A-92B4274A5D74}"/>
            </a:ext>
          </a:extLst>
        </xdr:cNvPr>
        <xdr:cNvSpPr/>
      </xdr:nvSpPr>
      <xdr:spPr>
        <a:xfrm>
          <a:off x="1394570" y="12886"/>
          <a:ext cx="6663580" cy="282389"/>
        </a:xfrm>
        <a:prstGeom prst="wedgeRectCallout">
          <a:avLst>
            <a:gd name="adj1" fmla="val -55138"/>
            <a:gd name="adj2" fmla="val 48999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rgbClr val="FF0000"/>
              </a:solidFill>
            </a:rPr>
            <a:t>ABY WYBRAĆ JST, PROSZĘ</a:t>
          </a:r>
          <a:r>
            <a:rPr lang="pl-PL" sz="1100" baseline="0">
              <a:solidFill>
                <a:srgbClr val="FF0000"/>
              </a:solidFill>
            </a:rPr>
            <a:t> </a:t>
          </a:r>
          <a:r>
            <a:rPr lang="pl-PL" sz="1100">
              <a:solidFill>
                <a:srgbClr val="FF0000"/>
              </a:solidFill>
            </a:rPr>
            <a:t>WPISAĆ WŁAŚCIWE</a:t>
          </a:r>
          <a:r>
            <a:rPr lang="pl-PL" sz="1100" baseline="0">
              <a:solidFill>
                <a:srgbClr val="FF0000"/>
              </a:solidFill>
            </a:rPr>
            <a:t> KODY JST  </a:t>
          </a:r>
          <a:r>
            <a:rPr lang="pl-PL" sz="1100" i="1" baseline="0">
              <a:solidFill>
                <a:srgbClr val="FF0000"/>
              </a:solidFill>
            </a:rPr>
            <a:t>( KODY JST - patrz arkusz: Porównanie dochodów JST)</a:t>
          </a:r>
          <a:endParaRPr lang="pl-PL" sz="1100" i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28575</xdr:rowOff>
    </xdr:from>
    <xdr:to>
      <xdr:col>6</xdr:col>
      <xdr:colOff>367555</xdr:colOff>
      <xdr:row>0</xdr:row>
      <xdr:rowOff>310964</xdr:rowOff>
    </xdr:to>
    <xdr:sp macro="" textlink="">
      <xdr:nvSpPr>
        <xdr:cNvPr id="6" name="Dymek mowy: prostokąt 5">
          <a:extLst>
            <a:ext uri="{FF2B5EF4-FFF2-40B4-BE49-F238E27FC236}">
              <a16:creationId xmlns:a16="http://schemas.microsoft.com/office/drawing/2014/main" id="{733F1F92-C965-4C18-83D7-AC6D48838A7A}"/>
            </a:ext>
          </a:extLst>
        </xdr:cNvPr>
        <xdr:cNvSpPr/>
      </xdr:nvSpPr>
      <xdr:spPr>
        <a:xfrm>
          <a:off x="1400175" y="28575"/>
          <a:ext cx="6663580" cy="282389"/>
        </a:xfrm>
        <a:prstGeom prst="wedgeRectCallout">
          <a:avLst>
            <a:gd name="adj1" fmla="val -55138"/>
            <a:gd name="adj2" fmla="val 48999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rgbClr val="FF0000"/>
              </a:solidFill>
            </a:rPr>
            <a:t>ABY WYBRAĆ JST, PROSZĘ</a:t>
          </a:r>
          <a:r>
            <a:rPr lang="pl-PL" sz="1100" baseline="0">
              <a:solidFill>
                <a:srgbClr val="FF0000"/>
              </a:solidFill>
            </a:rPr>
            <a:t> </a:t>
          </a:r>
          <a:r>
            <a:rPr lang="pl-PL" sz="1100">
              <a:solidFill>
                <a:srgbClr val="FF0000"/>
              </a:solidFill>
            </a:rPr>
            <a:t>WPISAĆ WŁAŚCIWE</a:t>
          </a:r>
          <a:r>
            <a:rPr lang="pl-PL" sz="1100" baseline="0">
              <a:solidFill>
                <a:srgbClr val="FF0000"/>
              </a:solidFill>
            </a:rPr>
            <a:t> KODY JST  </a:t>
          </a:r>
          <a:r>
            <a:rPr lang="pl-PL" sz="1100" i="1" baseline="0">
              <a:solidFill>
                <a:srgbClr val="FF0000"/>
              </a:solidFill>
            </a:rPr>
            <a:t>( KODY JST - patrz arkusz: Porównanie dochodów JST)</a:t>
          </a:r>
          <a:endParaRPr lang="pl-PL" sz="1100" i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370416</xdr:colOff>
      <xdr:row>0</xdr:row>
      <xdr:rowOff>21167</xdr:rowOff>
    </xdr:from>
    <xdr:to>
      <xdr:col>6</xdr:col>
      <xdr:colOff>482912</xdr:colOff>
      <xdr:row>0</xdr:row>
      <xdr:rowOff>303556</xdr:rowOff>
    </xdr:to>
    <xdr:sp macro="" textlink="">
      <xdr:nvSpPr>
        <xdr:cNvPr id="3" name="Dymek mowy: prostokąt 2">
          <a:extLst>
            <a:ext uri="{FF2B5EF4-FFF2-40B4-BE49-F238E27FC236}">
              <a16:creationId xmlns:a16="http://schemas.microsoft.com/office/drawing/2014/main" id="{49E385A5-4F6E-4507-84B9-DA76815FC758}"/>
            </a:ext>
          </a:extLst>
        </xdr:cNvPr>
        <xdr:cNvSpPr/>
      </xdr:nvSpPr>
      <xdr:spPr>
        <a:xfrm>
          <a:off x="1428749" y="21167"/>
          <a:ext cx="6663580" cy="282389"/>
        </a:xfrm>
        <a:prstGeom prst="wedgeRectCallout">
          <a:avLst>
            <a:gd name="adj1" fmla="val -55138"/>
            <a:gd name="adj2" fmla="val 48999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rgbClr val="FF0000"/>
              </a:solidFill>
            </a:rPr>
            <a:t>ABY WYBRAĆ JST, PROSZĘ</a:t>
          </a:r>
          <a:r>
            <a:rPr lang="pl-PL" sz="1100" baseline="0">
              <a:solidFill>
                <a:srgbClr val="FF0000"/>
              </a:solidFill>
            </a:rPr>
            <a:t> </a:t>
          </a:r>
          <a:r>
            <a:rPr lang="pl-PL" sz="1100">
              <a:solidFill>
                <a:srgbClr val="FF0000"/>
              </a:solidFill>
            </a:rPr>
            <a:t>WPISAĆ WŁAŚCIWE</a:t>
          </a:r>
          <a:r>
            <a:rPr lang="pl-PL" sz="1100" baseline="0">
              <a:solidFill>
                <a:srgbClr val="FF0000"/>
              </a:solidFill>
            </a:rPr>
            <a:t> KODY JST  </a:t>
          </a:r>
          <a:r>
            <a:rPr lang="pl-PL" sz="1100" i="1" baseline="0">
              <a:solidFill>
                <a:srgbClr val="FF0000"/>
              </a:solidFill>
            </a:rPr>
            <a:t>( KODY JST - patrz arkusz: Porównanie dochodów JST)</a:t>
          </a:r>
          <a:endParaRPr lang="pl-PL" sz="1100" i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28575</xdr:rowOff>
    </xdr:from>
    <xdr:to>
      <xdr:col>6</xdr:col>
      <xdr:colOff>300880</xdr:colOff>
      <xdr:row>0</xdr:row>
      <xdr:rowOff>310964</xdr:rowOff>
    </xdr:to>
    <xdr:sp macro="" textlink="">
      <xdr:nvSpPr>
        <xdr:cNvPr id="3" name="Dymek mowy: prostokąt 2">
          <a:extLst>
            <a:ext uri="{FF2B5EF4-FFF2-40B4-BE49-F238E27FC236}">
              <a16:creationId xmlns:a16="http://schemas.microsoft.com/office/drawing/2014/main" id="{3822C94B-7803-48FE-8151-52F97D43E583}"/>
            </a:ext>
          </a:extLst>
        </xdr:cNvPr>
        <xdr:cNvSpPr/>
      </xdr:nvSpPr>
      <xdr:spPr>
        <a:xfrm>
          <a:off x="1409700" y="28575"/>
          <a:ext cx="6663580" cy="282389"/>
        </a:xfrm>
        <a:prstGeom prst="wedgeRectCallout">
          <a:avLst>
            <a:gd name="adj1" fmla="val -55138"/>
            <a:gd name="adj2" fmla="val 48999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rgbClr val="FF0000"/>
              </a:solidFill>
            </a:rPr>
            <a:t>ABY WYBRAĆ JST, PROSZĘ</a:t>
          </a:r>
          <a:r>
            <a:rPr lang="pl-PL" sz="1100" baseline="0">
              <a:solidFill>
                <a:srgbClr val="FF0000"/>
              </a:solidFill>
            </a:rPr>
            <a:t> </a:t>
          </a:r>
          <a:r>
            <a:rPr lang="pl-PL" sz="1100">
              <a:solidFill>
                <a:srgbClr val="FF0000"/>
              </a:solidFill>
            </a:rPr>
            <a:t>WPISAĆ WŁAŚCIWY</a:t>
          </a:r>
          <a:r>
            <a:rPr lang="pl-PL" sz="1100" baseline="0">
              <a:solidFill>
                <a:srgbClr val="FF0000"/>
              </a:solidFill>
            </a:rPr>
            <a:t> KOD JST  </a:t>
          </a:r>
          <a:r>
            <a:rPr lang="pl-PL" sz="1100" i="1" baseline="0">
              <a:solidFill>
                <a:srgbClr val="FF0000"/>
              </a:solidFill>
            </a:rPr>
            <a:t>( KOD JST - patrz arkusz: Porównanie dochodów JST)</a:t>
          </a:r>
          <a:endParaRPr lang="pl-PL" sz="1100" i="1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031044-F73A-45E1-99D6-DD9A919A3C09}" name="Tabela1" displayName="Tabela1" ref="A4:BX2812" totalsRowShown="0" headerRowDxfId="92" headerRowBorderDxfId="91" tableBorderDxfId="90">
  <tableColumns count="76">
    <tableColumn id="1" xr3:uid="{63CC9C89-C791-4474-86E6-B228F1FE6605}" name="Typ JST" dataDxfId="89"/>
    <tableColumn id="2" xr3:uid="{DDC9E3BE-FD74-4D83-9F32-205ED41D8FB6}" name="WK" dataDxfId="88"/>
    <tableColumn id="3" xr3:uid="{BB1DDC2E-473C-4ABE-92B6-A33E63B7F25B}" name="PK" dataDxfId="87"/>
    <tableColumn id="4" xr3:uid="{5E26D3F5-B997-42AC-B492-C1C29DDFA602}" name="GK" dataDxfId="86"/>
    <tableColumn id="5" xr3:uid="{6407B7ED-33D2-43F2-9BAF-15282E0D0B8A}" name="GT" dataDxfId="85"/>
    <tableColumn id="6" xr3:uid="{3CCBAC3D-B7DA-4824-8692-11BA7575C5EF}" name="Kod GUS" dataDxfId="84">
      <calculatedColumnFormula>+Tabela1[[#This Row],[WK]]&amp;Tabela1[[#This Row],[PK]]&amp;Tabela1[[#This Row],[GK]]</calculatedColumnFormula>
    </tableColumn>
    <tableColumn id="7" xr3:uid="{602088AC-D3BB-4A10-85A1-3F0125AE754A}" name="Nazwa JST" dataDxfId="83"/>
    <tableColumn id="8" xr3:uid="{76CD427C-B3B3-4003-8105-D24694F40768}" name="PIT_x000a_dochody podatników 2022" dataDxfId="82" dataCellStyle="Dziesiętny"/>
    <tableColumn id="9" xr3:uid="{13C33C31-587C-4113-A3C1-02825BABC6F6}" name="Waloryzacja" dataDxfId="81" dataCellStyle="Procentowy"/>
    <tableColumn id="10" xr3:uid="{8FBD7117-3934-47D5-AFB3-0D084CBEED93}" name="PIT_x000a_dochody zwaloryzowane na 2025" dataDxfId="80" dataCellStyle="Dziesiętny"/>
    <tableColumn id="11" xr3:uid="{9E9C865E-C3D6-4D19-AE27-73A1D8FFF181}" name="Stawka udziału" dataDxfId="79" dataCellStyle="Procentowy"/>
    <tableColumn id="12" xr3:uid="{261B1801-4106-4812-99D4-3294077F7830}" name="Dochód PIT naliczony na 2025 r." dataDxfId="78" dataCellStyle="Dziesiętny"/>
    <tableColumn id="13" xr3:uid="{ABD0F4FA-DF4A-4B56-B911-46C09A54654A}" name="Zwiekszenie PIT w stosunku do obecnego systemu" dataDxfId="77" dataCellStyle="Dziesiętny"/>
    <tableColumn id="14" xr3:uid="{CCE16D86-B148-4E53-BA70-244B780404D4}" name="Zwiekszenie PIT w stosunku do obecnego systemu w %" dataDxfId="76" dataCellStyle="Procentowy"/>
    <tableColumn id="15" xr3:uid="{3C2F40FD-4B84-449C-B201-CEF95020ADEF}" name="CIT_x000a_dochody podatników 2022" dataDxfId="75" dataCellStyle="Dziesiętny"/>
    <tableColumn id="16" xr3:uid="{A6F82CF1-751D-4522-AF48-2AFCAFFDF4C6}" name="Waloryzacja2" dataDxfId="74" dataCellStyle="Procentowy"/>
    <tableColumn id="17" xr3:uid="{236489CE-23BB-4842-ACBC-580EEA79F656}" name="CIT_x000a_dochody zwaloryzowane na 2025" dataDxfId="73" dataCellStyle="Dziesiętny"/>
    <tableColumn id="18" xr3:uid="{DE06DFDC-AC43-4297-875F-B7EE10C6D75F}" name="Stawka udziału3" dataDxfId="72" dataCellStyle="Procentowy"/>
    <tableColumn id="19" xr3:uid="{F4E12911-01CB-4C6A-B5C8-F1C0E1CED3E0}" name="Dochód CIT naliczony na 2025 r." dataDxfId="71" dataCellStyle="Dziesiętny"/>
    <tableColumn id="20" xr3:uid="{C3CF34F8-2389-4A92-9621-1F2B247100A9}" name="Zwiekszenie CIT w stosunku do obecnego systemu" dataDxfId="70" dataCellStyle="Dziesiętny"/>
    <tableColumn id="21" xr3:uid="{E192581A-0481-4ECA-8DC7-4B11BD45DE17}" name="Zwiekszenie CIT w stosunku do obecnego systemu w %" dataDxfId="69" dataCellStyle="Procentowy"/>
    <tableColumn id="22" xr3:uid="{27E56418-9841-494D-A350-F1B8E5DC324E}" name="Zwiekszenie PIT i CIT w stosunku do obecnego systemu" dataDxfId="68" dataCellStyle="Dziesiętny"/>
    <tableColumn id="23" xr3:uid="{8D829838-1F6F-4AC4-A2AE-3154660176A4}" name="Zwiekszenie PIT i CIT w stosunku do obecnego systemu w %" dataDxfId="67" dataCellStyle="Procentowy"/>
    <tableColumn id="24" xr3:uid="{05729441-CFBD-469B-A878-149D220F9BAC}" name="Potrzeby finansowe w tym:" dataDxfId="66" dataCellStyle="Dziesiętny"/>
    <tableColumn id="25" xr3:uid="{78A6F345-B08C-4B05-8616-D825030FAD9F}" name="Potrzeby wyrównawcze" dataDxfId="65" dataCellStyle="Dziesiętny"/>
    <tableColumn id="26" xr3:uid="{2D68B9BD-AA8E-4034-9E08-B6A9CFA64804}" name="Potrzeby ekologiczne" dataDxfId="64" dataCellStyle="Dziesiętny"/>
    <tableColumn id="27" xr3:uid="{8B93D838-FC6E-4772-96F9-B2DB27526C96}" name="Potrzeby rozwojowe" dataDxfId="63" dataCellStyle="Dziesiętny"/>
    <tableColumn id="28" xr3:uid="{D04F5DA6-9100-4706-B44D-7FBBF3445DCD}" name="Potrzeby oświatowe" dataDxfId="62" dataCellStyle="Dziesiętny"/>
    <tableColumn id="29" xr3:uid="{E7F86EDC-10A7-4009-A9EE-B10C455CFD86}" name="Potrzeby uzupełniające" dataDxfId="61" dataCellStyle="Dziesiętny"/>
    <tableColumn id="30" xr3:uid="{C6C52CA6-039A-43EB-8AB6-263EFE0A2803}" name="Subwencja ogólna" dataDxfId="60" dataCellStyle="Dziesiętny"/>
    <tableColumn id="31" xr3:uid="{5CD9FD18-410E-4E61-861B-B988CCA750C1}" name="Korekta z tytułu zamożnosci " dataDxfId="59" dataCellStyle="Dziesiętny"/>
    <tableColumn id="32" xr3:uid="{2E531CAA-B61F-4D14-9A70-CE49A4025CAB}" name="PIT naliczony pomniejszony o korektę z tytułu zamożnosci " dataDxfId="58" dataCellStyle="Dziesiętny"/>
    <tableColumn id="33" xr3:uid="{90E38679-782C-4FB9-A137-EAB4673B1FF8}" name="CIT naliczony pomniejszony o korektę z tytułu zamożnosci " dataDxfId="57" dataCellStyle="Dziesiętny"/>
    <tableColumn id="34" xr3:uid="{0652BB56-0217-45A7-9ED1-329AB3166516}" name="Subwencja ogólna naliczona pomniejszona o korektę z tytułu zamożności " dataDxfId="56" dataCellStyle="Dziesiętny"/>
    <tableColumn id="35" xr3:uid="{5F09F7E5-554B-4426-90A8-2D17E1D3E7A5}" name="Obecny system PIT 2024" dataDxfId="55" dataCellStyle="Dziesiętny"/>
    <tableColumn id="36" xr3:uid="{EF052547-BC4D-4421-A9E0-4897823063B7}" name="Obecny system CIT 2024" dataDxfId="54" dataCellStyle="Dziesiętny"/>
    <tableColumn id="37" xr3:uid="{A5FA8C98-172F-428C-B10E-D217AAB2E29A}" name="2024_x000a_Cześć wyrównawcza subwencji ogólnej" dataDxfId="53" dataCellStyle="Dziesiętny"/>
    <tableColumn id="38" xr3:uid="{EB6DB75F-697E-4BD3-AD58-CB274435E0A6}" name="2024_x000a_Cześć równoważąca subwencji ogólnej" dataDxfId="52" dataCellStyle="Dziesiętny"/>
    <tableColumn id="39" xr3:uid="{A3514E77-5E3F-4D2D-B809-BF97672C5259}" name="2024_x000a_Cześć rozwojowa subwencji ogólnej " dataDxfId="51" dataCellStyle="Dziesiętny"/>
    <tableColumn id="40" xr3:uid="{9B980D61-F69F-4024-BA93-48472C173769}" name="2024_x000a_320 mln zl na drogi w województwach" dataDxfId="50" dataCellStyle="Dziesiętny"/>
    <tableColumn id="41" xr3:uid="{56F0D8C0-EDE0-4EA8-9BA5-D87EFE5518BF}" name="2024_x000a_wpłaty janosikowego" dataDxfId="49" dataCellStyle="Dziesiętny"/>
    <tableColumn id="42" xr3:uid="{D2E3A045-99A7-4063-A30A-CD6424379775}" name="2024_x000a_Cześć oświatowa subwencji ogólnej" dataDxfId="48" dataCellStyle="Dziesiętny"/>
    <tableColumn id="43" xr3:uid="{CAD9ABCE-DA9D-490C-8156-F24FB6D85CB7}" name="2024_x000a_Dotacja oświatowa" dataDxfId="47" dataCellStyle="Dziesiętny"/>
    <tableColumn id="44" xr3:uid="{AFC58941-5910-4B34-8D13-89961E65060E}" name="Obecny system PIT 2025" dataDxfId="46" dataCellStyle="Dziesiętny"/>
    <tableColumn id="45" xr3:uid="{89DED5AE-2639-4471-B714-BA54660244A5}" name="Obecny system CIT 2025" dataDxfId="45" dataCellStyle="Dziesiętny"/>
    <tableColumn id="46" xr3:uid="{5BED53B7-B5CB-46A2-81AD-E96997DB7C36}" name="2025_x000a_Cześć wyrównawcza subwencji ogólnej" dataDxfId="44" dataCellStyle="Dziesiętny"/>
    <tableColumn id="47" xr3:uid="{36A16995-8925-435E-8261-7DE8B3CB622E}" name="2025_x000a_Cześć równoważąca subwencji ogólnej" dataDxfId="43" dataCellStyle="Dziesiętny"/>
    <tableColumn id="48" xr3:uid="{913D4087-FF39-4487-8688-C96A315789E5}" name="2025_x000a_Cześć rozwojowa subwencji ogólnej " dataDxfId="42" dataCellStyle="Dziesiętny"/>
    <tableColumn id="49" xr3:uid="{A28FC038-93A5-4F99-B440-D6A5562B05D4}" name="2025_x000a_320 mln zl na drogi w województwach" dataDxfId="41" dataCellStyle="Dziesiętny"/>
    <tableColumn id="50" xr3:uid="{9C2E2A6A-8004-41BF-A9A2-0A4D1C792D25}" name="2025_x000a_wpłaty janosikowego" dataDxfId="40" dataCellStyle="Dziesiętny"/>
    <tableColumn id="51" xr3:uid="{B5B3CA6E-0F18-4267-9184-292058D5E43A}" name="2025_x000a_Cześć oświatowa subwencji ogólnej" dataDxfId="39" dataCellStyle="Dziesiętny"/>
    <tableColumn id="52" xr3:uid="{42122526-00E0-4EB3-8BFC-60D30FD94411}" name="2025_x000a_Dotacja oświatowa" dataDxfId="38" dataCellStyle="Dziesiętny"/>
    <tableColumn id="53" xr3:uid="{73B8B8BF-9B8A-4B52-A57D-37763294D84C}" name="Subwencja ekologiczna" dataDxfId="37" dataCellStyle="Dziesiętny"/>
    <tableColumn id="54" xr3:uid="{FD0B9648-AEBF-4E3D-B644-C744E9CE7473}" name="parki narodowe" dataDxfId="36" dataCellStyle="Dziesiętny"/>
    <tableColumn id="55" xr3:uid="{25F25059-BD66-447E-9F3A-83551248B3C8}" name="rezerwaty" dataDxfId="35" dataCellStyle="Dziesiętny"/>
    <tableColumn id="56" xr3:uid="{5A5C4F57-8AE5-4477-BFC8-C0F22B47F54E}" name="PK i OChK &gt;5 zakazów" dataDxfId="34" dataCellStyle="Dziesiętny"/>
    <tableColumn id="57" xr3:uid="{835604B0-8AC1-4AE0-A6A4-606AE40581CC}" name="Natura2000" dataDxfId="33" dataCellStyle="Dziesiętny"/>
    <tableColumn id="58" xr3:uid="{C7751310-E79A-4B17-93E1-AB17F7D740F6}" name="PK i OChK &gt;1 &lt;5 zakazów" dataDxfId="32" dataCellStyle="Dziesiętny"/>
    <tableColumn id="59" xr3:uid="{C1892E2E-D0AC-4B48-8EF6-97777EE5F9E8}" name="Subwencja rozwojowa w części związanej z ludnością" dataDxfId="31" dataCellStyle="Dziesiętny"/>
    <tableColumn id="60" xr3:uid="{C2443F33-A09A-4D96-B0FB-6112ADB26653}" name="Ludność 2023" dataDxfId="30" dataCellStyle="Dziesiętny"/>
    <tableColumn id="61" xr3:uid="{BE4ED2DB-794C-40A9-B941-7B2925EAD0A8}" name="Subwencja rozwojowa w części związanej wydatkami majątkowymi" dataDxfId="29" dataCellStyle="Dziesiętny"/>
    <tableColumn id="62" xr3:uid="{075755BF-7904-4794-8EAD-601C6E88913D}" name="Wydatki majątkowe przeliczeniowe w tym:" dataDxfId="28" dataCellStyle="Dziesiętny"/>
    <tableColumn id="63" xr3:uid="{E9EACA54-64F9-403F-8118-1B2B6D1D3011}" name="01_WmWlasne" dataDxfId="27" dataCellStyle="Dziesiętny"/>
    <tableColumn id="64" xr3:uid="{0E9F2E42-8651-462D-9596-28C4D8E1B0C7}" name="02_WmZagr" dataDxfId="26" dataCellStyle="Dziesiętny"/>
    <tableColumn id="65" xr3:uid="{986BB460-8CC2-428A-9FBB-F47EA26764B6}" name="03_WmPoz" dataDxfId="25" dataCellStyle="Dziesiętny"/>
    <tableColumn id="67" xr3:uid="{2B09743B-96A2-4778-9673-D424367C4B55}" name="Idywidualny wskaźnik zamożności (w %)" dataDxfId="24" dataCellStyle="Procentowy"/>
    <tableColumn id="68" xr3:uid="{709910F3-7AD3-4A68-8044-D4B42D38D906}" name="IPW" dataDxfId="23" dataCellStyle="Dziesiętny"/>
    <tableColumn id="66" xr3:uid="{A80B014B-3BE3-4A34-908F-35922C151986}" name="Ludność przeliczeniowa" dataDxfId="22" dataCellStyle="Dziesiętny"/>
    <tableColumn id="69" xr3:uid="{E9BD15CC-3797-4B3C-B968-19CBF913ECFE}" name="Potrzeby oświatowe4" dataDxfId="21" dataCellStyle="Dziesiętny"/>
    <tableColumn id="70" xr3:uid="{42F35ABF-8A7A-4756-B2EA-C94A151C883B}" name="Skutki korekty PIT i CIT 2023" dataDxfId="20"/>
    <tableColumn id="71" xr3:uid="{670A7F48-3E6B-44B2-A522-AF26AF583B84}" name="Jednorazowa korekta ponadprzeciętnych zysków z reformy na 2025" dataDxfId="19"/>
    <tableColumn id="72" xr3:uid="{A8678094-5E04-4187-A2F9-19003E25B633}" name="Wsparcie z rezerwy dochodów " dataDxfId="18"/>
    <tableColumn id="73" xr3:uid="{81D50C36-CED2-4269-8840-F57F9D308AA0}" name="PIT Po wpłatach i obcięciu 15%" dataDxfId="17"/>
    <tableColumn id="74" xr3:uid="{C76B0B20-EE81-41AD-9D7F-EBCA4DA25D53}" name="CIT Po wpłatach i obcięciu 15%" dataDxfId="16"/>
    <tableColumn id="75" xr3:uid="{E6BB068E-4FE2-4A73-A8A7-1C0DFB73C364}" name="Subwencja wypłacana Po wpłatach i obcięciu 15%+rezerwa" dataDxfId="15"/>
    <tableColumn id="76" xr3:uid="{EF5BEDA6-DAB8-437C-91FD-75F3CB6E64D2}" name="Skutki korekty PIT i CIT 20234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1713AC-4313-47E1-A22B-00580A3E4C78}" name="TabIPW" displayName="TabIPW" ref="A4:BL2811" totalsRowShown="0" headerRowDxfId="13" headerRowCellStyle="Dziesiętny">
  <tableColumns count="64">
    <tableColumn id="1" xr3:uid="{A0DF7041-867E-4BE5-96A6-6CA5650CC613}" name="Typ JST" dataDxfId="12"/>
    <tableColumn id="2" xr3:uid="{5F68EA1E-7BDA-4B8E-BABB-DBDF92E1ED7E}" name="WK" dataDxfId="11"/>
    <tableColumn id="3" xr3:uid="{425220AF-596F-4E63-94CF-2D085D3C339A}" name="PK" dataDxfId="10"/>
    <tableColumn id="4" xr3:uid="{221F0FCC-E02D-4888-AACE-B2682CDF3619}" name="GK" dataDxfId="9"/>
    <tableColumn id="5" xr3:uid="{914CCBB1-CBAE-4405-BC34-F747736641E1}" name="GT" dataDxfId="8"/>
    <tableColumn id="6" xr3:uid="{0BD523F2-0E51-4FD6-938F-B79BF4F31D76}" name="Kod GUS" dataDxfId="7">
      <calculatedColumnFormula>+TabIPW[[#This Row],[WK]]&amp;TabIPW[[#This Row],[PK]]&amp;TabIPW[[#This Row],[GK]]</calculatedColumnFormula>
    </tableColumn>
    <tableColumn id="7" xr3:uid="{FDEE36F8-D0A5-4DEF-AC07-B86575B26131}" name="Nazwa JST" dataDxfId="6"/>
    <tableColumn id="8" xr3:uid="{55A5FC98-CE49-4DB9-85CB-8211B3B9C52E}" name="Gminy - obszar  Pozostałe"/>
    <tableColumn id="9" xr3:uid="{344B73D5-0864-4F53-AAEC-F96E686C0BB1}" name="liczba ludności_x000a_2023"/>
    <tableColumn id="10" xr3:uid="{78475085-450A-4D45-B769-7E11ADB0A8FC}" name="Gminy - obszar  Transport"/>
    <tableColumn id="11" xr3:uid="{82FAC157-0740-41DF-AB76-B8BAF981E98B}" name="Ludność w wieku 20-64"/>
    <tableColumn id="12" xr3:uid="{2A6ED384-45B2-4D61-9A40-16EC9F7D488B}" name="Gminy - obszar  Administracja"/>
    <tableColumn id="13" xr3:uid="{E92BD287-6544-4305-AB25-C684D4407805}" name="Wskażnik ludności2023  skorygowany przecietnym wynagrodzeniem"/>
    <tableColumn id="14" xr3:uid="{5C3320E6-A5CF-4662-8E2F-A0DF79EFE4DF}" name="Gminy - obszar  Oświata i wychowanie szkoły"/>
    <tableColumn id="15" xr3:uid="{0E97CD13-8080-4ACC-AAB5-5E6E104472F9}" name="oddziały w szkołach 2022"/>
    <tableColumn id="16" xr3:uid="{66EBA94D-BB71-4CDD-BD00-150C3B7AFEF4}" name="Gminy - obszar  Oświata i wychowanie przedszkola"/>
    <tableColumn id="17" xr3:uid="{A6A1EEA1-C0DA-4E00-82CF-41A13CE3E810}" name="Liczba przedszkolaków 2022"/>
    <tableColumn id="18" xr3:uid="{5B3142D3-4940-4B80-8F28-C7DB7BCD8C31}" name="Gminy - obszar  Pomoc społeczna"/>
    <tableColumn id="19" xr3:uid="{C7D557C0-9120-49D4-89D3-F726F625B085}" name="Gospodarstwa domowe korzystające ze środowiskowej pomocy społecznej "/>
    <tableColumn id="20" xr3:uid="{65156B10-906A-428D-B7D6-DC8D9DD1D8B6}" name="Gminy - obszar  Gospodarka komunal"/>
    <tableColumn id="21" xr3:uid="{DFA44E02-9494-4DBF-A843-DF151BEB17C2}" name="woda dostarczona i ścieki bytowe odprowadzone siecią kanalizacyjną 2022 [dam3]"/>
    <tableColumn id="22" xr3:uid="{E814065A-2DF6-4CF0-BBAF-A1D9950155C7}" name="Gminy - obszar  Kultura"/>
    <tableColumn id="23" xr3:uid="{C7E55F83-627B-4BD9-9B91-721D3EF97D5B}" name="Wskażnik ludności2023  skorygowany przecietnym wynagrodzeniem2"/>
    <tableColumn id="24" xr3:uid="{78ED1D27-FEFF-4BDD-AD6F-7077CC66212B}" name="Mnpp - obszar  Wydatki oświatowe szkoły"/>
    <tableColumn id="25" xr3:uid="{A0A28A91-F697-46E2-A342-2CF2E38F9F4F}" name="oddziały w szkołach 20223"/>
    <tableColumn id="26" xr3:uid="{240C0D26-E2FB-41A1-BCE0-73CB2D981935}" name="Mnpp - obszar  Wydatki oświatowe przedszkola"/>
    <tableColumn id="27" xr3:uid="{728D305E-CFA4-4BA0-A600-94E5E6554CF5}" name="Liczba przedszkolaków"/>
    <tableColumn id="28" xr3:uid="{6DE5834E-513E-4F7F-BC24-CC3341CF326A}" name="Mnpp - obszar  852+853+855 - Pomoc społeczna, Pozostałe zadania w zakresie polityki społecznej oraz Rodzina"/>
    <tableColumn id="29" xr3:uid="{98E7B5EB-1154-4158-A824-29ABA614CCA0}" name="Osoby korzystające ze środowiskowej pomocy społecznej 2022"/>
    <tableColumn id="30" xr3:uid="{9904C6C9-5EB1-4B16-9C15-483016321808}" name="Bezrobotni 2023"/>
    <tableColumn id="31" xr3:uid="{6E92B025-A7AC-48CA-8A8F-9D383A9BD5DB}" name="Mnpp - obszar  600 Transport i łączność"/>
    <tableColumn id="32" xr3:uid="{EE6F7E7B-F6AB-44C0-AF4A-1A83D615AEA5}" name="PRACUJĄCY OGÓŁEM 2022"/>
    <tableColumn id="33" xr3:uid="{B558DB17-C5B0-427D-B691-DCB5952DFD84}" name="Mnpp - obszar  Admianistracja"/>
    <tableColumn id="34" xr3:uid="{688F3167-D56F-4A9A-B245-39079A14AA4C}" name="populacja *wynagrodzenie"/>
    <tableColumn id="35" xr3:uid="{F78A011F-35D9-4356-A134-5726F5D27F4C}" name="Mnpp - obszar  Gospodarka komunalna"/>
    <tableColumn id="36" xr3:uid="{76483D01-99C2-42F3-8838-0206AE77C3EA}" name="Suma terenów zielonych"/>
    <tableColumn id="37" xr3:uid="{886FD5E4-C927-4441-B350-2148A4F6F2D7}" name="Mnpp - obszar  Kultura"/>
    <tableColumn id="38" xr3:uid="{9B4371AB-DA16-4179-BBC9-99CF2F5F6D20}" name="populacja *wynagrodzenie4"/>
    <tableColumn id="39" xr3:uid="{EE4BBF77-1B67-4B8B-BC40-D8E387C13579}" name="Mnpp - obszar  Pozostałe"/>
    <tableColumn id="40" xr3:uid="{103D8D99-97AD-4A50-8329-9443852E2CA5}" name="Pop_Total"/>
    <tableColumn id="41" xr3:uid="{F3C1493F-6C3C-4F1E-9580-F28250CE8C6B}" name="Pow - obszar  Administracja"/>
    <tableColumn id="42" xr3:uid="{91EF54CB-2BEC-48C7-B19B-6D2A7A605E13}" name="populacja *wynagrodzenie5"/>
    <tableColumn id="43" xr3:uid="{6D9EBB59-38D5-4C75-B574-4EE2F0283C3A}" name="Pow - obszar  852+853+855 - Pomoc społeczna, Pozostałe zadania w zakresie polityki społecznej oraz Rodzina"/>
    <tableColumn id="44" xr3:uid="{AA3DD57E-0C61-4582-9FF6-0A2B4A2CF892}" name="Zakłady stacjonarne pomocy społecznej wg podległości"/>
    <tableColumn id="45" xr3:uid="{5B518B40-7194-436F-A934-661FD57663E7}" name="Bezrobotni zarejestrowani wg płci w gminach"/>
    <tableColumn id="46" xr3:uid="{592C1ABF-EC39-4718-A6D9-450BF77B3426}" name="Pow - obszar  600 Transport i łączność"/>
    <tableColumn id="47" xr3:uid="{2E2285FE-09B7-4D43-A0F3-2049EB883DCA}" name="drogi powiatowe o nawierzchni twardej 2022"/>
    <tableColumn id="48" xr3:uid="{EAB97F06-F225-4777-8E84-75E40C09A7A4}" name="ludność 20-64 za 2022"/>
    <tableColumn id="49" xr3:uid="{2475F24C-FB34-4E55-B7B5-5E30B3052942}" name="Pow - obszar  Wydatki oświatowe szkoły"/>
    <tableColumn id="50" xr3:uid="{62957F9C-C10C-4809-9783-27C5CA6022E2}" name="oddziały w szkołachSzkoły ponadpodstawowe, ponadgimnazjalne i policealne ogółem"/>
    <tableColumn id="51" xr3:uid="{9EE8ABD6-339A-4A43-948C-73315D995298}" name="Pow - obszar  Pozostałe"/>
    <tableColumn id="52" xr3:uid="{00413AFD-0F51-4EE2-8E86-5CBFCF709DCD}" name="populacja 2023"/>
    <tableColumn id="53" xr3:uid="{D9BAF893-63F3-4F5F-9F43-01DFCF2804C5}" name="Woj - obszar  851 Ochrona zdrowia"/>
    <tableColumn id="54" xr3:uid="{5C616055-F06D-4F74-BCE8-EC4ED9C300CE}" name="Ludność 2023" dataDxfId="5"/>
    <tableColumn id="55" xr3:uid="{410CE8E0-53EF-4099-AA3F-7A4DB5C42A77}" name="Woj - obszar  600 Transport"/>
    <tableColumn id="56" xr3:uid="{D407811B-52BF-46FE-B3B8-4C56CEB9F215}" name="linie kolejowe eksploatowane 2022+DROGI WOJEWÓDZKIE GUS 2022" dataDxfId="4"/>
    <tableColumn id="57" xr3:uid="{A3B20414-3200-4244-BEB7-62054245927F}" name="Woj - obszar  Kultura"/>
    <tableColumn id="58" xr3:uid="{A788B0EA-D88B-4799-A6F9-C2781E913264}" name="populacja *wynagrodzenie6" dataDxfId="3"/>
    <tableColumn id="59" xr3:uid="{96107019-7DA0-4177-9BB1-45ED8B79D7FB}" name="Woj - obszar  Admianistracja"/>
    <tableColumn id="60" xr3:uid="{38E6C509-BA58-4C44-AB37-412353705795}" name="wspól. korelacji wydatki netto - ENI" dataDxfId="2"/>
    <tableColumn id="61" xr3:uid="{9439BFDA-4F1F-45A4-A19A-342E498BB0B7}" name="Woj - obszar  852+853+855 - Pomoc społeczna, Pozostałe zadania w zakresie polityki społecznej oraz Rodzina"/>
    <tableColumn id="62" xr3:uid="{E9C16A04-3F02-44CE-AD13-CF8C5729CB39}" name="Bezrobotni 2023+w wieku poprodukcyjnym" dataDxfId="1"/>
    <tableColumn id="63" xr3:uid="{8DD78CDD-EDB1-40AB-AEC9-FD059A6292D9}" name="Woj - obszar  Pozostałe"/>
    <tableColumn id="64" xr3:uid="{F3F5EADA-7B7E-4168-82D6-76DE5B4E4C4D}" name="0,0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2C2-D3FE-4FCC-99E0-3BAA645F1D59}">
  <sheetPr>
    <outlinePr summaryBelow="0"/>
    <pageSetUpPr fitToPage="1"/>
  </sheetPr>
  <dimension ref="A1:AA2824"/>
  <sheetViews>
    <sheetView tabSelected="1" zoomScale="80" zoomScaleNormal="8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activeCell="M18" sqref="M18"/>
    </sheetView>
  </sheetViews>
  <sheetFormatPr defaultRowHeight="15" outlineLevelRow="3" outlineLevelCol="1" x14ac:dyDescent="0.25"/>
  <cols>
    <col min="1" max="1" width="3.7109375" style="190" bestFit="1" customWidth="1"/>
    <col min="2" max="2" width="3" style="190" bestFit="1" customWidth="1"/>
    <col min="3" max="3" width="3.28515625" style="190" bestFit="1" customWidth="1"/>
    <col min="4" max="4" width="3" style="190" bestFit="1" customWidth="1"/>
    <col min="5" max="5" width="6.5703125" style="190" bestFit="1" customWidth="1"/>
    <col min="6" max="6" width="8.42578125" customWidth="1"/>
    <col min="7" max="7" width="24.28515625" customWidth="1"/>
    <col min="8" max="8" width="16.7109375" customWidth="1" outlineLevel="1"/>
    <col min="9" max="9" width="15.7109375" customWidth="1" outlineLevel="1"/>
    <col min="10" max="10" width="22.28515625" customWidth="1" outlineLevel="1"/>
    <col min="11" max="11" width="18.7109375" bestFit="1" customWidth="1" outlineLevel="1"/>
    <col min="12" max="12" width="17.5703125" customWidth="1" outlineLevel="1"/>
    <col min="13" max="13" width="19" bestFit="1" customWidth="1" outlineLevel="1"/>
    <col min="14" max="14" width="21.42578125" bestFit="1" customWidth="1" outlineLevel="1"/>
    <col min="15" max="15" width="15.28515625" customWidth="1" outlineLevel="1"/>
    <col min="16" max="16" width="15.7109375" customWidth="1" outlineLevel="1"/>
    <col min="17" max="17" width="15.5703125" customWidth="1" outlineLevel="1"/>
    <col min="18" max="18" width="18.7109375" customWidth="1"/>
    <col min="19" max="19" width="17.140625" bestFit="1" customWidth="1" outlineLevel="1"/>
    <col min="20" max="20" width="16" bestFit="1" customWidth="1" outlineLevel="1"/>
    <col min="21" max="21" width="16.7109375" style="36" customWidth="1" outlineLevel="1"/>
    <col min="22" max="23" width="18.7109375" style="36" customWidth="1"/>
    <col min="27" max="27" width="10.7109375" bestFit="1" customWidth="1"/>
    <col min="252" max="252" width="3.7109375" bestFit="1" customWidth="1"/>
    <col min="253" max="253" width="3" bestFit="1" customWidth="1"/>
    <col min="254" max="254" width="3.28515625" bestFit="1" customWidth="1"/>
    <col min="255" max="255" width="3" bestFit="1" customWidth="1"/>
    <col min="256" max="256" width="6.5703125" bestFit="1" customWidth="1"/>
    <col min="257" max="257" width="8.42578125" customWidth="1"/>
    <col min="258" max="258" width="24.28515625" customWidth="1"/>
    <col min="259" max="259" width="21" customWidth="1"/>
    <col min="260" max="260" width="16.7109375" customWidth="1"/>
    <col min="261" max="261" width="15.7109375" bestFit="1" customWidth="1"/>
    <col min="262" max="262" width="16.42578125" customWidth="1"/>
    <col min="263" max="263" width="14.7109375" bestFit="1" customWidth="1"/>
    <col min="264" max="264" width="15.42578125" customWidth="1"/>
    <col min="265" max="265" width="14.7109375" customWidth="1"/>
    <col min="266" max="266" width="15.7109375" customWidth="1"/>
    <col min="267" max="267" width="15.5703125" customWidth="1"/>
    <col min="268" max="268" width="15.7109375" customWidth="1"/>
    <col min="269" max="269" width="15.28515625" customWidth="1"/>
    <col min="270" max="270" width="16.28515625" customWidth="1"/>
    <col min="271" max="271" width="15.7109375" bestFit="1" customWidth="1"/>
    <col min="272" max="272" width="14.7109375" bestFit="1" customWidth="1"/>
    <col min="273" max="273" width="16.7109375" customWidth="1"/>
    <col min="274" max="274" width="23.5703125" customWidth="1"/>
    <col min="275" max="275" width="20.28515625" customWidth="1"/>
    <col min="276" max="277" width="17.42578125" customWidth="1"/>
    <col min="508" max="508" width="3.7109375" bestFit="1" customWidth="1"/>
    <col min="509" max="509" width="3" bestFit="1" customWidth="1"/>
    <col min="510" max="510" width="3.28515625" bestFit="1" customWidth="1"/>
    <col min="511" max="511" width="3" bestFit="1" customWidth="1"/>
    <col min="512" max="512" width="6.5703125" bestFit="1" customWidth="1"/>
    <col min="513" max="513" width="8.42578125" customWidth="1"/>
    <col min="514" max="514" width="24.28515625" customWidth="1"/>
    <col min="515" max="515" width="21" customWidth="1"/>
    <col min="516" max="516" width="16.7109375" customWidth="1"/>
    <col min="517" max="517" width="15.7109375" bestFit="1" customWidth="1"/>
    <col min="518" max="518" width="16.42578125" customWidth="1"/>
    <col min="519" max="519" width="14.7109375" bestFit="1" customWidth="1"/>
    <col min="520" max="520" width="15.42578125" customWidth="1"/>
    <col min="521" max="521" width="14.7109375" customWidth="1"/>
    <col min="522" max="522" width="15.7109375" customWidth="1"/>
    <col min="523" max="523" width="15.5703125" customWidth="1"/>
    <col min="524" max="524" width="15.7109375" customWidth="1"/>
    <col min="525" max="525" width="15.28515625" customWidth="1"/>
    <col min="526" max="526" width="16.28515625" customWidth="1"/>
    <col min="527" max="527" width="15.7109375" bestFit="1" customWidth="1"/>
    <col min="528" max="528" width="14.7109375" bestFit="1" customWidth="1"/>
    <col min="529" max="529" width="16.7109375" customWidth="1"/>
    <col min="530" max="530" width="23.5703125" customWidth="1"/>
    <col min="531" max="531" width="20.28515625" customWidth="1"/>
    <col min="532" max="533" width="17.42578125" customWidth="1"/>
    <col min="764" max="764" width="3.7109375" bestFit="1" customWidth="1"/>
    <col min="765" max="765" width="3" bestFit="1" customWidth="1"/>
    <col min="766" max="766" width="3.28515625" bestFit="1" customWidth="1"/>
    <col min="767" max="767" width="3" bestFit="1" customWidth="1"/>
    <col min="768" max="768" width="6.5703125" bestFit="1" customWidth="1"/>
    <col min="769" max="769" width="8.42578125" customWidth="1"/>
    <col min="770" max="770" width="24.28515625" customWidth="1"/>
    <col min="771" max="771" width="21" customWidth="1"/>
    <col min="772" max="772" width="16.7109375" customWidth="1"/>
    <col min="773" max="773" width="15.7109375" bestFit="1" customWidth="1"/>
    <col min="774" max="774" width="16.42578125" customWidth="1"/>
    <col min="775" max="775" width="14.7109375" bestFit="1" customWidth="1"/>
    <col min="776" max="776" width="15.42578125" customWidth="1"/>
    <col min="777" max="777" width="14.7109375" customWidth="1"/>
    <col min="778" max="778" width="15.7109375" customWidth="1"/>
    <col min="779" max="779" width="15.5703125" customWidth="1"/>
    <col min="780" max="780" width="15.7109375" customWidth="1"/>
    <col min="781" max="781" width="15.28515625" customWidth="1"/>
    <col min="782" max="782" width="16.28515625" customWidth="1"/>
    <col min="783" max="783" width="15.7109375" bestFit="1" customWidth="1"/>
    <col min="784" max="784" width="14.7109375" bestFit="1" customWidth="1"/>
    <col min="785" max="785" width="16.7109375" customWidth="1"/>
    <col min="786" max="786" width="23.5703125" customWidth="1"/>
    <col min="787" max="787" width="20.28515625" customWidth="1"/>
    <col min="788" max="789" width="17.42578125" customWidth="1"/>
    <col min="1020" max="1020" width="3.7109375" bestFit="1" customWidth="1"/>
    <col min="1021" max="1021" width="3" bestFit="1" customWidth="1"/>
    <col min="1022" max="1022" width="3.28515625" bestFit="1" customWidth="1"/>
    <col min="1023" max="1023" width="3" bestFit="1" customWidth="1"/>
    <col min="1024" max="1024" width="6.5703125" bestFit="1" customWidth="1"/>
    <col min="1025" max="1025" width="8.42578125" customWidth="1"/>
    <col min="1026" max="1026" width="24.28515625" customWidth="1"/>
    <col min="1027" max="1027" width="21" customWidth="1"/>
    <col min="1028" max="1028" width="16.7109375" customWidth="1"/>
    <col min="1029" max="1029" width="15.7109375" bestFit="1" customWidth="1"/>
    <col min="1030" max="1030" width="16.42578125" customWidth="1"/>
    <col min="1031" max="1031" width="14.7109375" bestFit="1" customWidth="1"/>
    <col min="1032" max="1032" width="15.42578125" customWidth="1"/>
    <col min="1033" max="1033" width="14.7109375" customWidth="1"/>
    <col min="1034" max="1034" width="15.7109375" customWidth="1"/>
    <col min="1035" max="1035" width="15.5703125" customWidth="1"/>
    <col min="1036" max="1036" width="15.7109375" customWidth="1"/>
    <col min="1037" max="1037" width="15.28515625" customWidth="1"/>
    <col min="1038" max="1038" width="16.28515625" customWidth="1"/>
    <col min="1039" max="1039" width="15.7109375" bestFit="1" customWidth="1"/>
    <col min="1040" max="1040" width="14.7109375" bestFit="1" customWidth="1"/>
    <col min="1041" max="1041" width="16.7109375" customWidth="1"/>
    <col min="1042" max="1042" width="23.5703125" customWidth="1"/>
    <col min="1043" max="1043" width="20.28515625" customWidth="1"/>
    <col min="1044" max="1045" width="17.42578125" customWidth="1"/>
    <col min="1276" max="1276" width="3.7109375" bestFit="1" customWidth="1"/>
    <col min="1277" max="1277" width="3" bestFit="1" customWidth="1"/>
    <col min="1278" max="1278" width="3.28515625" bestFit="1" customWidth="1"/>
    <col min="1279" max="1279" width="3" bestFit="1" customWidth="1"/>
    <col min="1280" max="1280" width="6.5703125" bestFit="1" customWidth="1"/>
    <col min="1281" max="1281" width="8.42578125" customWidth="1"/>
    <col min="1282" max="1282" width="24.28515625" customWidth="1"/>
    <col min="1283" max="1283" width="21" customWidth="1"/>
    <col min="1284" max="1284" width="16.7109375" customWidth="1"/>
    <col min="1285" max="1285" width="15.7109375" bestFit="1" customWidth="1"/>
    <col min="1286" max="1286" width="16.42578125" customWidth="1"/>
    <col min="1287" max="1287" width="14.7109375" bestFit="1" customWidth="1"/>
    <col min="1288" max="1288" width="15.42578125" customWidth="1"/>
    <col min="1289" max="1289" width="14.7109375" customWidth="1"/>
    <col min="1290" max="1290" width="15.7109375" customWidth="1"/>
    <col min="1291" max="1291" width="15.5703125" customWidth="1"/>
    <col min="1292" max="1292" width="15.7109375" customWidth="1"/>
    <col min="1293" max="1293" width="15.28515625" customWidth="1"/>
    <col min="1294" max="1294" width="16.28515625" customWidth="1"/>
    <col min="1295" max="1295" width="15.7109375" bestFit="1" customWidth="1"/>
    <col min="1296" max="1296" width="14.7109375" bestFit="1" customWidth="1"/>
    <col min="1297" max="1297" width="16.7109375" customWidth="1"/>
    <col min="1298" max="1298" width="23.5703125" customWidth="1"/>
    <col min="1299" max="1299" width="20.28515625" customWidth="1"/>
    <col min="1300" max="1301" width="17.42578125" customWidth="1"/>
    <col min="1532" max="1532" width="3.7109375" bestFit="1" customWidth="1"/>
    <col min="1533" max="1533" width="3" bestFit="1" customWidth="1"/>
    <col min="1534" max="1534" width="3.28515625" bestFit="1" customWidth="1"/>
    <col min="1535" max="1535" width="3" bestFit="1" customWidth="1"/>
    <col min="1536" max="1536" width="6.5703125" bestFit="1" customWidth="1"/>
    <col min="1537" max="1537" width="8.42578125" customWidth="1"/>
    <col min="1538" max="1538" width="24.28515625" customWidth="1"/>
    <col min="1539" max="1539" width="21" customWidth="1"/>
    <col min="1540" max="1540" width="16.7109375" customWidth="1"/>
    <col min="1541" max="1541" width="15.7109375" bestFit="1" customWidth="1"/>
    <col min="1542" max="1542" width="16.42578125" customWidth="1"/>
    <col min="1543" max="1543" width="14.7109375" bestFit="1" customWidth="1"/>
    <col min="1544" max="1544" width="15.42578125" customWidth="1"/>
    <col min="1545" max="1545" width="14.7109375" customWidth="1"/>
    <col min="1546" max="1546" width="15.7109375" customWidth="1"/>
    <col min="1547" max="1547" width="15.5703125" customWidth="1"/>
    <col min="1548" max="1548" width="15.7109375" customWidth="1"/>
    <col min="1549" max="1549" width="15.28515625" customWidth="1"/>
    <col min="1550" max="1550" width="16.28515625" customWidth="1"/>
    <col min="1551" max="1551" width="15.7109375" bestFit="1" customWidth="1"/>
    <col min="1552" max="1552" width="14.7109375" bestFit="1" customWidth="1"/>
    <col min="1553" max="1553" width="16.7109375" customWidth="1"/>
    <col min="1554" max="1554" width="23.5703125" customWidth="1"/>
    <col min="1555" max="1555" width="20.28515625" customWidth="1"/>
    <col min="1556" max="1557" width="17.42578125" customWidth="1"/>
    <col min="1788" max="1788" width="3.7109375" bestFit="1" customWidth="1"/>
    <col min="1789" max="1789" width="3" bestFit="1" customWidth="1"/>
    <col min="1790" max="1790" width="3.28515625" bestFit="1" customWidth="1"/>
    <col min="1791" max="1791" width="3" bestFit="1" customWidth="1"/>
    <col min="1792" max="1792" width="6.5703125" bestFit="1" customWidth="1"/>
    <col min="1793" max="1793" width="8.42578125" customWidth="1"/>
    <col min="1794" max="1794" width="24.28515625" customWidth="1"/>
    <col min="1795" max="1795" width="21" customWidth="1"/>
    <col min="1796" max="1796" width="16.7109375" customWidth="1"/>
    <col min="1797" max="1797" width="15.7109375" bestFit="1" customWidth="1"/>
    <col min="1798" max="1798" width="16.42578125" customWidth="1"/>
    <col min="1799" max="1799" width="14.7109375" bestFit="1" customWidth="1"/>
    <col min="1800" max="1800" width="15.42578125" customWidth="1"/>
    <col min="1801" max="1801" width="14.7109375" customWidth="1"/>
    <col min="1802" max="1802" width="15.7109375" customWidth="1"/>
    <col min="1803" max="1803" width="15.5703125" customWidth="1"/>
    <col min="1804" max="1804" width="15.7109375" customWidth="1"/>
    <col min="1805" max="1805" width="15.28515625" customWidth="1"/>
    <col min="1806" max="1806" width="16.28515625" customWidth="1"/>
    <col min="1807" max="1807" width="15.7109375" bestFit="1" customWidth="1"/>
    <col min="1808" max="1808" width="14.7109375" bestFit="1" customWidth="1"/>
    <col min="1809" max="1809" width="16.7109375" customWidth="1"/>
    <col min="1810" max="1810" width="23.5703125" customWidth="1"/>
    <col min="1811" max="1811" width="20.28515625" customWidth="1"/>
    <col min="1812" max="1813" width="17.42578125" customWidth="1"/>
    <col min="2044" max="2044" width="3.7109375" bestFit="1" customWidth="1"/>
    <col min="2045" max="2045" width="3" bestFit="1" customWidth="1"/>
    <col min="2046" max="2046" width="3.28515625" bestFit="1" customWidth="1"/>
    <col min="2047" max="2047" width="3" bestFit="1" customWidth="1"/>
    <col min="2048" max="2048" width="6.5703125" bestFit="1" customWidth="1"/>
    <col min="2049" max="2049" width="8.42578125" customWidth="1"/>
    <col min="2050" max="2050" width="24.28515625" customWidth="1"/>
    <col min="2051" max="2051" width="21" customWidth="1"/>
    <col min="2052" max="2052" width="16.7109375" customWidth="1"/>
    <col min="2053" max="2053" width="15.7109375" bestFit="1" customWidth="1"/>
    <col min="2054" max="2054" width="16.42578125" customWidth="1"/>
    <col min="2055" max="2055" width="14.7109375" bestFit="1" customWidth="1"/>
    <col min="2056" max="2056" width="15.42578125" customWidth="1"/>
    <col min="2057" max="2057" width="14.7109375" customWidth="1"/>
    <col min="2058" max="2058" width="15.7109375" customWidth="1"/>
    <col min="2059" max="2059" width="15.5703125" customWidth="1"/>
    <col min="2060" max="2060" width="15.7109375" customWidth="1"/>
    <col min="2061" max="2061" width="15.28515625" customWidth="1"/>
    <col min="2062" max="2062" width="16.28515625" customWidth="1"/>
    <col min="2063" max="2063" width="15.7109375" bestFit="1" customWidth="1"/>
    <col min="2064" max="2064" width="14.7109375" bestFit="1" customWidth="1"/>
    <col min="2065" max="2065" width="16.7109375" customWidth="1"/>
    <col min="2066" max="2066" width="23.5703125" customWidth="1"/>
    <col min="2067" max="2067" width="20.28515625" customWidth="1"/>
    <col min="2068" max="2069" width="17.42578125" customWidth="1"/>
    <col min="2300" max="2300" width="3.7109375" bestFit="1" customWidth="1"/>
    <col min="2301" max="2301" width="3" bestFit="1" customWidth="1"/>
    <col min="2302" max="2302" width="3.28515625" bestFit="1" customWidth="1"/>
    <col min="2303" max="2303" width="3" bestFit="1" customWidth="1"/>
    <col min="2304" max="2304" width="6.5703125" bestFit="1" customWidth="1"/>
    <col min="2305" max="2305" width="8.42578125" customWidth="1"/>
    <col min="2306" max="2306" width="24.28515625" customWidth="1"/>
    <col min="2307" max="2307" width="21" customWidth="1"/>
    <col min="2308" max="2308" width="16.7109375" customWidth="1"/>
    <col min="2309" max="2309" width="15.7109375" bestFit="1" customWidth="1"/>
    <col min="2310" max="2310" width="16.42578125" customWidth="1"/>
    <col min="2311" max="2311" width="14.7109375" bestFit="1" customWidth="1"/>
    <col min="2312" max="2312" width="15.42578125" customWidth="1"/>
    <col min="2313" max="2313" width="14.7109375" customWidth="1"/>
    <col min="2314" max="2314" width="15.7109375" customWidth="1"/>
    <col min="2315" max="2315" width="15.5703125" customWidth="1"/>
    <col min="2316" max="2316" width="15.7109375" customWidth="1"/>
    <col min="2317" max="2317" width="15.28515625" customWidth="1"/>
    <col min="2318" max="2318" width="16.28515625" customWidth="1"/>
    <col min="2319" max="2319" width="15.7109375" bestFit="1" customWidth="1"/>
    <col min="2320" max="2320" width="14.7109375" bestFit="1" customWidth="1"/>
    <col min="2321" max="2321" width="16.7109375" customWidth="1"/>
    <col min="2322" max="2322" width="23.5703125" customWidth="1"/>
    <col min="2323" max="2323" width="20.28515625" customWidth="1"/>
    <col min="2324" max="2325" width="17.42578125" customWidth="1"/>
    <col min="2556" max="2556" width="3.7109375" bestFit="1" customWidth="1"/>
    <col min="2557" max="2557" width="3" bestFit="1" customWidth="1"/>
    <col min="2558" max="2558" width="3.28515625" bestFit="1" customWidth="1"/>
    <col min="2559" max="2559" width="3" bestFit="1" customWidth="1"/>
    <col min="2560" max="2560" width="6.5703125" bestFit="1" customWidth="1"/>
    <col min="2561" max="2561" width="8.42578125" customWidth="1"/>
    <col min="2562" max="2562" width="24.28515625" customWidth="1"/>
    <col min="2563" max="2563" width="21" customWidth="1"/>
    <col min="2564" max="2564" width="16.7109375" customWidth="1"/>
    <col min="2565" max="2565" width="15.7109375" bestFit="1" customWidth="1"/>
    <col min="2566" max="2566" width="16.42578125" customWidth="1"/>
    <col min="2567" max="2567" width="14.7109375" bestFit="1" customWidth="1"/>
    <col min="2568" max="2568" width="15.42578125" customWidth="1"/>
    <col min="2569" max="2569" width="14.7109375" customWidth="1"/>
    <col min="2570" max="2570" width="15.7109375" customWidth="1"/>
    <col min="2571" max="2571" width="15.5703125" customWidth="1"/>
    <col min="2572" max="2572" width="15.7109375" customWidth="1"/>
    <col min="2573" max="2573" width="15.28515625" customWidth="1"/>
    <col min="2574" max="2574" width="16.28515625" customWidth="1"/>
    <col min="2575" max="2575" width="15.7109375" bestFit="1" customWidth="1"/>
    <col min="2576" max="2576" width="14.7109375" bestFit="1" customWidth="1"/>
    <col min="2577" max="2577" width="16.7109375" customWidth="1"/>
    <col min="2578" max="2578" width="23.5703125" customWidth="1"/>
    <col min="2579" max="2579" width="20.28515625" customWidth="1"/>
    <col min="2580" max="2581" width="17.42578125" customWidth="1"/>
    <col min="2812" max="2812" width="3.7109375" bestFit="1" customWidth="1"/>
    <col min="2813" max="2813" width="3" bestFit="1" customWidth="1"/>
    <col min="2814" max="2814" width="3.28515625" bestFit="1" customWidth="1"/>
    <col min="2815" max="2815" width="3" bestFit="1" customWidth="1"/>
    <col min="2816" max="2816" width="6.5703125" bestFit="1" customWidth="1"/>
    <col min="2817" max="2817" width="8.42578125" customWidth="1"/>
    <col min="2818" max="2818" width="24.28515625" customWidth="1"/>
    <col min="2819" max="2819" width="21" customWidth="1"/>
    <col min="2820" max="2820" width="16.7109375" customWidth="1"/>
    <col min="2821" max="2821" width="15.7109375" bestFit="1" customWidth="1"/>
    <col min="2822" max="2822" width="16.42578125" customWidth="1"/>
    <col min="2823" max="2823" width="14.7109375" bestFit="1" customWidth="1"/>
    <col min="2824" max="2824" width="15.42578125" customWidth="1"/>
    <col min="2825" max="2825" width="14.7109375" customWidth="1"/>
    <col min="2826" max="2826" width="15.7109375" customWidth="1"/>
    <col min="2827" max="2827" width="15.5703125" customWidth="1"/>
    <col min="2828" max="2828" width="15.7109375" customWidth="1"/>
    <col min="2829" max="2829" width="15.28515625" customWidth="1"/>
    <col min="2830" max="2830" width="16.28515625" customWidth="1"/>
    <col min="2831" max="2831" width="15.7109375" bestFit="1" customWidth="1"/>
    <col min="2832" max="2832" width="14.7109375" bestFit="1" customWidth="1"/>
    <col min="2833" max="2833" width="16.7109375" customWidth="1"/>
    <col min="2834" max="2834" width="23.5703125" customWidth="1"/>
    <col min="2835" max="2835" width="20.28515625" customWidth="1"/>
    <col min="2836" max="2837" width="17.42578125" customWidth="1"/>
    <col min="3068" max="3068" width="3.7109375" bestFit="1" customWidth="1"/>
    <col min="3069" max="3069" width="3" bestFit="1" customWidth="1"/>
    <col min="3070" max="3070" width="3.28515625" bestFit="1" customWidth="1"/>
    <col min="3071" max="3071" width="3" bestFit="1" customWidth="1"/>
    <col min="3072" max="3072" width="6.5703125" bestFit="1" customWidth="1"/>
    <col min="3073" max="3073" width="8.42578125" customWidth="1"/>
    <col min="3074" max="3074" width="24.28515625" customWidth="1"/>
    <col min="3075" max="3075" width="21" customWidth="1"/>
    <col min="3076" max="3076" width="16.7109375" customWidth="1"/>
    <col min="3077" max="3077" width="15.7109375" bestFit="1" customWidth="1"/>
    <col min="3078" max="3078" width="16.42578125" customWidth="1"/>
    <col min="3079" max="3079" width="14.7109375" bestFit="1" customWidth="1"/>
    <col min="3080" max="3080" width="15.42578125" customWidth="1"/>
    <col min="3081" max="3081" width="14.7109375" customWidth="1"/>
    <col min="3082" max="3082" width="15.7109375" customWidth="1"/>
    <col min="3083" max="3083" width="15.5703125" customWidth="1"/>
    <col min="3084" max="3084" width="15.7109375" customWidth="1"/>
    <col min="3085" max="3085" width="15.28515625" customWidth="1"/>
    <col min="3086" max="3086" width="16.28515625" customWidth="1"/>
    <col min="3087" max="3087" width="15.7109375" bestFit="1" customWidth="1"/>
    <col min="3088" max="3088" width="14.7109375" bestFit="1" customWidth="1"/>
    <col min="3089" max="3089" width="16.7109375" customWidth="1"/>
    <col min="3090" max="3090" width="23.5703125" customWidth="1"/>
    <col min="3091" max="3091" width="20.28515625" customWidth="1"/>
    <col min="3092" max="3093" width="17.42578125" customWidth="1"/>
    <col min="3324" max="3324" width="3.7109375" bestFit="1" customWidth="1"/>
    <col min="3325" max="3325" width="3" bestFit="1" customWidth="1"/>
    <col min="3326" max="3326" width="3.28515625" bestFit="1" customWidth="1"/>
    <col min="3327" max="3327" width="3" bestFit="1" customWidth="1"/>
    <col min="3328" max="3328" width="6.5703125" bestFit="1" customWidth="1"/>
    <col min="3329" max="3329" width="8.42578125" customWidth="1"/>
    <col min="3330" max="3330" width="24.28515625" customWidth="1"/>
    <col min="3331" max="3331" width="21" customWidth="1"/>
    <col min="3332" max="3332" width="16.7109375" customWidth="1"/>
    <col min="3333" max="3333" width="15.7109375" bestFit="1" customWidth="1"/>
    <col min="3334" max="3334" width="16.42578125" customWidth="1"/>
    <col min="3335" max="3335" width="14.7109375" bestFit="1" customWidth="1"/>
    <col min="3336" max="3336" width="15.42578125" customWidth="1"/>
    <col min="3337" max="3337" width="14.7109375" customWidth="1"/>
    <col min="3338" max="3338" width="15.7109375" customWidth="1"/>
    <col min="3339" max="3339" width="15.5703125" customWidth="1"/>
    <col min="3340" max="3340" width="15.7109375" customWidth="1"/>
    <col min="3341" max="3341" width="15.28515625" customWidth="1"/>
    <col min="3342" max="3342" width="16.28515625" customWidth="1"/>
    <col min="3343" max="3343" width="15.7109375" bestFit="1" customWidth="1"/>
    <col min="3344" max="3344" width="14.7109375" bestFit="1" customWidth="1"/>
    <col min="3345" max="3345" width="16.7109375" customWidth="1"/>
    <col min="3346" max="3346" width="23.5703125" customWidth="1"/>
    <col min="3347" max="3347" width="20.28515625" customWidth="1"/>
    <col min="3348" max="3349" width="17.42578125" customWidth="1"/>
    <col min="3580" max="3580" width="3.7109375" bestFit="1" customWidth="1"/>
    <col min="3581" max="3581" width="3" bestFit="1" customWidth="1"/>
    <col min="3582" max="3582" width="3.28515625" bestFit="1" customWidth="1"/>
    <col min="3583" max="3583" width="3" bestFit="1" customWidth="1"/>
    <col min="3584" max="3584" width="6.5703125" bestFit="1" customWidth="1"/>
    <col min="3585" max="3585" width="8.42578125" customWidth="1"/>
    <col min="3586" max="3586" width="24.28515625" customWidth="1"/>
    <col min="3587" max="3587" width="21" customWidth="1"/>
    <col min="3588" max="3588" width="16.7109375" customWidth="1"/>
    <col min="3589" max="3589" width="15.7109375" bestFit="1" customWidth="1"/>
    <col min="3590" max="3590" width="16.42578125" customWidth="1"/>
    <col min="3591" max="3591" width="14.7109375" bestFit="1" customWidth="1"/>
    <col min="3592" max="3592" width="15.42578125" customWidth="1"/>
    <col min="3593" max="3593" width="14.7109375" customWidth="1"/>
    <col min="3594" max="3594" width="15.7109375" customWidth="1"/>
    <col min="3595" max="3595" width="15.5703125" customWidth="1"/>
    <col min="3596" max="3596" width="15.7109375" customWidth="1"/>
    <col min="3597" max="3597" width="15.28515625" customWidth="1"/>
    <col min="3598" max="3598" width="16.28515625" customWidth="1"/>
    <col min="3599" max="3599" width="15.7109375" bestFit="1" customWidth="1"/>
    <col min="3600" max="3600" width="14.7109375" bestFit="1" customWidth="1"/>
    <col min="3601" max="3601" width="16.7109375" customWidth="1"/>
    <col min="3602" max="3602" width="23.5703125" customWidth="1"/>
    <col min="3603" max="3603" width="20.28515625" customWidth="1"/>
    <col min="3604" max="3605" width="17.42578125" customWidth="1"/>
    <col min="3836" max="3836" width="3.7109375" bestFit="1" customWidth="1"/>
    <col min="3837" max="3837" width="3" bestFit="1" customWidth="1"/>
    <col min="3838" max="3838" width="3.28515625" bestFit="1" customWidth="1"/>
    <col min="3839" max="3839" width="3" bestFit="1" customWidth="1"/>
    <col min="3840" max="3840" width="6.5703125" bestFit="1" customWidth="1"/>
    <col min="3841" max="3841" width="8.42578125" customWidth="1"/>
    <col min="3842" max="3842" width="24.28515625" customWidth="1"/>
    <col min="3843" max="3843" width="21" customWidth="1"/>
    <col min="3844" max="3844" width="16.7109375" customWidth="1"/>
    <col min="3845" max="3845" width="15.7109375" bestFit="1" customWidth="1"/>
    <col min="3846" max="3846" width="16.42578125" customWidth="1"/>
    <col min="3847" max="3847" width="14.7109375" bestFit="1" customWidth="1"/>
    <col min="3848" max="3848" width="15.42578125" customWidth="1"/>
    <col min="3849" max="3849" width="14.7109375" customWidth="1"/>
    <col min="3850" max="3850" width="15.7109375" customWidth="1"/>
    <col min="3851" max="3851" width="15.5703125" customWidth="1"/>
    <col min="3852" max="3852" width="15.7109375" customWidth="1"/>
    <col min="3853" max="3853" width="15.28515625" customWidth="1"/>
    <col min="3854" max="3854" width="16.28515625" customWidth="1"/>
    <col min="3855" max="3855" width="15.7109375" bestFit="1" customWidth="1"/>
    <col min="3856" max="3856" width="14.7109375" bestFit="1" customWidth="1"/>
    <col min="3857" max="3857" width="16.7109375" customWidth="1"/>
    <col min="3858" max="3858" width="23.5703125" customWidth="1"/>
    <col min="3859" max="3859" width="20.28515625" customWidth="1"/>
    <col min="3860" max="3861" width="17.42578125" customWidth="1"/>
    <col min="4092" max="4092" width="3.7109375" bestFit="1" customWidth="1"/>
    <col min="4093" max="4093" width="3" bestFit="1" customWidth="1"/>
    <col min="4094" max="4094" width="3.28515625" bestFit="1" customWidth="1"/>
    <col min="4095" max="4095" width="3" bestFit="1" customWidth="1"/>
    <col min="4096" max="4096" width="6.5703125" bestFit="1" customWidth="1"/>
    <col min="4097" max="4097" width="8.42578125" customWidth="1"/>
    <col min="4098" max="4098" width="24.28515625" customWidth="1"/>
    <col min="4099" max="4099" width="21" customWidth="1"/>
    <col min="4100" max="4100" width="16.7109375" customWidth="1"/>
    <col min="4101" max="4101" width="15.7109375" bestFit="1" customWidth="1"/>
    <col min="4102" max="4102" width="16.42578125" customWidth="1"/>
    <col min="4103" max="4103" width="14.7109375" bestFit="1" customWidth="1"/>
    <col min="4104" max="4104" width="15.42578125" customWidth="1"/>
    <col min="4105" max="4105" width="14.7109375" customWidth="1"/>
    <col min="4106" max="4106" width="15.7109375" customWidth="1"/>
    <col min="4107" max="4107" width="15.5703125" customWidth="1"/>
    <col min="4108" max="4108" width="15.7109375" customWidth="1"/>
    <col min="4109" max="4109" width="15.28515625" customWidth="1"/>
    <col min="4110" max="4110" width="16.28515625" customWidth="1"/>
    <col min="4111" max="4111" width="15.7109375" bestFit="1" customWidth="1"/>
    <col min="4112" max="4112" width="14.7109375" bestFit="1" customWidth="1"/>
    <col min="4113" max="4113" width="16.7109375" customWidth="1"/>
    <col min="4114" max="4114" width="23.5703125" customWidth="1"/>
    <col min="4115" max="4115" width="20.28515625" customWidth="1"/>
    <col min="4116" max="4117" width="17.42578125" customWidth="1"/>
    <col min="4348" max="4348" width="3.7109375" bestFit="1" customWidth="1"/>
    <col min="4349" max="4349" width="3" bestFit="1" customWidth="1"/>
    <col min="4350" max="4350" width="3.28515625" bestFit="1" customWidth="1"/>
    <col min="4351" max="4351" width="3" bestFit="1" customWidth="1"/>
    <col min="4352" max="4352" width="6.5703125" bestFit="1" customWidth="1"/>
    <col min="4353" max="4353" width="8.42578125" customWidth="1"/>
    <col min="4354" max="4354" width="24.28515625" customWidth="1"/>
    <col min="4355" max="4355" width="21" customWidth="1"/>
    <col min="4356" max="4356" width="16.7109375" customWidth="1"/>
    <col min="4357" max="4357" width="15.7109375" bestFit="1" customWidth="1"/>
    <col min="4358" max="4358" width="16.42578125" customWidth="1"/>
    <col min="4359" max="4359" width="14.7109375" bestFit="1" customWidth="1"/>
    <col min="4360" max="4360" width="15.42578125" customWidth="1"/>
    <col min="4361" max="4361" width="14.7109375" customWidth="1"/>
    <col min="4362" max="4362" width="15.7109375" customWidth="1"/>
    <col min="4363" max="4363" width="15.5703125" customWidth="1"/>
    <col min="4364" max="4364" width="15.7109375" customWidth="1"/>
    <col min="4365" max="4365" width="15.28515625" customWidth="1"/>
    <col min="4366" max="4366" width="16.28515625" customWidth="1"/>
    <col min="4367" max="4367" width="15.7109375" bestFit="1" customWidth="1"/>
    <col min="4368" max="4368" width="14.7109375" bestFit="1" customWidth="1"/>
    <col min="4369" max="4369" width="16.7109375" customWidth="1"/>
    <col min="4370" max="4370" width="23.5703125" customWidth="1"/>
    <col min="4371" max="4371" width="20.28515625" customWidth="1"/>
    <col min="4372" max="4373" width="17.42578125" customWidth="1"/>
    <col min="4604" max="4604" width="3.7109375" bestFit="1" customWidth="1"/>
    <col min="4605" max="4605" width="3" bestFit="1" customWidth="1"/>
    <col min="4606" max="4606" width="3.28515625" bestFit="1" customWidth="1"/>
    <col min="4607" max="4607" width="3" bestFit="1" customWidth="1"/>
    <col min="4608" max="4608" width="6.5703125" bestFit="1" customWidth="1"/>
    <col min="4609" max="4609" width="8.42578125" customWidth="1"/>
    <col min="4610" max="4610" width="24.28515625" customWidth="1"/>
    <col min="4611" max="4611" width="21" customWidth="1"/>
    <col min="4612" max="4612" width="16.7109375" customWidth="1"/>
    <col min="4613" max="4613" width="15.7109375" bestFit="1" customWidth="1"/>
    <col min="4614" max="4614" width="16.42578125" customWidth="1"/>
    <col min="4615" max="4615" width="14.7109375" bestFit="1" customWidth="1"/>
    <col min="4616" max="4616" width="15.42578125" customWidth="1"/>
    <col min="4617" max="4617" width="14.7109375" customWidth="1"/>
    <col min="4618" max="4618" width="15.7109375" customWidth="1"/>
    <col min="4619" max="4619" width="15.5703125" customWidth="1"/>
    <col min="4620" max="4620" width="15.7109375" customWidth="1"/>
    <col min="4621" max="4621" width="15.28515625" customWidth="1"/>
    <col min="4622" max="4622" width="16.28515625" customWidth="1"/>
    <col min="4623" max="4623" width="15.7109375" bestFit="1" customWidth="1"/>
    <col min="4624" max="4624" width="14.7109375" bestFit="1" customWidth="1"/>
    <col min="4625" max="4625" width="16.7109375" customWidth="1"/>
    <col min="4626" max="4626" width="23.5703125" customWidth="1"/>
    <col min="4627" max="4627" width="20.28515625" customWidth="1"/>
    <col min="4628" max="4629" width="17.42578125" customWidth="1"/>
    <col min="4860" max="4860" width="3.7109375" bestFit="1" customWidth="1"/>
    <col min="4861" max="4861" width="3" bestFit="1" customWidth="1"/>
    <col min="4862" max="4862" width="3.28515625" bestFit="1" customWidth="1"/>
    <col min="4863" max="4863" width="3" bestFit="1" customWidth="1"/>
    <col min="4864" max="4864" width="6.5703125" bestFit="1" customWidth="1"/>
    <col min="4865" max="4865" width="8.42578125" customWidth="1"/>
    <col min="4866" max="4866" width="24.28515625" customWidth="1"/>
    <col min="4867" max="4867" width="21" customWidth="1"/>
    <col min="4868" max="4868" width="16.7109375" customWidth="1"/>
    <col min="4869" max="4869" width="15.7109375" bestFit="1" customWidth="1"/>
    <col min="4870" max="4870" width="16.42578125" customWidth="1"/>
    <col min="4871" max="4871" width="14.7109375" bestFit="1" customWidth="1"/>
    <col min="4872" max="4872" width="15.42578125" customWidth="1"/>
    <col min="4873" max="4873" width="14.7109375" customWidth="1"/>
    <col min="4874" max="4874" width="15.7109375" customWidth="1"/>
    <col min="4875" max="4875" width="15.5703125" customWidth="1"/>
    <col min="4876" max="4876" width="15.7109375" customWidth="1"/>
    <col min="4877" max="4877" width="15.28515625" customWidth="1"/>
    <col min="4878" max="4878" width="16.28515625" customWidth="1"/>
    <col min="4879" max="4879" width="15.7109375" bestFit="1" customWidth="1"/>
    <col min="4880" max="4880" width="14.7109375" bestFit="1" customWidth="1"/>
    <col min="4881" max="4881" width="16.7109375" customWidth="1"/>
    <col min="4882" max="4882" width="23.5703125" customWidth="1"/>
    <col min="4883" max="4883" width="20.28515625" customWidth="1"/>
    <col min="4884" max="4885" width="17.42578125" customWidth="1"/>
    <col min="5116" max="5116" width="3.7109375" bestFit="1" customWidth="1"/>
    <col min="5117" max="5117" width="3" bestFit="1" customWidth="1"/>
    <col min="5118" max="5118" width="3.28515625" bestFit="1" customWidth="1"/>
    <col min="5119" max="5119" width="3" bestFit="1" customWidth="1"/>
    <col min="5120" max="5120" width="6.5703125" bestFit="1" customWidth="1"/>
    <col min="5121" max="5121" width="8.42578125" customWidth="1"/>
    <col min="5122" max="5122" width="24.28515625" customWidth="1"/>
    <col min="5123" max="5123" width="21" customWidth="1"/>
    <col min="5124" max="5124" width="16.7109375" customWidth="1"/>
    <col min="5125" max="5125" width="15.7109375" bestFit="1" customWidth="1"/>
    <col min="5126" max="5126" width="16.42578125" customWidth="1"/>
    <col min="5127" max="5127" width="14.7109375" bestFit="1" customWidth="1"/>
    <col min="5128" max="5128" width="15.42578125" customWidth="1"/>
    <col min="5129" max="5129" width="14.7109375" customWidth="1"/>
    <col min="5130" max="5130" width="15.7109375" customWidth="1"/>
    <col min="5131" max="5131" width="15.5703125" customWidth="1"/>
    <col min="5132" max="5132" width="15.7109375" customWidth="1"/>
    <col min="5133" max="5133" width="15.28515625" customWidth="1"/>
    <col min="5134" max="5134" width="16.28515625" customWidth="1"/>
    <col min="5135" max="5135" width="15.7109375" bestFit="1" customWidth="1"/>
    <col min="5136" max="5136" width="14.7109375" bestFit="1" customWidth="1"/>
    <col min="5137" max="5137" width="16.7109375" customWidth="1"/>
    <col min="5138" max="5138" width="23.5703125" customWidth="1"/>
    <col min="5139" max="5139" width="20.28515625" customWidth="1"/>
    <col min="5140" max="5141" width="17.42578125" customWidth="1"/>
    <col min="5372" max="5372" width="3.7109375" bestFit="1" customWidth="1"/>
    <col min="5373" max="5373" width="3" bestFit="1" customWidth="1"/>
    <col min="5374" max="5374" width="3.28515625" bestFit="1" customWidth="1"/>
    <col min="5375" max="5375" width="3" bestFit="1" customWidth="1"/>
    <col min="5376" max="5376" width="6.5703125" bestFit="1" customWidth="1"/>
    <col min="5377" max="5377" width="8.42578125" customWidth="1"/>
    <col min="5378" max="5378" width="24.28515625" customWidth="1"/>
    <col min="5379" max="5379" width="21" customWidth="1"/>
    <col min="5380" max="5380" width="16.7109375" customWidth="1"/>
    <col min="5381" max="5381" width="15.7109375" bestFit="1" customWidth="1"/>
    <col min="5382" max="5382" width="16.42578125" customWidth="1"/>
    <col min="5383" max="5383" width="14.7109375" bestFit="1" customWidth="1"/>
    <col min="5384" max="5384" width="15.42578125" customWidth="1"/>
    <col min="5385" max="5385" width="14.7109375" customWidth="1"/>
    <col min="5386" max="5386" width="15.7109375" customWidth="1"/>
    <col min="5387" max="5387" width="15.5703125" customWidth="1"/>
    <col min="5388" max="5388" width="15.7109375" customWidth="1"/>
    <col min="5389" max="5389" width="15.28515625" customWidth="1"/>
    <col min="5390" max="5390" width="16.28515625" customWidth="1"/>
    <col min="5391" max="5391" width="15.7109375" bestFit="1" customWidth="1"/>
    <col min="5392" max="5392" width="14.7109375" bestFit="1" customWidth="1"/>
    <col min="5393" max="5393" width="16.7109375" customWidth="1"/>
    <col min="5394" max="5394" width="23.5703125" customWidth="1"/>
    <col min="5395" max="5395" width="20.28515625" customWidth="1"/>
    <col min="5396" max="5397" width="17.42578125" customWidth="1"/>
    <col min="5628" max="5628" width="3.7109375" bestFit="1" customWidth="1"/>
    <col min="5629" max="5629" width="3" bestFit="1" customWidth="1"/>
    <col min="5630" max="5630" width="3.28515625" bestFit="1" customWidth="1"/>
    <col min="5631" max="5631" width="3" bestFit="1" customWidth="1"/>
    <col min="5632" max="5632" width="6.5703125" bestFit="1" customWidth="1"/>
    <col min="5633" max="5633" width="8.42578125" customWidth="1"/>
    <col min="5634" max="5634" width="24.28515625" customWidth="1"/>
    <col min="5635" max="5635" width="21" customWidth="1"/>
    <col min="5636" max="5636" width="16.7109375" customWidth="1"/>
    <col min="5637" max="5637" width="15.7109375" bestFit="1" customWidth="1"/>
    <col min="5638" max="5638" width="16.42578125" customWidth="1"/>
    <col min="5639" max="5639" width="14.7109375" bestFit="1" customWidth="1"/>
    <col min="5640" max="5640" width="15.42578125" customWidth="1"/>
    <col min="5641" max="5641" width="14.7109375" customWidth="1"/>
    <col min="5642" max="5642" width="15.7109375" customWidth="1"/>
    <col min="5643" max="5643" width="15.5703125" customWidth="1"/>
    <col min="5644" max="5644" width="15.7109375" customWidth="1"/>
    <col min="5645" max="5645" width="15.28515625" customWidth="1"/>
    <col min="5646" max="5646" width="16.28515625" customWidth="1"/>
    <col min="5647" max="5647" width="15.7109375" bestFit="1" customWidth="1"/>
    <col min="5648" max="5648" width="14.7109375" bestFit="1" customWidth="1"/>
    <col min="5649" max="5649" width="16.7109375" customWidth="1"/>
    <col min="5650" max="5650" width="23.5703125" customWidth="1"/>
    <col min="5651" max="5651" width="20.28515625" customWidth="1"/>
    <col min="5652" max="5653" width="17.42578125" customWidth="1"/>
    <col min="5884" max="5884" width="3.7109375" bestFit="1" customWidth="1"/>
    <col min="5885" max="5885" width="3" bestFit="1" customWidth="1"/>
    <col min="5886" max="5886" width="3.28515625" bestFit="1" customWidth="1"/>
    <col min="5887" max="5887" width="3" bestFit="1" customWidth="1"/>
    <col min="5888" max="5888" width="6.5703125" bestFit="1" customWidth="1"/>
    <col min="5889" max="5889" width="8.42578125" customWidth="1"/>
    <col min="5890" max="5890" width="24.28515625" customWidth="1"/>
    <col min="5891" max="5891" width="21" customWidth="1"/>
    <col min="5892" max="5892" width="16.7109375" customWidth="1"/>
    <col min="5893" max="5893" width="15.7109375" bestFit="1" customWidth="1"/>
    <col min="5894" max="5894" width="16.42578125" customWidth="1"/>
    <col min="5895" max="5895" width="14.7109375" bestFit="1" customWidth="1"/>
    <col min="5896" max="5896" width="15.42578125" customWidth="1"/>
    <col min="5897" max="5897" width="14.7109375" customWidth="1"/>
    <col min="5898" max="5898" width="15.7109375" customWidth="1"/>
    <col min="5899" max="5899" width="15.5703125" customWidth="1"/>
    <col min="5900" max="5900" width="15.7109375" customWidth="1"/>
    <col min="5901" max="5901" width="15.28515625" customWidth="1"/>
    <col min="5902" max="5902" width="16.28515625" customWidth="1"/>
    <col min="5903" max="5903" width="15.7109375" bestFit="1" customWidth="1"/>
    <col min="5904" max="5904" width="14.7109375" bestFit="1" customWidth="1"/>
    <col min="5905" max="5905" width="16.7109375" customWidth="1"/>
    <col min="5906" max="5906" width="23.5703125" customWidth="1"/>
    <col min="5907" max="5907" width="20.28515625" customWidth="1"/>
    <col min="5908" max="5909" width="17.42578125" customWidth="1"/>
    <col min="6140" max="6140" width="3.7109375" bestFit="1" customWidth="1"/>
    <col min="6141" max="6141" width="3" bestFit="1" customWidth="1"/>
    <col min="6142" max="6142" width="3.28515625" bestFit="1" customWidth="1"/>
    <col min="6143" max="6143" width="3" bestFit="1" customWidth="1"/>
    <col min="6144" max="6144" width="6.5703125" bestFit="1" customWidth="1"/>
    <col min="6145" max="6145" width="8.42578125" customWidth="1"/>
    <col min="6146" max="6146" width="24.28515625" customWidth="1"/>
    <col min="6147" max="6147" width="21" customWidth="1"/>
    <col min="6148" max="6148" width="16.7109375" customWidth="1"/>
    <col min="6149" max="6149" width="15.7109375" bestFit="1" customWidth="1"/>
    <col min="6150" max="6150" width="16.42578125" customWidth="1"/>
    <col min="6151" max="6151" width="14.7109375" bestFit="1" customWidth="1"/>
    <col min="6152" max="6152" width="15.42578125" customWidth="1"/>
    <col min="6153" max="6153" width="14.7109375" customWidth="1"/>
    <col min="6154" max="6154" width="15.7109375" customWidth="1"/>
    <col min="6155" max="6155" width="15.5703125" customWidth="1"/>
    <col min="6156" max="6156" width="15.7109375" customWidth="1"/>
    <col min="6157" max="6157" width="15.28515625" customWidth="1"/>
    <col min="6158" max="6158" width="16.28515625" customWidth="1"/>
    <col min="6159" max="6159" width="15.7109375" bestFit="1" customWidth="1"/>
    <col min="6160" max="6160" width="14.7109375" bestFit="1" customWidth="1"/>
    <col min="6161" max="6161" width="16.7109375" customWidth="1"/>
    <col min="6162" max="6162" width="23.5703125" customWidth="1"/>
    <col min="6163" max="6163" width="20.28515625" customWidth="1"/>
    <col min="6164" max="6165" width="17.42578125" customWidth="1"/>
    <col min="6396" max="6396" width="3.7109375" bestFit="1" customWidth="1"/>
    <col min="6397" max="6397" width="3" bestFit="1" customWidth="1"/>
    <col min="6398" max="6398" width="3.28515625" bestFit="1" customWidth="1"/>
    <col min="6399" max="6399" width="3" bestFit="1" customWidth="1"/>
    <col min="6400" max="6400" width="6.5703125" bestFit="1" customWidth="1"/>
    <col min="6401" max="6401" width="8.42578125" customWidth="1"/>
    <col min="6402" max="6402" width="24.28515625" customWidth="1"/>
    <col min="6403" max="6403" width="21" customWidth="1"/>
    <col min="6404" max="6404" width="16.7109375" customWidth="1"/>
    <col min="6405" max="6405" width="15.7109375" bestFit="1" customWidth="1"/>
    <col min="6406" max="6406" width="16.42578125" customWidth="1"/>
    <col min="6407" max="6407" width="14.7109375" bestFit="1" customWidth="1"/>
    <col min="6408" max="6408" width="15.42578125" customWidth="1"/>
    <col min="6409" max="6409" width="14.7109375" customWidth="1"/>
    <col min="6410" max="6410" width="15.7109375" customWidth="1"/>
    <col min="6411" max="6411" width="15.5703125" customWidth="1"/>
    <col min="6412" max="6412" width="15.7109375" customWidth="1"/>
    <col min="6413" max="6413" width="15.28515625" customWidth="1"/>
    <col min="6414" max="6414" width="16.28515625" customWidth="1"/>
    <col min="6415" max="6415" width="15.7109375" bestFit="1" customWidth="1"/>
    <col min="6416" max="6416" width="14.7109375" bestFit="1" customWidth="1"/>
    <col min="6417" max="6417" width="16.7109375" customWidth="1"/>
    <col min="6418" max="6418" width="23.5703125" customWidth="1"/>
    <col min="6419" max="6419" width="20.28515625" customWidth="1"/>
    <col min="6420" max="6421" width="17.42578125" customWidth="1"/>
    <col min="6652" max="6652" width="3.7109375" bestFit="1" customWidth="1"/>
    <col min="6653" max="6653" width="3" bestFit="1" customWidth="1"/>
    <col min="6654" max="6654" width="3.28515625" bestFit="1" customWidth="1"/>
    <col min="6655" max="6655" width="3" bestFit="1" customWidth="1"/>
    <col min="6656" max="6656" width="6.5703125" bestFit="1" customWidth="1"/>
    <col min="6657" max="6657" width="8.42578125" customWidth="1"/>
    <col min="6658" max="6658" width="24.28515625" customWidth="1"/>
    <col min="6659" max="6659" width="21" customWidth="1"/>
    <col min="6660" max="6660" width="16.7109375" customWidth="1"/>
    <col min="6661" max="6661" width="15.7109375" bestFit="1" customWidth="1"/>
    <col min="6662" max="6662" width="16.42578125" customWidth="1"/>
    <col min="6663" max="6663" width="14.7109375" bestFit="1" customWidth="1"/>
    <col min="6664" max="6664" width="15.42578125" customWidth="1"/>
    <col min="6665" max="6665" width="14.7109375" customWidth="1"/>
    <col min="6666" max="6666" width="15.7109375" customWidth="1"/>
    <col min="6667" max="6667" width="15.5703125" customWidth="1"/>
    <col min="6668" max="6668" width="15.7109375" customWidth="1"/>
    <col min="6669" max="6669" width="15.28515625" customWidth="1"/>
    <col min="6670" max="6670" width="16.28515625" customWidth="1"/>
    <col min="6671" max="6671" width="15.7109375" bestFit="1" customWidth="1"/>
    <col min="6672" max="6672" width="14.7109375" bestFit="1" customWidth="1"/>
    <col min="6673" max="6673" width="16.7109375" customWidth="1"/>
    <col min="6674" max="6674" width="23.5703125" customWidth="1"/>
    <col min="6675" max="6675" width="20.28515625" customWidth="1"/>
    <col min="6676" max="6677" width="17.42578125" customWidth="1"/>
    <col min="6908" max="6908" width="3.7109375" bestFit="1" customWidth="1"/>
    <col min="6909" max="6909" width="3" bestFit="1" customWidth="1"/>
    <col min="6910" max="6910" width="3.28515625" bestFit="1" customWidth="1"/>
    <col min="6911" max="6911" width="3" bestFit="1" customWidth="1"/>
    <col min="6912" max="6912" width="6.5703125" bestFit="1" customWidth="1"/>
    <col min="6913" max="6913" width="8.42578125" customWidth="1"/>
    <col min="6914" max="6914" width="24.28515625" customWidth="1"/>
    <col min="6915" max="6915" width="21" customWidth="1"/>
    <col min="6916" max="6916" width="16.7109375" customWidth="1"/>
    <col min="6917" max="6917" width="15.7109375" bestFit="1" customWidth="1"/>
    <col min="6918" max="6918" width="16.42578125" customWidth="1"/>
    <col min="6919" max="6919" width="14.7109375" bestFit="1" customWidth="1"/>
    <col min="6920" max="6920" width="15.42578125" customWidth="1"/>
    <col min="6921" max="6921" width="14.7109375" customWidth="1"/>
    <col min="6922" max="6922" width="15.7109375" customWidth="1"/>
    <col min="6923" max="6923" width="15.5703125" customWidth="1"/>
    <col min="6924" max="6924" width="15.7109375" customWidth="1"/>
    <col min="6925" max="6925" width="15.28515625" customWidth="1"/>
    <col min="6926" max="6926" width="16.28515625" customWidth="1"/>
    <col min="6927" max="6927" width="15.7109375" bestFit="1" customWidth="1"/>
    <col min="6928" max="6928" width="14.7109375" bestFit="1" customWidth="1"/>
    <col min="6929" max="6929" width="16.7109375" customWidth="1"/>
    <col min="6930" max="6930" width="23.5703125" customWidth="1"/>
    <col min="6931" max="6931" width="20.28515625" customWidth="1"/>
    <col min="6932" max="6933" width="17.42578125" customWidth="1"/>
    <col min="7164" max="7164" width="3.7109375" bestFit="1" customWidth="1"/>
    <col min="7165" max="7165" width="3" bestFit="1" customWidth="1"/>
    <col min="7166" max="7166" width="3.28515625" bestFit="1" customWidth="1"/>
    <col min="7167" max="7167" width="3" bestFit="1" customWidth="1"/>
    <col min="7168" max="7168" width="6.5703125" bestFit="1" customWidth="1"/>
    <col min="7169" max="7169" width="8.42578125" customWidth="1"/>
    <col min="7170" max="7170" width="24.28515625" customWidth="1"/>
    <col min="7171" max="7171" width="21" customWidth="1"/>
    <col min="7172" max="7172" width="16.7109375" customWidth="1"/>
    <col min="7173" max="7173" width="15.7109375" bestFit="1" customWidth="1"/>
    <col min="7174" max="7174" width="16.42578125" customWidth="1"/>
    <col min="7175" max="7175" width="14.7109375" bestFit="1" customWidth="1"/>
    <col min="7176" max="7176" width="15.42578125" customWidth="1"/>
    <col min="7177" max="7177" width="14.7109375" customWidth="1"/>
    <col min="7178" max="7178" width="15.7109375" customWidth="1"/>
    <col min="7179" max="7179" width="15.5703125" customWidth="1"/>
    <col min="7180" max="7180" width="15.7109375" customWidth="1"/>
    <col min="7181" max="7181" width="15.28515625" customWidth="1"/>
    <col min="7182" max="7182" width="16.28515625" customWidth="1"/>
    <col min="7183" max="7183" width="15.7109375" bestFit="1" customWidth="1"/>
    <col min="7184" max="7184" width="14.7109375" bestFit="1" customWidth="1"/>
    <col min="7185" max="7185" width="16.7109375" customWidth="1"/>
    <col min="7186" max="7186" width="23.5703125" customWidth="1"/>
    <col min="7187" max="7187" width="20.28515625" customWidth="1"/>
    <col min="7188" max="7189" width="17.42578125" customWidth="1"/>
    <col min="7420" max="7420" width="3.7109375" bestFit="1" customWidth="1"/>
    <col min="7421" max="7421" width="3" bestFit="1" customWidth="1"/>
    <col min="7422" max="7422" width="3.28515625" bestFit="1" customWidth="1"/>
    <col min="7423" max="7423" width="3" bestFit="1" customWidth="1"/>
    <col min="7424" max="7424" width="6.5703125" bestFit="1" customWidth="1"/>
    <col min="7425" max="7425" width="8.42578125" customWidth="1"/>
    <col min="7426" max="7426" width="24.28515625" customWidth="1"/>
    <col min="7427" max="7427" width="21" customWidth="1"/>
    <col min="7428" max="7428" width="16.7109375" customWidth="1"/>
    <col min="7429" max="7429" width="15.7109375" bestFit="1" customWidth="1"/>
    <col min="7430" max="7430" width="16.42578125" customWidth="1"/>
    <col min="7431" max="7431" width="14.7109375" bestFit="1" customWidth="1"/>
    <col min="7432" max="7432" width="15.42578125" customWidth="1"/>
    <col min="7433" max="7433" width="14.7109375" customWidth="1"/>
    <col min="7434" max="7434" width="15.7109375" customWidth="1"/>
    <col min="7435" max="7435" width="15.5703125" customWidth="1"/>
    <col min="7436" max="7436" width="15.7109375" customWidth="1"/>
    <col min="7437" max="7437" width="15.28515625" customWidth="1"/>
    <col min="7438" max="7438" width="16.28515625" customWidth="1"/>
    <col min="7439" max="7439" width="15.7109375" bestFit="1" customWidth="1"/>
    <col min="7440" max="7440" width="14.7109375" bestFit="1" customWidth="1"/>
    <col min="7441" max="7441" width="16.7109375" customWidth="1"/>
    <col min="7442" max="7442" width="23.5703125" customWidth="1"/>
    <col min="7443" max="7443" width="20.28515625" customWidth="1"/>
    <col min="7444" max="7445" width="17.42578125" customWidth="1"/>
    <col min="7676" max="7676" width="3.7109375" bestFit="1" customWidth="1"/>
    <col min="7677" max="7677" width="3" bestFit="1" customWidth="1"/>
    <col min="7678" max="7678" width="3.28515625" bestFit="1" customWidth="1"/>
    <col min="7679" max="7679" width="3" bestFit="1" customWidth="1"/>
    <col min="7680" max="7680" width="6.5703125" bestFit="1" customWidth="1"/>
    <col min="7681" max="7681" width="8.42578125" customWidth="1"/>
    <col min="7682" max="7682" width="24.28515625" customWidth="1"/>
    <col min="7683" max="7683" width="21" customWidth="1"/>
    <col min="7684" max="7684" width="16.7109375" customWidth="1"/>
    <col min="7685" max="7685" width="15.7109375" bestFit="1" customWidth="1"/>
    <col min="7686" max="7686" width="16.42578125" customWidth="1"/>
    <col min="7687" max="7687" width="14.7109375" bestFit="1" customWidth="1"/>
    <col min="7688" max="7688" width="15.42578125" customWidth="1"/>
    <col min="7689" max="7689" width="14.7109375" customWidth="1"/>
    <col min="7690" max="7690" width="15.7109375" customWidth="1"/>
    <col min="7691" max="7691" width="15.5703125" customWidth="1"/>
    <col min="7692" max="7692" width="15.7109375" customWidth="1"/>
    <col min="7693" max="7693" width="15.28515625" customWidth="1"/>
    <col min="7694" max="7694" width="16.28515625" customWidth="1"/>
    <col min="7695" max="7695" width="15.7109375" bestFit="1" customWidth="1"/>
    <col min="7696" max="7696" width="14.7109375" bestFit="1" customWidth="1"/>
    <col min="7697" max="7697" width="16.7109375" customWidth="1"/>
    <col min="7698" max="7698" width="23.5703125" customWidth="1"/>
    <col min="7699" max="7699" width="20.28515625" customWidth="1"/>
    <col min="7700" max="7701" width="17.42578125" customWidth="1"/>
    <col min="7932" max="7932" width="3.7109375" bestFit="1" customWidth="1"/>
    <col min="7933" max="7933" width="3" bestFit="1" customWidth="1"/>
    <col min="7934" max="7934" width="3.28515625" bestFit="1" customWidth="1"/>
    <col min="7935" max="7935" width="3" bestFit="1" customWidth="1"/>
    <col min="7936" max="7936" width="6.5703125" bestFit="1" customWidth="1"/>
    <col min="7937" max="7937" width="8.42578125" customWidth="1"/>
    <col min="7938" max="7938" width="24.28515625" customWidth="1"/>
    <col min="7939" max="7939" width="21" customWidth="1"/>
    <col min="7940" max="7940" width="16.7109375" customWidth="1"/>
    <col min="7941" max="7941" width="15.7109375" bestFit="1" customWidth="1"/>
    <col min="7942" max="7942" width="16.42578125" customWidth="1"/>
    <col min="7943" max="7943" width="14.7109375" bestFit="1" customWidth="1"/>
    <col min="7944" max="7944" width="15.42578125" customWidth="1"/>
    <col min="7945" max="7945" width="14.7109375" customWidth="1"/>
    <col min="7946" max="7946" width="15.7109375" customWidth="1"/>
    <col min="7947" max="7947" width="15.5703125" customWidth="1"/>
    <col min="7948" max="7948" width="15.7109375" customWidth="1"/>
    <col min="7949" max="7949" width="15.28515625" customWidth="1"/>
    <col min="7950" max="7950" width="16.28515625" customWidth="1"/>
    <col min="7951" max="7951" width="15.7109375" bestFit="1" customWidth="1"/>
    <col min="7952" max="7952" width="14.7109375" bestFit="1" customWidth="1"/>
    <col min="7953" max="7953" width="16.7109375" customWidth="1"/>
    <col min="7954" max="7954" width="23.5703125" customWidth="1"/>
    <col min="7955" max="7955" width="20.28515625" customWidth="1"/>
    <col min="7956" max="7957" width="17.42578125" customWidth="1"/>
    <col min="8188" max="8188" width="3.7109375" bestFit="1" customWidth="1"/>
    <col min="8189" max="8189" width="3" bestFit="1" customWidth="1"/>
    <col min="8190" max="8190" width="3.28515625" bestFit="1" customWidth="1"/>
    <col min="8191" max="8191" width="3" bestFit="1" customWidth="1"/>
    <col min="8192" max="8192" width="6.5703125" bestFit="1" customWidth="1"/>
    <col min="8193" max="8193" width="8.42578125" customWidth="1"/>
    <col min="8194" max="8194" width="24.28515625" customWidth="1"/>
    <col min="8195" max="8195" width="21" customWidth="1"/>
    <col min="8196" max="8196" width="16.7109375" customWidth="1"/>
    <col min="8197" max="8197" width="15.7109375" bestFit="1" customWidth="1"/>
    <col min="8198" max="8198" width="16.42578125" customWidth="1"/>
    <col min="8199" max="8199" width="14.7109375" bestFit="1" customWidth="1"/>
    <col min="8200" max="8200" width="15.42578125" customWidth="1"/>
    <col min="8201" max="8201" width="14.7109375" customWidth="1"/>
    <col min="8202" max="8202" width="15.7109375" customWidth="1"/>
    <col min="8203" max="8203" width="15.5703125" customWidth="1"/>
    <col min="8204" max="8204" width="15.7109375" customWidth="1"/>
    <col min="8205" max="8205" width="15.28515625" customWidth="1"/>
    <col min="8206" max="8206" width="16.28515625" customWidth="1"/>
    <col min="8207" max="8207" width="15.7109375" bestFit="1" customWidth="1"/>
    <col min="8208" max="8208" width="14.7109375" bestFit="1" customWidth="1"/>
    <col min="8209" max="8209" width="16.7109375" customWidth="1"/>
    <col min="8210" max="8210" width="23.5703125" customWidth="1"/>
    <col min="8211" max="8211" width="20.28515625" customWidth="1"/>
    <col min="8212" max="8213" width="17.42578125" customWidth="1"/>
    <col min="8444" max="8444" width="3.7109375" bestFit="1" customWidth="1"/>
    <col min="8445" max="8445" width="3" bestFit="1" customWidth="1"/>
    <col min="8446" max="8446" width="3.28515625" bestFit="1" customWidth="1"/>
    <col min="8447" max="8447" width="3" bestFit="1" customWidth="1"/>
    <col min="8448" max="8448" width="6.5703125" bestFit="1" customWidth="1"/>
    <col min="8449" max="8449" width="8.42578125" customWidth="1"/>
    <col min="8450" max="8450" width="24.28515625" customWidth="1"/>
    <col min="8451" max="8451" width="21" customWidth="1"/>
    <col min="8452" max="8452" width="16.7109375" customWidth="1"/>
    <col min="8453" max="8453" width="15.7109375" bestFit="1" customWidth="1"/>
    <col min="8454" max="8454" width="16.42578125" customWidth="1"/>
    <col min="8455" max="8455" width="14.7109375" bestFit="1" customWidth="1"/>
    <col min="8456" max="8456" width="15.42578125" customWidth="1"/>
    <col min="8457" max="8457" width="14.7109375" customWidth="1"/>
    <col min="8458" max="8458" width="15.7109375" customWidth="1"/>
    <col min="8459" max="8459" width="15.5703125" customWidth="1"/>
    <col min="8460" max="8460" width="15.7109375" customWidth="1"/>
    <col min="8461" max="8461" width="15.28515625" customWidth="1"/>
    <col min="8462" max="8462" width="16.28515625" customWidth="1"/>
    <col min="8463" max="8463" width="15.7109375" bestFit="1" customWidth="1"/>
    <col min="8464" max="8464" width="14.7109375" bestFit="1" customWidth="1"/>
    <col min="8465" max="8465" width="16.7109375" customWidth="1"/>
    <col min="8466" max="8466" width="23.5703125" customWidth="1"/>
    <col min="8467" max="8467" width="20.28515625" customWidth="1"/>
    <col min="8468" max="8469" width="17.42578125" customWidth="1"/>
    <col min="8700" max="8700" width="3.7109375" bestFit="1" customWidth="1"/>
    <col min="8701" max="8701" width="3" bestFit="1" customWidth="1"/>
    <col min="8702" max="8702" width="3.28515625" bestFit="1" customWidth="1"/>
    <col min="8703" max="8703" width="3" bestFit="1" customWidth="1"/>
    <col min="8704" max="8704" width="6.5703125" bestFit="1" customWidth="1"/>
    <col min="8705" max="8705" width="8.42578125" customWidth="1"/>
    <col min="8706" max="8706" width="24.28515625" customWidth="1"/>
    <col min="8707" max="8707" width="21" customWidth="1"/>
    <col min="8708" max="8708" width="16.7109375" customWidth="1"/>
    <col min="8709" max="8709" width="15.7109375" bestFit="1" customWidth="1"/>
    <col min="8710" max="8710" width="16.42578125" customWidth="1"/>
    <col min="8711" max="8711" width="14.7109375" bestFit="1" customWidth="1"/>
    <col min="8712" max="8712" width="15.42578125" customWidth="1"/>
    <col min="8713" max="8713" width="14.7109375" customWidth="1"/>
    <col min="8714" max="8714" width="15.7109375" customWidth="1"/>
    <col min="8715" max="8715" width="15.5703125" customWidth="1"/>
    <col min="8716" max="8716" width="15.7109375" customWidth="1"/>
    <col min="8717" max="8717" width="15.28515625" customWidth="1"/>
    <col min="8718" max="8718" width="16.28515625" customWidth="1"/>
    <col min="8719" max="8719" width="15.7109375" bestFit="1" customWidth="1"/>
    <col min="8720" max="8720" width="14.7109375" bestFit="1" customWidth="1"/>
    <col min="8721" max="8721" width="16.7109375" customWidth="1"/>
    <col min="8722" max="8722" width="23.5703125" customWidth="1"/>
    <col min="8723" max="8723" width="20.28515625" customWidth="1"/>
    <col min="8724" max="8725" width="17.42578125" customWidth="1"/>
    <col min="8956" max="8956" width="3.7109375" bestFit="1" customWidth="1"/>
    <col min="8957" max="8957" width="3" bestFit="1" customWidth="1"/>
    <col min="8958" max="8958" width="3.28515625" bestFit="1" customWidth="1"/>
    <col min="8959" max="8959" width="3" bestFit="1" customWidth="1"/>
    <col min="8960" max="8960" width="6.5703125" bestFit="1" customWidth="1"/>
    <col min="8961" max="8961" width="8.42578125" customWidth="1"/>
    <col min="8962" max="8962" width="24.28515625" customWidth="1"/>
    <col min="8963" max="8963" width="21" customWidth="1"/>
    <col min="8964" max="8964" width="16.7109375" customWidth="1"/>
    <col min="8965" max="8965" width="15.7109375" bestFit="1" customWidth="1"/>
    <col min="8966" max="8966" width="16.42578125" customWidth="1"/>
    <col min="8967" max="8967" width="14.7109375" bestFit="1" customWidth="1"/>
    <col min="8968" max="8968" width="15.42578125" customWidth="1"/>
    <col min="8969" max="8969" width="14.7109375" customWidth="1"/>
    <col min="8970" max="8970" width="15.7109375" customWidth="1"/>
    <col min="8971" max="8971" width="15.5703125" customWidth="1"/>
    <col min="8972" max="8972" width="15.7109375" customWidth="1"/>
    <col min="8973" max="8973" width="15.28515625" customWidth="1"/>
    <col min="8974" max="8974" width="16.28515625" customWidth="1"/>
    <col min="8975" max="8975" width="15.7109375" bestFit="1" customWidth="1"/>
    <col min="8976" max="8976" width="14.7109375" bestFit="1" customWidth="1"/>
    <col min="8977" max="8977" width="16.7109375" customWidth="1"/>
    <col min="8978" max="8978" width="23.5703125" customWidth="1"/>
    <col min="8979" max="8979" width="20.28515625" customWidth="1"/>
    <col min="8980" max="8981" width="17.42578125" customWidth="1"/>
    <col min="9212" max="9212" width="3.7109375" bestFit="1" customWidth="1"/>
    <col min="9213" max="9213" width="3" bestFit="1" customWidth="1"/>
    <col min="9214" max="9214" width="3.28515625" bestFit="1" customWidth="1"/>
    <col min="9215" max="9215" width="3" bestFit="1" customWidth="1"/>
    <col min="9216" max="9216" width="6.5703125" bestFit="1" customWidth="1"/>
    <col min="9217" max="9217" width="8.42578125" customWidth="1"/>
    <col min="9218" max="9218" width="24.28515625" customWidth="1"/>
    <col min="9219" max="9219" width="21" customWidth="1"/>
    <col min="9220" max="9220" width="16.7109375" customWidth="1"/>
    <col min="9221" max="9221" width="15.7109375" bestFit="1" customWidth="1"/>
    <col min="9222" max="9222" width="16.42578125" customWidth="1"/>
    <col min="9223" max="9223" width="14.7109375" bestFit="1" customWidth="1"/>
    <col min="9224" max="9224" width="15.42578125" customWidth="1"/>
    <col min="9225" max="9225" width="14.7109375" customWidth="1"/>
    <col min="9226" max="9226" width="15.7109375" customWidth="1"/>
    <col min="9227" max="9227" width="15.5703125" customWidth="1"/>
    <col min="9228" max="9228" width="15.7109375" customWidth="1"/>
    <col min="9229" max="9229" width="15.28515625" customWidth="1"/>
    <col min="9230" max="9230" width="16.28515625" customWidth="1"/>
    <col min="9231" max="9231" width="15.7109375" bestFit="1" customWidth="1"/>
    <col min="9232" max="9232" width="14.7109375" bestFit="1" customWidth="1"/>
    <col min="9233" max="9233" width="16.7109375" customWidth="1"/>
    <col min="9234" max="9234" width="23.5703125" customWidth="1"/>
    <col min="9235" max="9235" width="20.28515625" customWidth="1"/>
    <col min="9236" max="9237" width="17.42578125" customWidth="1"/>
    <col min="9468" max="9468" width="3.7109375" bestFit="1" customWidth="1"/>
    <col min="9469" max="9469" width="3" bestFit="1" customWidth="1"/>
    <col min="9470" max="9470" width="3.28515625" bestFit="1" customWidth="1"/>
    <col min="9471" max="9471" width="3" bestFit="1" customWidth="1"/>
    <col min="9472" max="9472" width="6.5703125" bestFit="1" customWidth="1"/>
    <col min="9473" max="9473" width="8.42578125" customWidth="1"/>
    <col min="9474" max="9474" width="24.28515625" customWidth="1"/>
    <col min="9475" max="9475" width="21" customWidth="1"/>
    <col min="9476" max="9476" width="16.7109375" customWidth="1"/>
    <col min="9477" max="9477" width="15.7109375" bestFit="1" customWidth="1"/>
    <col min="9478" max="9478" width="16.42578125" customWidth="1"/>
    <col min="9479" max="9479" width="14.7109375" bestFit="1" customWidth="1"/>
    <col min="9480" max="9480" width="15.42578125" customWidth="1"/>
    <col min="9481" max="9481" width="14.7109375" customWidth="1"/>
    <col min="9482" max="9482" width="15.7109375" customWidth="1"/>
    <col min="9483" max="9483" width="15.5703125" customWidth="1"/>
    <col min="9484" max="9484" width="15.7109375" customWidth="1"/>
    <col min="9485" max="9485" width="15.28515625" customWidth="1"/>
    <col min="9486" max="9486" width="16.28515625" customWidth="1"/>
    <col min="9487" max="9487" width="15.7109375" bestFit="1" customWidth="1"/>
    <col min="9488" max="9488" width="14.7109375" bestFit="1" customWidth="1"/>
    <col min="9489" max="9489" width="16.7109375" customWidth="1"/>
    <col min="9490" max="9490" width="23.5703125" customWidth="1"/>
    <col min="9491" max="9491" width="20.28515625" customWidth="1"/>
    <col min="9492" max="9493" width="17.42578125" customWidth="1"/>
    <col min="9724" max="9724" width="3.7109375" bestFit="1" customWidth="1"/>
    <col min="9725" max="9725" width="3" bestFit="1" customWidth="1"/>
    <col min="9726" max="9726" width="3.28515625" bestFit="1" customWidth="1"/>
    <col min="9727" max="9727" width="3" bestFit="1" customWidth="1"/>
    <col min="9728" max="9728" width="6.5703125" bestFit="1" customWidth="1"/>
    <col min="9729" max="9729" width="8.42578125" customWidth="1"/>
    <col min="9730" max="9730" width="24.28515625" customWidth="1"/>
    <col min="9731" max="9731" width="21" customWidth="1"/>
    <col min="9732" max="9732" width="16.7109375" customWidth="1"/>
    <col min="9733" max="9733" width="15.7109375" bestFit="1" customWidth="1"/>
    <col min="9734" max="9734" width="16.42578125" customWidth="1"/>
    <col min="9735" max="9735" width="14.7109375" bestFit="1" customWidth="1"/>
    <col min="9736" max="9736" width="15.42578125" customWidth="1"/>
    <col min="9737" max="9737" width="14.7109375" customWidth="1"/>
    <col min="9738" max="9738" width="15.7109375" customWidth="1"/>
    <col min="9739" max="9739" width="15.5703125" customWidth="1"/>
    <col min="9740" max="9740" width="15.7109375" customWidth="1"/>
    <col min="9741" max="9741" width="15.28515625" customWidth="1"/>
    <col min="9742" max="9742" width="16.28515625" customWidth="1"/>
    <col min="9743" max="9743" width="15.7109375" bestFit="1" customWidth="1"/>
    <col min="9744" max="9744" width="14.7109375" bestFit="1" customWidth="1"/>
    <col min="9745" max="9745" width="16.7109375" customWidth="1"/>
    <col min="9746" max="9746" width="23.5703125" customWidth="1"/>
    <col min="9747" max="9747" width="20.28515625" customWidth="1"/>
    <col min="9748" max="9749" width="17.42578125" customWidth="1"/>
    <col min="9980" max="9980" width="3.7109375" bestFit="1" customWidth="1"/>
    <col min="9981" max="9981" width="3" bestFit="1" customWidth="1"/>
    <col min="9982" max="9982" width="3.28515625" bestFit="1" customWidth="1"/>
    <col min="9983" max="9983" width="3" bestFit="1" customWidth="1"/>
    <col min="9984" max="9984" width="6.5703125" bestFit="1" customWidth="1"/>
    <col min="9985" max="9985" width="8.42578125" customWidth="1"/>
    <col min="9986" max="9986" width="24.28515625" customWidth="1"/>
    <col min="9987" max="9987" width="21" customWidth="1"/>
    <col min="9988" max="9988" width="16.7109375" customWidth="1"/>
    <col min="9989" max="9989" width="15.7109375" bestFit="1" customWidth="1"/>
    <col min="9990" max="9990" width="16.42578125" customWidth="1"/>
    <col min="9991" max="9991" width="14.7109375" bestFit="1" customWidth="1"/>
    <col min="9992" max="9992" width="15.42578125" customWidth="1"/>
    <col min="9993" max="9993" width="14.7109375" customWidth="1"/>
    <col min="9994" max="9994" width="15.7109375" customWidth="1"/>
    <col min="9995" max="9995" width="15.5703125" customWidth="1"/>
    <col min="9996" max="9996" width="15.7109375" customWidth="1"/>
    <col min="9997" max="9997" width="15.28515625" customWidth="1"/>
    <col min="9998" max="9998" width="16.28515625" customWidth="1"/>
    <col min="9999" max="9999" width="15.7109375" bestFit="1" customWidth="1"/>
    <col min="10000" max="10000" width="14.7109375" bestFit="1" customWidth="1"/>
    <col min="10001" max="10001" width="16.7109375" customWidth="1"/>
    <col min="10002" max="10002" width="23.5703125" customWidth="1"/>
    <col min="10003" max="10003" width="20.28515625" customWidth="1"/>
    <col min="10004" max="10005" width="17.42578125" customWidth="1"/>
    <col min="10236" max="10236" width="3.7109375" bestFit="1" customWidth="1"/>
    <col min="10237" max="10237" width="3" bestFit="1" customWidth="1"/>
    <col min="10238" max="10238" width="3.28515625" bestFit="1" customWidth="1"/>
    <col min="10239" max="10239" width="3" bestFit="1" customWidth="1"/>
    <col min="10240" max="10240" width="6.5703125" bestFit="1" customWidth="1"/>
    <col min="10241" max="10241" width="8.42578125" customWidth="1"/>
    <col min="10242" max="10242" width="24.28515625" customWidth="1"/>
    <col min="10243" max="10243" width="21" customWidth="1"/>
    <col min="10244" max="10244" width="16.7109375" customWidth="1"/>
    <col min="10245" max="10245" width="15.7109375" bestFit="1" customWidth="1"/>
    <col min="10246" max="10246" width="16.42578125" customWidth="1"/>
    <col min="10247" max="10247" width="14.7109375" bestFit="1" customWidth="1"/>
    <col min="10248" max="10248" width="15.42578125" customWidth="1"/>
    <col min="10249" max="10249" width="14.7109375" customWidth="1"/>
    <col min="10250" max="10250" width="15.7109375" customWidth="1"/>
    <col min="10251" max="10251" width="15.5703125" customWidth="1"/>
    <col min="10252" max="10252" width="15.7109375" customWidth="1"/>
    <col min="10253" max="10253" width="15.28515625" customWidth="1"/>
    <col min="10254" max="10254" width="16.28515625" customWidth="1"/>
    <col min="10255" max="10255" width="15.7109375" bestFit="1" customWidth="1"/>
    <col min="10256" max="10256" width="14.7109375" bestFit="1" customWidth="1"/>
    <col min="10257" max="10257" width="16.7109375" customWidth="1"/>
    <col min="10258" max="10258" width="23.5703125" customWidth="1"/>
    <col min="10259" max="10259" width="20.28515625" customWidth="1"/>
    <col min="10260" max="10261" width="17.42578125" customWidth="1"/>
    <col min="10492" max="10492" width="3.7109375" bestFit="1" customWidth="1"/>
    <col min="10493" max="10493" width="3" bestFit="1" customWidth="1"/>
    <col min="10494" max="10494" width="3.28515625" bestFit="1" customWidth="1"/>
    <col min="10495" max="10495" width="3" bestFit="1" customWidth="1"/>
    <col min="10496" max="10496" width="6.5703125" bestFit="1" customWidth="1"/>
    <col min="10497" max="10497" width="8.42578125" customWidth="1"/>
    <col min="10498" max="10498" width="24.28515625" customWidth="1"/>
    <col min="10499" max="10499" width="21" customWidth="1"/>
    <col min="10500" max="10500" width="16.7109375" customWidth="1"/>
    <col min="10501" max="10501" width="15.7109375" bestFit="1" customWidth="1"/>
    <col min="10502" max="10502" width="16.42578125" customWidth="1"/>
    <col min="10503" max="10503" width="14.7109375" bestFit="1" customWidth="1"/>
    <col min="10504" max="10504" width="15.42578125" customWidth="1"/>
    <col min="10505" max="10505" width="14.7109375" customWidth="1"/>
    <col min="10506" max="10506" width="15.7109375" customWidth="1"/>
    <col min="10507" max="10507" width="15.5703125" customWidth="1"/>
    <col min="10508" max="10508" width="15.7109375" customWidth="1"/>
    <col min="10509" max="10509" width="15.28515625" customWidth="1"/>
    <col min="10510" max="10510" width="16.28515625" customWidth="1"/>
    <col min="10511" max="10511" width="15.7109375" bestFit="1" customWidth="1"/>
    <col min="10512" max="10512" width="14.7109375" bestFit="1" customWidth="1"/>
    <col min="10513" max="10513" width="16.7109375" customWidth="1"/>
    <col min="10514" max="10514" width="23.5703125" customWidth="1"/>
    <col min="10515" max="10515" width="20.28515625" customWidth="1"/>
    <col min="10516" max="10517" width="17.42578125" customWidth="1"/>
    <col min="10748" max="10748" width="3.7109375" bestFit="1" customWidth="1"/>
    <col min="10749" max="10749" width="3" bestFit="1" customWidth="1"/>
    <col min="10750" max="10750" width="3.28515625" bestFit="1" customWidth="1"/>
    <col min="10751" max="10751" width="3" bestFit="1" customWidth="1"/>
    <col min="10752" max="10752" width="6.5703125" bestFit="1" customWidth="1"/>
    <col min="10753" max="10753" width="8.42578125" customWidth="1"/>
    <col min="10754" max="10754" width="24.28515625" customWidth="1"/>
    <col min="10755" max="10755" width="21" customWidth="1"/>
    <col min="10756" max="10756" width="16.7109375" customWidth="1"/>
    <col min="10757" max="10757" width="15.7109375" bestFit="1" customWidth="1"/>
    <col min="10758" max="10758" width="16.42578125" customWidth="1"/>
    <col min="10759" max="10759" width="14.7109375" bestFit="1" customWidth="1"/>
    <col min="10760" max="10760" width="15.42578125" customWidth="1"/>
    <col min="10761" max="10761" width="14.7109375" customWidth="1"/>
    <col min="10762" max="10762" width="15.7109375" customWidth="1"/>
    <col min="10763" max="10763" width="15.5703125" customWidth="1"/>
    <col min="10764" max="10764" width="15.7109375" customWidth="1"/>
    <col min="10765" max="10765" width="15.28515625" customWidth="1"/>
    <col min="10766" max="10766" width="16.28515625" customWidth="1"/>
    <col min="10767" max="10767" width="15.7109375" bestFit="1" customWidth="1"/>
    <col min="10768" max="10768" width="14.7109375" bestFit="1" customWidth="1"/>
    <col min="10769" max="10769" width="16.7109375" customWidth="1"/>
    <col min="10770" max="10770" width="23.5703125" customWidth="1"/>
    <col min="10771" max="10771" width="20.28515625" customWidth="1"/>
    <col min="10772" max="10773" width="17.42578125" customWidth="1"/>
    <col min="11004" max="11004" width="3.7109375" bestFit="1" customWidth="1"/>
    <col min="11005" max="11005" width="3" bestFit="1" customWidth="1"/>
    <col min="11006" max="11006" width="3.28515625" bestFit="1" customWidth="1"/>
    <col min="11007" max="11007" width="3" bestFit="1" customWidth="1"/>
    <col min="11008" max="11008" width="6.5703125" bestFit="1" customWidth="1"/>
    <col min="11009" max="11009" width="8.42578125" customWidth="1"/>
    <col min="11010" max="11010" width="24.28515625" customWidth="1"/>
    <col min="11011" max="11011" width="21" customWidth="1"/>
    <col min="11012" max="11012" width="16.7109375" customWidth="1"/>
    <col min="11013" max="11013" width="15.7109375" bestFit="1" customWidth="1"/>
    <col min="11014" max="11014" width="16.42578125" customWidth="1"/>
    <col min="11015" max="11015" width="14.7109375" bestFit="1" customWidth="1"/>
    <col min="11016" max="11016" width="15.42578125" customWidth="1"/>
    <col min="11017" max="11017" width="14.7109375" customWidth="1"/>
    <col min="11018" max="11018" width="15.7109375" customWidth="1"/>
    <col min="11019" max="11019" width="15.5703125" customWidth="1"/>
    <col min="11020" max="11020" width="15.7109375" customWidth="1"/>
    <col min="11021" max="11021" width="15.28515625" customWidth="1"/>
    <col min="11022" max="11022" width="16.28515625" customWidth="1"/>
    <col min="11023" max="11023" width="15.7109375" bestFit="1" customWidth="1"/>
    <col min="11024" max="11024" width="14.7109375" bestFit="1" customWidth="1"/>
    <col min="11025" max="11025" width="16.7109375" customWidth="1"/>
    <col min="11026" max="11026" width="23.5703125" customWidth="1"/>
    <col min="11027" max="11027" width="20.28515625" customWidth="1"/>
    <col min="11028" max="11029" width="17.42578125" customWidth="1"/>
    <col min="11260" max="11260" width="3.7109375" bestFit="1" customWidth="1"/>
    <col min="11261" max="11261" width="3" bestFit="1" customWidth="1"/>
    <col min="11262" max="11262" width="3.28515625" bestFit="1" customWidth="1"/>
    <col min="11263" max="11263" width="3" bestFit="1" customWidth="1"/>
    <col min="11264" max="11264" width="6.5703125" bestFit="1" customWidth="1"/>
    <col min="11265" max="11265" width="8.42578125" customWidth="1"/>
    <col min="11266" max="11266" width="24.28515625" customWidth="1"/>
    <col min="11267" max="11267" width="21" customWidth="1"/>
    <col min="11268" max="11268" width="16.7109375" customWidth="1"/>
    <col min="11269" max="11269" width="15.7109375" bestFit="1" customWidth="1"/>
    <col min="11270" max="11270" width="16.42578125" customWidth="1"/>
    <col min="11271" max="11271" width="14.7109375" bestFit="1" customWidth="1"/>
    <col min="11272" max="11272" width="15.42578125" customWidth="1"/>
    <col min="11273" max="11273" width="14.7109375" customWidth="1"/>
    <col min="11274" max="11274" width="15.7109375" customWidth="1"/>
    <col min="11275" max="11275" width="15.5703125" customWidth="1"/>
    <col min="11276" max="11276" width="15.7109375" customWidth="1"/>
    <col min="11277" max="11277" width="15.28515625" customWidth="1"/>
    <col min="11278" max="11278" width="16.28515625" customWidth="1"/>
    <col min="11279" max="11279" width="15.7109375" bestFit="1" customWidth="1"/>
    <col min="11280" max="11280" width="14.7109375" bestFit="1" customWidth="1"/>
    <col min="11281" max="11281" width="16.7109375" customWidth="1"/>
    <col min="11282" max="11282" width="23.5703125" customWidth="1"/>
    <col min="11283" max="11283" width="20.28515625" customWidth="1"/>
    <col min="11284" max="11285" width="17.42578125" customWidth="1"/>
    <col min="11516" max="11516" width="3.7109375" bestFit="1" customWidth="1"/>
    <col min="11517" max="11517" width="3" bestFit="1" customWidth="1"/>
    <col min="11518" max="11518" width="3.28515625" bestFit="1" customWidth="1"/>
    <col min="11519" max="11519" width="3" bestFit="1" customWidth="1"/>
    <col min="11520" max="11520" width="6.5703125" bestFit="1" customWidth="1"/>
    <col min="11521" max="11521" width="8.42578125" customWidth="1"/>
    <col min="11522" max="11522" width="24.28515625" customWidth="1"/>
    <col min="11523" max="11523" width="21" customWidth="1"/>
    <col min="11524" max="11524" width="16.7109375" customWidth="1"/>
    <col min="11525" max="11525" width="15.7109375" bestFit="1" customWidth="1"/>
    <col min="11526" max="11526" width="16.42578125" customWidth="1"/>
    <col min="11527" max="11527" width="14.7109375" bestFit="1" customWidth="1"/>
    <col min="11528" max="11528" width="15.42578125" customWidth="1"/>
    <col min="11529" max="11529" width="14.7109375" customWidth="1"/>
    <col min="11530" max="11530" width="15.7109375" customWidth="1"/>
    <col min="11531" max="11531" width="15.5703125" customWidth="1"/>
    <col min="11532" max="11532" width="15.7109375" customWidth="1"/>
    <col min="11533" max="11533" width="15.28515625" customWidth="1"/>
    <col min="11534" max="11534" width="16.28515625" customWidth="1"/>
    <col min="11535" max="11535" width="15.7109375" bestFit="1" customWidth="1"/>
    <col min="11536" max="11536" width="14.7109375" bestFit="1" customWidth="1"/>
    <col min="11537" max="11537" width="16.7109375" customWidth="1"/>
    <col min="11538" max="11538" width="23.5703125" customWidth="1"/>
    <col min="11539" max="11539" width="20.28515625" customWidth="1"/>
    <col min="11540" max="11541" width="17.42578125" customWidth="1"/>
    <col min="11772" max="11772" width="3.7109375" bestFit="1" customWidth="1"/>
    <col min="11773" max="11773" width="3" bestFit="1" customWidth="1"/>
    <col min="11774" max="11774" width="3.28515625" bestFit="1" customWidth="1"/>
    <col min="11775" max="11775" width="3" bestFit="1" customWidth="1"/>
    <col min="11776" max="11776" width="6.5703125" bestFit="1" customWidth="1"/>
    <col min="11777" max="11777" width="8.42578125" customWidth="1"/>
    <col min="11778" max="11778" width="24.28515625" customWidth="1"/>
    <col min="11779" max="11779" width="21" customWidth="1"/>
    <col min="11780" max="11780" width="16.7109375" customWidth="1"/>
    <col min="11781" max="11781" width="15.7109375" bestFit="1" customWidth="1"/>
    <col min="11782" max="11782" width="16.42578125" customWidth="1"/>
    <col min="11783" max="11783" width="14.7109375" bestFit="1" customWidth="1"/>
    <col min="11784" max="11784" width="15.42578125" customWidth="1"/>
    <col min="11785" max="11785" width="14.7109375" customWidth="1"/>
    <col min="11786" max="11786" width="15.7109375" customWidth="1"/>
    <col min="11787" max="11787" width="15.5703125" customWidth="1"/>
    <col min="11788" max="11788" width="15.7109375" customWidth="1"/>
    <col min="11789" max="11789" width="15.28515625" customWidth="1"/>
    <col min="11790" max="11790" width="16.28515625" customWidth="1"/>
    <col min="11791" max="11791" width="15.7109375" bestFit="1" customWidth="1"/>
    <col min="11792" max="11792" width="14.7109375" bestFit="1" customWidth="1"/>
    <col min="11793" max="11793" width="16.7109375" customWidth="1"/>
    <col min="11794" max="11794" width="23.5703125" customWidth="1"/>
    <col min="11795" max="11795" width="20.28515625" customWidth="1"/>
    <col min="11796" max="11797" width="17.42578125" customWidth="1"/>
    <col min="12028" max="12028" width="3.7109375" bestFit="1" customWidth="1"/>
    <col min="12029" max="12029" width="3" bestFit="1" customWidth="1"/>
    <col min="12030" max="12030" width="3.28515625" bestFit="1" customWidth="1"/>
    <col min="12031" max="12031" width="3" bestFit="1" customWidth="1"/>
    <col min="12032" max="12032" width="6.5703125" bestFit="1" customWidth="1"/>
    <col min="12033" max="12033" width="8.42578125" customWidth="1"/>
    <col min="12034" max="12034" width="24.28515625" customWidth="1"/>
    <col min="12035" max="12035" width="21" customWidth="1"/>
    <col min="12036" max="12036" width="16.7109375" customWidth="1"/>
    <col min="12037" max="12037" width="15.7109375" bestFit="1" customWidth="1"/>
    <col min="12038" max="12038" width="16.42578125" customWidth="1"/>
    <col min="12039" max="12039" width="14.7109375" bestFit="1" customWidth="1"/>
    <col min="12040" max="12040" width="15.42578125" customWidth="1"/>
    <col min="12041" max="12041" width="14.7109375" customWidth="1"/>
    <col min="12042" max="12042" width="15.7109375" customWidth="1"/>
    <col min="12043" max="12043" width="15.5703125" customWidth="1"/>
    <col min="12044" max="12044" width="15.7109375" customWidth="1"/>
    <col min="12045" max="12045" width="15.28515625" customWidth="1"/>
    <col min="12046" max="12046" width="16.28515625" customWidth="1"/>
    <col min="12047" max="12047" width="15.7109375" bestFit="1" customWidth="1"/>
    <col min="12048" max="12048" width="14.7109375" bestFit="1" customWidth="1"/>
    <col min="12049" max="12049" width="16.7109375" customWidth="1"/>
    <col min="12050" max="12050" width="23.5703125" customWidth="1"/>
    <col min="12051" max="12051" width="20.28515625" customWidth="1"/>
    <col min="12052" max="12053" width="17.42578125" customWidth="1"/>
    <col min="12284" max="12284" width="3.7109375" bestFit="1" customWidth="1"/>
    <col min="12285" max="12285" width="3" bestFit="1" customWidth="1"/>
    <col min="12286" max="12286" width="3.28515625" bestFit="1" customWidth="1"/>
    <col min="12287" max="12287" width="3" bestFit="1" customWidth="1"/>
    <col min="12288" max="12288" width="6.5703125" bestFit="1" customWidth="1"/>
    <col min="12289" max="12289" width="8.42578125" customWidth="1"/>
    <col min="12290" max="12290" width="24.28515625" customWidth="1"/>
    <col min="12291" max="12291" width="21" customWidth="1"/>
    <col min="12292" max="12292" width="16.7109375" customWidth="1"/>
    <col min="12293" max="12293" width="15.7109375" bestFit="1" customWidth="1"/>
    <col min="12294" max="12294" width="16.42578125" customWidth="1"/>
    <col min="12295" max="12295" width="14.7109375" bestFit="1" customWidth="1"/>
    <col min="12296" max="12296" width="15.42578125" customWidth="1"/>
    <col min="12297" max="12297" width="14.7109375" customWidth="1"/>
    <col min="12298" max="12298" width="15.7109375" customWidth="1"/>
    <col min="12299" max="12299" width="15.5703125" customWidth="1"/>
    <col min="12300" max="12300" width="15.7109375" customWidth="1"/>
    <col min="12301" max="12301" width="15.28515625" customWidth="1"/>
    <col min="12302" max="12302" width="16.28515625" customWidth="1"/>
    <col min="12303" max="12303" width="15.7109375" bestFit="1" customWidth="1"/>
    <col min="12304" max="12304" width="14.7109375" bestFit="1" customWidth="1"/>
    <col min="12305" max="12305" width="16.7109375" customWidth="1"/>
    <col min="12306" max="12306" width="23.5703125" customWidth="1"/>
    <col min="12307" max="12307" width="20.28515625" customWidth="1"/>
    <col min="12308" max="12309" width="17.42578125" customWidth="1"/>
    <col min="12540" max="12540" width="3.7109375" bestFit="1" customWidth="1"/>
    <col min="12541" max="12541" width="3" bestFit="1" customWidth="1"/>
    <col min="12542" max="12542" width="3.28515625" bestFit="1" customWidth="1"/>
    <col min="12543" max="12543" width="3" bestFit="1" customWidth="1"/>
    <col min="12544" max="12544" width="6.5703125" bestFit="1" customWidth="1"/>
    <col min="12545" max="12545" width="8.42578125" customWidth="1"/>
    <col min="12546" max="12546" width="24.28515625" customWidth="1"/>
    <col min="12547" max="12547" width="21" customWidth="1"/>
    <col min="12548" max="12548" width="16.7109375" customWidth="1"/>
    <col min="12549" max="12549" width="15.7109375" bestFit="1" customWidth="1"/>
    <col min="12550" max="12550" width="16.42578125" customWidth="1"/>
    <col min="12551" max="12551" width="14.7109375" bestFit="1" customWidth="1"/>
    <col min="12552" max="12552" width="15.42578125" customWidth="1"/>
    <col min="12553" max="12553" width="14.7109375" customWidth="1"/>
    <col min="12554" max="12554" width="15.7109375" customWidth="1"/>
    <col min="12555" max="12555" width="15.5703125" customWidth="1"/>
    <col min="12556" max="12556" width="15.7109375" customWidth="1"/>
    <col min="12557" max="12557" width="15.28515625" customWidth="1"/>
    <col min="12558" max="12558" width="16.28515625" customWidth="1"/>
    <col min="12559" max="12559" width="15.7109375" bestFit="1" customWidth="1"/>
    <col min="12560" max="12560" width="14.7109375" bestFit="1" customWidth="1"/>
    <col min="12561" max="12561" width="16.7109375" customWidth="1"/>
    <col min="12562" max="12562" width="23.5703125" customWidth="1"/>
    <col min="12563" max="12563" width="20.28515625" customWidth="1"/>
    <col min="12564" max="12565" width="17.42578125" customWidth="1"/>
    <col min="12796" max="12796" width="3.7109375" bestFit="1" customWidth="1"/>
    <col min="12797" max="12797" width="3" bestFit="1" customWidth="1"/>
    <col min="12798" max="12798" width="3.28515625" bestFit="1" customWidth="1"/>
    <col min="12799" max="12799" width="3" bestFit="1" customWidth="1"/>
    <col min="12800" max="12800" width="6.5703125" bestFit="1" customWidth="1"/>
    <col min="12801" max="12801" width="8.42578125" customWidth="1"/>
    <col min="12802" max="12802" width="24.28515625" customWidth="1"/>
    <col min="12803" max="12803" width="21" customWidth="1"/>
    <col min="12804" max="12804" width="16.7109375" customWidth="1"/>
    <col min="12805" max="12805" width="15.7109375" bestFit="1" customWidth="1"/>
    <col min="12806" max="12806" width="16.42578125" customWidth="1"/>
    <col min="12807" max="12807" width="14.7109375" bestFit="1" customWidth="1"/>
    <col min="12808" max="12808" width="15.42578125" customWidth="1"/>
    <col min="12809" max="12809" width="14.7109375" customWidth="1"/>
    <col min="12810" max="12810" width="15.7109375" customWidth="1"/>
    <col min="12811" max="12811" width="15.5703125" customWidth="1"/>
    <col min="12812" max="12812" width="15.7109375" customWidth="1"/>
    <col min="12813" max="12813" width="15.28515625" customWidth="1"/>
    <col min="12814" max="12814" width="16.28515625" customWidth="1"/>
    <col min="12815" max="12815" width="15.7109375" bestFit="1" customWidth="1"/>
    <col min="12816" max="12816" width="14.7109375" bestFit="1" customWidth="1"/>
    <col min="12817" max="12817" width="16.7109375" customWidth="1"/>
    <col min="12818" max="12818" width="23.5703125" customWidth="1"/>
    <col min="12819" max="12819" width="20.28515625" customWidth="1"/>
    <col min="12820" max="12821" width="17.42578125" customWidth="1"/>
    <col min="13052" max="13052" width="3.7109375" bestFit="1" customWidth="1"/>
    <col min="13053" max="13053" width="3" bestFit="1" customWidth="1"/>
    <col min="13054" max="13054" width="3.28515625" bestFit="1" customWidth="1"/>
    <col min="13055" max="13055" width="3" bestFit="1" customWidth="1"/>
    <col min="13056" max="13056" width="6.5703125" bestFit="1" customWidth="1"/>
    <col min="13057" max="13057" width="8.42578125" customWidth="1"/>
    <col min="13058" max="13058" width="24.28515625" customWidth="1"/>
    <col min="13059" max="13059" width="21" customWidth="1"/>
    <col min="13060" max="13060" width="16.7109375" customWidth="1"/>
    <col min="13061" max="13061" width="15.7109375" bestFit="1" customWidth="1"/>
    <col min="13062" max="13062" width="16.42578125" customWidth="1"/>
    <col min="13063" max="13063" width="14.7109375" bestFit="1" customWidth="1"/>
    <col min="13064" max="13064" width="15.42578125" customWidth="1"/>
    <col min="13065" max="13065" width="14.7109375" customWidth="1"/>
    <col min="13066" max="13066" width="15.7109375" customWidth="1"/>
    <col min="13067" max="13067" width="15.5703125" customWidth="1"/>
    <col min="13068" max="13068" width="15.7109375" customWidth="1"/>
    <col min="13069" max="13069" width="15.28515625" customWidth="1"/>
    <col min="13070" max="13070" width="16.28515625" customWidth="1"/>
    <col min="13071" max="13071" width="15.7109375" bestFit="1" customWidth="1"/>
    <col min="13072" max="13072" width="14.7109375" bestFit="1" customWidth="1"/>
    <col min="13073" max="13073" width="16.7109375" customWidth="1"/>
    <col min="13074" max="13074" width="23.5703125" customWidth="1"/>
    <col min="13075" max="13075" width="20.28515625" customWidth="1"/>
    <col min="13076" max="13077" width="17.42578125" customWidth="1"/>
    <col min="13308" max="13308" width="3.7109375" bestFit="1" customWidth="1"/>
    <col min="13309" max="13309" width="3" bestFit="1" customWidth="1"/>
    <col min="13310" max="13310" width="3.28515625" bestFit="1" customWidth="1"/>
    <col min="13311" max="13311" width="3" bestFit="1" customWidth="1"/>
    <col min="13312" max="13312" width="6.5703125" bestFit="1" customWidth="1"/>
    <col min="13313" max="13313" width="8.42578125" customWidth="1"/>
    <col min="13314" max="13314" width="24.28515625" customWidth="1"/>
    <col min="13315" max="13315" width="21" customWidth="1"/>
    <col min="13316" max="13316" width="16.7109375" customWidth="1"/>
    <col min="13317" max="13317" width="15.7109375" bestFit="1" customWidth="1"/>
    <col min="13318" max="13318" width="16.42578125" customWidth="1"/>
    <col min="13319" max="13319" width="14.7109375" bestFit="1" customWidth="1"/>
    <col min="13320" max="13320" width="15.42578125" customWidth="1"/>
    <col min="13321" max="13321" width="14.7109375" customWidth="1"/>
    <col min="13322" max="13322" width="15.7109375" customWidth="1"/>
    <col min="13323" max="13323" width="15.5703125" customWidth="1"/>
    <col min="13324" max="13324" width="15.7109375" customWidth="1"/>
    <col min="13325" max="13325" width="15.28515625" customWidth="1"/>
    <col min="13326" max="13326" width="16.28515625" customWidth="1"/>
    <col min="13327" max="13327" width="15.7109375" bestFit="1" customWidth="1"/>
    <col min="13328" max="13328" width="14.7109375" bestFit="1" customWidth="1"/>
    <col min="13329" max="13329" width="16.7109375" customWidth="1"/>
    <col min="13330" max="13330" width="23.5703125" customWidth="1"/>
    <col min="13331" max="13331" width="20.28515625" customWidth="1"/>
    <col min="13332" max="13333" width="17.42578125" customWidth="1"/>
    <col min="13564" max="13564" width="3.7109375" bestFit="1" customWidth="1"/>
    <col min="13565" max="13565" width="3" bestFit="1" customWidth="1"/>
    <col min="13566" max="13566" width="3.28515625" bestFit="1" customWidth="1"/>
    <col min="13567" max="13567" width="3" bestFit="1" customWidth="1"/>
    <col min="13568" max="13568" width="6.5703125" bestFit="1" customWidth="1"/>
    <col min="13569" max="13569" width="8.42578125" customWidth="1"/>
    <col min="13570" max="13570" width="24.28515625" customWidth="1"/>
    <col min="13571" max="13571" width="21" customWidth="1"/>
    <col min="13572" max="13572" width="16.7109375" customWidth="1"/>
    <col min="13573" max="13573" width="15.7109375" bestFit="1" customWidth="1"/>
    <col min="13574" max="13574" width="16.42578125" customWidth="1"/>
    <col min="13575" max="13575" width="14.7109375" bestFit="1" customWidth="1"/>
    <col min="13576" max="13576" width="15.42578125" customWidth="1"/>
    <col min="13577" max="13577" width="14.7109375" customWidth="1"/>
    <col min="13578" max="13578" width="15.7109375" customWidth="1"/>
    <col min="13579" max="13579" width="15.5703125" customWidth="1"/>
    <col min="13580" max="13580" width="15.7109375" customWidth="1"/>
    <col min="13581" max="13581" width="15.28515625" customWidth="1"/>
    <col min="13582" max="13582" width="16.28515625" customWidth="1"/>
    <col min="13583" max="13583" width="15.7109375" bestFit="1" customWidth="1"/>
    <col min="13584" max="13584" width="14.7109375" bestFit="1" customWidth="1"/>
    <col min="13585" max="13585" width="16.7109375" customWidth="1"/>
    <col min="13586" max="13586" width="23.5703125" customWidth="1"/>
    <col min="13587" max="13587" width="20.28515625" customWidth="1"/>
    <col min="13588" max="13589" width="17.42578125" customWidth="1"/>
    <col min="13820" max="13820" width="3.7109375" bestFit="1" customWidth="1"/>
    <col min="13821" max="13821" width="3" bestFit="1" customWidth="1"/>
    <col min="13822" max="13822" width="3.28515625" bestFit="1" customWidth="1"/>
    <col min="13823" max="13823" width="3" bestFit="1" customWidth="1"/>
    <col min="13824" max="13824" width="6.5703125" bestFit="1" customWidth="1"/>
    <col min="13825" max="13825" width="8.42578125" customWidth="1"/>
    <col min="13826" max="13826" width="24.28515625" customWidth="1"/>
    <col min="13827" max="13827" width="21" customWidth="1"/>
    <col min="13828" max="13828" width="16.7109375" customWidth="1"/>
    <col min="13829" max="13829" width="15.7109375" bestFit="1" customWidth="1"/>
    <col min="13830" max="13830" width="16.42578125" customWidth="1"/>
    <col min="13831" max="13831" width="14.7109375" bestFit="1" customWidth="1"/>
    <col min="13832" max="13832" width="15.42578125" customWidth="1"/>
    <col min="13833" max="13833" width="14.7109375" customWidth="1"/>
    <col min="13834" max="13834" width="15.7109375" customWidth="1"/>
    <col min="13835" max="13835" width="15.5703125" customWidth="1"/>
    <col min="13836" max="13836" width="15.7109375" customWidth="1"/>
    <col min="13837" max="13837" width="15.28515625" customWidth="1"/>
    <col min="13838" max="13838" width="16.28515625" customWidth="1"/>
    <col min="13839" max="13839" width="15.7109375" bestFit="1" customWidth="1"/>
    <col min="13840" max="13840" width="14.7109375" bestFit="1" customWidth="1"/>
    <col min="13841" max="13841" width="16.7109375" customWidth="1"/>
    <col min="13842" max="13842" width="23.5703125" customWidth="1"/>
    <col min="13843" max="13843" width="20.28515625" customWidth="1"/>
    <col min="13844" max="13845" width="17.42578125" customWidth="1"/>
    <col min="14076" max="14076" width="3.7109375" bestFit="1" customWidth="1"/>
    <col min="14077" max="14077" width="3" bestFit="1" customWidth="1"/>
    <col min="14078" max="14078" width="3.28515625" bestFit="1" customWidth="1"/>
    <col min="14079" max="14079" width="3" bestFit="1" customWidth="1"/>
    <col min="14080" max="14080" width="6.5703125" bestFit="1" customWidth="1"/>
    <col min="14081" max="14081" width="8.42578125" customWidth="1"/>
    <col min="14082" max="14082" width="24.28515625" customWidth="1"/>
    <col min="14083" max="14083" width="21" customWidth="1"/>
    <col min="14084" max="14084" width="16.7109375" customWidth="1"/>
    <col min="14085" max="14085" width="15.7109375" bestFit="1" customWidth="1"/>
    <col min="14086" max="14086" width="16.42578125" customWidth="1"/>
    <col min="14087" max="14087" width="14.7109375" bestFit="1" customWidth="1"/>
    <col min="14088" max="14088" width="15.42578125" customWidth="1"/>
    <col min="14089" max="14089" width="14.7109375" customWidth="1"/>
    <col min="14090" max="14090" width="15.7109375" customWidth="1"/>
    <col min="14091" max="14091" width="15.5703125" customWidth="1"/>
    <col min="14092" max="14092" width="15.7109375" customWidth="1"/>
    <col min="14093" max="14093" width="15.28515625" customWidth="1"/>
    <col min="14094" max="14094" width="16.28515625" customWidth="1"/>
    <col min="14095" max="14095" width="15.7109375" bestFit="1" customWidth="1"/>
    <col min="14096" max="14096" width="14.7109375" bestFit="1" customWidth="1"/>
    <col min="14097" max="14097" width="16.7109375" customWidth="1"/>
    <col min="14098" max="14098" width="23.5703125" customWidth="1"/>
    <col min="14099" max="14099" width="20.28515625" customWidth="1"/>
    <col min="14100" max="14101" width="17.42578125" customWidth="1"/>
    <col min="14332" max="14332" width="3.7109375" bestFit="1" customWidth="1"/>
    <col min="14333" max="14333" width="3" bestFit="1" customWidth="1"/>
    <col min="14334" max="14334" width="3.28515625" bestFit="1" customWidth="1"/>
    <col min="14335" max="14335" width="3" bestFit="1" customWidth="1"/>
    <col min="14336" max="14336" width="6.5703125" bestFit="1" customWidth="1"/>
    <col min="14337" max="14337" width="8.42578125" customWidth="1"/>
    <col min="14338" max="14338" width="24.28515625" customWidth="1"/>
    <col min="14339" max="14339" width="21" customWidth="1"/>
    <col min="14340" max="14340" width="16.7109375" customWidth="1"/>
    <col min="14341" max="14341" width="15.7109375" bestFit="1" customWidth="1"/>
    <col min="14342" max="14342" width="16.42578125" customWidth="1"/>
    <col min="14343" max="14343" width="14.7109375" bestFit="1" customWidth="1"/>
    <col min="14344" max="14344" width="15.42578125" customWidth="1"/>
    <col min="14345" max="14345" width="14.7109375" customWidth="1"/>
    <col min="14346" max="14346" width="15.7109375" customWidth="1"/>
    <col min="14347" max="14347" width="15.5703125" customWidth="1"/>
    <col min="14348" max="14348" width="15.7109375" customWidth="1"/>
    <col min="14349" max="14349" width="15.28515625" customWidth="1"/>
    <col min="14350" max="14350" width="16.28515625" customWidth="1"/>
    <col min="14351" max="14351" width="15.7109375" bestFit="1" customWidth="1"/>
    <col min="14352" max="14352" width="14.7109375" bestFit="1" customWidth="1"/>
    <col min="14353" max="14353" width="16.7109375" customWidth="1"/>
    <col min="14354" max="14354" width="23.5703125" customWidth="1"/>
    <col min="14355" max="14355" width="20.28515625" customWidth="1"/>
    <col min="14356" max="14357" width="17.42578125" customWidth="1"/>
    <col min="14588" max="14588" width="3.7109375" bestFit="1" customWidth="1"/>
    <col min="14589" max="14589" width="3" bestFit="1" customWidth="1"/>
    <col min="14590" max="14590" width="3.28515625" bestFit="1" customWidth="1"/>
    <col min="14591" max="14591" width="3" bestFit="1" customWidth="1"/>
    <col min="14592" max="14592" width="6.5703125" bestFit="1" customWidth="1"/>
    <col min="14593" max="14593" width="8.42578125" customWidth="1"/>
    <col min="14594" max="14594" width="24.28515625" customWidth="1"/>
    <col min="14595" max="14595" width="21" customWidth="1"/>
    <col min="14596" max="14596" width="16.7109375" customWidth="1"/>
    <col min="14597" max="14597" width="15.7109375" bestFit="1" customWidth="1"/>
    <col min="14598" max="14598" width="16.42578125" customWidth="1"/>
    <col min="14599" max="14599" width="14.7109375" bestFit="1" customWidth="1"/>
    <col min="14600" max="14600" width="15.42578125" customWidth="1"/>
    <col min="14601" max="14601" width="14.7109375" customWidth="1"/>
    <col min="14602" max="14602" width="15.7109375" customWidth="1"/>
    <col min="14603" max="14603" width="15.5703125" customWidth="1"/>
    <col min="14604" max="14604" width="15.7109375" customWidth="1"/>
    <col min="14605" max="14605" width="15.28515625" customWidth="1"/>
    <col min="14606" max="14606" width="16.28515625" customWidth="1"/>
    <col min="14607" max="14607" width="15.7109375" bestFit="1" customWidth="1"/>
    <col min="14608" max="14608" width="14.7109375" bestFit="1" customWidth="1"/>
    <col min="14609" max="14609" width="16.7109375" customWidth="1"/>
    <col min="14610" max="14610" width="23.5703125" customWidth="1"/>
    <col min="14611" max="14611" width="20.28515625" customWidth="1"/>
    <col min="14612" max="14613" width="17.42578125" customWidth="1"/>
    <col min="14844" max="14844" width="3.7109375" bestFit="1" customWidth="1"/>
    <col min="14845" max="14845" width="3" bestFit="1" customWidth="1"/>
    <col min="14846" max="14846" width="3.28515625" bestFit="1" customWidth="1"/>
    <col min="14847" max="14847" width="3" bestFit="1" customWidth="1"/>
    <col min="14848" max="14848" width="6.5703125" bestFit="1" customWidth="1"/>
    <col min="14849" max="14849" width="8.42578125" customWidth="1"/>
    <col min="14850" max="14850" width="24.28515625" customWidth="1"/>
    <col min="14851" max="14851" width="21" customWidth="1"/>
    <col min="14852" max="14852" width="16.7109375" customWidth="1"/>
    <col min="14853" max="14853" width="15.7109375" bestFit="1" customWidth="1"/>
    <col min="14854" max="14854" width="16.42578125" customWidth="1"/>
    <col min="14855" max="14855" width="14.7109375" bestFit="1" customWidth="1"/>
    <col min="14856" max="14856" width="15.42578125" customWidth="1"/>
    <col min="14857" max="14857" width="14.7109375" customWidth="1"/>
    <col min="14858" max="14858" width="15.7109375" customWidth="1"/>
    <col min="14859" max="14859" width="15.5703125" customWidth="1"/>
    <col min="14860" max="14860" width="15.7109375" customWidth="1"/>
    <col min="14861" max="14861" width="15.28515625" customWidth="1"/>
    <col min="14862" max="14862" width="16.28515625" customWidth="1"/>
    <col min="14863" max="14863" width="15.7109375" bestFit="1" customWidth="1"/>
    <col min="14864" max="14864" width="14.7109375" bestFit="1" customWidth="1"/>
    <col min="14865" max="14865" width="16.7109375" customWidth="1"/>
    <col min="14866" max="14866" width="23.5703125" customWidth="1"/>
    <col min="14867" max="14867" width="20.28515625" customWidth="1"/>
    <col min="14868" max="14869" width="17.42578125" customWidth="1"/>
    <col min="15100" max="15100" width="3.7109375" bestFit="1" customWidth="1"/>
    <col min="15101" max="15101" width="3" bestFit="1" customWidth="1"/>
    <col min="15102" max="15102" width="3.28515625" bestFit="1" customWidth="1"/>
    <col min="15103" max="15103" width="3" bestFit="1" customWidth="1"/>
    <col min="15104" max="15104" width="6.5703125" bestFit="1" customWidth="1"/>
    <col min="15105" max="15105" width="8.42578125" customWidth="1"/>
    <col min="15106" max="15106" width="24.28515625" customWidth="1"/>
    <col min="15107" max="15107" width="21" customWidth="1"/>
    <col min="15108" max="15108" width="16.7109375" customWidth="1"/>
    <col min="15109" max="15109" width="15.7109375" bestFit="1" customWidth="1"/>
    <col min="15110" max="15110" width="16.42578125" customWidth="1"/>
    <col min="15111" max="15111" width="14.7109375" bestFit="1" customWidth="1"/>
    <col min="15112" max="15112" width="15.42578125" customWidth="1"/>
    <col min="15113" max="15113" width="14.7109375" customWidth="1"/>
    <col min="15114" max="15114" width="15.7109375" customWidth="1"/>
    <col min="15115" max="15115" width="15.5703125" customWidth="1"/>
    <col min="15116" max="15116" width="15.7109375" customWidth="1"/>
    <col min="15117" max="15117" width="15.28515625" customWidth="1"/>
    <col min="15118" max="15118" width="16.28515625" customWidth="1"/>
    <col min="15119" max="15119" width="15.7109375" bestFit="1" customWidth="1"/>
    <col min="15120" max="15120" width="14.7109375" bestFit="1" customWidth="1"/>
    <col min="15121" max="15121" width="16.7109375" customWidth="1"/>
    <col min="15122" max="15122" width="23.5703125" customWidth="1"/>
    <col min="15123" max="15123" width="20.28515625" customWidth="1"/>
    <col min="15124" max="15125" width="17.42578125" customWidth="1"/>
    <col min="15356" max="15356" width="3.7109375" bestFit="1" customWidth="1"/>
    <col min="15357" max="15357" width="3" bestFit="1" customWidth="1"/>
    <col min="15358" max="15358" width="3.28515625" bestFit="1" customWidth="1"/>
    <col min="15359" max="15359" width="3" bestFit="1" customWidth="1"/>
    <col min="15360" max="15360" width="6.5703125" bestFit="1" customWidth="1"/>
    <col min="15361" max="15361" width="8.42578125" customWidth="1"/>
    <col min="15362" max="15362" width="24.28515625" customWidth="1"/>
    <col min="15363" max="15363" width="21" customWidth="1"/>
    <col min="15364" max="15364" width="16.7109375" customWidth="1"/>
    <col min="15365" max="15365" width="15.7109375" bestFit="1" customWidth="1"/>
    <col min="15366" max="15366" width="16.42578125" customWidth="1"/>
    <col min="15367" max="15367" width="14.7109375" bestFit="1" customWidth="1"/>
    <col min="15368" max="15368" width="15.42578125" customWidth="1"/>
    <col min="15369" max="15369" width="14.7109375" customWidth="1"/>
    <col min="15370" max="15370" width="15.7109375" customWidth="1"/>
    <col min="15371" max="15371" width="15.5703125" customWidth="1"/>
    <col min="15372" max="15372" width="15.7109375" customWidth="1"/>
    <col min="15373" max="15373" width="15.28515625" customWidth="1"/>
    <col min="15374" max="15374" width="16.28515625" customWidth="1"/>
    <col min="15375" max="15375" width="15.7109375" bestFit="1" customWidth="1"/>
    <col min="15376" max="15376" width="14.7109375" bestFit="1" customWidth="1"/>
    <col min="15377" max="15377" width="16.7109375" customWidth="1"/>
    <col min="15378" max="15378" width="23.5703125" customWidth="1"/>
    <col min="15379" max="15379" width="20.28515625" customWidth="1"/>
    <col min="15380" max="15381" width="17.42578125" customWidth="1"/>
    <col min="15612" max="15612" width="3.7109375" bestFit="1" customWidth="1"/>
    <col min="15613" max="15613" width="3" bestFit="1" customWidth="1"/>
    <col min="15614" max="15614" width="3.28515625" bestFit="1" customWidth="1"/>
    <col min="15615" max="15615" width="3" bestFit="1" customWidth="1"/>
    <col min="15616" max="15616" width="6.5703125" bestFit="1" customWidth="1"/>
    <col min="15617" max="15617" width="8.42578125" customWidth="1"/>
    <col min="15618" max="15618" width="24.28515625" customWidth="1"/>
    <col min="15619" max="15619" width="21" customWidth="1"/>
    <col min="15620" max="15620" width="16.7109375" customWidth="1"/>
    <col min="15621" max="15621" width="15.7109375" bestFit="1" customWidth="1"/>
    <col min="15622" max="15622" width="16.42578125" customWidth="1"/>
    <col min="15623" max="15623" width="14.7109375" bestFit="1" customWidth="1"/>
    <col min="15624" max="15624" width="15.42578125" customWidth="1"/>
    <col min="15625" max="15625" width="14.7109375" customWidth="1"/>
    <col min="15626" max="15626" width="15.7109375" customWidth="1"/>
    <col min="15627" max="15627" width="15.5703125" customWidth="1"/>
    <col min="15628" max="15628" width="15.7109375" customWidth="1"/>
    <col min="15629" max="15629" width="15.28515625" customWidth="1"/>
    <col min="15630" max="15630" width="16.28515625" customWidth="1"/>
    <col min="15631" max="15631" width="15.7109375" bestFit="1" customWidth="1"/>
    <col min="15632" max="15632" width="14.7109375" bestFit="1" customWidth="1"/>
    <col min="15633" max="15633" width="16.7109375" customWidth="1"/>
    <col min="15634" max="15634" width="23.5703125" customWidth="1"/>
    <col min="15635" max="15635" width="20.28515625" customWidth="1"/>
    <col min="15636" max="15637" width="17.42578125" customWidth="1"/>
    <col min="15868" max="15868" width="3.7109375" bestFit="1" customWidth="1"/>
    <col min="15869" max="15869" width="3" bestFit="1" customWidth="1"/>
    <col min="15870" max="15870" width="3.28515625" bestFit="1" customWidth="1"/>
    <col min="15871" max="15871" width="3" bestFit="1" customWidth="1"/>
    <col min="15872" max="15872" width="6.5703125" bestFit="1" customWidth="1"/>
    <col min="15873" max="15873" width="8.42578125" customWidth="1"/>
    <col min="15874" max="15874" width="24.28515625" customWidth="1"/>
    <col min="15875" max="15875" width="21" customWidth="1"/>
    <col min="15876" max="15876" width="16.7109375" customWidth="1"/>
    <col min="15877" max="15877" width="15.7109375" bestFit="1" customWidth="1"/>
    <col min="15878" max="15878" width="16.42578125" customWidth="1"/>
    <col min="15879" max="15879" width="14.7109375" bestFit="1" customWidth="1"/>
    <col min="15880" max="15880" width="15.42578125" customWidth="1"/>
    <col min="15881" max="15881" width="14.7109375" customWidth="1"/>
    <col min="15882" max="15882" width="15.7109375" customWidth="1"/>
    <col min="15883" max="15883" width="15.5703125" customWidth="1"/>
    <col min="15884" max="15884" width="15.7109375" customWidth="1"/>
    <col min="15885" max="15885" width="15.28515625" customWidth="1"/>
    <col min="15886" max="15886" width="16.28515625" customWidth="1"/>
    <col min="15887" max="15887" width="15.7109375" bestFit="1" customWidth="1"/>
    <col min="15888" max="15888" width="14.7109375" bestFit="1" customWidth="1"/>
    <col min="15889" max="15889" width="16.7109375" customWidth="1"/>
    <col min="15890" max="15890" width="23.5703125" customWidth="1"/>
    <col min="15891" max="15891" width="20.28515625" customWidth="1"/>
    <col min="15892" max="15893" width="17.42578125" customWidth="1"/>
    <col min="16124" max="16124" width="3.7109375" bestFit="1" customWidth="1"/>
    <col min="16125" max="16125" width="3" bestFit="1" customWidth="1"/>
    <col min="16126" max="16126" width="3.28515625" bestFit="1" customWidth="1"/>
    <col min="16127" max="16127" width="3" bestFit="1" customWidth="1"/>
    <col min="16128" max="16128" width="6.5703125" bestFit="1" customWidth="1"/>
    <col min="16129" max="16129" width="8.42578125" customWidth="1"/>
    <col min="16130" max="16130" width="24.28515625" customWidth="1"/>
    <col min="16131" max="16131" width="21" customWidth="1"/>
    <col min="16132" max="16132" width="16.7109375" customWidth="1"/>
    <col min="16133" max="16133" width="15.7109375" bestFit="1" customWidth="1"/>
    <col min="16134" max="16134" width="16.42578125" customWidth="1"/>
    <col min="16135" max="16135" width="14.7109375" bestFit="1" customWidth="1"/>
    <col min="16136" max="16136" width="15.42578125" customWidth="1"/>
    <col min="16137" max="16137" width="14.7109375" customWidth="1"/>
    <col min="16138" max="16138" width="15.7109375" customWidth="1"/>
    <col min="16139" max="16139" width="15.5703125" customWidth="1"/>
    <col min="16140" max="16140" width="15.7109375" customWidth="1"/>
    <col min="16141" max="16141" width="15.28515625" customWidth="1"/>
    <col min="16142" max="16142" width="16.28515625" customWidth="1"/>
    <col min="16143" max="16143" width="15.7109375" bestFit="1" customWidth="1"/>
    <col min="16144" max="16144" width="14.7109375" bestFit="1" customWidth="1"/>
    <col min="16145" max="16145" width="16.7109375" customWidth="1"/>
    <col min="16146" max="16146" width="23.5703125" customWidth="1"/>
    <col min="16147" max="16147" width="20.28515625" customWidth="1"/>
    <col min="16148" max="16149" width="17.42578125" customWidth="1"/>
  </cols>
  <sheetData>
    <row r="1" spans="1:27" s="216" customFormat="1" collapsed="1" x14ac:dyDescent="0.25">
      <c r="A1" s="215"/>
      <c r="B1" s="215"/>
      <c r="C1" s="215"/>
      <c r="D1" s="215"/>
      <c r="E1" s="215"/>
    </row>
    <row r="2" spans="1:27" s="232" customFormat="1" ht="29.65" hidden="1" customHeight="1" outlineLevel="1" x14ac:dyDescent="0.25">
      <c r="H2" s="446" t="s">
        <v>5450</v>
      </c>
      <c r="I2" s="447"/>
      <c r="J2" s="447"/>
      <c r="K2" s="447"/>
      <c r="L2" s="447"/>
      <c r="M2" s="447"/>
      <c r="N2" s="447"/>
      <c r="O2" s="447"/>
      <c r="P2" s="447"/>
      <c r="Q2" s="447"/>
      <c r="R2" s="448"/>
      <c r="S2" s="449" t="s">
        <v>5308</v>
      </c>
      <c r="T2" s="449"/>
      <c r="U2" s="449"/>
      <c r="V2" s="449"/>
      <c r="W2" s="291"/>
    </row>
    <row r="3" spans="1:27" s="218" customFormat="1" ht="51.75" hidden="1" outlineLevel="1" thickBot="1" x14ac:dyDescent="0.25">
      <c r="A3" s="217"/>
      <c r="B3" s="217"/>
      <c r="C3" s="217"/>
      <c r="D3" s="217"/>
      <c r="E3" s="217"/>
      <c r="G3" s="219" t="s">
        <v>5310</v>
      </c>
      <c r="H3" s="219" t="s">
        <v>2669</v>
      </c>
      <c r="I3" s="219" t="s">
        <v>2670</v>
      </c>
      <c r="J3" s="219" t="s">
        <v>5469</v>
      </c>
      <c r="K3" s="219" t="s">
        <v>5451</v>
      </c>
      <c r="L3" s="219" t="s">
        <v>5452</v>
      </c>
      <c r="M3" s="219" t="s">
        <v>5453</v>
      </c>
      <c r="N3" s="219" t="s">
        <v>5455</v>
      </c>
      <c r="O3" s="219" t="s">
        <v>5456</v>
      </c>
      <c r="P3" s="219" t="s">
        <v>5454</v>
      </c>
      <c r="Q3" s="219" t="s">
        <v>5457</v>
      </c>
      <c r="R3" s="219" t="s">
        <v>5311</v>
      </c>
      <c r="S3" s="219" t="s">
        <v>2669</v>
      </c>
      <c r="T3" s="219" t="s">
        <v>2670</v>
      </c>
      <c r="U3" s="219" t="s">
        <v>5312</v>
      </c>
      <c r="V3" s="219" t="s">
        <v>5311</v>
      </c>
      <c r="W3" s="220" t="s">
        <v>5434</v>
      </c>
    </row>
    <row r="4" spans="1:27" s="216" customFormat="1" hidden="1" outlineLevel="2" x14ac:dyDescent="0.25">
      <c r="A4" s="215"/>
      <c r="B4" s="215"/>
      <c r="C4" s="215"/>
      <c r="D4" s="215"/>
      <c r="E4" s="215"/>
      <c r="F4" s="221" t="s">
        <v>31</v>
      </c>
      <c r="G4" s="222" t="s">
        <v>5313</v>
      </c>
      <c r="H4" s="223">
        <f t="shared" ref="H4:W4" si="0">SUMIF($E$16:$E$2822,"G",H$16:H$2822)</f>
        <v>35222518035</v>
      </c>
      <c r="I4" s="223">
        <f t="shared" si="0"/>
        <v>2574481896</v>
      </c>
      <c r="J4" s="223">
        <f t="shared" si="0"/>
        <v>1462163873</v>
      </c>
      <c r="K4" s="223">
        <f t="shared" si="0"/>
        <v>13701601087</v>
      </c>
      <c r="L4" s="223">
        <f t="shared" si="0"/>
        <v>512976796</v>
      </c>
      <c r="M4" s="223">
        <f t="shared" si="0"/>
        <v>2042562927</v>
      </c>
      <c r="N4" s="223">
        <f t="shared" si="0"/>
        <v>43181431554</v>
      </c>
      <c r="O4" s="223">
        <f t="shared" si="0"/>
        <v>1180311642</v>
      </c>
      <c r="P4" s="223">
        <f>SUMIF($E$16:$E$2822,"G",P$16:P$2822)</f>
        <v>0</v>
      </c>
      <c r="Q4" s="223">
        <f>SUMIF($E$16:$E$2822,"G",Q$16:Q$2822)</f>
        <v>-422063843</v>
      </c>
      <c r="R4" s="223">
        <f t="shared" si="0"/>
        <v>99455983967</v>
      </c>
      <c r="S4" s="223">
        <f t="shared" si="0"/>
        <v>79488676304.080063</v>
      </c>
      <c r="T4" s="223">
        <f t="shared" si="0"/>
        <v>3261171418.5199957</v>
      </c>
      <c r="U4" s="223">
        <f t="shared" si="0"/>
        <v>23777346096.244034</v>
      </c>
      <c r="V4" s="223">
        <f t="shared" si="0"/>
        <v>106527193818.84389</v>
      </c>
      <c r="W4" s="223">
        <f t="shared" si="0"/>
        <v>7071209851.8440256</v>
      </c>
    </row>
    <row r="5" spans="1:27" s="216" customFormat="1" hidden="1" outlineLevel="3" x14ac:dyDescent="0.25">
      <c r="A5" s="215"/>
      <c r="B5" s="215"/>
      <c r="C5" s="215"/>
      <c r="D5" s="215"/>
      <c r="E5" s="215"/>
      <c r="F5" s="221" t="s">
        <v>5314</v>
      </c>
      <c r="G5" s="224" t="s">
        <v>5315</v>
      </c>
      <c r="H5" s="225">
        <f t="shared" ref="H5:W5" si="1">SUMIF($D$16:$D$2822,1,H$16:H$2822)</f>
        <v>9343479748</v>
      </c>
      <c r="I5" s="225">
        <f t="shared" si="1"/>
        <v>848177841</v>
      </c>
      <c r="J5" s="225">
        <f t="shared" si="1"/>
        <v>330166753</v>
      </c>
      <c r="K5" s="225">
        <f t="shared" si="1"/>
        <v>915820966</v>
      </c>
      <c r="L5" s="225">
        <f t="shared" si="1"/>
        <v>78185071</v>
      </c>
      <c r="M5" s="225">
        <f t="shared" si="1"/>
        <v>290533670</v>
      </c>
      <c r="N5" s="225">
        <f t="shared" si="1"/>
        <v>8553873654</v>
      </c>
      <c r="O5" s="225">
        <f t="shared" si="1"/>
        <v>286297023</v>
      </c>
      <c r="P5" s="225">
        <f>SUMIF($D$16:$D$2822,1,P$16:P$2822)</f>
        <v>0</v>
      </c>
      <c r="Q5" s="225">
        <f>SUMIF($D$16:$D$2822,1,Q$16:Q$2822)</f>
        <v>-7646750</v>
      </c>
      <c r="R5" s="225">
        <f t="shared" si="1"/>
        <v>20638887976</v>
      </c>
      <c r="S5" s="225">
        <f t="shared" si="1"/>
        <v>20049069099.739986</v>
      </c>
      <c r="T5" s="225">
        <f t="shared" si="1"/>
        <v>1137661425.8200004</v>
      </c>
      <c r="U5" s="225">
        <f t="shared" si="1"/>
        <v>1100535738.1070306</v>
      </c>
      <c r="V5" s="225">
        <f t="shared" si="1"/>
        <v>22287266263.667046</v>
      </c>
      <c r="W5" s="225">
        <f t="shared" si="1"/>
        <v>1648378287.667031</v>
      </c>
    </row>
    <row r="6" spans="1:27" s="216" customFormat="1" hidden="1" outlineLevel="3" x14ac:dyDescent="0.25">
      <c r="A6" s="228" t="s">
        <v>5458</v>
      </c>
      <c r="B6" s="215"/>
      <c r="C6" s="215"/>
      <c r="D6" s="215"/>
      <c r="E6" s="215"/>
      <c r="F6" s="221" t="s">
        <v>5316</v>
      </c>
      <c r="G6" s="224" t="s">
        <v>5317</v>
      </c>
      <c r="H6" s="225">
        <f t="shared" ref="H6:W6" si="2">SUMIF($D$16:$D$2822,2,H$16:H$2822)</f>
        <v>13770249354</v>
      </c>
      <c r="I6" s="225">
        <f t="shared" si="2"/>
        <v>766572730</v>
      </c>
      <c r="J6" s="225">
        <f t="shared" si="2"/>
        <v>636240946</v>
      </c>
      <c r="K6" s="225">
        <f t="shared" si="2"/>
        <v>8488847588</v>
      </c>
      <c r="L6" s="225">
        <f t="shared" si="2"/>
        <v>251541374</v>
      </c>
      <c r="M6" s="225">
        <f t="shared" si="2"/>
        <v>1180982919</v>
      </c>
      <c r="N6" s="225">
        <f t="shared" si="2"/>
        <v>20042430842</v>
      </c>
      <c r="O6" s="225">
        <f t="shared" si="2"/>
        <v>480979268</v>
      </c>
      <c r="P6" s="225">
        <f>SUMIF($D$16:$D$2822,2,P$16:P$2822)</f>
        <v>0</v>
      </c>
      <c r="Q6" s="225">
        <f>SUMIF($D$16:$D$2822,2,Q$16:Q$2822)</f>
        <v>-297324872</v>
      </c>
      <c r="R6" s="225">
        <f t="shared" si="2"/>
        <v>45320520149</v>
      </c>
      <c r="S6" s="225">
        <f t="shared" si="2"/>
        <v>31593512695.299976</v>
      </c>
      <c r="T6" s="225">
        <f t="shared" si="2"/>
        <v>957309941.39000022</v>
      </c>
      <c r="U6" s="225">
        <f t="shared" si="2"/>
        <v>15958053784.277393</v>
      </c>
      <c r="V6" s="225">
        <f t="shared" si="2"/>
        <v>48508876420.967369</v>
      </c>
      <c r="W6" s="225">
        <f t="shared" si="2"/>
        <v>3188356271.9673781</v>
      </c>
    </row>
    <row r="7" spans="1:27" s="216" customFormat="1" hidden="1" outlineLevel="3" x14ac:dyDescent="0.25">
      <c r="A7" s="215"/>
      <c r="B7" s="215"/>
      <c r="C7" s="215"/>
      <c r="D7" s="215"/>
      <c r="E7" s="215"/>
      <c r="F7" s="221" t="s">
        <v>5318</v>
      </c>
      <c r="G7" s="224" t="s">
        <v>5319</v>
      </c>
      <c r="H7" s="225">
        <f t="shared" ref="H7:W7" si="3">SUMIF($D$16:$D$2822,3,H$16:H$2822)</f>
        <v>12108788933</v>
      </c>
      <c r="I7" s="225">
        <f t="shared" si="3"/>
        <v>959731325</v>
      </c>
      <c r="J7" s="225">
        <f t="shared" si="3"/>
        <v>495756174</v>
      </c>
      <c r="K7" s="225">
        <f t="shared" si="3"/>
        <v>4296932533</v>
      </c>
      <c r="L7" s="225">
        <f t="shared" si="3"/>
        <v>183250351</v>
      </c>
      <c r="M7" s="225">
        <f t="shared" si="3"/>
        <v>571046338</v>
      </c>
      <c r="N7" s="225">
        <f t="shared" si="3"/>
        <v>14585127058</v>
      </c>
      <c r="O7" s="225">
        <f t="shared" si="3"/>
        <v>413035351</v>
      </c>
      <c r="P7" s="225">
        <f>SUMIF($D$16:$D$2822,3,P$16:P$2822)</f>
        <v>0</v>
      </c>
      <c r="Q7" s="225">
        <f>SUMIF($D$16:$D$2822,3,Q$16:Q$2822)</f>
        <v>-117092221</v>
      </c>
      <c r="R7" s="225">
        <f t="shared" si="3"/>
        <v>33496575842</v>
      </c>
      <c r="S7" s="225">
        <f t="shared" si="3"/>
        <v>27846094509.040012</v>
      </c>
      <c r="T7" s="225">
        <f t="shared" si="3"/>
        <v>1166200051.3099988</v>
      </c>
      <c r="U7" s="225">
        <f t="shared" si="3"/>
        <v>6718756573.859621</v>
      </c>
      <c r="V7" s="225">
        <f t="shared" si="3"/>
        <v>35731051134.209618</v>
      </c>
      <c r="W7" s="225">
        <f t="shared" si="3"/>
        <v>2234475292.20961</v>
      </c>
    </row>
    <row r="8" spans="1:27" s="216" customFormat="1" hidden="1" outlineLevel="2" x14ac:dyDescent="0.25">
      <c r="A8" s="215"/>
      <c r="B8" s="215"/>
      <c r="C8" s="215"/>
      <c r="D8" s="215"/>
      <c r="E8" s="215"/>
      <c r="F8" s="221" t="s">
        <v>5320</v>
      </c>
      <c r="G8" s="200" t="s">
        <v>5321</v>
      </c>
      <c r="H8" s="226">
        <f t="shared" ref="H8:W8" si="4">SUMIF($E$16:$E$2822,"M",H$16:H$2822)</f>
        <v>37520795997</v>
      </c>
      <c r="I8" s="226">
        <f t="shared" si="4"/>
        <v>5353748612</v>
      </c>
      <c r="J8" s="226">
        <f t="shared" si="4"/>
        <v>1215545505</v>
      </c>
      <c r="K8" s="226">
        <f t="shared" si="4"/>
        <v>549400888</v>
      </c>
      <c r="L8" s="226">
        <f t="shared" si="4"/>
        <v>1613525515</v>
      </c>
      <c r="M8" s="226">
        <f t="shared" si="4"/>
        <v>576343435</v>
      </c>
      <c r="N8" s="226">
        <f t="shared" si="4"/>
        <v>33211931518</v>
      </c>
      <c r="O8" s="226">
        <f t="shared" si="4"/>
        <v>602470555</v>
      </c>
      <c r="P8" s="226">
        <f>SUMIF($E$16:$E$2822,"M",P$16:P$2822)</f>
        <v>0</v>
      </c>
      <c r="Q8" s="226">
        <f>SUMIF($E$16:$E$2822,"M",Q$16:Q$2822)</f>
        <v>-3076007517</v>
      </c>
      <c r="R8" s="226">
        <f t="shared" si="4"/>
        <v>77567754508</v>
      </c>
      <c r="S8" s="226">
        <f t="shared" si="4"/>
        <v>65608887190.790016</v>
      </c>
      <c r="T8" s="226">
        <f t="shared" si="4"/>
        <v>9030041099</v>
      </c>
      <c r="U8" s="226">
        <f t="shared" si="4"/>
        <v>7679177327.8603277</v>
      </c>
      <c r="V8" s="226">
        <f t="shared" si="4"/>
        <v>82318105617.650299</v>
      </c>
      <c r="W8" s="226">
        <f t="shared" si="4"/>
        <v>4750351109.6503296</v>
      </c>
    </row>
    <row r="9" spans="1:27" s="216" customFormat="1" hidden="1" outlineLevel="2" x14ac:dyDescent="0.25">
      <c r="A9" s="215"/>
      <c r="B9" s="215"/>
      <c r="C9" s="215"/>
      <c r="D9" s="215"/>
      <c r="E9" s="215"/>
      <c r="F9" s="221" t="s">
        <v>5322</v>
      </c>
      <c r="G9" s="200" t="s">
        <v>5323</v>
      </c>
      <c r="H9" s="227">
        <f t="shared" ref="H9:W9" si="5">SUMIF($E$16:$E$2822,"P",H$16:H$2822)</f>
        <v>9372554766</v>
      </c>
      <c r="I9" s="226">
        <f t="shared" si="5"/>
        <v>537149709</v>
      </c>
      <c r="J9" s="226">
        <f t="shared" si="5"/>
        <v>662445288</v>
      </c>
      <c r="K9" s="226">
        <f t="shared" si="5"/>
        <v>4577510564</v>
      </c>
      <c r="L9" s="226">
        <f t="shared" si="5"/>
        <v>1245535128</v>
      </c>
      <c r="M9" s="226">
        <f t="shared" si="5"/>
        <v>426897425</v>
      </c>
      <c r="N9" s="226">
        <f t="shared" si="5"/>
        <v>17140169604</v>
      </c>
      <c r="O9" s="226">
        <f t="shared" si="5"/>
        <v>2063149</v>
      </c>
      <c r="P9" s="226">
        <f>SUMIF($E$16:$E$2822,"P",P$16:P$2822)</f>
        <v>0</v>
      </c>
      <c r="Q9" s="226">
        <f>SUMIF($E$16:$E$2822,"P",Q$16:Q$2822)</f>
        <v>-441202167</v>
      </c>
      <c r="R9" s="226">
        <f t="shared" si="5"/>
        <v>33523123466</v>
      </c>
      <c r="S9" s="226">
        <f t="shared" si="5"/>
        <v>21491955992.279999</v>
      </c>
      <c r="T9" s="226">
        <f t="shared" si="5"/>
        <v>3464994632.3799992</v>
      </c>
      <c r="U9" s="226">
        <f t="shared" si="5"/>
        <v>10729167075.547791</v>
      </c>
      <c r="V9" s="226">
        <f t="shared" si="5"/>
        <v>35686117700.207794</v>
      </c>
      <c r="W9" s="226">
        <f t="shared" si="5"/>
        <v>2162994234.2077951</v>
      </c>
    </row>
    <row r="10" spans="1:27" s="216" customFormat="1" hidden="1" outlineLevel="2" x14ac:dyDescent="0.25">
      <c r="A10" s="215"/>
      <c r="B10" s="215"/>
      <c r="C10" s="215"/>
      <c r="D10" s="215"/>
      <c r="E10" s="215"/>
      <c r="F10" s="221" t="s">
        <v>5324</v>
      </c>
      <c r="G10" s="200" t="s">
        <v>5325</v>
      </c>
      <c r="H10" s="226">
        <f t="shared" ref="H10:W10" si="6">SUMIF($E$16:$E$2822,"W",H$16:H$2822)</f>
        <v>2693979701</v>
      </c>
      <c r="I10" s="226">
        <f t="shared" si="6"/>
        <v>15396344994</v>
      </c>
      <c r="J10" s="226">
        <f t="shared" si="6"/>
        <v>-898285171</v>
      </c>
      <c r="K10" s="226">
        <f t="shared" si="6"/>
        <v>3618777438</v>
      </c>
      <c r="L10" s="226">
        <f t="shared" si="6"/>
        <v>1272290036</v>
      </c>
      <c r="M10" s="226">
        <f t="shared" si="6"/>
        <v>454338505</v>
      </c>
      <c r="N10" s="226">
        <f t="shared" si="6"/>
        <v>1093235699</v>
      </c>
      <c r="O10" s="226">
        <f t="shared" si="6"/>
        <v>149221</v>
      </c>
      <c r="P10" s="226">
        <f>SUMIF($E$16:$E$2822,"W",P$16:P$2822)</f>
        <v>320000000</v>
      </c>
      <c r="Q10" s="226">
        <f>SUMIF($E$16:$E$2822,"W",Q$16:Q$2822)</f>
        <v>-1272290036</v>
      </c>
      <c r="R10" s="226">
        <f t="shared" si="6"/>
        <v>22678540387</v>
      </c>
      <c r="S10" s="226">
        <f t="shared" si="6"/>
        <v>6766158727.829999</v>
      </c>
      <c r="T10" s="226">
        <f t="shared" si="6"/>
        <v>12401133775.949999</v>
      </c>
      <c r="U10" s="226">
        <f t="shared" si="6"/>
        <v>5566020613.3599997</v>
      </c>
      <c r="V10" s="226">
        <f t="shared" si="6"/>
        <v>24733313117.139999</v>
      </c>
      <c r="W10" s="226">
        <f t="shared" si="6"/>
        <v>2054772730.1399999</v>
      </c>
    </row>
    <row r="11" spans="1:27" s="216" customFormat="1" hidden="1" outlineLevel="1" x14ac:dyDescent="0.25">
      <c r="A11" s="215"/>
      <c r="B11" s="215"/>
      <c r="C11" s="215"/>
      <c r="D11" s="215"/>
      <c r="E11" s="215"/>
      <c r="G11" s="221" t="s">
        <v>5326</v>
      </c>
      <c r="H11" s="226">
        <f t="shared" ref="H11:W11" si="7">H4+H8+H9+H10</f>
        <v>84809848499</v>
      </c>
      <c r="I11" s="226">
        <f t="shared" si="7"/>
        <v>23861725211</v>
      </c>
      <c r="J11" s="226">
        <f t="shared" si="7"/>
        <v>2441869495</v>
      </c>
      <c r="K11" s="226">
        <f t="shared" si="7"/>
        <v>22447289977</v>
      </c>
      <c r="L11" s="226">
        <f t="shared" si="7"/>
        <v>4644327475</v>
      </c>
      <c r="M11" s="226">
        <f t="shared" si="7"/>
        <v>3500142292</v>
      </c>
      <c r="N11" s="226">
        <f t="shared" si="7"/>
        <v>94626768375</v>
      </c>
      <c r="O11" s="226">
        <f t="shared" si="7"/>
        <v>1784994567</v>
      </c>
      <c r="P11" s="226">
        <f>P4+P8+P9+P10</f>
        <v>320000000</v>
      </c>
      <c r="Q11" s="226">
        <f>Q4+Q8+Q9+Q10</f>
        <v>-5211563563</v>
      </c>
      <c r="R11" s="226">
        <f t="shared" si="7"/>
        <v>233225402328</v>
      </c>
      <c r="S11" s="226">
        <f t="shared" si="7"/>
        <v>173355678214.98007</v>
      </c>
      <c r="T11" s="226">
        <f t="shared" si="7"/>
        <v>28157340925.849995</v>
      </c>
      <c r="U11" s="226">
        <f t="shared" si="7"/>
        <v>47751711113.012154</v>
      </c>
      <c r="V11" s="226">
        <f t="shared" si="7"/>
        <v>249264730253.84198</v>
      </c>
      <c r="W11" s="226">
        <f t="shared" si="7"/>
        <v>16039327925.842148</v>
      </c>
    </row>
    <row r="12" spans="1:27" x14ac:dyDescent="0.25"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</row>
    <row r="13" spans="1:27" ht="14.25" customHeight="1" x14ac:dyDescent="0.25"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</row>
    <row r="14" spans="1:27" s="234" customFormat="1" ht="33" customHeight="1" x14ac:dyDescent="0.25">
      <c r="A14" s="233"/>
      <c r="B14" s="233"/>
      <c r="C14" s="233"/>
      <c r="D14" s="233"/>
      <c r="E14" s="233"/>
      <c r="F14" s="233"/>
      <c r="G14" s="233"/>
      <c r="H14" s="450" t="s">
        <v>5450</v>
      </c>
      <c r="I14" s="451"/>
      <c r="J14" s="451"/>
      <c r="K14" s="451"/>
      <c r="L14" s="451"/>
      <c r="M14" s="451"/>
      <c r="N14" s="451"/>
      <c r="O14" s="451"/>
      <c r="P14" s="451"/>
      <c r="Q14" s="451"/>
      <c r="R14" s="452"/>
      <c r="S14" s="453" t="s">
        <v>5308</v>
      </c>
      <c r="T14" s="453"/>
      <c r="U14" s="453"/>
      <c r="V14" s="453"/>
      <c r="W14" s="292" t="s">
        <v>5309</v>
      </c>
    </row>
    <row r="15" spans="1:27" s="235" customFormat="1" ht="72" customHeight="1" thickBot="1" x14ac:dyDescent="0.3">
      <c r="A15" s="213" t="s">
        <v>1</v>
      </c>
      <c r="B15" s="213" t="s">
        <v>2</v>
      </c>
      <c r="C15" s="213" t="s">
        <v>3</v>
      </c>
      <c r="D15" s="213" t="s">
        <v>4</v>
      </c>
      <c r="E15" s="213" t="s">
        <v>5310</v>
      </c>
      <c r="F15" s="213" t="s">
        <v>5327</v>
      </c>
      <c r="G15" s="214" t="s">
        <v>6</v>
      </c>
      <c r="H15" s="191" t="s">
        <v>2669</v>
      </c>
      <c r="I15" s="191" t="s">
        <v>2670</v>
      </c>
      <c r="J15" s="191" t="s">
        <v>5449</v>
      </c>
      <c r="K15" s="191" t="s">
        <v>5451</v>
      </c>
      <c r="L15" s="191" t="s">
        <v>5522</v>
      </c>
      <c r="M15" s="191" t="s">
        <v>5453</v>
      </c>
      <c r="N15" s="191" t="s">
        <v>5455</v>
      </c>
      <c r="O15" s="191" t="s">
        <v>5521</v>
      </c>
      <c r="P15" s="191" t="s">
        <v>5454</v>
      </c>
      <c r="Q15" s="191" t="s">
        <v>5457</v>
      </c>
      <c r="R15" s="191" t="s">
        <v>5311</v>
      </c>
      <c r="S15" s="192" t="s">
        <v>5459</v>
      </c>
      <c r="T15" s="192" t="s">
        <v>5460</v>
      </c>
      <c r="U15" s="192" t="s">
        <v>5461</v>
      </c>
      <c r="V15" s="192" t="s">
        <v>5311</v>
      </c>
      <c r="W15" s="193" t="s">
        <v>5434</v>
      </c>
    </row>
    <row r="16" spans="1:27" ht="15.75" thickTop="1" x14ac:dyDescent="0.25">
      <c r="A16" s="211" t="s">
        <v>32</v>
      </c>
      <c r="B16" s="211" t="s">
        <v>33</v>
      </c>
      <c r="C16" s="211" t="s">
        <v>33</v>
      </c>
      <c r="D16" s="211" t="s">
        <v>34</v>
      </c>
      <c r="E16" s="211" t="s">
        <v>31</v>
      </c>
      <c r="F16" s="194" t="s">
        <v>2897</v>
      </c>
      <c r="G16" s="194" t="s">
        <v>35</v>
      </c>
      <c r="H16" s="212">
        <f>Dane_baza!AR5</f>
        <v>61099232</v>
      </c>
      <c r="I16" s="212">
        <f>Dane_baza!AS5</f>
        <v>4546547</v>
      </c>
      <c r="J16" s="212">
        <f>Dane_baza!BX5</f>
        <v>1049685</v>
      </c>
      <c r="K16" s="212">
        <f>Dane_baza!AT5</f>
        <v>0</v>
      </c>
      <c r="L16" s="212">
        <f>Dane_baza!AU5</f>
        <v>0</v>
      </c>
      <c r="M16" s="212">
        <f>Dane_baza!AV5</f>
        <v>1713286</v>
      </c>
      <c r="N16" s="212">
        <f>Dane_baza!AY5</f>
        <v>53941785</v>
      </c>
      <c r="O16" s="212">
        <f>Dane_baza!AZ5</f>
        <v>2111792</v>
      </c>
      <c r="P16" s="212">
        <f>Dane_baza!AW5</f>
        <v>0</v>
      </c>
      <c r="Q16" s="212">
        <f>Dane_baza!AX5</f>
        <v>0</v>
      </c>
      <c r="R16" s="212">
        <f>SUM(H16:Q16)</f>
        <v>124462327</v>
      </c>
      <c r="S16" s="212">
        <f>Dane_baza!BU5</f>
        <v>134076096.5</v>
      </c>
      <c r="T16" s="212">
        <f>Dane_baza!BV5</f>
        <v>5321709.74</v>
      </c>
      <c r="U16" s="212">
        <f>Dane_baza!BW5</f>
        <v>0</v>
      </c>
      <c r="V16" s="212">
        <f t="shared" ref="V16:V79" si="8">SUM(S16:U16)</f>
        <v>139397806.24000001</v>
      </c>
      <c r="W16" s="212">
        <f t="shared" ref="W16:W79" si="9">V16-R16</f>
        <v>14935479.24000001</v>
      </c>
      <c r="AA16" s="36"/>
    </row>
    <row r="17" spans="1:27" x14ac:dyDescent="0.25">
      <c r="A17" s="197" t="s">
        <v>32</v>
      </c>
      <c r="B17" s="197" t="s">
        <v>33</v>
      </c>
      <c r="C17" s="197" t="s">
        <v>32</v>
      </c>
      <c r="D17" s="197" t="s">
        <v>36</v>
      </c>
      <c r="E17" s="197" t="s">
        <v>31</v>
      </c>
      <c r="F17" s="195" t="s">
        <v>2898</v>
      </c>
      <c r="G17" s="195" t="s">
        <v>35</v>
      </c>
      <c r="H17" s="161">
        <f>Dane_baza!AR6</f>
        <v>22740336</v>
      </c>
      <c r="I17" s="161">
        <f>Dane_baza!AS6</f>
        <v>268970</v>
      </c>
      <c r="J17" s="161">
        <f>Dane_baza!BX6</f>
        <v>921388</v>
      </c>
      <c r="K17" s="161">
        <f>Dane_baza!AT6</f>
        <v>4546666</v>
      </c>
      <c r="L17" s="161">
        <f>Dane_baza!AU6</f>
        <v>0</v>
      </c>
      <c r="M17" s="161">
        <f>Dane_baza!AV6</f>
        <v>622977</v>
      </c>
      <c r="N17" s="161">
        <f>Dane_baza!AY6</f>
        <v>20772722</v>
      </c>
      <c r="O17" s="161">
        <f>Dane_baza!AZ6</f>
        <v>546601</v>
      </c>
      <c r="P17" s="161">
        <f>Dane_baza!AW6</f>
        <v>0</v>
      </c>
      <c r="Q17" s="161">
        <f>Dane_baza!AX6</f>
        <v>0</v>
      </c>
      <c r="R17" s="212">
        <f t="shared" ref="R17:R80" si="10">SUM(H17:Q17)</f>
        <v>50419660</v>
      </c>
      <c r="S17" s="212">
        <f>Dane_baza!BU6</f>
        <v>49069795.359999999</v>
      </c>
      <c r="T17" s="212">
        <f>Dane_baza!BV6</f>
        <v>261863.3</v>
      </c>
      <c r="U17" s="212">
        <f>Dane_baza!BW6</f>
        <v>4588001.3490000069</v>
      </c>
      <c r="V17" s="212">
        <f t="shared" si="8"/>
        <v>53919660.009000003</v>
      </c>
      <c r="W17" s="161">
        <f t="shared" si="9"/>
        <v>3500000.0090000033</v>
      </c>
      <c r="AA17" s="36"/>
    </row>
    <row r="18" spans="1:27" x14ac:dyDescent="0.25">
      <c r="A18" s="197" t="s">
        <v>32</v>
      </c>
      <c r="B18" s="197" t="s">
        <v>33</v>
      </c>
      <c r="C18" s="197" t="s">
        <v>37</v>
      </c>
      <c r="D18" s="197" t="s">
        <v>36</v>
      </c>
      <c r="E18" s="197" t="s">
        <v>31</v>
      </c>
      <c r="F18" s="195" t="s">
        <v>2899</v>
      </c>
      <c r="G18" s="195" t="s">
        <v>38</v>
      </c>
      <c r="H18" s="161">
        <f>Dane_baza!AR7</f>
        <v>5237338</v>
      </c>
      <c r="I18" s="161">
        <f>Dane_baza!AS7</f>
        <v>476806</v>
      </c>
      <c r="J18" s="161">
        <f>Dane_baza!BX7</f>
        <v>233870</v>
      </c>
      <c r="K18" s="161">
        <f>Dane_baza!AT7</f>
        <v>0</v>
      </c>
      <c r="L18" s="161">
        <f>Dane_baza!AU7</f>
        <v>0</v>
      </c>
      <c r="M18" s="161">
        <f>Dane_baza!AV7</f>
        <v>1256148</v>
      </c>
      <c r="N18" s="161">
        <f>Dane_baza!AY7</f>
        <v>6984967</v>
      </c>
      <c r="O18" s="161">
        <f>Dane_baza!AZ7</f>
        <v>170306</v>
      </c>
      <c r="P18" s="161">
        <f>Dane_baza!AW7</f>
        <v>0</v>
      </c>
      <c r="Q18" s="161">
        <f>Dane_baza!AX7</f>
        <v>-111447</v>
      </c>
      <c r="R18" s="212">
        <f t="shared" si="10"/>
        <v>14247988</v>
      </c>
      <c r="S18" s="212">
        <f>Dane_baza!BU7</f>
        <v>14153835.800000001</v>
      </c>
      <c r="T18" s="212">
        <f>Dane_baza!BV7</f>
        <v>236632.58</v>
      </c>
      <c r="U18" s="212">
        <f>Dane_baza!BW7</f>
        <v>1282318.421497253</v>
      </c>
      <c r="V18" s="212">
        <f t="shared" si="8"/>
        <v>15672786.801497255</v>
      </c>
      <c r="W18" s="161">
        <f t="shared" si="9"/>
        <v>1424798.8014972545</v>
      </c>
      <c r="AA18" s="36"/>
    </row>
    <row r="19" spans="1:27" x14ac:dyDescent="0.25">
      <c r="A19" s="197" t="s">
        <v>32</v>
      </c>
      <c r="B19" s="197" t="s">
        <v>33</v>
      </c>
      <c r="C19" s="197" t="s">
        <v>39</v>
      </c>
      <c r="D19" s="197" t="s">
        <v>40</v>
      </c>
      <c r="E19" s="197" t="s">
        <v>31</v>
      </c>
      <c r="F19" s="195" t="s">
        <v>2900</v>
      </c>
      <c r="G19" s="195" t="s">
        <v>41</v>
      </c>
      <c r="H19" s="161">
        <f>Dane_baza!AR8</f>
        <v>12126480</v>
      </c>
      <c r="I19" s="161">
        <f>Dane_baza!AS8</f>
        <v>908685</v>
      </c>
      <c r="J19" s="161">
        <f>Dane_baza!BX8</f>
        <v>536418</v>
      </c>
      <c r="K19" s="161">
        <f>Dane_baza!AT8</f>
        <v>2408044</v>
      </c>
      <c r="L19" s="161">
        <f>Dane_baza!AU8</f>
        <v>518261</v>
      </c>
      <c r="M19" s="161">
        <f>Dane_baza!AV8</f>
        <v>770120</v>
      </c>
      <c r="N19" s="161">
        <f>Dane_baza!AY8</f>
        <v>25283949</v>
      </c>
      <c r="O19" s="161">
        <f>Dane_baza!AZ8</f>
        <v>575796</v>
      </c>
      <c r="P19" s="161">
        <f>Dane_baza!AW8</f>
        <v>0</v>
      </c>
      <c r="Q19" s="161">
        <f>Dane_baza!AX8</f>
        <v>0</v>
      </c>
      <c r="R19" s="212">
        <f t="shared" si="10"/>
        <v>43127753</v>
      </c>
      <c r="S19" s="212">
        <f>Dane_baza!BU8</f>
        <v>35998479</v>
      </c>
      <c r="T19" s="212">
        <f>Dane_baza!BV8</f>
        <v>728932.78</v>
      </c>
      <c r="U19" s="212">
        <f>Dane_baza!BW8</f>
        <v>9400340.9100000001</v>
      </c>
      <c r="V19" s="212">
        <f t="shared" si="8"/>
        <v>46127752.689999998</v>
      </c>
      <c r="W19" s="161">
        <f t="shared" si="9"/>
        <v>2999999.6899999976</v>
      </c>
      <c r="AA19" s="36"/>
    </row>
    <row r="20" spans="1:27" x14ac:dyDescent="0.25">
      <c r="A20" s="197" t="s">
        <v>32</v>
      </c>
      <c r="B20" s="197" t="s">
        <v>33</v>
      </c>
      <c r="C20" s="197" t="s">
        <v>42</v>
      </c>
      <c r="D20" s="197" t="s">
        <v>36</v>
      </c>
      <c r="E20" s="197" t="s">
        <v>31</v>
      </c>
      <c r="F20" s="195" t="s">
        <v>2901</v>
      </c>
      <c r="G20" s="195" t="s">
        <v>43</v>
      </c>
      <c r="H20" s="161">
        <f>Dane_baza!AR9</f>
        <v>8372969</v>
      </c>
      <c r="I20" s="161">
        <f>Dane_baza!AS9</f>
        <v>333468</v>
      </c>
      <c r="J20" s="161">
        <f>Dane_baza!BX9</f>
        <v>393414</v>
      </c>
      <c r="K20" s="161">
        <f>Dane_baza!AT9</f>
        <v>3337501</v>
      </c>
      <c r="L20" s="161">
        <f>Dane_baza!AU9</f>
        <v>77939</v>
      </c>
      <c r="M20" s="161">
        <f>Dane_baza!AV9</f>
        <v>759434</v>
      </c>
      <c r="N20" s="161">
        <f>Dane_baza!AY9</f>
        <v>12766530</v>
      </c>
      <c r="O20" s="161">
        <f>Dane_baza!AZ9</f>
        <v>324392</v>
      </c>
      <c r="P20" s="161">
        <f>Dane_baza!AW9</f>
        <v>0</v>
      </c>
      <c r="Q20" s="161">
        <f>Dane_baza!AX9</f>
        <v>0</v>
      </c>
      <c r="R20" s="212">
        <f t="shared" si="10"/>
        <v>26365647</v>
      </c>
      <c r="S20" s="212">
        <f>Dane_baza!BU9</f>
        <v>20899205.629999999</v>
      </c>
      <c r="T20" s="212">
        <f>Dane_baza!BV9</f>
        <v>617722.48</v>
      </c>
      <c r="U20" s="212">
        <f>Dane_baza!BW9</f>
        <v>6848718.830000001</v>
      </c>
      <c r="V20" s="212">
        <f t="shared" si="8"/>
        <v>28365646.940000001</v>
      </c>
      <c r="W20" s="161">
        <f t="shared" si="9"/>
        <v>1999999.9400000013</v>
      </c>
      <c r="AA20" s="36"/>
    </row>
    <row r="21" spans="1:27" x14ac:dyDescent="0.25">
      <c r="A21" s="197" t="s">
        <v>32</v>
      </c>
      <c r="B21" s="197" t="s">
        <v>33</v>
      </c>
      <c r="C21" s="197" t="s">
        <v>44</v>
      </c>
      <c r="D21" s="197" t="s">
        <v>36</v>
      </c>
      <c r="E21" s="197" t="s">
        <v>31</v>
      </c>
      <c r="F21" s="195" t="s">
        <v>2902</v>
      </c>
      <c r="G21" s="195" t="s">
        <v>45</v>
      </c>
      <c r="H21" s="161">
        <f>Dane_baza!AR10</f>
        <v>8819440</v>
      </c>
      <c r="I21" s="161">
        <f>Dane_baza!AS10</f>
        <v>510456</v>
      </c>
      <c r="J21" s="161">
        <f>Dane_baza!BX10</f>
        <v>454643</v>
      </c>
      <c r="K21" s="161">
        <f>Dane_baza!AT10</f>
        <v>3050588</v>
      </c>
      <c r="L21" s="161">
        <f>Dane_baza!AU10</f>
        <v>0</v>
      </c>
      <c r="M21" s="161">
        <f>Dane_baza!AV10</f>
        <v>473295</v>
      </c>
      <c r="N21" s="161">
        <f>Dane_baza!AY10</f>
        <v>16872870</v>
      </c>
      <c r="O21" s="161">
        <f>Dane_baza!AZ10</f>
        <v>316282</v>
      </c>
      <c r="P21" s="161">
        <f>Dane_baza!AW10</f>
        <v>0</v>
      </c>
      <c r="Q21" s="161">
        <f>Dane_baza!AX10</f>
        <v>0</v>
      </c>
      <c r="R21" s="212">
        <f t="shared" si="10"/>
        <v>30497574</v>
      </c>
      <c r="S21" s="212">
        <f>Dane_baza!BU10</f>
        <v>24744365.059999999</v>
      </c>
      <c r="T21" s="212">
        <f>Dane_baza!BV10</f>
        <v>203640.53</v>
      </c>
      <c r="U21" s="212">
        <f>Dane_baza!BW10</f>
        <v>8049567.9499999983</v>
      </c>
      <c r="V21" s="212">
        <f t="shared" si="8"/>
        <v>32997573.539999999</v>
      </c>
      <c r="W21" s="161">
        <f t="shared" si="9"/>
        <v>2499999.5399999991</v>
      </c>
      <c r="AA21" s="36"/>
    </row>
    <row r="22" spans="1:27" x14ac:dyDescent="0.25">
      <c r="A22" s="197" t="s">
        <v>32</v>
      </c>
      <c r="B22" s="197" t="s">
        <v>32</v>
      </c>
      <c r="C22" s="197" t="s">
        <v>33</v>
      </c>
      <c r="D22" s="197" t="s">
        <v>34</v>
      </c>
      <c r="E22" s="197" t="s">
        <v>31</v>
      </c>
      <c r="F22" s="195" t="s">
        <v>2903</v>
      </c>
      <c r="G22" s="195" t="s">
        <v>46</v>
      </c>
      <c r="H22" s="161">
        <f>Dane_baza!AR11</f>
        <v>33012756</v>
      </c>
      <c r="I22" s="161">
        <f>Dane_baza!AS11</f>
        <v>1554128</v>
      </c>
      <c r="J22" s="161">
        <f>Dane_baza!BX11</f>
        <v>1431937</v>
      </c>
      <c r="K22" s="161">
        <f>Dane_baza!AT11</f>
        <v>22424997</v>
      </c>
      <c r="L22" s="161">
        <f>Dane_baza!AU11</f>
        <v>120516</v>
      </c>
      <c r="M22" s="161">
        <f>Dane_baza!AV11</f>
        <v>1350787</v>
      </c>
      <c r="N22" s="161">
        <f>Dane_baza!AY11</f>
        <v>38466037</v>
      </c>
      <c r="O22" s="161">
        <f>Dane_baza!AZ11</f>
        <v>991018</v>
      </c>
      <c r="P22" s="161">
        <f>Dane_baza!AW11</f>
        <v>0</v>
      </c>
      <c r="Q22" s="161">
        <f>Dane_baza!AX11</f>
        <v>0</v>
      </c>
      <c r="R22" s="212">
        <f t="shared" si="10"/>
        <v>99352176</v>
      </c>
      <c r="S22" s="212">
        <f>Dane_baza!BU11</f>
        <v>81648067.200000003</v>
      </c>
      <c r="T22" s="212">
        <f>Dane_baza!BV11</f>
        <v>1817338.13</v>
      </c>
      <c r="U22" s="212">
        <f>Dane_baza!BW11</f>
        <v>19886770.469999995</v>
      </c>
      <c r="V22" s="212">
        <f t="shared" si="8"/>
        <v>103352175.8</v>
      </c>
      <c r="W22" s="161">
        <f t="shared" si="9"/>
        <v>3999999.799999997</v>
      </c>
      <c r="AA22" s="36"/>
    </row>
    <row r="23" spans="1:27" x14ac:dyDescent="0.25">
      <c r="A23" s="197" t="s">
        <v>32</v>
      </c>
      <c r="B23" s="197" t="s">
        <v>32</v>
      </c>
      <c r="C23" s="197" t="s">
        <v>32</v>
      </c>
      <c r="D23" s="197" t="s">
        <v>34</v>
      </c>
      <c r="E23" s="197" t="s">
        <v>31</v>
      </c>
      <c r="F23" s="195" t="s">
        <v>2904</v>
      </c>
      <c r="G23" s="195" t="s">
        <v>47</v>
      </c>
      <c r="H23" s="161">
        <f>Dane_baza!AR12</f>
        <v>43229245</v>
      </c>
      <c r="I23" s="161">
        <f>Dane_baza!AS12</f>
        <v>3258021</v>
      </c>
      <c r="J23" s="161">
        <f>Dane_baza!BX12</f>
        <v>1589331</v>
      </c>
      <c r="K23" s="161">
        <f>Dane_baza!AT12</f>
        <v>6401118</v>
      </c>
      <c r="L23" s="161">
        <f>Dane_baza!AU12</f>
        <v>527479</v>
      </c>
      <c r="M23" s="161">
        <f>Dane_baza!AV12</f>
        <v>1431078</v>
      </c>
      <c r="N23" s="161">
        <f>Dane_baza!AY12</f>
        <v>40876742</v>
      </c>
      <c r="O23" s="161">
        <f>Dane_baza!AZ12</f>
        <v>1218092</v>
      </c>
      <c r="P23" s="161">
        <f>Dane_baza!AW12</f>
        <v>0</v>
      </c>
      <c r="Q23" s="161">
        <f>Dane_baza!AX12</f>
        <v>0</v>
      </c>
      <c r="R23" s="212">
        <f t="shared" si="10"/>
        <v>98531106</v>
      </c>
      <c r="S23" s="212">
        <f>Dane_baza!BU12</f>
        <v>100561378.88</v>
      </c>
      <c r="T23" s="212">
        <f>Dane_baza!BV12</f>
        <v>3850911.79</v>
      </c>
      <c r="U23" s="212">
        <f>Dane_baza!BW12</f>
        <v>0</v>
      </c>
      <c r="V23" s="212">
        <f t="shared" si="8"/>
        <v>104412290.67</v>
      </c>
      <c r="W23" s="161">
        <f t="shared" si="9"/>
        <v>5881184.6700000018</v>
      </c>
      <c r="AA23" s="36"/>
    </row>
    <row r="24" spans="1:27" x14ac:dyDescent="0.25">
      <c r="A24" s="197" t="s">
        <v>32</v>
      </c>
      <c r="B24" s="197" t="s">
        <v>32</v>
      </c>
      <c r="C24" s="197" t="s">
        <v>37</v>
      </c>
      <c r="D24" s="197" t="s">
        <v>40</v>
      </c>
      <c r="E24" s="197" t="s">
        <v>31</v>
      </c>
      <c r="F24" s="195" t="s">
        <v>2905</v>
      </c>
      <c r="G24" s="195" t="s">
        <v>48</v>
      </c>
      <c r="H24" s="161">
        <f>Dane_baza!AR13</f>
        <v>11337318</v>
      </c>
      <c r="I24" s="161">
        <f>Dane_baza!AS13</f>
        <v>533070</v>
      </c>
      <c r="J24" s="161">
        <f>Dane_baza!BX13</f>
        <v>453737</v>
      </c>
      <c r="K24" s="161">
        <f>Dane_baza!AT13</f>
        <v>4870749</v>
      </c>
      <c r="L24" s="161">
        <f>Dane_baza!AU13</f>
        <v>186895</v>
      </c>
      <c r="M24" s="161">
        <f>Dane_baza!AV13</f>
        <v>568602</v>
      </c>
      <c r="N24" s="161">
        <f>Dane_baza!AY13</f>
        <v>11880309</v>
      </c>
      <c r="O24" s="161">
        <f>Dane_baza!AZ13</f>
        <v>369807</v>
      </c>
      <c r="P24" s="161">
        <f>Dane_baza!AW13</f>
        <v>0</v>
      </c>
      <c r="Q24" s="161">
        <f>Dane_baza!AX13</f>
        <v>0</v>
      </c>
      <c r="R24" s="212">
        <f t="shared" si="10"/>
        <v>30200487</v>
      </c>
      <c r="S24" s="212">
        <f>Dane_baza!BU13</f>
        <v>25326918.84</v>
      </c>
      <c r="T24" s="212">
        <f>Dane_baza!BV13</f>
        <v>670352.61</v>
      </c>
      <c r="U24" s="212">
        <f>Dane_baza!BW13</f>
        <v>6703215.5519420281</v>
      </c>
      <c r="V24" s="212">
        <f t="shared" si="8"/>
        <v>32700487.001942027</v>
      </c>
      <c r="W24" s="161">
        <f t="shared" si="9"/>
        <v>2500000.0019420274</v>
      </c>
      <c r="AA24" s="36"/>
    </row>
    <row r="25" spans="1:27" x14ac:dyDescent="0.25">
      <c r="A25" s="197" t="s">
        <v>32</v>
      </c>
      <c r="B25" s="197" t="s">
        <v>32</v>
      </c>
      <c r="C25" s="197" t="s">
        <v>39</v>
      </c>
      <c r="D25" s="197" t="s">
        <v>34</v>
      </c>
      <c r="E25" s="197" t="s">
        <v>31</v>
      </c>
      <c r="F25" s="195" t="s">
        <v>2906</v>
      </c>
      <c r="G25" s="195" t="s">
        <v>49</v>
      </c>
      <c r="H25" s="161">
        <f>Dane_baza!AR14</f>
        <v>4901660</v>
      </c>
      <c r="I25" s="161">
        <f>Dane_baza!AS14</f>
        <v>247223</v>
      </c>
      <c r="J25" s="161">
        <f>Dane_baza!BX14</f>
        <v>285205</v>
      </c>
      <c r="K25" s="161">
        <f>Dane_baza!AT14</f>
        <v>5458621</v>
      </c>
      <c r="L25" s="161">
        <f>Dane_baza!AU14</f>
        <v>0</v>
      </c>
      <c r="M25" s="161">
        <f>Dane_baza!AV14</f>
        <v>706169</v>
      </c>
      <c r="N25" s="161">
        <f>Dane_baza!AY14</f>
        <v>6378050</v>
      </c>
      <c r="O25" s="161">
        <f>Dane_baza!AZ14</f>
        <v>189769</v>
      </c>
      <c r="P25" s="161">
        <f>Dane_baza!AW14</f>
        <v>0</v>
      </c>
      <c r="Q25" s="161">
        <f>Dane_baza!AX14</f>
        <v>0</v>
      </c>
      <c r="R25" s="212">
        <f t="shared" si="10"/>
        <v>18166697</v>
      </c>
      <c r="S25" s="212">
        <f>Dane_baza!BU14</f>
        <v>14828383.609999999</v>
      </c>
      <c r="T25" s="212">
        <f>Dane_baza!BV14</f>
        <v>47619.34</v>
      </c>
      <c r="U25" s="212">
        <f>Dane_baza!BW14</f>
        <v>4790693.6700000018</v>
      </c>
      <c r="V25" s="212">
        <f t="shared" si="8"/>
        <v>19666696.620000001</v>
      </c>
      <c r="W25" s="161">
        <f t="shared" si="9"/>
        <v>1499999.620000001</v>
      </c>
      <c r="AA25" s="36"/>
    </row>
    <row r="26" spans="1:27" x14ac:dyDescent="0.25">
      <c r="A26" s="197" t="s">
        <v>32</v>
      </c>
      <c r="B26" s="197" t="s">
        <v>32</v>
      </c>
      <c r="C26" s="197" t="s">
        <v>42</v>
      </c>
      <c r="D26" s="197" t="s">
        <v>36</v>
      </c>
      <c r="E26" s="197" t="s">
        <v>31</v>
      </c>
      <c r="F26" s="195" t="s">
        <v>2907</v>
      </c>
      <c r="G26" s="195" t="s">
        <v>47</v>
      </c>
      <c r="H26" s="161">
        <f>Dane_baza!AR15</f>
        <v>10506092</v>
      </c>
      <c r="I26" s="161">
        <f>Dane_baza!AS15</f>
        <v>80671</v>
      </c>
      <c r="J26" s="161">
        <f>Dane_baza!BX15</f>
        <v>504782</v>
      </c>
      <c r="K26" s="161">
        <f>Dane_baza!AT15</f>
        <v>5814922</v>
      </c>
      <c r="L26" s="161">
        <f>Dane_baza!AU15</f>
        <v>0</v>
      </c>
      <c r="M26" s="161">
        <f>Dane_baza!AV15</f>
        <v>538397</v>
      </c>
      <c r="N26" s="161">
        <f>Dane_baza!AY15</f>
        <v>12508173</v>
      </c>
      <c r="O26" s="161">
        <f>Dane_baza!AZ15</f>
        <v>329258</v>
      </c>
      <c r="P26" s="161">
        <f>Dane_baza!AW15</f>
        <v>0</v>
      </c>
      <c r="Q26" s="161">
        <f>Dane_baza!AX15</f>
        <v>0</v>
      </c>
      <c r="R26" s="212">
        <f t="shared" si="10"/>
        <v>30282295</v>
      </c>
      <c r="S26" s="212">
        <f>Dane_baza!BU15</f>
        <v>25763662.149999999</v>
      </c>
      <c r="T26" s="212">
        <f>Dane_baza!BV15</f>
        <v>151844.54</v>
      </c>
      <c r="U26" s="212">
        <f>Dane_baza!BW15</f>
        <v>6866788.0500000007</v>
      </c>
      <c r="V26" s="212">
        <f t="shared" si="8"/>
        <v>32782294.739999998</v>
      </c>
      <c r="W26" s="161">
        <f t="shared" si="9"/>
        <v>2499999.7399999984</v>
      </c>
      <c r="AA26" s="36"/>
    </row>
    <row r="27" spans="1:27" x14ac:dyDescent="0.25">
      <c r="A27" s="197" t="s">
        <v>32</v>
      </c>
      <c r="B27" s="197" t="s">
        <v>32</v>
      </c>
      <c r="C27" s="197" t="s">
        <v>44</v>
      </c>
      <c r="D27" s="197" t="s">
        <v>36</v>
      </c>
      <c r="E27" s="197" t="s">
        <v>31</v>
      </c>
      <c r="F27" s="195" t="s">
        <v>2908</v>
      </c>
      <c r="G27" s="195" t="s">
        <v>50</v>
      </c>
      <c r="H27" s="161">
        <f>Dane_baza!AR16</f>
        <v>7342091</v>
      </c>
      <c r="I27" s="161">
        <f>Dane_baza!AS16</f>
        <v>138410</v>
      </c>
      <c r="J27" s="161">
        <f>Dane_baza!BX16</f>
        <v>393143</v>
      </c>
      <c r="K27" s="161">
        <f>Dane_baza!AT16</f>
        <v>6913468</v>
      </c>
      <c r="L27" s="161">
        <f>Dane_baza!AU16</f>
        <v>0</v>
      </c>
      <c r="M27" s="161">
        <f>Dane_baza!AV16</f>
        <v>850942</v>
      </c>
      <c r="N27" s="161">
        <f>Dane_baza!AY16</f>
        <v>12456498</v>
      </c>
      <c r="O27" s="161">
        <f>Dane_baza!AZ16</f>
        <v>291953</v>
      </c>
      <c r="P27" s="161">
        <f>Dane_baza!AW16</f>
        <v>0</v>
      </c>
      <c r="Q27" s="161">
        <f>Dane_baza!AX16</f>
        <v>0</v>
      </c>
      <c r="R27" s="212">
        <f t="shared" si="10"/>
        <v>28386505</v>
      </c>
      <c r="S27" s="212">
        <f>Dane_baza!BU16</f>
        <v>20337289.300000001</v>
      </c>
      <c r="T27" s="212">
        <f>Dane_baza!BV16</f>
        <v>216017.78</v>
      </c>
      <c r="U27" s="212">
        <f>Dane_baza!BW16</f>
        <v>9833197.9185440205</v>
      </c>
      <c r="V27" s="212">
        <f t="shared" si="8"/>
        <v>30386504.998544022</v>
      </c>
      <c r="W27" s="161">
        <f t="shared" si="9"/>
        <v>1999999.9985440224</v>
      </c>
      <c r="AA27" s="36"/>
    </row>
    <row r="28" spans="1:27" x14ac:dyDescent="0.25">
      <c r="A28" s="197" t="s">
        <v>32</v>
      </c>
      <c r="B28" s="197" t="s">
        <v>32</v>
      </c>
      <c r="C28" s="197" t="s">
        <v>51</v>
      </c>
      <c r="D28" s="197" t="s">
        <v>40</v>
      </c>
      <c r="E28" s="197" t="s">
        <v>31</v>
      </c>
      <c r="F28" s="195" t="s">
        <v>2909</v>
      </c>
      <c r="G28" s="195" t="s">
        <v>52</v>
      </c>
      <c r="H28" s="161">
        <f>Dane_baza!AR17</f>
        <v>6564989</v>
      </c>
      <c r="I28" s="161">
        <f>Dane_baza!AS17</f>
        <v>190383</v>
      </c>
      <c r="J28" s="161">
        <f>Dane_baza!BX17</f>
        <v>294262</v>
      </c>
      <c r="K28" s="161">
        <f>Dane_baza!AT17</f>
        <v>3029208</v>
      </c>
      <c r="L28" s="161">
        <f>Dane_baza!AU17</f>
        <v>57139</v>
      </c>
      <c r="M28" s="161">
        <f>Dane_baza!AV17</f>
        <v>853976</v>
      </c>
      <c r="N28" s="161">
        <f>Dane_baza!AY17</f>
        <v>6872838</v>
      </c>
      <c r="O28" s="161">
        <f>Dane_baza!AZ17</f>
        <v>139489</v>
      </c>
      <c r="P28" s="161">
        <f>Dane_baza!AW17</f>
        <v>0</v>
      </c>
      <c r="Q28" s="161">
        <f>Dane_baza!AX17</f>
        <v>0</v>
      </c>
      <c r="R28" s="212">
        <f t="shared" si="10"/>
        <v>18002284</v>
      </c>
      <c r="S28" s="212">
        <f>Dane_baza!BU17</f>
        <v>13640207</v>
      </c>
      <c r="T28" s="212">
        <f>Dane_baza!BV17</f>
        <v>317301.63</v>
      </c>
      <c r="U28" s="212">
        <f>Dane_baza!BW17</f>
        <v>5544775.3681442561</v>
      </c>
      <c r="V28" s="212">
        <f t="shared" si="8"/>
        <v>19502283.998144258</v>
      </c>
      <c r="W28" s="161">
        <f t="shared" si="9"/>
        <v>1499999.9981442578</v>
      </c>
      <c r="AA28" s="36"/>
    </row>
    <row r="29" spans="1:27" x14ac:dyDescent="0.25">
      <c r="A29" s="197" t="s">
        <v>32</v>
      </c>
      <c r="B29" s="197" t="s">
        <v>37</v>
      </c>
      <c r="C29" s="197" t="s">
        <v>33</v>
      </c>
      <c r="D29" s="197" t="s">
        <v>34</v>
      </c>
      <c r="E29" s="197" t="s">
        <v>31</v>
      </c>
      <c r="F29" s="195" t="s">
        <v>2910</v>
      </c>
      <c r="G29" s="195" t="s">
        <v>53</v>
      </c>
      <c r="H29" s="161">
        <f>Dane_baza!AR18</f>
        <v>127931810</v>
      </c>
      <c r="I29" s="161">
        <f>Dane_baza!AS18</f>
        <v>13921540</v>
      </c>
      <c r="J29" s="161">
        <f>Dane_baza!BX18</f>
        <v>3907450</v>
      </c>
      <c r="K29" s="161">
        <f>Dane_baza!AT18</f>
        <v>0</v>
      </c>
      <c r="L29" s="161">
        <f>Dane_baza!AU18</f>
        <v>954934</v>
      </c>
      <c r="M29" s="161">
        <f>Dane_baza!AV18</f>
        <v>2732939</v>
      </c>
      <c r="N29" s="161">
        <f>Dane_baza!AY18</f>
        <v>83314691</v>
      </c>
      <c r="O29" s="161">
        <f>Dane_baza!AZ18</f>
        <v>3024955</v>
      </c>
      <c r="P29" s="161">
        <f>Dane_baza!AW18</f>
        <v>0</v>
      </c>
      <c r="Q29" s="161">
        <f>Dane_baza!AX18</f>
        <v>0</v>
      </c>
      <c r="R29" s="212">
        <f t="shared" si="10"/>
        <v>235788319</v>
      </c>
      <c r="S29" s="212">
        <f>Dane_baza!BU18</f>
        <v>248265724.25999999</v>
      </c>
      <c r="T29" s="212">
        <f>Dane_baza!BV18</f>
        <v>2599077.25</v>
      </c>
      <c r="U29" s="212">
        <f>Dane_baza!BW18</f>
        <v>0</v>
      </c>
      <c r="V29" s="212">
        <f t="shared" si="8"/>
        <v>250864801.50999999</v>
      </c>
      <c r="W29" s="161">
        <f t="shared" si="9"/>
        <v>15076482.50999999</v>
      </c>
      <c r="AA29" s="36"/>
    </row>
    <row r="30" spans="1:27" x14ac:dyDescent="0.25">
      <c r="A30" s="197" t="s">
        <v>32</v>
      </c>
      <c r="B30" s="197" t="s">
        <v>37</v>
      </c>
      <c r="C30" s="197" t="s">
        <v>32</v>
      </c>
      <c r="D30" s="197" t="s">
        <v>36</v>
      </c>
      <c r="E30" s="197" t="s">
        <v>31</v>
      </c>
      <c r="F30" s="195" t="s">
        <v>2911</v>
      </c>
      <c r="G30" s="195" t="s">
        <v>53</v>
      </c>
      <c r="H30" s="161">
        <f>Dane_baza!AR19</f>
        <v>15266487</v>
      </c>
      <c r="I30" s="161">
        <f>Dane_baza!AS19</f>
        <v>250735</v>
      </c>
      <c r="J30" s="161">
        <f>Dane_baza!BX19</f>
        <v>579431</v>
      </c>
      <c r="K30" s="161">
        <f>Dane_baza!AT19</f>
        <v>1116323</v>
      </c>
      <c r="L30" s="161">
        <f>Dane_baza!AU19</f>
        <v>0</v>
      </c>
      <c r="M30" s="161">
        <f>Dane_baza!AV19</f>
        <v>1008705</v>
      </c>
      <c r="N30" s="161">
        <f>Dane_baza!AY19</f>
        <v>9113709</v>
      </c>
      <c r="O30" s="161">
        <f>Dane_baza!AZ19</f>
        <v>209233</v>
      </c>
      <c r="P30" s="161">
        <f>Dane_baza!AW19</f>
        <v>0</v>
      </c>
      <c r="Q30" s="161">
        <f>Dane_baza!AX19</f>
        <v>0</v>
      </c>
      <c r="R30" s="212">
        <f t="shared" si="10"/>
        <v>27544623</v>
      </c>
      <c r="S30" s="212">
        <f>Dane_baza!BU19</f>
        <v>27583410.379999999</v>
      </c>
      <c r="T30" s="212">
        <f>Dane_baza!BV19</f>
        <v>236659.20000000001</v>
      </c>
      <c r="U30" s="212">
        <f>Dane_baza!BW19</f>
        <v>1724553.4182383828</v>
      </c>
      <c r="V30" s="212">
        <f t="shared" si="8"/>
        <v>29544622.998238381</v>
      </c>
      <c r="W30" s="161">
        <f t="shared" si="9"/>
        <v>1999999.998238381</v>
      </c>
      <c r="AA30" s="36"/>
    </row>
    <row r="31" spans="1:27" x14ac:dyDescent="0.25">
      <c r="A31" s="197" t="s">
        <v>32</v>
      </c>
      <c r="B31" s="197" t="s">
        <v>37</v>
      </c>
      <c r="C31" s="197" t="s">
        <v>37</v>
      </c>
      <c r="D31" s="197" t="s">
        <v>36</v>
      </c>
      <c r="E31" s="197" t="s">
        <v>31</v>
      </c>
      <c r="F31" s="195" t="s">
        <v>2912</v>
      </c>
      <c r="G31" s="195" t="s">
        <v>54</v>
      </c>
      <c r="H31" s="161">
        <f>Dane_baza!AR20</f>
        <v>16426900</v>
      </c>
      <c r="I31" s="161">
        <f>Dane_baza!AS20</f>
        <v>34898</v>
      </c>
      <c r="J31" s="161">
        <f>Dane_baza!BX20</f>
        <v>555709</v>
      </c>
      <c r="K31" s="161">
        <f>Dane_baza!AT20</f>
        <v>0</v>
      </c>
      <c r="L31" s="161">
        <f>Dane_baza!AU20</f>
        <v>0</v>
      </c>
      <c r="M31" s="161">
        <f>Dane_baza!AV20</f>
        <v>1076893</v>
      </c>
      <c r="N31" s="161">
        <f>Dane_baza!AY20</f>
        <v>8700299</v>
      </c>
      <c r="O31" s="161">
        <f>Dane_baza!AZ20</f>
        <v>272489</v>
      </c>
      <c r="P31" s="161">
        <f>Dane_baza!AW20</f>
        <v>0</v>
      </c>
      <c r="Q31" s="161">
        <f>Dane_baza!AX20</f>
        <v>-6156577</v>
      </c>
      <c r="R31" s="212">
        <f t="shared" si="10"/>
        <v>20910611</v>
      </c>
      <c r="S31" s="212">
        <f>Dane_baza!BU20</f>
        <v>21081494.530000001</v>
      </c>
      <c r="T31" s="212">
        <f>Dane_baza!BV20</f>
        <v>38222.22</v>
      </c>
      <c r="U31" s="212">
        <f>Dane_baza!BW20</f>
        <v>1290893.8900000006</v>
      </c>
      <c r="V31" s="212">
        <f t="shared" si="8"/>
        <v>22410610.640000001</v>
      </c>
      <c r="W31" s="161">
        <f t="shared" si="9"/>
        <v>1499999.6400000006</v>
      </c>
      <c r="AA31" s="36"/>
    </row>
    <row r="32" spans="1:27" x14ac:dyDescent="0.25">
      <c r="A32" s="197" t="s">
        <v>32</v>
      </c>
      <c r="B32" s="197" t="s">
        <v>37</v>
      </c>
      <c r="C32" s="197" t="s">
        <v>39</v>
      </c>
      <c r="D32" s="197" t="s">
        <v>36</v>
      </c>
      <c r="E32" s="197" t="s">
        <v>31</v>
      </c>
      <c r="F32" s="195" t="s">
        <v>2913</v>
      </c>
      <c r="G32" s="195" t="s">
        <v>55</v>
      </c>
      <c r="H32" s="161">
        <f>Dane_baza!AR21</f>
        <v>5448269</v>
      </c>
      <c r="I32" s="161">
        <f>Dane_baza!AS21</f>
        <v>344462</v>
      </c>
      <c r="J32" s="161">
        <f>Dane_baza!BX21</f>
        <v>258600</v>
      </c>
      <c r="K32" s="161">
        <f>Dane_baza!AT21</f>
        <v>3421104</v>
      </c>
      <c r="L32" s="161">
        <f>Dane_baza!AU21</f>
        <v>0</v>
      </c>
      <c r="M32" s="161">
        <f>Dane_baza!AV21</f>
        <v>798635</v>
      </c>
      <c r="N32" s="161">
        <f>Dane_baza!AY21</f>
        <v>6283414</v>
      </c>
      <c r="O32" s="161">
        <f>Dane_baza!AZ21</f>
        <v>173550</v>
      </c>
      <c r="P32" s="161">
        <f>Dane_baza!AW21</f>
        <v>0</v>
      </c>
      <c r="Q32" s="161">
        <f>Dane_baza!AX21</f>
        <v>0</v>
      </c>
      <c r="R32" s="212">
        <f t="shared" si="10"/>
        <v>16728034</v>
      </c>
      <c r="S32" s="212">
        <f>Dane_baza!BU21</f>
        <v>13878108.970000001</v>
      </c>
      <c r="T32" s="212">
        <f>Dane_baza!BV21</f>
        <v>120820.62</v>
      </c>
      <c r="U32" s="212">
        <f>Dane_baza!BW21</f>
        <v>4229104.4012000002</v>
      </c>
      <c r="V32" s="212">
        <f t="shared" si="8"/>
        <v>18228033.9912</v>
      </c>
      <c r="W32" s="161">
        <f t="shared" si="9"/>
        <v>1499999.9912</v>
      </c>
      <c r="AA32" s="36"/>
    </row>
    <row r="33" spans="1:27" x14ac:dyDescent="0.25">
      <c r="A33" s="197" t="s">
        <v>32</v>
      </c>
      <c r="B33" s="197" t="s">
        <v>37</v>
      </c>
      <c r="C33" s="197" t="s">
        <v>42</v>
      </c>
      <c r="D33" s="197" t="s">
        <v>36</v>
      </c>
      <c r="E33" s="197" t="s">
        <v>31</v>
      </c>
      <c r="F33" s="195" t="s">
        <v>2914</v>
      </c>
      <c r="G33" s="195" t="s">
        <v>56</v>
      </c>
      <c r="H33" s="161">
        <f>Dane_baza!AR22</f>
        <v>2042614</v>
      </c>
      <c r="I33" s="161">
        <f>Dane_baza!AS22</f>
        <v>15799</v>
      </c>
      <c r="J33" s="161">
        <f>Dane_baza!BX22</f>
        <v>119463</v>
      </c>
      <c r="K33" s="161">
        <f>Dane_baza!AT22</f>
        <v>2287663</v>
      </c>
      <c r="L33" s="161">
        <f>Dane_baza!AU22</f>
        <v>0</v>
      </c>
      <c r="M33" s="161">
        <f>Dane_baza!AV22</f>
        <v>1069178</v>
      </c>
      <c r="N33" s="161">
        <f>Dane_baza!AY22</f>
        <v>2919678</v>
      </c>
      <c r="O33" s="161">
        <f>Dane_baza!AZ22</f>
        <v>74610</v>
      </c>
      <c r="P33" s="161">
        <f>Dane_baza!AW22</f>
        <v>0</v>
      </c>
      <c r="Q33" s="161">
        <f>Dane_baza!AX22</f>
        <v>0</v>
      </c>
      <c r="R33" s="212">
        <f t="shared" si="10"/>
        <v>8529005</v>
      </c>
      <c r="S33" s="212">
        <f>Dane_baza!BU22</f>
        <v>5911064.6299999999</v>
      </c>
      <c r="T33" s="212">
        <f>Dane_baza!BV22</f>
        <v>14359.04</v>
      </c>
      <c r="U33" s="212">
        <f>Dane_baza!BW22</f>
        <v>3456481.4699999993</v>
      </c>
      <c r="V33" s="212">
        <f t="shared" si="8"/>
        <v>9381905.1399999987</v>
      </c>
      <c r="W33" s="161">
        <f t="shared" si="9"/>
        <v>852900.13999999873</v>
      </c>
      <c r="AA33" s="36"/>
    </row>
    <row r="34" spans="1:27" x14ac:dyDescent="0.25">
      <c r="A34" s="197" t="s">
        <v>32</v>
      </c>
      <c r="B34" s="197" t="s">
        <v>37</v>
      </c>
      <c r="C34" s="197" t="s">
        <v>44</v>
      </c>
      <c r="D34" s="197" t="s">
        <v>36</v>
      </c>
      <c r="E34" s="197" t="s">
        <v>31</v>
      </c>
      <c r="F34" s="195" t="s">
        <v>2915</v>
      </c>
      <c r="G34" s="195" t="s">
        <v>57</v>
      </c>
      <c r="H34" s="161">
        <f>Dane_baza!AR23</f>
        <v>3479670</v>
      </c>
      <c r="I34" s="161">
        <f>Dane_baza!AS23</f>
        <v>30889</v>
      </c>
      <c r="J34" s="161">
        <f>Dane_baza!BX23</f>
        <v>157814</v>
      </c>
      <c r="K34" s="161">
        <f>Dane_baza!AT23</f>
        <v>1057126</v>
      </c>
      <c r="L34" s="161">
        <f>Dane_baza!AU23</f>
        <v>0</v>
      </c>
      <c r="M34" s="161">
        <f>Dane_baza!AV23</f>
        <v>1696203</v>
      </c>
      <c r="N34" s="161">
        <f>Dane_baza!AY23</f>
        <v>5220641</v>
      </c>
      <c r="O34" s="161">
        <f>Dane_baza!AZ23</f>
        <v>87586</v>
      </c>
      <c r="P34" s="161">
        <f>Dane_baza!AW23</f>
        <v>0</v>
      </c>
      <c r="Q34" s="161">
        <f>Dane_baza!AX23</f>
        <v>0</v>
      </c>
      <c r="R34" s="212">
        <f t="shared" si="10"/>
        <v>11729929</v>
      </c>
      <c r="S34" s="212">
        <f>Dane_baza!BU23</f>
        <v>10249078.16</v>
      </c>
      <c r="T34" s="212">
        <f>Dane_baza!BV23</f>
        <v>43035.34</v>
      </c>
      <c r="U34" s="212">
        <f>Dane_baza!BW23</f>
        <v>2437815.500599999</v>
      </c>
      <c r="V34" s="212">
        <f t="shared" si="8"/>
        <v>12729929.000599999</v>
      </c>
      <c r="W34" s="161">
        <f t="shared" si="9"/>
        <v>1000000.000599999</v>
      </c>
      <c r="AA34" s="36"/>
    </row>
    <row r="35" spans="1:27" x14ac:dyDescent="0.25">
      <c r="A35" s="197" t="s">
        <v>32</v>
      </c>
      <c r="B35" s="197" t="s">
        <v>39</v>
      </c>
      <c r="C35" s="197" t="s">
        <v>33</v>
      </c>
      <c r="D35" s="197" t="s">
        <v>40</v>
      </c>
      <c r="E35" s="197" t="s">
        <v>31</v>
      </c>
      <c r="F35" s="195" t="s">
        <v>2916</v>
      </c>
      <c r="G35" s="195" t="s">
        <v>58</v>
      </c>
      <c r="H35" s="161">
        <f>Dane_baza!AR24</f>
        <v>18110535</v>
      </c>
      <c r="I35" s="161">
        <f>Dane_baza!AS24</f>
        <v>1277071</v>
      </c>
      <c r="J35" s="161">
        <f>Dane_baza!BX24</f>
        <v>991089</v>
      </c>
      <c r="K35" s="161">
        <f>Dane_baza!AT24</f>
        <v>16396324</v>
      </c>
      <c r="L35" s="161">
        <f>Dane_baza!AU24</f>
        <v>194916</v>
      </c>
      <c r="M35" s="161">
        <f>Dane_baza!AV24</f>
        <v>919044</v>
      </c>
      <c r="N35" s="161">
        <f>Dane_baza!AY24</f>
        <v>23672896</v>
      </c>
      <c r="O35" s="161">
        <f>Dane_baza!AZ24</f>
        <v>754211</v>
      </c>
      <c r="P35" s="161">
        <f>Dane_baza!AW24</f>
        <v>0</v>
      </c>
      <c r="Q35" s="161">
        <f>Dane_baza!AX24</f>
        <v>0</v>
      </c>
      <c r="R35" s="212">
        <f t="shared" si="10"/>
        <v>62316086</v>
      </c>
      <c r="S35" s="212">
        <f>Dane_baza!BU24</f>
        <v>51054119.950000003</v>
      </c>
      <c r="T35" s="212">
        <f>Dane_baza!BV24</f>
        <v>1317622.9099999999</v>
      </c>
      <c r="U35" s="212">
        <f>Dane_baza!BW24</f>
        <v>14284526.609999999</v>
      </c>
      <c r="V35" s="212">
        <f t="shared" si="8"/>
        <v>66656269.469999999</v>
      </c>
      <c r="W35" s="161">
        <f t="shared" si="9"/>
        <v>4340183.4699999988</v>
      </c>
      <c r="AA35" s="36"/>
    </row>
    <row r="36" spans="1:27" x14ac:dyDescent="0.25">
      <c r="A36" s="197" t="s">
        <v>32</v>
      </c>
      <c r="B36" s="197" t="s">
        <v>39</v>
      </c>
      <c r="C36" s="197" t="s">
        <v>32</v>
      </c>
      <c r="D36" s="197" t="s">
        <v>36</v>
      </c>
      <c r="E36" s="197" t="s">
        <v>31</v>
      </c>
      <c r="F36" s="195" t="s">
        <v>2917</v>
      </c>
      <c r="G36" s="195" t="s">
        <v>59</v>
      </c>
      <c r="H36" s="161">
        <f>Dane_baza!AR25</f>
        <v>1625276</v>
      </c>
      <c r="I36" s="161">
        <f>Dane_baza!AS25</f>
        <v>3861</v>
      </c>
      <c r="J36" s="161">
        <f>Dane_baza!BX25</f>
        <v>151000</v>
      </c>
      <c r="K36" s="161">
        <f>Dane_baza!AT25</f>
        <v>4241819</v>
      </c>
      <c r="L36" s="161">
        <f>Dane_baza!AU25</f>
        <v>25999</v>
      </c>
      <c r="M36" s="161">
        <f>Dane_baza!AV25</f>
        <v>293118</v>
      </c>
      <c r="N36" s="161">
        <f>Dane_baza!AY25</f>
        <v>4706441</v>
      </c>
      <c r="O36" s="161">
        <f>Dane_baza!AZ25</f>
        <v>71366</v>
      </c>
      <c r="P36" s="161">
        <f>Dane_baza!AW25</f>
        <v>0</v>
      </c>
      <c r="Q36" s="161">
        <f>Dane_baza!AX25</f>
        <v>0</v>
      </c>
      <c r="R36" s="212">
        <f t="shared" si="10"/>
        <v>11118880</v>
      </c>
      <c r="S36" s="212">
        <f>Dane_baza!BU25</f>
        <v>5568444.6200000001</v>
      </c>
      <c r="T36" s="212">
        <f>Dane_baza!BV25</f>
        <v>0</v>
      </c>
      <c r="U36" s="212">
        <f>Dane_baza!BW25</f>
        <v>6623188.2599999998</v>
      </c>
      <c r="V36" s="212">
        <f t="shared" si="8"/>
        <v>12191632.879999999</v>
      </c>
      <c r="W36" s="161">
        <f t="shared" si="9"/>
        <v>1072752.879999999</v>
      </c>
      <c r="AA36" s="36"/>
    </row>
    <row r="37" spans="1:27" x14ac:dyDescent="0.25">
      <c r="A37" s="197" t="s">
        <v>32</v>
      </c>
      <c r="B37" s="197" t="s">
        <v>39</v>
      </c>
      <c r="C37" s="197" t="s">
        <v>37</v>
      </c>
      <c r="D37" s="197" t="s">
        <v>36</v>
      </c>
      <c r="E37" s="197" t="s">
        <v>31</v>
      </c>
      <c r="F37" s="195" t="s">
        <v>2918</v>
      </c>
      <c r="G37" s="195" t="s">
        <v>60</v>
      </c>
      <c r="H37" s="161">
        <f>Dane_baza!AR26</f>
        <v>3213679</v>
      </c>
      <c r="I37" s="161">
        <f>Dane_baza!AS26</f>
        <v>73741</v>
      </c>
      <c r="J37" s="161">
        <f>Dane_baza!BX26</f>
        <v>249219</v>
      </c>
      <c r="K37" s="161">
        <f>Dane_baza!AT26</f>
        <v>5619987</v>
      </c>
      <c r="L37" s="161">
        <f>Dane_baza!AU26</f>
        <v>21662</v>
      </c>
      <c r="M37" s="161">
        <f>Dane_baza!AV26</f>
        <v>335119</v>
      </c>
      <c r="N37" s="161">
        <f>Dane_baza!AY26</f>
        <v>6717103</v>
      </c>
      <c r="O37" s="161">
        <f>Dane_baza!AZ26</f>
        <v>152464</v>
      </c>
      <c r="P37" s="161">
        <f>Dane_baza!AW26</f>
        <v>0</v>
      </c>
      <c r="Q37" s="161">
        <f>Dane_baza!AX26</f>
        <v>0</v>
      </c>
      <c r="R37" s="212">
        <f t="shared" si="10"/>
        <v>16382974</v>
      </c>
      <c r="S37" s="212">
        <f>Dane_baza!BU26</f>
        <v>10809698.109999999</v>
      </c>
      <c r="T37" s="212">
        <f>Dane_baza!BV26</f>
        <v>180465.38</v>
      </c>
      <c r="U37" s="212">
        <f>Dane_baza!BW26</f>
        <v>6892810.5136495689</v>
      </c>
      <c r="V37" s="212">
        <f t="shared" si="8"/>
        <v>17882974.00364957</v>
      </c>
      <c r="W37" s="161">
        <f t="shared" si="9"/>
        <v>1500000.00364957</v>
      </c>
      <c r="AA37" s="36"/>
    </row>
    <row r="38" spans="1:27" x14ac:dyDescent="0.25">
      <c r="A38" s="197" t="s">
        <v>32</v>
      </c>
      <c r="B38" s="197" t="s">
        <v>39</v>
      </c>
      <c r="C38" s="197" t="s">
        <v>39</v>
      </c>
      <c r="D38" s="197" t="s">
        <v>40</v>
      </c>
      <c r="E38" s="197" t="s">
        <v>31</v>
      </c>
      <c r="F38" s="195" t="s">
        <v>2919</v>
      </c>
      <c r="G38" s="195" t="s">
        <v>61</v>
      </c>
      <c r="H38" s="161">
        <f>Dane_baza!AR27</f>
        <v>6529779</v>
      </c>
      <c r="I38" s="161">
        <f>Dane_baza!AS27</f>
        <v>664755</v>
      </c>
      <c r="J38" s="161">
        <f>Dane_baza!BX27</f>
        <v>383894</v>
      </c>
      <c r="K38" s="161">
        <f>Dane_baza!AT27</f>
        <v>4913677</v>
      </c>
      <c r="L38" s="161">
        <f>Dane_baza!AU27</f>
        <v>222159</v>
      </c>
      <c r="M38" s="161">
        <f>Dane_baza!AV27</f>
        <v>998829</v>
      </c>
      <c r="N38" s="161">
        <f>Dane_baza!AY27</f>
        <v>9131574</v>
      </c>
      <c r="O38" s="161">
        <f>Dane_baza!AZ27</f>
        <v>240050</v>
      </c>
      <c r="P38" s="161">
        <f>Dane_baza!AW27</f>
        <v>0</v>
      </c>
      <c r="Q38" s="161">
        <f>Dane_baza!AX27</f>
        <v>0</v>
      </c>
      <c r="R38" s="212">
        <f t="shared" si="10"/>
        <v>23084717</v>
      </c>
      <c r="S38" s="212">
        <f>Dane_baza!BU27</f>
        <v>17499398.609999999</v>
      </c>
      <c r="T38" s="212">
        <f>Dane_baza!BV27</f>
        <v>214753.1</v>
      </c>
      <c r="U38" s="212">
        <f>Dane_baza!BW27</f>
        <v>7370565.28364457</v>
      </c>
      <c r="V38" s="212">
        <f t="shared" si="8"/>
        <v>25084716.993644573</v>
      </c>
      <c r="W38" s="161">
        <f t="shared" si="9"/>
        <v>1999999.9936445728</v>
      </c>
      <c r="AA38" s="36"/>
    </row>
    <row r="39" spans="1:27" x14ac:dyDescent="0.25">
      <c r="A39" s="197" t="s">
        <v>32</v>
      </c>
      <c r="B39" s="197" t="s">
        <v>42</v>
      </c>
      <c r="C39" s="197" t="s">
        <v>33</v>
      </c>
      <c r="D39" s="197" t="s">
        <v>34</v>
      </c>
      <c r="E39" s="197" t="s">
        <v>31</v>
      </c>
      <c r="F39" s="195" t="s">
        <v>2920</v>
      </c>
      <c r="G39" s="195" t="s">
        <v>62</v>
      </c>
      <c r="H39" s="161">
        <f>Dane_baza!AR28</f>
        <v>29207281</v>
      </c>
      <c r="I39" s="161">
        <f>Dane_baza!AS28</f>
        <v>7787295</v>
      </c>
      <c r="J39" s="161">
        <f>Dane_baza!BX28</f>
        <v>788888</v>
      </c>
      <c r="K39" s="161">
        <f>Dane_baza!AT28</f>
        <v>0</v>
      </c>
      <c r="L39" s="161">
        <f>Dane_baza!AU28</f>
        <v>0</v>
      </c>
      <c r="M39" s="161">
        <f>Dane_baza!AV28</f>
        <v>1164374</v>
      </c>
      <c r="N39" s="161">
        <f>Dane_baza!AY28</f>
        <v>23999116</v>
      </c>
      <c r="O39" s="161">
        <f>Dane_baza!AZ28</f>
        <v>853151</v>
      </c>
      <c r="P39" s="161">
        <f>Dane_baza!AW28</f>
        <v>0</v>
      </c>
      <c r="Q39" s="161">
        <f>Dane_baza!AX28</f>
        <v>0</v>
      </c>
      <c r="R39" s="212">
        <f t="shared" si="10"/>
        <v>63800105</v>
      </c>
      <c r="S39" s="212">
        <f>Dane_baza!BU28</f>
        <v>62007046.270000003</v>
      </c>
      <c r="T39" s="212">
        <f>Dane_baza!BV28</f>
        <v>9449071.3300000001</v>
      </c>
      <c r="U39" s="212">
        <f>Dane_baza!BW28</f>
        <v>0</v>
      </c>
      <c r="V39" s="212">
        <f t="shared" si="8"/>
        <v>71456117.600000009</v>
      </c>
      <c r="W39" s="161">
        <f t="shared" si="9"/>
        <v>7656012.6000000089</v>
      </c>
      <c r="AA39" s="36"/>
    </row>
    <row r="40" spans="1:27" x14ac:dyDescent="0.25">
      <c r="A40" s="197" t="s">
        <v>32</v>
      </c>
      <c r="B40" s="197" t="s">
        <v>42</v>
      </c>
      <c r="C40" s="197" t="s">
        <v>32</v>
      </c>
      <c r="D40" s="197" t="s">
        <v>40</v>
      </c>
      <c r="E40" s="197" t="s">
        <v>31</v>
      </c>
      <c r="F40" s="195" t="s">
        <v>2921</v>
      </c>
      <c r="G40" s="195" t="s">
        <v>63</v>
      </c>
      <c r="H40" s="161">
        <f>Dane_baza!AR29</f>
        <v>8453865</v>
      </c>
      <c r="I40" s="161">
        <f>Dane_baza!AS29</f>
        <v>121274</v>
      </c>
      <c r="J40" s="161">
        <f>Dane_baza!BX29</f>
        <v>518232</v>
      </c>
      <c r="K40" s="161">
        <f>Dane_baza!AT29</f>
        <v>9631934</v>
      </c>
      <c r="L40" s="161">
        <f>Dane_baza!AU29</f>
        <v>325386</v>
      </c>
      <c r="M40" s="161">
        <f>Dane_baza!AV29</f>
        <v>510720</v>
      </c>
      <c r="N40" s="161">
        <f>Dane_baza!AY29</f>
        <v>13382946</v>
      </c>
      <c r="O40" s="161">
        <f>Dane_baza!AZ29</f>
        <v>350343</v>
      </c>
      <c r="P40" s="161">
        <f>Dane_baza!AW29</f>
        <v>0</v>
      </c>
      <c r="Q40" s="161">
        <f>Dane_baza!AX29</f>
        <v>0</v>
      </c>
      <c r="R40" s="212">
        <f t="shared" si="10"/>
        <v>33294700</v>
      </c>
      <c r="S40" s="212">
        <f>Dane_baza!BU29</f>
        <v>24332425.469999999</v>
      </c>
      <c r="T40" s="212">
        <f>Dane_baza!BV29</f>
        <v>35245.9</v>
      </c>
      <c r="U40" s="212">
        <f>Dane_baza!BW29</f>
        <v>11427028.623542063</v>
      </c>
      <c r="V40" s="212">
        <f t="shared" si="8"/>
        <v>35794699.99354206</v>
      </c>
      <c r="W40" s="161">
        <f t="shared" si="9"/>
        <v>2499999.9935420603</v>
      </c>
      <c r="AA40" s="36"/>
    </row>
    <row r="41" spans="1:27" x14ac:dyDescent="0.25">
      <c r="A41" s="197" t="s">
        <v>32</v>
      </c>
      <c r="B41" s="197" t="s">
        <v>42</v>
      </c>
      <c r="C41" s="197" t="s">
        <v>37</v>
      </c>
      <c r="D41" s="197" t="s">
        <v>36</v>
      </c>
      <c r="E41" s="197" t="s">
        <v>31</v>
      </c>
      <c r="F41" s="195" t="s">
        <v>2922</v>
      </c>
      <c r="G41" s="195" t="s">
        <v>64</v>
      </c>
      <c r="H41" s="161">
        <f>Dane_baza!AR30</f>
        <v>5513246</v>
      </c>
      <c r="I41" s="161">
        <f>Dane_baza!AS30</f>
        <v>155273</v>
      </c>
      <c r="J41" s="161">
        <f>Dane_baza!BX30</f>
        <v>244047</v>
      </c>
      <c r="K41" s="161">
        <f>Dane_baza!AT30</f>
        <v>1959536</v>
      </c>
      <c r="L41" s="161">
        <f>Dane_baza!AU30</f>
        <v>0</v>
      </c>
      <c r="M41" s="161">
        <f>Dane_baza!AV30</f>
        <v>1114574</v>
      </c>
      <c r="N41" s="161">
        <f>Dane_baza!AY30</f>
        <v>6343133</v>
      </c>
      <c r="O41" s="161">
        <f>Dane_baza!AZ30</f>
        <v>275733</v>
      </c>
      <c r="P41" s="161">
        <f>Dane_baza!AW30</f>
        <v>0</v>
      </c>
      <c r="Q41" s="161">
        <f>Dane_baza!AX30</f>
        <v>0</v>
      </c>
      <c r="R41" s="212">
        <f t="shared" si="10"/>
        <v>15605542</v>
      </c>
      <c r="S41" s="212">
        <f>Dane_baza!BU30</f>
        <v>14553362.68</v>
      </c>
      <c r="T41" s="212">
        <f>Dane_baza!BV30</f>
        <v>68253.78</v>
      </c>
      <c r="U41" s="212">
        <f>Dane_baza!BW30</f>
        <v>2483925.35</v>
      </c>
      <c r="V41" s="212">
        <f t="shared" si="8"/>
        <v>17105541.809999999</v>
      </c>
      <c r="W41" s="161">
        <f t="shared" si="9"/>
        <v>1499999.8099999987</v>
      </c>
      <c r="AA41" s="36"/>
    </row>
    <row r="42" spans="1:27" x14ac:dyDescent="0.25">
      <c r="A42" s="197" t="s">
        <v>32</v>
      </c>
      <c r="B42" s="197" t="s">
        <v>42</v>
      </c>
      <c r="C42" s="197" t="s">
        <v>39</v>
      </c>
      <c r="D42" s="197" t="s">
        <v>36</v>
      </c>
      <c r="E42" s="197" t="s">
        <v>31</v>
      </c>
      <c r="F42" s="195" t="s">
        <v>2923</v>
      </c>
      <c r="G42" s="195" t="s">
        <v>65</v>
      </c>
      <c r="H42" s="161">
        <f>Dane_baza!AR31</f>
        <v>3693977</v>
      </c>
      <c r="I42" s="161">
        <f>Dane_baza!AS31</f>
        <v>54997</v>
      </c>
      <c r="J42" s="161">
        <f>Dane_baza!BX31</f>
        <v>218690</v>
      </c>
      <c r="K42" s="161">
        <f>Dane_baza!AT31</f>
        <v>2713597</v>
      </c>
      <c r="L42" s="161">
        <f>Dane_baza!AU31</f>
        <v>0</v>
      </c>
      <c r="M42" s="161">
        <f>Dane_baza!AV31</f>
        <v>982718</v>
      </c>
      <c r="N42" s="161">
        <f>Dane_baza!AY31</f>
        <v>5670469</v>
      </c>
      <c r="O42" s="161">
        <f>Dane_baza!AZ31</f>
        <v>89208</v>
      </c>
      <c r="P42" s="161">
        <f>Dane_baza!AW31</f>
        <v>0</v>
      </c>
      <c r="Q42" s="161">
        <f>Dane_baza!AX31</f>
        <v>0</v>
      </c>
      <c r="R42" s="212">
        <f t="shared" si="10"/>
        <v>13423656</v>
      </c>
      <c r="S42" s="212">
        <f>Dane_baza!BU31</f>
        <v>10022714.67</v>
      </c>
      <c r="T42" s="212">
        <f>Dane_baza!BV31</f>
        <v>81797.899999999994</v>
      </c>
      <c r="U42" s="212">
        <f>Dane_baza!BW31</f>
        <v>4319142.9899999993</v>
      </c>
      <c r="V42" s="212">
        <f t="shared" si="8"/>
        <v>14423655.559999999</v>
      </c>
      <c r="W42" s="161">
        <f t="shared" si="9"/>
        <v>999999.55999999866</v>
      </c>
      <c r="AA42" s="36"/>
    </row>
    <row r="43" spans="1:27" x14ac:dyDescent="0.25">
      <c r="A43" s="197" t="s">
        <v>32</v>
      </c>
      <c r="B43" s="197" t="s">
        <v>42</v>
      </c>
      <c r="C43" s="197" t="s">
        <v>42</v>
      </c>
      <c r="D43" s="197" t="s">
        <v>36</v>
      </c>
      <c r="E43" s="197" t="s">
        <v>31</v>
      </c>
      <c r="F43" s="195" t="s">
        <v>2924</v>
      </c>
      <c r="G43" s="195" t="s">
        <v>66</v>
      </c>
      <c r="H43" s="161">
        <f>Dane_baza!AR32</f>
        <v>4361523</v>
      </c>
      <c r="I43" s="161">
        <f>Dane_baza!AS32</f>
        <v>108068</v>
      </c>
      <c r="J43" s="161">
        <f>Dane_baza!BX32</f>
        <v>234691</v>
      </c>
      <c r="K43" s="161">
        <f>Dane_baza!AT32</f>
        <v>3590996</v>
      </c>
      <c r="L43" s="161">
        <f>Dane_baza!AU32</f>
        <v>0</v>
      </c>
      <c r="M43" s="161">
        <f>Dane_baza!AV32</f>
        <v>723237</v>
      </c>
      <c r="N43" s="161">
        <f>Dane_baza!AY32</f>
        <v>6325828</v>
      </c>
      <c r="O43" s="161">
        <f>Dane_baza!AZ32</f>
        <v>105427</v>
      </c>
      <c r="P43" s="161">
        <f>Dane_baza!AW32</f>
        <v>0</v>
      </c>
      <c r="Q43" s="161">
        <f>Dane_baza!AX32</f>
        <v>0</v>
      </c>
      <c r="R43" s="212">
        <f t="shared" si="10"/>
        <v>15449770</v>
      </c>
      <c r="S43" s="212">
        <f>Dane_baza!BU32</f>
        <v>11722695.48</v>
      </c>
      <c r="T43" s="212">
        <f>Dane_baza!BV32</f>
        <v>212090.69</v>
      </c>
      <c r="U43" s="212">
        <f>Dane_baza!BW32</f>
        <v>5014983.8288999982</v>
      </c>
      <c r="V43" s="212">
        <f t="shared" si="8"/>
        <v>16949769.998899996</v>
      </c>
      <c r="W43" s="161">
        <f t="shared" si="9"/>
        <v>1499999.9988999963</v>
      </c>
      <c r="AA43" s="36"/>
    </row>
    <row r="44" spans="1:27" x14ac:dyDescent="0.25">
      <c r="A44" s="197" t="s">
        <v>32</v>
      </c>
      <c r="B44" s="197" t="s">
        <v>42</v>
      </c>
      <c r="C44" s="197" t="s">
        <v>44</v>
      </c>
      <c r="D44" s="197" t="s">
        <v>36</v>
      </c>
      <c r="E44" s="197" t="s">
        <v>31</v>
      </c>
      <c r="F44" s="195" t="s">
        <v>2925</v>
      </c>
      <c r="G44" s="195" t="s">
        <v>67</v>
      </c>
      <c r="H44" s="161">
        <f>Dane_baza!AR33</f>
        <v>4170060</v>
      </c>
      <c r="I44" s="161">
        <f>Dane_baza!AS33</f>
        <v>90920</v>
      </c>
      <c r="J44" s="161">
        <f>Dane_baza!BX33</f>
        <v>216081</v>
      </c>
      <c r="K44" s="161">
        <f>Dane_baza!AT33</f>
        <v>2723966</v>
      </c>
      <c r="L44" s="161">
        <f>Dane_baza!AU33</f>
        <v>0</v>
      </c>
      <c r="M44" s="161">
        <f>Dane_baza!AV33</f>
        <v>347065</v>
      </c>
      <c r="N44" s="161">
        <f>Dane_baza!AY33</f>
        <v>6429772</v>
      </c>
      <c r="O44" s="161">
        <f>Dane_baza!AZ33</f>
        <v>98940</v>
      </c>
      <c r="P44" s="161">
        <f>Dane_baza!AW33</f>
        <v>0</v>
      </c>
      <c r="Q44" s="161">
        <f>Dane_baza!AX33</f>
        <v>0</v>
      </c>
      <c r="R44" s="212">
        <f t="shared" si="10"/>
        <v>14076804</v>
      </c>
      <c r="S44" s="212">
        <f>Dane_baza!BU33</f>
        <v>10381139.210000001</v>
      </c>
      <c r="T44" s="212">
        <f>Dane_baza!BV33</f>
        <v>46870.400000000001</v>
      </c>
      <c r="U44" s="212">
        <f>Dane_baza!BW33</f>
        <v>4648794.3892036369</v>
      </c>
      <c r="V44" s="212">
        <f t="shared" si="8"/>
        <v>15076803.999203637</v>
      </c>
      <c r="W44" s="161">
        <f t="shared" si="9"/>
        <v>999999.99920363724</v>
      </c>
      <c r="AA44" s="36"/>
    </row>
    <row r="45" spans="1:27" x14ac:dyDescent="0.25">
      <c r="A45" s="197" t="s">
        <v>32</v>
      </c>
      <c r="B45" s="197" t="s">
        <v>44</v>
      </c>
      <c r="C45" s="197" t="s">
        <v>33</v>
      </c>
      <c r="D45" s="197" t="s">
        <v>34</v>
      </c>
      <c r="E45" s="197" t="s">
        <v>31</v>
      </c>
      <c r="F45" s="195" t="s">
        <v>2926</v>
      </c>
      <c r="G45" s="195" t="s">
        <v>68</v>
      </c>
      <c r="H45" s="161">
        <f>Dane_baza!AR34</f>
        <v>8980086</v>
      </c>
      <c r="I45" s="161">
        <f>Dane_baza!AS34</f>
        <v>431821</v>
      </c>
      <c r="J45" s="161">
        <f>Dane_baza!BX34</f>
        <v>302244</v>
      </c>
      <c r="K45" s="161">
        <f>Dane_baza!AT34</f>
        <v>0</v>
      </c>
      <c r="L45" s="161">
        <f>Dane_baza!AU34</f>
        <v>0</v>
      </c>
      <c r="M45" s="161">
        <f>Dane_baza!AV34</f>
        <v>999741</v>
      </c>
      <c r="N45" s="161">
        <f>Dane_baza!AY34</f>
        <v>6944300</v>
      </c>
      <c r="O45" s="161">
        <f>Dane_baza!AZ34</f>
        <v>155708</v>
      </c>
      <c r="P45" s="161">
        <f>Dane_baza!AW34</f>
        <v>0</v>
      </c>
      <c r="Q45" s="161">
        <f>Dane_baza!AX34</f>
        <v>-2007384</v>
      </c>
      <c r="R45" s="212">
        <f t="shared" si="10"/>
        <v>15806516</v>
      </c>
      <c r="S45" s="212">
        <f>Dane_baza!BU34</f>
        <v>15336585.720000001</v>
      </c>
      <c r="T45" s="212">
        <f>Dane_baza!BV34</f>
        <v>627995.89</v>
      </c>
      <c r="U45" s="212">
        <f>Dane_baza!BW34</f>
        <v>1341934.3899863046</v>
      </c>
      <c r="V45" s="212">
        <f t="shared" si="8"/>
        <v>17306515.999986306</v>
      </c>
      <c r="W45" s="161">
        <f t="shared" si="9"/>
        <v>1499999.9999863058</v>
      </c>
      <c r="AA45" s="36"/>
    </row>
    <row r="46" spans="1:27" x14ac:dyDescent="0.25">
      <c r="A46" s="197" t="s">
        <v>32</v>
      </c>
      <c r="B46" s="197" t="s">
        <v>44</v>
      </c>
      <c r="C46" s="197" t="s">
        <v>32</v>
      </c>
      <c r="D46" s="197" t="s">
        <v>34</v>
      </c>
      <c r="E46" s="197" t="s">
        <v>31</v>
      </c>
      <c r="F46" s="195" t="s">
        <v>2927</v>
      </c>
      <c r="G46" s="195" t="s">
        <v>69</v>
      </c>
      <c r="H46" s="161">
        <f>Dane_baza!AR35</f>
        <v>12065090</v>
      </c>
      <c r="I46" s="161">
        <f>Dane_baza!AS35</f>
        <v>329232</v>
      </c>
      <c r="J46" s="161">
        <f>Dane_baza!BX35</f>
        <v>493780</v>
      </c>
      <c r="K46" s="161">
        <f>Dane_baza!AT35</f>
        <v>4402743</v>
      </c>
      <c r="L46" s="161">
        <f>Dane_baza!AU35</f>
        <v>170732</v>
      </c>
      <c r="M46" s="161">
        <f>Dane_baza!AV35</f>
        <v>575818</v>
      </c>
      <c r="N46" s="161">
        <f>Dane_baza!AY35</f>
        <v>10830138</v>
      </c>
      <c r="O46" s="161">
        <f>Dane_baza!AZ35</f>
        <v>246538</v>
      </c>
      <c r="P46" s="161">
        <f>Dane_baza!AW35</f>
        <v>0</v>
      </c>
      <c r="Q46" s="161">
        <f>Dane_baza!AX35</f>
        <v>0</v>
      </c>
      <c r="R46" s="212">
        <f t="shared" si="10"/>
        <v>29114071</v>
      </c>
      <c r="S46" s="212">
        <f>Dane_baza!BU35</f>
        <v>29141341.539999999</v>
      </c>
      <c r="T46" s="212">
        <f>Dane_baza!BV35</f>
        <v>169673.18</v>
      </c>
      <c r="U46" s="212">
        <f>Dane_baza!BW35</f>
        <v>2303056.2740999945</v>
      </c>
      <c r="V46" s="212">
        <f t="shared" si="8"/>
        <v>31614070.994099993</v>
      </c>
      <c r="W46" s="161">
        <f t="shared" si="9"/>
        <v>2499999.9940999933</v>
      </c>
      <c r="AA46" s="36"/>
    </row>
    <row r="47" spans="1:27" x14ac:dyDescent="0.25">
      <c r="A47" s="197" t="s">
        <v>32</v>
      </c>
      <c r="B47" s="197" t="s">
        <v>44</v>
      </c>
      <c r="C47" s="197" t="s">
        <v>37</v>
      </c>
      <c r="D47" s="197" t="s">
        <v>34</v>
      </c>
      <c r="E47" s="197" t="s">
        <v>31</v>
      </c>
      <c r="F47" s="195" t="s">
        <v>2928</v>
      </c>
      <c r="G47" s="195" t="s">
        <v>70</v>
      </c>
      <c r="H47" s="161">
        <f>Dane_baza!AR36</f>
        <v>7966984</v>
      </c>
      <c r="I47" s="161">
        <f>Dane_baza!AS36</f>
        <v>166691</v>
      </c>
      <c r="J47" s="161">
        <f>Dane_baza!BX36</f>
        <v>330696</v>
      </c>
      <c r="K47" s="161">
        <f>Dane_baza!AT36</f>
        <v>0</v>
      </c>
      <c r="L47" s="161">
        <f>Dane_baza!AU36</f>
        <v>0</v>
      </c>
      <c r="M47" s="161">
        <f>Dane_baza!AV36</f>
        <v>842888</v>
      </c>
      <c r="N47" s="161">
        <f>Dane_baza!AY36</f>
        <v>4918912</v>
      </c>
      <c r="O47" s="161">
        <f>Dane_baza!AZ36</f>
        <v>162196</v>
      </c>
      <c r="P47" s="161">
        <f>Dane_baza!AW36</f>
        <v>0</v>
      </c>
      <c r="Q47" s="161">
        <f>Dane_baza!AX36</f>
        <v>0</v>
      </c>
      <c r="R47" s="212">
        <f t="shared" si="10"/>
        <v>14388367</v>
      </c>
      <c r="S47" s="212">
        <f>Dane_baza!BU36</f>
        <v>15699188.640000001</v>
      </c>
      <c r="T47" s="212">
        <f>Dane_baza!BV36</f>
        <v>415782.40000000002</v>
      </c>
      <c r="U47" s="212">
        <f>Dane_baza!BW36</f>
        <v>0</v>
      </c>
      <c r="V47" s="212">
        <f t="shared" si="8"/>
        <v>16114971.040000001</v>
      </c>
      <c r="W47" s="161">
        <f t="shared" si="9"/>
        <v>1726604.040000001</v>
      </c>
      <c r="AA47" s="36"/>
    </row>
    <row r="48" spans="1:27" x14ac:dyDescent="0.25">
      <c r="A48" s="197" t="s">
        <v>32</v>
      </c>
      <c r="B48" s="197" t="s">
        <v>44</v>
      </c>
      <c r="C48" s="197" t="s">
        <v>39</v>
      </c>
      <c r="D48" s="197" t="s">
        <v>34</v>
      </c>
      <c r="E48" s="197" t="s">
        <v>31</v>
      </c>
      <c r="F48" s="195" t="s">
        <v>2929</v>
      </c>
      <c r="G48" s="195" t="s">
        <v>71</v>
      </c>
      <c r="H48" s="161">
        <f>Dane_baza!AR37</f>
        <v>8243052</v>
      </c>
      <c r="I48" s="161">
        <f>Dane_baza!AS37</f>
        <v>348419</v>
      </c>
      <c r="J48" s="161">
        <f>Dane_baza!BX37</f>
        <v>1436605</v>
      </c>
      <c r="K48" s="161">
        <f>Dane_baza!AT37</f>
        <v>0</v>
      </c>
      <c r="L48" s="161">
        <f>Dane_baza!AU37</f>
        <v>0</v>
      </c>
      <c r="M48" s="161">
        <f>Dane_baza!AV37</f>
        <v>1046157</v>
      </c>
      <c r="N48" s="161">
        <f>Dane_baza!AY37</f>
        <v>5829391</v>
      </c>
      <c r="O48" s="161">
        <f>Dane_baza!AZ37</f>
        <v>184903</v>
      </c>
      <c r="P48" s="161">
        <f>Dane_baza!AW37</f>
        <v>0</v>
      </c>
      <c r="Q48" s="161">
        <f>Dane_baza!AX37</f>
        <v>-936</v>
      </c>
      <c r="R48" s="212">
        <f t="shared" si="10"/>
        <v>17087591</v>
      </c>
      <c r="S48" s="212">
        <f>Dane_baza!BU37</f>
        <v>16825601.539999999</v>
      </c>
      <c r="T48" s="212">
        <f>Dane_baza!BV37</f>
        <v>432864.96</v>
      </c>
      <c r="U48" s="212">
        <f>Dane_baza!BW37</f>
        <v>1329124.0899999999</v>
      </c>
      <c r="V48" s="212">
        <f t="shared" si="8"/>
        <v>18587590.59</v>
      </c>
      <c r="W48" s="161">
        <f t="shared" si="9"/>
        <v>1499999.5899999999</v>
      </c>
      <c r="AA48" s="36"/>
    </row>
    <row r="49" spans="1:27" x14ac:dyDescent="0.25">
      <c r="A49" s="197" t="s">
        <v>32</v>
      </c>
      <c r="B49" s="197" t="s">
        <v>44</v>
      </c>
      <c r="C49" s="197" t="s">
        <v>42</v>
      </c>
      <c r="D49" s="197" t="s">
        <v>36</v>
      </c>
      <c r="E49" s="197" t="s">
        <v>31</v>
      </c>
      <c r="F49" s="195" t="s">
        <v>2930</v>
      </c>
      <c r="G49" s="195" t="s">
        <v>72</v>
      </c>
      <c r="H49" s="161">
        <f>Dane_baza!AR38</f>
        <v>4748358</v>
      </c>
      <c r="I49" s="161">
        <f>Dane_baza!AS38</f>
        <v>92280</v>
      </c>
      <c r="J49" s="161">
        <f>Dane_baza!BX38</f>
        <v>221193</v>
      </c>
      <c r="K49" s="161">
        <f>Dane_baza!AT38</f>
        <v>3342660</v>
      </c>
      <c r="L49" s="161">
        <f>Dane_baza!AU38</f>
        <v>1820</v>
      </c>
      <c r="M49" s="161">
        <f>Dane_baza!AV38</f>
        <v>317730</v>
      </c>
      <c r="N49" s="161">
        <f>Dane_baza!AY38</f>
        <v>5751094</v>
      </c>
      <c r="O49" s="161">
        <f>Dane_baza!AZ38</f>
        <v>131379</v>
      </c>
      <c r="P49" s="161">
        <f>Dane_baza!AW38</f>
        <v>0</v>
      </c>
      <c r="Q49" s="161">
        <f>Dane_baza!AX38</f>
        <v>0</v>
      </c>
      <c r="R49" s="212">
        <f t="shared" si="10"/>
        <v>14606514</v>
      </c>
      <c r="S49" s="212">
        <f>Dane_baza!BU38</f>
        <v>11719652.369999999</v>
      </c>
      <c r="T49" s="212">
        <f>Dane_baza!BV38</f>
        <v>68129.39</v>
      </c>
      <c r="U49" s="212">
        <f>Dane_baza!BW38</f>
        <v>4279383.51</v>
      </c>
      <c r="V49" s="212">
        <f t="shared" si="8"/>
        <v>16067165.27</v>
      </c>
      <c r="W49" s="161">
        <f t="shared" si="9"/>
        <v>1460651.2699999996</v>
      </c>
      <c r="AA49" s="36"/>
    </row>
    <row r="50" spans="1:27" x14ac:dyDescent="0.25">
      <c r="A50" s="197" t="s">
        <v>32</v>
      </c>
      <c r="B50" s="197" t="s">
        <v>44</v>
      </c>
      <c r="C50" s="197" t="s">
        <v>44</v>
      </c>
      <c r="D50" s="197" t="s">
        <v>36</v>
      </c>
      <c r="E50" s="197" t="s">
        <v>31</v>
      </c>
      <c r="F50" s="195" t="s">
        <v>2931</v>
      </c>
      <c r="G50" s="195" t="s">
        <v>73</v>
      </c>
      <c r="H50" s="161">
        <f>Dane_baza!AR39</f>
        <v>15147754</v>
      </c>
      <c r="I50" s="161">
        <f>Dane_baza!AS39</f>
        <v>153094</v>
      </c>
      <c r="J50" s="161">
        <f>Dane_baza!BX39</f>
        <v>488012</v>
      </c>
      <c r="K50" s="161">
        <f>Dane_baza!AT39</f>
        <v>2449198</v>
      </c>
      <c r="L50" s="161">
        <f>Dane_baza!AU39</f>
        <v>0</v>
      </c>
      <c r="M50" s="161">
        <f>Dane_baza!AV39</f>
        <v>877515</v>
      </c>
      <c r="N50" s="161">
        <f>Dane_baza!AY39</f>
        <v>9099615</v>
      </c>
      <c r="O50" s="161">
        <f>Dane_baza!AZ39</f>
        <v>160574</v>
      </c>
      <c r="P50" s="161">
        <f>Dane_baza!AW39</f>
        <v>0</v>
      </c>
      <c r="Q50" s="161">
        <f>Dane_baza!AX39</f>
        <v>0</v>
      </c>
      <c r="R50" s="212">
        <f t="shared" si="10"/>
        <v>28375762</v>
      </c>
      <c r="S50" s="212">
        <f>Dane_baza!BU39</f>
        <v>27618069.640000001</v>
      </c>
      <c r="T50" s="212">
        <f>Dane_baza!BV39</f>
        <v>149703.63</v>
      </c>
      <c r="U50" s="212">
        <f>Dane_baza!BW39</f>
        <v>2607988.379999999</v>
      </c>
      <c r="V50" s="212">
        <f t="shared" si="8"/>
        <v>30375761.649999999</v>
      </c>
      <c r="W50" s="161">
        <f t="shared" si="9"/>
        <v>1999999.6499999985</v>
      </c>
      <c r="AA50" s="36"/>
    </row>
    <row r="51" spans="1:27" x14ac:dyDescent="0.25">
      <c r="A51" s="197" t="s">
        <v>32</v>
      </c>
      <c r="B51" s="197" t="s">
        <v>44</v>
      </c>
      <c r="C51" s="197" t="s">
        <v>51</v>
      </c>
      <c r="D51" s="197" t="s">
        <v>36</v>
      </c>
      <c r="E51" s="197" t="s">
        <v>31</v>
      </c>
      <c r="F51" s="195" t="s">
        <v>2932</v>
      </c>
      <c r="G51" s="195" t="s">
        <v>74</v>
      </c>
      <c r="H51" s="161">
        <f>Dane_baza!AR40</f>
        <v>12956495</v>
      </c>
      <c r="I51" s="161">
        <f>Dane_baza!AS40</f>
        <v>210223</v>
      </c>
      <c r="J51" s="161">
        <f>Dane_baza!BX40</f>
        <v>514750</v>
      </c>
      <c r="K51" s="161">
        <f>Dane_baza!AT40</f>
        <v>3600773</v>
      </c>
      <c r="L51" s="161">
        <f>Dane_baza!AU40</f>
        <v>0</v>
      </c>
      <c r="M51" s="161">
        <f>Dane_baza!AV40</f>
        <v>1389314</v>
      </c>
      <c r="N51" s="161">
        <f>Dane_baza!AY40</f>
        <v>14512647</v>
      </c>
      <c r="O51" s="161">
        <f>Dane_baza!AZ40</f>
        <v>259514</v>
      </c>
      <c r="P51" s="161">
        <f>Dane_baza!AW40</f>
        <v>0</v>
      </c>
      <c r="Q51" s="161">
        <f>Dane_baza!AX40</f>
        <v>0</v>
      </c>
      <c r="R51" s="212">
        <f t="shared" si="10"/>
        <v>33443716</v>
      </c>
      <c r="S51" s="212">
        <f>Dane_baza!BU40</f>
        <v>29970833.079999998</v>
      </c>
      <c r="T51" s="212">
        <f>Dane_baza!BV40</f>
        <v>563601.06000000006</v>
      </c>
      <c r="U51" s="212">
        <f>Dane_baza!BW40</f>
        <v>5409281.8574650083</v>
      </c>
      <c r="V51" s="212">
        <f t="shared" si="8"/>
        <v>35943715.997465007</v>
      </c>
      <c r="W51" s="161">
        <f t="shared" si="9"/>
        <v>2499999.997465007</v>
      </c>
      <c r="AA51" s="36"/>
    </row>
    <row r="52" spans="1:27" x14ac:dyDescent="0.25">
      <c r="A52" s="197" t="s">
        <v>32</v>
      </c>
      <c r="B52" s="197" t="s">
        <v>44</v>
      </c>
      <c r="C52" s="197" t="s">
        <v>75</v>
      </c>
      <c r="D52" s="197" t="s">
        <v>36</v>
      </c>
      <c r="E52" s="197" t="s">
        <v>31</v>
      </c>
      <c r="F52" s="195" t="s">
        <v>2933</v>
      </c>
      <c r="G52" s="195" t="s">
        <v>76</v>
      </c>
      <c r="H52" s="161">
        <f>Dane_baza!AR41</f>
        <v>11952282</v>
      </c>
      <c r="I52" s="161">
        <f>Dane_baza!AS41</f>
        <v>384153</v>
      </c>
      <c r="J52" s="161">
        <f>Dane_baza!BX41</f>
        <v>460533</v>
      </c>
      <c r="K52" s="161">
        <f>Dane_baza!AT41</f>
        <v>775020</v>
      </c>
      <c r="L52" s="161">
        <f>Dane_baza!AU41</f>
        <v>0</v>
      </c>
      <c r="M52" s="161">
        <f>Dane_baza!AV41</f>
        <v>963433</v>
      </c>
      <c r="N52" s="161">
        <f>Dane_baza!AY41</f>
        <v>15744019</v>
      </c>
      <c r="O52" s="161">
        <f>Dane_baza!AZ41</f>
        <v>316282</v>
      </c>
      <c r="P52" s="161">
        <f>Dane_baza!AW41</f>
        <v>0</v>
      </c>
      <c r="Q52" s="161">
        <f>Dane_baza!AX41</f>
        <v>0</v>
      </c>
      <c r="R52" s="212">
        <f t="shared" si="10"/>
        <v>30595722</v>
      </c>
      <c r="S52" s="212">
        <f>Dane_baza!BU41</f>
        <v>26240984.34</v>
      </c>
      <c r="T52" s="212">
        <f>Dane_baza!BV41</f>
        <v>616755.97</v>
      </c>
      <c r="U52" s="212">
        <f>Dane_baza!BW41</f>
        <v>6237981.6924971938</v>
      </c>
      <c r="V52" s="212">
        <f t="shared" si="8"/>
        <v>33095722.002497192</v>
      </c>
      <c r="W52" s="161">
        <f t="shared" si="9"/>
        <v>2500000.0024971925</v>
      </c>
      <c r="AA52" s="36"/>
    </row>
    <row r="53" spans="1:27" x14ac:dyDescent="0.25">
      <c r="A53" s="197" t="s">
        <v>32</v>
      </c>
      <c r="B53" s="197" t="s">
        <v>44</v>
      </c>
      <c r="C53" s="197" t="s">
        <v>77</v>
      </c>
      <c r="D53" s="197" t="s">
        <v>36</v>
      </c>
      <c r="E53" s="197" t="s">
        <v>31</v>
      </c>
      <c r="F53" s="195" t="s">
        <v>2934</v>
      </c>
      <c r="G53" s="195" t="s">
        <v>78</v>
      </c>
      <c r="H53" s="161">
        <f>Dane_baza!AR42</f>
        <v>4937981</v>
      </c>
      <c r="I53" s="161">
        <f>Dane_baza!AS42</f>
        <v>91278</v>
      </c>
      <c r="J53" s="161">
        <f>Dane_baza!BX42</f>
        <v>234030</v>
      </c>
      <c r="K53" s="161">
        <f>Dane_baza!AT42</f>
        <v>1689409</v>
      </c>
      <c r="L53" s="161">
        <f>Dane_baza!AU42</f>
        <v>108976</v>
      </c>
      <c r="M53" s="161">
        <f>Dane_baza!AV42</f>
        <v>404079</v>
      </c>
      <c r="N53" s="161">
        <f>Dane_baza!AY42</f>
        <v>9765322</v>
      </c>
      <c r="O53" s="161">
        <f>Dane_baza!AZ42</f>
        <v>193013</v>
      </c>
      <c r="P53" s="161">
        <f>Dane_baza!AW42</f>
        <v>0</v>
      </c>
      <c r="Q53" s="161">
        <f>Dane_baza!AX42</f>
        <v>0</v>
      </c>
      <c r="R53" s="212">
        <f t="shared" si="10"/>
        <v>17424088</v>
      </c>
      <c r="S53" s="212">
        <f>Dane_baza!BU42</f>
        <v>13446872.119999999</v>
      </c>
      <c r="T53" s="212">
        <f>Dane_baza!BV42</f>
        <v>214306.13</v>
      </c>
      <c r="U53" s="212">
        <f>Dane_baza!BW42</f>
        <v>5262909.7479452416</v>
      </c>
      <c r="V53" s="212">
        <f t="shared" si="8"/>
        <v>18924087.997945242</v>
      </c>
      <c r="W53" s="161">
        <f t="shared" si="9"/>
        <v>1499999.9979452416</v>
      </c>
      <c r="AA53" s="36"/>
    </row>
    <row r="54" spans="1:27" x14ac:dyDescent="0.25">
      <c r="A54" s="197" t="s">
        <v>32</v>
      </c>
      <c r="B54" s="197" t="s">
        <v>51</v>
      </c>
      <c r="C54" s="197" t="s">
        <v>33</v>
      </c>
      <c r="D54" s="197" t="s">
        <v>34</v>
      </c>
      <c r="E54" s="197" t="s">
        <v>31</v>
      </c>
      <c r="F54" s="195" t="s">
        <v>2935</v>
      </c>
      <c r="G54" s="195" t="s">
        <v>79</v>
      </c>
      <c r="H54" s="161">
        <f>Dane_baza!AR43</f>
        <v>19745309</v>
      </c>
      <c r="I54" s="161">
        <f>Dane_baza!AS43</f>
        <v>960915</v>
      </c>
      <c r="J54" s="161">
        <f>Dane_baza!BX43</f>
        <v>868464</v>
      </c>
      <c r="K54" s="161">
        <f>Dane_baza!AT43</f>
        <v>12316382</v>
      </c>
      <c r="L54" s="161">
        <f>Dane_baza!AU43</f>
        <v>128838</v>
      </c>
      <c r="M54" s="161">
        <f>Dane_baza!AV43</f>
        <v>698182</v>
      </c>
      <c r="N54" s="161">
        <f>Dane_baza!AY43</f>
        <v>20708545</v>
      </c>
      <c r="O54" s="161">
        <f>Dane_baza!AZ43</f>
        <v>617967</v>
      </c>
      <c r="P54" s="161">
        <f>Dane_baza!AW43</f>
        <v>0</v>
      </c>
      <c r="Q54" s="161">
        <f>Dane_baza!AX43</f>
        <v>0</v>
      </c>
      <c r="R54" s="212">
        <f t="shared" si="10"/>
        <v>56044602</v>
      </c>
      <c r="S54" s="212">
        <f>Dane_baza!BU43</f>
        <v>50181502.350000001</v>
      </c>
      <c r="T54" s="212">
        <f>Dane_baza!BV43</f>
        <v>842939.58</v>
      </c>
      <c r="U54" s="212">
        <f>Dane_baza!BW43</f>
        <v>8520159.7399999965</v>
      </c>
      <c r="V54" s="212">
        <f t="shared" si="8"/>
        <v>59544601.669999994</v>
      </c>
      <c r="W54" s="161">
        <f t="shared" si="9"/>
        <v>3499999.6699999943</v>
      </c>
      <c r="AA54" s="36"/>
    </row>
    <row r="55" spans="1:27" x14ac:dyDescent="0.25">
      <c r="A55" s="197" t="s">
        <v>32</v>
      </c>
      <c r="B55" s="197" t="s">
        <v>51</v>
      </c>
      <c r="C55" s="197" t="s">
        <v>32</v>
      </c>
      <c r="D55" s="197" t="s">
        <v>36</v>
      </c>
      <c r="E55" s="197" t="s">
        <v>31</v>
      </c>
      <c r="F55" s="195" t="s">
        <v>2936</v>
      </c>
      <c r="G55" s="195" t="s">
        <v>79</v>
      </c>
      <c r="H55" s="161">
        <f>Dane_baza!AR44</f>
        <v>10708509</v>
      </c>
      <c r="I55" s="161">
        <f>Dane_baza!AS44</f>
        <v>377177</v>
      </c>
      <c r="J55" s="161">
        <f>Dane_baza!BX44</f>
        <v>492067</v>
      </c>
      <c r="K55" s="161">
        <f>Dane_baza!AT44</f>
        <v>7701593</v>
      </c>
      <c r="L55" s="161">
        <f>Dane_baza!AU44</f>
        <v>0</v>
      </c>
      <c r="M55" s="161">
        <f>Dane_baza!AV44</f>
        <v>827801</v>
      </c>
      <c r="N55" s="161">
        <f>Dane_baza!AY44</f>
        <v>15478412</v>
      </c>
      <c r="O55" s="161">
        <f>Dane_baza!AZ44</f>
        <v>264379</v>
      </c>
      <c r="P55" s="161">
        <f>Dane_baza!AW44</f>
        <v>0</v>
      </c>
      <c r="Q55" s="161">
        <f>Dane_baza!AX44</f>
        <v>0</v>
      </c>
      <c r="R55" s="212">
        <f t="shared" si="10"/>
        <v>35849938</v>
      </c>
      <c r="S55" s="212">
        <f>Dane_baza!BU44</f>
        <v>25611741.530000001</v>
      </c>
      <c r="T55" s="212">
        <f>Dane_baza!BV44</f>
        <v>111045.7</v>
      </c>
      <c r="U55" s="212">
        <f>Dane_baza!BW44</f>
        <v>12627150.489999996</v>
      </c>
      <c r="V55" s="212">
        <f t="shared" si="8"/>
        <v>38349937.719999999</v>
      </c>
      <c r="W55" s="161">
        <f t="shared" si="9"/>
        <v>2499999.7199999988</v>
      </c>
      <c r="AA55" s="36"/>
    </row>
    <row r="56" spans="1:27" x14ac:dyDescent="0.25">
      <c r="A56" s="197" t="s">
        <v>32</v>
      </c>
      <c r="B56" s="197" t="s">
        <v>51</v>
      </c>
      <c r="C56" s="197" t="s">
        <v>37</v>
      </c>
      <c r="D56" s="197" t="s">
        <v>40</v>
      </c>
      <c r="E56" s="197" t="s">
        <v>31</v>
      </c>
      <c r="F56" s="195" t="s">
        <v>2937</v>
      </c>
      <c r="G56" s="195" t="s">
        <v>80</v>
      </c>
      <c r="H56" s="161">
        <f>Dane_baza!AR45</f>
        <v>10331096</v>
      </c>
      <c r="I56" s="161">
        <f>Dane_baza!AS45</f>
        <v>442968</v>
      </c>
      <c r="J56" s="161">
        <f>Dane_baza!BX45</f>
        <v>542899</v>
      </c>
      <c r="K56" s="161">
        <f>Dane_baza!AT45</f>
        <v>10339550</v>
      </c>
      <c r="L56" s="161">
        <f>Dane_baza!AU45</f>
        <v>332329</v>
      </c>
      <c r="M56" s="161">
        <f>Dane_baza!AV45</f>
        <v>413890</v>
      </c>
      <c r="N56" s="161">
        <f>Dane_baza!AY45</f>
        <v>12095461</v>
      </c>
      <c r="O56" s="161">
        <f>Dane_baza!AZ45</f>
        <v>338990</v>
      </c>
      <c r="P56" s="161">
        <f>Dane_baza!AW45</f>
        <v>0</v>
      </c>
      <c r="Q56" s="161">
        <f>Dane_baza!AX45</f>
        <v>0</v>
      </c>
      <c r="R56" s="212">
        <f t="shared" si="10"/>
        <v>34837183</v>
      </c>
      <c r="S56" s="212">
        <f>Dane_baza!BU45</f>
        <v>26921611.559999999</v>
      </c>
      <c r="T56" s="212">
        <f>Dane_baza!BV45</f>
        <v>448442.24</v>
      </c>
      <c r="U56" s="212">
        <f>Dane_baza!BW45</f>
        <v>10467129.208283883</v>
      </c>
      <c r="V56" s="212">
        <f t="shared" si="8"/>
        <v>37837183.008283883</v>
      </c>
      <c r="W56" s="161">
        <f t="shared" si="9"/>
        <v>3000000.0082838833</v>
      </c>
      <c r="AA56" s="36"/>
    </row>
    <row r="57" spans="1:27" x14ac:dyDescent="0.25">
      <c r="A57" s="197" t="s">
        <v>32</v>
      </c>
      <c r="B57" s="197" t="s">
        <v>51</v>
      </c>
      <c r="C57" s="197" t="s">
        <v>39</v>
      </c>
      <c r="D57" s="197" t="s">
        <v>36</v>
      </c>
      <c r="E57" s="197" t="s">
        <v>31</v>
      </c>
      <c r="F57" s="195" t="s">
        <v>2938</v>
      </c>
      <c r="G57" s="195" t="s">
        <v>81</v>
      </c>
      <c r="H57" s="161">
        <f>Dane_baza!AR46</f>
        <v>3329571</v>
      </c>
      <c r="I57" s="161">
        <f>Dane_baza!AS46</f>
        <v>47090</v>
      </c>
      <c r="J57" s="161">
        <f>Dane_baza!BX46</f>
        <v>231814</v>
      </c>
      <c r="K57" s="161">
        <f>Dane_baza!AT46</f>
        <v>5709657</v>
      </c>
      <c r="L57" s="161">
        <f>Dane_baza!AU46</f>
        <v>250405</v>
      </c>
      <c r="M57" s="161">
        <f>Dane_baza!AV46</f>
        <v>304439</v>
      </c>
      <c r="N57" s="161">
        <f>Dane_baza!AY46</f>
        <v>4955216</v>
      </c>
      <c r="O57" s="161">
        <f>Dane_baza!AZ46</f>
        <v>139489</v>
      </c>
      <c r="P57" s="161">
        <f>Dane_baza!AW46</f>
        <v>0</v>
      </c>
      <c r="Q57" s="161">
        <f>Dane_baza!AX46</f>
        <v>0</v>
      </c>
      <c r="R57" s="212">
        <f t="shared" si="10"/>
        <v>14967681</v>
      </c>
      <c r="S57" s="212">
        <f>Dane_baza!BU46</f>
        <v>10686668.66</v>
      </c>
      <c r="T57" s="212">
        <f>Dane_baza!BV46</f>
        <v>21854.59</v>
      </c>
      <c r="U57" s="212">
        <f>Dane_baza!BW46</f>
        <v>5755925.8399999999</v>
      </c>
      <c r="V57" s="212">
        <f t="shared" si="8"/>
        <v>16464449.09</v>
      </c>
      <c r="W57" s="161">
        <f t="shared" si="9"/>
        <v>1496768.0899999999</v>
      </c>
      <c r="AA57" s="36"/>
    </row>
    <row r="58" spans="1:27" x14ac:dyDescent="0.25">
      <c r="A58" s="197" t="s">
        <v>32</v>
      </c>
      <c r="B58" s="197" t="s">
        <v>75</v>
      </c>
      <c r="C58" s="197" t="s">
        <v>33</v>
      </c>
      <c r="D58" s="197" t="s">
        <v>34</v>
      </c>
      <c r="E58" s="197" t="s">
        <v>31</v>
      </c>
      <c r="F58" s="195" t="s">
        <v>2939</v>
      </c>
      <c r="G58" s="195" t="s">
        <v>82</v>
      </c>
      <c r="H58" s="161">
        <f>Dane_baza!AR47</f>
        <v>5758453</v>
      </c>
      <c r="I58" s="161">
        <f>Dane_baza!AS47</f>
        <v>325098</v>
      </c>
      <c r="J58" s="161">
        <f>Dane_baza!BX47</f>
        <v>208130</v>
      </c>
      <c r="K58" s="161">
        <f>Dane_baza!AT47</f>
        <v>0</v>
      </c>
      <c r="L58" s="161">
        <f>Dane_baza!AU47</f>
        <v>41370</v>
      </c>
      <c r="M58" s="161">
        <f>Dane_baza!AV47</f>
        <v>866922</v>
      </c>
      <c r="N58" s="161">
        <f>Dane_baza!AY47</f>
        <v>7470965</v>
      </c>
      <c r="O58" s="161">
        <f>Dane_baza!AZ47</f>
        <v>128135</v>
      </c>
      <c r="P58" s="161">
        <f>Dane_baza!AW47</f>
        <v>0</v>
      </c>
      <c r="Q58" s="161">
        <f>Dane_baza!AX47</f>
        <v>0</v>
      </c>
      <c r="R58" s="212">
        <f t="shared" si="10"/>
        <v>14799073</v>
      </c>
      <c r="S58" s="212">
        <f>Dane_baza!BU47</f>
        <v>13121454.58</v>
      </c>
      <c r="T58" s="212">
        <f>Dane_baza!BV47</f>
        <v>336654.16</v>
      </c>
      <c r="U58" s="212">
        <f>Dane_baza!BW47</f>
        <v>2820871.5633239616</v>
      </c>
      <c r="V58" s="212">
        <f t="shared" si="8"/>
        <v>16278980.303323962</v>
      </c>
      <c r="W58" s="161">
        <f t="shared" si="9"/>
        <v>1479907.3033239618</v>
      </c>
      <c r="AA58" s="36"/>
    </row>
    <row r="59" spans="1:27" x14ac:dyDescent="0.25">
      <c r="A59" s="197" t="s">
        <v>32</v>
      </c>
      <c r="B59" s="197" t="s">
        <v>75</v>
      </c>
      <c r="C59" s="197" t="s">
        <v>32</v>
      </c>
      <c r="D59" s="197" t="s">
        <v>34</v>
      </c>
      <c r="E59" s="197" t="s">
        <v>31</v>
      </c>
      <c r="F59" s="195" t="s">
        <v>2940</v>
      </c>
      <c r="G59" s="195" t="s">
        <v>83</v>
      </c>
      <c r="H59" s="161">
        <f>Dane_baza!AR48</f>
        <v>34309554</v>
      </c>
      <c r="I59" s="161">
        <f>Dane_baza!AS48</f>
        <v>1630471</v>
      </c>
      <c r="J59" s="161">
        <f>Dane_baza!BX48</f>
        <v>1282761</v>
      </c>
      <c r="K59" s="161">
        <f>Dane_baza!AT48</f>
        <v>10269822</v>
      </c>
      <c r="L59" s="161">
        <f>Dane_baza!AU48</f>
        <v>259016</v>
      </c>
      <c r="M59" s="161">
        <f>Dane_baza!AV48</f>
        <v>1494766</v>
      </c>
      <c r="N59" s="161">
        <f>Dane_baza!AY48</f>
        <v>34370976</v>
      </c>
      <c r="O59" s="161">
        <f>Dane_baza!AZ48</f>
        <v>1005615</v>
      </c>
      <c r="P59" s="161">
        <f>Dane_baza!AW48</f>
        <v>0</v>
      </c>
      <c r="Q59" s="161">
        <f>Dane_baza!AX48</f>
        <v>0</v>
      </c>
      <c r="R59" s="212">
        <f t="shared" si="10"/>
        <v>84622981</v>
      </c>
      <c r="S59" s="212">
        <f>Dane_baza!BU48</f>
        <v>80420157.019999996</v>
      </c>
      <c r="T59" s="212">
        <f>Dane_baza!BV48</f>
        <v>1049743.02</v>
      </c>
      <c r="U59" s="212">
        <f>Dane_baza!BW48</f>
        <v>6653080.952232739</v>
      </c>
      <c r="V59" s="212">
        <f t="shared" si="8"/>
        <v>88122980.992232725</v>
      </c>
      <c r="W59" s="161">
        <f t="shared" si="9"/>
        <v>3499999.992232725</v>
      </c>
      <c r="AA59" s="36"/>
    </row>
    <row r="60" spans="1:27" x14ac:dyDescent="0.25">
      <c r="A60" s="197" t="s">
        <v>32</v>
      </c>
      <c r="B60" s="197" t="s">
        <v>75</v>
      </c>
      <c r="C60" s="197" t="s">
        <v>37</v>
      </c>
      <c r="D60" s="197" t="s">
        <v>34</v>
      </c>
      <c r="E60" s="197" t="s">
        <v>31</v>
      </c>
      <c r="F60" s="195" t="s">
        <v>2941</v>
      </c>
      <c r="G60" s="195" t="s">
        <v>84</v>
      </c>
      <c r="H60" s="161">
        <f>Dane_baza!AR49</f>
        <v>9699550</v>
      </c>
      <c r="I60" s="161">
        <f>Dane_baza!AS49</f>
        <v>445914</v>
      </c>
      <c r="J60" s="161">
        <f>Dane_baza!BX49</f>
        <v>461152</v>
      </c>
      <c r="K60" s="161">
        <f>Dane_baza!AT49</f>
        <v>5435749</v>
      </c>
      <c r="L60" s="161">
        <f>Dane_baza!AU49</f>
        <v>7517</v>
      </c>
      <c r="M60" s="161">
        <f>Dane_baza!AV49</f>
        <v>898604</v>
      </c>
      <c r="N60" s="161">
        <f>Dane_baza!AY49</f>
        <v>14252179</v>
      </c>
      <c r="O60" s="161">
        <f>Dane_baza!AZ49</f>
        <v>338990</v>
      </c>
      <c r="P60" s="161">
        <f>Dane_baza!AW49</f>
        <v>0</v>
      </c>
      <c r="Q60" s="161">
        <f>Dane_baza!AX49</f>
        <v>0</v>
      </c>
      <c r="R60" s="212">
        <f t="shared" si="10"/>
        <v>31539655</v>
      </c>
      <c r="S60" s="212">
        <f>Dane_baza!BU49</f>
        <v>24217697.41</v>
      </c>
      <c r="T60" s="212">
        <f>Dane_baza!BV49</f>
        <v>642361.22</v>
      </c>
      <c r="U60" s="212">
        <f>Dane_baza!BW49</f>
        <v>10132909.85</v>
      </c>
      <c r="V60" s="212">
        <f t="shared" si="8"/>
        <v>34992968.479999997</v>
      </c>
      <c r="W60" s="161">
        <f t="shared" si="9"/>
        <v>3453313.4799999967</v>
      </c>
      <c r="AA60" s="36"/>
    </row>
    <row r="61" spans="1:27" x14ac:dyDescent="0.25">
      <c r="A61" s="197" t="s">
        <v>32</v>
      </c>
      <c r="B61" s="197" t="s">
        <v>75</v>
      </c>
      <c r="C61" s="197" t="s">
        <v>39</v>
      </c>
      <c r="D61" s="197" t="s">
        <v>34</v>
      </c>
      <c r="E61" s="197" t="s">
        <v>31</v>
      </c>
      <c r="F61" s="195" t="s">
        <v>2942</v>
      </c>
      <c r="G61" s="195" t="s">
        <v>85</v>
      </c>
      <c r="H61" s="161">
        <f>Dane_baza!AR50</f>
        <v>24830183</v>
      </c>
      <c r="I61" s="161">
        <f>Dane_baza!AS50</f>
        <v>1180326</v>
      </c>
      <c r="J61" s="161">
        <f>Dane_baza!BX50</f>
        <v>1043509</v>
      </c>
      <c r="K61" s="161">
        <f>Dane_baza!AT50</f>
        <v>13090578</v>
      </c>
      <c r="L61" s="161">
        <f>Dane_baza!AU50</f>
        <v>50848</v>
      </c>
      <c r="M61" s="161">
        <f>Dane_baza!AV50</f>
        <v>833289</v>
      </c>
      <c r="N61" s="161">
        <f>Dane_baza!AY50</f>
        <v>16177427</v>
      </c>
      <c r="O61" s="161">
        <f>Dane_baza!AZ50</f>
        <v>629320</v>
      </c>
      <c r="P61" s="161">
        <f>Dane_baza!AW50</f>
        <v>0</v>
      </c>
      <c r="Q61" s="161">
        <f>Dane_baza!AX50</f>
        <v>0</v>
      </c>
      <c r="R61" s="212">
        <f t="shared" si="10"/>
        <v>57835480</v>
      </c>
      <c r="S61" s="212">
        <f>Dane_baza!BU50</f>
        <v>60791374.439999998</v>
      </c>
      <c r="T61" s="212">
        <f>Dane_baza!BV50</f>
        <v>799047.65</v>
      </c>
      <c r="U61" s="212">
        <f>Dane_baza!BW50</f>
        <v>0</v>
      </c>
      <c r="V61" s="212">
        <f t="shared" si="8"/>
        <v>61590422.089999996</v>
      </c>
      <c r="W61" s="161">
        <f t="shared" si="9"/>
        <v>3754942.0899999961</v>
      </c>
      <c r="AA61" s="36"/>
    </row>
    <row r="62" spans="1:27" x14ac:dyDescent="0.25">
      <c r="A62" s="197" t="s">
        <v>32</v>
      </c>
      <c r="B62" s="197" t="s">
        <v>75</v>
      </c>
      <c r="C62" s="197" t="s">
        <v>42</v>
      </c>
      <c r="D62" s="197" t="s">
        <v>34</v>
      </c>
      <c r="E62" s="197" t="s">
        <v>31</v>
      </c>
      <c r="F62" s="195" t="s">
        <v>2943</v>
      </c>
      <c r="G62" s="195" t="s">
        <v>86</v>
      </c>
      <c r="H62" s="161">
        <f>Dane_baza!AR51</f>
        <v>8822907</v>
      </c>
      <c r="I62" s="161">
        <f>Dane_baza!AS51</f>
        <v>171823</v>
      </c>
      <c r="J62" s="161">
        <f>Dane_baza!BX51</f>
        <v>355454</v>
      </c>
      <c r="K62" s="161">
        <f>Dane_baza!AT51</f>
        <v>0</v>
      </c>
      <c r="L62" s="161">
        <f>Dane_baza!AU51</f>
        <v>81040</v>
      </c>
      <c r="M62" s="161">
        <f>Dane_baza!AV51</f>
        <v>1937514</v>
      </c>
      <c r="N62" s="161">
        <f>Dane_baza!AY51</f>
        <v>8105373</v>
      </c>
      <c r="O62" s="161">
        <f>Dane_baza!AZ51</f>
        <v>290331</v>
      </c>
      <c r="P62" s="161">
        <f>Dane_baza!AW51</f>
        <v>0</v>
      </c>
      <c r="Q62" s="161">
        <f>Dane_baza!AX51</f>
        <v>0</v>
      </c>
      <c r="R62" s="212">
        <f t="shared" si="10"/>
        <v>19764442</v>
      </c>
      <c r="S62" s="212">
        <f>Dane_baza!BU51</f>
        <v>18994346.32</v>
      </c>
      <c r="T62" s="212">
        <f>Dane_baza!BV51</f>
        <v>322377.3</v>
      </c>
      <c r="U62" s="212">
        <f>Dane_baza!BW51</f>
        <v>2819451.42</v>
      </c>
      <c r="V62" s="212">
        <f t="shared" si="8"/>
        <v>22136175.039999999</v>
      </c>
      <c r="W62" s="161">
        <f t="shared" si="9"/>
        <v>2371733.0399999991</v>
      </c>
      <c r="AA62" s="36"/>
    </row>
    <row r="63" spans="1:27" x14ac:dyDescent="0.25">
      <c r="A63" s="197" t="s">
        <v>32</v>
      </c>
      <c r="B63" s="197" t="s">
        <v>75</v>
      </c>
      <c r="C63" s="197" t="s">
        <v>44</v>
      </c>
      <c r="D63" s="197" t="s">
        <v>40</v>
      </c>
      <c r="E63" s="197" t="s">
        <v>31</v>
      </c>
      <c r="F63" s="195" t="s">
        <v>2944</v>
      </c>
      <c r="G63" s="195" t="s">
        <v>87</v>
      </c>
      <c r="H63" s="161">
        <f>Dane_baza!AR52</f>
        <v>17405581</v>
      </c>
      <c r="I63" s="161">
        <f>Dane_baza!AS52</f>
        <v>1004295</v>
      </c>
      <c r="J63" s="161">
        <f>Dane_baza!BX52</f>
        <v>948979</v>
      </c>
      <c r="K63" s="161">
        <f>Dane_baza!AT52</f>
        <v>16982621</v>
      </c>
      <c r="L63" s="161">
        <f>Dane_baza!AU52</f>
        <v>714779</v>
      </c>
      <c r="M63" s="161">
        <f>Dane_baza!AV52</f>
        <v>906319</v>
      </c>
      <c r="N63" s="161">
        <f>Dane_baza!AY52</f>
        <v>31383866</v>
      </c>
      <c r="O63" s="161">
        <f>Dane_baza!AZ52</f>
        <v>556332</v>
      </c>
      <c r="P63" s="161">
        <f>Dane_baza!AW52</f>
        <v>0</v>
      </c>
      <c r="Q63" s="161">
        <f>Dane_baza!AX52</f>
        <v>0</v>
      </c>
      <c r="R63" s="212">
        <f t="shared" si="10"/>
        <v>69902772</v>
      </c>
      <c r="S63" s="212">
        <f>Dane_baza!BU52</f>
        <v>46257271.060000002</v>
      </c>
      <c r="T63" s="212">
        <f>Dane_baza!BV52</f>
        <v>810751.98</v>
      </c>
      <c r="U63" s="212">
        <f>Dane_baza!BW52</f>
        <v>26334748.890000001</v>
      </c>
      <c r="V63" s="212">
        <f t="shared" si="8"/>
        <v>73402771.930000007</v>
      </c>
      <c r="W63" s="161">
        <f t="shared" si="9"/>
        <v>3499999.9300000072</v>
      </c>
      <c r="AA63" s="36"/>
    </row>
    <row r="64" spans="1:27" x14ac:dyDescent="0.25">
      <c r="A64" s="197" t="s">
        <v>32</v>
      </c>
      <c r="B64" s="197" t="s">
        <v>75</v>
      </c>
      <c r="C64" s="197" t="s">
        <v>51</v>
      </c>
      <c r="D64" s="197" t="s">
        <v>36</v>
      </c>
      <c r="E64" s="197" t="s">
        <v>31</v>
      </c>
      <c r="F64" s="195" t="s">
        <v>2945</v>
      </c>
      <c r="G64" s="195" t="s">
        <v>83</v>
      </c>
      <c r="H64" s="161">
        <f>Dane_baza!AR53</f>
        <v>18726525</v>
      </c>
      <c r="I64" s="161">
        <f>Dane_baza!AS53</f>
        <v>398629</v>
      </c>
      <c r="J64" s="161">
        <f>Dane_baza!BX53</f>
        <v>905255</v>
      </c>
      <c r="K64" s="161">
        <f>Dane_baza!AT53</f>
        <v>12209110</v>
      </c>
      <c r="L64" s="161">
        <f>Dane_baza!AU53</f>
        <v>0</v>
      </c>
      <c r="M64" s="161">
        <f>Dane_baza!AV53</f>
        <v>878957</v>
      </c>
      <c r="N64" s="161">
        <f>Dane_baza!AY53</f>
        <v>27850458</v>
      </c>
      <c r="O64" s="161">
        <f>Dane_baza!AZ53</f>
        <v>580662</v>
      </c>
      <c r="P64" s="161">
        <f>Dane_baza!AW53</f>
        <v>0</v>
      </c>
      <c r="Q64" s="161">
        <f>Dane_baza!AX53</f>
        <v>0</v>
      </c>
      <c r="R64" s="212">
        <f t="shared" si="10"/>
        <v>61549596</v>
      </c>
      <c r="S64" s="212">
        <f>Dane_baza!BU53</f>
        <v>46049015.350000001</v>
      </c>
      <c r="T64" s="212">
        <f>Dane_baza!BV53</f>
        <v>316954.90000000002</v>
      </c>
      <c r="U64" s="212">
        <f>Dane_baza!BW53</f>
        <v>18683625.760050219</v>
      </c>
      <c r="V64" s="212">
        <f t="shared" si="8"/>
        <v>65049596.010050222</v>
      </c>
      <c r="W64" s="161">
        <f t="shared" si="9"/>
        <v>3500000.0100502223</v>
      </c>
      <c r="AA64" s="36"/>
    </row>
    <row r="65" spans="1:27" x14ac:dyDescent="0.25">
      <c r="A65" s="197" t="s">
        <v>32</v>
      </c>
      <c r="B65" s="197" t="s">
        <v>75</v>
      </c>
      <c r="C65" s="197" t="s">
        <v>75</v>
      </c>
      <c r="D65" s="197" t="s">
        <v>40</v>
      </c>
      <c r="E65" s="197" t="s">
        <v>31</v>
      </c>
      <c r="F65" s="195" t="s">
        <v>2946</v>
      </c>
      <c r="G65" s="195" t="s">
        <v>88</v>
      </c>
      <c r="H65" s="161">
        <f>Dane_baza!AR54</f>
        <v>7862799</v>
      </c>
      <c r="I65" s="161">
        <f>Dane_baza!AS54</f>
        <v>179100</v>
      </c>
      <c r="J65" s="161">
        <f>Dane_baza!BX54</f>
        <v>408860</v>
      </c>
      <c r="K65" s="161">
        <f>Dane_baza!AT54</f>
        <v>6255947</v>
      </c>
      <c r="L65" s="161">
        <f>Dane_baza!AU54</f>
        <v>163068</v>
      </c>
      <c r="M65" s="161">
        <f>Dane_baza!AV54</f>
        <v>925962</v>
      </c>
      <c r="N65" s="161">
        <f>Dane_baza!AY54</f>
        <v>7562424</v>
      </c>
      <c r="O65" s="161">
        <f>Dane_baza!AZ54</f>
        <v>189769</v>
      </c>
      <c r="P65" s="161">
        <f>Dane_baza!AW54</f>
        <v>0</v>
      </c>
      <c r="Q65" s="161">
        <f>Dane_baza!AX54</f>
        <v>0</v>
      </c>
      <c r="R65" s="212">
        <f t="shared" si="10"/>
        <v>23547929</v>
      </c>
      <c r="S65" s="212">
        <f>Dane_baza!BU54</f>
        <v>20480267.219999999</v>
      </c>
      <c r="T65" s="212">
        <f>Dane_baza!BV54</f>
        <v>289930.71999999997</v>
      </c>
      <c r="U65" s="212">
        <f>Dane_baza!BW54</f>
        <v>4777730.7100000009</v>
      </c>
      <c r="V65" s="212">
        <f t="shared" si="8"/>
        <v>25547928.649999999</v>
      </c>
      <c r="W65" s="161">
        <f t="shared" si="9"/>
        <v>1999999.6499999985</v>
      </c>
      <c r="AA65" s="36"/>
    </row>
    <row r="66" spans="1:27" x14ac:dyDescent="0.25">
      <c r="A66" s="197" t="s">
        <v>32</v>
      </c>
      <c r="B66" s="197" t="s">
        <v>75</v>
      </c>
      <c r="C66" s="197" t="s">
        <v>77</v>
      </c>
      <c r="D66" s="197" t="s">
        <v>36</v>
      </c>
      <c r="E66" s="197" t="s">
        <v>31</v>
      </c>
      <c r="F66" s="195" t="s">
        <v>2947</v>
      </c>
      <c r="G66" s="195" t="s">
        <v>89</v>
      </c>
      <c r="H66" s="161">
        <f>Dane_baza!AR55</f>
        <v>1260745</v>
      </c>
      <c r="I66" s="161">
        <f>Dane_baza!AS55</f>
        <v>3311</v>
      </c>
      <c r="J66" s="161">
        <f>Dane_baza!BX55</f>
        <v>106936</v>
      </c>
      <c r="K66" s="161">
        <f>Dane_baza!AT55</f>
        <v>2595151</v>
      </c>
      <c r="L66" s="161">
        <f>Dane_baza!AU55</f>
        <v>299567</v>
      </c>
      <c r="M66" s="161">
        <f>Dane_baza!AV55</f>
        <v>2172995</v>
      </c>
      <c r="N66" s="161">
        <f>Dane_baza!AY55</f>
        <v>2560669</v>
      </c>
      <c r="O66" s="161">
        <f>Dane_baza!AZ55</f>
        <v>51903</v>
      </c>
      <c r="P66" s="161">
        <f>Dane_baza!AW55</f>
        <v>0</v>
      </c>
      <c r="Q66" s="161">
        <f>Dane_baza!AX55</f>
        <v>0</v>
      </c>
      <c r="R66" s="212">
        <f t="shared" si="10"/>
        <v>9051277</v>
      </c>
      <c r="S66" s="212">
        <f>Dane_baza!BU55</f>
        <v>3909000.19</v>
      </c>
      <c r="T66" s="212">
        <f>Dane_baza!BV55</f>
        <v>3204.1</v>
      </c>
      <c r="U66" s="212">
        <f>Dane_baza!BW55</f>
        <v>6044200.4100000001</v>
      </c>
      <c r="V66" s="212">
        <f t="shared" si="8"/>
        <v>9956404.6999999993</v>
      </c>
      <c r="W66" s="161">
        <f t="shared" si="9"/>
        <v>905127.69999999925</v>
      </c>
      <c r="AA66" s="36"/>
    </row>
    <row r="67" spans="1:27" x14ac:dyDescent="0.25">
      <c r="A67" s="197" t="s">
        <v>32</v>
      </c>
      <c r="B67" s="197" t="s">
        <v>75</v>
      </c>
      <c r="C67" s="197" t="s">
        <v>90</v>
      </c>
      <c r="D67" s="197" t="s">
        <v>40</v>
      </c>
      <c r="E67" s="197" t="s">
        <v>31</v>
      </c>
      <c r="F67" s="195" t="s">
        <v>2948</v>
      </c>
      <c r="G67" s="195" t="s">
        <v>91</v>
      </c>
      <c r="H67" s="161">
        <f>Dane_baza!AR56</f>
        <v>5941953</v>
      </c>
      <c r="I67" s="161">
        <f>Dane_baza!AS56</f>
        <v>89650</v>
      </c>
      <c r="J67" s="161">
        <f>Dane_baza!BX56</f>
        <v>377495</v>
      </c>
      <c r="K67" s="161">
        <f>Dane_baza!AT56</f>
        <v>9469531</v>
      </c>
      <c r="L67" s="161">
        <f>Dane_baza!AU56</f>
        <v>347879</v>
      </c>
      <c r="M67" s="161">
        <f>Dane_baza!AV56</f>
        <v>772955</v>
      </c>
      <c r="N67" s="161">
        <f>Dane_baza!AY56</f>
        <v>8896674</v>
      </c>
      <c r="O67" s="161">
        <f>Dane_baza!AZ56</f>
        <v>227074</v>
      </c>
      <c r="P67" s="161">
        <f>Dane_baza!AW56</f>
        <v>0</v>
      </c>
      <c r="Q67" s="161">
        <f>Dane_baza!AX56</f>
        <v>0</v>
      </c>
      <c r="R67" s="212">
        <f t="shared" si="10"/>
        <v>26123211</v>
      </c>
      <c r="S67" s="212">
        <f>Dane_baza!BU56</f>
        <v>15824976.17</v>
      </c>
      <c r="T67" s="212">
        <f>Dane_baza!BV56</f>
        <v>100274.62</v>
      </c>
      <c r="U67" s="212">
        <f>Dane_baza!BW56</f>
        <v>12197959.74</v>
      </c>
      <c r="V67" s="212">
        <f t="shared" si="8"/>
        <v>28123210.530000001</v>
      </c>
      <c r="W67" s="161">
        <f t="shared" si="9"/>
        <v>1999999.5300000012</v>
      </c>
      <c r="AA67" s="36"/>
    </row>
    <row r="68" spans="1:27" x14ac:dyDescent="0.25">
      <c r="A68" s="197" t="s">
        <v>32</v>
      </c>
      <c r="B68" s="197" t="s">
        <v>75</v>
      </c>
      <c r="C68" s="197" t="s">
        <v>92</v>
      </c>
      <c r="D68" s="197" t="s">
        <v>36</v>
      </c>
      <c r="E68" s="197" t="s">
        <v>31</v>
      </c>
      <c r="F68" s="195" t="s">
        <v>2949</v>
      </c>
      <c r="G68" s="195" t="s">
        <v>85</v>
      </c>
      <c r="H68" s="161">
        <f>Dane_baza!AR57</f>
        <v>10714954</v>
      </c>
      <c r="I68" s="161">
        <f>Dane_baza!AS57</f>
        <v>303869</v>
      </c>
      <c r="J68" s="161">
        <f>Dane_baza!BX57</f>
        <v>569110</v>
      </c>
      <c r="K68" s="161">
        <f>Dane_baza!AT57</f>
        <v>11819543</v>
      </c>
      <c r="L68" s="161">
        <f>Dane_baza!AU57</f>
        <v>194426</v>
      </c>
      <c r="M68" s="161">
        <f>Dane_baza!AV57</f>
        <v>1081738</v>
      </c>
      <c r="N68" s="161">
        <f>Dane_baza!AY57</f>
        <v>20743356</v>
      </c>
      <c r="O68" s="161">
        <f>Dane_baza!AZ57</f>
        <v>363319</v>
      </c>
      <c r="P68" s="161">
        <f>Dane_baza!AW57</f>
        <v>0</v>
      </c>
      <c r="Q68" s="161">
        <f>Dane_baza!AX57</f>
        <v>0</v>
      </c>
      <c r="R68" s="212">
        <f t="shared" si="10"/>
        <v>45790315</v>
      </c>
      <c r="S68" s="212">
        <f>Dane_baza!BU57</f>
        <v>29806179.32</v>
      </c>
      <c r="T68" s="212">
        <f>Dane_baza!BV57</f>
        <v>385625.82</v>
      </c>
      <c r="U68" s="212">
        <f>Dane_baza!BW57</f>
        <v>18598509.82</v>
      </c>
      <c r="V68" s="212">
        <f t="shared" si="8"/>
        <v>48790314.960000001</v>
      </c>
      <c r="W68" s="161">
        <f t="shared" si="9"/>
        <v>2999999.9600000009</v>
      </c>
      <c r="AA68" s="36"/>
    </row>
    <row r="69" spans="1:27" x14ac:dyDescent="0.25">
      <c r="A69" s="197" t="s">
        <v>32</v>
      </c>
      <c r="B69" s="197" t="s">
        <v>75</v>
      </c>
      <c r="C69" s="197" t="s">
        <v>93</v>
      </c>
      <c r="D69" s="197" t="s">
        <v>40</v>
      </c>
      <c r="E69" s="197" t="s">
        <v>31</v>
      </c>
      <c r="F69" s="195" t="s">
        <v>2950</v>
      </c>
      <c r="G69" s="195" t="s">
        <v>94</v>
      </c>
      <c r="H69" s="161">
        <f>Dane_baza!AR58</f>
        <v>8157258</v>
      </c>
      <c r="I69" s="161">
        <f>Dane_baza!AS58</f>
        <v>637632</v>
      </c>
      <c r="J69" s="161">
        <f>Dane_baza!BX58</f>
        <v>447113</v>
      </c>
      <c r="K69" s="161">
        <f>Dane_baza!AT58</f>
        <v>5436804</v>
      </c>
      <c r="L69" s="161">
        <f>Dane_baza!AU58</f>
        <v>582852</v>
      </c>
      <c r="M69" s="161">
        <f>Dane_baza!AV58</f>
        <v>943905</v>
      </c>
      <c r="N69" s="161">
        <f>Dane_baza!AY58</f>
        <v>12919650</v>
      </c>
      <c r="O69" s="161">
        <f>Dane_baza!AZ58</f>
        <v>334124</v>
      </c>
      <c r="P69" s="161">
        <f>Dane_baza!AW58</f>
        <v>0</v>
      </c>
      <c r="Q69" s="161">
        <f>Dane_baza!AX58</f>
        <v>0</v>
      </c>
      <c r="R69" s="212">
        <f t="shared" si="10"/>
        <v>29459338</v>
      </c>
      <c r="S69" s="212">
        <f>Dane_baza!BU58</f>
        <v>21625086.5</v>
      </c>
      <c r="T69" s="212">
        <f>Dane_baza!BV58</f>
        <v>706178.64</v>
      </c>
      <c r="U69" s="212">
        <f>Dane_baza!BW58</f>
        <v>9628072.8628012538</v>
      </c>
      <c r="V69" s="212">
        <f t="shared" si="8"/>
        <v>31959338.002801254</v>
      </c>
      <c r="W69" s="161">
        <f t="shared" si="9"/>
        <v>2500000.0028012544</v>
      </c>
      <c r="AA69" s="36"/>
    </row>
    <row r="70" spans="1:27" x14ac:dyDescent="0.25">
      <c r="A70" s="197" t="s">
        <v>32</v>
      </c>
      <c r="B70" s="197" t="s">
        <v>75</v>
      </c>
      <c r="C70" s="197" t="s">
        <v>95</v>
      </c>
      <c r="D70" s="197" t="s">
        <v>40</v>
      </c>
      <c r="E70" s="197" t="s">
        <v>31</v>
      </c>
      <c r="F70" s="195" t="s">
        <v>2951</v>
      </c>
      <c r="G70" s="195" t="s">
        <v>96</v>
      </c>
      <c r="H70" s="161">
        <f>Dane_baza!AR59</f>
        <v>6244402</v>
      </c>
      <c r="I70" s="161">
        <f>Dane_baza!AS59</f>
        <v>196741</v>
      </c>
      <c r="J70" s="161">
        <f>Dane_baza!BX59</f>
        <v>370718</v>
      </c>
      <c r="K70" s="161">
        <f>Dane_baza!AT59</f>
        <v>4705654</v>
      </c>
      <c r="L70" s="161">
        <f>Dane_baza!AU59</f>
        <v>169585</v>
      </c>
      <c r="M70" s="161">
        <f>Dane_baza!AV59</f>
        <v>1178754</v>
      </c>
      <c r="N70" s="161">
        <f>Dane_baza!AY59</f>
        <v>6711155</v>
      </c>
      <c r="O70" s="161">
        <f>Dane_baza!AZ59</f>
        <v>238428</v>
      </c>
      <c r="P70" s="161">
        <f>Dane_baza!AW59</f>
        <v>0</v>
      </c>
      <c r="Q70" s="161">
        <f>Dane_baza!AX59</f>
        <v>0</v>
      </c>
      <c r="R70" s="212">
        <f t="shared" si="10"/>
        <v>19815437</v>
      </c>
      <c r="S70" s="212">
        <f>Dane_baza!BU59</f>
        <v>18288956.93</v>
      </c>
      <c r="T70" s="212">
        <f>Dane_baza!BV59</f>
        <v>272664.86</v>
      </c>
      <c r="U70" s="212">
        <f>Dane_baza!BW59</f>
        <v>3235358.9035999971</v>
      </c>
      <c r="V70" s="212">
        <f t="shared" si="8"/>
        <v>21796980.693599995</v>
      </c>
      <c r="W70" s="161">
        <f t="shared" si="9"/>
        <v>1981543.6935999952</v>
      </c>
      <c r="AA70" s="36"/>
    </row>
    <row r="71" spans="1:27" x14ac:dyDescent="0.25">
      <c r="A71" s="197" t="s">
        <v>32</v>
      </c>
      <c r="B71" s="197" t="s">
        <v>75</v>
      </c>
      <c r="C71" s="197" t="s">
        <v>97</v>
      </c>
      <c r="D71" s="197" t="s">
        <v>40</v>
      </c>
      <c r="E71" s="197" t="s">
        <v>31</v>
      </c>
      <c r="F71" s="195" t="s">
        <v>2952</v>
      </c>
      <c r="G71" s="195" t="s">
        <v>98</v>
      </c>
      <c r="H71" s="161">
        <f>Dane_baza!AR60</f>
        <v>6637605</v>
      </c>
      <c r="I71" s="161">
        <f>Dane_baza!AS60</f>
        <v>61167</v>
      </c>
      <c r="J71" s="161">
        <f>Dane_baza!BX60</f>
        <v>380283</v>
      </c>
      <c r="K71" s="161">
        <f>Dane_baza!AT60</f>
        <v>8294836</v>
      </c>
      <c r="L71" s="161">
        <f>Dane_baza!AU60</f>
        <v>150292</v>
      </c>
      <c r="M71" s="161">
        <f>Dane_baza!AV60</f>
        <v>471717</v>
      </c>
      <c r="N71" s="161">
        <f>Dane_baza!AY60</f>
        <v>8468038</v>
      </c>
      <c r="O71" s="161">
        <f>Dane_baza!AZ60</f>
        <v>243294</v>
      </c>
      <c r="P71" s="161">
        <f>Dane_baza!AW60</f>
        <v>0</v>
      </c>
      <c r="Q71" s="161">
        <f>Dane_baza!AX60</f>
        <v>0</v>
      </c>
      <c r="R71" s="212">
        <f t="shared" si="10"/>
        <v>24707232</v>
      </c>
      <c r="S71" s="212">
        <f>Dane_baza!BU60</f>
        <v>18026499.030000001</v>
      </c>
      <c r="T71" s="212">
        <f>Dane_baza!BV60</f>
        <v>19785.650000000001</v>
      </c>
      <c r="U71" s="212">
        <f>Dane_baza!BW60</f>
        <v>8660947.3204829004</v>
      </c>
      <c r="V71" s="212">
        <f t="shared" si="8"/>
        <v>26707232.000482902</v>
      </c>
      <c r="W71" s="161">
        <f t="shared" si="9"/>
        <v>2000000.0004829019</v>
      </c>
      <c r="AA71" s="36"/>
    </row>
    <row r="72" spans="1:27" x14ac:dyDescent="0.25">
      <c r="A72" s="197" t="s">
        <v>32</v>
      </c>
      <c r="B72" s="197" t="s">
        <v>77</v>
      </c>
      <c r="C72" s="197" t="s">
        <v>33</v>
      </c>
      <c r="D72" s="197" t="s">
        <v>34</v>
      </c>
      <c r="E72" s="197" t="s">
        <v>31</v>
      </c>
      <c r="F72" s="195" t="s">
        <v>2953</v>
      </c>
      <c r="G72" s="195" t="s">
        <v>99</v>
      </c>
      <c r="H72" s="161">
        <f>Dane_baza!AR61</f>
        <v>16580760</v>
      </c>
      <c r="I72" s="161">
        <f>Dane_baza!AS61</f>
        <v>1214649</v>
      </c>
      <c r="J72" s="161">
        <f>Dane_baza!BX61</f>
        <v>633607</v>
      </c>
      <c r="K72" s="161">
        <f>Dane_baza!AT61</f>
        <v>7820418</v>
      </c>
      <c r="L72" s="161">
        <f>Dane_baza!AU61</f>
        <v>61311</v>
      </c>
      <c r="M72" s="161">
        <f>Dane_baza!AV61</f>
        <v>588624</v>
      </c>
      <c r="N72" s="161">
        <f>Dane_baza!AY61</f>
        <v>15295965</v>
      </c>
      <c r="O72" s="161">
        <f>Dane_baza!AZ61</f>
        <v>462259</v>
      </c>
      <c r="P72" s="161">
        <f>Dane_baza!AW61</f>
        <v>0</v>
      </c>
      <c r="Q72" s="161">
        <f>Dane_baza!AX61</f>
        <v>0</v>
      </c>
      <c r="R72" s="212">
        <f t="shared" si="10"/>
        <v>42657593</v>
      </c>
      <c r="S72" s="212">
        <f>Dane_baza!BU61</f>
        <v>41733459.210000001</v>
      </c>
      <c r="T72" s="212">
        <f>Dane_baza!BV61</f>
        <v>783342.42</v>
      </c>
      <c r="U72" s="212">
        <f>Dane_baza!BW61</f>
        <v>3140791.0700000003</v>
      </c>
      <c r="V72" s="212">
        <f t="shared" si="8"/>
        <v>45657592.700000003</v>
      </c>
      <c r="W72" s="161">
        <f t="shared" si="9"/>
        <v>2999999.700000003</v>
      </c>
      <c r="AA72" s="36"/>
    </row>
    <row r="73" spans="1:27" x14ac:dyDescent="0.25">
      <c r="A73" s="197" t="s">
        <v>32</v>
      </c>
      <c r="B73" s="197" t="s">
        <v>77</v>
      </c>
      <c r="C73" s="197" t="s">
        <v>32</v>
      </c>
      <c r="D73" s="197" t="s">
        <v>36</v>
      </c>
      <c r="E73" s="197" t="s">
        <v>31</v>
      </c>
      <c r="F73" s="195" t="s">
        <v>2954</v>
      </c>
      <c r="G73" s="195" t="s">
        <v>99</v>
      </c>
      <c r="H73" s="161">
        <f>Dane_baza!AR62</f>
        <v>11706602</v>
      </c>
      <c r="I73" s="161">
        <f>Dane_baza!AS62</f>
        <v>500371</v>
      </c>
      <c r="J73" s="161">
        <f>Dane_baza!BX62</f>
        <v>548912</v>
      </c>
      <c r="K73" s="161">
        <f>Dane_baza!AT62</f>
        <v>4087346</v>
      </c>
      <c r="L73" s="161">
        <f>Dane_baza!AU62</f>
        <v>0</v>
      </c>
      <c r="M73" s="161">
        <f>Dane_baza!AV62</f>
        <v>934553</v>
      </c>
      <c r="N73" s="161">
        <f>Dane_baza!AY62</f>
        <v>12841047</v>
      </c>
      <c r="O73" s="161">
        <f>Dane_baza!AZ62</f>
        <v>324392</v>
      </c>
      <c r="P73" s="161">
        <f>Dane_baza!AW62</f>
        <v>0</v>
      </c>
      <c r="Q73" s="161">
        <f>Dane_baza!AX62</f>
        <v>0</v>
      </c>
      <c r="R73" s="212">
        <f t="shared" si="10"/>
        <v>30943223</v>
      </c>
      <c r="S73" s="212">
        <f>Dane_baza!BU62</f>
        <v>28118499.25</v>
      </c>
      <c r="T73" s="212">
        <f>Dane_baza!BV62</f>
        <v>263856.83</v>
      </c>
      <c r="U73" s="212">
        <f>Dane_baza!BW62</f>
        <v>5060866.6199999992</v>
      </c>
      <c r="V73" s="212">
        <f t="shared" si="8"/>
        <v>33443222.699999996</v>
      </c>
      <c r="W73" s="161">
        <f t="shared" si="9"/>
        <v>2499999.6999999955</v>
      </c>
      <c r="AA73" s="36"/>
    </row>
    <row r="74" spans="1:27" x14ac:dyDescent="0.25">
      <c r="A74" s="197" t="s">
        <v>32</v>
      </c>
      <c r="B74" s="197" t="s">
        <v>77</v>
      </c>
      <c r="C74" s="197" t="s">
        <v>37</v>
      </c>
      <c r="D74" s="197" t="s">
        <v>36</v>
      </c>
      <c r="E74" s="197" t="s">
        <v>31</v>
      </c>
      <c r="F74" s="195" t="s">
        <v>2955</v>
      </c>
      <c r="G74" s="195" t="s">
        <v>100</v>
      </c>
      <c r="H74" s="161">
        <f>Dane_baza!AR63</f>
        <v>4237471</v>
      </c>
      <c r="I74" s="161">
        <f>Dane_baza!AS63</f>
        <v>157919</v>
      </c>
      <c r="J74" s="161">
        <f>Dane_baza!BX63</f>
        <v>191807</v>
      </c>
      <c r="K74" s="161">
        <f>Dane_baza!AT63</f>
        <v>1044273</v>
      </c>
      <c r="L74" s="161">
        <f>Dane_baza!AU63</f>
        <v>0</v>
      </c>
      <c r="M74" s="161">
        <f>Dane_baza!AV63</f>
        <v>1002414</v>
      </c>
      <c r="N74" s="161">
        <f>Dane_baza!AY63</f>
        <v>4297992</v>
      </c>
      <c r="O74" s="161">
        <f>Dane_baza!AZ63</f>
        <v>89208</v>
      </c>
      <c r="P74" s="161">
        <f>Dane_baza!AW63</f>
        <v>0</v>
      </c>
      <c r="Q74" s="161">
        <f>Dane_baza!AX63</f>
        <v>0</v>
      </c>
      <c r="R74" s="212">
        <f t="shared" si="10"/>
        <v>11021084</v>
      </c>
      <c r="S74" s="212">
        <f>Dane_baza!BU63</f>
        <v>9998741.6400000006</v>
      </c>
      <c r="T74" s="212">
        <f>Dane_baza!BV63</f>
        <v>232376.26</v>
      </c>
      <c r="U74" s="212">
        <f>Dane_baza!BW63</f>
        <v>1789965.9100000001</v>
      </c>
      <c r="V74" s="212">
        <f t="shared" si="8"/>
        <v>12021083.810000001</v>
      </c>
      <c r="W74" s="161">
        <f t="shared" si="9"/>
        <v>999999.81000000052</v>
      </c>
      <c r="AA74" s="36"/>
    </row>
    <row r="75" spans="1:27" x14ac:dyDescent="0.25">
      <c r="A75" s="197" t="s">
        <v>32</v>
      </c>
      <c r="B75" s="197" t="s">
        <v>77</v>
      </c>
      <c r="C75" s="197" t="s">
        <v>39</v>
      </c>
      <c r="D75" s="197" t="s">
        <v>36</v>
      </c>
      <c r="E75" s="197" t="s">
        <v>31</v>
      </c>
      <c r="F75" s="195" t="s">
        <v>2956</v>
      </c>
      <c r="G75" s="195" t="s">
        <v>101</v>
      </c>
      <c r="H75" s="161">
        <f>Dane_baza!AR64</f>
        <v>16463934</v>
      </c>
      <c r="I75" s="161">
        <f>Dane_baza!AS64</f>
        <v>1220512</v>
      </c>
      <c r="J75" s="161">
        <f>Dane_baza!BX64</f>
        <v>582935</v>
      </c>
      <c r="K75" s="161">
        <f>Dane_baza!AT64</f>
        <v>1249820</v>
      </c>
      <c r="L75" s="161">
        <f>Dane_baza!AU64</f>
        <v>0</v>
      </c>
      <c r="M75" s="161">
        <f>Dane_baza!AV64</f>
        <v>315671</v>
      </c>
      <c r="N75" s="161">
        <f>Dane_baza!AY64</f>
        <v>12598352</v>
      </c>
      <c r="O75" s="161">
        <f>Dane_baza!AZ64</f>
        <v>308172</v>
      </c>
      <c r="P75" s="161">
        <f>Dane_baza!AW64</f>
        <v>0</v>
      </c>
      <c r="Q75" s="161">
        <f>Dane_baza!AX64</f>
        <v>0</v>
      </c>
      <c r="R75" s="212">
        <f t="shared" si="10"/>
        <v>32739396</v>
      </c>
      <c r="S75" s="212">
        <f>Dane_baza!BU64</f>
        <v>30512134.670000002</v>
      </c>
      <c r="T75" s="212">
        <f>Dane_baza!BV64</f>
        <v>850423.12</v>
      </c>
      <c r="U75" s="212">
        <f>Dane_baza!BW64</f>
        <v>3376838.0899999989</v>
      </c>
      <c r="V75" s="212">
        <f t="shared" si="8"/>
        <v>34739395.880000003</v>
      </c>
      <c r="W75" s="161">
        <f t="shared" si="9"/>
        <v>1999999.8800000027</v>
      </c>
      <c r="AA75" s="36"/>
    </row>
    <row r="76" spans="1:27" x14ac:dyDescent="0.25">
      <c r="A76" s="197" t="s">
        <v>32</v>
      </c>
      <c r="B76" s="197" t="s">
        <v>77</v>
      </c>
      <c r="C76" s="197" t="s">
        <v>42</v>
      </c>
      <c r="D76" s="197" t="s">
        <v>36</v>
      </c>
      <c r="E76" s="197" t="s">
        <v>31</v>
      </c>
      <c r="F76" s="195" t="s">
        <v>2957</v>
      </c>
      <c r="G76" s="195" t="s">
        <v>102</v>
      </c>
      <c r="H76" s="161">
        <f>Dane_baza!AR65</f>
        <v>9648014</v>
      </c>
      <c r="I76" s="161">
        <f>Dane_baza!AS65</f>
        <v>1088458</v>
      </c>
      <c r="J76" s="161">
        <f>Dane_baza!BX65</f>
        <v>316822</v>
      </c>
      <c r="K76" s="161">
        <f>Dane_baza!AT65</f>
        <v>0</v>
      </c>
      <c r="L76" s="161">
        <f>Dane_baza!AU65</f>
        <v>0</v>
      </c>
      <c r="M76" s="161">
        <f>Dane_baza!AV65</f>
        <v>1037949</v>
      </c>
      <c r="N76" s="161">
        <f>Dane_baza!AY65</f>
        <v>6184879</v>
      </c>
      <c r="O76" s="161">
        <f>Dane_baza!AZ65</f>
        <v>188147</v>
      </c>
      <c r="P76" s="161">
        <f>Dane_baza!AW65</f>
        <v>0</v>
      </c>
      <c r="Q76" s="161">
        <f>Dane_baza!AX65</f>
        <v>-966670</v>
      </c>
      <c r="R76" s="212">
        <f t="shared" si="10"/>
        <v>17497599</v>
      </c>
      <c r="S76" s="212">
        <f>Dane_baza!BU65</f>
        <v>17260583.32</v>
      </c>
      <c r="T76" s="212">
        <f>Dane_baza!BV65</f>
        <v>411991.84</v>
      </c>
      <c r="U76" s="212">
        <f>Dane_baza!BW65</f>
        <v>1325023.8422362059</v>
      </c>
      <c r="V76" s="212">
        <f t="shared" si="8"/>
        <v>18997599.002236206</v>
      </c>
      <c r="W76" s="161">
        <f t="shared" si="9"/>
        <v>1500000.0022362061</v>
      </c>
      <c r="AA76" s="36"/>
    </row>
    <row r="77" spans="1:27" x14ac:dyDescent="0.25">
      <c r="A77" s="197" t="s">
        <v>32</v>
      </c>
      <c r="B77" s="197" t="s">
        <v>77</v>
      </c>
      <c r="C77" s="197" t="s">
        <v>44</v>
      </c>
      <c r="D77" s="197" t="s">
        <v>36</v>
      </c>
      <c r="E77" s="197" t="s">
        <v>31</v>
      </c>
      <c r="F77" s="195" t="s">
        <v>2958</v>
      </c>
      <c r="G77" s="195" t="s">
        <v>103</v>
      </c>
      <c r="H77" s="161">
        <f>Dane_baza!AR66</f>
        <v>10431684</v>
      </c>
      <c r="I77" s="161">
        <f>Dane_baza!AS66</f>
        <v>511194</v>
      </c>
      <c r="J77" s="161">
        <f>Dane_baza!BX66</f>
        <v>399986</v>
      </c>
      <c r="K77" s="161">
        <f>Dane_baza!AT66</f>
        <v>1730638</v>
      </c>
      <c r="L77" s="161">
        <f>Dane_baza!AU66</f>
        <v>0</v>
      </c>
      <c r="M77" s="161">
        <f>Dane_baza!AV66</f>
        <v>430217</v>
      </c>
      <c r="N77" s="161">
        <f>Dane_baza!AY66</f>
        <v>9648336</v>
      </c>
      <c r="O77" s="161">
        <f>Dane_baza!AZ66</f>
        <v>257892</v>
      </c>
      <c r="P77" s="161">
        <f>Dane_baza!AW66</f>
        <v>0</v>
      </c>
      <c r="Q77" s="161">
        <f>Dane_baza!AX66</f>
        <v>0</v>
      </c>
      <c r="R77" s="212">
        <f t="shared" si="10"/>
        <v>23409947</v>
      </c>
      <c r="S77" s="212">
        <f>Dane_baza!BU66</f>
        <v>24921512.649999999</v>
      </c>
      <c r="T77" s="212">
        <f>Dane_baza!BV66</f>
        <v>588784.02</v>
      </c>
      <c r="U77" s="212">
        <f>Dane_baza!BW66</f>
        <v>0</v>
      </c>
      <c r="V77" s="212">
        <f t="shared" si="8"/>
        <v>25510296.669999998</v>
      </c>
      <c r="W77" s="161">
        <f t="shared" si="9"/>
        <v>2100349.6699999981</v>
      </c>
      <c r="AA77" s="36"/>
    </row>
    <row r="78" spans="1:27" x14ac:dyDescent="0.25">
      <c r="A78" s="197" t="s">
        <v>32</v>
      </c>
      <c r="B78" s="197" t="s">
        <v>77</v>
      </c>
      <c r="C78" s="197" t="s">
        <v>51</v>
      </c>
      <c r="D78" s="197" t="s">
        <v>40</v>
      </c>
      <c r="E78" s="197" t="s">
        <v>31</v>
      </c>
      <c r="F78" s="195" t="s">
        <v>2959</v>
      </c>
      <c r="G78" s="195" t="s">
        <v>104</v>
      </c>
      <c r="H78" s="161">
        <f>Dane_baza!AR67</f>
        <v>8361056</v>
      </c>
      <c r="I78" s="161">
        <f>Dane_baza!AS67</f>
        <v>683378</v>
      </c>
      <c r="J78" s="161">
        <f>Dane_baza!BX67</f>
        <v>320685</v>
      </c>
      <c r="K78" s="161">
        <f>Dane_baza!AT67</f>
        <v>1593438</v>
      </c>
      <c r="L78" s="161">
        <f>Dane_baza!AU67</f>
        <v>14052</v>
      </c>
      <c r="M78" s="161">
        <f>Dane_baza!AV67</f>
        <v>959841</v>
      </c>
      <c r="N78" s="161">
        <f>Dane_baza!AY67</f>
        <v>10860189</v>
      </c>
      <c r="O78" s="161">
        <f>Dane_baza!AZ67</f>
        <v>266001</v>
      </c>
      <c r="P78" s="161">
        <f>Dane_baza!AW67</f>
        <v>0</v>
      </c>
      <c r="Q78" s="161">
        <f>Dane_baza!AX67</f>
        <v>0</v>
      </c>
      <c r="R78" s="212">
        <f t="shared" si="10"/>
        <v>23058640</v>
      </c>
      <c r="S78" s="212">
        <f>Dane_baza!BU67</f>
        <v>21860666.190000001</v>
      </c>
      <c r="T78" s="212">
        <f>Dane_baza!BV67</f>
        <v>391101.6</v>
      </c>
      <c r="U78" s="212">
        <f>Dane_baza!BW67</f>
        <v>2806871.9400000013</v>
      </c>
      <c r="V78" s="212">
        <f t="shared" si="8"/>
        <v>25058639.730000004</v>
      </c>
      <c r="W78" s="161">
        <f t="shared" si="9"/>
        <v>1999999.7300000042</v>
      </c>
      <c r="AA78" s="36"/>
    </row>
    <row r="79" spans="1:27" x14ac:dyDescent="0.25">
      <c r="A79" s="197" t="s">
        <v>32</v>
      </c>
      <c r="B79" s="197" t="s">
        <v>77</v>
      </c>
      <c r="C79" s="197" t="s">
        <v>75</v>
      </c>
      <c r="D79" s="197" t="s">
        <v>36</v>
      </c>
      <c r="E79" s="197" t="s">
        <v>31</v>
      </c>
      <c r="F79" s="195" t="s">
        <v>2960</v>
      </c>
      <c r="G79" s="195" t="s">
        <v>105</v>
      </c>
      <c r="H79" s="161">
        <f>Dane_baza!AR68</f>
        <v>2128890</v>
      </c>
      <c r="I79" s="161">
        <f>Dane_baza!AS68</f>
        <v>3592</v>
      </c>
      <c r="J79" s="161">
        <f>Dane_baza!BX68</f>
        <v>135693</v>
      </c>
      <c r="K79" s="161">
        <f>Dane_baza!AT68</f>
        <v>2165937</v>
      </c>
      <c r="L79" s="161">
        <f>Dane_baza!AU68</f>
        <v>0</v>
      </c>
      <c r="M79" s="161">
        <f>Dane_baza!AV68</f>
        <v>650258</v>
      </c>
      <c r="N79" s="161">
        <f>Dane_baza!AY68</f>
        <v>2691491</v>
      </c>
      <c r="O79" s="161">
        <f>Dane_baza!AZ68</f>
        <v>43793</v>
      </c>
      <c r="P79" s="161">
        <f>Dane_baza!AW68</f>
        <v>0</v>
      </c>
      <c r="Q79" s="161">
        <f>Dane_baza!AX68</f>
        <v>0</v>
      </c>
      <c r="R79" s="212">
        <f t="shared" si="10"/>
        <v>7819654</v>
      </c>
      <c r="S79" s="212">
        <f>Dane_baza!BU68</f>
        <v>6219041.2599999998</v>
      </c>
      <c r="T79" s="212">
        <f>Dane_baza!BV68</f>
        <v>9032.66</v>
      </c>
      <c r="U79" s="212">
        <f>Dane_baza!BW68</f>
        <v>2373545.4791999985</v>
      </c>
      <c r="V79" s="212">
        <f t="shared" si="8"/>
        <v>8601619.399199998</v>
      </c>
      <c r="W79" s="161">
        <f t="shared" si="9"/>
        <v>781965.39919999801</v>
      </c>
      <c r="AA79" s="36"/>
    </row>
    <row r="80" spans="1:27" x14ac:dyDescent="0.25">
      <c r="A80" s="197" t="s">
        <v>32</v>
      </c>
      <c r="B80" s="197" t="s">
        <v>90</v>
      </c>
      <c r="C80" s="197" t="s">
        <v>33</v>
      </c>
      <c r="D80" s="197" t="s">
        <v>34</v>
      </c>
      <c r="E80" s="197" t="s">
        <v>31</v>
      </c>
      <c r="F80" s="195" t="s">
        <v>2961</v>
      </c>
      <c r="G80" s="195" t="s">
        <v>106</v>
      </c>
      <c r="H80" s="161">
        <f>Dane_baza!AR69</f>
        <v>28297487</v>
      </c>
      <c r="I80" s="161">
        <f>Dane_baza!AS69</f>
        <v>1212499</v>
      </c>
      <c r="J80" s="161">
        <f>Dane_baza!BX69</f>
        <v>1046152</v>
      </c>
      <c r="K80" s="161">
        <f>Dane_baza!AT69</f>
        <v>6302637</v>
      </c>
      <c r="L80" s="161">
        <f>Dane_baza!AU69</f>
        <v>0</v>
      </c>
      <c r="M80" s="161">
        <f>Dane_baza!AV69</f>
        <v>938768</v>
      </c>
      <c r="N80" s="161">
        <f>Dane_baza!AY69</f>
        <v>22744187</v>
      </c>
      <c r="O80" s="161">
        <f>Dane_baza!AZ69</f>
        <v>853151</v>
      </c>
      <c r="P80" s="161">
        <f>Dane_baza!AW69</f>
        <v>0</v>
      </c>
      <c r="Q80" s="161">
        <f>Dane_baza!AX69</f>
        <v>0</v>
      </c>
      <c r="R80" s="212">
        <f t="shared" si="10"/>
        <v>61394881</v>
      </c>
      <c r="S80" s="212">
        <f>Dane_baza!BU69</f>
        <v>65119964.259999998</v>
      </c>
      <c r="T80" s="212">
        <f>Dane_baza!BV69</f>
        <v>1481742.9</v>
      </c>
      <c r="U80" s="212">
        <f>Dane_baza!BW69</f>
        <v>0</v>
      </c>
      <c r="V80" s="212">
        <f t="shared" ref="V80:V143" si="11">SUM(S80:U80)</f>
        <v>66601707.159999996</v>
      </c>
      <c r="W80" s="161">
        <f t="shared" ref="W80:W143" si="12">V80-R80</f>
        <v>5206826.1599999964</v>
      </c>
      <c r="AA80" s="36"/>
    </row>
    <row r="81" spans="1:27" x14ac:dyDescent="0.25">
      <c r="A81" s="197" t="s">
        <v>32</v>
      </c>
      <c r="B81" s="197" t="s">
        <v>90</v>
      </c>
      <c r="C81" s="197" t="s">
        <v>32</v>
      </c>
      <c r="D81" s="197" t="s">
        <v>34</v>
      </c>
      <c r="E81" s="197" t="s">
        <v>31</v>
      </c>
      <c r="F81" s="195" t="s">
        <v>2962</v>
      </c>
      <c r="G81" s="195" t="s">
        <v>107</v>
      </c>
      <c r="H81" s="161">
        <f>Dane_baza!AR70</f>
        <v>4790161</v>
      </c>
      <c r="I81" s="161">
        <f>Dane_baza!AS70</f>
        <v>191713</v>
      </c>
      <c r="J81" s="161">
        <f>Dane_baza!BX70</f>
        <v>172439</v>
      </c>
      <c r="K81" s="161">
        <f>Dane_baza!AT70</f>
        <v>0</v>
      </c>
      <c r="L81" s="161">
        <f>Dane_baza!AU70</f>
        <v>18652</v>
      </c>
      <c r="M81" s="161">
        <f>Dane_baza!AV70</f>
        <v>1295242</v>
      </c>
      <c r="N81" s="161">
        <f>Dane_baza!AY70</f>
        <v>8082992</v>
      </c>
      <c r="O81" s="161">
        <f>Dane_baza!AZ70</f>
        <v>171928</v>
      </c>
      <c r="P81" s="161">
        <f>Dane_baza!AW70</f>
        <v>0</v>
      </c>
      <c r="Q81" s="161">
        <f>Dane_baza!AX70</f>
        <v>0</v>
      </c>
      <c r="R81" s="212">
        <f t="shared" ref="R81:R144" si="13">SUM(H81:Q81)</f>
        <v>14723127</v>
      </c>
      <c r="S81" s="212">
        <f>Dane_baza!BU70</f>
        <v>11097261.58</v>
      </c>
      <c r="T81" s="212">
        <f>Dane_baza!BV70</f>
        <v>116845.54</v>
      </c>
      <c r="U81" s="212">
        <f>Dane_baza!BW70</f>
        <v>4509019.8832538174</v>
      </c>
      <c r="V81" s="212">
        <f t="shared" si="11"/>
        <v>15723127.003253818</v>
      </c>
      <c r="W81" s="161">
        <f t="shared" si="12"/>
        <v>1000000.0032538176</v>
      </c>
      <c r="AA81" s="36"/>
    </row>
    <row r="82" spans="1:27" x14ac:dyDescent="0.25">
      <c r="A82" s="197" t="s">
        <v>32</v>
      </c>
      <c r="B82" s="197" t="s">
        <v>90</v>
      </c>
      <c r="C82" s="197" t="s">
        <v>37</v>
      </c>
      <c r="D82" s="197" t="s">
        <v>40</v>
      </c>
      <c r="E82" s="197" t="s">
        <v>31</v>
      </c>
      <c r="F82" s="195" t="s">
        <v>2963</v>
      </c>
      <c r="G82" s="195" t="s">
        <v>108</v>
      </c>
      <c r="H82" s="161">
        <f>Dane_baza!AR71</f>
        <v>6969537</v>
      </c>
      <c r="I82" s="161">
        <f>Dane_baza!AS71</f>
        <v>165127</v>
      </c>
      <c r="J82" s="161">
        <f>Dane_baza!BX71</f>
        <v>475117</v>
      </c>
      <c r="K82" s="161">
        <f>Dane_baza!AT71</f>
        <v>11596818</v>
      </c>
      <c r="L82" s="161">
        <f>Dane_baza!AU71</f>
        <v>613147</v>
      </c>
      <c r="M82" s="161">
        <f>Dane_baza!AV71</f>
        <v>956573</v>
      </c>
      <c r="N82" s="161">
        <f>Dane_baza!AY71</f>
        <v>13305067</v>
      </c>
      <c r="O82" s="161">
        <f>Dane_baza!AZ71</f>
        <v>345477</v>
      </c>
      <c r="P82" s="161">
        <f>Dane_baza!AW71</f>
        <v>0</v>
      </c>
      <c r="Q82" s="161">
        <f>Dane_baza!AX71</f>
        <v>0</v>
      </c>
      <c r="R82" s="212">
        <f t="shared" si="13"/>
        <v>34426863</v>
      </c>
      <c r="S82" s="212">
        <f>Dane_baza!BU71</f>
        <v>20096795.129999999</v>
      </c>
      <c r="T82" s="212">
        <f>Dane_baza!BV71</f>
        <v>61893.73</v>
      </c>
      <c r="U82" s="212">
        <f>Dane_baza!BW71</f>
        <v>16768173.659999996</v>
      </c>
      <c r="V82" s="212">
        <f t="shared" si="11"/>
        <v>36926862.519999996</v>
      </c>
      <c r="W82" s="161">
        <f t="shared" si="12"/>
        <v>2499999.5199999958</v>
      </c>
      <c r="AA82" s="36"/>
    </row>
    <row r="83" spans="1:27" x14ac:dyDescent="0.25">
      <c r="A83" s="197" t="s">
        <v>32</v>
      </c>
      <c r="B83" s="197" t="s">
        <v>90</v>
      </c>
      <c r="C83" s="197" t="s">
        <v>39</v>
      </c>
      <c r="D83" s="197" t="s">
        <v>36</v>
      </c>
      <c r="E83" s="197" t="s">
        <v>31</v>
      </c>
      <c r="F83" s="195" t="s">
        <v>2964</v>
      </c>
      <c r="G83" s="195" t="s">
        <v>106</v>
      </c>
      <c r="H83" s="161">
        <f>Dane_baza!AR72</f>
        <v>7739894</v>
      </c>
      <c r="I83" s="161">
        <f>Dane_baza!AS72</f>
        <v>67543</v>
      </c>
      <c r="J83" s="161">
        <f>Dane_baza!BX72</f>
        <v>369530</v>
      </c>
      <c r="K83" s="161">
        <f>Dane_baza!AT72</f>
        <v>3794790</v>
      </c>
      <c r="L83" s="161">
        <f>Dane_baza!AU72</f>
        <v>0</v>
      </c>
      <c r="M83" s="161">
        <f>Dane_baza!AV72</f>
        <v>469543</v>
      </c>
      <c r="N83" s="161">
        <f>Dane_baza!AY72</f>
        <v>9755922</v>
      </c>
      <c r="O83" s="161">
        <f>Dane_baza!AZ72</f>
        <v>243294</v>
      </c>
      <c r="P83" s="161">
        <f>Dane_baza!AW72</f>
        <v>0</v>
      </c>
      <c r="Q83" s="161">
        <f>Dane_baza!AX72</f>
        <v>0</v>
      </c>
      <c r="R83" s="212">
        <f t="shared" si="13"/>
        <v>22440516</v>
      </c>
      <c r="S83" s="212">
        <f>Dane_baza!BU72</f>
        <v>18074937.399999999</v>
      </c>
      <c r="T83" s="212">
        <f>Dane_baza!BV72</f>
        <v>91818.98</v>
      </c>
      <c r="U83" s="212">
        <f>Dane_baza!BW72</f>
        <v>6273759.1299999999</v>
      </c>
      <c r="V83" s="212">
        <f t="shared" si="11"/>
        <v>24440515.509999998</v>
      </c>
      <c r="W83" s="161">
        <f t="shared" si="12"/>
        <v>1999999.5099999979</v>
      </c>
      <c r="AA83" s="36"/>
    </row>
    <row r="84" spans="1:27" x14ac:dyDescent="0.25">
      <c r="A84" s="197" t="s">
        <v>32</v>
      </c>
      <c r="B84" s="197" t="s">
        <v>90</v>
      </c>
      <c r="C84" s="197" t="s">
        <v>42</v>
      </c>
      <c r="D84" s="197" t="s">
        <v>40</v>
      </c>
      <c r="E84" s="197" t="s">
        <v>31</v>
      </c>
      <c r="F84" s="195" t="s">
        <v>2965</v>
      </c>
      <c r="G84" s="195" t="s">
        <v>109</v>
      </c>
      <c r="H84" s="161">
        <f>Dane_baza!AR73</f>
        <v>7062300</v>
      </c>
      <c r="I84" s="161">
        <f>Dane_baza!AS73</f>
        <v>87083</v>
      </c>
      <c r="J84" s="161">
        <f>Dane_baza!BX73</f>
        <v>317447</v>
      </c>
      <c r="K84" s="161">
        <f>Dane_baza!AT73</f>
        <v>3749926</v>
      </c>
      <c r="L84" s="161">
        <f>Dane_baza!AU73</f>
        <v>10718</v>
      </c>
      <c r="M84" s="161">
        <f>Dane_baza!AV73</f>
        <v>351832</v>
      </c>
      <c r="N84" s="161">
        <f>Dane_baza!AY73</f>
        <v>9727577</v>
      </c>
      <c r="O84" s="161">
        <f>Dane_baza!AZ73</f>
        <v>160574</v>
      </c>
      <c r="P84" s="161">
        <f>Dane_baza!AW73</f>
        <v>0</v>
      </c>
      <c r="Q84" s="161">
        <f>Dane_baza!AX73</f>
        <v>0</v>
      </c>
      <c r="R84" s="212">
        <f t="shared" si="13"/>
        <v>21467457</v>
      </c>
      <c r="S84" s="212">
        <f>Dane_baza!BU73</f>
        <v>16467890.800000001</v>
      </c>
      <c r="T84" s="212">
        <f>Dane_baza!BV73</f>
        <v>105773.92</v>
      </c>
      <c r="U84" s="212">
        <f>Dane_baza!BW73</f>
        <v>6893792.2803332796</v>
      </c>
      <c r="V84" s="212">
        <f t="shared" si="11"/>
        <v>23467457.000333279</v>
      </c>
      <c r="W84" s="161">
        <f t="shared" si="12"/>
        <v>2000000.0003332794</v>
      </c>
      <c r="AA84" s="36"/>
    </row>
    <row r="85" spans="1:27" x14ac:dyDescent="0.25">
      <c r="A85" s="197" t="s">
        <v>32</v>
      </c>
      <c r="B85" s="197" t="s">
        <v>90</v>
      </c>
      <c r="C85" s="197" t="s">
        <v>44</v>
      </c>
      <c r="D85" s="197" t="s">
        <v>36</v>
      </c>
      <c r="E85" s="197" t="s">
        <v>31</v>
      </c>
      <c r="F85" s="195" t="s">
        <v>2966</v>
      </c>
      <c r="G85" s="195" t="s">
        <v>110</v>
      </c>
      <c r="H85" s="161">
        <f>Dane_baza!AR74</f>
        <v>1474268</v>
      </c>
      <c r="I85" s="161">
        <f>Dane_baza!AS74</f>
        <v>8110</v>
      </c>
      <c r="J85" s="161">
        <f>Dane_baza!BX74</f>
        <v>72250</v>
      </c>
      <c r="K85" s="161">
        <f>Dane_baza!AT74</f>
        <v>593628</v>
      </c>
      <c r="L85" s="161">
        <f>Dane_baza!AU74</f>
        <v>0</v>
      </c>
      <c r="M85" s="161">
        <f>Dane_baza!AV74</f>
        <v>656222</v>
      </c>
      <c r="N85" s="161">
        <f>Dane_baza!AY74</f>
        <v>2146379</v>
      </c>
      <c r="O85" s="161">
        <f>Dane_baza!AZ74</f>
        <v>58391</v>
      </c>
      <c r="P85" s="161">
        <f>Dane_baza!AW74</f>
        <v>0</v>
      </c>
      <c r="Q85" s="161">
        <f>Dane_baza!AX74</f>
        <v>0</v>
      </c>
      <c r="R85" s="212">
        <f t="shared" si="13"/>
        <v>5009248</v>
      </c>
      <c r="S85" s="212">
        <f>Dane_baza!BU74</f>
        <v>3998318.91</v>
      </c>
      <c r="T85" s="212">
        <f>Dane_baza!BV74</f>
        <v>9952.08</v>
      </c>
      <c r="U85" s="212">
        <f>Dane_baza!BW74</f>
        <v>1501901.3299999996</v>
      </c>
      <c r="V85" s="212">
        <f t="shared" si="11"/>
        <v>5510172.3200000003</v>
      </c>
      <c r="W85" s="161">
        <f t="shared" si="12"/>
        <v>500924.3200000003</v>
      </c>
      <c r="AA85" s="36"/>
    </row>
    <row r="86" spans="1:27" x14ac:dyDescent="0.25">
      <c r="A86" s="197" t="s">
        <v>32</v>
      </c>
      <c r="B86" s="197" t="s">
        <v>90</v>
      </c>
      <c r="C86" s="197" t="s">
        <v>51</v>
      </c>
      <c r="D86" s="197" t="s">
        <v>36</v>
      </c>
      <c r="E86" s="197" t="s">
        <v>31</v>
      </c>
      <c r="F86" s="195" t="s">
        <v>2967</v>
      </c>
      <c r="G86" s="195" t="s">
        <v>111</v>
      </c>
      <c r="H86" s="161">
        <f>Dane_baza!AR75</f>
        <v>4856943</v>
      </c>
      <c r="I86" s="161">
        <f>Dane_baza!AS75</f>
        <v>54640</v>
      </c>
      <c r="J86" s="161">
        <f>Dane_baza!BX75</f>
        <v>235281</v>
      </c>
      <c r="K86" s="161">
        <f>Dane_baza!AT75</f>
        <v>3620881</v>
      </c>
      <c r="L86" s="161">
        <f>Dane_baza!AU75</f>
        <v>0</v>
      </c>
      <c r="M86" s="161">
        <f>Dane_baza!AV75</f>
        <v>707223</v>
      </c>
      <c r="N86" s="161">
        <f>Dane_baza!AY75</f>
        <v>6794836</v>
      </c>
      <c r="O86" s="161">
        <f>Dane_baza!AZ75</f>
        <v>102183</v>
      </c>
      <c r="P86" s="161">
        <f>Dane_baza!AW75</f>
        <v>0</v>
      </c>
      <c r="Q86" s="161">
        <f>Dane_baza!AX75</f>
        <v>0</v>
      </c>
      <c r="R86" s="212">
        <f t="shared" si="13"/>
        <v>16371987</v>
      </c>
      <c r="S86" s="212">
        <f>Dane_baza!BU75</f>
        <v>12378612.699999999</v>
      </c>
      <c r="T86" s="212">
        <f>Dane_baza!BV75</f>
        <v>66630.559999999998</v>
      </c>
      <c r="U86" s="212">
        <f>Dane_baza!BW75</f>
        <v>5426743.7389825936</v>
      </c>
      <c r="V86" s="212">
        <f t="shared" si="11"/>
        <v>17871986.998982593</v>
      </c>
      <c r="W86" s="161">
        <f t="shared" si="12"/>
        <v>1499999.9989825934</v>
      </c>
      <c r="AA86" s="36"/>
    </row>
    <row r="87" spans="1:27" x14ac:dyDescent="0.25">
      <c r="A87" s="197" t="s">
        <v>32</v>
      </c>
      <c r="B87" s="197" t="s">
        <v>92</v>
      </c>
      <c r="C87" s="197" t="s">
        <v>33</v>
      </c>
      <c r="D87" s="197" t="s">
        <v>34</v>
      </c>
      <c r="E87" s="197" t="s">
        <v>31</v>
      </c>
      <c r="F87" s="195" t="s">
        <v>2968</v>
      </c>
      <c r="G87" s="195" t="s">
        <v>112</v>
      </c>
      <c r="H87" s="161">
        <f>Dane_baza!AR76</f>
        <v>168770613</v>
      </c>
      <c r="I87" s="161">
        <f>Dane_baza!AS76</f>
        <v>80561669</v>
      </c>
      <c r="J87" s="161">
        <f>Dane_baza!BX76</f>
        <v>4689882</v>
      </c>
      <c r="K87" s="161">
        <f>Dane_baza!AT76</f>
        <v>0</v>
      </c>
      <c r="L87" s="161">
        <f>Dane_baza!AU76</f>
        <v>0</v>
      </c>
      <c r="M87" s="161">
        <f>Dane_baza!AV76</f>
        <v>3256535</v>
      </c>
      <c r="N87" s="161">
        <f>Dane_baza!AY76</f>
        <v>98339250</v>
      </c>
      <c r="O87" s="161">
        <f>Dane_baza!AZ76</f>
        <v>3527763</v>
      </c>
      <c r="P87" s="161">
        <f>Dane_baza!AW76</f>
        <v>0</v>
      </c>
      <c r="Q87" s="161">
        <f>Dane_baza!AX76</f>
        <v>-327822</v>
      </c>
      <c r="R87" s="212">
        <f t="shared" si="13"/>
        <v>358817890</v>
      </c>
      <c r="S87" s="212">
        <f>Dane_baza!BU76</f>
        <v>246431426.38</v>
      </c>
      <c r="T87" s="212">
        <f>Dane_baza!BV76</f>
        <v>155444610.41999999</v>
      </c>
      <c r="U87" s="212">
        <f>Dane_baza!BW76</f>
        <v>0</v>
      </c>
      <c r="V87" s="212">
        <f t="shared" si="11"/>
        <v>401876036.79999995</v>
      </c>
      <c r="W87" s="161">
        <f t="shared" si="12"/>
        <v>43058146.799999952</v>
      </c>
      <c r="AA87" s="36"/>
    </row>
    <row r="88" spans="1:27" x14ac:dyDescent="0.25">
      <c r="A88" s="197" t="s">
        <v>32</v>
      </c>
      <c r="B88" s="197" t="s">
        <v>92</v>
      </c>
      <c r="C88" s="197" t="s">
        <v>32</v>
      </c>
      <c r="D88" s="197" t="s">
        <v>36</v>
      </c>
      <c r="E88" s="197" t="s">
        <v>31</v>
      </c>
      <c r="F88" s="195" t="s">
        <v>2969</v>
      </c>
      <c r="G88" s="195" t="s">
        <v>112</v>
      </c>
      <c r="H88" s="161">
        <f>Dane_baza!AR77</f>
        <v>53622872</v>
      </c>
      <c r="I88" s="161">
        <f>Dane_baza!AS77</f>
        <v>738505</v>
      </c>
      <c r="J88" s="161">
        <f>Dane_baza!BX77</f>
        <v>1757135</v>
      </c>
      <c r="K88" s="161">
        <f>Dane_baza!AT77</f>
        <v>0</v>
      </c>
      <c r="L88" s="161">
        <f>Dane_baza!AU77</f>
        <v>0</v>
      </c>
      <c r="M88" s="161">
        <f>Dane_baza!AV77</f>
        <v>931464</v>
      </c>
      <c r="N88" s="161">
        <f>Dane_baza!AY77</f>
        <v>18008457</v>
      </c>
      <c r="O88" s="161">
        <f>Dane_baza!AZ77</f>
        <v>616345</v>
      </c>
      <c r="P88" s="161">
        <f>Dane_baza!AW77</f>
        <v>0</v>
      </c>
      <c r="Q88" s="161">
        <f>Dane_baza!AX77</f>
        <v>-2110150</v>
      </c>
      <c r="R88" s="212">
        <f t="shared" si="13"/>
        <v>73564628</v>
      </c>
      <c r="S88" s="212">
        <f>Dane_baza!BU77</f>
        <v>78634690.049999997</v>
      </c>
      <c r="T88" s="212">
        <f>Dane_baza!BV77</f>
        <v>886100.99</v>
      </c>
      <c r="U88" s="212">
        <f>Dane_baza!BW77</f>
        <v>0</v>
      </c>
      <c r="V88" s="212">
        <f t="shared" si="11"/>
        <v>79520791.039999992</v>
      </c>
      <c r="W88" s="161">
        <f t="shared" si="12"/>
        <v>5956163.0399999917</v>
      </c>
      <c r="AA88" s="36"/>
    </row>
    <row r="89" spans="1:27" x14ac:dyDescent="0.25">
      <c r="A89" s="197" t="s">
        <v>32</v>
      </c>
      <c r="B89" s="197" t="s">
        <v>92</v>
      </c>
      <c r="C89" s="197" t="s">
        <v>37</v>
      </c>
      <c r="D89" s="197" t="s">
        <v>36</v>
      </c>
      <c r="E89" s="197" t="s">
        <v>31</v>
      </c>
      <c r="F89" s="195" t="s">
        <v>2970</v>
      </c>
      <c r="G89" s="195" t="s">
        <v>113</v>
      </c>
      <c r="H89" s="161">
        <f>Dane_baza!AR78</f>
        <v>14010601</v>
      </c>
      <c r="I89" s="161">
        <f>Dane_baza!AS78</f>
        <v>1951263</v>
      </c>
      <c r="J89" s="161">
        <f>Dane_baza!BX78</f>
        <v>455212</v>
      </c>
      <c r="K89" s="161">
        <f>Dane_baza!AT78</f>
        <v>0</v>
      </c>
      <c r="L89" s="161">
        <f>Dane_baza!AU78</f>
        <v>0</v>
      </c>
      <c r="M89" s="161">
        <f>Dane_baza!AV78</f>
        <v>1070725</v>
      </c>
      <c r="N89" s="161">
        <f>Dane_baza!AY78</f>
        <v>12712984</v>
      </c>
      <c r="O89" s="161">
        <f>Dane_baza!AZ78</f>
        <v>373051</v>
      </c>
      <c r="P89" s="161">
        <f>Dane_baza!AW78</f>
        <v>0</v>
      </c>
      <c r="Q89" s="161">
        <f>Dane_baza!AX78</f>
        <v>-5557728</v>
      </c>
      <c r="R89" s="212">
        <f t="shared" si="13"/>
        <v>25016108</v>
      </c>
      <c r="S89" s="212">
        <f>Dane_baza!BU78</f>
        <v>25229564.460000001</v>
      </c>
      <c r="T89" s="212">
        <f>Dane_baza!BV78</f>
        <v>36704.660000000003</v>
      </c>
      <c r="U89" s="212">
        <f>Dane_baza!BW78</f>
        <v>1749838.8840510957</v>
      </c>
      <c r="V89" s="212">
        <f t="shared" si="11"/>
        <v>27016108.004051097</v>
      </c>
      <c r="W89" s="161">
        <f t="shared" si="12"/>
        <v>2000000.0040510967</v>
      </c>
      <c r="AA89" s="36"/>
    </row>
    <row r="90" spans="1:27" x14ac:dyDescent="0.25">
      <c r="A90" s="197" t="s">
        <v>32</v>
      </c>
      <c r="B90" s="197" t="s">
        <v>92</v>
      </c>
      <c r="C90" s="197" t="s">
        <v>39</v>
      </c>
      <c r="D90" s="197" t="s">
        <v>40</v>
      </c>
      <c r="E90" s="197" t="s">
        <v>31</v>
      </c>
      <c r="F90" s="195" t="s">
        <v>2971</v>
      </c>
      <c r="G90" s="195" t="s">
        <v>114</v>
      </c>
      <c r="H90" s="161">
        <f>Dane_baza!AR79</f>
        <v>12914790</v>
      </c>
      <c r="I90" s="161">
        <f>Dane_baza!AS79</f>
        <v>310410</v>
      </c>
      <c r="J90" s="161">
        <f>Dane_baza!BX79</f>
        <v>539352</v>
      </c>
      <c r="K90" s="161">
        <f>Dane_baza!AT79</f>
        <v>6395506</v>
      </c>
      <c r="L90" s="161">
        <f>Dane_baza!AU79</f>
        <v>88882</v>
      </c>
      <c r="M90" s="161">
        <f>Dane_baza!AV79</f>
        <v>3104861</v>
      </c>
      <c r="N90" s="161">
        <f>Dane_baza!AY79</f>
        <v>10038381</v>
      </c>
      <c r="O90" s="161">
        <f>Dane_baza!AZ79</f>
        <v>285465</v>
      </c>
      <c r="P90" s="161">
        <f>Dane_baza!AW79</f>
        <v>0</v>
      </c>
      <c r="Q90" s="161">
        <f>Dane_baza!AX79</f>
        <v>0</v>
      </c>
      <c r="R90" s="212">
        <f t="shared" si="13"/>
        <v>33677647</v>
      </c>
      <c r="S90" s="212">
        <f>Dane_baza!BU79</f>
        <v>31843380.539999999</v>
      </c>
      <c r="T90" s="212">
        <f>Dane_baza!BV79</f>
        <v>170558.9</v>
      </c>
      <c r="U90" s="212">
        <f>Dane_baza!BW79</f>
        <v>4163707.5603413079</v>
      </c>
      <c r="V90" s="212">
        <f t="shared" si="11"/>
        <v>36177647.000341304</v>
      </c>
      <c r="W90" s="161">
        <f t="shared" si="12"/>
        <v>2500000.0003413036</v>
      </c>
      <c r="AA90" s="36"/>
    </row>
    <row r="91" spans="1:27" x14ac:dyDescent="0.25">
      <c r="A91" s="197" t="s">
        <v>32</v>
      </c>
      <c r="B91" s="197" t="s">
        <v>93</v>
      </c>
      <c r="C91" s="197" t="s">
        <v>33</v>
      </c>
      <c r="D91" s="197" t="s">
        <v>40</v>
      </c>
      <c r="E91" s="197" t="s">
        <v>31</v>
      </c>
      <c r="F91" s="195" t="s">
        <v>2972</v>
      </c>
      <c r="G91" s="195" t="s">
        <v>115</v>
      </c>
      <c r="H91" s="161">
        <f>Dane_baza!AR80</f>
        <v>10747503</v>
      </c>
      <c r="I91" s="161">
        <f>Dane_baza!AS80</f>
        <v>223193</v>
      </c>
      <c r="J91" s="161">
        <f>Dane_baza!BX80</f>
        <v>458599</v>
      </c>
      <c r="K91" s="161">
        <f>Dane_baza!AT80</f>
        <v>6644291</v>
      </c>
      <c r="L91" s="161">
        <f>Dane_baza!AU80</f>
        <v>95393</v>
      </c>
      <c r="M91" s="161">
        <f>Dane_baza!AV80</f>
        <v>493736</v>
      </c>
      <c r="N91" s="161">
        <f>Dane_baza!AY80</f>
        <v>8735927</v>
      </c>
      <c r="O91" s="161">
        <f>Dane_baza!AZ80</f>
        <v>345477</v>
      </c>
      <c r="P91" s="161">
        <f>Dane_baza!AW80</f>
        <v>0</v>
      </c>
      <c r="Q91" s="161">
        <f>Dane_baza!AX80</f>
        <v>0</v>
      </c>
      <c r="R91" s="212">
        <f t="shared" si="13"/>
        <v>27744119</v>
      </c>
      <c r="S91" s="212">
        <f>Dane_baza!BU80</f>
        <v>25480623.489999998</v>
      </c>
      <c r="T91" s="212">
        <f>Dane_baza!BV80</f>
        <v>210944.22</v>
      </c>
      <c r="U91" s="212">
        <f>Dane_baza!BW80</f>
        <v>4552551.0499999989</v>
      </c>
      <c r="V91" s="212">
        <f t="shared" si="11"/>
        <v>30244118.759999998</v>
      </c>
      <c r="W91" s="161">
        <f t="shared" si="12"/>
        <v>2499999.7599999979</v>
      </c>
      <c r="AA91" s="36"/>
    </row>
    <row r="92" spans="1:27" ht="14.45" x14ac:dyDescent="0.3">
      <c r="A92" s="197" t="s">
        <v>32</v>
      </c>
      <c r="B92" s="197" t="s">
        <v>93</v>
      </c>
      <c r="C92" s="197" t="s">
        <v>32</v>
      </c>
      <c r="D92" s="197" t="s">
        <v>40</v>
      </c>
      <c r="E92" s="197" t="s">
        <v>31</v>
      </c>
      <c r="F92" s="195" t="s">
        <v>2973</v>
      </c>
      <c r="G92" s="195" t="s">
        <v>116</v>
      </c>
      <c r="H92" s="161">
        <f>Dane_baza!AR81</f>
        <v>3796349</v>
      </c>
      <c r="I92" s="161">
        <f>Dane_baza!AS81</f>
        <v>25402</v>
      </c>
      <c r="J92" s="161">
        <f>Dane_baza!BX81</f>
        <v>306032</v>
      </c>
      <c r="K92" s="161">
        <f>Dane_baza!AT81</f>
        <v>8840598</v>
      </c>
      <c r="L92" s="161">
        <f>Dane_baza!AU81</f>
        <v>514918</v>
      </c>
      <c r="M92" s="161">
        <f>Dane_baza!AV81</f>
        <v>818069</v>
      </c>
      <c r="N92" s="161">
        <f>Dane_baza!AY81</f>
        <v>12070268</v>
      </c>
      <c r="O92" s="161">
        <f>Dane_baza!AZ81</f>
        <v>168684</v>
      </c>
      <c r="P92" s="161">
        <f>Dane_baza!AW81</f>
        <v>0</v>
      </c>
      <c r="Q92" s="161">
        <f>Dane_baza!AX81</f>
        <v>0</v>
      </c>
      <c r="R92" s="212">
        <f t="shared" si="13"/>
        <v>26540320</v>
      </c>
      <c r="S92" s="212">
        <f>Dane_baza!BU81</f>
        <v>12511688.93</v>
      </c>
      <c r="T92" s="212">
        <f>Dane_baza!BV81</f>
        <v>81228.289999999994</v>
      </c>
      <c r="U92" s="212">
        <f>Dane_baza!BW81</f>
        <v>15447402.779777292</v>
      </c>
      <c r="V92" s="212">
        <f t="shared" si="11"/>
        <v>28040319.999777291</v>
      </c>
      <c r="W92" s="161">
        <f t="shared" si="12"/>
        <v>1499999.999777291</v>
      </c>
      <c r="AA92" s="36"/>
    </row>
    <row r="93" spans="1:27" ht="14.45" x14ac:dyDescent="0.3">
      <c r="A93" s="197" t="s">
        <v>32</v>
      </c>
      <c r="B93" s="197" t="s">
        <v>93</v>
      </c>
      <c r="C93" s="197" t="s">
        <v>37</v>
      </c>
      <c r="D93" s="197" t="s">
        <v>40</v>
      </c>
      <c r="E93" s="197" t="s">
        <v>31</v>
      </c>
      <c r="F93" s="195" t="s">
        <v>2974</v>
      </c>
      <c r="G93" s="195" t="s">
        <v>117</v>
      </c>
      <c r="H93" s="161">
        <f>Dane_baza!AR82</f>
        <v>18685349</v>
      </c>
      <c r="I93" s="161">
        <f>Dane_baza!AS82</f>
        <v>1291386</v>
      </c>
      <c r="J93" s="161">
        <f>Dane_baza!BX82</f>
        <v>877769</v>
      </c>
      <c r="K93" s="161">
        <f>Dane_baza!AT82</f>
        <v>9368217</v>
      </c>
      <c r="L93" s="161">
        <f>Dane_baza!AU82</f>
        <v>0</v>
      </c>
      <c r="M93" s="161">
        <f>Dane_baza!AV82</f>
        <v>816182</v>
      </c>
      <c r="N93" s="161">
        <f>Dane_baza!AY82</f>
        <v>18749218</v>
      </c>
      <c r="O93" s="161">
        <f>Dane_baza!AZ82</f>
        <v>557954</v>
      </c>
      <c r="P93" s="161">
        <f>Dane_baza!AW82</f>
        <v>0</v>
      </c>
      <c r="Q93" s="161">
        <f>Dane_baza!AX82</f>
        <v>0</v>
      </c>
      <c r="R93" s="212">
        <f t="shared" si="13"/>
        <v>50346075</v>
      </c>
      <c r="S93" s="212">
        <f>Dane_baza!BU82</f>
        <v>47420476.159999996</v>
      </c>
      <c r="T93" s="212">
        <f>Dane_baza!BV82</f>
        <v>1187942.42</v>
      </c>
      <c r="U93" s="212">
        <f>Dane_baza!BW82</f>
        <v>5237656.25</v>
      </c>
      <c r="V93" s="212">
        <f t="shared" si="11"/>
        <v>53846074.829999998</v>
      </c>
      <c r="W93" s="161">
        <f t="shared" si="12"/>
        <v>3499999.8299999982</v>
      </c>
      <c r="AA93" s="36"/>
    </row>
    <row r="94" spans="1:27" ht="14.45" x14ac:dyDescent="0.3">
      <c r="A94" s="197" t="s">
        <v>32</v>
      </c>
      <c r="B94" s="197" t="s">
        <v>93</v>
      </c>
      <c r="C94" s="197" t="s">
        <v>39</v>
      </c>
      <c r="D94" s="197" t="s">
        <v>40</v>
      </c>
      <c r="E94" s="197" t="s">
        <v>31</v>
      </c>
      <c r="F94" s="195" t="s">
        <v>2975</v>
      </c>
      <c r="G94" s="195" t="s">
        <v>118</v>
      </c>
      <c r="H94" s="161">
        <f>Dane_baza!AR83</f>
        <v>6643915</v>
      </c>
      <c r="I94" s="161">
        <f>Dane_baza!AS83</f>
        <v>152694</v>
      </c>
      <c r="J94" s="161">
        <f>Dane_baza!BX83</f>
        <v>446635</v>
      </c>
      <c r="K94" s="161">
        <f>Dane_baza!AT83</f>
        <v>10562513</v>
      </c>
      <c r="L94" s="161">
        <f>Dane_baza!AU83</f>
        <v>587071</v>
      </c>
      <c r="M94" s="161">
        <f>Dane_baza!AV83</f>
        <v>516258</v>
      </c>
      <c r="N94" s="161">
        <f>Dane_baza!AY83</f>
        <v>10179104</v>
      </c>
      <c r="O94" s="161">
        <f>Dane_baza!AZ83</f>
        <v>236806</v>
      </c>
      <c r="P94" s="161">
        <f>Dane_baza!AW83</f>
        <v>0</v>
      </c>
      <c r="Q94" s="161">
        <f>Dane_baza!AX83</f>
        <v>0</v>
      </c>
      <c r="R94" s="212">
        <f t="shared" si="13"/>
        <v>29324996</v>
      </c>
      <c r="S94" s="212">
        <f>Dane_baza!BU83</f>
        <v>18812249.59</v>
      </c>
      <c r="T94" s="212">
        <f>Dane_baza!BV83</f>
        <v>201941.6</v>
      </c>
      <c r="U94" s="212">
        <f>Dane_baza!BW83</f>
        <v>12810804.409999998</v>
      </c>
      <c r="V94" s="212">
        <f t="shared" si="11"/>
        <v>31824995.600000001</v>
      </c>
      <c r="W94" s="161">
        <f t="shared" si="12"/>
        <v>2499999.6000000015</v>
      </c>
      <c r="AA94" s="36"/>
    </row>
    <row r="95" spans="1:27" ht="14.45" x14ac:dyDescent="0.3">
      <c r="A95" s="197" t="s">
        <v>32</v>
      </c>
      <c r="B95" s="197" t="s">
        <v>93</v>
      </c>
      <c r="C95" s="197" t="s">
        <v>42</v>
      </c>
      <c r="D95" s="197" t="s">
        <v>40</v>
      </c>
      <c r="E95" s="197" t="s">
        <v>31</v>
      </c>
      <c r="F95" s="195" t="s">
        <v>2976</v>
      </c>
      <c r="G95" s="195" t="s">
        <v>119</v>
      </c>
      <c r="H95" s="161">
        <f>Dane_baza!AR84</f>
        <v>2965565</v>
      </c>
      <c r="I95" s="161">
        <f>Dane_baza!AS84</f>
        <v>80465</v>
      </c>
      <c r="J95" s="161">
        <f>Dane_baza!BX84</f>
        <v>214040</v>
      </c>
      <c r="K95" s="161">
        <f>Dane_baza!AT84</f>
        <v>5243231</v>
      </c>
      <c r="L95" s="161">
        <f>Dane_baza!AU84</f>
        <v>73551</v>
      </c>
      <c r="M95" s="161">
        <f>Dane_baza!AV84</f>
        <v>656239</v>
      </c>
      <c r="N95" s="161">
        <f>Dane_baza!AY84</f>
        <v>4220869</v>
      </c>
      <c r="O95" s="161">
        <f>Dane_baza!AZ84</f>
        <v>116781</v>
      </c>
      <c r="P95" s="161">
        <f>Dane_baza!AW84</f>
        <v>0</v>
      </c>
      <c r="Q95" s="161">
        <f>Dane_baza!AX84</f>
        <v>0</v>
      </c>
      <c r="R95" s="212">
        <f t="shared" si="13"/>
        <v>13570741</v>
      </c>
      <c r="S95" s="212">
        <f>Dane_baza!BU84</f>
        <v>9219230.6899999995</v>
      </c>
      <c r="T95" s="212">
        <f>Dane_baza!BV84</f>
        <v>15836.05</v>
      </c>
      <c r="U95" s="212">
        <f>Dane_baza!BW84</f>
        <v>5335674.24</v>
      </c>
      <c r="V95" s="212">
        <f t="shared" si="11"/>
        <v>14570740.98</v>
      </c>
      <c r="W95" s="161">
        <f t="shared" si="12"/>
        <v>999999.98000000045</v>
      </c>
      <c r="AA95" s="36"/>
    </row>
    <row r="96" spans="1:27" ht="14.45" x14ac:dyDescent="0.3">
      <c r="A96" s="197" t="s">
        <v>32</v>
      </c>
      <c r="B96" s="197" t="s">
        <v>95</v>
      </c>
      <c r="C96" s="197" t="s">
        <v>33</v>
      </c>
      <c r="D96" s="197" t="s">
        <v>36</v>
      </c>
      <c r="E96" s="197" t="s">
        <v>31</v>
      </c>
      <c r="F96" s="195" t="s">
        <v>2977</v>
      </c>
      <c r="G96" s="195" t="s">
        <v>120</v>
      </c>
      <c r="H96" s="161">
        <f>Dane_baza!AR85</f>
        <v>4460287</v>
      </c>
      <c r="I96" s="161">
        <f>Dane_baza!AS85</f>
        <v>29049</v>
      </c>
      <c r="J96" s="161">
        <f>Dane_baza!BX85</f>
        <v>259172</v>
      </c>
      <c r="K96" s="161">
        <f>Dane_baza!AT85</f>
        <v>5352969</v>
      </c>
      <c r="L96" s="161">
        <f>Dane_baza!AU85</f>
        <v>0</v>
      </c>
      <c r="M96" s="161">
        <f>Dane_baza!AV85</f>
        <v>754579</v>
      </c>
      <c r="N96" s="161">
        <f>Dane_baza!AY85</f>
        <v>6820644</v>
      </c>
      <c r="O96" s="161">
        <f>Dane_baza!AZ85</f>
        <v>170306</v>
      </c>
      <c r="P96" s="161">
        <f>Dane_baza!AW85</f>
        <v>0</v>
      </c>
      <c r="Q96" s="161">
        <f>Dane_baza!AX85</f>
        <v>0</v>
      </c>
      <c r="R96" s="212">
        <f t="shared" si="13"/>
        <v>17847006</v>
      </c>
      <c r="S96" s="212">
        <f>Dane_baza!BU85</f>
        <v>11497986.390000001</v>
      </c>
      <c r="T96" s="212">
        <f>Dane_baza!BV85</f>
        <v>37739.81</v>
      </c>
      <c r="U96" s="212">
        <f>Dane_baza!BW85</f>
        <v>7811279.8007340301</v>
      </c>
      <c r="V96" s="212">
        <f t="shared" si="11"/>
        <v>19347006.000734031</v>
      </c>
      <c r="W96" s="161">
        <f t="shared" si="12"/>
        <v>1500000.0007340312</v>
      </c>
      <c r="AA96" s="36"/>
    </row>
    <row r="97" spans="1:27" ht="14.45" x14ac:dyDescent="0.3">
      <c r="A97" s="197" t="s">
        <v>32</v>
      </c>
      <c r="B97" s="197" t="s">
        <v>95</v>
      </c>
      <c r="C97" s="197" t="s">
        <v>32</v>
      </c>
      <c r="D97" s="197" t="s">
        <v>36</v>
      </c>
      <c r="E97" s="197" t="s">
        <v>31</v>
      </c>
      <c r="F97" s="195" t="s">
        <v>2978</v>
      </c>
      <c r="G97" s="195" t="s">
        <v>121</v>
      </c>
      <c r="H97" s="161">
        <f>Dane_baza!AR86</f>
        <v>8516605</v>
      </c>
      <c r="I97" s="161">
        <f>Dane_baza!AS86</f>
        <v>122216</v>
      </c>
      <c r="J97" s="161">
        <f>Dane_baza!BX86</f>
        <v>417739</v>
      </c>
      <c r="K97" s="161">
        <f>Dane_baza!AT86</f>
        <v>2663702</v>
      </c>
      <c r="L97" s="161">
        <f>Dane_baza!AU86</f>
        <v>0</v>
      </c>
      <c r="M97" s="161">
        <f>Dane_baza!AV86</f>
        <v>520738</v>
      </c>
      <c r="N97" s="161">
        <f>Dane_baza!AY86</f>
        <v>10644108</v>
      </c>
      <c r="O97" s="161">
        <f>Dane_baza!AZ86</f>
        <v>266001</v>
      </c>
      <c r="P97" s="161">
        <f>Dane_baza!AW86</f>
        <v>0</v>
      </c>
      <c r="Q97" s="161">
        <f>Dane_baza!AX86</f>
        <v>0</v>
      </c>
      <c r="R97" s="212">
        <f t="shared" si="13"/>
        <v>23151109</v>
      </c>
      <c r="S97" s="212">
        <f>Dane_baza!BU86</f>
        <v>22112282.010000002</v>
      </c>
      <c r="T97" s="212">
        <f>Dane_baza!BV86</f>
        <v>327061.84000000003</v>
      </c>
      <c r="U97" s="212">
        <f>Dane_baza!BW86</f>
        <v>2711764.96</v>
      </c>
      <c r="V97" s="212">
        <f t="shared" si="11"/>
        <v>25151108.810000002</v>
      </c>
      <c r="W97" s="161">
        <f t="shared" si="12"/>
        <v>1999999.8100000024</v>
      </c>
      <c r="AA97" s="36"/>
    </row>
    <row r="98" spans="1:27" ht="14.45" x14ac:dyDescent="0.3">
      <c r="A98" s="197" t="s">
        <v>32</v>
      </c>
      <c r="B98" s="197" t="s">
        <v>95</v>
      </c>
      <c r="C98" s="197" t="s">
        <v>37</v>
      </c>
      <c r="D98" s="197" t="s">
        <v>40</v>
      </c>
      <c r="E98" s="197" t="s">
        <v>31</v>
      </c>
      <c r="F98" s="195" t="s">
        <v>2979</v>
      </c>
      <c r="G98" s="195" t="s">
        <v>122</v>
      </c>
      <c r="H98" s="161">
        <f>Dane_baza!AR87</f>
        <v>31720561</v>
      </c>
      <c r="I98" s="161">
        <f>Dane_baza!AS87</f>
        <v>1355077</v>
      </c>
      <c r="J98" s="161">
        <f>Dane_baza!BX87</f>
        <v>1338715</v>
      </c>
      <c r="K98" s="161">
        <f>Dane_baza!AT87</f>
        <v>12494610</v>
      </c>
      <c r="L98" s="161">
        <f>Dane_baza!AU87</f>
        <v>0</v>
      </c>
      <c r="M98" s="161">
        <f>Dane_baza!AV87</f>
        <v>1100994</v>
      </c>
      <c r="N98" s="161">
        <f>Dane_baza!AY87</f>
        <v>42807082</v>
      </c>
      <c r="O98" s="161">
        <f>Dane_baza!AZ87</f>
        <v>1101311</v>
      </c>
      <c r="P98" s="161">
        <f>Dane_baza!AW87</f>
        <v>0</v>
      </c>
      <c r="Q98" s="161">
        <f>Dane_baza!AX87</f>
        <v>0</v>
      </c>
      <c r="R98" s="212">
        <f t="shared" si="13"/>
        <v>91918350</v>
      </c>
      <c r="S98" s="212">
        <f>Dane_baza!BU87</f>
        <v>74344327.219999999</v>
      </c>
      <c r="T98" s="212">
        <f>Dane_baza!BV87</f>
        <v>1971925.82</v>
      </c>
      <c r="U98" s="212">
        <f>Dane_baza!BW87</f>
        <v>19102096.84</v>
      </c>
      <c r="V98" s="212">
        <f t="shared" si="11"/>
        <v>95418349.879999995</v>
      </c>
      <c r="W98" s="161">
        <f t="shared" si="12"/>
        <v>3499999.8799999952</v>
      </c>
      <c r="AA98" s="36"/>
    </row>
    <row r="99" spans="1:27" ht="14.45" x14ac:dyDescent="0.3">
      <c r="A99" s="197" t="s">
        <v>32</v>
      </c>
      <c r="B99" s="197" t="s">
        <v>97</v>
      </c>
      <c r="C99" s="197" t="s">
        <v>33</v>
      </c>
      <c r="D99" s="197" t="s">
        <v>34</v>
      </c>
      <c r="E99" s="197" t="s">
        <v>31</v>
      </c>
      <c r="F99" s="195" t="s">
        <v>2980</v>
      </c>
      <c r="G99" s="195" t="s">
        <v>123</v>
      </c>
      <c r="H99" s="161">
        <f>Dane_baza!AR88</f>
        <v>61173767</v>
      </c>
      <c r="I99" s="161">
        <f>Dane_baza!AS88</f>
        <v>4995305</v>
      </c>
      <c r="J99" s="161">
        <f>Dane_baza!BX88</f>
        <v>1899801</v>
      </c>
      <c r="K99" s="161">
        <f>Dane_baza!AT88</f>
        <v>4397276</v>
      </c>
      <c r="L99" s="161">
        <f>Dane_baza!AU88</f>
        <v>302135</v>
      </c>
      <c r="M99" s="161">
        <f>Dane_baza!AV88</f>
        <v>1433578</v>
      </c>
      <c r="N99" s="161">
        <f>Dane_baza!AY88</f>
        <v>48077623</v>
      </c>
      <c r="O99" s="161">
        <f>Dane_baza!AZ88</f>
        <v>2067999</v>
      </c>
      <c r="P99" s="161">
        <f>Dane_baza!AW88</f>
        <v>0</v>
      </c>
      <c r="Q99" s="161">
        <f>Dane_baza!AX88</f>
        <v>0</v>
      </c>
      <c r="R99" s="212">
        <f t="shared" si="13"/>
        <v>124347484</v>
      </c>
      <c r="S99" s="212">
        <f>Dane_baza!BU88</f>
        <v>132104526.7</v>
      </c>
      <c r="T99" s="212">
        <f>Dane_baza!BV88</f>
        <v>7164655.3799999999</v>
      </c>
      <c r="U99" s="212">
        <f>Dane_baza!BW88</f>
        <v>0</v>
      </c>
      <c r="V99" s="212">
        <f t="shared" si="11"/>
        <v>139269182.08000001</v>
      </c>
      <c r="W99" s="161">
        <f t="shared" si="12"/>
        <v>14921698.080000013</v>
      </c>
      <c r="AA99" s="36"/>
    </row>
    <row r="100" spans="1:27" ht="14.45" x14ac:dyDescent="0.3">
      <c r="A100" s="197" t="s">
        <v>32</v>
      </c>
      <c r="B100" s="197" t="s">
        <v>97</v>
      </c>
      <c r="C100" s="197" t="s">
        <v>32</v>
      </c>
      <c r="D100" s="197" t="s">
        <v>40</v>
      </c>
      <c r="E100" s="197" t="s">
        <v>31</v>
      </c>
      <c r="F100" s="195" t="s">
        <v>2981</v>
      </c>
      <c r="G100" s="195" t="s">
        <v>124</v>
      </c>
      <c r="H100" s="161">
        <f>Dane_baza!AR89</f>
        <v>9558450</v>
      </c>
      <c r="I100" s="161">
        <f>Dane_baza!AS89</f>
        <v>619398</v>
      </c>
      <c r="J100" s="161">
        <f>Dane_baza!BX89</f>
        <v>508621</v>
      </c>
      <c r="K100" s="161">
        <f>Dane_baza!AT89</f>
        <v>9234119</v>
      </c>
      <c r="L100" s="161">
        <f>Dane_baza!AU89</f>
        <v>78357</v>
      </c>
      <c r="M100" s="161">
        <f>Dane_baza!AV89</f>
        <v>852431</v>
      </c>
      <c r="N100" s="161">
        <f>Dane_baza!AY89</f>
        <v>14089478</v>
      </c>
      <c r="O100" s="161">
        <f>Dane_baza!AZ89</f>
        <v>387648</v>
      </c>
      <c r="P100" s="161">
        <f>Dane_baza!AW89</f>
        <v>0</v>
      </c>
      <c r="Q100" s="161">
        <f>Dane_baza!AX89</f>
        <v>0</v>
      </c>
      <c r="R100" s="212">
        <f t="shared" si="13"/>
        <v>35328502</v>
      </c>
      <c r="S100" s="212">
        <f>Dane_baza!BU89</f>
        <v>26534656.920000002</v>
      </c>
      <c r="T100" s="212">
        <f>Dane_baza!BV89</f>
        <v>2459359.92</v>
      </c>
      <c r="U100" s="212">
        <f>Dane_baza!BW89</f>
        <v>8834484.9799999967</v>
      </c>
      <c r="V100" s="212">
        <f t="shared" si="11"/>
        <v>37828501.82</v>
      </c>
      <c r="W100" s="161">
        <f t="shared" si="12"/>
        <v>2499999.8200000003</v>
      </c>
      <c r="AA100" s="36"/>
    </row>
    <row r="101" spans="1:27" ht="14.45" x14ac:dyDescent="0.3">
      <c r="A101" s="197" t="s">
        <v>32</v>
      </c>
      <c r="B101" s="197" t="s">
        <v>97</v>
      </c>
      <c r="C101" s="197" t="s">
        <v>37</v>
      </c>
      <c r="D101" s="197" t="s">
        <v>36</v>
      </c>
      <c r="E101" s="197" t="s">
        <v>31</v>
      </c>
      <c r="F101" s="195" t="s">
        <v>2982</v>
      </c>
      <c r="G101" s="195" t="s">
        <v>125</v>
      </c>
      <c r="H101" s="161">
        <f>Dane_baza!AR90</f>
        <v>10309382</v>
      </c>
      <c r="I101" s="161">
        <f>Dane_baza!AS90</f>
        <v>277433</v>
      </c>
      <c r="J101" s="161">
        <f>Dane_baza!BX90</f>
        <v>395018</v>
      </c>
      <c r="K101" s="161">
        <f>Dane_baza!AT90</f>
        <v>2091095</v>
      </c>
      <c r="L101" s="161">
        <f>Dane_baza!AU90</f>
        <v>0</v>
      </c>
      <c r="M101" s="161">
        <f>Dane_baza!AV90</f>
        <v>1276992</v>
      </c>
      <c r="N101" s="161">
        <f>Dane_baza!AY90</f>
        <v>13569985</v>
      </c>
      <c r="O101" s="161">
        <f>Dane_baza!AZ90</f>
        <v>413600</v>
      </c>
      <c r="P101" s="161">
        <f>Dane_baza!AW90</f>
        <v>0</v>
      </c>
      <c r="Q101" s="161">
        <f>Dane_baza!AX90</f>
        <v>0</v>
      </c>
      <c r="R101" s="212">
        <f t="shared" si="13"/>
        <v>28333505</v>
      </c>
      <c r="S101" s="212">
        <f>Dane_baza!BU90</f>
        <v>25645166.73</v>
      </c>
      <c r="T101" s="212">
        <f>Dane_baza!BV90</f>
        <v>356190.22</v>
      </c>
      <c r="U101" s="212">
        <f>Dane_baza!BW90</f>
        <v>4332148.0432811426</v>
      </c>
      <c r="V101" s="212">
        <f t="shared" si="11"/>
        <v>30333504.993281141</v>
      </c>
      <c r="W101" s="161">
        <f t="shared" si="12"/>
        <v>1999999.9932811409</v>
      </c>
      <c r="AA101" s="36"/>
    </row>
    <row r="102" spans="1:27" ht="14.45" x14ac:dyDescent="0.3">
      <c r="A102" s="197" t="s">
        <v>32</v>
      </c>
      <c r="B102" s="197" t="s">
        <v>97</v>
      </c>
      <c r="C102" s="197" t="s">
        <v>39</v>
      </c>
      <c r="D102" s="197" t="s">
        <v>36</v>
      </c>
      <c r="E102" s="197" t="s">
        <v>31</v>
      </c>
      <c r="F102" s="195" t="s">
        <v>2983</v>
      </c>
      <c r="G102" s="195" t="s">
        <v>126</v>
      </c>
      <c r="H102" s="161">
        <f>Dane_baza!AR91</f>
        <v>4134769</v>
      </c>
      <c r="I102" s="161">
        <f>Dane_baza!AS91</f>
        <v>248313</v>
      </c>
      <c r="J102" s="161">
        <f>Dane_baza!BX91</f>
        <v>250377</v>
      </c>
      <c r="K102" s="161">
        <f>Dane_baza!AT91</f>
        <v>5760483</v>
      </c>
      <c r="L102" s="161">
        <f>Dane_baza!AU91</f>
        <v>0</v>
      </c>
      <c r="M102" s="161">
        <f>Dane_baza!AV91</f>
        <v>885452</v>
      </c>
      <c r="N102" s="161">
        <f>Dane_baza!AY91</f>
        <v>8265122</v>
      </c>
      <c r="O102" s="161">
        <f>Dane_baza!AZ91</f>
        <v>256270</v>
      </c>
      <c r="P102" s="161">
        <f>Dane_baza!AW91</f>
        <v>0</v>
      </c>
      <c r="Q102" s="161">
        <f>Dane_baza!AX91</f>
        <v>0</v>
      </c>
      <c r="R102" s="212">
        <f t="shared" si="13"/>
        <v>19800786</v>
      </c>
      <c r="S102" s="212">
        <f>Dane_baza!BU91</f>
        <v>11144808.720000001</v>
      </c>
      <c r="T102" s="212">
        <f>Dane_baza!BV91</f>
        <v>259269.07</v>
      </c>
      <c r="U102" s="212">
        <f>Dane_baza!BW91</f>
        <v>9896708.2070944104</v>
      </c>
      <c r="V102" s="212">
        <f t="shared" si="11"/>
        <v>21300785.997094411</v>
      </c>
      <c r="W102" s="161">
        <f t="shared" si="12"/>
        <v>1499999.9970944114</v>
      </c>
      <c r="AA102" s="36"/>
    </row>
    <row r="103" spans="1:27" ht="14.45" x14ac:dyDescent="0.3">
      <c r="A103" s="197" t="s">
        <v>32</v>
      </c>
      <c r="B103" s="197" t="s">
        <v>97</v>
      </c>
      <c r="C103" s="197" t="s">
        <v>42</v>
      </c>
      <c r="D103" s="197" t="s">
        <v>40</v>
      </c>
      <c r="E103" s="197" t="s">
        <v>31</v>
      </c>
      <c r="F103" s="195" t="s">
        <v>2984</v>
      </c>
      <c r="G103" s="195" t="s">
        <v>127</v>
      </c>
      <c r="H103" s="161">
        <f>Dane_baza!AR92</f>
        <v>5038158</v>
      </c>
      <c r="I103" s="161">
        <f>Dane_baza!AS92</f>
        <v>170092</v>
      </c>
      <c r="J103" s="161">
        <f>Dane_baza!BX92</f>
        <v>279662</v>
      </c>
      <c r="K103" s="161">
        <f>Dane_baza!AT92</f>
        <v>3775914</v>
      </c>
      <c r="L103" s="161">
        <f>Dane_baza!AU92</f>
        <v>0</v>
      </c>
      <c r="M103" s="161">
        <f>Dane_baza!AV92</f>
        <v>836096</v>
      </c>
      <c r="N103" s="161">
        <f>Dane_baza!AY92</f>
        <v>9536802</v>
      </c>
      <c r="O103" s="161">
        <f>Dane_baza!AZ92</f>
        <v>205989</v>
      </c>
      <c r="P103" s="161">
        <f>Dane_baza!AW92</f>
        <v>0</v>
      </c>
      <c r="Q103" s="161">
        <f>Dane_baza!AX92</f>
        <v>0</v>
      </c>
      <c r="R103" s="212">
        <f t="shared" si="13"/>
        <v>19842713</v>
      </c>
      <c r="S103" s="212">
        <f>Dane_baza!BU92</f>
        <v>13382622.869999999</v>
      </c>
      <c r="T103" s="212">
        <f>Dane_baza!BV92</f>
        <v>40153.599999999999</v>
      </c>
      <c r="U103" s="212">
        <f>Dane_baza!BW92</f>
        <v>7919936.5329661695</v>
      </c>
      <c r="V103" s="212">
        <f t="shared" si="11"/>
        <v>21342713.002966169</v>
      </c>
      <c r="W103" s="161">
        <f t="shared" si="12"/>
        <v>1500000.0029661693</v>
      </c>
      <c r="AA103" s="36"/>
    </row>
    <row r="104" spans="1:27" ht="14.45" x14ac:dyDescent="0.3">
      <c r="A104" s="197" t="s">
        <v>32</v>
      </c>
      <c r="B104" s="197" t="s">
        <v>97</v>
      </c>
      <c r="C104" s="197" t="s">
        <v>44</v>
      </c>
      <c r="D104" s="197" t="s">
        <v>36</v>
      </c>
      <c r="E104" s="197" t="s">
        <v>31</v>
      </c>
      <c r="F104" s="195" t="s">
        <v>2985</v>
      </c>
      <c r="G104" s="195" t="s">
        <v>123</v>
      </c>
      <c r="H104" s="161">
        <f>Dane_baza!AR93</f>
        <v>24484332</v>
      </c>
      <c r="I104" s="161">
        <f>Dane_baza!AS93</f>
        <v>526394</v>
      </c>
      <c r="J104" s="161">
        <f>Dane_baza!BX93</f>
        <v>949552</v>
      </c>
      <c r="K104" s="161">
        <f>Dane_baza!AT93</f>
        <v>5577703</v>
      </c>
      <c r="L104" s="161">
        <f>Dane_baza!AU93</f>
        <v>0</v>
      </c>
      <c r="M104" s="161">
        <f>Dane_baza!AV93</f>
        <v>661375</v>
      </c>
      <c r="N104" s="161">
        <f>Dane_baza!AY93</f>
        <v>19217939</v>
      </c>
      <c r="O104" s="161">
        <f>Dane_baza!AZ93</f>
        <v>478478</v>
      </c>
      <c r="P104" s="161">
        <f>Dane_baza!AW93</f>
        <v>0</v>
      </c>
      <c r="Q104" s="161">
        <f>Dane_baza!AX93</f>
        <v>0</v>
      </c>
      <c r="R104" s="212">
        <f t="shared" si="13"/>
        <v>51895773</v>
      </c>
      <c r="S104" s="212">
        <f>Dane_baza!BU93</f>
        <v>51519782.850000001</v>
      </c>
      <c r="T104" s="212">
        <f>Dane_baza!BV93</f>
        <v>894947.49</v>
      </c>
      <c r="U104" s="212">
        <f>Dane_baza!BW93</f>
        <v>2981042.2699999958</v>
      </c>
      <c r="V104" s="212">
        <f t="shared" si="11"/>
        <v>55395772.609999999</v>
      </c>
      <c r="W104" s="161">
        <f t="shared" si="12"/>
        <v>3499999.6099999994</v>
      </c>
      <c r="AA104" s="36"/>
    </row>
    <row r="105" spans="1:27" ht="14.45" x14ac:dyDescent="0.3">
      <c r="A105" s="197" t="s">
        <v>32</v>
      </c>
      <c r="B105" s="197" t="s">
        <v>97</v>
      </c>
      <c r="C105" s="197" t="s">
        <v>51</v>
      </c>
      <c r="D105" s="197" t="s">
        <v>40</v>
      </c>
      <c r="E105" s="197" t="s">
        <v>31</v>
      </c>
      <c r="F105" s="195" t="s">
        <v>2986</v>
      </c>
      <c r="G105" s="195" t="s">
        <v>128</v>
      </c>
      <c r="H105" s="161">
        <f>Dane_baza!AR94</f>
        <v>19815916</v>
      </c>
      <c r="I105" s="161">
        <f>Dane_baza!AS94</f>
        <v>2083718</v>
      </c>
      <c r="J105" s="161">
        <f>Dane_baza!BX94</f>
        <v>857603</v>
      </c>
      <c r="K105" s="161">
        <f>Dane_baza!AT94</f>
        <v>4346457</v>
      </c>
      <c r="L105" s="161">
        <f>Dane_baza!AU94</f>
        <v>241094</v>
      </c>
      <c r="M105" s="161">
        <f>Dane_baza!AV94</f>
        <v>838355</v>
      </c>
      <c r="N105" s="161">
        <f>Dane_baza!AY94</f>
        <v>23824212</v>
      </c>
      <c r="O105" s="161">
        <f>Dane_baza!AZ94</f>
        <v>783407</v>
      </c>
      <c r="P105" s="161">
        <f>Dane_baza!AW94</f>
        <v>0</v>
      </c>
      <c r="Q105" s="161">
        <f>Dane_baza!AX94</f>
        <v>0</v>
      </c>
      <c r="R105" s="212">
        <f t="shared" si="13"/>
        <v>52790762</v>
      </c>
      <c r="S105" s="212">
        <f>Dane_baza!BU94</f>
        <v>49245654.229999997</v>
      </c>
      <c r="T105" s="212">
        <f>Dane_baza!BV94</f>
        <v>2688402.08</v>
      </c>
      <c r="U105" s="212">
        <f>Dane_baza!BW94</f>
        <v>4356705.3800000027</v>
      </c>
      <c r="V105" s="212">
        <f t="shared" si="11"/>
        <v>56290761.689999998</v>
      </c>
      <c r="W105" s="161">
        <f t="shared" si="12"/>
        <v>3499999.6899999976</v>
      </c>
      <c r="AA105" s="36"/>
    </row>
    <row r="106" spans="1:27" ht="14.45" x14ac:dyDescent="0.3">
      <c r="A106" s="197" t="s">
        <v>32</v>
      </c>
      <c r="B106" s="197" t="s">
        <v>97</v>
      </c>
      <c r="C106" s="197" t="s">
        <v>75</v>
      </c>
      <c r="D106" s="197" t="s">
        <v>40</v>
      </c>
      <c r="E106" s="197" t="s">
        <v>31</v>
      </c>
      <c r="F106" s="195" t="s">
        <v>2987</v>
      </c>
      <c r="G106" s="195" t="s">
        <v>129</v>
      </c>
      <c r="H106" s="161">
        <f>Dane_baza!AR95</f>
        <v>22929875</v>
      </c>
      <c r="I106" s="161">
        <f>Dane_baza!AS95</f>
        <v>990586</v>
      </c>
      <c r="J106" s="161">
        <f>Dane_baza!BX95</f>
        <v>921005</v>
      </c>
      <c r="K106" s="161">
        <f>Dane_baza!AT95</f>
        <v>2517896</v>
      </c>
      <c r="L106" s="161">
        <f>Dane_baza!AU95</f>
        <v>428844</v>
      </c>
      <c r="M106" s="161">
        <f>Dane_baza!AV95</f>
        <v>1179700</v>
      </c>
      <c r="N106" s="161">
        <f>Dane_baza!AY95</f>
        <v>15659901</v>
      </c>
      <c r="O106" s="161">
        <f>Dane_baza!AZ95</f>
        <v>535247</v>
      </c>
      <c r="P106" s="161">
        <f>Dane_baza!AW95</f>
        <v>0</v>
      </c>
      <c r="Q106" s="161">
        <f>Dane_baza!AX95</f>
        <v>0</v>
      </c>
      <c r="R106" s="212">
        <f t="shared" si="13"/>
        <v>45163054</v>
      </c>
      <c r="S106" s="212">
        <f>Dane_baza!BU95</f>
        <v>44505816.350000001</v>
      </c>
      <c r="T106" s="212">
        <f>Dane_baza!BV95</f>
        <v>1108868.32</v>
      </c>
      <c r="U106" s="212">
        <f>Dane_baza!BW95</f>
        <v>2548369.333775878</v>
      </c>
      <c r="V106" s="212">
        <f t="shared" si="11"/>
        <v>48163054.00377588</v>
      </c>
      <c r="W106" s="161">
        <f t="shared" si="12"/>
        <v>3000000.0037758797</v>
      </c>
      <c r="AA106" s="36"/>
    </row>
    <row r="107" spans="1:27" ht="14.45" x14ac:dyDescent="0.3">
      <c r="A107" s="197" t="s">
        <v>32</v>
      </c>
      <c r="B107" s="197" t="s">
        <v>130</v>
      </c>
      <c r="C107" s="197" t="s">
        <v>33</v>
      </c>
      <c r="D107" s="197" t="s">
        <v>34</v>
      </c>
      <c r="E107" s="197" t="s">
        <v>31</v>
      </c>
      <c r="F107" s="195" t="s">
        <v>2988</v>
      </c>
      <c r="G107" s="195" t="s">
        <v>131</v>
      </c>
      <c r="H107" s="161">
        <f>Dane_baza!AR96</f>
        <v>64067368</v>
      </c>
      <c r="I107" s="161">
        <f>Dane_baza!AS96</f>
        <v>3181058</v>
      </c>
      <c r="J107" s="161">
        <f>Dane_baza!BX96</f>
        <v>2222232</v>
      </c>
      <c r="K107" s="161">
        <f>Dane_baza!AT96</f>
        <v>0</v>
      </c>
      <c r="L107" s="161">
        <f>Dane_baza!AU96</f>
        <v>95850</v>
      </c>
      <c r="M107" s="161">
        <f>Dane_baza!AV96</f>
        <v>1353354</v>
      </c>
      <c r="N107" s="161">
        <f>Dane_baza!AY96</f>
        <v>43473804</v>
      </c>
      <c r="O107" s="161">
        <f>Dane_baza!AZ96</f>
        <v>1900937</v>
      </c>
      <c r="P107" s="161">
        <f>Dane_baza!AW96</f>
        <v>0</v>
      </c>
      <c r="Q107" s="161">
        <f>Dane_baza!AX96</f>
        <v>0</v>
      </c>
      <c r="R107" s="212">
        <f t="shared" si="13"/>
        <v>116294603</v>
      </c>
      <c r="S107" s="212">
        <f>Dane_baza!BU96</f>
        <v>127582948.16</v>
      </c>
      <c r="T107" s="212">
        <f>Dane_baza!BV96</f>
        <v>2667007.2000000002</v>
      </c>
      <c r="U107" s="212">
        <f>Dane_baza!BW96</f>
        <v>0</v>
      </c>
      <c r="V107" s="212">
        <f t="shared" si="11"/>
        <v>130249955.36</v>
      </c>
      <c r="W107" s="161">
        <f t="shared" si="12"/>
        <v>13955352.359999999</v>
      </c>
      <c r="AA107" s="36"/>
    </row>
    <row r="108" spans="1:27" ht="14.45" x14ac:dyDescent="0.3">
      <c r="A108" s="197" t="s">
        <v>32</v>
      </c>
      <c r="B108" s="197" t="s">
        <v>130</v>
      </c>
      <c r="C108" s="197" t="s">
        <v>32</v>
      </c>
      <c r="D108" s="197" t="s">
        <v>36</v>
      </c>
      <c r="E108" s="197" t="s">
        <v>31</v>
      </c>
      <c r="F108" s="195" t="s">
        <v>2989</v>
      </c>
      <c r="G108" s="195" t="s">
        <v>132</v>
      </c>
      <c r="H108" s="161">
        <f>Dane_baza!AR97</f>
        <v>5195004</v>
      </c>
      <c r="I108" s="161">
        <f>Dane_baza!AS97</f>
        <v>82305</v>
      </c>
      <c r="J108" s="161">
        <f>Dane_baza!BX97</f>
        <v>274017</v>
      </c>
      <c r="K108" s="161">
        <f>Dane_baza!AT97</f>
        <v>3470680</v>
      </c>
      <c r="L108" s="161">
        <f>Dane_baza!AU97</f>
        <v>0</v>
      </c>
      <c r="M108" s="161">
        <f>Dane_baza!AV97</f>
        <v>903587</v>
      </c>
      <c r="N108" s="161">
        <f>Dane_baza!AY97</f>
        <v>9977863</v>
      </c>
      <c r="O108" s="161">
        <f>Dane_baza!AZ97</f>
        <v>207611</v>
      </c>
      <c r="P108" s="161">
        <f>Dane_baza!AW97</f>
        <v>0</v>
      </c>
      <c r="Q108" s="161">
        <f>Dane_baza!AX97</f>
        <v>0</v>
      </c>
      <c r="R108" s="212">
        <f t="shared" si="13"/>
        <v>20111067</v>
      </c>
      <c r="S108" s="212">
        <f>Dane_baza!BU97</f>
        <v>14297443.220000001</v>
      </c>
      <c r="T108" s="212">
        <f>Dane_baza!BV97</f>
        <v>111078.18</v>
      </c>
      <c r="U108" s="212">
        <f>Dane_baza!BW97</f>
        <v>7202545.6056334786</v>
      </c>
      <c r="V108" s="212">
        <f t="shared" si="11"/>
        <v>21611067.005633481</v>
      </c>
      <c r="W108" s="161">
        <f t="shared" si="12"/>
        <v>1500000.0056334808</v>
      </c>
      <c r="AA108" s="36"/>
    </row>
    <row r="109" spans="1:27" ht="14.45" x14ac:dyDescent="0.3">
      <c r="A109" s="197" t="s">
        <v>32</v>
      </c>
      <c r="B109" s="197" t="s">
        <v>130</v>
      </c>
      <c r="C109" s="197" t="s">
        <v>37</v>
      </c>
      <c r="D109" s="197" t="s">
        <v>40</v>
      </c>
      <c r="E109" s="197" t="s">
        <v>31</v>
      </c>
      <c r="F109" s="195" t="s">
        <v>2990</v>
      </c>
      <c r="G109" s="195" t="s">
        <v>133</v>
      </c>
      <c r="H109" s="161">
        <f>Dane_baza!AR98</f>
        <v>43159002</v>
      </c>
      <c r="I109" s="161">
        <f>Dane_baza!AS98</f>
        <v>3755980</v>
      </c>
      <c r="J109" s="161">
        <f>Dane_baza!BX98</f>
        <v>1323373</v>
      </c>
      <c r="K109" s="161">
        <f>Dane_baza!AT98</f>
        <v>0</v>
      </c>
      <c r="L109" s="161">
        <f>Dane_baza!AU98</f>
        <v>214594</v>
      </c>
      <c r="M109" s="161">
        <f>Dane_baza!AV98</f>
        <v>967580</v>
      </c>
      <c r="N109" s="161">
        <f>Dane_baza!AY98</f>
        <v>35479351</v>
      </c>
      <c r="O109" s="161">
        <f>Dane_baza!AZ98</f>
        <v>1005615</v>
      </c>
      <c r="P109" s="161">
        <f>Dane_baza!AW98</f>
        <v>0</v>
      </c>
      <c r="Q109" s="161">
        <f>Dane_baza!AX98</f>
        <v>0</v>
      </c>
      <c r="R109" s="212">
        <f t="shared" si="13"/>
        <v>85905495</v>
      </c>
      <c r="S109" s="212">
        <f>Dane_baza!BU98</f>
        <v>91306168.819999993</v>
      </c>
      <c r="T109" s="212">
        <f>Dane_baza!BV98</f>
        <v>4907985.58</v>
      </c>
      <c r="U109" s="212">
        <f>Dane_baza!BW98</f>
        <v>0</v>
      </c>
      <c r="V109" s="212">
        <f t="shared" si="11"/>
        <v>96214154.399999991</v>
      </c>
      <c r="W109" s="161">
        <f t="shared" si="12"/>
        <v>10308659.399999991</v>
      </c>
      <c r="AA109" s="36"/>
    </row>
    <row r="110" spans="1:27" ht="14.45" x14ac:dyDescent="0.3">
      <c r="A110" s="197" t="s">
        <v>32</v>
      </c>
      <c r="B110" s="197" t="s">
        <v>130</v>
      </c>
      <c r="C110" s="197" t="s">
        <v>39</v>
      </c>
      <c r="D110" s="197" t="s">
        <v>36</v>
      </c>
      <c r="E110" s="197" t="s">
        <v>31</v>
      </c>
      <c r="F110" s="195" t="s">
        <v>2991</v>
      </c>
      <c r="G110" s="195" t="s">
        <v>131</v>
      </c>
      <c r="H110" s="161">
        <f>Dane_baza!AR99</f>
        <v>32234744</v>
      </c>
      <c r="I110" s="161">
        <f>Dane_baza!AS99</f>
        <v>2742479</v>
      </c>
      <c r="J110" s="161">
        <f>Dane_baza!BX99</f>
        <v>1089676</v>
      </c>
      <c r="K110" s="161">
        <f>Dane_baza!AT99</f>
        <v>3695635</v>
      </c>
      <c r="L110" s="161">
        <f>Dane_baza!AU99</f>
        <v>0</v>
      </c>
      <c r="M110" s="161">
        <f>Dane_baza!AV99</f>
        <v>841193</v>
      </c>
      <c r="N110" s="161">
        <f>Dane_baza!AY99</f>
        <v>26330635</v>
      </c>
      <c r="O110" s="161">
        <f>Dane_baza!AZ99</f>
        <v>541735</v>
      </c>
      <c r="P110" s="161">
        <f>Dane_baza!AW99</f>
        <v>0</v>
      </c>
      <c r="Q110" s="161">
        <f>Dane_baza!AX99</f>
        <v>0</v>
      </c>
      <c r="R110" s="212">
        <f t="shared" si="13"/>
        <v>67476097</v>
      </c>
      <c r="S110" s="212">
        <f>Dane_baza!BU99</f>
        <v>60616755.130000003</v>
      </c>
      <c r="T110" s="212">
        <f>Dane_baza!BV99</f>
        <v>2431702.16</v>
      </c>
      <c r="U110" s="212">
        <f>Dane_baza!BW99</f>
        <v>7927639.7133326689</v>
      </c>
      <c r="V110" s="212">
        <f t="shared" si="11"/>
        <v>70976097.003332675</v>
      </c>
      <c r="W110" s="161">
        <f t="shared" si="12"/>
        <v>3500000.0033326745</v>
      </c>
      <c r="AA110" s="36"/>
    </row>
    <row r="111" spans="1:27" ht="14.45" x14ac:dyDescent="0.3">
      <c r="A111" s="197" t="s">
        <v>32</v>
      </c>
      <c r="B111" s="197" t="s">
        <v>134</v>
      </c>
      <c r="C111" s="197" t="s">
        <v>33</v>
      </c>
      <c r="D111" s="197" t="s">
        <v>40</v>
      </c>
      <c r="E111" s="197" t="s">
        <v>31</v>
      </c>
      <c r="F111" s="195" t="s">
        <v>2992</v>
      </c>
      <c r="G111" s="195" t="s">
        <v>135</v>
      </c>
      <c r="H111" s="161">
        <f>Dane_baza!AR100</f>
        <v>21158895</v>
      </c>
      <c r="I111" s="161">
        <f>Dane_baza!AS100</f>
        <v>420809</v>
      </c>
      <c r="J111" s="161">
        <f>Dane_baza!BX100</f>
        <v>750513</v>
      </c>
      <c r="K111" s="161">
        <f>Dane_baza!AT100</f>
        <v>5052538</v>
      </c>
      <c r="L111" s="161">
        <f>Dane_baza!AU100</f>
        <v>256720</v>
      </c>
      <c r="M111" s="161">
        <f>Dane_baza!AV100</f>
        <v>1130164</v>
      </c>
      <c r="N111" s="161">
        <f>Dane_baza!AY100</f>
        <v>14705053</v>
      </c>
      <c r="O111" s="161">
        <f>Dane_baza!AZ100</f>
        <v>536869</v>
      </c>
      <c r="P111" s="161">
        <f>Dane_baza!AW100</f>
        <v>0</v>
      </c>
      <c r="Q111" s="161">
        <f>Dane_baza!AX100</f>
        <v>0</v>
      </c>
      <c r="R111" s="212">
        <f t="shared" si="13"/>
        <v>44011561</v>
      </c>
      <c r="S111" s="212">
        <f>Dane_baza!BU100</f>
        <v>48143675.310000002</v>
      </c>
      <c r="T111" s="212">
        <f>Dane_baza!BV100</f>
        <v>1149273.01</v>
      </c>
      <c r="U111" s="212">
        <f>Dane_baza!BW100</f>
        <v>0</v>
      </c>
      <c r="V111" s="212">
        <f t="shared" si="11"/>
        <v>49292948.32</v>
      </c>
      <c r="W111" s="161">
        <f t="shared" si="12"/>
        <v>5281387.32</v>
      </c>
      <c r="AA111" s="36"/>
    </row>
    <row r="112" spans="1:27" ht="14.45" x14ac:dyDescent="0.3">
      <c r="A112" s="197" t="s">
        <v>32</v>
      </c>
      <c r="B112" s="197" t="s">
        <v>134</v>
      </c>
      <c r="C112" s="197" t="s">
        <v>32</v>
      </c>
      <c r="D112" s="197" t="s">
        <v>36</v>
      </c>
      <c r="E112" s="197" t="s">
        <v>31</v>
      </c>
      <c r="F112" s="195" t="s">
        <v>2993</v>
      </c>
      <c r="G112" s="195" t="s">
        <v>136</v>
      </c>
      <c r="H112" s="161">
        <f>Dane_baza!AR101</f>
        <v>4761482</v>
      </c>
      <c r="I112" s="161">
        <f>Dane_baza!AS101</f>
        <v>70131</v>
      </c>
      <c r="J112" s="161">
        <f>Dane_baza!BX101</f>
        <v>214912</v>
      </c>
      <c r="K112" s="161">
        <f>Dane_baza!AT101</f>
        <v>3338543</v>
      </c>
      <c r="L112" s="161">
        <f>Dane_baza!AU101</f>
        <v>0</v>
      </c>
      <c r="M112" s="161">
        <f>Dane_baza!AV101</f>
        <v>1147672</v>
      </c>
      <c r="N112" s="161">
        <f>Dane_baza!AY101</f>
        <v>5511091</v>
      </c>
      <c r="O112" s="161">
        <f>Dane_baza!AZ101</f>
        <v>155708</v>
      </c>
      <c r="P112" s="161">
        <f>Dane_baza!AW101</f>
        <v>0</v>
      </c>
      <c r="Q112" s="161">
        <f>Dane_baza!AX101</f>
        <v>0</v>
      </c>
      <c r="R112" s="212">
        <f t="shared" si="13"/>
        <v>15199539</v>
      </c>
      <c r="S112" s="212">
        <f>Dane_baza!BU101</f>
        <v>12383830.890000001</v>
      </c>
      <c r="T112" s="212">
        <f>Dane_baza!BV101</f>
        <v>9667.4699999999993</v>
      </c>
      <c r="U112" s="212">
        <f>Dane_baza!BW101</f>
        <v>3806040.3999999994</v>
      </c>
      <c r="V112" s="212">
        <f t="shared" si="11"/>
        <v>16199538.760000002</v>
      </c>
      <c r="W112" s="161">
        <f t="shared" si="12"/>
        <v>999999.76000000164</v>
      </c>
      <c r="AA112" s="36"/>
    </row>
    <row r="113" spans="1:27" ht="14.45" x14ac:dyDescent="0.3">
      <c r="A113" s="197" t="s">
        <v>32</v>
      </c>
      <c r="B113" s="197" t="s">
        <v>134</v>
      </c>
      <c r="C113" s="197" t="s">
        <v>37</v>
      </c>
      <c r="D113" s="197" t="s">
        <v>36</v>
      </c>
      <c r="E113" s="197" t="s">
        <v>31</v>
      </c>
      <c r="F113" s="195" t="s">
        <v>2994</v>
      </c>
      <c r="G113" s="195" t="s">
        <v>137</v>
      </c>
      <c r="H113" s="161">
        <f>Dane_baza!AR102</f>
        <v>6770221</v>
      </c>
      <c r="I113" s="161">
        <f>Dane_baza!AS102</f>
        <v>97521</v>
      </c>
      <c r="J113" s="161">
        <f>Dane_baza!BX102</f>
        <v>347631</v>
      </c>
      <c r="K113" s="161">
        <f>Dane_baza!AT102</f>
        <v>0</v>
      </c>
      <c r="L113" s="161">
        <f>Dane_baza!AU102</f>
        <v>0</v>
      </c>
      <c r="M113" s="161">
        <f>Dane_baza!AV102</f>
        <v>1671928</v>
      </c>
      <c r="N113" s="161">
        <f>Dane_baza!AY102</f>
        <v>7707837</v>
      </c>
      <c r="O113" s="161">
        <f>Dane_baza!AZ102</f>
        <v>261136</v>
      </c>
      <c r="P113" s="161">
        <f>Dane_baza!AW102</f>
        <v>0</v>
      </c>
      <c r="Q113" s="161">
        <f>Dane_baza!AX102</f>
        <v>-6406714</v>
      </c>
      <c r="R113" s="212">
        <f t="shared" si="13"/>
        <v>10449560</v>
      </c>
      <c r="S113" s="212">
        <f>Dane_baza!BU102</f>
        <v>11229637.08</v>
      </c>
      <c r="T113" s="212">
        <f>Dane_baza!BV102</f>
        <v>79826.720000000001</v>
      </c>
      <c r="U113" s="212">
        <f>Dane_baza!BW102</f>
        <v>185052.1950872764</v>
      </c>
      <c r="V113" s="212">
        <f t="shared" si="11"/>
        <v>11494515.995087277</v>
      </c>
      <c r="W113" s="161">
        <f t="shared" si="12"/>
        <v>1044955.9950872771</v>
      </c>
      <c r="AA113" s="36"/>
    </row>
    <row r="114" spans="1:27" ht="14.45" x14ac:dyDescent="0.3">
      <c r="A114" s="197" t="s">
        <v>32</v>
      </c>
      <c r="B114" s="197" t="s">
        <v>134</v>
      </c>
      <c r="C114" s="197" t="s">
        <v>39</v>
      </c>
      <c r="D114" s="197" t="s">
        <v>40</v>
      </c>
      <c r="E114" s="197" t="s">
        <v>31</v>
      </c>
      <c r="F114" s="195" t="s">
        <v>2995</v>
      </c>
      <c r="G114" s="195" t="s">
        <v>138</v>
      </c>
      <c r="H114" s="161">
        <f>Dane_baza!AR103</f>
        <v>62427035</v>
      </c>
      <c r="I114" s="161">
        <f>Dane_baza!AS103</f>
        <v>38588902</v>
      </c>
      <c r="J114" s="161">
        <f>Dane_baza!BX103</f>
        <v>135916</v>
      </c>
      <c r="K114" s="161">
        <f>Dane_baza!AT103</f>
        <v>0</v>
      </c>
      <c r="L114" s="161">
        <f>Dane_baza!AU103</f>
        <v>522765</v>
      </c>
      <c r="M114" s="161">
        <f>Dane_baza!AV103</f>
        <v>2061583</v>
      </c>
      <c r="N114" s="161">
        <f>Dane_baza!AY103</f>
        <v>39245269</v>
      </c>
      <c r="O114" s="161">
        <f>Dane_baza!AZ103</f>
        <v>1469496</v>
      </c>
      <c r="P114" s="161">
        <f>Dane_baza!AW103</f>
        <v>0</v>
      </c>
      <c r="Q114" s="161">
        <f>Dane_baza!AX103</f>
        <v>-27889850</v>
      </c>
      <c r="R114" s="212">
        <f t="shared" si="13"/>
        <v>116561116</v>
      </c>
      <c r="S114" s="212">
        <f>Dane_baza!BU103</f>
        <v>116347350.59999999</v>
      </c>
      <c r="T114" s="212">
        <f>Dane_baza!BV103</f>
        <v>3512818.98</v>
      </c>
      <c r="U114" s="212">
        <f>Dane_baza!BW103</f>
        <v>700946.42434230447</v>
      </c>
      <c r="V114" s="212">
        <f t="shared" si="11"/>
        <v>120561116.0043423</v>
      </c>
      <c r="W114" s="161">
        <f t="shared" si="12"/>
        <v>4000000.0043423027</v>
      </c>
      <c r="AA114" s="36"/>
    </row>
    <row r="115" spans="1:27" ht="14.45" x14ac:dyDescent="0.3">
      <c r="A115" s="197" t="s">
        <v>32</v>
      </c>
      <c r="B115" s="197" t="s">
        <v>134</v>
      </c>
      <c r="C115" s="197" t="s">
        <v>42</v>
      </c>
      <c r="D115" s="197" t="s">
        <v>40</v>
      </c>
      <c r="E115" s="197" t="s">
        <v>31</v>
      </c>
      <c r="F115" s="195" t="s">
        <v>2996</v>
      </c>
      <c r="G115" s="195" t="s">
        <v>139</v>
      </c>
      <c r="H115" s="161">
        <f>Dane_baza!AR104</f>
        <v>10352473</v>
      </c>
      <c r="I115" s="161">
        <f>Dane_baza!AS104</f>
        <v>145477</v>
      </c>
      <c r="J115" s="161">
        <f>Dane_baza!BX104</f>
        <v>436612</v>
      </c>
      <c r="K115" s="161">
        <f>Dane_baza!AT104</f>
        <v>6950945</v>
      </c>
      <c r="L115" s="161">
        <f>Dane_baza!AU104</f>
        <v>187011</v>
      </c>
      <c r="M115" s="161">
        <f>Dane_baza!AV104</f>
        <v>481175</v>
      </c>
      <c r="N115" s="161">
        <f>Dane_baza!AY104</f>
        <v>11419031</v>
      </c>
      <c r="O115" s="161">
        <f>Dane_baza!AZ104</f>
        <v>262758</v>
      </c>
      <c r="P115" s="161">
        <f>Dane_baza!AW104</f>
        <v>0</v>
      </c>
      <c r="Q115" s="161">
        <f>Dane_baza!AX104</f>
        <v>0</v>
      </c>
      <c r="R115" s="212">
        <f t="shared" si="13"/>
        <v>30235482</v>
      </c>
      <c r="S115" s="212">
        <f>Dane_baza!BU104</f>
        <v>26600537.789999999</v>
      </c>
      <c r="T115" s="212">
        <f>Dane_baza!BV104</f>
        <v>90829.06</v>
      </c>
      <c r="U115" s="212">
        <f>Dane_baza!BW104</f>
        <v>5544115.1584999971</v>
      </c>
      <c r="V115" s="212">
        <f t="shared" si="11"/>
        <v>32235482.008499995</v>
      </c>
      <c r="W115" s="161">
        <f t="shared" si="12"/>
        <v>2000000.0084999949</v>
      </c>
      <c r="AA115" s="36"/>
    </row>
    <row r="116" spans="1:27" ht="14.45" x14ac:dyDescent="0.3">
      <c r="A116" s="197" t="s">
        <v>32</v>
      </c>
      <c r="B116" s="197" t="s">
        <v>134</v>
      </c>
      <c r="C116" s="197" t="s">
        <v>44</v>
      </c>
      <c r="D116" s="197" t="s">
        <v>36</v>
      </c>
      <c r="E116" s="197" t="s">
        <v>31</v>
      </c>
      <c r="F116" s="195" t="s">
        <v>2997</v>
      </c>
      <c r="G116" s="195" t="s">
        <v>140</v>
      </c>
      <c r="H116" s="161">
        <f>Dane_baza!AR105</f>
        <v>8917437</v>
      </c>
      <c r="I116" s="161">
        <f>Dane_baza!AS105</f>
        <v>44337</v>
      </c>
      <c r="J116" s="161">
        <f>Dane_baza!BX105</f>
        <v>1702206</v>
      </c>
      <c r="K116" s="161">
        <f>Dane_baza!AT105</f>
        <v>0</v>
      </c>
      <c r="L116" s="161">
        <f>Dane_baza!AU105</f>
        <v>0</v>
      </c>
      <c r="M116" s="161">
        <f>Dane_baza!AV105</f>
        <v>1873131</v>
      </c>
      <c r="N116" s="161">
        <f>Dane_baza!AY105</f>
        <v>9038131</v>
      </c>
      <c r="O116" s="161">
        <f>Dane_baza!AZ105</f>
        <v>231940</v>
      </c>
      <c r="P116" s="161">
        <f>Dane_baza!AW105</f>
        <v>0</v>
      </c>
      <c r="Q116" s="161">
        <f>Dane_baza!AX105</f>
        <v>-17065</v>
      </c>
      <c r="R116" s="212">
        <f t="shared" si="13"/>
        <v>21790117</v>
      </c>
      <c r="S116" s="212">
        <f>Dane_baza!BU105</f>
        <v>20043310.109999999</v>
      </c>
      <c r="T116" s="212">
        <f>Dane_baza!BV105</f>
        <v>42851.12</v>
      </c>
      <c r="U116" s="212">
        <f>Dane_baza!BW105</f>
        <v>3203955.5599999982</v>
      </c>
      <c r="V116" s="212">
        <f t="shared" si="11"/>
        <v>23290116.789999999</v>
      </c>
      <c r="W116" s="161">
        <f t="shared" si="12"/>
        <v>1499999.7899999991</v>
      </c>
      <c r="AA116" s="36"/>
    </row>
    <row r="117" spans="1:27" ht="14.45" x14ac:dyDescent="0.3">
      <c r="A117" s="197" t="s">
        <v>32</v>
      </c>
      <c r="B117" s="197" t="s">
        <v>141</v>
      </c>
      <c r="C117" s="197" t="s">
        <v>33</v>
      </c>
      <c r="D117" s="197" t="s">
        <v>36</v>
      </c>
      <c r="E117" s="197" t="s">
        <v>31</v>
      </c>
      <c r="F117" s="195" t="s">
        <v>2998</v>
      </c>
      <c r="G117" s="195" t="s">
        <v>142</v>
      </c>
      <c r="H117" s="161">
        <f>Dane_baza!AR106</f>
        <v>5551306</v>
      </c>
      <c r="I117" s="161">
        <f>Dane_baza!AS106</f>
        <v>89391</v>
      </c>
      <c r="J117" s="161">
        <f>Dane_baza!BX106</f>
        <v>280671</v>
      </c>
      <c r="K117" s="161">
        <f>Dane_baza!AT106</f>
        <v>3726912</v>
      </c>
      <c r="L117" s="161">
        <f>Dane_baza!AU106</f>
        <v>0</v>
      </c>
      <c r="M117" s="161">
        <f>Dane_baza!AV106</f>
        <v>778323</v>
      </c>
      <c r="N117" s="161">
        <f>Dane_baza!AY106</f>
        <v>8710064</v>
      </c>
      <c r="O117" s="161">
        <f>Dane_baza!AZ106</f>
        <v>157330</v>
      </c>
      <c r="P117" s="161">
        <f>Dane_baza!AW106</f>
        <v>0</v>
      </c>
      <c r="Q117" s="161">
        <f>Dane_baza!AX106</f>
        <v>0</v>
      </c>
      <c r="R117" s="212">
        <f t="shared" si="13"/>
        <v>19293997</v>
      </c>
      <c r="S117" s="212">
        <f>Dane_baza!BU106</f>
        <v>15205777.029999999</v>
      </c>
      <c r="T117" s="212">
        <f>Dane_baza!BV106</f>
        <v>71791.78</v>
      </c>
      <c r="U117" s="212">
        <f>Dane_baza!BW106</f>
        <v>5516428.0300000012</v>
      </c>
      <c r="V117" s="212">
        <f t="shared" si="11"/>
        <v>20793996.84</v>
      </c>
      <c r="W117" s="161">
        <f t="shared" si="12"/>
        <v>1499999.8399999999</v>
      </c>
      <c r="AA117" s="36"/>
    </row>
    <row r="118" spans="1:27" ht="14.45" x14ac:dyDescent="0.3">
      <c r="A118" s="197" t="s">
        <v>32</v>
      </c>
      <c r="B118" s="197" t="s">
        <v>141</v>
      </c>
      <c r="C118" s="197" t="s">
        <v>32</v>
      </c>
      <c r="D118" s="197" t="s">
        <v>36</v>
      </c>
      <c r="E118" s="197" t="s">
        <v>31</v>
      </c>
      <c r="F118" s="195" t="s">
        <v>2999</v>
      </c>
      <c r="G118" s="195" t="s">
        <v>143</v>
      </c>
      <c r="H118" s="161">
        <f>Dane_baza!AR107</f>
        <v>3355779</v>
      </c>
      <c r="I118" s="161">
        <f>Dane_baza!AS107</f>
        <v>308866</v>
      </c>
      <c r="J118" s="161">
        <f>Dane_baza!BX107</f>
        <v>216472</v>
      </c>
      <c r="K118" s="161">
        <f>Dane_baza!AT107</f>
        <v>2926533</v>
      </c>
      <c r="L118" s="161">
        <f>Dane_baza!AU107</f>
        <v>0</v>
      </c>
      <c r="M118" s="161">
        <f>Dane_baza!AV107</f>
        <v>289999</v>
      </c>
      <c r="N118" s="161">
        <f>Dane_baza!AY107</f>
        <v>6470811</v>
      </c>
      <c r="O118" s="161">
        <f>Dane_baza!AZ107</f>
        <v>107049</v>
      </c>
      <c r="P118" s="161">
        <f>Dane_baza!AW107</f>
        <v>0</v>
      </c>
      <c r="Q118" s="161">
        <f>Dane_baza!AX107</f>
        <v>0</v>
      </c>
      <c r="R118" s="212">
        <f t="shared" si="13"/>
        <v>13675509</v>
      </c>
      <c r="S118" s="212">
        <f>Dane_baza!BU107</f>
        <v>10140576.98</v>
      </c>
      <c r="T118" s="212">
        <f>Dane_baza!BV107</f>
        <v>301343.58</v>
      </c>
      <c r="U118" s="212">
        <f>Dane_baza!BW107</f>
        <v>4233588.4401262486</v>
      </c>
      <c r="V118" s="212">
        <f t="shared" si="11"/>
        <v>14675509.00012625</v>
      </c>
      <c r="W118" s="161">
        <f t="shared" si="12"/>
        <v>1000000.0001262501</v>
      </c>
      <c r="AA118" s="36"/>
    </row>
    <row r="119" spans="1:27" ht="14.45" x14ac:dyDescent="0.3">
      <c r="A119" s="197" t="s">
        <v>32</v>
      </c>
      <c r="B119" s="197" t="s">
        <v>141</v>
      </c>
      <c r="C119" s="197" t="s">
        <v>37</v>
      </c>
      <c r="D119" s="197" t="s">
        <v>36</v>
      </c>
      <c r="E119" s="197" t="s">
        <v>31</v>
      </c>
      <c r="F119" s="195" t="s">
        <v>3000</v>
      </c>
      <c r="G119" s="195" t="s">
        <v>144</v>
      </c>
      <c r="H119" s="161">
        <f>Dane_baza!AR108</f>
        <v>3870526</v>
      </c>
      <c r="I119" s="161">
        <f>Dane_baza!AS108</f>
        <v>43454</v>
      </c>
      <c r="J119" s="161">
        <f>Dane_baza!BX108</f>
        <v>251376</v>
      </c>
      <c r="K119" s="161">
        <f>Dane_baza!AT108</f>
        <v>3917169</v>
      </c>
      <c r="L119" s="161">
        <f>Dane_baza!AU108</f>
        <v>0</v>
      </c>
      <c r="M119" s="161">
        <f>Dane_baza!AV108</f>
        <v>283221</v>
      </c>
      <c r="N119" s="161">
        <f>Dane_baza!AY108</f>
        <v>5104936</v>
      </c>
      <c r="O119" s="161">
        <f>Dane_baza!AZ108</f>
        <v>147598</v>
      </c>
      <c r="P119" s="161">
        <f>Dane_baza!AW108</f>
        <v>0</v>
      </c>
      <c r="Q119" s="161">
        <f>Dane_baza!AX108</f>
        <v>0</v>
      </c>
      <c r="R119" s="212">
        <f t="shared" si="13"/>
        <v>13618280</v>
      </c>
      <c r="S119" s="212">
        <f>Dane_baza!BU108</f>
        <v>11845628.359999999</v>
      </c>
      <c r="T119" s="212">
        <f>Dane_baza!BV108</f>
        <v>65283.57</v>
      </c>
      <c r="U119" s="212">
        <f>Dane_baza!BW108</f>
        <v>3069196.0689000003</v>
      </c>
      <c r="V119" s="212">
        <f t="shared" si="11"/>
        <v>14980107.9989</v>
      </c>
      <c r="W119" s="161">
        <f t="shared" si="12"/>
        <v>1361827.9989</v>
      </c>
      <c r="AA119" s="36"/>
    </row>
    <row r="120" spans="1:27" ht="14.45" x14ac:dyDescent="0.3">
      <c r="A120" s="197" t="s">
        <v>32</v>
      </c>
      <c r="B120" s="197" t="s">
        <v>141</v>
      </c>
      <c r="C120" s="197" t="s">
        <v>39</v>
      </c>
      <c r="D120" s="197" t="s">
        <v>40</v>
      </c>
      <c r="E120" s="197" t="s">
        <v>31</v>
      </c>
      <c r="F120" s="195" t="s">
        <v>3001</v>
      </c>
      <c r="G120" s="195" t="s">
        <v>145</v>
      </c>
      <c r="H120" s="161">
        <f>Dane_baza!AR109</f>
        <v>32200274</v>
      </c>
      <c r="I120" s="161">
        <f>Dane_baza!AS109</f>
        <v>3048316</v>
      </c>
      <c r="J120" s="161">
        <f>Dane_baza!BX109</f>
        <v>1071918</v>
      </c>
      <c r="K120" s="161">
        <f>Dane_baza!AT109</f>
        <v>0</v>
      </c>
      <c r="L120" s="161">
        <f>Dane_baza!AU109</f>
        <v>827756</v>
      </c>
      <c r="M120" s="161">
        <f>Dane_baza!AV109</f>
        <v>1071044</v>
      </c>
      <c r="N120" s="161">
        <f>Dane_baza!AY109</f>
        <v>35661946</v>
      </c>
      <c r="O120" s="161">
        <f>Dane_baza!AZ109</f>
        <v>1089957</v>
      </c>
      <c r="P120" s="161">
        <f>Dane_baza!AW109</f>
        <v>0</v>
      </c>
      <c r="Q120" s="161">
        <f>Dane_baza!AX109</f>
        <v>0</v>
      </c>
      <c r="R120" s="212">
        <f t="shared" si="13"/>
        <v>74971211</v>
      </c>
      <c r="S120" s="212">
        <f>Dane_baza!BU109</f>
        <v>76088921.849999994</v>
      </c>
      <c r="T120" s="212">
        <f>Dane_baza!BV109</f>
        <v>3113943.6</v>
      </c>
      <c r="U120" s="212">
        <f>Dane_baza!BW109</f>
        <v>0</v>
      </c>
      <c r="V120" s="212">
        <f t="shared" si="11"/>
        <v>79202865.449999988</v>
      </c>
      <c r="W120" s="161">
        <f t="shared" si="12"/>
        <v>4231654.4499999881</v>
      </c>
      <c r="AA120" s="36"/>
    </row>
    <row r="121" spans="1:27" ht="14.45" x14ac:dyDescent="0.3">
      <c r="A121" s="197" t="s">
        <v>32</v>
      </c>
      <c r="B121" s="197" t="s">
        <v>141</v>
      </c>
      <c r="C121" s="197" t="s">
        <v>42</v>
      </c>
      <c r="D121" s="197" t="s">
        <v>40</v>
      </c>
      <c r="E121" s="197" t="s">
        <v>31</v>
      </c>
      <c r="F121" s="195" t="s">
        <v>3002</v>
      </c>
      <c r="G121" s="195" t="s">
        <v>146</v>
      </c>
      <c r="H121" s="161">
        <f>Dane_baza!AR110</f>
        <v>6261173</v>
      </c>
      <c r="I121" s="161">
        <f>Dane_baza!AS110</f>
        <v>41621</v>
      </c>
      <c r="J121" s="161">
        <f>Dane_baza!BX110</f>
        <v>378427</v>
      </c>
      <c r="K121" s="161">
        <f>Dane_baza!AT110</f>
        <v>5916054</v>
      </c>
      <c r="L121" s="161">
        <f>Dane_baza!AU110</f>
        <v>0</v>
      </c>
      <c r="M121" s="161">
        <f>Dane_baza!AV110</f>
        <v>738177</v>
      </c>
      <c r="N121" s="161">
        <f>Dane_baza!AY110</f>
        <v>11430441</v>
      </c>
      <c r="O121" s="161">
        <f>Dane_baza!AZ110</f>
        <v>272489</v>
      </c>
      <c r="P121" s="161">
        <f>Dane_baza!AW110</f>
        <v>0</v>
      </c>
      <c r="Q121" s="161">
        <f>Dane_baza!AX110</f>
        <v>0</v>
      </c>
      <c r="R121" s="212">
        <f t="shared" si="13"/>
        <v>25038382</v>
      </c>
      <c r="S121" s="212">
        <f>Dane_baza!BU110</f>
        <v>18390207.809999999</v>
      </c>
      <c r="T121" s="212">
        <f>Dane_baza!BV110</f>
        <v>24770.3</v>
      </c>
      <c r="U121" s="212">
        <f>Dane_baza!BW110</f>
        <v>8623403.7199999988</v>
      </c>
      <c r="V121" s="212">
        <f t="shared" si="11"/>
        <v>27038381.829999998</v>
      </c>
      <c r="W121" s="161">
        <f t="shared" si="12"/>
        <v>1999999.8299999982</v>
      </c>
      <c r="AA121" s="36"/>
    </row>
    <row r="122" spans="1:27" ht="14.45" x14ac:dyDescent="0.3">
      <c r="A122" s="197" t="s">
        <v>32</v>
      </c>
      <c r="B122" s="197" t="s">
        <v>147</v>
      </c>
      <c r="C122" s="197" t="s">
        <v>33</v>
      </c>
      <c r="D122" s="197" t="s">
        <v>36</v>
      </c>
      <c r="E122" s="197" t="s">
        <v>31</v>
      </c>
      <c r="F122" s="195" t="s">
        <v>3003</v>
      </c>
      <c r="G122" s="195" t="s">
        <v>148</v>
      </c>
      <c r="H122" s="161">
        <f>Dane_baza!AR111</f>
        <v>8140147</v>
      </c>
      <c r="I122" s="161">
        <f>Dane_baza!AS111</f>
        <v>132141</v>
      </c>
      <c r="J122" s="161">
        <f>Dane_baza!BX111</f>
        <v>401943</v>
      </c>
      <c r="K122" s="161">
        <f>Dane_baza!AT111</f>
        <v>4312929</v>
      </c>
      <c r="L122" s="161">
        <f>Dane_baza!AU111</f>
        <v>0</v>
      </c>
      <c r="M122" s="161">
        <f>Dane_baza!AV111</f>
        <v>826051</v>
      </c>
      <c r="N122" s="161">
        <f>Dane_baza!AY111</f>
        <v>12488262</v>
      </c>
      <c r="O122" s="161">
        <f>Dane_baza!AZ111</f>
        <v>214099</v>
      </c>
      <c r="P122" s="161">
        <f>Dane_baza!AW111</f>
        <v>0</v>
      </c>
      <c r="Q122" s="161">
        <f>Dane_baza!AX111</f>
        <v>0</v>
      </c>
      <c r="R122" s="212">
        <f t="shared" si="13"/>
        <v>26515572</v>
      </c>
      <c r="S122" s="212">
        <f>Dane_baza!BU111</f>
        <v>21046862.5</v>
      </c>
      <c r="T122" s="212">
        <f>Dane_baza!BV111</f>
        <v>121839.52</v>
      </c>
      <c r="U122" s="212">
        <f>Dane_baza!BW111</f>
        <v>7346869.620000001</v>
      </c>
      <c r="V122" s="212">
        <f t="shared" si="11"/>
        <v>28515571.640000001</v>
      </c>
      <c r="W122" s="161">
        <f t="shared" si="12"/>
        <v>1999999.6400000006</v>
      </c>
      <c r="AA122" s="36"/>
    </row>
    <row r="123" spans="1:27" ht="14.45" x14ac:dyDescent="0.3">
      <c r="A123" s="197" t="s">
        <v>32</v>
      </c>
      <c r="B123" s="197" t="s">
        <v>147</v>
      </c>
      <c r="C123" s="197" t="s">
        <v>32</v>
      </c>
      <c r="D123" s="197" t="s">
        <v>36</v>
      </c>
      <c r="E123" s="197" t="s">
        <v>31</v>
      </c>
      <c r="F123" s="195" t="s">
        <v>3004</v>
      </c>
      <c r="G123" s="195" t="s">
        <v>149</v>
      </c>
      <c r="H123" s="161">
        <f>Dane_baza!AR112</f>
        <v>7026347</v>
      </c>
      <c r="I123" s="161">
        <f>Dane_baza!AS112</f>
        <v>167891</v>
      </c>
      <c r="J123" s="161">
        <f>Dane_baza!BX112</f>
        <v>297292</v>
      </c>
      <c r="K123" s="161">
        <f>Dane_baza!AT112</f>
        <v>4072019</v>
      </c>
      <c r="L123" s="161">
        <f>Dane_baza!AU112</f>
        <v>0</v>
      </c>
      <c r="M123" s="161">
        <f>Dane_baza!AV112</f>
        <v>682932</v>
      </c>
      <c r="N123" s="161">
        <f>Dane_baza!AY112</f>
        <v>7722197</v>
      </c>
      <c r="O123" s="161">
        <f>Dane_baza!AZ112</f>
        <v>194635</v>
      </c>
      <c r="P123" s="161">
        <f>Dane_baza!AW112</f>
        <v>0</v>
      </c>
      <c r="Q123" s="161">
        <f>Dane_baza!AX112</f>
        <v>0</v>
      </c>
      <c r="R123" s="212">
        <f t="shared" si="13"/>
        <v>20163313</v>
      </c>
      <c r="S123" s="212">
        <f>Dane_baza!BU112</f>
        <v>19046185.350000001</v>
      </c>
      <c r="T123" s="212">
        <f>Dane_baza!BV112</f>
        <v>159592.85999999999</v>
      </c>
      <c r="U123" s="212">
        <f>Dane_baza!BW112</f>
        <v>2457534.7812999971</v>
      </c>
      <c r="V123" s="212">
        <f t="shared" si="11"/>
        <v>21663312.991299998</v>
      </c>
      <c r="W123" s="161">
        <f t="shared" si="12"/>
        <v>1499999.991299998</v>
      </c>
      <c r="AA123" s="36"/>
    </row>
    <row r="124" spans="1:27" ht="14.45" x14ac:dyDescent="0.3">
      <c r="A124" s="197" t="s">
        <v>32</v>
      </c>
      <c r="B124" s="197" t="s">
        <v>147</v>
      </c>
      <c r="C124" s="197" t="s">
        <v>37</v>
      </c>
      <c r="D124" s="197" t="s">
        <v>36</v>
      </c>
      <c r="E124" s="197" t="s">
        <v>31</v>
      </c>
      <c r="F124" s="195" t="s">
        <v>3005</v>
      </c>
      <c r="G124" s="195" t="s">
        <v>150</v>
      </c>
      <c r="H124" s="161">
        <f>Dane_baza!AR113</f>
        <v>47845861</v>
      </c>
      <c r="I124" s="161">
        <f>Dane_baza!AS113</f>
        <v>3978810</v>
      </c>
      <c r="J124" s="161">
        <f>Dane_baza!BX113</f>
        <v>1379968</v>
      </c>
      <c r="K124" s="161">
        <f>Dane_baza!AT113</f>
        <v>0</v>
      </c>
      <c r="L124" s="161">
        <f>Dane_baza!AU113</f>
        <v>0</v>
      </c>
      <c r="M124" s="161">
        <f>Dane_baza!AV113</f>
        <v>1138877</v>
      </c>
      <c r="N124" s="161">
        <f>Dane_baza!AY113</f>
        <v>39453322</v>
      </c>
      <c r="O124" s="161">
        <f>Dane_baza!AZ113</f>
        <v>1255397</v>
      </c>
      <c r="P124" s="161">
        <f>Dane_baza!AW113</f>
        <v>0</v>
      </c>
      <c r="Q124" s="161">
        <f>Dane_baza!AX113</f>
        <v>0</v>
      </c>
      <c r="R124" s="212">
        <f t="shared" si="13"/>
        <v>95052235</v>
      </c>
      <c r="S124" s="212">
        <f>Dane_baza!BU113</f>
        <v>86701877.709999993</v>
      </c>
      <c r="T124" s="212">
        <f>Dane_baza!BV113</f>
        <v>4727229.46</v>
      </c>
      <c r="U124" s="212">
        <f>Dane_baza!BW113</f>
        <v>7123127.8340301327</v>
      </c>
      <c r="V124" s="212">
        <f t="shared" si="11"/>
        <v>98552235.004030123</v>
      </c>
      <c r="W124" s="161">
        <f t="shared" si="12"/>
        <v>3500000.0040301234</v>
      </c>
      <c r="AA124" s="36"/>
    </row>
    <row r="125" spans="1:27" ht="14.45" x14ac:dyDescent="0.3">
      <c r="A125" s="197" t="s">
        <v>32</v>
      </c>
      <c r="B125" s="197" t="s">
        <v>147</v>
      </c>
      <c r="C125" s="197" t="s">
        <v>39</v>
      </c>
      <c r="D125" s="197" t="s">
        <v>40</v>
      </c>
      <c r="E125" s="197" t="s">
        <v>31</v>
      </c>
      <c r="F125" s="195" t="s">
        <v>3006</v>
      </c>
      <c r="G125" s="195" t="s">
        <v>151</v>
      </c>
      <c r="H125" s="161">
        <f>Dane_baza!AR114</f>
        <v>30375015</v>
      </c>
      <c r="I125" s="161">
        <f>Dane_baza!AS114</f>
        <v>6778582</v>
      </c>
      <c r="J125" s="161">
        <f>Dane_baza!BX114</f>
        <v>804987</v>
      </c>
      <c r="K125" s="161">
        <f>Dane_baza!AT114</f>
        <v>2453945</v>
      </c>
      <c r="L125" s="161">
        <f>Dane_baza!AU114</f>
        <v>0</v>
      </c>
      <c r="M125" s="161">
        <f>Dane_baza!AV114</f>
        <v>1462716</v>
      </c>
      <c r="N125" s="161">
        <f>Dane_baza!AY114</f>
        <v>29132536</v>
      </c>
      <c r="O125" s="161">
        <f>Dane_baza!AZ114</f>
        <v>943981</v>
      </c>
      <c r="P125" s="161">
        <f>Dane_baza!AW114</f>
        <v>0</v>
      </c>
      <c r="Q125" s="161">
        <f>Dane_baza!AX114</f>
        <v>0</v>
      </c>
      <c r="R125" s="212">
        <f t="shared" si="13"/>
        <v>71951762</v>
      </c>
      <c r="S125" s="212">
        <f>Dane_baza!BU114</f>
        <v>74037809.909999996</v>
      </c>
      <c r="T125" s="212">
        <f>Dane_baza!BV114</f>
        <v>5617100.3200000003</v>
      </c>
      <c r="U125" s="212">
        <f>Dane_baza!BW114</f>
        <v>0</v>
      </c>
      <c r="V125" s="212">
        <f t="shared" si="11"/>
        <v>79654910.229999989</v>
      </c>
      <c r="W125" s="161">
        <f t="shared" si="12"/>
        <v>7703148.2299999893</v>
      </c>
      <c r="AA125" s="36"/>
    </row>
    <row r="126" spans="1:27" ht="14.45" x14ac:dyDescent="0.3">
      <c r="A126" s="197" t="s">
        <v>32</v>
      </c>
      <c r="B126" s="197" t="s">
        <v>147</v>
      </c>
      <c r="C126" s="197" t="s">
        <v>42</v>
      </c>
      <c r="D126" s="197" t="s">
        <v>36</v>
      </c>
      <c r="E126" s="197" t="s">
        <v>31</v>
      </c>
      <c r="F126" s="195" t="s">
        <v>3007</v>
      </c>
      <c r="G126" s="195" t="s">
        <v>152</v>
      </c>
      <c r="H126" s="161">
        <f>Dane_baza!AR115</f>
        <v>3764955</v>
      </c>
      <c r="I126" s="161">
        <f>Dane_baza!AS115</f>
        <v>269801</v>
      </c>
      <c r="J126" s="161">
        <f>Dane_baza!BX115</f>
        <v>260180</v>
      </c>
      <c r="K126" s="161">
        <f>Dane_baza!AT115</f>
        <v>3512418</v>
      </c>
      <c r="L126" s="161">
        <f>Dane_baza!AU115</f>
        <v>0</v>
      </c>
      <c r="M126" s="161">
        <f>Dane_baza!AV115</f>
        <v>1203540</v>
      </c>
      <c r="N126" s="161">
        <f>Dane_baza!AY115</f>
        <v>7591169</v>
      </c>
      <c r="O126" s="161">
        <f>Dane_baza!AZ115</f>
        <v>170306</v>
      </c>
      <c r="P126" s="161">
        <f>Dane_baza!AW115</f>
        <v>0</v>
      </c>
      <c r="Q126" s="161">
        <f>Dane_baza!AX115</f>
        <v>0</v>
      </c>
      <c r="R126" s="212">
        <f t="shared" si="13"/>
        <v>16772369</v>
      </c>
      <c r="S126" s="212">
        <f>Dane_baza!BU115</f>
        <v>12523268.91</v>
      </c>
      <c r="T126" s="212">
        <f>Dane_baza!BV115</f>
        <v>301284.69</v>
      </c>
      <c r="U126" s="212">
        <f>Dane_baza!BW115</f>
        <v>5447815.396991767</v>
      </c>
      <c r="V126" s="212">
        <f t="shared" si="11"/>
        <v>18272368.996991768</v>
      </c>
      <c r="W126" s="161">
        <f t="shared" si="12"/>
        <v>1499999.9969917685</v>
      </c>
      <c r="AA126" s="36"/>
    </row>
    <row r="127" spans="1:27" ht="14.45" x14ac:dyDescent="0.3">
      <c r="A127" s="197" t="s">
        <v>32</v>
      </c>
      <c r="B127" s="197" t="s">
        <v>153</v>
      </c>
      <c r="C127" s="197" t="s">
        <v>33</v>
      </c>
      <c r="D127" s="197" t="s">
        <v>34</v>
      </c>
      <c r="E127" s="197" t="s">
        <v>31</v>
      </c>
      <c r="F127" s="195" t="s">
        <v>3008</v>
      </c>
      <c r="G127" s="195" t="s">
        <v>154</v>
      </c>
      <c r="H127" s="161">
        <f>Dane_baza!AR116</f>
        <v>95945466</v>
      </c>
      <c r="I127" s="161">
        <f>Dane_baza!AS116</f>
        <v>7101397</v>
      </c>
      <c r="J127" s="161">
        <f>Dane_baza!BX116</f>
        <v>3466354</v>
      </c>
      <c r="K127" s="161">
        <f>Dane_baza!AT116</f>
        <v>0</v>
      </c>
      <c r="L127" s="161">
        <f>Dane_baza!AU116</f>
        <v>0</v>
      </c>
      <c r="M127" s="161">
        <f>Dane_baza!AV116</f>
        <v>2314435</v>
      </c>
      <c r="N127" s="161">
        <f>Dane_baza!AY116</f>
        <v>78911639</v>
      </c>
      <c r="O127" s="161">
        <f>Dane_baza!AZ116</f>
        <v>2408611</v>
      </c>
      <c r="P127" s="161">
        <f>Dane_baza!AW116</f>
        <v>0</v>
      </c>
      <c r="Q127" s="161">
        <f>Dane_baza!AX116</f>
        <v>0</v>
      </c>
      <c r="R127" s="212">
        <f t="shared" si="13"/>
        <v>190147902</v>
      </c>
      <c r="S127" s="212">
        <f>Dane_baza!BU116</f>
        <v>204990474.34999999</v>
      </c>
      <c r="T127" s="212">
        <f>Dane_baza!BV116</f>
        <v>7975175.8899999997</v>
      </c>
      <c r="U127" s="212">
        <f>Dane_baza!BW116</f>
        <v>0</v>
      </c>
      <c r="V127" s="212">
        <f t="shared" si="11"/>
        <v>212965650.23999998</v>
      </c>
      <c r="W127" s="161">
        <f t="shared" si="12"/>
        <v>22817748.23999998</v>
      </c>
      <c r="AA127" s="36"/>
    </row>
    <row r="128" spans="1:27" ht="14.45" x14ac:dyDescent="0.3">
      <c r="A128" s="197" t="s">
        <v>32</v>
      </c>
      <c r="B128" s="197" t="s">
        <v>153</v>
      </c>
      <c r="C128" s="197" t="s">
        <v>32</v>
      </c>
      <c r="D128" s="197" t="s">
        <v>34</v>
      </c>
      <c r="E128" s="197" t="s">
        <v>31</v>
      </c>
      <c r="F128" s="195" t="s">
        <v>3009</v>
      </c>
      <c r="G128" s="195" t="s">
        <v>155</v>
      </c>
      <c r="H128" s="161">
        <f>Dane_baza!AR117</f>
        <v>36173318</v>
      </c>
      <c r="I128" s="161">
        <f>Dane_baza!AS117</f>
        <v>2727125</v>
      </c>
      <c r="J128" s="161">
        <f>Dane_baza!BX117</f>
        <v>1197973</v>
      </c>
      <c r="K128" s="161">
        <f>Dane_baza!AT117</f>
        <v>810195</v>
      </c>
      <c r="L128" s="161">
        <f>Dane_baza!AU117</f>
        <v>0</v>
      </c>
      <c r="M128" s="161">
        <f>Dane_baza!AV117</f>
        <v>889763</v>
      </c>
      <c r="N128" s="161">
        <f>Dane_baza!AY117</f>
        <v>33054979</v>
      </c>
      <c r="O128" s="161">
        <f>Dane_baza!AZ117</f>
        <v>772053</v>
      </c>
      <c r="P128" s="161">
        <f>Dane_baza!AW117</f>
        <v>0</v>
      </c>
      <c r="Q128" s="161">
        <f>Dane_baza!AX117</f>
        <v>0</v>
      </c>
      <c r="R128" s="212">
        <f t="shared" si="13"/>
        <v>75625406</v>
      </c>
      <c r="S128" s="212">
        <f>Dane_baza!BU117</f>
        <v>78424242.799999997</v>
      </c>
      <c r="T128" s="212">
        <f>Dane_baza!BV117</f>
        <v>3130201.73</v>
      </c>
      <c r="U128" s="212">
        <f>Dane_baza!BW117</f>
        <v>0</v>
      </c>
      <c r="V128" s="212">
        <f t="shared" si="11"/>
        <v>81554444.530000001</v>
      </c>
      <c r="W128" s="161">
        <f t="shared" si="12"/>
        <v>5929038.5300000012</v>
      </c>
      <c r="AA128" s="36"/>
    </row>
    <row r="129" spans="1:27" ht="14.45" x14ac:dyDescent="0.3">
      <c r="A129" s="197" t="s">
        <v>32</v>
      </c>
      <c r="B129" s="197" t="s">
        <v>153</v>
      </c>
      <c r="C129" s="197" t="s">
        <v>37</v>
      </c>
      <c r="D129" s="197" t="s">
        <v>36</v>
      </c>
      <c r="E129" s="197" t="s">
        <v>31</v>
      </c>
      <c r="F129" s="195" t="s">
        <v>3010</v>
      </c>
      <c r="G129" s="195" t="s">
        <v>156</v>
      </c>
      <c r="H129" s="161">
        <f>Dane_baza!AR118</f>
        <v>4809918</v>
      </c>
      <c r="I129" s="161">
        <f>Dane_baza!AS118</f>
        <v>30783</v>
      </c>
      <c r="J129" s="161">
        <f>Dane_baza!BX118</f>
        <v>268623</v>
      </c>
      <c r="K129" s="161">
        <f>Dane_baza!AT118</f>
        <v>3429137</v>
      </c>
      <c r="L129" s="161">
        <f>Dane_baza!AU118</f>
        <v>17802</v>
      </c>
      <c r="M129" s="161">
        <f>Dane_baza!AV118</f>
        <v>619939</v>
      </c>
      <c r="N129" s="161">
        <f>Dane_baza!AY118</f>
        <v>9417907</v>
      </c>
      <c r="O129" s="161">
        <f>Dane_baza!AZ118</f>
        <v>163818</v>
      </c>
      <c r="P129" s="161">
        <f>Dane_baza!AW118</f>
        <v>0</v>
      </c>
      <c r="Q129" s="161">
        <f>Dane_baza!AX118</f>
        <v>0</v>
      </c>
      <c r="R129" s="212">
        <f t="shared" si="13"/>
        <v>18757927</v>
      </c>
      <c r="S129" s="212">
        <f>Dane_baza!BU118</f>
        <v>13212506.779999999</v>
      </c>
      <c r="T129" s="212">
        <f>Dane_baza!BV118</f>
        <v>62862.239999999998</v>
      </c>
      <c r="U129" s="212">
        <f>Dane_baza!BW118</f>
        <v>6982557.9832829442</v>
      </c>
      <c r="V129" s="212">
        <f t="shared" si="11"/>
        <v>20257927.003282942</v>
      </c>
      <c r="W129" s="161">
        <f t="shared" si="12"/>
        <v>1500000.0032829419</v>
      </c>
      <c r="AA129" s="36"/>
    </row>
    <row r="130" spans="1:27" ht="14.45" x14ac:dyDescent="0.3">
      <c r="A130" s="197" t="s">
        <v>32</v>
      </c>
      <c r="B130" s="197" t="s">
        <v>153</v>
      </c>
      <c r="C130" s="197" t="s">
        <v>39</v>
      </c>
      <c r="D130" s="197" t="s">
        <v>40</v>
      </c>
      <c r="E130" s="197" t="s">
        <v>31</v>
      </c>
      <c r="F130" s="195" t="s">
        <v>3011</v>
      </c>
      <c r="G130" s="195" t="s">
        <v>157</v>
      </c>
      <c r="H130" s="161">
        <f>Dane_baza!AR119</f>
        <v>11336166</v>
      </c>
      <c r="I130" s="161">
        <f>Dane_baza!AS119</f>
        <v>158081</v>
      </c>
      <c r="J130" s="161">
        <f>Dane_baza!BX119</f>
        <v>519243</v>
      </c>
      <c r="K130" s="161">
        <f>Dane_baza!AT119</f>
        <v>7581552</v>
      </c>
      <c r="L130" s="161">
        <f>Dane_baza!AU119</f>
        <v>5423</v>
      </c>
      <c r="M130" s="161">
        <f>Dane_baza!AV119</f>
        <v>1232350</v>
      </c>
      <c r="N130" s="161">
        <f>Dane_baza!AY119</f>
        <v>13015316</v>
      </c>
      <c r="O130" s="161">
        <f>Dane_baza!AZ119</f>
        <v>304928</v>
      </c>
      <c r="P130" s="161">
        <f>Dane_baza!AW119</f>
        <v>0</v>
      </c>
      <c r="Q130" s="161">
        <f>Dane_baza!AX119</f>
        <v>0</v>
      </c>
      <c r="R130" s="212">
        <f t="shared" si="13"/>
        <v>34153059</v>
      </c>
      <c r="S130" s="212">
        <f>Dane_baza!BU119</f>
        <v>29857160.800000001</v>
      </c>
      <c r="T130" s="212">
        <f>Dane_baza!BV119</f>
        <v>187027.41</v>
      </c>
      <c r="U130" s="212">
        <f>Dane_baza!BW119</f>
        <v>7108870.4099999964</v>
      </c>
      <c r="V130" s="212">
        <f t="shared" si="11"/>
        <v>37153058.619999997</v>
      </c>
      <c r="W130" s="161">
        <f t="shared" si="12"/>
        <v>2999999.6199999973</v>
      </c>
      <c r="AA130" s="36"/>
    </row>
    <row r="131" spans="1:27" ht="14.45" x14ac:dyDescent="0.3">
      <c r="A131" s="197" t="s">
        <v>32</v>
      </c>
      <c r="B131" s="197" t="s">
        <v>153</v>
      </c>
      <c r="C131" s="197" t="s">
        <v>42</v>
      </c>
      <c r="D131" s="197" t="s">
        <v>36</v>
      </c>
      <c r="E131" s="197" t="s">
        <v>31</v>
      </c>
      <c r="F131" s="195" t="s">
        <v>3012</v>
      </c>
      <c r="G131" s="195" t="s">
        <v>158</v>
      </c>
      <c r="H131" s="161">
        <f>Dane_baza!AR120</f>
        <v>7407058</v>
      </c>
      <c r="I131" s="161">
        <f>Dane_baza!AS120</f>
        <v>207061</v>
      </c>
      <c r="J131" s="161">
        <f>Dane_baza!BX120</f>
        <v>350766</v>
      </c>
      <c r="K131" s="161">
        <f>Dane_baza!AT120</f>
        <v>4228823</v>
      </c>
      <c r="L131" s="161">
        <f>Dane_baza!AU120</f>
        <v>0</v>
      </c>
      <c r="M131" s="161">
        <f>Dane_baza!AV120</f>
        <v>1142419</v>
      </c>
      <c r="N131" s="161">
        <f>Dane_baza!AY120</f>
        <v>9663892</v>
      </c>
      <c r="O131" s="161">
        <f>Dane_baza!AZ120</f>
        <v>196257</v>
      </c>
      <c r="P131" s="161">
        <f>Dane_baza!AW120</f>
        <v>0</v>
      </c>
      <c r="Q131" s="161">
        <f>Dane_baza!AX120</f>
        <v>0</v>
      </c>
      <c r="R131" s="212">
        <f t="shared" si="13"/>
        <v>23196276</v>
      </c>
      <c r="S131" s="212">
        <f>Dane_baza!BU120</f>
        <v>18750778.66</v>
      </c>
      <c r="T131" s="212">
        <f>Dane_baza!BV120</f>
        <v>165229.41</v>
      </c>
      <c r="U131" s="212">
        <f>Dane_baza!BW120</f>
        <v>6280267.5699999984</v>
      </c>
      <c r="V131" s="212">
        <f t="shared" si="11"/>
        <v>25196275.640000001</v>
      </c>
      <c r="W131" s="161">
        <f t="shared" si="12"/>
        <v>1999999.6400000006</v>
      </c>
      <c r="AA131" s="36"/>
    </row>
    <row r="132" spans="1:27" ht="14.45" x14ac:dyDescent="0.3">
      <c r="A132" s="197" t="s">
        <v>32</v>
      </c>
      <c r="B132" s="197" t="s">
        <v>153</v>
      </c>
      <c r="C132" s="197" t="s">
        <v>44</v>
      </c>
      <c r="D132" s="197" t="s">
        <v>40</v>
      </c>
      <c r="E132" s="197" t="s">
        <v>31</v>
      </c>
      <c r="F132" s="195" t="s">
        <v>3013</v>
      </c>
      <c r="G132" s="195" t="s">
        <v>159</v>
      </c>
      <c r="H132" s="161">
        <f>Dane_baza!AR121</f>
        <v>33941194</v>
      </c>
      <c r="I132" s="161">
        <f>Dane_baza!AS121</f>
        <v>2420507</v>
      </c>
      <c r="J132" s="161">
        <f>Dane_baza!BX121</f>
        <v>1195196</v>
      </c>
      <c r="K132" s="161">
        <f>Dane_baza!AT121</f>
        <v>0</v>
      </c>
      <c r="L132" s="161">
        <f>Dane_baza!AU121</f>
        <v>40989</v>
      </c>
      <c r="M132" s="161">
        <f>Dane_baza!AV121</f>
        <v>1512702</v>
      </c>
      <c r="N132" s="161">
        <f>Dane_baza!AY121</f>
        <v>33320596</v>
      </c>
      <c r="O132" s="161">
        <f>Dane_baza!AZ121</f>
        <v>934249</v>
      </c>
      <c r="P132" s="161">
        <f>Dane_baza!AW121</f>
        <v>0</v>
      </c>
      <c r="Q132" s="161">
        <f>Dane_baza!AX121</f>
        <v>0</v>
      </c>
      <c r="R132" s="212">
        <f t="shared" si="13"/>
        <v>73365433</v>
      </c>
      <c r="S132" s="212">
        <f>Dane_baza!BU121</f>
        <v>79088087.700000003</v>
      </c>
      <c r="T132" s="212">
        <f>Dane_baza!BV121</f>
        <v>3081197.26</v>
      </c>
      <c r="U132" s="212">
        <f>Dane_baza!BW121</f>
        <v>0</v>
      </c>
      <c r="V132" s="212">
        <f t="shared" si="11"/>
        <v>82169284.960000008</v>
      </c>
      <c r="W132" s="161">
        <f t="shared" si="12"/>
        <v>8803851.9600000083</v>
      </c>
      <c r="AA132" s="36"/>
    </row>
    <row r="133" spans="1:27" ht="14.45" x14ac:dyDescent="0.3">
      <c r="A133" s="197" t="s">
        <v>32</v>
      </c>
      <c r="B133" s="197" t="s">
        <v>153</v>
      </c>
      <c r="C133" s="197" t="s">
        <v>51</v>
      </c>
      <c r="D133" s="197" t="s">
        <v>36</v>
      </c>
      <c r="E133" s="197" t="s">
        <v>31</v>
      </c>
      <c r="F133" s="195" t="s">
        <v>3014</v>
      </c>
      <c r="G133" s="195" t="s">
        <v>154</v>
      </c>
      <c r="H133" s="161">
        <f>Dane_baza!AR122</f>
        <v>30931688</v>
      </c>
      <c r="I133" s="161">
        <f>Dane_baza!AS122</f>
        <v>409224</v>
      </c>
      <c r="J133" s="161">
        <f>Dane_baza!BX122</f>
        <v>1164238</v>
      </c>
      <c r="K133" s="161">
        <f>Dane_baza!AT122</f>
        <v>2658402</v>
      </c>
      <c r="L133" s="161">
        <f>Dane_baza!AU122</f>
        <v>0</v>
      </c>
      <c r="M133" s="161">
        <f>Dane_baza!AV122</f>
        <v>1249428</v>
      </c>
      <c r="N133" s="161">
        <f>Dane_baza!AY122</f>
        <v>30211689</v>
      </c>
      <c r="O133" s="161">
        <f>Dane_baza!AZ122</f>
        <v>569308</v>
      </c>
      <c r="P133" s="161">
        <f>Dane_baza!AW122</f>
        <v>0</v>
      </c>
      <c r="Q133" s="161">
        <f>Dane_baza!AX122</f>
        <v>0</v>
      </c>
      <c r="R133" s="212">
        <f t="shared" si="13"/>
        <v>67193977</v>
      </c>
      <c r="S133" s="212">
        <f>Dane_baza!BU122</f>
        <v>62743744.189999998</v>
      </c>
      <c r="T133" s="212">
        <f>Dane_baza!BV122</f>
        <v>887720.4</v>
      </c>
      <c r="U133" s="212">
        <f>Dane_baza!BW122</f>
        <v>7062512.4123508772</v>
      </c>
      <c r="V133" s="212">
        <f t="shared" si="11"/>
        <v>70693977.002350867</v>
      </c>
      <c r="W133" s="161">
        <f t="shared" si="12"/>
        <v>3500000.0023508668</v>
      </c>
      <c r="AA133" s="36"/>
    </row>
    <row r="134" spans="1:27" ht="14.45" x14ac:dyDescent="0.3">
      <c r="A134" s="197" t="s">
        <v>32</v>
      </c>
      <c r="B134" s="197" t="s">
        <v>153</v>
      </c>
      <c r="C134" s="197" t="s">
        <v>75</v>
      </c>
      <c r="D134" s="197" t="s">
        <v>40</v>
      </c>
      <c r="E134" s="197" t="s">
        <v>31</v>
      </c>
      <c r="F134" s="195" t="s">
        <v>3015</v>
      </c>
      <c r="G134" s="195" t="s">
        <v>160</v>
      </c>
      <c r="H134" s="161">
        <f>Dane_baza!AR123</f>
        <v>15988137</v>
      </c>
      <c r="I134" s="161">
        <f>Dane_baza!AS123</f>
        <v>897667</v>
      </c>
      <c r="J134" s="161">
        <f>Dane_baza!BX123</f>
        <v>567977</v>
      </c>
      <c r="K134" s="161">
        <f>Dane_baza!AT123</f>
        <v>0</v>
      </c>
      <c r="L134" s="161">
        <f>Dane_baza!AU123</f>
        <v>12612</v>
      </c>
      <c r="M134" s="161">
        <f>Dane_baza!AV123</f>
        <v>695805</v>
      </c>
      <c r="N134" s="161">
        <f>Dane_baza!AY123</f>
        <v>17911054</v>
      </c>
      <c r="O134" s="161">
        <f>Dane_baza!AZ123</f>
        <v>416844</v>
      </c>
      <c r="P134" s="161">
        <f>Dane_baza!AW123</f>
        <v>0</v>
      </c>
      <c r="Q134" s="161">
        <f>Dane_baza!AX123</f>
        <v>0</v>
      </c>
      <c r="R134" s="212">
        <f t="shared" si="13"/>
        <v>36490096</v>
      </c>
      <c r="S134" s="212">
        <f>Dane_baza!BU123</f>
        <v>40253636.479999997</v>
      </c>
      <c r="T134" s="212">
        <f>Dane_baza!BV123</f>
        <v>615271.04</v>
      </c>
      <c r="U134" s="212">
        <f>Dane_baza!BW123</f>
        <v>0</v>
      </c>
      <c r="V134" s="212">
        <f t="shared" si="11"/>
        <v>40868907.519999996</v>
      </c>
      <c r="W134" s="161">
        <f t="shared" si="12"/>
        <v>4378811.5199999958</v>
      </c>
      <c r="AA134" s="36"/>
    </row>
    <row r="135" spans="1:27" ht="14.45" x14ac:dyDescent="0.3">
      <c r="A135" s="197" t="s">
        <v>32</v>
      </c>
      <c r="B135" s="197" t="s">
        <v>161</v>
      </c>
      <c r="C135" s="197" t="s">
        <v>33</v>
      </c>
      <c r="D135" s="197" t="s">
        <v>40</v>
      </c>
      <c r="E135" s="197" t="s">
        <v>31</v>
      </c>
      <c r="F135" s="195" t="s">
        <v>3016</v>
      </c>
      <c r="G135" s="195" t="s">
        <v>162</v>
      </c>
      <c r="H135" s="161">
        <f>Dane_baza!AR124</f>
        <v>40142161</v>
      </c>
      <c r="I135" s="161">
        <f>Dane_baza!AS124</f>
        <v>1611619</v>
      </c>
      <c r="J135" s="161">
        <f>Dane_baza!BX124</f>
        <v>1198562</v>
      </c>
      <c r="K135" s="161">
        <f>Dane_baza!AT124</f>
        <v>1037901</v>
      </c>
      <c r="L135" s="161">
        <f>Dane_baza!AU124</f>
        <v>0</v>
      </c>
      <c r="M135" s="161">
        <f>Dane_baza!AV124</f>
        <v>1008527</v>
      </c>
      <c r="N135" s="161">
        <f>Dane_baza!AY124</f>
        <v>28145508</v>
      </c>
      <c r="O135" s="161">
        <f>Dane_baza!AZ124</f>
        <v>971554</v>
      </c>
      <c r="P135" s="161">
        <f>Dane_baza!AW124</f>
        <v>0</v>
      </c>
      <c r="Q135" s="161">
        <f>Dane_baza!AX124</f>
        <v>0</v>
      </c>
      <c r="R135" s="212">
        <f t="shared" si="13"/>
        <v>74115832</v>
      </c>
      <c r="S135" s="212">
        <f>Dane_baza!BU124</f>
        <v>79014401.730000004</v>
      </c>
      <c r="T135" s="212">
        <f>Dane_baza!BV124</f>
        <v>2125407.06</v>
      </c>
      <c r="U135" s="212">
        <f>Dane_baza!BW124</f>
        <v>0</v>
      </c>
      <c r="V135" s="212">
        <f t="shared" si="11"/>
        <v>81139808.790000007</v>
      </c>
      <c r="W135" s="161">
        <f t="shared" si="12"/>
        <v>7023976.7900000066</v>
      </c>
      <c r="AA135" s="36"/>
    </row>
    <row r="136" spans="1:27" ht="14.45" x14ac:dyDescent="0.3">
      <c r="A136" s="197" t="s">
        <v>32</v>
      </c>
      <c r="B136" s="197" t="s">
        <v>161</v>
      </c>
      <c r="C136" s="197" t="s">
        <v>32</v>
      </c>
      <c r="D136" s="197" t="s">
        <v>40</v>
      </c>
      <c r="E136" s="197" t="s">
        <v>31</v>
      </c>
      <c r="F136" s="195" t="s">
        <v>3017</v>
      </c>
      <c r="G136" s="195" t="s">
        <v>163</v>
      </c>
      <c r="H136" s="161">
        <f>Dane_baza!AR125</f>
        <v>9856546</v>
      </c>
      <c r="I136" s="161">
        <f>Dane_baza!AS125</f>
        <v>826778</v>
      </c>
      <c r="J136" s="161">
        <f>Dane_baza!BX125</f>
        <v>504802</v>
      </c>
      <c r="K136" s="161">
        <f>Dane_baza!AT125</f>
        <v>3291631</v>
      </c>
      <c r="L136" s="161">
        <f>Dane_baza!AU125</f>
        <v>0</v>
      </c>
      <c r="M136" s="161">
        <f>Dane_baza!AV125</f>
        <v>1085187</v>
      </c>
      <c r="N136" s="161">
        <f>Dane_baza!AY125</f>
        <v>12990500</v>
      </c>
      <c r="O136" s="161">
        <f>Dane_baza!AZ125</f>
        <v>311416</v>
      </c>
      <c r="P136" s="161">
        <f>Dane_baza!AW125</f>
        <v>0</v>
      </c>
      <c r="Q136" s="161">
        <f>Dane_baza!AX125</f>
        <v>0</v>
      </c>
      <c r="R136" s="212">
        <f t="shared" si="13"/>
        <v>28866860</v>
      </c>
      <c r="S136" s="212">
        <f>Dane_baza!BU125</f>
        <v>26365733.420000002</v>
      </c>
      <c r="T136" s="212">
        <f>Dane_baza!BV125</f>
        <v>440510.5</v>
      </c>
      <c r="U136" s="212">
        <f>Dane_baza!BW125</f>
        <v>4560616.0882999934</v>
      </c>
      <c r="V136" s="212">
        <f t="shared" si="11"/>
        <v>31366860.008299995</v>
      </c>
      <c r="W136" s="161">
        <f t="shared" si="12"/>
        <v>2500000.0082999952</v>
      </c>
      <c r="AA136" s="36"/>
    </row>
    <row r="137" spans="1:27" ht="14.45" x14ac:dyDescent="0.3">
      <c r="A137" s="197" t="s">
        <v>32</v>
      </c>
      <c r="B137" s="197" t="s">
        <v>161</v>
      </c>
      <c r="C137" s="197" t="s">
        <v>37</v>
      </c>
      <c r="D137" s="197" t="s">
        <v>40</v>
      </c>
      <c r="E137" s="197" t="s">
        <v>31</v>
      </c>
      <c r="F137" s="195" t="s">
        <v>3018</v>
      </c>
      <c r="G137" s="195" t="s">
        <v>164</v>
      </c>
      <c r="H137" s="161">
        <f>Dane_baza!AR126</f>
        <v>49545451</v>
      </c>
      <c r="I137" s="161">
        <f>Dane_baza!AS126</f>
        <v>2455587</v>
      </c>
      <c r="J137" s="161">
        <f>Dane_baza!BX126</f>
        <v>1770963</v>
      </c>
      <c r="K137" s="161">
        <f>Dane_baza!AT126</f>
        <v>0</v>
      </c>
      <c r="L137" s="161">
        <f>Dane_baza!AU126</f>
        <v>409952</v>
      </c>
      <c r="M137" s="161">
        <f>Dane_baza!AV126</f>
        <v>1025645</v>
      </c>
      <c r="N137" s="161">
        <f>Dane_baza!AY126</f>
        <v>39436666</v>
      </c>
      <c r="O137" s="161">
        <f>Dane_baza!AZ126</f>
        <v>1446788</v>
      </c>
      <c r="P137" s="161">
        <f>Dane_baza!AW126</f>
        <v>0</v>
      </c>
      <c r="Q137" s="161">
        <f>Dane_baza!AX126</f>
        <v>0</v>
      </c>
      <c r="R137" s="212">
        <f t="shared" si="13"/>
        <v>96091052</v>
      </c>
      <c r="S137" s="212">
        <f>Dane_baza!BU126</f>
        <v>94723506.709999993</v>
      </c>
      <c r="T137" s="212">
        <f>Dane_baza!BV126</f>
        <v>1194515.28</v>
      </c>
      <c r="U137" s="212">
        <f>Dane_baza!BW126</f>
        <v>4173030.0084201708</v>
      </c>
      <c r="V137" s="212">
        <f t="shared" si="11"/>
        <v>100091051.99842016</v>
      </c>
      <c r="W137" s="161">
        <f t="shared" si="12"/>
        <v>3999999.998420164</v>
      </c>
      <c r="AA137" s="36"/>
    </row>
    <row r="138" spans="1:27" ht="14.45" x14ac:dyDescent="0.3">
      <c r="A138" s="197" t="s">
        <v>32</v>
      </c>
      <c r="B138" s="197" t="s">
        <v>161</v>
      </c>
      <c r="C138" s="197" t="s">
        <v>39</v>
      </c>
      <c r="D138" s="197" t="s">
        <v>36</v>
      </c>
      <c r="E138" s="197" t="s">
        <v>31</v>
      </c>
      <c r="F138" s="195" t="s">
        <v>3019</v>
      </c>
      <c r="G138" s="195" t="s">
        <v>165</v>
      </c>
      <c r="H138" s="161">
        <f>Dane_baza!AR127</f>
        <v>26012270</v>
      </c>
      <c r="I138" s="161">
        <f>Dane_baza!AS127</f>
        <v>1041387</v>
      </c>
      <c r="J138" s="161">
        <f>Dane_baza!BX127</f>
        <v>853488</v>
      </c>
      <c r="K138" s="161">
        <f>Dane_baza!AT127</f>
        <v>143626</v>
      </c>
      <c r="L138" s="161">
        <f>Dane_baza!AU127</f>
        <v>0</v>
      </c>
      <c r="M138" s="161">
        <f>Dane_baza!AV127</f>
        <v>1020792</v>
      </c>
      <c r="N138" s="161">
        <f>Dane_baza!AY127</f>
        <v>19255246</v>
      </c>
      <c r="O138" s="161">
        <f>Dane_baza!AZ127</f>
        <v>564442</v>
      </c>
      <c r="P138" s="161">
        <f>Dane_baza!AW127</f>
        <v>0</v>
      </c>
      <c r="Q138" s="161">
        <f>Dane_baza!AX127</f>
        <v>0</v>
      </c>
      <c r="R138" s="212">
        <f t="shared" si="13"/>
        <v>48891251</v>
      </c>
      <c r="S138" s="212">
        <f>Dane_baza!BU127</f>
        <v>46558567.950000003</v>
      </c>
      <c r="T138" s="212">
        <f>Dane_baza!BV127</f>
        <v>1103061.5</v>
      </c>
      <c r="U138" s="212">
        <f>Dane_baza!BW127</f>
        <v>4229621.2900000019</v>
      </c>
      <c r="V138" s="212">
        <f t="shared" si="11"/>
        <v>51891250.740000002</v>
      </c>
      <c r="W138" s="161">
        <f t="shared" si="12"/>
        <v>2999999.7400000021</v>
      </c>
      <c r="AA138" s="36"/>
    </row>
    <row r="139" spans="1:27" ht="14.45" x14ac:dyDescent="0.3">
      <c r="A139" s="197" t="s">
        <v>32</v>
      </c>
      <c r="B139" s="197" t="s">
        <v>161</v>
      </c>
      <c r="C139" s="197" t="s">
        <v>42</v>
      </c>
      <c r="D139" s="197" t="s">
        <v>36</v>
      </c>
      <c r="E139" s="197" t="s">
        <v>31</v>
      </c>
      <c r="F139" s="195" t="s">
        <v>3020</v>
      </c>
      <c r="G139" s="195" t="s">
        <v>166</v>
      </c>
      <c r="H139" s="161">
        <f>Dane_baza!AR128</f>
        <v>12070942</v>
      </c>
      <c r="I139" s="161">
        <f>Dane_baza!AS128</f>
        <v>82273</v>
      </c>
      <c r="J139" s="161">
        <f>Dane_baza!BX128</f>
        <v>522273</v>
      </c>
      <c r="K139" s="161">
        <f>Dane_baza!AT128</f>
        <v>1821493</v>
      </c>
      <c r="L139" s="161">
        <f>Dane_baza!AU128</f>
        <v>0</v>
      </c>
      <c r="M139" s="161">
        <f>Dane_baza!AV128</f>
        <v>715653</v>
      </c>
      <c r="N139" s="161">
        <f>Dane_baza!AY128</f>
        <v>8176974</v>
      </c>
      <c r="O139" s="161">
        <f>Dane_baza!AZ128</f>
        <v>191391</v>
      </c>
      <c r="P139" s="161">
        <f>Dane_baza!AW128</f>
        <v>0</v>
      </c>
      <c r="Q139" s="161">
        <f>Dane_baza!AX128</f>
        <v>0</v>
      </c>
      <c r="R139" s="212">
        <f t="shared" si="13"/>
        <v>23580999</v>
      </c>
      <c r="S139" s="212">
        <f>Dane_baza!BU128</f>
        <v>21298524.239999998</v>
      </c>
      <c r="T139" s="212">
        <f>Dane_baza!BV128</f>
        <v>30717.3</v>
      </c>
      <c r="U139" s="212">
        <f>Dane_baza!BW128</f>
        <v>3751757.2900000014</v>
      </c>
      <c r="V139" s="212">
        <f t="shared" si="11"/>
        <v>25080998.830000002</v>
      </c>
      <c r="W139" s="161">
        <f t="shared" si="12"/>
        <v>1499999.8300000019</v>
      </c>
      <c r="AA139" s="36"/>
    </row>
    <row r="140" spans="1:27" ht="14.45" x14ac:dyDescent="0.3">
      <c r="A140" s="197" t="s">
        <v>32</v>
      </c>
      <c r="B140" s="197" t="s">
        <v>161</v>
      </c>
      <c r="C140" s="197" t="s">
        <v>44</v>
      </c>
      <c r="D140" s="197" t="s">
        <v>40</v>
      </c>
      <c r="E140" s="197" t="s">
        <v>31</v>
      </c>
      <c r="F140" s="195" t="s">
        <v>3021</v>
      </c>
      <c r="G140" s="195" t="s">
        <v>167</v>
      </c>
      <c r="H140" s="161">
        <f>Dane_baza!AR129</f>
        <v>16325745</v>
      </c>
      <c r="I140" s="161">
        <f>Dane_baza!AS129</f>
        <v>333532</v>
      </c>
      <c r="J140" s="161">
        <f>Dane_baza!BX129</f>
        <v>797467</v>
      </c>
      <c r="K140" s="161">
        <f>Dane_baza!AT129</f>
        <v>11894087</v>
      </c>
      <c r="L140" s="161">
        <f>Dane_baza!AU129</f>
        <v>265804</v>
      </c>
      <c r="M140" s="161">
        <f>Dane_baza!AV129</f>
        <v>1314396</v>
      </c>
      <c r="N140" s="161">
        <f>Dane_baza!AY129</f>
        <v>18503939</v>
      </c>
      <c r="O140" s="161">
        <f>Dane_baza!AZ129</f>
        <v>515783</v>
      </c>
      <c r="P140" s="161">
        <f>Dane_baza!AW129</f>
        <v>0</v>
      </c>
      <c r="Q140" s="161">
        <f>Dane_baza!AX129</f>
        <v>0</v>
      </c>
      <c r="R140" s="212">
        <f t="shared" si="13"/>
        <v>49950753</v>
      </c>
      <c r="S140" s="212">
        <f>Dane_baza!BU129</f>
        <v>41213366.549999997</v>
      </c>
      <c r="T140" s="212">
        <f>Dane_baza!BV129</f>
        <v>513434.67</v>
      </c>
      <c r="U140" s="212">
        <f>Dane_baza!BW129</f>
        <v>11223951.479999999</v>
      </c>
      <c r="V140" s="212">
        <f t="shared" si="11"/>
        <v>52950752.699999996</v>
      </c>
      <c r="W140" s="161">
        <f t="shared" si="12"/>
        <v>2999999.6999999955</v>
      </c>
      <c r="AA140" s="36"/>
    </row>
    <row r="141" spans="1:27" ht="14.45" x14ac:dyDescent="0.3">
      <c r="A141" s="197" t="s">
        <v>32</v>
      </c>
      <c r="B141" s="197" t="s">
        <v>168</v>
      </c>
      <c r="C141" s="197" t="s">
        <v>33</v>
      </c>
      <c r="D141" s="197" t="s">
        <v>34</v>
      </c>
      <c r="E141" s="197" t="s">
        <v>31</v>
      </c>
      <c r="F141" s="195" t="s">
        <v>3022</v>
      </c>
      <c r="G141" s="195" t="s">
        <v>169</v>
      </c>
      <c r="H141" s="161">
        <f>Dane_baza!AR130</f>
        <v>14804267</v>
      </c>
      <c r="I141" s="161">
        <f>Dane_baza!AS130</f>
        <v>161004</v>
      </c>
      <c r="J141" s="161">
        <f>Dane_baza!BX130</f>
        <v>709073</v>
      </c>
      <c r="K141" s="161">
        <f>Dane_baza!AT130</f>
        <v>15955442</v>
      </c>
      <c r="L141" s="161">
        <f>Dane_baza!AU130</f>
        <v>0</v>
      </c>
      <c r="M141" s="161">
        <f>Dane_baza!AV130</f>
        <v>670458</v>
      </c>
      <c r="N141" s="161">
        <f>Dane_baza!AY130</f>
        <v>14196386</v>
      </c>
      <c r="O141" s="161">
        <f>Dane_baza!AZ130</f>
        <v>431441</v>
      </c>
      <c r="P141" s="161">
        <f>Dane_baza!AW130</f>
        <v>0</v>
      </c>
      <c r="Q141" s="161">
        <f>Dane_baza!AX130</f>
        <v>0</v>
      </c>
      <c r="R141" s="212">
        <f t="shared" si="13"/>
        <v>46928071</v>
      </c>
      <c r="S141" s="212">
        <f>Dane_baza!BU130</f>
        <v>40939380.130000003</v>
      </c>
      <c r="T141" s="212">
        <f>Dane_baza!BV130</f>
        <v>121473.79</v>
      </c>
      <c r="U141" s="212">
        <f>Dane_baza!BW130</f>
        <v>8867217.0706364717</v>
      </c>
      <c r="V141" s="212">
        <f t="shared" si="11"/>
        <v>49928070.990636475</v>
      </c>
      <c r="W141" s="161">
        <f t="shared" si="12"/>
        <v>2999999.9906364754</v>
      </c>
      <c r="AA141" s="36"/>
    </row>
    <row r="142" spans="1:27" ht="14.45" x14ac:dyDescent="0.3">
      <c r="A142" s="197" t="s">
        <v>32</v>
      </c>
      <c r="B142" s="197" t="s">
        <v>168</v>
      </c>
      <c r="C142" s="197" t="s">
        <v>32</v>
      </c>
      <c r="D142" s="197" t="s">
        <v>34</v>
      </c>
      <c r="E142" s="197" t="s">
        <v>31</v>
      </c>
      <c r="F142" s="195" t="s">
        <v>3023</v>
      </c>
      <c r="G142" s="195" t="s">
        <v>170</v>
      </c>
      <c r="H142" s="161">
        <f>Dane_baza!AR131</f>
        <v>5162177</v>
      </c>
      <c r="I142" s="161">
        <f>Dane_baza!AS131</f>
        <v>115886</v>
      </c>
      <c r="J142" s="161">
        <f>Dane_baza!BX131</f>
        <v>233536</v>
      </c>
      <c r="K142" s="161">
        <f>Dane_baza!AT131</f>
        <v>3160386</v>
      </c>
      <c r="L142" s="161">
        <f>Dane_baza!AU131</f>
        <v>37862</v>
      </c>
      <c r="M142" s="161">
        <f>Dane_baza!AV131</f>
        <v>1129890</v>
      </c>
      <c r="N142" s="161">
        <f>Dane_baza!AY131</f>
        <v>5965424</v>
      </c>
      <c r="O142" s="161">
        <f>Dane_baza!AZ131</f>
        <v>116781</v>
      </c>
      <c r="P142" s="161">
        <f>Dane_baza!AW131</f>
        <v>0</v>
      </c>
      <c r="Q142" s="161">
        <f>Dane_baza!AX131</f>
        <v>0</v>
      </c>
      <c r="R142" s="212">
        <f t="shared" si="13"/>
        <v>15921942</v>
      </c>
      <c r="S142" s="212">
        <f>Dane_baza!BU131</f>
        <v>13474840.060000001</v>
      </c>
      <c r="T142" s="212">
        <f>Dane_baza!BV131</f>
        <v>217134.66</v>
      </c>
      <c r="U142" s="212">
        <f>Dane_baza!BW131</f>
        <v>3729967.2827999983</v>
      </c>
      <c r="V142" s="212">
        <f t="shared" si="11"/>
        <v>17421942.002799999</v>
      </c>
      <c r="W142" s="161">
        <f t="shared" si="12"/>
        <v>1500000.002799999</v>
      </c>
      <c r="AA142" s="36"/>
    </row>
    <row r="143" spans="1:27" ht="14.45" x14ac:dyDescent="0.3">
      <c r="A143" s="197" t="s">
        <v>32</v>
      </c>
      <c r="B143" s="197" t="s">
        <v>168</v>
      </c>
      <c r="C143" s="197" t="s">
        <v>37</v>
      </c>
      <c r="D143" s="197" t="s">
        <v>34</v>
      </c>
      <c r="E143" s="197" t="s">
        <v>31</v>
      </c>
      <c r="F143" s="195" t="s">
        <v>3024</v>
      </c>
      <c r="G143" s="195" t="s">
        <v>171</v>
      </c>
      <c r="H143" s="161">
        <f>Dane_baza!AR132</f>
        <v>12283364</v>
      </c>
      <c r="I143" s="161">
        <f>Dane_baza!AS132</f>
        <v>615915</v>
      </c>
      <c r="J143" s="161">
        <f>Dane_baza!BX132</f>
        <v>402133</v>
      </c>
      <c r="K143" s="161">
        <f>Dane_baza!AT132</f>
        <v>0</v>
      </c>
      <c r="L143" s="161">
        <f>Dane_baza!AU132</f>
        <v>0</v>
      </c>
      <c r="M143" s="161">
        <f>Dane_baza!AV132</f>
        <v>1390370</v>
      </c>
      <c r="N143" s="161">
        <f>Dane_baza!AY132</f>
        <v>5359758</v>
      </c>
      <c r="O143" s="161">
        <f>Dane_baza!AZ132</f>
        <v>251404</v>
      </c>
      <c r="P143" s="161">
        <f>Dane_baza!AW132</f>
        <v>0</v>
      </c>
      <c r="Q143" s="161">
        <f>Dane_baza!AX132</f>
        <v>0</v>
      </c>
      <c r="R143" s="212">
        <f t="shared" si="13"/>
        <v>20302944</v>
      </c>
      <c r="S143" s="212">
        <f>Dane_baza!BU132</f>
        <v>21818731.809999999</v>
      </c>
      <c r="T143" s="212">
        <f>Dane_baza!BV132</f>
        <v>226951.57</v>
      </c>
      <c r="U143" s="212">
        <f>Dane_baza!BW132</f>
        <v>0</v>
      </c>
      <c r="V143" s="212">
        <f t="shared" si="11"/>
        <v>22045683.379999999</v>
      </c>
      <c r="W143" s="161">
        <f t="shared" si="12"/>
        <v>1742739.379999999</v>
      </c>
      <c r="AA143" s="36"/>
    </row>
    <row r="144" spans="1:27" ht="14.45" x14ac:dyDescent="0.3">
      <c r="A144" s="197" t="s">
        <v>32</v>
      </c>
      <c r="B144" s="197" t="s">
        <v>168</v>
      </c>
      <c r="C144" s="197" t="s">
        <v>39</v>
      </c>
      <c r="D144" s="197" t="s">
        <v>36</v>
      </c>
      <c r="E144" s="197" t="s">
        <v>31</v>
      </c>
      <c r="F144" s="195" t="s">
        <v>3025</v>
      </c>
      <c r="G144" s="195" t="s">
        <v>172</v>
      </c>
      <c r="H144" s="161">
        <f>Dane_baza!AR133</f>
        <v>6312277</v>
      </c>
      <c r="I144" s="161">
        <f>Dane_baza!AS133</f>
        <v>358563</v>
      </c>
      <c r="J144" s="161">
        <f>Dane_baza!BX133</f>
        <v>260333</v>
      </c>
      <c r="K144" s="161">
        <f>Dane_baza!AT133</f>
        <v>1330636</v>
      </c>
      <c r="L144" s="161">
        <f>Dane_baza!AU133</f>
        <v>8705</v>
      </c>
      <c r="M144" s="161">
        <f>Dane_baza!AV133</f>
        <v>1065880</v>
      </c>
      <c r="N144" s="161">
        <f>Dane_baza!AY133</f>
        <v>8088695</v>
      </c>
      <c r="O144" s="161">
        <f>Dane_baza!AZ133</f>
        <v>173550</v>
      </c>
      <c r="P144" s="161">
        <f>Dane_baza!AW133</f>
        <v>0</v>
      </c>
      <c r="Q144" s="161">
        <f>Dane_baza!AX133</f>
        <v>0</v>
      </c>
      <c r="R144" s="212">
        <f t="shared" si="13"/>
        <v>17598639</v>
      </c>
      <c r="S144" s="212">
        <f>Dane_baza!BU133</f>
        <v>15858557.689999999</v>
      </c>
      <c r="T144" s="212">
        <f>Dane_baza!BV133</f>
        <v>363806.26</v>
      </c>
      <c r="U144" s="212">
        <f>Dane_baza!BW133</f>
        <v>2876274.6699999995</v>
      </c>
      <c r="V144" s="212">
        <f t="shared" ref="V144:V207" si="14">SUM(S144:U144)</f>
        <v>19098638.619999997</v>
      </c>
      <c r="W144" s="161">
        <f t="shared" ref="W144:W207" si="15">V144-R144</f>
        <v>1499999.6199999973</v>
      </c>
      <c r="AA144" s="36"/>
    </row>
    <row r="145" spans="1:27" ht="14.45" x14ac:dyDescent="0.3">
      <c r="A145" s="197" t="s">
        <v>32</v>
      </c>
      <c r="B145" s="197" t="s">
        <v>168</v>
      </c>
      <c r="C145" s="197" t="s">
        <v>42</v>
      </c>
      <c r="D145" s="197" t="s">
        <v>40</v>
      </c>
      <c r="E145" s="197" t="s">
        <v>31</v>
      </c>
      <c r="F145" s="195" t="s">
        <v>3026</v>
      </c>
      <c r="G145" s="195" t="s">
        <v>173</v>
      </c>
      <c r="H145" s="161">
        <f>Dane_baza!AR134</f>
        <v>7908368</v>
      </c>
      <c r="I145" s="161">
        <f>Dane_baza!AS134</f>
        <v>84794</v>
      </c>
      <c r="J145" s="161">
        <f>Dane_baza!BX134</f>
        <v>402136</v>
      </c>
      <c r="K145" s="161">
        <f>Dane_baza!AT134</f>
        <v>8501527</v>
      </c>
      <c r="L145" s="161">
        <f>Dane_baza!AU134</f>
        <v>508649</v>
      </c>
      <c r="M145" s="161">
        <f>Dane_baza!AV134</f>
        <v>329096</v>
      </c>
      <c r="N145" s="161">
        <f>Dane_baza!AY134</f>
        <v>7378245</v>
      </c>
      <c r="O145" s="161">
        <f>Dane_baza!AZ134</f>
        <v>230318</v>
      </c>
      <c r="P145" s="161">
        <f>Dane_baza!AW134</f>
        <v>0</v>
      </c>
      <c r="Q145" s="161">
        <f>Dane_baza!AX134</f>
        <v>0</v>
      </c>
      <c r="R145" s="212">
        <f t="shared" ref="R145:R208" si="16">SUM(H145:Q145)</f>
        <v>25343133</v>
      </c>
      <c r="S145" s="212">
        <f>Dane_baza!BU134</f>
        <v>21959200.530000001</v>
      </c>
      <c r="T145" s="212">
        <f>Dane_baza!BV134</f>
        <v>50658</v>
      </c>
      <c r="U145" s="212">
        <f>Dane_baza!BW134</f>
        <v>5833274.4660999998</v>
      </c>
      <c r="V145" s="212">
        <f t="shared" si="14"/>
        <v>27843132.996100001</v>
      </c>
      <c r="W145" s="161">
        <f t="shared" si="15"/>
        <v>2499999.996100001</v>
      </c>
      <c r="AA145" s="36"/>
    </row>
    <row r="146" spans="1:27" ht="14.45" x14ac:dyDescent="0.3">
      <c r="A146" s="197" t="s">
        <v>32</v>
      </c>
      <c r="B146" s="197" t="s">
        <v>168</v>
      </c>
      <c r="C146" s="197" t="s">
        <v>44</v>
      </c>
      <c r="D146" s="197" t="s">
        <v>40</v>
      </c>
      <c r="E146" s="197" t="s">
        <v>31</v>
      </c>
      <c r="F146" s="195" t="s">
        <v>3027</v>
      </c>
      <c r="G146" s="195" t="s">
        <v>174</v>
      </c>
      <c r="H146" s="161">
        <f>Dane_baza!AR135</f>
        <v>6386274</v>
      </c>
      <c r="I146" s="161">
        <f>Dane_baza!AS135</f>
        <v>206721</v>
      </c>
      <c r="J146" s="161">
        <f>Dane_baza!BX135</f>
        <v>329864</v>
      </c>
      <c r="K146" s="161">
        <f>Dane_baza!AT135</f>
        <v>4387131</v>
      </c>
      <c r="L146" s="161">
        <f>Dane_baza!AU135</f>
        <v>159788</v>
      </c>
      <c r="M146" s="161">
        <f>Dane_baza!AV135</f>
        <v>1200972</v>
      </c>
      <c r="N146" s="161">
        <f>Dane_baza!AY135</f>
        <v>9380781</v>
      </c>
      <c r="O146" s="161">
        <f>Dane_baza!AZ135</f>
        <v>181660</v>
      </c>
      <c r="P146" s="161">
        <f>Dane_baza!AW135</f>
        <v>0</v>
      </c>
      <c r="Q146" s="161">
        <f>Dane_baza!AX135</f>
        <v>0</v>
      </c>
      <c r="R146" s="212">
        <f t="shared" si="16"/>
        <v>22233191</v>
      </c>
      <c r="S146" s="212">
        <f>Dane_baza!BU135</f>
        <v>17100941.949999999</v>
      </c>
      <c r="T146" s="212">
        <f>Dane_baza!BV135</f>
        <v>106591.71</v>
      </c>
      <c r="U146" s="212">
        <f>Dane_baza!BW135</f>
        <v>7025656.9399999995</v>
      </c>
      <c r="V146" s="212">
        <f t="shared" si="14"/>
        <v>24233190.600000001</v>
      </c>
      <c r="W146" s="161">
        <f t="shared" si="15"/>
        <v>1999999.6000000015</v>
      </c>
      <c r="AA146" s="36"/>
    </row>
    <row r="147" spans="1:27" ht="14.45" x14ac:dyDescent="0.3">
      <c r="A147" s="197" t="s">
        <v>32</v>
      </c>
      <c r="B147" s="197" t="s">
        <v>168</v>
      </c>
      <c r="C147" s="197" t="s">
        <v>51</v>
      </c>
      <c r="D147" s="197" t="s">
        <v>36</v>
      </c>
      <c r="E147" s="197" t="s">
        <v>31</v>
      </c>
      <c r="F147" s="195" t="s">
        <v>3028</v>
      </c>
      <c r="G147" s="195" t="s">
        <v>175</v>
      </c>
      <c r="H147" s="161">
        <f>Dane_baza!AR136</f>
        <v>6086034</v>
      </c>
      <c r="I147" s="161">
        <f>Dane_baza!AS136</f>
        <v>152577</v>
      </c>
      <c r="J147" s="161">
        <f>Dane_baza!BX136</f>
        <v>247293</v>
      </c>
      <c r="K147" s="161">
        <f>Dane_baza!AT136</f>
        <v>3348062</v>
      </c>
      <c r="L147" s="161">
        <f>Dane_baza!AU136</f>
        <v>0</v>
      </c>
      <c r="M147" s="161">
        <f>Dane_baza!AV136</f>
        <v>1356397</v>
      </c>
      <c r="N147" s="161">
        <f>Dane_baza!AY136</f>
        <v>5150891</v>
      </c>
      <c r="O147" s="161">
        <f>Dane_baza!AZ136</f>
        <v>124891</v>
      </c>
      <c r="P147" s="161">
        <f>Dane_baza!AW136</f>
        <v>0</v>
      </c>
      <c r="Q147" s="161">
        <f>Dane_baza!AX136</f>
        <v>0</v>
      </c>
      <c r="R147" s="212">
        <f t="shared" si="16"/>
        <v>16466145</v>
      </c>
      <c r="S147" s="212">
        <f>Dane_baza!BU136</f>
        <v>14126829.960000001</v>
      </c>
      <c r="T147" s="212">
        <f>Dane_baza!BV136</f>
        <v>205765.54</v>
      </c>
      <c r="U147" s="212">
        <f>Dane_baza!BW136</f>
        <v>3633549.5012999997</v>
      </c>
      <c r="V147" s="212">
        <f t="shared" si="14"/>
        <v>17966145.0013</v>
      </c>
      <c r="W147" s="161">
        <f t="shared" si="15"/>
        <v>1500000.0012999997</v>
      </c>
      <c r="AA147" s="36"/>
    </row>
    <row r="148" spans="1:27" ht="14.45" x14ac:dyDescent="0.3">
      <c r="A148" s="197" t="s">
        <v>32</v>
      </c>
      <c r="B148" s="197" t="s">
        <v>168</v>
      </c>
      <c r="C148" s="197" t="s">
        <v>75</v>
      </c>
      <c r="D148" s="197" t="s">
        <v>36</v>
      </c>
      <c r="E148" s="197" t="s">
        <v>31</v>
      </c>
      <c r="F148" s="195" t="s">
        <v>3029</v>
      </c>
      <c r="G148" s="195" t="s">
        <v>176</v>
      </c>
      <c r="H148" s="161">
        <f>Dane_baza!AR137</f>
        <v>6829240</v>
      </c>
      <c r="I148" s="161">
        <f>Dane_baza!AS137</f>
        <v>51168</v>
      </c>
      <c r="J148" s="161">
        <f>Dane_baza!BX137</f>
        <v>300083</v>
      </c>
      <c r="K148" s="161">
        <f>Dane_baza!AT137</f>
        <v>3302546</v>
      </c>
      <c r="L148" s="161">
        <f>Dane_baza!AU137</f>
        <v>104255</v>
      </c>
      <c r="M148" s="161">
        <f>Dane_baza!AV137</f>
        <v>419151</v>
      </c>
      <c r="N148" s="161">
        <f>Dane_baza!AY137</f>
        <v>7797583</v>
      </c>
      <c r="O148" s="161">
        <f>Dane_baza!AZ137</f>
        <v>113537</v>
      </c>
      <c r="P148" s="161">
        <f>Dane_baza!AW137</f>
        <v>0</v>
      </c>
      <c r="Q148" s="161">
        <f>Dane_baza!AX137</f>
        <v>0</v>
      </c>
      <c r="R148" s="212">
        <f t="shared" si="16"/>
        <v>18917563</v>
      </c>
      <c r="S148" s="212">
        <f>Dane_baza!BU137</f>
        <v>15550285.02</v>
      </c>
      <c r="T148" s="212">
        <f>Dane_baza!BV137</f>
        <v>45811.1</v>
      </c>
      <c r="U148" s="212">
        <f>Dane_baza!BW137</f>
        <v>4821466.8000000007</v>
      </c>
      <c r="V148" s="212">
        <f t="shared" si="14"/>
        <v>20417562.920000002</v>
      </c>
      <c r="W148" s="161">
        <f t="shared" si="15"/>
        <v>1499999.9200000018</v>
      </c>
      <c r="AA148" s="36"/>
    </row>
    <row r="149" spans="1:27" ht="14.45" x14ac:dyDescent="0.3">
      <c r="A149" s="197" t="s">
        <v>32</v>
      </c>
      <c r="B149" s="197" t="s">
        <v>177</v>
      </c>
      <c r="C149" s="197" t="s">
        <v>33</v>
      </c>
      <c r="D149" s="197" t="s">
        <v>40</v>
      </c>
      <c r="E149" s="197" t="s">
        <v>31</v>
      </c>
      <c r="F149" s="195" t="s">
        <v>3030</v>
      </c>
      <c r="G149" s="195" t="s">
        <v>178</v>
      </c>
      <c r="H149" s="161">
        <f>Dane_baza!AR138</f>
        <v>26676995</v>
      </c>
      <c r="I149" s="161">
        <f>Dane_baza!AS138</f>
        <v>3327175</v>
      </c>
      <c r="J149" s="161">
        <f>Dane_baza!BX138</f>
        <v>861206</v>
      </c>
      <c r="K149" s="161">
        <f>Dane_baza!AT138</f>
        <v>0</v>
      </c>
      <c r="L149" s="161">
        <f>Dane_baza!AU138</f>
        <v>9032</v>
      </c>
      <c r="M149" s="161">
        <f>Dane_baza!AV138</f>
        <v>658151</v>
      </c>
      <c r="N149" s="161">
        <f>Dane_baza!AY138</f>
        <v>20492011</v>
      </c>
      <c r="O149" s="161">
        <f>Dane_baza!AZ138</f>
        <v>759077</v>
      </c>
      <c r="P149" s="161">
        <f>Dane_baza!AW138</f>
        <v>0</v>
      </c>
      <c r="Q149" s="161">
        <f>Dane_baza!AX138</f>
        <v>0</v>
      </c>
      <c r="R149" s="212">
        <f t="shared" si="16"/>
        <v>52783647</v>
      </c>
      <c r="S149" s="212">
        <f>Dane_baza!BU138</f>
        <v>51594983.329999998</v>
      </c>
      <c r="T149" s="212">
        <f>Dane_baza!BV138</f>
        <v>7522701.3099999996</v>
      </c>
      <c r="U149" s="212">
        <f>Dane_baza!BW138</f>
        <v>0</v>
      </c>
      <c r="V149" s="212">
        <f t="shared" si="14"/>
        <v>59117684.640000001</v>
      </c>
      <c r="W149" s="161">
        <f t="shared" si="15"/>
        <v>6334037.6400000006</v>
      </c>
      <c r="AA149" s="36"/>
    </row>
    <row r="150" spans="1:27" ht="14.45" x14ac:dyDescent="0.3">
      <c r="A150" s="197" t="s">
        <v>32</v>
      </c>
      <c r="B150" s="197" t="s">
        <v>177</v>
      </c>
      <c r="C150" s="197" t="s">
        <v>32</v>
      </c>
      <c r="D150" s="197" t="s">
        <v>36</v>
      </c>
      <c r="E150" s="197" t="s">
        <v>31</v>
      </c>
      <c r="F150" s="195" t="s">
        <v>3031</v>
      </c>
      <c r="G150" s="195" t="s">
        <v>179</v>
      </c>
      <c r="H150" s="161">
        <f>Dane_baza!AR139</f>
        <v>7645941</v>
      </c>
      <c r="I150" s="161">
        <f>Dane_baza!AS139</f>
        <v>99432</v>
      </c>
      <c r="J150" s="161">
        <f>Dane_baza!BX139</f>
        <v>450148</v>
      </c>
      <c r="K150" s="161">
        <f>Dane_baza!AT139</f>
        <v>10314267</v>
      </c>
      <c r="L150" s="161">
        <f>Dane_baza!AU139</f>
        <v>0</v>
      </c>
      <c r="M150" s="161">
        <f>Dane_baza!AV139</f>
        <v>624842</v>
      </c>
      <c r="N150" s="161">
        <f>Dane_baza!AY139</f>
        <v>11375053</v>
      </c>
      <c r="O150" s="161">
        <f>Dane_baza!AZ139</f>
        <v>290331</v>
      </c>
      <c r="P150" s="161">
        <f>Dane_baza!AW139</f>
        <v>0</v>
      </c>
      <c r="Q150" s="161">
        <f>Dane_baza!AX139</f>
        <v>0</v>
      </c>
      <c r="R150" s="212">
        <f t="shared" si="16"/>
        <v>30800014</v>
      </c>
      <c r="S150" s="212">
        <f>Dane_baza!BU139</f>
        <v>21558923.68</v>
      </c>
      <c r="T150" s="212">
        <f>Dane_baza!BV139</f>
        <v>230615.5</v>
      </c>
      <c r="U150" s="212">
        <f>Dane_baza!BW139</f>
        <v>11010474.814614156</v>
      </c>
      <c r="V150" s="212">
        <f t="shared" si="14"/>
        <v>32800013.994614154</v>
      </c>
      <c r="W150" s="161">
        <f t="shared" si="15"/>
        <v>1999999.9946141541</v>
      </c>
      <c r="AA150" s="36"/>
    </row>
    <row r="151" spans="1:27" ht="14.45" x14ac:dyDescent="0.3">
      <c r="A151" s="197" t="s">
        <v>32</v>
      </c>
      <c r="B151" s="197" t="s">
        <v>177</v>
      </c>
      <c r="C151" s="197" t="s">
        <v>37</v>
      </c>
      <c r="D151" s="197" t="s">
        <v>40</v>
      </c>
      <c r="E151" s="197" t="s">
        <v>31</v>
      </c>
      <c r="F151" s="195" t="s">
        <v>3032</v>
      </c>
      <c r="G151" s="195" t="s">
        <v>180</v>
      </c>
      <c r="H151" s="161">
        <f>Dane_baza!AR140</f>
        <v>28928803</v>
      </c>
      <c r="I151" s="161">
        <f>Dane_baza!AS140</f>
        <v>564496</v>
      </c>
      <c r="J151" s="161">
        <f>Dane_baza!BX140</f>
        <v>1214946</v>
      </c>
      <c r="K151" s="161">
        <f>Dane_baza!AT140</f>
        <v>14086174</v>
      </c>
      <c r="L151" s="161">
        <f>Dane_baza!AU140</f>
        <v>43108</v>
      </c>
      <c r="M151" s="161">
        <f>Dane_baza!AV140</f>
        <v>1065662</v>
      </c>
      <c r="N151" s="161">
        <f>Dane_baza!AY140</f>
        <v>28364693</v>
      </c>
      <c r="O151" s="161">
        <f>Dane_baza!AZ140</f>
        <v>999127</v>
      </c>
      <c r="P151" s="161">
        <f>Dane_baza!AW140</f>
        <v>0</v>
      </c>
      <c r="Q151" s="161">
        <f>Dane_baza!AX140</f>
        <v>0</v>
      </c>
      <c r="R151" s="212">
        <f t="shared" si="16"/>
        <v>75267009</v>
      </c>
      <c r="S151" s="212">
        <f>Dane_baza!BU140</f>
        <v>69619117.890000001</v>
      </c>
      <c r="T151" s="212">
        <f>Dane_baza!BV140</f>
        <v>425107.54</v>
      </c>
      <c r="U151" s="212">
        <f>Dane_baza!BW140</f>
        <v>10274174.23</v>
      </c>
      <c r="V151" s="212">
        <f t="shared" si="14"/>
        <v>80318399.660000011</v>
      </c>
      <c r="W151" s="161">
        <f t="shared" si="15"/>
        <v>5051390.6600000113</v>
      </c>
      <c r="AA151" s="36"/>
    </row>
    <row r="152" spans="1:27" ht="14.45" x14ac:dyDescent="0.3">
      <c r="A152" s="197" t="s">
        <v>32</v>
      </c>
      <c r="B152" s="197" t="s">
        <v>181</v>
      </c>
      <c r="C152" s="197" t="s">
        <v>33</v>
      </c>
      <c r="D152" s="197" t="s">
        <v>36</v>
      </c>
      <c r="E152" s="197" t="s">
        <v>31</v>
      </c>
      <c r="F152" s="195" t="s">
        <v>3033</v>
      </c>
      <c r="G152" s="195" t="s">
        <v>182</v>
      </c>
      <c r="H152" s="161">
        <f>Dane_baza!AR141</f>
        <v>57795525</v>
      </c>
      <c r="I152" s="161">
        <f>Dane_baza!AS141</f>
        <v>556130</v>
      </c>
      <c r="J152" s="161">
        <f>Dane_baza!BX141</f>
        <v>1980583</v>
      </c>
      <c r="K152" s="161">
        <f>Dane_baza!AT141</f>
        <v>0</v>
      </c>
      <c r="L152" s="161">
        <f>Dane_baza!AU141</f>
        <v>0</v>
      </c>
      <c r="M152" s="161">
        <f>Dane_baza!AV141</f>
        <v>978270</v>
      </c>
      <c r="N152" s="161">
        <f>Dane_baza!AY141</f>
        <v>45954075</v>
      </c>
      <c r="O152" s="161">
        <f>Dane_baza!AZ141</f>
        <v>1287836</v>
      </c>
      <c r="P152" s="161">
        <f>Dane_baza!AW141</f>
        <v>0</v>
      </c>
      <c r="Q152" s="161">
        <f>Dane_baza!AX141</f>
        <v>0</v>
      </c>
      <c r="R152" s="212">
        <f t="shared" si="16"/>
        <v>108552419</v>
      </c>
      <c r="S152" s="212">
        <f>Dane_baza!BU141</f>
        <v>103705701.14</v>
      </c>
      <c r="T152" s="212">
        <f>Dane_baza!BV141</f>
        <v>1044997.66</v>
      </c>
      <c r="U152" s="212">
        <f>Dane_baza!BW141</f>
        <v>9995888.4399999995</v>
      </c>
      <c r="V152" s="212">
        <f t="shared" si="14"/>
        <v>114746587.23999999</v>
      </c>
      <c r="W152" s="161">
        <f t="shared" si="15"/>
        <v>6194168.2399999946</v>
      </c>
      <c r="AA152" s="36"/>
    </row>
    <row r="153" spans="1:27" ht="14.45" x14ac:dyDescent="0.3">
      <c r="A153" s="197" t="s">
        <v>32</v>
      </c>
      <c r="B153" s="197" t="s">
        <v>181</v>
      </c>
      <c r="C153" s="197" t="s">
        <v>32</v>
      </c>
      <c r="D153" s="197" t="s">
        <v>36</v>
      </c>
      <c r="E153" s="197" t="s">
        <v>31</v>
      </c>
      <c r="F153" s="195" t="s">
        <v>3034</v>
      </c>
      <c r="G153" s="195" t="s">
        <v>183</v>
      </c>
      <c r="H153" s="161">
        <f>Dane_baza!AR142</f>
        <v>114457683</v>
      </c>
      <c r="I153" s="161">
        <f>Dane_baza!AS142</f>
        <v>5776789</v>
      </c>
      <c r="J153" s="161">
        <f>Dane_baza!BX142</f>
        <v>3772249</v>
      </c>
      <c r="K153" s="161">
        <f>Dane_baza!AT142</f>
        <v>0</v>
      </c>
      <c r="L153" s="161">
        <f>Dane_baza!AU142</f>
        <v>0</v>
      </c>
      <c r="M153" s="161">
        <f>Dane_baza!AV142</f>
        <v>2128300</v>
      </c>
      <c r="N153" s="161">
        <f>Dane_baza!AY142</f>
        <v>88703499</v>
      </c>
      <c r="O153" s="161">
        <f>Dane_baza!AZ142</f>
        <v>2517282</v>
      </c>
      <c r="P153" s="161">
        <f>Dane_baza!AW142</f>
        <v>0</v>
      </c>
      <c r="Q153" s="161">
        <f>Dane_baza!AX142</f>
        <v>0</v>
      </c>
      <c r="R153" s="212">
        <f t="shared" si="16"/>
        <v>217355802</v>
      </c>
      <c r="S153" s="212">
        <f>Dane_baza!BU142</f>
        <v>195875962.63</v>
      </c>
      <c r="T153" s="212">
        <f>Dane_baza!BV142</f>
        <v>8195272.3399999999</v>
      </c>
      <c r="U153" s="212">
        <f>Dane_baza!BW142</f>
        <v>24086012.84</v>
      </c>
      <c r="V153" s="212">
        <f t="shared" si="14"/>
        <v>228157247.81</v>
      </c>
      <c r="W153" s="161">
        <f t="shared" si="15"/>
        <v>10801445.810000002</v>
      </c>
      <c r="AA153" s="36"/>
    </row>
    <row r="154" spans="1:27" ht="14.45" x14ac:dyDescent="0.3">
      <c r="A154" s="197" t="s">
        <v>32</v>
      </c>
      <c r="B154" s="197" t="s">
        <v>181</v>
      </c>
      <c r="C154" s="197" t="s">
        <v>37</v>
      </c>
      <c r="D154" s="197" t="s">
        <v>36</v>
      </c>
      <c r="E154" s="197" t="s">
        <v>31</v>
      </c>
      <c r="F154" s="195" t="s">
        <v>3035</v>
      </c>
      <c r="G154" s="195" t="s">
        <v>184</v>
      </c>
      <c r="H154" s="161">
        <f>Dane_baza!AR143</f>
        <v>4089114</v>
      </c>
      <c r="I154" s="161">
        <f>Dane_baza!AS143</f>
        <v>95062</v>
      </c>
      <c r="J154" s="161">
        <f>Dane_baza!BX143</f>
        <v>181591</v>
      </c>
      <c r="K154" s="161">
        <f>Dane_baza!AT143</f>
        <v>2244068</v>
      </c>
      <c r="L154" s="161">
        <f>Dane_baza!AU143</f>
        <v>0</v>
      </c>
      <c r="M154" s="161">
        <f>Dane_baza!AV143</f>
        <v>744198</v>
      </c>
      <c r="N154" s="161">
        <f>Dane_baza!AY143</f>
        <v>6095828</v>
      </c>
      <c r="O154" s="161">
        <f>Dane_baza!AZ143</f>
        <v>134623</v>
      </c>
      <c r="P154" s="161">
        <f>Dane_baza!AW143</f>
        <v>0</v>
      </c>
      <c r="Q154" s="161">
        <f>Dane_baza!AX143</f>
        <v>0</v>
      </c>
      <c r="R154" s="212">
        <f t="shared" si="16"/>
        <v>13584484</v>
      </c>
      <c r="S154" s="212">
        <f>Dane_baza!BU143</f>
        <v>9992088.4700000007</v>
      </c>
      <c r="T154" s="212">
        <f>Dane_baza!BV143</f>
        <v>60911.02</v>
      </c>
      <c r="U154" s="212">
        <f>Dane_baza!BW143</f>
        <v>4531484.16</v>
      </c>
      <c r="V154" s="212">
        <f t="shared" si="14"/>
        <v>14584483.65</v>
      </c>
      <c r="W154" s="161">
        <f t="shared" si="15"/>
        <v>999999.65000000037</v>
      </c>
      <c r="AA154" s="36"/>
    </row>
    <row r="155" spans="1:27" ht="14.45" x14ac:dyDescent="0.3">
      <c r="A155" s="197" t="s">
        <v>32</v>
      </c>
      <c r="B155" s="197" t="s">
        <v>181</v>
      </c>
      <c r="C155" s="197" t="s">
        <v>39</v>
      </c>
      <c r="D155" s="197" t="s">
        <v>40</v>
      </c>
      <c r="E155" s="197" t="s">
        <v>31</v>
      </c>
      <c r="F155" s="195" t="s">
        <v>3036</v>
      </c>
      <c r="G155" s="195" t="s">
        <v>185</v>
      </c>
      <c r="H155" s="161">
        <f>Dane_baza!AR144</f>
        <v>73972087</v>
      </c>
      <c r="I155" s="161">
        <f>Dane_baza!AS144</f>
        <v>10561115</v>
      </c>
      <c r="J155" s="161">
        <f>Dane_baza!BX144</f>
        <v>2218371</v>
      </c>
      <c r="K155" s="161">
        <f>Dane_baza!AT144</f>
        <v>0</v>
      </c>
      <c r="L155" s="161">
        <f>Dane_baza!AU144</f>
        <v>0</v>
      </c>
      <c r="M155" s="161">
        <f>Dane_baza!AV144</f>
        <v>1805761</v>
      </c>
      <c r="N155" s="161">
        <f>Dane_baza!AY144</f>
        <v>51947166</v>
      </c>
      <c r="O155" s="161">
        <f>Dane_baza!AZ144</f>
        <v>1800376</v>
      </c>
      <c r="P155" s="161">
        <f>Dane_baza!AW144</f>
        <v>0</v>
      </c>
      <c r="Q155" s="161">
        <f>Dane_baza!AX144</f>
        <v>-3531822</v>
      </c>
      <c r="R155" s="212">
        <f t="shared" si="16"/>
        <v>138773054</v>
      </c>
      <c r="S155" s="212">
        <f>Dane_baza!BU144</f>
        <v>128869729.25</v>
      </c>
      <c r="T155" s="212">
        <f>Dane_baza!BV144</f>
        <v>11291055.25</v>
      </c>
      <c r="U155" s="212">
        <f>Dane_baza!BW144</f>
        <v>2612269.4600000083</v>
      </c>
      <c r="V155" s="212">
        <f t="shared" si="14"/>
        <v>142773053.96000001</v>
      </c>
      <c r="W155" s="161">
        <f t="shared" si="15"/>
        <v>3999999.9600000083</v>
      </c>
      <c r="AA155" s="36"/>
    </row>
    <row r="156" spans="1:27" ht="14.45" x14ac:dyDescent="0.3">
      <c r="A156" s="197" t="s">
        <v>32</v>
      </c>
      <c r="B156" s="197" t="s">
        <v>181</v>
      </c>
      <c r="C156" s="197" t="s">
        <v>42</v>
      </c>
      <c r="D156" s="197" t="s">
        <v>36</v>
      </c>
      <c r="E156" s="197" t="s">
        <v>31</v>
      </c>
      <c r="F156" s="195" t="s">
        <v>3037</v>
      </c>
      <c r="G156" s="195" t="s">
        <v>186</v>
      </c>
      <c r="H156" s="161">
        <f>Dane_baza!AR145</f>
        <v>112230149</v>
      </c>
      <c r="I156" s="161">
        <f>Dane_baza!AS145</f>
        <v>56754582</v>
      </c>
      <c r="J156" s="161">
        <f>Dane_baza!BX145</f>
        <v>2682460</v>
      </c>
      <c r="K156" s="161">
        <f>Dane_baza!AT145</f>
        <v>0</v>
      </c>
      <c r="L156" s="161">
        <f>Dane_baza!AU145</f>
        <v>0</v>
      </c>
      <c r="M156" s="161">
        <f>Dane_baza!AV145</f>
        <v>1472482</v>
      </c>
      <c r="N156" s="161">
        <f>Dane_baza!AY145</f>
        <v>53817794</v>
      </c>
      <c r="O156" s="161">
        <f>Dane_baza!AZ145</f>
        <v>2256146</v>
      </c>
      <c r="P156" s="161">
        <f>Dane_baza!AW145</f>
        <v>0</v>
      </c>
      <c r="Q156" s="161">
        <f>Dane_baza!AX145</f>
        <v>-54863030</v>
      </c>
      <c r="R156" s="212">
        <f t="shared" si="16"/>
        <v>174350583</v>
      </c>
      <c r="S156" s="212">
        <f>Dane_baza!BU145</f>
        <v>99328254.069999993</v>
      </c>
      <c r="T156" s="212">
        <f>Dane_baza!BV145</f>
        <v>76765835.219999999</v>
      </c>
      <c r="U156" s="212">
        <f>Dane_baza!BW145</f>
        <v>1756493.7179198265</v>
      </c>
      <c r="V156" s="212">
        <f t="shared" si="14"/>
        <v>177850583.00791982</v>
      </c>
      <c r="W156" s="161">
        <f t="shared" si="15"/>
        <v>3500000.0079198182</v>
      </c>
      <c r="AA156" s="36"/>
    </row>
    <row r="157" spans="1:27" ht="14.45" x14ac:dyDescent="0.3">
      <c r="A157" s="197" t="s">
        <v>32</v>
      </c>
      <c r="B157" s="197" t="s">
        <v>181</v>
      </c>
      <c r="C157" s="197" t="s">
        <v>44</v>
      </c>
      <c r="D157" s="197" t="s">
        <v>36</v>
      </c>
      <c r="E157" s="197" t="s">
        <v>31</v>
      </c>
      <c r="F157" s="195" t="s">
        <v>3038</v>
      </c>
      <c r="G157" s="195" t="s">
        <v>187</v>
      </c>
      <c r="H157" s="161">
        <f>Dane_baza!AR146</f>
        <v>4405319</v>
      </c>
      <c r="I157" s="161">
        <f>Dane_baza!AS146</f>
        <v>62365</v>
      </c>
      <c r="J157" s="161">
        <f>Dane_baza!BX146</f>
        <v>219485</v>
      </c>
      <c r="K157" s="161">
        <f>Dane_baza!AT146</f>
        <v>1694650</v>
      </c>
      <c r="L157" s="161">
        <f>Dane_baza!AU146</f>
        <v>0</v>
      </c>
      <c r="M157" s="161">
        <f>Dane_baza!AV146</f>
        <v>248781</v>
      </c>
      <c r="N157" s="161">
        <f>Dane_baza!AY146</f>
        <v>5396593</v>
      </c>
      <c r="O157" s="161">
        <f>Dane_baza!AZ146</f>
        <v>150842</v>
      </c>
      <c r="P157" s="161">
        <f>Dane_baza!AW146</f>
        <v>0</v>
      </c>
      <c r="Q157" s="161">
        <f>Dane_baza!AX146</f>
        <v>0</v>
      </c>
      <c r="R157" s="212">
        <f t="shared" si="16"/>
        <v>12178035</v>
      </c>
      <c r="S157" s="212">
        <f>Dane_baza!BU146</f>
        <v>11589924.029999999</v>
      </c>
      <c r="T157" s="212">
        <f>Dane_baza!BV146</f>
        <v>521995.23</v>
      </c>
      <c r="U157" s="212">
        <f>Dane_baza!BW146</f>
        <v>1066115.6500000004</v>
      </c>
      <c r="V157" s="212">
        <f t="shared" si="14"/>
        <v>13178034.91</v>
      </c>
      <c r="W157" s="161">
        <f t="shared" si="15"/>
        <v>999999.91000000015</v>
      </c>
      <c r="AA157" s="36"/>
    </row>
    <row r="158" spans="1:27" ht="14.45" x14ac:dyDescent="0.3">
      <c r="A158" s="197" t="s">
        <v>32</v>
      </c>
      <c r="B158" s="197" t="s">
        <v>181</v>
      </c>
      <c r="C158" s="197" t="s">
        <v>51</v>
      </c>
      <c r="D158" s="197" t="s">
        <v>40</v>
      </c>
      <c r="E158" s="197" t="s">
        <v>31</v>
      </c>
      <c r="F158" s="195" t="s">
        <v>3039</v>
      </c>
      <c r="G158" s="195" t="s">
        <v>188</v>
      </c>
      <c r="H158" s="161">
        <f>Dane_baza!AR147</f>
        <v>19575484</v>
      </c>
      <c r="I158" s="161">
        <f>Dane_baza!AS147</f>
        <v>1025840</v>
      </c>
      <c r="J158" s="161">
        <f>Dane_baza!BX147</f>
        <v>714761</v>
      </c>
      <c r="K158" s="161">
        <f>Dane_baza!AT147</f>
        <v>1492677</v>
      </c>
      <c r="L158" s="161">
        <f>Dane_baza!AU147</f>
        <v>69133</v>
      </c>
      <c r="M158" s="161">
        <f>Dane_baza!AV147</f>
        <v>1153433</v>
      </c>
      <c r="N158" s="161">
        <f>Dane_baza!AY147</f>
        <v>26748093</v>
      </c>
      <c r="O158" s="161">
        <f>Dane_baza!AZ147</f>
        <v>567686</v>
      </c>
      <c r="P158" s="161">
        <f>Dane_baza!AW147</f>
        <v>0</v>
      </c>
      <c r="Q158" s="161">
        <f>Dane_baza!AX147</f>
        <v>0</v>
      </c>
      <c r="R158" s="212">
        <f t="shared" si="16"/>
        <v>51347107</v>
      </c>
      <c r="S158" s="212">
        <f>Dane_baza!BU147</f>
        <v>43583560.840000004</v>
      </c>
      <c r="T158" s="212">
        <f>Dane_baza!BV147</f>
        <v>1234133.06</v>
      </c>
      <c r="U158" s="212">
        <f>Dane_baza!BW147</f>
        <v>9529412.6400000006</v>
      </c>
      <c r="V158" s="212">
        <f t="shared" si="14"/>
        <v>54347106.540000007</v>
      </c>
      <c r="W158" s="161">
        <f t="shared" si="15"/>
        <v>2999999.5400000066</v>
      </c>
      <c r="AA158" s="36"/>
    </row>
    <row r="159" spans="1:27" ht="14.45" x14ac:dyDescent="0.3">
      <c r="A159" s="197" t="s">
        <v>32</v>
      </c>
      <c r="B159" s="197" t="s">
        <v>181</v>
      </c>
      <c r="C159" s="197" t="s">
        <v>75</v>
      </c>
      <c r="D159" s="197" t="s">
        <v>40</v>
      </c>
      <c r="E159" s="197" t="s">
        <v>31</v>
      </c>
      <c r="F159" s="195" t="s">
        <v>3040</v>
      </c>
      <c r="G159" s="195" t="s">
        <v>189</v>
      </c>
      <c r="H159" s="161">
        <f>Dane_baza!AR148</f>
        <v>79713899</v>
      </c>
      <c r="I159" s="161">
        <f>Dane_baza!AS148</f>
        <v>5252570</v>
      </c>
      <c r="J159" s="161">
        <f>Dane_baza!BX148</f>
        <v>2667965</v>
      </c>
      <c r="K159" s="161">
        <f>Dane_baza!AT148</f>
        <v>0</v>
      </c>
      <c r="L159" s="161">
        <f>Dane_baza!AU148</f>
        <v>0</v>
      </c>
      <c r="M159" s="161">
        <f>Dane_baza!AV148</f>
        <v>1896261</v>
      </c>
      <c r="N159" s="161">
        <f>Dane_baza!AY148</f>
        <v>59880779</v>
      </c>
      <c r="O159" s="161">
        <f>Dane_baza!AZ148</f>
        <v>2348598</v>
      </c>
      <c r="P159" s="161">
        <f>Dane_baza!AW148</f>
        <v>0</v>
      </c>
      <c r="Q159" s="161">
        <f>Dane_baza!AX148</f>
        <v>-832154</v>
      </c>
      <c r="R159" s="212">
        <f t="shared" si="16"/>
        <v>150927918</v>
      </c>
      <c r="S159" s="212">
        <f>Dane_baza!BU148</f>
        <v>138446822.25</v>
      </c>
      <c r="T159" s="212">
        <f>Dane_baza!BV148</f>
        <v>4904605.3</v>
      </c>
      <c r="U159" s="212">
        <f>Dane_baza!BW148</f>
        <v>11576490.448614066</v>
      </c>
      <c r="V159" s="212">
        <f t="shared" si="14"/>
        <v>154927917.99861407</v>
      </c>
      <c r="W159" s="161">
        <f t="shared" si="15"/>
        <v>3999999.9986140728</v>
      </c>
      <c r="AA159" s="36"/>
    </row>
    <row r="160" spans="1:27" ht="14.45" x14ac:dyDescent="0.3">
      <c r="A160" s="197" t="s">
        <v>32</v>
      </c>
      <c r="B160" s="197" t="s">
        <v>181</v>
      </c>
      <c r="C160" s="197" t="s">
        <v>77</v>
      </c>
      <c r="D160" s="197" t="s">
        <v>36</v>
      </c>
      <c r="E160" s="197" t="s">
        <v>31</v>
      </c>
      <c r="F160" s="195" t="s">
        <v>3041</v>
      </c>
      <c r="G160" s="195" t="s">
        <v>190</v>
      </c>
      <c r="H160" s="161">
        <f>Dane_baza!AR149</f>
        <v>32090369</v>
      </c>
      <c r="I160" s="161">
        <f>Dane_baza!AS149</f>
        <v>1930273</v>
      </c>
      <c r="J160" s="161">
        <f>Dane_baza!BX149</f>
        <v>1056315</v>
      </c>
      <c r="K160" s="161">
        <f>Dane_baza!AT149</f>
        <v>349909</v>
      </c>
      <c r="L160" s="161">
        <f>Dane_baza!AU149</f>
        <v>0</v>
      </c>
      <c r="M160" s="161">
        <f>Dane_baza!AV149</f>
        <v>559851</v>
      </c>
      <c r="N160" s="161">
        <f>Dane_baza!AY149</f>
        <v>24333656</v>
      </c>
      <c r="O160" s="161">
        <f>Dane_baza!AZ149</f>
        <v>601747</v>
      </c>
      <c r="P160" s="161">
        <f>Dane_baza!AW149</f>
        <v>0</v>
      </c>
      <c r="Q160" s="161">
        <f>Dane_baza!AX149</f>
        <v>0</v>
      </c>
      <c r="R160" s="212">
        <f t="shared" si="16"/>
        <v>60922120</v>
      </c>
      <c r="S160" s="212">
        <f>Dane_baza!BU149</f>
        <v>56759363.82</v>
      </c>
      <c r="T160" s="212">
        <f>Dane_baza!BV149</f>
        <v>3068268.1</v>
      </c>
      <c r="U160" s="212">
        <f>Dane_baza!BW149</f>
        <v>4094487.739999997</v>
      </c>
      <c r="V160" s="212">
        <f t="shared" si="14"/>
        <v>63922119.659999996</v>
      </c>
      <c r="W160" s="161">
        <f t="shared" si="15"/>
        <v>2999999.6599999964</v>
      </c>
      <c r="AA160" s="36"/>
    </row>
    <row r="161" spans="1:27" ht="14.45" x14ac:dyDescent="0.3">
      <c r="A161" s="197" t="s">
        <v>32</v>
      </c>
      <c r="B161" s="197" t="s">
        <v>191</v>
      </c>
      <c r="C161" s="197" t="s">
        <v>33</v>
      </c>
      <c r="D161" s="197" t="s">
        <v>40</v>
      </c>
      <c r="E161" s="197" t="s">
        <v>31</v>
      </c>
      <c r="F161" s="195" t="s">
        <v>3042</v>
      </c>
      <c r="G161" s="195" t="s">
        <v>192</v>
      </c>
      <c r="H161" s="161">
        <f>Dane_baza!AR150</f>
        <v>5871268</v>
      </c>
      <c r="I161" s="161">
        <f>Dane_baza!AS150</f>
        <v>4372833</v>
      </c>
      <c r="J161" s="161">
        <f>Dane_baza!BX150</f>
        <v>203339</v>
      </c>
      <c r="K161" s="161">
        <f>Dane_baza!AT150</f>
        <v>1148287</v>
      </c>
      <c r="L161" s="161">
        <f>Dane_baza!AU150</f>
        <v>14772</v>
      </c>
      <c r="M161" s="161">
        <f>Dane_baza!AV150</f>
        <v>842164</v>
      </c>
      <c r="N161" s="161">
        <f>Dane_baza!AY150</f>
        <v>5831363</v>
      </c>
      <c r="O161" s="161">
        <f>Dane_baza!AZ150</f>
        <v>165440</v>
      </c>
      <c r="P161" s="161">
        <f>Dane_baza!AW150</f>
        <v>0</v>
      </c>
      <c r="Q161" s="161">
        <f>Dane_baza!AX150</f>
        <v>0</v>
      </c>
      <c r="R161" s="212">
        <f t="shared" si="16"/>
        <v>18449466</v>
      </c>
      <c r="S161" s="212">
        <f>Dane_baza!BU150</f>
        <v>14907897.279999999</v>
      </c>
      <c r="T161" s="212">
        <f>Dane_baza!BV150</f>
        <v>453525.04</v>
      </c>
      <c r="U161" s="212">
        <f>Dane_baza!BW150</f>
        <v>4588043.6772058923</v>
      </c>
      <c r="V161" s="212">
        <f t="shared" si="14"/>
        <v>19949465.997205891</v>
      </c>
      <c r="W161" s="161">
        <f t="shared" si="15"/>
        <v>1499999.9972058907</v>
      </c>
      <c r="AA161" s="36"/>
    </row>
    <row r="162" spans="1:27" ht="14.45" x14ac:dyDescent="0.3">
      <c r="A162" s="197" t="s">
        <v>32</v>
      </c>
      <c r="B162" s="197" t="s">
        <v>191</v>
      </c>
      <c r="C162" s="197" t="s">
        <v>32</v>
      </c>
      <c r="D162" s="197" t="s">
        <v>36</v>
      </c>
      <c r="E162" s="197" t="s">
        <v>31</v>
      </c>
      <c r="F162" s="195" t="s">
        <v>3043</v>
      </c>
      <c r="G162" s="195" t="s">
        <v>193</v>
      </c>
      <c r="H162" s="161">
        <f>Dane_baza!AR151</f>
        <v>2606797</v>
      </c>
      <c r="I162" s="161">
        <f>Dane_baza!AS151</f>
        <v>96864</v>
      </c>
      <c r="J162" s="161">
        <f>Dane_baza!BX151</f>
        <v>160072</v>
      </c>
      <c r="K162" s="161">
        <f>Dane_baza!AT151</f>
        <v>1859009</v>
      </c>
      <c r="L162" s="161">
        <f>Dane_baza!AU151</f>
        <v>0</v>
      </c>
      <c r="M162" s="161">
        <f>Dane_baza!AV151</f>
        <v>888546</v>
      </c>
      <c r="N162" s="161">
        <f>Dane_baza!AY151</f>
        <v>3526513</v>
      </c>
      <c r="O162" s="161">
        <f>Dane_baza!AZ151</f>
        <v>97318</v>
      </c>
      <c r="P162" s="161">
        <f>Dane_baza!AW151</f>
        <v>0</v>
      </c>
      <c r="Q162" s="161">
        <f>Dane_baza!AX151</f>
        <v>0</v>
      </c>
      <c r="R162" s="212">
        <f t="shared" si="16"/>
        <v>9235119</v>
      </c>
      <c r="S162" s="212">
        <f>Dane_baza!BU151</f>
        <v>7116238.21</v>
      </c>
      <c r="T162" s="212">
        <f>Dane_baza!BV151</f>
        <v>21218.14</v>
      </c>
      <c r="U162" s="212">
        <f>Dane_baza!BW151</f>
        <v>3021174.5449999995</v>
      </c>
      <c r="V162" s="212">
        <f t="shared" si="14"/>
        <v>10158630.895</v>
      </c>
      <c r="W162" s="161">
        <f t="shared" si="15"/>
        <v>923511.89499999955</v>
      </c>
      <c r="AA162" s="36"/>
    </row>
    <row r="163" spans="1:27" ht="14.45" x14ac:dyDescent="0.3">
      <c r="A163" s="197" t="s">
        <v>32</v>
      </c>
      <c r="B163" s="197" t="s">
        <v>191</v>
      </c>
      <c r="C163" s="197" t="s">
        <v>37</v>
      </c>
      <c r="D163" s="197" t="s">
        <v>36</v>
      </c>
      <c r="E163" s="197" t="s">
        <v>31</v>
      </c>
      <c r="F163" s="195" t="s">
        <v>3044</v>
      </c>
      <c r="G163" s="195" t="s">
        <v>194</v>
      </c>
      <c r="H163" s="161">
        <f>Dane_baza!AR152</f>
        <v>10390786</v>
      </c>
      <c r="I163" s="161">
        <f>Dane_baza!AS152</f>
        <v>232847</v>
      </c>
      <c r="J163" s="161">
        <f>Dane_baza!BX152</f>
        <v>419869</v>
      </c>
      <c r="K163" s="161">
        <f>Dane_baza!AT152</f>
        <v>3342703</v>
      </c>
      <c r="L163" s="161">
        <f>Dane_baza!AU152</f>
        <v>963</v>
      </c>
      <c r="M163" s="161">
        <f>Dane_baza!AV152</f>
        <v>1475979</v>
      </c>
      <c r="N163" s="161">
        <f>Dane_baza!AY152</f>
        <v>7929747</v>
      </c>
      <c r="O163" s="161">
        <f>Dane_baza!AZ152</f>
        <v>201123</v>
      </c>
      <c r="P163" s="161">
        <f>Dane_baza!AW152</f>
        <v>0</v>
      </c>
      <c r="Q163" s="161">
        <f>Dane_baza!AX152</f>
        <v>0</v>
      </c>
      <c r="R163" s="212">
        <f t="shared" si="16"/>
        <v>23994017</v>
      </c>
      <c r="S163" s="212">
        <f>Dane_baza!BU152</f>
        <v>24317001.91</v>
      </c>
      <c r="T163" s="212">
        <f>Dane_baza!BV152</f>
        <v>317018.53999999998</v>
      </c>
      <c r="U163" s="212">
        <f>Dane_baza!BW152</f>
        <v>1359996.5489000008</v>
      </c>
      <c r="V163" s="212">
        <f t="shared" si="14"/>
        <v>25994016.9989</v>
      </c>
      <c r="W163" s="161">
        <f t="shared" si="15"/>
        <v>1999999.9989</v>
      </c>
      <c r="AA163" s="36"/>
    </row>
    <row r="164" spans="1:27" ht="14.45" x14ac:dyDescent="0.3">
      <c r="A164" s="197" t="s">
        <v>32</v>
      </c>
      <c r="B164" s="197" t="s">
        <v>191</v>
      </c>
      <c r="C164" s="197" t="s">
        <v>39</v>
      </c>
      <c r="D164" s="197" t="s">
        <v>36</v>
      </c>
      <c r="E164" s="197" t="s">
        <v>31</v>
      </c>
      <c r="F164" s="195" t="s">
        <v>3045</v>
      </c>
      <c r="G164" s="195" t="s">
        <v>195</v>
      </c>
      <c r="H164" s="161">
        <f>Dane_baza!AR153</f>
        <v>5652705</v>
      </c>
      <c r="I164" s="161">
        <f>Dane_baza!AS153</f>
        <v>49514</v>
      </c>
      <c r="J164" s="161">
        <f>Dane_baza!BX153</f>
        <v>288284</v>
      </c>
      <c r="K164" s="161">
        <f>Dane_baza!AT153</f>
        <v>4808511</v>
      </c>
      <c r="L164" s="161">
        <f>Dane_baza!AU153</f>
        <v>0</v>
      </c>
      <c r="M164" s="161">
        <f>Dane_baza!AV153</f>
        <v>1604133</v>
      </c>
      <c r="N164" s="161">
        <f>Dane_baza!AY153</f>
        <v>6576035</v>
      </c>
      <c r="O164" s="161">
        <f>Dane_baza!AZ153</f>
        <v>188147</v>
      </c>
      <c r="P164" s="161">
        <f>Dane_baza!AW153</f>
        <v>0</v>
      </c>
      <c r="Q164" s="161">
        <f>Dane_baza!AX153</f>
        <v>0</v>
      </c>
      <c r="R164" s="212">
        <f t="shared" si="16"/>
        <v>19167329</v>
      </c>
      <c r="S164" s="212">
        <f>Dane_baza!BU153</f>
        <v>13856511.050000001</v>
      </c>
      <c r="T164" s="212">
        <f>Dane_baza!BV153</f>
        <v>99697.33</v>
      </c>
      <c r="U164" s="212">
        <f>Dane_baza!BW153</f>
        <v>6711120.3800000008</v>
      </c>
      <c r="V164" s="212">
        <f t="shared" si="14"/>
        <v>20667328.760000002</v>
      </c>
      <c r="W164" s="161">
        <f t="shared" si="15"/>
        <v>1499999.7600000016</v>
      </c>
      <c r="AA164" s="36"/>
    </row>
    <row r="165" spans="1:27" ht="14.45" x14ac:dyDescent="0.3">
      <c r="A165" s="197" t="s">
        <v>32</v>
      </c>
      <c r="B165" s="197" t="s">
        <v>191</v>
      </c>
      <c r="C165" s="197" t="s">
        <v>42</v>
      </c>
      <c r="D165" s="197" t="s">
        <v>40</v>
      </c>
      <c r="E165" s="197" t="s">
        <v>31</v>
      </c>
      <c r="F165" s="195" t="s">
        <v>3046</v>
      </c>
      <c r="G165" s="195" t="s">
        <v>196</v>
      </c>
      <c r="H165" s="161">
        <f>Dane_baza!AR154</f>
        <v>30088663</v>
      </c>
      <c r="I165" s="161">
        <f>Dane_baza!AS154</f>
        <v>2137195</v>
      </c>
      <c r="J165" s="161">
        <f>Dane_baza!BX154</f>
        <v>1087032</v>
      </c>
      <c r="K165" s="161">
        <f>Dane_baza!AT154</f>
        <v>2448689</v>
      </c>
      <c r="L165" s="161">
        <f>Dane_baza!AU154</f>
        <v>161015</v>
      </c>
      <c r="M165" s="161">
        <f>Dane_baza!AV154</f>
        <v>1118142</v>
      </c>
      <c r="N165" s="161">
        <f>Dane_baza!AY154</f>
        <v>28147908</v>
      </c>
      <c r="O165" s="161">
        <f>Dane_baza!AZ154</f>
        <v>903432</v>
      </c>
      <c r="P165" s="161">
        <f>Dane_baza!AW154</f>
        <v>0</v>
      </c>
      <c r="Q165" s="161">
        <f>Dane_baza!AX154</f>
        <v>0</v>
      </c>
      <c r="R165" s="212">
        <f t="shared" si="16"/>
        <v>66092076</v>
      </c>
      <c r="S165" s="212">
        <f>Dane_baza!BU154</f>
        <v>67004883.57</v>
      </c>
      <c r="T165" s="212">
        <f>Dane_baza!BV154</f>
        <v>2005297.07</v>
      </c>
      <c r="U165" s="212">
        <f>Dane_baza!BW154</f>
        <v>581895.35369999707</v>
      </c>
      <c r="V165" s="212">
        <f t="shared" si="14"/>
        <v>69592075.993699998</v>
      </c>
      <c r="W165" s="161">
        <f t="shared" si="15"/>
        <v>3499999.9936999977</v>
      </c>
      <c r="AA165" s="36"/>
    </row>
    <row r="166" spans="1:27" ht="14.45" x14ac:dyDescent="0.3">
      <c r="A166" s="197" t="s">
        <v>32</v>
      </c>
      <c r="B166" s="197" t="s">
        <v>191</v>
      </c>
      <c r="C166" s="197" t="s">
        <v>44</v>
      </c>
      <c r="D166" s="197" t="s">
        <v>40</v>
      </c>
      <c r="E166" s="197" t="s">
        <v>31</v>
      </c>
      <c r="F166" s="195" t="s">
        <v>3047</v>
      </c>
      <c r="G166" s="195" t="s">
        <v>197</v>
      </c>
      <c r="H166" s="161">
        <f>Dane_baza!AR155</f>
        <v>14771352</v>
      </c>
      <c r="I166" s="161">
        <f>Dane_baza!AS155</f>
        <v>499869</v>
      </c>
      <c r="J166" s="161">
        <f>Dane_baza!BX155</f>
        <v>834176</v>
      </c>
      <c r="K166" s="161">
        <f>Dane_baza!AT155</f>
        <v>14953276</v>
      </c>
      <c r="L166" s="161">
        <f>Dane_baza!AU155</f>
        <v>159864</v>
      </c>
      <c r="M166" s="161">
        <f>Dane_baza!AV155</f>
        <v>1263087</v>
      </c>
      <c r="N166" s="161">
        <f>Dane_baza!AY155</f>
        <v>18553257</v>
      </c>
      <c r="O166" s="161">
        <f>Dane_baza!AZ155</f>
        <v>449283</v>
      </c>
      <c r="P166" s="161">
        <f>Dane_baza!AW155</f>
        <v>0</v>
      </c>
      <c r="Q166" s="161">
        <f>Dane_baza!AX155</f>
        <v>0</v>
      </c>
      <c r="R166" s="212">
        <f t="shared" si="16"/>
        <v>51484164</v>
      </c>
      <c r="S166" s="212">
        <f>Dane_baza!BU155</f>
        <v>41406462.509999998</v>
      </c>
      <c r="T166" s="212">
        <f>Dane_baza!BV155</f>
        <v>889748.26</v>
      </c>
      <c r="U166" s="212">
        <f>Dane_baza!BW155</f>
        <v>12687953.229225276</v>
      </c>
      <c r="V166" s="212">
        <f t="shared" si="14"/>
        <v>54984163.999225274</v>
      </c>
      <c r="W166" s="161">
        <f t="shared" si="15"/>
        <v>3499999.9992252737</v>
      </c>
      <c r="AA166" s="36"/>
    </row>
    <row r="167" spans="1:27" ht="14.45" x14ac:dyDescent="0.3">
      <c r="A167" s="197" t="s">
        <v>32</v>
      </c>
      <c r="B167" s="197" t="s">
        <v>191</v>
      </c>
      <c r="C167" s="197" t="s">
        <v>51</v>
      </c>
      <c r="D167" s="197" t="s">
        <v>40</v>
      </c>
      <c r="E167" s="197" t="s">
        <v>31</v>
      </c>
      <c r="F167" s="195" t="s">
        <v>3048</v>
      </c>
      <c r="G167" s="195" t="s">
        <v>198</v>
      </c>
      <c r="H167" s="161">
        <f>Dane_baza!AR156</f>
        <v>4800595</v>
      </c>
      <c r="I167" s="161">
        <f>Dane_baza!AS156</f>
        <v>38343</v>
      </c>
      <c r="J167" s="161">
        <f>Dane_baza!BX156</f>
        <v>225486</v>
      </c>
      <c r="K167" s="161">
        <f>Dane_baza!AT156</f>
        <v>3958413</v>
      </c>
      <c r="L167" s="161">
        <f>Dane_baza!AU156</f>
        <v>38801</v>
      </c>
      <c r="M167" s="161">
        <f>Dane_baza!AV156</f>
        <v>1166370</v>
      </c>
      <c r="N167" s="161">
        <f>Dane_baza!AY156</f>
        <v>5261260</v>
      </c>
      <c r="O167" s="161">
        <f>Dane_baza!AZ156</f>
        <v>100562</v>
      </c>
      <c r="P167" s="161">
        <f>Dane_baza!AW156</f>
        <v>0</v>
      </c>
      <c r="Q167" s="161">
        <f>Dane_baza!AX156</f>
        <v>0</v>
      </c>
      <c r="R167" s="212">
        <f t="shared" si="16"/>
        <v>15589830</v>
      </c>
      <c r="S167" s="212">
        <f>Dane_baza!BU156</f>
        <v>11679774.08</v>
      </c>
      <c r="T167" s="212">
        <f>Dane_baza!BV156</f>
        <v>82133.63</v>
      </c>
      <c r="U167" s="212">
        <f>Dane_baza!BW156</f>
        <v>5327922.2870348822</v>
      </c>
      <c r="V167" s="212">
        <f t="shared" si="14"/>
        <v>17089829.997034885</v>
      </c>
      <c r="W167" s="161">
        <f t="shared" si="15"/>
        <v>1499999.997034885</v>
      </c>
      <c r="AA167" s="36"/>
    </row>
    <row r="168" spans="1:27" ht="14.45" x14ac:dyDescent="0.3">
      <c r="A168" s="197" t="s">
        <v>32</v>
      </c>
      <c r="B168" s="197" t="s">
        <v>199</v>
      </c>
      <c r="C168" s="197" t="s">
        <v>33</v>
      </c>
      <c r="D168" s="197" t="s">
        <v>34</v>
      </c>
      <c r="E168" s="197" t="s">
        <v>31</v>
      </c>
      <c r="F168" s="195" t="s">
        <v>3049</v>
      </c>
      <c r="G168" s="195" t="s">
        <v>200</v>
      </c>
      <c r="H168" s="161">
        <f>Dane_baza!AR157</f>
        <v>5755784</v>
      </c>
      <c r="I168" s="161">
        <f>Dane_baza!AS157</f>
        <v>78951</v>
      </c>
      <c r="J168" s="161">
        <f>Dane_baza!BX157</f>
        <v>200857</v>
      </c>
      <c r="K168" s="161">
        <f>Dane_baza!AT157</f>
        <v>1938256</v>
      </c>
      <c r="L168" s="161">
        <f>Dane_baza!AU157</f>
        <v>0</v>
      </c>
      <c r="M168" s="161">
        <f>Dane_baza!AV157</f>
        <v>755768</v>
      </c>
      <c r="N168" s="161">
        <f>Dane_baza!AY157</f>
        <v>4921621</v>
      </c>
      <c r="O168" s="161">
        <f>Dane_baza!AZ157</f>
        <v>141111</v>
      </c>
      <c r="P168" s="161">
        <f>Dane_baza!AW157</f>
        <v>0</v>
      </c>
      <c r="Q168" s="161">
        <f>Dane_baza!AX157</f>
        <v>0</v>
      </c>
      <c r="R168" s="212">
        <f t="shared" si="16"/>
        <v>13792348</v>
      </c>
      <c r="S168" s="212">
        <f>Dane_baza!BU157</f>
        <v>12440003.65</v>
      </c>
      <c r="T168" s="212">
        <f>Dane_baza!BV157</f>
        <v>43030.26</v>
      </c>
      <c r="U168" s="212">
        <f>Dane_baza!BW157</f>
        <v>2309314.0896000005</v>
      </c>
      <c r="V168" s="212">
        <f t="shared" si="14"/>
        <v>14792347.999600001</v>
      </c>
      <c r="W168" s="161">
        <f t="shared" si="15"/>
        <v>999999.99960000068</v>
      </c>
      <c r="AA168" s="36"/>
    </row>
    <row r="169" spans="1:27" ht="14.45" x14ac:dyDescent="0.3">
      <c r="A169" s="197" t="s">
        <v>32</v>
      </c>
      <c r="B169" s="197" t="s">
        <v>199</v>
      </c>
      <c r="C169" s="197" t="s">
        <v>32</v>
      </c>
      <c r="D169" s="197" t="s">
        <v>34</v>
      </c>
      <c r="E169" s="197" t="s">
        <v>31</v>
      </c>
      <c r="F169" s="195" t="s">
        <v>3050</v>
      </c>
      <c r="G169" s="195" t="s">
        <v>201</v>
      </c>
      <c r="H169" s="161">
        <f>Dane_baza!AR158</f>
        <v>50286306</v>
      </c>
      <c r="I169" s="161">
        <f>Dane_baza!AS158</f>
        <v>2926891</v>
      </c>
      <c r="J169" s="161">
        <f>Dane_baza!BX158</f>
        <v>1597992</v>
      </c>
      <c r="K169" s="161">
        <f>Dane_baza!AT158</f>
        <v>2290444</v>
      </c>
      <c r="L169" s="161">
        <f>Dane_baza!AU158</f>
        <v>0</v>
      </c>
      <c r="M169" s="161">
        <f>Dane_baza!AV158</f>
        <v>1321338</v>
      </c>
      <c r="N169" s="161">
        <f>Dane_baza!AY158</f>
        <v>36600577</v>
      </c>
      <c r="O169" s="161">
        <f>Dane_baza!AZ158</f>
        <v>1370556</v>
      </c>
      <c r="P169" s="161">
        <f>Dane_baza!AW158</f>
        <v>0</v>
      </c>
      <c r="Q169" s="161">
        <f>Dane_baza!AX158</f>
        <v>0</v>
      </c>
      <c r="R169" s="212">
        <f t="shared" si="16"/>
        <v>96394104</v>
      </c>
      <c r="S169" s="212">
        <f>Dane_baza!BU158</f>
        <v>102148760.52</v>
      </c>
      <c r="T169" s="212">
        <f>Dane_baza!BV158</f>
        <v>3387896</v>
      </c>
      <c r="U169" s="212">
        <f>Dane_baza!BW158</f>
        <v>0</v>
      </c>
      <c r="V169" s="212">
        <f t="shared" si="14"/>
        <v>105536656.52</v>
      </c>
      <c r="W169" s="161">
        <f t="shared" si="15"/>
        <v>9142552.5199999958</v>
      </c>
      <c r="AA169" s="36"/>
    </row>
    <row r="170" spans="1:27" ht="14.45" x14ac:dyDescent="0.3">
      <c r="A170" s="197" t="s">
        <v>32</v>
      </c>
      <c r="B170" s="197" t="s">
        <v>199</v>
      </c>
      <c r="C170" s="197" t="s">
        <v>37</v>
      </c>
      <c r="D170" s="197" t="s">
        <v>40</v>
      </c>
      <c r="E170" s="197" t="s">
        <v>31</v>
      </c>
      <c r="F170" s="195" t="s">
        <v>3051</v>
      </c>
      <c r="G170" s="195" t="s">
        <v>202</v>
      </c>
      <c r="H170" s="161">
        <f>Dane_baza!AR159</f>
        <v>35275248</v>
      </c>
      <c r="I170" s="161">
        <f>Dane_baza!AS159</f>
        <v>17982619</v>
      </c>
      <c r="J170" s="161">
        <f>Dane_baza!BX159</f>
        <v>1008678</v>
      </c>
      <c r="K170" s="161">
        <f>Dane_baza!AT159</f>
        <v>0</v>
      </c>
      <c r="L170" s="161">
        <f>Dane_baza!AU159</f>
        <v>206416</v>
      </c>
      <c r="M170" s="161">
        <f>Dane_baza!AV159</f>
        <v>1039561</v>
      </c>
      <c r="N170" s="161">
        <f>Dane_baza!AY159</f>
        <v>29689315</v>
      </c>
      <c r="O170" s="161">
        <f>Dane_baza!AZ159</f>
        <v>747724</v>
      </c>
      <c r="P170" s="161">
        <f>Dane_baza!AW159</f>
        <v>0</v>
      </c>
      <c r="Q170" s="161">
        <f>Dane_baza!AX159</f>
        <v>-12869133</v>
      </c>
      <c r="R170" s="212">
        <f t="shared" si="16"/>
        <v>73080428</v>
      </c>
      <c r="S170" s="212">
        <f>Dane_baza!BU159</f>
        <v>73016334.579999998</v>
      </c>
      <c r="T170" s="212">
        <f>Dane_baza!BV159</f>
        <v>794897.6</v>
      </c>
      <c r="U170" s="212">
        <f>Dane_baza!BW159</f>
        <v>2769195.7199999988</v>
      </c>
      <c r="V170" s="212">
        <f t="shared" si="14"/>
        <v>76580427.899999991</v>
      </c>
      <c r="W170" s="161">
        <f t="shared" si="15"/>
        <v>3499999.8999999911</v>
      </c>
      <c r="AA170" s="36"/>
    </row>
    <row r="171" spans="1:27" ht="14.45" x14ac:dyDescent="0.3">
      <c r="A171" s="197" t="s">
        <v>32</v>
      </c>
      <c r="B171" s="197" t="s">
        <v>199</v>
      </c>
      <c r="C171" s="197" t="s">
        <v>39</v>
      </c>
      <c r="D171" s="197" t="s">
        <v>40</v>
      </c>
      <c r="E171" s="197" t="s">
        <v>31</v>
      </c>
      <c r="F171" s="195" t="s">
        <v>3052</v>
      </c>
      <c r="G171" s="195" t="s">
        <v>203</v>
      </c>
      <c r="H171" s="161">
        <f>Dane_baza!AR160</f>
        <v>7430082</v>
      </c>
      <c r="I171" s="161">
        <f>Dane_baza!AS160</f>
        <v>59786</v>
      </c>
      <c r="J171" s="161">
        <f>Dane_baza!BX160</f>
        <v>457149</v>
      </c>
      <c r="K171" s="161">
        <f>Dane_baza!AT160</f>
        <v>9262988</v>
      </c>
      <c r="L171" s="161">
        <f>Dane_baza!AU160</f>
        <v>335636</v>
      </c>
      <c r="M171" s="161">
        <f>Dane_baza!AV160</f>
        <v>633453</v>
      </c>
      <c r="N171" s="161">
        <f>Dane_baza!AY160</f>
        <v>8470941</v>
      </c>
      <c r="O171" s="161">
        <f>Dane_baza!AZ160</f>
        <v>199501</v>
      </c>
      <c r="P171" s="161">
        <f>Dane_baza!AW160</f>
        <v>0</v>
      </c>
      <c r="Q171" s="161">
        <f>Dane_baza!AX160</f>
        <v>0</v>
      </c>
      <c r="R171" s="212">
        <f t="shared" si="16"/>
        <v>26849536</v>
      </c>
      <c r="S171" s="212">
        <f>Dane_baza!BU160</f>
        <v>20516985.949999999</v>
      </c>
      <c r="T171" s="212">
        <f>Dane_baza!BV160</f>
        <v>130749.23</v>
      </c>
      <c r="U171" s="212">
        <f>Dane_baza!BW160</f>
        <v>8701800.3500000015</v>
      </c>
      <c r="V171" s="212">
        <f t="shared" si="14"/>
        <v>29349535.530000001</v>
      </c>
      <c r="W171" s="161">
        <f t="shared" si="15"/>
        <v>2499999.5300000012</v>
      </c>
      <c r="AA171" s="36"/>
    </row>
    <row r="172" spans="1:27" ht="14.45" x14ac:dyDescent="0.3">
      <c r="A172" s="197" t="s">
        <v>32</v>
      </c>
      <c r="B172" s="197" t="s">
        <v>199</v>
      </c>
      <c r="C172" s="197" t="s">
        <v>42</v>
      </c>
      <c r="D172" s="197" t="s">
        <v>36</v>
      </c>
      <c r="E172" s="197" t="s">
        <v>31</v>
      </c>
      <c r="F172" s="195" t="s">
        <v>3053</v>
      </c>
      <c r="G172" s="195" t="s">
        <v>204</v>
      </c>
      <c r="H172" s="161">
        <f>Dane_baza!AR161</f>
        <v>6050019</v>
      </c>
      <c r="I172" s="161">
        <f>Dane_baza!AS161</f>
        <v>378935</v>
      </c>
      <c r="J172" s="161">
        <f>Dane_baza!BX161</f>
        <v>312106</v>
      </c>
      <c r="K172" s="161">
        <f>Dane_baza!AT161</f>
        <v>2128644</v>
      </c>
      <c r="L172" s="161">
        <f>Dane_baza!AU161</f>
        <v>0</v>
      </c>
      <c r="M172" s="161">
        <f>Dane_baza!AV161</f>
        <v>411156</v>
      </c>
      <c r="N172" s="161">
        <f>Dane_baza!AY161</f>
        <v>7143779</v>
      </c>
      <c r="O172" s="161">
        <f>Dane_baza!AZ161</f>
        <v>131379</v>
      </c>
      <c r="P172" s="161">
        <f>Dane_baza!AW161</f>
        <v>0</v>
      </c>
      <c r="Q172" s="161">
        <f>Dane_baza!AX161</f>
        <v>0</v>
      </c>
      <c r="R172" s="212">
        <f t="shared" si="16"/>
        <v>16556018</v>
      </c>
      <c r="S172" s="212">
        <f>Dane_baza!BU161</f>
        <v>15096292.67</v>
      </c>
      <c r="T172" s="212">
        <f>Dane_baza!BV161</f>
        <v>116084.24</v>
      </c>
      <c r="U172" s="212">
        <f>Dane_baza!BW161</f>
        <v>2843640.8200000003</v>
      </c>
      <c r="V172" s="212">
        <f t="shared" si="14"/>
        <v>18056017.73</v>
      </c>
      <c r="W172" s="161">
        <f t="shared" si="15"/>
        <v>1499999.7300000004</v>
      </c>
      <c r="AA172" s="36"/>
    </row>
    <row r="173" spans="1:27" ht="14.45" x14ac:dyDescent="0.3">
      <c r="A173" s="197" t="s">
        <v>32</v>
      </c>
      <c r="B173" s="197" t="s">
        <v>199</v>
      </c>
      <c r="C173" s="197" t="s">
        <v>44</v>
      </c>
      <c r="D173" s="197" t="s">
        <v>40</v>
      </c>
      <c r="E173" s="197" t="s">
        <v>31</v>
      </c>
      <c r="F173" s="195" t="s">
        <v>3054</v>
      </c>
      <c r="G173" s="195" t="s">
        <v>205</v>
      </c>
      <c r="H173" s="161">
        <f>Dane_baza!AR162</f>
        <v>7261266</v>
      </c>
      <c r="I173" s="161">
        <f>Dane_baza!AS162</f>
        <v>278417</v>
      </c>
      <c r="J173" s="161">
        <f>Dane_baza!BX162</f>
        <v>443433</v>
      </c>
      <c r="K173" s="161">
        <f>Dane_baza!AT162</f>
        <v>8311603</v>
      </c>
      <c r="L173" s="161">
        <f>Dane_baza!AU162</f>
        <v>4507</v>
      </c>
      <c r="M173" s="161">
        <f>Dane_baza!AV162</f>
        <v>595783</v>
      </c>
      <c r="N173" s="161">
        <f>Dane_baza!AY162</f>
        <v>12122387</v>
      </c>
      <c r="O173" s="161">
        <f>Dane_baza!AZ162</f>
        <v>256270</v>
      </c>
      <c r="P173" s="161">
        <f>Dane_baza!AW162</f>
        <v>0</v>
      </c>
      <c r="Q173" s="161">
        <f>Dane_baza!AX162</f>
        <v>0</v>
      </c>
      <c r="R173" s="212">
        <f t="shared" si="16"/>
        <v>29273666</v>
      </c>
      <c r="S173" s="212">
        <f>Dane_baza!BU162</f>
        <v>21819321.239999998</v>
      </c>
      <c r="T173" s="212">
        <f>Dane_baza!BV162</f>
        <v>268144.94</v>
      </c>
      <c r="U173" s="212">
        <f>Dane_baza!BW162</f>
        <v>9186199.8134286646</v>
      </c>
      <c r="V173" s="212">
        <f t="shared" si="14"/>
        <v>31273665.993428662</v>
      </c>
      <c r="W173" s="161">
        <f t="shared" si="15"/>
        <v>1999999.9934286624</v>
      </c>
      <c r="AA173" s="36"/>
    </row>
    <row r="174" spans="1:27" ht="14.45" x14ac:dyDescent="0.3">
      <c r="A174" s="197" t="s">
        <v>32</v>
      </c>
      <c r="B174" s="197" t="s">
        <v>199</v>
      </c>
      <c r="C174" s="197" t="s">
        <v>51</v>
      </c>
      <c r="D174" s="197" t="s">
        <v>36</v>
      </c>
      <c r="E174" s="197" t="s">
        <v>31</v>
      </c>
      <c r="F174" s="195" t="s">
        <v>3055</v>
      </c>
      <c r="G174" s="195" t="s">
        <v>201</v>
      </c>
      <c r="H174" s="161">
        <f>Dane_baza!AR163</f>
        <v>10651729</v>
      </c>
      <c r="I174" s="161">
        <f>Dane_baza!AS163</f>
        <v>327416</v>
      </c>
      <c r="J174" s="161">
        <f>Dane_baza!BX163</f>
        <v>441755</v>
      </c>
      <c r="K174" s="161">
        <f>Dane_baza!AT163</f>
        <v>2173032</v>
      </c>
      <c r="L174" s="161">
        <f>Dane_baza!AU163</f>
        <v>0</v>
      </c>
      <c r="M174" s="161">
        <f>Dane_baza!AV163</f>
        <v>362598</v>
      </c>
      <c r="N174" s="161">
        <f>Dane_baza!AY163</f>
        <v>10820965</v>
      </c>
      <c r="O174" s="161">
        <f>Dane_baza!AZ163</f>
        <v>295197</v>
      </c>
      <c r="P174" s="161">
        <f>Dane_baza!AW163</f>
        <v>0</v>
      </c>
      <c r="Q174" s="161">
        <f>Dane_baza!AX163</f>
        <v>0</v>
      </c>
      <c r="R174" s="212">
        <f t="shared" si="16"/>
        <v>25072692</v>
      </c>
      <c r="S174" s="212">
        <f>Dane_baza!BU163</f>
        <v>25044726.27</v>
      </c>
      <c r="T174" s="212">
        <f>Dane_baza!BV163</f>
        <v>297217.25</v>
      </c>
      <c r="U174" s="212">
        <f>Dane_baza!BW163</f>
        <v>2230748.4776347801</v>
      </c>
      <c r="V174" s="212">
        <f t="shared" si="14"/>
        <v>27572691.99763478</v>
      </c>
      <c r="W174" s="161">
        <f t="shared" si="15"/>
        <v>2499999.9976347797</v>
      </c>
      <c r="AA174" s="36"/>
    </row>
    <row r="175" spans="1:27" ht="14.45" x14ac:dyDescent="0.3">
      <c r="A175" s="197" t="s">
        <v>32</v>
      </c>
      <c r="B175" s="197" t="s">
        <v>206</v>
      </c>
      <c r="C175" s="197" t="s">
        <v>33</v>
      </c>
      <c r="D175" s="197" t="s">
        <v>34</v>
      </c>
      <c r="E175" s="197" t="s">
        <v>31</v>
      </c>
      <c r="F175" s="195" t="s">
        <v>3056</v>
      </c>
      <c r="G175" s="195" t="s">
        <v>207</v>
      </c>
      <c r="H175" s="161">
        <f>Dane_baza!AR164</f>
        <v>3008177</v>
      </c>
      <c r="I175" s="161">
        <f>Dane_baza!AS164</f>
        <v>51900</v>
      </c>
      <c r="J175" s="161">
        <f>Dane_baza!BX164</f>
        <v>172040</v>
      </c>
      <c r="K175" s="161">
        <f>Dane_baza!AT164</f>
        <v>3327100</v>
      </c>
      <c r="L175" s="161">
        <f>Dane_baza!AU164</f>
        <v>0</v>
      </c>
      <c r="M175" s="161">
        <f>Dane_baza!AV164</f>
        <v>1199294</v>
      </c>
      <c r="N175" s="161">
        <f>Dane_baza!AY164</f>
        <v>5418035</v>
      </c>
      <c r="O175" s="161">
        <f>Dane_baza!AZ164</f>
        <v>120025</v>
      </c>
      <c r="P175" s="161">
        <f>Dane_baza!AW164</f>
        <v>0</v>
      </c>
      <c r="Q175" s="161">
        <f>Dane_baza!AX164</f>
        <v>0</v>
      </c>
      <c r="R175" s="212">
        <f t="shared" si="16"/>
        <v>13296571</v>
      </c>
      <c r="S175" s="212">
        <f>Dane_baza!BU164</f>
        <v>8390545.9900000002</v>
      </c>
      <c r="T175" s="212">
        <f>Dane_baza!BV164</f>
        <v>19343.919999999998</v>
      </c>
      <c r="U175" s="212">
        <f>Dane_baza!BW164</f>
        <v>6482269.6100000003</v>
      </c>
      <c r="V175" s="212">
        <f t="shared" si="14"/>
        <v>14892159.52</v>
      </c>
      <c r="W175" s="161">
        <f t="shared" si="15"/>
        <v>1595588.5199999996</v>
      </c>
      <c r="AA175" s="36"/>
    </row>
    <row r="176" spans="1:27" ht="14.45" x14ac:dyDescent="0.3">
      <c r="A176" s="197" t="s">
        <v>32</v>
      </c>
      <c r="B176" s="197" t="s">
        <v>206</v>
      </c>
      <c r="C176" s="197" t="s">
        <v>32</v>
      </c>
      <c r="D176" s="197" t="s">
        <v>34</v>
      </c>
      <c r="E176" s="197" t="s">
        <v>31</v>
      </c>
      <c r="F176" s="195" t="s">
        <v>3057</v>
      </c>
      <c r="G176" s="195" t="s">
        <v>208</v>
      </c>
      <c r="H176" s="161">
        <f>Dane_baza!AR165</f>
        <v>23214814</v>
      </c>
      <c r="I176" s="161">
        <f>Dane_baza!AS165</f>
        <v>789229</v>
      </c>
      <c r="J176" s="161">
        <f>Dane_baza!BX165</f>
        <v>775010</v>
      </c>
      <c r="K176" s="161">
        <f>Dane_baza!AT165</f>
        <v>3060067</v>
      </c>
      <c r="L176" s="161">
        <f>Dane_baza!AU165</f>
        <v>168458</v>
      </c>
      <c r="M176" s="161">
        <f>Dane_baza!AV165</f>
        <v>578132</v>
      </c>
      <c r="N176" s="161">
        <f>Dane_baza!AY165</f>
        <v>15553173</v>
      </c>
      <c r="O176" s="161">
        <f>Dane_baza!AZ165</f>
        <v>686089</v>
      </c>
      <c r="P176" s="161">
        <f>Dane_baza!AW165</f>
        <v>0</v>
      </c>
      <c r="Q176" s="161">
        <f>Dane_baza!AX165</f>
        <v>0</v>
      </c>
      <c r="R176" s="212">
        <f t="shared" si="16"/>
        <v>44824972</v>
      </c>
      <c r="S176" s="212">
        <f>Dane_baza!BU165</f>
        <v>49490619.200000003</v>
      </c>
      <c r="T176" s="212">
        <f>Dane_baza!BV165</f>
        <v>713349.44</v>
      </c>
      <c r="U176" s="212">
        <f>Dane_baza!BW165</f>
        <v>0</v>
      </c>
      <c r="V176" s="212">
        <f t="shared" si="14"/>
        <v>50203968.640000001</v>
      </c>
      <c r="W176" s="161">
        <f t="shared" si="15"/>
        <v>5378996.6400000006</v>
      </c>
      <c r="AA176" s="36"/>
    </row>
    <row r="177" spans="1:27" ht="14.45" x14ac:dyDescent="0.3">
      <c r="A177" s="197" t="s">
        <v>32</v>
      </c>
      <c r="B177" s="197" t="s">
        <v>206</v>
      </c>
      <c r="C177" s="197" t="s">
        <v>37</v>
      </c>
      <c r="D177" s="197" t="s">
        <v>36</v>
      </c>
      <c r="E177" s="197" t="s">
        <v>31</v>
      </c>
      <c r="F177" s="195" t="s">
        <v>3058</v>
      </c>
      <c r="G177" s="195" t="s">
        <v>209</v>
      </c>
      <c r="H177" s="161">
        <f>Dane_baza!AR166</f>
        <v>4972459</v>
      </c>
      <c r="I177" s="161">
        <f>Dane_baza!AS166</f>
        <v>56403</v>
      </c>
      <c r="J177" s="161">
        <f>Dane_baza!BX166</f>
        <v>238170</v>
      </c>
      <c r="K177" s="161">
        <f>Dane_baza!AT166</f>
        <v>3078174</v>
      </c>
      <c r="L177" s="161">
        <f>Dane_baza!AU166</f>
        <v>0</v>
      </c>
      <c r="M177" s="161">
        <f>Dane_baza!AV166</f>
        <v>696102</v>
      </c>
      <c r="N177" s="161">
        <f>Dane_baza!AY166</f>
        <v>6408467</v>
      </c>
      <c r="O177" s="161">
        <f>Dane_baza!AZ166</f>
        <v>103805</v>
      </c>
      <c r="P177" s="161">
        <f>Dane_baza!AW166</f>
        <v>0</v>
      </c>
      <c r="Q177" s="161">
        <f>Dane_baza!AX166</f>
        <v>0</v>
      </c>
      <c r="R177" s="212">
        <f t="shared" si="16"/>
        <v>15553580</v>
      </c>
      <c r="S177" s="212">
        <f>Dane_baza!BU166</f>
        <v>12143472.83</v>
      </c>
      <c r="T177" s="212">
        <f>Dane_baza!BV166</f>
        <v>77913.87</v>
      </c>
      <c r="U177" s="212">
        <f>Dane_baza!BW166</f>
        <v>4832193.2993511613</v>
      </c>
      <c r="V177" s="212">
        <f t="shared" si="14"/>
        <v>17053579.999351159</v>
      </c>
      <c r="W177" s="161">
        <f t="shared" si="15"/>
        <v>1499999.9993511587</v>
      </c>
      <c r="AA177" s="36"/>
    </row>
    <row r="178" spans="1:27" ht="14.45" x14ac:dyDescent="0.3">
      <c r="A178" s="197" t="s">
        <v>32</v>
      </c>
      <c r="B178" s="197" t="s">
        <v>206</v>
      </c>
      <c r="C178" s="197" t="s">
        <v>39</v>
      </c>
      <c r="D178" s="197" t="s">
        <v>40</v>
      </c>
      <c r="E178" s="197" t="s">
        <v>31</v>
      </c>
      <c r="F178" s="195" t="s">
        <v>3059</v>
      </c>
      <c r="G178" s="195" t="s">
        <v>210</v>
      </c>
      <c r="H178" s="161">
        <f>Dane_baza!AR167</f>
        <v>5238886</v>
      </c>
      <c r="I178" s="161">
        <f>Dane_baza!AS167</f>
        <v>190887</v>
      </c>
      <c r="J178" s="161">
        <f>Dane_baza!BX167</f>
        <v>382255</v>
      </c>
      <c r="K178" s="161">
        <f>Dane_baza!AT167</f>
        <v>9196232</v>
      </c>
      <c r="L178" s="161">
        <f>Dane_baza!AU167</f>
        <v>111660</v>
      </c>
      <c r="M178" s="161">
        <f>Dane_baza!AV167</f>
        <v>871680</v>
      </c>
      <c r="N178" s="161">
        <f>Dane_baza!AY167</f>
        <v>11353402</v>
      </c>
      <c r="O178" s="161">
        <f>Dane_baza!AZ167</f>
        <v>183281</v>
      </c>
      <c r="P178" s="161">
        <f>Dane_baza!AW167</f>
        <v>0</v>
      </c>
      <c r="Q178" s="161">
        <f>Dane_baza!AX167</f>
        <v>0</v>
      </c>
      <c r="R178" s="212">
        <f t="shared" si="16"/>
        <v>27528283</v>
      </c>
      <c r="S178" s="212">
        <f>Dane_baza!BU167</f>
        <v>16579817.859999999</v>
      </c>
      <c r="T178" s="212">
        <f>Dane_baza!BV167</f>
        <v>256258.48</v>
      </c>
      <c r="U178" s="212">
        <f>Dane_baza!BW167</f>
        <v>12692206.419999998</v>
      </c>
      <c r="V178" s="212">
        <f t="shared" si="14"/>
        <v>29528282.759999998</v>
      </c>
      <c r="W178" s="161">
        <f t="shared" si="15"/>
        <v>1999999.7599999979</v>
      </c>
      <c r="AA178" s="36"/>
    </row>
    <row r="179" spans="1:27" ht="14.45" x14ac:dyDescent="0.3">
      <c r="A179" s="197" t="s">
        <v>32</v>
      </c>
      <c r="B179" s="197" t="s">
        <v>206</v>
      </c>
      <c r="C179" s="197" t="s">
        <v>42</v>
      </c>
      <c r="D179" s="197" t="s">
        <v>36</v>
      </c>
      <c r="E179" s="197" t="s">
        <v>31</v>
      </c>
      <c r="F179" s="195" t="s">
        <v>3060</v>
      </c>
      <c r="G179" s="195" t="s">
        <v>211</v>
      </c>
      <c r="H179" s="161">
        <f>Dane_baza!AR168</f>
        <v>4489878</v>
      </c>
      <c r="I179" s="161">
        <f>Dane_baza!AS168</f>
        <v>50553</v>
      </c>
      <c r="J179" s="161">
        <f>Dane_baza!BX168</f>
        <v>214241</v>
      </c>
      <c r="K179" s="161">
        <f>Dane_baza!AT168</f>
        <v>1722916</v>
      </c>
      <c r="L179" s="161">
        <f>Dane_baza!AU168</f>
        <v>0</v>
      </c>
      <c r="M179" s="161">
        <f>Dane_baza!AV168</f>
        <v>402153</v>
      </c>
      <c r="N179" s="161">
        <f>Dane_baza!AY168</f>
        <v>5194423</v>
      </c>
      <c r="O179" s="161">
        <f>Dane_baza!AZ168</f>
        <v>134623</v>
      </c>
      <c r="P179" s="161">
        <f>Dane_baza!AW168</f>
        <v>0</v>
      </c>
      <c r="Q179" s="161">
        <f>Dane_baza!AX168</f>
        <v>0</v>
      </c>
      <c r="R179" s="212">
        <f t="shared" si="16"/>
        <v>12208787</v>
      </c>
      <c r="S179" s="212">
        <f>Dane_baza!BU168</f>
        <v>13264482.699999999</v>
      </c>
      <c r="T179" s="212">
        <f>Dane_baza!BV168</f>
        <v>35934.51</v>
      </c>
      <c r="U179" s="212">
        <f>Dane_baza!BW168</f>
        <v>129248.49153675581</v>
      </c>
      <c r="V179" s="212">
        <f t="shared" si="14"/>
        <v>13429665.701536754</v>
      </c>
      <c r="W179" s="161">
        <f t="shared" si="15"/>
        <v>1220878.7015367541</v>
      </c>
      <c r="AA179" s="36"/>
    </row>
    <row r="180" spans="1:27" ht="14.45" x14ac:dyDescent="0.3">
      <c r="A180" s="197" t="s">
        <v>32</v>
      </c>
      <c r="B180" s="197" t="s">
        <v>206</v>
      </c>
      <c r="C180" s="197" t="s">
        <v>44</v>
      </c>
      <c r="D180" s="197" t="s">
        <v>36</v>
      </c>
      <c r="E180" s="197" t="s">
        <v>31</v>
      </c>
      <c r="F180" s="195" t="s">
        <v>3061</v>
      </c>
      <c r="G180" s="195" t="s">
        <v>208</v>
      </c>
      <c r="H180" s="161">
        <f>Dane_baza!AR169</f>
        <v>7976028</v>
      </c>
      <c r="I180" s="161">
        <f>Dane_baza!AS169</f>
        <v>251135</v>
      </c>
      <c r="J180" s="161">
        <f>Dane_baza!BX169</f>
        <v>391950</v>
      </c>
      <c r="K180" s="161">
        <f>Dane_baza!AT169</f>
        <v>4596528</v>
      </c>
      <c r="L180" s="161">
        <f>Dane_baza!AU169</f>
        <v>98040</v>
      </c>
      <c r="M180" s="161">
        <f>Dane_baza!AV169</f>
        <v>476557</v>
      </c>
      <c r="N180" s="161">
        <f>Dane_baza!AY169</f>
        <v>9833849</v>
      </c>
      <c r="O180" s="161">
        <f>Dane_baza!AZ169</f>
        <v>217343</v>
      </c>
      <c r="P180" s="161">
        <f>Dane_baza!AW169</f>
        <v>0</v>
      </c>
      <c r="Q180" s="161">
        <f>Dane_baza!AX169</f>
        <v>0</v>
      </c>
      <c r="R180" s="212">
        <f t="shared" si="16"/>
        <v>23841430</v>
      </c>
      <c r="S180" s="212">
        <f>Dane_baza!BU169</f>
        <v>20766171.68</v>
      </c>
      <c r="T180" s="212">
        <f>Dane_baza!BV169</f>
        <v>928833.26</v>
      </c>
      <c r="U180" s="212">
        <f>Dane_baza!BW169</f>
        <v>4146424.6999999993</v>
      </c>
      <c r="V180" s="212">
        <f t="shared" si="14"/>
        <v>25841429.640000001</v>
      </c>
      <c r="W180" s="161">
        <f t="shared" si="15"/>
        <v>1999999.6400000006</v>
      </c>
      <c r="AA180" s="36"/>
    </row>
    <row r="181" spans="1:27" ht="14.45" x14ac:dyDescent="0.3">
      <c r="A181" s="197" t="s">
        <v>39</v>
      </c>
      <c r="B181" s="197" t="s">
        <v>33</v>
      </c>
      <c r="C181" s="197" t="s">
        <v>33</v>
      </c>
      <c r="D181" s="197" t="s">
        <v>34</v>
      </c>
      <c r="E181" s="197" t="s">
        <v>31</v>
      </c>
      <c r="F181" s="195" t="s">
        <v>3062</v>
      </c>
      <c r="G181" s="195" t="s">
        <v>212</v>
      </c>
      <c r="H181" s="161">
        <f>Dane_baza!AR170</f>
        <v>11970753</v>
      </c>
      <c r="I181" s="161">
        <f>Dane_baza!AS170</f>
        <v>1014881</v>
      </c>
      <c r="J181" s="161">
        <f>Dane_baza!BX170</f>
        <v>570066</v>
      </c>
      <c r="K181" s="161">
        <f>Dane_baza!AT170</f>
        <v>7910547</v>
      </c>
      <c r="L181" s="161">
        <f>Dane_baza!AU170</f>
        <v>68156</v>
      </c>
      <c r="M181" s="161">
        <f>Dane_baza!AV170</f>
        <v>932056</v>
      </c>
      <c r="N181" s="161">
        <f>Dane_baza!AY170</f>
        <v>18248954</v>
      </c>
      <c r="O181" s="161">
        <f>Dane_baza!AZ170</f>
        <v>634186</v>
      </c>
      <c r="P181" s="161">
        <f>Dane_baza!AW170</f>
        <v>0</v>
      </c>
      <c r="Q181" s="161">
        <f>Dane_baza!AX170</f>
        <v>0</v>
      </c>
      <c r="R181" s="212">
        <f t="shared" si="16"/>
        <v>41349599</v>
      </c>
      <c r="S181" s="212">
        <f>Dane_baza!BU170</f>
        <v>33200775.800000001</v>
      </c>
      <c r="T181" s="212">
        <f>Dane_baza!BV170</f>
        <v>1195088.74</v>
      </c>
      <c r="U181" s="212">
        <f>Dane_baza!BW170</f>
        <v>11915686.34</v>
      </c>
      <c r="V181" s="212">
        <f t="shared" si="14"/>
        <v>46311550.879999995</v>
      </c>
      <c r="W181" s="161">
        <f t="shared" si="15"/>
        <v>4961951.8799999952</v>
      </c>
      <c r="AA181" s="36"/>
    </row>
    <row r="182" spans="1:27" ht="14.45" x14ac:dyDescent="0.3">
      <c r="A182" s="197" t="s">
        <v>39</v>
      </c>
      <c r="B182" s="197" t="s">
        <v>33</v>
      </c>
      <c r="C182" s="197" t="s">
        <v>32</v>
      </c>
      <c r="D182" s="197" t="s">
        <v>34</v>
      </c>
      <c r="E182" s="197" t="s">
        <v>31</v>
      </c>
      <c r="F182" s="195" t="s">
        <v>3063</v>
      </c>
      <c r="G182" s="195" t="s">
        <v>213</v>
      </c>
      <c r="H182" s="161">
        <f>Dane_baza!AR171</f>
        <v>16697595</v>
      </c>
      <c r="I182" s="161">
        <f>Dane_baza!AS171</f>
        <v>794217</v>
      </c>
      <c r="J182" s="161">
        <f>Dane_baza!BX171</f>
        <v>555704</v>
      </c>
      <c r="K182" s="161">
        <f>Dane_baza!AT171</f>
        <v>661517</v>
      </c>
      <c r="L182" s="161">
        <f>Dane_baza!AU171</f>
        <v>0</v>
      </c>
      <c r="M182" s="161">
        <f>Dane_baza!AV171</f>
        <v>933869</v>
      </c>
      <c r="N182" s="161">
        <f>Dane_baza!AY171</f>
        <v>10793592</v>
      </c>
      <c r="O182" s="161">
        <f>Dane_baza!AZ171</f>
        <v>447661</v>
      </c>
      <c r="P182" s="161">
        <f>Dane_baza!AW171</f>
        <v>0</v>
      </c>
      <c r="Q182" s="161">
        <f>Dane_baza!AX171</f>
        <v>0</v>
      </c>
      <c r="R182" s="212">
        <f t="shared" si="16"/>
        <v>30884155</v>
      </c>
      <c r="S182" s="212">
        <f>Dane_baza!BU171</f>
        <v>34047228.82</v>
      </c>
      <c r="T182" s="212">
        <f>Dane_baza!BV171</f>
        <v>543024.78</v>
      </c>
      <c r="U182" s="212">
        <f>Dane_baza!BW171</f>
        <v>0</v>
      </c>
      <c r="V182" s="212">
        <f t="shared" si="14"/>
        <v>34590253.600000001</v>
      </c>
      <c r="W182" s="161">
        <f t="shared" si="15"/>
        <v>3706098.6000000015</v>
      </c>
      <c r="AA182" s="36"/>
    </row>
    <row r="183" spans="1:27" ht="14.45" x14ac:dyDescent="0.3">
      <c r="A183" s="197" t="s">
        <v>39</v>
      </c>
      <c r="B183" s="197" t="s">
        <v>33</v>
      </c>
      <c r="C183" s="197" t="s">
        <v>37</v>
      </c>
      <c r="D183" s="197" t="s">
        <v>34</v>
      </c>
      <c r="E183" s="197" t="s">
        <v>31</v>
      </c>
      <c r="F183" s="195" t="s">
        <v>3064</v>
      </c>
      <c r="G183" s="195" t="s">
        <v>214</v>
      </c>
      <c r="H183" s="161">
        <f>Dane_baza!AR172</f>
        <v>3408941</v>
      </c>
      <c r="I183" s="161">
        <f>Dane_baza!AS172</f>
        <v>102288</v>
      </c>
      <c r="J183" s="161">
        <f>Dane_baza!BX172</f>
        <v>153321</v>
      </c>
      <c r="K183" s="161">
        <f>Dane_baza!AT172</f>
        <v>0</v>
      </c>
      <c r="L183" s="161">
        <f>Dane_baza!AU172</f>
        <v>0</v>
      </c>
      <c r="M183" s="161">
        <f>Dane_baza!AV172</f>
        <v>658398</v>
      </c>
      <c r="N183" s="161">
        <f>Dane_baza!AY172</f>
        <v>2287249</v>
      </c>
      <c r="O183" s="161">
        <f>Dane_baza!AZ172</f>
        <v>69744</v>
      </c>
      <c r="P183" s="161">
        <f>Dane_baza!AW172</f>
        <v>0</v>
      </c>
      <c r="Q183" s="161">
        <f>Dane_baza!AX172</f>
        <v>0</v>
      </c>
      <c r="R183" s="212">
        <f t="shared" si="16"/>
        <v>6679941</v>
      </c>
      <c r="S183" s="212">
        <f>Dane_baza!BU172</f>
        <v>5719262.3899999997</v>
      </c>
      <c r="T183" s="212">
        <f>Dane_baza!BV172</f>
        <v>161783.63</v>
      </c>
      <c r="U183" s="212">
        <f>Dane_baza!BW172</f>
        <v>1466889.0699999998</v>
      </c>
      <c r="V183" s="212">
        <f t="shared" si="14"/>
        <v>7347935.0899999999</v>
      </c>
      <c r="W183" s="161">
        <f t="shared" si="15"/>
        <v>667994.08999999985</v>
      </c>
      <c r="AA183" s="36"/>
    </row>
    <row r="184" spans="1:27" ht="14.45" x14ac:dyDescent="0.3">
      <c r="A184" s="197" t="s">
        <v>39</v>
      </c>
      <c r="B184" s="197" t="s">
        <v>33</v>
      </c>
      <c r="C184" s="197" t="s">
        <v>39</v>
      </c>
      <c r="D184" s="197" t="s">
        <v>36</v>
      </c>
      <c r="E184" s="197" t="s">
        <v>31</v>
      </c>
      <c r="F184" s="195" t="s">
        <v>3065</v>
      </c>
      <c r="G184" s="195" t="s">
        <v>212</v>
      </c>
      <c r="H184" s="161">
        <f>Dane_baza!AR173</f>
        <v>11896027</v>
      </c>
      <c r="I184" s="161">
        <f>Dane_baza!AS173</f>
        <v>182946</v>
      </c>
      <c r="J184" s="161">
        <f>Dane_baza!BX173</f>
        <v>624579</v>
      </c>
      <c r="K184" s="161">
        <f>Dane_baza!AT173</f>
        <v>11824158</v>
      </c>
      <c r="L184" s="161">
        <f>Dane_baza!AU173</f>
        <v>94058</v>
      </c>
      <c r="M184" s="161">
        <f>Dane_baza!AV173</f>
        <v>637413</v>
      </c>
      <c r="N184" s="161">
        <f>Dane_baza!AY173</f>
        <v>15558387</v>
      </c>
      <c r="O184" s="161">
        <f>Dane_baza!AZ173</f>
        <v>366563</v>
      </c>
      <c r="P184" s="161">
        <f>Dane_baza!AW173</f>
        <v>0</v>
      </c>
      <c r="Q184" s="161">
        <f>Dane_baza!AX173</f>
        <v>0</v>
      </c>
      <c r="R184" s="212">
        <f t="shared" si="16"/>
        <v>41184131</v>
      </c>
      <c r="S184" s="212">
        <f>Dane_baza!BU173</f>
        <v>31531545.800000001</v>
      </c>
      <c r="T184" s="212">
        <f>Dane_baza!BV173</f>
        <v>265914.37</v>
      </c>
      <c r="U184" s="212">
        <f>Dane_baza!BW173</f>
        <v>12386670.826490741</v>
      </c>
      <c r="V184" s="212">
        <f t="shared" si="14"/>
        <v>44184130.996490747</v>
      </c>
      <c r="W184" s="161">
        <f t="shared" si="15"/>
        <v>2999999.9964907467</v>
      </c>
      <c r="AA184" s="36"/>
    </row>
    <row r="185" spans="1:27" ht="14.45" x14ac:dyDescent="0.3">
      <c r="A185" s="197" t="s">
        <v>39</v>
      </c>
      <c r="B185" s="197" t="s">
        <v>33</v>
      </c>
      <c r="C185" s="197" t="s">
        <v>42</v>
      </c>
      <c r="D185" s="197" t="s">
        <v>36</v>
      </c>
      <c r="E185" s="197" t="s">
        <v>31</v>
      </c>
      <c r="F185" s="195" t="s">
        <v>3066</v>
      </c>
      <c r="G185" s="195" t="s">
        <v>215</v>
      </c>
      <c r="H185" s="161">
        <f>Dane_baza!AR174</f>
        <v>3691514</v>
      </c>
      <c r="I185" s="161">
        <f>Dane_baza!AS174</f>
        <v>61095</v>
      </c>
      <c r="J185" s="161">
        <f>Dane_baza!BX174</f>
        <v>220521</v>
      </c>
      <c r="K185" s="161">
        <f>Dane_baza!AT174</f>
        <v>3925421</v>
      </c>
      <c r="L185" s="161">
        <f>Dane_baza!AU174</f>
        <v>9353</v>
      </c>
      <c r="M185" s="161">
        <f>Dane_baza!AV174</f>
        <v>767003</v>
      </c>
      <c r="N185" s="161">
        <f>Dane_baza!AY174</f>
        <v>6420187</v>
      </c>
      <c r="O185" s="161">
        <f>Dane_baza!AZ174</f>
        <v>137867</v>
      </c>
      <c r="P185" s="161">
        <f>Dane_baza!AW174</f>
        <v>0</v>
      </c>
      <c r="Q185" s="161">
        <f>Dane_baza!AX174</f>
        <v>0</v>
      </c>
      <c r="R185" s="212">
        <f t="shared" si="16"/>
        <v>15232961</v>
      </c>
      <c r="S185" s="212">
        <f>Dane_baza!BU174</f>
        <v>10310600.25</v>
      </c>
      <c r="T185" s="212">
        <f>Dane_baza!BV174</f>
        <v>88278.66</v>
      </c>
      <c r="U185" s="212">
        <f>Dane_baza!BW174</f>
        <v>6334081.9800000004</v>
      </c>
      <c r="V185" s="212">
        <f t="shared" si="14"/>
        <v>16732960.890000001</v>
      </c>
      <c r="W185" s="161">
        <f t="shared" si="15"/>
        <v>1499999.8900000006</v>
      </c>
      <c r="AA185" s="36"/>
    </row>
    <row r="186" spans="1:27" ht="14.45" x14ac:dyDescent="0.3">
      <c r="A186" s="197" t="s">
        <v>39</v>
      </c>
      <c r="B186" s="197" t="s">
        <v>33</v>
      </c>
      <c r="C186" s="197" t="s">
        <v>44</v>
      </c>
      <c r="D186" s="197" t="s">
        <v>36</v>
      </c>
      <c r="E186" s="197" t="s">
        <v>31</v>
      </c>
      <c r="F186" s="195" t="s">
        <v>3067</v>
      </c>
      <c r="G186" s="195" t="s">
        <v>216</v>
      </c>
      <c r="H186" s="161">
        <f>Dane_baza!AR175</f>
        <v>2842030</v>
      </c>
      <c r="I186" s="161">
        <f>Dane_baza!AS175</f>
        <v>174062</v>
      </c>
      <c r="J186" s="161">
        <f>Dane_baza!BX175</f>
        <v>171339</v>
      </c>
      <c r="K186" s="161">
        <f>Dane_baza!AT175</f>
        <v>3532820</v>
      </c>
      <c r="L186" s="161">
        <f>Dane_baza!AU175</f>
        <v>0</v>
      </c>
      <c r="M186" s="161">
        <f>Dane_baza!AV175</f>
        <v>1499051</v>
      </c>
      <c r="N186" s="161">
        <f>Dane_baza!AY175</f>
        <v>6769599</v>
      </c>
      <c r="O186" s="161">
        <f>Dane_baza!AZ175</f>
        <v>113537</v>
      </c>
      <c r="P186" s="161">
        <f>Dane_baza!AW175</f>
        <v>0</v>
      </c>
      <c r="Q186" s="161">
        <f>Dane_baza!AX175</f>
        <v>0</v>
      </c>
      <c r="R186" s="212">
        <f t="shared" si="16"/>
        <v>15102438</v>
      </c>
      <c r="S186" s="212">
        <f>Dane_baza!BU175</f>
        <v>6930072.25</v>
      </c>
      <c r="T186" s="212">
        <f>Dane_baza!BV175</f>
        <v>266226.64</v>
      </c>
      <c r="U186" s="212">
        <f>Dane_baza!BW175</f>
        <v>8906138.629999999</v>
      </c>
      <c r="V186" s="212">
        <f t="shared" si="14"/>
        <v>16102437.52</v>
      </c>
      <c r="W186" s="161">
        <f t="shared" si="15"/>
        <v>999999.51999999955</v>
      </c>
      <c r="AA186" s="36"/>
    </row>
    <row r="187" spans="1:27" ht="14.45" x14ac:dyDescent="0.3">
      <c r="A187" s="197" t="s">
        <v>39</v>
      </c>
      <c r="B187" s="197" t="s">
        <v>33</v>
      </c>
      <c r="C187" s="197" t="s">
        <v>51</v>
      </c>
      <c r="D187" s="197" t="s">
        <v>36</v>
      </c>
      <c r="E187" s="197" t="s">
        <v>31</v>
      </c>
      <c r="F187" s="195" t="s">
        <v>3068</v>
      </c>
      <c r="G187" s="195" t="s">
        <v>217</v>
      </c>
      <c r="H187" s="161">
        <f>Dane_baza!AR176</f>
        <v>2557400</v>
      </c>
      <c r="I187" s="161">
        <f>Dane_baza!AS176</f>
        <v>24285</v>
      </c>
      <c r="J187" s="161">
        <f>Dane_baza!BX176</f>
        <v>161291</v>
      </c>
      <c r="K187" s="161">
        <f>Dane_baza!AT176</f>
        <v>3755643</v>
      </c>
      <c r="L187" s="161">
        <f>Dane_baza!AU176</f>
        <v>101539</v>
      </c>
      <c r="M187" s="161">
        <f>Dane_baza!AV176</f>
        <v>264141</v>
      </c>
      <c r="N187" s="161">
        <f>Dane_baza!AY176</f>
        <v>4649406</v>
      </c>
      <c r="O187" s="161">
        <f>Dane_baza!AZ176</f>
        <v>110293</v>
      </c>
      <c r="P187" s="161">
        <f>Dane_baza!AW176</f>
        <v>0</v>
      </c>
      <c r="Q187" s="161">
        <f>Dane_baza!AX176</f>
        <v>0</v>
      </c>
      <c r="R187" s="212">
        <f t="shared" si="16"/>
        <v>11623998</v>
      </c>
      <c r="S187" s="212">
        <f>Dane_baza!BU176</f>
        <v>7612961.4699999997</v>
      </c>
      <c r="T187" s="212">
        <f>Dane_baza!BV176</f>
        <v>43400.27</v>
      </c>
      <c r="U187" s="212">
        <f>Dane_baza!BW176</f>
        <v>5285529.25</v>
      </c>
      <c r="V187" s="212">
        <f t="shared" si="14"/>
        <v>12941890.989999998</v>
      </c>
      <c r="W187" s="161">
        <f t="shared" si="15"/>
        <v>1317892.9899999984</v>
      </c>
      <c r="AA187" s="36"/>
    </row>
    <row r="188" spans="1:27" ht="14.45" x14ac:dyDescent="0.3">
      <c r="A188" s="197" t="s">
        <v>39</v>
      </c>
      <c r="B188" s="197" t="s">
        <v>33</v>
      </c>
      <c r="C188" s="197" t="s">
        <v>75</v>
      </c>
      <c r="D188" s="197" t="s">
        <v>36</v>
      </c>
      <c r="E188" s="197" t="s">
        <v>31</v>
      </c>
      <c r="F188" s="195" t="s">
        <v>3069</v>
      </c>
      <c r="G188" s="195" t="s">
        <v>218</v>
      </c>
      <c r="H188" s="161">
        <f>Dane_baza!AR177</f>
        <v>3149975</v>
      </c>
      <c r="I188" s="161">
        <f>Dane_baza!AS177</f>
        <v>78670</v>
      </c>
      <c r="J188" s="161">
        <f>Dane_baza!BX177</f>
        <v>227355</v>
      </c>
      <c r="K188" s="161">
        <f>Dane_baza!AT177</f>
        <v>4106298</v>
      </c>
      <c r="L188" s="161">
        <f>Dane_baza!AU177</f>
        <v>355569</v>
      </c>
      <c r="M188" s="161">
        <f>Dane_baza!AV177</f>
        <v>1135291</v>
      </c>
      <c r="N188" s="161">
        <f>Dane_baza!AY177</f>
        <v>7950705</v>
      </c>
      <c r="O188" s="161">
        <f>Dane_baza!AZ177</f>
        <v>145976</v>
      </c>
      <c r="P188" s="161">
        <f>Dane_baza!AW177</f>
        <v>0</v>
      </c>
      <c r="Q188" s="161">
        <f>Dane_baza!AX177</f>
        <v>0</v>
      </c>
      <c r="R188" s="212">
        <f t="shared" si="16"/>
        <v>17149839</v>
      </c>
      <c r="S188" s="212">
        <f>Dane_baza!BU177</f>
        <v>10673754.25</v>
      </c>
      <c r="T188" s="212">
        <f>Dane_baza!BV177</f>
        <v>58460.11</v>
      </c>
      <c r="U188" s="212">
        <f>Dane_baza!BW177</f>
        <v>7917624.6388244564</v>
      </c>
      <c r="V188" s="212">
        <f t="shared" si="14"/>
        <v>18649838.998824455</v>
      </c>
      <c r="W188" s="161">
        <f t="shared" si="15"/>
        <v>1499999.9988244548</v>
      </c>
      <c r="AA188" s="36"/>
    </row>
    <row r="189" spans="1:27" ht="14.45" x14ac:dyDescent="0.3">
      <c r="A189" s="197" t="s">
        <v>39</v>
      </c>
      <c r="B189" s="197" t="s">
        <v>33</v>
      </c>
      <c r="C189" s="197" t="s">
        <v>77</v>
      </c>
      <c r="D189" s="197" t="s">
        <v>36</v>
      </c>
      <c r="E189" s="197" t="s">
        <v>31</v>
      </c>
      <c r="F189" s="195" t="s">
        <v>3070</v>
      </c>
      <c r="G189" s="195" t="s">
        <v>219</v>
      </c>
      <c r="H189" s="161">
        <f>Dane_baza!AR178</f>
        <v>2296046</v>
      </c>
      <c r="I189" s="161">
        <f>Dane_baza!AS178</f>
        <v>125869</v>
      </c>
      <c r="J189" s="161">
        <f>Dane_baza!BX178</f>
        <v>178529</v>
      </c>
      <c r="K189" s="161">
        <f>Dane_baza!AT178</f>
        <v>2893181</v>
      </c>
      <c r="L189" s="161">
        <f>Dane_baza!AU178</f>
        <v>242659</v>
      </c>
      <c r="M189" s="161">
        <f>Dane_baza!AV178</f>
        <v>351428</v>
      </c>
      <c r="N189" s="161">
        <f>Dane_baza!AY178</f>
        <v>8415487</v>
      </c>
      <c r="O189" s="161">
        <f>Dane_baza!AZ178</f>
        <v>178416</v>
      </c>
      <c r="P189" s="161">
        <f>Dane_baza!AW178</f>
        <v>0</v>
      </c>
      <c r="Q189" s="161">
        <f>Dane_baza!AX178</f>
        <v>0</v>
      </c>
      <c r="R189" s="212">
        <f t="shared" si="16"/>
        <v>14681615</v>
      </c>
      <c r="S189" s="212">
        <f>Dane_baza!BU178</f>
        <v>6953373.5499999998</v>
      </c>
      <c r="T189" s="212">
        <f>Dane_baza!BV178</f>
        <v>104838.91</v>
      </c>
      <c r="U189" s="212">
        <f>Dane_baza!BW178</f>
        <v>9385196.3399999999</v>
      </c>
      <c r="V189" s="212">
        <f t="shared" si="14"/>
        <v>16443408.800000001</v>
      </c>
      <c r="W189" s="161">
        <f t="shared" si="15"/>
        <v>1761793.8000000007</v>
      </c>
      <c r="AA189" s="36"/>
    </row>
    <row r="190" spans="1:27" ht="14.45" x14ac:dyDescent="0.3">
      <c r="A190" s="197" t="s">
        <v>39</v>
      </c>
      <c r="B190" s="197" t="s">
        <v>32</v>
      </c>
      <c r="C190" s="197" t="s">
        <v>33</v>
      </c>
      <c r="D190" s="197" t="s">
        <v>34</v>
      </c>
      <c r="E190" s="197" t="s">
        <v>31</v>
      </c>
      <c r="F190" s="195" t="s">
        <v>3071</v>
      </c>
      <c r="G190" s="195" t="s">
        <v>220</v>
      </c>
      <c r="H190" s="161">
        <f>Dane_baza!AR179</f>
        <v>40401778</v>
      </c>
      <c r="I190" s="161">
        <f>Dane_baza!AS179</f>
        <v>4996187</v>
      </c>
      <c r="J190" s="161">
        <f>Dane_baza!BX179</f>
        <v>1477116</v>
      </c>
      <c r="K190" s="161">
        <f>Dane_baza!AT179</f>
        <v>1317815</v>
      </c>
      <c r="L190" s="161">
        <f>Dane_baza!AU179</f>
        <v>332078</v>
      </c>
      <c r="M190" s="161">
        <f>Dane_baza!AV179</f>
        <v>1268003</v>
      </c>
      <c r="N190" s="161">
        <f>Dane_baza!AY179</f>
        <v>56171752</v>
      </c>
      <c r="O190" s="161">
        <f>Dane_baza!AZ179</f>
        <v>1779290</v>
      </c>
      <c r="P190" s="161">
        <f>Dane_baza!AW179</f>
        <v>0</v>
      </c>
      <c r="Q190" s="161">
        <f>Dane_baza!AX179</f>
        <v>0</v>
      </c>
      <c r="R190" s="212">
        <f t="shared" si="16"/>
        <v>107744019</v>
      </c>
      <c r="S190" s="212">
        <f>Dane_baza!BU179</f>
        <v>93857397.299999997</v>
      </c>
      <c r="T190" s="212">
        <f>Dane_baza!BV179</f>
        <v>6331236.4000000004</v>
      </c>
      <c r="U190" s="212">
        <f>Dane_baza!BW179</f>
        <v>17809814.510000002</v>
      </c>
      <c r="V190" s="212">
        <f t="shared" si="14"/>
        <v>117998448.21000001</v>
      </c>
      <c r="W190" s="161">
        <f t="shared" si="15"/>
        <v>10254429.210000008</v>
      </c>
      <c r="AA190" s="36"/>
    </row>
    <row r="191" spans="1:27" ht="14.45" x14ac:dyDescent="0.3">
      <c r="A191" s="197" t="s">
        <v>39</v>
      </c>
      <c r="B191" s="197" t="s">
        <v>32</v>
      </c>
      <c r="C191" s="197" t="s">
        <v>32</v>
      </c>
      <c r="D191" s="197" t="s">
        <v>36</v>
      </c>
      <c r="E191" s="197" t="s">
        <v>31</v>
      </c>
      <c r="F191" s="195" t="s">
        <v>3072</v>
      </c>
      <c r="G191" s="195" t="s">
        <v>221</v>
      </c>
      <c r="H191" s="161">
        <f>Dane_baza!AR180</f>
        <v>3856246</v>
      </c>
      <c r="I191" s="161">
        <f>Dane_baza!AS180</f>
        <v>61399</v>
      </c>
      <c r="J191" s="161">
        <f>Dane_baza!BX180</f>
        <v>325107</v>
      </c>
      <c r="K191" s="161">
        <f>Dane_baza!AT180</f>
        <v>8241360</v>
      </c>
      <c r="L191" s="161">
        <f>Dane_baza!AU180</f>
        <v>164148</v>
      </c>
      <c r="M191" s="161">
        <f>Dane_baza!AV180</f>
        <v>990841</v>
      </c>
      <c r="N191" s="161">
        <f>Dane_baza!AY180</f>
        <v>14416471</v>
      </c>
      <c r="O191" s="161">
        <f>Dane_baza!AZ180</f>
        <v>193013</v>
      </c>
      <c r="P191" s="161">
        <f>Dane_baza!AW180</f>
        <v>0</v>
      </c>
      <c r="Q191" s="161">
        <f>Dane_baza!AX180</f>
        <v>0</v>
      </c>
      <c r="R191" s="212">
        <f t="shared" si="16"/>
        <v>28248585</v>
      </c>
      <c r="S191" s="212">
        <f>Dane_baza!BU180</f>
        <v>12062421.15</v>
      </c>
      <c r="T191" s="212">
        <f>Dane_baza!BV180</f>
        <v>47412.34</v>
      </c>
      <c r="U191" s="212">
        <f>Dane_baza!BW180</f>
        <v>18138751.511124961</v>
      </c>
      <c r="V191" s="212">
        <f t="shared" si="14"/>
        <v>30248585.001124963</v>
      </c>
      <c r="W191" s="161">
        <f t="shared" si="15"/>
        <v>2000000.0011249632</v>
      </c>
      <c r="AA191" s="36"/>
    </row>
    <row r="192" spans="1:27" ht="14.45" x14ac:dyDescent="0.3">
      <c r="A192" s="197" t="s">
        <v>39</v>
      </c>
      <c r="B192" s="197" t="s">
        <v>32</v>
      </c>
      <c r="C192" s="197" t="s">
        <v>37</v>
      </c>
      <c r="D192" s="197" t="s">
        <v>36</v>
      </c>
      <c r="E192" s="197" t="s">
        <v>31</v>
      </c>
      <c r="F192" s="195" t="s">
        <v>3073</v>
      </c>
      <c r="G192" s="195" t="s">
        <v>220</v>
      </c>
      <c r="H192" s="161">
        <f>Dane_baza!AR181</f>
        <v>13907806</v>
      </c>
      <c r="I192" s="161">
        <f>Dane_baza!AS181</f>
        <v>104298</v>
      </c>
      <c r="J192" s="161">
        <f>Dane_baza!BX181</f>
        <v>528113</v>
      </c>
      <c r="K192" s="161">
        <f>Dane_baza!AT181</f>
        <v>5129009</v>
      </c>
      <c r="L192" s="161">
        <f>Dane_baza!AU181</f>
        <v>5604</v>
      </c>
      <c r="M192" s="161">
        <f>Dane_baza!AV181</f>
        <v>641806</v>
      </c>
      <c r="N192" s="161">
        <f>Dane_baza!AY181</f>
        <v>13550690</v>
      </c>
      <c r="O192" s="161">
        <f>Dane_baza!AZ181</f>
        <v>407112</v>
      </c>
      <c r="P192" s="161">
        <f>Dane_baza!AW181</f>
        <v>0</v>
      </c>
      <c r="Q192" s="161">
        <f>Dane_baza!AX181</f>
        <v>0</v>
      </c>
      <c r="R192" s="212">
        <f t="shared" si="16"/>
        <v>34274438</v>
      </c>
      <c r="S192" s="212">
        <f>Dane_baza!BU181</f>
        <v>29887149.960000001</v>
      </c>
      <c r="T192" s="212">
        <f>Dane_baza!BV181</f>
        <v>167167.57</v>
      </c>
      <c r="U192" s="212">
        <f>Dane_baza!BW181</f>
        <v>6720120.2299999977</v>
      </c>
      <c r="V192" s="212">
        <f t="shared" si="14"/>
        <v>36774437.759999998</v>
      </c>
      <c r="W192" s="161">
        <f t="shared" si="15"/>
        <v>2499999.7599999979</v>
      </c>
      <c r="AA192" s="36"/>
    </row>
    <row r="193" spans="1:27" ht="14.45" x14ac:dyDescent="0.3">
      <c r="A193" s="197" t="s">
        <v>39</v>
      </c>
      <c r="B193" s="197" t="s">
        <v>32</v>
      </c>
      <c r="C193" s="197" t="s">
        <v>39</v>
      </c>
      <c r="D193" s="197" t="s">
        <v>36</v>
      </c>
      <c r="E193" s="197" t="s">
        <v>31</v>
      </c>
      <c r="F193" s="195" t="s">
        <v>3074</v>
      </c>
      <c r="G193" s="195" t="s">
        <v>222</v>
      </c>
      <c r="H193" s="161">
        <f>Dane_baza!AR182</f>
        <v>3117270</v>
      </c>
      <c r="I193" s="161">
        <f>Dane_baza!AS182</f>
        <v>154950</v>
      </c>
      <c r="J193" s="161">
        <f>Dane_baza!BX182</f>
        <v>206221</v>
      </c>
      <c r="K193" s="161">
        <f>Dane_baza!AT182</f>
        <v>4851539</v>
      </c>
      <c r="L193" s="161">
        <f>Dane_baza!AU182</f>
        <v>84802</v>
      </c>
      <c r="M193" s="161">
        <f>Dane_baza!AV182</f>
        <v>1061537</v>
      </c>
      <c r="N193" s="161">
        <f>Dane_baza!AY182</f>
        <v>8387828</v>
      </c>
      <c r="O193" s="161">
        <f>Dane_baza!AZ182</f>
        <v>180038</v>
      </c>
      <c r="P193" s="161">
        <f>Dane_baza!AW182</f>
        <v>0</v>
      </c>
      <c r="Q193" s="161">
        <f>Dane_baza!AX182</f>
        <v>0</v>
      </c>
      <c r="R193" s="212">
        <f t="shared" si="16"/>
        <v>18044185</v>
      </c>
      <c r="S193" s="212">
        <f>Dane_baza!BU182</f>
        <v>8480441.2599999998</v>
      </c>
      <c r="T193" s="212">
        <f>Dane_baza!BV182</f>
        <v>315456.11</v>
      </c>
      <c r="U193" s="212">
        <f>Dane_baza!BW182</f>
        <v>10744465.220000001</v>
      </c>
      <c r="V193" s="212">
        <f t="shared" si="14"/>
        <v>19540362.59</v>
      </c>
      <c r="W193" s="161">
        <f t="shared" si="15"/>
        <v>1496177.5899999999</v>
      </c>
      <c r="AA193" s="36"/>
    </row>
    <row r="194" spans="1:27" ht="14.45" x14ac:dyDescent="0.3">
      <c r="A194" s="197" t="s">
        <v>39</v>
      </c>
      <c r="B194" s="197" t="s">
        <v>32</v>
      </c>
      <c r="C194" s="197" t="s">
        <v>42</v>
      </c>
      <c r="D194" s="197" t="s">
        <v>40</v>
      </c>
      <c r="E194" s="197" t="s">
        <v>31</v>
      </c>
      <c r="F194" s="195" t="s">
        <v>3075</v>
      </c>
      <c r="G194" s="195" t="s">
        <v>223</v>
      </c>
      <c r="H194" s="161">
        <f>Dane_baza!AR183</f>
        <v>3189673</v>
      </c>
      <c r="I194" s="161">
        <f>Dane_baza!AS183</f>
        <v>164561</v>
      </c>
      <c r="J194" s="161">
        <f>Dane_baza!BX183</f>
        <v>210019</v>
      </c>
      <c r="K194" s="161">
        <f>Dane_baza!AT183</f>
        <v>3918595</v>
      </c>
      <c r="L194" s="161">
        <f>Dane_baza!AU183</f>
        <v>0</v>
      </c>
      <c r="M194" s="161">
        <f>Dane_baza!AV183</f>
        <v>731542</v>
      </c>
      <c r="N194" s="161">
        <f>Dane_baza!AY183</f>
        <v>9936731</v>
      </c>
      <c r="O194" s="161">
        <f>Dane_baza!AZ183</f>
        <v>251404</v>
      </c>
      <c r="P194" s="161">
        <f>Dane_baza!AW183</f>
        <v>0</v>
      </c>
      <c r="Q194" s="161">
        <f>Dane_baza!AX183</f>
        <v>0</v>
      </c>
      <c r="R194" s="212">
        <f t="shared" si="16"/>
        <v>18402525</v>
      </c>
      <c r="S194" s="212">
        <f>Dane_baza!BU183</f>
        <v>8986411.7100000009</v>
      </c>
      <c r="T194" s="212">
        <f>Dane_baza!BV183</f>
        <v>160484.07999999999</v>
      </c>
      <c r="U194" s="212">
        <f>Dane_baza!BW183</f>
        <v>11463932.210000001</v>
      </c>
      <c r="V194" s="212">
        <f t="shared" si="14"/>
        <v>20610828</v>
      </c>
      <c r="W194" s="161">
        <f t="shared" si="15"/>
        <v>2208303</v>
      </c>
      <c r="AA194" s="36"/>
    </row>
    <row r="195" spans="1:27" ht="14.45" x14ac:dyDescent="0.3">
      <c r="A195" s="197" t="s">
        <v>39</v>
      </c>
      <c r="B195" s="197" t="s">
        <v>32</v>
      </c>
      <c r="C195" s="197" t="s">
        <v>44</v>
      </c>
      <c r="D195" s="197" t="s">
        <v>36</v>
      </c>
      <c r="E195" s="197" t="s">
        <v>31</v>
      </c>
      <c r="F195" s="195" t="s">
        <v>3076</v>
      </c>
      <c r="G195" s="195" t="s">
        <v>224</v>
      </c>
      <c r="H195" s="161">
        <f>Dane_baza!AR184</f>
        <v>3460102</v>
      </c>
      <c r="I195" s="161">
        <f>Dane_baza!AS184</f>
        <v>375383</v>
      </c>
      <c r="J195" s="161">
        <f>Dane_baza!BX184</f>
        <v>242717</v>
      </c>
      <c r="K195" s="161">
        <f>Dane_baza!AT184</f>
        <v>5207614</v>
      </c>
      <c r="L195" s="161">
        <f>Dane_baza!AU184</f>
        <v>149737</v>
      </c>
      <c r="M195" s="161">
        <f>Dane_baza!AV184</f>
        <v>385993</v>
      </c>
      <c r="N195" s="161">
        <f>Dane_baza!AY184</f>
        <v>6923967</v>
      </c>
      <c r="O195" s="161">
        <f>Dane_baza!AZ184</f>
        <v>193013</v>
      </c>
      <c r="P195" s="161">
        <f>Dane_baza!AW184</f>
        <v>0</v>
      </c>
      <c r="Q195" s="161">
        <f>Dane_baza!AX184</f>
        <v>0</v>
      </c>
      <c r="R195" s="212">
        <f t="shared" si="16"/>
        <v>16938526</v>
      </c>
      <c r="S195" s="212">
        <f>Dane_baza!BU184</f>
        <v>10573036.58</v>
      </c>
      <c r="T195" s="212">
        <f>Dane_baza!BV184</f>
        <v>514024.22</v>
      </c>
      <c r="U195" s="212">
        <f>Dane_baza!BW184</f>
        <v>7351465.1699999981</v>
      </c>
      <c r="V195" s="212">
        <f t="shared" si="14"/>
        <v>18438525.969999999</v>
      </c>
      <c r="W195" s="161">
        <f t="shared" si="15"/>
        <v>1499999.9699999988</v>
      </c>
      <c r="AA195" s="36"/>
    </row>
    <row r="196" spans="1:27" ht="14.45" x14ac:dyDescent="0.3">
      <c r="A196" s="197" t="s">
        <v>39</v>
      </c>
      <c r="B196" s="197" t="s">
        <v>32</v>
      </c>
      <c r="C196" s="197" t="s">
        <v>51</v>
      </c>
      <c r="D196" s="197" t="s">
        <v>40</v>
      </c>
      <c r="E196" s="197" t="s">
        <v>31</v>
      </c>
      <c r="F196" s="195" t="s">
        <v>3077</v>
      </c>
      <c r="G196" s="195" t="s">
        <v>225</v>
      </c>
      <c r="H196" s="161">
        <f>Dane_baza!AR185</f>
        <v>5882034</v>
      </c>
      <c r="I196" s="161">
        <f>Dane_baza!AS185</f>
        <v>464983</v>
      </c>
      <c r="J196" s="161">
        <f>Dane_baza!BX185</f>
        <v>445697</v>
      </c>
      <c r="K196" s="161">
        <f>Dane_baza!AT185</f>
        <v>10257691</v>
      </c>
      <c r="L196" s="161">
        <f>Dane_baza!AU185</f>
        <v>674943</v>
      </c>
      <c r="M196" s="161">
        <f>Dane_baza!AV185</f>
        <v>536676</v>
      </c>
      <c r="N196" s="161">
        <f>Dane_baza!AY185</f>
        <v>14985762</v>
      </c>
      <c r="O196" s="161">
        <f>Dane_baza!AZ185</f>
        <v>257892</v>
      </c>
      <c r="P196" s="161">
        <f>Dane_baza!AW185</f>
        <v>0</v>
      </c>
      <c r="Q196" s="161">
        <f>Dane_baza!AX185</f>
        <v>0</v>
      </c>
      <c r="R196" s="212">
        <f t="shared" si="16"/>
        <v>33505678</v>
      </c>
      <c r="S196" s="212">
        <f>Dane_baza!BU185</f>
        <v>17933862.18</v>
      </c>
      <c r="T196" s="212">
        <f>Dane_baza!BV185</f>
        <v>511878.18</v>
      </c>
      <c r="U196" s="212">
        <f>Dane_baza!BW185</f>
        <v>17559937.640823141</v>
      </c>
      <c r="V196" s="212">
        <f t="shared" si="14"/>
        <v>36005678.00082314</v>
      </c>
      <c r="W196" s="161">
        <f t="shared" si="15"/>
        <v>2500000.0008231401</v>
      </c>
      <c r="AA196" s="36"/>
    </row>
    <row r="197" spans="1:27" ht="14.45" x14ac:dyDescent="0.3">
      <c r="A197" s="197" t="s">
        <v>39</v>
      </c>
      <c r="B197" s="197" t="s">
        <v>32</v>
      </c>
      <c r="C197" s="197" t="s">
        <v>75</v>
      </c>
      <c r="D197" s="197" t="s">
        <v>36</v>
      </c>
      <c r="E197" s="197" t="s">
        <v>31</v>
      </c>
      <c r="F197" s="195" t="s">
        <v>3078</v>
      </c>
      <c r="G197" s="195" t="s">
        <v>226</v>
      </c>
      <c r="H197" s="161">
        <f>Dane_baza!AR186</f>
        <v>2900674</v>
      </c>
      <c r="I197" s="161">
        <f>Dane_baza!AS186</f>
        <v>718873</v>
      </c>
      <c r="J197" s="161">
        <f>Dane_baza!BX186</f>
        <v>202786</v>
      </c>
      <c r="K197" s="161">
        <f>Dane_baza!AT186</f>
        <v>3058347</v>
      </c>
      <c r="L197" s="161">
        <f>Dane_baza!AU186</f>
        <v>0</v>
      </c>
      <c r="M197" s="161">
        <f>Dane_baza!AV186</f>
        <v>989340</v>
      </c>
      <c r="N197" s="161">
        <f>Dane_baza!AY186</f>
        <v>6369146</v>
      </c>
      <c r="O197" s="161">
        <f>Dane_baza!AZ186</f>
        <v>81098</v>
      </c>
      <c r="P197" s="161">
        <f>Dane_baza!AW186</f>
        <v>0</v>
      </c>
      <c r="Q197" s="161">
        <f>Dane_baza!AX186</f>
        <v>0</v>
      </c>
      <c r="R197" s="212">
        <f t="shared" si="16"/>
        <v>14320264</v>
      </c>
      <c r="S197" s="212">
        <f>Dane_baza!BU186</f>
        <v>8321243.6100000003</v>
      </c>
      <c r="T197" s="212">
        <f>Dane_baza!BV186</f>
        <v>33486.5</v>
      </c>
      <c r="U197" s="212">
        <f>Dane_baza!BW186</f>
        <v>6965533.8973133564</v>
      </c>
      <c r="V197" s="212">
        <f t="shared" si="14"/>
        <v>15320264.007313356</v>
      </c>
      <c r="W197" s="161">
        <f t="shared" si="15"/>
        <v>1000000.0073133558</v>
      </c>
      <c r="AA197" s="36"/>
    </row>
    <row r="198" spans="1:27" ht="14.45" x14ac:dyDescent="0.3">
      <c r="A198" s="197" t="s">
        <v>39</v>
      </c>
      <c r="B198" s="197" t="s">
        <v>32</v>
      </c>
      <c r="C198" s="197" t="s">
        <v>77</v>
      </c>
      <c r="D198" s="197" t="s">
        <v>36</v>
      </c>
      <c r="E198" s="197" t="s">
        <v>31</v>
      </c>
      <c r="F198" s="195" t="s">
        <v>3079</v>
      </c>
      <c r="G198" s="195" t="s">
        <v>227</v>
      </c>
      <c r="H198" s="161">
        <f>Dane_baza!AR187</f>
        <v>4689969</v>
      </c>
      <c r="I198" s="161">
        <f>Dane_baza!AS187</f>
        <v>59254</v>
      </c>
      <c r="J198" s="161">
        <f>Dane_baza!BX187</f>
        <v>265278</v>
      </c>
      <c r="K198" s="161">
        <f>Dane_baza!AT187</f>
        <v>6896210</v>
      </c>
      <c r="L198" s="161">
        <f>Dane_baza!AU187</f>
        <v>148649</v>
      </c>
      <c r="M198" s="161">
        <f>Dane_baza!AV187</f>
        <v>791134</v>
      </c>
      <c r="N198" s="161">
        <f>Dane_baza!AY187</f>
        <v>7712804</v>
      </c>
      <c r="O198" s="161">
        <f>Dane_baza!AZ187</f>
        <v>184903</v>
      </c>
      <c r="P198" s="161">
        <f>Dane_baza!AW187</f>
        <v>0</v>
      </c>
      <c r="Q198" s="161">
        <f>Dane_baza!AX187</f>
        <v>0</v>
      </c>
      <c r="R198" s="212">
        <f t="shared" si="16"/>
        <v>20748201</v>
      </c>
      <c r="S198" s="212">
        <f>Dane_baza!BU187</f>
        <v>11421149.74</v>
      </c>
      <c r="T198" s="212">
        <f>Dane_baza!BV187</f>
        <v>117948.22</v>
      </c>
      <c r="U198" s="212">
        <f>Dane_baza!BW187</f>
        <v>10709102.609999998</v>
      </c>
      <c r="V198" s="212">
        <f t="shared" si="14"/>
        <v>22248200.57</v>
      </c>
      <c r="W198" s="161">
        <f t="shared" si="15"/>
        <v>1499999.5700000003</v>
      </c>
      <c r="AA198" s="36"/>
    </row>
    <row r="199" spans="1:27" ht="14.45" x14ac:dyDescent="0.3">
      <c r="A199" s="197" t="s">
        <v>39</v>
      </c>
      <c r="B199" s="197" t="s">
        <v>32</v>
      </c>
      <c r="C199" s="197" t="s">
        <v>90</v>
      </c>
      <c r="D199" s="197" t="s">
        <v>36</v>
      </c>
      <c r="E199" s="197" t="s">
        <v>31</v>
      </c>
      <c r="F199" s="195" t="s">
        <v>3080</v>
      </c>
      <c r="G199" s="195" t="s">
        <v>228</v>
      </c>
      <c r="H199" s="161">
        <f>Dane_baza!AR188</f>
        <v>4740472</v>
      </c>
      <c r="I199" s="161">
        <f>Dane_baza!AS188</f>
        <v>31682</v>
      </c>
      <c r="J199" s="161">
        <f>Dane_baza!BX188</f>
        <v>279138</v>
      </c>
      <c r="K199" s="161">
        <f>Dane_baza!AT188</f>
        <v>5838676</v>
      </c>
      <c r="L199" s="161">
        <f>Dane_baza!AU188</f>
        <v>0</v>
      </c>
      <c r="M199" s="161">
        <f>Dane_baza!AV188</f>
        <v>715660</v>
      </c>
      <c r="N199" s="161">
        <f>Dane_baza!AY188</f>
        <v>8559689</v>
      </c>
      <c r="O199" s="161">
        <f>Dane_baza!AZ188</f>
        <v>197879</v>
      </c>
      <c r="P199" s="161">
        <f>Dane_baza!AW188</f>
        <v>0</v>
      </c>
      <c r="Q199" s="161">
        <f>Dane_baza!AX188</f>
        <v>0</v>
      </c>
      <c r="R199" s="212">
        <f t="shared" si="16"/>
        <v>20363196</v>
      </c>
      <c r="S199" s="212">
        <f>Dane_baza!BU188</f>
        <v>12187453</v>
      </c>
      <c r="T199" s="212">
        <f>Dane_baza!BV188</f>
        <v>32311.46</v>
      </c>
      <c r="U199" s="212">
        <f>Dane_baza!BW188</f>
        <v>9643431.5438311938</v>
      </c>
      <c r="V199" s="212">
        <f t="shared" si="14"/>
        <v>21863196.003831193</v>
      </c>
      <c r="W199" s="161">
        <f t="shared" si="15"/>
        <v>1500000.0038311929</v>
      </c>
      <c r="AA199" s="36"/>
    </row>
    <row r="200" spans="1:27" ht="14.45" x14ac:dyDescent="0.3">
      <c r="A200" s="197" t="s">
        <v>39</v>
      </c>
      <c r="B200" s="197" t="s">
        <v>37</v>
      </c>
      <c r="C200" s="197" t="s">
        <v>33</v>
      </c>
      <c r="D200" s="197" t="s">
        <v>36</v>
      </c>
      <c r="E200" s="197" t="s">
        <v>31</v>
      </c>
      <c r="F200" s="195" t="s">
        <v>3081</v>
      </c>
      <c r="G200" s="195" t="s">
        <v>229</v>
      </c>
      <c r="H200" s="161">
        <f>Dane_baza!AR189</f>
        <v>65253261</v>
      </c>
      <c r="I200" s="161">
        <f>Dane_baza!AS189</f>
        <v>4559224</v>
      </c>
      <c r="J200" s="161">
        <f>Dane_baza!BX189</f>
        <v>2067694</v>
      </c>
      <c r="K200" s="161">
        <f>Dane_baza!AT189</f>
        <v>0</v>
      </c>
      <c r="L200" s="161">
        <f>Dane_baza!AU189</f>
        <v>91794</v>
      </c>
      <c r="M200" s="161">
        <f>Dane_baza!AV189</f>
        <v>1674265</v>
      </c>
      <c r="N200" s="161">
        <f>Dane_baza!AY189</f>
        <v>56181159</v>
      </c>
      <c r="O200" s="161">
        <f>Dane_baza!AZ189</f>
        <v>1239177</v>
      </c>
      <c r="P200" s="161">
        <f>Dane_baza!AW189</f>
        <v>0</v>
      </c>
      <c r="Q200" s="161">
        <f>Dane_baza!AX189</f>
        <v>0</v>
      </c>
      <c r="R200" s="212">
        <f t="shared" si="16"/>
        <v>131066574</v>
      </c>
      <c r="S200" s="212">
        <f>Dane_baza!BU189</f>
        <v>116702484.73</v>
      </c>
      <c r="T200" s="212">
        <f>Dane_baza!BV189</f>
        <v>5416038.7000000002</v>
      </c>
      <c r="U200" s="212">
        <f>Dane_baza!BW189</f>
        <v>12948050.561245777</v>
      </c>
      <c r="V200" s="212">
        <f t="shared" si="14"/>
        <v>135066573.99124578</v>
      </c>
      <c r="W200" s="161">
        <f t="shared" si="15"/>
        <v>3999999.9912457764</v>
      </c>
      <c r="AA200" s="36"/>
    </row>
    <row r="201" spans="1:27" ht="14.45" x14ac:dyDescent="0.3">
      <c r="A201" s="197" t="s">
        <v>39</v>
      </c>
      <c r="B201" s="197" t="s">
        <v>37</v>
      </c>
      <c r="C201" s="197" t="s">
        <v>32</v>
      </c>
      <c r="D201" s="197" t="s">
        <v>36</v>
      </c>
      <c r="E201" s="197" t="s">
        <v>31</v>
      </c>
      <c r="F201" s="195" t="s">
        <v>3082</v>
      </c>
      <c r="G201" s="195" t="s">
        <v>230</v>
      </c>
      <c r="H201" s="161">
        <f>Dane_baza!AR190</f>
        <v>10749125</v>
      </c>
      <c r="I201" s="161">
        <f>Dane_baza!AS190</f>
        <v>607772</v>
      </c>
      <c r="J201" s="161">
        <f>Dane_baza!BX190</f>
        <v>477882</v>
      </c>
      <c r="K201" s="161">
        <f>Dane_baza!AT190</f>
        <v>6496101</v>
      </c>
      <c r="L201" s="161">
        <f>Dane_baza!AU190</f>
        <v>0</v>
      </c>
      <c r="M201" s="161">
        <f>Dane_baza!AV190</f>
        <v>351662</v>
      </c>
      <c r="N201" s="161">
        <f>Dane_baza!AY190</f>
        <v>14001418</v>
      </c>
      <c r="O201" s="161">
        <f>Dane_baza!AZ190</f>
        <v>395758</v>
      </c>
      <c r="P201" s="161">
        <f>Dane_baza!AW190</f>
        <v>0</v>
      </c>
      <c r="Q201" s="161">
        <f>Dane_baza!AX190</f>
        <v>0</v>
      </c>
      <c r="R201" s="212">
        <f t="shared" si="16"/>
        <v>33079718</v>
      </c>
      <c r="S201" s="212">
        <f>Dane_baza!BU190</f>
        <v>25789965.699999999</v>
      </c>
      <c r="T201" s="212">
        <f>Dane_baza!BV190</f>
        <v>1043012.82</v>
      </c>
      <c r="U201" s="212">
        <f>Dane_baza!BW190</f>
        <v>8746739.4851360414</v>
      </c>
      <c r="V201" s="212">
        <f t="shared" si="14"/>
        <v>35579718.005136043</v>
      </c>
      <c r="W201" s="161">
        <f t="shared" si="15"/>
        <v>2500000.0051360428</v>
      </c>
      <c r="AA201" s="36"/>
    </row>
    <row r="202" spans="1:27" ht="14.45" x14ac:dyDescent="0.3">
      <c r="A202" s="197" t="s">
        <v>39</v>
      </c>
      <c r="B202" s="197" t="s">
        <v>37</v>
      </c>
      <c r="C202" s="197" t="s">
        <v>37</v>
      </c>
      <c r="D202" s="197" t="s">
        <v>36</v>
      </c>
      <c r="E202" s="197" t="s">
        <v>31</v>
      </c>
      <c r="F202" s="195" t="s">
        <v>3083</v>
      </c>
      <c r="G202" s="195" t="s">
        <v>231</v>
      </c>
      <c r="H202" s="161">
        <f>Dane_baza!AR191</f>
        <v>17888981</v>
      </c>
      <c r="I202" s="161">
        <f>Dane_baza!AS191</f>
        <v>236158</v>
      </c>
      <c r="J202" s="161">
        <f>Dane_baza!BX191</f>
        <v>684520</v>
      </c>
      <c r="K202" s="161">
        <f>Dane_baza!AT191</f>
        <v>6922842</v>
      </c>
      <c r="L202" s="161">
        <f>Dane_baza!AU191</f>
        <v>0</v>
      </c>
      <c r="M202" s="161">
        <f>Dane_baza!AV191</f>
        <v>674366</v>
      </c>
      <c r="N202" s="161">
        <f>Dane_baza!AY191</f>
        <v>26528476</v>
      </c>
      <c r="O202" s="161">
        <f>Dane_baza!AZ191</f>
        <v>613101</v>
      </c>
      <c r="P202" s="161">
        <f>Dane_baza!AW191</f>
        <v>0</v>
      </c>
      <c r="Q202" s="161">
        <f>Dane_baza!AX191</f>
        <v>0</v>
      </c>
      <c r="R202" s="212">
        <f t="shared" si="16"/>
        <v>53548444</v>
      </c>
      <c r="S202" s="212">
        <f>Dane_baza!BU191</f>
        <v>40923062.329999998</v>
      </c>
      <c r="T202" s="212">
        <f>Dane_baza!BV191</f>
        <v>347046.22</v>
      </c>
      <c r="U202" s="212">
        <f>Dane_baza!BW191</f>
        <v>15278335.446517931</v>
      </c>
      <c r="V202" s="212">
        <f t="shared" si="14"/>
        <v>56548443.996517926</v>
      </c>
      <c r="W202" s="161">
        <f t="shared" si="15"/>
        <v>2999999.9965179265</v>
      </c>
      <c r="AA202" s="36"/>
    </row>
    <row r="203" spans="1:27" ht="14.45" x14ac:dyDescent="0.3">
      <c r="A203" s="197" t="s">
        <v>39</v>
      </c>
      <c r="B203" s="197" t="s">
        <v>37</v>
      </c>
      <c r="C203" s="197" t="s">
        <v>39</v>
      </c>
      <c r="D203" s="197" t="s">
        <v>40</v>
      </c>
      <c r="E203" s="197" t="s">
        <v>31</v>
      </c>
      <c r="F203" s="195" t="s">
        <v>3084</v>
      </c>
      <c r="G203" s="195" t="s">
        <v>232</v>
      </c>
      <c r="H203" s="161">
        <f>Dane_baza!AR192</f>
        <v>26645435</v>
      </c>
      <c r="I203" s="161">
        <f>Dane_baza!AS192</f>
        <v>750049</v>
      </c>
      <c r="J203" s="161">
        <f>Dane_baza!BX192</f>
        <v>1294749</v>
      </c>
      <c r="K203" s="161">
        <f>Dane_baza!AT192</f>
        <v>18332566</v>
      </c>
      <c r="L203" s="161">
        <f>Dane_baza!AU192</f>
        <v>1020510</v>
      </c>
      <c r="M203" s="161">
        <f>Dane_baza!AV192</f>
        <v>1508935</v>
      </c>
      <c r="N203" s="161">
        <f>Dane_baza!AY192</f>
        <v>34157317</v>
      </c>
      <c r="O203" s="161">
        <f>Dane_baza!AZ192</f>
        <v>958578</v>
      </c>
      <c r="P203" s="161">
        <f>Dane_baza!AW192</f>
        <v>0</v>
      </c>
      <c r="Q203" s="161">
        <f>Dane_baza!AX192</f>
        <v>0</v>
      </c>
      <c r="R203" s="212">
        <f t="shared" si="16"/>
        <v>84668139</v>
      </c>
      <c r="S203" s="212">
        <f>Dane_baza!BU192</f>
        <v>67997024.170000002</v>
      </c>
      <c r="T203" s="212">
        <f>Dane_baza!BV192</f>
        <v>1099445.6200000001</v>
      </c>
      <c r="U203" s="212">
        <f>Dane_baza!BW192</f>
        <v>19071669.216770574</v>
      </c>
      <c r="V203" s="212">
        <f t="shared" si="14"/>
        <v>88168139.006770581</v>
      </c>
      <c r="W203" s="161">
        <f t="shared" si="15"/>
        <v>3500000.006770581</v>
      </c>
      <c r="AA203" s="36"/>
    </row>
    <row r="204" spans="1:27" ht="14.45" x14ac:dyDescent="0.3">
      <c r="A204" s="197" t="s">
        <v>39</v>
      </c>
      <c r="B204" s="197" t="s">
        <v>37</v>
      </c>
      <c r="C204" s="197" t="s">
        <v>42</v>
      </c>
      <c r="D204" s="197" t="s">
        <v>36</v>
      </c>
      <c r="E204" s="197" t="s">
        <v>31</v>
      </c>
      <c r="F204" s="195" t="s">
        <v>3085</v>
      </c>
      <c r="G204" s="195" t="s">
        <v>233</v>
      </c>
      <c r="H204" s="161">
        <f>Dane_baza!AR193</f>
        <v>19006504</v>
      </c>
      <c r="I204" s="161">
        <f>Dane_baza!AS193</f>
        <v>1734486</v>
      </c>
      <c r="J204" s="161">
        <f>Dane_baza!BX193</f>
        <v>721088</v>
      </c>
      <c r="K204" s="161">
        <f>Dane_baza!AT193</f>
        <v>2299807</v>
      </c>
      <c r="L204" s="161">
        <f>Dane_baza!AU193</f>
        <v>0</v>
      </c>
      <c r="M204" s="161">
        <f>Dane_baza!AV193</f>
        <v>595405</v>
      </c>
      <c r="N204" s="161">
        <f>Dane_baza!AY193</f>
        <v>18991800</v>
      </c>
      <c r="O204" s="161">
        <f>Dane_baza!AZ193</f>
        <v>527137</v>
      </c>
      <c r="P204" s="161">
        <f>Dane_baza!AW193</f>
        <v>0</v>
      </c>
      <c r="Q204" s="161">
        <f>Dane_baza!AX193</f>
        <v>0</v>
      </c>
      <c r="R204" s="212">
        <f t="shared" si="16"/>
        <v>43876227</v>
      </c>
      <c r="S204" s="212">
        <f>Dane_baza!BU193</f>
        <v>38349018.009999998</v>
      </c>
      <c r="T204" s="212">
        <f>Dane_baza!BV193</f>
        <v>942556.93</v>
      </c>
      <c r="U204" s="212">
        <f>Dane_baza!BW193</f>
        <v>7584652.0650320342</v>
      </c>
      <c r="V204" s="212">
        <f t="shared" si="14"/>
        <v>46876227.005032033</v>
      </c>
      <c r="W204" s="161">
        <f t="shared" si="15"/>
        <v>3000000.0050320327</v>
      </c>
      <c r="AA204" s="36"/>
    </row>
    <row r="205" spans="1:27" ht="14.45" x14ac:dyDescent="0.3">
      <c r="A205" s="197" t="s">
        <v>39</v>
      </c>
      <c r="B205" s="197" t="s">
        <v>37</v>
      </c>
      <c r="C205" s="197" t="s">
        <v>44</v>
      </c>
      <c r="D205" s="197" t="s">
        <v>36</v>
      </c>
      <c r="E205" s="197" t="s">
        <v>31</v>
      </c>
      <c r="F205" s="195" t="s">
        <v>3086</v>
      </c>
      <c r="G205" s="195" t="s">
        <v>234</v>
      </c>
      <c r="H205" s="161">
        <f>Dane_baza!AR194</f>
        <v>72511798</v>
      </c>
      <c r="I205" s="161">
        <f>Dane_baza!AS194</f>
        <v>1808120</v>
      </c>
      <c r="J205" s="161">
        <f>Dane_baza!BX194</f>
        <v>2428120</v>
      </c>
      <c r="K205" s="161">
        <f>Dane_baza!AT194</f>
        <v>0</v>
      </c>
      <c r="L205" s="161">
        <f>Dane_baza!AU194</f>
        <v>11463</v>
      </c>
      <c r="M205" s="161">
        <f>Dane_baza!AV194</f>
        <v>1193209</v>
      </c>
      <c r="N205" s="161">
        <f>Dane_baza!AY194</f>
        <v>31885235</v>
      </c>
      <c r="O205" s="161">
        <f>Dane_baza!AZ194</f>
        <v>1112665</v>
      </c>
      <c r="P205" s="161">
        <f>Dane_baza!AW194</f>
        <v>0</v>
      </c>
      <c r="Q205" s="161">
        <f>Dane_baza!AX194</f>
        <v>-1734453</v>
      </c>
      <c r="R205" s="212">
        <f t="shared" si="16"/>
        <v>109216157</v>
      </c>
      <c r="S205" s="212">
        <f>Dane_baza!BU194</f>
        <v>100788647.76000001</v>
      </c>
      <c r="T205" s="212">
        <f>Dane_baza!BV194</f>
        <v>2186127.15</v>
      </c>
      <c r="U205" s="212">
        <f>Dane_baza!BW194</f>
        <v>9741382.0811035037</v>
      </c>
      <c r="V205" s="212">
        <f t="shared" si="14"/>
        <v>112716156.99110352</v>
      </c>
      <c r="W205" s="161">
        <f t="shared" si="15"/>
        <v>3499999.991103515</v>
      </c>
      <c r="AA205" s="36"/>
    </row>
    <row r="206" spans="1:27" ht="14.45" x14ac:dyDescent="0.3">
      <c r="A206" s="197" t="s">
        <v>39</v>
      </c>
      <c r="B206" s="197" t="s">
        <v>37</v>
      </c>
      <c r="C206" s="197" t="s">
        <v>51</v>
      </c>
      <c r="D206" s="197" t="s">
        <v>36</v>
      </c>
      <c r="E206" s="197" t="s">
        <v>31</v>
      </c>
      <c r="F206" s="195" t="s">
        <v>3087</v>
      </c>
      <c r="G206" s="195" t="s">
        <v>235</v>
      </c>
      <c r="H206" s="161">
        <f>Dane_baza!AR195</f>
        <v>15439871</v>
      </c>
      <c r="I206" s="161">
        <f>Dane_baza!AS195</f>
        <v>782962</v>
      </c>
      <c r="J206" s="161">
        <f>Dane_baza!BX195</f>
        <v>630003</v>
      </c>
      <c r="K206" s="161">
        <f>Dane_baza!AT195</f>
        <v>4194567</v>
      </c>
      <c r="L206" s="161">
        <f>Dane_baza!AU195</f>
        <v>0</v>
      </c>
      <c r="M206" s="161">
        <f>Dane_baza!AV195</f>
        <v>792616</v>
      </c>
      <c r="N206" s="161">
        <f>Dane_baza!AY195</f>
        <v>21503714</v>
      </c>
      <c r="O206" s="161">
        <f>Dane_baza!AZ195</f>
        <v>405490</v>
      </c>
      <c r="P206" s="161">
        <f>Dane_baza!AW195</f>
        <v>0</v>
      </c>
      <c r="Q206" s="161">
        <f>Dane_baza!AX195</f>
        <v>0</v>
      </c>
      <c r="R206" s="212">
        <f t="shared" si="16"/>
        <v>43749223</v>
      </c>
      <c r="S206" s="212">
        <f>Dane_baza!BU195</f>
        <v>34420660.909999996</v>
      </c>
      <c r="T206" s="212">
        <f>Dane_baza!BV195</f>
        <v>1115514.58</v>
      </c>
      <c r="U206" s="212">
        <f>Dane_baza!BW195</f>
        <v>11213047.515733188</v>
      </c>
      <c r="V206" s="212">
        <f t="shared" si="14"/>
        <v>46749223.005733185</v>
      </c>
      <c r="W206" s="161">
        <f t="shared" si="15"/>
        <v>3000000.0057331845</v>
      </c>
      <c r="AA206" s="36"/>
    </row>
    <row r="207" spans="1:27" ht="14.45" x14ac:dyDescent="0.3">
      <c r="A207" s="197" t="s">
        <v>39</v>
      </c>
      <c r="B207" s="197" t="s">
        <v>37</v>
      </c>
      <c r="C207" s="197" t="s">
        <v>75</v>
      </c>
      <c r="D207" s="197" t="s">
        <v>40</v>
      </c>
      <c r="E207" s="197" t="s">
        <v>31</v>
      </c>
      <c r="F207" s="195" t="s">
        <v>3088</v>
      </c>
      <c r="G207" s="195" t="s">
        <v>236</v>
      </c>
      <c r="H207" s="161">
        <f>Dane_baza!AR196</f>
        <v>30023875</v>
      </c>
      <c r="I207" s="161">
        <f>Dane_baza!AS196</f>
        <v>4670359</v>
      </c>
      <c r="J207" s="161">
        <f>Dane_baza!BX196</f>
        <v>944536</v>
      </c>
      <c r="K207" s="161">
        <f>Dane_baza!AT196</f>
        <v>1925841</v>
      </c>
      <c r="L207" s="161">
        <f>Dane_baza!AU196</f>
        <v>227254</v>
      </c>
      <c r="M207" s="161">
        <f>Dane_baza!AV196</f>
        <v>667618</v>
      </c>
      <c r="N207" s="161">
        <f>Dane_baza!AY196</f>
        <v>22712337</v>
      </c>
      <c r="O207" s="161">
        <f>Dane_baza!AZ196</f>
        <v>720150</v>
      </c>
      <c r="P207" s="161">
        <f>Dane_baza!AW196</f>
        <v>0</v>
      </c>
      <c r="Q207" s="161">
        <f>Dane_baza!AX196</f>
        <v>0</v>
      </c>
      <c r="R207" s="212">
        <f t="shared" si="16"/>
        <v>61891970</v>
      </c>
      <c r="S207" s="212">
        <f>Dane_baza!BU196</f>
        <v>60222959.340000004</v>
      </c>
      <c r="T207" s="212">
        <f>Dane_baza!BV196</f>
        <v>8267051.0700000003</v>
      </c>
      <c r="U207" s="212">
        <f>Dane_baza!BW196</f>
        <v>0</v>
      </c>
      <c r="V207" s="212">
        <f t="shared" si="14"/>
        <v>68490010.409999996</v>
      </c>
      <c r="W207" s="161">
        <f t="shared" si="15"/>
        <v>6598040.4099999964</v>
      </c>
      <c r="AA207" s="36"/>
    </row>
    <row r="208" spans="1:27" ht="14.45" x14ac:dyDescent="0.3">
      <c r="A208" s="197" t="s">
        <v>39</v>
      </c>
      <c r="B208" s="197" t="s">
        <v>39</v>
      </c>
      <c r="C208" s="197" t="s">
        <v>33</v>
      </c>
      <c r="D208" s="197" t="s">
        <v>34</v>
      </c>
      <c r="E208" s="197" t="s">
        <v>31</v>
      </c>
      <c r="F208" s="195" t="s">
        <v>3089</v>
      </c>
      <c r="G208" s="195" t="s">
        <v>237</v>
      </c>
      <c r="H208" s="161">
        <f>Dane_baza!AR197</f>
        <v>23726367</v>
      </c>
      <c r="I208" s="161">
        <f>Dane_baza!AS197</f>
        <v>1806700</v>
      </c>
      <c r="J208" s="161">
        <f>Dane_baza!BX197</f>
        <v>952243</v>
      </c>
      <c r="K208" s="161">
        <f>Dane_baza!AT197</f>
        <v>10458267</v>
      </c>
      <c r="L208" s="161">
        <f>Dane_baza!AU197</f>
        <v>315549</v>
      </c>
      <c r="M208" s="161">
        <f>Dane_baza!AV197</f>
        <v>907824</v>
      </c>
      <c r="N208" s="161">
        <f>Dane_baza!AY197</f>
        <v>20795618</v>
      </c>
      <c r="O208" s="161">
        <f>Dane_baza!AZ197</f>
        <v>781785</v>
      </c>
      <c r="P208" s="161">
        <f>Dane_baza!AW197</f>
        <v>0</v>
      </c>
      <c r="Q208" s="161">
        <f>Dane_baza!AX197</f>
        <v>0</v>
      </c>
      <c r="R208" s="212">
        <f t="shared" si="16"/>
        <v>59744353</v>
      </c>
      <c r="S208" s="212">
        <f>Dane_baza!BU197</f>
        <v>55014833.780000001</v>
      </c>
      <c r="T208" s="212">
        <f>Dane_baza!BV197</f>
        <v>1815634.1</v>
      </c>
      <c r="U208" s="212">
        <f>Dane_baza!BW197</f>
        <v>7137173.4100000001</v>
      </c>
      <c r="V208" s="212">
        <f t="shared" ref="V208:V271" si="17">SUM(S208:U208)</f>
        <v>63967641.290000007</v>
      </c>
      <c r="W208" s="161">
        <f t="shared" ref="W208:W271" si="18">V208-R208</f>
        <v>4223288.2900000066</v>
      </c>
      <c r="AA208" s="36"/>
    </row>
    <row r="209" spans="1:27" ht="14.45" x14ac:dyDescent="0.3">
      <c r="A209" s="197" t="s">
        <v>39</v>
      </c>
      <c r="B209" s="197" t="s">
        <v>39</v>
      </c>
      <c r="C209" s="197" t="s">
        <v>32</v>
      </c>
      <c r="D209" s="197" t="s">
        <v>36</v>
      </c>
      <c r="E209" s="197" t="s">
        <v>31</v>
      </c>
      <c r="F209" s="195" t="s">
        <v>3090</v>
      </c>
      <c r="G209" s="195" t="s">
        <v>237</v>
      </c>
      <c r="H209" s="161">
        <f>Dane_baza!AR198</f>
        <v>5820964</v>
      </c>
      <c r="I209" s="161">
        <f>Dane_baza!AS198</f>
        <v>149719</v>
      </c>
      <c r="J209" s="161">
        <f>Dane_baza!BX198</f>
        <v>326215</v>
      </c>
      <c r="K209" s="161">
        <f>Dane_baza!AT198</f>
        <v>7237667</v>
      </c>
      <c r="L209" s="161">
        <f>Dane_baza!AU198</f>
        <v>54700</v>
      </c>
      <c r="M209" s="161">
        <f>Dane_baza!AV198</f>
        <v>435827</v>
      </c>
      <c r="N209" s="161">
        <f>Dane_baza!AY198</f>
        <v>11644590</v>
      </c>
      <c r="O209" s="161">
        <f>Dane_baza!AZ198</f>
        <v>202745</v>
      </c>
      <c r="P209" s="161">
        <f>Dane_baza!AW198</f>
        <v>0</v>
      </c>
      <c r="Q209" s="161">
        <f>Dane_baza!AX198</f>
        <v>0</v>
      </c>
      <c r="R209" s="212">
        <f t="shared" ref="R209:R272" si="19">SUM(H209:Q209)</f>
        <v>25872427</v>
      </c>
      <c r="S209" s="212">
        <f>Dane_baza!BU198</f>
        <v>15431381.560000001</v>
      </c>
      <c r="T209" s="212">
        <f>Dane_baza!BV198</f>
        <v>102165.57</v>
      </c>
      <c r="U209" s="212">
        <f>Dane_baza!BW198</f>
        <v>12338879.877009433</v>
      </c>
      <c r="V209" s="212">
        <f t="shared" si="17"/>
        <v>27872427.007009432</v>
      </c>
      <c r="W209" s="161">
        <f t="shared" si="18"/>
        <v>2000000.0070094317</v>
      </c>
      <c r="AA209" s="36"/>
    </row>
    <row r="210" spans="1:27" ht="14.45" x14ac:dyDescent="0.3">
      <c r="A210" s="197" t="s">
        <v>39</v>
      </c>
      <c r="B210" s="197" t="s">
        <v>39</v>
      </c>
      <c r="C210" s="197" t="s">
        <v>37</v>
      </c>
      <c r="D210" s="197" t="s">
        <v>36</v>
      </c>
      <c r="E210" s="197" t="s">
        <v>31</v>
      </c>
      <c r="F210" s="195" t="s">
        <v>3091</v>
      </c>
      <c r="G210" s="195" t="s">
        <v>238</v>
      </c>
      <c r="H210" s="161">
        <f>Dane_baza!AR199</f>
        <v>3976305</v>
      </c>
      <c r="I210" s="161">
        <f>Dane_baza!AS199</f>
        <v>825382</v>
      </c>
      <c r="J210" s="161">
        <f>Dane_baza!BX199</f>
        <v>229234</v>
      </c>
      <c r="K210" s="161">
        <f>Dane_baza!AT199</f>
        <v>3020624</v>
      </c>
      <c r="L210" s="161">
        <f>Dane_baza!AU199</f>
        <v>0</v>
      </c>
      <c r="M210" s="161">
        <f>Dane_baza!AV199</f>
        <v>348842</v>
      </c>
      <c r="N210" s="161">
        <f>Dane_baza!AY199</f>
        <v>9263636</v>
      </c>
      <c r="O210" s="161">
        <f>Dane_baza!AZ199</f>
        <v>202745</v>
      </c>
      <c r="P210" s="161">
        <f>Dane_baza!AW199</f>
        <v>0</v>
      </c>
      <c r="Q210" s="161">
        <f>Dane_baza!AX199</f>
        <v>0</v>
      </c>
      <c r="R210" s="212">
        <f t="shared" si="19"/>
        <v>17866768</v>
      </c>
      <c r="S210" s="212">
        <f>Dane_baza!BU199</f>
        <v>11603643.15</v>
      </c>
      <c r="T210" s="212">
        <f>Dane_baza!BV199</f>
        <v>1653667.18</v>
      </c>
      <c r="U210" s="212">
        <f>Dane_baza!BW199</f>
        <v>6109457.6299999999</v>
      </c>
      <c r="V210" s="212">
        <f t="shared" si="17"/>
        <v>19366767.960000001</v>
      </c>
      <c r="W210" s="161">
        <f t="shared" si="18"/>
        <v>1499999.9600000009</v>
      </c>
      <c r="AA210" s="36"/>
    </row>
    <row r="211" spans="1:27" ht="14.45" x14ac:dyDescent="0.3">
      <c r="A211" s="197" t="s">
        <v>39</v>
      </c>
      <c r="B211" s="197" t="s">
        <v>39</v>
      </c>
      <c r="C211" s="197" t="s">
        <v>39</v>
      </c>
      <c r="D211" s="197" t="s">
        <v>36</v>
      </c>
      <c r="E211" s="197" t="s">
        <v>31</v>
      </c>
      <c r="F211" s="195" t="s">
        <v>3092</v>
      </c>
      <c r="G211" s="195" t="s">
        <v>239</v>
      </c>
      <c r="H211" s="161">
        <f>Dane_baza!AR200</f>
        <v>4919877</v>
      </c>
      <c r="I211" s="161">
        <f>Dane_baza!AS200</f>
        <v>86859</v>
      </c>
      <c r="J211" s="161">
        <f>Dane_baza!BX200</f>
        <v>265141</v>
      </c>
      <c r="K211" s="161">
        <f>Dane_baza!AT200</f>
        <v>4061443</v>
      </c>
      <c r="L211" s="161">
        <f>Dane_baza!AU200</f>
        <v>0</v>
      </c>
      <c r="M211" s="161">
        <f>Dane_baza!AV200</f>
        <v>845021</v>
      </c>
      <c r="N211" s="161">
        <f>Dane_baza!AY200</f>
        <v>8121948</v>
      </c>
      <c r="O211" s="161">
        <f>Dane_baza!AZ200</f>
        <v>128135</v>
      </c>
      <c r="P211" s="161">
        <f>Dane_baza!AW200</f>
        <v>0</v>
      </c>
      <c r="Q211" s="161">
        <f>Dane_baza!AX200</f>
        <v>0</v>
      </c>
      <c r="R211" s="212">
        <f t="shared" si="19"/>
        <v>18428424</v>
      </c>
      <c r="S211" s="212">
        <f>Dane_baza!BU200</f>
        <v>12701932.449999999</v>
      </c>
      <c r="T211" s="212">
        <f>Dane_baza!BV200</f>
        <v>156262.85</v>
      </c>
      <c r="U211" s="212">
        <f>Dane_baza!BW200</f>
        <v>7070228.3100000015</v>
      </c>
      <c r="V211" s="212">
        <f t="shared" si="17"/>
        <v>19928423.609999999</v>
      </c>
      <c r="W211" s="161">
        <f t="shared" si="18"/>
        <v>1499999.6099999994</v>
      </c>
      <c r="AA211" s="36"/>
    </row>
    <row r="212" spans="1:27" ht="14.45" x14ac:dyDescent="0.3">
      <c r="A212" s="197" t="s">
        <v>39</v>
      </c>
      <c r="B212" s="197" t="s">
        <v>39</v>
      </c>
      <c r="C212" s="197" t="s">
        <v>42</v>
      </c>
      <c r="D212" s="197" t="s">
        <v>36</v>
      </c>
      <c r="E212" s="197" t="s">
        <v>31</v>
      </c>
      <c r="F212" s="195" t="s">
        <v>3093</v>
      </c>
      <c r="G212" s="195" t="s">
        <v>240</v>
      </c>
      <c r="H212" s="161">
        <f>Dane_baza!AR201</f>
        <v>2767645</v>
      </c>
      <c r="I212" s="161">
        <f>Dane_baza!AS201</f>
        <v>12340</v>
      </c>
      <c r="J212" s="161">
        <f>Dane_baza!BX201</f>
        <v>213129</v>
      </c>
      <c r="K212" s="161">
        <f>Dane_baza!AT201</f>
        <v>5082392</v>
      </c>
      <c r="L212" s="161">
        <f>Dane_baza!AU201</f>
        <v>53892</v>
      </c>
      <c r="M212" s="161">
        <f>Dane_baza!AV201</f>
        <v>901348</v>
      </c>
      <c r="N212" s="161">
        <f>Dane_baza!AY201</f>
        <v>6883609</v>
      </c>
      <c r="O212" s="161">
        <f>Dane_baza!AZ201</f>
        <v>124891</v>
      </c>
      <c r="P212" s="161">
        <f>Dane_baza!AW201</f>
        <v>0</v>
      </c>
      <c r="Q212" s="161">
        <f>Dane_baza!AX201</f>
        <v>0</v>
      </c>
      <c r="R212" s="212">
        <f t="shared" si="19"/>
        <v>16039246</v>
      </c>
      <c r="S212" s="212">
        <f>Dane_baza!BU201</f>
        <v>8747842.0899999999</v>
      </c>
      <c r="T212" s="212">
        <f>Dane_baza!BV201</f>
        <v>12688.06</v>
      </c>
      <c r="U212" s="212">
        <f>Dane_baza!BW201</f>
        <v>8935591.3399999999</v>
      </c>
      <c r="V212" s="212">
        <f t="shared" si="17"/>
        <v>17696121.490000002</v>
      </c>
      <c r="W212" s="161">
        <f t="shared" si="18"/>
        <v>1656875.4900000021</v>
      </c>
      <c r="AA212" s="36"/>
    </row>
    <row r="213" spans="1:27" ht="14.45" x14ac:dyDescent="0.3">
      <c r="A213" s="197" t="s">
        <v>39</v>
      </c>
      <c r="B213" s="197" t="s">
        <v>39</v>
      </c>
      <c r="C213" s="197" t="s">
        <v>44</v>
      </c>
      <c r="D213" s="197" t="s">
        <v>36</v>
      </c>
      <c r="E213" s="197" t="s">
        <v>31</v>
      </c>
      <c r="F213" s="195" t="s">
        <v>3094</v>
      </c>
      <c r="G213" s="195" t="s">
        <v>241</v>
      </c>
      <c r="H213" s="161">
        <f>Dane_baza!AR202</f>
        <v>5194427</v>
      </c>
      <c r="I213" s="161">
        <f>Dane_baza!AS202</f>
        <v>230573</v>
      </c>
      <c r="J213" s="161">
        <f>Dane_baza!BX202</f>
        <v>293202</v>
      </c>
      <c r="K213" s="161">
        <f>Dane_baza!AT202</f>
        <v>3981812</v>
      </c>
      <c r="L213" s="161">
        <f>Dane_baza!AU202</f>
        <v>0</v>
      </c>
      <c r="M213" s="161">
        <f>Dane_baza!AV202</f>
        <v>803623</v>
      </c>
      <c r="N213" s="161">
        <f>Dane_baza!AY202</f>
        <v>7560794</v>
      </c>
      <c r="O213" s="161">
        <f>Dane_baza!AZ202</f>
        <v>186525</v>
      </c>
      <c r="P213" s="161">
        <f>Dane_baza!AW202</f>
        <v>0</v>
      </c>
      <c r="Q213" s="161">
        <f>Dane_baza!AX202</f>
        <v>0</v>
      </c>
      <c r="R213" s="212">
        <f t="shared" si="19"/>
        <v>18250956</v>
      </c>
      <c r="S213" s="212">
        <f>Dane_baza!BU202</f>
        <v>12035443.17</v>
      </c>
      <c r="T213" s="212">
        <f>Dane_baza!BV202</f>
        <v>222030.03</v>
      </c>
      <c r="U213" s="212">
        <f>Dane_baza!BW202</f>
        <v>7493482.803727448</v>
      </c>
      <c r="V213" s="212">
        <f t="shared" si="17"/>
        <v>19750956.003727447</v>
      </c>
      <c r="W213" s="161">
        <f t="shared" si="18"/>
        <v>1500000.0037274472</v>
      </c>
      <c r="AA213" s="36"/>
    </row>
    <row r="214" spans="1:27" ht="14.45" x14ac:dyDescent="0.3">
      <c r="A214" s="197" t="s">
        <v>39</v>
      </c>
      <c r="B214" s="197" t="s">
        <v>39</v>
      </c>
      <c r="C214" s="197" t="s">
        <v>51</v>
      </c>
      <c r="D214" s="197" t="s">
        <v>36</v>
      </c>
      <c r="E214" s="197" t="s">
        <v>31</v>
      </c>
      <c r="F214" s="195" t="s">
        <v>3095</v>
      </c>
      <c r="G214" s="195" t="s">
        <v>242</v>
      </c>
      <c r="H214" s="161">
        <f>Dane_baza!AR203</f>
        <v>6762933</v>
      </c>
      <c r="I214" s="161">
        <f>Dane_baza!AS203</f>
        <v>62375</v>
      </c>
      <c r="J214" s="161">
        <f>Dane_baza!BX203</f>
        <v>349145</v>
      </c>
      <c r="K214" s="161">
        <f>Dane_baza!AT203</f>
        <v>6321068</v>
      </c>
      <c r="L214" s="161">
        <f>Dane_baza!AU203</f>
        <v>79075</v>
      </c>
      <c r="M214" s="161">
        <f>Dane_baza!AV203</f>
        <v>445385</v>
      </c>
      <c r="N214" s="161">
        <f>Dane_baza!AY203</f>
        <v>16449748</v>
      </c>
      <c r="O214" s="161">
        <f>Dane_baza!AZ203</f>
        <v>337368</v>
      </c>
      <c r="P214" s="161">
        <f>Dane_baza!AW203</f>
        <v>0</v>
      </c>
      <c r="Q214" s="161">
        <f>Dane_baza!AX203</f>
        <v>0</v>
      </c>
      <c r="R214" s="212">
        <f t="shared" si="19"/>
        <v>30807097</v>
      </c>
      <c r="S214" s="212">
        <f>Dane_baza!BU203</f>
        <v>17950529.390000001</v>
      </c>
      <c r="T214" s="212">
        <f>Dane_baza!BV203</f>
        <v>43154.720000000001</v>
      </c>
      <c r="U214" s="212">
        <f>Dane_baza!BW203</f>
        <v>16227851.859999999</v>
      </c>
      <c r="V214" s="212">
        <f t="shared" si="17"/>
        <v>34221535.969999999</v>
      </c>
      <c r="W214" s="161">
        <f t="shared" si="18"/>
        <v>3414438.9699999988</v>
      </c>
      <c r="AA214" s="36"/>
    </row>
    <row r="215" spans="1:27" ht="14.45" x14ac:dyDescent="0.3">
      <c r="A215" s="197" t="s">
        <v>39</v>
      </c>
      <c r="B215" s="197" t="s">
        <v>42</v>
      </c>
      <c r="C215" s="197" t="s">
        <v>33</v>
      </c>
      <c r="D215" s="197" t="s">
        <v>34</v>
      </c>
      <c r="E215" s="197" t="s">
        <v>31</v>
      </c>
      <c r="F215" s="195" t="s">
        <v>3096</v>
      </c>
      <c r="G215" s="195" t="s">
        <v>243</v>
      </c>
      <c r="H215" s="161">
        <f>Dane_baza!AR204</f>
        <v>17969468</v>
      </c>
      <c r="I215" s="161">
        <f>Dane_baza!AS204</f>
        <v>3036056</v>
      </c>
      <c r="J215" s="161">
        <f>Dane_baza!BX204</f>
        <v>587623</v>
      </c>
      <c r="K215" s="161">
        <f>Dane_baza!AT204</f>
        <v>631521</v>
      </c>
      <c r="L215" s="161">
        <f>Dane_baza!AU204</f>
        <v>848179</v>
      </c>
      <c r="M215" s="161">
        <f>Dane_baza!AV204</f>
        <v>611692</v>
      </c>
      <c r="N215" s="161">
        <f>Dane_baza!AY204</f>
        <v>16422109</v>
      </c>
      <c r="O215" s="161">
        <f>Dane_baza!AZ204</f>
        <v>606613</v>
      </c>
      <c r="P215" s="161">
        <f>Dane_baza!AW204</f>
        <v>0</v>
      </c>
      <c r="Q215" s="161">
        <f>Dane_baza!AX204</f>
        <v>0</v>
      </c>
      <c r="R215" s="212">
        <f t="shared" si="19"/>
        <v>40713261</v>
      </c>
      <c r="S215" s="212">
        <f>Dane_baza!BU204</f>
        <v>39050057.710000001</v>
      </c>
      <c r="T215" s="212">
        <f>Dane_baza!BV204</f>
        <v>6548794.6100000003</v>
      </c>
      <c r="U215" s="212">
        <f>Dane_baza!BW204</f>
        <v>0</v>
      </c>
      <c r="V215" s="212">
        <f t="shared" si="17"/>
        <v>45598852.32</v>
      </c>
      <c r="W215" s="161">
        <f t="shared" si="18"/>
        <v>4885591.32</v>
      </c>
      <c r="AA215" s="36"/>
    </row>
    <row r="216" spans="1:27" ht="14.45" x14ac:dyDescent="0.3">
      <c r="A216" s="197" t="s">
        <v>39</v>
      </c>
      <c r="B216" s="197" t="s">
        <v>42</v>
      </c>
      <c r="C216" s="197" t="s">
        <v>32</v>
      </c>
      <c r="D216" s="197" t="s">
        <v>36</v>
      </c>
      <c r="E216" s="197" t="s">
        <v>31</v>
      </c>
      <c r="F216" s="195" t="s">
        <v>3097</v>
      </c>
      <c r="G216" s="195" t="s">
        <v>244</v>
      </c>
      <c r="H216" s="161">
        <f>Dane_baza!AR205</f>
        <v>3159417</v>
      </c>
      <c r="I216" s="161">
        <f>Dane_baza!AS205</f>
        <v>132388</v>
      </c>
      <c r="J216" s="161">
        <f>Dane_baza!BX205</f>
        <v>211856</v>
      </c>
      <c r="K216" s="161">
        <f>Dane_baza!AT205</f>
        <v>4868124</v>
      </c>
      <c r="L216" s="161">
        <f>Dane_baza!AU205</f>
        <v>0</v>
      </c>
      <c r="M216" s="161">
        <f>Dane_baza!AV205</f>
        <v>692343</v>
      </c>
      <c r="N216" s="161">
        <f>Dane_baza!AY205</f>
        <v>5735455</v>
      </c>
      <c r="O216" s="161">
        <f>Dane_baza!AZ205</f>
        <v>133001</v>
      </c>
      <c r="P216" s="161">
        <f>Dane_baza!AW205</f>
        <v>0</v>
      </c>
      <c r="Q216" s="161">
        <f>Dane_baza!AX205</f>
        <v>0</v>
      </c>
      <c r="R216" s="212">
        <f t="shared" si="19"/>
        <v>14932584</v>
      </c>
      <c r="S216" s="212">
        <f>Dane_baza!BU205</f>
        <v>9321573.1500000004</v>
      </c>
      <c r="T216" s="212">
        <f>Dane_baza!BV205</f>
        <v>145219.17000000001</v>
      </c>
      <c r="U216" s="212">
        <f>Dane_baza!BW205</f>
        <v>6465791.6775792772</v>
      </c>
      <c r="V216" s="212">
        <f t="shared" si="17"/>
        <v>15932583.997579277</v>
      </c>
      <c r="W216" s="161">
        <f t="shared" si="18"/>
        <v>999999.99757927656</v>
      </c>
      <c r="AA216" s="36"/>
    </row>
    <row r="217" spans="1:27" ht="14.45" x14ac:dyDescent="0.3">
      <c r="A217" s="197" t="s">
        <v>39</v>
      </c>
      <c r="B217" s="197" t="s">
        <v>42</v>
      </c>
      <c r="C217" s="197" t="s">
        <v>37</v>
      </c>
      <c r="D217" s="197" t="s">
        <v>36</v>
      </c>
      <c r="E217" s="197" t="s">
        <v>31</v>
      </c>
      <c r="F217" s="195" t="s">
        <v>3098</v>
      </c>
      <c r="G217" s="195" t="s">
        <v>243</v>
      </c>
      <c r="H217" s="161">
        <f>Dane_baza!AR206</f>
        <v>10216761</v>
      </c>
      <c r="I217" s="161">
        <f>Dane_baza!AS206</f>
        <v>163721</v>
      </c>
      <c r="J217" s="161">
        <f>Dane_baza!BX206</f>
        <v>503281</v>
      </c>
      <c r="K217" s="161">
        <f>Dane_baza!AT206</f>
        <v>8290890</v>
      </c>
      <c r="L217" s="161">
        <f>Dane_baza!AU206</f>
        <v>173862</v>
      </c>
      <c r="M217" s="161">
        <f>Dane_baza!AV206</f>
        <v>990560</v>
      </c>
      <c r="N217" s="161">
        <f>Dane_baza!AY206</f>
        <v>17002684</v>
      </c>
      <c r="O217" s="161">
        <f>Dane_baza!AZ206</f>
        <v>348721</v>
      </c>
      <c r="P217" s="161">
        <f>Dane_baza!AW206</f>
        <v>0</v>
      </c>
      <c r="Q217" s="161">
        <f>Dane_baza!AX206</f>
        <v>0</v>
      </c>
      <c r="R217" s="212">
        <f t="shared" si="19"/>
        <v>37690480</v>
      </c>
      <c r="S217" s="212">
        <f>Dane_baza!BU206</f>
        <v>23765417.48</v>
      </c>
      <c r="T217" s="212">
        <f>Dane_baza!BV206</f>
        <v>207833.49</v>
      </c>
      <c r="U217" s="212">
        <f>Dane_baza!BW206</f>
        <v>16217229.034044337</v>
      </c>
      <c r="V217" s="212">
        <f t="shared" si="17"/>
        <v>40190480.004044339</v>
      </c>
      <c r="W217" s="161">
        <f t="shared" si="18"/>
        <v>2500000.0040443391</v>
      </c>
      <c r="AA217" s="36"/>
    </row>
    <row r="218" spans="1:27" ht="14.45" x14ac:dyDescent="0.3">
      <c r="A218" s="197" t="s">
        <v>39</v>
      </c>
      <c r="B218" s="197" t="s">
        <v>42</v>
      </c>
      <c r="C218" s="197" t="s">
        <v>39</v>
      </c>
      <c r="D218" s="197" t="s">
        <v>40</v>
      </c>
      <c r="E218" s="197" t="s">
        <v>31</v>
      </c>
      <c r="F218" s="195" t="s">
        <v>3099</v>
      </c>
      <c r="G218" s="195" t="s">
        <v>245</v>
      </c>
      <c r="H218" s="161">
        <f>Dane_baza!AR207</f>
        <v>9847655</v>
      </c>
      <c r="I218" s="161">
        <f>Dane_baza!AS207</f>
        <v>319554</v>
      </c>
      <c r="J218" s="161">
        <f>Dane_baza!BX207</f>
        <v>584361</v>
      </c>
      <c r="K218" s="161">
        <f>Dane_baza!AT207</f>
        <v>8195599</v>
      </c>
      <c r="L218" s="161">
        <f>Dane_baza!AU207</f>
        <v>448422</v>
      </c>
      <c r="M218" s="161">
        <f>Dane_baza!AV207</f>
        <v>455063</v>
      </c>
      <c r="N218" s="161">
        <f>Dane_baza!AY207</f>
        <v>22170192</v>
      </c>
      <c r="O218" s="161">
        <f>Dane_baza!AZ207</f>
        <v>514161</v>
      </c>
      <c r="P218" s="161">
        <f>Dane_baza!AW207</f>
        <v>0</v>
      </c>
      <c r="Q218" s="161">
        <f>Dane_baza!AX207</f>
        <v>0</v>
      </c>
      <c r="R218" s="212">
        <f t="shared" si="19"/>
        <v>42535007</v>
      </c>
      <c r="S218" s="212">
        <f>Dane_baza!BU207</f>
        <v>28777646.140000001</v>
      </c>
      <c r="T218" s="212">
        <f>Dane_baza!BV207</f>
        <v>523925.78</v>
      </c>
      <c r="U218" s="212">
        <f>Dane_baza!BW207</f>
        <v>16233434.84</v>
      </c>
      <c r="V218" s="212">
        <f t="shared" si="17"/>
        <v>45535006.760000005</v>
      </c>
      <c r="W218" s="161">
        <f t="shared" si="18"/>
        <v>2999999.7600000054</v>
      </c>
      <c r="AA218" s="36"/>
    </row>
    <row r="219" spans="1:27" ht="14.45" x14ac:dyDescent="0.3">
      <c r="A219" s="197" t="s">
        <v>39</v>
      </c>
      <c r="B219" s="197" t="s">
        <v>42</v>
      </c>
      <c r="C219" s="197" t="s">
        <v>42</v>
      </c>
      <c r="D219" s="197" t="s">
        <v>36</v>
      </c>
      <c r="E219" s="197" t="s">
        <v>31</v>
      </c>
      <c r="F219" s="195" t="s">
        <v>3100</v>
      </c>
      <c r="G219" s="195" t="s">
        <v>246</v>
      </c>
      <c r="H219" s="161">
        <f>Dane_baza!AR208</f>
        <v>2317966</v>
      </c>
      <c r="I219" s="161">
        <f>Dane_baza!AS208</f>
        <v>236256</v>
      </c>
      <c r="J219" s="161">
        <f>Dane_baza!BX208</f>
        <v>205206</v>
      </c>
      <c r="K219" s="161">
        <f>Dane_baza!AT208</f>
        <v>5673169</v>
      </c>
      <c r="L219" s="161">
        <f>Dane_baza!AU208</f>
        <v>114649</v>
      </c>
      <c r="M219" s="161">
        <f>Dane_baza!AV208</f>
        <v>842947</v>
      </c>
      <c r="N219" s="161">
        <f>Dane_baza!AY208</f>
        <v>6240292</v>
      </c>
      <c r="O219" s="161">
        <f>Dane_baza!AZ208</f>
        <v>183281</v>
      </c>
      <c r="P219" s="161">
        <f>Dane_baza!AW208</f>
        <v>0</v>
      </c>
      <c r="Q219" s="161">
        <f>Dane_baza!AX208</f>
        <v>0</v>
      </c>
      <c r="R219" s="212">
        <f t="shared" si="19"/>
        <v>15813766</v>
      </c>
      <c r="S219" s="212">
        <f>Dane_baza!BU208</f>
        <v>7714634.6900000004</v>
      </c>
      <c r="T219" s="212">
        <f>Dane_baza!BV208</f>
        <v>80751.62</v>
      </c>
      <c r="U219" s="212">
        <f>Dane_baza!BW208</f>
        <v>9018379.6947361361</v>
      </c>
      <c r="V219" s="212">
        <f t="shared" si="17"/>
        <v>16813766.004736137</v>
      </c>
      <c r="W219" s="161">
        <f t="shared" si="18"/>
        <v>1000000.0047361366</v>
      </c>
      <c r="AA219" s="36"/>
    </row>
    <row r="220" spans="1:27" ht="14.45" x14ac:dyDescent="0.3">
      <c r="A220" s="197" t="s">
        <v>39</v>
      </c>
      <c r="B220" s="197" t="s">
        <v>42</v>
      </c>
      <c r="C220" s="197" t="s">
        <v>44</v>
      </c>
      <c r="D220" s="197" t="s">
        <v>36</v>
      </c>
      <c r="E220" s="197" t="s">
        <v>31</v>
      </c>
      <c r="F220" s="195" t="s">
        <v>3101</v>
      </c>
      <c r="G220" s="195" t="s">
        <v>247</v>
      </c>
      <c r="H220" s="161">
        <f>Dane_baza!AR209</f>
        <v>3905588</v>
      </c>
      <c r="I220" s="161">
        <f>Dane_baza!AS209</f>
        <v>81731</v>
      </c>
      <c r="J220" s="161">
        <f>Dane_baza!BX209</f>
        <v>230358</v>
      </c>
      <c r="K220" s="161">
        <f>Dane_baza!AT209</f>
        <v>5632269</v>
      </c>
      <c r="L220" s="161">
        <f>Dane_baza!AU209</f>
        <v>0</v>
      </c>
      <c r="M220" s="161">
        <f>Dane_baza!AV209</f>
        <v>997906</v>
      </c>
      <c r="N220" s="161">
        <f>Dane_baza!AY209</f>
        <v>8486854</v>
      </c>
      <c r="O220" s="161">
        <f>Dane_baza!AZ209</f>
        <v>155708</v>
      </c>
      <c r="P220" s="161">
        <f>Dane_baza!AW209</f>
        <v>0</v>
      </c>
      <c r="Q220" s="161">
        <f>Dane_baza!AX209</f>
        <v>0</v>
      </c>
      <c r="R220" s="212">
        <f t="shared" si="19"/>
        <v>19490414</v>
      </c>
      <c r="S220" s="212">
        <f>Dane_baza!BU209</f>
        <v>9336934.7200000007</v>
      </c>
      <c r="T220" s="212">
        <f>Dane_baza!BV209</f>
        <v>81233.97</v>
      </c>
      <c r="U220" s="212">
        <f>Dane_baza!BW209</f>
        <v>12411094.99</v>
      </c>
      <c r="V220" s="212">
        <f t="shared" si="17"/>
        <v>21829263.68</v>
      </c>
      <c r="W220" s="161">
        <f t="shared" si="18"/>
        <v>2338849.6799999997</v>
      </c>
      <c r="AA220" s="36"/>
    </row>
    <row r="221" spans="1:27" ht="14.45" x14ac:dyDescent="0.3">
      <c r="A221" s="197" t="s">
        <v>39</v>
      </c>
      <c r="B221" s="197" t="s">
        <v>44</v>
      </c>
      <c r="C221" s="197" t="s">
        <v>33</v>
      </c>
      <c r="D221" s="197" t="s">
        <v>36</v>
      </c>
      <c r="E221" s="197" t="s">
        <v>31</v>
      </c>
      <c r="F221" s="195" t="s">
        <v>3102</v>
      </c>
      <c r="G221" s="195" t="s">
        <v>248</v>
      </c>
      <c r="H221" s="161">
        <f>Dane_baza!AR210</f>
        <v>22410854</v>
      </c>
      <c r="I221" s="161">
        <f>Dane_baza!AS210</f>
        <v>950774</v>
      </c>
      <c r="J221" s="161">
        <f>Dane_baza!BX210</f>
        <v>779406</v>
      </c>
      <c r="K221" s="161">
        <f>Dane_baza!AT210</f>
        <v>2278334</v>
      </c>
      <c r="L221" s="161">
        <f>Dane_baza!AU210</f>
        <v>0</v>
      </c>
      <c r="M221" s="161">
        <f>Dane_baza!AV210</f>
        <v>1296228</v>
      </c>
      <c r="N221" s="161">
        <f>Dane_baza!AY210</f>
        <v>25574550</v>
      </c>
      <c r="O221" s="161">
        <f>Dane_baza!AZ210</f>
        <v>540113</v>
      </c>
      <c r="P221" s="161">
        <f>Dane_baza!AW210</f>
        <v>0</v>
      </c>
      <c r="Q221" s="161">
        <f>Dane_baza!AX210</f>
        <v>0</v>
      </c>
      <c r="R221" s="212">
        <f t="shared" si="19"/>
        <v>53830259</v>
      </c>
      <c r="S221" s="212">
        <f>Dane_baza!BU210</f>
        <v>45133032.240000002</v>
      </c>
      <c r="T221" s="212">
        <f>Dane_baza!BV210</f>
        <v>531713.62</v>
      </c>
      <c r="U221" s="212">
        <f>Dane_baza!BW210</f>
        <v>11165513.143087722</v>
      </c>
      <c r="V221" s="212">
        <f t="shared" si="17"/>
        <v>56830259.003087722</v>
      </c>
      <c r="W221" s="161">
        <f t="shared" si="18"/>
        <v>3000000.0030877218</v>
      </c>
      <c r="AA221" s="36"/>
    </row>
    <row r="222" spans="1:27" ht="14.45" x14ac:dyDescent="0.3">
      <c r="A222" s="197" t="s">
        <v>39</v>
      </c>
      <c r="B222" s="197" t="s">
        <v>44</v>
      </c>
      <c r="C222" s="197" t="s">
        <v>32</v>
      </c>
      <c r="D222" s="197" t="s">
        <v>36</v>
      </c>
      <c r="E222" s="197" t="s">
        <v>31</v>
      </c>
      <c r="F222" s="195" t="s">
        <v>3103</v>
      </c>
      <c r="G222" s="195" t="s">
        <v>249</v>
      </c>
      <c r="H222" s="161">
        <f>Dane_baza!AR211</f>
        <v>4648574</v>
      </c>
      <c r="I222" s="161">
        <f>Dane_baza!AS211</f>
        <v>128201</v>
      </c>
      <c r="J222" s="161">
        <f>Dane_baza!BX211</f>
        <v>325529</v>
      </c>
      <c r="K222" s="161">
        <f>Dane_baza!AT211</f>
        <v>7300973</v>
      </c>
      <c r="L222" s="161">
        <f>Dane_baza!AU211</f>
        <v>24616</v>
      </c>
      <c r="M222" s="161">
        <f>Dane_baza!AV211</f>
        <v>1006050</v>
      </c>
      <c r="N222" s="161">
        <f>Dane_baza!AY211</f>
        <v>10276693</v>
      </c>
      <c r="O222" s="161">
        <f>Dane_baza!AZ211</f>
        <v>236806</v>
      </c>
      <c r="P222" s="161">
        <f>Dane_baza!AW211</f>
        <v>0</v>
      </c>
      <c r="Q222" s="161">
        <f>Dane_baza!AX211</f>
        <v>0</v>
      </c>
      <c r="R222" s="212">
        <f t="shared" si="19"/>
        <v>23947442</v>
      </c>
      <c r="S222" s="212">
        <f>Dane_baza!BU211</f>
        <v>14449298</v>
      </c>
      <c r="T222" s="212">
        <f>Dane_baza!BV211</f>
        <v>174796.45</v>
      </c>
      <c r="U222" s="212">
        <f>Dane_baza!BW211</f>
        <v>12197040.6</v>
      </c>
      <c r="V222" s="212">
        <f t="shared" si="17"/>
        <v>26821135.049999997</v>
      </c>
      <c r="W222" s="161">
        <f t="shared" si="18"/>
        <v>2873693.049999997</v>
      </c>
      <c r="AA222" s="36"/>
    </row>
    <row r="223" spans="1:27" ht="14.45" x14ac:dyDescent="0.3">
      <c r="A223" s="197" t="s">
        <v>39</v>
      </c>
      <c r="B223" s="197" t="s">
        <v>44</v>
      </c>
      <c r="C223" s="197" t="s">
        <v>37</v>
      </c>
      <c r="D223" s="197" t="s">
        <v>40</v>
      </c>
      <c r="E223" s="197" t="s">
        <v>31</v>
      </c>
      <c r="F223" s="195" t="s">
        <v>3104</v>
      </c>
      <c r="G223" s="195" t="s">
        <v>250</v>
      </c>
      <c r="H223" s="161">
        <f>Dane_baza!AR212</f>
        <v>5891513</v>
      </c>
      <c r="I223" s="161">
        <f>Dane_baza!AS212</f>
        <v>1300280</v>
      </c>
      <c r="J223" s="161">
        <f>Dane_baza!BX212</f>
        <v>385242</v>
      </c>
      <c r="K223" s="161">
        <f>Dane_baza!AT212</f>
        <v>5370049</v>
      </c>
      <c r="L223" s="161">
        <f>Dane_baza!AU212</f>
        <v>589348</v>
      </c>
      <c r="M223" s="161">
        <f>Dane_baza!AV212</f>
        <v>483952</v>
      </c>
      <c r="N223" s="161">
        <f>Dane_baza!AY212</f>
        <v>15066846</v>
      </c>
      <c r="O223" s="161">
        <f>Dane_baza!AZ212</f>
        <v>288709</v>
      </c>
      <c r="P223" s="161">
        <f>Dane_baza!AW212</f>
        <v>0</v>
      </c>
      <c r="Q223" s="161">
        <f>Dane_baza!AX212</f>
        <v>0</v>
      </c>
      <c r="R223" s="212">
        <f t="shared" si="19"/>
        <v>29375939</v>
      </c>
      <c r="S223" s="212">
        <f>Dane_baza!BU212</f>
        <v>16745613.83</v>
      </c>
      <c r="T223" s="212">
        <f>Dane_baza!BV212</f>
        <v>1503702.35</v>
      </c>
      <c r="U223" s="212">
        <f>Dane_baza!BW212</f>
        <v>13126622.82404032</v>
      </c>
      <c r="V223" s="212">
        <f t="shared" si="17"/>
        <v>31375939.004040319</v>
      </c>
      <c r="W223" s="161">
        <f t="shared" si="18"/>
        <v>2000000.0040403195</v>
      </c>
      <c r="AA223" s="36"/>
    </row>
    <row r="224" spans="1:27" ht="14.45" x14ac:dyDescent="0.3">
      <c r="A224" s="197" t="s">
        <v>39</v>
      </c>
      <c r="B224" s="197" t="s">
        <v>44</v>
      </c>
      <c r="C224" s="197" t="s">
        <v>39</v>
      </c>
      <c r="D224" s="197" t="s">
        <v>40</v>
      </c>
      <c r="E224" s="197" t="s">
        <v>31</v>
      </c>
      <c r="F224" s="195" t="s">
        <v>3105</v>
      </c>
      <c r="G224" s="195" t="s">
        <v>251</v>
      </c>
      <c r="H224" s="161">
        <f>Dane_baza!AR213</f>
        <v>3031043</v>
      </c>
      <c r="I224" s="161">
        <f>Dane_baza!AS213</f>
        <v>192271</v>
      </c>
      <c r="J224" s="161">
        <f>Dane_baza!BX213</f>
        <v>228351</v>
      </c>
      <c r="K224" s="161">
        <f>Dane_baza!AT213</f>
        <v>2806589</v>
      </c>
      <c r="L224" s="161">
        <f>Dane_baza!AU213</f>
        <v>102186</v>
      </c>
      <c r="M224" s="161">
        <f>Dane_baza!AV213</f>
        <v>714429</v>
      </c>
      <c r="N224" s="161">
        <f>Dane_baza!AY213</f>
        <v>8037041</v>
      </c>
      <c r="O224" s="161">
        <f>Dane_baza!AZ213</f>
        <v>160574</v>
      </c>
      <c r="P224" s="161">
        <f>Dane_baza!AW213</f>
        <v>0</v>
      </c>
      <c r="Q224" s="161">
        <f>Dane_baza!AX213</f>
        <v>0</v>
      </c>
      <c r="R224" s="212">
        <f t="shared" si="19"/>
        <v>15272484</v>
      </c>
      <c r="S224" s="212">
        <f>Dane_baza!BU213</f>
        <v>9448206.9399999995</v>
      </c>
      <c r="T224" s="212">
        <f>Dane_baza!BV213</f>
        <v>104091.33</v>
      </c>
      <c r="U224" s="212">
        <f>Dane_baza!BW213</f>
        <v>7490303.5199999996</v>
      </c>
      <c r="V224" s="212">
        <f t="shared" si="17"/>
        <v>17042601.789999999</v>
      </c>
      <c r="W224" s="161">
        <f t="shared" si="18"/>
        <v>1770117.7899999991</v>
      </c>
      <c r="AA224" s="36"/>
    </row>
    <row r="225" spans="1:27" ht="14.45" x14ac:dyDescent="0.3">
      <c r="A225" s="197" t="s">
        <v>39</v>
      </c>
      <c r="B225" s="197" t="s">
        <v>44</v>
      </c>
      <c r="C225" s="197" t="s">
        <v>42</v>
      </c>
      <c r="D225" s="197" t="s">
        <v>36</v>
      </c>
      <c r="E225" s="197" t="s">
        <v>31</v>
      </c>
      <c r="F225" s="195" t="s">
        <v>3106</v>
      </c>
      <c r="G225" s="195" t="s">
        <v>252</v>
      </c>
      <c r="H225" s="161">
        <f>Dane_baza!AR214</f>
        <v>2685273</v>
      </c>
      <c r="I225" s="161">
        <f>Dane_baza!AS214</f>
        <v>40509</v>
      </c>
      <c r="J225" s="161">
        <f>Dane_baza!BX214</f>
        <v>218035</v>
      </c>
      <c r="K225" s="161">
        <f>Dane_baza!AT214</f>
        <v>4847715</v>
      </c>
      <c r="L225" s="161">
        <f>Dane_baza!AU214</f>
        <v>169907</v>
      </c>
      <c r="M225" s="161">
        <f>Dane_baza!AV214</f>
        <v>295087</v>
      </c>
      <c r="N225" s="161">
        <f>Dane_baza!AY214</f>
        <v>5536222</v>
      </c>
      <c r="O225" s="161">
        <f>Dane_baza!AZ214</f>
        <v>87586</v>
      </c>
      <c r="P225" s="161">
        <f>Dane_baza!AW214</f>
        <v>0</v>
      </c>
      <c r="Q225" s="161">
        <f>Dane_baza!AX214</f>
        <v>0</v>
      </c>
      <c r="R225" s="212">
        <f t="shared" si="19"/>
        <v>13880334</v>
      </c>
      <c r="S225" s="212">
        <f>Dane_baza!BU214</f>
        <v>8831822.0199999996</v>
      </c>
      <c r="T225" s="212">
        <f>Dane_baza!BV214</f>
        <v>62494.98</v>
      </c>
      <c r="U225" s="212">
        <f>Dane_baza!BW214</f>
        <v>5986016.75</v>
      </c>
      <c r="V225" s="212">
        <f t="shared" si="17"/>
        <v>14880333.75</v>
      </c>
      <c r="W225" s="161">
        <f t="shared" si="18"/>
        <v>999999.75</v>
      </c>
      <c r="AA225" s="36"/>
    </row>
    <row r="226" spans="1:27" ht="14.45" x14ac:dyDescent="0.3">
      <c r="A226" s="197" t="s">
        <v>39</v>
      </c>
      <c r="B226" s="197" t="s">
        <v>44</v>
      </c>
      <c r="C226" s="197" t="s">
        <v>44</v>
      </c>
      <c r="D226" s="197" t="s">
        <v>36</v>
      </c>
      <c r="E226" s="197" t="s">
        <v>31</v>
      </c>
      <c r="F226" s="195" t="s">
        <v>3107</v>
      </c>
      <c r="G226" s="195" t="s">
        <v>253</v>
      </c>
      <c r="H226" s="161">
        <f>Dane_baza!AR215</f>
        <v>2426279</v>
      </c>
      <c r="I226" s="161">
        <f>Dane_baza!AS215</f>
        <v>1937</v>
      </c>
      <c r="J226" s="161">
        <f>Dane_baza!BX215</f>
        <v>201483</v>
      </c>
      <c r="K226" s="161">
        <f>Dane_baza!AT215</f>
        <v>2885335</v>
      </c>
      <c r="L226" s="161">
        <f>Dane_baza!AU215</f>
        <v>128776</v>
      </c>
      <c r="M226" s="161">
        <f>Dane_baza!AV215</f>
        <v>887400</v>
      </c>
      <c r="N226" s="161">
        <f>Dane_baza!AY215</f>
        <v>6230335</v>
      </c>
      <c r="O226" s="161">
        <f>Dane_baza!AZ215</f>
        <v>120025</v>
      </c>
      <c r="P226" s="161">
        <f>Dane_baza!AW215</f>
        <v>0</v>
      </c>
      <c r="Q226" s="161">
        <f>Dane_baza!AX215</f>
        <v>0</v>
      </c>
      <c r="R226" s="212">
        <f t="shared" si="19"/>
        <v>12881570</v>
      </c>
      <c r="S226" s="212">
        <f>Dane_baza!BU215</f>
        <v>7723109.7699999996</v>
      </c>
      <c r="T226" s="212">
        <f>Dane_baza!BV215</f>
        <v>4485.2</v>
      </c>
      <c r="U226" s="212">
        <f>Dane_baza!BW215</f>
        <v>6699763.4299999997</v>
      </c>
      <c r="V226" s="212">
        <f t="shared" si="17"/>
        <v>14427358.399999999</v>
      </c>
      <c r="W226" s="161">
        <f t="shared" si="18"/>
        <v>1545788.3999999985</v>
      </c>
      <c r="AA226" s="36"/>
    </row>
    <row r="227" spans="1:27" ht="14.45" x14ac:dyDescent="0.3">
      <c r="A227" s="197" t="s">
        <v>39</v>
      </c>
      <c r="B227" s="197" t="s">
        <v>51</v>
      </c>
      <c r="C227" s="197" t="s">
        <v>33</v>
      </c>
      <c r="D227" s="197" t="s">
        <v>34</v>
      </c>
      <c r="E227" s="197" t="s">
        <v>31</v>
      </c>
      <c r="F227" s="195" t="s">
        <v>3108</v>
      </c>
      <c r="G227" s="195" t="s">
        <v>254</v>
      </c>
      <c r="H227" s="161">
        <f>Dane_baza!AR216</f>
        <v>97986728</v>
      </c>
      <c r="I227" s="161">
        <f>Dane_baza!AS216</f>
        <v>9513531</v>
      </c>
      <c r="J227" s="161">
        <f>Dane_baza!BX216</f>
        <v>3578762</v>
      </c>
      <c r="K227" s="161">
        <f>Dane_baza!AT216</f>
        <v>17214863</v>
      </c>
      <c r="L227" s="161">
        <f>Dane_baza!AU216</f>
        <v>5961605</v>
      </c>
      <c r="M227" s="161">
        <f>Dane_baza!AV216</f>
        <v>2749391</v>
      </c>
      <c r="N227" s="161">
        <f>Dane_baza!AY216</f>
        <v>104851530</v>
      </c>
      <c r="O227" s="161">
        <f>Dane_baza!AZ216</f>
        <v>3143358</v>
      </c>
      <c r="P227" s="161">
        <f>Dane_baza!AW216</f>
        <v>0</v>
      </c>
      <c r="Q227" s="161">
        <f>Dane_baza!AX216</f>
        <v>0</v>
      </c>
      <c r="R227" s="212">
        <f t="shared" si="19"/>
        <v>244999768</v>
      </c>
      <c r="S227" s="212">
        <f>Dane_baza!BU216</f>
        <v>227022189.47999999</v>
      </c>
      <c r="T227" s="212">
        <f>Dane_baza!BV216</f>
        <v>8222952.1900000004</v>
      </c>
      <c r="U227" s="212">
        <f>Dane_baza!BW216</f>
        <v>17392311.870000001</v>
      </c>
      <c r="V227" s="212">
        <f t="shared" si="17"/>
        <v>252637453.53999999</v>
      </c>
      <c r="W227" s="161">
        <f t="shared" si="18"/>
        <v>7637685.5399999917</v>
      </c>
      <c r="AA227" s="36"/>
    </row>
    <row r="228" spans="1:27" ht="14.45" x14ac:dyDescent="0.3">
      <c r="A228" s="197" t="s">
        <v>39</v>
      </c>
      <c r="B228" s="197" t="s">
        <v>51</v>
      </c>
      <c r="C228" s="197" t="s">
        <v>32</v>
      </c>
      <c r="D228" s="197" t="s">
        <v>36</v>
      </c>
      <c r="E228" s="197" t="s">
        <v>31</v>
      </c>
      <c r="F228" s="195" t="s">
        <v>3109</v>
      </c>
      <c r="G228" s="195" t="s">
        <v>255</v>
      </c>
      <c r="H228" s="161">
        <f>Dane_baza!AR217</f>
        <v>3729162</v>
      </c>
      <c r="I228" s="161">
        <f>Dane_baza!AS217</f>
        <v>55044</v>
      </c>
      <c r="J228" s="161">
        <f>Dane_baza!BX217</f>
        <v>271922</v>
      </c>
      <c r="K228" s="161">
        <f>Dane_baza!AT217</f>
        <v>5584202</v>
      </c>
      <c r="L228" s="161">
        <f>Dane_baza!AU217</f>
        <v>0</v>
      </c>
      <c r="M228" s="161">
        <f>Dane_baza!AV217</f>
        <v>356335</v>
      </c>
      <c r="N228" s="161">
        <f>Dane_baza!AY217</f>
        <v>10514080</v>
      </c>
      <c r="O228" s="161">
        <f>Dane_baza!AZ217</f>
        <v>193013</v>
      </c>
      <c r="P228" s="161">
        <f>Dane_baza!AW217</f>
        <v>0</v>
      </c>
      <c r="Q228" s="161">
        <f>Dane_baza!AX217</f>
        <v>0</v>
      </c>
      <c r="R228" s="212">
        <f t="shared" si="19"/>
        <v>20703758</v>
      </c>
      <c r="S228" s="212">
        <f>Dane_baza!BU217</f>
        <v>10441835.720000001</v>
      </c>
      <c r="T228" s="212">
        <f>Dane_baza!BV217</f>
        <v>115807.73</v>
      </c>
      <c r="U228" s="212">
        <f>Dane_baza!BW217</f>
        <v>12399272.59</v>
      </c>
      <c r="V228" s="212">
        <f t="shared" si="17"/>
        <v>22956916.039999999</v>
      </c>
      <c r="W228" s="161">
        <f t="shared" si="18"/>
        <v>2253158.0399999991</v>
      </c>
      <c r="AA228" s="36"/>
    </row>
    <row r="229" spans="1:27" ht="14.45" x14ac:dyDescent="0.3">
      <c r="A229" s="197" t="s">
        <v>39</v>
      </c>
      <c r="B229" s="197" t="s">
        <v>51</v>
      </c>
      <c r="C229" s="197" t="s">
        <v>37</v>
      </c>
      <c r="D229" s="197" t="s">
        <v>40</v>
      </c>
      <c r="E229" s="197" t="s">
        <v>31</v>
      </c>
      <c r="F229" s="195" t="s">
        <v>3110</v>
      </c>
      <c r="G229" s="195" t="s">
        <v>256</v>
      </c>
      <c r="H229" s="161">
        <f>Dane_baza!AR218</f>
        <v>12521727</v>
      </c>
      <c r="I229" s="161">
        <f>Dane_baza!AS218</f>
        <v>993491</v>
      </c>
      <c r="J229" s="161">
        <f>Dane_baza!BX218</f>
        <v>718182</v>
      </c>
      <c r="K229" s="161">
        <f>Dane_baza!AT218</f>
        <v>9282734</v>
      </c>
      <c r="L229" s="161">
        <f>Dane_baza!AU218</f>
        <v>263607</v>
      </c>
      <c r="M229" s="161">
        <f>Dane_baza!AV218</f>
        <v>1048195</v>
      </c>
      <c r="N229" s="161">
        <f>Dane_baza!AY218</f>
        <v>20606127</v>
      </c>
      <c r="O229" s="161">
        <f>Dane_baza!AZ218</f>
        <v>548222</v>
      </c>
      <c r="P229" s="161">
        <f>Dane_baza!AW218</f>
        <v>0</v>
      </c>
      <c r="Q229" s="161">
        <f>Dane_baza!AX218</f>
        <v>0</v>
      </c>
      <c r="R229" s="212">
        <f t="shared" si="19"/>
        <v>45982285</v>
      </c>
      <c r="S229" s="212">
        <f>Dane_baza!BU218</f>
        <v>36097739.259999998</v>
      </c>
      <c r="T229" s="212">
        <f>Dane_baza!BV218</f>
        <v>1202533.23</v>
      </c>
      <c r="U229" s="212">
        <f>Dane_baza!BW218</f>
        <v>11682012.50568153</v>
      </c>
      <c r="V229" s="212">
        <f t="shared" si="17"/>
        <v>48982284.995681524</v>
      </c>
      <c r="W229" s="161">
        <f t="shared" si="18"/>
        <v>2999999.9956815243</v>
      </c>
      <c r="AA229" s="36"/>
    </row>
    <row r="230" spans="1:27" ht="14.45" x14ac:dyDescent="0.3">
      <c r="A230" s="197" t="s">
        <v>39</v>
      </c>
      <c r="B230" s="197" t="s">
        <v>51</v>
      </c>
      <c r="C230" s="197" t="s">
        <v>39</v>
      </c>
      <c r="D230" s="197" t="s">
        <v>36</v>
      </c>
      <c r="E230" s="197" t="s">
        <v>31</v>
      </c>
      <c r="F230" s="195" t="s">
        <v>3111</v>
      </c>
      <c r="G230" s="195" t="s">
        <v>254</v>
      </c>
      <c r="H230" s="161">
        <f>Dane_baza!AR219</f>
        <v>18452535</v>
      </c>
      <c r="I230" s="161">
        <f>Dane_baza!AS219</f>
        <v>1188217</v>
      </c>
      <c r="J230" s="161">
        <f>Dane_baza!BX219</f>
        <v>723018</v>
      </c>
      <c r="K230" s="161">
        <f>Dane_baza!AT219</f>
        <v>2663020</v>
      </c>
      <c r="L230" s="161">
        <f>Dane_baza!AU219</f>
        <v>0</v>
      </c>
      <c r="M230" s="161">
        <f>Dane_baza!AV219</f>
        <v>489257</v>
      </c>
      <c r="N230" s="161">
        <f>Dane_baza!AY219</f>
        <v>14442195</v>
      </c>
      <c r="O230" s="161">
        <f>Dane_baza!AZ219</f>
        <v>356831</v>
      </c>
      <c r="P230" s="161">
        <f>Dane_baza!AW219</f>
        <v>0</v>
      </c>
      <c r="Q230" s="161">
        <f>Dane_baza!AX219</f>
        <v>0</v>
      </c>
      <c r="R230" s="212">
        <f t="shared" si="19"/>
        <v>38315073</v>
      </c>
      <c r="S230" s="212">
        <f>Dane_baza!BU219</f>
        <v>37314868.100000001</v>
      </c>
      <c r="T230" s="212">
        <f>Dane_baza!BV219</f>
        <v>1383356.1</v>
      </c>
      <c r="U230" s="212">
        <f>Dane_baza!BW219</f>
        <v>2616848.8000953197</v>
      </c>
      <c r="V230" s="212">
        <f t="shared" si="17"/>
        <v>41315073.000095323</v>
      </c>
      <c r="W230" s="161">
        <f t="shared" si="18"/>
        <v>3000000.0000953227</v>
      </c>
      <c r="AA230" s="36"/>
    </row>
    <row r="231" spans="1:27" ht="14.45" x14ac:dyDescent="0.3">
      <c r="A231" s="197" t="s">
        <v>39</v>
      </c>
      <c r="B231" s="197" t="s">
        <v>51</v>
      </c>
      <c r="C231" s="197" t="s">
        <v>42</v>
      </c>
      <c r="D231" s="197" t="s">
        <v>40</v>
      </c>
      <c r="E231" s="197" t="s">
        <v>31</v>
      </c>
      <c r="F231" s="195" t="s">
        <v>3112</v>
      </c>
      <c r="G231" s="195" t="s">
        <v>257</v>
      </c>
      <c r="H231" s="161">
        <f>Dane_baza!AR220</f>
        <v>15107738</v>
      </c>
      <c r="I231" s="161">
        <f>Dane_baza!AS220</f>
        <v>1467556</v>
      </c>
      <c r="J231" s="161">
        <f>Dane_baza!BX220</f>
        <v>526333</v>
      </c>
      <c r="K231" s="161">
        <f>Dane_baza!AT220</f>
        <v>0</v>
      </c>
      <c r="L231" s="161">
        <f>Dane_baza!AU220</f>
        <v>49102</v>
      </c>
      <c r="M231" s="161">
        <f>Dane_baza!AV220</f>
        <v>627456</v>
      </c>
      <c r="N231" s="161">
        <f>Dane_baza!AY220</f>
        <v>16759270</v>
      </c>
      <c r="O231" s="161">
        <f>Dane_baza!AZ220</f>
        <v>519027</v>
      </c>
      <c r="P231" s="161">
        <f>Dane_baza!AW220</f>
        <v>0</v>
      </c>
      <c r="Q231" s="161">
        <f>Dane_baza!AX220</f>
        <v>0</v>
      </c>
      <c r="R231" s="212">
        <f t="shared" si="19"/>
        <v>35056482</v>
      </c>
      <c r="S231" s="212">
        <f>Dane_baza!BU220</f>
        <v>38019367.710000001</v>
      </c>
      <c r="T231" s="212">
        <f>Dane_baza!BV220</f>
        <v>1243892.1299999999</v>
      </c>
      <c r="U231" s="212">
        <f>Dane_baza!BW220</f>
        <v>0</v>
      </c>
      <c r="V231" s="212">
        <f t="shared" si="17"/>
        <v>39263259.840000004</v>
      </c>
      <c r="W231" s="161">
        <f t="shared" si="18"/>
        <v>4206777.8400000036</v>
      </c>
      <c r="AA231" s="36"/>
    </row>
    <row r="232" spans="1:27" ht="14.45" x14ac:dyDescent="0.3">
      <c r="A232" s="197" t="s">
        <v>39</v>
      </c>
      <c r="B232" s="197" t="s">
        <v>51</v>
      </c>
      <c r="C232" s="197" t="s">
        <v>44</v>
      </c>
      <c r="D232" s="197" t="s">
        <v>40</v>
      </c>
      <c r="E232" s="197" t="s">
        <v>31</v>
      </c>
      <c r="F232" s="195" t="s">
        <v>3113</v>
      </c>
      <c r="G232" s="195" t="s">
        <v>258</v>
      </c>
      <c r="H232" s="161">
        <f>Dane_baza!AR221</f>
        <v>17202445</v>
      </c>
      <c r="I232" s="161">
        <f>Dane_baza!AS221</f>
        <v>4995803</v>
      </c>
      <c r="J232" s="161">
        <f>Dane_baza!BX221</f>
        <v>919147</v>
      </c>
      <c r="K232" s="161">
        <f>Dane_baza!AT221</f>
        <v>8109213</v>
      </c>
      <c r="L232" s="161">
        <f>Dane_baza!AU221</f>
        <v>349409</v>
      </c>
      <c r="M232" s="161">
        <f>Dane_baza!AV221</f>
        <v>902296</v>
      </c>
      <c r="N232" s="161">
        <f>Dane_baza!AY221</f>
        <v>24945891</v>
      </c>
      <c r="O232" s="161">
        <f>Dane_baza!AZ221</f>
        <v>708797</v>
      </c>
      <c r="P232" s="161">
        <f>Dane_baza!AW221</f>
        <v>0</v>
      </c>
      <c r="Q232" s="161">
        <f>Dane_baza!AX221</f>
        <v>0</v>
      </c>
      <c r="R232" s="212">
        <f t="shared" si="19"/>
        <v>58133001</v>
      </c>
      <c r="S232" s="212">
        <f>Dane_baza!BU221</f>
        <v>49333976.229999997</v>
      </c>
      <c r="T232" s="212">
        <f>Dane_baza!BV221</f>
        <v>5072269.9000000004</v>
      </c>
      <c r="U232" s="212">
        <f>Dane_baza!BW221</f>
        <v>7226754.8638999984</v>
      </c>
      <c r="V232" s="212">
        <f t="shared" si="17"/>
        <v>61633000.993899994</v>
      </c>
      <c r="W232" s="161">
        <f t="shared" si="18"/>
        <v>3499999.9938999936</v>
      </c>
      <c r="AA232" s="36"/>
    </row>
    <row r="233" spans="1:27" ht="14.45" x14ac:dyDescent="0.3">
      <c r="A233" s="197" t="s">
        <v>39</v>
      </c>
      <c r="B233" s="197" t="s">
        <v>51</v>
      </c>
      <c r="C233" s="197" t="s">
        <v>51</v>
      </c>
      <c r="D233" s="197" t="s">
        <v>40</v>
      </c>
      <c r="E233" s="197" t="s">
        <v>31</v>
      </c>
      <c r="F233" s="195" t="s">
        <v>3114</v>
      </c>
      <c r="G233" s="195" t="s">
        <v>259</v>
      </c>
      <c r="H233" s="161">
        <f>Dane_baza!AR222</f>
        <v>13357766</v>
      </c>
      <c r="I233" s="161">
        <f>Dane_baza!AS222</f>
        <v>496582</v>
      </c>
      <c r="J233" s="161">
        <f>Dane_baza!BX222</f>
        <v>489981</v>
      </c>
      <c r="K233" s="161">
        <f>Dane_baza!AT222</f>
        <v>605285</v>
      </c>
      <c r="L233" s="161">
        <f>Dane_baza!AU222</f>
        <v>345979</v>
      </c>
      <c r="M233" s="161">
        <f>Dane_baza!AV222</f>
        <v>566353</v>
      </c>
      <c r="N233" s="161">
        <f>Dane_baza!AY222</f>
        <v>12487871</v>
      </c>
      <c r="O233" s="161">
        <f>Dane_baza!AZ222</f>
        <v>366563</v>
      </c>
      <c r="P233" s="161">
        <f>Dane_baza!AW222</f>
        <v>0</v>
      </c>
      <c r="Q233" s="161">
        <f>Dane_baza!AX222</f>
        <v>0</v>
      </c>
      <c r="R233" s="212">
        <f t="shared" si="19"/>
        <v>28716380</v>
      </c>
      <c r="S233" s="212">
        <f>Dane_baza!BU222</f>
        <v>29364988.260000002</v>
      </c>
      <c r="T233" s="212">
        <f>Dane_baza!BV222</f>
        <v>784346.48</v>
      </c>
      <c r="U233" s="212">
        <f>Dane_baza!BW222</f>
        <v>1067045.2617999986</v>
      </c>
      <c r="V233" s="212">
        <f t="shared" si="17"/>
        <v>31216380.001800001</v>
      </c>
      <c r="W233" s="161">
        <f t="shared" si="18"/>
        <v>2500000.0018000007</v>
      </c>
      <c r="AA233" s="36"/>
    </row>
    <row r="234" spans="1:27" ht="14.45" x14ac:dyDescent="0.3">
      <c r="A234" s="197" t="s">
        <v>39</v>
      </c>
      <c r="B234" s="197" t="s">
        <v>51</v>
      </c>
      <c r="C234" s="197" t="s">
        <v>75</v>
      </c>
      <c r="D234" s="197" t="s">
        <v>36</v>
      </c>
      <c r="E234" s="197" t="s">
        <v>31</v>
      </c>
      <c r="F234" s="195" t="s">
        <v>3115</v>
      </c>
      <c r="G234" s="195" t="s">
        <v>260</v>
      </c>
      <c r="H234" s="161">
        <f>Dane_baza!AR223</f>
        <v>3663852</v>
      </c>
      <c r="I234" s="161">
        <f>Dane_baza!AS223</f>
        <v>390417</v>
      </c>
      <c r="J234" s="161">
        <f>Dane_baza!BX223</f>
        <v>244758</v>
      </c>
      <c r="K234" s="161">
        <f>Dane_baza!AT223</f>
        <v>3892385</v>
      </c>
      <c r="L234" s="161">
        <f>Dane_baza!AU223</f>
        <v>0</v>
      </c>
      <c r="M234" s="161">
        <f>Dane_baza!AV223</f>
        <v>181707</v>
      </c>
      <c r="N234" s="161">
        <f>Dane_baza!AY223</f>
        <v>6251428</v>
      </c>
      <c r="O234" s="161">
        <f>Dane_baza!AZ223</f>
        <v>129757</v>
      </c>
      <c r="P234" s="161">
        <f>Dane_baza!AW223</f>
        <v>0</v>
      </c>
      <c r="Q234" s="161">
        <f>Dane_baza!AX223</f>
        <v>0</v>
      </c>
      <c r="R234" s="212">
        <f t="shared" si="19"/>
        <v>14754304</v>
      </c>
      <c r="S234" s="212">
        <f>Dane_baza!BU223</f>
        <v>10948180.189999999</v>
      </c>
      <c r="T234" s="212">
        <f>Dane_baza!BV223</f>
        <v>684549.44</v>
      </c>
      <c r="U234" s="212">
        <f>Dane_baza!BW223</f>
        <v>4597004.7717221463</v>
      </c>
      <c r="V234" s="212">
        <f t="shared" si="17"/>
        <v>16229734.401722144</v>
      </c>
      <c r="W234" s="161">
        <f t="shared" si="18"/>
        <v>1475430.4017221443</v>
      </c>
      <c r="AA234" s="36"/>
    </row>
    <row r="235" spans="1:27" ht="14.45" x14ac:dyDescent="0.3">
      <c r="A235" s="197" t="s">
        <v>39</v>
      </c>
      <c r="B235" s="197" t="s">
        <v>51</v>
      </c>
      <c r="C235" s="197" t="s">
        <v>77</v>
      </c>
      <c r="D235" s="197" t="s">
        <v>36</v>
      </c>
      <c r="E235" s="197" t="s">
        <v>31</v>
      </c>
      <c r="F235" s="195" t="s">
        <v>3116</v>
      </c>
      <c r="G235" s="195" t="s">
        <v>261</v>
      </c>
      <c r="H235" s="161">
        <f>Dane_baza!AR224</f>
        <v>9425305</v>
      </c>
      <c r="I235" s="161">
        <f>Dane_baza!AS224</f>
        <v>351906</v>
      </c>
      <c r="J235" s="161">
        <f>Dane_baza!BX224</f>
        <v>482448</v>
      </c>
      <c r="K235" s="161">
        <f>Dane_baza!AT224</f>
        <v>7293300</v>
      </c>
      <c r="L235" s="161">
        <f>Dane_baza!AU224</f>
        <v>105218</v>
      </c>
      <c r="M235" s="161">
        <f>Dane_baza!AV224</f>
        <v>986306</v>
      </c>
      <c r="N235" s="161">
        <f>Dane_baza!AY224</f>
        <v>15001708</v>
      </c>
      <c r="O235" s="161">
        <f>Dane_baza!AZ224</f>
        <v>355209</v>
      </c>
      <c r="P235" s="161">
        <f>Dane_baza!AW224</f>
        <v>0</v>
      </c>
      <c r="Q235" s="161">
        <f>Dane_baza!AX224</f>
        <v>0</v>
      </c>
      <c r="R235" s="212">
        <f t="shared" si="19"/>
        <v>34001400</v>
      </c>
      <c r="S235" s="212">
        <f>Dane_baza!BU224</f>
        <v>23945691.82</v>
      </c>
      <c r="T235" s="212">
        <f>Dane_baza!BV224</f>
        <v>1203107.49</v>
      </c>
      <c r="U235" s="212">
        <f>Dane_baza!BW224</f>
        <v>11352600.69148287</v>
      </c>
      <c r="V235" s="212">
        <f t="shared" si="17"/>
        <v>36501400.001482867</v>
      </c>
      <c r="W235" s="161">
        <f t="shared" si="18"/>
        <v>2500000.0014828667</v>
      </c>
      <c r="AA235" s="36"/>
    </row>
    <row r="236" spans="1:27" ht="14.45" x14ac:dyDescent="0.3">
      <c r="A236" s="197" t="s">
        <v>39</v>
      </c>
      <c r="B236" s="197" t="s">
        <v>75</v>
      </c>
      <c r="C236" s="197" t="s">
        <v>33</v>
      </c>
      <c r="D236" s="197" t="s">
        <v>34</v>
      </c>
      <c r="E236" s="197" t="s">
        <v>31</v>
      </c>
      <c r="F236" s="195" t="s">
        <v>3117</v>
      </c>
      <c r="G236" s="195" t="s">
        <v>262</v>
      </c>
      <c r="H236" s="161">
        <f>Dane_baza!AR225</f>
        <v>14521016</v>
      </c>
      <c r="I236" s="161">
        <f>Dane_baza!AS225</f>
        <v>1342054</v>
      </c>
      <c r="J236" s="161">
        <f>Dane_baza!BX225</f>
        <v>663016</v>
      </c>
      <c r="K236" s="161">
        <f>Dane_baza!AT225</f>
        <v>8267986</v>
      </c>
      <c r="L236" s="161">
        <f>Dane_baza!AU225</f>
        <v>125638</v>
      </c>
      <c r="M236" s="161">
        <f>Dane_baza!AV225</f>
        <v>1026623</v>
      </c>
      <c r="N236" s="161">
        <f>Dane_baza!AY225</f>
        <v>21667661</v>
      </c>
      <c r="O236" s="161">
        <f>Dane_baza!AZ225</f>
        <v>757455</v>
      </c>
      <c r="P236" s="161">
        <f>Dane_baza!AW225</f>
        <v>0</v>
      </c>
      <c r="Q236" s="161">
        <f>Dane_baza!AX225</f>
        <v>0</v>
      </c>
      <c r="R236" s="212">
        <f t="shared" si="19"/>
        <v>48371449</v>
      </c>
      <c r="S236" s="212">
        <f>Dane_baza!BU225</f>
        <v>38482819.600000001</v>
      </c>
      <c r="T236" s="212">
        <f>Dane_baza!BV225</f>
        <v>1663394.98</v>
      </c>
      <c r="U236" s="212">
        <f>Dane_baza!BW225</f>
        <v>14029808.300000001</v>
      </c>
      <c r="V236" s="212">
        <f t="shared" si="17"/>
        <v>54176022.879999995</v>
      </c>
      <c r="W236" s="161">
        <f t="shared" si="18"/>
        <v>5804573.8799999952</v>
      </c>
      <c r="AA236" s="36"/>
    </row>
    <row r="237" spans="1:27" ht="14.45" x14ac:dyDescent="0.3">
      <c r="A237" s="197" t="s">
        <v>39</v>
      </c>
      <c r="B237" s="197" t="s">
        <v>75</v>
      </c>
      <c r="C237" s="197" t="s">
        <v>32</v>
      </c>
      <c r="D237" s="197" t="s">
        <v>36</v>
      </c>
      <c r="E237" s="197" t="s">
        <v>31</v>
      </c>
      <c r="F237" s="195" t="s">
        <v>3118</v>
      </c>
      <c r="G237" s="195" t="s">
        <v>263</v>
      </c>
      <c r="H237" s="161">
        <f>Dane_baza!AR226</f>
        <v>2757157</v>
      </c>
      <c r="I237" s="161">
        <f>Dane_baza!AS226</f>
        <v>3211</v>
      </c>
      <c r="J237" s="161">
        <f>Dane_baza!BX226</f>
        <v>168796</v>
      </c>
      <c r="K237" s="161">
        <f>Dane_baza!AT226</f>
        <v>3215364</v>
      </c>
      <c r="L237" s="161">
        <f>Dane_baza!AU226</f>
        <v>54631</v>
      </c>
      <c r="M237" s="161">
        <f>Dane_baza!AV226</f>
        <v>726988</v>
      </c>
      <c r="N237" s="161">
        <f>Dane_baza!AY226</f>
        <v>4482017</v>
      </c>
      <c r="O237" s="161">
        <f>Dane_baza!AZ226</f>
        <v>163818</v>
      </c>
      <c r="P237" s="161">
        <f>Dane_baza!AW226</f>
        <v>0</v>
      </c>
      <c r="Q237" s="161">
        <f>Dane_baza!AX226</f>
        <v>0</v>
      </c>
      <c r="R237" s="212">
        <f t="shared" si="19"/>
        <v>11571982</v>
      </c>
      <c r="S237" s="212">
        <f>Dane_baza!BU226</f>
        <v>7369114.3799999999</v>
      </c>
      <c r="T237" s="212">
        <f>Dane_baza!BV226</f>
        <v>933.52</v>
      </c>
      <c r="U237" s="212">
        <f>Dane_baza!BW226</f>
        <v>5590571.9400000004</v>
      </c>
      <c r="V237" s="212">
        <f t="shared" si="17"/>
        <v>12960619.84</v>
      </c>
      <c r="W237" s="161">
        <f t="shared" si="18"/>
        <v>1388637.8399999999</v>
      </c>
      <c r="AA237" s="36"/>
    </row>
    <row r="238" spans="1:27" ht="14.45" x14ac:dyDescent="0.3">
      <c r="A238" s="197" t="s">
        <v>39</v>
      </c>
      <c r="B238" s="197" t="s">
        <v>75</v>
      </c>
      <c r="C238" s="197" t="s">
        <v>37</v>
      </c>
      <c r="D238" s="197" t="s">
        <v>36</v>
      </c>
      <c r="E238" s="197" t="s">
        <v>31</v>
      </c>
      <c r="F238" s="195" t="s">
        <v>3119</v>
      </c>
      <c r="G238" s="195" t="s">
        <v>264</v>
      </c>
      <c r="H238" s="161">
        <f>Dane_baza!AR227</f>
        <v>2536011</v>
      </c>
      <c r="I238" s="161">
        <f>Dane_baza!AS227</f>
        <v>5575</v>
      </c>
      <c r="J238" s="161">
        <f>Dane_baza!BX227</f>
        <v>153636</v>
      </c>
      <c r="K238" s="161">
        <f>Dane_baza!AT227</f>
        <v>2416622</v>
      </c>
      <c r="L238" s="161">
        <f>Dane_baza!AU227</f>
        <v>63087</v>
      </c>
      <c r="M238" s="161">
        <f>Dane_baza!AV227</f>
        <v>1042413</v>
      </c>
      <c r="N238" s="161">
        <f>Dane_baza!AY227</f>
        <v>3988519</v>
      </c>
      <c r="O238" s="161">
        <f>Dane_baza!AZ227</f>
        <v>108671</v>
      </c>
      <c r="P238" s="161">
        <f>Dane_baza!AW227</f>
        <v>0</v>
      </c>
      <c r="Q238" s="161">
        <f>Dane_baza!AX227</f>
        <v>0</v>
      </c>
      <c r="R238" s="212">
        <f t="shared" si="19"/>
        <v>10314534</v>
      </c>
      <c r="S238" s="212">
        <f>Dane_baza!BU227</f>
        <v>5928861.9500000002</v>
      </c>
      <c r="T238" s="212">
        <f>Dane_baza!BV227</f>
        <v>2573.1999999999998</v>
      </c>
      <c r="U238" s="212">
        <f>Dane_baza!BW227</f>
        <v>5383098.7400000002</v>
      </c>
      <c r="V238" s="212">
        <f t="shared" si="17"/>
        <v>11314533.890000001</v>
      </c>
      <c r="W238" s="161">
        <f t="shared" si="18"/>
        <v>999999.8900000006</v>
      </c>
      <c r="AA238" s="36"/>
    </row>
    <row r="239" spans="1:27" ht="14.45" x14ac:dyDescent="0.3">
      <c r="A239" s="197" t="s">
        <v>39</v>
      </c>
      <c r="B239" s="197" t="s">
        <v>75</v>
      </c>
      <c r="C239" s="197" t="s">
        <v>39</v>
      </c>
      <c r="D239" s="197" t="s">
        <v>40</v>
      </c>
      <c r="E239" s="197" t="s">
        <v>31</v>
      </c>
      <c r="F239" s="195" t="s">
        <v>3120</v>
      </c>
      <c r="G239" s="195" t="s">
        <v>265</v>
      </c>
      <c r="H239" s="161">
        <f>Dane_baza!AR228</f>
        <v>4643161</v>
      </c>
      <c r="I239" s="161">
        <f>Dane_baza!AS228</f>
        <v>22036</v>
      </c>
      <c r="J239" s="161">
        <f>Dane_baza!BX228</f>
        <v>371551</v>
      </c>
      <c r="K239" s="161">
        <f>Dane_baza!AT228</f>
        <v>8119641</v>
      </c>
      <c r="L239" s="161">
        <f>Dane_baza!AU228</f>
        <v>427672</v>
      </c>
      <c r="M239" s="161">
        <f>Dane_baza!AV228</f>
        <v>986973</v>
      </c>
      <c r="N239" s="161">
        <f>Dane_baza!AY228</f>
        <v>14744161</v>
      </c>
      <c r="O239" s="161">
        <f>Dane_baza!AZ228</f>
        <v>392514</v>
      </c>
      <c r="P239" s="161">
        <f>Dane_baza!AW228</f>
        <v>0</v>
      </c>
      <c r="Q239" s="161">
        <f>Dane_baza!AX228</f>
        <v>0</v>
      </c>
      <c r="R239" s="212">
        <f t="shared" si="19"/>
        <v>29707709</v>
      </c>
      <c r="S239" s="212">
        <f>Dane_baza!BU228</f>
        <v>14835774.07</v>
      </c>
      <c r="T239" s="212">
        <f>Dane_baza!BV228</f>
        <v>16746.72</v>
      </c>
      <c r="U239" s="212">
        <f>Dane_baza!BW228</f>
        <v>18420113.289999999</v>
      </c>
      <c r="V239" s="212">
        <f t="shared" si="17"/>
        <v>33272634.079999998</v>
      </c>
      <c r="W239" s="161">
        <f t="shared" si="18"/>
        <v>3564925.0799999982</v>
      </c>
      <c r="AA239" s="36"/>
    </row>
    <row r="240" spans="1:27" ht="14.45" x14ac:dyDescent="0.3">
      <c r="A240" s="197" t="s">
        <v>39</v>
      </c>
      <c r="B240" s="197" t="s">
        <v>75</v>
      </c>
      <c r="C240" s="197" t="s">
        <v>42</v>
      </c>
      <c r="D240" s="197" t="s">
        <v>36</v>
      </c>
      <c r="E240" s="197" t="s">
        <v>31</v>
      </c>
      <c r="F240" s="195" t="s">
        <v>3121</v>
      </c>
      <c r="G240" s="195" t="s">
        <v>266</v>
      </c>
      <c r="H240" s="161">
        <f>Dane_baza!AR229</f>
        <v>4625004</v>
      </c>
      <c r="I240" s="161">
        <f>Dane_baza!AS229</f>
        <v>65422</v>
      </c>
      <c r="J240" s="161">
        <f>Dane_baza!BX229</f>
        <v>348845</v>
      </c>
      <c r="K240" s="161">
        <f>Dane_baza!AT229</f>
        <v>10032481</v>
      </c>
      <c r="L240" s="161">
        <f>Dane_baza!AU229</f>
        <v>442080</v>
      </c>
      <c r="M240" s="161">
        <f>Dane_baza!AV229</f>
        <v>386389</v>
      </c>
      <c r="N240" s="161">
        <f>Dane_baza!AY229</f>
        <v>12153202</v>
      </c>
      <c r="O240" s="161">
        <f>Dane_baza!AZ229</f>
        <v>316282</v>
      </c>
      <c r="P240" s="161">
        <f>Dane_baza!AW229</f>
        <v>0</v>
      </c>
      <c r="Q240" s="161">
        <f>Dane_baza!AX229</f>
        <v>0</v>
      </c>
      <c r="R240" s="212">
        <f t="shared" si="19"/>
        <v>28369705</v>
      </c>
      <c r="S240" s="212">
        <f>Dane_baza!BU229</f>
        <v>14350782.59</v>
      </c>
      <c r="T240" s="212">
        <f>Dane_baza!BV229</f>
        <v>77996.3</v>
      </c>
      <c r="U240" s="212">
        <f>Dane_baza!BW229</f>
        <v>17345290.710000001</v>
      </c>
      <c r="V240" s="212">
        <f t="shared" si="17"/>
        <v>31774069.600000001</v>
      </c>
      <c r="W240" s="161">
        <f t="shared" si="18"/>
        <v>3404364.6000000015</v>
      </c>
      <c r="AA240" s="36"/>
    </row>
    <row r="241" spans="1:27" ht="14.45" x14ac:dyDescent="0.3">
      <c r="A241" s="197" t="s">
        <v>39</v>
      </c>
      <c r="B241" s="197" t="s">
        <v>75</v>
      </c>
      <c r="C241" s="197" t="s">
        <v>44</v>
      </c>
      <c r="D241" s="197" t="s">
        <v>36</v>
      </c>
      <c r="E241" s="197" t="s">
        <v>31</v>
      </c>
      <c r="F241" s="195" t="s">
        <v>3122</v>
      </c>
      <c r="G241" s="195" t="s">
        <v>262</v>
      </c>
      <c r="H241" s="161">
        <f>Dane_baza!AR230</f>
        <v>9423320</v>
      </c>
      <c r="I241" s="161">
        <f>Dane_baza!AS230</f>
        <v>147144</v>
      </c>
      <c r="J241" s="161">
        <f>Dane_baza!BX230</f>
        <v>623136</v>
      </c>
      <c r="K241" s="161">
        <f>Dane_baza!AT230</f>
        <v>15973003</v>
      </c>
      <c r="L241" s="161">
        <f>Dane_baza!AU230</f>
        <v>649282</v>
      </c>
      <c r="M241" s="161">
        <f>Dane_baza!AV230</f>
        <v>661201</v>
      </c>
      <c r="N241" s="161">
        <f>Dane_baza!AY230</f>
        <v>19287265</v>
      </c>
      <c r="O241" s="161">
        <f>Dane_baza!AZ230</f>
        <v>329258</v>
      </c>
      <c r="P241" s="161">
        <f>Dane_baza!AW230</f>
        <v>0</v>
      </c>
      <c r="Q241" s="161">
        <f>Dane_baza!AX230</f>
        <v>0</v>
      </c>
      <c r="R241" s="212">
        <f t="shared" si="19"/>
        <v>47093609</v>
      </c>
      <c r="S241" s="212">
        <f>Dane_baza!BU230</f>
        <v>25805543.620000001</v>
      </c>
      <c r="T241" s="212">
        <f>Dane_baza!BV230</f>
        <v>383276.61</v>
      </c>
      <c r="U241" s="212">
        <f>Dane_baza!BW230</f>
        <v>23904788.776555251</v>
      </c>
      <c r="V241" s="212">
        <f t="shared" si="17"/>
        <v>50093609.006555252</v>
      </c>
      <c r="W241" s="161">
        <f t="shared" si="18"/>
        <v>3000000.0065552518</v>
      </c>
      <c r="AA241" s="36"/>
    </row>
    <row r="242" spans="1:27" ht="14.45" x14ac:dyDescent="0.3">
      <c r="A242" s="197" t="s">
        <v>39</v>
      </c>
      <c r="B242" s="197" t="s">
        <v>75</v>
      </c>
      <c r="C242" s="197" t="s">
        <v>51</v>
      </c>
      <c r="D242" s="197" t="s">
        <v>40</v>
      </c>
      <c r="E242" s="197" t="s">
        <v>31</v>
      </c>
      <c r="F242" s="195" t="s">
        <v>3123</v>
      </c>
      <c r="G242" s="195" t="s">
        <v>267</v>
      </c>
      <c r="H242" s="161">
        <f>Dane_baza!AR231</f>
        <v>9416350</v>
      </c>
      <c r="I242" s="161">
        <f>Dane_baza!AS231</f>
        <v>73312</v>
      </c>
      <c r="J242" s="161">
        <f>Dane_baza!BX231</f>
        <v>402660</v>
      </c>
      <c r="K242" s="161">
        <f>Dane_baza!AT231</f>
        <v>6599385</v>
      </c>
      <c r="L242" s="161">
        <f>Dane_baza!AU231</f>
        <v>12708</v>
      </c>
      <c r="M242" s="161">
        <f>Dane_baza!AV231</f>
        <v>867024</v>
      </c>
      <c r="N242" s="161">
        <f>Dane_baza!AY231</f>
        <v>12990876</v>
      </c>
      <c r="O242" s="161">
        <f>Dane_baza!AZ231</f>
        <v>348721</v>
      </c>
      <c r="P242" s="161">
        <f>Dane_baza!AW231</f>
        <v>0</v>
      </c>
      <c r="Q242" s="161">
        <f>Dane_baza!AX231</f>
        <v>0</v>
      </c>
      <c r="R242" s="212">
        <f t="shared" si="19"/>
        <v>30711036</v>
      </c>
      <c r="S242" s="212">
        <f>Dane_baza!BU231</f>
        <v>20024121.75</v>
      </c>
      <c r="T242" s="212">
        <f>Dane_baza!BV231</f>
        <v>134222.88</v>
      </c>
      <c r="U242" s="212">
        <f>Dane_baza!BW231</f>
        <v>14238015.689999999</v>
      </c>
      <c r="V242" s="212">
        <f t="shared" si="17"/>
        <v>34396360.32</v>
      </c>
      <c r="W242" s="161">
        <f t="shared" si="18"/>
        <v>3685324.3200000003</v>
      </c>
      <c r="AA242" s="36"/>
    </row>
    <row r="243" spans="1:27" ht="14.45" x14ac:dyDescent="0.3">
      <c r="A243" s="197" t="s">
        <v>39</v>
      </c>
      <c r="B243" s="197" t="s">
        <v>75</v>
      </c>
      <c r="C243" s="197" t="s">
        <v>75</v>
      </c>
      <c r="D243" s="197" t="s">
        <v>36</v>
      </c>
      <c r="E243" s="197" t="s">
        <v>31</v>
      </c>
      <c r="F243" s="195" t="s">
        <v>3124</v>
      </c>
      <c r="G243" s="195" t="s">
        <v>268</v>
      </c>
      <c r="H243" s="161">
        <f>Dane_baza!AR232</f>
        <v>4439929</v>
      </c>
      <c r="I243" s="161">
        <f>Dane_baza!AS232</f>
        <v>43522</v>
      </c>
      <c r="J243" s="161">
        <f>Dane_baza!BX232</f>
        <v>249036</v>
      </c>
      <c r="K243" s="161">
        <f>Dane_baza!AT232</f>
        <v>4654296</v>
      </c>
      <c r="L243" s="161">
        <f>Dane_baza!AU232</f>
        <v>0</v>
      </c>
      <c r="M243" s="161">
        <f>Dane_baza!AV232</f>
        <v>840283</v>
      </c>
      <c r="N243" s="161">
        <f>Dane_baza!AY232</f>
        <v>8663720</v>
      </c>
      <c r="O243" s="161">
        <f>Dane_baza!AZ232</f>
        <v>163818</v>
      </c>
      <c r="P243" s="161">
        <f>Dane_baza!AW232</f>
        <v>0</v>
      </c>
      <c r="Q243" s="161">
        <f>Dane_baza!AX232</f>
        <v>0</v>
      </c>
      <c r="R243" s="212">
        <f t="shared" si="19"/>
        <v>19054604</v>
      </c>
      <c r="S243" s="212">
        <f>Dane_baza!BU232</f>
        <v>10415994.23</v>
      </c>
      <c r="T243" s="212">
        <f>Dane_baza!BV232</f>
        <v>44045.23</v>
      </c>
      <c r="U243" s="212">
        <f>Dane_baza!BW232</f>
        <v>10243333.9</v>
      </c>
      <c r="V243" s="212">
        <f t="shared" si="17"/>
        <v>20703373.359999999</v>
      </c>
      <c r="W243" s="161">
        <f t="shared" si="18"/>
        <v>1648769.3599999994</v>
      </c>
      <c r="AA243" s="36"/>
    </row>
    <row r="244" spans="1:27" ht="14.45" x14ac:dyDescent="0.3">
      <c r="A244" s="197" t="s">
        <v>39</v>
      </c>
      <c r="B244" s="197" t="s">
        <v>75</v>
      </c>
      <c r="C244" s="197" t="s">
        <v>77</v>
      </c>
      <c r="D244" s="197" t="s">
        <v>36</v>
      </c>
      <c r="E244" s="197" t="s">
        <v>31</v>
      </c>
      <c r="F244" s="195" t="s">
        <v>3125</v>
      </c>
      <c r="G244" s="195" t="s">
        <v>269</v>
      </c>
      <c r="H244" s="161">
        <f>Dane_baza!AR233</f>
        <v>3538312</v>
      </c>
      <c r="I244" s="161">
        <f>Dane_baza!AS233</f>
        <v>34881</v>
      </c>
      <c r="J244" s="161">
        <f>Dane_baza!BX233</f>
        <v>352519</v>
      </c>
      <c r="K244" s="161">
        <f>Dane_baza!AT233</f>
        <v>9466751</v>
      </c>
      <c r="L244" s="161">
        <f>Dane_baza!AU233</f>
        <v>973694</v>
      </c>
      <c r="M244" s="161">
        <f>Dane_baza!AV233</f>
        <v>746368</v>
      </c>
      <c r="N244" s="161">
        <f>Dane_baza!AY233</f>
        <v>13922344</v>
      </c>
      <c r="O244" s="161">
        <f>Dane_baza!AZ233</f>
        <v>264379</v>
      </c>
      <c r="P244" s="161">
        <f>Dane_baza!AW233</f>
        <v>0</v>
      </c>
      <c r="Q244" s="161">
        <f>Dane_baza!AX233</f>
        <v>0</v>
      </c>
      <c r="R244" s="212">
        <f t="shared" si="19"/>
        <v>29299248</v>
      </c>
      <c r="S244" s="212">
        <f>Dane_baza!BU233</f>
        <v>12377813.369999999</v>
      </c>
      <c r="T244" s="212">
        <f>Dane_baza!BV233</f>
        <v>32034.48</v>
      </c>
      <c r="U244" s="212">
        <f>Dane_baza!BW233</f>
        <v>20405309.91</v>
      </c>
      <c r="V244" s="212">
        <f t="shared" si="17"/>
        <v>32815157.759999998</v>
      </c>
      <c r="W244" s="161">
        <f t="shared" si="18"/>
        <v>3515909.7599999979</v>
      </c>
      <c r="AA244" s="36"/>
    </row>
    <row r="245" spans="1:27" ht="14.45" x14ac:dyDescent="0.3">
      <c r="A245" s="197" t="s">
        <v>39</v>
      </c>
      <c r="B245" s="197" t="s">
        <v>77</v>
      </c>
      <c r="C245" s="197" t="s">
        <v>33</v>
      </c>
      <c r="D245" s="197" t="s">
        <v>36</v>
      </c>
      <c r="E245" s="197" t="s">
        <v>31</v>
      </c>
      <c r="F245" s="195" t="s">
        <v>3126</v>
      </c>
      <c r="G245" s="195" t="s">
        <v>270</v>
      </c>
      <c r="H245" s="161">
        <f>Dane_baza!AR234</f>
        <v>4201811</v>
      </c>
      <c r="I245" s="161">
        <f>Dane_baza!AS234</f>
        <v>24796</v>
      </c>
      <c r="J245" s="161">
        <f>Dane_baza!BX234</f>
        <v>244771</v>
      </c>
      <c r="K245" s="161">
        <f>Dane_baza!AT234</f>
        <v>4419094</v>
      </c>
      <c r="L245" s="161">
        <f>Dane_baza!AU234</f>
        <v>0</v>
      </c>
      <c r="M245" s="161">
        <f>Dane_baza!AV234</f>
        <v>335465</v>
      </c>
      <c r="N245" s="161">
        <f>Dane_baza!AY234</f>
        <v>11076334</v>
      </c>
      <c r="O245" s="161">
        <f>Dane_baza!AZ234</f>
        <v>235184</v>
      </c>
      <c r="P245" s="161">
        <f>Dane_baza!AW234</f>
        <v>0</v>
      </c>
      <c r="Q245" s="161">
        <f>Dane_baza!AX234</f>
        <v>0</v>
      </c>
      <c r="R245" s="212">
        <f t="shared" si="19"/>
        <v>20537455</v>
      </c>
      <c r="S245" s="212">
        <f>Dane_baza!BU234</f>
        <v>11478570.460000001</v>
      </c>
      <c r="T245" s="212">
        <f>Dane_baza!BV234</f>
        <v>61221.07</v>
      </c>
      <c r="U245" s="212">
        <f>Dane_baza!BW234</f>
        <v>10497663.468045332</v>
      </c>
      <c r="V245" s="212">
        <f t="shared" si="17"/>
        <v>22037454.998045333</v>
      </c>
      <c r="W245" s="161">
        <f t="shared" si="18"/>
        <v>1499999.9980453327</v>
      </c>
      <c r="AA245" s="36"/>
    </row>
    <row r="246" spans="1:27" ht="14.45" x14ac:dyDescent="0.3">
      <c r="A246" s="197" t="s">
        <v>39</v>
      </c>
      <c r="B246" s="197" t="s">
        <v>77</v>
      </c>
      <c r="C246" s="197" t="s">
        <v>32</v>
      </c>
      <c r="D246" s="197" t="s">
        <v>36</v>
      </c>
      <c r="E246" s="197" t="s">
        <v>31</v>
      </c>
      <c r="F246" s="195" t="s">
        <v>3127</v>
      </c>
      <c r="G246" s="195" t="s">
        <v>271</v>
      </c>
      <c r="H246" s="161">
        <f>Dane_baza!AR235</f>
        <v>3788350</v>
      </c>
      <c r="I246" s="161">
        <f>Dane_baza!AS235</f>
        <v>126031</v>
      </c>
      <c r="J246" s="161">
        <f>Dane_baza!BX235</f>
        <v>253306</v>
      </c>
      <c r="K246" s="161">
        <f>Dane_baza!AT235</f>
        <v>4896474</v>
      </c>
      <c r="L246" s="161">
        <f>Dane_baza!AU235</f>
        <v>0</v>
      </c>
      <c r="M246" s="161">
        <f>Dane_baza!AV235</f>
        <v>1393097</v>
      </c>
      <c r="N246" s="161">
        <f>Dane_baza!AY235</f>
        <v>6710998</v>
      </c>
      <c r="O246" s="161">
        <f>Dane_baza!AZ235</f>
        <v>150842</v>
      </c>
      <c r="P246" s="161">
        <f>Dane_baza!AW235</f>
        <v>0</v>
      </c>
      <c r="Q246" s="161">
        <f>Dane_baza!AX235</f>
        <v>0</v>
      </c>
      <c r="R246" s="212">
        <f t="shared" si="19"/>
        <v>17319098</v>
      </c>
      <c r="S246" s="212">
        <f>Dane_baza!BU235</f>
        <v>10116781.949999999</v>
      </c>
      <c r="T246" s="212">
        <f>Dane_baza!BV235</f>
        <v>264846.82</v>
      </c>
      <c r="U246" s="212">
        <f>Dane_baza!BW235</f>
        <v>8437469.0700000003</v>
      </c>
      <c r="V246" s="212">
        <f t="shared" si="17"/>
        <v>18819097.84</v>
      </c>
      <c r="W246" s="161">
        <f t="shared" si="18"/>
        <v>1499999.8399999999</v>
      </c>
      <c r="AA246" s="36"/>
    </row>
    <row r="247" spans="1:27" ht="14.45" x14ac:dyDescent="0.3">
      <c r="A247" s="197" t="s">
        <v>39</v>
      </c>
      <c r="B247" s="197" t="s">
        <v>77</v>
      </c>
      <c r="C247" s="197" t="s">
        <v>37</v>
      </c>
      <c r="D247" s="197" t="s">
        <v>40</v>
      </c>
      <c r="E247" s="197" t="s">
        <v>31</v>
      </c>
      <c r="F247" s="195" t="s">
        <v>3128</v>
      </c>
      <c r="G247" s="195" t="s">
        <v>272</v>
      </c>
      <c r="H247" s="161">
        <f>Dane_baza!AR236</f>
        <v>30797595</v>
      </c>
      <c r="I247" s="161">
        <f>Dane_baza!AS236</f>
        <v>4477693</v>
      </c>
      <c r="J247" s="161">
        <f>Dane_baza!BX236</f>
        <v>1104998</v>
      </c>
      <c r="K247" s="161">
        <f>Dane_baza!AT236</f>
        <v>2849950</v>
      </c>
      <c r="L247" s="161">
        <f>Dane_baza!AU236</f>
        <v>1178137</v>
      </c>
      <c r="M247" s="161">
        <f>Dane_baza!AV236</f>
        <v>1468580</v>
      </c>
      <c r="N247" s="161">
        <f>Dane_baza!AY236</f>
        <v>35322299</v>
      </c>
      <c r="O247" s="161">
        <f>Dane_baza!AZ236</f>
        <v>1187275</v>
      </c>
      <c r="P247" s="161">
        <f>Dane_baza!AW236</f>
        <v>0</v>
      </c>
      <c r="Q247" s="161">
        <f>Dane_baza!AX236</f>
        <v>0</v>
      </c>
      <c r="R247" s="212">
        <f t="shared" si="19"/>
        <v>78386527</v>
      </c>
      <c r="S247" s="212">
        <f>Dane_baza!BU236</f>
        <v>73918388.069999993</v>
      </c>
      <c r="T247" s="212">
        <f>Dane_baza!BV236</f>
        <v>13197649.439999999</v>
      </c>
      <c r="U247" s="212">
        <f>Dane_baza!BW236</f>
        <v>0</v>
      </c>
      <c r="V247" s="212">
        <f t="shared" si="17"/>
        <v>87116037.50999999</v>
      </c>
      <c r="W247" s="161">
        <f t="shared" si="18"/>
        <v>8729510.5099999905</v>
      </c>
      <c r="AA247" s="36"/>
    </row>
    <row r="248" spans="1:27" ht="14.45" x14ac:dyDescent="0.3">
      <c r="A248" s="197" t="s">
        <v>39</v>
      </c>
      <c r="B248" s="197" t="s">
        <v>77</v>
      </c>
      <c r="C248" s="197" t="s">
        <v>39</v>
      </c>
      <c r="D248" s="197" t="s">
        <v>40</v>
      </c>
      <c r="E248" s="197" t="s">
        <v>31</v>
      </c>
      <c r="F248" s="195" t="s">
        <v>3129</v>
      </c>
      <c r="G248" s="195" t="s">
        <v>273</v>
      </c>
      <c r="H248" s="161">
        <f>Dane_baza!AR237</f>
        <v>9993091</v>
      </c>
      <c r="I248" s="161">
        <f>Dane_baza!AS237</f>
        <v>279473</v>
      </c>
      <c r="J248" s="161">
        <f>Dane_baza!BX237</f>
        <v>591415</v>
      </c>
      <c r="K248" s="161">
        <f>Dane_baza!AT237</f>
        <v>7615552</v>
      </c>
      <c r="L248" s="161">
        <f>Dane_baza!AU237</f>
        <v>340104</v>
      </c>
      <c r="M248" s="161">
        <f>Dane_baza!AV237</f>
        <v>611769</v>
      </c>
      <c r="N248" s="161">
        <f>Dane_baza!AY237</f>
        <v>10198347</v>
      </c>
      <c r="O248" s="161">
        <f>Dane_baza!AZ237</f>
        <v>420088</v>
      </c>
      <c r="P248" s="161">
        <f>Dane_baza!AW237</f>
        <v>0</v>
      </c>
      <c r="Q248" s="161">
        <f>Dane_baza!AX237</f>
        <v>0</v>
      </c>
      <c r="R248" s="212">
        <f t="shared" si="19"/>
        <v>30049839</v>
      </c>
      <c r="S248" s="212">
        <f>Dane_baza!BU237</f>
        <v>28466996.300000001</v>
      </c>
      <c r="T248" s="212">
        <f>Dane_baza!BV237</f>
        <v>738578.59</v>
      </c>
      <c r="U248" s="212">
        <f>Dane_baza!BW237</f>
        <v>3844264.1062804945</v>
      </c>
      <c r="V248" s="212">
        <f t="shared" si="17"/>
        <v>33049838.996280495</v>
      </c>
      <c r="W248" s="161">
        <f t="shared" si="18"/>
        <v>2999999.9962804951</v>
      </c>
      <c r="AA248" s="36"/>
    </row>
    <row r="249" spans="1:27" ht="14.45" x14ac:dyDescent="0.3">
      <c r="A249" s="197" t="s">
        <v>39</v>
      </c>
      <c r="B249" s="197" t="s">
        <v>90</v>
      </c>
      <c r="C249" s="197" t="s">
        <v>33</v>
      </c>
      <c r="D249" s="197" t="s">
        <v>40</v>
      </c>
      <c r="E249" s="197" t="s">
        <v>31</v>
      </c>
      <c r="F249" s="195" t="s">
        <v>3130</v>
      </c>
      <c r="G249" s="195" t="s">
        <v>274</v>
      </c>
      <c r="H249" s="161">
        <f>Dane_baza!AR238</f>
        <v>9261691</v>
      </c>
      <c r="I249" s="161">
        <f>Dane_baza!AS238</f>
        <v>204002</v>
      </c>
      <c r="J249" s="161">
        <f>Dane_baza!BX238</f>
        <v>668501</v>
      </c>
      <c r="K249" s="161">
        <f>Dane_baza!AT238</f>
        <v>16873541</v>
      </c>
      <c r="L249" s="161">
        <f>Dane_baza!AU238</f>
        <v>455065</v>
      </c>
      <c r="M249" s="161">
        <f>Dane_baza!AV238</f>
        <v>684231</v>
      </c>
      <c r="N249" s="161">
        <f>Dane_baza!AY238</f>
        <v>27535712</v>
      </c>
      <c r="O249" s="161">
        <f>Dane_baza!AZ238</f>
        <v>424954</v>
      </c>
      <c r="P249" s="161">
        <f>Dane_baza!AW238</f>
        <v>0</v>
      </c>
      <c r="Q249" s="161">
        <f>Dane_baza!AX238</f>
        <v>0</v>
      </c>
      <c r="R249" s="212">
        <f t="shared" si="19"/>
        <v>56107697</v>
      </c>
      <c r="S249" s="212">
        <f>Dane_baza!BU238</f>
        <v>28679270.390000001</v>
      </c>
      <c r="T249" s="212">
        <f>Dane_baza!BV238</f>
        <v>219795.22</v>
      </c>
      <c r="U249" s="212">
        <f>Dane_baza!BW238</f>
        <v>33941555.030000001</v>
      </c>
      <c r="V249" s="212">
        <f t="shared" si="17"/>
        <v>62840620.640000001</v>
      </c>
      <c r="W249" s="161">
        <f t="shared" si="18"/>
        <v>6732923.6400000006</v>
      </c>
      <c r="AA249" s="36"/>
    </row>
    <row r="250" spans="1:27" ht="14.45" x14ac:dyDescent="0.3">
      <c r="A250" s="197" t="s">
        <v>39</v>
      </c>
      <c r="B250" s="197" t="s">
        <v>90</v>
      </c>
      <c r="C250" s="197" t="s">
        <v>32</v>
      </c>
      <c r="D250" s="197" t="s">
        <v>40</v>
      </c>
      <c r="E250" s="197" t="s">
        <v>31</v>
      </c>
      <c r="F250" s="195" t="s">
        <v>3131</v>
      </c>
      <c r="G250" s="195" t="s">
        <v>275</v>
      </c>
      <c r="H250" s="161">
        <f>Dane_baza!AR239</f>
        <v>6592225</v>
      </c>
      <c r="I250" s="161">
        <f>Dane_baza!AS239</f>
        <v>126785</v>
      </c>
      <c r="J250" s="161">
        <f>Dane_baza!BX239</f>
        <v>469977</v>
      </c>
      <c r="K250" s="161">
        <f>Dane_baza!AT239</f>
        <v>12105716</v>
      </c>
      <c r="L250" s="161">
        <f>Dane_baza!AU239</f>
        <v>519411</v>
      </c>
      <c r="M250" s="161">
        <f>Dane_baza!AV239</f>
        <v>867714</v>
      </c>
      <c r="N250" s="161">
        <f>Dane_baza!AY239</f>
        <v>19205250</v>
      </c>
      <c r="O250" s="161">
        <f>Dane_baza!AZ239</f>
        <v>395758</v>
      </c>
      <c r="P250" s="161">
        <f>Dane_baza!AW239</f>
        <v>0</v>
      </c>
      <c r="Q250" s="161">
        <f>Dane_baza!AX239</f>
        <v>0</v>
      </c>
      <c r="R250" s="212">
        <f t="shared" si="19"/>
        <v>40282836</v>
      </c>
      <c r="S250" s="212">
        <f>Dane_baza!BU239</f>
        <v>21300215.059999999</v>
      </c>
      <c r="T250" s="212">
        <f>Dane_baza!BV239</f>
        <v>104914.48</v>
      </c>
      <c r="U250" s="212">
        <f>Dane_baza!BW239</f>
        <v>21377706.129999999</v>
      </c>
      <c r="V250" s="212">
        <f t="shared" si="17"/>
        <v>42782835.670000002</v>
      </c>
      <c r="W250" s="161">
        <f t="shared" si="18"/>
        <v>2499999.6700000018</v>
      </c>
      <c r="AA250" s="36"/>
    </row>
    <row r="251" spans="1:27" ht="14.45" x14ac:dyDescent="0.3">
      <c r="A251" s="197" t="s">
        <v>39</v>
      </c>
      <c r="B251" s="197" t="s">
        <v>90</v>
      </c>
      <c r="C251" s="197" t="s">
        <v>37</v>
      </c>
      <c r="D251" s="197" t="s">
        <v>40</v>
      </c>
      <c r="E251" s="197" t="s">
        <v>31</v>
      </c>
      <c r="F251" s="195" t="s">
        <v>3132</v>
      </c>
      <c r="G251" s="195" t="s">
        <v>276</v>
      </c>
      <c r="H251" s="161">
        <f>Dane_baza!AR240</f>
        <v>38865259</v>
      </c>
      <c r="I251" s="161">
        <f>Dane_baza!AS240</f>
        <v>1865572</v>
      </c>
      <c r="J251" s="161">
        <f>Dane_baza!BX240</f>
        <v>1555126</v>
      </c>
      <c r="K251" s="161">
        <f>Dane_baza!AT240</f>
        <v>11865344</v>
      </c>
      <c r="L251" s="161">
        <f>Dane_baza!AU240</f>
        <v>1280580</v>
      </c>
      <c r="M251" s="161">
        <f>Dane_baza!AV240</f>
        <v>1214942</v>
      </c>
      <c r="N251" s="161">
        <f>Dane_baza!AY240</f>
        <v>49336853</v>
      </c>
      <c r="O251" s="161">
        <f>Dane_baza!AZ240</f>
        <v>1411105</v>
      </c>
      <c r="P251" s="161">
        <f>Dane_baza!AW240</f>
        <v>0</v>
      </c>
      <c r="Q251" s="161">
        <f>Dane_baza!AX240</f>
        <v>0</v>
      </c>
      <c r="R251" s="212">
        <f t="shared" si="19"/>
        <v>107394781</v>
      </c>
      <c r="S251" s="212">
        <f>Dane_baza!BU240</f>
        <v>93875689.879999995</v>
      </c>
      <c r="T251" s="212">
        <f>Dane_baza!BV240</f>
        <v>1613111.12</v>
      </c>
      <c r="U251" s="212">
        <f>Dane_baza!BW240</f>
        <v>17491267.57</v>
      </c>
      <c r="V251" s="212">
        <f t="shared" si="17"/>
        <v>112980068.56999999</v>
      </c>
      <c r="W251" s="161">
        <f t="shared" si="18"/>
        <v>5585287.5699999928</v>
      </c>
      <c r="AA251" s="36"/>
    </row>
    <row r="252" spans="1:27" ht="14.45" x14ac:dyDescent="0.3">
      <c r="A252" s="197" t="s">
        <v>39</v>
      </c>
      <c r="B252" s="197" t="s">
        <v>90</v>
      </c>
      <c r="C252" s="197" t="s">
        <v>39</v>
      </c>
      <c r="D252" s="197" t="s">
        <v>36</v>
      </c>
      <c r="E252" s="197" t="s">
        <v>31</v>
      </c>
      <c r="F252" s="195" t="s">
        <v>3133</v>
      </c>
      <c r="G252" s="195" t="s">
        <v>277</v>
      </c>
      <c r="H252" s="161">
        <f>Dane_baza!AR241</f>
        <v>5904453</v>
      </c>
      <c r="I252" s="161">
        <f>Dane_baza!AS241</f>
        <v>338405</v>
      </c>
      <c r="J252" s="161">
        <f>Dane_baza!BX241</f>
        <v>384721</v>
      </c>
      <c r="K252" s="161">
        <f>Dane_baza!AT241</f>
        <v>8281198</v>
      </c>
      <c r="L252" s="161">
        <f>Dane_baza!AU241</f>
        <v>67213</v>
      </c>
      <c r="M252" s="161">
        <f>Dane_baza!AV241</f>
        <v>450212</v>
      </c>
      <c r="N252" s="161">
        <f>Dane_baza!AY241</f>
        <v>12235716</v>
      </c>
      <c r="O252" s="161">
        <f>Dane_baza!AZ241</f>
        <v>264379</v>
      </c>
      <c r="P252" s="161">
        <f>Dane_baza!AW241</f>
        <v>0</v>
      </c>
      <c r="Q252" s="161">
        <f>Dane_baza!AX241</f>
        <v>0</v>
      </c>
      <c r="R252" s="212">
        <f t="shared" si="19"/>
        <v>27926297</v>
      </c>
      <c r="S252" s="212">
        <f>Dane_baza!BU241</f>
        <v>16821848.010000002</v>
      </c>
      <c r="T252" s="212">
        <f>Dane_baza!BV241</f>
        <v>274500.13</v>
      </c>
      <c r="U252" s="212">
        <f>Dane_baza!BW241</f>
        <v>12829948.861720191</v>
      </c>
      <c r="V252" s="212">
        <f t="shared" si="17"/>
        <v>29926297.00172019</v>
      </c>
      <c r="W252" s="161">
        <f t="shared" si="18"/>
        <v>2000000.00172019</v>
      </c>
      <c r="AA252" s="36"/>
    </row>
    <row r="253" spans="1:27" ht="14.45" x14ac:dyDescent="0.3">
      <c r="A253" s="197" t="s">
        <v>39</v>
      </c>
      <c r="B253" s="197" t="s">
        <v>90</v>
      </c>
      <c r="C253" s="197" t="s">
        <v>42</v>
      </c>
      <c r="D253" s="197" t="s">
        <v>40</v>
      </c>
      <c r="E253" s="197" t="s">
        <v>31</v>
      </c>
      <c r="F253" s="195" t="s">
        <v>3134</v>
      </c>
      <c r="G253" s="195" t="s">
        <v>278</v>
      </c>
      <c r="H253" s="161">
        <f>Dane_baza!AR242</f>
        <v>28693820</v>
      </c>
      <c r="I253" s="161">
        <f>Dane_baza!AS242</f>
        <v>1249414</v>
      </c>
      <c r="J253" s="161">
        <f>Dane_baza!BX242</f>
        <v>1350369</v>
      </c>
      <c r="K253" s="161">
        <f>Dane_baza!AT242</f>
        <v>19998352</v>
      </c>
      <c r="L253" s="161">
        <f>Dane_baza!AU242</f>
        <v>903208</v>
      </c>
      <c r="M253" s="161">
        <f>Dane_baza!AV242</f>
        <v>1026910</v>
      </c>
      <c r="N253" s="161">
        <f>Dane_baza!AY242</f>
        <v>40598458</v>
      </c>
      <c r="O253" s="161">
        <f>Dane_baza!AZ242</f>
        <v>1339739</v>
      </c>
      <c r="P253" s="161">
        <f>Dane_baza!AW242</f>
        <v>0</v>
      </c>
      <c r="Q253" s="161">
        <f>Dane_baza!AX242</f>
        <v>0</v>
      </c>
      <c r="R253" s="212">
        <f t="shared" si="19"/>
        <v>95160270</v>
      </c>
      <c r="S253" s="212">
        <f>Dane_baza!BU242</f>
        <v>76932133.760000005</v>
      </c>
      <c r="T253" s="212">
        <f>Dane_baza!BV242</f>
        <v>1690384.08</v>
      </c>
      <c r="U253" s="212">
        <f>Dane_baza!BW242</f>
        <v>20537751.999999996</v>
      </c>
      <c r="V253" s="212">
        <f t="shared" si="17"/>
        <v>99160269.840000004</v>
      </c>
      <c r="W253" s="161">
        <f t="shared" si="18"/>
        <v>3999999.8400000036</v>
      </c>
      <c r="AA253" s="36"/>
    </row>
    <row r="254" spans="1:27" ht="14.45" x14ac:dyDescent="0.3">
      <c r="A254" s="197" t="s">
        <v>39</v>
      </c>
      <c r="B254" s="197" t="s">
        <v>92</v>
      </c>
      <c r="C254" s="197" t="s">
        <v>33</v>
      </c>
      <c r="D254" s="197" t="s">
        <v>34</v>
      </c>
      <c r="E254" s="197" t="s">
        <v>31</v>
      </c>
      <c r="F254" s="195" t="s">
        <v>3135</v>
      </c>
      <c r="G254" s="195" t="s">
        <v>279</v>
      </c>
      <c r="H254" s="161">
        <f>Dane_baza!AR243</f>
        <v>9221145</v>
      </c>
      <c r="I254" s="161">
        <f>Dane_baza!AS243</f>
        <v>619468</v>
      </c>
      <c r="J254" s="161">
        <f>Dane_baza!BX243</f>
        <v>332854</v>
      </c>
      <c r="K254" s="161">
        <f>Dane_baza!AT243</f>
        <v>0</v>
      </c>
      <c r="L254" s="161">
        <f>Dane_baza!AU243</f>
        <v>64603</v>
      </c>
      <c r="M254" s="161">
        <f>Dane_baza!AV243</f>
        <v>659468</v>
      </c>
      <c r="N254" s="161">
        <f>Dane_baza!AY243</f>
        <v>5890647</v>
      </c>
      <c r="O254" s="161">
        <f>Dane_baza!AZ243</f>
        <v>163818</v>
      </c>
      <c r="P254" s="161">
        <f>Dane_baza!AW243</f>
        <v>0</v>
      </c>
      <c r="Q254" s="161">
        <f>Dane_baza!AX243</f>
        <v>0</v>
      </c>
      <c r="R254" s="212">
        <f t="shared" si="19"/>
        <v>16952003</v>
      </c>
      <c r="S254" s="212">
        <f>Dane_baza!BU243</f>
        <v>18620573.57</v>
      </c>
      <c r="T254" s="212">
        <f>Dane_baza!BV243</f>
        <v>365669.79</v>
      </c>
      <c r="U254" s="212">
        <f>Dane_baza!BW243</f>
        <v>0</v>
      </c>
      <c r="V254" s="212">
        <f t="shared" si="17"/>
        <v>18986243.359999999</v>
      </c>
      <c r="W254" s="161">
        <f t="shared" si="18"/>
        <v>2034240.3599999994</v>
      </c>
      <c r="AA254" s="36"/>
    </row>
    <row r="255" spans="1:27" ht="14.45" x14ac:dyDescent="0.3">
      <c r="A255" s="197" t="s">
        <v>39</v>
      </c>
      <c r="B255" s="197" t="s">
        <v>92</v>
      </c>
      <c r="C255" s="197" t="s">
        <v>32</v>
      </c>
      <c r="D255" s="197" t="s">
        <v>36</v>
      </c>
      <c r="E255" s="197" t="s">
        <v>31</v>
      </c>
      <c r="F255" s="195" t="s">
        <v>3136</v>
      </c>
      <c r="G255" s="195" t="s">
        <v>280</v>
      </c>
      <c r="H255" s="161">
        <f>Dane_baza!AR244</f>
        <v>2353957</v>
      </c>
      <c r="I255" s="161">
        <f>Dane_baza!AS244</f>
        <v>17659</v>
      </c>
      <c r="J255" s="161">
        <f>Dane_baza!BX244</f>
        <v>178840</v>
      </c>
      <c r="K255" s="161">
        <f>Dane_baza!AT244</f>
        <v>4549479</v>
      </c>
      <c r="L255" s="161">
        <f>Dane_baza!AU244</f>
        <v>135301</v>
      </c>
      <c r="M255" s="161">
        <f>Dane_baza!AV244</f>
        <v>995052</v>
      </c>
      <c r="N255" s="161">
        <f>Dane_baza!AY244</f>
        <v>4584202</v>
      </c>
      <c r="O255" s="161">
        <f>Dane_baza!AZ244</f>
        <v>129757</v>
      </c>
      <c r="P255" s="161">
        <f>Dane_baza!AW244</f>
        <v>0</v>
      </c>
      <c r="Q255" s="161">
        <f>Dane_baza!AX244</f>
        <v>0</v>
      </c>
      <c r="R255" s="212">
        <f t="shared" si="19"/>
        <v>12944247</v>
      </c>
      <c r="S255" s="212">
        <f>Dane_baza!BU244</f>
        <v>7242202.71</v>
      </c>
      <c r="T255" s="212">
        <f>Dane_baza!BV244</f>
        <v>40073.06</v>
      </c>
      <c r="U255" s="212">
        <f>Dane_baza!BW244</f>
        <v>6661971.2400000002</v>
      </c>
      <c r="V255" s="212">
        <f t="shared" si="17"/>
        <v>13944247.01</v>
      </c>
      <c r="W255" s="161">
        <f t="shared" si="18"/>
        <v>1000000.0099999998</v>
      </c>
      <c r="AA255" s="36"/>
    </row>
    <row r="256" spans="1:27" ht="14.45" x14ac:dyDescent="0.3">
      <c r="A256" s="197" t="s">
        <v>39</v>
      </c>
      <c r="B256" s="197" t="s">
        <v>92</v>
      </c>
      <c r="C256" s="197" t="s">
        <v>37</v>
      </c>
      <c r="D256" s="197" t="s">
        <v>36</v>
      </c>
      <c r="E256" s="197" t="s">
        <v>31</v>
      </c>
      <c r="F256" s="195" t="s">
        <v>3137</v>
      </c>
      <c r="G256" s="195" t="s">
        <v>281</v>
      </c>
      <c r="H256" s="161">
        <f>Dane_baza!AR245</f>
        <v>5329332</v>
      </c>
      <c r="I256" s="161">
        <f>Dane_baza!AS245</f>
        <v>211688</v>
      </c>
      <c r="J256" s="161">
        <f>Dane_baza!BX245</f>
        <v>265217</v>
      </c>
      <c r="K256" s="161">
        <f>Dane_baza!AT245</f>
        <v>2986318</v>
      </c>
      <c r="L256" s="161">
        <f>Dane_baza!AU245</f>
        <v>0</v>
      </c>
      <c r="M256" s="161">
        <f>Dane_baza!AV245</f>
        <v>715156</v>
      </c>
      <c r="N256" s="161">
        <f>Dane_baza!AY245</f>
        <v>8014981</v>
      </c>
      <c r="O256" s="161">
        <f>Dane_baza!AZ245</f>
        <v>194635</v>
      </c>
      <c r="P256" s="161">
        <f>Dane_baza!AW245</f>
        <v>0</v>
      </c>
      <c r="Q256" s="161">
        <f>Dane_baza!AX245</f>
        <v>0</v>
      </c>
      <c r="R256" s="212">
        <f t="shared" si="19"/>
        <v>17717327</v>
      </c>
      <c r="S256" s="212">
        <f>Dane_baza!BU245</f>
        <v>12947056.07</v>
      </c>
      <c r="T256" s="212">
        <f>Dane_baza!BV245</f>
        <v>303217.53999999998</v>
      </c>
      <c r="U256" s="212">
        <f>Dane_baza!BW245</f>
        <v>5967053.3927357895</v>
      </c>
      <c r="V256" s="212">
        <f t="shared" si="17"/>
        <v>19217327.00273579</v>
      </c>
      <c r="W256" s="161">
        <f t="shared" si="18"/>
        <v>1500000.0027357899</v>
      </c>
      <c r="AA256" s="36"/>
    </row>
    <row r="257" spans="1:27" ht="14.45" x14ac:dyDescent="0.3">
      <c r="A257" s="197" t="s">
        <v>39</v>
      </c>
      <c r="B257" s="197" t="s">
        <v>92</v>
      </c>
      <c r="C257" s="197" t="s">
        <v>39</v>
      </c>
      <c r="D257" s="197" t="s">
        <v>36</v>
      </c>
      <c r="E257" s="197" t="s">
        <v>31</v>
      </c>
      <c r="F257" s="195" t="s">
        <v>3138</v>
      </c>
      <c r="G257" s="195" t="s">
        <v>282</v>
      </c>
      <c r="H257" s="161">
        <f>Dane_baza!AR246</f>
        <v>5247444</v>
      </c>
      <c r="I257" s="161">
        <f>Dane_baza!AS246</f>
        <v>301167</v>
      </c>
      <c r="J257" s="161">
        <f>Dane_baza!BX246</f>
        <v>380296</v>
      </c>
      <c r="K257" s="161">
        <f>Dane_baza!AT246</f>
        <v>9432749</v>
      </c>
      <c r="L257" s="161">
        <f>Dane_baza!AU246</f>
        <v>159706</v>
      </c>
      <c r="M257" s="161">
        <f>Dane_baza!AV246</f>
        <v>417200</v>
      </c>
      <c r="N257" s="161">
        <f>Dane_baza!AY246</f>
        <v>12534510</v>
      </c>
      <c r="O257" s="161">
        <f>Dane_baza!AZ246</f>
        <v>394136</v>
      </c>
      <c r="P257" s="161">
        <f>Dane_baza!AW246</f>
        <v>0</v>
      </c>
      <c r="Q257" s="161">
        <f>Dane_baza!AX246</f>
        <v>0</v>
      </c>
      <c r="R257" s="212">
        <f t="shared" si="19"/>
        <v>28867208</v>
      </c>
      <c r="S257" s="212">
        <f>Dane_baza!BU246</f>
        <v>16858365.280000001</v>
      </c>
      <c r="T257" s="212">
        <f>Dane_baza!BV246</f>
        <v>148627.17000000001</v>
      </c>
      <c r="U257" s="212">
        <f>Dane_baza!BW246</f>
        <v>13860215.547979018</v>
      </c>
      <c r="V257" s="212">
        <f t="shared" si="17"/>
        <v>30867207.997979023</v>
      </c>
      <c r="W257" s="161">
        <f t="shared" si="18"/>
        <v>1999999.9979790226</v>
      </c>
      <c r="AA257" s="36"/>
    </row>
    <row r="258" spans="1:27" ht="14.45" x14ac:dyDescent="0.3">
      <c r="A258" s="197" t="s">
        <v>39</v>
      </c>
      <c r="B258" s="197" t="s">
        <v>92</v>
      </c>
      <c r="C258" s="197" t="s">
        <v>42</v>
      </c>
      <c r="D258" s="197" t="s">
        <v>40</v>
      </c>
      <c r="E258" s="197" t="s">
        <v>31</v>
      </c>
      <c r="F258" s="195" t="s">
        <v>3139</v>
      </c>
      <c r="G258" s="195" t="s">
        <v>283</v>
      </c>
      <c r="H258" s="161">
        <f>Dane_baza!AR247</f>
        <v>8800786</v>
      </c>
      <c r="I258" s="161">
        <f>Dane_baza!AS247</f>
        <v>1069245</v>
      </c>
      <c r="J258" s="161">
        <f>Dane_baza!BX247</f>
        <v>463240</v>
      </c>
      <c r="K258" s="161">
        <f>Dane_baza!AT247</f>
        <v>4834580</v>
      </c>
      <c r="L258" s="161">
        <f>Dane_baza!AU247</f>
        <v>63638</v>
      </c>
      <c r="M258" s="161">
        <f>Dane_baza!AV247</f>
        <v>508267</v>
      </c>
      <c r="N258" s="161">
        <f>Dane_baza!AY247</f>
        <v>15527762</v>
      </c>
      <c r="O258" s="161">
        <f>Dane_baza!AZ247</f>
        <v>288709</v>
      </c>
      <c r="P258" s="161">
        <f>Dane_baza!AW247</f>
        <v>0</v>
      </c>
      <c r="Q258" s="161">
        <f>Dane_baza!AX247</f>
        <v>0</v>
      </c>
      <c r="R258" s="212">
        <f t="shared" si="19"/>
        <v>31556227</v>
      </c>
      <c r="S258" s="212">
        <f>Dane_baza!BU247</f>
        <v>22659325.77</v>
      </c>
      <c r="T258" s="212">
        <f>Dane_baza!BV247</f>
        <v>1308654.98</v>
      </c>
      <c r="U258" s="212">
        <f>Dane_baza!BW247</f>
        <v>10088246.258811861</v>
      </c>
      <c r="V258" s="212">
        <f t="shared" si="17"/>
        <v>34056227.008811861</v>
      </c>
      <c r="W258" s="161">
        <f t="shared" si="18"/>
        <v>2500000.0088118613</v>
      </c>
      <c r="AA258" s="36"/>
    </row>
    <row r="259" spans="1:27" ht="14.45" x14ac:dyDescent="0.3">
      <c r="A259" s="197" t="s">
        <v>39</v>
      </c>
      <c r="B259" s="197" t="s">
        <v>92</v>
      </c>
      <c r="C259" s="197" t="s">
        <v>44</v>
      </c>
      <c r="D259" s="197" t="s">
        <v>36</v>
      </c>
      <c r="E259" s="197" t="s">
        <v>31</v>
      </c>
      <c r="F259" s="195" t="s">
        <v>3140</v>
      </c>
      <c r="G259" s="195" t="s">
        <v>279</v>
      </c>
      <c r="H259" s="161">
        <f>Dane_baza!AR248</f>
        <v>4904300</v>
      </c>
      <c r="I259" s="161">
        <f>Dane_baza!AS248</f>
        <v>52414</v>
      </c>
      <c r="J259" s="161">
        <f>Dane_baza!BX248</f>
        <v>218393</v>
      </c>
      <c r="K259" s="161">
        <f>Dane_baza!AT248</f>
        <v>1398783</v>
      </c>
      <c r="L259" s="161">
        <f>Dane_baza!AU248</f>
        <v>42723</v>
      </c>
      <c r="M259" s="161">
        <f>Dane_baza!AV248</f>
        <v>368999</v>
      </c>
      <c r="N259" s="161">
        <f>Dane_baza!AY248</f>
        <v>4690403</v>
      </c>
      <c r="O259" s="161">
        <f>Dane_baza!AZ248</f>
        <v>136245</v>
      </c>
      <c r="P259" s="161">
        <f>Dane_baza!AW248</f>
        <v>0</v>
      </c>
      <c r="Q259" s="161">
        <f>Dane_baza!AX248</f>
        <v>0</v>
      </c>
      <c r="R259" s="212">
        <f t="shared" si="19"/>
        <v>11812260</v>
      </c>
      <c r="S259" s="212">
        <f>Dane_baza!BU248</f>
        <v>10679522.35</v>
      </c>
      <c r="T259" s="212">
        <f>Dane_baza!BV248</f>
        <v>8149.54</v>
      </c>
      <c r="U259" s="212">
        <f>Dane_baza!BW248</f>
        <v>2542059.31</v>
      </c>
      <c r="V259" s="212">
        <f t="shared" si="17"/>
        <v>13229731.199999999</v>
      </c>
      <c r="W259" s="161">
        <f t="shared" si="18"/>
        <v>1417471.1999999993</v>
      </c>
      <c r="AA259" s="36"/>
    </row>
    <row r="260" spans="1:27" ht="14.45" x14ac:dyDescent="0.3">
      <c r="A260" s="197" t="s">
        <v>39</v>
      </c>
      <c r="B260" s="197" t="s">
        <v>92</v>
      </c>
      <c r="C260" s="197" t="s">
        <v>51</v>
      </c>
      <c r="D260" s="197" t="s">
        <v>36</v>
      </c>
      <c r="E260" s="197" t="s">
        <v>31</v>
      </c>
      <c r="F260" s="195" t="s">
        <v>3141</v>
      </c>
      <c r="G260" s="195" t="s">
        <v>284</v>
      </c>
      <c r="H260" s="161">
        <f>Dane_baza!AR249</f>
        <v>2631237</v>
      </c>
      <c r="I260" s="161">
        <f>Dane_baza!AS249</f>
        <v>114238</v>
      </c>
      <c r="J260" s="161">
        <f>Dane_baza!BX249</f>
        <v>241483</v>
      </c>
      <c r="K260" s="161">
        <f>Dane_baza!AT249</f>
        <v>6384220</v>
      </c>
      <c r="L260" s="161">
        <f>Dane_baza!AU249</f>
        <v>329817</v>
      </c>
      <c r="M260" s="161">
        <f>Dane_baza!AV249</f>
        <v>702846</v>
      </c>
      <c r="N260" s="161">
        <f>Dane_baza!AY249</f>
        <v>7400884</v>
      </c>
      <c r="O260" s="161">
        <f>Dane_baza!AZ249</f>
        <v>129757</v>
      </c>
      <c r="P260" s="161">
        <f>Dane_baza!AW249</f>
        <v>0</v>
      </c>
      <c r="Q260" s="161">
        <f>Dane_baza!AX249</f>
        <v>0</v>
      </c>
      <c r="R260" s="212">
        <f t="shared" si="19"/>
        <v>17934482</v>
      </c>
      <c r="S260" s="212">
        <f>Dane_baza!BU249</f>
        <v>9017351.1199999992</v>
      </c>
      <c r="T260" s="212">
        <f>Dane_baza!BV249</f>
        <v>39054.32</v>
      </c>
      <c r="U260" s="212">
        <f>Dane_baza!BW249</f>
        <v>10378076.129999999</v>
      </c>
      <c r="V260" s="212">
        <f t="shared" si="17"/>
        <v>19434481.57</v>
      </c>
      <c r="W260" s="161">
        <f t="shared" si="18"/>
        <v>1499999.5700000003</v>
      </c>
      <c r="AA260" s="36"/>
    </row>
    <row r="261" spans="1:27" ht="14.45" x14ac:dyDescent="0.3">
      <c r="A261" s="197" t="s">
        <v>39</v>
      </c>
      <c r="B261" s="197" t="s">
        <v>93</v>
      </c>
      <c r="C261" s="197" t="s">
        <v>33</v>
      </c>
      <c r="D261" s="197" t="s">
        <v>34</v>
      </c>
      <c r="E261" s="197" t="s">
        <v>31</v>
      </c>
      <c r="F261" s="195" t="s">
        <v>3142</v>
      </c>
      <c r="G261" s="195" t="s">
        <v>285</v>
      </c>
      <c r="H261" s="161">
        <f>Dane_baza!AR250</f>
        <v>21339269</v>
      </c>
      <c r="I261" s="161">
        <f>Dane_baza!AS250</f>
        <v>3245103</v>
      </c>
      <c r="J261" s="161">
        <f>Dane_baza!BX250</f>
        <v>770009</v>
      </c>
      <c r="K261" s="161">
        <f>Dane_baza!AT250</f>
        <v>3172718</v>
      </c>
      <c r="L261" s="161">
        <f>Dane_baza!AU250</f>
        <v>936427</v>
      </c>
      <c r="M261" s="161">
        <f>Dane_baza!AV250</f>
        <v>792384</v>
      </c>
      <c r="N261" s="161">
        <f>Dane_baza!AY250</f>
        <v>20640871</v>
      </c>
      <c r="O261" s="161">
        <f>Dane_baza!AZ250</f>
        <v>656894</v>
      </c>
      <c r="P261" s="161">
        <f>Dane_baza!AW250</f>
        <v>0</v>
      </c>
      <c r="Q261" s="161">
        <f>Dane_baza!AX250</f>
        <v>0</v>
      </c>
      <c r="R261" s="212">
        <f t="shared" si="19"/>
        <v>51553675</v>
      </c>
      <c r="S261" s="212">
        <f>Dane_baza!BU250</f>
        <v>49790723.700000003</v>
      </c>
      <c r="T261" s="212">
        <f>Dane_baza!BV250</f>
        <v>2316975.98</v>
      </c>
      <c r="U261" s="212">
        <f>Dane_baza!BW250</f>
        <v>4490158.9800000004</v>
      </c>
      <c r="V261" s="212">
        <f t="shared" si="17"/>
        <v>56597858.659999996</v>
      </c>
      <c r="W261" s="161">
        <f t="shared" si="18"/>
        <v>5044183.6599999964</v>
      </c>
      <c r="AA261" s="36"/>
    </row>
    <row r="262" spans="1:27" ht="14.45" x14ac:dyDescent="0.3">
      <c r="A262" s="197" t="s">
        <v>39</v>
      </c>
      <c r="B262" s="197" t="s">
        <v>93</v>
      </c>
      <c r="C262" s="197" t="s">
        <v>32</v>
      </c>
      <c r="D262" s="197" t="s">
        <v>36</v>
      </c>
      <c r="E262" s="197" t="s">
        <v>31</v>
      </c>
      <c r="F262" s="195" t="s">
        <v>3143</v>
      </c>
      <c r="G262" s="195" t="s">
        <v>286</v>
      </c>
      <c r="H262" s="161">
        <f>Dane_baza!AR251</f>
        <v>3160920</v>
      </c>
      <c r="I262" s="161">
        <f>Dane_baza!AS251</f>
        <v>19290</v>
      </c>
      <c r="J262" s="161">
        <f>Dane_baza!BX251</f>
        <v>257721</v>
      </c>
      <c r="K262" s="161">
        <f>Dane_baza!AT251</f>
        <v>6996425</v>
      </c>
      <c r="L262" s="161">
        <f>Dane_baza!AU251</f>
        <v>228144</v>
      </c>
      <c r="M262" s="161">
        <f>Dane_baza!AV251</f>
        <v>861079</v>
      </c>
      <c r="N262" s="161">
        <f>Dane_baza!AY251</f>
        <v>8907265</v>
      </c>
      <c r="O262" s="161">
        <f>Dane_baza!AZ251</f>
        <v>158952</v>
      </c>
      <c r="P262" s="161">
        <f>Dane_baza!AW251</f>
        <v>0</v>
      </c>
      <c r="Q262" s="161">
        <f>Dane_baza!AX251</f>
        <v>0</v>
      </c>
      <c r="R262" s="212">
        <f t="shared" si="19"/>
        <v>20589796</v>
      </c>
      <c r="S262" s="212">
        <f>Dane_baza!BU251</f>
        <v>10532454.800000001</v>
      </c>
      <c r="T262" s="212">
        <f>Dane_baza!BV251</f>
        <v>41256.269999999997</v>
      </c>
      <c r="U262" s="212">
        <f>Dane_baza!BW251</f>
        <v>12486860.449999999</v>
      </c>
      <c r="V262" s="212">
        <f t="shared" si="17"/>
        <v>23060571.52</v>
      </c>
      <c r="W262" s="161">
        <f t="shared" si="18"/>
        <v>2470775.5199999996</v>
      </c>
      <c r="AA262" s="36"/>
    </row>
    <row r="263" spans="1:27" ht="14.45" x14ac:dyDescent="0.3">
      <c r="A263" s="197" t="s">
        <v>39</v>
      </c>
      <c r="B263" s="197" t="s">
        <v>93</v>
      </c>
      <c r="C263" s="197" t="s">
        <v>37</v>
      </c>
      <c r="D263" s="197" t="s">
        <v>36</v>
      </c>
      <c r="E263" s="197" t="s">
        <v>31</v>
      </c>
      <c r="F263" s="195" t="s">
        <v>3144</v>
      </c>
      <c r="G263" s="195" t="s">
        <v>287</v>
      </c>
      <c r="H263" s="161">
        <f>Dane_baza!AR252</f>
        <v>3003685</v>
      </c>
      <c r="I263" s="161">
        <f>Dane_baza!AS252</f>
        <v>24496</v>
      </c>
      <c r="J263" s="161">
        <f>Dane_baza!BX252</f>
        <v>253001</v>
      </c>
      <c r="K263" s="161">
        <f>Dane_baza!AT252</f>
        <v>7607199</v>
      </c>
      <c r="L263" s="161">
        <f>Dane_baza!AU252</f>
        <v>555230</v>
      </c>
      <c r="M263" s="161">
        <f>Dane_baza!AV252</f>
        <v>353353</v>
      </c>
      <c r="N263" s="161">
        <f>Dane_baza!AY252</f>
        <v>8152189</v>
      </c>
      <c r="O263" s="161">
        <f>Dane_baza!AZ252</f>
        <v>183281</v>
      </c>
      <c r="P263" s="161">
        <f>Dane_baza!AW252</f>
        <v>0</v>
      </c>
      <c r="Q263" s="161">
        <f>Dane_baza!AX252</f>
        <v>0</v>
      </c>
      <c r="R263" s="212">
        <f t="shared" si="19"/>
        <v>20132434</v>
      </c>
      <c r="S263" s="212">
        <f>Dane_baza!BU252</f>
        <v>9832921.8100000005</v>
      </c>
      <c r="T263" s="212">
        <f>Dane_baza!BV252</f>
        <v>24079.17</v>
      </c>
      <c r="U263" s="212">
        <f>Dane_baza!BW252</f>
        <v>12682256.779999999</v>
      </c>
      <c r="V263" s="212">
        <f t="shared" si="17"/>
        <v>22539257.759999998</v>
      </c>
      <c r="W263" s="161">
        <f t="shared" si="18"/>
        <v>2406823.7599999979</v>
      </c>
      <c r="AA263" s="36"/>
    </row>
    <row r="264" spans="1:27" ht="14.45" x14ac:dyDescent="0.3">
      <c r="A264" s="197" t="s">
        <v>39</v>
      </c>
      <c r="B264" s="197" t="s">
        <v>93</v>
      </c>
      <c r="C264" s="197" t="s">
        <v>39</v>
      </c>
      <c r="D264" s="197" t="s">
        <v>36</v>
      </c>
      <c r="E264" s="197" t="s">
        <v>31</v>
      </c>
      <c r="F264" s="195" t="s">
        <v>3145</v>
      </c>
      <c r="G264" s="195" t="s">
        <v>285</v>
      </c>
      <c r="H264" s="161">
        <f>Dane_baza!AR253</f>
        <v>5489501</v>
      </c>
      <c r="I264" s="161">
        <f>Dane_baza!AS253</f>
        <v>1012356</v>
      </c>
      <c r="J264" s="161">
        <f>Dane_baza!BX253</f>
        <v>385045</v>
      </c>
      <c r="K264" s="161">
        <f>Dane_baza!AT253</f>
        <v>6735504</v>
      </c>
      <c r="L264" s="161">
        <f>Dane_baza!AU253</f>
        <v>403922</v>
      </c>
      <c r="M264" s="161">
        <f>Dane_baza!AV253</f>
        <v>1005211</v>
      </c>
      <c r="N264" s="161">
        <f>Dane_baza!AY253</f>
        <v>16938988</v>
      </c>
      <c r="O264" s="161">
        <f>Dane_baza!AZ253</f>
        <v>290331</v>
      </c>
      <c r="P264" s="161">
        <f>Dane_baza!AW253</f>
        <v>0</v>
      </c>
      <c r="Q264" s="161">
        <f>Dane_baza!AX253</f>
        <v>0</v>
      </c>
      <c r="R264" s="212">
        <f t="shared" si="19"/>
        <v>32260858</v>
      </c>
      <c r="S264" s="212">
        <f>Dane_baza!BU253</f>
        <v>16572511.279999999</v>
      </c>
      <c r="T264" s="212">
        <f>Dane_baza!BV253</f>
        <v>1581934.19</v>
      </c>
      <c r="U264" s="212">
        <f>Dane_baza!BW253</f>
        <v>17977715.489999998</v>
      </c>
      <c r="V264" s="212">
        <f t="shared" si="17"/>
        <v>36132160.959999993</v>
      </c>
      <c r="W264" s="161">
        <f t="shared" si="18"/>
        <v>3871302.9599999934</v>
      </c>
      <c r="AA264" s="36"/>
    </row>
    <row r="265" spans="1:27" ht="14.45" x14ac:dyDescent="0.3">
      <c r="A265" s="197" t="s">
        <v>39</v>
      </c>
      <c r="B265" s="197" t="s">
        <v>93</v>
      </c>
      <c r="C265" s="197" t="s">
        <v>42</v>
      </c>
      <c r="D265" s="197" t="s">
        <v>36</v>
      </c>
      <c r="E265" s="197" t="s">
        <v>31</v>
      </c>
      <c r="F265" s="195" t="s">
        <v>3146</v>
      </c>
      <c r="G265" s="195" t="s">
        <v>288</v>
      </c>
      <c r="H265" s="161">
        <f>Dane_baza!AR254</f>
        <v>3718785</v>
      </c>
      <c r="I265" s="161">
        <f>Dane_baza!AS254</f>
        <v>39766</v>
      </c>
      <c r="J265" s="161">
        <f>Dane_baza!BX254</f>
        <v>289127</v>
      </c>
      <c r="K265" s="161">
        <f>Dane_baza!AT254</f>
        <v>9417115</v>
      </c>
      <c r="L265" s="161">
        <f>Dane_baza!AU254</f>
        <v>724059</v>
      </c>
      <c r="M265" s="161">
        <f>Dane_baza!AV254</f>
        <v>422382</v>
      </c>
      <c r="N265" s="161">
        <f>Dane_baza!AY254</f>
        <v>9187782</v>
      </c>
      <c r="O265" s="161">
        <f>Dane_baza!AZ254</f>
        <v>167062</v>
      </c>
      <c r="P265" s="161">
        <f>Dane_baza!AW254</f>
        <v>0</v>
      </c>
      <c r="Q265" s="161">
        <f>Dane_baza!AX254</f>
        <v>0</v>
      </c>
      <c r="R265" s="212">
        <f t="shared" si="19"/>
        <v>23966078</v>
      </c>
      <c r="S265" s="212">
        <f>Dane_baza!BU254</f>
        <v>11643708.119999999</v>
      </c>
      <c r="T265" s="212">
        <f>Dane_baza!BV254</f>
        <v>28432.42</v>
      </c>
      <c r="U265" s="212">
        <f>Dane_baza!BW254</f>
        <v>13793937.464243695</v>
      </c>
      <c r="V265" s="212">
        <f t="shared" si="17"/>
        <v>25466078.004243694</v>
      </c>
      <c r="W265" s="161">
        <f t="shared" si="18"/>
        <v>1500000.0042436942</v>
      </c>
      <c r="AA265" s="36"/>
    </row>
    <row r="266" spans="1:27" ht="14.45" x14ac:dyDescent="0.3">
      <c r="A266" s="197" t="s">
        <v>39</v>
      </c>
      <c r="B266" s="197" t="s">
        <v>93</v>
      </c>
      <c r="C266" s="197" t="s">
        <v>44</v>
      </c>
      <c r="D266" s="197" t="s">
        <v>36</v>
      </c>
      <c r="E266" s="197" t="s">
        <v>31</v>
      </c>
      <c r="F266" s="195" t="s">
        <v>3147</v>
      </c>
      <c r="G266" s="195" t="s">
        <v>289</v>
      </c>
      <c r="H266" s="161">
        <f>Dane_baza!AR255</f>
        <v>2180786</v>
      </c>
      <c r="I266" s="161">
        <f>Dane_baza!AS255</f>
        <v>41443</v>
      </c>
      <c r="J266" s="161">
        <f>Dane_baza!BX255</f>
        <v>198023</v>
      </c>
      <c r="K266" s="161">
        <f>Dane_baza!AT255</f>
        <v>5648154</v>
      </c>
      <c r="L266" s="161">
        <f>Dane_baza!AU255</f>
        <v>78686</v>
      </c>
      <c r="M266" s="161">
        <f>Dane_baza!AV255</f>
        <v>950721</v>
      </c>
      <c r="N266" s="161">
        <f>Dane_baza!AY255</f>
        <v>6767793</v>
      </c>
      <c r="O266" s="161">
        <f>Dane_baza!AZ255</f>
        <v>145976</v>
      </c>
      <c r="P266" s="161">
        <f>Dane_baza!AW255</f>
        <v>0</v>
      </c>
      <c r="Q266" s="161">
        <f>Dane_baza!AX255</f>
        <v>0</v>
      </c>
      <c r="R266" s="212">
        <f t="shared" si="19"/>
        <v>16011582</v>
      </c>
      <c r="S266" s="212">
        <f>Dane_baza!BU255</f>
        <v>7199311.5499999998</v>
      </c>
      <c r="T266" s="212">
        <f>Dane_baza!BV255</f>
        <v>9295.2800000000007</v>
      </c>
      <c r="U266" s="212">
        <f>Dane_baza!BW255</f>
        <v>10724365.01</v>
      </c>
      <c r="V266" s="212">
        <f t="shared" si="17"/>
        <v>17932971.84</v>
      </c>
      <c r="W266" s="161">
        <f t="shared" si="18"/>
        <v>1921389.8399999999</v>
      </c>
      <c r="AA266" s="36"/>
    </row>
    <row r="267" spans="1:27" ht="14.45" x14ac:dyDescent="0.3">
      <c r="A267" s="197" t="s">
        <v>39</v>
      </c>
      <c r="B267" s="197" t="s">
        <v>95</v>
      </c>
      <c r="C267" s="197" t="s">
        <v>33</v>
      </c>
      <c r="D267" s="197" t="s">
        <v>40</v>
      </c>
      <c r="E267" s="197" t="s">
        <v>31</v>
      </c>
      <c r="F267" s="195" t="s">
        <v>3148</v>
      </c>
      <c r="G267" s="195" t="s">
        <v>290</v>
      </c>
      <c r="H267" s="161">
        <f>Dane_baza!AR256</f>
        <v>4088739</v>
      </c>
      <c r="I267" s="161">
        <f>Dane_baza!AS256</f>
        <v>192789</v>
      </c>
      <c r="J267" s="161">
        <f>Dane_baza!BX256</f>
        <v>352523</v>
      </c>
      <c r="K267" s="161">
        <f>Dane_baza!AT256</f>
        <v>9567587</v>
      </c>
      <c r="L267" s="161">
        <f>Dane_baza!AU256</f>
        <v>208389</v>
      </c>
      <c r="M267" s="161">
        <f>Dane_baza!AV256</f>
        <v>404332</v>
      </c>
      <c r="N267" s="161">
        <f>Dane_baza!AY256</f>
        <v>11510773</v>
      </c>
      <c r="O267" s="161">
        <f>Dane_baza!AZ256</f>
        <v>283843</v>
      </c>
      <c r="P267" s="161">
        <f>Dane_baza!AW256</f>
        <v>0</v>
      </c>
      <c r="Q267" s="161">
        <f>Dane_baza!AX256</f>
        <v>0</v>
      </c>
      <c r="R267" s="212">
        <f t="shared" si="19"/>
        <v>26608975</v>
      </c>
      <c r="S267" s="212">
        <f>Dane_baza!BU256</f>
        <v>14344608.77</v>
      </c>
      <c r="T267" s="212">
        <f>Dane_baza!BV256</f>
        <v>23091.09</v>
      </c>
      <c r="U267" s="212">
        <f>Dane_baza!BW256</f>
        <v>14241275.13853519</v>
      </c>
      <c r="V267" s="212">
        <f t="shared" si="17"/>
        <v>28608974.99853519</v>
      </c>
      <c r="W267" s="161">
        <f t="shared" si="18"/>
        <v>1999999.9985351898</v>
      </c>
      <c r="AA267" s="36"/>
    </row>
    <row r="268" spans="1:27" ht="14.45" x14ac:dyDescent="0.3">
      <c r="A268" s="197" t="s">
        <v>39</v>
      </c>
      <c r="B268" s="197" t="s">
        <v>95</v>
      </c>
      <c r="C268" s="197" t="s">
        <v>32</v>
      </c>
      <c r="D268" s="197" t="s">
        <v>40</v>
      </c>
      <c r="E268" s="197" t="s">
        <v>31</v>
      </c>
      <c r="F268" s="195" t="s">
        <v>3149</v>
      </c>
      <c r="G268" s="195" t="s">
        <v>291</v>
      </c>
      <c r="H268" s="161">
        <f>Dane_baza!AR257</f>
        <v>14743683</v>
      </c>
      <c r="I268" s="161">
        <f>Dane_baza!AS257</f>
        <v>1103930</v>
      </c>
      <c r="J268" s="161">
        <f>Dane_baza!BX257</f>
        <v>805675</v>
      </c>
      <c r="K268" s="161">
        <f>Dane_baza!AT257</f>
        <v>11768044</v>
      </c>
      <c r="L268" s="161">
        <f>Dane_baza!AU257</f>
        <v>373364</v>
      </c>
      <c r="M268" s="161">
        <f>Dane_baza!AV257</f>
        <v>614326</v>
      </c>
      <c r="N268" s="161">
        <f>Dane_baza!AY257</f>
        <v>22021047</v>
      </c>
      <c r="O268" s="161">
        <f>Dane_baza!AZ257</f>
        <v>635808</v>
      </c>
      <c r="P268" s="161">
        <f>Dane_baza!AW257</f>
        <v>0</v>
      </c>
      <c r="Q268" s="161">
        <f>Dane_baza!AX257</f>
        <v>0</v>
      </c>
      <c r="R268" s="212">
        <f t="shared" si="19"/>
        <v>52065877</v>
      </c>
      <c r="S268" s="212">
        <f>Dane_baza!BU257</f>
        <v>42022871.719999999</v>
      </c>
      <c r="T268" s="212">
        <f>Dane_baza!BV257</f>
        <v>1489997.26</v>
      </c>
      <c r="U268" s="212">
        <f>Dane_baza!BW257</f>
        <v>12769129.300000001</v>
      </c>
      <c r="V268" s="212">
        <f t="shared" si="17"/>
        <v>56281998.280000001</v>
      </c>
      <c r="W268" s="161">
        <f t="shared" si="18"/>
        <v>4216121.2800000012</v>
      </c>
      <c r="AA268" s="36"/>
    </row>
    <row r="269" spans="1:27" ht="14.45" x14ac:dyDescent="0.3">
      <c r="A269" s="197" t="s">
        <v>39</v>
      </c>
      <c r="B269" s="197" t="s">
        <v>95</v>
      </c>
      <c r="C269" s="197" t="s">
        <v>37</v>
      </c>
      <c r="D269" s="197" t="s">
        <v>36</v>
      </c>
      <c r="E269" s="197" t="s">
        <v>31</v>
      </c>
      <c r="F269" s="195" t="s">
        <v>3150</v>
      </c>
      <c r="G269" s="195" t="s">
        <v>292</v>
      </c>
      <c r="H269" s="161">
        <f>Dane_baza!AR258</f>
        <v>2343273</v>
      </c>
      <c r="I269" s="161">
        <f>Dane_baza!AS258</f>
        <v>18498</v>
      </c>
      <c r="J269" s="161">
        <f>Dane_baza!BX258</f>
        <v>243902</v>
      </c>
      <c r="K269" s="161">
        <f>Dane_baza!AT258</f>
        <v>7126959</v>
      </c>
      <c r="L269" s="161">
        <f>Dane_baza!AU258</f>
        <v>90518</v>
      </c>
      <c r="M269" s="161">
        <f>Dane_baza!AV258</f>
        <v>295552</v>
      </c>
      <c r="N269" s="161">
        <f>Dane_baza!AY258</f>
        <v>9198380</v>
      </c>
      <c r="O269" s="161">
        <f>Dane_baza!AZ258</f>
        <v>189769</v>
      </c>
      <c r="P269" s="161">
        <f>Dane_baza!AW258</f>
        <v>0</v>
      </c>
      <c r="Q269" s="161">
        <f>Dane_baza!AX258</f>
        <v>0</v>
      </c>
      <c r="R269" s="212">
        <f t="shared" si="19"/>
        <v>19506851</v>
      </c>
      <c r="S269" s="212">
        <f>Dane_baza!BU258</f>
        <v>8465652.5500000007</v>
      </c>
      <c r="T269" s="212">
        <f>Dane_baza!BV258</f>
        <v>6526.99</v>
      </c>
      <c r="U269" s="212">
        <f>Dane_baza!BW258</f>
        <v>12534671.460256081</v>
      </c>
      <c r="V269" s="212">
        <f t="shared" si="17"/>
        <v>21006851.000256084</v>
      </c>
      <c r="W269" s="161">
        <f t="shared" si="18"/>
        <v>1500000.0002560839</v>
      </c>
      <c r="AA269" s="36"/>
    </row>
    <row r="270" spans="1:27" ht="14.45" x14ac:dyDescent="0.3">
      <c r="A270" s="197" t="s">
        <v>39</v>
      </c>
      <c r="B270" s="197" t="s">
        <v>95</v>
      </c>
      <c r="C270" s="197" t="s">
        <v>39</v>
      </c>
      <c r="D270" s="197" t="s">
        <v>40</v>
      </c>
      <c r="E270" s="197" t="s">
        <v>31</v>
      </c>
      <c r="F270" s="195" t="s">
        <v>3151</v>
      </c>
      <c r="G270" s="195" t="s">
        <v>293</v>
      </c>
      <c r="H270" s="161">
        <f>Dane_baza!AR259</f>
        <v>10160995</v>
      </c>
      <c r="I270" s="161">
        <f>Dane_baza!AS259</f>
        <v>662847</v>
      </c>
      <c r="J270" s="161">
        <f>Dane_baza!BX259</f>
        <v>688626</v>
      </c>
      <c r="K270" s="161">
        <f>Dane_baza!AT259</f>
        <v>14743800</v>
      </c>
      <c r="L270" s="161">
        <f>Dane_baza!AU259</f>
        <v>873807</v>
      </c>
      <c r="M270" s="161">
        <f>Dane_baza!AV259</f>
        <v>684460</v>
      </c>
      <c r="N270" s="161">
        <f>Dane_baza!AY259</f>
        <v>18505797</v>
      </c>
      <c r="O270" s="161">
        <f>Dane_baza!AZ259</f>
        <v>476856</v>
      </c>
      <c r="P270" s="161">
        <f>Dane_baza!AW259</f>
        <v>0</v>
      </c>
      <c r="Q270" s="161">
        <f>Dane_baza!AX259</f>
        <v>0</v>
      </c>
      <c r="R270" s="212">
        <f t="shared" si="19"/>
        <v>46797188</v>
      </c>
      <c r="S270" s="212">
        <f>Dane_baza!BU259</f>
        <v>30511455.059999999</v>
      </c>
      <c r="T270" s="212">
        <f>Dane_baza!BV259</f>
        <v>892646.83</v>
      </c>
      <c r="U270" s="212">
        <f>Dane_baza!BW259</f>
        <v>18393086.1129333</v>
      </c>
      <c r="V270" s="212">
        <f t="shared" si="17"/>
        <v>49797188.002933294</v>
      </c>
      <c r="W270" s="161">
        <f t="shared" si="18"/>
        <v>3000000.0029332936</v>
      </c>
      <c r="AA270" s="36"/>
    </row>
    <row r="271" spans="1:27" ht="14.45" x14ac:dyDescent="0.3">
      <c r="A271" s="197" t="s">
        <v>39</v>
      </c>
      <c r="B271" s="197" t="s">
        <v>97</v>
      </c>
      <c r="C271" s="197" t="s">
        <v>33</v>
      </c>
      <c r="D271" s="197" t="s">
        <v>36</v>
      </c>
      <c r="E271" s="197" t="s">
        <v>31</v>
      </c>
      <c r="F271" s="195" t="s">
        <v>3152</v>
      </c>
      <c r="G271" s="195" t="s">
        <v>294</v>
      </c>
      <c r="H271" s="161">
        <f>Dane_baza!AR260</f>
        <v>5501690</v>
      </c>
      <c r="I271" s="161">
        <f>Dane_baza!AS260</f>
        <v>940525</v>
      </c>
      <c r="J271" s="161">
        <f>Dane_baza!BX260</f>
        <v>263700</v>
      </c>
      <c r="K271" s="161">
        <f>Dane_baza!AT260</f>
        <v>2945743</v>
      </c>
      <c r="L271" s="161">
        <f>Dane_baza!AU260</f>
        <v>9740</v>
      </c>
      <c r="M271" s="161">
        <f>Dane_baza!AV260</f>
        <v>959196</v>
      </c>
      <c r="N271" s="161">
        <f>Dane_baza!AY260</f>
        <v>11060800</v>
      </c>
      <c r="O271" s="161">
        <f>Dane_baza!AZ260</f>
        <v>207611</v>
      </c>
      <c r="P271" s="161">
        <f>Dane_baza!AW260</f>
        <v>0</v>
      </c>
      <c r="Q271" s="161">
        <f>Dane_baza!AX260</f>
        <v>0</v>
      </c>
      <c r="R271" s="212">
        <f t="shared" si="19"/>
        <v>21889005</v>
      </c>
      <c r="S271" s="212">
        <f>Dane_baza!BU260</f>
        <v>13455693.34</v>
      </c>
      <c r="T271" s="212">
        <f>Dane_baza!BV260</f>
        <v>779917.6</v>
      </c>
      <c r="U271" s="212">
        <f>Dane_baza!BW260</f>
        <v>9153394.0593961962</v>
      </c>
      <c r="V271" s="212">
        <f t="shared" si="17"/>
        <v>23389004.999396197</v>
      </c>
      <c r="W271" s="161">
        <f t="shared" si="18"/>
        <v>1499999.9993961975</v>
      </c>
      <c r="AA271" s="36"/>
    </row>
    <row r="272" spans="1:27" ht="14.45" x14ac:dyDescent="0.3">
      <c r="A272" s="197" t="s">
        <v>39</v>
      </c>
      <c r="B272" s="197" t="s">
        <v>97</v>
      </c>
      <c r="C272" s="197" t="s">
        <v>32</v>
      </c>
      <c r="D272" s="197" t="s">
        <v>36</v>
      </c>
      <c r="E272" s="197" t="s">
        <v>31</v>
      </c>
      <c r="F272" s="195" t="s">
        <v>3153</v>
      </c>
      <c r="G272" s="195" t="s">
        <v>295</v>
      </c>
      <c r="H272" s="161">
        <f>Dane_baza!AR261</f>
        <v>5827271</v>
      </c>
      <c r="I272" s="161">
        <f>Dane_baza!AS261</f>
        <v>849068</v>
      </c>
      <c r="J272" s="161">
        <f>Dane_baza!BX261</f>
        <v>359706</v>
      </c>
      <c r="K272" s="161">
        <f>Dane_baza!AT261</f>
        <v>4509825</v>
      </c>
      <c r="L272" s="161">
        <f>Dane_baza!AU261</f>
        <v>336713</v>
      </c>
      <c r="M272" s="161">
        <f>Dane_baza!AV261</f>
        <v>822803</v>
      </c>
      <c r="N272" s="161">
        <f>Dane_baza!AY261</f>
        <v>13364884</v>
      </c>
      <c r="O272" s="161">
        <f>Dane_baza!AZ261</f>
        <v>241672</v>
      </c>
      <c r="P272" s="161">
        <f>Dane_baza!AW261</f>
        <v>0</v>
      </c>
      <c r="Q272" s="161">
        <f>Dane_baza!AX261</f>
        <v>0</v>
      </c>
      <c r="R272" s="212">
        <f t="shared" si="19"/>
        <v>26311942</v>
      </c>
      <c r="S272" s="212">
        <f>Dane_baza!BU261</f>
        <v>17085719.120000001</v>
      </c>
      <c r="T272" s="212">
        <f>Dane_baza!BV261</f>
        <v>927613.23</v>
      </c>
      <c r="U272" s="212">
        <f>Dane_baza!BW261</f>
        <v>10298609.379999999</v>
      </c>
      <c r="V272" s="212">
        <f t="shared" ref="V272:V335" si="20">SUM(S272:U272)</f>
        <v>28311941.73</v>
      </c>
      <c r="W272" s="161">
        <f t="shared" ref="W272:W335" si="21">V272-R272</f>
        <v>1999999.7300000004</v>
      </c>
      <c r="AA272" s="36"/>
    </row>
    <row r="273" spans="1:27" ht="14.45" x14ac:dyDescent="0.3">
      <c r="A273" s="197" t="s">
        <v>39</v>
      </c>
      <c r="B273" s="197" t="s">
        <v>97</v>
      </c>
      <c r="C273" s="197" t="s">
        <v>37</v>
      </c>
      <c r="D273" s="197" t="s">
        <v>36</v>
      </c>
      <c r="E273" s="197" t="s">
        <v>31</v>
      </c>
      <c r="F273" s="195" t="s">
        <v>3154</v>
      </c>
      <c r="G273" s="195" t="s">
        <v>296</v>
      </c>
      <c r="H273" s="161">
        <f>Dane_baza!AR262</f>
        <v>5097383</v>
      </c>
      <c r="I273" s="161">
        <f>Dane_baza!AS262</f>
        <v>72929</v>
      </c>
      <c r="J273" s="161">
        <f>Dane_baza!BX262</f>
        <v>267430</v>
      </c>
      <c r="K273" s="161">
        <f>Dane_baza!AT262</f>
        <v>4593450</v>
      </c>
      <c r="L273" s="161">
        <f>Dane_baza!AU262</f>
        <v>575</v>
      </c>
      <c r="M273" s="161">
        <f>Dane_baza!AV262</f>
        <v>1007908</v>
      </c>
      <c r="N273" s="161">
        <f>Dane_baza!AY262</f>
        <v>9377464</v>
      </c>
      <c r="O273" s="161">
        <f>Dane_baza!AZ262</f>
        <v>209233</v>
      </c>
      <c r="P273" s="161">
        <f>Dane_baza!AW262</f>
        <v>0</v>
      </c>
      <c r="Q273" s="161">
        <f>Dane_baza!AX262</f>
        <v>0</v>
      </c>
      <c r="R273" s="212">
        <f t="shared" ref="R273:R336" si="22">SUM(H273:Q273)</f>
        <v>20626372</v>
      </c>
      <c r="S273" s="212">
        <f>Dane_baza!BU262</f>
        <v>13629380.460000001</v>
      </c>
      <c r="T273" s="212">
        <f>Dane_baza!BV262</f>
        <v>41077.78</v>
      </c>
      <c r="U273" s="212">
        <f>Dane_baza!BW262</f>
        <v>8455913.7689359393</v>
      </c>
      <c r="V273" s="212">
        <f t="shared" si="20"/>
        <v>22126372.00893594</v>
      </c>
      <c r="W273" s="161">
        <f t="shared" si="21"/>
        <v>1500000.0089359395</v>
      </c>
      <c r="AA273" s="36"/>
    </row>
    <row r="274" spans="1:27" ht="14.45" x14ac:dyDescent="0.3">
      <c r="A274" s="197" t="s">
        <v>39</v>
      </c>
      <c r="B274" s="197" t="s">
        <v>97</v>
      </c>
      <c r="C274" s="197" t="s">
        <v>39</v>
      </c>
      <c r="D274" s="197" t="s">
        <v>36</v>
      </c>
      <c r="E274" s="197" t="s">
        <v>31</v>
      </c>
      <c r="F274" s="195" t="s">
        <v>3155</v>
      </c>
      <c r="G274" s="195" t="s">
        <v>297</v>
      </c>
      <c r="H274" s="161">
        <f>Dane_baza!AR263</f>
        <v>7130767</v>
      </c>
      <c r="I274" s="161">
        <f>Dane_baza!AS263</f>
        <v>285973</v>
      </c>
      <c r="J274" s="161">
        <f>Dane_baza!BX263</f>
        <v>423460</v>
      </c>
      <c r="K274" s="161">
        <f>Dane_baza!AT263</f>
        <v>8928952</v>
      </c>
      <c r="L274" s="161">
        <f>Dane_baza!AU263</f>
        <v>0</v>
      </c>
      <c r="M274" s="161">
        <f>Dane_baza!AV263</f>
        <v>950956</v>
      </c>
      <c r="N274" s="161">
        <f>Dane_baza!AY263</f>
        <v>14423057</v>
      </c>
      <c r="O274" s="161">
        <f>Dane_baza!AZ263</f>
        <v>261136</v>
      </c>
      <c r="P274" s="161">
        <f>Dane_baza!AW263</f>
        <v>0</v>
      </c>
      <c r="Q274" s="161">
        <f>Dane_baza!AX263</f>
        <v>0</v>
      </c>
      <c r="R274" s="212">
        <f t="shared" si="22"/>
        <v>32404301</v>
      </c>
      <c r="S274" s="212">
        <f>Dane_baza!BU263</f>
        <v>21564027.350000001</v>
      </c>
      <c r="T274" s="212">
        <f>Dane_baza!BV263</f>
        <v>307985.86</v>
      </c>
      <c r="U274" s="212">
        <f>Dane_baza!BW263</f>
        <v>12532287.709999999</v>
      </c>
      <c r="V274" s="212">
        <f t="shared" si="20"/>
        <v>34404300.920000002</v>
      </c>
      <c r="W274" s="161">
        <f t="shared" si="21"/>
        <v>1999999.9200000018</v>
      </c>
      <c r="AA274" s="36"/>
    </row>
    <row r="275" spans="1:27" ht="14.45" x14ac:dyDescent="0.3">
      <c r="A275" s="197" t="s">
        <v>39</v>
      </c>
      <c r="B275" s="197" t="s">
        <v>97</v>
      </c>
      <c r="C275" s="197" t="s">
        <v>42</v>
      </c>
      <c r="D275" s="197" t="s">
        <v>36</v>
      </c>
      <c r="E275" s="197" t="s">
        <v>31</v>
      </c>
      <c r="F275" s="195" t="s">
        <v>3156</v>
      </c>
      <c r="G275" s="195" t="s">
        <v>298</v>
      </c>
      <c r="H275" s="161">
        <f>Dane_baza!AR264</f>
        <v>5709278</v>
      </c>
      <c r="I275" s="161">
        <f>Dane_baza!AS264</f>
        <v>31647</v>
      </c>
      <c r="J275" s="161">
        <f>Dane_baza!BX264</f>
        <v>244685</v>
      </c>
      <c r="K275" s="161">
        <f>Dane_baza!AT264</f>
        <v>2921423</v>
      </c>
      <c r="L275" s="161">
        <f>Dane_baza!AU264</f>
        <v>0</v>
      </c>
      <c r="M275" s="161">
        <f>Dane_baza!AV264</f>
        <v>364839</v>
      </c>
      <c r="N275" s="161">
        <f>Dane_baza!AY264</f>
        <v>7243055</v>
      </c>
      <c r="O275" s="161">
        <f>Dane_baza!AZ264</f>
        <v>171928</v>
      </c>
      <c r="P275" s="161">
        <f>Dane_baza!AW264</f>
        <v>0</v>
      </c>
      <c r="Q275" s="161">
        <f>Dane_baza!AX264</f>
        <v>0</v>
      </c>
      <c r="R275" s="212">
        <f t="shared" si="22"/>
        <v>16686855</v>
      </c>
      <c r="S275" s="212">
        <f>Dane_baza!BU264</f>
        <v>11878209.27</v>
      </c>
      <c r="T275" s="212">
        <f>Dane_baza!BV264</f>
        <v>40753.730000000003</v>
      </c>
      <c r="U275" s="212">
        <f>Dane_baza!BW264</f>
        <v>6267891.9399999995</v>
      </c>
      <c r="V275" s="212">
        <f t="shared" si="20"/>
        <v>18186854.939999998</v>
      </c>
      <c r="W275" s="161">
        <f t="shared" si="21"/>
        <v>1499999.9399999976</v>
      </c>
      <c r="AA275" s="36"/>
    </row>
    <row r="276" spans="1:27" ht="14.45" x14ac:dyDescent="0.3">
      <c r="A276" s="197" t="s">
        <v>39</v>
      </c>
      <c r="B276" s="197" t="s">
        <v>97</v>
      </c>
      <c r="C276" s="197" t="s">
        <v>44</v>
      </c>
      <c r="D276" s="197" t="s">
        <v>40</v>
      </c>
      <c r="E276" s="197" t="s">
        <v>31</v>
      </c>
      <c r="F276" s="195" t="s">
        <v>3157</v>
      </c>
      <c r="G276" s="195" t="s">
        <v>299</v>
      </c>
      <c r="H276" s="161">
        <f>Dane_baza!AR265</f>
        <v>9015312</v>
      </c>
      <c r="I276" s="161">
        <f>Dane_baza!AS265</f>
        <v>181855</v>
      </c>
      <c r="J276" s="161">
        <f>Dane_baza!BX265</f>
        <v>491718</v>
      </c>
      <c r="K276" s="161">
        <f>Dane_baza!AT265</f>
        <v>9141086</v>
      </c>
      <c r="L276" s="161">
        <f>Dane_baza!AU265</f>
        <v>1296345</v>
      </c>
      <c r="M276" s="161">
        <f>Dane_baza!AV265</f>
        <v>393283</v>
      </c>
      <c r="N276" s="161">
        <f>Dane_baza!AY265</f>
        <v>12599503</v>
      </c>
      <c r="O276" s="161">
        <f>Dane_baza!AZ265</f>
        <v>390892</v>
      </c>
      <c r="P276" s="161">
        <f>Dane_baza!AW265</f>
        <v>0</v>
      </c>
      <c r="Q276" s="161">
        <f>Dane_baza!AX265</f>
        <v>0</v>
      </c>
      <c r="R276" s="212">
        <f t="shared" si="22"/>
        <v>33509994</v>
      </c>
      <c r="S276" s="212">
        <f>Dane_baza!BU265</f>
        <v>25094229.84</v>
      </c>
      <c r="T276" s="212">
        <f>Dane_baza!BV265</f>
        <v>198362.32</v>
      </c>
      <c r="U276" s="212">
        <f>Dane_baza!BW265</f>
        <v>10717401.360000003</v>
      </c>
      <c r="V276" s="212">
        <f t="shared" si="20"/>
        <v>36009993.520000003</v>
      </c>
      <c r="W276" s="161">
        <f t="shared" si="21"/>
        <v>2499999.5200000033</v>
      </c>
      <c r="AA276" s="36"/>
    </row>
    <row r="277" spans="1:27" ht="14.45" x14ac:dyDescent="0.3">
      <c r="A277" s="197" t="s">
        <v>39</v>
      </c>
      <c r="B277" s="197" t="s">
        <v>97</v>
      </c>
      <c r="C277" s="197" t="s">
        <v>51</v>
      </c>
      <c r="D277" s="197" t="s">
        <v>36</v>
      </c>
      <c r="E277" s="197" t="s">
        <v>31</v>
      </c>
      <c r="F277" s="195" t="s">
        <v>3158</v>
      </c>
      <c r="G277" s="195" t="s">
        <v>300</v>
      </c>
      <c r="H277" s="161">
        <f>Dane_baza!AR266</f>
        <v>8042041</v>
      </c>
      <c r="I277" s="161">
        <f>Dane_baza!AS266</f>
        <v>617561</v>
      </c>
      <c r="J277" s="161">
        <f>Dane_baza!BX266</f>
        <v>267458</v>
      </c>
      <c r="K277" s="161">
        <f>Dane_baza!AT266</f>
        <v>2252284</v>
      </c>
      <c r="L277" s="161">
        <f>Dane_baza!AU266</f>
        <v>0</v>
      </c>
      <c r="M277" s="161">
        <f>Dane_baza!AV266</f>
        <v>752757</v>
      </c>
      <c r="N277" s="161">
        <f>Dane_baza!AY266</f>
        <v>8960148</v>
      </c>
      <c r="O277" s="161">
        <f>Dane_baza!AZ266</f>
        <v>238428</v>
      </c>
      <c r="P277" s="161">
        <f>Dane_baza!AW266</f>
        <v>0</v>
      </c>
      <c r="Q277" s="161">
        <f>Dane_baza!AX266</f>
        <v>0</v>
      </c>
      <c r="R277" s="212">
        <f t="shared" si="22"/>
        <v>21130677</v>
      </c>
      <c r="S277" s="212">
        <f>Dane_baza!BU266</f>
        <v>18351395.949999999</v>
      </c>
      <c r="T277" s="212">
        <f>Dane_baza!BV266</f>
        <v>695404.1</v>
      </c>
      <c r="U277" s="212">
        <f>Dane_baza!BW266</f>
        <v>3583876.9497380531</v>
      </c>
      <c r="V277" s="212">
        <f t="shared" si="20"/>
        <v>22630676.999738052</v>
      </c>
      <c r="W277" s="161">
        <f t="shared" si="21"/>
        <v>1499999.9997380525</v>
      </c>
      <c r="AA277" s="36"/>
    </row>
    <row r="278" spans="1:27" ht="14.45" x14ac:dyDescent="0.3">
      <c r="A278" s="197" t="s">
        <v>39</v>
      </c>
      <c r="B278" s="197" t="s">
        <v>97</v>
      </c>
      <c r="C278" s="197" t="s">
        <v>75</v>
      </c>
      <c r="D278" s="197" t="s">
        <v>36</v>
      </c>
      <c r="E278" s="197" t="s">
        <v>31</v>
      </c>
      <c r="F278" s="195" t="s">
        <v>3159</v>
      </c>
      <c r="G278" s="195" t="s">
        <v>301</v>
      </c>
      <c r="H278" s="161">
        <f>Dane_baza!AR267</f>
        <v>8673576</v>
      </c>
      <c r="I278" s="161">
        <f>Dane_baza!AS267</f>
        <v>307850</v>
      </c>
      <c r="J278" s="161">
        <f>Dane_baza!BX267</f>
        <v>496795</v>
      </c>
      <c r="K278" s="161">
        <f>Dane_baza!AT267</f>
        <v>9376476</v>
      </c>
      <c r="L278" s="161">
        <f>Dane_baza!AU267</f>
        <v>0</v>
      </c>
      <c r="M278" s="161">
        <f>Dane_baza!AV267</f>
        <v>566477</v>
      </c>
      <c r="N278" s="161">
        <f>Dane_baza!AY267</f>
        <v>18080989</v>
      </c>
      <c r="O278" s="161">
        <f>Dane_baza!AZ267</f>
        <v>363319</v>
      </c>
      <c r="P278" s="161">
        <f>Dane_baza!AW267</f>
        <v>0</v>
      </c>
      <c r="Q278" s="161">
        <f>Dane_baza!AX267</f>
        <v>0</v>
      </c>
      <c r="R278" s="212">
        <f t="shared" si="22"/>
        <v>37865482</v>
      </c>
      <c r="S278" s="212">
        <f>Dane_baza!BU267</f>
        <v>24115510.370000001</v>
      </c>
      <c r="T278" s="212">
        <f>Dane_baza!BV267</f>
        <v>403818.4</v>
      </c>
      <c r="U278" s="212">
        <f>Dane_baza!BW267</f>
        <v>15846153.230531791</v>
      </c>
      <c r="V278" s="212">
        <f t="shared" si="20"/>
        <v>40365482.000531793</v>
      </c>
      <c r="W278" s="161">
        <f t="shared" si="21"/>
        <v>2500000.0005317926</v>
      </c>
      <c r="AA278" s="36"/>
    </row>
    <row r="279" spans="1:27" ht="14.45" x14ac:dyDescent="0.3">
      <c r="A279" s="197" t="s">
        <v>39</v>
      </c>
      <c r="B279" s="197" t="s">
        <v>97</v>
      </c>
      <c r="C279" s="197" t="s">
        <v>77</v>
      </c>
      <c r="D279" s="197" t="s">
        <v>40</v>
      </c>
      <c r="E279" s="197" t="s">
        <v>31</v>
      </c>
      <c r="F279" s="195" t="s">
        <v>3160</v>
      </c>
      <c r="G279" s="195" t="s">
        <v>302</v>
      </c>
      <c r="H279" s="161">
        <f>Dane_baza!AR268</f>
        <v>56163088</v>
      </c>
      <c r="I279" s="161">
        <f>Dane_baza!AS268</f>
        <v>17345265</v>
      </c>
      <c r="J279" s="161">
        <f>Dane_baza!BX268</f>
        <v>312855</v>
      </c>
      <c r="K279" s="161">
        <f>Dane_baza!AT268</f>
        <v>0</v>
      </c>
      <c r="L279" s="161">
        <f>Dane_baza!AU268</f>
        <v>791305</v>
      </c>
      <c r="M279" s="161">
        <f>Dane_baza!AV268</f>
        <v>1338705</v>
      </c>
      <c r="N279" s="161">
        <f>Dane_baza!AY268</f>
        <v>52655356</v>
      </c>
      <c r="O279" s="161">
        <f>Dane_baza!AZ268</f>
        <v>1501935</v>
      </c>
      <c r="P279" s="161">
        <f>Dane_baza!AW268</f>
        <v>0</v>
      </c>
      <c r="Q279" s="161">
        <f>Dane_baza!AX268</f>
        <v>0</v>
      </c>
      <c r="R279" s="212">
        <f t="shared" si="22"/>
        <v>130108509</v>
      </c>
      <c r="S279" s="212">
        <f>Dane_baza!BU268</f>
        <v>108015680.67</v>
      </c>
      <c r="T279" s="212">
        <f>Dane_baza!BV268</f>
        <v>37705849.409999996</v>
      </c>
      <c r="U279" s="212">
        <f>Dane_baza!BW268</f>
        <v>0</v>
      </c>
      <c r="V279" s="212">
        <f t="shared" si="20"/>
        <v>145721530.07999998</v>
      </c>
      <c r="W279" s="161">
        <f t="shared" si="21"/>
        <v>15613021.079999983</v>
      </c>
      <c r="AA279" s="36"/>
    </row>
    <row r="280" spans="1:27" ht="14.45" x14ac:dyDescent="0.3">
      <c r="A280" s="197" t="s">
        <v>39</v>
      </c>
      <c r="B280" s="197" t="s">
        <v>97</v>
      </c>
      <c r="C280" s="197" t="s">
        <v>90</v>
      </c>
      <c r="D280" s="197" t="s">
        <v>36</v>
      </c>
      <c r="E280" s="197" t="s">
        <v>31</v>
      </c>
      <c r="F280" s="195" t="s">
        <v>3161</v>
      </c>
      <c r="G280" s="195" t="s">
        <v>303</v>
      </c>
      <c r="H280" s="161">
        <f>Dane_baza!AR269</f>
        <v>2681210</v>
      </c>
      <c r="I280" s="161">
        <f>Dane_baza!AS269</f>
        <v>12769</v>
      </c>
      <c r="J280" s="161">
        <f>Dane_baza!BX269</f>
        <v>189608</v>
      </c>
      <c r="K280" s="161">
        <f>Dane_baza!AT269</f>
        <v>5337255</v>
      </c>
      <c r="L280" s="161">
        <f>Dane_baza!AU269</f>
        <v>249110</v>
      </c>
      <c r="M280" s="161">
        <f>Dane_baza!AV269</f>
        <v>965124</v>
      </c>
      <c r="N280" s="161">
        <f>Dane_baza!AY269</f>
        <v>5348050</v>
      </c>
      <c r="O280" s="161">
        <f>Dane_baza!AZ269</f>
        <v>134623</v>
      </c>
      <c r="P280" s="161">
        <f>Dane_baza!AW269</f>
        <v>0</v>
      </c>
      <c r="Q280" s="161">
        <f>Dane_baza!AX269</f>
        <v>0</v>
      </c>
      <c r="R280" s="212">
        <f t="shared" si="22"/>
        <v>14917749</v>
      </c>
      <c r="S280" s="212">
        <f>Dane_baza!BU269</f>
        <v>8470659.1899999995</v>
      </c>
      <c r="T280" s="212">
        <f>Dane_baza!BV269</f>
        <v>12937.76</v>
      </c>
      <c r="U280" s="212">
        <f>Dane_baza!BW269</f>
        <v>7434151.5599999996</v>
      </c>
      <c r="V280" s="212">
        <f t="shared" si="20"/>
        <v>15917748.509999998</v>
      </c>
      <c r="W280" s="161">
        <f t="shared" si="21"/>
        <v>999999.50999999791</v>
      </c>
      <c r="AA280" s="36"/>
    </row>
    <row r="281" spans="1:27" ht="14.45" x14ac:dyDescent="0.3">
      <c r="A281" s="197" t="s">
        <v>39</v>
      </c>
      <c r="B281" s="197" t="s">
        <v>97</v>
      </c>
      <c r="C281" s="197" t="s">
        <v>92</v>
      </c>
      <c r="D281" s="197" t="s">
        <v>36</v>
      </c>
      <c r="E281" s="197" t="s">
        <v>31</v>
      </c>
      <c r="F281" s="195" t="s">
        <v>3162</v>
      </c>
      <c r="G281" s="195" t="s">
        <v>304</v>
      </c>
      <c r="H281" s="161">
        <f>Dane_baza!AR270</f>
        <v>4618668</v>
      </c>
      <c r="I281" s="161">
        <f>Dane_baza!AS270</f>
        <v>34491</v>
      </c>
      <c r="J281" s="161">
        <f>Dane_baza!BX270</f>
        <v>337114</v>
      </c>
      <c r="K281" s="161">
        <f>Dane_baza!AT270</f>
        <v>8112642</v>
      </c>
      <c r="L281" s="161">
        <f>Dane_baza!AU270</f>
        <v>0</v>
      </c>
      <c r="M281" s="161">
        <f>Dane_baza!AV270</f>
        <v>509628</v>
      </c>
      <c r="N281" s="161">
        <f>Dane_baza!AY270</f>
        <v>10527315</v>
      </c>
      <c r="O281" s="161">
        <f>Dane_baza!AZ270</f>
        <v>186525</v>
      </c>
      <c r="P281" s="161">
        <f>Dane_baza!AW270</f>
        <v>0</v>
      </c>
      <c r="Q281" s="161">
        <f>Dane_baza!AX270</f>
        <v>0</v>
      </c>
      <c r="R281" s="212">
        <f t="shared" si="22"/>
        <v>24326383</v>
      </c>
      <c r="S281" s="212">
        <f>Dane_baza!BU270</f>
        <v>14193342.960000001</v>
      </c>
      <c r="T281" s="212">
        <f>Dane_baza!BV270</f>
        <v>2648.53</v>
      </c>
      <c r="U281" s="212">
        <f>Dane_baza!BW270</f>
        <v>13049557.470000001</v>
      </c>
      <c r="V281" s="212">
        <f t="shared" si="20"/>
        <v>27245548.960000001</v>
      </c>
      <c r="W281" s="161">
        <f t="shared" si="21"/>
        <v>2919165.9600000009</v>
      </c>
      <c r="AA281" s="36"/>
    </row>
    <row r="282" spans="1:27" ht="14.45" x14ac:dyDescent="0.3">
      <c r="A282" s="197" t="s">
        <v>39</v>
      </c>
      <c r="B282" s="197" t="s">
        <v>130</v>
      </c>
      <c r="C282" s="197" t="s">
        <v>33</v>
      </c>
      <c r="D282" s="197" t="s">
        <v>34</v>
      </c>
      <c r="E282" s="197" t="s">
        <v>31</v>
      </c>
      <c r="F282" s="195" t="s">
        <v>3163</v>
      </c>
      <c r="G282" s="195" t="s">
        <v>305</v>
      </c>
      <c r="H282" s="161">
        <f>Dane_baza!AR271</f>
        <v>12798469</v>
      </c>
      <c r="I282" s="161">
        <f>Dane_baza!AS271</f>
        <v>837583</v>
      </c>
      <c r="J282" s="161">
        <f>Dane_baza!BX271</f>
        <v>673758</v>
      </c>
      <c r="K282" s="161">
        <f>Dane_baza!AT271</f>
        <v>10158785</v>
      </c>
      <c r="L282" s="161">
        <f>Dane_baza!AU271</f>
        <v>1007931</v>
      </c>
      <c r="M282" s="161">
        <f>Dane_baza!AV271</f>
        <v>763213</v>
      </c>
      <c r="N282" s="161">
        <f>Dane_baza!AY271</f>
        <v>13554163</v>
      </c>
      <c r="O282" s="161">
        <f>Dane_baza!AZ271</f>
        <v>496320</v>
      </c>
      <c r="P282" s="161">
        <f>Dane_baza!AW271</f>
        <v>0</v>
      </c>
      <c r="Q282" s="161">
        <f>Dane_baza!AX271</f>
        <v>0</v>
      </c>
      <c r="R282" s="212">
        <f t="shared" si="22"/>
        <v>40290222</v>
      </c>
      <c r="S282" s="212">
        <f>Dane_baza!BU271</f>
        <v>37406697.07</v>
      </c>
      <c r="T282" s="212">
        <f>Dane_baza!BV271</f>
        <v>223462.18</v>
      </c>
      <c r="U282" s="212">
        <f>Dane_baza!BW271</f>
        <v>5660062.4000000013</v>
      </c>
      <c r="V282" s="212">
        <f t="shared" si="20"/>
        <v>43290221.649999999</v>
      </c>
      <c r="W282" s="161">
        <f t="shared" si="21"/>
        <v>2999999.6499999985</v>
      </c>
      <c r="AA282" s="36"/>
    </row>
    <row r="283" spans="1:27" ht="14.45" x14ac:dyDescent="0.3">
      <c r="A283" s="197" t="s">
        <v>39</v>
      </c>
      <c r="B283" s="197" t="s">
        <v>130</v>
      </c>
      <c r="C283" s="197" t="s">
        <v>32</v>
      </c>
      <c r="D283" s="197" t="s">
        <v>36</v>
      </c>
      <c r="E283" s="197" t="s">
        <v>31</v>
      </c>
      <c r="F283" s="195" t="s">
        <v>3164</v>
      </c>
      <c r="G283" s="195" t="s">
        <v>305</v>
      </c>
      <c r="H283" s="161">
        <f>Dane_baza!AR272</f>
        <v>8395919</v>
      </c>
      <c r="I283" s="161">
        <f>Dane_baza!AS272</f>
        <v>201976</v>
      </c>
      <c r="J283" s="161">
        <f>Dane_baza!BX272</f>
        <v>520960</v>
      </c>
      <c r="K283" s="161">
        <f>Dane_baza!AT272</f>
        <v>8532252</v>
      </c>
      <c r="L283" s="161">
        <f>Dane_baza!AU272</f>
        <v>0</v>
      </c>
      <c r="M283" s="161">
        <f>Dane_baza!AV272</f>
        <v>1168089</v>
      </c>
      <c r="N283" s="161">
        <f>Dane_baza!AY272</f>
        <v>12802307</v>
      </c>
      <c r="O283" s="161">
        <f>Dane_baza!AZ272</f>
        <v>295197</v>
      </c>
      <c r="P283" s="161">
        <f>Dane_baza!AW272</f>
        <v>0</v>
      </c>
      <c r="Q283" s="161">
        <f>Dane_baza!AX272</f>
        <v>0</v>
      </c>
      <c r="R283" s="212">
        <f t="shared" si="22"/>
        <v>31916700</v>
      </c>
      <c r="S283" s="212">
        <f>Dane_baza!BU272</f>
        <v>21947558.920000002</v>
      </c>
      <c r="T283" s="212">
        <f>Dane_baza!BV272</f>
        <v>263289.44</v>
      </c>
      <c r="U283" s="212">
        <f>Dane_baza!BW272</f>
        <v>12205851.380000001</v>
      </c>
      <c r="V283" s="212">
        <f t="shared" si="20"/>
        <v>34416699.740000002</v>
      </c>
      <c r="W283" s="161">
        <f t="shared" si="21"/>
        <v>2499999.7400000021</v>
      </c>
      <c r="AA283" s="36"/>
    </row>
    <row r="284" spans="1:27" ht="14.45" x14ac:dyDescent="0.3">
      <c r="A284" s="197" t="s">
        <v>39</v>
      </c>
      <c r="B284" s="197" t="s">
        <v>130</v>
      </c>
      <c r="C284" s="197" t="s">
        <v>37</v>
      </c>
      <c r="D284" s="197" t="s">
        <v>36</v>
      </c>
      <c r="E284" s="197" t="s">
        <v>31</v>
      </c>
      <c r="F284" s="195" t="s">
        <v>3165</v>
      </c>
      <c r="G284" s="195" t="s">
        <v>306</v>
      </c>
      <c r="H284" s="161">
        <f>Dane_baza!AR273</f>
        <v>7041279</v>
      </c>
      <c r="I284" s="161">
        <f>Dane_baza!AS273</f>
        <v>324022</v>
      </c>
      <c r="J284" s="161">
        <f>Dane_baza!BX273</f>
        <v>479979</v>
      </c>
      <c r="K284" s="161">
        <f>Dane_baza!AT273</f>
        <v>12232339</v>
      </c>
      <c r="L284" s="161">
        <f>Dane_baza!AU273</f>
        <v>484192</v>
      </c>
      <c r="M284" s="161">
        <f>Dane_baza!AV273</f>
        <v>1081819</v>
      </c>
      <c r="N284" s="161">
        <f>Dane_baza!AY273</f>
        <v>25614248</v>
      </c>
      <c r="O284" s="161">
        <f>Dane_baza!AZ273</f>
        <v>389270</v>
      </c>
      <c r="P284" s="161">
        <f>Dane_baza!AW273</f>
        <v>0</v>
      </c>
      <c r="Q284" s="161">
        <f>Dane_baza!AX273</f>
        <v>0</v>
      </c>
      <c r="R284" s="212">
        <f t="shared" si="22"/>
        <v>47647148</v>
      </c>
      <c r="S284" s="212">
        <f>Dane_baza!BU273</f>
        <v>20157116.879999999</v>
      </c>
      <c r="T284" s="212">
        <f>Dane_baza!BV273</f>
        <v>528047.02</v>
      </c>
      <c r="U284" s="212">
        <f>Dane_baza!BW273</f>
        <v>30530901.809999999</v>
      </c>
      <c r="V284" s="212">
        <f t="shared" si="20"/>
        <v>51216065.709999993</v>
      </c>
      <c r="W284" s="161">
        <f t="shared" si="21"/>
        <v>3568917.7099999934</v>
      </c>
      <c r="AA284" s="36"/>
    </row>
    <row r="285" spans="1:27" ht="14.45" x14ac:dyDescent="0.3">
      <c r="A285" s="197" t="s">
        <v>39</v>
      </c>
      <c r="B285" s="197" t="s">
        <v>130</v>
      </c>
      <c r="C285" s="197" t="s">
        <v>39</v>
      </c>
      <c r="D285" s="197" t="s">
        <v>36</v>
      </c>
      <c r="E285" s="197" t="s">
        <v>31</v>
      </c>
      <c r="F285" s="195" t="s">
        <v>3166</v>
      </c>
      <c r="G285" s="195" t="s">
        <v>307</v>
      </c>
      <c r="H285" s="161">
        <f>Dane_baza!AR274</f>
        <v>41412355</v>
      </c>
      <c r="I285" s="161">
        <f>Dane_baza!AS274</f>
        <v>2202253</v>
      </c>
      <c r="J285" s="161">
        <f>Dane_baza!BX274</f>
        <v>1424975</v>
      </c>
      <c r="K285" s="161">
        <f>Dane_baza!AT274</f>
        <v>0</v>
      </c>
      <c r="L285" s="161">
        <f>Dane_baza!AU274</f>
        <v>189763</v>
      </c>
      <c r="M285" s="161">
        <f>Dane_baza!AV274</f>
        <v>867117</v>
      </c>
      <c r="N285" s="161">
        <f>Dane_baza!AY274</f>
        <v>39931270</v>
      </c>
      <c r="O285" s="161">
        <f>Dane_baza!AZ274</f>
        <v>952091</v>
      </c>
      <c r="P285" s="161">
        <f>Dane_baza!AW274</f>
        <v>0</v>
      </c>
      <c r="Q285" s="161">
        <f>Dane_baza!AX274</f>
        <v>0</v>
      </c>
      <c r="R285" s="212">
        <f t="shared" si="22"/>
        <v>86979824</v>
      </c>
      <c r="S285" s="212">
        <f>Dane_baza!BU274</f>
        <v>78431891.420000002</v>
      </c>
      <c r="T285" s="212">
        <f>Dane_baza!BV274</f>
        <v>1889301.42</v>
      </c>
      <c r="U285" s="212">
        <f>Dane_baza!BW274</f>
        <v>11230481.18</v>
      </c>
      <c r="V285" s="212">
        <f t="shared" si="20"/>
        <v>91551674.020000011</v>
      </c>
      <c r="W285" s="161">
        <f t="shared" si="21"/>
        <v>4571850.0200000107</v>
      </c>
      <c r="AA285" s="36"/>
    </row>
    <row r="286" spans="1:27" ht="14.45" x14ac:dyDescent="0.3">
      <c r="A286" s="197" t="s">
        <v>39</v>
      </c>
      <c r="B286" s="197" t="s">
        <v>130</v>
      </c>
      <c r="C286" s="197" t="s">
        <v>42</v>
      </c>
      <c r="D286" s="197" t="s">
        <v>36</v>
      </c>
      <c r="E286" s="197" t="s">
        <v>31</v>
      </c>
      <c r="F286" s="195" t="s">
        <v>3167</v>
      </c>
      <c r="G286" s="195" t="s">
        <v>308</v>
      </c>
      <c r="H286" s="161">
        <f>Dane_baza!AR275</f>
        <v>9373214</v>
      </c>
      <c r="I286" s="161">
        <f>Dane_baza!AS275</f>
        <v>239554</v>
      </c>
      <c r="J286" s="161">
        <f>Dane_baza!BX275</f>
        <v>421294</v>
      </c>
      <c r="K286" s="161">
        <f>Dane_baza!AT275</f>
        <v>6091159</v>
      </c>
      <c r="L286" s="161">
        <f>Dane_baza!AU275</f>
        <v>0</v>
      </c>
      <c r="M286" s="161">
        <f>Dane_baza!AV275</f>
        <v>1013668</v>
      </c>
      <c r="N286" s="161">
        <f>Dane_baza!AY275</f>
        <v>16144489</v>
      </c>
      <c r="O286" s="161">
        <f>Dane_baza!AZ275</f>
        <v>338990</v>
      </c>
      <c r="P286" s="161">
        <f>Dane_baza!AW275</f>
        <v>0</v>
      </c>
      <c r="Q286" s="161">
        <f>Dane_baza!AX275</f>
        <v>0</v>
      </c>
      <c r="R286" s="212">
        <f t="shared" si="22"/>
        <v>33622368</v>
      </c>
      <c r="S286" s="212">
        <f>Dane_baza!BU275</f>
        <v>22690840.440000001</v>
      </c>
      <c r="T286" s="212">
        <f>Dane_baza!BV275</f>
        <v>220137.34</v>
      </c>
      <c r="U286" s="212">
        <f>Dane_baza!BW275</f>
        <v>13211390.02</v>
      </c>
      <c r="V286" s="212">
        <f t="shared" si="20"/>
        <v>36122367.799999997</v>
      </c>
      <c r="W286" s="161">
        <f t="shared" si="21"/>
        <v>2499999.799999997</v>
      </c>
      <c r="AA286" s="36"/>
    </row>
    <row r="287" spans="1:27" ht="14.45" x14ac:dyDescent="0.3">
      <c r="A287" s="197" t="s">
        <v>39</v>
      </c>
      <c r="B287" s="197" t="s">
        <v>130</v>
      </c>
      <c r="C287" s="197" t="s">
        <v>44</v>
      </c>
      <c r="D287" s="197" t="s">
        <v>36</v>
      </c>
      <c r="E287" s="197" t="s">
        <v>31</v>
      </c>
      <c r="F287" s="195" t="s">
        <v>3168</v>
      </c>
      <c r="G287" s="195" t="s">
        <v>309</v>
      </c>
      <c r="H287" s="161">
        <f>Dane_baza!AR276</f>
        <v>20667385</v>
      </c>
      <c r="I287" s="161">
        <f>Dane_baza!AS276</f>
        <v>1238167</v>
      </c>
      <c r="J287" s="161">
        <f>Dane_baza!BX276</f>
        <v>785783</v>
      </c>
      <c r="K287" s="161">
        <f>Dane_baza!AT276</f>
        <v>1625335</v>
      </c>
      <c r="L287" s="161">
        <f>Dane_baza!AU276</f>
        <v>0</v>
      </c>
      <c r="M287" s="161">
        <f>Dane_baza!AV276</f>
        <v>1061598</v>
      </c>
      <c r="N287" s="161">
        <f>Dane_baza!AY276</f>
        <v>20511211</v>
      </c>
      <c r="O287" s="161">
        <f>Dane_baza!AZ276</f>
        <v>436307</v>
      </c>
      <c r="P287" s="161">
        <f>Dane_baza!AW276</f>
        <v>0</v>
      </c>
      <c r="Q287" s="161">
        <f>Dane_baza!AX276</f>
        <v>0</v>
      </c>
      <c r="R287" s="212">
        <f t="shared" si="22"/>
        <v>46325786</v>
      </c>
      <c r="S287" s="212">
        <f>Dane_baza!BU276</f>
        <v>38612660.770000003</v>
      </c>
      <c r="T287" s="212">
        <f>Dane_baza!BV276</f>
        <v>1744667.82</v>
      </c>
      <c r="U287" s="212">
        <f>Dane_baza!BW276</f>
        <v>8968457.399181135</v>
      </c>
      <c r="V287" s="212">
        <f t="shared" si="20"/>
        <v>49325785.989181139</v>
      </c>
      <c r="W287" s="161">
        <f t="shared" si="21"/>
        <v>2999999.9891811386</v>
      </c>
      <c r="AA287" s="36"/>
    </row>
    <row r="288" spans="1:27" ht="14.45" x14ac:dyDescent="0.3">
      <c r="A288" s="197" t="s">
        <v>39</v>
      </c>
      <c r="B288" s="197" t="s">
        <v>130</v>
      </c>
      <c r="C288" s="197" t="s">
        <v>51</v>
      </c>
      <c r="D288" s="197" t="s">
        <v>36</v>
      </c>
      <c r="E288" s="197" t="s">
        <v>31</v>
      </c>
      <c r="F288" s="195" t="s">
        <v>3169</v>
      </c>
      <c r="G288" s="195" t="s">
        <v>310</v>
      </c>
      <c r="H288" s="161">
        <f>Dane_baza!AR277</f>
        <v>27185190</v>
      </c>
      <c r="I288" s="161">
        <f>Dane_baza!AS277</f>
        <v>925770</v>
      </c>
      <c r="J288" s="161">
        <f>Dane_baza!BX277</f>
        <v>1055031</v>
      </c>
      <c r="K288" s="161">
        <f>Dane_baza!AT277</f>
        <v>14591289</v>
      </c>
      <c r="L288" s="161">
        <f>Dane_baza!AU277</f>
        <v>0</v>
      </c>
      <c r="M288" s="161">
        <f>Dane_baza!AV277</f>
        <v>842429</v>
      </c>
      <c r="N288" s="161">
        <f>Dane_baza!AY277</f>
        <v>41107445</v>
      </c>
      <c r="O288" s="161">
        <f>Dane_baza!AZ277</f>
        <v>1042920</v>
      </c>
      <c r="P288" s="161">
        <f>Dane_baza!AW277</f>
        <v>0</v>
      </c>
      <c r="Q288" s="161">
        <f>Dane_baza!AX277</f>
        <v>0</v>
      </c>
      <c r="R288" s="212">
        <f t="shared" si="22"/>
        <v>86750074</v>
      </c>
      <c r="S288" s="212">
        <f>Dane_baza!BU277</f>
        <v>63072389.969999999</v>
      </c>
      <c r="T288" s="212">
        <f>Dane_baza!BV277</f>
        <v>1626227.65</v>
      </c>
      <c r="U288" s="212">
        <f>Dane_baza!BW277</f>
        <v>25551456.388818838</v>
      </c>
      <c r="V288" s="212">
        <f t="shared" si="20"/>
        <v>90250074.008818835</v>
      </c>
      <c r="W288" s="161">
        <f t="shared" si="21"/>
        <v>3500000.008818835</v>
      </c>
      <c r="AA288" s="36"/>
    </row>
    <row r="289" spans="1:27" ht="14.45" x14ac:dyDescent="0.3">
      <c r="A289" s="197" t="s">
        <v>39</v>
      </c>
      <c r="B289" s="197" t="s">
        <v>130</v>
      </c>
      <c r="C289" s="197" t="s">
        <v>75</v>
      </c>
      <c r="D289" s="197" t="s">
        <v>36</v>
      </c>
      <c r="E289" s="197" t="s">
        <v>31</v>
      </c>
      <c r="F289" s="195" t="s">
        <v>3170</v>
      </c>
      <c r="G289" s="195" t="s">
        <v>311</v>
      </c>
      <c r="H289" s="161">
        <f>Dane_baza!AR278</f>
        <v>12303752</v>
      </c>
      <c r="I289" s="161">
        <f>Dane_baza!AS278</f>
        <v>129190</v>
      </c>
      <c r="J289" s="161">
        <f>Dane_baza!BX278</f>
        <v>560335</v>
      </c>
      <c r="K289" s="161">
        <f>Dane_baza!AT278</f>
        <v>2214563</v>
      </c>
      <c r="L289" s="161">
        <f>Dane_baza!AU278</f>
        <v>0</v>
      </c>
      <c r="M289" s="161">
        <f>Dane_baza!AV278</f>
        <v>685282</v>
      </c>
      <c r="N289" s="161">
        <f>Dane_baza!AY278</f>
        <v>9823059</v>
      </c>
      <c r="O289" s="161">
        <f>Dane_baza!AZ278</f>
        <v>262758</v>
      </c>
      <c r="P289" s="161">
        <f>Dane_baza!AW278</f>
        <v>0</v>
      </c>
      <c r="Q289" s="161">
        <f>Dane_baza!AX278</f>
        <v>0</v>
      </c>
      <c r="R289" s="212">
        <f t="shared" si="22"/>
        <v>25978939</v>
      </c>
      <c r="S289" s="212">
        <f>Dane_baza!BU278</f>
        <v>20054801.359999999</v>
      </c>
      <c r="T289" s="212">
        <f>Dane_baza!BV278</f>
        <v>197684.38</v>
      </c>
      <c r="U289" s="212">
        <f>Dane_baza!BW278</f>
        <v>7226453.1499999994</v>
      </c>
      <c r="V289" s="212">
        <f t="shared" si="20"/>
        <v>27478938.889999997</v>
      </c>
      <c r="W289" s="161">
        <f t="shared" si="21"/>
        <v>1499999.8899999969</v>
      </c>
      <c r="AA289" s="36"/>
    </row>
    <row r="290" spans="1:27" ht="14.45" x14ac:dyDescent="0.3">
      <c r="A290" s="197" t="s">
        <v>39</v>
      </c>
      <c r="B290" s="197" t="s">
        <v>130</v>
      </c>
      <c r="C290" s="197" t="s">
        <v>77</v>
      </c>
      <c r="D290" s="197" t="s">
        <v>36</v>
      </c>
      <c r="E290" s="197" t="s">
        <v>31</v>
      </c>
      <c r="F290" s="195" t="s">
        <v>3171</v>
      </c>
      <c r="G290" s="195" t="s">
        <v>312</v>
      </c>
      <c r="H290" s="161">
        <f>Dane_baza!AR279</f>
        <v>31742204</v>
      </c>
      <c r="I290" s="161">
        <f>Dane_baza!AS279</f>
        <v>797277</v>
      </c>
      <c r="J290" s="161">
        <f>Dane_baza!BX279</f>
        <v>933816</v>
      </c>
      <c r="K290" s="161">
        <f>Dane_baza!AT279</f>
        <v>2757568</v>
      </c>
      <c r="L290" s="161">
        <f>Dane_baza!AU279</f>
        <v>0</v>
      </c>
      <c r="M290" s="161">
        <f>Dane_baza!AV279</f>
        <v>658192</v>
      </c>
      <c r="N290" s="161">
        <f>Dane_baza!AY279</f>
        <v>30380559</v>
      </c>
      <c r="O290" s="161">
        <f>Dane_baza!AZ279</f>
        <v>660138</v>
      </c>
      <c r="P290" s="161">
        <f>Dane_baza!AW279</f>
        <v>0</v>
      </c>
      <c r="Q290" s="161">
        <f>Dane_baza!AX279</f>
        <v>0</v>
      </c>
      <c r="R290" s="212">
        <f t="shared" si="22"/>
        <v>67929754</v>
      </c>
      <c r="S290" s="212">
        <f>Dane_baza!BU279</f>
        <v>59058243.549999997</v>
      </c>
      <c r="T290" s="212">
        <f>Dane_baza!BV279</f>
        <v>1404588.56</v>
      </c>
      <c r="U290" s="212">
        <f>Dane_baza!BW279</f>
        <v>10966921.892661696</v>
      </c>
      <c r="V290" s="212">
        <f t="shared" si="20"/>
        <v>71429754.00266169</v>
      </c>
      <c r="W290" s="161">
        <f t="shared" si="21"/>
        <v>3500000.0026616901</v>
      </c>
      <c r="AA290" s="36"/>
    </row>
    <row r="291" spans="1:27" ht="14.45" x14ac:dyDescent="0.3">
      <c r="A291" s="197" t="s">
        <v>39</v>
      </c>
      <c r="B291" s="197" t="s">
        <v>134</v>
      </c>
      <c r="C291" s="197" t="s">
        <v>33</v>
      </c>
      <c r="D291" s="197" t="s">
        <v>36</v>
      </c>
      <c r="E291" s="197" t="s">
        <v>31</v>
      </c>
      <c r="F291" s="195" t="s">
        <v>3172</v>
      </c>
      <c r="G291" s="195" t="s">
        <v>313</v>
      </c>
      <c r="H291" s="161">
        <f>Dane_baza!AR280</f>
        <v>6447999</v>
      </c>
      <c r="I291" s="161">
        <f>Dane_baza!AS280</f>
        <v>114384</v>
      </c>
      <c r="J291" s="161">
        <f>Dane_baza!BX280</f>
        <v>387894</v>
      </c>
      <c r="K291" s="161">
        <f>Dane_baza!AT280</f>
        <v>7726900</v>
      </c>
      <c r="L291" s="161">
        <f>Dane_baza!AU280</f>
        <v>15282</v>
      </c>
      <c r="M291" s="161">
        <f>Dane_baza!AV280</f>
        <v>914413</v>
      </c>
      <c r="N291" s="161">
        <f>Dane_baza!AY280</f>
        <v>13482222</v>
      </c>
      <c r="O291" s="161">
        <f>Dane_baza!AZ280</f>
        <v>358453</v>
      </c>
      <c r="P291" s="161">
        <f>Dane_baza!AW280</f>
        <v>0</v>
      </c>
      <c r="Q291" s="161">
        <f>Dane_baza!AX280</f>
        <v>0</v>
      </c>
      <c r="R291" s="212">
        <f t="shared" si="22"/>
        <v>29447547</v>
      </c>
      <c r="S291" s="212">
        <f>Dane_baza!BU280</f>
        <v>18027427.329999998</v>
      </c>
      <c r="T291" s="212">
        <f>Dane_baza!BV280</f>
        <v>113176.16</v>
      </c>
      <c r="U291" s="212">
        <f>Dane_baza!BW280</f>
        <v>13306943.310000001</v>
      </c>
      <c r="V291" s="212">
        <f t="shared" si="20"/>
        <v>31447546.799999997</v>
      </c>
      <c r="W291" s="161">
        <f t="shared" si="21"/>
        <v>1999999.799999997</v>
      </c>
      <c r="AA291" s="36"/>
    </row>
    <row r="292" spans="1:27" ht="14.45" x14ac:dyDescent="0.3">
      <c r="A292" s="197" t="s">
        <v>39</v>
      </c>
      <c r="B292" s="197" t="s">
        <v>134</v>
      </c>
      <c r="C292" s="197" t="s">
        <v>32</v>
      </c>
      <c r="D292" s="197" t="s">
        <v>36</v>
      </c>
      <c r="E292" s="197" t="s">
        <v>31</v>
      </c>
      <c r="F292" s="195" t="s">
        <v>3173</v>
      </c>
      <c r="G292" s="195" t="s">
        <v>314</v>
      </c>
      <c r="H292" s="161">
        <f>Dane_baza!AR281</f>
        <v>5147522</v>
      </c>
      <c r="I292" s="161">
        <f>Dane_baza!AS281</f>
        <v>39503</v>
      </c>
      <c r="J292" s="161">
        <f>Dane_baza!BX281</f>
        <v>274362</v>
      </c>
      <c r="K292" s="161">
        <f>Dane_baza!AT281</f>
        <v>4929905</v>
      </c>
      <c r="L292" s="161">
        <f>Dane_baza!AU281</f>
        <v>162151</v>
      </c>
      <c r="M292" s="161">
        <f>Dane_baza!AV281</f>
        <v>929415</v>
      </c>
      <c r="N292" s="161">
        <f>Dane_baza!AY281</f>
        <v>9530846</v>
      </c>
      <c r="O292" s="161">
        <f>Dane_baza!AZ281</f>
        <v>214099</v>
      </c>
      <c r="P292" s="161">
        <f>Dane_baza!AW281</f>
        <v>0</v>
      </c>
      <c r="Q292" s="161">
        <f>Dane_baza!AX281</f>
        <v>0</v>
      </c>
      <c r="R292" s="212">
        <f t="shared" si="22"/>
        <v>21227803</v>
      </c>
      <c r="S292" s="212">
        <f>Dane_baza!BU281</f>
        <v>12986050.5</v>
      </c>
      <c r="T292" s="212">
        <f>Dane_baza!BV281</f>
        <v>156669.6</v>
      </c>
      <c r="U292" s="212">
        <f>Dane_baza!BW281</f>
        <v>9860841.4900000002</v>
      </c>
      <c r="V292" s="212">
        <f t="shared" si="20"/>
        <v>23003561.59</v>
      </c>
      <c r="W292" s="161">
        <f t="shared" si="21"/>
        <v>1775758.5899999999</v>
      </c>
      <c r="AA292" s="36"/>
    </row>
    <row r="293" spans="1:27" ht="14.45" x14ac:dyDescent="0.3">
      <c r="A293" s="197" t="s">
        <v>39</v>
      </c>
      <c r="B293" s="197" t="s">
        <v>134</v>
      </c>
      <c r="C293" s="197" t="s">
        <v>37</v>
      </c>
      <c r="D293" s="197" t="s">
        <v>36</v>
      </c>
      <c r="E293" s="197" t="s">
        <v>31</v>
      </c>
      <c r="F293" s="195" t="s">
        <v>3174</v>
      </c>
      <c r="G293" s="195" t="s">
        <v>315</v>
      </c>
      <c r="H293" s="161">
        <f>Dane_baza!AR282</f>
        <v>3117156</v>
      </c>
      <c r="I293" s="161">
        <f>Dane_baza!AS282</f>
        <v>86035</v>
      </c>
      <c r="J293" s="161">
        <f>Dane_baza!BX282</f>
        <v>231574</v>
      </c>
      <c r="K293" s="161">
        <f>Dane_baza!AT282</f>
        <v>5452277</v>
      </c>
      <c r="L293" s="161">
        <f>Dane_baza!AU282</f>
        <v>5060</v>
      </c>
      <c r="M293" s="161">
        <f>Dane_baza!AV282</f>
        <v>733931</v>
      </c>
      <c r="N293" s="161">
        <f>Dane_baza!AY282</f>
        <v>8934350</v>
      </c>
      <c r="O293" s="161">
        <f>Dane_baza!AZ282</f>
        <v>197879</v>
      </c>
      <c r="P293" s="161">
        <f>Dane_baza!AW282</f>
        <v>0</v>
      </c>
      <c r="Q293" s="161">
        <f>Dane_baza!AX282</f>
        <v>0</v>
      </c>
      <c r="R293" s="212">
        <f t="shared" si="22"/>
        <v>18758262</v>
      </c>
      <c r="S293" s="212">
        <f>Dane_baza!BU282</f>
        <v>9267081.3300000001</v>
      </c>
      <c r="T293" s="212">
        <f>Dane_baza!BV282</f>
        <v>0</v>
      </c>
      <c r="U293" s="212">
        <f>Dane_baza!BW282</f>
        <v>10991180.672673065</v>
      </c>
      <c r="V293" s="212">
        <f t="shared" si="20"/>
        <v>20258262.002673067</v>
      </c>
      <c r="W293" s="161">
        <f t="shared" si="21"/>
        <v>1500000.0026730672</v>
      </c>
      <c r="AA293" s="36"/>
    </row>
    <row r="294" spans="1:27" ht="14.45" x14ac:dyDescent="0.3">
      <c r="A294" s="197" t="s">
        <v>39</v>
      </c>
      <c r="B294" s="197" t="s">
        <v>134</v>
      </c>
      <c r="C294" s="197" t="s">
        <v>39</v>
      </c>
      <c r="D294" s="197" t="s">
        <v>36</v>
      </c>
      <c r="E294" s="197" t="s">
        <v>31</v>
      </c>
      <c r="F294" s="195" t="s">
        <v>3175</v>
      </c>
      <c r="G294" s="195" t="s">
        <v>316</v>
      </c>
      <c r="H294" s="161">
        <f>Dane_baza!AR283</f>
        <v>7685743</v>
      </c>
      <c r="I294" s="161">
        <f>Dane_baza!AS283</f>
        <v>72285</v>
      </c>
      <c r="J294" s="161">
        <f>Dane_baza!BX283</f>
        <v>337246</v>
      </c>
      <c r="K294" s="161">
        <f>Dane_baza!AT283</f>
        <v>5064827</v>
      </c>
      <c r="L294" s="161">
        <f>Dane_baza!AU283</f>
        <v>11576</v>
      </c>
      <c r="M294" s="161">
        <f>Dane_baza!AV283</f>
        <v>426391</v>
      </c>
      <c r="N294" s="161">
        <f>Dane_baza!AY283</f>
        <v>13130509</v>
      </c>
      <c r="O294" s="161">
        <f>Dane_baza!AZ283</f>
        <v>298441</v>
      </c>
      <c r="P294" s="161">
        <f>Dane_baza!AW283</f>
        <v>0</v>
      </c>
      <c r="Q294" s="161">
        <f>Dane_baza!AX283</f>
        <v>0</v>
      </c>
      <c r="R294" s="212">
        <f t="shared" si="22"/>
        <v>27027018</v>
      </c>
      <c r="S294" s="212">
        <f>Dane_baza!BU283</f>
        <v>17253241.68</v>
      </c>
      <c r="T294" s="212">
        <f>Dane_baza!BV283</f>
        <v>46949.98</v>
      </c>
      <c r="U294" s="212">
        <f>Dane_baza!BW283</f>
        <v>11226826.290000001</v>
      </c>
      <c r="V294" s="212">
        <f t="shared" si="20"/>
        <v>28527017.950000003</v>
      </c>
      <c r="W294" s="161">
        <f t="shared" si="21"/>
        <v>1499999.950000003</v>
      </c>
      <c r="AA294" s="36"/>
    </row>
    <row r="295" spans="1:27" ht="14.45" x14ac:dyDescent="0.3">
      <c r="A295" s="197" t="s">
        <v>39</v>
      </c>
      <c r="B295" s="197" t="s">
        <v>134</v>
      </c>
      <c r="C295" s="197" t="s">
        <v>42</v>
      </c>
      <c r="D295" s="197" t="s">
        <v>36</v>
      </c>
      <c r="E295" s="197" t="s">
        <v>31</v>
      </c>
      <c r="F295" s="195" t="s">
        <v>3176</v>
      </c>
      <c r="G295" s="195" t="s">
        <v>317</v>
      </c>
      <c r="H295" s="161">
        <f>Dane_baza!AR284</f>
        <v>5894731</v>
      </c>
      <c r="I295" s="161">
        <f>Dane_baza!AS284</f>
        <v>497542</v>
      </c>
      <c r="J295" s="161">
        <f>Dane_baza!BX284</f>
        <v>317038</v>
      </c>
      <c r="K295" s="161">
        <f>Dane_baza!AT284</f>
        <v>4005244</v>
      </c>
      <c r="L295" s="161">
        <f>Dane_baza!AU284</f>
        <v>0</v>
      </c>
      <c r="M295" s="161">
        <f>Dane_baza!AV284</f>
        <v>1076721</v>
      </c>
      <c r="N295" s="161">
        <f>Dane_baza!AY284</f>
        <v>10596136</v>
      </c>
      <c r="O295" s="161">
        <f>Dane_baza!AZ284</f>
        <v>215721</v>
      </c>
      <c r="P295" s="161">
        <f>Dane_baza!AW284</f>
        <v>0</v>
      </c>
      <c r="Q295" s="161">
        <f>Dane_baza!AX284</f>
        <v>0</v>
      </c>
      <c r="R295" s="212">
        <f t="shared" si="22"/>
        <v>22603133</v>
      </c>
      <c r="S295" s="212">
        <f>Dane_baza!BU284</f>
        <v>14107601.16</v>
      </c>
      <c r="T295" s="212">
        <f>Dane_baza!BV284</f>
        <v>362197.33</v>
      </c>
      <c r="U295" s="212">
        <f>Dane_baza!BW284</f>
        <v>9633334.5176048391</v>
      </c>
      <c r="V295" s="212">
        <f t="shared" si="20"/>
        <v>24103133.007604837</v>
      </c>
      <c r="W295" s="161">
        <f t="shared" si="21"/>
        <v>1500000.0076048374</v>
      </c>
      <c r="AA295" s="36"/>
    </row>
    <row r="296" spans="1:27" ht="14.45" x14ac:dyDescent="0.3">
      <c r="A296" s="197" t="s">
        <v>39</v>
      </c>
      <c r="B296" s="197" t="s">
        <v>134</v>
      </c>
      <c r="C296" s="197" t="s">
        <v>44</v>
      </c>
      <c r="D296" s="197" t="s">
        <v>40</v>
      </c>
      <c r="E296" s="197" t="s">
        <v>31</v>
      </c>
      <c r="F296" s="195" t="s">
        <v>3177</v>
      </c>
      <c r="G296" s="195" t="s">
        <v>318</v>
      </c>
      <c r="H296" s="161">
        <f>Dane_baza!AR285</f>
        <v>21076919</v>
      </c>
      <c r="I296" s="161">
        <f>Dane_baza!AS285</f>
        <v>804104</v>
      </c>
      <c r="J296" s="161">
        <f>Dane_baza!BX285</f>
        <v>1041467</v>
      </c>
      <c r="K296" s="161">
        <f>Dane_baza!AT285</f>
        <v>13906381</v>
      </c>
      <c r="L296" s="161">
        <f>Dane_baza!AU285</f>
        <v>1239396</v>
      </c>
      <c r="M296" s="161">
        <f>Dane_baza!AV285</f>
        <v>955529</v>
      </c>
      <c r="N296" s="161">
        <f>Dane_baza!AY285</f>
        <v>27475494</v>
      </c>
      <c r="O296" s="161">
        <f>Dane_baza!AZ285</f>
        <v>840175</v>
      </c>
      <c r="P296" s="161">
        <f>Dane_baza!AW285</f>
        <v>0</v>
      </c>
      <c r="Q296" s="161">
        <f>Dane_baza!AX285</f>
        <v>0</v>
      </c>
      <c r="R296" s="212">
        <f t="shared" si="22"/>
        <v>67339465</v>
      </c>
      <c r="S296" s="212">
        <f>Dane_baza!BU285</f>
        <v>56403501.280000001</v>
      </c>
      <c r="T296" s="212">
        <f>Dane_baza!BV285</f>
        <v>927956.32</v>
      </c>
      <c r="U296" s="212">
        <f>Dane_baza!BW285</f>
        <v>13508007.269999994</v>
      </c>
      <c r="V296" s="212">
        <f t="shared" si="20"/>
        <v>70839464.86999999</v>
      </c>
      <c r="W296" s="161">
        <f t="shared" si="21"/>
        <v>3499999.8699999899</v>
      </c>
      <c r="AA296" s="36"/>
    </row>
    <row r="297" spans="1:27" ht="14.45" x14ac:dyDescent="0.3">
      <c r="A297" s="197" t="s">
        <v>39</v>
      </c>
      <c r="B297" s="197" t="s">
        <v>141</v>
      </c>
      <c r="C297" s="197" t="s">
        <v>33</v>
      </c>
      <c r="D297" s="197" t="s">
        <v>34</v>
      </c>
      <c r="E297" s="197" t="s">
        <v>31</v>
      </c>
      <c r="F297" s="195" t="s">
        <v>3178</v>
      </c>
      <c r="G297" s="195" t="s">
        <v>319</v>
      </c>
      <c r="H297" s="161">
        <f>Dane_baza!AR286</f>
        <v>17019699</v>
      </c>
      <c r="I297" s="161">
        <f>Dane_baza!AS286</f>
        <v>4194460</v>
      </c>
      <c r="J297" s="161">
        <f>Dane_baza!BX286</f>
        <v>654242</v>
      </c>
      <c r="K297" s="161">
        <f>Dane_baza!AT286</f>
        <v>1052884</v>
      </c>
      <c r="L297" s="161">
        <f>Dane_baza!AU286</f>
        <v>766945</v>
      </c>
      <c r="M297" s="161">
        <f>Dane_baza!AV286</f>
        <v>684597</v>
      </c>
      <c r="N297" s="161">
        <f>Dane_baza!AY286</f>
        <v>15632207</v>
      </c>
      <c r="O297" s="161">
        <f>Dane_baza!AZ286</f>
        <v>523893</v>
      </c>
      <c r="P297" s="161">
        <f>Dane_baza!AW286</f>
        <v>0</v>
      </c>
      <c r="Q297" s="161">
        <f>Dane_baza!AX286</f>
        <v>0</v>
      </c>
      <c r="R297" s="212">
        <f t="shared" si="22"/>
        <v>40528927</v>
      </c>
      <c r="S297" s="212">
        <f>Dane_baza!BU286</f>
        <v>39169738.740000002</v>
      </c>
      <c r="T297" s="212">
        <f>Dane_baza!BV286</f>
        <v>6222659.5</v>
      </c>
      <c r="U297" s="212">
        <f>Dane_baza!BW286</f>
        <v>0</v>
      </c>
      <c r="V297" s="212">
        <f t="shared" si="20"/>
        <v>45392398.240000002</v>
      </c>
      <c r="W297" s="161">
        <f t="shared" si="21"/>
        <v>4863471.2400000021</v>
      </c>
      <c r="AA297" s="36"/>
    </row>
    <row r="298" spans="1:27" ht="14.45" x14ac:dyDescent="0.3">
      <c r="A298" s="197" t="s">
        <v>39</v>
      </c>
      <c r="B298" s="197" t="s">
        <v>141</v>
      </c>
      <c r="C298" s="197" t="s">
        <v>32</v>
      </c>
      <c r="D298" s="197" t="s">
        <v>36</v>
      </c>
      <c r="E298" s="197" t="s">
        <v>31</v>
      </c>
      <c r="F298" s="195" t="s">
        <v>3179</v>
      </c>
      <c r="G298" s="195" t="s">
        <v>320</v>
      </c>
      <c r="H298" s="161">
        <f>Dane_baza!AR287</f>
        <v>1495842</v>
      </c>
      <c r="I298" s="161">
        <f>Dane_baza!AS287</f>
        <v>232597</v>
      </c>
      <c r="J298" s="161">
        <f>Dane_baza!BX287</f>
        <v>156539</v>
      </c>
      <c r="K298" s="161">
        <f>Dane_baza!AT287</f>
        <v>2591665</v>
      </c>
      <c r="L298" s="161">
        <f>Dane_baza!AU287</f>
        <v>0</v>
      </c>
      <c r="M298" s="161">
        <f>Dane_baza!AV287</f>
        <v>1114689</v>
      </c>
      <c r="N298" s="161">
        <f>Dane_baza!AY287</f>
        <v>5941737</v>
      </c>
      <c r="O298" s="161">
        <f>Dane_baza!AZ287</f>
        <v>123269</v>
      </c>
      <c r="P298" s="161">
        <f>Dane_baza!AW287</f>
        <v>0</v>
      </c>
      <c r="Q298" s="161">
        <f>Dane_baza!AX287</f>
        <v>0</v>
      </c>
      <c r="R298" s="212">
        <f t="shared" si="22"/>
        <v>11656338</v>
      </c>
      <c r="S298" s="212">
        <f>Dane_baza!BU287</f>
        <v>5778077.8799999999</v>
      </c>
      <c r="T298" s="212">
        <f>Dane_baza!BV287</f>
        <v>133409.32999999999</v>
      </c>
      <c r="U298" s="212">
        <f>Dane_baza!BW287</f>
        <v>6744850.7899999991</v>
      </c>
      <c r="V298" s="212">
        <f t="shared" si="20"/>
        <v>12656338</v>
      </c>
      <c r="W298" s="161">
        <f t="shared" si="21"/>
        <v>1000000</v>
      </c>
      <c r="AA298" s="36"/>
    </row>
    <row r="299" spans="1:27" ht="14.45" x14ac:dyDescent="0.3">
      <c r="A299" s="197" t="s">
        <v>39</v>
      </c>
      <c r="B299" s="197" t="s">
        <v>141</v>
      </c>
      <c r="C299" s="197" t="s">
        <v>37</v>
      </c>
      <c r="D299" s="197" t="s">
        <v>36</v>
      </c>
      <c r="E299" s="197" t="s">
        <v>31</v>
      </c>
      <c r="F299" s="195" t="s">
        <v>3180</v>
      </c>
      <c r="G299" s="195" t="s">
        <v>321</v>
      </c>
      <c r="H299" s="161">
        <f>Dane_baza!AR288</f>
        <v>2538419</v>
      </c>
      <c r="I299" s="161">
        <f>Dane_baza!AS288</f>
        <v>39099</v>
      </c>
      <c r="J299" s="161">
        <f>Dane_baza!BX288</f>
        <v>203738</v>
      </c>
      <c r="K299" s="161">
        <f>Dane_baza!AT288</f>
        <v>5170870</v>
      </c>
      <c r="L299" s="161">
        <f>Dane_baza!AU288</f>
        <v>64173</v>
      </c>
      <c r="M299" s="161">
        <f>Dane_baza!AV288</f>
        <v>1222676</v>
      </c>
      <c r="N299" s="161">
        <f>Dane_baza!AY288</f>
        <v>4804388</v>
      </c>
      <c r="O299" s="161">
        <f>Dane_baza!AZ288</f>
        <v>111915</v>
      </c>
      <c r="P299" s="161">
        <f>Dane_baza!AW288</f>
        <v>0</v>
      </c>
      <c r="Q299" s="161">
        <f>Dane_baza!AX288</f>
        <v>0</v>
      </c>
      <c r="R299" s="212">
        <f t="shared" si="22"/>
        <v>14155278</v>
      </c>
      <c r="S299" s="212">
        <f>Dane_baza!BU288</f>
        <v>8101504.4900000002</v>
      </c>
      <c r="T299" s="212">
        <f>Dane_baza!BV288</f>
        <v>15848.34</v>
      </c>
      <c r="U299" s="212">
        <f>Dane_baza!BW288</f>
        <v>7037925.1761122691</v>
      </c>
      <c r="V299" s="212">
        <f t="shared" si="20"/>
        <v>15155278.00611227</v>
      </c>
      <c r="W299" s="161">
        <f t="shared" si="21"/>
        <v>1000000.0061122701</v>
      </c>
      <c r="AA299" s="36"/>
    </row>
    <row r="300" spans="1:27" ht="14.45" x14ac:dyDescent="0.3">
      <c r="A300" s="197" t="s">
        <v>39</v>
      </c>
      <c r="B300" s="197" t="s">
        <v>141</v>
      </c>
      <c r="C300" s="197" t="s">
        <v>39</v>
      </c>
      <c r="D300" s="197" t="s">
        <v>36</v>
      </c>
      <c r="E300" s="197" t="s">
        <v>31</v>
      </c>
      <c r="F300" s="195" t="s">
        <v>3181</v>
      </c>
      <c r="G300" s="195" t="s">
        <v>322</v>
      </c>
      <c r="H300" s="161">
        <f>Dane_baza!AR289</f>
        <v>4208487</v>
      </c>
      <c r="I300" s="161">
        <f>Dane_baza!AS289</f>
        <v>94240</v>
      </c>
      <c r="J300" s="161">
        <f>Dane_baza!BX289</f>
        <v>249086</v>
      </c>
      <c r="K300" s="161">
        <f>Dane_baza!AT289</f>
        <v>3443881</v>
      </c>
      <c r="L300" s="161">
        <f>Dane_baza!AU289</f>
        <v>238439</v>
      </c>
      <c r="M300" s="161">
        <f>Dane_baza!AV289</f>
        <v>1342268</v>
      </c>
      <c r="N300" s="161">
        <f>Dane_baza!AY289</f>
        <v>6951692</v>
      </c>
      <c r="O300" s="161">
        <f>Dane_baza!AZ289</f>
        <v>155708</v>
      </c>
      <c r="P300" s="161">
        <f>Dane_baza!AW289</f>
        <v>0</v>
      </c>
      <c r="Q300" s="161">
        <f>Dane_baza!AX289</f>
        <v>0</v>
      </c>
      <c r="R300" s="212">
        <f t="shared" si="22"/>
        <v>16683801</v>
      </c>
      <c r="S300" s="212">
        <f>Dane_baza!BU289</f>
        <v>10688800.140000001</v>
      </c>
      <c r="T300" s="212">
        <f>Dane_baza!BV289</f>
        <v>57246.91</v>
      </c>
      <c r="U300" s="212">
        <f>Dane_baza!BW289</f>
        <v>7437753.9576243106</v>
      </c>
      <c r="V300" s="212">
        <f t="shared" si="20"/>
        <v>18183801.007624313</v>
      </c>
      <c r="W300" s="161">
        <f t="shared" si="21"/>
        <v>1500000.0076243132</v>
      </c>
      <c r="AA300" s="36"/>
    </row>
    <row r="301" spans="1:27" ht="14.45" x14ac:dyDescent="0.3">
      <c r="A301" s="197" t="s">
        <v>39</v>
      </c>
      <c r="B301" s="197" t="s">
        <v>141</v>
      </c>
      <c r="C301" s="197" t="s">
        <v>42</v>
      </c>
      <c r="D301" s="197" t="s">
        <v>36</v>
      </c>
      <c r="E301" s="197" t="s">
        <v>31</v>
      </c>
      <c r="F301" s="195" t="s">
        <v>3182</v>
      </c>
      <c r="G301" s="195" t="s">
        <v>319</v>
      </c>
      <c r="H301" s="161">
        <f>Dane_baza!AR290</f>
        <v>7858618</v>
      </c>
      <c r="I301" s="161">
        <f>Dane_baza!AS290</f>
        <v>53986</v>
      </c>
      <c r="J301" s="161">
        <f>Dane_baza!BX290</f>
        <v>466911</v>
      </c>
      <c r="K301" s="161">
        <f>Dane_baza!AT290</f>
        <v>9094931</v>
      </c>
      <c r="L301" s="161">
        <f>Dane_baza!AU290</f>
        <v>125261</v>
      </c>
      <c r="M301" s="161">
        <f>Dane_baza!AV290</f>
        <v>1091286</v>
      </c>
      <c r="N301" s="161">
        <f>Dane_baza!AY290</f>
        <v>13542325</v>
      </c>
      <c r="O301" s="161">
        <f>Dane_baza!AZ290</f>
        <v>338990</v>
      </c>
      <c r="P301" s="161">
        <f>Dane_baza!AW290</f>
        <v>0</v>
      </c>
      <c r="Q301" s="161">
        <f>Dane_baza!AX290</f>
        <v>0</v>
      </c>
      <c r="R301" s="212">
        <f t="shared" si="22"/>
        <v>32572308</v>
      </c>
      <c r="S301" s="212">
        <f>Dane_baza!BU290</f>
        <v>19537432.359999999</v>
      </c>
      <c r="T301" s="212">
        <f>Dane_baza!BV290</f>
        <v>58346.400000000001</v>
      </c>
      <c r="U301" s="212">
        <f>Dane_baza!BW290</f>
        <v>15476529.009999998</v>
      </c>
      <c r="V301" s="212">
        <f t="shared" si="20"/>
        <v>35072307.769999996</v>
      </c>
      <c r="W301" s="161">
        <f t="shared" si="21"/>
        <v>2499999.7699999958</v>
      </c>
      <c r="AA301" s="36"/>
    </row>
    <row r="302" spans="1:27" ht="14.45" x14ac:dyDescent="0.3">
      <c r="A302" s="197" t="s">
        <v>39</v>
      </c>
      <c r="B302" s="197" t="s">
        <v>147</v>
      </c>
      <c r="C302" s="197" t="s">
        <v>33</v>
      </c>
      <c r="D302" s="197" t="s">
        <v>34</v>
      </c>
      <c r="E302" s="197" t="s">
        <v>31</v>
      </c>
      <c r="F302" s="195" t="s">
        <v>3183</v>
      </c>
      <c r="G302" s="195" t="s">
        <v>323</v>
      </c>
      <c r="H302" s="161">
        <f>Dane_baza!AR291</f>
        <v>4712998</v>
      </c>
      <c r="I302" s="161">
        <f>Dane_baza!AS291</f>
        <v>178714</v>
      </c>
      <c r="J302" s="161">
        <f>Dane_baza!BX291</f>
        <v>173032</v>
      </c>
      <c r="K302" s="161">
        <f>Dane_baza!AT291</f>
        <v>1932899</v>
      </c>
      <c r="L302" s="161">
        <f>Dane_baza!AU291</f>
        <v>0</v>
      </c>
      <c r="M302" s="161">
        <f>Dane_baza!AV291</f>
        <v>849606</v>
      </c>
      <c r="N302" s="161">
        <f>Dane_baza!AY291</f>
        <v>6402947</v>
      </c>
      <c r="O302" s="161">
        <f>Dane_baza!AZ291</f>
        <v>102183</v>
      </c>
      <c r="P302" s="161">
        <f>Dane_baza!AW291</f>
        <v>0</v>
      </c>
      <c r="Q302" s="161">
        <f>Dane_baza!AX291</f>
        <v>0</v>
      </c>
      <c r="R302" s="212">
        <f t="shared" si="22"/>
        <v>14352379</v>
      </c>
      <c r="S302" s="212">
        <f>Dane_baza!BU291</f>
        <v>10424246.74</v>
      </c>
      <c r="T302" s="212">
        <f>Dane_baza!BV291</f>
        <v>421589.94</v>
      </c>
      <c r="U302" s="212">
        <f>Dane_baza!BW291</f>
        <v>4506542.32</v>
      </c>
      <c r="V302" s="212">
        <f t="shared" si="20"/>
        <v>15352379</v>
      </c>
      <c r="W302" s="161">
        <f t="shared" si="21"/>
        <v>1000000</v>
      </c>
      <c r="AA302" s="36"/>
    </row>
    <row r="303" spans="1:27" ht="14.45" x14ac:dyDescent="0.3">
      <c r="A303" s="197" t="s">
        <v>39</v>
      </c>
      <c r="B303" s="197" t="s">
        <v>147</v>
      </c>
      <c r="C303" s="197" t="s">
        <v>32</v>
      </c>
      <c r="D303" s="197" t="s">
        <v>36</v>
      </c>
      <c r="E303" s="197" t="s">
        <v>31</v>
      </c>
      <c r="F303" s="195" t="s">
        <v>3184</v>
      </c>
      <c r="G303" s="195" t="s">
        <v>324</v>
      </c>
      <c r="H303" s="161">
        <f>Dane_baza!AR292</f>
        <v>3221176</v>
      </c>
      <c r="I303" s="161">
        <f>Dane_baza!AS292</f>
        <v>68698</v>
      </c>
      <c r="J303" s="161">
        <f>Dane_baza!BX292</f>
        <v>189721</v>
      </c>
      <c r="K303" s="161">
        <f>Dane_baza!AT292</f>
        <v>3888778</v>
      </c>
      <c r="L303" s="161">
        <f>Dane_baza!AU292</f>
        <v>0</v>
      </c>
      <c r="M303" s="161">
        <f>Dane_baza!AV292</f>
        <v>1311195</v>
      </c>
      <c r="N303" s="161">
        <f>Dane_baza!AY292</f>
        <v>5235505</v>
      </c>
      <c r="O303" s="161">
        <f>Dane_baza!AZ292</f>
        <v>113537</v>
      </c>
      <c r="P303" s="161">
        <f>Dane_baza!AW292</f>
        <v>0</v>
      </c>
      <c r="Q303" s="161">
        <f>Dane_baza!AX292</f>
        <v>0</v>
      </c>
      <c r="R303" s="212">
        <f t="shared" si="22"/>
        <v>14028610</v>
      </c>
      <c r="S303" s="212">
        <f>Dane_baza!BU292</f>
        <v>7477697.04</v>
      </c>
      <c r="T303" s="212">
        <f>Dane_baza!BV292</f>
        <v>97804.51</v>
      </c>
      <c r="U303" s="212">
        <f>Dane_baza!BW292</f>
        <v>7453108.4550000001</v>
      </c>
      <c r="V303" s="212">
        <f t="shared" si="20"/>
        <v>15028610.004999999</v>
      </c>
      <c r="W303" s="161">
        <f t="shared" si="21"/>
        <v>1000000.004999999</v>
      </c>
      <c r="AA303" s="36"/>
    </row>
    <row r="304" spans="1:27" ht="14.45" x14ac:dyDescent="0.3">
      <c r="A304" s="197" t="s">
        <v>39</v>
      </c>
      <c r="B304" s="197" t="s">
        <v>147</v>
      </c>
      <c r="C304" s="197" t="s">
        <v>37</v>
      </c>
      <c r="D304" s="197" t="s">
        <v>36</v>
      </c>
      <c r="E304" s="197" t="s">
        <v>31</v>
      </c>
      <c r="F304" s="195" t="s">
        <v>3185</v>
      </c>
      <c r="G304" s="195" t="s">
        <v>325</v>
      </c>
      <c r="H304" s="161">
        <f>Dane_baza!AR293</f>
        <v>1525984</v>
      </c>
      <c r="I304" s="161">
        <f>Dane_baza!AS293</f>
        <v>20516</v>
      </c>
      <c r="J304" s="161">
        <f>Dane_baza!BX293</f>
        <v>169617</v>
      </c>
      <c r="K304" s="161">
        <f>Dane_baza!AT293</f>
        <v>4862927</v>
      </c>
      <c r="L304" s="161">
        <f>Dane_baza!AU293</f>
        <v>199593</v>
      </c>
      <c r="M304" s="161">
        <f>Dane_baza!AV293</f>
        <v>1021220</v>
      </c>
      <c r="N304" s="161">
        <f>Dane_baza!AY293</f>
        <v>4961879</v>
      </c>
      <c r="O304" s="161">
        <f>Dane_baza!AZ293</f>
        <v>92452</v>
      </c>
      <c r="P304" s="161">
        <f>Dane_baza!AW293</f>
        <v>0</v>
      </c>
      <c r="Q304" s="161">
        <f>Dane_baza!AX293</f>
        <v>0</v>
      </c>
      <c r="R304" s="212">
        <f t="shared" si="22"/>
        <v>12854188</v>
      </c>
      <c r="S304" s="212">
        <f>Dane_baza!BU293</f>
        <v>6119139.9800000004</v>
      </c>
      <c r="T304" s="212">
        <f>Dane_baza!BV293</f>
        <v>0</v>
      </c>
      <c r="U304" s="212">
        <f>Dane_baza!BW293</f>
        <v>7735048.0199999996</v>
      </c>
      <c r="V304" s="212">
        <f t="shared" si="20"/>
        <v>13854188</v>
      </c>
      <c r="W304" s="161">
        <f t="shared" si="21"/>
        <v>1000000</v>
      </c>
      <c r="AA304" s="36"/>
    </row>
    <row r="305" spans="1:27" ht="14.45" x14ac:dyDescent="0.3">
      <c r="A305" s="197" t="s">
        <v>39</v>
      </c>
      <c r="B305" s="197" t="s">
        <v>147</v>
      </c>
      <c r="C305" s="197" t="s">
        <v>39</v>
      </c>
      <c r="D305" s="197" t="s">
        <v>40</v>
      </c>
      <c r="E305" s="197" t="s">
        <v>31</v>
      </c>
      <c r="F305" s="195" t="s">
        <v>3186</v>
      </c>
      <c r="G305" s="195" t="s">
        <v>326</v>
      </c>
      <c r="H305" s="161">
        <f>Dane_baza!AR294</f>
        <v>12628868</v>
      </c>
      <c r="I305" s="161">
        <f>Dane_baza!AS294</f>
        <v>1067015</v>
      </c>
      <c r="J305" s="161">
        <f>Dane_baza!BX294</f>
        <v>494572</v>
      </c>
      <c r="K305" s="161">
        <f>Dane_baza!AT294</f>
        <v>2295811</v>
      </c>
      <c r="L305" s="161">
        <f>Dane_baza!AU294</f>
        <v>0</v>
      </c>
      <c r="M305" s="161">
        <f>Dane_baza!AV294</f>
        <v>950372</v>
      </c>
      <c r="N305" s="161">
        <f>Dane_baza!AY294</f>
        <v>24549686</v>
      </c>
      <c r="O305" s="161">
        <f>Dane_baza!AZ294</f>
        <v>447661</v>
      </c>
      <c r="P305" s="161">
        <f>Dane_baza!AW294</f>
        <v>0</v>
      </c>
      <c r="Q305" s="161">
        <f>Dane_baza!AX294</f>
        <v>0</v>
      </c>
      <c r="R305" s="212">
        <f t="shared" si="22"/>
        <v>42433985</v>
      </c>
      <c r="S305" s="212">
        <f>Dane_baza!BU294</f>
        <v>32669244.66</v>
      </c>
      <c r="T305" s="212">
        <f>Dane_baza!BV294</f>
        <v>1423142.64</v>
      </c>
      <c r="U305" s="212">
        <f>Dane_baza!BW294</f>
        <v>11341597.703510042</v>
      </c>
      <c r="V305" s="212">
        <f t="shared" si="20"/>
        <v>45433985.003510043</v>
      </c>
      <c r="W305" s="161">
        <f t="shared" si="21"/>
        <v>3000000.003510043</v>
      </c>
      <c r="AA305" s="36"/>
    </row>
    <row r="306" spans="1:27" ht="14.45" x14ac:dyDescent="0.3">
      <c r="A306" s="197" t="s">
        <v>39</v>
      </c>
      <c r="B306" s="197" t="s">
        <v>147</v>
      </c>
      <c r="C306" s="197" t="s">
        <v>42</v>
      </c>
      <c r="D306" s="197" t="s">
        <v>36</v>
      </c>
      <c r="E306" s="197" t="s">
        <v>31</v>
      </c>
      <c r="F306" s="195" t="s">
        <v>3187</v>
      </c>
      <c r="G306" s="195" t="s">
        <v>327</v>
      </c>
      <c r="H306" s="161">
        <f>Dane_baza!AR295</f>
        <v>6308182</v>
      </c>
      <c r="I306" s="161">
        <f>Dane_baza!AS295</f>
        <v>55193</v>
      </c>
      <c r="J306" s="161">
        <f>Dane_baza!BX295</f>
        <v>398292</v>
      </c>
      <c r="K306" s="161">
        <f>Dane_baza!AT295</f>
        <v>8527185</v>
      </c>
      <c r="L306" s="161">
        <f>Dane_baza!AU295</f>
        <v>79171</v>
      </c>
      <c r="M306" s="161">
        <f>Dane_baza!AV295</f>
        <v>1075895</v>
      </c>
      <c r="N306" s="161">
        <f>Dane_baza!AY295</f>
        <v>14281507</v>
      </c>
      <c r="O306" s="161">
        <f>Dane_baza!AZ295</f>
        <v>288709</v>
      </c>
      <c r="P306" s="161">
        <f>Dane_baza!AW295</f>
        <v>0</v>
      </c>
      <c r="Q306" s="161">
        <f>Dane_baza!AX295</f>
        <v>0</v>
      </c>
      <c r="R306" s="212">
        <f t="shared" si="22"/>
        <v>31014134</v>
      </c>
      <c r="S306" s="212">
        <f>Dane_baza!BU295</f>
        <v>18273057.239999998</v>
      </c>
      <c r="T306" s="212">
        <f>Dane_baza!BV295</f>
        <v>75208.320000000007</v>
      </c>
      <c r="U306" s="212">
        <f>Dane_baza!BW295</f>
        <v>14665868.4</v>
      </c>
      <c r="V306" s="212">
        <f t="shared" si="20"/>
        <v>33014133.960000001</v>
      </c>
      <c r="W306" s="161">
        <f t="shared" si="21"/>
        <v>1999999.9600000009</v>
      </c>
      <c r="AA306" s="36"/>
    </row>
    <row r="307" spans="1:27" ht="14.45" x14ac:dyDescent="0.3">
      <c r="A307" s="197" t="s">
        <v>39</v>
      </c>
      <c r="B307" s="197" t="s">
        <v>147</v>
      </c>
      <c r="C307" s="197" t="s">
        <v>44</v>
      </c>
      <c r="D307" s="197" t="s">
        <v>40</v>
      </c>
      <c r="E307" s="197" t="s">
        <v>31</v>
      </c>
      <c r="F307" s="195" t="s">
        <v>3188</v>
      </c>
      <c r="G307" s="195" t="s">
        <v>328</v>
      </c>
      <c r="H307" s="161">
        <f>Dane_baza!AR296</f>
        <v>5711811</v>
      </c>
      <c r="I307" s="161">
        <f>Dane_baza!AS296</f>
        <v>481219</v>
      </c>
      <c r="J307" s="161">
        <f>Dane_baza!BX296</f>
        <v>298924</v>
      </c>
      <c r="K307" s="161">
        <f>Dane_baza!AT296</f>
        <v>4337525</v>
      </c>
      <c r="L307" s="161">
        <f>Dane_baza!AU296</f>
        <v>163086</v>
      </c>
      <c r="M307" s="161">
        <f>Dane_baza!AV296</f>
        <v>917038</v>
      </c>
      <c r="N307" s="161">
        <f>Dane_baza!AY296</f>
        <v>8356721</v>
      </c>
      <c r="O307" s="161">
        <f>Dane_baza!AZ296</f>
        <v>186525</v>
      </c>
      <c r="P307" s="161">
        <f>Dane_baza!AW296</f>
        <v>0</v>
      </c>
      <c r="Q307" s="161">
        <f>Dane_baza!AX296</f>
        <v>0</v>
      </c>
      <c r="R307" s="212">
        <f t="shared" si="22"/>
        <v>20452849</v>
      </c>
      <c r="S307" s="212">
        <f>Dane_baza!BU296</f>
        <v>14391752.310000001</v>
      </c>
      <c r="T307" s="212">
        <f>Dane_baza!BV296</f>
        <v>1406223.92</v>
      </c>
      <c r="U307" s="212">
        <f>Dane_baza!BW296</f>
        <v>6154872.5700000012</v>
      </c>
      <c r="V307" s="212">
        <f t="shared" si="20"/>
        <v>21952848.800000001</v>
      </c>
      <c r="W307" s="161">
        <f t="shared" si="21"/>
        <v>1499999.8000000007</v>
      </c>
      <c r="AA307" s="36"/>
    </row>
    <row r="308" spans="1:27" ht="14.45" x14ac:dyDescent="0.3">
      <c r="A308" s="197" t="s">
        <v>39</v>
      </c>
      <c r="B308" s="197" t="s">
        <v>147</v>
      </c>
      <c r="C308" s="197" t="s">
        <v>51</v>
      </c>
      <c r="D308" s="197" t="s">
        <v>36</v>
      </c>
      <c r="E308" s="197" t="s">
        <v>31</v>
      </c>
      <c r="F308" s="195" t="s">
        <v>3189</v>
      </c>
      <c r="G308" s="195" t="s">
        <v>329</v>
      </c>
      <c r="H308" s="161">
        <f>Dane_baza!AR297</f>
        <v>18635535</v>
      </c>
      <c r="I308" s="161">
        <f>Dane_baza!AS297</f>
        <v>123969</v>
      </c>
      <c r="J308" s="161">
        <f>Dane_baza!BX297</f>
        <v>583456</v>
      </c>
      <c r="K308" s="161">
        <f>Dane_baza!AT297</f>
        <v>1125976</v>
      </c>
      <c r="L308" s="161">
        <f>Dane_baza!AU297</f>
        <v>0</v>
      </c>
      <c r="M308" s="161">
        <f>Dane_baza!AV297</f>
        <v>583107</v>
      </c>
      <c r="N308" s="161">
        <f>Dane_baza!AY297</f>
        <v>15285339</v>
      </c>
      <c r="O308" s="161">
        <f>Dane_baza!AZ297</f>
        <v>316282</v>
      </c>
      <c r="P308" s="161">
        <f>Dane_baza!AW297</f>
        <v>0</v>
      </c>
      <c r="Q308" s="161">
        <f>Dane_baza!AX297</f>
        <v>0</v>
      </c>
      <c r="R308" s="212">
        <f t="shared" si="22"/>
        <v>36653664</v>
      </c>
      <c r="S308" s="212">
        <f>Dane_baza!BU297</f>
        <v>35903935</v>
      </c>
      <c r="T308" s="212">
        <f>Dane_baza!BV297</f>
        <v>236863.12</v>
      </c>
      <c r="U308" s="212">
        <f>Dane_baza!BW297</f>
        <v>3512865.8846112564</v>
      </c>
      <c r="V308" s="212">
        <f t="shared" si="20"/>
        <v>39653664.004611254</v>
      </c>
      <c r="W308" s="161">
        <f t="shared" si="21"/>
        <v>3000000.0046112537</v>
      </c>
      <c r="AA308" s="36"/>
    </row>
    <row r="309" spans="1:27" ht="14.45" x14ac:dyDescent="0.3">
      <c r="A309" s="197" t="s">
        <v>39</v>
      </c>
      <c r="B309" s="197" t="s">
        <v>147</v>
      </c>
      <c r="C309" s="197" t="s">
        <v>75</v>
      </c>
      <c r="D309" s="197" t="s">
        <v>40</v>
      </c>
      <c r="E309" s="197" t="s">
        <v>31</v>
      </c>
      <c r="F309" s="195" t="s">
        <v>3190</v>
      </c>
      <c r="G309" s="195" t="s">
        <v>330</v>
      </c>
      <c r="H309" s="161">
        <f>Dane_baza!AR298</f>
        <v>5460890</v>
      </c>
      <c r="I309" s="161">
        <f>Dane_baza!AS298</f>
        <v>48660</v>
      </c>
      <c r="J309" s="161">
        <f>Dane_baza!BX298</f>
        <v>385726</v>
      </c>
      <c r="K309" s="161">
        <f>Dane_baza!AT298</f>
        <v>9477672</v>
      </c>
      <c r="L309" s="161">
        <f>Dane_baza!AU298</f>
        <v>639138</v>
      </c>
      <c r="M309" s="161">
        <f>Dane_baza!AV298</f>
        <v>957197</v>
      </c>
      <c r="N309" s="161">
        <f>Dane_baza!AY298</f>
        <v>11961832</v>
      </c>
      <c r="O309" s="161">
        <f>Dane_baza!AZ298</f>
        <v>128135</v>
      </c>
      <c r="P309" s="161">
        <f>Dane_baza!AW298</f>
        <v>0</v>
      </c>
      <c r="Q309" s="161">
        <f>Dane_baza!AX298</f>
        <v>0</v>
      </c>
      <c r="R309" s="212">
        <f t="shared" si="22"/>
        <v>29059250</v>
      </c>
      <c r="S309" s="212">
        <f>Dane_baza!BU298</f>
        <v>14983999.17</v>
      </c>
      <c r="T309" s="212">
        <f>Dane_baza!BV298</f>
        <v>46062.66</v>
      </c>
      <c r="U309" s="212">
        <f>Dane_baza!BW298</f>
        <v>16029188.183456028</v>
      </c>
      <c r="V309" s="212">
        <f t="shared" si="20"/>
        <v>31059250.013456028</v>
      </c>
      <c r="W309" s="161">
        <f t="shared" si="21"/>
        <v>2000000.013456028</v>
      </c>
      <c r="AA309" s="36"/>
    </row>
    <row r="310" spans="1:27" ht="14.45" x14ac:dyDescent="0.3">
      <c r="A310" s="197" t="s">
        <v>39</v>
      </c>
      <c r="B310" s="197" t="s">
        <v>147</v>
      </c>
      <c r="C310" s="197" t="s">
        <v>77</v>
      </c>
      <c r="D310" s="197" t="s">
        <v>36</v>
      </c>
      <c r="E310" s="197" t="s">
        <v>31</v>
      </c>
      <c r="F310" s="195" t="s">
        <v>3191</v>
      </c>
      <c r="G310" s="195" t="s">
        <v>323</v>
      </c>
      <c r="H310" s="161">
        <f>Dane_baza!AR299</f>
        <v>2653113</v>
      </c>
      <c r="I310" s="161">
        <f>Dane_baza!AS299</f>
        <v>65136</v>
      </c>
      <c r="J310" s="161">
        <f>Dane_baza!BX299</f>
        <v>212327</v>
      </c>
      <c r="K310" s="161">
        <f>Dane_baza!AT299</f>
        <v>5666594</v>
      </c>
      <c r="L310" s="161">
        <f>Dane_baza!AU299</f>
        <v>67969</v>
      </c>
      <c r="M310" s="161">
        <f>Dane_baza!AV299</f>
        <v>783639</v>
      </c>
      <c r="N310" s="161">
        <f>Dane_baza!AY299</f>
        <v>8231468</v>
      </c>
      <c r="O310" s="161">
        <f>Dane_baza!AZ299</f>
        <v>183281</v>
      </c>
      <c r="P310" s="161">
        <f>Dane_baza!AW299</f>
        <v>0</v>
      </c>
      <c r="Q310" s="161">
        <f>Dane_baza!AX299</f>
        <v>0</v>
      </c>
      <c r="R310" s="212">
        <f t="shared" si="22"/>
        <v>17863527</v>
      </c>
      <c r="S310" s="212">
        <f>Dane_baza!BU299</f>
        <v>8377577.7199999997</v>
      </c>
      <c r="T310" s="212">
        <f>Dane_baza!BV299</f>
        <v>105936.5</v>
      </c>
      <c r="U310" s="212">
        <f>Dane_baza!BW299</f>
        <v>10380012.782597784</v>
      </c>
      <c r="V310" s="212">
        <f t="shared" si="20"/>
        <v>18863527.002597783</v>
      </c>
      <c r="W310" s="161">
        <f t="shared" si="21"/>
        <v>1000000.0025977828</v>
      </c>
      <c r="AA310" s="36"/>
    </row>
    <row r="311" spans="1:27" ht="14.45" x14ac:dyDescent="0.3">
      <c r="A311" s="197" t="s">
        <v>39</v>
      </c>
      <c r="B311" s="197" t="s">
        <v>147</v>
      </c>
      <c r="C311" s="197" t="s">
        <v>90</v>
      </c>
      <c r="D311" s="197" t="s">
        <v>36</v>
      </c>
      <c r="E311" s="197" t="s">
        <v>31</v>
      </c>
      <c r="F311" s="195" t="s">
        <v>3192</v>
      </c>
      <c r="G311" s="195" t="s">
        <v>331</v>
      </c>
      <c r="H311" s="161">
        <f>Dane_baza!AR300</f>
        <v>4779816</v>
      </c>
      <c r="I311" s="161">
        <f>Dane_baza!AS300</f>
        <v>76072</v>
      </c>
      <c r="J311" s="161">
        <f>Dane_baza!BX300</f>
        <v>192791</v>
      </c>
      <c r="K311" s="161">
        <f>Dane_baza!AT300</f>
        <v>1105822</v>
      </c>
      <c r="L311" s="161">
        <f>Dane_baza!AU300</f>
        <v>0</v>
      </c>
      <c r="M311" s="161">
        <f>Dane_baza!AV300</f>
        <v>424130</v>
      </c>
      <c r="N311" s="161">
        <f>Dane_baza!AY300</f>
        <v>5857754</v>
      </c>
      <c r="O311" s="161">
        <f>Dane_baza!AZ300</f>
        <v>128135</v>
      </c>
      <c r="P311" s="161">
        <f>Dane_baza!AW300</f>
        <v>0</v>
      </c>
      <c r="Q311" s="161">
        <f>Dane_baza!AX300</f>
        <v>0</v>
      </c>
      <c r="R311" s="212">
        <f t="shared" si="22"/>
        <v>12564520</v>
      </c>
      <c r="S311" s="212">
        <f>Dane_baza!BU300</f>
        <v>13386867.32</v>
      </c>
      <c r="T311" s="212">
        <f>Dane_baza!BV300</f>
        <v>29459.68</v>
      </c>
      <c r="U311" s="212">
        <f>Dane_baza!BW300</f>
        <v>404644.99609999917</v>
      </c>
      <c r="V311" s="212">
        <f t="shared" si="20"/>
        <v>13820971.996099999</v>
      </c>
      <c r="W311" s="161">
        <f t="shared" si="21"/>
        <v>1256451.9960999992</v>
      </c>
      <c r="AA311" s="36"/>
    </row>
    <row r="312" spans="1:27" ht="14.45" x14ac:dyDescent="0.3">
      <c r="A312" s="197" t="s">
        <v>39</v>
      </c>
      <c r="B312" s="197" t="s">
        <v>147</v>
      </c>
      <c r="C312" s="197" t="s">
        <v>92</v>
      </c>
      <c r="D312" s="197" t="s">
        <v>40</v>
      </c>
      <c r="E312" s="197" t="s">
        <v>31</v>
      </c>
      <c r="F312" s="195" t="s">
        <v>3193</v>
      </c>
      <c r="G312" s="195" t="s">
        <v>332</v>
      </c>
      <c r="H312" s="161">
        <f>Dane_baza!AR301</f>
        <v>6926465</v>
      </c>
      <c r="I312" s="161">
        <f>Dane_baza!AS301</f>
        <v>1081893</v>
      </c>
      <c r="J312" s="161">
        <f>Dane_baza!BX301</f>
        <v>364830</v>
      </c>
      <c r="K312" s="161">
        <f>Dane_baza!AT301</f>
        <v>4337996</v>
      </c>
      <c r="L312" s="161">
        <f>Dane_baza!AU301</f>
        <v>0</v>
      </c>
      <c r="M312" s="161">
        <f>Dane_baza!AV301</f>
        <v>1505712</v>
      </c>
      <c r="N312" s="161">
        <f>Dane_baza!AY301</f>
        <v>10925647</v>
      </c>
      <c r="O312" s="161">
        <f>Dane_baza!AZ301</f>
        <v>251404</v>
      </c>
      <c r="P312" s="161">
        <f>Dane_baza!AW301</f>
        <v>0</v>
      </c>
      <c r="Q312" s="161">
        <f>Dane_baza!AX301</f>
        <v>0</v>
      </c>
      <c r="R312" s="212">
        <f t="shared" si="22"/>
        <v>25393947</v>
      </c>
      <c r="S312" s="212">
        <f>Dane_baza!BU301</f>
        <v>16871512.559999999</v>
      </c>
      <c r="T312" s="212">
        <f>Dane_baza!BV301</f>
        <v>1241498.69</v>
      </c>
      <c r="U312" s="212">
        <f>Dane_baza!BW301</f>
        <v>10328209.390000001</v>
      </c>
      <c r="V312" s="212">
        <f t="shared" si="20"/>
        <v>28441220.640000001</v>
      </c>
      <c r="W312" s="161">
        <f t="shared" si="21"/>
        <v>3047273.6400000006</v>
      </c>
      <c r="AA312" s="36"/>
    </row>
    <row r="313" spans="1:27" ht="14.45" x14ac:dyDescent="0.3">
      <c r="A313" s="197" t="s">
        <v>39</v>
      </c>
      <c r="B313" s="197" t="s">
        <v>147</v>
      </c>
      <c r="C313" s="197" t="s">
        <v>93</v>
      </c>
      <c r="D313" s="197" t="s">
        <v>40</v>
      </c>
      <c r="E313" s="197" t="s">
        <v>31</v>
      </c>
      <c r="F313" s="195" t="s">
        <v>3194</v>
      </c>
      <c r="G313" s="195" t="s">
        <v>333</v>
      </c>
      <c r="H313" s="161">
        <f>Dane_baza!AR302</f>
        <v>6632422</v>
      </c>
      <c r="I313" s="161">
        <f>Dane_baza!AS302</f>
        <v>119381</v>
      </c>
      <c r="J313" s="161">
        <f>Dane_baza!BX302</f>
        <v>463268</v>
      </c>
      <c r="K313" s="161">
        <f>Dane_baza!AT302</f>
        <v>10724867</v>
      </c>
      <c r="L313" s="161">
        <f>Dane_baza!AU302</f>
        <v>27312</v>
      </c>
      <c r="M313" s="161">
        <f>Dane_baza!AV302</f>
        <v>937469</v>
      </c>
      <c r="N313" s="161">
        <f>Dane_baza!AY302</f>
        <v>14530978</v>
      </c>
      <c r="O313" s="161">
        <f>Dane_baza!AZ302</f>
        <v>347099</v>
      </c>
      <c r="P313" s="161">
        <f>Dane_baza!AW302</f>
        <v>0</v>
      </c>
      <c r="Q313" s="161">
        <f>Dane_baza!AX302</f>
        <v>0</v>
      </c>
      <c r="R313" s="212">
        <f t="shared" si="22"/>
        <v>33782796</v>
      </c>
      <c r="S313" s="212">
        <f>Dane_baza!BU302</f>
        <v>20603646.440000001</v>
      </c>
      <c r="T313" s="212">
        <f>Dane_baza!BV302</f>
        <v>240102.16</v>
      </c>
      <c r="U313" s="212">
        <f>Dane_baza!BW302</f>
        <v>15439047.39851184</v>
      </c>
      <c r="V313" s="212">
        <f t="shared" si="20"/>
        <v>36282795.998511843</v>
      </c>
      <c r="W313" s="161">
        <f t="shared" si="21"/>
        <v>2499999.9985118434</v>
      </c>
      <c r="AA313" s="36"/>
    </row>
    <row r="314" spans="1:27" ht="14.45" x14ac:dyDescent="0.3">
      <c r="A314" s="197" t="s">
        <v>39</v>
      </c>
      <c r="B314" s="197" t="s">
        <v>147</v>
      </c>
      <c r="C314" s="197" t="s">
        <v>95</v>
      </c>
      <c r="D314" s="197" t="s">
        <v>36</v>
      </c>
      <c r="E314" s="197" t="s">
        <v>31</v>
      </c>
      <c r="F314" s="195" t="s">
        <v>3195</v>
      </c>
      <c r="G314" s="195" t="s">
        <v>334</v>
      </c>
      <c r="H314" s="161">
        <f>Dane_baza!AR303</f>
        <v>11792515</v>
      </c>
      <c r="I314" s="161">
        <f>Dane_baza!AS303</f>
        <v>1009489</v>
      </c>
      <c r="J314" s="161">
        <f>Dane_baza!BX303</f>
        <v>467003</v>
      </c>
      <c r="K314" s="161">
        <f>Dane_baza!AT303</f>
        <v>2826574</v>
      </c>
      <c r="L314" s="161">
        <f>Dane_baza!AU303</f>
        <v>0</v>
      </c>
      <c r="M314" s="161">
        <f>Dane_baza!AV303</f>
        <v>704134</v>
      </c>
      <c r="N314" s="161">
        <f>Dane_baza!AY303</f>
        <v>21213357</v>
      </c>
      <c r="O314" s="161">
        <f>Dane_baza!AZ303</f>
        <v>368185</v>
      </c>
      <c r="P314" s="161">
        <f>Dane_baza!AW303</f>
        <v>0</v>
      </c>
      <c r="Q314" s="161">
        <f>Dane_baza!AX303</f>
        <v>0</v>
      </c>
      <c r="R314" s="212">
        <f t="shared" si="22"/>
        <v>38381257</v>
      </c>
      <c r="S314" s="212">
        <f>Dane_baza!BU303</f>
        <v>23803907.039999999</v>
      </c>
      <c r="T314" s="212">
        <f>Dane_baza!BV303</f>
        <v>794885.14</v>
      </c>
      <c r="U314" s="212">
        <f>Dane_baza!BW303</f>
        <v>15782464.825155675</v>
      </c>
      <c r="V314" s="212">
        <f t="shared" si="20"/>
        <v>40381257.005155675</v>
      </c>
      <c r="W314" s="161">
        <f t="shared" si="21"/>
        <v>2000000.0051556751</v>
      </c>
      <c r="AA314" s="36"/>
    </row>
    <row r="315" spans="1:27" ht="14.45" x14ac:dyDescent="0.3">
      <c r="A315" s="197" t="s">
        <v>39</v>
      </c>
      <c r="B315" s="197" t="s">
        <v>153</v>
      </c>
      <c r="C315" s="197" t="s">
        <v>33</v>
      </c>
      <c r="D315" s="197" t="s">
        <v>40</v>
      </c>
      <c r="E315" s="197" t="s">
        <v>31</v>
      </c>
      <c r="F315" s="195" t="s">
        <v>3196</v>
      </c>
      <c r="G315" s="195" t="s">
        <v>335</v>
      </c>
      <c r="H315" s="161">
        <f>Dane_baza!AR304</f>
        <v>17157583</v>
      </c>
      <c r="I315" s="161">
        <f>Dane_baza!AS304</f>
        <v>2694733</v>
      </c>
      <c r="J315" s="161">
        <f>Dane_baza!BX304</f>
        <v>344317</v>
      </c>
      <c r="K315" s="161">
        <f>Dane_baza!AT304</f>
        <v>180687</v>
      </c>
      <c r="L315" s="161">
        <f>Dane_baza!AU304</f>
        <v>820011</v>
      </c>
      <c r="M315" s="161">
        <f>Dane_baza!AV304</f>
        <v>784169</v>
      </c>
      <c r="N315" s="161">
        <f>Dane_baza!AY304</f>
        <v>26246811</v>
      </c>
      <c r="O315" s="161">
        <f>Dane_baza!AZ304</f>
        <v>595259</v>
      </c>
      <c r="P315" s="161">
        <f>Dane_baza!AW304</f>
        <v>0</v>
      </c>
      <c r="Q315" s="161">
        <f>Dane_baza!AX304</f>
        <v>0</v>
      </c>
      <c r="R315" s="212">
        <f t="shared" si="22"/>
        <v>48823570</v>
      </c>
      <c r="S315" s="212">
        <f>Dane_baza!BU304</f>
        <v>42612701.340000004</v>
      </c>
      <c r="T315" s="212">
        <f>Dane_baza!BV304</f>
        <v>476894.11</v>
      </c>
      <c r="U315" s="212">
        <f>Dane_baza!BW304</f>
        <v>8733974.5565922</v>
      </c>
      <c r="V315" s="212">
        <f t="shared" si="20"/>
        <v>51823570.006592199</v>
      </c>
      <c r="W315" s="161">
        <f t="shared" si="21"/>
        <v>3000000.0065921992</v>
      </c>
      <c r="AA315" s="36"/>
    </row>
    <row r="316" spans="1:27" ht="14.45" x14ac:dyDescent="0.3">
      <c r="A316" s="197" t="s">
        <v>39</v>
      </c>
      <c r="B316" s="197" t="s">
        <v>153</v>
      </c>
      <c r="C316" s="197" t="s">
        <v>32</v>
      </c>
      <c r="D316" s="197" t="s">
        <v>36</v>
      </c>
      <c r="E316" s="197" t="s">
        <v>31</v>
      </c>
      <c r="F316" s="195" t="s">
        <v>3197</v>
      </c>
      <c r="G316" s="195" t="s">
        <v>336</v>
      </c>
      <c r="H316" s="161">
        <f>Dane_baza!AR305</f>
        <v>4700282</v>
      </c>
      <c r="I316" s="161">
        <f>Dane_baza!AS305</f>
        <v>20600</v>
      </c>
      <c r="J316" s="161">
        <f>Dane_baza!BX305</f>
        <v>275149</v>
      </c>
      <c r="K316" s="161">
        <f>Dane_baza!AT305</f>
        <v>4184382</v>
      </c>
      <c r="L316" s="161">
        <f>Dane_baza!AU305</f>
        <v>10254</v>
      </c>
      <c r="M316" s="161">
        <f>Dane_baza!AV305</f>
        <v>711007</v>
      </c>
      <c r="N316" s="161">
        <f>Dane_baza!AY305</f>
        <v>7894336</v>
      </c>
      <c r="O316" s="161">
        <f>Dane_baza!AZ305</f>
        <v>197879</v>
      </c>
      <c r="P316" s="161">
        <f>Dane_baza!AW305</f>
        <v>0</v>
      </c>
      <c r="Q316" s="161">
        <f>Dane_baza!AX305</f>
        <v>0</v>
      </c>
      <c r="R316" s="212">
        <f t="shared" si="22"/>
        <v>17993889</v>
      </c>
      <c r="S316" s="212">
        <f>Dane_baza!BU305</f>
        <v>12904041.43</v>
      </c>
      <c r="T316" s="212">
        <f>Dane_baza!BV305</f>
        <v>43749.120000000003</v>
      </c>
      <c r="U316" s="212">
        <f>Dane_baza!BW305</f>
        <v>6546098.1599999992</v>
      </c>
      <c r="V316" s="212">
        <f t="shared" si="20"/>
        <v>19493888.709999997</v>
      </c>
      <c r="W316" s="161">
        <f t="shared" si="21"/>
        <v>1499999.7099999972</v>
      </c>
      <c r="AA316" s="36"/>
    </row>
    <row r="317" spans="1:27" ht="14.45" x14ac:dyDescent="0.3">
      <c r="A317" s="197" t="s">
        <v>39</v>
      </c>
      <c r="B317" s="197" t="s">
        <v>153</v>
      </c>
      <c r="C317" s="197" t="s">
        <v>37</v>
      </c>
      <c r="D317" s="197" t="s">
        <v>40</v>
      </c>
      <c r="E317" s="197" t="s">
        <v>31</v>
      </c>
      <c r="F317" s="195" t="s">
        <v>3198</v>
      </c>
      <c r="G317" s="195" t="s">
        <v>337</v>
      </c>
      <c r="H317" s="161">
        <f>Dane_baza!AR306</f>
        <v>6641122</v>
      </c>
      <c r="I317" s="161">
        <f>Dane_baza!AS306</f>
        <v>432102</v>
      </c>
      <c r="J317" s="161">
        <f>Dane_baza!BX306</f>
        <v>448598</v>
      </c>
      <c r="K317" s="161">
        <f>Dane_baza!AT306</f>
        <v>9429430</v>
      </c>
      <c r="L317" s="161">
        <f>Dane_baza!AU306</f>
        <v>284189</v>
      </c>
      <c r="M317" s="161">
        <f>Dane_baza!AV306</f>
        <v>539451</v>
      </c>
      <c r="N317" s="161">
        <f>Dane_baza!AY306</f>
        <v>17619381</v>
      </c>
      <c r="O317" s="161">
        <f>Dane_baza!AZ306</f>
        <v>342234</v>
      </c>
      <c r="P317" s="161">
        <f>Dane_baza!AW306</f>
        <v>0</v>
      </c>
      <c r="Q317" s="161">
        <f>Dane_baza!AX306</f>
        <v>0</v>
      </c>
      <c r="R317" s="212">
        <f t="shared" si="22"/>
        <v>35736507</v>
      </c>
      <c r="S317" s="212">
        <f>Dane_baza!BU306</f>
        <v>20449472.559999999</v>
      </c>
      <c r="T317" s="212">
        <f>Dane_baza!BV306</f>
        <v>611775.06000000006</v>
      </c>
      <c r="U317" s="212">
        <f>Dane_baza!BW306</f>
        <v>17175259.384057052</v>
      </c>
      <c r="V317" s="212">
        <f t="shared" si="20"/>
        <v>38236507.00405705</v>
      </c>
      <c r="W317" s="161">
        <f t="shared" si="21"/>
        <v>2500000.0040570498</v>
      </c>
      <c r="AA317" s="36"/>
    </row>
    <row r="318" spans="1:27" ht="14.45" x14ac:dyDescent="0.3">
      <c r="A318" s="197" t="s">
        <v>39</v>
      </c>
      <c r="B318" s="197" t="s">
        <v>153</v>
      </c>
      <c r="C318" s="197" t="s">
        <v>39</v>
      </c>
      <c r="D318" s="197" t="s">
        <v>40</v>
      </c>
      <c r="E318" s="197" t="s">
        <v>31</v>
      </c>
      <c r="F318" s="195" t="s">
        <v>3199</v>
      </c>
      <c r="G318" s="195" t="s">
        <v>338</v>
      </c>
      <c r="H318" s="161">
        <f>Dane_baza!AR307</f>
        <v>10775497</v>
      </c>
      <c r="I318" s="161">
        <f>Dane_baza!AS307</f>
        <v>3275993</v>
      </c>
      <c r="J318" s="161">
        <f>Dane_baza!BX307</f>
        <v>576054</v>
      </c>
      <c r="K318" s="161">
        <f>Dane_baza!AT307</f>
        <v>9043429</v>
      </c>
      <c r="L318" s="161">
        <f>Dane_baza!AU307</f>
        <v>200632</v>
      </c>
      <c r="M318" s="161">
        <f>Dane_baza!AV307</f>
        <v>536440</v>
      </c>
      <c r="N318" s="161">
        <f>Dane_baza!AY307</f>
        <v>17364457</v>
      </c>
      <c r="O318" s="161">
        <f>Dane_baza!AZ307</f>
        <v>347099</v>
      </c>
      <c r="P318" s="161">
        <f>Dane_baza!AW307</f>
        <v>0</v>
      </c>
      <c r="Q318" s="161">
        <f>Dane_baza!AX307</f>
        <v>0</v>
      </c>
      <c r="R318" s="212">
        <f t="shared" si="22"/>
        <v>42119601</v>
      </c>
      <c r="S318" s="212">
        <f>Dane_baza!BU307</f>
        <v>28140039.219999999</v>
      </c>
      <c r="T318" s="212">
        <f>Dane_baza!BV307</f>
        <v>288332.7</v>
      </c>
      <c r="U318" s="212">
        <f>Dane_baza!BW307</f>
        <v>16691229.069333723</v>
      </c>
      <c r="V318" s="212">
        <f t="shared" si="20"/>
        <v>45119600.989333719</v>
      </c>
      <c r="W318" s="161">
        <f t="shared" si="21"/>
        <v>2999999.989333719</v>
      </c>
      <c r="AA318" s="36"/>
    </row>
    <row r="319" spans="1:27" ht="14.45" x14ac:dyDescent="0.3">
      <c r="A319" s="197" t="s">
        <v>39</v>
      </c>
      <c r="B319" s="197" t="s">
        <v>153</v>
      </c>
      <c r="C319" s="197" t="s">
        <v>42</v>
      </c>
      <c r="D319" s="197" t="s">
        <v>36</v>
      </c>
      <c r="E319" s="197" t="s">
        <v>31</v>
      </c>
      <c r="F319" s="195" t="s">
        <v>3200</v>
      </c>
      <c r="G319" s="195" t="s">
        <v>287</v>
      </c>
      <c r="H319" s="161">
        <f>Dane_baza!AR308</f>
        <v>5258035</v>
      </c>
      <c r="I319" s="161">
        <f>Dane_baza!AS308</f>
        <v>100574</v>
      </c>
      <c r="J319" s="161">
        <f>Dane_baza!BX308</f>
        <v>365575</v>
      </c>
      <c r="K319" s="161">
        <f>Dane_baza!AT308</f>
        <v>8649228</v>
      </c>
      <c r="L319" s="161">
        <f>Dane_baza!AU308</f>
        <v>117625</v>
      </c>
      <c r="M319" s="161">
        <f>Dane_baza!AV308</f>
        <v>1036088</v>
      </c>
      <c r="N319" s="161">
        <f>Dane_baza!AY308</f>
        <v>13478795</v>
      </c>
      <c r="O319" s="161">
        <f>Dane_baza!AZ308</f>
        <v>275733</v>
      </c>
      <c r="P319" s="161">
        <f>Dane_baza!AW308</f>
        <v>0</v>
      </c>
      <c r="Q319" s="161">
        <f>Dane_baza!AX308</f>
        <v>0</v>
      </c>
      <c r="R319" s="212">
        <f t="shared" si="22"/>
        <v>29281653</v>
      </c>
      <c r="S319" s="212">
        <f>Dane_baza!BU308</f>
        <v>15598826.02</v>
      </c>
      <c r="T319" s="212">
        <f>Dane_baza!BV308</f>
        <v>171229.5</v>
      </c>
      <c r="U319" s="212">
        <f>Dane_baza!BW308</f>
        <v>15511597.470532753</v>
      </c>
      <c r="V319" s="212">
        <f t="shared" si="20"/>
        <v>31281652.990532752</v>
      </c>
      <c r="W319" s="161">
        <f t="shared" si="21"/>
        <v>1999999.9905327521</v>
      </c>
      <c r="AA319" s="36"/>
    </row>
    <row r="320" spans="1:27" ht="14.45" x14ac:dyDescent="0.3">
      <c r="A320" s="197" t="s">
        <v>39</v>
      </c>
      <c r="B320" s="197" t="s">
        <v>153</v>
      </c>
      <c r="C320" s="197" t="s">
        <v>44</v>
      </c>
      <c r="D320" s="197" t="s">
        <v>40</v>
      </c>
      <c r="E320" s="197" t="s">
        <v>31</v>
      </c>
      <c r="F320" s="195" t="s">
        <v>3201</v>
      </c>
      <c r="G320" s="195" t="s">
        <v>339</v>
      </c>
      <c r="H320" s="161">
        <f>Dane_baza!AR309</f>
        <v>24595371</v>
      </c>
      <c r="I320" s="161">
        <f>Dane_baza!AS309</f>
        <v>1492899</v>
      </c>
      <c r="J320" s="161">
        <f>Dane_baza!BX309</f>
        <v>1187622</v>
      </c>
      <c r="K320" s="161">
        <f>Dane_baza!AT309</f>
        <v>14621636</v>
      </c>
      <c r="L320" s="161">
        <f>Dane_baza!AU309</f>
        <v>533830</v>
      </c>
      <c r="M320" s="161">
        <f>Dane_baza!AV309</f>
        <v>931304</v>
      </c>
      <c r="N320" s="161">
        <f>Dane_baza!AY309</f>
        <v>33461282</v>
      </c>
      <c r="O320" s="161">
        <f>Dane_baza!AZ309</f>
        <v>1088335</v>
      </c>
      <c r="P320" s="161">
        <f>Dane_baza!AW309</f>
        <v>0</v>
      </c>
      <c r="Q320" s="161">
        <f>Dane_baza!AX309</f>
        <v>0</v>
      </c>
      <c r="R320" s="212">
        <f t="shared" si="22"/>
        <v>77912279</v>
      </c>
      <c r="S320" s="212">
        <f>Dane_baza!BU309</f>
        <v>66160264.109999999</v>
      </c>
      <c r="T320" s="212">
        <f>Dane_baza!BV309</f>
        <v>1548037.36</v>
      </c>
      <c r="U320" s="212">
        <f>Dane_baza!BW309</f>
        <v>13703977.525509793</v>
      </c>
      <c r="V320" s="212">
        <f t="shared" si="20"/>
        <v>81412278.995509788</v>
      </c>
      <c r="W320" s="161">
        <f t="shared" si="21"/>
        <v>3499999.9955097884</v>
      </c>
      <c r="AA320" s="36"/>
    </row>
    <row r="321" spans="1:27" ht="14.45" x14ac:dyDescent="0.3">
      <c r="A321" s="197" t="s">
        <v>44</v>
      </c>
      <c r="B321" s="197" t="s">
        <v>33</v>
      </c>
      <c r="C321" s="197" t="s">
        <v>33</v>
      </c>
      <c r="D321" s="197" t="s">
        <v>34</v>
      </c>
      <c r="E321" s="197" t="s">
        <v>31</v>
      </c>
      <c r="F321" s="195" t="s">
        <v>3202</v>
      </c>
      <c r="G321" s="195" t="s">
        <v>340</v>
      </c>
      <c r="H321" s="161">
        <f>Dane_baza!AR310</f>
        <v>21089760</v>
      </c>
      <c r="I321" s="161">
        <f>Dane_baza!AS310</f>
        <v>1804870</v>
      </c>
      <c r="J321" s="161">
        <f>Dane_baza!BX310</f>
        <v>788652</v>
      </c>
      <c r="K321" s="161">
        <f>Dane_baza!AT310</f>
        <v>3789855</v>
      </c>
      <c r="L321" s="161">
        <f>Dane_baza!AU310</f>
        <v>61556</v>
      </c>
      <c r="M321" s="161">
        <f>Dane_baza!AV310</f>
        <v>1097918</v>
      </c>
      <c r="N321" s="161">
        <f>Dane_baza!AY310</f>
        <v>26303695</v>
      </c>
      <c r="O321" s="161">
        <f>Dane_baza!AZ310</f>
        <v>853151</v>
      </c>
      <c r="P321" s="161">
        <f>Dane_baza!AW310</f>
        <v>0</v>
      </c>
      <c r="Q321" s="161">
        <f>Dane_baza!AX310</f>
        <v>0</v>
      </c>
      <c r="R321" s="212">
        <f t="shared" si="22"/>
        <v>55789457</v>
      </c>
      <c r="S321" s="212">
        <f>Dane_baza!BU310</f>
        <v>52736515.609999999</v>
      </c>
      <c r="T321" s="212">
        <f>Dane_baza!BV310</f>
        <v>1677730.3</v>
      </c>
      <c r="U321" s="212">
        <f>Dane_baza!BW310</f>
        <v>4875211.0884640012</v>
      </c>
      <c r="V321" s="212">
        <f t="shared" si="20"/>
        <v>59289456.998463996</v>
      </c>
      <c r="W321" s="161">
        <f t="shared" si="21"/>
        <v>3499999.9984639958</v>
      </c>
      <c r="AA321" s="36"/>
    </row>
    <row r="322" spans="1:27" ht="14.45" x14ac:dyDescent="0.3">
      <c r="A322" s="197" t="s">
        <v>44</v>
      </c>
      <c r="B322" s="197" t="s">
        <v>33</v>
      </c>
      <c r="C322" s="197" t="s">
        <v>32</v>
      </c>
      <c r="D322" s="197" t="s">
        <v>34</v>
      </c>
      <c r="E322" s="197" t="s">
        <v>31</v>
      </c>
      <c r="F322" s="195" t="s">
        <v>3203</v>
      </c>
      <c r="G322" s="195" t="s">
        <v>341</v>
      </c>
      <c r="H322" s="161">
        <f>Dane_baza!AR311</f>
        <v>6711521</v>
      </c>
      <c r="I322" s="161">
        <f>Dane_baza!AS311</f>
        <v>914511</v>
      </c>
      <c r="J322" s="161">
        <f>Dane_baza!BX311</f>
        <v>260859</v>
      </c>
      <c r="K322" s="161">
        <f>Dane_baza!AT311</f>
        <v>1942322</v>
      </c>
      <c r="L322" s="161">
        <f>Dane_baza!AU311</f>
        <v>124338</v>
      </c>
      <c r="M322" s="161">
        <f>Dane_baza!AV311</f>
        <v>620907</v>
      </c>
      <c r="N322" s="161">
        <f>Dane_baza!AY311</f>
        <v>5708520</v>
      </c>
      <c r="O322" s="161">
        <f>Dane_baza!AZ311</f>
        <v>215721</v>
      </c>
      <c r="P322" s="161">
        <f>Dane_baza!AW311</f>
        <v>0</v>
      </c>
      <c r="Q322" s="161">
        <f>Dane_baza!AX311</f>
        <v>0</v>
      </c>
      <c r="R322" s="212">
        <f t="shared" si="22"/>
        <v>16498699</v>
      </c>
      <c r="S322" s="212">
        <f>Dane_baza!BU311</f>
        <v>17576518.66</v>
      </c>
      <c r="T322" s="212">
        <f>Dane_baza!BV311</f>
        <v>902024.22</v>
      </c>
      <c r="U322" s="212">
        <f>Dane_baza!BW311</f>
        <v>0</v>
      </c>
      <c r="V322" s="212">
        <f t="shared" si="20"/>
        <v>18478542.879999999</v>
      </c>
      <c r="W322" s="161">
        <f t="shared" si="21"/>
        <v>1979843.879999999</v>
      </c>
      <c r="AA322" s="36"/>
    </row>
    <row r="323" spans="1:27" ht="14.45" x14ac:dyDescent="0.3">
      <c r="A323" s="197" t="s">
        <v>44</v>
      </c>
      <c r="B323" s="197" t="s">
        <v>33</v>
      </c>
      <c r="C323" s="197" t="s">
        <v>37</v>
      </c>
      <c r="D323" s="197" t="s">
        <v>36</v>
      </c>
      <c r="E323" s="197" t="s">
        <v>31</v>
      </c>
      <c r="F323" s="195" t="s">
        <v>3204</v>
      </c>
      <c r="G323" s="195" t="s">
        <v>342</v>
      </c>
      <c r="H323" s="161">
        <f>Dane_baza!AR312</f>
        <v>17393213</v>
      </c>
      <c r="I323" s="161">
        <f>Dane_baza!AS312</f>
        <v>748549</v>
      </c>
      <c r="J323" s="161">
        <f>Dane_baza!BX312</f>
        <v>855004</v>
      </c>
      <c r="K323" s="161">
        <f>Dane_baza!AT312</f>
        <v>14948918</v>
      </c>
      <c r="L323" s="161">
        <f>Dane_baza!AU312</f>
        <v>0</v>
      </c>
      <c r="M323" s="161">
        <f>Dane_baza!AV312</f>
        <v>780475</v>
      </c>
      <c r="N323" s="161">
        <f>Dane_baza!AY312</f>
        <v>23199744</v>
      </c>
      <c r="O323" s="161">
        <f>Dane_baza!AZ312</f>
        <v>577418</v>
      </c>
      <c r="P323" s="161">
        <f>Dane_baza!AW312</f>
        <v>0</v>
      </c>
      <c r="Q323" s="161">
        <f>Dane_baza!AX312</f>
        <v>0</v>
      </c>
      <c r="R323" s="212">
        <f t="shared" si="22"/>
        <v>58503321</v>
      </c>
      <c r="S323" s="212">
        <f>Dane_baza!BU312</f>
        <v>42529226.030000001</v>
      </c>
      <c r="T323" s="212">
        <f>Dane_baza!BV312</f>
        <v>1003429.98</v>
      </c>
      <c r="U323" s="212">
        <f>Dane_baza!BW312</f>
        <v>18470664.980017904</v>
      </c>
      <c r="V323" s="212">
        <f t="shared" si="20"/>
        <v>62003320.990017906</v>
      </c>
      <c r="W323" s="161">
        <f t="shared" si="21"/>
        <v>3499999.9900179058</v>
      </c>
      <c r="AA323" s="36"/>
    </row>
    <row r="324" spans="1:27" ht="14.45" x14ac:dyDescent="0.3">
      <c r="A324" s="197" t="s">
        <v>44</v>
      </c>
      <c r="B324" s="197" t="s">
        <v>33</v>
      </c>
      <c r="C324" s="197" t="s">
        <v>39</v>
      </c>
      <c r="D324" s="197" t="s">
        <v>36</v>
      </c>
      <c r="E324" s="197" t="s">
        <v>31</v>
      </c>
      <c r="F324" s="195" t="s">
        <v>3205</v>
      </c>
      <c r="G324" s="195" t="s">
        <v>343</v>
      </c>
      <c r="H324" s="161">
        <f>Dane_baza!AR313</f>
        <v>3747351</v>
      </c>
      <c r="I324" s="161">
        <f>Dane_baza!AS313</f>
        <v>55371</v>
      </c>
      <c r="J324" s="161">
        <f>Dane_baza!BX313</f>
        <v>288058</v>
      </c>
      <c r="K324" s="161">
        <f>Dane_baza!AT313</f>
        <v>8197307</v>
      </c>
      <c r="L324" s="161">
        <f>Dane_baza!AU313</f>
        <v>0</v>
      </c>
      <c r="M324" s="161">
        <f>Dane_baza!AV313</f>
        <v>930165</v>
      </c>
      <c r="N324" s="161">
        <f>Dane_baza!AY313</f>
        <v>10173207</v>
      </c>
      <c r="O324" s="161">
        <f>Dane_baza!AZ313</f>
        <v>205989</v>
      </c>
      <c r="P324" s="161">
        <f>Dane_baza!AW313</f>
        <v>0</v>
      </c>
      <c r="Q324" s="161">
        <f>Dane_baza!AX313</f>
        <v>0</v>
      </c>
      <c r="R324" s="212">
        <f t="shared" si="22"/>
        <v>23597448</v>
      </c>
      <c r="S324" s="212">
        <f>Dane_baza!BU313</f>
        <v>9688473.6999999993</v>
      </c>
      <c r="T324" s="212">
        <f>Dane_baza!BV313</f>
        <v>117103.81</v>
      </c>
      <c r="U324" s="212">
        <f>Dane_baza!BW313</f>
        <v>15291870.109999999</v>
      </c>
      <c r="V324" s="212">
        <f t="shared" si="20"/>
        <v>25097447.619999997</v>
      </c>
      <c r="W324" s="161">
        <f t="shared" si="21"/>
        <v>1499999.6199999973</v>
      </c>
      <c r="AA324" s="36"/>
    </row>
    <row r="325" spans="1:27" ht="14.45" x14ac:dyDescent="0.3">
      <c r="A325" s="197" t="s">
        <v>44</v>
      </c>
      <c r="B325" s="197" t="s">
        <v>33</v>
      </c>
      <c r="C325" s="197" t="s">
        <v>42</v>
      </c>
      <c r="D325" s="197" t="s">
        <v>36</v>
      </c>
      <c r="E325" s="197" t="s">
        <v>31</v>
      </c>
      <c r="F325" s="195" t="s">
        <v>3206</v>
      </c>
      <c r="G325" s="195" t="s">
        <v>344</v>
      </c>
      <c r="H325" s="161">
        <f>Dane_baza!AR314</f>
        <v>3115722</v>
      </c>
      <c r="I325" s="161">
        <f>Dane_baza!AS314</f>
        <v>118287</v>
      </c>
      <c r="J325" s="161">
        <f>Dane_baza!BX314</f>
        <v>264202</v>
      </c>
      <c r="K325" s="161">
        <f>Dane_baza!AT314</f>
        <v>6064025</v>
      </c>
      <c r="L325" s="161">
        <f>Dane_baza!AU314</f>
        <v>154414</v>
      </c>
      <c r="M325" s="161">
        <f>Dane_baza!AV314</f>
        <v>885634</v>
      </c>
      <c r="N325" s="161">
        <f>Dane_baza!AY314</f>
        <v>7478761</v>
      </c>
      <c r="O325" s="161">
        <f>Dane_baza!AZ314</f>
        <v>178416</v>
      </c>
      <c r="P325" s="161">
        <f>Dane_baza!AW314</f>
        <v>0</v>
      </c>
      <c r="Q325" s="161">
        <f>Dane_baza!AX314</f>
        <v>0</v>
      </c>
      <c r="R325" s="212">
        <f t="shared" si="22"/>
        <v>18259461</v>
      </c>
      <c r="S325" s="212">
        <f>Dane_baza!BU314</f>
        <v>10536750.27</v>
      </c>
      <c r="T325" s="212">
        <f>Dane_baza!BV314</f>
        <v>112653.79</v>
      </c>
      <c r="U325" s="212">
        <f>Dane_baza!BW314</f>
        <v>9110056.4900000002</v>
      </c>
      <c r="V325" s="212">
        <f t="shared" si="20"/>
        <v>19759460.549999997</v>
      </c>
      <c r="W325" s="161">
        <f t="shared" si="21"/>
        <v>1499999.549999997</v>
      </c>
      <c r="AA325" s="36"/>
    </row>
    <row r="326" spans="1:27" ht="14.45" x14ac:dyDescent="0.3">
      <c r="A326" s="197" t="s">
        <v>44</v>
      </c>
      <c r="B326" s="197" t="s">
        <v>33</v>
      </c>
      <c r="C326" s="197" t="s">
        <v>44</v>
      </c>
      <c r="D326" s="197" t="s">
        <v>36</v>
      </c>
      <c r="E326" s="197" t="s">
        <v>31</v>
      </c>
      <c r="F326" s="195" t="s">
        <v>3207</v>
      </c>
      <c r="G326" s="195" t="s">
        <v>345</v>
      </c>
      <c r="H326" s="161">
        <f>Dane_baza!AR315</f>
        <v>2092191</v>
      </c>
      <c r="I326" s="161">
        <f>Dane_baza!AS315</f>
        <v>44348</v>
      </c>
      <c r="J326" s="161">
        <f>Dane_baza!BX315</f>
        <v>181672</v>
      </c>
      <c r="K326" s="161">
        <f>Dane_baza!AT315</f>
        <v>5491558</v>
      </c>
      <c r="L326" s="161">
        <f>Dane_baza!AU315</f>
        <v>100502</v>
      </c>
      <c r="M326" s="161">
        <f>Dane_baza!AV315</f>
        <v>1068855</v>
      </c>
      <c r="N326" s="161">
        <f>Dane_baza!AY315</f>
        <v>3796027</v>
      </c>
      <c r="O326" s="161">
        <f>Dane_baza!AZ315</f>
        <v>108671</v>
      </c>
      <c r="P326" s="161">
        <f>Dane_baza!AW315</f>
        <v>0</v>
      </c>
      <c r="Q326" s="161">
        <f>Dane_baza!AX315</f>
        <v>0</v>
      </c>
      <c r="R326" s="212">
        <f t="shared" si="22"/>
        <v>12883824</v>
      </c>
      <c r="S326" s="212">
        <f>Dane_baza!BU315</f>
        <v>7452630.9100000001</v>
      </c>
      <c r="T326" s="212">
        <f>Dane_baza!BV315</f>
        <v>76362.460000000006</v>
      </c>
      <c r="U326" s="212">
        <f>Dane_baza!BW315</f>
        <v>6354830.6300000008</v>
      </c>
      <c r="V326" s="212">
        <f t="shared" si="20"/>
        <v>13883824</v>
      </c>
      <c r="W326" s="161">
        <f t="shared" si="21"/>
        <v>1000000</v>
      </c>
      <c r="AA326" s="36"/>
    </row>
    <row r="327" spans="1:27" ht="14.45" x14ac:dyDescent="0.3">
      <c r="A327" s="197" t="s">
        <v>44</v>
      </c>
      <c r="B327" s="197" t="s">
        <v>33</v>
      </c>
      <c r="C327" s="197" t="s">
        <v>51</v>
      </c>
      <c r="D327" s="197" t="s">
        <v>36</v>
      </c>
      <c r="E327" s="197" t="s">
        <v>31</v>
      </c>
      <c r="F327" s="195" t="s">
        <v>3208</v>
      </c>
      <c r="G327" s="195" t="s">
        <v>346</v>
      </c>
      <c r="H327" s="161">
        <f>Dane_baza!AR316</f>
        <v>2718380</v>
      </c>
      <c r="I327" s="161">
        <f>Dane_baza!AS316</f>
        <v>297937</v>
      </c>
      <c r="J327" s="161">
        <f>Dane_baza!BX316</f>
        <v>202802</v>
      </c>
      <c r="K327" s="161">
        <f>Dane_baza!AT316</f>
        <v>5327222</v>
      </c>
      <c r="L327" s="161">
        <f>Dane_baza!AU316</f>
        <v>169344</v>
      </c>
      <c r="M327" s="161">
        <f>Dane_baza!AV316</f>
        <v>898143</v>
      </c>
      <c r="N327" s="161">
        <f>Dane_baza!AY316</f>
        <v>7162406</v>
      </c>
      <c r="O327" s="161">
        <f>Dane_baza!AZ316</f>
        <v>150842</v>
      </c>
      <c r="P327" s="161">
        <f>Dane_baza!AW316</f>
        <v>0</v>
      </c>
      <c r="Q327" s="161">
        <f>Dane_baza!AX316</f>
        <v>0</v>
      </c>
      <c r="R327" s="212">
        <f t="shared" si="22"/>
        <v>16927076</v>
      </c>
      <c r="S327" s="212">
        <f>Dane_baza!BU316</f>
        <v>8160892.7400000002</v>
      </c>
      <c r="T327" s="212">
        <f>Dane_baza!BV316</f>
        <v>466942.46</v>
      </c>
      <c r="U327" s="212">
        <f>Dane_baza!BW316</f>
        <v>9299240.6899999976</v>
      </c>
      <c r="V327" s="212">
        <f t="shared" si="20"/>
        <v>17927075.890000001</v>
      </c>
      <c r="W327" s="161">
        <f t="shared" si="21"/>
        <v>999999.8900000006</v>
      </c>
      <c r="AA327" s="36"/>
    </row>
    <row r="328" spans="1:27" ht="14.45" x14ac:dyDescent="0.3">
      <c r="A328" s="197" t="s">
        <v>44</v>
      </c>
      <c r="B328" s="197" t="s">
        <v>33</v>
      </c>
      <c r="C328" s="197" t="s">
        <v>75</v>
      </c>
      <c r="D328" s="197" t="s">
        <v>36</v>
      </c>
      <c r="E328" s="197" t="s">
        <v>31</v>
      </c>
      <c r="F328" s="195" t="s">
        <v>3209</v>
      </c>
      <c r="G328" s="195" t="s">
        <v>347</v>
      </c>
      <c r="H328" s="161">
        <f>Dane_baza!AR317</f>
        <v>2905817</v>
      </c>
      <c r="I328" s="161">
        <f>Dane_baza!AS317</f>
        <v>16041</v>
      </c>
      <c r="J328" s="161">
        <f>Dane_baza!BX317</f>
        <v>220867</v>
      </c>
      <c r="K328" s="161">
        <f>Dane_baza!AT317</f>
        <v>6787515</v>
      </c>
      <c r="L328" s="161">
        <f>Dane_baza!AU317</f>
        <v>314244</v>
      </c>
      <c r="M328" s="161">
        <f>Dane_baza!AV317</f>
        <v>732919</v>
      </c>
      <c r="N328" s="161">
        <f>Dane_baza!AY317</f>
        <v>5400090</v>
      </c>
      <c r="O328" s="161">
        <f>Dane_baza!AZ317</f>
        <v>170306</v>
      </c>
      <c r="P328" s="161">
        <f>Dane_baza!AW317</f>
        <v>0</v>
      </c>
      <c r="Q328" s="161">
        <f>Dane_baza!AX317</f>
        <v>0</v>
      </c>
      <c r="R328" s="212">
        <f t="shared" si="22"/>
        <v>16547799</v>
      </c>
      <c r="S328" s="212">
        <f>Dane_baza!BU317</f>
        <v>10557428.4</v>
      </c>
      <c r="T328" s="212">
        <f>Dane_baza!BV317</f>
        <v>11549.1</v>
      </c>
      <c r="U328" s="212">
        <f>Dane_baza!BW317</f>
        <v>7478821.3599999994</v>
      </c>
      <c r="V328" s="212">
        <f t="shared" si="20"/>
        <v>18047798.859999999</v>
      </c>
      <c r="W328" s="161">
        <f t="shared" si="21"/>
        <v>1499999.8599999994</v>
      </c>
      <c r="AA328" s="36"/>
    </row>
    <row r="329" spans="1:27" ht="14.45" x14ac:dyDescent="0.3">
      <c r="A329" s="197" t="s">
        <v>44</v>
      </c>
      <c r="B329" s="197" t="s">
        <v>33</v>
      </c>
      <c r="C329" s="197" t="s">
        <v>77</v>
      </c>
      <c r="D329" s="197" t="s">
        <v>36</v>
      </c>
      <c r="E329" s="197" t="s">
        <v>31</v>
      </c>
      <c r="F329" s="195" t="s">
        <v>3210</v>
      </c>
      <c r="G329" s="195" t="s">
        <v>348</v>
      </c>
      <c r="H329" s="161">
        <f>Dane_baza!AR318</f>
        <v>3294814</v>
      </c>
      <c r="I329" s="161">
        <f>Dane_baza!AS318</f>
        <v>63584</v>
      </c>
      <c r="J329" s="161">
        <f>Dane_baza!BX318</f>
        <v>254188</v>
      </c>
      <c r="K329" s="161">
        <f>Dane_baza!AT318</f>
        <v>7501827</v>
      </c>
      <c r="L329" s="161">
        <f>Dane_baza!AU318</f>
        <v>176083</v>
      </c>
      <c r="M329" s="161">
        <f>Dane_baza!AV318</f>
        <v>1181000</v>
      </c>
      <c r="N329" s="161">
        <f>Dane_baza!AY318</f>
        <v>6604267</v>
      </c>
      <c r="O329" s="161">
        <f>Dane_baza!AZ318</f>
        <v>173550</v>
      </c>
      <c r="P329" s="161">
        <f>Dane_baza!AW318</f>
        <v>0</v>
      </c>
      <c r="Q329" s="161">
        <f>Dane_baza!AX318</f>
        <v>0</v>
      </c>
      <c r="R329" s="212">
        <f t="shared" si="22"/>
        <v>19249313</v>
      </c>
      <c r="S329" s="212">
        <f>Dane_baza!BU318</f>
        <v>9810059.2400000002</v>
      </c>
      <c r="T329" s="212">
        <f>Dane_baza!BV318</f>
        <v>264831.39</v>
      </c>
      <c r="U329" s="212">
        <f>Dane_baza!BW318</f>
        <v>10674422.372394435</v>
      </c>
      <c r="V329" s="212">
        <f t="shared" si="20"/>
        <v>20749313.002394438</v>
      </c>
      <c r="W329" s="161">
        <f t="shared" si="21"/>
        <v>1500000.0023944378</v>
      </c>
      <c r="AA329" s="36"/>
    </row>
    <row r="330" spans="1:27" ht="14.45" x14ac:dyDescent="0.3">
      <c r="A330" s="197" t="s">
        <v>44</v>
      </c>
      <c r="B330" s="197" t="s">
        <v>33</v>
      </c>
      <c r="C330" s="197" t="s">
        <v>90</v>
      </c>
      <c r="D330" s="197" t="s">
        <v>36</v>
      </c>
      <c r="E330" s="197" t="s">
        <v>31</v>
      </c>
      <c r="F330" s="195" t="s">
        <v>3211</v>
      </c>
      <c r="G330" s="195" t="s">
        <v>340</v>
      </c>
      <c r="H330" s="161">
        <f>Dane_baza!AR319</f>
        <v>7215202</v>
      </c>
      <c r="I330" s="161">
        <f>Dane_baza!AS319</f>
        <v>193399</v>
      </c>
      <c r="J330" s="161">
        <f>Dane_baza!BX319</f>
        <v>553699</v>
      </c>
      <c r="K330" s="161">
        <f>Dane_baza!AT319</f>
        <v>14898385</v>
      </c>
      <c r="L330" s="161">
        <f>Dane_baza!AU319</f>
        <v>1030357</v>
      </c>
      <c r="M330" s="161">
        <f>Dane_baza!AV319</f>
        <v>733517</v>
      </c>
      <c r="N330" s="161">
        <f>Dane_baza!AY319</f>
        <v>20834611</v>
      </c>
      <c r="O330" s="161">
        <f>Dane_baza!AZ319</f>
        <v>527137</v>
      </c>
      <c r="P330" s="161">
        <f>Dane_baza!AW319</f>
        <v>0</v>
      </c>
      <c r="Q330" s="161">
        <f>Dane_baza!AX319</f>
        <v>0</v>
      </c>
      <c r="R330" s="212">
        <f t="shared" si="22"/>
        <v>45986307</v>
      </c>
      <c r="S330" s="212">
        <f>Dane_baza!BU319</f>
        <v>22423974.239999998</v>
      </c>
      <c r="T330" s="212">
        <f>Dane_baza!BV319</f>
        <v>318519.87</v>
      </c>
      <c r="U330" s="212">
        <f>Dane_baza!BW319</f>
        <v>26243812.893287078</v>
      </c>
      <c r="V330" s="212">
        <f t="shared" si="20"/>
        <v>48986307.003287077</v>
      </c>
      <c r="W330" s="161">
        <f t="shared" si="21"/>
        <v>3000000.003287077</v>
      </c>
      <c r="AA330" s="36"/>
    </row>
    <row r="331" spans="1:27" ht="14.45" x14ac:dyDescent="0.3">
      <c r="A331" s="197" t="s">
        <v>44</v>
      </c>
      <c r="B331" s="197" t="s">
        <v>33</v>
      </c>
      <c r="C331" s="197" t="s">
        <v>92</v>
      </c>
      <c r="D331" s="197" t="s">
        <v>36</v>
      </c>
      <c r="E331" s="197" t="s">
        <v>31</v>
      </c>
      <c r="F331" s="195" t="s">
        <v>3212</v>
      </c>
      <c r="G331" s="195" t="s">
        <v>349</v>
      </c>
      <c r="H331" s="161">
        <f>Dane_baza!AR320</f>
        <v>5529688</v>
      </c>
      <c r="I331" s="161">
        <f>Dane_baza!AS320</f>
        <v>65497</v>
      </c>
      <c r="J331" s="161">
        <f>Dane_baza!BX320</f>
        <v>369825</v>
      </c>
      <c r="K331" s="161">
        <f>Dane_baza!AT320</f>
        <v>10733081</v>
      </c>
      <c r="L331" s="161">
        <f>Dane_baza!AU320</f>
        <v>452640</v>
      </c>
      <c r="M331" s="161">
        <f>Dane_baza!AV320</f>
        <v>942619</v>
      </c>
      <c r="N331" s="161">
        <f>Dane_baza!AY320</f>
        <v>15734717</v>
      </c>
      <c r="O331" s="161">
        <f>Dane_baza!AZ320</f>
        <v>233562</v>
      </c>
      <c r="P331" s="161">
        <f>Dane_baza!AW320</f>
        <v>0</v>
      </c>
      <c r="Q331" s="161">
        <f>Dane_baza!AX320</f>
        <v>0</v>
      </c>
      <c r="R331" s="212">
        <f t="shared" si="22"/>
        <v>34061629</v>
      </c>
      <c r="S331" s="212">
        <f>Dane_baza!BU320</f>
        <v>16771411.050000001</v>
      </c>
      <c r="T331" s="212">
        <f>Dane_baza!BV320</f>
        <v>109294.06</v>
      </c>
      <c r="U331" s="212">
        <f>Dane_baza!BW320</f>
        <v>19180923.870000001</v>
      </c>
      <c r="V331" s="212">
        <f t="shared" si="20"/>
        <v>36061628.980000004</v>
      </c>
      <c r="W331" s="161">
        <f t="shared" si="21"/>
        <v>1999999.9800000042</v>
      </c>
      <c r="AA331" s="36"/>
    </row>
    <row r="332" spans="1:27" ht="14.45" x14ac:dyDescent="0.3">
      <c r="A332" s="197" t="s">
        <v>44</v>
      </c>
      <c r="B332" s="197" t="s">
        <v>33</v>
      </c>
      <c r="C332" s="197" t="s">
        <v>93</v>
      </c>
      <c r="D332" s="197" t="s">
        <v>36</v>
      </c>
      <c r="E332" s="197" t="s">
        <v>31</v>
      </c>
      <c r="F332" s="195" t="s">
        <v>3213</v>
      </c>
      <c r="G332" s="195" t="s">
        <v>350</v>
      </c>
      <c r="H332" s="161">
        <f>Dane_baza!AR321</f>
        <v>1858392</v>
      </c>
      <c r="I332" s="161">
        <f>Dane_baza!AS321</f>
        <v>46193</v>
      </c>
      <c r="J332" s="161">
        <f>Dane_baza!BX321</f>
        <v>151539</v>
      </c>
      <c r="K332" s="161">
        <f>Dane_baza!AT321</f>
        <v>3851575</v>
      </c>
      <c r="L332" s="161">
        <f>Dane_baza!AU321</f>
        <v>0</v>
      </c>
      <c r="M332" s="161">
        <f>Dane_baza!AV321</f>
        <v>342546</v>
      </c>
      <c r="N332" s="161">
        <f>Dane_baza!AY321</f>
        <v>4195974</v>
      </c>
      <c r="O332" s="161">
        <f>Dane_baza!AZ321</f>
        <v>74610</v>
      </c>
      <c r="P332" s="161">
        <f>Dane_baza!AW321</f>
        <v>0</v>
      </c>
      <c r="Q332" s="161">
        <f>Dane_baza!AX321</f>
        <v>0</v>
      </c>
      <c r="R332" s="212">
        <f t="shared" si="22"/>
        <v>10520829</v>
      </c>
      <c r="S332" s="212">
        <f>Dane_baza!BU321</f>
        <v>5578957.7800000003</v>
      </c>
      <c r="T332" s="212">
        <f>Dane_baza!BV321</f>
        <v>58664.54</v>
      </c>
      <c r="U332" s="212">
        <f>Dane_baza!BW321</f>
        <v>5883206.629999999</v>
      </c>
      <c r="V332" s="212">
        <f t="shared" si="20"/>
        <v>11520828.949999999</v>
      </c>
      <c r="W332" s="161">
        <f t="shared" si="21"/>
        <v>999999.94999999925</v>
      </c>
      <c r="AA332" s="36"/>
    </row>
    <row r="333" spans="1:27" ht="14.45" x14ac:dyDescent="0.3">
      <c r="A333" s="197" t="s">
        <v>44</v>
      </c>
      <c r="B333" s="197" t="s">
        <v>33</v>
      </c>
      <c r="C333" s="197" t="s">
        <v>95</v>
      </c>
      <c r="D333" s="197" t="s">
        <v>36</v>
      </c>
      <c r="E333" s="197" t="s">
        <v>31</v>
      </c>
      <c r="F333" s="195" t="s">
        <v>3214</v>
      </c>
      <c r="G333" s="195" t="s">
        <v>351</v>
      </c>
      <c r="H333" s="161">
        <f>Dane_baza!AR322</f>
        <v>1368532</v>
      </c>
      <c r="I333" s="161">
        <f>Dane_baza!AS322</f>
        <v>8355</v>
      </c>
      <c r="J333" s="161">
        <f>Dane_baza!BX322</f>
        <v>112619</v>
      </c>
      <c r="K333" s="161">
        <f>Dane_baza!AT322</f>
        <v>3582417</v>
      </c>
      <c r="L333" s="161">
        <f>Dane_baza!AU322</f>
        <v>161950</v>
      </c>
      <c r="M333" s="161">
        <f>Dane_baza!AV322</f>
        <v>841044</v>
      </c>
      <c r="N333" s="161">
        <f>Dane_baza!AY322</f>
        <v>3299271</v>
      </c>
      <c r="O333" s="161">
        <f>Dane_baza!AZ322</f>
        <v>71366</v>
      </c>
      <c r="P333" s="161">
        <f>Dane_baza!AW322</f>
        <v>0</v>
      </c>
      <c r="Q333" s="161">
        <f>Dane_baza!AX322</f>
        <v>0</v>
      </c>
      <c r="R333" s="212">
        <f t="shared" si="22"/>
        <v>9445554</v>
      </c>
      <c r="S333" s="212">
        <f>Dane_baza!BU322</f>
        <v>4236107.37</v>
      </c>
      <c r="T333" s="212">
        <f>Dane_baza!BV322</f>
        <v>1293.71</v>
      </c>
      <c r="U333" s="212">
        <f>Dane_baza!BW322</f>
        <v>6152708.3200000003</v>
      </c>
      <c r="V333" s="212">
        <f t="shared" si="20"/>
        <v>10390109.4</v>
      </c>
      <c r="W333" s="161">
        <f t="shared" si="21"/>
        <v>944555.40000000037</v>
      </c>
      <c r="AA333" s="36"/>
    </row>
    <row r="334" spans="1:27" ht="14.45" x14ac:dyDescent="0.3">
      <c r="A334" s="197" t="s">
        <v>44</v>
      </c>
      <c r="B334" s="197" t="s">
        <v>33</v>
      </c>
      <c r="C334" s="197" t="s">
        <v>97</v>
      </c>
      <c r="D334" s="197" t="s">
        <v>36</v>
      </c>
      <c r="E334" s="197" t="s">
        <v>31</v>
      </c>
      <c r="F334" s="195" t="s">
        <v>3215</v>
      </c>
      <c r="G334" s="195" t="s">
        <v>352</v>
      </c>
      <c r="H334" s="161">
        <f>Dane_baza!AR323</f>
        <v>1251379</v>
      </c>
      <c r="I334" s="161">
        <f>Dane_baza!AS323</f>
        <v>9308</v>
      </c>
      <c r="J334" s="161">
        <f>Dane_baza!BX323</f>
        <v>121950</v>
      </c>
      <c r="K334" s="161">
        <f>Dane_baza!AT323</f>
        <v>3850185</v>
      </c>
      <c r="L334" s="161">
        <f>Dane_baza!AU323</f>
        <v>110029</v>
      </c>
      <c r="M334" s="161">
        <f>Dane_baza!AV323</f>
        <v>992478</v>
      </c>
      <c r="N334" s="161">
        <f>Dane_baza!AY323</f>
        <v>3131336</v>
      </c>
      <c r="O334" s="161">
        <f>Dane_baza!AZ323</f>
        <v>76232</v>
      </c>
      <c r="P334" s="161">
        <f>Dane_baza!AW323</f>
        <v>0</v>
      </c>
      <c r="Q334" s="161">
        <f>Dane_baza!AX323</f>
        <v>0</v>
      </c>
      <c r="R334" s="212">
        <f t="shared" si="22"/>
        <v>9542897</v>
      </c>
      <c r="S334" s="212">
        <f>Dane_baza!BU323</f>
        <v>4126444.81</v>
      </c>
      <c r="T334" s="212">
        <f>Dane_baza!BV323</f>
        <v>213.23</v>
      </c>
      <c r="U334" s="212">
        <f>Dane_baza!BW323</f>
        <v>6370528.6550000003</v>
      </c>
      <c r="V334" s="212">
        <f t="shared" si="20"/>
        <v>10497186.695</v>
      </c>
      <c r="W334" s="161">
        <f t="shared" si="21"/>
        <v>954289.6950000003</v>
      </c>
      <c r="AA334" s="36"/>
    </row>
    <row r="335" spans="1:27" ht="14.45" x14ac:dyDescent="0.3">
      <c r="A335" s="197" t="s">
        <v>44</v>
      </c>
      <c r="B335" s="197" t="s">
        <v>33</v>
      </c>
      <c r="C335" s="197" t="s">
        <v>130</v>
      </c>
      <c r="D335" s="197" t="s">
        <v>36</v>
      </c>
      <c r="E335" s="197" t="s">
        <v>31</v>
      </c>
      <c r="F335" s="195" t="s">
        <v>3216</v>
      </c>
      <c r="G335" s="195" t="s">
        <v>353</v>
      </c>
      <c r="H335" s="161">
        <f>Dane_baza!AR324</f>
        <v>1095394</v>
      </c>
      <c r="I335" s="161">
        <f>Dane_baza!AS324</f>
        <v>7724</v>
      </c>
      <c r="J335" s="161">
        <f>Dane_baza!BX324</f>
        <v>119069</v>
      </c>
      <c r="K335" s="161">
        <f>Dane_baza!AT324</f>
        <v>3491118</v>
      </c>
      <c r="L335" s="161">
        <f>Dane_baza!AU324</f>
        <v>0</v>
      </c>
      <c r="M335" s="161">
        <f>Dane_baza!AV324</f>
        <v>961429</v>
      </c>
      <c r="N335" s="161">
        <f>Dane_baza!AY324</f>
        <v>4409187</v>
      </c>
      <c r="O335" s="161">
        <f>Dane_baza!AZ324</f>
        <v>69744</v>
      </c>
      <c r="P335" s="161">
        <f>Dane_baza!AW324</f>
        <v>0</v>
      </c>
      <c r="Q335" s="161">
        <f>Dane_baza!AX324</f>
        <v>0</v>
      </c>
      <c r="R335" s="212">
        <f t="shared" si="22"/>
        <v>10153665</v>
      </c>
      <c r="S335" s="212">
        <f>Dane_baza!BU324</f>
        <v>3689416.72</v>
      </c>
      <c r="T335" s="212">
        <f>Dane_baza!BV324</f>
        <v>0</v>
      </c>
      <c r="U335" s="212">
        <f>Dane_baza!BW324</f>
        <v>7464248.2800000003</v>
      </c>
      <c r="V335" s="212">
        <f t="shared" si="20"/>
        <v>11153665</v>
      </c>
      <c r="W335" s="161">
        <f t="shared" si="21"/>
        <v>1000000</v>
      </c>
      <c r="AA335" s="36"/>
    </row>
    <row r="336" spans="1:27" ht="14.45" x14ac:dyDescent="0.3">
      <c r="A336" s="197" t="s">
        <v>44</v>
      </c>
      <c r="B336" s="197" t="s">
        <v>33</v>
      </c>
      <c r="C336" s="197" t="s">
        <v>134</v>
      </c>
      <c r="D336" s="197" t="s">
        <v>36</v>
      </c>
      <c r="E336" s="197" t="s">
        <v>31</v>
      </c>
      <c r="F336" s="195" t="s">
        <v>3217</v>
      </c>
      <c r="G336" s="195" t="s">
        <v>341</v>
      </c>
      <c r="H336" s="161">
        <f>Dane_baza!AR325</f>
        <v>5649426</v>
      </c>
      <c r="I336" s="161">
        <f>Dane_baza!AS325</f>
        <v>1879664</v>
      </c>
      <c r="J336" s="161">
        <f>Dane_baza!BX325</f>
        <v>183112</v>
      </c>
      <c r="K336" s="161">
        <f>Dane_baza!AT325</f>
        <v>2060162</v>
      </c>
      <c r="L336" s="161">
        <f>Dane_baza!AU325</f>
        <v>22171</v>
      </c>
      <c r="M336" s="161">
        <f>Dane_baza!AV325</f>
        <v>1061779</v>
      </c>
      <c r="N336" s="161">
        <f>Dane_baza!AY325</f>
        <v>8348883</v>
      </c>
      <c r="O336" s="161">
        <f>Dane_baza!AZ325</f>
        <v>149220</v>
      </c>
      <c r="P336" s="161">
        <f>Dane_baza!AW325</f>
        <v>0</v>
      </c>
      <c r="Q336" s="161">
        <f>Dane_baza!AX325</f>
        <v>0</v>
      </c>
      <c r="R336" s="212">
        <f t="shared" si="22"/>
        <v>19354417</v>
      </c>
      <c r="S336" s="212">
        <f>Dane_baza!BU325</f>
        <v>17568660.260000002</v>
      </c>
      <c r="T336" s="212">
        <f>Dane_baza!BV325</f>
        <v>1521381.38</v>
      </c>
      <c r="U336" s="212">
        <f>Dane_baza!BW325</f>
        <v>1764375.3499999982</v>
      </c>
      <c r="V336" s="212">
        <f t="shared" ref="V336:V399" si="23">SUM(S336:U336)</f>
        <v>20854416.989999998</v>
      </c>
      <c r="W336" s="161">
        <f t="shared" ref="W336:W399" si="24">V336-R336</f>
        <v>1499999.9899999984</v>
      </c>
      <c r="AA336" s="36"/>
    </row>
    <row r="337" spans="1:27" ht="14.45" x14ac:dyDescent="0.3">
      <c r="A337" s="197" t="s">
        <v>44</v>
      </c>
      <c r="B337" s="197" t="s">
        <v>33</v>
      </c>
      <c r="C337" s="197" t="s">
        <v>141</v>
      </c>
      <c r="D337" s="197" t="s">
        <v>36</v>
      </c>
      <c r="E337" s="197" t="s">
        <v>31</v>
      </c>
      <c r="F337" s="195" t="s">
        <v>3218</v>
      </c>
      <c r="G337" s="195" t="s">
        <v>354</v>
      </c>
      <c r="H337" s="161">
        <f>Dane_baza!AR326</f>
        <v>1225945</v>
      </c>
      <c r="I337" s="161">
        <f>Dane_baza!AS326</f>
        <v>22795</v>
      </c>
      <c r="J337" s="161">
        <f>Dane_baza!BX326</f>
        <v>152029</v>
      </c>
      <c r="K337" s="161">
        <f>Dane_baza!AT326</f>
        <v>5438332</v>
      </c>
      <c r="L337" s="161">
        <f>Dane_baza!AU326</f>
        <v>81581</v>
      </c>
      <c r="M337" s="161">
        <f>Dane_baza!AV326</f>
        <v>1024885</v>
      </c>
      <c r="N337" s="161">
        <f>Dane_baza!AY326</f>
        <v>3541698</v>
      </c>
      <c r="O337" s="161">
        <f>Dane_baza!AZ326</f>
        <v>87586</v>
      </c>
      <c r="P337" s="161">
        <f>Dane_baza!AW326</f>
        <v>0</v>
      </c>
      <c r="Q337" s="161">
        <f>Dane_baza!AX326</f>
        <v>0</v>
      </c>
      <c r="R337" s="212">
        <f t="shared" ref="R337:R400" si="25">SUM(H337:Q337)</f>
        <v>11574851</v>
      </c>
      <c r="S337" s="212">
        <f>Dane_baza!BU326</f>
        <v>4803631.93</v>
      </c>
      <c r="T337" s="212">
        <f>Dane_baza!BV326</f>
        <v>955.5</v>
      </c>
      <c r="U337" s="212">
        <f>Dane_baza!BW326</f>
        <v>7770263.5700000003</v>
      </c>
      <c r="V337" s="212">
        <f t="shared" si="23"/>
        <v>12574851</v>
      </c>
      <c r="W337" s="161">
        <f t="shared" si="24"/>
        <v>1000000</v>
      </c>
      <c r="AA337" s="36"/>
    </row>
    <row r="338" spans="1:27" ht="14.45" x14ac:dyDescent="0.3">
      <c r="A338" s="197" t="s">
        <v>44</v>
      </c>
      <c r="B338" s="197" t="s">
        <v>33</v>
      </c>
      <c r="C338" s="197" t="s">
        <v>147</v>
      </c>
      <c r="D338" s="197" t="s">
        <v>36</v>
      </c>
      <c r="E338" s="197" t="s">
        <v>31</v>
      </c>
      <c r="F338" s="195" t="s">
        <v>3219</v>
      </c>
      <c r="G338" s="195" t="s">
        <v>355</v>
      </c>
      <c r="H338" s="161">
        <f>Dane_baza!AR327</f>
        <v>3026096</v>
      </c>
      <c r="I338" s="161">
        <f>Dane_baza!AS327</f>
        <v>101554</v>
      </c>
      <c r="J338" s="161">
        <f>Dane_baza!BX327</f>
        <v>248245</v>
      </c>
      <c r="K338" s="161">
        <f>Dane_baza!AT327</f>
        <v>6130023</v>
      </c>
      <c r="L338" s="161">
        <f>Dane_baza!AU327</f>
        <v>0</v>
      </c>
      <c r="M338" s="161">
        <f>Dane_baza!AV327</f>
        <v>1123510</v>
      </c>
      <c r="N338" s="161">
        <f>Dane_baza!AY327</f>
        <v>9025181</v>
      </c>
      <c r="O338" s="161">
        <f>Dane_baza!AZ327</f>
        <v>220587</v>
      </c>
      <c r="P338" s="161">
        <f>Dane_baza!AW327</f>
        <v>0</v>
      </c>
      <c r="Q338" s="161">
        <f>Dane_baza!AX327</f>
        <v>0</v>
      </c>
      <c r="R338" s="212">
        <f t="shared" si="25"/>
        <v>19875196</v>
      </c>
      <c r="S338" s="212">
        <f>Dane_baza!BU327</f>
        <v>9693495.4399999995</v>
      </c>
      <c r="T338" s="212">
        <f>Dane_baza!BV327</f>
        <v>146852.56</v>
      </c>
      <c r="U338" s="212">
        <f>Dane_baza!BW327</f>
        <v>11534847.999761723</v>
      </c>
      <c r="V338" s="212">
        <f t="shared" si="23"/>
        <v>21375195.999761723</v>
      </c>
      <c r="W338" s="161">
        <f t="shared" si="24"/>
        <v>1499999.999761723</v>
      </c>
      <c r="AA338" s="36"/>
    </row>
    <row r="339" spans="1:27" ht="14.45" x14ac:dyDescent="0.3">
      <c r="A339" s="197" t="s">
        <v>44</v>
      </c>
      <c r="B339" s="197" t="s">
        <v>33</v>
      </c>
      <c r="C339" s="197" t="s">
        <v>153</v>
      </c>
      <c r="D339" s="197" t="s">
        <v>36</v>
      </c>
      <c r="E339" s="197" t="s">
        <v>31</v>
      </c>
      <c r="F339" s="195" t="s">
        <v>3220</v>
      </c>
      <c r="G339" s="195" t="s">
        <v>356</v>
      </c>
      <c r="H339" s="161">
        <f>Dane_baza!AR328</f>
        <v>3665734</v>
      </c>
      <c r="I339" s="161">
        <f>Dane_baza!AS328</f>
        <v>793383</v>
      </c>
      <c r="J339" s="161">
        <f>Dane_baza!BX328</f>
        <v>216461</v>
      </c>
      <c r="K339" s="161">
        <f>Dane_baza!AT328</f>
        <v>2117964</v>
      </c>
      <c r="L339" s="161">
        <f>Dane_baza!AU328</f>
        <v>0</v>
      </c>
      <c r="M339" s="161">
        <f>Dane_baza!AV328</f>
        <v>707125</v>
      </c>
      <c r="N339" s="161">
        <f>Dane_baza!AY328</f>
        <v>7449735</v>
      </c>
      <c r="O339" s="161">
        <f>Dane_baza!AZ328</f>
        <v>178416</v>
      </c>
      <c r="P339" s="161">
        <f>Dane_baza!AW328</f>
        <v>0</v>
      </c>
      <c r="Q339" s="161">
        <f>Dane_baza!AX328</f>
        <v>0</v>
      </c>
      <c r="R339" s="212">
        <f t="shared" si="25"/>
        <v>15128818</v>
      </c>
      <c r="S339" s="212">
        <f>Dane_baza!BU328</f>
        <v>10321323.699999999</v>
      </c>
      <c r="T339" s="212">
        <f>Dane_baza!BV328</f>
        <v>417032.7</v>
      </c>
      <c r="U339" s="212">
        <f>Dane_baza!BW328</f>
        <v>5890461.5972107099</v>
      </c>
      <c r="V339" s="212">
        <f t="shared" si="23"/>
        <v>16628817.997210708</v>
      </c>
      <c r="W339" s="161">
        <f t="shared" si="24"/>
        <v>1499999.9972107075</v>
      </c>
      <c r="AA339" s="36"/>
    </row>
    <row r="340" spans="1:27" ht="14.45" x14ac:dyDescent="0.3">
      <c r="A340" s="197" t="s">
        <v>44</v>
      </c>
      <c r="B340" s="197" t="s">
        <v>32</v>
      </c>
      <c r="C340" s="197" t="s">
        <v>33</v>
      </c>
      <c r="D340" s="197" t="s">
        <v>34</v>
      </c>
      <c r="E340" s="197" t="s">
        <v>31</v>
      </c>
      <c r="F340" s="195" t="s">
        <v>3221</v>
      </c>
      <c r="G340" s="195" t="s">
        <v>357</v>
      </c>
      <c r="H340" s="161">
        <f>Dane_baza!AR329</f>
        <v>34968125</v>
      </c>
      <c r="I340" s="161">
        <f>Dane_baza!AS329</f>
        <v>1924770</v>
      </c>
      <c r="J340" s="161">
        <f>Dane_baza!BX329</f>
        <v>1304735</v>
      </c>
      <c r="K340" s="161">
        <f>Dane_baza!AT329</f>
        <v>6415557</v>
      </c>
      <c r="L340" s="161">
        <f>Dane_baza!AU329</f>
        <v>0</v>
      </c>
      <c r="M340" s="161">
        <f>Dane_baza!AV329</f>
        <v>1175239</v>
      </c>
      <c r="N340" s="161">
        <f>Dane_baza!AY329</f>
        <v>52730336</v>
      </c>
      <c r="O340" s="161">
        <f>Dane_baza!AZ329</f>
        <v>1652777</v>
      </c>
      <c r="P340" s="161">
        <f>Dane_baza!AW329</f>
        <v>0</v>
      </c>
      <c r="Q340" s="161">
        <f>Dane_baza!AX329</f>
        <v>0</v>
      </c>
      <c r="R340" s="212">
        <f t="shared" si="25"/>
        <v>100171539</v>
      </c>
      <c r="S340" s="212">
        <f>Dane_baza!BU329</f>
        <v>78748651.359999999</v>
      </c>
      <c r="T340" s="212">
        <f>Dane_baza!BV329</f>
        <v>2092054.21</v>
      </c>
      <c r="U340" s="212">
        <f>Dane_baza!BW329</f>
        <v>23138864.309999999</v>
      </c>
      <c r="V340" s="212">
        <f t="shared" si="23"/>
        <v>103979569.88</v>
      </c>
      <c r="W340" s="161">
        <f t="shared" si="24"/>
        <v>3808030.8799999952</v>
      </c>
      <c r="AA340" s="36"/>
    </row>
    <row r="341" spans="1:27" ht="14.45" x14ac:dyDescent="0.3">
      <c r="A341" s="197" t="s">
        <v>44</v>
      </c>
      <c r="B341" s="197" t="s">
        <v>32</v>
      </c>
      <c r="C341" s="197" t="s">
        <v>32</v>
      </c>
      <c r="D341" s="197" t="s">
        <v>36</v>
      </c>
      <c r="E341" s="197" t="s">
        <v>31</v>
      </c>
      <c r="F341" s="195" t="s">
        <v>3222</v>
      </c>
      <c r="G341" s="195" t="s">
        <v>358</v>
      </c>
      <c r="H341" s="161">
        <f>Dane_baza!AR330</f>
        <v>1838765</v>
      </c>
      <c r="I341" s="161">
        <f>Dane_baza!AS330</f>
        <v>13834</v>
      </c>
      <c r="J341" s="161">
        <f>Dane_baza!BX330</f>
        <v>165850</v>
      </c>
      <c r="K341" s="161">
        <f>Dane_baza!AT330</f>
        <v>5939294</v>
      </c>
      <c r="L341" s="161">
        <f>Dane_baza!AU330</f>
        <v>439403</v>
      </c>
      <c r="M341" s="161">
        <f>Dane_baza!AV330</f>
        <v>151558</v>
      </c>
      <c r="N341" s="161">
        <f>Dane_baza!AY330</f>
        <v>4818817</v>
      </c>
      <c r="O341" s="161">
        <f>Dane_baza!AZ330</f>
        <v>139489</v>
      </c>
      <c r="P341" s="161">
        <f>Dane_baza!AW330</f>
        <v>0</v>
      </c>
      <c r="Q341" s="161">
        <f>Dane_baza!AX330</f>
        <v>0</v>
      </c>
      <c r="R341" s="212">
        <f t="shared" si="25"/>
        <v>13507010</v>
      </c>
      <c r="S341" s="212">
        <f>Dane_baza!BU330</f>
        <v>5054828.13</v>
      </c>
      <c r="T341" s="212">
        <f>Dane_baza!BV330</f>
        <v>15312.1</v>
      </c>
      <c r="U341" s="212">
        <f>Dane_baza!BW330</f>
        <v>9732454.5899999999</v>
      </c>
      <c r="V341" s="212">
        <f t="shared" si="23"/>
        <v>14802594.82</v>
      </c>
      <c r="W341" s="161">
        <f t="shared" si="24"/>
        <v>1295584.8200000003</v>
      </c>
      <c r="AA341" s="36"/>
    </row>
    <row r="342" spans="1:27" ht="14.45" x14ac:dyDescent="0.3">
      <c r="A342" s="197" t="s">
        <v>44</v>
      </c>
      <c r="B342" s="197" t="s">
        <v>32</v>
      </c>
      <c r="C342" s="197" t="s">
        <v>37</v>
      </c>
      <c r="D342" s="197" t="s">
        <v>36</v>
      </c>
      <c r="E342" s="197" t="s">
        <v>31</v>
      </c>
      <c r="F342" s="195" t="s">
        <v>3223</v>
      </c>
      <c r="G342" s="195" t="s">
        <v>357</v>
      </c>
      <c r="H342" s="161">
        <f>Dane_baza!AR331</f>
        <v>11757111</v>
      </c>
      <c r="I342" s="161">
        <f>Dane_baza!AS331</f>
        <v>200467</v>
      </c>
      <c r="J342" s="161">
        <f>Dane_baza!BX331</f>
        <v>731435</v>
      </c>
      <c r="K342" s="161">
        <f>Dane_baza!AT331</f>
        <v>17353953</v>
      </c>
      <c r="L342" s="161">
        <f>Dane_baza!AU331</f>
        <v>940796</v>
      </c>
      <c r="M342" s="161">
        <f>Dane_baza!AV331</f>
        <v>551690</v>
      </c>
      <c r="N342" s="161">
        <f>Dane_baza!AY331</f>
        <v>23115822</v>
      </c>
      <c r="O342" s="161">
        <f>Dane_baza!AZ331</f>
        <v>413600</v>
      </c>
      <c r="P342" s="161">
        <f>Dane_baza!AW331</f>
        <v>0</v>
      </c>
      <c r="Q342" s="161">
        <f>Dane_baza!AX331</f>
        <v>0</v>
      </c>
      <c r="R342" s="212">
        <f t="shared" si="25"/>
        <v>55064874</v>
      </c>
      <c r="S342" s="212">
        <f>Dane_baza!BU331</f>
        <v>31283277.079999998</v>
      </c>
      <c r="T342" s="212">
        <f>Dane_baza!BV331</f>
        <v>46627.1</v>
      </c>
      <c r="U342" s="212">
        <f>Dane_baza!BW331</f>
        <v>26734969.469999999</v>
      </c>
      <c r="V342" s="212">
        <f t="shared" si="23"/>
        <v>58064873.649999999</v>
      </c>
      <c r="W342" s="161">
        <f t="shared" si="24"/>
        <v>2999999.6499999985</v>
      </c>
      <c r="AA342" s="36"/>
    </row>
    <row r="343" spans="1:27" ht="14.45" x14ac:dyDescent="0.3">
      <c r="A343" s="197" t="s">
        <v>44</v>
      </c>
      <c r="B343" s="197" t="s">
        <v>32</v>
      </c>
      <c r="C343" s="197" t="s">
        <v>39</v>
      </c>
      <c r="D343" s="197" t="s">
        <v>36</v>
      </c>
      <c r="E343" s="197" t="s">
        <v>31</v>
      </c>
      <c r="F343" s="195" t="s">
        <v>3224</v>
      </c>
      <c r="G343" s="195" t="s">
        <v>359</v>
      </c>
      <c r="H343" s="161">
        <f>Dane_baza!AR332</f>
        <v>2104121</v>
      </c>
      <c r="I343" s="161">
        <f>Dane_baza!AS332</f>
        <v>15105</v>
      </c>
      <c r="J343" s="161">
        <f>Dane_baza!BX332</f>
        <v>200537</v>
      </c>
      <c r="K343" s="161">
        <f>Dane_baza!AT332</f>
        <v>6152823</v>
      </c>
      <c r="L343" s="161">
        <f>Dane_baza!AU332</f>
        <v>226041</v>
      </c>
      <c r="M343" s="161">
        <f>Dane_baza!AV332</f>
        <v>963557</v>
      </c>
      <c r="N343" s="161">
        <f>Dane_baza!AY332</f>
        <v>6374638</v>
      </c>
      <c r="O343" s="161">
        <f>Dane_baza!AZ332</f>
        <v>121647</v>
      </c>
      <c r="P343" s="161">
        <f>Dane_baza!AW332</f>
        <v>0</v>
      </c>
      <c r="Q343" s="161">
        <f>Dane_baza!AX332</f>
        <v>0</v>
      </c>
      <c r="R343" s="212">
        <f t="shared" si="25"/>
        <v>16158469</v>
      </c>
      <c r="S343" s="212">
        <f>Dane_baza!BU332</f>
        <v>6460382.96</v>
      </c>
      <c r="T343" s="212">
        <f>Dane_baza!BV332</f>
        <v>57906.9</v>
      </c>
      <c r="U343" s="212">
        <f>Dane_baza!BW332</f>
        <v>10640178.970000001</v>
      </c>
      <c r="V343" s="212">
        <f t="shared" si="23"/>
        <v>17158468.830000002</v>
      </c>
      <c r="W343" s="161">
        <f t="shared" si="24"/>
        <v>999999.83000000194</v>
      </c>
      <c r="AA343" s="36"/>
    </row>
    <row r="344" spans="1:27" ht="14.45" x14ac:dyDescent="0.3">
      <c r="A344" s="197" t="s">
        <v>44</v>
      </c>
      <c r="B344" s="197" t="s">
        <v>32</v>
      </c>
      <c r="C344" s="197" t="s">
        <v>42</v>
      </c>
      <c r="D344" s="197" t="s">
        <v>40</v>
      </c>
      <c r="E344" s="197" t="s">
        <v>31</v>
      </c>
      <c r="F344" s="195" t="s">
        <v>3225</v>
      </c>
      <c r="G344" s="195" t="s">
        <v>360</v>
      </c>
      <c r="H344" s="161">
        <f>Dane_baza!AR333</f>
        <v>3401433</v>
      </c>
      <c r="I344" s="161">
        <f>Dane_baza!AS333</f>
        <v>53390</v>
      </c>
      <c r="J344" s="161">
        <f>Dane_baza!BX333</f>
        <v>300386</v>
      </c>
      <c r="K344" s="161">
        <f>Dane_baza!AT333</f>
        <v>9090337</v>
      </c>
      <c r="L344" s="161">
        <f>Dane_baza!AU333</f>
        <v>393419</v>
      </c>
      <c r="M344" s="161">
        <f>Dane_baza!AV333</f>
        <v>849189</v>
      </c>
      <c r="N344" s="161">
        <f>Dane_baza!AY333</f>
        <v>10260398</v>
      </c>
      <c r="O344" s="161">
        <f>Dane_baza!AZ333</f>
        <v>235184</v>
      </c>
      <c r="P344" s="161">
        <f>Dane_baza!AW333</f>
        <v>0</v>
      </c>
      <c r="Q344" s="161">
        <f>Dane_baza!AX333</f>
        <v>0</v>
      </c>
      <c r="R344" s="212">
        <f t="shared" si="25"/>
        <v>24583736</v>
      </c>
      <c r="S344" s="212">
        <f>Dane_baza!BU333</f>
        <v>11405330.09</v>
      </c>
      <c r="T344" s="212">
        <f>Dane_baza!BV333</f>
        <v>37795.019999999997</v>
      </c>
      <c r="U344" s="212">
        <f>Dane_baza!BW333</f>
        <v>14640610.550000001</v>
      </c>
      <c r="V344" s="212">
        <f t="shared" si="23"/>
        <v>26083735.66</v>
      </c>
      <c r="W344" s="161">
        <f t="shared" si="24"/>
        <v>1499999.6600000001</v>
      </c>
      <c r="AA344" s="36"/>
    </row>
    <row r="345" spans="1:27" ht="14.45" x14ac:dyDescent="0.3">
      <c r="A345" s="197" t="s">
        <v>44</v>
      </c>
      <c r="B345" s="197" t="s">
        <v>32</v>
      </c>
      <c r="C345" s="197" t="s">
        <v>44</v>
      </c>
      <c r="D345" s="197" t="s">
        <v>36</v>
      </c>
      <c r="E345" s="197" t="s">
        <v>31</v>
      </c>
      <c r="F345" s="195" t="s">
        <v>3226</v>
      </c>
      <c r="G345" s="195" t="s">
        <v>361</v>
      </c>
      <c r="H345" s="161">
        <f>Dane_baza!AR334</f>
        <v>1660407</v>
      </c>
      <c r="I345" s="161">
        <f>Dane_baza!AS334</f>
        <v>5409</v>
      </c>
      <c r="J345" s="161">
        <f>Dane_baza!BX334</f>
        <v>202690</v>
      </c>
      <c r="K345" s="161">
        <f>Dane_baza!AT334</f>
        <v>7247622</v>
      </c>
      <c r="L345" s="161">
        <f>Dane_baza!AU334</f>
        <v>348399</v>
      </c>
      <c r="M345" s="161">
        <f>Dane_baza!AV334</f>
        <v>662215</v>
      </c>
      <c r="N345" s="161">
        <f>Dane_baza!AY334</f>
        <v>4133023</v>
      </c>
      <c r="O345" s="161">
        <f>Dane_baza!AZ334</f>
        <v>144354</v>
      </c>
      <c r="P345" s="161">
        <f>Dane_baza!AW334</f>
        <v>0</v>
      </c>
      <c r="Q345" s="161">
        <f>Dane_baza!AX334</f>
        <v>0</v>
      </c>
      <c r="R345" s="212">
        <f t="shared" si="25"/>
        <v>14404119</v>
      </c>
      <c r="S345" s="212">
        <f>Dane_baza!BU334</f>
        <v>6241968.0599999996</v>
      </c>
      <c r="T345" s="212">
        <f>Dane_baza!BV334</f>
        <v>0</v>
      </c>
      <c r="U345" s="212">
        <f>Dane_baza!BW334</f>
        <v>9162150.9422792532</v>
      </c>
      <c r="V345" s="212">
        <f t="shared" si="23"/>
        <v>15404119.002279252</v>
      </c>
      <c r="W345" s="161">
        <f t="shared" si="24"/>
        <v>1000000.0022792518</v>
      </c>
      <c r="AA345" s="36"/>
    </row>
    <row r="346" spans="1:27" ht="14.45" x14ac:dyDescent="0.3">
      <c r="A346" s="197" t="s">
        <v>44</v>
      </c>
      <c r="B346" s="197" t="s">
        <v>32</v>
      </c>
      <c r="C346" s="197" t="s">
        <v>51</v>
      </c>
      <c r="D346" s="197" t="s">
        <v>40</v>
      </c>
      <c r="E346" s="197" t="s">
        <v>31</v>
      </c>
      <c r="F346" s="195" t="s">
        <v>3227</v>
      </c>
      <c r="G346" s="195" t="s">
        <v>362</v>
      </c>
      <c r="H346" s="161">
        <f>Dane_baza!AR335</f>
        <v>4698090</v>
      </c>
      <c r="I346" s="161">
        <f>Dane_baza!AS335</f>
        <v>62447</v>
      </c>
      <c r="J346" s="161">
        <f>Dane_baza!BX335</f>
        <v>343761</v>
      </c>
      <c r="K346" s="161">
        <f>Dane_baza!AT335</f>
        <v>8928871</v>
      </c>
      <c r="L346" s="161">
        <f>Dane_baza!AU335</f>
        <v>530840</v>
      </c>
      <c r="M346" s="161">
        <f>Dane_baza!AV335</f>
        <v>463060</v>
      </c>
      <c r="N346" s="161">
        <f>Dane_baza!AY335</f>
        <v>9102221</v>
      </c>
      <c r="O346" s="161">
        <f>Dane_baza!AZ335</f>
        <v>205989</v>
      </c>
      <c r="P346" s="161">
        <f>Dane_baza!AW335</f>
        <v>0</v>
      </c>
      <c r="Q346" s="161">
        <f>Dane_baza!AX335</f>
        <v>0</v>
      </c>
      <c r="R346" s="212">
        <f t="shared" si="25"/>
        <v>24335279</v>
      </c>
      <c r="S346" s="212">
        <f>Dane_baza!BU335</f>
        <v>13367341.289999999</v>
      </c>
      <c r="T346" s="212">
        <f>Dane_baza!BV335</f>
        <v>8592.7000000000007</v>
      </c>
      <c r="U346" s="212">
        <f>Dane_baza!BW335</f>
        <v>12959345.005635398</v>
      </c>
      <c r="V346" s="212">
        <f t="shared" si="23"/>
        <v>26335278.995635398</v>
      </c>
      <c r="W346" s="161">
        <f t="shared" si="24"/>
        <v>1999999.9956353977</v>
      </c>
      <c r="AA346" s="36"/>
    </row>
    <row r="347" spans="1:27" ht="14.45" x14ac:dyDescent="0.3">
      <c r="A347" s="197" t="s">
        <v>44</v>
      </c>
      <c r="B347" s="197" t="s">
        <v>32</v>
      </c>
      <c r="C347" s="197" t="s">
        <v>75</v>
      </c>
      <c r="D347" s="197" t="s">
        <v>36</v>
      </c>
      <c r="E347" s="197" t="s">
        <v>31</v>
      </c>
      <c r="F347" s="195" t="s">
        <v>3228</v>
      </c>
      <c r="G347" s="195" t="s">
        <v>363</v>
      </c>
      <c r="H347" s="161">
        <f>Dane_baza!AR336</f>
        <v>5263905</v>
      </c>
      <c r="I347" s="161">
        <f>Dane_baza!AS336</f>
        <v>91784</v>
      </c>
      <c r="J347" s="161">
        <f>Dane_baza!BX336</f>
        <v>363519</v>
      </c>
      <c r="K347" s="161">
        <f>Dane_baza!AT336</f>
        <v>8886562</v>
      </c>
      <c r="L347" s="161">
        <f>Dane_baza!AU336</f>
        <v>287982</v>
      </c>
      <c r="M347" s="161">
        <f>Dane_baza!AV336</f>
        <v>862456</v>
      </c>
      <c r="N347" s="161">
        <f>Dane_baza!AY336</f>
        <v>13136778</v>
      </c>
      <c r="O347" s="161">
        <f>Dane_baza!AZ336</f>
        <v>311416</v>
      </c>
      <c r="P347" s="161">
        <f>Dane_baza!AW336</f>
        <v>0</v>
      </c>
      <c r="Q347" s="161">
        <f>Dane_baza!AX336</f>
        <v>0</v>
      </c>
      <c r="R347" s="212">
        <f t="shared" si="25"/>
        <v>29204402</v>
      </c>
      <c r="S347" s="212">
        <f>Dane_baza!BU336</f>
        <v>14064584.77</v>
      </c>
      <c r="T347" s="212">
        <f>Dane_baza!BV336</f>
        <v>2321.5700000000002</v>
      </c>
      <c r="U347" s="212">
        <f>Dane_baza!BW336</f>
        <v>17137495.240000002</v>
      </c>
      <c r="V347" s="212">
        <f t="shared" si="23"/>
        <v>31204401.580000002</v>
      </c>
      <c r="W347" s="161">
        <f t="shared" si="24"/>
        <v>1999999.5800000019</v>
      </c>
      <c r="AA347" s="36"/>
    </row>
    <row r="348" spans="1:27" ht="14.45" x14ac:dyDescent="0.3">
      <c r="A348" s="197" t="s">
        <v>44</v>
      </c>
      <c r="B348" s="197" t="s">
        <v>32</v>
      </c>
      <c r="C348" s="197" t="s">
        <v>77</v>
      </c>
      <c r="D348" s="197" t="s">
        <v>36</v>
      </c>
      <c r="E348" s="197" t="s">
        <v>31</v>
      </c>
      <c r="F348" s="195" t="s">
        <v>3229</v>
      </c>
      <c r="G348" s="195" t="s">
        <v>364</v>
      </c>
      <c r="H348" s="161">
        <f>Dane_baza!AR337</f>
        <v>4145311</v>
      </c>
      <c r="I348" s="161">
        <f>Dane_baza!AS337</f>
        <v>510852</v>
      </c>
      <c r="J348" s="161">
        <f>Dane_baza!BX337</f>
        <v>222338</v>
      </c>
      <c r="K348" s="161">
        <f>Dane_baza!AT337</f>
        <v>3520538</v>
      </c>
      <c r="L348" s="161">
        <f>Dane_baza!AU337</f>
        <v>0</v>
      </c>
      <c r="M348" s="161">
        <f>Dane_baza!AV337</f>
        <v>1021676</v>
      </c>
      <c r="N348" s="161">
        <f>Dane_baza!AY337</f>
        <v>5186226</v>
      </c>
      <c r="O348" s="161">
        <f>Dane_baza!AZ337</f>
        <v>147598</v>
      </c>
      <c r="P348" s="161">
        <f>Dane_baza!AW337</f>
        <v>0</v>
      </c>
      <c r="Q348" s="161">
        <f>Dane_baza!AX337</f>
        <v>0</v>
      </c>
      <c r="R348" s="212">
        <f t="shared" si="25"/>
        <v>14754539</v>
      </c>
      <c r="S348" s="212">
        <f>Dane_baza!BU337</f>
        <v>8505632.8300000001</v>
      </c>
      <c r="T348" s="212">
        <f>Dane_baza!BV337</f>
        <v>760125.9</v>
      </c>
      <c r="U348" s="212">
        <f>Dane_baza!BW337</f>
        <v>6488779.7999999998</v>
      </c>
      <c r="V348" s="212">
        <f t="shared" si="23"/>
        <v>15754538.530000001</v>
      </c>
      <c r="W348" s="161">
        <f t="shared" si="24"/>
        <v>999999.53000000119</v>
      </c>
      <c r="AA348" s="36"/>
    </row>
    <row r="349" spans="1:27" ht="14.45" x14ac:dyDescent="0.3">
      <c r="A349" s="197" t="s">
        <v>44</v>
      </c>
      <c r="B349" s="197" t="s">
        <v>32</v>
      </c>
      <c r="C349" s="197" t="s">
        <v>90</v>
      </c>
      <c r="D349" s="197" t="s">
        <v>36</v>
      </c>
      <c r="E349" s="197" t="s">
        <v>31</v>
      </c>
      <c r="F349" s="195" t="s">
        <v>3230</v>
      </c>
      <c r="G349" s="195" t="s">
        <v>365</v>
      </c>
      <c r="H349" s="161">
        <f>Dane_baza!AR338</f>
        <v>1389829</v>
      </c>
      <c r="I349" s="161">
        <f>Dane_baza!AS338</f>
        <v>32042</v>
      </c>
      <c r="J349" s="161">
        <f>Dane_baza!BX338</f>
        <v>217199</v>
      </c>
      <c r="K349" s="161">
        <f>Dane_baza!AT338</f>
        <v>7594179</v>
      </c>
      <c r="L349" s="161">
        <f>Dane_baza!AU338</f>
        <v>571523</v>
      </c>
      <c r="M349" s="161">
        <f>Dane_baza!AV338</f>
        <v>502136</v>
      </c>
      <c r="N349" s="161">
        <f>Dane_baza!AY338</f>
        <v>7519994</v>
      </c>
      <c r="O349" s="161">
        <f>Dane_baza!AZ338</f>
        <v>145976</v>
      </c>
      <c r="P349" s="161">
        <f>Dane_baza!AW338</f>
        <v>0</v>
      </c>
      <c r="Q349" s="161">
        <f>Dane_baza!AX338</f>
        <v>0</v>
      </c>
      <c r="R349" s="212">
        <f t="shared" si="25"/>
        <v>17972878</v>
      </c>
      <c r="S349" s="212">
        <f>Dane_baza!BU338</f>
        <v>5215382.99</v>
      </c>
      <c r="T349" s="212">
        <f>Dane_baza!BV338</f>
        <v>111537.87</v>
      </c>
      <c r="U349" s="212">
        <f>Dane_baza!BW338</f>
        <v>14802702.5</v>
      </c>
      <c r="V349" s="212">
        <f t="shared" si="23"/>
        <v>20129623.359999999</v>
      </c>
      <c r="W349" s="161">
        <f t="shared" si="24"/>
        <v>2156745.3599999994</v>
      </c>
      <c r="AA349" s="36"/>
    </row>
    <row r="350" spans="1:27" ht="14.45" x14ac:dyDescent="0.3">
      <c r="A350" s="197" t="s">
        <v>44</v>
      </c>
      <c r="B350" s="197" t="s">
        <v>32</v>
      </c>
      <c r="C350" s="197" t="s">
        <v>92</v>
      </c>
      <c r="D350" s="197" t="s">
        <v>36</v>
      </c>
      <c r="E350" s="197" t="s">
        <v>31</v>
      </c>
      <c r="F350" s="195" t="s">
        <v>3231</v>
      </c>
      <c r="G350" s="195" t="s">
        <v>366</v>
      </c>
      <c r="H350" s="161">
        <f>Dane_baza!AR339</f>
        <v>1822004</v>
      </c>
      <c r="I350" s="161">
        <f>Dane_baza!AS339</f>
        <v>10607</v>
      </c>
      <c r="J350" s="161">
        <f>Dane_baza!BX339</f>
        <v>267469</v>
      </c>
      <c r="K350" s="161">
        <f>Dane_baza!AT339</f>
        <v>10746007</v>
      </c>
      <c r="L350" s="161">
        <f>Dane_baza!AU339</f>
        <v>919526</v>
      </c>
      <c r="M350" s="161">
        <f>Dane_baza!AV339</f>
        <v>883099</v>
      </c>
      <c r="N350" s="161">
        <f>Dane_baza!AY339</f>
        <v>8448359</v>
      </c>
      <c r="O350" s="161">
        <f>Dane_baza!AZ339</f>
        <v>162196</v>
      </c>
      <c r="P350" s="161">
        <f>Dane_baza!AW339</f>
        <v>0</v>
      </c>
      <c r="Q350" s="161">
        <f>Dane_baza!AX339</f>
        <v>0</v>
      </c>
      <c r="R350" s="212">
        <f t="shared" si="25"/>
        <v>23259267</v>
      </c>
      <c r="S350" s="212">
        <f>Dane_baza!BU339</f>
        <v>7438862.8200000003</v>
      </c>
      <c r="T350" s="212">
        <f>Dane_baza!BV339</f>
        <v>1089.17</v>
      </c>
      <c r="U350" s="212">
        <f>Dane_baza!BW339</f>
        <v>17319315.014432237</v>
      </c>
      <c r="V350" s="212">
        <f t="shared" si="23"/>
        <v>24759267.004432239</v>
      </c>
      <c r="W350" s="161">
        <f t="shared" si="24"/>
        <v>1500000.0044322386</v>
      </c>
      <c r="AA350" s="36"/>
    </row>
    <row r="351" spans="1:27" ht="14.45" x14ac:dyDescent="0.3">
      <c r="A351" s="197" t="s">
        <v>44</v>
      </c>
      <c r="B351" s="197" t="s">
        <v>32</v>
      </c>
      <c r="C351" s="197" t="s">
        <v>93</v>
      </c>
      <c r="D351" s="197" t="s">
        <v>40</v>
      </c>
      <c r="E351" s="197" t="s">
        <v>31</v>
      </c>
      <c r="F351" s="195" t="s">
        <v>3232</v>
      </c>
      <c r="G351" s="195" t="s">
        <v>367</v>
      </c>
      <c r="H351" s="161">
        <f>Dane_baza!AR340</f>
        <v>4913735</v>
      </c>
      <c r="I351" s="161">
        <f>Dane_baza!AS340</f>
        <v>261484</v>
      </c>
      <c r="J351" s="161">
        <f>Dane_baza!BX340</f>
        <v>333962</v>
      </c>
      <c r="K351" s="161">
        <f>Dane_baza!AT340</f>
        <v>7523412</v>
      </c>
      <c r="L351" s="161">
        <f>Dane_baza!AU340</f>
        <v>193408</v>
      </c>
      <c r="M351" s="161">
        <f>Dane_baza!AV340</f>
        <v>773723</v>
      </c>
      <c r="N351" s="161">
        <f>Dane_baza!AY340</f>
        <v>11321123</v>
      </c>
      <c r="O351" s="161">
        <f>Dane_baza!AZ340</f>
        <v>272489</v>
      </c>
      <c r="P351" s="161">
        <f>Dane_baza!AW340</f>
        <v>0</v>
      </c>
      <c r="Q351" s="161">
        <f>Dane_baza!AX340</f>
        <v>0</v>
      </c>
      <c r="R351" s="212">
        <f t="shared" si="25"/>
        <v>25593336</v>
      </c>
      <c r="S351" s="212">
        <f>Dane_baza!BU340</f>
        <v>13167982.67</v>
      </c>
      <c r="T351" s="212">
        <f>Dane_baza!BV340</f>
        <v>564908.98</v>
      </c>
      <c r="U351" s="212">
        <f>Dane_baza!BW340</f>
        <v>13860444.348883964</v>
      </c>
      <c r="V351" s="212">
        <f t="shared" si="23"/>
        <v>27593335.998883963</v>
      </c>
      <c r="W351" s="161">
        <f t="shared" si="24"/>
        <v>1999999.9988839626</v>
      </c>
      <c r="AA351" s="36"/>
    </row>
    <row r="352" spans="1:27" ht="14.45" x14ac:dyDescent="0.3">
      <c r="A352" s="197" t="s">
        <v>44</v>
      </c>
      <c r="B352" s="197" t="s">
        <v>32</v>
      </c>
      <c r="C352" s="197" t="s">
        <v>95</v>
      </c>
      <c r="D352" s="197" t="s">
        <v>36</v>
      </c>
      <c r="E352" s="197" t="s">
        <v>31</v>
      </c>
      <c r="F352" s="195" t="s">
        <v>3233</v>
      </c>
      <c r="G352" s="195" t="s">
        <v>368</v>
      </c>
      <c r="H352" s="161">
        <f>Dane_baza!AR341</f>
        <v>2471668</v>
      </c>
      <c r="I352" s="161">
        <f>Dane_baza!AS341</f>
        <v>8252</v>
      </c>
      <c r="J352" s="161">
        <f>Dane_baza!BX341</f>
        <v>211763</v>
      </c>
      <c r="K352" s="161">
        <f>Dane_baza!AT341</f>
        <v>6343611</v>
      </c>
      <c r="L352" s="161">
        <f>Dane_baza!AU341</f>
        <v>190566</v>
      </c>
      <c r="M352" s="161">
        <f>Dane_baza!AV341</f>
        <v>619893</v>
      </c>
      <c r="N352" s="161">
        <f>Dane_baza!AY341</f>
        <v>5697034</v>
      </c>
      <c r="O352" s="161">
        <f>Dane_baza!AZ341</f>
        <v>110293</v>
      </c>
      <c r="P352" s="161">
        <f>Dane_baza!AW341</f>
        <v>0</v>
      </c>
      <c r="Q352" s="161">
        <f>Dane_baza!AX341</f>
        <v>0</v>
      </c>
      <c r="R352" s="212">
        <f t="shared" si="25"/>
        <v>15653080</v>
      </c>
      <c r="S352" s="212">
        <f>Dane_baza!BU341</f>
        <v>8242224.5999999996</v>
      </c>
      <c r="T352" s="212">
        <f>Dane_baza!BV341</f>
        <v>11373.09</v>
      </c>
      <c r="U352" s="212">
        <f>Dane_baza!BW341</f>
        <v>8399482.3116782121</v>
      </c>
      <c r="V352" s="212">
        <f t="shared" si="23"/>
        <v>16653080.001678212</v>
      </c>
      <c r="W352" s="161">
        <f t="shared" si="24"/>
        <v>1000000.0016782116</v>
      </c>
      <c r="AA352" s="36"/>
    </row>
    <row r="353" spans="1:27" ht="14.45" x14ac:dyDescent="0.3">
      <c r="A353" s="197" t="s">
        <v>44</v>
      </c>
      <c r="B353" s="197" t="s">
        <v>32</v>
      </c>
      <c r="C353" s="197" t="s">
        <v>97</v>
      </c>
      <c r="D353" s="197" t="s">
        <v>36</v>
      </c>
      <c r="E353" s="197" t="s">
        <v>31</v>
      </c>
      <c r="F353" s="195" t="s">
        <v>3234</v>
      </c>
      <c r="G353" s="195" t="s">
        <v>369</v>
      </c>
      <c r="H353" s="161">
        <f>Dane_baza!AR342</f>
        <v>3228246</v>
      </c>
      <c r="I353" s="161">
        <f>Dane_baza!AS342</f>
        <v>6575</v>
      </c>
      <c r="J353" s="161">
        <f>Dane_baza!BX342</f>
        <v>297922</v>
      </c>
      <c r="K353" s="161">
        <f>Dane_baza!AT342</f>
        <v>9067017</v>
      </c>
      <c r="L353" s="161">
        <f>Dane_baza!AU342</f>
        <v>0</v>
      </c>
      <c r="M353" s="161">
        <f>Dane_baza!AV342</f>
        <v>729107</v>
      </c>
      <c r="N353" s="161">
        <f>Dane_baza!AY342</f>
        <v>8654401</v>
      </c>
      <c r="O353" s="161">
        <f>Dane_baza!AZ342</f>
        <v>142732</v>
      </c>
      <c r="P353" s="161">
        <f>Dane_baza!AW342</f>
        <v>0</v>
      </c>
      <c r="Q353" s="161">
        <f>Dane_baza!AX342</f>
        <v>0</v>
      </c>
      <c r="R353" s="212">
        <f t="shared" si="25"/>
        <v>22126000</v>
      </c>
      <c r="S353" s="212">
        <f>Dane_baza!BU342</f>
        <v>10098271.83</v>
      </c>
      <c r="T353" s="212">
        <f>Dane_baza!BV342</f>
        <v>28221.18</v>
      </c>
      <c r="U353" s="212">
        <f>Dane_baza!BW342</f>
        <v>13499506.984562069</v>
      </c>
      <c r="V353" s="212">
        <f t="shared" si="23"/>
        <v>23625999.994562067</v>
      </c>
      <c r="W353" s="161">
        <f t="shared" si="24"/>
        <v>1499999.9945620671</v>
      </c>
      <c r="AA353" s="36"/>
    </row>
    <row r="354" spans="1:27" ht="14.45" x14ac:dyDescent="0.3">
      <c r="A354" s="197" t="s">
        <v>44</v>
      </c>
      <c r="B354" s="197" t="s">
        <v>37</v>
      </c>
      <c r="C354" s="197" t="s">
        <v>33</v>
      </c>
      <c r="D354" s="197" t="s">
        <v>34</v>
      </c>
      <c r="E354" s="197" t="s">
        <v>31</v>
      </c>
      <c r="F354" s="195" t="s">
        <v>3235</v>
      </c>
      <c r="G354" s="195" t="s">
        <v>370</v>
      </c>
      <c r="H354" s="161">
        <f>Dane_baza!AR343</f>
        <v>3935836</v>
      </c>
      <c r="I354" s="161">
        <f>Dane_baza!AS343</f>
        <v>587232</v>
      </c>
      <c r="J354" s="161">
        <f>Dane_baza!BX343</f>
        <v>193694</v>
      </c>
      <c r="K354" s="161">
        <f>Dane_baza!AT343</f>
        <v>2469479</v>
      </c>
      <c r="L354" s="161">
        <f>Dane_baza!AU343</f>
        <v>16212</v>
      </c>
      <c r="M354" s="161">
        <f>Dane_baza!AV343</f>
        <v>163344</v>
      </c>
      <c r="N354" s="161">
        <f>Dane_baza!AY343</f>
        <v>5826642</v>
      </c>
      <c r="O354" s="161">
        <f>Dane_baza!AZ343</f>
        <v>136245</v>
      </c>
      <c r="P354" s="161">
        <f>Dane_baza!AW343</f>
        <v>0</v>
      </c>
      <c r="Q354" s="161">
        <f>Dane_baza!AX343</f>
        <v>0</v>
      </c>
      <c r="R354" s="212">
        <f t="shared" si="25"/>
        <v>13328684</v>
      </c>
      <c r="S354" s="212">
        <f>Dane_baza!BU343</f>
        <v>11766467.67</v>
      </c>
      <c r="T354" s="212">
        <f>Dane_baza!BV343</f>
        <v>7534.22</v>
      </c>
      <c r="U354" s="212">
        <f>Dane_baza!BW343</f>
        <v>3154124.18</v>
      </c>
      <c r="V354" s="212">
        <f t="shared" si="23"/>
        <v>14928126.07</v>
      </c>
      <c r="W354" s="161">
        <f t="shared" si="24"/>
        <v>1599442.0700000003</v>
      </c>
      <c r="AA354" s="36"/>
    </row>
    <row r="355" spans="1:27" ht="14.45" x14ac:dyDescent="0.3">
      <c r="A355" s="197" t="s">
        <v>44</v>
      </c>
      <c r="B355" s="197" t="s">
        <v>37</v>
      </c>
      <c r="C355" s="197" t="s">
        <v>32</v>
      </c>
      <c r="D355" s="197" t="s">
        <v>36</v>
      </c>
      <c r="E355" s="197" t="s">
        <v>31</v>
      </c>
      <c r="F355" s="195" t="s">
        <v>3236</v>
      </c>
      <c r="G355" s="195" t="s">
        <v>371</v>
      </c>
      <c r="H355" s="161">
        <f>Dane_baza!AR344</f>
        <v>1283554</v>
      </c>
      <c r="I355" s="161">
        <f>Dane_baza!AS344</f>
        <v>21368</v>
      </c>
      <c r="J355" s="161">
        <f>Dane_baza!BX344</f>
        <v>152508</v>
      </c>
      <c r="K355" s="161">
        <f>Dane_baza!AT344</f>
        <v>4797755</v>
      </c>
      <c r="L355" s="161">
        <f>Dane_baza!AU344</f>
        <v>53165</v>
      </c>
      <c r="M355" s="161">
        <f>Dane_baza!AV344</f>
        <v>1106666</v>
      </c>
      <c r="N355" s="161">
        <f>Dane_baza!AY344</f>
        <v>3520771</v>
      </c>
      <c r="O355" s="161">
        <f>Dane_baza!AZ344</f>
        <v>72988</v>
      </c>
      <c r="P355" s="161">
        <f>Dane_baza!AW344</f>
        <v>0</v>
      </c>
      <c r="Q355" s="161">
        <f>Dane_baza!AX344</f>
        <v>0</v>
      </c>
      <c r="R355" s="212">
        <f t="shared" si="25"/>
        <v>11008775</v>
      </c>
      <c r="S355" s="212">
        <f>Dane_baza!BU344</f>
        <v>4765248.5199999996</v>
      </c>
      <c r="T355" s="212">
        <f>Dane_baza!BV344</f>
        <v>44196.82</v>
      </c>
      <c r="U355" s="212">
        <f>Dane_baza!BW344</f>
        <v>7199329.5099999998</v>
      </c>
      <c r="V355" s="212">
        <f t="shared" si="23"/>
        <v>12008774.85</v>
      </c>
      <c r="W355" s="161">
        <f t="shared" si="24"/>
        <v>999999.84999999963</v>
      </c>
      <c r="AA355" s="36"/>
    </row>
    <row r="356" spans="1:27" ht="14.45" x14ac:dyDescent="0.3">
      <c r="A356" s="197" t="s">
        <v>44</v>
      </c>
      <c r="B356" s="197" t="s">
        <v>37</v>
      </c>
      <c r="C356" s="197" t="s">
        <v>37</v>
      </c>
      <c r="D356" s="197" t="s">
        <v>36</v>
      </c>
      <c r="E356" s="197" t="s">
        <v>31</v>
      </c>
      <c r="F356" s="195" t="s">
        <v>3237</v>
      </c>
      <c r="G356" s="195" t="s">
        <v>372</v>
      </c>
      <c r="H356" s="161">
        <f>Dane_baza!AR345</f>
        <v>16790248</v>
      </c>
      <c r="I356" s="161">
        <f>Dane_baza!AS345</f>
        <v>2491985</v>
      </c>
      <c r="J356" s="161">
        <f>Dane_baza!BX345</f>
        <v>809151</v>
      </c>
      <c r="K356" s="161">
        <f>Dane_baza!AT345</f>
        <v>12483432</v>
      </c>
      <c r="L356" s="161">
        <f>Dane_baza!AU345</f>
        <v>0</v>
      </c>
      <c r="M356" s="161">
        <f>Dane_baza!AV345</f>
        <v>1119605</v>
      </c>
      <c r="N356" s="161">
        <f>Dane_baza!AY345</f>
        <v>22764047</v>
      </c>
      <c r="O356" s="161">
        <f>Dane_baza!AZ345</f>
        <v>287087</v>
      </c>
      <c r="P356" s="161">
        <f>Dane_baza!AW345</f>
        <v>0</v>
      </c>
      <c r="Q356" s="161">
        <f>Dane_baza!AX345</f>
        <v>0</v>
      </c>
      <c r="R356" s="212">
        <f t="shared" si="25"/>
        <v>56745555</v>
      </c>
      <c r="S356" s="212">
        <f>Dane_baza!BU345</f>
        <v>41632534.390000001</v>
      </c>
      <c r="T356" s="212">
        <f>Dane_baza!BV345</f>
        <v>406132.77</v>
      </c>
      <c r="U356" s="212">
        <f>Dane_baza!BW345</f>
        <v>18206887.849945657</v>
      </c>
      <c r="V356" s="212">
        <f t="shared" si="23"/>
        <v>60245555.009945661</v>
      </c>
      <c r="W356" s="161">
        <f t="shared" si="24"/>
        <v>3500000.0099456608</v>
      </c>
      <c r="AA356" s="36"/>
    </row>
    <row r="357" spans="1:27" ht="14.45" x14ac:dyDescent="0.3">
      <c r="A357" s="197" t="s">
        <v>44</v>
      </c>
      <c r="B357" s="197" t="s">
        <v>37</v>
      </c>
      <c r="C357" s="197" t="s">
        <v>39</v>
      </c>
      <c r="D357" s="197" t="s">
        <v>36</v>
      </c>
      <c r="E357" s="197" t="s">
        <v>31</v>
      </c>
      <c r="F357" s="195" t="s">
        <v>3238</v>
      </c>
      <c r="G357" s="195" t="s">
        <v>373</v>
      </c>
      <c r="H357" s="161">
        <f>Dane_baza!AR346</f>
        <v>3304350</v>
      </c>
      <c r="I357" s="161">
        <f>Dane_baza!AS346</f>
        <v>263224</v>
      </c>
      <c r="J357" s="161">
        <f>Dane_baza!BX346</f>
        <v>316302</v>
      </c>
      <c r="K357" s="161">
        <f>Dane_baza!AT346</f>
        <v>6423620</v>
      </c>
      <c r="L357" s="161">
        <f>Dane_baza!AU346</f>
        <v>311681</v>
      </c>
      <c r="M357" s="161">
        <f>Dane_baza!AV346</f>
        <v>754285</v>
      </c>
      <c r="N357" s="161">
        <f>Dane_baza!AY346</f>
        <v>7625926</v>
      </c>
      <c r="O357" s="161">
        <f>Dane_baza!AZ346</f>
        <v>150842</v>
      </c>
      <c r="P357" s="161">
        <f>Dane_baza!AW346</f>
        <v>0</v>
      </c>
      <c r="Q357" s="161">
        <f>Dane_baza!AX346</f>
        <v>0</v>
      </c>
      <c r="R357" s="212">
        <f t="shared" si="25"/>
        <v>19150230</v>
      </c>
      <c r="S357" s="212">
        <f>Dane_baza!BU346</f>
        <v>12884875.289999999</v>
      </c>
      <c r="T357" s="212">
        <f>Dane_baza!BV346</f>
        <v>219218.53</v>
      </c>
      <c r="U357" s="212">
        <f>Dane_baza!BW346</f>
        <v>7546136.1844253195</v>
      </c>
      <c r="V357" s="212">
        <f t="shared" si="23"/>
        <v>20650230.004425317</v>
      </c>
      <c r="W357" s="161">
        <f t="shared" si="24"/>
        <v>1500000.004425317</v>
      </c>
      <c r="AA357" s="36"/>
    </row>
    <row r="358" spans="1:27" ht="14.45" x14ac:dyDescent="0.3">
      <c r="A358" s="197" t="s">
        <v>44</v>
      </c>
      <c r="B358" s="197" t="s">
        <v>37</v>
      </c>
      <c r="C358" s="197" t="s">
        <v>42</v>
      </c>
      <c r="D358" s="197" t="s">
        <v>36</v>
      </c>
      <c r="E358" s="197" t="s">
        <v>31</v>
      </c>
      <c r="F358" s="195" t="s">
        <v>3239</v>
      </c>
      <c r="G358" s="195" t="s">
        <v>374</v>
      </c>
      <c r="H358" s="161">
        <f>Dane_baza!AR347</f>
        <v>1025011</v>
      </c>
      <c r="I358" s="161">
        <f>Dane_baza!AS347</f>
        <v>8683</v>
      </c>
      <c r="J358" s="161">
        <f>Dane_baza!BX347</f>
        <v>114867</v>
      </c>
      <c r="K358" s="161">
        <f>Dane_baza!AT347</f>
        <v>3635543</v>
      </c>
      <c r="L358" s="161">
        <f>Dane_baza!AU347</f>
        <v>2911</v>
      </c>
      <c r="M358" s="161">
        <f>Dane_baza!AV347</f>
        <v>698720</v>
      </c>
      <c r="N358" s="161">
        <f>Dane_baza!AY347</f>
        <v>2932396</v>
      </c>
      <c r="O358" s="161">
        <f>Dane_baza!AZ347</f>
        <v>30817</v>
      </c>
      <c r="P358" s="161">
        <f>Dane_baza!AW347</f>
        <v>0</v>
      </c>
      <c r="Q358" s="161">
        <f>Dane_baza!AX347</f>
        <v>0</v>
      </c>
      <c r="R358" s="212">
        <f t="shared" si="25"/>
        <v>8448948</v>
      </c>
      <c r="S358" s="212">
        <f>Dane_baza!BU347</f>
        <v>3728059.92</v>
      </c>
      <c r="T358" s="212">
        <f>Dane_baza!BV347</f>
        <v>690.72</v>
      </c>
      <c r="U358" s="212">
        <f>Dane_baza!BW347</f>
        <v>5565092.1600000001</v>
      </c>
      <c r="V358" s="212">
        <f t="shared" si="23"/>
        <v>9293842.8000000007</v>
      </c>
      <c r="W358" s="161">
        <f t="shared" si="24"/>
        <v>844894.80000000075</v>
      </c>
      <c r="AA358" s="36"/>
    </row>
    <row r="359" spans="1:27" ht="14.45" x14ac:dyDescent="0.3">
      <c r="A359" s="197" t="s">
        <v>44</v>
      </c>
      <c r="B359" s="197" t="s">
        <v>37</v>
      </c>
      <c r="C359" s="197" t="s">
        <v>44</v>
      </c>
      <c r="D359" s="197" t="s">
        <v>36</v>
      </c>
      <c r="E359" s="197" t="s">
        <v>31</v>
      </c>
      <c r="F359" s="195" t="s">
        <v>3240</v>
      </c>
      <c r="G359" s="195" t="s">
        <v>375</v>
      </c>
      <c r="H359" s="161">
        <f>Dane_baza!AR348</f>
        <v>2854844</v>
      </c>
      <c r="I359" s="161">
        <f>Dane_baza!AS348</f>
        <v>6644</v>
      </c>
      <c r="J359" s="161">
        <f>Dane_baza!BX348</f>
        <v>221994</v>
      </c>
      <c r="K359" s="161">
        <f>Dane_baza!AT348</f>
        <v>5657450</v>
      </c>
      <c r="L359" s="161">
        <f>Dane_baza!AU348</f>
        <v>0</v>
      </c>
      <c r="M359" s="161">
        <f>Dane_baza!AV348</f>
        <v>771192</v>
      </c>
      <c r="N359" s="161">
        <f>Dane_baza!AY348</f>
        <v>7474048</v>
      </c>
      <c r="O359" s="161">
        <f>Dane_baza!AZ348</f>
        <v>171928</v>
      </c>
      <c r="P359" s="161">
        <f>Dane_baza!AW348</f>
        <v>0</v>
      </c>
      <c r="Q359" s="161">
        <f>Dane_baza!AX348</f>
        <v>0</v>
      </c>
      <c r="R359" s="212">
        <f t="shared" si="25"/>
        <v>17158100</v>
      </c>
      <c r="S359" s="212">
        <f>Dane_baza!BU348</f>
        <v>9130099.0899999999</v>
      </c>
      <c r="T359" s="212">
        <f>Dane_baza!BV348</f>
        <v>374.13</v>
      </c>
      <c r="U359" s="212">
        <f>Dane_baza!BW348</f>
        <v>9527626.7826008238</v>
      </c>
      <c r="V359" s="212">
        <f t="shared" si="23"/>
        <v>18658100.002600826</v>
      </c>
      <c r="W359" s="161">
        <f t="shared" si="24"/>
        <v>1500000.0026008263</v>
      </c>
      <c r="AA359" s="36"/>
    </row>
    <row r="360" spans="1:27" ht="14.45" x14ac:dyDescent="0.3">
      <c r="A360" s="197" t="s">
        <v>44</v>
      </c>
      <c r="B360" s="197" t="s">
        <v>37</v>
      </c>
      <c r="C360" s="197" t="s">
        <v>51</v>
      </c>
      <c r="D360" s="197" t="s">
        <v>36</v>
      </c>
      <c r="E360" s="197" t="s">
        <v>31</v>
      </c>
      <c r="F360" s="195" t="s">
        <v>3241</v>
      </c>
      <c r="G360" s="195" t="s">
        <v>376</v>
      </c>
      <c r="H360" s="161">
        <f>Dane_baza!AR349</f>
        <v>1525703</v>
      </c>
      <c r="I360" s="161">
        <f>Dane_baza!AS349</f>
        <v>12203</v>
      </c>
      <c r="J360" s="161">
        <f>Dane_baza!BX349</f>
        <v>176859</v>
      </c>
      <c r="K360" s="161">
        <f>Dane_baza!AT349</f>
        <v>5426119</v>
      </c>
      <c r="L360" s="161">
        <f>Dane_baza!AU349</f>
        <v>0</v>
      </c>
      <c r="M360" s="161">
        <f>Dane_baza!AV349</f>
        <v>1146302</v>
      </c>
      <c r="N360" s="161">
        <f>Dane_baza!AY349</f>
        <v>4755850</v>
      </c>
      <c r="O360" s="161">
        <f>Dane_baza!AZ349</f>
        <v>85964</v>
      </c>
      <c r="P360" s="161">
        <f>Dane_baza!AW349</f>
        <v>0</v>
      </c>
      <c r="Q360" s="161">
        <f>Dane_baza!AX349</f>
        <v>0</v>
      </c>
      <c r="R360" s="212">
        <f t="shared" si="25"/>
        <v>13129000</v>
      </c>
      <c r="S360" s="212">
        <f>Dane_baza!BU349</f>
        <v>5600290.9800000004</v>
      </c>
      <c r="T360" s="212">
        <f>Dane_baza!BV349</f>
        <v>64730.62</v>
      </c>
      <c r="U360" s="212">
        <f>Dane_baza!BW349</f>
        <v>8463978.1900000013</v>
      </c>
      <c r="V360" s="212">
        <f t="shared" si="23"/>
        <v>14128999.790000003</v>
      </c>
      <c r="W360" s="161">
        <f t="shared" si="24"/>
        <v>999999.79000000283</v>
      </c>
      <c r="AA360" s="36"/>
    </row>
    <row r="361" spans="1:27" ht="14.45" x14ac:dyDescent="0.3">
      <c r="A361" s="197" t="s">
        <v>44</v>
      </c>
      <c r="B361" s="197" t="s">
        <v>37</v>
      </c>
      <c r="C361" s="197" t="s">
        <v>75</v>
      </c>
      <c r="D361" s="197" t="s">
        <v>36</v>
      </c>
      <c r="E361" s="197" t="s">
        <v>31</v>
      </c>
      <c r="F361" s="195" t="s">
        <v>3242</v>
      </c>
      <c r="G361" s="195" t="s">
        <v>370</v>
      </c>
      <c r="H361" s="161">
        <f>Dane_baza!AR350</f>
        <v>2190163</v>
      </c>
      <c r="I361" s="161">
        <f>Dane_baza!AS350</f>
        <v>111659</v>
      </c>
      <c r="J361" s="161">
        <f>Dane_baza!BX350</f>
        <v>209888</v>
      </c>
      <c r="K361" s="161">
        <f>Dane_baza!AT350</f>
        <v>6075878</v>
      </c>
      <c r="L361" s="161">
        <f>Dane_baza!AU350</f>
        <v>428510</v>
      </c>
      <c r="M361" s="161">
        <f>Dane_baza!AV350</f>
        <v>764667</v>
      </c>
      <c r="N361" s="161">
        <f>Dane_baza!AY350</f>
        <v>6122150</v>
      </c>
      <c r="O361" s="161">
        <f>Dane_baza!AZ350</f>
        <v>158952</v>
      </c>
      <c r="P361" s="161">
        <f>Dane_baza!AW350</f>
        <v>0</v>
      </c>
      <c r="Q361" s="161">
        <f>Dane_baza!AX350</f>
        <v>0</v>
      </c>
      <c r="R361" s="212">
        <f t="shared" si="25"/>
        <v>16061867</v>
      </c>
      <c r="S361" s="212">
        <f>Dane_baza!BU350</f>
        <v>8508171.7799999993</v>
      </c>
      <c r="T361" s="212">
        <f>Dane_baza!BV350</f>
        <v>168320.43</v>
      </c>
      <c r="U361" s="212">
        <f>Dane_baza!BW350</f>
        <v>8385374.7827218203</v>
      </c>
      <c r="V361" s="212">
        <f t="shared" si="23"/>
        <v>17061866.992721818</v>
      </c>
      <c r="W361" s="161">
        <f t="shared" si="24"/>
        <v>999999.99272181839</v>
      </c>
      <c r="AA361" s="36"/>
    </row>
    <row r="362" spans="1:27" ht="14.45" x14ac:dyDescent="0.3">
      <c r="A362" s="197" t="s">
        <v>44</v>
      </c>
      <c r="B362" s="197" t="s">
        <v>37</v>
      </c>
      <c r="C362" s="197" t="s">
        <v>77</v>
      </c>
      <c r="D362" s="197" t="s">
        <v>36</v>
      </c>
      <c r="E362" s="197" t="s">
        <v>31</v>
      </c>
      <c r="F362" s="195" t="s">
        <v>3243</v>
      </c>
      <c r="G362" s="195" t="s">
        <v>377</v>
      </c>
      <c r="H362" s="161">
        <f>Dane_baza!AR351</f>
        <v>2087132</v>
      </c>
      <c r="I362" s="161">
        <f>Dane_baza!AS351</f>
        <v>12689</v>
      </c>
      <c r="J362" s="161">
        <f>Dane_baza!BX351</f>
        <v>221044</v>
      </c>
      <c r="K362" s="161">
        <f>Dane_baza!AT351</f>
        <v>7315203</v>
      </c>
      <c r="L362" s="161">
        <f>Dane_baza!AU351</f>
        <v>447017</v>
      </c>
      <c r="M362" s="161">
        <f>Dane_baza!AV351</f>
        <v>343773</v>
      </c>
      <c r="N362" s="161">
        <f>Dane_baza!AY351</f>
        <v>4636202</v>
      </c>
      <c r="O362" s="161">
        <f>Dane_baza!AZ351</f>
        <v>72988</v>
      </c>
      <c r="P362" s="161">
        <f>Dane_baza!AW351</f>
        <v>0</v>
      </c>
      <c r="Q362" s="161">
        <f>Dane_baza!AX351</f>
        <v>0</v>
      </c>
      <c r="R362" s="212">
        <f t="shared" si="25"/>
        <v>15136048</v>
      </c>
      <c r="S362" s="212">
        <f>Dane_baza!BU351</f>
        <v>8303804.4199999999</v>
      </c>
      <c r="T362" s="212">
        <f>Dane_baza!BV351</f>
        <v>1065.3800000000001</v>
      </c>
      <c r="U362" s="212">
        <f>Dane_baza!BW351</f>
        <v>8331178.1399999997</v>
      </c>
      <c r="V362" s="212">
        <f t="shared" si="23"/>
        <v>16636047.939999999</v>
      </c>
      <c r="W362" s="161">
        <f t="shared" si="24"/>
        <v>1499999.9399999995</v>
      </c>
      <c r="AA362" s="36"/>
    </row>
    <row r="363" spans="1:27" ht="14.45" x14ac:dyDescent="0.3">
      <c r="A363" s="197" t="s">
        <v>44</v>
      </c>
      <c r="B363" s="197" t="s">
        <v>37</v>
      </c>
      <c r="C363" s="197" t="s">
        <v>90</v>
      </c>
      <c r="D363" s="197" t="s">
        <v>36</v>
      </c>
      <c r="E363" s="197" t="s">
        <v>31</v>
      </c>
      <c r="F363" s="195" t="s">
        <v>3244</v>
      </c>
      <c r="G363" s="195" t="s">
        <v>378</v>
      </c>
      <c r="H363" s="161">
        <f>Dane_baza!AR352</f>
        <v>3077137</v>
      </c>
      <c r="I363" s="161">
        <f>Dane_baza!AS352</f>
        <v>29945</v>
      </c>
      <c r="J363" s="161">
        <f>Dane_baza!BX352</f>
        <v>285281</v>
      </c>
      <c r="K363" s="161">
        <f>Dane_baza!AT352</f>
        <v>8658738</v>
      </c>
      <c r="L363" s="161">
        <f>Dane_baza!AU352</f>
        <v>0</v>
      </c>
      <c r="M363" s="161">
        <f>Dane_baza!AV352</f>
        <v>387090</v>
      </c>
      <c r="N363" s="161">
        <f>Dane_baza!AY352</f>
        <v>8056521</v>
      </c>
      <c r="O363" s="161">
        <f>Dane_baza!AZ352</f>
        <v>201123</v>
      </c>
      <c r="P363" s="161">
        <f>Dane_baza!AW352</f>
        <v>0</v>
      </c>
      <c r="Q363" s="161">
        <f>Dane_baza!AX352</f>
        <v>0</v>
      </c>
      <c r="R363" s="212">
        <f t="shared" si="25"/>
        <v>20695835</v>
      </c>
      <c r="S363" s="212">
        <f>Dane_baza!BU352</f>
        <v>9653610.8900000006</v>
      </c>
      <c r="T363" s="212">
        <f>Dane_baza!BV352</f>
        <v>0</v>
      </c>
      <c r="U363" s="212">
        <f>Dane_baza!BW352</f>
        <v>13461020.91</v>
      </c>
      <c r="V363" s="212">
        <f t="shared" si="23"/>
        <v>23114631.800000001</v>
      </c>
      <c r="W363" s="161">
        <f t="shared" si="24"/>
        <v>2418796.8000000007</v>
      </c>
      <c r="AA363" s="36"/>
    </row>
    <row r="364" spans="1:27" ht="14.45" x14ac:dyDescent="0.3">
      <c r="A364" s="197" t="s">
        <v>44</v>
      </c>
      <c r="B364" s="197" t="s">
        <v>37</v>
      </c>
      <c r="C364" s="197" t="s">
        <v>92</v>
      </c>
      <c r="D364" s="197" t="s">
        <v>40</v>
      </c>
      <c r="E364" s="197" t="s">
        <v>31</v>
      </c>
      <c r="F364" s="195" t="s">
        <v>3245</v>
      </c>
      <c r="G364" s="195" t="s">
        <v>379</v>
      </c>
      <c r="H364" s="161">
        <f>Dane_baza!AR353</f>
        <v>4165460</v>
      </c>
      <c r="I364" s="161">
        <f>Dane_baza!AS353</f>
        <v>43664</v>
      </c>
      <c r="J364" s="161">
        <f>Dane_baza!BX353</f>
        <v>343595</v>
      </c>
      <c r="K364" s="161">
        <f>Dane_baza!AT353</f>
        <v>10028544</v>
      </c>
      <c r="L364" s="161">
        <f>Dane_baza!AU353</f>
        <v>171615</v>
      </c>
      <c r="M364" s="161">
        <f>Dane_baza!AV353</f>
        <v>426169</v>
      </c>
      <c r="N364" s="161">
        <f>Dane_baza!AY353</f>
        <v>7910902</v>
      </c>
      <c r="O364" s="161">
        <f>Dane_baza!AZ353</f>
        <v>160574</v>
      </c>
      <c r="P364" s="161">
        <f>Dane_baza!AW353</f>
        <v>0</v>
      </c>
      <c r="Q364" s="161">
        <f>Dane_baza!AX353</f>
        <v>0</v>
      </c>
      <c r="R364" s="212">
        <f t="shared" si="25"/>
        <v>23250523</v>
      </c>
      <c r="S364" s="212">
        <f>Dane_baza!BU353</f>
        <v>13951621.529999999</v>
      </c>
      <c r="T364" s="212">
        <f>Dane_baza!BV353</f>
        <v>112641.09</v>
      </c>
      <c r="U364" s="212">
        <f>Dane_baza!BW353</f>
        <v>11186260.38931012</v>
      </c>
      <c r="V364" s="212">
        <f t="shared" si="23"/>
        <v>25250523.009310119</v>
      </c>
      <c r="W364" s="161">
        <f t="shared" si="24"/>
        <v>2000000.0093101189</v>
      </c>
      <c r="AA364" s="36"/>
    </row>
    <row r="365" spans="1:27" ht="14.45" x14ac:dyDescent="0.3">
      <c r="A365" s="197" t="s">
        <v>44</v>
      </c>
      <c r="B365" s="197" t="s">
        <v>37</v>
      </c>
      <c r="C365" s="197" t="s">
        <v>93</v>
      </c>
      <c r="D365" s="197" t="s">
        <v>36</v>
      </c>
      <c r="E365" s="197" t="s">
        <v>31</v>
      </c>
      <c r="F365" s="195" t="s">
        <v>3246</v>
      </c>
      <c r="G365" s="195" t="s">
        <v>380</v>
      </c>
      <c r="H365" s="161">
        <f>Dane_baza!AR354</f>
        <v>3423387</v>
      </c>
      <c r="I365" s="161">
        <f>Dane_baza!AS354</f>
        <v>8509</v>
      </c>
      <c r="J365" s="161">
        <f>Dane_baza!BX354</f>
        <v>260193</v>
      </c>
      <c r="K365" s="161">
        <f>Dane_baza!AT354</f>
        <v>7428685</v>
      </c>
      <c r="L365" s="161">
        <f>Dane_baza!AU354</f>
        <v>0</v>
      </c>
      <c r="M365" s="161">
        <f>Dane_baza!AV354</f>
        <v>575267</v>
      </c>
      <c r="N365" s="161">
        <f>Dane_baza!AY354</f>
        <v>6602442</v>
      </c>
      <c r="O365" s="161">
        <f>Dane_baza!AZ354</f>
        <v>163818</v>
      </c>
      <c r="P365" s="161">
        <f>Dane_baza!AW354</f>
        <v>0</v>
      </c>
      <c r="Q365" s="161">
        <f>Dane_baza!AX354</f>
        <v>0</v>
      </c>
      <c r="R365" s="212">
        <f t="shared" si="25"/>
        <v>18462301</v>
      </c>
      <c r="S365" s="212">
        <f>Dane_baza!BU354</f>
        <v>10863392.59</v>
      </c>
      <c r="T365" s="212">
        <f>Dane_baza!BV354</f>
        <v>2544.42</v>
      </c>
      <c r="U365" s="212">
        <f>Dane_baza!BW354</f>
        <v>9096363.5099999979</v>
      </c>
      <c r="V365" s="212">
        <f t="shared" si="23"/>
        <v>19962300.519999996</v>
      </c>
      <c r="W365" s="161">
        <f t="shared" si="24"/>
        <v>1499999.5199999958</v>
      </c>
      <c r="AA365" s="36"/>
    </row>
    <row r="366" spans="1:27" ht="14.45" x14ac:dyDescent="0.3">
      <c r="A366" s="197" t="s">
        <v>44</v>
      </c>
      <c r="B366" s="197" t="s">
        <v>37</v>
      </c>
      <c r="C366" s="197" t="s">
        <v>95</v>
      </c>
      <c r="D366" s="197" t="s">
        <v>36</v>
      </c>
      <c r="E366" s="197" t="s">
        <v>31</v>
      </c>
      <c r="F366" s="195" t="s">
        <v>3247</v>
      </c>
      <c r="G366" s="195" t="s">
        <v>381</v>
      </c>
      <c r="H366" s="161">
        <f>Dane_baza!AR355</f>
        <v>1628105</v>
      </c>
      <c r="I366" s="161">
        <f>Dane_baza!AS355</f>
        <v>46648</v>
      </c>
      <c r="J366" s="161">
        <f>Dane_baza!BX355</f>
        <v>182553</v>
      </c>
      <c r="K366" s="161">
        <f>Dane_baza!AT355</f>
        <v>5352552</v>
      </c>
      <c r="L366" s="161">
        <f>Dane_baza!AU355</f>
        <v>0</v>
      </c>
      <c r="M366" s="161">
        <f>Dane_baza!AV355</f>
        <v>321469</v>
      </c>
      <c r="N366" s="161">
        <f>Dane_baza!AY355</f>
        <v>4213798</v>
      </c>
      <c r="O366" s="161">
        <f>Dane_baza!AZ355</f>
        <v>100562</v>
      </c>
      <c r="P366" s="161">
        <f>Dane_baza!AW355</f>
        <v>0</v>
      </c>
      <c r="Q366" s="161">
        <f>Dane_baza!AX355</f>
        <v>0</v>
      </c>
      <c r="R366" s="212">
        <f t="shared" si="25"/>
        <v>11845687</v>
      </c>
      <c r="S366" s="212">
        <f>Dane_baza!BU355</f>
        <v>6143800.8300000001</v>
      </c>
      <c r="T366" s="212">
        <f>Dane_baza!BV355</f>
        <v>26748.19</v>
      </c>
      <c r="U366" s="212">
        <f>Dane_baza!BW355</f>
        <v>6675137.7600000007</v>
      </c>
      <c r="V366" s="212">
        <f t="shared" si="23"/>
        <v>12845686.780000001</v>
      </c>
      <c r="W366" s="161">
        <f t="shared" si="24"/>
        <v>999999.78000000119</v>
      </c>
      <c r="AA366" s="36"/>
    </row>
    <row r="367" spans="1:27" ht="14.45" x14ac:dyDescent="0.3">
      <c r="A367" s="197" t="s">
        <v>44</v>
      </c>
      <c r="B367" s="197" t="s">
        <v>37</v>
      </c>
      <c r="C367" s="197" t="s">
        <v>97</v>
      </c>
      <c r="D367" s="197" t="s">
        <v>36</v>
      </c>
      <c r="E367" s="197" t="s">
        <v>31</v>
      </c>
      <c r="F367" s="195" t="s">
        <v>3248</v>
      </c>
      <c r="G367" s="195" t="s">
        <v>382</v>
      </c>
      <c r="H367" s="161">
        <f>Dane_baza!AR356</f>
        <v>1228793</v>
      </c>
      <c r="I367" s="161">
        <f>Dane_baza!AS356</f>
        <v>7977</v>
      </c>
      <c r="J367" s="161">
        <f>Dane_baza!BX356</f>
        <v>150809</v>
      </c>
      <c r="K367" s="161">
        <f>Dane_baza!AT356</f>
        <v>4646951</v>
      </c>
      <c r="L367" s="161">
        <f>Dane_baza!AU356</f>
        <v>0</v>
      </c>
      <c r="M367" s="161">
        <f>Dane_baza!AV356</f>
        <v>1024435</v>
      </c>
      <c r="N367" s="161">
        <f>Dane_baza!AY356</f>
        <v>3487495</v>
      </c>
      <c r="O367" s="161">
        <f>Dane_baza!AZ356</f>
        <v>92452</v>
      </c>
      <c r="P367" s="161">
        <f>Dane_baza!AW356</f>
        <v>0</v>
      </c>
      <c r="Q367" s="161">
        <f>Dane_baza!AX356</f>
        <v>0</v>
      </c>
      <c r="R367" s="212">
        <f t="shared" si="25"/>
        <v>10638912</v>
      </c>
      <c r="S367" s="212">
        <f>Dane_baza!BU356</f>
        <v>4870936.0199999996</v>
      </c>
      <c r="T367" s="212">
        <f>Dane_baza!BV356</f>
        <v>4684.88</v>
      </c>
      <c r="U367" s="212">
        <f>Dane_baza!BW356</f>
        <v>6763291.0949999997</v>
      </c>
      <c r="V367" s="212">
        <f t="shared" si="23"/>
        <v>11638911.994999999</v>
      </c>
      <c r="W367" s="161">
        <f t="shared" si="24"/>
        <v>999999.99499999918</v>
      </c>
      <c r="AA367" s="36"/>
    </row>
    <row r="368" spans="1:27" ht="14.45" x14ac:dyDescent="0.3">
      <c r="A368" s="197" t="s">
        <v>44</v>
      </c>
      <c r="B368" s="197" t="s">
        <v>37</v>
      </c>
      <c r="C368" s="197" t="s">
        <v>130</v>
      </c>
      <c r="D368" s="197" t="s">
        <v>40</v>
      </c>
      <c r="E368" s="197" t="s">
        <v>31</v>
      </c>
      <c r="F368" s="195" t="s">
        <v>3249</v>
      </c>
      <c r="G368" s="195" t="s">
        <v>383</v>
      </c>
      <c r="H368" s="161">
        <f>Dane_baza!AR357</f>
        <v>3388946</v>
      </c>
      <c r="I368" s="161">
        <f>Dane_baza!AS357</f>
        <v>270941</v>
      </c>
      <c r="J368" s="161">
        <f>Dane_baza!BX357</f>
        <v>314896</v>
      </c>
      <c r="K368" s="161">
        <f>Dane_baza!AT357</f>
        <v>9003429</v>
      </c>
      <c r="L368" s="161">
        <f>Dane_baza!AU357</f>
        <v>527814</v>
      </c>
      <c r="M368" s="161">
        <f>Dane_baza!AV357</f>
        <v>394423</v>
      </c>
      <c r="N368" s="161">
        <f>Dane_baza!AY357</f>
        <v>6817720</v>
      </c>
      <c r="O368" s="161">
        <f>Dane_baza!AZ357</f>
        <v>133001</v>
      </c>
      <c r="P368" s="161">
        <f>Dane_baza!AW357</f>
        <v>0</v>
      </c>
      <c r="Q368" s="161">
        <f>Dane_baza!AX357</f>
        <v>0</v>
      </c>
      <c r="R368" s="212">
        <f t="shared" si="25"/>
        <v>20851170</v>
      </c>
      <c r="S368" s="212">
        <f>Dane_baza!BU357</f>
        <v>12121115.83</v>
      </c>
      <c r="T368" s="212">
        <f>Dane_baza!BV357</f>
        <v>9882.16</v>
      </c>
      <c r="U368" s="212">
        <f>Dane_baza!BW357</f>
        <v>10220172.009340523</v>
      </c>
      <c r="V368" s="212">
        <f t="shared" si="23"/>
        <v>22351169.999340523</v>
      </c>
      <c r="W368" s="161">
        <f t="shared" si="24"/>
        <v>1499999.999340523</v>
      </c>
      <c r="AA368" s="36"/>
    </row>
    <row r="369" spans="1:27" ht="14.45" x14ac:dyDescent="0.3">
      <c r="A369" s="197" t="s">
        <v>44</v>
      </c>
      <c r="B369" s="197" t="s">
        <v>39</v>
      </c>
      <c r="C369" s="197" t="s">
        <v>33</v>
      </c>
      <c r="D369" s="197" t="s">
        <v>34</v>
      </c>
      <c r="E369" s="197" t="s">
        <v>31</v>
      </c>
      <c r="F369" s="195" t="s">
        <v>3250</v>
      </c>
      <c r="G369" s="195" t="s">
        <v>384</v>
      </c>
      <c r="H369" s="161">
        <f>Dane_baza!AR358</f>
        <v>18186257</v>
      </c>
      <c r="I369" s="161">
        <f>Dane_baza!AS358</f>
        <v>730962</v>
      </c>
      <c r="J369" s="161">
        <f>Dane_baza!BX358</f>
        <v>810784</v>
      </c>
      <c r="K369" s="161">
        <f>Dane_baza!AT358</f>
        <v>7713848</v>
      </c>
      <c r="L369" s="161">
        <f>Dane_baza!AU358</f>
        <v>326668</v>
      </c>
      <c r="M369" s="161">
        <f>Dane_baza!AV358</f>
        <v>650235</v>
      </c>
      <c r="N369" s="161">
        <f>Dane_baza!AY358</f>
        <v>27124720</v>
      </c>
      <c r="O369" s="161">
        <f>Dane_baza!AZ358</f>
        <v>794760</v>
      </c>
      <c r="P369" s="161">
        <f>Dane_baza!AW358</f>
        <v>0</v>
      </c>
      <c r="Q369" s="161">
        <f>Dane_baza!AX358</f>
        <v>0</v>
      </c>
      <c r="R369" s="212">
        <f t="shared" si="25"/>
        <v>56338234</v>
      </c>
      <c r="S369" s="212">
        <f>Dane_baza!BU358</f>
        <v>48568518.289999999</v>
      </c>
      <c r="T369" s="212">
        <f>Dane_baza!BV358</f>
        <v>301417.40999999997</v>
      </c>
      <c r="U369" s="212">
        <f>Dane_baza!BW358</f>
        <v>10968298.297676349</v>
      </c>
      <c r="V369" s="212">
        <f t="shared" si="23"/>
        <v>59838233.997676343</v>
      </c>
      <c r="W369" s="161">
        <f t="shared" si="24"/>
        <v>3499999.9976763427</v>
      </c>
      <c r="AA369" s="36"/>
    </row>
    <row r="370" spans="1:27" ht="14.45" x14ac:dyDescent="0.3">
      <c r="A370" s="197" t="s">
        <v>44</v>
      </c>
      <c r="B370" s="197" t="s">
        <v>39</v>
      </c>
      <c r="C370" s="197" t="s">
        <v>32</v>
      </c>
      <c r="D370" s="197" t="s">
        <v>36</v>
      </c>
      <c r="E370" s="197" t="s">
        <v>31</v>
      </c>
      <c r="F370" s="195" t="s">
        <v>3251</v>
      </c>
      <c r="G370" s="195" t="s">
        <v>385</v>
      </c>
      <c r="H370" s="161">
        <f>Dane_baza!AR359</f>
        <v>2634204</v>
      </c>
      <c r="I370" s="161">
        <f>Dane_baza!AS359</f>
        <v>38274</v>
      </c>
      <c r="J370" s="161">
        <f>Dane_baza!BX359</f>
        <v>255952</v>
      </c>
      <c r="K370" s="161">
        <f>Dane_baza!AT359</f>
        <v>5192427</v>
      </c>
      <c r="L370" s="161">
        <f>Dane_baza!AU359</f>
        <v>9677</v>
      </c>
      <c r="M370" s="161">
        <f>Dane_baza!AV359</f>
        <v>479128</v>
      </c>
      <c r="N370" s="161">
        <f>Dane_baza!AY359</f>
        <v>6409765</v>
      </c>
      <c r="O370" s="161">
        <f>Dane_baza!AZ359</f>
        <v>118403</v>
      </c>
      <c r="P370" s="161">
        <f>Dane_baza!AW359</f>
        <v>0</v>
      </c>
      <c r="Q370" s="161">
        <f>Dane_baza!AX359</f>
        <v>0</v>
      </c>
      <c r="R370" s="212">
        <f t="shared" si="25"/>
        <v>15137830</v>
      </c>
      <c r="S370" s="212">
        <f>Dane_baza!BU359</f>
        <v>8620032.7899999991</v>
      </c>
      <c r="T370" s="212">
        <f>Dane_baza!BV359</f>
        <v>0</v>
      </c>
      <c r="U370" s="212">
        <f>Dane_baza!BW359</f>
        <v>8017797.2113350723</v>
      </c>
      <c r="V370" s="212">
        <f t="shared" si="23"/>
        <v>16637830.001335071</v>
      </c>
      <c r="W370" s="161">
        <f t="shared" si="24"/>
        <v>1500000.0013350714</v>
      </c>
      <c r="AA370" s="36"/>
    </row>
    <row r="371" spans="1:27" ht="14.45" x14ac:dyDescent="0.3">
      <c r="A371" s="197" t="s">
        <v>44</v>
      </c>
      <c r="B371" s="197" t="s">
        <v>39</v>
      </c>
      <c r="C371" s="197" t="s">
        <v>37</v>
      </c>
      <c r="D371" s="197" t="s">
        <v>36</v>
      </c>
      <c r="E371" s="197" t="s">
        <v>31</v>
      </c>
      <c r="F371" s="195" t="s">
        <v>3252</v>
      </c>
      <c r="G371" s="195" t="s">
        <v>386</v>
      </c>
      <c r="H371" s="161">
        <f>Dane_baza!AR360</f>
        <v>2353392</v>
      </c>
      <c r="I371" s="161">
        <f>Dane_baza!AS360</f>
        <v>2229</v>
      </c>
      <c r="J371" s="161">
        <f>Dane_baza!BX360</f>
        <v>255936</v>
      </c>
      <c r="K371" s="161">
        <f>Dane_baza!AT360</f>
        <v>7009898</v>
      </c>
      <c r="L371" s="161">
        <f>Dane_baza!AU360</f>
        <v>0</v>
      </c>
      <c r="M371" s="161">
        <f>Dane_baza!AV360</f>
        <v>681442</v>
      </c>
      <c r="N371" s="161">
        <f>Dane_baza!AY360</f>
        <v>6688022</v>
      </c>
      <c r="O371" s="161">
        <f>Dane_baza!AZ360</f>
        <v>100562</v>
      </c>
      <c r="P371" s="161">
        <f>Dane_baza!AW360</f>
        <v>0</v>
      </c>
      <c r="Q371" s="161">
        <f>Dane_baza!AX360</f>
        <v>0</v>
      </c>
      <c r="R371" s="212">
        <f t="shared" si="25"/>
        <v>17091481</v>
      </c>
      <c r="S371" s="212">
        <f>Dane_baza!BU360</f>
        <v>8691897.8100000005</v>
      </c>
      <c r="T371" s="212">
        <f>Dane_baza!BV360</f>
        <v>1981.65</v>
      </c>
      <c r="U371" s="212">
        <f>Dane_baza!BW360</f>
        <v>9897601.5412325822</v>
      </c>
      <c r="V371" s="212">
        <f t="shared" si="23"/>
        <v>18591481.001232583</v>
      </c>
      <c r="W371" s="161">
        <f t="shared" si="24"/>
        <v>1500000.0012325831</v>
      </c>
      <c r="AA371" s="36"/>
    </row>
    <row r="372" spans="1:27" ht="14.45" x14ac:dyDescent="0.3">
      <c r="A372" s="197" t="s">
        <v>44</v>
      </c>
      <c r="B372" s="197" t="s">
        <v>39</v>
      </c>
      <c r="C372" s="197" t="s">
        <v>39</v>
      </c>
      <c r="D372" s="197" t="s">
        <v>36</v>
      </c>
      <c r="E372" s="197" t="s">
        <v>31</v>
      </c>
      <c r="F372" s="195" t="s">
        <v>3253</v>
      </c>
      <c r="G372" s="195" t="s">
        <v>384</v>
      </c>
      <c r="H372" s="161">
        <f>Dane_baza!AR361</f>
        <v>5418428</v>
      </c>
      <c r="I372" s="161">
        <f>Dane_baza!AS361</f>
        <v>8858</v>
      </c>
      <c r="J372" s="161">
        <f>Dane_baza!BX361</f>
        <v>494266</v>
      </c>
      <c r="K372" s="161">
        <f>Dane_baza!AT361</f>
        <v>13086491</v>
      </c>
      <c r="L372" s="161">
        <f>Dane_baza!AU361</f>
        <v>0</v>
      </c>
      <c r="M372" s="161">
        <f>Dane_baza!AV361</f>
        <v>523571</v>
      </c>
      <c r="N372" s="161">
        <f>Dane_baza!AY361</f>
        <v>13923781</v>
      </c>
      <c r="O372" s="161">
        <f>Dane_baza!AZ361</f>
        <v>285465</v>
      </c>
      <c r="P372" s="161">
        <f>Dane_baza!AW361</f>
        <v>0</v>
      </c>
      <c r="Q372" s="161">
        <f>Dane_baza!AX361</f>
        <v>0</v>
      </c>
      <c r="R372" s="212">
        <f t="shared" si="25"/>
        <v>33740860</v>
      </c>
      <c r="S372" s="212">
        <f>Dane_baza!BU361</f>
        <v>17364989.530000001</v>
      </c>
      <c r="T372" s="212">
        <f>Dane_baza!BV361</f>
        <v>0</v>
      </c>
      <c r="U372" s="212">
        <f>Dane_baza!BW361</f>
        <v>18875870.369999997</v>
      </c>
      <c r="V372" s="212">
        <f t="shared" si="23"/>
        <v>36240859.899999999</v>
      </c>
      <c r="W372" s="161">
        <f t="shared" si="24"/>
        <v>2499999.8999999985</v>
      </c>
      <c r="AA372" s="36"/>
    </row>
    <row r="373" spans="1:27" ht="14.45" x14ac:dyDescent="0.3">
      <c r="A373" s="197" t="s">
        <v>44</v>
      </c>
      <c r="B373" s="197" t="s">
        <v>39</v>
      </c>
      <c r="C373" s="197" t="s">
        <v>42</v>
      </c>
      <c r="D373" s="197" t="s">
        <v>36</v>
      </c>
      <c r="E373" s="197" t="s">
        <v>31</v>
      </c>
      <c r="F373" s="195" t="s">
        <v>3254</v>
      </c>
      <c r="G373" s="195" t="s">
        <v>387</v>
      </c>
      <c r="H373" s="161">
        <f>Dane_baza!AR362</f>
        <v>3629979</v>
      </c>
      <c r="I373" s="161">
        <f>Dane_baza!AS362</f>
        <v>51468</v>
      </c>
      <c r="J373" s="161">
        <f>Dane_baza!BX362</f>
        <v>340429</v>
      </c>
      <c r="K373" s="161">
        <f>Dane_baza!AT362</f>
        <v>7959683</v>
      </c>
      <c r="L373" s="161">
        <f>Dane_baza!AU362</f>
        <v>0</v>
      </c>
      <c r="M373" s="161">
        <f>Dane_baza!AV362</f>
        <v>452150</v>
      </c>
      <c r="N373" s="161">
        <f>Dane_baza!AY362</f>
        <v>7327865</v>
      </c>
      <c r="O373" s="161">
        <f>Dane_baza!AZ362</f>
        <v>178416</v>
      </c>
      <c r="P373" s="161">
        <f>Dane_baza!AW362</f>
        <v>0</v>
      </c>
      <c r="Q373" s="161">
        <f>Dane_baza!AX362</f>
        <v>0</v>
      </c>
      <c r="R373" s="212">
        <f t="shared" si="25"/>
        <v>19939990</v>
      </c>
      <c r="S373" s="212">
        <f>Dane_baza!BU362</f>
        <v>11369547.93</v>
      </c>
      <c r="T373" s="212">
        <f>Dane_baza!BV362</f>
        <v>27671.86</v>
      </c>
      <c r="U373" s="212">
        <f>Dane_baza!BW362</f>
        <v>10536768.970000001</v>
      </c>
      <c r="V373" s="212">
        <f t="shared" si="23"/>
        <v>21933988.759999998</v>
      </c>
      <c r="W373" s="161">
        <f t="shared" si="24"/>
        <v>1993998.7599999979</v>
      </c>
      <c r="AA373" s="36"/>
    </row>
    <row r="374" spans="1:27" ht="14.45" x14ac:dyDescent="0.3">
      <c r="A374" s="197" t="s">
        <v>44</v>
      </c>
      <c r="B374" s="197" t="s">
        <v>39</v>
      </c>
      <c r="C374" s="197" t="s">
        <v>44</v>
      </c>
      <c r="D374" s="197" t="s">
        <v>36</v>
      </c>
      <c r="E374" s="197" t="s">
        <v>31</v>
      </c>
      <c r="F374" s="195" t="s">
        <v>3255</v>
      </c>
      <c r="G374" s="195" t="s">
        <v>388</v>
      </c>
      <c r="H374" s="161">
        <f>Dane_baza!AR363</f>
        <v>1556151</v>
      </c>
      <c r="I374" s="161">
        <f>Dane_baza!AS363</f>
        <v>10037</v>
      </c>
      <c r="J374" s="161">
        <f>Dane_baza!BX363</f>
        <v>196901</v>
      </c>
      <c r="K374" s="161">
        <f>Dane_baza!AT363</f>
        <v>5735678</v>
      </c>
      <c r="L374" s="161">
        <f>Dane_baza!AU363</f>
        <v>0</v>
      </c>
      <c r="M374" s="161">
        <f>Dane_baza!AV363</f>
        <v>833321</v>
      </c>
      <c r="N374" s="161">
        <f>Dane_baza!AY363</f>
        <v>5481257</v>
      </c>
      <c r="O374" s="161">
        <f>Dane_baza!AZ363</f>
        <v>69744</v>
      </c>
      <c r="P374" s="161">
        <f>Dane_baza!AW363</f>
        <v>0</v>
      </c>
      <c r="Q374" s="161">
        <f>Dane_baza!AX363</f>
        <v>0</v>
      </c>
      <c r="R374" s="212">
        <f t="shared" si="25"/>
        <v>13883089</v>
      </c>
      <c r="S374" s="212">
        <f>Dane_baza!BU363</f>
        <v>6353454.0899999999</v>
      </c>
      <c r="T374" s="212">
        <f>Dane_baza!BV363</f>
        <v>38183.019999999997</v>
      </c>
      <c r="U374" s="212">
        <f>Dane_baza!BW363</f>
        <v>8491451.8200000003</v>
      </c>
      <c r="V374" s="212">
        <f t="shared" si="23"/>
        <v>14883088.93</v>
      </c>
      <c r="W374" s="161">
        <f t="shared" si="24"/>
        <v>999999.9299999997</v>
      </c>
      <c r="AA374" s="36"/>
    </row>
    <row r="375" spans="1:27" ht="14.45" x14ac:dyDescent="0.3">
      <c r="A375" s="197" t="s">
        <v>44</v>
      </c>
      <c r="B375" s="197" t="s">
        <v>39</v>
      </c>
      <c r="C375" s="197" t="s">
        <v>51</v>
      </c>
      <c r="D375" s="197" t="s">
        <v>36</v>
      </c>
      <c r="E375" s="197" t="s">
        <v>31</v>
      </c>
      <c r="F375" s="195" t="s">
        <v>3256</v>
      </c>
      <c r="G375" s="195" t="s">
        <v>389</v>
      </c>
      <c r="H375" s="161">
        <f>Dane_baza!AR364</f>
        <v>1875974</v>
      </c>
      <c r="I375" s="161">
        <f>Dane_baza!AS364</f>
        <v>11968</v>
      </c>
      <c r="J375" s="161">
        <f>Dane_baza!BX364</f>
        <v>216825</v>
      </c>
      <c r="K375" s="161">
        <f>Dane_baza!AT364</f>
        <v>5760074</v>
      </c>
      <c r="L375" s="161">
        <f>Dane_baza!AU364</f>
        <v>0</v>
      </c>
      <c r="M375" s="161">
        <f>Dane_baza!AV364</f>
        <v>356863</v>
      </c>
      <c r="N375" s="161">
        <f>Dane_baza!AY364</f>
        <v>5880245</v>
      </c>
      <c r="O375" s="161">
        <f>Dane_baza!AZ364</f>
        <v>94074</v>
      </c>
      <c r="P375" s="161">
        <f>Dane_baza!AW364</f>
        <v>0</v>
      </c>
      <c r="Q375" s="161">
        <f>Dane_baza!AX364</f>
        <v>0</v>
      </c>
      <c r="R375" s="212">
        <f t="shared" si="25"/>
        <v>14196023</v>
      </c>
      <c r="S375" s="212">
        <f>Dane_baza!BU364</f>
        <v>6493659.5</v>
      </c>
      <c r="T375" s="212">
        <f>Dane_baza!BV364</f>
        <v>2478.9</v>
      </c>
      <c r="U375" s="212">
        <f>Dane_baza!BW364</f>
        <v>9119486.8399999999</v>
      </c>
      <c r="V375" s="212">
        <f t="shared" si="23"/>
        <v>15615625.24</v>
      </c>
      <c r="W375" s="161">
        <f t="shared" si="24"/>
        <v>1419602.2400000002</v>
      </c>
      <c r="AA375" s="36"/>
    </row>
    <row r="376" spans="1:27" ht="14.45" x14ac:dyDescent="0.3">
      <c r="A376" s="197" t="s">
        <v>44</v>
      </c>
      <c r="B376" s="197" t="s">
        <v>39</v>
      </c>
      <c r="C376" s="197" t="s">
        <v>75</v>
      </c>
      <c r="D376" s="197" t="s">
        <v>36</v>
      </c>
      <c r="E376" s="197" t="s">
        <v>31</v>
      </c>
      <c r="F376" s="195" t="s">
        <v>3257</v>
      </c>
      <c r="G376" s="195" t="s">
        <v>390</v>
      </c>
      <c r="H376" s="161">
        <f>Dane_baza!AR365</f>
        <v>5485820</v>
      </c>
      <c r="I376" s="161">
        <f>Dane_baza!AS365</f>
        <v>685117</v>
      </c>
      <c r="J376" s="161">
        <f>Dane_baza!BX365</f>
        <v>447949</v>
      </c>
      <c r="K376" s="161">
        <f>Dane_baza!AT365</f>
        <v>6998610</v>
      </c>
      <c r="L376" s="161">
        <f>Dane_baza!AU365</f>
        <v>0</v>
      </c>
      <c r="M376" s="161">
        <f>Dane_baza!AV365</f>
        <v>466238</v>
      </c>
      <c r="N376" s="161">
        <f>Dane_baza!AY365</f>
        <v>11673049</v>
      </c>
      <c r="O376" s="161">
        <f>Dane_baza!AZ365</f>
        <v>217343</v>
      </c>
      <c r="P376" s="161">
        <f>Dane_baza!AW365</f>
        <v>0</v>
      </c>
      <c r="Q376" s="161">
        <f>Dane_baza!AX365</f>
        <v>0</v>
      </c>
      <c r="R376" s="212">
        <f t="shared" si="25"/>
        <v>25974126</v>
      </c>
      <c r="S376" s="212">
        <f>Dane_baza!BU365</f>
        <v>17550686.359999999</v>
      </c>
      <c r="T376" s="212">
        <f>Dane_baza!BV365</f>
        <v>115055.47</v>
      </c>
      <c r="U376" s="212">
        <f>Dane_baza!BW365</f>
        <v>10808383.829999998</v>
      </c>
      <c r="V376" s="212">
        <f t="shared" si="23"/>
        <v>28474125.659999996</v>
      </c>
      <c r="W376" s="161">
        <f t="shared" si="24"/>
        <v>2499999.6599999964</v>
      </c>
      <c r="AA376" s="36"/>
    </row>
    <row r="377" spans="1:27" ht="14.45" x14ac:dyDescent="0.3">
      <c r="A377" s="197" t="s">
        <v>44</v>
      </c>
      <c r="B377" s="197" t="s">
        <v>42</v>
      </c>
      <c r="C377" s="197" t="s">
        <v>33</v>
      </c>
      <c r="D377" s="197" t="s">
        <v>36</v>
      </c>
      <c r="E377" s="197" t="s">
        <v>31</v>
      </c>
      <c r="F377" s="195" t="s">
        <v>3258</v>
      </c>
      <c r="G377" s="195" t="s">
        <v>391</v>
      </c>
      <c r="H377" s="161">
        <f>Dane_baza!AR366</f>
        <v>3200531</v>
      </c>
      <c r="I377" s="161">
        <f>Dane_baza!AS366</f>
        <v>10119</v>
      </c>
      <c r="J377" s="161">
        <f>Dane_baza!BX366</f>
        <v>173405</v>
      </c>
      <c r="K377" s="161">
        <f>Dane_baza!AT366</f>
        <v>3792940</v>
      </c>
      <c r="L377" s="161">
        <f>Dane_baza!AU366</f>
        <v>0</v>
      </c>
      <c r="M377" s="161">
        <f>Dane_baza!AV366</f>
        <v>765337</v>
      </c>
      <c r="N377" s="161">
        <f>Dane_baza!AY366</f>
        <v>4878056</v>
      </c>
      <c r="O377" s="161">
        <f>Dane_baza!AZ366</f>
        <v>120025</v>
      </c>
      <c r="P377" s="161">
        <f>Dane_baza!AW366</f>
        <v>0</v>
      </c>
      <c r="Q377" s="161">
        <f>Dane_baza!AX366</f>
        <v>0</v>
      </c>
      <c r="R377" s="212">
        <f t="shared" si="25"/>
        <v>12940413</v>
      </c>
      <c r="S377" s="212">
        <f>Dane_baza!BU366</f>
        <v>6132631.6100000003</v>
      </c>
      <c r="T377" s="212">
        <f>Dane_baza!BV366</f>
        <v>24427.57</v>
      </c>
      <c r="U377" s="212">
        <f>Dane_baza!BW366</f>
        <v>7783353.8300000001</v>
      </c>
      <c r="V377" s="212">
        <f t="shared" si="23"/>
        <v>13940413.010000002</v>
      </c>
      <c r="W377" s="161">
        <f t="shared" si="24"/>
        <v>1000000.0100000016</v>
      </c>
      <c r="AA377" s="36"/>
    </row>
    <row r="378" spans="1:27" ht="14.45" x14ac:dyDescent="0.3">
      <c r="A378" s="197" t="s">
        <v>44</v>
      </c>
      <c r="B378" s="197" t="s">
        <v>42</v>
      </c>
      <c r="C378" s="197" t="s">
        <v>32</v>
      </c>
      <c r="D378" s="197" t="s">
        <v>36</v>
      </c>
      <c r="E378" s="197" t="s">
        <v>31</v>
      </c>
      <c r="F378" s="195" t="s">
        <v>3259</v>
      </c>
      <c r="G378" s="195" t="s">
        <v>392</v>
      </c>
      <c r="H378" s="161">
        <f>Dane_baza!AR367</f>
        <v>1795472</v>
      </c>
      <c r="I378" s="161">
        <f>Dane_baza!AS367</f>
        <v>98101</v>
      </c>
      <c r="J378" s="161">
        <f>Dane_baza!BX367</f>
        <v>142937</v>
      </c>
      <c r="K378" s="161">
        <f>Dane_baza!AT367</f>
        <v>4200572</v>
      </c>
      <c r="L378" s="161">
        <f>Dane_baza!AU367</f>
        <v>0</v>
      </c>
      <c r="M378" s="161">
        <f>Dane_baza!AV367</f>
        <v>1173602</v>
      </c>
      <c r="N378" s="161">
        <f>Dane_baza!AY367</f>
        <v>4491333</v>
      </c>
      <c r="O378" s="161">
        <f>Dane_baza!AZ367</f>
        <v>84342</v>
      </c>
      <c r="P378" s="161">
        <f>Dane_baza!AW367</f>
        <v>0</v>
      </c>
      <c r="Q378" s="161">
        <f>Dane_baza!AX367</f>
        <v>0</v>
      </c>
      <c r="R378" s="212">
        <f t="shared" si="25"/>
        <v>11986359</v>
      </c>
      <c r="S378" s="212">
        <f>Dane_baza!BU367</f>
        <v>4518572.2699999996</v>
      </c>
      <c r="T378" s="212">
        <f>Dane_baza!BV367</f>
        <v>105.09</v>
      </c>
      <c r="U378" s="212">
        <f>Dane_baza!BW367</f>
        <v>8467681.6400000006</v>
      </c>
      <c r="V378" s="212">
        <f t="shared" si="23"/>
        <v>12986359</v>
      </c>
      <c r="W378" s="161">
        <f t="shared" si="24"/>
        <v>1000000</v>
      </c>
      <c r="AA378" s="36"/>
    </row>
    <row r="379" spans="1:27" ht="14.45" x14ac:dyDescent="0.3">
      <c r="A379" s="197" t="s">
        <v>44</v>
      </c>
      <c r="B379" s="197" t="s">
        <v>42</v>
      </c>
      <c r="C379" s="197" t="s">
        <v>37</v>
      </c>
      <c r="D379" s="197" t="s">
        <v>36</v>
      </c>
      <c r="E379" s="197" t="s">
        <v>31</v>
      </c>
      <c r="F379" s="195" t="s">
        <v>3260</v>
      </c>
      <c r="G379" s="195" t="s">
        <v>393</v>
      </c>
      <c r="H379" s="161">
        <f>Dane_baza!AR368</f>
        <v>3594213</v>
      </c>
      <c r="I379" s="161">
        <f>Dane_baza!AS368</f>
        <v>91534</v>
      </c>
      <c r="J379" s="161">
        <f>Dane_baza!BX368</f>
        <v>325216</v>
      </c>
      <c r="K379" s="161">
        <f>Dane_baza!AT368</f>
        <v>9753574</v>
      </c>
      <c r="L379" s="161">
        <f>Dane_baza!AU368</f>
        <v>0</v>
      </c>
      <c r="M379" s="161">
        <f>Dane_baza!AV368</f>
        <v>831101</v>
      </c>
      <c r="N379" s="161">
        <f>Dane_baza!AY368</f>
        <v>9904782</v>
      </c>
      <c r="O379" s="161">
        <f>Dane_baza!AZ368</f>
        <v>191391</v>
      </c>
      <c r="P379" s="161">
        <f>Dane_baza!AW368</f>
        <v>0</v>
      </c>
      <c r="Q379" s="161">
        <f>Dane_baza!AX368</f>
        <v>0</v>
      </c>
      <c r="R379" s="212">
        <f t="shared" si="25"/>
        <v>24691811</v>
      </c>
      <c r="S379" s="212">
        <f>Dane_baza!BU368</f>
        <v>10019888.390000001</v>
      </c>
      <c r="T379" s="212">
        <f>Dane_baza!BV368</f>
        <v>328914.62</v>
      </c>
      <c r="U379" s="212">
        <f>Dane_baza!BW368</f>
        <v>16775490.75</v>
      </c>
      <c r="V379" s="212">
        <f t="shared" si="23"/>
        <v>27124293.759999998</v>
      </c>
      <c r="W379" s="161">
        <f t="shared" si="24"/>
        <v>2432482.7599999979</v>
      </c>
      <c r="AA379" s="36"/>
    </row>
    <row r="380" spans="1:27" ht="14.45" x14ac:dyDescent="0.3">
      <c r="A380" s="197" t="s">
        <v>44</v>
      </c>
      <c r="B380" s="197" t="s">
        <v>42</v>
      </c>
      <c r="C380" s="197" t="s">
        <v>39</v>
      </c>
      <c r="D380" s="197" t="s">
        <v>36</v>
      </c>
      <c r="E380" s="197" t="s">
        <v>31</v>
      </c>
      <c r="F380" s="195" t="s">
        <v>3261</v>
      </c>
      <c r="G380" s="195" t="s">
        <v>394</v>
      </c>
      <c r="H380" s="161">
        <f>Dane_baza!AR369</f>
        <v>3188002</v>
      </c>
      <c r="I380" s="161">
        <f>Dane_baza!AS369</f>
        <v>9944</v>
      </c>
      <c r="J380" s="161">
        <f>Dane_baza!BX369</f>
        <v>285311</v>
      </c>
      <c r="K380" s="161">
        <f>Dane_baza!AT369</f>
        <v>8944588</v>
      </c>
      <c r="L380" s="161">
        <f>Dane_baza!AU369</f>
        <v>289902</v>
      </c>
      <c r="M380" s="161">
        <f>Dane_baza!AV369</f>
        <v>362699</v>
      </c>
      <c r="N380" s="161">
        <f>Dane_baza!AY369</f>
        <v>9145701</v>
      </c>
      <c r="O380" s="161">
        <f>Dane_baza!AZ369</f>
        <v>137867</v>
      </c>
      <c r="P380" s="161">
        <f>Dane_baza!AW369</f>
        <v>0</v>
      </c>
      <c r="Q380" s="161">
        <f>Dane_baza!AX369</f>
        <v>0</v>
      </c>
      <c r="R380" s="212">
        <f t="shared" si="25"/>
        <v>22364014</v>
      </c>
      <c r="S380" s="212">
        <f>Dane_baza!BU369</f>
        <v>9259038.0899999999</v>
      </c>
      <c r="T380" s="212">
        <f>Dane_baza!BV369</f>
        <v>11390.94</v>
      </c>
      <c r="U380" s="212">
        <f>Dane_baza!BW369</f>
        <v>14593584.964650061</v>
      </c>
      <c r="V380" s="212">
        <f t="shared" si="23"/>
        <v>23864013.994650058</v>
      </c>
      <c r="W380" s="161">
        <f t="shared" si="24"/>
        <v>1499999.9946500584</v>
      </c>
      <c r="AA380" s="36"/>
    </row>
    <row r="381" spans="1:27" ht="14.45" x14ac:dyDescent="0.3">
      <c r="A381" s="197" t="s">
        <v>44</v>
      </c>
      <c r="B381" s="197" t="s">
        <v>42</v>
      </c>
      <c r="C381" s="197" t="s">
        <v>42</v>
      </c>
      <c r="D381" s="197" t="s">
        <v>40</v>
      </c>
      <c r="E381" s="197" t="s">
        <v>31</v>
      </c>
      <c r="F381" s="195" t="s">
        <v>3262</v>
      </c>
      <c r="G381" s="195" t="s">
        <v>395</v>
      </c>
      <c r="H381" s="161">
        <f>Dane_baza!AR370</f>
        <v>17736124</v>
      </c>
      <c r="I381" s="161">
        <f>Dane_baza!AS370</f>
        <v>1259990</v>
      </c>
      <c r="J381" s="161">
        <f>Dane_baza!BX370</f>
        <v>785679</v>
      </c>
      <c r="K381" s="161">
        <f>Dane_baza!AT370</f>
        <v>8467976</v>
      </c>
      <c r="L381" s="161">
        <f>Dane_baza!AU370</f>
        <v>0</v>
      </c>
      <c r="M381" s="161">
        <f>Dane_baza!AV370</f>
        <v>1155408</v>
      </c>
      <c r="N381" s="161">
        <f>Dane_baza!AY370</f>
        <v>19507892</v>
      </c>
      <c r="O381" s="161">
        <f>Dane_baza!AZ370</f>
        <v>686089</v>
      </c>
      <c r="P381" s="161">
        <f>Dane_baza!AW370</f>
        <v>0</v>
      </c>
      <c r="Q381" s="161">
        <f>Dane_baza!AX370</f>
        <v>0</v>
      </c>
      <c r="R381" s="212">
        <f t="shared" si="25"/>
        <v>49599158</v>
      </c>
      <c r="S381" s="212">
        <f>Dane_baza!BU370</f>
        <v>44783449.240000002</v>
      </c>
      <c r="T381" s="212">
        <f>Dane_baza!BV370</f>
        <v>948791.63</v>
      </c>
      <c r="U381" s="212">
        <f>Dane_baza!BW370</f>
        <v>6866917.0300000021</v>
      </c>
      <c r="V381" s="212">
        <f t="shared" si="23"/>
        <v>52599157.900000006</v>
      </c>
      <c r="W381" s="161">
        <f t="shared" si="24"/>
        <v>2999999.900000006</v>
      </c>
      <c r="AA381" s="36"/>
    </row>
    <row r="382" spans="1:27" ht="14.45" x14ac:dyDescent="0.3">
      <c r="A382" s="197" t="s">
        <v>44</v>
      </c>
      <c r="B382" s="197" t="s">
        <v>42</v>
      </c>
      <c r="C382" s="197" t="s">
        <v>44</v>
      </c>
      <c r="D382" s="197" t="s">
        <v>40</v>
      </c>
      <c r="E382" s="197" t="s">
        <v>31</v>
      </c>
      <c r="F382" s="195" t="s">
        <v>3263</v>
      </c>
      <c r="G382" s="195" t="s">
        <v>396</v>
      </c>
      <c r="H382" s="161">
        <f>Dane_baza!AR371</f>
        <v>5709914</v>
      </c>
      <c r="I382" s="161">
        <f>Dane_baza!AS371</f>
        <v>54781</v>
      </c>
      <c r="J382" s="161">
        <f>Dane_baza!BX371</f>
        <v>366035</v>
      </c>
      <c r="K382" s="161">
        <f>Dane_baza!AT371</f>
        <v>9104398</v>
      </c>
      <c r="L382" s="161">
        <f>Dane_baza!AU371</f>
        <v>0</v>
      </c>
      <c r="M382" s="161">
        <f>Dane_baza!AV371</f>
        <v>386407</v>
      </c>
      <c r="N382" s="161">
        <f>Dane_baza!AY371</f>
        <v>9951643</v>
      </c>
      <c r="O382" s="161">
        <f>Dane_baza!AZ371</f>
        <v>225452</v>
      </c>
      <c r="P382" s="161">
        <f>Dane_baza!AW371</f>
        <v>0</v>
      </c>
      <c r="Q382" s="161">
        <f>Dane_baza!AX371</f>
        <v>0</v>
      </c>
      <c r="R382" s="212">
        <f t="shared" si="25"/>
        <v>25798630</v>
      </c>
      <c r="S382" s="212">
        <f>Dane_baza!BU371</f>
        <v>15122790.66</v>
      </c>
      <c r="T382" s="212">
        <f>Dane_baza!BV371</f>
        <v>103024.94</v>
      </c>
      <c r="U382" s="212">
        <f>Dane_baza!BW371</f>
        <v>12572814.401523912</v>
      </c>
      <c r="V382" s="212">
        <f t="shared" si="23"/>
        <v>27798630.001523912</v>
      </c>
      <c r="W382" s="161">
        <f t="shared" si="24"/>
        <v>2000000.001523912</v>
      </c>
      <c r="AA382" s="36"/>
    </row>
    <row r="383" spans="1:27" ht="14.45" x14ac:dyDescent="0.3">
      <c r="A383" s="197" t="s">
        <v>44</v>
      </c>
      <c r="B383" s="197" t="s">
        <v>42</v>
      </c>
      <c r="C383" s="197" t="s">
        <v>51</v>
      </c>
      <c r="D383" s="197" t="s">
        <v>36</v>
      </c>
      <c r="E383" s="197" t="s">
        <v>31</v>
      </c>
      <c r="F383" s="195" t="s">
        <v>3264</v>
      </c>
      <c r="G383" s="195" t="s">
        <v>397</v>
      </c>
      <c r="H383" s="161">
        <f>Dane_baza!AR372</f>
        <v>3279563</v>
      </c>
      <c r="I383" s="161">
        <f>Dane_baza!AS372</f>
        <v>26710</v>
      </c>
      <c r="J383" s="161">
        <f>Dane_baza!BX372</f>
        <v>241357</v>
      </c>
      <c r="K383" s="161">
        <f>Dane_baza!AT372</f>
        <v>6581230</v>
      </c>
      <c r="L383" s="161">
        <f>Dane_baza!AU372</f>
        <v>699</v>
      </c>
      <c r="M383" s="161">
        <f>Dane_baza!AV372</f>
        <v>926834</v>
      </c>
      <c r="N383" s="161">
        <f>Dane_baza!AY372</f>
        <v>8677448</v>
      </c>
      <c r="O383" s="161">
        <f>Dane_baza!AZ372</f>
        <v>160574</v>
      </c>
      <c r="P383" s="161">
        <f>Dane_baza!AW372</f>
        <v>0</v>
      </c>
      <c r="Q383" s="161">
        <f>Dane_baza!AX372</f>
        <v>0</v>
      </c>
      <c r="R383" s="212">
        <f t="shared" si="25"/>
        <v>19894415</v>
      </c>
      <c r="S383" s="212">
        <f>Dane_baza!BU372</f>
        <v>9351119.0299999993</v>
      </c>
      <c r="T383" s="212">
        <f>Dane_baza!BV372</f>
        <v>44903.39</v>
      </c>
      <c r="U383" s="212">
        <f>Dane_baza!BW372</f>
        <v>11998392.568559477</v>
      </c>
      <c r="V383" s="212">
        <f t="shared" si="23"/>
        <v>21394414.988559477</v>
      </c>
      <c r="W383" s="161">
        <f t="shared" si="24"/>
        <v>1499999.988559477</v>
      </c>
      <c r="AA383" s="36"/>
    </row>
    <row r="384" spans="1:27" ht="14.45" x14ac:dyDescent="0.3">
      <c r="A384" s="197" t="s">
        <v>44</v>
      </c>
      <c r="B384" s="197" t="s">
        <v>44</v>
      </c>
      <c r="C384" s="197" t="s">
        <v>33</v>
      </c>
      <c r="D384" s="197" t="s">
        <v>34</v>
      </c>
      <c r="E384" s="197" t="s">
        <v>31</v>
      </c>
      <c r="F384" s="195" t="s">
        <v>3265</v>
      </c>
      <c r="G384" s="195" t="s">
        <v>398</v>
      </c>
      <c r="H384" s="161">
        <f>Dane_baza!AR373</f>
        <v>22254565</v>
      </c>
      <c r="I384" s="161">
        <f>Dane_baza!AS373</f>
        <v>1399210</v>
      </c>
      <c r="J384" s="161">
        <f>Dane_baza!BX373</f>
        <v>900225</v>
      </c>
      <c r="K384" s="161">
        <f>Dane_baza!AT373</f>
        <v>6969024</v>
      </c>
      <c r="L384" s="161">
        <f>Dane_baza!AU373</f>
        <v>0</v>
      </c>
      <c r="M384" s="161">
        <f>Dane_baza!AV373</f>
        <v>840034</v>
      </c>
      <c r="N384" s="161">
        <f>Dane_baza!AY373</f>
        <v>23587364</v>
      </c>
      <c r="O384" s="161">
        <f>Dane_baza!AZ373</f>
        <v>746102</v>
      </c>
      <c r="P384" s="161">
        <f>Dane_baza!AW373</f>
        <v>0</v>
      </c>
      <c r="Q384" s="161">
        <f>Dane_baza!AX373</f>
        <v>0</v>
      </c>
      <c r="R384" s="212">
        <f t="shared" si="25"/>
        <v>56696524</v>
      </c>
      <c r="S384" s="212">
        <f>Dane_baza!BU373</f>
        <v>56098084.060000002</v>
      </c>
      <c r="T384" s="212">
        <f>Dane_baza!BV373</f>
        <v>1552226.35</v>
      </c>
      <c r="U384" s="212">
        <f>Dane_baza!BW373</f>
        <v>2546213.5856999904</v>
      </c>
      <c r="V384" s="212">
        <f t="shared" si="23"/>
        <v>60196523.995699994</v>
      </c>
      <c r="W384" s="161">
        <f t="shared" si="24"/>
        <v>3499999.9956999943</v>
      </c>
      <c r="AA384" s="36"/>
    </row>
    <row r="385" spans="1:27" ht="14.45" x14ac:dyDescent="0.3">
      <c r="A385" s="197" t="s">
        <v>44</v>
      </c>
      <c r="B385" s="197" t="s">
        <v>44</v>
      </c>
      <c r="C385" s="197" t="s">
        <v>32</v>
      </c>
      <c r="D385" s="197" t="s">
        <v>36</v>
      </c>
      <c r="E385" s="197" t="s">
        <v>31</v>
      </c>
      <c r="F385" s="195" t="s">
        <v>3266</v>
      </c>
      <c r="G385" s="195" t="s">
        <v>399</v>
      </c>
      <c r="H385" s="161">
        <f>Dane_baza!AR374</f>
        <v>3457066</v>
      </c>
      <c r="I385" s="161">
        <f>Dane_baza!AS374</f>
        <v>88238</v>
      </c>
      <c r="J385" s="161">
        <f>Dane_baza!BX374</f>
        <v>235519</v>
      </c>
      <c r="K385" s="161">
        <f>Dane_baza!AT374</f>
        <v>5685112</v>
      </c>
      <c r="L385" s="161">
        <f>Dane_baza!AU374</f>
        <v>0</v>
      </c>
      <c r="M385" s="161">
        <f>Dane_baza!AV374</f>
        <v>1040355</v>
      </c>
      <c r="N385" s="161">
        <f>Dane_baza!AY374</f>
        <v>6482926</v>
      </c>
      <c r="O385" s="161">
        <f>Dane_baza!AZ374</f>
        <v>165440</v>
      </c>
      <c r="P385" s="161">
        <f>Dane_baza!AW374</f>
        <v>0</v>
      </c>
      <c r="Q385" s="161">
        <f>Dane_baza!AX374</f>
        <v>0</v>
      </c>
      <c r="R385" s="212">
        <f t="shared" si="25"/>
        <v>17154656</v>
      </c>
      <c r="S385" s="212">
        <f>Dane_baza!BU374</f>
        <v>9889552.8200000003</v>
      </c>
      <c r="T385" s="212">
        <f>Dane_baza!BV374</f>
        <v>5803.97</v>
      </c>
      <c r="U385" s="212">
        <f>Dane_baza!BW374</f>
        <v>8759299.2110331096</v>
      </c>
      <c r="V385" s="212">
        <f t="shared" si="23"/>
        <v>18654656.001033112</v>
      </c>
      <c r="W385" s="161">
        <f t="shared" si="24"/>
        <v>1500000.0010331124</v>
      </c>
      <c r="AA385" s="36"/>
    </row>
    <row r="386" spans="1:27" ht="14.45" x14ac:dyDescent="0.3">
      <c r="A386" s="197" t="s">
        <v>44</v>
      </c>
      <c r="B386" s="197" t="s">
        <v>44</v>
      </c>
      <c r="C386" s="197" t="s">
        <v>37</v>
      </c>
      <c r="D386" s="197" t="s">
        <v>36</v>
      </c>
      <c r="E386" s="197" t="s">
        <v>31</v>
      </c>
      <c r="F386" s="195" t="s">
        <v>3267</v>
      </c>
      <c r="G386" s="195" t="s">
        <v>400</v>
      </c>
      <c r="H386" s="161">
        <f>Dane_baza!AR375</f>
        <v>2455839</v>
      </c>
      <c r="I386" s="161">
        <f>Dane_baza!AS375</f>
        <v>70</v>
      </c>
      <c r="J386" s="161">
        <f>Dane_baza!BX375</f>
        <v>176497</v>
      </c>
      <c r="K386" s="161">
        <f>Dane_baza!AT375</f>
        <v>4350847</v>
      </c>
      <c r="L386" s="161">
        <f>Dane_baza!AU375</f>
        <v>0</v>
      </c>
      <c r="M386" s="161">
        <f>Dane_baza!AV375</f>
        <v>858683</v>
      </c>
      <c r="N386" s="161">
        <f>Dane_baza!AY375</f>
        <v>3622223</v>
      </c>
      <c r="O386" s="161">
        <f>Dane_baza!AZ375</f>
        <v>103805</v>
      </c>
      <c r="P386" s="161">
        <f>Dane_baza!AW375</f>
        <v>0</v>
      </c>
      <c r="Q386" s="161">
        <f>Dane_baza!AX375</f>
        <v>0</v>
      </c>
      <c r="R386" s="212">
        <f t="shared" si="25"/>
        <v>11567964</v>
      </c>
      <c r="S386" s="212">
        <f>Dane_baza!BU375</f>
        <v>6754755.8200000003</v>
      </c>
      <c r="T386" s="212">
        <f>Dane_baza!BV375</f>
        <v>107.84</v>
      </c>
      <c r="U386" s="212">
        <f>Dane_baza!BW375</f>
        <v>5813100.3399999999</v>
      </c>
      <c r="V386" s="212">
        <f t="shared" si="23"/>
        <v>12567964</v>
      </c>
      <c r="W386" s="161">
        <f t="shared" si="24"/>
        <v>1000000</v>
      </c>
      <c r="AA386" s="36"/>
    </row>
    <row r="387" spans="1:27" ht="14.45" x14ac:dyDescent="0.3">
      <c r="A387" s="197" t="s">
        <v>44</v>
      </c>
      <c r="B387" s="197" t="s">
        <v>44</v>
      </c>
      <c r="C387" s="197" t="s">
        <v>39</v>
      </c>
      <c r="D387" s="197" t="s">
        <v>36</v>
      </c>
      <c r="E387" s="197" t="s">
        <v>31</v>
      </c>
      <c r="F387" s="195" t="s">
        <v>3268</v>
      </c>
      <c r="G387" s="195" t="s">
        <v>401</v>
      </c>
      <c r="H387" s="161">
        <f>Dane_baza!AR376</f>
        <v>4317668</v>
      </c>
      <c r="I387" s="161">
        <f>Dane_baza!AS376</f>
        <v>154331</v>
      </c>
      <c r="J387" s="161">
        <f>Dane_baza!BX376</f>
        <v>401342</v>
      </c>
      <c r="K387" s="161">
        <f>Dane_baza!AT376</f>
        <v>12633344</v>
      </c>
      <c r="L387" s="161">
        <f>Dane_baza!AU376</f>
        <v>301508</v>
      </c>
      <c r="M387" s="161">
        <f>Dane_baza!AV376</f>
        <v>438027</v>
      </c>
      <c r="N387" s="161">
        <f>Dane_baza!AY376</f>
        <v>11371321</v>
      </c>
      <c r="O387" s="161">
        <f>Dane_baza!AZ376</f>
        <v>222209</v>
      </c>
      <c r="P387" s="161">
        <f>Dane_baza!AW376</f>
        <v>0</v>
      </c>
      <c r="Q387" s="161">
        <f>Dane_baza!AX376</f>
        <v>0</v>
      </c>
      <c r="R387" s="212">
        <f t="shared" si="25"/>
        <v>29839750</v>
      </c>
      <c r="S387" s="212">
        <f>Dane_baza!BU376</f>
        <v>14704884.25</v>
      </c>
      <c r="T387" s="212">
        <f>Dane_baza!BV376</f>
        <v>190724.35</v>
      </c>
      <c r="U387" s="212">
        <f>Dane_baza!BW376</f>
        <v>18524911.399999999</v>
      </c>
      <c r="V387" s="212">
        <f t="shared" si="23"/>
        <v>33420520</v>
      </c>
      <c r="W387" s="161">
        <f t="shared" si="24"/>
        <v>3580770</v>
      </c>
      <c r="AA387" s="36"/>
    </row>
    <row r="388" spans="1:27" ht="14.45" x14ac:dyDescent="0.3">
      <c r="A388" s="197" t="s">
        <v>44</v>
      </c>
      <c r="B388" s="197" t="s">
        <v>44</v>
      </c>
      <c r="C388" s="197" t="s">
        <v>42</v>
      </c>
      <c r="D388" s="197" t="s">
        <v>36</v>
      </c>
      <c r="E388" s="197" t="s">
        <v>31</v>
      </c>
      <c r="F388" s="195" t="s">
        <v>3269</v>
      </c>
      <c r="G388" s="195" t="s">
        <v>398</v>
      </c>
      <c r="H388" s="161">
        <f>Dane_baza!AR377</f>
        <v>6493311</v>
      </c>
      <c r="I388" s="161">
        <f>Dane_baza!AS377</f>
        <v>1018461</v>
      </c>
      <c r="J388" s="161">
        <f>Dane_baza!BX377</f>
        <v>434909</v>
      </c>
      <c r="K388" s="161">
        <f>Dane_baza!AT377</f>
        <v>5774397</v>
      </c>
      <c r="L388" s="161">
        <f>Dane_baza!AU377</f>
        <v>0</v>
      </c>
      <c r="M388" s="161">
        <f>Dane_baza!AV377</f>
        <v>488410</v>
      </c>
      <c r="N388" s="161">
        <f>Dane_baza!AY377</f>
        <v>12364001</v>
      </c>
      <c r="O388" s="161">
        <f>Dane_baza!AZ377</f>
        <v>285465</v>
      </c>
      <c r="P388" s="161">
        <f>Dane_baza!AW377</f>
        <v>0</v>
      </c>
      <c r="Q388" s="161">
        <f>Dane_baza!AX377</f>
        <v>0</v>
      </c>
      <c r="R388" s="212">
        <f t="shared" si="25"/>
        <v>26858954</v>
      </c>
      <c r="S388" s="212">
        <f>Dane_baza!BU377</f>
        <v>19853049.109999999</v>
      </c>
      <c r="T388" s="212">
        <f>Dane_baza!BV377</f>
        <v>49322.51</v>
      </c>
      <c r="U388" s="212">
        <f>Dane_baza!BW377</f>
        <v>9456582.3776379824</v>
      </c>
      <c r="V388" s="212">
        <f t="shared" si="23"/>
        <v>29358953.997637983</v>
      </c>
      <c r="W388" s="161">
        <f t="shared" si="24"/>
        <v>2499999.9976379834</v>
      </c>
      <c r="AA388" s="36"/>
    </row>
    <row r="389" spans="1:27" ht="14.45" x14ac:dyDescent="0.3">
      <c r="A389" s="197" t="s">
        <v>44</v>
      </c>
      <c r="B389" s="197" t="s">
        <v>44</v>
      </c>
      <c r="C389" s="197" t="s">
        <v>44</v>
      </c>
      <c r="D389" s="197" t="s">
        <v>36</v>
      </c>
      <c r="E389" s="197" t="s">
        <v>31</v>
      </c>
      <c r="F389" s="195" t="s">
        <v>3270</v>
      </c>
      <c r="G389" s="195" t="s">
        <v>402</v>
      </c>
      <c r="H389" s="161">
        <f>Dane_baza!AR378</f>
        <v>1880103</v>
      </c>
      <c r="I389" s="161">
        <f>Dane_baza!AS378</f>
        <v>13325</v>
      </c>
      <c r="J389" s="161">
        <f>Dane_baza!BX378</f>
        <v>187860</v>
      </c>
      <c r="K389" s="161">
        <f>Dane_baza!AT378</f>
        <v>5217488</v>
      </c>
      <c r="L389" s="161">
        <f>Dane_baza!AU378</f>
        <v>0</v>
      </c>
      <c r="M389" s="161">
        <f>Dane_baza!AV378</f>
        <v>280644</v>
      </c>
      <c r="N389" s="161">
        <f>Dane_baza!AY378</f>
        <v>3390377</v>
      </c>
      <c r="O389" s="161">
        <f>Dane_baza!AZ378</f>
        <v>94074</v>
      </c>
      <c r="P389" s="161">
        <f>Dane_baza!AW378</f>
        <v>0</v>
      </c>
      <c r="Q389" s="161">
        <f>Dane_baza!AX378</f>
        <v>0</v>
      </c>
      <c r="R389" s="212">
        <f t="shared" si="25"/>
        <v>11063871</v>
      </c>
      <c r="S389" s="212">
        <f>Dane_baza!BU378</f>
        <v>6609420.2999999998</v>
      </c>
      <c r="T389" s="212">
        <f>Dane_baza!BV378</f>
        <v>3279.02</v>
      </c>
      <c r="U389" s="212">
        <f>Dane_baza!BW378</f>
        <v>5451171.6699999999</v>
      </c>
      <c r="V389" s="212">
        <f t="shared" si="23"/>
        <v>12063870.989999998</v>
      </c>
      <c r="W389" s="161">
        <f t="shared" si="24"/>
        <v>999999.98999999836</v>
      </c>
      <c r="AA389" s="36"/>
    </row>
    <row r="390" spans="1:27" ht="14.45" x14ac:dyDescent="0.3">
      <c r="A390" s="197" t="s">
        <v>44</v>
      </c>
      <c r="B390" s="197" t="s">
        <v>44</v>
      </c>
      <c r="C390" s="197" t="s">
        <v>51</v>
      </c>
      <c r="D390" s="197" t="s">
        <v>36</v>
      </c>
      <c r="E390" s="197" t="s">
        <v>31</v>
      </c>
      <c r="F390" s="195" t="s">
        <v>3271</v>
      </c>
      <c r="G390" s="195" t="s">
        <v>403</v>
      </c>
      <c r="H390" s="161">
        <f>Dane_baza!AR379</f>
        <v>2223671</v>
      </c>
      <c r="I390" s="161">
        <f>Dane_baza!AS379</f>
        <v>0</v>
      </c>
      <c r="J390" s="161">
        <f>Dane_baza!BX379</f>
        <v>196904</v>
      </c>
      <c r="K390" s="161">
        <f>Dane_baza!AT379</f>
        <v>5075807</v>
      </c>
      <c r="L390" s="161">
        <f>Dane_baza!AU379</f>
        <v>0</v>
      </c>
      <c r="M390" s="161">
        <f>Dane_baza!AV379</f>
        <v>921686</v>
      </c>
      <c r="N390" s="161">
        <f>Dane_baza!AY379</f>
        <v>4072001</v>
      </c>
      <c r="O390" s="161">
        <f>Dane_baza!AZ379</f>
        <v>92452</v>
      </c>
      <c r="P390" s="161">
        <f>Dane_baza!AW379</f>
        <v>0</v>
      </c>
      <c r="Q390" s="161">
        <f>Dane_baza!AX379</f>
        <v>0</v>
      </c>
      <c r="R390" s="212">
        <f t="shared" si="25"/>
        <v>12582521</v>
      </c>
      <c r="S390" s="212">
        <f>Dane_baza!BU379</f>
        <v>7499583.9800000004</v>
      </c>
      <c r="T390" s="212">
        <f>Dane_baza!BV379</f>
        <v>0</v>
      </c>
      <c r="U390" s="212">
        <f>Dane_baza!BW379</f>
        <v>6082936.6999999993</v>
      </c>
      <c r="V390" s="212">
        <f t="shared" si="23"/>
        <v>13582520.68</v>
      </c>
      <c r="W390" s="161">
        <f t="shared" si="24"/>
        <v>999999.6799999997</v>
      </c>
      <c r="AA390" s="36"/>
    </row>
    <row r="391" spans="1:27" ht="14.45" x14ac:dyDescent="0.3">
      <c r="A391" s="197" t="s">
        <v>44</v>
      </c>
      <c r="B391" s="197" t="s">
        <v>44</v>
      </c>
      <c r="C391" s="197" t="s">
        <v>77</v>
      </c>
      <c r="D391" s="197" t="s">
        <v>36</v>
      </c>
      <c r="E391" s="197" t="s">
        <v>31</v>
      </c>
      <c r="F391" s="195" t="s">
        <v>3272</v>
      </c>
      <c r="G391" s="195" t="s">
        <v>404</v>
      </c>
      <c r="H391" s="161">
        <f>Dane_baza!AR380</f>
        <v>1071107</v>
      </c>
      <c r="I391" s="161">
        <f>Dane_baza!AS380</f>
        <v>1410</v>
      </c>
      <c r="J391" s="161">
        <f>Dane_baza!BX380</f>
        <v>146013</v>
      </c>
      <c r="K391" s="161">
        <f>Dane_baza!AT380</f>
        <v>4657477</v>
      </c>
      <c r="L391" s="161">
        <f>Dane_baza!AU380</f>
        <v>0</v>
      </c>
      <c r="M391" s="161">
        <f>Dane_baza!AV380</f>
        <v>891182</v>
      </c>
      <c r="N391" s="161">
        <f>Dane_baza!AY380</f>
        <v>3355174</v>
      </c>
      <c r="O391" s="161">
        <f>Dane_baza!AZ380</f>
        <v>64878</v>
      </c>
      <c r="P391" s="161">
        <f>Dane_baza!AW380</f>
        <v>0</v>
      </c>
      <c r="Q391" s="161">
        <f>Dane_baza!AX380</f>
        <v>0</v>
      </c>
      <c r="R391" s="212">
        <f t="shared" si="25"/>
        <v>10187241</v>
      </c>
      <c r="S391" s="212">
        <f>Dane_baza!BU380</f>
        <v>4064549.15</v>
      </c>
      <c r="T391" s="212">
        <f>Dane_baza!BV380</f>
        <v>315.38</v>
      </c>
      <c r="U391" s="212">
        <f>Dane_baza!BW380</f>
        <v>7122376.4800000004</v>
      </c>
      <c r="V391" s="212">
        <f t="shared" si="23"/>
        <v>11187241.01</v>
      </c>
      <c r="W391" s="161">
        <f t="shared" si="24"/>
        <v>1000000.0099999998</v>
      </c>
      <c r="AA391" s="36"/>
    </row>
    <row r="392" spans="1:27" ht="14.45" x14ac:dyDescent="0.3">
      <c r="A392" s="197" t="s">
        <v>44</v>
      </c>
      <c r="B392" s="197" t="s">
        <v>44</v>
      </c>
      <c r="C392" s="197" t="s">
        <v>90</v>
      </c>
      <c r="D392" s="197" t="s">
        <v>36</v>
      </c>
      <c r="E392" s="197" t="s">
        <v>31</v>
      </c>
      <c r="F392" s="195" t="s">
        <v>3273</v>
      </c>
      <c r="G392" s="195" t="s">
        <v>405</v>
      </c>
      <c r="H392" s="161">
        <f>Dane_baza!AR381</f>
        <v>2601367</v>
      </c>
      <c r="I392" s="161">
        <f>Dane_baza!AS381</f>
        <v>277251</v>
      </c>
      <c r="J392" s="161">
        <f>Dane_baza!BX381</f>
        <v>203045</v>
      </c>
      <c r="K392" s="161">
        <f>Dane_baza!AT381</f>
        <v>5073508</v>
      </c>
      <c r="L392" s="161">
        <f>Dane_baza!AU381</f>
        <v>0</v>
      </c>
      <c r="M392" s="161">
        <f>Dane_baza!AV381</f>
        <v>856789</v>
      </c>
      <c r="N392" s="161">
        <f>Dane_baza!AY381</f>
        <v>4333258</v>
      </c>
      <c r="O392" s="161">
        <f>Dane_baza!AZ381</f>
        <v>107049</v>
      </c>
      <c r="P392" s="161">
        <f>Dane_baza!AW381</f>
        <v>0</v>
      </c>
      <c r="Q392" s="161">
        <f>Dane_baza!AX381</f>
        <v>0</v>
      </c>
      <c r="R392" s="212">
        <f t="shared" si="25"/>
        <v>13452267</v>
      </c>
      <c r="S392" s="212">
        <f>Dane_baza!BU381</f>
        <v>8811095.7599999998</v>
      </c>
      <c r="T392" s="212">
        <f>Dane_baza!BV381</f>
        <v>0</v>
      </c>
      <c r="U392" s="212">
        <f>Dane_baza!BW381</f>
        <v>5641171.21</v>
      </c>
      <c r="V392" s="212">
        <f t="shared" si="23"/>
        <v>14452266.969999999</v>
      </c>
      <c r="W392" s="161">
        <f t="shared" si="24"/>
        <v>999999.96999999881</v>
      </c>
      <c r="AA392" s="36"/>
    </row>
    <row r="393" spans="1:27" ht="14.45" x14ac:dyDescent="0.3">
      <c r="A393" s="197" t="s">
        <v>44</v>
      </c>
      <c r="B393" s="197" t="s">
        <v>44</v>
      </c>
      <c r="C393" s="197" t="s">
        <v>92</v>
      </c>
      <c r="D393" s="197" t="s">
        <v>36</v>
      </c>
      <c r="E393" s="197" t="s">
        <v>31</v>
      </c>
      <c r="F393" s="195" t="s">
        <v>3274</v>
      </c>
      <c r="G393" s="195" t="s">
        <v>406</v>
      </c>
      <c r="H393" s="161">
        <f>Dane_baza!AR382</f>
        <v>2912653</v>
      </c>
      <c r="I393" s="161">
        <f>Dane_baza!AS382</f>
        <v>29966</v>
      </c>
      <c r="J393" s="161">
        <f>Dane_baza!BX382</f>
        <v>260717</v>
      </c>
      <c r="K393" s="161">
        <f>Dane_baza!AT382</f>
        <v>6647108</v>
      </c>
      <c r="L393" s="161">
        <f>Dane_baza!AU382</f>
        <v>0</v>
      </c>
      <c r="M393" s="161">
        <f>Dane_baza!AV382</f>
        <v>920469</v>
      </c>
      <c r="N393" s="161">
        <f>Dane_baza!AY382</f>
        <v>5894835</v>
      </c>
      <c r="O393" s="161">
        <f>Dane_baza!AZ382</f>
        <v>116781</v>
      </c>
      <c r="P393" s="161">
        <f>Dane_baza!AW382</f>
        <v>0</v>
      </c>
      <c r="Q393" s="161">
        <f>Dane_baza!AX382</f>
        <v>0</v>
      </c>
      <c r="R393" s="212">
        <f t="shared" si="25"/>
        <v>16782529</v>
      </c>
      <c r="S393" s="212">
        <f>Dane_baza!BU382</f>
        <v>9078744.4700000007</v>
      </c>
      <c r="T393" s="212">
        <f>Dane_baza!BV382</f>
        <v>17101.3</v>
      </c>
      <c r="U393" s="212">
        <f>Dane_baza!BW382</f>
        <v>9186683.2254555561</v>
      </c>
      <c r="V393" s="212">
        <f t="shared" si="23"/>
        <v>18282528.995455556</v>
      </c>
      <c r="W393" s="161">
        <f t="shared" si="24"/>
        <v>1499999.9954555556</v>
      </c>
      <c r="AA393" s="36"/>
    </row>
    <row r="394" spans="1:27" ht="14.45" x14ac:dyDescent="0.3">
      <c r="A394" s="197" t="s">
        <v>44</v>
      </c>
      <c r="B394" s="197" t="s">
        <v>51</v>
      </c>
      <c r="C394" s="197" t="s">
        <v>33</v>
      </c>
      <c r="D394" s="197" t="s">
        <v>34</v>
      </c>
      <c r="E394" s="197" t="s">
        <v>31</v>
      </c>
      <c r="F394" s="195" t="s">
        <v>3275</v>
      </c>
      <c r="G394" s="195" t="s">
        <v>407</v>
      </c>
      <c r="H394" s="161">
        <f>Dane_baza!AR383</f>
        <v>36611076</v>
      </c>
      <c r="I394" s="161">
        <f>Dane_baza!AS383</f>
        <v>2632692</v>
      </c>
      <c r="J394" s="161">
        <f>Dane_baza!BX383</f>
        <v>1564715</v>
      </c>
      <c r="K394" s="161">
        <f>Dane_baza!AT383</f>
        <v>16410433</v>
      </c>
      <c r="L394" s="161">
        <f>Dane_baza!AU383</f>
        <v>0</v>
      </c>
      <c r="M394" s="161">
        <f>Dane_baza!AV383</f>
        <v>1277048</v>
      </c>
      <c r="N394" s="161">
        <f>Dane_baza!AY383</f>
        <v>43692657</v>
      </c>
      <c r="O394" s="161">
        <f>Dane_baza!AZ383</f>
        <v>1380288</v>
      </c>
      <c r="P394" s="161">
        <f>Dane_baza!AW383</f>
        <v>0</v>
      </c>
      <c r="Q394" s="161">
        <f>Dane_baza!AX383</f>
        <v>0</v>
      </c>
      <c r="R394" s="212">
        <f t="shared" si="25"/>
        <v>103568909</v>
      </c>
      <c r="S394" s="212">
        <f>Dane_baza!BU383</f>
        <v>91465188.359999999</v>
      </c>
      <c r="T394" s="212">
        <f>Dane_baza!BV383</f>
        <v>1536556.93</v>
      </c>
      <c r="U394" s="212">
        <f>Dane_baza!BW383</f>
        <v>14567163.708417388</v>
      </c>
      <c r="V394" s="212">
        <f t="shared" si="23"/>
        <v>107568908.99841739</v>
      </c>
      <c r="W394" s="161">
        <f t="shared" si="24"/>
        <v>3999999.9984173924</v>
      </c>
      <c r="AA394" s="36"/>
    </row>
    <row r="395" spans="1:27" ht="14.45" x14ac:dyDescent="0.3">
      <c r="A395" s="197" t="s">
        <v>44</v>
      </c>
      <c r="B395" s="197" t="s">
        <v>51</v>
      </c>
      <c r="C395" s="197" t="s">
        <v>32</v>
      </c>
      <c r="D395" s="197" t="s">
        <v>40</v>
      </c>
      <c r="E395" s="197" t="s">
        <v>31</v>
      </c>
      <c r="F395" s="195" t="s">
        <v>3276</v>
      </c>
      <c r="G395" s="195" t="s">
        <v>408</v>
      </c>
      <c r="H395" s="161">
        <f>Dane_baza!AR384</f>
        <v>4789250</v>
      </c>
      <c r="I395" s="161">
        <f>Dane_baza!AS384</f>
        <v>73601</v>
      </c>
      <c r="J395" s="161">
        <f>Dane_baza!BX384</f>
        <v>420637</v>
      </c>
      <c r="K395" s="161">
        <f>Dane_baza!AT384</f>
        <v>12623949</v>
      </c>
      <c r="L395" s="161">
        <f>Dane_baza!AU384</f>
        <v>699250</v>
      </c>
      <c r="M395" s="161">
        <f>Dane_baza!AV384</f>
        <v>325178</v>
      </c>
      <c r="N395" s="161">
        <f>Dane_baza!AY384</f>
        <v>13304224</v>
      </c>
      <c r="O395" s="161">
        <f>Dane_baza!AZ384</f>
        <v>257892</v>
      </c>
      <c r="P395" s="161">
        <f>Dane_baza!AW384</f>
        <v>0</v>
      </c>
      <c r="Q395" s="161">
        <f>Dane_baza!AX384</f>
        <v>0</v>
      </c>
      <c r="R395" s="212">
        <f t="shared" si="25"/>
        <v>32493981</v>
      </c>
      <c r="S395" s="212">
        <f>Dane_baza!BU384</f>
        <v>15944071.34</v>
      </c>
      <c r="T395" s="212">
        <f>Dane_baza!BV384</f>
        <v>46161.89</v>
      </c>
      <c r="U395" s="212">
        <f>Dane_baza!BW384</f>
        <v>20091723.899999999</v>
      </c>
      <c r="V395" s="212">
        <f t="shared" si="23"/>
        <v>36081957.129999995</v>
      </c>
      <c r="W395" s="161">
        <f t="shared" si="24"/>
        <v>3587976.1299999952</v>
      </c>
      <c r="AA395" s="36"/>
    </row>
    <row r="396" spans="1:27" ht="14.45" x14ac:dyDescent="0.3">
      <c r="A396" s="197" t="s">
        <v>44</v>
      </c>
      <c r="B396" s="197" t="s">
        <v>51</v>
      </c>
      <c r="C396" s="197" t="s">
        <v>37</v>
      </c>
      <c r="D396" s="197" t="s">
        <v>36</v>
      </c>
      <c r="E396" s="197" t="s">
        <v>31</v>
      </c>
      <c r="F396" s="195" t="s">
        <v>3277</v>
      </c>
      <c r="G396" s="195" t="s">
        <v>409</v>
      </c>
      <c r="H396" s="161">
        <f>Dane_baza!AR385</f>
        <v>3667932</v>
      </c>
      <c r="I396" s="161">
        <f>Dane_baza!AS385</f>
        <v>16177</v>
      </c>
      <c r="J396" s="161">
        <f>Dane_baza!BX385</f>
        <v>277640</v>
      </c>
      <c r="K396" s="161">
        <f>Dane_baza!AT385</f>
        <v>7908816</v>
      </c>
      <c r="L396" s="161">
        <f>Dane_baza!AU385</f>
        <v>51683</v>
      </c>
      <c r="M396" s="161">
        <f>Dane_baza!AV385</f>
        <v>683349</v>
      </c>
      <c r="N396" s="161">
        <f>Dane_baza!AY385</f>
        <v>8207288</v>
      </c>
      <c r="O396" s="161">
        <f>Dane_baza!AZ385</f>
        <v>243294</v>
      </c>
      <c r="P396" s="161">
        <f>Dane_baza!AW385</f>
        <v>0</v>
      </c>
      <c r="Q396" s="161">
        <f>Dane_baza!AX385</f>
        <v>0</v>
      </c>
      <c r="R396" s="212">
        <f t="shared" si="25"/>
        <v>21056179</v>
      </c>
      <c r="S396" s="212">
        <f>Dane_baza!BU385</f>
        <v>10848604.1</v>
      </c>
      <c r="T396" s="212">
        <f>Dane_baza!BV385</f>
        <v>32167.439999999999</v>
      </c>
      <c r="U396" s="212">
        <f>Dane_baza!BW385</f>
        <v>11675407.459471475</v>
      </c>
      <c r="V396" s="212">
        <f t="shared" si="23"/>
        <v>22556178.999471474</v>
      </c>
      <c r="W396" s="161">
        <f t="shared" si="24"/>
        <v>1499999.9994714744</v>
      </c>
      <c r="AA396" s="36"/>
    </row>
    <row r="397" spans="1:27" ht="14.45" x14ac:dyDescent="0.3">
      <c r="A397" s="197" t="s">
        <v>44</v>
      </c>
      <c r="B397" s="197" t="s">
        <v>51</v>
      </c>
      <c r="C397" s="197" t="s">
        <v>39</v>
      </c>
      <c r="D397" s="197" t="s">
        <v>36</v>
      </c>
      <c r="E397" s="197" t="s">
        <v>31</v>
      </c>
      <c r="F397" s="195" t="s">
        <v>3278</v>
      </c>
      <c r="G397" s="195" t="s">
        <v>410</v>
      </c>
      <c r="H397" s="161">
        <f>Dane_baza!AR386</f>
        <v>3530443</v>
      </c>
      <c r="I397" s="161">
        <f>Dane_baza!AS386</f>
        <v>285082</v>
      </c>
      <c r="J397" s="161">
        <f>Dane_baza!BX386</f>
        <v>360154</v>
      </c>
      <c r="K397" s="161">
        <f>Dane_baza!AT386</f>
        <v>11004178</v>
      </c>
      <c r="L397" s="161">
        <f>Dane_baza!AU386</f>
        <v>570582</v>
      </c>
      <c r="M397" s="161">
        <f>Dane_baza!AV386</f>
        <v>277437</v>
      </c>
      <c r="N397" s="161">
        <f>Dane_baza!AY386</f>
        <v>11410280</v>
      </c>
      <c r="O397" s="161">
        <f>Dane_baza!AZ386</f>
        <v>249782</v>
      </c>
      <c r="P397" s="161">
        <f>Dane_baza!AW386</f>
        <v>0</v>
      </c>
      <c r="Q397" s="161">
        <f>Dane_baza!AX386</f>
        <v>0</v>
      </c>
      <c r="R397" s="212">
        <f t="shared" si="25"/>
        <v>27687938</v>
      </c>
      <c r="S397" s="212">
        <f>Dane_baza!BU386</f>
        <v>12445737.029999999</v>
      </c>
      <c r="T397" s="212">
        <f>Dane_baza!BV386</f>
        <v>428640.32</v>
      </c>
      <c r="U397" s="212">
        <f>Dane_baza!BW386</f>
        <v>18136113.210000001</v>
      </c>
      <c r="V397" s="212">
        <f t="shared" si="23"/>
        <v>31010490.560000002</v>
      </c>
      <c r="W397" s="161">
        <f t="shared" si="24"/>
        <v>3322552.5600000024</v>
      </c>
      <c r="AA397" s="36"/>
    </row>
    <row r="398" spans="1:27" ht="14.45" x14ac:dyDescent="0.3">
      <c r="A398" s="197" t="s">
        <v>44</v>
      </c>
      <c r="B398" s="197" t="s">
        <v>51</v>
      </c>
      <c r="C398" s="197" t="s">
        <v>42</v>
      </c>
      <c r="D398" s="197" t="s">
        <v>36</v>
      </c>
      <c r="E398" s="197" t="s">
        <v>31</v>
      </c>
      <c r="F398" s="195" t="s">
        <v>3279</v>
      </c>
      <c r="G398" s="195" t="s">
        <v>407</v>
      </c>
      <c r="H398" s="161">
        <f>Dane_baza!AR387</f>
        <v>6086680</v>
      </c>
      <c r="I398" s="161">
        <f>Dane_baza!AS387</f>
        <v>286214</v>
      </c>
      <c r="J398" s="161">
        <f>Dane_baza!BX387</f>
        <v>369774</v>
      </c>
      <c r="K398" s="161">
        <f>Dane_baza!AT387</f>
        <v>7478646</v>
      </c>
      <c r="L398" s="161">
        <f>Dane_baza!AU387</f>
        <v>0</v>
      </c>
      <c r="M398" s="161">
        <f>Dane_baza!AV387</f>
        <v>410629</v>
      </c>
      <c r="N398" s="161">
        <f>Dane_baza!AY387</f>
        <v>9091624</v>
      </c>
      <c r="O398" s="161">
        <f>Dane_baza!AZ387</f>
        <v>218965</v>
      </c>
      <c r="P398" s="161">
        <f>Dane_baza!AW387</f>
        <v>0</v>
      </c>
      <c r="Q398" s="161">
        <f>Dane_baza!AX387</f>
        <v>0</v>
      </c>
      <c r="R398" s="212">
        <f t="shared" si="25"/>
        <v>23942532</v>
      </c>
      <c r="S398" s="212">
        <f>Dane_baza!BU387</f>
        <v>17261402.800000001</v>
      </c>
      <c r="T398" s="212">
        <f>Dane_baza!BV387</f>
        <v>28576.59</v>
      </c>
      <c r="U398" s="212">
        <f>Dane_baza!BW387</f>
        <v>8652552.609866105</v>
      </c>
      <c r="V398" s="212">
        <f t="shared" si="23"/>
        <v>25942531.999866106</v>
      </c>
      <c r="W398" s="161">
        <f t="shared" si="24"/>
        <v>1999999.9998661056</v>
      </c>
      <c r="AA398" s="36"/>
    </row>
    <row r="399" spans="1:27" ht="14.45" x14ac:dyDescent="0.3">
      <c r="A399" s="197" t="s">
        <v>44</v>
      </c>
      <c r="B399" s="197" t="s">
        <v>51</v>
      </c>
      <c r="C399" s="197" t="s">
        <v>44</v>
      </c>
      <c r="D399" s="197" t="s">
        <v>36</v>
      </c>
      <c r="E399" s="197" t="s">
        <v>31</v>
      </c>
      <c r="F399" s="195" t="s">
        <v>3280</v>
      </c>
      <c r="G399" s="195" t="s">
        <v>411</v>
      </c>
      <c r="H399" s="161">
        <f>Dane_baza!AR388</f>
        <v>3306154</v>
      </c>
      <c r="I399" s="161">
        <f>Dane_baza!AS388</f>
        <v>16984</v>
      </c>
      <c r="J399" s="161">
        <f>Dane_baza!BX388</f>
        <v>275312</v>
      </c>
      <c r="K399" s="161">
        <f>Dane_baza!AT388</f>
        <v>8954859</v>
      </c>
      <c r="L399" s="161">
        <f>Dane_baza!AU388</f>
        <v>219677</v>
      </c>
      <c r="M399" s="161">
        <f>Dane_baza!AV388</f>
        <v>749365</v>
      </c>
      <c r="N399" s="161">
        <f>Dane_baza!AY388</f>
        <v>11069976</v>
      </c>
      <c r="O399" s="161">
        <f>Dane_baza!AZ388</f>
        <v>231940</v>
      </c>
      <c r="P399" s="161">
        <f>Dane_baza!AW388</f>
        <v>0</v>
      </c>
      <c r="Q399" s="161">
        <f>Dane_baza!AX388</f>
        <v>0</v>
      </c>
      <c r="R399" s="212">
        <f t="shared" si="25"/>
        <v>24824267</v>
      </c>
      <c r="S399" s="212">
        <f>Dane_baza!BU388</f>
        <v>10002056.32</v>
      </c>
      <c r="T399" s="212">
        <f>Dane_baza!BV388</f>
        <v>38030.269999999997</v>
      </c>
      <c r="U399" s="212">
        <f>Dane_baza!BW388</f>
        <v>16284180.411788573</v>
      </c>
      <c r="V399" s="212">
        <f t="shared" si="23"/>
        <v>26324267.001788571</v>
      </c>
      <c r="W399" s="161">
        <f t="shared" si="24"/>
        <v>1500000.0017885715</v>
      </c>
      <c r="AA399" s="36"/>
    </row>
    <row r="400" spans="1:27" ht="14.45" x14ac:dyDescent="0.3">
      <c r="A400" s="197" t="s">
        <v>44</v>
      </c>
      <c r="B400" s="197" t="s">
        <v>51</v>
      </c>
      <c r="C400" s="197" t="s">
        <v>51</v>
      </c>
      <c r="D400" s="197" t="s">
        <v>36</v>
      </c>
      <c r="E400" s="197" t="s">
        <v>31</v>
      </c>
      <c r="F400" s="195" t="s">
        <v>3281</v>
      </c>
      <c r="G400" s="195" t="s">
        <v>412</v>
      </c>
      <c r="H400" s="161">
        <f>Dane_baza!AR389</f>
        <v>4974138</v>
      </c>
      <c r="I400" s="161">
        <f>Dane_baza!AS389</f>
        <v>72896</v>
      </c>
      <c r="J400" s="161">
        <f>Dane_baza!BX389</f>
        <v>326698</v>
      </c>
      <c r="K400" s="161">
        <f>Dane_baza!AT389</f>
        <v>7158667</v>
      </c>
      <c r="L400" s="161">
        <f>Dane_baza!AU389</f>
        <v>0</v>
      </c>
      <c r="M400" s="161">
        <f>Dane_baza!AV389</f>
        <v>402600</v>
      </c>
      <c r="N400" s="161">
        <f>Dane_baza!AY389</f>
        <v>9320576</v>
      </c>
      <c r="O400" s="161">
        <f>Dane_baza!AZ389</f>
        <v>189769</v>
      </c>
      <c r="P400" s="161">
        <f>Dane_baza!AW389</f>
        <v>0</v>
      </c>
      <c r="Q400" s="161">
        <f>Dane_baza!AX389</f>
        <v>0</v>
      </c>
      <c r="R400" s="212">
        <f t="shared" si="25"/>
        <v>22445344</v>
      </c>
      <c r="S400" s="212">
        <f>Dane_baza!BU389</f>
        <v>12529880.609999999</v>
      </c>
      <c r="T400" s="212">
        <f>Dane_baza!BV389</f>
        <v>171780.42</v>
      </c>
      <c r="U400" s="212">
        <f>Dane_baza!BW389</f>
        <v>11243682.968597597</v>
      </c>
      <c r="V400" s="212">
        <f t="shared" ref="V400:V463" si="26">SUM(S400:U400)</f>
        <v>23945343.998597596</v>
      </c>
      <c r="W400" s="161">
        <f t="shared" ref="W400:W463" si="27">V400-R400</f>
        <v>1499999.9985975958</v>
      </c>
      <c r="AA400" s="36"/>
    </row>
    <row r="401" spans="1:27" ht="14.45" x14ac:dyDescent="0.3">
      <c r="A401" s="197" t="s">
        <v>44</v>
      </c>
      <c r="B401" s="197" t="s">
        <v>51</v>
      </c>
      <c r="C401" s="197" t="s">
        <v>75</v>
      </c>
      <c r="D401" s="197" t="s">
        <v>40</v>
      </c>
      <c r="E401" s="197" t="s">
        <v>31</v>
      </c>
      <c r="F401" s="195" t="s">
        <v>3282</v>
      </c>
      <c r="G401" s="195" t="s">
        <v>413</v>
      </c>
      <c r="H401" s="161">
        <f>Dane_baza!AR390</f>
        <v>5105826</v>
      </c>
      <c r="I401" s="161">
        <f>Dane_baza!AS390</f>
        <v>21919</v>
      </c>
      <c r="J401" s="161">
        <f>Dane_baza!BX390</f>
        <v>423425</v>
      </c>
      <c r="K401" s="161">
        <f>Dane_baza!AT390</f>
        <v>9554348</v>
      </c>
      <c r="L401" s="161">
        <f>Dane_baza!AU390</f>
        <v>276867</v>
      </c>
      <c r="M401" s="161">
        <f>Dane_baza!AV390</f>
        <v>783751</v>
      </c>
      <c r="N401" s="161">
        <f>Dane_baza!AY390</f>
        <v>12422800</v>
      </c>
      <c r="O401" s="161">
        <f>Dane_baza!AZ390</f>
        <v>335746</v>
      </c>
      <c r="P401" s="161">
        <f>Dane_baza!AW390</f>
        <v>0</v>
      </c>
      <c r="Q401" s="161">
        <f>Dane_baza!AX390</f>
        <v>0</v>
      </c>
      <c r="R401" s="212">
        <f t="shared" ref="R401:R464" si="28">SUM(H401:Q401)</f>
        <v>28924682</v>
      </c>
      <c r="S401" s="212">
        <f>Dane_baza!BU390</f>
        <v>15625360.470000001</v>
      </c>
      <c r="T401" s="212">
        <f>Dane_baza!BV390</f>
        <v>50600.08</v>
      </c>
      <c r="U401" s="212">
        <f>Dane_baza!BW390</f>
        <v>15748721.452251066</v>
      </c>
      <c r="V401" s="212">
        <f t="shared" si="26"/>
        <v>31424682.002251066</v>
      </c>
      <c r="W401" s="161">
        <f t="shared" si="27"/>
        <v>2500000.0022510663</v>
      </c>
      <c r="AA401" s="36"/>
    </row>
    <row r="402" spans="1:27" ht="14.45" x14ac:dyDescent="0.3">
      <c r="A402" s="197" t="s">
        <v>44</v>
      </c>
      <c r="B402" s="197" t="s">
        <v>51</v>
      </c>
      <c r="C402" s="197" t="s">
        <v>77</v>
      </c>
      <c r="D402" s="197" t="s">
        <v>36</v>
      </c>
      <c r="E402" s="197" t="s">
        <v>31</v>
      </c>
      <c r="F402" s="195" t="s">
        <v>3283</v>
      </c>
      <c r="G402" s="195" t="s">
        <v>414</v>
      </c>
      <c r="H402" s="161">
        <f>Dane_baza!AR391</f>
        <v>4565583</v>
      </c>
      <c r="I402" s="161">
        <f>Dane_baza!AS391</f>
        <v>54993</v>
      </c>
      <c r="J402" s="161">
        <f>Dane_baza!BX391</f>
        <v>284915</v>
      </c>
      <c r="K402" s="161">
        <f>Dane_baza!AT391</f>
        <v>6535583</v>
      </c>
      <c r="L402" s="161">
        <f>Dane_baza!AU391</f>
        <v>0</v>
      </c>
      <c r="M402" s="161">
        <f>Dane_baza!AV391</f>
        <v>676600</v>
      </c>
      <c r="N402" s="161">
        <f>Dane_baza!AY391</f>
        <v>10835505</v>
      </c>
      <c r="O402" s="161">
        <f>Dane_baza!AZ391</f>
        <v>249782</v>
      </c>
      <c r="P402" s="161">
        <f>Dane_baza!AW391</f>
        <v>0</v>
      </c>
      <c r="Q402" s="161">
        <f>Dane_baza!AX391</f>
        <v>0</v>
      </c>
      <c r="R402" s="212">
        <f t="shared" si="28"/>
        <v>23202961</v>
      </c>
      <c r="S402" s="212">
        <f>Dane_baza!BU391</f>
        <v>12535368.84</v>
      </c>
      <c r="T402" s="212">
        <f>Dane_baza!BV391</f>
        <v>120903.66</v>
      </c>
      <c r="U402" s="212">
        <f>Dane_baza!BW391</f>
        <v>12046688</v>
      </c>
      <c r="V402" s="212">
        <f t="shared" si="26"/>
        <v>24702960.5</v>
      </c>
      <c r="W402" s="161">
        <f t="shared" si="27"/>
        <v>1499999.5</v>
      </c>
      <c r="AA402" s="36"/>
    </row>
    <row r="403" spans="1:27" ht="14.45" x14ac:dyDescent="0.3">
      <c r="A403" s="197" t="s">
        <v>44</v>
      </c>
      <c r="B403" s="197" t="s">
        <v>51</v>
      </c>
      <c r="C403" s="197" t="s">
        <v>90</v>
      </c>
      <c r="D403" s="197" t="s">
        <v>36</v>
      </c>
      <c r="E403" s="197" t="s">
        <v>31</v>
      </c>
      <c r="F403" s="195" t="s">
        <v>3284</v>
      </c>
      <c r="G403" s="195" t="s">
        <v>415</v>
      </c>
      <c r="H403" s="161">
        <f>Dane_baza!AR392</f>
        <v>4202612</v>
      </c>
      <c r="I403" s="161">
        <f>Dane_baza!AS392</f>
        <v>34793</v>
      </c>
      <c r="J403" s="161">
        <f>Dane_baza!BX392</f>
        <v>318315</v>
      </c>
      <c r="K403" s="161">
        <f>Dane_baza!AT392</f>
        <v>9351400</v>
      </c>
      <c r="L403" s="161">
        <f>Dane_baza!AU392</f>
        <v>90294</v>
      </c>
      <c r="M403" s="161">
        <f>Dane_baza!AV392</f>
        <v>840669</v>
      </c>
      <c r="N403" s="161">
        <f>Dane_baza!AY392</f>
        <v>8257951</v>
      </c>
      <c r="O403" s="161">
        <f>Dane_baza!AZ392</f>
        <v>227074</v>
      </c>
      <c r="P403" s="161">
        <f>Dane_baza!AW392</f>
        <v>0</v>
      </c>
      <c r="Q403" s="161">
        <f>Dane_baza!AX392</f>
        <v>0</v>
      </c>
      <c r="R403" s="212">
        <f t="shared" si="28"/>
        <v>23323108</v>
      </c>
      <c r="S403" s="212">
        <f>Dane_baza!BU392</f>
        <v>12780519.609999999</v>
      </c>
      <c r="T403" s="212">
        <f>Dane_baza!BV392</f>
        <v>33767.15</v>
      </c>
      <c r="U403" s="212">
        <f>Dane_baza!BW392</f>
        <v>12508821.241215052</v>
      </c>
      <c r="V403" s="212">
        <f t="shared" si="26"/>
        <v>25323108.001215052</v>
      </c>
      <c r="W403" s="161">
        <f t="shared" si="27"/>
        <v>2000000.0012150519</v>
      </c>
      <c r="AA403" s="36"/>
    </row>
    <row r="404" spans="1:27" ht="14.45" x14ac:dyDescent="0.3">
      <c r="A404" s="197" t="s">
        <v>44</v>
      </c>
      <c r="B404" s="197" t="s">
        <v>75</v>
      </c>
      <c r="C404" s="197" t="s">
        <v>33</v>
      </c>
      <c r="D404" s="197" t="s">
        <v>34</v>
      </c>
      <c r="E404" s="197" t="s">
        <v>31</v>
      </c>
      <c r="F404" s="195" t="s">
        <v>3285</v>
      </c>
      <c r="G404" s="195" t="s">
        <v>416</v>
      </c>
      <c r="H404" s="161">
        <f>Dane_baza!AR393</f>
        <v>33523879</v>
      </c>
      <c r="I404" s="161">
        <f>Dane_baza!AS393</f>
        <v>2939915</v>
      </c>
      <c r="J404" s="161">
        <f>Dane_baza!BX393</f>
        <v>1097291</v>
      </c>
      <c r="K404" s="161">
        <f>Dane_baza!AT393</f>
        <v>0</v>
      </c>
      <c r="L404" s="161">
        <f>Dane_baza!AU393</f>
        <v>0</v>
      </c>
      <c r="M404" s="161">
        <f>Dane_baza!AV393</f>
        <v>805255</v>
      </c>
      <c r="N404" s="161">
        <f>Dane_baza!AY393</f>
        <v>39224398</v>
      </c>
      <c r="O404" s="161">
        <f>Dane_baza!AZ393</f>
        <v>1253775</v>
      </c>
      <c r="P404" s="161">
        <f>Dane_baza!AW393</f>
        <v>0</v>
      </c>
      <c r="Q404" s="161">
        <f>Dane_baza!AX393</f>
        <v>0</v>
      </c>
      <c r="R404" s="212">
        <f t="shared" si="28"/>
        <v>78844513</v>
      </c>
      <c r="S404" s="212">
        <f>Dane_baza!BU393</f>
        <v>74649873.420000002</v>
      </c>
      <c r="T404" s="212">
        <f>Dane_baza!BV393</f>
        <v>2259553.52</v>
      </c>
      <c r="U404" s="212">
        <f>Dane_baza!BW393</f>
        <v>6262795.9699999997</v>
      </c>
      <c r="V404" s="212">
        <f t="shared" si="26"/>
        <v>83172222.909999996</v>
      </c>
      <c r="W404" s="161">
        <f t="shared" si="27"/>
        <v>4327709.9099999964</v>
      </c>
      <c r="AA404" s="36"/>
    </row>
    <row r="405" spans="1:27" ht="14.45" x14ac:dyDescent="0.3">
      <c r="A405" s="197" t="s">
        <v>44</v>
      </c>
      <c r="B405" s="197" t="s">
        <v>75</v>
      </c>
      <c r="C405" s="197" t="s">
        <v>32</v>
      </c>
      <c r="D405" s="197" t="s">
        <v>36</v>
      </c>
      <c r="E405" s="197" t="s">
        <v>31</v>
      </c>
      <c r="F405" s="195" t="s">
        <v>3286</v>
      </c>
      <c r="G405" s="195" t="s">
        <v>417</v>
      </c>
      <c r="H405" s="161">
        <f>Dane_baza!AR394</f>
        <v>2168765</v>
      </c>
      <c r="I405" s="161">
        <f>Dane_baza!AS394</f>
        <v>8356</v>
      </c>
      <c r="J405" s="161">
        <f>Dane_baza!BX394</f>
        <v>203345</v>
      </c>
      <c r="K405" s="161">
        <f>Dane_baza!AT394</f>
        <v>6344398</v>
      </c>
      <c r="L405" s="161">
        <f>Dane_baza!AU394</f>
        <v>150186</v>
      </c>
      <c r="M405" s="161">
        <f>Dane_baza!AV394</f>
        <v>360327</v>
      </c>
      <c r="N405" s="161">
        <f>Dane_baza!AY394</f>
        <v>6492862</v>
      </c>
      <c r="O405" s="161">
        <f>Dane_baza!AZ394</f>
        <v>180038</v>
      </c>
      <c r="P405" s="161">
        <f>Dane_baza!AW394</f>
        <v>0</v>
      </c>
      <c r="Q405" s="161">
        <f>Dane_baza!AX394</f>
        <v>0</v>
      </c>
      <c r="R405" s="212">
        <f t="shared" si="28"/>
        <v>15908277</v>
      </c>
      <c r="S405" s="212">
        <f>Dane_baza!BU394</f>
        <v>7097292.3200000003</v>
      </c>
      <c r="T405" s="212">
        <f>Dane_baza!BV394</f>
        <v>12058.03</v>
      </c>
      <c r="U405" s="212">
        <f>Dane_baza!BW394</f>
        <v>9798926.2599999998</v>
      </c>
      <c r="V405" s="212">
        <f t="shared" si="26"/>
        <v>16908276.609999999</v>
      </c>
      <c r="W405" s="161">
        <f t="shared" si="27"/>
        <v>999999.6099999994</v>
      </c>
      <c r="AA405" s="36"/>
    </row>
    <row r="406" spans="1:27" ht="14.45" x14ac:dyDescent="0.3">
      <c r="A406" s="197" t="s">
        <v>44</v>
      </c>
      <c r="B406" s="197" t="s">
        <v>75</v>
      </c>
      <c r="C406" s="197" t="s">
        <v>37</v>
      </c>
      <c r="D406" s="197" t="s">
        <v>36</v>
      </c>
      <c r="E406" s="197" t="s">
        <v>31</v>
      </c>
      <c r="F406" s="195" t="s">
        <v>3287</v>
      </c>
      <c r="G406" s="195" t="s">
        <v>418</v>
      </c>
      <c r="H406" s="161">
        <f>Dane_baza!AR395</f>
        <v>3408894</v>
      </c>
      <c r="I406" s="161">
        <f>Dane_baza!AS395</f>
        <v>28958</v>
      </c>
      <c r="J406" s="161">
        <f>Dane_baza!BX395</f>
        <v>303607</v>
      </c>
      <c r="K406" s="161">
        <f>Dane_baza!AT395</f>
        <v>8858780</v>
      </c>
      <c r="L406" s="161">
        <f>Dane_baza!AU395</f>
        <v>623183</v>
      </c>
      <c r="M406" s="161">
        <f>Dane_baza!AV395</f>
        <v>497633</v>
      </c>
      <c r="N406" s="161">
        <f>Dane_baza!AY395</f>
        <v>9442477</v>
      </c>
      <c r="O406" s="161">
        <f>Dane_baza!AZ395</f>
        <v>230318</v>
      </c>
      <c r="P406" s="161">
        <f>Dane_baza!AW395</f>
        <v>0</v>
      </c>
      <c r="Q406" s="161">
        <f>Dane_baza!AX395</f>
        <v>0</v>
      </c>
      <c r="R406" s="212">
        <f t="shared" si="28"/>
        <v>23393850</v>
      </c>
      <c r="S406" s="212">
        <f>Dane_baza!BU395</f>
        <v>11757436.380000001</v>
      </c>
      <c r="T406" s="212">
        <f>Dane_baza!BV395</f>
        <v>81122.75</v>
      </c>
      <c r="U406" s="212">
        <f>Dane_baza!BW395</f>
        <v>13055290.868488215</v>
      </c>
      <c r="V406" s="212">
        <f t="shared" si="26"/>
        <v>24893849.998488218</v>
      </c>
      <c r="W406" s="161">
        <f t="shared" si="27"/>
        <v>1499999.9984882176</v>
      </c>
      <c r="AA406" s="36"/>
    </row>
    <row r="407" spans="1:27" ht="14.45" x14ac:dyDescent="0.3">
      <c r="A407" s="197" t="s">
        <v>44</v>
      </c>
      <c r="B407" s="197" t="s">
        <v>75</v>
      </c>
      <c r="C407" s="197" t="s">
        <v>39</v>
      </c>
      <c r="D407" s="197" t="s">
        <v>36</v>
      </c>
      <c r="E407" s="197" t="s">
        <v>31</v>
      </c>
      <c r="F407" s="195" t="s">
        <v>3288</v>
      </c>
      <c r="G407" s="195" t="s">
        <v>419</v>
      </c>
      <c r="H407" s="161">
        <f>Dane_baza!AR396</f>
        <v>1344575</v>
      </c>
      <c r="I407" s="161">
        <f>Dane_baza!AS396</f>
        <v>51695</v>
      </c>
      <c r="J407" s="161">
        <f>Dane_baza!BX396</f>
        <v>133605</v>
      </c>
      <c r="K407" s="161">
        <f>Dane_baza!AT396</f>
        <v>3511764</v>
      </c>
      <c r="L407" s="161">
        <f>Dane_baza!AU396</f>
        <v>248394</v>
      </c>
      <c r="M407" s="161">
        <f>Dane_baza!AV396</f>
        <v>718744</v>
      </c>
      <c r="N407" s="161">
        <f>Dane_baza!AY396</f>
        <v>3251207</v>
      </c>
      <c r="O407" s="161">
        <f>Dane_baza!AZ396</f>
        <v>81098</v>
      </c>
      <c r="P407" s="161">
        <f>Dane_baza!AW396</f>
        <v>0</v>
      </c>
      <c r="Q407" s="161">
        <f>Dane_baza!AX396</f>
        <v>0</v>
      </c>
      <c r="R407" s="212">
        <f t="shared" si="28"/>
        <v>9341082</v>
      </c>
      <c r="S407" s="212">
        <f>Dane_baza!BU396</f>
        <v>4859031.0999999996</v>
      </c>
      <c r="T407" s="212">
        <f>Dane_baza!BV396</f>
        <v>19846.54</v>
      </c>
      <c r="U407" s="212">
        <f>Dane_baza!BW396</f>
        <v>5396312.5599999996</v>
      </c>
      <c r="V407" s="212">
        <f t="shared" si="26"/>
        <v>10275190.199999999</v>
      </c>
      <c r="W407" s="161">
        <f t="shared" si="27"/>
        <v>934108.19999999925</v>
      </c>
      <c r="AA407" s="36"/>
    </row>
    <row r="408" spans="1:27" ht="14.45" x14ac:dyDescent="0.3">
      <c r="A408" s="197" t="s">
        <v>44</v>
      </c>
      <c r="B408" s="197" t="s">
        <v>75</v>
      </c>
      <c r="C408" s="197" t="s">
        <v>42</v>
      </c>
      <c r="D408" s="197" t="s">
        <v>36</v>
      </c>
      <c r="E408" s="197" t="s">
        <v>31</v>
      </c>
      <c r="F408" s="195" t="s">
        <v>3289</v>
      </c>
      <c r="G408" s="195" t="s">
        <v>420</v>
      </c>
      <c r="H408" s="161">
        <f>Dane_baza!AR397</f>
        <v>4869507</v>
      </c>
      <c r="I408" s="161">
        <f>Dane_baza!AS397</f>
        <v>100772</v>
      </c>
      <c r="J408" s="161">
        <f>Dane_baza!BX397</f>
        <v>347379</v>
      </c>
      <c r="K408" s="161">
        <f>Dane_baza!AT397</f>
        <v>9301396</v>
      </c>
      <c r="L408" s="161">
        <f>Dane_baza!AU397</f>
        <v>205108</v>
      </c>
      <c r="M408" s="161">
        <f>Dane_baza!AV397</f>
        <v>436396</v>
      </c>
      <c r="N408" s="161">
        <f>Dane_baza!AY397</f>
        <v>9593634</v>
      </c>
      <c r="O408" s="161">
        <f>Dane_baza!AZ397</f>
        <v>231940</v>
      </c>
      <c r="P408" s="161">
        <f>Dane_baza!AW397</f>
        <v>0</v>
      </c>
      <c r="Q408" s="161">
        <f>Dane_baza!AX397</f>
        <v>0</v>
      </c>
      <c r="R408" s="212">
        <f t="shared" si="28"/>
        <v>25086132</v>
      </c>
      <c r="S408" s="212">
        <f>Dane_baza!BU397</f>
        <v>15171966.07</v>
      </c>
      <c r="T408" s="212">
        <f>Dane_baza!BV397</f>
        <v>21023.98</v>
      </c>
      <c r="U408" s="212">
        <f>Dane_baza!BW397</f>
        <v>11893141.91</v>
      </c>
      <c r="V408" s="212">
        <f t="shared" si="26"/>
        <v>27086131.960000001</v>
      </c>
      <c r="W408" s="161">
        <f t="shared" si="27"/>
        <v>1999999.9600000009</v>
      </c>
      <c r="AA408" s="36"/>
    </row>
    <row r="409" spans="1:27" ht="14.45" x14ac:dyDescent="0.3">
      <c r="A409" s="197" t="s">
        <v>44</v>
      </c>
      <c r="B409" s="197" t="s">
        <v>75</v>
      </c>
      <c r="C409" s="197" t="s">
        <v>44</v>
      </c>
      <c r="D409" s="197" t="s">
        <v>40</v>
      </c>
      <c r="E409" s="197" t="s">
        <v>31</v>
      </c>
      <c r="F409" s="195" t="s">
        <v>3290</v>
      </c>
      <c r="G409" s="195" t="s">
        <v>421</v>
      </c>
      <c r="H409" s="161">
        <f>Dane_baza!AR398</f>
        <v>3552917</v>
      </c>
      <c r="I409" s="161">
        <f>Dane_baza!AS398</f>
        <v>57752</v>
      </c>
      <c r="J409" s="161">
        <f>Dane_baza!BX398</f>
        <v>298032</v>
      </c>
      <c r="K409" s="161">
        <f>Dane_baza!AT398</f>
        <v>9228747</v>
      </c>
      <c r="L409" s="161">
        <f>Dane_baza!AU398</f>
        <v>634330</v>
      </c>
      <c r="M409" s="161">
        <f>Dane_baza!AV398</f>
        <v>491850</v>
      </c>
      <c r="N409" s="161">
        <f>Dane_baza!AY398</f>
        <v>10387823</v>
      </c>
      <c r="O409" s="161">
        <f>Dane_baza!AZ398</f>
        <v>275733</v>
      </c>
      <c r="P409" s="161">
        <f>Dane_baza!AW398</f>
        <v>0</v>
      </c>
      <c r="Q409" s="161">
        <f>Dane_baza!AX398</f>
        <v>0</v>
      </c>
      <c r="R409" s="212">
        <f t="shared" si="28"/>
        <v>24927184</v>
      </c>
      <c r="S409" s="212">
        <f>Dane_baza!BU398</f>
        <v>11903444.689999999</v>
      </c>
      <c r="T409" s="212">
        <f>Dane_baza!BV398</f>
        <v>31555.360000000001</v>
      </c>
      <c r="U409" s="212">
        <f>Dane_baza!BW398</f>
        <v>15983446.029999999</v>
      </c>
      <c r="V409" s="212">
        <f t="shared" si="26"/>
        <v>27918446.079999998</v>
      </c>
      <c r="W409" s="161">
        <f t="shared" si="27"/>
        <v>2991262.0799999982</v>
      </c>
      <c r="AA409" s="36"/>
    </row>
    <row r="410" spans="1:27" ht="14.45" x14ac:dyDescent="0.3">
      <c r="A410" s="197" t="s">
        <v>44</v>
      </c>
      <c r="B410" s="197" t="s">
        <v>75</v>
      </c>
      <c r="C410" s="197" t="s">
        <v>51</v>
      </c>
      <c r="D410" s="197" t="s">
        <v>36</v>
      </c>
      <c r="E410" s="197" t="s">
        <v>31</v>
      </c>
      <c r="F410" s="195" t="s">
        <v>3291</v>
      </c>
      <c r="G410" s="195" t="s">
        <v>416</v>
      </c>
      <c r="H410" s="161">
        <f>Dane_baza!AR399</f>
        <v>11312124</v>
      </c>
      <c r="I410" s="161">
        <f>Dane_baza!AS399</f>
        <v>80025</v>
      </c>
      <c r="J410" s="161">
        <f>Dane_baza!BX399</f>
        <v>643638</v>
      </c>
      <c r="K410" s="161">
        <f>Dane_baza!AT399</f>
        <v>11938484</v>
      </c>
      <c r="L410" s="161">
        <f>Dane_baza!AU399</f>
        <v>421056</v>
      </c>
      <c r="M410" s="161">
        <f>Dane_baza!AV399</f>
        <v>690456</v>
      </c>
      <c r="N410" s="161">
        <f>Dane_baza!AY399</f>
        <v>17359115</v>
      </c>
      <c r="O410" s="161">
        <f>Dane_baza!AZ399</f>
        <v>484966</v>
      </c>
      <c r="P410" s="161">
        <f>Dane_baza!AW399</f>
        <v>0</v>
      </c>
      <c r="Q410" s="161">
        <f>Dane_baza!AX399</f>
        <v>0</v>
      </c>
      <c r="R410" s="212">
        <f t="shared" si="28"/>
        <v>42929864</v>
      </c>
      <c r="S410" s="212">
        <f>Dane_baza!BU399</f>
        <v>32647038.620000001</v>
      </c>
      <c r="T410" s="212">
        <f>Dane_baza!BV399</f>
        <v>61786.74</v>
      </c>
      <c r="U410" s="212">
        <f>Dane_baza!BW399</f>
        <v>13221038.609999999</v>
      </c>
      <c r="V410" s="212">
        <f t="shared" si="26"/>
        <v>45929863.969999999</v>
      </c>
      <c r="W410" s="161">
        <f t="shared" si="27"/>
        <v>2999999.9699999988</v>
      </c>
      <c r="AA410" s="36"/>
    </row>
    <row r="411" spans="1:27" ht="14.45" x14ac:dyDescent="0.3">
      <c r="A411" s="197" t="s">
        <v>44</v>
      </c>
      <c r="B411" s="197" t="s">
        <v>75</v>
      </c>
      <c r="C411" s="197" t="s">
        <v>75</v>
      </c>
      <c r="D411" s="197" t="s">
        <v>36</v>
      </c>
      <c r="E411" s="197" t="s">
        <v>31</v>
      </c>
      <c r="F411" s="195" t="s">
        <v>3292</v>
      </c>
      <c r="G411" s="195" t="s">
        <v>422</v>
      </c>
      <c r="H411" s="161">
        <f>Dane_baza!AR400</f>
        <v>3013359</v>
      </c>
      <c r="I411" s="161">
        <f>Dane_baza!AS400</f>
        <v>58570</v>
      </c>
      <c r="J411" s="161">
        <f>Dane_baza!BX400</f>
        <v>294999</v>
      </c>
      <c r="K411" s="161">
        <f>Dane_baza!AT400</f>
        <v>7822651</v>
      </c>
      <c r="L411" s="161">
        <f>Dane_baza!AU400</f>
        <v>413289</v>
      </c>
      <c r="M411" s="161">
        <f>Dane_baza!AV400</f>
        <v>403905</v>
      </c>
      <c r="N411" s="161">
        <f>Dane_baza!AY400</f>
        <v>9078483</v>
      </c>
      <c r="O411" s="161">
        <f>Dane_baza!AZ400</f>
        <v>158952</v>
      </c>
      <c r="P411" s="161">
        <f>Dane_baza!AW400</f>
        <v>0</v>
      </c>
      <c r="Q411" s="161">
        <f>Dane_baza!AX400</f>
        <v>0</v>
      </c>
      <c r="R411" s="212">
        <f t="shared" si="28"/>
        <v>21244208</v>
      </c>
      <c r="S411" s="212">
        <f>Dane_baza!BU400</f>
        <v>11398038.859999999</v>
      </c>
      <c r="T411" s="212">
        <f>Dane_baza!BV400</f>
        <v>59862.74</v>
      </c>
      <c r="U411" s="212">
        <f>Dane_baza!BW400</f>
        <v>11286305.949999997</v>
      </c>
      <c r="V411" s="212">
        <f t="shared" si="26"/>
        <v>22744207.549999997</v>
      </c>
      <c r="W411" s="161">
        <f t="shared" si="27"/>
        <v>1499999.549999997</v>
      </c>
      <c r="AA411" s="36"/>
    </row>
    <row r="412" spans="1:27" ht="14.45" x14ac:dyDescent="0.3">
      <c r="A412" s="197" t="s">
        <v>44</v>
      </c>
      <c r="B412" s="197" t="s">
        <v>75</v>
      </c>
      <c r="C412" s="197" t="s">
        <v>77</v>
      </c>
      <c r="D412" s="197" t="s">
        <v>36</v>
      </c>
      <c r="E412" s="197" t="s">
        <v>31</v>
      </c>
      <c r="F412" s="195" t="s">
        <v>3293</v>
      </c>
      <c r="G412" s="195" t="s">
        <v>423</v>
      </c>
      <c r="H412" s="161">
        <f>Dane_baza!AR401</f>
        <v>3158829</v>
      </c>
      <c r="I412" s="161">
        <f>Dane_baza!AS401</f>
        <v>15089</v>
      </c>
      <c r="J412" s="161">
        <f>Dane_baza!BX401</f>
        <v>320616</v>
      </c>
      <c r="K412" s="161">
        <f>Dane_baza!AT401</f>
        <v>10936186</v>
      </c>
      <c r="L412" s="161">
        <f>Dane_baza!AU401</f>
        <v>796963</v>
      </c>
      <c r="M412" s="161">
        <f>Dane_baza!AV401</f>
        <v>1225671</v>
      </c>
      <c r="N412" s="161">
        <f>Dane_baza!AY401</f>
        <v>11561466</v>
      </c>
      <c r="O412" s="161">
        <f>Dane_baza!AZ401</f>
        <v>246538</v>
      </c>
      <c r="P412" s="161">
        <f>Dane_baza!AW401</f>
        <v>0</v>
      </c>
      <c r="Q412" s="161">
        <f>Dane_baza!AX401</f>
        <v>0</v>
      </c>
      <c r="R412" s="212">
        <f t="shared" si="28"/>
        <v>28261358</v>
      </c>
      <c r="S412" s="212">
        <f>Dane_baza!BU401</f>
        <v>12855541.310000001</v>
      </c>
      <c r="T412" s="212">
        <f>Dane_baza!BV401</f>
        <v>19943.54</v>
      </c>
      <c r="U412" s="212">
        <f>Dane_baza!BW401</f>
        <v>17385873.119999997</v>
      </c>
      <c r="V412" s="212">
        <f t="shared" si="26"/>
        <v>30261357.969999999</v>
      </c>
      <c r="W412" s="161">
        <f t="shared" si="27"/>
        <v>1999999.9699999988</v>
      </c>
      <c r="AA412" s="36"/>
    </row>
    <row r="413" spans="1:27" ht="14.45" x14ac:dyDescent="0.3">
      <c r="A413" s="197" t="s">
        <v>44</v>
      </c>
      <c r="B413" s="197" t="s">
        <v>75</v>
      </c>
      <c r="C413" s="197" t="s">
        <v>90</v>
      </c>
      <c r="D413" s="197" t="s">
        <v>40</v>
      </c>
      <c r="E413" s="197" t="s">
        <v>31</v>
      </c>
      <c r="F413" s="195" t="s">
        <v>3294</v>
      </c>
      <c r="G413" s="195" t="s">
        <v>424</v>
      </c>
      <c r="H413" s="161">
        <f>Dane_baza!AR402</f>
        <v>3913440</v>
      </c>
      <c r="I413" s="161">
        <f>Dane_baza!AS402</f>
        <v>43561</v>
      </c>
      <c r="J413" s="161">
        <f>Dane_baza!BX402</f>
        <v>272460</v>
      </c>
      <c r="K413" s="161">
        <f>Dane_baza!AT402</f>
        <v>7008169</v>
      </c>
      <c r="L413" s="161">
        <f>Dane_baza!AU402</f>
        <v>6504</v>
      </c>
      <c r="M413" s="161">
        <f>Dane_baza!AV402</f>
        <v>699949</v>
      </c>
      <c r="N413" s="161">
        <f>Dane_baza!AY402</f>
        <v>9953269</v>
      </c>
      <c r="O413" s="161">
        <f>Dane_baza!AZ402</f>
        <v>236806</v>
      </c>
      <c r="P413" s="161">
        <f>Dane_baza!AW402</f>
        <v>0</v>
      </c>
      <c r="Q413" s="161">
        <f>Dane_baza!AX402</f>
        <v>0</v>
      </c>
      <c r="R413" s="212">
        <f t="shared" si="28"/>
        <v>22134158</v>
      </c>
      <c r="S413" s="212">
        <f>Dane_baza!BU402</f>
        <v>12364193.539999999</v>
      </c>
      <c r="T413" s="212">
        <f>Dane_baza!BV402</f>
        <v>9017.44</v>
      </c>
      <c r="U413" s="212">
        <f>Dane_baza!BW402</f>
        <v>11260947.016180633</v>
      </c>
      <c r="V413" s="212">
        <f t="shared" si="26"/>
        <v>23634157.996180631</v>
      </c>
      <c r="W413" s="161">
        <f t="shared" si="27"/>
        <v>1499999.9961806312</v>
      </c>
      <c r="AA413" s="36"/>
    </row>
    <row r="414" spans="1:27" ht="14.45" x14ac:dyDescent="0.3">
      <c r="A414" s="197" t="s">
        <v>44</v>
      </c>
      <c r="B414" s="197" t="s">
        <v>75</v>
      </c>
      <c r="C414" s="197" t="s">
        <v>92</v>
      </c>
      <c r="D414" s="197" t="s">
        <v>36</v>
      </c>
      <c r="E414" s="197" t="s">
        <v>31</v>
      </c>
      <c r="F414" s="195" t="s">
        <v>3295</v>
      </c>
      <c r="G414" s="195" t="s">
        <v>425</v>
      </c>
      <c r="H414" s="161">
        <f>Dane_baza!AR403</f>
        <v>1696798</v>
      </c>
      <c r="I414" s="161">
        <f>Dane_baza!AS403</f>
        <v>5882</v>
      </c>
      <c r="J414" s="161">
        <f>Dane_baza!BX403</f>
        <v>198247</v>
      </c>
      <c r="K414" s="161">
        <f>Dane_baza!AT403</f>
        <v>7199073</v>
      </c>
      <c r="L414" s="161">
        <f>Dane_baza!AU403</f>
        <v>549256</v>
      </c>
      <c r="M414" s="161">
        <f>Dane_baza!AV403</f>
        <v>300381</v>
      </c>
      <c r="N414" s="161">
        <f>Dane_baza!AY403</f>
        <v>7087391</v>
      </c>
      <c r="O414" s="161">
        <f>Dane_baza!AZ403</f>
        <v>136245</v>
      </c>
      <c r="P414" s="161">
        <f>Dane_baza!AW403</f>
        <v>0</v>
      </c>
      <c r="Q414" s="161">
        <f>Dane_baza!AX403</f>
        <v>0</v>
      </c>
      <c r="R414" s="212">
        <f t="shared" si="28"/>
        <v>17173273</v>
      </c>
      <c r="S414" s="212">
        <f>Dane_baza!BU403</f>
        <v>6622745.6699999999</v>
      </c>
      <c r="T414" s="212">
        <f>Dane_baza!BV403</f>
        <v>0</v>
      </c>
      <c r="U414" s="212">
        <f>Dane_baza!BW403</f>
        <v>11670918.16</v>
      </c>
      <c r="V414" s="212">
        <f t="shared" si="26"/>
        <v>18293663.829999998</v>
      </c>
      <c r="W414" s="161">
        <f t="shared" si="27"/>
        <v>1120390.8299999982</v>
      </c>
      <c r="AA414" s="36"/>
    </row>
    <row r="415" spans="1:27" ht="14.45" x14ac:dyDescent="0.3">
      <c r="A415" s="197" t="s">
        <v>44</v>
      </c>
      <c r="B415" s="197" t="s">
        <v>75</v>
      </c>
      <c r="C415" s="197" t="s">
        <v>93</v>
      </c>
      <c r="D415" s="197" t="s">
        <v>36</v>
      </c>
      <c r="E415" s="197" t="s">
        <v>31</v>
      </c>
      <c r="F415" s="195" t="s">
        <v>3296</v>
      </c>
      <c r="G415" s="195" t="s">
        <v>426</v>
      </c>
      <c r="H415" s="161">
        <f>Dane_baza!AR404</f>
        <v>2498523</v>
      </c>
      <c r="I415" s="161">
        <f>Dane_baza!AS404</f>
        <v>10305</v>
      </c>
      <c r="J415" s="161">
        <f>Dane_baza!BX404</f>
        <v>248401</v>
      </c>
      <c r="K415" s="161">
        <f>Dane_baza!AT404</f>
        <v>8904892</v>
      </c>
      <c r="L415" s="161">
        <f>Dane_baza!AU404</f>
        <v>533417</v>
      </c>
      <c r="M415" s="161">
        <f>Dane_baza!AV404</f>
        <v>462285</v>
      </c>
      <c r="N415" s="161">
        <f>Dane_baza!AY404</f>
        <v>8593231</v>
      </c>
      <c r="O415" s="161">
        <f>Dane_baza!AZ404</f>
        <v>178416</v>
      </c>
      <c r="P415" s="161">
        <f>Dane_baza!AW404</f>
        <v>0</v>
      </c>
      <c r="Q415" s="161">
        <f>Dane_baza!AX404</f>
        <v>0</v>
      </c>
      <c r="R415" s="212">
        <f t="shared" si="28"/>
        <v>21429470</v>
      </c>
      <c r="S415" s="212">
        <f>Dane_baza!BU404</f>
        <v>9754644.9100000001</v>
      </c>
      <c r="T415" s="212">
        <f>Dane_baza!BV404</f>
        <v>6268.51</v>
      </c>
      <c r="U415" s="212">
        <f>Dane_baza!BW404</f>
        <v>13168556.180000002</v>
      </c>
      <c r="V415" s="212">
        <f t="shared" si="26"/>
        <v>22929469.600000001</v>
      </c>
      <c r="W415" s="161">
        <f t="shared" si="27"/>
        <v>1499999.6000000015</v>
      </c>
      <c r="AA415" s="36"/>
    </row>
    <row r="416" spans="1:27" ht="14.45" x14ac:dyDescent="0.3">
      <c r="A416" s="197" t="s">
        <v>44</v>
      </c>
      <c r="B416" s="197" t="s">
        <v>75</v>
      </c>
      <c r="C416" s="197" t="s">
        <v>95</v>
      </c>
      <c r="D416" s="197" t="s">
        <v>36</v>
      </c>
      <c r="E416" s="197" t="s">
        <v>31</v>
      </c>
      <c r="F416" s="195" t="s">
        <v>3297</v>
      </c>
      <c r="G416" s="195" t="s">
        <v>427</v>
      </c>
      <c r="H416" s="161">
        <f>Dane_baza!AR405</f>
        <v>1944991</v>
      </c>
      <c r="I416" s="161">
        <f>Dane_baza!AS405</f>
        <v>8137</v>
      </c>
      <c r="J416" s="161">
        <f>Dane_baza!BX405</f>
        <v>164304</v>
      </c>
      <c r="K416" s="161">
        <f>Dane_baza!AT405</f>
        <v>3950137</v>
      </c>
      <c r="L416" s="161">
        <f>Dane_baza!AU405</f>
        <v>44533</v>
      </c>
      <c r="M416" s="161">
        <f>Dane_baza!AV405</f>
        <v>1267788</v>
      </c>
      <c r="N416" s="161">
        <f>Dane_baza!AY405</f>
        <v>3719950</v>
      </c>
      <c r="O416" s="161">
        <f>Dane_baza!AZ405</f>
        <v>111915</v>
      </c>
      <c r="P416" s="161">
        <f>Dane_baza!AW405</f>
        <v>0</v>
      </c>
      <c r="Q416" s="161">
        <f>Dane_baza!AX405</f>
        <v>0</v>
      </c>
      <c r="R416" s="212">
        <f t="shared" si="28"/>
        <v>11211755</v>
      </c>
      <c r="S416" s="212">
        <f>Dane_baza!BU405</f>
        <v>6306332.7300000004</v>
      </c>
      <c r="T416" s="212">
        <f>Dane_baza!BV405</f>
        <v>13590.78</v>
      </c>
      <c r="U416" s="212">
        <f>Dane_baza!BW405</f>
        <v>5891830.9999999991</v>
      </c>
      <c r="V416" s="212">
        <f t="shared" si="26"/>
        <v>12211754.51</v>
      </c>
      <c r="W416" s="161">
        <f t="shared" si="27"/>
        <v>999999.50999999978</v>
      </c>
      <c r="AA416" s="36"/>
    </row>
    <row r="417" spans="1:27" ht="14.45" x14ac:dyDescent="0.3">
      <c r="A417" s="197" t="s">
        <v>44</v>
      </c>
      <c r="B417" s="197" t="s">
        <v>77</v>
      </c>
      <c r="C417" s="197" t="s">
        <v>33</v>
      </c>
      <c r="D417" s="197" t="s">
        <v>40</v>
      </c>
      <c r="E417" s="197" t="s">
        <v>31</v>
      </c>
      <c r="F417" s="195" t="s">
        <v>3298</v>
      </c>
      <c r="G417" s="195" t="s">
        <v>428</v>
      </c>
      <c r="H417" s="161">
        <f>Dane_baza!AR406</f>
        <v>12930787</v>
      </c>
      <c r="I417" s="161">
        <f>Dane_baza!AS406</f>
        <v>365543</v>
      </c>
      <c r="J417" s="161">
        <f>Dane_baza!BX406</f>
        <v>658585</v>
      </c>
      <c r="K417" s="161">
        <f>Dane_baza!AT406</f>
        <v>11394288</v>
      </c>
      <c r="L417" s="161">
        <f>Dane_baza!AU406</f>
        <v>46478</v>
      </c>
      <c r="M417" s="161">
        <f>Dane_baza!AV406</f>
        <v>518189</v>
      </c>
      <c r="N417" s="161">
        <f>Dane_baza!AY406</f>
        <v>18274733</v>
      </c>
      <c r="O417" s="161">
        <f>Dane_baza!AZ406</f>
        <v>723394</v>
      </c>
      <c r="P417" s="161">
        <f>Dane_baza!AW406</f>
        <v>0</v>
      </c>
      <c r="Q417" s="161">
        <f>Dane_baza!AX406</f>
        <v>0</v>
      </c>
      <c r="R417" s="212">
        <f t="shared" si="28"/>
        <v>44911997</v>
      </c>
      <c r="S417" s="212">
        <f>Dane_baza!BU406</f>
        <v>35243370.219999999</v>
      </c>
      <c r="T417" s="212">
        <f>Dane_baza!BV406</f>
        <v>187213.89</v>
      </c>
      <c r="U417" s="212">
        <f>Dane_baza!BW406</f>
        <v>12481412.89508741</v>
      </c>
      <c r="V417" s="212">
        <f t="shared" si="26"/>
        <v>47911997.005087405</v>
      </c>
      <c r="W417" s="161">
        <f t="shared" si="27"/>
        <v>3000000.0050874054</v>
      </c>
      <c r="AA417" s="36"/>
    </row>
    <row r="418" spans="1:27" ht="14.45" x14ac:dyDescent="0.3">
      <c r="A418" s="197" t="s">
        <v>44</v>
      </c>
      <c r="B418" s="197" t="s">
        <v>77</v>
      </c>
      <c r="C418" s="197" t="s">
        <v>32</v>
      </c>
      <c r="D418" s="197" t="s">
        <v>36</v>
      </c>
      <c r="E418" s="197" t="s">
        <v>31</v>
      </c>
      <c r="F418" s="195" t="s">
        <v>3299</v>
      </c>
      <c r="G418" s="195" t="s">
        <v>429</v>
      </c>
      <c r="H418" s="161">
        <f>Dane_baza!AR407</f>
        <v>1820336</v>
      </c>
      <c r="I418" s="161">
        <f>Dane_baza!AS407</f>
        <v>7558</v>
      </c>
      <c r="J418" s="161">
        <f>Dane_baza!BX407</f>
        <v>195324</v>
      </c>
      <c r="K418" s="161">
        <f>Dane_baza!AT407</f>
        <v>6717266</v>
      </c>
      <c r="L418" s="161">
        <f>Dane_baza!AU407</f>
        <v>178867</v>
      </c>
      <c r="M418" s="161">
        <f>Dane_baza!AV407</f>
        <v>329432</v>
      </c>
      <c r="N418" s="161">
        <f>Dane_baza!AY407</f>
        <v>5841811</v>
      </c>
      <c r="O418" s="161">
        <f>Dane_baza!AZ407</f>
        <v>155708</v>
      </c>
      <c r="P418" s="161">
        <f>Dane_baza!AW407</f>
        <v>0</v>
      </c>
      <c r="Q418" s="161">
        <f>Dane_baza!AX407</f>
        <v>0</v>
      </c>
      <c r="R418" s="212">
        <f t="shared" si="28"/>
        <v>15246302</v>
      </c>
      <c r="S418" s="212">
        <f>Dane_baza!BU407</f>
        <v>6683427.2599999998</v>
      </c>
      <c r="T418" s="212">
        <f>Dane_baza!BV407</f>
        <v>2414.83</v>
      </c>
      <c r="U418" s="212">
        <f>Dane_baza!BW407</f>
        <v>9560459.9065541774</v>
      </c>
      <c r="V418" s="212">
        <f t="shared" si="26"/>
        <v>16246301.996554177</v>
      </c>
      <c r="W418" s="161">
        <f t="shared" si="27"/>
        <v>999999.99655417725</v>
      </c>
      <c r="AA418" s="36"/>
    </row>
    <row r="419" spans="1:27" ht="14.45" x14ac:dyDescent="0.3">
      <c r="A419" s="197" t="s">
        <v>44</v>
      </c>
      <c r="B419" s="197" t="s">
        <v>77</v>
      </c>
      <c r="C419" s="197" t="s">
        <v>37</v>
      </c>
      <c r="D419" s="197" t="s">
        <v>40</v>
      </c>
      <c r="E419" s="197" t="s">
        <v>31</v>
      </c>
      <c r="F419" s="195" t="s">
        <v>3300</v>
      </c>
      <c r="G419" s="195" t="s">
        <v>430</v>
      </c>
      <c r="H419" s="161">
        <f>Dane_baza!AR408</f>
        <v>9283350</v>
      </c>
      <c r="I419" s="161">
        <f>Dane_baza!AS408</f>
        <v>656434</v>
      </c>
      <c r="J419" s="161">
        <f>Dane_baza!BX408</f>
        <v>569566</v>
      </c>
      <c r="K419" s="161">
        <f>Dane_baza!AT408</f>
        <v>11863602</v>
      </c>
      <c r="L419" s="161">
        <f>Dane_baza!AU408</f>
        <v>48449</v>
      </c>
      <c r="M419" s="161">
        <f>Dane_baza!AV408</f>
        <v>936774</v>
      </c>
      <c r="N419" s="161">
        <f>Dane_baza!AY408</f>
        <v>20963819</v>
      </c>
      <c r="O419" s="161">
        <f>Dane_baza!AZ408</f>
        <v>504430</v>
      </c>
      <c r="P419" s="161">
        <f>Dane_baza!AW408</f>
        <v>0</v>
      </c>
      <c r="Q419" s="161">
        <f>Dane_baza!AX408</f>
        <v>0</v>
      </c>
      <c r="R419" s="212">
        <f t="shared" si="28"/>
        <v>44826424</v>
      </c>
      <c r="S419" s="212">
        <f>Dane_baza!BU408</f>
        <v>27460006.219999999</v>
      </c>
      <c r="T419" s="212">
        <f>Dane_baza!BV408</f>
        <v>305209.73</v>
      </c>
      <c r="U419" s="212">
        <f>Dane_baza!BW408</f>
        <v>20061207.989999998</v>
      </c>
      <c r="V419" s="212">
        <f t="shared" si="26"/>
        <v>47826423.939999998</v>
      </c>
      <c r="W419" s="161">
        <f t="shared" si="27"/>
        <v>2999999.9399999976</v>
      </c>
      <c r="AA419" s="36"/>
    </row>
    <row r="420" spans="1:27" ht="14.45" x14ac:dyDescent="0.3">
      <c r="A420" s="197" t="s">
        <v>44</v>
      </c>
      <c r="B420" s="197" t="s">
        <v>77</v>
      </c>
      <c r="C420" s="197" t="s">
        <v>39</v>
      </c>
      <c r="D420" s="197" t="s">
        <v>36</v>
      </c>
      <c r="E420" s="197" t="s">
        <v>31</v>
      </c>
      <c r="F420" s="195" t="s">
        <v>3301</v>
      </c>
      <c r="G420" s="195" t="s">
        <v>431</v>
      </c>
      <c r="H420" s="161">
        <f>Dane_baza!AR409</f>
        <v>9526965</v>
      </c>
      <c r="I420" s="161">
        <f>Dane_baza!AS409</f>
        <v>163799</v>
      </c>
      <c r="J420" s="161">
        <f>Dane_baza!BX409</f>
        <v>470678</v>
      </c>
      <c r="K420" s="161">
        <f>Dane_baza!AT409</f>
        <v>8508247</v>
      </c>
      <c r="L420" s="161">
        <f>Dane_baza!AU409</f>
        <v>0</v>
      </c>
      <c r="M420" s="161">
        <f>Dane_baza!AV409</f>
        <v>365780</v>
      </c>
      <c r="N420" s="161">
        <f>Dane_baza!AY409</f>
        <v>17733814</v>
      </c>
      <c r="O420" s="161">
        <f>Dane_baza!AZ409</f>
        <v>522271</v>
      </c>
      <c r="P420" s="161">
        <f>Dane_baza!AW409</f>
        <v>0</v>
      </c>
      <c r="Q420" s="161">
        <f>Dane_baza!AX409</f>
        <v>0</v>
      </c>
      <c r="R420" s="212">
        <f t="shared" si="28"/>
        <v>37291554</v>
      </c>
      <c r="S420" s="212">
        <f>Dane_baza!BU409</f>
        <v>23657125.27</v>
      </c>
      <c r="T420" s="212">
        <f>Dane_baza!BV409</f>
        <v>187204.86</v>
      </c>
      <c r="U420" s="212">
        <f>Dane_baza!BW409</f>
        <v>15947223.863869447</v>
      </c>
      <c r="V420" s="212">
        <f t="shared" si="26"/>
        <v>39791553.993869446</v>
      </c>
      <c r="W420" s="161">
        <f t="shared" si="27"/>
        <v>2499999.9938694462</v>
      </c>
      <c r="AA420" s="36"/>
    </row>
    <row r="421" spans="1:27" ht="14.45" x14ac:dyDescent="0.3">
      <c r="A421" s="197" t="s">
        <v>44</v>
      </c>
      <c r="B421" s="197" t="s">
        <v>77</v>
      </c>
      <c r="C421" s="197" t="s">
        <v>42</v>
      </c>
      <c r="D421" s="197" t="s">
        <v>36</v>
      </c>
      <c r="E421" s="197" t="s">
        <v>31</v>
      </c>
      <c r="F421" s="195" t="s">
        <v>3302</v>
      </c>
      <c r="G421" s="195" t="s">
        <v>432</v>
      </c>
      <c r="H421" s="161">
        <f>Dane_baza!AR410</f>
        <v>24977068</v>
      </c>
      <c r="I421" s="161">
        <f>Dane_baza!AS410</f>
        <v>347955</v>
      </c>
      <c r="J421" s="161">
        <f>Dane_baza!BX410</f>
        <v>810699</v>
      </c>
      <c r="K421" s="161">
        <f>Dane_baza!AT410</f>
        <v>5546707</v>
      </c>
      <c r="L421" s="161">
        <f>Dane_baza!AU410</f>
        <v>0</v>
      </c>
      <c r="M421" s="161">
        <f>Dane_baza!AV410</f>
        <v>885751</v>
      </c>
      <c r="N421" s="161">
        <f>Dane_baza!AY410</f>
        <v>26116617</v>
      </c>
      <c r="O421" s="161">
        <f>Dane_baza!AZ410</f>
        <v>958578</v>
      </c>
      <c r="P421" s="161">
        <f>Dane_baza!AW410</f>
        <v>0</v>
      </c>
      <c r="Q421" s="161">
        <f>Dane_baza!AX410</f>
        <v>0</v>
      </c>
      <c r="R421" s="212">
        <f t="shared" si="28"/>
        <v>59643375</v>
      </c>
      <c r="S421" s="212">
        <f>Dane_baza!BU410</f>
        <v>50127839.640000001</v>
      </c>
      <c r="T421" s="212">
        <f>Dane_baza!BV410</f>
        <v>421862.53</v>
      </c>
      <c r="U421" s="212">
        <f>Dane_baza!BW410</f>
        <v>12093672.67</v>
      </c>
      <c r="V421" s="212">
        <f t="shared" si="26"/>
        <v>62643374.840000004</v>
      </c>
      <c r="W421" s="161">
        <f t="shared" si="27"/>
        <v>2999999.8400000036</v>
      </c>
      <c r="AA421" s="36"/>
    </row>
    <row r="422" spans="1:27" ht="14.45" x14ac:dyDescent="0.3">
      <c r="A422" s="197" t="s">
        <v>44</v>
      </c>
      <c r="B422" s="197" t="s">
        <v>77</v>
      </c>
      <c r="C422" s="197" t="s">
        <v>44</v>
      </c>
      <c r="D422" s="197" t="s">
        <v>36</v>
      </c>
      <c r="E422" s="197" t="s">
        <v>31</v>
      </c>
      <c r="F422" s="195" t="s">
        <v>3303</v>
      </c>
      <c r="G422" s="195" t="s">
        <v>433</v>
      </c>
      <c r="H422" s="161">
        <f>Dane_baza!AR411</f>
        <v>7101342</v>
      </c>
      <c r="I422" s="161">
        <f>Dane_baza!AS411</f>
        <v>102871</v>
      </c>
      <c r="J422" s="161">
        <f>Dane_baza!BX411</f>
        <v>446050</v>
      </c>
      <c r="K422" s="161">
        <f>Dane_baza!AT411</f>
        <v>10534360</v>
      </c>
      <c r="L422" s="161">
        <f>Dane_baza!AU411</f>
        <v>0</v>
      </c>
      <c r="M422" s="161">
        <f>Dane_baza!AV411</f>
        <v>856934</v>
      </c>
      <c r="N422" s="161">
        <f>Dane_baza!AY411</f>
        <v>12984312</v>
      </c>
      <c r="O422" s="161">
        <f>Dane_baza!AZ411</f>
        <v>407112</v>
      </c>
      <c r="P422" s="161">
        <f>Dane_baza!AW411</f>
        <v>0</v>
      </c>
      <c r="Q422" s="161">
        <f>Dane_baza!AX411</f>
        <v>0</v>
      </c>
      <c r="R422" s="212">
        <f t="shared" si="28"/>
        <v>32432981</v>
      </c>
      <c r="S422" s="212">
        <f>Dane_baza!BU411</f>
        <v>20436426.899999999</v>
      </c>
      <c r="T422" s="212">
        <f>Dane_baza!BV411</f>
        <v>62590.27</v>
      </c>
      <c r="U422" s="212">
        <f>Dane_baza!BW411</f>
        <v>14433963.820999125</v>
      </c>
      <c r="V422" s="212">
        <f t="shared" si="26"/>
        <v>34932980.990999125</v>
      </c>
      <c r="W422" s="161">
        <f t="shared" si="27"/>
        <v>2499999.9909991249</v>
      </c>
      <c r="AA422" s="36"/>
    </row>
    <row r="423" spans="1:27" ht="14.45" x14ac:dyDescent="0.3">
      <c r="A423" s="197" t="s">
        <v>44</v>
      </c>
      <c r="B423" s="197" t="s">
        <v>77</v>
      </c>
      <c r="C423" s="197" t="s">
        <v>51</v>
      </c>
      <c r="D423" s="197" t="s">
        <v>36</v>
      </c>
      <c r="E423" s="197" t="s">
        <v>31</v>
      </c>
      <c r="F423" s="195" t="s">
        <v>3304</v>
      </c>
      <c r="G423" s="195" t="s">
        <v>434</v>
      </c>
      <c r="H423" s="161">
        <f>Dane_baza!AR412</f>
        <v>28238581</v>
      </c>
      <c r="I423" s="161">
        <f>Dane_baza!AS412</f>
        <v>1176878</v>
      </c>
      <c r="J423" s="161">
        <f>Dane_baza!BX412</f>
        <v>875483</v>
      </c>
      <c r="K423" s="161">
        <f>Dane_baza!AT412</f>
        <v>2698636</v>
      </c>
      <c r="L423" s="161">
        <f>Dane_baza!AU412</f>
        <v>0</v>
      </c>
      <c r="M423" s="161">
        <f>Dane_baza!AV412</f>
        <v>888822</v>
      </c>
      <c r="N423" s="161">
        <f>Dane_baza!AY412</f>
        <v>23222982</v>
      </c>
      <c r="O423" s="161">
        <f>Dane_baza!AZ412</f>
        <v>592015</v>
      </c>
      <c r="P423" s="161">
        <f>Dane_baza!AW412</f>
        <v>0</v>
      </c>
      <c r="Q423" s="161">
        <f>Dane_baza!AX412</f>
        <v>0</v>
      </c>
      <c r="R423" s="212">
        <f t="shared" si="28"/>
        <v>57693397</v>
      </c>
      <c r="S423" s="212">
        <f>Dane_baza!BU412</f>
        <v>52143191.880000003</v>
      </c>
      <c r="T423" s="212">
        <f>Dane_baza!BV412</f>
        <v>1506001.81</v>
      </c>
      <c r="U423" s="212">
        <f>Dane_baza!BW412</f>
        <v>7544202.9600000009</v>
      </c>
      <c r="V423" s="212">
        <f t="shared" si="26"/>
        <v>61193396.650000006</v>
      </c>
      <c r="W423" s="161">
        <f t="shared" si="27"/>
        <v>3499999.650000006</v>
      </c>
      <c r="AA423" s="36"/>
    </row>
    <row r="424" spans="1:27" ht="14.45" x14ac:dyDescent="0.3">
      <c r="A424" s="197" t="s">
        <v>44</v>
      </c>
      <c r="B424" s="197" t="s">
        <v>77</v>
      </c>
      <c r="C424" s="197" t="s">
        <v>75</v>
      </c>
      <c r="D424" s="197" t="s">
        <v>36</v>
      </c>
      <c r="E424" s="197" t="s">
        <v>31</v>
      </c>
      <c r="F424" s="195" t="s">
        <v>3305</v>
      </c>
      <c r="G424" s="195" t="s">
        <v>435</v>
      </c>
      <c r="H424" s="161">
        <f>Dane_baza!AR413</f>
        <v>34780453</v>
      </c>
      <c r="I424" s="161">
        <f>Dane_baza!AS413</f>
        <v>560874</v>
      </c>
      <c r="J424" s="161">
        <f>Dane_baza!BX413</f>
        <v>1294068</v>
      </c>
      <c r="K424" s="161">
        <f>Dane_baza!AT413</f>
        <v>0</v>
      </c>
      <c r="L424" s="161">
        <f>Dane_baza!AU413</f>
        <v>0</v>
      </c>
      <c r="M424" s="161">
        <f>Dane_baza!AV413</f>
        <v>1122228</v>
      </c>
      <c r="N424" s="161">
        <f>Dane_baza!AY413</f>
        <v>23397044</v>
      </c>
      <c r="O424" s="161">
        <f>Dane_baza!AZ413</f>
        <v>668248</v>
      </c>
      <c r="P424" s="161">
        <f>Dane_baza!AW413</f>
        <v>0</v>
      </c>
      <c r="Q424" s="161">
        <f>Dane_baza!AX413</f>
        <v>0</v>
      </c>
      <c r="R424" s="212">
        <f t="shared" si="28"/>
        <v>61822915</v>
      </c>
      <c r="S424" s="212">
        <f>Dane_baza!BU413</f>
        <v>60005963.520000003</v>
      </c>
      <c r="T424" s="212">
        <f>Dane_baza!BV413</f>
        <v>882797.5</v>
      </c>
      <c r="U424" s="212">
        <f>Dane_baza!BW413</f>
        <v>4434153.8300000019</v>
      </c>
      <c r="V424" s="212">
        <f t="shared" si="26"/>
        <v>65322914.850000009</v>
      </c>
      <c r="W424" s="161">
        <f t="shared" si="27"/>
        <v>3499999.8500000089</v>
      </c>
      <c r="AA424" s="36"/>
    </row>
    <row r="425" spans="1:27" ht="14.45" x14ac:dyDescent="0.3">
      <c r="A425" s="197" t="s">
        <v>44</v>
      </c>
      <c r="B425" s="197" t="s">
        <v>77</v>
      </c>
      <c r="C425" s="197" t="s">
        <v>77</v>
      </c>
      <c r="D425" s="197" t="s">
        <v>36</v>
      </c>
      <c r="E425" s="197" t="s">
        <v>31</v>
      </c>
      <c r="F425" s="195" t="s">
        <v>3306</v>
      </c>
      <c r="G425" s="195" t="s">
        <v>436</v>
      </c>
      <c r="H425" s="161">
        <f>Dane_baza!AR414</f>
        <v>2853262</v>
      </c>
      <c r="I425" s="161">
        <f>Dane_baza!AS414</f>
        <v>16654</v>
      </c>
      <c r="J425" s="161">
        <f>Dane_baza!BX414</f>
        <v>227586</v>
      </c>
      <c r="K425" s="161">
        <f>Dane_baza!AT414</f>
        <v>5398171</v>
      </c>
      <c r="L425" s="161">
        <f>Dane_baza!AU414</f>
        <v>0</v>
      </c>
      <c r="M425" s="161">
        <f>Dane_baza!AV414</f>
        <v>767907</v>
      </c>
      <c r="N425" s="161">
        <f>Dane_baza!AY414</f>
        <v>6211259</v>
      </c>
      <c r="O425" s="161">
        <f>Dane_baza!AZ414</f>
        <v>145976</v>
      </c>
      <c r="P425" s="161">
        <f>Dane_baza!AW414</f>
        <v>0</v>
      </c>
      <c r="Q425" s="161">
        <f>Dane_baza!AX414</f>
        <v>0</v>
      </c>
      <c r="R425" s="212">
        <f t="shared" si="28"/>
        <v>15620815</v>
      </c>
      <c r="S425" s="212">
        <f>Dane_baza!BU414</f>
        <v>8375473.1799999997</v>
      </c>
      <c r="T425" s="212">
        <f>Dane_baza!BV414</f>
        <v>19828.03</v>
      </c>
      <c r="U425" s="212">
        <f>Dane_baza!BW414</f>
        <v>8725513.7919283807</v>
      </c>
      <c r="V425" s="212">
        <f t="shared" si="26"/>
        <v>17120815.001928382</v>
      </c>
      <c r="W425" s="161">
        <f t="shared" si="27"/>
        <v>1500000.0019283816</v>
      </c>
      <c r="AA425" s="36"/>
    </row>
    <row r="426" spans="1:27" ht="14.45" x14ac:dyDescent="0.3">
      <c r="A426" s="197" t="s">
        <v>44</v>
      </c>
      <c r="B426" s="197" t="s">
        <v>77</v>
      </c>
      <c r="C426" s="197" t="s">
        <v>90</v>
      </c>
      <c r="D426" s="197" t="s">
        <v>36</v>
      </c>
      <c r="E426" s="197" t="s">
        <v>31</v>
      </c>
      <c r="F426" s="195" t="s">
        <v>3307</v>
      </c>
      <c r="G426" s="195" t="s">
        <v>437</v>
      </c>
      <c r="H426" s="161">
        <f>Dane_baza!AR415</f>
        <v>12323350</v>
      </c>
      <c r="I426" s="161">
        <f>Dane_baza!AS415</f>
        <v>897377</v>
      </c>
      <c r="J426" s="161">
        <f>Dane_baza!BX415</f>
        <v>604038</v>
      </c>
      <c r="K426" s="161">
        <f>Dane_baza!AT415</f>
        <v>8519066</v>
      </c>
      <c r="L426" s="161">
        <f>Dane_baza!AU415</f>
        <v>0</v>
      </c>
      <c r="M426" s="161">
        <f>Dane_baza!AV415</f>
        <v>1026680</v>
      </c>
      <c r="N426" s="161">
        <f>Dane_baza!AY415</f>
        <v>25457707</v>
      </c>
      <c r="O426" s="161">
        <f>Dane_baza!AZ415</f>
        <v>629320</v>
      </c>
      <c r="P426" s="161">
        <f>Dane_baza!AW415</f>
        <v>0</v>
      </c>
      <c r="Q426" s="161">
        <f>Dane_baza!AX415</f>
        <v>0</v>
      </c>
      <c r="R426" s="212">
        <f t="shared" si="28"/>
        <v>49457538</v>
      </c>
      <c r="S426" s="212">
        <f>Dane_baza!BU415</f>
        <v>33175310.050000001</v>
      </c>
      <c r="T426" s="212">
        <f>Dane_baza!BV415</f>
        <v>357596.24</v>
      </c>
      <c r="U426" s="212">
        <f>Dane_baza!BW415</f>
        <v>18924631.43</v>
      </c>
      <c r="V426" s="212">
        <f t="shared" si="26"/>
        <v>52457537.719999999</v>
      </c>
      <c r="W426" s="161">
        <f t="shared" si="27"/>
        <v>2999999.7199999988</v>
      </c>
      <c r="AA426" s="36"/>
    </row>
    <row r="427" spans="1:27" ht="14.45" x14ac:dyDescent="0.3">
      <c r="A427" s="197" t="s">
        <v>44</v>
      </c>
      <c r="B427" s="197" t="s">
        <v>77</v>
      </c>
      <c r="C427" s="197" t="s">
        <v>92</v>
      </c>
      <c r="D427" s="197" t="s">
        <v>36</v>
      </c>
      <c r="E427" s="197" t="s">
        <v>31</v>
      </c>
      <c r="F427" s="195" t="s">
        <v>3308</v>
      </c>
      <c r="G427" s="195" t="s">
        <v>438</v>
      </c>
      <c r="H427" s="161">
        <f>Dane_baza!AR416</f>
        <v>36948377</v>
      </c>
      <c r="I427" s="161">
        <f>Dane_baza!AS416</f>
        <v>1582350</v>
      </c>
      <c r="J427" s="161">
        <f>Dane_baza!BX416</f>
        <v>1209803</v>
      </c>
      <c r="K427" s="161">
        <f>Dane_baza!AT416</f>
        <v>2329875</v>
      </c>
      <c r="L427" s="161">
        <f>Dane_baza!AU416</f>
        <v>0</v>
      </c>
      <c r="M427" s="161">
        <f>Dane_baza!AV416</f>
        <v>1027348</v>
      </c>
      <c r="N427" s="161">
        <f>Dane_baza!AY416</f>
        <v>30718810</v>
      </c>
      <c r="O427" s="161">
        <f>Dane_baza!AZ416</f>
        <v>820712</v>
      </c>
      <c r="P427" s="161">
        <f>Dane_baza!AW416</f>
        <v>0</v>
      </c>
      <c r="Q427" s="161">
        <f>Dane_baza!AX416</f>
        <v>0</v>
      </c>
      <c r="R427" s="212">
        <f t="shared" si="28"/>
        <v>74637275</v>
      </c>
      <c r="S427" s="212">
        <f>Dane_baza!BU416</f>
        <v>73648330.629999995</v>
      </c>
      <c r="T427" s="212">
        <f>Dane_baza!BV416</f>
        <v>3796896.4</v>
      </c>
      <c r="U427" s="212">
        <f>Dane_baza!BW416</f>
        <v>692047.96859999001</v>
      </c>
      <c r="V427" s="212">
        <f t="shared" si="26"/>
        <v>78137274.998599991</v>
      </c>
      <c r="W427" s="161">
        <f t="shared" si="27"/>
        <v>3499999.9985999912</v>
      </c>
      <c r="AA427" s="36"/>
    </row>
    <row r="428" spans="1:27" ht="14.45" x14ac:dyDescent="0.3">
      <c r="A428" s="197" t="s">
        <v>44</v>
      </c>
      <c r="B428" s="197" t="s">
        <v>77</v>
      </c>
      <c r="C428" s="197" t="s">
        <v>93</v>
      </c>
      <c r="D428" s="197" t="s">
        <v>36</v>
      </c>
      <c r="E428" s="197" t="s">
        <v>31</v>
      </c>
      <c r="F428" s="195" t="s">
        <v>3309</v>
      </c>
      <c r="G428" s="195" t="s">
        <v>439</v>
      </c>
      <c r="H428" s="161">
        <f>Dane_baza!AR417</f>
        <v>7055177</v>
      </c>
      <c r="I428" s="161">
        <f>Dane_baza!AS417</f>
        <v>191780</v>
      </c>
      <c r="J428" s="161">
        <f>Dane_baza!BX417</f>
        <v>428297</v>
      </c>
      <c r="K428" s="161">
        <f>Dane_baza!AT417</f>
        <v>8605719</v>
      </c>
      <c r="L428" s="161">
        <f>Dane_baza!AU417</f>
        <v>0</v>
      </c>
      <c r="M428" s="161">
        <f>Dane_baza!AV417</f>
        <v>891806</v>
      </c>
      <c r="N428" s="161">
        <f>Dane_baza!AY417</f>
        <v>13375444</v>
      </c>
      <c r="O428" s="161">
        <f>Dane_baza!AZ417</f>
        <v>261136</v>
      </c>
      <c r="P428" s="161">
        <f>Dane_baza!AW417</f>
        <v>0</v>
      </c>
      <c r="Q428" s="161">
        <f>Dane_baza!AX417</f>
        <v>0</v>
      </c>
      <c r="R428" s="212">
        <f t="shared" si="28"/>
        <v>30809359</v>
      </c>
      <c r="S428" s="212">
        <f>Dane_baza!BU417</f>
        <v>20531401.129999999</v>
      </c>
      <c r="T428" s="212">
        <f>Dane_baza!BV417</f>
        <v>224961.47</v>
      </c>
      <c r="U428" s="212">
        <f>Dane_baza!BW417</f>
        <v>12552996.397409203</v>
      </c>
      <c r="V428" s="212">
        <f t="shared" si="26"/>
        <v>33309358.997409202</v>
      </c>
      <c r="W428" s="161">
        <f t="shared" si="27"/>
        <v>2499999.9974092022</v>
      </c>
      <c r="AA428" s="36"/>
    </row>
    <row r="429" spans="1:27" ht="14.45" x14ac:dyDescent="0.3">
      <c r="A429" s="197" t="s">
        <v>44</v>
      </c>
      <c r="B429" s="197" t="s">
        <v>77</v>
      </c>
      <c r="C429" s="197" t="s">
        <v>95</v>
      </c>
      <c r="D429" s="197" t="s">
        <v>36</v>
      </c>
      <c r="E429" s="197" t="s">
        <v>31</v>
      </c>
      <c r="F429" s="195" t="s">
        <v>3310</v>
      </c>
      <c r="G429" s="195" t="s">
        <v>440</v>
      </c>
      <c r="H429" s="161">
        <f>Dane_baza!AR418</f>
        <v>4510718</v>
      </c>
      <c r="I429" s="161">
        <f>Dane_baza!AS418</f>
        <v>17423</v>
      </c>
      <c r="J429" s="161">
        <f>Dane_baza!BX418</f>
        <v>314613</v>
      </c>
      <c r="K429" s="161">
        <f>Dane_baza!AT418</f>
        <v>8479510</v>
      </c>
      <c r="L429" s="161">
        <f>Dane_baza!AU418</f>
        <v>0</v>
      </c>
      <c r="M429" s="161">
        <f>Dane_baza!AV418</f>
        <v>441987</v>
      </c>
      <c r="N429" s="161">
        <f>Dane_baza!AY418</f>
        <v>11761544</v>
      </c>
      <c r="O429" s="161">
        <f>Dane_baza!AZ418</f>
        <v>267623</v>
      </c>
      <c r="P429" s="161">
        <f>Dane_baza!AW418</f>
        <v>0</v>
      </c>
      <c r="Q429" s="161">
        <f>Dane_baza!AX418</f>
        <v>0</v>
      </c>
      <c r="R429" s="212">
        <f t="shared" si="28"/>
        <v>25793418</v>
      </c>
      <c r="S429" s="212">
        <f>Dane_baza!BU418</f>
        <v>13971087.560000001</v>
      </c>
      <c r="T429" s="212">
        <f>Dane_baza!BV418</f>
        <v>35608.910000000003</v>
      </c>
      <c r="U429" s="212">
        <f>Dane_baza!BW418</f>
        <v>13786721.533263473</v>
      </c>
      <c r="V429" s="212">
        <f t="shared" si="26"/>
        <v>27793418.003263474</v>
      </c>
      <c r="W429" s="161">
        <f t="shared" si="27"/>
        <v>2000000.0032634735</v>
      </c>
      <c r="AA429" s="36"/>
    </row>
    <row r="430" spans="1:27" ht="14.45" x14ac:dyDescent="0.3">
      <c r="A430" s="197" t="s">
        <v>44</v>
      </c>
      <c r="B430" s="197" t="s">
        <v>77</v>
      </c>
      <c r="C430" s="197" t="s">
        <v>97</v>
      </c>
      <c r="D430" s="197" t="s">
        <v>36</v>
      </c>
      <c r="E430" s="197" t="s">
        <v>31</v>
      </c>
      <c r="F430" s="195" t="s">
        <v>3311</v>
      </c>
      <c r="G430" s="195" t="s">
        <v>441</v>
      </c>
      <c r="H430" s="161">
        <f>Dane_baza!AR419</f>
        <v>22891743</v>
      </c>
      <c r="I430" s="161">
        <f>Dane_baza!AS419</f>
        <v>795895</v>
      </c>
      <c r="J430" s="161">
        <f>Dane_baza!BX419</f>
        <v>760203</v>
      </c>
      <c r="K430" s="161">
        <f>Dane_baza!AT419</f>
        <v>6456266</v>
      </c>
      <c r="L430" s="161">
        <f>Dane_baza!AU419</f>
        <v>0</v>
      </c>
      <c r="M430" s="161">
        <f>Dane_baza!AV419</f>
        <v>916335</v>
      </c>
      <c r="N430" s="161">
        <f>Dane_baza!AY419</f>
        <v>18485601</v>
      </c>
      <c r="O430" s="161">
        <f>Dane_baza!AZ419</f>
        <v>838553</v>
      </c>
      <c r="P430" s="161">
        <f>Dane_baza!AW419</f>
        <v>0</v>
      </c>
      <c r="Q430" s="161">
        <f>Dane_baza!AX419</f>
        <v>0</v>
      </c>
      <c r="R430" s="212">
        <f t="shared" si="28"/>
        <v>51144596</v>
      </c>
      <c r="S430" s="212">
        <f>Dane_baza!BU419</f>
        <v>49737036.969999999</v>
      </c>
      <c r="T430" s="212">
        <f>Dane_baza!BV419</f>
        <v>1284369.33</v>
      </c>
      <c r="U430" s="212">
        <f>Dane_baza!BW419</f>
        <v>3123189.7048999965</v>
      </c>
      <c r="V430" s="212">
        <f t="shared" si="26"/>
        <v>54144596.004899994</v>
      </c>
      <c r="W430" s="161">
        <f t="shared" si="27"/>
        <v>3000000.0048999935</v>
      </c>
      <c r="AA430" s="36"/>
    </row>
    <row r="431" spans="1:27" ht="14.45" x14ac:dyDescent="0.3">
      <c r="A431" s="197" t="s">
        <v>44</v>
      </c>
      <c r="B431" s="197" t="s">
        <v>77</v>
      </c>
      <c r="C431" s="197" t="s">
        <v>130</v>
      </c>
      <c r="D431" s="197" t="s">
        <v>36</v>
      </c>
      <c r="E431" s="197" t="s">
        <v>31</v>
      </c>
      <c r="F431" s="195" t="s">
        <v>3312</v>
      </c>
      <c r="G431" s="195" t="s">
        <v>442</v>
      </c>
      <c r="H431" s="161">
        <f>Dane_baza!AR420</f>
        <v>1907584</v>
      </c>
      <c r="I431" s="161">
        <f>Dane_baza!AS420</f>
        <v>68209</v>
      </c>
      <c r="J431" s="161">
        <f>Dane_baza!BX420</f>
        <v>217466</v>
      </c>
      <c r="K431" s="161">
        <f>Dane_baza!AT420</f>
        <v>6445891</v>
      </c>
      <c r="L431" s="161">
        <f>Dane_baza!AU420</f>
        <v>0</v>
      </c>
      <c r="M431" s="161">
        <f>Dane_baza!AV420</f>
        <v>971095</v>
      </c>
      <c r="N431" s="161">
        <f>Dane_baza!AY420</f>
        <v>5429933</v>
      </c>
      <c r="O431" s="161">
        <f>Dane_baza!AZ420</f>
        <v>95696</v>
      </c>
      <c r="P431" s="161">
        <f>Dane_baza!AW420</f>
        <v>0</v>
      </c>
      <c r="Q431" s="161">
        <f>Dane_baza!AX420</f>
        <v>0</v>
      </c>
      <c r="R431" s="212">
        <f t="shared" si="28"/>
        <v>15135874</v>
      </c>
      <c r="S431" s="212">
        <f>Dane_baza!BU420</f>
        <v>7124050.7699999996</v>
      </c>
      <c r="T431" s="212">
        <f>Dane_baza!BV420</f>
        <v>72777.740000000005</v>
      </c>
      <c r="U431" s="212">
        <f>Dane_baza!BW420</f>
        <v>9439045.4849502631</v>
      </c>
      <c r="V431" s="212">
        <f t="shared" si="26"/>
        <v>16635873.994950263</v>
      </c>
      <c r="W431" s="161">
        <f t="shared" si="27"/>
        <v>1499999.9949502628</v>
      </c>
      <c r="AA431" s="36"/>
    </row>
    <row r="432" spans="1:27" ht="14.45" x14ac:dyDescent="0.3">
      <c r="A432" s="197" t="s">
        <v>44</v>
      </c>
      <c r="B432" s="197" t="s">
        <v>77</v>
      </c>
      <c r="C432" s="197" t="s">
        <v>134</v>
      </c>
      <c r="D432" s="197" t="s">
        <v>36</v>
      </c>
      <c r="E432" s="197" t="s">
        <v>31</v>
      </c>
      <c r="F432" s="195" t="s">
        <v>3313</v>
      </c>
      <c r="G432" s="195" t="s">
        <v>443</v>
      </c>
      <c r="H432" s="161">
        <f>Dane_baza!AR421</f>
        <v>941078</v>
      </c>
      <c r="I432" s="161">
        <f>Dane_baza!AS421</f>
        <v>3089</v>
      </c>
      <c r="J432" s="161">
        <f>Dane_baza!BX421</f>
        <v>142199</v>
      </c>
      <c r="K432" s="161">
        <f>Dane_baza!AT421</f>
        <v>4893804</v>
      </c>
      <c r="L432" s="161">
        <f>Dane_baza!AU421</f>
        <v>0</v>
      </c>
      <c r="M432" s="161">
        <f>Dane_baza!AV421</f>
        <v>604362</v>
      </c>
      <c r="N432" s="161">
        <f>Dane_baza!AY421</f>
        <v>3887219</v>
      </c>
      <c r="O432" s="161">
        <f>Dane_baza!AZ421</f>
        <v>77854</v>
      </c>
      <c r="P432" s="161">
        <f>Dane_baza!AW421</f>
        <v>0</v>
      </c>
      <c r="Q432" s="161">
        <f>Dane_baza!AX421</f>
        <v>0</v>
      </c>
      <c r="R432" s="212">
        <f t="shared" si="28"/>
        <v>10549605</v>
      </c>
      <c r="S432" s="212">
        <f>Dane_baza!BU421</f>
        <v>3901608.09</v>
      </c>
      <c r="T432" s="212">
        <f>Dane_baza!BV421</f>
        <v>0</v>
      </c>
      <c r="U432" s="212">
        <f>Dane_baza!BW421</f>
        <v>7647996.9100000011</v>
      </c>
      <c r="V432" s="212">
        <f t="shared" si="26"/>
        <v>11549605</v>
      </c>
      <c r="W432" s="161">
        <f t="shared" si="27"/>
        <v>1000000</v>
      </c>
      <c r="AA432" s="36"/>
    </row>
    <row r="433" spans="1:27" ht="14.45" x14ac:dyDescent="0.3">
      <c r="A433" s="197" t="s">
        <v>44</v>
      </c>
      <c r="B433" s="197" t="s">
        <v>90</v>
      </c>
      <c r="C433" s="197" t="s">
        <v>33</v>
      </c>
      <c r="D433" s="197" t="s">
        <v>36</v>
      </c>
      <c r="E433" s="197" t="s">
        <v>31</v>
      </c>
      <c r="F433" s="195" t="s">
        <v>3314</v>
      </c>
      <c r="G433" s="195" t="s">
        <v>444</v>
      </c>
      <c r="H433" s="161">
        <f>Dane_baza!AR422</f>
        <v>7709018</v>
      </c>
      <c r="I433" s="161">
        <f>Dane_baza!AS422</f>
        <v>70074</v>
      </c>
      <c r="J433" s="161">
        <f>Dane_baza!BX422</f>
        <v>338971</v>
      </c>
      <c r="K433" s="161">
        <f>Dane_baza!AT422</f>
        <v>2320333</v>
      </c>
      <c r="L433" s="161">
        <f>Dane_baza!AU422</f>
        <v>0</v>
      </c>
      <c r="M433" s="161">
        <f>Dane_baza!AV422</f>
        <v>897276</v>
      </c>
      <c r="N433" s="161">
        <f>Dane_baza!AY422</f>
        <v>13836905</v>
      </c>
      <c r="O433" s="161">
        <f>Dane_baza!AZ422</f>
        <v>431441</v>
      </c>
      <c r="P433" s="161">
        <f>Dane_baza!AW422</f>
        <v>0</v>
      </c>
      <c r="Q433" s="161">
        <f>Dane_baza!AX422</f>
        <v>0</v>
      </c>
      <c r="R433" s="212">
        <f t="shared" si="28"/>
        <v>25604018</v>
      </c>
      <c r="S433" s="212">
        <f>Dane_baza!BU422</f>
        <v>21776206.539999999</v>
      </c>
      <c r="T433" s="212">
        <f>Dane_baza!BV422</f>
        <v>205232.42</v>
      </c>
      <c r="U433" s="212">
        <f>Dane_baza!BW422</f>
        <v>6695061.2000000002</v>
      </c>
      <c r="V433" s="212">
        <f t="shared" si="26"/>
        <v>28676500.16</v>
      </c>
      <c r="W433" s="161">
        <f t="shared" si="27"/>
        <v>3072482.16</v>
      </c>
      <c r="AA433" s="36"/>
    </row>
    <row r="434" spans="1:27" ht="14.45" x14ac:dyDescent="0.3">
      <c r="A434" s="197" t="s">
        <v>44</v>
      </c>
      <c r="B434" s="197" t="s">
        <v>90</v>
      </c>
      <c r="C434" s="197" t="s">
        <v>32</v>
      </c>
      <c r="D434" s="197" t="s">
        <v>36</v>
      </c>
      <c r="E434" s="197" t="s">
        <v>31</v>
      </c>
      <c r="F434" s="195" t="s">
        <v>3315</v>
      </c>
      <c r="G434" s="195" t="s">
        <v>445</v>
      </c>
      <c r="H434" s="161">
        <f>Dane_baza!AR423</f>
        <v>5716128</v>
      </c>
      <c r="I434" s="161">
        <f>Dane_baza!AS423</f>
        <v>103919</v>
      </c>
      <c r="J434" s="161">
        <f>Dane_baza!BX423</f>
        <v>234076</v>
      </c>
      <c r="K434" s="161">
        <f>Dane_baza!AT423</f>
        <v>1841999</v>
      </c>
      <c r="L434" s="161">
        <f>Dane_baza!AU423</f>
        <v>0</v>
      </c>
      <c r="M434" s="161">
        <f>Dane_baza!AV423</f>
        <v>436249</v>
      </c>
      <c r="N434" s="161">
        <f>Dane_baza!AY423</f>
        <v>9188147</v>
      </c>
      <c r="O434" s="161">
        <f>Dane_baza!AZ423</f>
        <v>264379</v>
      </c>
      <c r="P434" s="161">
        <f>Dane_baza!AW423</f>
        <v>0</v>
      </c>
      <c r="Q434" s="161">
        <f>Dane_baza!AX423</f>
        <v>0</v>
      </c>
      <c r="R434" s="212">
        <f t="shared" si="28"/>
        <v>17784897</v>
      </c>
      <c r="S434" s="212">
        <f>Dane_baza!BU423</f>
        <v>15601565.189999999</v>
      </c>
      <c r="T434" s="212">
        <f>Dane_baza!BV423</f>
        <v>104216.42</v>
      </c>
      <c r="U434" s="212">
        <f>Dane_baza!BW423</f>
        <v>4213303.03</v>
      </c>
      <c r="V434" s="212">
        <f t="shared" si="26"/>
        <v>19919084.640000001</v>
      </c>
      <c r="W434" s="161">
        <f t="shared" si="27"/>
        <v>2134187.6400000006</v>
      </c>
      <c r="AA434" s="36"/>
    </row>
    <row r="435" spans="1:27" ht="14.45" x14ac:dyDescent="0.3">
      <c r="A435" s="197" t="s">
        <v>44</v>
      </c>
      <c r="B435" s="197" t="s">
        <v>90</v>
      </c>
      <c r="C435" s="197" t="s">
        <v>37</v>
      </c>
      <c r="D435" s="197" t="s">
        <v>40</v>
      </c>
      <c r="E435" s="197" t="s">
        <v>31</v>
      </c>
      <c r="F435" s="195" t="s">
        <v>3316</v>
      </c>
      <c r="G435" s="195" t="s">
        <v>446</v>
      </c>
      <c r="H435" s="161">
        <f>Dane_baza!AR424</f>
        <v>35798733</v>
      </c>
      <c r="I435" s="161">
        <f>Dane_baza!AS424</f>
        <v>658289</v>
      </c>
      <c r="J435" s="161">
        <f>Dane_baza!BX424</f>
        <v>1185361</v>
      </c>
      <c r="K435" s="161">
        <f>Dane_baza!AT424</f>
        <v>10106124</v>
      </c>
      <c r="L435" s="161">
        <f>Dane_baza!AU424</f>
        <v>195273</v>
      </c>
      <c r="M435" s="161">
        <f>Dane_baza!AV424</f>
        <v>912737</v>
      </c>
      <c r="N435" s="161">
        <f>Dane_baza!AY424</f>
        <v>32339782</v>
      </c>
      <c r="O435" s="161">
        <f>Dane_baza!AZ424</f>
        <v>1354337</v>
      </c>
      <c r="P435" s="161">
        <f>Dane_baza!AW424</f>
        <v>0</v>
      </c>
      <c r="Q435" s="161">
        <f>Dane_baza!AX424</f>
        <v>0</v>
      </c>
      <c r="R435" s="212">
        <f t="shared" si="28"/>
        <v>82550636</v>
      </c>
      <c r="S435" s="212">
        <f>Dane_baza!BU424</f>
        <v>87846767.019999996</v>
      </c>
      <c r="T435" s="212">
        <f>Dane_baza!BV424</f>
        <v>424461.82</v>
      </c>
      <c r="U435" s="212">
        <f>Dane_baza!BW424</f>
        <v>0</v>
      </c>
      <c r="V435" s="212">
        <f t="shared" si="26"/>
        <v>88271228.839999989</v>
      </c>
      <c r="W435" s="161">
        <f t="shared" si="27"/>
        <v>5720592.8399999887</v>
      </c>
      <c r="AA435" s="36"/>
    </row>
    <row r="436" spans="1:27" ht="14.45" x14ac:dyDescent="0.3">
      <c r="A436" s="197" t="s">
        <v>44</v>
      </c>
      <c r="B436" s="197" t="s">
        <v>90</v>
      </c>
      <c r="C436" s="197" t="s">
        <v>39</v>
      </c>
      <c r="D436" s="197" t="s">
        <v>36</v>
      </c>
      <c r="E436" s="197" t="s">
        <v>31</v>
      </c>
      <c r="F436" s="195" t="s">
        <v>3317</v>
      </c>
      <c r="G436" s="195" t="s">
        <v>447</v>
      </c>
      <c r="H436" s="161">
        <f>Dane_baza!AR425</f>
        <v>7323780</v>
      </c>
      <c r="I436" s="161">
        <f>Dane_baza!AS425</f>
        <v>231340</v>
      </c>
      <c r="J436" s="161">
        <f>Dane_baza!BX425</f>
        <v>452848</v>
      </c>
      <c r="K436" s="161">
        <f>Dane_baza!AT425</f>
        <v>9510043</v>
      </c>
      <c r="L436" s="161">
        <f>Dane_baza!AU425</f>
        <v>0</v>
      </c>
      <c r="M436" s="161">
        <f>Dane_baza!AV425</f>
        <v>738361</v>
      </c>
      <c r="N436" s="161">
        <f>Dane_baza!AY425</f>
        <v>16141736</v>
      </c>
      <c r="O436" s="161">
        <f>Dane_baza!AZ425</f>
        <v>326014</v>
      </c>
      <c r="P436" s="161">
        <f>Dane_baza!AW425</f>
        <v>0</v>
      </c>
      <c r="Q436" s="161">
        <f>Dane_baza!AX425</f>
        <v>0</v>
      </c>
      <c r="R436" s="212">
        <f t="shared" si="28"/>
        <v>34724122</v>
      </c>
      <c r="S436" s="212">
        <f>Dane_baza!BU425</f>
        <v>23080229.93</v>
      </c>
      <c r="T436" s="212">
        <f>Dane_baza!BV425</f>
        <v>216789.9</v>
      </c>
      <c r="U436" s="212">
        <f>Dane_baza!BW425</f>
        <v>14234747.82</v>
      </c>
      <c r="V436" s="212">
        <f t="shared" si="26"/>
        <v>37531767.649999999</v>
      </c>
      <c r="W436" s="161">
        <f t="shared" si="27"/>
        <v>2807645.6499999985</v>
      </c>
      <c r="AA436" s="36"/>
    </row>
    <row r="437" spans="1:27" ht="14.45" x14ac:dyDescent="0.3">
      <c r="A437" s="197" t="s">
        <v>44</v>
      </c>
      <c r="B437" s="197" t="s">
        <v>90</v>
      </c>
      <c r="C437" s="197" t="s">
        <v>42</v>
      </c>
      <c r="D437" s="197" t="s">
        <v>36</v>
      </c>
      <c r="E437" s="197" t="s">
        <v>31</v>
      </c>
      <c r="F437" s="195" t="s">
        <v>3318</v>
      </c>
      <c r="G437" s="195" t="s">
        <v>448</v>
      </c>
      <c r="H437" s="161">
        <f>Dane_baza!AR426</f>
        <v>7023428</v>
      </c>
      <c r="I437" s="161">
        <f>Dane_baza!AS426</f>
        <v>4253272</v>
      </c>
      <c r="J437" s="161">
        <f>Dane_baza!BX426</f>
        <v>179596</v>
      </c>
      <c r="K437" s="161">
        <f>Dane_baza!AT426</f>
        <v>0</v>
      </c>
      <c r="L437" s="161">
        <f>Dane_baza!AU426</f>
        <v>0</v>
      </c>
      <c r="M437" s="161">
        <f>Dane_baza!AV426</f>
        <v>1000694</v>
      </c>
      <c r="N437" s="161">
        <f>Dane_baza!AY426</f>
        <v>13425939</v>
      </c>
      <c r="O437" s="161">
        <f>Dane_baza!AZ426</f>
        <v>382783</v>
      </c>
      <c r="P437" s="161">
        <f>Dane_baza!AW426</f>
        <v>0</v>
      </c>
      <c r="Q437" s="161">
        <f>Dane_baza!AX426</f>
        <v>-2216714</v>
      </c>
      <c r="R437" s="212">
        <f t="shared" si="28"/>
        <v>24048998</v>
      </c>
      <c r="S437" s="212">
        <f>Dane_baza!BU426</f>
        <v>19677675.5</v>
      </c>
      <c r="T437" s="212">
        <f>Dane_baza!BV426</f>
        <v>1651852.13</v>
      </c>
      <c r="U437" s="212">
        <f>Dane_baza!BW426</f>
        <v>4219470.3648027238</v>
      </c>
      <c r="V437" s="212">
        <f t="shared" si="26"/>
        <v>25548997.994802721</v>
      </c>
      <c r="W437" s="161">
        <f t="shared" si="27"/>
        <v>1499999.9948027208</v>
      </c>
      <c r="AA437" s="36"/>
    </row>
    <row r="438" spans="1:27" ht="14.45" x14ac:dyDescent="0.3">
      <c r="A438" s="197" t="s">
        <v>44</v>
      </c>
      <c r="B438" s="197" t="s">
        <v>90</v>
      </c>
      <c r="C438" s="197" t="s">
        <v>44</v>
      </c>
      <c r="D438" s="197" t="s">
        <v>36</v>
      </c>
      <c r="E438" s="197" t="s">
        <v>31</v>
      </c>
      <c r="F438" s="195" t="s">
        <v>3319</v>
      </c>
      <c r="G438" s="195" t="s">
        <v>449</v>
      </c>
      <c r="H438" s="161">
        <f>Dane_baza!AR427</f>
        <v>5212085</v>
      </c>
      <c r="I438" s="161">
        <f>Dane_baza!AS427</f>
        <v>23287</v>
      </c>
      <c r="J438" s="161">
        <f>Dane_baza!BX427</f>
        <v>313542</v>
      </c>
      <c r="K438" s="161">
        <f>Dane_baza!AT427</f>
        <v>7799552</v>
      </c>
      <c r="L438" s="161">
        <f>Dane_baza!AU427</f>
        <v>199685</v>
      </c>
      <c r="M438" s="161">
        <f>Dane_baza!AV427</f>
        <v>707799</v>
      </c>
      <c r="N438" s="161">
        <f>Dane_baza!AY427</f>
        <v>12269059</v>
      </c>
      <c r="O438" s="161">
        <f>Dane_baza!AZ427</f>
        <v>353587</v>
      </c>
      <c r="P438" s="161">
        <f>Dane_baza!AW427</f>
        <v>0</v>
      </c>
      <c r="Q438" s="161">
        <f>Dane_baza!AX427</f>
        <v>0</v>
      </c>
      <c r="R438" s="212">
        <f t="shared" si="28"/>
        <v>26878596</v>
      </c>
      <c r="S438" s="212">
        <f>Dane_baza!BU427</f>
        <v>15336919.189999999</v>
      </c>
      <c r="T438" s="212">
        <f>Dane_baza!BV427</f>
        <v>40706.43</v>
      </c>
      <c r="U438" s="212">
        <f>Dane_baza!BW427</f>
        <v>14726401.9</v>
      </c>
      <c r="V438" s="212">
        <f t="shared" si="26"/>
        <v>30104027.52</v>
      </c>
      <c r="W438" s="161">
        <f t="shared" si="27"/>
        <v>3225431.5199999996</v>
      </c>
      <c r="AA438" s="36"/>
    </row>
    <row r="439" spans="1:27" ht="14.45" x14ac:dyDescent="0.3">
      <c r="A439" s="197" t="s">
        <v>44</v>
      </c>
      <c r="B439" s="197" t="s">
        <v>92</v>
      </c>
      <c r="C439" s="197" t="s">
        <v>33</v>
      </c>
      <c r="D439" s="197" t="s">
        <v>34</v>
      </c>
      <c r="E439" s="197" t="s">
        <v>31</v>
      </c>
      <c r="F439" s="195" t="s">
        <v>3320</v>
      </c>
      <c r="G439" s="195" t="s">
        <v>450</v>
      </c>
      <c r="H439" s="161">
        <f>Dane_baza!AR428</f>
        <v>47619574</v>
      </c>
      <c r="I439" s="161">
        <f>Dane_baza!AS428</f>
        <v>2859342</v>
      </c>
      <c r="J439" s="161">
        <f>Dane_baza!BX428</f>
        <v>1591588</v>
      </c>
      <c r="K439" s="161">
        <f>Dane_baza!AT428</f>
        <v>0</v>
      </c>
      <c r="L439" s="161">
        <f>Dane_baza!AU428</f>
        <v>0</v>
      </c>
      <c r="M439" s="161">
        <f>Dane_baza!AV428</f>
        <v>1108236</v>
      </c>
      <c r="N439" s="161">
        <f>Dane_baza!AY428</f>
        <v>47647638</v>
      </c>
      <c r="O439" s="161">
        <f>Dane_baza!AZ428</f>
        <v>1824705</v>
      </c>
      <c r="P439" s="161">
        <f>Dane_baza!AW428</f>
        <v>0</v>
      </c>
      <c r="Q439" s="161">
        <f>Dane_baza!AX428</f>
        <v>0</v>
      </c>
      <c r="R439" s="212">
        <f t="shared" si="28"/>
        <v>102651083</v>
      </c>
      <c r="S439" s="212">
        <f>Dane_baza!BU428</f>
        <v>105182401.33</v>
      </c>
      <c r="T439" s="212">
        <f>Dane_baza!BV428</f>
        <v>3922585.79</v>
      </c>
      <c r="U439" s="212">
        <f>Dane_baza!BW428</f>
        <v>0</v>
      </c>
      <c r="V439" s="212">
        <f t="shared" si="26"/>
        <v>109104987.12</v>
      </c>
      <c r="W439" s="161">
        <f t="shared" si="27"/>
        <v>6453904.1200000048</v>
      </c>
      <c r="AA439" s="36"/>
    </row>
    <row r="440" spans="1:27" ht="14.45" x14ac:dyDescent="0.3">
      <c r="A440" s="197" t="s">
        <v>44</v>
      </c>
      <c r="B440" s="197" t="s">
        <v>92</v>
      </c>
      <c r="C440" s="197" t="s">
        <v>32</v>
      </c>
      <c r="D440" s="197" t="s">
        <v>34</v>
      </c>
      <c r="E440" s="197" t="s">
        <v>31</v>
      </c>
      <c r="F440" s="195" t="s">
        <v>3321</v>
      </c>
      <c r="G440" s="195" t="s">
        <v>451</v>
      </c>
      <c r="H440" s="161">
        <f>Dane_baza!AR429</f>
        <v>2965465</v>
      </c>
      <c r="I440" s="161">
        <f>Dane_baza!AS429</f>
        <v>129119</v>
      </c>
      <c r="J440" s="161">
        <f>Dane_baza!BX429</f>
        <v>120059</v>
      </c>
      <c r="K440" s="161">
        <f>Dane_baza!AT429</f>
        <v>518395</v>
      </c>
      <c r="L440" s="161">
        <f>Dane_baza!AU429</f>
        <v>0</v>
      </c>
      <c r="M440" s="161">
        <f>Dane_baza!AV429</f>
        <v>826443</v>
      </c>
      <c r="N440" s="161">
        <f>Dane_baza!AY429</f>
        <v>4980813</v>
      </c>
      <c r="O440" s="161">
        <f>Dane_baza!AZ429</f>
        <v>149220</v>
      </c>
      <c r="P440" s="161">
        <f>Dane_baza!AW429</f>
        <v>0</v>
      </c>
      <c r="Q440" s="161">
        <f>Dane_baza!AX429</f>
        <v>0</v>
      </c>
      <c r="R440" s="212">
        <f t="shared" si="28"/>
        <v>9689514</v>
      </c>
      <c r="S440" s="212">
        <f>Dane_baza!BU429</f>
        <v>7748288</v>
      </c>
      <c r="T440" s="212">
        <f>Dane_baza!BV429</f>
        <v>188338.29</v>
      </c>
      <c r="U440" s="212">
        <f>Dane_baza!BW429</f>
        <v>2721839.0499999993</v>
      </c>
      <c r="V440" s="212">
        <f t="shared" si="26"/>
        <v>10658465.34</v>
      </c>
      <c r="W440" s="161">
        <f t="shared" si="27"/>
        <v>968951.33999999985</v>
      </c>
      <c r="AA440" s="36"/>
    </row>
    <row r="441" spans="1:27" ht="14.45" x14ac:dyDescent="0.3">
      <c r="A441" s="197" t="s">
        <v>44</v>
      </c>
      <c r="B441" s="197" t="s">
        <v>92</v>
      </c>
      <c r="C441" s="197" t="s">
        <v>37</v>
      </c>
      <c r="D441" s="197" t="s">
        <v>36</v>
      </c>
      <c r="E441" s="197" t="s">
        <v>31</v>
      </c>
      <c r="F441" s="195" t="s">
        <v>3322</v>
      </c>
      <c r="G441" s="195" t="s">
        <v>452</v>
      </c>
      <c r="H441" s="161">
        <f>Dane_baza!AR430</f>
        <v>3466858</v>
      </c>
      <c r="I441" s="161">
        <f>Dane_baza!AS430</f>
        <v>54374</v>
      </c>
      <c r="J441" s="161">
        <f>Dane_baza!BX430</f>
        <v>275214</v>
      </c>
      <c r="K441" s="161">
        <f>Dane_baza!AT430</f>
        <v>8143504</v>
      </c>
      <c r="L441" s="161">
        <f>Dane_baza!AU430</f>
        <v>397541</v>
      </c>
      <c r="M441" s="161">
        <f>Dane_baza!AV430</f>
        <v>835161</v>
      </c>
      <c r="N441" s="161">
        <f>Dane_baza!AY430</f>
        <v>9248801</v>
      </c>
      <c r="O441" s="161">
        <f>Dane_baza!AZ430</f>
        <v>222209</v>
      </c>
      <c r="P441" s="161">
        <f>Dane_baza!AW430</f>
        <v>0</v>
      </c>
      <c r="Q441" s="161">
        <f>Dane_baza!AX430</f>
        <v>0</v>
      </c>
      <c r="R441" s="212">
        <f t="shared" si="28"/>
        <v>22643662</v>
      </c>
      <c r="S441" s="212">
        <f>Dane_baza!BU430</f>
        <v>10731282.35</v>
      </c>
      <c r="T441" s="212">
        <f>Dane_baza!BV430</f>
        <v>137823.23000000001</v>
      </c>
      <c r="U441" s="212">
        <f>Dane_baza!BW430</f>
        <v>13274556.418621106</v>
      </c>
      <c r="V441" s="212">
        <f t="shared" si="26"/>
        <v>24143661.998621106</v>
      </c>
      <c r="W441" s="161">
        <f t="shared" si="27"/>
        <v>1499999.9986211061</v>
      </c>
      <c r="AA441" s="36"/>
    </row>
    <row r="442" spans="1:27" ht="14.45" x14ac:dyDescent="0.3">
      <c r="A442" s="197" t="s">
        <v>44</v>
      </c>
      <c r="B442" s="197" t="s">
        <v>92</v>
      </c>
      <c r="C442" s="197" t="s">
        <v>39</v>
      </c>
      <c r="D442" s="197" t="s">
        <v>36</v>
      </c>
      <c r="E442" s="197" t="s">
        <v>31</v>
      </c>
      <c r="F442" s="195" t="s">
        <v>3323</v>
      </c>
      <c r="G442" s="195" t="s">
        <v>453</v>
      </c>
      <c r="H442" s="161">
        <f>Dane_baza!AR431</f>
        <v>7282882</v>
      </c>
      <c r="I442" s="161">
        <f>Dane_baza!AS431</f>
        <v>77976</v>
      </c>
      <c r="J442" s="161">
        <f>Dane_baza!BX431</f>
        <v>517106</v>
      </c>
      <c r="K442" s="161">
        <f>Dane_baza!AT431</f>
        <v>14165269</v>
      </c>
      <c r="L442" s="161">
        <f>Dane_baza!AU431</f>
        <v>1140987</v>
      </c>
      <c r="M442" s="161">
        <f>Dane_baza!AV431</f>
        <v>560592</v>
      </c>
      <c r="N442" s="161">
        <f>Dane_baza!AY431</f>
        <v>26114840</v>
      </c>
      <c r="O442" s="161">
        <f>Dane_baza!AZ431</f>
        <v>598503</v>
      </c>
      <c r="P442" s="161">
        <f>Dane_baza!AW431</f>
        <v>0</v>
      </c>
      <c r="Q442" s="161">
        <f>Dane_baza!AX431</f>
        <v>0</v>
      </c>
      <c r="R442" s="212">
        <f t="shared" si="28"/>
        <v>50458155</v>
      </c>
      <c r="S442" s="212">
        <f>Dane_baza!BU431</f>
        <v>22122332.550000001</v>
      </c>
      <c r="T442" s="212">
        <f>Dane_baza!BV431</f>
        <v>144647.38</v>
      </c>
      <c r="U442" s="212">
        <f>Dane_baza!BW431</f>
        <v>30834481.34</v>
      </c>
      <c r="V442" s="212">
        <f t="shared" si="26"/>
        <v>53101461.269999996</v>
      </c>
      <c r="W442" s="161">
        <f t="shared" si="27"/>
        <v>2643306.2699999958</v>
      </c>
      <c r="AA442" s="36"/>
    </row>
    <row r="443" spans="1:27" ht="14.45" x14ac:dyDescent="0.3">
      <c r="A443" s="197" t="s">
        <v>44</v>
      </c>
      <c r="B443" s="197" t="s">
        <v>92</v>
      </c>
      <c r="C443" s="197" t="s">
        <v>42</v>
      </c>
      <c r="D443" s="197" t="s">
        <v>36</v>
      </c>
      <c r="E443" s="197" t="s">
        <v>31</v>
      </c>
      <c r="F443" s="195" t="s">
        <v>3324</v>
      </c>
      <c r="G443" s="195" t="s">
        <v>450</v>
      </c>
      <c r="H443" s="161">
        <f>Dane_baza!AR432</f>
        <v>25067678</v>
      </c>
      <c r="I443" s="161">
        <f>Dane_baza!AS432</f>
        <v>1174810</v>
      </c>
      <c r="J443" s="161">
        <f>Dane_baza!BX432</f>
        <v>1025776</v>
      </c>
      <c r="K443" s="161">
        <f>Dane_baza!AT432</f>
        <v>12929620</v>
      </c>
      <c r="L443" s="161">
        <f>Dane_baza!AU432</f>
        <v>0</v>
      </c>
      <c r="M443" s="161">
        <f>Dane_baza!AV432</f>
        <v>756942</v>
      </c>
      <c r="N443" s="161">
        <f>Dane_baza!AY432</f>
        <v>40567886</v>
      </c>
      <c r="O443" s="161">
        <f>Dane_baza!AZ432</f>
        <v>1023457</v>
      </c>
      <c r="P443" s="161">
        <f>Dane_baza!AW432</f>
        <v>0</v>
      </c>
      <c r="Q443" s="161">
        <f>Dane_baza!AX432</f>
        <v>0</v>
      </c>
      <c r="R443" s="212">
        <f t="shared" si="28"/>
        <v>82546169</v>
      </c>
      <c r="S443" s="212">
        <f>Dane_baza!BU432</f>
        <v>56967062.009999998</v>
      </c>
      <c r="T443" s="212">
        <f>Dane_baza!BV432</f>
        <v>547667.71</v>
      </c>
      <c r="U443" s="212">
        <f>Dane_baza!BW432</f>
        <v>28531439.282746639</v>
      </c>
      <c r="V443" s="212">
        <f t="shared" si="26"/>
        <v>86046169.002746642</v>
      </c>
      <c r="W443" s="161">
        <f t="shared" si="27"/>
        <v>3500000.0027466416</v>
      </c>
      <c r="AA443" s="36"/>
    </row>
    <row r="444" spans="1:27" ht="14.45" x14ac:dyDescent="0.3">
      <c r="A444" s="197" t="s">
        <v>44</v>
      </c>
      <c r="B444" s="197" t="s">
        <v>92</v>
      </c>
      <c r="C444" s="197" t="s">
        <v>44</v>
      </c>
      <c r="D444" s="197" t="s">
        <v>36</v>
      </c>
      <c r="E444" s="197" t="s">
        <v>31</v>
      </c>
      <c r="F444" s="195" t="s">
        <v>3325</v>
      </c>
      <c r="G444" s="195" t="s">
        <v>454</v>
      </c>
      <c r="H444" s="161">
        <f>Dane_baza!AR433</f>
        <v>2295932</v>
      </c>
      <c r="I444" s="161">
        <f>Dane_baza!AS433</f>
        <v>25883</v>
      </c>
      <c r="J444" s="161">
        <f>Dane_baza!BX433</f>
        <v>195241</v>
      </c>
      <c r="K444" s="161">
        <f>Dane_baza!AT433</f>
        <v>6326557</v>
      </c>
      <c r="L444" s="161">
        <f>Dane_baza!AU433</f>
        <v>333083</v>
      </c>
      <c r="M444" s="161">
        <f>Dane_baza!AV433</f>
        <v>613188</v>
      </c>
      <c r="N444" s="161">
        <f>Dane_baza!AY433</f>
        <v>6611881</v>
      </c>
      <c r="O444" s="161">
        <f>Dane_baza!AZ433</f>
        <v>183281</v>
      </c>
      <c r="P444" s="161">
        <f>Dane_baza!AW433</f>
        <v>0</v>
      </c>
      <c r="Q444" s="161">
        <f>Dane_baza!AX433</f>
        <v>0</v>
      </c>
      <c r="R444" s="212">
        <f t="shared" si="28"/>
        <v>16585046</v>
      </c>
      <c r="S444" s="212">
        <f>Dane_baza!BU433</f>
        <v>6983846.1299999999</v>
      </c>
      <c r="T444" s="212">
        <f>Dane_baza!BV433</f>
        <v>10390.02</v>
      </c>
      <c r="U444" s="212">
        <f>Dane_baza!BW433</f>
        <v>11531657.640000001</v>
      </c>
      <c r="V444" s="212">
        <f t="shared" si="26"/>
        <v>18525893.789999999</v>
      </c>
      <c r="W444" s="161">
        <f t="shared" si="27"/>
        <v>1940847.7899999991</v>
      </c>
      <c r="AA444" s="36"/>
    </row>
    <row r="445" spans="1:27" ht="14.45" x14ac:dyDescent="0.3">
      <c r="A445" s="197" t="s">
        <v>44</v>
      </c>
      <c r="B445" s="197" t="s">
        <v>92</v>
      </c>
      <c r="C445" s="197" t="s">
        <v>51</v>
      </c>
      <c r="D445" s="197" t="s">
        <v>36</v>
      </c>
      <c r="E445" s="197" t="s">
        <v>31</v>
      </c>
      <c r="F445" s="195" t="s">
        <v>3326</v>
      </c>
      <c r="G445" s="195" t="s">
        <v>455</v>
      </c>
      <c r="H445" s="161">
        <f>Dane_baza!AR434</f>
        <v>9098429</v>
      </c>
      <c r="I445" s="161">
        <f>Dane_baza!AS434</f>
        <v>192271</v>
      </c>
      <c r="J445" s="161">
        <f>Dane_baza!BX434</f>
        <v>492275</v>
      </c>
      <c r="K445" s="161">
        <f>Dane_baza!AT434</f>
        <v>10242041</v>
      </c>
      <c r="L445" s="161">
        <f>Dane_baza!AU434</f>
        <v>707910</v>
      </c>
      <c r="M445" s="161">
        <f>Dane_baza!AV434</f>
        <v>856287</v>
      </c>
      <c r="N445" s="161">
        <f>Dane_baza!AY434</f>
        <v>19962634</v>
      </c>
      <c r="O445" s="161">
        <f>Dane_baza!AZ434</f>
        <v>504430</v>
      </c>
      <c r="P445" s="161">
        <f>Dane_baza!AW434</f>
        <v>0</v>
      </c>
      <c r="Q445" s="161">
        <f>Dane_baza!AX434</f>
        <v>0</v>
      </c>
      <c r="R445" s="212">
        <f t="shared" si="28"/>
        <v>42056277</v>
      </c>
      <c r="S445" s="212">
        <f>Dane_baza!BU434</f>
        <v>23235318.780000001</v>
      </c>
      <c r="T445" s="212">
        <f>Dane_baza!BV434</f>
        <v>309727.62</v>
      </c>
      <c r="U445" s="212">
        <f>Dane_baza!BW434</f>
        <v>21011230.379999995</v>
      </c>
      <c r="V445" s="212">
        <f t="shared" si="26"/>
        <v>44556276.780000001</v>
      </c>
      <c r="W445" s="161">
        <f t="shared" si="27"/>
        <v>2499999.7800000012</v>
      </c>
      <c r="AA445" s="36"/>
    </row>
    <row r="446" spans="1:27" ht="14.45" x14ac:dyDescent="0.3">
      <c r="A446" s="197" t="s">
        <v>44</v>
      </c>
      <c r="B446" s="197" t="s">
        <v>92</v>
      </c>
      <c r="C446" s="197" t="s">
        <v>75</v>
      </c>
      <c r="D446" s="197" t="s">
        <v>36</v>
      </c>
      <c r="E446" s="197" t="s">
        <v>31</v>
      </c>
      <c r="F446" s="195" t="s">
        <v>3327</v>
      </c>
      <c r="G446" s="195" t="s">
        <v>451</v>
      </c>
      <c r="H446" s="161">
        <f>Dane_baza!AR435</f>
        <v>8795829</v>
      </c>
      <c r="I446" s="161">
        <f>Dane_baza!AS435</f>
        <v>147067</v>
      </c>
      <c r="J446" s="161">
        <f>Dane_baza!BX435</f>
        <v>412691</v>
      </c>
      <c r="K446" s="161">
        <f>Dane_baza!AT435</f>
        <v>6071048</v>
      </c>
      <c r="L446" s="161">
        <f>Dane_baza!AU435</f>
        <v>0</v>
      </c>
      <c r="M446" s="161">
        <f>Dane_baza!AV435</f>
        <v>806390</v>
      </c>
      <c r="N446" s="161">
        <f>Dane_baza!AY435</f>
        <v>14946044</v>
      </c>
      <c r="O446" s="161">
        <f>Dane_baza!AZ435</f>
        <v>322770</v>
      </c>
      <c r="P446" s="161">
        <f>Dane_baza!AW435</f>
        <v>0</v>
      </c>
      <c r="Q446" s="161">
        <f>Dane_baza!AX435</f>
        <v>0</v>
      </c>
      <c r="R446" s="212">
        <f t="shared" si="28"/>
        <v>31501839</v>
      </c>
      <c r="S446" s="212">
        <f>Dane_baza!BU435</f>
        <v>20332169.530000001</v>
      </c>
      <c r="T446" s="212">
        <f>Dane_baza!BV435</f>
        <v>139148.9</v>
      </c>
      <c r="U446" s="212">
        <f>Dane_baza!BW435</f>
        <v>13030520.139999999</v>
      </c>
      <c r="V446" s="212">
        <f t="shared" si="26"/>
        <v>33501838.57</v>
      </c>
      <c r="W446" s="161">
        <f t="shared" si="27"/>
        <v>1999999.5700000003</v>
      </c>
      <c r="AA446" s="36"/>
    </row>
    <row r="447" spans="1:27" ht="14.45" x14ac:dyDescent="0.3">
      <c r="A447" s="197" t="s">
        <v>44</v>
      </c>
      <c r="B447" s="197" t="s">
        <v>92</v>
      </c>
      <c r="C447" s="197" t="s">
        <v>77</v>
      </c>
      <c r="D447" s="197" t="s">
        <v>36</v>
      </c>
      <c r="E447" s="197" t="s">
        <v>31</v>
      </c>
      <c r="F447" s="195" t="s">
        <v>3328</v>
      </c>
      <c r="G447" s="195" t="s">
        <v>456</v>
      </c>
      <c r="H447" s="161">
        <f>Dane_baza!AR436</f>
        <v>11925000</v>
      </c>
      <c r="I447" s="161">
        <f>Dane_baza!AS436</f>
        <v>164541</v>
      </c>
      <c r="J447" s="161">
        <f>Dane_baza!BX436</f>
        <v>408815</v>
      </c>
      <c r="K447" s="161">
        <f>Dane_baza!AT436</f>
        <v>3220252</v>
      </c>
      <c r="L447" s="161">
        <f>Dane_baza!AU436</f>
        <v>0</v>
      </c>
      <c r="M447" s="161">
        <f>Dane_baza!AV436</f>
        <v>887123</v>
      </c>
      <c r="N447" s="161">
        <f>Dane_baza!AY436</f>
        <v>13284343</v>
      </c>
      <c r="O447" s="161">
        <f>Dane_baza!AZ436</f>
        <v>390892</v>
      </c>
      <c r="P447" s="161">
        <f>Dane_baza!AW436</f>
        <v>0</v>
      </c>
      <c r="Q447" s="161">
        <f>Dane_baza!AX436</f>
        <v>0</v>
      </c>
      <c r="R447" s="212">
        <f t="shared" si="28"/>
        <v>30280966</v>
      </c>
      <c r="S447" s="212">
        <f>Dane_baza!BU436</f>
        <v>24154041.140000001</v>
      </c>
      <c r="T447" s="212">
        <f>Dane_baza!BV436</f>
        <v>282891.7</v>
      </c>
      <c r="U447" s="212">
        <f>Dane_baza!BW436</f>
        <v>7844033.1684901295</v>
      </c>
      <c r="V447" s="212">
        <f t="shared" si="26"/>
        <v>32280966.00849013</v>
      </c>
      <c r="W447" s="161">
        <f t="shared" si="27"/>
        <v>2000000.0084901303</v>
      </c>
      <c r="AA447" s="36"/>
    </row>
    <row r="448" spans="1:27" ht="14.45" x14ac:dyDescent="0.3">
      <c r="A448" s="197" t="s">
        <v>44</v>
      </c>
      <c r="B448" s="197" t="s">
        <v>92</v>
      </c>
      <c r="C448" s="197" t="s">
        <v>90</v>
      </c>
      <c r="D448" s="197" t="s">
        <v>36</v>
      </c>
      <c r="E448" s="197" t="s">
        <v>31</v>
      </c>
      <c r="F448" s="195" t="s">
        <v>3329</v>
      </c>
      <c r="G448" s="195" t="s">
        <v>457</v>
      </c>
      <c r="H448" s="161">
        <f>Dane_baza!AR437</f>
        <v>3814742</v>
      </c>
      <c r="I448" s="161">
        <f>Dane_baza!AS437</f>
        <v>48969</v>
      </c>
      <c r="J448" s="161">
        <f>Dane_baza!BX437</f>
        <v>338356</v>
      </c>
      <c r="K448" s="161">
        <f>Dane_baza!AT437</f>
        <v>11053487</v>
      </c>
      <c r="L448" s="161">
        <f>Dane_baza!AU437</f>
        <v>717309</v>
      </c>
      <c r="M448" s="161">
        <f>Dane_baza!AV437</f>
        <v>1478016</v>
      </c>
      <c r="N448" s="161">
        <f>Dane_baza!AY437</f>
        <v>13320073</v>
      </c>
      <c r="O448" s="161">
        <f>Dane_baza!AZ437</f>
        <v>267623</v>
      </c>
      <c r="P448" s="161">
        <f>Dane_baza!AW437</f>
        <v>0</v>
      </c>
      <c r="Q448" s="161">
        <f>Dane_baza!AX437</f>
        <v>0</v>
      </c>
      <c r="R448" s="212">
        <f t="shared" si="28"/>
        <v>31038575</v>
      </c>
      <c r="S448" s="212">
        <f>Dane_baza!BU437</f>
        <v>12742897.560000001</v>
      </c>
      <c r="T448" s="212">
        <f>Dane_baza!BV437</f>
        <v>72884.539999999994</v>
      </c>
      <c r="U448" s="212">
        <f>Dane_baza!BW437</f>
        <v>20222792.896838583</v>
      </c>
      <c r="V448" s="212">
        <f t="shared" si="26"/>
        <v>33038574.996838585</v>
      </c>
      <c r="W448" s="161">
        <f t="shared" si="27"/>
        <v>1999999.9968385845</v>
      </c>
      <c r="AA448" s="36"/>
    </row>
    <row r="449" spans="1:27" ht="14.45" x14ac:dyDescent="0.3">
      <c r="A449" s="197" t="s">
        <v>44</v>
      </c>
      <c r="B449" s="197" t="s">
        <v>92</v>
      </c>
      <c r="C449" s="197" t="s">
        <v>92</v>
      </c>
      <c r="D449" s="197" t="s">
        <v>36</v>
      </c>
      <c r="E449" s="197" t="s">
        <v>31</v>
      </c>
      <c r="F449" s="195" t="s">
        <v>3330</v>
      </c>
      <c r="G449" s="195" t="s">
        <v>458</v>
      </c>
      <c r="H449" s="161">
        <f>Dane_baza!AR438</f>
        <v>3757652</v>
      </c>
      <c r="I449" s="161">
        <f>Dane_baza!AS438</f>
        <v>404</v>
      </c>
      <c r="J449" s="161">
        <f>Dane_baza!BX438</f>
        <v>242244</v>
      </c>
      <c r="K449" s="161">
        <f>Dane_baza!AT438</f>
        <v>5986229</v>
      </c>
      <c r="L449" s="161">
        <f>Dane_baza!AU438</f>
        <v>0</v>
      </c>
      <c r="M449" s="161">
        <f>Dane_baza!AV438</f>
        <v>367457</v>
      </c>
      <c r="N449" s="161">
        <f>Dane_baza!AY438</f>
        <v>9622493</v>
      </c>
      <c r="O449" s="161">
        <f>Dane_baza!AZ438</f>
        <v>196257</v>
      </c>
      <c r="P449" s="161">
        <f>Dane_baza!AW438</f>
        <v>0</v>
      </c>
      <c r="Q449" s="161">
        <f>Dane_baza!AX438</f>
        <v>0</v>
      </c>
      <c r="R449" s="212">
        <f t="shared" si="28"/>
        <v>20172736</v>
      </c>
      <c r="S449" s="212">
        <f>Dane_baza!BU438</f>
        <v>9891777.9000000004</v>
      </c>
      <c r="T449" s="212">
        <f>Dane_baza!BV438</f>
        <v>608.05999999999995</v>
      </c>
      <c r="U449" s="212">
        <f>Dane_baza!BW438</f>
        <v>12590239.24</v>
      </c>
      <c r="V449" s="212">
        <f t="shared" si="26"/>
        <v>22482625.200000003</v>
      </c>
      <c r="W449" s="161">
        <f t="shared" si="27"/>
        <v>2309889.200000003</v>
      </c>
      <c r="AA449" s="36"/>
    </row>
    <row r="450" spans="1:27" ht="14.45" x14ac:dyDescent="0.3">
      <c r="A450" s="197" t="s">
        <v>44</v>
      </c>
      <c r="B450" s="197" t="s">
        <v>93</v>
      </c>
      <c r="C450" s="197" t="s">
        <v>33</v>
      </c>
      <c r="D450" s="197" t="s">
        <v>36</v>
      </c>
      <c r="E450" s="197" t="s">
        <v>31</v>
      </c>
      <c r="F450" s="195" t="s">
        <v>3331</v>
      </c>
      <c r="G450" s="195" t="s">
        <v>459</v>
      </c>
      <c r="H450" s="161">
        <f>Dane_baza!AR439</f>
        <v>3381075</v>
      </c>
      <c r="I450" s="161">
        <f>Dane_baza!AS439</f>
        <v>72910</v>
      </c>
      <c r="J450" s="161">
        <f>Dane_baza!BX439</f>
        <v>329268</v>
      </c>
      <c r="K450" s="161">
        <f>Dane_baza!AT439</f>
        <v>9568483</v>
      </c>
      <c r="L450" s="161">
        <f>Dane_baza!AU439</f>
        <v>575651</v>
      </c>
      <c r="M450" s="161">
        <f>Dane_baza!AV439</f>
        <v>995083</v>
      </c>
      <c r="N450" s="161">
        <f>Dane_baza!AY439</f>
        <v>11465235</v>
      </c>
      <c r="O450" s="161">
        <f>Dane_baza!AZ439</f>
        <v>189769</v>
      </c>
      <c r="P450" s="161">
        <f>Dane_baza!AW439</f>
        <v>0</v>
      </c>
      <c r="Q450" s="161">
        <f>Dane_baza!AX439</f>
        <v>0</v>
      </c>
      <c r="R450" s="212">
        <f t="shared" si="28"/>
        <v>26577474</v>
      </c>
      <c r="S450" s="212">
        <f>Dane_baza!BU439</f>
        <v>11940004.83</v>
      </c>
      <c r="T450" s="212">
        <f>Dane_baza!BV439</f>
        <v>171359.73</v>
      </c>
      <c r="U450" s="212">
        <f>Dane_baza!BW439</f>
        <v>16466109.447525682</v>
      </c>
      <c r="V450" s="212">
        <f t="shared" si="26"/>
        <v>28577474.007525682</v>
      </c>
      <c r="W450" s="161">
        <f t="shared" si="27"/>
        <v>2000000.0075256824</v>
      </c>
      <c r="AA450" s="36"/>
    </row>
    <row r="451" spans="1:27" ht="14.45" x14ac:dyDescent="0.3">
      <c r="A451" s="197" t="s">
        <v>44</v>
      </c>
      <c r="B451" s="197" t="s">
        <v>93</v>
      </c>
      <c r="C451" s="197" t="s">
        <v>32</v>
      </c>
      <c r="D451" s="197" t="s">
        <v>40</v>
      </c>
      <c r="E451" s="197" t="s">
        <v>31</v>
      </c>
      <c r="F451" s="195" t="s">
        <v>3332</v>
      </c>
      <c r="G451" s="195" t="s">
        <v>460</v>
      </c>
      <c r="H451" s="161">
        <f>Dane_baza!AR440</f>
        <v>2681718</v>
      </c>
      <c r="I451" s="161">
        <f>Dane_baza!AS440</f>
        <v>68855</v>
      </c>
      <c r="J451" s="161">
        <f>Dane_baza!BX440</f>
        <v>322289</v>
      </c>
      <c r="K451" s="161">
        <f>Dane_baza!AT440</f>
        <v>10800806</v>
      </c>
      <c r="L451" s="161">
        <f>Dane_baza!AU440</f>
        <v>679442</v>
      </c>
      <c r="M451" s="161">
        <f>Dane_baza!AV440</f>
        <v>245690</v>
      </c>
      <c r="N451" s="161">
        <f>Dane_baza!AY440</f>
        <v>9044676</v>
      </c>
      <c r="O451" s="161">
        <f>Dane_baza!AZ440</f>
        <v>197879</v>
      </c>
      <c r="P451" s="161">
        <f>Dane_baza!AW440</f>
        <v>0</v>
      </c>
      <c r="Q451" s="161">
        <f>Dane_baza!AX440</f>
        <v>0</v>
      </c>
      <c r="R451" s="212">
        <f t="shared" si="28"/>
        <v>24041355</v>
      </c>
      <c r="S451" s="212">
        <f>Dane_baza!BU440</f>
        <v>9705188.5700000003</v>
      </c>
      <c r="T451" s="212">
        <f>Dane_baza!BV440</f>
        <v>122215.39</v>
      </c>
      <c r="U451" s="212">
        <f>Dane_baza!BW440</f>
        <v>16213951.028263474</v>
      </c>
      <c r="V451" s="212">
        <f t="shared" si="26"/>
        <v>26041354.988263473</v>
      </c>
      <c r="W451" s="161">
        <f t="shared" si="27"/>
        <v>1999999.9882634729</v>
      </c>
      <c r="AA451" s="36"/>
    </row>
    <row r="452" spans="1:27" ht="14.45" x14ac:dyDescent="0.3">
      <c r="A452" s="197" t="s">
        <v>44</v>
      </c>
      <c r="B452" s="197" t="s">
        <v>93</v>
      </c>
      <c r="C452" s="197" t="s">
        <v>37</v>
      </c>
      <c r="D452" s="197" t="s">
        <v>36</v>
      </c>
      <c r="E452" s="197" t="s">
        <v>31</v>
      </c>
      <c r="F452" s="195" t="s">
        <v>3333</v>
      </c>
      <c r="G452" s="195" t="s">
        <v>461</v>
      </c>
      <c r="H452" s="161">
        <f>Dane_baza!AR441</f>
        <v>3279589</v>
      </c>
      <c r="I452" s="161">
        <f>Dane_baza!AS441</f>
        <v>40690</v>
      </c>
      <c r="J452" s="161">
        <f>Dane_baza!BX441</f>
        <v>278492</v>
      </c>
      <c r="K452" s="161">
        <f>Dane_baza!AT441</f>
        <v>8850502</v>
      </c>
      <c r="L452" s="161">
        <f>Dane_baza!AU441</f>
        <v>335725</v>
      </c>
      <c r="M452" s="161">
        <f>Dane_baza!AV441</f>
        <v>391081</v>
      </c>
      <c r="N452" s="161">
        <f>Dane_baza!AY441</f>
        <v>7888728</v>
      </c>
      <c r="O452" s="161">
        <f>Dane_baza!AZ441</f>
        <v>189769</v>
      </c>
      <c r="P452" s="161">
        <f>Dane_baza!AW441</f>
        <v>0</v>
      </c>
      <c r="Q452" s="161">
        <f>Dane_baza!AX441</f>
        <v>0</v>
      </c>
      <c r="R452" s="212">
        <f t="shared" si="28"/>
        <v>21254576</v>
      </c>
      <c r="S452" s="212">
        <f>Dane_baza!BU441</f>
        <v>11609363.77</v>
      </c>
      <c r="T452" s="212">
        <f>Dane_baza!BV441</f>
        <v>91356.64</v>
      </c>
      <c r="U452" s="212">
        <f>Dane_baza!BW441</f>
        <v>11053855.586292114</v>
      </c>
      <c r="V452" s="212">
        <f t="shared" si="26"/>
        <v>22754575.996292114</v>
      </c>
      <c r="W452" s="161">
        <f t="shared" si="27"/>
        <v>1499999.9962921143</v>
      </c>
      <c r="AA452" s="36"/>
    </row>
    <row r="453" spans="1:27" ht="14.45" x14ac:dyDescent="0.3">
      <c r="A453" s="197" t="s">
        <v>44</v>
      </c>
      <c r="B453" s="197" t="s">
        <v>93</v>
      </c>
      <c r="C453" s="197" t="s">
        <v>39</v>
      </c>
      <c r="D453" s="197" t="s">
        <v>36</v>
      </c>
      <c r="E453" s="197" t="s">
        <v>31</v>
      </c>
      <c r="F453" s="195" t="s">
        <v>3334</v>
      </c>
      <c r="G453" s="195" t="s">
        <v>462</v>
      </c>
      <c r="H453" s="161">
        <f>Dane_baza!AR442</f>
        <v>3027615</v>
      </c>
      <c r="I453" s="161">
        <f>Dane_baza!AS442</f>
        <v>70252</v>
      </c>
      <c r="J453" s="161">
        <f>Dane_baza!BX442</f>
        <v>247153</v>
      </c>
      <c r="K453" s="161">
        <f>Dane_baza!AT442</f>
        <v>6428447</v>
      </c>
      <c r="L453" s="161">
        <f>Dane_baza!AU442</f>
        <v>0</v>
      </c>
      <c r="M453" s="161">
        <f>Dane_baza!AV442</f>
        <v>319068</v>
      </c>
      <c r="N453" s="161">
        <f>Dane_baza!AY442</f>
        <v>5891848</v>
      </c>
      <c r="O453" s="161">
        <f>Dane_baza!AZ442</f>
        <v>123269</v>
      </c>
      <c r="P453" s="161">
        <f>Dane_baza!AW442</f>
        <v>0</v>
      </c>
      <c r="Q453" s="161">
        <f>Dane_baza!AX442</f>
        <v>0</v>
      </c>
      <c r="R453" s="212">
        <f t="shared" si="28"/>
        <v>16107652</v>
      </c>
      <c r="S453" s="212">
        <f>Dane_baza!BU442</f>
        <v>7824736.5899999999</v>
      </c>
      <c r="T453" s="212">
        <f>Dane_baza!BV442</f>
        <v>79871.12</v>
      </c>
      <c r="U453" s="212">
        <f>Dane_baza!BW442</f>
        <v>9703044.2875363156</v>
      </c>
      <c r="V453" s="212">
        <f t="shared" si="26"/>
        <v>17607651.997536317</v>
      </c>
      <c r="W453" s="161">
        <f t="shared" si="27"/>
        <v>1499999.9975363165</v>
      </c>
      <c r="AA453" s="36"/>
    </row>
    <row r="454" spans="1:27" ht="14.45" x14ac:dyDescent="0.3">
      <c r="A454" s="197" t="s">
        <v>44</v>
      </c>
      <c r="B454" s="197" t="s">
        <v>93</v>
      </c>
      <c r="C454" s="197" t="s">
        <v>42</v>
      </c>
      <c r="D454" s="197" t="s">
        <v>40</v>
      </c>
      <c r="E454" s="197" t="s">
        <v>31</v>
      </c>
      <c r="F454" s="195" t="s">
        <v>3335</v>
      </c>
      <c r="G454" s="195" t="s">
        <v>463</v>
      </c>
      <c r="H454" s="161">
        <f>Dane_baza!AR443</f>
        <v>14836958</v>
      </c>
      <c r="I454" s="161">
        <f>Dane_baza!AS443</f>
        <v>663140</v>
      </c>
      <c r="J454" s="161">
        <f>Dane_baza!BX443</f>
        <v>845161</v>
      </c>
      <c r="K454" s="161">
        <f>Dane_baza!AT443</f>
        <v>16545336</v>
      </c>
      <c r="L454" s="161">
        <f>Dane_baza!AU443</f>
        <v>561816</v>
      </c>
      <c r="M454" s="161">
        <f>Dane_baza!AV443</f>
        <v>660600</v>
      </c>
      <c r="N454" s="161">
        <f>Dane_baza!AY443</f>
        <v>28214061</v>
      </c>
      <c r="O454" s="161">
        <f>Dane_baza!AZ443</f>
        <v>763943</v>
      </c>
      <c r="P454" s="161">
        <f>Dane_baza!AW443</f>
        <v>0</v>
      </c>
      <c r="Q454" s="161">
        <f>Dane_baza!AX443</f>
        <v>0</v>
      </c>
      <c r="R454" s="212">
        <f t="shared" si="28"/>
        <v>63091015</v>
      </c>
      <c r="S454" s="212">
        <f>Dane_baza!BU443</f>
        <v>40071068.100000001</v>
      </c>
      <c r="T454" s="212">
        <f>Dane_baza!BV443</f>
        <v>555164.56000000006</v>
      </c>
      <c r="U454" s="212">
        <f>Dane_baza!BW443</f>
        <v>25964782.344923146</v>
      </c>
      <c r="V454" s="212">
        <f t="shared" si="26"/>
        <v>66591015.00492315</v>
      </c>
      <c r="W454" s="161">
        <f t="shared" si="27"/>
        <v>3500000.0049231499</v>
      </c>
      <c r="AA454" s="36"/>
    </row>
    <row r="455" spans="1:27" ht="14.45" x14ac:dyDescent="0.3">
      <c r="A455" s="197" t="s">
        <v>44</v>
      </c>
      <c r="B455" s="197" t="s">
        <v>93</v>
      </c>
      <c r="C455" s="197" t="s">
        <v>44</v>
      </c>
      <c r="D455" s="197" t="s">
        <v>40</v>
      </c>
      <c r="E455" s="197" t="s">
        <v>31</v>
      </c>
      <c r="F455" s="195" t="s">
        <v>3336</v>
      </c>
      <c r="G455" s="195" t="s">
        <v>464</v>
      </c>
      <c r="H455" s="161">
        <f>Dane_baza!AR444</f>
        <v>10777446</v>
      </c>
      <c r="I455" s="161">
        <f>Dane_baza!AS444</f>
        <v>561916</v>
      </c>
      <c r="J455" s="161">
        <f>Dane_baza!BX444</f>
        <v>642964</v>
      </c>
      <c r="K455" s="161">
        <f>Dane_baza!AT444</f>
        <v>12860950</v>
      </c>
      <c r="L455" s="161">
        <f>Dane_baza!AU444</f>
        <v>1455440</v>
      </c>
      <c r="M455" s="161">
        <f>Dane_baza!AV444</f>
        <v>1079043</v>
      </c>
      <c r="N455" s="161">
        <f>Dane_baza!AY444</f>
        <v>19516351</v>
      </c>
      <c r="O455" s="161">
        <f>Dane_baza!AZ444</f>
        <v>528759</v>
      </c>
      <c r="P455" s="161">
        <f>Dane_baza!AW444</f>
        <v>0</v>
      </c>
      <c r="Q455" s="161">
        <f>Dane_baza!AX444</f>
        <v>0</v>
      </c>
      <c r="R455" s="212">
        <f t="shared" si="28"/>
        <v>47422869</v>
      </c>
      <c r="S455" s="212">
        <f>Dane_baza!BU444</f>
        <v>33640008.950000003</v>
      </c>
      <c r="T455" s="212">
        <f>Dane_baza!BV444</f>
        <v>590253.22</v>
      </c>
      <c r="U455" s="212">
        <f>Dane_baza!BW444</f>
        <v>16192606.831294287</v>
      </c>
      <c r="V455" s="212">
        <f t="shared" si="26"/>
        <v>50422869.001294285</v>
      </c>
      <c r="W455" s="161">
        <f t="shared" si="27"/>
        <v>3000000.0012942851</v>
      </c>
      <c r="AA455" s="36"/>
    </row>
    <row r="456" spans="1:27" ht="14.45" x14ac:dyDescent="0.3">
      <c r="A456" s="197" t="s">
        <v>44</v>
      </c>
      <c r="B456" s="197" t="s">
        <v>93</v>
      </c>
      <c r="C456" s="197" t="s">
        <v>51</v>
      </c>
      <c r="D456" s="197" t="s">
        <v>36</v>
      </c>
      <c r="E456" s="197" t="s">
        <v>31</v>
      </c>
      <c r="F456" s="195" t="s">
        <v>3337</v>
      </c>
      <c r="G456" s="195" t="s">
        <v>465</v>
      </c>
      <c r="H456" s="161">
        <f>Dane_baza!AR445</f>
        <v>2136800</v>
      </c>
      <c r="I456" s="161">
        <f>Dane_baza!AS445</f>
        <v>134406</v>
      </c>
      <c r="J456" s="161">
        <f>Dane_baza!BX445</f>
        <v>217578</v>
      </c>
      <c r="K456" s="161">
        <f>Dane_baza!AT445</f>
        <v>6138632</v>
      </c>
      <c r="L456" s="161">
        <f>Dane_baza!AU445</f>
        <v>265493</v>
      </c>
      <c r="M456" s="161">
        <f>Dane_baza!AV445</f>
        <v>169506</v>
      </c>
      <c r="N456" s="161">
        <f>Dane_baza!AY445</f>
        <v>7969558</v>
      </c>
      <c r="O456" s="161">
        <f>Dane_baza!AZ445</f>
        <v>157330</v>
      </c>
      <c r="P456" s="161">
        <f>Dane_baza!AW445</f>
        <v>0</v>
      </c>
      <c r="Q456" s="161">
        <f>Dane_baza!AX445</f>
        <v>0</v>
      </c>
      <c r="R456" s="212">
        <f t="shared" si="28"/>
        <v>17189303</v>
      </c>
      <c r="S456" s="212">
        <f>Dane_baza!BU445</f>
        <v>7336927.8099999996</v>
      </c>
      <c r="T456" s="212">
        <f>Dane_baza!BV445</f>
        <v>233889.63</v>
      </c>
      <c r="U456" s="212">
        <f>Dane_baza!BW445</f>
        <v>11118485.27</v>
      </c>
      <c r="V456" s="212">
        <f t="shared" si="26"/>
        <v>18689302.710000001</v>
      </c>
      <c r="W456" s="161">
        <f t="shared" si="27"/>
        <v>1499999.7100000009</v>
      </c>
      <c r="AA456" s="36"/>
    </row>
    <row r="457" spans="1:27" ht="14.45" x14ac:dyDescent="0.3">
      <c r="A457" s="197" t="s">
        <v>44</v>
      </c>
      <c r="B457" s="197" t="s">
        <v>95</v>
      </c>
      <c r="C457" s="197" t="s">
        <v>33</v>
      </c>
      <c r="D457" s="197" t="s">
        <v>36</v>
      </c>
      <c r="E457" s="197" t="s">
        <v>31</v>
      </c>
      <c r="F457" s="195" t="s">
        <v>3338</v>
      </c>
      <c r="G457" s="195" t="s">
        <v>466</v>
      </c>
      <c r="H457" s="161">
        <f>Dane_baza!AR446</f>
        <v>1863817</v>
      </c>
      <c r="I457" s="161">
        <f>Dane_baza!AS446</f>
        <v>156417</v>
      </c>
      <c r="J457" s="161">
        <f>Dane_baza!BX446</f>
        <v>195871</v>
      </c>
      <c r="K457" s="161">
        <f>Dane_baza!AT446</f>
        <v>5416690</v>
      </c>
      <c r="L457" s="161">
        <f>Dane_baza!AU446</f>
        <v>0</v>
      </c>
      <c r="M457" s="161">
        <f>Dane_baza!AV446</f>
        <v>275037</v>
      </c>
      <c r="N457" s="161">
        <f>Dane_baza!AY446</f>
        <v>5773257</v>
      </c>
      <c r="O457" s="161">
        <f>Dane_baza!AZ446</f>
        <v>163818</v>
      </c>
      <c r="P457" s="161">
        <f>Dane_baza!AW446</f>
        <v>0</v>
      </c>
      <c r="Q457" s="161">
        <f>Dane_baza!AX446</f>
        <v>0</v>
      </c>
      <c r="R457" s="212">
        <f t="shared" si="28"/>
        <v>13844907</v>
      </c>
      <c r="S457" s="212">
        <f>Dane_baza!BU446</f>
        <v>6767725.0099999998</v>
      </c>
      <c r="T457" s="212">
        <f>Dane_baza!BV446</f>
        <v>9147.89</v>
      </c>
      <c r="U457" s="212">
        <f>Dane_baza!BW446</f>
        <v>8729422.9399999995</v>
      </c>
      <c r="V457" s="212">
        <f t="shared" si="26"/>
        <v>15506295.84</v>
      </c>
      <c r="W457" s="161">
        <f t="shared" si="27"/>
        <v>1661388.8399999999</v>
      </c>
      <c r="AA457" s="36"/>
    </row>
    <row r="458" spans="1:27" ht="14.45" x14ac:dyDescent="0.3">
      <c r="A458" s="197" t="s">
        <v>44</v>
      </c>
      <c r="B458" s="197" t="s">
        <v>95</v>
      </c>
      <c r="C458" s="197" t="s">
        <v>32</v>
      </c>
      <c r="D458" s="197" t="s">
        <v>36</v>
      </c>
      <c r="E458" s="197" t="s">
        <v>31</v>
      </c>
      <c r="F458" s="195" t="s">
        <v>3339</v>
      </c>
      <c r="G458" s="195" t="s">
        <v>467</v>
      </c>
      <c r="H458" s="161">
        <f>Dane_baza!AR447</f>
        <v>1803340</v>
      </c>
      <c r="I458" s="161">
        <f>Dane_baza!AS447</f>
        <v>26163</v>
      </c>
      <c r="J458" s="161">
        <f>Dane_baza!BX447</f>
        <v>190974</v>
      </c>
      <c r="K458" s="161">
        <f>Dane_baza!AT447</f>
        <v>6261388</v>
      </c>
      <c r="L458" s="161">
        <f>Dane_baza!AU447</f>
        <v>155029</v>
      </c>
      <c r="M458" s="161">
        <f>Dane_baza!AV447</f>
        <v>983882</v>
      </c>
      <c r="N458" s="161">
        <f>Dane_baza!AY447</f>
        <v>6307175</v>
      </c>
      <c r="O458" s="161">
        <f>Dane_baza!AZ447</f>
        <v>173550</v>
      </c>
      <c r="P458" s="161">
        <f>Dane_baza!AW447</f>
        <v>0</v>
      </c>
      <c r="Q458" s="161">
        <f>Dane_baza!AX447</f>
        <v>0</v>
      </c>
      <c r="R458" s="212">
        <f t="shared" si="28"/>
        <v>15901501</v>
      </c>
      <c r="S458" s="212">
        <f>Dane_baza!BU447</f>
        <v>6612576.7000000002</v>
      </c>
      <c r="T458" s="212">
        <f>Dane_baza!BV447</f>
        <v>46135.73</v>
      </c>
      <c r="U458" s="212">
        <f>Dane_baza!BW447</f>
        <v>10339428.300000001</v>
      </c>
      <c r="V458" s="212">
        <f t="shared" si="26"/>
        <v>16998140.73</v>
      </c>
      <c r="W458" s="161">
        <f t="shared" si="27"/>
        <v>1096639.7300000004</v>
      </c>
      <c r="AA458" s="36"/>
    </row>
    <row r="459" spans="1:27" ht="14.45" x14ac:dyDescent="0.3">
      <c r="A459" s="197" t="s">
        <v>44</v>
      </c>
      <c r="B459" s="197" t="s">
        <v>95</v>
      </c>
      <c r="C459" s="197" t="s">
        <v>37</v>
      </c>
      <c r="D459" s="197" t="s">
        <v>36</v>
      </c>
      <c r="E459" s="197" t="s">
        <v>31</v>
      </c>
      <c r="F459" s="195" t="s">
        <v>3340</v>
      </c>
      <c r="G459" s="195" t="s">
        <v>468</v>
      </c>
      <c r="H459" s="161">
        <f>Dane_baza!AR448</f>
        <v>2904690</v>
      </c>
      <c r="I459" s="161">
        <f>Dane_baza!AS448</f>
        <v>80421</v>
      </c>
      <c r="J459" s="161">
        <f>Dane_baza!BX448</f>
        <v>188208</v>
      </c>
      <c r="K459" s="161">
        <f>Dane_baza!AT448</f>
        <v>4517086</v>
      </c>
      <c r="L459" s="161">
        <f>Dane_baza!AU448</f>
        <v>0</v>
      </c>
      <c r="M459" s="161">
        <f>Dane_baza!AV448</f>
        <v>845680</v>
      </c>
      <c r="N459" s="161">
        <f>Dane_baza!AY448</f>
        <v>5376979</v>
      </c>
      <c r="O459" s="161">
        <f>Dane_baza!AZ448</f>
        <v>110293</v>
      </c>
      <c r="P459" s="161">
        <f>Dane_baza!AW448</f>
        <v>0</v>
      </c>
      <c r="Q459" s="161">
        <f>Dane_baza!AX448</f>
        <v>0</v>
      </c>
      <c r="R459" s="212">
        <f t="shared" si="28"/>
        <v>14023357</v>
      </c>
      <c r="S459" s="212">
        <f>Dane_baza!BU448</f>
        <v>7040042.9500000002</v>
      </c>
      <c r="T459" s="212">
        <f>Dane_baza!BV448</f>
        <v>56405.25</v>
      </c>
      <c r="U459" s="212">
        <f>Dane_baza!BW448</f>
        <v>7926908.6200000001</v>
      </c>
      <c r="V459" s="212">
        <f t="shared" si="26"/>
        <v>15023356.82</v>
      </c>
      <c r="W459" s="161">
        <f t="shared" si="27"/>
        <v>999999.8200000003</v>
      </c>
      <c r="AA459" s="36"/>
    </row>
    <row r="460" spans="1:27" ht="14.45" x14ac:dyDescent="0.3">
      <c r="A460" s="197" t="s">
        <v>44</v>
      </c>
      <c r="B460" s="197" t="s">
        <v>95</v>
      </c>
      <c r="C460" s="197" t="s">
        <v>39</v>
      </c>
      <c r="D460" s="197" t="s">
        <v>40</v>
      </c>
      <c r="E460" s="197" t="s">
        <v>31</v>
      </c>
      <c r="F460" s="195" t="s">
        <v>3341</v>
      </c>
      <c r="G460" s="195" t="s">
        <v>469</v>
      </c>
      <c r="H460" s="161">
        <f>Dane_baza!AR449</f>
        <v>17001276</v>
      </c>
      <c r="I460" s="161">
        <f>Dane_baza!AS449</f>
        <v>2365018</v>
      </c>
      <c r="J460" s="161">
        <f>Dane_baza!BX449</f>
        <v>729883</v>
      </c>
      <c r="K460" s="161">
        <f>Dane_baza!AT449</f>
        <v>5819408</v>
      </c>
      <c r="L460" s="161">
        <f>Dane_baza!AU449</f>
        <v>34940</v>
      </c>
      <c r="M460" s="161">
        <f>Dane_baza!AV449</f>
        <v>723236</v>
      </c>
      <c r="N460" s="161">
        <f>Dane_baza!AY449</f>
        <v>20954872</v>
      </c>
      <c r="O460" s="161">
        <f>Dane_baza!AZ449</f>
        <v>669869</v>
      </c>
      <c r="P460" s="161">
        <f>Dane_baza!AW449</f>
        <v>0</v>
      </c>
      <c r="Q460" s="161">
        <f>Dane_baza!AX449</f>
        <v>0</v>
      </c>
      <c r="R460" s="212">
        <f t="shared" si="28"/>
        <v>48298502</v>
      </c>
      <c r="S460" s="212">
        <f>Dane_baza!BU449</f>
        <v>41214623.659999996</v>
      </c>
      <c r="T460" s="212">
        <f>Dane_baza!BV449</f>
        <v>5909392.8600000003</v>
      </c>
      <c r="U460" s="212">
        <f>Dane_baza!BW449</f>
        <v>4174485.4808999896</v>
      </c>
      <c r="V460" s="212">
        <f t="shared" si="26"/>
        <v>51298502.000899985</v>
      </c>
      <c r="W460" s="161">
        <f t="shared" si="27"/>
        <v>3000000.0008999854</v>
      </c>
      <c r="AA460" s="36"/>
    </row>
    <row r="461" spans="1:27" ht="14.45" x14ac:dyDescent="0.3">
      <c r="A461" s="197" t="s">
        <v>44</v>
      </c>
      <c r="B461" s="197" t="s">
        <v>95</v>
      </c>
      <c r="C461" s="197" t="s">
        <v>42</v>
      </c>
      <c r="D461" s="197" t="s">
        <v>36</v>
      </c>
      <c r="E461" s="197" t="s">
        <v>31</v>
      </c>
      <c r="F461" s="195" t="s">
        <v>3342</v>
      </c>
      <c r="G461" s="195" t="s">
        <v>470</v>
      </c>
      <c r="H461" s="161">
        <f>Dane_baza!AR450</f>
        <v>997380</v>
      </c>
      <c r="I461" s="161">
        <f>Dane_baza!AS450</f>
        <v>48637</v>
      </c>
      <c r="J461" s="161">
        <f>Dane_baza!BX450</f>
        <v>84295</v>
      </c>
      <c r="K461" s="161">
        <f>Dane_baza!AT450</f>
        <v>2104319</v>
      </c>
      <c r="L461" s="161">
        <f>Dane_baza!AU450</f>
        <v>0</v>
      </c>
      <c r="M461" s="161">
        <f>Dane_baza!AV450</f>
        <v>798199</v>
      </c>
      <c r="N461" s="161">
        <f>Dane_baza!AY450</f>
        <v>2186970</v>
      </c>
      <c r="O461" s="161">
        <f>Dane_baza!AZ450</f>
        <v>48659</v>
      </c>
      <c r="P461" s="161">
        <f>Dane_baza!AW450</f>
        <v>0</v>
      </c>
      <c r="Q461" s="161">
        <f>Dane_baza!AX450</f>
        <v>0</v>
      </c>
      <c r="R461" s="212">
        <f t="shared" si="28"/>
        <v>6268459</v>
      </c>
      <c r="S461" s="212">
        <f>Dane_baza!BU450</f>
        <v>2829028.19</v>
      </c>
      <c r="T461" s="212">
        <f>Dane_baza!BV450</f>
        <v>0</v>
      </c>
      <c r="U461" s="212">
        <f>Dane_baza!BW450</f>
        <v>4066276.7049999996</v>
      </c>
      <c r="V461" s="212">
        <f t="shared" si="26"/>
        <v>6895304.8949999996</v>
      </c>
      <c r="W461" s="161">
        <f t="shared" si="27"/>
        <v>626845.89499999955</v>
      </c>
      <c r="AA461" s="36"/>
    </row>
    <row r="462" spans="1:27" ht="14.45" x14ac:dyDescent="0.3">
      <c r="A462" s="197" t="s">
        <v>44</v>
      </c>
      <c r="B462" s="197" t="s">
        <v>95</v>
      </c>
      <c r="C462" s="197" t="s">
        <v>44</v>
      </c>
      <c r="D462" s="197" t="s">
        <v>36</v>
      </c>
      <c r="E462" s="197" t="s">
        <v>31</v>
      </c>
      <c r="F462" s="195" t="s">
        <v>3343</v>
      </c>
      <c r="G462" s="195" t="s">
        <v>471</v>
      </c>
      <c r="H462" s="161">
        <f>Dane_baza!AR451</f>
        <v>2435683</v>
      </c>
      <c r="I462" s="161">
        <f>Dane_baza!AS451</f>
        <v>11940</v>
      </c>
      <c r="J462" s="161">
        <f>Dane_baza!BX451</f>
        <v>230632</v>
      </c>
      <c r="K462" s="161">
        <f>Dane_baza!AT451</f>
        <v>7949161</v>
      </c>
      <c r="L462" s="161">
        <f>Dane_baza!AU451</f>
        <v>426442</v>
      </c>
      <c r="M462" s="161">
        <f>Dane_baza!AV451</f>
        <v>1051755</v>
      </c>
      <c r="N462" s="161">
        <f>Dane_baza!AY451</f>
        <v>7064372</v>
      </c>
      <c r="O462" s="161">
        <f>Dane_baza!AZ451</f>
        <v>194635</v>
      </c>
      <c r="P462" s="161">
        <f>Dane_baza!AW451</f>
        <v>0</v>
      </c>
      <c r="Q462" s="161">
        <f>Dane_baza!AX451</f>
        <v>0</v>
      </c>
      <c r="R462" s="212">
        <f t="shared" si="28"/>
        <v>19364620</v>
      </c>
      <c r="S462" s="212">
        <f>Dane_baza!BU451</f>
        <v>8688342.9000000004</v>
      </c>
      <c r="T462" s="212">
        <f>Dane_baza!BV451</f>
        <v>9747.4599999999991</v>
      </c>
      <c r="U462" s="212">
        <f>Dane_baza!BW451</f>
        <v>12166529.638610329</v>
      </c>
      <c r="V462" s="212">
        <f t="shared" si="26"/>
        <v>20864619.998610333</v>
      </c>
      <c r="W462" s="161">
        <f t="shared" si="27"/>
        <v>1499999.9986103326</v>
      </c>
      <c r="AA462" s="36"/>
    </row>
    <row r="463" spans="1:27" ht="14.45" x14ac:dyDescent="0.3">
      <c r="A463" s="197" t="s">
        <v>44</v>
      </c>
      <c r="B463" s="197" t="s">
        <v>95</v>
      </c>
      <c r="C463" s="197" t="s">
        <v>51</v>
      </c>
      <c r="D463" s="197" t="s">
        <v>36</v>
      </c>
      <c r="E463" s="197" t="s">
        <v>31</v>
      </c>
      <c r="F463" s="195" t="s">
        <v>3344</v>
      </c>
      <c r="G463" s="195" t="s">
        <v>472</v>
      </c>
      <c r="H463" s="161">
        <f>Dane_baza!AR452</f>
        <v>1549410</v>
      </c>
      <c r="I463" s="161">
        <f>Dane_baza!AS452</f>
        <v>40085</v>
      </c>
      <c r="J463" s="161">
        <f>Dane_baza!BX452</f>
        <v>128945</v>
      </c>
      <c r="K463" s="161">
        <f>Dane_baza!AT452</f>
        <v>2892370</v>
      </c>
      <c r="L463" s="161">
        <f>Dane_baza!AU452</f>
        <v>0</v>
      </c>
      <c r="M463" s="161">
        <f>Dane_baza!AV452</f>
        <v>435899</v>
      </c>
      <c r="N463" s="161">
        <f>Dane_baza!AY452</f>
        <v>3015919</v>
      </c>
      <c r="O463" s="161">
        <f>Dane_baza!AZ452</f>
        <v>40549</v>
      </c>
      <c r="P463" s="161">
        <f>Dane_baza!AW452</f>
        <v>0</v>
      </c>
      <c r="Q463" s="161">
        <f>Dane_baza!AX452</f>
        <v>0</v>
      </c>
      <c r="R463" s="212">
        <f t="shared" si="28"/>
        <v>8103177</v>
      </c>
      <c r="S463" s="212">
        <f>Dane_baza!BU452</f>
        <v>5572738.4900000002</v>
      </c>
      <c r="T463" s="212">
        <f>Dane_baza!BV452</f>
        <v>24562.06</v>
      </c>
      <c r="U463" s="212">
        <f>Dane_baza!BW452</f>
        <v>3478257.69</v>
      </c>
      <c r="V463" s="212">
        <f t="shared" si="26"/>
        <v>9075558.2400000002</v>
      </c>
      <c r="W463" s="161">
        <f t="shared" si="27"/>
        <v>972381.24000000022</v>
      </c>
      <c r="AA463" s="36"/>
    </row>
    <row r="464" spans="1:27" ht="14.45" x14ac:dyDescent="0.3">
      <c r="A464" s="197" t="s">
        <v>44</v>
      </c>
      <c r="B464" s="197" t="s">
        <v>97</v>
      </c>
      <c r="C464" s="197" t="s">
        <v>33</v>
      </c>
      <c r="D464" s="197" t="s">
        <v>34</v>
      </c>
      <c r="E464" s="197" t="s">
        <v>31</v>
      </c>
      <c r="F464" s="195" t="s">
        <v>3345</v>
      </c>
      <c r="G464" s="195" t="s">
        <v>473</v>
      </c>
      <c r="H464" s="161">
        <f>Dane_baza!AR453</f>
        <v>72232383</v>
      </c>
      <c r="I464" s="161">
        <f>Dane_baza!AS453</f>
        <v>10399173</v>
      </c>
      <c r="J464" s="161">
        <f>Dane_baza!BX453</f>
        <v>2398307</v>
      </c>
      <c r="K464" s="161">
        <f>Dane_baza!AT453</f>
        <v>0</v>
      </c>
      <c r="L464" s="161">
        <f>Dane_baza!AU453</f>
        <v>0</v>
      </c>
      <c r="M464" s="161">
        <f>Dane_baza!AV453</f>
        <v>1789728</v>
      </c>
      <c r="N464" s="161">
        <f>Dane_baza!AY453</f>
        <v>82183203</v>
      </c>
      <c r="O464" s="161">
        <f>Dane_baza!AZ453</f>
        <v>2212353</v>
      </c>
      <c r="P464" s="161">
        <f>Dane_baza!AW453</f>
        <v>0</v>
      </c>
      <c r="Q464" s="161">
        <f>Dane_baza!AX453</f>
        <v>0</v>
      </c>
      <c r="R464" s="212">
        <f t="shared" si="28"/>
        <v>171215147</v>
      </c>
      <c r="S464" s="212">
        <f>Dane_baza!BU453</f>
        <v>166284118.78</v>
      </c>
      <c r="T464" s="212">
        <f>Dane_baza!BV453</f>
        <v>15102535.18</v>
      </c>
      <c r="U464" s="212">
        <f>Dane_baza!BW453</f>
        <v>0</v>
      </c>
      <c r="V464" s="212">
        <f t="shared" ref="V464:V527" si="29">SUM(S464:U464)</f>
        <v>181386653.96000001</v>
      </c>
      <c r="W464" s="161">
        <f t="shared" ref="W464:W527" si="30">V464-R464</f>
        <v>10171506.960000008</v>
      </c>
      <c r="AA464" s="36"/>
    </row>
    <row r="465" spans="1:27" ht="14.45" x14ac:dyDescent="0.3">
      <c r="A465" s="197" t="s">
        <v>44</v>
      </c>
      <c r="B465" s="197" t="s">
        <v>97</v>
      </c>
      <c r="C465" s="197" t="s">
        <v>32</v>
      </c>
      <c r="D465" s="197" t="s">
        <v>36</v>
      </c>
      <c r="E465" s="197" t="s">
        <v>31</v>
      </c>
      <c r="F465" s="195" t="s">
        <v>3346</v>
      </c>
      <c r="G465" s="195" t="s">
        <v>474</v>
      </c>
      <c r="H465" s="161">
        <f>Dane_baza!AR454</f>
        <v>3265809</v>
      </c>
      <c r="I465" s="161">
        <f>Dane_baza!AS454</f>
        <v>64747</v>
      </c>
      <c r="J465" s="161">
        <f>Dane_baza!BX454</f>
        <v>199555</v>
      </c>
      <c r="K465" s="161">
        <f>Dane_baza!AT454</f>
        <v>4500238</v>
      </c>
      <c r="L465" s="161">
        <f>Dane_baza!AU454</f>
        <v>0</v>
      </c>
      <c r="M465" s="161">
        <f>Dane_baza!AV454</f>
        <v>798721</v>
      </c>
      <c r="N465" s="161">
        <f>Dane_baza!AY454</f>
        <v>5581509</v>
      </c>
      <c r="O465" s="161">
        <f>Dane_baza!AZ454</f>
        <v>133001</v>
      </c>
      <c r="P465" s="161">
        <f>Dane_baza!AW454</f>
        <v>0</v>
      </c>
      <c r="Q465" s="161">
        <f>Dane_baza!AX454</f>
        <v>0</v>
      </c>
      <c r="R465" s="212">
        <f t="shared" ref="R465:R528" si="31">SUM(H465:Q465)</f>
        <v>14543580</v>
      </c>
      <c r="S465" s="212">
        <f>Dane_baza!BU454</f>
        <v>9477271.8300000001</v>
      </c>
      <c r="T465" s="212">
        <f>Dane_baza!BV454</f>
        <v>126600.34</v>
      </c>
      <c r="U465" s="212">
        <f>Dane_baza!BW454</f>
        <v>5939707.8300000001</v>
      </c>
      <c r="V465" s="212">
        <f t="shared" si="29"/>
        <v>15543580</v>
      </c>
      <c r="W465" s="161">
        <f t="shared" si="30"/>
        <v>1000000</v>
      </c>
      <c r="AA465" s="36"/>
    </row>
    <row r="466" spans="1:27" ht="14.45" x14ac:dyDescent="0.3">
      <c r="A466" s="197" t="s">
        <v>44</v>
      </c>
      <c r="B466" s="197" t="s">
        <v>97</v>
      </c>
      <c r="C466" s="197" t="s">
        <v>37</v>
      </c>
      <c r="D466" s="197" t="s">
        <v>36</v>
      </c>
      <c r="E466" s="197" t="s">
        <v>31</v>
      </c>
      <c r="F466" s="195" t="s">
        <v>3347</v>
      </c>
      <c r="G466" s="195" t="s">
        <v>475</v>
      </c>
      <c r="H466" s="161">
        <f>Dane_baza!AR455</f>
        <v>3332161</v>
      </c>
      <c r="I466" s="161">
        <f>Dane_baza!AS455</f>
        <v>17756</v>
      </c>
      <c r="J466" s="161">
        <f>Dane_baza!BX455</f>
        <v>199037</v>
      </c>
      <c r="K466" s="161">
        <f>Dane_baza!AT455</f>
        <v>4553547</v>
      </c>
      <c r="L466" s="161">
        <f>Dane_baza!AU455</f>
        <v>0</v>
      </c>
      <c r="M466" s="161">
        <f>Dane_baza!AV455</f>
        <v>772753</v>
      </c>
      <c r="N466" s="161">
        <f>Dane_baza!AY455</f>
        <v>3132429</v>
      </c>
      <c r="O466" s="161">
        <f>Dane_baza!AZ455</f>
        <v>113537</v>
      </c>
      <c r="P466" s="161">
        <f>Dane_baza!AW455</f>
        <v>0</v>
      </c>
      <c r="Q466" s="161">
        <f>Dane_baza!AX455</f>
        <v>0</v>
      </c>
      <c r="R466" s="212">
        <f t="shared" si="31"/>
        <v>12121220</v>
      </c>
      <c r="S466" s="212">
        <f>Dane_baza!BU455</f>
        <v>9778386.1699999999</v>
      </c>
      <c r="T466" s="212">
        <f>Dane_baza!BV455</f>
        <v>9400.93</v>
      </c>
      <c r="U466" s="212">
        <f>Dane_baza!BW455</f>
        <v>3333432.8000000007</v>
      </c>
      <c r="V466" s="212">
        <f t="shared" si="29"/>
        <v>13121219.9</v>
      </c>
      <c r="W466" s="161">
        <f t="shared" si="30"/>
        <v>999999.90000000037</v>
      </c>
      <c r="AA466" s="36"/>
    </row>
    <row r="467" spans="1:27" ht="14.45" x14ac:dyDescent="0.3">
      <c r="A467" s="197" t="s">
        <v>44</v>
      </c>
      <c r="B467" s="197" t="s">
        <v>97</v>
      </c>
      <c r="C467" s="197" t="s">
        <v>39</v>
      </c>
      <c r="D467" s="197" t="s">
        <v>40</v>
      </c>
      <c r="E467" s="197" t="s">
        <v>31</v>
      </c>
      <c r="F467" s="195" t="s">
        <v>3348</v>
      </c>
      <c r="G467" s="195" t="s">
        <v>476</v>
      </c>
      <c r="H467" s="161">
        <f>Dane_baza!AR456</f>
        <v>8760578</v>
      </c>
      <c r="I467" s="161">
        <f>Dane_baza!AS456</f>
        <v>57553</v>
      </c>
      <c r="J467" s="161">
        <f>Dane_baza!BX456</f>
        <v>341620</v>
      </c>
      <c r="K467" s="161">
        <f>Dane_baza!AT456</f>
        <v>3289662</v>
      </c>
      <c r="L467" s="161">
        <f>Dane_baza!AU456</f>
        <v>0</v>
      </c>
      <c r="M467" s="161">
        <f>Dane_baza!AV456</f>
        <v>461703</v>
      </c>
      <c r="N467" s="161">
        <f>Dane_baza!AY456</f>
        <v>9210109</v>
      </c>
      <c r="O467" s="161">
        <f>Dane_baza!AZ456</f>
        <v>167062</v>
      </c>
      <c r="P467" s="161">
        <f>Dane_baza!AW456</f>
        <v>0</v>
      </c>
      <c r="Q467" s="161">
        <f>Dane_baza!AX456</f>
        <v>0</v>
      </c>
      <c r="R467" s="212">
        <f t="shared" si="31"/>
        <v>22288287</v>
      </c>
      <c r="S467" s="212">
        <f>Dane_baza!BU456</f>
        <v>19512431.989999998</v>
      </c>
      <c r="T467" s="212">
        <f>Dane_baza!BV456</f>
        <v>112498.59</v>
      </c>
      <c r="U467" s="212">
        <f>Dane_baza!BW456</f>
        <v>4663356.0699999984</v>
      </c>
      <c r="V467" s="212">
        <f t="shared" si="29"/>
        <v>24288286.649999999</v>
      </c>
      <c r="W467" s="161">
        <f t="shared" si="30"/>
        <v>1999999.6499999985</v>
      </c>
      <c r="AA467" s="36"/>
    </row>
    <row r="468" spans="1:27" ht="14.45" x14ac:dyDescent="0.3">
      <c r="A468" s="197" t="s">
        <v>44</v>
      </c>
      <c r="B468" s="197" t="s">
        <v>97</v>
      </c>
      <c r="C468" s="197" t="s">
        <v>42</v>
      </c>
      <c r="D468" s="197" t="s">
        <v>36</v>
      </c>
      <c r="E468" s="197" t="s">
        <v>31</v>
      </c>
      <c r="F468" s="195" t="s">
        <v>3349</v>
      </c>
      <c r="G468" s="195" t="s">
        <v>477</v>
      </c>
      <c r="H468" s="161">
        <f>Dane_baza!AR457</f>
        <v>12024498</v>
      </c>
      <c r="I468" s="161">
        <f>Dane_baza!AS457</f>
        <v>313134</v>
      </c>
      <c r="J468" s="161">
        <f>Dane_baza!BX457</f>
        <v>470534</v>
      </c>
      <c r="K468" s="161">
        <f>Dane_baza!AT457</f>
        <v>3968098</v>
      </c>
      <c r="L468" s="161">
        <f>Dane_baza!AU457</f>
        <v>0</v>
      </c>
      <c r="M468" s="161">
        <f>Dane_baza!AV457</f>
        <v>548687</v>
      </c>
      <c r="N468" s="161">
        <f>Dane_baza!AY457</f>
        <v>11507928</v>
      </c>
      <c r="O468" s="161">
        <f>Dane_baza!AZ457</f>
        <v>277355</v>
      </c>
      <c r="P468" s="161">
        <f>Dane_baza!AW457</f>
        <v>0</v>
      </c>
      <c r="Q468" s="161">
        <f>Dane_baza!AX457</f>
        <v>0</v>
      </c>
      <c r="R468" s="212">
        <f t="shared" si="31"/>
        <v>29110234</v>
      </c>
      <c r="S468" s="212">
        <f>Dane_baza!BU457</f>
        <v>25984377.050000001</v>
      </c>
      <c r="T468" s="212">
        <f>Dane_baza!BV457</f>
        <v>892154.58</v>
      </c>
      <c r="U468" s="212">
        <f>Dane_baza!BW457</f>
        <v>4733702.3787999935</v>
      </c>
      <c r="V468" s="212">
        <f t="shared" si="29"/>
        <v>31610234.008799993</v>
      </c>
      <c r="W468" s="161">
        <f t="shared" si="30"/>
        <v>2500000.0087999925</v>
      </c>
      <c r="AA468" s="36"/>
    </row>
    <row r="469" spans="1:27" ht="14.45" x14ac:dyDescent="0.3">
      <c r="A469" s="197" t="s">
        <v>44</v>
      </c>
      <c r="B469" s="197" t="s">
        <v>97</v>
      </c>
      <c r="C469" s="197" t="s">
        <v>44</v>
      </c>
      <c r="D469" s="197" t="s">
        <v>36</v>
      </c>
      <c r="E469" s="197" t="s">
        <v>31</v>
      </c>
      <c r="F469" s="195" t="s">
        <v>3350</v>
      </c>
      <c r="G469" s="195" t="s">
        <v>478</v>
      </c>
      <c r="H469" s="161">
        <f>Dane_baza!AR458</f>
        <v>5950772</v>
      </c>
      <c r="I469" s="161">
        <f>Dane_baza!AS458</f>
        <v>141303</v>
      </c>
      <c r="J469" s="161">
        <f>Dane_baza!BX458</f>
        <v>388612</v>
      </c>
      <c r="K469" s="161">
        <f>Dane_baza!AT458</f>
        <v>7695804</v>
      </c>
      <c r="L469" s="161">
        <f>Dane_baza!AU458</f>
        <v>11442</v>
      </c>
      <c r="M469" s="161">
        <f>Dane_baza!AV458</f>
        <v>881712</v>
      </c>
      <c r="N469" s="161">
        <f>Dane_baza!AY458</f>
        <v>9858667</v>
      </c>
      <c r="O469" s="161">
        <f>Dane_baza!AZ458</f>
        <v>306550</v>
      </c>
      <c r="P469" s="161">
        <f>Dane_baza!AW458</f>
        <v>0</v>
      </c>
      <c r="Q469" s="161">
        <f>Dane_baza!AX458</f>
        <v>0</v>
      </c>
      <c r="R469" s="212">
        <f t="shared" si="31"/>
        <v>25234862</v>
      </c>
      <c r="S469" s="212">
        <f>Dane_baza!BU458</f>
        <v>18669478.559999999</v>
      </c>
      <c r="T469" s="212">
        <f>Dane_baza!BV458</f>
        <v>176842.37</v>
      </c>
      <c r="U469" s="212">
        <f>Dane_baza!BW458</f>
        <v>8388540.9399999985</v>
      </c>
      <c r="V469" s="212">
        <f t="shared" si="29"/>
        <v>27234861.869999997</v>
      </c>
      <c r="W469" s="161">
        <f t="shared" si="30"/>
        <v>1999999.8699999973</v>
      </c>
      <c r="AA469" s="36"/>
    </row>
    <row r="470" spans="1:27" ht="14.45" x14ac:dyDescent="0.3">
      <c r="A470" s="197" t="s">
        <v>44</v>
      </c>
      <c r="B470" s="197" t="s">
        <v>97</v>
      </c>
      <c r="C470" s="197" t="s">
        <v>51</v>
      </c>
      <c r="D470" s="197" t="s">
        <v>36</v>
      </c>
      <c r="E470" s="197" t="s">
        <v>31</v>
      </c>
      <c r="F470" s="195" t="s">
        <v>3351</v>
      </c>
      <c r="G470" s="195" t="s">
        <v>479</v>
      </c>
      <c r="H470" s="161">
        <f>Dane_baza!AR459</f>
        <v>2399857</v>
      </c>
      <c r="I470" s="161">
        <f>Dane_baza!AS459</f>
        <v>26062</v>
      </c>
      <c r="J470" s="161">
        <f>Dane_baza!BX459</f>
        <v>151981</v>
      </c>
      <c r="K470" s="161">
        <f>Dane_baza!AT459</f>
        <v>3510613</v>
      </c>
      <c r="L470" s="161">
        <f>Dane_baza!AU459</f>
        <v>0</v>
      </c>
      <c r="M470" s="161">
        <f>Dane_baza!AV459</f>
        <v>712783</v>
      </c>
      <c r="N470" s="161">
        <f>Dane_baza!AY459</f>
        <v>4321942</v>
      </c>
      <c r="O470" s="161">
        <f>Dane_baza!AZ459</f>
        <v>121647</v>
      </c>
      <c r="P470" s="161">
        <f>Dane_baza!AW459</f>
        <v>0</v>
      </c>
      <c r="Q470" s="161">
        <f>Dane_baza!AX459</f>
        <v>0</v>
      </c>
      <c r="R470" s="212">
        <f t="shared" si="31"/>
        <v>11244885</v>
      </c>
      <c r="S470" s="212">
        <f>Dane_baza!BU459</f>
        <v>7157749.8600000003</v>
      </c>
      <c r="T470" s="212">
        <f>Dane_baza!BV459</f>
        <v>5154.9399999999996</v>
      </c>
      <c r="U470" s="212">
        <f>Dane_baza!BW459</f>
        <v>5081979.9000000004</v>
      </c>
      <c r="V470" s="212">
        <f t="shared" si="29"/>
        <v>12244884.700000001</v>
      </c>
      <c r="W470" s="161">
        <f t="shared" si="30"/>
        <v>999999.70000000112</v>
      </c>
      <c r="AA470" s="36"/>
    </row>
    <row r="471" spans="1:27" ht="14.45" x14ac:dyDescent="0.3">
      <c r="A471" s="197" t="s">
        <v>44</v>
      </c>
      <c r="B471" s="197" t="s">
        <v>97</v>
      </c>
      <c r="C471" s="197" t="s">
        <v>75</v>
      </c>
      <c r="D471" s="197" t="s">
        <v>40</v>
      </c>
      <c r="E471" s="197" t="s">
        <v>31</v>
      </c>
      <c r="F471" s="195" t="s">
        <v>3352</v>
      </c>
      <c r="G471" s="195" t="s">
        <v>480</v>
      </c>
      <c r="H471" s="161">
        <f>Dane_baza!AR460</f>
        <v>8563769</v>
      </c>
      <c r="I471" s="161">
        <f>Dane_baza!AS460</f>
        <v>1036296</v>
      </c>
      <c r="J471" s="161">
        <f>Dane_baza!BX460</f>
        <v>412876</v>
      </c>
      <c r="K471" s="161">
        <f>Dane_baza!AT460</f>
        <v>4237884</v>
      </c>
      <c r="L471" s="161">
        <f>Dane_baza!AU460</f>
        <v>0</v>
      </c>
      <c r="M471" s="161">
        <f>Dane_baza!AV460</f>
        <v>709131</v>
      </c>
      <c r="N471" s="161">
        <f>Dane_baza!AY460</f>
        <v>14481868</v>
      </c>
      <c r="O471" s="161">
        <f>Dane_baza!AZ460</f>
        <v>407112</v>
      </c>
      <c r="P471" s="161">
        <f>Dane_baza!AW460</f>
        <v>0</v>
      </c>
      <c r="Q471" s="161">
        <f>Dane_baza!AX460</f>
        <v>0</v>
      </c>
      <c r="R471" s="212">
        <f t="shared" si="31"/>
        <v>29848936</v>
      </c>
      <c r="S471" s="212">
        <f>Dane_baza!BU460</f>
        <v>23995481.649999999</v>
      </c>
      <c r="T471" s="212">
        <f>Dane_baza!BV460</f>
        <v>771824.98</v>
      </c>
      <c r="U471" s="212">
        <f>Dane_baza!BW460</f>
        <v>7581629.040000001</v>
      </c>
      <c r="V471" s="212">
        <f t="shared" si="29"/>
        <v>32348935.670000002</v>
      </c>
      <c r="W471" s="161">
        <f t="shared" si="30"/>
        <v>2499999.6700000018</v>
      </c>
      <c r="AA471" s="36"/>
    </row>
    <row r="472" spans="1:27" ht="14.45" x14ac:dyDescent="0.3">
      <c r="A472" s="197" t="s">
        <v>44</v>
      </c>
      <c r="B472" s="197" t="s">
        <v>97</v>
      </c>
      <c r="C472" s="197" t="s">
        <v>77</v>
      </c>
      <c r="D472" s="197" t="s">
        <v>36</v>
      </c>
      <c r="E472" s="197" t="s">
        <v>31</v>
      </c>
      <c r="F472" s="195" t="s">
        <v>3353</v>
      </c>
      <c r="G472" s="195" t="s">
        <v>473</v>
      </c>
      <c r="H472" s="161">
        <f>Dane_baza!AR461</f>
        <v>15940326</v>
      </c>
      <c r="I472" s="161">
        <f>Dane_baza!AS461</f>
        <v>71880</v>
      </c>
      <c r="J472" s="161">
        <f>Dane_baza!BX461</f>
        <v>690730</v>
      </c>
      <c r="K472" s="161">
        <f>Dane_baza!AT461</f>
        <v>6702043</v>
      </c>
      <c r="L472" s="161">
        <f>Dane_baza!AU461</f>
        <v>0</v>
      </c>
      <c r="M472" s="161">
        <f>Dane_baza!AV461</f>
        <v>498725</v>
      </c>
      <c r="N472" s="161">
        <f>Dane_baza!AY461</f>
        <v>16847563</v>
      </c>
      <c r="O472" s="161">
        <f>Dane_baza!AZ461</f>
        <v>428197</v>
      </c>
      <c r="P472" s="161">
        <f>Dane_baza!AW461</f>
        <v>0</v>
      </c>
      <c r="Q472" s="161">
        <f>Dane_baza!AX461</f>
        <v>0</v>
      </c>
      <c r="R472" s="212">
        <f t="shared" si="31"/>
        <v>41179464</v>
      </c>
      <c r="S472" s="212">
        <f>Dane_baza!BU461</f>
        <v>39361942.640000001</v>
      </c>
      <c r="T472" s="212">
        <f>Dane_baza!BV461</f>
        <v>118401.3</v>
      </c>
      <c r="U472" s="212">
        <f>Dane_baza!BW461</f>
        <v>4699120.0658000037</v>
      </c>
      <c r="V472" s="212">
        <f t="shared" si="29"/>
        <v>44179464.005800001</v>
      </c>
      <c r="W472" s="161">
        <f t="shared" si="30"/>
        <v>3000000.0058000013</v>
      </c>
      <c r="AA472" s="36"/>
    </row>
    <row r="473" spans="1:27" ht="14.45" x14ac:dyDescent="0.3">
      <c r="A473" s="197" t="s">
        <v>44</v>
      </c>
      <c r="B473" s="197" t="s">
        <v>97</v>
      </c>
      <c r="C473" s="197" t="s">
        <v>90</v>
      </c>
      <c r="D473" s="197" t="s">
        <v>36</v>
      </c>
      <c r="E473" s="197" t="s">
        <v>31</v>
      </c>
      <c r="F473" s="195" t="s">
        <v>3354</v>
      </c>
      <c r="G473" s="195" t="s">
        <v>481</v>
      </c>
      <c r="H473" s="161">
        <f>Dane_baza!AR462</f>
        <v>3137221</v>
      </c>
      <c r="I473" s="161">
        <f>Dane_baza!AS462</f>
        <v>132318</v>
      </c>
      <c r="J473" s="161">
        <f>Dane_baza!BX462</f>
        <v>220216</v>
      </c>
      <c r="K473" s="161">
        <f>Dane_baza!AT462</f>
        <v>5469474</v>
      </c>
      <c r="L473" s="161">
        <f>Dane_baza!AU462</f>
        <v>0</v>
      </c>
      <c r="M473" s="161">
        <f>Dane_baza!AV462</f>
        <v>852844</v>
      </c>
      <c r="N473" s="161">
        <f>Dane_baza!AY462</f>
        <v>5819142</v>
      </c>
      <c r="O473" s="161">
        <f>Dane_baza!AZ462</f>
        <v>144354</v>
      </c>
      <c r="P473" s="161">
        <f>Dane_baza!AW462</f>
        <v>0</v>
      </c>
      <c r="Q473" s="161">
        <f>Dane_baza!AX462</f>
        <v>0</v>
      </c>
      <c r="R473" s="212">
        <f t="shared" si="31"/>
        <v>15775569</v>
      </c>
      <c r="S473" s="212">
        <f>Dane_baza!BU462</f>
        <v>10089349.210000001</v>
      </c>
      <c r="T473" s="212">
        <f>Dane_baza!BV462</f>
        <v>74244.34</v>
      </c>
      <c r="U473" s="212">
        <f>Dane_baza!BW462</f>
        <v>7111975.3200000003</v>
      </c>
      <c r="V473" s="212">
        <f t="shared" si="29"/>
        <v>17275568.870000001</v>
      </c>
      <c r="W473" s="161">
        <f t="shared" si="30"/>
        <v>1499999.870000001</v>
      </c>
      <c r="AA473" s="36"/>
    </row>
    <row r="474" spans="1:27" ht="14.45" x14ac:dyDescent="0.3">
      <c r="A474" s="197" t="s">
        <v>44</v>
      </c>
      <c r="B474" s="197" t="s">
        <v>97</v>
      </c>
      <c r="C474" s="197" t="s">
        <v>92</v>
      </c>
      <c r="D474" s="197" t="s">
        <v>36</v>
      </c>
      <c r="E474" s="197" t="s">
        <v>31</v>
      </c>
      <c r="F474" s="195" t="s">
        <v>3355</v>
      </c>
      <c r="G474" s="195" t="s">
        <v>482</v>
      </c>
      <c r="H474" s="161">
        <f>Dane_baza!AR463</f>
        <v>5760603</v>
      </c>
      <c r="I474" s="161">
        <f>Dane_baza!AS463</f>
        <v>11638</v>
      </c>
      <c r="J474" s="161">
        <f>Dane_baza!BX463</f>
        <v>339165</v>
      </c>
      <c r="K474" s="161">
        <f>Dane_baza!AT463</f>
        <v>8174069</v>
      </c>
      <c r="L474" s="161">
        <f>Dane_baza!AU463</f>
        <v>0</v>
      </c>
      <c r="M474" s="161">
        <f>Dane_baza!AV463</f>
        <v>741350</v>
      </c>
      <c r="N474" s="161">
        <f>Dane_baza!AY463</f>
        <v>9642046</v>
      </c>
      <c r="O474" s="161">
        <f>Dane_baza!AZ463</f>
        <v>259514</v>
      </c>
      <c r="P474" s="161">
        <f>Dane_baza!AW463</f>
        <v>0</v>
      </c>
      <c r="Q474" s="161">
        <f>Dane_baza!AX463</f>
        <v>0</v>
      </c>
      <c r="R474" s="212">
        <f t="shared" si="31"/>
        <v>24928385</v>
      </c>
      <c r="S474" s="212">
        <f>Dane_baza!BU463</f>
        <v>18211765.510000002</v>
      </c>
      <c r="T474" s="212">
        <f>Dane_baza!BV463</f>
        <v>0</v>
      </c>
      <c r="U474" s="212">
        <f>Dane_baza!BW463</f>
        <v>8716619.4975403324</v>
      </c>
      <c r="V474" s="212">
        <f t="shared" si="29"/>
        <v>26928385.007540334</v>
      </c>
      <c r="W474" s="161">
        <f t="shared" si="30"/>
        <v>2000000.007540334</v>
      </c>
      <c r="AA474" s="36"/>
    </row>
    <row r="475" spans="1:27" ht="14.45" x14ac:dyDescent="0.3">
      <c r="A475" s="197" t="s">
        <v>44</v>
      </c>
      <c r="B475" s="197" t="s">
        <v>130</v>
      </c>
      <c r="C475" s="197" t="s">
        <v>33</v>
      </c>
      <c r="D475" s="197" t="s">
        <v>34</v>
      </c>
      <c r="E475" s="197" t="s">
        <v>31</v>
      </c>
      <c r="F475" s="195" t="s">
        <v>3356</v>
      </c>
      <c r="G475" s="195" t="s">
        <v>483</v>
      </c>
      <c r="H475" s="161">
        <f>Dane_baza!AR464</f>
        <v>19771735</v>
      </c>
      <c r="I475" s="161">
        <f>Dane_baza!AS464</f>
        <v>905748</v>
      </c>
      <c r="J475" s="161">
        <f>Dane_baza!BX464</f>
        <v>751199</v>
      </c>
      <c r="K475" s="161">
        <f>Dane_baza!AT464</f>
        <v>4397973</v>
      </c>
      <c r="L475" s="161">
        <f>Dane_baza!AU464</f>
        <v>209964</v>
      </c>
      <c r="M475" s="161">
        <f>Dane_baza!AV464</f>
        <v>768630</v>
      </c>
      <c r="N475" s="161">
        <f>Dane_baza!AY464</f>
        <v>21335042</v>
      </c>
      <c r="O475" s="161">
        <f>Dane_baza!AZ464</f>
        <v>973176</v>
      </c>
      <c r="P475" s="161">
        <f>Dane_baza!AW464</f>
        <v>0</v>
      </c>
      <c r="Q475" s="161">
        <f>Dane_baza!AX464</f>
        <v>0</v>
      </c>
      <c r="R475" s="212">
        <f t="shared" si="31"/>
        <v>49113467</v>
      </c>
      <c r="S475" s="212">
        <f>Dane_baza!BU464</f>
        <v>49351455.770000003</v>
      </c>
      <c r="T475" s="212">
        <f>Dane_baza!BV464</f>
        <v>992130.64</v>
      </c>
      <c r="U475" s="212">
        <f>Dane_baza!BW464</f>
        <v>1769880.5878472272</v>
      </c>
      <c r="V475" s="212">
        <f t="shared" si="29"/>
        <v>52113466.997847229</v>
      </c>
      <c r="W475" s="161">
        <f t="shared" si="30"/>
        <v>2999999.9978472292</v>
      </c>
      <c r="AA475" s="36"/>
    </row>
    <row r="476" spans="1:27" ht="14.45" x14ac:dyDescent="0.3">
      <c r="A476" s="197" t="s">
        <v>44</v>
      </c>
      <c r="B476" s="197" t="s">
        <v>130</v>
      </c>
      <c r="C476" s="197" t="s">
        <v>32</v>
      </c>
      <c r="D476" s="197" t="s">
        <v>36</v>
      </c>
      <c r="E476" s="197" t="s">
        <v>31</v>
      </c>
      <c r="F476" s="195" t="s">
        <v>3357</v>
      </c>
      <c r="G476" s="195" t="s">
        <v>484</v>
      </c>
      <c r="H476" s="161">
        <f>Dane_baza!AR465</f>
        <v>3293776</v>
      </c>
      <c r="I476" s="161">
        <f>Dane_baza!AS465</f>
        <v>12464</v>
      </c>
      <c r="J476" s="161">
        <f>Dane_baza!BX465</f>
        <v>302961</v>
      </c>
      <c r="K476" s="161">
        <f>Dane_baza!AT465</f>
        <v>10340477</v>
      </c>
      <c r="L476" s="161">
        <f>Dane_baza!AU465</f>
        <v>573683</v>
      </c>
      <c r="M476" s="161">
        <f>Dane_baza!AV465</f>
        <v>233979</v>
      </c>
      <c r="N476" s="161">
        <f>Dane_baza!AY465</f>
        <v>11763427</v>
      </c>
      <c r="O476" s="161">
        <f>Dane_baza!AZ465</f>
        <v>300063</v>
      </c>
      <c r="P476" s="161">
        <f>Dane_baza!AW465</f>
        <v>0</v>
      </c>
      <c r="Q476" s="161">
        <f>Dane_baza!AX465</f>
        <v>0</v>
      </c>
      <c r="R476" s="212">
        <f t="shared" si="31"/>
        <v>26820830</v>
      </c>
      <c r="S476" s="212">
        <f>Dane_baza!BU465</f>
        <v>10190387.84</v>
      </c>
      <c r="T476" s="212">
        <f>Dane_baza!BV465</f>
        <v>60072.83</v>
      </c>
      <c r="U476" s="212">
        <f>Dane_baza!BW465</f>
        <v>19788868.93</v>
      </c>
      <c r="V476" s="212">
        <f t="shared" si="29"/>
        <v>30039329.600000001</v>
      </c>
      <c r="W476" s="161">
        <f t="shared" si="30"/>
        <v>3218499.6000000015</v>
      </c>
      <c r="AA476" s="36"/>
    </row>
    <row r="477" spans="1:27" ht="14.45" x14ac:dyDescent="0.3">
      <c r="A477" s="197" t="s">
        <v>44</v>
      </c>
      <c r="B477" s="197" t="s">
        <v>130</v>
      </c>
      <c r="C477" s="197" t="s">
        <v>37</v>
      </c>
      <c r="D477" s="197" t="s">
        <v>36</v>
      </c>
      <c r="E477" s="197" t="s">
        <v>31</v>
      </c>
      <c r="F477" s="195" t="s">
        <v>3358</v>
      </c>
      <c r="G477" s="195" t="s">
        <v>485</v>
      </c>
      <c r="H477" s="161">
        <f>Dane_baza!AR466</f>
        <v>2343870</v>
      </c>
      <c r="I477" s="161">
        <f>Dane_baza!AS466</f>
        <v>79549</v>
      </c>
      <c r="J477" s="161">
        <f>Dane_baza!BX466</f>
        <v>217254</v>
      </c>
      <c r="K477" s="161">
        <f>Dane_baza!AT466</f>
        <v>6645566</v>
      </c>
      <c r="L477" s="161">
        <f>Dane_baza!AU466</f>
        <v>156670</v>
      </c>
      <c r="M477" s="161">
        <f>Dane_baza!AV466</f>
        <v>627845</v>
      </c>
      <c r="N477" s="161">
        <f>Dane_baza!AY466</f>
        <v>6078319</v>
      </c>
      <c r="O477" s="161">
        <f>Dane_baza!AZ466</f>
        <v>124891</v>
      </c>
      <c r="P477" s="161">
        <f>Dane_baza!AW466</f>
        <v>0</v>
      </c>
      <c r="Q477" s="161">
        <f>Dane_baza!AX466</f>
        <v>0</v>
      </c>
      <c r="R477" s="212">
        <f t="shared" si="31"/>
        <v>16273964</v>
      </c>
      <c r="S477" s="212">
        <f>Dane_baza!BU466</f>
        <v>8346205.2999999998</v>
      </c>
      <c r="T477" s="212">
        <f>Dane_baza!BV466</f>
        <v>1224.82</v>
      </c>
      <c r="U477" s="212">
        <f>Dane_baza!BW466</f>
        <v>9426533.8847020343</v>
      </c>
      <c r="V477" s="212">
        <f t="shared" si="29"/>
        <v>17773964.004702035</v>
      </c>
      <c r="W477" s="161">
        <f t="shared" si="30"/>
        <v>1500000.0047020353</v>
      </c>
      <c r="AA477" s="36"/>
    </row>
    <row r="478" spans="1:27" ht="14.45" x14ac:dyDescent="0.3">
      <c r="A478" s="197" t="s">
        <v>44</v>
      </c>
      <c r="B478" s="197" t="s">
        <v>130</v>
      </c>
      <c r="C478" s="197" t="s">
        <v>39</v>
      </c>
      <c r="D478" s="197" t="s">
        <v>36</v>
      </c>
      <c r="E478" s="197" t="s">
        <v>31</v>
      </c>
      <c r="F478" s="195" t="s">
        <v>3359</v>
      </c>
      <c r="G478" s="195" t="s">
        <v>486</v>
      </c>
      <c r="H478" s="161">
        <f>Dane_baza!AR467</f>
        <v>6613210</v>
      </c>
      <c r="I478" s="161">
        <f>Dane_baza!AS467</f>
        <v>38506</v>
      </c>
      <c r="J478" s="161">
        <f>Dane_baza!BX467</f>
        <v>407241</v>
      </c>
      <c r="K478" s="161">
        <f>Dane_baza!AT467</f>
        <v>10265429</v>
      </c>
      <c r="L478" s="161">
        <f>Dane_baza!AU467</f>
        <v>214105</v>
      </c>
      <c r="M478" s="161">
        <f>Dane_baza!AV467</f>
        <v>796082</v>
      </c>
      <c r="N478" s="161">
        <f>Dane_baza!AY467</f>
        <v>12863320</v>
      </c>
      <c r="O478" s="161">
        <f>Dane_baza!AZ467</f>
        <v>334124</v>
      </c>
      <c r="P478" s="161">
        <f>Dane_baza!AW467</f>
        <v>0</v>
      </c>
      <c r="Q478" s="161">
        <f>Dane_baza!AX467</f>
        <v>0</v>
      </c>
      <c r="R478" s="212">
        <f t="shared" si="31"/>
        <v>31532017</v>
      </c>
      <c r="S478" s="212">
        <f>Dane_baza!BU467</f>
        <v>18343187.170000002</v>
      </c>
      <c r="T478" s="212">
        <f>Dane_baza!BV467</f>
        <v>27429.26</v>
      </c>
      <c r="U478" s="212">
        <f>Dane_baza!BW467</f>
        <v>15161400.566076186</v>
      </c>
      <c r="V478" s="212">
        <f t="shared" si="29"/>
        <v>33532016.996076189</v>
      </c>
      <c r="W478" s="161">
        <f t="shared" si="30"/>
        <v>1999999.996076189</v>
      </c>
      <c r="AA478" s="36"/>
    </row>
    <row r="479" spans="1:27" ht="14.45" x14ac:dyDescent="0.3">
      <c r="A479" s="197" t="s">
        <v>44</v>
      </c>
      <c r="B479" s="197" t="s">
        <v>130</v>
      </c>
      <c r="C479" s="197" t="s">
        <v>42</v>
      </c>
      <c r="D479" s="197" t="s">
        <v>36</v>
      </c>
      <c r="E479" s="197" t="s">
        <v>31</v>
      </c>
      <c r="F479" s="195" t="s">
        <v>3360</v>
      </c>
      <c r="G479" s="195" t="s">
        <v>487</v>
      </c>
      <c r="H479" s="161">
        <f>Dane_baza!AR468</f>
        <v>2459724</v>
      </c>
      <c r="I479" s="161">
        <f>Dane_baza!AS468</f>
        <v>42232</v>
      </c>
      <c r="J479" s="161">
        <f>Dane_baza!BX468</f>
        <v>210543</v>
      </c>
      <c r="K479" s="161">
        <f>Dane_baza!AT468</f>
        <v>6342341</v>
      </c>
      <c r="L479" s="161">
        <f>Dane_baza!AU468</f>
        <v>0</v>
      </c>
      <c r="M479" s="161">
        <f>Dane_baza!AV468</f>
        <v>988538</v>
      </c>
      <c r="N479" s="161">
        <f>Dane_baza!AY468</f>
        <v>7434290</v>
      </c>
      <c r="O479" s="161">
        <f>Dane_baza!AZ468</f>
        <v>141111</v>
      </c>
      <c r="P479" s="161">
        <f>Dane_baza!AW468</f>
        <v>0</v>
      </c>
      <c r="Q479" s="161">
        <f>Dane_baza!AX468</f>
        <v>0</v>
      </c>
      <c r="R479" s="212">
        <f t="shared" si="31"/>
        <v>17618779</v>
      </c>
      <c r="S479" s="212">
        <f>Dane_baza!BU468</f>
        <v>7488401.2199999997</v>
      </c>
      <c r="T479" s="212">
        <f>Dane_baza!BV468</f>
        <v>36301.58</v>
      </c>
      <c r="U479" s="212">
        <f>Dane_baza!BW468</f>
        <v>11094076.192685777</v>
      </c>
      <c r="V479" s="212">
        <f t="shared" si="29"/>
        <v>18618778.992685776</v>
      </c>
      <c r="W479" s="161">
        <f t="shared" si="30"/>
        <v>999999.9926857762</v>
      </c>
      <c r="AA479" s="36"/>
    </row>
    <row r="480" spans="1:27" ht="14.45" x14ac:dyDescent="0.3">
      <c r="A480" s="197" t="s">
        <v>44</v>
      </c>
      <c r="B480" s="197" t="s">
        <v>130</v>
      </c>
      <c r="C480" s="197" t="s">
        <v>44</v>
      </c>
      <c r="D480" s="197" t="s">
        <v>36</v>
      </c>
      <c r="E480" s="197" t="s">
        <v>31</v>
      </c>
      <c r="F480" s="195" t="s">
        <v>3361</v>
      </c>
      <c r="G480" s="195" t="s">
        <v>483</v>
      </c>
      <c r="H480" s="161">
        <f>Dane_baza!AR469</f>
        <v>6798074</v>
      </c>
      <c r="I480" s="161">
        <f>Dane_baza!AS469</f>
        <v>322325</v>
      </c>
      <c r="J480" s="161">
        <f>Dane_baza!BX469</f>
        <v>426852</v>
      </c>
      <c r="K480" s="161">
        <f>Dane_baza!AT469</f>
        <v>9547742</v>
      </c>
      <c r="L480" s="161">
        <f>Dane_baza!AU469</f>
        <v>75995</v>
      </c>
      <c r="M480" s="161">
        <f>Dane_baza!AV469</f>
        <v>496483</v>
      </c>
      <c r="N480" s="161">
        <f>Dane_baza!AY469</f>
        <v>13757656</v>
      </c>
      <c r="O480" s="161">
        <f>Dane_baza!AZ469</f>
        <v>274111</v>
      </c>
      <c r="P480" s="161">
        <f>Dane_baza!AW469</f>
        <v>0</v>
      </c>
      <c r="Q480" s="161">
        <f>Dane_baza!AX469</f>
        <v>0</v>
      </c>
      <c r="R480" s="212">
        <f t="shared" si="31"/>
        <v>31699238</v>
      </c>
      <c r="S480" s="212">
        <f>Dane_baza!BU469</f>
        <v>19373881.129999999</v>
      </c>
      <c r="T480" s="212">
        <f>Dane_baza!BV469</f>
        <v>163900</v>
      </c>
      <c r="U480" s="212">
        <f>Dane_baza!BW469</f>
        <v>14161456.868148094</v>
      </c>
      <c r="V480" s="212">
        <f t="shared" si="29"/>
        <v>33699237.998148091</v>
      </c>
      <c r="W480" s="161">
        <f t="shared" si="30"/>
        <v>1999999.9981480911</v>
      </c>
      <c r="AA480" s="36"/>
    </row>
    <row r="481" spans="1:27" ht="14.45" x14ac:dyDescent="0.3">
      <c r="A481" s="197" t="s">
        <v>44</v>
      </c>
      <c r="B481" s="197" t="s">
        <v>130</v>
      </c>
      <c r="C481" s="197" t="s">
        <v>51</v>
      </c>
      <c r="D481" s="197" t="s">
        <v>36</v>
      </c>
      <c r="E481" s="197" t="s">
        <v>31</v>
      </c>
      <c r="F481" s="195" t="s">
        <v>3362</v>
      </c>
      <c r="G481" s="195" t="s">
        <v>488</v>
      </c>
      <c r="H481" s="161">
        <f>Dane_baza!AR470</f>
        <v>3545010</v>
      </c>
      <c r="I481" s="161">
        <f>Dane_baza!AS470</f>
        <v>22891</v>
      </c>
      <c r="J481" s="161">
        <f>Dane_baza!BX470</f>
        <v>293374</v>
      </c>
      <c r="K481" s="161">
        <f>Dane_baza!AT470</f>
        <v>8811295</v>
      </c>
      <c r="L481" s="161">
        <f>Dane_baza!AU470</f>
        <v>573264</v>
      </c>
      <c r="M481" s="161">
        <f>Dane_baza!AV470</f>
        <v>225369</v>
      </c>
      <c r="N481" s="161">
        <f>Dane_baza!AY470</f>
        <v>10293732</v>
      </c>
      <c r="O481" s="161">
        <f>Dane_baza!AZ470</f>
        <v>266001</v>
      </c>
      <c r="P481" s="161">
        <f>Dane_baza!AW470</f>
        <v>0</v>
      </c>
      <c r="Q481" s="161">
        <f>Dane_baza!AX470</f>
        <v>0</v>
      </c>
      <c r="R481" s="212">
        <f t="shared" si="31"/>
        <v>24030936</v>
      </c>
      <c r="S481" s="212">
        <f>Dane_baza!BU470</f>
        <v>11256134.67</v>
      </c>
      <c r="T481" s="212">
        <f>Dane_baza!BV470</f>
        <v>68263.5</v>
      </c>
      <c r="U481" s="212">
        <f>Dane_baza!BW470</f>
        <v>14206537.82611932</v>
      </c>
      <c r="V481" s="212">
        <f t="shared" si="29"/>
        <v>25530935.99611932</v>
      </c>
      <c r="W481" s="161">
        <f t="shared" si="30"/>
        <v>1499999.9961193204</v>
      </c>
      <c r="AA481" s="36"/>
    </row>
    <row r="482" spans="1:27" ht="14.45" x14ac:dyDescent="0.3">
      <c r="A482" s="197" t="s">
        <v>44</v>
      </c>
      <c r="B482" s="197" t="s">
        <v>130</v>
      </c>
      <c r="C482" s="197" t="s">
        <v>75</v>
      </c>
      <c r="D482" s="197" t="s">
        <v>36</v>
      </c>
      <c r="E482" s="197" t="s">
        <v>31</v>
      </c>
      <c r="F482" s="195" t="s">
        <v>3363</v>
      </c>
      <c r="G482" s="195" t="s">
        <v>489</v>
      </c>
      <c r="H482" s="161">
        <f>Dane_baza!AR471</f>
        <v>3583521</v>
      </c>
      <c r="I482" s="161">
        <f>Dane_baza!AS471</f>
        <v>431416</v>
      </c>
      <c r="J482" s="161">
        <f>Dane_baza!BX471</f>
        <v>333835</v>
      </c>
      <c r="K482" s="161">
        <f>Dane_baza!AT471</f>
        <v>9005261</v>
      </c>
      <c r="L482" s="161">
        <f>Dane_baza!AU471</f>
        <v>40066</v>
      </c>
      <c r="M482" s="161">
        <f>Dane_baza!AV471</f>
        <v>814342</v>
      </c>
      <c r="N482" s="161">
        <f>Dane_baza!AY471</f>
        <v>9469288</v>
      </c>
      <c r="O482" s="161">
        <f>Dane_baza!AZ471</f>
        <v>235184</v>
      </c>
      <c r="P482" s="161">
        <f>Dane_baza!AW471</f>
        <v>0</v>
      </c>
      <c r="Q482" s="161">
        <f>Dane_baza!AX471</f>
        <v>0</v>
      </c>
      <c r="R482" s="212">
        <f t="shared" si="31"/>
        <v>23912913</v>
      </c>
      <c r="S482" s="212">
        <f>Dane_baza!BU471</f>
        <v>12135784.67</v>
      </c>
      <c r="T482" s="212">
        <f>Dane_baza!BV471</f>
        <v>570561.09</v>
      </c>
      <c r="U482" s="212">
        <f>Dane_baza!BW471</f>
        <v>13496112.32</v>
      </c>
      <c r="V482" s="212">
        <f t="shared" si="29"/>
        <v>26202458.079999998</v>
      </c>
      <c r="W482" s="161">
        <f t="shared" si="30"/>
        <v>2289545.0799999982</v>
      </c>
      <c r="AA482" s="36"/>
    </row>
    <row r="483" spans="1:27" ht="14.45" x14ac:dyDescent="0.3">
      <c r="A483" s="197" t="s">
        <v>44</v>
      </c>
      <c r="B483" s="197" t="s">
        <v>134</v>
      </c>
      <c r="C483" s="197" t="s">
        <v>33</v>
      </c>
      <c r="D483" s="197" t="s">
        <v>34</v>
      </c>
      <c r="E483" s="197" t="s">
        <v>31</v>
      </c>
      <c r="F483" s="195" t="s">
        <v>3364</v>
      </c>
      <c r="G483" s="195" t="s">
        <v>490</v>
      </c>
      <c r="H483" s="161">
        <f>Dane_baza!AR472</f>
        <v>21559291</v>
      </c>
      <c r="I483" s="161">
        <f>Dane_baza!AS472</f>
        <v>1141479</v>
      </c>
      <c r="J483" s="161">
        <f>Dane_baza!BX472</f>
        <v>759691</v>
      </c>
      <c r="K483" s="161">
        <f>Dane_baza!AT472</f>
        <v>334991</v>
      </c>
      <c r="L483" s="161">
        <f>Dane_baza!AU472</f>
        <v>0</v>
      </c>
      <c r="M483" s="161">
        <f>Dane_baza!AV472</f>
        <v>668178</v>
      </c>
      <c r="N483" s="161">
        <f>Dane_baza!AY472</f>
        <v>24026854</v>
      </c>
      <c r="O483" s="161">
        <f>Dane_baza!AZ472</f>
        <v>613101</v>
      </c>
      <c r="P483" s="161">
        <f>Dane_baza!AW472</f>
        <v>0</v>
      </c>
      <c r="Q483" s="161">
        <f>Dane_baza!AX472</f>
        <v>0</v>
      </c>
      <c r="R483" s="212">
        <f t="shared" si="31"/>
        <v>49103585</v>
      </c>
      <c r="S483" s="212">
        <f>Dane_baza!BU472</f>
        <v>52335841.130000003</v>
      </c>
      <c r="T483" s="212">
        <f>Dane_baza!BV472</f>
        <v>86891.89</v>
      </c>
      <c r="U483" s="212">
        <f>Dane_baza!BW472</f>
        <v>0</v>
      </c>
      <c r="V483" s="212">
        <f t="shared" si="29"/>
        <v>52422733.020000003</v>
      </c>
      <c r="W483" s="161">
        <f t="shared" si="30"/>
        <v>3319148.0200000033</v>
      </c>
      <c r="AA483" s="36"/>
    </row>
    <row r="484" spans="1:27" ht="14.45" x14ac:dyDescent="0.3">
      <c r="A484" s="197" t="s">
        <v>44</v>
      </c>
      <c r="B484" s="197" t="s">
        <v>134</v>
      </c>
      <c r="C484" s="197" t="s">
        <v>32</v>
      </c>
      <c r="D484" s="197" t="s">
        <v>36</v>
      </c>
      <c r="E484" s="197" t="s">
        <v>31</v>
      </c>
      <c r="F484" s="195" t="s">
        <v>3365</v>
      </c>
      <c r="G484" s="195" t="s">
        <v>491</v>
      </c>
      <c r="H484" s="161">
        <f>Dane_baza!AR473</f>
        <v>4435465</v>
      </c>
      <c r="I484" s="161">
        <f>Dane_baza!AS473</f>
        <v>76879</v>
      </c>
      <c r="J484" s="161">
        <f>Dane_baza!BX473</f>
        <v>366841</v>
      </c>
      <c r="K484" s="161">
        <f>Dane_baza!AT473</f>
        <v>10522404</v>
      </c>
      <c r="L484" s="161">
        <f>Dane_baza!AU473</f>
        <v>438694</v>
      </c>
      <c r="M484" s="161">
        <f>Dane_baza!AV473</f>
        <v>1218595</v>
      </c>
      <c r="N484" s="161">
        <f>Dane_baza!AY473</f>
        <v>13435397</v>
      </c>
      <c r="O484" s="161">
        <f>Dane_baza!AZ473</f>
        <v>376295</v>
      </c>
      <c r="P484" s="161">
        <f>Dane_baza!AW473</f>
        <v>0</v>
      </c>
      <c r="Q484" s="161">
        <f>Dane_baza!AX473</f>
        <v>0</v>
      </c>
      <c r="R484" s="212">
        <f t="shared" si="31"/>
        <v>30870570</v>
      </c>
      <c r="S484" s="212">
        <f>Dane_baza!BU473</f>
        <v>14199830.210000001</v>
      </c>
      <c r="T484" s="212">
        <f>Dane_baza!BV473</f>
        <v>19675.52</v>
      </c>
      <c r="U484" s="212">
        <f>Dane_baza!BW473</f>
        <v>18651064.266384121</v>
      </c>
      <c r="V484" s="212">
        <f t="shared" si="29"/>
        <v>32870569.996384121</v>
      </c>
      <c r="W484" s="161">
        <f t="shared" si="30"/>
        <v>1999999.9963841215</v>
      </c>
      <c r="AA484" s="36"/>
    </row>
    <row r="485" spans="1:27" ht="14.45" x14ac:dyDescent="0.3">
      <c r="A485" s="197" t="s">
        <v>44</v>
      </c>
      <c r="B485" s="197" t="s">
        <v>134</v>
      </c>
      <c r="C485" s="197" t="s">
        <v>37</v>
      </c>
      <c r="D485" s="197" t="s">
        <v>36</v>
      </c>
      <c r="E485" s="197" t="s">
        <v>31</v>
      </c>
      <c r="F485" s="195" t="s">
        <v>3366</v>
      </c>
      <c r="G485" s="195" t="s">
        <v>492</v>
      </c>
      <c r="H485" s="161">
        <f>Dane_baza!AR474</f>
        <v>2157969</v>
      </c>
      <c r="I485" s="161">
        <f>Dane_baza!AS474</f>
        <v>6401</v>
      </c>
      <c r="J485" s="161">
        <f>Dane_baza!BX474</f>
        <v>204869</v>
      </c>
      <c r="K485" s="161">
        <f>Dane_baza!AT474</f>
        <v>7348417</v>
      </c>
      <c r="L485" s="161">
        <f>Dane_baza!AU474</f>
        <v>464466</v>
      </c>
      <c r="M485" s="161">
        <f>Dane_baza!AV474</f>
        <v>716334</v>
      </c>
      <c r="N485" s="161">
        <f>Dane_baza!AY474</f>
        <v>8148778</v>
      </c>
      <c r="O485" s="161">
        <f>Dane_baza!AZ474</f>
        <v>184903</v>
      </c>
      <c r="P485" s="161">
        <f>Dane_baza!AW474</f>
        <v>0</v>
      </c>
      <c r="Q485" s="161">
        <f>Dane_baza!AX474</f>
        <v>0</v>
      </c>
      <c r="R485" s="212">
        <f t="shared" si="31"/>
        <v>19232137</v>
      </c>
      <c r="S485" s="212">
        <f>Dane_baza!BU474</f>
        <v>7882247.71</v>
      </c>
      <c r="T485" s="212">
        <f>Dane_baza!BV474</f>
        <v>1613.89</v>
      </c>
      <c r="U485" s="212">
        <f>Dane_baza!BW474</f>
        <v>12707210.58</v>
      </c>
      <c r="V485" s="212">
        <f t="shared" si="29"/>
        <v>20591072.18</v>
      </c>
      <c r="W485" s="161">
        <f t="shared" si="30"/>
        <v>1358935.1799999997</v>
      </c>
      <c r="AA485" s="36"/>
    </row>
    <row r="486" spans="1:27" ht="14.45" x14ac:dyDescent="0.3">
      <c r="A486" s="197" t="s">
        <v>44</v>
      </c>
      <c r="B486" s="197" t="s">
        <v>134</v>
      </c>
      <c r="C486" s="197" t="s">
        <v>39</v>
      </c>
      <c r="D486" s="197" t="s">
        <v>40</v>
      </c>
      <c r="E486" s="197" t="s">
        <v>31</v>
      </c>
      <c r="F486" s="195" t="s">
        <v>3367</v>
      </c>
      <c r="G486" s="195" t="s">
        <v>493</v>
      </c>
      <c r="H486" s="161">
        <f>Dane_baza!AR475</f>
        <v>28219251</v>
      </c>
      <c r="I486" s="161">
        <f>Dane_baza!AS475</f>
        <v>618443</v>
      </c>
      <c r="J486" s="161">
        <f>Dane_baza!BX475</f>
        <v>1013563</v>
      </c>
      <c r="K486" s="161">
        <f>Dane_baza!AT475</f>
        <v>7450132</v>
      </c>
      <c r="L486" s="161">
        <f>Dane_baza!AU475</f>
        <v>0</v>
      </c>
      <c r="M486" s="161">
        <f>Dane_baza!AV475</f>
        <v>1092136</v>
      </c>
      <c r="N486" s="161">
        <f>Dane_baza!AY475</f>
        <v>35908624</v>
      </c>
      <c r="O486" s="161">
        <f>Dane_baza!AZ475</f>
        <v>927761</v>
      </c>
      <c r="P486" s="161">
        <f>Dane_baza!AW475</f>
        <v>0</v>
      </c>
      <c r="Q486" s="161">
        <f>Dane_baza!AX475</f>
        <v>0</v>
      </c>
      <c r="R486" s="212">
        <f t="shared" si="31"/>
        <v>75229910</v>
      </c>
      <c r="S486" s="212">
        <f>Dane_baza!BU475</f>
        <v>65633773.659999996</v>
      </c>
      <c r="T486" s="212">
        <f>Dane_baza!BV475</f>
        <v>572441.97</v>
      </c>
      <c r="U486" s="212">
        <f>Dane_baza!BW475</f>
        <v>12523694.350000005</v>
      </c>
      <c r="V486" s="212">
        <f t="shared" si="29"/>
        <v>78729909.980000004</v>
      </c>
      <c r="W486" s="161">
        <f t="shared" si="30"/>
        <v>3499999.9800000042</v>
      </c>
      <c r="AA486" s="36"/>
    </row>
    <row r="487" spans="1:27" ht="14.45" x14ac:dyDescent="0.3">
      <c r="A487" s="197" t="s">
        <v>44</v>
      </c>
      <c r="B487" s="197" t="s">
        <v>134</v>
      </c>
      <c r="C487" s="197" t="s">
        <v>42</v>
      </c>
      <c r="D487" s="197" t="s">
        <v>36</v>
      </c>
      <c r="E487" s="197" t="s">
        <v>31</v>
      </c>
      <c r="F487" s="195" t="s">
        <v>3368</v>
      </c>
      <c r="G487" s="195" t="s">
        <v>494</v>
      </c>
      <c r="H487" s="161">
        <f>Dane_baza!AR476</f>
        <v>5789207</v>
      </c>
      <c r="I487" s="161">
        <f>Dane_baza!AS476</f>
        <v>40748</v>
      </c>
      <c r="J487" s="161">
        <f>Dane_baza!BX476</f>
        <v>279986</v>
      </c>
      <c r="K487" s="161">
        <f>Dane_baza!AT476</f>
        <v>4036361</v>
      </c>
      <c r="L487" s="161">
        <f>Dane_baza!AU476</f>
        <v>0</v>
      </c>
      <c r="M487" s="161">
        <f>Dane_baza!AV476</f>
        <v>399335</v>
      </c>
      <c r="N487" s="161">
        <f>Dane_baza!AY476</f>
        <v>8756848</v>
      </c>
      <c r="O487" s="161">
        <f>Dane_baza!AZ476</f>
        <v>218965</v>
      </c>
      <c r="P487" s="161">
        <f>Dane_baza!AW476</f>
        <v>0</v>
      </c>
      <c r="Q487" s="161">
        <f>Dane_baza!AX476</f>
        <v>0</v>
      </c>
      <c r="R487" s="212">
        <f t="shared" si="31"/>
        <v>19521450</v>
      </c>
      <c r="S487" s="212">
        <f>Dane_baza!BU476</f>
        <v>14520658.34</v>
      </c>
      <c r="T487" s="212">
        <f>Dane_baza!BV476</f>
        <v>64814.11</v>
      </c>
      <c r="U487" s="212">
        <f>Dane_baza!BW476</f>
        <v>6435977.5435458263</v>
      </c>
      <c r="V487" s="212">
        <f t="shared" si="29"/>
        <v>21021449.993545827</v>
      </c>
      <c r="W487" s="161">
        <f t="shared" si="30"/>
        <v>1499999.9935458265</v>
      </c>
      <c r="AA487" s="36"/>
    </row>
    <row r="488" spans="1:27" ht="14.45" x14ac:dyDescent="0.3">
      <c r="A488" s="197" t="s">
        <v>44</v>
      </c>
      <c r="B488" s="197" t="s">
        <v>134</v>
      </c>
      <c r="C488" s="197" t="s">
        <v>44</v>
      </c>
      <c r="D488" s="197" t="s">
        <v>36</v>
      </c>
      <c r="E488" s="197" t="s">
        <v>31</v>
      </c>
      <c r="F488" s="195" t="s">
        <v>3369</v>
      </c>
      <c r="G488" s="195" t="s">
        <v>495</v>
      </c>
      <c r="H488" s="161">
        <f>Dane_baza!AR477</f>
        <v>1776615</v>
      </c>
      <c r="I488" s="161">
        <f>Dane_baza!AS477</f>
        <v>13174</v>
      </c>
      <c r="J488" s="161">
        <f>Dane_baza!BX477</f>
        <v>155434</v>
      </c>
      <c r="K488" s="161">
        <f>Dane_baza!AT477</f>
        <v>4456680</v>
      </c>
      <c r="L488" s="161">
        <f>Dane_baza!AU477</f>
        <v>74285</v>
      </c>
      <c r="M488" s="161">
        <f>Dane_baza!AV477</f>
        <v>1069157</v>
      </c>
      <c r="N488" s="161">
        <f>Dane_baza!AY477</f>
        <v>4823074</v>
      </c>
      <c r="O488" s="161">
        <f>Dane_baza!AZ477</f>
        <v>90830</v>
      </c>
      <c r="P488" s="161">
        <f>Dane_baza!AW477</f>
        <v>0</v>
      </c>
      <c r="Q488" s="161">
        <f>Dane_baza!AX477</f>
        <v>0</v>
      </c>
      <c r="R488" s="212">
        <f t="shared" si="31"/>
        <v>12459249</v>
      </c>
      <c r="S488" s="212">
        <f>Dane_baza!BU477</f>
        <v>6683098.1100000003</v>
      </c>
      <c r="T488" s="212">
        <f>Dane_baza!BV477</f>
        <v>24534.74</v>
      </c>
      <c r="U488" s="212">
        <f>Dane_baza!BW477</f>
        <v>6751616.1499999994</v>
      </c>
      <c r="V488" s="212">
        <f t="shared" si="29"/>
        <v>13459249</v>
      </c>
      <c r="W488" s="161">
        <f t="shared" si="30"/>
        <v>1000000</v>
      </c>
      <c r="AA488" s="36"/>
    </row>
    <row r="489" spans="1:27" ht="14.45" x14ac:dyDescent="0.3">
      <c r="A489" s="197" t="s">
        <v>44</v>
      </c>
      <c r="B489" s="197" t="s">
        <v>141</v>
      </c>
      <c r="C489" s="197" t="s">
        <v>33</v>
      </c>
      <c r="D489" s="197" t="s">
        <v>34</v>
      </c>
      <c r="E489" s="197" t="s">
        <v>31</v>
      </c>
      <c r="F489" s="195" t="s">
        <v>3370</v>
      </c>
      <c r="G489" s="195" t="s">
        <v>496</v>
      </c>
      <c r="H489" s="161">
        <f>Dane_baza!AR478</f>
        <v>56095230</v>
      </c>
      <c r="I489" s="161">
        <f>Dane_baza!AS478</f>
        <v>5388997</v>
      </c>
      <c r="J489" s="161">
        <f>Dane_baza!BX478</f>
        <v>1932214</v>
      </c>
      <c r="K489" s="161">
        <f>Dane_baza!AT478</f>
        <v>9646767</v>
      </c>
      <c r="L489" s="161">
        <f>Dane_baza!AU478</f>
        <v>101604</v>
      </c>
      <c r="M489" s="161">
        <f>Dane_baza!AV478</f>
        <v>1496745</v>
      </c>
      <c r="N489" s="161">
        <f>Dane_baza!AY478</f>
        <v>51085794</v>
      </c>
      <c r="O489" s="161">
        <f>Dane_baza!AZ478</f>
        <v>1811729</v>
      </c>
      <c r="P489" s="161">
        <f>Dane_baza!AW478</f>
        <v>0</v>
      </c>
      <c r="Q489" s="161">
        <f>Dane_baza!AX478</f>
        <v>0</v>
      </c>
      <c r="R489" s="212">
        <f t="shared" si="31"/>
        <v>127559080</v>
      </c>
      <c r="S489" s="212">
        <f>Dane_baza!BU478</f>
        <v>133673521.44</v>
      </c>
      <c r="T489" s="212">
        <f>Dane_baza!BV478</f>
        <v>6793038.8499999996</v>
      </c>
      <c r="U489" s="212">
        <f>Dane_baza!BW478</f>
        <v>0</v>
      </c>
      <c r="V489" s="212">
        <f t="shared" si="29"/>
        <v>140466560.28999999</v>
      </c>
      <c r="W489" s="161">
        <f t="shared" si="30"/>
        <v>12907480.289999992</v>
      </c>
      <c r="AA489" s="36"/>
    </row>
    <row r="490" spans="1:27" ht="14.45" x14ac:dyDescent="0.3">
      <c r="A490" s="197" t="s">
        <v>44</v>
      </c>
      <c r="B490" s="197" t="s">
        <v>141</v>
      </c>
      <c r="C490" s="197" t="s">
        <v>32</v>
      </c>
      <c r="D490" s="197" t="s">
        <v>36</v>
      </c>
      <c r="E490" s="197" t="s">
        <v>31</v>
      </c>
      <c r="F490" s="195" t="s">
        <v>3371</v>
      </c>
      <c r="G490" s="195" t="s">
        <v>497</v>
      </c>
      <c r="H490" s="161">
        <f>Dane_baza!AR479</f>
        <v>12404077</v>
      </c>
      <c r="I490" s="161">
        <f>Dane_baza!AS479</f>
        <v>600509</v>
      </c>
      <c r="J490" s="161">
        <f>Dane_baza!BX479</f>
        <v>545240</v>
      </c>
      <c r="K490" s="161">
        <f>Dane_baza!AT479</f>
        <v>7627898</v>
      </c>
      <c r="L490" s="161">
        <f>Dane_baza!AU479</f>
        <v>0</v>
      </c>
      <c r="M490" s="161">
        <f>Dane_baza!AV479</f>
        <v>1052936</v>
      </c>
      <c r="N490" s="161">
        <f>Dane_baza!AY479</f>
        <v>14665306</v>
      </c>
      <c r="O490" s="161">
        <f>Dane_baza!AZ479</f>
        <v>314660</v>
      </c>
      <c r="P490" s="161">
        <f>Dane_baza!AW479</f>
        <v>0</v>
      </c>
      <c r="Q490" s="161">
        <f>Dane_baza!AX479</f>
        <v>0</v>
      </c>
      <c r="R490" s="212">
        <f t="shared" si="31"/>
        <v>37210626</v>
      </c>
      <c r="S490" s="212">
        <f>Dane_baza!BU479</f>
        <v>31860548.98</v>
      </c>
      <c r="T490" s="212">
        <f>Dane_baza!BV479</f>
        <v>804736.8</v>
      </c>
      <c r="U490" s="212">
        <f>Dane_baza!BW479</f>
        <v>7545339.7400000021</v>
      </c>
      <c r="V490" s="212">
        <f t="shared" si="29"/>
        <v>40210625.520000003</v>
      </c>
      <c r="W490" s="161">
        <f t="shared" si="30"/>
        <v>2999999.5200000033</v>
      </c>
      <c r="AA490" s="36"/>
    </row>
    <row r="491" spans="1:27" ht="14.45" x14ac:dyDescent="0.3">
      <c r="A491" s="197" t="s">
        <v>44</v>
      </c>
      <c r="B491" s="197" t="s">
        <v>141</v>
      </c>
      <c r="C491" s="197" t="s">
        <v>37</v>
      </c>
      <c r="D491" s="197" t="s">
        <v>40</v>
      </c>
      <c r="E491" s="197" t="s">
        <v>31</v>
      </c>
      <c r="F491" s="195" t="s">
        <v>3372</v>
      </c>
      <c r="G491" s="195" t="s">
        <v>498</v>
      </c>
      <c r="H491" s="161">
        <f>Dane_baza!AR480</f>
        <v>10107414</v>
      </c>
      <c r="I491" s="161">
        <f>Dane_baza!AS480</f>
        <v>374212</v>
      </c>
      <c r="J491" s="161">
        <f>Dane_baza!BX480</f>
        <v>554018</v>
      </c>
      <c r="K491" s="161">
        <f>Dane_baza!AT480</f>
        <v>9602899</v>
      </c>
      <c r="L491" s="161">
        <f>Dane_baza!AU480</f>
        <v>0</v>
      </c>
      <c r="M491" s="161">
        <f>Dane_baza!AV480</f>
        <v>954791</v>
      </c>
      <c r="N491" s="161">
        <f>Dane_baza!AY480</f>
        <v>14230358</v>
      </c>
      <c r="O491" s="161">
        <f>Dane_baza!AZ480</f>
        <v>408734</v>
      </c>
      <c r="P491" s="161">
        <f>Dane_baza!AW480</f>
        <v>0</v>
      </c>
      <c r="Q491" s="161">
        <f>Dane_baza!AX480</f>
        <v>0</v>
      </c>
      <c r="R491" s="212">
        <f t="shared" si="31"/>
        <v>36232426</v>
      </c>
      <c r="S491" s="212">
        <f>Dane_baza!BU480</f>
        <v>27648679.449999999</v>
      </c>
      <c r="T491" s="212">
        <f>Dane_baza!BV480</f>
        <v>768400.3</v>
      </c>
      <c r="U491" s="212">
        <f>Dane_baza!BW480</f>
        <v>10815346.252702624</v>
      </c>
      <c r="V491" s="212">
        <f t="shared" si="29"/>
        <v>39232426.002702624</v>
      </c>
      <c r="W491" s="161">
        <f t="shared" si="30"/>
        <v>3000000.0027026236</v>
      </c>
      <c r="AA491" s="36"/>
    </row>
    <row r="492" spans="1:27" ht="14.45" x14ac:dyDescent="0.3">
      <c r="A492" s="197" t="s">
        <v>44</v>
      </c>
      <c r="B492" s="197" t="s">
        <v>141</v>
      </c>
      <c r="C492" s="197" t="s">
        <v>39</v>
      </c>
      <c r="D492" s="197" t="s">
        <v>36</v>
      </c>
      <c r="E492" s="197" t="s">
        <v>31</v>
      </c>
      <c r="F492" s="195" t="s">
        <v>3373</v>
      </c>
      <c r="G492" s="195" t="s">
        <v>499</v>
      </c>
      <c r="H492" s="161">
        <f>Dane_baza!AR481</f>
        <v>1692354</v>
      </c>
      <c r="I492" s="161">
        <f>Dane_baza!AS481</f>
        <v>15573</v>
      </c>
      <c r="J492" s="161">
        <f>Dane_baza!BX481</f>
        <v>172944</v>
      </c>
      <c r="K492" s="161">
        <f>Dane_baza!AT481</f>
        <v>4917379</v>
      </c>
      <c r="L492" s="161">
        <f>Dane_baza!AU481</f>
        <v>0</v>
      </c>
      <c r="M492" s="161">
        <f>Dane_baza!AV481</f>
        <v>961796</v>
      </c>
      <c r="N492" s="161">
        <f>Dane_baza!AY481</f>
        <v>3189111</v>
      </c>
      <c r="O492" s="161">
        <f>Dane_baza!AZ481</f>
        <v>98940</v>
      </c>
      <c r="P492" s="161">
        <f>Dane_baza!AW481</f>
        <v>0</v>
      </c>
      <c r="Q492" s="161">
        <f>Dane_baza!AX481</f>
        <v>0</v>
      </c>
      <c r="R492" s="212">
        <f t="shared" si="31"/>
        <v>11048097</v>
      </c>
      <c r="S492" s="212">
        <f>Dane_baza!BU481</f>
        <v>6028908.1299999999</v>
      </c>
      <c r="T492" s="212">
        <f>Dane_baza!BV481</f>
        <v>3882.42</v>
      </c>
      <c r="U492" s="212">
        <f>Dane_baza!BW481</f>
        <v>6015306.4399999995</v>
      </c>
      <c r="V492" s="212">
        <f t="shared" si="29"/>
        <v>12048096.989999998</v>
      </c>
      <c r="W492" s="161">
        <f t="shared" si="30"/>
        <v>999999.98999999836</v>
      </c>
      <c r="AA492" s="36"/>
    </row>
    <row r="493" spans="1:27" ht="14.45" x14ac:dyDescent="0.3">
      <c r="A493" s="197" t="s">
        <v>44</v>
      </c>
      <c r="B493" s="197" t="s">
        <v>141</v>
      </c>
      <c r="C493" s="197" t="s">
        <v>42</v>
      </c>
      <c r="D493" s="197" t="s">
        <v>36</v>
      </c>
      <c r="E493" s="197" t="s">
        <v>31</v>
      </c>
      <c r="F493" s="195" t="s">
        <v>3374</v>
      </c>
      <c r="G493" s="195" t="s">
        <v>500</v>
      </c>
      <c r="H493" s="161">
        <f>Dane_baza!AR482</f>
        <v>6380472</v>
      </c>
      <c r="I493" s="161">
        <f>Dane_baza!AS482</f>
        <v>185420</v>
      </c>
      <c r="J493" s="161">
        <f>Dane_baza!BX482</f>
        <v>421138</v>
      </c>
      <c r="K493" s="161">
        <f>Dane_baza!AT482</f>
        <v>9109458</v>
      </c>
      <c r="L493" s="161">
        <f>Dane_baza!AU482</f>
        <v>480567</v>
      </c>
      <c r="M493" s="161">
        <f>Dane_baza!AV482</f>
        <v>603311</v>
      </c>
      <c r="N493" s="161">
        <f>Dane_baza!AY482</f>
        <v>13248672</v>
      </c>
      <c r="O493" s="161">
        <f>Dane_baza!AZ482</f>
        <v>313038</v>
      </c>
      <c r="P493" s="161">
        <f>Dane_baza!AW482</f>
        <v>0</v>
      </c>
      <c r="Q493" s="161">
        <f>Dane_baza!AX482</f>
        <v>0</v>
      </c>
      <c r="R493" s="212">
        <f t="shared" si="31"/>
        <v>30742076</v>
      </c>
      <c r="S493" s="212">
        <f>Dane_baza!BU482</f>
        <v>21508318.100000001</v>
      </c>
      <c r="T493" s="212">
        <f>Dane_baza!BV482</f>
        <v>278813.65999999997</v>
      </c>
      <c r="U493" s="212">
        <f>Dane_baza!BW482</f>
        <v>11454944.24167031</v>
      </c>
      <c r="V493" s="212">
        <f t="shared" si="29"/>
        <v>33242076.001670312</v>
      </c>
      <c r="W493" s="161">
        <f t="shared" si="30"/>
        <v>2500000.0016703121</v>
      </c>
      <c r="AA493" s="36"/>
    </row>
    <row r="494" spans="1:27" ht="14.45" x14ac:dyDescent="0.3">
      <c r="A494" s="197" t="s">
        <v>44</v>
      </c>
      <c r="B494" s="197" t="s">
        <v>147</v>
      </c>
      <c r="C494" s="197" t="s">
        <v>33</v>
      </c>
      <c r="D494" s="197" t="s">
        <v>34</v>
      </c>
      <c r="E494" s="197" t="s">
        <v>31</v>
      </c>
      <c r="F494" s="195" t="s">
        <v>3375</v>
      </c>
      <c r="G494" s="195" t="s">
        <v>501</v>
      </c>
      <c r="H494" s="161">
        <f>Dane_baza!AR483</f>
        <v>25502657</v>
      </c>
      <c r="I494" s="161">
        <f>Dane_baza!AS483</f>
        <v>1346880</v>
      </c>
      <c r="J494" s="161">
        <f>Dane_baza!BX483</f>
        <v>947526</v>
      </c>
      <c r="K494" s="161">
        <f>Dane_baza!AT483</f>
        <v>5778875</v>
      </c>
      <c r="L494" s="161">
        <f>Dane_baza!AU483</f>
        <v>0</v>
      </c>
      <c r="M494" s="161">
        <f>Dane_baza!AV483</f>
        <v>728296</v>
      </c>
      <c r="N494" s="161">
        <f>Dane_baza!AY483</f>
        <v>31990336</v>
      </c>
      <c r="O494" s="161">
        <f>Dane_baza!AZ483</f>
        <v>1065628</v>
      </c>
      <c r="P494" s="161">
        <f>Dane_baza!AW483</f>
        <v>0</v>
      </c>
      <c r="Q494" s="161">
        <f>Dane_baza!AX483</f>
        <v>0</v>
      </c>
      <c r="R494" s="212">
        <f t="shared" si="31"/>
        <v>67360198</v>
      </c>
      <c r="S494" s="212">
        <f>Dane_baza!BU483</f>
        <v>59278143.840000004</v>
      </c>
      <c r="T494" s="212">
        <f>Dane_baza!BV483</f>
        <v>1099619.47</v>
      </c>
      <c r="U494" s="212">
        <f>Dane_baza!BW483</f>
        <v>10482434.688286211</v>
      </c>
      <c r="V494" s="212">
        <f t="shared" si="29"/>
        <v>70860197.998286217</v>
      </c>
      <c r="W494" s="161">
        <f t="shared" si="30"/>
        <v>3499999.9982862175</v>
      </c>
      <c r="AA494" s="36"/>
    </row>
    <row r="495" spans="1:27" ht="14.45" x14ac:dyDescent="0.3">
      <c r="A495" s="197" t="s">
        <v>44</v>
      </c>
      <c r="B495" s="197" t="s">
        <v>147</v>
      </c>
      <c r="C495" s="197" t="s">
        <v>32</v>
      </c>
      <c r="D495" s="197" t="s">
        <v>36</v>
      </c>
      <c r="E495" s="197" t="s">
        <v>31</v>
      </c>
      <c r="F495" s="195" t="s">
        <v>3376</v>
      </c>
      <c r="G495" s="195" t="s">
        <v>502</v>
      </c>
      <c r="H495" s="161">
        <f>Dane_baza!AR484</f>
        <v>2138243</v>
      </c>
      <c r="I495" s="161">
        <f>Dane_baza!AS484</f>
        <v>151542</v>
      </c>
      <c r="J495" s="161">
        <f>Dane_baza!BX484</f>
        <v>155365</v>
      </c>
      <c r="K495" s="161">
        <f>Dane_baza!AT484</f>
        <v>3531437</v>
      </c>
      <c r="L495" s="161">
        <f>Dane_baza!AU484</f>
        <v>366634</v>
      </c>
      <c r="M495" s="161">
        <f>Dane_baza!AV484</f>
        <v>1099218</v>
      </c>
      <c r="N495" s="161">
        <f>Dane_baza!AY484</f>
        <v>4756877</v>
      </c>
      <c r="O495" s="161">
        <f>Dane_baza!AZ484</f>
        <v>97318</v>
      </c>
      <c r="P495" s="161">
        <f>Dane_baza!AW484</f>
        <v>0</v>
      </c>
      <c r="Q495" s="161">
        <f>Dane_baza!AX484</f>
        <v>0</v>
      </c>
      <c r="R495" s="212">
        <f t="shared" si="31"/>
        <v>12296634</v>
      </c>
      <c r="S495" s="212">
        <f>Dane_baza!BU484</f>
        <v>6627541.7699999996</v>
      </c>
      <c r="T495" s="212">
        <f>Dane_baza!BV484</f>
        <v>359738.53</v>
      </c>
      <c r="U495" s="212">
        <f>Dane_baza!BW484</f>
        <v>6309353.6000000006</v>
      </c>
      <c r="V495" s="212">
        <f t="shared" si="29"/>
        <v>13296633.9</v>
      </c>
      <c r="W495" s="161">
        <f t="shared" si="30"/>
        <v>999999.90000000037</v>
      </c>
      <c r="AA495" s="36"/>
    </row>
    <row r="496" spans="1:27" ht="14.45" x14ac:dyDescent="0.3">
      <c r="A496" s="197" t="s">
        <v>44</v>
      </c>
      <c r="B496" s="197" t="s">
        <v>147</v>
      </c>
      <c r="C496" s="197" t="s">
        <v>37</v>
      </c>
      <c r="D496" s="197" t="s">
        <v>36</v>
      </c>
      <c r="E496" s="197" t="s">
        <v>31</v>
      </c>
      <c r="F496" s="195" t="s">
        <v>3377</v>
      </c>
      <c r="G496" s="195" t="s">
        <v>503</v>
      </c>
      <c r="H496" s="161">
        <f>Dane_baza!AR485</f>
        <v>1310656</v>
      </c>
      <c r="I496" s="161">
        <f>Dane_baza!AS485</f>
        <v>8203</v>
      </c>
      <c r="J496" s="161">
        <f>Dane_baza!BX485</f>
        <v>168861</v>
      </c>
      <c r="K496" s="161">
        <f>Dane_baza!AT485</f>
        <v>4007724</v>
      </c>
      <c r="L496" s="161">
        <f>Dane_baza!AU485</f>
        <v>0</v>
      </c>
      <c r="M496" s="161">
        <f>Dane_baza!AV485</f>
        <v>954058</v>
      </c>
      <c r="N496" s="161">
        <f>Dane_baza!AY485</f>
        <v>3582642</v>
      </c>
      <c r="O496" s="161">
        <f>Dane_baza!AZ485</f>
        <v>76232</v>
      </c>
      <c r="P496" s="161">
        <f>Dane_baza!AW485</f>
        <v>0</v>
      </c>
      <c r="Q496" s="161">
        <f>Dane_baza!AX485</f>
        <v>0</v>
      </c>
      <c r="R496" s="212">
        <f t="shared" si="31"/>
        <v>10108376</v>
      </c>
      <c r="S496" s="212">
        <f>Dane_baza!BU485</f>
        <v>5192467.92</v>
      </c>
      <c r="T496" s="212">
        <f>Dane_baza!BV485</f>
        <v>10591.84</v>
      </c>
      <c r="U496" s="212">
        <f>Dane_baza!BW485</f>
        <v>5905316.2400000002</v>
      </c>
      <c r="V496" s="212">
        <f t="shared" si="29"/>
        <v>11108376</v>
      </c>
      <c r="W496" s="161">
        <f t="shared" si="30"/>
        <v>1000000</v>
      </c>
      <c r="AA496" s="36"/>
    </row>
    <row r="497" spans="1:27" ht="14.45" x14ac:dyDescent="0.3">
      <c r="A497" s="197" t="s">
        <v>44</v>
      </c>
      <c r="B497" s="197" t="s">
        <v>147</v>
      </c>
      <c r="C497" s="197" t="s">
        <v>39</v>
      </c>
      <c r="D497" s="197" t="s">
        <v>36</v>
      </c>
      <c r="E497" s="197" t="s">
        <v>31</v>
      </c>
      <c r="F497" s="195" t="s">
        <v>3378</v>
      </c>
      <c r="G497" s="195" t="s">
        <v>504</v>
      </c>
      <c r="H497" s="161">
        <f>Dane_baza!AR486</f>
        <v>1421519</v>
      </c>
      <c r="I497" s="161">
        <f>Dane_baza!AS486</f>
        <v>7274</v>
      </c>
      <c r="J497" s="161">
        <f>Dane_baza!BX486</f>
        <v>158448</v>
      </c>
      <c r="K497" s="161">
        <f>Dane_baza!AT486</f>
        <v>4854156</v>
      </c>
      <c r="L497" s="161">
        <f>Dane_baza!AU486</f>
        <v>0</v>
      </c>
      <c r="M497" s="161">
        <f>Dane_baza!AV486</f>
        <v>996089</v>
      </c>
      <c r="N497" s="161">
        <f>Dane_baza!AY486</f>
        <v>4691465</v>
      </c>
      <c r="O497" s="161">
        <f>Dane_baza!AZ486</f>
        <v>102183</v>
      </c>
      <c r="P497" s="161">
        <f>Dane_baza!AW486</f>
        <v>0</v>
      </c>
      <c r="Q497" s="161">
        <f>Dane_baza!AX486</f>
        <v>0</v>
      </c>
      <c r="R497" s="212">
        <f t="shared" si="31"/>
        <v>12231134</v>
      </c>
      <c r="S497" s="212">
        <f>Dane_baza!BU486</f>
        <v>5473329.96</v>
      </c>
      <c r="T497" s="212">
        <f>Dane_baza!BV486</f>
        <v>0</v>
      </c>
      <c r="U497" s="212">
        <f>Dane_baza!BW486</f>
        <v>7757803.7000000002</v>
      </c>
      <c r="V497" s="212">
        <f t="shared" si="29"/>
        <v>13231133.66</v>
      </c>
      <c r="W497" s="161">
        <f t="shared" si="30"/>
        <v>999999.66000000015</v>
      </c>
      <c r="AA497" s="36"/>
    </row>
    <row r="498" spans="1:27" ht="14.45" x14ac:dyDescent="0.3">
      <c r="A498" s="197" t="s">
        <v>44</v>
      </c>
      <c r="B498" s="197" t="s">
        <v>147</v>
      </c>
      <c r="C498" s="197" t="s">
        <v>42</v>
      </c>
      <c r="D498" s="197" t="s">
        <v>40</v>
      </c>
      <c r="E498" s="197" t="s">
        <v>31</v>
      </c>
      <c r="F498" s="195" t="s">
        <v>3379</v>
      </c>
      <c r="G498" s="195" t="s">
        <v>505</v>
      </c>
      <c r="H498" s="161">
        <f>Dane_baza!AR487</f>
        <v>3677332</v>
      </c>
      <c r="I498" s="161">
        <f>Dane_baza!AS487</f>
        <v>236337</v>
      </c>
      <c r="J498" s="161">
        <f>Dane_baza!BX487</f>
        <v>306131</v>
      </c>
      <c r="K498" s="161">
        <f>Dane_baza!AT487</f>
        <v>6629270</v>
      </c>
      <c r="L498" s="161">
        <f>Dane_baza!AU487</f>
        <v>0</v>
      </c>
      <c r="M498" s="161">
        <f>Dane_baza!AV487</f>
        <v>881589</v>
      </c>
      <c r="N498" s="161">
        <f>Dane_baza!AY487</f>
        <v>8960577</v>
      </c>
      <c r="O498" s="161">
        <f>Dane_baza!AZ487</f>
        <v>157330</v>
      </c>
      <c r="P498" s="161">
        <f>Dane_baza!AW487</f>
        <v>0</v>
      </c>
      <c r="Q498" s="161">
        <f>Dane_baza!AX487</f>
        <v>0</v>
      </c>
      <c r="R498" s="212">
        <f t="shared" si="31"/>
        <v>20848566</v>
      </c>
      <c r="S498" s="212">
        <f>Dane_baza!BU487</f>
        <v>12233642.51</v>
      </c>
      <c r="T498" s="212">
        <f>Dane_baza!BV487</f>
        <v>113497.71</v>
      </c>
      <c r="U498" s="212">
        <f>Dane_baza!BW487</f>
        <v>10001425.781331351</v>
      </c>
      <c r="V498" s="212">
        <f t="shared" si="29"/>
        <v>22348566.001331352</v>
      </c>
      <c r="W498" s="161">
        <f t="shared" si="30"/>
        <v>1500000.0013313517</v>
      </c>
      <c r="AA498" s="36"/>
    </row>
    <row r="499" spans="1:27" ht="14.45" x14ac:dyDescent="0.3">
      <c r="A499" s="197" t="s">
        <v>44</v>
      </c>
      <c r="B499" s="197" t="s">
        <v>147</v>
      </c>
      <c r="C499" s="197" t="s">
        <v>44</v>
      </c>
      <c r="D499" s="197" t="s">
        <v>40</v>
      </c>
      <c r="E499" s="197" t="s">
        <v>31</v>
      </c>
      <c r="F499" s="195" t="s">
        <v>3380</v>
      </c>
      <c r="G499" s="195" t="s">
        <v>506</v>
      </c>
      <c r="H499" s="161">
        <f>Dane_baza!AR488</f>
        <v>3191410</v>
      </c>
      <c r="I499" s="161">
        <f>Dane_baza!AS488</f>
        <v>216303</v>
      </c>
      <c r="J499" s="161">
        <f>Dane_baza!BX488</f>
        <v>291942</v>
      </c>
      <c r="K499" s="161">
        <f>Dane_baza!AT488</f>
        <v>5974202</v>
      </c>
      <c r="L499" s="161">
        <f>Dane_baza!AU488</f>
        <v>0</v>
      </c>
      <c r="M499" s="161">
        <f>Dane_baza!AV488</f>
        <v>379470</v>
      </c>
      <c r="N499" s="161">
        <f>Dane_baza!AY488</f>
        <v>10200574</v>
      </c>
      <c r="O499" s="161">
        <f>Dane_baza!AZ488</f>
        <v>204367</v>
      </c>
      <c r="P499" s="161">
        <f>Dane_baza!AW488</f>
        <v>0</v>
      </c>
      <c r="Q499" s="161">
        <f>Dane_baza!AX488</f>
        <v>0</v>
      </c>
      <c r="R499" s="212">
        <f t="shared" si="31"/>
        <v>20458268</v>
      </c>
      <c r="S499" s="212">
        <f>Dane_baza!BU488</f>
        <v>10926289.67</v>
      </c>
      <c r="T499" s="212">
        <f>Dane_baza!BV488</f>
        <v>361428.53</v>
      </c>
      <c r="U499" s="212">
        <f>Dane_baza!BW488</f>
        <v>10670549.73</v>
      </c>
      <c r="V499" s="212">
        <f t="shared" si="29"/>
        <v>21958267.93</v>
      </c>
      <c r="W499" s="161">
        <f t="shared" si="30"/>
        <v>1499999.9299999997</v>
      </c>
      <c r="AA499" s="36"/>
    </row>
    <row r="500" spans="1:27" ht="14.45" x14ac:dyDescent="0.3">
      <c r="A500" s="197" t="s">
        <v>44</v>
      </c>
      <c r="B500" s="197" t="s">
        <v>147</v>
      </c>
      <c r="C500" s="197" t="s">
        <v>51</v>
      </c>
      <c r="D500" s="197" t="s">
        <v>36</v>
      </c>
      <c r="E500" s="197" t="s">
        <v>31</v>
      </c>
      <c r="F500" s="195" t="s">
        <v>3381</v>
      </c>
      <c r="G500" s="195" t="s">
        <v>507</v>
      </c>
      <c r="H500" s="161">
        <f>Dane_baza!AR489</f>
        <v>2588790</v>
      </c>
      <c r="I500" s="161">
        <f>Dane_baza!AS489</f>
        <v>12308</v>
      </c>
      <c r="J500" s="161">
        <f>Dane_baza!BX489</f>
        <v>243717</v>
      </c>
      <c r="K500" s="161">
        <f>Dane_baza!AT489</f>
        <v>7298111</v>
      </c>
      <c r="L500" s="161">
        <f>Dane_baza!AU489</f>
        <v>33072</v>
      </c>
      <c r="M500" s="161">
        <f>Dane_baza!AV489</f>
        <v>910803</v>
      </c>
      <c r="N500" s="161">
        <f>Dane_baza!AY489</f>
        <v>6664910</v>
      </c>
      <c r="O500" s="161">
        <f>Dane_baza!AZ489</f>
        <v>103805</v>
      </c>
      <c r="P500" s="161">
        <f>Dane_baza!AW489</f>
        <v>0</v>
      </c>
      <c r="Q500" s="161">
        <f>Dane_baza!AX489</f>
        <v>0</v>
      </c>
      <c r="R500" s="212">
        <f t="shared" si="31"/>
        <v>17855516</v>
      </c>
      <c r="S500" s="212">
        <f>Dane_baza!BU489</f>
        <v>8957955.8800000008</v>
      </c>
      <c r="T500" s="212">
        <f>Dane_baza!BV489</f>
        <v>0</v>
      </c>
      <c r="U500" s="212">
        <f>Dane_baza!BW489</f>
        <v>10397560.02</v>
      </c>
      <c r="V500" s="212">
        <f t="shared" si="29"/>
        <v>19355515.899999999</v>
      </c>
      <c r="W500" s="161">
        <f t="shared" si="30"/>
        <v>1499999.8999999985</v>
      </c>
      <c r="AA500" s="36"/>
    </row>
    <row r="501" spans="1:27" ht="14.45" x14ac:dyDescent="0.3">
      <c r="A501" s="197" t="s">
        <v>44</v>
      </c>
      <c r="B501" s="197" t="s">
        <v>147</v>
      </c>
      <c r="C501" s="197" t="s">
        <v>75</v>
      </c>
      <c r="D501" s="197" t="s">
        <v>36</v>
      </c>
      <c r="E501" s="197" t="s">
        <v>31</v>
      </c>
      <c r="F501" s="195" t="s">
        <v>3382</v>
      </c>
      <c r="G501" s="195" t="s">
        <v>508</v>
      </c>
      <c r="H501" s="161">
        <f>Dane_baza!AR490</f>
        <v>3740248</v>
      </c>
      <c r="I501" s="161">
        <f>Dane_baza!AS490</f>
        <v>13461</v>
      </c>
      <c r="J501" s="161">
        <f>Dane_baza!BX490</f>
        <v>374375</v>
      </c>
      <c r="K501" s="161">
        <f>Dane_baza!AT490</f>
        <v>12818700</v>
      </c>
      <c r="L501" s="161">
        <f>Dane_baza!AU490</f>
        <v>692117</v>
      </c>
      <c r="M501" s="161">
        <f>Dane_baza!AV490</f>
        <v>426908</v>
      </c>
      <c r="N501" s="161">
        <f>Dane_baza!AY490</f>
        <v>10879151</v>
      </c>
      <c r="O501" s="161">
        <f>Dane_baza!AZ490</f>
        <v>157330</v>
      </c>
      <c r="P501" s="161">
        <f>Dane_baza!AW490</f>
        <v>0</v>
      </c>
      <c r="Q501" s="161">
        <f>Dane_baza!AX490</f>
        <v>0</v>
      </c>
      <c r="R501" s="212">
        <f t="shared" si="31"/>
        <v>29102290</v>
      </c>
      <c r="S501" s="212">
        <f>Dane_baza!BU490</f>
        <v>12939205.66</v>
      </c>
      <c r="T501" s="212">
        <f>Dane_baza!BV490</f>
        <v>8145.63</v>
      </c>
      <c r="U501" s="212">
        <f>Dane_baza!BW490</f>
        <v>18154938.710078292</v>
      </c>
      <c r="V501" s="212">
        <f t="shared" si="29"/>
        <v>31102290.000078291</v>
      </c>
      <c r="W501" s="161">
        <f t="shared" si="30"/>
        <v>2000000.0000782907</v>
      </c>
      <c r="AA501" s="36"/>
    </row>
    <row r="502" spans="1:27" ht="14.45" x14ac:dyDescent="0.3">
      <c r="A502" s="197" t="s">
        <v>44</v>
      </c>
      <c r="B502" s="197" t="s">
        <v>147</v>
      </c>
      <c r="C502" s="197" t="s">
        <v>77</v>
      </c>
      <c r="D502" s="197" t="s">
        <v>36</v>
      </c>
      <c r="E502" s="197" t="s">
        <v>31</v>
      </c>
      <c r="F502" s="195" t="s">
        <v>3383</v>
      </c>
      <c r="G502" s="195" t="s">
        <v>509</v>
      </c>
      <c r="H502" s="161">
        <f>Dane_baza!AR491</f>
        <v>1770921</v>
      </c>
      <c r="I502" s="161">
        <f>Dane_baza!AS491</f>
        <v>31317</v>
      </c>
      <c r="J502" s="161">
        <f>Dane_baza!BX491</f>
        <v>200242</v>
      </c>
      <c r="K502" s="161">
        <f>Dane_baza!AT491</f>
        <v>7088170</v>
      </c>
      <c r="L502" s="161">
        <f>Dane_baza!AU491</f>
        <v>284516</v>
      </c>
      <c r="M502" s="161">
        <f>Dane_baza!AV491</f>
        <v>748233</v>
      </c>
      <c r="N502" s="161">
        <f>Dane_baza!AY491</f>
        <v>4297137</v>
      </c>
      <c r="O502" s="161">
        <f>Dane_baza!AZ491</f>
        <v>129757</v>
      </c>
      <c r="P502" s="161">
        <f>Dane_baza!AW491</f>
        <v>0</v>
      </c>
      <c r="Q502" s="161">
        <f>Dane_baza!AX491</f>
        <v>0</v>
      </c>
      <c r="R502" s="212">
        <f t="shared" si="31"/>
        <v>14550293</v>
      </c>
      <c r="S502" s="212">
        <f>Dane_baza!BU491</f>
        <v>6765145.9100000001</v>
      </c>
      <c r="T502" s="212">
        <f>Dane_baza!BV491</f>
        <v>46617.49</v>
      </c>
      <c r="U502" s="212">
        <f>Dane_baza!BW491</f>
        <v>8738529.4800000004</v>
      </c>
      <c r="V502" s="212">
        <f t="shared" si="29"/>
        <v>15550292.880000001</v>
      </c>
      <c r="W502" s="161">
        <f t="shared" si="30"/>
        <v>999999.88000000082</v>
      </c>
      <c r="AA502" s="36"/>
    </row>
    <row r="503" spans="1:27" ht="14.45" x14ac:dyDescent="0.3">
      <c r="A503" s="197" t="s">
        <v>44</v>
      </c>
      <c r="B503" s="197" t="s">
        <v>147</v>
      </c>
      <c r="C503" s="197" t="s">
        <v>90</v>
      </c>
      <c r="D503" s="197" t="s">
        <v>36</v>
      </c>
      <c r="E503" s="197" t="s">
        <v>31</v>
      </c>
      <c r="F503" s="195" t="s">
        <v>3384</v>
      </c>
      <c r="G503" s="195" t="s">
        <v>510</v>
      </c>
      <c r="H503" s="161">
        <f>Dane_baza!AR492</f>
        <v>1858766</v>
      </c>
      <c r="I503" s="161">
        <f>Dane_baza!AS492</f>
        <v>11151</v>
      </c>
      <c r="J503" s="161">
        <f>Dane_baza!BX492</f>
        <v>189700</v>
      </c>
      <c r="K503" s="161">
        <f>Dane_baza!AT492</f>
        <v>4985072</v>
      </c>
      <c r="L503" s="161">
        <f>Dane_baza!AU492</f>
        <v>0</v>
      </c>
      <c r="M503" s="161">
        <f>Dane_baza!AV492</f>
        <v>796304</v>
      </c>
      <c r="N503" s="161">
        <f>Dane_baza!AY492</f>
        <v>3747480</v>
      </c>
      <c r="O503" s="161">
        <f>Dane_baza!AZ492</f>
        <v>87586</v>
      </c>
      <c r="P503" s="161">
        <f>Dane_baza!AW492</f>
        <v>0</v>
      </c>
      <c r="Q503" s="161">
        <f>Dane_baza!AX492</f>
        <v>0</v>
      </c>
      <c r="R503" s="212">
        <f t="shared" si="31"/>
        <v>11676059</v>
      </c>
      <c r="S503" s="212">
        <f>Dane_baza!BU492</f>
        <v>5807983.2699999996</v>
      </c>
      <c r="T503" s="212">
        <f>Dane_baza!BV492</f>
        <v>0</v>
      </c>
      <c r="U503" s="212">
        <f>Dane_baza!BW492</f>
        <v>6868075.6200000001</v>
      </c>
      <c r="V503" s="212">
        <f t="shared" si="29"/>
        <v>12676058.890000001</v>
      </c>
      <c r="W503" s="161">
        <f t="shared" si="30"/>
        <v>999999.8900000006</v>
      </c>
      <c r="AA503" s="36"/>
    </row>
    <row r="504" spans="1:27" ht="14.45" x14ac:dyDescent="0.3">
      <c r="A504" s="197" t="s">
        <v>44</v>
      </c>
      <c r="B504" s="197" t="s">
        <v>147</v>
      </c>
      <c r="C504" s="197" t="s">
        <v>92</v>
      </c>
      <c r="D504" s="197" t="s">
        <v>36</v>
      </c>
      <c r="E504" s="197" t="s">
        <v>31</v>
      </c>
      <c r="F504" s="195" t="s">
        <v>3385</v>
      </c>
      <c r="G504" s="195" t="s">
        <v>501</v>
      </c>
      <c r="H504" s="161">
        <f>Dane_baza!AR493</f>
        <v>9322749</v>
      </c>
      <c r="I504" s="161">
        <f>Dane_baza!AS493</f>
        <v>78999</v>
      </c>
      <c r="J504" s="161">
        <f>Dane_baza!BX493</f>
        <v>589056</v>
      </c>
      <c r="K504" s="161">
        <f>Dane_baza!AT493</f>
        <v>13131015</v>
      </c>
      <c r="L504" s="161">
        <f>Dane_baza!AU493</f>
        <v>289501</v>
      </c>
      <c r="M504" s="161">
        <f>Dane_baza!AV493</f>
        <v>453267</v>
      </c>
      <c r="N504" s="161">
        <f>Dane_baza!AY493</f>
        <v>14235554</v>
      </c>
      <c r="O504" s="161">
        <f>Dane_baza!AZ493</f>
        <v>434685</v>
      </c>
      <c r="P504" s="161">
        <f>Dane_baza!AW493</f>
        <v>0</v>
      </c>
      <c r="Q504" s="161">
        <f>Dane_baza!AX493</f>
        <v>0</v>
      </c>
      <c r="R504" s="212">
        <f t="shared" si="31"/>
        <v>38534826</v>
      </c>
      <c r="S504" s="212">
        <f>Dane_baza!BU493</f>
        <v>26046646.390000001</v>
      </c>
      <c r="T504" s="212">
        <f>Dane_baza!BV493</f>
        <v>101668.56</v>
      </c>
      <c r="U504" s="212">
        <f>Dane_baza!BW493</f>
        <v>15386511.054853667</v>
      </c>
      <c r="V504" s="212">
        <f t="shared" si="29"/>
        <v>41534826.004853666</v>
      </c>
      <c r="W504" s="161">
        <f t="shared" si="30"/>
        <v>3000000.0048536658</v>
      </c>
      <c r="AA504" s="36"/>
    </row>
    <row r="505" spans="1:27" ht="14.45" x14ac:dyDescent="0.3">
      <c r="A505" s="197" t="s">
        <v>44</v>
      </c>
      <c r="B505" s="197" t="s">
        <v>147</v>
      </c>
      <c r="C505" s="197" t="s">
        <v>93</v>
      </c>
      <c r="D505" s="197" t="s">
        <v>40</v>
      </c>
      <c r="E505" s="197" t="s">
        <v>31</v>
      </c>
      <c r="F505" s="195" t="s">
        <v>3386</v>
      </c>
      <c r="G505" s="195" t="s">
        <v>511</v>
      </c>
      <c r="H505" s="161">
        <f>Dane_baza!AR494</f>
        <v>2971175</v>
      </c>
      <c r="I505" s="161">
        <f>Dane_baza!AS494</f>
        <v>127202</v>
      </c>
      <c r="J505" s="161">
        <f>Dane_baza!BX494</f>
        <v>271997</v>
      </c>
      <c r="K505" s="161">
        <f>Dane_baza!AT494</f>
        <v>6071731</v>
      </c>
      <c r="L505" s="161">
        <f>Dane_baza!AU494</f>
        <v>0</v>
      </c>
      <c r="M505" s="161">
        <f>Dane_baza!AV494</f>
        <v>207659</v>
      </c>
      <c r="N505" s="161">
        <f>Dane_baza!AY494</f>
        <v>7152628</v>
      </c>
      <c r="O505" s="161">
        <f>Dane_baza!AZ494</f>
        <v>162196</v>
      </c>
      <c r="P505" s="161">
        <f>Dane_baza!AW494</f>
        <v>0</v>
      </c>
      <c r="Q505" s="161">
        <f>Dane_baza!AX494</f>
        <v>0</v>
      </c>
      <c r="R505" s="212">
        <f t="shared" si="31"/>
        <v>16964588</v>
      </c>
      <c r="S505" s="212">
        <f>Dane_baza!BU494</f>
        <v>9796684.1099999994</v>
      </c>
      <c r="T505" s="212">
        <f>Dane_baza!BV494</f>
        <v>40320.269999999997</v>
      </c>
      <c r="U505" s="212">
        <f>Dane_baza!BW494</f>
        <v>8627583.6259177513</v>
      </c>
      <c r="V505" s="212">
        <f t="shared" si="29"/>
        <v>18464588.00591775</v>
      </c>
      <c r="W505" s="161">
        <f t="shared" si="30"/>
        <v>1500000.0059177503</v>
      </c>
      <c r="AA505" s="36"/>
    </row>
    <row r="506" spans="1:27" ht="14.45" x14ac:dyDescent="0.3">
      <c r="A506" s="197" t="s">
        <v>44</v>
      </c>
      <c r="B506" s="197" t="s">
        <v>147</v>
      </c>
      <c r="C506" s="197" t="s">
        <v>95</v>
      </c>
      <c r="D506" s="197" t="s">
        <v>36</v>
      </c>
      <c r="E506" s="197" t="s">
        <v>31</v>
      </c>
      <c r="F506" s="195" t="s">
        <v>3387</v>
      </c>
      <c r="G506" s="195" t="s">
        <v>512</v>
      </c>
      <c r="H506" s="161">
        <f>Dane_baza!AR495</f>
        <v>2094466</v>
      </c>
      <c r="I506" s="161">
        <f>Dane_baza!AS495</f>
        <v>6684</v>
      </c>
      <c r="J506" s="161">
        <f>Dane_baza!BX495</f>
        <v>213524</v>
      </c>
      <c r="K506" s="161">
        <f>Dane_baza!AT495</f>
        <v>5398327</v>
      </c>
      <c r="L506" s="161">
        <f>Dane_baza!AU495</f>
        <v>56747</v>
      </c>
      <c r="M506" s="161">
        <f>Dane_baza!AV495</f>
        <v>827885</v>
      </c>
      <c r="N506" s="161">
        <f>Dane_baza!AY495</f>
        <v>5235676</v>
      </c>
      <c r="O506" s="161">
        <f>Dane_baza!AZ495</f>
        <v>81098</v>
      </c>
      <c r="P506" s="161">
        <f>Dane_baza!AW495</f>
        <v>0</v>
      </c>
      <c r="Q506" s="161">
        <f>Dane_baza!AX495</f>
        <v>0</v>
      </c>
      <c r="R506" s="212">
        <f t="shared" si="31"/>
        <v>13914407</v>
      </c>
      <c r="S506" s="212">
        <f>Dane_baza!BU495</f>
        <v>6862061.0199999996</v>
      </c>
      <c r="T506" s="212">
        <f>Dane_baza!BV495</f>
        <v>3620.5</v>
      </c>
      <c r="U506" s="212">
        <f>Dane_baza!BW495</f>
        <v>8048725.2699999996</v>
      </c>
      <c r="V506" s="212">
        <f t="shared" si="29"/>
        <v>14914406.789999999</v>
      </c>
      <c r="W506" s="161">
        <f t="shared" si="30"/>
        <v>999999.78999999911</v>
      </c>
      <c r="AA506" s="36"/>
    </row>
    <row r="507" spans="1:27" ht="14.45" x14ac:dyDescent="0.3">
      <c r="A507" s="197" t="s">
        <v>44</v>
      </c>
      <c r="B507" s="197" t="s">
        <v>153</v>
      </c>
      <c r="C507" s="197" t="s">
        <v>33</v>
      </c>
      <c r="D507" s="197" t="s">
        <v>34</v>
      </c>
      <c r="E507" s="197" t="s">
        <v>31</v>
      </c>
      <c r="F507" s="195" t="s">
        <v>3388</v>
      </c>
      <c r="G507" s="195" t="s">
        <v>513</v>
      </c>
      <c r="H507" s="161">
        <f>Dane_baza!AR496</f>
        <v>13889367</v>
      </c>
      <c r="I507" s="161">
        <f>Dane_baza!AS496</f>
        <v>398607</v>
      </c>
      <c r="J507" s="161">
        <f>Dane_baza!BX496</f>
        <v>617536</v>
      </c>
      <c r="K507" s="161">
        <f>Dane_baza!AT496</f>
        <v>8787338</v>
      </c>
      <c r="L507" s="161">
        <f>Dane_baza!AU496</f>
        <v>852368</v>
      </c>
      <c r="M507" s="161">
        <f>Dane_baza!AV496</f>
        <v>675204</v>
      </c>
      <c r="N507" s="161">
        <f>Dane_baza!AY496</f>
        <v>18807912</v>
      </c>
      <c r="O507" s="161">
        <f>Dane_baza!AZ496</f>
        <v>527137</v>
      </c>
      <c r="P507" s="161">
        <f>Dane_baza!AW496</f>
        <v>0</v>
      </c>
      <c r="Q507" s="161">
        <f>Dane_baza!AX496</f>
        <v>0</v>
      </c>
      <c r="R507" s="212">
        <f t="shared" si="31"/>
        <v>44555469</v>
      </c>
      <c r="S507" s="212">
        <f>Dane_baza!BU496</f>
        <v>35917471.509999998</v>
      </c>
      <c r="T507" s="212">
        <f>Dane_baza!BV496</f>
        <v>247543.92</v>
      </c>
      <c r="U507" s="212">
        <f>Dane_baza!BW496</f>
        <v>11669354.01</v>
      </c>
      <c r="V507" s="212">
        <f t="shared" si="29"/>
        <v>47834369.439999998</v>
      </c>
      <c r="W507" s="161">
        <f t="shared" si="30"/>
        <v>3278900.4399999976</v>
      </c>
      <c r="AA507" s="36"/>
    </row>
    <row r="508" spans="1:27" ht="14.45" x14ac:dyDescent="0.3">
      <c r="A508" s="197" t="s">
        <v>44</v>
      </c>
      <c r="B508" s="197" t="s">
        <v>153</v>
      </c>
      <c r="C508" s="197" t="s">
        <v>32</v>
      </c>
      <c r="D508" s="197" t="s">
        <v>36</v>
      </c>
      <c r="E508" s="197" t="s">
        <v>31</v>
      </c>
      <c r="F508" s="195" t="s">
        <v>3389</v>
      </c>
      <c r="G508" s="195" t="s">
        <v>514</v>
      </c>
      <c r="H508" s="161">
        <f>Dane_baza!AR497</f>
        <v>1306414</v>
      </c>
      <c r="I508" s="161">
        <f>Dane_baza!AS497</f>
        <v>10052</v>
      </c>
      <c r="J508" s="161">
        <f>Dane_baza!BX497</f>
        <v>137201</v>
      </c>
      <c r="K508" s="161">
        <f>Dane_baza!AT497</f>
        <v>4609720</v>
      </c>
      <c r="L508" s="161">
        <f>Dane_baza!AU497</f>
        <v>66703</v>
      </c>
      <c r="M508" s="161">
        <f>Dane_baza!AV497</f>
        <v>888230</v>
      </c>
      <c r="N508" s="161">
        <f>Dane_baza!AY497</f>
        <v>3179954</v>
      </c>
      <c r="O508" s="161">
        <f>Dane_baza!AZ497</f>
        <v>56769</v>
      </c>
      <c r="P508" s="161">
        <f>Dane_baza!AW497</f>
        <v>0</v>
      </c>
      <c r="Q508" s="161">
        <f>Dane_baza!AX497</f>
        <v>0</v>
      </c>
      <c r="R508" s="212">
        <f t="shared" si="31"/>
        <v>10255043</v>
      </c>
      <c r="S508" s="212">
        <f>Dane_baza!BU497</f>
        <v>4712646.3</v>
      </c>
      <c r="T508" s="212">
        <f>Dane_baza!BV497</f>
        <v>5178.6400000000003</v>
      </c>
      <c r="U508" s="212">
        <f>Dane_baza!BW497</f>
        <v>6634191.7999999998</v>
      </c>
      <c r="V508" s="212">
        <f t="shared" si="29"/>
        <v>11352016.739999998</v>
      </c>
      <c r="W508" s="161">
        <f t="shared" si="30"/>
        <v>1096973.7399999984</v>
      </c>
      <c r="AA508" s="36"/>
    </row>
    <row r="509" spans="1:27" ht="14.45" x14ac:dyDescent="0.3">
      <c r="A509" s="197" t="s">
        <v>44</v>
      </c>
      <c r="B509" s="197" t="s">
        <v>153</v>
      </c>
      <c r="C509" s="197" t="s">
        <v>37</v>
      </c>
      <c r="D509" s="197" t="s">
        <v>36</v>
      </c>
      <c r="E509" s="197" t="s">
        <v>31</v>
      </c>
      <c r="F509" s="195" t="s">
        <v>3390</v>
      </c>
      <c r="G509" s="195" t="s">
        <v>515</v>
      </c>
      <c r="H509" s="161">
        <f>Dane_baza!AR498</f>
        <v>2519503</v>
      </c>
      <c r="I509" s="161">
        <f>Dane_baza!AS498</f>
        <v>3961</v>
      </c>
      <c r="J509" s="161">
        <f>Dane_baza!BX498</f>
        <v>191168</v>
      </c>
      <c r="K509" s="161">
        <f>Dane_baza!AT498</f>
        <v>5406673</v>
      </c>
      <c r="L509" s="161">
        <f>Dane_baza!AU498</f>
        <v>46694</v>
      </c>
      <c r="M509" s="161">
        <f>Dane_baza!AV498</f>
        <v>741185</v>
      </c>
      <c r="N509" s="161">
        <f>Dane_baza!AY498</f>
        <v>4211145</v>
      </c>
      <c r="O509" s="161">
        <f>Dane_baza!AZ498</f>
        <v>107049</v>
      </c>
      <c r="P509" s="161">
        <f>Dane_baza!AW498</f>
        <v>0</v>
      </c>
      <c r="Q509" s="161">
        <f>Dane_baza!AX498</f>
        <v>0</v>
      </c>
      <c r="R509" s="212">
        <f t="shared" si="31"/>
        <v>13227378</v>
      </c>
      <c r="S509" s="212">
        <f>Dane_baza!BU498</f>
        <v>7929219.8600000003</v>
      </c>
      <c r="T509" s="212">
        <f>Dane_baza!BV498</f>
        <v>0</v>
      </c>
      <c r="U509" s="212">
        <f>Dane_baza!BW498</f>
        <v>6298157.9800000004</v>
      </c>
      <c r="V509" s="212">
        <f t="shared" si="29"/>
        <v>14227377.84</v>
      </c>
      <c r="W509" s="161">
        <f t="shared" si="30"/>
        <v>999999.83999999985</v>
      </c>
      <c r="AA509" s="36"/>
    </row>
    <row r="510" spans="1:27" ht="14.45" x14ac:dyDescent="0.3">
      <c r="A510" s="197" t="s">
        <v>44</v>
      </c>
      <c r="B510" s="197" t="s">
        <v>153</v>
      </c>
      <c r="C510" s="197" t="s">
        <v>39</v>
      </c>
      <c r="D510" s="197" t="s">
        <v>36</v>
      </c>
      <c r="E510" s="197" t="s">
        <v>31</v>
      </c>
      <c r="F510" s="195" t="s">
        <v>3391</v>
      </c>
      <c r="G510" s="195" t="s">
        <v>516</v>
      </c>
      <c r="H510" s="161">
        <f>Dane_baza!AR499</f>
        <v>1046760</v>
      </c>
      <c r="I510" s="161">
        <f>Dane_baza!AS499</f>
        <v>1545</v>
      </c>
      <c r="J510" s="161">
        <f>Dane_baza!BX499</f>
        <v>101249</v>
      </c>
      <c r="K510" s="161">
        <f>Dane_baza!AT499</f>
        <v>3129111</v>
      </c>
      <c r="L510" s="161">
        <f>Dane_baza!AU499</f>
        <v>54360</v>
      </c>
      <c r="M510" s="161">
        <f>Dane_baza!AV499</f>
        <v>926689</v>
      </c>
      <c r="N510" s="161">
        <f>Dane_baza!AY499</f>
        <v>2774008</v>
      </c>
      <c r="O510" s="161">
        <f>Dane_baza!AZ499</f>
        <v>74610</v>
      </c>
      <c r="P510" s="161">
        <f>Dane_baza!AW499</f>
        <v>0</v>
      </c>
      <c r="Q510" s="161">
        <f>Dane_baza!AX499</f>
        <v>0</v>
      </c>
      <c r="R510" s="212">
        <f t="shared" si="31"/>
        <v>8108332</v>
      </c>
      <c r="S510" s="212">
        <f>Dane_baza!BU499</f>
        <v>3815510.82</v>
      </c>
      <c r="T510" s="212">
        <f>Dane_baza!BV499</f>
        <v>0</v>
      </c>
      <c r="U510" s="212">
        <f>Dane_baza!BW499</f>
        <v>5103654.3800000008</v>
      </c>
      <c r="V510" s="212">
        <f t="shared" si="29"/>
        <v>8919165.2000000011</v>
      </c>
      <c r="W510" s="161">
        <f t="shared" si="30"/>
        <v>810833.20000000112</v>
      </c>
      <c r="AA510" s="36"/>
    </row>
    <row r="511" spans="1:27" ht="14.45" x14ac:dyDescent="0.3">
      <c r="A511" s="197" t="s">
        <v>44</v>
      </c>
      <c r="B511" s="197" t="s">
        <v>153</v>
      </c>
      <c r="C511" s="197" t="s">
        <v>42</v>
      </c>
      <c r="D511" s="197" t="s">
        <v>36</v>
      </c>
      <c r="E511" s="197" t="s">
        <v>31</v>
      </c>
      <c r="F511" s="195" t="s">
        <v>3392</v>
      </c>
      <c r="G511" s="195" t="s">
        <v>517</v>
      </c>
      <c r="H511" s="161">
        <f>Dane_baza!AR500</f>
        <v>3721268</v>
      </c>
      <c r="I511" s="161">
        <f>Dane_baza!AS500</f>
        <v>17019</v>
      </c>
      <c r="J511" s="161">
        <f>Dane_baza!BX500</f>
        <v>231666</v>
      </c>
      <c r="K511" s="161">
        <f>Dane_baza!AT500</f>
        <v>4572847</v>
      </c>
      <c r="L511" s="161">
        <f>Dane_baza!AU500</f>
        <v>5383</v>
      </c>
      <c r="M511" s="161">
        <f>Dane_baza!AV500</f>
        <v>627966</v>
      </c>
      <c r="N511" s="161">
        <f>Dane_baza!AY500</f>
        <v>7703628</v>
      </c>
      <c r="O511" s="161">
        <f>Dane_baza!AZ500</f>
        <v>202745</v>
      </c>
      <c r="P511" s="161">
        <f>Dane_baza!AW500</f>
        <v>0</v>
      </c>
      <c r="Q511" s="161">
        <f>Dane_baza!AX500</f>
        <v>0</v>
      </c>
      <c r="R511" s="212">
        <f t="shared" si="31"/>
        <v>17082522</v>
      </c>
      <c r="S511" s="212">
        <f>Dane_baza!BU500</f>
        <v>10541345.779999999</v>
      </c>
      <c r="T511" s="212">
        <f>Dane_baza!BV500</f>
        <v>3467.97</v>
      </c>
      <c r="U511" s="212">
        <f>Dane_baza!BW500</f>
        <v>8320095.6200000001</v>
      </c>
      <c r="V511" s="212">
        <f t="shared" si="29"/>
        <v>18864909.370000001</v>
      </c>
      <c r="W511" s="161">
        <f t="shared" si="30"/>
        <v>1782387.370000001</v>
      </c>
      <c r="AA511" s="36"/>
    </row>
    <row r="512" spans="1:27" ht="14.45" x14ac:dyDescent="0.3">
      <c r="A512" s="197" t="s">
        <v>44</v>
      </c>
      <c r="B512" s="197" t="s">
        <v>153</v>
      </c>
      <c r="C512" s="197" t="s">
        <v>44</v>
      </c>
      <c r="D512" s="197" t="s">
        <v>36</v>
      </c>
      <c r="E512" s="197" t="s">
        <v>31</v>
      </c>
      <c r="F512" s="195" t="s">
        <v>3393</v>
      </c>
      <c r="G512" s="195" t="s">
        <v>513</v>
      </c>
      <c r="H512" s="161">
        <f>Dane_baza!AR501</f>
        <v>4232623</v>
      </c>
      <c r="I512" s="161">
        <f>Dane_baza!AS501</f>
        <v>62350</v>
      </c>
      <c r="J512" s="161">
        <f>Dane_baza!BX501</f>
        <v>322100</v>
      </c>
      <c r="K512" s="161">
        <f>Dane_baza!AT501</f>
        <v>6314137</v>
      </c>
      <c r="L512" s="161">
        <f>Dane_baza!AU501</f>
        <v>61298</v>
      </c>
      <c r="M512" s="161">
        <f>Dane_baza!AV501</f>
        <v>752172</v>
      </c>
      <c r="N512" s="161">
        <f>Dane_baza!AY501</f>
        <v>6745374</v>
      </c>
      <c r="O512" s="161">
        <f>Dane_baza!AZ501</f>
        <v>141111</v>
      </c>
      <c r="P512" s="161">
        <f>Dane_baza!AW501</f>
        <v>0</v>
      </c>
      <c r="Q512" s="161">
        <f>Dane_baza!AX501</f>
        <v>0</v>
      </c>
      <c r="R512" s="212">
        <f t="shared" si="31"/>
        <v>18631165</v>
      </c>
      <c r="S512" s="212">
        <f>Dane_baza!BU501</f>
        <v>13418781.08</v>
      </c>
      <c r="T512" s="212">
        <f>Dane_baza!BV501</f>
        <v>35083.39</v>
      </c>
      <c r="U512" s="212">
        <f>Dane_baza!BW501</f>
        <v>6677300.5189484712</v>
      </c>
      <c r="V512" s="212">
        <f t="shared" si="29"/>
        <v>20131164.988948472</v>
      </c>
      <c r="W512" s="161">
        <f t="shared" si="30"/>
        <v>1499999.9889484718</v>
      </c>
      <c r="AA512" s="36"/>
    </row>
    <row r="513" spans="1:27" ht="14.45" x14ac:dyDescent="0.3">
      <c r="A513" s="197" t="s">
        <v>44</v>
      </c>
      <c r="B513" s="197" t="s">
        <v>153</v>
      </c>
      <c r="C513" s="197" t="s">
        <v>51</v>
      </c>
      <c r="D513" s="197" t="s">
        <v>36</v>
      </c>
      <c r="E513" s="197" t="s">
        <v>31</v>
      </c>
      <c r="F513" s="195" t="s">
        <v>3394</v>
      </c>
      <c r="G513" s="195" t="s">
        <v>518</v>
      </c>
      <c r="H513" s="161">
        <f>Dane_baza!AR502</f>
        <v>2246779</v>
      </c>
      <c r="I513" s="161">
        <f>Dane_baza!AS502</f>
        <v>6170</v>
      </c>
      <c r="J513" s="161">
        <f>Dane_baza!BX502</f>
        <v>200494</v>
      </c>
      <c r="K513" s="161">
        <f>Dane_baza!AT502</f>
        <v>5501688</v>
      </c>
      <c r="L513" s="161">
        <f>Dane_baza!AU502</f>
        <v>178923</v>
      </c>
      <c r="M513" s="161">
        <f>Dane_baza!AV502</f>
        <v>842108</v>
      </c>
      <c r="N513" s="161">
        <f>Dane_baza!AY502</f>
        <v>6724539</v>
      </c>
      <c r="O513" s="161">
        <f>Dane_baza!AZ502</f>
        <v>142732</v>
      </c>
      <c r="P513" s="161">
        <f>Dane_baza!AW502</f>
        <v>0</v>
      </c>
      <c r="Q513" s="161">
        <f>Dane_baza!AX502</f>
        <v>0</v>
      </c>
      <c r="R513" s="212">
        <f t="shared" si="31"/>
        <v>15843433</v>
      </c>
      <c r="S513" s="212">
        <f>Dane_baza!BU502</f>
        <v>7366875.9400000004</v>
      </c>
      <c r="T513" s="212">
        <f>Dane_baza!BV502</f>
        <v>10364.129999999999</v>
      </c>
      <c r="U513" s="212">
        <f>Dane_baza!BW502</f>
        <v>9466192.9330004528</v>
      </c>
      <c r="V513" s="212">
        <f t="shared" si="29"/>
        <v>16843433.003000453</v>
      </c>
      <c r="W513" s="161">
        <f t="shared" si="30"/>
        <v>1000000.0030004531</v>
      </c>
      <c r="AA513" s="36"/>
    </row>
    <row r="514" spans="1:27" ht="14.45" x14ac:dyDescent="0.3">
      <c r="A514" s="197" t="s">
        <v>44</v>
      </c>
      <c r="B514" s="197" t="s">
        <v>153</v>
      </c>
      <c r="C514" s="197" t="s">
        <v>75</v>
      </c>
      <c r="D514" s="197" t="s">
        <v>36</v>
      </c>
      <c r="E514" s="197" t="s">
        <v>31</v>
      </c>
      <c r="F514" s="195" t="s">
        <v>3395</v>
      </c>
      <c r="G514" s="195" t="s">
        <v>519</v>
      </c>
      <c r="H514" s="161">
        <f>Dane_baza!AR503</f>
        <v>1146464</v>
      </c>
      <c r="I514" s="161">
        <f>Dane_baza!AS503</f>
        <v>178324</v>
      </c>
      <c r="J514" s="161">
        <f>Dane_baza!BX503</f>
        <v>124624</v>
      </c>
      <c r="K514" s="161">
        <f>Dane_baza!AT503</f>
        <v>3216832</v>
      </c>
      <c r="L514" s="161">
        <f>Dane_baza!AU503</f>
        <v>12681</v>
      </c>
      <c r="M514" s="161">
        <f>Dane_baza!AV503</f>
        <v>1437098</v>
      </c>
      <c r="N514" s="161">
        <f>Dane_baza!AY503</f>
        <v>2685039</v>
      </c>
      <c r="O514" s="161">
        <f>Dane_baza!AZ503</f>
        <v>50281</v>
      </c>
      <c r="P514" s="161">
        <f>Dane_baza!AW503</f>
        <v>0</v>
      </c>
      <c r="Q514" s="161">
        <f>Dane_baza!AX503</f>
        <v>0</v>
      </c>
      <c r="R514" s="212">
        <f t="shared" si="31"/>
        <v>8851343</v>
      </c>
      <c r="S514" s="212">
        <f>Dane_baza!BU503</f>
        <v>4504185.03</v>
      </c>
      <c r="T514" s="212">
        <f>Dane_baza!BV503</f>
        <v>394935.86</v>
      </c>
      <c r="U514" s="212">
        <f>Dane_baza!BW503</f>
        <v>4837356.3100000005</v>
      </c>
      <c r="V514" s="212">
        <f t="shared" si="29"/>
        <v>9736477.2000000011</v>
      </c>
      <c r="W514" s="161">
        <f t="shared" si="30"/>
        <v>885134.20000000112</v>
      </c>
      <c r="AA514" s="36"/>
    </row>
    <row r="515" spans="1:27" ht="14.45" x14ac:dyDescent="0.3">
      <c r="A515" s="197" t="s">
        <v>44</v>
      </c>
      <c r="B515" s="197" t="s">
        <v>161</v>
      </c>
      <c r="C515" s="197" t="s">
        <v>33</v>
      </c>
      <c r="D515" s="197" t="s">
        <v>36</v>
      </c>
      <c r="E515" s="197" t="s">
        <v>31</v>
      </c>
      <c r="F515" s="195" t="s">
        <v>3396</v>
      </c>
      <c r="G515" s="195" t="s">
        <v>452</v>
      </c>
      <c r="H515" s="161">
        <f>Dane_baza!AR504</f>
        <v>2538047</v>
      </c>
      <c r="I515" s="161">
        <f>Dane_baza!AS504</f>
        <v>66111</v>
      </c>
      <c r="J515" s="161">
        <f>Dane_baza!BX504</f>
        <v>237276</v>
      </c>
      <c r="K515" s="161">
        <f>Dane_baza!AT504</f>
        <v>6500617</v>
      </c>
      <c r="L515" s="161">
        <f>Dane_baza!AU504</f>
        <v>143688</v>
      </c>
      <c r="M515" s="161">
        <f>Dane_baza!AV504</f>
        <v>666008</v>
      </c>
      <c r="N515" s="161">
        <f>Dane_baza!AY504</f>
        <v>6237953</v>
      </c>
      <c r="O515" s="161">
        <f>Dane_baza!AZ504</f>
        <v>102183</v>
      </c>
      <c r="P515" s="161">
        <f>Dane_baza!AW504</f>
        <v>0</v>
      </c>
      <c r="Q515" s="161">
        <f>Dane_baza!AX504</f>
        <v>0</v>
      </c>
      <c r="R515" s="212">
        <f t="shared" si="31"/>
        <v>16491883</v>
      </c>
      <c r="S515" s="212">
        <f>Dane_baza!BU504</f>
        <v>9077816.5700000003</v>
      </c>
      <c r="T515" s="212">
        <f>Dane_baza!BV504</f>
        <v>83428.75</v>
      </c>
      <c r="U515" s="212">
        <f>Dane_baza!BW504</f>
        <v>8830637.6719859689</v>
      </c>
      <c r="V515" s="212">
        <f t="shared" si="29"/>
        <v>17991882.991985969</v>
      </c>
      <c r="W515" s="161">
        <f t="shared" si="30"/>
        <v>1499999.9919859692</v>
      </c>
      <c r="AA515" s="36"/>
    </row>
    <row r="516" spans="1:27" ht="14.45" x14ac:dyDescent="0.3">
      <c r="A516" s="197" t="s">
        <v>44</v>
      </c>
      <c r="B516" s="197" t="s">
        <v>161</v>
      </c>
      <c r="C516" s="197" t="s">
        <v>32</v>
      </c>
      <c r="D516" s="197" t="s">
        <v>36</v>
      </c>
      <c r="E516" s="197" t="s">
        <v>31</v>
      </c>
      <c r="F516" s="195" t="s">
        <v>3397</v>
      </c>
      <c r="G516" s="195" t="s">
        <v>520</v>
      </c>
      <c r="H516" s="161">
        <f>Dane_baza!AR505</f>
        <v>1540848</v>
      </c>
      <c r="I516" s="161">
        <f>Dane_baza!AS505</f>
        <v>11418</v>
      </c>
      <c r="J516" s="161">
        <f>Dane_baza!BX505</f>
        <v>192493</v>
      </c>
      <c r="K516" s="161">
        <f>Dane_baza!AT505</f>
        <v>5096271</v>
      </c>
      <c r="L516" s="161">
        <f>Dane_baza!AU505</f>
        <v>0</v>
      </c>
      <c r="M516" s="161">
        <f>Dane_baza!AV505</f>
        <v>356766</v>
      </c>
      <c r="N516" s="161">
        <f>Dane_baza!AY505</f>
        <v>5269845</v>
      </c>
      <c r="O516" s="161">
        <f>Dane_baza!AZ505</f>
        <v>81098</v>
      </c>
      <c r="P516" s="161">
        <f>Dane_baza!AW505</f>
        <v>0</v>
      </c>
      <c r="Q516" s="161">
        <f>Dane_baza!AX505</f>
        <v>0</v>
      </c>
      <c r="R516" s="212">
        <f t="shared" si="31"/>
        <v>12548739</v>
      </c>
      <c r="S516" s="212">
        <f>Dane_baza!BU505</f>
        <v>5587452.3899999997</v>
      </c>
      <c r="T516" s="212">
        <f>Dane_baza!BV505</f>
        <v>0</v>
      </c>
      <c r="U516" s="212">
        <f>Dane_baza!BW505</f>
        <v>7961286.6049999995</v>
      </c>
      <c r="V516" s="212">
        <f t="shared" si="29"/>
        <v>13548738.994999999</v>
      </c>
      <c r="W516" s="161">
        <f t="shared" si="30"/>
        <v>999999.99499999918</v>
      </c>
      <c r="AA516" s="36"/>
    </row>
    <row r="517" spans="1:27" ht="14.45" x14ac:dyDescent="0.3">
      <c r="A517" s="197" t="s">
        <v>44</v>
      </c>
      <c r="B517" s="197" t="s">
        <v>161</v>
      </c>
      <c r="C517" s="197" t="s">
        <v>37</v>
      </c>
      <c r="D517" s="197" t="s">
        <v>36</v>
      </c>
      <c r="E517" s="197" t="s">
        <v>31</v>
      </c>
      <c r="F517" s="195" t="s">
        <v>3398</v>
      </c>
      <c r="G517" s="195" t="s">
        <v>521</v>
      </c>
      <c r="H517" s="161">
        <f>Dane_baza!AR506</f>
        <v>1925625</v>
      </c>
      <c r="I517" s="161">
        <f>Dane_baza!AS506</f>
        <v>23814</v>
      </c>
      <c r="J517" s="161">
        <f>Dane_baza!BX506</f>
        <v>236544</v>
      </c>
      <c r="K517" s="161">
        <f>Dane_baza!AT506</f>
        <v>7286826</v>
      </c>
      <c r="L517" s="161">
        <f>Dane_baza!AU506</f>
        <v>0</v>
      </c>
      <c r="M517" s="161">
        <f>Dane_baza!AV506</f>
        <v>301393</v>
      </c>
      <c r="N517" s="161">
        <f>Dane_baza!AY506</f>
        <v>5116882</v>
      </c>
      <c r="O517" s="161">
        <f>Dane_baza!AZ506</f>
        <v>95696</v>
      </c>
      <c r="P517" s="161">
        <f>Dane_baza!AW506</f>
        <v>0</v>
      </c>
      <c r="Q517" s="161">
        <f>Dane_baza!AX506</f>
        <v>0</v>
      </c>
      <c r="R517" s="212">
        <f t="shared" si="31"/>
        <v>14986780</v>
      </c>
      <c r="S517" s="212">
        <f>Dane_baza!BU506</f>
        <v>7609408.5199999996</v>
      </c>
      <c r="T517" s="212">
        <f>Dane_baza!BV506</f>
        <v>29388.53</v>
      </c>
      <c r="U517" s="212">
        <f>Dane_baza!BW506</f>
        <v>8846660.9600078538</v>
      </c>
      <c r="V517" s="212">
        <f t="shared" si="29"/>
        <v>16485458.010007855</v>
      </c>
      <c r="W517" s="161">
        <f t="shared" si="30"/>
        <v>1498678.0100078546</v>
      </c>
      <c r="AA517" s="36"/>
    </row>
    <row r="518" spans="1:27" ht="14.45" x14ac:dyDescent="0.3">
      <c r="A518" s="197" t="s">
        <v>44</v>
      </c>
      <c r="B518" s="197" t="s">
        <v>161</v>
      </c>
      <c r="C518" s="197" t="s">
        <v>39</v>
      </c>
      <c r="D518" s="197" t="s">
        <v>40</v>
      </c>
      <c r="E518" s="197" t="s">
        <v>31</v>
      </c>
      <c r="F518" s="195" t="s">
        <v>3399</v>
      </c>
      <c r="G518" s="195" t="s">
        <v>522</v>
      </c>
      <c r="H518" s="161">
        <f>Dane_baza!AR507</f>
        <v>5651752</v>
      </c>
      <c r="I518" s="161">
        <f>Dane_baza!AS507</f>
        <v>119983</v>
      </c>
      <c r="J518" s="161">
        <f>Dane_baza!BX507</f>
        <v>361301</v>
      </c>
      <c r="K518" s="161">
        <f>Dane_baza!AT507</f>
        <v>7974790</v>
      </c>
      <c r="L518" s="161">
        <f>Dane_baza!AU507</f>
        <v>251270</v>
      </c>
      <c r="M518" s="161">
        <f>Dane_baza!AV507</f>
        <v>812501</v>
      </c>
      <c r="N518" s="161">
        <f>Dane_baza!AY507</f>
        <v>10670898</v>
      </c>
      <c r="O518" s="161">
        <f>Dane_baza!AZ507</f>
        <v>259514</v>
      </c>
      <c r="P518" s="161">
        <f>Dane_baza!AW507</f>
        <v>0</v>
      </c>
      <c r="Q518" s="161">
        <f>Dane_baza!AX507</f>
        <v>0</v>
      </c>
      <c r="R518" s="212">
        <f t="shared" si="31"/>
        <v>26102009</v>
      </c>
      <c r="S518" s="212">
        <f>Dane_baza!BU507</f>
        <v>15758376.970000001</v>
      </c>
      <c r="T518" s="212">
        <f>Dane_baza!BV507</f>
        <v>115860.88</v>
      </c>
      <c r="U518" s="212">
        <f>Dane_baza!BW507</f>
        <v>12227771.149509592</v>
      </c>
      <c r="V518" s="212">
        <f t="shared" si="29"/>
        <v>28102008.999509595</v>
      </c>
      <c r="W518" s="161">
        <f t="shared" si="30"/>
        <v>1999999.9995095953</v>
      </c>
      <c r="AA518" s="36"/>
    </row>
    <row r="519" spans="1:27" ht="14.45" x14ac:dyDescent="0.3">
      <c r="A519" s="197" t="s">
        <v>44</v>
      </c>
      <c r="B519" s="197" t="s">
        <v>161</v>
      </c>
      <c r="C519" s="197" t="s">
        <v>42</v>
      </c>
      <c r="D519" s="197" t="s">
        <v>36</v>
      </c>
      <c r="E519" s="197" t="s">
        <v>31</v>
      </c>
      <c r="F519" s="195" t="s">
        <v>3400</v>
      </c>
      <c r="G519" s="195" t="s">
        <v>523</v>
      </c>
      <c r="H519" s="161">
        <f>Dane_baza!AR508</f>
        <v>4294013</v>
      </c>
      <c r="I519" s="161">
        <f>Dane_baza!AS508</f>
        <v>18514</v>
      </c>
      <c r="J519" s="161">
        <f>Dane_baza!BX508</f>
        <v>307830</v>
      </c>
      <c r="K519" s="161">
        <f>Dane_baza!AT508</f>
        <v>8599986</v>
      </c>
      <c r="L519" s="161">
        <f>Dane_baza!AU508</f>
        <v>188610</v>
      </c>
      <c r="M519" s="161">
        <f>Dane_baza!AV508</f>
        <v>806381</v>
      </c>
      <c r="N519" s="161">
        <f>Dane_baza!AY508</f>
        <v>8215168</v>
      </c>
      <c r="O519" s="161">
        <f>Dane_baza!AZ508</f>
        <v>168684</v>
      </c>
      <c r="P519" s="161">
        <f>Dane_baza!AW508</f>
        <v>0</v>
      </c>
      <c r="Q519" s="161">
        <f>Dane_baza!AX508</f>
        <v>0</v>
      </c>
      <c r="R519" s="212">
        <f t="shared" si="31"/>
        <v>22599186</v>
      </c>
      <c r="S519" s="212">
        <f>Dane_baza!BU508</f>
        <v>13490706.26</v>
      </c>
      <c r="T519" s="212">
        <f>Dane_baza!BV508</f>
        <v>17106.22</v>
      </c>
      <c r="U519" s="212">
        <f>Dane_baza!BW508</f>
        <v>10591373.09</v>
      </c>
      <c r="V519" s="212">
        <f t="shared" si="29"/>
        <v>24099185.57</v>
      </c>
      <c r="W519" s="161">
        <f t="shared" si="30"/>
        <v>1499999.5700000003</v>
      </c>
      <c r="AA519" s="36"/>
    </row>
    <row r="520" spans="1:27" ht="14.45" x14ac:dyDescent="0.3">
      <c r="A520" s="197" t="s">
        <v>44</v>
      </c>
      <c r="B520" s="197" t="s">
        <v>161</v>
      </c>
      <c r="C520" s="197" t="s">
        <v>44</v>
      </c>
      <c r="D520" s="197" t="s">
        <v>36</v>
      </c>
      <c r="E520" s="197" t="s">
        <v>31</v>
      </c>
      <c r="F520" s="195" t="s">
        <v>3401</v>
      </c>
      <c r="G520" s="195" t="s">
        <v>524</v>
      </c>
      <c r="H520" s="161">
        <f>Dane_baza!AR509</f>
        <v>1911549</v>
      </c>
      <c r="I520" s="161">
        <f>Dane_baza!AS509</f>
        <v>76281</v>
      </c>
      <c r="J520" s="161">
        <f>Dane_baza!BX509</f>
        <v>266890</v>
      </c>
      <c r="K520" s="161">
        <f>Dane_baza!AT509</f>
        <v>7537343</v>
      </c>
      <c r="L520" s="161">
        <f>Dane_baza!AU509</f>
        <v>0</v>
      </c>
      <c r="M520" s="161">
        <f>Dane_baza!AV509</f>
        <v>764721</v>
      </c>
      <c r="N520" s="161">
        <f>Dane_baza!AY509</f>
        <v>6806186</v>
      </c>
      <c r="O520" s="161">
        <f>Dane_baza!AZ509</f>
        <v>145976</v>
      </c>
      <c r="P520" s="161">
        <f>Dane_baza!AW509</f>
        <v>0</v>
      </c>
      <c r="Q520" s="161">
        <f>Dane_baza!AX509</f>
        <v>0</v>
      </c>
      <c r="R520" s="212">
        <f t="shared" si="31"/>
        <v>17508946</v>
      </c>
      <c r="S520" s="212">
        <f>Dane_baza!BU509</f>
        <v>8161938.4699999997</v>
      </c>
      <c r="T520" s="212">
        <f>Dane_baza!BV509</f>
        <v>1827.36</v>
      </c>
      <c r="U520" s="212">
        <f>Dane_baza!BW509</f>
        <v>10845180.166129936</v>
      </c>
      <c r="V520" s="212">
        <f t="shared" si="29"/>
        <v>19008945.996129937</v>
      </c>
      <c r="W520" s="161">
        <f t="shared" si="30"/>
        <v>1499999.9961299375</v>
      </c>
      <c r="AA520" s="36"/>
    </row>
    <row r="521" spans="1:27" ht="14.45" x14ac:dyDescent="0.3">
      <c r="A521" s="197" t="s">
        <v>44</v>
      </c>
      <c r="B521" s="197" t="s">
        <v>161</v>
      </c>
      <c r="C521" s="197" t="s">
        <v>51</v>
      </c>
      <c r="D521" s="197" t="s">
        <v>36</v>
      </c>
      <c r="E521" s="197" t="s">
        <v>31</v>
      </c>
      <c r="F521" s="195" t="s">
        <v>3402</v>
      </c>
      <c r="G521" s="195" t="s">
        <v>525</v>
      </c>
      <c r="H521" s="161">
        <f>Dane_baza!AR510</f>
        <v>2368924</v>
      </c>
      <c r="I521" s="161">
        <f>Dane_baza!AS510</f>
        <v>3297</v>
      </c>
      <c r="J521" s="161">
        <f>Dane_baza!BX510</f>
        <v>268906</v>
      </c>
      <c r="K521" s="161">
        <f>Dane_baza!AT510</f>
        <v>8966256</v>
      </c>
      <c r="L521" s="161">
        <f>Dane_baza!AU510</f>
        <v>168028</v>
      </c>
      <c r="M521" s="161">
        <f>Dane_baza!AV510</f>
        <v>691375</v>
      </c>
      <c r="N521" s="161">
        <f>Dane_baza!AY510</f>
        <v>7129060</v>
      </c>
      <c r="O521" s="161">
        <f>Dane_baza!AZ510</f>
        <v>149220</v>
      </c>
      <c r="P521" s="161">
        <f>Dane_baza!AW510</f>
        <v>0</v>
      </c>
      <c r="Q521" s="161">
        <f>Dane_baza!AX510</f>
        <v>0</v>
      </c>
      <c r="R521" s="212">
        <f t="shared" si="31"/>
        <v>19745066</v>
      </c>
      <c r="S521" s="212">
        <f>Dane_baza!BU510</f>
        <v>8942302.0600000005</v>
      </c>
      <c r="T521" s="212">
        <f>Dane_baza!BV510</f>
        <v>571.82000000000005</v>
      </c>
      <c r="U521" s="212">
        <f>Dane_baza!BW510</f>
        <v>12302191.67</v>
      </c>
      <c r="V521" s="212">
        <f t="shared" si="29"/>
        <v>21245065.550000001</v>
      </c>
      <c r="W521" s="161">
        <f t="shared" si="30"/>
        <v>1499999.5500000007</v>
      </c>
      <c r="AA521" s="36"/>
    </row>
    <row r="522" spans="1:27" ht="14.45" x14ac:dyDescent="0.3">
      <c r="A522" s="197" t="s">
        <v>44</v>
      </c>
      <c r="B522" s="197" t="s">
        <v>161</v>
      </c>
      <c r="C522" s="197" t="s">
        <v>75</v>
      </c>
      <c r="D522" s="197" t="s">
        <v>36</v>
      </c>
      <c r="E522" s="197" t="s">
        <v>31</v>
      </c>
      <c r="F522" s="195" t="s">
        <v>3403</v>
      </c>
      <c r="G522" s="195" t="s">
        <v>526</v>
      </c>
      <c r="H522" s="161">
        <f>Dane_baza!AR511</f>
        <v>2974782</v>
      </c>
      <c r="I522" s="161">
        <f>Dane_baza!AS511</f>
        <v>9246</v>
      </c>
      <c r="J522" s="161">
        <f>Dane_baza!BX511</f>
        <v>268614</v>
      </c>
      <c r="K522" s="161">
        <f>Dane_baza!AT511</f>
        <v>8667183</v>
      </c>
      <c r="L522" s="161">
        <f>Dane_baza!AU511</f>
        <v>114335</v>
      </c>
      <c r="M522" s="161">
        <f>Dane_baza!AV511</f>
        <v>843956</v>
      </c>
      <c r="N522" s="161">
        <f>Dane_baza!AY511</f>
        <v>6713573</v>
      </c>
      <c r="O522" s="161">
        <f>Dane_baza!AZ511</f>
        <v>115159</v>
      </c>
      <c r="P522" s="161">
        <f>Dane_baza!AW511</f>
        <v>0</v>
      </c>
      <c r="Q522" s="161">
        <f>Dane_baza!AX511</f>
        <v>0</v>
      </c>
      <c r="R522" s="212">
        <f t="shared" si="31"/>
        <v>19706848</v>
      </c>
      <c r="S522" s="212">
        <f>Dane_baza!BU511</f>
        <v>10234389.949999999</v>
      </c>
      <c r="T522" s="212">
        <f>Dane_baza!BV511</f>
        <v>18524.11</v>
      </c>
      <c r="U522" s="212">
        <f>Dane_baza!BW511</f>
        <v>10953933.619999999</v>
      </c>
      <c r="V522" s="212">
        <f t="shared" si="29"/>
        <v>21206847.68</v>
      </c>
      <c r="W522" s="161">
        <f t="shared" si="30"/>
        <v>1499999.6799999997</v>
      </c>
      <c r="AA522" s="36"/>
    </row>
    <row r="523" spans="1:27" ht="14.45" x14ac:dyDescent="0.3">
      <c r="A523" s="197" t="s">
        <v>44</v>
      </c>
      <c r="B523" s="197" t="s">
        <v>161</v>
      </c>
      <c r="C523" s="197" t="s">
        <v>77</v>
      </c>
      <c r="D523" s="197" t="s">
        <v>36</v>
      </c>
      <c r="E523" s="197" t="s">
        <v>31</v>
      </c>
      <c r="F523" s="195" t="s">
        <v>3404</v>
      </c>
      <c r="G523" s="195" t="s">
        <v>527</v>
      </c>
      <c r="H523" s="161">
        <f>Dane_baza!AR512</f>
        <v>6419145</v>
      </c>
      <c r="I523" s="161">
        <f>Dane_baza!AS512</f>
        <v>20196</v>
      </c>
      <c r="J523" s="161">
        <f>Dane_baza!BX512</f>
        <v>358501</v>
      </c>
      <c r="K523" s="161">
        <f>Dane_baza!AT512</f>
        <v>7871555</v>
      </c>
      <c r="L523" s="161">
        <f>Dane_baza!AU512</f>
        <v>0</v>
      </c>
      <c r="M523" s="161">
        <f>Dane_baza!AV512</f>
        <v>389541</v>
      </c>
      <c r="N523" s="161">
        <f>Dane_baza!AY512</f>
        <v>12572093</v>
      </c>
      <c r="O523" s="161">
        <f>Dane_baza!AZ512</f>
        <v>303307</v>
      </c>
      <c r="P523" s="161">
        <f>Dane_baza!AW512</f>
        <v>0</v>
      </c>
      <c r="Q523" s="161">
        <f>Dane_baza!AX512</f>
        <v>0</v>
      </c>
      <c r="R523" s="212">
        <f t="shared" si="31"/>
        <v>27934338</v>
      </c>
      <c r="S523" s="212">
        <f>Dane_baza!BU512</f>
        <v>15586790.890000001</v>
      </c>
      <c r="T523" s="212">
        <f>Dane_baza!BV512</f>
        <v>29663.74</v>
      </c>
      <c r="U523" s="212">
        <f>Dane_baza!BW512</f>
        <v>14317883.367758159</v>
      </c>
      <c r="V523" s="212">
        <f t="shared" si="29"/>
        <v>29934337.997758158</v>
      </c>
      <c r="W523" s="161">
        <f t="shared" si="30"/>
        <v>1999999.9977581576</v>
      </c>
      <c r="AA523" s="36"/>
    </row>
    <row r="524" spans="1:27" ht="14.45" x14ac:dyDescent="0.3">
      <c r="A524" s="197" t="s">
        <v>44</v>
      </c>
      <c r="B524" s="197" t="s">
        <v>161</v>
      </c>
      <c r="C524" s="197" t="s">
        <v>90</v>
      </c>
      <c r="D524" s="197" t="s">
        <v>36</v>
      </c>
      <c r="E524" s="197" t="s">
        <v>31</v>
      </c>
      <c r="F524" s="195" t="s">
        <v>3405</v>
      </c>
      <c r="G524" s="195" t="s">
        <v>528</v>
      </c>
      <c r="H524" s="161">
        <f>Dane_baza!AR513</f>
        <v>2093828</v>
      </c>
      <c r="I524" s="161">
        <f>Dane_baza!AS513</f>
        <v>10764</v>
      </c>
      <c r="J524" s="161">
        <f>Dane_baza!BX513</f>
        <v>252269</v>
      </c>
      <c r="K524" s="161">
        <f>Dane_baza!AT513</f>
        <v>7280824</v>
      </c>
      <c r="L524" s="161">
        <f>Dane_baza!AU513</f>
        <v>0</v>
      </c>
      <c r="M524" s="161">
        <f>Dane_baza!AV513</f>
        <v>192398</v>
      </c>
      <c r="N524" s="161">
        <f>Dane_baza!AY513</f>
        <v>5426250</v>
      </c>
      <c r="O524" s="161">
        <f>Dane_baza!AZ513</f>
        <v>175172</v>
      </c>
      <c r="P524" s="161">
        <f>Dane_baza!AW513</f>
        <v>0</v>
      </c>
      <c r="Q524" s="161">
        <f>Dane_baza!AX513</f>
        <v>0</v>
      </c>
      <c r="R524" s="212">
        <f t="shared" si="31"/>
        <v>15431505</v>
      </c>
      <c r="S524" s="212">
        <f>Dane_baza!BU513</f>
        <v>7753567.7199999997</v>
      </c>
      <c r="T524" s="212">
        <f>Dane_baza!BV513</f>
        <v>0</v>
      </c>
      <c r="U524" s="212">
        <f>Dane_baza!BW513</f>
        <v>9177937.2798172124</v>
      </c>
      <c r="V524" s="212">
        <f t="shared" si="29"/>
        <v>16931504.999817211</v>
      </c>
      <c r="W524" s="161">
        <f t="shared" si="30"/>
        <v>1499999.9998172112</v>
      </c>
      <c r="AA524" s="36"/>
    </row>
    <row r="525" spans="1:27" ht="14.45" x14ac:dyDescent="0.3">
      <c r="A525" s="197" t="s">
        <v>44</v>
      </c>
      <c r="B525" s="197" t="s">
        <v>161</v>
      </c>
      <c r="C525" s="197" t="s">
        <v>92</v>
      </c>
      <c r="D525" s="197" t="s">
        <v>36</v>
      </c>
      <c r="E525" s="197" t="s">
        <v>31</v>
      </c>
      <c r="F525" s="195" t="s">
        <v>3406</v>
      </c>
      <c r="G525" s="195" t="s">
        <v>529</v>
      </c>
      <c r="H525" s="161">
        <f>Dane_baza!AR514</f>
        <v>3541510</v>
      </c>
      <c r="I525" s="161">
        <f>Dane_baza!AS514</f>
        <v>3113</v>
      </c>
      <c r="J525" s="161">
        <f>Dane_baza!BX514</f>
        <v>258806</v>
      </c>
      <c r="K525" s="161">
        <f>Dane_baza!AT514</f>
        <v>7327964</v>
      </c>
      <c r="L525" s="161">
        <f>Dane_baza!AU514</f>
        <v>0</v>
      </c>
      <c r="M525" s="161">
        <f>Dane_baza!AV514</f>
        <v>195988</v>
      </c>
      <c r="N525" s="161">
        <f>Dane_baza!AY514</f>
        <v>5913386</v>
      </c>
      <c r="O525" s="161">
        <f>Dane_baza!AZ514</f>
        <v>113537</v>
      </c>
      <c r="P525" s="161">
        <f>Dane_baza!AW514</f>
        <v>0</v>
      </c>
      <c r="Q525" s="161">
        <f>Dane_baza!AX514</f>
        <v>0</v>
      </c>
      <c r="R525" s="212">
        <f t="shared" si="31"/>
        <v>17354304</v>
      </c>
      <c r="S525" s="212">
        <f>Dane_baza!BU514</f>
        <v>10467273.23</v>
      </c>
      <c r="T525" s="212">
        <f>Dane_baza!BV514</f>
        <v>0</v>
      </c>
      <c r="U525" s="212">
        <f>Dane_baza!BW514</f>
        <v>8387030.3400000008</v>
      </c>
      <c r="V525" s="212">
        <f t="shared" si="29"/>
        <v>18854303.57</v>
      </c>
      <c r="W525" s="161">
        <f t="shared" si="30"/>
        <v>1499999.5700000003</v>
      </c>
      <c r="AA525" s="36"/>
    </row>
    <row r="526" spans="1:27" ht="14.45" x14ac:dyDescent="0.3">
      <c r="A526" s="197" t="s">
        <v>44</v>
      </c>
      <c r="B526" s="197" t="s">
        <v>161</v>
      </c>
      <c r="C526" s="197" t="s">
        <v>93</v>
      </c>
      <c r="D526" s="197" t="s">
        <v>36</v>
      </c>
      <c r="E526" s="197" t="s">
        <v>31</v>
      </c>
      <c r="F526" s="195" t="s">
        <v>3407</v>
      </c>
      <c r="G526" s="195" t="s">
        <v>530</v>
      </c>
      <c r="H526" s="161">
        <f>Dane_baza!AR515</f>
        <v>1960173</v>
      </c>
      <c r="I526" s="161">
        <f>Dane_baza!AS515</f>
        <v>1682</v>
      </c>
      <c r="J526" s="161">
        <f>Dane_baza!BX515</f>
        <v>214707</v>
      </c>
      <c r="K526" s="161">
        <f>Dane_baza!AT515</f>
        <v>7196825</v>
      </c>
      <c r="L526" s="161">
        <f>Dane_baza!AU515</f>
        <v>41521</v>
      </c>
      <c r="M526" s="161">
        <f>Dane_baza!AV515</f>
        <v>837468</v>
      </c>
      <c r="N526" s="161">
        <f>Dane_baza!AY515</f>
        <v>5744811</v>
      </c>
      <c r="O526" s="161">
        <f>Dane_baza!AZ515</f>
        <v>100562</v>
      </c>
      <c r="P526" s="161">
        <f>Dane_baza!AW515</f>
        <v>0</v>
      </c>
      <c r="Q526" s="161">
        <f>Dane_baza!AX515</f>
        <v>0</v>
      </c>
      <c r="R526" s="212">
        <f t="shared" si="31"/>
        <v>16097749</v>
      </c>
      <c r="S526" s="212">
        <f>Dane_baza!BU515</f>
        <v>7304858.5599999996</v>
      </c>
      <c r="T526" s="212">
        <f>Dane_baza!BV515</f>
        <v>5956.18</v>
      </c>
      <c r="U526" s="212">
        <f>Dane_baza!BW515</f>
        <v>10286934.049999999</v>
      </c>
      <c r="V526" s="212">
        <f t="shared" si="29"/>
        <v>17597748.789999999</v>
      </c>
      <c r="W526" s="161">
        <f t="shared" si="30"/>
        <v>1499999.7899999991</v>
      </c>
      <c r="AA526" s="36"/>
    </row>
    <row r="527" spans="1:27" ht="14.45" x14ac:dyDescent="0.3">
      <c r="A527" s="197" t="s">
        <v>44</v>
      </c>
      <c r="B527" s="197" t="s">
        <v>161</v>
      </c>
      <c r="C527" s="197" t="s">
        <v>95</v>
      </c>
      <c r="D527" s="197" t="s">
        <v>40</v>
      </c>
      <c r="E527" s="197" t="s">
        <v>31</v>
      </c>
      <c r="F527" s="195" t="s">
        <v>3408</v>
      </c>
      <c r="G527" s="195" t="s">
        <v>531</v>
      </c>
      <c r="H527" s="161">
        <f>Dane_baza!AR516</f>
        <v>7729870</v>
      </c>
      <c r="I527" s="161">
        <f>Dane_baza!AS516</f>
        <v>407485</v>
      </c>
      <c r="J527" s="161">
        <f>Dane_baza!BX516</f>
        <v>540824</v>
      </c>
      <c r="K527" s="161">
        <f>Dane_baza!AT516</f>
        <v>10712913</v>
      </c>
      <c r="L527" s="161">
        <f>Dane_baza!AU516</f>
        <v>213718</v>
      </c>
      <c r="M527" s="161">
        <f>Dane_baza!AV516</f>
        <v>898832</v>
      </c>
      <c r="N527" s="161">
        <f>Dane_baza!AY516</f>
        <v>14675808</v>
      </c>
      <c r="O527" s="161">
        <f>Dane_baza!AZ516</f>
        <v>387648</v>
      </c>
      <c r="P527" s="161">
        <f>Dane_baza!AW516</f>
        <v>0</v>
      </c>
      <c r="Q527" s="161">
        <f>Dane_baza!AX516</f>
        <v>0</v>
      </c>
      <c r="R527" s="212">
        <f t="shared" si="31"/>
        <v>35567098</v>
      </c>
      <c r="S527" s="212">
        <f>Dane_baza!BU516</f>
        <v>25257251.079999998</v>
      </c>
      <c r="T527" s="212">
        <f>Dane_baza!BV516</f>
        <v>218260.78</v>
      </c>
      <c r="U527" s="212">
        <f>Dane_baza!BW516</f>
        <v>13091586.141398733</v>
      </c>
      <c r="V527" s="212">
        <f t="shared" si="29"/>
        <v>38567098.001398735</v>
      </c>
      <c r="W527" s="161">
        <f t="shared" si="30"/>
        <v>3000000.0013987347</v>
      </c>
      <c r="AA527" s="36"/>
    </row>
    <row r="528" spans="1:27" ht="14.45" x14ac:dyDescent="0.3">
      <c r="A528" s="197" t="s">
        <v>44</v>
      </c>
      <c r="B528" s="197" t="s">
        <v>161</v>
      </c>
      <c r="C528" s="197" t="s">
        <v>97</v>
      </c>
      <c r="D528" s="197" t="s">
        <v>36</v>
      </c>
      <c r="E528" s="197" t="s">
        <v>31</v>
      </c>
      <c r="F528" s="195" t="s">
        <v>3409</v>
      </c>
      <c r="G528" s="195" t="s">
        <v>532</v>
      </c>
      <c r="H528" s="161">
        <f>Dane_baza!AR517</f>
        <v>30813768</v>
      </c>
      <c r="I528" s="161">
        <f>Dane_baza!AS517</f>
        <v>458913</v>
      </c>
      <c r="J528" s="161">
        <f>Dane_baza!BX517</f>
        <v>1225997</v>
      </c>
      <c r="K528" s="161">
        <f>Dane_baza!AT517</f>
        <v>12025841</v>
      </c>
      <c r="L528" s="161">
        <f>Dane_baza!AU517</f>
        <v>0</v>
      </c>
      <c r="M528" s="161">
        <f>Dane_baza!AV517</f>
        <v>1123766</v>
      </c>
      <c r="N528" s="161">
        <f>Dane_baza!AY517</f>
        <v>34500185</v>
      </c>
      <c r="O528" s="161">
        <f>Dane_baza!AZ517</f>
        <v>861261</v>
      </c>
      <c r="P528" s="161">
        <f>Dane_baza!AW517</f>
        <v>0</v>
      </c>
      <c r="Q528" s="161">
        <f>Dane_baza!AX517</f>
        <v>0</v>
      </c>
      <c r="R528" s="212">
        <f t="shared" si="31"/>
        <v>81009731</v>
      </c>
      <c r="S528" s="212">
        <f>Dane_baza!BU517</f>
        <v>71424695.090000004</v>
      </c>
      <c r="T528" s="212">
        <f>Dane_baza!BV517</f>
        <v>471447.76</v>
      </c>
      <c r="U528" s="212">
        <f>Dane_baza!BW517</f>
        <v>12613587.689999998</v>
      </c>
      <c r="V528" s="212">
        <f t="shared" ref="V528:V591" si="32">SUM(S528:U528)</f>
        <v>84509730.540000007</v>
      </c>
      <c r="W528" s="161">
        <f t="shared" ref="W528:W591" si="33">V528-R528</f>
        <v>3499999.5400000066</v>
      </c>
      <c r="AA528" s="36"/>
    </row>
    <row r="529" spans="1:27" ht="14.45" x14ac:dyDescent="0.3">
      <c r="A529" s="197" t="s">
        <v>44</v>
      </c>
      <c r="B529" s="197" t="s">
        <v>161</v>
      </c>
      <c r="C529" s="197" t="s">
        <v>130</v>
      </c>
      <c r="D529" s="197" t="s">
        <v>40</v>
      </c>
      <c r="E529" s="197" t="s">
        <v>31</v>
      </c>
      <c r="F529" s="195" t="s">
        <v>3410</v>
      </c>
      <c r="G529" s="195" t="s">
        <v>533</v>
      </c>
      <c r="H529" s="161">
        <f>Dane_baza!AR518</f>
        <v>9294731</v>
      </c>
      <c r="I529" s="161">
        <f>Dane_baza!AS518</f>
        <v>306306</v>
      </c>
      <c r="J529" s="161">
        <f>Dane_baza!BX518</f>
        <v>354055</v>
      </c>
      <c r="K529" s="161">
        <f>Dane_baza!AT518</f>
        <v>2645510</v>
      </c>
      <c r="L529" s="161">
        <f>Dane_baza!AU518</f>
        <v>0</v>
      </c>
      <c r="M529" s="161">
        <f>Dane_baza!AV518</f>
        <v>845311</v>
      </c>
      <c r="N529" s="161">
        <f>Dane_baza!AY518</f>
        <v>8152971</v>
      </c>
      <c r="O529" s="161">
        <f>Dane_baza!AZ518</f>
        <v>217343</v>
      </c>
      <c r="P529" s="161">
        <f>Dane_baza!AW518</f>
        <v>0</v>
      </c>
      <c r="Q529" s="161">
        <f>Dane_baza!AX518</f>
        <v>0</v>
      </c>
      <c r="R529" s="212">
        <f t="shared" ref="R529:R592" si="34">SUM(H529:Q529)</f>
        <v>21816227</v>
      </c>
      <c r="S529" s="212">
        <f>Dane_baza!BU518</f>
        <v>20310878.960000001</v>
      </c>
      <c r="T529" s="212">
        <f>Dane_baza!BV518</f>
        <v>326768.53999999998</v>
      </c>
      <c r="U529" s="212">
        <f>Dane_baza!BW518</f>
        <v>3796526.73</v>
      </c>
      <c r="V529" s="212">
        <f t="shared" si="32"/>
        <v>24434174.23</v>
      </c>
      <c r="W529" s="161">
        <f t="shared" si="33"/>
        <v>2617947.2300000004</v>
      </c>
      <c r="AA529" s="36"/>
    </row>
    <row r="530" spans="1:27" ht="14.45" x14ac:dyDescent="0.3">
      <c r="A530" s="197" t="s">
        <v>75</v>
      </c>
      <c r="B530" s="197" t="s">
        <v>33</v>
      </c>
      <c r="C530" s="197" t="s">
        <v>33</v>
      </c>
      <c r="D530" s="197" t="s">
        <v>34</v>
      </c>
      <c r="E530" s="197" t="s">
        <v>31</v>
      </c>
      <c r="F530" s="195" t="s">
        <v>3411</v>
      </c>
      <c r="G530" s="195" t="s">
        <v>534</v>
      </c>
      <c r="H530" s="161">
        <f>Dane_baza!AR519</f>
        <v>30366607</v>
      </c>
      <c r="I530" s="161">
        <f>Dane_baza!AS519</f>
        <v>6580242</v>
      </c>
      <c r="J530" s="161">
        <f>Dane_baza!BX519</f>
        <v>970246</v>
      </c>
      <c r="K530" s="161">
        <f>Dane_baza!AT519</f>
        <v>0</v>
      </c>
      <c r="L530" s="161">
        <f>Dane_baza!AU519</f>
        <v>0</v>
      </c>
      <c r="M530" s="161">
        <f>Dane_baza!AV519</f>
        <v>902790</v>
      </c>
      <c r="N530" s="161">
        <f>Dane_baza!AY519</f>
        <v>28184032</v>
      </c>
      <c r="O530" s="161">
        <f>Dane_baza!AZ519</f>
        <v>864505</v>
      </c>
      <c r="P530" s="161">
        <f>Dane_baza!AW519</f>
        <v>0</v>
      </c>
      <c r="Q530" s="161">
        <f>Dane_baza!AX519</f>
        <v>0</v>
      </c>
      <c r="R530" s="212">
        <f t="shared" si="34"/>
        <v>67868422</v>
      </c>
      <c r="S530" s="212">
        <f>Dane_baza!BU519</f>
        <v>60927539.140000001</v>
      </c>
      <c r="T530" s="212">
        <f>Dane_baza!BV519</f>
        <v>11687243.98</v>
      </c>
      <c r="U530" s="212">
        <f>Dane_baza!BW519</f>
        <v>0</v>
      </c>
      <c r="V530" s="212">
        <f t="shared" si="32"/>
        <v>72614783.120000005</v>
      </c>
      <c r="W530" s="161">
        <f t="shared" si="33"/>
        <v>4746361.1200000048</v>
      </c>
      <c r="AA530" s="36"/>
    </row>
    <row r="531" spans="1:27" ht="14.45" x14ac:dyDescent="0.3">
      <c r="A531" s="197" t="s">
        <v>75</v>
      </c>
      <c r="B531" s="197" t="s">
        <v>33</v>
      </c>
      <c r="C531" s="197" t="s">
        <v>32</v>
      </c>
      <c r="D531" s="197" t="s">
        <v>36</v>
      </c>
      <c r="E531" s="197" t="s">
        <v>31</v>
      </c>
      <c r="F531" s="195" t="s">
        <v>3412</v>
      </c>
      <c r="G531" s="195" t="s">
        <v>535</v>
      </c>
      <c r="H531" s="161">
        <f>Dane_baza!AR520</f>
        <v>10956974</v>
      </c>
      <c r="I531" s="161">
        <f>Dane_baza!AS520</f>
        <v>336313</v>
      </c>
      <c r="J531" s="161">
        <f>Dane_baza!BX520</f>
        <v>415184</v>
      </c>
      <c r="K531" s="161">
        <f>Dane_baza!AT520</f>
        <v>3487509</v>
      </c>
      <c r="L531" s="161">
        <f>Dane_baza!AU520</f>
        <v>0</v>
      </c>
      <c r="M531" s="161">
        <f>Dane_baza!AV520</f>
        <v>293146</v>
      </c>
      <c r="N531" s="161">
        <f>Dane_baza!AY520</f>
        <v>13151175</v>
      </c>
      <c r="O531" s="161">
        <f>Dane_baza!AZ520</f>
        <v>270867</v>
      </c>
      <c r="P531" s="161">
        <f>Dane_baza!AW520</f>
        <v>0</v>
      </c>
      <c r="Q531" s="161">
        <f>Dane_baza!AX520</f>
        <v>0</v>
      </c>
      <c r="R531" s="212">
        <f t="shared" si="34"/>
        <v>28911168</v>
      </c>
      <c r="S531" s="212">
        <f>Dane_baza!BU520</f>
        <v>22633180.120000001</v>
      </c>
      <c r="T531" s="212">
        <f>Dane_baza!BV520</f>
        <v>339966.99</v>
      </c>
      <c r="U531" s="212">
        <f>Dane_baza!BW520</f>
        <v>7938020.8819899624</v>
      </c>
      <c r="V531" s="212">
        <f t="shared" si="32"/>
        <v>30911167.991989963</v>
      </c>
      <c r="W531" s="161">
        <f t="shared" si="33"/>
        <v>1999999.9919899628</v>
      </c>
      <c r="AA531" s="36"/>
    </row>
    <row r="532" spans="1:27" ht="14.45" x14ac:dyDescent="0.3">
      <c r="A532" s="197" t="s">
        <v>75</v>
      </c>
      <c r="B532" s="197" t="s">
        <v>33</v>
      </c>
      <c r="C532" s="197" t="s">
        <v>37</v>
      </c>
      <c r="D532" s="197" t="s">
        <v>36</v>
      </c>
      <c r="E532" s="197" t="s">
        <v>31</v>
      </c>
      <c r="F532" s="195" t="s">
        <v>3413</v>
      </c>
      <c r="G532" s="195" t="s">
        <v>536</v>
      </c>
      <c r="H532" s="161">
        <f>Dane_baza!AR521</f>
        <v>16324822</v>
      </c>
      <c r="I532" s="161">
        <f>Dane_baza!AS521</f>
        <v>368422</v>
      </c>
      <c r="J532" s="161">
        <f>Dane_baza!BX521</f>
        <v>642536</v>
      </c>
      <c r="K532" s="161">
        <f>Dane_baza!AT521</f>
        <v>3044831</v>
      </c>
      <c r="L532" s="161">
        <f>Dane_baza!AU521</f>
        <v>0</v>
      </c>
      <c r="M532" s="161">
        <f>Dane_baza!AV521</f>
        <v>646858</v>
      </c>
      <c r="N532" s="161">
        <f>Dane_baza!AY521</f>
        <v>19631790</v>
      </c>
      <c r="O532" s="161">
        <f>Dane_baza!AZ521</f>
        <v>356831</v>
      </c>
      <c r="P532" s="161">
        <f>Dane_baza!AW521</f>
        <v>0</v>
      </c>
      <c r="Q532" s="161">
        <f>Dane_baza!AX521</f>
        <v>0</v>
      </c>
      <c r="R532" s="212">
        <f t="shared" si="34"/>
        <v>41016090</v>
      </c>
      <c r="S532" s="212">
        <f>Dane_baza!BU521</f>
        <v>32901350.800000001</v>
      </c>
      <c r="T532" s="212">
        <f>Dane_baza!BV521</f>
        <v>392487.52</v>
      </c>
      <c r="U532" s="212">
        <f>Dane_baza!BW521</f>
        <v>10722251.67886075</v>
      </c>
      <c r="V532" s="212">
        <f t="shared" si="32"/>
        <v>44016089.998860747</v>
      </c>
      <c r="W532" s="161">
        <f t="shared" si="33"/>
        <v>2999999.9988607466</v>
      </c>
      <c r="AA532" s="36"/>
    </row>
    <row r="533" spans="1:27" ht="14.45" x14ac:dyDescent="0.3">
      <c r="A533" s="197" t="s">
        <v>75</v>
      </c>
      <c r="B533" s="197" t="s">
        <v>33</v>
      </c>
      <c r="C533" s="197" t="s">
        <v>39</v>
      </c>
      <c r="D533" s="197" t="s">
        <v>36</v>
      </c>
      <c r="E533" s="197" t="s">
        <v>31</v>
      </c>
      <c r="F533" s="195" t="s">
        <v>3414</v>
      </c>
      <c r="G533" s="195" t="s">
        <v>537</v>
      </c>
      <c r="H533" s="161">
        <f>Dane_baza!AR522</f>
        <v>26525602</v>
      </c>
      <c r="I533" s="161">
        <f>Dane_baza!AS522</f>
        <v>780976</v>
      </c>
      <c r="J533" s="161">
        <f>Dane_baza!BX522</f>
        <v>940699</v>
      </c>
      <c r="K533" s="161">
        <f>Dane_baza!AT522</f>
        <v>3320317</v>
      </c>
      <c r="L533" s="161">
        <f>Dane_baza!AU522</f>
        <v>0</v>
      </c>
      <c r="M533" s="161">
        <f>Dane_baza!AV522</f>
        <v>651417</v>
      </c>
      <c r="N533" s="161">
        <f>Dane_baza!AY522</f>
        <v>14382482</v>
      </c>
      <c r="O533" s="161">
        <f>Dane_baza!AZ522</f>
        <v>338990</v>
      </c>
      <c r="P533" s="161">
        <f>Dane_baza!AW522</f>
        <v>0</v>
      </c>
      <c r="Q533" s="161">
        <f>Dane_baza!AX522</f>
        <v>0</v>
      </c>
      <c r="R533" s="212">
        <f t="shared" si="34"/>
        <v>46940483</v>
      </c>
      <c r="S533" s="212">
        <f>Dane_baza!BU522</f>
        <v>42153657.43</v>
      </c>
      <c r="T533" s="212">
        <f>Dane_baza!BV522</f>
        <v>502848.08</v>
      </c>
      <c r="U533" s="212">
        <f>Dane_baza!BW522</f>
        <v>6783977.1100000022</v>
      </c>
      <c r="V533" s="212">
        <f t="shared" si="32"/>
        <v>49440482.619999997</v>
      </c>
      <c r="W533" s="161">
        <f t="shared" si="33"/>
        <v>2499999.6199999973</v>
      </c>
      <c r="AA533" s="36"/>
    </row>
    <row r="534" spans="1:27" ht="14.45" x14ac:dyDescent="0.3">
      <c r="A534" s="197" t="s">
        <v>75</v>
      </c>
      <c r="B534" s="197" t="s">
        <v>33</v>
      </c>
      <c r="C534" s="197" t="s">
        <v>42</v>
      </c>
      <c r="D534" s="197" t="s">
        <v>36</v>
      </c>
      <c r="E534" s="197" t="s">
        <v>31</v>
      </c>
      <c r="F534" s="195" t="s">
        <v>3415</v>
      </c>
      <c r="G534" s="195" t="s">
        <v>538</v>
      </c>
      <c r="H534" s="161">
        <f>Dane_baza!AR523</f>
        <v>8646455</v>
      </c>
      <c r="I534" s="161">
        <f>Dane_baza!AS523</f>
        <v>212258</v>
      </c>
      <c r="J534" s="161">
        <f>Dane_baza!BX523</f>
        <v>409317</v>
      </c>
      <c r="K534" s="161">
        <f>Dane_baza!AT523</f>
        <v>3592357</v>
      </c>
      <c r="L534" s="161">
        <f>Dane_baza!AU523</f>
        <v>0</v>
      </c>
      <c r="M534" s="161">
        <f>Dane_baza!AV523</f>
        <v>923566</v>
      </c>
      <c r="N534" s="161">
        <f>Dane_baza!AY523</f>
        <v>13294238</v>
      </c>
      <c r="O534" s="161">
        <f>Dane_baza!AZ523</f>
        <v>282221</v>
      </c>
      <c r="P534" s="161">
        <f>Dane_baza!AW523</f>
        <v>0</v>
      </c>
      <c r="Q534" s="161">
        <f>Dane_baza!AX523</f>
        <v>0</v>
      </c>
      <c r="R534" s="212">
        <f t="shared" si="34"/>
        <v>27360412</v>
      </c>
      <c r="S534" s="212">
        <f>Dane_baza!BU523</f>
        <v>19830998.530000001</v>
      </c>
      <c r="T534" s="212">
        <f>Dane_baza!BV523</f>
        <v>232807.81</v>
      </c>
      <c r="U534" s="212">
        <f>Dane_baza!BW523</f>
        <v>9766876.8300000001</v>
      </c>
      <c r="V534" s="212">
        <f t="shared" si="32"/>
        <v>29830683.170000002</v>
      </c>
      <c r="W534" s="161">
        <f t="shared" si="33"/>
        <v>2470271.1700000018</v>
      </c>
      <c r="AA534" s="36"/>
    </row>
    <row r="535" spans="1:27" ht="14.45" x14ac:dyDescent="0.3">
      <c r="A535" s="197" t="s">
        <v>75</v>
      </c>
      <c r="B535" s="197" t="s">
        <v>33</v>
      </c>
      <c r="C535" s="197" t="s">
        <v>44</v>
      </c>
      <c r="D535" s="197" t="s">
        <v>36</v>
      </c>
      <c r="E535" s="197" t="s">
        <v>31</v>
      </c>
      <c r="F535" s="195" t="s">
        <v>3416</v>
      </c>
      <c r="G535" s="195" t="s">
        <v>539</v>
      </c>
      <c r="H535" s="161">
        <f>Dane_baza!AR524</f>
        <v>14946162</v>
      </c>
      <c r="I535" s="161">
        <f>Dane_baza!AS524</f>
        <v>340160</v>
      </c>
      <c r="J535" s="161">
        <f>Dane_baza!BX524</f>
        <v>561088</v>
      </c>
      <c r="K535" s="161">
        <f>Dane_baza!AT524</f>
        <v>3010089</v>
      </c>
      <c r="L535" s="161">
        <f>Dane_baza!AU524</f>
        <v>0</v>
      </c>
      <c r="M535" s="161">
        <f>Dane_baza!AV524</f>
        <v>390509</v>
      </c>
      <c r="N535" s="161">
        <f>Dane_baza!AY524</f>
        <v>15276036</v>
      </c>
      <c r="O535" s="161">
        <f>Dane_baza!AZ524</f>
        <v>332502</v>
      </c>
      <c r="P535" s="161">
        <f>Dane_baza!AW524</f>
        <v>0</v>
      </c>
      <c r="Q535" s="161">
        <f>Dane_baza!AX524</f>
        <v>0</v>
      </c>
      <c r="R535" s="212">
        <f t="shared" si="34"/>
        <v>34856546</v>
      </c>
      <c r="S535" s="212">
        <f>Dane_baza!BU524</f>
        <v>32491379.329999998</v>
      </c>
      <c r="T535" s="212">
        <f>Dane_baza!BV524</f>
        <v>975347.23</v>
      </c>
      <c r="U535" s="212">
        <f>Dane_baza!BW524</f>
        <v>3889819.4381881491</v>
      </c>
      <c r="V535" s="212">
        <f t="shared" si="32"/>
        <v>37356545.998188145</v>
      </c>
      <c r="W535" s="161">
        <f t="shared" si="33"/>
        <v>2499999.9981881455</v>
      </c>
      <c r="AA535" s="36"/>
    </row>
    <row r="536" spans="1:27" ht="14.45" x14ac:dyDescent="0.3">
      <c r="A536" s="197" t="s">
        <v>75</v>
      </c>
      <c r="B536" s="197" t="s">
        <v>33</v>
      </c>
      <c r="C536" s="197" t="s">
        <v>51</v>
      </c>
      <c r="D536" s="197" t="s">
        <v>40</v>
      </c>
      <c r="E536" s="197" t="s">
        <v>31</v>
      </c>
      <c r="F536" s="195" t="s">
        <v>3417</v>
      </c>
      <c r="G536" s="195" t="s">
        <v>540</v>
      </c>
      <c r="H536" s="161">
        <f>Dane_baza!AR525</f>
        <v>16681081</v>
      </c>
      <c r="I536" s="161">
        <f>Dane_baza!AS525</f>
        <v>364656</v>
      </c>
      <c r="J536" s="161">
        <f>Dane_baza!BX525</f>
        <v>696114</v>
      </c>
      <c r="K536" s="161">
        <f>Dane_baza!AT525</f>
        <v>4977319</v>
      </c>
      <c r="L536" s="161">
        <f>Dane_baza!AU525</f>
        <v>78335</v>
      </c>
      <c r="M536" s="161">
        <f>Dane_baza!AV525</f>
        <v>654428</v>
      </c>
      <c r="N536" s="161">
        <f>Dane_baza!AY525</f>
        <v>20840810</v>
      </c>
      <c r="O536" s="161">
        <f>Dane_baza!AZ525</f>
        <v>421710</v>
      </c>
      <c r="P536" s="161">
        <f>Dane_baza!AW525</f>
        <v>0</v>
      </c>
      <c r="Q536" s="161">
        <f>Dane_baza!AX525</f>
        <v>0</v>
      </c>
      <c r="R536" s="212">
        <f t="shared" si="34"/>
        <v>44714453</v>
      </c>
      <c r="S536" s="212">
        <f>Dane_baza!BU525</f>
        <v>37675529.380000003</v>
      </c>
      <c r="T536" s="212">
        <f>Dane_baza!BV525</f>
        <v>339255.28</v>
      </c>
      <c r="U536" s="212">
        <f>Dane_baza!BW525</f>
        <v>9699668.3350267783</v>
      </c>
      <c r="V536" s="212">
        <f t="shared" si="32"/>
        <v>47714452.995026782</v>
      </c>
      <c r="W536" s="161">
        <f t="shared" si="33"/>
        <v>2999999.9950267822</v>
      </c>
      <c r="AA536" s="36"/>
    </row>
    <row r="537" spans="1:27" ht="14.45" x14ac:dyDescent="0.3">
      <c r="A537" s="197" t="s">
        <v>75</v>
      </c>
      <c r="B537" s="197" t="s">
        <v>32</v>
      </c>
      <c r="C537" s="197" t="s">
        <v>33</v>
      </c>
      <c r="D537" s="197" t="s">
        <v>34</v>
      </c>
      <c r="E537" s="197" t="s">
        <v>31</v>
      </c>
      <c r="F537" s="195" t="s">
        <v>3418</v>
      </c>
      <c r="G537" s="195" t="s">
        <v>541</v>
      </c>
      <c r="H537" s="161">
        <f>Dane_baza!AR526</f>
        <v>19680871</v>
      </c>
      <c r="I537" s="161">
        <f>Dane_baza!AS526</f>
        <v>675151</v>
      </c>
      <c r="J537" s="161">
        <f>Dane_baza!BX526</f>
        <v>811818</v>
      </c>
      <c r="K537" s="161">
        <f>Dane_baza!AT526</f>
        <v>6040702</v>
      </c>
      <c r="L537" s="161">
        <f>Dane_baza!AU526</f>
        <v>0</v>
      </c>
      <c r="M537" s="161">
        <f>Dane_baza!AV526</f>
        <v>636810</v>
      </c>
      <c r="N537" s="161">
        <f>Dane_baza!AY526</f>
        <v>19605249</v>
      </c>
      <c r="O537" s="161">
        <f>Dane_baza!AZ526</f>
        <v>632564</v>
      </c>
      <c r="P537" s="161">
        <f>Dane_baza!AW526</f>
        <v>0</v>
      </c>
      <c r="Q537" s="161">
        <f>Dane_baza!AX526</f>
        <v>0</v>
      </c>
      <c r="R537" s="212">
        <f t="shared" si="34"/>
        <v>48083165</v>
      </c>
      <c r="S537" s="212">
        <f>Dane_baza!BU526</f>
        <v>44967900.280000001</v>
      </c>
      <c r="T537" s="212">
        <f>Dane_baza!BV526</f>
        <v>730366.85</v>
      </c>
      <c r="U537" s="212">
        <f>Dane_baza!BW526</f>
        <v>6175052.3799999999</v>
      </c>
      <c r="V537" s="212">
        <f t="shared" si="32"/>
        <v>51873319.510000005</v>
      </c>
      <c r="W537" s="161">
        <f t="shared" si="33"/>
        <v>3790154.5100000054</v>
      </c>
      <c r="AA537" s="36"/>
    </row>
    <row r="538" spans="1:27" ht="14.45" x14ac:dyDescent="0.3">
      <c r="A538" s="197" t="s">
        <v>75</v>
      </c>
      <c r="B538" s="197" t="s">
        <v>32</v>
      </c>
      <c r="C538" s="197" t="s">
        <v>32</v>
      </c>
      <c r="D538" s="197" t="s">
        <v>36</v>
      </c>
      <c r="E538" s="197" t="s">
        <v>31</v>
      </c>
      <c r="F538" s="195" t="s">
        <v>3419</v>
      </c>
      <c r="G538" s="195" t="s">
        <v>542</v>
      </c>
      <c r="H538" s="161">
        <f>Dane_baza!AR527</f>
        <v>3717013</v>
      </c>
      <c r="I538" s="161">
        <f>Dane_baza!AS527</f>
        <v>1203261</v>
      </c>
      <c r="J538" s="161">
        <f>Dane_baza!BX527</f>
        <v>153277</v>
      </c>
      <c r="K538" s="161">
        <f>Dane_baza!AT527</f>
        <v>0</v>
      </c>
      <c r="L538" s="161">
        <f>Dane_baza!AU527</f>
        <v>0</v>
      </c>
      <c r="M538" s="161">
        <f>Dane_baza!AV527</f>
        <v>470749</v>
      </c>
      <c r="N538" s="161">
        <f>Dane_baza!AY527</f>
        <v>4885193</v>
      </c>
      <c r="O538" s="161">
        <f>Dane_baza!AZ527</f>
        <v>111915</v>
      </c>
      <c r="P538" s="161">
        <f>Dane_baza!AW527</f>
        <v>0</v>
      </c>
      <c r="Q538" s="161">
        <f>Dane_baza!AX527</f>
        <v>-150855</v>
      </c>
      <c r="R538" s="212">
        <f t="shared" si="34"/>
        <v>10390553</v>
      </c>
      <c r="S538" s="212">
        <f>Dane_baza!BU527</f>
        <v>9487678.1600000001</v>
      </c>
      <c r="T538" s="212">
        <f>Dane_baza!BV527</f>
        <v>26200.19</v>
      </c>
      <c r="U538" s="212">
        <f>Dane_baza!BW527</f>
        <v>1876674.6460063411</v>
      </c>
      <c r="V538" s="212">
        <f t="shared" si="32"/>
        <v>11390552.99600634</v>
      </c>
      <c r="W538" s="161">
        <f t="shared" si="33"/>
        <v>999999.99600633979</v>
      </c>
      <c r="AA538" s="36"/>
    </row>
    <row r="539" spans="1:27" ht="14.45" x14ac:dyDescent="0.3">
      <c r="A539" s="197" t="s">
        <v>75</v>
      </c>
      <c r="B539" s="197" t="s">
        <v>32</v>
      </c>
      <c r="C539" s="197" t="s">
        <v>37</v>
      </c>
      <c r="D539" s="197" t="s">
        <v>36</v>
      </c>
      <c r="E539" s="197" t="s">
        <v>31</v>
      </c>
      <c r="F539" s="195" t="s">
        <v>3420</v>
      </c>
      <c r="G539" s="195" t="s">
        <v>543</v>
      </c>
      <c r="H539" s="161">
        <f>Dane_baza!AR528</f>
        <v>2093997</v>
      </c>
      <c r="I539" s="161">
        <f>Dane_baza!AS528</f>
        <v>30244</v>
      </c>
      <c r="J539" s="161">
        <f>Dane_baza!BX528</f>
        <v>134121</v>
      </c>
      <c r="K539" s="161">
        <f>Dane_baza!AT528</f>
        <v>2419032</v>
      </c>
      <c r="L539" s="161">
        <f>Dane_baza!AU528</f>
        <v>0</v>
      </c>
      <c r="M539" s="161">
        <f>Dane_baza!AV528</f>
        <v>303320</v>
      </c>
      <c r="N539" s="161">
        <f>Dane_baza!AY528</f>
        <v>3313140</v>
      </c>
      <c r="O539" s="161">
        <f>Dane_baza!AZ528</f>
        <v>71366</v>
      </c>
      <c r="P539" s="161">
        <f>Dane_baza!AW528</f>
        <v>0</v>
      </c>
      <c r="Q539" s="161">
        <f>Dane_baza!AX528</f>
        <v>0</v>
      </c>
      <c r="R539" s="212">
        <f t="shared" si="34"/>
        <v>8365220</v>
      </c>
      <c r="S539" s="212">
        <f>Dane_baza!BU528</f>
        <v>5629531.3099999996</v>
      </c>
      <c r="T539" s="212">
        <f>Dane_baza!BV528</f>
        <v>92943.46</v>
      </c>
      <c r="U539" s="212">
        <f>Dane_baza!BW528</f>
        <v>3479267.1600000006</v>
      </c>
      <c r="V539" s="212">
        <f t="shared" si="32"/>
        <v>9201741.9299999997</v>
      </c>
      <c r="W539" s="161">
        <f t="shared" si="33"/>
        <v>836521.9299999997</v>
      </c>
      <c r="AA539" s="36"/>
    </row>
    <row r="540" spans="1:27" ht="14.45" x14ac:dyDescent="0.3">
      <c r="A540" s="197" t="s">
        <v>75</v>
      </c>
      <c r="B540" s="197" t="s">
        <v>32</v>
      </c>
      <c r="C540" s="197" t="s">
        <v>39</v>
      </c>
      <c r="D540" s="197" t="s">
        <v>36</v>
      </c>
      <c r="E540" s="197" t="s">
        <v>31</v>
      </c>
      <c r="F540" s="195" t="s">
        <v>3421</v>
      </c>
      <c r="G540" s="195" t="s">
        <v>544</v>
      </c>
      <c r="H540" s="161">
        <f>Dane_baza!AR529</f>
        <v>4117871</v>
      </c>
      <c r="I540" s="161">
        <f>Dane_baza!AS529</f>
        <v>102853</v>
      </c>
      <c r="J540" s="161">
        <f>Dane_baza!BX529</f>
        <v>274066</v>
      </c>
      <c r="K540" s="161">
        <f>Dane_baza!AT529</f>
        <v>5854366</v>
      </c>
      <c r="L540" s="161">
        <f>Dane_baza!AU529</f>
        <v>36451</v>
      </c>
      <c r="M540" s="161">
        <f>Dane_baza!AV529</f>
        <v>326728</v>
      </c>
      <c r="N540" s="161">
        <f>Dane_baza!AY529</f>
        <v>7084789</v>
      </c>
      <c r="O540" s="161">
        <f>Dane_baza!AZ529</f>
        <v>176794</v>
      </c>
      <c r="P540" s="161">
        <f>Dane_baza!AW529</f>
        <v>0</v>
      </c>
      <c r="Q540" s="161">
        <f>Dane_baza!AX529</f>
        <v>0</v>
      </c>
      <c r="R540" s="212">
        <f t="shared" si="34"/>
        <v>17973918</v>
      </c>
      <c r="S540" s="212">
        <f>Dane_baza!BU529</f>
        <v>11942159.449999999</v>
      </c>
      <c r="T540" s="212">
        <f>Dane_baza!BV529</f>
        <v>61316.24</v>
      </c>
      <c r="U540" s="212">
        <f>Dane_baza!BW529</f>
        <v>7470442.1299999999</v>
      </c>
      <c r="V540" s="212">
        <f t="shared" si="32"/>
        <v>19473917.82</v>
      </c>
      <c r="W540" s="161">
        <f t="shared" si="33"/>
        <v>1499999.8200000003</v>
      </c>
      <c r="AA540" s="36"/>
    </row>
    <row r="541" spans="1:27" ht="14.45" x14ac:dyDescent="0.3">
      <c r="A541" s="197" t="s">
        <v>75</v>
      </c>
      <c r="B541" s="197" t="s">
        <v>32</v>
      </c>
      <c r="C541" s="197" t="s">
        <v>42</v>
      </c>
      <c r="D541" s="197" t="s">
        <v>36</v>
      </c>
      <c r="E541" s="197" t="s">
        <v>31</v>
      </c>
      <c r="F541" s="195" t="s">
        <v>3422</v>
      </c>
      <c r="G541" s="195" t="s">
        <v>541</v>
      </c>
      <c r="H541" s="161">
        <f>Dane_baza!AR530</f>
        <v>5497341</v>
      </c>
      <c r="I541" s="161">
        <f>Dane_baza!AS530</f>
        <v>193680</v>
      </c>
      <c r="J541" s="161">
        <f>Dane_baza!BX530</f>
        <v>406812</v>
      </c>
      <c r="K541" s="161">
        <f>Dane_baza!AT530</f>
        <v>7533814</v>
      </c>
      <c r="L541" s="161">
        <f>Dane_baza!AU530</f>
        <v>0</v>
      </c>
      <c r="M541" s="161">
        <f>Dane_baza!AV530</f>
        <v>451173</v>
      </c>
      <c r="N541" s="161">
        <f>Dane_baza!AY530</f>
        <v>8679158</v>
      </c>
      <c r="O541" s="161">
        <f>Dane_baza!AZ530</f>
        <v>205989</v>
      </c>
      <c r="P541" s="161">
        <f>Dane_baza!AW530</f>
        <v>0</v>
      </c>
      <c r="Q541" s="161">
        <f>Dane_baza!AX530</f>
        <v>0</v>
      </c>
      <c r="R541" s="212">
        <f t="shared" si="34"/>
        <v>22967967</v>
      </c>
      <c r="S541" s="212">
        <f>Dane_baza!BU530</f>
        <v>15753245.359999999</v>
      </c>
      <c r="T541" s="212">
        <f>Dane_baza!BV530</f>
        <v>69482.100000000006</v>
      </c>
      <c r="U541" s="212">
        <f>Dane_baza!BW530</f>
        <v>9145239.5399999991</v>
      </c>
      <c r="V541" s="212">
        <f t="shared" si="32"/>
        <v>24967967</v>
      </c>
      <c r="W541" s="161">
        <f t="shared" si="33"/>
        <v>2000000</v>
      </c>
      <c r="AA541" s="36"/>
    </row>
    <row r="542" spans="1:27" ht="14.45" x14ac:dyDescent="0.3">
      <c r="A542" s="197" t="s">
        <v>75</v>
      </c>
      <c r="B542" s="197" t="s">
        <v>32</v>
      </c>
      <c r="C542" s="197" t="s">
        <v>44</v>
      </c>
      <c r="D542" s="197" t="s">
        <v>40</v>
      </c>
      <c r="E542" s="197" t="s">
        <v>31</v>
      </c>
      <c r="F542" s="195" t="s">
        <v>3423</v>
      </c>
      <c r="G542" s="195" t="s">
        <v>545</v>
      </c>
      <c r="H542" s="161">
        <f>Dane_baza!AR531</f>
        <v>23897208</v>
      </c>
      <c r="I542" s="161">
        <f>Dane_baza!AS531</f>
        <v>796218</v>
      </c>
      <c r="J542" s="161">
        <f>Dane_baza!BX531</f>
        <v>940005</v>
      </c>
      <c r="K542" s="161">
        <f>Dane_baza!AT531</f>
        <v>4120701</v>
      </c>
      <c r="L542" s="161">
        <f>Dane_baza!AU531</f>
        <v>271072</v>
      </c>
      <c r="M542" s="161">
        <f>Dane_baza!AV531</f>
        <v>820400</v>
      </c>
      <c r="N542" s="161">
        <f>Dane_baza!AY531</f>
        <v>21501513</v>
      </c>
      <c r="O542" s="161">
        <f>Dane_baza!AZ531</f>
        <v>684467</v>
      </c>
      <c r="P542" s="161">
        <f>Dane_baza!AW531</f>
        <v>0</v>
      </c>
      <c r="Q542" s="161">
        <f>Dane_baza!AX531</f>
        <v>0</v>
      </c>
      <c r="R542" s="212">
        <f t="shared" si="34"/>
        <v>53031584</v>
      </c>
      <c r="S542" s="212">
        <f>Dane_baza!BU531</f>
        <v>57406462.780000001</v>
      </c>
      <c r="T542" s="212">
        <f>Dane_baza!BV531</f>
        <v>611920.93000000005</v>
      </c>
      <c r="U542" s="212">
        <f>Dane_baza!BW531</f>
        <v>0</v>
      </c>
      <c r="V542" s="212">
        <f t="shared" si="32"/>
        <v>58018383.710000001</v>
      </c>
      <c r="W542" s="161">
        <f t="shared" si="33"/>
        <v>4986799.7100000009</v>
      </c>
      <c r="AA542" s="36"/>
    </row>
    <row r="543" spans="1:27" ht="14.45" x14ac:dyDescent="0.3">
      <c r="A543" s="197" t="s">
        <v>75</v>
      </c>
      <c r="B543" s="197" t="s">
        <v>32</v>
      </c>
      <c r="C543" s="197" t="s">
        <v>51</v>
      </c>
      <c r="D543" s="197" t="s">
        <v>36</v>
      </c>
      <c r="E543" s="197" t="s">
        <v>31</v>
      </c>
      <c r="F543" s="195" t="s">
        <v>3424</v>
      </c>
      <c r="G543" s="195" t="s">
        <v>546</v>
      </c>
      <c r="H543" s="161">
        <f>Dane_baza!AR532</f>
        <v>2110948</v>
      </c>
      <c r="I543" s="161">
        <f>Dane_baza!AS532</f>
        <v>34940</v>
      </c>
      <c r="J543" s="161">
        <f>Dane_baza!BX532</f>
        <v>155039</v>
      </c>
      <c r="K543" s="161">
        <f>Dane_baza!AT532</f>
        <v>2677924</v>
      </c>
      <c r="L543" s="161">
        <f>Dane_baza!AU532</f>
        <v>0</v>
      </c>
      <c r="M543" s="161">
        <f>Dane_baza!AV532</f>
        <v>335814</v>
      </c>
      <c r="N543" s="161">
        <f>Dane_baza!AY532</f>
        <v>3585009</v>
      </c>
      <c r="O543" s="161">
        <f>Dane_baza!AZ532</f>
        <v>116781</v>
      </c>
      <c r="P543" s="161">
        <f>Dane_baza!AW532</f>
        <v>0</v>
      </c>
      <c r="Q543" s="161">
        <f>Dane_baza!AX532</f>
        <v>0</v>
      </c>
      <c r="R543" s="212">
        <f t="shared" si="34"/>
        <v>9016455</v>
      </c>
      <c r="S543" s="212">
        <f>Dane_baza!BU532</f>
        <v>6431468.1299999999</v>
      </c>
      <c r="T543" s="212">
        <f>Dane_baza!BV532</f>
        <v>40636.29</v>
      </c>
      <c r="U543" s="212">
        <f>Dane_baza!BW532</f>
        <v>3445996.0750000007</v>
      </c>
      <c r="V543" s="212">
        <f t="shared" si="32"/>
        <v>9918100.495000001</v>
      </c>
      <c r="W543" s="161">
        <f t="shared" si="33"/>
        <v>901645.49500000104</v>
      </c>
      <c r="AA543" s="36"/>
    </row>
    <row r="544" spans="1:27" ht="14.45" x14ac:dyDescent="0.3">
      <c r="A544" s="197" t="s">
        <v>75</v>
      </c>
      <c r="B544" s="197" t="s">
        <v>37</v>
      </c>
      <c r="C544" s="197" t="s">
        <v>33</v>
      </c>
      <c r="D544" s="197" t="s">
        <v>36</v>
      </c>
      <c r="E544" s="197" t="s">
        <v>31</v>
      </c>
      <c r="F544" s="195" t="s">
        <v>3425</v>
      </c>
      <c r="G544" s="195" t="s">
        <v>547</v>
      </c>
      <c r="H544" s="161">
        <f>Dane_baza!AR533</f>
        <v>2772493</v>
      </c>
      <c r="I544" s="161">
        <f>Dane_baza!AS533</f>
        <v>21562</v>
      </c>
      <c r="J544" s="161">
        <f>Dane_baza!BX533</f>
        <v>217827</v>
      </c>
      <c r="K544" s="161">
        <f>Dane_baza!AT533</f>
        <v>2646353</v>
      </c>
      <c r="L544" s="161">
        <f>Dane_baza!AU533</f>
        <v>66003</v>
      </c>
      <c r="M544" s="161">
        <f>Dane_baza!AV533</f>
        <v>736170</v>
      </c>
      <c r="N544" s="161">
        <f>Dane_baza!AY533</f>
        <v>4627501</v>
      </c>
      <c r="O544" s="161">
        <f>Dane_baza!AZ533</f>
        <v>116781</v>
      </c>
      <c r="P544" s="161">
        <f>Dane_baza!AW533</f>
        <v>0</v>
      </c>
      <c r="Q544" s="161">
        <f>Dane_baza!AX533</f>
        <v>0</v>
      </c>
      <c r="R544" s="212">
        <f t="shared" si="34"/>
        <v>11204690</v>
      </c>
      <c r="S544" s="212">
        <f>Dane_baza!BU533</f>
        <v>9583495.3499999996</v>
      </c>
      <c r="T544" s="212">
        <f>Dane_baza!BV533</f>
        <v>10910.58</v>
      </c>
      <c r="U544" s="212">
        <f>Dane_baza!BW533</f>
        <v>2610284.0738999993</v>
      </c>
      <c r="V544" s="212">
        <f t="shared" si="32"/>
        <v>12204690.003899999</v>
      </c>
      <c r="W544" s="161">
        <f t="shared" si="33"/>
        <v>1000000.003899999</v>
      </c>
      <c r="AA544" s="36"/>
    </row>
    <row r="545" spans="1:27" ht="14.45" x14ac:dyDescent="0.3">
      <c r="A545" s="197" t="s">
        <v>75</v>
      </c>
      <c r="B545" s="197" t="s">
        <v>37</v>
      </c>
      <c r="C545" s="197" t="s">
        <v>32</v>
      </c>
      <c r="D545" s="197" t="s">
        <v>40</v>
      </c>
      <c r="E545" s="197" t="s">
        <v>31</v>
      </c>
      <c r="F545" s="195" t="s">
        <v>3426</v>
      </c>
      <c r="G545" s="195" t="s">
        <v>548</v>
      </c>
      <c r="H545" s="161">
        <f>Dane_baza!AR534</f>
        <v>38356495</v>
      </c>
      <c r="I545" s="161">
        <f>Dane_baza!AS534</f>
        <v>2308869</v>
      </c>
      <c r="J545" s="161">
        <f>Dane_baza!BX534</f>
        <v>1425554</v>
      </c>
      <c r="K545" s="161">
        <f>Dane_baza!AT534</f>
        <v>4707242</v>
      </c>
      <c r="L545" s="161">
        <f>Dane_baza!AU534</f>
        <v>276556</v>
      </c>
      <c r="M545" s="161">
        <f>Dane_baza!AV534</f>
        <v>1137451</v>
      </c>
      <c r="N545" s="161">
        <f>Dane_baza!AY534</f>
        <v>27674059</v>
      </c>
      <c r="O545" s="161">
        <f>Dane_baza!AZ534</f>
        <v>1047786</v>
      </c>
      <c r="P545" s="161">
        <f>Dane_baza!AW534</f>
        <v>0</v>
      </c>
      <c r="Q545" s="161">
        <f>Dane_baza!AX534</f>
        <v>0</v>
      </c>
      <c r="R545" s="212">
        <f t="shared" si="34"/>
        <v>76934012</v>
      </c>
      <c r="S545" s="212">
        <f>Dane_baza!BU534</f>
        <v>82876344.700000003</v>
      </c>
      <c r="T545" s="212">
        <f>Dane_baza!BV534</f>
        <v>3289748.74</v>
      </c>
      <c r="U545" s="212">
        <f>Dane_baza!BW534</f>
        <v>0</v>
      </c>
      <c r="V545" s="212">
        <f t="shared" si="32"/>
        <v>86166093.439999998</v>
      </c>
      <c r="W545" s="161">
        <f t="shared" si="33"/>
        <v>9232081.4399999976</v>
      </c>
      <c r="AA545" s="36"/>
    </row>
    <row r="546" spans="1:27" ht="14.45" x14ac:dyDescent="0.3">
      <c r="A546" s="197" t="s">
        <v>75</v>
      </c>
      <c r="B546" s="197" t="s">
        <v>37</v>
      </c>
      <c r="C546" s="197" t="s">
        <v>37</v>
      </c>
      <c r="D546" s="197" t="s">
        <v>36</v>
      </c>
      <c r="E546" s="197" t="s">
        <v>31</v>
      </c>
      <c r="F546" s="195" t="s">
        <v>3427</v>
      </c>
      <c r="G546" s="195" t="s">
        <v>549</v>
      </c>
      <c r="H546" s="161">
        <f>Dane_baza!AR535</f>
        <v>4581011</v>
      </c>
      <c r="I546" s="161">
        <f>Dane_baza!AS535</f>
        <v>114746</v>
      </c>
      <c r="J546" s="161">
        <f>Dane_baza!BX535</f>
        <v>228274</v>
      </c>
      <c r="K546" s="161">
        <f>Dane_baza!AT535</f>
        <v>2154757</v>
      </c>
      <c r="L546" s="161">
        <f>Dane_baza!AU535</f>
        <v>0</v>
      </c>
      <c r="M546" s="161">
        <f>Dane_baza!AV535</f>
        <v>846354</v>
      </c>
      <c r="N546" s="161">
        <f>Dane_baza!AY535</f>
        <v>9010472</v>
      </c>
      <c r="O546" s="161">
        <f>Dane_baza!AZ535</f>
        <v>214099</v>
      </c>
      <c r="P546" s="161">
        <f>Dane_baza!AW535</f>
        <v>0</v>
      </c>
      <c r="Q546" s="161">
        <f>Dane_baza!AX535</f>
        <v>0</v>
      </c>
      <c r="R546" s="212">
        <f t="shared" si="34"/>
        <v>17149713</v>
      </c>
      <c r="S546" s="212">
        <f>Dane_baza!BU535</f>
        <v>14170791.720000001</v>
      </c>
      <c r="T546" s="212">
        <f>Dane_baza!BV535</f>
        <v>178044.45</v>
      </c>
      <c r="U546" s="212">
        <f>Dane_baza!BW535</f>
        <v>4300876.8283064291</v>
      </c>
      <c r="V546" s="212">
        <f t="shared" si="32"/>
        <v>18649712.998306431</v>
      </c>
      <c r="W546" s="161">
        <f t="shared" si="33"/>
        <v>1499999.9983064309</v>
      </c>
      <c r="AA546" s="36"/>
    </row>
    <row r="547" spans="1:27" ht="14.45" x14ac:dyDescent="0.3">
      <c r="A547" s="197" t="s">
        <v>75</v>
      </c>
      <c r="B547" s="197" t="s">
        <v>37</v>
      </c>
      <c r="C547" s="197" t="s">
        <v>39</v>
      </c>
      <c r="D547" s="197" t="s">
        <v>36</v>
      </c>
      <c r="E547" s="197" t="s">
        <v>31</v>
      </c>
      <c r="F547" s="195" t="s">
        <v>3428</v>
      </c>
      <c r="G547" s="195" t="s">
        <v>550</v>
      </c>
      <c r="H547" s="161">
        <f>Dane_baza!AR536</f>
        <v>4075194</v>
      </c>
      <c r="I547" s="161">
        <f>Dane_baza!AS536</f>
        <v>56338</v>
      </c>
      <c r="J547" s="161">
        <f>Dane_baza!BX536</f>
        <v>191063</v>
      </c>
      <c r="K547" s="161">
        <f>Dane_baza!AT536</f>
        <v>1785847</v>
      </c>
      <c r="L547" s="161">
        <f>Dane_baza!AU536</f>
        <v>0</v>
      </c>
      <c r="M547" s="161">
        <f>Dane_baza!AV536</f>
        <v>922114</v>
      </c>
      <c r="N547" s="161">
        <f>Dane_baza!AY536</f>
        <v>6956352</v>
      </c>
      <c r="O547" s="161">
        <f>Dane_baza!AZ536</f>
        <v>170306</v>
      </c>
      <c r="P547" s="161">
        <f>Dane_baza!AW536</f>
        <v>0</v>
      </c>
      <c r="Q547" s="161">
        <f>Dane_baza!AX536</f>
        <v>0</v>
      </c>
      <c r="R547" s="212">
        <f t="shared" si="34"/>
        <v>14157214</v>
      </c>
      <c r="S547" s="212">
        <f>Dane_baza!BU536</f>
        <v>10693665.949999999</v>
      </c>
      <c r="T547" s="212">
        <f>Dane_baza!BV536</f>
        <v>67642.78</v>
      </c>
      <c r="U547" s="212">
        <f>Dane_baza!BW536</f>
        <v>4811626.51</v>
      </c>
      <c r="V547" s="212">
        <f t="shared" si="32"/>
        <v>15572935.239999998</v>
      </c>
      <c r="W547" s="161">
        <f t="shared" si="33"/>
        <v>1415721.2399999984</v>
      </c>
      <c r="AA547" s="36"/>
    </row>
    <row r="548" spans="1:27" ht="14.45" x14ac:dyDescent="0.3">
      <c r="A548" s="197" t="s">
        <v>75</v>
      </c>
      <c r="B548" s="197" t="s">
        <v>37</v>
      </c>
      <c r="C548" s="197" t="s">
        <v>42</v>
      </c>
      <c r="D548" s="197" t="s">
        <v>40</v>
      </c>
      <c r="E548" s="197" t="s">
        <v>31</v>
      </c>
      <c r="F548" s="195" t="s">
        <v>3429</v>
      </c>
      <c r="G548" s="195" t="s">
        <v>551</v>
      </c>
      <c r="H548" s="161">
        <f>Dane_baza!AR537</f>
        <v>13644225</v>
      </c>
      <c r="I548" s="161">
        <f>Dane_baza!AS537</f>
        <v>1083908</v>
      </c>
      <c r="J548" s="161">
        <f>Dane_baza!BX537</f>
        <v>661232</v>
      </c>
      <c r="K548" s="161">
        <f>Dane_baza!AT537</f>
        <v>4320358</v>
      </c>
      <c r="L548" s="161">
        <f>Dane_baza!AU537</f>
        <v>356327</v>
      </c>
      <c r="M548" s="161">
        <f>Dane_baza!AV537</f>
        <v>1008442</v>
      </c>
      <c r="N548" s="161">
        <f>Dane_baza!AY537</f>
        <v>18487192</v>
      </c>
      <c r="O548" s="161">
        <f>Dane_baza!AZ537</f>
        <v>462259</v>
      </c>
      <c r="P548" s="161">
        <f>Dane_baza!AW537</f>
        <v>0</v>
      </c>
      <c r="Q548" s="161">
        <f>Dane_baza!AX537</f>
        <v>0</v>
      </c>
      <c r="R548" s="212">
        <f t="shared" si="34"/>
        <v>40023943</v>
      </c>
      <c r="S548" s="212">
        <f>Dane_baza!BU537</f>
        <v>35611305.270000003</v>
      </c>
      <c r="T548" s="212">
        <f>Dane_baza!BV537</f>
        <v>945677.81</v>
      </c>
      <c r="U548" s="212">
        <f>Dane_baza!BW537</f>
        <v>6466959.4400000004</v>
      </c>
      <c r="V548" s="212">
        <f t="shared" si="32"/>
        <v>43023942.520000003</v>
      </c>
      <c r="W548" s="161">
        <f t="shared" si="33"/>
        <v>2999999.5200000033</v>
      </c>
      <c r="AA548" s="36"/>
    </row>
    <row r="549" spans="1:27" ht="14.45" x14ac:dyDescent="0.3">
      <c r="A549" s="197" t="s">
        <v>75</v>
      </c>
      <c r="B549" s="197" t="s">
        <v>37</v>
      </c>
      <c r="C549" s="197" t="s">
        <v>44</v>
      </c>
      <c r="D549" s="197" t="s">
        <v>40</v>
      </c>
      <c r="E549" s="197" t="s">
        <v>31</v>
      </c>
      <c r="F549" s="195" t="s">
        <v>3430</v>
      </c>
      <c r="G549" s="195" t="s">
        <v>552</v>
      </c>
      <c r="H549" s="161">
        <f>Dane_baza!AR538</f>
        <v>6331526</v>
      </c>
      <c r="I549" s="161">
        <f>Dane_baza!AS538</f>
        <v>251872</v>
      </c>
      <c r="J549" s="161">
        <f>Dane_baza!BX538</f>
        <v>351294</v>
      </c>
      <c r="K549" s="161">
        <f>Dane_baza!AT538</f>
        <v>6078071</v>
      </c>
      <c r="L549" s="161">
        <f>Dane_baza!AU538</f>
        <v>0</v>
      </c>
      <c r="M549" s="161">
        <f>Dane_baza!AV538</f>
        <v>961219</v>
      </c>
      <c r="N549" s="161">
        <f>Dane_baza!AY538</f>
        <v>9301212</v>
      </c>
      <c r="O549" s="161">
        <f>Dane_baza!AZ538</f>
        <v>246538</v>
      </c>
      <c r="P549" s="161">
        <f>Dane_baza!AW538</f>
        <v>0</v>
      </c>
      <c r="Q549" s="161">
        <f>Dane_baza!AX538</f>
        <v>0</v>
      </c>
      <c r="R549" s="212">
        <f t="shared" si="34"/>
        <v>23521732</v>
      </c>
      <c r="S549" s="212">
        <f>Dane_baza!BU538</f>
        <v>17362840.41</v>
      </c>
      <c r="T549" s="212">
        <f>Dane_baza!BV538</f>
        <v>235469.06</v>
      </c>
      <c r="U549" s="212">
        <f>Dane_baza!BW538</f>
        <v>7923422.5</v>
      </c>
      <c r="V549" s="212">
        <f t="shared" si="32"/>
        <v>25521731.969999999</v>
      </c>
      <c r="W549" s="161">
        <f t="shared" si="33"/>
        <v>1999999.9699999988</v>
      </c>
      <c r="AA549" s="36"/>
    </row>
    <row r="550" spans="1:27" ht="14.45" x14ac:dyDescent="0.3">
      <c r="A550" s="197" t="s">
        <v>75</v>
      </c>
      <c r="B550" s="197" t="s">
        <v>39</v>
      </c>
      <c r="C550" s="197" t="s">
        <v>33</v>
      </c>
      <c r="D550" s="197" t="s">
        <v>34</v>
      </c>
      <c r="E550" s="197" t="s">
        <v>31</v>
      </c>
      <c r="F550" s="195" t="s">
        <v>3431</v>
      </c>
      <c r="G550" s="195" t="s">
        <v>553</v>
      </c>
      <c r="H550" s="161">
        <f>Dane_baza!AR539</f>
        <v>46344724</v>
      </c>
      <c r="I550" s="161">
        <f>Dane_baza!AS539</f>
        <v>3313918</v>
      </c>
      <c r="J550" s="161">
        <f>Dane_baza!BX539</f>
        <v>1863439</v>
      </c>
      <c r="K550" s="161">
        <f>Dane_baza!AT539</f>
        <v>4672528</v>
      </c>
      <c r="L550" s="161">
        <f>Dane_baza!AU539</f>
        <v>594300</v>
      </c>
      <c r="M550" s="161">
        <f>Dane_baza!AV539</f>
        <v>1470630</v>
      </c>
      <c r="N550" s="161">
        <f>Dane_baza!AY539</f>
        <v>46169493</v>
      </c>
      <c r="O550" s="161">
        <f>Dane_baza!AZ539</f>
        <v>1599253</v>
      </c>
      <c r="P550" s="161">
        <f>Dane_baza!AW539</f>
        <v>0</v>
      </c>
      <c r="Q550" s="161">
        <f>Dane_baza!AX539</f>
        <v>0</v>
      </c>
      <c r="R550" s="212">
        <f t="shared" si="34"/>
        <v>106028285</v>
      </c>
      <c r="S550" s="212">
        <f>Dane_baza!BU539</f>
        <v>111854853.17</v>
      </c>
      <c r="T550" s="212">
        <f>Dane_baza!BV539</f>
        <v>6896826.0300000003</v>
      </c>
      <c r="U550" s="212">
        <f>Dane_baza!BW539</f>
        <v>0</v>
      </c>
      <c r="V550" s="212">
        <f t="shared" si="32"/>
        <v>118751679.2</v>
      </c>
      <c r="W550" s="161">
        <f t="shared" si="33"/>
        <v>12723394.200000003</v>
      </c>
      <c r="AA550" s="36"/>
    </row>
    <row r="551" spans="1:27" ht="14.45" x14ac:dyDescent="0.3">
      <c r="A551" s="197" t="s">
        <v>75</v>
      </c>
      <c r="B551" s="197" t="s">
        <v>39</v>
      </c>
      <c r="C551" s="197" t="s">
        <v>32</v>
      </c>
      <c r="D551" s="197" t="s">
        <v>40</v>
      </c>
      <c r="E551" s="197" t="s">
        <v>31</v>
      </c>
      <c r="F551" s="195" t="s">
        <v>3432</v>
      </c>
      <c r="G551" s="195" t="s">
        <v>554</v>
      </c>
      <c r="H551" s="161">
        <f>Dane_baza!AR540</f>
        <v>5795664</v>
      </c>
      <c r="I551" s="161">
        <f>Dane_baza!AS540</f>
        <v>199707</v>
      </c>
      <c r="J551" s="161">
        <f>Dane_baza!BX540</f>
        <v>269182</v>
      </c>
      <c r="K551" s="161">
        <f>Dane_baza!AT540</f>
        <v>3224687</v>
      </c>
      <c r="L551" s="161">
        <f>Dane_baza!AU540</f>
        <v>19542</v>
      </c>
      <c r="M551" s="161">
        <f>Dane_baza!AV540</f>
        <v>1563069</v>
      </c>
      <c r="N551" s="161">
        <f>Dane_baza!AY540</f>
        <v>8419493</v>
      </c>
      <c r="O551" s="161">
        <f>Dane_baza!AZ540</f>
        <v>193013</v>
      </c>
      <c r="P551" s="161">
        <f>Dane_baza!AW540</f>
        <v>0</v>
      </c>
      <c r="Q551" s="161">
        <f>Dane_baza!AX540</f>
        <v>0</v>
      </c>
      <c r="R551" s="212">
        <f t="shared" si="34"/>
        <v>19684357</v>
      </c>
      <c r="S551" s="212">
        <f>Dane_baza!BU540</f>
        <v>15466695.439999999</v>
      </c>
      <c r="T551" s="212">
        <f>Dane_baza!BV540</f>
        <v>165688.51</v>
      </c>
      <c r="U551" s="212">
        <f>Dane_baza!BW540</f>
        <v>5551973.0409177514</v>
      </c>
      <c r="V551" s="212">
        <f t="shared" si="32"/>
        <v>21184356.99091775</v>
      </c>
      <c r="W551" s="161">
        <f t="shared" si="33"/>
        <v>1499999.9909177497</v>
      </c>
      <c r="AA551" s="36"/>
    </row>
    <row r="552" spans="1:27" ht="14.45" x14ac:dyDescent="0.3">
      <c r="A552" s="197" t="s">
        <v>75</v>
      </c>
      <c r="B552" s="197" t="s">
        <v>39</v>
      </c>
      <c r="C552" s="197" t="s">
        <v>37</v>
      </c>
      <c r="D552" s="197" t="s">
        <v>36</v>
      </c>
      <c r="E552" s="197" t="s">
        <v>31</v>
      </c>
      <c r="F552" s="195" t="s">
        <v>3433</v>
      </c>
      <c r="G552" s="195" t="s">
        <v>555</v>
      </c>
      <c r="H552" s="161">
        <f>Dane_baza!AR541</f>
        <v>2094888</v>
      </c>
      <c r="I552" s="161">
        <f>Dane_baza!AS541</f>
        <v>63957</v>
      </c>
      <c r="J552" s="161">
        <f>Dane_baza!BX541</f>
        <v>175670</v>
      </c>
      <c r="K552" s="161">
        <f>Dane_baza!AT541</f>
        <v>3566072</v>
      </c>
      <c r="L552" s="161">
        <f>Dane_baza!AU541</f>
        <v>363212</v>
      </c>
      <c r="M552" s="161">
        <f>Dane_baza!AV541</f>
        <v>703364</v>
      </c>
      <c r="N552" s="161">
        <f>Dane_baza!AY541</f>
        <v>4676444</v>
      </c>
      <c r="O552" s="161">
        <f>Dane_baza!AZ541</f>
        <v>108671</v>
      </c>
      <c r="P552" s="161">
        <f>Dane_baza!AW541</f>
        <v>0</v>
      </c>
      <c r="Q552" s="161">
        <f>Dane_baza!AX541</f>
        <v>0</v>
      </c>
      <c r="R552" s="212">
        <f t="shared" si="34"/>
        <v>11752278</v>
      </c>
      <c r="S552" s="212">
        <f>Dane_baza!BU541</f>
        <v>6910599.0599999996</v>
      </c>
      <c r="T552" s="212">
        <f>Dane_baza!BV541</f>
        <v>75204.14</v>
      </c>
      <c r="U552" s="212">
        <f>Dane_baza!BW541</f>
        <v>5800267.8200000003</v>
      </c>
      <c r="V552" s="212">
        <f t="shared" si="32"/>
        <v>12786071.02</v>
      </c>
      <c r="W552" s="161">
        <f t="shared" si="33"/>
        <v>1033793.0199999996</v>
      </c>
      <c r="AA552" s="36"/>
    </row>
    <row r="553" spans="1:27" ht="14.45" x14ac:dyDescent="0.3">
      <c r="A553" s="197" t="s">
        <v>75</v>
      </c>
      <c r="B553" s="197" t="s">
        <v>39</v>
      </c>
      <c r="C553" s="197" t="s">
        <v>39</v>
      </c>
      <c r="D553" s="197" t="s">
        <v>40</v>
      </c>
      <c r="E553" s="197" t="s">
        <v>31</v>
      </c>
      <c r="F553" s="195" t="s">
        <v>3434</v>
      </c>
      <c r="G553" s="195" t="s">
        <v>556</v>
      </c>
      <c r="H553" s="161">
        <f>Dane_baza!AR542</f>
        <v>15218033</v>
      </c>
      <c r="I553" s="161">
        <f>Dane_baza!AS542</f>
        <v>656432</v>
      </c>
      <c r="J553" s="161">
        <f>Dane_baza!BX542</f>
        <v>799210</v>
      </c>
      <c r="K553" s="161">
        <f>Dane_baza!AT542</f>
        <v>12639001</v>
      </c>
      <c r="L553" s="161">
        <f>Dane_baza!AU542</f>
        <v>78551</v>
      </c>
      <c r="M553" s="161">
        <f>Dane_baza!AV542</f>
        <v>717180</v>
      </c>
      <c r="N553" s="161">
        <f>Dane_baza!AY542</f>
        <v>18123770</v>
      </c>
      <c r="O553" s="161">
        <f>Dane_baza!AZ542</f>
        <v>653650</v>
      </c>
      <c r="P553" s="161">
        <f>Dane_baza!AW542</f>
        <v>0</v>
      </c>
      <c r="Q553" s="161">
        <f>Dane_baza!AX542</f>
        <v>0</v>
      </c>
      <c r="R553" s="212">
        <f t="shared" si="34"/>
        <v>48885827</v>
      </c>
      <c r="S553" s="212">
        <f>Dane_baza!BU542</f>
        <v>41427353.799999997</v>
      </c>
      <c r="T553" s="212">
        <f>Dane_baza!BV542</f>
        <v>1058587.42</v>
      </c>
      <c r="U553" s="212">
        <f>Dane_baza!BW542</f>
        <v>9899885.6099999957</v>
      </c>
      <c r="V553" s="212">
        <f t="shared" si="32"/>
        <v>52385826.829999998</v>
      </c>
      <c r="W553" s="161">
        <f t="shared" si="33"/>
        <v>3499999.8299999982</v>
      </c>
      <c r="AA553" s="36"/>
    </row>
    <row r="554" spans="1:27" ht="14.45" x14ac:dyDescent="0.3">
      <c r="A554" s="197" t="s">
        <v>75</v>
      </c>
      <c r="B554" s="197" t="s">
        <v>39</v>
      </c>
      <c r="C554" s="197" t="s">
        <v>42</v>
      </c>
      <c r="D554" s="197" t="s">
        <v>36</v>
      </c>
      <c r="E554" s="197" t="s">
        <v>31</v>
      </c>
      <c r="F554" s="195" t="s">
        <v>3435</v>
      </c>
      <c r="G554" s="195" t="s">
        <v>553</v>
      </c>
      <c r="H554" s="161">
        <f>Dane_baza!AR543</f>
        <v>7063932</v>
      </c>
      <c r="I554" s="161">
        <f>Dane_baza!AS543</f>
        <v>1132049</v>
      </c>
      <c r="J554" s="161">
        <f>Dane_baza!BX543</f>
        <v>404678</v>
      </c>
      <c r="K554" s="161">
        <f>Dane_baza!AT543</f>
        <v>5612557</v>
      </c>
      <c r="L554" s="161">
        <f>Dane_baza!AU543</f>
        <v>28808</v>
      </c>
      <c r="M554" s="161">
        <f>Dane_baza!AV543</f>
        <v>1163427</v>
      </c>
      <c r="N554" s="161">
        <f>Dane_baza!AY543</f>
        <v>9551006</v>
      </c>
      <c r="O554" s="161">
        <f>Dane_baza!AZ543</f>
        <v>210855</v>
      </c>
      <c r="P554" s="161">
        <f>Dane_baza!AW543</f>
        <v>0</v>
      </c>
      <c r="Q554" s="161">
        <f>Dane_baza!AX543</f>
        <v>0</v>
      </c>
      <c r="R554" s="212">
        <f t="shared" si="34"/>
        <v>25167312</v>
      </c>
      <c r="S554" s="212">
        <f>Dane_baza!BU543</f>
        <v>19655496.359999999</v>
      </c>
      <c r="T554" s="212">
        <f>Dane_baza!BV543</f>
        <v>1705355.44</v>
      </c>
      <c r="U554" s="212">
        <f>Dane_baza!BW543</f>
        <v>5806459.879999999</v>
      </c>
      <c r="V554" s="212">
        <f t="shared" si="32"/>
        <v>27167311.68</v>
      </c>
      <c r="W554" s="161">
        <f t="shared" si="33"/>
        <v>1999999.6799999997</v>
      </c>
      <c r="AA554" s="36"/>
    </row>
    <row r="555" spans="1:27" ht="14.45" x14ac:dyDescent="0.3">
      <c r="A555" s="197" t="s">
        <v>75</v>
      </c>
      <c r="B555" s="197" t="s">
        <v>39</v>
      </c>
      <c r="C555" s="197" t="s">
        <v>44</v>
      </c>
      <c r="D555" s="197" t="s">
        <v>40</v>
      </c>
      <c r="E555" s="197" t="s">
        <v>31</v>
      </c>
      <c r="F555" s="195" t="s">
        <v>3436</v>
      </c>
      <c r="G555" s="195" t="s">
        <v>557</v>
      </c>
      <c r="H555" s="161">
        <f>Dane_baza!AR544</f>
        <v>4332418</v>
      </c>
      <c r="I555" s="161">
        <f>Dane_baza!AS544</f>
        <v>62528</v>
      </c>
      <c r="J555" s="161">
        <f>Dane_baza!BX544</f>
        <v>269093</v>
      </c>
      <c r="K555" s="161">
        <f>Dane_baza!AT544</f>
        <v>7568283</v>
      </c>
      <c r="L555" s="161">
        <f>Dane_baza!AU544</f>
        <v>0</v>
      </c>
      <c r="M555" s="161">
        <f>Dane_baza!AV544</f>
        <v>971305</v>
      </c>
      <c r="N555" s="161">
        <f>Dane_baza!AY544</f>
        <v>9674465</v>
      </c>
      <c r="O555" s="161">
        <f>Dane_baza!AZ544</f>
        <v>207611</v>
      </c>
      <c r="P555" s="161">
        <f>Dane_baza!AW544</f>
        <v>0</v>
      </c>
      <c r="Q555" s="161">
        <f>Dane_baza!AX544</f>
        <v>0</v>
      </c>
      <c r="R555" s="212">
        <f t="shared" si="34"/>
        <v>23085703</v>
      </c>
      <c r="S555" s="212">
        <f>Dane_baza!BU544</f>
        <v>12724893.939999999</v>
      </c>
      <c r="T555" s="212">
        <f>Dane_baza!BV544</f>
        <v>85056.26</v>
      </c>
      <c r="U555" s="212">
        <f>Dane_baza!BW544</f>
        <v>11775752.499999998</v>
      </c>
      <c r="V555" s="212">
        <f t="shared" si="32"/>
        <v>24585702.699999996</v>
      </c>
      <c r="W555" s="161">
        <f t="shared" si="33"/>
        <v>1499999.6999999955</v>
      </c>
      <c r="AA555" s="36"/>
    </row>
    <row r="556" spans="1:27" ht="14.45" x14ac:dyDescent="0.3">
      <c r="A556" s="197" t="s">
        <v>75</v>
      </c>
      <c r="B556" s="197" t="s">
        <v>39</v>
      </c>
      <c r="C556" s="197" t="s">
        <v>51</v>
      </c>
      <c r="D556" s="197" t="s">
        <v>40</v>
      </c>
      <c r="E556" s="197" t="s">
        <v>31</v>
      </c>
      <c r="F556" s="195" t="s">
        <v>3437</v>
      </c>
      <c r="G556" s="195" t="s">
        <v>558</v>
      </c>
      <c r="H556" s="161">
        <f>Dane_baza!AR545</f>
        <v>8276292</v>
      </c>
      <c r="I556" s="161">
        <f>Dane_baza!AS545</f>
        <v>53093</v>
      </c>
      <c r="J556" s="161">
        <f>Dane_baza!BX545</f>
        <v>381975</v>
      </c>
      <c r="K556" s="161">
        <f>Dane_baza!AT545</f>
        <v>6379378</v>
      </c>
      <c r="L556" s="161">
        <f>Dane_baza!AU545</f>
        <v>0</v>
      </c>
      <c r="M556" s="161">
        <f>Dane_baza!AV545</f>
        <v>1051259</v>
      </c>
      <c r="N556" s="161">
        <f>Dane_baza!AY545</f>
        <v>11760542</v>
      </c>
      <c r="O556" s="161">
        <f>Dane_baza!AZ545</f>
        <v>249782</v>
      </c>
      <c r="P556" s="161">
        <f>Dane_baza!AW545</f>
        <v>0</v>
      </c>
      <c r="Q556" s="161">
        <f>Dane_baza!AX545</f>
        <v>0</v>
      </c>
      <c r="R556" s="212">
        <f t="shared" si="34"/>
        <v>28152321</v>
      </c>
      <c r="S556" s="212">
        <f>Dane_baza!BU545</f>
        <v>21337494.039999999</v>
      </c>
      <c r="T556" s="212">
        <f>Dane_baza!BV545</f>
        <v>33480.980000000003</v>
      </c>
      <c r="U556" s="212">
        <f>Dane_baza!BW545</f>
        <v>8781345.6399999987</v>
      </c>
      <c r="V556" s="212">
        <f t="shared" si="32"/>
        <v>30152320.659999996</v>
      </c>
      <c r="W556" s="161">
        <f t="shared" si="33"/>
        <v>1999999.6599999964</v>
      </c>
      <c r="AA556" s="36"/>
    </row>
    <row r="557" spans="1:27" ht="14.45" x14ac:dyDescent="0.3">
      <c r="A557" s="197" t="s">
        <v>75</v>
      </c>
      <c r="B557" s="197" t="s">
        <v>39</v>
      </c>
      <c r="C557" s="197" t="s">
        <v>75</v>
      </c>
      <c r="D557" s="197" t="s">
        <v>36</v>
      </c>
      <c r="E557" s="197" t="s">
        <v>31</v>
      </c>
      <c r="F557" s="195" t="s">
        <v>3438</v>
      </c>
      <c r="G557" s="195" t="s">
        <v>559</v>
      </c>
      <c r="H557" s="161">
        <f>Dane_baza!AR546</f>
        <v>2625754</v>
      </c>
      <c r="I557" s="161">
        <f>Dane_baza!AS546</f>
        <v>29115</v>
      </c>
      <c r="J557" s="161">
        <f>Dane_baza!BX546</f>
        <v>182790</v>
      </c>
      <c r="K557" s="161">
        <f>Dane_baza!AT546</f>
        <v>4277235</v>
      </c>
      <c r="L557" s="161">
        <f>Dane_baza!AU546</f>
        <v>0</v>
      </c>
      <c r="M557" s="161">
        <f>Dane_baza!AV546</f>
        <v>706737</v>
      </c>
      <c r="N557" s="161">
        <f>Dane_baza!AY546</f>
        <v>5741140</v>
      </c>
      <c r="O557" s="161">
        <f>Dane_baza!AZ546</f>
        <v>115159</v>
      </c>
      <c r="P557" s="161">
        <f>Dane_baza!AW546</f>
        <v>0</v>
      </c>
      <c r="Q557" s="161">
        <f>Dane_baza!AX546</f>
        <v>0</v>
      </c>
      <c r="R557" s="212">
        <f t="shared" si="34"/>
        <v>13677930</v>
      </c>
      <c r="S557" s="212">
        <f>Dane_baza!BU546</f>
        <v>8172329.5</v>
      </c>
      <c r="T557" s="212">
        <f>Dane_baza!BV546</f>
        <v>22746.5</v>
      </c>
      <c r="U557" s="212">
        <f>Dane_baza!BW546</f>
        <v>6482854</v>
      </c>
      <c r="V557" s="212">
        <f t="shared" si="32"/>
        <v>14677930</v>
      </c>
      <c r="W557" s="161">
        <f t="shared" si="33"/>
        <v>1000000</v>
      </c>
      <c r="AA557" s="36"/>
    </row>
    <row r="558" spans="1:27" ht="14.45" x14ac:dyDescent="0.3">
      <c r="A558" s="197" t="s">
        <v>75</v>
      </c>
      <c r="B558" s="197" t="s">
        <v>42</v>
      </c>
      <c r="C558" s="197" t="s">
        <v>33</v>
      </c>
      <c r="D558" s="197" t="s">
        <v>40</v>
      </c>
      <c r="E558" s="197" t="s">
        <v>31</v>
      </c>
      <c r="F558" s="195" t="s">
        <v>3439</v>
      </c>
      <c r="G558" s="195" t="s">
        <v>560</v>
      </c>
      <c r="H558" s="161">
        <f>Dane_baza!AR547</f>
        <v>6314006</v>
      </c>
      <c r="I558" s="161">
        <f>Dane_baza!AS547</f>
        <v>169072</v>
      </c>
      <c r="J558" s="161">
        <f>Dane_baza!BX547</f>
        <v>353060</v>
      </c>
      <c r="K558" s="161">
        <f>Dane_baza!AT547</f>
        <v>5146829</v>
      </c>
      <c r="L558" s="161">
        <f>Dane_baza!AU547</f>
        <v>0</v>
      </c>
      <c r="M558" s="161">
        <f>Dane_baza!AV547</f>
        <v>383236</v>
      </c>
      <c r="N558" s="161">
        <f>Dane_baza!AY547</f>
        <v>7988461</v>
      </c>
      <c r="O558" s="161">
        <f>Dane_baza!AZ547</f>
        <v>217343</v>
      </c>
      <c r="P558" s="161">
        <f>Dane_baza!AW547</f>
        <v>0</v>
      </c>
      <c r="Q558" s="161">
        <f>Dane_baza!AX547</f>
        <v>0</v>
      </c>
      <c r="R558" s="212">
        <f t="shared" si="34"/>
        <v>20572007</v>
      </c>
      <c r="S558" s="212">
        <f>Dane_baza!BU547</f>
        <v>16034641.32</v>
      </c>
      <c r="T558" s="212">
        <f>Dane_baza!BV547</f>
        <v>59301.95</v>
      </c>
      <c r="U558" s="212">
        <f>Dane_baza!BW547</f>
        <v>6626387.6900000004</v>
      </c>
      <c r="V558" s="212">
        <f t="shared" si="32"/>
        <v>22720330.960000001</v>
      </c>
      <c r="W558" s="161">
        <f t="shared" si="33"/>
        <v>2148323.9600000009</v>
      </c>
      <c r="AA558" s="36"/>
    </row>
    <row r="559" spans="1:27" ht="14.45" x14ac:dyDescent="0.3">
      <c r="A559" s="197" t="s">
        <v>75</v>
      </c>
      <c r="B559" s="197" t="s">
        <v>42</v>
      </c>
      <c r="C559" s="197" t="s">
        <v>32</v>
      </c>
      <c r="D559" s="197" t="s">
        <v>36</v>
      </c>
      <c r="E559" s="197" t="s">
        <v>31</v>
      </c>
      <c r="F559" s="195" t="s">
        <v>3440</v>
      </c>
      <c r="G559" s="195" t="s">
        <v>561</v>
      </c>
      <c r="H559" s="161">
        <f>Dane_baza!AR548</f>
        <v>3204135</v>
      </c>
      <c r="I559" s="161">
        <f>Dane_baza!AS548</f>
        <v>68655</v>
      </c>
      <c r="J559" s="161">
        <f>Dane_baza!BX548</f>
        <v>156943</v>
      </c>
      <c r="K559" s="161">
        <f>Dane_baza!AT548</f>
        <v>1658555</v>
      </c>
      <c r="L559" s="161">
        <f>Dane_baza!AU548</f>
        <v>0</v>
      </c>
      <c r="M559" s="161">
        <f>Dane_baza!AV548</f>
        <v>813737</v>
      </c>
      <c r="N559" s="161">
        <f>Dane_baza!AY548</f>
        <v>5986240</v>
      </c>
      <c r="O559" s="161">
        <f>Dane_baza!AZ548</f>
        <v>144354</v>
      </c>
      <c r="P559" s="161">
        <f>Dane_baza!AW548</f>
        <v>0</v>
      </c>
      <c r="Q559" s="161">
        <f>Dane_baza!AX548</f>
        <v>0</v>
      </c>
      <c r="R559" s="212">
        <f t="shared" si="34"/>
        <v>12032619</v>
      </c>
      <c r="S559" s="212">
        <f>Dane_baza!BU548</f>
        <v>9716502.5299999993</v>
      </c>
      <c r="T559" s="212">
        <f>Dane_baza!BV548</f>
        <v>91293.73</v>
      </c>
      <c r="U559" s="212">
        <f>Dane_baza!BW548</f>
        <v>3428084.4800000004</v>
      </c>
      <c r="V559" s="212">
        <f t="shared" si="32"/>
        <v>13235880.74</v>
      </c>
      <c r="W559" s="161">
        <f t="shared" si="33"/>
        <v>1203261.7400000002</v>
      </c>
      <c r="AA559" s="36"/>
    </row>
    <row r="560" spans="1:27" ht="14.45" x14ac:dyDescent="0.3">
      <c r="A560" s="197" t="s">
        <v>75</v>
      </c>
      <c r="B560" s="197" t="s">
        <v>42</v>
      </c>
      <c r="C560" s="197" t="s">
        <v>37</v>
      </c>
      <c r="D560" s="197" t="s">
        <v>40</v>
      </c>
      <c r="E560" s="197" t="s">
        <v>31</v>
      </c>
      <c r="F560" s="195" t="s">
        <v>3441</v>
      </c>
      <c r="G560" s="195" t="s">
        <v>562</v>
      </c>
      <c r="H560" s="161">
        <f>Dane_baza!AR549</f>
        <v>7297821</v>
      </c>
      <c r="I560" s="161">
        <f>Dane_baza!AS549</f>
        <v>175496</v>
      </c>
      <c r="J560" s="161">
        <f>Dane_baza!BX549</f>
        <v>355012</v>
      </c>
      <c r="K560" s="161">
        <f>Dane_baza!AT549</f>
        <v>3935345</v>
      </c>
      <c r="L560" s="161">
        <f>Dane_baza!AU549</f>
        <v>25531</v>
      </c>
      <c r="M560" s="161">
        <f>Dane_baza!AV549</f>
        <v>883137</v>
      </c>
      <c r="N560" s="161">
        <f>Dane_baza!AY549</f>
        <v>9235409</v>
      </c>
      <c r="O560" s="161">
        <f>Dane_baza!AZ549</f>
        <v>262758</v>
      </c>
      <c r="P560" s="161">
        <f>Dane_baza!AW549</f>
        <v>0</v>
      </c>
      <c r="Q560" s="161">
        <f>Dane_baza!AX549</f>
        <v>0</v>
      </c>
      <c r="R560" s="212">
        <f t="shared" si="34"/>
        <v>22170509</v>
      </c>
      <c r="S560" s="212">
        <f>Dane_baza!BU549</f>
        <v>17500892.260000002</v>
      </c>
      <c r="T560" s="212">
        <f>Dane_baza!BV549</f>
        <v>406975.62</v>
      </c>
      <c r="U560" s="212">
        <f>Dane_baza!BW549</f>
        <v>6262641.1233368115</v>
      </c>
      <c r="V560" s="212">
        <f t="shared" si="32"/>
        <v>24170509.003336813</v>
      </c>
      <c r="W560" s="161">
        <f t="shared" si="33"/>
        <v>2000000.0033368133</v>
      </c>
      <c r="AA560" s="36"/>
    </row>
    <row r="561" spans="1:27" ht="14.45" x14ac:dyDescent="0.3">
      <c r="A561" s="197" t="s">
        <v>75</v>
      </c>
      <c r="B561" s="197" t="s">
        <v>42</v>
      </c>
      <c r="C561" s="197" t="s">
        <v>39</v>
      </c>
      <c r="D561" s="197" t="s">
        <v>40</v>
      </c>
      <c r="E561" s="197" t="s">
        <v>31</v>
      </c>
      <c r="F561" s="195" t="s">
        <v>3442</v>
      </c>
      <c r="G561" s="195" t="s">
        <v>563</v>
      </c>
      <c r="H561" s="161">
        <f>Dane_baza!AR550</f>
        <v>11963826</v>
      </c>
      <c r="I561" s="161">
        <f>Dane_baza!AS550</f>
        <v>1387259</v>
      </c>
      <c r="J561" s="161">
        <f>Dane_baza!BX550</f>
        <v>467241</v>
      </c>
      <c r="K561" s="161">
        <f>Dane_baza!AT550</f>
        <v>2952601</v>
      </c>
      <c r="L561" s="161">
        <f>Dane_baza!AU550</f>
        <v>0</v>
      </c>
      <c r="M561" s="161">
        <f>Dane_baza!AV550</f>
        <v>563139</v>
      </c>
      <c r="N561" s="161">
        <f>Dane_baza!AY550</f>
        <v>20453254</v>
      </c>
      <c r="O561" s="161">
        <f>Dane_baza!AZ550</f>
        <v>416844</v>
      </c>
      <c r="P561" s="161">
        <f>Dane_baza!AW550</f>
        <v>0</v>
      </c>
      <c r="Q561" s="161">
        <f>Dane_baza!AX550</f>
        <v>0</v>
      </c>
      <c r="R561" s="212">
        <f t="shared" si="34"/>
        <v>38204164</v>
      </c>
      <c r="S561" s="212">
        <f>Dane_baza!BU550</f>
        <v>29348478.23</v>
      </c>
      <c r="T561" s="212">
        <f>Dane_baza!BV550</f>
        <v>768549.6</v>
      </c>
      <c r="U561" s="212">
        <f>Dane_baza!BW550</f>
        <v>10587136.174812509</v>
      </c>
      <c r="V561" s="212">
        <f t="shared" si="32"/>
        <v>40704164.004812509</v>
      </c>
      <c r="W561" s="161">
        <f t="shared" si="33"/>
        <v>2500000.0048125088</v>
      </c>
      <c r="AA561" s="36"/>
    </row>
    <row r="562" spans="1:27" ht="14.45" x14ac:dyDescent="0.3">
      <c r="A562" s="197" t="s">
        <v>75</v>
      </c>
      <c r="B562" s="197" t="s">
        <v>42</v>
      </c>
      <c r="C562" s="197" t="s">
        <v>42</v>
      </c>
      <c r="D562" s="197" t="s">
        <v>40</v>
      </c>
      <c r="E562" s="197" t="s">
        <v>31</v>
      </c>
      <c r="F562" s="195" t="s">
        <v>3443</v>
      </c>
      <c r="G562" s="195" t="s">
        <v>564</v>
      </c>
      <c r="H562" s="161">
        <f>Dane_baza!AR551</f>
        <v>32697816</v>
      </c>
      <c r="I562" s="161">
        <f>Dane_baza!AS551</f>
        <v>2777749</v>
      </c>
      <c r="J562" s="161">
        <f>Dane_baza!BX551</f>
        <v>1079799</v>
      </c>
      <c r="K562" s="161">
        <f>Dane_baza!AT551</f>
        <v>1060182</v>
      </c>
      <c r="L562" s="161">
        <f>Dane_baza!AU551</f>
        <v>195761</v>
      </c>
      <c r="M562" s="161">
        <f>Dane_baza!AV551</f>
        <v>1292373</v>
      </c>
      <c r="N562" s="161">
        <f>Dane_baza!AY551</f>
        <v>27398347</v>
      </c>
      <c r="O562" s="161">
        <f>Dane_baza!AZ551</f>
        <v>1067250</v>
      </c>
      <c r="P562" s="161">
        <f>Dane_baza!AW551</f>
        <v>0</v>
      </c>
      <c r="Q562" s="161">
        <f>Dane_baza!AX551</f>
        <v>0</v>
      </c>
      <c r="R562" s="212">
        <f t="shared" si="34"/>
        <v>67569277</v>
      </c>
      <c r="S562" s="212">
        <f>Dane_baza!BU551</f>
        <v>69121293.640000001</v>
      </c>
      <c r="T562" s="212">
        <f>Dane_baza!BV551</f>
        <v>3560847.97</v>
      </c>
      <c r="U562" s="212">
        <f>Dane_baza!BW551</f>
        <v>0</v>
      </c>
      <c r="V562" s="212">
        <f t="shared" si="32"/>
        <v>72682141.609999999</v>
      </c>
      <c r="W562" s="161">
        <f t="shared" si="33"/>
        <v>5112864.6099999994</v>
      </c>
      <c r="AA562" s="36"/>
    </row>
    <row r="563" spans="1:27" ht="14.45" x14ac:dyDescent="0.3">
      <c r="A563" s="197" t="s">
        <v>75</v>
      </c>
      <c r="B563" s="197" t="s">
        <v>44</v>
      </c>
      <c r="C563" s="197" t="s">
        <v>33</v>
      </c>
      <c r="D563" s="197" t="s">
        <v>40</v>
      </c>
      <c r="E563" s="197" t="s">
        <v>31</v>
      </c>
      <c r="F563" s="195" t="s">
        <v>3444</v>
      </c>
      <c r="G563" s="195" t="s">
        <v>565</v>
      </c>
      <c r="H563" s="161">
        <f>Dane_baza!AR552</f>
        <v>7448746</v>
      </c>
      <c r="I563" s="161">
        <f>Dane_baza!AS552</f>
        <v>242154</v>
      </c>
      <c r="J563" s="161">
        <f>Dane_baza!BX552</f>
        <v>352040</v>
      </c>
      <c r="K563" s="161">
        <f>Dane_baza!AT552</f>
        <v>3965028</v>
      </c>
      <c r="L563" s="161">
        <f>Dane_baza!AU552</f>
        <v>92631</v>
      </c>
      <c r="M563" s="161">
        <f>Dane_baza!AV552</f>
        <v>1557514</v>
      </c>
      <c r="N563" s="161">
        <f>Dane_baza!AY552</f>
        <v>10647178</v>
      </c>
      <c r="O563" s="161">
        <f>Dane_baza!AZ552</f>
        <v>157330</v>
      </c>
      <c r="P563" s="161">
        <f>Dane_baza!AW552</f>
        <v>0</v>
      </c>
      <c r="Q563" s="161">
        <f>Dane_baza!AX552</f>
        <v>0</v>
      </c>
      <c r="R563" s="212">
        <f t="shared" si="34"/>
        <v>24462621</v>
      </c>
      <c r="S563" s="212">
        <f>Dane_baza!BU552</f>
        <v>18250673.870000001</v>
      </c>
      <c r="T563" s="212">
        <f>Dane_baza!BV552</f>
        <v>247374.06</v>
      </c>
      <c r="U563" s="212">
        <f>Dane_baza!BW552</f>
        <v>8900087.5800000001</v>
      </c>
      <c r="V563" s="212">
        <f t="shared" si="32"/>
        <v>27398135.509999998</v>
      </c>
      <c r="W563" s="161">
        <f t="shared" si="33"/>
        <v>2935514.5099999979</v>
      </c>
      <c r="AA563" s="36"/>
    </row>
    <row r="564" spans="1:27" ht="14.45" x14ac:dyDescent="0.3">
      <c r="A564" s="197" t="s">
        <v>75</v>
      </c>
      <c r="B564" s="197" t="s">
        <v>44</v>
      </c>
      <c r="C564" s="197" t="s">
        <v>32</v>
      </c>
      <c r="D564" s="197" t="s">
        <v>40</v>
      </c>
      <c r="E564" s="197" t="s">
        <v>31</v>
      </c>
      <c r="F564" s="195" t="s">
        <v>3445</v>
      </c>
      <c r="G564" s="195" t="s">
        <v>566</v>
      </c>
      <c r="H564" s="161">
        <f>Dane_baza!AR553</f>
        <v>19425641</v>
      </c>
      <c r="I564" s="161">
        <f>Dane_baza!AS553</f>
        <v>1570267</v>
      </c>
      <c r="J564" s="161">
        <f>Dane_baza!BX553</f>
        <v>757342</v>
      </c>
      <c r="K564" s="161">
        <f>Dane_baza!AT553</f>
        <v>5728394</v>
      </c>
      <c r="L564" s="161">
        <f>Dane_baza!AU553</f>
        <v>119589</v>
      </c>
      <c r="M564" s="161">
        <f>Dane_baza!AV553</f>
        <v>665741</v>
      </c>
      <c r="N564" s="161">
        <f>Dane_baza!AY553</f>
        <v>20734986</v>
      </c>
      <c r="O564" s="161">
        <f>Dane_baza!AZ553</f>
        <v>663382</v>
      </c>
      <c r="P564" s="161">
        <f>Dane_baza!AW553</f>
        <v>0</v>
      </c>
      <c r="Q564" s="161">
        <f>Dane_baza!AX553</f>
        <v>0</v>
      </c>
      <c r="R564" s="212">
        <f t="shared" si="34"/>
        <v>49665342</v>
      </c>
      <c r="S564" s="212">
        <f>Dane_baza!BU553</f>
        <v>49353073.350000001</v>
      </c>
      <c r="T564" s="212">
        <f>Dane_baza!BV553</f>
        <v>2046637.15</v>
      </c>
      <c r="U564" s="212">
        <f>Dane_baza!BW553</f>
        <v>1765631.5028999895</v>
      </c>
      <c r="V564" s="212">
        <f t="shared" si="32"/>
        <v>53165342.002899989</v>
      </c>
      <c r="W564" s="161">
        <f t="shared" si="33"/>
        <v>3500000.0028999895</v>
      </c>
      <c r="AA564" s="36"/>
    </row>
    <row r="565" spans="1:27" ht="14.45" x14ac:dyDescent="0.3">
      <c r="A565" s="197" t="s">
        <v>75</v>
      </c>
      <c r="B565" s="197" t="s">
        <v>44</v>
      </c>
      <c r="C565" s="197" t="s">
        <v>37</v>
      </c>
      <c r="D565" s="197" t="s">
        <v>36</v>
      </c>
      <c r="E565" s="197" t="s">
        <v>31</v>
      </c>
      <c r="F565" s="195" t="s">
        <v>3446</v>
      </c>
      <c r="G565" s="195" t="s">
        <v>567</v>
      </c>
      <c r="H565" s="161">
        <f>Dane_baza!AR554</f>
        <v>4331746</v>
      </c>
      <c r="I565" s="161">
        <f>Dane_baza!AS554</f>
        <v>241203</v>
      </c>
      <c r="J565" s="161">
        <f>Dane_baza!BX554</f>
        <v>213720</v>
      </c>
      <c r="K565" s="161">
        <f>Dane_baza!AT554</f>
        <v>3555437</v>
      </c>
      <c r="L565" s="161">
        <f>Dane_baza!AU554</f>
        <v>52777</v>
      </c>
      <c r="M565" s="161">
        <f>Dane_baza!AV554</f>
        <v>481799</v>
      </c>
      <c r="N565" s="161">
        <f>Dane_baza!AY554</f>
        <v>7130524</v>
      </c>
      <c r="O565" s="161">
        <f>Dane_baza!AZ554</f>
        <v>152464</v>
      </c>
      <c r="P565" s="161">
        <f>Dane_baza!AW554</f>
        <v>0</v>
      </c>
      <c r="Q565" s="161">
        <f>Dane_baza!AX554</f>
        <v>0</v>
      </c>
      <c r="R565" s="212">
        <f t="shared" si="34"/>
        <v>16159670</v>
      </c>
      <c r="S565" s="212">
        <f>Dane_baza!BU554</f>
        <v>11411229.67</v>
      </c>
      <c r="T565" s="212">
        <f>Dane_baza!BV554</f>
        <v>282835.28000000003</v>
      </c>
      <c r="U565" s="212">
        <f>Dane_baza!BW554</f>
        <v>5465604.6900000004</v>
      </c>
      <c r="V565" s="212">
        <f t="shared" si="32"/>
        <v>17159669.640000001</v>
      </c>
      <c r="W565" s="161">
        <f t="shared" si="33"/>
        <v>999999.6400000006</v>
      </c>
      <c r="AA565" s="36"/>
    </row>
    <row r="566" spans="1:27" ht="14.45" x14ac:dyDescent="0.3">
      <c r="A566" s="197" t="s">
        <v>75</v>
      </c>
      <c r="B566" s="197" t="s">
        <v>44</v>
      </c>
      <c r="C566" s="197" t="s">
        <v>39</v>
      </c>
      <c r="D566" s="197" t="s">
        <v>40</v>
      </c>
      <c r="E566" s="197" t="s">
        <v>31</v>
      </c>
      <c r="F566" s="195" t="s">
        <v>3447</v>
      </c>
      <c r="G566" s="195" t="s">
        <v>568</v>
      </c>
      <c r="H566" s="161">
        <f>Dane_baza!AR555</f>
        <v>17036470</v>
      </c>
      <c r="I566" s="161">
        <f>Dane_baza!AS555</f>
        <v>1097606</v>
      </c>
      <c r="J566" s="161">
        <f>Dane_baza!BX555</f>
        <v>887833</v>
      </c>
      <c r="K566" s="161">
        <f>Dane_baza!AT555</f>
        <v>10811545</v>
      </c>
      <c r="L566" s="161">
        <f>Dane_baza!AU555</f>
        <v>380644</v>
      </c>
      <c r="M566" s="161">
        <f>Dane_baza!AV555</f>
        <v>807652</v>
      </c>
      <c r="N566" s="161">
        <f>Dane_baza!AY555</f>
        <v>21271244</v>
      </c>
      <c r="O566" s="161">
        <f>Dane_baza!AZ555</f>
        <v>603369</v>
      </c>
      <c r="P566" s="161">
        <f>Dane_baza!AW555</f>
        <v>0</v>
      </c>
      <c r="Q566" s="161">
        <f>Dane_baza!AX555</f>
        <v>0</v>
      </c>
      <c r="R566" s="212">
        <f t="shared" si="34"/>
        <v>52896363</v>
      </c>
      <c r="S566" s="212">
        <f>Dane_baza!BU555</f>
        <v>45498430.270000003</v>
      </c>
      <c r="T566" s="212">
        <f>Dane_baza!BV555</f>
        <v>1175834.74</v>
      </c>
      <c r="U566" s="212">
        <f>Dane_baza!BW555</f>
        <v>10563581.15</v>
      </c>
      <c r="V566" s="212">
        <f t="shared" si="32"/>
        <v>57237846.160000004</v>
      </c>
      <c r="W566" s="161">
        <f t="shared" si="33"/>
        <v>4341483.1600000039</v>
      </c>
      <c r="AA566" s="36"/>
    </row>
    <row r="567" spans="1:27" ht="14.45" x14ac:dyDescent="0.3">
      <c r="A567" s="197" t="s">
        <v>75</v>
      </c>
      <c r="B567" s="197" t="s">
        <v>44</v>
      </c>
      <c r="C567" s="197" t="s">
        <v>42</v>
      </c>
      <c r="D567" s="197" t="s">
        <v>36</v>
      </c>
      <c r="E567" s="197" t="s">
        <v>31</v>
      </c>
      <c r="F567" s="195" t="s">
        <v>3448</v>
      </c>
      <c r="G567" s="195" t="s">
        <v>569</v>
      </c>
      <c r="H567" s="161">
        <f>Dane_baza!AR556</f>
        <v>4531582</v>
      </c>
      <c r="I567" s="161">
        <f>Dane_baza!AS556</f>
        <v>88799</v>
      </c>
      <c r="J567" s="161">
        <f>Dane_baza!BX556</f>
        <v>235878</v>
      </c>
      <c r="K567" s="161">
        <f>Dane_baza!AT556</f>
        <v>3929115</v>
      </c>
      <c r="L567" s="161">
        <f>Dane_baza!AU556</f>
        <v>0</v>
      </c>
      <c r="M567" s="161">
        <f>Dane_baza!AV556</f>
        <v>962233</v>
      </c>
      <c r="N567" s="161">
        <f>Dane_baza!AY556</f>
        <v>6601904</v>
      </c>
      <c r="O567" s="161">
        <f>Dane_baza!AZ556</f>
        <v>168684</v>
      </c>
      <c r="P567" s="161">
        <f>Dane_baza!AW556</f>
        <v>0</v>
      </c>
      <c r="Q567" s="161">
        <f>Dane_baza!AX556</f>
        <v>0</v>
      </c>
      <c r="R567" s="212">
        <f t="shared" si="34"/>
        <v>16518195</v>
      </c>
      <c r="S567" s="212">
        <f>Dane_baza!BU556</f>
        <v>10555957.800000001</v>
      </c>
      <c r="T567" s="212">
        <f>Dane_baza!BV556</f>
        <v>40089.57</v>
      </c>
      <c r="U567" s="212">
        <f>Dane_baza!BW556</f>
        <v>7422147.6292094337</v>
      </c>
      <c r="V567" s="212">
        <f t="shared" si="32"/>
        <v>18018194.999209434</v>
      </c>
      <c r="W567" s="161">
        <f t="shared" si="33"/>
        <v>1499999.9992094338</v>
      </c>
      <c r="AA567" s="36"/>
    </row>
    <row r="568" spans="1:27" ht="14.45" x14ac:dyDescent="0.3">
      <c r="A568" s="197" t="s">
        <v>75</v>
      </c>
      <c r="B568" s="197" t="s">
        <v>51</v>
      </c>
      <c r="C568" s="197" t="s">
        <v>33</v>
      </c>
      <c r="D568" s="197" t="s">
        <v>36</v>
      </c>
      <c r="E568" s="197" t="s">
        <v>31</v>
      </c>
      <c r="F568" s="195" t="s">
        <v>3449</v>
      </c>
      <c r="G568" s="195" t="s">
        <v>570</v>
      </c>
      <c r="H568" s="161">
        <f>Dane_baza!AR557</f>
        <v>4420892</v>
      </c>
      <c r="I568" s="161">
        <f>Dane_baza!AS557</f>
        <v>88209</v>
      </c>
      <c r="J568" s="161">
        <f>Dane_baza!BX557</f>
        <v>260097</v>
      </c>
      <c r="K568" s="161">
        <f>Dane_baza!AT557</f>
        <v>5214423</v>
      </c>
      <c r="L568" s="161">
        <f>Dane_baza!AU557</f>
        <v>0</v>
      </c>
      <c r="M568" s="161">
        <f>Dane_baza!AV557</f>
        <v>711511</v>
      </c>
      <c r="N568" s="161">
        <f>Dane_baza!AY557</f>
        <v>7411862</v>
      </c>
      <c r="O568" s="161">
        <f>Dane_baza!AZ557</f>
        <v>186525</v>
      </c>
      <c r="P568" s="161">
        <f>Dane_baza!AW557</f>
        <v>0</v>
      </c>
      <c r="Q568" s="161">
        <f>Dane_baza!AX557</f>
        <v>0</v>
      </c>
      <c r="R568" s="212">
        <f t="shared" si="34"/>
        <v>18293519</v>
      </c>
      <c r="S568" s="212">
        <f>Dane_baza!BU557</f>
        <v>11719932.99</v>
      </c>
      <c r="T568" s="212">
        <f>Dane_baza!BV557</f>
        <v>133205.92000000001</v>
      </c>
      <c r="U568" s="212">
        <f>Dane_baza!BW557</f>
        <v>7940380.0861064522</v>
      </c>
      <c r="V568" s="212">
        <f t="shared" si="32"/>
        <v>19793518.996106453</v>
      </c>
      <c r="W568" s="161">
        <f t="shared" si="33"/>
        <v>1499999.9961064532</v>
      </c>
      <c r="AA568" s="36"/>
    </row>
    <row r="569" spans="1:27" ht="14.45" x14ac:dyDescent="0.3">
      <c r="A569" s="197" t="s">
        <v>75</v>
      </c>
      <c r="B569" s="197" t="s">
        <v>51</v>
      </c>
      <c r="C569" s="197" t="s">
        <v>32</v>
      </c>
      <c r="D569" s="197" t="s">
        <v>40</v>
      </c>
      <c r="E569" s="197" t="s">
        <v>31</v>
      </c>
      <c r="F569" s="195" t="s">
        <v>3450</v>
      </c>
      <c r="G569" s="195" t="s">
        <v>571</v>
      </c>
      <c r="H569" s="161">
        <f>Dane_baza!AR558</f>
        <v>2986226</v>
      </c>
      <c r="I569" s="161">
        <f>Dane_baza!AS558</f>
        <v>145585</v>
      </c>
      <c r="J569" s="161">
        <f>Dane_baza!BX558</f>
        <v>173750</v>
      </c>
      <c r="K569" s="161">
        <f>Dane_baza!AT558</f>
        <v>2247107</v>
      </c>
      <c r="L569" s="161">
        <f>Dane_baza!AU558</f>
        <v>0</v>
      </c>
      <c r="M569" s="161">
        <f>Dane_baza!AV558</f>
        <v>613388</v>
      </c>
      <c r="N569" s="161">
        <f>Dane_baza!AY558</f>
        <v>5071256</v>
      </c>
      <c r="O569" s="161">
        <f>Dane_baza!AZ558</f>
        <v>142732</v>
      </c>
      <c r="P569" s="161">
        <f>Dane_baza!AW558</f>
        <v>0</v>
      </c>
      <c r="Q569" s="161">
        <f>Dane_baza!AX558</f>
        <v>0</v>
      </c>
      <c r="R569" s="212">
        <f t="shared" si="34"/>
        <v>11380044</v>
      </c>
      <c r="S569" s="212">
        <f>Dane_baza!BU558</f>
        <v>8062430</v>
      </c>
      <c r="T569" s="212">
        <f>Dane_baza!BV558</f>
        <v>21565.25</v>
      </c>
      <c r="U569" s="212">
        <f>Dane_baza!BW558</f>
        <v>4296048.3800000008</v>
      </c>
      <c r="V569" s="212">
        <f t="shared" si="32"/>
        <v>12380043.630000001</v>
      </c>
      <c r="W569" s="161">
        <f t="shared" si="33"/>
        <v>999999.63000000082</v>
      </c>
      <c r="AA569" s="36"/>
    </row>
    <row r="570" spans="1:27" ht="14.45" x14ac:dyDescent="0.3">
      <c r="A570" s="197" t="s">
        <v>75</v>
      </c>
      <c r="B570" s="197" t="s">
        <v>51</v>
      </c>
      <c r="C570" s="197" t="s">
        <v>37</v>
      </c>
      <c r="D570" s="197" t="s">
        <v>36</v>
      </c>
      <c r="E570" s="197" t="s">
        <v>31</v>
      </c>
      <c r="F570" s="195" t="s">
        <v>3451</v>
      </c>
      <c r="G570" s="195" t="s">
        <v>572</v>
      </c>
      <c r="H570" s="161">
        <f>Dane_baza!AR559</f>
        <v>4354109</v>
      </c>
      <c r="I570" s="161">
        <f>Dane_baza!AS559</f>
        <v>182242</v>
      </c>
      <c r="J570" s="161">
        <f>Dane_baza!BX559</f>
        <v>261874</v>
      </c>
      <c r="K570" s="161">
        <f>Dane_baza!AT559</f>
        <v>4049478</v>
      </c>
      <c r="L570" s="161">
        <f>Dane_baza!AU559</f>
        <v>23619</v>
      </c>
      <c r="M570" s="161">
        <f>Dane_baza!AV559</f>
        <v>1250496</v>
      </c>
      <c r="N570" s="161">
        <f>Dane_baza!AY559</f>
        <v>7192294</v>
      </c>
      <c r="O570" s="161">
        <f>Dane_baza!AZ559</f>
        <v>243294</v>
      </c>
      <c r="P570" s="161">
        <f>Dane_baza!AW559</f>
        <v>0</v>
      </c>
      <c r="Q570" s="161">
        <f>Dane_baza!AX559</f>
        <v>0</v>
      </c>
      <c r="R570" s="212">
        <f t="shared" si="34"/>
        <v>17557406</v>
      </c>
      <c r="S570" s="212">
        <f>Dane_baza!BU559</f>
        <v>11154262.619999999</v>
      </c>
      <c r="T570" s="212">
        <f>Dane_baza!BV559</f>
        <v>229730.03</v>
      </c>
      <c r="U570" s="212">
        <f>Dane_baza!BW559</f>
        <v>8280302.0700000003</v>
      </c>
      <c r="V570" s="212">
        <f t="shared" si="32"/>
        <v>19664294.719999999</v>
      </c>
      <c r="W570" s="161">
        <f t="shared" si="33"/>
        <v>2106888.7199999988</v>
      </c>
      <c r="AA570" s="36"/>
    </row>
    <row r="571" spans="1:27" ht="14.45" x14ac:dyDescent="0.3">
      <c r="A571" s="197" t="s">
        <v>75</v>
      </c>
      <c r="B571" s="197" t="s">
        <v>51</v>
      </c>
      <c r="C571" s="197" t="s">
        <v>39</v>
      </c>
      <c r="D571" s="197" t="s">
        <v>40</v>
      </c>
      <c r="E571" s="197" t="s">
        <v>31</v>
      </c>
      <c r="F571" s="195" t="s">
        <v>3452</v>
      </c>
      <c r="G571" s="195" t="s">
        <v>573</v>
      </c>
      <c r="H571" s="161">
        <f>Dane_baza!AR560</f>
        <v>21063937</v>
      </c>
      <c r="I571" s="161">
        <f>Dane_baza!AS560</f>
        <v>1934335</v>
      </c>
      <c r="J571" s="161">
        <f>Dane_baza!BX560</f>
        <v>821365</v>
      </c>
      <c r="K571" s="161">
        <f>Dane_baza!AT560</f>
        <v>4866198</v>
      </c>
      <c r="L571" s="161">
        <f>Dane_baza!AU560</f>
        <v>779953</v>
      </c>
      <c r="M571" s="161">
        <f>Dane_baza!AV560</f>
        <v>918998</v>
      </c>
      <c r="N571" s="161">
        <f>Dane_baza!AY560</f>
        <v>17376603</v>
      </c>
      <c r="O571" s="161">
        <f>Dane_baza!AZ560</f>
        <v>564442</v>
      </c>
      <c r="P571" s="161">
        <f>Dane_baza!AW560</f>
        <v>0</v>
      </c>
      <c r="Q571" s="161">
        <f>Dane_baza!AX560</f>
        <v>0</v>
      </c>
      <c r="R571" s="212">
        <f t="shared" si="34"/>
        <v>48325831</v>
      </c>
      <c r="S571" s="212">
        <f>Dane_baza!BU560</f>
        <v>51158319.18</v>
      </c>
      <c r="T571" s="212">
        <f>Dane_baza!BV560</f>
        <v>1751444.66</v>
      </c>
      <c r="U571" s="212">
        <f>Dane_baza!BW560</f>
        <v>0</v>
      </c>
      <c r="V571" s="212">
        <f t="shared" si="32"/>
        <v>52909763.839999996</v>
      </c>
      <c r="W571" s="161">
        <f t="shared" si="33"/>
        <v>4583932.8399999961</v>
      </c>
      <c r="AA571" s="36"/>
    </row>
    <row r="572" spans="1:27" ht="14.45" x14ac:dyDescent="0.3">
      <c r="A572" s="197" t="s">
        <v>75</v>
      </c>
      <c r="B572" s="197" t="s">
        <v>51</v>
      </c>
      <c r="C572" s="197" t="s">
        <v>42</v>
      </c>
      <c r="D572" s="197" t="s">
        <v>40</v>
      </c>
      <c r="E572" s="197" t="s">
        <v>31</v>
      </c>
      <c r="F572" s="195" t="s">
        <v>3453</v>
      </c>
      <c r="G572" s="195" t="s">
        <v>574</v>
      </c>
      <c r="H572" s="161">
        <f>Dane_baza!AR561</f>
        <v>6167949</v>
      </c>
      <c r="I572" s="161">
        <f>Dane_baza!AS561</f>
        <v>363087</v>
      </c>
      <c r="J572" s="161">
        <f>Dane_baza!BX561</f>
        <v>351639</v>
      </c>
      <c r="K572" s="161">
        <f>Dane_baza!AT561</f>
        <v>4315660</v>
      </c>
      <c r="L572" s="161">
        <f>Dane_baza!AU561</f>
        <v>0</v>
      </c>
      <c r="M572" s="161">
        <f>Dane_baza!AV561</f>
        <v>761134</v>
      </c>
      <c r="N572" s="161">
        <f>Dane_baza!AY561</f>
        <v>10566903</v>
      </c>
      <c r="O572" s="161">
        <f>Dane_baza!AZ561</f>
        <v>256270</v>
      </c>
      <c r="P572" s="161">
        <f>Dane_baza!AW561</f>
        <v>0</v>
      </c>
      <c r="Q572" s="161">
        <f>Dane_baza!AX561</f>
        <v>0</v>
      </c>
      <c r="R572" s="212">
        <f t="shared" si="34"/>
        <v>22782642</v>
      </c>
      <c r="S572" s="212">
        <f>Dane_baza!BU561</f>
        <v>17162150.800000001</v>
      </c>
      <c r="T572" s="212">
        <f>Dane_baza!BV561</f>
        <v>39779.379999999997</v>
      </c>
      <c r="U572" s="212">
        <f>Dane_baza!BW561</f>
        <v>7580711.8324355902</v>
      </c>
      <c r="V572" s="212">
        <f t="shared" si="32"/>
        <v>24782642.012435589</v>
      </c>
      <c r="W572" s="161">
        <f t="shared" si="33"/>
        <v>2000000.012435589</v>
      </c>
      <c r="AA572" s="36"/>
    </row>
    <row r="573" spans="1:27" ht="14.45" x14ac:dyDescent="0.3">
      <c r="A573" s="197" t="s">
        <v>75</v>
      </c>
      <c r="B573" s="197" t="s">
        <v>75</v>
      </c>
      <c r="C573" s="197" t="s">
        <v>33</v>
      </c>
      <c r="D573" s="197" t="s">
        <v>36</v>
      </c>
      <c r="E573" s="197" t="s">
        <v>31</v>
      </c>
      <c r="F573" s="195" t="s">
        <v>3454</v>
      </c>
      <c r="G573" s="195" t="s">
        <v>575</v>
      </c>
      <c r="H573" s="161">
        <f>Dane_baza!AR562</f>
        <v>4828243</v>
      </c>
      <c r="I573" s="161">
        <f>Dane_baza!AS562</f>
        <v>242716</v>
      </c>
      <c r="J573" s="161">
        <f>Dane_baza!BX562</f>
        <v>180706</v>
      </c>
      <c r="K573" s="161">
        <f>Dane_baza!AT562</f>
        <v>1440141</v>
      </c>
      <c r="L573" s="161">
        <f>Dane_baza!AU562</f>
        <v>0</v>
      </c>
      <c r="M573" s="161">
        <f>Dane_baza!AV562</f>
        <v>772070</v>
      </c>
      <c r="N573" s="161">
        <f>Dane_baza!AY562</f>
        <v>5298267</v>
      </c>
      <c r="O573" s="161">
        <f>Dane_baza!AZ562</f>
        <v>171928</v>
      </c>
      <c r="P573" s="161">
        <f>Dane_baza!AW562</f>
        <v>0</v>
      </c>
      <c r="Q573" s="161">
        <f>Dane_baza!AX562</f>
        <v>0</v>
      </c>
      <c r="R573" s="212">
        <f t="shared" si="34"/>
        <v>12934071</v>
      </c>
      <c r="S573" s="212">
        <f>Dane_baza!BU562</f>
        <v>12544702.699999999</v>
      </c>
      <c r="T573" s="212">
        <f>Dane_baza!BV562</f>
        <v>259469.14</v>
      </c>
      <c r="U573" s="212">
        <f>Dane_baza!BW562</f>
        <v>1129899.1626999993</v>
      </c>
      <c r="V573" s="212">
        <f t="shared" si="32"/>
        <v>13934071.002699999</v>
      </c>
      <c r="W573" s="161">
        <f t="shared" si="33"/>
        <v>1000000.0026999991</v>
      </c>
      <c r="AA573" s="36"/>
    </row>
    <row r="574" spans="1:27" ht="14.45" x14ac:dyDescent="0.3">
      <c r="A574" s="197" t="s">
        <v>75</v>
      </c>
      <c r="B574" s="197" t="s">
        <v>75</v>
      </c>
      <c r="C574" s="197" t="s">
        <v>32</v>
      </c>
      <c r="D574" s="197" t="s">
        <v>36</v>
      </c>
      <c r="E574" s="197" t="s">
        <v>31</v>
      </c>
      <c r="F574" s="195" t="s">
        <v>3455</v>
      </c>
      <c r="G574" s="195" t="s">
        <v>576</v>
      </c>
      <c r="H574" s="161">
        <f>Dane_baza!AR563</f>
        <v>6234770</v>
      </c>
      <c r="I574" s="161">
        <f>Dane_baza!AS563</f>
        <v>522891</v>
      </c>
      <c r="J574" s="161">
        <f>Dane_baza!BX563</f>
        <v>277831</v>
      </c>
      <c r="K574" s="161">
        <f>Dane_baza!AT563</f>
        <v>2021238</v>
      </c>
      <c r="L574" s="161">
        <f>Dane_baza!AU563</f>
        <v>0</v>
      </c>
      <c r="M574" s="161">
        <f>Dane_baza!AV563</f>
        <v>768389</v>
      </c>
      <c r="N574" s="161">
        <f>Dane_baza!AY563</f>
        <v>5895646</v>
      </c>
      <c r="O574" s="161">
        <f>Dane_baza!AZ563</f>
        <v>147598</v>
      </c>
      <c r="P574" s="161">
        <f>Dane_baza!AW563</f>
        <v>0</v>
      </c>
      <c r="Q574" s="161">
        <f>Dane_baza!AX563</f>
        <v>0</v>
      </c>
      <c r="R574" s="212">
        <f t="shared" si="34"/>
        <v>15868363</v>
      </c>
      <c r="S574" s="212">
        <f>Dane_baza!BU563</f>
        <v>14681009.68</v>
      </c>
      <c r="T574" s="212">
        <f>Dane_baza!BV563</f>
        <v>776285.18</v>
      </c>
      <c r="U574" s="212">
        <f>Dane_baza!BW563</f>
        <v>1911068.1334999967</v>
      </c>
      <c r="V574" s="212">
        <f t="shared" si="32"/>
        <v>17368362.993499994</v>
      </c>
      <c r="W574" s="161">
        <f t="shared" si="33"/>
        <v>1499999.9934999943</v>
      </c>
      <c r="AA574" s="36"/>
    </row>
    <row r="575" spans="1:27" ht="14.45" x14ac:dyDescent="0.3">
      <c r="A575" s="197" t="s">
        <v>75</v>
      </c>
      <c r="B575" s="197" t="s">
        <v>75</v>
      </c>
      <c r="C575" s="197" t="s">
        <v>37</v>
      </c>
      <c r="D575" s="197" t="s">
        <v>36</v>
      </c>
      <c r="E575" s="197" t="s">
        <v>31</v>
      </c>
      <c r="F575" s="195" t="s">
        <v>3456</v>
      </c>
      <c r="G575" s="195" t="s">
        <v>577</v>
      </c>
      <c r="H575" s="161">
        <f>Dane_baza!AR564</f>
        <v>5796768</v>
      </c>
      <c r="I575" s="161">
        <f>Dane_baza!AS564</f>
        <v>95063</v>
      </c>
      <c r="J575" s="161">
        <f>Dane_baza!BX564</f>
        <v>289921</v>
      </c>
      <c r="K575" s="161">
        <f>Dane_baza!AT564</f>
        <v>3709526</v>
      </c>
      <c r="L575" s="161">
        <f>Dane_baza!AU564</f>
        <v>0</v>
      </c>
      <c r="M575" s="161">
        <f>Dane_baza!AV564</f>
        <v>761477</v>
      </c>
      <c r="N575" s="161">
        <f>Dane_baza!AY564</f>
        <v>7117385</v>
      </c>
      <c r="O575" s="161">
        <f>Dane_baza!AZ564</f>
        <v>181660</v>
      </c>
      <c r="P575" s="161">
        <f>Dane_baza!AW564</f>
        <v>0</v>
      </c>
      <c r="Q575" s="161">
        <f>Dane_baza!AX564</f>
        <v>0</v>
      </c>
      <c r="R575" s="212">
        <f t="shared" si="34"/>
        <v>17951800</v>
      </c>
      <c r="S575" s="212">
        <f>Dane_baza!BU564</f>
        <v>14654827.23</v>
      </c>
      <c r="T575" s="212">
        <f>Dane_baza!BV564</f>
        <v>173134.86</v>
      </c>
      <c r="U575" s="212">
        <f>Dane_baza!BW564</f>
        <v>4623837.9079661714</v>
      </c>
      <c r="V575" s="212">
        <f t="shared" si="32"/>
        <v>19451799.99796617</v>
      </c>
      <c r="W575" s="161">
        <f t="shared" si="33"/>
        <v>1499999.9979661703</v>
      </c>
      <c r="AA575" s="36"/>
    </row>
    <row r="576" spans="1:27" ht="14.45" x14ac:dyDescent="0.3">
      <c r="A576" s="197" t="s">
        <v>75</v>
      </c>
      <c r="B576" s="197" t="s">
        <v>75</v>
      </c>
      <c r="C576" s="197" t="s">
        <v>39</v>
      </c>
      <c r="D576" s="197" t="s">
        <v>36</v>
      </c>
      <c r="E576" s="197" t="s">
        <v>31</v>
      </c>
      <c r="F576" s="195" t="s">
        <v>3457</v>
      </c>
      <c r="G576" s="195" t="s">
        <v>578</v>
      </c>
      <c r="H576" s="161">
        <f>Dane_baza!AR565</f>
        <v>2926914</v>
      </c>
      <c r="I576" s="161">
        <f>Dane_baza!AS565</f>
        <v>216043</v>
      </c>
      <c r="J576" s="161">
        <f>Dane_baza!BX565</f>
        <v>201869</v>
      </c>
      <c r="K576" s="161">
        <f>Dane_baza!AT565</f>
        <v>4432369</v>
      </c>
      <c r="L576" s="161">
        <f>Dane_baza!AU565</f>
        <v>0</v>
      </c>
      <c r="M576" s="161">
        <f>Dane_baza!AV565</f>
        <v>985128</v>
      </c>
      <c r="N576" s="161">
        <f>Dane_baza!AY565</f>
        <v>5352172</v>
      </c>
      <c r="O576" s="161">
        <f>Dane_baza!AZ565</f>
        <v>142732</v>
      </c>
      <c r="P576" s="161">
        <f>Dane_baza!AW565</f>
        <v>0</v>
      </c>
      <c r="Q576" s="161">
        <f>Dane_baza!AX565</f>
        <v>0</v>
      </c>
      <c r="R576" s="212">
        <f t="shared" si="34"/>
        <v>14257227</v>
      </c>
      <c r="S576" s="212">
        <f>Dane_baza!BU565</f>
        <v>10153858.93</v>
      </c>
      <c r="T576" s="212">
        <f>Dane_baza!BV565</f>
        <v>163865.06</v>
      </c>
      <c r="U576" s="212">
        <f>Dane_baza!BW565</f>
        <v>4939502.620000001</v>
      </c>
      <c r="V576" s="212">
        <f t="shared" si="32"/>
        <v>15257226.610000001</v>
      </c>
      <c r="W576" s="161">
        <f t="shared" si="33"/>
        <v>999999.61000000127</v>
      </c>
      <c r="AA576" s="36"/>
    </row>
    <row r="577" spans="1:27" ht="14.45" x14ac:dyDescent="0.3">
      <c r="A577" s="197" t="s">
        <v>75</v>
      </c>
      <c r="B577" s="197" t="s">
        <v>75</v>
      </c>
      <c r="C577" s="197" t="s">
        <v>42</v>
      </c>
      <c r="D577" s="197" t="s">
        <v>40</v>
      </c>
      <c r="E577" s="197" t="s">
        <v>31</v>
      </c>
      <c r="F577" s="195" t="s">
        <v>3458</v>
      </c>
      <c r="G577" s="195" t="s">
        <v>579</v>
      </c>
      <c r="H577" s="161">
        <f>Dane_baza!AR566</f>
        <v>43809780</v>
      </c>
      <c r="I577" s="161">
        <f>Dane_baza!AS566</f>
        <v>3934107</v>
      </c>
      <c r="J577" s="161">
        <f>Dane_baza!BX566</f>
        <v>1558882</v>
      </c>
      <c r="K577" s="161">
        <f>Dane_baza!AT566</f>
        <v>0</v>
      </c>
      <c r="L577" s="161">
        <f>Dane_baza!AU566</f>
        <v>0</v>
      </c>
      <c r="M577" s="161">
        <f>Dane_baza!AV566</f>
        <v>1179646</v>
      </c>
      <c r="N577" s="161">
        <f>Dane_baza!AY566</f>
        <v>34661493</v>
      </c>
      <c r="O577" s="161">
        <f>Dane_baza!AZ566</f>
        <v>1250531</v>
      </c>
      <c r="P577" s="161">
        <f>Dane_baza!AW566</f>
        <v>0</v>
      </c>
      <c r="Q577" s="161">
        <f>Dane_baza!AX566</f>
        <v>0</v>
      </c>
      <c r="R577" s="212">
        <f t="shared" si="34"/>
        <v>86394439</v>
      </c>
      <c r="S577" s="212">
        <f>Dane_baza!BU566</f>
        <v>92344970.670000002</v>
      </c>
      <c r="T577" s="212">
        <f>Dane_baza!BV566</f>
        <v>4416801.01</v>
      </c>
      <c r="U577" s="212">
        <f>Dane_baza!BW566</f>
        <v>0</v>
      </c>
      <c r="V577" s="212">
        <f t="shared" si="32"/>
        <v>96761771.680000007</v>
      </c>
      <c r="W577" s="161">
        <f t="shared" si="33"/>
        <v>10367332.680000007</v>
      </c>
      <c r="AA577" s="36"/>
    </row>
    <row r="578" spans="1:27" ht="14.45" x14ac:dyDescent="0.3">
      <c r="A578" s="197" t="s">
        <v>75</v>
      </c>
      <c r="B578" s="197" t="s">
        <v>75</v>
      </c>
      <c r="C578" s="197" t="s">
        <v>44</v>
      </c>
      <c r="D578" s="197" t="s">
        <v>40</v>
      </c>
      <c r="E578" s="197" t="s">
        <v>31</v>
      </c>
      <c r="F578" s="195" t="s">
        <v>3459</v>
      </c>
      <c r="G578" s="195" t="s">
        <v>580</v>
      </c>
      <c r="H578" s="161">
        <f>Dane_baza!AR567</f>
        <v>10617180</v>
      </c>
      <c r="I578" s="161">
        <f>Dane_baza!AS567</f>
        <v>1909700</v>
      </c>
      <c r="J578" s="161">
        <f>Dane_baza!BX567</f>
        <v>345127</v>
      </c>
      <c r="K578" s="161">
        <f>Dane_baza!AT567</f>
        <v>1218509</v>
      </c>
      <c r="L578" s="161">
        <f>Dane_baza!AU567</f>
        <v>0</v>
      </c>
      <c r="M578" s="161">
        <f>Dane_baza!AV567</f>
        <v>595027</v>
      </c>
      <c r="N578" s="161">
        <f>Dane_baza!AY567</f>
        <v>22038996</v>
      </c>
      <c r="O578" s="161">
        <f>Dane_baza!AZ567</f>
        <v>392514</v>
      </c>
      <c r="P578" s="161">
        <f>Dane_baza!AW567</f>
        <v>0</v>
      </c>
      <c r="Q578" s="161">
        <f>Dane_baza!AX567</f>
        <v>0</v>
      </c>
      <c r="R578" s="212">
        <f t="shared" si="34"/>
        <v>37117053</v>
      </c>
      <c r="S578" s="212">
        <f>Dane_baza!BU567</f>
        <v>27992085.039999999</v>
      </c>
      <c r="T578" s="212">
        <f>Dane_baza!BV567</f>
        <v>2168194.86</v>
      </c>
      <c r="U578" s="212">
        <f>Dane_baza!BW567</f>
        <v>9456773.0976017788</v>
      </c>
      <c r="V578" s="212">
        <f t="shared" si="32"/>
        <v>39617052.997601777</v>
      </c>
      <c r="W578" s="161">
        <f t="shared" si="33"/>
        <v>2499999.9976017773</v>
      </c>
      <c r="AA578" s="36"/>
    </row>
    <row r="579" spans="1:27" ht="14.45" x14ac:dyDescent="0.3">
      <c r="A579" s="197" t="s">
        <v>75</v>
      </c>
      <c r="B579" s="197" t="s">
        <v>77</v>
      </c>
      <c r="C579" s="197" t="s">
        <v>33</v>
      </c>
      <c r="D579" s="197" t="s">
        <v>40</v>
      </c>
      <c r="E579" s="197" t="s">
        <v>31</v>
      </c>
      <c r="F579" s="195" t="s">
        <v>3460</v>
      </c>
      <c r="G579" s="195" t="s">
        <v>581</v>
      </c>
      <c r="H579" s="161">
        <f>Dane_baza!AR568</f>
        <v>8259236</v>
      </c>
      <c r="I579" s="161">
        <f>Dane_baza!AS568</f>
        <v>771254</v>
      </c>
      <c r="J579" s="161">
        <f>Dane_baza!BX568</f>
        <v>297087</v>
      </c>
      <c r="K579" s="161">
        <f>Dane_baza!AT568</f>
        <v>1468096</v>
      </c>
      <c r="L579" s="161">
        <f>Dane_baza!AU568</f>
        <v>0</v>
      </c>
      <c r="M579" s="161">
        <f>Dane_baza!AV568</f>
        <v>442647</v>
      </c>
      <c r="N579" s="161">
        <f>Dane_baza!AY568</f>
        <v>9685949</v>
      </c>
      <c r="O579" s="161">
        <f>Dane_baza!AZ568</f>
        <v>316282</v>
      </c>
      <c r="P579" s="161">
        <f>Dane_baza!AW568</f>
        <v>0</v>
      </c>
      <c r="Q579" s="161">
        <f>Dane_baza!AX568</f>
        <v>0</v>
      </c>
      <c r="R579" s="212">
        <f t="shared" si="34"/>
        <v>21240551</v>
      </c>
      <c r="S579" s="212">
        <f>Dane_baza!BU568</f>
        <v>20231143.870000001</v>
      </c>
      <c r="T579" s="212">
        <f>Dane_baza!BV568</f>
        <v>537401.59999999998</v>
      </c>
      <c r="U579" s="212">
        <f>Dane_baza!BW568</f>
        <v>2472005.3999999985</v>
      </c>
      <c r="V579" s="212">
        <f t="shared" si="32"/>
        <v>23240550.870000001</v>
      </c>
      <c r="W579" s="161">
        <f t="shared" si="33"/>
        <v>1999999.870000001</v>
      </c>
      <c r="AA579" s="36"/>
    </row>
    <row r="580" spans="1:27" ht="14.45" x14ac:dyDescent="0.3">
      <c r="A580" s="197" t="s">
        <v>75</v>
      </c>
      <c r="B580" s="197" t="s">
        <v>77</v>
      </c>
      <c r="C580" s="197" t="s">
        <v>32</v>
      </c>
      <c r="D580" s="197" t="s">
        <v>36</v>
      </c>
      <c r="E580" s="197" t="s">
        <v>31</v>
      </c>
      <c r="F580" s="195" t="s">
        <v>3461</v>
      </c>
      <c r="G580" s="195" t="s">
        <v>582</v>
      </c>
      <c r="H580" s="161">
        <f>Dane_baza!AR569</f>
        <v>2539233</v>
      </c>
      <c r="I580" s="161">
        <f>Dane_baza!AS569</f>
        <v>66720</v>
      </c>
      <c r="J580" s="161">
        <f>Dane_baza!BX569</f>
        <v>176645</v>
      </c>
      <c r="K580" s="161">
        <f>Dane_baza!AT569</f>
        <v>3553718</v>
      </c>
      <c r="L580" s="161">
        <f>Dane_baza!AU569</f>
        <v>0</v>
      </c>
      <c r="M580" s="161">
        <f>Dane_baza!AV569</f>
        <v>344722</v>
      </c>
      <c r="N580" s="161">
        <f>Dane_baza!AY569</f>
        <v>4925707</v>
      </c>
      <c r="O580" s="161">
        <f>Dane_baza!AZ569</f>
        <v>129757</v>
      </c>
      <c r="P580" s="161">
        <f>Dane_baza!AW569</f>
        <v>0</v>
      </c>
      <c r="Q580" s="161">
        <f>Dane_baza!AX569</f>
        <v>0</v>
      </c>
      <c r="R580" s="212">
        <f t="shared" si="34"/>
        <v>11736502</v>
      </c>
      <c r="S580" s="212">
        <f>Dane_baza!BU569</f>
        <v>8305903.04</v>
      </c>
      <c r="T580" s="212">
        <f>Dane_baza!BV569</f>
        <v>11470.29</v>
      </c>
      <c r="U580" s="212">
        <f>Dane_baza!BW569</f>
        <v>4419128.68</v>
      </c>
      <c r="V580" s="212">
        <f t="shared" si="32"/>
        <v>12736502.01</v>
      </c>
      <c r="W580" s="161">
        <f t="shared" si="33"/>
        <v>1000000.0099999998</v>
      </c>
      <c r="AA580" s="36"/>
    </row>
    <row r="581" spans="1:27" ht="14.45" x14ac:dyDescent="0.3">
      <c r="A581" s="197" t="s">
        <v>75</v>
      </c>
      <c r="B581" s="197" t="s">
        <v>77</v>
      </c>
      <c r="C581" s="197" t="s">
        <v>37</v>
      </c>
      <c r="D581" s="197" t="s">
        <v>40</v>
      </c>
      <c r="E581" s="197" t="s">
        <v>31</v>
      </c>
      <c r="F581" s="195" t="s">
        <v>3462</v>
      </c>
      <c r="G581" s="195" t="s">
        <v>583</v>
      </c>
      <c r="H581" s="161">
        <f>Dane_baza!AR570</f>
        <v>11940001</v>
      </c>
      <c r="I581" s="161">
        <f>Dane_baza!AS570</f>
        <v>1740504</v>
      </c>
      <c r="J581" s="161">
        <f>Dane_baza!BX570</f>
        <v>545726</v>
      </c>
      <c r="K581" s="161">
        <f>Dane_baza!AT570</f>
        <v>6425607</v>
      </c>
      <c r="L581" s="161">
        <f>Dane_baza!AU570</f>
        <v>0</v>
      </c>
      <c r="M581" s="161">
        <f>Dane_baza!AV570</f>
        <v>557928</v>
      </c>
      <c r="N581" s="161">
        <f>Dane_baza!AY570</f>
        <v>20225833</v>
      </c>
      <c r="O581" s="161">
        <f>Dane_baza!AZ570</f>
        <v>429819</v>
      </c>
      <c r="P581" s="161">
        <f>Dane_baza!AW570</f>
        <v>0</v>
      </c>
      <c r="Q581" s="161">
        <f>Dane_baza!AX570</f>
        <v>0</v>
      </c>
      <c r="R581" s="212">
        <f t="shared" si="34"/>
        <v>41865418</v>
      </c>
      <c r="S581" s="212">
        <f>Dane_baza!BU570</f>
        <v>31061168.449999999</v>
      </c>
      <c r="T581" s="212">
        <f>Dane_baza!BV570</f>
        <v>1931574.7</v>
      </c>
      <c r="U581" s="212">
        <f>Dane_baza!BW570</f>
        <v>11872674.42</v>
      </c>
      <c r="V581" s="212">
        <f t="shared" si="32"/>
        <v>44865417.57</v>
      </c>
      <c r="W581" s="161">
        <f t="shared" si="33"/>
        <v>2999999.5700000003</v>
      </c>
      <c r="AA581" s="36"/>
    </row>
    <row r="582" spans="1:27" ht="14.45" x14ac:dyDescent="0.3">
      <c r="A582" s="197" t="s">
        <v>75</v>
      </c>
      <c r="B582" s="197" t="s">
        <v>77</v>
      </c>
      <c r="C582" s="197" t="s">
        <v>39</v>
      </c>
      <c r="D582" s="197" t="s">
        <v>40</v>
      </c>
      <c r="E582" s="197" t="s">
        <v>31</v>
      </c>
      <c r="F582" s="195" t="s">
        <v>3463</v>
      </c>
      <c r="G582" s="195" t="s">
        <v>584</v>
      </c>
      <c r="H582" s="161">
        <f>Dane_baza!AR571</f>
        <v>9393649</v>
      </c>
      <c r="I582" s="161">
        <f>Dane_baza!AS571</f>
        <v>1754545</v>
      </c>
      <c r="J582" s="161">
        <f>Dane_baza!BX571</f>
        <v>229171</v>
      </c>
      <c r="K582" s="161">
        <f>Dane_baza!AT571</f>
        <v>1940747</v>
      </c>
      <c r="L582" s="161">
        <f>Dane_baza!AU571</f>
        <v>0</v>
      </c>
      <c r="M582" s="161">
        <f>Dane_baza!AV571</f>
        <v>442879</v>
      </c>
      <c r="N582" s="161">
        <f>Dane_baza!AY571</f>
        <v>8770910</v>
      </c>
      <c r="O582" s="161">
        <f>Dane_baza!AZ571</f>
        <v>267623</v>
      </c>
      <c r="P582" s="161">
        <f>Dane_baza!AW571</f>
        <v>0</v>
      </c>
      <c r="Q582" s="161">
        <f>Dane_baza!AX571</f>
        <v>0</v>
      </c>
      <c r="R582" s="212">
        <f t="shared" si="34"/>
        <v>22799524</v>
      </c>
      <c r="S582" s="212">
        <f>Dane_baza!BU571</f>
        <v>19541794.399999999</v>
      </c>
      <c r="T582" s="212">
        <f>Dane_baza!BV571</f>
        <v>404056.72</v>
      </c>
      <c r="U582" s="212">
        <f>Dane_baza!BW571</f>
        <v>4353672.6000000015</v>
      </c>
      <c r="V582" s="212">
        <f t="shared" si="32"/>
        <v>24299523.719999999</v>
      </c>
      <c r="W582" s="161">
        <f t="shared" si="33"/>
        <v>1499999.7199999988</v>
      </c>
      <c r="AA582" s="36"/>
    </row>
    <row r="583" spans="1:27" ht="14.45" x14ac:dyDescent="0.3">
      <c r="A583" s="197" t="s">
        <v>75</v>
      </c>
      <c r="B583" s="197" t="s">
        <v>77</v>
      </c>
      <c r="C583" s="197" t="s">
        <v>42</v>
      </c>
      <c r="D583" s="197" t="s">
        <v>40</v>
      </c>
      <c r="E583" s="197" t="s">
        <v>31</v>
      </c>
      <c r="F583" s="195" t="s">
        <v>3464</v>
      </c>
      <c r="G583" s="195" t="s">
        <v>585</v>
      </c>
      <c r="H583" s="161">
        <f>Dane_baza!AR572</f>
        <v>8661605</v>
      </c>
      <c r="I583" s="161">
        <f>Dane_baza!AS572</f>
        <v>350975</v>
      </c>
      <c r="J583" s="161">
        <f>Dane_baza!BX572</f>
        <v>505639</v>
      </c>
      <c r="K583" s="161">
        <f>Dane_baza!AT572</f>
        <v>5899198</v>
      </c>
      <c r="L583" s="161">
        <f>Dane_baza!AU572</f>
        <v>16106</v>
      </c>
      <c r="M583" s="161">
        <f>Dane_baza!AV572</f>
        <v>527524</v>
      </c>
      <c r="N583" s="161">
        <f>Dane_baza!AY572</f>
        <v>15436748</v>
      </c>
      <c r="O583" s="161">
        <f>Dane_baza!AZ572</f>
        <v>360075</v>
      </c>
      <c r="P583" s="161">
        <f>Dane_baza!AW572</f>
        <v>0</v>
      </c>
      <c r="Q583" s="161">
        <f>Dane_baza!AX572</f>
        <v>0</v>
      </c>
      <c r="R583" s="212">
        <f t="shared" si="34"/>
        <v>31757870</v>
      </c>
      <c r="S583" s="212">
        <f>Dane_baza!BU572</f>
        <v>24646698.559999999</v>
      </c>
      <c r="T583" s="212">
        <f>Dane_baza!BV572</f>
        <v>332623.82</v>
      </c>
      <c r="U583" s="212">
        <f>Dane_baza!BW572</f>
        <v>9278547.3399999999</v>
      </c>
      <c r="V583" s="212">
        <f t="shared" si="32"/>
        <v>34257869.719999999</v>
      </c>
      <c r="W583" s="161">
        <f t="shared" si="33"/>
        <v>2499999.7199999988</v>
      </c>
      <c r="AA583" s="36"/>
    </row>
    <row r="584" spans="1:27" ht="14.45" x14ac:dyDescent="0.3">
      <c r="A584" s="197" t="s">
        <v>75</v>
      </c>
      <c r="B584" s="197" t="s">
        <v>77</v>
      </c>
      <c r="C584" s="197" t="s">
        <v>44</v>
      </c>
      <c r="D584" s="197" t="s">
        <v>40</v>
      </c>
      <c r="E584" s="197" t="s">
        <v>31</v>
      </c>
      <c r="F584" s="195" t="s">
        <v>3465</v>
      </c>
      <c r="G584" s="195" t="s">
        <v>586</v>
      </c>
      <c r="H584" s="161">
        <f>Dane_baza!AR573</f>
        <v>35069119</v>
      </c>
      <c r="I584" s="161">
        <f>Dane_baza!AS573</f>
        <v>1786384</v>
      </c>
      <c r="J584" s="161">
        <f>Dane_baza!BX573</f>
        <v>1355452</v>
      </c>
      <c r="K584" s="161">
        <f>Dane_baza!AT573</f>
        <v>1710674</v>
      </c>
      <c r="L584" s="161">
        <f>Dane_baza!AU573</f>
        <v>348159</v>
      </c>
      <c r="M584" s="161">
        <f>Dane_baza!AV573</f>
        <v>1203525</v>
      </c>
      <c r="N584" s="161">
        <f>Dane_baza!AY573</f>
        <v>36876959</v>
      </c>
      <c r="O584" s="161">
        <f>Dane_baza!AZ573</f>
        <v>1287836</v>
      </c>
      <c r="P584" s="161">
        <f>Dane_baza!AW573</f>
        <v>0</v>
      </c>
      <c r="Q584" s="161">
        <f>Dane_baza!AX573</f>
        <v>0</v>
      </c>
      <c r="R584" s="212">
        <f t="shared" si="34"/>
        <v>79638108</v>
      </c>
      <c r="S584" s="212">
        <f>Dane_baza!BU573</f>
        <v>86655671.980000004</v>
      </c>
      <c r="T584" s="212">
        <f>Dane_baza!BV573</f>
        <v>2539008.98</v>
      </c>
      <c r="U584" s="212">
        <f>Dane_baza!BW573</f>
        <v>0</v>
      </c>
      <c r="V584" s="212">
        <f t="shared" si="32"/>
        <v>89194680.960000008</v>
      </c>
      <c r="W584" s="161">
        <f t="shared" si="33"/>
        <v>9556572.9600000083</v>
      </c>
      <c r="AA584" s="36"/>
    </row>
    <row r="585" spans="1:27" ht="14.45" x14ac:dyDescent="0.3">
      <c r="A585" s="197" t="s">
        <v>75</v>
      </c>
      <c r="B585" s="197" t="s">
        <v>77</v>
      </c>
      <c r="C585" s="197" t="s">
        <v>51</v>
      </c>
      <c r="D585" s="197" t="s">
        <v>36</v>
      </c>
      <c r="E585" s="197" t="s">
        <v>31</v>
      </c>
      <c r="F585" s="195" t="s">
        <v>3466</v>
      </c>
      <c r="G585" s="195" t="s">
        <v>154</v>
      </c>
      <c r="H585" s="161">
        <f>Dane_baza!AR574</f>
        <v>14366680</v>
      </c>
      <c r="I585" s="161">
        <f>Dane_baza!AS574</f>
        <v>431432</v>
      </c>
      <c r="J585" s="161">
        <f>Dane_baza!BX574</f>
        <v>572909</v>
      </c>
      <c r="K585" s="161">
        <f>Dane_baza!AT574</f>
        <v>2361691</v>
      </c>
      <c r="L585" s="161">
        <f>Dane_baza!AU574</f>
        <v>0</v>
      </c>
      <c r="M585" s="161">
        <f>Dane_baza!AV574</f>
        <v>954881</v>
      </c>
      <c r="N585" s="161">
        <f>Dane_baza!AY574</f>
        <v>8971149</v>
      </c>
      <c r="O585" s="161">
        <f>Dane_baza!AZ574</f>
        <v>218965</v>
      </c>
      <c r="P585" s="161">
        <f>Dane_baza!AW574</f>
        <v>0</v>
      </c>
      <c r="Q585" s="161">
        <f>Dane_baza!AX574</f>
        <v>0</v>
      </c>
      <c r="R585" s="212">
        <f t="shared" si="34"/>
        <v>27877707</v>
      </c>
      <c r="S585" s="212">
        <f>Dane_baza!BU574</f>
        <v>29595468.32</v>
      </c>
      <c r="T585" s="212">
        <f>Dane_baza!BV574</f>
        <v>722222.06</v>
      </c>
      <c r="U585" s="212">
        <f>Dane_baza!BW574</f>
        <v>0</v>
      </c>
      <c r="V585" s="212">
        <f t="shared" si="32"/>
        <v>30317690.379999999</v>
      </c>
      <c r="W585" s="161">
        <f t="shared" si="33"/>
        <v>2439983.379999999</v>
      </c>
      <c r="AA585" s="36"/>
    </row>
    <row r="586" spans="1:27" ht="14.45" x14ac:dyDescent="0.3">
      <c r="A586" s="197" t="s">
        <v>75</v>
      </c>
      <c r="B586" s="197" t="s">
        <v>77</v>
      </c>
      <c r="C586" s="197" t="s">
        <v>75</v>
      </c>
      <c r="D586" s="197" t="s">
        <v>36</v>
      </c>
      <c r="E586" s="197" t="s">
        <v>31</v>
      </c>
      <c r="F586" s="195" t="s">
        <v>3467</v>
      </c>
      <c r="G586" s="195" t="s">
        <v>587</v>
      </c>
      <c r="H586" s="161">
        <f>Dane_baza!AR575</f>
        <v>2900522</v>
      </c>
      <c r="I586" s="161">
        <f>Dane_baza!AS575</f>
        <v>241591</v>
      </c>
      <c r="J586" s="161">
        <f>Dane_baza!BX575</f>
        <v>171737</v>
      </c>
      <c r="K586" s="161">
        <f>Dane_baza!AT575</f>
        <v>2057175</v>
      </c>
      <c r="L586" s="161">
        <f>Dane_baza!AU575</f>
        <v>0</v>
      </c>
      <c r="M586" s="161">
        <f>Dane_baza!AV575</f>
        <v>343907</v>
      </c>
      <c r="N586" s="161">
        <f>Dane_baza!AY575</f>
        <v>4852400</v>
      </c>
      <c r="O586" s="161">
        <f>Dane_baza!AZ575</f>
        <v>142732</v>
      </c>
      <c r="P586" s="161">
        <f>Dane_baza!AW575</f>
        <v>0</v>
      </c>
      <c r="Q586" s="161">
        <f>Dane_baza!AX575</f>
        <v>0</v>
      </c>
      <c r="R586" s="212">
        <f t="shared" si="34"/>
        <v>10710064</v>
      </c>
      <c r="S586" s="212">
        <f>Dane_baza!BU575</f>
        <v>8451761.75</v>
      </c>
      <c r="T586" s="212">
        <f>Dane_baza!BV575</f>
        <v>414039.81</v>
      </c>
      <c r="U586" s="212">
        <f>Dane_baza!BW575</f>
        <v>2844261.9499999993</v>
      </c>
      <c r="V586" s="212">
        <f t="shared" si="32"/>
        <v>11710063.51</v>
      </c>
      <c r="W586" s="161">
        <f t="shared" si="33"/>
        <v>999999.50999999978</v>
      </c>
      <c r="AA586" s="36"/>
    </row>
    <row r="587" spans="1:27" ht="14.45" x14ac:dyDescent="0.3">
      <c r="A587" s="197" t="s">
        <v>75</v>
      </c>
      <c r="B587" s="197" t="s">
        <v>77</v>
      </c>
      <c r="C587" s="197" t="s">
        <v>77</v>
      </c>
      <c r="D587" s="197" t="s">
        <v>36</v>
      </c>
      <c r="E587" s="197" t="s">
        <v>31</v>
      </c>
      <c r="F587" s="195" t="s">
        <v>3468</v>
      </c>
      <c r="G587" s="195" t="s">
        <v>588</v>
      </c>
      <c r="H587" s="161">
        <f>Dane_baza!AR576</f>
        <v>7629931</v>
      </c>
      <c r="I587" s="161">
        <f>Dane_baza!AS576</f>
        <v>72926</v>
      </c>
      <c r="J587" s="161">
        <f>Dane_baza!BX576</f>
        <v>284258</v>
      </c>
      <c r="K587" s="161">
        <f>Dane_baza!AT576</f>
        <v>2617111</v>
      </c>
      <c r="L587" s="161">
        <f>Dane_baza!AU576</f>
        <v>0</v>
      </c>
      <c r="M587" s="161">
        <f>Dane_baza!AV576</f>
        <v>500120</v>
      </c>
      <c r="N587" s="161">
        <f>Dane_baza!AY576</f>
        <v>5000191</v>
      </c>
      <c r="O587" s="161">
        <f>Dane_baza!AZ576</f>
        <v>152464</v>
      </c>
      <c r="P587" s="161">
        <f>Dane_baza!AW576</f>
        <v>0</v>
      </c>
      <c r="Q587" s="161">
        <f>Dane_baza!AX576</f>
        <v>0</v>
      </c>
      <c r="R587" s="212">
        <f t="shared" si="34"/>
        <v>16257001</v>
      </c>
      <c r="S587" s="212">
        <f>Dane_baza!BU576</f>
        <v>16599068.720000001</v>
      </c>
      <c r="T587" s="212">
        <f>Dane_baza!BV576</f>
        <v>106158.11</v>
      </c>
      <c r="U587" s="212">
        <f>Dane_baza!BW576</f>
        <v>1051774.1674999986</v>
      </c>
      <c r="V587" s="212">
        <f t="shared" si="32"/>
        <v>17757000.997499999</v>
      </c>
      <c r="W587" s="161">
        <f t="shared" si="33"/>
        <v>1499999.9974999987</v>
      </c>
      <c r="AA587" s="36"/>
    </row>
    <row r="588" spans="1:27" ht="14.45" x14ac:dyDescent="0.3">
      <c r="A588" s="197" t="s">
        <v>75</v>
      </c>
      <c r="B588" s="197" t="s">
        <v>90</v>
      </c>
      <c r="C588" s="197" t="s">
        <v>33</v>
      </c>
      <c r="D588" s="197" t="s">
        <v>34</v>
      </c>
      <c r="E588" s="197" t="s">
        <v>31</v>
      </c>
      <c r="F588" s="195" t="s">
        <v>3469</v>
      </c>
      <c r="G588" s="195" t="s">
        <v>589</v>
      </c>
      <c r="H588" s="161">
        <f>Dane_baza!AR577</f>
        <v>2818899</v>
      </c>
      <c r="I588" s="161">
        <f>Dane_baza!AS577</f>
        <v>43420</v>
      </c>
      <c r="J588" s="161">
        <f>Dane_baza!BX577</f>
        <v>134659</v>
      </c>
      <c r="K588" s="161">
        <f>Dane_baza!AT577</f>
        <v>1491211</v>
      </c>
      <c r="L588" s="161">
        <f>Dane_baza!AU577</f>
        <v>293045</v>
      </c>
      <c r="M588" s="161">
        <f>Dane_baza!AV577</f>
        <v>350432</v>
      </c>
      <c r="N588" s="161">
        <f>Dane_baza!AY577</f>
        <v>3693630</v>
      </c>
      <c r="O588" s="161">
        <f>Dane_baza!AZ577</f>
        <v>115159</v>
      </c>
      <c r="P588" s="161">
        <f>Dane_baza!AW577</f>
        <v>0</v>
      </c>
      <c r="Q588" s="161">
        <f>Dane_baza!AX577</f>
        <v>0</v>
      </c>
      <c r="R588" s="212">
        <f t="shared" si="34"/>
        <v>8940455</v>
      </c>
      <c r="S588" s="212">
        <f>Dane_baza!BU577</f>
        <v>7186250.0700000003</v>
      </c>
      <c r="T588" s="212">
        <f>Dane_baza!BV577</f>
        <v>75361.039999999994</v>
      </c>
      <c r="U588" s="212">
        <f>Dane_baza!BW577</f>
        <v>2751698.49</v>
      </c>
      <c r="V588" s="212">
        <f t="shared" si="32"/>
        <v>10013309.600000001</v>
      </c>
      <c r="W588" s="161">
        <f t="shared" si="33"/>
        <v>1072854.6000000015</v>
      </c>
      <c r="AA588" s="36"/>
    </row>
    <row r="589" spans="1:27" ht="14.45" x14ac:dyDescent="0.3">
      <c r="A589" s="197" t="s">
        <v>75</v>
      </c>
      <c r="B589" s="197" t="s">
        <v>90</v>
      </c>
      <c r="C589" s="197" t="s">
        <v>32</v>
      </c>
      <c r="D589" s="197" t="s">
        <v>34</v>
      </c>
      <c r="E589" s="197" t="s">
        <v>31</v>
      </c>
      <c r="F589" s="195" t="s">
        <v>3470</v>
      </c>
      <c r="G589" s="195" t="s">
        <v>590</v>
      </c>
      <c r="H589" s="161">
        <f>Dane_baza!AR578</f>
        <v>34850289</v>
      </c>
      <c r="I589" s="161">
        <f>Dane_baza!AS578</f>
        <v>1257040</v>
      </c>
      <c r="J589" s="161">
        <f>Dane_baza!BX578</f>
        <v>1260114</v>
      </c>
      <c r="K589" s="161">
        <f>Dane_baza!AT578</f>
        <v>6002847</v>
      </c>
      <c r="L589" s="161">
        <f>Dane_baza!AU578</f>
        <v>670309</v>
      </c>
      <c r="M589" s="161">
        <f>Dane_baza!AV578</f>
        <v>1085210</v>
      </c>
      <c r="N589" s="161">
        <f>Dane_baza!AY578</f>
        <v>29244704</v>
      </c>
      <c r="O589" s="161">
        <f>Dane_baza!AZ578</f>
        <v>1102933</v>
      </c>
      <c r="P589" s="161">
        <f>Dane_baza!AW578</f>
        <v>0</v>
      </c>
      <c r="Q589" s="161">
        <f>Dane_baza!AX578</f>
        <v>0</v>
      </c>
      <c r="R589" s="212">
        <f t="shared" si="34"/>
        <v>75473446</v>
      </c>
      <c r="S589" s="212">
        <f>Dane_baza!BU578</f>
        <v>80369760.25</v>
      </c>
      <c r="T589" s="212">
        <f>Dane_baza!BV578</f>
        <v>1076662.3799999999</v>
      </c>
      <c r="U589" s="212">
        <f>Dane_baza!BW578</f>
        <v>0</v>
      </c>
      <c r="V589" s="212">
        <f t="shared" si="32"/>
        <v>81446422.629999995</v>
      </c>
      <c r="W589" s="161">
        <f t="shared" si="33"/>
        <v>5972976.6299999952</v>
      </c>
      <c r="AA589" s="36"/>
    </row>
    <row r="590" spans="1:27" ht="14.45" x14ac:dyDescent="0.3">
      <c r="A590" s="197" t="s">
        <v>75</v>
      </c>
      <c r="B590" s="197" t="s">
        <v>90</v>
      </c>
      <c r="C590" s="197" t="s">
        <v>37</v>
      </c>
      <c r="D590" s="197" t="s">
        <v>36</v>
      </c>
      <c r="E590" s="197" t="s">
        <v>31</v>
      </c>
      <c r="F590" s="195" t="s">
        <v>3471</v>
      </c>
      <c r="G590" s="195" t="s">
        <v>591</v>
      </c>
      <c r="H590" s="161">
        <f>Dane_baza!AR579</f>
        <v>2207750</v>
      </c>
      <c r="I590" s="161">
        <f>Dane_baza!AS579</f>
        <v>12178</v>
      </c>
      <c r="J590" s="161">
        <f>Dane_baza!BX579</f>
        <v>191424</v>
      </c>
      <c r="K590" s="161">
        <f>Dane_baza!AT579</f>
        <v>4990824</v>
      </c>
      <c r="L590" s="161">
        <f>Dane_baza!AU579</f>
        <v>0</v>
      </c>
      <c r="M590" s="161">
        <f>Dane_baza!AV579</f>
        <v>268168</v>
      </c>
      <c r="N590" s="161">
        <f>Dane_baza!AY579</f>
        <v>4816938</v>
      </c>
      <c r="O590" s="161">
        <f>Dane_baza!AZ579</f>
        <v>90830</v>
      </c>
      <c r="P590" s="161">
        <f>Dane_baza!AW579</f>
        <v>0</v>
      </c>
      <c r="Q590" s="161">
        <f>Dane_baza!AX579</f>
        <v>0</v>
      </c>
      <c r="R590" s="212">
        <f t="shared" si="34"/>
        <v>12578112</v>
      </c>
      <c r="S590" s="212">
        <f>Dane_baza!BU579</f>
        <v>7702155.9699999997</v>
      </c>
      <c r="T590" s="212">
        <f>Dane_baza!BV579</f>
        <v>10273.790000000001</v>
      </c>
      <c r="U590" s="212">
        <f>Dane_baza!BW579</f>
        <v>5865682.2400000002</v>
      </c>
      <c r="V590" s="212">
        <f t="shared" si="32"/>
        <v>13578112</v>
      </c>
      <c r="W590" s="161">
        <f t="shared" si="33"/>
        <v>1000000</v>
      </c>
      <c r="AA590" s="36"/>
    </row>
    <row r="591" spans="1:27" ht="14.45" x14ac:dyDescent="0.3">
      <c r="A591" s="197" t="s">
        <v>75</v>
      </c>
      <c r="B591" s="197" t="s">
        <v>90</v>
      </c>
      <c r="C591" s="197" t="s">
        <v>39</v>
      </c>
      <c r="D591" s="197" t="s">
        <v>40</v>
      </c>
      <c r="E591" s="197" t="s">
        <v>31</v>
      </c>
      <c r="F591" s="195" t="s">
        <v>3472</v>
      </c>
      <c r="G591" s="195" t="s">
        <v>592</v>
      </c>
      <c r="H591" s="161">
        <f>Dane_baza!AR580</f>
        <v>6763389</v>
      </c>
      <c r="I591" s="161">
        <f>Dane_baza!AS580</f>
        <v>881828</v>
      </c>
      <c r="J591" s="161">
        <f>Dane_baza!BX580</f>
        <v>269848</v>
      </c>
      <c r="K591" s="161">
        <f>Dane_baza!AT580</f>
        <v>2210380</v>
      </c>
      <c r="L591" s="161">
        <f>Dane_baza!AU580</f>
        <v>40456</v>
      </c>
      <c r="M591" s="161">
        <f>Dane_baza!AV580</f>
        <v>1203631</v>
      </c>
      <c r="N591" s="161">
        <f>Dane_baza!AY580</f>
        <v>8990968</v>
      </c>
      <c r="O591" s="161">
        <f>Dane_baza!AZ580</f>
        <v>240050</v>
      </c>
      <c r="P591" s="161">
        <f>Dane_baza!AW580</f>
        <v>0</v>
      </c>
      <c r="Q591" s="161">
        <f>Dane_baza!AX580</f>
        <v>0</v>
      </c>
      <c r="R591" s="212">
        <f t="shared" si="34"/>
        <v>20600550</v>
      </c>
      <c r="S591" s="212">
        <f>Dane_baza!BU580</f>
        <v>18497541.57</v>
      </c>
      <c r="T591" s="212">
        <f>Dane_baza!BV580</f>
        <v>1019463.52</v>
      </c>
      <c r="U591" s="212">
        <f>Dane_baza!BW580</f>
        <v>3083544.9063067455</v>
      </c>
      <c r="V591" s="212">
        <f t="shared" si="32"/>
        <v>22600549.996306747</v>
      </c>
      <c r="W591" s="161">
        <f t="shared" si="33"/>
        <v>1999999.9963067472</v>
      </c>
      <c r="AA591" s="36"/>
    </row>
    <row r="592" spans="1:27" ht="14.45" x14ac:dyDescent="0.3">
      <c r="A592" s="197" t="s">
        <v>75</v>
      </c>
      <c r="B592" s="197" t="s">
        <v>90</v>
      </c>
      <c r="C592" s="197" t="s">
        <v>42</v>
      </c>
      <c r="D592" s="197" t="s">
        <v>40</v>
      </c>
      <c r="E592" s="197" t="s">
        <v>31</v>
      </c>
      <c r="F592" s="195" t="s">
        <v>3473</v>
      </c>
      <c r="G592" s="195" t="s">
        <v>593</v>
      </c>
      <c r="H592" s="161">
        <f>Dane_baza!AR581</f>
        <v>4219292</v>
      </c>
      <c r="I592" s="161">
        <f>Dane_baza!AS581</f>
        <v>490261</v>
      </c>
      <c r="J592" s="161">
        <f>Dane_baza!BX581</f>
        <v>273068</v>
      </c>
      <c r="K592" s="161">
        <f>Dane_baza!AT581</f>
        <v>5787158</v>
      </c>
      <c r="L592" s="161">
        <f>Dane_baza!AU581</f>
        <v>434945</v>
      </c>
      <c r="M592" s="161">
        <f>Dane_baza!AV581</f>
        <v>373167</v>
      </c>
      <c r="N592" s="161">
        <f>Dane_baza!AY581</f>
        <v>6710239</v>
      </c>
      <c r="O592" s="161">
        <f>Dane_baza!AZ581</f>
        <v>157330</v>
      </c>
      <c r="P592" s="161">
        <f>Dane_baza!AW581</f>
        <v>0</v>
      </c>
      <c r="Q592" s="161">
        <f>Dane_baza!AX581</f>
        <v>0</v>
      </c>
      <c r="R592" s="212">
        <f t="shared" si="34"/>
        <v>18445460</v>
      </c>
      <c r="S592" s="212">
        <f>Dane_baza!BU581</f>
        <v>12736827.24</v>
      </c>
      <c r="T592" s="212">
        <f>Dane_baza!BV581</f>
        <v>525241.65</v>
      </c>
      <c r="U592" s="212">
        <f>Dane_baza!BW581</f>
        <v>6683391.1095055761</v>
      </c>
      <c r="V592" s="212">
        <f t="shared" ref="V592:V655" si="35">SUM(S592:U592)</f>
        <v>19945459.999505576</v>
      </c>
      <c r="W592" s="161">
        <f t="shared" ref="W592:W655" si="36">V592-R592</f>
        <v>1499999.9995055757</v>
      </c>
      <c r="AA592" s="36"/>
    </row>
    <row r="593" spans="1:27" ht="14.45" x14ac:dyDescent="0.3">
      <c r="A593" s="197" t="s">
        <v>75</v>
      </c>
      <c r="B593" s="197" t="s">
        <v>90</v>
      </c>
      <c r="C593" s="197" t="s">
        <v>44</v>
      </c>
      <c r="D593" s="197" t="s">
        <v>36</v>
      </c>
      <c r="E593" s="197" t="s">
        <v>31</v>
      </c>
      <c r="F593" s="195" t="s">
        <v>3474</v>
      </c>
      <c r="G593" s="195" t="s">
        <v>594</v>
      </c>
      <c r="H593" s="161">
        <f>Dane_baza!AR582</f>
        <v>3482241</v>
      </c>
      <c r="I593" s="161">
        <f>Dane_baza!AS582</f>
        <v>125136</v>
      </c>
      <c r="J593" s="161">
        <f>Dane_baza!BX582</f>
        <v>231220</v>
      </c>
      <c r="K593" s="161">
        <f>Dane_baza!AT582</f>
        <v>4214676</v>
      </c>
      <c r="L593" s="161">
        <f>Dane_baza!AU582</f>
        <v>0</v>
      </c>
      <c r="M593" s="161">
        <f>Dane_baza!AV582</f>
        <v>822326</v>
      </c>
      <c r="N593" s="161">
        <f>Dane_baza!AY582</f>
        <v>6190192</v>
      </c>
      <c r="O593" s="161">
        <f>Dane_baza!AZ582</f>
        <v>84342</v>
      </c>
      <c r="P593" s="161">
        <f>Dane_baza!AW582</f>
        <v>0</v>
      </c>
      <c r="Q593" s="161">
        <f>Dane_baza!AX582</f>
        <v>0</v>
      </c>
      <c r="R593" s="212">
        <f t="shared" ref="R593:R656" si="37">SUM(H593:Q593)</f>
        <v>15150133</v>
      </c>
      <c r="S593" s="212">
        <f>Dane_baza!BU582</f>
        <v>10150290.43</v>
      </c>
      <c r="T593" s="212">
        <f>Dane_baza!BV582</f>
        <v>19540.060000000001</v>
      </c>
      <c r="U593" s="212">
        <f>Dane_baza!BW582</f>
        <v>6480302.5018960349</v>
      </c>
      <c r="V593" s="212">
        <f t="shared" si="35"/>
        <v>16650132.991896035</v>
      </c>
      <c r="W593" s="161">
        <f t="shared" si="36"/>
        <v>1499999.9918960351</v>
      </c>
      <c r="AA593" s="36"/>
    </row>
    <row r="594" spans="1:27" ht="14.45" x14ac:dyDescent="0.3">
      <c r="A594" s="197" t="s">
        <v>75</v>
      </c>
      <c r="B594" s="197" t="s">
        <v>90</v>
      </c>
      <c r="C594" s="197" t="s">
        <v>51</v>
      </c>
      <c r="D594" s="197" t="s">
        <v>40</v>
      </c>
      <c r="E594" s="197" t="s">
        <v>31</v>
      </c>
      <c r="F594" s="195" t="s">
        <v>3475</v>
      </c>
      <c r="G594" s="195" t="s">
        <v>595</v>
      </c>
      <c r="H594" s="161">
        <f>Dane_baza!AR583</f>
        <v>19680151</v>
      </c>
      <c r="I594" s="161">
        <f>Dane_baza!AS583</f>
        <v>901014</v>
      </c>
      <c r="J594" s="161">
        <f>Dane_baza!BX583</f>
        <v>1006257</v>
      </c>
      <c r="K594" s="161">
        <f>Dane_baza!AT583</f>
        <v>12639769</v>
      </c>
      <c r="L594" s="161">
        <f>Dane_baza!AU583</f>
        <v>411714</v>
      </c>
      <c r="M594" s="161">
        <f>Dane_baza!AV583</f>
        <v>1405998</v>
      </c>
      <c r="N594" s="161">
        <f>Dane_baza!AY583</f>
        <v>29410254</v>
      </c>
      <c r="O594" s="161">
        <f>Dane_baza!AZ583</f>
        <v>661760</v>
      </c>
      <c r="P594" s="161">
        <f>Dane_baza!AW583</f>
        <v>0</v>
      </c>
      <c r="Q594" s="161">
        <f>Dane_baza!AX583</f>
        <v>0</v>
      </c>
      <c r="R594" s="212">
        <f t="shared" si="37"/>
        <v>66116917</v>
      </c>
      <c r="S594" s="212">
        <f>Dane_baza!BU583</f>
        <v>51228702.380000003</v>
      </c>
      <c r="T594" s="212">
        <f>Dane_baza!BV583</f>
        <v>960477.42</v>
      </c>
      <c r="U594" s="212">
        <f>Dane_baza!BW583</f>
        <v>17427737.19593389</v>
      </c>
      <c r="V594" s="212">
        <f t="shared" si="35"/>
        <v>69616916.99593389</v>
      </c>
      <c r="W594" s="161">
        <f t="shared" si="36"/>
        <v>3499999.9959338903</v>
      </c>
      <c r="AA594" s="36"/>
    </row>
    <row r="595" spans="1:27" ht="14.45" x14ac:dyDescent="0.3">
      <c r="A595" s="197" t="s">
        <v>75</v>
      </c>
      <c r="B595" s="197" t="s">
        <v>90</v>
      </c>
      <c r="C595" s="197" t="s">
        <v>75</v>
      </c>
      <c r="D595" s="197" t="s">
        <v>36</v>
      </c>
      <c r="E595" s="197" t="s">
        <v>31</v>
      </c>
      <c r="F595" s="195" t="s">
        <v>3476</v>
      </c>
      <c r="G595" s="195" t="s">
        <v>596</v>
      </c>
      <c r="H595" s="161">
        <f>Dane_baza!AR584</f>
        <v>2216898</v>
      </c>
      <c r="I595" s="161">
        <f>Dane_baza!AS584</f>
        <v>28052</v>
      </c>
      <c r="J595" s="161">
        <f>Dane_baza!BX584</f>
        <v>121204</v>
      </c>
      <c r="K595" s="161">
        <f>Dane_baza!AT584</f>
        <v>1981277</v>
      </c>
      <c r="L595" s="161">
        <f>Dane_baza!AU584</f>
        <v>0</v>
      </c>
      <c r="M595" s="161">
        <f>Dane_baza!AV584</f>
        <v>346914</v>
      </c>
      <c r="N595" s="161">
        <f>Dane_baza!AY584</f>
        <v>3149199</v>
      </c>
      <c r="O595" s="161">
        <f>Dane_baza!AZ584</f>
        <v>42171</v>
      </c>
      <c r="P595" s="161">
        <f>Dane_baza!AW584</f>
        <v>0</v>
      </c>
      <c r="Q595" s="161">
        <f>Dane_baza!AX584</f>
        <v>0</v>
      </c>
      <c r="R595" s="212">
        <f t="shared" si="37"/>
        <v>7885715</v>
      </c>
      <c r="S595" s="212">
        <f>Dane_baza!BU584</f>
        <v>5901994.3700000001</v>
      </c>
      <c r="T595" s="212">
        <f>Dane_baza!BV584</f>
        <v>5349.92</v>
      </c>
      <c r="U595" s="212">
        <f>Dane_baza!BW584</f>
        <v>2766941.7799999993</v>
      </c>
      <c r="V595" s="212">
        <f t="shared" si="35"/>
        <v>8674286.0700000003</v>
      </c>
      <c r="W595" s="161">
        <f t="shared" si="36"/>
        <v>788571.0700000003</v>
      </c>
      <c r="AA595" s="36"/>
    </row>
    <row r="596" spans="1:27" ht="14.45" x14ac:dyDescent="0.3">
      <c r="A596" s="197" t="s">
        <v>75</v>
      </c>
      <c r="B596" s="197" t="s">
        <v>90</v>
      </c>
      <c r="C596" s="197" t="s">
        <v>77</v>
      </c>
      <c r="D596" s="197" t="s">
        <v>36</v>
      </c>
      <c r="E596" s="197" t="s">
        <v>31</v>
      </c>
      <c r="F596" s="195" t="s">
        <v>3477</v>
      </c>
      <c r="G596" s="195" t="s">
        <v>590</v>
      </c>
      <c r="H596" s="161">
        <f>Dane_baza!AR585</f>
        <v>6885760</v>
      </c>
      <c r="I596" s="161">
        <f>Dane_baza!AS585</f>
        <v>169546</v>
      </c>
      <c r="J596" s="161">
        <f>Dane_baza!BX585</f>
        <v>407664</v>
      </c>
      <c r="K596" s="161">
        <f>Dane_baza!AT585</f>
        <v>5198094</v>
      </c>
      <c r="L596" s="161">
        <f>Dane_baza!AU585</f>
        <v>0</v>
      </c>
      <c r="M596" s="161">
        <f>Dane_baza!AV585</f>
        <v>891087</v>
      </c>
      <c r="N596" s="161">
        <f>Dane_baza!AY585</f>
        <v>7625770</v>
      </c>
      <c r="O596" s="161">
        <f>Dane_baza!AZ585</f>
        <v>222209</v>
      </c>
      <c r="P596" s="161">
        <f>Dane_baza!AW585</f>
        <v>0</v>
      </c>
      <c r="Q596" s="161">
        <f>Dane_baza!AX585</f>
        <v>0</v>
      </c>
      <c r="R596" s="212">
        <f t="shared" si="37"/>
        <v>21400130</v>
      </c>
      <c r="S596" s="212">
        <f>Dane_baza!BU585</f>
        <v>18970701.609999999</v>
      </c>
      <c r="T596" s="212">
        <f>Dane_baza!BV585</f>
        <v>77466.03</v>
      </c>
      <c r="U596" s="212">
        <f>Dane_baza!BW585</f>
        <v>4351962.3621999957</v>
      </c>
      <c r="V596" s="212">
        <f t="shared" si="35"/>
        <v>23400130.002199996</v>
      </c>
      <c r="W596" s="161">
        <f t="shared" si="36"/>
        <v>2000000.0021999963</v>
      </c>
      <c r="AA596" s="36"/>
    </row>
    <row r="597" spans="1:27" ht="14.45" x14ac:dyDescent="0.3">
      <c r="A597" s="197" t="s">
        <v>75</v>
      </c>
      <c r="B597" s="197" t="s">
        <v>92</v>
      </c>
      <c r="C597" s="197" t="s">
        <v>33</v>
      </c>
      <c r="D597" s="197" t="s">
        <v>34</v>
      </c>
      <c r="E597" s="197" t="s">
        <v>31</v>
      </c>
      <c r="F597" s="195" t="s">
        <v>3478</v>
      </c>
      <c r="G597" s="195" t="s">
        <v>597</v>
      </c>
      <c r="H597" s="161">
        <f>Dane_baza!AR586</f>
        <v>1742166</v>
      </c>
      <c r="I597" s="161">
        <f>Dane_baza!AS586</f>
        <v>99114</v>
      </c>
      <c r="J597" s="161">
        <f>Dane_baza!BX586</f>
        <v>106254</v>
      </c>
      <c r="K597" s="161">
        <f>Dane_baza!AT586</f>
        <v>1735447</v>
      </c>
      <c r="L597" s="161">
        <f>Dane_baza!AU586</f>
        <v>16897</v>
      </c>
      <c r="M597" s="161">
        <f>Dane_baza!AV586</f>
        <v>151558</v>
      </c>
      <c r="N597" s="161">
        <f>Dane_baza!AY586</f>
        <v>4312585</v>
      </c>
      <c r="O597" s="161">
        <f>Dane_baza!AZ586</f>
        <v>85964</v>
      </c>
      <c r="P597" s="161">
        <f>Dane_baza!AW586</f>
        <v>0</v>
      </c>
      <c r="Q597" s="161">
        <f>Dane_baza!AX586</f>
        <v>0</v>
      </c>
      <c r="R597" s="212">
        <f t="shared" si="37"/>
        <v>8249985</v>
      </c>
      <c r="S597" s="212">
        <f>Dane_baza!BU586</f>
        <v>4672317.82</v>
      </c>
      <c r="T597" s="212">
        <f>Dane_baza!BV586</f>
        <v>164147.79</v>
      </c>
      <c r="U597" s="212">
        <f>Dane_baza!BW586</f>
        <v>4403517.59</v>
      </c>
      <c r="V597" s="212">
        <f t="shared" si="35"/>
        <v>9239983.1999999993</v>
      </c>
      <c r="W597" s="161">
        <f t="shared" si="36"/>
        <v>989998.19999999925</v>
      </c>
      <c r="AA597" s="36"/>
    </row>
    <row r="598" spans="1:27" ht="14.45" x14ac:dyDescent="0.3">
      <c r="A598" s="197" t="s">
        <v>75</v>
      </c>
      <c r="B598" s="197" t="s">
        <v>92</v>
      </c>
      <c r="C598" s="197" t="s">
        <v>32</v>
      </c>
      <c r="D598" s="197" t="s">
        <v>34</v>
      </c>
      <c r="E598" s="197" t="s">
        <v>31</v>
      </c>
      <c r="F598" s="195" t="s">
        <v>3479</v>
      </c>
      <c r="G598" s="195" t="s">
        <v>598</v>
      </c>
      <c r="H598" s="161">
        <f>Dane_baza!AR587</f>
        <v>51865980</v>
      </c>
      <c r="I598" s="161">
        <f>Dane_baza!AS587</f>
        <v>11138168</v>
      </c>
      <c r="J598" s="161">
        <f>Dane_baza!BX587</f>
        <v>1622372</v>
      </c>
      <c r="K598" s="161">
        <f>Dane_baza!AT587</f>
        <v>0</v>
      </c>
      <c r="L598" s="161">
        <f>Dane_baza!AU587</f>
        <v>0</v>
      </c>
      <c r="M598" s="161">
        <f>Dane_baza!AV587</f>
        <v>1421540</v>
      </c>
      <c r="N598" s="161">
        <f>Dane_baza!AY587</f>
        <v>45984792</v>
      </c>
      <c r="O598" s="161">
        <f>Dane_baza!AZ587</f>
        <v>1539240</v>
      </c>
      <c r="P598" s="161">
        <f>Dane_baza!AW587</f>
        <v>0</v>
      </c>
      <c r="Q598" s="161">
        <f>Dane_baza!AX587</f>
        <v>0</v>
      </c>
      <c r="R598" s="212">
        <f t="shared" si="37"/>
        <v>113572092</v>
      </c>
      <c r="S598" s="212">
        <f>Dane_baza!BU587</f>
        <v>113159365.23</v>
      </c>
      <c r="T598" s="212">
        <f>Dane_baza!BV587</f>
        <v>14041377.810000001</v>
      </c>
      <c r="U598" s="212">
        <f>Dane_baza!BW587</f>
        <v>0</v>
      </c>
      <c r="V598" s="212">
        <f t="shared" si="35"/>
        <v>127200743.04000001</v>
      </c>
      <c r="W598" s="161">
        <f t="shared" si="36"/>
        <v>13628651.040000007</v>
      </c>
      <c r="AA598" s="36"/>
    </row>
    <row r="599" spans="1:27" ht="14.45" x14ac:dyDescent="0.3">
      <c r="A599" s="197" t="s">
        <v>75</v>
      </c>
      <c r="B599" s="197" t="s">
        <v>92</v>
      </c>
      <c r="C599" s="197" t="s">
        <v>37</v>
      </c>
      <c r="D599" s="197" t="s">
        <v>36</v>
      </c>
      <c r="E599" s="197" t="s">
        <v>31</v>
      </c>
      <c r="F599" s="195" t="s">
        <v>3480</v>
      </c>
      <c r="G599" s="195" t="s">
        <v>599</v>
      </c>
      <c r="H599" s="161">
        <f>Dane_baza!AR588</f>
        <v>2860039</v>
      </c>
      <c r="I599" s="161">
        <f>Dane_baza!AS588</f>
        <v>113185</v>
      </c>
      <c r="J599" s="161">
        <f>Dane_baza!BX588</f>
        <v>179375</v>
      </c>
      <c r="K599" s="161">
        <f>Dane_baza!AT588</f>
        <v>2206316</v>
      </c>
      <c r="L599" s="161">
        <f>Dane_baza!AU588</f>
        <v>31</v>
      </c>
      <c r="M599" s="161">
        <f>Dane_baza!AV588</f>
        <v>642859</v>
      </c>
      <c r="N599" s="161">
        <f>Dane_baza!AY588</f>
        <v>4927475</v>
      </c>
      <c r="O599" s="161">
        <f>Dane_baza!AZ588</f>
        <v>120025</v>
      </c>
      <c r="P599" s="161">
        <f>Dane_baza!AW588</f>
        <v>0</v>
      </c>
      <c r="Q599" s="161">
        <f>Dane_baza!AX588</f>
        <v>0</v>
      </c>
      <c r="R599" s="212">
        <f t="shared" si="37"/>
        <v>11049305</v>
      </c>
      <c r="S599" s="212">
        <f>Dane_baza!BU588</f>
        <v>6850343.5700000003</v>
      </c>
      <c r="T599" s="212">
        <f>Dane_baza!BV588</f>
        <v>57469.22</v>
      </c>
      <c r="U599" s="212">
        <f>Dane_baza!BW588</f>
        <v>5288227.33</v>
      </c>
      <c r="V599" s="212">
        <f t="shared" si="35"/>
        <v>12196040.120000001</v>
      </c>
      <c r="W599" s="161">
        <f t="shared" si="36"/>
        <v>1146735.120000001</v>
      </c>
      <c r="AA599" s="36"/>
    </row>
    <row r="600" spans="1:27" ht="14.45" x14ac:dyDescent="0.3">
      <c r="A600" s="197" t="s">
        <v>75</v>
      </c>
      <c r="B600" s="197" t="s">
        <v>92</v>
      </c>
      <c r="C600" s="197" t="s">
        <v>39</v>
      </c>
      <c r="D600" s="197" t="s">
        <v>40</v>
      </c>
      <c r="E600" s="197" t="s">
        <v>31</v>
      </c>
      <c r="F600" s="195" t="s">
        <v>3481</v>
      </c>
      <c r="G600" s="195" t="s">
        <v>600</v>
      </c>
      <c r="H600" s="161">
        <f>Dane_baza!AR589</f>
        <v>6129532</v>
      </c>
      <c r="I600" s="161">
        <f>Dane_baza!AS589</f>
        <v>390314</v>
      </c>
      <c r="J600" s="161">
        <f>Dane_baza!BX589</f>
        <v>362725</v>
      </c>
      <c r="K600" s="161">
        <f>Dane_baza!AT589</f>
        <v>4375854</v>
      </c>
      <c r="L600" s="161">
        <f>Dane_baza!AU589</f>
        <v>241298</v>
      </c>
      <c r="M600" s="161">
        <f>Dane_baza!AV589</f>
        <v>475306</v>
      </c>
      <c r="N600" s="161">
        <f>Dane_baza!AY589</f>
        <v>8048573</v>
      </c>
      <c r="O600" s="161">
        <f>Dane_baza!AZ589</f>
        <v>197879</v>
      </c>
      <c r="P600" s="161">
        <f>Dane_baza!AW589</f>
        <v>0</v>
      </c>
      <c r="Q600" s="161">
        <f>Dane_baza!AX589</f>
        <v>0</v>
      </c>
      <c r="R600" s="212">
        <f t="shared" si="37"/>
        <v>20221481</v>
      </c>
      <c r="S600" s="212">
        <f>Dane_baza!BU589</f>
        <v>17913098.309999999</v>
      </c>
      <c r="T600" s="212">
        <f>Dane_baza!BV589</f>
        <v>448396.74</v>
      </c>
      <c r="U600" s="212">
        <f>Dane_baza!BW589</f>
        <v>3859985.9587999992</v>
      </c>
      <c r="V600" s="212">
        <f t="shared" si="35"/>
        <v>22221481.008799996</v>
      </c>
      <c r="W600" s="161">
        <f t="shared" si="36"/>
        <v>2000000.0087999962</v>
      </c>
      <c r="AA600" s="36"/>
    </row>
    <row r="601" spans="1:27" ht="14.45" x14ac:dyDescent="0.3">
      <c r="A601" s="197" t="s">
        <v>75</v>
      </c>
      <c r="B601" s="197" t="s">
        <v>92</v>
      </c>
      <c r="C601" s="197" t="s">
        <v>42</v>
      </c>
      <c r="D601" s="197" t="s">
        <v>36</v>
      </c>
      <c r="E601" s="197" t="s">
        <v>31</v>
      </c>
      <c r="F601" s="195" t="s">
        <v>3482</v>
      </c>
      <c r="G601" s="195" t="s">
        <v>601</v>
      </c>
      <c r="H601" s="161">
        <f>Dane_baza!AR590</f>
        <v>3631608</v>
      </c>
      <c r="I601" s="161">
        <f>Dane_baza!AS590</f>
        <v>17377</v>
      </c>
      <c r="J601" s="161">
        <f>Dane_baza!BX590</f>
        <v>184793</v>
      </c>
      <c r="K601" s="161">
        <f>Dane_baza!AT590</f>
        <v>3934954</v>
      </c>
      <c r="L601" s="161">
        <f>Dane_baza!AU590</f>
        <v>0</v>
      </c>
      <c r="M601" s="161">
        <f>Dane_baza!AV590</f>
        <v>807959</v>
      </c>
      <c r="N601" s="161">
        <f>Dane_baza!AY590</f>
        <v>5224674</v>
      </c>
      <c r="O601" s="161">
        <f>Dane_baza!AZ590</f>
        <v>100562</v>
      </c>
      <c r="P601" s="161">
        <f>Dane_baza!AW590</f>
        <v>0</v>
      </c>
      <c r="Q601" s="161">
        <f>Dane_baza!AX590</f>
        <v>0</v>
      </c>
      <c r="R601" s="212">
        <f t="shared" si="37"/>
        <v>13901927</v>
      </c>
      <c r="S601" s="212">
        <f>Dane_baza!BU590</f>
        <v>8588819.4600000009</v>
      </c>
      <c r="T601" s="212">
        <f>Dane_baza!BV590</f>
        <v>29359.49</v>
      </c>
      <c r="U601" s="212">
        <f>Dane_baza!BW590</f>
        <v>6283748.0499999998</v>
      </c>
      <c r="V601" s="212">
        <f t="shared" si="35"/>
        <v>14901927</v>
      </c>
      <c r="W601" s="161">
        <f t="shared" si="36"/>
        <v>1000000</v>
      </c>
      <c r="AA601" s="36"/>
    </row>
    <row r="602" spans="1:27" ht="14.45" x14ac:dyDescent="0.3">
      <c r="A602" s="197" t="s">
        <v>75</v>
      </c>
      <c r="B602" s="197" t="s">
        <v>92</v>
      </c>
      <c r="C602" s="197" t="s">
        <v>44</v>
      </c>
      <c r="D602" s="197" t="s">
        <v>40</v>
      </c>
      <c r="E602" s="197" t="s">
        <v>31</v>
      </c>
      <c r="F602" s="195" t="s">
        <v>3483</v>
      </c>
      <c r="G602" s="195" t="s">
        <v>602</v>
      </c>
      <c r="H602" s="161">
        <f>Dane_baza!AR591</f>
        <v>15169322</v>
      </c>
      <c r="I602" s="161">
        <f>Dane_baza!AS591</f>
        <v>534022</v>
      </c>
      <c r="J602" s="161">
        <f>Dane_baza!BX591</f>
        <v>885104</v>
      </c>
      <c r="K602" s="161">
        <f>Dane_baza!AT591</f>
        <v>15949099</v>
      </c>
      <c r="L602" s="161">
        <f>Dane_baza!AU591</f>
        <v>1342283</v>
      </c>
      <c r="M602" s="161">
        <f>Dane_baza!AV591</f>
        <v>808007</v>
      </c>
      <c r="N602" s="161">
        <f>Dane_baza!AY591</f>
        <v>22507430</v>
      </c>
      <c r="O602" s="161">
        <f>Dane_baza!AZ591</f>
        <v>635808</v>
      </c>
      <c r="P602" s="161">
        <f>Dane_baza!AW591</f>
        <v>0</v>
      </c>
      <c r="Q602" s="161">
        <f>Dane_baza!AX591</f>
        <v>0</v>
      </c>
      <c r="R602" s="212">
        <f t="shared" si="37"/>
        <v>57831075</v>
      </c>
      <c r="S602" s="212">
        <f>Dane_baza!BU591</f>
        <v>43350085.030000001</v>
      </c>
      <c r="T602" s="212">
        <f>Dane_baza!BV591</f>
        <v>763197.86</v>
      </c>
      <c r="U602" s="212">
        <f>Dane_baza!BW591</f>
        <v>20035732.329999998</v>
      </c>
      <c r="V602" s="212">
        <f t="shared" si="35"/>
        <v>64149015.219999999</v>
      </c>
      <c r="W602" s="161">
        <f t="shared" si="36"/>
        <v>6317940.2199999988</v>
      </c>
      <c r="AA602" s="36"/>
    </row>
    <row r="603" spans="1:27" ht="14.45" x14ac:dyDescent="0.3">
      <c r="A603" s="197" t="s">
        <v>75</v>
      </c>
      <c r="B603" s="197" t="s">
        <v>92</v>
      </c>
      <c r="C603" s="197" t="s">
        <v>51</v>
      </c>
      <c r="D603" s="197" t="s">
        <v>36</v>
      </c>
      <c r="E603" s="197" t="s">
        <v>31</v>
      </c>
      <c r="F603" s="195" t="s">
        <v>3484</v>
      </c>
      <c r="G603" s="195" t="s">
        <v>603</v>
      </c>
      <c r="H603" s="161">
        <f>Dane_baza!AR592</f>
        <v>2663891</v>
      </c>
      <c r="I603" s="161">
        <f>Dane_baza!AS592</f>
        <v>106759</v>
      </c>
      <c r="J603" s="161">
        <f>Dane_baza!BX592</f>
        <v>171256</v>
      </c>
      <c r="K603" s="161">
        <f>Dane_baza!AT592</f>
        <v>2542201</v>
      </c>
      <c r="L603" s="161">
        <f>Dane_baza!AU592</f>
        <v>0</v>
      </c>
      <c r="M603" s="161">
        <f>Dane_baza!AV592</f>
        <v>751267</v>
      </c>
      <c r="N603" s="161">
        <f>Dane_baza!AY592</f>
        <v>4273621</v>
      </c>
      <c r="O603" s="161">
        <f>Dane_baza!AZ592</f>
        <v>81098</v>
      </c>
      <c r="P603" s="161">
        <f>Dane_baza!AW592</f>
        <v>0</v>
      </c>
      <c r="Q603" s="161">
        <f>Dane_baza!AX592</f>
        <v>0</v>
      </c>
      <c r="R603" s="212">
        <f t="shared" si="37"/>
        <v>10590093</v>
      </c>
      <c r="S603" s="212">
        <f>Dane_baza!BU592</f>
        <v>6992028.21</v>
      </c>
      <c r="T603" s="212">
        <f>Dane_baza!BV592</f>
        <v>30939.68</v>
      </c>
      <c r="U603" s="212">
        <f>Dane_baza!BW592</f>
        <v>4567125.1150000002</v>
      </c>
      <c r="V603" s="212">
        <f t="shared" si="35"/>
        <v>11590093.004999999</v>
      </c>
      <c r="W603" s="161">
        <f t="shared" si="36"/>
        <v>1000000.004999999</v>
      </c>
      <c r="AA603" s="36"/>
    </row>
    <row r="604" spans="1:27" ht="14.45" x14ac:dyDescent="0.3">
      <c r="A604" s="197" t="s">
        <v>75</v>
      </c>
      <c r="B604" s="197" t="s">
        <v>92</v>
      </c>
      <c r="C604" s="197" t="s">
        <v>75</v>
      </c>
      <c r="D604" s="197" t="s">
        <v>36</v>
      </c>
      <c r="E604" s="197" t="s">
        <v>31</v>
      </c>
      <c r="F604" s="195" t="s">
        <v>3485</v>
      </c>
      <c r="G604" s="195" t="s">
        <v>604</v>
      </c>
      <c r="H604" s="161">
        <f>Dane_baza!AR593</f>
        <v>3799368</v>
      </c>
      <c r="I604" s="161">
        <f>Dane_baza!AS593</f>
        <v>124149</v>
      </c>
      <c r="J604" s="161">
        <f>Dane_baza!BX593</f>
        <v>302118</v>
      </c>
      <c r="K604" s="161">
        <f>Dane_baza!AT593</f>
        <v>7520006</v>
      </c>
      <c r="L604" s="161">
        <f>Dane_baza!AU593</f>
        <v>405649</v>
      </c>
      <c r="M604" s="161">
        <f>Dane_baza!AV593</f>
        <v>405866</v>
      </c>
      <c r="N604" s="161">
        <f>Dane_baza!AY593</f>
        <v>9050610</v>
      </c>
      <c r="O604" s="161">
        <f>Dane_baza!AZ593</f>
        <v>162196</v>
      </c>
      <c r="P604" s="161">
        <f>Dane_baza!AW593</f>
        <v>0</v>
      </c>
      <c r="Q604" s="161">
        <f>Dane_baza!AX593</f>
        <v>0</v>
      </c>
      <c r="R604" s="212">
        <f t="shared" si="37"/>
        <v>21769962</v>
      </c>
      <c r="S604" s="212">
        <f>Dane_baza!BU593</f>
        <v>10602674.25</v>
      </c>
      <c r="T604" s="212">
        <f>Dane_baza!BV593</f>
        <v>26706.32</v>
      </c>
      <c r="U604" s="212">
        <f>Dane_baza!BW593</f>
        <v>13752976.869999999</v>
      </c>
      <c r="V604" s="212">
        <f t="shared" si="35"/>
        <v>24382357.439999998</v>
      </c>
      <c r="W604" s="161">
        <f t="shared" si="36"/>
        <v>2612395.4399999976</v>
      </c>
      <c r="AA604" s="36"/>
    </row>
    <row r="605" spans="1:27" ht="14.45" x14ac:dyDescent="0.3">
      <c r="A605" s="197" t="s">
        <v>75</v>
      </c>
      <c r="B605" s="197" t="s">
        <v>92</v>
      </c>
      <c r="C605" s="197" t="s">
        <v>77</v>
      </c>
      <c r="D605" s="197" t="s">
        <v>36</v>
      </c>
      <c r="E605" s="197" t="s">
        <v>31</v>
      </c>
      <c r="F605" s="195" t="s">
        <v>3486</v>
      </c>
      <c r="G605" s="195" t="s">
        <v>605</v>
      </c>
      <c r="H605" s="161">
        <f>Dane_baza!AR594</f>
        <v>2395982</v>
      </c>
      <c r="I605" s="161">
        <f>Dane_baza!AS594</f>
        <v>26740</v>
      </c>
      <c r="J605" s="161">
        <f>Dane_baza!BX594</f>
        <v>160481</v>
      </c>
      <c r="K605" s="161">
        <f>Dane_baza!AT594</f>
        <v>3821719</v>
      </c>
      <c r="L605" s="161">
        <f>Dane_baza!AU594</f>
        <v>65128</v>
      </c>
      <c r="M605" s="161">
        <f>Dane_baza!AV594</f>
        <v>241660</v>
      </c>
      <c r="N605" s="161">
        <f>Dane_baza!AY594</f>
        <v>4311364</v>
      </c>
      <c r="O605" s="161">
        <f>Dane_baza!AZ594</f>
        <v>100562</v>
      </c>
      <c r="P605" s="161">
        <f>Dane_baza!AW594</f>
        <v>0</v>
      </c>
      <c r="Q605" s="161">
        <f>Dane_baza!AX594</f>
        <v>0</v>
      </c>
      <c r="R605" s="212">
        <f t="shared" si="37"/>
        <v>11123636</v>
      </c>
      <c r="S605" s="212">
        <f>Dane_baza!BU594</f>
        <v>6192045.0800000001</v>
      </c>
      <c r="T605" s="212">
        <f>Dane_baza!BV594</f>
        <v>61167.12</v>
      </c>
      <c r="U605" s="212">
        <f>Dane_baza!BW594</f>
        <v>5870423.7950000009</v>
      </c>
      <c r="V605" s="212">
        <f t="shared" si="35"/>
        <v>12123635.995000001</v>
      </c>
      <c r="W605" s="161">
        <f t="shared" si="36"/>
        <v>999999.99500000104</v>
      </c>
      <c r="AA605" s="36"/>
    </row>
    <row r="606" spans="1:27" ht="14.45" x14ac:dyDescent="0.3">
      <c r="A606" s="197" t="s">
        <v>75</v>
      </c>
      <c r="B606" s="197" t="s">
        <v>92</v>
      </c>
      <c r="C606" s="197" t="s">
        <v>90</v>
      </c>
      <c r="D606" s="197" t="s">
        <v>36</v>
      </c>
      <c r="E606" s="197" t="s">
        <v>31</v>
      </c>
      <c r="F606" s="195" t="s">
        <v>3487</v>
      </c>
      <c r="G606" s="195" t="s">
        <v>598</v>
      </c>
      <c r="H606" s="161">
        <f>Dane_baza!AR595</f>
        <v>15473873</v>
      </c>
      <c r="I606" s="161">
        <f>Dane_baza!AS595</f>
        <v>1979397</v>
      </c>
      <c r="J606" s="161">
        <f>Dane_baza!BX595</f>
        <v>705390</v>
      </c>
      <c r="K606" s="161">
        <f>Dane_baza!AT595</f>
        <v>5155245</v>
      </c>
      <c r="L606" s="161">
        <f>Dane_baza!AU595</f>
        <v>0</v>
      </c>
      <c r="M606" s="161">
        <f>Dane_baza!AV595</f>
        <v>713018</v>
      </c>
      <c r="N606" s="161">
        <f>Dane_baza!AY595</f>
        <v>16751448</v>
      </c>
      <c r="O606" s="161">
        <f>Dane_baza!AZ595</f>
        <v>400624</v>
      </c>
      <c r="P606" s="161">
        <f>Dane_baza!AW595</f>
        <v>0</v>
      </c>
      <c r="Q606" s="161">
        <f>Dane_baza!AX595</f>
        <v>0</v>
      </c>
      <c r="R606" s="212">
        <f t="shared" si="37"/>
        <v>41178995</v>
      </c>
      <c r="S606" s="212">
        <f>Dane_baza!BU595</f>
        <v>36390941.450000003</v>
      </c>
      <c r="T606" s="212">
        <f>Dane_baza!BV595</f>
        <v>1937707.84</v>
      </c>
      <c r="U606" s="212">
        <f>Dane_baza!BW595</f>
        <v>5850345.7129999921</v>
      </c>
      <c r="V606" s="212">
        <f t="shared" si="35"/>
        <v>44178995.002999999</v>
      </c>
      <c r="W606" s="161">
        <f t="shared" si="36"/>
        <v>3000000.0029999986</v>
      </c>
      <c r="AA606" s="36"/>
    </row>
    <row r="607" spans="1:27" ht="14.45" x14ac:dyDescent="0.3">
      <c r="A607" s="197" t="s">
        <v>75</v>
      </c>
      <c r="B607" s="197" t="s">
        <v>93</v>
      </c>
      <c r="C607" s="197" t="s">
        <v>33</v>
      </c>
      <c r="D607" s="197" t="s">
        <v>40</v>
      </c>
      <c r="E607" s="197" t="s">
        <v>31</v>
      </c>
      <c r="F607" s="195" t="s">
        <v>3488</v>
      </c>
      <c r="G607" s="195" t="s">
        <v>606</v>
      </c>
      <c r="H607" s="161">
        <f>Dane_baza!AR596</f>
        <v>13138041</v>
      </c>
      <c r="I607" s="161">
        <f>Dane_baza!AS596</f>
        <v>2607046</v>
      </c>
      <c r="J607" s="161">
        <f>Dane_baza!BX596</f>
        <v>682272</v>
      </c>
      <c r="K607" s="161">
        <f>Dane_baza!AT596</f>
        <v>5776181</v>
      </c>
      <c r="L607" s="161">
        <f>Dane_baza!AU596</f>
        <v>0</v>
      </c>
      <c r="M607" s="161">
        <f>Dane_baza!AV596</f>
        <v>694631</v>
      </c>
      <c r="N607" s="161">
        <f>Dane_baza!AY596</f>
        <v>24648897</v>
      </c>
      <c r="O607" s="161">
        <f>Dane_baza!AZ596</f>
        <v>559576</v>
      </c>
      <c r="P607" s="161">
        <f>Dane_baza!AW596</f>
        <v>0</v>
      </c>
      <c r="Q607" s="161">
        <f>Dane_baza!AX596</f>
        <v>0</v>
      </c>
      <c r="R607" s="212">
        <f t="shared" si="37"/>
        <v>48106644</v>
      </c>
      <c r="S607" s="212">
        <f>Dane_baza!BU596</f>
        <v>35013715.960000001</v>
      </c>
      <c r="T607" s="212">
        <f>Dane_baza!BV596</f>
        <v>3732022.14</v>
      </c>
      <c r="U607" s="212">
        <f>Dane_baza!BW596</f>
        <v>12360905.899463713</v>
      </c>
      <c r="V607" s="212">
        <f t="shared" si="35"/>
        <v>51106643.999463715</v>
      </c>
      <c r="W607" s="161">
        <f t="shared" si="36"/>
        <v>2999999.9994637147</v>
      </c>
      <c r="AA607" s="36"/>
    </row>
    <row r="608" spans="1:27" ht="14.45" x14ac:dyDescent="0.3">
      <c r="A608" s="197" t="s">
        <v>75</v>
      </c>
      <c r="B608" s="197" t="s">
        <v>93</v>
      </c>
      <c r="C608" s="197" t="s">
        <v>32</v>
      </c>
      <c r="D608" s="197" t="s">
        <v>40</v>
      </c>
      <c r="E608" s="197" t="s">
        <v>31</v>
      </c>
      <c r="F608" s="195" t="s">
        <v>3489</v>
      </c>
      <c r="G608" s="195" t="s">
        <v>607</v>
      </c>
      <c r="H608" s="161">
        <f>Dane_baza!AR597</f>
        <v>4464532</v>
      </c>
      <c r="I608" s="161">
        <f>Dane_baza!AS597</f>
        <v>36678</v>
      </c>
      <c r="J608" s="161">
        <f>Dane_baza!BX597</f>
        <v>264887</v>
      </c>
      <c r="K608" s="161">
        <f>Dane_baza!AT597</f>
        <v>4502020</v>
      </c>
      <c r="L608" s="161">
        <f>Dane_baza!AU597</f>
        <v>0</v>
      </c>
      <c r="M608" s="161">
        <f>Dane_baza!AV597</f>
        <v>404031</v>
      </c>
      <c r="N608" s="161">
        <f>Dane_baza!AY597</f>
        <v>7710681</v>
      </c>
      <c r="O608" s="161">
        <f>Dane_baza!AZ597</f>
        <v>207611</v>
      </c>
      <c r="P608" s="161">
        <f>Dane_baza!AW597</f>
        <v>0</v>
      </c>
      <c r="Q608" s="161">
        <f>Dane_baza!AX597</f>
        <v>0</v>
      </c>
      <c r="R608" s="212">
        <f t="shared" si="37"/>
        <v>17590440</v>
      </c>
      <c r="S608" s="212">
        <f>Dane_baza!BU597</f>
        <v>13433195.369999999</v>
      </c>
      <c r="T608" s="212">
        <f>Dane_baza!BV597</f>
        <v>28232.98</v>
      </c>
      <c r="U608" s="212">
        <f>Dane_baza!BW597</f>
        <v>5629011.6583170453</v>
      </c>
      <c r="V608" s="212">
        <f t="shared" si="35"/>
        <v>19090440.008317046</v>
      </c>
      <c r="W608" s="161">
        <f t="shared" si="36"/>
        <v>1500000.0083170459</v>
      </c>
      <c r="AA608" s="36"/>
    </row>
    <row r="609" spans="1:27" ht="14.45" x14ac:dyDescent="0.3">
      <c r="A609" s="197" t="s">
        <v>75</v>
      </c>
      <c r="B609" s="197" t="s">
        <v>93</v>
      </c>
      <c r="C609" s="197" t="s">
        <v>37</v>
      </c>
      <c r="D609" s="197" t="s">
        <v>40</v>
      </c>
      <c r="E609" s="197" t="s">
        <v>31</v>
      </c>
      <c r="F609" s="195" t="s">
        <v>3490</v>
      </c>
      <c r="G609" s="195" t="s">
        <v>608</v>
      </c>
      <c r="H609" s="161">
        <f>Dane_baza!AR598</f>
        <v>22281655</v>
      </c>
      <c r="I609" s="161">
        <f>Dane_baza!AS598</f>
        <v>1327459</v>
      </c>
      <c r="J609" s="161">
        <f>Dane_baza!BX598</f>
        <v>1030166</v>
      </c>
      <c r="K609" s="161">
        <f>Dane_baza!AT598</f>
        <v>13973259</v>
      </c>
      <c r="L609" s="161">
        <f>Dane_baza!AU598</f>
        <v>0</v>
      </c>
      <c r="M609" s="161">
        <f>Dane_baza!AV598</f>
        <v>899053</v>
      </c>
      <c r="N609" s="161">
        <f>Dane_baza!AY598</f>
        <v>26560946</v>
      </c>
      <c r="O609" s="161">
        <f>Dane_baza!AZ598</f>
        <v>1041298</v>
      </c>
      <c r="P609" s="161">
        <f>Dane_baza!AW598</f>
        <v>0</v>
      </c>
      <c r="Q609" s="161">
        <f>Dane_baza!AX598</f>
        <v>0</v>
      </c>
      <c r="R609" s="212">
        <f t="shared" si="37"/>
        <v>67113836</v>
      </c>
      <c r="S609" s="212">
        <f>Dane_baza!BU598</f>
        <v>57312347.729999997</v>
      </c>
      <c r="T609" s="212">
        <f>Dane_baza!BV598</f>
        <v>1959160.05</v>
      </c>
      <c r="U609" s="212">
        <f>Dane_baza!BW598</f>
        <v>12991320.380000001</v>
      </c>
      <c r="V609" s="212">
        <f t="shared" si="35"/>
        <v>72262828.159999996</v>
      </c>
      <c r="W609" s="161">
        <f t="shared" si="36"/>
        <v>5148992.1599999964</v>
      </c>
      <c r="AA609" s="36"/>
    </row>
    <row r="610" spans="1:27" ht="14.45" x14ac:dyDescent="0.3">
      <c r="A610" s="197" t="s">
        <v>90</v>
      </c>
      <c r="B610" s="197" t="s">
        <v>33</v>
      </c>
      <c r="C610" s="197" t="s">
        <v>33</v>
      </c>
      <c r="D610" s="197" t="s">
        <v>34</v>
      </c>
      <c r="E610" s="197" t="s">
        <v>31</v>
      </c>
      <c r="F610" s="195" t="s">
        <v>3491</v>
      </c>
      <c r="G610" s="195" t="s">
        <v>609</v>
      </c>
      <c r="H610" s="161">
        <f>Dane_baza!AR599</f>
        <v>112249134</v>
      </c>
      <c r="I610" s="161">
        <f>Dane_baza!AS599</f>
        <v>6803949</v>
      </c>
      <c r="J610" s="161">
        <f>Dane_baza!BX599</f>
        <v>4052748</v>
      </c>
      <c r="K610" s="161">
        <f>Dane_baza!AT599</f>
        <v>0</v>
      </c>
      <c r="L610" s="161">
        <f>Dane_baza!AU599</f>
        <v>2093</v>
      </c>
      <c r="M610" s="161">
        <f>Dane_baza!AV599</f>
        <v>2239951</v>
      </c>
      <c r="N610" s="161">
        <f>Dane_baza!AY599</f>
        <v>82238316</v>
      </c>
      <c r="O610" s="161">
        <f>Dane_baza!AZ599</f>
        <v>3206615</v>
      </c>
      <c r="P610" s="161">
        <f>Dane_baza!AW599</f>
        <v>0</v>
      </c>
      <c r="Q610" s="161">
        <f>Dane_baza!AX599</f>
        <v>0</v>
      </c>
      <c r="R610" s="212">
        <f t="shared" si="37"/>
        <v>210792806</v>
      </c>
      <c r="S610" s="212">
        <f>Dane_baza!BU599</f>
        <v>120042748.31999999</v>
      </c>
      <c r="T610" s="212">
        <f>Dane_baza!BV599</f>
        <v>116045194.40000001</v>
      </c>
      <c r="U610" s="212">
        <f>Dane_baza!BW599</f>
        <v>0</v>
      </c>
      <c r="V610" s="212">
        <f t="shared" si="35"/>
        <v>236087942.72</v>
      </c>
      <c r="W610" s="161">
        <f t="shared" si="36"/>
        <v>25295136.719999999</v>
      </c>
      <c r="AA610" s="36"/>
    </row>
    <row r="611" spans="1:27" ht="14.45" x14ac:dyDescent="0.3">
      <c r="A611" s="197" t="s">
        <v>90</v>
      </c>
      <c r="B611" s="197" t="s">
        <v>33</v>
      </c>
      <c r="C611" s="197" t="s">
        <v>32</v>
      </c>
      <c r="D611" s="197" t="s">
        <v>36</v>
      </c>
      <c r="E611" s="197" t="s">
        <v>31</v>
      </c>
      <c r="F611" s="195" t="s">
        <v>3492</v>
      </c>
      <c r="G611" s="195" t="s">
        <v>609</v>
      </c>
      <c r="H611" s="161">
        <f>Dane_baza!AR600</f>
        <v>21888813</v>
      </c>
      <c r="I611" s="161">
        <f>Dane_baza!AS600</f>
        <v>10292917</v>
      </c>
      <c r="J611" s="161">
        <f>Dane_baza!BX600</f>
        <v>866866</v>
      </c>
      <c r="K611" s="161">
        <f>Dane_baza!AT600</f>
        <v>0</v>
      </c>
      <c r="L611" s="161">
        <f>Dane_baza!AU600</f>
        <v>0</v>
      </c>
      <c r="M611" s="161">
        <f>Dane_baza!AV600</f>
        <v>1613487</v>
      </c>
      <c r="N611" s="161">
        <f>Dane_baza!AY600</f>
        <v>15685717</v>
      </c>
      <c r="O611" s="161">
        <f>Dane_baza!AZ600</f>
        <v>335746</v>
      </c>
      <c r="P611" s="161">
        <f>Dane_baza!AW600</f>
        <v>0</v>
      </c>
      <c r="Q611" s="161">
        <f>Dane_baza!AX600</f>
        <v>-13700917</v>
      </c>
      <c r="R611" s="212">
        <f t="shared" si="37"/>
        <v>36982629</v>
      </c>
      <c r="S611" s="212">
        <f>Dane_baza!BU600</f>
        <v>37023309.840000004</v>
      </c>
      <c r="T611" s="212">
        <f>Dane_baza!BV600</f>
        <v>388178.75</v>
      </c>
      <c r="U611" s="212">
        <f>Dane_baza!BW600</f>
        <v>2571140.4045576528</v>
      </c>
      <c r="V611" s="212">
        <f t="shared" si="35"/>
        <v>39982628.994557656</v>
      </c>
      <c r="W611" s="161">
        <f t="shared" si="36"/>
        <v>2999999.9945576563</v>
      </c>
      <c r="AA611" s="36"/>
    </row>
    <row r="612" spans="1:27" ht="14.45" x14ac:dyDescent="0.3">
      <c r="A612" s="197" t="s">
        <v>90</v>
      </c>
      <c r="B612" s="197" t="s">
        <v>33</v>
      </c>
      <c r="C612" s="197" t="s">
        <v>37</v>
      </c>
      <c r="D612" s="197" t="s">
        <v>36</v>
      </c>
      <c r="E612" s="197" t="s">
        <v>31</v>
      </c>
      <c r="F612" s="195" t="s">
        <v>3493</v>
      </c>
      <c r="G612" s="195" t="s">
        <v>610</v>
      </c>
      <c r="H612" s="161">
        <f>Dane_baza!AR601</f>
        <v>5500460</v>
      </c>
      <c r="I612" s="161">
        <f>Dane_baza!AS601</f>
        <v>45620</v>
      </c>
      <c r="J612" s="161">
        <f>Dane_baza!BX601</f>
        <v>295231</v>
      </c>
      <c r="K612" s="161">
        <f>Dane_baza!AT601</f>
        <v>6314820</v>
      </c>
      <c r="L612" s="161">
        <f>Dane_baza!AU601</f>
        <v>0</v>
      </c>
      <c r="M612" s="161">
        <f>Dane_baza!AV601</f>
        <v>690731</v>
      </c>
      <c r="N612" s="161">
        <f>Dane_baza!AY601</f>
        <v>8888191</v>
      </c>
      <c r="O612" s="161">
        <f>Dane_baza!AZ601</f>
        <v>181660</v>
      </c>
      <c r="P612" s="161">
        <f>Dane_baza!AW601</f>
        <v>0</v>
      </c>
      <c r="Q612" s="161">
        <f>Dane_baza!AX601</f>
        <v>0</v>
      </c>
      <c r="R612" s="212">
        <f t="shared" si="37"/>
        <v>21916713</v>
      </c>
      <c r="S612" s="212">
        <f>Dane_baza!BU601</f>
        <v>14995251.189999999</v>
      </c>
      <c r="T612" s="212">
        <f>Dane_baza!BV601</f>
        <v>87802.03</v>
      </c>
      <c r="U612" s="212">
        <f>Dane_baza!BW601</f>
        <v>8333659.7840657709</v>
      </c>
      <c r="V612" s="212">
        <f t="shared" si="35"/>
        <v>23416713.004065771</v>
      </c>
      <c r="W612" s="161">
        <f t="shared" si="36"/>
        <v>1500000.0040657707</v>
      </c>
      <c r="AA612" s="36"/>
    </row>
    <row r="613" spans="1:27" ht="14.45" x14ac:dyDescent="0.3">
      <c r="A613" s="197" t="s">
        <v>90</v>
      </c>
      <c r="B613" s="197" t="s">
        <v>33</v>
      </c>
      <c r="C613" s="197" t="s">
        <v>39</v>
      </c>
      <c r="D613" s="197" t="s">
        <v>36</v>
      </c>
      <c r="E613" s="197" t="s">
        <v>31</v>
      </c>
      <c r="F613" s="195" t="s">
        <v>3494</v>
      </c>
      <c r="G613" s="195" t="s">
        <v>611</v>
      </c>
      <c r="H613" s="161">
        <f>Dane_baza!AR602</f>
        <v>11008959</v>
      </c>
      <c r="I613" s="161">
        <f>Dane_baza!AS602</f>
        <v>26390269</v>
      </c>
      <c r="J613" s="161">
        <f>Dane_baza!BX602</f>
        <v>-800613</v>
      </c>
      <c r="K613" s="161">
        <f>Dane_baza!AT602</f>
        <v>0</v>
      </c>
      <c r="L613" s="161">
        <f>Dane_baza!AU602</f>
        <v>0</v>
      </c>
      <c r="M613" s="161">
        <f>Dane_baza!AV602</f>
        <v>2093458</v>
      </c>
      <c r="N613" s="161">
        <f>Dane_baza!AY602</f>
        <v>21099243</v>
      </c>
      <c r="O613" s="161">
        <f>Dane_baza!AZ602</f>
        <v>442795</v>
      </c>
      <c r="P613" s="161">
        <f>Dane_baza!AW602</f>
        <v>0</v>
      </c>
      <c r="Q613" s="161">
        <f>Dane_baza!AX602</f>
        <v>-36168621</v>
      </c>
      <c r="R613" s="212">
        <f t="shared" si="37"/>
        <v>24065490</v>
      </c>
      <c r="S613" s="212">
        <f>Dane_baza!BU602</f>
        <v>22895633.57</v>
      </c>
      <c r="T613" s="212">
        <f>Dane_baza!BV602</f>
        <v>4057715.23</v>
      </c>
      <c r="U613" s="212">
        <f>Dane_baza!BW602</f>
        <v>0</v>
      </c>
      <c r="V613" s="212">
        <f t="shared" si="35"/>
        <v>26953348.800000001</v>
      </c>
      <c r="W613" s="161">
        <f t="shared" si="36"/>
        <v>2887858.8000000007</v>
      </c>
      <c r="AA613" s="36"/>
    </row>
    <row r="614" spans="1:27" ht="14.45" x14ac:dyDescent="0.3">
      <c r="A614" s="197" t="s">
        <v>90</v>
      </c>
      <c r="B614" s="197" t="s">
        <v>33</v>
      </c>
      <c r="C614" s="197" t="s">
        <v>42</v>
      </c>
      <c r="D614" s="197" t="s">
        <v>36</v>
      </c>
      <c r="E614" s="197" t="s">
        <v>31</v>
      </c>
      <c r="F614" s="195" t="s">
        <v>3495</v>
      </c>
      <c r="G614" s="195" t="s">
        <v>612</v>
      </c>
      <c r="H614" s="161">
        <f>Dane_baza!AR603</f>
        <v>5696859</v>
      </c>
      <c r="I614" s="161">
        <f>Dane_baza!AS603</f>
        <v>45352</v>
      </c>
      <c r="J614" s="161">
        <f>Dane_baza!BX603</f>
        <v>257132</v>
      </c>
      <c r="K614" s="161">
        <f>Dane_baza!AT603</f>
        <v>2980990</v>
      </c>
      <c r="L614" s="161">
        <f>Dane_baza!AU603</f>
        <v>0</v>
      </c>
      <c r="M614" s="161">
        <f>Dane_baza!AV603</f>
        <v>902643</v>
      </c>
      <c r="N614" s="161">
        <f>Dane_baza!AY603</f>
        <v>6271109</v>
      </c>
      <c r="O614" s="161">
        <f>Dane_baza!AZ603</f>
        <v>147598</v>
      </c>
      <c r="P614" s="161">
        <f>Dane_baza!AW603</f>
        <v>0</v>
      </c>
      <c r="Q614" s="161">
        <f>Dane_baza!AX603</f>
        <v>0</v>
      </c>
      <c r="R614" s="212">
        <f t="shared" si="37"/>
        <v>16301683</v>
      </c>
      <c r="S614" s="212">
        <f>Dane_baza!BU603</f>
        <v>15635854.689999999</v>
      </c>
      <c r="T614" s="212">
        <f>Dane_baza!BV603</f>
        <v>64114.3</v>
      </c>
      <c r="U614" s="212">
        <f>Dane_baza!BW603</f>
        <v>2101714.0077</v>
      </c>
      <c r="V614" s="212">
        <f t="shared" si="35"/>
        <v>17801682.997699998</v>
      </c>
      <c r="W614" s="161">
        <f t="shared" si="36"/>
        <v>1499999.9976999983</v>
      </c>
      <c r="AA614" s="36"/>
    </row>
    <row r="615" spans="1:27" ht="14.45" x14ac:dyDescent="0.3">
      <c r="A615" s="197" t="s">
        <v>90</v>
      </c>
      <c r="B615" s="197" t="s">
        <v>33</v>
      </c>
      <c r="C615" s="197" t="s">
        <v>44</v>
      </c>
      <c r="D615" s="197" t="s">
        <v>36</v>
      </c>
      <c r="E615" s="197" t="s">
        <v>31</v>
      </c>
      <c r="F615" s="195" t="s">
        <v>3496</v>
      </c>
      <c r="G615" s="195" t="s">
        <v>613</v>
      </c>
      <c r="H615" s="161">
        <f>Dane_baza!AR604</f>
        <v>6643206</v>
      </c>
      <c r="I615" s="161">
        <f>Dane_baza!AS604</f>
        <v>260477</v>
      </c>
      <c r="J615" s="161">
        <f>Dane_baza!BX604</f>
        <v>277822</v>
      </c>
      <c r="K615" s="161">
        <f>Dane_baza!AT604</f>
        <v>2264142</v>
      </c>
      <c r="L615" s="161">
        <f>Dane_baza!AU604</f>
        <v>0</v>
      </c>
      <c r="M615" s="161">
        <f>Dane_baza!AV604</f>
        <v>958901</v>
      </c>
      <c r="N615" s="161">
        <f>Dane_baza!AY604</f>
        <v>7855632</v>
      </c>
      <c r="O615" s="161">
        <f>Dane_baza!AZ604</f>
        <v>215721</v>
      </c>
      <c r="P615" s="161">
        <f>Dane_baza!AW604</f>
        <v>0</v>
      </c>
      <c r="Q615" s="161">
        <f>Dane_baza!AX604</f>
        <v>0</v>
      </c>
      <c r="R615" s="212">
        <f t="shared" si="37"/>
        <v>18475901</v>
      </c>
      <c r="S615" s="212">
        <f>Dane_baza!BU604</f>
        <v>15379965.619999999</v>
      </c>
      <c r="T615" s="212">
        <f>Dane_baza!BV604</f>
        <v>576523.89</v>
      </c>
      <c r="U615" s="212">
        <f>Dane_baza!BW604</f>
        <v>4019411.493068818</v>
      </c>
      <c r="V615" s="212">
        <f t="shared" si="35"/>
        <v>19975901.00306882</v>
      </c>
      <c r="W615" s="161">
        <f t="shared" si="36"/>
        <v>1500000.0030688196</v>
      </c>
      <c r="AA615" s="36"/>
    </row>
    <row r="616" spans="1:27" ht="14.45" x14ac:dyDescent="0.3">
      <c r="A616" s="197" t="s">
        <v>90</v>
      </c>
      <c r="B616" s="197" t="s">
        <v>33</v>
      </c>
      <c r="C616" s="197" t="s">
        <v>51</v>
      </c>
      <c r="D616" s="197" t="s">
        <v>36</v>
      </c>
      <c r="E616" s="197" t="s">
        <v>31</v>
      </c>
      <c r="F616" s="195" t="s">
        <v>3497</v>
      </c>
      <c r="G616" s="195" t="s">
        <v>614</v>
      </c>
      <c r="H616" s="161">
        <f>Dane_baza!AR605</f>
        <v>12179620</v>
      </c>
      <c r="I616" s="161">
        <f>Dane_baza!AS605</f>
        <v>5748194</v>
      </c>
      <c r="J616" s="161">
        <f>Dane_baza!BX605</f>
        <v>440759</v>
      </c>
      <c r="K616" s="161">
        <f>Dane_baza!AT605</f>
        <v>0</v>
      </c>
      <c r="L616" s="161">
        <f>Dane_baza!AU605</f>
        <v>0</v>
      </c>
      <c r="M616" s="161">
        <f>Dane_baza!AV605</f>
        <v>1284963</v>
      </c>
      <c r="N616" s="161">
        <f>Dane_baza!AY605</f>
        <v>19785989</v>
      </c>
      <c r="O616" s="161">
        <f>Dane_baza!AZ605</f>
        <v>405490</v>
      </c>
      <c r="P616" s="161">
        <f>Dane_baza!AW605</f>
        <v>0</v>
      </c>
      <c r="Q616" s="161">
        <f>Dane_baza!AX605</f>
        <v>-5215498</v>
      </c>
      <c r="R616" s="212">
        <f t="shared" si="37"/>
        <v>34629517</v>
      </c>
      <c r="S616" s="212">
        <f>Dane_baza!BU605</f>
        <v>27872113.649999999</v>
      </c>
      <c r="T616" s="212">
        <f>Dane_baza!BV605</f>
        <v>138891.01999999999</v>
      </c>
      <c r="U616" s="212">
        <f>Dane_baza!BW605</f>
        <v>9118512.3182989992</v>
      </c>
      <c r="V616" s="212">
        <f t="shared" si="35"/>
        <v>37129516.988298997</v>
      </c>
      <c r="W616" s="161">
        <f t="shared" si="36"/>
        <v>2499999.9882989973</v>
      </c>
      <c r="AA616" s="36"/>
    </row>
    <row r="617" spans="1:27" ht="14.45" x14ac:dyDescent="0.3">
      <c r="A617" s="197" t="s">
        <v>90</v>
      </c>
      <c r="B617" s="197" t="s">
        <v>33</v>
      </c>
      <c r="C617" s="197" t="s">
        <v>75</v>
      </c>
      <c r="D617" s="197" t="s">
        <v>40</v>
      </c>
      <c r="E617" s="197" t="s">
        <v>31</v>
      </c>
      <c r="F617" s="195" t="s">
        <v>3498</v>
      </c>
      <c r="G617" s="195" t="s">
        <v>615</v>
      </c>
      <c r="H617" s="161">
        <f>Dane_baza!AR606</f>
        <v>15394173</v>
      </c>
      <c r="I617" s="161">
        <f>Dane_baza!AS606</f>
        <v>249075</v>
      </c>
      <c r="J617" s="161">
        <f>Dane_baza!BX606</f>
        <v>763765</v>
      </c>
      <c r="K617" s="161">
        <f>Dane_baza!AT606</f>
        <v>13905869</v>
      </c>
      <c r="L617" s="161">
        <f>Dane_baza!AU606</f>
        <v>134881</v>
      </c>
      <c r="M617" s="161">
        <f>Dane_baza!AV606</f>
        <v>760628</v>
      </c>
      <c r="N617" s="161">
        <f>Dane_baza!AY606</f>
        <v>20676183</v>
      </c>
      <c r="O617" s="161">
        <f>Dane_baza!AZ606</f>
        <v>639052</v>
      </c>
      <c r="P617" s="161">
        <f>Dane_baza!AW606</f>
        <v>0</v>
      </c>
      <c r="Q617" s="161">
        <f>Dane_baza!AX606</f>
        <v>0</v>
      </c>
      <c r="R617" s="212">
        <f t="shared" si="37"/>
        <v>52523626</v>
      </c>
      <c r="S617" s="212">
        <f>Dane_baza!BU606</f>
        <v>42084030.380000003</v>
      </c>
      <c r="T617" s="212">
        <f>Dane_baza!BV606</f>
        <v>188845.57</v>
      </c>
      <c r="U617" s="212">
        <f>Dane_baza!BW606</f>
        <v>16553585.17</v>
      </c>
      <c r="V617" s="212">
        <f t="shared" si="35"/>
        <v>58826461.120000005</v>
      </c>
      <c r="W617" s="161">
        <f t="shared" si="36"/>
        <v>6302835.1200000048</v>
      </c>
      <c r="AA617" s="36"/>
    </row>
    <row r="618" spans="1:27" ht="14.45" x14ac:dyDescent="0.3">
      <c r="A618" s="197" t="s">
        <v>90</v>
      </c>
      <c r="B618" s="197" t="s">
        <v>32</v>
      </c>
      <c r="C618" s="197" t="s">
        <v>33</v>
      </c>
      <c r="D618" s="197" t="s">
        <v>34</v>
      </c>
      <c r="E618" s="197" t="s">
        <v>31</v>
      </c>
      <c r="F618" s="195" t="s">
        <v>3499</v>
      </c>
      <c r="G618" s="195" t="s">
        <v>616</v>
      </c>
      <c r="H618" s="161">
        <f>Dane_baza!AR607</f>
        <v>67516214</v>
      </c>
      <c r="I618" s="161">
        <f>Dane_baza!AS607</f>
        <v>7110749</v>
      </c>
      <c r="J618" s="161">
        <f>Dane_baza!BX607</f>
        <v>2357796</v>
      </c>
      <c r="K618" s="161">
        <f>Dane_baza!AT607</f>
        <v>0</v>
      </c>
      <c r="L618" s="161">
        <f>Dane_baza!AU607</f>
        <v>1707108</v>
      </c>
      <c r="M618" s="161">
        <f>Dane_baza!AV607</f>
        <v>1661722</v>
      </c>
      <c r="N618" s="161">
        <f>Dane_baza!AY607</f>
        <v>50400092</v>
      </c>
      <c r="O618" s="161">
        <f>Dane_baza!AZ607</f>
        <v>1717656</v>
      </c>
      <c r="P618" s="161">
        <f>Dane_baza!AW607</f>
        <v>0</v>
      </c>
      <c r="Q618" s="161">
        <f>Dane_baza!AX607</f>
        <v>0</v>
      </c>
      <c r="R618" s="212">
        <f t="shared" si="37"/>
        <v>132471337</v>
      </c>
      <c r="S618" s="212">
        <f>Dane_baza!BU607</f>
        <v>141419718.94</v>
      </c>
      <c r="T618" s="212">
        <f>Dane_baza!BV607</f>
        <v>6948178.5</v>
      </c>
      <c r="U618" s="212">
        <f>Dane_baza!BW607</f>
        <v>0</v>
      </c>
      <c r="V618" s="212">
        <f t="shared" si="35"/>
        <v>148367897.44</v>
      </c>
      <c r="W618" s="161">
        <f t="shared" si="36"/>
        <v>15896560.439999998</v>
      </c>
      <c r="AA618" s="36"/>
    </row>
    <row r="619" spans="1:27" ht="14.45" x14ac:dyDescent="0.3">
      <c r="A619" s="197" t="s">
        <v>90</v>
      </c>
      <c r="B619" s="197" t="s">
        <v>32</v>
      </c>
      <c r="C619" s="197" t="s">
        <v>32</v>
      </c>
      <c r="D619" s="197" t="s">
        <v>36</v>
      </c>
      <c r="E619" s="197" t="s">
        <v>31</v>
      </c>
      <c r="F619" s="195" t="s">
        <v>3500</v>
      </c>
      <c r="G619" s="195" t="s">
        <v>617</v>
      </c>
      <c r="H619" s="161">
        <f>Dane_baza!AR608</f>
        <v>6092813</v>
      </c>
      <c r="I619" s="161">
        <f>Dane_baza!AS608</f>
        <v>153873</v>
      </c>
      <c r="J619" s="161">
        <f>Dane_baza!BX608</f>
        <v>296822</v>
      </c>
      <c r="K619" s="161">
        <f>Dane_baza!AT608</f>
        <v>3605989</v>
      </c>
      <c r="L619" s="161">
        <f>Dane_baza!AU608</f>
        <v>0</v>
      </c>
      <c r="M619" s="161">
        <f>Dane_baza!AV608</f>
        <v>1039353</v>
      </c>
      <c r="N619" s="161">
        <f>Dane_baza!AY608</f>
        <v>9082846</v>
      </c>
      <c r="O619" s="161">
        <f>Dane_baza!AZ608</f>
        <v>201123</v>
      </c>
      <c r="P619" s="161">
        <f>Dane_baza!AW608</f>
        <v>0</v>
      </c>
      <c r="Q619" s="161">
        <f>Dane_baza!AX608</f>
        <v>0</v>
      </c>
      <c r="R619" s="212">
        <f t="shared" si="37"/>
        <v>20472819</v>
      </c>
      <c r="S619" s="212">
        <f>Dane_baza!BU608</f>
        <v>13266655.59</v>
      </c>
      <c r="T619" s="212">
        <f>Dane_baza!BV608</f>
        <v>176965.58</v>
      </c>
      <c r="U619" s="212">
        <f>Dane_baza!BW608</f>
        <v>8529197.8267309815</v>
      </c>
      <c r="V619" s="212">
        <f t="shared" si="35"/>
        <v>21972818.996730983</v>
      </c>
      <c r="W619" s="161">
        <f t="shared" si="36"/>
        <v>1499999.9967309833</v>
      </c>
      <c r="AA619" s="36"/>
    </row>
    <row r="620" spans="1:27" ht="14.45" x14ac:dyDescent="0.3">
      <c r="A620" s="197" t="s">
        <v>90</v>
      </c>
      <c r="B620" s="197" t="s">
        <v>32</v>
      </c>
      <c r="C620" s="197" t="s">
        <v>37</v>
      </c>
      <c r="D620" s="197" t="s">
        <v>36</v>
      </c>
      <c r="E620" s="197" t="s">
        <v>31</v>
      </c>
      <c r="F620" s="195" t="s">
        <v>3501</v>
      </c>
      <c r="G620" s="195" t="s">
        <v>618</v>
      </c>
      <c r="H620" s="161">
        <f>Dane_baza!AR609</f>
        <v>1107742</v>
      </c>
      <c r="I620" s="161">
        <f>Dane_baza!AS609</f>
        <v>734</v>
      </c>
      <c r="J620" s="161">
        <f>Dane_baza!BX609</f>
        <v>96545</v>
      </c>
      <c r="K620" s="161">
        <f>Dane_baza!AT609</f>
        <v>1421172</v>
      </c>
      <c r="L620" s="161">
        <f>Dane_baza!AU609</f>
        <v>0</v>
      </c>
      <c r="M620" s="161">
        <f>Dane_baza!AV609</f>
        <v>151558</v>
      </c>
      <c r="N620" s="161">
        <f>Dane_baza!AY609</f>
        <v>3117020</v>
      </c>
      <c r="O620" s="161">
        <f>Dane_baza!AZ609</f>
        <v>55147</v>
      </c>
      <c r="P620" s="161">
        <f>Dane_baza!AW609</f>
        <v>0</v>
      </c>
      <c r="Q620" s="161">
        <f>Dane_baza!AX609</f>
        <v>0</v>
      </c>
      <c r="R620" s="212">
        <f t="shared" si="37"/>
        <v>5949918</v>
      </c>
      <c r="S620" s="212">
        <f>Dane_baza!BU609</f>
        <v>3790476.64</v>
      </c>
      <c r="T620" s="212">
        <f>Dane_baza!BV609</f>
        <v>0</v>
      </c>
      <c r="U620" s="212">
        <f>Dane_baza!BW609</f>
        <v>2754432.9800000004</v>
      </c>
      <c r="V620" s="212">
        <f t="shared" si="35"/>
        <v>6544909.620000001</v>
      </c>
      <c r="W620" s="161">
        <f t="shared" si="36"/>
        <v>594991.62000000104</v>
      </c>
      <c r="AA620" s="36"/>
    </row>
    <row r="621" spans="1:27" ht="14.45" x14ac:dyDescent="0.3">
      <c r="A621" s="197" t="s">
        <v>90</v>
      </c>
      <c r="B621" s="197" t="s">
        <v>32</v>
      </c>
      <c r="C621" s="197" t="s">
        <v>39</v>
      </c>
      <c r="D621" s="197" t="s">
        <v>40</v>
      </c>
      <c r="E621" s="197" t="s">
        <v>31</v>
      </c>
      <c r="F621" s="195" t="s">
        <v>3502</v>
      </c>
      <c r="G621" s="195" t="s">
        <v>619</v>
      </c>
      <c r="H621" s="161">
        <f>Dane_baza!AR610</f>
        <v>7128668</v>
      </c>
      <c r="I621" s="161">
        <f>Dane_baza!AS610</f>
        <v>613009</v>
      </c>
      <c r="J621" s="161">
        <f>Dane_baza!BX610</f>
        <v>399417</v>
      </c>
      <c r="K621" s="161">
        <f>Dane_baza!AT610</f>
        <v>5448284</v>
      </c>
      <c r="L621" s="161">
        <f>Dane_baza!AU610</f>
        <v>343849</v>
      </c>
      <c r="M621" s="161">
        <f>Dane_baza!AV610</f>
        <v>815986</v>
      </c>
      <c r="N621" s="161">
        <f>Dane_baza!AY610</f>
        <v>14391129</v>
      </c>
      <c r="O621" s="161">
        <f>Dane_baza!AZ610</f>
        <v>235184</v>
      </c>
      <c r="P621" s="161">
        <f>Dane_baza!AW610</f>
        <v>0</v>
      </c>
      <c r="Q621" s="161">
        <f>Dane_baza!AX610</f>
        <v>0</v>
      </c>
      <c r="R621" s="212">
        <f t="shared" si="37"/>
        <v>29375526</v>
      </c>
      <c r="S621" s="212">
        <f>Dane_baza!BU610</f>
        <v>21650637.539999999</v>
      </c>
      <c r="T621" s="212">
        <f>Dane_baza!BV610</f>
        <v>757577.55</v>
      </c>
      <c r="U621" s="212">
        <f>Dane_baza!BW610</f>
        <v>8967310.903851781</v>
      </c>
      <c r="V621" s="212">
        <f t="shared" si="35"/>
        <v>31375525.993851781</v>
      </c>
      <c r="W621" s="161">
        <f t="shared" si="36"/>
        <v>1999999.9938517809</v>
      </c>
      <c r="AA621" s="36"/>
    </row>
    <row r="622" spans="1:27" ht="14.45" x14ac:dyDescent="0.3">
      <c r="A622" s="197" t="s">
        <v>90</v>
      </c>
      <c r="B622" s="197" t="s">
        <v>32</v>
      </c>
      <c r="C622" s="197" t="s">
        <v>42</v>
      </c>
      <c r="D622" s="197" t="s">
        <v>36</v>
      </c>
      <c r="E622" s="197" t="s">
        <v>31</v>
      </c>
      <c r="F622" s="195" t="s">
        <v>3503</v>
      </c>
      <c r="G622" s="195" t="s">
        <v>620</v>
      </c>
      <c r="H622" s="161">
        <f>Dane_baza!AR611</f>
        <v>4518028</v>
      </c>
      <c r="I622" s="161">
        <f>Dane_baza!AS611</f>
        <v>1205664</v>
      </c>
      <c r="J622" s="161">
        <f>Dane_baza!BX611</f>
        <v>170456</v>
      </c>
      <c r="K622" s="161">
        <f>Dane_baza!AT611</f>
        <v>1440696</v>
      </c>
      <c r="L622" s="161">
        <f>Dane_baza!AU611</f>
        <v>0</v>
      </c>
      <c r="M622" s="161">
        <f>Dane_baza!AV611</f>
        <v>1076423</v>
      </c>
      <c r="N622" s="161">
        <f>Dane_baza!AY611</f>
        <v>4507426</v>
      </c>
      <c r="O622" s="161">
        <f>Dane_baza!AZ611</f>
        <v>116781</v>
      </c>
      <c r="P622" s="161">
        <f>Dane_baza!AW611</f>
        <v>0</v>
      </c>
      <c r="Q622" s="161">
        <f>Dane_baza!AX611</f>
        <v>0</v>
      </c>
      <c r="R622" s="212">
        <f t="shared" si="37"/>
        <v>13035474</v>
      </c>
      <c r="S622" s="212">
        <f>Dane_baza!BU611</f>
        <v>10953740.689999999</v>
      </c>
      <c r="T622" s="212">
        <f>Dane_baza!BV611</f>
        <v>121877.75999999999</v>
      </c>
      <c r="U622" s="212">
        <f>Dane_baza!BW611</f>
        <v>3263402.9532758598</v>
      </c>
      <c r="V622" s="212">
        <f t="shared" si="35"/>
        <v>14339021.403275859</v>
      </c>
      <c r="W622" s="161">
        <f t="shared" si="36"/>
        <v>1303547.4032758586</v>
      </c>
      <c r="AA622" s="36"/>
    </row>
    <row r="623" spans="1:27" ht="14.45" x14ac:dyDescent="0.3">
      <c r="A623" s="197" t="s">
        <v>90</v>
      </c>
      <c r="B623" s="197" t="s">
        <v>32</v>
      </c>
      <c r="C623" s="197" t="s">
        <v>44</v>
      </c>
      <c r="D623" s="197" t="s">
        <v>36</v>
      </c>
      <c r="E623" s="197" t="s">
        <v>31</v>
      </c>
      <c r="F623" s="195" t="s">
        <v>3504</v>
      </c>
      <c r="G623" s="195" t="s">
        <v>616</v>
      </c>
      <c r="H623" s="161">
        <f>Dane_baza!AR612</f>
        <v>14421247</v>
      </c>
      <c r="I623" s="161">
        <f>Dane_baza!AS612</f>
        <v>95350</v>
      </c>
      <c r="J623" s="161">
        <f>Dane_baza!BX612</f>
        <v>520578</v>
      </c>
      <c r="K623" s="161">
        <f>Dane_baza!AT612</f>
        <v>3410472</v>
      </c>
      <c r="L623" s="161">
        <f>Dane_baza!AU612</f>
        <v>0</v>
      </c>
      <c r="M623" s="161">
        <f>Dane_baza!AV612</f>
        <v>365944</v>
      </c>
      <c r="N623" s="161">
        <f>Dane_baza!AY612</f>
        <v>12959590</v>
      </c>
      <c r="O623" s="161">
        <f>Dane_baza!AZ612</f>
        <v>373051</v>
      </c>
      <c r="P623" s="161">
        <f>Dane_baza!AW612</f>
        <v>0</v>
      </c>
      <c r="Q623" s="161">
        <f>Dane_baza!AX612</f>
        <v>0</v>
      </c>
      <c r="R623" s="212">
        <f t="shared" si="37"/>
        <v>32146232</v>
      </c>
      <c r="S623" s="212">
        <f>Dane_baza!BU612</f>
        <v>31677776.59</v>
      </c>
      <c r="T623" s="212">
        <f>Dane_baza!BV612</f>
        <v>60305.57</v>
      </c>
      <c r="U623" s="212">
        <f>Dane_baza!BW612</f>
        <v>2908149.6799999997</v>
      </c>
      <c r="V623" s="212">
        <f t="shared" si="35"/>
        <v>34646231.840000004</v>
      </c>
      <c r="W623" s="161">
        <f t="shared" si="36"/>
        <v>2499999.8400000036</v>
      </c>
      <c r="AA623" s="36"/>
    </row>
    <row r="624" spans="1:27" ht="14.45" x14ac:dyDescent="0.3">
      <c r="A624" s="197" t="s">
        <v>90</v>
      </c>
      <c r="B624" s="197" t="s">
        <v>32</v>
      </c>
      <c r="C624" s="197" t="s">
        <v>51</v>
      </c>
      <c r="D624" s="197" t="s">
        <v>36</v>
      </c>
      <c r="E624" s="197" t="s">
        <v>31</v>
      </c>
      <c r="F624" s="195" t="s">
        <v>3505</v>
      </c>
      <c r="G624" s="195" t="s">
        <v>621</v>
      </c>
      <c r="H624" s="161">
        <f>Dane_baza!AR613</f>
        <v>1512191</v>
      </c>
      <c r="I624" s="161">
        <f>Dane_baza!AS613</f>
        <v>67336</v>
      </c>
      <c r="J624" s="161">
        <f>Dane_baza!BX613</f>
        <v>119678</v>
      </c>
      <c r="K624" s="161">
        <f>Dane_baza!AT613</f>
        <v>2668966</v>
      </c>
      <c r="L624" s="161">
        <f>Dane_baza!AU613</f>
        <v>0</v>
      </c>
      <c r="M624" s="161">
        <f>Dane_baza!AV613</f>
        <v>630286</v>
      </c>
      <c r="N624" s="161">
        <f>Dane_baza!AY613</f>
        <v>3460603</v>
      </c>
      <c r="O624" s="161">
        <f>Dane_baza!AZ613</f>
        <v>89208</v>
      </c>
      <c r="P624" s="161">
        <f>Dane_baza!AW613</f>
        <v>0</v>
      </c>
      <c r="Q624" s="161">
        <f>Dane_baza!AX613</f>
        <v>0</v>
      </c>
      <c r="R624" s="212">
        <f t="shared" si="37"/>
        <v>8548268</v>
      </c>
      <c r="S624" s="212">
        <f>Dane_baza!BU613</f>
        <v>4718887.57</v>
      </c>
      <c r="T624" s="212">
        <f>Dane_baza!BV613</f>
        <v>45187.46</v>
      </c>
      <c r="U624" s="212">
        <f>Dane_baza!BW613</f>
        <v>4639019.7700000005</v>
      </c>
      <c r="V624" s="212">
        <f t="shared" si="35"/>
        <v>9403094.8000000007</v>
      </c>
      <c r="W624" s="161">
        <f t="shared" si="36"/>
        <v>854826.80000000075</v>
      </c>
      <c r="AA624" s="36"/>
    </row>
    <row r="625" spans="1:27" ht="14.45" x14ac:dyDescent="0.3">
      <c r="A625" s="197" t="s">
        <v>90</v>
      </c>
      <c r="B625" s="197" t="s">
        <v>32</v>
      </c>
      <c r="C625" s="197" t="s">
        <v>75</v>
      </c>
      <c r="D625" s="197" t="s">
        <v>36</v>
      </c>
      <c r="E625" s="197" t="s">
        <v>31</v>
      </c>
      <c r="F625" s="195" t="s">
        <v>3506</v>
      </c>
      <c r="G625" s="195" t="s">
        <v>622</v>
      </c>
      <c r="H625" s="161">
        <f>Dane_baza!AR614</f>
        <v>2040637</v>
      </c>
      <c r="I625" s="161">
        <f>Dane_baza!AS614</f>
        <v>152554</v>
      </c>
      <c r="J625" s="161">
        <f>Dane_baza!BX614</f>
        <v>172920</v>
      </c>
      <c r="K625" s="161">
        <f>Dane_baza!AT614</f>
        <v>3803268</v>
      </c>
      <c r="L625" s="161">
        <f>Dane_baza!AU614</f>
        <v>72234</v>
      </c>
      <c r="M625" s="161">
        <f>Dane_baza!AV614</f>
        <v>918697</v>
      </c>
      <c r="N625" s="161">
        <f>Dane_baza!AY614</f>
        <v>6004866</v>
      </c>
      <c r="O625" s="161">
        <f>Dane_baza!AZ614</f>
        <v>116781</v>
      </c>
      <c r="P625" s="161">
        <f>Dane_baza!AW614</f>
        <v>0</v>
      </c>
      <c r="Q625" s="161">
        <f>Dane_baza!AX614</f>
        <v>0</v>
      </c>
      <c r="R625" s="212">
        <f t="shared" si="37"/>
        <v>13281957</v>
      </c>
      <c r="S625" s="212">
        <f>Dane_baza!BU614</f>
        <v>7785475.5599999996</v>
      </c>
      <c r="T625" s="212">
        <f>Dane_baza!BV614</f>
        <v>14824.77</v>
      </c>
      <c r="U625" s="212">
        <f>Dane_baza!BW614</f>
        <v>7075491.5099999998</v>
      </c>
      <c r="V625" s="212">
        <f t="shared" si="35"/>
        <v>14875791.84</v>
      </c>
      <c r="W625" s="161">
        <f t="shared" si="36"/>
        <v>1593834.8399999999</v>
      </c>
      <c r="AA625" s="36"/>
    </row>
    <row r="626" spans="1:27" ht="14.45" x14ac:dyDescent="0.3">
      <c r="A626" s="197" t="s">
        <v>90</v>
      </c>
      <c r="B626" s="197" t="s">
        <v>32</v>
      </c>
      <c r="C626" s="197" t="s">
        <v>77</v>
      </c>
      <c r="D626" s="197" t="s">
        <v>36</v>
      </c>
      <c r="E626" s="197" t="s">
        <v>31</v>
      </c>
      <c r="F626" s="195" t="s">
        <v>3507</v>
      </c>
      <c r="G626" s="195" t="s">
        <v>623</v>
      </c>
      <c r="H626" s="161">
        <f>Dane_baza!AR615</f>
        <v>1525631</v>
      </c>
      <c r="I626" s="161">
        <f>Dane_baza!AS615</f>
        <v>2957</v>
      </c>
      <c r="J626" s="161">
        <f>Dane_baza!BX615</f>
        <v>131181</v>
      </c>
      <c r="K626" s="161">
        <f>Dane_baza!AT615</f>
        <v>3190219</v>
      </c>
      <c r="L626" s="161">
        <f>Dane_baza!AU615</f>
        <v>0</v>
      </c>
      <c r="M626" s="161">
        <f>Dane_baza!AV615</f>
        <v>810917</v>
      </c>
      <c r="N626" s="161">
        <f>Dane_baza!AY615</f>
        <v>4324349</v>
      </c>
      <c r="O626" s="161">
        <f>Dane_baza!AZ615</f>
        <v>63256</v>
      </c>
      <c r="P626" s="161">
        <f>Dane_baza!AW615</f>
        <v>0</v>
      </c>
      <c r="Q626" s="161">
        <f>Dane_baza!AX615</f>
        <v>0</v>
      </c>
      <c r="R626" s="212">
        <f t="shared" si="37"/>
        <v>10048510</v>
      </c>
      <c r="S626" s="212">
        <f>Dane_baza!BU615</f>
        <v>5306498.1399999997</v>
      </c>
      <c r="T626" s="212">
        <f>Dane_baza!BV615</f>
        <v>0</v>
      </c>
      <c r="U626" s="212">
        <f>Dane_baza!BW615</f>
        <v>5742011.7600000007</v>
      </c>
      <c r="V626" s="212">
        <f t="shared" si="35"/>
        <v>11048509.9</v>
      </c>
      <c r="W626" s="161">
        <f t="shared" si="36"/>
        <v>999999.90000000037</v>
      </c>
      <c r="AA626" s="36"/>
    </row>
    <row r="627" spans="1:27" ht="14.45" x14ac:dyDescent="0.3">
      <c r="A627" s="197" t="s">
        <v>90</v>
      </c>
      <c r="B627" s="197" t="s">
        <v>32</v>
      </c>
      <c r="C627" s="197" t="s">
        <v>90</v>
      </c>
      <c r="D627" s="197" t="s">
        <v>36</v>
      </c>
      <c r="E627" s="197" t="s">
        <v>31</v>
      </c>
      <c r="F627" s="195" t="s">
        <v>3508</v>
      </c>
      <c r="G627" s="195" t="s">
        <v>624</v>
      </c>
      <c r="H627" s="161">
        <f>Dane_baza!AR616</f>
        <v>3368896</v>
      </c>
      <c r="I627" s="161">
        <f>Dane_baza!AS616</f>
        <v>19608</v>
      </c>
      <c r="J627" s="161">
        <f>Dane_baza!BX616</f>
        <v>208374</v>
      </c>
      <c r="K627" s="161">
        <f>Dane_baza!AT616</f>
        <v>3921020</v>
      </c>
      <c r="L627" s="161">
        <f>Dane_baza!AU616</f>
        <v>0</v>
      </c>
      <c r="M627" s="161">
        <f>Dane_baza!AV616</f>
        <v>507365</v>
      </c>
      <c r="N627" s="161">
        <f>Dane_baza!AY616</f>
        <v>5080509</v>
      </c>
      <c r="O627" s="161">
        <f>Dane_baza!AZ616</f>
        <v>158952</v>
      </c>
      <c r="P627" s="161">
        <f>Dane_baza!AW616</f>
        <v>0</v>
      </c>
      <c r="Q627" s="161">
        <f>Dane_baza!AX616</f>
        <v>0</v>
      </c>
      <c r="R627" s="212">
        <f t="shared" si="37"/>
        <v>13264724</v>
      </c>
      <c r="S627" s="212">
        <f>Dane_baza!BU616</f>
        <v>9905526.6899999995</v>
      </c>
      <c r="T627" s="212">
        <f>Dane_baza!BV616</f>
        <v>49091.42</v>
      </c>
      <c r="U627" s="212">
        <f>Dane_baza!BW616</f>
        <v>4310105.885192696</v>
      </c>
      <c r="V627" s="212">
        <f t="shared" si="35"/>
        <v>14264723.995192695</v>
      </c>
      <c r="W627" s="161">
        <f t="shared" si="36"/>
        <v>999999.99519269541</v>
      </c>
      <c r="AA627" s="36"/>
    </row>
    <row r="628" spans="1:27" ht="14.45" x14ac:dyDescent="0.3">
      <c r="A628" s="197" t="s">
        <v>90</v>
      </c>
      <c r="B628" s="197" t="s">
        <v>32</v>
      </c>
      <c r="C628" s="197" t="s">
        <v>92</v>
      </c>
      <c r="D628" s="197" t="s">
        <v>40</v>
      </c>
      <c r="E628" s="197" t="s">
        <v>31</v>
      </c>
      <c r="F628" s="195" t="s">
        <v>3509</v>
      </c>
      <c r="G628" s="195" t="s">
        <v>625</v>
      </c>
      <c r="H628" s="161">
        <f>Dane_baza!AR617</f>
        <v>12614072</v>
      </c>
      <c r="I628" s="161">
        <f>Dane_baza!AS617</f>
        <v>1337051</v>
      </c>
      <c r="J628" s="161">
        <f>Dane_baza!BX617</f>
        <v>535109</v>
      </c>
      <c r="K628" s="161">
        <f>Dane_baza!AT617</f>
        <v>4168588</v>
      </c>
      <c r="L628" s="161">
        <f>Dane_baza!AU617</f>
        <v>949366</v>
      </c>
      <c r="M628" s="161">
        <f>Dane_baza!AV617</f>
        <v>528844</v>
      </c>
      <c r="N628" s="161">
        <f>Dane_baza!AY617</f>
        <v>13640782</v>
      </c>
      <c r="O628" s="161">
        <f>Dane_baza!AZ617</f>
        <v>402246</v>
      </c>
      <c r="P628" s="161">
        <f>Dane_baza!AW617</f>
        <v>0</v>
      </c>
      <c r="Q628" s="161">
        <f>Dane_baza!AX617</f>
        <v>0</v>
      </c>
      <c r="R628" s="212">
        <f t="shared" si="37"/>
        <v>34176058</v>
      </c>
      <c r="S628" s="212">
        <f>Dane_baza!BU617</f>
        <v>33387698.870000001</v>
      </c>
      <c r="T628" s="212">
        <f>Dane_baza!BV617</f>
        <v>698350.02</v>
      </c>
      <c r="U628" s="212">
        <f>Dane_baza!BW617</f>
        <v>3090009.1116344128</v>
      </c>
      <c r="V628" s="212">
        <f t="shared" si="35"/>
        <v>37176058.001634412</v>
      </c>
      <c r="W628" s="161">
        <f t="shared" si="36"/>
        <v>3000000.0016344115</v>
      </c>
      <c r="AA628" s="36"/>
    </row>
    <row r="629" spans="1:27" ht="14.45" x14ac:dyDescent="0.3">
      <c r="A629" s="197" t="s">
        <v>90</v>
      </c>
      <c r="B629" s="197" t="s">
        <v>37</v>
      </c>
      <c r="C629" s="197" t="s">
        <v>33</v>
      </c>
      <c r="D629" s="197" t="s">
        <v>36</v>
      </c>
      <c r="E629" s="197" t="s">
        <v>31</v>
      </c>
      <c r="F629" s="195" t="s">
        <v>3510</v>
      </c>
      <c r="G629" s="195" t="s">
        <v>626</v>
      </c>
      <c r="H629" s="161">
        <f>Dane_baza!AR618</f>
        <v>6922494</v>
      </c>
      <c r="I629" s="161">
        <f>Dane_baza!AS618</f>
        <v>138995</v>
      </c>
      <c r="J629" s="161">
        <f>Dane_baza!BX618</f>
        <v>298456</v>
      </c>
      <c r="K629" s="161">
        <f>Dane_baza!AT618</f>
        <v>1459594</v>
      </c>
      <c r="L629" s="161">
        <f>Dane_baza!AU618</f>
        <v>0</v>
      </c>
      <c r="M629" s="161">
        <f>Dane_baza!AV618</f>
        <v>705028</v>
      </c>
      <c r="N629" s="161">
        <f>Dane_baza!AY618</f>
        <v>8408128</v>
      </c>
      <c r="O629" s="161">
        <f>Dane_baza!AZ618</f>
        <v>205989</v>
      </c>
      <c r="P629" s="161">
        <f>Dane_baza!AW618</f>
        <v>0</v>
      </c>
      <c r="Q629" s="161">
        <f>Dane_baza!AX618</f>
        <v>0</v>
      </c>
      <c r="R629" s="212">
        <f t="shared" si="37"/>
        <v>18138684</v>
      </c>
      <c r="S629" s="212">
        <f>Dane_baza!BU618</f>
        <v>15506254.050000001</v>
      </c>
      <c r="T629" s="212">
        <f>Dane_baza!BV618</f>
        <v>199192.62</v>
      </c>
      <c r="U629" s="212">
        <f>Dane_baza!BW618</f>
        <v>3933237.3206695258</v>
      </c>
      <c r="V629" s="212">
        <f t="shared" si="35"/>
        <v>19638683.990669526</v>
      </c>
      <c r="W629" s="161">
        <f t="shared" si="36"/>
        <v>1499999.9906695262</v>
      </c>
      <c r="AA629" s="36"/>
    </row>
    <row r="630" spans="1:27" ht="14.45" x14ac:dyDescent="0.3">
      <c r="A630" s="197" t="s">
        <v>90</v>
      </c>
      <c r="B630" s="197" t="s">
        <v>37</v>
      </c>
      <c r="C630" s="197" t="s">
        <v>32</v>
      </c>
      <c r="D630" s="197" t="s">
        <v>40</v>
      </c>
      <c r="E630" s="197" t="s">
        <v>31</v>
      </c>
      <c r="F630" s="195" t="s">
        <v>3511</v>
      </c>
      <c r="G630" s="195" t="s">
        <v>627</v>
      </c>
      <c r="H630" s="161">
        <f>Dane_baza!AR619</f>
        <v>38442166</v>
      </c>
      <c r="I630" s="161">
        <f>Dane_baza!AS619</f>
        <v>1258601</v>
      </c>
      <c r="J630" s="161">
        <f>Dane_baza!BX619</f>
        <v>1421667</v>
      </c>
      <c r="K630" s="161">
        <f>Dane_baza!AT619</f>
        <v>7299805</v>
      </c>
      <c r="L630" s="161">
        <f>Dane_baza!AU619</f>
        <v>747226</v>
      </c>
      <c r="M630" s="161">
        <f>Dane_baza!AV619</f>
        <v>1097586</v>
      </c>
      <c r="N630" s="161">
        <f>Dane_baza!AY619</f>
        <v>38320326</v>
      </c>
      <c r="O630" s="161">
        <f>Dane_baza!AZ619</f>
        <v>1132128</v>
      </c>
      <c r="P630" s="161">
        <f>Dane_baza!AW619</f>
        <v>0</v>
      </c>
      <c r="Q630" s="161">
        <f>Dane_baza!AX619</f>
        <v>0</v>
      </c>
      <c r="R630" s="212">
        <f t="shared" si="37"/>
        <v>89719505</v>
      </c>
      <c r="S630" s="212">
        <f>Dane_baza!BU619</f>
        <v>91545368.400000006</v>
      </c>
      <c r="T630" s="212">
        <f>Dane_baza!BV619</f>
        <v>1294617.18</v>
      </c>
      <c r="U630" s="212">
        <f>Dane_baza!BW619</f>
        <v>879519.41479998827</v>
      </c>
      <c r="V630" s="212">
        <f t="shared" si="35"/>
        <v>93719504.994800001</v>
      </c>
      <c r="W630" s="161">
        <f t="shared" si="36"/>
        <v>3999999.9948000014</v>
      </c>
      <c r="AA630" s="36"/>
    </row>
    <row r="631" spans="1:27" ht="14.45" x14ac:dyDescent="0.3">
      <c r="A631" s="197" t="s">
        <v>90</v>
      </c>
      <c r="B631" s="197" t="s">
        <v>37</v>
      </c>
      <c r="C631" s="197" t="s">
        <v>37</v>
      </c>
      <c r="D631" s="197" t="s">
        <v>36</v>
      </c>
      <c r="E631" s="197" t="s">
        <v>31</v>
      </c>
      <c r="F631" s="195" t="s">
        <v>3512</v>
      </c>
      <c r="G631" s="195" t="s">
        <v>628</v>
      </c>
      <c r="H631" s="161">
        <f>Dane_baza!AR620</f>
        <v>7270800</v>
      </c>
      <c r="I631" s="161">
        <f>Dane_baza!AS620</f>
        <v>74283</v>
      </c>
      <c r="J631" s="161">
        <f>Dane_baza!BX620</f>
        <v>351901</v>
      </c>
      <c r="K631" s="161">
        <f>Dane_baza!AT620</f>
        <v>6432199</v>
      </c>
      <c r="L631" s="161">
        <f>Dane_baza!AU620</f>
        <v>0</v>
      </c>
      <c r="M631" s="161">
        <f>Dane_baza!AV620</f>
        <v>253117</v>
      </c>
      <c r="N631" s="161">
        <f>Dane_baza!AY620</f>
        <v>9447806</v>
      </c>
      <c r="O631" s="161">
        <f>Dane_baza!AZ620</f>
        <v>277355</v>
      </c>
      <c r="P631" s="161">
        <f>Dane_baza!AW620</f>
        <v>0</v>
      </c>
      <c r="Q631" s="161">
        <f>Dane_baza!AX620</f>
        <v>0</v>
      </c>
      <c r="R631" s="212">
        <f t="shared" si="37"/>
        <v>24107461</v>
      </c>
      <c r="S631" s="212">
        <f>Dane_baza!BU620</f>
        <v>18102744.890000001</v>
      </c>
      <c r="T631" s="212">
        <f>Dane_baza!BV620</f>
        <v>139955.39000000001</v>
      </c>
      <c r="U631" s="212">
        <f>Dane_baza!BW620</f>
        <v>7864760.7215511166</v>
      </c>
      <c r="V631" s="212">
        <f t="shared" si="35"/>
        <v>26107461.001551118</v>
      </c>
      <c r="W631" s="161">
        <f t="shared" si="36"/>
        <v>2000000.0015511177</v>
      </c>
      <c r="AA631" s="36"/>
    </row>
    <row r="632" spans="1:27" ht="14.45" x14ac:dyDescent="0.3">
      <c r="A632" s="197" t="s">
        <v>90</v>
      </c>
      <c r="B632" s="197" t="s">
        <v>37</v>
      </c>
      <c r="C632" s="197" t="s">
        <v>39</v>
      </c>
      <c r="D632" s="197" t="s">
        <v>36</v>
      </c>
      <c r="E632" s="197" t="s">
        <v>31</v>
      </c>
      <c r="F632" s="195" t="s">
        <v>3513</v>
      </c>
      <c r="G632" s="195" t="s">
        <v>629</v>
      </c>
      <c r="H632" s="161">
        <f>Dane_baza!AR621</f>
        <v>8886449</v>
      </c>
      <c r="I632" s="161">
        <f>Dane_baza!AS621</f>
        <v>60051</v>
      </c>
      <c r="J632" s="161">
        <f>Dane_baza!BX621</f>
        <v>401618</v>
      </c>
      <c r="K632" s="161">
        <f>Dane_baza!AT621</f>
        <v>7013515</v>
      </c>
      <c r="L632" s="161">
        <f>Dane_baza!AU621</f>
        <v>0</v>
      </c>
      <c r="M632" s="161">
        <f>Dane_baza!AV621</f>
        <v>969431</v>
      </c>
      <c r="N632" s="161">
        <f>Dane_baza!AY621</f>
        <v>10303555</v>
      </c>
      <c r="O632" s="161">
        <f>Dane_baza!AZ621</f>
        <v>275733</v>
      </c>
      <c r="P632" s="161">
        <f>Dane_baza!AW621</f>
        <v>0</v>
      </c>
      <c r="Q632" s="161">
        <f>Dane_baza!AX621</f>
        <v>0</v>
      </c>
      <c r="R632" s="212">
        <f t="shared" si="37"/>
        <v>27910352</v>
      </c>
      <c r="S632" s="212">
        <f>Dane_baza!BU621</f>
        <v>20125068.57</v>
      </c>
      <c r="T632" s="212">
        <f>Dane_baza!BV621</f>
        <v>14693.28</v>
      </c>
      <c r="U632" s="212">
        <f>Dane_baza!BW621</f>
        <v>9770589.8399999999</v>
      </c>
      <c r="V632" s="212">
        <f t="shared" si="35"/>
        <v>29910351.690000001</v>
      </c>
      <c r="W632" s="161">
        <f t="shared" si="36"/>
        <v>1999999.6900000013</v>
      </c>
      <c r="AA632" s="36"/>
    </row>
    <row r="633" spans="1:27" ht="14.45" x14ac:dyDescent="0.3">
      <c r="A633" s="197" t="s">
        <v>90</v>
      </c>
      <c r="B633" s="197" t="s">
        <v>37</v>
      </c>
      <c r="C633" s="197" t="s">
        <v>42</v>
      </c>
      <c r="D633" s="197" t="s">
        <v>36</v>
      </c>
      <c r="E633" s="197" t="s">
        <v>31</v>
      </c>
      <c r="F633" s="195" t="s">
        <v>3514</v>
      </c>
      <c r="G633" s="195" t="s">
        <v>630</v>
      </c>
      <c r="H633" s="161">
        <f>Dane_baza!AR622</f>
        <v>6445702</v>
      </c>
      <c r="I633" s="161">
        <f>Dane_baza!AS622</f>
        <v>11405</v>
      </c>
      <c r="J633" s="161">
        <f>Dane_baza!BX622</f>
        <v>288713</v>
      </c>
      <c r="K633" s="161">
        <f>Dane_baza!AT622</f>
        <v>1235593</v>
      </c>
      <c r="L633" s="161">
        <f>Dane_baza!AU622</f>
        <v>0</v>
      </c>
      <c r="M633" s="161">
        <f>Dane_baza!AV622</f>
        <v>1101081</v>
      </c>
      <c r="N633" s="161">
        <f>Dane_baza!AY622</f>
        <v>5029099</v>
      </c>
      <c r="O633" s="161">
        <f>Dane_baza!AZ622</f>
        <v>173550</v>
      </c>
      <c r="P633" s="161">
        <f>Dane_baza!AW622</f>
        <v>0</v>
      </c>
      <c r="Q633" s="161">
        <f>Dane_baza!AX622</f>
        <v>0</v>
      </c>
      <c r="R633" s="212">
        <f t="shared" si="37"/>
        <v>14285143</v>
      </c>
      <c r="S633" s="212">
        <f>Dane_baza!BU622</f>
        <v>11694064.24</v>
      </c>
      <c r="T633" s="212">
        <f>Dane_baza!BV622</f>
        <v>37319.300000000003</v>
      </c>
      <c r="U633" s="212">
        <f>Dane_baza!BW622</f>
        <v>3553758.97</v>
      </c>
      <c r="V633" s="212">
        <f t="shared" si="35"/>
        <v>15285142.510000002</v>
      </c>
      <c r="W633" s="161">
        <f t="shared" si="36"/>
        <v>999999.51000000164</v>
      </c>
      <c r="AA633" s="36"/>
    </row>
    <row r="634" spans="1:27" ht="14.45" x14ac:dyDescent="0.3">
      <c r="A634" s="197" t="s">
        <v>90</v>
      </c>
      <c r="B634" s="197" t="s">
        <v>39</v>
      </c>
      <c r="C634" s="197" t="s">
        <v>33</v>
      </c>
      <c r="D634" s="197" t="s">
        <v>34</v>
      </c>
      <c r="E634" s="197" t="s">
        <v>31</v>
      </c>
      <c r="F634" s="195" t="s">
        <v>3515</v>
      </c>
      <c r="G634" s="195" t="s">
        <v>631</v>
      </c>
      <c r="H634" s="161">
        <f>Dane_baza!AR623</f>
        <v>20582006</v>
      </c>
      <c r="I634" s="161">
        <f>Dane_baza!AS623</f>
        <v>2039029</v>
      </c>
      <c r="J634" s="161">
        <f>Dane_baza!BX623</f>
        <v>690337</v>
      </c>
      <c r="K634" s="161">
        <f>Dane_baza!AT623</f>
        <v>2167787</v>
      </c>
      <c r="L634" s="161">
        <f>Dane_baza!AU623</f>
        <v>0</v>
      </c>
      <c r="M634" s="161">
        <f>Dane_baza!AV623</f>
        <v>533123</v>
      </c>
      <c r="N634" s="161">
        <f>Dane_baza!AY623</f>
        <v>14286821</v>
      </c>
      <c r="O634" s="161">
        <f>Dane_baza!AZ623</f>
        <v>590393</v>
      </c>
      <c r="P634" s="161">
        <f>Dane_baza!AW623</f>
        <v>0</v>
      </c>
      <c r="Q634" s="161">
        <f>Dane_baza!AX623</f>
        <v>0</v>
      </c>
      <c r="R634" s="212">
        <f t="shared" si="37"/>
        <v>40889496</v>
      </c>
      <c r="S634" s="212">
        <f>Dane_baza!BU623</f>
        <v>39508598.82</v>
      </c>
      <c r="T634" s="212">
        <f>Dane_baza!BV623</f>
        <v>6287636.7000000002</v>
      </c>
      <c r="U634" s="212">
        <f>Dane_baza!BW623</f>
        <v>0</v>
      </c>
      <c r="V634" s="212">
        <f t="shared" si="35"/>
        <v>45796235.520000003</v>
      </c>
      <c r="W634" s="161">
        <f t="shared" si="36"/>
        <v>4906739.5200000033</v>
      </c>
      <c r="AA634" s="36"/>
    </row>
    <row r="635" spans="1:27" ht="14.45" x14ac:dyDescent="0.3">
      <c r="A635" s="197" t="s">
        <v>90</v>
      </c>
      <c r="B635" s="197" t="s">
        <v>39</v>
      </c>
      <c r="C635" s="197" t="s">
        <v>32</v>
      </c>
      <c r="D635" s="197" t="s">
        <v>36</v>
      </c>
      <c r="E635" s="197" t="s">
        <v>31</v>
      </c>
      <c r="F635" s="195" t="s">
        <v>3516</v>
      </c>
      <c r="G635" s="195" t="s">
        <v>632</v>
      </c>
      <c r="H635" s="161">
        <f>Dane_baza!AR624</f>
        <v>2647999</v>
      </c>
      <c r="I635" s="161">
        <f>Dane_baza!AS624</f>
        <v>339127</v>
      </c>
      <c r="J635" s="161">
        <f>Dane_baza!BX624</f>
        <v>188888</v>
      </c>
      <c r="K635" s="161">
        <f>Dane_baza!AT624</f>
        <v>1557251</v>
      </c>
      <c r="L635" s="161">
        <f>Dane_baza!AU624</f>
        <v>62310</v>
      </c>
      <c r="M635" s="161">
        <f>Dane_baza!AV624</f>
        <v>983896</v>
      </c>
      <c r="N635" s="161">
        <f>Dane_baza!AY624</f>
        <v>4124967</v>
      </c>
      <c r="O635" s="161">
        <f>Dane_baza!AZ624</f>
        <v>69744</v>
      </c>
      <c r="P635" s="161">
        <f>Dane_baza!AW624</f>
        <v>0</v>
      </c>
      <c r="Q635" s="161">
        <f>Dane_baza!AX624</f>
        <v>0</v>
      </c>
      <c r="R635" s="212">
        <f t="shared" si="37"/>
        <v>9974182</v>
      </c>
      <c r="S635" s="212">
        <f>Dane_baza!BU624</f>
        <v>8811869.8300000001</v>
      </c>
      <c r="T635" s="212">
        <f>Dane_baza!BV624</f>
        <v>78956.7</v>
      </c>
      <c r="U635" s="212">
        <f>Dane_baza!BW624</f>
        <v>2280257.2999999998</v>
      </c>
      <c r="V635" s="212">
        <f t="shared" si="35"/>
        <v>11171083.829999998</v>
      </c>
      <c r="W635" s="161">
        <f t="shared" si="36"/>
        <v>1196901.8299999982</v>
      </c>
      <c r="AA635" s="36"/>
    </row>
    <row r="636" spans="1:27" ht="14.45" x14ac:dyDescent="0.3">
      <c r="A636" s="197" t="s">
        <v>90</v>
      </c>
      <c r="B636" s="197" t="s">
        <v>39</v>
      </c>
      <c r="C636" s="197" t="s">
        <v>37</v>
      </c>
      <c r="D636" s="197" t="s">
        <v>36</v>
      </c>
      <c r="E636" s="197" t="s">
        <v>31</v>
      </c>
      <c r="F636" s="195" t="s">
        <v>3517</v>
      </c>
      <c r="G636" s="195" t="s">
        <v>633</v>
      </c>
      <c r="H636" s="161">
        <f>Dane_baza!AR625</f>
        <v>3474905</v>
      </c>
      <c r="I636" s="161">
        <f>Dane_baza!AS625</f>
        <v>54811</v>
      </c>
      <c r="J636" s="161">
        <f>Dane_baza!BX625</f>
        <v>230460</v>
      </c>
      <c r="K636" s="161">
        <f>Dane_baza!AT625</f>
        <v>5265429</v>
      </c>
      <c r="L636" s="161">
        <f>Dane_baza!AU625</f>
        <v>0</v>
      </c>
      <c r="M636" s="161">
        <f>Dane_baza!AV625</f>
        <v>364694</v>
      </c>
      <c r="N636" s="161">
        <f>Dane_baza!AY625</f>
        <v>6203907</v>
      </c>
      <c r="O636" s="161">
        <f>Dane_baza!AZ625</f>
        <v>180038</v>
      </c>
      <c r="P636" s="161">
        <f>Dane_baza!AW625</f>
        <v>0</v>
      </c>
      <c r="Q636" s="161">
        <f>Dane_baza!AX625</f>
        <v>0</v>
      </c>
      <c r="R636" s="212">
        <f t="shared" si="37"/>
        <v>15774244</v>
      </c>
      <c r="S636" s="212">
        <f>Dane_baza!BU625</f>
        <v>9020909.4000000004</v>
      </c>
      <c r="T636" s="212">
        <f>Dane_baza!BV625</f>
        <v>40964.339999999997</v>
      </c>
      <c r="U636" s="212">
        <f>Dane_baza!BW625</f>
        <v>8212369.8600000003</v>
      </c>
      <c r="V636" s="212">
        <f t="shared" si="35"/>
        <v>17274243.600000001</v>
      </c>
      <c r="W636" s="161">
        <f t="shared" si="36"/>
        <v>1499999.6000000015</v>
      </c>
      <c r="AA636" s="36"/>
    </row>
    <row r="637" spans="1:27" ht="14.45" x14ac:dyDescent="0.3">
      <c r="A637" s="197" t="s">
        <v>90</v>
      </c>
      <c r="B637" s="197" t="s">
        <v>39</v>
      </c>
      <c r="C637" s="197" t="s">
        <v>39</v>
      </c>
      <c r="D637" s="197" t="s">
        <v>36</v>
      </c>
      <c r="E637" s="197" t="s">
        <v>31</v>
      </c>
      <c r="F637" s="195" t="s">
        <v>3518</v>
      </c>
      <c r="G637" s="195" t="s">
        <v>634</v>
      </c>
      <c r="H637" s="161">
        <f>Dane_baza!AR626</f>
        <v>3164092</v>
      </c>
      <c r="I637" s="161">
        <f>Dane_baza!AS626</f>
        <v>55797</v>
      </c>
      <c r="J637" s="161">
        <f>Dane_baza!BX626</f>
        <v>289447</v>
      </c>
      <c r="K637" s="161">
        <f>Dane_baza!AT626</f>
        <v>7765803</v>
      </c>
      <c r="L637" s="161">
        <f>Dane_baza!AU626</f>
        <v>0</v>
      </c>
      <c r="M637" s="161">
        <f>Dane_baza!AV626</f>
        <v>813072</v>
      </c>
      <c r="N637" s="161">
        <f>Dane_baza!AY626</f>
        <v>8552837</v>
      </c>
      <c r="O637" s="161">
        <f>Dane_baza!AZ626</f>
        <v>175172</v>
      </c>
      <c r="P637" s="161">
        <f>Dane_baza!AW626</f>
        <v>0</v>
      </c>
      <c r="Q637" s="161">
        <f>Dane_baza!AX626</f>
        <v>0</v>
      </c>
      <c r="R637" s="212">
        <f t="shared" si="37"/>
        <v>20816220</v>
      </c>
      <c r="S637" s="212">
        <f>Dane_baza!BU626</f>
        <v>11559743.800000001</v>
      </c>
      <c r="T637" s="212">
        <f>Dane_baza!BV626</f>
        <v>26028.400000000001</v>
      </c>
      <c r="U637" s="212">
        <f>Dane_baza!BW626</f>
        <v>10730447.792263482</v>
      </c>
      <c r="V637" s="212">
        <f t="shared" si="35"/>
        <v>22316219.992263481</v>
      </c>
      <c r="W637" s="161">
        <f t="shared" si="36"/>
        <v>1499999.992263481</v>
      </c>
      <c r="AA637" s="36"/>
    </row>
    <row r="638" spans="1:27" ht="14.45" x14ac:dyDescent="0.3">
      <c r="A638" s="197" t="s">
        <v>90</v>
      </c>
      <c r="B638" s="197" t="s">
        <v>39</v>
      </c>
      <c r="C638" s="197" t="s">
        <v>42</v>
      </c>
      <c r="D638" s="197" t="s">
        <v>36</v>
      </c>
      <c r="E638" s="197" t="s">
        <v>31</v>
      </c>
      <c r="F638" s="195" t="s">
        <v>3519</v>
      </c>
      <c r="G638" s="195" t="s">
        <v>631</v>
      </c>
      <c r="H638" s="161">
        <f>Dane_baza!AR627</f>
        <v>9232803</v>
      </c>
      <c r="I638" s="161">
        <f>Dane_baza!AS627</f>
        <v>266366</v>
      </c>
      <c r="J638" s="161">
        <f>Dane_baza!BX627</f>
        <v>450452</v>
      </c>
      <c r="K638" s="161">
        <f>Dane_baza!AT627</f>
        <v>3641418</v>
      </c>
      <c r="L638" s="161">
        <f>Dane_baza!AU627</f>
        <v>0</v>
      </c>
      <c r="M638" s="161">
        <f>Dane_baza!AV627</f>
        <v>333952</v>
      </c>
      <c r="N638" s="161">
        <f>Dane_baza!AY627</f>
        <v>13647643</v>
      </c>
      <c r="O638" s="161">
        <f>Dane_baza!AZ627</f>
        <v>287087</v>
      </c>
      <c r="P638" s="161">
        <f>Dane_baza!AW627</f>
        <v>0</v>
      </c>
      <c r="Q638" s="161">
        <f>Dane_baza!AX627</f>
        <v>0</v>
      </c>
      <c r="R638" s="212">
        <f t="shared" si="37"/>
        <v>27859721</v>
      </c>
      <c r="S638" s="212">
        <f>Dane_baza!BU627</f>
        <v>23624117.350000001</v>
      </c>
      <c r="T638" s="212">
        <f>Dane_baza!BV627</f>
        <v>316000.37</v>
      </c>
      <c r="U638" s="212">
        <f>Dane_baza!BW627</f>
        <v>6419602.8699999992</v>
      </c>
      <c r="V638" s="212">
        <f t="shared" si="35"/>
        <v>30359720.590000004</v>
      </c>
      <c r="W638" s="161">
        <f t="shared" si="36"/>
        <v>2499999.5900000036</v>
      </c>
      <c r="AA638" s="36"/>
    </row>
    <row r="639" spans="1:27" ht="14.45" x14ac:dyDescent="0.3">
      <c r="A639" s="197" t="s">
        <v>90</v>
      </c>
      <c r="B639" s="197" t="s">
        <v>39</v>
      </c>
      <c r="C639" s="197" t="s">
        <v>44</v>
      </c>
      <c r="D639" s="197" t="s">
        <v>40</v>
      </c>
      <c r="E639" s="197" t="s">
        <v>31</v>
      </c>
      <c r="F639" s="195" t="s">
        <v>3520</v>
      </c>
      <c r="G639" s="195" t="s">
        <v>635</v>
      </c>
      <c r="H639" s="161">
        <f>Dane_baza!AR628</f>
        <v>6049883</v>
      </c>
      <c r="I639" s="161">
        <f>Dane_baza!AS628</f>
        <v>537093</v>
      </c>
      <c r="J639" s="161">
        <f>Dane_baza!BX628</f>
        <v>258033</v>
      </c>
      <c r="K639" s="161">
        <f>Dane_baza!AT628</f>
        <v>1931378</v>
      </c>
      <c r="L639" s="161">
        <f>Dane_baza!AU628</f>
        <v>0</v>
      </c>
      <c r="M639" s="161">
        <f>Dane_baza!AV628</f>
        <v>788726</v>
      </c>
      <c r="N639" s="161">
        <f>Dane_baza!AY628</f>
        <v>7959572</v>
      </c>
      <c r="O639" s="161">
        <f>Dane_baza!AZ628</f>
        <v>222209</v>
      </c>
      <c r="P639" s="161">
        <f>Dane_baza!AW628</f>
        <v>0</v>
      </c>
      <c r="Q639" s="161">
        <f>Dane_baza!AX628</f>
        <v>0</v>
      </c>
      <c r="R639" s="212">
        <f t="shared" si="37"/>
        <v>17746894</v>
      </c>
      <c r="S639" s="212">
        <f>Dane_baza!BU628</f>
        <v>14867197.4</v>
      </c>
      <c r="T639" s="212">
        <f>Dane_baza!BV628</f>
        <v>370403.06</v>
      </c>
      <c r="U639" s="212">
        <f>Dane_baza!BW628</f>
        <v>4009293.1099999985</v>
      </c>
      <c r="V639" s="212">
        <f t="shared" si="35"/>
        <v>19246893.57</v>
      </c>
      <c r="W639" s="161">
        <f t="shared" si="36"/>
        <v>1499999.5700000003</v>
      </c>
      <c r="AA639" s="36"/>
    </row>
    <row r="640" spans="1:27" ht="14.45" x14ac:dyDescent="0.3">
      <c r="A640" s="197" t="s">
        <v>90</v>
      </c>
      <c r="B640" s="197" t="s">
        <v>39</v>
      </c>
      <c r="C640" s="197" t="s">
        <v>51</v>
      </c>
      <c r="D640" s="197" t="s">
        <v>36</v>
      </c>
      <c r="E640" s="197" t="s">
        <v>31</v>
      </c>
      <c r="F640" s="195" t="s">
        <v>3521</v>
      </c>
      <c r="G640" s="195" t="s">
        <v>636</v>
      </c>
      <c r="H640" s="161">
        <f>Dane_baza!AR629</f>
        <v>2758741</v>
      </c>
      <c r="I640" s="161">
        <f>Dane_baza!AS629</f>
        <v>31120</v>
      </c>
      <c r="J640" s="161">
        <f>Dane_baza!BX629</f>
        <v>201177</v>
      </c>
      <c r="K640" s="161">
        <f>Dane_baza!AT629</f>
        <v>5501047</v>
      </c>
      <c r="L640" s="161">
        <f>Dane_baza!AU629</f>
        <v>119633</v>
      </c>
      <c r="M640" s="161">
        <f>Dane_baza!AV629</f>
        <v>711765</v>
      </c>
      <c r="N640" s="161">
        <f>Dane_baza!AY629</f>
        <v>5118912</v>
      </c>
      <c r="O640" s="161">
        <f>Dane_baza!AZ629</f>
        <v>123269</v>
      </c>
      <c r="P640" s="161">
        <f>Dane_baza!AW629</f>
        <v>0</v>
      </c>
      <c r="Q640" s="161">
        <f>Dane_baza!AX629</f>
        <v>0</v>
      </c>
      <c r="R640" s="212">
        <f t="shared" si="37"/>
        <v>14565664</v>
      </c>
      <c r="S640" s="212">
        <f>Dane_baza!BU629</f>
        <v>8921952.6300000008</v>
      </c>
      <c r="T640" s="212">
        <f>Dane_baza!BV629</f>
        <v>33697.089999999997</v>
      </c>
      <c r="U640" s="212">
        <f>Dane_baza!BW629</f>
        <v>6610014.278565296</v>
      </c>
      <c r="V640" s="212">
        <f t="shared" si="35"/>
        <v>15565663.998565298</v>
      </c>
      <c r="W640" s="161">
        <f t="shared" si="36"/>
        <v>999999.99856529757</v>
      </c>
      <c r="AA640" s="36"/>
    </row>
    <row r="641" spans="1:27" ht="14.45" x14ac:dyDescent="0.3">
      <c r="A641" s="197" t="s">
        <v>90</v>
      </c>
      <c r="B641" s="197" t="s">
        <v>39</v>
      </c>
      <c r="C641" s="197" t="s">
        <v>75</v>
      </c>
      <c r="D641" s="197" t="s">
        <v>36</v>
      </c>
      <c r="E641" s="197" t="s">
        <v>31</v>
      </c>
      <c r="F641" s="195" t="s">
        <v>3522</v>
      </c>
      <c r="G641" s="195" t="s">
        <v>637</v>
      </c>
      <c r="H641" s="161">
        <f>Dane_baza!AR630</f>
        <v>3124697</v>
      </c>
      <c r="I641" s="161">
        <f>Dane_baza!AS630</f>
        <v>4587</v>
      </c>
      <c r="J641" s="161">
        <f>Dane_baza!BX630</f>
        <v>167948</v>
      </c>
      <c r="K641" s="161">
        <f>Dane_baza!AT630</f>
        <v>3280832</v>
      </c>
      <c r="L641" s="161">
        <f>Dane_baza!AU630</f>
        <v>0</v>
      </c>
      <c r="M641" s="161">
        <f>Dane_baza!AV630</f>
        <v>651967</v>
      </c>
      <c r="N641" s="161">
        <f>Dane_baza!AY630</f>
        <v>4087515</v>
      </c>
      <c r="O641" s="161">
        <f>Dane_baza!AZ630</f>
        <v>128135</v>
      </c>
      <c r="P641" s="161">
        <f>Dane_baza!AW630</f>
        <v>0</v>
      </c>
      <c r="Q641" s="161">
        <f>Dane_baza!AX630</f>
        <v>0</v>
      </c>
      <c r="R641" s="212">
        <f t="shared" si="37"/>
        <v>11445681</v>
      </c>
      <c r="S641" s="212">
        <f>Dane_baza!BU630</f>
        <v>7803227.7400000002</v>
      </c>
      <c r="T641" s="212">
        <f>Dane_baza!BV630</f>
        <v>11177.94</v>
      </c>
      <c r="U641" s="212">
        <f>Dane_baza!BW630</f>
        <v>4631275</v>
      </c>
      <c r="V641" s="212">
        <f t="shared" si="35"/>
        <v>12445680.68</v>
      </c>
      <c r="W641" s="161">
        <f t="shared" si="36"/>
        <v>999999.6799999997</v>
      </c>
      <c r="AA641" s="36"/>
    </row>
    <row r="642" spans="1:27" ht="14.45" x14ac:dyDescent="0.3">
      <c r="A642" s="197" t="s">
        <v>90</v>
      </c>
      <c r="B642" s="197" t="s">
        <v>42</v>
      </c>
      <c r="C642" s="197" t="s">
        <v>33</v>
      </c>
      <c r="D642" s="197" t="s">
        <v>34</v>
      </c>
      <c r="E642" s="197" t="s">
        <v>31</v>
      </c>
      <c r="F642" s="195" t="s">
        <v>3523</v>
      </c>
      <c r="G642" s="195" t="s">
        <v>638</v>
      </c>
      <c r="H642" s="161">
        <f>Dane_baza!AR631</f>
        <v>48912500</v>
      </c>
      <c r="I642" s="161">
        <f>Dane_baza!AS631</f>
        <v>2235400</v>
      </c>
      <c r="J642" s="161">
        <f>Dane_baza!BX631</f>
        <v>1813127</v>
      </c>
      <c r="K642" s="161">
        <f>Dane_baza!AT631</f>
        <v>0</v>
      </c>
      <c r="L642" s="161">
        <f>Dane_baza!AU631</f>
        <v>482560</v>
      </c>
      <c r="M642" s="161">
        <f>Dane_baza!AV631</f>
        <v>1059800</v>
      </c>
      <c r="N642" s="161">
        <f>Dane_baza!AY631</f>
        <v>40232603</v>
      </c>
      <c r="O642" s="161">
        <f>Dane_baza!AZ631</f>
        <v>1351093</v>
      </c>
      <c r="P642" s="161">
        <f>Dane_baza!AW631</f>
        <v>0</v>
      </c>
      <c r="Q642" s="161">
        <f>Dane_baza!AX631</f>
        <v>0</v>
      </c>
      <c r="R642" s="212">
        <f t="shared" si="37"/>
        <v>96087083</v>
      </c>
      <c r="S642" s="212">
        <f>Dane_baza!BU631</f>
        <v>104970930.04000001</v>
      </c>
      <c r="T642" s="212">
        <f>Dane_baza!BV631</f>
        <v>1106627.82</v>
      </c>
      <c r="U642" s="212">
        <f>Dane_baza!BW631</f>
        <v>0</v>
      </c>
      <c r="V642" s="212">
        <f t="shared" si="35"/>
        <v>106077557.86</v>
      </c>
      <c r="W642" s="161">
        <f t="shared" si="36"/>
        <v>9990474.8599999994</v>
      </c>
      <c r="AA642" s="36"/>
    </row>
    <row r="643" spans="1:27" ht="14.45" x14ac:dyDescent="0.3">
      <c r="A643" s="197" t="s">
        <v>90</v>
      </c>
      <c r="B643" s="197" t="s">
        <v>42</v>
      </c>
      <c r="C643" s="197" t="s">
        <v>32</v>
      </c>
      <c r="D643" s="197" t="s">
        <v>36</v>
      </c>
      <c r="E643" s="197" t="s">
        <v>31</v>
      </c>
      <c r="F643" s="195" t="s">
        <v>3524</v>
      </c>
      <c r="G643" s="195" t="s">
        <v>639</v>
      </c>
      <c r="H643" s="161">
        <f>Dane_baza!AR632</f>
        <v>4116376</v>
      </c>
      <c r="I643" s="161">
        <f>Dane_baza!AS632</f>
        <v>151483</v>
      </c>
      <c r="J643" s="161">
        <f>Dane_baza!BX632</f>
        <v>279673</v>
      </c>
      <c r="K643" s="161">
        <f>Dane_baza!AT632</f>
        <v>6617477</v>
      </c>
      <c r="L643" s="161">
        <f>Dane_baza!AU632</f>
        <v>0</v>
      </c>
      <c r="M643" s="161">
        <f>Dane_baza!AV632</f>
        <v>321497</v>
      </c>
      <c r="N643" s="161">
        <f>Dane_baza!AY632</f>
        <v>10176055</v>
      </c>
      <c r="O643" s="161">
        <f>Dane_baza!AZ632</f>
        <v>223830</v>
      </c>
      <c r="P643" s="161">
        <f>Dane_baza!AW632</f>
        <v>0</v>
      </c>
      <c r="Q643" s="161">
        <f>Dane_baza!AX632</f>
        <v>0</v>
      </c>
      <c r="R643" s="212">
        <f t="shared" si="37"/>
        <v>21886391</v>
      </c>
      <c r="S643" s="212">
        <f>Dane_baza!BU632</f>
        <v>11787525.18</v>
      </c>
      <c r="T643" s="212">
        <f>Dane_baza!BV632</f>
        <v>199338.75</v>
      </c>
      <c r="U643" s="212">
        <f>Dane_baza!BW632</f>
        <v>11399527.066465063</v>
      </c>
      <c r="V643" s="212">
        <f t="shared" si="35"/>
        <v>23386390.996465065</v>
      </c>
      <c r="W643" s="161">
        <f t="shared" si="36"/>
        <v>1499999.9964650646</v>
      </c>
      <c r="AA643" s="36"/>
    </row>
    <row r="644" spans="1:27" ht="14.45" x14ac:dyDescent="0.3">
      <c r="A644" s="197" t="s">
        <v>90</v>
      </c>
      <c r="B644" s="197" t="s">
        <v>42</v>
      </c>
      <c r="C644" s="197" t="s">
        <v>37</v>
      </c>
      <c r="D644" s="197" t="s">
        <v>36</v>
      </c>
      <c r="E644" s="197" t="s">
        <v>31</v>
      </c>
      <c r="F644" s="195" t="s">
        <v>3525</v>
      </c>
      <c r="G644" s="195" t="s">
        <v>640</v>
      </c>
      <c r="H644" s="161">
        <f>Dane_baza!AR633</f>
        <v>2069111</v>
      </c>
      <c r="I644" s="161">
        <f>Dane_baza!AS633</f>
        <v>37765</v>
      </c>
      <c r="J644" s="161">
        <f>Dane_baza!BX633</f>
        <v>157272</v>
      </c>
      <c r="K644" s="161">
        <f>Dane_baza!AT633</f>
        <v>3918507</v>
      </c>
      <c r="L644" s="161">
        <f>Dane_baza!AU633</f>
        <v>0</v>
      </c>
      <c r="M644" s="161">
        <f>Dane_baza!AV633</f>
        <v>795783</v>
      </c>
      <c r="N644" s="161">
        <f>Dane_baza!AY633</f>
        <v>3931074</v>
      </c>
      <c r="O644" s="161">
        <f>Dane_baza!AZ633</f>
        <v>71366</v>
      </c>
      <c r="P644" s="161">
        <f>Dane_baza!AW633</f>
        <v>0</v>
      </c>
      <c r="Q644" s="161">
        <f>Dane_baza!AX633</f>
        <v>0</v>
      </c>
      <c r="R644" s="212">
        <f t="shared" si="37"/>
        <v>10980878</v>
      </c>
      <c r="S644" s="212">
        <f>Dane_baza!BU633</f>
        <v>6003497.25</v>
      </c>
      <c r="T644" s="212">
        <f>Dane_baza!BV633</f>
        <v>68131.38</v>
      </c>
      <c r="U644" s="212">
        <f>Dane_baza!BW633</f>
        <v>5909249.3799999999</v>
      </c>
      <c r="V644" s="212">
        <f t="shared" si="35"/>
        <v>11980878.01</v>
      </c>
      <c r="W644" s="161">
        <f t="shared" si="36"/>
        <v>1000000.0099999998</v>
      </c>
      <c r="AA644" s="36"/>
    </row>
    <row r="645" spans="1:27" ht="14.45" x14ac:dyDescent="0.3">
      <c r="A645" s="197" t="s">
        <v>90</v>
      </c>
      <c r="B645" s="197" t="s">
        <v>42</v>
      </c>
      <c r="C645" s="197" t="s">
        <v>39</v>
      </c>
      <c r="D645" s="197" t="s">
        <v>36</v>
      </c>
      <c r="E645" s="197" t="s">
        <v>31</v>
      </c>
      <c r="F645" s="195" t="s">
        <v>3526</v>
      </c>
      <c r="G645" s="195" t="s">
        <v>641</v>
      </c>
      <c r="H645" s="161">
        <f>Dane_baza!AR634</f>
        <v>3866251</v>
      </c>
      <c r="I645" s="161">
        <f>Dane_baza!AS634</f>
        <v>73112</v>
      </c>
      <c r="J645" s="161">
        <f>Dane_baza!BX634</f>
        <v>246203</v>
      </c>
      <c r="K645" s="161">
        <f>Dane_baza!AT634</f>
        <v>5389882</v>
      </c>
      <c r="L645" s="161">
        <f>Dane_baza!AU634</f>
        <v>109976</v>
      </c>
      <c r="M645" s="161">
        <f>Dane_baza!AV634</f>
        <v>808918</v>
      </c>
      <c r="N645" s="161">
        <f>Dane_baza!AY634</f>
        <v>8264583</v>
      </c>
      <c r="O645" s="161">
        <f>Dane_baza!AZ634</f>
        <v>222209</v>
      </c>
      <c r="P645" s="161">
        <f>Dane_baza!AW634</f>
        <v>0</v>
      </c>
      <c r="Q645" s="161">
        <f>Dane_baza!AX634</f>
        <v>0</v>
      </c>
      <c r="R645" s="212">
        <f t="shared" si="37"/>
        <v>18981134</v>
      </c>
      <c r="S645" s="212">
        <f>Dane_baza!BU634</f>
        <v>12101196.02</v>
      </c>
      <c r="T645" s="212">
        <f>Dane_baza!BV634</f>
        <v>49345.49</v>
      </c>
      <c r="U645" s="212">
        <f>Dane_baza!BW634</f>
        <v>8330592.3799999999</v>
      </c>
      <c r="V645" s="212">
        <f t="shared" si="35"/>
        <v>20481133.890000001</v>
      </c>
      <c r="W645" s="161">
        <f t="shared" si="36"/>
        <v>1499999.8900000006</v>
      </c>
      <c r="AA645" s="36"/>
    </row>
    <row r="646" spans="1:27" ht="14.45" x14ac:dyDescent="0.3">
      <c r="A646" s="197" t="s">
        <v>90</v>
      </c>
      <c r="B646" s="197" t="s">
        <v>42</v>
      </c>
      <c r="C646" s="197" t="s">
        <v>42</v>
      </c>
      <c r="D646" s="197" t="s">
        <v>36</v>
      </c>
      <c r="E646" s="197" t="s">
        <v>31</v>
      </c>
      <c r="F646" s="195" t="s">
        <v>3527</v>
      </c>
      <c r="G646" s="195" t="s">
        <v>642</v>
      </c>
      <c r="H646" s="161">
        <f>Dane_baza!AR635</f>
        <v>2202835</v>
      </c>
      <c r="I646" s="161">
        <f>Dane_baza!AS635</f>
        <v>13662</v>
      </c>
      <c r="J646" s="161">
        <f>Dane_baza!BX635</f>
        <v>168035</v>
      </c>
      <c r="K646" s="161">
        <f>Dane_baza!AT635</f>
        <v>3939701</v>
      </c>
      <c r="L646" s="161">
        <f>Dane_baza!AU635</f>
        <v>0</v>
      </c>
      <c r="M646" s="161">
        <f>Dane_baza!AV635</f>
        <v>970594</v>
      </c>
      <c r="N646" s="161">
        <f>Dane_baza!AY635</f>
        <v>4900444</v>
      </c>
      <c r="O646" s="161">
        <f>Dane_baza!AZ635</f>
        <v>113537</v>
      </c>
      <c r="P646" s="161">
        <f>Dane_baza!AW635</f>
        <v>0</v>
      </c>
      <c r="Q646" s="161">
        <f>Dane_baza!AX635</f>
        <v>0</v>
      </c>
      <c r="R646" s="212">
        <f t="shared" si="37"/>
        <v>12308808</v>
      </c>
      <c r="S646" s="212">
        <f>Dane_baza!BU635</f>
        <v>6531219.5499999998</v>
      </c>
      <c r="T646" s="212">
        <f>Dane_baza!BV635</f>
        <v>24297.49</v>
      </c>
      <c r="U646" s="212">
        <f>Dane_baza!BW635</f>
        <v>6753290.7000000002</v>
      </c>
      <c r="V646" s="212">
        <f t="shared" si="35"/>
        <v>13308807.74</v>
      </c>
      <c r="W646" s="161">
        <f t="shared" si="36"/>
        <v>999999.74000000022</v>
      </c>
      <c r="AA646" s="36"/>
    </row>
    <row r="647" spans="1:27" ht="14.45" x14ac:dyDescent="0.3">
      <c r="A647" s="197" t="s">
        <v>90</v>
      </c>
      <c r="B647" s="197" t="s">
        <v>42</v>
      </c>
      <c r="C647" s="197" t="s">
        <v>44</v>
      </c>
      <c r="D647" s="197" t="s">
        <v>36</v>
      </c>
      <c r="E647" s="197" t="s">
        <v>31</v>
      </c>
      <c r="F647" s="195" t="s">
        <v>3528</v>
      </c>
      <c r="G647" s="195" t="s">
        <v>643</v>
      </c>
      <c r="H647" s="161">
        <f>Dane_baza!AR636</f>
        <v>2913405</v>
      </c>
      <c r="I647" s="161">
        <f>Dane_baza!AS636</f>
        <v>66689</v>
      </c>
      <c r="J647" s="161">
        <f>Dane_baza!BX636</f>
        <v>215547</v>
      </c>
      <c r="K647" s="161">
        <f>Dane_baza!AT636</f>
        <v>5474912</v>
      </c>
      <c r="L647" s="161">
        <f>Dane_baza!AU636</f>
        <v>0</v>
      </c>
      <c r="M647" s="161">
        <f>Dane_baza!AV636</f>
        <v>880199</v>
      </c>
      <c r="N647" s="161">
        <f>Dane_baza!AY636</f>
        <v>7563794</v>
      </c>
      <c r="O647" s="161">
        <f>Dane_baza!AZ636</f>
        <v>196257</v>
      </c>
      <c r="P647" s="161">
        <f>Dane_baza!AW636</f>
        <v>0</v>
      </c>
      <c r="Q647" s="161">
        <f>Dane_baza!AX636</f>
        <v>0</v>
      </c>
      <c r="R647" s="212">
        <f t="shared" si="37"/>
        <v>17310803</v>
      </c>
      <c r="S647" s="212">
        <f>Dane_baza!BU636</f>
        <v>8470954.5600000005</v>
      </c>
      <c r="T647" s="212">
        <f>Dane_baza!BV636</f>
        <v>113099.94</v>
      </c>
      <c r="U647" s="212">
        <f>Dane_baza!BW636</f>
        <v>9726748.5036228877</v>
      </c>
      <c r="V647" s="212">
        <f t="shared" si="35"/>
        <v>18310803.00362289</v>
      </c>
      <c r="W647" s="161">
        <f t="shared" si="36"/>
        <v>1000000.0036228895</v>
      </c>
      <c r="AA647" s="36"/>
    </row>
    <row r="648" spans="1:27" ht="14.45" x14ac:dyDescent="0.3">
      <c r="A648" s="197" t="s">
        <v>90</v>
      </c>
      <c r="B648" s="197" t="s">
        <v>42</v>
      </c>
      <c r="C648" s="197" t="s">
        <v>51</v>
      </c>
      <c r="D648" s="197" t="s">
        <v>36</v>
      </c>
      <c r="E648" s="197" t="s">
        <v>31</v>
      </c>
      <c r="F648" s="195" t="s">
        <v>3529</v>
      </c>
      <c r="G648" s="195" t="s">
        <v>638</v>
      </c>
      <c r="H648" s="161">
        <f>Dane_baza!AR637</f>
        <v>11051123</v>
      </c>
      <c r="I648" s="161">
        <f>Dane_baza!AS637</f>
        <v>81286</v>
      </c>
      <c r="J648" s="161">
        <f>Dane_baza!BX637</f>
        <v>437153</v>
      </c>
      <c r="K648" s="161">
        <f>Dane_baza!AT637</f>
        <v>5440671</v>
      </c>
      <c r="L648" s="161">
        <f>Dane_baza!AU637</f>
        <v>0</v>
      </c>
      <c r="M648" s="161">
        <f>Dane_baza!AV637</f>
        <v>315426</v>
      </c>
      <c r="N648" s="161">
        <f>Dane_baza!AY637</f>
        <v>13894997</v>
      </c>
      <c r="O648" s="161">
        <f>Dane_baza!AZ637</f>
        <v>386026</v>
      </c>
      <c r="P648" s="161">
        <f>Dane_baza!AW637</f>
        <v>0</v>
      </c>
      <c r="Q648" s="161">
        <f>Dane_baza!AX637</f>
        <v>0</v>
      </c>
      <c r="R648" s="212">
        <f t="shared" si="37"/>
        <v>31606682</v>
      </c>
      <c r="S648" s="212">
        <f>Dane_baza!BU637</f>
        <v>25006575.420000002</v>
      </c>
      <c r="T648" s="212">
        <f>Dane_baza!BV637</f>
        <v>118105.68</v>
      </c>
      <c r="U648" s="212">
        <f>Dane_baza!BW637</f>
        <v>8482000.7899999991</v>
      </c>
      <c r="V648" s="212">
        <f t="shared" si="35"/>
        <v>33606681.890000001</v>
      </c>
      <c r="W648" s="161">
        <f t="shared" si="36"/>
        <v>1999999.8900000006</v>
      </c>
      <c r="AA648" s="36"/>
    </row>
    <row r="649" spans="1:27" ht="14.45" x14ac:dyDescent="0.3">
      <c r="A649" s="197" t="s">
        <v>90</v>
      </c>
      <c r="B649" s="197" t="s">
        <v>42</v>
      </c>
      <c r="C649" s="197" t="s">
        <v>75</v>
      </c>
      <c r="D649" s="197" t="s">
        <v>36</v>
      </c>
      <c r="E649" s="197" t="s">
        <v>31</v>
      </c>
      <c r="F649" s="195" t="s">
        <v>3530</v>
      </c>
      <c r="G649" s="195" t="s">
        <v>644</v>
      </c>
      <c r="H649" s="161">
        <f>Dane_baza!AR638</f>
        <v>7390240</v>
      </c>
      <c r="I649" s="161">
        <f>Dane_baza!AS638</f>
        <v>319946</v>
      </c>
      <c r="J649" s="161">
        <f>Dane_baza!BX638</f>
        <v>350275</v>
      </c>
      <c r="K649" s="161">
        <f>Dane_baza!AT638</f>
        <v>2960656</v>
      </c>
      <c r="L649" s="161">
        <f>Dane_baza!AU638</f>
        <v>0</v>
      </c>
      <c r="M649" s="161">
        <f>Dane_baza!AV638</f>
        <v>262094</v>
      </c>
      <c r="N649" s="161">
        <f>Dane_baza!AY638</f>
        <v>9755254</v>
      </c>
      <c r="O649" s="161">
        <f>Dane_baza!AZ638</f>
        <v>256270</v>
      </c>
      <c r="P649" s="161">
        <f>Dane_baza!AW638</f>
        <v>0</v>
      </c>
      <c r="Q649" s="161">
        <f>Dane_baza!AX638</f>
        <v>0</v>
      </c>
      <c r="R649" s="212">
        <f t="shared" si="37"/>
        <v>21294735</v>
      </c>
      <c r="S649" s="212">
        <f>Dane_baza!BU638</f>
        <v>19043403.530000001</v>
      </c>
      <c r="T649" s="212">
        <f>Dane_baza!BV638</f>
        <v>17545.34</v>
      </c>
      <c r="U649" s="212">
        <f>Dane_baza!BW638</f>
        <v>4233785.6499999985</v>
      </c>
      <c r="V649" s="212">
        <f t="shared" si="35"/>
        <v>23294734.52</v>
      </c>
      <c r="W649" s="161">
        <f t="shared" si="36"/>
        <v>1999999.5199999996</v>
      </c>
      <c r="AA649" s="36"/>
    </row>
    <row r="650" spans="1:27" ht="14.45" x14ac:dyDescent="0.3">
      <c r="A650" s="197" t="s">
        <v>90</v>
      </c>
      <c r="B650" s="197" t="s">
        <v>42</v>
      </c>
      <c r="C650" s="197" t="s">
        <v>77</v>
      </c>
      <c r="D650" s="197" t="s">
        <v>36</v>
      </c>
      <c r="E650" s="197" t="s">
        <v>31</v>
      </c>
      <c r="F650" s="195" t="s">
        <v>3531</v>
      </c>
      <c r="G650" s="195" t="s">
        <v>645</v>
      </c>
      <c r="H650" s="161">
        <f>Dane_baza!AR639</f>
        <v>12210422</v>
      </c>
      <c r="I650" s="161">
        <f>Dane_baza!AS639</f>
        <v>226213</v>
      </c>
      <c r="J650" s="161">
        <f>Dane_baza!BX639</f>
        <v>501061</v>
      </c>
      <c r="K650" s="161">
        <f>Dane_baza!AT639</f>
        <v>6561545</v>
      </c>
      <c r="L650" s="161">
        <f>Dane_baza!AU639</f>
        <v>0</v>
      </c>
      <c r="M650" s="161">
        <f>Dane_baza!AV639</f>
        <v>936777</v>
      </c>
      <c r="N650" s="161">
        <f>Dane_baza!AY639</f>
        <v>18080356</v>
      </c>
      <c r="O650" s="161">
        <f>Dane_baza!AZ639</f>
        <v>420088</v>
      </c>
      <c r="P650" s="161">
        <f>Dane_baza!AW639</f>
        <v>0</v>
      </c>
      <c r="Q650" s="161">
        <f>Dane_baza!AX639</f>
        <v>0</v>
      </c>
      <c r="R650" s="212">
        <f t="shared" si="37"/>
        <v>38936462</v>
      </c>
      <c r="S650" s="212">
        <f>Dane_baza!BU639</f>
        <v>31420296.239999998</v>
      </c>
      <c r="T650" s="212">
        <f>Dane_baza!BV639</f>
        <v>106164.08</v>
      </c>
      <c r="U650" s="212">
        <f>Dane_baza!BW639</f>
        <v>9910001.1900000013</v>
      </c>
      <c r="V650" s="212">
        <f t="shared" si="35"/>
        <v>41436461.509999998</v>
      </c>
      <c r="W650" s="161">
        <f t="shared" si="36"/>
        <v>2499999.5099999979</v>
      </c>
      <c r="AA650" s="36"/>
    </row>
    <row r="651" spans="1:27" ht="14.45" x14ac:dyDescent="0.3">
      <c r="A651" s="197" t="s">
        <v>90</v>
      </c>
      <c r="B651" s="197" t="s">
        <v>42</v>
      </c>
      <c r="C651" s="197" t="s">
        <v>90</v>
      </c>
      <c r="D651" s="197" t="s">
        <v>36</v>
      </c>
      <c r="E651" s="197" t="s">
        <v>31</v>
      </c>
      <c r="F651" s="195" t="s">
        <v>3532</v>
      </c>
      <c r="G651" s="195" t="s">
        <v>646</v>
      </c>
      <c r="H651" s="161">
        <f>Dane_baza!AR640</f>
        <v>4752741</v>
      </c>
      <c r="I651" s="161">
        <f>Dane_baza!AS640</f>
        <v>69414</v>
      </c>
      <c r="J651" s="161">
        <f>Dane_baza!BX640</f>
        <v>289201</v>
      </c>
      <c r="K651" s="161">
        <f>Dane_baza!AT640</f>
        <v>6267755</v>
      </c>
      <c r="L651" s="161">
        <f>Dane_baza!AU640</f>
        <v>0</v>
      </c>
      <c r="M651" s="161">
        <f>Dane_baza!AV640</f>
        <v>1192667</v>
      </c>
      <c r="N651" s="161">
        <f>Dane_baza!AY640</f>
        <v>7734911</v>
      </c>
      <c r="O651" s="161">
        <f>Dane_baza!AZ640</f>
        <v>225452</v>
      </c>
      <c r="P651" s="161">
        <f>Dane_baza!AW640</f>
        <v>0</v>
      </c>
      <c r="Q651" s="161">
        <f>Dane_baza!AX640</f>
        <v>0</v>
      </c>
      <c r="R651" s="212">
        <f t="shared" si="37"/>
        <v>20532141</v>
      </c>
      <c r="S651" s="212">
        <f>Dane_baza!BU640</f>
        <v>13010058.68</v>
      </c>
      <c r="T651" s="212">
        <f>Dane_baza!BV640</f>
        <v>89254.78</v>
      </c>
      <c r="U651" s="212">
        <f>Dane_baza!BW640</f>
        <v>8932827.5322451312</v>
      </c>
      <c r="V651" s="212">
        <f t="shared" si="35"/>
        <v>22032140.99224513</v>
      </c>
      <c r="W651" s="161">
        <f t="shared" si="36"/>
        <v>1499999.9922451302</v>
      </c>
      <c r="AA651" s="36"/>
    </row>
    <row r="652" spans="1:27" ht="14.45" x14ac:dyDescent="0.3">
      <c r="A652" s="197" t="s">
        <v>90</v>
      </c>
      <c r="B652" s="197" t="s">
        <v>44</v>
      </c>
      <c r="C652" s="197" t="s">
        <v>32</v>
      </c>
      <c r="D652" s="197" t="s">
        <v>36</v>
      </c>
      <c r="E652" s="197" t="s">
        <v>31</v>
      </c>
      <c r="F652" s="195" t="s">
        <v>3533</v>
      </c>
      <c r="G652" s="195" t="s">
        <v>647</v>
      </c>
      <c r="H652" s="161">
        <f>Dane_baza!AR641</f>
        <v>30623939</v>
      </c>
      <c r="I652" s="161">
        <f>Dane_baza!AS641</f>
        <v>293494</v>
      </c>
      <c r="J652" s="161">
        <f>Dane_baza!BX641</f>
        <v>1147610</v>
      </c>
      <c r="K652" s="161">
        <f>Dane_baza!AT641</f>
        <v>0</v>
      </c>
      <c r="L652" s="161">
        <f>Dane_baza!AU641</f>
        <v>0</v>
      </c>
      <c r="M652" s="161">
        <f>Dane_baza!AV641</f>
        <v>1405530</v>
      </c>
      <c r="N652" s="161">
        <f>Dane_baza!AY641</f>
        <v>30094849</v>
      </c>
      <c r="O652" s="161">
        <f>Dane_baza!AZ641</f>
        <v>733126</v>
      </c>
      <c r="P652" s="161">
        <f>Dane_baza!AW641</f>
        <v>0</v>
      </c>
      <c r="Q652" s="161">
        <f>Dane_baza!AX641</f>
        <v>0</v>
      </c>
      <c r="R652" s="212">
        <f t="shared" si="37"/>
        <v>64298548</v>
      </c>
      <c r="S652" s="212">
        <f>Dane_baza!BU641</f>
        <v>59203827.799999997</v>
      </c>
      <c r="T652" s="212">
        <f>Dane_baza!BV641</f>
        <v>471068.93</v>
      </c>
      <c r="U652" s="212">
        <f>Dane_baza!BW641</f>
        <v>8088440.0199999996</v>
      </c>
      <c r="V652" s="212">
        <f t="shared" si="35"/>
        <v>67763336.75</v>
      </c>
      <c r="W652" s="161">
        <f t="shared" si="36"/>
        <v>3464788.75</v>
      </c>
      <c r="AA652" s="36"/>
    </row>
    <row r="653" spans="1:27" ht="14.45" x14ac:dyDescent="0.3">
      <c r="A653" s="197" t="s">
        <v>90</v>
      </c>
      <c r="B653" s="197" t="s">
        <v>44</v>
      </c>
      <c r="C653" s="197" t="s">
        <v>37</v>
      </c>
      <c r="D653" s="197" t="s">
        <v>36</v>
      </c>
      <c r="E653" s="197" t="s">
        <v>31</v>
      </c>
      <c r="F653" s="195" t="s">
        <v>3534</v>
      </c>
      <c r="G653" s="195" t="s">
        <v>648</v>
      </c>
      <c r="H653" s="161">
        <f>Dane_baza!AR642</f>
        <v>14751110</v>
      </c>
      <c r="I653" s="161">
        <f>Dane_baza!AS642</f>
        <v>139517</v>
      </c>
      <c r="J653" s="161">
        <f>Dane_baza!BX642</f>
        <v>540173</v>
      </c>
      <c r="K653" s="161">
        <f>Dane_baza!AT642</f>
        <v>463742</v>
      </c>
      <c r="L653" s="161">
        <f>Dane_baza!AU642</f>
        <v>0</v>
      </c>
      <c r="M653" s="161">
        <f>Dane_baza!AV642</f>
        <v>929554</v>
      </c>
      <c r="N653" s="161">
        <f>Dane_baza!AY642</f>
        <v>12132596</v>
      </c>
      <c r="O653" s="161">
        <f>Dane_baza!AZ642</f>
        <v>384405</v>
      </c>
      <c r="P653" s="161">
        <f>Dane_baza!AW642</f>
        <v>0</v>
      </c>
      <c r="Q653" s="161">
        <f>Dane_baza!AX642</f>
        <v>0</v>
      </c>
      <c r="R653" s="212">
        <f t="shared" si="37"/>
        <v>29341097</v>
      </c>
      <c r="S653" s="212">
        <f>Dane_baza!BU642</f>
        <v>27193614.32</v>
      </c>
      <c r="T653" s="212">
        <f>Dane_baza!BV642</f>
        <v>263799.76</v>
      </c>
      <c r="U653" s="212">
        <f>Dane_baza!BW642</f>
        <v>3883682.9179811203</v>
      </c>
      <c r="V653" s="212">
        <f t="shared" si="35"/>
        <v>31341096.997981124</v>
      </c>
      <c r="W653" s="161">
        <f t="shared" si="36"/>
        <v>1999999.9979811236</v>
      </c>
      <c r="AA653" s="36"/>
    </row>
    <row r="654" spans="1:27" ht="14.45" x14ac:dyDescent="0.3">
      <c r="A654" s="197" t="s">
        <v>90</v>
      </c>
      <c r="B654" s="197" t="s">
        <v>44</v>
      </c>
      <c r="C654" s="197" t="s">
        <v>51</v>
      </c>
      <c r="D654" s="197" t="s">
        <v>40</v>
      </c>
      <c r="E654" s="197" t="s">
        <v>31</v>
      </c>
      <c r="F654" s="195" t="s">
        <v>3535</v>
      </c>
      <c r="G654" s="195" t="s">
        <v>649</v>
      </c>
      <c r="H654" s="161">
        <f>Dane_baza!AR643</f>
        <v>41229809</v>
      </c>
      <c r="I654" s="161">
        <f>Dane_baza!AS643</f>
        <v>2380785</v>
      </c>
      <c r="J654" s="161">
        <f>Dane_baza!BX643</f>
        <v>1484848</v>
      </c>
      <c r="K654" s="161">
        <f>Dane_baza!AT643</f>
        <v>0</v>
      </c>
      <c r="L654" s="161">
        <f>Dane_baza!AU643</f>
        <v>36478</v>
      </c>
      <c r="M654" s="161">
        <f>Dane_baza!AV643</f>
        <v>1205775</v>
      </c>
      <c r="N654" s="161">
        <f>Dane_baza!AY643</f>
        <v>31886509</v>
      </c>
      <c r="O654" s="161">
        <f>Dane_baza!AZ643</f>
        <v>973176</v>
      </c>
      <c r="P654" s="161">
        <f>Dane_baza!AW643</f>
        <v>0</v>
      </c>
      <c r="Q654" s="161">
        <f>Dane_baza!AX643</f>
        <v>0</v>
      </c>
      <c r="R654" s="212">
        <f t="shared" si="37"/>
        <v>79197380</v>
      </c>
      <c r="S654" s="212">
        <f>Dane_baza!BU643</f>
        <v>86846331.730000004</v>
      </c>
      <c r="T654" s="212">
        <f>Dane_baza!BV643</f>
        <v>1854733.87</v>
      </c>
      <c r="U654" s="212">
        <f>Dane_baza!BW643</f>
        <v>0</v>
      </c>
      <c r="V654" s="212">
        <f t="shared" si="35"/>
        <v>88701065.600000009</v>
      </c>
      <c r="W654" s="161">
        <f t="shared" si="36"/>
        <v>9503685.6000000089</v>
      </c>
      <c r="AA654" s="36"/>
    </row>
    <row r="655" spans="1:27" ht="14.45" x14ac:dyDescent="0.3">
      <c r="A655" s="197" t="s">
        <v>90</v>
      </c>
      <c r="B655" s="197" t="s">
        <v>44</v>
      </c>
      <c r="C655" s="197" t="s">
        <v>75</v>
      </c>
      <c r="D655" s="197" t="s">
        <v>36</v>
      </c>
      <c r="E655" s="197" t="s">
        <v>31</v>
      </c>
      <c r="F655" s="195" t="s">
        <v>3536</v>
      </c>
      <c r="G655" s="195" t="s">
        <v>650</v>
      </c>
      <c r="H655" s="161">
        <f>Dane_baza!AR644</f>
        <v>23266282</v>
      </c>
      <c r="I655" s="161">
        <f>Dane_baza!AS644</f>
        <v>783287</v>
      </c>
      <c r="J655" s="161">
        <f>Dane_baza!BX644</f>
        <v>819031</v>
      </c>
      <c r="K655" s="161">
        <f>Dane_baza!AT644</f>
        <v>0</v>
      </c>
      <c r="L655" s="161">
        <f>Dane_baza!AU644</f>
        <v>0</v>
      </c>
      <c r="M655" s="161">
        <f>Dane_baza!AV644</f>
        <v>960234</v>
      </c>
      <c r="N655" s="161">
        <f>Dane_baza!AY644</f>
        <v>10817544</v>
      </c>
      <c r="O655" s="161">
        <f>Dane_baza!AZ644</f>
        <v>364941</v>
      </c>
      <c r="P655" s="161">
        <f>Dane_baza!AW644</f>
        <v>0</v>
      </c>
      <c r="Q655" s="161">
        <f>Dane_baza!AX644</f>
        <v>-1594997</v>
      </c>
      <c r="R655" s="212">
        <f t="shared" si="37"/>
        <v>35416322</v>
      </c>
      <c r="S655" s="212">
        <f>Dane_baza!BU644</f>
        <v>30275285.190000001</v>
      </c>
      <c r="T655" s="212">
        <f>Dane_baza!BV644</f>
        <v>367053.17</v>
      </c>
      <c r="U655" s="212">
        <f>Dane_baza!BW644</f>
        <v>6273983.5200000014</v>
      </c>
      <c r="V655" s="212">
        <f t="shared" si="35"/>
        <v>36916321.880000003</v>
      </c>
      <c r="W655" s="161">
        <f t="shared" si="36"/>
        <v>1499999.8800000027</v>
      </c>
      <c r="AA655" s="36"/>
    </row>
    <row r="656" spans="1:27" ht="14.45" x14ac:dyDescent="0.3">
      <c r="A656" s="197" t="s">
        <v>90</v>
      </c>
      <c r="B656" s="197" t="s">
        <v>44</v>
      </c>
      <c r="C656" s="197" t="s">
        <v>90</v>
      </c>
      <c r="D656" s="197" t="s">
        <v>40</v>
      </c>
      <c r="E656" s="197" t="s">
        <v>31</v>
      </c>
      <c r="F656" s="195" t="s">
        <v>3537</v>
      </c>
      <c r="G656" s="195" t="s">
        <v>651</v>
      </c>
      <c r="H656" s="161">
        <f>Dane_baza!AR645</f>
        <v>31507869</v>
      </c>
      <c r="I656" s="161">
        <f>Dane_baza!AS645</f>
        <v>5916356</v>
      </c>
      <c r="J656" s="161">
        <f>Dane_baza!BX645</f>
        <v>901333</v>
      </c>
      <c r="K656" s="161">
        <f>Dane_baza!AT645</f>
        <v>0</v>
      </c>
      <c r="L656" s="161">
        <f>Dane_baza!AU645</f>
        <v>0</v>
      </c>
      <c r="M656" s="161">
        <f>Dane_baza!AV645</f>
        <v>463019</v>
      </c>
      <c r="N656" s="161">
        <f>Dane_baza!AY645</f>
        <v>15909169</v>
      </c>
      <c r="O656" s="161">
        <f>Dane_baza!AZ645</f>
        <v>746102</v>
      </c>
      <c r="P656" s="161">
        <f>Dane_baza!AW645</f>
        <v>0</v>
      </c>
      <c r="Q656" s="161">
        <f>Dane_baza!AX645</f>
        <v>-2682658</v>
      </c>
      <c r="R656" s="212">
        <f t="shared" si="37"/>
        <v>52761190</v>
      </c>
      <c r="S656" s="212">
        <f>Dane_baza!BU645</f>
        <v>48720208.530000001</v>
      </c>
      <c r="T656" s="212">
        <f>Dane_baza!BV645</f>
        <v>4568593.63</v>
      </c>
      <c r="U656" s="212">
        <f>Dane_baza!BW645</f>
        <v>2472387.8363028914</v>
      </c>
      <c r="V656" s="212">
        <f t="shared" ref="V656:V719" si="38">SUM(S656:U656)</f>
        <v>55761189.996302895</v>
      </c>
      <c r="W656" s="161">
        <f t="shared" ref="W656:W719" si="39">V656-R656</f>
        <v>2999999.9963028952</v>
      </c>
      <c r="AA656" s="36"/>
    </row>
    <row r="657" spans="1:27" ht="14.45" x14ac:dyDescent="0.3">
      <c r="A657" s="197" t="s">
        <v>90</v>
      </c>
      <c r="B657" s="197" t="s">
        <v>44</v>
      </c>
      <c r="C657" s="197" t="s">
        <v>92</v>
      </c>
      <c r="D657" s="197" t="s">
        <v>40</v>
      </c>
      <c r="E657" s="197" t="s">
        <v>31</v>
      </c>
      <c r="F657" s="195" t="s">
        <v>3538</v>
      </c>
      <c r="G657" s="195" t="s">
        <v>652</v>
      </c>
      <c r="H657" s="161">
        <f>Dane_baza!AR646</f>
        <v>20417276</v>
      </c>
      <c r="I657" s="161">
        <f>Dane_baza!AS646</f>
        <v>970975</v>
      </c>
      <c r="J657" s="161">
        <f>Dane_baza!BX646</f>
        <v>727637</v>
      </c>
      <c r="K657" s="161">
        <f>Dane_baza!AT646</f>
        <v>1208806</v>
      </c>
      <c r="L657" s="161">
        <f>Dane_baza!AU646</f>
        <v>57915</v>
      </c>
      <c r="M657" s="161">
        <f>Dane_baza!AV646</f>
        <v>1205576</v>
      </c>
      <c r="N657" s="161">
        <f>Dane_baza!AY646</f>
        <v>17317076</v>
      </c>
      <c r="O657" s="161">
        <f>Dane_baza!AZ646</f>
        <v>556332</v>
      </c>
      <c r="P657" s="161">
        <f>Dane_baza!AW646</f>
        <v>0</v>
      </c>
      <c r="Q657" s="161">
        <f>Dane_baza!AX646</f>
        <v>0</v>
      </c>
      <c r="R657" s="212">
        <f t="shared" ref="R657:R720" si="40">SUM(H657:Q657)</f>
        <v>42461593</v>
      </c>
      <c r="S657" s="212">
        <f>Dane_baza!BU646</f>
        <v>43495293.119999997</v>
      </c>
      <c r="T657" s="212">
        <f>Dane_baza!BV646</f>
        <v>1008712.77</v>
      </c>
      <c r="U657" s="212">
        <f>Dane_baza!BW646</f>
        <v>957587.11239999533</v>
      </c>
      <c r="V657" s="212">
        <f t="shared" si="38"/>
        <v>45461593.002399996</v>
      </c>
      <c r="W657" s="161">
        <f t="shared" si="39"/>
        <v>3000000.0023999959</v>
      </c>
      <c r="AA657" s="36"/>
    </row>
    <row r="658" spans="1:27" ht="14.45" x14ac:dyDescent="0.3">
      <c r="A658" s="197" t="s">
        <v>90</v>
      </c>
      <c r="B658" s="197" t="s">
        <v>51</v>
      </c>
      <c r="C658" s="197" t="s">
        <v>33</v>
      </c>
      <c r="D658" s="197" t="s">
        <v>36</v>
      </c>
      <c r="E658" s="197" t="s">
        <v>31</v>
      </c>
      <c r="F658" s="195" t="s">
        <v>3539</v>
      </c>
      <c r="G658" s="195" t="s">
        <v>653</v>
      </c>
      <c r="H658" s="161">
        <f>Dane_baza!AR647</f>
        <v>4333690</v>
      </c>
      <c r="I658" s="161">
        <f>Dane_baza!AS647</f>
        <v>93035</v>
      </c>
      <c r="J658" s="161">
        <f>Dane_baza!BX647</f>
        <v>304036</v>
      </c>
      <c r="K658" s="161">
        <f>Dane_baza!AT647</f>
        <v>8921390</v>
      </c>
      <c r="L658" s="161">
        <f>Dane_baza!AU647</f>
        <v>87625</v>
      </c>
      <c r="M658" s="161">
        <f>Dane_baza!AV647</f>
        <v>1164181</v>
      </c>
      <c r="N658" s="161">
        <f>Dane_baza!AY647</f>
        <v>9413045</v>
      </c>
      <c r="O658" s="161">
        <f>Dane_baza!AZ647</f>
        <v>194635</v>
      </c>
      <c r="P658" s="161">
        <f>Dane_baza!AW647</f>
        <v>0</v>
      </c>
      <c r="Q658" s="161">
        <f>Dane_baza!AX647</f>
        <v>0</v>
      </c>
      <c r="R658" s="212">
        <f t="shared" si="40"/>
        <v>24511637</v>
      </c>
      <c r="S658" s="212">
        <f>Dane_baza!BU647</f>
        <v>13189212.17</v>
      </c>
      <c r="T658" s="212">
        <f>Dane_baza!BV647</f>
        <v>221168.46</v>
      </c>
      <c r="U658" s="212">
        <f>Dane_baza!BW647</f>
        <v>12601256.367743528</v>
      </c>
      <c r="V658" s="212">
        <f t="shared" si="38"/>
        <v>26011636.997743528</v>
      </c>
      <c r="W658" s="161">
        <f t="shared" si="39"/>
        <v>1499999.9977435283</v>
      </c>
      <c r="AA658" s="36"/>
    </row>
    <row r="659" spans="1:27" ht="14.45" x14ac:dyDescent="0.3">
      <c r="A659" s="197" t="s">
        <v>90</v>
      </c>
      <c r="B659" s="197" t="s">
        <v>51</v>
      </c>
      <c r="C659" s="197" t="s">
        <v>32</v>
      </c>
      <c r="D659" s="197" t="s">
        <v>40</v>
      </c>
      <c r="E659" s="197" t="s">
        <v>31</v>
      </c>
      <c r="F659" s="195" t="s">
        <v>3540</v>
      </c>
      <c r="G659" s="195" t="s">
        <v>654</v>
      </c>
      <c r="H659" s="161">
        <f>Dane_baza!AR648</f>
        <v>8639051</v>
      </c>
      <c r="I659" s="161">
        <f>Dane_baza!AS648</f>
        <v>708851</v>
      </c>
      <c r="J659" s="161">
        <f>Dane_baza!BX648</f>
        <v>511155</v>
      </c>
      <c r="K659" s="161">
        <f>Dane_baza!AT648</f>
        <v>11856739</v>
      </c>
      <c r="L659" s="161">
        <f>Dane_baza!AU648</f>
        <v>353304</v>
      </c>
      <c r="M659" s="161">
        <f>Dane_baza!AV648</f>
        <v>948176</v>
      </c>
      <c r="N659" s="161">
        <f>Dane_baza!AY648</f>
        <v>15341887</v>
      </c>
      <c r="O659" s="161">
        <f>Dane_baza!AZ648</f>
        <v>394136</v>
      </c>
      <c r="P659" s="161">
        <f>Dane_baza!AW648</f>
        <v>0</v>
      </c>
      <c r="Q659" s="161">
        <f>Dane_baza!AX648</f>
        <v>0</v>
      </c>
      <c r="R659" s="212">
        <f t="shared" si="40"/>
        <v>38753299</v>
      </c>
      <c r="S659" s="212">
        <f>Dane_baza!BU648</f>
        <v>27169200.350000001</v>
      </c>
      <c r="T659" s="212">
        <f>Dane_baza!BV648</f>
        <v>633012.22</v>
      </c>
      <c r="U659" s="212">
        <f>Dane_baza!BW648</f>
        <v>13451086.428704394</v>
      </c>
      <c r="V659" s="212">
        <f t="shared" si="38"/>
        <v>41253298.998704396</v>
      </c>
      <c r="W659" s="161">
        <f t="shared" si="39"/>
        <v>2499999.9987043962</v>
      </c>
      <c r="AA659" s="36"/>
    </row>
    <row r="660" spans="1:27" ht="14.45" x14ac:dyDescent="0.3">
      <c r="A660" s="197" t="s">
        <v>90</v>
      </c>
      <c r="B660" s="197" t="s">
        <v>51</v>
      </c>
      <c r="C660" s="197" t="s">
        <v>37</v>
      </c>
      <c r="D660" s="197" t="s">
        <v>36</v>
      </c>
      <c r="E660" s="197" t="s">
        <v>31</v>
      </c>
      <c r="F660" s="195" t="s">
        <v>3541</v>
      </c>
      <c r="G660" s="195" t="s">
        <v>655</v>
      </c>
      <c r="H660" s="161">
        <f>Dane_baza!AR649</f>
        <v>3823525</v>
      </c>
      <c r="I660" s="161">
        <f>Dane_baza!AS649</f>
        <v>159300</v>
      </c>
      <c r="J660" s="161">
        <f>Dane_baza!BX649</f>
        <v>260085</v>
      </c>
      <c r="K660" s="161">
        <f>Dane_baza!AT649</f>
        <v>5060562</v>
      </c>
      <c r="L660" s="161">
        <f>Dane_baza!AU649</f>
        <v>155810</v>
      </c>
      <c r="M660" s="161">
        <f>Dane_baza!AV649</f>
        <v>800616</v>
      </c>
      <c r="N660" s="161">
        <f>Dane_baza!AY649</f>
        <v>8601126</v>
      </c>
      <c r="O660" s="161">
        <f>Dane_baza!AZ649</f>
        <v>168684</v>
      </c>
      <c r="P660" s="161">
        <f>Dane_baza!AW649</f>
        <v>0</v>
      </c>
      <c r="Q660" s="161">
        <f>Dane_baza!AX649</f>
        <v>0</v>
      </c>
      <c r="R660" s="212">
        <f t="shared" si="40"/>
        <v>19029708</v>
      </c>
      <c r="S660" s="212">
        <f>Dane_baza!BU649</f>
        <v>10999774.23</v>
      </c>
      <c r="T660" s="212">
        <f>Dane_baza!BV649</f>
        <v>102031.12</v>
      </c>
      <c r="U660" s="212">
        <f>Dane_baza!BW649</f>
        <v>9427902.6496590767</v>
      </c>
      <c r="V660" s="212">
        <f t="shared" si="38"/>
        <v>20529707.999659076</v>
      </c>
      <c r="W660" s="161">
        <f t="shared" si="39"/>
        <v>1499999.9996590763</v>
      </c>
      <c r="AA660" s="36"/>
    </row>
    <row r="661" spans="1:27" ht="14.45" x14ac:dyDescent="0.3">
      <c r="A661" s="197" t="s">
        <v>90</v>
      </c>
      <c r="B661" s="197" t="s">
        <v>51</v>
      </c>
      <c r="C661" s="197" t="s">
        <v>39</v>
      </c>
      <c r="D661" s="197" t="s">
        <v>40</v>
      </c>
      <c r="E661" s="197" t="s">
        <v>31</v>
      </c>
      <c r="F661" s="195" t="s">
        <v>3542</v>
      </c>
      <c r="G661" s="195" t="s">
        <v>656</v>
      </c>
      <c r="H661" s="161">
        <f>Dane_baza!AR650</f>
        <v>44940357</v>
      </c>
      <c r="I661" s="161">
        <f>Dane_baza!AS650</f>
        <v>1393825</v>
      </c>
      <c r="J661" s="161">
        <f>Dane_baza!BX650</f>
        <v>1678730</v>
      </c>
      <c r="K661" s="161">
        <f>Dane_baza!AT650</f>
        <v>5099785</v>
      </c>
      <c r="L661" s="161">
        <f>Dane_baza!AU650</f>
        <v>228701</v>
      </c>
      <c r="M661" s="161">
        <f>Dane_baza!AV650</f>
        <v>1470430</v>
      </c>
      <c r="N661" s="161">
        <f>Dane_baza!AY650</f>
        <v>63695714</v>
      </c>
      <c r="O661" s="161">
        <f>Dane_baza!AZ650</f>
        <v>1789022</v>
      </c>
      <c r="P661" s="161">
        <f>Dane_baza!AW650</f>
        <v>0</v>
      </c>
      <c r="Q661" s="161">
        <f>Dane_baza!AX650</f>
        <v>0</v>
      </c>
      <c r="R661" s="212">
        <f t="shared" si="40"/>
        <v>120296564</v>
      </c>
      <c r="S661" s="212">
        <f>Dane_baza!BU650</f>
        <v>108615408.52</v>
      </c>
      <c r="T661" s="212">
        <f>Dane_baza!BV650</f>
        <v>1287663.6499999999</v>
      </c>
      <c r="U661" s="212">
        <f>Dane_baza!BW650</f>
        <v>14393491.549999999</v>
      </c>
      <c r="V661" s="212">
        <f t="shared" si="38"/>
        <v>124296563.72</v>
      </c>
      <c r="W661" s="161">
        <f t="shared" si="39"/>
        <v>3999999.7199999988</v>
      </c>
      <c r="AA661" s="36"/>
    </row>
    <row r="662" spans="1:27" ht="14.45" x14ac:dyDescent="0.3">
      <c r="A662" s="197" t="s">
        <v>90</v>
      </c>
      <c r="B662" s="197" t="s">
        <v>51</v>
      </c>
      <c r="C662" s="197" t="s">
        <v>42</v>
      </c>
      <c r="D662" s="197" t="s">
        <v>36</v>
      </c>
      <c r="E662" s="197" t="s">
        <v>31</v>
      </c>
      <c r="F662" s="195" t="s">
        <v>3543</v>
      </c>
      <c r="G662" s="195" t="s">
        <v>657</v>
      </c>
      <c r="H662" s="161">
        <f>Dane_baza!AR651</f>
        <v>2801837</v>
      </c>
      <c r="I662" s="161">
        <f>Dane_baza!AS651</f>
        <v>32597</v>
      </c>
      <c r="J662" s="161">
        <f>Dane_baza!BX651</f>
        <v>225366</v>
      </c>
      <c r="K662" s="161">
        <f>Dane_baza!AT651</f>
        <v>5138484</v>
      </c>
      <c r="L662" s="161">
        <f>Dane_baza!AU651</f>
        <v>294917</v>
      </c>
      <c r="M662" s="161">
        <f>Dane_baza!AV651</f>
        <v>1494302</v>
      </c>
      <c r="N662" s="161">
        <f>Dane_baza!AY651</f>
        <v>9634647</v>
      </c>
      <c r="O662" s="161">
        <f>Dane_baza!AZ651</f>
        <v>167062</v>
      </c>
      <c r="P662" s="161">
        <f>Dane_baza!AW651</f>
        <v>0</v>
      </c>
      <c r="Q662" s="161">
        <f>Dane_baza!AX651</f>
        <v>0</v>
      </c>
      <c r="R662" s="212">
        <f t="shared" si="40"/>
        <v>19789212</v>
      </c>
      <c r="S662" s="212">
        <f>Dane_baza!BU651</f>
        <v>8845905.9900000002</v>
      </c>
      <c r="T662" s="212">
        <f>Dane_baza!BV651</f>
        <v>48191.09</v>
      </c>
      <c r="U662" s="212">
        <f>Dane_baza!BW651</f>
        <v>12395114.43</v>
      </c>
      <c r="V662" s="212">
        <f t="shared" si="38"/>
        <v>21289211.509999998</v>
      </c>
      <c r="W662" s="161">
        <f t="shared" si="39"/>
        <v>1499999.5099999979</v>
      </c>
      <c r="AA662" s="36"/>
    </row>
    <row r="663" spans="1:27" ht="14.45" x14ac:dyDescent="0.3">
      <c r="A663" s="197" t="s">
        <v>90</v>
      </c>
      <c r="B663" s="197" t="s">
        <v>51</v>
      </c>
      <c r="C663" s="197" t="s">
        <v>44</v>
      </c>
      <c r="D663" s="197" t="s">
        <v>36</v>
      </c>
      <c r="E663" s="197" t="s">
        <v>31</v>
      </c>
      <c r="F663" s="195" t="s">
        <v>3544</v>
      </c>
      <c r="G663" s="195" t="s">
        <v>658</v>
      </c>
      <c r="H663" s="161">
        <f>Dane_baza!AR652</f>
        <v>2054157</v>
      </c>
      <c r="I663" s="161">
        <f>Dane_baza!AS652</f>
        <v>30127</v>
      </c>
      <c r="J663" s="161">
        <f>Dane_baza!BX652</f>
        <v>163522</v>
      </c>
      <c r="K663" s="161">
        <f>Dane_baza!AT652</f>
        <v>4636990</v>
      </c>
      <c r="L663" s="161">
        <f>Dane_baza!AU652</f>
        <v>41775</v>
      </c>
      <c r="M663" s="161">
        <f>Dane_baza!AV652</f>
        <v>839490</v>
      </c>
      <c r="N663" s="161">
        <f>Dane_baza!AY652</f>
        <v>5514761</v>
      </c>
      <c r="O663" s="161">
        <f>Dane_baza!AZ652</f>
        <v>145976</v>
      </c>
      <c r="P663" s="161">
        <f>Dane_baza!AW652</f>
        <v>0</v>
      </c>
      <c r="Q663" s="161">
        <f>Dane_baza!AX652</f>
        <v>0</v>
      </c>
      <c r="R663" s="212">
        <f t="shared" si="40"/>
        <v>13426798</v>
      </c>
      <c r="S663" s="212">
        <f>Dane_baza!BU652</f>
        <v>6785340.7800000003</v>
      </c>
      <c r="T663" s="212">
        <f>Dane_baza!BV652</f>
        <v>55297.26</v>
      </c>
      <c r="U663" s="212">
        <f>Dane_baza!BW652</f>
        <v>7586159.9550000001</v>
      </c>
      <c r="V663" s="212">
        <f t="shared" si="38"/>
        <v>14426797.995000001</v>
      </c>
      <c r="W663" s="161">
        <f t="shared" si="39"/>
        <v>999999.99500000104</v>
      </c>
      <c r="AA663" s="36"/>
    </row>
    <row r="664" spans="1:27" ht="14.45" x14ac:dyDescent="0.3">
      <c r="A664" s="197" t="s">
        <v>90</v>
      </c>
      <c r="B664" s="197" t="s">
        <v>51</v>
      </c>
      <c r="C664" s="197" t="s">
        <v>51</v>
      </c>
      <c r="D664" s="197" t="s">
        <v>36</v>
      </c>
      <c r="E664" s="197" t="s">
        <v>31</v>
      </c>
      <c r="F664" s="195" t="s">
        <v>3545</v>
      </c>
      <c r="G664" s="195" t="s">
        <v>659</v>
      </c>
      <c r="H664" s="161">
        <f>Dane_baza!AR653</f>
        <v>7262634</v>
      </c>
      <c r="I664" s="161">
        <f>Dane_baza!AS653</f>
        <v>887688</v>
      </c>
      <c r="J664" s="161">
        <f>Dane_baza!BX653</f>
        <v>385733</v>
      </c>
      <c r="K664" s="161">
        <f>Dane_baza!AT653</f>
        <v>3784278</v>
      </c>
      <c r="L664" s="161">
        <f>Dane_baza!AU653</f>
        <v>253935</v>
      </c>
      <c r="M664" s="161">
        <f>Dane_baza!AV653</f>
        <v>486118</v>
      </c>
      <c r="N664" s="161">
        <f>Dane_baza!AY653</f>
        <v>17428941</v>
      </c>
      <c r="O664" s="161">
        <f>Dane_baza!AZ653</f>
        <v>343856</v>
      </c>
      <c r="P664" s="161">
        <f>Dane_baza!AW653</f>
        <v>0</v>
      </c>
      <c r="Q664" s="161">
        <f>Dane_baza!AX653</f>
        <v>0</v>
      </c>
      <c r="R664" s="212">
        <f t="shared" si="40"/>
        <v>30833183</v>
      </c>
      <c r="S664" s="212">
        <f>Dane_baza!BU653</f>
        <v>20760717.559999999</v>
      </c>
      <c r="T664" s="212">
        <f>Dane_baza!BV653</f>
        <v>1090116.19</v>
      </c>
      <c r="U664" s="212">
        <f>Dane_baza!BW653</f>
        <v>10982349.25411256</v>
      </c>
      <c r="V664" s="212">
        <f t="shared" si="38"/>
        <v>32833183.00411256</v>
      </c>
      <c r="W664" s="161">
        <f t="shared" si="39"/>
        <v>2000000.0041125603</v>
      </c>
      <c r="AA664" s="36"/>
    </row>
    <row r="665" spans="1:27" ht="14.45" x14ac:dyDescent="0.3">
      <c r="A665" s="197" t="s">
        <v>90</v>
      </c>
      <c r="B665" s="197" t="s">
        <v>51</v>
      </c>
      <c r="C665" s="197" t="s">
        <v>75</v>
      </c>
      <c r="D665" s="197" t="s">
        <v>36</v>
      </c>
      <c r="E665" s="197" t="s">
        <v>31</v>
      </c>
      <c r="F665" s="195" t="s">
        <v>3546</v>
      </c>
      <c r="G665" s="195" t="s">
        <v>660</v>
      </c>
      <c r="H665" s="161">
        <f>Dane_baza!AR654</f>
        <v>4359091</v>
      </c>
      <c r="I665" s="161">
        <f>Dane_baza!AS654</f>
        <v>75255</v>
      </c>
      <c r="J665" s="161">
        <f>Dane_baza!BX654</f>
        <v>304092</v>
      </c>
      <c r="K665" s="161">
        <f>Dane_baza!AT654</f>
        <v>8543425</v>
      </c>
      <c r="L665" s="161">
        <f>Dane_baza!AU654</f>
        <v>422106</v>
      </c>
      <c r="M665" s="161">
        <f>Dane_baza!AV654</f>
        <v>922955</v>
      </c>
      <c r="N665" s="161">
        <f>Dane_baza!AY654</f>
        <v>8674544</v>
      </c>
      <c r="O665" s="161">
        <f>Dane_baza!AZ654</f>
        <v>181660</v>
      </c>
      <c r="P665" s="161">
        <f>Dane_baza!AW654</f>
        <v>0</v>
      </c>
      <c r="Q665" s="161">
        <f>Dane_baza!AX654</f>
        <v>0</v>
      </c>
      <c r="R665" s="212">
        <f t="shared" si="40"/>
        <v>23483128</v>
      </c>
      <c r="S665" s="212">
        <f>Dane_baza!BU654</f>
        <v>12934097.539999999</v>
      </c>
      <c r="T665" s="212">
        <f>Dane_baza!BV654</f>
        <v>131008.96000000001</v>
      </c>
      <c r="U665" s="212">
        <f>Dane_baza!BW654</f>
        <v>11918021.503664199</v>
      </c>
      <c r="V665" s="212">
        <f t="shared" si="38"/>
        <v>24983128.003664199</v>
      </c>
      <c r="W665" s="161">
        <f t="shared" si="39"/>
        <v>1500000.0036641993</v>
      </c>
      <c r="AA665" s="36"/>
    </row>
    <row r="666" spans="1:27" ht="14.45" x14ac:dyDescent="0.3">
      <c r="A666" s="197" t="s">
        <v>90</v>
      </c>
      <c r="B666" s="197" t="s">
        <v>75</v>
      </c>
      <c r="C666" s="197" t="s">
        <v>33</v>
      </c>
      <c r="D666" s="197" t="s">
        <v>34</v>
      </c>
      <c r="E666" s="197" t="s">
        <v>31</v>
      </c>
      <c r="F666" s="195" t="s">
        <v>3547</v>
      </c>
      <c r="G666" s="195" t="s">
        <v>661</v>
      </c>
      <c r="H666" s="161">
        <f>Dane_baza!AR655</f>
        <v>34142417</v>
      </c>
      <c r="I666" s="161">
        <f>Dane_baza!AS655</f>
        <v>2649946</v>
      </c>
      <c r="J666" s="161">
        <f>Dane_baza!BX655</f>
        <v>1214880</v>
      </c>
      <c r="K666" s="161">
        <f>Dane_baza!AT655</f>
        <v>0</v>
      </c>
      <c r="L666" s="161">
        <f>Dane_baza!AU655</f>
        <v>0</v>
      </c>
      <c r="M666" s="161">
        <f>Dane_baza!AV655</f>
        <v>1268149</v>
      </c>
      <c r="N666" s="161">
        <f>Dane_baza!AY655</f>
        <v>22246287</v>
      </c>
      <c r="O666" s="161">
        <f>Dane_baza!AZ655</f>
        <v>979664</v>
      </c>
      <c r="P666" s="161">
        <f>Dane_baza!AW655</f>
        <v>0</v>
      </c>
      <c r="Q666" s="161">
        <f>Dane_baza!AX655</f>
        <v>0</v>
      </c>
      <c r="R666" s="212">
        <f t="shared" si="40"/>
        <v>62501343</v>
      </c>
      <c r="S666" s="212">
        <f>Dane_baza!BU655</f>
        <v>66596547.899999999</v>
      </c>
      <c r="T666" s="212">
        <f>Dane_baza!BV655</f>
        <v>3404956.26</v>
      </c>
      <c r="U666" s="212">
        <f>Dane_baza!BW655</f>
        <v>0</v>
      </c>
      <c r="V666" s="212">
        <f t="shared" si="38"/>
        <v>70001504.159999996</v>
      </c>
      <c r="W666" s="161">
        <f t="shared" si="39"/>
        <v>7500161.1599999964</v>
      </c>
      <c r="AA666" s="36"/>
    </row>
    <row r="667" spans="1:27" ht="14.45" x14ac:dyDescent="0.3">
      <c r="A667" s="197" t="s">
        <v>90</v>
      </c>
      <c r="B667" s="197" t="s">
        <v>75</v>
      </c>
      <c r="C667" s="197" t="s">
        <v>32</v>
      </c>
      <c r="D667" s="197" t="s">
        <v>34</v>
      </c>
      <c r="E667" s="197" t="s">
        <v>31</v>
      </c>
      <c r="F667" s="195" t="s">
        <v>3548</v>
      </c>
      <c r="G667" s="195" t="s">
        <v>662</v>
      </c>
      <c r="H667" s="161">
        <f>Dane_baza!AR656</f>
        <v>98012472</v>
      </c>
      <c r="I667" s="161">
        <f>Dane_baza!AS656</f>
        <v>8648504</v>
      </c>
      <c r="J667" s="161">
        <f>Dane_baza!BX656</f>
        <v>3249958</v>
      </c>
      <c r="K667" s="161">
        <f>Dane_baza!AT656</f>
        <v>8882528</v>
      </c>
      <c r="L667" s="161">
        <f>Dane_baza!AU656</f>
        <v>0</v>
      </c>
      <c r="M667" s="161">
        <f>Dane_baza!AV656</f>
        <v>2967970</v>
      </c>
      <c r="N667" s="161">
        <f>Dane_baza!AY656</f>
        <v>70862784</v>
      </c>
      <c r="O667" s="161">
        <f>Dane_baza!AZ656</f>
        <v>2934126</v>
      </c>
      <c r="P667" s="161">
        <f>Dane_baza!AW656</f>
        <v>0</v>
      </c>
      <c r="Q667" s="161">
        <f>Dane_baza!AX656</f>
        <v>0</v>
      </c>
      <c r="R667" s="212">
        <f t="shared" si="40"/>
        <v>195558342</v>
      </c>
      <c r="S667" s="212">
        <f>Dane_baza!BU656</f>
        <v>208901463.12</v>
      </c>
      <c r="T667" s="212">
        <f>Dane_baza!BV656</f>
        <v>10123879.92</v>
      </c>
      <c r="U667" s="212">
        <f>Dane_baza!BW656</f>
        <v>0</v>
      </c>
      <c r="V667" s="212">
        <f t="shared" si="38"/>
        <v>219025343.03999999</v>
      </c>
      <c r="W667" s="161">
        <f t="shared" si="39"/>
        <v>23467001.039999992</v>
      </c>
      <c r="AA667" s="36"/>
    </row>
    <row r="668" spans="1:27" ht="14.45" x14ac:dyDescent="0.3">
      <c r="A668" s="197" t="s">
        <v>90</v>
      </c>
      <c r="B668" s="197" t="s">
        <v>75</v>
      </c>
      <c r="C668" s="197" t="s">
        <v>37</v>
      </c>
      <c r="D668" s="197" t="s">
        <v>36</v>
      </c>
      <c r="E668" s="197" t="s">
        <v>31</v>
      </c>
      <c r="F668" s="195" t="s">
        <v>3549</v>
      </c>
      <c r="G668" s="195" t="s">
        <v>663</v>
      </c>
      <c r="H668" s="161">
        <f>Dane_baza!AR657</f>
        <v>7191220</v>
      </c>
      <c r="I668" s="161">
        <f>Dane_baza!AS657</f>
        <v>40694</v>
      </c>
      <c r="J668" s="161">
        <f>Dane_baza!BX657</f>
        <v>290850</v>
      </c>
      <c r="K668" s="161">
        <f>Dane_baza!AT657</f>
        <v>3302464</v>
      </c>
      <c r="L668" s="161">
        <f>Dane_baza!AU657</f>
        <v>0</v>
      </c>
      <c r="M668" s="161">
        <f>Dane_baza!AV657</f>
        <v>677684</v>
      </c>
      <c r="N668" s="161">
        <f>Dane_baza!AY657</f>
        <v>6171042</v>
      </c>
      <c r="O668" s="161">
        <f>Dane_baza!AZ657</f>
        <v>215721</v>
      </c>
      <c r="P668" s="161">
        <f>Dane_baza!AW657</f>
        <v>0</v>
      </c>
      <c r="Q668" s="161">
        <f>Dane_baza!AX657</f>
        <v>0</v>
      </c>
      <c r="R668" s="212">
        <f t="shared" si="40"/>
        <v>17889675</v>
      </c>
      <c r="S668" s="212">
        <f>Dane_baza!BU657</f>
        <v>15869412.710000001</v>
      </c>
      <c r="T668" s="212">
        <f>Dane_baza!BV657</f>
        <v>83897.47</v>
      </c>
      <c r="U668" s="212">
        <f>Dane_baza!BW657</f>
        <v>3436364.8219999969</v>
      </c>
      <c r="V668" s="212">
        <f t="shared" si="38"/>
        <v>19389675.001999997</v>
      </c>
      <c r="W668" s="161">
        <f t="shared" si="39"/>
        <v>1500000.0019999966</v>
      </c>
      <c r="AA668" s="36"/>
    </row>
    <row r="669" spans="1:27" ht="14.45" x14ac:dyDescent="0.3">
      <c r="A669" s="197" t="s">
        <v>90</v>
      </c>
      <c r="B669" s="197" t="s">
        <v>75</v>
      </c>
      <c r="C669" s="197" t="s">
        <v>39</v>
      </c>
      <c r="D669" s="197" t="s">
        <v>36</v>
      </c>
      <c r="E669" s="197" t="s">
        <v>31</v>
      </c>
      <c r="F669" s="195" t="s">
        <v>3550</v>
      </c>
      <c r="G669" s="195" t="s">
        <v>664</v>
      </c>
      <c r="H669" s="161">
        <f>Dane_baza!AR658</f>
        <v>15290147</v>
      </c>
      <c r="I669" s="161">
        <f>Dane_baza!AS658</f>
        <v>521744</v>
      </c>
      <c r="J669" s="161">
        <f>Dane_baza!BX658</f>
        <v>572651</v>
      </c>
      <c r="K669" s="161">
        <f>Dane_baza!AT658</f>
        <v>1256190</v>
      </c>
      <c r="L669" s="161">
        <f>Dane_baza!AU658</f>
        <v>0</v>
      </c>
      <c r="M669" s="161">
        <f>Dane_baza!AV658</f>
        <v>814274</v>
      </c>
      <c r="N669" s="161">
        <f>Dane_baza!AY658</f>
        <v>10889443</v>
      </c>
      <c r="O669" s="161">
        <f>Dane_baza!AZ658</f>
        <v>291953</v>
      </c>
      <c r="P669" s="161">
        <f>Dane_baza!AW658</f>
        <v>0</v>
      </c>
      <c r="Q669" s="161">
        <f>Dane_baza!AX658</f>
        <v>0</v>
      </c>
      <c r="R669" s="212">
        <f t="shared" si="40"/>
        <v>29636402</v>
      </c>
      <c r="S669" s="212">
        <f>Dane_baza!BU658</f>
        <v>29899031.510000002</v>
      </c>
      <c r="T669" s="212">
        <f>Dane_baza!BV658</f>
        <v>411192.46</v>
      </c>
      <c r="U669" s="212">
        <f>Dane_baza!BW658</f>
        <v>1826178.0271431692</v>
      </c>
      <c r="V669" s="212">
        <f t="shared" si="38"/>
        <v>32136401.997143172</v>
      </c>
      <c r="W669" s="161">
        <f t="shared" si="39"/>
        <v>2499999.9971431717</v>
      </c>
      <c r="AA669" s="36"/>
    </row>
    <row r="670" spans="1:27" ht="14.45" x14ac:dyDescent="0.3">
      <c r="A670" s="197" t="s">
        <v>90</v>
      </c>
      <c r="B670" s="197" t="s">
        <v>75</v>
      </c>
      <c r="C670" s="197" t="s">
        <v>42</v>
      </c>
      <c r="D670" s="197" t="s">
        <v>36</v>
      </c>
      <c r="E670" s="197" t="s">
        <v>31</v>
      </c>
      <c r="F670" s="195" t="s">
        <v>3551</v>
      </c>
      <c r="G670" s="195" t="s">
        <v>665</v>
      </c>
      <c r="H670" s="161">
        <f>Dane_baza!AR659</f>
        <v>18910033</v>
      </c>
      <c r="I670" s="161">
        <f>Dane_baza!AS659</f>
        <v>1659096</v>
      </c>
      <c r="J670" s="161">
        <f>Dane_baza!BX659</f>
        <v>601476</v>
      </c>
      <c r="K670" s="161">
        <f>Dane_baza!AT659</f>
        <v>0</v>
      </c>
      <c r="L670" s="161">
        <f>Dane_baza!AU659</f>
        <v>0</v>
      </c>
      <c r="M670" s="161">
        <f>Dane_baza!AV659</f>
        <v>1022160</v>
      </c>
      <c r="N670" s="161">
        <f>Dane_baza!AY659</f>
        <v>13311011</v>
      </c>
      <c r="O670" s="161">
        <f>Dane_baza!AZ659</f>
        <v>384405</v>
      </c>
      <c r="P670" s="161">
        <f>Dane_baza!AW659</f>
        <v>0</v>
      </c>
      <c r="Q670" s="161">
        <f>Dane_baza!AX659</f>
        <v>0</v>
      </c>
      <c r="R670" s="212">
        <f t="shared" si="40"/>
        <v>35888181</v>
      </c>
      <c r="S670" s="212">
        <f>Dane_baza!BU659</f>
        <v>33660195.829999998</v>
      </c>
      <c r="T670" s="212">
        <f>Dane_baza!BV659</f>
        <v>646726.93999999994</v>
      </c>
      <c r="U670" s="212">
        <f>Dane_baza!BW659</f>
        <v>3581258.2252761358</v>
      </c>
      <c r="V670" s="212">
        <f t="shared" si="38"/>
        <v>37888180.995276131</v>
      </c>
      <c r="W670" s="161">
        <f t="shared" si="39"/>
        <v>1999999.9952761307</v>
      </c>
      <c r="AA670" s="36"/>
    </row>
    <row r="671" spans="1:27" ht="14.45" x14ac:dyDescent="0.3">
      <c r="A671" s="197" t="s">
        <v>90</v>
      </c>
      <c r="B671" s="197" t="s">
        <v>75</v>
      </c>
      <c r="C671" s="197" t="s">
        <v>44</v>
      </c>
      <c r="D671" s="197" t="s">
        <v>36</v>
      </c>
      <c r="E671" s="197" t="s">
        <v>31</v>
      </c>
      <c r="F671" s="195" t="s">
        <v>3552</v>
      </c>
      <c r="G671" s="195" t="s">
        <v>666</v>
      </c>
      <c r="H671" s="161">
        <f>Dane_baza!AR660</f>
        <v>15734681</v>
      </c>
      <c r="I671" s="161">
        <f>Dane_baza!AS660</f>
        <v>54285</v>
      </c>
      <c r="J671" s="161">
        <f>Dane_baza!BX660</f>
        <v>559590</v>
      </c>
      <c r="K671" s="161">
        <f>Dane_baza!AT660</f>
        <v>3018356</v>
      </c>
      <c r="L671" s="161">
        <f>Dane_baza!AU660</f>
        <v>0</v>
      </c>
      <c r="M671" s="161">
        <f>Dane_baza!AV660</f>
        <v>856739</v>
      </c>
      <c r="N671" s="161">
        <f>Dane_baza!AY660</f>
        <v>16128619</v>
      </c>
      <c r="O671" s="161">
        <f>Dane_baza!AZ660</f>
        <v>371429</v>
      </c>
      <c r="P671" s="161">
        <f>Dane_baza!AW660</f>
        <v>0</v>
      </c>
      <c r="Q671" s="161">
        <f>Dane_baza!AX660</f>
        <v>0</v>
      </c>
      <c r="R671" s="212">
        <f t="shared" si="40"/>
        <v>36723699</v>
      </c>
      <c r="S671" s="212">
        <f>Dane_baza!BU660</f>
        <v>31566682.079999998</v>
      </c>
      <c r="T671" s="212">
        <f>Dane_baza!BV660</f>
        <v>39583.360000000001</v>
      </c>
      <c r="U671" s="212">
        <f>Dane_baza!BW660</f>
        <v>7617433.2299999977</v>
      </c>
      <c r="V671" s="212">
        <f t="shared" si="38"/>
        <v>39223698.669999994</v>
      </c>
      <c r="W671" s="161">
        <f t="shared" si="39"/>
        <v>2499999.6699999943</v>
      </c>
      <c r="AA671" s="36"/>
    </row>
    <row r="672" spans="1:27" ht="14.45" x14ac:dyDescent="0.3">
      <c r="A672" s="197" t="s">
        <v>90</v>
      </c>
      <c r="B672" s="197" t="s">
        <v>75</v>
      </c>
      <c r="C672" s="197" t="s">
        <v>51</v>
      </c>
      <c r="D672" s="197" t="s">
        <v>36</v>
      </c>
      <c r="E672" s="197" t="s">
        <v>31</v>
      </c>
      <c r="F672" s="195" t="s">
        <v>3553</v>
      </c>
      <c r="G672" s="195" t="s">
        <v>662</v>
      </c>
      <c r="H672" s="161">
        <f>Dane_baza!AR661</f>
        <v>19996141</v>
      </c>
      <c r="I672" s="161">
        <f>Dane_baza!AS661</f>
        <v>739507</v>
      </c>
      <c r="J672" s="161">
        <f>Dane_baza!BX661</f>
        <v>748537</v>
      </c>
      <c r="K672" s="161">
        <f>Dane_baza!AT661</f>
        <v>689380</v>
      </c>
      <c r="L672" s="161">
        <f>Dane_baza!AU661</f>
        <v>0</v>
      </c>
      <c r="M672" s="161">
        <f>Dane_baza!AV661</f>
        <v>957991</v>
      </c>
      <c r="N672" s="161">
        <f>Dane_baza!AY661</f>
        <v>16894327</v>
      </c>
      <c r="O672" s="161">
        <f>Dane_baza!AZ661</f>
        <v>283843</v>
      </c>
      <c r="P672" s="161">
        <f>Dane_baza!AW661</f>
        <v>0</v>
      </c>
      <c r="Q672" s="161">
        <f>Dane_baza!AX661</f>
        <v>0</v>
      </c>
      <c r="R672" s="212">
        <f t="shared" si="40"/>
        <v>40309726</v>
      </c>
      <c r="S672" s="212">
        <f>Dane_baza!BU661</f>
        <v>34536901.469999999</v>
      </c>
      <c r="T672" s="212">
        <f>Dane_baza!BV661</f>
        <v>738543.47</v>
      </c>
      <c r="U672" s="212">
        <f>Dane_baza!BW661</f>
        <v>7534280.9000000022</v>
      </c>
      <c r="V672" s="212">
        <f t="shared" si="38"/>
        <v>42809725.840000004</v>
      </c>
      <c r="W672" s="161">
        <f t="shared" si="39"/>
        <v>2499999.8400000036</v>
      </c>
      <c r="AA672" s="36"/>
    </row>
    <row r="673" spans="1:27" ht="14.45" x14ac:dyDescent="0.3">
      <c r="A673" s="197" t="s">
        <v>90</v>
      </c>
      <c r="B673" s="197" t="s">
        <v>77</v>
      </c>
      <c r="C673" s="197" t="s">
        <v>33</v>
      </c>
      <c r="D673" s="197" t="s">
        <v>40</v>
      </c>
      <c r="E673" s="197" t="s">
        <v>31</v>
      </c>
      <c r="F673" s="195" t="s">
        <v>3554</v>
      </c>
      <c r="G673" s="195" t="s">
        <v>667</v>
      </c>
      <c r="H673" s="161">
        <f>Dane_baza!AR662</f>
        <v>21856500</v>
      </c>
      <c r="I673" s="161">
        <f>Dane_baza!AS662</f>
        <v>3006573</v>
      </c>
      <c r="J673" s="161">
        <f>Dane_baza!BX662</f>
        <v>658212</v>
      </c>
      <c r="K673" s="161">
        <f>Dane_baza!AT662</f>
        <v>1272305</v>
      </c>
      <c r="L673" s="161">
        <f>Dane_baza!AU662</f>
        <v>49687</v>
      </c>
      <c r="M673" s="161">
        <f>Dane_baza!AV662</f>
        <v>597377</v>
      </c>
      <c r="N673" s="161">
        <f>Dane_baza!AY662</f>
        <v>15729221</v>
      </c>
      <c r="O673" s="161">
        <f>Dane_baza!AZ662</f>
        <v>410356</v>
      </c>
      <c r="P673" s="161">
        <f>Dane_baza!AW662</f>
        <v>0</v>
      </c>
      <c r="Q673" s="161">
        <f>Dane_baza!AX662</f>
        <v>0</v>
      </c>
      <c r="R673" s="212">
        <f t="shared" si="40"/>
        <v>43580231</v>
      </c>
      <c r="S673" s="212">
        <f>Dane_baza!BU662</f>
        <v>41320239.299999997</v>
      </c>
      <c r="T673" s="212">
        <f>Dane_baza!BV662</f>
        <v>4000821.87</v>
      </c>
      <c r="U673" s="212">
        <f>Dane_baza!BW662</f>
        <v>1259169.8262106776</v>
      </c>
      <c r="V673" s="212">
        <f t="shared" si="38"/>
        <v>46580230.996210672</v>
      </c>
      <c r="W673" s="161">
        <f t="shared" si="39"/>
        <v>2999999.996210672</v>
      </c>
      <c r="AA673" s="36"/>
    </row>
    <row r="674" spans="1:27" ht="14.45" x14ac:dyDescent="0.3">
      <c r="A674" s="197" t="s">
        <v>90</v>
      </c>
      <c r="B674" s="197" t="s">
        <v>77</v>
      </c>
      <c r="C674" s="197" t="s">
        <v>32</v>
      </c>
      <c r="D674" s="197" t="s">
        <v>36</v>
      </c>
      <c r="E674" s="197" t="s">
        <v>31</v>
      </c>
      <c r="F674" s="195" t="s">
        <v>3555</v>
      </c>
      <c r="G674" s="195" t="s">
        <v>668</v>
      </c>
      <c r="H674" s="161">
        <f>Dane_baza!AR663</f>
        <v>3861576</v>
      </c>
      <c r="I674" s="161">
        <f>Dane_baza!AS663</f>
        <v>108854</v>
      </c>
      <c r="J674" s="161">
        <f>Dane_baza!BX663</f>
        <v>215080</v>
      </c>
      <c r="K674" s="161">
        <f>Dane_baza!AT663</f>
        <v>3385209</v>
      </c>
      <c r="L674" s="161">
        <f>Dane_baza!AU663</f>
        <v>0</v>
      </c>
      <c r="M674" s="161">
        <f>Dane_baza!AV663</f>
        <v>318240</v>
      </c>
      <c r="N674" s="161">
        <f>Dane_baza!AY663</f>
        <v>5667431</v>
      </c>
      <c r="O674" s="161">
        <f>Dane_baza!AZ663</f>
        <v>137867</v>
      </c>
      <c r="P674" s="161">
        <f>Dane_baza!AW663</f>
        <v>0</v>
      </c>
      <c r="Q674" s="161">
        <f>Dane_baza!AX663</f>
        <v>0</v>
      </c>
      <c r="R674" s="212">
        <f t="shared" si="40"/>
        <v>13694257</v>
      </c>
      <c r="S674" s="212">
        <f>Dane_baza!BU663</f>
        <v>10084257.050000001</v>
      </c>
      <c r="T674" s="212">
        <f>Dane_baza!BV663</f>
        <v>161379.98000000001</v>
      </c>
      <c r="U674" s="212">
        <f>Dane_baza!BW663</f>
        <v>4448619.6099999994</v>
      </c>
      <c r="V674" s="212">
        <f t="shared" si="38"/>
        <v>14694256.640000001</v>
      </c>
      <c r="W674" s="161">
        <f t="shared" si="39"/>
        <v>999999.6400000006</v>
      </c>
      <c r="AA674" s="36"/>
    </row>
    <row r="675" spans="1:27" ht="14.45" x14ac:dyDescent="0.3">
      <c r="A675" s="197" t="s">
        <v>90</v>
      </c>
      <c r="B675" s="197" t="s">
        <v>77</v>
      </c>
      <c r="C675" s="197" t="s">
        <v>37</v>
      </c>
      <c r="D675" s="197" t="s">
        <v>36</v>
      </c>
      <c r="E675" s="197" t="s">
        <v>31</v>
      </c>
      <c r="F675" s="195" t="s">
        <v>3556</v>
      </c>
      <c r="G675" s="195" t="s">
        <v>669</v>
      </c>
      <c r="H675" s="161">
        <f>Dane_baza!AR664</f>
        <v>3777718</v>
      </c>
      <c r="I675" s="161">
        <f>Dane_baza!AS664</f>
        <v>334165</v>
      </c>
      <c r="J675" s="161">
        <f>Dane_baza!BX664</f>
        <v>241362</v>
      </c>
      <c r="K675" s="161">
        <f>Dane_baza!AT664</f>
        <v>5568634</v>
      </c>
      <c r="L675" s="161">
        <f>Dane_baza!AU664</f>
        <v>0</v>
      </c>
      <c r="M675" s="161">
        <f>Dane_baza!AV664</f>
        <v>324649</v>
      </c>
      <c r="N675" s="161">
        <f>Dane_baza!AY664</f>
        <v>6278563</v>
      </c>
      <c r="O675" s="161">
        <f>Dane_baza!AZ664</f>
        <v>142732</v>
      </c>
      <c r="P675" s="161">
        <f>Dane_baza!AW664</f>
        <v>0</v>
      </c>
      <c r="Q675" s="161">
        <f>Dane_baza!AX664</f>
        <v>0</v>
      </c>
      <c r="R675" s="212">
        <f t="shared" si="40"/>
        <v>16667823</v>
      </c>
      <c r="S675" s="212">
        <f>Dane_baza!BU664</f>
        <v>11910835.449999999</v>
      </c>
      <c r="T675" s="212">
        <f>Dane_baza!BV664</f>
        <v>10040.5</v>
      </c>
      <c r="U675" s="212">
        <f>Dane_baza!BW664</f>
        <v>6246946.6399999997</v>
      </c>
      <c r="V675" s="212">
        <f t="shared" si="38"/>
        <v>18167822.59</v>
      </c>
      <c r="W675" s="161">
        <f t="shared" si="39"/>
        <v>1499999.5899999999</v>
      </c>
      <c r="AA675" s="36"/>
    </row>
    <row r="676" spans="1:27" ht="14.45" x14ac:dyDescent="0.3">
      <c r="A676" s="197" t="s">
        <v>90</v>
      </c>
      <c r="B676" s="197" t="s">
        <v>77</v>
      </c>
      <c r="C676" s="197" t="s">
        <v>39</v>
      </c>
      <c r="D676" s="197" t="s">
        <v>40</v>
      </c>
      <c r="E676" s="197" t="s">
        <v>31</v>
      </c>
      <c r="F676" s="195" t="s">
        <v>3557</v>
      </c>
      <c r="G676" s="195" t="s">
        <v>670</v>
      </c>
      <c r="H676" s="161">
        <f>Dane_baza!AR665</f>
        <v>14236467</v>
      </c>
      <c r="I676" s="161">
        <f>Dane_baza!AS665</f>
        <v>1023262</v>
      </c>
      <c r="J676" s="161">
        <f>Dane_baza!BX665</f>
        <v>601962</v>
      </c>
      <c r="K676" s="161">
        <f>Dane_baza!AT665</f>
        <v>4170350</v>
      </c>
      <c r="L676" s="161">
        <f>Dane_baza!AU665</f>
        <v>49084</v>
      </c>
      <c r="M676" s="161">
        <f>Dane_baza!AV665</f>
        <v>624593</v>
      </c>
      <c r="N676" s="161">
        <f>Dane_baza!AY665</f>
        <v>12470095</v>
      </c>
      <c r="O676" s="161">
        <f>Dane_baza!AZ665</f>
        <v>465503</v>
      </c>
      <c r="P676" s="161">
        <f>Dane_baza!AW665</f>
        <v>0</v>
      </c>
      <c r="Q676" s="161">
        <f>Dane_baza!AX665</f>
        <v>0</v>
      </c>
      <c r="R676" s="212">
        <f t="shared" si="40"/>
        <v>33641316</v>
      </c>
      <c r="S676" s="212">
        <f>Dane_baza!BU665</f>
        <v>34608548.810000002</v>
      </c>
      <c r="T676" s="212">
        <f>Dane_baza!BV665</f>
        <v>1300204.45</v>
      </c>
      <c r="U676" s="212">
        <f>Dane_baza!BW665</f>
        <v>732562.74220000207</v>
      </c>
      <c r="V676" s="212">
        <f t="shared" si="38"/>
        <v>36641316.002200007</v>
      </c>
      <c r="W676" s="161">
        <f t="shared" si="39"/>
        <v>3000000.0022000074</v>
      </c>
      <c r="AA676" s="36"/>
    </row>
    <row r="677" spans="1:27" ht="14.45" x14ac:dyDescent="0.3">
      <c r="A677" s="197" t="s">
        <v>90</v>
      </c>
      <c r="B677" s="197" t="s">
        <v>77</v>
      </c>
      <c r="C677" s="197" t="s">
        <v>42</v>
      </c>
      <c r="D677" s="197" t="s">
        <v>36</v>
      </c>
      <c r="E677" s="197" t="s">
        <v>31</v>
      </c>
      <c r="F677" s="195" t="s">
        <v>3558</v>
      </c>
      <c r="G677" s="195" t="s">
        <v>671</v>
      </c>
      <c r="H677" s="161">
        <f>Dane_baza!AR666</f>
        <v>5334118</v>
      </c>
      <c r="I677" s="161">
        <f>Dane_baza!AS666</f>
        <v>69808</v>
      </c>
      <c r="J677" s="161">
        <f>Dane_baza!BX666</f>
        <v>246739</v>
      </c>
      <c r="K677" s="161">
        <f>Dane_baza!AT666</f>
        <v>0</v>
      </c>
      <c r="L677" s="161">
        <f>Dane_baza!AU666</f>
        <v>124757</v>
      </c>
      <c r="M677" s="161">
        <f>Dane_baza!AV666</f>
        <v>1162101</v>
      </c>
      <c r="N677" s="161">
        <f>Dane_baza!AY666</f>
        <v>7001699</v>
      </c>
      <c r="O677" s="161">
        <f>Dane_baza!AZ666</f>
        <v>244916</v>
      </c>
      <c r="P677" s="161">
        <f>Dane_baza!AW666</f>
        <v>0</v>
      </c>
      <c r="Q677" s="161">
        <f>Dane_baza!AX666</f>
        <v>-1078461</v>
      </c>
      <c r="R677" s="212">
        <f t="shared" si="40"/>
        <v>13105677</v>
      </c>
      <c r="S677" s="212">
        <f>Dane_baza!BU666</f>
        <v>13168760.640000001</v>
      </c>
      <c r="T677" s="212">
        <f>Dane_baza!BV666</f>
        <v>133244.14000000001</v>
      </c>
      <c r="U677" s="212">
        <f>Dane_baza!BW666</f>
        <v>1114239.9117916869</v>
      </c>
      <c r="V677" s="212">
        <f t="shared" si="38"/>
        <v>14416244.691791687</v>
      </c>
      <c r="W677" s="161">
        <f t="shared" si="39"/>
        <v>1310567.6917916872</v>
      </c>
      <c r="AA677" s="36"/>
    </row>
    <row r="678" spans="1:27" ht="14.45" x14ac:dyDescent="0.3">
      <c r="A678" s="197" t="s">
        <v>90</v>
      </c>
      <c r="B678" s="197" t="s">
        <v>77</v>
      </c>
      <c r="C678" s="197" t="s">
        <v>44</v>
      </c>
      <c r="D678" s="197" t="s">
        <v>36</v>
      </c>
      <c r="E678" s="197" t="s">
        <v>31</v>
      </c>
      <c r="F678" s="195" t="s">
        <v>3559</v>
      </c>
      <c r="G678" s="195" t="s">
        <v>672</v>
      </c>
      <c r="H678" s="161">
        <f>Dane_baza!AR667</f>
        <v>5686732</v>
      </c>
      <c r="I678" s="161">
        <f>Dane_baza!AS667</f>
        <v>19165</v>
      </c>
      <c r="J678" s="161">
        <f>Dane_baza!BX667</f>
        <v>252131</v>
      </c>
      <c r="K678" s="161">
        <f>Dane_baza!AT667</f>
        <v>4583761</v>
      </c>
      <c r="L678" s="161">
        <f>Dane_baza!AU667</f>
        <v>0</v>
      </c>
      <c r="M678" s="161">
        <f>Dane_baza!AV667</f>
        <v>690319</v>
      </c>
      <c r="N678" s="161">
        <f>Dane_baza!AY667</f>
        <v>7643162</v>
      </c>
      <c r="O678" s="161">
        <f>Dane_baza!AZ667</f>
        <v>201123</v>
      </c>
      <c r="P678" s="161">
        <f>Dane_baza!AW667</f>
        <v>0</v>
      </c>
      <c r="Q678" s="161">
        <f>Dane_baza!AX667</f>
        <v>0</v>
      </c>
      <c r="R678" s="212">
        <f t="shared" si="40"/>
        <v>19076393</v>
      </c>
      <c r="S678" s="212">
        <f>Dane_baza!BU667</f>
        <v>12946319.369999999</v>
      </c>
      <c r="T678" s="212">
        <f>Dane_baza!BV667</f>
        <v>28653.94</v>
      </c>
      <c r="U678" s="212">
        <f>Dane_baza!BW667</f>
        <v>7601419.29</v>
      </c>
      <c r="V678" s="212">
        <f t="shared" si="38"/>
        <v>20576392.599999998</v>
      </c>
      <c r="W678" s="161">
        <f t="shared" si="39"/>
        <v>1499999.5999999978</v>
      </c>
      <c r="AA678" s="36"/>
    </row>
    <row r="679" spans="1:27" ht="14.45" x14ac:dyDescent="0.3">
      <c r="A679" s="197" t="s">
        <v>90</v>
      </c>
      <c r="B679" s="197" t="s">
        <v>77</v>
      </c>
      <c r="C679" s="197" t="s">
        <v>51</v>
      </c>
      <c r="D679" s="197" t="s">
        <v>36</v>
      </c>
      <c r="E679" s="197" t="s">
        <v>31</v>
      </c>
      <c r="F679" s="195" t="s">
        <v>3560</v>
      </c>
      <c r="G679" s="195" t="s">
        <v>673</v>
      </c>
      <c r="H679" s="161">
        <f>Dane_baza!AR668</f>
        <v>3464020</v>
      </c>
      <c r="I679" s="161">
        <f>Dane_baza!AS668</f>
        <v>127818</v>
      </c>
      <c r="J679" s="161">
        <f>Dane_baza!BX668</f>
        <v>227689</v>
      </c>
      <c r="K679" s="161">
        <f>Dane_baza!AT668</f>
        <v>5664520</v>
      </c>
      <c r="L679" s="161">
        <f>Dane_baza!AU668</f>
        <v>68017</v>
      </c>
      <c r="M679" s="161">
        <f>Dane_baza!AV668</f>
        <v>747095</v>
      </c>
      <c r="N679" s="161">
        <f>Dane_baza!AY668</f>
        <v>7363210</v>
      </c>
      <c r="O679" s="161">
        <f>Dane_baza!AZ668</f>
        <v>196257</v>
      </c>
      <c r="P679" s="161">
        <f>Dane_baza!AW668</f>
        <v>0</v>
      </c>
      <c r="Q679" s="161">
        <f>Dane_baza!AX668</f>
        <v>0</v>
      </c>
      <c r="R679" s="212">
        <f t="shared" si="40"/>
        <v>17858626</v>
      </c>
      <c r="S679" s="212">
        <f>Dane_baza!BU668</f>
        <v>11252616.1</v>
      </c>
      <c r="T679" s="212">
        <f>Dane_baza!BV668</f>
        <v>268956.21000000002</v>
      </c>
      <c r="U679" s="212">
        <f>Dane_baza!BW668</f>
        <v>7837053.6915776618</v>
      </c>
      <c r="V679" s="212">
        <f t="shared" si="38"/>
        <v>19358626.00157766</v>
      </c>
      <c r="W679" s="161">
        <f t="shared" si="39"/>
        <v>1500000.0015776604</v>
      </c>
      <c r="AA679" s="36"/>
    </row>
    <row r="680" spans="1:27" ht="14.45" x14ac:dyDescent="0.3">
      <c r="A680" s="197" t="s">
        <v>90</v>
      </c>
      <c r="B680" s="197" t="s">
        <v>77</v>
      </c>
      <c r="C680" s="197" t="s">
        <v>75</v>
      </c>
      <c r="D680" s="197" t="s">
        <v>36</v>
      </c>
      <c r="E680" s="197" t="s">
        <v>31</v>
      </c>
      <c r="F680" s="195" t="s">
        <v>3561</v>
      </c>
      <c r="G680" s="195" t="s">
        <v>674</v>
      </c>
      <c r="H680" s="161">
        <f>Dane_baza!AR669</f>
        <v>4710716</v>
      </c>
      <c r="I680" s="161">
        <f>Dane_baza!AS669</f>
        <v>45770</v>
      </c>
      <c r="J680" s="161">
        <f>Dane_baza!BX669</f>
        <v>279348</v>
      </c>
      <c r="K680" s="161">
        <f>Dane_baza!AT669</f>
        <v>0</v>
      </c>
      <c r="L680" s="161">
        <f>Dane_baza!AU669</f>
        <v>1055</v>
      </c>
      <c r="M680" s="161">
        <f>Dane_baza!AV669</f>
        <v>2508807</v>
      </c>
      <c r="N680" s="161">
        <f>Dane_baza!AY669</f>
        <v>7236171</v>
      </c>
      <c r="O680" s="161">
        <f>Dane_baza!AZ669</f>
        <v>181660</v>
      </c>
      <c r="P680" s="161">
        <f>Dane_baza!AW669</f>
        <v>0</v>
      </c>
      <c r="Q680" s="161">
        <f>Dane_baza!AX669</f>
        <v>-8900016</v>
      </c>
      <c r="R680" s="212">
        <f t="shared" si="40"/>
        <v>6063511</v>
      </c>
      <c r="S680" s="212">
        <f>Dane_baza!BU669</f>
        <v>6067747.1699999999</v>
      </c>
      <c r="T680" s="212">
        <f>Dane_baza!BV669</f>
        <v>56399.360000000001</v>
      </c>
      <c r="U680" s="212">
        <f>Dane_baza!BW669</f>
        <v>545715.56623730098</v>
      </c>
      <c r="V680" s="212">
        <f t="shared" si="38"/>
        <v>6669862.0962373009</v>
      </c>
      <c r="W680" s="161">
        <f t="shared" si="39"/>
        <v>606351.0962373009</v>
      </c>
      <c r="AA680" s="36"/>
    </row>
    <row r="681" spans="1:27" ht="14.45" x14ac:dyDescent="0.3">
      <c r="A681" s="197" t="s">
        <v>90</v>
      </c>
      <c r="B681" s="197" t="s">
        <v>90</v>
      </c>
      <c r="C681" s="197" t="s">
        <v>33</v>
      </c>
      <c r="D681" s="197" t="s">
        <v>36</v>
      </c>
      <c r="E681" s="197" t="s">
        <v>31</v>
      </c>
      <c r="F681" s="195" t="s">
        <v>3562</v>
      </c>
      <c r="G681" s="195" t="s">
        <v>358</v>
      </c>
      <c r="H681" s="161">
        <f>Dane_baza!AR670</f>
        <v>2791288</v>
      </c>
      <c r="I681" s="161">
        <f>Dane_baza!AS670</f>
        <v>30447</v>
      </c>
      <c r="J681" s="161">
        <f>Dane_baza!BX670</f>
        <v>236030</v>
      </c>
      <c r="K681" s="161">
        <f>Dane_baza!AT670</f>
        <v>7125007</v>
      </c>
      <c r="L681" s="161">
        <f>Dane_baza!AU670</f>
        <v>273717</v>
      </c>
      <c r="M681" s="161">
        <f>Dane_baza!AV670</f>
        <v>921951</v>
      </c>
      <c r="N681" s="161">
        <f>Dane_baza!AY670</f>
        <v>7716924</v>
      </c>
      <c r="O681" s="161">
        <f>Dane_baza!AZ670</f>
        <v>202745</v>
      </c>
      <c r="P681" s="161">
        <f>Dane_baza!AW670</f>
        <v>0</v>
      </c>
      <c r="Q681" s="161">
        <f>Dane_baza!AX670</f>
        <v>0</v>
      </c>
      <c r="R681" s="212">
        <f t="shared" si="40"/>
        <v>19298109</v>
      </c>
      <c r="S681" s="212">
        <f>Dane_baza!BU670</f>
        <v>8549457.4800000004</v>
      </c>
      <c r="T681" s="212">
        <f>Dane_baza!BV670</f>
        <v>80800.960000000006</v>
      </c>
      <c r="U681" s="212">
        <f>Dane_baza!BW670</f>
        <v>12167850.42</v>
      </c>
      <c r="V681" s="212">
        <f t="shared" si="38"/>
        <v>20798108.859999999</v>
      </c>
      <c r="W681" s="161">
        <f t="shared" si="39"/>
        <v>1499999.8599999994</v>
      </c>
      <c r="AA681" s="36"/>
    </row>
    <row r="682" spans="1:27" ht="14.45" x14ac:dyDescent="0.3">
      <c r="A682" s="197" t="s">
        <v>90</v>
      </c>
      <c r="B682" s="197" t="s">
        <v>90</v>
      </c>
      <c r="C682" s="197" t="s">
        <v>32</v>
      </c>
      <c r="D682" s="197" t="s">
        <v>36</v>
      </c>
      <c r="E682" s="197" t="s">
        <v>31</v>
      </c>
      <c r="F682" s="195" t="s">
        <v>3563</v>
      </c>
      <c r="G682" s="195" t="s">
        <v>675</v>
      </c>
      <c r="H682" s="161">
        <f>Dane_baza!AR671</f>
        <v>4528951</v>
      </c>
      <c r="I682" s="161">
        <f>Dane_baza!AS671</f>
        <v>55057</v>
      </c>
      <c r="J682" s="161">
        <f>Dane_baza!BX671</f>
        <v>222659</v>
      </c>
      <c r="K682" s="161">
        <f>Dane_baza!AT671</f>
        <v>3858688</v>
      </c>
      <c r="L682" s="161">
        <f>Dane_baza!AU671</f>
        <v>0</v>
      </c>
      <c r="M682" s="161">
        <f>Dane_baza!AV671</f>
        <v>1010376</v>
      </c>
      <c r="N682" s="161">
        <f>Dane_baza!AY671</f>
        <v>7194535</v>
      </c>
      <c r="O682" s="161">
        <f>Dane_baza!AZ671</f>
        <v>202745</v>
      </c>
      <c r="P682" s="161">
        <f>Dane_baza!AW671</f>
        <v>0</v>
      </c>
      <c r="Q682" s="161">
        <f>Dane_baza!AX671</f>
        <v>0</v>
      </c>
      <c r="R682" s="212">
        <f t="shared" si="40"/>
        <v>17073011</v>
      </c>
      <c r="S682" s="212">
        <f>Dane_baza!BU671</f>
        <v>11282515.880000001</v>
      </c>
      <c r="T682" s="212">
        <f>Dane_baza!BV671</f>
        <v>66066.94</v>
      </c>
      <c r="U682" s="212">
        <f>Dane_baza!BW671</f>
        <v>7224428.1793492176</v>
      </c>
      <c r="V682" s="212">
        <f t="shared" si="38"/>
        <v>18573010.999349218</v>
      </c>
      <c r="W682" s="161">
        <f t="shared" si="39"/>
        <v>1499999.9993492179</v>
      </c>
      <c r="AA682" s="36"/>
    </row>
    <row r="683" spans="1:27" ht="14.45" x14ac:dyDescent="0.3">
      <c r="A683" s="197" t="s">
        <v>90</v>
      </c>
      <c r="B683" s="197" t="s">
        <v>90</v>
      </c>
      <c r="C683" s="197" t="s">
        <v>37</v>
      </c>
      <c r="D683" s="197" t="s">
        <v>36</v>
      </c>
      <c r="E683" s="197" t="s">
        <v>31</v>
      </c>
      <c r="F683" s="195" t="s">
        <v>3564</v>
      </c>
      <c r="G683" s="195" t="s">
        <v>676</v>
      </c>
      <c r="H683" s="161">
        <f>Dane_baza!AR672</f>
        <v>8726368</v>
      </c>
      <c r="I683" s="161">
        <f>Dane_baza!AS672</f>
        <v>329729</v>
      </c>
      <c r="J683" s="161">
        <f>Dane_baza!BX672</f>
        <v>444683</v>
      </c>
      <c r="K683" s="161">
        <f>Dane_baza!AT672</f>
        <v>7935501</v>
      </c>
      <c r="L683" s="161">
        <f>Dane_baza!AU672</f>
        <v>0</v>
      </c>
      <c r="M683" s="161">
        <f>Dane_baza!AV672</f>
        <v>815177</v>
      </c>
      <c r="N683" s="161">
        <f>Dane_baza!AY672</f>
        <v>12928324</v>
      </c>
      <c r="O683" s="161">
        <f>Dane_baza!AZ672</f>
        <v>436307</v>
      </c>
      <c r="P683" s="161">
        <f>Dane_baza!AW672</f>
        <v>0</v>
      </c>
      <c r="Q683" s="161">
        <f>Dane_baza!AX672</f>
        <v>0</v>
      </c>
      <c r="R683" s="212">
        <f t="shared" si="40"/>
        <v>31616089</v>
      </c>
      <c r="S683" s="212">
        <f>Dane_baza!BU672</f>
        <v>25050498.66</v>
      </c>
      <c r="T683" s="212">
        <f>Dane_baza!BV672</f>
        <v>723592.7</v>
      </c>
      <c r="U683" s="212">
        <f>Dane_baza!BW672</f>
        <v>8341997.6353999972</v>
      </c>
      <c r="V683" s="212">
        <f t="shared" si="38"/>
        <v>34116088.995399997</v>
      </c>
      <c r="W683" s="161">
        <f t="shared" si="39"/>
        <v>2499999.9953999966</v>
      </c>
      <c r="AA683" s="36"/>
    </row>
    <row r="684" spans="1:27" ht="14.45" x14ac:dyDescent="0.3">
      <c r="A684" s="197" t="s">
        <v>90</v>
      </c>
      <c r="B684" s="197" t="s">
        <v>90</v>
      </c>
      <c r="C684" s="197" t="s">
        <v>39</v>
      </c>
      <c r="D684" s="197" t="s">
        <v>36</v>
      </c>
      <c r="E684" s="197" t="s">
        <v>31</v>
      </c>
      <c r="F684" s="195" t="s">
        <v>3565</v>
      </c>
      <c r="G684" s="195" t="s">
        <v>677</v>
      </c>
      <c r="H684" s="161">
        <f>Dane_baza!AR673</f>
        <v>7939501</v>
      </c>
      <c r="I684" s="161">
        <f>Dane_baza!AS673</f>
        <v>815783</v>
      </c>
      <c r="J684" s="161">
        <f>Dane_baza!BX673</f>
        <v>291586</v>
      </c>
      <c r="K684" s="161">
        <f>Dane_baza!AT673</f>
        <v>1947172</v>
      </c>
      <c r="L684" s="161">
        <f>Dane_baza!AU673</f>
        <v>0</v>
      </c>
      <c r="M684" s="161">
        <f>Dane_baza!AV673</f>
        <v>1010338</v>
      </c>
      <c r="N684" s="161">
        <f>Dane_baza!AY673</f>
        <v>13956195</v>
      </c>
      <c r="O684" s="161">
        <f>Dane_baza!AZ673</f>
        <v>269245</v>
      </c>
      <c r="P684" s="161">
        <f>Dane_baza!AW673</f>
        <v>0</v>
      </c>
      <c r="Q684" s="161">
        <f>Dane_baza!AX673</f>
        <v>0</v>
      </c>
      <c r="R684" s="212">
        <f t="shared" si="40"/>
        <v>26229820</v>
      </c>
      <c r="S684" s="212">
        <f>Dane_baza!BU673</f>
        <v>16821419.73</v>
      </c>
      <c r="T684" s="212">
        <f>Dane_baza!BV673</f>
        <v>151950.32</v>
      </c>
      <c r="U684" s="212">
        <f>Dane_baza!BW673</f>
        <v>11256449.941563943</v>
      </c>
      <c r="V684" s="212">
        <f t="shared" si="38"/>
        <v>28229819.991563946</v>
      </c>
      <c r="W684" s="161">
        <f t="shared" si="39"/>
        <v>1999999.991563946</v>
      </c>
      <c r="AA684" s="36"/>
    </row>
    <row r="685" spans="1:27" ht="14.45" x14ac:dyDescent="0.3">
      <c r="A685" s="197" t="s">
        <v>90</v>
      </c>
      <c r="B685" s="197" t="s">
        <v>90</v>
      </c>
      <c r="C685" s="197" t="s">
        <v>42</v>
      </c>
      <c r="D685" s="197" t="s">
        <v>36</v>
      </c>
      <c r="E685" s="197" t="s">
        <v>31</v>
      </c>
      <c r="F685" s="195" t="s">
        <v>3566</v>
      </c>
      <c r="G685" s="195" t="s">
        <v>678</v>
      </c>
      <c r="H685" s="161">
        <f>Dane_baza!AR674</f>
        <v>2500149</v>
      </c>
      <c r="I685" s="161">
        <f>Dane_baza!AS674</f>
        <v>11456</v>
      </c>
      <c r="J685" s="161">
        <f>Dane_baza!BX674</f>
        <v>177740</v>
      </c>
      <c r="K685" s="161">
        <f>Dane_baza!AT674</f>
        <v>5173010</v>
      </c>
      <c r="L685" s="161">
        <f>Dane_baza!AU674</f>
        <v>122893</v>
      </c>
      <c r="M685" s="161">
        <f>Dane_baza!AV674</f>
        <v>696885</v>
      </c>
      <c r="N685" s="161">
        <f>Dane_baza!AY674</f>
        <v>5940553</v>
      </c>
      <c r="O685" s="161">
        <f>Dane_baza!AZ674</f>
        <v>121647</v>
      </c>
      <c r="P685" s="161">
        <f>Dane_baza!AW674</f>
        <v>0</v>
      </c>
      <c r="Q685" s="161">
        <f>Dane_baza!AX674</f>
        <v>0</v>
      </c>
      <c r="R685" s="212">
        <f t="shared" si="40"/>
        <v>14744333</v>
      </c>
      <c r="S685" s="212">
        <f>Dane_baza!BU674</f>
        <v>7574097.0099999998</v>
      </c>
      <c r="T685" s="212">
        <f>Dane_baza!BV674</f>
        <v>20533.68</v>
      </c>
      <c r="U685" s="212">
        <f>Dane_baza!BW674</f>
        <v>8149702.0099999998</v>
      </c>
      <c r="V685" s="212">
        <f t="shared" si="38"/>
        <v>15744332.699999999</v>
      </c>
      <c r="W685" s="161">
        <f t="shared" si="39"/>
        <v>999999.69999999925</v>
      </c>
      <c r="AA685" s="36"/>
    </row>
    <row r="686" spans="1:27" ht="14.45" x14ac:dyDescent="0.3">
      <c r="A686" s="197" t="s">
        <v>90</v>
      </c>
      <c r="B686" s="197" t="s">
        <v>90</v>
      </c>
      <c r="C686" s="197" t="s">
        <v>44</v>
      </c>
      <c r="D686" s="197" t="s">
        <v>36</v>
      </c>
      <c r="E686" s="197" t="s">
        <v>31</v>
      </c>
      <c r="F686" s="195" t="s">
        <v>3567</v>
      </c>
      <c r="G686" s="195" t="s">
        <v>679</v>
      </c>
      <c r="H686" s="161">
        <f>Dane_baza!AR675</f>
        <v>14724526</v>
      </c>
      <c r="I686" s="161">
        <f>Dane_baza!AS675</f>
        <v>542597</v>
      </c>
      <c r="J686" s="161">
        <f>Dane_baza!BX675</f>
        <v>652264</v>
      </c>
      <c r="K686" s="161">
        <f>Dane_baza!AT675</f>
        <v>2624316</v>
      </c>
      <c r="L686" s="161">
        <f>Dane_baza!AU675</f>
        <v>0</v>
      </c>
      <c r="M686" s="161">
        <f>Dane_baza!AV675</f>
        <v>839075</v>
      </c>
      <c r="N686" s="161">
        <f>Dane_baza!AY675</f>
        <v>24139335</v>
      </c>
      <c r="O686" s="161">
        <f>Dane_baza!AZ675</f>
        <v>506052</v>
      </c>
      <c r="P686" s="161">
        <f>Dane_baza!AW675</f>
        <v>0</v>
      </c>
      <c r="Q686" s="161">
        <f>Dane_baza!AX675</f>
        <v>0</v>
      </c>
      <c r="R686" s="212">
        <f t="shared" si="40"/>
        <v>44028165</v>
      </c>
      <c r="S686" s="212">
        <f>Dane_baza!BU675</f>
        <v>37822588.850000001</v>
      </c>
      <c r="T686" s="212">
        <f>Dane_baza!BV675</f>
        <v>71357.649999999994</v>
      </c>
      <c r="U686" s="212">
        <f>Dane_baza!BW675</f>
        <v>9134218.5077008214</v>
      </c>
      <c r="V686" s="212">
        <f t="shared" si="38"/>
        <v>47028165.007700823</v>
      </c>
      <c r="W686" s="161">
        <f t="shared" si="39"/>
        <v>3000000.0077008232</v>
      </c>
      <c r="AA686" s="36"/>
    </row>
    <row r="687" spans="1:27" ht="14.45" x14ac:dyDescent="0.3">
      <c r="A687" s="197" t="s">
        <v>90</v>
      </c>
      <c r="B687" s="197" t="s">
        <v>90</v>
      </c>
      <c r="C687" s="197" t="s">
        <v>51</v>
      </c>
      <c r="D687" s="197" t="s">
        <v>36</v>
      </c>
      <c r="E687" s="197" t="s">
        <v>31</v>
      </c>
      <c r="F687" s="195" t="s">
        <v>3568</v>
      </c>
      <c r="G687" s="195" t="s">
        <v>680</v>
      </c>
      <c r="H687" s="161">
        <f>Dane_baza!AR676</f>
        <v>2751067</v>
      </c>
      <c r="I687" s="161">
        <f>Dane_baza!AS676</f>
        <v>24076</v>
      </c>
      <c r="J687" s="161">
        <f>Dane_baza!BX676</f>
        <v>184088</v>
      </c>
      <c r="K687" s="161">
        <f>Dane_baza!AT676</f>
        <v>5244095</v>
      </c>
      <c r="L687" s="161">
        <f>Dane_baza!AU676</f>
        <v>176279</v>
      </c>
      <c r="M687" s="161">
        <f>Dane_baza!AV676</f>
        <v>702791</v>
      </c>
      <c r="N687" s="161">
        <f>Dane_baza!AY676</f>
        <v>4746287</v>
      </c>
      <c r="O687" s="161">
        <f>Dane_baza!AZ676</f>
        <v>124891</v>
      </c>
      <c r="P687" s="161">
        <f>Dane_baza!AW676</f>
        <v>0</v>
      </c>
      <c r="Q687" s="161">
        <f>Dane_baza!AX676</f>
        <v>0</v>
      </c>
      <c r="R687" s="212">
        <f t="shared" si="40"/>
        <v>13953574</v>
      </c>
      <c r="S687" s="212">
        <f>Dane_baza!BU676</f>
        <v>8099745.9199999999</v>
      </c>
      <c r="T687" s="212">
        <f>Dane_baza!BV676</f>
        <v>23866.22</v>
      </c>
      <c r="U687" s="212">
        <f>Dane_baza!BW676</f>
        <v>6829961.6899999995</v>
      </c>
      <c r="V687" s="212">
        <f t="shared" si="38"/>
        <v>14953573.829999998</v>
      </c>
      <c r="W687" s="161">
        <f t="shared" si="39"/>
        <v>999999.82999999821</v>
      </c>
      <c r="AA687" s="36"/>
    </row>
    <row r="688" spans="1:27" ht="14.45" x14ac:dyDescent="0.3">
      <c r="A688" s="197" t="s">
        <v>90</v>
      </c>
      <c r="B688" s="197" t="s">
        <v>90</v>
      </c>
      <c r="C688" s="197" t="s">
        <v>75</v>
      </c>
      <c r="D688" s="197" t="s">
        <v>36</v>
      </c>
      <c r="E688" s="197" t="s">
        <v>31</v>
      </c>
      <c r="F688" s="195" t="s">
        <v>3569</v>
      </c>
      <c r="G688" s="195" t="s">
        <v>681</v>
      </c>
      <c r="H688" s="161">
        <f>Dane_baza!AR677</f>
        <v>13188242</v>
      </c>
      <c r="I688" s="161">
        <f>Dane_baza!AS677</f>
        <v>380331</v>
      </c>
      <c r="J688" s="161">
        <f>Dane_baza!BX677</f>
        <v>656571</v>
      </c>
      <c r="K688" s="161">
        <f>Dane_baza!AT677</f>
        <v>13325755</v>
      </c>
      <c r="L688" s="161">
        <f>Dane_baza!AU677</f>
        <v>162805</v>
      </c>
      <c r="M688" s="161">
        <f>Dane_baza!AV677</f>
        <v>652718</v>
      </c>
      <c r="N688" s="161">
        <f>Dane_baza!AY677</f>
        <v>25909353</v>
      </c>
      <c r="O688" s="161">
        <f>Dane_baza!AZ677</f>
        <v>604991</v>
      </c>
      <c r="P688" s="161">
        <f>Dane_baza!AW677</f>
        <v>0</v>
      </c>
      <c r="Q688" s="161">
        <f>Dane_baza!AX677</f>
        <v>0</v>
      </c>
      <c r="R688" s="212">
        <f t="shared" si="40"/>
        <v>54880766</v>
      </c>
      <c r="S688" s="212">
        <f>Dane_baza!BU677</f>
        <v>37457692.649999999</v>
      </c>
      <c r="T688" s="212">
        <f>Dane_baza!BV677</f>
        <v>430810.24</v>
      </c>
      <c r="U688" s="212">
        <f>Dane_baza!BW677</f>
        <v>19992263.079999994</v>
      </c>
      <c r="V688" s="212">
        <f t="shared" si="38"/>
        <v>57880765.969999999</v>
      </c>
      <c r="W688" s="161">
        <f t="shared" si="39"/>
        <v>2999999.9699999988</v>
      </c>
      <c r="AA688" s="36"/>
    </row>
    <row r="689" spans="1:27" ht="14.45" x14ac:dyDescent="0.3">
      <c r="A689" s="197" t="s">
        <v>90</v>
      </c>
      <c r="B689" s="197" t="s">
        <v>90</v>
      </c>
      <c r="C689" s="197" t="s">
        <v>77</v>
      </c>
      <c r="D689" s="197" t="s">
        <v>40</v>
      </c>
      <c r="E689" s="197" t="s">
        <v>31</v>
      </c>
      <c r="F689" s="195" t="s">
        <v>3570</v>
      </c>
      <c r="G689" s="195" t="s">
        <v>682</v>
      </c>
      <c r="H689" s="161">
        <f>Dane_baza!AR678</f>
        <v>22891364</v>
      </c>
      <c r="I689" s="161">
        <f>Dane_baza!AS678</f>
        <v>188681</v>
      </c>
      <c r="J689" s="161">
        <f>Dane_baza!BX678</f>
        <v>907653</v>
      </c>
      <c r="K689" s="161">
        <f>Dane_baza!AT678</f>
        <v>11730603</v>
      </c>
      <c r="L689" s="161">
        <f>Dane_baza!AU678</f>
        <v>0</v>
      </c>
      <c r="M689" s="161">
        <f>Dane_baza!AV678</f>
        <v>945122</v>
      </c>
      <c r="N689" s="161">
        <f>Dane_baza!AY678</f>
        <v>25297641</v>
      </c>
      <c r="O689" s="161">
        <f>Dane_baza!AZ678</f>
        <v>666626</v>
      </c>
      <c r="P689" s="161">
        <f>Dane_baza!AW678</f>
        <v>0</v>
      </c>
      <c r="Q689" s="161">
        <f>Dane_baza!AX678</f>
        <v>0</v>
      </c>
      <c r="R689" s="212">
        <f t="shared" si="40"/>
        <v>62627690</v>
      </c>
      <c r="S689" s="212">
        <f>Dane_baza!BU678</f>
        <v>52177414.609999999</v>
      </c>
      <c r="T689" s="212">
        <f>Dane_baza!BV678</f>
        <v>214119.94</v>
      </c>
      <c r="U689" s="212">
        <f>Dane_baza!BW678</f>
        <v>13736155.448885176</v>
      </c>
      <c r="V689" s="212">
        <f t="shared" si="38"/>
        <v>66127689.99888517</v>
      </c>
      <c r="W689" s="161">
        <f t="shared" si="39"/>
        <v>3499999.9988851696</v>
      </c>
      <c r="AA689" s="36"/>
    </row>
    <row r="690" spans="1:27" ht="14.45" x14ac:dyDescent="0.3">
      <c r="A690" s="197" t="s">
        <v>90</v>
      </c>
      <c r="B690" s="197" t="s">
        <v>90</v>
      </c>
      <c r="C690" s="197" t="s">
        <v>90</v>
      </c>
      <c r="D690" s="197" t="s">
        <v>36</v>
      </c>
      <c r="E690" s="197" t="s">
        <v>31</v>
      </c>
      <c r="F690" s="195" t="s">
        <v>3571</v>
      </c>
      <c r="G690" s="195" t="s">
        <v>683</v>
      </c>
      <c r="H690" s="161">
        <f>Dane_baza!AR679</f>
        <v>12872294</v>
      </c>
      <c r="I690" s="161">
        <f>Dane_baza!AS679</f>
        <v>929287</v>
      </c>
      <c r="J690" s="161">
        <f>Dane_baza!BX679</f>
        <v>633139</v>
      </c>
      <c r="K690" s="161">
        <f>Dane_baza!AT679</f>
        <v>3464836</v>
      </c>
      <c r="L690" s="161">
        <f>Dane_baza!AU679</f>
        <v>0</v>
      </c>
      <c r="M690" s="161">
        <f>Dane_baza!AV679</f>
        <v>1015576</v>
      </c>
      <c r="N690" s="161">
        <f>Dane_baza!AY679</f>
        <v>23639716</v>
      </c>
      <c r="O690" s="161">
        <f>Dane_baza!AZ679</f>
        <v>449283</v>
      </c>
      <c r="P690" s="161">
        <f>Dane_baza!AW679</f>
        <v>0</v>
      </c>
      <c r="Q690" s="161">
        <f>Dane_baza!AX679</f>
        <v>0</v>
      </c>
      <c r="R690" s="212">
        <f t="shared" si="40"/>
        <v>43004131</v>
      </c>
      <c r="S690" s="212">
        <f>Dane_baza!BU679</f>
        <v>35726524.880000003</v>
      </c>
      <c r="T690" s="212">
        <f>Dane_baza!BV679</f>
        <v>645189.68000000005</v>
      </c>
      <c r="U690" s="212">
        <f>Dane_baza!BW679</f>
        <v>9632416.438663356</v>
      </c>
      <c r="V690" s="212">
        <f t="shared" si="38"/>
        <v>46004130.998663358</v>
      </c>
      <c r="W690" s="161">
        <f t="shared" si="39"/>
        <v>2999999.9986633584</v>
      </c>
      <c r="AA690" s="36"/>
    </row>
    <row r="691" spans="1:27" ht="14.45" x14ac:dyDescent="0.3">
      <c r="A691" s="197" t="s">
        <v>90</v>
      </c>
      <c r="B691" s="197" t="s">
        <v>90</v>
      </c>
      <c r="C691" s="197" t="s">
        <v>92</v>
      </c>
      <c r="D691" s="197" t="s">
        <v>40</v>
      </c>
      <c r="E691" s="197" t="s">
        <v>31</v>
      </c>
      <c r="F691" s="195" t="s">
        <v>3572</v>
      </c>
      <c r="G691" s="195" t="s">
        <v>684</v>
      </c>
      <c r="H691" s="161">
        <f>Dane_baza!AR680</f>
        <v>11959376</v>
      </c>
      <c r="I691" s="161">
        <f>Dane_baza!AS680</f>
        <v>939968</v>
      </c>
      <c r="J691" s="161">
        <f>Dane_baza!BX680</f>
        <v>416735</v>
      </c>
      <c r="K691" s="161">
        <f>Dane_baza!AT680</f>
        <v>2373811</v>
      </c>
      <c r="L691" s="161">
        <f>Dane_baza!AU680</f>
        <v>0</v>
      </c>
      <c r="M691" s="161">
        <f>Dane_baza!AV680</f>
        <v>1215861</v>
      </c>
      <c r="N691" s="161">
        <f>Dane_baza!AY680</f>
        <v>15074085</v>
      </c>
      <c r="O691" s="161">
        <f>Dane_baza!AZ680</f>
        <v>497942</v>
      </c>
      <c r="P691" s="161">
        <f>Dane_baza!AW680</f>
        <v>0</v>
      </c>
      <c r="Q691" s="161">
        <f>Dane_baza!AX680</f>
        <v>0</v>
      </c>
      <c r="R691" s="212">
        <f t="shared" si="40"/>
        <v>32477778</v>
      </c>
      <c r="S691" s="212">
        <f>Dane_baza!BU680</f>
        <v>26649197.350000001</v>
      </c>
      <c r="T691" s="212">
        <f>Dane_baza!BV680</f>
        <v>992047.73</v>
      </c>
      <c r="U691" s="212">
        <f>Dane_baza!BW680</f>
        <v>6836532.9223878141</v>
      </c>
      <c r="V691" s="212">
        <f t="shared" si="38"/>
        <v>34477778.002387814</v>
      </c>
      <c r="W691" s="161">
        <f t="shared" si="39"/>
        <v>2000000.0023878142</v>
      </c>
      <c r="AA691" s="36"/>
    </row>
    <row r="692" spans="1:27" ht="14.45" x14ac:dyDescent="0.3">
      <c r="A692" s="197" t="s">
        <v>90</v>
      </c>
      <c r="B692" s="197" t="s">
        <v>92</v>
      </c>
      <c r="C692" s="197" t="s">
        <v>33</v>
      </c>
      <c r="D692" s="197" t="s">
        <v>36</v>
      </c>
      <c r="E692" s="197" t="s">
        <v>31</v>
      </c>
      <c r="F692" s="195" t="s">
        <v>3573</v>
      </c>
      <c r="G692" s="195" t="s">
        <v>685</v>
      </c>
      <c r="H692" s="161">
        <f>Dane_baza!AR681</f>
        <v>3851128</v>
      </c>
      <c r="I692" s="161">
        <f>Dane_baza!AS681</f>
        <v>21549</v>
      </c>
      <c r="J692" s="161">
        <f>Dane_baza!BX681</f>
        <v>226563</v>
      </c>
      <c r="K692" s="161">
        <f>Dane_baza!AT681</f>
        <v>5209370</v>
      </c>
      <c r="L692" s="161">
        <f>Dane_baza!AU681</f>
        <v>0</v>
      </c>
      <c r="M692" s="161">
        <f>Dane_baza!AV681</f>
        <v>1626696</v>
      </c>
      <c r="N692" s="161">
        <f>Dane_baza!AY681</f>
        <v>6896995</v>
      </c>
      <c r="O692" s="161">
        <f>Dane_baza!AZ681</f>
        <v>171928</v>
      </c>
      <c r="P692" s="161">
        <f>Dane_baza!AW681</f>
        <v>0</v>
      </c>
      <c r="Q692" s="161">
        <f>Dane_baza!AX681</f>
        <v>0</v>
      </c>
      <c r="R692" s="212">
        <f t="shared" si="40"/>
        <v>18004229</v>
      </c>
      <c r="S692" s="212">
        <f>Dane_baza!BU681</f>
        <v>10022897.91</v>
      </c>
      <c r="T692" s="212">
        <f>Dane_baza!BV681</f>
        <v>39907.019999999997</v>
      </c>
      <c r="U692" s="212">
        <f>Dane_baza!BW681</f>
        <v>9441423.6100000013</v>
      </c>
      <c r="V692" s="212">
        <f t="shared" si="38"/>
        <v>19504228.539999999</v>
      </c>
      <c r="W692" s="161">
        <f t="shared" si="39"/>
        <v>1499999.5399999991</v>
      </c>
      <c r="AA692" s="36"/>
    </row>
    <row r="693" spans="1:27" ht="14.45" x14ac:dyDescent="0.3">
      <c r="A693" s="197" t="s">
        <v>90</v>
      </c>
      <c r="B693" s="197" t="s">
        <v>92</v>
      </c>
      <c r="C693" s="197" t="s">
        <v>32</v>
      </c>
      <c r="D693" s="197" t="s">
        <v>36</v>
      </c>
      <c r="E693" s="197" t="s">
        <v>31</v>
      </c>
      <c r="F693" s="195" t="s">
        <v>3574</v>
      </c>
      <c r="G693" s="195" t="s">
        <v>686</v>
      </c>
      <c r="H693" s="161">
        <f>Dane_baza!AR682</f>
        <v>2365824</v>
      </c>
      <c r="I693" s="161">
        <f>Dane_baza!AS682</f>
        <v>25103</v>
      </c>
      <c r="J693" s="161">
        <f>Dane_baza!BX682</f>
        <v>185725</v>
      </c>
      <c r="K693" s="161">
        <f>Dane_baza!AT682</f>
        <v>4355312</v>
      </c>
      <c r="L693" s="161">
        <f>Dane_baza!AU682</f>
        <v>152505</v>
      </c>
      <c r="M693" s="161">
        <f>Dane_baza!AV682</f>
        <v>770093</v>
      </c>
      <c r="N693" s="161">
        <f>Dane_baza!AY682</f>
        <v>4211362</v>
      </c>
      <c r="O693" s="161">
        <f>Dane_baza!AZ682</f>
        <v>147598</v>
      </c>
      <c r="P693" s="161">
        <f>Dane_baza!AW682</f>
        <v>0</v>
      </c>
      <c r="Q693" s="161">
        <f>Dane_baza!AX682</f>
        <v>0</v>
      </c>
      <c r="R693" s="212">
        <f t="shared" si="40"/>
        <v>12213522</v>
      </c>
      <c r="S693" s="212">
        <f>Dane_baza!BU682</f>
        <v>7339254.7800000003</v>
      </c>
      <c r="T693" s="212">
        <f>Dane_baza!BV682</f>
        <v>50298.75</v>
      </c>
      <c r="U693" s="212">
        <f>Dane_baza!BW682</f>
        <v>6289591.1100000003</v>
      </c>
      <c r="V693" s="212">
        <f t="shared" si="38"/>
        <v>13679144.640000001</v>
      </c>
      <c r="W693" s="161">
        <f t="shared" si="39"/>
        <v>1465622.6400000006</v>
      </c>
      <c r="AA693" s="36"/>
    </row>
    <row r="694" spans="1:27" ht="14.45" x14ac:dyDescent="0.3">
      <c r="A694" s="197" t="s">
        <v>90</v>
      </c>
      <c r="B694" s="197" t="s">
        <v>92</v>
      </c>
      <c r="C694" s="197" t="s">
        <v>37</v>
      </c>
      <c r="D694" s="197" t="s">
        <v>40</v>
      </c>
      <c r="E694" s="197" t="s">
        <v>31</v>
      </c>
      <c r="F694" s="195" t="s">
        <v>3575</v>
      </c>
      <c r="G694" s="195" t="s">
        <v>687</v>
      </c>
      <c r="H694" s="161">
        <f>Dane_baza!AR683</f>
        <v>19885265</v>
      </c>
      <c r="I694" s="161">
        <f>Dane_baza!AS683</f>
        <v>798390</v>
      </c>
      <c r="J694" s="161">
        <f>Dane_baza!BX683</f>
        <v>823843</v>
      </c>
      <c r="K694" s="161">
        <f>Dane_baza!AT683</f>
        <v>8692708</v>
      </c>
      <c r="L694" s="161">
        <f>Dane_baza!AU683</f>
        <v>2324</v>
      </c>
      <c r="M694" s="161">
        <f>Dane_baza!AV683</f>
        <v>895590</v>
      </c>
      <c r="N694" s="161">
        <f>Dane_baza!AY683</f>
        <v>18948150</v>
      </c>
      <c r="O694" s="161">
        <f>Dane_baza!AZ683</f>
        <v>763943</v>
      </c>
      <c r="P694" s="161">
        <f>Dane_baza!AW683</f>
        <v>0</v>
      </c>
      <c r="Q694" s="161">
        <f>Dane_baza!AX683</f>
        <v>0</v>
      </c>
      <c r="R694" s="212">
        <f t="shared" si="40"/>
        <v>50810213</v>
      </c>
      <c r="S694" s="212">
        <f>Dane_baza!BU683</f>
        <v>48836145.68</v>
      </c>
      <c r="T694" s="212">
        <f>Dane_baza!BV683</f>
        <v>880660.35</v>
      </c>
      <c r="U694" s="212">
        <f>Dane_baza!BW683</f>
        <v>4093406.8699999973</v>
      </c>
      <c r="V694" s="212">
        <f t="shared" si="38"/>
        <v>53810212.899999999</v>
      </c>
      <c r="W694" s="161">
        <f t="shared" si="39"/>
        <v>2999999.8999999985</v>
      </c>
      <c r="AA694" s="36"/>
    </row>
    <row r="695" spans="1:27" ht="14.45" x14ac:dyDescent="0.3">
      <c r="A695" s="197" t="s">
        <v>90</v>
      </c>
      <c r="B695" s="197" t="s">
        <v>92</v>
      </c>
      <c r="C695" s="197" t="s">
        <v>39</v>
      </c>
      <c r="D695" s="197" t="s">
        <v>40</v>
      </c>
      <c r="E695" s="197" t="s">
        <v>31</v>
      </c>
      <c r="F695" s="195" t="s">
        <v>3576</v>
      </c>
      <c r="G695" s="195" t="s">
        <v>688</v>
      </c>
      <c r="H695" s="161">
        <f>Dane_baza!AR684</f>
        <v>7672183</v>
      </c>
      <c r="I695" s="161">
        <f>Dane_baza!AS684</f>
        <v>219460</v>
      </c>
      <c r="J695" s="161">
        <f>Dane_baza!BX684</f>
        <v>334676</v>
      </c>
      <c r="K695" s="161">
        <f>Dane_baza!AT684</f>
        <v>2020937</v>
      </c>
      <c r="L695" s="161">
        <f>Dane_baza!AU684</f>
        <v>0</v>
      </c>
      <c r="M695" s="161">
        <f>Dane_baza!AV684</f>
        <v>2414665</v>
      </c>
      <c r="N695" s="161">
        <f>Dane_baza!AY684</f>
        <v>13059890</v>
      </c>
      <c r="O695" s="161">
        <f>Dane_baza!AZ684</f>
        <v>373051</v>
      </c>
      <c r="P695" s="161">
        <f>Dane_baza!AW684</f>
        <v>0</v>
      </c>
      <c r="Q695" s="161">
        <f>Dane_baza!AX684</f>
        <v>0</v>
      </c>
      <c r="R695" s="212">
        <f t="shared" si="40"/>
        <v>26094862</v>
      </c>
      <c r="S695" s="212">
        <f>Dane_baza!BU684</f>
        <v>19691066.199999999</v>
      </c>
      <c r="T695" s="212">
        <f>Dane_baza!BV684</f>
        <v>192416.61</v>
      </c>
      <c r="U695" s="212">
        <f>Dane_baza!BW684</f>
        <v>8211379.1950744344</v>
      </c>
      <c r="V695" s="212">
        <f t="shared" si="38"/>
        <v>28094862.005074434</v>
      </c>
      <c r="W695" s="161">
        <f t="shared" si="39"/>
        <v>2000000.005074434</v>
      </c>
      <c r="AA695" s="36"/>
    </row>
    <row r="696" spans="1:27" ht="14.45" x14ac:dyDescent="0.3">
      <c r="A696" s="197" t="s">
        <v>90</v>
      </c>
      <c r="B696" s="197" t="s">
        <v>92</v>
      </c>
      <c r="C696" s="197" t="s">
        <v>42</v>
      </c>
      <c r="D696" s="197" t="s">
        <v>36</v>
      </c>
      <c r="E696" s="197" t="s">
        <v>31</v>
      </c>
      <c r="F696" s="195" t="s">
        <v>3577</v>
      </c>
      <c r="G696" s="195" t="s">
        <v>689</v>
      </c>
      <c r="H696" s="161">
        <f>Dane_baza!AR685</f>
        <v>5790123</v>
      </c>
      <c r="I696" s="161">
        <f>Dane_baza!AS685</f>
        <v>2558627</v>
      </c>
      <c r="J696" s="161">
        <f>Dane_baza!BX685</f>
        <v>78764</v>
      </c>
      <c r="K696" s="161">
        <f>Dane_baza!AT685</f>
        <v>2061900</v>
      </c>
      <c r="L696" s="161">
        <f>Dane_baza!AU685</f>
        <v>0</v>
      </c>
      <c r="M696" s="161">
        <f>Dane_baza!AV685</f>
        <v>1130457</v>
      </c>
      <c r="N696" s="161">
        <f>Dane_baza!AY685</f>
        <v>7653379</v>
      </c>
      <c r="O696" s="161">
        <f>Dane_baza!AZ685</f>
        <v>201123</v>
      </c>
      <c r="P696" s="161">
        <f>Dane_baza!AW685</f>
        <v>0</v>
      </c>
      <c r="Q696" s="161">
        <f>Dane_baza!AX685</f>
        <v>0</v>
      </c>
      <c r="R696" s="212">
        <f t="shared" si="40"/>
        <v>19474373</v>
      </c>
      <c r="S696" s="212">
        <f>Dane_baza!BU685</f>
        <v>16542782.970000001</v>
      </c>
      <c r="T696" s="212">
        <f>Dane_baza!BV685</f>
        <v>4645772.43</v>
      </c>
      <c r="U696" s="212">
        <f>Dane_baza!BW685</f>
        <v>233254.89589999546</v>
      </c>
      <c r="V696" s="212">
        <f t="shared" si="38"/>
        <v>21421810.295899995</v>
      </c>
      <c r="W696" s="161">
        <f t="shared" si="39"/>
        <v>1947437.2958999947</v>
      </c>
      <c r="AA696" s="36"/>
    </row>
    <row r="697" spans="1:27" ht="14.45" x14ac:dyDescent="0.3">
      <c r="A697" s="197" t="s">
        <v>90</v>
      </c>
      <c r="B697" s="197" t="s">
        <v>92</v>
      </c>
      <c r="C697" s="197" t="s">
        <v>44</v>
      </c>
      <c r="D697" s="197" t="s">
        <v>36</v>
      </c>
      <c r="E697" s="197" t="s">
        <v>31</v>
      </c>
      <c r="F697" s="195" t="s">
        <v>3578</v>
      </c>
      <c r="G697" s="195" t="s">
        <v>690</v>
      </c>
      <c r="H697" s="161">
        <f>Dane_baza!AR686</f>
        <v>4333594</v>
      </c>
      <c r="I697" s="161">
        <f>Dane_baza!AS686</f>
        <v>29283</v>
      </c>
      <c r="J697" s="161">
        <f>Dane_baza!BX686</f>
        <v>261394</v>
      </c>
      <c r="K697" s="161">
        <f>Dane_baza!AT686</f>
        <v>6070189</v>
      </c>
      <c r="L697" s="161">
        <f>Dane_baza!AU686</f>
        <v>0</v>
      </c>
      <c r="M697" s="161">
        <f>Dane_baza!AV686</f>
        <v>720594</v>
      </c>
      <c r="N697" s="161">
        <f>Dane_baza!AY686</f>
        <v>6879389</v>
      </c>
      <c r="O697" s="161">
        <f>Dane_baza!AZ686</f>
        <v>147598</v>
      </c>
      <c r="P697" s="161">
        <f>Dane_baza!AW686</f>
        <v>0</v>
      </c>
      <c r="Q697" s="161">
        <f>Dane_baza!AX686</f>
        <v>0</v>
      </c>
      <c r="R697" s="212">
        <f t="shared" si="40"/>
        <v>18442041</v>
      </c>
      <c r="S697" s="212">
        <f>Dane_baza!BU686</f>
        <v>11475392.9</v>
      </c>
      <c r="T697" s="212">
        <f>Dane_baza!BV686</f>
        <v>50714.22</v>
      </c>
      <c r="U697" s="212">
        <f>Dane_baza!BW686</f>
        <v>8415933.8099999987</v>
      </c>
      <c r="V697" s="212">
        <f t="shared" si="38"/>
        <v>19942040.93</v>
      </c>
      <c r="W697" s="161">
        <f t="shared" si="39"/>
        <v>1499999.9299999997</v>
      </c>
      <c r="AA697" s="36"/>
    </row>
    <row r="698" spans="1:27" ht="14.45" x14ac:dyDescent="0.3">
      <c r="A698" s="197" t="s">
        <v>90</v>
      </c>
      <c r="B698" s="197" t="s">
        <v>93</v>
      </c>
      <c r="C698" s="197" t="s">
        <v>33</v>
      </c>
      <c r="D698" s="197" t="s">
        <v>34</v>
      </c>
      <c r="E698" s="197" t="s">
        <v>31</v>
      </c>
      <c r="F698" s="195" t="s">
        <v>3579</v>
      </c>
      <c r="G698" s="195" t="s">
        <v>691</v>
      </c>
      <c r="H698" s="161">
        <f>Dane_baza!AR687</f>
        <v>68484938</v>
      </c>
      <c r="I698" s="161">
        <f>Dane_baza!AS687</f>
        <v>6289913</v>
      </c>
      <c r="J698" s="161">
        <f>Dane_baza!BX687</f>
        <v>2384429</v>
      </c>
      <c r="K698" s="161">
        <f>Dane_baza!AT687</f>
        <v>0</v>
      </c>
      <c r="L698" s="161">
        <f>Dane_baza!AU687</f>
        <v>429730</v>
      </c>
      <c r="M698" s="161">
        <f>Dane_baza!AV687</f>
        <v>2266622</v>
      </c>
      <c r="N698" s="161">
        <f>Dane_baza!AY687</f>
        <v>54392225</v>
      </c>
      <c r="O698" s="161">
        <f>Dane_baza!AZ687</f>
        <v>2055023</v>
      </c>
      <c r="P698" s="161">
        <f>Dane_baza!AW687</f>
        <v>0</v>
      </c>
      <c r="Q698" s="161">
        <f>Dane_baza!AX687</f>
        <v>0</v>
      </c>
      <c r="R698" s="212">
        <f t="shared" si="40"/>
        <v>136302880</v>
      </c>
      <c r="S698" s="212">
        <f>Dane_baza!BU687</f>
        <v>147374443.44</v>
      </c>
      <c r="T698" s="212">
        <f>Dane_baza!BV687</f>
        <v>5284782.16</v>
      </c>
      <c r="U698" s="212">
        <f>Dane_baza!BW687</f>
        <v>0</v>
      </c>
      <c r="V698" s="212">
        <f t="shared" si="38"/>
        <v>152659225.59999999</v>
      </c>
      <c r="W698" s="161">
        <f t="shared" si="39"/>
        <v>16356345.599999994</v>
      </c>
      <c r="AA698" s="36"/>
    </row>
    <row r="699" spans="1:27" ht="14.45" x14ac:dyDescent="0.3">
      <c r="A699" s="197" t="s">
        <v>90</v>
      </c>
      <c r="B699" s="197" t="s">
        <v>93</v>
      </c>
      <c r="C699" s="197" t="s">
        <v>32</v>
      </c>
      <c r="D699" s="197" t="s">
        <v>36</v>
      </c>
      <c r="E699" s="197" t="s">
        <v>31</v>
      </c>
      <c r="F699" s="195" t="s">
        <v>3580</v>
      </c>
      <c r="G699" s="195" t="s">
        <v>692</v>
      </c>
      <c r="H699" s="161">
        <f>Dane_baza!AR688</f>
        <v>5427259</v>
      </c>
      <c r="I699" s="161">
        <f>Dane_baza!AS688</f>
        <v>65611</v>
      </c>
      <c r="J699" s="161">
        <f>Dane_baza!BX688</f>
        <v>245409</v>
      </c>
      <c r="K699" s="161">
        <f>Dane_baza!AT688</f>
        <v>1332873</v>
      </c>
      <c r="L699" s="161">
        <f>Dane_baza!AU688</f>
        <v>0</v>
      </c>
      <c r="M699" s="161">
        <f>Dane_baza!AV688</f>
        <v>1132598</v>
      </c>
      <c r="N699" s="161">
        <f>Dane_baza!AY688</f>
        <v>6164906</v>
      </c>
      <c r="O699" s="161">
        <f>Dane_baza!AZ688</f>
        <v>160574</v>
      </c>
      <c r="P699" s="161">
        <f>Dane_baza!AW688</f>
        <v>0</v>
      </c>
      <c r="Q699" s="161">
        <f>Dane_baza!AX688</f>
        <v>0</v>
      </c>
      <c r="R699" s="212">
        <f t="shared" si="40"/>
        <v>14529230</v>
      </c>
      <c r="S699" s="212">
        <f>Dane_baza!BU688</f>
        <v>13511799.800000001</v>
      </c>
      <c r="T699" s="212">
        <f>Dane_baza!BV688</f>
        <v>59465.23</v>
      </c>
      <c r="U699" s="212">
        <f>Dane_baza!BW688</f>
        <v>2410887.6999999993</v>
      </c>
      <c r="V699" s="212">
        <f t="shared" si="38"/>
        <v>15982152.73</v>
      </c>
      <c r="W699" s="161">
        <f t="shared" si="39"/>
        <v>1452922.7300000004</v>
      </c>
      <c r="AA699" s="36"/>
    </row>
    <row r="700" spans="1:27" ht="14.45" x14ac:dyDescent="0.3">
      <c r="A700" s="197" t="s">
        <v>90</v>
      </c>
      <c r="B700" s="197" t="s">
        <v>93</v>
      </c>
      <c r="C700" s="197" t="s">
        <v>37</v>
      </c>
      <c r="D700" s="197" t="s">
        <v>36</v>
      </c>
      <c r="E700" s="197" t="s">
        <v>31</v>
      </c>
      <c r="F700" s="195" t="s">
        <v>3581</v>
      </c>
      <c r="G700" s="195" t="s">
        <v>693</v>
      </c>
      <c r="H700" s="161">
        <f>Dane_baza!AR689</f>
        <v>5326841</v>
      </c>
      <c r="I700" s="161">
        <f>Dane_baza!AS689</f>
        <v>40344</v>
      </c>
      <c r="J700" s="161">
        <f>Dane_baza!BX689</f>
        <v>316641</v>
      </c>
      <c r="K700" s="161">
        <f>Dane_baza!AT689</f>
        <v>8027388</v>
      </c>
      <c r="L700" s="161">
        <f>Dane_baza!AU689</f>
        <v>191928</v>
      </c>
      <c r="M700" s="161">
        <f>Dane_baza!AV689</f>
        <v>398543</v>
      </c>
      <c r="N700" s="161">
        <f>Dane_baza!AY689</f>
        <v>8644476</v>
      </c>
      <c r="O700" s="161">
        <f>Dane_baza!AZ689</f>
        <v>171928</v>
      </c>
      <c r="P700" s="161">
        <f>Dane_baza!AW689</f>
        <v>0</v>
      </c>
      <c r="Q700" s="161">
        <f>Dane_baza!AX689</f>
        <v>0</v>
      </c>
      <c r="R700" s="212">
        <f t="shared" si="40"/>
        <v>23118089</v>
      </c>
      <c r="S700" s="212">
        <f>Dane_baza!BU689</f>
        <v>15714393.74</v>
      </c>
      <c r="T700" s="212">
        <f>Dane_baza!BV689</f>
        <v>13684.06</v>
      </c>
      <c r="U700" s="212">
        <f>Dane_baza!BW689</f>
        <v>8890011.1989661641</v>
      </c>
      <c r="V700" s="212">
        <f t="shared" si="38"/>
        <v>24618088.998966165</v>
      </c>
      <c r="W700" s="161">
        <f t="shared" si="39"/>
        <v>1499999.9989661649</v>
      </c>
      <c r="AA700" s="36"/>
    </row>
    <row r="701" spans="1:27" ht="14.45" x14ac:dyDescent="0.3">
      <c r="A701" s="197" t="s">
        <v>90</v>
      </c>
      <c r="B701" s="197" t="s">
        <v>93</v>
      </c>
      <c r="C701" s="197" t="s">
        <v>39</v>
      </c>
      <c r="D701" s="197" t="s">
        <v>36</v>
      </c>
      <c r="E701" s="197" t="s">
        <v>31</v>
      </c>
      <c r="F701" s="195" t="s">
        <v>3582</v>
      </c>
      <c r="G701" s="195" t="s">
        <v>694</v>
      </c>
      <c r="H701" s="161">
        <f>Dane_baza!AR690</f>
        <v>14813992</v>
      </c>
      <c r="I701" s="161">
        <f>Dane_baza!AS690</f>
        <v>409883</v>
      </c>
      <c r="J701" s="161">
        <f>Dane_baza!BX690</f>
        <v>308762</v>
      </c>
      <c r="K701" s="161">
        <f>Dane_baza!AT690</f>
        <v>740275</v>
      </c>
      <c r="L701" s="161">
        <f>Dane_baza!AU690</f>
        <v>0</v>
      </c>
      <c r="M701" s="161">
        <f>Dane_baza!AV690</f>
        <v>1166183</v>
      </c>
      <c r="N701" s="161">
        <f>Dane_baza!AY690</f>
        <v>8480184</v>
      </c>
      <c r="O701" s="161">
        <f>Dane_baza!AZ690</f>
        <v>194635</v>
      </c>
      <c r="P701" s="161">
        <f>Dane_baza!AW690</f>
        <v>0</v>
      </c>
      <c r="Q701" s="161">
        <f>Dane_baza!AX690</f>
        <v>0</v>
      </c>
      <c r="R701" s="212">
        <f t="shared" si="40"/>
        <v>26113914</v>
      </c>
      <c r="S701" s="212">
        <f>Dane_baza!BU690</f>
        <v>26924232.899999999</v>
      </c>
      <c r="T701" s="212">
        <f>Dane_baza!BV690</f>
        <v>1044647.97</v>
      </c>
      <c r="U701" s="212">
        <f>Dane_baza!BW690</f>
        <v>0</v>
      </c>
      <c r="V701" s="212">
        <f t="shared" si="38"/>
        <v>27968880.869999997</v>
      </c>
      <c r="W701" s="161">
        <f t="shared" si="39"/>
        <v>1854966.8699999973</v>
      </c>
      <c r="AA701" s="36"/>
    </row>
    <row r="702" spans="1:27" ht="14.45" x14ac:dyDescent="0.3">
      <c r="A702" s="197" t="s">
        <v>90</v>
      </c>
      <c r="B702" s="197" t="s">
        <v>93</v>
      </c>
      <c r="C702" s="197" t="s">
        <v>42</v>
      </c>
      <c r="D702" s="197" t="s">
        <v>40</v>
      </c>
      <c r="E702" s="197" t="s">
        <v>31</v>
      </c>
      <c r="F702" s="195" t="s">
        <v>3583</v>
      </c>
      <c r="G702" s="195" t="s">
        <v>695</v>
      </c>
      <c r="H702" s="161">
        <f>Dane_baza!AR691</f>
        <v>7859876</v>
      </c>
      <c r="I702" s="161">
        <f>Dane_baza!AS691</f>
        <v>2060890</v>
      </c>
      <c r="J702" s="161">
        <f>Dane_baza!BX691</f>
        <v>218932</v>
      </c>
      <c r="K702" s="161">
        <f>Dane_baza!AT691</f>
        <v>1535622</v>
      </c>
      <c r="L702" s="161">
        <f>Dane_baza!AU691</f>
        <v>0</v>
      </c>
      <c r="M702" s="161">
        <f>Dane_baza!AV691</f>
        <v>1699008</v>
      </c>
      <c r="N702" s="161">
        <f>Dane_baza!AY691</f>
        <v>12043195</v>
      </c>
      <c r="O702" s="161">
        <f>Dane_baza!AZ691</f>
        <v>207611</v>
      </c>
      <c r="P702" s="161">
        <f>Dane_baza!AW691</f>
        <v>0</v>
      </c>
      <c r="Q702" s="161">
        <f>Dane_baza!AX691</f>
        <v>0</v>
      </c>
      <c r="R702" s="212">
        <f t="shared" si="40"/>
        <v>25625134</v>
      </c>
      <c r="S702" s="212">
        <f>Dane_baza!BU691</f>
        <v>20003789.800000001</v>
      </c>
      <c r="T702" s="212">
        <f>Dane_baza!BV691</f>
        <v>1929485.73</v>
      </c>
      <c r="U702" s="212">
        <f>Dane_baza!BW691</f>
        <v>5191858.4649883816</v>
      </c>
      <c r="V702" s="212">
        <f t="shared" si="38"/>
        <v>27125133.994988382</v>
      </c>
      <c r="W702" s="161">
        <f t="shared" si="39"/>
        <v>1499999.9949883819</v>
      </c>
      <c r="AA702" s="36"/>
    </row>
    <row r="703" spans="1:27" ht="14.45" x14ac:dyDescent="0.3">
      <c r="A703" s="197" t="s">
        <v>90</v>
      </c>
      <c r="B703" s="197" t="s">
        <v>93</v>
      </c>
      <c r="C703" s="197" t="s">
        <v>44</v>
      </c>
      <c r="D703" s="197" t="s">
        <v>36</v>
      </c>
      <c r="E703" s="197" t="s">
        <v>31</v>
      </c>
      <c r="F703" s="195" t="s">
        <v>3584</v>
      </c>
      <c r="G703" s="195" t="s">
        <v>696</v>
      </c>
      <c r="H703" s="161">
        <f>Dane_baza!AR692</f>
        <v>4063444</v>
      </c>
      <c r="I703" s="161">
        <f>Dane_baza!AS692</f>
        <v>205035</v>
      </c>
      <c r="J703" s="161">
        <f>Dane_baza!BX692</f>
        <v>235896</v>
      </c>
      <c r="K703" s="161">
        <f>Dane_baza!AT692</f>
        <v>4896767</v>
      </c>
      <c r="L703" s="161">
        <f>Dane_baza!AU692</f>
        <v>0</v>
      </c>
      <c r="M703" s="161">
        <f>Dane_baza!AV692</f>
        <v>377197</v>
      </c>
      <c r="N703" s="161">
        <f>Dane_baza!AY692</f>
        <v>6360653</v>
      </c>
      <c r="O703" s="161">
        <f>Dane_baza!AZ692</f>
        <v>136245</v>
      </c>
      <c r="P703" s="161">
        <f>Dane_baza!AW692</f>
        <v>0</v>
      </c>
      <c r="Q703" s="161">
        <f>Dane_baza!AX692</f>
        <v>0</v>
      </c>
      <c r="R703" s="212">
        <f t="shared" si="40"/>
        <v>16275237</v>
      </c>
      <c r="S703" s="212">
        <f>Dane_baza!BU692</f>
        <v>10524507.01</v>
      </c>
      <c r="T703" s="212">
        <f>Dane_baza!BV692</f>
        <v>333814.82</v>
      </c>
      <c r="U703" s="212">
        <f>Dane_baza!BW692</f>
        <v>6916915.0499999989</v>
      </c>
      <c r="V703" s="212">
        <f t="shared" si="38"/>
        <v>17775236.879999999</v>
      </c>
      <c r="W703" s="161">
        <f t="shared" si="39"/>
        <v>1499999.879999999</v>
      </c>
      <c r="AA703" s="36"/>
    </row>
    <row r="704" spans="1:27" ht="14.45" x14ac:dyDescent="0.3">
      <c r="A704" s="197" t="s">
        <v>90</v>
      </c>
      <c r="B704" s="197" t="s">
        <v>93</v>
      </c>
      <c r="C704" s="197" t="s">
        <v>51</v>
      </c>
      <c r="D704" s="197" t="s">
        <v>36</v>
      </c>
      <c r="E704" s="197" t="s">
        <v>31</v>
      </c>
      <c r="F704" s="195" t="s">
        <v>3585</v>
      </c>
      <c r="G704" s="195" t="s">
        <v>697</v>
      </c>
      <c r="H704" s="161">
        <f>Dane_baza!AR693</f>
        <v>3807653</v>
      </c>
      <c r="I704" s="161">
        <f>Dane_baza!AS693</f>
        <v>107669</v>
      </c>
      <c r="J704" s="161">
        <f>Dane_baza!BX693</f>
        <v>235694</v>
      </c>
      <c r="K704" s="161">
        <f>Dane_baza!AT693</f>
        <v>5181086</v>
      </c>
      <c r="L704" s="161">
        <f>Dane_baza!AU693</f>
        <v>75234</v>
      </c>
      <c r="M704" s="161">
        <f>Dane_baza!AV693</f>
        <v>872914</v>
      </c>
      <c r="N704" s="161">
        <f>Dane_baza!AY693</f>
        <v>6078953</v>
      </c>
      <c r="O704" s="161">
        <f>Dane_baza!AZ693</f>
        <v>89208</v>
      </c>
      <c r="P704" s="161">
        <f>Dane_baza!AW693</f>
        <v>0</v>
      </c>
      <c r="Q704" s="161">
        <f>Dane_baza!AX693</f>
        <v>0</v>
      </c>
      <c r="R704" s="212">
        <f t="shared" si="40"/>
        <v>16448411</v>
      </c>
      <c r="S704" s="212">
        <f>Dane_baza!BU693</f>
        <v>10886493.050000001</v>
      </c>
      <c r="T704" s="212">
        <f>Dane_baza!BV693</f>
        <v>122168.85</v>
      </c>
      <c r="U704" s="212">
        <f>Dane_baza!BW693</f>
        <v>6939748.7000000002</v>
      </c>
      <c r="V704" s="212">
        <f t="shared" si="38"/>
        <v>17948410.600000001</v>
      </c>
      <c r="W704" s="161">
        <f t="shared" si="39"/>
        <v>1499999.6000000015</v>
      </c>
      <c r="AA704" s="36"/>
    </row>
    <row r="705" spans="1:27" ht="14.45" x14ac:dyDescent="0.3">
      <c r="A705" s="197" t="s">
        <v>90</v>
      </c>
      <c r="B705" s="197" t="s">
        <v>93</v>
      </c>
      <c r="C705" s="197" t="s">
        <v>75</v>
      </c>
      <c r="D705" s="197" t="s">
        <v>36</v>
      </c>
      <c r="E705" s="197" t="s">
        <v>31</v>
      </c>
      <c r="F705" s="195" t="s">
        <v>3586</v>
      </c>
      <c r="G705" s="195" t="s">
        <v>698</v>
      </c>
      <c r="H705" s="161">
        <f>Dane_baza!AR694</f>
        <v>5695670</v>
      </c>
      <c r="I705" s="161">
        <f>Dane_baza!AS694</f>
        <v>19719</v>
      </c>
      <c r="J705" s="161">
        <f>Dane_baza!BX694</f>
        <v>235145</v>
      </c>
      <c r="K705" s="161">
        <f>Dane_baza!AT694</f>
        <v>3911502</v>
      </c>
      <c r="L705" s="161">
        <f>Dane_baza!AU694</f>
        <v>0</v>
      </c>
      <c r="M705" s="161">
        <f>Dane_baza!AV694</f>
        <v>914705</v>
      </c>
      <c r="N705" s="161">
        <f>Dane_baza!AY694</f>
        <v>6099342</v>
      </c>
      <c r="O705" s="161">
        <f>Dane_baza!AZ694</f>
        <v>129757</v>
      </c>
      <c r="P705" s="161">
        <f>Dane_baza!AW694</f>
        <v>0</v>
      </c>
      <c r="Q705" s="161">
        <f>Dane_baza!AX694</f>
        <v>0</v>
      </c>
      <c r="R705" s="212">
        <f t="shared" si="40"/>
        <v>17005840</v>
      </c>
      <c r="S705" s="212">
        <f>Dane_baza!BU694</f>
        <v>13341571.4</v>
      </c>
      <c r="T705" s="212">
        <f>Dane_baza!BV694</f>
        <v>12341.95</v>
      </c>
      <c r="U705" s="212">
        <f>Dane_baza!BW694</f>
        <v>5151926.6508875275</v>
      </c>
      <c r="V705" s="212">
        <f t="shared" si="38"/>
        <v>18505840.000887528</v>
      </c>
      <c r="W705" s="161">
        <f t="shared" si="39"/>
        <v>1500000.0008875281</v>
      </c>
      <c r="AA705" s="36"/>
    </row>
    <row r="706" spans="1:27" ht="14.45" x14ac:dyDescent="0.3">
      <c r="A706" s="197" t="s">
        <v>90</v>
      </c>
      <c r="B706" s="197" t="s">
        <v>93</v>
      </c>
      <c r="C706" s="197" t="s">
        <v>77</v>
      </c>
      <c r="D706" s="197" t="s">
        <v>36</v>
      </c>
      <c r="E706" s="197" t="s">
        <v>31</v>
      </c>
      <c r="F706" s="195" t="s">
        <v>3587</v>
      </c>
      <c r="G706" s="195" t="s">
        <v>699</v>
      </c>
      <c r="H706" s="161">
        <f>Dane_baza!AR695</f>
        <v>4654686</v>
      </c>
      <c r="I706" s="161">
        <f>Dane_baza!AS695</f>
        <v>76376</v>
      </c>
      <c r="J706" s="161">
        <f>Dane_baza!BX695</f>
        <v>256696</v>
      </c>
      <c r="K706" s="161">
        <f>Dane_baza!AT695</f>
        <v>2899414</v>
      </c>
      <c r="L706" s="161">
        <f>Dane_baza!AU695</f>
        <v>0</v>
      </c>
      <c r="M706" s="161">
        <f>Dane_baza!AV695</f>
        <v>375338</v>
      </c>
      <c r="N706" s="161">
        <f>Dane_baza!AY695</f>
        <v>8183718</v>
      </c>
      <c r="O706" s="161">
        <f>Dane_baza!AZ695</f>
        <v>202745</v>
      </c>
      <c r="P706" s="161">
        <f>Dane_baza!AW695</f>
        <v>0</v>
      </c>
      <c r="Q706" s="161">
        <f>Dane_baza!AX695</f>
        <v>0</v>
      </c>
      <c r="R706" s="212">
        <f t="shared" si="40"/>
        <v>16648973</v>
      </c>
      <c r="S706" s="212">
        <f>Dane_baza!BU695</f>
        <v>12213947.949999999</v>
      </c>
      <c r="T706" s="212">
        <f>Dane_baza!BV695</f>
        <v>37879.89</v>
      </c>
      <c r="U706" s="212">
        <f>Dane_baza!BW695</f>
        <v>5897145.1671121037</v>
      </c>
      <c r="V706" s="212">
        <f t="shared" si="38"/>
        <v>18148973.007112104</v>
      </c>
      <c r="W706" s="161">
        <f t="shared" si="39"/>
        <v>1500000.0071121044</v>
      </c>
      <c r="AA706" s="36"/>
    </row>
    <row r="707" spans="1:27" ht="14.45" x14ac:dyDescent="0.3">
      <c r="A707" s="197" t="s">
        <v>90</v>
      </c>
      <c r="B707" s="197" t="s">
        <v>93</v>
      </c>
      <c r="C707" s="197" t="s">
        <v>90</v>
      </c>
      <c r="D707" s="197" t="s">
        <v>36</v>
      </c>
      <c r="E707" s="197" t="s">
        <v>31</v>
      </c>
      <c r="F707" s="195" t="s">
        <v>3588</v>
      </c>
      <c r="G707" s="195" t="s">
        <v>700</v>
      </c>
      <c r="H707" s="161">
        <f>Dane_baza!AR696</f>
        <v>4504017</v>
      </c>
      <c r="I707" s="161">
        <f>Dane_baza!AS696</f>
        <v>35696</v>
      </c>
      <c r="J707" s="161">
        <f>Dane_baza!BX696</f>
        <v>237931</v>
      </c>
      <c r="K707" s="161">
        <f>Dane_baza!AT696</f>
        <v>3784122</v>
      </c>
      <c r="L707" s="161">
        <f>Dane_baza!AU696</f>
        <v>34681</v>
      </c>
      <c r="M707" s="161">
        <f>Dane_baza!AV696</f>
        <v>635043</v>
      </c>
      <c r="N707" s="161">
        <f>Dane_baza!AY696</f>
        <v>6097318</v>
      </c>
      <c r="O707" s="161">
        <f>Dane_baza!AZ696</f>
        <v>186525</v>
      </c>
      <c r="P707" s="161">
        <f>Dane_baza!AW696</f>
        <v>0</v>
      </c>
      <c r="Q707" s="161">
        <f>Dane_baza!AX696</f>
        <v>0</v>
      </c>
      <c r="R707" s="212">
        <f t="shared" si="40"/>
        <v>15515333</v>
      </c>
      <c r="S707" s="212">
        <f>Dane_baza!BU696</f>
        <v>9087348.8599999994</v>
      </c>
      <c r="T707" s="212">
        <f>Dane_baza!BV696</f>
        <v>75512.160000000003</v>
      </c>
      <c r="U707" s="212">
        <f>Dane_baza!BW696</f>
        <v>7352471.9729516953</v>
      </c>
      <c r="V707" s="212">
        <f t="shared" si="38"/>
        <v>16515332.992951695</v>
      </c>
      <c r="W707" s="161">
        <f t="shared" si="39"/>
        <v>999999.99295169488</v>
      </c>
      <c r="AA707" s="36"/>
    </row>
    <row r="708" spans="1:27" ht="14.45" x14ac:dyDescent="0.3">
      <c r="A708" s="197" t="s">
        <v>90</v>
      </c>
      <c r="B708" s="197" t="s">
        <v>93</v>
      </c>
      <c r="C708" s="197" t="s">
        <v>92</v>
      </c>
      <c r="D708" s="197" t="s">
        <v>40</v>
      </c>
      <c r="E708" s="197" t="s">
        <v>31</v>
      </c>
      <c r="F708" s="195" t="s">
        <v>3589</v>
      </c>
      <c r="G708" s="195" t="s">
        <v>701</v>
      </c>
      <c r="H708" s="161">
        <f>Dane_baza!AR697</f>
        <v>7503371</v>
      </c>
      <c r="I708" s="161">
        <f>Dane_baza!AS697</f>
        <v>208478</v>
      </c>
      <c r="J708" s="161">
        <f>Dane_baza!BX697</f>
        <v>375351</v>
      </c>
      <c r="K708" s="161">
        <f>Dane_baza!AT697</f>
        <v>6936383</v>
      </c>
      <c r="L708" s="161">
        <f>Dane_baza!AU697</f>
        <v>232871</v>
      </c>
      <c r="M708" s="161">
        <f>Dane_baza!AV697</f>
        <v>927022</v>
      </c>
      <c r="N708" s="161">
        <f>Dane_baza!AY697</f>
        <v>9763301</v>
      </c>
      <c r="O708" s="161">
        <f>Dane_baza!AZ697</f>
        <v>285465</v>
      </c>
      <c r="P708" s="161">
        <f>Dane_baza!AW697</f>
        <v>0</v>
      </c>
      <c r="Q708" s="161">
        <f>Dane_baza!AX697</f>
        <v>0</v>
      </c>
      <c r="R708" s="212">
        <f t="shared" si="40"/>
        <v>26232242</v>
      </c>
      <c r="S708" s="212">
        <f>Dane_baza!BU697</f>
        <v>17407663.969999999</v>
      </c>
      <c r="T708" s="212">
        <f>Dane_baza!BV697</f>
        <v>280823.82</v>
      </c>
      <c r="U708" s="212">
        <f>Dane_baza!BW697</f>
        <v>11691623.25</v>
      </c>
      <c r="V708" s="212">
        <f t="shared" si="38"/>
        <v>29380111.039999999</v>
      </c>
      <c r="W708" s="161">
        <f t="shared" si="39"/>
        <v>3147869.0399999991</v>
      </c>
      <c r="AA708" s="36"/>
    </row>
    <row r="709" spans="1:27" ht="14.45" x14ac:dyDescent="0.3">
      <c r="A709" s="197" t="s">
        <v>90</v>
      </c>
      <c r="B709" s="197" t="s">
        <v>93</v>
      </c>
      <c r="C709" s="197" t="s">
        <v>93</v>
      </c>
      <c r="D709" s="197" t="s">
        <v>36</v>
      </c>
      <c r="E709" s="197" t="s">
        <v>31</v>
      </c>
      <c r="F709" s="195" t="s">
        <v>3590</v>
      </c>
      <c r="G709" s="195" t="s">
        <v>691</v>
      </c>
      <c r="H709" s="161">
        <f>Dane_baza!AR698</f>
        <v>6944356</v>
      </c>
      <c r="I709" s="161">
        <f>Dane_baza!AS698</f>
        <v>707850</v>
      </c>
      <c r="J709" s="161">
        <f>Dane_baza!BX698</f>
        <v>304650</v>
      </c>
      <c r="K709" s="161">
        <f>Dane_baza!AT698</f>
        <v>2131511</v>
      </c>
      <c r="L709" s="161">
        <f>Dane_baza!AU698</f>
        <v>0</v>
      </c>
      <c r="M709" s="161">
        <f>Dane_baza!AV698</f>
        <v>1058425</v>
      </c>
      <c r="N709" s="161">
        <f>Dane_baza!AY698</f>
        <v>9053782</v>
      </c>
      <c r="O709" s="161">
        <f>Dane_baza!AZ698</f>
        <v>149220</v>
      </c>
      <c r="P709" s="161">
        <f>Dane_baza!AW698</f>
        <v>0</v>
      </c>
      <c r="Q709" s="161">
        <f>Dane_baza!AX698</f>
        <v>0</v>
      </c>
      <c r="R709" s="212">
        <f t="shared" si="40"/>
        <v>20349794</v>
      </c>
      <c r="S709" s="212">
        <f>Dane_baza!BU698</f>
        <v>16158305.5</v>
      </c>
      <c r="T709" s="212">
        <f>Dane_baza!BV698</f>
        <v>1073182.7</v>
      </c>
      <c r="U709" s="212">
        <f>Dane_baza!BW698</f>
        <v>4618305.5499999989</v>
      </c>
      <c r="V709" s="212">
        <f t="shared" si="38"/>
        <v>21849793.75</v>
      </c>
      <c r="W709" s="161">
        <f t="shared" si="39"/>
        <v>1499999.75</v>
      </c>
      <c r="AA709" s="36"/>
    </row>
    <row r="710" spans="1:27" ht="14.45" x14ac:dyDescent="0.3">
      <c r="A710" s="197" t="s">
        <v>90</v>
      </c>
      <c r="B710" s="197" t="s">
        <v>93</v>
      </c>
      <c r="C710" s="197" t="s">
        <v>95</v>
      </c>
      <c r="D710" s="197" t="s">
        <v>36</v>
      </c>
      <c r="E710" s="197" t="s">
        <v>31</v>
      </c>
      <c r="F710" s="195" t="s">
        <v>3591</v>
      </c>
      <c r="G710" s="195" t="s">
        <v>702</v>
      </c>
      <c r="H710" s="161">
        <f>Dane_baza!AR699</f>
        <v>3086406</v>
      </c>
      <c r="I710" s="161">
        <f>Dane_baza!AS699</f>
        <v>230263</v>
      </c>
      <c r="J710" s="161">
        <f>Dane_baza!BX699</f>
        <v>231343</v>
      </c>
      <c r="K710" s="161">
        <f>Dane_baza!AT699</f>
        <v>8009219</v>
      </c>
      <c r="L710" s="161">
        <f>Dane_baza!AU699</f>
        <v>0</v>
      </c>
      <c r="M710" s="161">
        <f>Dane_baza!AV699</f>
        <v>958913</v>
      </c>
      <c r="N710" s="161">
        <f>Dane_baza!AY699</f>
        <v>6286326</v>
      </c>
      <c r="O710" s="161">
        <f>Dane_baza!AZ699</f>
        <v>162196</v>
      </c>
      <c r="P710" s="161">
        <f>Dane_baza!AW699</f>
        <v>0</v>
      </c>
      <c r="Q710" s="161">
        <f>Dane_baza!AX699</f>
        <v>0</v>
      </c>
      <c r="R710" s="212">
        <f t="shared" si="40"/>
        <v>18964666</v>
      </c>
      <c r="S710" s="212">
        <f>Dane_baza!BU699</f>
        <v>8810706.1699999999</v>
      </c>
      <c r="T710" s="212">
        <f>Dane_baza!BV699</f>
        <v>399558.3</v>
      </c>
      <c r="U710" s="212">
        <f>Dane_baza!BW699</f>
        <v>11254401.526949925</v>
      </c>
      <c r="V710" s="212">
        <f t="shared" si="38"/>
        <v>20464665.996949926</v>
      </c>
      <c r="W710" s="161">
        <f t="shared" si="39"/>
        <v>1499999.996949926</v>
      </c>
      <c r="AA710" s="36"/>
    </row>
    <row r="711" spans="1:27" ht="14.45" x14ac:dyDescent="0.3">
      <c r="A711" s="197" t="s">
        <v>90</v>
      </c>
      <c r="B711" s="197" t="s">
        <v>93</v>
      </c>
      <c r="C711" s="197" t="s">
        <v>97</v>
      </c>
      <c r="D711" s="197" t="s">
        <v>36</v>
      </c>
      <c r="E711" s="197" t="s">
        <v>31</v>
      </c>
      <c r="F711" s="195" t="s">
        <v>3592</v>
      </c>
      <c r="G711" s="195" t="s">
        <v>703</v>
      </c>
      <c r="H711" s="161">
        <f>Dane_baza!AR700</f>
        <v>2506404</v>
      </c>
      <c r="I711" s="161">
        <f>Dane_baza!AS700</f>
        <v>28210</v>
      </c>
      <c r="J711" s="161">
        <f>Dane_baza!BX700</f>
        <v>262701</v>
      </c>
      <c r="K711" s="161">
        <f>Dane_baza!AT700</f>
        <v>8845307</v>
      </c>
      <c r="L711" s="161">
        <f>Dane_baza!AU700</f>
        <v>224879</v>
      </c>
      <c r="M711" s="161">
        <f>Dane_baza!AV700</f>
        <v>904615</v>
      </c>
      <c r="N711" s="161">
        <f>Dane_baza!AY700</f>
        <v>7769173</v>
      </c>
      <c r="O711" s="161">
        <f>Dane_baza!AZ700</f>
        <v>121647</v>
      </c>
      <c r="P711" s="161">
        <f>Dane_baza!AW700</f>
        <v>0</v>
      </c>
      <c r="Q711" s="161">
        <f>Dane_baza!AX700</f>
        <v>0</v>
      </c>
      <c r="R711" s="212">
        <f t="shared" si="40"/>
        <v>20662936</v>
      </c>
      <c r="S711" s="212">
        <f>Dane_baza!BU700</f>
        <v>9312636.4499999993</v>
      </c>
      <c r="T711" s="212">
        <f>Dane_baza!BV700</f>
        <v>29096.48</v>
      </c>
      <c r="U711" s="212">
        <f>Dane_baza!BW700</f>
        <v>12821202.75</v>
      </c>
      <c r="V711" s="212">
        <f t="shared" si="38"/>
        <v>22162935.68</v>
      </c>
      <c r="W711" s="161">
        <f t="shared" si="39"/>
        <v>1499999.6799999997</v>
      </c>
      <c r="AA711" s="36"/>
    </row>
    <row r="712" spans="1:27" ht="14.45" x14ac:dyDescent="0.3">
      <c r="A712" s="197" t="s">
        <v>90</v>
      </c>
      <c r="B712" s="197" t="s">
        <v>95</v>
      </c>
      <c r="C712" s="197" t="s">
        <v>33</v>
      </c>
      <c r="D712" s="197" t="s">
        <v>34</v>
      </c>
      <c r="E712" s="197" t="s">
        <v>31</v>
      </c>
      <c r="F712" s="195" t="s">
        <v>3593</v>
      </c>
      <c r="G712" s="195" t="s">
        <v>704</v>
      </c>
      <c r="H712" s="161">
        <f>Dane_baza!AR701</f>
        <v>33787264</v>
      </c>
      <c r="I712" s="161">
        <f>Dane_baza!AS701</f>
        <v>3407150</v>
      </c>
      <c r="J712" s="161">
        <f>Dane_baza!BX701</f>
        <v>1270203</v>
      </c>
      <c r="K712" s="161">
        <f>Dane_baza!AT701</f>
        <v>0</v>
      </c>
      <c r="L712" s="161">
        <f>Dane_baza!AU701</f>
        <v>0</v>
      </c>
      <c r="M712" s="161">
        <f>Dane_baza!AV701</f>
        <v>924516</v>
      </c>
      <c r="N712" s="161">
        <f>Dane_baza!AY701</f>
        <v>26921247</v>
      </c>
      <c r="O712" s="161">
        <f>Dane_baza!AZ701</f>
        <v>1158079</v>
      </c>
      <c r="P712" s="161">
        <f>Dane_baza!AW701</f>
        <v>0</v>
      </c>
      <c r="Q712" s="161">
        <f>Dane_baza!AX701</f>
        <v>0</v>
      </c>
      <c r="R712" s="212">
        <f t="shared" si="40"/>
        <v>67468459</v>
      </c>
      <c r="S712" s="212">
        <f>Dane_baza!BU701</f>
        <v>66227147.899999999</v>
      </c>
      <c r="T712" s="212">
        <f>Dane_baza!BV701</f>
        <v>3700712.9</v>
      </c>
      <c r="U712" s="212">
        <f>Dane_baza!BW701</f>
        <v>1767623.25</v>
      </c>
      <c r="V712" s="212">
        <f t="shared" si="38"/>
        <v>71695484.049999997</v>
      </c>
      <c r="W712" s="161">
        <f t="shared" si="39"/>
        <v>4227025.049999997</v>
      </c>
      <c r="AA712" s="36"/>
    </row>
    <row r="713" spans="1:27" ht="14.45" x14ac:dyDescent="0.3">
      <c r="A713" s="197" t="s">
        <v>90</v>
      </c>
      <c r="B713" s="197" t="s">
        <v>95</v>
      </c>
      <c r="C713" s="197" t="s">
        <v>32</v>
      </c>
      <c r="D713" s="197" t="s">
        <v>40</v>
      </c>
      <c r="E713" s="197" t="s">
        <v>31</v>
      </c>
      <c r="F713" s="195" t="s">
        <v>3594</v>
      </c>
      <c r="G713" s="195" t="s">
        <v>705</v>
      </c>
      <c r="H713" s="161">
        <f>Dane_baza!AR702</f>
        <v>9678876</v>
      </c>
      <c r="I713" s="161">
        <f>Dane_baza!AS702</f>
        <v>1008308</v>
      </c>
      <c r="J713" s="161">
        <f>Dane_baza!BX702</f>
        <v>588337</v>
      </c>
      <c r="K713" s="161">
        <f>Dane_baza!AT702</f>
        <v>7902486</v>
      </c>
      <c r="L713" s="161">
        <f>Dane_baza!AU702</f>
        <v>74820</v>
      </c>
      <c r="M713" s="161">
        <f>Dane_baza!AV702</f>
        <v>614472</v>
      </c>
      <c r="N713" s="161">
        <f>Dane_baza!AY702</f>
        <v>19276012</v>
      </c>
      <c r="O713" s="161">
        <f>Dane_baza!AZ702</f>
        <v>462259</v>
      </c>
      <c r="P713" s="161">
        <f>Dane_baza!AW702</f>
        <v>0</v>
      </c>
      <c r="Q713" s="161">
        <f>Dane_baza!AX702</f>
        <v>0</v>
      </c>
      <c r="R713" s="212">
        <f t="shared" si="40"/>
        <v>39605570</v>
      </c>
      <c r="S713" s="212">
        <f>Dane_baza!BU702</f>
        <v>24837071.800000001</v>
      </c>
      <c r="T713" s="212">
        <f>Dane_baza!BV702</f>
        <v>1389104.46</v>
      </c>
      <c r="U713" s="212">
        <f>Dane_baza!BW702</f>
        <v>16379393.738981748</v>
      </c>
      <c r="V713" s="212">
        <f t="shared" si="38"/>
        <v>42605569.998981752</v>
      </c>
      <c r="W713" s="161">
        <f t="shared" si="39"/>
        <v>2999999.9989817515</v>
      </c>
      <c r="AA713" s="36"/>
    </row>
    <row r="714" spans="1:27" ht="14.45" x14ac:dyDescent="0.3">
      <c r="A714" s="197" t="s">
        <v>90</v>
      </c>
      <c r="B714" s="197" t="s">
        <v>95</v>
      </c>
      <c r="C714" s="197" t="s">
        <v>37</v>
      </c>
      <c r="D714" s="197" t="s">
        <v>36</v>
      </c>
      <c r="E714" s="197" t="s">
        <v>31</v>
      </c>
      <c r="F714" s="195" t="s">
        <v>3595</v>
      </c>
      <c r="G714" s="195" t="s">
        <v>706</v>
      </c>
      <c r="H714" s="161">
        <f>Dane_baza!AR703</f>
        <v>2675219</v>
      </c>
      <c r="I714" s="161">
        <f>Dane_baza!AS703</f>
        <v>512530</v>
      </c>
      <c r="J714" s="161">
        <f>Dane_baza!BX703</f>
        <v>211998</v>
      </c>
      <c r="K714" s="161">
        <f>Dane_baza!AT703</f>
        <v>5508989</v>
      </c>
      <c r="L714" s="161">
        <f>Dane_baza!AU703</f>
        <v>363188</v>
      </c>
      <c r="M714" s="161">
        <f>Dane_baza!AV703</f>
        <v>335667</v>
      </c>
      <c r="N714" s="161">
        <f>Dane_baza!AY703</f>
        <v>7258890</v>
      </c>
      <c r="O714" s="161">
        <f>Dane_baza!AZ703</f>
        <v>207611</v>
      </c>
      <c r="P714" s="161">
        <f>Dane_baza!AW703</f>
        <v>0</v>
      </c>
      <c r="Q714" s="161">
        <f>Dane_baza!AX703</f>
        <v>0</v>
      </c>
      <c r="R714" s="212">
        <f t="shared" si="40"/>
        <v>17074092</v>
      </c>
      <c r="S714" s="212">
        <f>Dane_baza!BU703</f>
        <v>8697495.7200000007</v>
      </c>
      <c r="T714" s="212">
        <f>Dane_baza!BV703</f>
        <v>664086.9</v>
      </c>
      <c r="U714" s="212">
        <f>Dane_baza!BW703</f>
        <v>8712509.3831999265</v>
      </c>
      <c r="V714" s="212">
        <f t="shared" si="38"/>
        <v>18074092.003199928</v>
      </c>
      <c r="W714" s="161">
        <f t="shared" si="39"/>
        <v>1000000.0031999275</v>
      </c>
      <c r="AA714" s="36"/>
    </row>
    <row r="715" spans="1:27" ht="14.45" x14ac:dyDescent="0.3">
      <c r="A715" s="197" t="s">
        <v>90</v>
      </c>
      <c r="B715" s="197" t="s">
        <v>95</v>
      </c>
      <c r="C715" s="197" t="s">
        <v>39</v>
      </c>
      <c r="D715" s="197" t="s">
        <v>36</v>
      </c>
      <c r="E715" s="197" t="s">
        <v>31</v>
      </c>
      <c r="F715" s="195" t="s">
        <v>3596</v>
      </c>
      <c r="G715" s="195" t="s">
        <v>704</v>
      </c>
      <c r="H715" s="161">
        <f>Dane_baza!AR704</f>
        <v>11026170</v>
      </c>
      <c r="I715" s="161">
        <f>Dane_baza!AS704</f>
        <v>1081531</v>
      </c>
      <c r="J715" s="161">
        <f>Dane_baza!BX704</f>
        <v>503540</v>
      </c>
      <c r="K715" s="161">
        <f>Dane_baza!AT704</f>
        <v>2658925</v>
      </c>
      <c r="L715" s="161">
        <f>Dane_baza!AU704</f>
        <v>0</v>
      </c>
      <c r="M715" s="161">
        <f>Dane_baza!AV704</f>
        <v>931777</v>
      </c>
      <c r="N715" s="161">
        <f>Dane_baza!AY704</f>
        <v>12942923</v>
      </c>
      <c r="O715" s="161">
        <f>Dane_baza!AZ704</f>
        <v>313038</v>
      </c>
      <c r="P715" s="161">
        <f>Dane_baza!AW704</f>
        <v>0</v>
      </c>
      <c r="Q715" s="161">
        <f>Dane_baza!AX704</f>
        <v>0</v>
      </c>
      <c r="R715" s="212">
        <f t="shared" si="40"/>
        <v>29457904</v>
      </c>
      <c r="S715" s="212">
        <f>Dane_baza!BU704</f>
        <v>24757043.460000001</v>
      </c>
      <c r="T715" s="212">
        <f>Dane_baza!BV704</f>
        <v>1608532.86</v>
      </c>
      <c r="U715" s="212">
        <f>Dane_baza!BW704</f>
        <v>5592327.6300000008</v>
      </c>
      <c r="V715" s="212">
        <f t="shared" si="38"/>
        <v>31957903.950000003</v>
      </c>
      <c r="W715" s="161">
        <f t="shared" si="39"/>
        <v>2499999.950000003</v>
      </c>
      <c r="AA715" s="36"/>
    </row>
    <row r="716" spans="1:27" ht="14.45" x14ac:dyDescent="0.3">
      <c r="A716" s="197" t="s">
        <v>90</v>
      </c>
      <c r="B716" s="197" t="s">
        <v>95</v>
      </c>
      <c r="C716" s="197" t="s">
        <v>42</v>
      </c>
      <c r="D716" s="197" t="s">
        <v>36</v>
      </c>
      <c r="E716" s="197" t="s">
        <v>31</v>
      </c>
      <c r="F716" s="195" t="s">
        <v>3597</v>
      </c>
      <c r="G716" s="195" t="s">
        <v>707</v>
      </c>
      <c r="H716" s="161">
        <f>Dane_baza!AR705</f>
        <v>1315306</v>
      </c>
      <c r="I716" s="161">
        <f>Dane_baza!AS705</f>
        <v>12185</v>
      </c>
      <c r="J716" s="161">
        <f>Dane_baza!BX705</f>
        <v>93200</v>
      </c>
      <c r="K716" s="161">
        <f>Dane_baza!AT705</f>
        <v>1330224</v>
      </c>
      <c r="L716" s="161">
        <f>Dane_baza!AU705</f>
        <v>46865</v>
      </c>
      <c r="M716" s="161">
        <f>Dane_baza!AV705</f>
        <v>860801</v>
      </c>
      <c r="N716" s="161">
        <f>Dane_baza!AY705</f>
        <v>3170274</v>
      </c>
      <c r="O716" s="161">
        <f>Dane_baza!AZ705</f>
        <v>87586</v>
      </c>
      <c r="P716" s="161">
        <f>Dane_baza!AW705</f>
        <v>0</v>
      </c>
      <c r="Q716" s="161">
        <f>Dane_baza!AX705</f>
        <v>0</v>
      </c>
      <c r="R716" s="212">
        <f t="shared" si="40"/>
        <v>6916441</v>
      </c>
      <c r="S716" s="212">
        <f>Dane_baza!BU705</f>
        <v>3560587.86</v>
      </c>
      <c r="T716" s="212">
        <f>Dane_baza!BV705</f>
        <v>8493.18</v>
      </c>
      <c r="U716" s="212">
        <f>Dane_baza!BW705</f>
        <v>4039004.0500000003</v>
      </c>
      <c r="V716" s="212">
        <f t="shared" si="38"/>
        <v>7608085.0899999999</v>
      </c>
      <c r="W716" s="161">
        <f t="shared" si="39"/>
        <v>691644.08999999985</v>
      </c>
      <c r="AA716" s="36"/>
    </row>
    <row r="717" spans="1:27" ht="14.45" x14ac:dyDescent="0.3">
      <c r="A717" s="197" t="s">
        <v>90</v>
      </c>
      <c r="B717" s="197" t="s">
        <v>95</v>
      </c>
      <c r="C717" s="197" t="s">
        <v>44</v>
      </c>
      <c r="D717" s="197" t="s">
        <v>36</v>
      </c>
      <c r="E717" s="197" t="s">
        <v>31</v>
      </c>
      <c r="F717" s="195" t="s">
        <v>3598</v>
      </c>
      <c r="G717" s="195" t="s">
        <v>708</v>
      </c>
      <c r="H717" s="161">
        <f>Dane_baza!AR706</f>
        <v>2147306</v>
      </c>
      <c r="I717" s="161">
        <f>Dane_baza!AS706</f>
        <v>50692</v>
      </c>
      <c r="J717" s="161">
        <f>Dane_baza!BX706</f>
        <v>271136</v>
      </c>
      <c r="K717" s="161">
        <f>Dane_baza!AT706</f>
        <v>8000047</v>
      </c>
      <c r="L717" s="161">
        <f>Dane_baza!AU706</f>
        <v>373642</v>
      </c>
      <c r="M717" s="161">
        <f>Dane_baza!AV706</f>
        <v>663529</v>
      </c>
      <c r="N717" s="161">
        <f>Dane_baza!AY706</f>
        <v>10399039</v>
      </c>
      <c r="O717" s="161">
        <f>Dane_baza!AZ706</f>
        <v>218965</v>
      </c>
      <c r="P717" s="161">
        <f>Dane_baza!AW706</f>
        <v>0</v>
      </c>
      <c r="Q717" s="161">
        <f>Dane_baza!AX706</f>
        <v>0</v>
      </c>
      <c r="R717" s="212">
        <f t="shared" si="40"/>
        <v>22124356</v>
      </c>
      <c r="S717" s="212">
        <f>Dane_baza!BU706</f>
        <v>7816466.2699999996</v>
      </c>
      <c r="T717" s="212">
        <f>Dane_baza!BV706</f>
        <v>108246.83</v>
      </c>
      <c r="U717" s="212">
        <f>Dane_baza!BW706</f>
        <v>15699642.899964893</v>
      </c>
      <c r="V717" s="212">
        <f t="shared" si="38"/>
        <v>23624355.999964893</v>
      </c>
      <c r="W717" s="161">
        <f t="shared" si="39"/>
        <v>1499999.9999648929</v>
      </c>
      <c r="AA717" s="36"/>
    </row>
    <row r="718" spans="1:27" ht="14.45" x14ac:dyDescent="0.3">
      <c r="A718" s="197" t="s">
        <v>90</v>
      </c>
      <c r="B718" s="197" t="s">
        <v>97</v>
      </c>
      <c r="C718" s="197" t="s">
        <v>33</v>
      </c>
      <c r="D718" s="197" t="s">
        <v>34</v>
      </c>
      <c r="E718" s="197" t="s">
        <v>31</v>
      </c>
      <c r="F718" s="195" t="s">
        <v>3599</v>
      </c>
      <c r="G718" s="195" t="s">
        <v>709</v>
      </c>
      <c r="H718" s="161">
        <f>Dane_baza!AR707</f>
        <v>70109667</v>
      </c>
      <c r="I718" s="161">
        <f>Dane_baza!AS707</f>
        <v>4648628</v>
      </c>
      <c r="J718" s="161">
        <f>Dane_baza!BX707</f>
        <v>2503739</v>
      </c>
      <c r="K718" s="161">
        <f>Dane_baza!AT707</f>
        <v>0</v>
      </c>
      <c r="L718" s="161">
        <f>Dane_baza!AU707</f>
        <v>0</v>
      </c>
      <c r="M718" s="161">
        <f>Dane_baza!AV707</f>
        <v>1749231</v>
      </c>
      <c r="N718" s="161">
        <f>Dane_baza!AY707</f>
        <v>49343048</v>
      </c>
      <c r="O718" s="161">
        <f>Dane_baza!AZ707</f>
        <v>2003121</v>
      </c>
      <c r="P718" s="161">
        <f>Dane_baza!AW707</f>
        <v>0</v>
      </c>
      <c r="Q718" s="161">
        <f>Dane_baza!AX707</f>
        <v>0</v>
      </c>
      <c r="R718" s="212">
        <f t="shared" si="40"/>
        <v>130357434</v>
      </c>
      <c r="S718" s="212">
        <f>Dane_baza!BU707</f>
        <v>140795010.69</v>
      </c>
      <c r="T718" s="212">
        <f>Dane_baza!BV707</f>
        <v>5205315.3899999997</v>
      </c>
      <c r="U718" s="212">
        <f>Dane_baza!BW707</f>
        <v>0</v>
      </c>
      <c r="V718" s="212">
        <f t="shared" si="38"/>
        <v>146000326.07999998</v>
      </c>
      <c r="W718" s="161">
        <f t="shared" si="39"/>
        <v>15642892.079999983</v>
      </c>
      <c r="AA718" s="36"/>
    </row>
    <row r="719" spans="1:27" ht="14.45" x14ac:dyDescent="0.3">
      <c r="A719" s="197" t="s">
        <v>90</v>
      </c>
      <c r="B719" s="197" t="s">
        <v>97</v>
      </c>
      <c r="C719" s="197" t="s">
        <v>32</v>
      </c>
      <c r="D719" s="197" t="s">
        <v>40</v>
      </c>
      <c r="E719" s="197" t="s">
        <v>31</v>
      </c>
      <c r="F719" s="195" t="s">
        <v>3600</v>
      </c>
      <c r="G719" s="195" t="s">
        <v>710</v>
      </c>
      <c r="H719" s="161">
        <f>Dane_baza!AR708</f>
        <v>12570032</v>
      </c>
      <c r="I719" s="161">
        <f>Dane_baza!AS708</f>
        <v>1066888</v>
      </c>
      <c r="J719" s="161">
        <f>Dane_baza!BX708</f>
        <v>739539</v>
      </c>
      <c r="K719" s="161">
        <f>Dane_baza!AT708</f>
        <v>14044294</v>
      </c>
      <c r="L719" s="161">
        <f>Dane_baza!AU708</f>
        <v>342111</v>
      </c>
      <c r="M719" s="161">
        <f>Dane_baza!AV708</f>
        <v>771432</v>
      </c>
      <c r="N719" s="161">
        <f>Dane_baza!AY708</f>
        <v>21541624</v>
      </c>
      <c r="O719" s="161">
        <f>Dane_baza!AZ708</f>
        <v>601747</v>
      </c>
      <c r="P719" s="161">
        <f>Dane_baza!AW708</f>
        <v>0</v>
      </c>
      <c r="Q719" s="161">
        <f>Dane_baza!AX708</f>
        <v>0</v>
      </c>
      <c r="R719" s="212">
        <f t="shared" si="40"/>
        <v>51677667</v>
      </c>
      <c r="S719" s="212">
        <f>Dane_baza!BU708</f>
        <v>33367378.68</v>
      </c>
      <c r="T719" s="212">
        <f>Dane_baza!BV708</f>
        <v>1759689.07</v>
      </c>
      <c r="U719" s="212">
        <f>Dane_baza!BW708</f>
        <v>19550599.24642925</v>
      </c>
      <c r="V719" s="212">
        <f t="shared" si="38"/>
        <v>54677666.99642925</v>
      </c>
      <c r="W719" s="161">
        <f t="shared" si="39"/>
        <v>2999999.9964292496</v>
      </c>
      <c r="AA719" s="36"/>
    </row>
    <row r="720" spans="1:27" ht="14.45" x14ac:dyDescent="0.3">
      <c r="A720" s="197" t="s">
        <v>90</v>
      </c>
      <c r="B720" s="197" t="s">
        <v>97</v>
      </c>
      <c r="C720" s="197" t="s">
        <v>37</v>
      </c>
      <c r="D720" s="197" t="s">
        <v>36</v>
      </c>
      <c r="E720" s="197" t="s">
        <v>31</v>
      </c>
      <c r="F720" s="195" t="s">
        <v>3601</v>
      </c>
      <c r="G720" s="195" t="s">
        <v>711</v>
      </c>
      <c r="H720" s="161">
        <f>Dane_baza!AR709</f>
        <v>11026346</v>
      </c>
      <c r="I720" s="161">
        <f>Dane_baza!AS709</f>
        <v>207650</v>
      </c>
      <c r="J720" s="161">
        <f>Dane_baza!BX709</f>
        <v>317086</v>
      </c>
      <c r="K720" s="161">
        <f>Dane_baza!AT709</f>
        <v>1521542</v>
      </c>
      <c r="L720" s="161">
        <f>Dane_baza!AU709</f>
        <v>0</v>
      </c>
      <c r="M720" s="161">
        <f>Dane_baza!AV709</f>
        <v>886838</v>
      </c>
      <c r="N720" s="161">
        <f>Dane_baza!AY709</f>
        <v>9419980</v>
      </c>
      <c r="O720" s="161">
        <f>Dane_baza!AZ709</f>
        <v>235184</v>
      </c>
      <c r="P720" s="161">
        <f>Dane_baza!AW709</f>
        <v>0</v>
      </c>
      <c r="Q720" s="161">
        <f>Dane_baza!AX709</f>
        <v>0</v>
      </c>
      <c r="R720" s="212">
        <f t="shared" si="40"/>
        <v>23614626</v>
      </c>
      <c r="S720" s="212">
        <f>Dane_baza!BU709</f>
        <v>17228695.379999999</v>
      </c>
      <c r="T720" s="212">
        <f>Dane_baza!BV709</f>
        <v>384998.8</v>
      </c>
      <c r="U720" s="212">
        <f>Dane_baza!BW709</f>
        <v>7500931.5799999982</v>
      </c>
      <c r="V720" s="212">
        <f t="shared" ref="V720:V783" si="41">SUM(S720:U720)</f>
        <v>25114625.759999998</v>
      </c>
      <c r="W720" s="161">
        <f t="shared" ref="W720:W783" si="42">V720-R720</f>
        <v>1499999.7599999979</v>
      </c>
      <c r="AA720" s="36"/>
    </row>
    <row r="721" spans="1:27" ht="14.45" x14ac:dyDescent="0.3">
      <c r="A721" s="197" t="s">
        <v>90</v>
      </c>
      <c r="B721" s="197" t="s">
        <v>97</v>
      </c>
      <c r="C721" s="197" t="s">
        <v>39</v>
      </c>
      <c r="D721" s="197" t="s">
        <v>36</v>
      </c>
      <c r="E721" s="197" t="s">
        <v>31</v>
      </c>
      <c r="F721" s="195" t="s">
        <v>3602</v>
      </c>
      <c r="G721" s="195" t="s">
        <v>712</v>
      </c>
      <c r="H721" s="161">
        <f>Dane_baza!AR710</f>
        <v>9742607</v>
      </c>
      <c r="I721" s="161">
        <f>Dane_baza!AS710</f>
        <v>439816</v>
      </c>
      <c r="J721" s="161">
        <f>Dane_baza!BX710</f>
        <v>355879</v>
      </c>
      <c r="K721" s="161">
        <f>Dane_baza!AT710</f>
        <v>4207566</v>
      </c>
      <c r="L721" s="161">
        <f>Dane_baza!AU710</f>
        <v>0</v>
      </c>
      <c r="M721" s="161">
        <f>Dane_baza!AV710</f>
        <v>898717</v>
      </c>
      <c r="N721" s="161">
        <f>Dane_baza!AY710</f>
        <v>11929928</v>
      </c>
      <c r="O721" s="161">
        <f>Dane_baza!AZ710</f>
        <v>272489</v>
      </c>
      <c r="P721" s="161">
        <f>Dane_baza!AW710</f>
        <v>0</v>
      </c>
      <c r="Q721" s="161">
        <f>Dane_baza!AX710</f>
        <v>0</v>
      </c>
      <c r="R721" s="212">
        <f t="shared" ref="R721:R784" si="43">SUM(H721:Q721)</f>
        <v>27847002</v>
      </c>
      <c r="S721" s="212">
        <f>Dane_baza!BU710</f>
        <v>20587959.559999999</v>
      </c>
      <c r="T721" s="212">
        <f>Dane_baza!BV710</f>
        <v>804886.38</v>
      </c>
      <c r="U721" s="212">
        <f>Dane_baza!BW710</f>
        <v>8454156.0300000012</v>
      </c>
      <c r="V721" s="212">
        <f t="shared" si="41"/>
        <v>29847001.969999999</v>
      </c>
      <c r="W721" s="161">
        <f t="shared" si="42"/>
        <v>1999999.9699999988</v>
      </c>
      <c r="AA721" s="36"/>
    </row>
    <row r="722" spans="1:27" ht="14.45" x14ac:dyDescent="0.3">
      <c r="A722" s="197" t="s">
        <v>90</v>
      </c>
      <c r="B722" s="197" t="s">
        <v>97</v>
      </c>
      <c r="C722" s="197" t="s">
        <v>42</v>
      </c>
      <c r="D722" s="197" t="s">
        <v>36</v>
      </c>
      <c r="E722" s="197" t="s">
        <v>31</v>
      </c>
      <c r="F722" s="195" t="s">
        <v>3603</v>
      </c>
      <c r="G722" s="195" t="s">
        <v>713</v>
      </c>
      <c r="H722" s="161">
        <f>Dane_baza!AR711</f>
        <v>5325344</v>
      </c>
      <c r="I722" s="161">
        <f>Dane_baza!AS711</f>
        <v>27689</v>
      </c>
      <c r="J722" s="161">
        <f>Dane_baza!BX711</f>
        <v>293647</v>
      </c>
      <c r="K722" s="161">
        <f>Dane_baza!AT711</f>
        <v>6402748</v>
      </c>
      <c r="L722" s="161">
        <f>Dane_baza!AU711</f>
        <v>0</v>
      </c>
      <c r="M722" s="161">
        <f>Dane_baza!AV711</f>
        <v>704893</v>
      </c>
      <c r="N722" s="161">
        <f>Dane_baza!AY711</f>
        <v>8437161</v>
      </c>
      <c r="O722" s="161">
        <f>Dane_baza!AZ711</f>
        <v>223830</v>
      </c>
      <c r="P722" s="161">
        <f>Dane_baza!AW711</f>
        <v>0</v>
      </c>
      <c r="Q722" s="161">
        <f>Dane_baza!AX711</f>
        <v>0</v>
      </c>
      <c r="R722" s="212">
        <f t="shared" si="43"/>
        <v>21415312</v>
      </c>
      <c r="S722" s="212">
        <f>Dane_baza!BU711</f>
        <v>13226363.119999999</v>
      </c>
      <c r="T722" s="212">
        <f>Dane_baza!BV711</f>
        <v>46248.37</v>
      </c>
      <c r="U722" s="212">
        <f>Dane_baza!BW711</f>
        <v>9642700.5156910717</v>
      </c>
      <c r="V722" s="212">
        <f t="shared" si="41"/>
        <v>22915312.00569107</v>
      </c>
      <c r="W722" s="161">
        <f t="shared" si="42"/>
        <v>1500000.0056910701</v>
      </c>
      <c r="AA722" s="36"/>
    </row>
    <row r="723" spans="1:27" ht="14.45" x14ac:dyDescent="0.3">
      <c r="A723" s="197" t="s">
        <v>90</v>
      </c>
      <c r="B723" s="197" t="s">
        <v>97</v>
      </c>
      <c r="C723" s="197" t="s">
        <v>44</v>
      </c>
      <c r="D723" s="197" t="s">
        <v>36</v>
      </c>
      <c r="E723" s="197" t="s">
        <v>31</v>
      </c>
      <c r="F723" s="195" t="s">
        <v>3604</v>
      </c>
      <c r="G723" s="195" t="s">
        <v>714</v>
      </c>
      <c r="H723" s="161">
        <f>Dane_baza!AR712</f>
        <v>2521942</v>
      </c>
      <c r="I723" s="161">
        <f>Dane_baza!AS712</f>
        <v>16982</v>
      </c>
      <c r="J723" s="161">
        <f>Dane_baza!BX712</f>
        <v>271495</v>
      </c>
      <c r="K723" s="161">
        <f>Dane_baza!AT712</f>
        <v>8792884</v>
      </c>
      <c r="L723" s="161">
        <f>Dane_baza!AU712</f>
        <v>633608</v>
      </c>
      <c r="M723" s="161">
        <f>Dane_baza!AV712</f>
        <v>1166731</v>
      </c>
      <c r="N723" s="161">
        <f>Dane_baza!AY712</f>
        <v>9202885</v>
      </c>
      <c r="O723" s="161">
        <f>Dane_baza!AZ712</f>
        <v>207611</v>
      </c>
      <c r="P723" s="161">
        <f>Dane_baza!AW712</f>
        <v>0</v>
      </c>
      <c r="Q723" s="161">
        <f>Dane_baza!AX712</f>
        <v>0</v>
      </c>
      <c r="R723" s="212">
        <f t="shared" si="43"/>
        <v>22814138</v>
      </c>
      <c r="S723" s="212">
        <f>Dane_baza!BU712</f>
        <v>8931110.6699999999</v>
      </c>
      <c r="T723" s="212">
        <f>Dane_baza!BV712</f>
        <v>12693.42</v>
      </c>
      <c r="U723" s="212">
        <f>Dane_baza!BW712</f>
        <v>15370333.911041945</v>
      </c>
      <c r="V723" s="212">
        <f t="shared" si="41"/>
        <v>24314138.001041945</v>
      </c>
      <c r="W723" s="161">
        <f t="shared" si="42"/>
        <v>1500000.0010419451</v>
      </c>
      <c r="AA723" s="36"/>
    </row>
    <row r="724" spans="1:27" ht="14.45" x14ac:dyDescent="0.3">
      <c r="A724" s="197" t="s">
        <v>90</v>
      </c>
      <c r="B724" s="197" t="s">
        <v>97</v>
      </c>
      <c r="C724" s="197" t="s">
        <v>51</v>
      </c>
      <c r="D724" s="197" t="s">
        <v>36</v>
      </c>
      <c r="E724" s="197" t="s">
        <v>31</v>
      </c>
      <c r="F724" s="195" t="s">
        <v>3605</v>
      </c>
      <c r="G724" s="195" t="s">
        <v>715</v>
      </c>
      <c r="H724" s="161">
        <f>Dane_baza!AR713</f>
        <v>3462805</v>
      </c>
      <c r="I724" s="161">
        <f>Dane_baza!AS713</f>
        <v>258432</v>
      </c>
      <c r="J724" s="161">
        <f>Dane_baza!BX713</f>
        <v>154572</v>
      </c>
      <c r="K724" s="161">
        <f>Dane_baza!AT713</f>
        <v>2316135</v>
      </c>
      <c r="L724" s="161">
        <f>Dane_baza!AU713</f>
        <v>65343</v>
      </c>
      <c r="M724" s="161">
        <f>Dane_baza!AV713</f>
        <v>863244</v>
      </c>
      <c r="N724" s="161">
        <f>Dane_baza!AY713</f>
        <v>3849471</v>
      </c>
      <c r="O724" s="161">
        <f>Dane_baza!AZ713</f>
        <v>142732</v>
      </c>
      <c r="P724" s="161">
        <f>Dane_baza!AW713</f>
        <v>0</v>
      </c>
      <c r="Q724" s="161">
        <f>Dane_baza!AX713</f>
        <v>0</v>
      </c>
      <c r="R724" s="212">
        <f t="shared" si="43"/>
        <v>11112734</v>
      </c>
      <c r="S724" s="212">
        <f>Dane_baza!BU713</f>
        <v>7292363.5</v>
      </c>
      <c r="T724" s="212">
        <f>Dane_baza!BV713</f>
        <v>382248.9</v>
      </c>
      <c r="U724" s="212">
        <f>Dane_baza!BW713</f>
        <v>4438121.6099999994</v>
      </c>
      <c r="V724" s="212">
        <f t="shared" si="41"/>
        <v>12112734.01</v>
      </c>
      <c r="W724" s="161">
        <f t="shared" si="42"/>
        <v>1000000.0099999998</v>
      </c>
      <c r="AA724" s="36"/>
    </row>
    <row r="725" spans="1:27" ht="14.45" x14ac:dyDescent="0.3">
      <c r="A725" s="197" t="s">
        <v>90</v>
      </c>
      <c r="B725" s="197" t="s">
        <v>97</v>
      </c>
      <c r="C725" s="197" t="s">
        <v>75</v>
      </c>
      <c r="D725" s="197" t="s">
        <v>36</v>
      </c>
      <c r="E725" s="197" t="s">
        <v>31</v>
      </c>
      <c r="F725" s="195" t="s">
        <v>3606</v>
      </c>
      <c r="G725" s="195" t="s">
        <v>709</v>
      </c>
      <c r="H725" s="161">
        <f>Dane_baza!AR714</f>
        <v>13727089</v>
      </c>
      <c r="I725" s="161">
        <f>Dane_baza!AS714</f>
        <v>598076</v>
      </c>
      <c r="J725" s="161">
        <f>Dane_baza!BX714</f>
        <v>602252</v>
      </c>
      <c r="K725" s="161">
        <f>Dane_baza!AT714</f>
        <v>6462427</v>
      </c>
      <c r="L725" s="161">
        <f>Dane_baza!AU714</f>
        <v>0</v>
      </c>
      <c r="M725" s="161">
        <f>Dane_baza!AV714</f>
        <v>440740</v>
      </c>
      <c r="N725" s="161">
        <f>Dane_baza!AY714</f>
        <v>21015074</v>
      </c>
      <c r="O725" s="161">
        <f>Dane_baza!AZ714</f>
        <v>345477</v>
      </c>
      <c r="P725" s="161">
        <f>Dane_baza!AW714</f>
        <v>0</v>
      </c>
      <c r="Q725" s="161">
        <f>Dane_baza!AX714</f>
        <v>0</v>
      </c>
      <c r="R725" s="212">
        <f t="shared" si="43"/>
        <v>43191135</v>
      </c>
      <c r="S725" s="212">
        <f>Dane_baza!BU714</f>
        <v>33149197.620000001</v>
      </c>
      <c r="T725" s="212">
        <f>Dane_baza!BV714</f>
        <v>724867.97</v>
      </c>
      <c r="U725" s="212">
        <f>Dane_baza!BW714</f>
        <v>12317069.379999999</v>
      </c>
      <c r="V725" s="212">
        <f t="shared" si="41"/>
        <v>46191134.969999999</v>
      </c>
      <c r="W725" s="161">
        <f t="shared" si="42"/>
        <v>2999999.9699999988</v>
      </c>
      <c r="AA725" s="36"/>
    </row>
    <row r="726" spans="1:27" ht="14.45" x14ac:dyDescent="0.3">
      <c r="A726" s="197" t="s">
        <v>90</v>
      </c>
      <c r="B726" s="197" t="s">
        <v>97</v>
      </c>
      <c r="C726" s="197" t="s">
        <v>77</v>
      </c>
      <c r="D726" s="197" t="s">
        <v>40</v>
      </c>
      <c r="E726" s="197" t="s">
        <v>31</v>
      </c>
      <c r="F726" s="195" t="s">
        <v>3607</v>
      </c>
      <c r="G726" s="195" t="s">
        <v>716</v>
      </c>
      <c r="H726" s="161">
        <f>Dane_baza!AR715</f>
        <v>8895189</v>
      </c>
      <c r="I726" s="161">
        <f>Dane_baza!AS715</f>
        <v>109619</v>
      </c>
      <c r="J726" s="161">
        <f>Dane_baza!BX715</f>
        <v>642907</v>
      </c>
      <c r="K726" s="161">
        <f>Dane_baza!AT715</f>
        <v>14586867</v>
      </c>
      <c r="L726" s="161">
        <f>Dane_baza!AU715</f>
        <v>446893</v>
      </c>
      <c r="M726" s="161">
        <f>Dane_baza!AV715</f>
        <v>1097463</v>
      </c>
      <c r="N726" s="161">
        <f>Dane_baza!AY715</f>
        <v>21089189</v>
      </c>
      <c r="O726" s="161">
        <f>Dane_baza!AZ715</f>
        <v>426575</v>
      </c>
      <c r="P726" s="161">
        <f>Dane_baza!AW715</f>
        <v>0</v>
      </c>
      <c r="Q726" s="161">
        <f>Dane_baza!AX715</f>
        <v>0</v>
      </c>
      <c r="R726" s="212">
        <f t="shared" si="43"/>
        <v>47294702</v>
      </c>
      <c r="S726" s="212">
        <f>Dane_baza!BU715</f>
        <v>27688335.559999999</v>
      </c>
      <c r="T726" s="212">
        <f>Dane_baza!BV715</f>
        <v>135173.28</v>
      </c>
      <c r="U726" s="212">
        <f>Dane_baza!BW715</f>
        <v>22471193.164455976</v>
      </c>
      <c r="V726" s="212">
        <f t="shared" si="41"/>
        <v>50294702.004455976</v>
      </c>
      <c r="W726" s="161">
        <f t="shared" si="42"/>
        <v>3000000.0044559762</v>
      </c>
      <c r="AA726" s="36"/>
    </row>
    <row r="727" spans="1:27" ht="14.45" x14ac:dyDescent="0.3">
      <c r="A727" s="197" t="s">
        <v>90</v>
      </c>
      <c r="B727" s="197" t="s">
        <v>97</v>
      </c>
      <c r="C727" s="197" t="s">
        <v>90</v>
      </c>
      <c r="D727" s="197" t="s">
        <v>36</v>
      </c>
      <c r="E727" s="197" t="s">
        <v>31</v>
      </c>
      <c r="F727" s="195" t="s">
        <v>3608</v>
      </c>
      <c r="G727" s="195" t="s">
        <v>717</v>
      </c>
      <c r="H727" s="161">
        <f>Dane_baza!AR716</f>
        <v>5697489</v>
      </c>
      <c r="I727" s="161">
        <f>Dane_baza!AS716</f>
        <v>138804</v>
      </c>
      <c r="J727" s="161">
        <f>Dane_baza!BX716</f>
        <v>319969</v>
      </c>
      <c r="K727" s="161">
        <f>Dane_baza!AT716</f>
        <v>5122557</v>
      </c>
      <c r="L727" s="161">
        <f>Dane_baza!AU716</f>
        <v>0</v>
      </c>
      <c r="M727" s="161">
        <f>Dane_baza!AV716</f>
        <v>1104694</v>
      </c>
      <c r="N727" s="161">
        <f>Dane_baza!AY716</f>
        <v>10579978</v>
      </c>
      <c r="O727" s="161">
        <f>Dane_baza!AZ716</f>
        <v>215721</v>
      </c>
      <c r="P727" s="161">
        <f>Dane_baza!AW716</f>
        <v>0</v>
      </c>
      <c r="Q727" s="161">
        <f>Dane_baza!AX716</f>
        <v>0</v>
      </c>
      <c r="R727" s="212">
        <f t="shared" si="43"/>
        <v>23179212</v>
      </c>
      <c r="S727" s="212">
        <f>Dane_baza!BU716</f>
        <v>15472326.15</v>
      </c>
      <c r="T727" s="212">
        <f>Dane_baza!BV716</f>
        <v>33173.019999999997</v>
      </c>
      <c r="U727" s="212">
        <f>Dane_baza!BW716</f>
        <v>9173712.5599999987</v>
      </c>
      <c r="V727" s="212">
        <f t="shared" si="41"/>
        <v>24679211.729999997</v>
      </c>
      <c r="W727" s="161">
        <f t="shared" si="42"/>
        <v>1499999.7299999967</v>
      </c>
      <c r="AA727" s="36"/>
    </row>
    <row r="728" spans="1:27" ht="14.45" x14ac:dyDescent="0.3">
      <c r="A728" s="197" t="s">
        <v>90</v>
      </c>
      <c r="B728" s="197" t="s">
        <v>97</v>
      </c>
      <c r="C728" s="197" t="s">
        <v>92</v>
      </c>
      <c r="D728" s="197" t="s">
        <v>40</v>
      </c>
      <c r="E728" s="197" t="s">
        <v>31</v>
      </c>
      <c r="F728" s="195" t="s">
        <v>3609</v>
      </c>
      <c r="G728" s="195" t="s">
        <v>718</v>
      </c>
      <c r="H728" s="161">
        <f>Dane_baza!AR717</f>
        <v>6461503</v>
      </c>
      <c r="I728" s="161">
        <f>Dane_baza!AS717</f>
        <v>91668</v>
      </c>
      <c r="J728" s="161">
        <f>Dane_baza!BX717</f>
        <v>369930</v>
      </c>
      <c r="K728" s="161">
        <f>Dane_baza!AT717</f>
        <v>7638935</v>
      </c>
      <c r="L728" s="161">
        <f>Dane_baza!AU717</f>
        <v>30178</v>
      </c>
      <c r="M728" s="161">
        <f>Dane_baza!AV717</f>
        <v>935219</v>
      </c>
      <c r="N728" s="161">
        <f>Dane_baza!AY717</f>
        <v>12283812</v>
      </c>
      <c r="O728" s="161">
        <f>Dane_baza!AZ717</f>
        <v>356831</v>
      </c>
      <c r="P728" s="161">
        <f>Dane_baza!AW717</f>
        <v>0</v>
      </c>
      <c r="Q728" s="161">
        <f>Dane_baza!AX717</f>
        <v>0</v>
      </c>
      <c r="R728" s="212">
        <f t="shared" si="43"/>
        <v>28168076</v>
      </c>
      <c r="S728" s="212">
        <f>Dane_baza!BU717</f>
        <v>17181758.02</v>
      </c>
      <c r="T728" s="212">
        <f>Dane_baza!BV717</f>
        <v>42433.34</v>
      </c>
      <c r="U728" s="212">
        <f>Dane_baza!BW717</f>
        <v>12943884.399999999</v>
      </c>
      <c r="V728" s="212">
        <f t="shared" si="41"/>
        <v>30168075.759999998</v>
      </c>
      <c r="W728" s="161">
        <f t="shared" si="42"/>
        <v>1999999.7599999979</v>
      </c>
      <c r="AA728" s="36"/>
    </row>
    <row r="729" spans="1:27" ht="14.45" x14ac:dyDescent="0.3">
      <c r="A729" s="197" t="s">
        <v>90</v>
      </c>
      <c r="B729" s="197" t="s">
        <v>130</v>
      </c>
      <c r="C729" s="197" t="s">
        <v>33</v>
      </c>
      <c r="D729" s="197" t="s">
        <v>36</v>
      </c>
      <c r="E729" s="197" t="s">
        <v>31</v>
      </c>
      <c r="F729" s="195" t="s">
        <v>3610</v>
      </c>
      <c r="G729" s="195" t="s">
        <v>719</v>
      </c>
      <c r="H729" s="161">
        <f>Dane_baza!AR718</f>
        <v>4341915</v>
      </c>
      <c r="I729" s="161">
        <f>Dane_baza!AS718</f>
        <v>21037</v>
      </c>
      <c r="J729" s="161">
        <f>Dane_baza!BX718</f>
        <v>224031</v>
      </c>
      <c r="K729" s="161">
        <f>Dane_baza!AT718</f>
        <v>3836670</v>
      </c>
      <c r="L729" s="161">
        <f>Dane_baza!AU718</f>
        <v>0</v>
      </c>
      <c r="M729" s="161">
        <f>Dane_baza!AV718</f>
        <v>959808</v>
      </c>
      <c r="N729" s="161">
        <f>Dane_baza!AY718</f>
        <v>7187728</v>
      </c>
      <c r="O729" s="161">
        <f>Dane_baza!AZ718</f>
        <v>210855</v>
      </c>
      <c r="P729" s="161">
        <f>Dane_baza!AW718</f>
        <v>0</v>
      </c>
      <c r="Q729" s="161">
        <f>Dane_baza!AX718</f>
        <v>0</v>
      </c>
      <c r="R729" s="212">
        <f t="shared" si="43"/>
        <v>16782044</v>
      </c>
      <c r="S729" s="212">
        <f>Dane_baza!BU718</f>
        <v>11826984.67</v>
      </c>
      <c r="T729" s="212">
        <f>Dane_baza!BV718</f>
        <v>20088.59</v>
      </c>
      <c r="U729" s="212">
        <f>Dane_baza!BW718</f>
        <v>5934970.6799999988</v>
      </c>
      <c r="V729" s="212">
        <f t="shared" si="41"/>
        <v>17782043.939999998</v>
      </c>
      <c r="W729" s="161">
        <f t="shared" si="42"/>
        <v>999999.93999999762</v>
      </c>
      <c r="AA729" s="36"/>
    </row>
    <row r="730" spans="1:27" ht="14.45" x14ac:dyDescent="0.3">
      <c r="A730" s="197" t="s">
        <v>90</v>
      </c>
      <c r="B730" s="197" t="s">
        <v>130</v>
      </c>
      <c r="C730" s="197" t="s">
        <v>32</v>
      </c>
      <c r="D730" s="197" t="s">
        <v>36</v>
      </c>
      <c r="E730" s="197" t="s">
        <v>31</v>
      </c>
      <c r="F730" s="195" t="s">
        <v>3611</v>
      </c>
      <c r="G730" s="195" t="s">
        <v>720</v>
      </c>
      <c r="H730" s="161">
        <f>Dane_baza!AR719</f>
        <v>4434489</v>
      </c>
      <c r="I730" s="161">
        <f>Dane_baza!AS719</f>
        <v>82039</v>
      </c>
      <c r="J730" s="161">
        <f>Dane_baza!BX719</f>
        <v>298701</v>
      </c>
      <c r="K730" s="161">
        <f>Dane_baza!AT719</f>
        <v>5699702</v>
      </c>
      <c r="L730" s="161">
        <f>Dane_baza!AU719</f>
        <v>125008</v>
      </c>
      <c r="M730" s="161">
        <f>Dane_baza!AV719</f>
        <v>1192752</v>
      </c>
      <c r="N730" s="161">
        <f>Dane_baza!AY719</f>
        <v>12063548</v>
      </c>
      <c r="O730" s="161">
        <f>Dane_baza!AZ719</f>
        <v>212477</v>
      </c>
      <c r="P730" s="161">
        <f>Dane_baza!AW719</f>
        <v>0</v>
      </c>
      <c r="Q730" s="161">
        <f>Dane_baza!AX719</f>
        <v>0</v>
      </c>
      <c r="R730" s="212">
        <f t="shared" si="43"/>
        <v>24108716</v>
      </c>
      <c r="S730" s="212">
        <f>Dane_baza!BU719</f>
        <v>13480348.119999999</v>
      </c>
      <c r="T730" s="212">
        <f>Dane_baza!BV719</f>
        <v>9820.27</v>
      </c>
      <c r="U730" s="212">
        <f>Dane_baza!BW719</f>
        <v>12118547.57</v>
      </c>
      <c r="V730" s="212">
        <f t="shared" si="41"/>
        <v>25608715.960000001</v>
      </c>
      <c r="W730" s="161">
        <f t="shared" si="42"/>
        <v>1499999.9600000009</v>
      </c>
      <c r="AA730" s="36"/>
    </row>
    <row r="731" spans="1:27" ht="14.45" x14ac:dyDescent="0.3">
      <c r="A731" s="197" t="s">
        <v>90</v>
      </c>
      <c r="B731" s="197" t="s">
        <v>130</v>
      </c>
      <c r="C731" s="197" t="s">
        <v>37</v>
      </c>
      <c r="D731" s="197" t="s">
        <v>36</v>
      </c>
      <c r="E731" s="197" t="s">
        <v>31</v>
      </c>
      <c r="F731" s="195" t="s">
        <v>3612</v>
      </c>
      <c r="G731" s="195" t="s">
        <v>721</v>
      </c>
      <c r="H731" s="161">
        <f>Dane_baza!AR720</f>
        <v>2801491</v>
      </c>
      <c r="I731" s="161">
        <f>Dane_baza!AS720</f>
        <v>17882</v>
      </c>
      <c r="J731" s="161">
        <f>Dane_baza!BX720</f>
        <v>141329</v>
      </c>
      <c r="K731" s="161">
        <f>Dane_baza!AT720</f>
        <v>3169364</v>
      </c>
      <c r="L731" s="161">
        <f>Dane_baza!AU720</f>
        <v>0</v>
      </c>
      <c r="M731" s="161">
        <f>Dane_baza!AV720</f>
        <v>1163875</v>
      </c>
      <c r="N731" s="161">
        <f>Dane_baza!AY720</f>
        <v>6070829</v>
      </c>
      <c r="O731" s="161">
        <f>Dane_baza!AZ720</f>
        <v>150842</v>
      </c>
      <c r="P731" s="161">
        <f>Dane_baza!AW720</f>
        <v>0</v>
      </c>
      <c r="Q731" s="161">
        <f>Dane_baza!AX720</f>
        <v>0</v>
      </c>
      <c r="R731" s="212">
        <f t="shared" si="43"/>
        <v>13515612</v>
      </c>
      <c r="S731" s="212">
        <f>Dane_baza!BU720</f>
        <v>7300565.4699999997</v>
      </c>
      <c r="T731" s="212">
        <f>Dane_baza!BV720</f>
        <v>88867.23</v>
      </c>
      <c r="U731" s="212">
        <f>Dane_baza!BW720</f>
        <v>7126179.169999999</v>
      </c>
      <c r="V731" s="212">
        <f t="shared" si="41"/>
        <v>14515611.869999999</v>
      </c>
      <c r="W731" s="161">
        <f t="shared" si="42"/>
        <v>999999.86999999918</v>
      </c>
      <c r="AA731" s="36"/>
    </row>
    <row r="732" spans="1:27" ht="14.45" x14ac:dyDescent="0.3">
      <c r="A732" s="197" t="s">
        <v>90</v>
      </c>
      <c r="B732" s="197" t="s">
        <v>130</v>
      </c>
      <c r="C732" s="197" t="s">
        <v>39</v>
      </c>
      <c r="D732" s="197" t="s">
        <v>36</v>
      </c>
      <c r="E732" s="197" t="s">
        <v>31</v>
      </c>
      <c r="F732" s="195" t="s">
        <v>3613</v>
      </c>
      <c r="G732" s="195" t="s">
        <v>722</v>
      </c>
      <c r="H732" s="161">
        <f>Dane_baza!AR721</f>
        <v>2873062</v>
      </c>
      <c r="I732" s="161">
        <f>Dane_baza!AS721</f>
        <v>63465</v>
      </c>
      <c r="J732" s="161">
        <f>Dane_baza!BX721</f>
        <v>156471</v>
      </c>
      <c r="K732" s="161">
        <f>Dane_baza!AT721</f>
        <v>2307075</v>
      </c>
      <c r="L732" s="161">
        <f>Dane_baza!AU721</f>
        <v>0</v>
      </c>
      <c r="M732" s="161">
        <f>Dane_baza!AV721</f>
        <v>1225224</v>
      </c>
      <c r="N732" s="161">
        <f>Dane_baza!AY721</f>
        <v>4019440</v>
      </c>
      <c r="O732" s="161">
        <f>Dane_baza!AZ721</f>
        <v>118403</v>
      </c>
      <c r="P732" s="161">
        <f>Dane_baza!AW721</f>
        <v>0</v>
      </c>
      <c r="Q732" s="161">
        <f>Dane_baza!AX721</f>
        <v>0</v>
      </c>
      <c r="R732" s="212">
        <f t="shared" si="43"/>
        <v>10763140</v>
      </c>
      <c r="S732" s="212">
        <f>Dane_baza!BU721</f>
        <v>7539691.29</v>
      </c>
      <c r="T732" s="212">
        <f>Dane_baza!BV721</f>
        <v>127138.48</v>
      </c>
      <c r="U732" s="212">
        <f>Dane_baza!BW721</f>
        <v>4096310.2300000004</v>
      </c>
      <c r="V732" s="212">
        <f t="shared" si="41"/>
        <v>11763140</v>
      </c>
      <c r="W732" s="161">
        <f t="shared" si="42"/>
        <v>1000000</v>
      </c>
      <c r="AA732" s="36"/>
    </row>
    <row r="733" spans="1:27" ht="14.45" x14ac:dyDescent="0.3">
      <c r="A733" s="197" t="s">
        <v>90</v>
      </c>
      <c r="B733" s="197" t="s">
        <v>130</v>
      </c>
      <c r="C733" s="197" t="s">
        <v>42</v>
      </c>
      <c r="D733" s="197" t="s">
        <v>36</v>
      </c>
      <c r="E733" s="197" t="s">
        <v>31</v>
      </c>
      <c r="F733" s="195" t="s">
        <v>3614</v>
      </c>
      <c r="G733" s="195" t="s">
        <v>723</v>
      </c>
      <c r="H733" s="161">
        <f>Dane_baza!AR722</f>
        <v>3541048</v>
      </c>
      <c r="I733" s="161">
        <f>Dane_baza!AS722</f>
        <v>50074</v>
      </c>
      <c r="J733" s="161">
        <f>Dane_baza!BX722</f>
        <v>168136</v>
      </c>
      <c r="K733" s="161">
        <f>Dane_baza!AT722</f>
        <v>3015966</v>
      </c>
      <c r="L733" s="161">
        <f>Dane_baza!AU722</f>
        <v>0</v>
      </c>
      <c r="M733" s="161">
        <f>Dane_baza!AV722</f>
        <v>493518</v>
      </c>
      <c r="N733" s="161">
        <f>Dane_baza!AY722</f>
        <v>7056631</v>
      </c>
      <c r="O733" s="161">
        <f>Dane_baza!AZ722</f>
        <v>204367</v>
      </c>
      <c r="P733" s="161">
        <f>Dane_baza!AW722</f>
        <v>0</v>
      </c>
      <c r="Q733" s="161">
        <f>Dane_baza!AX722</f>
        <v>0</v>
      </c>
      <c r="R733" s="212">
        <f t="shared" si="43"/>
        <v>14529740</v>
      </c>
      <c r="S733" s="212">
        <f>Dane_baza!BU722</f>
        <v>9760943.9399999995</v>
      </c>
      <c r="T733" s="212">
        <f>Dane_baza!BV722</f>
        <v>177649.33</v>
      </c>
      <c r="U733" s="212">
        <f>Dane_baza!BW722</f>
        <v>5591146.7399999993</v>
      </c>
      <c r="V733" s="212">
        <f t="shared" si="41"/>
        <v>15529740.009999998</v>
      </c>
      <c r="W733" s="161">
        <f t="shared" si="42"/>
        <v>1000000.0099999979</v>
      </c>
      <c r="AA733" s="36"/>
    </row>
    <row r="734" spans="1:27" ht="14.45" x14ac:dyDescent="0.3">
      <c r="A734" s="197" t="s">
        <v>90</v>
      </c>
      <c r="B734" s="197" t="s">
        <v>130</v>
      </c>
      <c r="C734" s="197" t="s">
        <v>44</v>
      </c>
      <c r="D734" s="197" t="s">
        <v>36</v>
      </c>
      <c r="E734" s="197" t="s">
        <v>31</v>
      </c>
      <c r="F734" s="195" t="s">
        <v>3615</v>
      </c>
      <c r="G734" s="195" t="s">
        <v>724</v>
      </c>
      <c r="H734" s="161">
        <f>Dane_baza!AR723</f>
        <v>6325455</v>
      </c>
      <c r="I734" s="161">
        <f>Dane_baza!AS723</f>
        <v>409542</v>
      </c>
      <c r="J734" s="161">
        <f>Dane_baza!BX723</f>
        <v>321437</v>
      </c>
      <c r="K734" s="161">
        <f>Dane_baza!AT723</f>
        <v>6869509</v>
      </c>
      <c r="L734" s="161">
        <f>Dane_baza!AU723</f>
        <v>0</v>
      </c>
      <c r="M734" s="161">
        <f>Dane_baza!AV723</f>
        <v>714071</v>
      </c>
      <c r="N734" s="161">
        <f>Dane_baza!AY723</f>
        <v>12685769</v>
      </c>
      <c r="O734" s="161">
        <f>Dane_baza!AZ723</f>
        <v>288709</v>
      </c>
      <c r="P734" s="161">
        <f>Dane_baza!AW723</f>
        <v>0</v>
      </c>
      <c r="Q734" s="161">
        <f>Dane_baza!AX723</f>
        <v>0</v>
      </c>
      <c r="R734" s="212">
        <f t="shared" si="43"/>
        <v>27614492</v>
      </c>
      <c r="S734" s="212">
        <f>Dane_baza!BU723</f>
        <v>18950276.5</v>
      </c>
      <c r="T734" s="212">
        <f>Dane_baza!BV723</f>
        <v>73218.460000000006</v>
      </c>
      <c r="U734" s="212">
        <f>Dane_baza!BW723</f>
        <v>10090997.037026186</v>
      </c>
      <c r="V734" s="212">
        <f t="shared" si="41"/>
        <v>29114491.997026186</v>
      </c>
      <c r="W734" s="161">
        <f t="shared" si="42"/>
        <v>1499999.9970261864</v>
      </c>
      <c r="AA734" s="36"/>
    </row>
    <row r="735" spans="1:27" ht="14.45" x14ac:dyDescent="0.3">
      <c r="A735" s="197" t="s">
        <v>90</v>
      </c>
      <c r="B735" s="197" t="s">
        <v>130</v>
      </c>
      <c r="C735" s="197" t="s">
        <v>51</v>
      </c>
      <c r="D735" s="197" t="s">
        <v>36</v>
      </c>
      <c r="E735" s="197" t="s">
        <v>31</v>
      </c>
      <c r="F735" s="195" t="s">
        <v>3616</v>
      </c>
      <c r="G735" s="195" t="s">
        <v>725</v>
      </c>
      <c r="H735" s="161">
        <f>Dane_baza!AR724</f>
        <v>4610734</v>
      </c>
      <c r="I735" s="161">
        <f>Dane_baza!AS724</f>
        <v>442355</v>
      </c>
      <c r="J735" s="161">
        <f>Dane_baza!BX724</f>
        <v>201204</v>
      </c>
      <c r="K735" s="161">
        <f>Dane_baza!AT724</f>
        <v>1567593</v>
      </c>
      <c r="L735" s="161">
        <f>Dane_baza!AU724</f>
        <v>0</v>
      </c>
      <c r="M735" s="161">
        <f>Dane_baza!AV724</f>
        <v>848821</v>
      </c>
      <c r="N735" s="161">
        <f>Dane_baza!AY724</f>
        <v>6225044</v>
      </c>
      <c r="O735" s="161">
        <f>Dane_baza!AZ724</f>
        <v>186525</v>
      </c>
      <c r="P735" s="161">
        <f>Dane_baza!AW724</f>
        <v>0</v>
      </c>
      <c r="Q735" s="161">
        <f>Dane_baza!AX724</f>
        <v>0</v>
      </c>
      <c r="R735" s="212">
        <f t="shared" si="43"/>
        <v>14082276</v>
      </c>
      <c r="S735" s="212">
        <f>Dane_baza!BU724</f>
        <v>10639799.800000001</v>
      </c>
      <c r="T735" s="212">
        <f>Dane_baza!BV724</f>
        <v>713479.81</v>
      </c>
      <c r="U735" s="212">
        <f>Dane_baza!BW724</f>
        <v>3728996.3849999993</v>
      </c>
      <c r="V735" s="212">
        <f t="shared" si="41"/>
        <v>15082275.995000001</v>
      </c>
      <c r="W735" s="161">
        <f t="shared" si="42"/>
        <v>999999.99500000104</v>
      </c>
      <c r="AA735" s="36"/>
    </row>
    <row r="736" spans="1:27" ht="14.45" x14ac:dyDescent="0.3">
      <c r="A736" s="197" t="s">
        <v>90</v>
      </c>
      <c r="B736" s="197" t="s">
        <v>130</v>
      </c>
      <c r="C736" s="197" t="s">
        <v>75</v>
      </c>
      <c r="D736" s="197" t="s">
        <v>36</v>
      </c>
      <c r="E736" s="197" t="s">
        <v>31</v>
      </c>
      <c r="F736" s="195" t="s">
        <v>3617</v>
      </c>
      <c r="G736" s="195" t="s">
        <v>726</v>
      </c>
      <c r="H736" s="161">
        <f>Dane_baza!AR725</f>
        <v>11683565</v>
      </c>
      <c r="I736" s="161">
        <f>Dane_baza!AS725</f>
        <v>724323</v>
      </c>
      <c r="J736" s="161">
        <f>Dane_baza!BX725</f>
        <v>459309</v>
      </c>
      <c r="K736" s="161">
        <f>Dane_baza!AT725</f>
        <v>3881752</v>
      </c>
      <c r="L736" s="161">
        <f>Dane_baza!AU725</f>
        <v>0</v>
      </c>
      <c r="M736" s="161">
        <f>Dane_baza!AV725</f>
        <v>981987</v>
      </c>
      <c r="N736" s="161">
        <f>Dane_baza!AY725</f>
        <v>13998372</v>
      </c>
      <c r="O736" s="161">
        <f>Dane_baza!AZ725</f>
        <v>270867</v>
      </c>
      <c r="P736" s="161">
        <f>Dane_baza!AW725</f>
        <v>0</v>
      </c>
      <c r="Q736" s="161">
        <f>Dane_baza!AX725</f>
        <v>0</v>
      </c>
      <c r="R736" s="212">
        <f t="shared" si="43"/>
        <v>32000175</v>
      </c>
      <c r="S736" s="212">
        <f>Dane_baza!BU725</f>
        <v>27951043.170000002</v>
      </c>
      <c r="T736" s="212">
        <f>Dane_baza!BV725</f>
        <v>704740.42</v>
      </c>
      <c r="U736" s="212">
        <f>Dane_baza!BW725</f>
        <v>5844391.25</v>
      </c>
      <c r="V736" s="212">
        <f t="shared" si="41"/>
        <v>34500174.840000004</v>
      </c>
      <c r="W736" s="161">
        <f t="shared" si="42"/>
        <v>2499999.8400000036</v>
      </c>
      <c r="AA736" s="36"/>
    </row>
    <row r="737" spans="1:27" ht="14.45" x14ac:dyDescent="0.3">
      <c r="A737" s="197" t="s">
        <v>90</v>
      </c>
      <c r="B737" s="197" t="s">
        <v>130</v>
      </c>
      <c r="C737" s="197" t="s">
        <v>77</v>
      </c>
      <c r="D737" s="197" t="s">
        <v>36</v>
      </c>
      <c r="E737" s="197" t="s">
        <v>31</v>
      </c>
      <c r="F737" s="195" t="s">
        <v>3618</v>
      </c>
      <c r="G737" s="195" t="s">
        <v>727</v>
      </c>
      <c r="H737" s="161">
        <f>Dane_baza!AR726</f>
        <v>2597886</v>
      </c>
      <c r="I737" s="161">
        <f>Dane_baza!AS726</f>
        <v>21319</v>
      </c>
      <c r="J737" s="161">
        <f>Dane_baza!BX726</f>
        <v>135865</v>
      </c>
      <c r="K737" s="161">
        <f>Dane_baza!AT726</f>
        <v>2335224</v>
      </c>
      <c r="L737" s="161">
        <f>Dane_baza!AU726</f>
        <v>0</v>
      </c>
      <c r="M737" s="161">
        <f>Dane_baza!AV726</f>
        <v>1374901</v>
      </c>
      <c r="N737" s="161">
        <f>Dane_baza!AY726</f>
        <v>4456434</v>
      </c>
      <c r="O737" s="161">
        <f>Dane_baza!AZ726</f>
        <v>102183</v>
      </c>
      <c r="P737" s="161">
        <f>Dane_baza!AW726</f>
        <v>0</v>
      </c>
      <c r="Q737" s="161">
        <f>Dane_baza!AX726</f>
        <v>0</v>
      </c>
      <c r="R737" s="212">
        <f t="shared" si="43"/>
        <v>11023812</v>
      </c>
      <c r="S737" s="212">
        <f>Dane_baza!BU726</f>
        <v>6934506.8899999997</v>
      </c>
      <c r="T737" s="212">
        <f>Dane_baza!BV726</f>
        <v>35244.82</v>
      </c>
      <c r="U737" s="212">
        <f>Dane_baza!BW726</f>
        <v>5054060.1700000009</v>
      </c>
      <c r="V737" s="212">
        <f t="shared" si="41"/>
        <v>12023811.880000001</v>
      </c>
      <c r="W737" s="161">
        <f t="shared" si="42"/>
        <v>999999.88000000082</v>
      </c>
      <c r="AA737" s="36"/>
    </row>
    <row r="738" spans="1:27" ht="14.45" x14ac:dyDescent="0.3">
      <c r="A738" s="197" t="s">
        <v>90</v>
      </c>
      <c r="B738" s="197" t="s">
        <v>134</v>
      </c>
      <c r="C738" s="197" t="s">
        <v>33</v>
      </c>
      <c r="D738" s="197" t="s">
        <v>34</v>
      </c>
      <c r="E738" s="197" t="s">
        <v>31</v>
      </c>
      <c r="F738" s="195" t="s">
        <v>3619</v>
      </c>
      <c r="G738" s="195" t="s">
        <v>728</v>
      </c>
      <c r="H738" s="161">
        <f>Dane_baza!AR727</f>
        <v>84245814</v>
      </c>
      <c r="I738" s="161">
        <f>Dane_baza!AS727</f>
        <v>6600502</v>
      </c>
      <c r="J738" s="161">
        <f>Dane_baza!BX727</f>
        <v>3060733</v>
      </c>
      <c r="K738" s="161">
        <f>Dane_baza!AT727</f>
        <v>6386853</v>
      </c>
      <c r="L738" s="161">
        <f>Dane_baza!AU727</f>
        <v>1667425</v>
      </c>
      <c r="M738" s="161">
        <f>Dane_baza!AV727</f>
        <v>2459483</v>
      </c>
      <c r="N738" s="161">
        <f>Dane_baza!AY727</f>
        <v>77821221</v>
      </c>
      <c r="O738" s="161">
        <f>Dane_baza!AZ727</f>
        <v>2799503</v>
      </c>
      <c r="P738" s="161">
        <f>Dane_baza!AW727</f>
        <v>0</v>
      </c>
      <c r="Q738" s="161">
        <f>Dane_baza!AX727</f>
        <v>0</v>
      </c>
      <c r="R738" s="212">
        <f t="shared" si="43"/>
        <v>185041534</v>
      </c>
      <c r="S738" s="212">
        <f>Dane_baza!BU727</f>
        <v>197568066.06999999</v>
      </c>
      <c r="T738" s="212">
        <f>Dane_baza!BV727</f>
        <v>5656165.71</v>
      </c>
      <c r="U738" s="212">
        <f>Dane_baza!BW727</f>
        <v>0</v>
      </c>
      <c r="V738" s="212">
        <f t="shared" si="41"/>
        <v>203224231.78</v>
      </c>
      <c r="W738" s="161">
        <f t="shared" si="42"/>
        <v>18182697.780000001</v>
      </c>
      <c r="AA738" s="36"/>
    </row>
    <row r="739" spans="1:27" ht="14.45" x14ac:dyDescent="0.3">
      <c r="A739" s="197" t="s">
        <v>90</v>
      </c>
      <c r="B739" s="197" t="s">
        <v>134</v>
      </c>
      <c r="C739" s="197" t="s">
        <v>32</v>
      </c>
      <c r="D739" s="197" t="s">
        <v>36</v>
      </c>
      <c r="E739" s="197" t="s">
        <v>31</v>
      </c>
      <c r="F739" s="195" t="s">
        <v>3620</v>
      </c>
      <c r="G739" s="195" t="s">
        <v>729</v>
      </c>
      <c r="H739" s="161">
        <f>Dane_baza!AR728</f>
        <v>2242654</v>
      </c>
      <c r="I739" s="161">
        <f>Dane_baza!AS728</f>
        <v>53378</v>
      </c>
      <c r="J739" s="161">
        <f>Dane_baza!BX728</f>
        <v>168453</v>
      </c>
      <c r="K739" s="161">
        <f>Dane_baza!AT728</f>
        <v>4657561</v>
      </c>
      <c r="L739" s="161">
        <f>Dane_baza!AU728</f>
        <v>75800</v>
      </c>
      <c r="M739" s="161">
        <f>Dane_baza!AV728</f>
        <v>799088</v>
      </c>
      <c r="N739" s="161">
        <f>Dane_baza!AY728</f>
        <v>4638157</v>
      </c>
      <c r="O739" s="161">
        <f>Dane_baza!AZ728</f>
        <v>154086</v>
      </c>
      <c r="P739" s="161">
        <f>Dane_baza!AW728</f>
        <v>0</v>
      </c>
      <c r="Q739" s="161">
        <f>Dane_baza!AX728</f>
        <v>0</v>
      </c>
      <c r="R739" s="212">
        <f t="shared" si="43"/>
        <v>12789177</v>
      </c>
      <c r="S739" s="212">
        <f>Dane_baza!BU728</f>
        <v>7368087.3899999997</v>
      </c>
      <c r="T739" s="212">
        <f>Dane_baza!BV728</f>
        <v>41420.480000000003</v>
      </c>
      <c r="U739" s="212">
        <f>Dane_baza!BW728</f>
        <v>6379669.1299999999</v>
      </c>
      <c r="V739" s="212">
        <f t="shared" si="41"/>
        <v>13789177</v>
      </c>
      <c r="W739" s="161">
        <f t="shared" si="42"/>
        <v>1000000</v>
      </c>
      <c r="AA739" s="36"/>
    </row>
    <row r="740" spans="1:27" ht="14.45" x14ac:dyDescent="0.3">
      <c r="A740" s="197" t="s">
        <v>90</v>
      </c>
      <c r="B740" s="197" t="s">
        <v>134</v>
      </c>
      <c r="C740" s="197" t="s">
        <v>37</v>
      </c>
      <c r="D740" s="197" t="s">
        <v>36</v>
      </c>
      <c r="E740" s="197" t="s">
        <v>31</v>
      </c>
      <c r="F740" s="195" t="s">
        <v>3621</v>
      </c>
      <c r="G740" s="195" t="s">
        <v>730</v>
      </c>
      <c r="H740" s="161">
        <f>Dane_baza!AR729</f>
        <v>1605526</v>
      </c>
      <c r="I740" s="161">
        <f>Dane_baza!AS729</f>
        <v>29522</v>
      </c>
      <c r="J740" s="161">
        <f>Dane_baza!BX729</f>
        <v>110323</v>
      </c>
      <c r="K740" s="161">
        <f>Dane_baza!AT729</f>
        <v>2837842</v>
      </c>
      <c r="L740" s="161">
        <f>Dane_baza!AU729</f>
        <v>84710</v>
      </c>
      <c r="M740" s="161">
        <f>Dane_baza!AV729</f>
        <v>1327476</v>
      </c>
      <c r="N740" s="161">
        <f>Dane_baza!AY729</f>
        <v>3769577</v>
      </c>
      <c r="O740" s="161">
        <f>Dane_baza!AZ729</f>
        <v>97318</v>
      </c>
      <c r="P740" s="161">
        <f>Dane_baza!AW729</f>
        <v>0</v>
      </c>
      <c r="Q740" s="161">
        <f>Dane_baza!AX729</f>
        <v>0</v>
      </c>
      <c r="R740" s="212">
        <f t="shared" si="43"/>
        <v>9862294</v>
      </c>
      <c r="S740" s="212">
        <f>Dane_baza!BU729</f>
        <v>5214261.12</v>
      </c>
      <c r="T740" s="212">
        <f>Dane_baza!BV729</f>
        <v>39381.82</v>
      </c>
      <c r="U740" s="212">
        <f>Dane_baza!BW729</f>
        <v>5594880.46</v>
      </c>
      <c r="V740" s="212">
        <f t="shared" si="41"/>
        <v>10848523.4</v>
      </c>
      <c r="W740" s="161">
        <f t="shared" si="42"/>
        <v>986229.40000000037</v>
      </c>
      <c r="AA740" s="36"/>
    </row>
    <row r="741" spans="1:27" ht="14.45" x14ac:dyDescent="0.3">
      <c r="A741" s="197" t="s">
        <v>90</v>
      </c>
      <c r="B741" s="197" t="s">
        <v>134</v>
      </c>
      <c r="C741" s="197" t="s">
        <v>39</v>
      </c>
      <c r="D741" s="197" t="s">
        <v>36</v>
      </c>
      <c r="E741" s="197" t="s">
        <v>31</v>
      </c>
      <c r="F741" s="195" t="s">
        <v>3622</v>
      </c>
      <c r="G741" s="195" t="s">
        <v>731</v>
      </c>
      <c r="H741" s="161">
        <f>Dane_baza!AR730</f>
        <v>5403920</v>
      </c>
      <c r="I741" s="161">
        <f>Dane_baza!AS730</f>
        <v>300497</v>
      </c>
      <c r="J741" s="161">
        <f>Dane_baza!BX730</f>
        <v>270819</v>
      </c>
      <c r="K741" s="161">
        <f>Dane_baza!AT730</f>
        <v>2064145</v>
      </c>
      <c r="L741" s="161">
        <f>Dane_baza!AU730</f>
        <v>0</v>
      </c>
      <c r="M741" s="161">
        <f>Dane_baza!AV730</f>
        <v>1340631</v>
      </c>
      <c r="N741" s="161">
        <f>Dane_baza!AY730</f>
        <v>7379991</v>
      </c>
      <c r="O741" s="161">
        <f>Dane_baza!AZ730</f>
        <v>158952</v>
      </c>
      <c r="P741" s="161">
        <f>Dane_baza!AW730</f>
        <v>0</v>
      </c>
      <c r="Q741" s="161">
        <f>Dane_baza!AX730</f>
        <v>0</v>
      </c>
      <c r="R741" s="212">
        <f t="shared" si="43"/>
        <v>16918955</v>
      </c>
      <c r="S741" s="212">
        <f>Dane_baza!BU730</f>
        <v>13228436.48</v>
      </c>
      <c r="T741" s="212">
        <f>Dane_baza!BV730</f>
        <v>183769.54</v>
      </c>
      <c r="U741" s="212">
        <f>Dane_baza!BW730</f>
        <v>5006748.9828049932</v>
      </c>
      <c r="V741" s="212">
        <f t="shared" si="41"/>
        <v>18418955.002804995</v>
      </c>
      <c r="W741" s="161">
        <f t="shared" si="42"/>
        <v>1500000.0028049946</v>
      </c>
      <c r="AA741" s="36"/>
    </row>
    <row r="742" spans="1:27" ht="14.45" x14ac:dyDescent="0.3">
      <c r="A742" s="197" t="s">
        <v>90</v>
      </c>
      <c r="B742" s="197" t="s">
        <v>134</v>
      </c>
      <c r="C742" s="197" t="s">
        <v>42</v>
      </c>
      <c r="D742" s="197" t="s">
        <v>36</v>
      </c>
      <c r="E742" s="197" t="s">
        <v>31</v>
      </c>
      <c r="F742" s="195" t="s">
        <v>3623</v>
      </c>
      <c r="G742" s="195" t="s">
        <v>732</v>
      </c>
      <c r="H742" s="161">
        <f>Dane_baza!AR731</f>
        <v>4401597</v>
      </c>
      <c r="I742" s="161">
        <f>Dane_baza!AS731</f>
        <v>34510</v>
      </c>
      <c r="J742" s="161">
        <f>Dane_baza!BX731</f>
        <v>193510</v>
      </c>
      <c r="K742" s="161">
        <f>Dane_baza!AT731</f>
        <v>1336671</v>
      </c>
      <c r="L742" s="161">
        <f>Dane_baza!AU731</f>
        <v>0</v>
      </c>
      <c r="M742" s="161">
        <f>Dane_baza!AV731</f>
        <v>1376326</v>
      </c>
      <c r="N742" s="161">
        <f>Dane_baza!AY731</f>
        <v>5623382</v>
      </c>
      <c r="O742" s="161">
        <f>Dane_baza!AZ731</f>
        <v>100562</v>
      </c>
      <c r="P742" s="161">
        <f>Dane_baza!AW731</f>
        <v>0</v>
      </c>
      <c r="Q742" s="161">
        <f>Dane_baza!AX731</f>
        <v>0</v>
      </c>
      <c r="R742" s="212">
        <f t="shared" si="43"/>
        <v>13066558</v>
      </c>
      <c r="S742" s="212">
        <f>Dane_baza!BU731</f>
        <v>11172484.16</v>
      </c>
      <c r="T742" s="212">
        <f>Dane_baza!BV731</f>
        <v>119838.42</v>
      </c>
      <c r="U742" s="212">
        <f>Dane_baza!BW731</f>
        <v>2774235.4305992201</v>
      </c>
      <c r="V742" s="212">
        <f t="shared" si="41"/>
        <v>14066558.01059922</v>
      </c>
      <c r="W742" s="161">
        <f t="shared" si="42"/>
        <v>1000000.0105992202</v>
      </c>
      <c r="AA742" s="36"/>
    </row>
    <row r="743" spans="1:27" ht="14.45" x14ac:dyDescent="0.3">
      <c r="A743" s="197" t="s">
        <v>90</v>
      </c>
      <c r="B743" s="197" t="s">
        <v>134</v>
      </c>
      <c r="C743" s="197" t="s">
        <v>44</v>
      </c>
      <c r="D743" s="197" t="s">
        <v>36</v>
      </c>
      <c r="E743" s="197" t="s">
        <v>31</v>
      </c>
      <c r="F743" s="195" t="s">
        <v>3624</v>
      </c>
      <c r="G743" s="195" t="s">
        <v>733</v>
      </c>
      <c r="H743" s="161">
        <f>Dane_baza!AR732</f>
        <v>9231849</v>
      </c>
      <c r="I743" s="161">
        <f>Dane_baza!AS732</f>
        <v>148519</v>
      </c>
      <c r="J743" s="161">
        <f>Dane_baza!BX732</f>
        <v>411606</v>
      </c>
      <c r="K743" s="161">
        <f>Dane_baza!AT732</f>
        <v>3879930</v>
      </c>
      <c r="L743" s="161">
        <f>Dane_baza!AU732</f>
        <v>0</v>
      </c>
      <c r="M743" s="161">
        <f>Dane_baza!AV732</f>
        <v>1035558</v>
      </c>
      <c r="N743" s="161">
        <f>Dane_baza!AY732</f>
        <v>13429359</v>
      </c>
      <c r="O743" s="161">
        <f>Dane_baza!AZ732</f>
        <v>238428</v>
      </c>
      <c r="P743" s="161">
        <f>Dane_baza!AW732</f>
        <v>0</v>
      </c>
      <c r="Q743" s="161">
        <f>Dane_baza!AX732</f>
        <v>0</v>
      </c>
      <c r="R743" s="212">
        <f t="shared" si="43"/>
        <v>28375249</v>
      </c>
      <c r="S743" s="212">
        <f>Dane_baza!BU732</f>
        <v>22308284.870000001</v>
      </c>
      <c r="T743" s="212">
        <f>Dane_baza!BV732</f>
        <v>262205.46999999997</v>
      </c>
      <c r="U743" s="212">
        <f>Dane_baza!BW732</f>
        <v>7804758.6494450895</v>
      </c>
      <c r="V743" s="212">
        <f t="shared" si="41"/>
        <v>30375248.98944509</v>
      </c>
      <c r="W743" s="161">
        <f t="shared" si="42"/>
        <v>1999999.9894450903</v>
      </c>
      <c r="AA743" s="36"/>
    </row>
    <row r="744" spans="1:27" ht="14.45" x14ac:dyDescent="0.3">
      <c r="A744" s="197" t="s">
        <v>90</v>
      </c>
      <c r="B744" s="197" t="s">
        <v>134</v>
      </c>
      <c r="C744" s="197" t="s">
        <v>51</v>
      </c>
      <c r="D744" s="197" t="s">
        <v>36</v>
      </c>
      <c r="E744" s="197" t="s">
        <v>31</v>
      </c>
      <c r="F744" s="195" t="s">
        <v>3625</v>
      </c>
      <c r="G744" s="195" t="s">
        <v>734</v>
      </c>
      <c r="H744" s="161">
        <f>Dane_baza!AR733</f>
        <v>8990837</v>
      </c>
      <c r="I744" s="161">
        <f>Dane_baza!AS733</f>
        <v>44873</v>
      </c>
      <c r="J744" s="161">
        <f>Dane_baza!BX733</f>
        <v>350742</v>
      </c>
      <c r="K744" s="161">
        <f>Dane_baza!AT733</f>
        <v>3498001</v>
      </c>
      <c r="L744" s="161">
        <f>Dane_baza!AU733</f>
        <v>0</v>
      </c>
      <c r="M744" s="161">
        <f>Dane_baza!AV733</f>
        <v>1083830</v>
      </c>
      <c r="N744" s="161">
        <f>Dane_baza!AY733</f>
        <v>10069318</v>
      </c>
      <c r="O744" s="161">
        <f>Dane_baza!AZ733</f>
        <v>259514</v>
      </c>
      <c r="P744" s="161">
        <f>Dane_baza!AW733</f>
        <v>0</v>
      </c>
      <c r="Q744" s="161">
        <f>Dane_baza!AX733</f>
        <v>0</v>
      </c>
      <c r="R744" s="212">
        <f t="shared" si="43"/>
        <v>24297115</v>
      </c>
      <c r="S744" s="212">
        <f>Dane_baza!BU733</f>
        <v>20250525.32</v>
      </c>
      <c r="T744" s="212">
        <f>Dane_baza!BV733</f>
        <v>116398.48</v>
      </c>
      <c r="U744" s="212">
        <f>Dane_baza!BW733</f>
        <v>5930191.1927523632</v>
      </c>
      <c r="V744" s="212">
        <f t="shared" si="41"/>
        <v>26297114.992752366</v>
      </c>
      <c r="W744" s="161">
        <f t="shared" si="42"/>
        <v>1999999.9927523658</v>
      </c>
      <c r="AA744" s="36"/>
    </row>
    <row r="745" spans="1:27" ht="14.45" x14ac:dyDescent="0.3">
      <c r="A745" s="197" t="s">
        <v>90</v>
      </c>
      <c r="B745" s="197" t="s">
        <v>134</v>
      </c>
      <c r="C745" s="197" t="s">
        <v>75</v>
      </c>
      <c r="D745" s="197" t="s">
        <v>36</v>
      </c>
      <c r="E745" s="197" t="s">
        <v>31</v>
      </c>
      <c r="F745" s="195" t="s">
        <v>3626</v>
      </c>
      <c r="G745" s="195" t="s">
        <v>735</v>
      </c>
      <c r="H745" s="161">
        <f>Dane_baza!AR734</f>
        <v>3382767</v>
      </c>
      <c r="I745" s="161">
        <f>Dane_baza!AS734</f>
        <v>150872</v>
      </c>
      <c r="J745" s="161">
        <f>Dane_baza!BX734</f>
        <v>239854</v>
      </c>
      <c r="K745" s="161">
        <f>Dane_baza!AT734</f>
        <v>6215592</v>
      </c>
      <c r="L745" s="161">
        <f>Dane_baza!AU734</f>
        <v>312989</v>
      </c>
      <c r="M745" s="161">
        <f>Dane_baza!AV734</f>
        <v>1528484</v>
      </c>
      <c r="N745" s="161">
        <f>Dane_baza!AY734</f>
        <v>6356249</v>
      </c>
      <c r="O745" s="161">
        <f>Dane_baza!AZ734</f>
        <v>194635</v>
      </c>
      <c r="P745" s="161">
        <f>Dane_baza!AW734</f>
        <v>0</v>
      </c>
      <c r="Q745" s="161">
        <f>Dane_baza!AX734</f>
        <v>0</v>
      </c>
      <c r="R745" s="212">
        <f t="shared" si="43"/>
        <v>18381442</v>
      </c>
      <c r="S745" s="212">
        <f>Dane_baza!BU734</f>
        <v>9220133.8300000001</v>
      </c>
      <c r="T745" s="212">
        <f>Dane_baza!BV734</f>
        <v>281418.06</v>
      </c>
      <c r="U745" s="212">
        <f>Dane_baza!BW734</f>
        <v>10379890.019999998</v>
      </c>
      <c r="V745" s="212">
        <f t="shared" si="41"/>
        <v>19881441.909999996</v>
      </c>
      <c r="W745" s="161">
        <f t="shared" si="42"/>
        <v>1499999.9099999964</v>
      </c>
      <c r="AA745" s="36"/>
    </row>
    <row r="746" spans="1:27" ht="14.45" x14ac:dyDescent="0.3">
      <c r="A746" s="197" t="s">
        <v>90</v>
      </c>
      <c r="B746" s="197" t="s">
        <v>134</v>
      </c>
      <c r="C746" s="197" t="s">
        <v>77</v>
      </c>
      <c r="D746" s="197" t="s">
        <v>36</v>
      </c>
      <c r="E746" s="197" t="s">
        <v>31</v>
      </c>
      <c r="F746" s="195" t="s">
        <v>3627</v>
      </c>
      <c r="G746" s="195" t="s">
        <v>728</v>
      </c>
      <c r="H746" s="161">
        <f>Dane_baza!AR735</f>
        <v>20702015</v>
      </c>
      <c r="I746" s="161">
        <f>Dane_baza!AS735</f>
        <v>937351</v>
      </c>
      <c r="J746" s="161">
        <f>Dane_baza!BX735</f>
        <v>800420</v>
      </c>
      <c r="K746" s="161">
        <f>Dane_baza!AT735</f>
        <v>2236593</v>
      </c>
      <c r="L746" s="161">
        <f>Dane_baza!AU735</f>
        <v>0</v>
      </c>
      <c r="M746" s="161">
        <f>Dane_baza!AV735</f>
        <v>769900</v>
      </c>
      <c r="N746" s="161">
        <f>Dane_baza!AY735</f>
        <v>16143543</v>
      </c>
      <c r="O746" s="161">
        <f>Dane_baza!AZ735</f>
        <v>442795</v>
      </c>
      <c r="P746" s="161">
        <f>Dane_baza!AW735</f>
        <v>0</v>
      </c>
      <c r="Q746" s="161">
        <f>Dane_baza!AX735</f>
        <v>0</v>
      </c>
      <c r="R746" s="212">
        <f t="shared" si="43"/>
        <v>42032617</v>
      </c>
      <c r="S746" s="212">
        <f>Dane_baza!BU735</f>
        <v>41222526.32</v>
      </c>
      <c r="T746" s="212">
        <f>Dane_baza!BV735</f>
        <v>1440431.81</v>
      </c>
      <c r="U746" s="212">
        <f>Dane_baza!BW735</f>
        <v>2369658.871767588</v>
      </c>
      <c r="V746" s="212">
        <f t="shared" si="41"/>
        <v>45032617.001767591</v>
      </c>
      <c r="W746" s="161">
        <f t="shared" si="42"/>
        <v>3000000.0017675906</v>
      </c>
      <c r="AA746" s="36"/>
    </row>
    <row r="747" spans="1:27" ht="14.45" x14ac:dyDescent="0.3">
      <c r="A747" s="197" t="s">
        <v>90</v>
      </c>
      <c r="B747" s="197" t="s">
        <v>134</v>
      </c>
      <c r="C747" s="197" t="s">
        <v>90</v>
      </c>
      <c r="D747" s="197" t="s">
        <v>36</v>
      </c>
      <c r="E747" s="197" t="s">
        <v>31</v>
      </c>
      <c r="F747" s="195" t="s">
        <v>3628</v>
      </c>
      <c r="G747" s="195" t="s">
        <v>736</v>
      </c>
      <c r="H747" s="161">
        <f>Dane_baza!AR736</f>
        <v>14169211</v>
      </c>
      <c r="I747" s="161">
        <f>Dane_baza!AS736</f>
        <v>1716835</v>
      </c>
      <c r="J747" s="161">
        <f>Dane_baza!BX736</f>
        <v>545297</v>
      </c>
      <c r="K747" s="161">
        <f>Dane_baza!AT736</f>
        <v>1432735</v>
      </c>
      <c r="L747" s="161">
        <f>Dane_baza!AU736</f>
        <v>0</v>
      </c>
      <c r="M747" s="161">
        <f>Dane_baza!AV736</f>
        <v>1342379</v>
      </c>
      <c r="N747" s="161">
        <f>Dane_baza!AY736</f>
        <v>12585011</v>
      </c>
      <c r="O747" s="161">
        <f>Dane_baza!AZ736</f>
        <v>340612</v>
      </c>
      <c r="P747" s="161">
        <f>Dane_baza!AW736</f>
        <v>0</v>
      </c>
      <c r="Q747" s="161">
        <f>Dane_baza!AX736</f>
        <v>0</v>
      </c>
      <c r="R747" s="212">
        <f t="shared" si="43"/>
        <v>32132080</v>
      </c>
      <c r="S747" s="212">
        <f>Dane_baza!BU736</f>
        <v>27046287.710000001</v>
      </c>
      <c r="T747" s="212">
        <f>Dane_baza!BV736</f>
        <v>3618491.09</v>
      </c>
      <c r="U747" s="212">
        <f>Dane_baza!BW736</f>
        <v>3467300.8899999992</v>
      </c>
      <c r="V747" s="212">
        <f t="shared" si="41"/>
        <v>34132079.689999998</v>
      </c>
      <c r="W747" s="161">
        <f t="shared" si="42"/>
        <v>1999999.6899999976</v>
      </c>
      <c r="AA747" s="36"/>
    </row>
    <row r="748" spans="1:27" ht="14.45" x14ac:dyDescent="0.3">
      <c r="A748" s="197" t="s">
        <v>90</v>
      </c>
      <c r="B748" s="197" t="s">
        <v>134</v>
      </c>
      <c r="C748" s="197" t="s">
        <v>92</v>
      </c>
      <c r="D748" s="197" t="s">
        <v>36</v>
      </c>
      <c r="E748" s="197" t="s">
        <v>31</v>
      </c>
      <c r="F748" s="195" t="s">
        <v>3629</v>
      </c>
      <c r="G748" s="195" t="s">
        <v>737</v>
      </c>
      <c r="H748" s="161">
        <f>Dane_baza!AR737</f>
        <v>2570901</v>
      </c>
      <c r="I748" s="161">
        <f>Dane_baza!AS737</f>
        <v>286817</v>
      </c>
      <c r="J748" s="161">
        <f>Dane_baza!BX737</f>
        <v>171607</v>
      </c>
      <c r="K748" s="161">
        <f>Dane_baza!AT737</f>
        <v>4441065</v>
      </c>
      <c r="L748" s="161">
        <f>Dane_baza!AU737</f>
        <v>151606</v>
      </c>
      <c r="M748" s="161">
        <f>Dane_baza!AV737</f>
        <v>1551134</v>
      </c>
      <c r="N748" s="161">
        <f>Dane_baza!AY737</f>
        <v>4943985</v>
      </c>
      <c r="O748" s="161">
        <f>Dane_baza!AZ737</f>
        <v>116781</v>
      </c>
      <c r="P748" s="161">
        <f>Dane_baza!AW737</f>
        <v>0</v>
      </c>
      <c r="Q748" s="161">
        <f>Dane_baza!AX737</f>
        <v>0</v>
      </c>
      <c r="R748" s="212">
        <f t="shared" si="43"/>
        <v>14233896</v>
      </c>
      <c r="S748" s="212">
        <f>Dane_baza!BU737</f>
        <v>7174134.5700000003</v>
      </c>
      <c r="T748" s="212">
        <f>Dane_baza!BV737</f>
        <v>263951.57</v>
      </c>
      <c r="U748" s="212">
        <f>Dane_baza!BW737</f>
        <v>7795809.4999999991</v>
      </c>
      <c r="V748" s="212">
        <f t="shared" si="41"/>
        <v>15233895.640000001</v>
      </c>
      <c r="W748" s="161">
        <f t="shared" si="42"/>
        <v>999999.6400000006</v>
      </c>
      <c r="AA748" s="36"/>
    </row>
    <row r="749" spans="1:27" ht="14.45" x14ac:dyDescent="0.3">
      <c r="A749" s="197" t="s">
        <v>90</v>
      </c>
      <c r="B749" s="197" t="s">
        <v>141</v>
      </c>
      <c r="C749" s="197" t="s">
        <v>33</v>
      </c>
      <c r="D749" s="197" t="s">
        <v>36</v>
      </c>
      <c r="E749" s="197" t="s">
        <v>31</v>
      </c>
      <c r="F749" s="195" t="s">
        <v>3630</v>
      </c>
      <c r="G749" s="195" t="s">
        <v>738</v>
      </c>
      <c r="H749" s="161">
        <f>Dane_baza!AR738</f>
        <v>4470277</v>
      </c>
      <c r="I749" s="161">
        <f>Dane_baza!AS738</f>
        <v>109277</v>
      </c>
      <c r="J749" s="161">
        <f>Dane_baza!BX738</f>
        <v>278897</v>
      </c>
      <c r="K749" s="161">
        <f>Dane_baza!AT738</f>
        <v>7016663</v>
      </c>
      <c r="L749" s="161">
        <f>Dane_baza!AU738</f>
        <v>171251</v>
      </c>
      <c r="M749" s="161">
        <f>Dane_baza!AV738</f>
        <v>934784</v>
      </c>
      <c r="N749" s="161">
        <f>Dane_baza!AY738</f>
        <v>8808905</v>
      </c>
      <c r="O749" s="161">
        <f>Dane_baza!AZ738</f>
        <v>235184</v>
      </c>
      <c r="P749" s="161">
        <f>Dane_baza!AW738</f>
        <v>0</v>
      </c>
      <c r="Q749" s="161">
        <f>Dane_baza!AX738</f>
        <v>0</v>
      </c>
      <c r="R749" s="212">
        <f t="shared" si="43"/>
        <v>22025238</v>
      </c>
      <c r="S749" s="212">
        <f>Dane_baza!BU738</f>
        <v>12521577.310000001</v>
      </c>
      <c r="T749" s="212">
        <f>Dane_baza!BV738</f>
        <v>169017.66</v>
      </c>
      <c r="U749" s="212">
        <f>Dane_baza!BW738</f>
        <v>10834643.021928357</v>
      </c>
      <c r="V749" s="212">
        <f t="shared" si="41"/>
        <v>23525237.991928358</v>
      </c>
      <c r="W749" s="161">
        <f t="shared" si="42"/>
        <v>1499999.9919283576</v>
      </c>
      <c r="AA749" s="36"/>
    </row>
    <row r="750" spans="1:27" ht="14.45" x14ac:dyDescent="0.3">
      <c r="A750" s="197" t="s">
        <v>90</v>
      </c>
      <c r="B750" s="197" t="s">
        <v>141</v>
      </c>
      <c r="C750" s="197" t="s">
        <v>32</v>
      </c>
      <c r="D750" s="197" t="s">
        <v>36</v>
      </c>
      <c r="E750" s="197" t="s">
        <v>31</v>
      </c>
      <c r="F750" s="195" t="s">
        <v>3631</v>
      </c>
      <c r="G750" s="195" t="s">
        <v>739</v>
      </c>
      <c r="H750" s="161">
        <f>Dane_baza!AR739</f>
        <v>4441725</v>
      </c>
      <c r="I750" s="161">
        <f>Dane_baza!AS739</f>
        <v>92709</v>
      </c>
      <c r="J750" s="161">
        <f>Dane_baza!BX739</f>
        <v>236133</v>
      </c>
      <c r="K750" s="161">
        <f>Dane_baza!AT739</f>
        <v>4920451</v>
      </c>
      <c r="L750" s="161">
        <f>Dane_baza!AU739</f>
        <v>0</v>
      </c>
      <c r="M750" s="161">
        <f>Dane_baza!AV739</f>
        <v>1219008</v>
      </c>
      <c r="N750" s="161">
        <f>Dane_baza!AY739</f>
        <v>6284676</v>
      </c>
      <c r="O750" s="161">
        <f>Dane_baza!AZ739</f>
        <v>230318</v>
      </c>
      <c r="P750" s="161">
        <f>Dane_baza!AW739</f>
        <v>0</v>
      </c>
      <c r="Q750" s="161">
        <f>Dane_baza!AX739</f>
        <v>0</v>
      </c>
      <c r="R750" s="212">
        <f t="shared" si="43"/>
        <v>17425020</v>
      </c>
      <c r="S750" s="212">
        <f>Dane_baza!BU739</f>
        <v>11717004.970000001</v>
      </c>
      <c r="T750" s="212">
        <f>Dane_baza!BV739</f>
        <v>68510.22</v>
      </c>
      <c r="U750" s="212">
        <f>Dane_baza!BW739</f>
        <v>7139504.8057486834</v>
      </c>
      <c r="V750" s="212">
        <f t="shared" si="41"/>
        <v>18925019.995748684</v>
      </c>
      <c r="W750" s="161">
        <f t="shared" si="42"/>
        <v>1499999.9957486838</v>
      </c>
      <c r="AA750" s="36"/>
    </row>
    <row r="751" spans="1:27" ht="14.45" x14ac:dyDescent="0.3">
      <c r="A751" s="197" t="s">
        <v>90</v>
      </c>
      <c r="B751" s="197" t="s">
        <v>141</v>
      </c>
      <c r="C751" s="197" t="s">
        <v>37</v>
      </c>
      <c r="D751" s="197" t="s">
        <v>36</v>
      </c>
      <c r="E751" s="197" t="s">
        <v>31</v>
      </c>
      <c r="F751" s="195" t="s">
        <v>3632</v>
      </c>
      <c r="G751" s="195" t="s">
        <v>435</v>
      </c>
      <c r="H751" s="161">
        <f>Dane_baza!AR740</f>
        <v>2819099</v>
      </c>
      <c r="I751" s="161">
        <f>Dane_baza!AS740</f>
        <v>26031</v>
      </c>
      <c r="J751" s="161">
        <f>Dane_baza!BX740</f>
        <v>195006</v>
      </c>
      <c r="K751" s="161">
        <f>Dane_baza!AT740</f>
        <v>4668941</v>
      </c>
      <c r="L751" s="161">
        <f>Dane_baza!AU740</f>
        <v>13948</v>
      </c>
      <c r="M751" s="161">
        <f>Dane_baza!AV740</f>
        <v>918295</v>
      </c>
      <c r="N751" s="161">
        <f>Dane_baza!AY740</f>
        <v>5785607</v>
      </c>
      <c r="O751" s="161">
        <f>Dane_baza!AZ740</f>
        <v>121647</v>
      </c>
      <c r="P751" s="161">
        <f>Dane_baza!AW740</f>
        <v>0</v>
      </c>
      <c r="Q751" s="161">
        <f>Dane_baza!AX740</f>
        <v>0</v>
      </c>
      <c r="R751" s="212">
        <f t="shared" si="43"/>
        <v>14548574</v>
      </c>
      <c r="S751" s="212">
        <f>Dane_baza!BU740</f>
        <v>8233709.29</v>
      </c>
      <c r="T751" s="212">
        <f>Dane_baza!BV740</f>
        <v>14618.13</v>
      </c>
      <c r="U751" s="212">
        <f>Dane_baza!BW740</f>
        <v>7300246.5899999989</v>
      </c>
      <c r="V751" s="212">
        <f t="shared" si="41"/>
        <v>15548574.009999998</v>
      </c>
      <c r="W751" s="161">
        <f t="shared" si="42"/>
        <v>1000000.0099999979</v>
      </c>
      <c r="AA751" s="36"/>
    </row>
    <row r="752" spans="1:27" ht="14.45" x14ac:dyDescent="0.3">
      <c r="A752" s="197" t="s">
        <v>90</v>
      </c>
      <c r="B752" s="197" t="s">
        <v>141</v>
      </c>
      <c r="C752" s="197" t="s">
        <v>39</v>
      </c>
      <c r="D752" s="197" t="s">
        <v>36</v>
      </c>
      <c r="E752" s="197" t="s">
        <v>31</v>
      </c>
      <c r="F752" s="195" t="s">
        <v>3633</v>
      </c>
      <c r="G752" s="195" t="s">
        <v>740</v>
      </c>
      <c r="H752" s="161">
        <f>Dane_baza!AR741</f>
        <v>3887080</v>
      </c>
      <c r="I752" s="161">
        <f>Dane_baza!AS741</f>
        <v>53955</v>
      </c>
      <c r="J752" s="161">
        <f>Dane_baza!BX741</f>
        <v>264696</v>
      </c>
      <c r="K752" s="161">
        <f>Dane_baza!AT741</f>
        <v>7055252</v>
      </c>
      <c r="L752" s="161">
        <f>Dane_baza!AU741</f>
        <v>87901</v>
      </c>
      <c r="M752" s="161">
        <f>Dane_baza!AV741</f>
        <v>829142</v>
      </c>
      <c r="N752" s="161">
        <f>Dane_baza!AY741</f>
        <v>9408829</v>
      </c>
      <c r="O752" s="161">
        <f>Dane_baza!AZ741</f>
        <v>217343</v>
      </c>
      <c r="P752" s="161">
        <f>Dane_baza!AW741</f>
        <v>0</v>
      </c>
      <c r="Q752" s="161">
        <f>Dane_baza!AX741</f>
        <v>0</v>
      </c>
      <c r="R752" s="212">
        <f t="shared" si="43"/>
        <v>21804198</v>
      </c>
      <c r="S752" s="212">
        <f>Dane_baza!BU741</f>
        <v>13126931.51</v>
      </c>
      <c r="T752" s="212">
        <f>Dane_baza!BV741</f>
        <v>63888.18</v>
      </c>
      <c r="U752" s="212">
        <f>Dane_baza!BW741</f>
        <v>10113378.304858547</v>
      </c>
      <c r="V752" s="212">
        <f t="shared" si="41"/>
        <v>23304197.994858548</v>
      </c>
      <c r="W752" s="161">
        <f t="shared" si="42"/>
        <v>1499999.994858548</v>
      </c>
      <c r="AA752" s="36"/>
    </row>
    <row r="753" spans="1:27" ht="14.45" x14ac:dyDescent="0.3">
      <c r="A753" s="197" t="s">
        <v>90</v>
      </c>
      <c r="B753" s="197" t="s">
        <v>141</v>
      </c>
      <c r="C753" s="197" t="s">
        <v>42</v>
      </c>
      <c r="D753" s="197" t="s">
        <v>36</v>
      </c>
      <c r="E753" s="197" t="s">
        <v>31</v>
      </c>
      <c r="F753" s="195" t="s">
        <v>3634</v>
      </c>
      <c r="G753" s="195" t="s">
        <v>741</v>
      </c>
      <c r="H753" s="161">
        <f>Dane_baza!AR742</f>
        <v>5691934</v>
      </c>
      <c r="I753" s="161">
        <f>Dane_baza!AS742</f>
        <v>52150</v>
      </c>
      <c r="J753" s="161">
        <f>Dane_baza!BX742</f>
        <v>268033</v>
      </c>
      <c r="K753" s="161">
        <f>Dane_baza!AT742</f>
        <v>4953896</v>
      </c>
      <c r="L753" s="161">
        <f>Dane_baza!AU742</f>
        <v>0</v>
      </c>
      <c r="M753" s="161">
        <f>Dane_baza!AV742</f>
        <v>1244697</v>
      </c>
      <c r="N753" s="161">
        <f>Dane_baza!AY742</f>
        <v>8351045</v>
      </c>
      <c r="O753" s="161">
        <f>Dane_baza!AZ742</f>
        <v>231940</v>
      </c>
      <c r="P753" s="161">
        <f>Dane_baza!AW742</f>
        <v>0</v>
      </c>
      <c r="Q753" s="161">
        <f>Dane_baza!AX742</f>
        <v>0</v>
      </c>
      <c r="R753" s="212">
        <f t="shared" si="43"/>
        <v>20793695</v>
      </c>
      <c r="S753" s="212">
        <f>Dane_baza!BU742</f>
        <v>12306891.15</v>
      </c>
      <c r="T753" s="212">
        <f>Dane_baza!BV742</f>
        <v>102538.45</v>
      </c>
      <c r="U753" s="212">
        <f>Dane_baza!BW742</f>
        <v>9884265.2600000016</v>
      </c>
      <c r="V753" s="212">
        <f t="shared" si="41"/>
        <v>22293694.859999999</v>
      </c>
      <c r="W753" s="161">
        <f t="shared" si="42"/>
        <v>1499999.8599999994</v>
      </c>
      <c r="AA753" s="36"/>
    </row>
    <row r="754" spans="1:27" ht="14.45" x14ac:dyDescent="0.3">
      <c r="A754" s="197" t="s">
        <v>90</v>
      </c>
      <c r="B754" s="197" t="s">
        <v>141</v>
      </c>
      <c r="C754" s="197" t="s">
        <v>44</v>
      </c>
      <c r="D754" s="197" t="s">
        <v>36</v>
      </c>
      <c r="E754" s="197" t="s">
        <v>31</v>
      </c>
      <c r="F754" s="195" t="s">
        <v>3635</v>
      </c>
      <c r="G754" s="195" t="s">
        <v>425</v>
      </c>
      <c r="H754" s="161">
        <f>Dane_baza!AR743</f>
        <v>2754091</v>
      </c>
      <c r="I754" s="161">
        <f>Dane_baza!AS743</f>
        <v>76176</v>
      </c>
      <c r="J754" s="161">
        <f>Dane_baza!BX743</f>
        <v>237912</v>
      </c>
      <c r="K754" s="161">
        <f>Dane_baza!AT743</f>
        <v>6876594</v>
      </c>
      <c r="L754" s="161">
        <f>Dane_baza!AU743</f>
        <v>425662</v>
      </c>
      <c r="M754" s="161">
        <f>Dane_baza!AV743</f>
        <v>851559</v>
      </c>
      <c r="N754" s="161">
        <f>Dane_baza!AY743</f>
        <v>7599088</v>
      </c>
      <c r="O754" s="161">
        <f>Dane_baza!AZ743</f>
        <v>152464</v>
      </c>
      <c r="P754" s="161">
        <f>Dane_baza!AW743</f>
        <v>0</v>
      </c>
      <c r="Q754" s="161">
        <f>Dane_baza!AX743</f>
        <v>0</v>
      </c>
      <c r="R754" s="212">
        <f t="shared" si="43"/>
        <v>18973546</v>
      </c>
      <c r="S754" s="212">
        <f>Dane_baza!BU743</f>
        <v>9823711.1500000004</v>
      </c>
      <c r="T754" s="212">
        <f>Dane_baza!BV743</f>
        <v>98720.54</v>
      </c>
      <c r="U754" s="212">
        <f>Dane_baza!BW743</f>
        <v>10551114.289999999</v>
      </c>
      <c r="V754" s="212">
        <f t="shared" si="41"/>
        <v>20473545.979999997</v>
      </c>
      <c r="W754" s="161">
        <f t="shared" si="42"/>
        <v>1499999.9799999967</v>
      </c>
      <c r="AA754" s="36"/>
    </row>
    <row r="755" spans="1:27" ht="14.45" x14ac:dyDescent="0.3">
      <c r="A755" s="197" t="s">
        <v>90</v>
      </c>
      <c r="B755" s="197" t="s">
        <v>141</v>
      </c>
      <c r="C755" s="197" t="s">
        <v>51</v>
      </c>
      <c r="D755" s="197" t="s">
        <v>36</v>
      </c>
      <c r="E755" s="197" t="s">
        <v>31</v>
      </c>
      <c r="F755" s="195" t="s">
        <v>3636</v>
      </c>
      <c r="G755" s="195" t="s">
        <v>742</v>
      </c>
      <c r="H755" s="161">
        <f>Dane_baza!AR744</f>
        <v>5268526</v>
      </c>
      <c r="I755" s="161">
        <f>Dane_baza!AS744</f>
        <v>75819</v>
      </c>
      <c r="J755" s="161">
        <f>Dane_baza!BX744</f>
        <v>335879</v>
      </c>
      <c r="K755" s="161">
        <f>Dane_baza!AT744</f>
        <v>9168120</v>
      </c>
      <c r="L755" s="161">
        <f>Dane_baza!AU744</f>
        <v>257421</v>
      </c>
      <c r="M755" s="161">
        <f>Dane_baza!AV744</f>
        <v>888131</v>
      </c>
      <c r="N755" s="161">
        <f>Dane_baza!AY744</f>
        <v>9433681</v>
      </c>
      <c r="O755" s="161">
        <f>Dane_baza!AZ744</f>
        <v>274111</v>
      </c>
      <c r="P755" s="161">
        <f>Dane_baza!AW744</f>
        <v>0</v>
      </c>
      <c r="Q755" s="161">
        <f>Dane_baza!AX744</f>
        <v>0</v>
      </c>
      <c r="R755" s="212">
        <f t="shared" si="43"/>
        <v>25701688</v>
      </c>
      <c r="S755" s="212">
        <f>Dane_baza!BU744</f>
        <v>16738303.699999999</v>
      </c>
      <c r="T755" s="212">
        <f>Dane_baza!BV744</f>
        <v>176933.06</v>
      </c>
      <c r="U755" s="212">
        <f>Dane_baza!BW744</f>
        <v>10786451.244873019</v>
      </c>
      <c r="V755" s="212">
        <f t="shared" si="41"/>
        <v>27701688.004873015</v>
      </c>
      <c r="W755" s="161">
        <f t="shared" si="42"/>
        <v>2000000.004873015</v>
      </c>
      <c r="AA755" s="36"/>
    </row>
    <row r="756" spans="1:27" ht="14.45" x14ac:dyDescent="0.3">
      <c r="A756" s="197" t="s">
        <v>90</v>
      </c>
      <c r="B756" s="197" t="s">
        <v>141</v>
      </c>
      <c r="C756" s="197" t="s">
        <v>75</v>
      </c>
      <c r="D756" s="197" t="s">
        <v>36</v>
      </c>
      <c r="E756" s="197" t="s">
        <v>31</v>
      </c>
      <c r="F756" s="195" t="s">
        <v>3637</v>
      </c>
      <c r="G756" s="195" t="s">
        <v>743</v>
      </c>
      <c r="H756" s="161">
        <f>Dane_baza!AR745</f>
        <v>3156470</v>
      </c>
      <c r="I756" s="161">
        <f>Dane_baza!AS745</f>
        <v>54872</v>
      </c>
      <c r="J756" s="161">
        <f>Dane_baza!BX745</f>
        <v>174333</v>
      </c>
      <c r="K756" s="161">
        <f>Dane_baza!AT745</f>
        <v>4168401</v>
      </c>
      <c r="L756" s="161">
        <f>Dane_baza!AU745</f>
        <v>0</v>
      </c>
      <c r="M756" s="161">
        <f>Dane_baza!AV745</f>
        <v>335404</v>
      </c>
      <c r="N756" s="161">
        <f>Dane_baza!AY745</f>
        <v>4750256</v>
      </c>
      <c r="O756" s="161">
        <f>Dane_baza!AZ745</f>
        <v>139489</v>
      </c>
      <c r="P756" s="161">
        <f>Dane_baza!AW745</f>
        <v>0</v>
      </c>
      <c r="Q756" s="161">
        <f>Dane_baza!AX745</f>
        <v>0</v>
      </c>
      <c r="R756" s="212">
        <f t="shared" si="43"/>
        <v>12779225</v>
      </c>
      <c r="S756" s="212">
        <f>Dane_baza!BU745</f>
        <v>8355026.7599999998</v>
      </c>
      <c r="T756" s="212">
        <f>Dane_baza!BV745</f>
        <v>101842.75</v>
      </c>
      <c r="U756" s="212">
        <f>Dane_baza!BW745</f>
        <v>5322355.1100000003</v>
      </c>
      <c r="V756" s="212">
        <f t="shared" si="41"/>
        <v>13779224.620000001</v>
      </c>
      <c r="W756" s="161">
        <f t="shared" si="42"/>
        <v>999999.62000000104</v>
      </c>
      <c r="AA756" s="36"/>
    </row>
    <row r="757" spans="1:27" ht="14.45" x14ac:dyDescent="0.3">
      <c r="A757" s="197" t="s">
        <v>90</v>
      </c>
      <c r="B757" s="197" t="s">
        <v>141</v>
      </c>
      <c r="C757" s="197" t="s">
        <v>77</v>
      </c>
      <c r="D757" s="197" t="s">
        <v>40</v>
      </c>
      <c r="E757" s="197" t="s">
        <v>31</v>
      </c>
      <c r="F757" s="195" t="s">
        <v>3638</v>
      </c>
      <c r="G757" s="195" t="s">
        <v>744</v>
      </c>
      <c r="H757" s="161">
        <f>Dane_baza!AR746</f>
        <v>48622464</v>
      </c>
      <c r="I757" s="161">
        <f>Dane_baza!AS746</f>
        <v>3264034</v>
      </c>
      <c r="J757" s="161">
        <f>Dane_baza!BX746</f>
        <v>1758915</v>
      </c>
      <c r="K757" s="161">
        <f>Dane_baza!AT746</f>
        <v>0</v>
      </c>
      <c r="L757" s="161">
        <f>Dane_baza!AU746</f>
        <v>856225</v>
      </c>
      <c r="M757" s="161">
        <f>Dane_baza!AV746</f>
        <v>1392853</v>
      </c>
      <c r="N757" s="161">
        <f>Dane_baza!AY746</f>
        <v>40373143</v>
      </c>
      <c r="O757" s="161">
        <f>Dane_baza!AZ746</f>
        <v>1224580</v>
      </c>
      <c r="P757" s="161">
        <f>Dane_baza!AW746</f>
        <v>0</v>
      </c>
      <c r="Q757" s="161">
        <f>Dane_baza!AX746</f>
        <v>0</v>
      </c>
      <c r="R757" s="212">
        <f t="shared" si="43"/>
        <v>97492214</v>
      </c>
      <c r="S757" s="212">
        <f>Dane_baza!BU746</f>
        <v>104112286.06</v>
      </c>
      <c r="T757" s="212">
        <f>Dane_baza!BV746</f>
        <v>3496220.08</v>
      </c>
      <c r="U757" s="212">
        <f>Dane_baza!BW746</f>
        <v>0</v>
      </c>
      <c r="V757" s="212">
        <f t="shared" si="41"/>
        <v>107608506.14</v>
      </c>
      <c r="W757" s="161">
        <f t="shared" si="42"/>
        <v>10116292.140000001</v>
      </c>
      <c r="AA757" s="36"/>
    </row>
    <row r="758" spans="1:27" ht="14.45" x14ac:dyDescent="0.3">
      <c r="A758" s="197" t="s">
        <v>90</v>
      </c>
      <c r="B758" s="197" t="s">
        <v>141</v>
      </c>
      <c r="C758" s="197" t="s">
        <v>90</v>
      </c>
      <c r="D758" s="197" t="s">
        <v>36</v>
      </c>
      <c r="E758" s="197" t="s">
        <v>31</v>
      </c>
      <c r="F758" s="195" t="s">
        <v>3639</v>
      </c>
      <c r="G758" s="195" t="s">
        <v>745</v>
      </c>
      <c r="H758" s="161">
        <f>Dane_baza!AR747</f>
        <v>6943042</v>
      </c>
      <c r="I758" s="161">
        <f>Dane_baza!AS747</f>
        <v>70753</v>
      </c>
      <c r="J758" s="161">
        <f>Dane_baza!BX747</f>
        <v>357980</v>
      </c>
      <c r="K758" s="161">
        <f>Dane_baza!AT747</f>
        <v>7538423</v>
      </c>
      <c r="L758" s="161">
        <f>Dane_baza!AU747</f>
        <v>0</v>
      </c>
      <c r="M758" s="161">
        <f>Dane_baza!AV747</f>
        <v>744826</v>
      </c>
      <c r="N758" s="161">
        <f>Dane_baza!AY747</f>
        <v>16071636</v>
      </c>
      <c r="O758" s="161">
        <f>Dane_baza!AZ747</f>
        <v>330880</v>
      </c>
      <c r="P758" s="161">
        <f>Dane_baza!AW747</f>
        <v>0</v>
      </c>
      <c r="Q758" s="161">
        <f>Dane_baza!AX747</f>
        <v>0</v>
      </c>
      <c r="R758" s="212">
        <f t="shared" si="43"/>
        <v>32057540</v>
      </c>
      <c r="S758" s="212">
        <f>Dane_baza!BU747</f>
        <v>17815563.420000002</v>
      </c>
      <c r="T758" s="212">
        <f>Dane_baza!BV747</f>
        <v>100462.66</v>
      </c>
      <c r="U758" s="212">
        <f>Dane_baza!BW747</f>
        <v>16141513.610000001</v>
      </c>
      <c r="V758" s="212">
        <f t="shared" si="41"/>
        <v>34057539.690000005</v>
      </c>
      <c r="W758" s="161">
        <f t="shared" si="42"/>
        <v>1999999.6900000051</v>
      </c>
      <c r="AA758" s="36"/>
    </row>
    <row r="759" spans="1:27" ht="14.45" x14ac:dyDescent="0.3">
      <c r="A759" s="197" t="s">
        <v>90</v>
      </c>
      <c r="B759" s="197" t="s">
        <v>147</v>
      </c>
      <c r="C759" s="197" t="s">
        <v>33</v>
      </c>
      <c r="D759" s="197" t="s">
        <v>36</v>
      </c>
      <c r="E759" s="197" t="s">
        <v>31</v>
      </c>
      <c r="F759" s="195" t="s">
        <v>3640</v>
      </c>
      <c r="G759" s="195" t="s">
        <v>35</v>
      </c>
      <c r="H759" s="161">
        <f>Dane_baza!AR748</f>
        <v>4281447</v>
      </c>
      <c r="I759" s="161">
        <f>Dane_baza!AS748</f>
        <v>69107</v>
      </c>
      <c r="J759" s="161">
        <f>Dane_baza!BX748</f>
        <v>214255</v>
      </c>
      <c r="K759" s="161">
        <f>Dane_baza!AT748</f>
        <v>4621492</v>
      </c>
      <c r="L759" s="161">
        <f>Dane_baza!AU748</f>
        <v>0</v>
      </c>
      <c r="M759" s="161">
        <f>Dane_baza!AV748</f>
        <v>241639</v>
      </c>
      <c r="N759" s="161">
        <f>Dane_baza!AY748</f>
        <v>7713812</v>
      </c>
      <c r="O759" s="161">
        <f>Dane_baza!AZ748</f>
        <v>167062</v>
      </c>
      <c r="P759" s="161">
        <f>Dane_baza!AW748</f>
        <v>0</v>
      </c>
      <c r="Q759" s="161">
        <f>Dane_baza!AX748</f>
        <v>0</v>
      </c>
      <c r="R759" s="212">
        <f t="shared" si="43"/>
        <v>17308814</v>
      </c>
      <c r="S759" s="212">
        <f>Dane_baza!BU748</f>
        <v>11508943.039999999</v>
      </c>
      <c r="T759" s="212">
        <f>Dane_baza!BV748</f>
        <v>66775.070000000007</v>
      </c>
      <c r="U759" s="212">
        <f>Dane_baza!BW748</f>
        <v>6733095.8896121019</v>
      </c>
      <c r="V759" s="212">
        <f t="shared" si="41"/>
        <v>18308813.9996121</v>
      </c>
      <c r="W759" s="161">
        <f t="shared" si="42"/>
        <v>999999.99961210042</v>
      </c>
      <c r="AA759" s="36"/>
    </row>
    <row r="760" spans="1:27" ht="14.45" x14ac:dyDescent="0.3">
      <c r="A760" s="197" t="s">
        <v>90</v>
      </c>
      <c r="B760" s="197" t="s">
        <v>147</v>
      </c>
      <c r="C760" s="197" t="s">
        <v>32</v>
      </c>
      <c r="D760" s="197" t="s">
        <v>36</v>
      </c>
      <c r="E760" s="197" t="s">
        <v>31</v>
      </c>
      <c r="F760" s="195" t="s">
        <v>3641</v>
      </c>
      <c r="G760" s="195" t="s">
        <v>746</v>
      </c>
      <c r="H760" s="161">
        <f>Dane_baza!AR749</f>
        <v>3567477</v>
      </c>
      <c r="I760" s="161">
        <f>Dane_baza!AS749</f>
        <v>80732</v>
      </c>
      <c r="J760" s="161">
        <f>Dane_baza!BX749</f>
        <v>209808</v>
      </c>
      <c r="K760" s="161">
        <f>Dane_baza!AT749</f>
        <v>5296506</v>
      </c>
      <c r="L760" s="161">
        <f>Dane_baza!AU749</f>
        <v>145303</v>
      </c>
      <c r="M760" s="161">
        <f>Dane_baza!AV749</f>
        <v>659858</v>
      </c>
      <c r="N760" s="161">
        <f>Dane_baza!AY749</f>
        <v>7190313</v>
      </c>
      <c r="O760" s="161">
        <f>Dane_baza!AZ749</f>
        <v>209233</v>
      </c>
      <c r="P760" s="161">
        <f>Dane_baza!AW749</f>
        <v>0</v>
      </c>
      <c r="Q760" s="161">
        <f>Dane_baza!AX749</f>
        <v>0</v>
      </c>
      <c r="R760" s="212">
        <f t="shared" si="43"/>
        <v>17359230</v>
      </c>
      <c r="S760" s="212">
        <f>Dane_baza!BU749</f>
        <v>10029366.35</v>
      </c>
      <c r="T760" s="212">
        <f>Dane_baza!BV749</f>
        <v>38110.94</v>
      </c>
      <c r="U760" s="212">
        <f>Dane_baza!BW749</f>
        <v>8291752.7029516967</v>
      </c>
      <c r="V760" s="212">
        <f t="shared" si="41"/>
        <v>18359229.992951695</v>
      </c>
      <c r="W760" s="161">
        <f t="shared" si="42"/>
        <v>999999.99295169488</v>
      </c>
      <c r="AA760" s="36"/>
    </row>
    <row r="761" spans="1:27" ht="14.45" x14ac:dyDescent="0.3">
      <c r="A761" s="197" t="s">
        <v>90</v>
      </c>
      <c r="B761" s="197" t="s">
        <v>147</v>
      </c>
      <c r="C761" s="197" t="s">
        <v>37</v>
      </c>
      <c r="D761" s="197" t="s">
        <v>36</v>
      </c>
      <c r="E761" s="197" t="s">
        <v>31</v>
      </c>
      <c r="F761" s="195" t="s">
        <v>3642</v>
      </c>
      <c r="G761" s="195" t="s">
        <v>747</v>
      </c>
      <c r="H761" s="161">
        <f>Dane_baza!AR750</f>
        <v>8504426</v>
      </c>
      <c r="I761" s="161">
        <f>Dane_baza!AS750</f>
        <v>294904</v>
      </c>
      <c r="J761" s="161">
        <f>Dane_baza!BX750</f>
        <v>349301</v>
      </c>
      <c r="K761" s="161">
        <f>Dane_baza!AT750</f>
        <v>5233742</v>
      </c>
      <c r="L761" s="161">
        <f>Dane_baza!AU750</f>
        <v>0</v>
      </c>
      <c r="M761" s="161">
        <f>Dane_baza!AV750</f>
        <v>895243</v>
      </c>
      <c r="N761" s="161">
        <f>Dane_baza!AY750</f>
        <v>11962902</v>
      </c>
      <c r="O761" s="161">
        <f>Dane_baza!AZ750</f>
        <v>261136</v>
      </c>
      <c r="P761" s="161">
        <f>Dane_baza!AW750</f>
        <v>0</v>
      </c>
      <c r="Q761" s="161">
        <f>Dane_baza!AX750</f>
        <v>0</v>
      </c>
      <c r="R761" s="212">
        <f t="shared" si="43"/>
        <v>27501654</v>
      </c>
      <c r="S761" s="212">
        <f>Dane_baza!BU750</f>
        <v>19280053.239999998</v>
      </c>
      <c r="T761" s="212">
        <f>Dane_baza!BV750</f>
        <v>342090.5</v>
      </c>
      <c r="U761" s="212">
        <f>Dane_baza!BW750</f>
        <v>9879510.25</v>
      </c>
      <c r="V761" s="212">
        <f t="shared" si="41"/>
        <v>29501653.989999998</v>
      </c>
      <c r="W761" s="161">
        <f t="shared" si="42"/>
        <v>1999999.9899999984</v>
      </c>
      <c r="AA761" s="36"/>
    </row>
    <row r="762" spans="1:27" ht="14.45" x14ac:dyDescent="0.3">
      <c r="A762" s="197" t="s">
        <v>90</v>
      </c>
      <c r="B762" s="197" t="s">
        <v>147</v>
      </c>
      <c r="C762" s="197" t="s">
        <v>39</v>
      </c>
      <c r="D762" s="197" t="s">
        <v>40</v>
      </c>
      <c r="E762" s="197" t="s">
        <v>31</v>
      </c>
      <c r="F762" s="195" t="s">
        <v>3643</v>
      </c>
      <c r="G762" s="195" t="s">
        <v>748</v>
      </c>
      <c r="H762" s="161">
        <f>Dane_baza!AR751</f>
        <v>5580714</v>
      </c>
      <c r="I762" s="161">
        <f>Dane_baza!AS751</f>
        <v>280406</v>
      </c>
      <c r="J762" s="161">
        <f>Dane_baza!BX751</f>
        <v>249965</v>
      </c>
      <c r="K762" s="161">
        <f>Dane_baza!AT751</f>
        <v>4488065</v>
      </c>
      <c r="L762" s="161">
        <f>Dane_baza!AU751</f>
        <v>0</v>
      </c>
      <c r="M762" s="161">
        <f>Dane_baza!AV751</f>
        <v>872858</v>
      </c>
      <c r="N762" s="161">
        <f>Dane_baza!AY751</f>
        <v>8644412</v>
      </c>
      <c r="O762" s="161">
        <f>Dane_baza!AZ751</f>
        <v>225452</v>
      </c>
      <c r="P762" s="161">
        <f>Dane_baza!AW751</f>
        <v>0</v>
      </c>
      <c r="Q762" s="161">
        <f>Dane_baza!AX751</f>
        <v>0</v>
      </c>
      <c r="R762" s="212">
        <f t="shared" si="43"/>
        <v>20341872</v>
      </c>
      <c r="S762" s="212">
        <f>Dane_baza!BU751</f>
        <v>12731801.810000001</v>
      </c>
      <c r="T762" s="212">
        <f>Dane_baza!BV751</f>
        <v>858734.85</v>
      </c>
      <c r="U762" s="212">
        <f>Dane_baza!BW751</f>
        <v>8251334.9200000009</v>
      </c>
      <c r="V762" s="212">
        <f t="shared" si="41"/>
        <v>21841871.580000002</v>
      </c>
      <c r="W762" s="161">
        <f t="shared" si="42"/>
        <v>1499999.5800000019</v>
      </c>
      <c r="AA762" s="36"/>
    </row>
    <row r="763" spans="1:27" ht="14.45" x14ac:dyDescent="0.3">
      <c r="A763" s="197" t="s">
        <v>90</v>
      </c>
      <c r="B763" s="197" t="s">
        <v>147</v>
      </c>
      <c r="C763" s="197" t="s">
        <v>42</v>
      </c>
      <c r="D763" s="197" t="s">
        <v>36</v>
      </c>
      <c r="E763" s="197" t="s">
        <v>31</v>
      </c>
      <c r="F763" s="195" t="s">
        <v>3644</v>
      </c>
      <c r="G763" s="195" t="s">
        <v>749</v>
      </c>
      <c r="H763" s="161">
        <f>Dane_baza!AR752</f>
        <v>4706034</v>
      </c>
      <c r="I763" s="161">
        <f>Dane_baza!AS752</f>
        <v>121553</v>
      </c>
      <c r="J763" s="161">
        <f>Dane_baza!BX752</f>
        <v>214723</v>
      </c>
      <c r="K763" s="161">
        <f>Dane_baza!AT752</f>
        <v>2836685</v>
      </c>
      <c r="L763" s="161">
        <f>Dane_baza!AU752</f>
        <v>0</v>
      </c>
      <c r="M763" s="161">
        <f>Dane_baza!AV752</f>
        <v>157182</v>
      </c>
      <c r="N763" s="161">
        <f>Dane_baza!AY752</f>
        <v>7708036</v>
      </c>
      <c r="O763" s="161">
        <f>Dane_baza!AZ752</f>
        <v>142732</v>
      </c>
      <c r="P763" s="161">
        <f>Dane_baza!AW752</f>
        <v>0</v>
      </c>
      <c r="Q763" s="161">
        <f>Dane_baza!AX752</f>
        <v>0</v>
      </c>
      <c r="R763" s="212">
        <f t="shared" si="43"/>
        <v>15886945</v>
      </c>
      <c r="S763" s="212">
        <f>Dane_baza!BU752</f>
        <v>10853834.15</v>
      </c>
      <c r="T763" s="212">
        <f>Dane_baza!BV752</f>
        <v>139476.42000000001</v>
      </c>
      <c r="U763" s="212">
        <f>Dane_baza!BW752</f>
        <v>5893634.4310781676</v>
      </c>
      <c r="V763" s="212">
        <f t="shared" si="41"/>
        <v>16886945.001078166</v>
      </c>
      <c r="W763" s="161">
        <f t="shared" si="42"/>
        <v>1000000.0010781661</v>
      </c>
      <c r="AA763" s="36"/>
    </row>
    <row r="764" spans="1:27" ht="14.45" x14ac:dyDescent="0.3">
      <c r="A764" s="197" t="s">
        <v>90</v>
      </c>
      <c r="B764" s="197" t="s">
        <v>147</v>
      </c>
      <c r="C764" s="197" t="s">
        <v>44</v>
      </c>
      <c r="D764" s="197" t="s">
        <v>36</v>
      </c>
      <c r="E764" s="197" t="s">
        <v>31</v>
      </c>
      <c r="F764" s="195" t="s">
        <v>3645</v>
      </c>
      <c r="G764" s="195" t="s">
        <v>750</v>
      </c>
      <c r="H764" s="161">
        <f>Dane_baza!AR753</f>
        <v>6424293</v>
      </c>
      <c r="I764" s="161">
        <f>Dane_baza!AS753</f>
        <v>223835</v>
      </c>
      <c r="J764" s="161">
        <f>Dane_baza!BX753</f>
        <v>279925</v>
      </c>
      <c r="K764" s="161">
        <f>Dane_baza!AT753</f>
        <v>3919918</v>
      </c>
      <c r="L764" s="161">
        <f>Dane_baza!AU753</f>
        <v>0</v>
      </c>
      <c r="M764" s="161">
        <f>Dane_baza!AV753</f>
        <v>827915</v>
      </c>
      <c r="N764" s="161">
        <f>Dane_baza!AY753</f>
        <v>10644221</v>
      </c>
      <c r="O764" s="161">
        <f>Dane_baza!AZ753</f>
        <v>212477</v>
      </c>
      <c r="P764" s="161">
        <f>Dane_baza!AW753</f>
        <v>0</v>
      </c>
      <c r="Q764" s="161">
        <f>Dane_baza!AX753</f>
        <v>0</v>
      </c>
      <c r="R764" s="212">
        <f t="shared" si="43"/>
        <v>22532584</v>
      </c>
      <c r="S764" s="212">
        <f>Dane_baza!BU753</f>
        <v>15683074.869999999</v>
      </c>
      <c r="T764" s="212">
        <f>Dane_baza!BV753</f>
        <v>205716.67</v>
      </c>
      <c r="U764" s="212">
        <f>Dane_baza!BW753</f>
        <v>8143792.2599999998</v>
      </c>
      <c r="V764" s="212">
        <f t="shared" si="41"/>
        <v>24032583.799999997</v>
      </c>
      <c r="W764" s="161">
        <f t="shared" si="42"/>
        <v>1499999.799999997</v>
      </c>
      <c r="AA764" s="36"/>
    </row>
    <row r="765" spans="1:27" ht="14.45" x14ac:dyDescent="0.3">
      <c r="A765" s="197" t="s">
        <v>90</v>
      </c>
      <c r="B765" s="197" t="s">
        <v>147</v>
      </c>
      <c r="C765" s="197" t="s">
        <v>51</v>
      </c>
      <c r="D765" s="197" t="s">
        <v>40</v>
      </c>
      <c r="E765" s="197" t="s">
        <v>31</v>
      </c>
      <c r="F765" s="195" t="s">
        <v>3646</v>
      </c>
      <c r="G765" s="195" t="s">
        <v>751</v>
      </c>
      <c r="H765" s="161">
        <f>Dane_baza!AR754</f>
        <v>26591128</v>
      </c>
      <c r="I765" s="161">
        <f>Dane_baza!AS754</f>
        <v>2195801</v>
      </c>
      <c r="J765" s="161">
        <f>Dane_baza!BX754</f>
        <v>924814</v>
      </c>
      <c r="K765" s="161">
        <f>Dane_baza!AT754</f>
        <v>0</v>
      </c>
      <c r="L765" s="161">
        <f>Dane_baza!AU754</f>
        <v>186828</v>
      </c>
      <c r="M765" s="161">
        <f>Dane_baza!AV754</f>
        <v>574500</v>
      </c>
      <c r="N765" s="161">
        <f>Dane_baza!AY754</f>
        <v>21569640</v>
      </c>
      <c r="O765" s="161">
        <f>Dane_baza!AZ754</f>
        <v>763943</v>
      </c>
      <c r="P765" s="161">
        <f>Dane_baza!AW754</f>
        <v>0</v>
      </c>
      <c r="Q765" s="161">
        <f>Dane_baza!AX754</f>
        <v>0</v>
      </c>
      <c r="R765" s="212">
        <f t="shared" si="43"/>
        <v>52806654</v>
      </c>
      <c r="S765" s="212">
        <f>Dane_baza!BU754</f>
        <v>53282569.280000001</v>
      </c>
      <c r="T765" s="212">
        <f>Dane_baza!BV754</f>
        <v>1841739.95</v>
      </c>
      <c r="U765" s="212">
        <f>Dane_baza!BW754</f>
        <v>682344.76593030244</v>
      </c>
      <c r="V765" s="212">
        <f t="shared" si="41"/>
        <v>55806653.995930307</v>
      </c>
      <c r="W765" s="161">
        <f t="shared" si="42"/>
        <v>2999999.9959303066</v>
      </c>
      <c r="AA765" s="36"/>
    </row>
    <row r="766" spans="1:27" ht="14.45" x14ac:dyDescent="0.3">
      <c r="A766" s="197" t="s">
        <v>90</v>
      </c>
      <c r="B766" s="197" t="s">
        <v>153</v>
      </c>
      <c r="C766" s="197" t="s">
        <v>33</v>
      </c>
      <c r="D766" s="197" t="s">
        <v>34</v>
      </c>
      <c r="E766" s="197" t="s">
        <v>31</v>
      </c>
      <c r="F766" s="195" t="s">
        <v>3647</v>
      </c>
      <c r="G766" s="195" t="s">
        <v>752</v>
      </c>
      <c r="H766" s="161">
        <f>Dane_baza!AR755</f>
        <v>53755934</v>
      </c>
      <c r="I766" s="161">
        <f>Dane_baza!AS755</f>
        <v>3950615</v>
      </c>
      <c r="J766" s="161">
        <f>Dane_baza!BX755</f>
        <v>2038493</v>
      </c>
      <c r="K766" s="161">
        <f>Dane_baza!AT755</f>
        <v>14591009</v>
      </c>
      <c r="L766" s="161">
        <f>Dane_baza!AU755</f>
        <v>340242</v>
      </c>
      <c r="M766" s="161">
        <f>Dane_baza!AV755</f>
        <v>1567012</v>
      </c>
      <c r="N766" s="161">
        <f>Dane_baza!AY755</f>
        <v>50364308</v>
      </c>
      <c r="O766" s="161">
        <f>Dane_baza!AZ755</f>
        <v>1741985</v>
      </c>
      <c r="P766" s="161">
        <f>Dane_baza!AW755</f>
        <v>0</v>
      </c>
      <c r="Q766" s="161">
        <f>Dane_baza!AX755</f>
        <v>0</v>
      </c>
      <c r="R766" s="212">
        <f t="shared" si="43"/>
        <v>128349598</v>
      </c>
      <c r="S766" s="212">
        <f>Dane_baza!BU755</f>
        <v>130749982.5</v>
      </c>
      <c r="T766" s="212">
        <f>Dane_baza!BV755</f>
        <v>5517928.1600000001</v>
      </c>
      <c r="U766" s="212">
        <f>Dane_baza!BW755</f>
        <v>0</v>
      </c>
      <c r="V766" s="212">
        <f t="shared" si="41"/>
        <v>136267910.66</v>
      </c>
      <c r="W766" s="161">
        <f t="shared" si="42"/>
        <v>7918312.6599999964</v>
      </c>
      <c r="AA766" s="36"/>
    </row>
    <row r="767" spans="1:27" ht="14.45" x14ac:dyDescent="0.3">
      <c r="A767" s="197" t="s">
        <v>90</v>
      </c>
      <c r="B767" s="197" t="s">
        <v>153</v>
      </c>
      <c r="C767" s="197" t="s">
        <v>32</v>
      </c>
      <c r="D767" s="197" t="s">
        <v>40</v>
      </c>
      <c r="E767" s="197" t="s">
        <v>31</v>
      </c>
      <c r="F767" s="195" t="s">
        <v>3648</v>
      </c>
      <c r="G767" s="195" t="s">
        <v>753</v>
      </c>
      <c r="H767" s="161">
        <f>Dane_baza!AR756</f>
        <v>7504634</v>
      </c>
      <c r="I767" s="161">
        <f>Dane_baza!AS756</f>
        <v>138077</v>
      </c>
      <c r="J767" s="161">
        <f>Dane_baza!BX756</f>
        <v>396180</v>
      </c>
      <c r="K767" s="161">
        <f>Dane_baza!AT756</f>
        <v>6551168</v>
      </c>
      <c r="L767" s="161">
        <f>Dane_baza!AU756</f>
        <v>0</v>
      </c>
      <c r="M767" s="161">
        <f>Dane_baza!AV756</f>
        <v>744578</v>
      </c>
      <c r="N767" s="161">
        <f>Dane_baza!AY756</f>
        <v>11177496</v>
      </c>
      <c r="O767" s="161">
        <f>Dane_baza!AZ756</f>
        <v>371429</v>
      </c>
      <c r="P767" s="161">
        <f>Dane_baza!AW756</f>
        <v>0</v>
      </c>
      <c r="Q767" s="161">
        <f>Dane_baza!AX756</f>
        <v>0</v>
      </c>
      <c r="R767" s="212">
        <f t="shared" si="43"/>
        <v>26883562</v>
      </c>
      <c r="S767" s="212">
        <f>Dane_baza!BU756</f>
        <v>19576374.789999999</v>
      </c>
      <c r="T767" s="212">
        <f>Dane_baza!BV756</f>
        <v>251952.74</v>
      </c>
      <c r="U767" s="212">
        <f>Dane_baza!BW756</f>
        <v>9055234.4299999997</v>
      </c>
      <c r="V767" s="212">
        <f t="shared" si="41"/>
        <v>28883561.959999997</v>
      </c>
      <c r="W767" s="161">
        <f t="shared" si="42"/>
        <v>1999999.9599999972</v>
      </c>
      <c r="AA767" s="36"/>
    </row>
    <row r="768" spans="1:27" ht="14.45" x14ac:dyDescent="0.3">
      <c r="A768" s="197" t="s">
        <v>90</v>
      </c>
      <c r="B768" s="197" t="s">
        <v>153</v>
      </c>
      <c r="C768" s="197" t="s">
        <v>37</v>
      </c>
      <c r="D768" s="197" t="s">
        <v>36</v>
      </c>
      <c r="E768" s="197" t="s">
        <v>31</v>
      </c>
      <c r="F768" s="195" t="s">
        <v>3649</v>
      </c>
      <c r="G768" s="195" t="s">
        <v>754</v>
      </c>
      <c r="H768" s="161">
        <f>Dane_baza!AR757</f>
        <v>8307200</v>
      </c>
      <c r="I768" s="161">
        <f>Dane_baza!AS757</f>
        <v>25429</v>
      </c>
      <c r="J768" s="161">
        <f>Dane_baza!BX757</f>
        <v>326155</v>
      </c>
      <c r="K768" s="161">
        <f>Dane_baza!AT757</f>
        <v>3768402</v>
      </c>
      <c r="L768" s="161">
        <f>Dane_baza!AU757</f>
        <v>0</v>
      </c>
      <c r="M768" s="161">
        <f>Dane_baza!AV757</f>
        <v>689397</v>
      </c>
      <c r="N768" s="161">
        <f>Dane_baza!AY757</f>
        <v>7893672</v>
      </c>
      <c r="O768" s="161">
        <f>Dane_baza!AZ757</f>
        <v>167062</v>
      </c>
      <c r="P768" s="161">
        <f>Dane_baza!AW757</f>
        <v>0</v>
      </c>
      <c r="Q768" s="161">
        <f>Dane_baza!AX757</f>
        <v>0</v>
      </c>
      <c r="R768" s="212">
        <f t="shared" si="43"/>
        <v>21177317</v>
      </c>
      <c r="S768" s="212">
        <f>Dane_baza!BU757</f>
        <v>16224706</v>
      </c>
      <c r="T768" s="212">
        <f>Dane_baza!BV757</f>
        <v>37469.629999999997</v>
      </c>
      <c r="U768" s="212">
        <f>Dane_baza!BW757</f>
        <v>6415141.3750940654</v>
      </c>
      <c r="V768" s="212">
        <f t="shared" si="41"/>
        <v>22677317.005094066</v>
      </c>
      <c r="W768" s="161">
        <f t="shared" si="42"/>
        <v>1500000.0050940663</v>
      </c>
      <c r="AA768" s="36"/>
    </row>
    <row r="769" spans="1:27" ht="14.45" x14ac:dyDescent="0.3">
      <c r="A769" s="197" t="s">
        <v>90</v>
      </c>
      <c r="B769" s="197" t="s">
        <v>153</v>
      </c>
      <c r="C769" s="197" t="s">
        <v>39</v>
      </c>
      <c r="D769" s="197" t="s">
        <v>36</v>
      </c>
      <c r="E769" s="197" t="s">
        <v>31</v>
      </c>
      <c r="F769" s="195" t="s">
        <v>3650</v>
      </c>
      <c r="G769" s="195" t="s">
        <v>752</v>
      </c>
      <c r="H769" s="161">
        <f>Dane_baza!AR758</f>
        <v>15578949</v>
      </c>
      <c r="I769" s="161">
        <f>Dane_baza!AS758</f>
        <v>492233</v>
      </c>
      <c r="J769" s="161">
        <f>Dane_baza!BX758</f>
        <v>648499</v>
      </c>
      <c r="K769" s="161">
        <f>Dane_baza!AT758</f>
        <v>6805777</v>
      </c>
      <c r="L769" s="161">
        <f>Dane_baza!AU758</f>
        <v>0</v>
      </c>
      <c r="M769" s="161">
        <f>Dane_baza!AV758</f>
        <v>986836</v>
      </c>
      <c r="N769" s="161">
        <f>Dane_baza!AY758</f>
        <v>20878281</v>
      </c>
      <c r="O769" s="161">
        <f>Dane_baza!AZ758</f>
        <v>566064</v>
      </c>
      <c r="P769" s="161">
        <f>Dane_baza!AW758</f>
        <v>0</v>
      </c>
      <c r="Q769" s="161">
        <f>Dane_baza!AX758</f>
        <v>0</v>
      </c>
      <c r="R769" s="212">
        <f t="shared" si="43"/>
        <v>45956639</v>
      </c>
      <c r="S769" s="212">
        <f>Dane_baza!BU758</f>
        <v>37952825.93</v>
      </c>
      <c r="T769" s="212">
        <f>Dane_baza!BV758</f>
        <v>795536.38</v>
      </c>
      <c r="U769" s="212">
        <f>Dane_baza!BW758</f>
        <v>10208276.684375873</v>
      </c>
      <c r="V769" s="212">
        <f t="shared" si="41"/>
        <v>48956638.994375877</v>
      </c>
      <c r="W769" s="161">
        <f t="shared" si="42"/>
        <v>2999999.9943758771</v>
      </c>
      <c r="AA769" s="36"/>
    </row>
    <row r="770" spans="1:27" ht="14.45" x14ac:dyDescent="0.3">
      <c r="A770" s="197" t="s">
        <v>90</v>
      </c>
      <c r="B770" s="197" t="s">
        <v>161</v>
      </c>
      <c r="C770" s="197" t="s">
        <v>33</v>
      </c>
      <c r="D770" s="197" t="s">
        <v>34</v>
      </c>
      <c r="E770" s="197" t="s">
        <v>31</v>
      </c>
      <c r="F770" s="195" t="s">
        <v>3651</v>
      </c>
      <c r="G770" s="195" t="s">
        <v>755</v>
      </c>
      <c r="H770" s="161">
        <f>Dane_baza!AR759</f>
        <v>17653132</v>
      </c>
      <c r="I770" s="161">
        <f>Dane_baza!AS759</f>
        <v>640661</v>
      </c>
      <c r="J770" s="161">
        <f>Dane_baza!BX759</f>
        <v>694973</v>
      </c>
      <c r="K770" s="161">
        <f>Dane_baza!AT759</f>
        <v>4839143</v>
      </c>
      <c r="L770" s="161">
        <f>Dane_baza!AU759</f>
        <v>0</v>
      </c>
      <c r="M770" s="161">
        <f>Dane_baza!AV759</f>
        <v>632446</v>
      </c>
      <c r="N770" s="161">
        <f>Dane_baza!AY759</f>
        <v>14022282</v>
      </c>
      <c r="O770" s="161">
        <f>Dane_baza!AZ759</f>
        <v>575796</v>
      </c>
      <c r="P770" s="161">
        <f>Dane_baza!AW759</f>
        <v>0</v>
      </c>
      <c r="Q770" s="161">
        <f>Dane_baza!AX759</f>
        <v>0</v>
      </c>
      <c r="R770" s="212">
        <f t="shared" si="43"/>
        <v>39058433</v>
      </c>
      <c r="S770" s="212">
        <f>Dane_baza!BU759</f>
        <v>42491439.5</v>
      </c>
      <c r="T770" s="212">
        <f>Dane_baza!BV759</f>
        <v>1254005.46</v>
      </c>
      <c r="U770" s="212">
        <f>Dane_baza!BW759</f>
        <v>0</v>
      </c>
      <c r="V770" s="212">
        <f t="shared" si="41"/>
        <v>43745444.960000001</v>
      </c>
      <c r="W770" s="161">
        <f t="shared" si="42"/>
        <v>4687011.9600000009</v>
      </c>
      <c r="AA770" s="36"/>
    </row>
    <row r="771" spans="1:27" ht="14.45" x14ac:dyDescent="0.3">
      <c r="A771" s="197" t="s">
        <v>90</v>
      </c>
      <c r="B771" s="197" t="s">
        <v>161</v>
      </c>
      <c r="C771" s="197" t="s">
        <v>32</v>
      </c>
      <c r="D771" s="197" t="s">
        <v>34</v>
      </c>
      <c r="E771" s="197" t="s">
        <v>31</v>
      </c>
      <c r="F771" s="195" t="s">
        <v>3652</v>
      </c>
      <c r="G771" s="195" t="s">
        <v>756</v>
      </c>
      <c r="H771" s="161">
        <f>Dane_baza!AR760</f>
        <v>23359073</v>
      </c>
      <c r="I771" s="161">
        <f>Dane_baza!AS760</f>
        <v>1272798</v>
      </c>
      <c r="J771" s="161">
        <f>Dane_baza!BX760</f>
        <v>930439</v>
      </c>
      <c r="K771" s="161">
        <f>Dane_baza!AT760</f>
        <v>7047597</v>
      </c>
      <c r="L771" s="161">
        <f>Dane_baza!AU760</f>
        <v>0</v>
      </c>
      <c r="M771" s="161">
        <f>Dane_baza!AV760</f>
        <v>737110</v>
      </c>
      <c r="N771" s="161">
        <f>Dane_baza!AY760</f>
        <v>23646337</v>
      </c>
      <c r="O771" s="161">
        <f>Dane_baza!AZ760</f>
        <v>903432</v>
      </c>
      <c r="P771" s="161">
        <f>Dane_baza!AW760</f>
        <v>0</v>
      </c>
      <c r="Q771" s="161">
        <f>Dane_baza!AX760</f>
        <v>0</v>
      </c>
      <c r="R771" s="212">
        <f t="shared" si="43"/>
        <v>57896786</v>
      </c>
      <c r="S771" s="212">
        <f>Dane_baza!BU760</f>
        <v>61571257.009999998</v>
      </c>
      <c r="T771" s="212">
        <f>Dane_baza!BV760</f>
        <v>1482362.61</v>
      </c>
      <c r="U771" s="212">
        <f>Dane_baza!BW760</f>
        <v>0</v>
      </c>
      <c r="V771" s="212">
        <f t="shared" si="41"/>
        <v>63053619.619999997</v>
      </c>
      <c r="W771" s="161">
        <f t="shared" si="42"/>
        <v>5156833.6199999973</v>
      </c>
      <c r="AA771" s="36"/>
    </row>
    <row r="772" spans="1:27" ht="14.45" x14ac:dyDescent="0.3">
      <c r="A772" s="197" t="s">
        <v>90</v>
      </c>
      <c r="B772" s="197" t="s">
        <v>161</v>
      </c>
      <c r="C772" s="197" t="s">
        <v>37</v>
      </c>
      <c r="D772" s="197" t="s">
        <v>34</v>
      </c>
      <c r="E772" s="197" t="s">
        <v>31</v>
      </c>
      <c r="F772" s="195" t="s">
        <v>3653</v>
      </c>
      <c r="G772" s="195" t="s">
        <v>757</v>
      </c>
      <c r="H772" s="161">
        <f>Dane_baza!AR761</f>
        <v>87186765</v>
      </c>
      <c r="I772" s="161">
        <f>Dane_baza!AS761</f>
        <v>5811192</v>
      </c>
      <c r="J772" s="161">
        <f>Dane_baza!BX761</f>
        <v>2898443</v>
      </c>
      <c r="K772" s="161">
        <f>Dane_baza!AT761</f>
        <v>7410951</v>
      </c>
      <c r="L772" s="161">
        <f>Dane_baza!AU761</f>
        <v>0</v>
      </c>
      <c r="M772" s="161">
        <f>Dane_baza!AV761</f>
        <v>2337403</v>
      </c>
      <c r="N772" s="161">
        <f>Dane_baza!AY761</f>
        <v>69227570</v>
      </c>
      <c r="O772" s="161">
        <f>Dane_baza!AZ761</f>
        <v>2311293</v>
      </c>
      <c r="P772" s="161">
        <f>Dane_baza!AW761</f>
        <v>0</v>
      </c>
      <c r="Q772" s="161">
        <f>Dane_baza!AX761</f>
        <v>0</v>
      </c>
      <c r="R772" s="212">
        <f t="shared" si="43"/>
        <v>177183617</v>
      </c>
      <c r="S772" s="212">
        <f>Dane_baza!BU761</f>
        <v>195934230.21000001</v>
      </c>
      <c r="T772" s="212">
        <f>Dane_baza!BV761</f>
        <v>2511420.83</v>
      </c>
      <c r="U772" s="212">
        <f>Dane_baza!BW761</f>
        <v>0</v>
      </c>
      <c r="V772" s="212">
        <f t="shared" si="41"/>
        <v>198445651.04000002</v>
      </c>
      <c r="W772" s="161">
        <f t="shared" si="42"/>
        <v>21262034.040000021</v>
      </c>
      <c r="AA772" s="36"/>
    </row>
    <row r="773" spans="1:27" ht="14.45" x14ac:dyDescent="0.3">
      <c r="A773" s="197" t="s">
        <v>90</v>
      </c>
      <c r="B773" s="197" t="s">
        <v>161</v>
      </c>
      <c r="C773" s="197" t="s">
        <v>39</v>
      </c>
      <c r="D773" s="197" t="s">
        <v>40</v>
      </c>
      <c r="E773" s="197" t="s">
        <v>31</v>
      </c>
      <c r="F773" s="195" t="s">
        <v>3654</v>
      </c>
      <c r="G773" s="195" t="s">
        <v>758</v>
      </c>
      <c r="H773" s="161">
        <f>Dane_baza!AR762</f>
        <v>72068869</v>
      </c>
      <c r="I773" s="161">
        <f>Dane_baza!AS762</f>
        <v>2327447</v>
      </c>
      <c r="J773" s="161">
        <f>Dane_baza!BX762</f>
        <v>2580207</v>
      </c>
      <c r="K773" s="161">
        <f>Dane_baza!AT762</f>
        <v>0</v>
      </c>
      <c r="L773" s="161">
        <f>Dane_baza!AU762</f>
        <v>322661</v>
      </c>
      <c r="M773" s="161">
        <f>Dane_baza!AV762</f>
        <v>1432680</v>
      </c>
      <c r="N773" s="161">
        <f>Dane_baza!AY762</f>
        <v>53479186</v>
      </c>
      <c r="O773" s="161">
        <f>Dane_baza!AZ762</f>
        <v>1634936</v>
      </c>
      <c r="P773" s="161">
        <f>Dane_baza!AW762</f>
        <v>0</v>
      </c>
      <c r="Q773" s="161">
        <f>Dane_baza!AX762</f>
        <v>0</v>
      </c>
      <c r="R773" s="212">
        <f t="shared" si="43"/>
        <v>133845986</v>
      </c>
      <c r="S773" s="212">
        <f>Dane_baza!BU762</f>
        <v>137259929.52000001</v>
      </c>
      <c r="T773" s="212">
        <f>Dane_baza!BV762</f>
        <v>2515175.42</v>
      </c>
      <c r="U773" s="212">
        <f>Dane_baza!BW762</f>
        <v>0</v>
      </c>
      <c r="V773" s="212">
        <f t="shared" si="41"/>
        <v>139775104.94</v>
      </c>
      <c r="W773" s="161">
        <f t="shared" si="42"/>
        <v>5929118.9399999976</v>
      </c>
      <c r="AA773" s="36"/>
    </row>
    <row r="774" spans="1:27" ht="14.45" x14ac:dyDescent="0.3">
      <c r="A774" s="197" t="s">
        <v>90</v>
      </c>
      <c r="B774" s="197" t="s">
        <v>161</v>
      </c>
      <c r="C774" s="197" t="s">
        <v>42</v>
      </c>
      <c r="D774" s="197" t="s">
        <v>36</v>
      </c>
      <c r="E774" s="197" t="s">
        <v>31</v>
      </c>
      <c r="F774" s="195" t="s">
        <v>3655</v>
      </c>
      <c r="G774" s="195" t="s">
        <v>755</v>
      </c>
      <c r="H774" s="161">
        <f>Dane_baza!AR763</f>
        <v>3653471</v>
      </c>
      <c r="I774" s="161">
        <f>Dane_baza!AS763</f>
        <v>12590</v>
      </c>
      <c r="J774" s="161">
        <f>Dane_baza!BX763</f>
        <v>256471</v>
      </c>
      <c r="K774" s="161">
        <f>Dane_baza!AT763</f>
        <v>6292211</v>
      </c>
      <c r="L774" s="161">
        <f>Dane_baza!AU763</f>
        <v>0</v>
      </c>
      <c r="M774" s="161">
        <f>Dane_baza!AV763</f>
        <v>683437</v>
      </c>
      <c r="N774" s="161">
        <f>Dane_baza!AY763</f>
        <v>6990363</v>
      </c>
      <c r="O774" s="161">
        <f>Dane_baza!AZ763</f>
        <v>107049</v>
      </c>
      <c r="P774" s="161">
        <f>Dane_baza!AW763</f>
        <v>0</v>
      </c>
      <c r="Q774" s="161">
        <f>Dane_baza!AX763</f>
        <v>0</v>
      </c>
      <c r="R774" s="212">
        <f t="shared" si="43"/>
        <v>17995592</v>
      </c>
      <c r="S774" s="212">
        <f>Dane_baza!BU763</f>
        <v>10880342.73</v>
      </c>
      <c r="T774" s="212">
        <f>Dane_baza!BV763</f>
        <v>19825.54</v>
      </c>
      <c r="U774" s="212">
        <f>Dane_baza!BW763</f>
        <v>8595423.7199999988</v>
      </c>
      <c r="V774" s="212">
        <f t="shared" si="41"/>
        <v>19495591.989999998</v>
      </c>
      <c r="W774" s="161">
        <f t="shared" si="42"/>
        <v>1499999.9899999984</v>
      </c>
      <c r="AA774" s="36"/>
    </row>
    <row r="775" spans="1:27" ht="14.45" x14ac:dyDescent="0.3">
      <c r="A775" s="197" t="s">
        <v>90</v>
      </c>
      <c r="B775" s="197" t="s">
        <v>161</v>
      </c>
      <c r="C775" s="197" t="s">
        <v>44</v>
      </c>
      <c r="D775" s="197" t="s">
        <v>36</v>
      </c>
      <c r="E775" s="197" t="s">
        <v>31</v>
      </c>
      <c r="F775" s="195" t="s">
        <v>3656</v>
      </c>
      <c r="G775" s="195" t="s">
        <v>756</v>
      </c>
      <c r="H775" s="161">
        <f>Dane_baza!AR764</f>
        <v>9311950</v>
      </c>
      <c r="I775" s="161">
        <f>Dane_baza!AS764</f>
        <v>731868</v>
      </c>
      <c r="J775" s="161">
        <f>Dane_baza!BX764</f>
        <v>335224</v>
      </c>
      <c r="K775" s="161">
        <f>Dane_baza!AT764</f>
        <v>1415844</v>
      </c>
      <c r="L775" s="161">
        <f>Dane_baza!AU764</f>
        <v>0</v>
      </c>
      <c r="M775" s="161">
        <f>Dane_baza!AV764</f>
        <v>405736</v>
      </c>
      <c r="N775" s="161">
        <f>Dane_baza!AY764</f>
        <v>9751467</v>
      </c>
      <c r="O775" s="161">
        <f>Dane_baza!AZ764</f>
        <v>129757</v>
      </c>
      <c r="P775" s="161">
        <f>Dane_baza!AW764</f>
        <v>0</v>
      </c>
      <c r="Q775" s="161">
        <f>Dane_baza!AX764</f>
        <v>0</v>
      </c>
      <c r="R775" s="212">
        <f t="shared" si="43"/>
        <v>22081846</v>
      </c>
      <c r="S775" s="212">
        <f>Dane_baza!BU764</f>
        <v>22101947.199999999</v>
      </c>
      <c r="T775" s="212">
        <f>Dane_baza!BV764</f>
        <v>903426.58</v>
      </c>
      <c r="U775" s="212">
        <f>Dane_baza!BW764</f>
        <v>1076472.2258999981</v>
      </c>
      <c r="V775" s="212">
        <f t="shared" si="41"/>
        <v>24081846.005899996</v>
      </c>
      <c r="W775" s="161">
        <f t="shared" si="42"/>
        <v>2000000.0058999956</v>
      </c>
      <c r="AA775" s="36"/>
    </row>
    <row r="776" spans="1:27" ht="14.45" x14ac:dyDescent="0.3">
      <c r="A776" s="197" t="s">
        <v>90</v>
      </c>
      <c r="B776" s="197" t="s">
        <v>161</v>
      </c>
      <c r="C776" s="197" t="s">
        <v>51</v>
      </c>
      <c r="D776" s="197" t="s">
        <v>36</v>
      </c>
      <c r="E776" s="197" t="s">
        <v>31</v>
      </c>
      <c r="F776" s="195" t="s">
        <v>3657</v>
      </c>
      <c r="G776" s="195" t="s">
        <v>759</v>
      </c>
      <c r="H776" s="161">
        <f>Dane_baza!AR765</f>
        <v>5748455</v>
      </c>
      <c r="I776" s="161">
        <f>Dane_baza!AS765</f>
        <v>26019</v>
      </c>
      <c r="J776" s="161">
        <f>Dane_baza!BX765</f>
        <v>296189</v>
      </c>
      <c r="K776" s="161">
        <f>Dane_baza!AT765</f>
        <v>2690209</v>
      </c>
      <c r="L776" s="161">
        <f>Dane_baza!AU765</f>
        <v>7239</v>
      </c>
      <c r="M776" s="161">
        <f>Dane_baza!AV765</f>
        <v>960601</v>
      </c>
      <c r="N776" s="161">
        <f>Dane_baza!AY765</f>
        <v>9460424</v>
      </c>
      <c r="O776" s="161">
        <f>Dane_baza!AZ765</f>
        <v>222209</v>
      </c>
      <c r="P776" s="161">
        <f>Dane_baza!AW765</f>
        <v>0</v>
      </c>
      <c r="Q776" s="161">
        <f>Dane_baza!AX765</f>
        <v>0</v>
      </c>
      <c r="R776" s="212">
        <f t="shared" si="43"/>
        <v>19411345</v>
      </c>
      <c r="S776" s="212">
        <f>Dane_baza!BU765</f>
        <v>15309401.609999999</v>
      </c>
      <c r="T776" s="212">
        <f>Dane_baza!BV765</f>
        <v>33232.129999999997</v>
      </c>
      <c r="U776" s="212">
        <f>Dane_baza!BW765</f>
        <v>5568711.2609030996</v>
      </c>
      <c r="V776" s="212">
        <f t="shared" si="41"/>
        <v>20911345.0009031</v>
      </c>
      <c r="W776" s="161">
        <f t="shared" si="42"/>
        <v>1500000.0009030998</v>
      </c>
      <c r="AA776" s="36"/>
    </row>
    <row r="777" spans="1:27" ht="14.45" x14ac:dyDescent="0.3">
      <c r="A777" s="197" t="s">
        <v>90</v>
      </c>
      <c r="B777" s="197" t="s">
        <v>161</v>
      </c>
      <c r="C777" s="197" t="s">
        <v>75</v>
      </c>
      <c r="D777" s="197" t="s">
        <v>40</v>
      </c>
      <c r="E777" s="197" t="s">
        <v>31</v>
      </c>
      <c r="F777" s="195" t="s">
        <v>3658</v>
      </c>
      <c r="G777" s="195" t="s">
        <v>760</v>
      </c>
      <c r="H777" s="161">
        <f>Dane_baza!AR766</f>
        <v>21123604</v>
      </c>
      <c r="I777" s="161">
        <f>Dane_baza!AS766</f>
        <v>9945549</v>
      </c>
      <c r="J777" s="161">
        <f>Dane_baza!BX766</f>
        <v>527238</v>
      </c>
      <c r="K777" s="161">
        <f>Dane_baza!AT766</f>
        <v>0</v>
      </c>
      <c r="L777" s="161">
        <f>Dane_baza!AU766</f>
        <v>0</v>
      </c>
      <c r="M777" s="161">
        <f>Dane_baza!AV766</f>
        <v>1060670</v>
      </c>
      <c r="N777" s="161">
        <f>Dane_baza!AY766</f>
        <v>23654265</v>
      </c>
      <c r="O777" s="161">
        <f>Dane_baza!AZ766</f>
        <v>606613</v>
      </c>
      <c r="P777" s="161">
        <f>Dane_baza!AW766</f>
        <v>0</v>
      </c>
      <c r="Q777" s="161">
        <f>Dane_baza!AX766</f>
        <v>-8745214</v>
      </c>
      <c r="R777" s="212">
        <f t="shared" si="43"/>
        <v>48172725</v>
      </c>
      <c r="S777" s="212">
        <f>Dane_baza!BU766</f>
        <v>38474561.109999999</v>
      </c>
      <c r="T777" s="212">
        <f>Dane_baza!BV766</f>
        <v>10179890.689999999</v>
      </c>
      <c r="U777" s="212">
        <f>Dane_baza!BW766</f>
        <v>2518272.75</v>
      </c>
      <c r="V777" s="212">
        <f t="shared" si="41"/>
        <v>51172724.549999997</v>
      </c>
      <c r="W777" s="161">
        <f t="shared" si="42"/>
        <v>2999999.549999997</v>
      </c>
      <c r="AA777" s="36"/>
    </row>
    <row r="778" spans="1:27" ht="14.45" x14ac:dyDescent="0.3">
      <c r="A778" s="197" t="s">
        <v>90</v>
      </c>
      <c r="B778" s="197" t="s">
        <v>161</v>
      </c>
      <c r="C778" s="197" t="s">
        <v>77</v>
      </c>
      <c r="D778" s="197" t="s">
        <v>36</v>
      </c>
      <c r="E778" s="197" t="s">
        <v>31</v>
      </c>
      <c r="F778" s="195" t="s">
        <v>3659</v>
      </c>
      <c r="G778" s="195" t="s">
        <v>757</v>
      </c>
      <c r="H778" s="161">
        <f>Dane_baza!AR767</f>
        <v>31079942</v>
      </c>
      <c r="I778" s="161">
        <f>Dane_baza!AS767</f>
        <v>525910</v>
      </c>
      <c r="J778" s="161">
        <f>Dane_baza!BX767</f>
        <v>1176096</v>
      </c>
      <c r="K778" s="161">
        <f>Dane_baza!AT767</f>
        <v>2742837</v>
      </c>
      <c r="L778" s="161">
        <f>Dane_baza!AU767</f>
        <v>0</v>
      </c>
      <c r="M778" s="161">
        <f>Dane_baza!AV767</f>
        <v>856284</v>
      </c>
      <c r="N778" s="161">
        <f>Dane_baza!AY767</f>
        <v>24225885</v>
      </c>
      <c r="O778" s="161">
        <f>Dane_baza!AZ767</f>
        <v>446039</v>
      </c>
      <c r="P778" s="161">
        <f>Dane_baza!AW767</f>
        <v>0</v>
      </c>
      <c r="Q778" s="161">
        <f>Dane_baza!AX767</f>
        <v>0</v>
      </c>
      <c r="R778" s="212">
        <f t="shared" si="43"/>
        <v>61052993</v>
      </c>
      <c r="S778" s="212">
        <f>Dane_baza!BU767</f>
        <v>61280574.850000001</v>
      </c>
      <c r="T778" s="212">
        <f>Dane_baza!BV767</f>
        <v>382948.08</v>
      </c>
      <c r="U778" s="212">
        <f>Dane_baza!BW767</f>
        <v>2889470.0693856701</v>
      </c>
      <c r="V778" s="212">
        <f t="shared" si="41"/>
        <v>64552992.99938567</v>
      </c>
      <c r="W778" s="161">
        <f t="shared" si="42"/>
        <v>3499999.9993856698</v>
      </c>
      <c r="AA778" s="36"/>
    </row>
    <row r="779" spans="1:27" ht="14.45" x14ac:dyDescent="0.3">
      <c r="A779" s="197" t="s">
        <v>90</v>
      </c>
      <c r="B779" s="197" t="s">
        <v>168</v>
      </c>
      <c r="C779" s="197" t="s">
        <v>33</v>
      </c>
      <c r="D779" s="197" t="s">
        <v>34</v>
      </c>
      <c r="E779" s="197" t="s">
        <v>31</v>
      </c>
      <c r="F779" s="195" t="s">
        <v>3660</v>
      </c>
      <c r="G779" s="195" t="s">
        <v>761</v>
      </c>
      <c r="H779" s="161">
        <f>Dane_baza!AR768</f>
        <v>17443527</v>
      </c>
      <c r="I779" s="161">
        <f>Dane_baza!AS768</f>
        <v>860981</v>
      </c>
      <c r="J779" s="161">
        <f>Dane_baza!BX768</f>
        <v>631110</v>
      </c>
      <c r="K779" s="161">
        <f>Dane_baza!AT768</f>
        <v>4982553</v>
      </c>
      <c r="L779" s="161">
        <f>Dane_baza!AU768</f>
        <v>0</v>
      </c>
      <c r="M779" s="161">
        <f>Dane_baza!AV768</f>
        <v>692468</v>
      </c>
      <c r="N779" s="161">
        <f>Dane_baza!AY768</f>
        <v>13274291</v>
      </c>
      <c r="O779" s="161">
        <f>Dane_baza!AZ768</f>
        <v>530381</v>
      </c>
      <c r="P779" s="161">
        <f>Dane_baza!AW768</f>
        <v>0</v>
      </c>
      <c r="Q779" s="161">
        <f>Dane_baza!AX768</f>
        <v>0</v>
      </c>
      <c r="R779" s="212">
        <f t="shared" si="43"/>
        <v>38415311</v>
      </c>
      <c r="S779" s="212">
        <f>Dane_baza!BU768</f>
        <v>40813783.920000002</v>
      </c>
      <c r="T779" s="212">
        <f>Dane_baza!BV768</f>
        <v>1126705.28</v>
      </c>
      <c r="U779" s="212">
        <f>Dane_baza!BW768</f>
        <v>0</v>
      </c>
      <c r="V779" s="212">
        <f t="shared" si="41"/>
        <v>41940489.200000003</v>
      </c>
      <c r="W779" s="161">
        <f t="shared" si="42"/>
        <v>3525178.200000003</v>
      </c>
      <c r="AA779" s="36"/>
    </row>
    <row r="780" spans="1:27" ht="14.45" x14ac:dyDescent="0.3">
      <c r="A780" s="197" t="s">
        <v>90</v>
      </c>
      <c r="B780" s="197" t="s">
        <v>168</v>
      </c>
      <c r="C780" s="197" t="s">
        <v>32</v>
      </c>
      <c r="D780" s="197" t="s">
        <v>36</v>
      </c>
      <c r="E780" s="197" t="s">
        <v>31</v>
      </c>
      <c r="F780" s="195" t="s">
        <v>3661</v>
      </c>
      <c r="G780" s="195" t="s">
        <v>761</v>
      </c>
      <c r="H780" s="161">
        <f>Dane_baza!AR769</f>
        <v>9681867</v>
      </c>
      <c r="I780" s="161">
        <f>Dane_baza!AS769</f>
        <v>156906</v>
      </c>
      <c r="J780" s="161">
        <f>Dane_baza!BX769</f>
        <v>356726</v>
      </c>
      <c r="K780" s="161">
        <f>Dane_baza!AT769</f>
        <v>3363799</v>
      </c>
      <c r="L780" s="161">
        <f>Dane_baza!AU769</f>
        <v>0</v>
      </c>
      <c r="M780" s="161">
        <f>Dane_baza!AV769</f>
        <v>790423</v>
      </c>
      <c r="N780" s="161">
        <f>Dane_baza!AY769</f>
        <v>7286769</v>
      </c>
      <c r="O780" s="161">
        <f>Dane_baza!AZ769</f>
        <v>107049</v>
      </c>
      <c r="P780" s="161">
        <f>Dane_baza!AW769</f>
        <v>0</v>
      </c>
      <c r="Q780" s="161">
        <f>Dane_baza!AX769</f>
        <v>0</v>
      </c>
      <c r="R780" s="212">
        <f t="shared" si="43"/>
        <v>21743539</v>
      </c>
      <c r="S780" s="212">
        <f>Dane_baza!BU769</f>
        <v>20165606.68</v>
      </c>
      <c r="T780" s="212">
        <f>Dane_baza!BV769</f>
        <v>297937.91999999998</v>
      </c>
      <c r="U780" s="212">
        <f>Dane_baza!BW769</f>
        <v>3279994.4073546836</v>
      </c>
      <c r="V780" s="212">
        <f t="shared" si="41"/>
        <v>23743539.007354684</v>
      </c>
      <c r="W780" s="161">
        <f t="shared" si="42"/>
        <v>2000000.0073546842</v>
      </c>
      <c r="AA780" s="36"/>
    </row>
    <row r="781" spans="1:27" ht="14.45" x14ac:dyDescent="0.3">
      <c r="A781" s="197" t="s">
        <v>90</v>
      </c>
      <c r="B781" s="197" t="s">
        <v>168</v>
      </c>
      <c r="C781" s="197" t="s">
        <v>37</v>
      </c>
      <c r="D781" s="197" t="s">
        <v>36</v>
      </c>
      <c r="E781" s="197" t="s">
        <v>31</v>
      </c>
      <c r="F781" s="195" t="s">
        <v>3662</v>
      </c>
      <c r="G781" s="195" t="s">
        <v>762</v>
      </c>
      <c r="H781" s="161">
        <f>Dane_baza!AR770</f>
        <v>6586663</v>
      </c>
      <c r="I781" s="161">
        <f>Dane_baza!AS770</f>
        <v>100491</v>
      </c>
      <c r="J781" s="161">
        <f>Dane_baza!BX770</f>
        <v>261392</v>
      </c>
      <c r="K781" s="161">
        <f>Dane_baza!AT770</f>
        <v>2103198</v>
      </c>
      <c r="L781" s="161">
        <f>Dane_baza!AU770</f>
        <v>0</v>
      </c>
      <c r="M781" s="161">
        <f>Dane_baza!AV770</f>
        <v>882011</v>
      </c>
      <c r="N781" s="161">
        <f>Dane_baza!AY770</f>
        <v>5971520</v>
      </c>
      <c r="O781" s="161">
        <f>Dane_baza!AZ770</f>
        <v>162196</v>
      </c>
      <c r="P781" s="161">
        <f>Dane_baza!AW770</f>
        <v>0</v>
      </c>
      <c r="Q781" s="161">
        <f>Dane_baza!AX770</f>
        <v>0</v>
      </c>
      <c r="R781" s="212">
        <f t="shared" si="43"/>
        <v>16067471</v>
      </c>
      <c r="S781" s="212">
        <f>Dane_baza!BU770</f>
        <v>14071273.5</v>
      </c>
      <c r="T781" s="212">
        <f>Dane_baza!BV770</f>
        <v>402623.81</v>
      </c>
      <c r="U781" s="212">
        <f>Dane_baza!BW770</f>
        <v>3093573.2899999991</v>
      </c>
      <c r="V781" s="212">
        <f t="shared" si="41"/>
        <v>17567470.600000001</v>
      </c>
      <c r="W781" s="161">
        <f t="shared" si="42"/>
        <v>1499999.6000000015</v>
      </c>
      <c r="AA781" s="36"/>
    </row>
    <row r="782" spans="1:27" ht="14.45" x14ac:dyDescent="0.3">
      <c r="A782" s="197" t="s">
        <v>90</v>
      </c>
      <c r="B782" s="197" t="s">
        <v>168</v>
      </c>
      <c r="C782" s="197" t="s">
        <v>39</v>
      </c>
      <c r="D782" s="197" t="s">
        <v>36</v>
      </c>
      <c r="E782" s="197" t="s">
        <v>31</v>
      </c>
      <c r="F782" s="195" t="s">
        <v>3663</v>
      </c>
      <c r="G782" s="195" t="s">
        <v>763</v>
      </c>
      <c r="H782" s="161">
        <f>Dane_baza!AR771</f>
        <v>4306135</v>
      </c>
      <c r="I782" s="161">
        <f>Dane_baza!AS771</f>
        <v>62833</v>
      </c>
      <c r="J782" s="161">
        <f>Dane_baza!BX771</f>
        <v>183129</v>
      </c>
      <c r="K782" s="161">
        <f>Dane_baza!AT771</f>
        <v>2231974</v>
      </c>
      <c r="L782" s="161">
        <f>Dane_baza!AU771</f>
        <v>0</v>
      </c>
      <c r="M782" s="161">
        <f>Dane_baza!AV771</f>
        <v>1735071</v>
      </c>
      <c r="N782" s="161">
        <f>Dane_baza!AY771</f>
        <v>4298830</v>
      </c>
      <c r="O782" s="161">
        <f>Dane_baza!AZ771</f>
        <v>108671</v>
      </c>
      <c r="P782" s="161">
        <f>Dane_baza!AW771</f>
        <v>0</v>
      </c>
      <c r="Q782" s="161">
        <f>Dane_baza!AX771</f>
        <v>0</v>
      </c>
      <c r="R782" s="212">
        <f t="shared" si="43"/>
        <v>12926643</v>
      </c>
      <c r="S782" s="212">
        <f>Dane_baza!BU771</f>
        <v>9577053.8300000001</v>
      </c>
      <c r="T782" s="212">
        <f>Dane_baza!BV771</f>
        <v>86208.48</v>
      </c>
      <c r="U782" s="212">
        <f>Dane_baza!BW771</f>
        <v>4263380.6899999995</v>
      </c>
      <c r="V782" s="212">
        <f t="shared" si="41"/>
        <v>13926643</v>
      </c>
      <c r="W782" s="161">
        <f t="shared" si="42"/>
        <v>1000000</v>
      </c>
      <c r="AA782" s="36"/>
    </row>
    <row r="783" spans="1:27" ht="14.45" x14ac:dyDescent="0.3">
      <c r="A783" s="197" t="s">
        <v>90</v>
      </c>
      <c r="B783" s="197" t="s">
        <v>168</v>
      </c>
      <c r="C783" s="197" t="s">
        <v>42</v>
      </c>
      <c r="D783" s="197" t="s">
        <v>36</v>
      </c>
      <c r="E783" s="197" t="s">
        <v>31</v>
      </c>
      <c r="F783" s="195" t="s">
        <v>3664</v>
      </c>
      <c r="G783" s="195" t="s">
        <v>764</v>
      </c>
      <c r="H783" s="161">
        <f>Dane_baza!AR772</f>
        <v>5554308</v>
      </c>
      <c r="I783" s="161">
        <f>Dane_baza!AS772</f>
        <v>59302</v>
      </c>
      <c r="J783" s="161">
        <f>Dane_baza!BX772</f>
        <v>253142</v>
      </c>
      <c r="K783" s="161">
        <f>Dane_baza!AT772</f>
        <v>4589859</v>
      </c>
      <c r="L783" s="161">
        <f>Dane_baza!AU772</f>
        <v>0</v>
      </c>
      <c r="M783" s="161">
        <f>Dane_baza!AV772</f>
        <v>1118402</v>
      </c>
      <c r="N783" s="161">
        <f>Dane_baza!AY772</f>
        <v>7485108</v>
      </c>
      <c r="O783" s="161">
        <f>Dane_baza!AZ772</f>
        <v>266001</v>
      </c>
      <c r="P783" s="161">
        <f>Dane_baza!AW772</f>
        <v>0</v>
      </c>
      <c r="Q783" s="161">
        <f>Dane_baza!AX772</f>
        <v>0</v>
      </c>
      <c r="R783" s="212">
        <f t="shared" si="43"/>
        <v>19326122</v>
      </c>
      <c r="S783" s="212">
        <f>Dane_baza!BU772</f>
        <v>14117928.640000001</v>
      </c>
      <c r="T783" s="212">
        <f>Dane_baza!BV772</f>
        <v>63050.13</v>
      </c>
      <c r="U783" s="212">
        <f>Dane_baza!BW772</f>
        <v>6645143.2230834682</v>
      </c>
      <c r="V783" s="212">
        <f t="shared" si="41"/>
        <v>20826121.99308347</v>
      </c>
      <c r="W783" s="161">
        <f t="shared" si="42"/>
        <v>1499999.9930834696</v>
      </c>
      <c r="AA783" s="36"/>
    </row>
    <row r="784" spans="1:27" ht="14.45" x14ac:dyDescent="0.3">
      <c r="A784" s="197" t="s">
        <v>93</v>
      </c>
      <c r="B784" s="197" t="s">
        <v>33</v>
      </c>
      <c r="C784" s="197" t="s">
        <v>33</v>
      </c>
      <c r="D784" s="197" t="s">
        <v>34</v>
      </c>
      <c r="E784" s="197" t="s">
        <v>31</v>
      </c>
      <c r="F784" s="195" t="s">
        <v>3665</v>
      </c>
      <c r="G784" s="195" t="s">
        <v>765</v>
      </c>
      <c r="H784" s="161">
        <f>Dane_baza!AR773</f>
        <v>52803608</v>
      </c>
      <c r="I784" s="161">
        <f>Dane_baza!AS773</f>
        <v>6587275</v>
      </c>
      <c r="J784" s="161">
        <f>Dane_baza!BX773</f>
        <v>1984973</v>
      </c>
      <c r="K784" s="161">
        <f>Dane_baza!AT773</f>
        <v>0</v>
      </c>
      <c r="L784" s="161">
        <f>Dane_baza!AU773</f>
        <v>0</v>
      </c>
      <c r="M784" s="161">
        <f>Dane_baza!AV773</f>
        <v>1160549</v>
      </c>
      <c r="N784" s="161">
        <f>Dane_baza!AY773</f>
        <v>45978010</v>
      </c>
      <c r="O784" s="161">
        <f>Dane_baza!AZ773</f>
        <v>1704680</v>
      </c>
      <c r="P784" s="161">
        <f>Dane_baza!AW773</f>
        <v>0</v>
      </c>
      <c r="Q784" s="161">
        <f>Dane_baza!AX773</f>
        <v>0</v>
      </c>
      <c r="R784" s="212">
        <f t="shared" si="43"/>
        <v>110219095</v>
      </c>
      <c r="S784" s="212">
        <f>Dane_baza!BU773</f>
        <v>108541913.87</v>
      </c>
      <c r="T784" s="212">
        <f>Dane_baza!BV773</f>
        <v>11221646.539999999</v>
      </c>
      <c r="U784" s="212">
        <f>Dane_baza!BW773</f>
        <v>0</v>
      </c>
      <c r="V784" s="212">
        <f t="shared" ref="V784:V847" si="44">SUM(S784:U784)</f>
        <v>119763560.41</v>
      </c>
      <c r="W784" s="161">
        <f t="shared" ref="W784:W847" si="45">V784-R784</f>
        <v>9544465.4099999964</v>
      </c>
      <c r="AA784" s="36"/>
    </row>
    <row r="785" spans="1:27" ht="14.45" x14ac:dyDescent="0.3">
      <c r="A785" s="197" t="s">
        <v>93</v>
      </c>
      <c r="B785" s="197" t="s">
        <v>33</v>
      </c>
      <c r="C785" s="197" t="s">
        <v>32</v>
      </c>
      <c r="D785" s="197" t="s">
        <v>36</v>
      </c>
      <c r="E785" s="197" t="s">
        <v>31</v>
      </c>
      <c r="F785" s="195" t="s">
        <v>3666</v>
      </c>
      <c r="G785" s="195" t="s">
        <v>765</v>
      </c>
      <c r="H785" s="161">
        <f>Dane_baza!AR774</f>
        <v>25891576</v>
      </c>
      <c r="I785" s="161">
        <f>Dane_baza!AS774</f>
        <v>2594633</v>
      </c>
      <c r="J785" s="161">
        <f>Dane_baza!BX774</f>
        <v>1043814</v>
      </c>
      <c r="K785" s="161">
        <f>Dane_baza!AT774</f>
        <v>14242148</v>
      </c>
      <c r="L785" s="161">
        <f>Dane_baza!AU774</f>
        <v>0</v>
      </c>
      <c r="M785" s="161">
        <f>Dane_baza!AV774</f>
        <v>1025760</v>
      </c>
      <c r="N785" s="161">
        <f>Dane_baza!AY774</f>
        <v>42736100</v>
      </c>
      <c r="O785" s="161">
        <f>Dane_baza!AZ774</f>
        <v>1232690</v>
      </c>
      <c r="P785" s="161">
        <f>Dane_baza!AW774</f>
        <v>0</v>
      </c>
      <c r="Q785" s="161">
        <f>Dane_baza!AX774</f>
        <v>0</v>
      </c>
      <c r="R785" s="212">
        <f t="shared" ref="R785:R848" si="46">SUM(H785:Q785)</f>
        <v>88766721</v>
      </c>
      <c r="S785" s="212">
        <f>Dane_baza!BU774</f>
        <v>64232558.869999997</v>
      </c>
      <c r="T785" s="212">
        <f>Dane_baza!BV774</f>
        <v>2877121.33</v>
      </c>
      <c r="U785" s="212">
        <f>Dane_baza!BW774</f>
        <v>25157040.809934035</v>
      </c>
      <c r="V785" s="212">
        <f t="shared" si="44"/>
        <v>92266721.009934038</v>
      </c>
      <c r="W785" s="161">
        <f t="shared" si="45"/>
        <v>3500000.0099340379</v>
      </c>
      <c r="AA785" s="36"/>
    </row>
    <row r="786" spans="1:27" ht="14.45" x14ac:dyDescent="0.3">
      <c r="A786" s="197" t="s">
        <v>93</v>
      </c>
      <c r="B786" s="197" t="s">
        <v>33</v>
      </c>
      <c r="C786" s="197" t="s">
        <v>37</v>
      </c>
      <c r="D786" s="197" t="s">
        <v>36</v>
      </c>
      <c r="E786" s="197" t="s">
        <v>31</v>
      </c>
      <c r="F786" s="195" t="s">
        <v>3667</v>
      </c>
      <c r="G786" s="195" t="s">
        <v>766</v>
      </c>
      <c r="H786" s="161">
        <f>Dane_baza!AR775</f>
        <v>7105412</v>
      </c>
      <c r="I786" s="161">
        <f>Dane_baza!AS775</f>
        <v>47186</v>
      </c>
      <c r="J786" s="161">
        <f>Dane_baza!BX775</f>
        <v>353816</v>
      </c>
      <c r="K786" s="161">
        <f>Dane_baza!AT775</f>
        <v>7205590</v>
      </c>
      <c r="L786" s="161">
        <f>Dane_baza!AU775</f>
        <v>0</v>
      </c>
      <c r="M786" s="161">
        <f>Dane_baza!AV775</f>
        <v>932837</v>
      </c>
      <c r="N786" s="161">
        <f>Dane_baza!AY775</f>
        <v>14986139</v>
      </c>
      <c r="O786" s="161">
        <f>Dane_baza!AZ775</f>
        <v>257892</v>
      </c>
      <c r="P786" s="161">
        <f>Dane_baza!AW775</f>
        <v>0</v>
      </c>
      <c r="Q786" s="161">
        <f>Dane_baza!AX775</f>
        <v>0</v>
      </c>
      <c r="R786" s="212">
        <f t="shared" si="46"/>
        <v>30888872</v>
      </c>
      <c r="S786" s="212">
        <f>Dane_baza!BU775</f>
        <v>19005218.050000001</v>
      </c>
      <c r="T786" s="212">
        <f>Dane_baza!BV775</f>
        <v>104949.7</v>
      </c>
      <c r="U786" s="212">
        <f>Dane_baza!BW775</f>
        <v>13778704.261094559</v>
      </c>
      <c r="V786" s="212">
        <f t="shared" si="44"/>
        <v>32888872.011094559</v>
      </c>
      <c r="W786" s="161">
        <f t="shared" si="45"/>
        <v>2000000.011094559</v>
      </c>
      <c r="AA786" s="36"/>
    </row>
    <row r="787" spans="1:27" ht="14.45" x14ac:dyDescent="0.3">
      <c r="A787" s="197" t="s">
        <v>93</v>
      </c>
      <c r="B787" s="197" t="s">
        <v>33</v>
      </c>
      <c r="C787" s="197" t="s">
        <v>39</v>
      </c>
      <c r="D787" s="197" t="s">
        <v>36</v>
      </c>
      <c r="E787" s="197" t="s">
        <v>31</v>
      </c>
      <c r="F787" s="195" t="s">
        <v>3668</v>
      </c>
      <c r="G787" s="195" t="s">
        <v>767</v>
      </c>
      <c r="H787" s="161">
        <f>Dane_baza!AR776</f>
        <v>3760204</v>
      </c>
      <c r="I787" s="161">
        <f>Dane_baza!AS776</f>
        <v>70776</v>
      </c>
      <c r="J787" s="161">
        <f>Dane_baza!BX776</f>
        <v>278568</v>
      </c>
      <c r="K787" s="161">
        <f>Dane_baza!AT776</f>
        <v>6942210</v>
      </c>
      <c r="L787" s="161">
        <f>Dane_baza!AU776</f>
        <v>665326</v>
      </c>
      <c r="M787" s="161">
        <f>Dane_baza!AV776</f>
        <v>748130</v>
      </c>
      <c r="N787" s="161">
        <f>Dane_baza!AY776</f>
        <v>10880984</v>
      </c>
      <c r="O787" s="161">
        <f>Dane_baza!AZ776</f>
        <v>308172</v>
      </c>
      <c r="P787" s="161">
        <f>Dane_baza!AW776</f>
        <v>0</v>
      </c>
      <c r="Q787" s="161">
        <f>Dane_baza!AX776</f>
        <v>0</v>
      </c>
      <c r="R787" s="212">
        <f t="shared" si="46"/>
        <v>23654370</v>
      </c>
      <c r="S787" s="212">
        <f>Dane_baza!BU776</f>
        <v>12266222.32</v>
      </c>
      <c r="T787" s="212">
        <f>Dane_baza!BV776</f>
        <v>53751.26</v>
      </c>
      <c r="U787" s="212">
        <f>Dane_baza!BW776</f>
        <v>12834396.412955556</v>
      </c>
      <c r="V787" s="212">
        <f t="shared" si="44"/>
        <v>25154369.992955558</v>
      </c>
      <c r="W787" s="161">
        <f t="shared" si="45"/>
        <v>1499999.992955558</v>
      </c>
      <c r="AA787" s="36"/>
    </row>
    <row r="788" spans="1:27" ht="14.45" x14ac:dyDescent="0.3">
      <c r="A788" s="197" t="s">
        <v>93</v>
      </c>
      <c r="B788" s="197" t="s">
        <v>33</v>
      </c>
      <c r="C788" s="197" t="s">
        <v>42</v>
      </c>
      <c r="D788" s="197" t="s">
        <v>36</v>
      </c>
      <c r="E788" s="197" t="s">
        <v>31</v>
      </c>
      <c r="F788" s="195" t="s">
        <v>3669</v>
      </c>
      <c r="G788" s="195" t="s">
        <v>768</v>
      </c>
      <c r="H788" s="161">
        <f>Dane_baza!AR777</f>
        <v>8458750</v>
      </c>
      <c r="I788" s="161">
        <f>Dane_baza!AS777</f>
        <v>54126</v>
      </c>
      <c r="J788" s="161">
        <f>Dane_baza!BX777</f>
        <v>424659</v>
      </c>
      <c r="K788" s="161">
        <f>Dane_baza!AT777</f>
        <v>8482050</v>
      </c>
      <c r="L788" s="161">
        <f>Dane_baza!AU777</f>
        <v>320989</v>
      </c>
      <c r="M788" s="161">
        <f>Dane_baza!AV777</f>
        <v>492627</v>
      </c>
      <c r="N788" s="161">
        <f>Dane_baza!AY777</f>
        <v>23225153</v>
      </c>
      <c r="O788" s="161">
        <f>Dane_baza!AZ777</f>
        <v>564442</v>
      </c>
      <c r="P788" s="161">
        <f>Dane_baza!AW777</f>
        <v>0</v>
      </c>
      <c r="Q788" s="161">
        <f>Dane_baza!AX777</f>
        <v>0</v>
      </c>
      <c r="R788" s="212">
        <f t="shared" si="46"/>
        <v>42022796</v>
      </c>
      <c r="S788" s="212">
        <f>Dane_baza!BU777</f>
        <v>22153841.059999999</v>
      </c>
      <c r="T788" s="212">
        <f>Dane_baza!BV777</f>
        <v>67745.84</v>
      </c>
      <c r="U788" s="212">
        <f>Dane_baza!BW777</f>
        <v>24195406.059999999</v>
      </c>
      <c r="V788" s="212">
        <f t="shared" si="44"/>
        <v>46416992.959999993</v>
      </c>
      <c r="W788" s="161">
        <f t="shared" si="45"/>
        <v>4394196.9599999934</v>
      </c>
      <c r="AA788" s="36"/>
    </row>
    <row r="789" spans="1:27" ht="14.45" x14ac:dyDescent="0.3">
      <c r="A789" s="197" t="s">
        <v>93</v>
      </c>
      <c r="B789" s="197" t="s">
        <v>33</v>
      </c>
      <c r="C789" s="197" t="s">
        <v>44</v>
      </c>
      <c r="D789" s="197" t="s">
        <v>40</v>
      </c>
      <c r="E789" s="197" t="s">
        <v>31</v>
      </c>
      <c r="F789" s="195" t="s">
        <v>3670</v>
      </c>
      <c r="G789" s="195" t="s">
        <v>769</v>
      </c>
      <c r="H789" s="161">
        <f>Dane_baza!AR778</f>
        <v>16956825</v>
      </c>
      <c r="I789" s="161">
        <f>Dane_baza!AS778</f>
        <v>287404</v>
      </c>
      <c r="J789" s="161">
        <f>Dane_baza!BX778</f>
        <v>741118</v>
      </c>
      <c r="K789" s="161">
        <f>Dane_baza!AT778</f>
        <v>11210288</v>
      </c>
      <c r="L789" s="161">
        <f>Dane_baza!AU778</f>
        <v>0</v>
      </c>
      <c r="M789" s="161">
        <f>Dane_baza!AV778</f>
        <v>764503</v>
      </c>
      <c r="N789" s="161">
        <f>Dane_baza!AY778</f>
        <v>30967640</v>
      </c>
      <c r="O789" s="161">
        <f>Dane_baza!AZ778</f>
        <v>921273</v>
      </c>
      <c r="P789" s="161">
        <f>Dane_baza!AW778</f>
        <v>0</v>
      </c>
      <c r="Q789" s="161">
        <f>Dane_baza!AX778</f>
        <v>0</v>
      </c>
      <c r="R789" s="212">
        <f t="shared" si="46"/>
        <v>61849051</v>
      </c>
      <c r="S789" s="212">
        <f>Dane_baza!BU778</f>
        <v>39573069.740000002</v>
      </c>
      <c r="T789" s="212">
        <f>Dane_baza!BV778</f>
        <v>119843.41</v>
      </c>
      <c r="U789" s="212">
        <f>Dane_baza!BW778</f>
        <v>25156137.845375687</v>
      </c>
      <c r="V789" s="212">
        <f t="shared" si="44"/>
        <v>64849050.995375685</v>
      </c>
      <c r="W789" s="161">
        <f t="shared" si="45"/>
        <v>2999999.9953756854</v>
      </c>
      <c r="AA789" s="36"/>
    </row>
    <row r="790" spans="1:27" ht="14.45" x14ac:dyDescent="0.3">
      <c r="A790" s="197" t="s">
        <v>93</v>
      </c>
      <c r="B790" s="197" t="s">
        <v>33</v>
      </c>
      <c r="C790" s="197" t="s">
        <v>51</v>
      </c>
      <c r="D790" s="197" t="s">
        <v>36</v>
      </c>
      <c r="E790" s="197" t="s">
        <v>31</v>
      </c>
      <c r="F790" s="195" t="s">
        <v>3671</v>
      </c>
      <c r="G790" s="195" t="s">
        <v>770</v>
      </c>
      <c r="H790" s="161">
        <f>Dane_baza!AR779</f>
        <v>10169396</v>
      </c>
      <c r="I790" s="161">
        <f>Dane_baza!AS779</f>
        <v>541121</v>
      </c>
      <c r="J790" s="161">
        <f>Dane_baza!BX779</f>
        <v>563619</v>
      </c>
      <c r="K790" s="161">
        <f>Dane_baza!AT779</f>
        <v>10623736</v>
      </c>
      <c r="L790" s="161">
        <f>Dane_baza!AU779</f>
        <v>583581</v>
      </c>
      <c r="M790" s="161">
        <f>Dane_baza!AV779</f>
        <v>657647</v>
      </c>
      <c r="N790" s="161">
        <f>Dane_baza!AY779</f>
        <v>25085548</v>
      </c>
      <c r="O790" s="161">
        <f>Dane_baza!AZ779</f>
        <v>611479</v>
      </c>
      <c r="P790" s="161">
        <f>Dane_baza!AW779</f>
        <v>0</v>
      </c>
      <c r="Q790" s="161">
        <f>Dane_baza!AX779</f>
        <v>0</v>
      </c>
      <c r="R790" s="212">
        <f t="shared" si="46"/>
        <v>48836127</v>
      </c>
      <c r="S790" s="212">
        <f>Dane_baza!BU779</f>
        <v>31652416.760000002</v>
      </c>
      <c r="T790" s="212">
        <f>Dane_baza!BV779</f>
        <v>991373.47</v>
      </c>
      <c r="U790" s="212">
        <f>Dane_baza!BW779</f>
        <v>19192336.767066356</v>
      </c>
      <c r="V790" s="212">
        <f t="shared" si="44"/>
        <v>51836126.997066356</v>
      </c>
      <c r="W790" s="161">
        <f t="shared" si="45"/>
        <v>2999999.9970663562</v>
      </c>
      <c r="AA790" s="36"/>
    </row>
    <row r="791" spans="1:27" ht="14.45" x14ac:dyDescent="0.3">
      <c r="A791" s="197" t="s">
        <v>93</v>
      </c>
      <c r="B791" s="197" t="s">
        <v>33</v>
      </c>
      <c r="C791" s="197" t="s">
        <v>75</v>
      </c>
      <c r="D791" s="197" t="s">
        <v>36</v>
      </c>
      <c r="E791" s="197" t="s">
        <v>31</v>
      </c>
      <c r="F791" s="195" t="s">
        <v>3672</v>
      </c>
      <c r="G791" s="195" t="s">
        <v>771</v>
      </c>
      <c r="H791" s="161">
        <f>Dane_baza!AR780</f>
        <v>6634644</v>
      </c>
      <c r="I791" s="161">
        <f>Dane_baza!AS780</f>
        <v>78495</v>
      </c>
      <c r="J791" s="161">
        <f>Dane_baza!BX780</f>
        <v>287647</v>
      </c>
      <c r="K791" s="161">
        <f>Dane_baza!AT780</f>
        <v>4849895</v>
      </c>
      <c r="L791" s="161">
        <f>Dane_baza!AU780</f>
        <v>0</v>
      </c>
      <c r="M791" s="161">
        <f>Dane_baza!AV780</f>
        <v>1031306</v>
      </c>
      <c r="N791" s="161">
        <f>Dane_baza!AY780</f>
        <v>18541178</v>
      </c>
      <c r="O791" s="161">
        <f>Dane_baza!AZ780</f>
        <v>353587</v>
      </c>
      <c r="P791" s="161">
        <f>Dane_baza!AW780</f>
        <v>0</v>
      </c>
      <c r="Q791" s="161">
        <f>Dane_baza!AX780</f>
        <v>0</v>
      </c>
      <c r="R791" s="212">
        <f t="shared" si="46"/>
        <v>31776752</v>
      </c>
      <c r="S791" s="212">
        <f>Dane_baza!BU780</f>
        <v>15096665.640000001</v>
      </c>
      <c r="T791" s="212">
        <f>Dane_baza!BV780</f>
        <v>88597.82</v>
      </c>
      <c r="U791" s="212">
        <f>Dane_baza!BW780</f>
        <v>20404698.780000001</v>
      </c>
      <c r="V791" s="212">
        <f t="shared" si="44"/>
        <v>35589962.240000002</v>
      </c>
      <c r="W791" s="161">
        <f t="shared" si="45"/>
        <v>3813210.2400000021</v>
      </c>
      <c r="AA791" s="36"/>
    </row>
    <row r="792" spans="1:27" ht="14.45" x14ac:dyDescent="0.3">
      <c r="A792" s="197" t="s">
        <v>93</v>
      </c>
      <c r="B792" s="197" t="s">
        <v>33</v>
      </c>
      <c r="C792" s="197" t="s">
        <v>77</v>
      </c>
      <c r="D792" s="197" t="s">
        <v>36</v>
      </c>
      <c r="E792" s="197" t="s">
        <v>31</v>
      </c>
      <c r="F792" s="195" t="s">
        <v>3673</v>
      </c>
      <c r="G792" s="195" t="s">
        <v>772</v>
      </c>
      <c r="H792" s="161">
        <f>Dane_baza!AR781</f>
        <v>4858868</v>
      </c>
      <c r="I792" s="161">
        <f>Dane_baza!AS781</f>
        <v>10918</v>
      </c>
      <c r="J792" s="161">
        <f>Dane_baza!BX781</f>
        <v>271355</v>
      </c>
      <c r="K792" s="161">
        <f>Dane_baza!AT781</f>
        <v>5813349</v>
      </c>
      <c r="L792" s="161">
        <f>Dane_baza!AU781</f>
        <v>507721</v>
      </c>
      <c r="M792" s="161">
        <f>Dane_baza!AV781</f>
        <v>754303</v>
      </c>
      <c r="N792" s="161">
        <f>Dane_baza!AY781</f>
        <v>20258331</v>
      </c>
      <c r="O792" s="161">
        <f>Dane_baza!AZ781</f>
        <v>326014</v>
      </c>
      <c r="P792" s="161">
        <f>Dane_baza!AW781</f>
        <v>0</v>
      </c>
      <c r="Q792" s="161">
        <f>Dane_baza!AX781</f>
        <v>0</v>
      </c>
      <c r="R792" s="212">
        <f t="shared" si="46"/>
        <v>32800859</v>
      </c>
      <c r="S792" s="212">
        <f>Dane_baza!BU781</f>
        <v>14433566.439999999</v>
      </c>
      <c r="T792" s="212">
        <f>Dane_baza!BV781</f>
        <v>65770.899999999994</v>
      </c>
      <c r="U792" s="212">
        <f>Dane_baza!BW781</f>
        <v>20326040.809999999</v>
      </c>
      <c r="V792" s="212">
        <f t="shared" si="44"/>
        <v>34825378.149999999</v>
      </c>
      <c r="W792" s="161">
        <f t="shared" si="45"/>
        <v>2024519.1499999985</v>
      </c>
      <c r="AA792" s="36"/>
    </row>
    <row r="793" spans="1:27" ht="14.45" x14ac:dyDescent="0.3">
      <c r="A793" s="197" t="s">
        <v>93</v>
      </c>
      <c r="B793" s="197" t="s">
        <v>32</v>
      </c>
      <c r="C793" s="197" t="s">
        <v>33</v>
      </c>
      <c r="D793" s="197" t="s">
        <v>36</v>
      </c>
      <c r="E793" s="197" t="s">
        <v>31</v>
      </c>
      <c r="F793" s="195" t="s">
        <v>3674</v>
      </c>
      <c r="G793" s="195" t="s">
        <v>773</v>
      </c>
      <c r="H793" s="161">
        <f>Dane_baza!AR782</f>
        <v>5416573</v>
      </c>
      <c r="I793" s="161">
        <f>Dane_baza!AS782</f>
        <v>61346</v>
      </c>
      <c r="J793" s="161">
        <f>Dane_baza!BX782</f>
        <v>418099</v>
      </c>
      <c r="K793" s="161">
        <f>Dane_baza!AT782</f>
        <v>9690215</v>
      </c>
      <c r="L793" s="161">
        <f>Dane_baza!AU782</f>
        <v>778192</v>
      </c>
      <c r="M793" s="161">
        <f>Dane_baza!AV782</f>
        <v>534828</v>
      </c>
      <c r="N793" s="161">
        <f>Dane_baza!AY782</f>
        <v>12399779</v>
      </c>
      <c r="O793" s="161">
        <f>Dane_baza!AZ782</f>
        <v>322770</v>
      </c>
      <c r="P793" s="161">
        <f>Dane_baza!AW782</f>
        <v>0</v>
      </c>
      <c r="Q793" s="161">
        <f>Dane_baza!AX782</f>
        <v>0</v>
      </c>
      <c r="R793" s="212">
        <f t="shared" si="46"/>
        <v>29621802</v>
      </c>
      <c r="S793" s="212">
        <f>Dane_baza!BU782</f>
        <v>17548866.370000001</v>
      </c>
      <c r="T793" s="212">
        <f>Dane_baza!BV782</f>
        <v>49808.77</v>
      </c>
      <c r="U793" s="212">
        <f>Dane_baza!BW782</f>
        <v>14523126.8663138</v>
      </c>
      <c r="V793" s="212">
        <f t="shared" si="44"/>
        <v>32121802.006313801</v>
      </c>
      <c r="W793" s="161">
        <f t="shared" si="45"/>
        <v>2500000.0063138008</v>
      </c>
      <c r="AA793" s="36"/>
    </row>
    <row r="794" spans="1:27" ht="14.45" x14ac:dyDescent="0.3">
      <c r="A794" s="197" t="s">
        <v>93</v>
      </c>
      <c r="B794" s="197" t="s">
        <v>32</v>
      </c>
      <c r="C794" s="197" t="s">
        <v>32</v>
      </c>
      <c r="D794" s="197" t="s">
        <v>40</v>
      </c>
      <c r="E794" s="197" t="s">
        <v>31</v>
      </c>
      <c r="F794" s="195" t="s">
        <v>3675</v>
      </c>
      <c r="G794" s="195" t="s">
        <v>774</v>
      </c>
      <c r="H794" s="161">
        <f>Dane_baza!AR783</f>
        <v>46077962</v>
      </c>
      <c r="I794" s="161">
        <f>Dane_baza!AS783</f>
        <v>5386305</v>
      </c>
      <c r="J794" s="161">
        <f>Dane_baza!BX783</f>
        <v>1762476</v>
      </c>
      <c r="K794" s="161">
        <f>Dane_baza!AT783</f>
        <v>11591571</v>
      </c>
      <c r="L794" s="161">
        <f>Dane_baza!AU783</f>
        <v>106792</v>
      </c>
      <c r="M794" s="161">
        <f>Dane_baza!AV783</f>
        <v>1550700</v>
      </c>
      <c r="N794" s="161">
        <f>Dane_baza!AY783</f>
        <v>61758714</v>
      </c>
      <c r="O794" s="161">
        <f>Dane_baza!AZ783</f>
        <v>1907425</v>
      </c>
      <c r="P794" s="161">
        <f>Dane_baza!AW783</f>
        <v>0</v>
      </c>
      <c r="Q794" s="161">
        <f>Dane_baza!AX783</f>
        <v>0</v>
      </c>
      <c r="R794" s="212">
        <f t="shared" si="46"/>
        <v>130141945</v>
      </c>
      <c r="S794" s="212">
        <f>Dane_baza!BU783</f>
        <v>110633306.8</v>
      </c>
      <c r="T794" s="212">
        <f>Dane_baza!BV783</f>
        <v>1405546.42</v>
      </c>
      <c r="U794" s="212">
        <f>Dane_baza!BW783</f>
        <v>22103091.787203707</v>
      </c>
      <c r="V794" s="212">
        <f t="shared" si="44"/>
        <v>134141945.0072037</v>
      </c>
      <c r="W794" s="161">
        <f t="shared" si="45"/>
        <v>4000000.0072036982</v>
      </c>
      <c r="AA794" s="36"/>
    </row>
    <row r="795" spans="1:27" ht="14.45" x14ac:dyDescent="0.3">
      <c r="A795" s="197" t="s">
        <v>93</v>
      </c>
      <c r="B795" s="197" t="s">
        <v>32</v>
      </c>
      <c r="C795" s="197" t="s">
        <v>37</v>
      </c>
      <c r="D795" s="197" t="s">
        <v>40</v>
      </c>
      <c r="E795" s="197" t="s">
        <v>31</v>
      </c>
      <c r="F795" s="195" t="s">
        <v>3676</v>
      </c>
      <c r="G795" s="195" t="s">
        <v>775</v>
      </c>
      <c r="H795" s="161">
        <f>Dane_baza!AR784</f>
        <v>7928842</v>
      </c>
      <c r="I795" s="161">
        <f>Dane_baza!AS784</f>
        <v>205818</v>
      </c>
      <c r="J795" s="161">
        <f>Dane_baza!BX784</f>
        <v>472001</v>
      </c>
      <c r="K795" s="161">
        <f>Dane_baza!AT784</f>
        <v>10240544</v>
      </c>
      <c r="L795" s="161">
        <f>Dane_baza!AU784</f>
        <v>884609</v>
      </c>
      <c r="M795" s="161">
        <f>Dane_baza!AV784</f>
        <v>396670</v>
      </c>
      <c r="N795" s="161">
        <f>Dane_baza!AY784</f>
        <v>30152880</v>
      </c>
      <c r="O795" s="161">
        <f>Dane_baza!AZ784</f>
        <v>501186</v>
      </c>
      <c r="P795" s="161">
        <f>Dane_baza!AW784</f>
        <v>0</v>
      </c>
      <c r="Q795" s="161">
        <f>Dane_baza!AX784</f>
        <v>0</v>
      </c>
      <c r="R795" s="212">
        <f t="shared" si="46"/>
        <v>50782550</v>
      </c>
      <c r="S795" s="212">
        <f>Dane_baza!BU784</f>
        <v>22784520.100000001</v>
      </c>
      <c r="T795" s="212">
        <f>Dane_baza!BV784</f>
        <v>239603.5</v>
      </c>
      <c r="U795" s="212">
        <f>Dane_baza!BW784</f>
        <v>32846884.449999999</v>
      </c>
      <c r="V795" s="212">
        <f t="shared" si="44"/>
        <v>55871008.049999997</v>
      </c>
      <c r="W795" s="161">
        <f t="shared" si="45"/>
        <v>5088458.049999997</v>
      </c>
      <c r="AA795" s="36"/>
    </row>
    <row r="796" spans="1:27" ht="14.45" x14ac:dyDescent="0.3">
      <c r="A796" s="197" t="s">
        <v>93</v>
      </c>
      <c r="B796" s="197" t="s">
        <v>32</v>
      </c>
      <c r="C796" s="197" t="s">
        <v>39</v>
      </c>
      <c r="D796" s="197" t="s">
        <v>36</v>
      </c>
      <c r="E796" s="197" t="s">
        <v>31</v>
      </c>
      <c r="F796" s="195" t="s">
        <v>3677</v>
      </c>
      <c r="G796" s="195" t="s">
        <v>776</v>
      </c>
      <c r="H796" s="161">
        <f>Dane_baza!AR785</f>
        <v>12087289</v>
      </c>
      <c r="I796" s="161">
        <f>Dane_baza!AS785</f>
        <v>398320</v>
      </c>
      <c r="J796" s="161">
        <f>Dane_baza!BX785</f>
        <v>714425</v>
      </c>
      <c r="K796" s="161">
        <f>Dane_baza!AT785</f>
        <v>16506491</v>
      </c>
      <c r="L796" s="161">
        <f>Dane_baza!AU785</f>
        <v>724484</v>
      </c>
      <c r="M796" s="161">
        <f>Dane_baza!AV785</f>
        <v>771490</v>
      </c>
      <c r="N796" s="161">
        <f>Dane_baza!AY785</f>
        <v>27341852</v>
      </c>
      <c r="O796" s="161">
        <f>Dane_baza!AZ785</f>
        <v>671491</v>
      </c>
      <c r="P796" s="161">
        <f>Dane_baza!AW785</f>
        <v>0</v>
      </c>
      <c r="Q796" s="161">
        <f>Dane_baza!AX785</f>
        <v>0</v>
      </c>
      <c r="R796" s="212">
        <f t="shared" si="46"/>
        <v>59215842</v>
      </c>
      <c r="S796" s="212">
        <f>Dane_baza!BU785</f>
        <v>36798301.140000001</v>
      </c>
      <c r="T796" s="212">
        <f>Dane_baza!BV785</f>
        <v>796781.02</v>
      </c>
      <c r="U796" s="212">
        <f>Dane_baza!BW785</f>
        <v>24620759.839194059</v>
      </c>
      <c r="V796" s="212">
        <f t="shared" si="44"/>
        <v>62215841.999194063</v>
      </c>
      <c r="W796" s="161">
        <f t="shared" si="45"/>
        <v>2999999.9991940632</v>
      </c>
      <c r="AA796" s="36"/>
    </row>
    <row r="797" spans="1:27" ht="14.45" x14ac:dyDescent="0.3">
      <c r="A797" s="197" t="s">
        <v>93</v>
      </c>
      <c r="B797" s="197" t="s">
        <v>32</v>
      </c>
      <c r="C797" s="197" t="s">
        <v>42</v>
      </c>
      <c r="D797" s="197" t="s">
        <v>36</v>
      </c>
      <c r="E797" s="197" t="s">
        <v>31</v>
      </c>
      <c r="F797" s="195" t="s">
        <v>3678</v>
      </c>
      <c r="G797" s="195" t="s">
        <v>777</v>
      </c>
      <c r="H797" s="161">
        <f>Dane_baza!AR786</f>
        <v>5756548</v>
      </c>
      <c r="I797" s="161">
        <f>Dane_baza!AS786</f>
        <v>135483</v>
      </c>
      <c r="J797" s="161">
        <f>Dane_baza!BX786</f>
        <v>391336</v>
      </c>
      <c r="K797" s="161">
        <f>Dane_baza!AT786</f>
        <v>9399573</v>
      </c>
      <c r="L797" s="161">
        <f>Dane_baza!AU786</f>
        <v>873353</v>
      </c>
      <c r="M797" s="161">
        <f>Dane_baza!AV786</f>
        <v>660299</v>
      </c>
      <c r="N797" s="161">
        <f>Dane_baza!AY786</f>
        <v>18633570</v>
      </c>
      <c r="O797" s="161">
        <f>Dane_baza!AZ786</f>
        <v>532003</v>
      </c>
      <c r="P797" s="161">
        <f>Dane_baza!AW786</f>
        <v>0</v>
      </c>
      <c r="Q797" s="161">
        <f>Dane_baza!AX786</f>
        <v>0</v>
      </c>
      <c r="R797" s="212">
        <f t="shared" si="46"/>
        <v>36382165</v>
      </c>
      <c r="S797" s="212">
        <f>Dane_baza!BU786</f>
        <v>18877886.93</v>
      </c>
      <c r="T797" s="212">
        <f>Dane_baza!BV786</f>
        <v>445236.27</v>
      </c>
      <c r="U797" s="212">
        <f>Dane_baza!BW786</f>
        <v>19559041.799988523</v>
      </c>
      <c r="V797" s="212">
        <f t="shared" si="44"/>
        <v>38882164.999988526</v>
      </c>
      <c r="W797" s="161">
        <f t="shared" si="45"/>
        <v>2499999.9999885261</v>
      </c>
      <c r="AA797" s="36"/>
    </row>
    <row r="798" spans="1:27" ht="14.45" x14ac:dyDescent="0.3">
      <c r="A798" s="197" t="s">
        <v>93</v>
      </c>
      <c r="B798" s="197" t="s">
        <v>32</v>
      </c>
      <c r="C798" s="197" t="s">
        <v>44</v>
      </c>
      <c r="D798" s="197" t="s">
        <v>36</v>
      </c>
      <c r="E798" s="197" t="s">
        <v>31</v>
      </c>
      <c r="F798" s="195" t="s">
        <v>3679</v>
      </c>
      <c r="G798" s="195" t="s">
        <v>778</v>
      </c>
      <c r="H798" s="161">
        <f>Dane_baza!AR787</f>
        <v>7478589</v>
      </c>
      <c r="I798" s="161">
        <f>Dane_baza!AS787</f>
        <v>77992</v>
      </c>
      <c r="J798" s="161">
        <f>Dane_baza!BX787</f>
        <v>331190</v>
      </c>
      <c r="K798" s="161">
        <f>Dane_baza!AT787</f>
        <v>5964351</v>
      </c>
      <c r="L798" s="161">
        <f>Dane_baza!AU787</f>
        <v>130033</v>
      </c>
      <c r="M798" s="161">
        <f>Dane_baza!AV787</f>
        <v>818894</v>
      </c>
      <c r="N798" s="161">
        <f>Dane_baza!AY787</f>
        <v>16092541</v>
      </c>
      <c r="O798" s="161">
        <f>Dane_baza!AZ787</f>
        <v>392514</v>
      </c>
      <c r="P798" s="161">
        <f>Dane_baza!AW787</f>
        <v>0</v>
      </c>
      <c r="Q798" s="161">
        <f>Dane_baza!AX787</f>
        <v>0</v>
      </c>
      <c r="R798" s="212">
        <f t="shared" si="46"/>
        <v>31286104</v>
      </c>
      <c r="S798" s="212">
        <f>Dane_baza!BU787</f>
        <v>16380088.49</v>
      </c>
      <c r="T798" s="212">
        <f>Dane_baza!BV787</f>
        <v>149701.23000000001</v>
      </c>
      <c r="U798" s="212">
        <f>Dane_baza!BW787</f>
        <v>18510646.760000002</v>
      </c>
      <c r="V798" s="212">
        <f t="shared" si="44"/>
        <v>35040436.480000004</v>
      </c>
      <c r="W798" s="161">
        <f t="shared" si="45"/>
        <v>3754332.4800000042</v>
      </c>
      <c r="AA798" s="36"/>
    </row>
    <row r="799" spans="1:27" ht="14.45" x14ac:dyDescent="0.3">
      <c r="A799" s="197" t="s">
        <v>93</v>
      </c>
      <c r="B799" s="197" t="s">
        <v>32</v>
      </c>
      <c r="C799" s="197" t="s">
        <v>51</v>
      </c>
      <c r="D799" s="197" t="s">
        <v>36</v>
      </c>
      <c r="E799" s="197" t="s">
        <v>31</v>
      </c>
      <c r="F799" s="195" t="s">
        <v>3680</v>
      </c>
      <c r="G799" s="195" t="s">
        <v>779</v>
      </c>
      <c r="H799" s="161">
        <f>Dane_baza!AR788</f>
        <v>5999373</v>
      </c>
      <c r="I799" s="161">
        <f>Dane_baza!AS788</f>
        <v>233723</v>
      </c>
      <c r="J799" s="161">
        <f>Dane_baza!BX788</f>
        <v>479618</v>
      </c>
      <c r="K799" s="161">
        <f>Dane_baza!AT788</f>
        <v>11805027</v>
      </c>
      <c r="L799" s="161">
        <f>Dane_baza!AU788</f>
        <v>480542</v>
      </c>
      <c r="M799" s="161">
        <f>Dane_baza!AV788</f>
        <v>911180</v>
      </c>
      <c r="N799" s="161">
        <f>Dane_baza!AY788</f>
        <v>17895278</v>
      </c>
      <c r="O799" s="161">
        <f>Dane_baza!AZ788</f>
        <v>353587</v>
      </c>
      <c r="P799" s="161">
        <f>Dane_baza!AW788</f>
        <v>0</v>
      </c>
      <c r="Q799" s="161">
        <f>Dane_baza!AX788</f>
        <v>0</v>
      </c>
      <c r="R799" s="212">
        <f t="shared" si="46"/>
        <v>38158328</v>
      </c>
      <c r="S799" s="212">
        <f>Dane_baza!BU788</f>
        <v>18361483.07</v>
      </c>
      <c r="T799" s="212">
        <f>Dane_baza!BV788</f>
        <v>127087.67999999999</v>
      </c>
      <c r="U799" s="212">
        <f>Dane_baza!BW788</f>
        <v>22169757.149999999</v>
      </c>
      <c r="V799" s="212">
        <f t="shared" si="44"/>
        <v>40658327.899999999</v>
      </c>
      <c r="W799" s="161">
        <f t="shared" si="45"/>
        <v>2499999.8999999985</v>
      </c>
      <c r="AA799" s="36"/>
    </row>
    <row r="800" spans="1:27" ht="14.45" x14ac:dyDescent="0.3">
      <c r="A800" s="197" t="s">
        <v>93</v>
      </c>
      <c r="B800" s="197" t="s">
        <v>37</v>
      </c>
      <c r="C800" s="197" t="s">
        <v>33</v>
      </c>
      <c r="D800" s="197" t="s">
        <v>40</v>
      </c>
      <c r="E800" s="197" t="s">
        <v>31</v>
      </c>
      <c r="F800" s="195" t="s">
        <v>3681</v>
      </c>
      <c r="G800" s="195" t="s">
        <v>780</v>
      </c>
      <c r="H800" s="161">
        <f>Dane_baza!AR789</f>
        <v>19854456</v>
      </c>
      <c r="I800" s="161">
        <f>Dane_baza!AS789</f>
        <v>2557645</v>
      </c>
      <c r="J800" s="161">
        <f>Dane_baza!BX789</f>
        <v>648636</v>
      </c>
      <c r="K800" s="161">
        <f>Dane_baza!AT789</f>
        <v>74455</v>
      </c>
      <c r="L800" s="161">
        <f>Dane_baza!AU789</f>
        <v>0</v>
      </c>
      <c r="M800" s="161">
        <f>Dane_baza!AV789</f>
        <v>637758</v>
      </c>
      <c r="N800" s="161">
        <f>Dane_baza!AY789</f>
        <v>24143269</v>
      </c>
      <c r="O800" s="161">
        <f>Dane_baza!AZ789</f>
        <v>484966</v>
      </c>
      <c r="P800" s="161">
        <f>Dane_baza!AW789</f>
        <v>0</v>
      </c>
      <c r="Q800" s="161">
        <f>Dane_baza!AX789</f>
        <v>0</v>
      </c>
      <c r="R800" s="212">
        <f t="shared" si="46"/>
        <v>48401185</v>
      </c>
      <c r="S800" s="212">
        <f>Dane_baza!BU789</f>
        <v>46817522.920000002</v>
      </c>
      <c r="T800" s="212">
        <f>Dane_baza!BV789</f>
        <v>3902324.99</v>
      </c>
      <c r="U800" s="212">
        <f>Dane_baza!BW789</f>
        <v>681337.09009999782</v>
      </c>
      <c r="V800" s="212">
        <f t="shared" si="44"/>
        <v>51401185.000100002</v>
      </c>
      <c r="W800" s="161">
        <f t="shared" si="45"/>
        <v>3000000.0001000017</v>
      </c>
      <c r="AA800" s="36"/>
    </row>
    <row r="801" spans="1:27" ht="14.45" x14ac:dyDescent="0.3">
      <c r="A801" s="197" t="s">
        <v>93</v>
      </c>
      <c r="B801" s="197" t="s">
        <v>37</v>
      </c>
      <c r="C801" s="197" t="s">
        <v>32</v>
      </c>
      <c r="D801" s="197" t="s">
        <v>36</v>
      </c>
      <c r="E801" s="197" t="s">
        <v>31</v>
      </c>
      <c r="F801" s="195" t="s">
        <v>3682</v>
      </c>
      <c r="G801" s="195" t="s">
        <v>781</v>
      </c>
      <c r="H801" s="161">
        <f>Dane_baza!AR790</f>
        <v>13729362</v>
      </c>
      <c r="I801" s="161">
        <f>Dane_baza!AS790</f>
        <v>121579</v>
      </c>
      <c r="J801" s="161">
        <f>Dane_baza!BX790</f>
        <v>479368</v>
      </c>
      <c r="K801" s="161">
        <f>Dane_baza!AT790</f>
        <v>4232096</v>
      </c>
      <c r="L801" s="161">
        <f>Dane_baza!AU790</f>
        <v>0</v>
      </c>
      <c r="M801" s="161">
        <f>Dane_baza!AV790</f>
        <v>845999</v>
      </c>
      <c r="N801" s="161">
        <f>Dane_baza!AY790</f>
        <v>14705514</v>
      </c>
      <c r="O801" s="161">
        <f>Dane_baza!AZ790</f>
        <v>363319</v>
      </c>
      <c r="P801" s="161">
        <f>Dane_baza!AW790</f>
        <v>0</v>
      </c>
      <c r="Q801" s="161">
        <f>Dane_baza!AX790</f>
        <v>0</v>
      </c>
      <c r="R801" s="212">
        <f t="shared" si="46"/>
        <v>34477237</v>
      </c>
      <c r="S801" s="212">
        <f>Dane_baza!BU790</f>
        <v>33188173.829999998</v>
      </c>
      <c r="T801" s="212">
        <f>Dane_baza!BV790</f>
        <v>130677.1</v>
      </c>
      <c r="U801" s="212">
        <f>Dane_baza!BW790</f>
        <v>3658385.6300000027</v>
      </c>
      <c r="V801" s="212">
        <f t="shared" si="44"/>
        <v>36977236.560000002</v>
      </c>
      <c r="W801" s="161">
        <f t="shared" si="45"/>
        <v>2499999.5600000024</v>
      </c>
      <c r="AA801" s="36"/>
    </row>
    <row r="802" spans="1:27" ht="14.45" x14ac:dyDescent="0.3">
      <c r="A802" s="197" t="s">
        <v>93</v>
      </c>
      <c r="B802" s="197" t="s">
        <v>37</v>
      </c>
      <c r="C802" s="197" t="s">
        <v>37</v>
      </c>
      <c r="D802" s="197" t="s">
        <v>40</v>
      </c>
      <c r="E802" s="197" t="s">
        <v>31</v>
      </c>
      <c r="F802" s="195" t="s">
        <v>3683</v>
      </c>
      <c r="G802" s="195" t="s">
        <v>392</v>
      </c>
      <c r="H802" s="161">
        <f>Dane_baza!AR791</f>
        <v>69917956</v>
      </c>
      <c r="I802" s="161">
        <f>Dane_baza!AS791</f>
        <v>3415604</v>
      </c>
      <c r="J802" s="161">
        <f>Dane_baza!BX791</f>
        <v>2387660</v>
      </c>
      <c r="K802" s="161">
        <f>Dane_baza!AT791</f>
        <v>5968383</v>
      </c>
      <c r="L802" s="161">
        <f>Dane_baza!AU791</f>
        <v>2566154</v>
      </c>
      <c r="M802" s="161">
        <f>Dane_baza!AV791</f>
        <v>1909313</v>
      </c>
      <c r="N802" s="161">
        <f>Dane_baza!AY791</f>
        <v>68892318</v>
      </c>
      <c r="O802" s="161">
        <f>Dane_baza!AZ791</f>
        <v>1805241</v>
      </c>
      <c r="P802" s="161">
        <f>Dane_baza!AW791</f>
        <v>0</v>
      </c>
      <c r="Q802" s="161">
        <f>Dane_baza!AX791</f>
        <v>0</v>
      </c>
      <c r="R802" s="212">
        <f t="shared" si="46"/>
        <v>156862629</v>
      </c>
      <c r="S802" s="212">
        <f>Dane_baza!BU791</f>
        <v>166308290.19</v>
      </c>
      <c r="T802" s="212">
        <f>Dane_baza!BV791</f>
        <v>3450116.29</v>
      </c>
      <c r="U802" s="212">
        <f>Dane_baza!BW791</f>
        <v>0</v>
      </c>
      <c r="V802" s="212">
        <f t="shared" si="44"/>
        <v>169758406.47999999</v>
      </c>
      <c r="W802" s="161">
        <f t="shared" si="45"/>
        <v>12895777.479999989</v>
      </c>
      <c r="AA802" s="36"/>
    </row>
    <row r="803" spans="1:27" ht="14.45" x14ac:dyDescent="0.3">
      <c r="A803" s="197" t="s">
        <v>93</v>
      </c>
      <c r="B803" s="197" t="s">
        <v>37</v>
      </c>
      <c r="C803" s="197" t="s">
        <v>39</v>
      </c>
      <c r="D803" s="197" t="s">
        <v>40</v>
      </c>
      <c r="E803" s="197" t="s">
        <v>31</v>
      </c>
      <c r="F803" s="195" t="s">
        <v>3684</v>
      </c>
      <c r="G803" s="195" t="s">
        <v>782</v>
      </c>
      <c r="H803" s="161">
        <f>Dane_baza!AR792</f>
        <v>32665677</v>
      </c>
      <c r="I803" s="161">
        <f>Dane_baza!AS792</f>
        <v>1436030</v>
      </c>
      <c r="J803" s="161">
        <f>Dane_baza!BX792</f>
        <v>1105524</v>
      </c>
      <c r="K803" s="161">
        <f>Dane_baza!AT792</f>
        <v>1402180</v>
      </c>
      <c r="L803" s="161">
        <f>Dane_baza!AU792</f>
        <v>325311</v>
      </c>
      <c r="M803" s="161">
        <f>Dane_baza!AV792</f>
        <v>860302</v>
      </c>
      <c r="N803" s="161">
        <f>Dane_baza!AY792</f>
        <v>31865027</v>
      </c>
      <c r="O803" s="161">
        <f>Dane_baza!AZ792</f>
        <v>815846</v>
      </c>
      <c r="P803" s="161">
        <f>Dane_baza!AW792</f>
        <v>0</v>
      </c>
      <c r="Q803" s="161">
        <f>Dane_baza!AX792</f>
        <v>0</v>
      </c>
      <c r="R803" s="212">
        <f t="shared" si="46"/>
        <v>70475897</v>
      </c>
      <c r="S803" s="212">
        <f>Dane_baza!BU792</f>
        <v>77958282.340000004</v>
      </c>
      <c r="T803" s="212">
        <f>Dane_baza!BV792</f>
        <v>974722.3</v>
      </c>
      <c r="U803" s="212">
        <f>Dane_baza!BW792</f>
        <v>0</v>
      </c>
      <c r="V803" s="212">
        <f t="shared" si="44"/>
        <v>78933004.640000001</v>
      </c>
      <c r="W803" s="161">
        <f t="shared" si="45"/>
        <v>8457107.6400000006</v>
      </c>
      <c r="AA803" s="36"/>
    </row>
    <row r="804" spans="1:27" ht="14.45" x14ac:dyDescent="0.3">
      <c r="A804" s="197" t="s">
        <v>93</v>
      </c>
      <c r="B804" s="197" t="s">
        <v>37</v>
      </c>
      <c r="C804" s="197" t="s">
        <v>42</v>
      </c>
      <c r="D804" s="197" t="s">
        <v>40</v>
      </c>
      <c r="E804" s="197" t="s">
        <v>31</v>
      </c>
      <c r="F804" s="195" t="s">
        <v>3685</v>
      </c>
      <c r="G804" s="195" t="s">
        <v>783</v>
      </c>
      <c r="H804" s="161">
        <f>Dane_baza!AR793</f>
        <v>54648279</v>
      </c>
      <c r="I804" s="161">
        <f>Dane_baza!AS793</f>
        <v>9572953</v>
      </c>
      <c r="J804" s="161">
        <f>Dane_baza!BX793</f>
        <v>1754490</v>
      </c>
      <c r="K804" s="161">
        <f>Dane_baza!AT793</f>
        <v>0</v>
      </c>
      <c r="L804" s="161">
        <f>Dane_baza!AU793</f>
        <v>753726</v>
      </c>
      <c r="M804" s="161">
        <f>Dane_baza!AV793</f>
        <v>1437749</v>
      </c>
      <c r="N804" s="161">
        <f>Dane_baza!AY793</f>
        <v>51811283</v>
      </c>
      <c r="O804" s="161">
        <f>Dane_baza!AZ793</f>
        <v>1417593</v>
      </c>
      <c r="P804" s="161">
        <f>Dane_baza!AW793</f>
        <v>0</v>
      </c>
      <c r="Q804" s="161">
        <f>Dane_baza!AX793</f>
        <v>0</v>
      </c>
      <c r="R804" s="212">
        <f t="shared" si="46"/>
        <v>121396073</v>
      </c>
      <c r="S804" s="212">
        <f>Dane_baza!BU793</f>
        <v>123736230.64</v>
      </c>
      <c r="T804" s="212">
        <f>Dane_baza!BV793</f>
        <v>12227371.119999999</v>
      </c>
      <c r="U804" s="212">
        <f>Dane_baza!BW793</f>
        <v>0</v>
      </c>
      <c r="V804" s="212">
        <f t="shared" si="44"/>
        <v>135963601.75999999</v>
      </c>
      <c r="W804" s="161">
        <f t="shared" si="45"/>
        <v>14567528.75999999</v>
      </c>
      <c r="AA804" s="36"/>
    </row>
    <row r="805" spans="1:27" ht="14.45" x14ac:dyDescent="0.3">
      <c r="A805" s="197" t="s">
        <v>93</v>
      </c>
      <c r="B805" s="197" t="s">
        <v>39</v>
      </c>
      <c r="C805" s="197" t="s">
        <v>33</v>
      </c>
      <c r="D805" s="197" t="s">
        <v>36</v>
      </c>
      <c r="E805" s="197" t="s">
        <v>31</v>
      </c>
      <c r="F805" s="195" t="s">
        <v>3686</v>
      </c>
      <c r="G805" s="195" t="s">
        <v>784</v>
      </c>
      <c r="H805" s="161">
        <f>Dane_baza!AR794</f>
        <v>1422786</v>
      </c>
      <c r="I805" s="161">
        <f>Dane_baza!AS794</f>
        <v>13996</v>
      </c>
      <c r="J805" s="161">
        <f>Dane_baza!BX794</f>
        <v>133435</v>
      </c>
      <c r="K805" s="161">
        <f>Dane_baza!AT794</f>
        <v>3987780</v>
      </c>
      <c r="L805" s="161">
        <f>Dane_baza!AU794</f>
        <v>212363</v>
      </c>
      <c r="M805" s="161">
        <f>Dane_baza!AV794</f>
        <v>719829</v>
      </c>
      <c r="N805" s="161">
        <f>Dane_baza!AY794</f>
        <v>3227571</v>
      </c>
      <c r="O805" s="161">
        <f>Dane_baza!AZ794</f>
        <v>74610</v>
      </c>
      <c r="P805" s="161">
        <f>Dane_baza!AW794</f>
        <v>0</v>
      </c>
      <c r="Q805" s="161">
        <f>Dane_baza!AX794</f>
        <v>0</v>
      </c>
      <c r="R805" s="212">
        <f t="shared" si="46"/>
        <v>9792370</v>
      </c>
      <c r="S805" s="212">
        <f>Dane_baza!BU794</f>
        <v>3957672.92</v>
      </c>
      <c r="T805" s="212">
        <f>Dane_baza!BV794</f>
        <v>13550.18</v>
      </c>
      <c r="U805" s="212">
        <f>Dane_baza!BW794</f>
        <v>6800383.4900000012</v>
      </c>
      <c r="V805" s="212">
        <f t="shared" si="44"/>
        <v>10771606.590000002</v>
      </c>
      <c r="W805" s="161">
        <f t="shared" si="45"/>
        <v>979236.59000000171</v>
      </c>
      <c r="AA805" s="36"/>
    </row>
    <row r="806" spans="1:27" ht="14.45" x14ac:dyDescent="0.3">
      <c r="A806" s="197" t="s">
        <v>93</v>
      </c>
      <c r="B806" s="197" t="s">
        <v>39</v>
      </c>
      <c r="C806" s="197" t="s">
        <v>32</v>
      </c>
      <c r="D806" s="197" t="s">
        <v>40</v>
      </c>
      <c r="E806" s="197" t="s">
        <v>31</v>
      </c>
      <c r="F806" s="195" t="s">
        <v>3687</v>
      </c>
      <c r="G806" s="195" t="s">
        <v>785</v>
      </c>
      <c r="H806" s="161">
        <f>Dane_baza!AR795</f>
        <v>19317379</v>
      </c>
      <c r="I806" s="161">
        <f>Dane_baza!AS795</f>
        <v>882571</v>
      </c>
      <c r="J806" s="161">
        <f>Dane_baza!BX795</f>
        <v>1036009</v>
      </c>
      <c r="K806" s="161">
        <f>Dane_baza!AT795</f>
        <v>19875239</v>
      </c>
      <c r="L806" s="161">
        <f>Dane_baza!AU795</f>
        <v>1074959</v>
      </c>
      <c r="M806" s="161">
        <f>Dane_baza!AV795</f>
        <v>853896</v>
      </c>
      <c r="N806" s="161">
        <f>Dane_baza!AY795</f>
        <v>34816864</v>
      </c>
      <c r="O806" s="161">
        <f>Dane_baza!AZ795</f>
        <v>1038054</v>
      </c>
      <c r="P806" s="161">
        <f>Dane_baza!AW795</f>
        <v>0</v>
      </c>
      <c r="Q806" s="161">
        <f>Dane_baza!AX795</f>
        <v>0</v>
      </c>
      <c r="R806" s="212">
        <f t="shared" si="46"/>
        <v>78894971</v>
      </c>
      <c r="S806" s="212">
        <f>Dane_baza!BU795</f>
        <v>49216928.259999998</v>
      </c>
      <c r="T806" s="212">
        <f>Dane_baza!BV795</f>
        <v>1073336.46</v>
      </c>
      <c r="U806" s="212">
        <f>Dane_baza!BW795</f>
        <v>37281106.149999999</v>
      </c>
      <c r="V806" s="212">
        <f t="shared" si="44"/>
        <v>87571370.870000005</v>
      </c>
      <c r="W806" s="161">
        <f t="shared" si="45"/>
        <v>8676399.8700000048</v>
      </c>
      <c r="AA806" s="36"/>
    </row>
    <row r="807" spans="1:27" ht="14.45" x14ac:dyDescent="0.3">
      <c r="A807" s="197" t="s">
        <v>93</v>
      </c>
      <c r="B807" s="197" t="s">
        <v>39</v>
      </c>
      <c r="C807" s="197" t="s">
        <v>37</v>
      </c>
      <c r="D807" s="197" t="s">
        <v>36</v>
      </c>
      <c r="E807" s="197" t="s">
        <v>31</v>
      </c>
      <c r="F807" s="195" t="s">
        <v>3688</v>
      </c>
      <c r="G807" s="195" t="s">
        <v>786</v>
      </c>
      <c r="H807" s="161">
        <f>Dane_baza!AR796</f>
        <v>2071063</v>
      </c>
      <c r="I807" s="161">
        <f>Dane_baza!AS796</f>
        <v>24233</v>
      </c>
      <c r="J807" s="161">
        <f>Dane_baza!BX796</f>
        <v>165902</v>
      </c>
      <c r="K807" s="161">
        <f>Dane_baza!AT796</f>
        <v>2740649</v>
      </c>
      <c r="L807" s="161">
        <f>Dane_baza!AU796</f>
        <v>0</v>
      </c>
      <c r="M807" s="161">
        <f>Dane_baza!AV796</f>
        <v>651840</v>
      </c>
      <c r="N807" s="161">
        <f>Dane_baza!AY796</f>
        <v>3367996</v>
      </c>
      <c r="O807" s="161">
        <f>Dane_baza!AZ796</f>
        <v>89208</v>
      </c>
      <c r="P807" s="161">
        <f>Dane_baza!AW796</f>
        <v>0</v>
      </c>
      <c r="Q807" s="161">
        <f>Dane_baza!AX796</f>
        <v>0</v>
      </c>
      <c r="R807" s="212">
        <f t="shared" si="46"/>
        <v>9110891</v>
      </c>
      <c r="S807" s="212">
        <f>Dane_baza!BU796</f>
        <v>5329543.08</v>
      </c>
      <c r="T807" s="212">
        <f>Dane_baza!BV796</f>
        <v>48840.46</v>
      </c>
      <c r="U807" s="212">
        <f>Dane_baza!BW796</f>
        <v>4643596.18</v>
      </c>
      <c r="V807" s="212">
        <f t="shared" si="44"/>
        <v>10021979.719999999</v>
      </c>
      <c r="W807" s="161">
        <f t="shared" si="45"/>
        <v>911088.71999999881</v>
      </c>
      <c r="AA807" s="36"/>
    </row>
    <row r="808" spans="1:27" ht="14.45" x14ac:dyDescent="0.3">
      <c r="A808" s="197" t="s">
        <v>93</v>
      </c>
      <c r="B808" s="197" t="s">
        <v>39</v>
      </c>
      <c r="C808" s="197" t="s">
        <v>39</v>
      </c>
      <c r="D808" s="197" t="s">
        <v>36</v>
      </c>
      <c r="E808" s="197" t="s">
        <v>31</v>
      </c>
      <c r="F808" s="195" t="s">
        <v>3689</v>
      </c>
      <c r="G808" s="195" t="s">
        <v>787</v>
      </c>
      <c r="H808" s="161">
        <f>Dane_baza!AR797</f>
        <v>1798621</v>
      </c>
      <c r="I808" s="161">
        <f>Dane_baza!AS797</f>
        <v>2038</v>
      </c>
      <c r="J808" s="161">
        <f>Dane_baza!BX797</f>
        <v>167578</v>
      </c>
      <c r="K808" s="161">
        <f>Dane_baza!AT797</f>
        <v>5460955</v>
      </c>
      <c r="L808" s="161">
        <f>Dane_baza!AU797</f>
        <v>353773</v>
      </c>
      <c r="M808" s="161">
        <f>Dane_baza!AV797</f>
        <v>611236</v>
      </c>
      <c r="N808" s="161">
        <f>Dane_baza!AY797</f>
        <v>5194434</v>
      </c>
      <c r="O808" s="161">
        <f>Dane_baza!AZ797</f>
        <v>149220</v>
      </c>
      <c r="P808" s="161">
        <f>Dane_baza!AW797</f>
        <v>0</v>
      </c>
      <c r="Q808" s="161">
        <f>Dane_baza!AX797</f>
        <v>0</v>
      </c>
      <c r="R808" s="212">
        <f t="shared" si="46"/>
        <v>13737855</v>
      </c>
      <c r="S808" s="212">
        <f>Dane_baza!BU797</f>
        <v>5943310.7400000002</v>
      </c>
      <c r="T808" s="212">
        <f>Dane_baza!BV797</f>
        <v>1025.31</v>
      </c>
      <c r="U808" s="212">
        <f>Dane_baza!BW797</f>
        <v>8793518.9399999995</v>
      </c>
      <c r="V808" s="212">
        <f t="shared" si="44"/>
        <v>14737854.989999998</v>
      </c>
      <c r="W808" s="161">
        <f t="shared" si="45"/>
        <v>999999.98999999836</v>
      </c>
      <c r="AA808" s="36"/>
    </row>
    <row r="809" spans="1:27" ht="14.45" x14ac:dyDescent="0.3">
      <c r="A809" s="197" t="s">
        <v>93</v>
      </c>
      <c r="B809" s="197" t="s">
        <v>39</v>
      </c>
      <c r="C809" s="197" t="s">
        <v>42</v>
      </c>
      <c r="D809" s="197" t="s">
        <v>36</v>
      </c>
      <c r="E809" s="197" t="s">
        <v>31</v>
      </c>
      <c r="F809" s="195" t="s">
        <v>3690</v>
      </c>
      <c r="G809" s="195" t="s">
        <v>788</v>
      </c>
      <c r="H809" s="161">
        <f>Dane_baza!AR798</f>
        <v>4347637</v>
      </c>
      <c r="I809" s="161">
        <f>Dane_baza!AS798</f>
        <v>39550</v>
      </c>
      <c r="J809" s="161">
        <f>Dane_baza!BX798</f>
        <v>376528</v>
      </c>
      <c r="K809" s="161">
        <f>Dane_baza!AT798</f>
        <v>10468978</v>
      </c>
      <c r="L809" s="161">
        <f>Dane_baza!AU798</f>
        <v>1081840</v>
      </c>
      <c r="M809" s="161">
        <f>Dane_baza!AV798</f>
        <v>454594</v>
      </c>
      <c r="N809" s="161">
        <f>Dane_baza!AY798</f>
        <v>11429653</v>
      </c>
      <c r="O809" s="161">
        <f>Dane_baza!AZ798</f>
        <v>329258</v>
      </c>
      <c r="P809" s="161">
        <f>Dane_baza!AW798</f>
        <v>0</v>
      </c>
      <c r="Q809" s="161">
        <f>Dane_baza!AX798</f>
        <v>0</v>
      </c>
      <c r="R809" s="212">
        <f t="shared" si="46"/>
        <v>28528038</v>
      </c>
      <c r="S809" s="212">
        <f>Dane_baza!BU798</f>
        <v>14760094.41</v>
      </c>
      <c r="T809" s="212">
        <f>Dane_baza!BV798</f>
        <v>16111.79</v>
      </c>
      <c r="U809" s="212">
        <f>Dane_baza!BW798</f>
        <v>15751831.790705862</v>
      </c>
      <c r="V809" s="212">
        <f t="shared" si="44"/>
        <v>30528037.990705863</v>
      </c>
      <c r="W809" s="161">
        <f t="shared" si="45"/>
        <v>1999999.9907058626</v>
      </c>
      <c r="AA809" s="36"/>
    </row>
    <row r="810" spans="1:27" ht="14.45" x14ac:dyDescent="0.3">
      <c r="A810" s="197" t="s">
        <v>93</v>
      </c>
      <c r="B810" s="197" t="s">
        <v>39</v>
      </c>
      <c r="C810" s="197" t="s">
        <v>44</v>
      </c>
      <c r="D810" s="197" t="s">
        <v>36</v>
      </c>
      <c r="E810" s="197" t="s">
        <v>31</v>
      </c>
      <c r="F810" s="195" t="s">
        <v>3691</v>
      </c>
      <c r="G810" s="195" t="s">
        <v>789</v>
      </c>
      <c r="H810" s="161">
        <f>Dane_baza!AR799</f>
        <v>3820500</v>
      </c>
      <c r="I810" s="161">
        <f>Dane_baza!AS799</f>
        <v>36627</v>
      </c>
      <c r="J810" s="161">
        <f>Dane_baza!BX799</f>
        <v>375710</v>
      </c>
      <c r="K810" s="161">
        <f>Dane_baza!AT799</f>
        <v>13253309</v>
      </c>
      <c r="L810" s="161">
        <f>Dane_baza!AU799</f>
        <v>1316991</v>
      </c>
      <c r="M810" s="161">
        <f>Dane_baza!AV799</f>
        <v>466594</v>
      </c>
      <c r="N810" s="161">
        <f>Dane_baza!AY799</f>
        <v>13570408</v>
      </c>
      <c r="O810" s="161">
        <f>Dane_baza!AZ799</f>
        <v>296819</v>
      </c>
      <c r="P810" s="161">
        <f>Dane_baza!AW799</f>
        <v>0</v>
      </c>
      <c r="Q810" s="161">
        <f>Dane_baza!AX799</f>
        <v>0</v>
      </c>
      <c r="R810" s="212">
        <f t="shared" si="46"/>
        <v>33136958</v>
      </c>
      <c r="S810" s="212">
        <f>Dane_baza!BU799</f>
        <v>12899456.460000001</v>
      </c>
      <c r="T810" s="212">
        <f>Dane_baza!BV799</f>
        <v>15888.43</v>
      </c>
      <c r="U810" s="212">
        <f>Dane_baza!BW799</f>
        <v>22221613.116941206</v>
      </c>
      <c r="V810" s="212">
        <f t="shared" si="44"/>
        <v>35136958.006941207</v>
      </c>
      <c r="W810" s="161">
        <f t="shared" si="45"/>
        <v>2000000.0069412068</v>
      </c>
      <c r="AA810" s="36"/>
    </row>
    <row r="811" spans="1:27" ht="14.45" x14ac:dyDescent="0.3">
      <c r="A811" s="197" t="s">
        <v>93</v>
      </c>
      <c r="B811" s="197" t="s">
        <v>39</v>
      </c>
      <c r="C811" s="197" t="s">
        <v>51</v>
      </c>
      <c r="D811" s="197" t="s">
        <v>40</v>
      </c>
      <c r="E811" s="197" t="s">
        <v>31</v>
      </c>
      <c r="F811" s="195" t="s">
        <v>3692</v>
      </c>
      <c r="G811" s="195" t="s">
        <v>790</v>
      </c>
      <c r="H811" s="161">
        <f>Dane_baza!AR800</f>
        <v>8277400</v>
      </c>
      <c r="I811" s="161">
        <f>Dane_baza!AS800</f>
        <v>262524</v>
      </c>
      <c r="J811" s="161">
        <f>Dane_baza!BX800</f>
        <v>612274</v>
      </c>
      <c r="K811" s="161">
        <f>Dane_baza!AT800</f>
        <v>14903954</v>
      </c>
      <c r="L811" s="161">
        <f>Dane_baza!AU800</f>
        <v>1332347</v>
      </c>
      <c r="M811" s="161">
        <f>Dane_baza!AV800</f>
        <v>677990</v>
      </c>
      <c r="N811" s="161">
        <f>Dane_baza!AY800</f>
        <v>23807097</v>
      </c>
      <c r="O811" s="161">
        <f>Dane_baza!AZ800</f>
        <v>561198</v>
      </c>
      <c r="P811" s="161">
        <f>Dane_baza!AW800</f>
        <v>0</v>
      </c>
      <c r="Q811" s="161">
        <f>Dane_baza!AX800</f>
        <v>0</v>
      </c>
      <c r="R811" s="212">
        <f t="shared" si="46"/>
        <v>50434784</v>
      </c>
      <c r="S811" s="212">
        <f>Dane_baza!BU800</f>
        <v>26065617.399999999</v>
      </c>
      <c r="T811" s="212">
        <f>Dane_baza!BV800</f>
        <v>278942.46000000002</v>
      </c>
      <c r="U811" s="212">
        <f>Dane_baza!BW800</f>
        <v>27299539.719999999</v>
      </c>
      <c r="V811" s="212">
        <f t="shared" si="44"/>
        <v>53644099.579999998</v>
      </c>
      <c r="W811" s="161">
        <f t="shared" si="45"/>
        <v>3209315.5799999982</v>
      </c>
      <c r="AA811" s="36"/>
    </row>
    <row r="812" spans="1:27" ht="14.45" x14ac:dyDescent="0.3">
      <c r="A812" s="197" t="s">
        <v>93</v>
      </c>
      <c r="B812" s="197" t="s">
        <v>42</v>
      </c>
      <c r="C812" s="197" t="s">
        <v>33</v>
      </c>
      <c r="D812" s="197" t="s">
        <v>34</v>
      </c>
      <c r="E812" s="197" t="s">
        <v>31</v>
      </c>
      <c r="F812" s="195" t="s">
        <v>3693</v>
      </c>
      <c r="G812" s="195" t="s">
        <v>791</v>
      </c>
      <c r="H812" s="161">
        <f>Dane_baza!AR801</f>
        <v>34088007</v>
      </c>
      <c r="I812" s="161">
        <f>Dane_baza!AS801</f>
        <v>4264905</v>
      </c>
      <c r="J812" s="161">
        <f>Dane_baza!BX801</f>
        <v>1298498</v>
      </c>
      <c r="K812" s="161">
        <f>Dane_baza!AT801</f>
        <v>4932779</v>
      </c>
      <c r="L812" s="161">
        <f>Dane_baza!AU801</f>
        <v>240682</v>
      </c>
      <c r="M812" s="161">
        <f>Dane_baza!AV801</f>
        <v>1314798</v>
      </c>
      <c r="N812" s="161">
        <f>Dane_baza!AY801</f>
        <v>27661916</v>
      </c>
      <c r="O812" s="161">
        <f>Dane_baza!AZ801</f>
        <v>1169433</v>
      </c>
      <c r="P812" s="161">
        <f>Dane_baza!AW801</f>
        <v>0</v>
      </c>
      <c r="Q812" s="161">
        <f>Dane_baza!AX801</f>
        <v>0</v>
      </c>
      <c r="R812" s="212">
        <f t="shared" si="46"/>
        <v>74971018</v>
      </c>
      <c r="S812" s="212">
        <f>Dane_baza!BU801</f>
        <v>80622763.939999998</v>
      </c>
      <c r="T812" s="212">
        <f>Dane_baza!BV801</f>
        <v>3266671.22</v>
      </c>
      <c r="U812" s="212">
        <f>Dane_baza!BW801</f>
        <v>0</v>
      </c>
      <c r="V812" s="212">
        <f t="shared" si="44"/>
        <v>83889435.159999996</v>
      </c>
      <c r="W812" s="161">
        <f t="shared" si="45"/>
        <v>8918417.1599999964</v>
      </c>
      <c r="AA812" s="36"/>
    </row>
    <row r="813" spans="1:27" ht="14.45" x14ac:dyDescent="0.3">
      <c r="A813" s="197" t="s">
        <v>93</v>
      </c>
      <c r="B813" s="197" t="s">
        <v>42</v>
      </c>
      <c r="C813" s="197" t="s">
        <v>32</v>
      </c>
      <c r="D813" s="197" t="s">
        <v>40</v>
      </c>
      <c r="E813" s="197" t="s">
        <v>31</v>
      </c>
      <c r="F813" s="195" t="s">
        <v>3694</v>
      </c>
      <c r="G813" s="195" t="s">
        <v>792</v>
      </c>
      <c r="H813" s="161">
        <f>Dane_baza!AR802</f>
        <v>14364908</v>
      </c>
      <c r="I813" s="161">
        <f>Dane_baza!AS802</f>
        <v>297268</v>
      </c>
      <c r="J813" s="161">
        <f>Dane_baza!BX802</f>
        <v>794678</v>
      </c>
      <c r="K813" s="161">
        <f>Dane_baza!AT802</f>
        <v>16857021</v>
      </c>
      <c r="L813" s="161">
        <f>Dane_baza!AU802</f>
        <v>688413</v>
      </c>
      <c r="M813" s="161">
        <f>Dane_baza!AV802</f>
        <v>657008</v>
      </c>
      <c r="N813" s="161">
        <f>Dane_baza!AY802</f>
        <v>29987941</v>
      </c>
      <c r="O813" s="161">
        <f>Dane_baza!AZ802</f>
        <v>643918</v>
      </c>
      <c r="P813" s="161">
        <f>Dane_baza!AW802</f>
        <v>0</v>
      </c>
      <c r="Q813" s="161">
        <f>Dane_baza!AX802</f>
        <v>0</v>
      </c>
      <c r="R813" s="212">
        <f t="shared" si="46"/>
        <v>64291155</v>
      </c>
      <c r="S813" s="212">
        <f>Dane_baza!BU802</f>
        <v>42063635.219999999</v>
      </c>
      <c r="T813" s="212">
        <f>Dane_baza!BV802</f>
        <v>811628.46</v>
      </c>
      <c r="U813" s="212">
        <f>Dane_baza!BW802</f>
        <v>24915891.320000004</v>
      </c>
      <c r="V813" s="212">
        <f t="shared" si="44"/>
        <v>67791155</v>
      </c>
      <c r="W813" s="161">
        <f t="shared" si="45"/>
        <v>3500000</v>
      </c>
      <c r="AA813" s="36"/>
    </row>
    <row r="814" spans="1:27" ht="14.45" x14ac:dyDescent="0.3">
      <c r="A814" s="197" t="s">
        <v>93</v>
      </c>
      <c r="B814" s="197" t="s">
        <v>42</v>
      </c>
      <c r="C814" s="197" t="s">
        <v>37</v>
      </c>
      <c r="D814" s="197" t="s">
        <v>40</v>
      </c>
      <c r="E814" s="197" t="s">
        <v>31</v>
      </c>
      <c r="F814" s="195" t="s">
        <v>3695</v>
      </c>
      <c r="G814" s="195" t="s">
        <v>793</v>
      </c>
      <c r="H814" s="161">
        <f>Dane_baza!AR803</f>
        <v>6052902</v>
      </c>
      <c r="I814" s="161">
        <f>Dane_baza!AS803</f>
        <v>236991</v>
      </c>
      <c r="J814" s="161">
        <f>Dane_baza!BX803</f>
        <v>455718</v>
      </c>
      <c r="K814" s="161">
        <f>Dane_baza!AT803</f>
        <v>14294688</v>
      </c>
      <c r="L814" s="161">
        <f>Dane_baza!AU803</f>
        <v>1370600</v>
      </c>
      <c r="M814" s="161">
        <f>Dane_baza!AV803</f>
        <v>1830467</v>
      </c>
      <c r="N814" s="161">
        <f>Dane_baza!AY803</f>
        <v>24442434</v>
      </c>
      <c r="O814" s="161">
        <f>Dane_baza!AZ803</f>
        <v>376295</v>
      </c>
      <c r="P814" s="161">
        <f>Dane_baza!AW803</f>
        <v>0</v>
      </c>
      <c r="Q814" s="161">
        <f>Dane_baza!AX803</f>
        <v>0</v>
      </c>
      <c r="R814" s="212">
        <f t="shared" si="46"/>
        <v>49060095</v>
      </c>
      <c r="S814" s="212">
        <f>Dane_baza!BU803</f>
        <v>21392369.23</v>
      </c>
      <c r="T814" s="212">
        <f>Dane_baza!BV803</f>
        <v>199017.65</v>
      </c>
      <c r="U814" s="212">
        <f>Dane_baza!BW803</f>
        <v>32248804.010000002</v>
      </c>
      <c r="V814" s="212">
        <f t="shared" si="44"/>
        <v>53840190.890000001</v>
      </c>
      <c r="W814" s="161">
        <f t="shared" si="45"/>
        <v>4780095.8900000006</v>
      </c>
      <c r="AA814" s="36"/>
    </row>
    <row r="815" spans="1:27" ht="14.45" x14ac:dyDescent="0.3">
      <c r="A815" s="197" t="s">
        <v>93</v>
      </c>
      <c r="B815" s="197" t="s">
        <v>42</v>
      </c>
      <c r="C815" s="197" t="s">
        <v>39</v>
      </c>
      <c r="D815" s="197" t="s">
        <v>36</v>
      </c>
      <c r="E815" s="197" t="s">
        <v>31</v>
      </c>
      <c r="F815" s="195" t="s">
        <v>3696</v>
      </c>
      <c r="G815" s="195" t="s">
        <v>791</v>
      </c>
      <c r="H815" s="161">
        <f>Dane_baza!AR804</f>
        <v>15723487</v>
      </c>
      <c r="I815" s="161">
        <f>Dane_baza!AS804</f>
        <v>408266</v>
      </c>
      <c r="J815" s="161">
        <f>Dane_baza!BX804</f>
        <v>838187</v>
      </c>
      <c r="K815" s="161">
        <f>Dane_baza!AT804</f>
        <v>19655687</v>
      </c>
      <c r="L815" s="161">
        <f>Dane_baza!AU804</f>
        <v>989875</v>
      </c>
      <c r="M815" s="161">
        <f>Dane_baza!AV804</f>
        <v>691490</v>
      </c>
      <c r="N815" s="161">
        <f>Dane_baza!AY804</f>
        <v>33241002</v>
      </c>
      <c r="O815" s="161">
        <f>Dane_baza!AZ804</f>
        <v>833687</v>
      </c>
      <c r="P815" s="161">
        <f>Dane_baza!AW804</f>
        <v>0</v>
      </c>
      <c r="Q815" s="161">
        <f>Dane_baza!AX804</f>
        <v>0</v>
      </c>
      <c r="R815" s="212">
        <f t="shared" si="46"/>
        <v>72381681</v>
      </c>
      <c r="S815" s="212">
        <f>Dane_baza!BU804</f>
        <v>44735981.210000001</v>
      </c>
      <c r="T815" s="212">
        <f>Dane_baza!BV804</f>
        <v>680699.82</v>
      </c>
      <c r="U815" s="212">
        <f>Dane_baza!BW804</f>
        <v>34495265.640000001</v>
      </c>
      <c r="V815" s="212">
        <f t="shared" si="44"/>
        <v>79911946.670000002</v>
      </c>
      <c r="W815" s="161">
        <f t="shared" si="45"/>
        <v>7530265.6700000018</v>
      </c>
      <c r="AA815" s="36"/>
    </row>
    <row r="816" spans="1:27" ht="14.45" x14ac:dyDescent="0.3">
      <c r="A816" s="197" t="s">
        <v>93</v>
      </c>
      <c r="B816" s="197" t="s">
        <v>42</v>
      </c>
      <c r="C816" s="197" t="s">
        <v>42</v>
      </c>
      <c r="D816" s="197" t="s">
        <v>36</v>
      </c>
      <c r="E816" s="197" t="s">
        <v>31</v>
      </c>
      <c r="F816" s="195" t="s">
        <v>3697</v>
      </c>
      <c r="G816" s="195" t="s">
        <v>794</v>
      </c>
      <c r="H816" s="161">
        <f>Dane_baza!AR805</f>
        <v>4877401</v>
      </c>
      <c r="I816" s="161">
        <f>Dane_baza!AS805</f>
        <v>10689</v>
      </c>
      <c r="J816" s="161">
        <f>Dane_baza!BX805</f>
        <v>326427</v>
      </c>
      <c r="K816" s="161">
        <f>Dane_baza!AT805</f>
        <v>10188299</v>
      </c>
      <c r="L816" s="161">
        <f>Dane_baza!AU805</f>
        <v>583788</v>
      </c>
      <c r="M816" s="161">
        <f>Dane_baza!AV805</f>
        <v>1047536</v>
      </c>
      <c r="N816" s="161">
        <f>Dane_baza!AY805</f>
        <v>11850941</v>
      </c>
      <c r="O816" s="161">
        <f>Dane_baza!AZ805</f>
        <v>282221</v>
      </c>
      <c r="P816" s="161">
        <f>Dane_baza!AW805</f>
        <v>0</v>
      </c>
      <c r="Q816" s="161">
        <f>Dane_baza!AX805</f>
        <v>0</v>
      </c>
      <c r="R816" s="212">
        <f t="shared" si="46"/>
        <v>29167302</v>
      </c>
      <c r="S816" s="212">
        <f>Dane_baza!BU805</f>
        <v>15881780.85</v>
      </c>
      <c r="T816" s="212">
        <f>Dane_baza!BV805</f>
        <v>14738.69</v>
      </c>
      <c r="U816" s="212">
        <f>Dane_baza!BW805</f>
        <v>15270782.470498649</v>
      </c>
      <c r="V816" s="212">
        <f t="shared" si="44"/>
        <v>31167302.01049865</v>
      </c>
      <c r="W816" s="161">
        <f t="shared" si="45"/>
        <v>2000000.0104986504</v>
      </c>
      <c r="AA816" s="36"/>
    </row>
    <row r="817" spans="1:27" ht="14.45" x14ac:dyDescent="0.3">
      <c r="A817" s="197" t="s">
        <v>93</v>
      </c>
      <c r="B817" s="197" t="s">
        <v>42</v>
      </c>
      <c r="C817" s="197" t="s">
        <v>44</v>
      </c>
      <c r="D817" s="197" t="s">
        <v>36</v>
      </c>
      <c r="E817" s="197" t="s">
        <v>31</v>
      </c>
      <c r="F817" s="195" t="s">
        <v>3698</v>
      </c>
      <c r="G817" s="195" t="s">
        <v>795</v>
      </c>
      <c r="H817" s="161">
        <f>Dane_baza!AR806</f>
        <v>4948554</v>
      </c>
      <c r="I817" s="161">
        <f>Dane_baza!AS806</f>
        <v>61224</v>
      </c>
      <c r="J817" s="161">
        <f>Dane_baza!BX806</f>
        <v>395483</v>
      </c>
      <c r="K817" s="161">
        <f>Dane_baza!AT806</f>
        <v>12671346</v>
      </c>
      <c r="L817" s="161">
        <f>Dane_baza!AU806</f>
        <v>1258857</v>
      </c>
      <c r="M817" s="161">
        <f>Dane_baza!AV806</f>
        <v>899804</v>
      </c>
      <c r="N817" s="161">
        <f>Dane_baza!AY806</f>
        <v>17939837</v>
      </c>
      <c r="O817" s="161">
        <f>Dane_baza!AZ806</f>
        <v>437929</v>
      </c>
      <c r="P817" s="161">
        <f>Dane_baza!AW806</f>
        <v>0</v>
      </c>
      <c r="Q817" s="161">
        <f>Dane_baza!AX806</f>
        <v>0</v>
      </c>
      <c r="R817" s="212">
        <f t="shared" si="46"/>
        <v>38613034</v>
      </c>
      <c r="S817" s="212">
        <f>Dane_baza!BU806</f>
        <v>18038866.370000001</v>
      </c>
      <c r="T817" s="212">
        <f>Dane_baza!BV806</f>
        <v>9201.1</v>
      </c>
      <c r="U817" s="212">
        <f>Dane_baza!BW806</f>
        <v>24661903.68</v>
      </c>
      <c r="V817" s="212">
        <f t="shared" si="44"/>
        <v>42709971.150000006</v>
      </c>
      <c r="W817" s="161">
        <f t="shared" si="45"/>
        <v>4096937.150000006</v>
      </c>
      <c r="AA817" s="36"/>
    </row>
    <row r="818" spans="1:27" ht="14.45" x14ac:dyDescent="0.3">
      <c r="A818" s="197" t="s">
        <v>93</v>
      </c>
      <c r="B818" s="197" t="s">
        <v>42</v>
      </c>
      <c r="C818" s="197" t="s">
        <v>51</v>
      </c>
      <c r="D818" s="197" t="s">
        <v>36</v>
      </c>
      <c r="E818" s="197" t="s">
        <v>31</v>
      </c>
      <c r="F818" s="195" t="s">
        <v>3699</v>
      </c>
      <c r="G818" s="195" t="s">
        <v>679</v>
      </c>
      <c r="H818" s="161">
        <f>Dane_baza!AR807</f>
        <v>2983004</v>
      </c>
      <c r="I818" s="161">
        <f>Dane_baza!AS807</f>
        <v>22782</v>
      </c>
      <c r="J818" s="161">
        <f>Dane_baza!BX807</f>
        <v>232413</v>
      </c>
      <c r="K818" s="161">
        <f>Dane_baza!AT807</f>
        <v>7514591</v>
      </c>
      <c r="L818" s="161">
        <f>Dane_baza!AU807</f>
        <v>709455</v>
      </c>
      <c r="M818" s="161">
        <f>Dane_baza!AV807</f>
        <v>900111</v>
      </c>
      <c r="N818" s="161">
        <f>Dane_baza!AY807</f>
        <v>8511375</v>
      </c>
      <c r="O818" s="161">
        <f>Dane_baza!AZ807</f>
        <v>259514</v>
      </c>
      <c r="P818" s="161">
        <f>Dane_baza!AW807</f>
        <v>0</v>
      </c>
      <c r="Q818" s="161">
        <f>Dane_baza!AX807</f>
        <v>0</v>
      </c>
      <c r="R818" s="212">
        <f t="shared" si="46"/>
        <v>21133245</v>
      </c>
      <c r="S818" s="212">
        <f>Dane_baza!BU807</f>
        <v>10143660.41</v>
      </c>
      <c r="T818" s="212">
        <f>Dane_baza!BV807</f>
        <v>33531.379999999997</v>
      </c>
      <c r="U818" s="212">
        <f>Dane_baza!BW807</f>
        <v>12456053.218619164</v>
      </c>
      <c r="V818" s="212">
        <f t="shared" si="44"/>
        <v>22633245.008619167</v>
      </c>
      <c r="W818" s="161">
        <f t="shared" si="45"/>
        <v>1500000.0086191669</v>
      </c>
      <c r="AA818" s="36"/>
    </row>
    <row r="819" spans="1:27" ht="14.45" x14ac:dyDescent="0.3">
      <c r="A819" s="197" t="s">
        <v>93</v>
      </c>
      <c r="B819" s="197" t="s">
        <v>42</v>
      </c>
      <c r="C819" s="197" t="s">
        <v>75</v>
      </c>
      <c r="D819" s="197" t="s">
        <v>36</v>
      </c>
      <c r="E819" s="197" t="s">
        <v>31</v>
      </c>
      <c r="F819" s="195" t="s">
        <v>3700</v>
      </c>
      <c r="G819" s="195" t="s">
        <v>796</v>
      </c>
      <c r="H819" s="161">
        <f>Dane_baza!AR808</f>
        <v>2960518</v>
      </c>
      <c r="I819" s="161">
        <f>Dane_baza!AS808</f>
        <v>32510</v>
      </c>
      <c r="J819" s="161">
        <f>Dane_baza!BX808</f>
        <v>264598</v>
      </c>
      <c r="K819" s="161">
        <f>Dane_baza!AT808</f>
        <v>8844836</v>
      </c>
      <c r="L819" s="161">
        <f>Dane_baza!AU808</f>
        <v>1050319</v>
      </c>
      <c r="M819" s="161">
        <f>Dane_baza!AV808</f>
        <v>224103</v>
      </c>
      <c r="N819" s="161">
        <f>Dane_baza!AY808</f>
        <v>11605946</v>
      </c>
      <c r="O819" s="161">
        <f>Dane_baza!AZ808</f>
        <v>335746</v>
      </c>
      <c r="P819" s="161">
        <f>Dane_baza!AW808</f>
        <v>0</v>
      </c>
      <c r="Q819" s="161">
        <f>Dane_baza!AX808</f>
        <v>0</v>
      </c>
      <c r="R819" s="212">
        <f t="shared" si="46"/>
        <v>25318576</v>
      </c>
      <c r="S819" s="212">
        <f>Dane_baza!BU808</f>
        <v>9787005</v>
      </c>
      <c r="T819" s="212">
        <f>Dane_baza!BV808</f>
        <v>15780.69</v>
      </c>
      <c r="U819" s="212">
        <f>Dane_baza!BW808</f>
        <v>18554019.43</v>
      </c>
      <c r="V819" s="212">
        <f t="shared" si="44"/>
        <v>28356805.119999997</v>
      </c>
      <c r="W819" s="161">
        <f t="shared" si="45"/>
        <v>3038229.1199999973</v>
      </c>
      <c r="AA819" s="36"/>
    </row>
    <row r="820" spans="1:27" ht="14.45" x14ac:dyDescent="0.3">
      <c r="A820" s="197" t="s">
        <v>93</v>
      </c>
      <c r="B820" s="197" t="s">
        <v>42</v>
      </c>
      <c r="C820" s="197" t="s">
        <v>77</v>
      </c>
      <c r="D820" s="197" t="s">
        <v>36</v>
      </c>
      <c r="E820" s="197" t="s">
        <v>31</v>
      </c>
      <c r="F820" s="195" t="s">
        <v>3701</v>
      </c>
      <c r="G820" s="195" t="s">
        <v>797</v>
      </c>
      <c r="H820" s="161">
        <f>Dane_baza!AR809</f>
        <v>3610240</v>
      </c>
      <c r="I820" s="161">
        <f>Dane_baza!AS809</f>
        <v>80365</v>
      </c>
      <c r="J820" s="161">
        <f>Dane_baza!BX809</f>
        <v>275709</v>
      </c>
      <c r="K820" s="161">
        <f>Dane_baza!AT809</f>
        <v>7573290</v>
      </c>
      <c r="L820" s="161">
        <f>Dane_baza!AU809</f>
        <v>248709</v>
      </c>
      <c r="M820" s="161">
        <f>Dane_baza!AV809</f>
        <v>809811</v>
      </c>
      <c r="N820" s="161">
        <f>Dane_baza!AY809</f>
        <v>8105733</v>
      </c>
      <c r="O820" s="161">
        <f>Dane_baza!AZ809</f>
        <v>167062</v>
      </c>
      <c r="P820" s="161">
        <f>Dane_baza!AW809</f>
        <v>0</v>
      </c>
      <c r="Q820" s="161">
        <f>Dane_baza!AX809</f>
        <v>0</v>
      </c>
      <c r="R820" s="212">
        <f t="shared" si="46"/>
        <v>20870919</v>
      </c>
      <c r="S820" s="212">
        <f>Dane_baza!BU809</f>
        <v>11665887.41</v>
      </c>
      <c r="T820" s="212">
        <f>Dane_baza!BV809</f>
        <v>74734.64</v>
      </c>
      <c r="U820" s="212">
        <f>Dane_baza!BW809</f>
        <v>10630296.947169689</v>
      </c>
      <c r="V820" s="212">
        <f t="shared" si="44"/>
        <v>22370918.997169688</v>
      </c>
      <c r="W820" s="161">
        <f t="shared" si="45"/>
        <v>1499999.9971696883</v>
      </c>
      <c r="AA820" s="36"/>
    </row>
    <row r="821" spans="1:27" ht="14.45" x14ac:dyDescent="0.3">
      <c r="A821" s="197" t="s">
        <v>93</v>
      </c>
      <c r="B821" s="197" t="s">
        <v>42</v>
      </c>
      <c r="C821" s="197" t="s">
        <v>90</v>
      </c>
      <c r="D821" s="197" t="s">
        <v>36</v>
      </c>
      <c r="E821" s="197" t="s">
        <v>31</v>
      </c>
      <c r="F821" s="195" t="s">
        <v>3702</v>
      </c>
      <c r="G821" s="195" t="s">
        <v>798</v>
      </c>
      <c r="H821" s="161">
        <f>Dane_baza!AR810</f>
        <v>4458488</v>
      </c>
      <c r="I821" s="161">
        <f>Dane_baza!AS810</f>
        <v>128589</v>
      </c>
      <c r="J821" s="161">
        <f>Dane_baza!BX810</f>
        <v>373754</v>
      </c>
      <c r="K821" s="161">
        <f>Dane_baza!AT810</f>
        <v>9849405</v>
      </c>
      <c r="L821" s="161">
        <f>Dane_baza!AU810</f>
        <v>688043</v>
      </c>
      <c r="M821" s="161">
        <f>Dane_baza!AV810</f>
        <v>547481</v>
      </c>
      <c r="N821" s="161">
        <f>Dane_baza!AY810</f>
        <v>15138107</v>
      </c>
      <c r="O821" s="161">
        <f>Dane_baza!AZ810</f>
        <v>342234</v>
      </c>
      <c r="P821" s="161">
        <f>Dane_baza!AW810</f>
        <v>0</v>
      </c>
      <c r="Q821" s="161">
        <f>Dane_baza!AX810</f>
        <v>0</v>
      </c>
      <c r="R821" s="212">
        <f t="shared" si="46"/>
        <v>31526101</v>
      </c>
      <c r="S821" s="212">
        <f>Dane_baza!BU810</f>
        <v>14580904.109999999</v>
      </c>
      <c r="T821" s="212">
        <f>Dane_baza!BV810</f>
        <v>200255.82</v>
      </c>
      <c r="U821" s="212">
        <f>Dane_baza!BW810</f>
        <v>20528073.190000001</v>
      </c>
      <c r="V821" s="212">
        <f t="shared" si="44"/>
        <v>35309233.120000005</v>
      </c>
      <c r="W821" s="161">
        <f t="shared" si="45"/>
        <v>3783132.1200000048</v>
      </c>
      <c r="AA821" s="36"/>
    </row>
    <row r="822" spans="1:27" ht="14.45" x14ac:dyDescent="0.3">
      <c r="A822" s="197" t="s">
        <v>93</v>
      </c>
      <c r="B822" s="197" t="s">
        <v>44</v>
      </c>
      <c r="C822" s="197" t="s">
        <v>33</v>
      </c>
      <c r="D822" s="197" t="s">
        <v>36</v>
      </c>
      <c r="E822" s="197" t="s">
        <v>31</v>
      </c>
      <c r="F822" s="195" t="s">
        <v>3703</v>
      </c>
      <c r="G822" s="195" t="s">
        <v>799</v>
      </c>
      <c r="H822" s="161">
        <f>Dane_baza!AR811</f>
        <v>28401766</v>
      </c>
      <c r="I822" s="161">
        <f>Dane_baza!AS811</f>
        <v>262450</v>
      </c>
      <c r="J822" s="161">
        <f>Dane_baza!BX811</f>
        <v>871507</v>
      </c>
      <c r="K822" s="161">
        <f>Dane_baza!AT811</f>
        <v>3025870</v>
      </c>
      <c r="L822" s="161">
        <f>Dane_baza!AU811</f>
        <v>0</v>
      </c>
      <c r="M822" s="161">
        <f>Dane_baza!AV811</f>
        <v>1095341</v>
      </c>
      <c r="N822" s="161">
        <f>Dane_baza!AY811</f>
        <v>30856234</v>
      </c>
      <c r="O822" s="161">
        <f>Dane_baza!AZ811</f>
        <v>725016</v>
      </c>
      <c r="P822" s="161">
        <f>Dane_baza!AW811</f>
        <v>0</v>
      </c>
      <c r="Q822" s="161">
        <f>Dane_baza!AX811</f>
        <v>0</v>
      </c>
      <c r="R822" s="212">
        <f t="shared" si="46"/>
        <v>65238184</v>
      </c>
      <c r="S822" s="212">
        <f>Dane_baza!BU811</f>
        <v>55848145.340000004</v>
      </c>
      <c r="T822" s="212">
        <f>Dane_baza!BV811</f>
        <v>424250.98</v>
      </c>
      <c r="U822" s="212">
        <f>Dane_baza!BW811</f>
        <v>12465787.299999997</v>
      </c>
      <c r="V822" s="212">
        <f t="shared" si="44"/>
        <v>68738183.620000005</v>
      </c>
      <c r="W822" s="161">
        <f t="shared" si="45"/>
        <v>3499999.6200000048</v>
      </c>
      <c r="AA822" s="36"/>
    </row>
    <row r="823" spans="1:27" ht="14.45" x14ac:dyDescent="0.3">
      <c r="A823" s="197" t="s">
        <v>93</v>
      </c>
      <c r="B823" s="197" t="s">
        <v>44</v>
      </c>
      <c r="C823" s="197" t="s">
        <v>32</v>
      </c>
      <c r="D823" s="197" t="s">
        <v>36</v>
      </c>
      <c r="E823" s="197" t="s">
        <v>31</v>
      </c>
      <c r="F823" s="195" t="s">
        <v>3704</v>
      </c>
      <c r="G823" s="195" t="s">
        <v>800</v>
      </c>
      <c r="H823" s="161">
        <f>Dane_baza!AR812</f>
        <v>8863967</v>
      </c>
      <c r="I823" s="161">
        <f>Dane_baza!AS812</f>
        <v>333664</v>
      </c>
      <c r="J823" s="161">
        <f>Dane_baza!BX812</f>
        <v>385715</v>
      </c>
      <c r="K823" s="161">
        <f>Dane_baza!AT812</f>
        <v>4481987</v>
      </c>
      <c r="L823" s="161">
        <f>Dane_baza!AU812</f>
        <v>0</v>
      </c>
      <c r="M823" s="161">
        <f>Dane_baza!AV812</f>
        <v>485169</v>
      </c>
      <c r="N823" s="161">
        <f>Dane_baza!AY812</f>
        <v>12990475</v>
      </c>
      <c r="O823" s="161">
        <f>Dane_baza!AZ812</f>
        <v>329258</v>
      </c>
      <c r="P823" s="161">
        <f>Dane_baza!AW812</f>
        <v>0</v>
      </c>
      <c r="Q823" s="161">
        <f>Dane_baza!AX812</f>
        <v>0</v>
      </c>
      <c r="R823" s="212">
        <f t="shared" si="46"/>
        <v>27870235</v>
      </c>
      <c r="S823" s="212">
        <f>Dane_baza!BU812</f>
        <v>22792606.510000002</v>
      </c>
      <c r="T823" s="212">
        <f>Dane_baza!BV812</f>
        <v>420838.78</v>
      </c>
      <c r="U823" s="212">
        <f>Dane_baza!BW812</f>
        <v>6656789.7080406481</v>
      </c>
      <c r="V823" s="212">
        <f t="shared" si="44"/>
        <v>29870234.99804065</v>
      </c>
      <c r="W823" s="161">
        <f t="shared" si="45"/>
        <v>1999999.99804065</v>
      </c>
      <c r="AA823" s="36"/>
    </row>
    <row r="824" spans="1:27" ht="14.45" x14ac:dyDescent="0.3">
      <c r="A824" s="197" t="s">
        <v>93</v>
      </c>
      <c r="B824" s="197" t="s">
        <v>44</v>
      </c>
      <c r="C824" s="197" t="s">
        <v>37</v>
      </c>
      <c r="D824" s="197" t="s">
        <v>36</v>
      </c>
      <c r="E824" s="197" t="s">
        <v>31</v>
      </c>
      <c r="F824" s="195" t="s">
        <v>3705</v>
      </c>
      <c r="G824" s="195" t="s">
        <v>801</v>
      </c>
      <c r="H824" s="161">
        <f>Dane_baza!AR813</f>
        <v>13752073</v>
      </c>
      <c r="I824" s="161">
        <f>Dane_baza!AS813</f>
        <v>197843</v>
      </c>
      <c r="J824" s="161">
        <f>Dane_baza!BX813</f>
        <v>507778</v>
      </c>
      <c r="K824" s="161">
        <f>Dane_baza!AT813</f>
        <v>6542119</v>
      </c>
      <c r="L824" s="161">
        <f>Dane_baza!AU813</f>
        <v>0</v>
      </c>
      <c r="M824" s="161">
        <f>Dane_baza!AV813</f>
        <v>595572</v>
      </c>
      <c r="N824" s="161">
        <f>Dane_baza!AY813</f>
        <v>24984390</v>
      </c>
      <c r="O824" s="161">
        <f>Dane_baza!AZ813</f>
        <v>559576</v>
      </c>
      <c r="P824" s="161">
        <f>Dane_baza!AW813</f>
        <v>0</v>
      </c>
      <c r="Q824" s="161">
        <f>Dane_baza!AX813</f>
        <v>0</v>
      </c>
      <c r="R824" s="212">
        <f t="shared" si="46"/>
        <v>47139351</v>
      </c>
      <c r="S824" s="212">
        <f>Dane_baza!BU813</f>
        <v>31737189.149999999</v>
      </c>
      <c r="T824" s="212">
        <f>Dane_baza!BV813</f>
        <v>319789.03999999998</v>
      </c>
      <c r="U824" s="212">
        <f>Dane_baza!BW813</f>
        <v>17582372.817927368</v>
      </c>
      <c r="V824" s="212">
        <f t="shared" si="44"/>
        <v>49639351.007927366</v>
      </c>
      <c r="W824" s="161">
        <f t="shared" si="45"/>
        <v>2500000.0079273656</v>
      </c>
      <c r="AA824" s="36"/>
    </row>
    <row r="825" spans="1:27" ht="14.45" x14ac:dyDescent="0.3">
      <c r="A825" s="197" t="s">
        <v>93</v>
      </c>
      <c r="B825" s="197" t="s">
        <v>44</v>
      </c>
      <c r="C825" s="197" t="s">
        <v>39</v>
      </c>
      <c r="D825" s="197" t="s">
        <v>36</v>
      </c>
      <c r="E825" s="197" t="s">
        <v>31</v>
      </c>
      <c r="F825" s="195" t="s">
        <v>3706</v>
      </c>
      <c r="G825" s="195" t="s">
        <v>802</v>
      </c>
      <c r="H825" s="161">
        <f>Dane_baza!AR814</f>
        <v>16502353</v>
      </c>
      <c r="I825" s="161">
        <f>Dane_baza!AS814</f>
        <v>245008</v>
      </c>
      <c r="J825" s="161">
        <f>Dane_baza!BX814</f>
        <v>587632</v>
      </c>
      <c r="K825" s="161">
        <f>Dane_baza!AT814</f>
        <v>7001385</v>
      </c>
      <c r="L825" s="161">
        <f>Dane_baza!AU814</f>
        <v>0</v>
      </c>
      <c r="M825" s="161">
        <f>Dane_baza!AV814</f>
        <v>456572</v>
      </c>
      <c r="N825" s="161">
        <f>Dane_baza!AY814</f>
        <v>19409113</v>
      </c>
      <c r="O825" s="161">
        <f>Dane_baza!AZ814</f>
        <v>566064</v>
      </c>
      <c r="P825" s="161">
        <f>Dane_baza!AW814</f>
        <v>0</v>
      </c>
      <c r="Q825" s="161">
        <f>Dane_baza!AX814</f>
        <v>0</v>
      </c>
      <c r="R825" s="212">
        <f t="shared" si="46"/>
        <v>44768127</v>
      </c>
      <c r="S825" s="212">
        <f>Dane_baza!BU814</f>
        <v>38316896.710000001</v>
      </c>
      <c r="T825" s="212">
        <f>Dane_baza!BV814</f>
        <v>440097.46</v>
      </c>
      <c r="U825" s="212">
        <f>Dane_baza!BW814</f>
        <v>9011132.3999999966</v>
      </c>
      <c r="V825" s="212">
        <f t="shared" si="44"/>
        <v>47768126.57</v>
      </c>
      <c r="W825" s="161">
        <f t="shared" si="45"/>
        <v>2999999.5700000003</v>
      </c>
      <c r="AA825" s="36"/>
    </row>
    <row r="826" spans="1:27" ht="14.45" x14ac:dyDescent="0.3">
      <c r="A826" s="197" t="s">
        <v>93</v>
      </c>
      <c r="B826" s="197" t="s">
        <v>44</v>
      </c>
      <c r="C826" s="197" t="s">
        <v>42</v>
      </c>
      <c r="D826" s="197" t="s">
        <v>36</v>
      </c>
      <c r="E826" s="197" t="s">
        <v>31</v>
      </c>
      <c r="F826" s="195" t="s">
        <v>3707</v>
      </c>
      <c r="G826" s="195" t="s">
        <v>803</v>
      </c>
      <c r="H826" s="161">
        <f>Dane_baza!AR815</f>
        <v>35044229</v>
      </c>
      <c r="I826" s="161">
        <f>Dane_baza!AS815</f>
        <v>155227</v>
      </c>
      <c r="J826" s="161">
        <f>Dane_baza!BX815</f>
        <v>1094588</v>
      </c>
      <c r="K826" s="161">
        <f>Dane_baza!AT815</f>
        <v>3928141</v>
      </c>
      <c r="L826" s="161">
        <f>Dane_baza!AU815</f>
        <v>0</v>
      </c>
      <c r="M826" s="161">
        <f>Dane_baza!AV815</f>
        <v>1003650</v>
      </c>
      <c r="N826" s="161">
        <f>Dane_baza!AY815</f>
        <v>31797789</v>
      </c>
      <c r="O826" s="161">
        <f>Dane_baza!AZ815</f>
        <v>905054</v>
      </c>
      <c r="P826" s="161">
        <f>Dane_baza!AW815</f>
        <v>0</v>
      </c>
      <c r="Q826" s="161">
        <f>Dane_baza!AX815</f>
        <v>0</v>
      </c>
      <c r="R826" s="212">
        <f t="shared" si="46"/>
        <v>73928678</v>
      </c>
      <c r="S826" s="212">
        <f>Dane_baza!BU815</f>
        <v>61366540.82</v>
      </c>
      <c r="T826" s="212">
        <f>Dane_baza!BV815</f>
        <v>134491.71</v>
      </c>
      <c r="U826" s="212">
        <f>Dane_baza!BW815</f>
        <v>15927645.409999998</v>
      </c>
      <c r="V826" s="212">
        <f t="shared" si="44"/>
        <v>77428677.939999998</v>
      </c>
      <c r="W826" s="161">
        <f t="shared" si="45"/>
        <v>3499999.9399999976</v>
      </c>
      <c r="AA826" s="36"/>
    </row>
    <row r="827" spans="1:27" ht="14.45" x14ac:dyDescent="0.3">
      <c r="A827" s="197" t="s">
        <v>93</v>
      </c>
      <c r="B827" s="197" t="s">
        <v>44</v>
      </c>
      <c r="C827" s="197" t="s">
        <v>44</v>
      </c>
      <c r="D827" s="197" t="s">
        <v>40</v>
      </c>
      <c r="E827" s="197" t="s">
        <v>31</v>
      </c>
      <c r="F827" s="195" t="s">
        <v>3708</v>
      </c>
      <c r="G827" s="195" t="s">
        <v>804</v>
      </c>
      <c r="H827" s="161">
        <f>Dane_baza!AR816</f>
        <v>49718322</v>
      </c>
      <c r="I827" s="161">
        <f>Dane_baza!AS816</f>
        <v>1565520</v>
      </c>
      <c r="J827" s="161">
        <f>Dane_baza!BX816</f>
        <v>1717735</v>
      </c>
      <c r="K827" s="161">
        <f>Dane_baza!AT816</f>
        <v>8048905</v>
      </c>
      <c r="L827" s="161">
        <f>Dane_baza!AU816</f>
        <v>382073</v>
      </c>
      <c r="M827" s="161">
        <f>Dane_baza!AV816</f>
        <v>1300308</v>
      </c>
      <c r="N827" s="161">
        <f>Dane_baza!AY816</f>
        <v>51185602</v>
      </c>
      <c r="O827" s="161">
        <f>Dane_baza!AZ816</f>
        <v>1617094</v>
      </c>
      <c r="P827" s="161">
        <f>Dane_baza!AW816</f>
        <v>0</v>
      </c>
      <c r="Q827" s="161">
        <f>Dane_baza!AX816</f>
        <v>0</v>
      </c>
      <c r="R827" s="212">
        <f t="shared" si="46"/>
        <v>115535559</v>
      </c>
      <c r="S827" s="212">
        <f>Dane_baza!BU816</f>
        <v>116345643.94</v>
      </c>
      <c r="T827" s="212">
        <f>Dane_baza!BV816</f>
        <v>2169842.7799999998</v>
      </c>
      <c r="U827" s="212">
        <f>Dane_baza!BW816</f>
        <v>1020072.2755999714</v>
      </c>
      <c r="V827" s="212">
        <f t="shared" si="44"/>
        <v>119535558.99559997</v>
      </c>
      <c r="W827" s="161">
        <f t="shared" si="45"/>
        <v>3999999.9955999702</v>
      </c>
      <c r="AA827" s="36"/>
    </row>
    <row r="828" spans="1:27" ht="14.45" x14ac:dyDescent="0.3">
      <c r="A828" s="197" t="s">
        <v>93</v>
      </c>
      <c r="B828" s="197" t="s">
        <v>44</v>
      </c>
      <c r="C828" s="197" t="s">
        <v>51</v>
      </c>
      <c r="D828" s="197" t="s">
        <v>36</v>
      </c>
      <c r="E828" s="197" t="s">
        <v>31</v>
      </c>
      <c r="F828" s="195" t="s">
        <v>3709</v>
      </c>
      <c r="G828" s="195" t="s">
        <v>805</v>
      </c>
      <c r="H828" s="161">
        <f>Dane_baza!AR817</f>
        <v>33526839</v>
      </c>
      <c r="I828" s="161">
        <f>Dane_baza!AS817</f>
        <v>2651118</v>
      </c>
      <c r="J828" s="161">
        <f>Dane_baza!BX817</f>
        <v>1143387</v>
      </c>
      <c r="K828" s="161">
        <f>Dane_baza!AT817</f>
        <v>0</v>
      </c>
      <c r="L828" s="161">
        <f>Dane_baza!AU817</f>
        <v>0</v>
      </c>
      <c r="M828" s="161">
        <f>Dane_baza!AV817</f>
        <v>1295187</v>
      </c>
      <c r="N828" s="161">
        <f>Dane_baza!AY817</f>
        <v>37598570</v>
      </c>
      <c r="O828" s="161">
        <f>Dane_baza!AZ817</f>
        <v>1219714</v>
      </c>
      <c r="P828" s="161">
        <f>Dane_baza!AW817</f>
        <v>0</v>
      </c>
      <c r="Q828" s="161">
        <f>Dane_baza!AX817</f>
        <v>0</v>
      </c>
      <c r="R828" s="212">
        <f t="shared" si="46"/>
        <v>77434815</v>
      </c>
      <c r="S828" s="212">
        <f>Dane_baza!BU817</f>
        <v>69174678.730000004</v>
      </c>
      <c r="T828" s="212">
        <f>Dane_baza!BV817</f>
        <v>2891200.38</v>
      </c>
      <c r="U828" s="212">
        <f>Dane_baza!BW817</f>
        <v>8868935.8818114661</v>
      </c>
      <c r="V828" s="212">
        <f t="shared" si="44"/>
        <v>80934814.991811469</v>
      </c>
      <c r="W828" s="161">
        <f t="shared" si="45"/>
        <v>3499999.9918114692</v>
      </c>
      <c r="AA828" s="36"/>
    </row>
    <row r="829" spans="1:27" ht="14.45" x14ac:dyDescent="0.3">
      <c r="A829" s="197" t="s">
        <v>93</v>
      </c>
      <c r="B829" s="197" t="s">
        <v>44</v>
      </c>
      <c r="C829" s="197" t="s">
        <v>75</v>
      </c>
      <c r="D829" s="197" t="s">
        <v>36</v>
      </c>
      <c r="E829" s="197" t="s">
        <v>31</v>
      </c>
      <c r="F829" s="195" t="s">
        <v>3710</v>
      </c>
      <c r="G829" s="195" t="s">
        <v>806</v>
      </c>
      <c r="H829" s="161">
        <f>Dane_baza!AR818</f>
        <v>34198196</v>
      </c>
      <c r="I829" s="161">
        <f>Dane_baza!AS818</f>
        <v>281562</v>
      </c>
      <c r="J829" s="161">
        <f>Dane_baza!BX818</f>
        <v>1235556</v>
      </c>
      <c r="K829" s="161">
        <f>Dane_baza!AT818</f>
        <v>0</v>
      </c>
      <c r="L829" s="161">
        <f>Dane_baza!AU818</f>
        <v>0</v>
      </c>
      <c r="M829" s="161">
        <f>Dane_baza!AV818</f>
        <v>794061</v>
      </c>
      <c r="N829" s="161">
        <f>Dane_baza!AY818</f>
        <v>22419511</v>
      </c>
      <c r="O829" s="161">
        <f>Dane_baza!AZ818</f>
        <v>793138</v>
      </c>
      <c r="P829" s="161">
        <f>Dane_baza!AW818</f>
        <v>0</v>
      </c>
      <c r="Q829" s="161">
        <f>Dane_baza!AX818</f>
        <v>0</v>
      </c>
      <c r="R829" s="212">
        <f t="shared" si="46"/>
        <v>59722024</v>
      </c>
      <c r="S829" s="212">
        <f>Dane_baza!BU818</f>
        <v>55143716.020000003</v>
      </c>
      <c r="T829" s="212">
        <f>Dane_baza!BV818</f>
        <v>346812.06</v>
      </c>
      <c r="U829" s="212">
        <f>Dane_baza!BW818</f>
        <v>7231495.9226939017</v>
      </c>
      <c r="V829" s="212">
        <f t="shared" si="44"/>
        <v>62722024.002693906</v>
      </c>
      <c r="W829" s="161">
        <f t="shared" si="45"/>
        <v>3000000.0026939064</v>
      </c>
      <c r="AA829" s="36"/>
    </row>
    <row r="830" spans="1:27" ht="14.45" x14ac:dyDescent="0.3">
      <c r="A830" s="197" t="s">
        <v>93</v>
      </c>
      <c r="B830" s="197" t="s">
        <v>44</v>
      </c>
      <c r="C830" s="197" t="s">
        <v>77</v>
      </c>
      <c r="D830" s="197" t="s">
        <v>36</v>
      </c>
      <c r="E830" s="197" t="s">
        <v>31</v>
      </c>
      <c r="F830" s="195" t="s">
        <v>3711</v>
      </c>
      <c r="G830" s="195" t="s">
        <v>807</v>
      </c>
      <c r="H830" s="161">
        <f>Dane_baza!AR819</f>
        <v>50649213</v>
      </c>
      <c r="I830" s="161">
        <f>Dane_baza!AS819</f>
        <v>1340115</v>
      </c>
      <c r="J830" s="161">
        <f>Dane_baza!BX819</f>
        <v>1739638</v>
      </c>
      <c r="K830" s="161">
        <f>Dane_baza!AT819</f>
        <v>0</v>
      </c>
      <c r="L830" s="161">
        <f>Dane_baza!AU819</f>
        <v>0</v>
      </c>
      <c r="M830" s="161">
        <f>Dane_baza!AV819</f>
        <v>846893</v>
      </c>
      <c r="N830" s="161">
        <f>Dane_baza!AY819</f>
        <v>27515890</v>
      </c>
      <c r="O830" s="161">
        <f>Dane_baza!AZ819</f>
        <v>854773</v>
      </c>
      <c r="P830" s="161">
        <f>Dane_baza!AW819</f>
        <v>0</v>
      </c>
      <c r="Q830" s="161">
        <f>Dane_baza!AX819</f>
        <v>0</v>
      </c>
      <c r="R830" s="212">
        <f t="shared" si="46"/>
        <v>82946522</v>
      </c>
      <c r="S830" s="212">
        <f>Dane_baza!BU819</f>
        <v>73769368.930000007</v>
      </c>
      <c r="T830" s="212">
        <f>Dane_baza!BV819</f>
        <v>2347390.1800000002</v>
      </c>
      <c r="U830" s="212">
        <f>Dane_baza!BW819</f>
        <v>10329762.850000001</v>
      </c>
      <c r="V830" s="212">
        <f t="shared" si="44"/>
        <v>86446521.960000008</v>
      </c>
      <c r="W830" s="161">
        <f t="shared" si="45"/>
        <v>3499999.9600000083</v>
      </c>
      <c r="AA830" s="36"/>
    </row>
    <row r="831" spans="1:27" ht="14.45" x14ac:dyDescent="0.3">
      <c r="A831" s="197" t="s">
        <v>93</v>
      </c>
      <c r="B831" s="197" t="s">
        <v>44</v>
      </c>
      <c r="C831" s="197" t="s">
        <v>90</v>
      </c>
      <c r="D831" s="197" t="s">
        <v>40</v>
      </c>
      <c r="E831" s="197" t="s">
        <v>31</v>
      </c>
      <c r="F831" s="195" t="s">
        <v>3712</v>
      </c>
      <c r="G831" s="195" t="s">
        <v>808</v>
      </c>
      <c r="H831" s="161">
        <f>Dane_baza!AR820</f>
        <v>15807896</v>
      </c>
      <c r="I831" s="161">
        <f>Dane_baza!AS820</f>
        <v>263286</v>
      </c>
      <c r="J831" s="161">
        <f>Dane_baza!BX820</f>
        <v>572687</v>
      </c>
      <c r="K831" s="161">
        <f>Dane_baza!AT820</f>
        <v>7446668</v>
      </c>
      <c r="L831" s="161">
        <f>Dane_baza!AU820</f>
        <v>0</v>
      </c>
      <c r="M831" s="161">
        <f>Dane_baza!AV820</f>
        <v>576381</v>
      </c>
      <c r="N831" s="161">
        <f>Dane_baza!AY820</f>
        <v>18865780</v>
      </c>
      <c r="O831" s="161">
        <f>Dane_baza!AZ820</f>
        <v>501186</v>
      </c>
      <c r="P831" s="161">
        <f>Dane_baza!AW820</f>
        <v>0</v>
      </c>
      <c r="Q831" s="161">
        <f>Dane_baza!AX820</f>
        <v>0</v>
      </c>
      <c r="R831" s="212">
        <f t="shared" si="46"/>
        <v>44033884</v>
      </c>
      <c r="S831" s="212">
        <f>Dane_baza!BU820</f>
        <v>36802697.950000003</v>
      </c>
      <c r="T831" s="212">
        <f>Dane_baza!BV820</f>
        <v>251171.5</v>
      </c>
      <c r="U831" s="212">
        <f>Dane_baza!BW820</f>
        <v>9980014.1199999973</v>
      </c>
      <c r="V831" s="212">
        <f t="shared" si="44"/>
        <v>47033883.57</v>
      </c>
      <c r="W831" s="161">
        <f t="shared" si="45"/>
        <v>2999999.5700000003</v>
      </c>
      <c r="AA831" s="36"/>
    </row>
    <row r="832" spans="1:27" ht="14.45" x14ac:dyDescent="0.3">
      <c r="A832" s="197" t="s">
        <v>93</v>
      </c>
      <c r="B832" s="197" t="s">
        <v>44</v>
      </c>
      <c r="C832" s="197" t="s">
        <v>92</v>
      </c>
      <c r="D832" s="197" t="s">
        <v>40</v>
      </c>
      <c r="E832" s="197" t="s">
        <v>31</v>
      </c>
      <c r="F832" s="195" t="s">
        <v>3713</v>
      </c>
      <c r="G832" s="195" t="s">
        <v>809</v>
      </c>
      <c r="H832" s="161">
        <f>Dane_baza!AR821</f>
        <v>76188370</v>
      </c>
      <c r="I832" s="161">
        <f>Dane_baza!AS821</f>
        <v>8138297</v>
      </c>
      <c r="J832" s="161">
        <f>Dane_baza!BX821</f>
        <v>2436184</v>
      </c>
      <c r="K832" s="161">
        <f>Dane_baza!AT821</f>
        <v>0</v>
      </c>
      <c r="L832" s="161">
        <f>Dane_baza!AU821</f>
        <v>237611</v>
      </c>
      <c r="M832" s="161">
        <f>Dane_baza!AV821</f>
        <v>1795522</v>
      </c>
      <c r="N832" s="161">
        <f>Dane_baza!AY821</f>
        <v>77434142</v>
      </c>
      <c r="O832" s="161">
        <f>Dane_baza!AZ821</f>
        <v>2335622</v>
      </c>
      <c r="P832" s="161">
        <f>Dane_baza!AW821</f>
        <v>0</v>
      </c>
      <c r="Q832" s="161">
        <f>Dane_baza!AX821</f>
        <v>0</v>
      </c>
      <c r="R832" s="212">
        <f t="shared" si="46"/>
        <v>168565748</v>
      </c>
      <c r="S832" s="212">
        <f>Dane_baza!BU821</f>
        <v>165972048.72999999</v>
      </c>
      <c r="T832" s="212">
        <f>Dane_baza!BV821</f>
        <v>7864739.6299999999</v>
      </c>
      <c r="U832" s="212">
        <f>Dane_baza!BW821</f>
        <v>5167045.07</v>
      </c>
      <c r="V832" s="212">
        <f t="shared" si="44"/>
        <v>179003833.42999998</v>
      </c>
      <c r="W832" s="161">
        <f t="shared" si="45"/>
        <v>10438085.429999977</v>
      </c>
      <c r="AA832" s="36"/>
    </row>
    <row r="833" spans="1:27" ht="14.45" x14ac:dyDescent="0.3">
      <c r="A833" s="197" t="s">
        <v>93</v>
      </c>
      <c r="B833" s="197" t="s">
        <v>44</v>
      </c>
      <c r="C833" s="197" t="s">
        <v>93</v>
      </c>
      <c r="D833" s="197" t="s">
        <v>40</v>
      </c>
      <c r="E833" s="197" t="s">
        <v>31</v>
      </c>
      <c r="F833" s="195" t="s">
        <v>3714</v>
      </c>
      <c r="G833" s="195" t="s">
        <v>810</v>
      </c>
      <c r="H833" s="161">
        <f>Dane_baza!AR822</f>
        <v>15873976</v>
      </c>
      <c r="I833" s="161">
        <f>Dane_baza!AS822</f>
        <v>1306478</v>
      </c>
      <c r="J833" s="161">
        <f>Dane_baza!BX822</f>
        <v>677438</v>
      </c>
      <c r="K833" s="161">
        <f>Dane_baza!AT822</f>
        <v>6894612</v>
      </c>
      <c r="L833" s="161">
        <f>Dane_baza!AU822</f>
        <v>7521</v>
      </c>
      <c r="M833" s="161">
        <f>Dane_baza!AV822</f>
        <v>836058</v>
      </c>
      <c r="N833" s="161">
        <f>Dane_baza!AY822</f>
        <v>32387483</v>
      </c>
      <c r="O833" s="161">
        <f>Dane_baza!AZ822</f>
        <v>622833</v>
      </c>
      <c r="P833" s="161">
        <f>Dane_baza!AW822</f>
        <v>0</v>
      </c>
      <c r="Q833" s="161">
        <f>Dane_baza!AX822</f>
        <v>0</v>
      </c>
      <c r="R833" s="212">
        <f t="shared" si="46"/>
        <v>58606399</v>
      </c>
      <c r="S833" s="212">
        <f>Dane_baza!BU822</f>
        <v>41083864.719999999</v>
      </c>
      <c r="T833" s="212">
        <f>Dane_baza!BV822</f>
        <v>1909052.72</v>
      </c>
      <c r="U833" s="212">
        <f>Dane_baza!BW822</f>
        <v>18613481.556850433</v>
      </c>
      <c r="V833" s="212">
        <f t="shared" si="44"/>
        <v>61606398.996850431</v>
      </c>
      <c r="W833" s="161">
        <f t="shared" si="45"/>
        <v>2999999.996850431</v>
      </c>
      <c r="AA833" s="36"/>
    </row>
    <row r="834" spans="1:27" ht="14.45" x14ac:dyDescent="0.3">
      <c r="A834" s="197" t="s">
        <v>93</v>
      </c>
      <c r="B834" s="197" t="s">
        <v>44</v>
      </c>
      <c r="C834" s="197" t="s">
        <v>95</v>
      </c>
      <c r="D834" s="197" t="s">
        <v>36</v>
      </c>
      <c r="E834" s="197" t="s">
        <v>31</v>
      </c>
      <c r="F834" s="195" t="s">
        <v>3715</v>
      </c>
      <c r="G834" s="195" t="s">
        <v>811</v>
      </c>
      <c r="H834" s="161">
        <f>Dane_baza!AR823</f>
        <v>6134300</v>
      </c>
      <c r="I834" s="161">
        <f>Dane_baza!AS823</f>
        <v>102569</v>
      </c>
      <c r="J834" s="161">
        <f>Dane_baza!BX823</f>
        <v>290492</v>
      </c>
      <c r="K834" s="161">
        <f>Dane_baza!AT823</f>
        <v>6669438</v>
      </c>
      <c r="L834" s="161">
        <f>Dane_baza!AU823</f>
        <v>26141</v>
      </c>
      <c r="M834" s="161">
        <f>Dane_baza!AV823</f>
        <v>433709</v>
      </c>
      <c r="N834" s="161">
        <f>Dane_baza!AY823</f>
        <v>10252953</v>
      </c>
      <c r="O834" s="161">
        <f>Dane_baza!AZ823</f>
        <v>313038</v>
      </c>
      <c r="P834" s="161">
        <f>Dane_baza!AW823</f>
        <v>0</v>
      </c>
      <c r="Q834" s="161">
        <f>Dane_baza!AX823</f>
        <v>0</v>
      </c>
      <c r="R834" s="212">
        <f t="shared" si="46"/>
        <v>24222640</v>
      </c>
      <c r="S834" s="212">
        <f>Dane_baza!BU823</f>
        <v>16164371.59</v>
      </c>
      <c r="T834" s="212">
        <f>Dane_baza!BV823</f>
        <v>176229.76000000001</v>
      </c>
      <c r="U834" s="212">
        <f>Dane_baza!BW823</f>
        <v>9382038.6533640176</v>
      </c>
      <c r="V834" s="212">
        <f t="shared" si="44"/>
        <v>25722640.003364019</v>
      </c>
      <c r="W834" s="161">
        <f t="shared" si="45"/>
        <v>1500000.0033640191</v>
      </c>
      <c r="AA834" s="36"/>
    </row>
    <row r="835" spans="1:27" ht="14.45" x14ac:dyDescent="0.3">
      <c r="A835" s="197" t="s">
        <v>93</v>
      </c>
      <c r="B835" s="197" t="s">
        <v>44</v>
      </c>
      <c r="C835" s="197" t="s">
        <v>97</v>
      </c>
      <c r="D835" s="197" t="s">
        <v>40</v>
      </c>
      <c r="E835" s="197" t="s">
        <v>31</v>
      </c>
      <c r="F835" s="195" t="s">
        <v>3716</v>
      </c>
      <c r="G835" s="195" t="s">
        <v>812</v>
      </c>
      <c r="H835" s="161">
        <f>Dane_baza!AR824</f>
        <v>31155614</v>
      </c>
      <c r="I835" s="161">
        <f>Dane_baza!AS824</f>
        <v>360439</v>
      </c>
      <c r="J835" s="161">
        <f>Dane_baza!BX824</f>
        <v>1202451</v>
      </c>
      <c r="K835" s="161">
        <f>Dane_baza!AT824</f>
        <v>0</v>
      </c>
      <c r="L835" s="161">
        <f>Dane_baza!AU824</f>
        <v>0</v>
      </c>
      <c r="M835" s="161">
        <f>Dane_baza!AV824</f>
        <v>771659</v>
      </c>
      <c r="N835" s="161">
        <f>Dane_baza!AY824</f>
        <v>31829997</v>
      </c>
      <c r="O835" s="161">
        <f>Dane_baza!AZ824</f>
        <v>776919</v>
      </c>
      <c r="P835" s="161">
        <f>Dane_baza!AW824</f>
        <v>0</v>
      </c>
      <c r="Q835" s="161">
        <f>Dane_baza!AX824</f>
        <v>0</v>
      </c>
      <c r="R835" s="212">
        <f t="shared" si="46"/>
        <v>66097079</v>
      </c>
      <c r="S835" s="212">
        <f>Dane_baza!BU824</f>
        <v>47349138.850000001</v>
      </c>
      <c r="T835" s="212">
        <f>Dane_baza!BV824</f>
        <v>1033083.17</v>
      </c>
      <c r="U835" s="212">
        <f>Dane_baza!BW824</f>
        <v>20757735.370000001</v>
      </c>
      <c r="V835" s="212">
        <f t="shared" si="44"/>
        <v>69139957.390000001</v>
      </c>
      <c r="W835" s="161">
        <f t="shared" si="45"/>
        <v>3042878.3900000006</v>
      </c>
      <c r="AA835" s="36"/>
    </row>
    <row r="836" spans="1:27" ht="14.45" x14ac:dyDescent="0.3">
      <c r="A836" s="197" t="s">
        <v>93</v>
      </c>
      <c r="B836" s="197" t="s">
        <v>44</v>
      </c>
      <c r="C836" s="197" t="s">
        <v>130</v>
      </c>
      <c r="D836" s="197" t="s">
        <v>36</v>
      </c>
      <c r="E836" s="197" t="s">
        <v>31</v>
      </c>
      <c r="F836" s="195" t="s">
        <v>3717</v>
      </c>
      <c r="G836" s="195" t="s">
        <v>813</v>
      </c>
      <c r="H836" s="161">
        <f>Dane_baza!AR825</f>
        <v>45995718</v>
      </c>
      <c r="I836" s="161">
        <f>Dane_baza!AS825</f>
        <v>4164475</v>
      </c>
      <c r="J836" s="161">
        <f>Dane_baza!BX825</f>
        <v>1351269</v>
      </c>
      <c r="K836" s="161">
        <f>Dane_baza!AT825</f>
        <v>0</v>
      </c>
      <c r="L836" s="161">
        <f>Dane_baza!AU825</f>
        <v>0</v>
      </c>
      <c r="M836" s="161">
        <f>Dane_baza!AV825</f>
        <v>1342072</v>
      </c>
      <c r="N836" s="161">
        <f>Dane_baza!AY825</f>
        <v>27490653</v>
      </c>
      <c r="O836" s="161">
        <f>Dane_baza!AZ825</f>
        <v>1034810</v>
      </c>
      <c r="P836" s="161">
        <f>Dane_baza!AW825</f>
        <v>0</v>
      </c>
      <c r="Q836" s="161">
        <f>Dane_baza!AX825</f>
        <v>-253706</v>
      </c>
      <c r="R836" s="212">
        <f t="shared" si="46"/>
        <v>81125291</v>
      </c>
      <c r="S836" s="212">
        <f>Dane_baza!BU825</f>
        <v>75729174.450000003</v>
      </c>
      <c r="T836" s="212">
        <f>Dane_baza!BV825</f>
        <v>4724709.8099999996</v>
      </c>
      <c r="U836" s="212">
        <f>Dane_baza!BW825</f>
        <v>4171406.4700000035</v>
      </c>
      <c r="V836" s="212">
        <f t="shared" si="44"/>
        <v>84625290.730000004</v>
      </c>
      <c r="W836" s="161">
        <f t="shared" si="45"/>
        <v>3499999.7300000042</v>
      </c>
      <c r="AA836" s="36"/>
    </row>
    <row r="837" spans="1:27" ht="14.45" x14ac:dyDescent="0.3">
      <c r="A837" s="197" t="s">
        <v>93</v>
      </c>
      <c r="B837" s="197" t="s">
        <v>44</v>
      </c>
      <c r="C837" s="197" t="s">
        <v>134</v>
      </c>
      <c r="D837" s="197" t="s">
        <v>36</v>
      </c>
      <c r="E837" s="197" t="s">
        <v>31</v>
      </c>
      <c r="F837" s="195" t="s">
        <v>3718</v>
      </c>
      <c r="G837" s="195" t="s">
        <v>814</v>
      </c>
      <c r="H837" s="161">
        <f>Dane_baza!AR826</f>
        <v>79705835</v>
      </c>
      <c r="I837" s="161">
        <f>Dane_baza!AS826</f>
        <v>10150093</v>
      </c>
      <c r="J837" s="161">
        <f>Dane_baza!BX826</f>
        <v>2256681</v>
      </c>
      <c r="K837" s="161">
        <f>Dane_baza!AT826</f>
        <v>0</v>
      </c>
      <c r="L837" s="161">
        <f>Dane_baza!AU826</f>
        <v>0</v>
      </c>
      <c r="M837" s="161">
        <f>Dane_baza!AV826</f>
        <v>1207924</v>
      </c>
      <c r="N837" s="161">
        <f>Dane_baza!AY826</f>
        <v>66636012</v>
      </c>
      <c r="O837" s="161">
        <f>Dane_baza!AZ826</f>
        <v>1741985</v>
      </c>
      <c r="P837" s="161">
        <f>Dane_baza!AW826</f>
        <v>0</v>
      </c>
      <c r="Q837" s="161">
        <f>Dane_baza!AX826</f>
        <v>0</v>
      </c>
      <c r="R837" s="212">
        <f t="shared" si="46"/>
        <v>161698530</v>
      </c>
      <c r="S837" s="212">
        <f>Dane_baza!BU826</f>
        <v>135510091.87</v>
      </c>
      <c r="T837" s="212">
        <f>Dane_baza!BV826</f>
        <v>13915554.58</v>
      </c>
      <c r="U837" s="212">
        <f>Dane_baza!BW826</f>
        <v>18603919.329999998</v>
      </c>
      <c r="V837" s="212">
        <f t="shared" si="44"/>
        <v>168029565.78000003</v>
      </c>
      <c r="W837" s="161">
        <f t="shared" si="45"/>
        <v>6331035.780000031</v>
      </c>
      <c r="AA837" s="36"/>
    </row>
    <row r="838" spans="1:27" ht="14.45" x14ac:dyDescent="0.3">
      <c r="A838" s="197" t="s">
        <v>93</v>
      </c>
      <c r="B838" s="197" t="s">
        <v>44</v>
      </c>
      <c r="C838" s="197" t="s">
        <v>141</v>
      </c>
      <c r="D838" s="197" t="s">
        <v>36</v>
      </c>
      <c r="E838" s="197" t="s">
        <v>31</v>
      </c>
      <c r="F838" s="195" t="s">
        <v>3719</v>
      </c>
      <c r="G838" s="195" t="s">
        <v>815</v>
      </c>
      <c r="H838" s="161">
        <f>Dane_baza!AR827</f>
        <v>90626720</v>
      </c>
      <c r="I838" s="161">
        <f>Dane_baza!AS827</f>
        <v>882155</v>
      </c>
      <c r="J838" s="161">
        <f>Dane_baza!BX827</f>
        <v>3140124</v>
      </c>
      <c r="K838" s="161">
        <f>Dane_baza!AT827</f>
        <v>0</v>
      </c>
      <c r="L838" s="161">
        <f>Dane_baza!AU827</f>
        <v>0</v>
      </c>
      <c r="M838" s="161">
        <f>Dane_baza!AV827</f>
        <v>1132392</v>
      </c>
      <c r="N838" s="161">
        <f>Dane_baza!AY827</f>
        <v>51545389</v>
      </c>
      <c r="O838" s="161">
        <f>Dane_baza!AZ827</f>
        <v>1597631</v>
      </c>
      <c r="P838" s="161">
        <f>Dane_baza!AW827</f>
        <v>0</v>
      </c>
      <c r="Q838" s="161">
        <f>Dane_baza!AX827</f>
        <v>0</v>
      </c>
      <c r="R838" s="212">
        <f t="shared" si="46"/>
        <v>148924411</v>
      </c>
      <c r="S838" s="212">
        <f>Dane_baza!BU827</f>
        <v>137272882.28999999</v>
      </c>
      <c r="T838" s="212">
        <f>Dane_baza!BV827</f>
        <v>1400330.43</v>
      </c>
      <c r="U838" s="212">
        <f>Dane_baza!BW827</f>
        <v>14251198.283444928</v>
      </c>
      <c r="V838" s="212">
        <f t="shared" si="44"/>
        <v>152924411.00344494</v>
      </c>
      <c r="W838" s="161">
        <f t="shared" si="45"/>
        <v>4000000.0034449399</v>
      </c>
      <c r="AA838" s="36"/>
    </row>
    <row r="839" spans="1:27" ht="14.45" x14ac:dyDescent="0.3">
      <c r="A839" s="197" t="s">
        <v>93</v>
      </c>
      <c r="B839" s="197" t="s">
        <v>51</v>
      </c>
      <c r="C839" s="197" t="s">
        <v>33</v>
      </c>
      <c r="D839" s="197" t="s">
        <v>34</v>
      </c>
      <c r="E839" s="197" t="s">
        <v>31</v>
      </c>
      <c r="F839" s="195" t="s">
        <v>3720</v>
      </c>
      <c r="G839" s="195" t="s">
        <v>816</v>
      </c>
      <c r="H839" s="161">
        <f>Dane_baza!AR828</f>
        <v>26067978</v>
      </c>
      <c r="I839" s="161">
        <f>Dane_baza!AS828</f>
        <v>1800339</v>
      </c>
      <c r="J839" s="161">
        <f>Dane_baza!BX828</f>
        <v>955323</v>
      </c>
      <c r="K839" s="161">
        <f>Dane_baza!AT828</f>
        <v>0</v>
      </c>
      <c r="L839" s="161">
        <f>Dane_baza!AU828</f>
        <v>0</v>
      </c>
      <c r="M839" s="161">
        <f>Dane_baza!AV828</f>
        <v>1157708</v>
      </c>
      <c r="N839" s="161">
        <f>Dane_baza!AY828</f>
        <v>29903003</v>
      </c>
      <c r="O839" s="161">
        <f>Dane_baza!AZ828</f>
        <v>1229446</v>
      </c>
      <c r="P839" s="161">
        <f>Dane_baza!AW828</f>
        <v>0</v>
      </c>
      <c r="Q839" s="161">
        <f>Dane_baza!AX828</f>
        <v>0</v>
      </c>
      <c r="R839" s="212">
        <f t="shared" si="46"/>
        <v>61113797</v>
      </c>
      <c r="S839" s="212">
        <f>Dane_baza!BU828</f>
        <v>53556285.350000001</v>
      </c>
      <c r="T839" s="212">
        <f>Dane_baza!BV828</f>
        <v>3241287.71</v>
      </c>
      <c r="U839" s="212">
        <f>Dane_baza!BW828</f>
        <v>8078568.04</v>
      </c>
      <c r="V839" s="212">
        <f t="shared" si="44"/>
        <v>64876141.100000001</v>
      </c>
      <c r="W839" s="161">
        <f t="shared" si="45"/>
        <v>3762344.1000000015</v>
      </c>
      <c r="AA839" s="36"/>
    </row>
    <row r="840" spans="1:27" ht="14.45" x14ac:dyDescent="0.3">
      <c r="A840" s="197" t="s">
        <v>93</v>
      </c>
      <c r="B840" s="197" t="s">
        <v>51</v>
      </c>
      <c r="C840" s="197" t="s">
        <v>32</v>
      </c>
      <c r="D840" s="197" t="s">
        <v>34</v>
      </c>
      <c r="E840" s="197" t="s">
        <v>31</v>
      </c>
      <c r="F840" s="195" t="s">
        <v>3721</v>
      </c>
      <c r="G840" s="195" t="s">
        <v>817</v>
      </c>
      <c r="H840" s="161">
        <f>Dane_baza!AR829</f>
        <v>10251855</v>
      </c>
      <c r="I840" s="161">
        <f>Dane_baza!AS829</f>
        <v>719684</v>
      </c>
      <c r="J840" s="161">
        <f>Dane_baza!BX829</f>
        <v>401423</v>
      </c>
      <c r="K840" s="161">
        <f>Dane_baza!AT829</f>
        <v>2778853</v>
      </c>
      <c r="L840" s="161">
        <f>Dane_baza!AU829</f>
        <v>0</v>
      </c>
      <c r="M840" s="161">
        <f>Dane_baza!AV829</f>
        <v>520706</v>
      </c>
      <c r="N840" s="161">
        <f>Dane_baza!AY829</f>
        <v>11933003</v>
      </c>
      <c r="O840" s="161">
        <f>Dane_baza!AZ829</f>
        <v>595259</v>
      </c>
      <c r="P840" s="161">
        <f>Dane_baza!AW829</f>
        <v>0</v>
      </c>
      <c r="Q840" s="161">
        <f>Dane_baza!AX829</f>
        <v>0</v>
      </c>
      <c r="R840" s="212">
        <f t="shared" si="46"/>
        <v>27200783</v>
      </c>
      <c r="S840" s="212">
        <f>Dane_baza!BU829</f>
        <v>23301103.890000001</v>
      </c>
      <c r="T840" s="212">
        <f>Dane_baza!BV829</f>
        <v>889320.22</v>
      </c>
      <c r="U840" s="212">
        <f>Dane_baza!BW829</f>
        <v>5223062.67</v>
      </c>
      <c r="V840" s="212">
        <f t="shared" si="44"/>
        <v>29413486.780000001</v>
      </c>
      <c r="W840" s="161">
        <f t="shared" si="45"/>
        <v>2212703.7800000012</v>
      </c>
      <c r="AA840" s="36"/>
    </row>
    <row r="841" spans="1:27" ht="14.45" x14ac:dyDescent="0.3">
      <c r="A841" s="197" t="s">
        <v>93</v>
      </c>
      <c r="B841" s="197" t="s">
        <v>51</v>
      </c>
      <c r="C841" s="197" t="s">
        <v>37</v>
      </c>
      <c r="D841" s="197" t="s">
        <v>36</v>
      </c>
      <c r="E841" s="197" t="s">
        <v>31</v>
      </c>
      <c r="F841" s="195" t="s">
        <v>3722</v>
      </c>
      <c r="G841" s="195" t="s">
        <v>818</v>
      </c>
      <c r="H841" s="161">
        <f>Dane_baza!AR830</f>
        <v>6457000</v>
      </c>
      <c r="I841" s="161">
        <f>Dane_baza!AS830</f>
        <v>110781</v>
      </c>
      <c r="J841" s="161">
        <f>Dane_baza!BX830</f>
        <v>502419</v>
      </c>
      <c r="K841" s="161">
        <f>Dane_baza!AT830</f>
        <v>14603907</v>
      </c>
      <c r="L841" s="161">
        <f>Dane_baza!AU830</f>
        <v>1601551</v>
      </c>
      <c r="M841" s="161">
        <f>Dane_baza!AV830</f>
        <v>903562</v>
      </c>
      <c r="N841" s="161">
        <f>Dane_baza!AY830</f>
        <v>25082911</v>
      </c>
      <c r="O841" s="161">
        <f>Dane_baza!AZ830</f>
        <v>604991</v>
      </c>
      <c r="P841" s="161">
        <f>Dane_baza!AW830</f>
        <v>0</v>
      </c>
      <c r="Q841" s="161">
        <f>Dane_baza!AX830</f>
        <v>0</v>
      </c>
      <c r="R841" s="212">
        <f t="shared" si="46"/>
        <v>49867122</v>
      </c>
      <c r="S841" s="212">
        <f>Dane_baza!BU830</f>
        <v>21974392.870000001</v>
      </c>
      <c r="T841" s="212">
        <f>Dane_baza!BV830</f>
        <v>93020.35</v>
      </c>
      <c r="U841" s="212">
        <f>Dane_baza!BW830</f>
        <v>33783763.420000002</v>
      </c>
      <c r="V841" s="212">
        <f t="shared" si="44"/>
        <v>55851176.640000001</v>
      </c>
      <c r="W841" s="161">
        <f t="shared" si="45"/>
        <v>5984054.6400000006</v>
      </c>
      <c r="AA841" s="36"/>
    </row>
    <row r="842" spans="1:27" ht="14.45" x14ac:dyDescent="0.3">
      <c r="A842" s="197" t="s">
        <v>93</v>
      </c>
      <c r="B842" s="197" t="s">
        <v>51</v>
      </c>
      <c r="C842" s="197" t="s">
        <v>39</v>
      </c>
      <c r="D842" s="197" t="s">
        <v>36</v>
      </c>
      <c r="E842" s="197" t="s">
        <v>31</v>
      </c>
      <c r="F842" s="195" t="s">
        <v>3723</v>
      </c>
      <c r="G842" s="195" t="s">
        <v>819</v>
      </c>
      <c r="H842" s="161">
        <f>Dane_baza!AR831</f>
        <v>9957162</v>
      </c>
      <c r="I842" s="161">
        <f>Dane_baza!AS831</f>
        <v>285746</v>
      </c>
      <c r="J842" s="161">
        <f>Dane_baza!BX831</f>
        <v>453410</v>
      </c>
      <c r="K842" s="161">
        <f>Dane_baza!AT831</f>
        <v>7332213</v>
      </c>
      <c r="L842" s="161">
        <f>Dane_baza!AU831</f>
        <v>0</v>
      </c>
      <c r="M842" s="161">
        <f>Dane_baza!AV831</f>
        <v>1660360</v>
      </c>
      <c r="N842" s="161">
        <f>Dane_baza!AY831</f>
        <v>19297977</v>
      </c>
      <c r="O842" s="161">
        <f>Dane_baza!AZ831</f>
        <v>488210</v>
      </c>
      <c r="P842" s="161">
        <f>Dane_baza!AW831</f>
        <v>0</v>
      </c>
      <c r="Q842" s="161">
        <f>Dane_baza!AX831</f>
        <v>0</v>
      </c>
      <c r="R842" s="212">
        <f t="shared" si="46"/>
        <v>39475078</v>
      </c>
      <c r="S842" s="212">
        <f>Dane_baza!BU831</f>
        <v>19891731.760000002</v>
      </c>
      <c r="T842" s="212">
        <f>Dane_baza!BV831</f>
        <v>472154.11</v>
      </c>
      <c r="U842" s="212">
        <f>Dane_baza!BW831</f>
        <v>23801432.300000001</v>
      </c>
      <c r="V842" s="212">
        <f t="shared" si="44"/>
        <v>44165318.170000002</v>
      </c>
      <c r="W842" s="161">
        <f t="shared" si="45"/>
        <v>4690240.1700000018</v>
      </c>
      <c r="AA842" s="36"/>
    </row>
    <row r="843" spans="1:27" ht="14.45" x14ac:dyDescent="0.3">
      <c r="A843" s="197" t="s">
        <v>93</v>
      </c>
      <c r="B843" s="197" t="s">
        <v>51</v>
      </c>
      <c r="C843" s="197" t="s">
        <v>42</v>
      </c>
      <c r="D843" s="197" t="s">
        <v>36</v>
      </c>
      <c r="E843" s="197" t="s">
        <v>31</v>
      </c>
      <c r="F843" s="195" t="s">
        <v>3724</v>
      </c>
      <c r="G843" s="195" t="s">
        <v>820</v>
      </c>
      <c r="H843" s="161">
        <f>Dane_baza!AR832</f>
        <v>4934074</v>
      </c>
      <c r="I843" s="161">
        <f>Dane_baza!AS832</f>
        <v>145871</v>
      </c>
      <c r="J843" s="161">
        <f>Dane_baza!BX832</f>
        <v>393859</v>
      </c>
      <c r="K843" s="161">
        <f>Dane_baza!AT832</f>
        <v>12261335</v>
      </c>
      <c r="L843" s="161">
        <f>Dane_baza!AU832</f>
        <v>1193116</v>
      </c>
      <c r="M843" s="161">
        <f>Dane_baza!AV832</f>
        <v>518233</v>
      </c>
      <c r="N843" s="161">
        <f>Dane_baza!AY832</f>
        <v>18245187</v>
      </c>
      <c r="O843" s="161">
        <f>Dane_baza!AZ832</f>
        <v>329258</v>
      </c>
      <c r="P843" s="161">
        <f>Dane_baza!AW832</f>
        <v>0</v>
      </c>
      <c r="Q843" s="161">
        <f>Dane_baza!AX832</f>
        <v>0</v>
      </c>
      <c r="R843" s="212">
        <f t="shared" si="46"/>
        <v>38020933</v>
      </c>
      <c r="S843" s="212">
        <f>Dane_baza!BU832</f>
        <v>16646428.52</v>
      </c>
      <c r="T843" s="212">
        <f>Dane_baza!BV832</f>
        <v>221531.62</v>
      </c>
      <c r="U843" s="212">
        <f>Dane_baza!BW832</f>
        <v>25715484.829999998</v>
      </c>
      <c r="V843" s="212">
        <f t="shared" si="44"/>
        <v>42583444.969999999</v>
      </c>
      <c r="W843" s="161">
        <f t="shared" si="45"/>
        <v>4562511.9699999988</v>
      </c>
      <c r="AA843" s="36"/>
    </row>
    <row r="844" spans="1:27" ht="14.45" x14ac:dyDescent="0.3">
      <c r="A844" s="197" t="s">
        <v>93</v>
      </c>
      <c r="B844" s="197" t="s">
        <v>51</v>
      </c>
      <c r="C844" s="197" t="s">
        <v>44</v>
      </c>
      <c r="D844" s="197" t="s">
        <v>36</v>
      </c>
      <c r="E844" s="197" t="s">
        <v>31</v>
      </c>
      <c r="F844" s="195" t="s">
        <v>3725</v>
      </c>
      <c r="G844" s="195" t="s">
        <v>821</v>
      </c>
      <c r="H844" s="161">
        <f>Dane_baza!AR833</f>
        <v>9074622</v>
      </c>
      <c r="I844" s="161">
        <f>Dane_baza!AS833</f>
        <v>107167</v>
      </c>
      <c r="J844" s="161">
        <f>Dane_baza!BX833</f>
        <v>416231</v>
      </c>
      <c r="K844" s="161">
        <f>Dane_baza!AT833</f>
        <v>6819971</v>
      </c>
      <c r="L844" s="161">
        <f>Dane_baza!AU833</f>
        <v>199973</v>
      </c>
      <c r="M844" s="161">
        <f>Dane_baza!AV833</f>
        <v>521229</v>
      </c>
      <c r="N844" s="161">
        <f>Dane_baza!AY833</f>
        <v>21014717</v>
      </c>
      <c r="O844" s="161">
        <f>Dane_baza!AZ833</f>
        <v>647162</v>
      </c>
      <c r="P844" s="161">
        <f>Dane_baza!AW833</f>
        <v>0</v>
      </c>
      <c r="Q844" s="161">
        <f>Dane_baza!AX833</f>
        <v>0</v>
      </c>
      <c r="R844" s="212">
        <f t="shared" si="46"/>
        <v>38801072</v>
      </c>
      <c r="S844" s="212">
        <f>Dane_baza!BU833</f>
        <v>21082031.780000001</v>
      </c>
      <c r="T844" s="212">
        <f>Dane_baza!BV833</f>
        <v>149849.42000000001</v>
      </c>
      <c r="U844" s="212">
        <f>Dane_baza!BW833</f>
        <v>22225319.440000001</v>
      </c>
      <c r="V844" s="212">
        <f t="shared" si="44"/>
        <v>43457200.640000001</v>
      </c>
      <c r="W844" s="161">
        <f t="shared" si="45"/>
        <v>4656128.6400000006</v>
      </c>
      <c r="AA844" s="36"/>
    </row>
    <row r="845" spans="1:27" ht="14.45" x14ac:dyDescent="0.3">
      <c r="A845" s="197" t="s">
        <v>93</v>
      </c>
      <c r="B845" s="197" t="s">
        <v>51</v>
      </c>
      <c r="C845" s="197" t="s">
        <v>51</v>
      </c>
      <c r="D845" s="197" t="s">
        <v>36</v>
      </c>
      <c r="E845" s="197" t="s">
        <v>31</v>
      </c>
      <c r="F845" s="195" t="s">
        <v>3726</v>
      </c>
      <c r="G845" s="195" t="s">
        <v>816</v>
      </c>
      <c r="H845" s="161">
        <f>Dane_baza!AR834</f>
        <v>28641501</v>
      </c>
      <c r="I845" s="161">
        <f>Dane_baza!AS834</f>
        <v>171003</v>
      </c>
      <c r="J845" s="161">
        <f>Dane_baza!BX834</f>
        <v>1318416</v>
      </c>
      <c r="K845" s="161">
        <f>Dane_baza!AT834</f>
        <v>26818155</v>
      </c>
      <c r="L845" s="161">
        <f>Dane_baza!AU834</f>
        <v>559346</v>
      </c>
      <c r="M845" s="161">
        <f>Dane_baza!AV834</f>
        <v>1063065</v>
      </c>
      <c r="N845" s="161">
        <f>Dane_baza!AY834</f>
        <v>51799264</v>
      </c>
      <c r="O845" s="161">
        <f>Dane_baza!AZ834</f>
        <v>1349471</v>
      </c>
      <c r="P845" s="161">
        <f>Dane_baza!AW834</f>
        <v>0</v>
      </c>
      <c r="Q845" s="161">
        <f>Dane_baza!AX834</f>
        <v>0</v>
      </c>
      <c r="R845" s="212">
        <f t="shared" si="46"/>
        <v>111720221</v>
      </c>
      <c r="S845" s="212">
        <f>Dane_baza!BU834</f>
        <v>67864269.890000001</v>
      </c>
      <c r="T845" s="212">
        <f>Dane_baza!BV834</f>
        <v>72826.990000000005</v>
      </c>
      <c r="U845" s="212">
        <f>Dane_baza!BW834</f>
        <v>47783124.109740645</v>
      </c>
      <c r="V845" s="212">
        <f t="shared" si="44"/>
        <v>115720220.98974064</v>
      </c>
      <c r="W845" s="161">
        <f t="shared" si="45"/>
        <v>3999999.9897406399</v>
      </c>
      <c r="AA845" s="36"/>
    </row>
    <row r="846" spans="1:27" ht="14.45" x14ac:dyDescent="0.3">
      <c r="A846" s="197" t="s">
        <v>93</v>
      </c>
      <c r="B846" s="197" t="s">
        <v>51</v>
      </c>
      <c r="C846" s="197" t="s">
        <v>75</v>
      </c>
      <c r="D846" s="197" t="s">
        <v>36</v>
      </c>
      <c r="E846" s="197" t="s">
        <v>31</v>
      </c>
      <c r="F846" s="195" t="s">
        <v>3727</v>
      </c>
      <c r="G846" s="195" t="s">
        <v>822</v>
      </c>
      <c r="H846" s="161">
        <f>Dane_baza!AR835</f>
        <v>7448355</v>
      </c>
      <c r="I846" s="161">
        <f>Dane_baza!AS835</f>
        <v>67187</v>
      </c>
      <c r="J846" s="161">
        <f>Dane_baza!BX835</f>
        <v>482559</v>
      </c>
      <c r="K846" s="161">
        <f>Dane_baza!AT835</f>
        <v>14621041</v>
      </c>
      <c r="L846" s="161">
        <f>Dane_baza!AU835</f>
        <v>1405426</v>
      </c>
      <c r="M846" s="161">
        <f>Dane_baza!AV835</f>
        <v>586890</v>
      </c>
      <c r="N846" s="161">
        <f>Dane_baza!AY835</f>
        <v>26958323</v>
      </c>
      <c r="O846" s="161">
        <f>Dane_baza!AZ835</f>
        <v>559576</v>
      </c>
      <c r="P846" s="161">
        <f>Dane_baza!AW835</f>
        <v>0</v>
      </c>
      <c r="Q846" s="161">
        <f>Dane_baza!AX835</f>
        <v>0</v>
      </c>
      <c r="R846" s="212">
        <f t="shared" si="46"/>
        <v>52129357</v>
      </c>
      <c r="S846" s="212">
        <f>Dane_baza!BU835</f>
        <v>22008551.859999999</v>
      </c>
      <c r="T846" s="212">
        <f>Dane_baza!BV835</f>
        <v>10626.83</v>
      </c>
      <c r="U846" s="212">
        <f>Dane_baza!BW835</f>
        <v>36365701.149999999</v>
      </c>
      <c r="V846" s="212">
        <f t="shared" si="44"/>
        <v>58384879.839999996</v>
      </c>
      <c r="W846" s="161">
        <f t="shared" si="45"/>
        <v>6255522.8399999961</v>
      </c>
      <c r="AA846" s="36"/>
    </row>
    <row r="847" spans="1:27" ht="14.45" x14ac:dyDescent="0.3">
      <c r="A847" s="197" t="s">
        <v>93</v>
      </c>
      <c r="B847" s="197" t="s">
        <v>51</v>
      </c>
      <c r="C847" s="197" t="s">
        <v>77</v>
      </c>
      <c r="D847" s="197" t="s">
        <v>36</v>
      </c>
      <c r="E847" s="197" t="s">
        <v>31</v>
      </c>
      <c r="F847" s="195" t="s">
        <v>3728</v>
      </c>
      <c r="G847" s="195" t="s">
        <v>817</v>
      </c>
      <c r="H847" s="161">
        <f>Dane_baza!AR836</f>
        <v>19009643</v>
      </c>
      <c r="I847" s="161">
        <f>Dane_baza!AS836</f>
        <v>69611</v>
      </c>
      <c r="J847" s="161">
        <f>Dane_baza!BX836</f>
        <v>892051</v>
      </c>
      <c r="K847" s="161">
        <f>Dane_baza!AT836</f>
        <v>18898184</v>
      </c>
      <c r="L847" s="161">
        <f>Dane_baza!AU836</f>
        <v>1637946</v>
      </c>
      <c r="M847" s="161">
        <f>Dane_baza!AV836</f>
        <v>719727</v>
      </c>
      <c r="N847" s="161">
        <f>Dane_baza!AY836</f>
        <v>37602046</v>
      </c>
      <c r="O847" s="161">
        <f>Dane_baza!AZ836</f>
        <v>922895</v>
      </c>
      <c r="P847" s="161">
        <f>Dane_baza!AW836</f>
        <v>0</v>
      </c>
      <c r="Q847" s="161">
        <f>Dane_baza!AX836</f>
        <v>0</v>
      </c>
      <c r="R847" s="212">
        <f t="shared" si="46"/>
        <v>79752103</v>
      </c>
      <c r="S847" s="212">
        <f>Dane_baza!BU836</f>
        <v>43201329.390000001</v>
      </c>
      <c r="T847" s="212">
        <f>Dane_baza!BV836</f>
        <v>144371.98000000001</v>
      </c>
      <c r="U847" s="212">
        <f>Dane_baza!BW836</f>
        <v>39906401.627275601</v>
      </c>
      <c r="V847" s="212">
        <f t="shared" si="44"/>
        <v>83252102.997275591</v>
      </c>
      <c r="W847" s="161">
        <f t="shared" si="45"/>
        <v>3499999.9972755909</v>
      </c>
      <c r="AA847" s="36"/>
    </row>
    <row r="848" spans="1:27" ht="14.45" x14ac:dyDescent="0.3">
      <c r="A848" s="197" t="s">
        <v>93</v>
      </c>
      <c r="B848" s="197" t="s">
        <v>51</v>
      </c>
      <c r="C848" s="197" t="s">
        <v>90</v>
      </c>
      <c r="D848" s="197" t="s">
        <v>36</v>
      </c>
      <c r="E848" s="197" t="s">
        <v>31</v>
      </c>
      <c r="F848" s="195" t="s">
        <v>3729</v>
      </c>
      <c r="G848" s="195" t="s">
        <v>823</v>
      </c>
      <c r="H848" s="161">
        <f>Dane_baza!AR837</f>
        <v>5311523</v>
      </c>
      <c r="I848" s="161">
        <f>Dane_baza!AS837</f>
        <v>17483</v>
      </c>
      <c r="J848" s="161">
        <f>Dane_baza!BX837</f>
        <v>359508</v>
      </c>
      <c r="K848" s="161">
        <f>Dane_baza!AT837</f>
        <v>10804561</v>
      </c>
      <c r="L848" s="161">
        <f>Dane_baza!AU837</f>
        <v>1117706</v>
      </c>
      <c r="M848" s="161">
        <f>Dane_baza!AV837</f>
        <v>416913</v>
      </c>
      <c r="N848" s="161">
        <f>Dane_baza!AY837</f>
        <v>16914154</v>
      </c>
      <c r="O848" s="161">
        <f>Dane_baza!AZ837</f>
        <v>390892</v>
      </c>
      <c r="P848" s="161">
        <f>Dane_baza!AW837</f>
        <v>0</v>
      </c>
      <c r="Q848" s="161">
        <f>Dane_baza!AX837</f>
        <v>0</v>
      </c>
      <c r="R848" s="212">
        <f t="shared" si="46"/>
        <v>35332740</v>
      </c>
      <c r="S848" s="212">
        <f>Dane_baza!BU837</f>
        <v>14897925.59</v>
      </c>
      <c r="T848" s="212">
        <f>Dane_baza!BV837</f>
        <v>41881.870000000003</v>
      </c>
      <c r="U848" s="212">
        <f>Dane_baza!BW837</f>
        <v>24632861.329999998</v>
      </c>
      <c r="V848" s="212">
        <f t="shared" ref="V848:V911" si="47">SUM(S848:U848)</f>
        <v>39572668.789999999</v>
      </c>
      <c r="W848" s="161">
        <f t="shared" ref="W848:W911" si="48">V848-R848</f>
        <v>4239928.7899999991</v>
      </c>
      <c r="AA848" s="36"/>
    </row>
    <row r="849" spans="1:27" ht="14.45" x14ac:dyDescent="0.3">
      <c r="A849" s="197" t="s">
        <v>93</v>
      </c>
      <c r="B849" s="197" t="s">
        <v>51</v>
      </c>
      <c r="C849" s="197" t="s">
        <v>92</v>
      </c>
      <c r="D849" s="197" t="s">
        <v>36</v>
      </c>
      <c r="E849" s="197" t="s">
        <v>31</v>
      </c>
      <c r="F849" s="195" t="s">
        <v>3730</v>
      </c>
      <c r="G849" s="195" t="s">
        <v>824</v>
      </c>
      <c r="H849" s="161">
        <f>Dane_baza!AR838</f>
        <v>4415804</v>
      </c>
      <c r="I849" s="161">
        <f>Dane_baza!AS838</f>
        <v>19585</v>
      </c>
      <c r="J849" s="161">
        <f>Dane_baza!BX838</f>
        <v>333280</v>
      </c>
      <c r="K849" s="161">
        <f>Dane_baza!AT838</f>
        <v>9978903</v>
      </c>
      <c r="L849" s="161">
        <f>Dane_baza!AU838</f>
        <v>1376902</v>
      </c>
      <c r="M849" s="161">
        <f>Dane_baza!AV838</f>
        <v>811434</v>
      </c>
      <c r="N849" s="161">
        <f>Dane_baza!AY838</f>
        <v>14883765</v>
      </c>
      <c r="O849" s="161">
        <f>Dane_baza!AZ838</f>
        <v>491454</v>
      </c>
      <c r="P849" s="161">
        <f>Dane_baza!AW838</f>
        <v>0</v>
      </c>
      <c r="Q849" s="161">
        <f>Dane_baza!AX838</f>
        <v>0</v>
      </c>
      <c r="R849" s="212">
        <f t="shared" ref="R849:R912" si="49">SUM(H849:Q849)</f>
        <v>32311127</v>
      </c>
      <c r="S849" s="212">
        <f>Dane_baza!BU838</f>
        <v>13787639.789999999</v>
      </c>
      <c r="T849" s="212">
        <f>Dane_baza!BV838</f>
        <v>15571.58</v>
      </c>
      <c r="U849" s="212">
        <f>Dane_baza!BW838</f>
        <v>22042610.149999999</v>
      </c>
      <c r="V849" s="212">
        <f t="shared" si="47"/>
        <v>35845821.519999996</v>
      </c>
      <c r="W849" s="161">
        <f t="shared" si="48"/>
        <v>3534694.5199999958</v>
      </c>
      <c r="AA849" s="36"/>
    </row>
    <row r="850" spans="1:27" ht="14.45" x14ac:dyDescent="0.3">
      <c r="A850" s="197" t="s">
        <v>93</v>
      </c>
      <c r="B850" s="197" t="s">
        <v>51</v>
      </c>
      <c r="C850" s="197" t="s">
        <v>93</v>
      </c>
      <c r="D850" s="197" t="s">
        <v>36</v>
      </c>
      <c r="E850" s="197" t="s">
        <v>31</v>
      </c>
      <c r="F850" s="195" t="s">
        <v>3731</v>
      </c>
      <c r="G850" s="195" t="s">
        <v>825</v>
      </c>
      <c r="H850" s="161">
        <f>Dane_baza!AR839</f>
        <v>7648283</v>
      </c>
      <c r="I850" s="161">
        <f>Dane_baza!AS839</f>
        <v>389983</v>
      </c>
      <c r="J850" s="161">
        <f>Dane_baza!BX839</f>
        <v>325495</v>
      </c>
      <c r="K850" s="161">
        <f>Dane_baza!AT839</f>
        <v>2495700</v>
      </c>
      <c r="L850" s="161">
        <f>Dane_baza!AU839</f>
        <v>5353</v>
      </c>
      <c r="M850" s="161">
        <f>Dane_baza!AV839</f>
        <v>824467</v>
      </c>
      <c r="N850" s="161">
        <f>Dane_baza!AY839</f>
        <v>15442240</v>
      </c>
      <c r="O850" s="161">
        <f>Dane_baza!AZ839</f>
        <v>416844</v>
      </c>
      <c r="P850" s="161">
        <f>Dane_baza!AW839</f>
        <v>0</v>
      </c>
      <c r="Q850" s="161">
        <f>Dane_baza!AX839</f>
        <v>0</v>
      </c>
      <c r="R850" s="212">
        <f t="shared" si="49"/>
        <v>27548365</v>
      </c>
      <c r="S850" s="212">
        <f>Dane_baza!BU839</f>
        <v>19206143.789999999</v>
      </c>
      <c r="T850" s="212">
        <f>Dane_baza!BV839</f>
        <v>1246281.74</v>
      </c>
      <c r="U850" s="212">
        <f>Dane_baza!BW839</f>
        <v>9095939.4500000011</v>
      </c>
      <c r="V850" s="212">
        <f t="shared" si="47"/>
        <v>29548364.979999997</v>
      </c>
      <c r="W850" s="161">
        <f t="shared" si="48"/>
        <v>1999999.9799999967</v>
      </c>
      <c r="AA850" s="36"/>
    </row>
    <row r="851" spans="1:27" ht="14.45" x14ac:dyDescent="0.3">
      <c r="A851" s="197" t="s">
        <v>93</v>
      </c>
      <c r="B851" s="197" t="s">
        <v>75</v>
      </c>
      <c r="C851" s="197" t="s">
        <v>33</v>
      </c>
      <c r="D851" s="197" t="s">
        <v>36</v>
      </c>
      <c r="E851" s="197" t="s">
        <v>31</v>
      </c>
      <c r="F851" s="195" t="s">
        <v>3732</v>
      </c>
      <c r="G851" s="195" t="s">
        <v>826</v>
      </c>
      <c r="H851" s="161">
        <f>Dane_baza!AR840</f>
        <v>6121585</v>
      </c>
      <c r="I851" s="161">
        <f>Dane_baza!AS840</f>
        <v>145336</v>
      </c>
      <c r="J851" s="161">
        <f>Dane_baza!BX840</f>
        <v>364611</v>
      </c>
      <c r="K851" s="161">
        <f>Dane_baza!AT840</f>
        <v>7795085</v>
      </c>
      <c r="L851" s="161">
        <f>Dane_baza!AU840</f>
        <v>0</v>
      </c>
      <c r="M851" s="161">
        <f>Dane_baza!AV840</f>
        <v>493306</v>
      </c>
      <c r="N851" s="161">
        <f>Dane_baza!AY840</f>
        <v>11559838</v>
      </c>
      <c r="O851" s="161">
        <f>Dane_baza!AZ840</f>
        <v>327636</v>
      </c>
      <c r="P851" s="161">
        <f>Dane_baza!AW840</f>
        <v>0</v>
      </c>
      <c r="Q851" s="161">
        <f>Dane_baza!AX840</f>
        <v>0</v>
      </c>
      <c r="R851" s="212">
        <f t="shared" si="49"/>
        <v>26807397</v>
      </c>
      <c r="S851" s="212">
        <f>Dane_baza!BU840</f>
        <v>18449101.350000001</v>
      </c>
      <c r="T851" s="212">
        <f>Dane_baza!BV840</f>
        <v>161668.66</v>
      </c>
      <c r="U851" s="212">
        <f>Dane_baza!BW840</f>
        <v>10196626.690000001</v>
      </c>
      <c r="V851" s="212">
        <f t="shared" si="47"/>
        <v>28807396.700000003</v>
      </c>
      <c r="W851" s="161">
        <f t="shared" si="48"/>
        <v>1999999.700000003</v>
      </c>
      <c r="AA851" s="36"/>
    </row>
    <row r="852" spans="1:27" ht="14.45" x14ac:dyDescent="0.3">
      <c r="A852" s="197" t="s">
        <v>93</v>
      </c>
      <c r="B852" s="197" t="s">
        <v>75</v>
      </c>
      <c r="C852" s="197" t="s">
        <v>32</v>
      </c>
      <c r="D852" s="197" t="s">
        <v>36</v>
      </c>
      <c r="E852" s="197" t="s">
        <v>31</v>
      </c>
      <c r="F852" s="195" t="s">
        <v>3733</v>
      </c>
      <c r="G852" s="195" t="s">
        <v>827</v>
      </c>
      <c r="H852" s="161">
        <f>Dane_baza!AR841</f>
        <v>5090078</v>
      </c>
      <c r="I852" s="161">
        <f>Dane_baza!AS841</f>
        <v>109324</v>
      </c>
      <c r="J852" s="161">
        <f>Dane_baza!BX841</f>
        <v>316453</v>
      </c>
      <c r="K852" s="161">
        <f>Dane_baza!AT841</f>
        <v>6504710</v>
      </c>
      <c r="L852" s="161">
        <f>Dane_baza!AU841</f>
        <v>0</v>
      </c>
      <c r="M852" s="161">
        <f>Dane_baza!AV841</f>
        <v>1006677</v>
      </c>
      <c r="N852" s="161">
        <f>Dane_baza!AY841</f>
        <v>9639537</v>
      </c>
      <c r="O852" s="161">
        <f>Dane_baza!AZ841</f>
        <v>230318</v>
      </c>
      <c r="P852" s="161">
        <f>Dane_baza!AW841</f>
        <v>0</v>
      </c>
      <c r="Q852" s="161">
        <f>Dane_baza!AX841</f>
        <v>0</v>
      </c>
      <c r="R852" s="212">
        <f t="shared" si="49"/>
        <v>22897097</v>
      </c>
      <c r="S852" s="212">
        <f>Dane_baza!BU841</f>
        <v>15327144.529999999</v>
      </c>
      <c r="T852" s="212">
        <f>Dane_baza!BV841</f>
        <v>66492.56</v>
      </c>
      <c r="U852" s="212">
        <f>Dane_baza!BW841</f>
        <v>9003459.9097636379</v>
      </c>
      <c r="V852" s="212">
        <f t="shared" si="47"/>
        <v>24397096.999763638</v>
      </c>
      <c r="W852" s="161">
        <f t="shared" si="48"/>
        <v>1499999.9997636378</v>
      </c>
      <c r="AA852" s="36"/>
    </row>
    <row r="853" spans="1:27" ht="14.45" x14ac:dyDescent="0.3">
      <c r="A853" s="197" t="s">
        <v>93</v>
      </c>
      <c r="B853" s="197" t="s">
        <v>75</v>
      </c>
      <c r="C853" s="197" t="s">
        <v>37</v>
      </c>
      <c r="D853" s="197" t="s">
        <v>36</v>
      </c>
      <c r="E853" s="197" t="s">
        <v>31</v>
      </c>
      <c r="F853" s="195" t="s">
        <v>3734</v>
      </c>
      <c r="G853" s="195" t="s">
        <v>828</v>
      </c>
      <c r="H853" s="161">
        <f>Dane_baza!AR842</f>
        <v>3198586</v>
      </c>
      <c r="I853" s="161">
        <f>Dane_baza!AS842</f>
        <v>16370</v>
      </c>
      <c r="J853" s="161">
        <f>Dane_baza!BX842</f>
        <v>238681</v>
      </c>
      <c r="K853" s="161">
        <f>Dane_baza!AT842</f>
        <v>6972933</v>
      </c>
      <c r="L853" s="161">
        <f>Dane_baza!AU842</f>
        <v>13867</v>
      </c>
      <c r="M853" s="161">
        <f>Dane_baza!AV842</f>
        <v>640951</v>
      </c>
      <c r="N853" s="161">
        <f>Dane_baza!AY842</f>
        <v>5356978</v>
      </c>
      <c r="O853" s="161">
        <f>Dane_baza!AZ842</f>
        <v>154086</v>
      </c>
      <c r="P853" s="161">
        <f>Dane_baza!AW842</f>
        <v>0</v>
      </c>
      <c r="Q853" s="161">
        <f>Dane_baza!AX842</f>
        <v>0</v>
      </c>
      <c r="R853" s="212">
        <f t="shared" si="49"/>
        <v>16592452</v>
      </c>
      <c r="S853" s="212">
        <f>Dane_baza!BU842</f>
        <v>11998413.93</v>
      </c>
      <c r="T853" s="212">
        <f>Dane_baza!BV842</f>
        <v>18145.150000000001</v>
      </c>
      <c r="U853" s="212">
        <f>Dane_baza!BW842</f>
        <v>6075892.4700000007</v>
      </c>
      <c r="V853" s="212">
        <f t="shared" si="47"/>
        <v>18092451.550000001</v>
      </c>
      <c r="W853" s="161">
        <f t="shared" si="48"/>
        <v>1499999.5500000007</v>
      </c>
      <c r="AA853" s="36"/>
    </row>
    <row r="854" spans="1:27" ht="14.45" x14ac:dyDescent="0.3">
      <c r="A854" s="197" t="s">
        <v>93</v>
      </c>
      <c r="B854" s="197" t="s">
        <v>75</v>
      </c>
      <c r="C854" s="197" t="s">
        <v>39</v>
      </c>
      <c r="D854" s="197" t="s">
        <v>36</v>
      </c>
      <c r="E854" s="197" t="s">
        <v>31</v>
      </c>
      <c r="F854" s="195" t="s">
        <v>3735</v>
      </c>
      <c r="G854" s="195" t="s">
        <v>829</v>
      </c>
      <c r="H854" s="161">
        <f>Dane_baza!AR843</f>
        <v>4409488</v>
      </c>
      <c r="I854" s="161">
        <f>Dane_baza!AS843</f>
        <v>62761</v>
      </c>
      <c r="J854" s="161">
        <f>Dane_baza!BX843</f>
        <v>269278</v>
      </c>
      <c r="K854" s="161">
        <f>Dane_baza!AT843</f>
        <v>5960210</v>
      </c>
      <c r="L854" s="161">
        <f>Dane_baza!AU843</f>
        <v>0</v>
      </c>
      <c r="M854" s="161">
        <f>Dane_baza!AV843</f>
        <v>196968</v>
      </c>
      <c r="N854" s="161">
        <f>Dane_baza!AY843</f>
        <v>8865292</v>
      </c>
      <c r="O854" s="161">
        <f>Dane_baza!AZ843</f>
        <v>209233</v>
      </c>
      <c r="P854" s="161">
        <f>Dane_baza!AW843</f>
        <v>0</v>
      </c>
      <c r="Q854" s="161">
        <f>Dane_baza!AX843</f>
        <v>0</v>
      </c>
      <c r="R854" s="212">
        <f t="shared" si="49"/>
        <v>19973230</v>
      </c>
      <c r="S854" s="212">
        <f>Dane_baza!BU843</f>
        <v>12809166.74</v>
      </c>
      <c r="T854" s="212">
        <f>Dane_baza!BV843</f>
        <v>111273.5</v>
      </c>
      <c r="U854" s="212">
        <f>Dane_baza!BW843</f>
        <v>8552789.4299999997</v>
      </c>
      <c r="V854" s="212">
        <f t="shared" si="47"/>
        <v>21473229.670000002</v>
      </c>
      <c r="W854" s="161">
        <f t="shared" si="48"/>
        <v>1499999.6700000018</v>
      </c>
      <c r="AA854" s="36"/>
    </row>
    <row r="855" spans="1:27" ht="14.45" x14ac:dyDescent="0.3">
      <c r="A855" s="197" t="s">
        <v>93</v>
      </c>
      <c r="B855" s="197" t="s">
        <v>75</v>
      </c>
      <c r="C855" s="197" t="s">
        <v>42</v>
      </c>
      <c r="D855" s="197" t="s">
        <v>40</v>
      </c>
      <c r="E855" s="197" t="s">
        <v>31</v>
      </c>
      <c r="F855" s="195" t="s">
        <v>3736</v>
      </c>
      <c r="G855" s="195" t="s">
        <v>830</v>
      </c>
      <c r="H855" s="161">
        <f>Dane_baza!AR844</f>
        <v>25776547</v>
      </c>
      <c r="I855" s="161">
        <f>Dane_baza!AS844</f>
        <v>661641</v>
      </c>
      <c r="J855" s="161">
        <f>Dane_baza!BX844</f>
        <v>965242</v>
      </c>
      <c r="K855" s="161">
        <f>Dane_baza!AT844</f>
        <v>7974015</v>
      </c>
      <c r="L855" s="161">
        <f>Dane_baza!AU844</f>
        <v>71941</v>
      </c>
      <c r="M855" s="161">
        <f>Dane_baza!AV844</f>
        <v>762491</v>
      </c>
      <c r="N855" s="161">
        <f>Dane_baza!AY844</f>
        <v>25805433</v>
      </c>
      <c r="O855" s="161">
        <f>Dane_baza!AZ844</f>
        <v>918029</v>
      </c>
      <c r="P855" s="161">
        <f>Dane_baza!AW844</f>
        <v>0</v>
      </c>
      <c r="Q855" s="161">
        <f>Dane_baza!AX844</f>
        <v>0</v>
      </c>
      <c r="R855" s="212">
        <f t="shared" si="49"/>
        <v>62935339</v>
      </c>
      <c r="S855" s="212">
        <f>Dane_baza!BU844</f>
        <v>62923063.100000001</v>
      </c>
      <c r="T855" s="212">
        <f>Dane_baza!BV844</f>
        <v>284838.34999999998</v>
      </c>
      <c r="U855" s="212">
        <f>Dane_baza!BW844</f>
        <v>3227437.5471999943</v>
      </c>
      <c r="V855" s="212">
        <f t="shared" si="47"/>
        <v>66435338.997199997</v>
      </c>
      <c r="W855" s="161">
        <f t="shared" si="48"/>
        <v>3499999.9971999973</v>
      </c>
      <c r="AA855" s="36"/>
    </row>
    <row r="856" spans="1:27" ht="14.45" x14ac:dyDescent="0.3">
      <c r="A856" s="197" t="s">
        <v>93</v>
      </c>
      <c r="B856" s="197" t="s">
        <v>75</v>
      </c>
      <c r="C856" s="197" t="s">
        <v>44</v>
      </c>
      <c r="D856" s="197" t="s">
        <v>36</v>
      </c>
      <c r="E856" s="197" t="s">
        <v>31</v>
      </c>
      <c r="F856" s="195" t="s">
        <v>3737</v>
      </c>
      <c r="G856" s="195" t="s">
        <v>831</v>
      </c>
      <c r="H856" s="161">
        <f>Dane_baza!AR845</f>
        <v>1536471</v>
      </c>
      <c r="I856" s="161">
        <f>Dane_baza!AS845</f>
        <v>39993</v>
      </c>
      <c r="J856" s="161">
        <f>Dane_baza!BX845</f>
        <v>130759</v>
      </c>
      <c r="K856" s="161">
        <f>Dane_baza!AT845</f>
        <v>3421863</v>
      </c>
      <c r="L856" s="161">
        <f>Dane_baza!AU845</f>
        <v>0</v>
      </c>
      <c r="M856" s="161">
        <f>Dane_baza!AV845</f>
        <v>151558</v>
      </c>
      <c r="N856" s="161">
        <f>Dane_baza!AY845</f>
        <v>4048636</v>
      </c>
      <c r="O856" s="161">
        <f>Dane_baza!AZ845</f>
        <v>113537</v>
      </c>
      <c r="P856" s="161">
        <f>Dane_baza!AW845</f>
        <v>0</v>
      </c>
      <c r="Q856" s="161">
        <f>Dane_baza!AX845</f>
        <v>0</v>
      </c>
      <c r="R856" s="212">
        <f t="shared" si="49"/>
        <v>9442817</v>
      </c>
      <c r="S856" s="212">
        <f>Dane_baza!BU845</f>
        <v>4857096.3600000003</v>
      </c>
      <c r="T856" s="212">
        <f>Dane_baza!BV845</f>
        <v>111122.53</v>
      </c>
      <c r="U856" s="212">
        <f>Dane_baza!BW845</f>
        <v>5418879.8100000005</v>
      </c>
      <c r="V856" s="212">
        <f t="shared" si="47"/>
        <v>10387098.700000001</v>
      </c>
      <c r="W856" s="161">
        <f t="shared" si="48"/>
        <v>944281.70000000112</v>
      </c>
      <c r="AA856" s="36"/>
    </row>
    <row r="857" spans="1:27" ht="14.45" x14ac:dyDescent="0.3">
      <c r="A857" s="197" t="s">
        <v>93</v>
      </c>
      <c r="B857" s="197" t="s">
        <v>75</v>
      </c>
      <c r="C857" s="197" t="s">
        <v>51</v>
      </c>
      <c r="D857" s="197" t="s">
        <v>36</v>
      </c>
      <c r="E857" s="197" t="s">
        <v>31</v>
      </c>
      <c r="F857" s="195" t="s">
        <v>3738</v>
      </c>
      <c r="G857" s="195" t="s">
        <v>832</v>
      </c>
      <c r="H857" s="161">
        <f>Dane_baza!AR846</f>
        <v>2638232</v>
      </c>
      <c r="I857" s="161">
        <f>Dane_baza!AS846</f>
        <v>9732</v>
      </c>
      <c r="J857" s="161">
        <f>Dane_baza!BX846</f>
        <v>179943</v>
      </c>
      <c r="K857" s="161">
        <f>Dane_baza!AT846</f>
        <v>4373225</v>
      </c>
      <c r="L857" s="161">
        <f>Dane_baza!AU846</f>
        <v>0</v>
      </c>
      <c r="M857" s="161">
        <f>Dane_baza!AV846</f>
        <v>736219</v>
      </c>
      <c r="N857" s="161">
        <f>Dane_baza!AY846</f>
        <v>4865347</v>
      </c>
      <c r="O857" s="161">
        <f>Dane_baza!AZ846</f>
        <v>72988</v>
      </c>
      <c r="P857" s="161">
        <f>Dane_baza!AW846</f>
        <v>0</v>
      </c>
      <c r="Q857" s="161">
        <f>Dane_baza!AX846</f>
        <v>0</v>
      </c>
      <c r="R857" s="212">
        <f t="shared" si="49"/>
        <v>12875686</v>
      </c>
      <c r="S857" s="212">
        <f>Dane_baza!BU846</f>
        <v>7583003.6500000004</v>
      </c>
      <c r="T857" s="212">
        <f>Dane_baza!BV846</f>
        <v>17248.22</v>
      </c>
      <c r="U857" s="212">
        <f>Dane_baza!BW846</f>
        <v>6275433.8200000003</v>
      </c>
      <c r="V857" s="212">
        <f t="shared" si="47"/>
        <v>13875685.690000001</v>
      </c>
      <c r="W857" s="161">
        <f t="shared" si="48"/>
        <v>999999.69000000134</v>
      </c>
      <c r="AA857" s="36"/>
    </row>
    <row r="858" spans="1:27" ht="14.45" x14ac:dyDescent="0.3">
      <c r="A858" s="197" t="s">
        <v>93</v>
      </c>
      <c r="B858" s="197" t="s">
        <v>77</v>
      </c>
      <c r="C858" s="197" t="s">
        <v>33</v>
      </c>
      <c r="D858" s="197" t="s">
        <v>40</v>
      </c>
      <c r="E858" s="197" t="s">
        <v>31</v>
      </c>
      <c r="F858" s="195" t="s">
        <v>3739</v>
      </c>
      <c r="G858" s="195" t="s">
        <v>833</v>
      </c>
      <c r="H858" s="161">
        <f>Dane_baza!AR847</f>
        <v>21236331</v>
      </c>
      <c r="I858" s="161">
        <f>Dane_baza!AS847</f>
        <v>1125177</v>
      </c>
      <c r="J858" s="161">
        <f>Dane_baza!BX847</f>
        <v>791557</v>
      </c>
      <c r="K858" s="161">
        <f>Dane_baza!AT847</f>
        <v>2916472</v>
      </c>
      <c r="L858" s="161">
        <f>Dane_baza!AU847</f>
        <v>0</v>
      </c>
      <c r="M858" s="161">
        <f>Dane_baza!AV847</f>
        <v>921217</v>
      </c>
      <c r="N858" s="161">
        <f>Dane_baza!AY847</f>
        <v>31022325</v>
      </c>
      <c r="O858" s="161">
        <f>Dane_baza!AZ847</f>
        <v>794760</v>
      </c>
      <c r="P858" s="161">
        <f>Dane_baza!AW847</f>
        <v>0</v>
      </c>
      <c r="Q858" s="161">
        <f>Dane_baza!AX847</f>
        <v>0</v>
      </c>
      <c r="R858" s="212">
        <f t="shared" si="49"/>
        <v>58807839</v>
      </c>
      <c r="S858" s="212">
        <f>Dane_baza!BU847</f>
        <v>50064142.82</v>
      </c>
      <c r="T858" s="212">
        <f>Dane_baza!BV847</f>
        <v>907509.42</v>
      </c>
      <c r="U858" s="212">
        <f>Dane_baza!BW847</f>
        <v>11336186.756681496</v>
      </c>
      <c r="V858" s="212">
        <f t="shared" si="47"/>
        <v>62307838.996681497</v>
      </c>
      <c r="W858" s="161">
        <f t="shared" si="48"/>
        <v>3499999.9966814965</v>
      </c>
      <c r="AA858" s="36"/>
    </row>
    <row r="859" spans="1:27" ht="14.45" x14ac:dyDescent="0.3">
      <c r="A859" s="197" t="s">
        <v>93</v>
      </c>
      <c r="B859" s="197" t="s">
        <v>77</v>
      </c>
      <c r="C859" s="197" t="s">
        <v>32</v>
      </c>
      <c r="D859" s="197" t="s">
        <v>36</v>
      </c>
      <c r="E859" s="197" t="s">
        <v>31</v>
      </c>
      <c r="F859" s="195" t="s">
        <v>3740</v>
      </c>
      <c r="G859" s="195" t="s">
        <v>834</v>
      </c>
      <c r="H859" s="161">
        <f>Dane_baza!AR848</f>
        <v>7165920</v>
      </c>
      <c r="I859" s="161">
        <f>Dane_baza!AS848</f>
        <v>45062</v>
      </c>
      <c r="J859" s="161">
        <f>Dane_baza!BX848</f>
        <v>478850</v>
      </c>
      <c r="K859" s="161">
        <f>Dane_baza!AT848</f>
        <v>13969528</v>
      </c>
      <c r="L859" s="161">
        <f>Dane_baza!AU848</f>
        <v>1467366</v>
      </c>
      <c r="M859" s="161">
        <f>Dane_baza!AV848</f>
        <v>557198</v>
      </c>
      <c r="N859" s="161">
        <f>Dane_baza!AY848</f>
        <v>20320319</v>
      </c>
      <c r="O859" s="161">
        <f>Dane_baza!AZ848</f>
        <v>600125</v>
      </c>
      <c r="P859" s="161">
        <f>Dane_baza!AW848</f>
        <v>0</v>
      </c>
      <c r="Q859" s="161">
        <f>Dane_baza!AX848</f>
        <v>0</v>
      </c>
      <c r="R859" s="212">
        <f t="shared" si="49"/>
        <v>44604368</v>
      </c>
      <c r="S859" s="212">
        <f>Dane_baza!BU848</f>
        <v>22510262.989999998</v>
      </c>
      <c r="T859" s="212">
        <f>Dane_baza!BV848</f>
        <v>42387.49</v>
      </c>
      <c r="U859" s="212">
        <f>Dane_baza!BW848</f>
        <v>25051717.523371872</v>
      </c>
      <c r="V859" s="212">
        <f t="shared" si="47"/>
        <v>47604368.003371865</v>
      </c>
      <c r="W859" s="161">
        <f t="shared" si="48"/>
        <v>3000000.0033718646</v>
      </c>
      <c r="AA859" s="36"/>
    </row>
    <row r="860" spans="1:27" ht="14.45" x14ac:dyDescent="0.3">
      <c r="A860" s="197" t="s">
        <v>93</v>
      </c>
      <c r="B860" s="197" t="s">
        <v>77</v>
      </c>
      <c r="C860" s="197" t="s">
        <v>37</v>
      </c>
      <c r="D860" s="197" t="s">
        <v>40</v>
      </c>
      <c r="E860" s="197" t="s">
        <v>31</v>
      </c>
      <c r="F860" s="195" t="s">
        <v>3741</v>
      </c>
      <c r="G860" s="195" t="s">
        <v>835</v>
      </c>
      <c r="H860" s="161">
        <f>Dane_baza!AR849</f>
        <v>75033916</v>
      </c>
      <c r="I860" s="161">
        <f>Dane_baza!AS849</f>
        <v>4179089</v>
      </c>
      <c r="J860" s="161">
        <f>Dane_baza!BX849</f>
        <v>2465871</v>
      </c>
      <c r="K860" s="161">
        <f>Dane_baza!AT849</f>
        <v>2465699</v>
      </c>
      <c r="L860" s="161">
        <f>Dane_baza!AU849</f>
        <v>0</v>
      </c>
      <c r="M860" s="161">
        <f>Dane_baza!AV849</f>
        <v>1995697</v>
      </c>
      <c r="N860" s="161">
        <f>Dane_baza!AY849</f>
        <v>87562372</v>
      </c>
      <c r="O860" s="161">
        <f>Dane_baza!AZ849</f>
        <v>2891955</v>
      </c>
      <c r="P860" s="161">
        <f>Dane_baza!AW849</f>
        <v>0</v>
      </c>
      <c r="Q860" s="161">
        <f>Dane_baza!AX849</f>
        <v>0</v>
      </c>
      <c r="R860" s="212">
        <f t="shared" si="49"/>
        <v>176594599</v>
      </c>
      <c r="S860" s="212">
        <f>Dane_baza!BU849</f>
        <v>156936254.08000001</v>
      </c>
      <c r="T860" s="212">
        <f>Dane_baza!BV849</f>
        <v>19391782.260000002</v>
      </c>
      <c r="U860" s="212">
        <f>Dane_baza!BW849</f>
        <v>5266562.6610163702</v>
      </c>
      <c r="V860" s="212">
        <f t="shared" si="47"/>
        <v>181594599.00101638</v>
      </c>
      <c r="W860" s="161">
        <f t="shared" si="48"/>
        <v>5000000.0010163784</v>
      </c>
      <c r="AA860" s="36"/>
    </row>
    <row r="861" spans="1:27" ht="14.45" x14ac:dyDescent="0.3">
      <c r="A861" s="197" t="s">
        <v>93</v>
      </c>
      <c r="B861" s="197" t="s">
        <v>77</v>
      </c>
      <c r="C861" s="197" t="s">
        <v>39</v>
      </c>
      <c r="D861" s="197" t="s">
        <v>36</v>
      </c>
      <c r="E861" s="197" t="s">
        <v>31</v>
      </c>
      <c r="F861" s="195" t="s">
        <v>3742</v>
      </c>
      <c r="G861" s="195" t="s">
        <v>836</v>
      </c>
      <c r="H861" s="161">
        <f>Dane_baza!AR850</f>
        <v>12461912</v>
      </c>
      <c r="I861" s="161">
        <f>Dane_baza!AS850</f>
        <v>530154</v>
      </c>
      <c r="J861" s="161">
        <f>Dane_baza!BX850</f>
        <v>561713</v>
      </c>
      <c r="K861" s="161">
        <f>Dane_baza!AT850</f>
        <v>9410866</v>
      </c>
      <c r="L861" s="161">
        <f>Dane_baza!AU850</f>
        <v>0</v>
      </c>
      <c r="M861" s="161">
        <f>Dane_baza!AV850</f>
        <v>638016</v>
      </c>
      <c r="N861" s="161">
        <f>Dane_baza!AY850</f>
        <v>20675466</v>
      </c>
      <c r="O861" s="161">
        <f>Dane_baza!AZ850</f>
        <v>655272</v>
      </c>
      <c r="P861" s="161">
        <f>Dane_baza!AW850</f>
        <v>0</v>
      </c>
      <c r="Q861" s="161">
        <f>Dane_baza!AX850</f>
        <v>0</v>
      </c>
      <c r="R861" s="212">
        <f t="shared" si="49"/>
        <v>44933399</v>
      </c>
      <c r="S861" s="212">
        <f>Dane_baza!BU850</f>
        <v>29811470.73</v>
      </c>
      <c r="T861" s="212">
        <f>Dane_baza!BV850</f>
        <v>1101673.98</v>
      </c>
      <c r="U861" s="212">
        <f>Dane_baza!BW850</f>
        <v>17020254.07</v>
      </c>
      <c r="V861" s="212">
        <f t="shared" si="47"/>
        <v>47933398.780000001</v>
      </c>
      <c r="W861" s="161">
        <f t="shared" si="48"/>
        <v>2999999.7800000012</v>
      </c>
      <c r="AA861" s="36"/>
    </row>
    <row r="862" spans="1:27" ht="14.45" x14ac:dyDescent="0.3">
      <c r="A862" s="197" t="s">
        <v>93</v>
      </c>
      <c r="B862" s="197" t="s">
        <v>77</v>
      </c>
      <c r="C862" s="197" t="s">
        <v>42</v>
      </c>
      <c r="D862" s="197" t="s">
        <v>36</v>
      </c>
      <c r="E862" s="197" t="s">
        <v>31</v>
      </c>
      <c r="F862" s="195" t="s">
        <v>3743</v>
      </c>
      <c r="G862" s="195" t="s">
        <v>837</v>
      </c>
      <c r="H862" s="161">
        <f>Dane_baza!AR851</f>
        <v>6381669</v>
      </c>
      <c r="I862" s="161">
        <f>Dane_baza!AS851</f>
        <v>92296</v>
      </c>
      <c r="J862" s="161">
        <f>Dane_baza!BX851</f>
        <v>327634</v>
      </c>
      <c r="K862" s="161">
        <f>Dane_baza!AT851</f>
        <v>6740269</v>
      </c>
      <c r="L862" s="161">
        <f>Dane_baza!AU851</f>
        <v>32078</v>
      </c>
      <c r="M862" s="161">
        <f>Dane_baza!AV851</f>
        <v>436724</v>
      </c>
      <c r="N862" s="161">
        <f>Dane_baza!AY851</f>
        <v>23158897</v>
      </c>
      <c r="O862" s="161">
        <f>Dane_baza!AZ851</f>
        <v>454149</v>
      </c>
      <c r="P862" s="161">
        <f>Dane_baza!AW851</f>
        <v>0</v>
      </c>
      <c r="Q862" s="161">
        <f>Dane_baza!AX851</f>
        <v>0</v>
      </c>
      <c r="R862" s="212">
        <f t="shared" si="49"/>
        <v>37623716</v>
      </c>
      <c r="S862" s="212">
        <f>Dane_baza!BU851</f>
        <v>15479962.34</v>
      </c>
      <c r="T862" s="212">
        <f>Dane_baza!BV851</f>
        <v>209856.5</v>
      </c>
      <c r="U862" s="212">
        <f>Dane_baza!BW851</f>
        <v>26448743.079999998</v>
      </c>
      <c r="V862" s="212">
        <f t="shared" si="47"/>
        <v>42138561.920000002</v>
      </c>
      <c r="W862" s="161">
        <f t="shared" si="48"/>
        <v>4514845.9200000018</v>
      </c>
      <c r="AA862" s="36"/>
    </row>
    <row r="863" spans="1:27" ht="14.45" x14ac:dyDescent="0.3">
      <c r="A863" s="197" t="s">
        <v>93</v>
      </c>
      <c r="B863" s="197" t="s">
        <v>77</v>
      </c>
      <c r="C863" s="197" t="s">
        <v>44</v>
      </c>
      <c r="D863" s="197" t="s">
        <v>36</v>
      </c>
      <c r="E863" s="197" t="s">
        <v>31</v>
      </c>
      <c r="F863" s="195" t="s">
        <v>3744</v>
      </c>
      <c r="G863" s="195" t="s">
        <v>838</v>
      </c>
      <c r="H863" s="161">
        <f>Dane_baza!AR852</f>
        <v>17532122</v>
      </c>
      <c r="I863" s="161">
        <f>Dane_baza!AS852</f>
        <v>228732</v>
      </c>
      <c r="J863" s="161">
        <f>Dane_baza!BX852</f>
        <v>548535</v>
      </c>
      <c r="K863" s="161">
        <f>Dane_baza!AT852</f>
        <v>2660543</v>
      </c>
      <c r="L863" s="161">
        <f>Dane_baza!AU852</f>
        <v>0</v>
      </c>
      <c r="M863" s="161">
        <f>Dane_baza!AV852</f>
        <v>393283</v>
      </c>
      <c r="N863" s="161">
        <f>Dane_baza!AY852</f>
        <v>19095467</v>
      </c>
      <c r="O863" s="161">
        <f>Dane_baza!AZ852</f>
        <v>575796</v>
      </c>
      <c r="P863" s="161">
        <f>Dane_baza!AW852</f>
        <v>0</v>
      </c>
      <c r="Q863" s="161">
        <f>Dane_baza!AX852</f>
        <v>0</v>
      </c>
      <c r="R863" s="212">
        <f t="shared" si="49"/>
        <v>41034478</v>
      </c>
      <c r="S863" s="212">
        <f>Dane_baza!BU852</f>
        <v>33011247.809999999</v>
      </c>
      <c r="T863" s="212">
        <f>Dane_baza!BV852</f>
        <v>362284.78</v>
      </c>
      <c r="U863" s="212">
        <f>Dane_baza!BW852</f>
        <v>10160945.40313636</v>
      </c>
      <c r="V863" s="212">
        <f t="shared" si="47"/>
        <v>43534477.993136361</v>
      </c>
      <c r="W863" s="161">
        <f t="shared" si="48"/>
        <v>2499999.9931363612</v>
      </c>
      <c r="AA863" s="36"/>
    </row>
    <row r="864" spans="1:27" ht="14.45" x14ac:dyDescent="0.3">
      <c r="A864" s="197" t="s">
        <v>93</v>
      </c>
      <c r="B864" s="197" t="s">
        <v>77</v>
      </c>
      <c r="C864" s="197" t="s">
        <v>51</v>
      </c>
      <c r="D864" s="197" t="s">
        <v>40</v>
      </c>
      <c r="E864" s="197" t="s">
        <v>31</v>
      </c>
      <c r="F864" s="195" t="s">
        <v>3745</v>
      </c>
      <c r="G864" s="195" t="s">
        <v>839</v>
      </c>
      <c r="H864" s="161">
        <f>Dane_baza!AR853</f>
        <v>16830751</v>
      </c>
      <c r="I864" s="161">
        <f>Dane_baza!AS853</f>
        <v>401709</v>
      </c>
      <c r="J864" s="161">
        <f>Dane_baza!BX853</f>
        <v>762679</v>
      </c>
      <c r="K864" s="161">
        <f>Dane_baza!AT853</f>
        <v>13031792</v>
      </c>
      <c r="L864" s="161">
        <f>Dane_baza!AU853</f>
        <v>287979</v>
      </c>
      <c r="M864" s="161">
        <f>Dane_baza!AV853</f>
        <v>735048</v>
      </c>
      <c r="N864" s="161">
        <f>Dane_baza!AY853</f>
        <v>24127603</v>
      </c>
      <c r="O864" s="161">
        <f>Dane_baza!AZ853</f>
        <v>830444</v>
      </c>
      <c r="P864" s="161">
        <f>Dane_baza!AW853</f>
        <v>0</v>
      </c>
      <c r="Q864" s="161">
        <f>Dane_baza!AX853</f>
        <v>0</v>
      </c>
      <c r="R864" s="212">
        <f t="shared" si="49"/>
        <v>57008005</v>
      </c>
      <c r="S864" s="212">
        <f>Dane_baza!BU853</f>
        <v>44665445.409999996</v>
      </c>
      <c r="T864" s="212">
        <f>Dane_baza!BV853</f>
        <v>522875.68</v>
      </c>
      <c r="U864" s="212">
        <f>Dane_baza!BW853</f>
        <v>15319683.91379636</v>
      </c>
      <c r="V864" s="212">
        <f t="shared" si="47"/>
        <v>60508005.003796354</v>
      </c>
      <c r="W864" s="161">
        <f t="shared" si="48"/>
        <v>3500000.0037963539</v>
      </c>
      <c r="AA864" s="36"/>
    </row>
    <row r="865" spans="1:27" ht="14.45" x14ac:dyDescent="0.3">
      <c r="A865" s="197" t="s">
        <v>93</v>
      </c>
      <c r="B865" s="197" t="s">
        <v>77</v>
      </c>
      <c r="C865" s="197" t="s">
        <v>75</v>
      </c>
      <c r="D865" s="197" t="s">
        <v>36</v>
      </c>
      <c r="E865" s="197" t="s">
        <v>31</v>
      </c>
      <c r="F865" s="195" t="s">
        <v>3746</v>
      </c>
      <c r="G865" s="195" t="s">
        <v>840</v>
      </c>
      <c r="H865" s="161">
        <f>Dane_baza!AR854</f>
        <v>6465043</v>
      </c>
      <c r="I865" s="161">
        <f>Dane_baza!AS854</f>
        <v>241238</v>
      </c>
      <c r="J865" s="161">
        <f>Dane_baza!BX854</f>
        <v>422839</v>
      </c>
      <c r="K865" s="161">
        <f>Dane_baza!AT854</f>
        <v>11536828</v>
      </c>
      <c r="L865" s="161">
        <f>Dane_baza!AU854</f>
        <v>1392147</v>
      </c>
      <c r="M865" s="161">
        <f>Dane_baza!AV854</f>
        <v>448543</v>
      </c>
      <c r="N865" s="161">
        <f>Dane_baza!AY854</f>
        <v>18129825</v>
      </c>
      <c r="O865" s="161">
        <f>Dane_baza!AZ854</f>
        <v>454149</v>
      </c>
      <c r="P865" s="161">
        <f>Dane_baza!AW854</f>
        <v>0</v>
      </c>
      <c r="Q865" s="161">
        <f>Dane_baza!AX854</f>
        <v>0</v>
      </c>
      <c r="R865" s="212">
        <f t="shared" si="49"/>
        <v>39090612</v>
      </c>
      <c r="S865" s="212">
        <f>Dane_baza!BU854</f>
        <v>19664463.739999998</v>
      </c>
      <c r="T865" s="212">
        <f>Dane_baza!BV854</f>
        <v>79133.63</v>
      </c>
      <c r="U865" s="212">
        <f>Dane_baza!BW854</f>
        <v>21847014.625934619</v>
      </c>
      <c r="V865" s="212">
        <f t="shared" si="47"/>
        <v>41590611.99593462</v>
      </c>
      <c r="W865" s="161">
        <f t="shared" si="48"/>
        <v>2499999.9959346205</v>
      </c>
      <c r="AA865" s="36"/>
    </row>
    <row r="866" spans="1:27" ht="14.45" x14ac:dyDescent="0.3">
      <c r="A866" s="197" t="s">
        <v>93</v>
      </c>
      <c r="B866" s="197" t="s">
        <v>77</v>
      </c>
      <c r="C866" s="197" t="s">
        <v>77</v>
      </c>
      <c r="D866" s="197" t="s">
        <v>36</v>
      </c>
      <c r="E866" s="197" t="s">
        <v>31</v>
      </c>
      <c r="F866" s="195" t="s">
        <v>3747</v>
      </c>
      <c r="G866" s="195" t="s">
        <v>841</v>
      </c>
      <c r="H866" s="161">
        <f>Dane_baza!AR855</f>
        <v>7008297</v>
      </c>
      <c r="I866" s="161">
        <f>Dane_baza!AS855</f>
        <v>157806</v>
      </c>
      <c r="J866" s="161">
        <f>Dane_baza!BX855</f>
        <v>383090</v>
      </c>
      <c r="K866" s="161">
        <f>Dane_baza!AT855</f>
        <v>9223559</v>
      </c>
      <c r="L866" s="161">
        <f>Dane_baza!AU855</f>
        <v>171091</v>
      </c>
      <c r="M866" s="161">
        <f>Dane_baza!AV855</f>
        <v>806561</v>
      </c>
      <c r="N866" s="161">
        <f>Dane_baza!AY855</f>
        <v>17950722</v>
      </c>
      <c r="O866" s="161">
        <f>Dane_baza!AZ855</f>
        <v>454149</v>
      </c>
      <c r="P866" s="161">
        <f>Dane_baza!AW855</f>
        <v>0</v>
      </c>
      <c r="Q866" s="161">
        <f>Dane_baza!AX855</f>
        <v>0</v>
      </c>
      <c r="R866" s="212">
        <f t="shared" si="49"/>
        <v>36155275</v>
      </c>
      <c r="S866" s="212">
        <f>Dane_baza!BU855</f>
        <v>18577700.149999999</v>
      </c>
      <c r="T866" s="212">
        <f>Dane_baza!BV855</f>
        <v>154875.79</v>
      </c>
      <c r="U866" s="212">
        <f>Dane_baza!BW855</f>
        <v>20357040.5</v>
      </c>
      <c r="V866" s="212">
        <f t="shared" si="47"/>
        <v>39089616.439999998</v>
      </c>
      <c r="W866" s="161">
        <f t="shared" si="48"/>
        <v>2934341.4399999976</v>
      </c>
      <c r="AA866" s="36"/>
    </row>
    <row r="867" spans="1:27" ht="14.45" x14ac:dyDescent="0.3">
      <c r="A867" s="197" t="s">
        <v>93</v>
      </c>
      <c r="B867" s="197" t="s">
        <v>90</v>
      </c>
      <c r="C867" s="197" t="s">
        <v>33</v>
      </c>
      <c r="D867" s="197" t="s">
        <v>34</v>
      </c>
      <c r="E867" s="197" t="s">
        <v>31</v>
      </c>
      <c r="F867" s="195" t="s">
        <v>3748</v>
      </c>
      <c r="G867" s="195" t="s">
        <v>842</v>
      </c>
      <c r="H867" s="161">
        <f>Dane_baza!AR856</f>
        <v>4821910</v>
      </c>
      <c r="I867" s="161">
        <f>Dane_baza!AS856</f>
        <v>221150</v>
      </c>
      <c r="J867" s="161">
        <f>Dane_baza!BX856</f>
        <v>289744</v>
      </c>
      <c r="K867" s="161">
        <f>Dane_baza!AT856</f>
        <v>7081651</v>
      </c>
      <c r="L867" s="161">
        <f>Dane_baza!AU856</f>
        <v>0</v>
      </c>
      <c r="M867" s="161">
        <f>Dane_baza!AV856</f>
        <v>941339</v>
      </c>
      <c r="N867" s="161">
        <f>Dane_baza!AY856</f>
        <v>12296166</v>
      </c>
      <c r="O867" s="161">
        <f>Dane_baza!AZ856</f>
        <v>549844</v>
      </c>
      <c r="P867" s="161">
        <f>Dane_baza!AW856</f>
        <v>0</v>
      </c>
      <c r="Q867" s="161">
        <f>Dane_baza!AX856</f>
        <v>0</v>
      </c>
      <c r="R867" s="212">
        <f t="shared" si="49"/>
        <v>26201804</v>
      </c>
      <c r="S867" s="212">
        <f>Dane_baza!BU856</f>
        <v>16082759.24</v>
      </c>
      <c r="T867" s="212">
        <f>Dane_baza!BV856</f>
        <v>569067.93999999994</v>
      </c>
      <c r="U867" s="212">
        <f>Dane_baza!BW856</f>
        <v>12694193.300000001</v>
      </c>
      <c r="V867" s="212">
        <f t="shared" si="47"/>
        <v>29346020.48</v>
      </c>
      <c r="W867" s="161">
        <f t="shared" si="48"/>
        <v>3144216.4800000004</v>
      </c>
      <c r="AA867" s="36"/>
    </row>
    <row r="868" spans="1:27" ht="14.45" x14ac:dyDescent="0.3">
      <c r="A868" s="197" t="s">
        <v>93</v>
      </c>
      <c r="B868" s="197" t="s">
        <v>90</v>
      </c>
      <c r="C868" s="197" t="s">
        <v>32</v>
      </c>
      <c r="D868" s="197" t="s">
        <v>36</v>
      </c>
      <c r="E868" s="197" t="s">
        <v>31</v>
      </c>
      <c r="F868" s="195" t="s">
        <v>3749</v>
      </c>
      <c r="G868" s="195" t="s">
        <v>843</v>
      </c>
      <c r="H868" s="161">
        <f>Dane_baza!AR857</f>
        <v>42406789</v>
      </c>
      <c r="I868" s="161">
        <f>Dane_baza!AS857</f>
        <v>812991</v>
      </c>
      <c r="J868" s="161">
        <f>Dane_baza!BX857</f>
        <v>1568098</v>
      </c>
      <c r="K868" s="161">
        <f>Dane_baza!AT857</f>
        <v>10516336</v>
      </c>
      <c r="L868" s="161">
        <f>Dane_baza!AU857</f>
        <v>0</v>
      </c>
      <c r="M868" s="161">
        <f>Dane_baza!AV857</f>
        <v>1342198</v>
      </c>
      <c r="N868" s="161">
        <f>Dane_baza!AY857</f>
        <v>71834263</v>
      </c>
      <c r="O868" s="161">
        <f>Dane_baza!AZ857</f>
        <v>1521398</v>
      </c>
      <c r="P868" s="161">
        <f>Dane_baza!AW857</f>
        <v>0</v>
      </c>
      <c r="Q868" s="161">
        <f>Dane_baza!AX857</f>
        <v>0</v>
      </c>
      <c r="R868" s="212">
        <f t="shared" si="49"/>
        <v>130002073</v>
      </c>
      <c r="S868" s="212">
        <f>Dane_baza!BU857</f>
        <v>91992691.290000007</v>
      </c>
      <c r="T868" s="212">
        <f>Dane_baza!BV857</f>
        <v>1438926.02</v>
      </c>
      <c r="U868" s="212">
        <f>Dane_baza!BW857</f>
        <v>40570455.459999993</v>
      </c>
      <c r="V868" s="212">
        <f t="shared" si="47"/>
        <v>134002072.77</v>
      </c>
      <c r="W868" s="161">
        <f t="shared" si="48"/>
        <v>3999999.7699999958</v>
      </c>
      <c r="AA868" s="36"/>
    </row>
    <row r="869" spans="1:27" ht="14.45" x14ac:dyDescent="0.3">
      <c r="A869" s="197" t="s">
        <v>93</v>
      </c>
      <c r="B869" s="197" t="s">
        <v>90</v>
      </c>
      <c r="C869" s="197" t="s">
        <v>37</v>
      </c>
      <c r="D869" s="197" t="s">
        <v>36</v>
      </c>
      <c r="E869" s="197" t="s">
        <v>31</v>
      </c>
      <c r="F869" s="195" t="s">
        <v>3750</v>
      </c>
      <c r="G869" s="195" t="s">
        <v>844</v>
      </c>
      <c r="H869" s="161">
        <f>Dane_baza!AR858</f>
        <v>6638919</v>
      </c>
      <c r="I869" s="161">
        <f>Dane_baza!AS858</f>
        <v>187480</v>
      </c>
      <c r="J869" s="161">
        <f>Dane_baza!BX858</f>
        <v>446907</v>
      </c>
      <c r="K869" s="161">
        <f>Dane_baza!AT858</f>
        <v>7734406</v>
      </c>
      <c r="L869" s="161">
        <f>Dane_baza!AU858</f>
        <v>1014065</v>
      </c>
      <c r="M869" s="161">
        <f>Dane_baza!AV858</f>
        <v>545428</v>
      </c>
      <c r="N869" s="161">
        <f>Dane_baza!AY858</f>
        <v>22028202</v>
      </c>
      <c r="O869" s="161">
        <f>Dane_baza!AZ858</f>
        <v>295197</v>
      </c>
      <c r="P869" s="161">
        <f>Dane_baza!AW858</f>
        <v>0</v>
      </c>
      <c r="Q869" s="161">
        <f>Dane_baza!AX858</f>
        <v>0</v>
      </c>
      <c r="R869" s="212">
        <f t="shared" si="49"/>
        <v>38890604</v>
      </c>
      <c r="S869" s="212">
        <f>Dane_baza!BU858</f>
        <v>19268570.850000001</v>
      </c>
      <c r="T869" s="212">
        <f>Dane_baza!BV858</f>
        <v>405400.86</v>
      </c>
      <c r="U869" s="212">
        <f>Dane_baza!BW858</f>
        <v>21716632.190000001</v>
      </c>
      <c r="V869" s="212">
        <f t="shared" si="47"/>
        <v>41390603.900000006</v>
      </c>
      <c r="W869" s="161">
        <f t="shared" si="48"/>
        <v>2499999.900000006</v>
      </c>
      <c r="AA869" s="36"/>
    </row>
    <row r="870" spans="1:27" ht="14.45" x14ac:dyDescent="0.3">
      <c r="A870" s="197" t="s">
        <v>93</v>
      </c>
      <c r="B870" s="197" t="s">
        <v>90</v>
      </c>
      <c r="C870" s="197" t="s">
        <v>39</v>
      </c>
      <c r="D870" s="197" t="s">
        <v>36</v>
      </c>
      <c r="E870" s="197" t="s">
        <v>31</v>
      </c>
      <c r="F870" s="195" t="s">
        <v>3751</v>
      </c>
      <c r="G870" s="195" t="s">
        <v>842</v>
      </c>
      <c r="H870" s="161">
        <f>Dane_baza!AR859</f>
        <v>19054287</v>
      </c>
      <c r="I870" s="161">
        <f>Dane_baza!AS859</f>
        <v>405515</v>
      </c>
      <c r="J870" s="161">
        <f>Dane_baza!BX859</f>
        <v>1238170</v>
      </c>
      <c r="K870" s="161">
        <f>Dane_baza!AT859</f>
        <v>32487688</v>
      </c>
      <c r="L870" s="161">
        <f>Dane_baza!AU859</f>
        <v>2903694</v>
      </c>
      <c r="M870" s="161">
        <f>Dane_baza!AV859</f>
        <v>1034133</v>
      </c>
      <c r="N870" s="161">
        <f>Dane_baza!AY859</f>
        <v>55641281</v>
      </c>
      <c r="O870" s="161">
        <f>Dane_baza!AZ859</f>
        <v>1307300</v>
      </c>
      <c r="P870" s="161">
        <f>Dane_baza!AW859</f>
        <v>0</v>
      </c>
      <c r="Q870" s="161">
        <f>Dane_baza!AX859</f>
        <v>0</v>
      </c>
      <c r="R870" s="212">
        <f t="shared" si="49"/>
        <v>114072068</v>
      </c>
      <c r="S870" s="212">
        <f>Dane_baza!BU859</f>
        <v>60635200.25</v>
      </c>
      <c r="T870" s="212">
        <f>Dane_baza!BV859</f>
        <v>584094.5</v>
      </c>
      <c r="U870" s="212">
        <f>Dane_baza!BW859</f>
        <v>57723058.990000002</v>
      </c>
      <c r="V870" s="212">
        <f t="shared" si="47"/>
        <v>118942353.74000001</v>
      </c>
      <c r="W870" s="161">
        <f t="shared" si="48"/>
        <v>4870285.7400000095</v>
      </c>
      <c r="AA870" s="36"/>
    </row>
    <row r="871" spans="1:27" ht="14.45" x14ac:dyDescent="0.3">
      <c r="A871" s="197" t="s">
        <v>93</v>
      </c>
      <c r="B871" s="197" t="s">
        <v>90</v>
      </c>
      <c r="C871" s="197" t="s">
        <v>42</v>
      </c>
      <c r="D871" s="197" t="s">
        <v>36</v>
      </c>
      <c r="E871" s="197" t="s">
        <v>31</v>
      </c>
      <c r="F871" s="195" t="s">
        <v>3752</v>
      </c>
      <c r="G871" s="195" t="s">
        <v>845</v>
      </c>
      <c r="H871" s="161">
        <f>Dane_baza!AR860</f>
        <v>11145780</v>
      </c>
      <c r="I871" s="161">
        <f>Dane_baza!AS860</f>
        <v>35992</v>
      </c>
      <c r="J871" s="161">
        <f>Dane_baza!BX860</f>
        <v>526869</v>
      </c>
      <c r="K871" s="161">
        <f>Dane_baza!AT860</f>
        <v>10832283</v>
      </c>
      <c r="L871" s="161">
        <f>Dane_baza!AU860</f>
        <v>392638</v>
      </c>
      <c r="M871" s="161">
        <f>Dane_baza!AV860</f>
        <v>921745</v>
      </c>
      <c r="N871" s="161">
        <f>Dane_baza!AY860</f>
        <v>23768810</v>
      </c>
      <c r="O871" s="161">
        <f>Dane_baza!AZ860</f>
        <v>580662</v>
      </c>
      <c r="P871" s="161">
        <f>Dane_baza!AW860</f>
        <v>0</v>
      </c>
      <c r="Q871" s="161">
        <f>Dane_baza!AX860</f>
        <v>0</v>
      </c>
      <c r="R871" s="212">
        <f t="shared" si="49"/>
        <v>48204779</v>
      </c>
      <c r="S871" s="212">
        <f>Dane_baza!BU860</f>
        <v>28495117.300000001</v>
      </c>
      <c r="T871" s="212">
        <f>Dane_baza!BV860</f>
        <v>43978.78</v>
      </c>
      <c r="U871" s="212">
        <f>Dane_baza!BW860</f>
        <v>24526090.48</v>
      </c>
      <c r="V871" s="212">
        <f t="shared" si="47"/>
        <v>53065186.560000002</v>
      </c>
      <c r="W871" s="161">
        <f t="shared" si="48"/>
        <v>4860407.5600000024</v>
      </c>
      <c r="AA871" s="36"/>
    </row>
    <row r="872" spans="1:27" ht="14.45" x14ac:dyDescent="0.3">
      <c r="A872" s="197" t="s">
        <v>93</v>
      </c>
      <c r="B872" s="197" t="s">
        <v>90</v>
      </c>
      <c r="C872" s="197" t="s">
        <v>44</v>
      </c>
      <c r="D872" s="197" t="s">
        <v>36</v>
      </c>
      <c r="E872" s="197" t="s">
        <v>31</v>
      </c>
      <c r="F872" s="195" t="s">
        <v>3753</v>
      </c>
      <c r="G872" s="195" t="s">
        <v>846</v>
      </c>
      <c r="H872" s="161">
        <f>Dane_baza!AR861</f>
        <v>9969340</v>
      </c>
      <c r="I872" s="161">
        <f>Dane_baza!AS861</f>
        <v>435567</v>
      </c>
      <c r="J872" s="161">
        <f>Dane_baza!BX861</f>
        <v>684211</v>
      </c>
      <c r="K872" s="161">
        <f>Dane_baza!AT861</f>
        <v>19669605</v>
      </c>
      <c r="L872" s="161">
        <f>Dane_baza!AU861</f>
        <v>1980875</v>
      </c>
      <c r="M872" s="161">
        <f>Dane_baza!AV861</f>
        <v>953596</v>
      </c>
      <c r="N872" s="161">
        <f>Dane_baza!AY861</f>
        <v>34888856</v>
      </c>
      <c r="O872" s="161">
        <f>Dane_baza!AZ861</f>
        <v>700687</v>
      </c>
      <c r="P872" s="161">
        <f>Dane_baza!AW861</f>
        <v>0</v>
      </c>
      <c r="Q872" s="161">
        <f>Dane_baza!AX861</f>
        <v>0</v>
      </c>
      <c r="R872" s="212">
        <f t="shared" si="49"/>
        <v>69282737</v>
      </c>
      <c r="S872" s="212">
        <f>Dane_baza!BU861</f>
        <v>31258017.710000001</v>
      </c>
      <c r="T872" s="212">
        <f>Dane_baza!BV861</f>
        <v>2059410.38</v>
      </c>
      <c r="U872" s="212">
        <f>Dane_baza!BW861</f>
        <v>44279237.350000001</v>
      </c>
      <c r="V872" s="212">
        <f t="shared" si="47"/>
        <v>77596665.439999998</v>
      </c>
      <c r="W872" s="161">
        <f t="shared" si="48"/>
        <v>8313928.4399999976</v>
      </c>
      <c r="AA872" s="36"/>
    </row>
    <row r="873" spans="1:27" ht="14.45" x14ac:dyDescent="0.3">
      <c r="A873" s="197" t="s">
        <v>93</v>
      </c>
      <c r="B873" s="197" t="s">
        <v>90</v>
      </c>
      <c r="C873" s="197" t="s">
        <v>51</v>
      </c>
      <c r="D873" s="197" t="s">
        <v>40</v>
      </c>
      <c r="E873" s="197" t="s">
        <v>31</v>
      </c>
      <c r="F873" s="195" t="s">
        <v>3754</v>
      </c>
      <c r="G873" s="195" t="s">
        <v>847</v>
      </c>
      <c r="H873" s="161">
        <f>Dane_baza!AR862</f>
        <v>18509965</v>
      </c>
      <c r="I873" s="161">
        <f>Dane_baza!AS862</f>
        <v>2177014</v>
      </c>
      <c r="J873" s="161">
        <f>Dane_baza!BX862</f>
        <v>780277</v>
      </c>
      <c r="K873" s="161">
        <f>Dane_baza!AT862</f>
        <v>3043525</v>
      </c>
      <c r="L873" s="161">
        <f>Dane_baza!AU862</f>
        <v>135694</v>
      </c>
      <c r="M873" s="161">
        <f>Dane_baza!AV862</f>
        <v>1322066</v>
      </c>
      <c r="N873" s="161">
        <f>Dane_baza!AY862</f>
        <v>26219816</v>
      </c>
      <c r="O873" s="161">
        <f>Dane_baza!AZ862</f>
        <v>849907</v>
      </c>
      <c r="P873" s="161">
        <f>Dane_baza!AW862</f>
        <v>0</v>
      </c>
      <c r="Q873" s="161">
        <f>Dane_baza!AX862</f>
        <v>0</v>
      </c>
      <c r="R873" s="212">
        <f t="shared" si="49"/>
        <v>53038264</v>
      </c>
      <c r="S873" s="212">
        <f>Dane_baza!BU862</f>
        <v>44437574.039999999</v>
      </c>
      <c r="T873" s="212">
        <f>Dane_baza!BV862</f>
        <v>2554814.35</v>
      </c>
      <c r="U873" s="212">
        <f>Dane_baza!BW862</f>
        <v>12410467.289999999</v>
      </c>
      <c r="V873" s="212">
        <f t="shared" si="47"/>
        <v>59402855.68</v>
      </c>
      <c r="W873" s="161">
        <f t="shared" si="48"/>
        <v>6364591.6799999997</v>
      </c>
      <c r="AA873" s="36"/>
    </row>
    <row r="874" spans="1:27" ht="14.45" x14ac:dyDescent="0.3">
      <c r="A874" s="197" t="s">
        <v>93</v>
      </c>
      <c r="B874" s="197" t="s">
        <v>90</v>
      </c>
      <c r="C874" s="197" t="s">
        <v>75</v>
      </c>
      <c r="D874" s="197" t="s">
        <v>36</v>
      </c>
      <c r="E874" s="197" t="s">
        <v>31</v>
      </c>
      <c r="F874" s="195" t="s">
        <v>3755</v>
      </c>
      <c r="G874" s="195" t="s">
        <v>848</v>
      </c>
      <c r="H874" s="161">
        <f>Dane_baza!AR863</f>
        <v>5934597</v>
      </c>
      <c r="I874" s="161">
        <f>Dane_baza!AS863</f>
        <v>27847</v>
      </c>
      <c r="J874" s="161">
        <f>Dane_baza!BX863</f>
        <v>330814</v>
      </c>
      <c r="K874" s="161">
        <f>Dane_baza!AT863</f>
        <v>7909384</v>
      </c>
      <c r="L874" s="161">
        <f>Dane_baza!AU863</f>
        <v>272448</v>
      </c>
      <c r="M874" s="161">
        <f>Dane_baza!AV863</f>
        <v>437452</v>
      </c>
      <c r="N874" s="161">
        <f>Dane_baza!AY863</f>
        <v>12461347</v>
      </c>
      <c r="O874" s="161">
        <f>Dane_baza!AZ863</f>
        <v>231940</v>
      </c>
      <c r="P874" s="161">
        <f>Dane_baza!AW863</f>
        <v>0</v>
      </c>
      <c r="Q874" s="161">
        <f>Dane_baza!AX863</f>
        <v>0</v>
      </c>
      <c r="R874" s="212">
        <f t="shared" si="49"/>
        <v>27605829</v>
      </c>
      <c r="S874" s="212">
        <f>Dane_baza!BU863</f>
        <v>15673050.939999999</v>
      </c>
      <c r="T874" s="212">
        <f>Dane_baza!BV863</f>
        <v>39852.42</v>
      </c>
      <c r="U874" s="212">
        <f>Dane_baza!BW863</f>
        <v>13892925.646761205</v>
      </c>
      <c r="V874" s="212">
        <f t="shared" si="47"/>
        <v>29605829.006761204</v>
      </c>
      <c r="W874" s="161">
        <f t="shared" si="48"/>
        <v>2000000.0067612045</v>
      </c>
      <c r="AA874" s="36"/>
    </row>
    <row r="875" spans="1:27" ht="14.45" x14ac:dyDescent="0.3">
      <c r="A875" s="197" t="s">
        <v>93</v>
      </c>
      <c r="B875" s="197" t="s">
        <v>90</v>
      </c>
      <c r="C875" s="197" t="s">
        <v>77</v>
      </c>
      <c r="D875" s="197" t="s">
        <v>36</v>
      </c>
      <c r="E875" s="197" t="s">
        <v>31</v>
      </c>
      <c r="F875" s="195" t="s">
        <v>3756</v>
      </c>
      <c r="G875" s="195" t="s">
        <v>849</v>
      </c>
      <c r="H875" s="161">
        <f>Dane_baza!AR864</f>
        <v>11815983</v>
      </c>
      <c r="I875" s="161">
        <f>Dane_baza!AS864</f>
        <v>291091</v>
      </c>
      <c r="J875" s="161">
        <f>Dane_baza!BX864</f>
        <v>790435</v>
      </c>
      <c r="K875" s="161">
        <f>Dane_baza!AT864</f>
        <v>23851659</v>
      </c>
      <c r="L875" s="161">
        <f>Dane_baza!AU864</f>
        <v>2340049</v>
      </c>
      <c r="M875" s="161">
        <f>Dane_baza!AV864</f>
        <v>1380751</v>
      </c>
      <c r="N875" s="161">
        <f>Dane_baza!AY864</f>
        <v>43374146</v>
      </c>
      <c r="O875" s="161">
        <f>Dane_baza!AZ864</f>
        <v>1034810</v>
      </c>
      <c r="P875" s="161">
        <f>Dane_baza!AW864</f>
        <v>0</v>
      </c>
      <c r="Q875" s="161">
        <f>Dane_baza!AX864</f>
        <v>0</v>
      </c>
      <c r="R875" s="212">
        <f t="shared" si="49"/>
        <v>84878924</v>
      </c>
      <c r="S875" s="212">
        <f>Dane_baza!BU864</f>
        <v>35186452.68</v>
      </c>
      <c r="T875" s="212">
        <f>Dane_baza!BV864</f>
        <v>422121.58</v>
      </c>
      <c r="U875" s="212">
        <f>Dane_baza!BW864</f>
        <v>59455820.619999997</v>
      </c>
      <c r="V875" s="212">
        <f t="shared" si="47"/>
        <v>95064394.879999995</v>
      </c>
      <c r="W875" s="161">
        <f t="shared" si="48"/>
        <v>10185470.879999995</v>
      </c>
      <c r="AA875" s="36"/>
    </row>
    <row r="876" spans="1:27" ht="14.45" x14ac:dyDescent="0.3">
      <c r="A876" s="197" t="s">
        <v>93</v>
      </c>
      <c r="B876" s="197" t="s">
        <v>90</v>
      </c>
      <c r="C876" s="197" t="s">
        <v>90</v>
      </c>
      <c r="D876" s="197" t="s">
        <v>36</v>
      </c>
      <c r="E876" s="197" t="s">
        <v>31</v>
      </c>
      <c r="F876" s="195" t="s">
        <v>3757</v>
      </c>
      <c r="G876" s="195" t="s">
        <v>850</v>
      </c>
      <c r="H876" s="161">
        <f>Dane_baza!AR865</f>
        <v>10347823</v>
      </c>
      <c r="I876" s="161">
        <f>Dane_baza!AS865</f>
        <v>514158</v>
      </c>
      <c r="J876" s="161">
        <f>Dane_baza!BX865</f>
        <v>550813</v>
      </c>
      <c r="K876" s="161">
        <f>Dane_baza!AT865</f>
        <v>7763470</v>
      </c>
      <c r="L876" s="161">
        <f>Dane_baza!AU865</f>
        <v>802159</v>
      </c>
      <c r="M876" s="161">
        <f>Dane_baza!AV865</f>
        <v>608409</v>
      </c>
      <c r="N876" s="161">
        <f>Dane_baza!AY865</f>
        <v>24842849</v>
      </c>
      <c r="O876" s="161">
        <f>Dane_baza!AZ865</f>
        <v>658516</v>
      </c>
      <c r="P876" s="161">
        <f>Dane_baza!AW865</f>
        <v>0</v>
      </c>
      <c r="Q876" s="161">
        <f>Dane_baza!AX865</f>
        <v>0</v>
      </c>
      <c r="R876" s="212">
        <f t="shared" si="49"/>
        <v>46088197</v>
      </c>
      <c r="S876" s="212">
        <f>Dane_baza!BU865</f>
        <v>27145833.370000001</v>
      </c>
      <c r="T876" s="212">
        <f>Dane_baza!BV865</f>
        <v>979244.48</v>
      </c>
      <c r="U876" s="212">
        <f>Dane_baza!BW865</f>
        <v>21061797.489999998</v>
      </c>
      <c r="V876" s="212">
        <f t="shared" si="47"/>
        <v>49186875.340000004</v>
      </c>
      <c r="W876" s="161">
        <f t="shared" si="48"/>
        <v>3098678.3400000036</v>
      </c>
      <c r="AA876" s="36"/>
    </row>
    <row r="877" spans="1:27" ht="14.45" x14ac:dyDescent="0.3">
      <c r="A877" s="197" t="s">
        <v>93</v>
      </c>
      <c r="B877" s="197" t="s">
        <v>90</v>
      </c>
      <c r="C877" s="197" t="s">
        <v>92</v>
      </c>
      <c r="D877" s="197" t="s">
        <v>40</v>
      </c>
      <c r="E877" s="197" t="s">
        <v>31</v>
      </c>
      <c r="F877" s="195" t="s">
        <v>3758</v>
      </c>
      <c r="G877" s="195" t="s">
        <v>851</v>
      </c>
      <c r="H877" s="161">
        <f>Dane_baza!AR866</f>
        <v>12895137</v>
      </c>
      <c r="I877" s="161">
        <f>Dane_baza!AS866</f>
        <v>777286</v>
      </c>
      <c r="J877" s="161">
        <f>Dane_baza!BX866</f>
        <v>577563</v>
      </c>
      <c r="K877" s="161">
        <f>Dane_baza!AT866</f>
        <v>5769592</v>
      </c>
      <c r="L877" s="161">
        <f>Dane_baza!AU866</f>
        <v>156937</v>
      </c>
      <c r="M877" s="161">
        <f>Dane_baza!AV866</f>
        <v>1131026</v>
      </c>
      <c r="N877" s="161">
        <f>Dane_baza!AY866</f>
        <v>20220276</v>
      </c>
      <c r="O877" s="161">
        <f>Dane_baza!AZ866</f>
        <v>600125</v>
      </c>
      <c r="P877" s="161">
        <f>Dane_baza!AW866</f>
        <v>0</v>
      </c>
      <c r="Q877" s="161">
        <f>Dane_baza!AX866</f>
        <v>0</v>
      </c>
      <c r="R877" s="212">
        <f t="shared" si="49"/>
        <v>42127942</v>
      </c>
      <c r="S877" s="212">
        <f>Dane_baza!BU866</f>
        <v>31288045.079999998</v>
      </c>
      <c r="T877" s="212">
        <f>Dane_baza!BV866</f>
        <v>324316.24</v>
      </c>
      <c r="U877" s="212">
        <f>Dane_baza!BW866</f>
        <v>13515580.419999998</v>
      </c>
      <c r="V877" s="212">
        <f t="shared" si="47"/>
        <v>45127941.739999995</v>
      </c>
      <c r="W877" s="161">
        <f t="shared" si="48"/>
        <v>2999999.7399999946</v>
      </c>
      <c r="AA877" s="36"/>
    </row>
    <row r="878" spans="1:27" ht="14.45" x14ac:dyDescent="0.3">
      <c r="A878" s="197" t="s">
        <v>93</v>
      </c>
      <c r="B878" s="197" t="s">
        <v>90</v>
      </c>
      <c r="C878" s="197" t="s">
        <v>93</v>
      </c>
      <c r="D878" s="197" t="s">
        <v>36</v>
      </c>
      <c r="E878" s="197" t="s">
        <v>31</v>
      </c>
      <c r="F878" s="195" t="s">
        <v>3759</v>
      </c>
      <c r="G878" s="195" t="s">
        <v>852</v>
      </c>
      <c r="H878" s="161">
        <f>Dane_baza!AR867</f>
        <v>12872149</v>
      </c>
      <c r="I878" s="161">
        <f>Dane_baza!AS867</f>
        <v>114617</v>
      </c>
      <c r="J878" s="161">
        <f>Dane_baza!BX867</f>
        <v>462873</v>
      </c>
      <c r="K878" s="161">
        <f>Dane_baza!AT867</f>
        <v>6033180</v>
      </c>
      <c r="L878" s="161">
        <f>Dane_baza!AU867</f>
        <v>0</v>
      </c>
      <c r="M878" s="161">
        <f>Dane_baza!AV867</f>
        <v>881636</v>
      </c>
      <c r="N878" s="161">
        <f>Dane_baza!AY867</f>
        <v>15634273</v>
      </c>
      <c r="O878" s="161">
        <f>Dane_baza!AZ867</f>
        <v>311416</v>
      </c>
      <c r="P878" s="161">
        <f>Dane_baza!AW867</f>
        <v>0</v>
      </c>
      <c r="Q878" s="161">
        <f>Dane_baza!AX867</f>
        <v>0</v>
      </c>
      <c r="R878" s="212">
        <f t="shared" si="49"/>
        <v>36310144</v>
      </c>
      <c r="S878" s="212">
        <f>Dane_baza!BU867</f>
        <v>25934693.699999999</v>
      </c>
      <c r="T878" s="212">
        <f>Dane_baza!BV867</f>
        <v>182519.25</v>
      </c>
      <c r="U878" s="212">
        <f>Dane_baza!BW867</f>
        <v>12692931.050033392</v>
      </c>
      <c r="V878" s="212">
        <f t="shared" si="47"/>
        <v>38810144.000033394</v>
      </c>
      <c r="W878" s="161">
        <f t="shared" si="48"/>
        <v>2500000.0000333935</v>
      </c>
      <c r="AA878" s="36"/>
    </row>
    <row r="879" spans="1:27" ht="14.45" x14ac:dyDescent="0.3">
      <c r="A879" s="197" t="s">
        <v>93</v>
      </c>
      <c r="B879" s="197" t="s">
        <v>90</v>
      </c>
      <c r="C879" s="197" t="s">
        <v>95</v>
      </c>
      <c r="D879" s="197" t="s">
        <v>40</v>
      </c>
      <c r="E879" s="197" t="s">
        <v>31</v>
      </c>
      <c r="F879" s="195" t="s">
        <v>3760</v>
      </c>
      <c r="G879" s="195" t="s">
        <v>853</v>
      </c>
      <c r="H879" s="161">
        <f>Dane_baza!AR868</f>
        <v>7680204</v>
      </c>
      <c r="I879" s="161">
        <f>Dane_baza!AS868</f>
        <v>245470</v>
      </c>
      <c r="J879" s="161">
        <f>Dane_baza!BX868</f>
        <v>514566</v>
      </c>
      <c r="K879" s="161">
        <f>Dane_baza!AT868</f>
        <v>12146577</v>
      </c>
      <c r="L879" s="161">
        <f>Dane_baza!AU868</f>
        <v>1022036</v>
      </c>
      <c r="M879" s="161">
        <f>Dane_baza!AV868</f>
        <v>893654</v>
      </c>
      <c r="N879" s="161">
        <f>Dane_baza!AY868</f>
        <v>15902370</v>
      </c>
      <c r="O879" s="161">
        <f>Dane_baza!AZ868</f>
        <v>400624</v>
      </c>
      <c r="P879" s="161">
        <f>Dane_baza!AW868</f>
        <v>0</v>
      </c>
      <c r="Q879" s="161">
        <f>Dane_baza!AX868</f>
        <v>0</v>
      </c>
      <c r="R879" s="212">
        <f t="shared" si="49"/>
        <v>38805501</v>
      </c>
      <c r="S879" s="212">
        <f>Dane_baza!BU868</f>
        <v>24241695.149999999</v>
      </c>
      <c r="T879" s="212">
        <f>Dane_baza!BV868</f>
        <v>225380.3</v>
      </c>
      <c r="U879" s="212">
        <f>Dane_baza!BW868</f>
        <v>16838425.542116232</v>
      </c>
      <c r="V879" s="212">
        <f t="shared" si="47"/>
        <v>41305500.992116228</v>
      </c>
      <c r="W879" s="161">
        <f t="shared" si="48"/>
        <v>2499999.9921162277</v>
      </c>
      <c r="AA879" s="36"/>
    </row>
    <row r="880" spans="1:27" ht="14.45" x14ac:dyDescent="0.3">
      <c r="A880" s="197" t="s">
        <v>93</v>
      </c>
      <c r="B880" s="197" t="s">
        <v>90</v>
      </c>
      <c r="C880" s="197" t="s">
        <v>97</v>
      </c>
      <c r="D880" s="197" t="s">
        <v>36</v>
      </c>
      <c r="E880" s="197" t="s">
        <v>31</v>
      </c>
      <c r="F880" s="195" t="s">
        <v>3761</v>
      </c>
      <c r="G880" s="195" t="s">
        <v>854</v>
      </c>
      <c r="H880" s="161">
        <f>Dane_baza!AR869</f>
        <v>13617078</v>
      </c>
      <c r="I880" s="161">
        <f>Dane_baza!AS869</f>
        <v>440672</v>
      </c>
      <c r="J880" s="161">
        <f>Dane_baza!BX869</f>
        <v>673167</v>
      </c>
      <c r="K880" s="161">
        <f>Dane_baza!AT869</f>
        <v>13088439</v>
      </c>
      <c r="L880" s="161">
        <f>Dane_baza!AU869</f>
        <v>753649</v>
      </c>
      <c r="M880" s="161">
        <f>Dane_baza!AV869</f>
        <v>755008</v>
      </c>
      <c r="N880" s="161">
        <f>Dane_baza!AY869</f>
        <v>28116926</v>
      </c>
      <c r="O880" s="161">
        <f>Dane_baza!AZ869</f>
        <v>715284</v>
      </c>
      <c r="P880" s="161">
        <f>Dane_baza!AW869</f>
        <v>0</v>
      </c>
      <c r="Q880" s="161">
        <f>Dane_baza!AX869</f>
        <v>0</v>
      </c>
      <c r="R880" s="212">
        <f t="shared" si="49"/>
        <v>58160223</v>
      </c>
      <c r="S880" s="212">
        <f>Dane_baza!BU869</f>
        <v>33482242.440000001</v>
      </c>
      <c r="T880" s="212">
        <f>Dane_baza!BV869</f>
        <v>586131.5</v>
      </c>
      <c r="U880" s="212">
        <f>Dane_baza!BW869</f>
        <v>27091849.050364919</v>
      </c>
      <c r="V880" s="212">
        <f t="shared" si="47"/>
        <v>61160222.990364917</v>
      </c>
      <c r="W880" s="161">
        <f t="shared" si="48"/>
        <v>2999999.9903649166</v>
      </c>
      <c r="AA880" s="36"/>
    </row>
    <row r="881" spans="1:27" ht="14.45" x14ac:dyDescent="0.3">
      <c r="A881" s="197" t="s">
        <v>93</v>
      </c>
      <c r="B881" s="197" t="s">
        <v>90</v>
      </c>
      <c r="C881" s="197" t="s">
        <v>130</v>
      </c>
      <c r="D881" s="197" t="s">
        <v>36</v>
      </c>
      <c r="E881" s="197" t="s">
        <v>31</v>
      </c>
      <c r="F881" s="195" t="s">
        <v>3762</v>
      </c>
      <c r="G881" s="195" t="s">
        <v>855</v>
      </c>
      <c r="H881" s="161">
        <f>Dane_baza!AR870</f>
        <v>3006865</v>
      </c>
      <c r="I881" s="161">
        <f>Dane_baza!AS870</f>
        <v>12022</v>
      </c>
      <c r="J881" s="161">
        <f>Dane_baza!BX870</f>
        <v>189094</v>
      </c>
      <c r="K881" s="161">
        <f>Dane_baza!AT870</f>
        <v>4678105</v>
      </c>
      <c r="L881" s="161">
        <f>Dane_baza!AU870</f>
        <v>368339</v>
      </c>
      <c r="M881" s="161">
        <f>Dane_baza!AV870</f>
        <v>795920</v>
      </c>
      <c r="N881" s="161">
        <f>Dane_baza!AY870</f>
        <v>5708426</v>
      </c>
      <c r="O881" s="161">
        <f>Dane_baza!AZ870</f>
        <v>141111</v>
      </c>
      <c r="P881" s="161">
        <f>Dane_baza!AW870</f>
        <v>0</v>
      </c>
      <c r="Q881" s="161">
        <f>Dane_baza!AX870</f>
        <v>0</v>
      </c>
      <c r="R881" s="212">
        <f t="shared" si="49"/>
        <v>14899882</v>
      </c>
      <c r="S881" s="212">
        <f>Dane_baza!BU870</f>
        <v>9646329</v>
      </c>
      <c r="T881" s="212">
        <f>Dane_baza!BV870</f>
        <v>20949.28</v>
      </c>
      <c r="U881" s="212">
        <f>Dane_baza!BW870</f>
        <v>6232603.3799999999</v>
      </c>
      <c r="V881" s="212">
        <f t="shared" si="47"/>
        <v>15899881.66</v>
      </c>
      <c r="W881" s="161">
        <f t="shared" si="48"/>
        <v>999999.66000000015</v>
      </c>
      <c r="AA881" s="36"/>
    </row>
    <row r="882" spans="1:27" ht="14.45" x14ac:dyDescent="0.3">
      <c r="A882" s="197" t="s">
        <v>93</v>
      </c>
      <c r="B882" s="197" t="s">
        <v>90</v>
      </c>
      <c r="C882" s="197" t="s">
        <v>134</v>
      </c>
      <c r="D882" s="197" t="s">
        <v>40</v>
      </c>
      <c r="E882" s="197" t="s">
        <v>31</v>
      </c>
      <c r="F882" s="195" t="s">
        <v>3763</v>
      </c>
      <c r="G882" s="195" t="s">
        <v>856</v>
      </c>
      <c r="H882" s="161">
        <f>Dane_baza!AR871</f>
        <v>24467149</v>
      </c>
      <c r="I882" s="161">
        <f>Dane_baza!AS871</f>
        <v>631031</v>
      </c>
      <c r="J882" s="161">
        <f>Dane_baza!BX871</f>
        <v>1169471</v>
      </c>
      <c r="K882" s="161">
        <f>Dane_baza!AT871</f>
        <v>20070731</v>
      </c>
      <c r="L882" s="161">
        <f>Dane_baza!AU871</f>
        <v>1174859</v>
      </c>
      <c r="M882" s="161">
        <f>Dane_baza!AV871</f>
        <v>1215897</v>
      </c>
      <c r="N882" s="161">
        <f>Dane_baza!AY871</f>
        <v>42864130</v>
      </c>
      <c r="O882" s="161">
        <f>Dane_baza!AZ871</f>
        <v>1206738</v>
      </c>
      <c r="P882" s="161">
        <f>Dane_baza!AW871</f>
        <v>0</v>
      </c>
      <c r="Q882" s="161">
        <f>Dane_baza!AX871</f>
        <v>0</v>
      </c>
      <c r="R882" s="212">
        <f t="shared" si="49"/>
        <v>92800006</v>
      </c>
      <c r="S882" s="212">
        <f>Dane_baza!BU871</f>
        <v>64833083.890000001</v>
      </c>
      <c r="T882" s="212">
        <f>Dane_baza!BV871</f>
        <v>976573.14</v>
      </c>
      <c r="U882" s="212">
        <f>Dane_baza!BW871</f>
        <v>30490348.539999999</v>
      </c>
      <c r="V882" s="212">
        <f t="shared" si="47"/>
        <v>96300005.569999993</v>
      </c>
      <c r="W882" s="161">
        <f t="shared" si="48"/>
        <v>3499999.5699999928</v>
      </c>
      <c r="AA882" s="36"/>
    </row>
    <row r="883" spans="1:27" ht="14.45" x14ac:dyDescent="0.3">
      <c r="A883" s="197" t="s">
        <v>93</v>
      </c>
      <c r="B883" s="197" t="s">
        <v>92</v>
      </c>
      <c r="C883" s="197" t="s">
        <v>33</v>
      </c>
      <c r="D883" s="197" t="s">
        <v>34</v>
      </c>
      <c r="E883" s="197" t="s">
        <v>31</v>
      </c>
      <c r="F883" s="195" t="s">
        <v>3764</v>
      </c>
      <c r="G883" s="195" t="s">
        <v>857</v>
      </c>
      <c r="H883" s="161">
        <f>Dane_baza!AR872</f>
        <v>47531554</v>
      </c>
      <c r="I883" s="161">
        <f>Dane_baza!AS872</f>
        <v>3065651</v>
      </c>
      <c r="J883" s="161">
        <f>Dane_baza!BX872</f>
        <v>1742786</v>
      </c>
      <c r="K883" s="161">
        <f>Dane_baza!AT872</f>
        <v>7012610</v>
      </c>
      <c r="L883" s="161">
        <f>Dane_baza!AU872</f>
        <v>0</v>
      </c>
      <c r="M883" s="161">
        <f>Dane_baza!AV872</f>
        <v>1545468</v>
      </c>
      <c r="N883" s="161">
        <f>Dane_baza!AY872</f>
        <v>44949244</v>
      </c>
      <c r="O883" s="161">
        <f>Dane_baza!AZ872</f>
        <v>1571679</v>
      </c>
      <c r="P883" s="161">
        <f>Dane_baza!AW872</f>
        <v>0</v>
      </c>
      <c r="Q883" s="161">
        <f>Dane_baza!AX872</f>
        <v>0</v>
      </c>
      <c r="R883" s="212">
        <f t="shared" si="49"/>
        <v>107418992</v>
      </c>
      <c r="S883" s="212">
        <f>Dane_baza!BU872</f>
        <v>102127851.79000001</v>
      </c>
      <c r="T883" s="212">
        <f>Dane_baza!BV872</f>
        <v>3302392.21</v>
      </c>
      <c r="U883" s="212">
        <f>Dane_baza!BW872</f>
        <v>5988747.8099999987</v>
      </c>
      <c r="V883" s="212">
        <f t="shared" si="47"/>
        <v>111418991.81</v>
      </c>
      <c r="W883" s="161">
        <f t="shared" si="48"/>
        <v>3999999.8100000024</v>
      </c>
      <c r="AA883" s="36"/>
    </row>
    <row r="884" spans="1:27" ht="14.45" x14ac:dyDescent="0.3">
      <c r="A884" s="197" t="s">
        <v>93</v>
      </c>
      <c r="B884" s="197" t="s">
        <v>92</v>
      </c>
      <c r="C884" s="197" t="s">
        <v>32</v>
      </c>
      <c r="D884" s="197" t="s">
        <v>40</v>
      </c>
      <c r="E884" s="197" t="s">
        <v>31</v>
      </c>
      <c r="F884" s="195" t="s">
        <v>3765</v>
      </c>
      <c r="G884" s="195" t="s">
        <v>858</v>
      </c>
      <c r="H884" s="161">
        <f>Dane_baza!AR873</f>
        <v>5980581</v>
      </c>
      <c r="I884" s="161">
        <f>Dane_baza!AS873</f>
        <v>282736</v>
      </c>
      <c r="J884" s="161">
        <f>Dane_baza!BX873</f>
        <v>344054</v>
      </c>
      <c r="K884" s="161">
        <f>Dane_baza!AT873</f>
        <v>3480960</v>
      </c>
      <c r="L884" s="161">
        <f>Dane_baza!AU873</f>
        <v>508403</v>
      </c>
      <c r="M884" s="161">
        <f>Dane_baza!AV873</f>
        <v>770295</v>
      </c>
      <c r="N884" s="161">
        <f>Dane_baza!AY873</f>
        <v>9417289</v>
      </c>
      <c r="O884" s="161">
        <f>Dane_baza!AZ873</f>
        <v>275733</v>
      </c>
      <c r="P884" s="161">
        <f>Dane_baza!AW873</f>
        <v>0</v>
      </c>
      <c r="Q884" s="161">
        <f>Dane_baza!AX873</f>
        <v>0</v>
      </c>
      <c r="R884" s="212">
        <f t="shared" si="49"/>
        <v>21060051</v>
      </c>
      <c r="S884" s="212">
        <f>Dane_baza!BU873</f>
        <v>17340138.460000001</v>
      </c>
      <c r="T884" s="212">
        <f>Dane_baza!BV873</f>
        <v>182774.85</v>
      </c>
      <c r="U884" s="212">
        <f>Dane_baza!BW873</f>
        <v>5537137.4299999978</v>
      </c>
      <c r="V884" s="212">
        <f t="shared" si="47"/>
        <v>23060050.740000002</v>
      </c>
      <c r="W884" s="161">
        <f t="shared" si="48"/>
        <v>1999999.7400000021</v>
      </c>
      <c r="AA884" s="36"/>
    </row>
    <row r="885" spans="1:27" ht="14.45" x14ac:dyDescent="0.3">
      <c r="A885" s="197" t="s">
        <v>93</v>
      </c>
      <c r="B885" s="197" t="s">
        <v>92</v>
      </c>
      <c r="C885" s="197" t="s">
        <v>37</v>
      </c>
      <c r="D885" s="197" t="s">
        <v>36</v>
      </c>
      <c r="E885" s="197" t="s">
        <v>31</v>
      </c>
      <c r="F885" s="195" t="s">
        <v>3766</v>
      </c>
      <c r="G885" s="195" t="s">
        <v>859</v>
      </c>
      <c r="H885" s="161">
        <f>Dane_baza!AR874</f>
        <v>11271740</v>
      </c>
      <c r="I885" s="161">
        <f>Dane_baza!AS874</f>
        <v>569412</v>
      </c>
      <c r="J885" s="161">
        <f>Dane_baza!BX874</f>
        <v>1087274</v>
      </c>
      <c r="K885" s="161">
        <f>Dane_baza!AT874</f>
        <v>35538643</v>
      </c>
      <c r="L885" s="161">
        <f>Dane_baza!AU874</f>
        <v>4853537</v>
      </c>
      <c r="M885" s="161">
        <f>Dane_baza!AV874</f>
        <v>1083911</v>
      </c>
      <c r="N885" s="161">
        <f>Dane_baza!AY874</f>
        <v>48291178</v>
      </c>
      <c r="O885" s="161">
        <f>Dane_baza!AZ874</f>
        <v>1098067</v>
      </c>
      <c r="P885" s="161">
        <f>Dane_baza!AW874</f>
        <v>0</v>
      </c>
      <c r="Q885" s="161">
        <f>Dane_baza!AX874</f>
        <v>0</v>
      </c>
      <c r="R885" s="212">
        <f t="shared" si="49"/>
        <v>103793762</v>
      </c>
      <c r="S885" s="212">
        <f>Dane_baza!BU874</f>
        <v>34588761.509999998</v>
      </c>
      <c r="T885" s="212">
        <f>Dane_baza!BV874</f>
        <v>1227151.5</v>
      </c>
      <c r="U885" s="212">
        <f>Dane_baza!BW874</f>
        <v>72107148.689999998</v>
      </c>
      <c r="V885" s="212">
        <f t="shared" si="47"/>
        <v>107923061.69999999</v>
      </c>
      <c r="W885" s="161">
        <f t="shared" si="48"/>
        <v>4129299.6999999881</v>
      </c>
      <c r="AA885" s="36"/>
    </row>
    <row r="886" spans="1:27" ht="14.45" x14ac:dyDescent="0.3">
      <c r="A886" s="197" t="s">
        <v>93</v>
      </c>
      <c r="B886" s="197" t="s">
        <v>92</v>
      </c>
      <c r="C886" s="197" t="s">
        <v>39</v>
      </c>
      <c r="D886" s="197" t="s">
        <v>36</v>
      </c>
      <c r="E886" s="197" t="s">
        <v>31</v>
      </c>
      <c r="F886" s="195" t="s">
        <v>3767</v>
      </c>
      <c r="G886" s="195" t="s">
        <v>860</v>
      </c>
      <c r="H886" s="161">
        <f>Dane_baza!AR875</f>
        <v>5831675</v>
      </c>
      <c r="I886" s="161">
        <f>Dane_baza!AS875</f>
        <v>91023</v>
      </c>
      <c r="J886" s="161">
        <f>Dane_baza!BX875</f>
        <v>368181</v>
      </c>
      <c r="K886" s="161">
        <f>Dane_baza!AT875</f>
        <v>7456444</v>
      </c>
      <c r="L886" s="161">
        <f>Dane_baza!AU875</f>
        <v>1074510</v>
      </c>
      <c r="M886" s="161">
        <f>Dane_baza!AV875</f>
        <v>879051</v>
      </c>
      <c r="N886" s="161">
        <f>Dane_baza!AY875</f>
        <v>14074714</v>
      </c>
      <c r="O886" s="161">
        <f>Dane_baza!AZ875</f>
        <v>386026</v>
      </c>
      <c r="P886" s="161">
        <f>Dane_baza!AW875</f>
        <v>0</v>
      </c>
      <c r="Q886" s="161">
        <f>Dane_baza!AX875</f>
        <v>0</v>
      </c>
      <c r="R886" s="212">
        <f t="shared" si="49"/>
        <v>30161624</v>
      </c>
      <c r="S886" s="212">
        <f>Dane_baza!BU875</f>
        <v>16555417.289999999</v>
      </c>
      <c r="T886" s="212">
        <f>Dane_baza!BV875</f>
        <v>260387.54</v>
      </c>
      <c r="U886" s="212">
        <f>Dane_baza!BW875</f>
        <v>15345819.171819115</v>
      </c>
      <c r="V886" s="212">
        <f t="shared" si="47"/>
        <v>32161624.001819111</v>
      </c>
      <c r="W886" s="161">
        <f t="shared" si="48"/>
        <v>2000000.0018191114</v>
      </c>
      <c r="AA886" s="36"/>
    </row>
    <row r="887" spans="1:27" ht="14.45" x14ac:dyDescent="0.3">
      <c r="A887" s="197" t="s">
        <v>93</v>
      </c>
      <c r="B887" s="197" t="s">
        <v>92</v>
      </c>
      <c r="C887" s="197" t="s">
        <v>42</v>
      </c>
      <c r="D887" s="197" t="s">
        <v>36</v>
      </c>
      <c r="E887" s="197" t="s">
        <v>31</v>
      </c>
      <c r="F887" s="195" t="s">
        <v>3768</v>
      </c>
      <c r="G887" s="195" t="s">
        <v>861</v>
      </c>
      <c r="H887" s="161">
        <f>Dane_baza!AR876</f>
        <v>15010617</v>
      </c>
      <c r="I887" s="161">
        <f>Dane_baza!AS876</f>
        <v>393928</v>
      </c>
      <c r="J887" s="161">
        <f>Dane_baza!BX876</f>
        <v>977514</v>
      </c>
      <c r="K887" s="161">
        <f>Dane_baza!AT876</f>
        <v>24976363</v>
      </c>
      <c r="L887" s="161">
        <f>Dane_baza!AU876</f>
        <v>2534713</v>
      </c>
      <c r="M887" s="161">
        <f>Dane_baza!AV876</f>
        <v>908935</v>
      </c>
      <c r="N887" s="161">
        <f>Dane_baza!AY876</f>
        <v>46870549</v>
      </c>
      <c r="O887" s="161">
        <f>Dane_baza!AZ876</f>
        <v>1109421</v>
      </c>
      <c r="P887" s="161">
        <f>Dane_baza!AW876</f>
        <v>0</v>
      </c>
      <c r="Q887" s="161">
        <f>Dane_baza!AX876</f>
        <v>0</v>
      </c>
      <c r="R887" s="212">
        <f t="shared" si="49"/>
        <v>92782040</v>
      </c>
      <c r="S887" s="212">
        <f>Dane_baza!BU876</f>
        <v>44994495.950000003</v>
      </c>
      <c r="T887" s="212">
        <f>Dane_baza!BV876</f>
        <v>788398.82</v>
      </c>
      <c r="U887" s="212">
        <f>Dane_baza!BW876</f>
        <v>50499145.234557748</v>
      </c>
      <c r="V887" s="212">
        <f t="shared" si="47"/>
        <v>96282040.004557759</v>
      </c>
      <c r="W887" s="161">
        <f t="shared" si="48"/>
        <v>3500000.0045577586</v>
      </c>
      <c r="AA887" s="36"/>
    </row>
    <row r="888" spans="1:27" ht="14.45" x14ac:dyDescent="0.3">
      <c r="A888" s="197" t="s">
        <v>93</v>
      </c>
      <c r="B888" s="197" t="s">
        <v>92</v>
      </c>
      <c r="C888" s="197" t="s">
        <v>44</v>
      </c>
      <c r="D888" s="197" t="s">
        <v>36</v>
      </c>
      <c r="E888" s="197" t="s">
        <v>31</v>
      </c>
      <c r="F888" s="195" t="s">
        <v>3769</v>
      </c>
      <c r="G888" s="195" t="s">
        <v>862</v>
      </c>
      <c r="H888" s="161">
        <f>Dane_baza!AR877</f>
        <v>4588078</v>
      </c>
      <c r="I888" s="161">
        <f>Dane_baza!AS877</f>
        <v>466820</v>
      </c>
      <c r="J888" s="161">
        <f>Dane_baza!BX877</f>
        <v>323391</v>
      </c>
      <c r="K888" s="161">
        <f>Dane_baza!AT877</f>
        <v>7424363</v>
      </c>
      <c r="L888" s="161">
        <f>Dane_baza!AU877</f>
        <v>946151</v>
      </c>
      <c r="M888" s="161">
        <f>Dane_baza!AV877</f>
        <v>270908</v>
      </c>
      <c r="N888" s="161">
        <f>Dane_baza!AY877</f>
        <v>13946878</v>
      </c>
      <c r="O888" s="161">
        <f>Dane_baza!AZ877</f>
        <v>395758</v>
      </c>
      <c r="P888" s="161">
        <f>Dane_baza!AW877</f>
        <v>0</v>
      </c>
      <c r="Q888" s="161">
        <f>Dane_baza!AX877</f>
        <v>0</v>
      </c>
      <c r="R888" s="212">
        <f t="shared" si="49"/>
        <v>28362347</v>
      </c>
      <c r="S888" s="212">
        <f>Dane_baza!BU877</f>
        <v>15146450.74</v>
      </c>
      <c r="T888" s="212">
        <f>Dane_baza!BV877</f>
        <v>119699.18</v>
      </c>
      <c r="U888" s="212">
        <f>Dane_baza!BW877</f>
        <v>15096197.079261364</v>
      </c>
      <c r="V888" s="212">
        <f t="shared" si="47"/>
        <v>30362346.999261364</v>
      </c>
      <c r="W888" s="161">
        <f t="shared" si="48"/>
        <v>1999999.9992613643</v>
      </c>
      <c r="AA888" s="36"/>
    </row>
    <row r="889" spans="1:27" ht="14.45" x14ac:dyDescent="0.3">
      <c r="A889" s="197" t="s">
        <v>93</v>
      </c>
      <c r="B889" s="197" t="s">
        <v>92</v>
      </c>
      <c r="C889" s="197" t="s">
        <v>51</v>
      </c>
      <c r="D889" s="197" t="s">
        <v>36</v>
      </c>
      <c r="E889" s="197" t="s">
        <v>31</v>
      </c>
      <c r="F889" s="195" t="s">
        <v>3770</v>
      </c>
      <c r="G889" s="195" t="s">
        <v>863</v>
      </c>
      <c r="H889" s="161">
        <f>Dane_baza!AR878</f>
        <v>2493800</v>
      </c>
      <c r="I889" s="161">
        <f>Dane_baza!AS878</f>
        <v>6958</v>
      </c>
      <c r="J889" s="161">
        <f>Dane_baza!BX878</f>
        <v>303029</v>
      </c>
      <c r="K889" s="161">
        <f>Dane_baza!AT878</f>
        <v>11403772</v>
      </c>
      <c r="L889" s="161">
        <f>Dane_baza!AU878</f>
        <v>1459356</v>
      </c>
      <c r="M889" s="161">
        <f>Dane_baza!AV878</f>
        <v>422469</v>
      </c>
      <c r="N889" s="161">
        <f>Dane_baza!AY878</f>
        <v>16563914</v>
      </c>
      <c r="O889" s="161">
        <f>Dane_baza!AZ878</f>
        <v>321148</v>
      </c>
      <c r="P889" s="161">
        <f>Dane_baza!AW878</f>
        <v>0</v>
      </c>
      <c r="Q889" s="161">
        <f>Dane_baza!AX878</f>
        <v>0</v>
      </c>
      <c r="R889" s="212">
        <f t="shared" si="49"/>
        <v>32974446</v>
      </c>
      <c r="S889" s="212">
        <f>Dane_baza!BU878</f>
        <v>12278665.17</v>
      </c>
      <c r="T889" s="212">
        <f>Dane_baza!BV878</f>
        <v>1560.67</v>
      </c>
      <c r="U889" s="212">
        <f>Dane_baza!BW878</f>
        <v>22694220.152822662</v>
      </c>
      <c r="V889" s="212">
        <f t="shared" si="47"/>
        <v>34974445.992822662</v>
      </c>
      <c r="W889" s="161">
        <f t="shared" si="48"/>
        <v>1999999.992822662</v>
      </c>
      <c r="AA889" s="36"/>
    </row>
    <row r="890" spans="1:27" ht="14.45" x14ac:dyDescent="0.3">
      <c r="A890" s="197" t="s">
        <v>93</v>
      </c>
      <c r="B890" s="197" t="s">
        <v>92</v>
      </c>
      <c r="C890" s="197" t="s">
        <v>75</v>
      </c>
      <c r="D890" s="197" t="s">
        <v>36</v>
      </c>
      <c r="E890" s="197" t="s">
        <v>31</v>
      </c>
      <c r="F890" s="195" t="s">
        <v>3771</v>
      </c>
      <c r="G890" s="195" t="s">
        <v>864</v>
      </c>
      <c r="H890" s="161">
        <f>Dane_baza!AR879</f>
        <v>4218114</v>
      </c>
      <c r="I890" s="161">
        <f>Dane_baza!AS879</f>
        <v>45366</v>
      </c>
      <c r="J890" s="161">
        <f>Dane_baza!BX879</f>
        <v>469209</v>
      </c>
      <c r="K890" s="161">
        <f>Dane_baza!AT879</f>
        <v>13595799</v>
      </c>
      <c r="L890" s="161">
        <f>Dane_baza!AU879</f>
        <v>2037575</v>
      </c>
      <c r="M890" s="161">
        <f>Dane_baza!AV879</f>
        <v>559008</v>
      </c>
      <c r="N890" s="161">
        <f>Dane_baza!AY879</f>
        <v>18931816</v>
      </c>
      <c r="O890" s="161">
        <f>Dane_baza!AZ879</f>
        <v>437929</v>
      </c>
      <c r="P890" s="161">
        <f>Dane_baza!AW879</f>
        <v>0</v>
      </c>
      <c r="Q890" s="161">
        <f>Dane_baza!AX879</f>
        <v>0</v>
      </c>
      <c r="R890" s="212">
        <f t="shared" si="49"/>
        <v>40294816</v>
      </c>
      <c r="S890" s="212">
        <f>Dane_baza!BU879</f>
        <v>15599946.1</v>
      </c>
      <c r="T890" s="212">
        <f>Dane_baza!BV879</f>
        <v>1454422</v>
      </c>
      <c r="U890" s="212">
        <f>Dane_baza!BW879</f>
        <v>25740447.900002986</v>
      </c>
      <c r="V890" s="212">
        <f t="shared" si="47"/>
        <v>42794816.000002988</v>
      </c>
      <c r="W890" s="161">
        <f t="shared" si="48"/>
        <v>2500000.0000029877</v>
      </c>
      <c r="AA890" s="36"/>
    </row>
    <row r="891" spans="1:27" ht="14.45" x14ac:dyDescent="0.3">
      <c r="A891" s="197" t="s">
        <v>93</v>
      </c>
      <c r="B891" s="197" t="s">
        <v>92</v>
      </c>
      <c r="C891" s="197" t="s">
        <v>77</v>
      </c>
      <c r="D891" s="197" t="s">
        <v>36</v>
      </c>
      <c r="E891" s="197" t="s">
        <v>31</v>
      </c>
      <c r="F891" s="195" t="s">
        <v>3772</v>
      </c>
      <c r="G891" s="195" t="s">
        <v>857</v>
      </c>
      <c r="H891" s="161">
        <f>Dane_baza!AR880</f>
        <v>15622518</v>
      </c>
      <c r="I891" s="161">
        <f>Dane_baza!AS880</f>
        <v>153784</v>
      </c>
      <c r="J891" s="161">
        <f>Dane_baza!BX880</f>
        <v>1150364</v>
      </c>
      <c r="K891" s="161">
        <f>Dane_baza!AT880</f>
        <v>33177392</v>
      </c>
      <c r="L891" s="161">
        <f>Dane_baza!AU880</f>
        <v>3875753</v>
      </c>
      <c r="M891" s="161">
        <f>Dane_baza!AV880</f>
        <v>981902</v>
      </c>
      <c r="N891" s="161">
        <f>Dane_baza!AY880</f>
        <v>49942269</v>
      </c>
      <c r="O891" s="161">
        <f>Dane_baza!AZ880</f>
        <v>1115908</v>
      </c>
      <c r="P891" s="161">
        <f>Dane_baza!AW880</f>
        <v>0</v>
      </c>
      <c r="Q891" s="161">
        <f>Dane_baza!AX880</f>
        <v>0</v>
      </c>
      <c r="R891" s="212">
        <f t="shared" si="49"/>
        <v>106019890</v>
      </c>
      <c r="S891" s="212">
        <f>Dane_baza!BU880</f>
        <v>44136254.090000004</v>
      </c>
      <c r="T891" s="212">
        <f>Dane_baza!BV880</f>
        <v>190012.26</v>
      </c>
      <c r="U891" s="212">
        <f>Dane_baza!BW880</f>
        <v>68571120.409999996</v>
      </c>
      <c r="V891" s="212">
        <f t="shared" si="47"/>
        <v>112897386.75999999</v>
      </c>
      <c r="W891" s="161">
        <f t="shared" si="48"/>
        <v>6877496.7599999905</v>
      </c>
      <c r="AA891" s="36"/>
    </row>
    <row r="892" spans="1:27" ht="14.45" x14ac:dyDescent="0.3">
      <c r="A892" s="197" t="s">
        <v>93</v>
      </c>
      <c r="B892" s="197" t="s">
        <v>92</v>
      </c>
      <c r="C892" s="197" t="s">
        <v>90</v>
      </c>
      <c r="D892" s="197" t="s">
        <v>36</v>
      </c>
      <c r="E892" s="197" t="s">
        <v>31</v>
      </c>
      <c r="F892" s="195" t="s">
        <v>3773</v>
      </c>
      <c r="G892" s="195" t="s">
        <v>865</v>
      </c>
      <c r="H892" s="161">
        <f>Dane_baza!AR881</f>
        <v>8293829</v>
      </c>
      <c r="I892" s="161">
        <f>Dane_baza!AS881</f>
        <v>343807</v>
      </c>
      <c r="J892" s="161">
        <f>Dane_baza!BX881</f>
        <v>455928</v>
      </c>
      <c r="K892" s="161">
        <f>Dane_baza!AT881</f>
        <v>10524656</v>
      </c>
      <c r="L892" s="161">
        <f>Dane_baza!AU881</f>
        <v>609299</v>
      </c>
      <c r="M892" s="161">
        <f>Dane_baza!AV881</f>
        <v>1195057</v>
      </c>
      <c r="N892" s="161">
        <f>Dane_baza!AY881</f>
        <v>19476420</v>
      </c>
      <c r="O892" s="161">
        <f>Dane_baza!AZ881</f>
        <v>462259</v>
      </c>
      <c r="P892" s="161">
        <f>Dane_baza!AW881</f>
        <v>0</v>
      </c>
      <c r="Q892" s="161">
        <f>Dane_baza!AX881</f>
        <v>0</v>
      </c>
      <c r="R892" s="212">
        <f t="shared" si="49"/>
        <v>41361255</v>
      </c>
      <c r="S892" s="212">
        <f>Dane_baza!BU881</f>
        <v>19793441.460000001</v>
      </c>
      <c r="T892" s="212">
        <f>Dane_baza!BV881</f>
        <v>1218205.52</v>
      </c>
      <c r="U892" s="212">
        <f>Dane_baza!BW881</f>
        <v>23622053.190000001</v>
      </c>
      <c r="V892" s="212">
        <f t="shared" si="47"/>
        <v>44633700.170000002</v>
      </c>
      <c r="W892" s="161">
        <f t="shared" si="48"/>
        <v>3272445.1700000018</v>
      </c>
      <c r="AA892" s="36"/>
    </row>
    <row r="893" spans="1:27" ht="14.45" x14ac:dyDescent="0.3">
      <c r="A893" s="197" t="s">
        <v>93</v>
      </c>
      <c r="B893" s="197" t="s">
        <v>92</v>
      </c>
      <c r="C893" s="197" t="s">
        <v>92</v>
      </c>
      <c r="D893" s="197" t="s">
        <v>36</v>
      </c>
      <c r="E893" s="197" t="s">
        <v>31</v>
      </c>
      <c r="F893" s="195" t="s">
        <v>3774</v>
      </c>
      <c r="G893" s="195" t="s">
        <v>866</v>
      </c>
      <c r="H893" s="161">
        <f>Dane_baza!AR882</f>
        <v>12912306</v>
      </c>
      <c r="I893" s="161">
        <f>Dane_baza!AS882</f>
        <v>263136</v>
      </c>
      <c r="J893" s="161">
        <f>Dane_baza!BX882</f>
        <v>709886</v>
      </c>
      <c r="K893" s="161">
        <f>Dane_baza!AT882</f>
        <v>18745062</v>
      </c>
      <c r="L893" s="161">
        <f>Dane_baza!AU882</f>
        <v>1472538</v>
      </c>
      <c r="M893" s="161">
        <f>Dane_baza!AV882</f>
        <v>783834</v>
      </c>
      <c r="N893" s="161">
        <f>Dane_baza!AY882</f>
        <v>27212232</v>
      </c>
      <c r="O893" s="161">
        <f>Dane_baza!AZ882</f>
        <v>622833</v>
      </c>
      <c r="P893" s="161">
        <f>Dane_baza!AW882</f>
        <v>0</v>
      </c>
      <c r="Q893" s="161">
        <f>Dane_baza!AX882</f>
        <v>0</v>
      </c>
      <c r="R893" s="212">
        <f t="shared" si="49"/>
        <v>62721827</v>
      </c>
      <c r="S893" s="212">
        <f>Dane_baza!BU882</f>
        <v>32537342.27</v>
      </c>
      <c r="T893" s="212">
        <f>Dane_baza!BV882</f>
        <v>439120.08</v>
      </c>
      <c r="U893" s="212">
        <f>Dane_baza!BW882</f>
        <v>32745364.647426207</v>
      </c>
      <c r="V893" s="212">
        <f t="shared" si="47"/>
        <v>65721826.997426204</v>
      </c>
      <c r="W893" s="161">
        <f t="shared" si="48"/>
        <v>2999999.9974262044</v>
      </c>
      <c r="AA893" s="36"/>
    </row>
    <row r="894" spans="1:27" ht="14.45" x14ac:dyDescent="0.3">
      <c r="A894" s="197" t="s">
        <v>93</v>
      </c>
      <c r="B894" s="197" t="s">
        <v>92</v>
      </c>
      <c r="C894" s="197" t="s">
        <v>93</v>
      </c>
      <c r="D894" s="197" t="s">
        <v>40</v>
      </c>
      <c r="E894" s="197" t="s">
        <v>31</v>
      </c>
      <c r="F894" s="195" t="s">
        <v>3775</v>
      </c>
      <c r="G894" s="195" t="s">
        <v>867</v>
      </c>
      <c r="H894" s="161">
        <f>Dane_baza!AR883</f>
        <v>19473566</v>
      </c>
      <c r="I894" s="161">
        <f>Dane_baza!AS883</f>
        <v>1844175</v>
      </c>
      <c r="J894" s="161">
        <f>Dane_baza!BX883</f>
        <v>829036</v>
      </c>
      <c r="K894" s="161">
        <f>Dane_baza!AT883</f>
        <v>9738904</v>
      </c>
      <c r="L894" s="161">
        <f>Dane_baza!AU883</f>
        <v>122771</v>
      </c>
      <c r="M894" s="161">
        <f>Dane_baza!AV883</f>
        <v>1264453</v>
      </c>
      <c r="N894" s="161">
        <f>Dane_baza!AY883</f>
        <v>27032654</v>
      </c>
      <c r="O894" s="161">
        <f>Dane_baza!AZ883</f>
        <v>729882</v>
      </c>
      <c r="P894" s="161">
        <f>Dane_baza!AW883</f>
        <v>0</v>
      </c>
      <c r="Q894" s="161">
        <f>Dane_baza!AX883</f>
        <v>0</v>
      </c>
      <c r="R894" s="212">
        <f t="shared" si="49"/>
        <v>61035441</v>
      </c>
      <c r="S894" s="212">
        <f>Dane_baza!BU883</f>
        <v>47490209.740000002</v>
      </c>
      <c r="T894" s="212">
        <f>Dane_baza!BV883</f>
        <v>1075835.76</v>
      </c>
      <c r="U894" s="212">
        <f>Dane_baza!BW883</f>
        <v>15969395.495670874</v>
      </c>
      <c r="V894" s="212">
        <f t="shared" si="47"/>
        <v>64535440.99567087</v>
      </c>
      <c r="W894" s="161">
        <f t="shared" si="48"/>
        <v>3499999.9956708699</v>
      </c>
      <c r="AA894" s="36"/>
    </row>
    <row r="895" spans="1:27" ht="14.45" x14ac:dyDescent="0.3">
      <c r="A895" s="197" t="s">
        <v>93</v>
      </c>
      <c r="B895" s="197" t="s">
        <v>92</v>
      </c>
      <c r="C895" s="197" t="s">
        <v>95</v>
      </c>
      <c r="D895" s="197" t="s">
        <v>36</v>
      </c>
      <c r="E895" s="197" t="s">
        <v>31</v>
      </c>
      <c r="F895" s="195" t="s">
        <v>3776</v>
      </c>
      <c r="G895" s="195" t="s">
        <v>868</v>
      </c>
      <c r="H895" s="161">
        <f>Dane_baza!AR884</f>
        <v>5484053</v>
      </c>
      <c r="I895" s="161">
        <f>Dane_baza!AS884</f>
        <v>61257</v>
      </c>
      <c r="J895" s="161">
        <f>Dane_baza!BX884</f>
        <v>236794</v>
      </c>
      <c r="K895" s="161">
        <f>Dane_baza!AT884</f>
        <v>4048162</v>
      </c>
      <c r="L895" s="161">
        <f>Dane_baza!AU884</f>
        <v>118777</v>
      </c>
      <c r="M895" s="161">
        <f>Dane_baza!AV884</f>
        <v>729190</v>
      </c>
      <c r="N895" s="161">
        <f>Dane_baza!AY884</f>
        <v>11054977</v>
      </c>
      <c r="O895" s="161">
        <f>Dane_baza!AZ884</f>
        <v>238428</v>
      </c>
      <c r="P895" s="161">
        <f>Dane_baza!AW884</f>
        <v>0</v>
      </c>
      <c r="Q895" s="161">
        <f>Dane_baza!AX884</f>
        <v>0</v>
      </c>
      <c r="R895" s="212">
        <f t="shared" si="49"/>
        <v>21971638</v>
      </c>
      <c r="S895" s="212">
        <f>Dane_baza!BU884</f>
        <v>10942594.9</v>
      </c>
      <c r="T895" s="212">
        <f>Dane_baza!BV884</f>
        <v>99006.75</v>
      </c>
      <c r="U895" s="212">
        <f>Dane_baza!BW884</f>
        <v>12430036.344286656</v>
      </c>
      <c r="V895" s="212">
        <f t="shared" si="47"/>
        <v>23471637.994286656</v>
      </c>
      <c r="W895" s="161">
        <f t="shared" si="48"/>
        <v>1499999.9942866564</v>
      </c>
      <c r="AA895" s="36"/>
    </row>
    <row r="896" spans="1:27" ht="14.45" x14ac:dyDescent="0.3">
      <c r="A896" s="197" t="s">
        <v>93</v>
      </c>
      <c r="B896" s="197" t="s">
        <v>92</v>
      </c>
      <c r="C896" s="197" t="s">
        <v>97</v>
      </c>
      <c r="D896" s="197" t="s">
        <v>36</v>
      </c>
      <c r="E896" s="197" t="s">
        <v>31</v>
      </c>
      <c r="F896" s="195" t="s">
        <v>3777</v>
      </c>
      <c r="G896" s="195" t="s">
        <v>869</v>
      </c>
      <c r="H896" s="161">
        <f>Dane_baza!AR885</f>
        <v>6907753</v>
      </c>
      <c r="I896" s="161">
        <f>Dane_baza!AS885</f>
        <v>511914</v>
      </c>
      <c r="J896" s="161">
        <f>Dane_baza!BX885</f>
        <v>532917</v>
      </c>
      <c r="K896" s="161">
        <f>Dane_baza!AT885</f>
        <v>12746012</v>
      </c>
      <c r="L896" s="161">
        <f>Dane_baza!AU885</f>
        <v>2158871</v>
      </c>
      <c r="M896" s="161">
        <f>Dane_baza!AV885</f>
        <v>1987799</v>
      </c>
      <c r="N896" s="161">
        <f>Dane_baza!AY885</f>
        <v>22147474</v>
      </c>
      <c r="O896" s="161">
        <f>Dane_baza!AZ885</f>
        <v>616345</v>
      </c>
      <c r="P896" s="161">
        <f>Dane_baza!AW885</f>
        <v>0</v>
      </c>
      <c r="Q896" s="161">
        <f>Dane_baza!AX885</f>
        <v>0</v>
      </c>
      <c r="R896" s="212">
        <f t="shared" si="49"/>
        <v>47609085</v>
      </c>
      <c r="S896" s="212">
        <f>Dane_baza!BU885</f>
        <v>18157162.43</v>
      </c>
      <c r="T896" s="212">
        <f>Dane_baza!BV885</f>
        <v>756082.51</v>
      </c>
      <c r="U896" s="212">
        <f>Dane_baza!BW885</f>
        <v>32400309.210000001</v>
      </c>
      <c r="V896" s="212">
        <f t="shared" si="47"/>
        <v>51313554.150000006</v>
      </c>
      <c r="W896" s="161">
        <f t="shared" si="48"/>
        <v>3704469.150000006</v>
      </c>
      <c r="AA896" s="36"/>
    </row>
    <row r="897" spans="1:27" ht="14.45" x14ac:dyDescent="0.3">
      <c r="A897" s="197" t="s">
        <v>93</v>
      </c>
      <c r="B897" s="197" t="s">
        <v>93</v>
      </c>
      <c r="C897" s="197" t="s">
        <v>33</v>
      </c>
      <c r="D897" s="197" t="s">
        <v>34</v>
      </c>
      <c r="E897" s="197" t="s">
        <v>31</v>
      </c>
      <c r="F897" s="195" t="s">
        <v>3778</v>
      </c>
      <c r="G897" s="195" t="s">
        <v>870</v>
      </c>
      <c r="H897" s="161">
        <f>Dane_baza!AR886</f>
        <v>19090861</v>
      </c>
      <c r="I897" s="161">
        <f>Dane_baza!AS886</f>
        <v>2040311</v>
      </c>
      <c r="J897" s="161">
        <f>Dane_baza!BX886</f>
        <v>595222</v>
      </c>
      <c r="K897" s="161">
        <f>Dane_baza!AT886</f>
        <v>0</v>
      </c>
      <c r="L897" s="161">
        <f>Dane_baza!AU886</f>
        <v>0</v>
      </c>
      <c r="M897" s="161">
        <f>Dane_baza!AV886</f>
        <v>593746</v>
      </c>
      <c r="N897" s="161">
        <f>Dane_baza!AY886</f>
        <v>11445625</v>
      </c>
      <c r="O897" s="161">
        <f>Dane_baza!AZ886</f>
        <v>392514</v>
      </c>
      <c r="P897" s="161">
        <f>Dane_baza!AW886</f>
        <v>0</v>
      </c>
      <c r="Q897" s="161">
        <f>Dane_baza!AX886</f>
        <v>0</v>
      </c>
      <c r="R897" s="212">
        <f t="shared" si="49"/>
        <v>34158279</v>
      </c>
      <c r="S897" s="212">
        <f>Dane_baza!BU886</f>
        <v>35385259.969999999</v>
      </c>
      <c r="T897" s="212">
        <f>Dane_baza!BV886</f>
        <v>1867625.86</v>
      </c>
      <c r="U897" s="212">
        <f>Dane_baza!BW886</f>
        <v>0</v>
      </c>
      <c r="V897" s="212">
        <f t="shared" si="47"/>
        <v>37252885.829999998</v>
      </c>
      <c r="W897" s="161">
        <f t="shared" si="48"/>
        <v>3094606.8299999982</v>
      </c>
      <c r="AA897" s="36"/>
    </row>
    <row r="898" spans="1:27" ht="14.45" x14ac:dyDescent="0.3">
      <c r="A898" s="197" t="s">
        <v>93</v>
      </c>
      <c r="B898" s="197" t="s">
        <v>93</v>
      </c>
      <c r="C898" s="197" t="s">
        <v>37</v>
      </c>
      <c r="D898" s="197" t="s">
        <v>36</v>
      </c>
      <c r="E898" s="197" t="s">
        <v>31</v>
      </c>
      <c r="F898" s="195" t="s">
        <v>3779</v>
      </c>
      <c r="G898" s="195" t="s">
        <v>784</v>
      </c>
      <c r="H898" s="161">
        <f>Dane_baza!AR887</f>
        <v>13494922</v>
      </c>
      <c r="I898" s="161">
        <f>Dane_baza!AS887</f>
        <v>603256</v>
      </c>
      <c r="J898" s="161">
        <f>Dane_baza!BX887</f>
        <v>365086</v>
      </c>
      <c r="K898" s="161">
        <f>Dane_baza!AT887</f>
        <v>0</v>
      </c>
      <c r="L898" s="161">
        <f>Dane_baza!AU887</f>
        <v>0</v>
      </c>
      <c r="M898" s="161">
        <f>Dane_baza!AV887</f>
        <v>581029</v>
      </c>
      <c r="N898" s="161">
        <f>Dane_baza!AY887</f>
        <v>11605180</v>
      </c>
      <c r="O898" s="161">
        <f>Dane_baza!AZ887</f>
        <v>304928</v>
      </c>
      <c r="P898" s="161">
        <f>Dane_baza!AW887</f>
        <v>0</v>
      </c>
      <c r="Q898" s="161">
        <f>Dane_baza!AX887</f>
        <v>0</v>
      </c>
      <c r="R898" s="212">
        <f t="shared" si="49"/>
        <v>26954401</v>
      </c>
      <c r="S898" s="212">
        <f>Dane_baza!BU887</f>
        <v>28015986.25</v>
      </c>
      <c r="T898" s="212">
        <f>Dane_baza!BV887</f>
        <v>833750.3</v>
      </c>
      <c r="U898" s="212">
        <f>Dane_baza!BW887</f>
        <v>104664.45046559349</v>
      </c>
      <c r="V898" s="212">
        <f t="shared" si="47"/>
        <v>28954401.000465594</v>
      </c>
      <c r="W898" s="161">
        <f t="shared" si="48"/>
        <v>2000000.0004655942</v>
      </c>
      <c r="AA898" s="36"/>
    </row>
    <row r="899" spans="1:27" ht="14.45" x14ac:dyDescent="0.3">
      <c r="A899" s="197" t="s">
        <v>93</v>
      </c>
      <c r="B899" s="197" t="s">
        <v>93</v>
      </c>
      <c r="C899" s="197" t="s">
        <v>39</v>
      </c>
      <c r="D899" s="197" t="s">
        <v>36</v>
      </c>
      <c r="E899" s="197" t="s">
        <v>31</v>
      </c>
      <c r="F899" s="195" t="s">
        <v>3780</v>
      </c>
      <c r="G899" s="195" t="s">
        <v>871</v>
      </c>
      <c r="H899" s="161">
        <f>Dane_baza!AR888</f>
        <v>24875261</v>
      </c>
      <c r="I899" s="161">
        <f>Dane_baza!AS888</f>
        <v>879009</v>
      </c>
      <c r="J899" s="161">
        <f>Dane_baza!BX888</f>
        <v>1018718</v>
      </c>
      <c r="K899" s="161">
        <f>Dane_baza!AT888</f>
        <v>0</v>
      </c>
      <c r="L899" s="161">
        <f>Dane_baza!AU888</f>
        <v>38985</v>
      </c>
      <c r="M899" s="161">
        <f>Dane_baza!AV888</f>
        <v>1233993</v>
      </c>
      <c r="N899" s="161">
        <f>Dane_baza!AY888</f>
        <v>22569972</v>
      </c>
      <c r="O899" s="161">
        <f>Dane_baza!AZ888</f>
        <v>528759</v>
      </c>
      <c r="P899" s="161">
        <f>Dane_baza!AW888</f>
        <v>0</v>
      </c>
      <c r="Q899" s="161">
        <f>Dane_baza!AX888</f>
        <v>0</v>
      </c>
      <c r="R899" s="212">
        <f t="shared" si="49"/>
        <v>51144697</v>
      </c>
      <c r="S899" s="212">
        <f>Dane_baza!BU888</f>
        <v>54442080.009999998</v>
      </c>
      <c r="T899" s="212">
        <f>Dane_baza!BV888</f>
        <v>276453.81</v>
      </c>
      <c r="U899" s="212">
        <f>Dane_baza!BW888</f>
        <v>0</v>
      </c>
      <c r="V899" s="212">
        <f t="shared" si="47"/>
        <v>54718533.82</v>
      </c>
      <c r="W899" s="161">
        <f t="shared" si="48"/>
        <v>3573836.8200000003</v>
      </c>
      <c r="AA899" s="36"/>
    </row>
    <row r="900" spans="1:27" ht="14.45" x14ac:dyDescent="0.3">
      <c r="A900" s="197" t="s">
        <v>93</v>
      </c>
      <c r="B900" s="197" t="s">
        <v>93</v>
      </c>
      <c r="C900" s="197" t="s">
        <v>42</v>
      </c>
      <c r="D900" s="197" t="s">
        <v>40</v>
      </c>
      <c r="E900" s="197" t="s">
        <v>31</v>
      </c>
      <c r="F900" s="195" t="s">
        <v>3781</v>
      </c>
      <c r="G900" s="195" t="s">
        <v>872</v>
      </c>
      <c r="H900" s="161">
        <f>Dane_baza!AR889</f>
        <v>79586147</v>
      </c>
      <c r="I900" s="161">
        <f>Dane_baza!AS889</f>
        <v>3766797</v>
      </c>
      <c r="J900" s="161">
        <f>Dane_baza!BX889</f>
        <v>2513680</v>
      </c>
      <c r="K900" s="161">
        <f>Dane_baza!AT889</f>
        <v>5523639</v>
      </c>
      <c r="L900" s="161">
        <f>Dane_baza!AU889</f>
        <v>280625</v>
      </c>
      <c r="M900" s="161">
        <f>Dane_baza!AV889</f>
        <v>1861954</v>
      </c>
      <c r="N900" s="161">
        <f>Dane_baza!AY889</f>
        <v>67411485</v>
      </c>
      <c r="O900" s="161">
        <f>Dane_baza!AZ889</f>
        <v>2212353</v>
      </c>
      <c r="P900" s="161">
        <f>Dane_baza!AW889</f>
        <v>0</v>
      </c>
      <c r="Q900" s="161">
        <f>Dane_baza!AX889</f>
        <v>0</v>
      </c>
      <c r="R900" s="212">
        <f t="shared" si="49"/>
        <v>163156680</v>
      </c>
      <c r="S900" s="212">
        <f>Dane_baza!BU889</f>
        <v>178754794.03</v>
      </c>
      <c r="T900" s="212">
        <f>Dane_baza!BV889</f>
        <v>3980687.57</v>
      </c>
      <c r="U900" s="212">
        <f>Dane_baza!BW889</f>
        <v>0</v>
      </c>
      <c r="V900" s="212">
        <f t="shared" si="47"/>
        <v>182735481.59999999</v>
      </c>
      <c r="W900" s="161">
        <f t="shared" si="48"/>
        <v>19578801.599999994</v>
      </c>
      <c r="AA900" s="36"/>
    </row>
    <row r="901" spans="1:27" ht="14.45" x14ac:dyDescent="0.3">
      <c r="A901" s="197" t="s">
        <v>93</v>
      </c>
      <c r="B901" s="197" t="s">
        <v>93</v>
      </c>
      <c r="C901" s="197" t="s">
        <v>44</v>
      </c>
      <c r="D901" s="197" t="s">
        <v>36</v>
      </c>
      <c r="E901" s="197" t="s">
        <v>31</v>
      </c>
      <c r="F901" s="195" t="s">
        <v>3782</v>
      </c>
      <c r="G901" s="195" t="s">
        <v>873</v>
      </c>
      <c r="H901" s="161">
        <f>Dane_baza!AR890</f>
        <v>6985240</v>
      </c>
      <c r="I901" s="161">
        <f>Dane_baza!AS890</f>
        <v>946120</v>
      </c>
      <c r="J901" s="161">
        <f>Dane_baza!BX890</f>
        <v>369806</v>
      </c>
      <c r="K901" s="161">
        <f>Dane_baza!AT890</f>
        <v>4387971</v>
      </c>
      <c r="L901" s="161">
        <f>Dane_baza!AU890</f>
        <v>0</v>
      </c>
      <c r="M901" s="161">
        <f>Dane_baza!AV890</f>
        <v>485724</v>
      </c>
      <c r="N901" s="161">
        <f>Dane_baza!AY890</f>
        <v>10804814</v>
      </c>
      <c r="O901" s="161">
        <f>Dane_baza!AZ890</f>
        <v>308172</v>
      </c>
      <c r="P901" s="161">
        <f>Dane_baza!AW890</f>
        <v>0</v>
      </c>
      <c r="Q901" s="161">
        <f>Dane_baza!AX890</f>
        <v>0</v>
      </c>
      <c r="R901" s="212">
        <f t="shared" si="49"/>
        <v>24287847</v>
      </c>
      <c r="S901" s="212">
        <f>Dane_baza!BU890</f>
        <v>19847140.739999998</v>
      </c>
      <c r="T901" s="212">
        <f>Dane_baza!BV890</f>
        <v>673.3</v>
      </c>
      <c r="U901" s="212">
        <f>Dane_baza!BW890</f>
        <v>6440032.7300000014</v>
      </c>
      <c r="V901" s="212">
        <f t="shared" si="47"/>
        <v>26287846.77</v>
      </c>
      <c r="W901" s="161">
        <f t="shared" si="48"/>
        <v>1999999.7699999996</v>
      </c>
      <c r="AA901" s="36"/>
    </row>
    <row r="902" spans="1:27" ht="14.45" x14ac:dyDescent="0.3">
      <c r="A902" s="197" t="s">
        <v>93</v>
      </c>
      <c r="B902" s="197" t="s">
        <v>93</v>
      </c>
      <c r="C902" s="197" t="s">
        <v>51</v>
      </c>
      <c r="D902" s="197" t="s">
        <v>40</v>
      </c>
      <c r="E902" s="197" t="s">
        <v>31</v>
      </c>
      <c r="F902" s="195" t="s">
        <v>3783</v>
      </c>
      <c r="G902" s="195" t="s">
        <v>874</v>
      </c>
      <c r="H902" s="161">
        <f>Dane_baza!AR891</f>
        <v>40159526</v>
      </c>
      <c r="I902" s="161">
        <f>Dane_baza!AS891</f>
        <v>2186616</v>
      </c>
      <c r="J902" s="161">
        <f>Dane_baza!BX891</f>
        <v>1354111</v>
      </c>
      <c r="K902" s="161">
        <f>Dane_baza!AT891</f>
        <v>0</v>
      </c>
      <c r="L902" s="161">
        <f>Dane_baza!AU891</f>
        <v>100229</v>
      </c>
      <c r="M902" s="161">
        <f>Dane_baza!AV891</f>
        <v>1081947</v>
      </c>
      <c r="N902" s="161">
        <f>Dane_baza!AY891</f>
        <v>31897475</v>
      </c>
      <c r="O902" s="161">
        <f>Dane_baza!AZ891</f>
        <v>888834</v>
      </c>
      <c r="P902" s="161">
        <f>Dane_baza!AW891</f>
        <v>0</v>
      </c>
      <c r="Q902" s="161">
        <f>Dane_baza!AX891</f>
        <v>0</v>
      </c>
      <c r="R902" s="212">
        <f t="shared" si="49"/>
        <v>77668738</v>
      </c>
      <c r="S902" s="212">
        <f>Dane_baza!BU891</f>
        <v>83789401.299999997</v>
      </c>
      <c r="T902" s="212">
        <f>Dane_baza!BV891</f>
        <v>3199585.26</v>
      </c>
      <c r="U902" s="212">
        <f>Dane_baza!BW891</f>
        <v>0</v>
      </c>
      <c r="V902" s="212">
        <f t="shared" si="47"/>
        <v>86988986.560000002</v>
      </c>
      <c r="W902" s="161">
        <f t="shared" si="48"/>
        <v>9320248.5600000024</v>
      </c>
      <c r="AA902" s="36"/>
    </row>
    <row r="903" spans="1:27" ht="14.45" x14ac:dyDescent="0.3">
      <c r="A903" s="197" t="s">
        <v>93</v>
      </c>
      <c r="B903" s="197" t="s">
        <v>95</v>
      </c>
      <c r="C903" s="197" t="s">
        <v>33</v>
      </c>
      <c r="D903" s="197" t="s">
        <v>34</v>
      </c>
      <c r="E903" s="197" t="s">
        <v>31</v>
      </c>
      <c r="F903" s="195" t="s">
        <v>3784</v>
      </c>
      <c r="G903" s="195" t="s">
        <v>875</v>
      </c>
      <c r="H903" s="161">
        <f>Dane_baza!AR892</f>
        <v>52795700</v>
      </c>
      <c r="I903" s="161">
        <f>Dane_baza!AS892</f>
        <v>13822114</v>
      </c>
      <c r="J903" s="161">
        <f>Dane_baza!BX892</f>
        <v>1864082</v>
      </c>
      <c r="K903" s="161">
        <f>Dane_baza!AT892</f>
        <v>0</v>
      </c>
      <c r="L903" s="161">
        <f>Dane_baza!AU892</f>
        <v>792300</v>
      </c>
      <c r="M903" s="161">
        <f>Dane_baza!AV892</f>
        <v>1451736</v>
      </c>
      <c r="N903" s="161">
        <f>Dane_baza!AY892</f>
        <v>44327543</v>
      </c>
      <c r="O903" s="161">
        <f>Dane_baza!AZ892</f>
        <v>1634936</v>
      </c>
      <c r="P903" s="161">
        <f>Dane_baza!AW892</f>
        <v>0</v>
      </c>
      <c r="Q903" s="161">
        <f>Dane_baza!AX892</f>
        <v>0</v>
      </c>
      <c r="R903" s="212">
        <f t="shared" si="49"/>
        <v>116688411</v>
      </c>
      <c r="S903" s="212">
        <f>Dane_baza!BU892</f>
        <v>108569452.88</v>
      </c>
      <c r="T903" s="212">
        <f>Dane_baza!BV892</f>
        <v>22121567.440000001</v>
      </c>
      <c r="U903" s="212">
        <f>Dane_baza!BW892</f>
        <v>0</v>
      </c>
      <c r="V903" s="212">
        <f t="shared" si="47"/>
        <v>130691020.31999999</v>
      </c>
      <c r="W903" s="161">
        <f t="shared" si="48"/>
        <v>14002609.319999993</v>
      </c>
      <c r="AA903" s="36"/>
    </row>
    <row r="904" spans="1:27" ht="14.45" x14ac:dyDescent="0.3">
      <c r="A904" s="197" t="s">
        <v>93</v>
      </c>
      <c r="B904" s="197" t="s">
        <v>95</v>
      </c>
      <c r="C904" s="197" t="s">
        <v>32</v>
      </c>
      <c r="D904" s="197" t="s">
        <v>40</v>
      </c>
      <c r="E904" s="197" t="s">
        <v>31</v>
      </c>
      <c r="F904" s="195" t="s">
        <v>3785</v>
      </c>
      <c r="G904" s="195" t="s">
        <v>876</v>
      </c>
      <c r="H904" s="161">
        <f>Dane_baza!AR893</f>
        <v>35535116</v>
      </c>
      <c r="I904" s="161">
        <f>Dane_baza!AS893</f>
        <v>861418</v>
      </c>
      <c r="J904" s="161">
        <f>Dane_baza!BX893</f>
        <v>1107777</v>
      </c>
      <c r="K904" s="161">
        <f>Dane_baza!AT893</f>
        <v>1008972</v>
      </c>
      <c r="L904" s="161">
        <f>Dane_baza!AU893</f>
        <v>376142</v>
      </c>
      <c r="M904" s="161">
        <f>Dane_baza!AV893</f>
        <v>831004</v>
      </c>
      <c r="N904" s="161">
        <f>Dane_baza!AY893</f>
        <v>30317267</v>
      </c>
      <c r="O904" s="161">
        <f>Dane_baza!AZ893</f>
        <v>888834</v>
      </c>
      <c r="P904" s="161">
        <f>Dane_baza!AW893</f>
        <v>0</v>
      </c>
      <c r="Q904" s="161">
        <f>Dane_baza!AX893</f>
        <v>0</v>
      </c>
      <c r="R904" s="212">
        <f t="shared" si="49"/>
        <v>70926530</v>
      </c>
      <c r="S904" s="212">
        <f>Dane_baza!BU893</f>
        <v>78897026.180000007</v>
      </c>
      <c r="T904" s="212">
        <f>Dane_baza!BV893</f>
        <v>540687.42000000004</v>
      </c>
      <c r="U904" s="212">
        <f>Dane_baza!BW893</f>
        <v>0</v>
      </c>
      <c r="V904" s="212">
        <f t="shared" si="47"/>
        <v>79437713.600000009</v>
      </c>
      <c r="W904" s="161">
        <f t="shared" si="48"/>
        <v>8511183.6000000089</v>
      </c>
      <c r="AA904" s="36"/>
    </row>
    <row r="905" spans="1:27" ht="14.45" x14ac:dyDescent="0.3">
      <c r="A905" s="197" t="s">
        <v>93</v>
      </c>
      <c r="B905" s="197" t="s">
        <v>95</v>
      </c>
      <c r="C905" s="197" t="s">
        <v>37</v>
      </c>
      <c r="D905" s="197" t="s">
        <v>40</v>
      </c>
      <c r="E905" s="197" t="s">
        <v>31</v>
      </c>
      <c r="F905" s="195" t="s">
        <v>3786</v>
      </c>
      <c r="G905" s="195" t="s">
        <v>877</v>
      </c>
      <c r="H905" s="161">
        <f>Dane_baza!AR894</f>
        <v>17606826</v>
      </c>
      <c r="I905" s="161">
        <f>Dane_baza!AS894</f>
        <v>2084674</v>
      </c>
      <c r="J905" s="161">
        <f>Dane_baza!BX894</f>
        <v>630210</v>
      </c>
      <c r="K905" s="161">
        <f>Dane_baza!AT894</f>
        <v>3093266</v>
      </c>
      <c r="L905" s="161">
        <f>Dane_baza!AU894</f>
        <v>111000</v>
      </c>
      <c r="M905" s="161">
        <f>Dane_baza!AV894</f>
        <v>671874</v>
      </c>
      <c r="N905" s="161">
        <f>Dane_baza!AY894</f>
        <v>14632589</v>
      </c>
      <c r="O905" s="161">
        <f>Dane_baza!AZ894</f>
        <v>497942</v>
      </c>
      <c r="P905" s="161">
        <f>Dane_baza!AW894</f>
        <v>0</v>
      </c>
      <c r="Q905" s="161">
        <f>Dane_baza!AX894</f>
        <v>0</v>
      </c>
      <c r="R905" s="212">
        <f t="shared" si="49"/>
        <v>39328381</v>
      </c>
      <c r="S905" s="212">
        <f>Dane_baza!BU894</f>
        <v>42495791.380000003</v>
      </c>
      <c r="T905" s="212">
        <f>Dane_baza!BV894</f>
        <v>1551995.34</v>
      </c>
      <c r="U905" s="212">
        <f>Dane_baza!BW894</f>
        <v>0</v>
      </c>
      <c r="V905" s="212">
        <f t="shared" si="47"/>
        <v>44047786.720000006</v>
      </c>
      <c r="W905" s="161">
        <f t="shared" si="48"/>
        <v>4719405.7200000063</v>
      </c>
      <c r="AA905" s="36"/>
    </row>
    <row r="906" spans="1:27" ht="14.45" x14ac:dyDescent="0.3">
      <c r="A906" s="197" t="s">
        <v>93</v>
      </c>
      <c r="B906" s="197" t="s">
        <v>95</v>
      </c>
      <c r="C906" s="197" t="s">
        <v>39</v>
      </c>
      <c r="D906" s="197" t="s">
        <v>40</v>
      </c>
      <c r="E906" s="197" t="s">
        <v>31</v>
      </c>
      <c r="F906" s="195" t="s">
        <v>3787</v>
      </c>
      <c r="G906" s="195" t="s">
        <v>878</v>
      </c>
      <c r="H906" s="161">
        <f>Dane_baza!AR895</f>
        <v>48163479</v>
      </c>
      <c r="I906" s="161">
        <f>Dane_baza!AS895</f>
        <v>6895968</v>
      </c>
      <c r="J906" s="161">
        <f>Dane_baza!BX895</f>
        <v>1758500</v>
      </c>
      <c r="K906" s="161">
        <f>Dane_baza!AT895</f>
        <v>3675125</v>
      </c>
      <c r="L906" s="161">
        <f>Dane_baza!AU895</f>
        <v>268465</v>
      </c>
      <c r="M906" s="161">
        <f>Dane_baza!AV895</f>
        <v>1357475</v>
      </c>
      <c r="N906" s="161">
        <f>Dane_baza!AY895</f>
        <v>58540096</v>
      </c>
      <c r="O906" s="161">
        <f>Dane_baza!AZ895</f>
        <v>1750095</v>
      </c>
      <c r="P906" s="161">
        <f>Dane_baza!AW895</f>
        <v>0</v>
      </c>
      <c r="Q906" s="161">
        <f>Dane_baza!AX895</f>
        <v>0</v>
      </c>
      <c r="R906" s="212">
        <f t="shared" si="49"/>
        <v>122409203</v>
      </c>
      <c r="S906" s="212">
        <f>Dane_baza!BU895</f>
        <v>117055565.52</v>
      </c>
      <c r="T906" s="212">
        <f>Dane_baza!BV895</f>
        <v>6577395.2000000002</v>
      </c>
      <c r="U906" s="212">
        <f>Dane_baza!BW895</f>
        <v>2776242.278445988</v>
      </c>
      <c r="V906" s="212">
        <f t="shared" si="47"/>
        <v>126409202.99844599</v>
      </c>
      <c r="W906" s="161">
        <f t="shared" si="48"/>
        <v>3999999.9984459877</v>
      </c>
      <c r="AA906" s="36"/>
    </row>
    <row r="907" spans="1:27" ht="14.45" x14ac:dyDescent="0.3">
      <c r="A907" s="197" t="s">
        <v>93</v>
      </c>
      <c r="B907" s="197" t="s">
        <v>95</v>
      </c>
      <c r="C907" s="197" t="s">
        <v>42</v>
      </c>
      <c r="D907" s="197" t="s">
        <v>36</v>
      </c>
      <c r="E907" s="197" t="s">
        <v>31</v>
      </c>
      <c r="F907" s="195" t="s">
        <v>3788</v>
      </c>
      <c r="G907" s="195" t="s">
        <v>226</v>
      </c>
      <c r="H907" s="161">
        <f>Dane_baza!AR896</f>
        <v>11964638</v>
      </c>
      <c r="I907" s="161">
        <f>Dane_baza!AS896</f>
        <v>104161</v>
      </c>
      <c r="J907" s="161">
        <f>Dane_baza!BX896</f>
        <v>428463</v>
      </c>
      <c r="K907" s="161">
        <f>Dane_baza!AT896</f>
        <v>4784627</v>
      </c>
      <c r="L907" s="161">
        <f>Dane_baza!AU896</f>
        <v>0</v>
      </c>
      <c r="M907" s="161">
        <f>Dane_baza!AV896</f>
        <v>458433</v>
      </c>
      <c r="N907" s="161">
        <f>Dane_baza!AY896</f>
        <v>15413713</v>
      </c>
      <c r="O907" s="161">
        <f>Dane_baza!AZ896</f>
        <v>399002</v>
      </c>
      <c r="P907" s="161">
        <f>Dane_baza!AW896</f>
        <v>0</v>
      </c>
      <c r="Q907" s="161">
        <f>Dane_baza!AX896</f>
        <v>0</v>
      </c>
      <c r="R907" s="212">
        <f t="shared" si="49"/>
        <v>33553037</v>
      </c>
      <c r="S907" s="212">
        <f>Dane_baza!BU896</f>
        <v>31247552.609999999</v>
      </c>
      <c r="T907" s="212">
        <f>Dane_baza!BV896</f>
        <v>460260.02</v>
      </c>
      <c r="U907" s="212">
        <f>Dane_baza!BW896</f>
        <v>4345224.3735999912</v>
      </c>
      <c r="V907" s="212">
        <f t="shared" si="47"/>
        <v>36053037.003599986</v>
      </c>
      <c r="W907" s="161">
        <f t="shared" si="48"/>
        <v>2500000.0035999864</v>
      </c>
      <c r="AA907" s="36"/>
    </row>
    <row r="908" spans="1:27" ht="14.45" x14ac:dyDescent="0.3">
      <c r="A908" s="197" t="s">
        <v>93</v>
      </c>
      <c r="B908" s="197" t="s">
        <v>95</v>
      </c>
      <c r="C908" s="197" t="s">
        <v>44</v>
      </c>
      <c r="D908" s="197" t="s">
        <v>36</v>
      </c>
      <c r="E908" s="197" t="s">
        <v>31</v>
      </c>
      <c r="F908" s="195" t="s">
        <v>3789</v>
      </c>
      <c r="G908" s="195" t="s">
        <v>875</v>
      </c>
      <c r="H908" s="161">
        <f>Dane_baza!AR897</f>
        <v>36840478</v>
      </c>
      <c r="I908" s="161">
        <f>Dane_baza!AS897</f>
        <v>364014</v>
      </c>
      <c r="J908" s="161">
        <f>Dane_baza!BX897</f>
        <v>1099351</v>
      </c>
      <c r="K908" s="161">
        <f>Dane_baza!AT897</f>
        <v>1939120</v>
      </c>
      <c r="L908" s="161">
        <f>Dane_baza!AU897</f>
        <v>0</v>
      </c>
      <c r="M908" s="161">
        <f>Dane_baza!AV897</f>
        <v>909647</v>
      </c>
      <c r="N908" s="161">
        <f>Dane_baza!AY897</f>
        <v>38233828</v>
      </c>
      <c r="O908" s="161">
        <f>Dane_baza!AZ897</f>
        <v>978042</v>
      </c>
      <c r="P908" s="161">
        <f>Dane_baza!AW897</f>
        <v>0</v>
      </c>
      <c r="Q908" s="161">
        <f>Dane_baza!AX897</f>
        <v>0</v>
      </c>
      <c r="R908" s="212">
        <f t="shared" si="49"/>
        <v>80364480</v>
      </c>
      <c r="S908" s="212">
        <f>Dane_baza!BU897</f>
        <v>80550975.640000001</v>
      </c>
      <c r="T908" s="212">
        <f>Dane_baza!BV897</f>
        <v>350093.47</v>
      </c>
      <c r="U908" s="212">
        <f>Dane_baza!BW897</f>
        <v>2963410.8851206624</v>
      </c>
      <c r="V908" s="212">
        <f t="shared" si="47"/>
        <v>83864479.995120659</v>
      </c>
      <c r="W908" s="161">
        <f t="shared" si="48"/>
        <v>3499999.9951206595</v>
      </c>
      <c r="AA908" s="36"/>
    </row>
    <row r="909" spans="1:27" ht="14.45" x14ac:dyDescent="0.3">
      <c r="A909" s="197" t="s">
        <v>93</v>
      </c>
      <c r="B909" s="197" t="s">
        <v>95</v>
      </c>
      <c r="C909" s="197" t="s">
        <v>51</v>
      </c>
      <c r="D909" s="197" t="s">
        <v>36</v>
      </c>
      <c r="E909" s="197" t="s">
        <v>31</v>
      </c>
      <c r="F909" s="195" t="s">
        <v>3790</v>
      </c>
      <c r="G909" s="195" t="s">
        <v>879</v>
      </c>
      <c r="H909" s="161">
        <f>Dane_baza!AR898</f>
        <v>6329727</v>
      </c>
      <c r="I909" s="161">
        <f>Dane_baza!AS898</f>
        <v>21879</v>
      </c>
      <c r="J909" s="161">
        <f>Dane_baza!BX898</f>
        <v>227674</v>
      </c>
      <c r="K909" s="161">
        <f>Dane_baza!AT898</f>
        <v>2901482</v>
      </c>
      <c r="L909" s="161">
        <f>Dane_baza!AU898</f>
        <v>0</v>
      </c>
      <c r="M909" s="161">
        <f>Dane_baza!AV898</f>
        <v>474329</v>
      </c>
      <c r="N909" s="161">
        <f>Dane_baza!AY898</f>
        <v>7366041</v>
      </c>
      <c r="O909" s="161">
        <f>Dane_baza!AZ898</f>
        <v>220587</v>
      </c>
      <c r="P909" s="161">
        <f>Dane_baza!AW898</f>
        <v>0</v>
      </c>
      <c r="Q909" s="161">
        <f>Dane_baza!AX898</f>
        <v>0</v>
      </c>
      <c r="R909" s="212">
        <f t="shared" si="49"/>
        <v>17541719</v>
      </c>
      <c r="S909" s="212">
        <f>Dane_baza!BU898</f>
        <v>16173632.26</v>
      </c>
      <c r="T909" s="212">
        <f>Dane_baza!BV898</f>
        <v>54400.86</v>
      </c>
      <c r="U909" s="212">
        <f>Dane_baza!BW898</f>
        <v>2813685.8099999987</v>
      </c>
      <c r="V909" s="212">
        <f t="shared" si="47"/>
        <v>19041718.93</v>
      </c>
      <c r="W909" s="161">
        <f t="shared" si="48"/>
        <v>1499999.9299999997</v>
      </c>
      <c r="AA909" s="36"/>
    </row>
    <row r="910" spans="1:27" ht="14.45" x14ac:dyDescent="0.3">
      <c r="A910" s="197" t="s">
        <v>93</v>
      </c>
      <c r="B910" s="197" t="s">
        <v>95</v>
      </c>
      <c r="C910" s="197" t="s">
        <v>75</v>
      </c>
      <c r="D910" s="197" t="s">
        <v>36</v>
      </c>
      <c r="E910" s="197" t="s">
        <v>31</v>
      </c>
      <c r="F910" s="195" t="s">
        <v>3791</v>
      </c>
      <c r="G910" s="195" t="s">
        <v>880</v>
      </c>
      <c r="H910" s="161">
        <f>Dane_baza!AR899</f>
        <v>8757078</v>
      </c>
      <c r="I910" s="161">
        <f>Dane_baza!AS899</f>
        <v>77394</v>
      </c>
      <c r="J910" s="161">
        <f>Dane_baza!BX899</f>
        <v>337710</v>
      </c>
      <c r="K910" s="161">
        <f>Dane_baza!AT899</f>
        <v>3093168</v>
      </c>
      <c r="L910" s="161">
        <f>Dane_baza!AU899</f>
        <v>0</v>
      </c>
      <c r="M910" s="161">
        <f>Dane_baza!AV899</f>
        <v>259318</v>
      </c>
      <c r="N910" s="161">
        <f>Dane_baza!AY899</f>
        <v>11814395</v>
      </c>
      <c r="O910" s="161">
        <f>Dane_baza!AZ899</f>
        <v>246538</v>
      </c>
      <c r="P910" s="161">
        <f>Dane_baza!AW899</f>
        <v>0</v>
      </c>
      <c r="Q910" s="161">
        <f>Dane_baza!AX899</f>
        <v>0</v>
      </c>
      <c r="R910" s="212">
        <f t="shared" si="49"/>
        <v>24585601</v>
      </c>
      <c r="S910" s="212">
        <f>Dane_baza!BU899</f>
        <v>23109725.66</v>
      </c>
      <c r="T910" s="212">
        <f>Dane_baza!BV899</f>
        <v>20078.080000000002</v>
      </c>
      <c r="U910" s="212">
        <f>Dane_baza!BW899</f>
        <v>3455796.9899999984</v>
      </c>
      <c r="V910" s="212">
        <f t="shared" si="47"/>
        <v>26585600.729999997</v>
      </c>
      <c r="W910" s="161">
        <f t="shared" si="48"/>
        <v>1999999.7299999967</v>
      </c>
      <c r="AA910" s="36"/>
    </row>
    <row r="911" spans="1:27" ht="14.45" x14ac:dyDescent="0.3">
      <c r="A911" s="197" t="s">
        <v>93</v>
      </c>
      <c r="B911" s="197" t="s">
        <v>95</v>
      </c>
      <c r="C911" s="197" t="s">
        <v>77</v>
      </c>
      <c r="D911" s="197" t="s">
        <v>40</v>
      </c>
      <c r="E911" s="197" t="s">
        <v>31</v>
      </c>
      <c r="F911" s="195" t="s">
        <v>3792</v>
      </c>
      <c r="G911" s="195" t="s">
        <v>881</v>
      </c>
      <c r="H911" s="161">
        <f>Dane_baza!AR900</f>
        <v>12256026</v>
      </c>
      <c r="I911" s="161">
        <f>Dane_baza!AS900</f>
        <v>1531918</v>
      </c>
      <c r="J911" s="161">
        <f>Dane_baza!BX900</f>
        <v>469629</v>
      </c>
      <c r="K911" s="161">
        <f>Dane_baza!AT900</f>
        <v>0</v>
      </c>
      <c r="L911" s="161">
        <f>Dane_baza!AU900</f>
        <v>0</v>
      </c>
      <c r="M911" s="161">
        <f>Dane_baza!AV900</f>
        <v>990331</v>
      </c>
      <c r="N911" s="161">
        <f>Dane_baza!AY900</f>
        <v>21206650</v>
      </c>
      <c r="O911" s="161">
        <f>Dane_baza!AZ900</f>
        <v>604991</v>
      </c>
      <c r="P911" s="161">
        <f>Dane_baza!AW900</f>
        <v>0</v>
      </c>
      <c r="Q911" s="161">
        <f>Dane_baza!AX900</f>
        <v>0</v>
      </c>
      <c r="R911" s="212">
        <f t="shared" si="49"/>
        <v>37059545</v>
      </c>
      <c r="S911" s="212">
        <f>Dane_baza!BU900</f>
        <v>32263412.600000001</v>
      </c>
      <c r="T911" s="212">
        <f>Dane_baza!BV900</f>
        <v>564067.63</v>
      </c>
      <c r="U911" s="212">
        <f>Dane_baza!BW900</f>
        <v>7247278.3499999996</v>
      </c>
      <c r="V911" s="212">
        <f t="shared" si="47"/>
        <v>40074758.579999998</v>
      </c>
      <c r="W911" s="161">
        <f t="shared" si="48"/>
        <v>3015213.5799999982</v>
      </c>
      <c r="AA911" s="36"/>
    </row>
    <row r="912" spans="1:27" ht="14.45" x14ac:dyDescent="0.3">
      <c r="A912" s="197" t="s">
        <v>93</v>
      </c>
      <c r="B912" s="197" t="s">
        <v>97</v>
      </c>
      <c r="C912" s="197" t="s">
        <v>33</v>
      </c>
      <c r="D912" s="197" t="s">
        <v>36</v>
      </c>
      <c r="E912" s="197" t="s">
        <v>31</v>
      </c>
      <c r="F912" s="195" t="s">
        <v>3793</v>
      </c>
      <c r="G912" s="195" t="s">
        <v>882</v>
      </c>
      <c r="H912" s="161">
        <f>Dane_baza!AR901</f>
        <v>8626794</v>
      </c>
      <c r="I912" s="161">
        <f>Dane_baza!AS901</f>
        <v>351006</v>
      </c>
      <c r="J912" s="161">
        <f>Dane_baza!BX901</f>
        <v>457247</v>
      </c>
      <c r="K912" s="161">
        <f>Dane_baza!AT901</f>
        <v>7964488</v>
      </c>
      <c r="L912" s="161">
        <f>Dane_baza!AU901</f>
        <v>0</v>
      </c>
      <c r="M912" s="161">
        <f>Dane_baza!AV901</f>
        <v>370717</v>
      </c>
      <c r="N912" s="161">
        <f>Dane_baza!AY901</f>
        <v>14298374</v>
      </c>
      <c r="O912" s="161">
        <f>Dane_baza!AZ901</f>
        <v>428197</v>
      </c>
      <c r="P912" s="161">
        <f>Dane_baza!AW901</f>
        <v>0</v>
      </c>
      <c r="Q912" s="161">
        <f>Dane_baza!AX901</f>
        <v>0</v>
      </c>
      <c r="R912" s="212">
        <f t="shared" si="49"/>
        <v>32496823</v>
      </c>
      <c r="S912" s="212">
        <f>Dane_baza!BU901</f>
        <v>22927292.969999999</v>
      </c>
      <c r="T912" s="212">
        <f>Dane_baza!BV901</f>
        <v>535138.59</v>
      </c>
      <c r="U912" s="212">
        <f>Dane_baza!BW901</f>
        <v>11534391.1</v>
      </c>
      <c r="V912" s="212">
        <f t="shared" ref="V912:V975" si="50">SUM(S912:U912)</f>
        <v>34996822.659999996</v>
      </c>
      <c r="W912" s="161">
        <f t="shared" ref="W912:W975" si="51">V912-R912</f>
        <v>2499999.6599999964</v>
      </c>
      <c r="AA912" s="36"/>
    </row>
    <row r="913" spans="1:27" ht="14.45" x14ac:dyDescent="0.3">
      <c r="A913" s="197" t="s">
        <v>93</v>
      </c>
      <c r="B913" s="197" t="s">
        <v>97</v>
      </c>
      <c r="C913" s="197" t="s">
        <v>32</v>
      </c>
      <c r="D913" s="197" t="s">
        <v>40</v>
      </c>
      <c r="E913" s="197" t="s">
        <v>31</v>
      </c>
      <c r="F913" s="195" t="s">
        <v>3794</v>
      </c>
      <c r="G913" s="195" t="s">
        <v>883</v>
      </c>
      <c r="H913" s="161">
        <f>Dane_baza!AR902</f>
        <v>3080531</v>
      </c>
      <c r="I913" s="161">
        <f>Dane_baza!AS902</f>
        <v>47954</v>
      </c>
      <c r="J913" s="161">
        <f>Dane_baza!BX902</f>
        <v>265817</v>
      </c>
      <c r="K913" s="161">
        <f>Dane_baza!AT902</f>
        <v>6159803</v>
      </c>
      <c r="L913" s="161">
        <f>Dane_baza!AU902</f>
        <v>227628</v>
      </c>
      <c r="M913" s="161">
        <f>Dane_baza!AV902</f>
        <v>386583</v>
      </c>
      <c r="N913" s="161">
        <f>Dane_baza!AY902</f>
        <v>8323176</v>
      </c>
      <c r="O913" s="161">
        <f>Dane_baza!AZ902</f>
        <v>215721</v>
      </c>
      <c r="P913" s="161">
        <f>Dane_baza!AW902</f>
        <v>0</v>
      </c>
      <c r="Q913" s="161">
        <f>Dane_baza!AX902</f>
        <v>0</v>
      </c>
      <c r="R913" s="212">
        <f t="shared" ref="R913:R976" si="52">SUM(H913:Q913)</f>
        <v>18707213</v>
      </c>
      <c r="S913" s="212">
        <f>Dane_baza!BU902</f>
        <v>10792678.220000001</v>
      </c>
      <c r="T913" s="212">
        <f>Dane_baza!BV902</f>
        <v>77505.36</v>
      </c>
      <c r="U913" s="212">
        <f>Dane_baza!BW902</f>
        <v>9337029.4257956594</v>
      </c>
      <c r="V913" s="212">
        <f t="shared" si="50"/>
        <v>20207213.005795658</v>
      </c>
      <c r="W913" s="161">
        <f t="shared" si="51"/>
        <v>1500000.0057956576</v>
      </c>
      <c r="AA913" s="36"/>
    </row>
    <row r="914" spans="1:27" ht="14.45" x14ac:dyDescent="0.3">
      <c r="A914" s="197" t="s">
        <v>93</v>
      </c>
      <c r="B914" s="197" t="s">
        <v>97</v>
      </c>
      <c r="C914" s="197" t="s">
        <v>37</v>
      </c>
      <c r="D914" s="197" t="s">
        <v>40</v>
      </c>
      <c r="E914" s="197" t="s">
        <v>31</v>
      </c>
      <c r="F914" s="195" t="s">
        <v>3795</v>
      </c>
      <c r="G914" s="195" t="s">
        <v>884</v>
      </c>
      <c r="H914" s="161">
        <f>Dane_baza!AR903</f>
        <v>6288014</v>
      </c>
      <c r="I914" s="161">
        <f>Dane_baza!AS903</f>
        <v>71568</v>
      </c>
      <c r="J914" s="161">
        <f>Dane_baza!BX903</f>
        <v>288073</v>
      </c>
      <c r="K914" s="161">
        <f>Dane_baza!AT903</f>
        <v>5208192</v>
      </c>
      <c r="L914" s="161">
        <f>Dane_baza!AU903</f>
        <v>0</v>
      </c>
      <c r="M914" s="161">
        <f>Dane_baza!AV903</f>
        <v>878837</v>
      </c>
      <c r="N914" s="161">
        <f>Dane_baza!AY903</f>
        <v>9398655</v>
      </c>
      <c r="O914" s="161">
        <f>Dane_baza!AZ903</f>
        <v>254648</v>
      </c>
      <c r="P914" s="161">
        <f>Dane_baza!AW903</f>
        <v>0</v>
      </c>
      <c r="Q914" s="161">
        <f>Dane_baza!AX903</f>
        <v>0</v>
      </c>
      <c r="R914" s="212">
        <f t="shared" si="52"/>
        <v>22387987</v>
      </c>
      <c r="S914" s="212">
        <f>Dane_baza!BU903</f>
        <v>15982729.949999999</v>
      </c>
      <c r="T914" s="212">
        <f>Dane_baza!BV903</f>
        <v>56824.98</v>
      </c>
      <c r="U914" s="212">
        <f>Dane_baza!BW903</f>
        <v>7848432.0689290222</v>
      </c>
      <c r="V914" s="212">
        <f t="shared" si="50"/>
        <v>23887986.998929024</v>
      </c>
      <c r="W914" s="161">
        <f t="shared" si="51"/>
        <v>1499999.9989290237</v>
      </c>
      <c r="AA914" s="36"/>
    </row>
    <row r="915" spans="1:27" ht="14.45" x14ac:dyDescent="0.3">
      <c r="A915" s="197" t="s">
        <v>93</v>
      </c>
      <c r="B915" s="197" t="s">
        <v>97</v>
      </c>
      <c r="C915" s="197" t="s">
        <v>39</v>
      </c>
      <c r="D915" s="197" t="s">
        <v>36</v>
      </c>
      <c r="E915" s="197" t="s">
        <v>31</v>
      </c>
      <c r="F915" s="195" t="s">
        <v>3796</v>
      </c>
      <c r="G915" s="195" t="s">
        <v>885</v>
      </c>
      <c r="H915" s="161">
        <f>Dane_baza!AR904</f>
        <v>1927214</v>
      </c>
      <c r="I915" s="161">
        <f>Dane_baza!AS904</f>
        <v>14255</v>
      </c>
      <c r="J915" s="161">
        <f>Dane_baza!BX904</f>
        <v>175962</v>
      </c>
      <c r="K915" s="161">
        <f>Dane_baza!AT904</f>
        <v>4716604</v>
      </c>
      <c r="L915" s="161">
        <f>Dane_baza!AU904</f>
        <v>153628</v>
      </c>
      <c r="M915" s="161">
        <f>Dane_baza!AV904</f>
        <v>921374</v>
      </c>
      <c r="N915" s="161">
        <f>Dane_baza!AY904</f>
        <v>8241892</v>
      </c>
      <c r="O915" s="161">
        <f>Dane_baza!AZ904</f>
        <v>141111</v>
      </c>
      <c r="P915" s="161">
        <f>Dane_baza!AW904</f>
        <v>0</v>
      </c>
      <c r="Q915" s="161">
        <f>Dane_baza!AX904</f>
        <v>0</v>
      </c>
      <c r="R915" s="212">
        <f t="shared" si="52"/>
        <v>16292040</v>
      </c>
      <c r="S915" s="212">
        <f>Dane_baza!BU904</f>
        <v>6394103.46</v>
      </c>
      <c r="T915" s="212">
        <f>Dane_baza!BV904</f>
        <v>9050.5400000000009</v>
      </c>
      <c r="U915" s="212">
        <f>Dane_baza!BW904</f>
        <v>10888885.889999999</v>
      </c>
      <c r="V915" s="212">
        <f t="shared" si="50"/>
        <v>17292039.890000001</v>
      </c>
      <c r="W915" s="161">
        <f t="shared" si="51"/>
        <v>999999.8900000006</v>
      </c>
      <c r="AA915" s="36"/>
    </row>
    <row r="916" spans="1:27" ht="14.45" x14ac:dyDescent="0.3">
      <c r="A916" s="197" t="s">
        <v>93</v>
      </c>
      <c r="B916" s="197" t="s">
        <v>97</v>
      </c>
      <c r="C916" s="197" t="s">
        <v>42</v>
      </c>
      <c r="D916" s="197" t="s">
        <v>40</v>
      </c>
      <c r="E916" s="197" t="s">
        <v>31</v>
      </c>
      <c r="F916" s="195" t="s">
        <v>3797</v>
      </c>
      <c r="G916" s="195" t="s">
        <v>886</v>
      </c>
      <c r="H916" s="161">
        <f>Dane_baza!AR905</f>
        <v>18795894</v>
      </c>
      <c r="I916" s="161">
        <f>Dane_baza!AS905</f>
        <v>398972</v>
      </c>
      <c r="J916" s="161">
        <f>Dane_baza!BX905</f>
        <v>789502</v>
      </c>
      <c r="K916" s="161">
        <f>Dane_baza!AT905</f>
        <v>10770038</v>
      </c>
      <c r="L916" s="161">
        <f>Dane_baza!AU905</f>
        <v>330285</v>
      </c>
      <c r="M916" s="161">
        <f>Dane_baza!AV905</f>
        <v>958818</v>
      </c>
      <c r="N916" s="161">
        <f>Dane_baza!AY905</f>
        <v>24663444</v>
      </c>
      <c r="O916" s="161">
        <f>Dane_baza!AZ905</f>
        <v>734748</v>
      </c>
      <c r="P916" s="161">
        <f>Dane_baza!AW905</f>
        <v>0</v>
      </c>
      <c r="Q916" s="161">
        <f>Dane_baza!AX905</f>
        <v>0</v>
      </c>
      <c r="R916" s="212">
        <f t="shared" si="52"/>
        <v>57441701</v>
      </c>
      <c r="S916" s="212">
        <f>Dane_baza!BU905</f>
        <v>46784564.270000003</v>
      </c>
      <c r="T916" s="212">
        <f>Dane_baza!BV905</f>
        <v>604447.14</v>
      </c>
      <c r="U916" s="212">
        <f>Dane_baza!BW905</f>
        <v>13552689.150000002</v>
      </c>
      <c r="V916" s="212">
        <f t="shared" si="50"/>
        <v>60941700.560000002</v>
      </c>
      <c r="W916" s="161">
        <f t="shared" si="51"/>
        <v>3499999.5600000024</v>
      </c>
      <c r="AA916" s="36"/>
    </row>
    <row r="917" spans="1:27" ht="14.45" x14ac:dyDescent="0.3">
      <c r="A917" s="197" t="s">
        <v>93</v>
      </c>
      <c r="B917" s="197" t="s">
        <v>97</v>
      </c>
      <c r="C917" s="197" t="s">
        <v>44</v>
      </c>
      <c r="D917" s="197" t="s">
        <v>36</v>
      </c>
      <c r="E917" s="197" t="s">
        <v>31</v>
      </c>
      <c r="F917" s="195" t="s">
        <v>3798</v>
      </c>
      <c r="G917" s="195" t="s">
        <v>887</v>
      </c>
      <c r="H917" s="161">
        <f>Dane_baza!AR906</f>
        <v>2410367</v>
      </c>
      <c r="I917" s="161">
        <f>Dane_baza!AS906</f>
        <v>961777</v>
      </c>
      <c r="J917" s="161">
        <f>Dane_baza!BX906</f>
        <v>151151</v>
      </c>
      <c r="K917" s="161">
        <f>Dane_baza!AT906</f>
        <v>2529412</v>
      </c>
      <c r="L917" s="161">
        <f>Dane_baza!AU906</f>
        <v>0</v>
      </c>
      <c r="M917" s="161">
        <f>Dane_baza!AV906</f>
        <v>351474</v>
      </c>
      <c r="N917" s="161">
        <f>Dane_baza!AY906</f>
        <v>5498435</v>
      </c>
      <c r="O917" s="161">
        <f>Dane_baza!AZ906</f>
        <v>162196</v>
      </c>
      <c r="P917" s="161">
        <f>Dane_baza!AW906</f>
        <v>0</v>
      </c>
      <c r="Q917" s="161">
        <f>Dane_baza!AX906</f>
        <v>0</v>
      </c>
      <c r="R917" s="212">
        <f t="shared" si="52"/>
        <v>12064812</v>
      </c>
      <c r="S917" s="212">
        <f>Dane_baza!BU906</f>
        <v>6952847.2400000002</v>
      </c>
      <c r="T917" s="212">
        <f>Dane_baza!BV906</f>
        <v>1355829.76</v>
      </c>
      <c r="U917" s="212">
        <f>Dane_baza!BW906</f>
        <v>4756135</v>
      </c>
      <c r="V917" s="212">
        <f t="shared" si="50"/>
        <v>13064812</v>
      </c>
      <c r="W917" s="161">
        <f t="shared" si="51"/>
        <v>1000000</v>
      </c>
      <c r="AA917" s="36"/>
    </row>
    <row r="918" spans="1:27" ht="14.45" x14ac:dyDescent="0.3">
      <c r="A918" s="197" t="s">
        <v>93</v>
      </c>
      <c r="B918" s="197" t="s">
        <v>130</v>
      </c>
      <c r="C918" s="197" t="s">
        <v>33</v>
      </c>
      <c r="D918" s="197" t="s">
        <v>34</v>
      </c>
      <c r="E918" s="197" t="s">
        <v>31</v>
      </c>
      <c r="F918" s="195" t="s">
        <v>3799</v>
      </c>
      <c r="G918" s="195" t="s">
        <v>888</v>
      </c>
      <c r="H918" s="161">
        <f>Dane_baza!AR907</f>
        <v>7887630</v>
      </c>
      <c r="I918" s="161">
        <f>Dane_baza!AS907</f>
        <v>1706457</v>
      </c>
      <c r="J918" s="161">
        <f>Dane_baza!BX907</f>
        <v>264198</v>
      </c>
      <c r="K918" s="161">
        <f>Dane_baza!AT907</f>
        <v>0</v>
      </c>
      <c r="L918" s="161">
        <f>Dane_baza!AU907</f>
        <v>0</v>
      </c>
      <c r="M918" s="161">
        <f>Dane_baza!AV907</f>
        <v>1144634</v>
      </c>
      <c r="N918" s="161">
        <f>Dane_baza!AY907</f>
        <v>7423891</v>
      </c>
      <c r="O918" s="161">
        <f>Dane_baza!AZ907</f>
        <v>356831</v>
      </c>
      <c r="P918" s="161">
        <f>Dane_baza!AW907</f>
        <v>0</v>
      </c>
      <c r="Q918" s="161">
        <f>Dane_baza!AX907</f>
        <v>0</v>
      </c>
      <c r="R918" s="212">
        <f t="shared" si="52"/>
        <v>18783641</v>
      </c>
      <c r="S918" s="212">
        <f>Dane_baza!BU907</f>
        <v>17331973.210000001</v>
      </c>
      <c r="T918" s="212">
        <f>Dane_baza!BV907</f>
        <v>2780191.95</v>
      </c>
      <c r="U918" s="212">
        <f>Dane_baza!BW907</f>
        <v>171475.84189999849</v>
      </c>
      <c r="V918" s="212">
        <f t="shared" si="50"/>
        <v>20283641.001899999</v>
      </c>
      <c r="W918" s="161">
        <f t="shared" si="51"/>
        <v>1500000.0018999986</v>
      </c>
      <c r="AA918" s="36"/>
    </row>
    <row r="919" spans="1:27" ht="14.45" x14ac:dyDescent="0.3">
      <c r="A919" s="197" t="s">
        <v>93</v>
      </c>
      <c r="B919" s="197" t="s">
        <v>130</v>
      </c>
      <c r="C919" s="197" t="s">
        <v>32</v>
      </c>
      <c r="D919" s="197" t="s">
        <v>34</v>
      </c>
      <c r="E919" s="197" t="s">
        <v>31</v>
      </c>
      <c r="F919" s="195" t="s">
        <v>3800</v>
      </c>
      <c r="G919" s="195" t="s">
        <v>889</v>
      </c>
      <c r="H919" s="161">
        <f>Dane_baza!AR908</f>
        <v>13346466</v>
      </c>
      <c r="I919" s="161">
        <f>Dane_baza!AS908</f>
        <v>748611</v>
      </c>
      <c r="J919" s="161">
        <f>Dane_baza!BX908</f>
        <v>480497</v>
      </c>
      <c r="K919" s="161">
        <f>Dane_baza!AT908</f>
        <v>1165223</v>
      </c>
      <c r="L919" s="161">
        <f>Dane_baza!AU908</f>
        <v>0</v>
      </c>
      <c r="M919" s="161">
        <f>Dane_baza!AV908</f>
        <v>840854</v>
      </c>
      <c r="N919" s="161">
        <f>Dane_baza!AY908</f>
        <v>15513087</v>
      </c>
      <c r="O919" s="161">
        <f>Dane_baza!AZ908</f>
        <v>468746</v>
      </c>
      <c r="P919" s="161">
        <f>Dane_baza!AW908</f>
        <v>0</v>
      </c>
      <c r="Q919" s="161">
        <f>Dane_baza!AX908</f>
        <v>0</v>
      </c>
      <c r="R919" s="212">
        <f t="shared" si="52"/>
        <v>32563484</v>
      </c>
      <c r="S919" s="212">
        <f>Dane_baza!BU908</f>
        <v>30905344.280000001</v>
      </c>
      <c r="T919" s="212">
        <f>Dane_baza!BV908</f>
        <v>2124873.1</v>
      </c>
      <c r="U919" s="212">
        <f>Dane_baza!BW908</f>
        <v>2033266.6114999987</v>
      </c>
      <c r="V919" s="212">
        <f t="shared" si="50"/>
        <v>35063483.991500005</v>
      </c>
      <c r="W919" s="161">
        <f t="shared" si="51"/>
        <v>2499999.9915000051</v>
      </c>
      <c r="AA919" s="36"/>
    </row>
    <row r="920" spans="1:27" ht="14.45" x14ac:dyDescent="0.3">
      <c r="A920" s="197" t="s">
        <v>93</v>
      </c>
      <c r="B920" s="197" t="s">
        <v>130</v>
      </c>
      <c r="C920" s="197" t="s">
        <v>37</v>
      </c>
      <c r="D920" s="197" t="s">
        <v>36</v>
      </c>
      <c r="E920" s="197" t="s">
        <v>31</v>
      </c>
      <c r="F920" s="195" t="s">
        <v>3801</v>
      </c>
      <c r="G920" s="195" t="s">
        <v>890</v>
      </c>
      <c r="H920" s="161">
        <f>Dane_baza!AR909</f>
        <v>7861286</v>
      </c>
      <c r="I920" s="161">
        <f>Dane_baza!AS909</f>
        <v>40603</v>
      </c>
      <c r="J920" s="161">
        <f>Dane_baza!BX909</f>
        <v>435079</v>
      </c>
      <c r="K920" s="161">
        <f>Dane_baza!AT909</f>
        <v>11216914</v>
      </c>
      <c r="L920" s="161">
        <f>Dane_baza!AU909</f>
        <v>794889</v>
      </c>
      <c r="M920" s="161">
        <f>Dane_baza!AV909</f>
        <v>865833</v>
      </c>
      <c r="N920" s="161">
        <f>Dane_baza!AY909</f>
        <v>21122297</v>
      </c>
      <c r="O920" s="161">
        <f>Dane_baza!AZ909</f>
        <v>387648</v>
      </c>
      <c r="P920" s="161">
        <f>Dane_baza!AW909</f>
        <v>0</v>
      </c>
      <c r="Q920" s="161">
        <f>Dane_baza!AX909</f>
        <v>0</v>
      </c>
      <c r="R920" s="212">
        <f t="shared" si="52"/>
        <v>42724549</v>
      </c>
      <c r="S920" s="212">
        <f>Dane_baza!BU909</f>
        <v>22053152.149999999</v>
      </c>
      <c r="T920" s="212">
        <f>Dane_baza!BV909</f>
        <v>76266.429999999993</v>
      </c>
      <c r="U920" s="212">
        <f>Dane_baza!BW909</f>
        <v>23095130.309999999</v>
      </c>
      <c r="V920" s="212">
        <f t="shared" si="50"/>
        <v>45224548.890000001</v>
      </c>
      <c r="W920" s="161">
        <f t="shared" si="51"/>
        <v>2499999.8900000006</v>
      </c>
      <c r="AA920" s="36"/>
    </row>
    <row r="921" spans="1:27" ht="14.45" x14ac:dyDescent="0.3">
      <c r="A921" s="197" t="s">
        <v>93</v>
      </c>
      <c r="B921" s="197" t="s">
        <v>130</v>
      </c>
      <c r="C921" s="197" t="s">
        <v>39</v>
      </c>
      <c r="D921" s="197" t="s">
        <v>36</v>
      </c>
      <c r="E921" s="197" t="s">
        <v>31</v>
      </c>
      <c r="F921" s="195" t="s">
        <v>3802</v>
      </c>
      <c r="G921" s="195" t="s">
        <v>891</v>
      </c>
      <c r="H921" s="161">
        <f>Dane_baza!AR910</f>
        <v>8573138</v>
      </c>
      <c r="I921" s="161">
        <f>Dane_baza!AS910</f>
        <v>89114</v>
      </c>
      <c r="J921" s="161">
        <f>Dane_baza!BX910</f>
        <v>370813</v>
      </c>
      <c r="K921" s="161">
        <f>Dane_baza!AT910</f>
        <v>6291924</v>
      </c>
      <c r="L921" s="161">
        <f>Dane_baza!AU910</f>
        <v>0</v>
      </c>
      <c r="M921" s="161">
        <f>Dane_baza!AV910</f>
        <v>458413</v>
      </c>
      <c r="N921" s="161">
        <f>Dane_baza!AY910</f>
        <v>14090177</v>
      </c>
      <c r="O921" s="161">
        <f>Dane_baza!AZ910</f>
        <v>405490</v>
      </c>
      <c r="P921" s="161">
        <f>Dane_baza!AW910</f>
        <v>0</v>
      </c>
      <c r="Q921" s="161">
        <f>Dane_baza!AX910</f>
        <v>0</v>
      </c>
      <c r="R921" s="212">
        <f t="shared" si="52"/>
        <v>30279069</v>
      </c>
      <c r="S921" s="212">
        <f>Dane_baza!BU910</f>
        <v>16201953.220000001</v>
      </c>
      <c r="T921" s="212">
        <f>Dane_baza!BV910</f>
        <v>205454.86</v>
      </c>
      <c r="U921" s="212">
        <f>Dane_baza!BW910</f>
        <v>17505149.190000001</v>
      </c>
      <c r="V921" s="212">
        <f t="shared" si="50"/>
        <v>33912557.270000003</v>
      </c>
      <c r="W921" s="161">
        <f t="shared" si="51"/>
        <v>3633488.2700000033</v>
      </c>
      <c r="AA921" s="36"/>
    </row>
    <row r="922" spans="1:27" ht="14.45" x14ac:dyDescent="0.3">
      <c r="A922" s="197" t="s">
        <v>93</v>
      </c>
      <c r="B922" s="197" t="s">
        <v>130</v>
      </c>
      <c r="C922" s="197" t="s">
        <v>42</v>
      </c>
      <c r="D922" s="197" t="s">
        <v>36</v>
      </c>
      <c r="E922" s="197" t="s">
        <v>31</v>
      </c>
      <c r="F922" s="195" t="s">
        <v>3803</v>
      </c>
      <c r="G922" s="195" t="s">
        <v>888</v>
      </c>
      <c r="H922" s="161">
        <f>Dane_baza!AR911</f>
        <v>9656836</v>
      </c>
      <c r="I922" s="161">
        <f>Dane_baza!AS911</f>
        <v>85403</v>
      </c>
      <c r="J922" s="161">
        <f>Dane_baza!BX911</f>
        <v>548921</v>
      </c>
      <c r="K922" s="161">
        <f>Dane_baza!AT911</f>
        <v>11982261</v>
      </c>
      <c r="L922" s="161">
        <f>Dane_baza!AU911</f>
        <v>1120994</v>
      </c>
      <c r="M922" s="161">
        <f>Dane_baza!AV911</f>
        <v>589286</v>
      </c>
      <c r="N922" s="161">
        <f>Dane_baza!AY911</f>
        <v>23422845</v>
      </c>
      <c r="O922" s="161">
        <f>Dane_baza!AZ911</f>
        <v>603369</v>
      </c>
      <c r="P922" s="161">
        <f>Dane_baza!AW911</f>
        <v>0</v>
      </c>
      <c r="Q922" s="161">
        <f>Dane_baza!AX911</f>
        <v>0</v>
      </c>
      <c r="R922" s="212">
        <f t="shared" si="52"/>
        <v>48009915</v>
      </c>
      <c r="S922" s="212">
        <f>Dane_baza!BU911</f>
        <v>25792362.620000001</v>
      </c>
      <c r="T922" s="212">
        <f>Dane_baza!BV911</f>
        <v>24709.18</v>
      </c>
      <c r="U922" s="212">
        <f>Dane_baza!BW911</f>
        <v>25655784.710000001</v>
      </c>
      <c r="V922" s="212">
        <f t="shared" si="50"/>
        <v>51472856.510000005</v>
      </c>
      <c r="W922" s="161">
        <f t="shared" si="51"/>
        <v>3462941.5100000054</v>
      </c>
      <c r="AA922" s="36"/>
    </row>
    <row r="923" spans="1:27" ht="14.45" x14ac:dyDescent="0.3">
      <c r="A923" s="197" t="s">
        <v>93</v>
      </c>
      <c r="B923" s="197" t="s">
        <v>130</v>
      </c>
      <c r="C923" s="197" t="s">
        <v>44</v>
      </c>
      <c r="D923" s="197" t="s">
        <v>40</v>
      </c>
      <c r="E923" s="197" t="s">
        <v>31</v>
      </c>
      <c r="F923" s="195" t="s">
        <v>3804</v>
      </c>
      <c r="G923" s="195" t="s">
        <v>892</v>
      </c>
      <c r="H923" s="161">
        <f>Dane_baza!AR912</f>
        <v>28673236</v>
      </c>
      <c r="I923" s="161">
        <f>Dane_baza!AS912</f>
        <v>717842</v>
      </c>
      <c r="J923" s="161">
        <f>Dane_baza!BX912</f>
        <v>863285</v>
      </c>
      <c r="K923" s="161">
        <f>Dane_baza!AT912</f>
        <v>1626016</v>
      </c>
      <c r="L923" s="161">
        <f>Dane_baza!AU912</f>
        <v>0</v>
      </c>
      <c r="M923" s="161">
        <f>Dane_baza!AV912</f>
        <v>824340</v>
      </c>
      <c r="N923" s="161">
        <f>Dane_baza!AY912</f>
        <v>26203793</v>
      </c>
      <c r="O923" s="161">
        <f>Dane_baza!AZ912</f>
        <v>600125</v>
      </c>
      <c r="P923" s="161">
        <f>Dane_baza!AW912</f>
        <v>0</v>
      </c>
      <c r="Q923" s="161">
        <f>Dane_baza!AX912</f>
        <v>0</v>
      </c>
      <c r="R923" s="212">
        <f t="shared" si="52"/>
        <v>59508637</v>
      </c>
      <c r="S923" s="212">
        <f>Dane_baza!BU912</f>
        <v>53169139.210000001</v>
      </c>
      <c r="T923" s="212">
        <f>Dane_baza!BV912</f>
        <v>1105073.04</v>
      </c>
      <c r="U923" s="212">
        <f>Dane_baza!BW912</f>
        <v>8734424.7551996857</v>
      </c>
      <c r="V923" s="212">
        <f t="shared" si="50"/>
        <v>63008637.005199686</v>
      </c>
      <c r="W923" s="161">
        <f t="shared" si="51"/>
        <v>3500000.0051996857</v>
      </c>
      <c r="AA923" s="36"/>
    </row>
    <row r="924" spans="1:27" ht="14.45" x14ac:dyDescent="0.3">
      <c r="A924" s="197" t="s">
        <v>93</v>
      </c>
      <c r="B924" s="197" t="s">
        <v>130</v>
      </c>
      <c r="C924" s="197" t="s">
        <v>51</v>
      </c>
      <c r="D924" s="197" t="s">
        <v>36</v>
      </c>
      <c r="E924" s="197" t="s">
        <v>31</v>
      </c>
      <c r="F924" s="195" t="s">
        <v>3805</v>
      </c>
      <c r="G924" s="195" t="s">
        <v>893</v>
      </c>
      <c r="H924" s="161">
        <f>Dane_baza!AR913</f>
        <v>14600689</v>
      </c>
      <c r="I924" s="161">
        <f>Dane_baza!AS913</f>
        <v>44471</v>
      </c>
      <c r="J924" s="161">
        <f>Dane_baza!BX913</f>
        <v>627596</v>
      </c>
      <c r="K924" s="161">
        <f>Dane_baza!AT913</f>
        <v>11073061</v>
      </c>
      <c r="L924" s="161">
        <f>Dane_baza!AU913</f>
        <v>0</v>
      </c>
      <c r="M924" s="161">
        <f>Dane_baza!AV913</f>
        <v>638027</v>
      </c>
      <c r="N924" s="161">
        <f>Dane_baza!AY913</f>
        <v>21990502</v>
      </c>
      <c r="O924" s="161">
        <f>Dane_baza!AZ913</f>
        <v>554710</v>
      </c>
      <c r="P924" s="161">
        <f>Dane_baza!AW913</f>
        <v>0</v>
      </c>
      <c r="Q924" s="161">
        <f>Dane_baza!AX913</f>
        <v>0</v>
      </c>
      <c r="R924" s="212">
        <f t="shared" si="52"/>
        <v>49529056</v>
      </c>
      <c r="S924" s="212">
        <f>Dane_baza!BU913</f>
        <v>36843756.68</v>
      </c>
      <c r="T924" s="212">
        <f>Dane_baza!BV913</f>
        <v>32446.62</v>
      </c>
      <c r="U924" s="212">
        <f>Dane_baza!BW913</f>
        <v>15652852.279999997</v>
      </c>
      <c r="V924" s="212">
        <f t="shared" si="50"/>
        <v>52529055.579999998</v>
      </c>
      <c r="W924" s="161">
        <f t="shared" si="51"/>
        <v>2999999.5799999982</v>
      </c>
      <c r="AA924" s="36"/>
    </row>
    <row r="925" spans="1:27" ht="14.45" x14ac:dyDescent="0.3">
      <c r="A925" s="197" t="s">
        <v>93</v>
      </c>
      <c r="B925" s="197" t="s">
        <v>130</v>
      </c>
      <c r="C925" s="197" t="s">
        <v>75</v>
      </c>
      <c r="D925" s="197" t="s">
        <v>36</v>
      </c>
      <c r="E925" s="197" t="s">
        <v>31</v>
      </c>
      <c r="F925" s="195" t="s">
        <v>3806</v>
      </c>
      <c r="G925" s="195" t="s">
        <v>894</v>
      </c>
      <c r="H925" s="161">
        <f>Dane_baza!AR914</f>
        <v>6852910</v>
      </c>
      <c r="I925" s="161">
        <f>Dane_baza!AS914</f>
        <v>81365</v>
      </c>
      <c r="J925" s="161">
        <f>Dane_baza!BX914</f>
        <v>465585</v>
      </c>
      <c r="K925" s="161">
        <f>Dane_baza!AT914</f>
        <v>10043085</v>
      </c>
      <c r="L925" s="161">
        <f>Dane_baza!AU914</f>
        <v>890566</v>
      </c>
      <c r="M925" s="161">
        <f>Dane_baza!AV914</f>
        <v>358109</v>
      </c>
      <c r="N925" s="161">
        <f>Dane_baza!AY914</f>
        <v>16124442</v>
      </c>
      <c r="O925" s="161">
        <f>Dane_baza!AZ914</f>
        <v>329258</v>
      </c>
      <c r="P925" s="161">
        <f>Dane_baza!AW914</f>
        <v>0</v>
      </c>
      <c r="Q925" s="161">
        <f>Dane_baza!AX914</f>
        <v>0</v>
      </c>
      <c r="R925" s="212">
        <f t="shared" si="52"/>
        <v>35145320</v>
      </c>
      <c r="S925" s="212">
        <f>Dane_baza!BU914</f>
        <v>20930428.530000001</v>
      </c>
      <c r="T925" s="212">
        <f>Dane_baza!BV914</f>
        <v>0</v>
      </c>
      <c r="U925" s="212">
        <f>Dane_baza!BW914</f>
        <v>16714891.139999997</v>
      </c>
      <c r="V925" s="212">
        <f t="shared" si="50"/>
        <v>37645319.670000002</v>
      </c>
      <c r="W925" s="161">
        <f t="shared" si="51"/>
        <v>2499999.6700000018</v>
      </c>
      <c r="AA925" s="36"/>
    </row>
    <row r="926" spans="1:27" ht="14.45" x14ac:dyDescent="0.3">
      <c r="A926" s="197" t="s">
        <v>93</v>
      </c>
      <c r="B926" s="197" t="s">
        <v>130</v>
      </c>
      <c r="C926" s="197" t="s">
        <v>77</v>
      </c>
      <c r="D926" s="197" t="s">
        <v>36</v>
      </c>
      <c r="E926" s="197" t="s">
        <v>31</v>
      </c>
      <c r="F926" s="195" t="s">
        <v>3807</v>
      </c>
      <c r="G926" s="195" t="s">
        <v>895</v>
      </c>
      <c r="H926" s="161">
        <f>Dane_baza!AR915</f>
        <v>6392294</v>
      </c>
      <c r="I926" s="161">
        <f>Dane_baza!AS915</f>
        <v>51122</v>
      </c>
      <c r="J926" s="161">
        <f>Dane_baza!BX915</f>
        <v>275074</v>
      </c>
      <c r="K926" s="161">
        <f>Dane_baza!AT915</f>
        <v>4195245</v>
      </c>
      <c r="L926" s="161">
        <f>Dane_baza!AU915</f>
        <v>0</v>
      </c>
      <c r="M926" s="161">
        <f>Dane_baza!AV915</f>
        <v>402400</v>
      </c>
      <c r="N926" s="161">
        <f>Dane_baza!AY915</f>
        <v>10920851</v>
      </c>
      <c r="O926" s="161">
        <f>Dane_baza!AZ915</f>
        <v>249782</v>
      </c>
      <c r="P926" s="161">
        <f>Dane_baza!AW915</f>
        <v>0</v>
      </c>
      <c r="Q926" s="161">
        <f>Dane_baza!AX915</f>
        <v>0</v>
      </c>
      <c r="R926" s="212">
        <f t="shared" si="52"/>
        <v>22486768</v>
      </c>
      <c r="S926" s="212">
        <f>Dane_baza!BU915</f>
        <v>16702231.76</v>
      </c>
      <c r="T926" s="212">
        <f>Dane_baza!BV915</f>
        <v>38054.26</v>
      </c>
      <c r="U926" s="212">
        <f>Dane_baza!BW915</f>
        <v>7246481.6100000003</v>
      </c>
      <c r="V926" s="212">
        <f t="shared" si="50"/>
        <v>23986767.629999999</v>
      </c>
      <c r="W926" s="161">
        <f t="shared" si="51"/>
        <v>1499999.629999999</v>
      </c>
      <c r="AA926" s="36"/>
    </row>
    <row r="927" spans="1:27" ht="14.45" x14ac:dyDescent="0.3">
      <c r="A927" s="197" t="s">
        <v>93</v>
      </c>
      <c r="B927" s="197" t="s">
        <v>134</v>
      </c>
      <c r="C927" s="197" t="s">
        <v>33</v>
      </c>
      <c r="D927" s="197" t="s">
        <v>40</v>
      </c>
      <c r="E927" s="197" t="s">
        <v>31</v>
      </c>
      <c r="F927" s="195" t="s">
        <v>3808</v>
      </c>
      <c r="G927" s="195" t="s">
        <v>896</v>
      </c>
      <c r="H927" s="161">
        <f>Dane_baza!AR916</f>
        <v>8696164</v>
      </c>
      <c r="I927" s="161">
        <f>Dane_baza!AS916</f>
        <v>183323</v>
      </c>
      <c r="J927" s="161">
        <f>Dane_baza!BX916</f>
        <v>550699</v>
      </c>
      <c r="K927" s="161">
        <f>Dane_baza!AT916</f>
        <v>13651503</v>
      </c>
      <c r="L927" s="161">
        <f>Dane_baza!AU916</f>
        <v>698574</v>
      </c>
      <c r="M927" s="161">
        <f>Dane_baza!AV916</f>
        <v>870600</v>
      </c>
      <c r="N927" s="161">
        <f>Dane_baza!AY916</f>
        <v>25003686</v>
      </c>
      <c r="O927" s="161">
        <f>Dane_baza!AZ916</f>
        <v>587150</v>
      </c>
      <c r="P927" s="161">
        <f>Dane_baza!AW916</f>
        <v>0</v>
      </c>
      <c r="Q927" s="161">
        <f>Dane_baza!AX916</f>
        <v>0</v>
      </c>
      <c r="R927" s="212">
        <f t="shared" si="52"/>
        <v>50241699</v>
      </c>
      <c r="S927" s="212">
        <f>Dane_baza!BU916</f>
        <v>24701826.030000001</v>
      </c>
      <c r="T927" s="212">
        <f>Dane_baza!BV916</f>
        <v>262588.98</v>
      </c>
      <c r="U927" s="212">
        <f>Dane_baza!BW916</f>
        <v>31306287.870000001</v>
      </c>
      <c r="V927" s="212">
        <f t="shared" si="50"/>
        <v>56270702.880000003</v>
      </c>
      <c r="W927" s="161">
        <f t="shared" si="51"/>
        <v>6029003.8800000027</v>
      </c>
      <c r="AA927" s="36"/>
    </row>
    <row r="928" spans="1:27" ht="14.45" x14ac:dyDescent="0.3">
      <c r="A928" s="197" t="s">
        <v>93</v>
      </c>
      <c r="B928" s="197" t="s">
        <v>134</v>
      </c>
      <c r="C928" s="197" t="s">
        <v>32</v>
      </c>
      <c r="D928" s="197" t="s">
        <v>36</v>
      </c>
      <c r="E928" s="197" t="s">
        <v>31</v>
      </c>
      <c r="F928" s="195" t="s">
        <v>3809</v>
      </c>
      <c r="G928" s="195" t="s">
        <v>897</v>
      </c>
      <c r="H928" s="161">
        <f>Dane_baza!AR917</f>
        <v>4793332</v>
      </c>
      <c r="I928" s="161">
        <f>Dane_baza!AS917</f>
        <v>57429</v>
      </c>
      <c r="J928" s="161">
        <f>Dane_baza!BX917</f>
        <v>414738</v>
      </c>
      <c r="K928" s="161">
        <f>Dane_baza!AT917</f>
        <v>16393066</v>
      </c>
      <c r="L928" s="161">
        <f>Dane_baza!AU917</f>
        <v>1342180</v>
      </c>
      <c r="M928" s="161">
        <f>Dane_baza!AV917</f>
        <v>823175</v>
      </c>
      <c r="N928" s="161">
        <f>Dane_baza!AY917</f>
        <v>17421392</v>
      </c>
      <c r="O928" s="161">
        <f>Dane_baza!AZ917</f>
        <v>351965</v>
      </c>
      <c r="P928" s="161">
        <f>Dane_baza!AW917</f>
        <v>0</v>
      </c>
      <c r="Q928" s="161">
        <f>Dane_baza!AX917</f>
        <v>0</v>
      </c>
      <c r="R928" s="212">
        <f t="shared" si="52"/>
        <v>41597277</v>
      </c>
      <c r="S928" s="212">
        <f>Dane_baza!BU917</f>
        <v>17374527.559999999</v>
      </c>
      <c r="T928" s="212">
        <f>Dane_baza!BV917</f>
        <v>30715.62</v>
      </c>
      <c r="U928" s="212">
        <f>Dane_baza!BW917</f>
        <v>26692033.449999996</v>
      </c>
      <c r="V928" s="212">
        <f t="shared" si="50"/>
        <v>44097276.629999995</v>
      </c>
      <c r="W928" s="161">
        <f t="shared" si="51"/>
        <v>2499999.6299999952</v>
      </c>
      <c r="AA928" s="36"/>
    </row>
    <row r="929" spans="1:27" ht="14.45" x14ac:dyDescent="0.3">
      <c r="A929" s="197" t="s">
        <v>93</v>
      </c>
      <c r="B929" s="197" t="s">
        <v>134</v>
      </c>
      <c r="C929" s="197" t="s">
        <v>37</v>
      </c>
      <c r="D929" s="197" t="s">
        <v>36</v>
      </c>
      <c r="E929" s="197" t="s">
        <v>31</v>
      </c>
      <c r="F929" s="195" t="s">
        <v>3810</v>
      </c>
      <c r="G929" s="195" t="s">
        <v>898</v>
      </c>
      <c r="H929" s="161">
        <f>Dane_baza!AR918</f>
        <v>15260745</v>
      </c>
      <c r="I929" s="161">
        <f>Dane_baza!AS918</f>
        <v>289459</v>
      </c>
      <c r="J929" s="161">
        <f>Dane_baza!BX918</f>
        <v>771754</v>
      </c>
      <c r="K929" s="161">
        <f>Dane_baza!AT918</f>
        <v>12048806</v>
      </c>
      <c r="L929" s="161">
        <f>Dane_baza!AU918</f>
        <v>934314</v>
      </c>
      <c r="M929" s="161">
        <f>Dane_baza!AV918</f>
        <v>1171600</v>
      </c>
      <c r="N929" s="161">
        <f>Dane_baza!AY918</f>
        <v>34527150</v>
      </c>
      <c r="O929" s="161">
        <f>Dane_baza!AZ918</f>
        <v>789895</v>
      </c>
      <c r="P929" s="161">
        <f>Dane_baza!AW918</f>
        <v>0</v>
      </c>
      <c r="Q929" s="161">
        <f>Dane_baza!AX918</f>
        <v>0</v>
      </c>
      <c r="R929" s="212">
        <f t="shared" si="52"/>
        <v>65793723</v>
      </c>
      <c r="S929" s="212">
        <f>Dane_baza!BU918</f>
        <v>40378519.909999996</v>
      </c>
      <c r="T929" s="212">
        <f>Dane_baza!BV918</f>
        <v>124244.8</v>
      </c>
      <c r="U929" s="212">
        <f>Dane_baza!BW918</f>
        <v>28790958.286999874</v>
      </c>
      <c r="V929" s="212">
        <f t="shared" si="50"/>
        <v>69293722.99699986</v>
      </c>
      <c r="W929" s="161">
        <f t="shared" si="51"/>
        <v>3499999.9969998598</v>
      </c>
      <c r="AA929" s="36"/>
    </row>
    <row r="930" spans="1:27" ht="14.45" x14ac:dyDescent="0.3">
      <c r="A930" s="197" t="s">
        <v>93</v>
      </c>
      <c r="B930" s="197" t="s">
        <v>134</v>
      </c>
      <c r="C930" s="197" t="s">
        <v>39</v>
      </c>
      <c r="D930" s="197" t="s">
        <v>36</v>
      </c>
      <c r="E930" s="197" t="s">
        <v>31</v>
      </c>
      <c r="F930" s="195" t="s">
        <v>3811</v>
      </c>
      <c r="G930" s="195" t="s">
        <v>899</v>
      </c>
      <c r="H930" s="161">
        <f>Dane_baza!AR919</f>
        <v>12482855</v>
      </c>
      <c r="I930" s="161">
        <f>Dane_baza!AS919</f>
        <v>94528</v>
      </c>
      <c r="J930" s="161">
        <f>Dane_baza!BX919</f>
        <v>587495</v>
      </c>
      <c r="K930" s="161">
        <f>Dane_baza!AT919</f>
        <v>14395998</v>
      </c>
      <c r="L930" s="161">
        <f>Dane_baza!AU919</f>
        <v>230235</v>
      </c>
      <c r="M930" s="161">
        <f>Dane_baza!AV919</f>
        <v>949454</v>
      </c>
      <c r="N930" s="161">
        <f>Dane_baza!AY919</f>
        <v>20797492</v>
      </c>
      <c r="O930" s="161">
        <f>Dane_baza!AZ919</f>
        <v>449283</v>
      </c>
      <c r="P930" s="161">
        <f>Dane_baza!AW919</f>
        <v>0</v>
      </c>
      <c r="Q930" s="161">
        <f>Dane_baza!AX919</f>
        <v>0</v>
      </c>
      <c r="R930" s="212">
        <f t="shared" si="52"/>
        <v>49987340</v>
      </c>
      <c r="S930" s="212">
        <f>Dane_baza!BU919</f>
        <v>32332451.77</v>
      </c>
      <c r="T930" s="212">
        <f>Dane_baza!BV919</f>
        <v>116430.96</v>
      </c>
      <c r="U930" s="212">
        <f>Dane_baza!BW919</f>
        <v>20538457.170000002</v>
      </c>
      <c r="V930" s="212">
        <f t="shared" si="50"/>
        <v>52987339.900000006</v>
      </c>
      <c r="W930" s="161">
        <f t="shared" si="51"/>
        <v>2999999.900000006</v>
      </c>
      <c r="AA930" s="36"/>
    </row>
    <row r="931" spans="1:27" ht="14.45" x14ac:dyDescent="0.3">
      <c r="A931" s="197" t="s">
        <v>93</v>
      </c>
      <c r="B931" s="197" t="s">
        <v>134</v>
      </c>
      <c r="C931" s="197" t="s">
        <v>42</v>
      </c>
      <c r="D931" s="197" t="s">
        <v>40</v>
      </c>
      <c r="E931" s="197" t="s">
        <v>31</v>
      </c>
      <c r="F931" s="195" t="s">
        <v>3812</v>
      </c>
      <c r="G931" s="195" t="s">
        <v>900</v>
      </c>
      <c r="H931" s="161">
        <f>Dane_baza!AR920</f>
        <v>9020746</v>
      </c>
      <c r="I931" s="161">
        <f>Dane_baza!AS920</f>
        <v>133633</v>
      </c>
      <c r="J931" s="161">
        <f>Dane_baza!BX920</f>
        <v>473011</v>
      </c>
      <c r="K931" s="161">
        <f>Dane_baza!AT920</f>
        <v>7458365</v>
      </c>
      <c r="L931" s="161">
        <f>Dane_baza!AU920</f>
        <v>39158</v>
      </c>
      <c r="M931" s="161">
        <f>Dane_baza!AV920</f>
        <v>566593</v>
      </c>
      <c r="N931" s="161">
        <f>Dane_baza!AY920</f>
        <v>18300310</v>
      </c>
      <c r="O931" s="161">
        <f>Dane_baza!AZ920</f>
        <v>407112</v>
      </c>
      <c r="P931" s="161">
        <f>Dane_baza!AW920</f>
        <v>0</v>
      </c>
      <c r="Q931" s="161">
        <f>Dane_baza!AX920</f>
        <v>0</v>
      </c>
      <c r="R931" s="212">
        <f t="shared" si="52"/>
        <v>36398928</v>
      </c>
      <c r="S931" s="212">
        <f>Dane_baza!BU920</f>
        <v>24800825.170000002</v>
      </c>
      <c r="T931" s="212">
        <f>Dane_baza!BV920</f>
        <v>192503.34</v>
      </c>
      <c r="U931" s="212">
        <f>Dane_baza!BW920</f>
        <v>13905599.490217125</v>
      </c>
      <c r="V931" s="212">
        <f t="shared" si="50"/>
        <v>38898928.000217125</v>
      </c>
      <c r="W931" s="161">
        <f t="shared" si="51"/>
        <v>2500000.0002171248</v>
      </c>
      <c r="AA931" s="36"/>
    </row>
    <row r="932" spans="1:27" ht="14.45" x14ac:dyDescent="0.3">
      <c r="A932" s="197" t="s">
        <v>93</v>
      </c>
      <c r="B932" s="197" t="s">
        <v>134</v>
      </c>
      <c r="C932" s="197" t="s">
        <v>44</v>
      </c>
      <c r="D932" s="197" t="s">
        <v>40</v>
      </c>
      <c r="E932" s="197" t="s">
        <v>31</v>
      </c>
      <c r="F932" s="195" t="s">
        <v>3813</v>
      </c>
      <c r="G932" s="195" t="s">
        <v>901</v>
      </c>
      <c r="H932" s="161">
        <f>Dane_baza!AR921</f>
        <v>7488992</v>
      </c>
      <c r="I932" s="161">
        <f>Dane_baza!AS921</f>
        <v>55966</v>
      </c>
      <c r="J932" s="161">
        <f>Dane_baza!BX921</f>
        <v>562697</v>
      </c>
      <c r="K932" s="161">
        <f>Dane_baza!AT921</f>
        <v>15701741</v>
      </c>
      <c r="L932" s="161">
        <f>Dane_baza!AU921</f>
        <v>1020343</v>
      </c>
      <c r="M932" s="161">
        <f>Dane_baza!AV921</f>
        <v>991848</v>
      </c>
      <c r="N932" s="161">
        <f>Dane_baza!AY921</f>
        <v>21463371</v>
      </c>
      <c r="O932" s="161">
        <f>Dane_baza!AZ921</f>
        <v>559576</v>
      </c>
      <c r="P932" s="161">
        <f>Dane_baza!AW921</f>
        <v>0</v>
      </c>
      <c r="Q932" s="161">
        <f>Dane_baza!AX921</f>
        <v>0</v>
      </c>
      <c r="R932" s="212">
        <f t="shared" si="52"/>
        <v>47844534</v>
      </c>
      <c r="S932" s="212">
        <f>Dane_baza!BU921</f>
        <v>25459828.190000001</v>
      </c>
      <c r="T932" s="212">
        <f>Dane_baza!BV921</f>
        <v>103897.36</v>
      </c>
      <c r="U932" s="212">
        <f>Dane_baza!BW921</f>
        <v>25280808.009999998</v>
      </c>
      <c r="V932" s="212">
        <f t="shared" si="50"/>
        <v>50844533.560000002</v>
      </c>
      <c r="W932" s="161">
        <f t="shared" si="51"/>
        <v>2999999.5600000024</v>
      </c>
      <c r="AA932" s="36"/>
    </row>
    <row r="933" spans="1:27" ht="14.45" x14ac:dyDescent="0.3">
      <c r="A933" s="197" t="s">
        <v>93</v>
      </c>
      <c r="B933" s="197" t="s">
        <v>134</v>
      </c>
      <c r="C933" s="197" t="s">
        <v>51</v>
      </c>
      <c r="D933" s="197" t="s">
        <v>36</v>
      </c>
      <c r="E933" s="197" t="s">
        <v>31</v>
      </c>
      <c r="F933" s="195" t="s">
        <v>3814</v>
      </c>
      <c r="G933" s="195" t="s">
        <v>902</v>
      </c>
      <c r="H933" s="161">
        <f>Dane_baza!AR922</f>
        <v>3815278</v>
      </c>
      <c r="I933" s="161">
        <f>Dane_baza!AS922</f>
        <v>39640</v>
      </c>
      <c r="J933" s="161">
        <f>Dane_baza!BX922</f>
        <v>326807</v>
      </c>
      <c r="K933" s="161">
        <f>Dane_baza!AT922</f>
        <v>9264216</v>
      </c>
      <c r="L933" s="161">
        <f>Dane_baza!AU922</f>
        <v>732615</v>
      </c>
      <c r="M933" s="161">
        <f>Dane_baza!AV922</f>
        <v>1005490</v>
      </c>
      <c r="N933" s="161">
        <f>Dane_baza!AY922</f>
        <v>14250391</v>
      </c>
      <c r="O933" s="161">
        <f>Dane_baza!AZ922</f>
        <v>285465</v>
      </c>
      <c r="P933" s="161">
        <f>Dane_baza!AW922</f>
        <v>0</v>
      </c>
      <c r="Q933" s="161">
        <f>Dane_baza!AX922</f>
        <v>0</v>
      </c>
      <c r="R933" s="212">
        <f t="shared" si="52"/>
        <v>29719902</v>
      </c>
      <c r="S933" s="212">
        <f>Dane_baza!BU922</f>
        <v>13062704.789999999</v>
      </c>
      <c r="T933" s="212">
        <f>Dane_baza!BV922</f>
        <v>45903.7</v>
      </c>
      <c r="U933" s="212">
        <f>Dane_baza!BW922</f>
        <v>20079366.27</v>
      </c>
      <c r="V933" s="212">
        <f t="shared" si="50"/>
        <v>33187974.759999998</v>
      </c>
      <c r="W933" s="161">
        <f t="shared" si="51"/>
        <v>3468072.7599999979</v>
      </c>
      <c r="AA933" s="36"/>
    </row>
    <row r="934" spans="1:27" ht="14.45" x14ac:dyDescent="0.3">
      <c r="A934" s="197" t="s">
        <v>93</v>
      </c>
      <c r="B934" s="197" t="s">
        <v>134</v>
      </c>
      <c r="C934" s="197" t="s">
        <v>75</v>
      </c>
      <c r="D934" s="197" t="s">
        <v>36</v>
      </c>
      <c r="E934" s="197" t="s">
        <v>31</v>
      </c>
      <c r="F934" s="195" t="s">
        <v>3815</v>
      </c>
      <c r="G934" s="195" t="s">
        <v>903</v>
      </c>
      <c r="H934" s="161">
        <f>Dane_baza!AR923</f>
        <v>17079342</v>
      </c>
      <c r="I934" s="161">
        <f>Dane_baza!AS923</f>
        <v>619411</v>
      </c>
      <c r="J934" s="161">
        <f>Dane_baza!BX923</f>
        <v>699399</v>
      </c>
      <c r="K934" s="161">
        <f>Dane_baza!AT923</f>
        <v>6413028</v>
      </c>
      <c r="L934" s="161">
        <f>Dane_baza!AU923</f>
        <v>210253</v>
      </c>
      <c r="M934" s="161">
        <f>Dane_baza!AV923</f>
        <v>1038994</v>
      </c>
      <c r="N934" s="161">
        <f>Dane_baza!AY923</f>
        <v>23278993</v>
      </c>
      <c r="O934" s="161">
        <f>Dane_baza!AZ923</f>
        <v>703931</v>
      </c>
      <c r="P934" s="161">
        <f>Dane_baza!AW923</f>
        <v>0</v>
      </c>
      <c r="Q934" s="161">
        <f>Dane_baza!AX923</f>
        <v>0</v>
      </c>
      <c r="R934" s="212">
        <f t="shared" si="52"/>
        <v>50043351</v>
      </c>
      <c r="S934" s="212">
        <f>Dane_baza!BU923</f>
        <v>43083807.600000001</v>
      </c>
      <c r="T934" s="212">
        <f>Dane_baza!BV923</f>
        <v>123394.62</v>
      </c>
      <c r="U934" s="212">
        <f>Dane_baza!BW923</f>
        <v>9836148.7200000025</v>
      </c>
      <c r="V934" s="212">
        <f t="shared" si="50"/>
        <v>53043350.939999998</v>
      </c>
      <c r="W934" s="161">
        <f t="shared" si="51"/>
        <v>2999999.9399999976</v>
      </c>
      <c r="AA934" s="36"/>
    </row>
    <row r="935" spans="1:27" ht="14.45" x14ac:dyDescent="0.3">
      <c r="A935" s="197" t="s">
        <v>93</v>
      </c>
      <c r="B935" s="197" t="s">
        <v>134</v>
      </c>
      <c r="C935" s="197" t="s">
        <v>77</v>
      </c>
      <c r="D935" s="197" t="s">
        <v>36</v>
      </c>
      <c r="E935" s="197" t="s">
        <v>31</v>
      </c>
      <c r="F935" s="195" t="s">
        <v>3816</v>
      </c>
      <c r="G935" s="195" t="s">
        <v>904</v>
      </c>
      <c r="H935" s="161">
        <f>Dane_baza!AR924</f>
        <v>41955600</v>
      </c>
      <c r="I935" s="161">
        <f>Dane_baza!AS924</f>
        <v>1963322</v>
      </c>
      <c r="J935" s="161">
        <f>Dane_baza!BX924</f>
        <v>1414959</v>
      </c>
      <c r="K935" s="161">
        <f>Dane_baza!AT924</f>
        <v>3850352</v>
      </c>
      <c r="L935" s="161">
        <f>Dane_baza!AU924</f>
        <v>0</v>
      </c>
      <c r="M935" s="161">
        <f>Dane_baza!AV924</f>
        <v>1188968</v>
      </c>
      <c r="N935" s="161">
        <f>Dane_baza!AY924</f>
        <v>46023147</v>
      </c>
      <c r="O935" s="161">
        <f>Dane_baza!AZ924</f>
        <v>1258641</v>
      </c>
      <c r="P935" s="161">
        <f>Dane_baza!AW924</f>
        <v>0</v>
      </c>
      <c r="Q935" s="161">
        <f>Dane_baza!AX924</f>
        <v>0</v>
      </c>
      <c r="R935" s="212">
        <f t="shared" si="52"/>
        <v>97654989</v>
      </c>
      <c r="S935" s="212">
        <f>Dane_baza!BU924</f>
        <v>89750451.609999999</v>
      </c>
      <c r="T935" s="212">
        <f>Dane_baza!BV924</f>
        <v>1954966.78</v>
      </c>
      <c r="U935" s="212">
        <f>Dane_baza!BW924</f>
        <v>9949570.6135102436</v>
      </c>
      <c r="V935" s="212">
        <f t="shared" si="50"/>
        <v>101654989.00351024</v>
      </c>
      <c r="W935" s="161">
        <f t="shared" si="51"/>
        <v>4000000.0035102367</v>
      </c>
      <c r="AA935" s="36"/>
    </row>
    <row r="936" spans="1:27" ht="14.45" x14ac:dyDescent="0.3">
      <c r="A936" s="197" t="s">
        <v>93</v>
      </c>
      <c r="B936" s="197" t="s">
        <v>134</v>
      </c>
      <c r="C936" s="197" t="s">
        <v>90</v>
      </c>
      <c r="D936" s="197" t="s">
        <v>40</v>
      </c>
      <c r="E936" s="197" t="s">
        <v>31</v>
      </c>
      <c r="F936" s="195" t="s">
        <v>3817</v>
      </c>
      <c r="G936" s="195" t="s">
        <v>905</v>
      </c>
      <c r="H936" s="161">
        <f>Dane_baza!AR925</f>
        <v>16841246</v>
      </c>
      <c r="I936" s="161">
        <f>Dane_baza!AS925</f>
        <v>293749</v>
      </c>
      <c r="J936" s="161">
        <f>Dane_baza!BX925</f>
        <v>845358</v>
      </c>
      <c r="K936" s="161">
        <f>Dane_baza!AT925</f>
        <v>16735927</v>
      </c>
      <c r="L936" s="161">
        <f>Dane_baza!AU925</f>
        <v>299139</v>
      </c>
      <c r="M936" s="161">
        <f>Dane_baza!AV925</f>
        <v>870273</v>
      </c>
      <c r="N936" s="161">
        <f>Dane_baza!AY925</f>
        <v>33617228</v>
      </c>
      <c r="O936" s="161">
        <f>Dane_baza!AZ925</f>
        <v>744480</v>
      </c>
      <c r="P936" s="161">
        <f>Dane_baza!AW925</f>
        <v>0</v>
      </c>
      <c r="Q936" s="161">
        <f>Dane_baza!AX925</f>
        <v>0</v>
      </c>
      <c r="R936" s="212">
        <f t="shared" si="52"/>
        <v>70247400</v>
      </c>
      <c r="S936" s="212">
        <f>Dane_baza!BU925</f>
        <v>43267596.380000003</v>
      </c>
      <c r="T936" s="212">
        <f>Dane_baza!BV925</f>
        <v>197664.91</v>
      </c>
      <c r="U936" s="212">
        <f>Dane_baza!BW925</f>
        <v>30282138.707372457</v>
      </c>
      <c r="V936" s="212">
        <f t="shared" si="50"/>
        <v>73747399.997372448</v>
      </c>
      <c r="W936" s="161">
        <f t="shared" si="51"/>
        <v>3499999.9973724484</v>
      </c>
      <c r="AA936" s="36"/>
    </row>
    <row r="937" spans="1:27" ht="14.45" x14ac:dyDescent="0.3">
      <c r="A937" s="197" t="s">
        <v>93</v>
      </c>
      <c r="B937" s="197" t="s">
        <v>134</v>
      </c>
      <c r="C937" s="197" t="s">
        <v>92</v>
      </c>
      <c r="D937" s="197" t="s">
        <v>36</v>
      </c>
      <c r="E937" s="197" t="s">
        <v>31</v>
      </c>
      <c r="F937" s="195" t="s">
        <v>3818</v>
      </c>
      <c r="G937" s="195" t="s">
        <v>906</v>
      </c>
      <c r="H937" s="161">
        <f>Dane_baza!AR926</f>
        <v>10689489</v>
      </c>
      <c r="I937" s="161">
        <f>Dane_baza!AS926</f>
        <v>392597</v>
      </c>
      <c r="J937" s="161">
        <f>Dane_baza!BX926</f>
        <v>517210</v>
      </c>
      <c r="K937" s="161">
        <f>Dane_baza!AT926</f>
        <v>6959348</v>
      </c>
      <c r="L937" s="161">
        <f>Dane_baza!AU926</f>
        <v>0</v>
      </c>
      <c r="M937" s="161">
        <f>Dane_baza!AV926</f>
        <v>630812</v>
      </c>
      <c r="N937" s="161">
        <f>Dane_baza!AY926</f>
        <v>15470628</v>
      </c>
      <c r="O937" s="161">
        <f>Dane_baza!AZ926</f>
        <v>483344</v>
      </c>
      <c r="P937" s="161">
        <f>Dane_baza!AW926</f>
        <v>0</v>
      </c>
      <c r="Q937" s="161">
        <f>Dane_baza!AX926</f>
        <v>0</v>
      </c>
      <c r="R937" s="212">
        <f t="shared" si="52"/>
        <v>35143428</v>
      </c>
      <c r="S937" s="212">
        <f>Dane_baza!BU926</f>
        <v>31232377.829999998</v>
      </c>
      <c r="T937" s="212">
        <f>Dane_baza!BV926</f>
        <v>252311.78</v>
      </c>
      <c r="U937" s="212">
        <f>Dane_baza!BW926</f>
        <v>6658738.3962999955</v>
      </c>
      <c r="V937" s="212">
        <f t="shared" si="50"/>
        <v>38143428.006299995</v>
      </c>
      <c r="W937" s="161">
        <f t="shared" si="51"/>
        <v>3000000.0062999949</v>
      </c>
      <c r="AA937" s="36"/>
    </row>
    <row r="938" spans="1:27" ht="14.45" x14ac:dyDescent="0.3">
      <c r="A938" s="197" t="s">
        <v>93</v>
      </c>
      <c r="B938" s="197" t="s">
        <v>134</v>
      </c>
      <c r="C938" s="197" t="s">
        <v>93</v>
      </c>
      <c r="D938" s="197" t="s">
        <v>36</v>
      </c>
      <c r="E938" s="197" t="s">
        <v>31</v>
      </c>
      <c r="F938" s="195" t="s">
        <v>3819</v>
      </c>
      <c r="G938" s="195" t="s">
        <v>907</v>
      </c>
      <c r="H938" s="161">
        <f>Dane_baza!AR927</f>
        <v>1829916</v>
      </c>
      <c r="I938" s="161">
        <f>Dane_baza!AS927</f>
        <v>15324</v>
      </c>
      <c r="J938" s="161">
        <f>Dane_baza!BX927</f>
        <v>189057</v>
      </c>
      <c r="K938" s="161">
        <f>Dane_baza!AT927</f>
        <v>5861501</v>
      </c>
      <c r="L938" s="161">
        <f>Dane_baza!AU927</f>
        <v>465866</v>
      </c>
      <c r="M938" s="161">
        <f>Dane_baza!AV927</f>
        <v>1070022</v>
      </c>
      <c r="N938" s="161">
        <f>Dane_baza!AY927</f>
        <v>3776750</v>
      </c>
      <c r="O938" s="161">
        <f>Dane_baza!AZ927</f>
        <v>97318</v>
      </c>
      <c r="P938" s="161">
        <f>Dane_baza!AW927</f>
        <v>0</v>
      </c>
      <c r="Q938" s="161">
        <f>Dane_baza!AX927</f>
        <v>0</v>
      </c>
      <c r="R938" s="212">
        <f t="shared" si="52"/>
        <v>13305754</v>
      </c>
      <c r="S938" s="212">
        <f>Dane_baza!BU927</f>
        <v>6569584.6900000004</v>
      </c>
      <c r="T938" s="212">
        <f>Dane_baza!BV927</f>
        <v>14395.2</v>
      </c>
      <c r="U938" s="212">
        <f>Dane_baza!BW927</f>
        <v>7721773.9499999993</v>
      </c>
      <c r="V938" s="212">
        <f t="shared" si="50"/>
        <v>14305753.84</v>
      </c>
      <c r="W938" s="161">
        <f t="shared" si="51"/>
        <v>999999.83999999985</v>
      </c>
      <c r="AA938" s="36"/>
    </row>
    <row r="939" spans="1:27" ht="14.45" x14ac:dyDescent="0.3">
      <c r="A939" s="197" t="s">
        <v>93</v>
      </c>
      <c r="B939" s="197" t="s">
        <v>134</v>
      </c>
      <c r="C939" s="197" t="s">
        <v>95</v>
      </c>
      <c r="D939" s="197" t="s">
        <v>40</v>
      </c>
      <c r="E939" s="197" t="s">
        <v>31</v>
      </c>
      <c r="F939" s="195" t="s">
        <v>3820</v>
      </c>
      <c r="G939" s="195" t="s">
        <v>908</v>
      </c>
      <c r="H939" s="161">
        <f>Dane_baza!AR928</f>
        <v>11424810</v>
      </c>
      <c r="I939" s="161">
        <f>Dane_baza!AS928</f>
        <v>547725</v>
      </c>
      <c r="J939" s="161">
        <f>Dane_baza!BX928</f>
        <v>639746</v>
      </c>
      <c r="K939" s="161">
        <f>Dane_baza!AT928</f>
        <v>10823559</v>
      </c>
      <c r="L939" s="161">
        <f>Dane_baza!AU928</f>
        <v>591070</v>
      </c>
      <c r="M939" s="161">
        <f>Dane_baza!AV928</f>
        <v>1130085</v>
      </c>
      <c r="N939" s="161">
        <f>Dane_baza!AY928</f>
        <v>26448424</v>
      </c>
      <c r="O939" s="161">
        <f>Dane_baza!AZ928</f>
        <v>665004</v>
      </c>
      <c r="P939" s="161">
        <f>Dane_baza!AW928</f>
        <v>0</v>
      </c>
      <c r="Q939" s="161">
        <f>Dane_baza!AX928</f>
        <v>0</v>
      </c>
      <c r="R939" s="212">
        <f t="shared" si="52"/>
        <v>52270423</v>
      </c>
      <c r="S939" s="212">
        <f>Dane_baza!BU928</f>
        <v>33943825.119999997</v>
      </c>
      <c r="T939" s="212">
        <f>Dane_baza!BV928</f>
        <v>175777.81</v>
      </c>
      <c r="U939" s="212">
        <f>Dane_baza!BW928</f>
        <v>21150820.066859286</v>
      </c>
      <c r="V939" s="212">
        <f t="shared" si="50"/>
        <v>55270422.996859282</v>
      </c>
      <c r="W939" s="161">
        <f t="shared" si="51"/>
        <v>2999999.9968592823</v>
      </c>
      <c r="AA939" s="36"/>
    </row>
    <row r="940" spans="1:27" ht="14.45" x14ac:dyDescent="0.3">
      <c r="A940" s="197" t="s">
        <v>93</v>
      </c>
      <c r="B940" s="197" t="s">
        <v>134</v>
      </c>
      <c r="C940" s="197" t="s">
        <v>97</v>
      </c>
      <c r="D940" s="197" t="s">
        <v>40</v>
      </c>
      <c r="E940" s="197" t="s">
        <v>31</v>
      </c>
      <c r="F940" s="195" t="s">
        <v>3821</v>
      </c>
      <c r="G940" s="195" t="s">
        <v>909</v>
      </c>
      <c r="H940" s="161">
        <f>Dane_baza!AR929</f>
        <v>9110495</v>
      </c>
      <c r="I940" s="161">
        <f>Dane_baza!AS929</f>
        <v>141695</v>
      </c>
      <c r="J940" s="161">
        <f>Dane_baza!BX929</f>
        <v>617264</v>
      </c>
      <c r="K940" s="161">
        <f>Dane_baza!AT929</f>
        <v>16073217</v>
      </c>
      <c r="L940" s="161">
        <f>Dane_baza!AU929</f>
        <v>1073468</v>
      </c>
      <c r="M940" s="161">
        <f>Dane_baza!AV929</f>
        <v>1210834</v>
      </c>
      <c r="N940" s="161">
        <f>Dane_baza!AY929</f>
        <v>24909672</v>
      </c>
      <c r="O940" s="161">
        <f>Dane_baza!AZ929</f>
        <v>713662</v>
      </c>
      <c r="P940" s="161">
        <f>Dane_baza!AW929</f>
        <v>0</v>
      </c>
      <c r="Q940" s="161">
        <f>Dane_baza!AX929</f>
        <v>0</v>
      </c>
      <c r="R940" s="212">
        <f t="shared" si="52"/>
        <v>53850307</v>
      </c>
      <c r="S940" s="212">
        <f>Dane_baza!BU929</f>
        <v>26265830.960000001</v>
      </c>
      <c r="T940" s="212">
        <f>Dane_baza!BV929</f>
        <v>173341.07</v>
      </c>
      <c r="U940" s="212">
        <f>Dane_baza!BW929</f>
        <v>32230956.489999998</v>
      </c>
      <c r="V940" s="212">
        <f t="shared" si="50"/>
        <v>58670128.519999996</v>
      </c>
      <c r="W940" s="161">
        <f t="shared" si="51"/>
        <v>4819821.5199999958</v>
      </c>
      <c r="AA940" s="36"/>
    </row>
    <row r="941" spans="1:27" ht="14.45" x14ac:dyDescent="0.3">
      <c r="A941" s="197" t="s">
        <v>93</v>
      </c>
      <c r="B941" s="197" t="s">
        <v>134</v>
      </c>
      <c r="C941" s="197" t="s">
        <v>130</v>
      </c>
      <c r="D941" s="197" t="s">
        <v>40</v>
      </c>
      <c r="E941" s="197" t="s">
        <v>31</v>
      </c>
      <c r="F941" s="195" t="s">
        <v>3822</v>
      </c>
      <c r="G941" s="195" t="s">
        <v>910</v>
      </c>
      <c r="H941" s="161">
        <f>Dane_baza!AR930</f>
        <v>18933304</v>
      </c>
      <c r="I941" s="161">
        <f>Dane_baza!AS930</f>
        <v>1583579</v>
      </c>
      <c r="J941" s="161">
        <f>Dane_baza!BX930</f>
        <v>897060</v>
      </c>
      <c r="K941" s="161">
        <f>Dane_baza!AT930</f>
        <v>9585610</v>
      </c>
      <c r="L941" s="161">
        <f>Dane_baza!AU930</f>
        <v>140317</v>
      </c>
      <c r="M941" s="161">
        <f>Dane_baza!AV930</f>
        <v>1258497</v>
      </c>
      <c r="N941" s="161">
        <f>Dane_baza!AY930</f>
        <v>31408772</v>
      </c>
      <c r="O941" s="161">
        <f>Dane_baza!AZ930</f>
        <v>823956</v>
      </c>
      <c r="P941" s="161">
        <f>Dane_baza!AW930</f>
        <v>0</v>
      </c>
      <c r="Q941" s="161">
        <f>Dane_baza!AX930</f>
        <v>0</v>
      </c>
      <c r="R941" s="212">
        <f t="shared" si="52"/>
        <v>64631095</v>
      </c>
      <c r="S941" s="212">
        <f>Dane_baza!BU930</f>
        <v>48611713.25</v>
      </c>
      <c r="T941" s="212">
        <f>Dane_baza!BV930</f>
        <v>1635885.38</v>
      </c>
      <c r="U941" s="212">
        <f>Dane_baza!BW930</f>
        <v>17883496.379671019</v>
      </c>
      <c r="V941" s="212">
        <f t="shared" si="50"/>
        <v>68131095.009671018</v>
      </c>
      <c r="W941" s="161">
        <f t="shared" si="51"/>
        <v>3500000.0096710175</v>
      </c>
      <c r="AA941" s="36"/>
    </row>
    <row r="942" spans="1:27" ht="14.45" x14ac:dyDescent="0.3">
      <c r="A942" s="197" t="s">
        <v>93</v>
      </c>
      <c r="B942" s="197" t="s">
        <v>134</v>
      </c>
      <c r="C942" s="197" t="s">
        <v>134</v>
      </c>
      <c r="D942" s="197" t="s">
        <v>36</v>
      </c>
      <c r="E942" s="197" t="s">
        <v>31</v>
      </c>
      <c r="F942" s="195" t="s">
        <v>3823</v>
      </c>
      <c r="G942" s="195" t="s">
        <v>911</v>
      </c>
      <c r="H942" s="161">
        <f>Dane_baza!AR931</f>
        <v>4393018</v>
      </c>
      <c r="I942" s="161">
        <f>Dane_baza!AS931</f>
        <v>18704</v>
      </c>
      <c r="J942" s="161">
        <f>Dane_baza!BX931</f>
        <v>372365</v>
      </c>
      <c r="K942" s="161">
        <f>Dane_baza!AT931</f>
        <v>14025702</v>
      </c>
      <c r="L942" s="161">
        <f>Dane_baza!AU931</f>
        <v>886855</v>
      </c>
      <c r="M942" s="161">
        <f>Dane_baza!AV931</f>
        <v>1082455</v>
      </c>
      <c r="N942" s="161">
        <f>Dane_baza!AY931</f>
        <v>14569257</v>
      </c>
      <c r="O942" s="161">
        <f>Dane_baza!AZ931</f>
        <v>313038</v>
      </c>
      <c r="P942" s="161">
        <f>Dane_baza!AW931</f>
        <v>0</v>
      </c>
      <c r="Q942" s="161">
        <f>Dane_baza!AX931</f>
        <v>0</v>
      </c>
      <c r="R942" s="212">
        <f t="shared" si="52"/>
        <v>35661394</v>
      </c>
      <c r="S942" s="212">
        <f>Dane_baza!BU931</f>
        <v>15538804.83</v>
      </c>
      <c r="T942" s="212">
        <f>Dane_baza!BV931</f>
        <v>9320.7800000000007</v>
      </c>
      <c r="U942" s="212">
        <f>Dane_baza!BW931</f>
        <v>22113268.240000002</v>
      </c>
      <c r="V942" s="212">
        <f t="shared" si="50"/>
        <v>37661393.850000001</v>
      </c>
      <c r="W942" s="161">
        <f t="shared" si="51"/>
        <v>1999999.8500000015</v>
      </c>
      <c r="AA942" s="36"/>
    </row>
    <row r="943" spans="1:27" ht="14.45" x14ac:dyDescent="0.3">
      <c r="A943" s="197" t="s">
        <v>93</v>
      </c>
      <c r="B943" s="197" t="s">
        <v>141</v>
      </c>
      <c r="C943" s="197" t="s">
        <v>33</v>
      </c>
      <c r="D943" s="197" t="s">
        <v>34</v>
      </c>
      <c r="E943" s="197" t="s">
        <v>31</v>
      </c>
      <c r="F943" s="195" t="s">
        <v>3824</v>
      </c>
      <c r="G943" s="195" t="s">
        <v>912</v>
      </c>
      <c r="H943" s="161">
        <f>Dane_baza!AR932</f>
        <v>44002330</v>
      </c>
      <c r="I943" s="161">
        <f>Dane_baza!AS932</f>
        <v>2471473</v>
      </c>
      <c r="J943" s="161">
        <f>Dane_baza!BX932</f>
        <v>1595302</v>
      </c>
      <c r="K943" s="161">
        <f>Dane_baza!AT932</f>
        <v>0</v>
      </c>
      <c r="L943" s="161">
        <f>Dane_baza!AU932</f>
        <v>0</v>
      </c>
      <c r="M943" s="161">
        <f>Dane_baza!AV932</f>
        <v>2024586</v>
      </c>
      <c r="N943" s="161">
        <f>Dane_baza!AY932</f>
        <v>28517269</v>
      </c>
      <c r="O943" s="161">
        <f>Dane_baza!AZ932</f>
        <v>1258641</v>
      </c>
      <c r="P943" s="161">
        <f>Dane_baza!AW932</f>
        <v>0</v>
      </c>
      <c r="Q943" s="161">
        <f>Dane_baza!AX932</f>
        <v>0</v>
      </c>
      <c r="R943" s="212">
        <f t="shared" si="52"/>
        <v>79869601</v>
      </c>
      <c r="S943" s="212">
        <f>Dane_baza!BU932</f>
        <v>85103143.760000005</v>
      </c>
      <c r="T943" s="212">
        <f>Dane_baza!BV932</f>
        <v>4350809.3600000003</v>
      </c>
      <c r="U943" s="212">
        <f>Dane_baza!BW932</f>
        <v>0</v>
      </c>
      <c r="V943" s="212">
        <f t="shared" si="50"/>
        <v>89453953.120000005</v>
      </c>
      <c r="W943" s="161">
        <f t="shared" si="51"/>
        <v>9584352.1200000048</v>
      </c>
      <c r="AA943" s="36"/>
    </row>
    <row r="944" spans="1:27" ht="14.45" x14ac:dyDescent="0.3">
      <c r="A944" s="197" t="s">
        <v>93</v>
      </c>
      <c r="B944" s="197" t="s">
        <v>141</v>
      </c>
      <c r="C944" s="197" t="s">
        <v>32</v>
      </c>
      <c r="D944" s="197" t="s">
        <v>36</v>
      </c>
      <c r="E944" s="197" t="s">
        <v>31</v>
      </c>
      <c r="F944" s="195" t="s">
        <v>3825</v>
      </c>
      <c r="G944" s="195" t="s">
        <v>913</v>
      </c>
      <c r="H944" s="161">
        <f>Dane_baza!AR933</f>
        <v>5475423</v>
      </c>
      <c r="I944" s="161">
        <f>Dane_baza!AS933</f>
        <v>90891</v>
      </c>
      <c r="J944" s="161">
        <f>Dane_baza!BX933</f>
        <v>336056</v>
      </c>
      <c r="K944" s="161">
        <f>Dane_baza!AT933</f>
        <v>7270573</v>
      </c>
      <c r="L944" s="161">
        <f>Dane_baza!AU933</f>
        <v>780486</v>
      </c>
      <c r="M944" s="161">
        <f>Dane_baza!AV933</f>
        <v>466654</v>
      </c>
      <c r="N944" s="161">
        <f>Dane_baza!AY933</f>
        <v>11893701</v>
      </c>
      <c r="O944" s="161">
        <f>Dane_baza!AZ933</f>
        <v>160574</v>
      </c>
      <c r="P944" s="161">
        <f>Dane_baza!AW933</f>
        <v>0</v>
      </c>
      <c r="Q944" s="161">
        <f>Dane_baza!AX933</f>
        <v>0</v>
      </c>
      <c r="R944" s="212">
        <f t="shared" si="52"/>
        <v>26474358</v>
      </c>
      <c r="S944" s="212">
        <f>Dane_baza!BU933</f>
        <v>12497188.390000001</v>
      </c>
      <c r="T944" s="212">
        <f>Dane_baza!BV933</f>
        <v>50669.58</v>
      </c>
      <c r="U944" s="212">
        <f>Dane_baza!BW933</f>
        <v>15926500.024918057</v>
      </c>
      <c r="V944" s="212">
        <f t="shared" si="50"/>
        <v>28474357.994918056</v>
      </c>
      <c r="W944" s="161">
        <f t="shared" si="51"/>
        <v>1999999.9949180558</v>
      </c>
      <c r="AA944" s="36"/>
    </row>
    <row r="945" spans="1:27" ht="14.45" x14ac:dyDescent="0.3">
      <c r="A945" s="197" t="s">
        <v>93</v>
      </c>
      <c r="B945" s="197" t="s">
        <v>141</v>
      </c>
      <c r="C945" s="197" t="s">
        <v>37</v>
      </c>
      <c r="D945" s="197" t="s">
        <v>36</v>
      </c>
      <c r="E945" s="197" t="s">
        <v>31</v>
      </c>
      <c r="F945" s="195" t="s">
        <v>3826</v>
      </c>
      <c r="G945" s="195" t="s">
        <v>914</v>
      </c>
      <c r="H945" s="161">
        <f>Dane_baza!AR934</f>
        <v>12217475</v>
      </c>
      <c r="I945" s="161">
        <f>Dane_baza!AS934</f>
        <v>1576746</v>
      </c>
      <c r="J945" s="161">
        <f>Dane_baza!BX934</f>
        <v>657629</v>
      </c>
      <c r="K945" s="161">
        <f>Dane_baza!AT934</f>
        <v>3334165</v>
      </c>
      <c r="L945" s="161">
        <f>Dane_baza!AU934</f>
        <v>1302628</v>
      </c>
      <c r="M945" s="161">
        <f>Dane_baza!AV934</f>
        <v>659502</v>
      </c>
      <c r="N945" s="161">
        <f>Dane_baza!AY934</f>
        <v>26461218</v>
      </c>
      <c r="O945" s="161">
        <f>Dane_baza!AZ934</f>
        <v>820712</v>
      </c>
      <c r="P945" s="161">
        <f>Dane_baza!AW934</f>
        <v>0</v>
      </c>
      <c r="Q945" s="161">
        <f>Dane_baza!AX934</f>
        <v>0</v>
      </c>
      <c r="R945" s="212">
        <f t="shared" si="52"/>
        <v>47030075</v>
      </c>
      <c r="S945" s="212">
        <f>Dane_baza!BU934</f>
        <v>28143965.68</v>
      </c>
      <c r="T945" s="212">
        <f>Dane_baza!BV934</f>
        <v>3380471.28</v>
      </c>
      <c r="U945" s="212">
        <f>Dane_baza!BW934</f>
        <v>21149247.039999999</v>
      </c>
      <c r="V945" s="212">
        <f t="shared" si="50"/>
        <v>52673684</v>
      </c>
      <c r="W945" s="161">
        <f t="shared" si="51"/>
        <v>5643609</v>
      </c>
      <c r="AA945" s="36"/>
    </row>
    <row r="946" spans="1:27" ht="14.45" x14ac:dyDescent="0.3">
      <c r="A946" s="197" t="s">
        <v>93</v>
      </c>
      <c r="B946" s="197" t="s">
        <v>141</v>
      </c>
      <c r="C946" s="197" t="s">
        <v>39</v>
      </c>
      <c r="D946" s="197" t="s">
        <v>36</v>
      </c>
      <c r="E946" s="197" t="s">
        <v>31</v>
      </c>
      <c r="F946" s="195" t="s">
        <v>3827</v>
      </c>
      <c r="G946" s="195" t="s">
        <v>915</v>
      </c>
      <c r="H946" s="161">
        <f>Dane_baza!AR935</f>
        <v>7700806</v>
      </c>
      <c r="I946" s="161">
        <f>Dane_baza!AS935</f>
        <v>272846</v>
      </c>
      <c r="J946" s="161">
        <f>Dane_baza!BX935</f>
        <v>484119</v>
      </c>
      <c r="K946" s="161">
        <f>Dane_baza!AT935</f>
        <v>6831549</v>
      </c>
      <c r="L946" s="161">
        <f>Dane_baza!AU935</f>
        <v>980983</v>
      </c>
      <c r="M946" s="161">
        <f>Dane_baza!AV935</f>
        <v>623967</v>
      </c>
      <c r="N946" s="161">
        <f>Dane_baza!AY935</f>
        <v>11653920</v>
      </c>
      <c r="O946" s="161">
        <f>Dane_baza!AZ935</f>
        <v>351965</v>
      </c>
      <c r="P946" s="161">
        <f>Dane_baza!AW935</f>
        <v>0</v>
      </c>
      <c r="Q946" s="161">
        <f>Dane_baza!AX935</f>
        <v>0</v>
      </c>
      <c r="R946" s="212">
        <f t="shared" si="52"/>
        <v>28900155</v>
      </c>
      <c r="S946" s="212">
        <f>Dane_baza!BU935</f>
        <v>19591632.210000001</v>
      </c>
      <c r="T946" s="212">
        <f>Dane_baza!BV935</f>
        <v>445637.39</v>
      </c>
      <c r="U946" s="212">
        <f>Dane_baza!BW935</f>
        <v>11362885.390054945</v>
      </c>
      <c r="V946" s="212">
        <f t="shared" si="50"/>
        <v>31400154.990054946</v>
      </c>
      <c r="W946" s="161">
        <f t="shared" si="51"/>
        <v>2499999.9900549464</v>
      </c>
      <c r="AA946" s="36"/>
    </row>
    <row r="947" spans="1:27" ht="14.45" x14ac:dyDescent="0.3">
      <c r="A947" s="197" t="s">
        <v>93</v>
      </c>
      <c r="B947" s="197" t="s">
        <v>141</v>
      </c>
      <c r="C947" s="197" t="s">
        <v>42</v>
      </c>
      <c r="D947" s="197" t="s">
        <v>36</v>
      </c>
      <c r="E947" s="197" t="s">
        <v>31</v>
      </c>
      <c r="F947" s="195" t="s">
        <v>3828</v>
      </c>
      <c r="G947" s="195" t="s">
        <v>916</v>
      </c>
      <c r="H947" s="161">
        <f>Dane_baza!AR936</f>
        <v>8980258</v>
      </c>
      <c r="I947" s="161">
        <f>Dane_baza!AS936</f>
        <v>208353</v>
      </c>
      <c r="J947" s="161">
        <f>Dane_baza!BX936</f>
        <v>569664</v>
      </c>
      <c r="K947" s="161">
        <f>Dane_baza!AT936</f>
        <v>10436112</v>
      </c>
      <c r="L947" s="161">
        <f>Dane_baza!AU936</f>
        <v>1766465</v>
      </c>
      <c r="M947" s="161">
        <f>Dane_baza!AV936</f>
        <v>651870</v>
      </c>
      <c r="N947" s="161">
        <f>Dane_baza!AY936</f>
        <v>19149757</v>
      </c>
      <c r="O947" s="161">
        <f>Dane_baza!AZ936</f>
        <v>614723</v>
      </c>
      <c r="P947" s="161">
        <f>Dane_baza!AW936</f>
        <v>0</v>
      </c>
      <c r="Q947" s="161">
        <f>Dane_baza!AX936</f>
        <v>0</v>
      </c>
      <c r="R947" s="212">
        <f t="shared" si="52"/>
        <v>42377202</v>
      </c>
      <c r="S947" s="212">
        <f>Dane_baza!BU936</f>
        <v>22931711.75</v>
      </c>
      <c r="T947" s="212">
        <f>Dane_baza!BV936</f>
        <v>320557.17</v>
      </c>
      <c r="U947" s="212">
        <f>Dane_baza!BW936</f>
        <v>24210197.32</v>
      </c>
      <c r="V947" s="212">
        <f t="shared" si="50"/>
        <v>47462466.240000002</v>
      </c>
      <c r="W947" s="161">
        <f t="shared" si="51"/>
        <v>5085264.2400000021</v>
      </c>
      <c r="AA947" s="36"/>
    </row>
    <row r="948" spans="1:27" ht="14.45" x14ac:dyDescent="0.3">
      <c r="A948" s="197" t="s">
        <v>93</v>
      </c>
      <c r="B948" s="197" t="s">
        <v>147</v>
      </c>
      <c r="C948" s="197" t="s">
        <v>33</v>
      </c>
      <c r="D948" s="197" t="s">
        <v>40</v>
      </c>
      <c r="E948" s="197" t="s">
        <v>31</v>
      </c>
      <c r="F948" s="195" t="s">
        <v>3829</v>
      </c>
      <c r="G948" s="195" t="s">
        <v>917</v>
      </c>
      <c r="H948" s="161">
        <f>Dane_baza!AR937</f>
        <v>59794901</v>
      </c>
      <c r="I948" s="161">
        <f>Dane_baza!AS937</f>
        <v>2641915</v>
      </c>
      <c r="J948" s="161">
        <f>Dane_baza!BX937</f>
        <v>2197916</v>
      </c>
      <c r="K948" s="161">
        <f>Dane_baza!AT937</f>
        <v>17378744</v>
      </c>
      <c r="L948" s="161">
        <f>Dane_baza!AU937</f>
        <v>1321299</v>
      </c>
      <c r="M948" s="161">
        <f>Dane_baza!AV937</f>
        <v>1834342</v>
      </c>
      <c r="N948" s="161">
        <f>Dane_baza!AY937</f>
        <v>73382382</v>
      </c>
      <c r="O948" s="161">
        <f>Dane_baza!AZ937</f>
        <v>2152341</v>
      </c>
      <c r="P948" s="161">
        <f>Dane_baza!AW937</f>
        <v>0</v>
      </c>
      <c r="Q948" s="161">
        <f>Dane_baza!AX937</f>
        <v>0</v>
      </c>
      <c r="R948" s="212">
        <f t="shared" si="52"/>
        <v>160703840</v>
      </c>
      <c r="S948" s="212">
        <f>Dane_baza!BU937</f>
        <v>138414791.09</v>
      </c>
      <c r="T948" s="212">
        <f>Dane_baza!BV937</f>
        <v>5203871.18</v>
      </c>
      <c r="U948" s="212">
        <f>Dane_baza!BW937</f>
        <v>22085177.723352183</v>
      </c>
      <c r="V948" s="212">
        <f t="shared" si="50"/>
        <v>165703839.9933522</v>
      </c>
      <c r="W948" s="161">
        <f t="shared" si="51"/>
        <v>4999999.9933522046</v>
      </c>
      <c r="AA948" s="36"/>
    </row>
    <row r="949" spans="1:27" ht="14.45" x14ac:dyDescent="0.3">
      <c r="A949" s="197" t="s">
        <v>93</v>
      </c>
      <c r="B949" s="197" t="s">
        <v>147</v>
      </c>
      <c r="C949" s="197" t="s">
        <v>32</v>
      </c>
      <c r="D949" s="197" t="s">
        <v>36</v>
      </c>
      <c r="E949" s="197" t="s">
        <v>31</v>
      </c>
      <c r="F949" s="195" t="s">
        <v>3830</v>
      </c>
      <c r="G949" s="195" t="s">
        <v>591</v>
      </c>
      <c r="H949" s="161">
        <f>Dane_baza!AR938</f>
        <v>12905965</v>
      </c>
      <c r="I949" s="161">
        <f>Dane_baza!AS938</f>
        <v>609185</v>
      </c>
      <c r="J949" s="161">
        <f>Dane_baza!BX938</f>
        <v>550617</v>
      </c>
      <c r="K949" s="161">
        <f>Dane_baza!AT938</f>
        <v>8548577</v>
      </c>
      <c r="L949" s="161">
        <f>Dane_baza!AU938</f>
        <v>0</v>
      </c>
      <c r="M949" s="161">
        <f>Dane_baza!AV938</f>
        <v>602611</v>
      </c>
      <c r="N949" s="161">
        <f>Dane_baza!AY938</f>
        <v>20762220</v>
      </c>
      <c r="O949" s="161">
        <f>Dane_baza!AZ938</f>
        <v>567686</v>
      </c>
      <c r="P949" s="161">
        <f>Dane_baza!AW938</f>
        <v>0</v>
      </c>
      <c r="Q949" s="161">
        <f>Dane_baza!AX938</f>
        <v>0</v>
      </c>
      <c r="R949" s="212">
        <f t="shared" si="52"/>
        <v>44546861</v>
      </c>
      <c r="S949" s="212">
        <f>Dane_baza!BU938</f>
        <v>32716257.559999999</v>
      </c>
      <c r="T949" s="212">
        <f>Dane_baza!BV938</f>
        <v>335034.56</v>
      </c>
      <c r="U949" s="212">
        <f>Dane_baza!BW938</f>
        <v>14495568.875060901</v>
      </c>
      <c r="V949" s="212">
        <f t="shared" si="50"/>
        <v>47546860.995060898</v>
      </c>
      <c r="W949" s="161">
        <f t="shared" si="51"/>
        <v>2999999.9950608984</v>
      </c>
      <c r="AA949" s="36"/>
    </row>
    <row r="950" spans="1:27" ht="14.45" x14ac:dyDescent="0.3">
      <c r="A950" s="197" t="s">
        <v>93</v>
      </c>
      <c r="B950" s="197" t="s">
        <v>147</v>
      </c>
      <c r="C950" s="197" t="s">
        <v>37</v>
      </c>
      <c r="D950" s="197" t="s">
        <v>40</v>
      </c>
      <c r="E950" s="197" t="s">
        <v>31</v>
      </c>
      <c r="F950" s="195" t="s">
        <v>3831</v>
      </c>
      <c r="G950" s="195" t="s">
        <v>918</v>
      </c>
      <c r="H950" s="161">
        <f>Dane_baza!AR939</f>
        <v>27555640</v>
      </c>
      <c r="I950" s="161">
        <f>Dane_baza!AS939</f>
        <v>2092937</v>
      </c>
      <c r="J950" s="161">
        <f>Dane_baza!BX939</f>
        <v>1030666</v>
      </c>
      <c r="K950" s="161">
        <f>Dane_baza!AT939</f>
        <v>8547799</v>
      </c>
      <c r="L950" s="161">
        <f>Dane_baza!AU939</f>
        <v>0</v>
      </c>
      <c r="M950" s="161">
        <f>Dane_baza!AV939</f>
        <v>995690</v>
      </c>
      <c r="N950" s="161">
        <f>Dane_baza!AY939</f>
        <v>42935887</v>
      </c>
      <c r="O950" s="161">
        <f>Dane_baza!AZ939</f>
        <v>1135372</v>
      </c>
      <c r="P950" s="161">
        <f>Dane_baza!AW939</f>
        <v>0</v>
      </c>
      <c r="Q950" s="161">
        <f>Dane_baza!AX939</f>
        <v>0</v>
      </c>
      <c r="R950" s="212">
        <f t="shared" si="52"/>
        <v>84293991</v>
      </c>
      <c r="S950" s="212">
        <f>Dane_baza!BU939</f>
        <v>58881034.670000002</v>
      </c>
      <c r="T950" s="212">
        <f>Dane_baza!BV939</f>
        <v>4141596.93</v>
      </c>
      <c r="U950" s="212">
        <f>Dane_baza!BW939</f>
        <v>25354353.52</v>
      </c>
      <c r="V950" s="212">
        <f t="shared" si="50"/>
        <v>88376985.120000005</v>
      </c>
      <c r="W950" s="161">
        <f t="shared" si="51"/>
        <v>4082994.1200000048</v>
      </c>
      <c r="AA950" s="36"/>
    </row>
    <row r="951" spans="1:27" ht="14.45" x14ac:dyDescent="0.3">
      <c r="A951" s="197" t="s">
        <v>93</v>
      </c>
      <c r="B951" s="197" t="s">
        <v>147</v>
      </c>
      <c r="C951" s="197" t="s">
        <v>39</v>
      </c>
      <c r="D951" s="197" t="s">
        <v>36</v>
      </c>
      <c r="E951" s="197" t="s">
        <v>31</v>
      </c>
      <c r="F951" s="195" t="s">
        <v>3832</v>
      </c>
      <c r="G951" s="195" t="s">
        <v>919</v>
      </c>
      <c r="H951" s="161">
        <f>Dane_baza!AR940</f>
        <v>5744441</v>
      </c>
      <c r="I951" s="161">
        <f>Dane_baza!AS940</f>
        <v>130723</v>
      </c>
      <c r="J951" s="161">
        <f>Dane_baza!BX940</f>
        <v>311975</v>
      </c>
      <c r="K951" s="161">
        <f>Dane_baza!AT940</f>
        <v>6472787</v>
      </c>
      <c r="L951" s="161">
        <f>Dane_baza!AU940</f>
        <v>176458</v>
      </c>
      <c r="M951" s="161">
        <f>Dane_baza!AV940</f>
        <v>839184</v>
      </c>
      <c r="N951" s="161">
        <f>Dane_baza!AY940</f>
        <v>12864498</v>
      </c>
      <c r="O951" s="161">
        <f>Dane_baza!AZ940</f>
        <v>295197</v>
      </c>
      <c r="P951" s="161">
        <f>Dane_baza!AW940</f>
        <v>0</v>
      </c>
      <c r="Q951" s="161">
        <f>Dane_baza!AX940</f>
        <v>0</v>
      </c>
      <c r="R951" s="212">
        <f t="shared" si="52"/>
        <v>26835263</v>
      </c>
      <c r="S951" s="212">
        <f>Dane_baza!BU940</f>
        <v>16281268.82</v>
      </c>
      <c r="T951" s="212">
        <f>Dane_baza!BV940</f>
        <v>236169.5</v>
      </c>
      <c r="U951" s="212">
        <f>Dane_baza!BW940</f>
        <v>12317824.190000001</v>
      </c>
      <c r="V951" s="212">
        <f t="shared" si="50"/>
        <v>28835262.510000002</v>
      </c>
      <c r="W951" s="161">
        <f t="shared" si="51"/>
        <v>1999999.5100000016</v>
      </c>
      <c r="AA951" s="36"/>
    </row>
    <row r="952" spans="1:27" ht="14.45" x14ac:dyDescent="0.3">
      <c r="A952" s="197" t="s">
        <v>93</v>
      </c>
      <c r="B952" s="197" t="s">
        <v>147</v>
      </c>
      <c r="C952" s="197" t="s">
        <v>42</v>
      </c>
      <c r="D952" s="197" t="s">
        <v>36</v>
      </c>
      <c r="E952" s="197" t="s">
        <v>31</v>
      </c>
      <c r="F952" s="195" t="s">
        <v>3833</v>
      </c>
      <c r="G952" s="195" t="s">
        <v>920</v>
      </c>
      <c r="H952" s="161">
        <f>Dane_baza!AR941</f>
        <v>4090949</v>
      </c>
      <c r="I952" s="161">
        <f>Dane_baza!AS941</f>
        <v>47518</v>
      </c>
      <c r="J952" s="161">
        <f>Dane_baza!BX941</f>
        <v>211871</v>
      </c>
      <c r="K952" s="161">
        <f>Dane_baza!AT941</f>
        <v>2385765</v>
      </c>
      <c r="L952" s="161">
        <f>Dane_baza!AU941</f>
        <v>119495</v>
      </c>
      <c r="M952" s="161">
        <f>Dane_baza!AV941</f>
        <v>826012</v>
      </c>
      <c r="N952" s="161">
        <f>Dane_baza!AY941</f>
        <v>8614111</v>
      </c>
      <c r="O952" s="161">
        <f>Dane_baza!AZ941</f>
        <v>227074</v>
      </c>
      <c r="P952" s="161">
        <f>Dane_baza!AW941</f>
        <v>0</v>
      </c>
      <c r="Q952" s="161">
        <f>Dane_baza!AX941</f>
        <v>0</v>
      </c>
      <c r="R952" s="212">
        <f t="shared" si="52"/>
        <v>16522795</v>
      </c>
      <c r="S952" s="212">
        <f>Dane_baza!BU941</f>
        <v>11651868.24</v>
      </c>
      <c r="T952" s="212">
        <f>Dane_baza!BV941</f>
        <v>152236.16</v>
      </c>
      <c r="U952" s="212">
        <f>Dane_baza!BW941</f>
        <v>6218690.6057644356</v>
      </c>
      <c r="V952" s="212">
        <f t="shared" si="50"/>
        <v>18022795.005764436</v>
      </c>
      <c r="W952" s="161">
        <f t="shared" si="51"/>
        <v>1500000.005764436</v>
      </c>
      <c r="AA952" s="36"/>
    </row>
    <row r="953" spans="1:27" ht="14.45" x14ac:dyDescent="0.3">
      <c r="A953" s="197" t="s">
        <v>93</v>
      </c>
      <c r="B953" s="197" t="s">
        <v>147</v>
      </c>
      <c r="C953" s="197" t="s">
        <v>44</v>
      </c>
      <c r="D953" s="197" t="s">
        <v>36</v>
      </c>
      <c r="E953" s="197" t="s">
        <v>31</v>
      </c>
      <c r="F953" s="195" t="s">
        <v>3834</v>
      </c>
      <c r="G953" s="195" t="s">
        <v>868</v>
      </c>
      <c r="H953" s="161">
        <f>Dane_baza!AR942</f>
        <v>13090286</v>
      </c>
      <c r="I953" s="161">
        <f>Dane_baza!AS942</f>
        <v>368346</v>
      </c>
      <c r="J953" s="161">
        <f>Dane_baza!BX942</f>
        <v>522930</v>
      </c>
      <c r="K953" s="161">
        <f>Dane_baza!AT942</f>
        <v>7773202</v>
      </c>
      <c r="L953" s="161">
        <f>Dane_baza!AU942</f>
        <v>0</v>
      </c>
      <c r="M953" s="161">
        <f>Dane_baza!AV942</f>
        <v>583328</v>
      </c>
      <c r="N953" s="161">
        <f>Dane_baza!AY942</f>
        <v>18287855</v>
      </c>
      <c r="O953" s="161">
        <f>Dane_baza!AZ942</f>
        <v>504430</v>
      </c>
      <c r="P953" s="161">
        <f>Dane_baza!AW942</f>
        <v>0</v>
      </c>
      <c r="Q953" s="161">
        <f>Dane_baza!AX942</f>
        <v>0</v>
      </c>
      <c r="R953" s="212">
        <f t="shared" si="52"/>
        <v>41130377</v>
      </c>
      <c r="S953" s="212">
        <f>Dane_baza!BU942</f>
        <v>32914817.559999999</v>
      </c>
      <c r="T953" s="212">
        <f>Dane_baza!BV942</f>
        <v>27944.74</v>
      </c>
      <c r="U953" s="212">
        <f>Dane_baza!BW942</f>
        <v>11187614.379999997</v>
      </c>
      <c r="V953" s="212">
        <f t="shared" si="50"/>
        <v>44130376.679999992</v>
      </c>
      <c r="W953" s="161">
        <f t="shared" si="51"/>
        <v>2999999.6799999923</v>
      </c>
      <c r="AA953" s="36"/>
    </row>
    <row r="954" spans="1:27" ht="14.45" x14ac:dyDescent="0.3">
      <c r="A954" s="197" t="s">
        <v>93</v>
      </c>
      <c r="B954" s="197" t="s">
        <v>147</v>
      </c>
      <c r="C954" s="197" t="s">
        <v>51</v>
      </c>
      <c r="D954" s="197" t="s">
        <v>36</v>
      </c>
      <c r="E954" s="197" t="s">
        <v>31</v>
      </c>
      <c r="F954" s="195" t="s">
        <v>3835</v>
      </c>
      <c r="G954" s="195" t="s">
        <v>921</v>
      </c>
      <c r="H954" s="161">
        <f>Dane_baza!AR943</f>
        <v>6818616</v>
      </c>
      <c r="I954" s="161">
        <f>Dane_baza!AS943</f>
        <v>14781</v>
      </c>
      <c r="J954" s="161">
        <f>Dane_baza!BX943</f>
        <v>339638</v>
      </c>
      <c r="K954" s="161">
        <f>Dane_baza!AT943</f>
        <v>6956279</v>
      </c>
      <c r="L954" s="161">
        <f>Dane_baza!AU943</f>
        <v>208780</v>
      </c>
      <c r="M954" s="161">
        <f>Dane_baza!AV943</f>
        <v>939807</v>
      </c>
      <c r="N954" s="161">
        <f>Dane_baza!AY943</f>
        <v>15232236</v>
      </c>
      <c r="O954" s="161">
        <f>Dane_baza!AZ943</f>
        <v>280599</v>
      </c>
      <c r="P954" s="161">
        <f>Dane_baza!AW943</f>
        <v>0</v>
      </c>
      <c r="Q954" s="161">
        <f>Dane_baza!AX943</f>
        <v>0</v>
      </c>
      <c r="R954" s="212">
        <f t="shared" si="52"/>
        <v>30790736</v>
      </c>
      <c r="S954" s="212">
        <f>Dane_baza!BU943</f>
        <v>18531015.710000001</v>
      </c>
      <c r="T954" s="212">
        <f>Dane_baza!BV943</f>
        <v>38533.14</v>
      </c>
      <c r="U954" s="212">
        <f>Dane_baza!BW943</f>
        <v>14221187.153997388</v>
      </c>
      <c r="V954" s="212">
        <f t="shared" si="50"/>
        <v>32790736.003997389</v>
      </c>
      <c r="W954" s="161">
        <f t="shared" si="51"/>
        <v>2000000.0039973892</v>
      </c>
      <c r="AA954" s="36"/>
    </row>
    <row r="955" spans="1:27" ht="14.45" x14ac:dyDescent="0.3">
      <c r="A955" s="197" t="s">
        <v>93</v>
      </c>
      <c r="B955" s="197" t="s">
        <v>147</v>
      </c>
      <c r="C955" s="197" t="s">
        <v>75</v>
      </c>
      <c r="D955" s="197" t="s">
        <v>36</v>
      </c>
      <c r="E955" s="197" t="s">
        <v>31</v>
      </c>
      <c r="F955" s="195" t="s">
        <v>3836</v>
      </c>
      <c r="G955" s="195" t="s">
        <v>922</v>
      </c>
      <c r="H955" s="161">
        <f>Dane_baza!AR944</f>
        <v>9906714</v>
      </c>
      <c r="I955" s="161">
        <f>Dane_baza!AS944</f>
        <v>202483</v>
      </c>
      <c r="J955" s="161">
        <f>Dane_baza!BX944</f>
        <v>420028</v>
      </c>
      <c r="K955" s="161">
        <f>Dane_baza!AT944</f>
        <v>5927717</v>
      </c>
      <c r="L955" s="161">
        <f>Dane_baza!AU944</f>
        <v>0</v>
      </c>
      <c r="M955" s="161">
        <f>Dane_baza!AV944</f>
        <v>454039</v>
      </c>
      <c r="N955" s="161">
        <f>Dane_baza!AY944</f>
        <v>16412354</v>
      </c>
      <c r="O955" s="161">
        <f>Dane_baza!AZ944</f>
        <v>446039</v>
      </c>
      <c r="P955" s="161">
        <f>Dane_baza!AW944</f>
        <v>0</v>
      </c>
      <c r="Q955" s="161">
        <f>Dane_baza!AX944</f>
        <v>0</v>
      </c>
      <c r="R955" s="212">
        <f t="shared" si="52"/>
        <v>33769374</v>
      </c>
      <c r="S955" s="212">
        <f>Dane_baza!BU944</f>
        <v>24569951.440000001</v>
      </c>
      <c r="T955" s="212">
        <f>Dane_baza!BV944</f>
        <v>194519.86</v>
      </c>
      <c r="U955" s="212">
        <f>Dane_baza!BW944</f>
        <v>11504902.519999998</v>
      </c>
      <c r="V955" s="212">
        <f t="shared" si="50"/>
        <v>36269373.82</v>
      </c>
      <c r="W955" s="161">
        <f t="shared" si="51"/>
        <v>2499999.8200000003</v>
      </c>
      <c r="AA955" s="36"/>
    </row>
    <row r="956" spans="1:27" ht="14.45" x14ac:dyDescent="0.3">
      <c r="A956" s="197" t="s">
        <v>93</v>
      </c>
      <c r="B956" s="197" t="s">
        <v>147</v>
      </c>
      <c r="C956" s="197" t="s">
        <v>77</v>
      </c>
      <c r="D956" s="197" t="s">
        <v>40</v>
      </c>
      <c r="E956" s="197" t="s">
        <v>31</v>
      </c>
      <c r="F956" s="195" t="s">
        <v>3837</v>
      </c>
      <c r="G956" s="195" t="s">
        <v>923</v>
      </c>
      <c r="H956" s="161">
        <f>Dane_baza!AR945</f>
        <v>49590096</v>
      </c>
      <c r="I956" s="161">
        <f>Dane_baza!AS945</f>
        <v>5585263</v>
      </c>
      <c r="J956" s="161">
        <f>Dane_baza!BX945</f>
        <v>1815157</v>
      </c>
      <c r="K956" s="161">
        <f>Dane_baza!AT945</f>
        <v>11877617</v>
      </c>
      <c r="L956" s="161">
        <f>Dane_baza!AU945</f>
        <v>243288</v>
      </c>
      <c r="M956" s="161">
        <f>Dane_baza!AV945</f>
        <v>2038703</v>
      </c>
      <c r="N956" s="161">
        <f>Dane_baza!AY945</f>
        <v>62858642</v>
      </c>
      <c r="O956" s="161">
        <f>Dane_baza!AZ945</f>
        <v>1993389</v>
      </c>
      <c r="P956" s="161">
        <f>Dane_baza!AW945</f>
        <v>0</v>
      </c>
      <c r="Q956" s="161">
        <f>Dane_baza!AX945</f>
        <v>0</v>
      </c>
      <c r="R956" s="212">
        <f t="shared" si="52"/>
        <v>136002155</v>
      </c>
      <c r="S956" s="212">
        <f>Dane_baza!BU945</f>
        <v>118912567.09999999</v>
      </c>
      <c r="T956" s="212">
        <f>Dane_baza!BV945</f>
        <v>4584155.95</v>
      </c>
      <c r="U956" s="212">
        <f>Dane_baza!BW945</f>
        <v>16505431.943311984</v>
      </c>
      <c r="V956" s="212">
        <f t="shared" si="50"/>
        <v>140002154.99331197</v>
      </c>
      <c r="W956" s="161">
        <f t="shared" si="51"/>
        <v>3999999.9933119714</v>
      </c>
      <c r="AA956" s="36"/>
    </row>
    <row r="957" spans="1:27" ht="14.45" x14ac:dyDescent="0.3">
      <c r="A957" s="197" t="s">
        <v>93</v>
      </c>
      <c r="B957" s="197" t="s">
        <v>147</v>
      </c>
      <c r="C957" s="197" t="s">
        <v>90</v>
      </c>
      <c r="D957" s="197" t="s">
        <v>36</v>
      </c>
      <c r="E957" s="197" t="s">
        <v>31</v>
      </c>
      <c r="F957" s="195" t="s">
        <v>3838</v>
      </c>
      <c r="G957" s="195" t="s">
        <v>924</v>
      </c>
      <c r="H957" s="161">
        <f>Dane_baza!AR946</f>
        <v>14533812</v>
      </c>
      <c r="I957" s="161">
        <f>Dane_baza!AS946</f>
        <v>236746</v>
      </c>
      <c r="J957" s="161">
        <f>Dane_baza!BX946</f>
        <v>644169</v>
      </c>
      <c r="K957" s="161">
        <f>Dane_baza!AT946</f>
        <v>10499343</v>
      </c>
      <c r="L957" s="161">
        <f>Dane_baza!AU946</f>
        <v>0</v>
      </c>
      <c r="M957" s="161">
        <f>Dane_baza!AV946</f>
        <v>664967</v>
      </c>
      <c r="N957" s="161">
        <f>Dane_baza!AY946</f>
        <v>24099524</v>
      </c>
      <c r="O957" s="161">
        <f>Dane_baza!AZ946</f>
        <v>637430</v>
      </c>
      <c r="P957" s="161">
        <f>Dane_baza!AW946</f>
        <v>0</v>
      </c>
      <c r="Q957" s="161">
        <f>Dane_baza!AX946</f>
        <v>0</v>
      </c>
      <c r="R957" s="212">
        <f t="shared" si="52"/>
        <v>51315991</v>
      </c>
      <c r="S957" s="212">
        <f>Dane_baza!BU946</f>
        <v>38608051.240000002</v>
      </c>
      <c r="T957" s="212">
        <f>Dane_baza!BV946</f>
        <v>431296.43</v>
      </c>
      <c r="U957" s="212">
        <f>Dane_baza!BW946</f>
        <v>15276643.326024668</v>
      </c>
      <c r="V957" s="212">
        <f t="shared" si="50"/>
        <v>54315990.996024668</v>
      </c>
      <c r="W957" s="161">
        <f t="shared" si="51"/>
        <v>2999999.9960246682</v>
      </c>
      <c r="AA957" s="36"/>
    </row>
    <row r="958" spans="1:27" ht="14.45" x14ac:dyDescent="0.3">
      <c r="A958" s="197" t="s">
        <v>93</v>
      </c>
      <c r="B958" s="197" t="s">
        <v>153</v>
      </c>
      <c r="C958" s="197" t="s">
        <v>33</v>
      </c>
      <c r="D958" s="197" t="s">
        <v>36</v>
      </c>
      <c r="E958" s="197" t="s">
        <v>31</v>
      </c>
      <c r="F958" s="195" t="s">
        <v>3839</v>
      </c>
      <c r="G958" s="195" t="s">
        <v>925</v>
      </c>
      <c r="H958" s="161">
        <f>Dane_baza!AR947</f>
        <v>17215983</v>
      </c>
      <c r="I958" s="161">
        <f>Dane_baza!AS947</f>
        <v>100147</v>
      </c>
      <c r="J958" s="161">
        <f>Dane_baza!BX947</f>
        <v>614764</v>
      </c>
      <c r="K958" s="161">
        <f>Dane_baza!AT947</f>
        <v>7411803</v>
      </c>
      <c r="L958" s="161">
        <f>Dane_baza!AU947</f>
        <v>0</v>
      </c>
      <c r="M958" s="161">
        <f>Dane_baza!AV947</f>
        <v>665455</v>
      </c>
      <c r="N958" s="161">
        <f>Dane_baza!AY947</f>
        <v>24321009</v>
      </c>
      <c r="O958" s="161">
        <f>Dane_baza!AZ947</f>
        <v>778541</v>
      </c>
      <c r="P958" s="161">
        <f>Dane_baza!AW947</f>
        <v>0</v>
      </c>
      <c r="Q958" s="161">
        <f>Dane_baza!AX947</f>
        <v>0</v>
      </c>
      <c r="R958" s="212">
        <f t="shared" si="52"/>
        <v>51107702</v>
      </c>
      <c r="S958" s="212">
        <f>Dane_baza!BU947</f>
        <v>38593344.109999999</v>
      </c>
      <c r="T958" s="212">
        <f>Dane_baza!BV947</f>
        <v>196371.68</v>
      </c>
      <c r="U958" s="212">
        <f>Dane_baza!BW947</f>
        <v>15317986.139999997</v>
      </c>
      <c r="V958" s="212">
        <f t="shared" si="50"/>
        <v>54107701.929999992</v>
      </c>
      <c r="W958" s="161">
        <f t="shared" si="51"/>
        <v>2999999.9299999923</v>
      </c>
      <c r="AA958" s="36"/>
    </row>
    <row r="959" spans="1:27" ht="14.45" x14ac:dyDescent="0.3">
      <c r="A959" s="197" t="s">
        <v>93</v>
      </c>
      <c r="B959" s="197" t="s">
        <v>153</v>
      </c>
      <c r="C959" s="197" t="s">
        <v>32</v>
      </c>
      <c r="D959" s="197" t="s">
        <v>36</v>
      </c>
      <c r="E959" s="197" t="s">
        <v>31</v>
      </c>
      <c r="F959" s="195" t="s">
        <v>3840</v>
      </c>
      <c r="G959" s="195" t="s">
        <v>926</v>
      </c>
      <c r="H959" s="161">
        <f>Dane_baza!AR948</f>
        <v>28523179</v>
      </c>
      <c r="I959" s="161">
        <f>Dane_baza!AS948</f>
        <v>611109</v>
      </c>
      <c r="J959" s="161">
        <f>Dane_baza!BX948</f>
        <v>1000730</v>
      </c>
      <c r="K959" s="161">
        <f>Dane_baza!AT948</f>
        <v>4145817</v>
      </c>
      <c r="L959" s="161">
        <f>Dane_baza!AU948</f>
        <v>0</v>
      </c>
      <c r="M959" s="161">
        <f>Dane_baza!AV948</f>
        <v>931418</v>
      </c>
      <c r="N959" s="161">
        <f>Dane_baza!AY948</f>
        <v>42921785</v>
      </c>
      <c r="O959" s="161">
        <f>Dane_baza!AZ948</f>
        <v>1036432</v>
      </c>
      <c r="P959" s="161">
        <f>Dane_baza!AW948</f>
        <v>0</v>
      </c>
      <c r="Q959" s="161">
        <f>Dane_baza!AX948</f>
        <v>0</v>
      </c>
      <c r="R959" s="212">
        <f t="shared" si="52"/>
        <v>79170470</v>
      </c>
      <c r="S959" s="212">
        <f>Dane_baza!BU948</f>
        <v>59867593.789999999</v>
      </c>
      <c r="T959" s="212">
        <f>Dane_baza!BV948</f>
        <v>1109430.3999999999</v>
      </c>
      <c r="U959" s="212">
        <f>Dane_baza!BW948</f>
        <v>21693445.349999998</v>
      </c>
      <c r="V959" s="212">
        <f t="shared" si="50"/>
        <v>82670469.539999992</v>
      </c>
      <c r="W959" s="161">
        <f t="shared" si="51"/>
        <v>3499999.5399999917</v>
      </c>
      <c r="AA959" s="36"/>
    </row>
    <row r="960" spans="1:27" ht="14.45" x14ac:dyDescent="0.3">
      <c r="A960" s="197" t="s">
        <v>93</v>
      </c>
      <c r="B960" s="197" t="s">
        <v>153</v>
      </c>
      <c r="C960" s="197" t="s">
        <v>37</v>
      </c>
      <c r="D960" s="197" t="s">
        <v>36</v>
      </c>
      <c r="E960" s="197" t="s">
        <v>31</v>
      </c>
      <c r="F960" s="195" t="s">
        <v>3841</v>
      </c>
      <c r="G960" s="195" t="s">
        <v>927</v>
      </c>
      <c r="H960" s="161">
        <f>Dane_baza!AR949</f>
        <v>16396775</v>
      </c>
      <c r="I960" s="161">
        <f>Dane_baza!AS949</f>
        <v>1085042</v>
      </c>
      <c r="J960" s="161">
        <f>Dane_baza!BX949</f>
        <v>593575</v>
      </c>
      <c r="K960" s="161">
        <f>Dane_baza!AT949</f>
        <v>0</v>
      </c>
      <c r="L960" s="161">
        <f>Dane_baza!AU949</f>
        <v>0</v>
      </c>
      <c r="M960" s="161">
        <f>Dane_baza!AV949</f>
        <v>455960</v>
      </c>
      <c r="N960" s="161">
        <f>Dane_baza!AY949</f>
        <v>21870602</v>
      </c>
      <c r="O960" s="161">
        <f>Dane_baza!AZ949</f>
        <v>595259</v>
      </c>
      <c r="P960" s="161">
        <f>Dane_baza!AW949</f>
        <v>0</v>
      </c>
      <c r="Q960" s="161">
        <f>Dane_baza!AX949</f>
        <v>0</v>
      </c>
      <c r="R960" s="212">
        <f t="shared" si="52"/>
        <v>40997213</v>
      </c>
      <c r="S960" s="212">
        <f>Dane_baza!BU949</f>
        <v>38588286.130000003</v>
      </c>
      <c r="T960" s="212">
        <f>Dane_baza!BV949</f>
        <v>594906.4</v>
      </c>
      <c r="U960" s="212">
        <f>Dane_baza!BW949</f>
        <v>4814020.4751184918</v>
      </c>
      <c r="V960" s="212">
        <f t="shared" si="50"/>
        <v>43997213.005118489</v>
      </c>
      <c r="W960" s="161">
        <f t="shared" si="51"/>
        <v>3000000.0051184893</v>
      </c>
      <c r="AA960" s="36"/>
    </row>
    <row r="961" spans="1:27" ht="14.45" x14ac:dyDescent="0.3">
      <c r="A961" s="197" t="s">
        <v>93</v>
      </c>
      <c r="B961" s="197" t="s">
        <v>153</v>
      </c>
      <c r="C961" s="197" t="s">
        <v>39</v>
      </c>
      <c r="D961" s="197" t="s">
        <v>40</v>
      </c>
      <c r="E961" s="197" t="s">
        <v>31</v>
      </c>
      <c r="F961" s="195" t="s">
        <v>3842</v>
      </c>
      <c r="G961" s="195" t="s">
        <v>928</v>
      </c>
      <c r="H961" s="161">
        <f>Dane_baza!AR950</f>
        <v>62770472</v>
      </c>
      <c r="I961" s="161">
        <f>Dane_baza!AS950</f>
        <v>17441563</v>
      </c>
      <c r="J961" s="161">
        <f>Dane_baza!BX950</f>
        <v>1251326</v>
      </c>
      <c r="K961" s="161">
        <f>Dane_baza!AT950</f>
        <v>0</v>
      </c>
      <c r="L961" s="161">
        <f>Dane_baza!AU950</f>
        <v>0</v>
      </c>
      <c r="M961" s="161">
        <f>Dane_baza!AV950</f>
        <v>1679983</v>
      </c>
      <c r="N961" s="161">
        <f>Dane_baza!AY950</f>
        <v>74261893</v>
      </c>
      <c r="O961" s="161">
        <f>Dane_baza!AZ950</f>
        <v>2497818</v>
      </c>
      <c r="P961" s="161">
        <f>Dane_baza!AW950</f>
        <v>0</v>
      </c>
      <c r="Q961" s="161">
        <f>Dane_baza!AX950</f>
        <v>0</v>
      </c>
      <c r="R961" s="212">
        <f t="shared" si="52"/>
        <v>159903055</v>
      </c>
      <c r="S961" s="212">
        <f>Dane_baza!BU950</f>
        <v>132232916.92</v>
      </c>
      <c r="T961" s="212">
        <f>Dane_baza!BV950</f>
        <v>19388580.899999999</v>
      </c>
      <c r="U961" s="212">
        <f>Dane_baza!BW950</f>
        <v>18135284.18</v>
      </c>
      <c r="V961" s="212">
        <f t="shared" si="50"/>
        <v>169756782</v>
      </c>
      <c r="W961" s="161">
        <f t="shared" si="51"/>
        <v>9853727</v>
      </c>
      <c r="AA961" s="36"/>
    </row>
    <row r="962" spans="1:27" ht="14.45" x14ac:dyDescent="0.3">
      <c r="A962" s="197" t="s">
        <v>93</v>
      </c>
      <c r="B962" s="197" t="s">
        <v>153</v>
      </c>
      <c r="C962" s="197" t="s">
        <v>42</v>
      </c>
      <c r="D962" s="197" t="s">
        <v>40</v>
      </c>
      <c r="E962" s="197" t="s">
        <v>31</v>
      </c>
      <c r="F962" s="195" t="s">
        <v>3843</v>
      </c>
      <c r="G962" s="195" t="s">
        <v>929</v>
      </c>
      <c r="H962" s="161">
        <f>Dane_baza!AR951</f>
        <v>141997144</v>
      </c>
      <c r="I962" s="161">
        <f>Dane_baza!AS951</f>
        <v>5143780</v>
      </c>
      <c r="J962" s="161">
        <f>Dane_baza!BX951</f>
        <v>4997546</v>
      </c>
      <c r="K962" s="161">
        <f>Dane_baza!AT951</f>
        <v>0</v>
      </c>
      <c r="L962" s="161">
        <f>Dane_baza!AU951</f>
        <v>0</v>
      </c>
      <c r="M962" s="161">
        <f>Dane_baza!AV951</f>
        <v>3058166</v>
      </c>
      <c r="N962" s="161">
        <f>Dane_baza!AY951</f>
        <v>138529793</v>
      </c>
      <c r="O962" s="161">
        <f>Dane_baza!AZ951</f>
        <v>4547976</v>
      </c>
      <c r="P962" s="161">
        <f>Dane_baza!AW951</f>
        <v>0</v>
      </c>
      <c r="Q962" s="161">
        <f>Dane_baza!AX951</f>
        <v>0</v>
      </c>
      <c r="R962" s="212">
        <f t="shared" si="52"/>
        <v>298274405</v>
      </c>
      <c r="S962" s="212">
        <f>Dane_baza!BU951</f>
        <v>275498721.32999998</v>
      </c>
      <c r="T962" s="212">
        <f>Dane_baza!BV951</f>
        <v>7060705.0700000003</v>
      </c>
      <c r="U962" s="212">
        <f>Dane_baza!BW951</f>
        <v>28359029.02</v>
      </c>
      <c r="V962" s="212">
        <f t="shared" si="50"/>
        <v>310918455.41999996</v>
      </c>
      <c r="W962" s="161">
        <f t="shared" si="51"/>
        <v>12644050.419999957</v>
      </c>
      <c r="AA962" s="36"/>
    </row>
    <row r="963" spans="1:27" ht="14.45" x14ac:dyDescent="0.3">
      <c r="A963" s="197" t="s">
        <v>97</v>
      </c>
      <c r="B963" s="197" t="s">
        <v>33</v>
      </c>
      <c r="C963" s="197" t="s">
        <v>33</v>
      </c>
      <c r="D963" s="197" t="s">
        <v>40</v>
      </c>
      <c r="E963" s="197" t="s">
        <v>31</v>
      </c>
      <c r="F963" s="195" t="s">
        <v>3844</v>
      </c>
      <c r="G963" s="195" t="s">
        <v>930</v>
      </c>
      <c r="H963" s="161">
        <f>Dane_baza!AR952</f>
        <v>13919997</v>
      </c>
      <c r="I963" s="161">
        <f>Dane_baza!AS952</f>
        <v>783387</v>
      </c>
      <c r="J963" s="161">
        <f>Dane_baza!BX952</f>
        <v>512932</v>
      </c>
      <c r="K963" s="161">
        <f>Dane_baza!AT952</f>
        <v>1611499</v>
      </c>
      <c r="L963" s="161">
        <f>Dane_baza!AU952</f>
        <v>24415</v>
      </c>
      <c r="M963" s="161">
        <f>Dane_baza!AV952</f>
        <v>936269</v>
      </c>
      <c r="N963" s="161">
        <f>Dane_baza!AY952</f>
        <v>18544086</v>
      </c>
      <c r="O963" s="161">
        <f>Dane_baza!AZ952</f>
        <v>652028</v>
      </c>
      <c r="P963" s="161">
        <f>Dane_baza!AW952</f>
        <v>0</v>
      </c>
      <c r="Q963" s="161">
        <f>Dane_baza!AX952</f>
        <v>0</v>
      </c>
      <c r="R963" s="212">
        <f t="shared" si="52"/>
        <v>36984613</v>
      </c>
      <c r="S963" s="212">
        <f>Dane_baza!BU952</f>
        <v>32940340.149999999</v>
      </c>
      <c r="T963" s="212">
        <f>Dane_baza!BV952</f>
        <v>723090.86</v>
      </c>
      <c r="U963" s="212">
        <f>Dane_baza!BW952</f>
        <v>5821181.9850119846</v>
      </c>
      <c r="V963" s="212">
        <f t="shared" si="50"/>
        <v>39484612.995011985</v>
      </c>
      <c r="W963" s="161">
        <f t="shared" si="51"/>
        <v>2499999.9950119853</v>
      </c>
      <c r="AA963" s="36"/>
    </row>
    <row r="964" spans="1:27" ht="14.45" x14ac:dyDescent="0.3">
      <c r="A964" s="197" t="s">
        <v>97</v>
      </c>
      <c r="B964" s="197" t="s">
        <v>33</v>
      </c>
      <c r="C964" s="197" t="s">
        <v>32</v>
      </c>
      <c r="D964" s="197" t="s">
        <v>36</v>
      </c>
      <c r="E964" s="197" t="s">
        <v>31</v>
      </c>
      <c r="F964" s="195" t="s">
        <v>3845</v>
      </c>
      <c r="G964" s="195" t="s">
        <v>931</v>
      </c>
      <c r="H964" s="161">
        <f>Dane_baza!AR953</f>
        <v>5054972</v>
      </c>
      <c r="I964" s="161">
        <f>Dane_baza!AS953</f>
        <v>173512</v>
      </c>
      <c r="J964" s="161">
        <f>Dane_baza!BX953</f>
        <v>297996</v>
      </c>
      <c r="K964" s="161">
        <f>Dane_baza!AT953</f>
        <v>6552033</v>
      </c>
      <c r="L964" s="161">
        <f>Dane_baza!AU953</f>
        <v>0</v>
      </c>
      <c r="M964" s="161">
        <f>Dane_baza!AV953</f>
        <v>427566</v>
      </c>
      <c r="N964" s="161">
        <f>Dane_baza!AY953</f>
        <v>13242535</v>
      </c>
      <c r="O964" s="161">
        <f>Dane_baza!AZ953</f>
        <v>201123</v>
      </c>
      <c r="P964" s="161">
        <f>Dane_baza!AW953</f>
        <v>0</v>
      </c>
      <c r="Q964" s="161">
        <f>Dane_baza!AX953</f>
        <v>0</v>
      </c>
      <c r="R964" s="212">
        <f t="shared" si="52"/>
        <v>25949737</v>
      </c>
      <c r="S964" s="212">
        <f>Dane_baza!BU953</f>
        <v>12321486.74</v>
      </c>
      <c r="T964" s="212">
        <f>Dane_baza!BV953</f>
        <v>175317.33</v>
      </c>
      <c r="U964" s="212">
        <f>Dane_baza!BW953</f>
        <v>14952932.930480983</v>
      </c>
      <c r="V964" s="212">
        <f t="shared" si="50"/>
        <v>27449737.000480983</v>
      </c>
      <c r="W964" s="161">
        <f t="shared" si="51"/>
        <v>1500000.0004809834</v>
      </c>
      <c r="AA964" s="36"/>
    </row>
    <row r="965" spans="1:27" ht="14.45" x14ac:dyDescent="0.3">
      <c r="A965" s="197" t="s">
        <v>97</v>
      </c>
      <c r="B965" s="197" t="s">
        <v>33</v>
      </c>
      <c r="C965" s="197" t="s">
        <v>37</v>
      </c>
      <c r="D965" s="197" t="s">
        <v>36</v>
      </c>
      <c r="E965" s="197" t="s">
        <v>31</v>
      </c>
      <c r="F965" s="195" t="s">
        <v>3846</v>
      </c>
      <c r="G965" s="195" t="s">
        <v>932</v>
      </c>
      <c r="H965" s="161">
        <f>Dane_baza!AR954</f>
        <v>2120716</v>
      </c>
      <c r="I965" s="161">
        <f>Dane_baza!AS954</f>
        <v>103816</v>
      </c>
      <c r="J965" s="161">
        <f>Dane_baza!BX954</f>
        <v>201738</v>
      </c>
      <c r="K965" s="161">
        <f>Dane_baza!AT954</f>
        <v>6491141</v>
      </c>
      <c r="L965" s="161">
        <f>Dane_baza!AU954</f>
        <v>222982</v>
      </c>
      <c r="M965" s="161">
        <f>Dane_baza!AV954</f>
        <v>914942</v>
      </c>
      <c r="N965" s="161">
        <f>Dane_baza!AY954</f>
        <v>7484354</v>
      </c>
      <c r="O965" s="161">
        <f>Dane_baza!AZ954</f>
        <v>171928</v>
      </c>
      <c r="P965" s="161">
        <f>Dane_baza!AW954</f>
        <v>0</v>
      </c>
      <c r="Q965" s="161">
        <f>Dane_baza!AX954</f>
        <v>0</v>
      </c>
      <c r="R965" s="212">
        <f t="shared" si="52"/>
        <v>17711617</v>
      </c>
      <c r="S965" s="212">
        <f>Dane_baza!BU954</f>
        <v>6308690.1100000003</v>
      </c>
      <c r="T965" s="212">
        <f>Dane_baza!BV954</f>
        <v>188674.34</v>
      </c>
      <c r="U965" s="212">
        <f>Dane_baza!BW954</f>
        <v>12214252.159999998</v>
      </c>
      <c r="V965" s="212">
        <f t="shared" si="50"/>
        <v>18711616.609999999</v>
      </c>
      <c r="W965" s="161">
        <f t="shared" si="51"/>
        <v>999999.6099999994</v>
      </c>
      <c r="AA965" s="36"/>
    </row>
    <row r="966" spans="1:27" ht="14.45" x14ac:dyDescent="0.3">
      <c r="A966" s="197" t="s">
        <v>97</v>
      </c>
      <c r="B966" s="197" t="s">
        <v>33</v>
      </c>
      <c r="C966" s="197" t="s">
        <v>39</v>
      </c>
      <c r="D966" s="197" t="s">
        <v>36</v>
      </c>
      <c r="E966" s="197" t="s">
        <v>31</v>
      </c>
      <c r="F966" s="195" t="s">
        <v>3847</v>
      </c>
      <c r="G966" s="195" t="s">
        <v>933</v>
      </c>
      <c r="H966" s="161">
        <f>Dane_baza!AR955</f>
        <v>4600312</v>
      </c>
      <c r="I966" s="161">
        <f>Dane_baza!AS955</f>
        <v>19269</v>
      </c>
      <c r="J966" s="161">
        <f>Dane_baza!BX955</f>
        <v>291893</v>
      </c>
      <c r="K966" s="161">
        <f>Dane_baza!AT955</f>
        <v>7617032</v>
      </c>
      <c r="L966" s="161">
        <f>Dane_baza!AU955</f>
        <v>276399</v>
      </c>
      <c r="M966" s="161">
        <f>Dane_baza!AV955</f>
        <v>1146748</v>
      </c>
      <c r="N966" s="161">
        <f>Dane_baza!AY955</f>
        <v>11250400</v>
      </c>
      <c r="O966" s="161">
        <f>Dane_baza!AZ955</f>
        <v>311416</v>
      </c>
      <c r="P966" s="161">
        <f>Dane_baza!AW955</f>
        <v>0</v>
      </c>
      <c r="Q966" s="161">
        <f>Dane_baza!AX955</f>
        <v>0</v>
      </c>
      <c r="R966" s="212">
        <f t="shared" si="52"/>
        <v>25513469</v>
      </c>
      <c r="S966" s="212">
        <f>Dane_baza!BU955</f>
        <v>11891645.779999999</v>
      </c>
      <c r="T966" s="212">
        <f>Dane_baza!BV955</f>
        <v>10380.43</v>
      </c>
      <c r="U966" s="212">
        <f>Dane_baza!BW955</f>
        <v>15111442.781664377</v>
      </c>
      <c r="V966" s="212">
        <f t="shared" si="50"/>
        <v>27013468.991664376</v>
      </c>
      <c r="W966" s="161">
        <f t="shared" si="51"/>
        <v>1499999.9916643761</v>
      </c>
      <c r="AA966" s="36"/>
    </row>
    <row r="967" spans="1:27" ht="14.45" x14ac:dyDescent="0.3">
      <c r="A967" s="197" t="s">
        <v>97</v>
      </c>
      <c r="B967" s="197" t="s">
        <v>33</v>
      </c>
      <c r="C967" s="197" t="s">
        <v>42</v>
      </c>
      <c r="D967" s="197" t="s">
        <v>36</v>
      </c>
      <c r="E967" s="197" t="s">
        <v>31</v>
      </c>
      <c r="F967" s="195" t="s">
        <v>3848</v>
      </c>
      <c r="G967" s="195" t="s">
        <v>934</v>
      </c>
      <c r="H967" s="161">
        <f>Dane_baza!AR956</f>
        <v>4274316</v>
      </c>
      <c r="I967" s="161">
        <f>Dane_baza!AS956</f>
        <v>71560</v>
      </c>
      <c r="J967" s="161">
        <f>Dane_baza!BX956</f>
        <v>299484</v>
      </c>
      <c r="K967" s="161">
        <f>Dane_baza!AT956</f>
        <v>8613314</v>
      </c>
      <c r="L967" s="161">
        <f>Dane_baza!AU956</f>
        <v>308756</v>
      </c>
      <c r="M967" s="161">
        <f>Dane_baza!AV956</f>
        <v>887922</v>
      </c>
      <c r="N967" s="161">
        <f>Dane_baza!AY956</f>
        <v>13120748</v>
      </c>
      <c r="O967" s="161">
        <f>Dane_baza!AZ956</f>
        <v>254648</v>
      </c>
      <c r="P967" s="161">
        <f>Dane_baza!AW956</f>
        <v>0</v>
      </c>
      <c r="Q967" s="161">
        <f>Dane_baza!AX956</f>
        <v>0</v>
      </c>
      <c r="R967" s="212">
        <f t="shared" si="52"/>
        <v>27830748</v>
      </c>
      <c r="S967" s="212">
        <f>Dane_baza!BU956</f>
        <v>13746765.32</v>
      </c>
      <c r="T967" s="212">
        <f>Dane_baza!BV956</f>
        <v>89501.28</v>
      </c>
      <c r="U967" s="212">
        <f>Dane_baza!BW956</f>
        <v>15494481.18</v>
      </c>
      <c r="V967" s="212">
        <f t="shared" si="50"/>
        <v>29330747.780000001</v>
      </c>
      <c r="W967" s="161">
        <f t="shared" si="51"/>
        <v>1499999.7800000012</v>
      </c>
      <c r="AA967" s="36"/>
    </row>
    <row r="968" spans="1:27" ht="14.45" x14ac:dyDescent="0.3">
      <c r="A968" s="197" t="s">
        <v>97</v>
      </c>
      <c r="B968" s="197" t="s">
        <v>33</v>
      </c>
      <c r="C968" s="197" t="s">
        <v>44</v>
      </c>
      <c r="D968" s="197" t="s">
        <v>40</v>
      </c>
      <c r="E968" s="197" t="s">
        <v>31</v>
      </c>
      <c r="F968" s="195" t="s">
        <v>3849</v>
      </c>
      <c r="G968" s="195" t="s">
        <v>935</v>
      </c>
      <c r="H968" s="161">
        <f>Dane_baza!AR957</f>
        <v>2707226</v>
      </c>
      <c r="I968" s="161">
        <f>Dane_baza!AS957</f>
        <v>9100</v>
      </c>
      <c r="J968" s="161">
        <f>Dane_baza!BX957</f>
        <v>153174</v>
      </c>
      <c r="K968" s="161">
        <f>Dane_baza!AT957</f>
        <v>3560540</v>
      </c>
      <c r="L968" s="161">
        <f>Dane_baza!AU957</f>
        <v>0</v>
      </c>
      <c r="M968" s="161">
        <f>Dane_baza!AV957</f>
        <v>351094</v>
      </c>
      <c r="N968" s="161">
        <f>Dane_baza!AY957</f>
        <v>5011184</v>
      </c>
      <c r="O968" s="161">
        <f>Dane_baza!AZ957</f>
        <v>128135</v>
      </c>
      <c r="P968" s="161">
        <f>Dane_baza!AW957</f>
        <v>0</v>
      </c>
      <c r="Q968" s="161">
        <f>Dane_baza!AX957</f>
        <v>0</v>
      </c>
      <c r="R968" s="212">
        <f t="shared" si="52"/>
        <v>11920453</v>
      </c>
      <c r="S968" s="212">
        <f>Dane_baza!BU957</f>
        <v>6529504.9299999997</v>
      </c>
      <c r="T968" s="212">
        <f>Dane_baza!BV957</f>
        <v>22011.86</v>
      </c>
      <c r="U968" s="212">
        <f>Dane_baza!BW957</f>
        <v>6368936.21</v>
      </c>
      <c r="V968" s="212">
        <f t="shared" si="50"/>
        <v>12920453</v>
      </c>
      <c r="W968" s="161">
        <f t="shared" si="51"/>
        <v>1000000</v>
      </c>
      <c r="AA968" s="36"/>
    </row>
    <row r="969" spans="1:27" ht="14.45" x14ac:dyDescent="0.3">
      <c r="A969" s="197" t="s">
        <v>97</v>
      </c>
      <c r="B969" s="197" t="s">
        <v>32</v>
      </c>
      <c r="C969" s="197" t="s">
        <v>33</v>
      </c>
      <c r="D969" s="197" t="s">
        <v>34</v>
      </c>
      <c r="E969" s="197" t="s">
        <v>31</v>
      </c>
      <c r="F969" s="195" t="s">
        <v>3850</v>
      </c>
      <c r="G969" s="195" t="s">
        <v>936</v>
      </c>
      <c r="H969" s="161">
        <f>Dane_baza!AR958</f>
        <v>74719969</v>
      </c>
      <c r="I969" s="161">
        <f>Dane_baza!AS958</f>
        <v>2903214</v>
      </c>
      <c r="J969" s="161">
        <f>Dane_baza!BX958</f>
        <v>2696479</v>
      </c>
      <c r="K969" s="161">
        <f>Dane_baza!AT958</f>
        <v>0</v>
      </c>
      <c r="L969" s="161">
        <f>Dane_baza!AU958</f>
        <v>1677113</v>
      </c>
      <c r="M969" s="161">
        <f>Dane_baza!AV958</f>
        <v>1894636</v>
      </c>
      <c r="N969" s="161">
        <f>Dane_baza!AY958</f>
        <v>75263782</v>
      </c>
      <c r="O969" s="161">
        <f>Dane_baza!AZ958</f>
        <v>2293451</v>
      </c>
      <c r="P969" s="161">
        <f>Dane_baza!AW958</f>
        <v>0</v>
      </c>
      <c r="Q969" s="161">
        <f>Dane_baza!AX958</f>
        <v>0</v>
      </c>
      <c r="R969" s="212">
        <f t="shared" si="52"/>
        <v>161448644</v>
      </c>
      <c r="S969" s="212">
        <f>Dane_baza!BU958</f>
        <v>163412666.13</v>
      </c>
      <c r="T969" s="212">
        <f>Dane_baza!BV958</f>
        <v>1922798.88</v>
      </c>
      <c r="U969" s="212">
        <f>Dane_baza!BW958</f>
        <v>2871170.13</v>
      </c>
      <c r="V969" s="212">
        <f t="shared" si="50"/>
        <v>168206635.13999999</v>
      </c>
      <c r="W969" s="161">
        <f t="shared" si="51"/>
        <v>6757991.1399999857</v>
      </c>
      <c r="AA969" s="36"/>
    </row>
    <row r="970" spans="1:27" ht="14.45" x14ac:dyDescent="0.3">
      <c r="A970" s="197" t="s">
        <v>97</v>
      </c>
      <c r="B970" s="197" t="s">
        <v>32</v>
      </c>
      <c r="C970" s="197" t="s">
        <v>32</v>
      </c>
      <c r="D970" s="197" t="s">
        <v>36</v>
      </c>
      <c r="E970" s="197" t="s">
        <v>31</v>
      </c>
      <c r="F970" s="195" t="s">
        <v>3851</v>
      </c>
      <c r="G970" s="195" t="s">
        <v>936</v>
      </c>
      <c r="H970" s="161">
        <f>Dane_baza!AR959</f>
        <v>11908058</v>
      </c>
      <c r="I970" s="161">
        <f>Dane_baza!AS959</f>
        <v>2825010</v>
      </c>
      <c r="J970" s="161">
        <f>Dane_baza!BX959</f>
        <v>376923</v>
      </c>
      <c r="K970" s="161">
        <f>Dane_baza!AT959</f>
        <v>2216470</v>
      </c>
      <c r="L970" s="161">
        <f>Dane_baza!AU959</f>
        <v>0</v>
      </c>
      <c r="M970" s="161">
        <f>Dane_baza!AV959</f>
        <v>463626</v>
      </c>
      <c r="N970" s="161">
        <f>Dane_baza!AY959</f>
        <v>6127838</v>
      </c>
      <c r="O970" s="161">
        <f>Dane_baza!AZ959</f>
        <v>257892</v>
      </c>
      <c r="P970" s="161">
        <f>Dane_baza!AW959</f>
        <v>0</v>
      </c>
      <c r="Q970" s="161">
        <f>Dane_baza!AX959</f>
        <v>0</v>
      </c>
      <c r="R970" s="212">
        <f t="shared" si="52"/>
        <v>24175817</v>
      </c>
      <c r="S970" s="212">
        <f>Dane_baza!BU959</f>
        <v>19360291.079999998</v>
      </c>
      <c r="T970" s="212">
        <f>Dane_baza!BV959</f>
        <v>5138124.0199999996</v>
      </c>
      <c r="U970" s="212">
        <f>Dane_baza!BW959</f>
        <v>1677401.90613034</v>
      </c>
      <c r="V970" s="212">
        <f t="shared" si="50"/>
        <v>26175817.006130338</v>
      </c>
      <c r="W970" s="161">
        <f t="shared" si="51"/>
        <v>2000000.0061303377</v>
      </c>
      <c r="AA970" s="36"/>
    </row>
    <row r="971" spans="1:27" ht="14.45" x14ac:dyDescent="0.3">
      <c r="A971" s="197" t="s">
        <v>97</v>
      </c>
      <c r="B971" s="197" t="s">
        <v>32</v>
      </c>
      <c r="C971" s="197" t="s">
        <v>37</v>
      </c>
      <c r="D971" s="197" t="s">
        <v>40</v>
      </c>
      <c r="E971" s="197" t="s">
        <v>31</v>
      </c>
      <c r="F971" s="195" t="s">
        <v>3852</v>
      </c>
      <c r="G971" s="195" t="s">
        <v>937</v>
      </c>
      <c r="H971" s="161">
        <f>Dane_baza!AR960</f>
        <v>8901766</v>
      </c>
      <c r="I971" s="161">
        <f>Dane_baza!AS960</f>
        <v>2416422</v>
      </c>
      <c r="J971" s="161">
        <f>Dane_baza!BX960</f>
        <v>262733</v>
      </c>
      <c r="K971" s="161">
        <f>Dane_baza!AT960</f>
        <v>2327147</v>
      </c>
      <c r="L971" s="161">
        <f>Dane_baza!AU960</f>
        <v>77010</v>
      </c>
      <c r="M971" s="161">
        <f>Dane_baza!AV960</f>
        <v>792428</v>
      </c>
      <c r="N971" s="161">
        <f>Dane_baza!AY960</f>
        <v>11355141</v>
      </c>
      <c r="O971" s="161">
        <f>Dane_baza!AZ960</f>
        <v>298441</v>
      </c>
      <c r="P971" s="161">
        <f>Dane_baza!AW960</f>
        <v>0</v>
      </c>
      <c r="Q971" s="161">
        <f>Dane_baza!AX960</f>
        <v>0</v>
      </c>
      <c r="R971" s="212">
        <f t="shared" si="52"/>
        <v>26431088</v>
      </c>
      <c r="S971" s="212">
        <f>Dane_baza!BU960</f>
        <v>21824192.66</v>
      </c>
      <c r="T971" s="212">
        <f>Dane_baza!BV960</f>
        <v>743588.7</v>
      </c>
      <c r="U971" s="212">
        <f>Dane_baza!BW960</f>
        <v>5863306.6368836183</v>
      </c>
      <c r="V971" s="212">
        <f t="shared" si="50"/>
        <v>28431087.996883616</v>
      </c>
      <c r="W971" s="161">
        <f t="shared" si="51"/>
        <v>1999999.9968836159</v>
      </c>
      <c r="AA971" s="36"/>
    </row>
    <row r="972" spans="1:27" ht="14.45" x14ac:dyDescent="0.3">
      <c r="A972" s="197" t="s">
        <v>97</v>
      </c>
      <c r="B972" s="197" t="s">
        <v>32</v>
      </c>
      <c r="C972" s="197" t="s">
        <v>39</v>
      </c>
      <c r="D972" s="197" t="s">
        <v>36</v>
      </c>
      <c r="E972" s="197" t="s">
        <v>31</v>
      </c>
      <c r="F972" s="195" t="s">
        <v>3853</v>
      </c>
      <c r="G972" s="195" t="s">
        <v>938</v>
      </c>
      <c r="H972" s="161">
        <f>Dane_baza!AR961</f>
        <v>2851956</v>
      </c>
      <c r="I972" s="161">
        <f>Dane_baza!AS961</f>
        <v>169957</v>
      </c>
      <c r="J972" s="161">
        <f>Dane_baza!BX961</f>
        <v>194549</v>
      </c>
      <c r="K972" s="161">
        <f>Dane_baza!AT961</f>
        <v>4290118</v>
      </c>
      <c r="L972" s="161">
        <f>Dane_baza!AU961</f>
        <v>0</v>
      </c>
      <c r="M972" s="161">
        <f>Dane_baza!AV961</f>
        <v>151558</v>
      </c>
      <c r="N972" s="161">
        <f>Dane_baza!AY961</f>
        <v>6627565</v>
      </c>
      <c r="O972" s="161">
        <f>Dane_baza!AZ961</f>
        <v>128135</v>
      </c>
      <c r="P972" s="161">
        <f>Dane_baza!AW961</f>
        <v>0</v>
      </c>
      <c r="Q972" s="161">
        <f>Dane_baza!AX961</f>
        <v>0</v>
      </c>
      <c r="R972" s="212">
        <f t="shared" si="52"/>
        <v>14413838</v>
      </c>
      <c r="S972" s="212">
        <f>Dane_baza!BU961</f>
        <v>8069422.4199999999</v>
      </c>
      <c r="T972" s="212">
        <f>Dane_baza!BV961</f>
        <v>59399.09</v>
      </c>
      <c r="U972" s="212">
        <f>Dane_baza!BW961</f>
        <v>7285016.4900000002</v>
      </c>
      <c r="V972" s="212">
        <f t="shared" si="50"/>
        <v>15413838</v>
      </c>
      <c r="W972" s="161">
        <f t="shared" si="51"/>
        <v>1000000</v>
      </c>
      <c r="AA972" s="36"/>
    </row>
    <row r="973" spans="1:27" ht="14.45" x14ac:dyDescent="0.3">
      <c r="A973" s="197" t="s">
        <v>97</v>
      </c>
      <c r="B973" s="197" t="s">
        <v>32</v>
      </c>
      <c r="C973" s="197" t="s">
        <v>42</v>
      </c>
      <c r="D973" s="197" t="s">
        <v>36</v>
      </c>
      <c r="E973" s="197" t="s">
        <v>31</v>
      </c>
      <c r="F973" s="195" t="s">
        <v>3854</v>
      </c>
      <c r="G973" s="195" t="s">
        <v>939</v>
      </c>
      <c r="H973" s="161">
        <f>Dane_baza!AR962</f>
        <v>2650141</v>
      </c>
      <c r="I973" s="161">
        <f>Dane_baza!AS962</f>
        <v>95714</v>
      </c>
      <c r="J973" s="161">
        <f>Dane_baza!BX962</f>
        <v>182830</v>
      </c>
      <c r="K973" s="161">
        <f>Dane_baza!AT962</f>
        <v>4104128</v>
      </c>
      <c r="L973" s="161">
        <f>Dane_baza!AU962</f>
        <v>0</v>
      </c>
      <c r="M973" s="161">
        <f>Dane_baza!AV962</f>
        <v>321557</v>
      </c>
      <c r="N973" s="161">
        <f>Dane_baza!AY962</f>
        <v>5611682</v>
      </c>
      <c r="O973" s="161">
        <f>Dane_baza!AZ962</f>
        <v>50281</v>
      </c>
      <c r="P973" s="161">
        <f>Dane_baza!AW962</f>
        <v>0</v>
      </c>
      <c r="Q973" s="161">
        <f>Dane_baza!AX962</f>
        <v>0</v>
      </c>
      <c r="R973" s="212">
        <f t="shared" si="52"/>
        <v>13016333</v>
      </c>
      <c r="S973" s="212">
        <f>Dane_baza!BU962</f>
        <v>7946428.9299999997</v>
      </c>
      <c r="T973" s="212">
        <f>Dane_baza!BV962</f>
        <v>118139.97</v>
      </c>
      <c r="U973" s="212">
        <f>Dane_baza!BW962</f>
        <v>5951763.8600000003</v>
      </c>
      <c r="V973" s="212">
        <f t="shared" si="50"/>
        <v>14016332.76</v>
      </c>
      <c r="W973" s="161">
        <f t="shared" si="51"/>
        <v>999999.75999999978</v>
      </c>
      <c r="AA973" s="36"/>
    </row>
    <row r="974" spans="1:27" ht="14.45" x14ac:dyDescent="0.3">
      <c r="A974" s="197" t="s">
        <v>97</v>
      </c>
      <c r="B974" s="197" t="s">
        <v>32</v>
      </c>
      <c r="C974" s="197" t="s">
        <v>44</v>
      </c>
      <c r="D974" s="197" t="s">
        <v>36</v>
      </c>
      <c r="E974" s="197" t="s">
        <v>31</v>
      </c>
      <c r="F974" s="195" t="s">
        <v>3855</v>
      </c>
      <c r="G974" s="195" t="s">
        <v>940</v>
      </c>
      <c r="H974" s="161">
        <f>Dane_baza!AR963</f>
        <v>3699335</v>
      </c>
      <c r="I974" s="161">
        <f>Dane_baza!AS963</f>
        <v>51315</v>
      </c>
      <c r="J974" s="161">
        <f>Dane_baza!BX963</f>
        <v>228622</v>
      </c>
      <c r="K974" s="161">
        <f>Dane_baza!AT963</f>
        <v>6258533</v>
      </c>
      <c r="L974" s="161">
        <f>Dane_baza!AU963</f>
        <v>132646</v>
      </c>
      <c r="M974" s="161">
        <f>Dane_baza!AV963</f>
        <v>811888</v>
      </c>
      <c r="N974" s="161">
        <f>Dane_baza!AY963</f>
        <v>8515124</v>
      </c>
      <c r="O974" s="161">
        <f>Dane_baza!AZ963</f>
        <v>134623</v>
      </c>
      <c r="P974" s="161">
        <f>Dane_baza!AW963</f>
        <v>0</v>
      </c>
      <c r="Q974" s="161">
        <f>Dane_baza!AX963</f>
        <v>0</v>
      </c>
      <c r="R974" s="212">
        <f t="shared" si="52"/>
        <v>19832086</v>
      </c>
      <c r="S974" s="212">
        <f>Dane_baza!BU963</f>
        <v>10293658.720000001</v>
      </c>
      <c r="T974" s="212">
        <f>Dane_baza!BV963</f>
        <v>68185.039999999994</v>
      </c>
      <c r="U974" s="212">
        <f>Dane_baza!BW963</f>
        <v>10970242.24</v>
      </c>
      <c r="V974" s="212">
        <f t="shared" si="50"/>
        <v>21332086</v>
      </c>
      <c r="W974" s="161">
        <f t="shared" si="51"/>
        <v>1500000</v>
      </c>
      <c r="AA974" s="36"/>
    </row>
    <row r="975" spans="1:27" ht="14.45" x14ac:dyDescent="0.3">
      <c r="A975" s="197" t="s">
        <v>97</v>
      </c>
      <c r="B975" s="197" t="s">
        <v>32</v>
      </c>
      <c r="C975" s="197" t="s">
        <v>51</v>
      </c>
      <c r="D975" s="197" t="s">
        <v>36</v>
      </c>
      <c r="E975" s="197" t="s">
        <v>31</v>
      </c>
      <c r="F975" s="195" t="s">
        <v>3856</v>
      </c>
      <c r="G975" s="195" t="s">
        <v>941</v>
      </c>
      <c r="H975" s="161">
        <f>Dane_baza!AR964</f>
        <v>4935430</v>
      </c>
      <c r="I975" s="161">
        <f>Dane_baza!AS964</f>
        <v>143877</v>
      </c>
      <c r="J975" s="161">
        <f>Dane_baza!BX964</f>
        <v>320677</v>
      </c>
      <c r="K975" s="161">
        <f>Dane_baza!AT964</f>
        <v>4681628</v>
      </c>
      <c r="L975" s="161">
        <f>Dane_baza!AU964</f>
        <v>0</v>
      </c>
      <c r="M975" s="161">
        <f>Dane_baza!AV964</f>
        <v>758152</v>
      </c>
      <c r="N975" s="161">
        <f>Dane_baza!AY964</f>
        <v>8787076</v>
      </c>
      <c r="O975" s="161">
        <f>Dane_baza!AZ964</f>
        <v>201123</v>
      </c>
      <c r="P975" s="161">
        <f>Dane_baza!AW964</f>
        <v>0</v>
      </c>
      <c r="Q975" s="161">
        <f>Dane_baza!AX964</f>
        <v>0</v>
      </c>
      <c r="R975" s="212">
        <f t="shared" si="52"/>
        <v>19827963</v>
      </c>
      <c r="S975" s="212">
        <f>Dane_baza!BU964</f>
        <v>14270749.07</v>
      </c>
      <c r="T975" s="212">
        <f>Dane_baza!BV964</f>
        <v>8615.94</v>
      </c>
      <c r="U975" s="212">
        <f>Dane_baza!BW964</f>
        <v>7048597.5300000012</v>
      </c>
      <c r="V975" s="212">
        <f t="shared" si="50"/>
        <v>21327962.539999999</v>
      </c>
      <c r="W975" s="161">
        <f t="shared" si="51"/>
        <v>1499999.5399999991</v>
      </c>
      <c r="AA975" s="36"/>
    </row>
    <row r="976" spans="1:27" ht="14.45" x14ac:dyDescent="0.3">
      <c r="A976" s="197" t="s">
        <v>97</v>
      </c>
      <c r="B976" s="197" t="s">
        <v>32</v>
      </c>
      <c r="C976" s="197" t="s">
        <v>75</v>
      </c>
      <c r="D976" s="197" t="s">
        <v>36</v>
      </c>
      <c r="E976" s="197" t="s">
        <v>31</v>
      </c>
      <c r="F976" s="195" t="s">
        <v>3857</v>
      </c>
      <c r="G976" s="195" t="s">
        <v>942</v>
      </c>
      <c r="H976" s="161">
        <f>Dane_baza!AR965</f>
        <v>4327678</v>
      </c>
      <c r="I976" s="161">
        <f>Dane_baza!AS965</f>
        <v>58893</v>
      </c>
      <c r="J976" s="161">
        <f>Dane_baza!BX965</f>
        <v>260503</v>
      </c>
      <c r="K976" s="161">
        <f>Dane_baza!AT965</f>
        <v>4277328</v>
      </c>
      <c r="L976" s="161">
        <f>Dane_baza!AU965</f>
        <v>0</v>
      </c>
      <c r="M976" s="161">
        <f>Dane_baza!AV965</f>
        <v>381791</v>
      </c>
      <c r="N976" s="161">
        <f>Dane_baza!AY965</f>
        <v>7086349</v>
      </c>
      <c r="O976" s="161">
        <f>Dane_baza!AZ965</f>
        <v>147598</v>
      </c>
      <c r="P976" s="161">
        <f>Dane_baza!AW965</f>
        <v>0</v>
      </c>
      <c r="Q976" s="161">
        <f>Dane_baza!AX965</f>
        <v>0</v>
      </c>
      <c r="R976" s="212">
        <f t="shared" si="52"/>
        <v>16540140</v>
      </c>
      <c r="S976" s="212">
        <f>Dane_baza!BU965</f>
        <v>12381485.630000001</v>
      </c>
      <c r="T976" s="212">
        <f>Dane_baza!BV965</f>
        <v>48424.05</v>
      </c>
      <c r="U976" s="212">
        <f>Dane_baza!BW965</f>
        <v>5610229.9499999993</v>
      </c>
      <c r="V976" s="212">
        <f t="shared" ref="V976:V1039" si="53">SUM(S976:U976)</f>
        <v>18040139.630000003</v>
      </c>
      <c r="W976" s="161">
        <f t="shared" ref="W976:W1039" si="54">V976-R976</f>
        <v>1499999.6300000027</v>
      </c>
      <c r="AA976" s="36"/>
    </row>
    <row r="977" spans="1:27" ht="14.45" x14ac:dyDescent="0.3">
      <c r="A977" s="197" t="s">
        <v>97</v>
      </c>
      <c r="B977" s="197" t="s">
        <v>32</v>
      </c>
      <c r="C977" s="197" t="s">
        <v>77</v>
      </c>
      <c r="D977" s="197" t="s">
        <v>36</v>
      </c>
      <c r="E977" s="197" t="s">
        <v>31</v>
      </c>
      <c r="F977" s="195" t="s">
        <v>3858</v>
      </c>
      <c r="G977" s="195" t="s">
        <v>943</v>
      </c>
      <c r="H977" s="161">
        <f>Dane_baza!AR966</f>
        <v>8007202</v>
      </c>
      <c r="I977" s="161">
        <f>Dane_baza!AS966</f>
        <v>144317</v>
      </c>
      <c r="J977" s="161">
        <f>Dane_baza!BX966</f>
        <v>411868</v>
      </c>
      <c r="K977" s="161">
        <f>Dane_baza!AT966</f>
        <v>7856618</v>
      </c>
      <c r="L977" s="161">
        <f>Dane_baza!AU966</f>
        <v>0</v>
      </c>
      <c r="M977" s="161">
        <f>Dane_baza!AV966</f>
        <v>505884</v>
      </c>
      <c r="N977" s="161">
        <f>Dane_baza!AY966</f>
        <v>12651319</v>
      </c>
      <c r="O977" s="161">
        <f>Dane_baza!AZ966</f>
        <v>330880</v>
      </c>
      <c r="P977" s="161">
        <f>Dane_baza!AW966</f>
        <v>0</v>
      </c>
      <c r="Q977" s="161">
        <f>Dane_baza!AX966</f>
        <v>0</v>
      </c>
      <c r="R977" s="212">
        <f t="shared" ref="R977:R1040" si="55">SUM(H977:Q977)</f>
        <v>29908088</v>
      </c>
      <c r="S977" s="212">
        <f>Dane_baza!BU966</f>
        <v>20475201.710000001</v>
      </c>
      <c r="T977" s="212">
        <f>Dane_baza!BV966</f>
        <v>460964.77</v>
      </c>
      <c r="U977" s="212">
        <f>Dane_baza!BW966</f>
        <v>10971921.49</v>
      </c>
      <c r="V977" s="212">
        <f t="shared" si="53"/>
        <v>31908087.969999999</v>
      </c>
      <c r="W977" s="161">
        <f t="shared" si="54"/>
        <v>1999999.9699999988</v>
      </c>
      <c r="AA977" s="36"/>
    </row>
    <row r="978" spans="1:27" ht="14.45" x14ac:dyDescent="0.3">
      <c r="A978" s="197" t="s">
        <v>97</v>
      </c>
      <c r="B978" s="197" t="s">
        <v>37</v>
      </c>
      <c r="C978" s="197" t="s">
        <v>33</v>
      </c>
      <c r="D978" s="197" t="s">
        <v>34</v>
      </c>
      <c r="E978" s="197" t="s">
        <v>31</v>
      </c>
      <c r="F978" s="195" t="s">
        <v>3859</v>
      </c>
      <c r="G978" s="195" t="s">
        <v>944</v>
      </c>
      <c r="H978" s="161">
        <f>Dane_baza!AR967</f>
        <v>36799306</v>
      </c>
      <c r="I978" s="161">
        <f>Dane_baza!AS967</f>
        <v>3142526</v>
      </c>
      <c r="J978" s="161">
        <f>Dane_baza!BX967</f>
        <v>1258333</v>
      </c>
      <c r="K978" s="161">
        <f>Dane_baza!AT967</f>
        <v>0</v>
      </c>
      <c r="L978" s="161">
        <f>Dane_baza!AU967</f>
        <v>62856</v>
      </c>
      <c r="M978" s="161">
        <f>Dane_baza!AV967</f>
        <v>788814</v>
      </c>
      <c r="N978" s="161">
        <f>Dane_baza!AY967</f>
        <v>35731973</v>
      </c>
      <c r="O978" s="161">
        <f>Dane_baza!AZ967</f>
        <v>1175921</v>
      </c>
      <c r="P978" s="161">
        <f>Dane_baza!AW967</f>
        <v>0</v>
      </c>
      <c r="Q978" s="161">
        <f>Dane_baza!AX967</f>
        <v>0</v>
      </c>
      <c r="R978" s="212">
        <f t="shared" si="55"/>
        <v>78959729</v>
      </c>
      <c r="S978" s="212">
        <f>Dane_baza!BU967</f>
        <v>72419102.689999998</v>
      </c>
      <c r="T978" s="212">
        <f>Dane_baza!BV967</f>
        <v>4819177.57</v>
      </c>
      <c r="U978" s="212">
        <f>Dane_baza!BW967</f>
        <v>5630367.6399999997</v>
      </c>
      <c r="V978" s="212">
        <f t="shared" si="53"/>
        <v>82868647.899999991</v>
      </c>
      <c r="W978" s="161">
        <f t="shared" si="54"/>
        <v>3908918.8999999911</v>
      </c>
      <c r="AA978" s="36"/>
    </row>
    <row r="979" spans="1:27" ht="14.45" x14ac:dyDescent="0.3">
      <c r="A979" s="197" t="s">
        <v>97</v>
      </c>
      <c r="B979" s="197" t="s">
        <v>37</v>
      </c>
      <c r="C979" s="197" t="s">
        <v>32</v>
      </c>
      <c r="D979" s="197" t="s">
        <v>34</v>
      </c>
      <c r="E979" s="197" t="s">
        <v>31</v>
      </c>
      <c r="F979" s="195" t="s">
        <v>3860</v>
      </c>
      <c r="G979" s="195" t="s">
        <v>945</v>
      </c>
      <c r="H979" s="161">
        <f>Dane_baza!AR968</f>
        <v>7121777</v>
      </c>
      <c r="I979" s="161">
        <f>Dane_baza!AS968</f>
        <v>437651</v>
      </c>
      <c r="J979" s="161">
        <f>Dane_baza!BX968</f>
        <v>235130</v>
      </c>
      <c r="K979" s="161">
        <f>Dane_baza!AT968</f>
        <v>1696472</v>
      </c>
      <c r="L979" s="161">
        <f>Dane_baza!AU968</f>
        <v>0</v>
      </c>
      <c r="M979" s="161">
        <f>Dane_baza!AV968</f>
        <v>388721</v>
      </c>
      <c r="N979" s="161">
        <f>Dane_baza!AY968</f>
        <v>10211155</v>
      </c>
      <c r="O979" s="161">
        <f>Dane_baza!AZ968</f>
        <v>264379</v>
      </c>
      <c r="P979" s="161">
        <f>Dane_baza!AW968</f>
        <v>0</v>
      </c>
      <c r="Q979" s="161">
        <f>Dane_baza!AX968</f>
        <v>0</v>
      </c>
      <c r="R979" s="212">
        <f t="shared" si="55"/>
        <v>20355285</v>
      </c>
      <c r="S979" s="212">
        <f>Dane_baza!BU968</f>
        <v>15180695.85</v>
      </c>
      <c r="T979" s="212">
        <f>Dane_baza!BV968</f>
        <v>693385.5</v>
      </c>
      <c r="U979" s="212">
        <f>Dane_baza!BW968</f>
        <v>5981203.6499375505</v>
      </c>
      <c r="V979" s="212">
        <f t="shared" si="53"/>
        <v>21855284.999937549</v>
      </c>
      <c r="W979" s="161">
        <f t="shared" si="54"/>
        <v>1499999.9999375492</v>
      </c>
      <c r="AA979" s="36"/>
    </row>
    <row r="980" spans="1:27" ht="14.45" x14ac:dyDescent="0.3">
      <c r="A980" s="197" t="s">
        <v>97</v>
      </c>
      <c r="B980" s="197" t="s">
        <v>37</v>
      </c>
      <c r="C980" s="197" t="s">
        <v>37</v>
      </c>
      <c r="D980" s="197" t="s">
        <v>36</v>
      </c>
      <c r="E980" s="197" t="s">
        <v>31</v>
      </c>
      <c r="F980" s="195" t="s">
        <v>3861</v>
      </c>
      <c r="G980" s="195" t="s">
        <v>946</v>
      </c>
      <c r="H980" s="161">
        <f>Dane_baza!AR969</f>
        <v>5597689</v>
      </c>
      <c r="I980" s="161">
        <f>Dane_baza!AS969</f>
        <v>17036</v>
      </c>
      <c r="J980" s="161">
        <f>Dane_baza!BX969</f>
        <v>273439</v>
      </c>
      <c r="K980" s="161">
        <f>Dane_baza!AT969</f>
        <v>4945728</v>
      </c>
      <c r="L980" s="161">
        <f>Dane_baza!AU969</f>
        <v>0</v>
      </c>
      <c r="M980" s="161">
        <f>Dane_baza!AV969</f>
        <v>896274</v>
      </c>
      <c r="N980" s="161">
        <f>Dane_baza!AY969</f>
        <v>9887731</v>
      </c>
      <c r="O980" s="161">
        <f>Dane_baza!AZ969</f>
        <v>287087</v>
      </c>
      <c r="P980" s="161">
        <f>Dane_baza!AW969</f>
        <v>0</v>
      </c>
      <c r="Q980" s="161">
        <f>Dane_baza!AX969</f>
        <v>0</v>
      </c>
      <c r="R980" s="212">
        <f t="shared" si="55"/>
        <v>21904984</v>
      </c>
      <c r="S980" s="212">
        <f>Dane_baza!BU969</f>
        <v>14506279.92</v>
      </c>
      <c r="T980" s="212">
        <f>Dane_baza!BV969</f>
        <v>22010.74</v>
      </c>
      <c r="U980" s="212">
        <f>Dane_baza!BW969</f>
        <v>8876693.3479467221</v>
      </c>
      <c r="V980" s="212">
        <f t="shared" si="53"/>
        <v>23404984.007946722</v>
      </c>
      <c r="W980" s="161">
        <f t="shared" si="54"/>
        <v>1500000.0079467222</v>
      </c>
      <c r="AA980" s="36"/>
    </row>
    <row r="981" spans="1:27" ht="14.45" x14ac:dyDescent="0.3">
      <c r="A981" s="197" t="s">
        <v>97</v>
      </c>
      <c r="B981" s="197" t="s">
        <v>37</v>
      </c>
      <c r="C981" s="197" t="s">
        <v>39</v>
      </c>
      <c r="D981" s="197" t="s">
        <v>36</v>
      </c>
      <c r="E981" s="197" t="s">
        <v>31</v>
      </c>
      <c r="F981" s="195" t="s">
        <v>3862</v>
      </c>
      <c r="G981" s="195" t="s">
        <v>944</v>
      </c>
      <c r="H981" s="161">
        <f>Dane_baza!AR970</f>
        <v>20880670</v>
      </c>
      <c r="I981" s="161">
        <f>Dane_baza!AS970</f>
        <v>1348699</v>
      </c>
      <c r="J981" s="161">
        <f>Dane_baza!BX970</f>
        <v>757062</v>
      </c>
      <c r="K981" s="161">
        <f>Dane_baza!AT970</f>
        <v>4227507</v>
      </c>
      <c r="L981" s="161">
        <f>Dane_baza!AU970</f>
        <v>0</v>
      </c>
      <c r="M981" s="161">
        <f>Dane_baza!AV970</f>
        <v>698481</v>
      </c>
      <c r="N981" s="161">
        <f>Dane_baza!AY970</f>
        <v>25118739</v>
      </c>
      <c r="O981" s="161">
        <f>Dane_baza!AZ970</f>
        <v>825578</v>
      </c>
      <c r="P981" s="161">
        <f>Dane_baza!AW970</f>
        <v>0</v>
      </c>
      <c r="Q981" s="161">
        <f>Dane_baza!AX970</f>
        <v>0</v>
      </c>
      <c r="R981" s="212">
        <f t="shared" si="55"/>
        <v>53856736</v>
      </c>
      <c r="S981" s="212">
        <f>Dane_baza!BU970</f>
        <v>45265041.689999998</v>
      </c>
      <c r="T981" s="212">
        <f>Dane_baza!BV970</f>
        <v>1617875.22</v>
      </c>
      <c r="U981" s="212">
        <f>Dane_baza!BW970</f>
        <v>9973819.0943903551</v>
      </c>
      <c r="V981" s="212">
        <f t="shared" si="53"/>
        <v>56856736.004390351</v>
      </c>
      <c r="W981" s="161">
        <f t="shared" si="54"/>
        <v>3000000.0043903515</v>
      </c>
      <c r="AA981" s="36"/>
    </row>
    <row r="982" spans="1:27" ht="14.45" x14ac:dyDescent="0.3">
      <c r="A982" s="197" t="s">
        <v>97</v>
      </c>
      <c r="B982" s="197" t="s">
        <v>37</v>
      </c>
      <c r="C982" s="197" t="s">
        <v>42</v>
      </c>
      <c r="D982" s="197" t="s">
        <v>36</v>
      </c>
      <c r="E982" s="197" t="s">
        <v>31</v>
      </c>
      <c r="F982" s="195" t="s">
        <v>3863</v>
      </c>
      <c r="G982" s="195" t="s">
        <v>223</v>
      </c>
      <c r="H982" s="161">
        <f>Dane_baza!AR971</f>
        <v>6375639</v>
      </c>
      <c r="I982" s="161">
        <f>Dane_baza!AS971</f>
        <v>10698</v>
      </c>
      <c r="J982" s="161">
        <f>Dane_baza!BX971</f>
        <v>356781</v>
      </c>
      <c r="K982" s="161">
        <f>Dane_baza!AT971</f>
        <v>7902089</v>
      </c>
      <c r="L982" s="161">
        <f>Dane_baza!AU971</f>
        <v>44765</v>
      </c>
      <c r="M982" s="161">
        <f>Dane_baza!AV971</f>
        <v>1140164</v>
      </c>
      <c r="N982" s="161">
        <f>Dane_baza!AY971</f>
        <v>16587058</v>
      </c>
      <c r="O982" s="161">
        <f>Dane_baza!AZ971</f>
        <v>559576</v>
      </c>
      <c r="P982" s="161">
        <f>Dane_baza!AW971</f>
        <v>0</v>
      </c>
      <c r="Q982" s="161">
        <f>Dane_baza!AX971</f>
        <v>0</v>
      </c>
      <c r="R982" s="212">
        <f t="shared" si="55"/>
        <v>32976770</v>
      </c>
      <c r="S982" s="212">
        <f>Dane_baza!BU971</f>
        <v>17967608.140000001</v>
      </c>
      <c r="T982" s="212">
        <f>Dane_baza!BV971</f>
        <v>15179.95</v>
      </c>
      <c r="U982" s="212">
        <f>Dane_baza!BW971</f>
        <v>17093284.850000001</v>
      </c>
      <c r="V982" s="212">
        <f t="shared" si="53"/>
        <v>35076072.939999998</v>
      </c>
      <c r="W982" s="161">
        <f t="shared" si="54"/>
        <v>2099302.9399999976</v>
      </c>
      <c r="AA982" s="36"/>
    </row>
    <row r="983" spans="1:27" ht="14.45" x14ac:dyDescent="0.3">
      <c r="A983" s="197" t="s">
        <v>97</v>
      </c>
      <c r="B983" s="197" t="s">
        <v>37</v>
      </c>
      <c r="C983" s="197" t="s">
        <v>44</v>
      </c>
      <c r="D983" s="197" t="s">
        <v>36</v>
      </c>
      <c r="E983" s="197" t="s">
        <v>31</v>
      </c>
      <c r="F983" s="195" t="s">
        <v>3864</v>
      </c>
      <c r="G983" s="195" t="s">
        <v>945</v>
      </c>
      <c r="H983" s="161">
        <f>Dane_baza!AR972</f>
        <v>5703753</v>
      </c>
      <c r="I983" s="161">
        <f>Dane_baza!AS972</f>
        <v>8</v>
      </c>
      <c r="J983" s="161">
        <f>Dane_baza!BX972</f>
        <v>292271</v>
      </c>
      <c r="K983" s="161">
        <f>Dane_baza!AT972</f>
        <v>7315326</v>
      </c>
      <c r="L983" s="161">
        <f>Dane_baza!AU972</f>
        <v>0</v>
      </c>
      <c r="M983" s="161">
        <f>Dane_baza!AV972</f>
        <v>721076</v>
      </c>
      <c r="N983" s="161">
        <f>Dane_baza!AY972</f>
        <v>11380235</v>
      </c>
      <c r="O983" s="161">
        <f>Dane_baza!AZ972</f>
        <v>264379</v>
      </c>
      <c r="P983" s="161">
        <f>Dane_baza!AW972</f>
        <v>0</v>
      </c>
      <c r="Q983" s="161">
        <f>Dane_baza!AX972</f>
        <v>0</v>
      </c>
      <c r="R983" s="212">
        <f t="shared" si="55"/>
        <v>25677048</v>
      </c>
      <c r="S983" s="212">
        <f>Dane_baza!BU972</f>
        <v>14300797.17</v>
      </c>
      <c r="T983" s="212">
        <f>Dane_baza!BV972</f>
        <v>0</v>
      </c>
      <c r="U983" s="212">
        <f>Dane_baza!BW972</f>
        <v>12876250.82715714</v>
      </c>
      <c r="V983" s="212">
        <f t="shared" si="53"/>
        <v>27177047.997157142</v>
      </c>
      <c r="W983" s="161">
        <f t="shared" si="54"/>
        <v>1499999.9971571416</v>
      </c>
      <c r="AA983" s="36"/>
    </row>
    <row r="984" spans="1:27" ht="14.45" x14ac:dyDescent="0.3">
      <c r="A984" s="197" t="s">
        <v>97</v>
      </c>
      <c r="B984" s="197" t="s">
        <v>37</v>
      </c>
      <c r="C984" s="197" t="s">
        <v>51</v>
      </c>
      <c r="D984" s="197" t="s">
        <v>36</v>
      </c>
      <c r="E984" s="197" t="s">
        <v>31</v>
      </c>
      <c r="F984" s="195" t="s">
        <v>3865</v>
      </c>
      <c r="G984" s="195" t="s">
        <v>947</v>
      </c>
      <c r="H984" s="161">
        <f>Dane_baza!AR973</f>
        <v>5884656</v>
      </c>
      <c r="I984" s="161">
        <f>Dane_baza!AS973</f>
        <v>258640</v>
      </c>
      <c r="J984" s="161">
        <f>Dane_baza!BX973</f>
        <v>356636</v>
      </c>
      <c r="K984" s="161">
        <f>Dane_baza!AT973</f>
        <v>7918642</v>
      </c>
      <c r="L984" s="161">
        <f>Dane_baza!AU973</f>
        <v>0</v>
      </c>
      <c r="M984" s="161">
        <f>Dane_baza!AV973</f>
        <v>1067654</v>
      </c>
      <c r="N984" s="161">
        <f>Dane_baza!AY973</f>
        <v>11048314</v>
      </c>
      <c r="O984" s="161">
        <f>Dane_baza!AZ973</f>
        <v>275733</v>
      </c>
      <c r="P984" s="161">
        <f>Dane_baza!AW973</f>
        <v>0</v>
      </c>
      <c r="Q984" s="161">
        <f>Dane_baza!AX973</f>
        <v>0</v>
      </c>
      <c r="R984" s="212">
        <f t="shared" si="55"/>
        <v>26810275</v>
      </c>
      <c r="S984" s="212">
        <f>Dane_baza!BU973</f>
        <v>16452835.84</v>
      </c>
      <c r="T984" s="212">
        <f>Dane_baza!BV973</f>
        <v>285490.28999999998</v>
      </c>
      <c r="U984" s="212">
        <f>Dane_baza!BW973</f>
        <v>12071948.879310118</v>
      </c>
      <c r="V984" s="212">
        <f t="shared" si="53"/>
        <v>28810275.009310119</v>
      </c>
      <c r="W984" s="161">
        <f t="shared" si="54"/>
        <v>2000000.0093101189</v>
      </c>
      <c r="AA984" s="36"/>
    </row>
    <row r="985" spans="1:27" ht="14.45" x14ac:dyDescent="0.3">
      <c r="A985" s="197" t="s">
        <v>97</v>
      </c>
      <c r="B985" s="197" t="s">
        <v>37</v>
      </c>
      <c r="C985" s="197" t="s">
        <v>75</v>
      </c>
      <c r="D985" s="197" t="s">
        <v>36</v>
      </c>
      <c r="E985" s="197" t="s">
        <v>31</v>
      </c>
      <c r="F985" s="195" t="s">
        <v>3866</v>
      </c>
      <c r="G985" s="195" t="s">
        <v>948</v>
      </c>
      <c r="H985" s="161">
        <f>Dane_baza!AR974</f>
        <v>4312426</v>
      </c>
      <c r="I985" s="161">
        <f>Dane_baza!AS974</f>
        <v>100768</v>
      </c>
      <c r="J985" s="161">
        <f>Dane_baza!BX974</f>
        <v>254878</v>
      </c>
      <c r="K985" s="161">
        <f>Dane_baza!AT974</f>
        <v>5658715</v>
      </c>
      <c r="L985" s="161">
        <f>Dane_baza!AU974</f>
        <v>0</v>
      </c>
      <c r="M985" s="161">
        <f>Dane_baza!AV974</f>
        <v>955630</v>
      </c>
      <c r="N985" s="161">
        <f>Dane_baza!AY974</f>
        <v>10503937</v>
      </c>
      <c r="O985" s="161">
        <f>Dane_baza!AZ974</f>
        <v>241672</v>
      </c>
      <c r="P985" s="161">
        <f>Dane_baza!AW974</f>
        <v>0</v>
      </c>
      <c r="Q985" s="161">
        <f>Dane_baza!AX974</f>
        <v>0</v>
      </c>
      <c r="R985" s="212">
        <f t="shared" si="55"/>
        <v>22028026</v>
      </c>
      <c r="S985" s="212">
        <f>Dane_baza!BU974</f>
        <v>11882694.57</v>
      </c>
      <c r="T985" s="212">
        <f>Dane_baza!BV974</f>
        <v>65748.14</v>
      </c>
      <c r="U985" s="212">
        <f>Dane_baza!BW974</f>
        <v>11579583.28684938</v>
      </c>
      <c r="V985" s="212">
        <f t="shared" si="53"/>
        <v>23528025.99684938</v>
      </c>
      <c r="W985" s="161">
        <f t="shared" si="54"/>
        <v>1499999.9968493804</v>
      </c>
      <c r="AA985" s="36"/>
    </row>
    <row r="986" spans="1:27" ht="14.45" x14ac:dyDescent="0.3">
      <c r="A986" s="197" t="s">
        <v>97</v>
      </c>
      <c r="B986" s="197" t="s">
        <v>37</v>
      </c>
      <c r="C986" s="197" t="s">
        <v>77</v>
      </c>
      <c r="D986" s="197" t="s">
        <v>36</v>
      </c>
      <c r="E986" s="197" t="s">
        <v>31</v>
      </c>
      <c r="F986" s="195" t="s">
        <v>3867</v>
      </c>
      <c r="G986" s="195" t="s">
        <v>949</v>
      </c>
      <c r="H986" s="161">
        <f>Dane_baza!AR975</f>
        <v>2723442</v>
      </c>
      <c r="I986" s="161">
        <f>Dane_baza!AS975</f>
        <v>8200</v>
      </c>
      <c r="J986" s="161">
        <f>Dane_baza!BX975</f>
        <v>217126</v>
      </c>
      <c r="K986" s="161">
        <f>Dane_baza!AT975</f>
        <v>6110943</v>
      </c>
      <c r="L986" s="161">
        <f>Dane_baza!AU975</f>
        <v>338806</v>
      </c>
      <c r="M986" s="161">
        <f>Dane_baza!AV975</f>
        <v>868393</v>
      </c>
      <c r="N986" s="161">
        <f>Dane_baza!AY975</f>
        <v>8586960</v>
      </c>
      <c r="O986" s="161">
        <f>Dane_baza!AZ975</f>
        <v>220587</v>
      </c>
      <c r="P986" s="161">
        <f>Dane_baza!AW975</f>
        <v>0</v>
      </c>
      <c r="Q986" s="161">
        <f>Dane_baza!AX975</f>
        <v>0</v>
      </c>
      <c r="R986" s="212">
        <f t="shared" si="55"/>
        <v>19074457</v>
      </c>
      <c r="S986" s="212">
        <f>Dane_baza!BU975</f>
        <v>9722732.6999999993</v>
      </c>
      <c r="T986" s="212">
        <f>Dane_baza!BV975</f>
        <v>220.29</v>
      </c>
      <c r="U986" s="212">
        <f>Dane_baza!BW975</f>
        <v>10851504.016822694</v>
      </c>
      <c r="V986" s="212">
        <f t="shared" si="53"/>
        <v>20574457.00682269</v>
      </c>
      <c r="W986" s="161">
        <f t="shared" si="54"/>
        <v>1500000.0068226904</v>
      </c>
      <c r="AA986" s="36"/>
    </row>
    <row r="987" spans="1:27" ht="14.45" x14ac:dyDescent="0.3">
      <c r="A987" s="197" t="s">
        <v>97</v>
      </c>
      <c r="B987" s="197" t="s">
        <v>37</v>
      </c>
      <c r="C987" s="197" t="s">
        <v>90</v>
      </c>
      <c r="D987" s="197" t="s">
        <v>40</v>
      </c>
      <c r="E987" s="197" t="s">
        <v>31</v>
      </c>
      <c r="F987" s="195" t="s">
        <v>3868</v>
      </c>
      <c r="G987" s="195" t="s">
        <v>950</v>
      </c>
      <c r="H987" s="161">
        <f>Dane_baza!AR976</f>
        <v>15044196</v>
      </c>
      <c r="I987" s="161">
        <f>Dane_baza!AS976</f>
        <v>941571</v>
      </c>
      <c r="J987" s="161">
        <f>Dane_baza!BX976</f>
        <v>552836</v>
      </c>
      <c r="K987" s="161">
        <f>Dane_baza!AT976</f>
        <v>2676608</v>
      </c>
      <c r="L987" s="161">
        <f>Dane_baza!AU976</f>
        <v>0</v>
      </c>
      <c r="M987" s="161">
        <f>Dane_baza!AV976</f>
        <v>957394</v>
      </c>
      <c r="N987" s="161">
        <f>Dane_baza!AY976</f>
        <v>24107023</v>
      </c>
      <c r="O987" s="161">
        <f>Dane_baza!AZ976</f>
        <v>658516</v>
      </c>
      <c r="P987" s="161">
        <f>Dane_baza!AW976</f>
        <v>0</v>
      </c>
      <c r="Q987" s="161">
        <f>Dane_baza!AX976</f>
        <v>0</v>
      </c>
      <c r="R987" s="212">
        <f t="shared" si="55"/>
        <v>44938144</v>
      </c>
      <c r="S987" s="212">
        <f>Dane_baza!BU976</f>
        <v>37018057.030000001</v>
      </c>
      <c r="T987" s="212">
        <f>Dane_baza!BV976</f>
        <v>1211152.1399999999</v>
      </c>
      <c r="U987" s="212">
        <f>Dane_baza!BW976</f>
        <v>9708934.819774529</v>
      </c>
      <c r="V987" s="212">
        <f t="shared" si="53"/>
        <v>47938143.989774533</v>
      </c>
      <c r="W987" s="161">
        <f t="shared" si="54"/>
        <v>2999999.9897745326</v>
      </c>
      <c r="AA987" s="36"/>
    </row>
    <row r="988" spans="1:27" ht="14.45" x14ac:dyDescent="0.3">
      <c r="A988" s="197" t="s">
        <v>97</v>
      </c>
      <c r="B988" s="197" t="s">
        <v>37</v>
      </c>
      <c r="C988" s="197" t="s">
        <v>92</v>
      </c>
      <c r="D988" s="197" t="s">
        <v>36</v>
      </c>
      <c r="E988" s="197" t="s">
        <v>31</v>
      </c>
      <c r="F988" s="195" t="s">
        <v>3869</v>
      </c>
      <c r="G988" s="195" t="s">
        <v>951</v>
      </c>
      <c r="H988" s="161">
        <f>Dane_baza!AR977</f>
        <v>8629092</v>
      </c>
      <c r="I988" s="161">
        <f>Dane_baza!AS977</f>
        <v>52279</v>
      </c>
      <c r="J988" s="161">
        <f>Dane_baza!BX977</f>
        <v>418585</v>
      </c>
      <c r="K988" s="161">
        <f>Dane_baza!AT977</f>
        <v>6395901</v>
      </c>
      <c r="L988" s="161">
        <f>Dane_baza!AU977</f>
        <v>0</v>
      </c>
      <c r="M988" s="161">
        <f>Dane_baza!AV977</f>
        <v>318650</v>
      </c>
      <c r="N988" s="161">
        <f>Dane_baza!AY977</f>
        <v>18089283</v>
      </c>
      <c r="O988" s="161">
        <f>Dane_baza!AZ977</f>
        <v>494698</v>
      </c>
      <c r="P988" s="161">
        <f>Dane_baza!AW977</f>
        <v>0</v>
      </c>
      <c r="Q988" s="161">
        <f>Dane_baza!AX977</f>
        <v>0</v>
      </c>
      <c r="R988" s="212">
        <f t="shared" si="55"/>
        <v>34398488</v>
      </c>
      <c r="S988" s="212">
        <f>Dane_baza!BU977</f>
        <v>22908002.600000001</v>
      </c>
      <c r="T988" s="212">
        <f>Dane_baza!BV977</f>
        <v>72733.78</v>
      </c>
      <c r="U988" s="212">
        <f>Dane_baza!BW977</f>
        <v>15545570.18</v>
      </c>
      <c r="V988" s="212">
        <f t="shared" si="53"/>
        <v>38526306.560000002</v>
      </c>
      <c r="W988" s="161">
        <f t="shared" si="54"/>
        <v>4127818.5600000024</v>
      </c>
      <c r="AA988" s="36"/>
    </row>
    <row r="989" spans="1:27" ht="14.45" x14ac:dyDescent="0.3">
      <c r="A989" s="197" t="s">
        <v>97</v>
      </c>
      <c r="B989" s="197" t="s">
        <v>37</v>
      </c>
      <c r="C989" s="197" t="s">
        <v>93</v>
      </c>
      <c r="D989" s="197" t="s">
        <v>36</v>
      </c>
      <c r="E989" s="197" t="s">
        <v>31</v>
      </c>
      <c r="F989" s="195" t="s">
        <v>3870</v>
      </c>
      <c r="G989" s="195" t="s">
        <v>952</v>
      </c>
      <c r="H989" s="161">
        <f>Dane_baza!AR978</f>
        <v>6203672</v>
      </c>
      <c r="I989" s="161">
        <f>Dane_baza!AS978</f>
        <v>51994</v>
      </c>
      <c r="J989" s="161">
        <f>Dane_baza!BX978</f>
        <v>389690</v>
      </c>
      <c r="K989" s="161">
        <f>Dane_baza!AT978</f>
        <v>9130631</v>
      </c>
      <c r="L989" s="161">
        <f>Dane_baza!AU978</f>
        <v>0</v>
      </c>
      <c r="M989" s="161">
        <f>Dane_baza!AV978</f>
        <v>937821</v>
      </c>
      <c r="N989" s="161">
        <f>Dane_baza!AY978</f>
        <v>15535127</v>
      </c>
      <c r="O989" s="161">
        <f>Dane_baza!AZ978</f>
        <v>356831</v>
      </c>
      <c r="P989" s="161">
        <f>Dane_baza!AW978</f>
        <v>0</v>
      </c>
      <c r="Q989" s="161">
        <f>Dane_baza!AX978</f>
        <v>0</v>
      </c>
      <c r="R989" s="212">
        <f t="shared" si="55"/>
        <v>32605766</v>
      </c>
      <c r="S989" s="212">
        <f>Dane_baza!BU978</f>
        <v>18067045.48</v>
      </c>
      <c r="T989" s="212">
        <f>Dane_baza!BV978</f>
        <v>38213.78</v>
      </c>
      <c r="U989" s="212">
        <f>Dane_baza!BW978</f>
        <v>16500506.58</v>
      </c>
      <c r="V989" s="212">
        <f t="shared" si="53"/>
        <v>34605765.840000004</v>
      </c>
      <c r="W989" s="161">
        <f t="shared" si="54"/>
        <v>1999999.8400000036</v>
      </c>
      <c r="AA989" s="36"/>
    </row>
    <row r="990" spans="1:27" ht="14.45" x14ac:dyDescent="0.3">
      <c r="A990" s="197" t="s">
        <v>97</v>
      </c>
      <c r="B990" s="197" t="s">
        <v>37</v>
      </c>
      <c r="C990" s="197" t="s">
        <v>95</v>
      </c>
      <c r="D990" s="197" t="s">
        <v>36</v>
      </c>
      <c r="E990" s="197" t="s">
        <v>31</v>
      </c>
      <c r="F990" s="195" t="s">
        <v>3871</v>
      </c>
      <c r="G990" s="195" t="s">
        <v>953</v>
      </c>
      <c r="H990" s="161">
        <f>Dane_baza!AR979</f>
        <v>4770766</v>
      </c>
      <c r="I990" s="161">
        <f>Dane_baza!AS979</f>
        <v>282988</v>
      </c>
      <c r="J990" s="161">
        <f>Dane_baza!BX979</f>
        <v>280875</v>
      </c>
      <c r="K990" s="161">
        <f>Dane_baza!AT979</f>
        <v>4410284</v>
      </c>
      <c r="L990" s="161">
        <f>Dane_baza!AU979</f>
        <v>0</v>
      </c>
      <c r="M990" s="161">
        <f>Dane_baza!AV979</f>
        <v>860165</v>
      </c>
      <c r="N990" s="161">
        <f>Dane_baza!AY979</f>
        <v>10191723</v>
      </c>
      <c r="O990" s="161">
        <f>Dane_baza!AZ979</f>
        <v>308172</v>
      </c>
      <c r="P990" s="161">
        <f>Dane_baza!AW979</f>
        <v>0</v>
      </c>
      <c r="Q990" s="161">
        <f>Dane_baza!AX979</f>
        <v>0</v>
      </c>
      <c r="R990" s="212">
        <f t="shared" si="55"/>
        <v>21104973</v>
      </c>
      <c r="S990" s="212">
        <f>Dane_baza!BU979</f>
        <v>13298587.859999999</v>
      </c>
      <c r="T990" s="212">
        <f>Dane_baza!BV979</f>
        <v>10070.58</v>
      </c>
      <c r="U990" s="212">
        <f>Dane_baza!BW979</f>
        <v>9751195.4100000001</v>
      </c>
      <c r="V990" s="212">
        <f t="shared" si="53"/>
        <v>23059853.850000001</v>
      </c>
      <c r="W990" s="161">
        <f t="shared" si="54"/>
        <v>1954880.8500000015</v>
      </c>
      <c r="AA990" s="36"/>
    </row>
    <row r="991" spans="1:27" ht="14.45" x14ac:dyDescent="0.3">
      <c r="A991" s="197" t="s">
        <v>97</v>
      </c>
      <c r="B991" s="197" t="s">
        <v>37</v>
      </c>
      <c r="C991" s="197" t="s">
        <v>97</v>
      </c>
      <c r="D991" s="197" t="s">
        <v>40</v>
      </c>
      <c r="E991" s="197" t="s">
        <v>31</v>
      </c>
      <c r="F991" s="195" t="s">
        <v>3872</v>
      </c>
      <c r="G991" s="195" t="s">
        <v>954</v>
      </c>
      <c r="H991" s="161">
        <f>Dane_baza!AR980</f>
        <v>8800201</v>
      </c>
      <c r="I991" s="161">
        <f>Dane_baza!AS980</f>
        <v>124576</v>
      </c>
      <c r="J991" s="161">
        <f>Dane_baza!BX980</f>
        <v>411621</v>
      </c>
      <c r="K991" s="161">
        <f>Dane_baza!AT980</f>
        <v>7592874</v>
      </c>
      <c r="L991" s="161">
        <f>Dane_baza!AU980</f>
        <v>0</v>
      </c>
      <c r="M991" s="161">
        <f>Dane_baza!AV980</f>
        <v>453632</v>
      </c>
      <c r="N991" s="161">
        <f>Dane_baza!AY980</f>
        <v>16841281</v>
      </c>
      <c r="O991" s="161">
        <f>Dane_baza!AZ980</f>
        <v>426575</v>
      </c>
      <c r="P991" s="161">
        <f>Dane_baza!AW980</f>
        <v>0</v>
      </c>
      <c r="Q991" s="161">
        <f>Dane_baza!AX980</f>
        <v>0</v>
      </c>
      <c r="R991" s="212">
        <f t="shared" si="55"/>
        <v>34650760</v>
      </c>
      <c r="S991" s="212">
        <f>Dane_baza!BU980</f>
        <v>21251261.640000001</v>
      </c>
      <c r="T991" s="212">
        <f>Dane_baza!BV980</f>
        <v>101102.93</v>
      </c>
      <c r="U991" s="212">
        <f>Dane_baza!BW980</f>
        <v>16257579.789999999</v>
      </c>
      <c r="V991" s="212">
        <f t="shared" si="53"/>
        <v>37609944.359999999</v>
      </c>
      <c r="W991" s="161">
        <f t="shared" si="54"/>
        <v>2959184.3599999994</v>
      </c>
      <c r="AA991" s="36"/>
    </row>
    <row r="992" spans="1:27" ht="14.45" x14ac:dyDescent="0.3">
      <c r="A992" s="197" t="s">
        <v>97</v>
      </c>
      <c r="B992" s="197" t="s">
        <v>39</v>
      </c>
      <c r="C992" s="197" t="s">
        <v>33</v>
      </c>
      <c r="D992" s="197" t="s">
        <v>34</v>
      </c>
      <c r="E992" s="197" t="s">
        <v>31</v>
      </c>
      <c r="F992" s="195" t="s">
        <v>3873</v>
      </c>
      <c r="G992" s="195" t="s">
        <v>955</v>
      </c>
      <c r="H992" s="161">
        <f>Dane_baza!AR981</f>
        <v>24245546</v>
      </c>
      <c r="I992" s="161">
        <f>Dane_baza!AS981</f>
        <v>3722388</v>
      </c>
      <c r="J992" s="161">
        <f>Dane_baza!BX981</f>
        <v>895267</v>
      </c>
      <c r="K992" s="161">
        <f>Dane_baza!AT981</f>
        <v>2485310</v>
      </c>
      <c r="L992" s="161">
        <f>Dane_baza!AU981</f>
        <v>403757</v>
      </c>
      <c r="M992" s="161">
        <f>Dane_baza!AV981</f>
        <v>828938</v>
      </c>
      <c r="N992" s="161">
        <f>Dane_baza!AY981</f>
        <v>25311133</v>
      </c>
      <c r="O992" s="161">
        <f>Dane_baza!AZ981</f>
        <v>729882</v>
      </c>
      <c r="P992" s="161">
        <f>Dane_baza!AW981</f>
        <v>0</v>
      </c>
      <c r="Q992" s="161">
        <f>Dane_baza!AX981</f>
        <v>0</v>
      </c>
      <c r="R992" s="212">
        <f t="shared" si="55"/>
        <v>58622221</v>
      </c>
      <c r="S992" s="212">
        <f>Dane_baza!BU981</f>
        <v>57824213.380000003</v>
      </c>
      <c r="T992" s="212">
        <f>Dane_baza!BV981</f>
        <v>3690699.52</v>
      </c>
      <c r="U992" s="212">
        <f>Dane_baza!BW981</f>
        <v>607308.10439998657</v>
      </c>
      <c r="V992" s="212">
        <f t="shared" si="53"/>
        <v>62122221.004399993</v>
      </c>
      <c r="W992" s="161">
        <f t="shared" si="54"/>
        <v>3500000.0043999925</v>
      </c>
      <c r="AA992" s="36"/>
    </row>
    <row r="993" spans="1:27" ht="14.45" x14ac:dyDescent="0.3">
      <c r="A993" s="197" t="s">
        <v>97</v>
      </c>
      <c r="B993" s="197" t="s">
        <v>39</v>
      </c>
      <c r="C993" s="197" t="s">
        <v>32</v>
      </c>
      <c r="D993" s="197" t="s">
        <v>36</v>
      </c>
      <c r="E993" s="197" t="s">
        <v>31</v>
      </c>
      <c r="F993" s="195" t="s">
        <v>3874</v>
      </c>
      <c r="G993" s="195" t="s">
        <v>955</v>
      </c>
      <c r="H993" s="161">
        <f>Dane_baza!AR982</f>
        <v>11315498</v>
      </c>
      <c r="I993" s="161">
        <f>Dane_baza!AS982</f>
        <v>140084</v>
      </c>
      <c r="J993" s="161">
        <f>Dane_baza!BX982</f>
        <v>653327</v>
      </c>
      <c r="K993" s="161">
        <f>Dane_baza!AT982</f>
        <v>14327394</v>
      </c>
      <c r="L993" s="161">
        <f>Dane_baza!AU982</f>
        <v>154113</v>
      </c>
      <c r="M993" s="161">
        <f>Dane_baza!AV982</f>
        <v>663263</v>
      </c>
      <c r="N993" s="161">
        <f>Dane_baza!AY982</f>
        <v>18001380</v>
      </c>
      <c r="O993" s="161">
        <f>Dane_baza!AZ982</f>
        <v>351965</v>
      </c>
      <c r="P993" s="161">
        <f>Dane_baza!AW982</f>
        <v>0</v>
      </c>
      <c r="Q993" s="161">
        <f>Dane_baza!AX982</f>
        <v>0</v>
      </c>
      <c r="R993" s="212">
        <f t="shared" si="55"/>
        <v>45607024</v>
      </c>
      <c r="S993" s="212">
        <f>Dane_baza!BU982</f>
        <v>30311959.09</v>
      </c>
      <c r="T993" s="212">
        <f>Dane_baza!BV982</f>
        <v>69220.02</v>
      </c>
      <c r="U993" s="212">
        <f>Dane_baza!BW982</f>
        <v>18225844.88956248</v>
      </c>
      <c r="V993" s="212">
        <f t="shared" si="53"/>
        <v>48607023.99956248</v>
      </c>
      <c r="W993" s="161">
        <f t="shared" si="54"/>
        <v>2999999.9995624796</v>
      </c>
      <c r="AA993" s="36"/>
    </row>
    <row r="994" spans="1:27" ht="14.45" x14ac:dyDescent="0.3">
      <c r="A994" s="197" t="s">
        <v>97</v>
      </c>
      <c r="B994" s="197" t="s">
        <v>39</v>
      </c>
      <c r="C994" s="197" t="s">
        <v>37</v>
      </c>
      <c r="D994" s="197" t="s">
        <v>36</v>
      </c>
      <c r="E994" s="197" t="s">
        <v>31</v>
      </c>
      <c r="F994" s="195" t="s">
        <v>3875</v>
      </c>
      <c r="G994" s="195" t="s">
        <v>956</v>
      </c>
      <c r="H994" s="161">
        <f>Dane_baza!AR983</f>
        <v>2085877</v>
      </c>
      <c r="I994" s="161">
        <f>Dane_baza!AS983</f>
        <v>37128</v>
      </c>
      <c r="J994" s="161">
        <f>Dane_baza!BX983</f>
        <v>177392</v>
      </c>
      <c r="K994" s="161">
        <f>Dane_baza!AT983</f>
        <v>5050415</v>
      </c>
      <c r="L994" s="161">
        <f>Dane_baza!AU983</f>
        <v>0</v>
      </c>
      <c r="M994" s="161">
        <f>Dane_baza!AV983</f>
        <v>665591</v>
      </c>
      <c r="N994" s="161">
        <f>Dane_baza!AY983</f>
        <v>3459715</v>
      </c>
      <c r="O994" s="161">
        <f>Dane_baza!AZ983</f>
        <v>69744</v>
      </c>
      <c r="P994" s="161">
        <f>Dane_baza!AW983</f>
        <v>0</v>
      </c>
      <c r="Q994" s="161">
        <f>Dane_baza!AX983</f>
        <v>0</v>
      </c>
      <c r="R994" s="212">
        <f t="shared" si="55"/>
        <v>11545862</v>
      </c>
      <c r="S994" s="212">
        <f>Dane_baza!BU983</f>
        <v>6997844.5700000003</v>
      </c>
      <c r="T994" s="212">
        <f>Dane_baza!BV983</f>
        <v>43446.9</v>
      </c>
      <c r="U994" s="212">
        <f>Dane_baza!BW983</f>
        <v>5504570.5350000001</v>
      </c>
      <c r="V994" s="212">
        <f t="shared" si="53"/>
        <v>12545862.005000001</v>
      </c>
      <c r="W994" s="161">
        <f t="shared" si="54"/>
        <v>1000000.0050000008</v>
      </c>
      <c r="AA994" s="36"/>
    </row>
    <row r="995" spans="1:27" ht="14.45" x14ac:dyDescent="0.3">
      <c r="A995" s="197" t="s">
        <v>97</v>
      </c>
      <c r="B995" s="197" t="s">
        <v>39</v>
      </c>
      <c r="C995" s="197" t="s">
        <v>39</v>
      </c>
      <c r="D995" s="197" t="s">
        <v>40</v>
      </c>
      <c r="E995" s="197" t="s">
        <v>31</v>
      </c>
      <c r="F995" s="195" t="s">
        <v>3876</v>
      </c>
      <c r="G995" s="195" t="s">
        <v>957</v>
      </c>
      <c r="H995" s="161">
        <f>Dane_baza!AR984</f>
        <v>5146369</v>
      </c>
      <c r="I995" s="161">
        <f>Dane_baza!AS984</f>
        <v>69212</v>
      </c>
      <c r="J995" s="161">
        <f>Dane_baza!BX984</f>
        <v>304304</v>
      </c>
      <c r="K995" s="161">
        <f>Dane_baza!AT984</f>
        <v>5845127</v>
      </c>
      <c r="L995" s="161">
        <f>Dane_baza!AU984</f>
        <v>0</v>
      </c>
      <c r="M995" s="161">
        <f>Dane_baza!AV984</f>
        <v>804013</v>
      </c>
      <c r="N995" s="161">
        <f>Dane_baza!AY984</f>
        <v>7265668</v>
      </c>
      <c r="O995" s="161">
        <f>Dane_baza!AZ984</f>
        <v>170306</v>
      </c>
      <c r="P995" s="161">
        <f>Dane_baza!AW984</f>
        <v>0</v>
      </c>
      <c r="Q995" s="161">
        <f>Dane_baza!AX984</f>
        <v>0</v>
      </c>
      <c r="R995" s="212">
        <f t="shared" si="55"/>
        <v>19604999</v>
      </c>
      <c r="S995" s="212">
        <f>Dane_baza!BU984</f>
        <v>14064375.859999999</v>
      </c>
      <c r="T995" s="212">
        <f>Dane_baza!BV984</f>
        <v>0</v>
      </c>
      <c r="U995" s="212">
        <f>Dane_baza!BW984</f>
        <v>7040622.660000002</v>
      </c>
      <c r="V995" s="212">
        <f t="shared" si="53"/>
        <v>21104998.520000003</v>
      </c>
      <c r="W995" s="161">
        <f t="shared" si="54"/>
        <v>1499999.5200000033</v>
      </c>
      <c r="AA995" s="36"/>
    </row>
    <row r="996" spans="1:27" ht="14.45" x14ac:dyDescent="0.3">
      <c r="A996" s="197" t="s">
        <v>97</v>
      </c>
      <c r="B996" s="197" t="s">
        <v>39</v>
      </c>
      <c r="C996" s="197" t="s">
        <v>42</v>
      </c>
      <c r="D996" s="197" t="s">
        <v>36</v>
      </c>
      <c r="E996" s="197" t="s">
        <v>31</v>
      </c>
      <c r="F996" s="195" t="s">
        <v>3877</v>
      </c>
      <c r="G996" s="195" t="s">
        <v>958</v>
      </c>
      <c r="H996" s="161">
        <f>Dane_baza!AR985</f>
        <v>3120557</v>
      </c>
      <c r="I996" s="161">
        <f>Dane_baza!AS985</f>
        <v>9784</v>
      </c>
      <c r="J996" s="161">
        <f>Dane_baza!BX985</f>
        <v>255044</v>
      </c>
      <c r="K996" s="161">
        <f>Dane_baza!AT985</f>
        <v>7712962</v>
      </c>
      <c r="L996" s="161">
        <f>Dane_baza!AU985</f>
        <v>148266</v>
      </c>
      <c r="M996" s="161">
        <f>Dane_baza!AV985</f>
        <v>360123</v>
      </c>
      <c r="N996" s="161">
        <f>Dane_baza!AY985</f>
        <v>6725814</v>
      </c>
      <c r="O996" s="161">
        <f>Dane_baza!AZ985</f>
        <v>176794</v>
      </c>
      <c r="P996" s="161">
        <f>Dane_baza!AW985</f>
        <v>0</v>
      </c>
      <c r="Q996" s="161">
        <f>Dane_baza!AX985</f>
        <v>0</v>
      </c>
      <c r="R996" s="212">
        <f t="shared" si="55"/>
        <v>18509344</v>
      </c>
      <c r="S996" s="212">
        <f>Dane_baza!BU985</f>
        <v>10285247.07</v>
      </c>
      <c r="T996" s="212">
        <f>Dane_baza!BV985</f>
        <v>13472.98</v>
      </c>
      <c r="U996" s="212">
        <f>Dane_baza!BW985</f>
        <v>9710623.9540580343</v>
      </c>
      <c r="V996" s="212">
        <f t="shared" si="53"/>
        <v>20009344.004058033</v>
      </c>
      <c r="W996" s="161">
        <f t="shared" si="54"/>
        <v>1500000.0040580332</v>
      </c>
      <c r="AA996" s="36"/>
    </row>
    <row r="997" spans="1:27" ht="14.45" x14ac:dyDescent="0.3">
      <c r="A997" s="197" t="s">
        <v>97</v>
      </c>
      <c r="B997" s="197" t="s">
        <v>42</v>
      </c>
      <c r="C997" s="197" t="s">
        <v>33</v>
      </c>
      <c r="D997" s="197" t="s">
        <v>34</v>
      </c>
      <c r="E997" s="197" t="s">
        <v>31</v>
      </c>
      <c r="F997" s="195" t="s">
        <v>3878</v>
      </c>
      <c r="G997" s="195" t="s">
        <v>959</v>
      </c>
      <c r="H997" s="161">
        <f>Dane_baza!AR986</f>
        <v>58334882</v>
      </c>
      <c r="I997" s="161">
        <f>Dane_baza!AS986</f>
        <v>508310</v>
      </c>
      <c r="J997" s="161">
        <f>Dane_baza!BX986</f>
        <v>2206580</v>
      </c>
      <c r="K997" s="161">
        <f>Dane_baza!AT986</f>
        <v>0</v>
      </c>
      <c r="L997" s="161">
        <f>Dane_baza!AU986</f>
        <v>0</v>
      </c>
      <c r="M997" s="161">
        <f>Dane_baza!AV986</f>
        <v>840038</v>
      </c>
      <c r="N997" s="161">
        <f>Dane_baza!AY986</f>
        <v>32325881</v>
      </c>
      <c r="O997" s="161">
        <f>Dane_baza!AZ986</f>
        <v>776919</v>
      </c>
      <c r="P997" s="161">
        <f>Dane_baza!AW986</f>
        <v>0</v>
      </c>
      <c r="Q997" s="161">
        <f>Dane_baza!AX986</f>
        <v>0</v>
      </c>
      <c r="R997" s="212">
        <f t="shared" si="55"/>
        <v>94992610</v>
      </c>
      <c r="S997" s="212">
        <f>Dane_baza!BU986</f>
        <v>85314061.260000005</v>
      </c>
      <c r="T997" s="212">
        <f>Dane_baza!BV986</f>
        <v>839224.18</v>
      </c>
      <c r="U997" s="212">
        <f>Dane_baza!BW986</f>
        <v>12339324.564696016</v>
      </c>
      <c r="V997" s="212">
        <f t="shared" si="53"/>
        <v>98492610.004696026</v>
      </c>
      <c r="W997" s="161">
        <f t="shared" si="54"/>
        <v>3500000.0046960264</v>
      </c>
      <c r="AA997" s="36"/>
    </row>
    <row r="998" spans="1:27" ht="14.45" x14ac:dyDescent="0.3">
      <c r="A998" s="197" t="s">
        <v>97</v>
      </c>
      <c r="B998" s="197" t="s">
        <v>42</v>
      </c>
      <c r="C998" s="197" t="s">
        <v>32</v>
      </c>
      <c r="D998" s="197" t="s">
        <v>34</v>
      </c>
      <c r="E998" s="197" t="s">
        <v>31</v>
      </c>
      <c r="F998" s="195" t="s">
        <v>3879</v>
      </c>
      <c r="G998" s="195" t="s">
        <v>960</v>
      </c>
      <c r="H998" s="161">
        <f>Dane_baza!AR987</f>
        <v>22389887</v>
      </c>
      <c r="I998" s="161">
        <f>Dane_baza!AS987</f>
        <v>56172</v>
      </c>
      <c r="J998" s="161">
        <f>Dane_baza!BX987</f>
        <v>722246</v>
      </c>
      <c r="K998" s="161">
        <f>Dane_baza!AT987</f>
        <v>0</v>
      </c>
      <c r="L998" s="161">
        <f>Dane_baza!AU987</f>
        <v>0</v>
      </c>
      <c r="M998" s="161">
        <f>Dane_baza!AV987</f>
        <v>525635</v>
      </c>
      <c r="N998" s="161">
        <f>Dane_baza!AY987</f>
        <v>14189331</v>
      </c>
      <c r="O998" s="161">
        <f>Dane_baza!AZ987</f>
        <v>223830</v>
      </c>
      <c r="P998" s="161">
        <f>Dane_baza!AW987</f>
        <v>0</v>
      </c>
      <c r="Q998" s="161">
        <f>Dane_baza!AX987</f>
        <v>-1663782</v>
      </c>
      <c r="R998" s="212">
        <f t="shared" si="55"/>
        <v>36443319</v>
      </c>
      <c r="S998" s="212">
        <f>Dane_baza!BU987</f>
        <v>25342843.890000001</v>
      </c>
      <c r="T998" s="212">
        <f>Dane_baza!BV987</f>
        <v>75331.259999999995</v>
      </c>
      <c r="U998" s="212">
        <f>Dane_baza!BW987</f>
        <v>12025143.847835241</v>
      </c>
      <c r="V998" s="212">
        <f t="shared" si="53"/>
        <v>37443318.997835241</v>
      </c>
      <c r="W998" s="161">
        <f t="shared" si="54"/>
        <v>999999.99783524126</v>
      </c>
      <c r="AA998" s="36"/>
    </row>
    <row r="999" spans="1:27" ht="14.45" x14ac:dyDescent="0.3">
      <c r="A999" s="197" t="s">
        <v>97</v>
      </c>
      <c r="B999" s="197" t="s">
        <v>42</v>
      </c>
      <c r="C999" s="197" t="s">
        <v>37</v>
      </c>
      <c r="D999" s="197" t="s">
        <v>36</v>
      </c>
      <c r="E999" s="197" t="s">
        <v>31</v>
      </c>
      <c r="F999" s="195" t="s">
        <v>3880</v>
      </c>
      <c r="G999" s="195" t="s">
        <v>474</v>
      </c>
      <c r="H999" s="161">
        <f>Dane_baza!AR988</f>
        <v>7831953</v>
      </c>
      <c r="I999" s="161">
        <f>Dane_baza!AS988</f>
        <v>252585</v>
      </c>
      <c r="J999" s="161">
        <f>Dane_baza!BX988</f>
        <v>313179</v>
      </c>
      <c r="K999" s="161">
        <f>Dane_baza!AT988</f>
        <v>1152549</v>
      </c>
      <c r="L999" s="161">
        <f>Dane_baza!AU988</f>
        <v>0</v>
      </c>
      <c r="M999" s="161">
        <f>Dane_baza!AV988</f>
        <v>715930</v>
      </c>
      <c r="N999" s="161">
        <f>Dane_baza!AY988</f>
        <v>11739043</v>
      </c>
      <c r="O999" s="161">
        <f>Dane_baza!AZ988</f>
        <v>178416</v>
      </c>
      <c r="P999" s="161">
        <f>Dane_baza!AW988</f>
        <v>0</v>
      </c>
      <c r="Q999" s="161">
        <f>Dane_baza!AX988</f>
        <v>0</v>
      </c>
      <c r="R999" s="212">
        <f t="shared" si="55"/>
        <v>22183655</v>
      </c>
      <c r="S999" s="212">
        <f>Dane_baza!BU988</f>
        <v>18547671.379999999</v>
      </c>
      <c r="T999" s="212">
        <f>Dane_baza!BV988</f>
        <v>173251.7</v>
      </c>
      <c r="U999" s="212">
        <f>Dane_baza!BW988</f>
        <v>4962731.9099999992</v>
      </c>
      <c r="V999" s="212">
        <f t="shared" si="53"/>
        <v>23683654.989999998</v>
      </c>
      <c r="W999" s="161">
        <f t="shared" si="54"/>
        <v>1499999.9899999984</v>
      </c>
      <c r="AA999" s="36"/>
    </row>
    <row r="1000" spans="1:27" ht="14.45" x14ac:dyDescent="0.3">
      <c r="A1000" s="197" t="s">
        <v>97</v>
      </c>
      <c r="B1000" s="197" t="s">
        <v>42</v>
      </c>
      <c r="C1000" s="197" t="s">
        <v>39</v>
      </c>
      <c r="D1000" s="197" t="s">
        <v>40</v>
      </c>
      <c r="E1000" s="197" t="s">
        <v>31</v>
      </c>
      <c r="F1000" s="195" t="s">
        <v>3881</v>
      </c>
      <c r="G1000" s="195" t="s">
        <v>961</v>
      </c>
      <c r="H1000" s="161">
        <f>Dane_baza!AR989</f>
        <v>142163847</v>
      </c>
      <c r="I1000" s="161">
        <f>Dane_baza!AS989</f>
        <v>8687572</v>
      </c>
      <c r="J1000" s="161">
        <f>Dane_baza!BX989</f>
        <v>4713925</v>
      </c>
      <c r="K1000" s="161">
        <f>Dane_baza!AT989</f>
        <v>0</v>
      </c>
      <c r="L1000" s="161">
        <f>Dane_baza!AU989</f>
        <v>168023</v>
      </c>
      <c r="M1000" s="161">
        <f>Dane_baza!AV989</f>
        <v>2576140</v>
      </c>
      <c r="N1000" s="161">
        <f>Dane_baza!AY989</f>
        <v>123259860</v>
      </c>
      <c r="O1000" s="161">
        <f>Dane_baza!AZ989</f>
        <v>3733752</v>
      </c>
      <c r="P1000" s="161">
        <f>Dane_baza!AW989</f>
        <v>0</v>
      </c>
      <c r="Q1000" s="161">
        <f>Dane_baza!AX989</f>
        <v>-14501736</v>
      </c>
      <c r="R1000" s="212">
        <f t="shared" si="55"/>
        <v>270801383</v>
      </c>
      <c r="S1000" s="212">
        <f>Dane_baza!BU989</f>
        <v>255297216.18000001</v>
      </c>
      <c r="T1000" s="212">
        <f>Dane_baza!BV989</f>
        <v>13476836.85</v>
      </c>
      <c r="U1000" s="212">
        <f>Dane_baza!BW989</f>
        <v>7027329.5700000171</v>
      </c>
      <c r="V1000" s="212">
        <f t="shared" si="53"/>
        <v>275801382.60000002</v>
      </c>
      <c r="W1000" s="161">
        <f t="shared" si="54"/>
        <v>4999999.6000000238</v>
      </c>
      <c r="AA1000" s="36"/>
    </row>
    <row r="1001" spans="1:27" ht="14.45" x14ac:dyDescent="0.3">
      <c r="A1001" s="197" t="s">
        <v>97</v>
      </c>
      <c r="B1001" s="197" t="s">
        <v>42</v>
      </c>
      <c r="C1001" s="197" t="s">
        <v>42</v>
      </c>
      <c r="D1001" s="197" t="s">
        <v>36</v>
      </c>
      <c r="E1001" s="197" t="s">
        <v>31</v>
      </c>
      <c r="F1001" s="195" t="s">
        <v>3882</v>
      </c>
      <c r="G1001" s="195" t="s">
        <v>962</v>
      </c>
      <c r="H1001" s="161">
        <f>Dane_baza!AR990</f>
        <v>25987393</v>
      </c>
      <c r="I1001" s="161">
        <f>Dane_baza!AS990</f>
        <v>933978</v>
      </c>
      <c r="J1001" s="161">
        <f>Dane_baza!BX990</f>
        <v>981050</v>
      </c>
      <c r="K1001" s="161">
        <f>Dane_baza!AT990</f>
        <v>0</v>
      </c>
      <c r="L1001" s="161">
        <f>Dane_baza!AU990</f>
        <v>0</v>
      </c>
      <c r="M1001" s="161">
        <f>Dane_baza!AV990</f>
        <v>819610</v>
      </c>
      <c r="N1001" s="161">
        <f>Dane_baza!AY990</f>
        <v>29845312</v>
      </c>
      <c r="O1001" s="161">
        <f>Dane_baza!AZ990</f>
        <v>856395</v>
      </c>
      <c r="P1001" s="161">
        <f>Dane_baza!AW990</f>
        <v>0</v>
      </c>
      <c r="Q1001" s="161">
        <f>Dane_baza!AX990</f>
        <v>-4948203</v>
      </c>
      <c r="R1001" s="212">
        <f t="shared" si="55"/>
        <v>54475535</v>
      </c>
      <c r="S1001" s="212">
        <f>Dane_baza!BU990</f>
        <v>52944149.560000002</v>
      </c>
      <c r="T1001" s="212">
        <f>Dane_baza!BV990</f>
        <v>1093573.55</v>
      </c>
      <c r="U1001" s="212">
        <f>Dane_baza!BW990</f>
        <v>3437811.6499999985</v>
      </c>
      <c r="V1001" s="212">
        <f t="shared" si="53"/>
        <v>57475534.759999998</v>
      </c>
      <c r="W1001" s="161">
        <f t="shared" si="54"/>
        <v>2999999.7599999979</v>
      </c>
      <c r="AA1001" s="36"/>
    </row>
    <row r="1002" spans="1:27" ht="14.45" x14ac:dyDescent="0.3">
      <c r="A1002" s="197" t="s">
        <v>97</v>
      </c>
      <c r="B1002" s="197" t="s">
        <v>42</v>
      </c>
      <c r="C1002" s="197" t="s">
        <v>44</v>
      </c>
      <c r="D1002" s="197" t="s">
        <v>36</v>
      </c>
      <c r="E1002" s="197" t="s">
        <v>31</v>
      </c>
      <c r="F1002" s="195" t="s">
        <v>3883</v>
      </c>
      <c r="G1002" s="195" t="s">
        <v>963</v>
      </c>
      <c r="H1002" s="161">
        <f>Dane_baza!AR991</f>
        <v>29094511</v>
      </c>
      <c r="I1002" s="161">
        <f>Dane_baza!AS991</f>
        <v>3426184</v>
      </c>
      <c r="J1002" s="161">
        <f>Dane_baza!BX991</f>
        <v>909197</v>
      </c>
      <c r="K1002" s="161">
        <f>Dane_baza!AT991</f>
        <v>720820</v>
      </c>
      <c r="L1002" s="161">
        <f>Dane_baza!AU991</f>
        <v>0</v>
      </c>
      <c r="M1002" s="161">
        <f>Dane_baza!AV991</f>
        <v>1185284</v>
      </c>
      <c r="N1002" s="161">
        <f>Dane_baza!AY991</f>
        <v>20108751</v>
      </c>
      <c r="O1002" s="161">
        <f>Dane_baza!AZ991</f>
        <v>570930</v>
      </c>
      <c r="P1002" s="161">
        <f>Dane_baza!AW991</f>
        <v>0</v>
      </c>
      <c r="Q1002" s="161">
        <f>Dane_baza!AX991</f>
        <v>0</v>
      </c>
      <c r="R1002" s="212">
        <f t="shared" si="55"/>
        <v>56015677</v>
      </c>
      <c r="S1002" s="212">
        <f>Dane_baza!BU991</f>
        <v>47657612.43</v>
      </c>
      <c r="T1002" s="212">
        <f>Dane_baza!BV991</f>
        <v>3680882.08</v>
      </c>
      <c r="U1002" s="212">
        <f>Dane_baza!BW991</f>
        <v>7677182.4906817824</v>
      </c>
      <c r="V1002" s="212">
        <f t="shared" si="53"/>
        <v>59015677.00068178</v>
      </c>
      <c r="W1002" s="161">
        <f t="shared" si="54"/>
        <v>3000000.0006817803</v>
      </c>
      <c r="AA1002" s="36"/>
    </row>
    <row r="1003" spans="1:27" ht="14.45" x14ac:dyDescent="0.3">
      <c r="A1003" s="197" t="s">
        <v>97</v>
      </c>
      <c r="B1003" s="197" t="s">
        <v>44</v>
      </c>
      <c r="C1003" s="197" t="s">
        <v>33</v>
      </c>
      <c r="D1003" s="197" t="s">
        <v>36</v>
      </c>
      <c r="E1003" s="197" t="s">
        <v>31</v>
      </c>
      <c r="F1003" s="195" t="s">
        <v>3884</v>
      </c>
      <c r="G1003" s="195" t="s">
        <v>964</v>
      </c>
      <c r="H1003" s="161">
        <f>Dane_baza!AR992</f>
        <v>6724064</v>
      </c>
      <c r="I1003" s="161">
        <f>Dane_baza!AS992</f>
        <v>678524</v>
      </c>
      <c r="J1003" s="161">
        <f>Dane_baza!BX992</f>
        <v>236168</v>
      </c>
      <c r="K1003" s="161">
        <f>Dane_baza!AT992</f>
        <v>1712205</v>
      </c>
      <c r="L1003" s="161">
        <f>Dane_baza!AU992</f>
        <v>0</v>
      </c>
      <c r="M1003" s="161">
        <f>Dane_baza!AV992</f>
        <v>416378</v>
      </c>
      <c r="N1003" s="161">
        <f>Dane_baza!AY992</f>
        <v>11761021</v>
      </c>
      <c r="O1003" s="161">
        <f>Dane_baza!AZ992</f>
        <v>360075</v>
      </c>
      <c r="P1003" s="161">
        <f>Dane_baza!AW992</f>
        <v>0</v>
      </c>
      <c r="Q1003" s="161">
        <f>Dane_baza!AX992</f>
        <v>0</v>
      </c>
      <c r="R1003" s="212">
        <f t="shared" si="55"/>
        <v>21888435</v>
      </c>
      <c r="S1003" s="212">
        <f>Dane_baza!BU992</f>
        <v>16683302.640000001</v>
      </c>
      <c r="T1003" s="212">
        <f>Dane_baza!BV992</f>
        <v>235857.98</v>
      </c>
      <c r="U1003" s="212">
        <f>Dane_baza!BW992</f>
        <v>6969274.129999999</v>
      </c>
      <c r="V1003" s="212">
        <f t="shared" si="53"/>
        <v>23888434.75</v>
      </c>
      <c r="W1003" s="161">
        <f t="shared" si="54"/>
        <v>1999999.75</v>
      </c>
      <c r="AA1003" s="36"/>
    </row>
    <row r="1004" spans="1:27" ht="14.45" x14ac:dyDescent="0.3">
      <c r="A1004" s="197" t="s">
        <v>97</v>
      </c>
      <c r="B1004" s="197" t="s">
        <v>44</v>
      </c>
      <c r="C1004" s="197" t="s">
        <v>32</v>
      </c>
      <c r="D1004" s="197" t="s">
        <v>36</v>
      </c>
      <c r="E1004" s="197" t="s">
        <v>31</v>
      </c>
      <c r="F1004" s="195" t="s">
        <v>3885</v>
      </c>
      <c r="G1004" s="195" t="s">
        <v>965</v>
      </c>
      <c r="H1004" s="161">
        <f>Dane_baza!AR993</f>
        <v>6459864</v>
      </c>
      <c r="I1004" s="161">
        <f>Dane_baza!AS993</f>
        <v>2096977</v>
      </c>
      <c r="J1004" s="161">
        <f>Dane_baza!BX993</f>
        <v>375082</v>
      </c>
      <c r="K1004" s="161">
        <f>Dane_baza!AT993</f>
        <v>4454041</v>
      </c>
      <c r="L1004" s="161">
        <f>Dane_baza!AU993</f>
        <v>0</v>
      </c>
      <c r="M1004" s="161">
        <f>Dane_baza!AV993</f>
        <v>381111</v>
      </c>
      <c r="N1004" s="161">
        <f>Dane_baza!AY993</f>
        <v>12627067</v>
      </c>
      <c r="O1004" s="161">
        <f>Dane_baza!AZ993</f>
        <v>256270</v>
      </c>
      <c r="P1004" s="161">
        <f>Dane_baza!AW993</f>
        <v>0</v>
      </c>
      <c r="Q1004" s="161">
        <f>Dane_baza!AX993</f>
        <v>0</v>
      </c>
      <c r="R1004" s="212">
        <f t="shared" si="55"/>
        <v>26650412</v>
      </c>
      <c r="S1004" s="212">
        <f>Dane_baza!BU993</f>
        <v>15132274.33</v>
      </c>
      <c r="T1004" s="212">
        <f>Dane_baza!BV993</f>
        <v>3475378.78</v>
      </c>
      <c r="U1004" s="212">
        <f>Dane_baza!BW993</f>
        <v>10042758.87790568</v>
      </c>
      <c r="V1004" s="212">
        <f t="shared" si="53"/>
        <v>28650411.987905681</v>
      </c>
      <c r="W1004" s="161">
        <f t="shared" si="54"/>
        <v>1999999.9879056811</v>
      </c>
      <c r="AA1004" s="36"/>
    </row>
    <row r="1005" spans="1:27" ht="14.45" x14ac:dyDescent="0.3">
      <c r="A1005" s="197" t="s">
        <v>97</v>
      </c>
      <c r="B1005" s="197" t="s">
        <v>44</v>
      </c>
      <c r="C1005" s="197" t="s">
        <v>37</v>
      </c>
      <c r="D1005" s="197" t="s">
        <v>36</v>
      </c>
      <c r="E1005" s="197" t="s">
        <v>31</v>
      </c>
      <c r="F1005" s="195" t="s">
        <v>3886</v>
      </c>
      <c r="G1005" s="195" t="s">
        <v>966</v>
      </c>
      <c r="H1005" s="161">
        <f>Dane_baza!AR994</f>
        <v>17886130</v>
      </c>
      <c r="I1005" s="161">
        <f>Dane_baza!AS994</f>
        <v>311384</v>
      </c>
      <c r="J1005" s="161">
        <f>Dane_baza!BX994</f>
        <v>576091</v>
      </c>
      <c r="K1005" s="161">
        <f>Dane_baza!AT994</f>
        <v>3618817</v>
      </c>
      <c r="L1005" s="161">
        <f>Dane_baza!AU994</f>
        <v>0</v>
      </c>
      <c r="M1005" s="161">
        <f>Dane_baza!AV994</f>
        <v>546746</v>
      </c>
      <c r="N1005" s="161">
        <f>Dane_baza!AY994</f>
        <v>22548367</v>
      </c>
      <c r="O1005" s="161">
        <f>Dane_baza!AZ994</f>
        <v>484966</v>
      </c>
      <c r="P1005" s="161">
        <f>Dane_baza!AW994</f>
        <v>0</v>
      </c>
      <c r="Q1005" s="161">
        <f>Dane_baza!AX994</f>
        <v>0</v>
      </c>
      <c r="R1005" s="212">
        <f t="shared" si="55"/>
        <v>45972501</v>
      </c>
      <c r="S1005" s="212">
        <f>Dane_baza!BU994</f>
        <v>36694212.469999999</v>
      </c>
      <c r="T1005" s="212">
        <f>Dane_baza!BV994</f>
        <v>308052.62</v>
      </c>
      <c r="U1005" s="212">
        <f>Dane_baza!BW994</f>
        <v>11970235.908673996</v>
      </c>
      <c r="V1005" s="212">
        <f t="shared" si="53"/>
        <v>48972500.99867399</v>
      </c>
      <c r="W1005" s="161">
        <f t="shared" si="54"/>
        <v>2999999.9986739904</v>
      </c>
      <c r="AA1005" s="36"/>
    </row>
    <row r="1006" spans="1:27" ht="14.45" x14ac:dyDescent="0.3">
      <c r="A1006" s="197" t="s">
        <v>97</v>
      </c>
      <c r="B1006" s="197" t="s">
        <v>44</v>
      </c>
      <c r="C1006" s="197" t="s">
        <v>39</v>
      </c>
      <c r="D1006" s="197" t="s">
        <v>36</v>
      </c>
      <c r="E1006" s="197" t="s">
        <v>31</v>
      </c>
      <c r="F1006" s="195" t="s">
        <v>3887</v>
      </c>
      <c r="G1006" s="195" t="s">
        <v>967</v>
      </c>
      <c r="H1006" s="161">
        <f>Dane_baza!AR995</f>
        <v>2445975</v>
      </c>
      <c r="I1006" s="161">
        <f>Dane_baza!AS995</f>
        <v>56890</v>
      </c>
      <c r="J1006" s="161">
        <f>Dane_baza!BX995</f>
        <v>154559</v>
      </c>
      <c r="K1006" s="161">
        <f>Dane_baza!AT995</f>
        <v>3292394</v>
      </c>
      <c r="L1006" s="161">
        <f>Dane_baza!AU995</f>
        <v>0</v>
      </c>
      <c r="M1006" s="161">
        <f>Dane_baza!AV995</f>
        <v>865691</v>
      </c>
      <c r="N1006" s="161">
        <f>Dane_baza!AY995</f>
        <v>7262056</v>
      </c>
      <c r="O1006" s="161">
        <f>Dane_baza!AZ995</f>
        <v>142732</v>
      </c>
      <c r="P1006" s="161">
        <f>Dane_baza!AW995</f>
        <v>0</v>
      </c>
      <c r="Q1006" s="161">
        <f>Dane_baza!AX995</f>
        <v>0</v>
      </c>
      <c r="R1006" s="212">
        <f t="shared" si="55"/>
        <v>14220297</v>
      </c>
      <c r="S1006" s="212">
        <f>Dane_baza!BU995</f>
        <v>5762714.5899999999</v>
      </c>
      <c r="T1006" s="212">
        <f>Dane_baza!BV995</f>
        <v>17592.98</v>
      </c>
      <c r="U1006" s="212">
        <f>Dane_baza!BW995</f>
        <v>9439989.4399999995</v>
      </c>
      <c r="V1006" s="212">
        <f t="shared" si="53"/>
        <v>15220297.01</v>
      </c>
      <c r="W1006" s="161">
        <f t="shared" si="54"/>
        <v>1000000.0099999998</v>
      </c>
      <c r="AA1006" s="36"/>
    </row>
    <row r="1007" spans="1:27" ht="14.45" x14ac:dyDescent="0.3">
      <c r="A1007" s="197" t="s">
        <v>97</v>
      </c>
      <c r="B1007" s="197" t="s">
        <v>44</v>
      </c>
      <c r="C1007" s="197" t="s">
        <v>42</v>
      </c>
      <c r="D1007" s="197" t="s">
        <v>40</v>
      </c>
      <c r="E1007" s="197" t="s">
        <v>31</v>
      </c>
      <c r="F1007" s="195" t="s">
        <v>3888</v>
      </c>
      <c r="G1007" s="195" t="s">
        <v>968</v>
      </c>
      <c r="H1007" s="161">
        <f>Dane_baza!AR996</f>
        <v>50966798</v>
      </c>
      <c r="I1007" s="161">
        <f>Dane_baza!AS996</f>
        <v>2682087</v>
      </c>
      <c r="J1007" s="161">
        <f>Dane_baza!BX996</f>
        <v>1754181</v>
      </c>
      <c r="K1007" s="161">
        <f>Dane_baza!AT996</f>
        <v>0</v>
      </c>
      <c r="L1007" s="161">
        <f>Dane_baza!AU996</f>
        <v>166529</v>
      </c>
      <c r="M1007" s="161">
        <f>Dane_baza!AV996</f>
        <v>1268016</v>
      </c>
      <c r="N1007" s="161">
        <f>Dane_baza!AY996</f>
        <v>42747954</v>
      </c>
      <c r="O1007" s="161">
        <f>Dane_baza!AZ996</f>
        <v>1552216</v>
      </c>
      <c r="P1007" s="161">
        <f>Dane_baza!AW996</f>
        <v>0</v>
      </c>
      <c r="Q1007" s="161">
        <f>Dane_baza!AX996</f>
        <v>0</v>
      </c>
      <c r="R1007" s="212">
        <f t="shared" si="55"/>
        <v>101137781</v>
      </c>
      <c r="S1007" s="212">
        <f>Dane_baza!BU996</f>
        <v>103464491.14</v>
      </c>
      <c r="T1007" s="212">
        <f>Dane_baza!BV996</f>
        <v>3076854.13</v>
      </c>
      <c r="U1007" s="212">
        <f>Dane_baza!BW996</f>
        <v>505389.47</v>
      </c>
      <c r="V1007" s="212">
        <f t="shared" si="53"/>
        <v>107046734.73999999</v>
      </c>
      <c r="W1007" s="161">
        <f t="shared" si="54"/>
        <v>5908953.7399999946</v>
      </c>
      <c r="AA1007" s="36"/>
    </row>
    <row r="1008" spans="1:27" ht="14.45" x14ac:dyDescent="0.3">
      <c r="A1008" s="197" t="s">
        <v>97</v>
      </c>
      <c r="B1008" s="197" t="s">
        <v>44</v>
      </c>
      <c r="C1008" s="197" t="s">
        <v>44</v>
      </c>
      <c r="D1008" s="197" t="s">
        <v>36</v>
      </c>
      <c r="E1008" s="197" t="s">
        <v>31</v>
      </c>
      <c r="F1008" s="195" t="s">
        <v>3889</v>
      </c>
      <c r="G1008" s="195" t="s">
        <v>969</v>
      </c>
      <c r="H1008" s="161">
        <f>Dane_baza!AR997</f>
        <v>5588722</v>
      </c>
      <c r="I1008" s="161">
        <f>Dane_baza!AS997</f>
        <v>184476</v>
      </c>
      <c r="J1008" s="161">
        <f>Dane_baza!BX997</f>
        <v>296722</v>
      </c>
      <c r="K1008" s="161">
        <f>Dane_baza!AT997</f>
        <v>5705179</v>
      </c>
      <c r="L1008" s="161">
        <f>Dane_baza!AU997</f>
        <v>0</v>
      </c>
      <c r="M1008" s="161">
        <f>Dane_baza!AV997</f>
        <v>319036</v>
      </c>
      <c r="N1008" s="161">
        <f>Dane_baza!AY997</f>
        <v>10858241</v>
      </c>
      <c r="O1008" s="161">
        <f>Dane_baza!AZ997</f>
        <v>269245</v>
      </c>
      <c r="P1008" s="161">
        <f>Dane_baza!AW997</f>
        <v>0</v>
      </c>
      <c r="Q1008" s="161">
        <f>Dane_baza!AX997</f>
        <v>0</v>
      </c>
      <c r="R1008" s="212">
        <f t="shared" si="55"/>
        <v>23221621</v>
      </c>
      <c r="S1008" s="212">
        <f>Dane_baza!BU997</f>
        <v>13429673.76</v>
      </c>
      <c r="T1008" s="212">
        <f>Dane_baza!BV997</f>
        <v>420016.26</v>
      </c>
      <c r="U1008" s="212">
        <f>Dane_baza!BW997</f>
        <v>10871930.67</v>
      </c>
      <c r="V1008" s="212">
        <f t="shared" si="53"/>
        <v>24721620.689999998</v>
      </c>
      <c r="W1008" s="161">
        <f t="shared" si="54"/>
        <v>1499999.6899999976</v>
      </c>
      <c r="AA1008" s="36"/>
    </row>
    <row r="1009" spans="1:27" ht="14.45" x14ac:dyDescent="0.3">
      <c r="A1009" s="197" t="s">
        <v>97</v>
      </c>
      <c r="B1009" s="197" t="s">
        <v>44</v>
      </c>
      <c r="C1009" s="197" t="s">
        <v>51</v>
      </c>
      <c r="D1009" s="197" t="s">
        <v>40</v>
      </c>
      <c r="E1009" s="197" t="s">
        <v>31</v>
      </c>
      <c r="F1009" s="195" t="s">
        <v>3890</v>
      </c>
      <c r="G1009" s="195" t="s">
        <v>970</v>
      </c>
      <c r="H1009" s="161">
        <f>Dane_baza!AR998</f>
        <v>8298482</v>
      </c>
      <c r="I1009" s="161">
        <f>Dane_baza!AS998</f>
        <v>707490</v>
      </c>
      <c r="J1009" s="161">
        <f>Dane_baza!BX998</f>
        <v>442908</v>
      </c>
      <c r="K1009" s="161">
        <f>Dane_baza!AT998</f>
        <v>5748116</v>
      </c>
      <c r="L1009" s="161">
        <f>Dane_baza!AU998</f>
        <v>0</v>
      </c>
      <c r="M1009" s="161">
        <f>Dane_baza!AV998</f>
        <v>514351</v>
      </c>
      <c r="N1009" s="161">
        <f>Dane_baza!AY998</f>
        <v>15781149</v>
      </c>
      <c r="O1009" s="161">
        <f>Dane_baza!AZ998</f>
        <v>387648</v>
      </c>
      <c r="P1009" s="161">
        <f>Dane_baza!AW998</f>
        <v>0</v>
      </c>
      <c r="Q1009" s="161">
        <f>Dane_baza!AX998</f>
        <v>0</v>
      </c>
      <c r="R1009" s="212">
        <f t="shared" si="55"/>
        <v>31880144</v>
      </c>
      <c r="S1009" s="212">
        <f>Dane_baza!BU998</f>
        <v>21954786.030000001</v>
      </c>
      <c r="T1009" s="212">
        <f>Dane_baza!BV998</f>
        <v>2347690.4300000002</v>
      </c>
      <c r="U1009" s="212">
        <f>Dane_baza!BW998</f>
        <v>10077667.541562025</v>
      </c>
      <c r="V1009" s="212">
        <f t="shared" si="53"/>
        <v>34380144.001562029</v>
      </c>
      <c r="W1009" s="161">
        <f t="shared" si="54"/>
        <v>2500000.0015620291</v>
      </c>
      <c r="AA1009" s="36"/>
    </row>
    <row r="1010" spans="1:27" ht="14.45" x14ac:dyDescent="0.3">
      <c r="A1010" s="197" t="s">
        <v>97</v>
      </c>
      <c r="B1010" s="197" t="s">
        <v>44</v>
      </c>
      <c r="C1010" s="197" t="s">
        <v>75</v>
      </c>
      <c r="D1010" s="197" t="s">
        <v>40</v>
      </c>
      <c r="E1010" s="197" t="s">
        <v>31</v>
      </c>
      <c r="F1010" s="195" t="s">
        <v>3891</v>
      </c>
      <c r="G1010" s="195" t="s">
        <v>971</v>
      </c>
      <c r="H1010" s="161">
        <f>Dane_baza!AR999</f>
        <v>8269106</v>
      </c>
      <c r="I1010" s="161">
        <f>Dane_baza!AS999</f>
        <v>376917</v>
      </c>
      <c r="J1010" s="161">
        <f>Dane_baza!BX999</f>
        <v>408579</v>
      </c>
      <c r="K1010" s="161">
        <f>Dane_baza!AT999</f>
        <v>4236324</v>
      </c>
      <c r="L1010" s="161">
        <f>Dane_baza!AU999</f>
        <v>31000</v>
      </c>
      <c r="M1010" s="161">
        <f>Dane_baza!AV999</f>
        <v>464145</v>
      </c>
      <c r="N1010" s="161">
        <f>Dane_baza!AY999</f>
        <v>13951286</v>
      </c>
      <c r="O1010" s="161">
        <f>Dane_baza!AZ999</f>
        <v>303307</v>
      </c>
      <c r="P1010" s="161">
        <f>Dane_baza!AW999</f>
        <v>0</v>
      </c>
      <c r="Q1010" s="161">
        <f>Dane_baza!AX999</f>
        <v>0</v>
      </c>
      <c r="R1010" s="212">
        <f t="shared" si="55"/>
        <v>28040664</v>
      </c>
      <c r="S1010" s="212">
        <f>Dane_baza!BU999</f>
        <v>20708253.98</v>
      </c>
      <c r="T1010" s="212">
        <f>Dane_baza!BV999</f>
        <v>518318.05</v>
      </c>
      <c r="U1010" s="212">
        <f>Dane_baza!BW999</f>
        <v>8940535.1699999999</v>
      </c>
      <c r="V1010" s="212">
        <f t="shared" si="53"/>
        <v>30167107.200000003</v>
      </c>
      <c r="W1010" s="161">
        <f t="shared" si="54"/>
        <v>2126443.200000003</v>
      </c>
      <c r="AA1010" s="36"/>
    </row>
    <row r="1011" spans="1:27" ht="14.45" x14ac:dyDescent="0.3">
      <c r="A1011" s="197" t="s">
        <v>97</v>
      </c>
      <c r="B1011" s="197" t="s">
        <v>44</v>
      </c>
      <c r="C1011" s="197" t="s">
        <v>77</v>
      </c>
      <c r="D1011" s="197" t="s">
        <v>36</v>
      </c>
      <c r="E1011" s="197" t="s">
        <v>31</v>
      </c>
      <c r="F1011" s="195" t="s">
        <v>3892</v>
      </c>
      <c r="G1011" s="195" t="s">
        <v>972</v>
      </c>
      <c r="H1011" s="161">
        <f>Dane_baza!AR1000</f>
        <v>6619534</v>
      </c>
      <c r="I1011" s="161">
        <f>Dane_baza!AS1000</f>
        <v>406331</v>
      </c>
      <c r="J1011" s="161">
        <f>Dane_baza!BX1000</f>
        <v>178144</v>
      </c>
      <c r="K1011" s="161">
        <f>Dane_baza!AT1000</f>
        <v>1560346</v>
      </c>
      <c r="L1011" s="161">
        <f>Dane_baza!AU1000</f>
        <v>0</v>
      </c>
      <c r="M1011" s="161">
        <f>Dane_baza!AV1000</f>
        <v>1271098</v>
      </c>
      <c r="N1011" s="161">
        <f>Dane_baza!AY1000</f>
        <v>9435526</v>
      </c>
      <c r="O1011" s="161">
        <f>Dane_baza!AZ1000</f>
        <v>301685</v>
      </c>
      <c r="P1011" s="161">
        <f>Dane_baza!AW1000</f>
        <v>0</v>
      </c>
      <c r="Q1011" s="161">
        <f>Dane_baza!AX1000</f>
        <v>0</v>
      </c>
      <c r="R1011" s="212">
        <f t="shared" si="55"/>
        <v>19772664</v>
      </c>
      <c r="S1011" s="212">
        <f>Dane_baza!BU1000</f>
        <v>13990961.810000001</v>
      </c>
      <c r="T1011" s="212">
        <f>Dane_baza!BV1000</f>
        <v>29503.759999999998</v>
      </c>
      <c r="U1011" s="212">
        <f>Dane_baza!BW1000</f>
        <v>8124918.1100000003</v>
      </c>
      <c r="V1011" s="212">
        <f t="shared" si="53"/>
        <v>22145383.68</v>
      </c>
      <c r="W1011" s="161">
        <f t="shared" si="54"/>
        <v>2372719.6799999997</v>
      </c>
      <c r="AA1011" s="36"/>
    </row>
    <row r="1012" spans="1:27" ht="14.45" x14ac:dyDescent="0.3">
      <c r="A1012" s="197" t="s">
        <v>97</v>
      </c>
      <c r="B1012" s="197" t="s">
        <v>44</v>
      </c>
      <c r="C1012" s="197" t="s">
        <v>92</v>
      </c>
      <c r="D1012" s="197" t="s">
        <v>40</v>
      </c>
      <c r="E1012" s="197" t="s">
        <v>31</v>
      </c>
      <c r="F1012" s="195" t="s">
        <v>3893</v>
      </c>
      <c r="G1012" s="195" t="s">
        <v>973</v>
      </c>
      <c r="H1012" s="161">
        <f>Dane_baza!AR1001</f>
        <v>25849184</v>
      </c>
      <c r="I1012" s="161">
        <f>Dane_baza!AS1001</f>
        <v>1551046</v>
      </c>
      <c r="J1012" s="161">
        <f>Dane_baza!BX1001</f>
        <v>1007886</v>
      </c>
      <c r="K1012" s="161">
        <f>Dane_baza!AT1001</f>
        <v>4651149</v>
      </c>
      <c r="L1012" s="161">
        <f>Dane_baza!AU1001</f>
        <v>162337</v>
      </c>
      <c r="M1012" s="161">
        <f>Dane_baza!AV1001</f>
        <v>883076</v>
      </c>
      <c r="N1012" s="161">
        <f>Dane_baza!AY1001</f>
        <v>29227849</v>
      </c>
      <c r="O1012" s="161">
        <f>Dane_baza!AZ1001</f>
        <v>1133750</v>
      </c>
      <c r="P1012" s="161">
        <f>Dane_baza!AW1001</f>
        <v>0</v>
      </c>
      <c r="Q1012" s="161">
        <f>Dane_baza!AX1001</f>
        <v>0</v>
      </c>
      <c r="R1012" s="212">
        <f t="shared" si="55"/>
        <v>64466277</v>
      </c>
      <c r="S1012" s="212">
        <f>Dane_baza!BU1001</f>
        <v>57991952.32</v>
      </c>
      <c r="T1012" s="212">
        <f>Dane_baza!BV1001</f>
        <v>1322825.55</v>
      </c>
      <c r="U1012" s="212">
        <f>Dane_baza!BW1001</f>
        <v>8651499.1253347881</v>
      </c>
      <c r="V1012" s="212">
        <f t="shared" si="53"/>
        <v>67966276.995334789</v>
      </c>
      <c r="W1012" s="161">
        <f t="shared" si="54"/>
        <v>3499999.9953347892</v>
      </c>
      <c r="AA1012" s="36"/>
    </row>
    <row r="1013" spans="1:27" ht="14.45" x14ac:dyDescent="0.3">
      <c r="A1013" s="197" t="s">
        <v>97</v>
      </c>
      <c r="B1013" s="197" t="s">
        <v>51</v>
      </c>
      <c r="C1013" s="197" t="s">
        <v>33</v>
      </c>
      <c r="D1013" s="197" t="s">
        <v>36</v>
      </c>
      <c r="E1013" s="197" t="s">
        <v>31</v>
      </c>
      <c r="F1013" s="195" t="s">
        <v>3894</v>
      </c>
      <c r="G1013" s="195" t="s">
        <v>974</v>
      </c>
      <c r="H1013" s="161">
        <f>Dane_baza!AR1002</f>
        <v>5687048</v>
      </c>
      <c r="I1013" s="161">
        <f>Dane_baza!AS1002</f>
        <v>127752</v>
      </c>
      <c r="J1013" s="161">
        <f>Dane_baza!BX1002</f>
        <v>264876</v>
      </c>
      <c r="K1013" s="161">
        <f>Dane_baza!AT1002</f>
        <v>3659804</v>
      </c>
      <c r="L1013" s="161">
        <f>Dane_baza!AU1002</f>
        <v>0</v>
      </c>
      <c r="M1013" s="161">
        <f>Dane_baza!AV1002</f>
        <v>648583</v>
      </c>
      <c r="N1013" s="161">
        <f>Dane_baza!AY1002</f>
        <v>6263690</v>
      </c>
      <c r="O1013" s="161">
        <f>Dane_baza!AZ1002</f>
        <v>175172</v>
      </c>
      <c r="P1013" s="161">
        <f>Dane_baza!AW1002</f>
        <v>0</v>
      </c>
      <c r="Q1013" s="161">
        <f>Dane_baza!AX1002</f>
        <v>0</v>
      </c>
      <c r="R1013" s="212">
        <f t="shared" si="55"/>
        <v>16826925</v>
      </c>
      <c r="S1013" s="212">
        <f>Dane_baza!BU1002</f>
        <v>14497177.76</v>
      </c>
      <c r="T1013" s="212">
        <f>Dane_baza!BV1002</f>
        <v>218064.88</v>
      </c>
      <c r="U1013" s="212">
        <f>Dane_baza!BW1002</f>
        <v>3611682.32</v>
      </c>
      <c r="V1013" s="212">
        <f t="shared" si="53"/>
        <v>18326924.960000001</v>
      </c>
      <c r="W1013" s="161">
        <f t="shared" si="54"/>
        <v>1499999.9600000009</v>
      </c>
      <c r="AA1013" s="36"/>
    </row>
    <row r="1014" spans="1:27" ht="14.45" x14ac:dyDescent="0.3">
      <c r="A1014" s="197" t="s">
        <v>97</v>
      </c>
      <c r="B1014" s="197" t="s">
        <v>51</v>
      </c>
      <c r="C1014" s="197" t="s">
        <v>32</v>
      </c>
      <c r="D1014" s="197" t="s">
        <v>36</v>
      </c>
      <c r="E1014" s="197" t="s">
        <v>31</v>
      </c>
      <c r="F1014" s="195" t="s">
        <v>3895</v>
      </c>
      <c r="G1014" s="195" t="s">
        <v>975</v>
      </c>
      <c r="H1014" s="161">
        <f>Dane_baza!AR1003</f>
        <v>6577133</v>
      </c>
      <c r="I1014" s="161">
        <f>Dane_baza!AS1003</f>
        <v>18071</v>
      </c>
      <c r="J1014" s="161">
        <f>Dane_baza!BX1003</f>
        <v>379510</v>
      </c>
      <c r="K1014" s="161">
        <f>Dane_baza!AT1003</f>
        <v>8435349</v>
      </c>
      <c r="L1014" s="161">
        <f>Dane_baza!AU1003</f>
        <v>0</v>
      </c>
      <c r="M1014" s="161">
        <f>Dane_baza!AV1003</f>
        <v>724853</v>
      </c>
      <c r="N1014" s="161">
        <f>Dane_baza!AY1003</f>
        <v>11570098</v>
      </c>
      <c r="O1014" s="161">
        <f>Dane_baza!AZ1003</f>
        <v>319526</v>
      </c>
      <c r="P1014" s="161">
        <f>Dane_baza!AW1003</f>
        <v>0</v>
      </c>
      <c r="Q1014" s="161">
        <f>Dane_baza!AX1003</f>
        <v>0</v>
      </c>
      <c r="R1014" s="212">
        <f t="shared" si="55"/>
        <v>28024540</v>
      </c>
      <c r="S1014" s="212">
        <f>Dane_baza!BU1003</f>
        <v>18726880.350000001</v>
      </c>
      <c r="T1014" s="212">
        <f>Dane_baza!BV1003</f>
        <v>51235.38</v>
      </c>
      <c r="U1014" s="212">
        <f>Dane_baza!BW1003</f>
        <v>11246424.250000002</v>
      </c>
      <c r="V1014" s="212">
        <f t="shared" si="53"/>
        <v>30024539.980000004</v>
      </c>
      <c r="W1014" s="161">
        <f t="shared" si="54"/>
        <v>1999999.9800000042</v>
      </c>
      <c r="AA1014" s="36"/>
    </row>
    <row r="1015" spans="1:27" ht="14.45" x14ac:dyDescent="0.3">
      <c r="A1015" s="197" t="s">
        <v>97</v>
      </c>
      <c r="B1015" s="197" t="s">
        <v>51</v>
      </c>
      <c r="C1015" s="197" t="s">
        <v>37</v>
      </c>
      <c r="D1015" s="197" t="s">
        <v>36</v>
      </c>
      <c r="E1015" s="197" t="s">
        <v>31</v>
      </c>
      <c r="F1015" s="195" t="s">
        <v>3896</v>
      </c>
      <c r="G1015" s="195" t="s">
        <v>976</v>
      </c>
      <c r="H1015" s="161">
        <f>Dane_baza!AR1004</f>
        <v>2263116</v>
      </c>
      <c r="I1015" s="161">
        <f>Dane_baza!AS1004</f>
        <v>18604</v>
      </c>
      <c r="J1015" s="161">
        <f>Dane_baza!BX1004</f>
        <v>203107</v>
      </c>
      <c r="K1015" s="161">
        <f>Dane_baza!AT1004</f>
        <v>6200209</v>
      </c>
      <c r="L1015" s="161">
        <f>Dane_baza!AU1004</f>
        <v>197408</v>
      </c>
      <c r="M1015" s="161">
        <f>Dane_baza!AV1004</f>
        <v>276980</v>
      </c>
      <c r="N1015" s="161">
        <f>Dane_baza!AY1004</f>
        <v>6120906</v>
      </c>
      <c r="O1015" s="161">
        <f>Dane_baza!AZ1004</f>
        <v>162196</v>
      </c>
      <c r="P1015" s="161">
        <f>Dane_baza!AW1004</f>
        <v>0</v>
      </c>
      <c r="Q1015" s="161">
        <f>Dane_baza!AX1004</f>
        <v>0</v>
      </c>
      <c r="R1015" s="212">
        <f t="shared" si="55"/>
        <v>15442526</v>
      </c>
      <c r="S1015" s="212">
        <f>Dane_baza!BU1004</f>
        <v>8022275.1100000003</v>
      </c>
      <c r="T1015" s="212">
        <f>Dane_baza!BV1004</f>
        <v>17755.759999999998</v>
      </c>
      <c r="U1015" s="212">
        <f>Dane_baza!BW1004</f>
        <v>9049685.0999999996</v>
      </c>
      <c r="V1015" s="212">
        <f t="shared" si="53"/>
        <v>17089715.969999999</v>
      </c>
      <c r="W1015" s="161">
        <f t="shared" si="54"/>
        <v>1647189.9699999988</v>
      </c>
      <c r="AA1015" s="36"/>
    </row>
    <row r="1016" spans="1:27" ht="14.45" x14ac:dyDescent="0.3">
      <c r="A1016" s="197" t="s">
        <v>97</v>
      </c>
      <c r="B1016" s="197" t="s">
        <v>51</v>
      </c>
      <c r="C1016" s="197" t="s">
        <v>39</v>
      </c>
      <c r="D1016" s="197" t="s">
        <v>36</v>
      </c>
      <c r="E1016" s="197" t="s">
        <v>31</v>
      </c>
      <c r="F1016" s="195" t="s">
        <v>3897</v>
      </c>
      <c r="G1016" s="195" t="s">
        <v>977</v>
      </c>
      <c r="H1016" s="161">
        <f>Dane_baza!AR1005</f>
        <v>3647144</v>
      </c>
      <c r="I1016" s="161">
        <f>Dane_baza!AS1005</f>
        <v>8351</v>
      </c>
      <c r="J1016" s="161">
        <f>Dane_baza!BX1005</f>
        <v>228286</v>
      </c>
      <c r="K1016" s="161">
        <f>Dane_baza!AT1005</f>
        <v>5090994</v>
      </c>
      <c r="L1016" s="161">
        <f>Dane_baza!AU1005</f>
        <v>7368</v>
      </c>
      <c r="M1016" s="161">
        <f>Dane_baza!AV1005</f>
        <v>663892</v>
      </c>
      <c r="N1016" s="161">
        <f>Dane_baza!AY1005</f>
        <v>6471886</v>
      </c>
      <c r="O1016" s="161">
        <f>Dane_baza!AZ1005</f>
        <v>141111</v>
      </c>
      <c r="P1016" s="161">
        <f>Dane_baza!AW1005</f>
        <v>0</v>
      </c>
      <c r="Q1016" s="161">
        <f>Dane_baza!AX1005</f>
        <v>0</v>
      </c>
      <c r="R1016" s="212">
        <f t="shared" si="55"/>
        <v>16259032</v>
      </c>
      <c r="S1016" s="212">
        <f>Dane_baza!BU1005</f>
        <v>9969277.0999999996</v>
      </c>
      <c r="T1016" s="212">
        <f>Dane_baza!BV1005</f>
        <v>23461.65</v>
      </c>
      <c r="U1016" s="212">
        <f>Dane_baza!BW1005</f>
        <v>7766293.2590491986</v>
      </c>
      <c r="V1016" s="212">
        <f t="shared" si="53"/>
        <v>17759032.0090492</v>
      </c>
      <c r="W1016" s="161">
        <f t="shared" si="54"/>
        <v>1500000.0090491995</v>
      </c>
      <c r="AA1016" s="36"/>
    </row>
    <row r="1017" spans="1:27" ht="14.45" x14ac:dyDescent="0.3">
      <c r="A1017" s="197" t="s">
        <v>97</v>
      </c>
      <c r="B1017" s="197" t="s">
        <v>51</v>
      </c>
      <c r="C1017" s="197" t="s">
        <v>42</v>
      </c>
      <c r="D1017" s="197" t="s">
        <v>40</v>
      </c>
      <c r="E1017" s="197" t="s">
        <v>31</v>
      </c>
      <c r="F1017" s="195" t="s">
        <v>3898</v>
      </c>
      <c r="G1017" s="195" t="s">
        <v>978</v>
      </c>
      <c r="H1017" s="161">
        <f>Dane_baza!AR1006</f>
        <v>46753335</v>
      </c>
      <c r="I1017" s="161">
        <f>Dane_baza!AS1006</f>
        <v>3504628</v>
      </c>
      <c r="J1017" s="161">
        <f>Dane_baza!BX1006</f>
        <v>1281978</v>
      </c>
      <c r="K1017" s="161">
        <f>Dane_baza!AT1006</f>
        <v>0</v>
      </c>
      <c r="L1017" s="161">
        <f>Dane_baza!AU1006</f>
        <v>158158</v>
      </c>
      <c r="M1017" s="161">
        <f>Dane_baza!AV1006</f>
        <v>1733777</v>
      </c>
      <c r="N1017" s="161">
        <f>Dane_baza!AY1006</f>
        <v>40753646</v>
      </c>
      <c r="O1017" s="161">
        <f>Dane_baza!AZ1006</f>
        <v>1188897</v>
      </c>
      <c r="P1017" s="161">
        <f>Dane_baza!AW1006</f>
        <v>0</v>
      </c>
      <c r="Q1017" s="161">
        <f>Dane_baza!AX1006</f>
        <v>-702499</v>
      </c>
      <c r="R1017" s="212">
        <f t="shared" si="55"/>
        <v>94671920</v>
      </c>
      <c r="S1017" s="212">
        <f>Dane_baza!BU1006</f>
        <v>92648324.260000005</v>
      </c>
      <c r="T1017" s="212">
        <f>Dane_baza!BV1006</f>
        <v>3136112.62</v>
      </c>
      <c r="U1017" s="212">
        <f>Dane_baza!BW1006</f>
        <v>2887483.1127721667</v>
      </c>
      <c r="V1017" s="212">
        <f t="shared" si="53"/>
        <v>98671919.992772177</v>
      </c>
      <c r="W1017" s="161">
        <f t="shared" si="54"/>
        <v>3999999.9927721769</v>
      </c>
      <c r="AA1017" s="36"/>
    </row>
    <row r="1018" spans="1:27" ht="14.45" x14ac:dyDescent="0.3">
      <c r="A1018" s="197" t="s">
        <v>97</v>
      </c>
      <c r="B1018" s="197" t="s">
        <v>51</v>
      </c>
      <c r="C1018" s="197" t="s">
        <v>44</v>
      </c>
      <c r="D1018" s="197" t="s">
        <v>36</v>
      </c>
      <c r="E1018" s="197" t="s">
        <v>31</v>
      </c>
      <c r="F1018" s="195" t="s">
        <v>3899</v>
      </c>
      <c r="G1018" s="195" t="s">
        <v>979</v>
      </c>
      <c r="H1018" s="161">
        <f>Dane_baza!AR1007</f>
        <v>6045760</v>
      </c>
      <c r="I1018" s="161">
        <f>Dane_baza!AS1007</f>
        <v>46192</v>
      </c>
      <c r="J1018" s="161">
        <f>Dane_baza!BX1007</f>
        <v>353282</v>
      </c>
      <c r="K1018" s="161">
        <f>Dane_baza!AT1007</f>
        <v>7665776</v>
      </c>
      <c r="L1018" s="161">
        <f>Dane_baza!AU1007</f>
        <v>4618</v>
      </c>
      <c r="M1018" s="161">
        <f>Dane_baza!AV1007</f>
        <v>260870</v>
      </c>
      <c r="N1018" s="161">
        <f>Dane_baza!AY1007</f>
        <v>13197998</v>
      </c>
      <c r="O1018" s="161">
        <f>Dane_baza!AZ1007</f>
        <v>311416</v>
      </c>
      <c r="P1018" s="161">
        <f>Dane_baza!AW1007</f>
        <v>0</v>
      </c>
      <c r="Q1018" s="161">
        <f>Dane_baza!AX1007</f>
        <v>0</v>
      </c>
      <c r="R1018" s="212">
        <f t="shared" si="55"/>
        <v>27885912</v>
      </c>
      <c r="S1018" s="212">
        <f>Dane_baza!BU1007</f>
        <v>16169132.960000001</v>
      </c>
      <c r="T1018" s="212">
        <f>Dane_baza!BV1007</f>
        <v>59405.66</v>
      </c>
      <c r="U1018" s="212">
        <f>Dane_baza!BW1007</f>
        <v>15003682.82</v>
      </c>
      <c r="V1018" s="212">
        <f t="shared" si="53"/>
        <v>31232221.440000001</v>
      </c>
      <c r="W1018" s="161">
        <f t="shared" si="54"/>
        <v>3346309.4400000013</v>
      </c>
      <c r="AA1018" s="36"/>
    </row>
    <row r="1019" spans="1:27" ht="14.45" x14ac:dyDescent="0.3">
      <c r="A1019" s="197" t="s">
        <v>97</v>
      </c>
      <c r="B1019" s="197" t="s">
        <v>51</v>
      </c>
      <c r="C1019" s="197" t="s">
        <v>51</v>
      </c>
      <c r="D1019" s="197" t="s">
        <v>36</v>
      </c>
      <c r="E1019" s="197" t="s">
        <v>31</v>
      </c>
      <c r="F1019" s="195" t="s">
        <v>3900</v>
      </c>
      <c r="G1019" s="195" t="s">
        <v>980</v>
      </c>
      <c r="H1019" s="161">
        <f>Dane_baza!AR1008</f>
        <v>3398675</v>
      </c>
      <c r="I1019" s="161">
        <f>Dane_baza!AS1008</f>
        <v>20719</v>
      </c>
      <c r="J1019" s="161">
        <f>Dane_baza!BX1008</f>
        <v>202760</v>
      </c>
      <c r="K1019" s="161">
        <f>Dane_baza!AT1008</f>
        <v>4359395</v>
      </c>
      <c r="L1019" s="161">
        <f>Dane_baza!AU1008</f>
        <v>0</v>
      </c>
      <c r="M1019" s="161">
        <f>Dane_baza!AV1008</f>
        <v>782337</v>
      </c>
      <c r="N1019" s="161">
        <f>Dane_baza!AY1008</f>
        <v>5778350</v>
      </c>
      <c r="O1019" s="161">
        <f>Dane_baza!AZ1008</f>
        <v>137867</v>
      </c>
      <c r="P1019" s="161">
        <f>Dane_baza!AW1008</f>
        <v>0</v>
      </c>
      <c r="Q1019" s="161">
        <f>Dane_baza!AX1008</f>
        <v>0</v>
      </c>
      <c r="R1019" s="212">
        <f t="shared" si="55"/>
        <v>14680103</v>
      </c>
      <c r="S1019" s="212">
        <f>Dane_baza!BU1008</f>
        <v>9983077.7100000009</v>
      </c>
      <c r="T1019" s="212">
        <f>Dane_baza!BV1008</f>
        <v>3881.22</v>
      </c>
      <c r="U1019" s="212">
        <f>Dane_baza!BW1008</f>
        <v>5693144.0750508113</v>
      </c>
      <c r="V1019" s="212">
        <f t="shared" si="53"/>
        <v>15680103.005050812</v>
      </c>
      <c r="W1019" s="161">
        <f t="shared" si="54"/>
        <v>1000000.0050508119</v>
      </c>
      <c r="AA1019" s="36"/>
    </row>
    <row r="1020" spans="1:27" ht="14.45" x14ac:dyDescent="0.3">
      <c r="A1020" s="197" t="s">
        <v>97</v>
      </c>
      <c r="B1020" s="197" t="s">
        <v>75</v>
      </c>
      <c r="C1020" s="197" t="s">
        <v>33</v>
      </c>
      <c r="D1020" s="197" t="s">
        <v>34</v>
      </c>
      <c r="E1020" s="197" t="s">
        <v>31</v>
      </c>
      <c r="F1020" s="195" t="s">
        <v>3901</v>
      </c>
      <c r="G1020" s="195" t="s">
        <v>981</v>
      </c>
      <c r="H1020" s="161">
        <f>Dane_baza!AR1009</f>
        <v>132699560</v>
      </c>
      <c r="I1020" s="161">
        <f>Dane_baza!AS1009</f>
        <v>3471693</v>
      </c>
      <c r="J1020" s="161">
        <f>Dane_baza!BX1009</f>
        <v>4965434</v>
      </c>
      <c r="K1020" s="161">
        <f>Dane_baza!AT1009</f>
        <v>0</v>
      </c>
      <c r="L1020" s="161">
        <f>Dane_baza!AU1009</f>
        <v>219993</v>
      </c>
      <c r="M1020" s="161">
        <f>Dane_baza!AV1009</f>
        <v>2147592</v>
      </c>
      <c r="N1020" s="161">
        <f>Dane_baza!AY1009</f>
        <v>98074926</v>
      </c>
      <c r="O1020" s="161">
        <f>Dane_baza!AZ1009</f>
        <v>2848162</v>
      </c>
      <c r="P1020" s="161">
        <f>Dane_baza!AW1009</f>
        <v>0</v>
      </c>
      <c r="Q1020" s="161">
        <f>Dane_baza!AX1009</f>
        <v>0</v>
      </c>
      <c r="R1020" s="212">
        <f t="shared" si="55"/>
        <v>244427360</v>
      </c>
      <c r="S1020" s="212">
        <f>Dane_baza!BU1009</f>
        <v>245907344.69999999</v>
      </c>
      <c r="T1020" s="212">
        <f>Dane_baza!BV1009</f>
        <v>3912709.22</v>
      </c>
      <c r="U1020" s="212">
        <f>Dane_baza!BW1009</f>
        <v>3462723.11</v>
      </c>
      <c r="V1020" s="212">
        <f t="shared" si="53"/>
        <v>253282777.03</v>
      </c>
      <c r="W1020" s="161">
        <f t="shared" si="54"/>
        <v>8855417.0300000012</v>
      </c>
      <c r="AA1020" s="36"/>
    </row>
    <row r="1021" spans="1:27" ht="14.45" x14ac:dyDescent="0.3">
      <c r="A1021" s="197" t="s">
        <v>97</v>
      </c>
      <c r="B1021" s="197" t="s">
        <v>75</v>
      </c>
      <c r="C1021" s="197" t="s">
        <v>32</v>
      </c>
      <c r="D1021" s="197" t="s">
        <v>36</v>
      </c>
      <c r="E1021" s="197" t="s">
        <v>31</v>
      </c>
      <c r="F1021" s="195" t="s">
        <v>3902</v>
      </c>
      <c r="G1021" s="195" t="s">
        <v>433</v>
      </c>
      <c r="H1021" s="161">
        <f>Dane_baza!AR1010</f>
        <v>74229183</v>
      </c>
      <c r="I1021" s="161">
        <f>Dane_baza!AS1010</f>
        <v>559860</v>
      </c>
      <c r="J1021" s="161">
        <f>Dane_baza!BX1010</f>
        <v>2618277</v>
      </c>
      <c r="K1021" s="161">
        <f>Dane_baza!AT1010</f>
        <v>0</v>
      </c>
      <c r="L1021" s="161">
        <f>Dane_baza!AU1010</f>
        <v>0</v>
      </c>
      <c r="M1021" s="161">
        <f>Dane_baza!AV1010</f>
        <v>1361379</v>
      </c>
      <c r="N1021" s="161">
        <f>Dane_baza!AY1010</f>
        <v>56596028</v>
      </c>
      <c r="O1021" s="161">
        <f>Dane_baza!AZ1010</f>
        <v>1385154</v>
      </c>
      <c r="P1021" s="161">
        <f>Dane_baza!AW1010</f>
        <v>0</v>
      </c>
      <c r="Q1021" s="161">
        <f>Dane_baza!AX1010</f>
        <v>0</v>
      </c>
      <c r="R1021" s="212">
        <f t="shared" si="55"/>
        <v>136749881</v>
      </c>
      <c r="S1021" s="212">
        <f>Dane_baza!BU1010</f>
        <v>114950072.58</v>
      </c>
      <c r="T1021" s="212">
        <f>Dane_baza!BV1010</f>
        <v>827109.6</v>
      </c>
      <c r="U1021" s="212">
        <f>Dane_baza!BW1010</f>
        <v>24472698.812585786</v>
      </c>
      <c r="V1021" s="212">
        <f t="shared" si="53"/>
        <v>140249880.99258578</v>
      </c>
      <c r="W1021" s="161">
        <f t="shared" si="54"/>
        <v>3499999.9925857782</v>
      </c>
      <c r="AA1021" s="36"/>
    </row>
    <row r="1022" spans="1:27" ht="14.45" x14ac:dyDescent="0.3">
      <c r="A1022" s="197" t="s">
        <v>97</v>
      </c>
      <c r="B1022" s="197" t="s">
        <v>75</v>
      </c>
      <c r="C1022" s="197" t="s">
        <v>37</v>
      </c>
      <c r="D1022" s="197" t="s">
        <v>36</v>
      </c>
      <c r="E1022" s="197" t="s">
        <v>31</v>
      </c>
      <c r="F1022" s="195" t="s">
        <v>3903</v>
      </c>
      <c r="G1022" s="195" t="s">
        <v>982</v>
      </c>
      <c r="H1022" s="161">
        <f>Dane_baza!AR1011</f>
        <v>52563784</v>
      </c>
      <c r="I1022" s="161">
        <f>Dane_baza!AS1011</f>
        <v>1722739</v>
      </c>
      <c r="J1022" s="161">
        <f>Dane_baza!BX1011</f>
        <v>1688302</v>
      </c>
      <c r="K1022" s="161">
        <f>Dane_baza!AT1011</f>
        <v>0</v>
      </c>
      <c r="L1022" s="161">
        <f>Dane_baza!AU1011</f>
        <v>0</v>
      </c>
      <c r="M1022" s="161">
        <f>Dane_baza!AV1011</f>
        <v>1223917</v>
      </c>
      <c r="N1022" s="161">
        <f>Dane_baza!AY1011</f>
        <v>47558306</v>
      </c>
      <c r="O1022" s="161">
        <f>Dane_baza!AZ1011</f>
        <v>1036432</v>
      </c>
      <c r="P1022" s="161">
        <f>Dane_baza!AW1011</f>
        <v>0</v>
      </c>
      <c r="Q1022" s="161">
        <f>Dane_baza!AX1011</f>
        <v>0</v>
      </c>
      <c r="R1022" s="212">
        <f t="shared" si="55"/>
        <v>105793480</v>
      </c>
      <c r="S1022" s="212">
        <f>Dane_baza!BU1011</f>
        <v>81969912.969999999</v>
      </c>
      <c r="T1022" s="212">
        <f>Dane_baza!BV1011</f>
        <v>2198388.46</v>
      </c>
      <c r="U1022" s="212">
        <f>Dane_baza!BW1011</f>
        <v>25125178.563735813</v>
      </c>
      <c r="V1022" s="212">
        <f t="shared" si="53"/>
        <v>109293479.99373581</v>
      </c>
      <c r="W1022" s="161">
        <f t="shared" si="54"/>
        <v>3499999.9937358052</v>
      </c>
      <c r="AA1022" s="36"/>
    </row>
    <row r="1023" spans="1:27" ht="14.45" x14ac:dyDescent="0.3">
      <c r="A1023" s="197" t="s">
        <v>97</v>
      </c>
      <c r="B1023" s="197" t="s">
        <v>75</v>
      </c>
      <c r="C1023" s="197" t="s">
        <v>39</v>
      </c>
      <c r="D1023" s="197" t="s">
        <v>40</v>
      </c>
      <c r="E1023" s="197" t="s">
        <v>31</v>
      </c>
      <c r="F1023" s="195" t="s">
        <v>3904</v>
      </c>
      <c r="G1023" s="195" t="s">
        <v>983</v>
      </c>
      <c r="H1023" s="161">
        <f>Dane_baza!AR1012</f>
        <v>33736570</v>
      </c>
      <c r="I1023" s="161">
        <f>Dane_baza!AS1012</f>
        <v>542154</v>
      </c>
      <c r="J1023" s="161">
        <f>Dane_baza!BX1012</f>
        <v>1226995</v>
      </c>
      <c r="K1023" s="161">
        <f>Dane_baza!AT1012</f>
        <v>0</v>
      </c>
      <c r="L1023" s="161">
        <f>Dane_baza!AU1012</f>
        <v>0</v>
      </c>
      <c r="M1023" s="161">
        <f>Dane_baza!AV1012</f>
        <v>1334916</v>
      </c>
      <c r="N1023" s="161">
        <f>Dane_baza!AY1012</f>
        <v>27902020</v>
      </c>
      <c r="O1023" s="161">
        <f>Dane_baza!AZ1012</f>
        <v>892078</v>
      </c>
      <c r="P1023" s="161">
        <f>Dane_baza!AW1012</f>
        <v>0</v>
      </c>
      <c r="Q1023" s="161">
        <f>Dane_baza!AX1012</f>
        <v>0</v>
      </c>
      <c r="R1023" s="212">
        <f t="shared" si="55"/>
        <v>65634733</v>
      </c>
      <c r="S1023" s="212">
        <f>Dane_baza!BU1012</f>
        <v>66937962.469999999</v>
      </c>
      <c r="T1023" s="212">
        <f>Dane_baza!BV1012</f>
        <v>1184805.3799999999</v>
      </c>
      <c r="U1023" s="212">
        <f>Dane_baza!BW1012</f>
        <v>2542606.1800000002</v>
      </c>
      <c r="V1023" s="212">
        <f t="shared" si="53"/>
        <v>70665374.030000001</v>
      </c>
      <c r="W1023" s="161">
        <f t="shared" si="54"/>
        <v>5030641.0300000012</v>
      </c>
      <c r="AA1023" s="36"/>
    </row>
    <row r="1024" spans="1:27" ht="14.45" x14ac:dyDescent="0.3">
      <c r="A1024" s="197" t="s">
        <v>97</v>
      </c>
      <c r="B1024" s="197" t="s">
        <v>75</v>
      </c>
      <c r="C1024" s="197" t="s">
        <v>42</v>
      </c>
      <c r="D1024" s="197" t="s">
        <v>36</v>
      </c>
      <c r="E1024" s="197" t="s">
        <v>31</v>
      </c>
      <c r="F1024" s="195" t="s">
        <v>3905</v>
      </c>
      <c r="G1024" s="195" t="s">
        <v>984</v>
      </c>
      <c r="H1024" s="161">
        <f>Dane_baza!AR1013</f>
        <v>43103586</v>
      </c>
      <c r="I1024" s="161">
        <f>Dane_baza!AS1013</f>
        <v>1121633</v>
      </c>
      <c r="J1024" s="161">
        <f>Dane_baza!BX1013</f>
        <v>1456177</v>
      </c>
      <c r="K1024" s="161">
        <f>Dane_baza!AT1013</f>
        <v>0</v>
      </c>
      <c r="L1024" s="161">
        <f>Dane_baza!AU1013</f>
        <v>0</v>
      </c>
      <c r="M1024" s="161">
        <f>Dane_baza!AV1013</f>
        <v>1314658</v>
      </c>
      <c r="N1024" s="161">
        <f>Dane_baza!AY1013</f>
        <v>47170932</v>
      </c>
      <c r="O1024" s="161">
        <f>Dane_baza!AZ1013</f>
        <v>1523020</v>
      </c>
      <c r="P1024" s="161">
        <f>Dane_baza!AW1013</f>
        <v>0</v>
      </c>
      <c r="Q1024" s="161">
        <f>Dane_baza!AX1013</f>
        <v>0</v>
      </c>
      <c r="R1024" s="212">
        <f t="shared" si="55"/>
        <v>95690006</v>
      </c>
      <c r="S1024" s="212">
        <f>Dane_baza!BU1013</f>
        <v>84950957.319999993</v>
      </c>
      <c r="T1024" s="212">
        <f>Dane_baza!BV1013</f>
        <v>1540599.09</v>
      </c>
      <c r="U1024" s="212">
        <f>Dane_baza!BW1013</f>
        <v>16301841.83</v>
      </c>
      <c r="V1024" s="212">
        <f t="shared" si="53"/>
        <v>102793398.23999999</v>
      </c>
      <c r="W1024" s="161">
        <f t="shared" si="54"/>
        <v>7103392.2399999946</v>
      </c>
      <c r="AA1024" s="36"/>
    </row>
    <row r="1025" spans="1:27" ht="14.45" x14ac:dyDescent="0.3">
      <c r="A1025" s="197" t="s">
        <v>97</v>
      </c>
      <c r="B1025" s="197" t="s">
        <v>77</v>
      </c>
      <c r="C1025" s="197" t="s">
        <v>33</v>
      </c>
      <c r="D1025" s="197" t="s">
        <v>36</v>
      </c>
      <c r="E1025" s="197" t="s">
        <v>31</v>
      </c>
      <c r="F1025" s="195" t="s">
        <v>3906</v>
      </c>
      <c r="G1025" s="195" t="s">
        <v>985</v>
      </c>
      <c r="H1025" s="161">
        <f>Dane_baza!AR1014</f>
        <v>1212247</v>
      </c>
      <c r="I1025" s="161">
        <f>Dane_baza!AS1014</f>
        <v>13846</v>
      </c>
      <c r="J1025" s="161">
        <f>Dane_baza!BX1014</f>
        <v>120248</v>
      </c>
      <c r="K1025" s="161">
        <f>Dane_baza!AT1014</f>
        <v>4317703</v>
      </c>
      <c r="L1025" s="161">
        <f>Dane_baza!AU1014</f>
        <v>184441</v>
      </c>
      <c r="M1025" s="161">
        <f>Dane_baza!AV1014</f>
        <v>746102</v>
      </c>
      <c r="N1025" s="161">
        <f>Dane_baza!AY1014</f>
        <v>3194031</v>
      </c>
      <c r="O1025" s="161">
        <f>Dane_baza!AZ1014</f>
        <v>55147</v>
      </c>
      <c r="P1025" s="161">
        <f>Dane_baza!AW1014</f>
        <v>0</v>
      </c>
      <c r="Q1025" s="161">
        <f>Dane_baza!AX1014</f>
        <v>0</v>
      </c>
      <c r="R1025" s="212">
        <f t="shared" si="55"/>
        <v>9843765</v>
      </c>
      <c r="S1025" s="212">
        <f>Dane_baza!BU1014</f>
        <v>4658149.17</v>
      </c>
      <c r="T1025" s="212">
        <f>Dane_baza!BV1014</f>
        <v>0</v>
      </c>
      <c r="U1025" s="212">
        <f>Dane_baza!BW1014</f>
        <v>6169992.1799999997</v>
      </c>
      <c r="V1025" s="212">
        <f t="shared" si="53"/>
        <v>10828141.35</v>
      </c>
      <c r="W1025" s="161">
        <f t="shared" si="54"/>
        <v>984376.34999999963</v>
      </c>
      <c r="AA1025" s="36"/>
    </row>
    <row r="1026" spans="1:27" ht="14.45" x14ac:dyDescent="0.3">
      <c r="A1026" s="197" t="s">
        <v>97</v>
      </c>
      <c r="B1026" s="197" t="s">
        <v>77</v>
      </c>
      <c r="C1026" s="197" t="s">
        <v>32</v>
      </c>
      <c r="D1026" s="197" t="s">
        <v>36</v>
      </c>
      <c r="E1026" s="197" t="s">
        <v>31</v>
      </c>
      <c r="F1026" s="195" t="s">
        <v>3907</v>
      </c>
      <c r="G1026" s="195" t="s">
        <v>986</v>
      </c>
      <c r="H1026" s="161">
        <f>Dane_baza!AR1015</f>
        <v>3136962</v>
      </c>
      <c r="I1026" s="161">
        <f>Dane_baza!AS1015</f>
        <v>27186</v>
      </c>
      <c r="J1026" s="161">
        <f>Dane_baza!BX1015</f>
        <v>279400</v>
      </c>
      <c r="K1026" s="161">
        <f>Dane_baza!AT1015</f>
        <v>9204945</v>
      </c>
      <c r="L1026" s="161">
        <f>Dane_baza!AU1015</f>
        <v>489241</v>
      </c>
      <c r="M1026" s="161">
        <f>Dane_baza!AV1015</f>
        <v>795451</v>
      </c>
      <c r="N1026" s="161">
        <f>Dane_baza!AY1015</f>
        <v>8007501</v>
      </c>
      <c r="O1026" s="161">
        <f>Dane_baza!AZ1015</f>
        <v>165440</v>
      </c>
      <c r="P1026" s="161">
        <f>Dane_baza!AW1015</f>
        <v>0</v>
      </c>
      <c r="Q1026" s="161">
        <f>Dane_baza!AX1015</f>
        <v>0</v>
      </c>
      <c r="R1026" s="212">
        <f t="shared" si="55"/>
        <v>22106126</v>
      </c>
      <c r="S1026" s="212">
        <f>Dane_baza!BU1015</f>
        <v>10168183.98</v>
      </c>
      <c r="T1026" s="212">
        <f>Dane_baza!BV1015</f>
        <v>35669.89</v>
      </c>
      <c r="U1026" s="212">
        <f>Dane_baza!BW1015</f>
        <v>13402272.130741768</v>
      </c>
      <c r="V1026" s="212">
        <f t="shared" si="53"/>
        <v>23606126.000741769</v>
      </c>
      <c r="W1026" s="161">
        <f t="shared" si="54"/>
        <v>1500000.0007417686</v>
      </c>
      <c r="AA1026" s="36"/>
    </row>
    <row r="1027" spans="1:27" ht="14.45" x14ac:dyDescent="0.3">
      <c r="A1027" s="197" t="s">
        <v>97</v>
      </c>
      <c r="B1027" s="197" t="s">
        <v>77</v>
      </c>
      <c r="C1027" s="197" t="s">
        <v>37</v>
      </c>
      <c r="D1027" s="197" t="s">
        <v>40</v>
      </c>
      <c r="E1027" s="197" t="s">
        <v>31</v>
      </c>
      <c r="F1027" s="195" t="s">
        <v>3908</v>
      </c>
      <c r="G1027" s="195" t="s">
        <v>987</v>
      </c>
      <c r="H1027" s="161">
        <f>Dane_baza!AR1016</f>
        <v>12313463</v>
      </c>
      <c r="I1027" s="161">
        <f>Dane_baza!AS1016</f>
        <v>1033258</v>
      </c>
      <c r="J1027" s="161">
        <f>Dane_baza!BX1016</f>
        <v>558030</v>
      </c>
      <c r="K1027" s="161">
        <f>Dane_baza!AT1016</f>
        <v>5803803</v>
      </c>
      <c r="L1027" s="161">
        <f>Dane_baza!AU1016</f>
        <v>201</v>
      </c>
      <c r="M1027" s="161">
        <f>Dane_baza!AV1016</f>
        <v>563601</v>
      </c>
      <c r="N1027" s="161">
        <f>Dane_baza!AY1016</f>
        <v>13460271</v>
      </c>
      <c r="O1027" s="161">
        <f>Dane_baza!AZ1016</f>
        <v>324392</v>
      </c>
      <c r="P1027" s="161">
        <f>Dane_baza!AW1016</f>
        <v>0</v>
      </c>
      <c r="Q1027" s="161">
        <f>Dane_baza!AX1016</f>
        <v>0</v>
      </c>
      <c r="R1027" s="212">
        <f t="shared" si="55"/>
        <v>34057019</v>
      </c>
      <c r="S1027" s="212">
        <f>Dane_baza!BU1016</f>
        <v>30209519.539999999</v>
      </c>
      <c r="T1027" s="212">
        <f>Dane_baza!BV1016</f>
        <v>1314644.96</v>
      </c>
      <c r="U1027" s="212">
        <f>Dane_baza!BW1016</f>
        <v>5532854.5032999963</v>
      </c>
      <c r="V1027" s="212">
        <f t="shared" si="53"/>
        <v>37057019.003299996</v>
      </c>
      <c r="W1027" s="161">
        <f t="shared" si="54"/>
        <v>3000000.0032999963</v>
      </c>
      <c r="AA1027" s="36"/>
    </row>
    <row r="1028" spans="1:27" ht="14.45" x14ac:dyDescent="0.3">
      <c r="A1028" s="197" t="s">
        <v>97</v>
      </c>
      <c r="B1028" s="197" t="s">
        <v>77</v>
      </c>
      <c r="C1028" s="197" t="s">
        <v>39</v>
      </c>
      <c r="D1028" s="197" t="s">
        <v>36</v>
      </c>
      <c r="E1028" s="197" t="s">
        <v>31</v>
      </c>
      <c r="F1028" s="195" t="s">
        <v>3909</v>
      </c>
      <c r="G1028" s="195" t="s">
        <v>988</v>
      </c>
      <c r="H1028" s="161">
        <f>Dane_baza!AR1017</f>
        <v>3633041</v>
      </c>
      <c r="I1028" s="161">
        <f>Dane_baza!AS1017</f>
        <v>17501</v>
      </c>
      <c r="J1028" s="161">
        <f>Dane_baza!BX1017</f>
        <v>221807</v>
      </c>
      <c r="K1028" s="161">
        <f>Dane_baza!AT1017</f>
        <v>5635568</v>
      </c>
      <c r="L1028" s="161">
        <f>Dane_baza!AU1017</f>
        <v>0</v>
      </c>
      <c r="M1028" s="161">
        <f>Dane_baza!AV1017</f>
        <v>684470</v>
      </c>
      <c r="N1028" s="161">
        <f>Dane_baza!AY1017</f>
        <v>6002009</v>
      </c>
      <c r="O1028" s="161">
        <f>Dane_baza!AZ1017</f>
        <v>136245</v>
      </c>
      <c r="P1028" s="161">
        <f>Dane_baza!AW1017</f>
        <v>0</v>
      </c>
      <c r="Q1028" s="161">
        <f>Dane_baza!AX1017</f>
        <v>0</v>
      </c>
      <c r="R1028" s="212">
        <f t="shared" si="55"/>
        <v>16330641</v>
      </c>
      <c r="S1028" s="212">
        <f>Dane_baza!BU1017</f>
        <v>9847235.2100000009</v>
      </c>
      <c r="T1028" s="212">
        <f>Dane_baza!BV1017</f>
        <v>13867.39</v>
      </c>
      <c r="U1028" s="212">
        <f>Dane_baza!BW1017</f>
        <v>7969537.9100000001</v>
      </c>
      <c r="V1028" s="212">
        <f t="shared" si="53"/>
        <v>17830640.510000002</v>
      </c>
      <c r="W1028" s="161">
        <f t="shared" si="54"/>
        <v>1499999.5100000016</v>
      </c>
      <c r="AA1028" s="36"/>
    </row>
    <row r="1029" spans="1:27" ht="14.45" x14ac:dyDescent="0.3">
      <c r="A1029" s="197" t="s">
        <v>97</v>
      </c>
      <c r="B1029" s="197" t="s">
        <v>77</v>
      </c>
      <c r="C1029" s="197" t="s">
        <v>42</v>
      </c>
      <c r="D1029" s="197" t="s">
        <v>36</v>
      </c>
      <c r="E1029" s="197" t="s">
        <v>31</v>
      </c>
      <c r="F1029" s="195" t="s">
        <v>3910</v>
      </c>
      <c r="G1029" s="195" t="s">
        <v>989</v>
      </c>
      <c r="H1029" s="161">
        <f>Dane_baza!AR1018</f>
        <v>3507350</v>
      </c>
      <c r="I1029" s="161">
        <f>Dane_baza!AS1018</f>
        <v>29775</v>
      </c>
      <c r="J1029" s="161">
        <f>Dane_baza!BX1018</f>
        <v>300806</v>
      </c>
      <c r="K1029" s="161">
        <f>Dane_baza!AT1018</f>
        <v>8718861</v>
      </c>
      <c r="L1029" s="161">
        <f>Dane_baza!AU1018</f>
        <v>34232</v>
      </c>
      <c r="M1029" s="161">
        <f>Dane_baza!AV1018</f>
        <v>389216</v>
      </c>
      <c r="N1029" s="161">
        <f>Dane_baza!AY1018</f>
        <v>12919821</v>
      </c>
      <c r="O1029" s="161">
        <f>Dane_baza!AZ1018</f>
        <v>240050</v>
      </c>
      <c r="P1029" s="161">
        <f>Dane_baza!AW1018</f>
        <v>0</v>
      </c>
      <c r="Q1029" s="161">
        <f>Dane_baza!AX1018</f>
        <v>0</v>
      </c>
      <c r="R1029" s="212">
        <f t="shared" si="55"/>
        <v>26140111</v>
      </c>
      <c r="S1029" s="212">
        <f>Dane_baza!BU1018</f>
        <v>11506013.27</v>
      </c>
      <c r="T1029" s="212">
        <f>Dane_baza!BV1018</f>
        <v>47545.74</v>
      </c>
      <c r="U1029" s="212">
        <f>Dane_baza!BW1018</f>
        <v>16086551.9</v>
      </c>
      <c r="V1029" s="212">
        <f t="shared" si="53"/>
        <v>27640110.91</v>
      </c>
      <c r="W1029" s="161">
        <f t="shared" si="54"/>
        <v>1499999.9100000001</v>
      </c>
      <c r="AA1029" s="36"/>
    </row>
    <row r="1030" spans="1:27" ht="14.45" x14ac:dyDescent="0.3">
      <c r="A1030" s="197" t="s">
        <v>97</v>
      </c>
      <c r="B1030" s="197" t="s">
        <v>77</v>
      </c>
      <c r="C1030" s="197" t="s">
        <v>44</v>
      </c>
      <c r="D1030" s="197" t="s">
        <v>36</v>
      </c>
      <c r="E1030" s="197" t="s">
        <v>31</v>
      </c>
      <c r="F1030" s="195" t="s">
        <v>3911</v>
      </c>
      <c r="G1030" s="195" t="s">
        <v>990</v>
      </c>
      <c r="H1030" s="161">
        <f>Dane_baza!AR1019</f>
        <v>2731952</v>
      </c>
      <c r="I1030" s="161">
        <f>Dane_baza!AS1019</f>
        <v>7677</v>
      </c>
      <c r="J1030" s="161">
        <f>Dane_baza!BX1019</f>
        <v>248954</v>
      </c>
      <c r="K1030" s="161">
        <f>Dane_baza!AT1019</f>
        <v>7666664</v>
      </c>
      <c r="L1030" s="161">
        <f>Dane_baza!AU1019</f>
        <v>0</v>
      </c>
      <c r="M1030" s="161">
        <f>Dane_baza!AV1019</f>
        <v>666669</v>
      </c>
      <c r="N1030" s="161">
        <f>Dane_baza!AY1019</f>
        <v>7198589</v>
      </c>
      <c r="O1030" s="161">
        <f>Dane_baza!AZ1019</f>
        <v>173550</v>
      </c>
      <c r="P1030" s="161">
        <f>Dane_baza!AW1019</f>
        <v>0</v>
      </c>
      <c r="Q1030" s="161">
        <f>Dane_baza!AX1019</f>
        <v>0</v>
      </c>
      <c r="R1030" s="212">
        <f t="shared" si="55"/>
        <v>18694055</v>
      </c>
      <c r="S1030" s="212">
        <f>Dane_baza!BU1019</f>
        <v>9642809.5800000001</v>
      </c>
      <c r="T1030" s="212">
        <f>Dane_baza!BV1019</f>
        <v>8834.35</v>
      </c>
      <c r="U1030" s="212">
        <f>Dane_baza!BW1019</f>
        <v>10542411.062236296</v>
      </c>
      <c r="V1030" s="212">
        <f t="shared" si="53"/>
        <v>20194054.992236294</v>
      </c>
      <c r="W1030" s="161">
        <f t="shared" si="54"/>
        <v>1499999.9922362939</v>
      </c>
      <c r="AA1030" s="36"/>
    </row>
    <row r="1031" spans="1:27" ht="14.45" x14ac:dyDescent="0.3">
      <c r="A1031" s="197" t="s">
        <v>97</v>
      </c>
      <c r="B1031" s="197" t="s">
        <v>90</v>
      </c>
      <c r="C1031" s="197" t="s">
        <v>33</v>
      </c>
      <c r="D1031" s="197" t="s">
        <v>36</v>
      </c>
      <c r="E1031" s="197" t="s">
        <v>31</v>
      </c>
      <c r="F1031" s="195" t="s">
        <v>3912</v>
      </c>
      <c r="G1031" s="195" t="s">
        <v>991</v>
      </c>
      <c r="H1031" s="161">
        <f>Dane_baza!AR1020</f>
        <v>1200929</v>
      </c>
      <c r="I1031" s="161">
        <f>Dane_baza!AS1020</f>
        <v>74718</v>
      </c>
      <c r="J1031" s="161">
        <f>Dane_baza!BX1020</f>
        <v>141381</v>
      </c>
      <c r="K1031" s="161">
        <f>Dane_baza!AT1020</f>
        <v>2411714</v>
      </c>
      <c r="L1031" s="161">
        <f>Dane_baza!AU1020</f>
        <v>0</v>
      </c>
      <c r="M1031" s="161">
        <f>Dane_baza!AV1020</f>
        <v>840461</v>
      </c>
      <c r="N1031" s="161">
        <f>Dane_baza!AY1020</f>
        <v>4717845</v>
      </c>
      <c r="O1031" s="161">
        <f>Dane_baza!AZ1020</f>
        <v>115159</v>
      </c>
      <c r="P1031" s="161">
        <f>Dane_baza!AW1020</f>
        <v>0</v>
      </c>
      <c r="Q1031" s="161">
        <f>Dane_baza!AX1020</f>
        <v>0</v>
      </c>
      <c r="R1031" s="212">
        <f t="shared" si="55"/>
        <v>9502207</v>
      </c>
      <c r="S1031" s="212">
        <f>Dane_baza!BU1020</f>
        <v>4491864.46</v>
      </c>
      <c r="T1031" s="212">
        <f>Dane_baza!BV1020</f>
        <v>48795.5</v>
      </c>
      <c r="U1031" s="212">
        <f>Dane_baza!BW1020</f>
        <v>6101811.8799999999</v>
      </c>
      <c r="V1031" s="212">
        <f t="shared" si="53"/>
        <v>10642471.84</v>
      </c>
      <c r="W1031" s="161">
        <f t="shared" si="54"/>
        <v>1140264.8399999999</v>
      </c>
      <c r="AA1031" s="36"/>
    </row>
    <row r="1032" spans="1:27" ht="14.45" x14ac:dyDescent="0.3">
      <c r="A1032" s="197" t="s">
        <v>97</v>
      </c>
      <c r="B1032" s="197" t="s">
        <v>90</v>
      </c>
      <c r="C1032" s="197" t="s">
        <v>32</v>
      </c>
      <c r="D1032" s="197" t="s">
        <v>40</v>
      </c>
      <c r="E1032" s="197" t="s">
        <v>31</v>
      </c>
      <c r="F1032" s="195" t="s">
        <v>3913</v>
      </c>
      <c r="G1032" s="195" t="s">
        <v>992</v>
      </c>
      <c r="H1032" s="161">
        <f>Dane_baza!AR1021</f>
        <v>16696506</v>
      </c>
      <c r="I1032" s="161">
        <f>Dane_baza!AS1021</f>
        <v>1070441</v>
      </c>
      <c r="J1032" s="161">
        <f>Dane_baza!BX1021</f>
        <v>530202</v>
      </c>
      <c r="K1032" s="161">
        <f>Dane_baza!AT1021</f>
        <v>1573901</v>
      </c>
      <c r="L1032" s="161">
        <f>Dane_baza!AU1021</f>
        <v>55491</v>
      </c>
      <c r="M1032" s="161">
        <f>Dane_baza!AV1021</f>
        <v>587932</v>
      </c>
      <c r="N1032" s="161">
        <f>Dane_baza!AY1021</f>
        <v>15324242</v>
      </c>
      <c r="O1032" s="161">
        <f>Dane_baza!AZ1021</f>
        <v>613101</v>
      </c>
      <c r="P1032" s="161">
        <f>Dane_baza!AW1021</f>
        <v>0</v>
      </c>
      <c r="Q1032" s="161">
        <f>Dane_baza!AX1021</f>
        <v>0</v>
      </c>
      <c r="R1032" s="212">
        <f t="shared" si="55"/>
        <v>36451816</v>
      </c>
      <c r="S1032" s="212">
        <f>Dane_baza!BU1021</f>
        <v>36988466.719999999</v>
      </c>
      <c r="T1032" s="212">
        <f>Dane_baza!BV1021</f>
        <v>1650880.13</v>
      </c>
      <c r="U1032" s="212">
        <f>Dane_baza!BW1021</f>
        <v>812469.15329999477</v>
      </c>
      <c r="V1032" s="212">
        <f t="shared" si="53"/>
        <v>39451816.003299996</v>
      </c>
      <c r="W1032" s="161">
        <f t="shared" si="54"/>
        <v>3000000.0032999963</v>
      </c>
      <c r="AA1032" s="36"/>
    </row>
    <row r="1033" spans="1:27" ht="14.45" x14ac:dyDescent="0.3">
      <c r="A1033" s="197" t="s">
        <v>97</v>
      </c>
      <c r="B1033" s="197" t="s">
        <v>90</v>
      </c>
      <c r="C1033" s="197" t="s">
        <v>37</v>
      </c>
      <c r="D1033" s="197" t="s">
        <v>36</v>
      </c>
      <c r="E1033" s="197" t="s">
        <v>31</v>
      </c>
      <c r="F1033" s="195" t="s">
        <v>3914</v>
      </c>
      <c r="G1033" s="195" t="s">
        <v>993</v>
      </c>
      <c r="H1033" s="161">
        <f>Dane_baza!AR1022</f>
        <v>4031297</v>
      </c>
      <c r="I1033" s="161">
        <f>Dane_baza!AS1022</f>
        <v>53067</v>
      </c>
      <c r="J1033" s="161">
        <f>Dane_baza!BX1022</f>
        <v>149055</v>
      </c>
      <c r="K1033" s="161">
        <f>Dane_baza!AT1022</f>
        <v>1753065</v>
      </c>
      <c r="L1033" s="161">
        <f>Dane_baza!AU1022</f>
        <v>0</v>
      </c>
      <c r="M1033" s="161">
        <f>Dane_baza!AV1022</f>
        <v>353206</v>
      </c>
      <c r="N1033" s="161">
        <f>Dane_baza!AY1022</f>
        <v>6634678</v>
      </c>
      <c r="O1033" s="161">
        <f>Dane_baza!AZ1022</f>
        <v>163818</v>
      </c>
      <c r="P1033" s="161">
        <f>Dane_baza!AW1022</f>
        <v>0</v>
      </c>
      <c r="Q1033" s="161">
        <f>Dane_baza!AX1022</f>
        <v>0</v>
      </c>
      <c r="R1033" s="212">
        <f t="shared" si="55"/>
        <v>13138186</v>
      </c>
      <c r="S1033" s="212">
        <f>Dane_baza!BU1022</f>
        <v>9010971.7200000007</v>
      </c>
      <c r="T1033" s="212">
        <f>Dane_baza!BV1022</f>
        <v>59793.07</v>
      </c>
      <c r="U1033" s="212">
        <f>Dane_baza!BW1022</f>
        <v>5644003.5300000003</v>
      </c>
      <c r="V1033" s="212">
        <f t="shared" si="53"/>
        <v>14714768.32</v>
      </c>
      <c r="W1033" s="161">
        <f t="shared" si="54"/>
        <v>1576582.3200000003</v>
      </c>
      <c r="AA1033" s="36"/>
    </row>
    <row r="1034" spans="1:27" ht="14.45" x14ac:dyDescent="0.3">
      <c r="A1034" s="197" t="s">
        <v>97</v>
      </c>
      <c r="B1034" s="197" t="s">
        <v>90</v>
      </c>
      <c r="C1034" s="197" t="s">
        <v>39</v>
      </c>
      <c r="D1034" s="197" t="s">
        <v>36</v>
      </c>
      <c r="E1034" s="197" t="s">
        <v>31</v>
      </c>
      <c r="F1034" s="195" t="s">
        <v>3915</v>
      </c>
      <c r="G1034" s="195" t="s">
        <v>994</v>
      </c>
      <c r="H1034" s="161">
        <f>Dane_baza!AR1023</f>
        <v>2965310</v>
      </c>
      <c r="I1034" s="161">
        <f>Dane_baza!AS1023</f>
        <v>125178</v>
      </c>
      <c r="J1034" s="161">
        <f>Dane_baza!BX1023</f>
        <v>239917</v>
      </c>
      <c r="K1034" s="161">
        <f>Dane_baza!AT1023</f>
        <v>6566071</v>
      </c>
      <c r="L1034" s="161">
        <f>Dane_baza!AU1023</f>
        <v>0</v>
      </c>
      <c r="M1034" s="161">
        <f>Dane_baza!AV1023</f>
        <v>332480</v>
      </c>
      <c r="N1034" s="161">
        <f>Dane_baza!AY1023</f>
        <v>7258877</v>
      </c>
      <c r="O1034" s="161">
        <f>Dane_baza!AZ1023</f>
        <v>163818</v>
      </c>
      <c r="P1034" s="161">
        <f>Dane_baza!AW1023</f>
        <v>0</v>
      </c>
      <c r="Q1034" s="161">
        <f>Dane_baza!AX1023</f>
        <v>0</v>
      </c>
      <c r="R1034" s="212">
        <f t="shared" si="55"/>
        <v>17651651</v>
      </c>
      <c r="S1034" s="212">
        <f>Dane_baza!BU1023</f>
        <v>9027314.3499999996</v>
      </c>
      <c r="T1034" s="212">
        <f>Dane_baza!BV1023</f>
        <v>539653.65</v>
      </c>
      <c r="U1034" s="212">
        <f>Dane_baza!BW1023</f>
        <v>9780447.1999999993</v>
      </c>
      <c r="V1034" s="212">
        <f t="shared" si="53"/>
        <v>19347415.199999999</v>
      </c>
      <c r="W1034" s="161">
        <f t="shared" si="54"/>
        <v>1695764.1999999993</v>
      </c>
      <c r="AA1034" s="36"/>
    </row>
    <row r="1035" spans="1:27" ht="14.45" x14ac:dyDescent="0.3">
      <c r="A1035" s="197" t="s">
        <v>97</v>
      </c>
      <c r="B1035" s="197" t="s">
        <v>90</v>
      </c>
      <c r="C1035" s="197" t="s">
        <v>42</v>
      </c>
      <c r="D1035" s="197" t="s">
        <v>36</v>
      </c>
      <c r="E1035" s="197" t="s">
        <v>31</v>
      </c>
      <c r="F1035" s="195" t="s">
        <v>3916</v>
      </c>
      <c r="G1035" s="195" t="s">
        <v>995</v>
      </c>
      <c r="H1035" s="161">
        <f>Dane_baza!AR1024</f>
        <v>3170548</v>
      </c>
      <c r="I1035" s="161">
        <f>Dane_baza!AS1024</f>
        <v>87355</v>
      </c>
      <c r="J1035" s="161">
        <f>Dane_baza!BX1024</f>
        <v>155356</v>
      </c>
      <c r="K1035" s="161">
        <f>Dane_baza!AT1024</f>
        <v>1801223</v>
      </c>
      <c r="L1035" s="161">
        <f>Dane_baza!AU1024</f>
        <v>0</v>
      </c>
      <c r="M1035" s="161">
        <f>Dane_baza!AV1024</f>
        <v>857334</v>
      </c>
      <c r="N1035" s="161">
        <f>Dane_baza!AY1024</f>
        <v>7094185</v>
      </c>
      <c r="O1035" s="161">
        <f>Dane_baza!AZ1024</f>
        <v>123269</v>
      </c>
      <c r="P1035" s="161">
        <f>Dane_baza!AW1024</f>
        <v>0</v>
      </c>
      <c r="Q1035" s="161">
        <f>Dane_baza!AX1024</f>
        <v>0</v>
      </c>
      <c r="R1035" s="212">
        <f t="shared" si="55"/>
        <v>13289270</v>
      </c>
      <c r="S1035" s="212">
        <f>Dane_baza!BU1024</f>
        <v>9566911.5899999999</v>
      </c>
      <c r="T1035" s="212">
        <f>Dane_baza!BV1024</f>
        <v>0</v>
      </c>
      <c r="U1035" s="212">
        <f>Dane_baza!BW1024</f>
        <v>5051285.1300000008</v>
      </c>
      <c r="V1035" s="212">
        <f t="shared" si="53"/>
        <v>14618196.720000001</v>
      </c>
      <c r="W1035" s="161">
        <f t="shared" si="54"/>
        <v>1328926.7200000007</v>
      </c>
      <c r="AA1035" s="36"/>
    </row>
    <row r="1036" spans="1:27" ht="14.45" x14ac:dyDescent="0.3">
      <c r="A1036" s="197" t="s">
        <v>97</v>
      </c>
      <c r="B1036" s="197" t="s">
        <v>90</v>
      </c>
      <c r="C1036" s="197" t="s">
        <v>44</v>
      </c>
      <c r="D1036" s="197" t="s">
        <v>36</v>
      </c>
      <c r="E1036" s="197" t="s">
        <v>31</v>
      </c>
      <c r="F1036" s="195" t="s">
        <v>3917</v>
      </c>
      <c r="G1036" s="195" t="s">
        <v>996</v>
      </c>
      <c r="H1036" s="161">
        <f>Dane_baza!AR1025</f>
        <v>5009669</v>
      </c>
      <c r="I1036" s="161">
        <f>Dane_baza!AS1025</f>
        <v>81293</v>
      </c>
      <c r="J1036" s="161">
        <f>Dane_baza!BX1025</f>
        <v>244479</v>
      </c>
      <c r="K1036" s="161">
        <f>Dane_baza!AT1025</f>
        <v>4824753</v>
      </c>
      <c r="L1036" s="161">
        <f>Dane_baza!AU1025</f>
        <v>0</v>
      </c>
      <c r="M1036" s="161">
        <f>Dane_baza!AV1025</f>
        <v>1045128</v>
      </c>
      <c r="N1036" s="161">
        <f>Dane_baza!AY1025</f>
        <v>7275932</v>
      </c>
      <c r="O1036" s="161">
        <f>Dane_baza!AZ1025</f>
        <v>184903</v>
      </c>
      <c r="P1036" s="161">
        <f>Dane_baza!AW1025</f>
        <v>0</v>
      </c>
      <c r="Q1036" s="161">
        <f>Dane_baza!AX1025</f>
        <v>0</v>
      </c>
      <c r="R1036" s="212">
        <f t="shared" si="55"/>
        <v>18666157</v>
      </c>
      <c r="S1036" s="212">
        <f>Dane_baza!BU1025</f>
        <v>10855101.68</v>
      </c>
      <c r="T1036" s="212">
        <f>Dane_baza!BV1025</f>
        <v>0</v>
      </c>
      <c r="U1036" s="212">
        <f>Dane_baza!BW1025</f>
        <v>9363342.7699999996</v>
      </c>
      <c r="V1036" s="212">
        <f t="shared" si="53"/>
        <v>20218444.449999999</v>
      </c>
      <c r="W1036" s="161">
        <f t="shared" si="54"/>
        <v>1552287.4499999993</v>
      </c>
      <c r="AA1036" s="36"/>
    </row>
    <row r="1037" spans="1:27" ht="14.45" x14ac:dyDescent="0.3">
      <c r="A1037" s="197" t="s">
        <v>97</v>
      </c>
      <c r="B1037" s="197" t="s">
        <v>92</v>
      </c>
      <c r="C1037" s="197" t="s">
        <v>33</v>
      </c>
      <c r="D1037" s="197" t="s">
        <v>34</v>
      </c>
      <c r="E1037" s="197" t="s">
        <v>31</v>
      </c>
      <c r="F1037" s="195" t="s">
        <v>3918</v>
      </c>
      <c r="G1037" s="195" t="s">
        <v>997</v>
      </c>
      <c r="H1037" s="161">
        <f>Dane_baza!AR1026</f>
        <v>13818857</v>
      </c>
      <c r="I1037" s="161">
        <f>Dane_baza!AS1026</f>
        <v>479648</v>
      </c>
      <c r="J1037" s="161">
        <f>Dane_baza!BX1026</f>
        <v>483711</v>
      </c>
      <c r="K1037" s="161">
        <f>Dane_baza!AT1026</f>
        <v>2301210</v>
      </c>
      <c r="L1037" s="161">
        <f>Dane_baza!AU1026</f>
        <v>459196</v>
      </c>
      <c r="M1037" s="161">
        <f>Dane_baza!AV1026</f>
        <v>913845</v>
      </c>
      <c r="N1037" s="161">
        <f>Dane_baza!AY1026</f>
        <v>13813729</v>
      </c>
      <c r="O1037" s="161">
        <f>Dane_baza!AZ1026</f>
        <v>514161</v>
      </c>
      <c r="P1037" s="161">
        <f>Dane_baza!AW1026</f>
        <v>0</v>
      </c>
      <c r="Q1037" s="161">
        <f>Dane_baza!AX1026</f>
        <v>0</v>
      </c>
      <c r="R1037" s="212">
        <f t="shared" si="55"/>
        <v>32784357</v>
      </c>
      <c r="S1037" s="212">
        <f>Dane_baza!BU1026</f>
        <v>30106950.710000001</v>
      </c>
      <c r="T1037" s="212">
        <f>Dane_baza!BV1026</f>
        <v>352640.96</v>
      </c>
      <c r="U1037" s="212">
        <f>Dane_baza!BW1026</f>
        <v>6258888.1699999999</v>
      </c>
      <c r="V1037" s="212">
        <f t="shared" si="53"/>
        <v>36718479.840000004</v>
      </c>
      <c r="W1037" s="161">
        <f t="shared" si="54"/>
        <v>3934122.8400000036</v>
      </c>
      <c r="AA1037" s="36"/>
    </row>
    <row r="1038" spans="1:27" ht="14.45" x14ac:dyDescent="0.3">
      <c r="A1038" s="197" t="s">
        <v>97</v>
      </c>
      <c r="B1038" s="197" t="s">
        <v>92</v>
      </c>
      <c r="C1038" s="197" t="s">
        <v>32</v>
      </c>
      <c r="D1038" s="197" t="s">
        <v>36</v>
      </c>
      <c r="E1038" s="197" t="s">
        <v>31</v>
      </c>
      <c r="F1038" s="195" t="s">
        <v>3919</v>
      </c>
      <c r="G1038" s="195" t="s">
        <v>998</v>
      </c>
      <c r="H1038" s="161">
        <f>Dane_baza!AR1027</f>
        <v>1852006</v>
      </c>
      <c r="I1038" s="161">
        <f>Dane_baza!AS1027</f>
        <v>9</v>
      </c>
      <c r="J1038" s="161">
        <f>Dane_baza!BX1027</f>
        <v>142422</v>
      </c>
      <c r="K1038" s="161">
        <f>Dane_baza!AT1027</f>
        <v>2782880</v>
      </c>
      <c r="L1038" s="161">
        <f>Dane_baza!AU1027</f>
        <v>129089</v>
      </c>
      <c r="M1038" s="161">
        <f>Dane_baza!AV1027</f>
        <v>984253</v>
      </c>
      <c r="N1038" s="161">
        <f>Dane_baza!AY1027</f>
        <v>2509235</v>
      </c>
      <c r="O1038" s="161">
        <f>Dane_baza!AZ1027</f>
        <v>68122</v>
      </c>
      <c r="P1038" s="161">
        <f>Dane_baza!AW1027</f>
        <v>0</v>
      </c>
      <c r="Q1038" s="161">
        <f>Dane_baza!AX1027</f>
        <v>0</v>
      </c>
      <c r="R1038" s="212">
        <f t="shared" si="55"/>
        <v>8468016</v>
      </c>
      <c r="S1038" s="212">
        <f>Dane_baza!BU1027</f>
        <v>5479533.0999999996</v>
      </c>
      <c r="T1038" s="212">
        <f>Dane_baza!BV1027</f>
        <v>0</v>
      </c>
      <c r="U1038" s="212">
        <f>Dane_baza!BW1027</f>
        <v>3835284.34</v>
      </c>
      <c r="V1038" s="212">
        <f t="shared" si="53"/>
        <v>9314817.4399999995</v>
      </c>
      <c r="W1038" s="161">
        <f t="shared" si="54"/>
        <v>846801.43999999948</v>
      </c>
      <c r="AA1038" s="36"/>
    </row>
    <row r="1039" spans="1:27" ht="14.45" x14ac:dyDescent="0.3">
      <c r="A1039" s="197" t="s">
        <v>97</v>
      </c>
      <c r="B1039" s="197" t="s">
        <v>92</v>
      </c>
      <c r="C1039" s="197" t="s">
        <v>37</v>
      </c>
      <c r="D1039" s="197" t="s">
        <v>36</v>
      </c>
      <c r="E1039" s="197" t="s">
        <v>31</v>
      </c>
      <c r="F1039" s="195" t="s">
        <v>3920</v>
      </c>
      <c r="G1039" s="195" t="s">
        <v>999</v>
      </c>
      <c r="H1039" s="161">
        <f>Dane_baza!AR1028</f>
        <v>5169786</v>
      </c>
      <c r="I1039" s="161">
        <f>Dane_baza!AS1028</f>
        <v>14234</v>
      </c>
      <c r="J1039" s="161">
        <f>Dane_baza!BX1028</f>
        <v>274221</v>
      </c>
      <c r="K1039" s="161">
        <f>Dane_baza!AT1028</f>
        <v>5437822</v>
      </c>
      <c r="L1039" s="161">
        <f>Dane_baza!AU1028</f>
        <v>0</v>
      </c>
      <c r="M1039" s="161">
        <f>Dane_baza!AV1028</f>
        <v>402664</v>
      </c>
      <c r="N1039" s="161">
        <f>Dane_baza!AY1028</f>
        <v>7329742</v>
      </c>
      <c r="O1039" s="161">
        <f>Dane_baza!AZ1028</f>
        <v>230318</v>
      </c>
      <c r="P1039" s="161">
        <f>Dane_baza!AW1028</f>
        <v>0</v>
      </c>
      <c r="Q1039" s="161">
        <f>Dane_baza!AX1028</f>
        <v>0</v>
      </c>
      <c r="R1039" s="212">
        <f t="shared" si="55"/>
        <v>18858787</v>
      </c>
      <c r="S1039" s="212">
        <f>Dane_baza!BU1028</f>
        <v>12116769.67</v>
      </c>
      <c r="T1039" s="212">
        <f>Dane_baza!BV1028</f>
        <v>0</v>
      </c>
      <c r="U1039" s="212">
        <f>Dane_baza!BW1028</f>
        <v>8242017.3299951404</v>
      </c>
      <c r="V1039" s="212">
        <f t="shared" si="53"/>
        <v>20358786.999995142</v>
      </c>
      <c r="W1039" s="161">
        <f t="shared" si="54"/>
        <v>1499999.9999951422</v>
      </c>
      <c r="AA1039" s="36"/>
    </row>
    <row r="1040" spans="1:27" ht="14.45" x14ac:dyDescent="0.3">
      <c r="A1040" s="197" t="s">
        <v>97</v>
      </c>
      <c r="B1040" s="197" t="s">
        <v>92</v>
      </c>
      <c r="C1040" s="197" t="s">
        <v>39</v>
      </c>
      <c r="D1040" s="197" t="s">
        <v>36</v>
      </c>
      <c r="E1040" s="197" t="s">
        <v>31</v>
      </c>
      <c r="F1040" s="195" t="s">
        <v>3921</v>
      </c>
      <c r="G1040" s="195" t="s">
        <v>1000</v>
      </c>
      <c r="H1040" s="161">
        <f>Dane_baza!AR1029</f>
        <v>4737142</v>
      </c>
      <c r="I1040" s="161">
        <f>Dane_baza!AS1029</f>
        <v>15158</v>
      </c>
      <c r="J1040" s="161">
        <f>Dane_baza!BX1029</f>
        <v>324919</v>
      </c>
      <c r="K1040" s="161">
        <f>Dane_baza!AT1029</f>
        <v>9298946</v>
      </c>
      <c r="L1040" s="161">
        <f>Dane_baza!AU1029</f>
        <v>459390</v>
      </c>
      <c r="M1040" s="161">
        <f>Dane_baza!AV1029</f>
        <v>364161</v>
      </c>
      <c r="N1040" s="161">
        <f>Dane_baza!AY1029</f>
        <v>11222096</v>
      </c>
      <c r="O1040" s="161">
        <f>Dane_baza!AZ1029</f>
        <v>241672</v>
      </c>
      <c r="P1040" s="161">
        <f>Dane_baza!AW1029</f>
        <v>0</v>
      </c>
      <c r="Q1040" s="161">
        <f>Dane_baza!AX1029</f>
        <v>0</v>
      </c>
      <c r="R1040" s="212">
        <f t="shared" si="55"/>
        <v>26663484</v>
      </c>
      <c r="S1040" s="212">
        <f>Dane_baza!BU1029</f>
        <v>12376227.130000001</v>
      </c>
      <c r="T1040" s="212">
        <f>Dane_baza!BV1029</f>
        <v>11769.39</v>
      </c>
      <c r="U1040" s="212">
        <f>Dane_baza!BW1029</f>
        <v>17475105.559999999</v>
      </c>
      <c r="V1040" s="212">
        <f t="shared" ref="V1040:V1103" si="56">SUM(S1040:U1040)</f>
        <v>29863102.079999998</v>
      </c>
      <c r="W1040" s="161">
        <f t="shared" ref="W1040:W1103" si="57">V1040-R1040</f>
        <v>3199618.0799999982</v>
      </c>
      <c r="AA1040" s="36"/>
    </row>
    <row r="1041" spans="1:27" ht="14.45" x14ac:dyDescent="0.3">
      <c r="A1041" s="197" t="s">
        <v>97</v>
      </c>
      <c r="B1041" s="197" t="s">
        <v>92</v>
      </c>
      <c r="C1041" s="197" t="s">
        <v>42</v>
      </c>
      <c r="D1041" s="197" t="s">
        <v>36</v>
      </c>
      <c r="E1041" s="197" t="s">
        <v>31</v>
      </c>
      <c r="F1041" s="195" t="s">
        <v>3922</v>
      </c>
      <c r="G1041" s="195" t="s">
        <v>1001</v>
      </c>
      <c r="H1041" s="161">
        <f>Dane_baza!AR1030</f>
        <v>6070933</v>
      </c>
      <c r="I1041" s="161">
        <f>Dane_baza!AS1030</f>
        <v>30559</v>
      </c>
      <c r="J1041" s="161">
        <f>Dane_baza!BX1030</f>
        <v>125386</v>
      </c>
      <c r="K1041" s="161">
        <f>Dane_baza!AT1030</f>
        <v>0</v>
      </c>
      <c r="L1041" s="161">
        <f>Dane_baza!AU1030</f>
        <v>0</v>
      </c>
      <c r="M1041" s="161">
        <f>Dane_baza!AV1030</f>
        <v>1341720</v>
      </c>
      <c r="N1041" s="161">
        <f>Dane_baza!AY1030</f>
        <v>2702409</v>
      </c>
      <c r="O1041" s="161">
        <f>Dane_baza!AZ1030</f>
        <v>58391</v>
      </c>
      <c r="P1041" s="161">
        <f>Dane_baza!AW1030</f>
        <v>0</v>
      </c>
      <c r="Q1041" s="161">
        <f>Dane_baza!AX1030</f>
        <v>-250872</v>
      </c>
      <c r="R1041" s="212">
        <f t="shared" ref="R1041:R1104" si="58">SUM(H1041:Q1041)</f>
        <v>10078526</v>
      </c>
      <c r="S1041" s="212">
        <f>Dane_baza!BU1030</f>
        <v>8722488</v>
      </c>
      <c r="T1041" s="212">
        <f>Dane_baza!BV1030</f>
        <v>555486.46</v>
      </c>
      <c r="U1041" s="212">
        <f>Dane_baza!BW1030</f>
        <v>1800551.5367334017</v>
      </c>
      <c r="V1041" s="212">
        <f t="shared" si="56"/>
        <v>11078525.996733403</v>
      </c>
      <c r="W1041" s="161">
        <f t="shared" si="57"/>
        <v>999999.99673340283</v>
      </c>
      <c r="AA1041" s="36"/>
    </row>
    <row r="1042" spans="1:27" ht="14.45" x14ac:dyDescent="0.3">
      <c r="A1042" s="197" t="s">
        <v>97</v>
      </c>
      <c r="B1042" s="197" t="s">
        <v>92</v>
      </c>
      <c r="C1042" s="197" t="s">
        <v>44</v>
      </c>
      <c r="D1042" s="197" t="s">
        <v>36</v>
      </c>
      <c r="E1042" s="197" t="s">
        <v>31</v>
      </c>
      <c r="F1042" s="195" t="s">
        <v>3923</v>
      </c>
      <c r="G1042" s="195" t="s">
        <v>1002</v>
      </c>
      <c r="H1042" s="161">
        <f>Dane_baza!AR1031</f>
        <v>4410724</v>
      </c>
      <c r="I1042" s="161">
        <f>Dane_baza!AS1031</f>
        <v>122796</v>
      </c>
      <c r="J1042" s="161">
        <f>Dane_baza!BX1031</f>
        <v>269378</v>
      </c>
      <c r="K1042" s="161">
        <f>Dane_baza!AT1031</f>
        <v>4570839</v>
      </c>
      <c r="L1042" s="161">
        <f>Dane_baza!AU1031</f>
        <v>0</v>
      </c>
      <c r="M1042" s="161">
        <f>Dane_baza!AV1031</f>
        <v>657739</v>
      </c>
      <c r="N1042" s="161">
        <f>Dane_baza!AY1031</f>
        <v>9469261</v>
      </c>
      <c r="O1042" s="161">
        <f>Dane_baza!AZ1031</f>
        <v>165440</v>
      </c>
      <c r="P1042" s="161">
        <f>Dane_baza!AW1031</f>
        <v>0</v>
      </c>
      <c r="Q1042" s="161">
        <f>Dane_baza!AX1031</f>
        <v>0</v>
      </c>
      <c r="R1042" s="212">
        <f t="shared" si="58"/>
        <v>19666177</v>
      </c>
      <c r="S1042" s="212">
        <f>Dane_baza!BU1031</f>
        <v>11898892.32</v>
      </c>
      <c r="T1042" s="212">
        <f>Dane_baza!BV1031</f>
        <v>175953.63</v>
      </c>
      <c r="U1042" s="212">
        <f>Dane_baza!BW1031</f>
        <v>9091331.0523818787</v>
      </c>
      <c r="V1042" s="212">
        <f t="shared" si="56"/>
        <v>21166177.00238188</v>
      </c>
      <c r="W1042" s="161">
        <f t="shared" si="57"/>
        <v>1500000.0023818798</v>
      </c>
      <c r="AA1042" s="36"/>
    </row>
    <row r="1043" spans="1:27" ht="14.45" x14ac:dyDescent="0.3">
      <c r="A1043" s="197" t="s">
        <v>97</v>
      </c>
      <c r="B1043" s="197" t="s">
        <v>92</v>
      </c>
      <c r="C1043" s="197" t="s">
        <v>51</v>
      </c>
      <c r="D1043" s="197" t="s">
        <v>40</v>
      </c>
      <c r="E1043" s="197" t="s">
        <v>31</v>
      </c>
      <c r="F1043" s="195" t="s">
        <v>3924</v>
      </c>
      <c r="G1043" s="195" t="s">
        <v>1003</v>
      </c>
      <c r="H1043" s="161">
        <f>Dane_baza!AR1032</f>
        <v>5288847</v>
      </c>
      <c r="I1043" s="161">
        <f>Dane_baza!AS1032</f>
        <v>342922</v>
      </c>
      <c r="J1043" s="161">
        <f>Dane_baza!BX1032</f>
        <v>242503</v>
      </c>
      <c r="K1043" s="161">
        <f>Dane_baza!AT1032</f>
        <v>2047478</v>
      </c>
      <c r="L1043" s="161">
        <f>Dane_baza!AU1032</f>
        <v>88386</v>
      </c>
      <c r="M1043" s="161">
        <f>Dane_baza!AV1032</f>
        <v>872296</v>
      </c>
      <c r="N1043" s="161">
        <f>Dane_baza!AY1032</f>
        <v>6636540</v>
      </c>
      <c r="O1043" s="161">
        <f>Dane_baza!AZ1032</f>
        <v>173550</v>
      </c>
      <c r="P1043" s="161">
        <f>Dane_baza!AW1032</f>
        <v>0</v>
      </c>
      <c r="Q1043" s="161">
        <f>Dane_baza!AX1032</f>
        <v>0</v>
      </c>
      <c r="R1043" s="212">
        <f t="shared" si="58"/>
        <v>15692522</v>
      </c>
      <c r="S1043" s="212">
        <f>Dane_baza!BU1032</f>
        <v>12014759.529999999</v>
      </c>
      <c r="T1043" s="212">
        <f>Dane_baza!BV1032</f>
        <v>150075.01999999999</v>
      </c>
      <c r="U1043" s="212">
        <f>Dane_baza!BW1032</f>
        <v>5222560.75</v>
      </c>
      <c r="V1043" s="212">
        <f t="shared" si="56"/>
        <v>17387395.299999997</v>
      </c>
      <c r="W1043" s="161">
        <f t="shared" si="57"/>
        <v>1694873.299999997</v>
      </c>
      <c r="AA1043" s="36"/>
    </row>
    <row r="1044" spans="1:27" ht="14.45" x14ac:dyDescent="0.3">
      <c r="A1044" s="197" t="s">
        <v>97</v>
      </c>
      <c r="B1044" s="197" t="s">
        <v>92</v>
      </c>
      <c r="C1044" s="197" t="s">
        <v>75</v>
      </c>
      <c r="D1044" s="197" t="s">
        <v>36</v>
      </c>
      <c r="E1044" s="197" t="s">
        <v>31</v>
      </c>
      <c r="F1044" s="195" t="s">
        <v>3925</v>
      </c>
      <c r="G1044" s="195" t="s">
        <v>1004</v>
      </c>
      <c r="H1044" s="161">
        <f>Dane_baza!AR1033</f>
        <v>1674669</v>
      </c>
      <c r="I1044" s="161">
        <f>Dane_baza!AS1033</f>
        <v>15078</v>
      </c>
      <c r="J1044" s="161">
        <f>Dane_baza!BX1033</f>
        <v>136070</v>
      </c>
      <c r="K1044" s="161">
        <f>Dane_baza!AT1033</f>
        <v>2788817</v>
      </c>
      <c r="L1044" s="161">
        <f>Dane_baza!AU1033</f>
        <v>126415</v>
      </c>
      <c r="M1044" s="161">
        <f>Dane_baza!AV1033</f>
        <v>931652</v>
      </c>
      <c r="N1044" s="161">
        <f>Dane_baza!AY1033</f>
        <v>3662683</v>
      </c>
      <c r="O1044" s="161">
        <f>Dane_baza!AZ1033</f>
        <v>94074</v>
      </c>
      <c r="P1044" s="161">
        <f>Dane_baza!AW1033</f>
        <v>0</v>
      </c>
      <c r="Q1044" s="161">
        <f>Dane_baza!AX1033</f>
        <v>0</v>
      </c>
      <c r="R1044" s="212">
        <f t="shared" si="58"/>
        <v>9429458</v>
      </c>
      <c r="S1044" s="212">
        <f>Dane_baza!BU1033</f>
        <v>4883290.0599999996</v>
      </c>
      <c r="T1044" s="212">
        <f>Dane_baza!BV1033</f>
        <v>23170.799999999999</v>
      </c>
      <c r="U1044" s="212">
        <f>Dane_baza!BW1033</f>
        <v>5465942.9399999995</v>
      </c>
      <c r="V1044" s="212">
        <f t="shared" si="56"/>
        <v>10372403.799999999</v>
      </c>
      <c r="W1044" s="161">
        <f t="shared" si="57"/>
        <v>942945.79999999888</v>
      </c>
      <c r="AA1044" s="36"/>
    </row>
    <row r="1045" spans="1:27" ht="14.45" x14ac:dyDescent="0.3">
      <c r="A1045" s="197" t="s">
        <v>97</v>
      </c>
      <c r="B1045" s="197" t="s">
        <v>92</v>
      </c>
      <c r="C1045" s="197" t="s">
        <v>77</v>
      </c>
      <c r="D1045" s="197" t="s">
        <v>36</v>
      </c>
      <c r="E1045" s="197" t="s">
        <v>31</v>
      </c>
      <c r="F1045" s="195" t="s">
        <v>3926</v>
      </c>
      <c r="G1045" s="195" t="s">
        <v>1005</v>
      </c>
      <c r="H1045" s="161">
        <f>Dane_baza!AR1034</f>
        <v>3282825</v>
      </c>
      <c r="I1045" s="161">
        <f>Dane_baza!AS1034</f>
        <v>314967</v>
      </c>
      <c r="J1045" s="161">
        <f>Dane_baza!BX1034</f>
        <v>166358</v>
      </c>
      <c r="K1045" s="161">
        <f>Dane_baza!AT1034</f>
        <v>2619517</v>
      </c>
      <c r="L1045" s="161">
        <f>Dane_baza!AU1034</f>
        <v>0</v>
      </c>
      <c r="M1045" s="161">
        <f>Dane_baza!AV1034</f>
        <v>1012534</v>
      </c>
      <c r="N1045" s="161">
        <f>Dane_baza!AY1034</f>
        <v>4941479</v>
      </c>
      <c r="O1045" s="161">
        <f>Dane_baza!AZ1034</f>
        <v>154086</v>
      </c>
      <c r="P1045" s="161">
        <f>Dane_baza!AW1034</f>
        <v>0</v>
      </c>
      <c r="Q1045" s="161">
        <f>Dane_baza!AX1034</f>
        <v>0</v>
      </c>
      <c r="R1045" s="212">
        <f t="shared" si="58"/>
        <v>12491766</v>
      </c>
      <c r="S1045" s="212">
        <f>Dane_baza!BU1034</f>
        <v>7187530.5300000003</v>
      </c>
      <c r="T1045" s="212">
        <f>Dane_baza!BV1034</f>
        <v>644925.32999999996</v>
      </c>
      <c r="U1045" s="212">
        <f>Dane_baza!BW1034</f>
        <v>5659310.1399999997</v>
      </c>
      <c r="V1045" s="212">
        <f t="shared" si="56"/>
        <v>13491766</v>
      </c>
      <c r="W1045" s="161">
        <f t="shared" si="57"/>
        <v>1000000</v>
      </c>
      <c r="AA1045" s="36"/>
    </row>
    <row r="1046" spans="1:27" ht="14.45" x14ac:dyDescent="0.3">
      <c r="A1046" s="197" t="s">
        <v>97</v>
      </c>
      <c r="B1046" s="197" t="s">
        <v>92</v>
      </c>
      <c r="C1046" s="197" t="s">
        <v>90</v>
      </c>
      <c r="D1046" s="197" t="s">
        <v>36</v>
      </c>
      <c r="E1046" s="197" t="s">
        <v>31</v>
      </c>
      <c r="F1046" s="195" t="s">
        <v>3927</v>
      </c>
      <c r="G1046" s="195" t="s">
        <v>1006</v>
      </c>
      <c r="H1046" s="161">
        <f>Dane_baza!AR1035</f>
        <v>3076961</v>
      </c>
      <c r="I1046" s="161">
        <f>Dane_baza!AS1035</f>
        <v>39021</v>
      </c>
      <c r="J1046" s="161">
        <f>Dane_baza!BX1035</f>
        <v>197556</v>
      </c>
      <c r="K1046" s="161">
        <f>Dane_baza!AT1035</f>
        <v>3864368</v>
      </c>
      <c r="L1046" s="161">
        <f>Dane_baza!AU1035</f>
        <v>0</v>
      </c>
      <c r="M1046" s="161">
        <f>Dane_baza!AV1035</f>
        <v>691606</v>
      </c>
      <c r="N1046" s="161">
        <f>Dane_baza!AY1035</f>
        <v>4360119</v>
      </c>
      <c r="O1046" s="161">
        <f>Dane_baza!AZ1035</f>
        <v>85964</v>
      </c>
      <c r="P1046" s="161">
        <f>Dane_baza!AW1035</f>
        <v>0</v>
      </c>
      <c r="Q1046" s="161">
        <f>Dane_baza!AX1035</f>
        <v>0</v>
      </c>
      <c r="R1046" s="212">
        <f t="shared" si="58"/>
        <v>12315595</v>
      </c>
      <c r="S1046" s="212">
        <f>Dane_baza!BU1035</f>
        <v>8117465.5700000003</v>
      </c>
      <c r="T1046" s="212">
        <f>Dane_baza!BV1035</f>
        <v>54838.82</v>
      </c>
      <c r="U1046" s="212">
        <f>Dane_baza!BW1035</f>
        <v>5143290.290000001</v>
      </c>
      <c r="V1046" s="212">
        <f t="shared" si="56"/>
        <v>13315594.680000002</v>
      </c>
      <c r="W1046" s="161">
        <f t="shared" si="57"/>
        <v>999999.68000000156</v>
      </c>
      <c r="AA1046" s="36"/>
    </row>
    <row r="1047" spans="1:27" ht="14.45" x14ac:dyDescent="0.3">
      <c r="A1047" s="197" t="s">
        <v>97</v>
      </c>
      <c r="B1047" s="197" t="s">
        <v>93</v>
      </c>
      <c r="C1047" s="197" t="s">
        <v>33</v>
      </c>
      <c r="D1047" s="197" t="s">
        <v>34</v>
      </c>
      <c r="E1047" s="197" t="s">
        <v>31</v>
      </c>
      <c r="F1047" s="195" t="s">
        <v>3928</v>
      </c>
      <c r="G1047" s="195" t="s">
        <v>1007</v>
      </c>
      <c r="H1047" s="161">
        <f>Dane_baza!AR1036</f>
        <v>92604992</v>
      </c>
      <c r="I1047" s="161">
        <f>Dane_baza!AS1036</f>
        <v>4190682</v>
      </c>
      <c r="J1047" s="161">
        <f>Dane_baza!BX1036</f>
        <v>3358426</v>
      </c>
      <c r="K1047" s="161">
        <f>Dane_baza!AT1036</f>
        <v>0</v>
      </c>
      <c r="L1047" s="161">
        <f>Dane_baza!AU1036</f>
        <v>0</v>
      </c>
      <c r="M1047" s="161">
        <f>Dane_baza!AV1036</f>
        <v>1738968</v>
      </c>
      <c r="N1047" s="161">
        <f>Dane_baza!AY1036</f>
        <v>79683883</v>
      </c>
      <c r="O1047" s="161">
        <f>Dane_baza!AZ1036</f>
        <v>2733003</v>
      </c>
      <c r="P1047" s="161">
        <f>Dane_baza!AW1036</f>
        <v>0</v>
      </c>
      <c r="Q1047" s="161">
        <f>Dane_baza!AX1036</f>
        <v>0</v>
      </c>
      <c r="R1047" s="212">
        <f t="shared" si="58"/>
        <v>184309954</v>
      </c>
      <c r="S1047" s="212">
        <f>Dane_baza!BU1036</f>
        <v>178679870.41999999</v>
      </c>
      <c r="T1047" s="212">
        <f>Dane_baza!BV1036</f>
        <v>3849669.5</v>
      </c>
      <c r="U1047" s="212">
        <f>Dane_baza!BW1036</f>
        <v>10556435.34</v>
      </c>
      <c r="V1047" s="212">
        <f t="shared" si="56"/>
        <v>193085975.25999999</v>
      </c>
      <c r="W1047" s="161">
        <f t="shared" si="57"/>
        <v>8776021.2599999905</v>
      </c>
      <c r="AA1047" s="36"/>
    </row>
    <row r="1048" spans="1:27" ht="14.45" x14ac:dyDescent="0.3">
      <c r="A1048" s="197" t="s">
        <v>97</v>
      </c>
      <c r="B1048" s="197" t="s">
        <v>93</v>
      </c>
      <c r="C1048" s="197" t="s">
        <v>39</v>
      </c>
      <c r="D1048" s="197" t="s">
        <v>36</v>
      </c>
      <c r="E1048" s="197" t="s">
        <v>31</v>
      </c>
      <c r="F1048" s="195" t="s">
        <v>3929</v>
      </c>
      <c r="G1048" s="195" t="s">
        <v>1008</v>
      </c>
      <c r="H1048" s="161">
        <f>Dane_baza!AR1037</f>
        <v>7722886</v>
      </c>
      <c r="I1048" s="161">
        <f>Dane_baza!AS1037</f>
        <v>26883</v>
      </c>
      <c r="J1048" s="161">
        <f>Dane_baza!BX1037</f>
        <v>344349</v>
      </c>
      <c r="K1048" s="161">
        <f>Dane_baza!AT1037</f>
        <v>5712250</v>
      </c>
      <c r="L1048" s="161">
        <f>Dane_baza!AU1037</f>
        <v>0</v>
      </c>
      <c r="M1048" s="161">
        <f>Dane_baza!AV1037</f>
        <v>829474</v>
      </c>
      <c r="N1048" s="161">
        <f>Dane_baza!AY1037</f>
        <v>11402301</v>
      </c>
      <c r="O1048" s="161">
        <f>Dane_baza!AZ1037</f>
        <v>386026</v>
      </c>
      <c r="P1048" s="161">
        <f>Dane_baza!AW1037</f>
        <v>0</v>
      </c>
      <c r="Q1048" s="161">
        <f>Dane_baza!AX1037</f>
        <v>0</v>
      </c>
      <c r="R1048" s="212">
        <f t="shared" si="58"/>
        <v>26424169</v>
      </c>
      <c r="S1048" s="212">
        <f>Dane_baza!BU1037</f>
        <v>19306203.719999999</v>
      </c>
      <c r="T1048" s="212">
        <f>Dane_baza!BV1037</f>
        <v>84307.22</v>
      </c>
      <c r="U1048" s="212">
        <f>Dane_baza!BW1037</f>
        <v>9033658</v>
      </c>
      <c r="V1048" s="212">
        <f t="shared" si="56"/>
        <v>28424168.939999998</v>
      </c>
      <c r="W1048" s="161">
        <f t="shared" si="57"/>
        <v>1999999.9399999976</v>
      </c>
      <c r="AA1048" s="36"/>
    </row>
    <row r="1049" spans="1:27" ht="14.45" x14ac:dyDescent="0.3">
      <c r="A1049" s="197" t="s">
        <v>97</v>
      </c>
      <c r="B1049" s="197" t="s">
        <v>93</v>
      </c>
      <c r="C1049" s="197" t="s">
        <v>42</v>
      </c>
      <c r="D1049" s="197" t="s">
        <v>36</v>
      </c>
      <c r="E1049" s="197" t="s">
        <v>31</v>
      </c>
      <c r="F1049" s="195" t="s">
        <v>3930</v>
      </c>
      <c r="G1049" s="195" t="s">
        <v>1009</v>
      </c>
      <c r="H1049" s="161">
        <f>Dane_baza!AR1038</f>
        <v>19459037</v>
      </c>
      <c r="I1049" s="161">
        <f>Dane_baza!AS1038</f>
        <v>579815</v>
      </c>
      <c r="J1049" s="161">
        <f>Dane_baza!BX1038</f>
        <v>643837</v>
      </c>
      <c r="K1049" s="161">
        <f>Dane_baza!AT1038</f>
        <v>2787079</v>
      </c>
      <c r="L1049" s="161">
        <f>Dane_baza!AU1038</f>
        <v>0</v>
      </c>
      <c r="M1049" s="161">
        <f>Dane_baza!AV1038</f>
        <v>647600</v>
      </c>
      <c r="N1049" s="161">
        <f>Dane_baza!AY1038</f>
        <v>24090783</v>
      </c>
      <c r="O1049" s="161">
        <f>Dane_baza!AZ1038</f>
        <v>681223</v>
      </c>
      <c r="P1049" s="161">
        <f>Dane_baza!AW1038</f>
        <v>0</v>
      </c>
      <c r="Q1049" s="161">
        <f>Dane_baza!AX1038</f>
        <v>0</v>
      </c>
      <c r="R1049" s="212">
        <f t="shared" si="58"/>
        <v>48889374</v>
      </c>
      <c r="S1049" s="212">
        <f>Dane_baza!BU1038</f>
        <v>43564153.030000001</v>
      </c>
      <c r="T1049" s="212">
        <f>Dane_baza!BV1038</f>
        <v>814913.26</v>
      </c>
      <c r="U1049" s="212">
        <f>Dane_baza!BW1038</f>
        <v>7510307.7082370408</v>
      </c>
      <c r="V1049" s="212">
        <f t="shared" si="56"/>
        <v>51889373.998237044</v>
      </c>
      <c r="W1049" s="161">
        <f t="shared" si="57"/>
        <v>2999999.9982370436</v>
      </c>
      <c r="AA1049" s="36"/>
    </row>
    <row r="1050" spans="1:27" ht="14.45" x14ac:dyDescent="0.3">
      <c r="A1050" s="197" t="s">
        <v>97</v>
      </c>
      <c r="B1050" s="197" t="s">
        <v>93</v>
      </c>
      <c r="C1050" s="197" t="s">
        <v>44</v>
      </c>
      <c r="D1050" s="197" t="s">
        <v>36</v>
      </c>
      <c r="E1050" s="197" t="s">
        <v>31</v>
      </c>
      <c r="F1050" s="195" t="s">
        <v>3931</v>
      </c>
      <c r="G1050" s="195" t="s">
        <v>281</v>
      </c>
      <c r="H1050" s="161">
        <f>Dane_baza!AR1039</f>
        <v>6693214</v>
      </c>
      <c r="I1050" s="161">
        <f>Dane_baza!AS1039</f>
        <v>209450</v>
      </c>
      <c r="J1050" s="161">
        <f>Dane_baza!BX1039</f>
        <v>327921</v>
      </c>
      <c r="K1050" s="161">
        <f>Dane_baza!AT1039</f>
        <v>4238948</v>
      </c>
      <c r="L1050" s="161">
        <f>Dane_baza!AU1039</f>
        <v>0</v>
      </c>
      <c r="M1050" s="161">
        <f>Dane_baza!AV1039</f>
        <v>767393</v>
      </c>
      <c r="N1050" s="161">
        <f>Dane_baza!AY1039</f>
        <v>12120808</v>
      </c>
      <c r="O1050" s="161">
        <f>Dane_baza!AZ1039</f>
        <v>262758</v>
      </c>
      <c r="P1050" s="161">
        <f>Dane_baza!AW1039</f>
        <v>0</v>
      </c>
      <c r="Q1050" s="161">
        <f>Dane_baza!AX1039</f>
        <v>0</v>
      </c>
      <c r="R1050" s="212">
        <f t="shared" si="58"/>
        <v>24620492</v>
      </c>
      <c r="S1050" s="212">
        <f>Dane_baza!BU1039</f>
        <v>16709799.93</v>
      </c>
      <c r="T1050" s="212">
        <f>Dane_baza!BV1039</f>
        <v>93088.56</v>
      </c>
      <c r="U1050" s="212">
        <f>Dane_baza!BW1039</f>
        <v>9317603.4499999993</v>
      </c>
      <c r="V1050" s="212">
        <f t="shared" si="56"/>
        <v>26120491.939999998</v>
      </c>
      <c r="W1050" s="161">
        <f t="shared" si="57"/>
        <v>1499999.9399999976</v>
      </c>
      <c r="AA1050" s="36"/>
    </row>
    <row r="1051" spans="1:27" ht="14.45" x14ac:dyDescent="0.3">
      <c r="A1051" s="197" t="s">
        <v>97</v>
      </c>
      <c r="B1051" s="197" t="s">
        <v>93</v>
      </c>
      <c r="C1051" s="197" t="s">
        <v>51</v>
      </c>
      <c r="D1051" s="197" t="s">
        <v>40</v>
      </c>
      <c r="E1051" s="197" t="s">
        <v>31</v>
      </c>
      <c r="F1051" s="195" t="s">
        <v>3932</v>
      </c>
      <c r="G1051" s="195" t="s">
        <v>1010</v>
      </c>
      <c r="H1051" s="161">
        <f>Dane_baza!AR1040</f>
        <v>38783675</v>
      </c>
      <c r="I1051" s="161">
        <f>Dane_baza!AS1040</f>
        <v>1123430</v>
      </c>
      <c r="J1051" s="161">
        <f>Dane_baza!BX1040</f>
        <v>1390465</v>
      </c>
      <c r="K1051" s="161">
        <f>Dane_baza!AT1040</f>
        <v>0</v>
      </c>
      <c r="L1051" s="161">
        <f>Dane_baza!AU1040</f>
        <v>0</v>
      </c>
      <c r="M1051" s="161">
        <f>Dane_baza!AV1040</f>
        <v>1084548</v>
      </c>
      <c r="N1051" s="161">
        <f>Dane_baza!AY1040</f>
        <v>39793236</v>
      </c>
      <c r="O1051" s="161">
        <f>Dane_baza!AZ1040</f>
        <v>955334</v>
      </c>
      <c r="P1051" s="161">
        <f>Dane_baza!AW1040</f>
        <v>0</v>
      </c>
      <c r="Q1051" s="161">
        <f>Dane_baza!AX1040</f>
        <v>0</v>
      </c>
      <c r="R1051" s="212">
        <f t="shared" si="58"/>
        <v>83130688</v>
      </c>
      <c r="S1051" s="212">
        <f>Dane_baza!BU1040</f>
        <v>72407032.540000007</v>
      </c>
      <c r="T1051" s="212">
        <f>Dane_baza!BV1040</f>
        <v>1301578.56</v>
      </c>
      <c r="U1051" s="212">
        <f>Dane_baza!BW1040</f>
        <v>14113761.699999999</v>
      </c>
      <c r="V1051" s="212">
        <f t="shared" si="56"/>
        <v>87822372.800000012</v>
      </c>
      <c r="W1051" s="161">
        <f t="shared" si="57"/>
        <v>4691684.8000000119</v>
      </c>
      <c r="AA1051" s="36"/>
    </row>
    <row r="1052" spans="1:27" ht="14.45" x14ac:dyDescent="0.3">
      <c r="A1052" s="197" t="s">
        <v>97</v>
      </c>
      <c r="B1052" s="197" t="s">
        <v>93</v>
      </c>
      <c r="C1052" s="197" t="s">
        <v>75</v>
      </c>
      <c r="D1052" s="197" t="s">
        <v>36</v>
      </c>
      <c r="E1052" s="197" t="s">
        <v>31</v>
      </c>
      <c r="F1052" s="195" t="s">
        <v>3933</v>
      </c>
      <c r="G1052" s="195" t="s">
        <v>1011</v>
      </c>
      <c r="H1052" s="161">
        <f>Dane_baza!AR1041</f>
        <v>6441363</v>
      </c>
      <c r="I1052" s="161">
        <f>Dane_baza!AS1041</f>
        <v>81146</v>
      </c>
      <c r="J1052" s="161">
        <f>Dane_baza!BX1041</f>
        <v>285881</v>
      </c>
      <c r="K1052" s="161">
        <f>Dane_baza!AT1041</f>
        <v>4035899</v>
      </c>
      <c r="L1052" s="161">
        <f>Dane_baza!AU1041</f>
        <v>0</v>
      </c>
      <c r="M1052" s="161">
        <f>Dane_baza!AV1041</f>
        <v>412979</v>
      </c>
      <c r="N1052" s="161">
        <f>Dane_baza!AY1041</f>
        <v>9999754</v>
      </c>
      <c r="O1052" s="161">
        <f>Dane_baza!AZ1041</f>
        <v>261136</v>
      </c>
      <c r="P1052" s="161">
        <f>Dane_baza!AW1041</f>
        <v>0</v>
      </c>
      <c r="Q1052" s="161">
        <f>Dane_baza!AX1041</f>
        <v>0</v>
      </c>
      <c r="R1052" s="212">
        <f t="shared" si="58"/>
        <v>21518158</v>
      </c>
      <c r="S1052" s="212">
        <f>Dane_baza!BU1041</f>
        <v>15461075.91</v>
      </c>
      <c r="T1052" s="212">
        <f>Dane_baza!BV1041</f>
        <v>144594.91</v>
      </c>
      <c r="U1052" s="212">
        <f>Dane_baza!BW1041</f>
        <v>7412487.1810958367</v>
      </c>
      <c r="V1052" s="212">
        <f t="shared" si="56"/>
        <v>23018158.001095839</v>
      </c>
      <c r="W1052" s="161">
        <f t="shared" si="57"/>
        <v>1500000.0010958388</v>
      </c>
      <c r="AA1052" s="36"/>
    </row>
    <row r="1053" spans="1:27" ht="14.45" x14ac:dyDescent="0.3">
      <c r="A1053" s="197" t="s">
        <v>97</v>
      </c>
      <c r="B1053" s="197" t="s">
        <v>93</v>
      </c>
      <c r="C1053" s="197" t="s">
        <v>77</v>
      </c>
      <c r="D1053" s="197" t="s">
        <v>40</v>
      </c>
      <c r="E1053" s="197" t="s">
        <v>31</v>
      </c>
      <c r="F1053" s="195" t="s">
        <v>3934</v>
      </c>
      <c r="G1053" s="195" t="s">
        <v>1012</v>
      </c>
      <c r="H1053" s="161">
        <f>Dane_baza!AR1042</f>
        <v>6092523</v>
      </c>
      <c r="I1053" s="161">
        <f>Dane_baza!AS1042</f>
        <v>306313</v>
      </c>
      <c r="J1053" s="161">
        <f>Dane_baza!BX1042</f>
        <v>260715</v>
      </c>
      <c r="K1053" s="161">
        <f>Dane_baza!AT1042</f>
        <v>1505129</v>
      </c>
      <c r="L1053" s="161">
        <f>Dane_baza!AU1042</f>
        <v>0</v>
      </c>
      <c r="M1053" s="161">
        <f>Dane_baza!AV1042</f>
        <v>418810</v>
      </c>
      <c r="N1053" s="161">
        <f>Dane_baza!AY1042</f>
        <v>9969771</v>
      </c>
      <c r="O1053" s="161">
        <f>Dane_baza!AZ1042</f>
        <v>240050</v>
      </c>
      <c r="P1053" s="161">
        <f>Dane_baza!AW1042</f>
        <v>0</v>
      </c>
      <c r="Q1053" s="161">
        <f>Dane_baza!AX1042</f>
        <v>0</v>
      </c>
      <c r="R1053" s="212">
        <f t="shared" si="58"/>
        <v>18793311</v>
      </c>
      <c r="S1053" s="212">
        <f>Dane_baza!BU1042</f>
        <v>15590643.32</v>
      </c>
      <c r="T1053" s="212">
        <f>Dane_baza!BV1042</f>
        <v>365967.46</v>
      </c>
      <c r="U1053" s="212">
        <f>Dane_baza!BW1042</f>
        <v>4336700.0600000005</v>
      </c>
      <c r="V1053" s="212">
        <f t="shared" si="56"/>
        <v>20293310.840000004</v>
      </c>
      <c r="W1053" s="161">
        <f t="shared" si="57"/>
        <v>1499999.8400000036</v>
      </c>
      <c r="AA1053" s="36"/>
    </row>
    <row r="1054" spans="1:27" ht="14.45" x14ac:dyDescent="0.3">
      <c r="A1054" s="197" t="s">
        <v>97</v>
      </c>
      <c r="B1054" s="197" t="s">
        <v>93</v>
      </c>
      <c r="C1054" s="197" t="s">
        <v>90</v>
      </c>
      <c r="D1054" s="197" t="s">
        <v>36</v>
      </c>
      <c r="E1054" s="197" t="s">
        <v>31</v>
      </c>
      <c r="F1054" s="195" t="s">
        <v>3935</v>
      </c>
      <c r="G1054" s="195" t="s">
        <v>1013</v>
      </c>
      <c r="H1054" s="161">
        <f>Dane_baza!AR1043</f>
        <v>5174236</v>
      </c>
      <c r="I1054" s="161">
        <f>Dane_baza!AS1043</f>
        <v>88494</v>
      </c>
      <c r="J1054" s="161">
        <f>Dane_baza!BX1043</f>
        <v>290569</v>
      </c>
      <c r="K1054" s="161">
        <f>Dane_baza!AT1043</f>
        <v>5966255</v>
      </c>
      <c r="L1054" s="161">
        <f>Dane_baza!AU1043</f>
        <v>0</v>
      </c>
      <c r="M1054" s="161">
        <f>Dane_baza!AV1043</f>
        <v>1107303</v>
      </c>
      <c r="N1054" s="161">
        <f>Dane_baza!AY1043</f>
        <v>8630600</v>
      </c>
      <c r="O1054" s="161">
        <f>Dane_baza!AZ1043</f>
        <v>180038</v>
      </c>
      <c r="P1054" s="161">
        <f>Dane_baza!AW1043</f>
        <v>0</v>
      </c>
      <c r="Q1054" s="161">
        <f>Dane_baza!AX1043</f>
        <v>0</v>
      </c>
      <c r="R1054" s="212">
        <f t="shared" si="58"/>
        <v>21437495</v>
      </c>
      <c r="S1054" s="212">
        <f>Dane_baza!BU1043</f>
        <v>12850764.630000001</v>
      </c>
      <c r="T1054" s="212">
        <f>Dane_baza!BV1043</f>
        <v>177267.23</v>
      </c>
      <c r="U1054" s="212">
        <f>Dane_baza!BW1043</f>
        <v>9909463.1336573046</v>
      </c>
      <c r="V1054" s="212">
        <f t="shared" si="56"/>
        <v>22937494.993657306</v>
      </c>
      <c r="W1054" s="161">
        <f t="shared" si="57"/>
        <v>1499999.9936573058</v>
      </c>
      <c r="AA1054" s="36"/>
    </row>
    <row r="1055" spans="1:27" ht="14.45" x14ac:dyDescent="0.3">
      <c r="A1055" s="197" t="s">
        <v>97</v>
      </c>
      <c r="B1055" s="197" t="s">
        <v>93</v>
      </c>
      <c r="C1055" s="197" t="s">
        <v>92</v>
      </c>
      <c r="D1055" s="197" t="s">
        <v>36</v>
      </c>
      <c r="E1055" s="197" t="s">
        <v>31</v>
      </c>
      <c r="F1055" s="195" t="s">
        <v>3936</v>
      </c>
      <c r="G1055" s="195" t="s">
        <v>1007</v>
      </c>
      <c r="H1055" s="161">
        <f>Dane_baza!AR1044</f>
        <v>34469050</v>
      </c>
      <c r="I1055" s="161">
        <f>Dane_baza!AS1044</f>
        <v>885869</v>
      </c>
      <c r="J1055" s="161">
        <f>Dane_baza!BX1044</f>
        <v>1263360</v>
      </c>
      <c r="K1055" s="161">
        <f>Dane_baza!AT1044</f>
        <v>0</v>
      </c>
      <c r="L1055" s="161">
        <f>Dane_baza!AU1044</f>
        <v>0</v>
      </c>
      <c r="M1055" s="161">
        <f>Dane_baza!AV1044</f>
        <v>1198143</v>
      </c>
      <c r="N1055" s="161">
        <f>Dane_baza!AY1044</f>
        <v>28374898</v>
      </c>
      <c r="O1055" s="161">
        <f>Dane_baza!AZ1044</f>
        <v>665004</v>
      </c>
      <c r="P1055" s="161">
        <f>Dane_baza!AW1044</f>
        <v>0</v>
      </c>
      <c r="Q1055" s="161">
        <f>Dane_baza!AX1044</f>
        <v>0</v>
      </c>
      <c r="R1055" s="212">
        <f t="shared" si="58"/>
        <v>66856324</v>
      </c>
      <c r="S1055" s="212">
        <f>Dane_baza!BU1044</f>
        <v>64840404.240000002</v>
      </c>
      <c r="T1055" s="212">
        <f>Dane_baza!BV1044</f>
        <v>1139268.77</v>
      </c>
      <c r="U1055" s="212">
        <f>Dane_baza!BW1044</f>
        <v>4376650.9825667916</v>
      </c>
      <c r="V1055" s="212">
        <f t="shared" si="56"/>
        <v>70356323.992566794</v>
      </c>
      <c r="W1055" s="161">
        <f t="shared" si="57"/>
        <v>3499999.9925667942</v>
      </c>
      <c r="AA1055" s="36"/>
    </row>
    <row r="1056" spans="1:27" ht="14.45" x14ac:dyDescent="0.3">
      <c r="A1056" s="197" t="s">
        <v>97</v>
      </c>
      <c r="B1056" s="197" t="s">
        <v>93</v>
      </c>
      <c r="C1056" s="197" t="s">
        <v>93</v>
      </c>
      <c r="D1056" s="197" t="s">
        <v>40</v>
      </c>
      <c r="E1056" s="197" t="s">
        <v>31</v>
      </c>
      <c r="F1056" s="195" t="s">
        <v>3937</v>
      </c>
      <c r="G1056" s="195" t="s">
        <v>1014</v>
      </c>
      <c r="H1056" s="161">
        <f>Dane_baza!AR1045</f>
        <v>10563786</v>
      </c>
      <c r="I1056" s="161">
        <f>Dane_baza!AS1045</f>
        <v>49180</v>
      </c>
      <c r="J1056" s="161">
        <f>Dane_baza!BX1045</f>
        <v>487086</v>
      </c>
      <c r="K1056" s="161">
        <f>Dane_baza!AT1045</f>
        <v>8517378</v>
      </c>
      <c r="L1056" s="161">
        <f>Dane_baza!AU1045</f>
        <v>0</v>
      </c>
      <c r="M1056" s="161">
        <f>Dane_baza!AV1045</f>
        <v>622025</v>
      </c>
      <c r="N1056" s="161">
        <f>Dane_baza!AY1045</f>
        <v>20875875</v>
      </c>
      <c r="O1056" s="161">
        <f>Dane_baza!AZ1045</f>
        <v>457393</v>
      </c>
      <c r="P1056" s="161">
        <f>Dane_baza!AW1045</f>
        <v>0</v>
      </c>
      <c r="Q1056" s="161">
        <f>Dane_baza!AX1045</f>
        <v>0</v>
      </c>
      <c r="R1056" s="212">
        <f t="shared" si="58"/>
        <v>41572723</v>
      </c>
      <c r="S1056" s="212">
        <f>Dane_baza!BU1045</f>
        <v>27353767.34</v>
      </c>
      <c r="T1056" s="212">
        <f>Dane_baza!BV1045</f>
        <v>43221.82</v>
      </c>
      <c r="U1056" s="212">
        <f>Dane_baza!BW1045</f>
        <v>16675733.470000003</v>
      </c>
      <c r="V1056" s="212">
        <f t="shared" si="56"/>
        <v>44072722.630000003</v>
      </c>
      <c r="W1056" s="161">
        <f t="shared" si="57"/>
        <v>2499999.6300000027</v>
      </c>
      <c r="AA1056" s="36"/>
    </row>
    <row r="1057" spans="1:27" ht="14.45" x14ac:dyDescent="0.3">
      <c r="A1057" s="197" t="s">
        <v>97</v>
      </c>
      <c r="B1057" s="197" t="s">
        <v>93</v>
      </c>
      <c r="C1057" s="197" t="s">
        <v>95</v>
      </c>
      <c r="D1057" s="197" t="s">
        <v>36</v>
      </c>
      <c r="E1057" s="197" t="s">
        <v>31</v>
      </c>
      <c r="F1057" s="195" t="s">
        <v>3938</v>
      </c>
      <c r="G1057" s="195" t="s">
        <v>1015</v>
      </c>
      <c r="H1057" s="161">
        <f>Dane_baza!AR1046</f>
        <v>13709635</v>
      </c>
      <c r="I1057" s="161">
        <f>Dane_baza!AS1046</f>
        <v>113539</v>
      </c>
      <c r="J1057" s="161">
        <f>Dane_baza!BX1046</f>
        <v>449613</v>
      </c>
      <c r="K1057" s="161">
        <f>Dane_baza!AT1046</f>
        <v>4226564</v>
      </c>
      <c r="L1057" s="161">
        <f>Dane_baza!AU1046</f>
        <v>0</v>
      </c>
      <c r="M1057" s="161">
        <f>Dane_baza!AV1046</f>
        <v>484026</v>
      </c>
      <c r="N1057" s="161">
        <f>Dane_baza!AY1046</f>
        <v>22585995</v>
      </c>
      <c r="O1057" s="161">
        <f>Dane_baza!AZ1046</f>
        <v>554710</v>
      </c>
      <c r="P1057" s="161">
        <f>Dane_baza!AW1046</f>
        <v>0</v>
      </c>
      <c r="Q1057" s="161">
        <f>Dane_baza!AX1046</f>
        <v>0</v>
      </c>
      <c r="R1057" s="212">
        <f t="shared" si="58"/>
        <v>42124082</v>
      </c>
      <c r="S1057" s="212">
        <f>Dane_baza!BU1046</f>
        <v>28111489.23</v>
      </c>
      <c r="T1057" s="212">
        <f>Dane_baza!BV1046</f>
        <v>166821.82</v>
      </c>
      <c r="U1057" s="212">
        <f>Dane_baza!BW1046</f>
        <v>15845770.940917887</v>
      </c>
      <c r="V1057" s="212">
        <f t="shared" si="56"/>
        <v>44124081.990917891</v>
      </c>
      <c r="W1057" s="161">
        <f t="shared" si="57"/>
        <v>1999999.9909178913</v>
      </c>
      <c r="AA1057" s="36"/>
    </row>
    <row r="1058" spans="1:27" ht="14.45" x14ac:dyDescent="0.3">
      <c r="A1058" s="197" t="s">
        <v>97</v>
      </c>
      <c r="B1058" s="197" t="s">
        <v>93</v>
      </c>
      <c r="C1058" s="197" t="s">
        <v>97</v>
      </c>
      <c r="D1058" s="197" t="s">
        <v>36</v>
      </c>
      <c r="E1058" s="197" t="s">
        <v>31</v>
      </c>
      <c r="F1058" s="195" t="s">
        <v>3939</v>
      </c>
      <c r="G1058" s="195" t="s">
        <v>1016</v>
      </c>
      <c r="H1058" s="161">
        <f>Dane_baza!AR1047</f>
        <v>8053430</v>
      </c>
      <c r="I1058" s="161">
        <f>Dane_baza!AS1047</f>
        <v>171490</v>
      </c>
      <c r="J1058" s="161">
        <f>Dane_baza!BX1047</f>
        <v>387975</v>
      </c>
      <c r="K1058" s="161">
        <f>Dane_baza!AT1047</f>
        <v>5505792</v>
      </c>
      <c r="L1058" s="161">
        <f>Dane_baza!AU1047</f>
        <v>0</v>
      </c>
      <c r="M1058" s="161">
        <f>Dane_baza!AV1047</f>
        <v>287434</v>
      </c>
      <c r="N1058" s="161">
        <f>Dane_baza!AY1047</f>
        <v>15651801</v>
      </c>
      <c r="O1058" s="161">
        <f>Dane_baza!AZ1047</f>
        <v>416844</v>
      </c>
      <c r="P1058" s="161">
        <f>Dane_baza!AW1047</f>
        <v>0</v>
      </c>
      <c r="Q1058" s="161">
        <f>Dane_baza!AX1047</f>
        <v>0</v>
      </c>
      <c r="R1058" s="212">
        <f t="shared" si="58"/>
        <v>30474766</v>
      </c>
      <c r="S1058" s="212">
        <f>Dane_baza!BU1047</f>
        <v>21462336.600000001</v>
      </c>
      <c r="T1058" s="212">
        <f>Dane_baza!BV1047</f>
        <v>256253.81</v>
      </c>
      <c r="U1058" s="212">
        <f>Dane_baza!BW1047</f>
        <v>10756175.595256224</v>
      </c>
      <c r="V1058" s="212">
        <f t="shared" si="56"/>
        <v>32474766.005256224</v>
      </c>
      <c r="W1058" s="161">
        <f t="shared" si="57"/>
        <v>2000000.0052562244</v>
      </c>
      <c r="AA1058" s="36"/>
    </row>
    <row r="1059" spans="1:27" ht="14.45" x14ac:dyDescent="0.3">
      <c r="A1059" s="197" t="s">
        <v>97</v>
      </c>
      <c r="B1059" s="197" t="s">
        <v>93</v>
      </c>
      <c r="C1059" s="197" t="s">
        <v>130</v>
      </c>
      <c r="D1059" s="197" t="s">
        <v>34</v>
      </c>
      <c r="E1059" s="197" t="s">
        <v>31</v>
      </c>
      <c r="F1059" s="195" t="s">
        <v>3940</v>
      </c>
      <c r="G1059" s="195" t="s">
        <v>1017</v>
      </c>
      <c r="H1059" s="161">
        <f>Dane_baza!AR1048</f>
        <v>54764409</v>
      </c>
      <c r="I1059" s="161">
        <f>Dane_baza!AS1048</f>
        <v>1224467</v>
      </c>
      <c r="J1059" s="161">
        <f>Dane_baza!BX1048</f>
        <v>1992064</v>
      </c>
      <c r="K1059" s="161">
        <f>Dane_baza!AT1048</f>
        <v>0</v>
      </c>
      <c r="L1059" s="161">
        <f>Dane_baza!AU1048</f>
        <v>0</v>
      </c>
      <c r="M1059" s="161">
        <f>Dane_baza!AV1048</f>
        <v>1495714</v>
      </c>
      <c r="N1059" s="161">
        <f>Dane_baza!AY1048</f>
        <v>49096599</v>
      </c>
      <c r="O1059" s="161">
        <f>Dane_baza!AZ1048</f>
        <v>1167811</v>
      </c>
      <c r="P1059" s="161">
        <f>Dane_baza!AW1048</f>
        <v>0</v>
      </c>
      <c r="Q1059" s="161">
        <f>Dane_baza!AX1048</f>
        <v>0</v>
      </c>
      <c r="R1059" s="212">
        <f t="shared" si="58"/>
        <v>109741064</v>
      </c>
      <c r="S1059" s="212">
        <f>Dane_baza!BU1048</f>
        <v>96638078.120000005</v>
      </c>
      <c r="T1059" s="212">
        <f>Dane_baza!BV1048</f>
        <v>2049460.94</v>
      </c>
      <c r="U1059" s="212">
        <f>Dane_baza!BW1048</f>
        <v>14553524.941745158</v>
      </c>
      <c r="V1059" s="212">
        <f t="shared" si="56"/>
        <v>113241064.00174516</v>
      </c>
      <c r="W1059" s="161">
        <f t="shared" si="57"/>
        <v>3500000.0017451644</v>
      </c>
      <c r="AA1059" s="36"/>
    </row>
    <row r="1060" spans="1:27" ht="14.45" x14ac:dyDescent="0.3">
      <c r="A1060" s="197" t="s">
        <v>97</v>
      </c>
      <c r="B1060" s="197" t="s">
        <v>95</v>
      </c>
      <c r="C1060" s="197" t="s">
        <v>33</v>
      </c>
      <c r="D1060" s="197" t="s">
        <v>34</v>
      </c>
      <c r="E1060" s="197" t="s">
        <v>31</v>
      </c>
      <c r="F1060" s="195" t="s">
        <v>3941</v>
      </c>
      <c r="G1060" s="195" t="s">
        <v>1018</v>
      </c>
      <c r="H1060" s="161">
        <f>Dane_baza!AR1049</f>
        <v>63889306</v>
      </c>
      <c r="I1060" s="161">
        <f>Dane_baza!AS1049</f>
        <v>14820381</v>
      </c>
      <c r="J1060" s="161">
        <f>Dane_baza!BX1049</f>
        <v>1591708</v>
      </c>
      <c r="K1060" s="161">
        <f>Dane_baza!AT1049</f>
        <v>0</v>
      </c>
      <c r="L1060" s="161">
        <f>Dane_baza!AU1049</f>
        <v>281222</v>
      </c>
      <c r="M1060" s="161">
        <f>Dane_baza!AV1049</f>
        <v>1810491</v>
      </c>
      <c r="N1060" s="161">
        <f>Dane_baza!AY1049</f>
        <v>46032218</v>
      </c>
      <c r="O1060" s="161">
        <f>Dane_baza!AZ1049</f>
        <v>1488959</v>
      </c>
      <c r="P1060" s="161">
        <f>Dane_baza!AW1049</f>
        <v>0</v>
      </c>
      <c r="Q1060" s="161">
        <f>Dane_baza!AX1049</f>
        <v>0</v>
      </c>
      <c r="R1060" s="212">
        <f t="shared" si="58"/>
        <v>129914285</v>
      </c>
      <c r="S1060" s="212">
        <f>Dane_baza!BU1049</f>
        <v>126179556.93000001</v>
      </c>
      <c r="T1060" s="212">
        <f>Dane_baza!BV1049</f>
        <v>12771446.619999999</v>
      </c>
      <c r="U1060" s="212">
        <f>Dane_baza!BW1049</f>
        <v>0</v>
      </c>
      <c r="V1060" s="212">
        <f t="shared" si="56"/>
        <v>138951003.55000001</v>
      </c>
      <c r="W1060" s="161">
        <f t="shared" si="57"/>
        <v>9036718.5500000119</v>
      </c>
      <c r="AA1060" s="36"/>
    </row>
    <row r="1061" spans="1:27" ht="14.45" x14ac:dyDescent="0.3">
      <c r="A1061" s="197" t="s">
        <v>97</v>
      </c>
      <c r="B1061" s="197" t="s">
        <v>95</v>
      </c>
      <c r="C1061" s="197" t="s">
        <v>32</v>
      </c>
      <c r="D1061" s="197" t="s">
        <v>36</v>
      </c>
      <c r="E1061" s="197" t="s">
        <v>31</v>
      </c>
      <c r="F1061" s="195" t="s">
        <v>3942</v>
      </c>
      <c r="G1061" s="195" t="s">
        <v>1019</v>
      </c>
      <c r="H1061" s="161">
        <f>Dane_baza!AR1050</f>
        <v>1531994</v>
      </c>
      <c r="I1061" s="161">
        <f>Dane_baza!AS1050</f>
        <v>8135</v>
      </c>
      <c r="J1061" s="161">
        <f>Dane_baza!BX1050</f>
        <v>151737</v>
      </c>
      <c r="K1061" s="161">
        <f>Dane_baza!AT1050</f>
        <v>4623362</v>
      </c>
      <c r="L1061" s="161">
        <f>Dane_baza!AU1050</f>
        <v>39633</v>
      </c>
      <c r="M1061" s="161">
        <f>Dane_baza!AV1050</f>
        <v>748299</v>
      </c>
      <c r="N1061" s="161">
        <f>Dane_baza!AY1050</f>
        <v>5532147</v>
      </c>
      <c r="O1061" s="161">
        <f>Dane_baza!AZ1050</f>
        <v>85964</v>
      </c>
      <c r="P1061" s="161">
        <f>Dane_baza!AW1050</f>
        <v>0</v>
      </c>
      <c r="Q1061" s="161">
        <f>Dane_baza!AX1050</f>
        <v>0</v>
      </c>
      <c r="R1061" s="212">
        <f t="shared" si="58"/>
        <v>12721271</v>
      </c>
      <c r="S1061" s="212">
        <f>Dane_baza!BU1050</f>
        <v>4732195.47</v>
      </c>
      <c r="T1061" s="212">
        <f>Dane_baza!BV1050</f>
        <v>3223.25</v>
      </c>
      <c r="U1061" s="212">
        <f>Dane_baza!BW1050</f>
        <v>9512404.8000000007</v>
      </c>
      <c r="V1061" s="212">
        <f t="shared" si="56"/>
        <v>14247823.52</v>
      </c>
      <c r="W1061" s="161">
        <f t="shared" si="57"/>
        <v>1526552.5199999996</v>
      </c>
      <c r="AA1061" s="36"/>
    </row>
    <row r="1062" spans="1:27" ht="14.45" x14ac:dyDescent="0.3">
      <c r="A1062" s="197" t="s">
        <v>97</v>
      </c>
      <c r="B1062" s="197" t="s">
        <v>95</v>
      </c>
      <c r="C1062" s="197" t="s">
        <v>37</v>
      </c>
      <c r="D1062" s="197" t="s">
        <v>36</v>
      </c>
      <c r="E1062" s="197" t="s">
        <v>31</v>
      </c>
      <c r="F1062" s="195" t="s">
        <v>3943</v>
      </c>
      <c r="G1062" s="195" t="s">
        <v>1020</v>
      </c>
      <c r="H1062" s="161">
        <f>Dane_baza!AR1051</f>
        <v>3237536</v>
      </c>
      <c r="I1062" s="161">
        <f>Dane_baza!AS1051</f>
        <v>43592</v>
      </c>
      <c r="J1062" s="161">
        <f>Dane_baza!BX1051</f>
        <v>245026</v>
      </c>
      <c r="K1062" s="161">
        <f>Dane_baza!AT1051</f>
        <v>7101917</v>
      </c>
      <c r="L1062" s="161">
        <f>Dane_baza!AU1051</f>
        <v>347274</v>
      </c>
      <c r="M1062" s="161">
        <f>Dane_baza!AV1051</f>
        <v>308320</v>
      </c>
      <c r="N1062" s="161">
        <f>Dane_baza!AY1051</f>
        <v>7620783</v>
      </c>
      <c r="O1062" s="161">
        <f>Dane_baza!AZ1051</f>
        <v>180038</v>
      </c>
      <c r="P1062" s="161">
        <f>Dane_baza!AW1051</f>
        <v>0</v>
      </c>
      <c r="Q1062" s="161">
        <f>Dane_baza!AX1051</f>
        <v>0</v>
      </c>
      <c r="R1062" s="212">
        <f t="shared" si="58"/>
        <v>19084486</v>
      </c>
      <c r="S1062" s="212">
        <f>Dane_baza!BU1051</f>
        <v>10604335.91</v>
      </c>
      <c r="T1062" s="212">
        <f>Dane_baza!BV1051</f>
        <v>111576.5</v>
      </c>
      <c r="U1062" s="212">
        <f>Dane_baza!BW1051</f>
        <v>9868573.1400000006</v>
      </c>
      <c r="V1062" s="212">
        <f t="shared" si="56"/>
        <v>20584485.550000001</v>
      </c>
      <c r="W1062" s="161">
        <f t="shared" si="57"/>
        <v>1499999.5500000007</v>
      </c>
      <c r="AA1062" s="36"/>
    </row>
    <row r="1063" spans="1:27" ht="14.45" x14ac:dyDescent="0.3">
      <c r="A1063" s="197" t="s">
        <v>97</v>
      </c>
      <c r="B1063" s="197" t="s">
        <v>95</v>
      </c>
      <c r="C1063" s="197" t="s">
        <v>39</v>
      </c>
      <c r="D1063" s="197" t="s">
        <v>36</v>
      </c>
      <c r="E1063" s="197" t="s">
        <v>31</v>
      </c>
      <c r="F1063" s="195" t="s">
        <v>3944</v>
      </c>
      <c r="G1063" s="195" t="s">
        <v>932</v>
      </c>
      <c r="H1063" s="161">
        <f>Dane_baza!AR1052</f>
        <v>9222601</v>
      </c>
      <c r="I1063" s="161">
        <f>Dane_baza!AS1052</f>
        <v>903069</v>
      </c>
      <c r="J1063" s="161">
        <f>Dane_baza!BX1052</f>
        <v>202517</v>
      </c>
      <c r="K1063" s="161">
        <f>Dane_baza!AT1052</f>
        <v>0</v>
      </c>
      <c r="L1063" s="161">
        <f>Dane_baza!AU1052</f>
        <v>0</v>
      </c>
      <c r="M1063" s="161">
        <f>Dane_baza!AV1052</f>
        <v>975197</v>
      </c>
      <c r="N1063" s="161">
        <f>Dane_baza!AY1052</f>
        <v>5452917</v>
      </c>
      <c r="O1063" s="161">
        <f>Dane_baza!AZ1052</f>
        <v>131379</v>
      </c>
      <c r="P1063" s="161">
        <f>Dane_baza!AW1052</f>
        <v>0</v>
      </c>
      <c r="Q1063" s="161">
        <f>Dane_baza!AX1052</f>
        <v>-45848</v>
      </c>
      <c r="R1063" s="212">
        <f t="shared" si="58"/>
        <v>16841832</v>
      </c>
      <c r="S1063" s="212">
        <f>Dane_baza!BU1052</f>
        <v>14630491.609999999</v>
      </c>
      <c r="T1063" s="212">
        <f>Dane_baza!BV1052</f>
        <v>2185437.2000000002</v>
      </c>
      <c r="U1063" s="212">
        <f>Dane_baza!BW1052</f>
        <v>1025903.0299999997</v>
      </c>
      <c r="V1063" s="212">
        <f t="shared" si="56"/>
        <v>17841831.84</v>
      </c>
      <c r="W1063" s="161">
        <f t="shared" si="57"/>
        <v>999999.83999999985</v>
      </c>
      <c r="AA1063" s="36"/>
    </row>
    <row r="1064" spans="1:27" ht="14.45" x14ac:dyDescent="0.3">
      <c r="A1064" s="197" t="s">
        <v>97</v>
      </c>
      <c r="B1064" s="197" t="s">
        <v>95</v>
      </c>
      <c r="C1064" s="197" t="s">
        <v>42</v>
      </c>
      <c r="D1064" s="197" t="s">
        <v>36</v>
      </c>
      <c r="E1064" s="197" t="s">
        <v>31</v>
      </c>
      <c r="F1064" s="195" t="s">
        <v>3945</v>
      </c>
      <c r="G1064" s="195" t="s">
        <v>1021</v>
      </c>
      <c r="H1064" s="161">
        <f>Dane_baza!AR1053</f>
        <v>7785157</v>
      </c>
      <c r="I1064" s="161">
        <f>Dane_baza!AS1053</f>
        <v>38314</v>
      </c>
      <c r="J1064" s="161">
        <f>Dane_baza!BX1053</f>
        <v>400537</v>
      </c>
      <c r="K1064" s="161">
        <f>Dane_baza!AT1053</f>
        <v>6587315</v>
      </c>
      <c r="L1064" s="161">
        <f>Dane_baza!AU1053</f>
        <v>0</v>
      </c>
      <c r="M1064" s="161">
        <f>Dane_baza!AV1053</f>
        <v>1085270</v>
      </c>
      <c r="N1064" s="161">
        <f>Dane_baza!AY1053</f>
        <v>12235478</v>
      </c>
      <c r="O1064" s="161">
        <f>Dane_baza!AZ1053</f>
        <v>248160</v>
      </c>
      <c r="P1064" s="161">
        <f>Dane_baza!AW1053</f>
        <v>0</v>
      </c>
      <c r="Q1064" s="161">
        <f>Dane_baza!AX1053</f>
        <v>0</v>
      </c>
      <c r="R1064" s="212">
        <f t="shared" si="58"/>
        <v>28380231</v>
      </c>
      <c r="S1064" s="212">
        <f>Dane_baza!BU1053</f>
        <v>18770492.82</v>
      </c>
      <c r="T1064" s="212">
        <f>Dane_baza!BV1053</f>
        <v>119351.41</v>
      </c>
      <c r="U1064" s="212">
        <f>Dane_baza!BW1053</f>
        <v>11490386.779866107</v>
      </c>
      <c r="V1064" s="212">
        <f t="shared" si="56"/>
        <v>30380231.009866107</v>
      </c>
      <c r="W1064" s="161">
        <f t="shared" si="57"/>
        <v>2000000.0098661073</v>
      </c>
      <c r="AA1064" s="36"/>
    </row>
    <row r="1065" spans="1:27" ht="14.45" x14ac:dyDescent="0.3">
      <c r="A1065" s="197" t="s">
        <v>97</v>
      </c>
      <c r="B1065" s="197" t="s">
        <v>95</v>
      </c>
      <c r="C1065" s="197" t="s">
        <v>44</v>
      </c>
      <c r="D1065" s="197" t="s">
        <v>36</v>
      </c>
      <c r="E1065" s="197" t="s">
        <v>31</v>
      </c>
      <c r="F1065" s="195" t="s">
        <v>3946</v>
      </c>
      <c r="G1065" s="195" t="s">
        <v>1022</v>
      </c>
      <c r="H1065" s="161">
        <f>Dane_baza!AR1054</f>
        <v>3987301</v>
      </c>
      <c r="I1065" s="161">
        <f>Dane_baza!AS1054</f>
        <v>73103</v>
      </c>
      <c r="J1065" s="161">
        <f>Dane_baza!BX1054</f>
        <v>249079</v>
      </c>
      <c r="K1065" s="161">
        <f>Dane_baza!AT1054</f>
        <v>5311567</v>
      </c>
      <c r="L1065" s="161">
        <f>Dane_baza!AU1054</f>
        <v>9943</v>
      </c>
      <c r="M1065" s="161">
        <f>Dane_baza!AV1054</f>
        <v>816029</v>
      </c>
      <c r="N1065" s="161">
        <f>Dane_baza!AY1054</f>
        <v>7782376</v>
      </c>
      <c r="O1065" s="161">
        <f>Dane_baza!AZ1054</f>
        <v>155708</v>
      </c>
      <c r="P1065" s="161">
        <f>Dane_baza!AW1054</f>
        <v>0</v>
      </c>
      <c r="Q1065" s="161">
        <f>Dane_baza!AX1054</f>
        <v>0</v>
      </c>
      <c r="R1065" s="212">
        <f t="shared" si="58"/>
        <v>18385106</v>
      </c>
      <c r="S1065" s="212">
        <f>Dane_baza!BU1054</f>
        <v>11119851.58</v>
      </c>
      <c r="T1065" s="212">
        <f>Dane_baza!BV1054</f>
        <v>48765.46</v>
      </c>
      <c r="U1065" s="212">
        <f>Dane_baza!BW1054</f>
        <v>8716488.9603617676</v>
      </c>
      <c r="V1065" s="212">
        <f t="shared" si="56"/>
        <v>19885106.00036177</v>
      </c>
      <c r="W1065" s="161">
        <f t="shared" si="57"/>
        <v>1500000.0003617704</v>
      </c>
      <c r="AA1065" s="36"/>
    </row>
    <row r="1066" spans="1:27" ht="14.45" x14ac:dyDescent="0.3">
      <c r="A1066" s="197" t="s">
        <v>97</v>
      </c>
      <c r="B1066" s="197" t="s">
        <v>95</v>
      </c>
      <c r="C1066" s="197" t="s">
        <v>51</v>
      </c>
      <c r="D1066" s="197" t="s">
        <v>36</v>
      </c>
      <c r="E1066" s="197" t="s">
        <v>31</v>
      </c>
      <c r="F1066" s="195" t="s">
        <v>3947</v>
      </c>
      <c r="G1066" s="195" t="s">
        <v>1023</v>
      </c>
      <c r="H1066" s="161">
        <f>Dane_baza!AR1055</f>
        <v>9290345</v>
      </c>
      <c r="I1066" s="161">
        <f>Dane_baza!AS1055</f>
        <v>466826</v>
      </c>
      <c r="J1066" s="161">
        <f>Dane_baza!BX1055</f>
        <v>240854</v>
      </c>
      <c r="K1066" s="161">
        <f>Dane_baza!AT1055</f>
        <v>1433364</v>
      </c>
      <c r="L1066" s="161">
        <f>Dane_baza!AU1055</f>
        <v>0</v>
      </c>
      <c r="M1066" s="161">
        <f>Dane_baza!AV1055</f>
        <v>314698</v>
      </c>
      <c r="N1066" s="161">
        <f>Dane_baza!AY1055</f>
        <v>5576401</v>
      </c>
      <c r="O1066" s="161">
        <f>Dane_baza!AZ1055</f>
        <v>134623</v>
      </c>
      <c r="P1066" s="161">
        <f>Dane_baza!AW1055</f>
        <v>0</v>
      </c>
      <c r="Q1066" s="161">
        <f>Dane_baza!AX1055</f>
        <v>0</v>
      </c>
      <c r="R1066" s="212">
        <f t="shared" si="58"/>
        <v>17457111</v>
      </c>
      <c r="S1066" s="212">
        <f>Dane_baza!BU1055</f>
        <v>15808293.449999999</v>
      </c>
      <c r="T1066" s="212">
        <f>Dane_baza!BV1055</f>
        <v>23059.26</v>
      </c>
      <c r="U1066" s="212">
        <f>Dane_baza!BW1055</f>
        <v>2625758.2886386365</v>
      </c>
      <c r="V1066" s="212">
        <f t="shared" si="56"/>
        <v>18457110.998638637</v>
      </c>
      <c r="W1066" s="161">
        <f t="shared" si="57"/>
        <v>999999.99863863736</v>
      </c>
      <c r="AA1066" s="36"/>
    </row>
    <row r="1067" spans="1:27" ht="14.45" x14ac:dyDescent="0.3">
      <c r="A1067" s="197" t="s">
        <v>97</v>
      </c>
      <c r="B1067" s="197" t="s">
        <v>95</v>
      </c>
      <c r="C1067" s="197" t="s">
        <v>75</v>
      </c>
      <c r="D1067" s="197" t="s">
        <v>36</v>
      </c>
      <c r="E1067" s="197" t="s">
        <v>31</v>
      </c>
      <c r="F1067" s="195" t="s">
        <v>3948</v>
      </c>
      <c r="G1067" s="195" t="s">
        <v>1024</v>
      </c>
      <c r="H1067" s="161">
        <f>Dane_baza!AR1056</f>
        <v>4384587</v>
      </c>
      <c r="I1067" s="161">
        <f>Dane_baza!AS1056</f>
        <v>130373</v>
      </c>
      <c r="J1067" s="161">
        <f>Dane_baza!BX1056</f>
        <v>235731</v>
      </c>
      <c r="K1067" s="161">
        <f>Dane_baza!AT1056</f>
        <v>3244880</v>
      </c>
      <c r="L1067" s="161">
        <f>Dane_baza!AU1056</f>
        <v>0</v>
      </c>
      <c r="M1067" s="161">
        <f>Dane_baza!AV1056</f>
        <v>304702</v>
      </c>
      <c r="N1067" s="161">
        <f>Dane_baza!AY1056</f>
        <v>7244810</v>
      </c>
      <c r="O1067" s="161">
        <f>Dane_baza!AZ1056</f>
        <v>149220</v>
      </c>
      <c r="P1067" s="161">
        <f>Dane_baza!AW1056</f>
        <v>0</v>
      </c>
      <c r="Q1067" s="161">
        <f>Dane_baza!AX1056</f>
        <v>0</v>
      </c>
      <c r="R1067" s="212">
        <f t="shared" si="58"/>
        <v>15694303</v>
      </c>
      <c r="S1067" s="212">
        <f>Dane_baza!BU1056</f>
        <v>11216275.82</v>
      </c>
      <c r="T1067" s="212">
        <f>Dane_baza!BV1056</f>
        <v>223045.38</v>
      </c>
      <c r="U1067" s="212">
        <f>Dane_baza!BW1056</f>
        <v>5754981.4500000011</v>
      </c>
      <c r="V1067" s="212">
        <f t="shared" si="56"/>
        <v>17194302.650000002</v>
      </c>
      <c r="W1067" s="161">
        <f t="shared" si="57"/>
        <v>1499999.6500000022</v>
      </c>
      <c r="AA1067" s="36"/>
    </row>
    <row r="1068" spans="1:27" ht="14.45" x14ac:dyDescent="0.3">
      <c r="A1068" s="197" t="s">
        <v>97</v>
      </c>
      <c r="B1068" s="197" t="s">
        <v>95</v>
      </c>
      <c r="C1068" s="197" t="s">
        <v>77</v>
      </c>
      <c r="D1068" s="197" t="s">
        <v>36</v>
      </c>
      <c r="E1068" s="197" t="s">
        <v>31</v>
      </c>
      <c r="F1068" s="195" t="s">
        <v>3949</v>
      </c>
      <c r="G1068" s="195" t="s">
        <v>1025</v>
      </c>
      <c r="H1068" s="161">
        <f>Dane_baza!AR1057</f>
        <v>3875374</v>
      </c>
      <c r="I1068" s="161">
        <f>Dane_baza!AS1057</f>
        <v>417695</v>
      </c>
      <c r="J1068" s="161">
        <f>Dane_baza!BX1057</f>
        <v>184526</v>
      </c>
      <c r="K1068" s="161">
        <f>Dane_baza!AT1057</f>
        <v>1443470</v>
      </c>
      <c r="L1068" s="161">
        <f>Dane_baza!AU1057</f>
        <v>0</v>
      </c>
      <c r="M1068" s="161">
        <f>Dane_baza!AV1057</f>
        <v>799626</v>
      </c>
      <c r="N1068" s="161">
        <f>Dane_baza!AY1057</f>
        <v>5820459</v>
      </c>
      <c r="O1068" s="161">
        <f>Dane_baza!AZ1057</f>
        <v>152464</v>
      </c>
      <c r="P1068" s="161">
        <f>Dane_baza!AW1057</f>
        <v>0</v>
      </c>
      <c r="Q1068" s="161">
        <f>Dane_baza!AX1057</f>
        <v>0</v>
      </c>
      <c r="R1068" s="212">
        <f t="shared" si="58"/>
        <v>12693614</v>
      </c>
      <c r="S1068" s="212">
        <f>Dane_baza!BU1057</f>
        <v>8720683.1600000001</v>
      </c>
      <c r="T1068" s="212">
        <f>Dane_baza!BV1057</f>
        <v>634610.54</v>
      </c>
      <c r="U1068" s="212">
        <f>Dane_baza!BW1057</f>
        <v>4338320.1999999993</v>
      </c>
      <c r="V1068" s="212">
        <f t="shared" si="56"/>
        <v>13693613.899999999</v>
      </c>
      <c r="W1068" s="161">
        <f t="shared" si="57"/>
        <v>999999.89999999851</v>
      </c>
      <c r="AA1068" s="36"/>
    </row>
    <row r="1069" spans="1:27" ht="14.45" x14ac:dyDescent="0.3">
      <c r="A1069" s="197" t="s">
        <v>97</v>
      </c>
      <c r="B1069" s="197" t="s">
        <v>95</v>
      </c>
      <c r="C1069" s="197" t="s">
        <v>90</v>
      </c>
      <c r="D1069" s="197" t="s">
        <v>36</v>
      </c>
      <c r="E1069" s="197" t="s">
        <v>31</v>
      </c>
      <c r="F1069" s="195" t="s">
        <v>3950</v>
      </c>
      <c r="G1069" s="195" t="s">
        <v>1026</v>
      </c>
      <c r="H1069" s="161">
        <f>Dane_baza!AR1058</f>
        <v>5562400</v>
      </c>
      <c r="I1069" s="161">
        <f>Dane_baza!AS1058</f>
        <v>171330</v>
      </c>
      <c r="J1069" s="161">
        <f>Dane_baza!BX1058</f>
        <v>281457</v>
      </c>
      <c r="K1069" s="161">
        <f>Dane_baza!AT1058</f>
        <v>4360866</v>
      </c>
      <c r="L1069" s="161">
        <f>Dane_baza!AU1058</f>
        <v>0</v>
      </c>
      <c r="M1069" s="161">
        <f>Dane_baza!AV1058</f>
        <v>684867</v>
      </c>
      <c r="N1069" s="161">
        <f>Dane_baza!AY1058</f>
        <v>8748977</v>
      </c>
      <c r="O1069" s="161">
        <f>Dane_baza!AZ1058</f>
        <v>176794</v>
      </c>
      <c r="P1069" s="161">
        <f>Dane_baza!AW1058</f>
        <v>0</v>
      </c>
      <c r="Q1069" s="161">
        <f>Dane_baza!AX1058</f>
        <v>0</v>
      </c>
      <c r="R1069" s="212">
        <f t="shared" si="58"/>
        <v>19986691</v>
      </c>
      <c r="S1069" s="212">
        <f>Dane_baza!BU1058</f>
        <v>14049575.76</v>
      </c>
      <c r="T1069" s="212">
        <f>Dane_baza!BV1058</f>
        <v>162528.03</v>
      </c>
      <c r="U1069" s="212">
        <f>Dane_baza!BW1058</f>
        <v>7274586.9799999995</v>
      </c>
      <c r="V1069" s="212">
        <f t="shared" si="56"/>
        <v>21486690.77</v>
      </c>
      <c r="W1069" s="161">
        <f t="shared" si="57"/>
        <v>1499999.7699999996</v>
      </c>
      <c r="AA1069" s="36"/>
    </row>
    <row r="1070" spans="1:27" ht="14.45" x14ac:dyDescent="0.3">
      <c r="A1070" s="197" t="s">
        <v>97</v>
      </c>
      <c r="B1070" s="197" t="s">
        <v>97</v>
      </c>
      <c r="C1070" s="197" t="s">
        <v>33</v>
      </c>
      <c r="D1070" s="197" t="s">
        <v>34</v>
      </c>
      <c r="E1070" s="197" t="s">
        <v>31</v>
      </c>
      <c r="F1070" s="195" t="s">
        <v>3951</v>
      </c>
      <c r="G1070" s="195" t="s">
        <v>1027</v>
      </c>
      <c r="H1070" s="161">
        <f>Dane_baza!AR1059</f>
        <v>58819447</v>
      </c>
      <c r="I1070" s="161">
        <f>Dane_baza!AS1059</f>
        <v>11174132</v>
      </c>
      <c r="J1070" s="161">
        <f>Dane_baza!BX1059</f>
        <v>1722177</v>
      </c>
      <c r="K1070" s="161">
        <f>Dane_baza!AT1059</f>
        <v>0</v>
      </c>
      <c r="L1070" s="161">
        <f>Dane_baza!AU1059</f>
        <v>0</v>
      </c>
      <c r="M1070" s="161">
        <f>Dane_baza!AV1059</f>
        <v>1309060</v>
      </c>
      <c r="N1070" s="161">
        <f>Dane_baza!AY1059</f>
        <v>52686288</v>
      </c>
      <c r="O1070" s="161">
        <f>Dane_baza!AZ1059</f>
        <v>1467874</v>
      </c>
      <c r="P1070" s="161">
        <f>Dane_baza!AW1059</f>
        <v>0</v>
      </c>
      <c r="Q1070" s="161">
        <f>Dane_baza!AX1059</f>
        <v>0</v>
      </c>
      <c r="R1070" s="212">
        <f t="shared" si="58"/>
        <v>127178978</v>
      </c>
      <c r="S1070" s="212">
        <f>Dane_baza!BU1059</f>
        <v>118717567.3</v>
      </c>
      <c r="T1070" s="212">
        <f>Dane_baza!BV1059</f>
        <v>23722888.059999999</v>
      </c>
      <c r="U1070" s="212">
        <f>Dane_baza!BW1059</f>
        <v>0</v>
      </c>
      <c r="V1070" s="212">
        <f t="shared" si="56"/>
        <v>142440455.35999998</v>
      </c>
      <c r="W1070" s="161">
        <f t="shared" si="57"/>
        <v>15261477.359999985</v>
      </c>
      <c r="AA1070" s="36"/>
    </row>
    <row r="1071" spans="1:27" ht="14.45" x14ac:dyDescent="0.3">
      <c r="A1071" s="197" t="s">
        <v>97</v>
      </c>
      <c r="B1071" s="197" t="s">
        <v>97</v>
      </c>
      <c r="C1071" s="197" t="s">
        <v>32</v>
      </c>
      <c r="D1071" s="197" t="s">
        <v>36</v>
      </c>
      <c r="E1071" s="197" t="s">
        <v>31</v>
      </c>
      <c r="F1071" s="195" t="s">
        <v>3952</v>
      </c>
      <c r="G1071" s="195" t="s">
        <v>1028</v>
      </c>
      <c r="H1071" s="161">
        <f>Dane_baza!AR1060</f>
        <v>26569429</v>
      </c>
      <c r="I1071" s="161">
        <f>Dane_baza!AS1060</f>
        <v>11450093</v>
      </c>
      <c r="J1071" s="161">
        <f>Dane_baza!BX1060</f>
        <v>366524</v>
      </c>
      <c r="K1071" s="161">
        <f>Dane_baza!AT1060</f>
        <v>0</v>
      </c>
      <c r="L1071" s="161">
        <f>Dane_baza!AU1060</f>
        <v>0</v>
      </c>
      <c r="M1071" s="161">
        <f>Dane_baza!AV1060</f>
        <v>1125530</v>
      </c>
      <c r="N1071" s="161">
        <f>Dane_baza!AY1060</f>
        <v>22597700</v>
      </c>
      <c r="O1071" s="161">
        <f>Dane_baza!AZ1060</f>
        <v>669869</v>
      </c>
      <c r="P1071" s="161">
        <f>Dane_baza!AW1060</f>
        <v>0</v>
      </c>
      <c r="Q1071" s="161">
        <f>Dane_baza!AX1060</f>
        <v>-2194021</v>
      </c>
      <c r="R1071" s="212">
        <f t="shared" si="58"/>
        <v>60585124</v>
      </c>
      <c r="S1071" s="212">
        <f>Dane_baza!BU1060</f>
        <v>46651850.009999998</v>
      </c>
      <c r="T1071" s="212">
        <f>Dane_baza!BV1060</f>
        <v>12972594.220000001</v>
      </c>
      <c r="U1071" s="212">
        <f>Dane_baza!BW1060</f>
        <v>3960679.7655402822</v>
      </c>
      <c r="V1071" s="212">
        <f t="shared" si="56"/>
        <v>63585123.995540276</v>
      </c>
      <c r="W1071" s="161">
        <f t="shared" si="57"/>
        <v>2999999.9955402762</v>
      </c>
      <c r="AA1071" s="36"/>
    </row>
    <row r="1072" spans="1:27" ht="14.45" x14ac:dyDescent="0.3">
      <c r="A1072" s="197" t="s">
        <v>97</v>
      </c>
      <c r="B1072" s="197" t="s">
        <v>97</v>
      </c>
      <c r="C1072" s="197" t="s">
        <v>37</v>
      </c>
      <c r="D1072" s="197" t="s">
        <v>36</v>
      </c>
      <c r="E1072" s="197" t="s">
        <v>31</v>
      </c>
      <c r="F1072" s="195" t="s">
        <v>3953</v>
      </c>
      <c r="G1072" s="195" t="s">
        <v>1029</v>
      </c>
      <c r="H1072" s="161">
        <f>Dane_baza!AR1061</f>
        <v>8916029</v>
      </c>
      <c r="I1072" s="161">
        <f>Dane_baza!AS1061</f>
        <v>231347</v>
      </c>
      <c r="J1072" s="161">
        <f>Dane_baza!BX1061</f>
        <v>346383</v>
      </c>
      <c r="K1072" s="161">
        <f>Dane_baza!AT1061</f>
        <v>3456896</v>
      </c>
      <c r="L1072" s="161">
        <f>Dane_baza!AU1061</f>
        <v>0</v>
      </c>
      <c r="M1072" s="161">
        <f>Dane_baza!AV1061</f>
        <v>779442</v>
      </c>
      <c r="N1072" s="161">
        <f>Dane_baza!AY1061</f>
        <v>8676525</v>
      </c>
      <c r="O1072" s="161">
        <f>Dane_baza!AZ1061</f>
        <v>246538</v>
      </c>
      <c r="P1072" s="161">
        <f>Dane_baza!AW1061</f>
        <v>0</v>
      </c>
      <c r="Q1072" s="161">
        <f>Dane_baza!AX1061</f>
        <v>0</v>
      </c>
      <c r="R1072" s="212">
        <f t="shared" si="58"/>
        <v>22653160</v>
      </c>
      <c r="S1072" s="212">
        <f>Dane_baza!BU1061</f>
        <v>19713998.440000001</v>
      </c>
      <c r="T1072" s="212">
        <f>Dane_baza!BV1061</f>
        <v>448055.34</v>
      </c>
      <c r="U1072" s="212">
        <f>Dane_baza!BW1061</f>
        <v>5209485.42</v>
      </c>
      <c r="V1072" s="212">
        <f t="shared" si="56"/>
        <v>25371539.200000003</v>
      </c>
      <c r="W1072" s="161">
        <f t="shared" si="57"/>
        <v>2718379.200000003</v>
      </c>
      <c r="AA1072" s="36"/>
    </row>
    <row r="1073" spans="1:27" ht="14.45" x14ac:dyDescent="0.3">
      <c r="A1073" s="197" t="s">
        <v>97</v>
      </c>
      <c r="B1073" s="197" t="s">
        <v>97</v>
      </c>
      <c r="C1073" s="197" t="s">
        <v>39</v>
      </c>
      <c r="D1073" s="197" t="s">
        <v>40</v>
      </c>
      <c r="E1073" s="197" t="s">
        <v>31</v>
      </c>
      <c r="F1073" s="195" t="s">
        <v>3954</v>
      </c>
      <c r="G1073" s="195" t="s">
        <v>1030</v>
      </c>
      <c r="H1073" s="161">
        <f>Dane_baza!AR1062</f>
        <v>24595967</v>
      </c>
      <c r="I1073" s="161">
        <f>Dane_baza!AS1062</f>
        <v>412022</v>
      </c>
      <c r="J1073" s="161">
        <f>Dane_baza!BX1062</f>
        <v>1028872</v>
      </c>
      <c r="K1073" s="161">
        <f>Dane_baza!AT1062</f>
        <v>11959731</v>
      </c>
      <c r="L1073" s="161">
        <f>Dane_baza!AU1062</f>
        <v>21944</v>
      </c>
      <c r="M1073" s="161">
        <f>Dane_baza!AV1062</f>
        <v>1240270</v>
      </c>
      <c r="N1073" s="161">
        <f>Dane_baza!AY1062</f>
        <v>36251922</v>
      </c>
      <c r="O1073" s="161">
        <f>Dane_baza!AZ1062</f>
        <v>1093201</v>
      </c>
      <c r="P1073" s="161">
        <f>Dane_baza!AW1062</f>
        <v>0</v>
      </c>
      <c r="Q1073" s="161">
        <f>Dane_baza!AX1062</f>
        <v>0</v>
      </c>
      <c r="R1073" s="212">
        <f t="shared" si="58"/>
        <v>76603929</v>
      </c>
      <c r="S1073" s="212">
        <f>Dane_baza!BU1062</f>
        <v>61751033.530000001</v>
      </c>
      <c r="T1073" s="212">
        <f>Dane_baza!BV1062</f>
        <v>435840.85</v>
      </c>
      <c r="U1073" s="212">
        <f>Dane_baza!BW1062</f>
        <v>18959874.57</v>
      </c>
      <c r="V1073" s="212">
        <f t="shared" si="56"/>
        <v>81146748.950000003</v>
      </c>
      <c r="W1073" s="161">
        <f t="shared" si="57"/>
        <v>4542819.950000003</v>
      </c>
      <c r="AA1073" s="36"/>
    </row>
    <row r="1074" spans="1:27" ht="14.45" x14ac:dyDescent="0.3">
      <c r="A1074" s="197" t="s">
        <v>97</v>
      </c>
      <c r="B1074" s="197" t="s">
        <v>97</v>
      </c>
      <c r="C1074" s="197" t="s">
        <v>42</v>
      </c>
      <c r="D1074" s="197" t="s">
        <v>36</v>
      </c>
      <c r="E1074" s="197" t="s">
        <v>31</v>
      </c>
      <c r="F1074" s="195" t="s">
        <v>3955</v>
      </c>
      <c r="G1074" s="195" t="s">
        <v>1031</v>
      </c>
      <c r="H1074" s="161">
        <f>Dane_baza!AR1063</f>
        <v>16052999</v>
      </c>
      <c r="I1074" s="161">
        <f>Dane_baza!AS1063</f>
        <v>540926</v>
      </c>
      <c r="J1074" s="161">
        <f>Dane_baza!BX1063</f>
        <v>632095</v>
      </c>
      <c r="K1074" s="161">
        <f>Dane_baza!AT1063</f>
        <v>1220363</v>
      </c>
      <c r="L1074" s="161">
        <f>Dane_baza!AU1063</f>
        <v>0</v>
      </c>
      <c r="M1074" s="161">
        <f>Dane_baza!AV1063</f>
        <v>1102794</v>
      </c>
      <c r="N1074" s="161">
        <f>Dane_baza!AY1063</f>
        <v>24009739</v>
      </c>
      <c r="O1074" s="161">
        <f>Dane_baza!AZ1063</f>
        <v>423332</v>
      </c>
      <c r="P1074" s="161">
        <f>Dane_baza!AW1063</f>
        <v>0</v>
      </c>
      <c r="Q1074" s="161">
        <f>Dane_baza!AX1063</f>
        <v>0</v>
      </c>
      <c r="R1074" s="212">
        <f t="shared" si="58"/>
        <v>43982248</v>
      </c>
      <c r="S1074" s="212">
        <f>Dane_baza!BU1063</f>
        <v>35109042.850000001</v>
      </c>
      <c r="T1074" s="212">
        <f>Dane_baza!BV1063</f>
        <v>768903.95</v>
      </c>
      <c r="U1074" s="212">
        <f>Dane_baza!BW1063</f>
        <v>10604301.192017309</v>
      </c>
      <c r="V1074" s="212">
        <f t="shared" si="56"/>
        <v>46482247.992017314</v>
      </c>
      <c r="W1074" s="161">
        <f t="shared" si="57"/>
        <v>2499999.9920173138</v>
      </c>
      <c r="AA1074" s="36"/>
    </row>
    <row r="1075" spans="1:27" ht="14.45" x14ac:dyDescent="0.3">
      <c r="A1075" s="197" t="s">
        <v>97</v>
      </c>
      <c r="B1075" s="197" t="s">
        <v>97</v>
      </c>
      <c r="C1075" s="197" t="s">
        <v>44</v>
      </c>
      <c r="D1075" s="197" t="s">
        <v>40</v>
      </c>
      <c r="E1075" s="197" t="s">
        <v>31</v>
      </c>
      <c r="F1075" s="195" t="s">
        <v>3956</v>
      </c>
      <c r="G1075" s="195" t="s">
        <v>1032</v>
      </c>
      <c r="H1075" s="161">
        <f>Dane_baza!AR1064</f>
        <v>8054764</v>
      </c>
      <c r="I1075" s="161">
        <f>Dane_baza!AS1064</f>
        <v>2153937</v>
      </c>
      <c r="J1075" s="161">
        <f>Dane_baza!BX1064</f>
        <v>168269</v>
      </c>
      <c r="K1075" s="161">
        <f>Dane_baza!AT1064</f>
        <v>991273</v>
      </c>
      <c r="L1075" s="161">
        <f>Dane_baza!AU1064</f>
        <v>67963</v>
      </c>
      <c r="M1075" s="161">
        <f>Dane_baza!AV1064</f>
        <v>895319</v>
      </c>
      <c r="N1075" s="161">
        <f>Dane_baza!AY1064</f>
        <v>9056885</v>
      </c>
      <c r="O1075" s="161">
        <f>Dane_baza!AZ1064</f>
        <v>253026</v>
      </c>
      <c r="P1075" s="161">
        <f>Dane_baza!AW1064</f>
        <v>0</v>
      </c>
      <c r="Q1075" s="161">
        <f>Dane_baza!AX1064</f>
        <v>0</v>
      </c>
      <c r="R1075" s="212">
        <f t="shared" si="58"/>
        <v>21641436</v>
      </c>
      <c r="S1075" s="212">
        <f>Dane_baza!BU1064</f>
        <v>18826414.199999999</v>
      </c>
      <c r="T1075" s="212">
        <f>Dane_baza!BV1064</f>
        <v>679799.04</v>
      </c>
      <c r="U1075" s="212">
        <f>Dane_baza!BW1064</f>
        <v>3635222.7548516332</v>
      </c>
      <c r="V1075" s="212">
        <f t="shared" si="56"/>
        <v>23141435.99485163</v>
      </c>
      <c r="W1075" s="161">
        <f t="shared" si="57"/>
        <v>1499999.9948516302</v>
      </c>
      <c r="AA1075" s="36"/>
    </row>
    <row r="1076" spans="1:27" ht="14.45" x14ac:dyDescent="0.3">
      <c r="A1076" s="197" t="s">
        <v>97</v>
      </c>
      <c r="B1076" s="197" t="s">
        <v>130</v>
      </c>
      <c r="C1076" s="197" t="s">
        <v>33</v>
      </c>
      <c r="D1076" s="197" t="s">
        <v>36</v>
      </c>
      <c r="E1076" s="197" t="s">
        <v>31</v>
      </c>
      <c r="F1076" s="195" t="s">
        <v>3957</v>
      </c>
      <c r="G1076" s="195" t="s">
        <v>1033</v>
      </c>
      <c r="H1076" s="161">
        <f>Dane_baza!AR1065</f>
        <v>4922316</v>
      </c>
      <c r="I1076" s="161">
        <f>Dane_baza!AS1065</f>
        <v>261493</v>
      </c>
      <c r="J1076" s="161">
        <f>Dane_baza!BX1065</f>
        <v>332489</v>
      </c>
      <c r="K1076" s="161">
        <f>Dane_baza!AT1065</f>
        <v>9041858</v>
      </c>
      <c r="L1076" s="161">
        <f>Dane_baza!AU1065</f>
        <v>558961</v>
      </c>
      <c r="M1076" s="161">
        <f>Dane_baza!AV1065</f>
        <v>243323</v>
      </c>
      <c r="N1076" s="161">
        <f>Dane_baza!AY1065</f>
        <v>10522015</v>
      </c>
      <c r="O1076" s="161">
        <f>Dane_baza!AZ1065</f>
        <v>254648</v>
      </c>
      <c r="P1076" s="161">
        <f>Dane_baza!AW1065</f>
        <v>0</v>
      </c>
      <c r="Q1076" s="161">
        <f>Dane_baza!AX1065</f>
        <v>0</v>
      </c>
      <c r="R1076" s="212">
        <f t="shared" si="58"/>
        <v>26137103</v>
      </c>
      <c r="S1076" s="212">
        <f>Dane_baza!BU1065</f>
        <v>12722684.539999999</v>
      </c>
      <c r="T1076" s="212">
        <f>Dane_baza!BV1065</f>
        <v>0</v>
      </c>
      <c r="U1076" s="212">
        <f>Dane_baza!BW1065</f>
        <v>15398946.02</v>
      </c>
      <c r="V1076" s="212">
        <f t="shared" si="56"/>
        <v>28121630.559999999</v>
      </c>
      <c r="W1076" s="161">
        <f t="shared" si="57"/>
        <v>1984527.5599999987</v>
      </c>
      <c r="AA1076" s="36"/>
    </row>
    <row r="1077" spans="1:27" ht="14.45" x14ac:dyDescent="0.3">
      <c r="A1077" s="197" t="s">
        <v>97</v>
      </c>
      <c r="B1077" s="197" t="s">
        <v>130</v>
      </c>
      <c r="C1077" s="197" t="s">
        <v>32</v>
      </c>
      <c r="D1077" s="197" t="s">
        <v>36</v>
      </c>
      <c r="E1077" s="197" t="s">
        <v>31</v>
      </c>
      <c r="F1077" s="195" t="s">
        <v>3958</v>
      </c>
      <c r="G1077" s="195" t="s">
        <v>1034</v>
      </c>
      <c r="H1077" s="161">
        <f>Dane_baza!AR1066</f>
        <v>1432331</v>
      </c>
      <c r="I1077" s="161">
        <f>Dane_baza!AS1066</f>
        <v>69617</v>
      </c>
      <c r="J1077" s="161">
        <f>Dane_baza!BX1066</f>
        <v>123076</v>
      </c>
      <c r="K1077" s="161">
        <f>Dane_baza!AT1066</f>
        <v>3191838</v>
      </c>
      <c r="L1077" s="161">
        <f>Dane_baza!AU1066</f>
        <v>314576</v>
      </c>
      <c r="M1077" s="161">
        <f>Dane_baza!AV1066</f>
        <v>465848</v>
      </c>
      <c r="N1077" s="161">
        <f>Dane_baza!AY1066</f>
        <v>4183797</v>
      </c>
      <c r="O1077" s="161">
        <f>Dane_baza!AZ1066</f>
        <v>77854</v>
      </c>
      <c r="P1077" s="161">
        <f>Dane_baza!AW1066</f>
        <v>0</v>
      </c>
      <c r="Q1077" s="161">
        <f>Dane_baza!AX1066</f>
        <v>0</v>
      </c>
      <c r="R1077" s="212">
        <f t="shared" si="58"/>
        <v>9858937</v>
      </c>
      <c r="S1077" s="212">
        <f>Dane_baza!BU1066</f>
        <v>3433992.18</v>
      </c>
      <c r="T1077" s="212">
        <f>Dane_baza!BV1066</f>
        <v>168770.91</v>
      </c>
      <c r="U1077" s="212">
        <f>Dane_baza!BW1066</f>
        <v>7439246.3499999996</v>
      </c>
      <c r="V1077" s="212">
        <f t="shared" si="56"/>
        <v>11042009.439999999</v>
      </c>
      <c r="W1077" s="161">
        <f t="shared" si="57"/>
        <v>1183072.4399999995</v>
      </c>
      <c r="AA1077" s="36"/>
    </row>
    <row r="1078" spans="1:27" ht="14.45" x14ac:dyDescent="0.3">
      <c r="A1078" s="197" t="s">
        <v>97</v>
      </c>
      <c r="B1078" s="197" t="s">
        <v>130</v>
      </c>
      <c r="C1078" s="197" t="s">
        <v>37</v>
      </c>
      <c r="D1078" s="197" t="s">
        <v>36</v>
      </c>
      <c r="E1078" s="197" t="s">
        <v>31</v>
      </c>
      <c r="F1078" s="195" t="s">
        <v>3959</v>
      </c>
      <c r="G1078" s="195" t="s">
        <v>1035</v>
      </c>
      <c r="H1078" s="161">
        <f>Dane_baza!AR1067</f>
        <v>5323662</v>
      </c>
      <c r="I1078" s="161">
        <f>Dane_baza!AS1067</f>
        <v>93904</v>
      </c>
      <c r="J1078" s="161">
        <f>Dane_baza!BX1067</f>
        <v>215156</v>
      </c>
      <c r="K1078" s="161">
        <f>Dane_baza!AT1067</f>
        <v>1932129</v>
      </c>
      <c r="L1078" s="161">
        <f>Dane_baza!AU1067</f>
        <v>0</v>
      </c>
      <c r="M1078" s="161">
        <f>Dane_baza!AV1067</f>
        <v>328713</v>
      </c>
      <c r="N1078" s="161">
        <f>Dane_baza!AY1067</f>
        <v>7885701</v>
      </c>
      <c r="O1078" s="161">
        <f>Dane_baza!AZ1067</f>
        <v>199501</v>
      </c>
      <c r="P1078" s="161">
        <f>Dane_baza!AW1067</f>
        <v>0</v>
      </c>
      <c r="Q1078" s="161">
        <f>Dane_baza!AX1067</f>
        <v>0</v>
      </c>
      <c r="R1078" s="212">
        <f t="shared" si="58"/>
        <v>15978766</v>
      </c>
      <c r="S1078" s="212">
        <f>Dane_baza!BU1067</f>
        <v>11457550.619999999</v>
      </c>
      <c r="T1078" s="212">
        <f>Dane_baza!BV1067</f>
        <v>157257.57999999999</v>
      </c>
      <c r="U1078" s="212">
        <f>Dane_baza!BW1067</f>
        <v>5863957.7996590752</v>
      </c>
      <c r="V1078" s="212">
        <f t="shared" si="56"/>
        <v>17478765.999659076</v>
      </c>
      <c r="W1078" s="161">
        <f t="shared" si="57"/>
        <v>1499999.9996590763</v>
      </c>
      <c r="AA1078" s="36"/>
    </row>
    <row r="1079" spans="1:27" ht="14.45" x14ac:dyDescent="0.3">
      <c r="A1079" s="197" t="s">
        <v>97</v>
      </c>
      <c r="B1079" s="197" t="s">
        <v>130</v>
      </c>
      <c r="C1079" s="197" t="s">
        <v>39</v>
      </c>
      <c r="D1079" s="197" t="s">
        <v>36</v>
      </c>
      <c r="E1079" s="197" t="s">
        <v>31</v>
      </c>
      <c r="F1079" s="195" t="s">
        <v>3960</v>
      </c>
      <c r="G1079" s="195" t="s">
        <v>1036</v>
      </c>
      <c r="H1079" s="161">
        <f>Dane_baza!AR1068</f>
        <v>5871174</v>
      </c>
      <c r="I1079" s="161">
        <f>Dane_baza!AS1068</f>
        <v>66125</v>
      </c>
      <c r="J1079" s="161">
        <f>Dane_baza!BX1068</f>
        <v>433844</v>
      </c>
      <c r="K1079" s="161">
        <f>Dane_baza!AT1068</f>
        <v>11280607</v>
      </c>
      <c r="L1079" s="161">
        <f>Dane_baza!AU1068</f>
        <v>327130</v>
      </c>
      <c r="M1079" s="161">
        <f>Dane_baza!AV1068</f>
        <v>459725</v>
      </c>
      <c r="N1079" s="161">
        <f>Dane_baza!AY1068</f>
        <v>14184382</v>
      </c>
      <c r="O1079" s="161">
        <f>Dane_baza!AZ1068</f>
        <v>314660</v>
      </c>
      <c r="P1079" s="161">
        <f>Dane_baza!AW1068</f>
        <v>0</v>
      </c>
      <c r="Q1079" s="161">
        <f>Dane_baza!AX1068</f>
        <v>0</v>
      </c>
      <c r="R1079" s="212">
        <f t="shared" si="58"/>
        <v>32937647</v>
      </c>
      <c r="S1079" s="212">
        <f>Dane_baza!BU1068</f>
        <v>17135389.030000001</v>
      </c>
      <c r="T1079" s="212">
        <f>Dane_baza!BV1068</f>
        <v>255751.86</v>
      </c>
      <c r="U1079" s="212">
        <f>Dane_baza!BW1068</f>
        <v>17852099.280000001</v>
      </c>
      <c r="V1079" s="212">
        <f t="shared" si="56"/>
        <v>35243240.170000002</v>
      </c>
      <c r="W1079" s="161">
        <f t="shared" si="57"/>
        <v>2305593.1700000018</v>
      </c>
      <c r="AA1079" s="36"/>
    </row>
    <row r="1080" spans="1:27" ht="14.45" x14ac:dyDescent="0.3">
      <c r="A1080" s="197" t="s">
        <v>97</v>
      </c>
      <c r="B1080" s="197" t="s">
        <v>130</v>
      </c>
      <c r="C1080" s="197" t="s">
        <v>42</v>
      </c>
      <c r="D1080" s="197" t="s">
        <v>36</v>
      </c>
      <c r="E1080" s="197" t="s">
        <v>31</v>
      </c>
      <c r="F1080" s="195" t="s">
        <v>3961</v>
      </c>
      <c r="G1080" s="195" t="s">
        <v>1037</v>
      </c>
      <c r="H1080" s="161">
        <f>Dane_baza!AR1069</f>
        <v>8933695</v>
      </c>
      <c r="I1080" s="161">
        <f>Dane_baza!AS1069</f>
        <v>97193</v>
      </c>
      <c r="J1080" s="161">
        <f>Dane_baza!BX1069</f>
        <v>605086</v>
      </c>
      <c r="K1080" s="161">
        <f>Dane_baza!AT1069</f>
        <v>14286255</v>
      </c>
      <c r="L1080" s="161">
        <f>Dane_baza!AU1069</f>
        <v>1016736</v>
      </c>
      <c r="M1080" s="161">
        <f>Dane_baza!AV1069</f>
        <v>992536</v>
      </c>
      <c r="N1080" s="161">
        <f>Dane_baza!AY1069</f>
        <v>22687691</v>
      </c>
      <c r="O1080" s="161">
        <f>Dane_baza!AZ1069</f>
        <v>579040</v>
      </c>
      <c r="P1080" s="161">
        <f>Dane_baza!AW1069</f>
        <v>0</v>
      </c>
      <c r="Q1080" s="161">
        <f>Dane_baza!AX1069</f>
        <v>0</v>
      </c>
      <c r="R1080" s="212">
        <f t="shared" si="58"/>
        <v>49198232</v>
      </c>
      <c r="S1080" s="212">
        <f>Dane_baza!BU1069</f>
        <v>24040559.140000001</v>
      </c>
      <c r="T1080" s="212">
        <f>Dane_baza!BV1069</f>
        <v>93471.9</v>
      </c>
      <c r="U1080" s="212">
        <f>Dane_baza!BW1069</f>
        <v>28064200.952484779</v>
      </c>
      <c r="V1080" s="212">
        <f t="shared" si="56"/>
        <v>52198231.992484778</v>
      </c>
      <c r="W1080" s="161">
        <f t="shared" si="57"/>
        <v>2999999.9924847782</v>
      </c>
      <c r="AA1080" s="36"/>
    </row>
    <row r="1081" spans="1:27" ht="14.45" x14ac:dyDescent="0.3">
      <c r="A1081" s="197" t="s">
        <v>97</v>
      </c>
      <c r="B1081" s="197" t="s">
        <v>130</v>
      </c>
      <c r="C1081" s="197" t="s">
        <v>44</v>
      </c>
      <c r="D1081" s="197" t="s">
        <v>36</v>
      </c>
      <c r="E1081" s="197" t="s">
        <v>31</v>
      </c>
      <c r="F1081" s="195" t="s">
        <v>3962</v>
      </c>
      <c r="G1081" s="195" t="s">
        <v>1038</v>
      </c>
      <c r="H1081" s="161">
        <f>Dane_baza!AR1070</f>
        <v>10531236</v>
      </c>
      <c r="I1081" s="161">
        <f>Dane_baza!AS1070</f>
        <v>81019</v>
      </c>
      <c r="J1081" s="161">
        <f>Dane_baza!BX1070</f>
        <v>552146</v>
      </c>
      <c r="K1081" s="161">
        <f>Dane_baza!AT1070</f>
        <v>9852914</v>
      </c>
      <c r="L1081" s="161">
        <f>Dane_baza!AU1070</f>
        <v>359466</v>
      </c>
      <c r="M1081" s="161">
        <f>Dane_baza!AV1070</f>
        <v>530004</v>
      </c>
      <c r="N1081" s="161">
        <f>Dane_baza!AY1070</f>
        <v>18850277</v>
      </c>
      <c r="O1081" s="161">
        <f>Dane_baza!AZ1070</f>
        <v>407112</v>
      </c>
      <c r="P1081" s="161">
        <f>Dane_baza!AW1070</f>
        <v>0</v>
      </c>
      <c r="Q1081" s="161">
        <f>Dane_baza!AX1070</f>
        <v>0</v>
      </c>
      <c r="R1081" s="212">
        <f t="shared" si="58"/>
        <v>41164174</v>
      </c>
      <c r="S1081" s="212">
        <f>Dane_baza!BU1070</f>
        <v>24581532.800000001</v>
      </c>
      <c r="T1081" s="212">
        <f>Dane_baza!BV1070</f>
        <v>126018.03</v>
      </c>
      <c r="U1081" s="212">
        <f>Dane_baza!BW1070</f>
        <v>18956623.119999997</v>
      </c>
      <c r="V1081" s="212">
        <f t="shared" si="56"/>
        <v>43664173.950000003</v>
      </c>
      <c r="W1081" s="161">
        <f t="shared" si="57"/>
        <v>2499999.950000003</v>
      </c>
      <c r="AA1081" s="36"/>
    </row>
    <row r="1082" spans="1:27" ht="14.45" x14ac:dyDescent="0.3">
      <c r="A1082" s="197" t="s">
        <v>97</v>
      </c>
      <c r="B1082" s="197" t="s">
        <v>130</v>
      </c>
      <c r="C1082" s="197" t="s">
        <v>51</v>
      </c>
      <c r="D1082" s="197" t="s">
        <v>36</v>
      </c>
      <c r="E1082" s="197" t="s">
        <v>31</v>
      </c>
      <c r="F1082" s="195" t="s">
        <v>3963</v>
      </c>
      <c r="G1082" s="195" t="s">
        <v>1039</v>
      </c>
      <c r="H1082" s="161">
        <f>Dane_baza!AR1071</f>
        <v>18299948</v>
      </c>
      <c r="I1082" s="161">
        <f>Dane_baza!AS1071</f>
        <v>50406</v>
      </c>
      <c r="J1082" s="161">
        <f>Dane_baza!BX1071</f>
        <v>614322</v>
      </c>
      <c r="K1082" s="161">
        <f>Dane_baza!AT1071</f>
        <v>3336598</v>
      </c>
      <c r="L1082" s="161">
        <f>Dane_baza!AU1071</f>
        <v>0</v>
      </c>
      <c r="M1082" s="161">
        <f>Dane_baza!AV1071</f>
        <v>1270989</v>
      </c>
      <c r="N1082" s="161">
        <f>Dane_baza!AY1071</f>
        <v>18180823</v>
      </c>
      <c r="O1082" s="161">
        <f>Dane_baza!AZ1071</f>
        <v>407112</v>
      </c>
      <c r="P1082" s="161">
        <f>Dane_baza!AW1071</f>
        <v>0</v>
      </c>
      <c r="Q1082" s="161">
        <f>Dane_baza!AX1071</f>
        <v>0</v>
      </c>
      <c r="R1082" s="212">
        <f t="shared" si="58"/>
        <v>42160198</v>
      </c>
      <c r="S1082" s="212">
        <f>Dane_baza!BU1071</f>
        <v>24097577.699999999</v>
      </c>
      <c r="T1082" s="212">
        <f>Dane_baza!BV1071</f>
        <v>0</v>
      </c>
      <c r="U1082" s="212">
        <f>Dane_baza!BW1071</f>
        <v>23121844.059999999</v>
      </c>
      <c r="V1082" s="212">
        <f t="shared" si="56"/>
        <v>47219421.759999998</v>
      </c>
      <c r="W1082" s="161">
        <f t="shared" si="57"/>
        <v>5059223.7599999979</v>
      </c>
      <c r="AA1082" s="36"/>
    </row>
    <row r="1083" spans="1:27" ht="14.45" x14ac:dyDescent="0.3">
      <c r="A1083" s="197" t="s">
        <v>97</v>
      </c>
      <c r="B1083" s="197" t="s">
        <v>130</v>
      </c>
      <c r="C1083" s="197" t="s">
        <v>75</v>
      </c>
      <c r="D1083" s="197" t="s">
        <v>40</v>
      </c>
      <c r="E1083" s="197" t="s">
        <v>31</v>
      </c>
      <c r="F1083" s="195" t="s">
        <v>3964</v>
      </c>
      <c r="G1083" s="195" t="s">
        <v>1040</v>
      </c>
      <c r="H1083" s="161">
        <f>Dane_baza!AR1072</f>
        <v>9213838</v>
      </c>
      <c r="I1083" s="161">
        <f>Dane_baza!AS1072</f>
        <v>212033</v>
      </c>
      <c r="J1083" s="161">
        <f>Dane_baza!BX1072</f>
        <v>544377</v>
      </c>
      <c r="K1083" s="161">
        <f>Dane_baza!AT1072</f>
        <v>11735055</v>
      </c>
      <c r="L1083" s="161">
        <f>Dane_baza!AU1072</f>
        <v>1322874</v>
      </c>
      <c r="M1083" s="161">
        <f>Dane_baza!AV1072</f>
        <v>965533</v>
      </c>
      <c r="N1083" s="161">
        <f>Dane_baza!AY1072</f>
        <v>21330499</v>
      </c>
      <c r="O1083" s="161">
        <f>Dane_baza!AZ1072</f>
        <v>501186</v>
      </c>
      <c r="P1083" s="161">
        <f>Dane_baza!AW1072</f>
        <v>0</v>
      </c>
      <c r="Q1083" s="161">
        <f>Dane_baza!AX1072</f>
        <v>0</v>
      </c>
      <c r="R1083" s="212">
        <f t="shared" si="58"/>
        <v>45825395</v>
      </c>
      <c r="S1083" s="212">
        <f>Dane_baza!BU1072</f>
        <v>21762044.57</v>
      </c>
      <c r="T1083" s="212">
        <f>Dane_baza!BV1072</f>
        <v>294050.78000000003</v>
      </c>
      <c r="U1083" s="212">
        <f>Dane_baza!BW1072</f>
        <v>29268347.050000001</v>
      </c>
      <c r="V1083" s="212">
        <f t="shared" si="56"/>
        <v>51324442.400000006</v>
      </c>
      <c r="W1083" s="161">
        <f t="shared" si="57"/>
        <v>5499047.400000006</v>
      </c>
      <c r="AA1083" s="36"/>
    </row>
    <row r="1084" spans="1:27" ht="14.45" x14ac:dyDescent="0.3">
      <c r="A1084" s="197" t="s">
        <v>97</v>
      </c>
      <c r="B1084" s="197" t="s">
        <v>130</v>
      </c>
      <c r="C1084" s="197" t="s">
        <v>77</v>
      </c>
      <c r="D1084" s="197" t="s">
        <v>36</v>
      </c>
      <c r="E1084" s="197" t="s">
        <v>31</v>
      </c>
      <c r="F1084" s="195" t="s">
        <v>3965</v>
      </c>
      <c r="G1084" s="195" t="s">
        <v>1041</v>
      </c>
      <c r="H1084" s="161">
        <f>Dane_baza!AR1073</f>
        <v>15536157</v>
      </c>
      <c r="I1084" s="161">
        <f>Dane_baza!AS1073</f>
        <v>183754</v>
      </c>
      <c r="J1084" s="161">
        <f>Dane_baza!BX1073</f>
        <v>633283</v>
      </c>
      <c r="K1084" s="161">
        <f>Dane_baza!AT1073</f>
        <v>8436761</v>
      </c>
      <c r="L1084" s="161">
        <f>Dane_baza!AU1073</f>
        <v>0</v>
      </c>
      <c r="M1084" s="161">
        <f>Dane_baza!AV1073</f>
        <v>649140</v>
      </c>
      <c r="N1084" s="161">
        <f>Dane_baza!AY1073</f>
        <v>18791638</v>
      </c>
      <c r="O1084" s="161">
        <f>Dane_baza!AZ1073</f>
        <v>478478</v>
      </c>
      <c r="P1084" s="161">
        <f>Dane_baza!AW1073</f>
        <v>0</v>
      </c>
      <c r="Q1084" s="161">
        <f>Dane_baza!AX1073</f>
        <v>0</v>
      </c>
      <c r="R1084" s="212">
        <f t="shared" si="58"/>
        <v>44709211</v>
      </c>
      <c r="S1084" s="212">
        <f>Dane_baza!BU1073</f>
        <v>33249511.899999999</v>
      </c>
      <c r="T1084" s="212">
        <f>Dane_baza!BV1073</f>
        <v>256453.41</v>
      </c>
      <c r="U1084" s="212">
        <f>Dane_baza!BW1073</f>
        <v>14203245.57</v>
      </c>
      <c r="V1084" s="212">
        <f t="shared" si="56"/>
        <v>47709210.879999995</v>
      </c>
      <c r="W1084" s="161">
        <f t="shared" si="57"/>
        <v>2999999.8799999952</v>
      </c>
      <c r="AA1084" s="36"/>
    </row>
    <row r="1085" spans="1:27" ht="14.45" x14ac:dyDescent="0.3">
      <c r="A1085" s="197" t="s">
        <v>97</v>
      </c>
      <c r="B1085" s="197" t="s">
        <v>130</v>
      </c>
      <c r="C1085" s="197" t="s">
        <v>90</v>
      </c>
      <c r="D1085" s="197" t="s">
        <v>36</v>
      </c>
      <c r="E1085" s="197" t="s">
        <v>31</v>
      </c>
      <c r="F1085" s="195" t="s">
        <v>3966</v>
      </c>
      <c r="G1085" s="195" t="s">
        <v>1042</v>
      </c>
      <c r="H1085" s="161">
        <f>Dane_baza!AR1074</f>
        <v>17039526</v>
      </c>
      <c r="I1085" s="161">
        <f>Dane_baza!AS1074</f>
        <v>686870</v>
      </c>
      <c r="J1085" s="161">
        <f>Dane_baza!BX1074</f>
        <v>662373</v>
      </c>
      <c r="K1085" s="161">
        <f>Dane_baza!AT1074</f>
        <v>3365417</v>
      </c>
      <c r="L1085" s="161">
        <f>Dane_baza!AU1074</f>
        <v>0</v>
      </c>
      <c r="M1085" s="161">
        <f>Dane_baza!AV1074</f>
        <v>496072</v>
      </c>
      <c r="N1085" s="161">
        <f>Dane_baza!AY1074</f>
        <v>22100669</v>
      </c>
      <c r="O1085" s="161">
        <f>Dane_baza!AZ1074</f>
        <v>475234</v>
      </c>
      <c r="P1085" s="161">
        <f>Dane_baza!AW1074</f>
        <v>0</v>
      </c>
      <c r="Q1085" s="161">
        <f>Dane_baza!AX1074</f>
        <v>0</v>
      </c>
      <c r="R1085" s="212">
        <f t="shared" si="58"/>
        <v>44826161</v>
      </c>
      <c r="S1085" s="212">
        <f>Dane_baza!BU1074</f>
        <v>38074315.25</v>
      </c>
      <c r="T1085" s="212">
        <f>Dane_baza!BV1074</f>
        <v>851006.72</v>
      </c>
      <c r="U1085" s="212">
        <f>Dane_baza!BW1074</f>
        <v>8900839.0248848964</v>
      </c>
      <c r="V1085" s="212">
        <f t="shared" si="56"/>
        <v>47826160.994884893</v>
      </c>
      <c r="W1085" s="161">
        <f t="shared" si="57"/>
        <v>2999999.9948848933</v>
      </c>
      <c r="AA1085" s="36"/>
    </row>
    <row r="1086" spans="1:27" ht="14.45" x14ac:dyDescent="0.3">
      <c r="A1086" s="197" t="s">
        <v>97</v>
      </c>
      <c r="B1086" s="197" t="s">
        <v>130</v>
      </c>
      <c r="C1086" s="197" t="s">
        <v>92</v>
      </c>
      <c r="D1086" s="197" t="s">
        <v>36</v>
      </c>
      <c r="E1086" s="197" t="s">
        <v>31</v>
      </c>
      <c r="F1086" s="195" t="s">
        <v>3967</v>
      </c>
      <c r="G1086" s="195" t="s">
        <v>1043</v>
      </c>
      <c r="H1086" s="161">
        <f>Dane_baza!AR1075</f>
        <v>3653053</v>
      </c>
      <c r="I1086" s="161">
        <f>Dane_baza!AS1075</f>
        <v>256064</v>
      </c>
      <c r="J1086" s="161">
        <f>Dane_baza!BX1075</f>
        <v>254197</v>
      </c>
      <c r="K1086" s="161">
        <f>Dane_baza!AT1075</f>
        <v>6043392</v>
      </c>
      <c r="L1086" s="161">
        <f>Dane_baza!AU1075</f>
        <v>33414</v>
      </c>
      <c r="M1086" s="161">
        <f>Dane_baza!AV1075</f>
        <v>644963</v>
      </c>
      <c r="N1086" s="161">
        <f>Dane_baza!AY1075</f>
        <v>6971582</v>
      </c>
      <c r="O1086" s="161">
        <f>Dane_baza!AZ1075</f>
        <v>230318</v>
      </c>
      <c r="P1086" s="161">
        <f>Dane_baza!AW1075</f>
        <v>0</v>
      </c>
      <c r="Q1086" s="161">
        <f>Dane_baza!AX1075</f>
        <v>0</v>
      </c>
      <c r="R1086" s="212">
        <f t="shared" si="58"/>
        <v>18086983</v>
      </c>
      <c r="S1086" s="212">
        <f>Dane_baza!BU1075</f>
        <v>9500928.2400000002</v>
      </c>
      <c r="T1086" s="212">
        <f>Dane_baza!BV1075</f>
        <v>165900.60999999999</v>
      </c>
      <c r="U1086" s="212">
        <f>Dane_baza!BW1075</f>
        <v>10018324.98</v>
      </c>
      <c r="V1086" s="212">
        <f t="shared" si="56"/>
        <v>19685153.829999998</v>
      </c>
      <c r="W1086" s="161">
        <f t="shared" si="57"/>
        <v>1598170.8299999982</v>
      </c>
      <c r="AA1086" s="36"/>
    </row>
    <row r="1087" spans="1:27" ht="14.45" x14ac:dyDescent="0.3">
      <c r="A1087" s="197" t="s">
        <v>97</v>
      </c>
      <c r="B1087" s="197" t="s">
        <v>134</v>
      </c>
      <c r="C1087" s="197" t="s">
        <v>33</v>
      </c>
      <c r="D1087" s="197" t="s">
        <v>34</v>
      </c>
      <c r="E1087" s="197" t="s">
        <v>31</v>
      </c>
      <c r="F1087" s="195" t="s">
        <v>3968</v>
      </c>
      <c r="G1087" s="195" t="s">
        <v>1044</v>
      </c>
      <c r="H1087" s="161">
        <f>Dane_baza!AR1076</f>
        <v>36504744</v>
      </c>
      <c r="I1087" s="161">
        <f>Dane_baza!AS1076</f>
        <v>3537027</v>
      </c>
      <c r="J1087" s="161">
        <f>Dane_baza!BX1076</f>
        <v>1167722</v>
      </c>
      <c r="K1087" s="161">
        <f>Dane_baza!AT1076</f>
        <v>0</v>
      </c>
      <c r="L1087" s="161">
        <f>Dane_baza!AU1076</f>
        <v>0</v>
      </c>
      <c r="M1087" s="161">
        <f>Dane_baza!AV1076</f>
        <v>878542</v>
      </c>
      <c r="N1087" s="161">
        <f>Dane_baza!AY1076</f>
        <v>32336557</v>
      </c>
      <c r="O1087" s="161">
        <f>Dane_baza!AZ1076</f>
        <v>1167811</v>
      </c>
      <c r="P1087" s="161">
        <f>Dane_baza!AW1076</f>
        <v>0</v>
      </c>
      <c r="Q1087" s="161">
        <f>Dane_baza!AX1076</f>
        <v>0</v>
      </c>
      <c r="R1087" s="212">
        <f t="shared" si="58"/>
        <v>75592403</v>
      </c>
      <c r="S1087" s="212">
        <f>Dane_baza!BU1076</f>
        <v>76486703.299999997</v>
      </c>
      <c r="T1087" s="212">
        <f>Dane_baza!BV1076</f>
        <v>4876665.71</v>
      </c>
      <c r="U1087" s="212">
        <f>Dane_baza!BW1076</f>
        <v>0</v>
      </c>
      <c r="V1087" s="212">
        <f t="shared" si="56"/>
        <v>81363369.00999999</v>
      </c>
      <c r="W1087" s="161">
        <f t="shared" si="57"/>
        <v>5770966.0099999905</v>
      </c>
      <c r="AA1087" s="36"/>
    </row>
    <row r="1088" spans="1:27" ht="14.45" x14ac:dyDescent="0.3">
      <c r="A1088" s="197" t="s">
        <v>97</v>
      </c>
      <c r="B1088" s="197" t="s">
        <v>134</v>
      </c>
      <c r="C1088" s="197" t="s">
        <v>32</v>
      </c>
      <c r="D1088" s="197" t="s">
        <v>36</v>
      </c>
      <c r="E1088" s="197" t="s">
        <v>31</v>
      </c>
      <c r="F1088" s="195" t="s">
        <v>3969</v>
      </c>
      <c r="G1088" s="195" t="s">
        <v>1045</v>
      </c>
      <c r="H1088" s="161">
        <f>Dane_baza!AR1077</f>
        <v>2825596</v>
      </c>
      <c r="I1088" s="161">
        <f>Dane_baza!AS1077</f>
        <v>64774</v>
      </c>
      <c r="J1088" s="161">
        <f>Dane_baza!BX1077</f>
        <v>212544</v>
      </c>
      <c r="K1088" s="161">
        <f>Dane_baza!AT1077</f>
        <v>5166235</v>
      </c>
      <c r="L1088" s="161">
        <f>Dane_baza!AU1077</f>
        <v>0</v>
      </c>
      <c r="M1088" s="161">
        <f>Dane_baza!AV1077</f>
        <v>846811</v>
      </c>
      <c r="N1088" s="161">
        <f>Dane_baza!AY1077</f>
        <v>6857900</v>
      </c>
      <c r="O1088" s="161">
        <f>Dane_baza!AZ1077</f>
        <v>137867</v>
      </c>
      <c r="P1088" s="161">
        <f>Dane_baza!AW1077</f>
        <v>0</v>
      </c>
      <c r="Q1088" s="161">
        <f>Dane_baza!AX1077</f>
        <v>0</v>
      </c>
      <c r="R1088" s="212">
        <f t="shared" si="58"/>
        <v>16111727</v>
      </c>
      <c r="S1088" s="212">
        <f>Dane_baza!BU1077</f>
        <v>6831621.0700000003</v>
      </c>
      <c r="T1088" s="212">
        <f>Dane_baza!BV1077</f>
        <v>49479.14</v>
      </c>
      <c r="U1088" s="212">
        <f>Dane_baza!BW1077</f>
        <v>10230626.788779423</v>
      </c>
      <c r="V1088" s="212">
        <f t="shared" si="56"/>
        <v>17111726.998779424</v>
      </c>
      <c r="W1088" s="161">
        <f t="shared" si="57"/>
        <v>999999.99877942353</v>
      </c>
      <c r="AA1088" s="36"/>
    </row>
    <row r="1089" spans="1:27" ht="14.45" x14ac:dyDescent="0.3">
      <c r="A1089" s="197" t="s">
        <v>97</v>
      </c>
      <c r="B1089" s="197" t="s">
        <v>134</v>
      </c>
      <c r="C1089" s="197" t="s">
        <v>37</v>
      </c>
      <c r="D1089" s="197" t="s">
        <v>36</v>
      </c>
      <c r="E1089" s="197" t="s">
        <v>31</v>
      </c>
      <c r="F1089" s="195" t="s">
        <v>3970</v>
      </c>
      <c r="G1089" s="195" t="s">
        <v>1046</v>
      </c>
      <c r="H1089" s="161">
        <f>Dane_baza!AR1078</f>
        <v>1388886</v>
      </c>
      <c r="I1089" s="161">
        <f>Dane_baza!AS1078</f>
        <v>60505</v>
      </c>
      <c r="J1089" s="161">
        <f>Dane_baza!BX1078</f>
        <v>129607</v>
      </c>
      <c r="K1089" s="161">
        <f>Dane_baza!AT1078</f>
        <v>3514823</v>
      </c>
      <c r="L1089" s="161">
        <f>Dane_baza!AU1078</f>
        <v>0</v>
      </c>
      <c r="M1089" s="161">
        <f>Dane_baza!AV1078</f>
        <v>1188803</v>
      </c>
      <c r="N1089" s="161">
        <f>Dane_baza!AY1078</f>
        <v>4102920</v>
      </c>
      <c r="O1089" s="161">
        <f>Dane_baza!AZ1078</f>
        <v>79476</v>
      </c>
      <c r="P1089" s="161">
        <f>Dane_baza!AW1078</f>
        <v>0</v>
      </c>
      <c r="Q1089" s="161">
        <f>Dane_baza!AX1078</f>
        <v>0</v>
      </c>
      <c r="R1089" s="212">
        <f t="shared" si="58"/>
        <v>10465020</v>
      </c>
      <c r="S1089" s="212">
        <f>Dane_baza!BU1078</f>
        <v>3833853.44</v>
      </c>
      <c r="T1089" s="212">
        <f>Dane_baza!BV1078</f>
        <v>0</v>
      </c>
      <c r="U1089" s="212">
        <f>Dane_baza!BW1078</f>
        <v>7631166.5599999996</v>
      </c>
      <c r="V1089" s="212">
        <f t="shared" si="56"/>
        <v>11465020</v>
      </c>
      <c r="W1089" s="161">
        <f t="shared" si="57"/>
        <v>1000000</v>
      </c>
      <c r="AA1089" s="36"/>
    </row>
    <row r="1090" spans="1:27" ht="14.45" x14ac:dyDescent="0.3">
      <c r="A1090" s="197" t="s">
        <v>97</v>
      </c>
      <c r="B1090" s="197" t="s">
        <v>134</v>
      </c>
      <c r="C1090" s="197" t="s">
        <v>39</v>
      </c>
      <c r="D1090" s="197" t="s">
        <v>40</v>
      </c>
      <c r="E1090" s="197" t="s">
        <v>31</v>
      </c>
      <c r="F1090" s="195" t="s">
        <v>3971</v>
      </c>
      <c r="G1090" s="195" t="s">
        <v>1047</v>
      </c>
      <c r="H1090" s="161">
        <f>Dane_baza!AR1079</f>
        <v>2788614</v>
      </c>
      <c r="I1090" s="161">
        <f>Dane_baza!AS1079</f>
        <v>27069</v>
      </c>
      <c r="J1090" s="161">
        <f>Dane_baza!BX1079</f>
        <v>148880</v>
      </c>
      <c r="K1090" s="161">
        <f>Dane_baza!AT1079</f>
        <v>2613985</v>
      </c>
      <c r="L1090" s="161">
        <f>Dane_baza!AU1079</f>
        <v>0</v>
      </c>
      <c r="M1090" s="161">
        <f>Dane_baza!AV1079</f>
        <v>663954</v>
      </c>
      <c r="N1090" s="161">
        <f>Dane_baza!AY1079</f>
        <v>3251473</v>
      </c>
      <c r="O1090" s="161">
        <f>Dane_baza!AZ1079</f>
        <v>81098</v>
      </c>
      <c r="P1090" s="161">
        <f>Dane_baza!AW1079</f>
        <v>0</v>
      </c>
      <c r="Q1090" s="161">
        <f>Dane_baza!AX1079</f>
        <v>0</v>
      </c>
      <c r="R1090" s="212">
        <f t="shared" si="58"/>
        <v>9575073</v>
      </c>
      <c r="S1090" s="212">
        <f>Dane_baza!BU1079</f>
        <v>6853237.8499999996</v>
      </c>
      <c r="T1090" s="212">
        <f>Dane_baza!BV1079</f>
        <v>20796.580000000002</v>
      </c>
      <c r="U1090" s="212">
        <f>Dane_baza!BW1079</f>
        <v>3658545.42</v>
      </c>
      <c r="V1090" s="212">
        <f t="shared" si="56"/>
        <v>10532579.85</v>
      </c>
      <c r="W1090" s="161">
        <f t="shared" si="57"/>
        <v>957506.84999999963</v>
      </c>
      <c r="AA1090" s="36"/>
    </row>
    <row r="1091" spans="1:27" ht="14.45" x14ac:dyDescent="0.3">
      <c r="A1091" s="197" t="s">
        <v>97</v>
      </c>
      <c r="B1091" s="197" t="s">
        <v>134</v>
      </c>
      <c r="C1091" s="197" t="s">
        <v>42</v>
      </c>
      <c r="D1091" s="197" t="s">
        <v>36</v>
      </c>
      <c r="E1091" s="197" t="s">
        <v>31</v>
      </c>
      <c r="F1091" s="195" t="s">
        <v>3972</v>
      </c>
      <c r="G1091" s="195" t="s">
        <v>1048</v>
      </c>
      <c r="H1091" s="161">
        <f>Dane_baza!AR1080</f>
        <v>12785699</v>
      </c>
      <c r="I1091" s="161">
        <f>Dane_baza!AS1080</f>
        <v>860715</v>
      </c>
      <c r="J1091" s="161">
        <f>Dane_baza!BX1080</f>
        <v>583713</v>
      </c>
      <c r="K1091" s="161">
        <f>Dane_baza!AT1080</f>
        <v>6198972</v>
      </c>
      <c r="L1091" s="161">
        <f>Dane_baza!AU1080</f>
        <v>151449</v>
      </c>
      <c r="M1091" s="161">
        <f>Dane_baza!AV1080</f>
        <v>440169</v>
      </c>
      <c r="N1091" s="161">
        <f>Dane_baza!AY1080</f>
        <v>20543187</v>
      </c>
      <c r="O1091" s="161">
        <f>Dane_baza!AZ1080</f>
        <v>418466</v>
      </c>
      <c r="P1091" s="161">
        <f>Dane_baza!AW1080</f>
        <v>0</v>
      </c>
      <c r="Q1091" s="161">
        <f>Dane_baza!AX1080</f>
        <v>0</v>
      </c>
      <c r="R1091" s="212">
        <f t="shared" si="58"/>
        <v>41982370</v>
      </c>
      <c r="S1091" s="212">
        <f>Dane_baza!BU1080</f>
        <v>33684975.25</v>
      </c>
      <c r="T1091" s="212">
        <f>Dane_baza!BV1080</f>
        <v>713853.58</v>
      </c>
      <c r="U1091" s="212">
        <f>Dane_baza!BW1080</f>
        <v>10583541.162321351</v>
      </c>
      <c r="V1091" s="212">
        <f t="shared" si="56"/>
        <v>44982369.99232135</v>
      </c>
      <c r="W1091" s="161">
        <f t="shared" si="57"/>
        <v>2999999.9923213497</v>
      </c>
      <c r="AA1091" s="36"/>
    </row>
    <row r="1092" spans="1:27" ht="14.45" x14ac:dyDescent="0.3">
      <c r="A1092" s="197" t="s">
        <v>97</v>
      </c>
      <c r="B1092" s="197" t="s">
        <v>134</v>
      </c>
      <c r="C1092" s="197" t="s">
        <v>44</v>
      </c>
      <c r="D1092" s="197" t="s">
        <v>36</v>
      </c>
      <c r="E1092" s="197" t="s">
        <v>31</v>
      </c>
      <c r="F1092" s="195" t="s">
        <v>3973</v>
      </c>
      <c r="G1092" s="195" t="s">
        <v>1049</v>
      </c>
      <c r="H1092" s="161">
        <f>Dane_baza!AR1081</f>
        <v>1862238</v>
      </c>
      <c r="I1092" s="161">
        <f>Dane_baza!AS1081</f>
        <v>26016</v>
      </c>
      <c r="J1092" s="161">
        <f>Dane_baza!BX1081</f>
        <v>139478</v>
      </c>
      <c r="K1092" s="161">
        <f>Dane_baza!AT1081</f>
        <v>3715739</v>
      </c>
      <c r="L1092" s="161">
        <f>Dane_baza!AU1081</f>
        <v>0</v>
      </c>
      <c r="M1092" s="161">
        <f>Dane_baza!AV1081</f>
        <v>1076916</v>
      </c>
      <c r="N1092" s="161">
        <f>Dane_baza!AY1081</f>
        <v>3413997</v>
      </c>
      <c r="O1092" s="161">
        <f>Dane_baza!AZ1081</f>
        <v>81098</v>
      </c>
      <c r="P1092" s="161">
        <f>Dane_baza!AW1081</f>
        <v>0</v>
      </c>
      <c r="Q1092" s="161">
        <f>Dane_baza!AX1081</f>
        <v>0</v>
      </c>
      <c r="R1092" s="212">
        <f t="shared" si="58"/>
        <v>10315482</v>
      </c>
      <c r="S1092" s="212">
        <f>Dane_baza!BU1081</f>
        <v>4746037.4400000004</v>
      </c>
      <c r="T1092" s="212">
        <f>Dane_baza!BV1081</f>
        <v>14941.81</v>
      </c>
      <c r="U1092" s="212">
        <f>Dane_baza!BW1081</f>
        <v>6554502.7500000009</v>
      </c>
      <c r="V1092" s="212">
        <f t="shared" si="56"/>
        <v>11315482</v>
      </c>
      <c r="W1092" s="161">
        <f t="shared" si="57"/>
        <v>1000000</v>
      </c>
      <c r="AA1092" s="36"/>
    </row>
    <row r="1093" spans="1:27" ht="14.45" x14ac:dyDescent="0.3">
      <c r="A1093" s="197" t="s">
        <v>97</v>
      </c>
      <c r="B1093" s="197" t="s">
        <v>134</v>
      </c>
      <c r="C1093" s="197" t="s">
        <v>51</v>
      </c>
      <c r="D1093" s="197" t="s">
        <v>36</v>
      </c>
      <c r="E1093" s="197" t="s">
        <v>31</v>
      </c>
      <c r="F1093" s="195" t="s">
        <v>3974</v>
      </c>
      <c r="G1093" s="195" t="s">
        <v>1044</v>
      </c>
      <c r="H1093" s="161">
        <f>Dane_baza!AR1082</f>
        <v>13000901</v>
      </c>
      <c r="I1093" s="161">
        <f>Dane_baza!AS1082</f>
        <v>452481</v>
      </c>
      <c r="J1093" s="161">
        <f>Dane_baza!BX1082</f>
        <v>705963</v>
      </c>
      <c r="K1093" s="161">
        <f>Dane_baza!AT1082</f>
        <v>12862745</v>
      </c>
      <c r="L1093" s="161">
        <f>Dane_baza!AU1082</f>
        <v>0</v>
      </c>
      <c r="M1093" s="161">
        <f>Dane_baza!AV1082</f>
        <v>657458</v>
      </c>
      <c r="N1093" s="161">
        <f>Dane_baza!AY1082</f>
        <v>24812997</v>
      </c>
      <c r="O1093" s="161">
        <f>Dane_baza!AZ1082</f>
        <v>499564</v>
      </c>
      <c r="P1093" s="161">
        <f>Dane_baza!AW1082</f>
        <v>0</v>
      </c>
      <c r="Q1093" s="161">
        <f>Dane_baza!AX1082</f>
        <v>0</v>
      </c>
      <c r="R1093" s="212">
        <f t="shared" si="58"/>
        <v>52992109</v>
      </c>
      <c r="S1093" s="212">
        <f>Dane_baza!BU1082</f>
        <v>33420165.600000001</v>
      </c>
      <c r="T1093" s="212">
        <f>Dane_baza!BV1082</f>
        <v>273022.02</v>
      </c>
      <c r="U1093" s="212">
        <f>Dane_baza!BW1082</f>
        <v>22298920.969999995</v>
      </c>
      <c r="V1093" s="212">
        <f t="shared" si="56"/>
        <v>55992108.590000004</v>
      </c>
      <c r="W1093" s="161">
        <f t="shared" si="57"/>
        <v>2999999.5900000036</v>
      </c>
      <c r="AA1093" s="36"/>
    </row>
    <row r="1094" spans="1:27" ht="14.45" x14ac:dyDescent="0.3">
      <c r="A1094" s="197" t="s">
        <v>97</v>
      </c>
      <c r="B1094" s="197" t="s">
        <v>134</v>
      </c>
      <c r="C1094" s="197" t="s">
        <v>75</v>
      </c>
      <c r="D1094" s="197" t="s">
        <v>36</v>
      </c>
      <c r="E1094" s="197" t="s">
        <v>31</v>
      </c>
      <c r="F1094" s="195" t="s">
        <v>3975</v>
      </c>
      <c r="G1094" s="195" t="s">
        <v>1050</v>
      </c>
      <c r="H1094" s="161">
        <f>Dane_baza!AR1083</f>
        <v>1636932</v>
      </c>
      <c r="I1094" s="161">
        <f>Dane_baza!AS1083</f>
        <v>45059</v>
      </c>
      <c r="J1094" s="161">
        <f>Dane_baza!BX1083</f>
        <v>192875</v>
      </c>
      <c r="K1094" s="161">
        <f>Dane_baza!AT1083</f>
        <v>5599140</v>
      </c>
      <c r="L1094" s="161">
        <f>Dane_baza!AU1083</f>
        <v>585266</v>
      </c>
      <c r="M1094" s="161">
        <f>Dane_baza!AV1083</f>
        <v>967778</v>
      </c>
      <c r="N1094" s="161">
        <f>Dane_baza!AY1083</f>
        <v>4798467</v>
      </c>
      <c r="O1094" s="161">
        <f>Dane_baza!AZ1083</f>
        <v>144354</v>
      </c>
      <c r="P1094" s="161">
        <f>Dane_baza!AW1083</f>
        <v>0</v>
      </c>
      <c r="Q1094" s="161">
        <f>Dane_baza!AX1083</f>
        <v>0</v>
      </c>
      <c r="R1094" s="212">
        <f t="shared" si="58"/>
        <v>13969871</v>
      </c>
      <c r="S1094" s="212">
        <f>Dane_baza!BU1083</f>
        <v>5728726.6600000001</v>
      </c>
      <c r="T1094" s="212">
        <f>Dane_baza!BV1083</f>
        <v>3541.7</v>
      </c>
      <c r="U1094" s="212">
        <f>Dane_baza!BW1083</f>
        <v>9237602.6431423351</v>
      </c>
      <c r="V1094" s="212">
        <f t="shared" si="56"/>
        <v>14969871.003142335</v>
      </c>
      <c r="W1094" s="161">
        <f t="shared" si="57"/>
        <v>1000000.0031423345</v>
      </c>
      <c r="AA1094" s="36"/>
    </row>
    <row r="1095" spans="1:27" ht="14.45" x14ac:dyDescent="0.3">
      <c r="A1095" s="197" t="s">
        <v>97</v>
      </c>
      <c r="B1095" s="197" t="s">
        <v>134</v>
      </c>
      <c r="C1095" s="197" t="s">
        <v>77</v>
      </c>
      <c r="D1095" s="197" t="s">
        <v>36</v>
      </c>
      <c r="E1095" s="197" t="s">
        <v>31</v>
      </c>
      <c r="F1095" s="195" t="s">
        <v>3976</v>
      </c>
      <c r="G1095" s="195" t="s">
        <v>1051</v>
      </c>
      <c r="H1095" s="161">
        <f>Dane_baza!AR1084</f>
        <v>3670262</v>
      </c>
      <c r="I1095" s="161">
        <f>Dane_baza!AS1084</f>
        <v>6000</v>
      </c>
      <c r="J1095" s="161">
        <f>Dane_baza!BX1084</f>
        <v>114931</v>
      </c>
      <c r="K1095" s="161">
        <f>Dane_baza!AT1084</f>
        <v>584816</v>
      </c>
      <c r="L1095" s="161">
        <f>Dane_baza!AU1084</f>
        <v>0</v>
      </c>
      <c r="M1095" s="161">
        <f>Dane_baza!AV1084</f>
        <v>993927</v>
      </c>
      <c r="N1095" s="161">
        <f>Dane_baza!AY1084</f>
        <v>2404131</v>
      </c>
      <c r="O1095" s="161">
        <f>Dane_baza!AZ1084</f>
        <v>43793</v>
      </c>
      <c r="P1095" s="161">
        <f>Dane_baza!AW1084</f>
        <v>0</v>
      </c>
      <c r="Q1095" s="161">
        <f>Dane_baza!AX1084</f>
        <v>0</v>
      </c>
      <c r="R1095" s="212">
        <f t="shared" si="58"/>
        <v>7817860</v>
      </c>
      <c r="S1095" s="212">
        <f>Dane_baza!BU1084</f>
        <v>5716965.0199999996</v>
      </c>
      <c r="T1095" s="212">
        <f>Dane_baza!BV1084</f>
        <v>0</v>
      </c>
      <c r="U1095" s="212">
        <f>Dane_baza!BW1084</f>
        <v>2882680.98</v>
      </c>
      <c r="V1095" s="212">
        <f t="shared" si="56"/>
        <v>8599646</v>
      </c>
      <c r="W1095" s="161">
        <f t="shared" si="57"/>
        <v>781786</v>
      </c>
      <c r="AA1095" s="36"/>
    </row>
    <row r="1096" spans="1:27" ht="14.45" x14ac:dyDescent="0.3">
      <c r="A1096" s="197" t="s">
        <v>97</v>
      </c>
      <c r="B1096" s="197" t="s">
        <v>134</v>
      </c>
      <c r="C1096" s="197" t="s">
        <v>90</v>
      </c>
      <c r="D1096" s="197" t="s">
        <v>36</v>
      </c>
      <c r="E1096" s="197" t="s">
        <v>31</v>
      </c>
      <c r="F1096" s="195" t="s">
        <v>3977</v>
      </c>
      <c r="G1096" s="195" t="s">
        <v>1052</v>
      </c>
      <c r="H1096" s="161">
        <f>Dane_baza!AR1085</f>
        <v>3246722</v>
      </c>
      <c r="I1096" s="161">
        <f>Dane_baza!AS1085</f>
        <v>63030</v>
      </c>
      <c r="J1096" s="161">
        <f>Dane_baza!BX1085</f>
        <v>219691</v>
      </c>
      <c r="K1096" s="161">
        <f>Dane_baza!AT1085</f>
        <v>5494414</v>
      </c>
      <c r="L1096" s="161">
        <f>Dane_baza!AU1085</f>
        <v>106584</v>
      </c>
      <c r="M1096" s="161">
        <f>Dane_baza!AV1085</f>
        <v>161263</v>
      </c>
      <c r="N1096" s="161">
        <f>Dane_baza!AY1085</f>
        <v>6646704</v>
      </c>
      <c r="O1096" s="161">
        <f>Dane_baza!AZ1085</f>
        <v>175172</v>
      </c>
      <c r="P1096" s="161">
        <f>Dane_baza!AW1085</f>
        <v>0</v>
      </c>
      <c r="Q1096" s="161">
        <f>Dane_baza!AX1085</f>
        <v>0</v>
      </c>
      <c r="R1096" s="212">
        <f t="shared" si="58"/>
        <v>16113580</v>
      </c>
      <c r="S1096" s="212">
        <f>Dane_baza!BU1085</f>
        <v>9256069.3599999994</v>
      </c>
      <c r="T1096" s="212">
        <f>Dane_baza!BV1085</f>
        <v>129251.23</v>
      </c>
      <c r="U1096" s="212">
        <f>Dane_baza!BW1085</f>
        <v>8661889.0099999998</v>
      </c>
      <c r="V1096" s="212">
        <f t="shared" si="56"/>
        <v>18047209.600000001</v>
      </c>
      <c r="W1096" s="161">
        <f t="shared" si="57"/>
        <v>1933629.6000000015</v>
      </c>
      <c r="AA1096" s="36"/>
    </row>
    <row r="1097" spans="1:27" ht="14.45" x14ac:dyDescent="0.3">
      <c r="A1097" s="197" t="s">
        <v>97</v>
      </c>
      <c r="B1097" s="197" t="s">
        <v>134</v>
      </c>
      <c r="C1097" s="197" t="s">
        <v>92</v>
      </c>
      <c r="D1097" s="197" t="s">
        <v>36</v>
      </c>
      <c r="E1097" s="197" t="s">
        <v>31</v>
      </c>
      <c r="F1097" s="195" t="s">
        <v>3978</v>
      </c>
      <c r="G1097" s="195" t="s">
        <v>1053</v>
      </c>
      <c r="H1097" s="161">
        <f>Dane_baza!AR1086</f>
        <v>4339420</v>
      </c>
      <c r="I1097" s="161">
        <f>Dane_baza!AS1086</f>
        <v>187510</v>
      </c>
      <c r="J1097" s="161">
        <f>Dane_baza!BX1086</f>
        <v>183187</v>
      </c>
      <c r="K1097" s="161">
        <f>Dane_baza!AT1086</f>
        <v>2793440</v>
      </c>
      <c r="L1097" s="161">
        <f>Dane_baza!AU1086</f>
        <v>0</v>
      </c>
      <c r="M1097" s="161">
        <f>Dane_baza!AV1086</f>
        <v>1110420</v>
      </c>
      <c r="N1097" s="161">
        <f>Dane_baza!AY1086</f>
        <v>4574184</v>
      </c>
      <c r="O1097" s="161">
        <f>Dane_baza!AZ1086</f>
        <v>94074</v>
      </c>
      <c r="P1097" s="161">
        <f>Dane_baza!AW1086</f>
        <v>0</v>
      </c>
      <c r="Q1097" s="161">
        <f>Dane_baza!AX1086</f>
        <v>0</v>
      </c>
      <c r="R1097" s="212">
        <f t="shared" si="58"/>
        <v>13282235</v>
      </c>
      <c r="S1097" s="212">
        <f>Dane_baza!BU1086</f>
        <v>9632894.0399999991</v>
      </c>
      <c r="T1097" s="212">
        <f>Dane_baza!BV1086</f>
        <v>50361.94</v>
      </c>
      <c r="U1097" s="212">
        <f>Dane_baza!BW1086</f>
        <v>4598979.0249999985</v>
      </c>
      <c r="V1097" s="212">
        <f t="shared" si="56"/>
        <v>14282235.004999997</v>
      </c>
      <c r="W1097" s="161">
        <f t="shared" si="57"/>
        <v>1000000.0049999971</v>
      </c>
      <c r="AA1097" s="36"/>
    </row>
    <row r="1098" spans="1:27" ht="14.45" x14ac:dyDescent="0.3">
      <c r="A1098" s="197" t="s">
        <v>97</v>
      </c>
      <c r="B1098" s="197" t="s">
        <v>141</v>
      </c>
      <c r="C1098" s="197" t="s">
        <v>33</v>
      </c>
      <c r="D1098" s="197" t="s">
        <v>34</v>
      </c>
      <c r="E1098" s="197" t="s">
        <v>31</v>
      </c>
      <c r="F1098" s="195" t="s">
        <v>3979</v>
      </c>
      <c r="G1098" s="195" t="s">
        <v>362</v>
      </c>
      <c r="H1098" s="161">
        <f>Dane_baza!AR1087</f>
        <v>85157149</v>
      </c>
      <c r="I1098" s="161">
        <f>Dane_baza!AS1087</f>
        <v>822738</v>
      </c>
      <c r="J1098" s="161">
        <f>Dane_baza!BX1087</f>
        <v>2865167</v>
      </c>
      <c r="K1098" s="161">
        <f>Dane_baza!AT1087</f>
        <v>0</v>
      </c>
      <c r="L1098" s="161">
        <f>Dane_baza!AU1087</f>
        <v>0</v>
      </c>
      <c r="M1098" s="161">
        <f>Dane_baza!AV1087</f>
        <v>1565208</v>
      </c>
      <c r="N1098" s="161">
        <f>Dane_baza!AY1087</f>
        <v>40973401</v>
      </c>
      <c r="O1098" s="161">
        <f>Dane_baza!AZ1087</f>
        <v>1479228</v>
      </c>
      <c r="P1098" s="161">
        <f>Dane_baza!AW1087</f>
        <v>0</v>
      </c>
      <c r="Q1098" s="161">
        <f>Dane_baza!AX1087</f>
        <v>-1802342</v>
      </c>
      <c r="R1098" s="212">
        <f t="shared" si="58"/>
        <v>131060549</v>
      </c>
      <c r="S1098" s="212">
        <f>Dane_baza!BU1087</f>
        <v>118012141.40000001</v>
      </c>
      <c r="T1098" s="212">
        <f>Dane_baza!BV1087</f>
        <v>1259923.07</v>
      </c>
      <c r="U1098" s="212">
        <f>Dane_baza!BW1087</f>
        <v>15288484.531046985</v>
      </c>
      <c r="V1098" s="212">
        <f t="shared" si="56"/>
        <v>134560549.00104699</v>
      </c>
      <c r="W1098" s="161">
        <f t="shared" si="57"/>
        <v>3500000.0010469854</v>
      </c>
      <c r="AA1098" s="36"/>
    </row>
    <row r="1099" spans="1:27" ht="14.45" x14ac:dyDescent="0.3">
      <c r="A1099" s="197" t="s">
        <v>97</v>
      </c>
      <c r="B1099" s="197" t="s">
        <v>141</v>
      </c>
      <c r="C1099" s="197" t="s">
        <v>32</v>
      </c>
      <c r="D1099" s="197" t="s">
        <v>34</v>
      </c>
      <c r="E1099" s="197" t="s">
        <v>31</v>
      </c>
      <c r="F1099" s="195" t="s">
        <v>3980</v>
      </c>
      <c r="G1099" s="195" t="s">
        <v>1054</v>
      </c>
      <c r="H1099" s="161">
        <f>Dane_baza!AR1088</f>
        <v>100972927</v>
      </c>
      <c r="I1099" s="161">
        <f>Dane_baza!AS1088</f>
        <v>2165829</v>
      </c>
      <c r="J1099" s="161">
        <f>Dane_baza!BX1088</f>
        <v>3757851</v>
      </c>
      <c r="K1099" s="161">
        <f>Dane_baza!AT1088</f>
        <v>0</v>
      </c>
      <c r="L1099" s="161">
        <f>Dane_baza!AU1088</f>
        <v>0</v>
      </c>
      <c r="M1099" s="161">
        <f>Dane_baza!AV1088</f>
        <v>2241781</v>
      </c>
      <c r="N1099" s="161">
        <f>Dane_baza!AY1088</f>
        <v>63128799</v>
      </c>
      <c r="O1099" s="161">
        <f>Dane_baza!AZ1088</f>
        <v>2225329</v>
      </c>
      <c r="P1099" s="161">
        <f>Dane_baza!AW1088</f>
        <v>0</v>
      </c>
      <c r="Q1099" s="161">
        <f>Dane_baza!AX1088</f>
        <v>0</v>
      </c>
      <c r="R1099" s="212">
        <f t="shared" si="58"/>
        <v>174492516</v>
      </c>
      <c r="S1099" s="212">
        <f>Dane_baza!BU1088</f>
        <v>190953706.09</v>
      </c>
      <c r="T1099" s="212">
        <f>Dane_baza!BV1088</f>
        <v>1697445.78</v>
      </c>
      <c r="U1099" s="212">
        <f>Dane_baza!BW1088</f>
        <v>0</v>
      </c>
      <c r="V1099" s="212">
        <f t="shared" si="56"/>
        <v>192651151.87</v>
      </c>
      <c r="W1099" s="161">
        <f t="shared" si="57"/>
        <v>18158635.870000005</v>
      </c>
      <c r="AA1099" s="36"/>
    </row>
    <row r="1100" spans="1:27" ht="14.45" x14ac:dyDescent="0.3">
      <c r="A1100" s="197" t="s">
        <v>97</v>
      </c>
      <c r="B1100" s="197" t="s">
        <v>141</v>
      </c>
      <c r="C1100" s="197" t="s">
        <v>37</v>
      </c>
      <c r="D1100" s="197" t="s">
        <v>36</v>
      </c>
      <c r="E1100" s="197" t="s">
        <v>31</v>
      </c>
      <c r="F1100" s="195" t="s">
        <v>3981</v>
      </c>
      <c r="G1100" s="195" t="s">
        <v>1055</v>
      </c>
      <c r="H1100" s="161">
        <f>Dane_baza!AR1089</f>
        <v>23776977</v>
      </c>
      <c r="I1100" s="161">
        <f>Dane_baza!AS1089</f>
        <v>1030835</v>
      </c>
      <c r="J1100" s="161">
        <f>Dane_baza!BX1089</f>
        <v>873299</v>
      </c>
      <c r="K1100" s="161">
        <f>Dane_baza!AT1089</f>
        <v>0</v>
      </c>
      <c r="L1100" s="161">
        <f>Dane_baza!AU1089</f>
        <v>0</v>
      </c>
      <c r="M1100" s="161">
        <f>Dane_baza!AV1089</f>
        <v>1213721</v>
      </c>
      <c r="N1100" s="161">
        <f>Dane_baza!AY1089</f>
        <v>20967224</v>
      </c>
      <c r="O1100" s="161">
        <f>Dane_baza!AZ1089</f>
        <v>598503</v>
      </c>
      <c r="P1100" s="161">
        <f>Dane_baza!AW1089</f>
        <v>0</v>
      </c>
      <c r="Q1100" s="161">
        <f>Dane_baza!AX1089</f>
        <v>0</v>
      </c>
      <c r="R1100" s="212">
        <f t="shared" si="58"/>
        <v>48460559</v>
      </c>
      <c r="S1100" s="212">
        <f>Dane_baza!BU1089</f>
        <v>49179224.560000002</v>
      </c>
      <c r="T1100" s="212">
        <f>Dane_baza!BV1089</f>
        <v>1369794.75</v>
      </c>
      <c r="U1100" s="212">
        <f>Dane_baza!BW1089</f>
        <v>1226043.8</v>
      </c>
      <c r="V1100" s="212">
        <f t="shared" si="56"/>
        <v>51775063.109999999</v>
      </c>
      <c r="W1100" s="161">
        <f t="shared" si="57"/>
        <v>3314504.1099999994</v>
      </c>
      <c r="AA1100" s="36"/>
    </row>
    <row r="1101" spans="1:27" ht="14.45" x14ac:dyDescent="0.3">
      <c r="A1101" s="197" t="s">
        <v>97</v>
      </c>
      <c r="B1101" s="197" t="s">
        <v>141</v>
      </c>
      <c r="C1101" s="197" t="s">
        <v>39</v>
      </c>
      <c r="D1101" s="197" t="s">
        <v>40</v>
      </c>
      <c r="E1101" s="197" t="s">
        <v>31</v>
      </c>
      <c r="F1101" s="195" t="s">
        <v>3982</v>
      </c>
      <c r="G1101" s="195" t="s">
        <v>1056</v>
      </c>
      <c r="H1101" s="161">
        <f>Dane_baza!AR1090</f>
        <v>39016800</v>
      </c>
      <c r="I1101" s="161">
        <f>Dane_baza!AS1090</f>
        <v>1850213</v>
      </c>
      <c r="J1101" s="161">
        <f>Dane_baza!BX1090</f>
        <v>1205031</v>
      </c>
      <c r="K1101" s="161">
        <f>Dane_baza!AT1090</f>
        <v>0</v>
      </c>
      <c r="L1101" s="161">
        <f>Dane_baza!AU1090</f>
        <v>0</v>
      </c>
      <c r="M1101" s="161">
        <f>Dane_baza!AV1090</f>
        <v>766239</v>
      </c>
      <c r="N1101" s="161">
        <f>Dane_baza!AY1090</f>
        <v>26053704</v>
      </c>
      <c r="O1101" s="161">
        <f>Dane_baza!AZ1090</f>
        <v>793138</v>
      </c>
      <c r="P1101" s="161">
        <f>Dane_baza!AW1090</f>
        <v>0</v>
      </c>
      <c r="Q1101" s="161">
        <f>Dane_baza!AX1090</f>
        <v>0</v>
      </c>
      <c r="R1101" s="212">
        <f t="shared" si="58"/>
        <v>69685125</v>
      </c>
      <c r="S1101" s="212">
        <f>Dane_baza!BU1090</f>
        <v>74230031.319999993</v>
      </c>
      <c r="T1101" s="212">
        <f>Dane_baza!BV1090</f>
        <v>1758841.63</v>
      </c>
      <c r="U1101" s="212">
        <f>Dane_baza!BW1090</f>
        <v>0</v>
      </c>
      <c r="V1101" s="212">
        <f t="shared" si="56"/>
        <v>75988872.949999988</v>
      </c>
      <c r="W1101" s="161">
        <f t="shared" si="57"/>
        <v>6303747.9499999881</v>
      </c>
      <c r="AA1101" s="36"/>
    </row>
    <row r="1102" spans="1:27" ht="14.45" x14ac:dyDescent="0.3">
      <c r="A1102" s="197" t="s">
        <v>97</v>
      </c>
      <c r="B1102" s="197" t="s">
        <v>141</v>
      </c>
      <c r="C1102" s="197" t="s">
        <v>42</v>
      </c>
      <c r="D1102" s="197" t="s">
        <v>36</v>
      </c>
      <c r="E1102" s="197" t="s">
        <v>31</v>
      </c>
      <c r="F1102" s="195" t="s">
        <v>3983</v>
      </c>
      <c r="G1102" s="195" t="s">
        <v>1057</v>
      </c>
      <c r="H1102" s="161">
        <f>Dane_baza!AR1091</f>
        <v>13745576</v>
      </c>
      <c r="I1102" s="161">
        <f>Dane_baza!AS1091</f>
        <v>1334739</v>
      </c>
      <c r="J1102" s="161">
        <f>Dane_baza!BX1091</f>
        <v>452221</v>
      </c>
      <c r="K1102" s="161">
        <f>Dane_baza!AT1091</f>
        <v>1546078</v>
      </c>
      <c r="L1102" s="161">
        <f>Dane_baza!AU1091</f>
        <v>0</v>
      </c>
      <c r="M1102" s="161">
        <f>Dane_baza!AV1091</f>
        <v>465485</v>
      </c>
      <c r="N1102" s="161">
        <f>Dane_baza!AY1091</f>
        <v>17479912</v>
      </c>
      <c r="O1102" s="161">
        <f>Dane_baza!AZ1091</f>
        <v>499564</v>
      </c>
      <c r="P1102" s="161">
        <f>Dane_baza!AW1091</f>
        <v>0</v>
      </c>
      <c r="Q1102" s="161">
        <f>Dane_baza!AX1091</f>
        <v>0</v>
      </c>
      <c r="R1102" s="212">
        <f t="shared" si="58"/>
        <v>35523575</v>
      </c>
      <c r="S1102" s="212">
        <f>Dane_baza!BU1091</f>
        <v>31758995.690000001</v>
      </c>
      <c r="T1102" s="212">
        <f>Dane_baza!BV1091</f>
        <v>2067883.58</v>
      </c>
      <c r="U1102" s="212">
        <f>Dane_baza!BW1091</f>
        <v>4196695.7272871044</v>
      </c>
      <c r="V1102" s="212">
        <f t="shared" si="56"/>
        <v>38023574.997287109</v>
      </c>
      <c r="W1102" s="161">
        <f t="shared" si="57"/>
        <v>2499999.9972871095</v>
      </c>
      <c r="AA1102" s="36"/>
    </row>
    <row r="1103" spans="1:27" ht="14.45" x14ac:dyDescent="0.3">
      <c r="A1103" s="197" t="s">
        <v>97</v>
      </c>
      <c r="B1103" s="197" t="s">
        <v>141</v>
      </c>
      <c r="C1103" s="197" t="s">
        <v>44</v>
      </c>
      <c r="D1103" s="197" t="s">
        <v>36</v>
      </c>
      <c r="E1103" s="197" t="s">
        <v>31</v>
      </c>
      <c r="F1103" s="195" t="s">
        <v>3984</v>
      </c>
      <c r="G1103" s="195" t="s">
        <v>1058</v>
      </c>
      <c r="H1103" s="161">
        <f>Dane_baza!AR1092</f>
        <v>3825308</v>
      </c>
      <c r="I1103" s="161">
        <f>Dane_baza!AS1092</f>
        <v>176429</v>
      </c>
      <c r="J1103" s="161">
        <f>Dane_baza!BX1092</f>
        <v>205701</v>
      </c>
      <c r="K1103" s="161">
        <f>Dane_baza!AT1092</f>
        <v>3823370</v>
      </c>
      <c r="L1103" s="161">
        <f>Dane_baza!AU1092</f>
        <v>0</v>
      </c>
      <c r="M1103" s="161">
        <f>Dane_baza!AV1092</f>
        <v>1101895</v>
      </c>
      <c r="N1103" s="161">
        <f>Dane_baza!AY1092</f>
        <v>8193847</v>
      </c>
      <c r="O1103" s="161">
        <f>Dane_baza!AZ1092</f>
        <v>184903</v>
      </c>
      <c r="P1103" s="161">
        <f>Dane_baza!AW1092</f>
        <v>0</v>
      </c>
      <c r="Q1103" s="161">
        <f>Dane_baza!AX1092</f>
        <v>0</v>
      </c>
      <c r="R1103" s="212">
        <f t="shared" si="58"/>
        <v>17511453</v>
      </c>
      <c r="S1103" s="212">
        <f>Dane_baza!BU1092</f>
        <v>10963418.42</v>
      </c>
      <c r="T1103" s="212">
        <f>Dane_baza!BV1092</f>
        <v>526433.23</v>
      </c>
      <c r="U1103" s="212">
        <f>Dane_baza!BW1092</f>
        <v>7021601.3486014949</v>
      </c>
      <c r="V1103" s="212">
        <f t="shared" si="56"/>
        <v>18511452.998601496</v>
      </c>
      <c r="W1103" s="161">
        <f t="shared" si="57"/>
        <v>999999.99860149622</v>
      </c>
      <c r="AA1103" s="36"/>
    </row>
    <row r="1104" spans="1:27" ht="14.45" x14ac:dyDescent="0.3">
      <c r="A1104" s="197" t="s">
        <v>97</v>
      </c>
      <c r="B1104" s="197" t="s">
        <v>141</v>
      </c>
      <c r="C1104" s="197" t="s">
        <v>51</v>
      </c>
      <c r="D1104" s="197" t="s">
        <v>36</v>
      </c>
      <c r="E1104" s="197" t="s">
        <v>31</v>
      </c>
      <c r="F1104" s="195" t="s">
        <v>3985</v>
      </c>
      <c r="G1104" s="195" t="s">
        <v>1059</v>
      </c>
      <c r="H1104" s="161">
        <f>Dane_baza!AR1093</f>
        <v>6941868</v>
      </c>
      <c r="I1104" s="161">
        <f>Dane_baza!AS1093</f>
        <v>292929</v>
      </c>
      <c r="J1104" s="161">
        <f>Dane_baza!BX1093</f>
        <v>343237</v>
      </c>
      <c r="K1104" s="161">
        <f>Dane_baza!AT1093</f>
        <v>5620072</v>
      </c>
      <c r="L1104" s="161">
        <f>Dane_baza!AU1093</f>
        <v>0</v>
      </c>
      <c r="M1104" s="161">
        <f>Dane_baza!AV1093</f>
        <v>460500</v>
      </c>
      <c r="N1104" s="161">
        <f>Dane_baza!AY1093</f>
        <v>11430650</v>
      </c>
      <c r="O1104" s="161">
        <f>Dane_baza!AZ1093</f>
        <v>335746</v>
      </c>
      <c r="P1104" s="161">
        <f>Dane_baza!AW1093</f>
        <v>0</v>
      </c>
      <c r="Q1104" s="161">
        <f>Dane_baza!AX1093</f>
        <v>0</v>
      </c>
      <c r="R1104" s="212">
        <f t="shared" si="58"/>
        <v>25425002</v>
      </c>
      <c r="S1104" s="212">
        <f>Dane_baza!BU1093</f>
        <v>18292822.399999999</v>
      </c>
      <c r="T1104" s="212">
        <f>Dane_baza!BV1093</f>
        <v>331582.98</v>
      </c>
      <c r="U1104" s="212">
        <f>Dane_baza!BW1093</f>
        <v>8800596.4900000002</v>
      </c>
      <c r="V1104" s="212">
        <f t="shared" ref="V1104:V1167" si="59">SUM(S1104:U1104)</f>
        <v>27425001.869999997</v>
      </c>
      <c r="W1104" s="161">
        <f t="shared" ref="W1104:W1167" si="60">V1104-R1104</f>
        <v>1999999.8699999973</v>
      </c>
      <c r="AA1104" s="36"/>
    </row>
    <row r="1105" spans="1:27" ht="14.45" x14ac:dyDescent="0.3">
      <c r="A1105" s="197" t="s">
        <v>97</v>
      </c>
      <c r="B1105" s="197" t="s">
        <v>141</v>
      </c>
      <c r="C1105" s="197" t="s">
        <v>75</v>
      </c>
      <c r="D1105" s="197" t="s">
        <v>36</v>
      </c>
      <c r="E1105" s="197" t="s">
        <v>31</v>
      </c>
      <c r="F1105" s="195" t="s">
        <v>3986</v>
      </c>
      <c r="G1105" s="195" t="s">
        <v>1060</v>
      </c>
      <c r="H1105" s="161">
        <f>Dane_baza!AR1094</f>
        <v>44037487</v>
      </c>
      <c r="I1105" s="161">
        <f>Dane_baza!AS1094</f>
        <v>2717957</v>
      </c>
      <c r="J1105" s="161">
        <f>Dane_baza!BX1094</f>
        <v>1686662</v>
      </c>
      <c r="K1105" s="161">
        <f>Dane_baza!AT1094</f>
        <v>0</v>
      </c>
      <c r="L1105" s="161">
        <f>Dane_baza!AU1094</f>
        <v>0</v>
      </c>
      <c r="M1105" s="161">
        <f>Dane_baza!AV1094</f>
        <v>1698509</v>
      </c>
      <c r="N1105" s="161">
        <f>Dane_baza!AY1094</f>
        <v>36612011</v>
      </c>
      <c r="O1105" s="161">
        <f>Dane_baza!AZ1094</f>
        <v>1124018</v>
      </c>
      <c r="P1105" s="161">
        <f>Dane_baza!AW1094</f>
        <v>0</v>
      </c>
      <c r="Q1105" s="161">
        <f>Dane_baza!AX1094</f>
        <v>-1224409</v>
      </c>
      <c r="R1105" s="212">
        <f t="shared" ref="R1105:R1168" si="61">SUM(H1105:Q1105)</f>
        <v>86652235</v>
      </c>
      <c r="S1105" s="212">
        <f>Dane_baza!BU1094</f>
        <v>65828298.909999996</v>
      </c>
      <c r="T1105" s="212">
        <f>Dane_baza!BV1094</f>
        <v>3332740.22</v>
      </c>
      <c r="U1105" s="212">
        <f>Dane_baza!BW1094</f>
        <v>20991195.869720317</v>
      </c>
      <c r="V1105" s="212">
        <f t="shared" si="59"/>
        <v>90152234.999720305</v>
      </c>
      <c r="W1105" s="161">
        <f t="shared" si="60"/>
        <v>3499999.9997203052</v>
      </c>
      <c r="AA1105" s="36"/>
    </row>
    <row r="1106" spans="1:27" ht="14.45" x14ac:dyDescent="0.3">
      <c r="A1106" s="197" t="s">
        <v>97</v>
      </c>
      <c r="B1106" s="197" t="s">
        <v>147</v>
      </c>
      <c r="C1106" s="197" t="s">
        <v>33</v>
      </c>
      <c r="D1106" s="197" t="s">
        <v>40</v>
      </c>
      <c r="E1106" s="197" t="s">
        <v>31</v>
      </c>
      <c r="F1106" s="195" t="s">
        <v>3987</v>
      </c>
      <c r="G1106" s="195" t="s">
        <v>1061</v>
      </c>
      <c r="H1106" s="161">
        <f>Dane_baza!AR1095</f>
        <v>55789686</v>
      </c>
      <c r="I1106" s="161">
        <f>Dane_baza!AS1095</f>
        <v>5847562</v>
      </c>
      <c r="J1106" s="161">
        <f>Dane_baza!BX1095</f>
        <v>1769749</v>
      </c>
      <c r="K1106" s="161">
        <f>Dane_baza!AT1095</f>
        <v>0</v>
      </c>
      <c r="L1106" s="161">
        <f>Dane_baza!AU1095</f>
        <v>337333</v>
      </c>
      <c r="M1106" s="161">
        <f>Dane_baza!AV1095</f>
        <v>1294421</v>
      </c>
      <c r="N1106" s="161">
        <f>Dane_baza!AY1095</f>
        <v>56009014</v>
      </c>
      <c r="O1106" s="161">
        <f>Dane_baza!AZ1095</f>
        <v>1428947</v>
      </c>
      <c r="P1106" s="161">
        <f>Dane_baza!AW1095</f>
        <v>0</v>
      </c>
      <c r="Q1106" s="161">
        <f>Dane_baza!AX1095</f>
        <v>0</v>
      </c>
      <c r="R1106" s="212">
        <f t="shared" si="61"/>
        <v>122476712</v>
      </c>
      <c r="S1106" s="212">
        <f>Dane_baza!BU1095</f>
        <v>112252075.70999999</v>
      </c>
      <c r="T1106" s="212">
        <f>Dane_baza!BV1095</f>
        <v>6007817.0899999999</v>
      </c>
      <c r="U1106" s="212">
        <f>Dane_baza!BW1095</f>
        <v>10397332.359999999</v>
      </c>
      <c r="V1106" s="212">
        <f t="shared" si="59"/>
        <v>128657225.16</v>
      </c>
      <c r="W1106" s="161">
        <f t="shared" si="60"/>
        <v>6180513.1599999964</v>
      </c>
      <c r="AA1106" s="36"/>
    </row>
    <row r="1107" spans="1:27" ht="14.45" x14ac:dyDescent="0.3">
      <c r="A1107" s="197" t="s">
        <v>97</v>
      </c>
      <c r="B1107" s="197" t="s">
        <v>147</v>
      </c>
      <c r="C1107" s="197" t="s">
        <v>32</v>
      </c>
      <c r="D1107" s="197" t="s">
        <v>40</v>
      </c>
      <c r="E1107" s="197" t="s">
        <v>31</v>
      </c>
      <c r="F1107" s="195" t="s">
        <v>3988</v>
      </c>
      <c r="G1107" s="195" t="s">
        <v>1062</v>
      </c>
      <c r="H1107" s="161">
        <f>Dane_baza!AR1096</f>
        <v>134391236</v>
      </c>
      <c r="I1107" s="161">
        <f>Dane_baza!AS1096</f>
        <v>2289667</v>
      </c>
      <c r="J1107" s="161">
        <f>Dane_baza!BX1096</f>
        <v>4389066</v>
      </c>
      <c r="K1107" s="161">
        <f>Dane_baza!AT1096</f>
        <v>0</v>
      </c>
      <c r="L1107" s="161">
        <f>Dane_baza!AU1096</f>
        <v>41144</v>
      </c>
      <c r="M1107" s="161">
        <f>Dane_baza!AV1096</f>
        <v>1493648</v>
      </c>
      <c r="N1107" s="161">
        <f>Dane_baza!AY1096</f>
        <v>39278194</v>
      </c>
      <c r="O1107" s="161">
        <f>Dane_baza!AZ1096</f>
        <v>1320275</v>
      </c>
      <c r="P1107" s="161">
        <f>Dane_baza!AW1096</f>
        <v>0</v>
      </c>
      <c r="Q1107" s="161">
        <f>Dane_baza!AX1096</f>
        <v>-10393645</v>
      </c>
      <c r="R1107" s="212">
        <f t="shared" si="61"/>
        <v>172809585</v>
      </c>
      <c r="S1107" s="212">
        <f>Dane_baza!BU1096</f>
        <v>147296313.59999999</v>
      </c>
      <c r="T1107" s="212">
        <f>Dane_baza!BV1096</f>
        <v>27241367.52</v>
      </c>
      <c r="U1107" s="212">
        <f>Dane_baza!BW1096</f>
        <v>2271903.8822423518</v>
      </c>
      <c r="V1107" s="212">
        <f t="shared" si="59"/>
        <v>176809585.00224236</v>
      </c>
      <c r="W1107" s="161">
        <f t="shared" si="60"/>
        <v>4000000.0022423565</v>
      </c>
      <c r="AA1107" s="36"/>
    </row>
    <row r="1108" spans="1:27" ht="14.45" x14ac:dyDescent="0.3">
      <c r="A1108" s="197" t="s">
        <v>97</v>
      </c>
      <c r="B1108" s="197" t="s">
        <v>147</v>
      </c>
      <c r="C1108" s="197" t="s">
        <v>37</v>
      </c>
      <c r="D1108" s="197" t="s">
        <v>36</v>
      </c>
      <c r="E1108" s="197" t="s">
        <v>31</v>
      </c>
      <c r="F1108" s="195" t="s">
        <v>3989</v>
      </c>
      <c r="G1108" s="195" t="s">
        <v>1063</v>
      </c>
      <c r="H1108" s="161">
        <f>Dane_baza!AR1097</f>
        <v>142870171</v>
      </c>
      <c r="I1108" s="161">
        <f>Dane_baza!AS1097</f>
        <v>11839292</v>
      </c>
      <c r="J1108" s="161">
        <f>Dane_baza!BX1097</f>
        <v>4276365</v>
      </c>
      <c r="K1108" s="161">
        <f>Dane_baza!AT1097</f>
        <v>0</v>
      </c>
      <c r="L1108" s="161">
        <f>Dane_baza!AU1097</f>
        <v>0</v>
      </c>
      <c r="M1108" s="161">
        <f>Dane_baza!AV1097</f>
        <v>1570153</v>
      </c>
      <c r="N1108" s="161">
        <f>Dane_baza!AY1097</f>
        <v>114081092</v>
      </c>
      <c r="O1108" s="161">
        <f>Dane_baza!AZ1097</f>
        <v>3316908</v>
      </c>
      <c r="P1108" s="161">
        <f>Dane_baza!AW1097</f>
        <v>0</v>
      </c>
      <c r="Q1108" s="161">
        <f>Dane_baza!AX1097</f>
        <v>-8615448</v>
      </c>
      <c r="R1108" s="212">
        <f t="shared" si="61"/>
        <v>269338533</v>
      </c>
      <c r="S1108" s="212">
        <f>Dane_baza!BU1097</f>
        <v>206517614.84999999</v>
      </c>
      <c r="T1108" s="212">
        <f>Dane_baza!BV1097</f>
        <v>16801313.199999999</v>
      </c>
      <c r="U1108" s="212">
        <f>Dane_baza!BW1097</f>
        <v>50019604.730000019</v>
      </c>
      <c r="V1108" s="212">
        <f t="shared" si="59"/>
        <v>273338532.77999997</v>
      </c>
      <c r="W1108" s="161">
        <f t="shared" si="60"/>
        <v>3999999.7799999714</v>
      </c>
      <c r="AA1108" s="36"/>
    </row>
    <row r="1109" spans="1:27" ht="14.45" x14ac:dyDescent="0.3">
      <c r="A1109" s="197" t="s">
        <v>97</v>
      </c>
      <c r="B1109" s="197" t="s">
        <v>147</v>
      </c>
      <c r="C1109" s="197" t="s">
        <v>39</v>
      </c>
      <c r="D1109" s="197" t="s">
        <v>40</v>
      </c>
      <c r="E1109" s="197" t="s">
        <v>31</v>
      </c>
      <c r="F1109" s="195" t="s">
        <v>3990</v>
      </c>
      <c r="G1109" s="195" t="s">
        <v>1064</v>
      </c>
      <c r="H1109" s="161">
        <f>Dane_baza!AR1098</f>
        <v>345152840</v>
      </c>
      <c r="I1109" s="161">
        <f>Dane_baza!AS1098</f>
        <v>13967866</v>
      </c>
      <c r="J1109" s="161">
        <f>Dane_baza!BX1098</f>
        <v>11061165</v>
      </c>
      <c r="K1109" s="161">
        <f>Dane_baza!AT1098</f>
        <v>0</v>
      </c>
      <c r="L1109" s="161">
        <f>Dane_baza!AU1098</f>
        <v>284096</v>
      </c>
      <c r="M1109" s="161">
        <f>Dane_baza!AV1098</f>
        <v>3970086</v>
      </c>
      <c r="N1109" s="161">
        <f>Dane_baza!AY1098</f>
        <v>201401855</v>
      </c>
      <c r="O1109" s="161">
        <f>Dane_baza!AZ1098</f>
        <v>6372681</v>
      </c>
      <c r="P1109" s="161">
        <f>Dane_baza!AW1098</f>
        <v>0</v>
      </c>
      <c r="Q1109" s="161">
        <f>Dane_baza!AX1098</f>
        <v>-2788807</v>
      </c>
      <c r="R1109" s="212">
        <f t="shared" si="61"/>
        <v>579421782</v>
      </c>
      <c r="S1109" s="212">
        <f>Dane_baza!BU1098</f>
        <v>518172454.20999998</v>
      </c>
      <c r="T1109" s="212">
        <f>Dane_baza!BV1098</f>
        <v>25619072.829999998</v>
      </c>
      <c r="U1109" s="212">
        <f>Dane_baza!BW1098</f>
        <v>41630254.48999995</v>
      </c>
      <c r="V1109" s="212">
        <f t="shared" si="59"/>
        <v>585421781.52999997</v>
      </c>
      <c r="W1109" s="161">
        <f t="shared" si="60"/>
        <v>5999999.5299999714</v>
      </c>
      <c r="AA1109" s="36"/>
    </row>
    <row r="1110" spans="1:27" ht="14.45" x14ac:dyDescent="0.3">
      <c r="A1110" s="197" t="s">
        <v>97</v>
      </c>
      <c r="B1110" s="197" t="s">
        <v>147</v>
      </c>
      <c r="C1110" s="197" t="s">
        <v>42</v>
      </c>
      <c r="D1110" s="197" t="s">
        <v>36</v>
      </c>
      <c r="E1110" s="197" t="s">
        <v>31</v>
      </c>
      <c r="F1110" s="195" t="s">
        <v>3991</v>
      </c>
      <c r="G1110" s="195" t="s">
        <v>1065</v>
      </c>
      <c r="H1110" s="161">
        <f>Dane_baza!AR1099</f>
        <v>28990826</v>
      </c>
      <c r="I1110" s="161">
        <f>Dane_baza!AS1099</f>
        <v>180593</v>
      </c>
      <c r="J1110" s="161">
        <f>Dane_baza!BX1099</f>
        <v>1038374</v>
      </c>
      <c r="K1110" s="161">
        <f>Dane_baza!AT1099</f>
        <v>0</v>
      </c>
      <c r="L1110" s="161">
        <f>Dane_baza!AU1099</f>
        <v>0</v>
      </c>
      <c r="M1110" s="161">
        <f>Dane_baza!AV1099</f>
        <v>1074852</v>
      </c>
      <c r="N1110" s="161">
        <f>Dane_baza!AY1099</f>
        <v>26143929</v>
      </c>
      <c r="O1110" s="161">
        <f>Dane_baza!AZ1099</f>
        <v>752589</v>
      </c>
      <c r="P1110" s="161">
        <f>Dane_baza!AW1099</f>
        <v>0</v>
      </c>
      <c r="Q1110" s="161">
        <f>Dane_baza!AX1099</f>
        <v>0</v>
      </c>
      <c r="R1110" s="212">
        <f t="shared" si="61"/>
        <v>58181163</v>
      </c>
      <c r="S1110" s="212">
        <f>Dane_baza!BU1099</f>
        <v>52919757.210000001</v>
      </c>
      <c r="T1110" s="212">
        <f>Dane_baza!BV1099</f>
        <v>218344.61</v>
      </c>
      <c r="U1110" s="212">
        <f>Dane_baza!BW1099</f>
        <v>8233706.3899999997</v>
      </c>
      <c r="V1110" s="212">
        <f t="shared" si="59"/>
        <v>61371808.210000001</v>
      </c>
      <c r="W1110" s="161">
        <f t="shared" si="60"/>
        <v>3190645.2100000009</v>
      </c>
      <c r="AA1110" s="36"/>
    </row>
    <row r="1111" spans="1:27" ht="14.45" x14ac:dyDescent="0.3">
      <c r="A1111" s="197" t="s">
        <v>97</v>
      </c>
      <c r="B1111" s="197" t="s">
        <v>147</v>
      </c>
      <c r="C1111" s="197" t="s">
        <v>44</v>
      </c>
      <c r="D1111" s="197" t="s">
        <v>40</v>
      </c>
      <c r="E1111" s="197" t="s">
        <v>31</v>
      </c>
      <c r="F1111" s="195" t="s">
        <v>3992</v>
      </c>
      <c r="G1111" s="195" t="s">
        <v>1066</v>
      </c>
      <c r="H1111" s="161">
        <f>Dane_baza!AR1100</f>
        <v>23314468</v>
      </c>
      <c r="I1111" s="161">
        <f>Dane_baza!AS1100</f>
        <v>1833043</v>
      </c>
      <c r="J1111" s="161">
        <f>Dane_baza!BX1100</f>
        <v>847935</v>
      </c>
      <c r="K1111" s="161">
        <f>Dane_baza!AT1100</f>
        <v>598227</v>
      </c>
      <c r="L1111" s="161">
        <f>Dane_baza!AU1100</f>
        <v>0</v>
      </c>
      <c r="M1111" s="161">
        <f>Dane_baza!AV1100</f>
        <v>1161232</v>
      </c>
      <c r="N1111" s="161">
        <f>Dane_baza!AY1100</f>
        <v>23533404</v>
      </c>
      <c r="O1111" s="161">
        <f>Dane_baza!AZ1100</f>
        <v>590393</v>
      </c>
      <c r="P1111" s="161">
        <f>Dane_baza!AW1100</f>
        <v>0</v>
      </c>
      <c r="Q1111" s="161">
        <f>Dane_baza!AX1100</f>
        <v>0</v>
      </c>
      <c r="R1111" s="212">
        <f t="shared" si="61"/>
        <v>51878702</v>
      </c>
      <c r="S1111" s="212">
        <f>Dane_baza!BU1100</f>
        <v>45952614.979999997</v>
      </c>
      <c r="T1111" s="212">
        <f>Dane_baza!BV1100</f>
        <v>2845641.73</v>
      </c>
      <c r="U1111" s="212">
        <f>Dane_baza!BW1100</f>
        <v>6080445.2910372261</v>
      </c>
      <c r="V1111" s="212">
        <f t="shared" si="59"/>
        <v>54878702.001037218</v>
      </c>
      <c r="W1111" s="161">
        <f t="shared" si="60"/>
        <v>3000000.0010372177</v>
      </c>
      <c r="AA1111" s="36"/>
    </row>
    <row r="1112" spans="1:27" ht="14.45" x14ac:dyDescent="0.3">
      <c r="A1112" s="197" t="s">
        <v>97</v>
      </c>
      <c r="B1112" s="197" t="s">
        <v>153</v>
      </c>
      <c r="C1112" s="197" t="s">
        <v>33</v>
      </c>
      <c r="D1112" s="197" t="s">
        <v>36</v>
      </c>
      <c r="E1112" s="197" t="s">
        <v>31</v>
      </c>
      <c r="F1112" s="195" t="s">
        <v>3993</v>
      </c>
      <c r="G1112" s="195" t="s">
        <v>1067</v>
      </c>
      <c r="H1112" s="161">
        <f>Dane_baza!AR1101</f>
        <v>11749897</v>
      </c>
      <c r="I1112" s="161">
        <f>Dane_baza!AS1101</f>
        <v>399102</v>
      </c>
      <c r="J1112" s="161">
        <f>Dane_baza!BX1101</f>
        <v>491506</v>
      </c>
      <c r="K1112" s="161">
        <f>Dane_baza!AT1101</f>
        <v>6577956</v>
      </c>
      <c r="L1112" s="161">
        <f>Dane_baza!AU1101</f>
        <v>0</v>
      </c>
      <c r="M1112" s="161">
        <f>Dane_baza!AV1101</f>
        <v>500165</v>
      </c>
      <c r="N1112" s="161">
        <f>Dane_baza!AY1101</f>
        <v>15796754</v>
      </c>
      <c r="O1112" s="161">
        <f>Dane_baza!AZ1101</f>
        <v>319526</v>
      </c>
      <c r="P1112" s="161">
        <f>Dane_baza!AW1101</f>
        <v>0</v>
      </c>
      <c r="Q1112" s="161">
        <f>Dane_baza!AX1101</f>
        <v>0</v>
      </c>
      <c r="R1112" s="212">
        <f t="shared" si="61"/>
        <v>35834906</v>
      </c>
      <c r="S1112" s="212">
        <f>Dane_baza!BU1101</f>
        <v>27514519.940000001</v>
      </c>
      <c r="T1112" s="212">
        <f>Dane_baza!BV1101</f>
        <v>339918.4</v>
      </c>
      <c r="U1112" s="212">
        <f>Dane_baza!BW1101</f>
        <v>10480467.657047711</v>
      </c>
      <c r="V1112" s="212">
        <f t="shared" si="59"/>
        <v>38334905.997047707</v>
      </c>
      <c r="W1112" s="161">
        <f t="shared" si="60"/>
        <v>2499999.9970477074</v>
      </c>
      <c r="AA1112" s="36"/>
    </row>
    <row r="1113" spans="1:27" ht="14.45" x14ac:dyDescent="0.3">
      <c r="A1113" s="197" t="s">
        <v>97</v>
      </c>
      <c r="B1113" s="197" t="s">
        <v>153</v>
      </c>
      <c r="C1113" s="197" t="s">
        <v>32</v>
      </c>
      <c r="D1113" s="197" t="s">
        <v>36</v>
      </c>
      <c r="E1113" s="197" t="s">
        <v>31</v>
      </c>
      <c r="F1113" s="195" t="s">
        <v>3994</v>
      </c>
      <c r="G1113" s="195" t="s">
        <v>1068</v>
      </c>
      <c r="H1113" s="161">
        <f>Dane_baza!AR1102</f>
        <v>7834625</v>
      </c>
      <c r="I1113" s="161">
        <f>Dane_baza!AS1102</f>
        <v>163095</v>
      </c>
      <c r="J1113" s="161">
        <f>Dane_baza!BX1102</f>
        <v>431219</v>
      </c>
      <c r="K1113" s="161">
        <f>Dane_baza!AT1102</f>
        <v>8257163</v>
      </c>
      <c r="L1113" s="161">
        <f>Dane_baza!AU1102</f>
        <v>0</v>
      </c>
      <c r="M1113" s="161">
        <f>Dane_baza!AV1102</f>
        <v>453030</v>
      </c>
      <c r="N1113" s="161">
        <f>Dane_baza!AY1102</f>
        <v>13035629</v>
      </c>
      <c r="O1113" s="161">
        <f>Dane_baza!AZ1102</f>
        <v>291953</v>
      </c>
      <c r="P1113" s="161">
        <f>Dane_baza!AW1102</f>
        <v>0</v>
      </c>
      <c r="Q1113" s="161">
        <f>Dane_baza!AX1102</f>
        <v>0</v>
      </c>
      <c r="R1113" s="212">
        <f t="shared" si="61"/>
        <v>30466714</v>
      </c>
      <c r="S1113" s="212">
        <f>Dane_baza!BU1102</f>
        <v>20788018.390000001</v>
      </c>
      <c r="T1113" s="212">
        <f>Dane_baza!BV1102</f>
        <v>157089.54</v>
      </c>
      <c r="U1113" s="212">
        <f>Dane_baza!BW1102</f>
        <v>11521605.879999999</v>
      </c>
      <c r="V1113" s="212">
        <f t="shared" si="59"/>
        <v>32466713.809999999</v>
      </c>
      <c r="W1113" s="161">
        <f t="shared" si="60"/>
        <v>1999999.8099999987</v>
      </c>
      <c r="AA1113" s="36"/>
    </row>
    <row r="1114" spans="1:27" ht="14.45" x14ac:dyDescent="0.3">
      <c r="A1114" s="197" t="s">
        <v>97</v>
      </c>
      <c r="B1114" s="197" t="s">
        <v>153</v>
      </c>
      <c r="C1114" s="197" t="s">
        <v>37</v>
      </c>
      <c r="D1114" s="197" t="s">
        <v>36</v>
      </c>
      <c r="E1114" s="197" t="s">
        <v>31</v>
      </c>
      <c r="F1114" s="195" t="s">
        <v>3995</v>
      </c>
      <c r="G1114" s="195" t="s">
        <v>1069</v>
      </c>
      <c r="H1114" s="161">
        <f>Dane_baza!AR1103</f>
        <v>9366233</v>
      </c>
      <c r="I1114" s="161">
        <f>Dane_baza!AS1103</f>
        <v>17180</v>
      </c>
      <c r="J1114" s="161">
        <f>Dane_baza!BX1103</f>
        <v>460014</v>
      </c>
      <c r="K1114" s="161">
        <f>Dane_baza!AT1103</f>
        <v>8486449</v>
      </c>
      <c r="L1114" s="161">
        <f>Dane_baza!AU1103</f>
        <v>0</v>
      </c>
      <c r="M1114" s="161">
        <f>Dane_baza!AV1103</f>
        <v>445837</v>
      </c>
      <c r="N1114" s="161">
        <f>Dane_baza!AY1103</f>
        <v>13518923</v>
      </c>
      <c r="O1114" s="161">
        <f>Dane_baza!AZ1103</f>
        <v>321148</v>
      </c>
      <c r="P1114" s="161">
        <f>Dane_baza!AW1103</f>
        <v>0</v>
      </c>
      <c r="Q1114" s="161">
        <f>Dane_baza!AX1103</f>
        <v>0</v>
      </c>
      <c r="R1114" s="212">
        <f t="shared" si="61"/>
        <v>32615784</v>
      </c>
      <c r="S1114" s="212">
        <f>Dane_baza!BU1103</f>
        <v>23940602.5</v>
      </c>
      <c r="T1114" s="212">
        <f>Dane_baza!BV1103</f>
        <v>207.54</v>
      </c>
      <c r="U1114" s="212">
        <f>Dane_baza!BW1103</f>
        <v>11174973.957038881</v>
      </c>
      <c r="V1114" s="212">
        <f t="shared" si="59"/>
        <v>35115783.997038879</v>
      </c>
      <c r="W1114" s="161">
        <f t="shared" si="60"/>
        <v>2499999.9970388785</v>
      </c>
      <c r="AA1114" s="36"/>
    </row>
    <row r="1115" spans="1:27" ht="14.45" x14ac:dyDescent="0.3">
      <c r="A1115" s="197" t="s">
        <v>97</v>
      </c>
      <c r="B1115" s="197" t="s">
        <v>153</v>
      </c>
      <c r="C1115" s="197" t="s">
        <v>39</v>
      </c>
      <c r="D1115" s="197" t="s">
        <v>36</v>
      </c>
      <c r="E1115" s="197" t="s">
        <v>31</v>
      </c>
      <c r="F1115" s="195" t="s">
        <v>3996</v>
      </c>
      <c r="G1115" s="195" t="s">
        <v>1070</v>
      </c>
      <c r="H1115" s="161">
        <f>Dane_baza!AR1104</f>
        <v>3572963</v>
      </c>
      <c r="I1115" s="161">
        <f>Dane_baza!AS1104</f>
        <v>181298</v>
      </c>
      <c r="J1115" s="161">
        <f>Dane_baza!BX1104</f>
        <v>279140</v>
      </c>
      <c r="K1115" s="161">
        <f>Dane_baza!AT1104</f>
        <v>7352350</v>
      </c>
      <c r="L1115" s="161">
        <f>Dane_baza!AU1104</f>
        <v>0</v>
      </c>
      <c r="M1115" s="161">
        <f>Dane_baza!AV1104</f>
        <v>668063</v>
      </c>
      <c r="N1115" s="161">
        <f>Dane_baza!AY1104</f>
        <v>9092880</v>
      </c>
      <c r="O1115" s="161">
        <f>Dane_baza!AZ1104</f>
        <v>186525</v>
      </c>
      <c r="P1115" s="161">
        <f>Dane_baza!AW1104</f>
        <v>0</v>
      </c>
      <c r="Q1115" s="161">
        <f>Dane_baza!AX1104</f>
        <v>0</v>
      </c>
      <c r="R1115" s="212">
        <f t="shared" si="61"/>
        <v>21333219</v>
      </c>
      <c r="S1115" s="212">
        <f>Dane_baza!BU1104</f>
        <v>11408041.189999999</v>
      </c>
      <c r="T1115" s="212">
        <f>Dane_baza!BV1104</f>
        <v>166454.37</v>
      </c>
      <c r="U1115" s="212">
        <f>Dane_baza!BW1104</f>
        <v>11258723.441256071</v>
      </c>
      <c r="V1115" s="212">
        <f t="shared" si="59"/>
        <v>22833219.001256071</v>
      </c>
      <c r="W1115" s="161">
        <f t="shared" si="60"/>
        <v>1500000.001256071</v>
      </c>
      <c r="AA1115" s="36"/>
    </row>
    <row r="1116" spans="1:27" ht="14.45" x14ac:dyDescent="0.3">
      <c r="A1116" s="197" t="s">
        <v>97</v>
      </c>
      <c r="B1116" s="197" t="s">
        <v>153</v>
      </c>
      <c r="C1116" s="197" t="s">
        <v>42</v>
      </c>
      <c r="D1116" s="197" t="s">
        <v>40</v>
      </c>
      <c r="E1116" s="197" t="s">
        <v>31</v>
      </c>
      <c r="F1116" s="195" t="s">
        <v>3997</v>
      </c>
      <c r="G1116" s="195" t="s">
        <v>1071</v>
      </c>
      <c r="H1116" s="161">
        <f>Dane_baza!AR1105</f>
        <v>5078832</v>
      </c>
      <c r="I1116" s="161">
        <f>Dane_baza!AS1105</f>
        <v>214358</v>
      </c>
      <c r="J1116" s="161">
        <f>Dane_baza!BX1105</f>
        <v>389870</v>
      </c>
      <c r="K1116" s="161">
        <f>Dane_baza!AT1105</f>
        <v>10000938</v>
      </c>
      <c r="L1116" s="161">
        <f>Dane_baza!AU1105</f>
        <v>17103</v>
      </c>
      <c r="M1116" s="161">
        <f>Dane_baza!AV1105</f>
        <v>430465</v>
      </c>
      <c r="N1116" s="161">
        <f>Dane_baza!AY1105</f>
        <v>13966397</v>
      </c>
      <c r="O1116" s="161">
        <f>Dane_baza!AZ1105</f>
        <v>246538</v>
      </c>
      <c r="P1116" s="161">
        <f>Dane_baza!AW1105</f>
        <v>0</v>
      </c>
      <c r="Q1116" s="161">
        <f>Dane_baza!AX1105</f>
        <v>0</v>
      </c>
      <c r="R1116" s="212">
        <f t="shared" si="61"/>
        <v>30344501</v>
      </c>
      <c r="S1116" s="212">
        <f>Dane_baza!BU1105</f>
        <v>16550413.27</v>
      </c>
      <c r="T1116" s="212">
        <f>Dane_baza!BV1105</f>
        <v>151542.19</v>
      </c>
      <c r="U1116" s="212">
        <f>Dane_baza!BW1105</f>
        <v>17283885.649999999</v>
      </c>
      <c r="V1116" s="212">
        <f t="shared" si="59"/>
        <v>33985841.109999999</v>
      </c>
      <c r="W1116" s="161">
        <f t="shared" si="60"/>
        <v>3641340.1099999994</v>
      </c>
      <c r="AA1116" s="36"/>
    </row>
    <row r="1117" spans="1:27" ht="14.45" x14ac:dyDescent="0.3">
      <c r="A1117" s="197" t="s">
        <v>97</v>
      </c>
      <c r="B1117" s="197" t="s">
        <v>153</v>
      </c>
      <c r="C1117" s="197" t="s">
        <v>44</v>
      </c>
      <c r="D1117" s="197" t="s">
        <v>40</v>
      </c>
      <c r="E1117" s="197" t="s">
        <v>31</v>
      </c>
      <c r="F1117" s="195" t="s">
        <v>3998</v>
      </c>
      <c r="G1117" s="195" t="s">
        <v>1072</v>
      </c>
      <c r="H1117" s="161">
        <f>Dane_baza!AR1106</f>
        <v>13892757</v>
      </c>
      <c r="I1117" s="161">
        <f>Dane_baza!AS1106</f>
        <v>243419</v>
      </c>
      <c r="J1117" s="161">
        <f>Dane_baza!BX1106</f>
        <v>609476</v>
      </c>
      <c r="K1117" s="161">
        <f>Dane_baza!AT1106</f>
        <v>8666444</v>
      </c>
      <c r="L1117" s="161">
        <f>Dane_baza!AU1106</f>
        <v>0</v>
      </c>
      <c r="M1117" s="161">
        <f>Dane_baza!AV1106</f>
        <v>638188</v>
      </c>
      <c r="N1117" s="161">
        <f>Dane_baza!AY1106</f>
        <v>24225644</v>
      </c>
      <c r="O1117" s="161">
        <f>Dane_baza!AZ1106</f>
        <v>497942</v>
      </c>
      <c r="P1117" s="161">
        <f>Dane_baza!AW1106</f>
        <v>0</v>
      </c>
      <c r="Q1117" s="161">
        <f>Dane_baza!AX1106</f>
        <v>0</v>
      </c>
      <c r="R1117" s="212">
        <f t="shared" si="61"/>
        <v>48773870</v>
      </c>
      <c r="S1117" s="212">
        <f>Dane_baza!BU1106</f>
        <v>33417571.899999999</v>
      </c>
      <c r="T1117" s="212">
        <f>Dane_baza!BV1106</f>
        <v>299096.65999999997</v>
      </c>
      <c r="U1117" s="212">
        <f>Dane_baza!BW1106</f>
        <v>18057201.443246059</v>
      </c>
      <c r="V1117" s="212">
        <f t="shared" si="59"/>
        <v>51773870.003246054</v>
      </c>
      <c r="W1117" s="161">
        <f t="shared" si="60"/>
        <v>3000000.0032460541</v>
      </c>
      <c r="AA1117" s="36"/>
    </row>
    <row r="1118" spans="1:27" ht="14.45" x14ac:dyDescent="0.3">
      <c r="A1118" s="197" t="s">
        <v>97</v>
      </c>
      <c r="B1118" s="197" t="s">
        <v>153</v>
      </c>
      <c r="C1118" s="197" t="s">
        <v>51</v>
      </c>
      <c r="D1118" s="197" t="s">
        <v>36</v>
      </c>
      <c r="E1118" s="197" t="s">
        <v>31</v>
      </c>
      <c r="F1118" s="195" t="s">
        <v>3999</v>
      </c>
      <c r="G1118" s="195" t="s">
        <v>1073</v>
      </c>
      <c r="H1118" s="161">
        <f>Dane_baza!AR1107</f>
        <v>8198609</v>
      </c>
      <c r="I1118" s="161">
        <f>Dane_baza!AS1107</f>
        <v>132762</v>
      </c>
      <c r="J1118" s="161">
        <f>Dane_baza!BX1107</f>
        <v>313799</v>
      </c>
      <c r="K1118" s="161">
        <f>Dane_baza!AT1107</f>
        <v>1795322</v>
      </c>
      <c r="L1118" s="161">
        <f>Dane_baza!AU1107</f>
        <v>0</v>
      </c>
      <c r="M1118" s="161">
        <f>Dane_baza!AV1107</f>
        <v>365318</v>
      </c>
      <c r="N1118" s="161">
        <f>Dane_baza!AY1107</f>
        <v>7834655</v>
      </c>
      <c r="O1118" s="161">
        <f>Dane_baza!AZ1107</f>
        <v>193013</v>
      </c>
      <c r="P1118" s="161">
        <f>Dane_baza!AW1107</f>
        <v>0</v>
      </c>
      <c r="Q1118" s="161">
        <f>Dane_baza!AX1107</f>
        <v>0</v>
      </c>
      <c r="R1118" s="212">
        <f t="shared" si="61"/>
        <v>18833478</v>
      </c>
      <c r="S1118" s="212">
        <f>Dane_baza!BU1107</f>
        <v>18439414.32</v>
      </c>
      <c r="T1118" s="212">
        <f>Dane_baza!BV1107</f>
        <v>133784.34</v>
      </c>
      <c r="U1118" s="212">
        <f>Dane_baza!BW1107</f>
        <v>1760279.2199999988</v>
      </c>
      <c r="V1118" s="212">
        <f t="shared" si="59"/>
        <v>20333477.879999999</v>
      </c>
      <c r="W1118" s="161">
        <f t="shared" si="60"/>
        <v>1499999.879999999</v>
      </c>
      <c r="AA1118" s="36"/>
    </row>
    <row r="1119" spans="1:27" ht="14.45" x14ac:dyDescent="0.3">
      <c r="A1119" s="197" t="s">
        <v>97</v>
      </c>
      <c r="B1119" s="197" t="s">
        <v>153</v>
      </c>
      <c r="C1119" s="197" t="s">
        <v>75</v>
      </c>
      <c r="D1119" s="197" t="s">
        <v>36</v>
      </c>
      <c r="E1119" s="197" t="s">
        <v>31</v>
      </c>
      <c r="F1119" s="195" t="s">
        <v>4000</v>
      </c>
      <c r="G1119" s="195" t="s">
        <v>1074</v>
      </c>
      <c r="H1119" s="161">
        <f>Dane_baza!AR1108</f>
        <v>4396654</v>
      </c>
      <c r="I1119" s="161">
        <f>Dane_baza!AS1108</f>
        <v>27761</v>
      </c>
      <c r="J1119" s="161">
        <f>Dane_baza!BX1108</f>
        <v>304781</v>
      </c>
      <c r="K1119" s="161">
        <f>Dane_baza!AT1108</f>
        <v>8101871</v>
      </c>
      <c r="L1119" s="161">
        <f>Dane_baza!AU1108</f>
        <v>40994</v>
      </c>
      <c r="M1119" s="161">
        <f>Dane_baza!AV1108</f>
        <v>371334</v>
      </c>
      <c r="N1119" s="161">
        <f>Dane_baza!AY1108</f>
        <v>11354458</v>
      </c>
      <c r="O1119" s="161">
        <f>Dane_baza!AZ1108</f>
        <v>246538</v>
      </c>
      <c r="P1119" s="161">
        <f>Dane_baza!AW1108</f>
        <v>0</v>
      </c>
      <c r="Q1119" s="161">
        <f>Dane_baza!AX1108</f>
        <v>0</v>
      </c>
      <c r="R1119" s="212">
        <f t="shared" si="61"/>
        <v>24844391</v>
      </c>
      <c r="S1119" s="212">
        <f>Dane_baza!BU1108</f>
        <v>13763876.18</v>
      </c>
      <c r="T1119" s="212">
        <f>Dane_baza!BV1108</f>
        <v>84116.88</v>
      </c>
      <c r="U1119" s="212">
        <f>Dane_baza!BW1108</f>
        <v>12496397.931473898</v>
      </c>
      <c r="V1119" s="212">
        <f t="shared" si="59"/>
        <v>26344390.991473898</v>
      </c>
      <c r="W1119" s="161">
        <f t="shared" si="60"/>
        <v>1499999.9914738983</v>
      </c>
      <c r="AA1119" s="36"/>
    </row>
    <row r="1120" spans="1:27" ht="14.45" x14ac:dyDescent="0.3">
      <c r="A1120" s="197" t="s">
        <v>97</v>
      </c>
      <c r="B1120" s="197" t="s">
        <v>153</v>
      </c>
      <c r="C1120" s="197" t="s">
        <v>77</v>
      </c>
      <c r="D1120" s="197" t="s">
        <v>36</v>
      </c>
      <c r="E1120" s="197" t="s">
        <v>31</v>
      </c>
      <c r="F1120" s="195" t="s">
        <v>4001</v>
      </c>
      <c r="G1120" s="195" t="s">
        <v>1075</v>
      </c>
      <c r="H1120" s="161">
        <f>Dane_baza!AR1109</f>
        <v>4294536</v>
      </c>
      <c r="I1120" s="161">
        <f>Dane_baza!AS1109</f>
        <v>19987</v>
      </c>
      <c r="J1120" s="161">
        <f>Dane_baza!BX1109</f>
        <v>226961</v>
      </c>
      <c r="K1120" s="161">
        <f>Dane_baza!AT1109</f>
        <v>4847992</v>
      </c>
      <c r="L1120" s="161">
        <f>Dane_baza!AU1109</f>
        <v>0</v>
      </c>
      <c r="M1120" s="161">
        <f>Dane_baza!AV1109</f>
        <v>275382</v>
      </c>
      <c r="N1120" s="161">
        <f>Dane_baza!AY1109</f>
        <v>3946801</v>
      </c>
      <c r="O1120" s="161">
        <f>Dane_baza!AZ1109</f>
        <v>94074</v>
      </c>
      <c r="P1120" s="161">
        <f>Dane_baza!AW1109</f>
        <v>0</v>
      </c>
      <c r="Q1120" s="161">
        <f>Dane_baza!AX1109</f>
        <v>0</v>
      </c>
      <c r="R1120" s="212">
        <f t="shared" si="61"/>
        <v>13705733</v>
      </c>
      <c r="S1120" s="212">
        <f>Dane_baza!BU1109</f>
        <v>11574958.220000001</v>
      </c>
      <c r="T1120" s="212">
        <f>Dane_baza!BV1109</f>
        <v>32576.48</v>
      </c>
      <c r="U1120" s="212">
        <f>Dane_baza!BW1109</f>
        <v>3098198.3034999985</v>
      </c>
      <c r="V1120" s="212">
        <f t="shared" si="59"/>
        <v>14705733.0035</v>
      </c>
      <c r="W1120" s="161">
        <f t="shared" si="60"/>
        <v>1000000.0034999996</v>
      </c>
      <c r="AA1120" s="36"/>
    </row>
    <row r="1121" spans="1:27" ht="14.45" x14ac:dyDescent="0.3">
      <c r="A1121" s="197" t="s">
        <v>97</v>
      </c>
      <c r="B1121" s="197" t="s">
        <v>153</v>
      </c>
      <c r="C1121" s="197" t="s">
        <v>90</v>
      </c>
      <c r="D1121" s="197" t="s">
        <v>36</v>
      </c>
      <c r="E1121" s="197" t="s">
        <v>31</v>
      </c>
      <c r="F1121" s="195" t="s">
        <v>4002</v>
      </c>
      <c r="G1121" s="195" t="s">
        <v>1076</v>
      </c>
      <c r="H1121" s="161">
        <f>Dane_baza!AR1110</f>
        <v>12439094</v>
      </c>
      <c r="I1121" s="161">
        <f>Dane_baza!AS1110</f>
        <v>231528</v>
      </c>
      <c r="J1121" s="161">
        <f>Dane_baza!BX1110</f>
        <v>483191</v>
      </c>
      <c r="K1121" s="161">
        <f>Dane_baza!AT1110</f>
        <v>3747965</v>
      </c>
      <c r="L1121" s="161">
        <f>Dane_baza!AU1110</f>
        <v>0</v>
      </c>
      <c r="M1121" s="161">
        <f>Dane_baza!AV1110</f>
        <v>900129</v>
      </c>
      <c r="N1121" s="161">
        <f>Dane_baza!AY1110</f>
        <v>11899802</v>
      </c>
      <c r="O1121" s="161">
        <f>Dane_baza!AZ1110</f>
        <v>350343</v>
      </c>
      <c r="P1121" s="161">
        <f>Dane_baza!AW1110</f>
        <v>0</v>
      </c>
      <c r="Q1121" s="161">
        <f>Dane_baza!AX1110</f>
        <v>0</v>
      </c>
      <c r="R1121" s="212">
        <f t="shared" si="61"/>
        <v>30052052</v>
      </c>
      <c r="S1121" s="212">
        <f>Dane_baza!BU1110</f>
        <v>28254320.370000001</v>
      </c>
      <c r="T1121" s="212">
        <f>Dane_baza!BV1110</f>
        <v>341744.51</v>
      </c>
      <c r="U1121" s="212">
        <f>Dane_baza!BW1110</f>
        <v>3955987.1217</v>
      </c>
      <c r="V1121" s="212">
        <f t="shared" si="59"/>
        <v>32552052.001700003</v>
      </c>
      <c r="W1121" s="161">
        <f t="shared" si="60"/>
        <v>2500000.0017000027</v>
      </c>
      <c r="AA1121" s="36"/>
    </row>
    <row r="1122" spans="1:27" ht="14.45" x14ac:dyDescent="0.3">
      <c r="A1122" s="197" t="s">
        <v>97</v>
      </c>
      <c r="B1122" s="197" t="s">
        <v>153</v>
      </c>
      <c r="C1122" s="197" t="s">
        <v>92</v>
      </c>
      <c r="D1122" s="197" t="s">
        <v>36</v>
      </c>
      <c r="E1122" s="197" t="s">
        <v>31</v>
      </c>
      <c r="F1122" s="195" t="s">
        <v>4003</v>
      </c>
      <c r="G1122" s="195" t="s">
        <v>564</v>
      </c>
      <c r="H1122" s="161">
        <f>Dane_baza!AR1111</f>
        <v>3110096</v>
      </c>
      <c r="I1122" s="161">
        <f>Dane_baza!AS1111</f>
        <v>42558</v>
      </c>
      <c r="J1122" s="161">
        <f>Dane_baza!BX1111</f>
        <v>225819</v>
      </c>
      <c r="K1122" s="161">
        <f>Dane_baza!AT1111</f>
        <v>5820125</v>
      </c>
      <c r="L1122" s="161">
        <f>Dane_baza!AU1111</f>
        <v>133453</v>
      </c>
      <c r="M1122" s="161">
        <f>Dane_baza!AV1111</f>
        <v>949287</v>
      </c>
      <c r="N1122" s="161">
        <f>Dane_baza!AY1111</f>
        <v>8006346</v>
      </c>
      <c r="O1122" s="161">
        <f>Dane_baza!AZ1111</f>
        <v>173550</v>
      </c>
      <c r="P1122" s="161">
        <f>Dane_baza!AW1111</f>
        <v>0</v>
      </c>
      <c r="Q1122" s="161">
        <f>Dane_baza!AX1111</f>
        <v>0</v>
      </c>
      <c r="R1122" s="212">
        <f t="shared" si="61"/>
        <v>18461234</v>
      </c>
      <c r="S1122" s="212">
        <f>Dane_baza!BU1111</f>
        <v>9629502.6400000006</v>
      </c>
      <c r="T1122" s="212">
        <f>Dane_baza!BV1111</f>
        <v>57757.58</v>
      </c>
      <c r="U1122" s="212">
        <f>Dane_baza!BW1111</f>
        <v>10518513.83</v>
      </c>
      <c r="V1122" s="212">
        <f t="shared" si="59"/>
        <v>20205774.050000001</v>
      </c>
      <c r="W1122" s="161">
        <f t="shared" si="60"/>
        <v>1744540.0500000007</v>
      </c>
      <c r="AA1122" s="36"/>
    </row>
    <row r="1123" spans="1:27" ht="14.45" x14ac:dyDescent="0.3">
      <c r="A1123" s="197" t="s">
        <v>97</v>
      </c>
      <c r="B1123" s="197" t="s">
        <v>153</v>
      </c>
      <c r="C1123" s="197" t="s">
        <v>93</v>
      </c>
      <c r="D1123" s="197" t="s">
        <v>36</v>
      </c>
      <c r="E1123" s="197" t="s">
        <v>31</v>
      </c>
      <c r="F1123" s="195" t="s">
        <v>4004</v>
      </c>
      <c r="G1123" s="195" t="s">
        <v>1077</v>
      </c>
      <c r="H1123" s="161">
        <f>Dane_baza!AR1112</f>
        <v>31216074</v>
      </c>
      <c r="I1123" s="161">
        <f>Dane_baza!AS1112</f>
        <v>2764985</v>
      </c>
      <c r="J1123" s="161">
        <f>Dane_baza!BX1112</f>
        <v>820551</v>
      </c>
      <c r="K1123" s="161">
        <f>Dane_baza!AT1112</f>
        <v>0</v>
      </c>
      <c r="L1123" s="161">
        <f>Dane_baza!AU1112</f>
        <v>0</v>
      </c>
      <c r="M1123" s="161">
        <f>Dane_baza!AV1112</f>
        <v>680157</v>
      </c>
      <c r="N1123" s="161">
        <f>Dane_baza!AY1112</f>
        <v>11010349</v>
      </c>
      <c r="O1123" s="161">
        <f>Dane_baza!AZ1112</f>
        <v>332502</v>
      </c>
      <c r="P1123" s="161">
        <f>Dane_baza!AW1112</f>
        <v>0</v>
      </c>
      <c r="Q1123" s="161">
        <f>Dane_baza!AX1112</f>
        <v>-3106688</v>
      </c>
      <c r="R1123" s="212">
        <f t="shared" si="61"/>
        <v>43717930</v>
      </c>
      <c r="S1123" s="212">
        <f>Dane_baza!BU1112</f>
        <v>42552346.020000003</v>
      </c>
      <c r="T1123" s="212">
        <f>Dane_baza!BV1112</f>
        <v>1602763.07</v>
      </c>
      <c r="U1123" s="212">
        <f>Dane_baza!BW1112</f>
        <v>2062820.700000003</v>
      </c>
      <c r="V1123" s="212">
        <f t="shared" si="59"/>
        <v>46217929.790000007</v>
      </c>
      <c r="W1123" s="161">
        <f t="shared" si="60"/>
        <v>2499999.7900000066</v>
      </c>
      <c r="AA1123" s="36"/>
    </row>
    <row r="1124" spans="1:27" ht="14.45" x14ac:dyDescent="0.3">
      <c r="A1124" s="197" t="s">
        <v>97</v>
      </c>
      <c r="B1124" s="197" t="s">
        <v>153</v>
      </c>
      <c r="C1124" s="197" t="s">
        <v>95</v>
      </c>
      <c r="D1124" s="197" t="s">
        <v>36</v>
      </c>
      <c r="E1124" s="197" t="s">
        <v>31</v>
      </c>
      <c r="F1124" s="195" t="s">
        <v>4005</v>
      </c>
      <c r="G1124" s="195" t="s">
        <v>1078</v>
      </c>
      <c r="H1124" s="161">
        <f>Dane_baza!AR1113</f>
        <v>23880834</v>
      </c>
      <c r="I1124" s="161">
        <f>Dane_baza!AS1113</f>
        <v>3770678</v>
      </c>
      <c r="J1124" s="161">
        <f>Dane_baza!BX1113</f>
        <v>815125</v>
      </c>
      <c r="K1124" s="161">
        <f>Dane_baza!AT1113</f>
        <v>517915</v>
      </c>
      <c r="L1124" s="161">
        <f>Dane_baza!AU1113</f>
        <v>2698</v>
      </c>
      <c r="M1124" s="161">
        <f>Dane_baza!AV1113</f>
        <v>1082120</v>
      </c>
      <c r="N1124" s="161">
        <f>Dane_baza!AY1113</f>
        <v>20009580</v>
      </c>
      <c r="O1124" s="161">
        <f>Dane_baza!AZ1113</f>
        <v>394136</v>
      </c>
      <c r="P1124" s="161">
        <f>Dane_baza!AW1113</f>
        <v>0</v>
      </c>
      <c r="Q1124" s="161">
        <f>Dane_baza!AX1113</f>
        <v>0</v>
      </c>
      <c r="R1124" s="212">
        <f t="shared" si="61"/>
        <v>50473086</v>
      </c>
      <c r="S1124" s="212">
        <f>Dane_baza!BU1113</f>
        <v>44369373.109999999</v>
      </c>
      <c r="T1124" s="212">
        <f>Dane_baza!BV1113</f>
        <v>6608443.8399999999</v>
      </c>
      <c r="U1124" s="212">
        <f>Dane_baza!BW1113</f>
        <v>2495269.0495903566</v>
      </c>
      <c r="V1124" s="212">
        <f t="shared" si="59"/>
        <v>53473085.99959036</v>
      </c>
      <c r="W1124" s="161">
        <f t="shared" si="60"/>
        <v>2999999.9995903596</v>
      </c>
      <c r="AA1124" s="36"/>
    </row>
    <row r="1125" spans="1:27" ht="14.45" x14ac:dyDescent="0.3">
      <c r="A1125" s="197" t="s">
        <v>97</v>
      </c>
      <c r="B1125" s="197" t="s">
        <v>153</v>
      </c>
      <c r="C1125" s="197" t="s">
        <v>97</v>
      </c>
      <c r="D1125" s="197" t="s">
        <v>36</v>
      </c>
      <c r="E1125" s="197" t="s">
        <v>31</v>
      </c>
      <c r="F1125" s="195" t="s">
        <v>4006</v>
      </c>
      <c r="G1125" s="195" t="s">
        <v>1079</v>
      </c>
      <c r="H1125" s="161">
        <f>Dane_baza!AR1114</f>
        <v>5502117</v>
      </c>
      <c r="I1125" s="161">
        <f>Dane_baza!AS1114</f>
        <v>183118</v>
      </c>
      <c r="J1125" s="161">
        <f>Dane_baza!BX1114</f>
        <v>369257</v>
      </c>
      <c r="K1125" s="161">
        <f>Dane_baza!AT1114</f>
        <v>7787995</v>
      </c>
      <c r="L1125" s="161">
        <f>Dane_baza!AU1114</f>
        <v>0</v>
      </c>
      <c r="M1125" s="161">
        <f>Dane_baza!AV1114</f>
        <v>796872</v>
      </c>
      <c r="N1125" s="161">
        <f>Dane_baza!AY1114</f>
        <v>10954368</v>
      </c>
      <c r="O1125" s="161">
        <f>Dane_baza!AZ1114</f>
        <v>259514</v>
      </c>
      <c r="P1125" s="161">
        <f>Dane_baza!AW1114</f>
        <v>0</v>
      </c>
      <c r="Q1125" s="161">
        <f>Dane_baza!AX1114</f>
        <v>0</v>
      </c>
      <c r="R1125" s="212">
        <f t="shared" si="61"/>
        <v>25853241</v>
      </c>
      <c r="S1125" s="212">
        <f>Dane_baza!BU1114</f>
        <v>16267776.91</v>
      </c>
      <c r="T1125" s="212">
        <f>Dane_baza!BV1114</f>
        <v>434508.82</v>
      </c>
      <c r="U1125" s="212">
        <f>Dane_baza!BW1114</f>
        <v>11150954.800000001</v>
      </c>
      <c r="V1125" s="212">
        <f t="shared" si="59"/>
        <v>27853240.530000001</v>
      </c>
      <c r="W1125" s="161">
        <f t="shared" si="60"/>
        <v>1999999.5300000012</v>
      </c>
      <c r="AA1125" s="36"/>
    </row>
    <row r="1126" spans="1:27" ht="14.45" x14ac:dyDescent="0.3">
      <c r="A1126" s="197" t="s">
        <v>97</v>
      </c>
      <c r="B1126" s="197" t="s">
        <v>153</v>
      </c>
      <c r="C1126" s="197" t="s">
        <v>130</v>
      </c>
      <c r="D1126" s="197" t="s">
        <v>40</v>
      </c>
      <c r="E1126" s="197" t="s">
        <v>31</v>
      </c>
      <c r="F1126" s="195" t="s">
        <v>4007</v>
      </c>
      <c r="G1126" s="195" t="s">
        <v>1080</v>
      </c>
      <c r="H1126" s="161">
        <f>Dane_baza!AR1115</f>
        <v>4588224</v>
      </c>
      <c r="I1126" s="161">
        <f>Dane_baza!AS1115</f>
        <v>258166</v>
      </c>
      <c r="J1126" s="161">
        <f>Dane_baza!BX1115</f>
        <v>284774</v>
      </c>
      <c r="K1126" s="161">
        <f>Dane_baza!AT1115</f>
        <v>6206281</v>
      </c>
      <c r="L1126" s="161">
        <f>Dane_baza!AU1115</f>
        <v>21686</v>
      </c>
      <c r="M1126" s="161">
        <f>Dane_baza!AV1115</f>
        <v>351901</v>
      </c>
      <c r="N1126" s="161">
        <f>Dane_baza!AY1115</f>
        <v>9193524</v>
      </c>
      <c r="O1126" s="161">
        <f>Dane_baza!AZ1115</f>
        <v>173550</v>
      </c>
      <c r="P1126" s="161">
        <f>Dane_baza!AW1115</f>
        <v>0</v>
      </c>
      <c r="Q1126" s="161">
        <f>Dane_baza!AX1115</f>
        <v>0</v>
      </c>
      <c r="R1126" s="212">
        <f t="shared" si="61"/>
        <v>21078106</v>
      </c>
      <c r="S1126" s="212">
        <f>Dane_baza!BU1115</f>
        <v>13106250.529999999</v>
      </c>
      <c r="T1126" s="212">
        <f>Dane_baza!BV1115</f>
        <v>365649.22</v>
      </c>
      <c r="U1126" s="212">
        <f>Dane_baza!BW1115</f>
        <v>9555022.1300000008</v>
      </c>
      <c r="V1126" s="212">
        <f t="shared" si="59"/>
        <v>23026921.880000003</v>
      </c>
      <c r="W1126" s="161">
        <f t="shared" si="60"/>
        <v>1948815.8800000027</v>
      </c>
      <c r="AA1126" s="36"/>
    </row>
    <row r="1127" spans="1:27" ht="14.45" x14ac:dyDescent="0.3">
      <c r="A1127" s="197" t="s">
        <v>97</v>
      </c>
      <c r="B1127" s="197" t="s">
        <v>161</v>
      </c>
      <c r="C1127" s="197" t="s">
        <v>33</v>
      </c>
      <c r="D1127" s="197" t="s">
        <v>34</v>
      </c>
      <c r="E1127" s="197" t="s">
        <v>31</v>
      </c>
      <c r="F1127" s="195" t="s">
        <v>4008</v>
      </c>
      <c r="G1127" s="195" t="s">
        <v>1081</v>
      </c>
      <c r="H1127" s="161">
        <f>Dane_baza!AR1116</f>
        <v>41460618</v>
      </c>
      <c r="I1127" s="161">
        <f>Dane_baza!AS1116</f>
        <v>2330756</v>
      </c>
      <c r="J1127" s="161">
        <f>Dane_baza!BX1116</f>
        <v>1481788</v>
      </c>
      <c r="K1127" s="161">
        <f>Dane_baza!AT1116</f>
        <v>0</v>
      </c>
      <c r="L1127" s="161">
        <f>Dane_baza!AU1116</f>
        <v>127242</v>
      </c>
      <c r="M1127" s="161">
        <f>Dane_baza!AV1116</f>
        <v>1144720</v>
      </c>
      <c r="N1127" s="161">
        <f>Dane_baza!AY1116</f>
        <v>43917675</v>
      </c>
      <c r="O1127" s="161">
        <f>Dane_baza!AZ1116</f>
        <v>1605740</v>
      </c>
      <c r="P1127" s="161">
        <f>Dane_baza!AW1116</f>
        <v>0</v>
      </c>
      <c r="Q1127" s="161">
        <f>Dane_baza!AX1116</f>
        <v>0</v>
      </c>
      <c r="R1127" s="212">
        <f t="shared" si="61"/>
        <v>92068539</v>
      </c>
      <c r="S1127" s="212">
        <f>Dane_baza!BU1116</f>
        <v>85479693.599999994</v>
      </c>
      <c r="T1127" s="212">
        <f>Dane_baza!BV1116</f>
        <v>3264662.85</v>
      </c>
      <c r="U1127" s="212">
        <f>Dane_baza!BW1116</f>
        <v>9257016.25</v>
      </c>
      <c r="V1127" s="212">
        <f t="shared" si="59"/>
        <v>98001372.699999988</v>
      </c>
      <c r="W1127" s="161">
        <f t="shared" si="60"/>
        <v>5932833.6999999881</v>
      </c>
      <c r="AA1127" s="36"/>
    </row>
    <row r="1128" spans="1:27" ht="14.45" x14ac:dyDescent="0.3">
      <c r="A1128" s="197" t="s">
        <v>97</v>
      </c>
      <c r="B1128" s="197" t="s">
        <v>161</v>
      </c>
      <c r="C1128" s="197" t="s">
        <v>32</v>
      </c>
      <c r="D1128" s="197" t="s">
        <v>34</v>
      </c>
      <c r="E1128" s="197" t="s">
        <v>31</v>
      </c>
      <c r="F1128" s="195" t="s">
        <v>4009</v>
      </c>
      <c r="G1128" s="195" t="s">
        <v>1082</v>
      </c>
      <c r="H1128" s="161">
        <f>Dane_baza!AR1117</f>
        <v>4595408</v>
      </c>
      <c r="I1128" s="161">
        <f>Dane_baza!AS1117</f>
        <v>896692</v>
      </c>
      <c r="J1128" s="161">
        <f>Dane_baza!BX1117</f>
        <v>196186</v>
      </c>
      <c r="K1128" s="161">
        <f>Dane_baza!AT1117</f>
        <v>1113401</v>
      </c>
      <c r="L1128" s="161">
        <f>Dane_baza!AU1117</f>
        <v>102362</v>
      </c>
      <c r="M1128" s="161">
        <f>Dane_baza!AV1117</f>
        <v>612826</v>
      </c>
      <c r="N1128" s="161">
        <f>Dane_baza!AY1117</f>
        <v>8919433</v>
      </c>
      <c r="O1128" s="161">
        <f>Dane_baza!AZ1117</f>
        <v>191391</v>
      </c>
      <c r="P1128" s="161">
        <f>Dane_baza!AW1117</f>
        <v>0</v>
      </c>
      <c r="Q1128" s="161">
        <f>Dane_baza!AX1117</f>
        <v>0</v>
      </c>
      <c r="R1128" s="212">
        <f t="shared" si="61"/>
        <v>16627699</v>
      </c>
      <c r="S1128" s="212">
        <f>Dane_baza!BU1117</f>
        <v>12549376.59</v>
      </c>
      <c r="T1128" s="212">
        <f>Dane_baza!BV1117</f>
        <v>1370516.1</v>
      </c>
      <c r="U1128" s="212">
        <f>Dane_baza!BW1117</f>
        <v>4401186.09</v>
      </c>
      <c r="V1128" s="212">
        <f t="shared" si="59"/>
        <v>18321078.780000001</v>
      </c>
      <c r="W1128" s="161">
        <f t="shared" si="60"/>
        <v>1693379.7800000012</v>
      </c>
      <c r="AA1128" s="36"/>
    </row>
    <row r="1129" spans="1:27" ht="14.45" x14ac:dyDescent="0.3">
      <c r="A1129" s="197" t="s">
        <v>97</v>
      </c>
      <c r="B1129" s="197" t="s">
        <v>161</v>
      </c>
      <c r="C1129" s="197" t="s">
        <v>37</v>
      </c>
      <c r="D1129" s="197" t="s">
        <v>36</v>
      </c>
      <c r="E1129" s="197" t="s">
        <v>31</v>
      </c>
      <c r="F1129" s="195" t="s">
        <v>4010</v>
      </c>
      <c r="G1129" s="195" t="s">
        <v>1083</v>
      </c>
      <c r="H1129" s="161">
        <f>Dane_baza!AR1118</f>
        <v>6246416</v>
      </c>
      <c r="I1129" s="161">
        <f>Dane_baza!AS1118</f>
        <v>150240</v>
      </c>
      <c r="J1129" s="161">
        <f>Dane_baza!BX1118</f>
        <v>407972</v>
      </c>
      <c r="K1129" s="161">
        <f>Dane_baza!AT1118</f>
        <v>10273282</v>
      </c>
      <c r="L1129" s="161">
        <f>Dane_baza!AU1118</f>
        <v>0</v>
      </c>
      <c r="M1129" s="161">
        <f>Dane_baza!AV1118</f>
        <v>861898</v>
      </c>
      <c r="N1129" s="161">
        <f>Dane_baza!AY1118</f>
        <v>16172712</v>
      </c>
      <c r="O1129" s="161">
        <f>Dane_baza!AZ1118</f>
        <v>264379</v>
      </c>
      <c r="P1129" s="161">
        <f>Dane_baza!AW1118</f>
        <v>0</v>
      </c>
      <c r="Q1129" s="161">
        <f>Dane_baza!AX1118</f>
        <v>0</v>
      </c>
      <c r="R1129" s="212">
        <f t="shared" si="61"/>
        <v>34376899</v>
      </c>
      <c r="S1129" s="212">
        <f>Dane_baza!BU1118</f>
        <v>18093497.09</v>
      </c>
      <c r="T1129" s="212">
        <f>Dane_baza!BV1118</f>
        <v>132193.82</v>
      </c>
      <c r="U1129" s="212">
        <f>Dane_baza!BW1118</f>
        <v>18151208.090525839</v>
      </c>
      <c r="V1129" s="212">
        <f t="shared" si="59"/>
        <v>36376899.00052584</v>
      </c>
      <c r="W1129" s="161">
        <f t="shared" si="60"/>
        <v>2000000.0005258396</v>
      </c>
      <c r="AA1129" s="36"/>
    </row>
    <row r="1130" spans="1:27" ht="14.45" x14ac:dyDescent="0.3">
      <c r="A1130" s="197" t="s">
        <v>97</v>
      </c>
      <c r="B1130" s="197" t="s">
        <v>161</v>
      </c>
      <c r="C1130" s="197" t="s">
        <v>39</v>
      </c>
      <c r="D1130" s="197" t="s">
        <v>40</v>
      </c>
      <c r="E1130" s="197" t="s">
        <v>31</v>
      </c>
      <c r="F1130" s="195" t="s">
        <v>4011</v>
      </c>
      <c r="G1130" s="195" t="s">
        <v>1084</v>
      </c>
      <c r="H1130" s="161">
        <f>Dane_baza!AR1119</f>
        <v>4622932</v>
      </c>
      <c r="I1130" s="161">
        <f>Dane_baza!AS1119</f>
        <v>18993</v>
      </c>
      <c r="J1130" s="161">
        <f>Dane_baza!BX1119</f>
        <v>377039</v>
      </c>
      <c r="K1130" s="161">
        <f>Dane_baza!AT1119</f>
        <v>11770208</v>
      </c>
      <c r="L1130" s="161">
        <f>Dane_baza!AU1119</f>
        <v>190790</v>
      </c>
      <c r="M1130" s="161">
        <f>Dane_baza!AV1119</f>
        <v>497066</v>
      </c>
      <c r="N1130" s="161">
        <f>Dane_baza!AY1119</f>
        <v>14156437</v>
      </c>
      <c r="O1130" s="161">
        <f>Dane_baza!AZ1119</f>
        <v>269245</v>
      </c>
      <c r="P1130" s="161">
        <f>Dane_baza!AW1119</f>
        <v>0</v>
      </c>
      <c r="Q1130" s="161">
        <f>Dane_baza!AX1119</f>
        <v>0</v>
      </c>
      <c r="R1130" s="212">
        <f t="shared" si="61"/>
        <v>31902710</v>
      </c>
      <c r="S1130" s="212">
        <f>Dane_baza!BU1119</f>
        <v>14290633.83</v>
      </c>
      <c r="T1130" s="212">
        <f>Dane_baza!BV1119</f>
        <v>19828.82</v>
      </c>
      <c r="U1130" s="212">
        <f>Dane_baza!BW1119</f>
        <v>19592247.35440889</v>
      </c>
      <c r="V1130" s="212">
        <f t="shared" si="59"/>
        <v>33902710.004408889</v>
      </c>
      <c r="W1130" s="161">
        <f t="shared" si="60"/>
        <v>2000000.0044088885</v>
      </c>
      <c r="AA1130" s="36"/>
    </row>
    <row r="1131" spans="1:27" ht="14.45" x14ac:dyDescent="0.3">
      <c r="A1131" s="197" t="s">
        <v>97</v>
      </c>
      <c r="B1131" s="197" t="s">
        <v>161</v>
      </c>
      <c r="C1131" s="197" t="s">
        <v>42</v>
      </c>
      <c r="D1131" s="197" t="s">
        <v>36</v>
      </c>
      <c r="E1131" s="197" t="s">
        <v>31</v>
      </c>
      <c r="F1131" s="195" t="s">
        <v>4012</v>
      </c>
      <c r="G1131" s="195" t="s">
        <v>1085</v>
      </c>
      <c r="H1131" s="161">
        <f>Dane_baza!AR1120</f>
        <v>2804506</v>
      </c>
      <c r="I1131" s="161">
        <f>Dane_baza!AS1120</f>
        <v>17045</v>
      </c>
      <c r="J1131" s="161">
        <f>Dane_baza!BX1120</f>
        <v>185156</v>
      </c>
      <c r="K1131" s="161">
        <f>Dane_baza!AT1120</f>
        <v>4000495</v>
      </c>
      <c r="L1131" s="161">
        <f>Dane_baza!AU1120</f>
        <v>0</v>
      </c>
      <c r="M1131" s="161">
        <f>Dane_baza!AV1120</f>
        <v>324110</v>
      </c>
      <c r="N1131" s="161">
        <f>Dane_baza!AY1120</f>
        <v>5692954</v>
      </c>
      <c r="O1131" s="161">
        <f>Dane_baza!AZ1120</f>
        <v>92452</v>
      </c>
      <c r="P1131" s="161">
        <f>Dane_baza!AW1120</f>
        <v>0</v>
      </c>
      <c r="Q1131" s="161">
        <f>Dane_baza!AX1120</f>
        <v>0</v>
      </c>
      <c r="R1131" s="212">
        <f t="shared" si="61"/>
        <v>13116718</v>
      </c>
      <c r="S1131" s="212">
        <f>Dane_baza!BU1120</f>
        <v>8032804.54</v>
      </c>
      <c r="T1131" s="212">
        <f>Dane_baza!BV1120</f>
        <v>11605.58</v>
      </c>
      <c r="U1131" s="212">
        <f>Dane_baza!BW1120</f>
        <v>6072307.6900000004</v>
      </c>
      <c r="V1131" s="212">
        <f t="shared" si="59"/>
        <v>14116717.810000001</v>
      </c>
      <c r="W1131" s="161">
        <f t="shared" si="60"/>
        <v>999999.81000000052</v>
      </c>
      <c r="AA1131" s="36"/>
    </row>
    <row r="1132" spans="1:27" ht="14.45" x14ac:dyDescent="0.3">
      <c r="A1132" s="197" t="s">
        <v>97</v>
      </c>
      <c r="B1132" s="197" t="s">
        <v>161</v>
      </c>
      <c r="C1132" s="197" t="s">
        <v>44</v>
      </c>
      <c r="D1132" s="197" t="s">
        <v>36</v>
      </c>
      <c r="E1132" s="197" t="s">
        <v>31</v>
      </c>
      <c r="F1132" s="195" t="s">
        <v>4013</v>
      </c>
      <c r="G1132" s="195" t="s">
        <v>1086</v>
      </c>
      <c r="H1132" s="161">
        <f>Dane_baza!AR1121</f>
        <v>3039437</v>
      </c>
      <c r="I1132" s="161">
        <f>Dane_baza!AS1121</f>
        <v>5758</v>
      </c>
      <c r="J1132" s="161">
        <f>Dane_baza!BX1121</f>
        <v>157271</v>
      </c>
      <c r="K1132" s="161">
        <f>Dane_baza!AT1121</f>
        <v>1979553</v>
      </c>
      <c r="L1132" s="161">
        <f>Dane_baza!AU1121</f>
        <v>0</v>
      </c>
      <c r="M1132" s="161">
        <f>Dane_baza!AV1121</f>
        <v>867681</v>
      </c>
      <c r="N1132" s="161">
        <f>Dane_baza!AY1121</f>
        <v>5213416</v>
      </c>
      <c r="O1132" s="161">
        <f>Dane_baza!AZ1121</f>
        <v>128135</v>
      </c>
      <c r="P1132" s="161">
        <f>Dane_baza!AW1121</f>
        <v>0</v>
      </c>
      <c r="Q1132" s="161">
        <f>Dane_baza!AX1121</f>
        <v>0</v>
      </c>
      <c r="R1132" s="212">
        <f t="shared" si="61"/>
        <v>11391251</v>
      </c>
      <c r="S1132" s="212">
        <f>Dane_baza!BU1121</f>
        <v>7134292.6600000001</v>
      </c>
      <c r="T1132" s="212">
        <f>Dane_baza!BV1121</f>
        <v>4365.97</v>
      </c>
      <c r="U1132" s="212">
        <f>Dane_baza!BW1121</f>
        <v>5252592.370000001</v>
      </c>
      <c r="V1132" s="212">
        <f t="shared" si="59"/>
        <v>12391251</v>
      </c>
      <c r="W1132" s="161">
        <f t="shared" si="60"/>
        <v>1000000</v>
      </c>
      <c r="AA1132" s="36"/>
    </row>
    <row r="1133" spans="1:27" ht="14.45" x14ac:dyDescent="0.3">
      <c r="A1133" s="197" t="s">
        <v>97</v>
      </c>
      <c r="B1133" s="197" t="s">
        <v>161</v>
      </c>
      <c r="C1133" s="197" t="s">
        <v>51</v>
      </c>
      <c r="D1133" s="197" t="s">
        <v>36</v>
      </c>
      <c r="E1133" s="197" t="s">
        <v>31</v>
      </c>
      <c r="F1133" s="195" t="s">
        <v>4014</v>
      </c>
      <c r="G1133" s="195" t="s">
        <v>1087</v>
      </c>
      <c r="H1133" s="161">
        <f>Dane_baza!AR1122</f>
        <v>4202656</v>
      </c>
      <c r="I1133" s="161">
        <f>Dane_baza!AS1122</f>
        <v>41031</v>
      </c>
      <c r="J1133" s="161">
        <f>Dane_baza!BX1122</f>
        <v>322419</v>
      </c>
      <c r="K1133" s="161">
        <f>Dane_baza!AT1122</f>
        <v>7639608</v>
      </c>
      <c r="L1133" s="161">
        <f>Dane_baza!AU1122</f>
        <v>0</v>
      </c>
      <c r="M1133" s="161">
        <f>Dane_baza!AV1122</f>
        <v>402714</v>
      </c>
      <c r="N1133" s="161">
        <f>Dane_baza!AY1122</f>
        <v>10321111</v>
      </c>
      <c r="O1133" s="161">
        <f>Dane_baza!AZ1122</f>
        <v>163818</v>
      </c>
      <c r="P1133" s="161">
        <f>Dane_baza!AW1122</f>
        <v>0</v>
      </c>
      <c r="Q1133" s="161">
        <f>Dane_baza!AX1122</f>
        <v>0</v>
      </c>
      <c r="R1133" s="212">
        <f t="shared" si="61"/>
        <v>23093357</v>
      </c>
      <c r="S1133" s="212">
        <f>Dane_baza!BU1122</f>
        <v>13321245.91</v>
      </c>
      <c r="T1133" s="212">
        <f>Dane_baza!BV1122</f>
        <v>78443.31</v>
      </c>
      <c r="U1133" s="212">
        <f>Dane_baza!BW1122</f>
        <v>11193667.78103503</v>
      </c>
      <c r="V1133" s="212">
        <f t="shared" si="59"/>
        <v>24593357.001035031</v>
      </c>
      <c r="W1133" s="161">
        <f t="shared" si="60"/>
        <v>1500000.0010350309</v>
      </c>
      <c r="AA1133" s="36"/>
    </row>
    <row r="1134" spans="1:27" ht="14.45" x14ac:dyDescent="0.3">
      <c r="A1134" s="197" t="s">
        <v>97</v>
      </c>
      <c r="B1134" s="197" t="s">
        <v>161</v>
      </c>
      <c r="C1134" s="197" t="s">
        <v>75</v>
      </c>
      <c r="D1134" s="197" t="s">
        <v>36</v>
      </c>
      <c r="E1134" s="197" t="s">
        <v>31</v>
      </c>
      <c r="F1134" s="195" t="s">
        <v>4015</v>
      </c>
      <c r="G1134" s="195" t="s">
        <v>1088</v>
      </c>
      <c r="H1134" s="161">
        <f>Dane_baza!AR1123</f>
        <v>4685072</v>
      </c>
      <c r="I1134" s="161">
        <f>Dane_baza!AS1123</f>
        <v>93113</v>
      </c>
      <c r="J1134" s="161">
        <f>Dane_baza!BX1123</f>
        <v>258365</v>
      </c>
      <c r="K1134" s="161">
        <f>Dane_baza!AT1123</f>
        <v>4975847</v>
      </c>
      <c r="L1134" s="161">
        <f>Dane_baza!AU1123</f>
        <v>0</v>
      </c>
      <c r="M1134" s="161">
        <f>Dane_baza!AV1123</f>
        <v>185542</v>
      </c>
      <c r="N1134" s="161">
        <f>Dane_baza!AY1123</f>
        <v>6708185</v>
      </c>
      <c r="O1134" s="161">
        <f>Dane_baza!AZ1123</f>
        <v>178416</v>
      </c>
      <c r="P1134" s="161">
        <f>Dane_baza!AW1123</f>
        <v>0</v>
      </c>
      <c r="Q1134" s="161">
        <f>Dane_baza!AX1123</f>
        <v>0</v>
      </c>
      <c r="R1134" s="212">
        <f t="shared" si="61"/>
        <v>17084540</v>
      </c>
      <c r="S1134" s="212">
        <f>Dane_baza!BU1123</f>
        <v>12262727.75</v>
      </c>
      <c r="T1134" s="212">
        <f>Dane_baza!BV1123</f>
        <v>143667.09</v>
      </c>
      <c r="U1134" s="212">
        <f>Dane_baza!BW1123</f>
        <v>6178144.8900000015</v>
      </c>
      <c r="V1134" s="212">
        <f t="shared" si="59"/>
        <v>18584539.73</v>
      </c>
      <c r="W1134" s="161">
        <f t="shared" si="60"/>
        <v>1499999.7300000004</v>
      </c>
      <c r="AA1134" s="36"/>
    </row>
    <row r="1135" spans="1:27" ht="14.45" x14ac:dyDescent="0.3">
      <c r="A1135" s="197" t="s">
        <v>97</v>
      </c>
      <c r="B1135" s="197" t="s">
        <v>161</v>
      </c>
      <c r="C1135" s="197" t="s">
        <v>77</v>
      </c>
      <c r="D1135" s="197" t="s">
        <v>36</v>
      </c>
      <c r="E1135" s="197" t="s">
        <v>31</v>
      </c>
      <c r="F1135" s="195" t="s">
        <v>4016</v>
      </c>
      <c r="G1135" s="195" t="s">
        <v>1081</v>
      </c>
      <c r="H1135" s="161">
        <f>Dane_baza!AR1124</f>
        <v>9576068</v>
      </c>
      <c r="I1135" s="161">
        <f>Dane_baza!AS1124</f>
        <v>183583</v>
      </c>
      <c r="J1135" s="161">
        <f>Dane_baza!BX1124</f>
        <v>460759</v>
      </c>
      <c r="K1135" s="161">
        <f>Dane_baza!AT1124</f>
        <v>4864139</v>
      </c>
      <c r="L1135" s="161">
        <f>Dane_baza!AU1124</f>
        <v>0</v>
      </c>
      <c r="M1135" s="161">
        <f>Dane_baza!AV1124</f>
        <v>820376</v>
      </c>
      <c r="N1135" s="161">
        <f>Dane_baza!AY1124</f>
        <v>12297350</v>
      </c>
      <c r="O1135" s="161">
        <f>Dane_baza!AZ1124</f>
        <v>264379</v>
      </c>
      <c r="P1135" s="161">
        <f>Dane_baza!AW1124</f>
        <v>0</v>
      </c>
      <c r="Q1135" s="161">
        <f>Dane_baza!AX1124</f>
        <v>0</v>
      </c>
      <c r="R1135" s="212">
        <f t="shared" si="61"/>
        <v>28466654</v>
      </c>
      <c r="S1135" s="212">
        <f>Dane_baza!BU1124</f>
        <v>23889094.030000001</v>
      </c>
      <c r="T1135" s="212">
        <f>Dane_baza!BV1124</f>
        <v>218996.34</v>
      </c>
      <c r="U1135" s="212">
        <f>Dane_baza!BW1124</f>
        <v>6858563.6358999945</v>
      </c>
      <c r="V1135" s="212">
        <f t="shared" si="59"/>
        <v>30966654.005899996</v>
      </c>
      <c r="W1135" s="161">
        <f t="shared" si="60"/>
        <v>2500000.0058999956</v>
      </c>
      <c r="AA1135" s="36"/>
    </row>
    <row r="1136" spans="1:27" ht="14.45" x14ac:dyDescent="0.3">
      <c r="A1136" s="197" t="s">
        <v>97</v>
      </c>
      <c r="B1136" s="197" t="s">
        <v>161</v>
      </c>
      <c r="C1136" s="197" t="s">
        <v>90</v>
      </c>
      <c r="D1136" s="197" t="s">
        <v>36</v>
      </c>
      <c r="E1136" s="197" t="s">
        <v>31</v>
      </c>
      <c r="F1136" s="195" t="s">
        <v>4017</v>
      </c>
      <c r="G1136" s="195" t="s">
        <v>1082</v>
      </c>
      <c r="H1136" s="161">
        <f>Dane_baza!AR1125</f>
        <v>6706909</v>
      </c>
      <c r="I1136" s="161">
        <f>Dane_baza!AS1125</f>
        <v>174372</v>
      </c>
      <c r="J1136" s="161">
        <f>Dane_baza!BX1125</f>
        <v>444644</v>
      </c>
      <c r="K1136" s="161">
        <f>Dane_baza!AT1125</f>
        <v>6911980</v>
      </c>
      <c r="L1136" s="161">
        <f>Dane_baza!AU1125</f>
        <v>0</v>
      </c>
      <c r="M1136" s="161">
        <f>Dane_baza!AV1125</f>
        <v>467983</v>
      </c>
      <c r="N1136" s="161">
        <f>Dane_baza!AY1125</f>
        <v>12097987</v>
      </c>
      <c r="O1136" s="161">
        <f>Dane_baza!AZ1125</f>
        <v>235184</v>
      </c>
      <c r="P1136" s="161">
        <f>Dane_baza!AW1125</f>
        <v>0</v>
      </c>
      <c r="Q1136" s="161">
        <f>Dane_baza!AX1125</f>
        <v>0</v>
      </c>
      <c r="R1136" s="212">
        <f t="shared" si="61"/>
        <v>27039059</v>
      </c>
      <c r="S1136" s="212">
        <f>Dane_baza!BU1125</f>
        <v>16223232.52</v>
      </c>
      <c r="T1136" s="212">
        <f>Dane_baza!BV1125</f>
        <v>222870.69</v>
      </c>
      <c r="U1136" s="212">
        <f>Dane_baza!BW1125</f>
        <v>12592955.798713092</v>
      </c>
      <c r="V1136" s="212">
        <f t="shared" si="59"/>
        <v>29039059.008713089</v>
      </c>
      <c r="W1136" s="161">
        <f t="shared" si="60"/>
        <v>2000000.0087130889</v>
      </c>
      <c r="AA1136" s="36"/>
    </row>
    <row r="1137" spans="1:27" ht="14.45" x14ac:dyDescent="0.3">
      <c r="A1137" s="197" t="s">
        <v>97</v>
      </c>
      <c r="B1137" s="197" t="s">
        <v>161</v>
      </c>
      <c r="C1137" s="197" t="s">
        <v>92</v>
      </c>
      <c r="D1137" s="197" t="s">
        <v>36</v>
      </c>
      <c r="E1137" s="197" t="s">
        <v>31</v>
      </c>
      <c r="F1137" s="195" t="s">
        <v>4018</v>
      </c>
      <c r="G1137" s="195" t="s">
        <v>1089</v>
      </c>
      <c r="H1137" s="161">
        <f>Dane_baza!AR1126</f>
        <v>6732736</v>
      </c>
      <c r="I1137" s="161">
        <f>Dane_baza!AS1126</f>
        <v>48726</v>
      </c>
      <c r="J1137" s="161">
        <f>Dane_baza!BX1126</f>
        <v>320362</v>
      </c>
      <c r="K1137" s="161">
        <f>Dane_baza!AT1126</f>
        <v>4325559</v>
      </c>
      <c r="L1137" s="161">
        <f>Dane_baza!AU1126</f>
        <v>0</v>
      </c>
      <c r="M1137" s="161">
        <f>Dane_baza!AV1126</f>
        <v>372209</v>
      </c>
      <c r="N1137" s="161">
        <f>Dane_baza!AY1126</f>
        <v>10224506</v>
      </c>
      <c r="O1137" s="161">
        <f>Dane_baza!AZ1126</f>
        <v>205989</v>
      </c>
      <c r="P1137" s="161">
        <f>Dane_baza!AW1126</f>
        <v>0</v>
      </c>
      <c r="Q1137" s="161">
        <f>Dane_baza!AX1126</f>
        <v>0</v>
      </c>
      <c r="R1137" s="212">
        <f t="shared" si="61"/>
        <v>22230087</v>
      </c>
      <c r="S1137" s="212">
        <f>Dane_baza!BU1126</f>
        <v>16150091.25</v>
      </c>
      <c r="T1137" s="212">
        <f>Dane_baza!BV1126</f>
        <v>69209.36</v>
      </c>
      <c r="U1137" s="212">
        <f>Dane_baza!BW1126</f>
        <v>7510786.3901124178</v>
      </c>
      <c r="V1137" s="212">
        <f t="shared" si="59"/>
        <v>23730087.000112418</v>
      </c>
      <c r="W1137" s="161">
        <f t="shared" si="60"/>
        <v>1500000.0001124181</v>
      </c>
      <c r="AA1137" s="36"/>
    </row>
    <row r="1138" spans="1:27" ht="14.45" x14ac:dyDescent="0.3">
      <c r="A1138" s="197" t="s">
        <v>97</v>
      </c>
      <c r="B1138" s="197" t="s">
        <v>161</v>
      </c>
      <c r="C1138" s="197" t="s">
        <v>93</v>
      </c>
      <c r="D1138" s="197" t="s">
        <v>36</v>
      </c>
      <c r="E1138" s="197" t="s">
        <v>31</v>
      </c>
      <c r="F1138" s="195" t="s">
        <v>4019</v>
      </c>
      <c r="G1138" s="195" t="s">
        <v>1090</v>
      </c>
      <c r="H1138" s="161">
        <f>Dane_baza!AR1127</f>
        <v>6152094</v>
      </c>
      <c r="I1138" s="161">
        <f>Dane_baza!AS1127</f>
        <v>859640</v>
      </c>
      <c r="J1138" s="161">
        <f>Dane_baza!BX1127</f>
        <v>299235</v>
      </c>
      <c r="K1138" s="161">
        <f>Dane_baza!AT1127</f>
        <v>2771823</v>
      </c>
      <c r="L1138" s="161">
        <f>Dane_baza!AU1127</f>
        <v>0</v>
      </c>
      <c r="M1138" s="161">
        <f>Dane_baza!AV1127</f>
        <v>841334</v>
      </c>
      <c r="N1138" s="161">
        <f>Dane_baza!AY1127</f>
        <v>12346015</v>
      </c>
      <c r="O1138" s="161">
        <f>Dane_baza!AZ1127</f>
        <v>270867</v>
      </c>
      <c r="P1138" s="161">
        <f>Dane_baza!AW1127</f>
        <v>0</v>
      </c>
      <c r="Q1138" s="161">
        <f>Dane_baza!AX1127</f>
        <v>0</v>
      </c>
      <c r="R1138" s="212">
        <f t="shared" si="61"/>
        <v>23541008</v>
      </c>
      <c r="S1138" s="212">
        <f>Dane_baza!BU1127</f>
        <v>14757303.74</v>
      </c>
      <c r="T1138" s="212">
        <f>Dane_baza!BV1127</f>
        <v>1433095.57</v>
      </c>
      <c r="U1138" s="212">
        <f>Dane_baza!BW1127</f>
        <v>8850608.6919126064</v>
      </c>
      <c r="V1138" s="212">
        <f t="shared" si="59"/>
        <v>25041008.001912609</v>
      </c>
      <c r="W1138" s="161">
        <f t="shared" si="60"/>
        <v>1500000.0019126087</v>
      </c>
      <c r="AA1138" s="36"/>
    </row>
    <row r="1139" spans="1:27" ht="14.45" x14ac:dyDescent="0.3">
      <c r="A1139" s="197" t="s">
        <v>97</v>
      </c>
      <c r="B1139" s="197" t="s">
        <v>168</v>
      </c>
      <c r="C1139" s="197" t="s">
        <v>33</v>
      </c>
      <c r="D1139" s="197" t="s">
        <v>34</v>
      </c>
      <c r="E1139" s="197" t="s">
        <v>31</v>
      </c>
      <c r="F1139" s="195" t="s">
        <v>4020</v>
      </c>
      <c r="G1139" s="195" t="s">
        <v>1091</v>
      </c>
      <c r="H1139" s="161">
        <f>Dane_baza!AR1128</f>
        <v>59860683</v>
      </c>
      <c r="I1139" s="161">
        <f>Dane_baza!AS1128</f>
        <v>1441173</v>
      </c>
      <c r="J1139" s="161">
        <f>Dane_baza!BX1128</f>
        <v>2178903</v>
      </c>
      <c r="K1139" s="161">
        <f>Dane_baza!AT1128</f>
        <v>0</v>
      </c>
      <c r="L1139" s="161">
        <f>Dane_baza!AU1128</f>
        <v>0</v>
      </c>
      <c r="M1139" s="161">
        <f>Dane_baza!AV1128</f>
        <v>1106105</v>
      </c>
      <c r="N1139" s="161">
        <f>Dane_baza!AY1128</f>
        <v>42440006</v>
      </c>
      <c r="O1139" s="161">
        <f>Dane_baza!AZ1128</f>
        <v>1151592</v>
      </c>
      <c r="P1139" s="161">
        <f>Dane_baza!AW1128</f>
        <v>0</v>
      </c>
      <c r="Q1139" s="161">
        <f>Dane_baza!AX1128</f>
        <v>0</v>
      </c>
      <c r="R1139" s="212">
        <f t="shared" si="61"/>
        <v>108178462</v>
      </c>
      <c r="S1139" s="212">
        <f>Dane_baza!BU1128</f>
        <v>112304059.28</v>
      </c>
      <c r="T1139" s="212">
        <f>Dane_baza!BV1128</f>
        <v>1702668.78</v>
      </c>
      <c r="U1139" s="212">
        <f>Dane_baza!BW1128</f>
        <v>0</v>
      </c>
      <c r="V1139" s="212">
        <f t="shared" si="59"/>
        <v>114006728.06</v>
      </c>
      <c r="W1139" s="161">
        <f t="shared" si="60"/>
        <v>5828266.0600000024</v>
      </c>
      <c r="AA1139" s="36"/>
    </row>
    <row r="1140" spans="1:27" ht="14.45" x14ac:dyDescent="0.3">
      <c r="A1140" s="197" t="s">
        <v>97</v>
      </c>
      <c r="B1140" s="197" t="s">
        <v>168</v>
      </c>
      <c r="C1140" s="197" t="s">
        <v>32</v>
      </c>
      <c r="D1140" s="197" t="s">
        <v>34</v>
      </c>
      <c r="E1140" s="197" t="s">
        <v>31</v>
      </c>
      <c r="F1140" s="195" t="s">
        <v>4021</v>
      </c>
      <c r="G1140" s="195" t="s">
        <v>1092</v>
      </c>
      <c r="H1140" s="161">
        <f>Dane_baza!AR1129</f>
        <v>169169588</v>
      </c>
      <c r="I1140" s="161">
        <f>Dane_baza!AS1129</f>
        <v>17210642</v>
      </c>
      <c r="J1140" s="161">
        <f>Dane_baza!BX1129</f>
        <v>4943899</v>
      </c>
      <c r="K1140" s="161">
        <f>Dane_baza!AT1129</f>
        <v>0</v>
      </c>
      <c r="L1140" s="161">
        <f>Dane_baza!AU1129</f>
        <v>0</v>
      </c>
      <c r="M1140" s="161">
        <f>Dane_baza!AV1129</f>
        <v>2671167</v>
      </c>
      <c r="N1140" s="161">
        <f>Dane_baza!AY1129</f>
        <v>118951402</v>
      </c>
      <c r="O1140" s="161">
        <f>Dane_baza!AZ1129</f>
        <v>4069498</v>
      </c>
      <c r="P1140" s="161">
        <f>Dane_baza!AW1129</f>
        <v>0</v>
      </c>
      <c r="Q1140" s="161">
        <f>Dane_baza!AX1129</f>
        <v>0</v>
      </c>
      <c r="R1140" s="212">
        <f t="shared" si="61"/>
        <v>317016196</v>
      </c>
      <c r="S1140" s="212">
        <f>Dane_baza!BU1129</f>
        <v>318932521.91000003</v>
      </c>
      <c r="T1140" s="212">
        <f>Dane_baza!BV1129</f>
        <v>16139363.92</v>
      </c>
      <c r="U1140" s="212">
        <f>Dane_baza!BW1129</f>
        <v>0</v>
      </c>
      <c r="V1140" s="212">
        <f t="shared" si="59"/>
        <v>335071885.83000004</v>
      </c>
      <c r="W1140" s="161">
        <f t="shared" si="60"/>
        <v>18055689.830000043</v>
      </c>
      <c r="AA1140" s="36"/>
    </row>
    <row r="1141" spans="1:27" ht="14.45" x14ac:dyDescent="0.3">
      <c r="A1141" s="197" t="s">
        <v>97</v>
      </c>
      <c r="B1141" s="197" t="s">
        <v>168</v>
      </c>
      <c r="C1141" s="197" t="s">
        <v>37</v>
      </c>
      <c r="D1141" s="197" t="s">
        <v>40</v>
      </c>
      <c r="E1141" s="197" t="s">
        <v>31</v>
      </c>
      <c r="F1141" s="195" t="s">
        <v>4022</v>
      </c>
      <c r="G1141" s="195" t="s">
        <v>1093</v>
      </c>
      <c r="H1141" s="161">
        <f>Dane_baza!AR1130</f>
        <v>93146070</v>
      </c>
      <c r="I1141" s="161">
        <f>Dane_baza!AS1130</f>
        <v>5057537</v>
      </c>
      <c r="J1141" s="161">
        <f>Dane_baza!BX1130</f>
        <v>3029566</v>
      </c>
      <c r="K1141" s="161">
        <f>Dane_baza!AT1130</f>
        <v>0</v>
      </c>
      <c r="L1141" s="161">
        <f>Dane_baza!AU1130</f>
        <v>0</v>
      </c>
      <c r="M1141" s="161">
        <f>Dane_baza!AV1130</f>
        <v>1527284</v>
      </c>
      <c r="N1141" s="161">
        <f>Dane_baza!AY1130</f>
        <v>39860547</v>
      </c>
      <c r="O1141" s="161">
        <f>Dane_baza!AZ1130</f>
        <v>1419215</v>
      </c>
      <c r="P1141" s="161">
        <f>Dane_baza!AW1130</f>
        <v>0</v>
      </c>
      <c r="Q1141" s="161">
        <f>Dane_baza!AX1130</f>
        <v>-1557248</v>
      </c>
      <c r="R1141" s="212">
        <f t="shared" si="61"/>
        <v>142482971</v>
      </c>
      <c r="S1141" s="212">
        <f>Dane_baza!BU1130</f>
        <v>140146897.66</v>
      </c>
      <c r="T1141" s="212">
        <f>Dane_baza!BV1130</f>
        <v>3760903.44</v>
      </c>
      <c r="U1141" s="212">
        <f>Dane_baza!BW1130</f>
        <v>2575169.8969866037</v>
      </c>
      <c r="V1141" s="212">
        <f t="shared" si="59"/>
        <v>146482970.9969866</v>
      </c>
      <c r="W1141" s="161">
        <f t="shared" si="60"/>
        <v>3999999.9969865978</v>
      </c>
      <c r="AA1141" s="36"/>
    </row>
    <row r="1142" spans="1:27" ht="14.45" x14ac:dyDescent="0.3">
      <c r="A1142" s="197" t="s">
        <v>97</v>
      </c>
      <c r="B1142" s="197" t="s">
        <v>168</v>
      </c>
      <c r="C1142" s="197" t="s">
        <v>39</v>
      </c>
      <c r="D1142" s="197" t="s">
        <v>36</v>
      </c>
      <c r="E1142" s="197" t="s">
        <v>31</v>
      </c>
      <c r="F1142" s="195" t="s">
        <v>4023</v>
      </c>
      <c r="G1142" s="195" t="s">
        <v>806</v>
      </c>
      <c r="H1142" s="161">
        <f>Dane_baza!AR1131</f>
        <v>104369784</v>
      </c>
      <c r="I1142" s="161">
        <f>Dane_baza!AS1131</f>
        <v>7268539</v>
      </c>
      <c r="J1142" s="161">
        <f>Dane_baza!BX1131</f>
        <v>3188923</v>
      </c>
      <c r="K1142" s="161">
        <f>Dane_baza!AT1131</f>
        <v>0</v>
      </c>
      <c r="L1142" s="161">
        <f>Dane_baza!AU1131</f>
        <v>0</v>
      </c>
      <c r="M1142" s="161">
        <f>Dane_baza!AV1131</f>
        <v>2002276</v>
      </c>
      <c r="N1142" s="161">
        <f>Dane_baza!AY1131</f>
        <v>45772133</v>
      </c>
      <c r="O1142" s="161">
        <f>Dane_baza!AZ1131</f>
        <v>1080225</v>
      </c>
      <c r="P1142" s="161">
        <f>Dane_baza!AW1131</f>
        <v>0</v>
      </c>
      <c r="Q1142" s="161">
        <f>Dane_baza!AX1131</f>
        <v>-14873885</v>
      </c>
      <c r="R1142" s="212">
        <f t="shared" si="61"/>
        <v>148807995</v>
      </c>
      <c r="S1142" s="212">
        <f>Dane_baza!BU1131</f>
        <v>127082034.78</v>
      </c>
      <c r="T1142" s="212">
        <f>Dane_baza!BV1131</f>
        <v>8054797.4699999997</v>
      </c>
      <c r="U1142" s="212">
        <f>Dane_baza!BW1131</f>
        <v>17171162.751620524</v>
      </c>
      <c r="V1142" s="212">
        <f t="shared" si="59"/>
        <v>152307995.00162053</v>
      </c>
      <c r="W1142" s="161">
        <f t="shared" si="60"/>
        <v>3500000.0016205311</v>
      </c>
      <c r="AA1142" s="36"/>
    </row>
    <row r="1143" spans="1:27" ht="14.45" x14ac:dyDescent="0.3">
      <c r="A1143" s="197" t="s">
        <v>97</v>
      </c>
      <c r="B1143" s="197" t="s">
        <v>168</v>
      </c>
      <c r="C1143" s="197" t="s">
        <v>42</v>
      </c>
      <c r="D1143" s="197" t="s">
        <v>36</v>
      </c>
      <c r="E1143" s="197" t="s">
        <v>31</v>
      </c>
      <c r="F1143" s="195" t="s">
        <v>4024</v>
      </c>
      <c r="G1143" s="195" t="s">
        <v>1094</v>
      </c>
      <c r="H1143" s="161">
        <f>Dane_baza!AR1132</f>
        <v>63857936</v>
      </c>
      <c r="I1143" s="161">
        <f>Dane_baza!AS1132</f>
        <v>10523196</v>
      </c>
      <c r="J1143" s="161">
        <f>Dane_baza!BX1132</f>
        <v>1728556</v>
      </c>
      <c r="K1143" s="161">
        <f>Dane_baza!AT1132</f>
        <v>0</v>
      </c>
      <c r="L1143" s="161">
        <f>Dane_baza!AU1132</f>
        <v>0</v>
      </c>
      <c r="M1143" s="161">
        <f>Dane_baza!AV1132</f>
        <v>1041545</v>
      </c>
      <c r="N1143" s="161">
        <f>Dane_baza!AY1132</f>
        <v>45665135</v>
      </c>
      <c r="O1143" s="161">
        <f>Dane_baza!AZ1132</f>
        <v>1330007</v>
      </c>
      <c r="P1143" s="161">
        <f>Dane_baza!AW1132</f>
        <v>0</v>
      </c>
      <c r="Q1143" s="161">
        <f>Dane_baza!AX1132</f>
        <v>-18398994</v>
      </c>
      <c r="R1143" s="212">
        <f t="shared" si="61"/>
        <v>105747381</v>
      </c>
      <c r="S1143" s="212">
        <f>Dane_baza!BU1132</f>
        <v>88726609.5</v>
      </c>
      <c r="T1143" s="212">
        <f>Dane_baza!BV1132</f>
        <v>18078244.879999999</v>
      </c>
      <c r="U1143" s="212">
        <f>Dane_baza!BW1132</f>
        <v>2442526.1899999976</v>
      </c>
      <c r="V1143" s="212">
        <f t="shared" si="59"/>
        <v>109247380.56999999</v>
      </c>
      <c r="W1143" s="161">
        <f t="shared" si="60"/>
        <v>3499999.5699999928</v>
      </c>
      <c r="AA1143" s="36"/>
    </row>
    <row r="1144" spans="1:27" ht="14.45" x14ac:dyDescent="0.3">
      <c r="A1144" s="197" t="s">
        <v>97</v>
      </c>
      <c r="B1144" s="197" t="s">
        <v>168</v>
      </c>
      <c r="C1144" s="197" t="s">
        <v>44</v>
      </c>
      <c r="D1144" s="197" t="s">
        <v>36</v>
      </c>
      <c r="E1144" s="197" t="s">
        <v>31</v>
      </c>
      <c r="F1144" s="195" t="s">
        <v>4025</v>
      </c>
      <c r="G1144" s="195" t="s">
        <v>1095</v>
      </c>
      <c r="H1144" s="161">
        <f>Dane_baza!AR1133</f>
        <v>73964573</v>
      </c>
      <c r="I1144" s="161">
        <f>Dane_baza!AS1133</f>
        <v>10331316</v>
      </c>
      <c r="J1144" s="161">
        <f>Dane_baza!BX1133</f>
        <v>2247186</v>
      </c>
      <c r="K1144" s="161">
        <f>Dane_baza!AT1133</f>
        <v>0</v>
      </c>
      <c r="L1144" s="161">
        <f>Dane_baza!AU1133</f>
        <v>0</v>
      </c>
      <c r="M1144" s="161">
        <f>Dane_baza!AV1133</f>
        <v>1581865</v>
      </c>
      <c r="N1144" s="161">
        <f>Dane_baza!AY1133</f>
        <v>44941807</v>
      </c>
      <c r="O1144" s="161">
        <f>Dane_baza!AZ1133</f>
        <v>1521398</v>
      </c>
      <c r="P1144" s="161">
        <f>Dane_baza!AW1133</f>
        <v>0</v>
      </c>
      <c r="Q1144" s="161">
        <f>Dane_baza!AX1133</f>
        <v>-6003692</v>
      </c>
      <c r="R1144" s="212">
        <f t="shared" si="61"/>
        <v>128584453</v>
      </c>
      <c r="S1144" s="212">
        <f>Dane_baza!BU1133</f>
        <v>104428329.47</v>
      </c>
      <c r="T1144" s="212">
        <f>Dane_baza!BV1133</f>
        <v>25441968.43</v>
      </c>
      <c r="U1144" s="212">
        <f>Dane_baza!BW1133</f>
        <v>2214155.0963359624</v>
      </c>
      <c r="V1144" s="212">
        <f t="shared" si="59"/>
        <v>132084452.99633597</v>
      </c>
      <c r="W1144" s="161">
        <f t="shared" si="60"/>
        <v>3499999.9963359684</v>
      </c>
      <c r="AA1144" s="36"/>
    </row>
    <row r="1145" spans="1:27" ht="14.45" x14ac:dyDescent="0.3">
      <c r="A1145" s="197" t="s">
        <v>97</v>
      </c>
      <c r="B1145" s="197" t="s">
        <v>177</v>
      </c>
      <c r="C1145" s="197" t="s">
        <v>33</v>
      </c>
      <c r="D1145" s="197" t="s">
        <v>34</v>
      </c>
      <c r="E1145" s="197" t="s">
        <v>31</v>
      </c>
      <c r="F1145" s="195" t="s">
        <v>4026</v>
      </c>
      <c r="G1145" s="195" t="s">
        <v>1096</v>
      </c>
      <c r="H1145" s="161">
        <f>Dane_baza!AR1134</f>
        <v>26542504</v>
      </c>
      <c r="I1145" s="161">
        <f>Dane_baza!AS1134</f>
        <v>1722116</v>
      </c>
      <c r="J1145" s="161">
        <f>Dane_baza!BX1134</f>
        <v>880114</v>
      </c>
      <c r="K1145" s="161">
        <f>Dane_baza!AT1134</f>
        <v>875662</v>
      </c>
      <c r="L1145" s="161">
        <f>Dane_baza!AU1134</f>
        <v>144923</v>
      </c>
      <c r="M1145" s="161">
        <f>Dane_baza!AV1134</f>
        <v>806670</v>
      </c>
      <c r="N1145" s="161">
        <f>Dane_baza!AY1134</f>
        <v>31647829</v>
      </c>
      <c r="O1145" s="161">
        <f>Dane_baza!AZ1134</f>
        <v>1315410</v>
      </c>
      <c r="P1145" s="161">
        <f>Dane_baza!AW1134</f>
        <v>0</v>
      </c>
      <c r="Q1145" s="161">
        <f>Dane_baza!AX1134</f>
        <v>0</v>
      </c>
      <c r="R1145" s="212">
        <f t="shared" si="61"/>
        <v>63935228</v>
      </c>
      <c r="S1145" s="212">
        <f>Dane_baza!BU1134</f>
        <v>58709112.619999997</v>
      </c>
      <c r="T1145" s="212">
        <f>Dane_baza!BV1134</f>
        <v>1650994.56</v>
      </c>
      <c r="U1145" s="212">
        <f>Dane_baza!BW1134</f>
        <v>11247348.18</v>
      </c>
      <c r="V1145" s="212">
        <f t="shared" si="59"/>
        <v>71607455.359999999</v>
      </c>
      <c r="W1145" s="161">
        <f t="shared" si="60"/>
        <v>7672227.3599999994</v>
      </c>
      <c r="AA1145" s="36"/>
    </row>
    <row r="1146" spans="1:27" ht="14.45" x14ac:dyDescent="0.3">
      <c r="A1146" s="197" t="s">
        <v>97</v>
      </c>
      <c r="B1146" s="197" t="s">
        <v>177</v>
      </c>
      <c r="C1146" s="197" t="s">
        <v>32</v>
      </c>
      <c r="D1146" s="197" t="s">
        <v>40</v>
      </c>
      <c r="E1146" s="197" t="s">
        <v>31</v>
      </c>
      <c r="F1146" s="195" t="s">
        <v>4027</v>
      </c>
      <c r="G1146" s="195" t="s">
        <v>1097</v>
      </c>
      <c r="H1146" s="161">
        <f>Dane_baza!AR1135</f>
        <v>6911335</v>
      </c>
      <c r="I1146" s="161">
        <f>Dane_baza!AS1135</f>
        <v>485666</v>
      </c>
      <c r="J1146" s="161">
        <f>Dane_baza!BX1135</f>
        <v>512605</v>
      </c>
      <c r="K1146" s="161">
        <f>Dane_baza!AT1135</f>
        <v>11655670</v>
      </c>
      <c r="L1146" s="161">
        <f>Dane_baza!AU1135</f>
        <v>486902</v>
      </c>
      <c r="M1146" s="161">
        <f>Dane_baza!AV1135</f>
        <v>515364</v>
      </c>
      <c r="N1146" s="161">
        <f>Dane_baza!AY1135</f>
        <v>19735363</v>
      </c>
      <c r="O1146" s="161">
        <f>Dane_baza!AZ1135</f>
        <v>277355</v>
      </c>
      <c r="P1146" s="161">
        <f>Dane_baza!AW1135</f>
        <v>0</v>
      </c>
      <c r="Q1146" s="161">
        <f>Dane_baza!AX1135</f>
        <v>0</v>
      </c>
      <c r="R1146" s="212">
        <f t="shared" si="61"/>
        <v>40580260</v>
      </c>
      <c r="S1146" s="212">
        <f>Dane_baza!BU1135</f>
        <v>19087574.030000001</v>
      </c>
      <c r="T1146" s="212">
        <f>Dane_baza!BV1135</f>
        <v>547973.74</v>
      </c>
      <c r="U1146" s="212">
        <f>Dane_baza!BW1135</f>
        <v>25814343.43</v>
      </c>
      <c r="V1146" s="212">
        <f t="shared" si="59"/>
        <v>45449891.200000003</v>
      </c>
      <c r="W1146" s="161">
        <f t="shared" si="60"/>
        <v>4869631.200000003</v>
      </c>
      <c r="AA1146" s="36"/>
    </row>
    <row r="1147" spans="1:27" ht="14.45" x14ac:dyDescent="0.3">
      <c r="A1147" s="197" t="s">
        <v>97</v>
      </c>
      <c r="B1147" s="197" t="s">
        <v>177</v>
      </c>
      <c r="C1147" s="197" t="s">
        <v>37</v>
      </c>
      <c r="D1147" s="197" t="s">
        <v>36</v>
      </c>
      <c r="E1147" s="197" t="s">
        <v>31</v>
      </c>
      <c r="F1147" s="195" t="s">
        <v>4028</v>
      </c>
      <c r="G1147" s="195" t="s">
        <v>1098</v>
      </c>
      <c r="H1147" s="161">
        <f>Dane_baza!AR1136</f>
        <v>2604278</v>
      </c>
      <c r="I1147" s="161">
        <f>Dane_baza!AS1136</f>
        <v>11388</v>
      </c>
      <c r="J1147" s="161">
        <f>Dane_baza!BX1136</f>
        <v>191307</v>
      </c>
      <c r="K1147" s="161">
        <f>Dane_baza!AT1136</f>
        <v>4112441</v>
      </c>
      <c r="L1147" s="161">
        <f>Dane_baza!AU1136</f>
        <v>0</v>
      </c>
      <c r="M1147" s="161">
        <f>Dane_baza!AV1136</f>
        <v>201940</v>
      </c>
      <c r="N1147" s="161">
        <f>Dane_baza!AY1136</f>
        <v>4295016</v>
      </c>
      <c r="O1147" s="161">
        <f>Dane_baza!AZ1136</f>
        <v>90830</v>
      </c>
      <c r="P1147" s="161">
        <f>Dane_baza!AW1136</f>
        <v>0</v>
      </c>
      <c r="Q1147" s="161">
        <f>Dane_baza!AX1136</f>
        <v>0</v>
      </c>
      <c r="R1147" s="212">
        <f t="shared" si="61"/>
        <v>11507200</v>
      </c>
      <c r="S1147" s="212">
        <f>Dane_baza!BU1136</f>
        <v>7572914.7300000004</v>
      </c>
      <c r="T1147" s="212">
        <f>Dane_baza!BV1136</f>
        <v>17421.04</v>
      </c>
      <c r="U1147" s="212">
        <f>Dane_baza!BW1136</f>
        <v>4916863.8599999994</v>
      </c>
      <c r="V1147" s="212">
        <f t="shared" si="59"/>
        <v>12507199.629999999</v>
      </c>
      <c r="W1147" s="161">
        <f t="shared" si="60"/>
        <v>999999.62999999896</v>
      </c>
      <c r="AA1147" s="36"/>
    </row>
    <row r="1148" spans="1:27" ht="14.45" x14ac:dyDescent="0.3">
      <c r="A1148" s="197" t="s">
        <v>97</v>
      </c>
      <c r="B1148" s="197" t="s">
        <v>177</v>
      </c>
      <c r="C1148" s="197" t="s">
        <v>39</v>
      </c>
      <c r="D1148" s="197" t="s">
        <v>36</v>
      </c>
      <c r="E1148" s="197" t="s">
        <v>31</v>
      </c>
      <c r="F1148" s="195" t="s">
        <v>4029</v>
      </c>
      <c r="G1148" s="195" t="s">
        <v>1099</v>
      </c>
      <c r="H1148" s="161">
        <f>Dane_baza!AR1137</f>
        <v>3401962</v>
      </c>
      <c r="I1148" s="161">
        <f>Dane_baza!AS1137</f>
        <v>41856</v>
      </c>
      <c r="J1148" s="161">
        <f>Dane_baza!BX1137</f>
        <v>362032</v>
      </c>
      <c r="K1148" s="161">
        <f>Dane_baza!AT1137</f>
        <v>12273153</v>
      </c>
      <c r="L1148" s="161">
        <f>Dane_baza!AU1137</f>
        <v>879950</v>
      </c>
      <c r="M1148" s="161">
        <f>Dane_baza!AV1137</f>
        <v>822423</v>
      </c>
      <c r="N1148" s="161">
        <f>Dane_baza!AY1137</f>
        <v>14624110</v>
      </c>
      <c r="O1148" s="161">
        <f>Dane_baza!AZ1137</f>
        <v>290331</v>
      </c>
      <c r="P1148" s="161">
        <f>Dane_baza!AW1137</f>
        <v>0</v>
      </c>
      <c r="Q1148" s="161">
        <f>Dane_baza!AX1137</f>
        <v>0</v>
      </c>
      <c r="R1148" s="212">
        <f t="shared" si="61"/>
        <v>32695817</v>
      </c>
      <c r="S1148" s="212">
        <f>Dane_baza!BU1137</f>
        <v>11628958.220000001</v>
      </c>
      <c r="T1148" s="212">
        <f>Dane_baza!BV1137</f>
        <v>9584.7000000000007</v>
      </c>
      <c r="U1148" s="212">
        <f>Dane_baza!BW1137</f>
        <v>24980772.120000001</v>
      </c>
      <c r="V1148" s="212">
        <f t="shared" si="59"/>
        <v>36619315.039999999</v>
      </c>
      <c r="W1148" s="161">
        <f t="shared" si="60"/>
        <v>3923498.0399999991</v>
      </c>
      <c r="AA1148" s="36"/>
    </row>
    <row r="1149" spans="1:27" ht="14.45" x14ac:dyDescent="0.3">
      <c r="A1149" s="197" t="s">
        <v>97</v>
      </c>
      <c r="B1149" s="197" t="s">
        <v>177</v>
      </c>
      <c r="C1149" s="197" t="s">
        <v>42</v>
      </c>
      <c r="D1149" s="197" t="s">
        <v>36</v>
      </c>
      <c r="E1149" s="197" t="s">
        <v>31</v>
      </c>
      <c r="F1149" s="195" t="s">
        <v>4030</v>
      </c>
      <c r="G1149" s="195" t="s">
        <v>1100</v>
      </c>
      <c r="H1149" s="161">
        <f>Dane_baza!AR1138</f>
        <v>2342509</v>
      </c>
      <c r="I1149" s="161">
        <f>Dane_baza!AS1138</f>
        <v>4999</v>
      </c>
      <c r="J1149" s="161">
        <f>Dane_baza!BX1138</f>
        <v>181657</v>
      </c>
      <c r="K1149" s="161">
        <f>Dane_baza!AT1138</f>
        <v>2772746</v>
      </c>
      <c r="L1149" s="161">
        <f>Dane_baza!AU1138</f>
        <v>0</v>
      </c>
      <c r="M1149" s="161">
        <f>Dane_baza!AV1138</f>
        <v>645828</v>
      </c>
      <c r="N1149" s="161">
        <f>Dane_baza!AY1138</f>
        <v>5152767</v>
      </c>
      <c r="O1149" s="161">
        <f>Dane_baza!AZ1138</f>
        <v>87586</v>
      </c>
      <c r="P1149" s="161">
        <f>Dane_baza!AW1138</f>
        <v>0</v>
      </c>
      <c r="Q1149" s="161">
        <f>Dane_baza!AX1138</f>
        <v>0</v>
      </c>
      <c r="R1149" s="212">
        <f t="shared" si="61"/>
        <v>11188092</v>
      </c>
      <c r="S1149" s="212">
        <f>Dane_baza!BU1138</f>
        <v>6964459.8600000003</v>
      </c>
      <c r="T1149" s="212">
        <f>Dane_baza!BV1138</f>
        <v>0</v>
      </c>
      <c r="U1149" s="212">
        <f>Dane_baza!BW1138</f>
        <v>5223632.1399999997</v>
      </c>
      <c r="V1149" s="212">
        <f t="shared" si="59"/>
        <v>12188092</v>
      </c>
      <c r="W1149" s="161">
        <f t="shared" si="60"/>
        <v>1000000</v>
      </c>
      <c r="AA1149" s="36"/>
    </row>
    <row r="1150" spans="1:27" ht="14.45" x14ac:dyDescent="0.3">
      <c r="A1150" s="197" t="s">
        <v>97</v>
      </c>
      <c r="B1150" s="197" t="s">
        <v>177</v>
      </c>
      <c r="C1150" s="197" t="s">
        <v>44</v>
      </c>
      <c r="D1150" s="197" t="s">
        <v>36</v>
      </c>
      <c r="E1150" s="197" t="s">
        <v>31</v>
      </c>
      <c r="F1150" s="195" t="s">
        <v>4031</v>
      </c>
      <c r="G1150" s="195" t="s">
        <v>1101</v>
      </c>
      <c r="H1150" s="161">
        <f>Dane_baza!AR1139</f>
        <v>2588371</v>
      </c>
      <c r="I1150" s="161">
        <f>Dane_baza!AS1139</f>
        <v>17266</v>
      </c>
      <c r="J1150" s="161">
        <f>Dane_baza!BX1139</f>
        <v>182682</v>
      </c>
      <c r="K1150" s="161">
        <f>Dane_baza!AT1139</f>
        <v>4705383</v>
      </c>
      <c r="L1150" s="161">
        <f>Dane_baza!AU1139</f>
        <v>17754</v>
      </c>
      <c r="M1150" s="161">
        <f>Dane_baza!AV1139</f>
        <v>756552</v>
      </c>
      <c r="N1150" s="161">
        <f>Dane_baza!AY1139</f>
        <v>6103230</v>
      </c>
      <c r="O1150" s="161">
        <f>Dane_baza!AZ1139</f>
        <v>149220</v>
      </c>
      <c r="P1150" s="161">
        <f>Dane_baza!AW1139</f>
        <v>0</v>
      </c>
      <c r="Q1150" s="161">
        <f>Dane_baza!AX1139</f>
        <v>0</v>
      </c>
      <c r="R1150" s="212">
        <f t="shared" si="61"/>
        <v>14520458</v>
      </c>
      <c r="S1150" s="212">
        <f>Dane_baza!BU1139</f>
        <v>6162515.0999999996</v>
      </c>
      <c r="T1150" s="212">
        <f>Dane_baza!BV1139</f>
        <v>7877.31</v>
      </c>
      <c r="U1150" s="212">
        <f>Dane_baza!BW1139</f>
        <v>10092520.550000001</v>
      </c>
      <c r="V1150" s="212">
        <f t="shared" si="59"/>
        <v>16262912.960000001</v>
      </c>
      <c r="W1150" s="161">
        <f t="shared" si="60"/>
        <v>1742454.9600000009</v>
      </c>
      <c r="AA1150" s="36"/>
    </row>
    <row r="1151" spans="1:27" ht="14.45" x14ac:dyDescent="0.3">
      <c r="A1151" s="197" t="s">
        <v>97</v>
      </c>
      <c r="B1151" s="197" t="s">
        <v>177</v>
      </c>
      <c r="C1151" s="197" t="s">
        <v>51</v>
      </c>
      <c r="D1151" s="197" t="s">
        <v>36</v>
      </c>
      <c r="E1151" s="197" t="s">
        <v>31</v>
      </c>
      <c r="F1151" s="195" t="s">
        <v>4032</v>
      </c>
      <c r="G1151" s="195" t="s">
        <v>1096</v>
      </c>
      <c r="H1151" s="161">
        <f>Dane_baza!AR1140</f>
        <v>5903632</v>
      </c>
      <c r="I1151" s="161">
        <f>Dane_baza!AS1140</f>
        <v>52576</v>
      </c>
      <c r="J1151" s="161">
        <f>Dane_baza!BX1140</f>
        <v>377510</v>
      </c>
      <c r="K1151" s="161">
        <f>Dane_baza!AT1140</f>
        <v>7154533</v>
      </c>
      <c r="L1151" s="161">
        <f>Dane_baza!AU1140</f>
        <v>76319</v>
      </c>
      <c r="M1151" s="161">
        <f>Dane_baza!AV1140</f>
        <v>786661</v>
      </c>
      <c r="N1151" s="161">
        <f>Dane_baza!AY1140</f>
        <v>6807500</v>
      </c>
      <c r="O1151" s="161">
        <f>Dane_baza!AZ1140</f>
        <v>139489</v>
      </c>
      <c r="P1151" s="161">
        <f>Dane_baza!AW1140</f>
        <v>0</v>
      </c>
      <c r="Q1151" s="161">
        <f>Dane_baza!AX1140</f>
        <v>0</v>
      </c>
      <c r="R1151" s="212">
        <f t="shared" si="61"/>
        <v>21298220</v>
      </c>
      <c r="S1151" s="212">
        <f>Dane_baza!BU1140</f>
        <v>15440753.76</v>
      </c>
      <c r="T1151" s="212">
        <f>Dane_baza!BV1140</f>
        <v>263887.96999999997</v>
      </c>
      <c r="U1151" s="212">
        <f>Dane_baza!BW1140</f>
        <v>7593578.2600000007</v>
      </c>
      <c r="V1151" s="212">
        <f t="shared" si="59"/>
        <v>23298219.990000002</v>
      </c>
      <c r="W1151" s="161">
        <f t="shared" si="60"/>
        <v>1999999.9900000021</v>
      </c>
      <c r="AA1151" s="36"/>
    </row>
    <row r="1152" spans="1:27" ht="14.45" x14ac:dyDescent="0.3">
      <c r="A1152" s="197" t="s">
        <v>97</v>
      </c>
      <c r="B1152" s="197" t="s">
        <v>181</v>
      </c>
      <c r="C1152" s="197" t="s">
        <v>33</v>
      </c>
      <c r="D1152" s="197" t="s">
        <v>36</v>
      </c>
      <c r="E1152" s="197" t="s">
        <v>31</v>
      </c>
      <c r="F1152" s="195" t="s">
        <v>4033</v>
      </c>
      <c r="G1152" s="195" t="s">
        <v>1102</v>
      </c>
      <c r="H1152" s="161">
        <f>Dane_baza!AR1141</f>
        <v>2636366</v>
      </c>
      <c r="I1152" s="161">
        <f>Dane_baza!AS1141</f>
        <v>13647</v>
      </c>
      <c r="J1152" s="161">
        <f>Dane_baza!BX1141</f>
        <v>212084</v>
      </c>
      <c r="K1152" s="161">
        <f>Dane_baza!AT1141</f>
        <v>6767735</v>
      </c>
      <c r="L1152" s="161">
        <f>Dane_baza!AU1141</f>
        <v>377000</v>
      </c>
      <c r="M1152" s="161">
        <f>Dane_baza!AV1141</f>
        <v>694673</v>
      </c>
      <c r="N1152" s="161">
        <f>Dane_baza!AY1141</f>
        <v>9164056</v>
      </c>
      <c r="O1152" s="161">
        <f>Dane_baza!AZ1141</f>
        <v>158952</v>
      </c>
      <c r="P1152" s="161">
        <f>Dane_baza!AW1141</f>
        <v>0</v>
      </c>
      <c r="Q1152" s="161">
        <f>Dane_baza!AX1141</f>
        <v>0</v>
      </c>
      <c r="R1152" s="212">
        <f t="shared" si="61"/>
        <v>20024513</v>
      </c>
      <c r="S1152" s="212">
        <f>Dane_baza!BU1141</f>
        <v>9116513.3699999992</v>
      </c>
      <c r="T1152" s="212">
        <f>Dane_baza!BV1141</f>
        <v>33240.239999999998</v>
      </c>
      <c r="U1152" s="212">
        <f>Dane_baza!BW1141</f>
        <v>11874759.389790026</v>
      </c>
      <c r="V1152" s="212">
        <f t="shared" si="59"/>
        <v>21024512.999790028</v>
      </c>
      <c r="W1152" s="161">
        <f t="shared" si="60"/>
        <v>999999.99979002774</v>
      </c>
      <c r="AA1152" s="36"/>
    </row>
    <row r="1153" spans="1:27" ht="14.45" x14ac:dyDescent="0.3">
      <c r="A1153" s="197" t="s">
        <v>97</v>
      </c>
      <c r="B1153" s="197" t="s">
        <v>181</v>
      </c>
      <c r="C1153" s="197" t="s">
        <v>32</v>
      </c>
      <c r="D1153" s="197" t="s">
        <v>36</v>
      </c>
      <c r="E1153" s="197" t="s">
        <v>31</v>
      </c>
      <c r="F1153" s="195" t="s">
        <v>4034</v>
      </c>
      <c r="G1153" s="195" t="s">
        <v>1103</v>
      </c>
      <c r="H1153" s="161">
        <f>Dane_baza!AR1142</f>
        <v>2739282</v>
      </c>
      <c r="I1153" s="161">
        <f>Dane_baza!AS1142</f>
        <v>15155</v>
      </c>
      <c r="J1153" s="161">
        <f>Dane_baza!BX1142</f>
        <v>226059</v>
      </c>
      <c r="K1153" s="161">
        <f>Dane_baza!AT1142</f>
        <v>6962880</v>
      </c>
      <c r="L1153" s="161">
        <f>Dane_baza!AU1142</f>
        <v>450773</v>
      </c>
      <c r="M1153" s="161">
        <f>Dane_baza!AV1142</f>
        <v>731911</v>
      </c>
      <c r="N1153" s="161">
        <f>Dane_baza!AY1142</f>
        <v>7661803</v>
      </c>
      <c r="O1153" s="161">
        <f>Dane_baza!AZ1142</f>
        <v>171928</v>
      </c>
      <c r="P1153" s="161">
        <f>Dane_baza!AW1142</f>
        <v>0</v>
      </c>
      <c r="Q1153" s="161">
        <f>Dane_baza!AX1142</f>
        <v>0</v>
      </c>
      <c r="R1153" s="212">
        <f t="shared" si="61"/>
        <v>18959791</v>
      </c>
      <c r="S1153" s="212">
        <f>Dane_baza!BU1142</f>
        <v>9865697.1500000004</v>
      </c>
      <c r="T1153" s="212">
        <f>Dane_baza!BV1142</f>
        <v>19230.54</v>
      </c>
      <c r="U1153" s="212">
        <f>Dane_baza!BW1142</f>
        <v>10574863.140000001</v>
      </c>
      <c r="V1153" s="212">
        <f t="shared" si="59"/>
        <v>20459790.829999998</v>
      </c>
      <c r="W1153" s="161">
        <f t="shared" si="60"/>
        <v>1499999.8299999982</v>
      </c>
      <c r="AA1153" s="36"/>
    </row>
    <row r="1154" spans="1:27" ht="14.45" x14ac:dyDescent="0.3">
      <c r="A1154" s="197" t="s">
        <v>97</v>
      </c>
      <c r="B1154" s="197" t="s">
        <v>181</v>
      </c>
      <c r="C1154" s="197" t="s">
        <v>37</v>
      </c>
      <c r="D1154" s="197" t="s">
        <v>36</v>
      </c>
      <c r="E1154" s="197" t="s">
        <v>31</v>
      </c>
      <c r="F1154" s="195" t="s">
        <v>4035</v>
      </c>
      <c r="G1154" s="195" t="s">
        <v>1104</v>
      </c>
      <c r="H1154" s="161">
        <f>Dane_baza!AR1143</f>
        <v>1554252</v>
      </c>
      <c r="I1154" s="161">
        <f>Dane_baza!AS1143</f>
        <v>20084</v>
      </c>
      <c r="J1154" s="161">
        <f>Dane_baza!BX1143</f>
        <v>167624</v>
      </c>
      <c r="K1154" s="161">
        <f>Dane_baza!AT1143</f>
        <v>5497580</v>
      </c>
      <c r="L1154" s="161">
        <f>Dane_baza!AU1143</f>
        <v>389853</v>
      </c>
      <c r="M1154" s="161">
        <f>Dane_baza!AV1143</f>
        <v>354631</v>
      </c>
      <c r="N1154" s="161">
        <f>Dane_baza!AY1143</f>
        <v>5553682</v>
      </c>
      <c r="O1154" s="161">
        <f>Dane_baza!AZ1143</f>
        <v>141111</v>
      </c>
      <c r="P1154" s="161">
        <f>Dane_baza!AW1143</f>
        <v>0</v>
      </c>
      <c r="Q1154" s="161">
        <f>Dane_baza!AX1143</f>
        <v>0</v>
      </c>
      <c r="R1154" s="212">
        <f t="shared" si="61"/>
        <v>13678817</v>
      </c>
      <c r="S1154" s="212">
        <f>Dane_baza!BU1143</f>
        <v>5104058.0199999996</v>
      </c>
      <c r="T1154" s="212">
        <f>Dane_baza!BV1143</f>
        <v>22544.5</v>
      </c>
      <c r="U1154" s="212">
        <f>Dane_baza!BW1143</f>
        <v>10033029.369999999</v>
      </c>
      <c r="V1154" s="212">
        <f t="shared" si="59"/>
        <v>15159631.889999999</v>
      </c>
      <c r="W1154" s="161">
        <f t="shared" si="60"/>
        <v>1480814.8899999987</v>
      </c>
      <c r="AA1154" s="36"/>
    </row>
    <row r="1155" spans="1:27" ht="14.45" x14ac:dyDescent="0.3">
      <c r="A1155" s="197" t="s">
        <v>97</v>
      </c>
      <c r="B1155" s="197" t="s">
        <v>181</v>
      </c>
      <c r="C1155" s="197" t="s">
        <v>39</v>
      </c>
      <c r="D1155" s="197" t="s">
        <v>36</v>
      </c>
      <c r="E1155" s="197" t="s">
        <v>31</v>
      </c>
      <c r="F1155" s="195" t="s">
        <v>4036</v>
      </c>
      <c r="G1155" s="195" t="s">
        <v>1105</v>
      </c>
      <c r="H1155" s="161">
        <f>Dane_baza!AR1144</f>
        <v>2907292</v>
      </c>
      <c r="I1155" s="161">
        <f>Dane_baza!AS1144</f>
        <v>12044</v>
      </c>
      <c r="J1155" s="161">
        <f>Dane_baza!BX1144</f>
        <v>189696</v>
      </c>
      <c r="K1155" s="161">
        <f>Dane_baza!AT1144</f>
        <v>5612705</v>
      </c>
      <c r="L1155" s="161">
        <f>Dane_baza!AU1144</f>
        <v>184595</v>
      </c>
      <c r="M1155" s="161">
        <f>Dane_baza!AV1144</f>
        <v>799953</v>
      </c>
      <c r="N1155" s="161">
        <f>Dane_baza!AY1144</f>
        <v>4078769</v>
      </c>
      <c r="O1155" s="161">
        <f>Dane_baza!AZ1144</f>
        <v>108671</v>
      </c>
      <c r="P1155" s="161">
        <f>Dane_baza!AW1144</f>
        <v>0</v>
      </c>
      <c r="Q1155" s="161">
        <f>Dane_baza!AX1144</f>
        <v>0</v>
      </c>
      <c r="R1155" s="212">
        <f t="shared" si="61"/>
        <v>13893725</v>
      </c>
      <c r="S1155" s="212">
        <f>Dane_baza!BU1144</f>
        <v>8631415.0600000005</v>
      </c>
      <c r="T1155" s="212">
        <f>Dane_baza!BV1144</f>
        <v>16272.74</v>
      </c>
      <c r="U1155" s="212">
        <f>Dane_baza!BW1144</f>
        <v>6246036.8700000001</v>
      </c>
      <c r="V1155" s="212">
        <f t="shared" si="59"/>
        <v>14893724.670000002</v>
      </c>
      <c r="W1155" s="161">
        <f t="shared" si="60"/>
        <v>999999.67000000179</v>
      </c>
      <c r="AA1155" s="36"/>
    </row>
    <row r="1156" spans="1:27" ht="14.45" x14ac:dyDescent="0.3">
      <c r="A1156" s="197" t="s">
        <v>97</v>
      </c>
      <c r="B1156" s="197" t="s">
        <v>181</v>
      </c>
      <c r="C1156" s="197" t="s">
        <v>42</v>
      </c>
      <c r="D1156" s="197" t="s">
        <v>36</v>
      </c>
      <c r="E1156" s="197" t="s">
        <v>31</v>
      </c>
      <c r="F1156" s="195" t="s">
        <v>4037</v>
      </c>
      <c r="G1156" s="195" t="s">
        <v>1106</v>
      </c>
      <c r="H1156" s="161">
        <f>Dane_baza!AR1145</f>
        <v>1812380</v>
      </c>
      <c r="I1156" s="161">
        <f>Dane_baza!AS1145</f>
        <v>39594</v>
      </c>
      <c r="J1156" s="161">
        <f>Dane_baza!BX1145</f>
        <v>211616</v>
      </c>
      <c r="K1156" s="161">
        <f>Dane_baza!AT1145</f>
        <v>6716051</v>
      </c>
      <c r="L1156" s="161">
        <f>Dane_baza!AU1145</f>
        <v>622168</v>
      </c>
      <c r="M1156" s="161">
        <f>Dane_baza!AV1145</f>
        <v>298998</v>
      </c>
      <c r="N1156" s="161">
        <f>Dane_baza!AY1145</f>
        <v>7062098</v>
      </c>
      <c r="O1156" s="161">
        <f>Dane_baza!AZ1145</f>
        <v>218965</v>
      </c>
      <c r="P1156" s="161">
        <f>Dane_baza!AW1145</f>
        <v>0</v>
      </c>
      <c r="Q1156" s="161">
        <f>Dane_baza!AX1145</f>
        <v>0</v>
      </c>
      <c r="R1156" s="212">
        <f t="shared" si="61"/>
        <v>16981870</v>
      </c>
      <c r="S1156" s="212">
        <f>Dane_baza!BU1145</f>
        <v>6040149.4699999997</v>
      </c>
      <c r="T1156" s="212">
        <f>Dane_baza!BV1145</f>
        <v>26181.38</v>
      </c>
      <c r="U1156" s="212">
        <f>Dane_baza!BW1145</f>
        <v>11915539.145779084</v>
      </c>
      <c r="V1156" s="212">
        <f t="shared" si="59"/>
        <v>17981869.995779082</v>
      </c>
      <c r="W1156" s="161">
        <f t="shared" si="60"/>
        <v>999999.99577908218</v>
      </c>
      <c r="AA1156" s="36"/>
    </row>
    <row r="1157" spans="1:27" ht="14.45" x14ac:dyDescent="0.3">
      <c r="A1157" s="197" t="s">
        <v>97</v>
      </c>
      <c r="B1157" s="197" t="s">
        <v>181</v>
      </c>
      <c r="C1157" s="197" t="s">
        <v>44</v>
      </c>
      <c r="D1157" s="197" t="s">
        <v>40</v>
      </c>
      <c r="E1157" s="197" t="s">
        <v>31</v>
      </c>
      <c r="F1157" s="195" t="s">
        <v>4038</v>
      </c>
      <c r="G1157" s="195" t="s">
        <v>1107</v>
      </c>
      <c r="H1157" s="161">
        <f>Dane_baza!AR1146</f>
        <v>12579983</v>
      </c>
      <c r="I1157" s="161">
        <f>Dane_baza!AS1146</f>
        <v>949563</v>
      </c>
      <c r="J1157" s="161">
        <f>Dane_baza!BX1146</f>
        <v>599855</v>
      </c>
      <c r="K1157" s="161">
        <f>Dane_baza!AT1146</f>
        <v>7184677</v>
      </c>
      <c r="L1157" s="161">
        <f>Dane_baza!AU1146</f>
        <v>0</v>
      </c>
      <c r="M1157" s="161">
        <f>Dane_baza!AV1146</f>
        <v>561989</v>
      </c>
      <c r="N1157" s="161">
        <f>Dane_baza!AY1146</f>
        <v>13287879</v>
      </c>
      <c r="O1157" s="161">
        <f>Dane_baza!AZ1146</f>
        <v>429819</v>
      </c>
      <c r="P1157" s="161">
        <f>Dane_baza!AW1146</f>
        <v>0</v>
      </c>
      <c r="Q1157" s="161">
        <f>Dane_baza!AX1146</f>
        <v>0</v>
      </c>
      <c r="R1157" s="212">
        <f t="shared" si="61"/>
        <v>35593765</v>
      </c>
      <c r="S1157" s="212">
        <f>Dane_baza!BU1146</f>
        <v>33937849.609999999</v>
      </c>
      <c r="T1157" s="212">
        <f>Dane_baza!BV1146</f>
        <v>1071503.01</v>
      </c>
      <c r="U1157" s="212">
        <f>Dane_baza!BW1146</f>
        <v>3584412.3500000015</v>
      </c>
      <c r="V1157" s="212">
        <f t="shared" si="59"/>
        <v>38593764.969999999</v>
      </c>
      <c r="W1157" s="161">
        <f t="shared" si="60"/>
        <v>2999999.9699999988</v>
      </c>
      <c r="AA1157" s="36"/>
    </row>
    <row r="1158" spans="1:27" ht="14.45" x14ac:dyDescent="0.3">
      <c r="A1158" s="197" t="s">
        <v>97</v>
      </c>
      <c r="B1158" s="197" t="s">
        <v>181</v>
      </c>
      <c r="C1158" s="197" t="s">
        <v>51</v>
      </c>
      <c r="D1158" s="197" t="s">
        <v>36</v>
      </c>
      <c r="E1158" s="197" t="s">
        <v>31</v>
      </c>
      <c r="F1158" s="195" t="s">
        <v>4039</v>
      </c>
      <c r="G1158" s="195" t="s">
        <v>1108</v>
      </c>
      <c r="H1158" s="161">
        <f>Dane_baza!AR1147</f>
        <v>2043054</v>
      </c>
      <c r="I1158" s="161">
        <f>Dane_baza!AS1147</f>
        <v>10045</v>
      </c>
      <c r="J1158" s="161">
        <f>Dane_baza!BX1147</f>
        <v>211232</v>
      </c>
      <c r="K1158" s="161">
        <f>Dane_baza!AT1147</f>
        <v>8046153</v>
      </c>
      <c r="L1158" s="161">
        <f>Dane_baza!AU1147</f>
        <v>484066</v>
      </c>
      <c r="M1158" s="161">
        <f>Dane_baza!AV1147</f>
        <v>1101514</v>
      </c>
      <c r="N1158" s="161">
        <f>Dane_baza!AY1147</f>
        <v>6332810</v>
      </c>
      <c r="O1158" s="161">
        <f>Dane_baza!AZ1147</f>
        <v>202745</v>
      </c>
      <c r="P1158" s="161">
        <f>Dane_baza!AW1147</f>
        <v>0</v>
      </c>
      <c r="Q1158" s="161">
        <f>Dane_baza!AX1147</f>
        <v>0</v>
      </c>
      <c r="R1158" s="212">
        <f t="shared" si="61"/>
        <v>18431619</v>
      </c>
      <c r="S1158" s="212">
        <f>Dane_baza!BU1147</f>
        <v>7935835.3899999997</v>
      </c>
      <c r="T1158" s="212">
        <f>Dane_baza!BV1147</f>
        <v>7758.46</v>
      </c>
      <c r="U1158" s="212">
        <f>Dane_baza!BW1147</f>
        <v>11488025.142775711</v>
      </c>
      <c r="V1158" s="212">
        <f t="shared" si="59"/>
        <v>19431618.992775708</v>
      </c>
      <c r="W1158" s="161">
        <f t="shared" si="60"/>
        <v>999999.99277570844</v>
      </c>
      <c r="AA1158" s="36"/>
    </row>
    <row r="1159" spans="1:27" ht="14.45" x14ac:dyDescent="0.3">
      <c r="A1159" s="197" t="s">
        <v>97</v>
      </c>
      <c r="B1159" s="197" t="s">
        <v>181</v>
      </c>
      <c r="C1159" s="197" t="s">
        <v>75</v>
      </c>
      <c r="D1159" s="197" t="s">
        <v>36</v>
      </c>
      <c r="E1159" s="197" t="s">
        <v>31</v>
      </c>
      <c r="F1159" s="195" t="s">
        <v>4040</v>
      </c>
      <c r="G1159" s="195" t="s">
        <v>1109</v>
      </c>
      <c r="H1159" s="161">
        <f>Dane_baza!AR1148</f>
        <v>3591445</v>
      </c>
      <c r="I1159" s="161">
        <f>Dane_baza!AS1148</f>
        <v>42745</v>
      </c>
      <c r="J1159" s="161">
        <f>Dane_baza!BX1148</f>
        <v>273941</v>
      </c>
      <c r="K1159" s="161">
        <f>Dane_baza!AT1148</f>
        <v>7658646</v>
      </c>
      <c r="L1159" s="161">
        <f>Dane_baza!AU1148</f>
        <v>462245</v>
      </c>
      <c r="M1159" s="161">
        <f>Dane_baza!AV1148</f>
        <v>1177772</v>
      </c>
      <c r="N1159" s="161">
        <f>Dane_baza!AY1148</f>
        <v>8579911</v>
      </c>
      <c r="O1159" s="161">
        <f>Dane_baza!AZ1148</f>
        <v>201123</v>
      </c>
      <c r="P1159" s="161">
        <f>Dane_baza!AW1148</f>
        <v>0</v>
      </c>
      <c r="Q1159" s="161">
        <f>Dane_baza!AX1148</f>
        <v>0</v>
      </c>
      <c r="R1159" s="212">
        <f t="shared" si="61"/>
        <v>21987828</v>
      </c>
      <c r="S1159" s="212">
        <f>Dane_baza!BU1148</f>
        <v>11405635.619999999</v>
      </c>
      <c r="T1159" s="212">
        <f>Dane_baza!BV1148</f>
        <v>13443.58</v>
      </c>
      <c r="U1159" s="212">
        <f>Dane_baza!BW1148</f>
        <v>12068748.329999998</v>
      </c>
      <c r="V1159" s="212">
        <f t="shared" si="59"/>
        <v>23487827.529999997</v>
      </c>
      <c r="W1159" s="161">
        <f t="shared" si="60"/>
        <v>1499999.5299999975</v>
      </c>
      <c r="AA1159" s="36"/>
    </row>
    <row r="1160" spans="1:27" ht="14.45" x14ac:dyDescent="0.3">
      <c r="A1160" s="197" t="s">
        <v>97</v>
      </c>
      <c r="B1160" s="197" t="s">
        <v>191</v>
      </c>
      <c r="C1160" s="197" t="s">
        <v>33</v>
      </c>
      <c r="D1160" s="197" t="s">
        <v>36</v>
      </c>
      <c r="E1160" s="197" t="s">
        <v>31</v>
      </c>
      <c r="F1160" s="195" t="s">
        <v>4041</v>
      </c>
      <c r="G1160" s="195" t="s">
        <v>1110</v>
      </c>
      <c r="H1160" s="161">
        <f>Dane_baza!AR1149</f>
        <v>2859604</v>
      </c>
      <c r="I1160" s="161">
        <f>Dane_baza!AS1149</f>
        <v>4442</v>
      </c>
      <c r="J1160" s="161">
        <f>Dane_baza!BX1149</f>
        <v>198412</v>
      </c>
      <c r="K1160" s="161">
        <f>Dane_baza!AT1149</f>
        <v>4919726</v>
      </c>
      <c r="L1160" s="161">
        <f>Dane_baza!AU1149</f>
        <v>0</v>
      </c>
      <c r="M1160" s="161">
        <f>Dane_baza!AV1149</f>
        <v>352415</v>
      </c>
      <c r="N1160" s="161">
        <f>Dane_baza!AY1149</f>
        <v>7976559</v>
      </c>
      <c r="O1160" s="161">
        <f>Dane_baza!AZ1149</f>
        <v>133001</v>
      </c>
      <c r="P1160" s="161">
        <f>Dane_baza!AW1149</f>
        <v>0</v>
      </c>
      <c r="Q1160" s="161">
        <f>Dane_baza!AX1149</f>
        <v>0</v>
      </c>
      <c r="R1160" s="212">
        <f t="shared" si="61"/>
        <v>16444159</v>
      </c>
      <c r="S1160" s="212">
        <f>Dane_baza!BU1149</f>
        <v>8419297.1600000001</v>
      </c>
      <c r="T1160" s="212">
        <f>Dane_baza!BV1149</f>
        <v>6143.66</v>
      </c>
      <c r="U1160" s="212">
        <f>Dane_baza!BW1149</f>
        <v>9018717.9800000004</v>
      </c>
      <c r="V1160" s="212">
        <f t="shared" si="59"/>
        <v>17444158.800000001</v>
      </c>
      <c r="W1160" s="161">
        <f t="shared" si="60"/>
        <v>999999.80000000075</v>
      </c>
      <c r="AA1160" s="36"/>
    </row>
    <row r="1161" spans="1:27" ht="14.45" x14ac:dyDescent="0.3">
      <c r="A1161" s="197" t="s">
        <v>97</v>
      </c>
      <c r="B1161" s="197" t="s">
        <v>191</v>
      </c>
      <c r="C1161" s="197" t="s">
        <v>32</v>
      </c>
      <c r="D1161" s="197" t="s">
        <v>36</v>
      </c>
      <c r="E1161" s="197" t="s">
        <v>31</v>
      </c>
      <c r="F1161" s="195" t="s">
        <v>4042</v>
      </c>
      <c r="G1161" s="195" t="s">
        <v>1111</v>
      </c>
      <c r="H1161" s="161">
        <f>Dane_baza!AR1150</f>
        <v>3843870</v>
      </c>
      <c r="I1161" s="161">
        <f>Dane_baza!AS1150</f>
        <v>16523</v>
      </c>
      <c r="J1161" s="161">
        <f>Dane_baza!BX1150</f>
        <v>243689</v>
      </c>
      <c r="K1161" s="161">
        <f>Dane_baza!AT1150</f>
        <v>6241831</v>
      </c>
      <c r="L1161" s="161">
        <f>Dane_baza!AU1150</f>
        <v>0</v>
      </c>
      <c r="M1161" s="161">
        <f>Dane_baza!AV1150</f>
        <v>663784</v>
      </c>
      <c r="N1161" s="161">
        <f>Dane_baza!AY1150</f>
        <v>6521521</v>
      </c>
      <c r="O1161" s="161">
        <f>Dane_baza!AZ1150</f>
        <v>196257</v>
      </c>
      <c r="P1161" s="161">
        <f>Dane_baza!AW1150</f>
        <v>0</v>
      </c>
      <c r="Q1161" s="161">
        <f>Dane_baza!AX1150</f>
        <v>0</v>
      </c>
      <c r="R1161" s="212">
        <f t="shared" si="61"/>
        <v>17727475</v>
      </c>
      <c r="S1161" s="212">
        <f>Dane_baza!BU1150</f>
        <v>10729009.060000001</v>
      </c>
      <c r="T1161" s="212">
        <f>Dane_baza!BV1150</f>
        <v>12087.49</v>
      </c>
      <c r="U1161" s="212">
        <f>Dane_baza!BW1150</f>
        <v>8603537.9900000002</v>
      </c>
      <c r="V1161" s="212">
        <f t="shared" si="59"/>
        <v>19344634.539999999</v>
      </c>
      <c r="W1161" s="161">
        <f t="shared" si="60"/>
        <v>1617159.5399999991</v>
      </c>
      <c r="AA1161" s="36"/>
    </row>
    <row r="1162" spans="1:27" ht="14.45" x14ac:dyDescent="0.3">
      <c r="A1162" s="197" t="s">
        <v>97</v>
      </c>
      <c r="B1162" s="197" t="s">
        <v>191</v>
      </c>
      <c r="C1162" s="197" t="s">
        <v>37</v>
      </c>
      <c r="D1162" s="197" t="s">
        <v>36</v>
      </c>
      <c r="E1162" s="197" t="s">
        <v>31</v>
      </c>
      <c r="F1162" s="195" t="s">
        <v>4043</v>
      </c>
      <c r="G1162" s="195" t="s">
        <v>1112</v>
      </c>
      <c r="H1162" s="161">
        <f>Dane_baza!AR1151</f>
        <v>4290161</v>
      </c>
      <c r="I1162" s="161">
        <f>Dane_baza!AS1151</f>
        <v>40449</v>
      </c>
      <c r="J1162" s="161">
        <f>Dane_baza!BX1151</f>
        <v>283491</v>
      </c>
      <c r="K1162" s="161">
        <f>Dane_baza!AT1151</f>
        <v>5780172</v>
      </c>
      <c r="L1162" s="161">
        <f>Dane_baza!AU1151</f>
        <v>34614</v>
      </c>
      <c r="M1162" s="161">
        <f>Dane_baza!AV1151</f>
        <v>512695</v>
      </c>
      <c r="N1162" s="161">
        <f>Dane_baza!AY1151</f>
        <v>10005053</v>
      </c>
      <c r="O1162" s="161">
        <f>Dane_baza!AZ1151</f>
        <v>205989</v>
      </c>
      <c r="P1162" s="161">
        <f>Dane_baza!AW1151</f>
        <v>0</v>
      </c>
      <c r="Q1162" s="161">
        <f>Dane_baza!AX1151</f>
        <v>0</v>
      </c>
      <c r="R1162" s="212">
        <f t="shared" si="61"/>
        <v>21152624</v>
      </c>
      <c r="S1162" s="212">
        <f>Dane_baza!BU1151</f>
        <v>12507448.35</v>
      </c>
      <c r="T1162" s="212">
        <f>Dane_baza!BV1151</f>
        <v>89228.13</v>
      </c>
      <c r="U1162" s="212">
        <f>Dane_baza!BW1151</f>
        <v>10055947.52082976</v>
      </c>
      <c r="V1162" s="212">
        <f t="shared" si="59"/>
        <v>22652624.00082976</v>
      </c>
      <c r="W1162" s="161">
        <f t="shared" si="60"/>
        <v>1500000.00082976</v>
      </c>
      <c r="AA1162" s="36"/>
    </row>
    <row r="1163" spans="1:27" ht="14.45" x14ac:dyDescent="0.3">
      <c r="A1163" s="197" t="s">
        <v>97</v>
      </c>
      <c r="B1163" s="197" t="s">
        <v>191</v>
      </c>
      <c r="C1163" s="197" t="s">
        <v>39</v>
      </c>
      <c r="D1163" s="197" t="s">
        <v>40</v>
      </c>
      <c r="E1163" s="197" t="s">
        <v>31</v>
      </c>
      <c r="F1163" s="195" t="s">
        <v>4044</v>
      </c>
      <c r="G1163" s="195" t="s">
        <v>1113</v>
      </c>
      <c r="H1163" s="161">
        <f>Dane_baza!AR1152</f>
        <v>36839466</v>
      </c>
      <c r="I1163" s="161">
        <f>Dane_baza!AS1152</f>
        <v>1818602</v>
      </c>
      <c r="J1163" s="161">
        <f>Dane_baza!BX1152</f>
        <v>1312851</v>
      </c>
      <c r="K1163" s="161">
        <f>Dane_baza!AT1152</f>
        <v>6691461</v>
      </c>
      <c r="L1163" s="161">
        <f>Dane_baza!AU1152</f>
        <v>1568209</v>
      </c>
      <c r="M1163" s="161">
        <f>Dane_baza!AV1152</f>
        <v>1177490</v>
      </c>
      <c r="N1163" s="161">
        <f>Dane_baza!AY1152</f>
        <v>38521322</v>
      </c>
      <c r="O1163" s="161">
        <f>Dane_baza!AZ1152</f>
        <v>1276483</v>
      </c>
      <c r="P1163" s="161">
        <f>Dane_baza!AW1152</f>
        <v>0</v>
      </c>
      <c r="Q1163" s="161">
        <f>Dane_baza!AX1152</f>
        <v>0</v>
      </c>
      <c r="R1163" s="212">
        <f t="shared" si="61"/>
        <v>89205884</v>
      </c>
      <c r="S1163" s="212">
        <f>Dane_baza!BU1152</f>
        <v>80867993.670000002</v>
      </c>
      <c r="T1163" s="212">
        <f>Dane_baza!BV1152</f>
        <v>2137484.1800000002</v>
      </c>
      <c r="U1163" s="212">
        <f>Dane_baza!BW1152</f>
        <v>9700406.1617998555</v>
      </c>
      <c r="V1163" s="212">
        <f t="shared" si="59"/>
        <v>92705884.011799872</v>
      </c>
      <c r="W1163" s="161">
        <f t="shared" si="60"/>
        <v>3500000.0117998719</v>
      </c>
      <c r="AA1163" s="36"/>
    </row>
    <row r="1164" spans="1:27" ht="14.45" x14ac:dyDescent="0.3">
      <c r="A1164" s="197" t="s">
        <v>97</v>
      </c>
      <c r="B1164" s="197" t="s">
        <v>191</v>
      </c>
      <c r="C1164" s="197" t="s">
        <v>42</v>
      </c>
      <c r="D1164" s="197" t="s">
        <v>36</v>
      </c>
      <c r="E1164" s="197" t="s">
        <v>31</v>
      </c>
      <c r="F1164" s="195" t="s">
        <v>4045</v>
      </c>
      <c r="G1164" s="195" t="s">
        <v>1114</v>
      </c>
      <c r="H1164" s="161">
        <f>Dane_baza!AR1153</f>
        <v>3683723</v>
      </c>
      <c r="I1164" s="161">
        <f>Dane_baza!AS1153</f>
        <v>17756</v>
      </c>
      <c r="J1164" s="161">
        <f>Dane_baza!BX1153</f>
        <v>245456</v>
      </c>
      <c r="K1164" s="161">
        <f>Dane_baza!AT1153</f>
        <v>5099617</v>
      </c>
      <c r="L1164" s="161">
        <f>Dane_baza!AU1153</f>
        <v>0</v>
      </c>
      <c r="M1164" s="161">
        <f>Dane_baza!AV1153</f>
        <v>755518</v>
      </c>
      <c r="N1164" s="161">
        <f>Dane_baza!AY1153</f>
        <v>7533337</v>
      </c>
      <c r="O1164" s="161">
        <f>Dane_baza!AZ1153</f>
        <v>181660</v>
      </c>
      <c r="P1164" s="161">
        <f>Dane_baza!AW1153</f>
        <v>0</v>
      </c>
      <c r="Q1164" s="161">
        <f>Dane_baza!AX1153</f>
        <v>0</v>
      </c>
      <c r="R1164" s="212">
        <f t="shared" si="61"/>
        <v>17517067</v>
      </c>
      <c r="S1164" s="212">
        <f>Dane_baza!BU1153</f>
        <v>10782119.779999999</v>
      </c>
      <c r="T1164" s="212">
        <f>Dane_baza!BV1153</f>
        <v>24518.91</v>
      </c>
      <c r="U1164" s="212">
        <f>Dane_baza!BW1153</f>
        <v>8210428.3135956749</v>
      </c>
      <c r="V1164" s="212">
        <f t="shared" si="59"/>
        <v>19017067.003595673</v>
      </c>
      <c r="W1164" s="161">
        <f t="shared" si="60"/>
        <v>1500000.0035956725</v>
      </c>
      <c r="AA1164" s="36"/>
    </row>
    <row r="1165" spans="1:27" ht="14.45" x14ac:dyDescent="0.3">
      <c r="A1165" s="197" t="s">
        <v>97</v>
      </c>
      <c r="B1165" s="197" t="s">
        <v>191</v>
      </c>
      <c r="C1165" s="197" t="s">
        <v>44</v>
      </c>
      <c r="D1165" s="197" t="s">
        <v>36</v>
      </c>
      <c r="E1165" s="197" t="s">
        <v>31</v>
      </c>
      <c r="F1165" s="195" t="s">
        <v>4046</v>
      </c>
      <c r="G1165" s="195" t="s">
        <v>1115</v>
      </c>
      <c r="H1165" s="161">
        <f>Dane_baza!AR1154</f>
        <v>3791554</v>
      </c>
      <c r="I1165" s="161">
        <f>Dane_baza!AS1154</f>
        <v>209002</v>
      </c>
      <c r="J1165" s="161">
        <f>Dane_baza!BX1154</f>
        <v>223789</v>
      </c>
      <c r="K1165" s="161">
        <f>Dane_baza!AT1154</f>
        <v>4155990</v>
      </c>
      <c r="L1165" s="161">
        <f>Dane_baza!AU1154</f>
        <v>0</v>
      </c>
      <c r="M1165" s="161">
        <f>Dane_baza!AV1154</f>
        <v>909530</v>
      </c>
      <c r="N1165" s="161">
        <f>Dane_baza!AY1154</f>
        <v>8987874</v>
      </c>
      <c r="O1165" s="161">
        <f>Dane_baza!AZ1154</f>
        <v>205989</v>
      </c>
      <c r="P1165" s="161">
        <f>Dane_baza!AW1154</f>
        <v>0</v>
      </c>
      <c r="Q1165" s="161">
        <f>Dane_baza!AX1154</f>
        <v>0</v>
      </c>
      <c r="R1165" s="212">
        <f t="shared" si="61"/>
        <v>18483728</v>
      </c>
      <c r="S1165" s="212">
        <f>Dane_baza!BU1154</f>
        <v>10274180.619999999</v>
      </c>
      <c r="T1165" s="212">
        <f>Dane_baza!BV1154</f>
        <v>0</v>
      </c>
      <c r="U1165" s="212">
        <f>Dane_baza!BW1154</f>
        <v>9709547.3779877387</v>
      </c>
      <c r="V1165" s="212">
        <f t="shared" si="59"/>
        <v>19983727.99798774</v>
      </c>
      <c r="W1165" s="161">
        <f t="shared" si="60"/>
        <v>1499999.9979877397</v>
      </c>
      <c r="AA1165" s="36"/>
    </row>
    <row r="1166" spans="1:27" ht="14.45" x14ac:dyDescent="0.3">
      <c r="A1166" s="197" t="s">
        <v>97</v>
      </c>
      <c r="B1166" s="197" t="s">
        <v>191</v>
      </c>
      <c r="C1166" s="197" t="s">
        <v>51</v>
      </c>
      <c r="D1166" s="197" t="s">
        <v>36</v>
      </c>
      <c r="E1166" s="197" t="s">
        <v>31</v>
      </c>
      <c r="F1166" s="195" t="s">
        <v>4047</v>
      </c>
      <c r="G1166" s="195" t="s">
        <v>1116</v>
      </c>
      <c r="H1166" s="161">
        <f>Dane_baza!AR1155</f>
        <v>3492435</v>
      </c>
      <c r="I1166" s="161">
        <f>Dane_baza!AS1155</f>
        <v>7946</v>
      </c>
      <c r="J1166" s="161">
        <f>Dane_baza!BX1155</f>
        <v>258633</v>
      </c>
      <c r="K1166" s="161">
        <f>Dane_baza!AT1155</f>
        <v>6448421</v>
      </c>
      <c r="L1166" s="161">
        <f>Dane_baza!AU1155</f>
        <v>330630</v>
      </c>
      <c r="M1166" s="161">
        <f>Dane_baza!AV1155</f>
        <v>762401</v>
      </c>
      <c r="N1166" s="161">
        <f>Dane_baza!AY1155</f>
        <v>7458500</v>
      </c>
      <c r="O1166" s="161">
        <f>Dane_baza!AZ1155</f>
        <v>243294</v>
      </c>
      <c r="P1166" s="161">
        <f>Dane_baza!AW1155</f>
        <v>0</v>
      </c>
      <c r="Q1166" s="161">
        <f>Dane_baza!AX1155</f>
        <v>0</v>
      </c>
      <c r="R1166" s="212">
        <f t="shared" si="61"/>
        <v>19002260</v>
      </c>
      <c r="S1166" s="212">
        <f>Dane_baza!BU1155</f>
        <v>10926221.050000001</v>
      </c>
      <c r="T1166" s="212">
        <f>Dane_baza!BV1155</f>
        <v>9295.2800000000007</v>
      </c>
      <c r="U1166" s="212">
        <f>Dane_baza!BW1155</f>
        <v>9566743.4499999993</v>
      </c>
      <c r="V1166" s="212">
        <f t="shared" si="59"/>
        <v>20502259.780000001</v>
      </c>
      <c r="W1166" s="161">
        <f t="shared" si="60"/>
        <v>1499999.7800000012</v>
      </c>
      <c r="AA1166" s="36"/>
    </row>
    <row r="1167" spans="1:27" ht="14.45" x14ac:dyDescent="0.3">
      <c r="A1167" s="197" t="s">
        <v>97</v>
      </c>
      <c r="B1167" s="197" t="s">
        <v>199</v>
      </c>
      <c r="C1167" s="197" t="s">
        <v>33</v>
      </c>
      <c r="D1167" s="197" t="s">
        <v>34</v>
      </c>
      <c r="E1167" s="197" t="s">
        <v>31</v>
      </c>
      <c r="F1167" s="195" t="s">
        <v>4048</v>
      </c>
      <c r="G1167" s="195" t="s">
        <v>1117</v>
      </c>
      <c r="H1167" s="161">
        <f>Dane_baza!AR1156</f>
        <v>19269438</v>
      </c>
      <c r="I1167" s="161">
        <f>Dane_baza!AS1156</f>
        <v>1255204</v>
      </c>
      <c r="J1167" s="161">
        <f>Dane_baza!BX1156</f>
        <v>821360</v>
      </c>
      <c r="K1167" s="161">
        <f>Dane_baza!AT1156</f>
        <v>7466168</v>
      </c>
      <c r="L1167" s="161">
        <f>Dane_baza!AU1156</f>
        <v>284936</v>
      </c>
      <c r="M1167" s="161">
        <f>Dane_baza!AV1156</f>
        <v>656519</v>
      </c>
      <c r="N1167" s="161">
        <f>Dane_baza!AY1156</f>
        <v>20864131</v>
      </c>
      <c r="O1167" s="161">
        <f>Dane_baza!AZ1156</f>
        <v>729882</v>
      </c>
      <c r="P1167" s="161">
        <f>Dane_baza!AW1156</f>
        <v>0</v>
      </c>
      <c r="Q1167" s="161">
        <f>Dane_baza!AX1156</f>
        <v>0</v>
      </c>
      <c r="R1167" s="212">
        <f t="shared" si="61"/>
        <v>51347638</v>
      </c>
      <c r="S1167" s="212">
        <f>Dane_baza!BU1156</f>
        <v>50933543.57</v>
      </c>
      <c r="T1167" s="212">
        <f>Dane_baza!BV1156</f>
        <v>1736909.06</v>
      </c>
      <c r="U1167" s="212">
        <f>Dane_baza!BW1156</f>
        <v>2177185.3732999861</v>
      </c>
      <c r="V1167" s="212">
        <f t="shared" si="59"/>
        <v>54847638.003299989</v>
      </c>
      <c r="W1167" s="161">
        <f t="shared" si="60"/>
        <v>3500000.0032999888</v>
      </c>
      <c r="AA1167" s="36"/>
    </row>
    <row r="1168" spans="1:27" ht="14.45" x14ac:dyDescent="0.3">
      <c r="A1168" s="197" t="s">
        <v>97</v>
      </c>
      <c r="B1168" s="197" t="s">
        <v>199</v>
      </c>
      <c r="C1168" s="197" t="s">
        <v>32</v>
      </c>
      <c r="D1168" s="197" t="s">
        <v>36</v>
      </c>
      <c r="E1168" s="197" t="s">
        <v>31</v>
      </c>
      <c r="F1168" s="195" t="s">
        <v>4049</v>
      </c>
      <c r="G1168" s="195" t="s">
        <v>1118</v>
      </c>
      <c r="H1168" s="161">
        <f>Dane_baza!AR1157</f>
        <v>9101683</v>
      </c>
      <c r="I1168" s="161">
        <f>Dane_baza!AS1157</f>
        <v>33223</v>
      </c>
      <c r="J1168" s="161">
        <f>Dane_baza!BX1157</f>
        <v>462895</v>
      </c>
      <c r="K1168" s="161">
        <f>Dane_baza!AT1157</f>
        <v>10676738</v>
      </c>
      <c r="L1168" s="161">
        <f>Dane_baza!AU1157</f>
        <v>743458</v>
      </c>
      <c r="M1168" s="161">
        <f>Dane_baza!AV1157</f>
        <v>569862</v>
      </c>
      <c r="N1168" s="161">
        <f>Dane_baza!AY1157</f>
        <v>21850998</v>
      </c>
      <c r="O1168" s="161">
        <f>Dane_baza!AZ1157</f>
        <v>410356</v>
      </c>
      <c r="P1168" s="161">
        <f>Dane_baza!AW1157</f>
        <v>0</v>
      </c>
      <c r="Q1168" s="161">
        <f>Dane_baza!AX1157</f>
        <v>0</v>
      </c>
      <c r="R1168" s="212">
        <f t="shared" si="61"/>
        <v>43849213</v>
      </c>
      <c r="S1168" s="212">
        <f>Dane_baza!BU1157</f>
        <v>23546993.800000001</v>
      </c>
      <c r="T1168" s="212">
        <f>Dane_baza!BV1157</f>
        <v>97.82</v>
      </c>
      <c r="U1168" s="212">
        <f>Dane_baza!BW1157</f>
        <v>22802121.378451031</v>
      </c>
      <c r="V1168" s="212">
        <f t="shared" ref="V1168:V1231" si="62">SUM(S1168:U1168)</f>
        <v>46349212.998451032</v>
      </c>
      <c r="W1168" s="161">
        <f t="shared" ref="W1168:W1231" si="63">V1168-R1168</f>
        <v>2499999.9984510317</v>
      </c>
      <c r="AA1168" s="36"/>
    </row>
    <row r="1169" spans="1:27" ht="14.45" x14ac:dyDescent="0.3">
      <c r="A1169" s="197" t="s">
        <v>97</v>
      </c>
      <c r="B1169" s="197" t="s">
        <v>199</v>
      </c>
      <c r="C1169" s="197" t="s">
        <v>37</v>
      </c>
      <c r="D1169" s="197" t="s">
        <v>40</v>
      </c>
      <c r="E1169" s="197" t="s">
        <v>31</v>
      </c>
      <c r="F1169" s="195" t="s">
        <v>4050</v>
      </c>
      <c r="G1169" s="195" t="s">
        <v>1119</v>
      </c>
      <c r="H1169" s="161">
        <f>Dane_baza!AR1158</f>
        <v>12725234</v>
      </c>
      <c r="I1169" s="161">
        <f>Dane_baza!AS1158</f>
        <v>612357</v>
      </c>
      <c r="J1169" s="161">
        <f>Dane_baza!BX1158</f>
        <v>748361</v>
      </c>
      <c r="K1169" s="161">
        <f>Dane_baza!AT1158</f>
        <v>14148412</v>
      </c>
      <c r="L1169" s="161">
        <f>Dane_baza!AU1158</f>
        <v>0</v>
      </c>
      <c r="M1169" s="161">
        <f>Dane_baza!AV1158</f>
        <v>727853</v>
      </c>
      <c r="N1169" s="161">
        <f>Dane_baza!AY1158</f>
        <v>22909409</v>
      </c>
      <c r="O1169" s="161">
        <f>Dane_baza!AZ1158</f>
        <v>532003</v>
      </c>
      <c r="P1169" s="161">
        <f>Dane_baza!AW1158</f>
        <v>0</v>
      </c>
      <c r="Q1169" s="161">
        <f>Dane_baza!AX1158</f>
        <v>0</v>
      </c>
      <c r="R1169" s="212">
        <f t="shared" ref="R1169:R1232" si="64">SUM(H1169:Q1169)</f>
        <v>52403629</v>
      </c>
      <c r="S1169" s="212">
        <f>Dane_baza!BU1158</f>
        <v>36264328.729999997</v>
      </c>
      <c r="T1169" s="212">
        <f>Dane_baza!BV1158</f>
        <v>833560.9</v>
      </c>
      <c r="U1169" s="212">
        <f>Dane_baza!BW1158</f>
        <v>18305739.372006804</v>
      </c>
      <c r="V1169" s="212">
        <f t="shared" si="62"/>
        <v>55403629.002006799</v>
      </c>
      <c r="W1169" s="161">
        <f t="shared" si="63"/>
        <v>3000000.002006799</v>
      </c>
      <c r="AA1169" s="36"/>
    </row>
    <row r="1170" spans="1:27" ht="14.45" x14ac:dyDescent="0.3">
      <c r="A1170" s="197" t="s">
        <v>97</v>
      </c>
      <c r="B1170" s="197" t="s">
        <v>199</v>
      </c>
      <c r="C1170" s="197" t="s">
        <v>39</v>
      </c>
      <c r="D1170" s="197" t="s">
        <v>36</v>
      </c>
      <c r="E1170" s="197" t="s">
        <v>31</v>
      </c>
      <c r="F1170" s="195" t="s">
        <v>4051</v>
      </c>
      <c r="G1170" s="195" t="s">
        <v>1120</v>
      </c>
      <c r="H1170" s="161">
        <f>Dane_baza!AR1159</f>
        <v>7623065</v>
      </c>
      <c r="I1170" s="161">
        <f>Dane_baza!AS1159</f>
        <v>17611</v>
      </c>
      <c r="J1170" s="161">
        <f>Dane_baza!BX1159</f>
        <v>381791</v>
      </c>
      <c r="K1170" s="161">
        <f>Dane_baza!AT1159</f>
        <v>7596374</v>
      </c>
      <c r="L1170" s="161">
        <f>Dane_baza!AU1159</f>
        <v>35146</v>
      </c>
      <c r="M1170" s="161">
        <f>Dane_baza!AV1159</f>
        <v>486646</v>
      </c>
      <c r="N1170" s="161">
        <f>Dane_baza!AY1159</f>
        <v>15972487</v>
      </c>
      <c r="O1170" s="161">
        <f>Dane_baza!AZ1159</f>
        <v>317904</v>
      </c>
      <c r="P1170" s="161">
        <f>Dane_baza!AW1159</f>
        <v>0</v>
      </c>
      <c r="Q1170" s="161">
        <f>Dane_baza!AX1159</f>
        <v>0</v>
      </c>
      <c r="R1170" s="212">
        <f t="shared" si="64"/>
        <v>32431024</v>
      </c>
      <c r="S1170" s="212">
        <f>Dane_baza!BU1159</f>
        <v>19024084.75</v>
      </c>
      <c r="T1170" s="212">
        <f>Dane_baza!BV1159</f>
        <v>52192.91</v>
      </c>
      <c r="U1170" s="212">
        <f>Dane_baza!BW1159</f>
        <v>15354746.342730794</v>
      </c>
      <c r="V1170" s="212">
        <f t="shared" si="62"/>
        <v>34431024.002730794</v>
      </c>
      <c r="W1170" s="161">
        <f t="shared" si="63"/>
        <v>2000000.0027307943</v>
      </c>
      <c r="AA1170" s="36"/>
    </row>
    <row r="1171" spans="1:27" ht="14.45" x14ac:dyDescent="0.3">
      <c r="A1171" s="197" t="s">
        <v>97</v>
      </c>
      <c r="B1171" s="197" t="s">
        <v>199</v>
      </c>
      <c r="C1171" s="197" t="s">
        <v>42</v>
      </c>
      <c r="D1171" s="197" t="s">
        <v>36</v>
      </c>
      <c r="E1171" s="197" t="s">
        <v>31</v>
      </c>
      <c r="F1171" s="195" t="s">
        <v>4052</v>
      </c>
      <c r="G1171" s="195" t="s">
        <v>1121</v>
      </c>
      <c r="H1171" s="161">
        <f>Dane_baza!AR1160</f>
        <v>19919357</v>
      </c>
      <c r="I1171" s="161">
        <f>Dane_baza!AS1160</f>
        <v>174829</v>
      </c>
      <c r="J1171" s="161">
        <f>Dane_baza!BX1160</f>
        <v>769019</v>
      </c>
      <c r="K1171" s="161">
        <f>Dane_baza!AT1160</f>
        <v>8166053</v>
      </c>
      <c r="L1171" s="161">
        <f>Dane_baza!AU1160</f>
        <v>0</v>
      </c>
      <c r="M1171" s="161">
        <f>Dane_baza!AV1160</f>
        <v>594699</v>
      </c>
      <c r="N1171" s="161">
        <f>Dane_baza!AY1160</f>
        <v>32942690</v>
      </c>
      <c r="O1171" s="161">
        <f>Dane_baza!AZ1160</f>
        <v>822334</v>
      </c>
      <c r="P1171" s="161">
        <f>Dane_baza!AW1160</f>
        <v>0</v>
      </c>
      <c r="Q1171" s="161">
        <f>Dane_baza!AX1160</f>
        <v>0</v>
      </c>
      <c r="R1171" s="212">
        <f t="shared" si="64"/>
        <v>63388981</v>
      </c>
      <c r="S1171" s="212">
        <f>Dane_baza!BU1160</f>
        <v>43186050.090000004</v>
      </c>
      <c r="T1171" s="212">
        <f>Dane_baza!BV1160</f>
        <v>385649.7</v>
      </c>
      <c r="U1171" s="212">
        <f>Dane_baza!BW1160</f>
        <v>22817281.212798469</v>
      </c>
      <c r="V1171" s="212">
        <f t="shared" si="62"/>
        <v>66388981.002798475</v>
      </c>
      <c r="W1171" s="161">
        <f t="shared" si="63"/>
        <v>3000000.0027984753</v>
      </c>
      <c r="AA1171" s="36"/>
    </row>
    <row r="1172" spans="1:27" ht="14.45" x14ac:dyDescent="0.3">
      <c r="A1172" s="197" t="s">
        <v>97</v>
      </c>
      <c r="B1172" s="197" t="s">
        <v>199</v>
      </c>
      <c r="C1172" s="197" t="s">
        <v>44</v>
      </c>
      <c r="D1172" s="197" t="s">
        <v>36</v>
      </c>
      <c r="E1172" s="197" t="s">
        <v>31</v>
      </c>
      <c r="F1172" s="195" t="s">
        <v>4053</v>
      </c>
      <c r="G1172" s="195" t="s">
        <v>1122</v>
      </c>
      <c r="H1172" s="161">
        <f>Dane_baza!AR1161</f>
        <v>19092247</v>
      </c>
      <c r="I1172" s="161">
        <f>Dane_baza!AS1161</f>
        <v>19814</v>
      </c>
      <c r="J1172" s="161">
        <f>Dane_baza!BX1161</f>
        <v>717853</v>
      </c>
      <c r="K1172" s="161">
        <f>Dane_baza!AT1161</f>
        <v>9212591</v>
      </c>
      <c r="L1172" s="161">
        <f>Dane_baza!AU1161</f>
        <v>0</v>
      </c>
      <c r="M1172" s="161">
        <f>Dane_baza!AV1161</f>
        <v>749711</v>
      </c>
      <c r="N1172" s="161">
        <f>Dane_baza!AY1161</f>
        <v>25148708</v>
      </c>
      <c r="O1172" s="161">
        <f>Dane_baza!AZ1161</f>
        <v>671491</v>
      </c>
      <c r="P1172" s="161">
        <f>Dane_baza!AW1161</f>
        <v>0</v>
      </c>
      <c r="Q1172" s="161">
        <f>Dane_baza!AX1161</f>
        <v>0</v>
      </c>
      <c r="R1172" s="212">
        <f t="shared" si="64"/>
        <v>55612415</v>
      </c>
      <c r="S1172" s="212">
        <f>Dane_baza!BU1161</f>
        <v>41121183.640000001</v>
      </c>
      <c r="T1172" s="212">
        <f>Dane_baza!BV1161</f>
        <v>82525.490000000005</v>
      </c>
      <c r="U1172" s="212">
        <f>Dane_baza!BW1161</f>
        <v>17408705.873915441</v>
      </c>
      <c r="V1172" s="212">
        <f t="shared" si="62"/>
        <v>58612415.003915444</v>
      </c>
      <c r="W1172" s="161">
        <f t="shared" si="63"/>
        <v>3000000.003915444</v>
      </c>
      <c r="AA1172" s="36"/>
    </row>
    <row r="1173" spans="1:27" ht="14.45" x14ac:dyDescent="0.3">
      <c r="A1173" s="197" t="s">
        <v>97</v>
      </c>
      <c r="B1173" s="197" t="s">
        <v>199</v>
      </c>
      <c r="C1173" s="197" t="s">
        <v>51</v>
      </c>
      <c r="D1173" s="197" t="s">
        <v>36</v>
      </c>
      <c r="E1173" s="197" t="s">
        <v>31</v>
      </c>
      <c r="F1173" s="195" t="s">
        <v>4054</v>
      </c>
      <c r="G1173" s="195" t="s">
        <v>1123</v>
      </c>
      <c r="H1173" s="161">
        <f>Dane_baza!AR1162</f>
        <v>14335949</v>
      </c>
      <c r="I1173" s="161">
        <f>Dane_baza!AS1162</f>
        <v>133724</v>
      </c>
      <c r="J1173" s="161">
        <f>Dane_baza!BX1162</f>
        <v>631842</v>
      </c>
      <c r="K1173" s="161">
        <f>Dane_baza!AT1162</f>
        <v>8832047</v>
      </c>
      <c r="L1173" s="161">
        <f>Dane_baza!AU1162</f>
        <v>0</v>
      </c>
      <c r="M1173" s="161">
        <f>Dane_baza!AV1162</f>
        <v>660480</v>
      </c>
      <c r="N1173" s="161">
        <f>Dane_baza!AY1162</f>
        <v>25725676</v>
      </c>
      <c r="O1173" s="161">
        <f>Dane_baza!AZ1162</f>
        <v>467124</v>
      </c>
      <c r="P1173" s="161">
        <f>Dane_baza!AW1162</f>
        <v>0</v>
      </c>
      <c r="Q1173" s="161">
        <f>Dane_baza!AX1162</f>
        <v>0</v>
      </c>
      <c r="R1173" s="212">
        <f t="shared" si="64"/>
        <v>50786842</v>
      </c>
      <c r="S1173" s="212">
        <f>Dane_baza!BU1162</f>
        <v>34868588.380000003</v>
      </c>
      <c r="T1173" s="212">
        <f>Dane_baza!BV1162</f>
        <v>193801.09</v>
      </c>
      <c r="U1173" s="212">
        <f>Dane_baza!BW1162</f>
        <v>18724452.527256817</v>
      </c>
      <c r="V1173" s="212">
        <f t="shared" si="62"/>
        <v>53786841.997256823</v>
      </c>
      <c r="W1173" s="161">
        <f t="shared" si="63"/>
        <v>2999999.9972568229</v>
      </c>
      <c r="AA1173" s="36"/>
    </row>
    <row r="1174" spans="1:27" ht="14.45" x14ac:dyDescent="0.3">
      <c r="A1174" s="197" t="s">
        <v>97</v>
      </c>
      <c r="B1174" s="197" t="s">
        <v>199</v>
      </c>
      <c r="C1174" s="197" t="s">
        <v>75</v>
      </c>
      <c r="D1174" s="197" t="s">
        <v>36</v>
      </c>
      <c r="E1174" s="197" t="s">
        <v>31</v>
      </c>
      <c r="F1174" s="195" t="s">
        <v>4055</v>
      </c>
      <c r="G1174" s="195" t="s">
        <v>1117</v>
      </c>
      <c r="H1174" s="161">
        <f>Dane_baza!AR1163</f>
        <v>9095343</v>
      </c>
      <c r="I1174" s="161">
        <f>Dane_baza!AS1163</f>
        <v>439869</v>
      </c>
      <c r="J1174" s="161">
        <f>Dane_baza!BX1163</f>
        <v>535062</v>
      </c>
      <c r="K1174" s="161">
        <f>Dane_baza!AT1163</f>
        <v>13201749</v>
      </c>
      <c r="L1174" s="161">
        <f>Dane_baza!AU1163</f>
        <v>86446</v>
      </c>
      <c r="M1174" s="161">
        <f>Dane_baza!AV1163</f>
        <v>393446</v>
      </c>
      <c r="N1174" s="161">
        <f>Dane_baza!AY1163</f>
        <v>15272877</v>
      </c>
      <c r="O1174" s="161">
        <f>Dane_baza!AZ1163</f>
        <v>243294</v>
      </c>
      <c r="P1174" s="161">
        <f>Dane_baza!AW1163</f>
        <v>0</v>
      </c>
      <c r="Q1174" s="161">
        <f>Dane_baza!AX1163</f>
        <v>0</v>
      </c>
      <c r="R1174" s="212">
        <f t="shared" si="64"/>
        <v>39268086</v>
      </c>
      <c r="S1174" s="212">
        <f>Dane_baza!BU1163</f>
        <v>25856589.52</v>
      </c>
      <c r="T1174" s="212">
        <f>Dane_baza!BV1163</f>
        <v>687301.7</v>
      </c>
      <c r="U1174" s="212">
        <f>Dane_baza!BW1163</f>
        <v>15224194.783967277</v>
      </c>
      <c r="V1174" s="212">
        <f t="shared" si="62"/>
        <v>41768086.003967278</v>
      </c>
      <c r="W1174" s="161">
        <f t="shared" si="63"/>
        <v>2500000.0039672777</v>
      </c>
      <c r="AA1174" s="36"/>
    </row>
    <row r="1175" spans="1:27" ht="14.45" x14ac:dyDescent="0.3">
      <c r="A1175" s="197" t="s">
        <v>97</v>
      </c>
      <c r="B1175" s="197" t="s">
        <v>199</v>
      </c>
      <c r="C1175" s="197" t="s">
        <v>77</v>
      </c>
      <c r="D1175" s="197" t="s">
        <v>36</v>
      </c>
      <c r="E1175" s="197" t="s">
        <v>31</v>
      </c>
      <c r="F1175" s="195" t="s">
        <v>4056</v>
      </c>
      <c r="G1175" s="195" t="s">
        <v>1124</v>
      </c>
      <c r="H1175" s="161">
        <f>Dane_baza!AR1164</f>
        <v>4563800</v>
      </c>
      <c r="I1175" s="161">
        <f>Dane_baza!AS1164</f>
        <v>112600</v>
      </c>
      <c r="J1175" s="161">
        <f>Dane_baza!BX1164</f>
        <v>372973</v>
      </c>
      <c r="K1175" s="161">
        <f>Dane_baza!AT1164</f>
        <v>10571565</v>
      </c>
      <c r="L1175" s="161">
        <f>Dane_baza!AU1164</f>
        <v>542726</v>
      </c>
      <c r="M1175" s="161">
        <f>Dane_baza!AV1164</f>
        <v>993405</v>
      </c>
      <c r="N1175" s="161">
        <f>Dane_baza!AY1164</f>
        <v>13314989</v>
      </c>
      <c r="O1175" s="161">
        <f>Dane_baza!AZ1164</f>
        <v>317904</v>
      </c>
      <c r="P1175" s="161">
        <f>Dane_baza!AW1164</f>
        <v>0</v>
      </c>
      <c r="Q1175" s="161">
        <f>Dane_baza!AX1164</f>
        <v>0</v>
      </c>
      <c r="R1175" s="212">
        <f t="shared" si="64"/>
        <v>30789962</v>
      </c>
      <c r="S1175" s="212">
        <f>Dane_baza!BU1164</f>
        <v>13388477.859999999</v>
      </c>
      <c r="T1175" s="212">
        <f>Dane_baza!BV1164</f>
        <v>116178.35</v>
      </c>
      <c r="U1175" s="212">
        <f>Dane_baza!BW1164</f>
        <v>19285305.793894738</v>
      </c>
      <c r="V1175" s="212">
        <f t="shared" si="62"/>
        <v>32789962.003894739</v>
      </c>
      <c r="W1175" s="161">
        <f t="shared" si="63"/>
        <v>2000000.0038947389</v>
      </c>
      <c r="AA1175" s="36"/>
    </row>
    <row r="1176" spans="1:27" ht="14.45" x14ac:dyDescent="0.3">
      <c r="A1176" s="197" t="s">
        <v>97</v>
      </c>
      <c r="B1176" s="197" t="s">
        <v>199</v>
      </c>
      <c r="C1176" s="197" t="s">
        <v>90</v>
      </c>
      <c r="D1176" s="197" t="s">
        <v>40</v>
      </c>
      <c r="E1176" s="197" t="s">
        <v>31</v>
      </c>
      <c r="F1176" s="195" t="s">
        <v>4057</v>
      </c>
      <c r="G1176" s="195" t="s">
        <v>1125</v>
      </c>
      <c r="H1176" s="161">
        <f>Dane_baza!AR1165</f>
        <v>15478468</v>
      </c>
      <c r="I1176" s="161">
        <f>Dane_baza!AS1165</f>
        <v>86076</v>
      </c>
      <c r="J1176" s="161">
        <f>Dane_baza!BX1165</f>
        <v>810344</v>
      </c>
      <c r="K1176" s="161">
        <f>Dane_baza!AT1165</f>
        <v>16332537</v>
      </c>
      <c r="L1176" s="161">
        <f>Dane_baza!AU1165</f>
        <v>203375</v>
      </c>
      <c r="M1176" s="161">
        <f>Dane_baza!AV1165</f>
        <v>761691</v>
      </c>
      <c r="N1176" s="161">
        <f>Dane_baza!AY1165</f>
        <v>28540671</v>
      </c>
      <c r="O1176" s="161">
        <f>Dane_baza!AZ1165</f>
        <v>653650</v>
      </c>
      <c r="P1176" s="161">
        <f>Dane_baza!AW1165</f>
        <v>0</v>
      </c>
      <c r="Q1176" s="161">
        <f>Dane_baza!AX1165</f>
        <v>0</v>
      </c>
      <c r="R1176" s="212">
        <f t="shared" si="64"/>
        <v>62866812</v>
      </c>
      <c r="S1176" s="212">
        <f>Dane_baza!BU1165</f>
        <v>37903791.909999996</v>
      </c>
      <c r="T1176" s="212">
        <f>Dane_baza!BV1165</f>
        <v>253481.86</v>
      </c>
      <c r="U1176" s="212">
        <f>Dane_baza!BW1165</f>
        <v>28209538.23403094</v>
      </c>
      <c r="V1176" s="212">
        <f t="shared" si="62"/>
        <v>66366812.004030935</v>
      </c>
      <c r="W1176" s="161">
        <f t="shared" si="63"/>
        <v>3500000.0040309355</v>
      </c>
      <c r="AA1176" s="36"/>
    </row>
    <row r="1177" spans="1:27" ht="14.45" x14ac:dyDescent="0.3">
      <c r="A1177" s="197" t="s">
        <v>97</v>
      </c>
      <c r="B1177" s="197" t="s">
        <v>199</v>
      </c>
      <c r="C1177" s="197" t="s">
        <v>92</v>
      </c>
      <c r="D1177" s="197" t="s">
        <v>36</v>
      </c>
      <c r="E1177" s="197" t="s">
        <v>31</v>
      </c>
      <c r="F1177" s="195" t="s">
        <v>4058</v>
      </c>
      <c r="G1177" s="195" t="s">
        <v>380</v>
      </c>
      <c r="H1177" s="161">
        <f>Dane_baza!AR1166</f>
        <v>8107711</v>
      </c>
      <c r="I1177" s="161">
        <f>Dane_baza!AS1166</f>
        <v>351797</v>
      </c>
      <c r="J1177" s="161">
        <f>Dane_baza!BX1166</f>
        <v>468394</v>
      </c>
      <c r="K1177" s="161">
        <f>Dane_baza!AT1166</f>
        <v>8195987</v>
      </c>
      <c r="L1177" s="161">
        <f>Dane_baza!AU1166</f>
        <v>532880</v>
      </c>
      <c r="M1177" s="161">
        <f>Dane_baza!AV1166</f>
        <v>454041</v>
      </c>
      <c r="N1177" s="161">
        <f>Dane_baza!AY1166</f>
        <v>18623689</v>
      </c>
      <c r="O1177" s="161">
        <f>Dane_baza!AZ1166</f>
        <v>342234</v>
      </c>
      <c r="P1177" s="161">
        <f>Dane_baza!AW1166</f>
        <v>0</v>
      </c>
      <c r="Q1177" s="161">
        <f>Dane_baza!AX1166</f>
        <v>0</v>
      </c>
      <c r="R1177" s="212">
        <f t="shared" si="64"/>
        <v>37076733</v>
      </c>
      <c r="S1177" s="212">
        <f>Dane_baza!BU1166</f>
        <v>23277124.539999999</v>
      </c>
      <c r="T1177" s="212">
        <f>Dane_baza!BV1166</f>
        <v>376276.4</v>
      </c>
      <c r="U1177" s="212">
        <f>Dane_baza!BW1166</f>
        <v>15923332.061893275</v>
      </c>
      <c r="V1177" s="212">
        <f t="shared" si="62"/>
        <v>39576733.001893274</v>
      </c>
      <c r="W1177" s="161">
        <f t="shared" si="63"/>
        <v>2500000.0018932745</v>
      </c>
      <c r="AA1177" s="36"/>
    </row>
    <row r="1178" spans="1:27" ht="14.45" x14ac:dyDescent="0.3">
      <c r="A1178" s="197" t="s">
        <v>97</v>
      </c>
      <c r="B1178" s="197" t="s">
        <v>199</v>
      </c>
      <c r="C1178" s="197" t="s">
        <v>93</v>
      </c>
      <c r="D1178" s="197" t="s">
        <v>36</v>
      </c>
      <c r="E1178" s="197" t="s">
        <v>31</v>
      </c>
      <c r="F1178" s="195" t="s">
        <v>4059</v>
      </c>
      <c r="G1178" s="195" t="s">
        <v>1126</v>
      </c>
      <c r="H1178" s="161">
        <f>Dane_baza!AR1167</f>
        <v>10362894</v>
      </c>
      <c r="I1178" s="161">
        <f>Dane_baza!AS1167</f>
        <v>200652</v>
      </c>
      <c r="J1178" s="161">
        <f>Dane_baza!BX1167</f>
        <v>462392</v>
      </c>
      <c r="K1178" s="161">
        <f>Dane_baza!AT1167</f>
        <v>7039115</v>
      </c>
      <c r="L1178" s="161">
        <f>Dane_baza!AU1167</f>
        <v>0</v>
      </c>
      <c r="M1178" s="161">
        <f>Dane_baza!AV1167</f>
        <v>870254</v>
      </c>
      <c r="N1178" s="161">
        <f>Dane_baza!AY1167</f>
        <v>18037998</v>
      </c>
      <c r="O1178" s="161">
        <f>Dane_baza!AZ1167</f>
        <v>449283</v>
      </c>
      <c r="P1178" s="161">
        <f>Dane_baza!AW1167</f>
        <v>0</v>
      </c>
      <c r="Q1178" s="161">
        <f>Dane_baza!AX1167</f>
        <v>0</v>
      </c>
      <c r="R1178" s="212">
        <f t="shared" si="64"/>
        <v>37422588</v>
      </c>
      <c r="S1178" s="212">
        <f>Dane_baza!BU1167</f>
        <v>23856998.48</v>
      </c>
      <c r="T1178" s="212">
        <f>Dane_baza!BV1167</f>
        <v>158367.89000000001</v>
      </c>
      <c r="U1178" s="212">
        <f>Dane_baza!BW1167</f>
        <v>15907221.369999997</v>
      </c>
      <c r="V1178" s="212">
        <f t="shared" si="62"/>
        <v>39922587.739999995</v>
      </c>
      <c r="W1178" s="161">
        <f t="shared" si="63"/>
        <v>2499999.7399999946</v>
      </c>
      <c r="AA1178" s="36"/>
    </row>
    <row r="1179" spans="1:27" ht="14.45" x14ac:dyDescent="0.3">
      <c r="A1179" s="197" t="s">
        <v>97</v>
      </c>
      <c r="B1179" s="197" t="s">
        <v>199</v>
      </c>
      <c r="C1179" s="197" t="s">
        <v>95</v>
      </c>
      <c r="D1179" s="197" t="s">
        <v>36</v>
      </c>
      <c r="E1179" s="197" t="s">
        <v>31</v>
      </c>
      <c r="F1179" s="195" t="s">
        <v>4060</v>
      </c>
      <c r="G1179" s="195" t="s">
        <v>443</v>
      </c>
      <c r="H1179" s="161">
        <f>Dane_baza!AR1168</f>
        <v>16880726</v>
      </c>
      <c r="I1179" s="161">
        <f>Dane_baza!AS1168</f>
        <v>226736</v>
      </c>
      <c r="J1179" s="161">
        <f>Dane_baza!BX1168</f>
        <v>711628</v>
      </c>
      <c r="K1179" s="161">
        <f>Dane_baza!AT1168</f>
        <v>11074826</v>
      </c>
      <c r="L1179" s="161">
        <f>Dane_baza!AU1168</f>
        <v>0</v>
      </c>
      <c r="M1179" s="161">
        <f>Dane_baza!AV1168</f>
        <v>1178731</v>
      </c>
      <c r="N1179" s="161">
        <f>Dane_baza!AY1168</f>
        <v>28981973</v>
      </c>
      <c r="O1179" s="161">
        <f>Dane_baza!AZ1168</f>
        <v>721772</v>
      </c>
      <c r="P1179" s="161">
        <f>Dane_baza!AW1168</f>
        <v>0</v>
      </c>
      <c r="Q1179" s="161">
        <f>Dane_baza!AX1168</f>
        <v>0</v>
      </c>
      <c r="R1179" s="212">
        <f t="shared" si="64"/>
        <v>59776392</v>
      </c>
      <c r="S1179" s="212">
        <f>Dane_baza!BU1168</f>
        <v>38444129.530000001</v>
      </c>
      <c r="T1179" s="212">
        <f>Dane_baza!BV1168</f>
        <v>393700.08</v>
      </c>
      <c r="U1179" s="212">
        <f>Dane_baza!BW1168</f>
        <v>23938562.385899354</v>
      </c>
      <c r="V1179" s="212">
        <f t="shared" si="62"/>
        <v>62776391.995899349</v>
      </c>
      <c r="W1179" s="161">
        <f t="shared" si="63"/>
        <v>2999999.9958993495</v>
      </c>
      <c r="AA1179" s="36"/>
    </row>
    <row r="1180" spans="1:27" ht="14.45" x14ac:dyDescent="0.3">
      <c r="A1180" s="197" t="s">
        <v>97</v>
      </c>
      <c r="B1180" s="197" t="s">
        <v>206</v>
      </c>
      <c r="C1180" s="197" t="s">
        <v>33</v>
      </c>
      <c r="D1180" s="197" t="s">
        <v>36</v>
      </c>
      <c r="E1180" s="197" t="s">
        <v>31</v>
      </c>
      <c r="F1180" s="195" t="s">
        <v>4061</v>
      </c>
      <c r="G1180" s="195" t="s">
        <v>1127</v>
      </c>
      <c r="H1180" s="161">
        <f>Dane_baza!AR1169</f>
        <v>2277110</v>
      </c>
      <c r="I1180" s="161">
        <f>Dane_baza!AS1169</f>
        <v>4288</v>
      </c>
      <c r="J1180" s="161">
        <f>Dane_baza!BX1169</f>
        <v>134731</v>
      </c>
      <c r="K1180" s="161">
        <f>Dane_baza!AT1169</f>
        <v>3441024</v>
      </c>
      <c r="L1180" s="161">
        <f>Dane_baza!AU1169</f>
        <v>146107</v>
      </c>
      <c r="M1180" s="161">
        <f>Dane_baza!AV1169</f>
        <v>942911</v>
      </c>
      <c r="N1180" s="161">
        <f>Dane_baza!AY1169</f>
        <v>5883576</v>
      </c>
      <c r="O1180" s="161">
        <f>Dane_baza!AZ1169</f>
        <v>150842</v>
      </c>
      <c r="P1180" s="161">
        <f>Dane_baza!AW1169</f>
        <v>0</v>
      </c>
      <c r="Q1180" s="161">
        <f>Dane_baza!AX1169</f>
        <v>0</v>
      </c>
      <c r="R1180" s="212">
        <f t="shared" si="64"/>
        <v>12980589</v>
      </c>
      <c r="S1180" s="212">
        <f>Dane_baza!BU1169</f>
        <v>6435705.71</v>
      </c>
      <c r="T1180" s="212">
        <f>Dane_baza!BV1169</f>
        <v>0</v>
      </c>
      <c r="U1180" s="212">
        <f>Dane_baza!BW1169</f>
        <v>7544883.2949999999</v>
      </c>
      <c r="V1180" s="212">
        <f t="shared" si="62"/>
        <v>13980589.004999999</v>
      </c>
      <c r="W1180" s="161">
        <f t="shared" si="63"/>
        <v>1000000.004999999</v>
      </c>
      <c r="AA1180" s="36"/>
    </row>
    <row r="1181" spans="1:27" ht="14.45" x14ac:dyDescent="0.3">
      <c r="A1181" s="197" t="s">
        <v>97</v>
      </c>
      <c r="B1181" s="197" t="s">
        <v>206</v>
      </c>
      <c r="C1181" s="197" t="s">
        <v>32</v>
      </c>
      <c r="D1181" s="197" t="s">
        <v>36</v>
      </c>
      <c r="E1181" s="197" t="s">
        <v>31</v>
      </c>
      <c r="F1181" s="195" t="s">
        <v>4062</v>
      </c>
      <c r="G1181" s="195" t="s">
        <v>1128</v>
      </c>
      <c r="H1181" s="161">
        <f>Dane_baza!AR1170</f>
        <v>1260196</v>
      </c>
      <c r="I1181" s="161">
        <f>Dane_baza!AS1170</f>
        <v>8500</v>
      </c>
      <c r="J1181" s="161">
        <f>Dane_baza!BX1170</f>
        <v>129368</v>
      </c>
      <c r="K1181" s="161">
        <f>Dane_baza!AT1170</f>
        <v>3480645</v>
      </c>
      <c r="L1181" s="161">
        <f>Dane_baza!AU1170</f>
        <v>0</v>
      </c>
      <c r="M1181" s="161">
        <f>Dane_baza!AV1170</f>
        <v>1198996</v>
      </c>
      <c r="N1181" s="161">
        <f>Dane_baza!AY1170</f>
        <v>3078964</v>
      </c>
      <c r="O1181" s="161">
        <f>Dane_baza!AZ1170</f>
        <v>37305</v>
      </c>
      <c r="P1181" s="161">
        <f>Dane_baza!AW1170</f>
        <v>0</v>
      </c>
      <c r="Q1181" s="161">
        <f>Dane_baza!AX1170</f>
        <v>0</v>
      </c>
      <c r="R1181" s="212">
        <f t="shared" si="64"/>
        <v>9193974</v>
      </c>
      <c r="S1181" s="212">
        <f>Dane_baza!BU1170</f>
        <v>4623102.29</v>
      </c>
      <c r="T1181" s="212">
        <f>Dane_baza!BV1170</f>
        <v>9236.7199999999993</v>
      </c>
      <c r="U1181" s="212">
        <f>Dane_baza!BW1170</f>
        <v>5481032.3850000016</v>
      </c>
      <c r="V1181" s="212">
        <f t="shared" si="62"/>
        <v>10113371.395000001</v>
      </c>
      <c r="W1181" s="161">
        <f t="shared" si="63"/>
        <v>919397.39500000142</v>
      </c>
      <c r="AA1181" s="36"/>
    </row>
    <row r="1182" spans="1:27" ht="14.45" x14ac:dyDescent="0.3">
      <c r="A1182" s="197" t="s">
        <v>97</v>
      </c>
      <c r="B1182" s="197" t="s">
        <v>206</v>
      </c>
      <c r="C1182" s="197" t="s">
        <v>37</v>
      </c>
      <c r="D1182" s="197" t="s">
        <v>36</v>
      </c>
      <c r="E1182" s="197" t="s">
        <v>31</v>
      </c>
      <c r="F1182" s="195" t="s">
        <v>4063</v>
      </c>
      <c r="G1182" s="195" t="s">
        <v>1129</v>
      </c>
      <c r="H1182" s="161">
        <f>Dane_baza!AR1171</f>
        <v>8035827</v>
      </c>
      <c r="I1182" s="161">
        <f>Dane_baza!AS1171</f>
        <v>285723</v>
      </c>
      <c r="J1182" s="161">
        <f>Dane_baza!BX1171</f>
        <v>446574</v>
      </c>
      <c r="K1182" s="161">
        <f>Dane_baza!AT1171</f>
        <v>8882198</v>
      </c>
      <c r="L1182" s="161">
        <f>Dane_baza!AU1171</f>
        <v>0</v>
      </c>
      <c r="M1182" s="161">
        <f>Dane_baza!AV1171</f>
        <v>527531</v>
      </c>
      <c r="N1182" s="161">
        <f>Dane_baza!AY1171</f>
        <v>16518206</v>
      </c>
      <c r="O1182" s="161">
        <f>Dane_baza!AZ1171</f>
        <v>444417</v>
      </c>
      <c r="P1182" s="161">
        <f>Dane_baza!AW1171</f>
        <v>0</v>
      </c>
      <c r="Q1182" s="161">
        <f>Dane_baza!AX1171</f>
        <v>0</v>
      </c>
      <c r="R1182" s="212">
        <f t="shared" si="64"/>
        <v>35140476</v>
      </c>
      <c r="S1182" s="212">
        <f>Dane_baza!BU1171</f>
        <v>23109619.27</v>
      </c>
      <c r="T1182" s="212">
        <f>Dane_baza!BV1171</f>
        <v>193086.26</v>
      </c>
      <c r="U1182" s="212">
        <f>Dane_baza!BW1171</f>
        <v>14337770.380000003</v>
      </c>
      <c r="V1182" s="212">
        <f t="shared" si="62"/>
        <v>37640475.910000004</v>
      </c>
      <c r="W1182" s="161">
        <f t="shared" si="63"/>
        <v>2499999.9100000039</v>
      </c>
      <c r="AA1182" s="36"/>
    </row>
    <row r="1183" spans="1:27" ht="14.45" x14ac:dyDescent="0.3">
      <c r="A1183" s="197" t="s">
        <v>97</v>
      </c>
      <c r="B1183" s="197" t="s">
        <v>206</v>
      </c>
      <c r="C1183" s="197" t="s">
        <v>39</v>
      </c>
      <c r="D1183" s="197" t="s">
        <v>36</v>
      </c>
      <c r="E1183" s="197" t="s">
        <v>31</v>
      </c>
      <c r="F1183" s="195" t="s">
        <v>4064</v>
      </c>
      <c r="G1183" s="195" t="s">
        <v>1130</v>
      </c>
      <c r="H1183" s="161">
        <f>Dane_baza!AR1172</f>
        <v>3283254</v>
      </c>
      <c r="I1183" s="161">
        <f>Dane_baza!AS1172</f>
        <v>35909</v>
      </c>
      <c r="J1183" s="161">
        <f>Dane_baza!BX1172</f>
        <v>262106</v>
      </c>
      <c r="K1183" s="161">
        <f>Dane_baza!AT1172</f>
        <v>7485991</v>
      </c>
      <c r="L1183" s="161">
        <f>Dane_baza!AU1172</f>
        <v>0</v>
      </c>
      <c r="M1183" s="161">
        <f>Dane_baza!AV1172</f>
        <v>806510</v>
      </c>
      <c r="N1183" s="161">
        <f>Dane_baza!AY1172</f>
        <v>8461993</v>
      </c>
      <c r="O1183" s="161">
        <f>Dane_baza!AZ1172</f>
        <v>188147</v>
      </c>
      <c r="P1183" s="161">
        <f>Dane_baza!AW1172</f>
        <v>0</v>
      </c>
      <c r="Q1183" s="161">
        <f>Dane_baza!AX1172</f>
        <v>0</v>
      </c>
      <c r="R1183" s="212">
        <f t="shared" si="64"/>
        <v>20523910</v>
      </c>
      <c r="S1183" s="212">
        <f>Dane_baza!BU1172</f>
        <v>10750013.720000001</v>
      </c>
      <c r="T1183" s="212">
        <f>Dane_baza!BV1172</f>
        <v>81851.22</v>
      </c>
      <c r="U1183" s="212">
        <f>Dane_baza!BW1172</f>
        <v>11192045.068422731</v>
      </c>
      <c r="V1183" s="212">
        <f t="shared" si="62"/>
        <v>22023910.008422732</v>
      </c>
      <c r="W1183" s="161">
        <f t="shared" si="63"/>
        <v>1500000.0084227324</v>
      </c>
      <c r="AA1183" s="36"/>
    </row>
    <row r="1184" spans="1:27" ht="14.45" x14ac:dyDescent="0.3">
      <c r="A1184" s="197" t="s">
        <v>97</v>
      </c>
      <c r="B1184" s="197" t="s">
        <v>206</v>
      </c>
      <c r="C1184" s="197" t="s">
        <v>42</v>
      </c>
      <c r="D1184" s="197" t="s">
        <v>40</v>
      </c>
      <c r="E1184" s="197" t="s">
        <v>31</v>
      </c>
      <c r="F1184" s="195" t="s">
        <v>4065</v>
      </c>
      <c r="G1184" s="195" t="s">
        <v>1131</v>
      </c>
      <c r="H1184" s="161">
        <f>Dane_baza!AR1173</f>
        <v>4449458</v>
      </c>
      <c r="I1184" s="161">
        <f>Dane_baza!AS1173</f>
        <v>55561</v>
      </c>
      <c r="J1184" s="161">
        <f>Dane_baza!BX1173</f>
        <v>299567</v>
      </c>
      <c r="K1184" s="161">
        <f>Dane_baza!AT1173</f>
        <v>6642633</v>
      </c>
      <c r="L1184" s="161">
        <f>Dane_baza!AU1173</f>
        <v>0</v>
      </c>
      <c r="M1184" s="161">
        <f>Dane_baza!AV1173</f>
        <v>827759</v>
      </c>
      <c r="N1184" s="161">
        <f>Dane_baza!AY1173</f>
        <v>5873023</v>
      </c>
      <c r="O1184" s="161">
        <f>Dane_baza!AZ1173</f>
        <v>147598</v>
      </c>
      <c r="P1184" s="161">
        <f>Dane_baza!AW1173</f>
        <v>0</v>
      </c>
      <c r="Q1184" s="161">
        <f>Dane_baza!AX1173</f>
        <v>0</v>
      </c>
      <c r="R1184" s="212">
        <f t="shared" si="64"/>
        <v>18295599</v>
      </c>
      <c r="S1184" s="212">
        <f>Dane_baza!BU1173</f>
        <v>12769017.289999999</v>
      </c>
      <c r="T1184" s="212">
        <f>Dane_baza!BV1173</f>
        <v>85921.98</v>
      </c>
      <c r="U1184" s="212">
        <f>Dane_baza!BW1173</f>
        <v>6940659.6800000016</v>
      </c>
      <c r="V1184" s="212">
        <f t="shared" si="62"/>
        <v>19795598.950000003</v>
      </c>
      <c r="W1184" s="161">
        <f t="shared" si="63"/>
        <v>1499999.950000003</v>
      </c>
      <c r="AA1184" s="36"/>
    </row>
    <row r="1185" spans="1:27" ht="14.45" x14ac:dyDescent="0.3">
      <c r="A1185" s="197" t="s">
        <v>97</v>
      </c>
      <c r="B1185" s="197" t="s">
        <v>206</v>
      </c>
      <c r="C1185" s="197" t="s">
        <v>44</v>
      </c>
      <c r="D1185" s="197" t="s">
        <v>36</v>
      </c>
      <c r="E1185" s="197" t="s">
        <v>31</v>
      </c>
      <c r="F1185" s="195" t="s">
        <v>4066</v>
      </c>
      <c r="G1185" s="195" t="s">
        <v>1132</v>
      </c>
      <c r="H1185" s="161">
        <f>Dane_baza!AR1174</f>
        <v>3044565</v>
      </c>
      <c r="I1185" s="161">
        <f>Dane_baza!AS1174</f>
        <v>444028</v>
      </c>
      <c r="J1185" s="161">
        <f>Dane_baza!BX1174</f>
        <v>120902</v>
      </c>
      <c r="K1185" s="161">
        <f>Dane_baza!AT1174</f>
        <v>1816399</v>
      </c>
      <c r="L1185" s="161">
        <f>Dane_baza!AU1174</f>
        <v>0</v>
      </c>
      <c r="M1185" s="161">
        <f>Dane_baza!AV1174</f>
        <v>1330973</v>
      </c>
      <c r="N1185" s="161">
        <f>Dane_baza!AY1174</f>
        <v>4244896</v>
      </c>
      <c r="O1185" s="161">
        <f>Dane_baza!AZ1174</f>
        <v>97318</v>
      </c>
      <c r="P1185" s="161">
        <f>Dane_baza!AW1174</f>
        <v>0</v>
      </c>
      <c r="Q1185" s="161">
        <f>Dane_baza!AX1174</f>
        <v>0</v>
      </c>
      <c r="R1185" s="212">
        <f t="shared" si="64"/>
        <v>11099081</v>
      </c>
      <c r="S1185" s="212">
        <f>Dane_baza!BU1174</f>
        <v>7194015.2199999997</v>
      </c>
      <c r="T1185" s="212">
        <f>Dane_baza!BV1174</f>
        <v>452683.18</v>
      </c>
      <c r="U1185" s="212">
        <f>Dane_baza!BW1174</f>
        <v>4452382.5999999996</v>
      </c>
      <c r="V1185" s="212">
        <f t="shared" si="62"/>
        <v>12099081</v>
      </c>
      <c r="W1185" s="161">
        <f t="shared" si="63"/>
        <v>1000000</v>
      </c>
      <c r="AA1185" s="36"/>
    </row>
    <row r="1186" spans="1:27" ht="14.45" x14ac:dyDescent="0.3">
      <c r="A1186" s="197" t="s">
        <v>97</v>
      </c>
      <c r="B1186" s="197" t="s">
        <v>206</v>
      </c>
      <c r="C1186" s="197" t="s">
        <v>51</v>
      </c>
      <c r="D1186" s="197" t="s">
        <v>36</v>
      </c>
      <c r="E1186" s="197" t="s">
        <v>31</v>
      </c>
      <c r="F1186" s="195" t="s">
        <v>4067</v>
      </c>
      <c r="G1186" s="195" t="s">
        <v>1133</v>
      </c>
      <c r="H1186" s="161">
        <f>Dane_baza!AR1175</f>
        <v>1201365</v>
      </c>
      <c r="I1186" s="161">
        <f>Dane_baza!AS1175</f>
        <v>11162</v>
      </c>
      <c r="J1186" s="161">
        <f>Dane_baza!BX1175</f>
        <v>150775</v>
      </c>
      <c r="K1186" s="161">
        <f>Dane_baza!AT1175</f>
        <v>4507778</v>
      </c>
      <c r="L1186" s="161">
        <f>Dane_baza!AU1175</f>
        <v>0</v>
      </c>
      <c r="M1186" s="161">
        <f>Dane_baza!AV1175</f>
        <v>654857</v>
      </c>
      <c r="N1186" s="161">
        <f>Dane_baza!AY1175</f>
        <v>4862795</v>
      </c>
      <c r="O1186" s="161">
        <f>Dane_baza!AZ1175</f>
        <v>139489</v>
      </c>
      <c r="P1186" s="161">
        <f>Dane_baza!AW1175</f>
        <v>0</v>
      </c>
      <c r="Q1186" s="161">
        <f>Dane_baza!AX1175</f>
        <v>0</v>
      </c>
      <c r="R1186" s="212">
        <f t="shared" si="64"/>
        <v>11528221</v>
      </c>
      <c r="S1186" s="212">
        <f>Dane_baza!BU1175</f>
        <v>4817940.92</v>
      </c>
      <c r="T1186" s="212">
        <f>Dane_baza!BV1175</f>
        <v>0</v>
      </c>
      <c r="U1186" s="212">
        <f>Dane_baza!BW1175</f>
        <v>7710280.0800000001</v>
      </c>
      <c r="V1186" s="212">
        <f t="shared" si="62"/>
        <v>12528221</v>
      </c>
      <c r="W1186" s="161">
        <f t="shared" si="63"/>
        <v>1000000</v>
      </c>
      <c r="AA1186" s="36"/>
    </row>
    <row r="1187" spans="1:27" ht="14.45" x14ac:dyDescent="0.3">
      <c r="A1187" s="197" t="s">
        <v>97</v>
      </c>
      <c r="B1187" s="197" t="s">
        <v>206</v>
      </c>
      <c r="C1187" s="197" t="s">
        <v>75</v>
      </c>
      <c r="D1187" s="197" t="s">
        <v>36</v>
      </c>
      <c r="E1187" s="197" t="s">
        <v>31</v>
      </c>
      <c r="F1187" s="195" t="s">
        <v>4068</v>
      </c>
      <c r="G1187" s="195" t="s">
        <v>1134</v>
      </c>
      <c r="H1187" s="161">
        <f>Dane_baza!AR1176</f>
        <v>34965069</v>
      </c>
      <c r="I1187" s="161">
        <f>Dane_baza!AS1176</f>
        <v>1548742</v>
      </c>
      <c r="J1187" s="161">
        <f>Dane_baza!BX1176</f>
        <v>1179094</v>
      </c>
      <c r="K1187" s="161">
        <f>Dane_baza!AT1176</f>
        <v>0</v>
      </c>
      <c r="L1187" s="161">
        <f>Dane_baza!AU1176</f>
        <v>0</v>
      </c>
      <c r="M1187" s="161">
        <f>Dane_baza!AV1176</f>
        <v>1341784</v>
      </c>
      <c r="N1187" s="161">
        <f>Dane_baza!AY1176</f>
        <v>40240491</v>
      </c>
      <c r="O1187" s="161">
        <f>Dane_baza!AZ1176</f>
        <v>1002371</v>
      </c>
      <c r="P1187" s="161">
        <f>Dane_baza!AW1176</f>
        <v>0</v>
      </c>
      <c r="Q1187" s="161">
        <f>Dane_baza!AX1176</f>
        <v>0</v>
      </c>
      <c r="R1187" s="212">
        <f t="shared" si="64"/>
        <v>80277551</v>
      </c>
      <c r="S1187" s="212">
        <f>Dane_baza!BU1176</f>
        <v>71510579.049999997</v>
      </c>
      <c r="T1187" s="212">
        <f>Dane_baza!BV1176</f>
        <v>1313512.43</v>
      </c>
      <c r="U1187" s="212">
        <f>Dane_baza!BW1176</f>
        <v>12902853.33</v>
      </c>
      <c r="V1187" s="212">
        <f t="shared" si="62"/>
        <v>85726944.810000002</v>
      </c>
      <c r="W1187" s="161">
        <f t="shared" si="63"/>
        <v>5449393.8100000024</v>
      </c>
      <c r="AA1187" s="36"/>
    </row>
    <row r="1188" spans="1:27" ht="14.45" x14ac:dyDescent="0.3">
      <c r="A1188" s="197" t="s">
        <v>97</v>
      </c>
      <c r="B1188" s="197" t="s">
        <v>206</v>
      </c>
      <c r="C1188" s="197" t="s">
        <v>77</v>
      </c>
      <c r="D1188" s="197" t="s">
        <v>36</v>
      </c>
      <c r="E1188" s="197" t="s">
        <v>31</v>
      </c>
      <c r="F1188" s="195" t="s">
        <v>4069</v>
      </c>
      <c r="G1188" s="195" t="s">
        <v>1135</v>
      </c>
      <c r="H1188" s="161">
        <f>Dane_baza!AR1177</f>
        <v>10598772</v>
      </c>
      <c r="I1188" s="161">
        <f>Dane_baza!AS1177</f>
        <v>192951</v>
      </c>
      <c r="J1188" s="161">
        <f>Dane_baza!BX1177</f>
        <v>464205</v>
      </c>
      <c r="K1188" s="161">
        <f>Dane_baza!AT1177</f>
        <v>7819729</v>
      </c>
      <c r="L1188" s="161">
        <f>Dane_baza!AU1177</f>
        <v>0</v>
      </c>
      <c r="M1188" s="161">
        <f>Dane_baza!AV1177</f>
        <v>863972</v>
      </c>
      <c r="N1188" s="161">
        <f>Dane_baza!AY1177</f>
        <v>17110640</v>
      </c>
      <c r="O1188" s="161">
        <f>Dane_baza!AZ1177</f>
        <v>528759</v>
      </c>
      <c r="P1188" s="161">
        <f>Dane_baza!AW1177</f>
        <v>0</v>
      </c>
      <c r="Q1188" s="161">
        <f>Dane_baza!AX1177</f>
        <v>0</v>
      </c>
      <c r="R1188" s="212">
        <f t="shared" si="64"/>
        <v>37579028</v>
      </c>
      <c r="S1188" s="212">
        <f>Dane_baza!BU1177</f>
        <v>24135203</v>
      </c>
      <c r="T1188" s="212">
        <f>Dane_baza!BV1177</f>
        <v>73531.14</v>
      </c>
      <c r="U1188" s="212">
        <f>Dane_baza!BW1177</f>
        <v>15870293.86451361</v>
      </c>
      <c r="V1188" s="212">
        <f t="shared" si="62"/>
        <v>40079028.004513606</v>
      </c>
      <c r="W1188" s="161">
        <f t="shared" si="63"/>
        <v>2500000.0045136064</v>
      </c>
      <c r="AA1188" s="36"/>
    </row>
    <row r="1189" spans="1:27" ht="14.45" x14ac:dyDescent="0.3">
      <c r="A1189" s="197" t="s">
        <v>97</v>
      </c>
      <c r="B1189" s="197" t="s">
        <v>206</v>
      </c>
      <c r="C1189" s="197" t="s">
        <v>90</v>
      </c>
      <c r="D1189" s="197" t="s">
        <v>36</v>
      </c>
      <c r="E1189" s="197" t="s">
        <v>31</v>
      </c>
      <c r="F1189" s="195" t="s">
        <v>4070</v>
      </c>
      <c r="G1189" s="195" t="s">
        <v>1136</v>
      </c>
      <c r="H1189" s="161">
        <f>Dane_baza!AR1178</f>
        <v>6745180</v>
      </c>
      <c r="I1189" s="161">
        <f>Dane_baza!AS1178</f>
        <v>596674</v>
      </c>
      <c r="J1189" s="161">
        <f>Dane_baza!BX1178</f>
        <v>258939</v>
      </c>
      <c r="K1189" s="161">
        <f>Dane_baza!AT1178</f>
        <v>1754481</v>
      </c>
      <c r="L1189" s="161">
        <f>Dane_baza!AU1178</f>
        <v>0</v>
      </c>
      <c r="M1189" s="161">
        <f>Dane_baza!AV1178</f>
        <v>192030</v>
      </c>
      <c r="N1189" s="161">
        <f>Dane_baza!AY1178</f>
        <v>9513410</v>
      </c>
      <c r="O1189" s="161">
        <f>Dane_baza!AZ1178</f>
        <v>275733</v>
      </c>
      <c r="P1189" s="161">
        <f>Dane_baza!AW1178</f>
        <v>0</v>
      </c>
      <c r="Q1189" s="161">
        <f>Dane_baza!AX1178</f>
        <v>0</v>
      </c>
      <c r="R1189" s="212">
        <f t="shared" si="64"/>
        <v>19336447</v>
      </c>
      <c r="S1189" s="212">
        <f>Dane_baza!BU1178</f>
        <v>15354481.949999999</v>
      </c>
      <c r="T1189" s="212">
        <f>Dane_baza!BV1178</f>
        <v>162329.54999999999</v>
      </c>
      <c r="U1189" s="212">
        <f>Dane_baza!BW1178</f>
        <v>5319635.4400000013</v>
      </c>
      <c r="V1189" s="212">
        <f t="shared" si="62"/>
        <v>20836446.940000001</v>
      </c>
      <c r="W1189" s="161">
        <f t="shared" si="63"/>
        <v>1499999.9400000013</v>
      </c>
      <c r="AA1189" s="36"/>
    </row>
    <row r="1190" spans="1:27" ht="14.45" x14ac:dyDescent="0.3">
      <c r="A1190" s="197" t="s">
        <v>97</v>
      </c>
      <c r="B1190" s="197" t="s">
        <v>206</v>
      </c>
      <c r="C1190" s="197" t="s">
        <v>92</v>
      </c>
      <c r="D1190" s="197" t="s">
        <v>36</v>
      </c>
      <c r="E1190" s="197" t="s">
        <v>31</v>
      </c>
      <c r="F1190" s="195" t="s">
        <v>4071</v>
      </c>
      <c r="G1190" s="195" t="s">
        <v>1137</v>
      </c>
      <c r="H1190" s="161">
        <f>Dane_baza!AR1179</f>
        <v>6638194</v>
      </c>
      <c r="I1190" s="161">
        <f>Dane_baza!AS1179</f>
        <v>357842</v>
      </c>
      <c r="J1190" s="161">
        <f>Dane_baza!BX1179</f>
        <v>320673</v>
      </c>
      <c r="K1190" s="161">
        <f>Dane_baza!AT1179</f>
        <v>5290308</v>
      </c>
      <c r="L1190" s="161">
        <f>Dane_baza!AU1179</f>
        <v>0</v>
      </c>
      <c r="M1190" s="161">
        <f>Dane_baza!AV1179</f>
        <v>1112500</v>
      </c>
      <c r="N1190" s="161">
        <f>Dane_baza!AY1179</f>
        <v>8095125</v>
      </c>
      <c r="O1190" s="161">
        <f>Dane_baza!AZ1179</f>
        <v>228696</v>
      </c>
      <c r="P1190" s="161">
        <f>Dane_baza!AW1179</f>
        <v>0</v>
      </c>
      <c r="Q1190" s="161">
        <f>Dane_baza!AX1179</f>
        <v>0</v>
      </c>
      <c r="R1190" s="212">
        <f t="shared" si="64"/>
        <v>22043338</v>
      </c>
      <c r="S1190" s="212">
        <f>Dane_baza!BU1179</f>
        <v>16555954.6</v>
      </c>
      <c r="T1190" s="212">
        <f>Dane_baza!BV1179</f>
        <v>2225941.92</v>
      </c>
      <c r="U1190" s="212">
        <f>Dane_baza!BW1179</f>
        <v>4761441.4808999971</v>
      </c>
      <c r="V1190" s="212">
        <f t="shared" si="62"/>
        <v>23543338.000899997</v>
      </c>
      <c r="W1190" s="161">
        <f t="shared" si="63"/>
        <v>1500000.0008999966</v>
      </c>
      <c r="AA1190" s="36"/>
    </row>
    <row r="1191" spans="1:27" ht="14.45" x14ac:dyDescent="0.3">
      <c r="A1191" s="197" t="s">
        <v>97</v>
      </c>
      <c r="B1191" s="197" t="s">
        <v>206</v>
      </c>
      <c r="C1191" s="197" t="s">
        <v>93</v>
      </c>
      <c r="D1191" s="197" t="s">
        <v>36</v>
      </c>
      <c r="E1191" s="197" t="s">
        <v>31</v>
      </c>
      <c r="F1191" s="195" t="s">
        <v>4072</v>
      </c>
      <c r="G1191" s="195" t="s">
        <v>1138</v>
      </c>
      <c r="H1191" s="161">
        <f>Dane_baza!AR1180</f>
        <v>3330144</v>
      </c>
      <c r="I1191" s="161">
        <f>Dane_baza!AS1180</f>
        <v>13373</v>
      </c>
      <c r="J1191" s="161">
        <f>Dane_baza!BX1180</f>
        <v>228967</v>
      </c>
      <c r="K1191" s="161">
        <f>Dane_baza!AT1180</f>
        <v>6599454</v>
      </c>
      <c r="L1191" s="161">
        <f>Dane_baza!AU1180</f>
        <v>176955</v>
      </c>
      <c r="M1191" s="161">
        <f>Dane_baza!AV1180</f>
        <v>913284</v>
      </c>
      <c r="N1191" s="161">
        <f>Dane_baza!AY1180</f>
        <v>7829655</v>
      </c>
      <c r="O1191" s="161">
        <f>Dane_baza!AZ1180</f>
        <v>158952</v>
      </c>
      <c r="P1191" s="161">
        <f>Dane_baza!AW1180</f>
        <v>0</v>
      </c>
      <c r="Q1191" s="161">
        <f>Dane_baza!AX1180</f>
        <v>0</v>
      </c>
      <c r="R1191" s="212">
        <f t="shared" si="64"/>
        <v>19250784</v>
      </c>
      <c r="S1191" s="212">
        <f>Dane_baza!BU1180</f>
        <v>10265654.73</v>
      </c>
      <c r="T1191" s="212">
        <f>Dane_baza!BV1180</f>
        <v>19594.080000000002</v>
      </c>
      <c r="U1191" s="212">
        <f>Dane_baza!BW1180</f>
        <v>10465535.07</v>
      </c>
      <c r="V1191" s="212">
        <f t="shared" si="62"/>
        <v>20750783.880000003</v>
      </c>
      <c r="W1191" s="161">
        <f t="shared" si="63"/>
        <v>1499999.8800000027</v>
      </c>
      <c r="AA1191" s="36"/>
    </row>
    <row r="1192" spans="1:27" ht="14.45" x14ac:dyDescent="0.3">
      <c r="A1192" s="197" t="s">
        <v>97</v>
      </c>
      <c r="B1192" s="197" t="s">
        <v>206</v>
      </c>
      <c r="C1192" s="197" t="s">
        <v>95</v>
      </c>
      <c r="D1192" s="197" t="s">
        <v>36</v>
      </c>
      <c r="E1192" s="197" t="s">
        <v>31</v>
      </c>
      <c r="F1192" s="195" t="s">
        <v>4073</v>
      </c>
      <c r="G1192" s="195" t="s">
        <v>1139</v>
      </c>
      <c r="H1192" s="161">
        <f>Dane_baza!AR1181</f>
        <v>14639074</v>
      </c>
      <c r="I1192" s="161">
        <f>Dane_baza!AS1181</f>
        <v>149506</v>
      </c>
      <c r="J1192" s="161">
        <f>Dane_baza!BX1181</f>
        <v>554963</v>
      </c>
      <c r="K1192" s="161">
        <f>Dane_baza!AT1181</f>
        <v>5983720</v>
      </c>
      <c r="L1192" s="161">
        <f>Dane_baza!AU1181</f>
        <v>0</v>
      </c>
      <c r="M1192" s="161">
        <f>Dane_baza!AV1181</f>
        <v>399730</v>
      </c>
      <c r="N1192" s="161">
        <f>Dane_baza!AY1181</f>
        <v>26640510</v>
      </c>
      <c r="O1192" s="161">
        <f>Dane_baza!AZ1181</f>
        <v>676357</v>
      </c>
      <c r="P1192" s="161">
        <f>Dane_baza!AW1181</f>
        <v>0</v>
      </c>
      <c r="Q1192" s="161">
        <f>Dane_baza!AX1181</f>
        <v>0</v>
      </c>
      <c r="R1192" s="212">
        <f t="shared" si="64"/>
        <v>49043860</v>
      </c>
      <c r="S1192" s="212">
        <f>Dane_baza!BU1181</f>
        <v>31096977.350000001</v>
      </c>
      <c r="T1192" s="212">
        <f>Dane_baza!BV1181</f>
        <v>434910.22</v>
      </c>
      <c r="U1192" s="212">
        <f>Dane_baza!BW1181</f>
        <v>20453226.219999999</v>
      </c>
      <c r="V1192" s="212">
        <f t="shared" si="62"/>
        <v>51985113.789999999</v>
      </c>
      <c r="W1192" s="161">
        <f t="shared" si="63"/>
        <v>2941253.7899999991</v>
      </c>
      <c r="AA1192" s="36"/>
    </row>
    <row r="1193" spans="1:27" ht="14.45" x14ac:dyDescent="0.3">
      <c r="A1193" s="197" t="s">
        <v>97</v>
      </c>
      <c r="B1193" s="197" t="s">
        <v>1140</v>
      </c>
      <c r="C1193" s="197" t="s">
        <v>33</v>
      </c>
      <c r="D1193" s="197" t="s">
        <v>34</v>
      </c>
      <c r="E1193" s="197" t="s">
        <v>31</v>
      </c>
      <c r="F1193" s="195" t="s">
        <v>4074</v>
      </c>
      <c r="G1193" s="195" t="s">
        <v>1141</v>
      </c>
      <c r="H1193" s="161">
        <f>Dane_baza!AR1182</f>
        <v>29378399</v>
      </c>
      <c r="I1193" s="161">
        <f>Dane_baza!AS1182</f>
        <v>2437612</v>
      </c>
      <c r="J1193" s="161">
        <f>Dane_baza!BX1182</f>
        <v>994884</v>
      </c>
      <c r="K1193" s="161">
        <f>Dane_baza!AT1182</f>
        <v>0</v>
      </c>
      <c r="L1193" s="161">
        <f>Dane_baza!AU1182</f>
        <v>663410</v>
      </c>
      <c r="M1193" s="161">
        <f>Dane_baza!AV1182</f>
        <v>816403</v>
      </c>
      <c r="N1193" s="161">
        <f>Dane_baza!AY1182</f>
        <v>24871820</v>
      </c>
      <c r="O1193" s="161">
        <f>Dane_baza!AZ1182</f>
        <v>880724</v>
      </c>
      <c r="P1193" s="161">
        <f>Dane_baza!AW1182</f>
        <v>0</v>
      </c>
      <c r="Q1193" s="161">
        <f>Dane_baza!AX1182</f>
        <v>0</v>
      </c>
      <c r="R1193" s="212">
        <f t="shared" si="64"/>
        <v>60043252</v>
      </c>
      <c r="S1193" s="212">
        <f>Dane_baza!BU1182</f>
        <v>63884692.619999997</v>
      </c>
      <c r="T1193" s="212">
        <f>Dane_baza!BV1182</f>
        <v>1731412.59</v>
      </c>
      <c r="U1193" s="212">
        <f>Dane_baza!BW1182</f>
        <v>0</v>
      </c>
      <c r="V1193" s="212">
        <f t="shared" si="62"/>
        <v>65616105.210000001</v>
      </c>
      <c r="W1193" s="161">
        <f t="shared" si="63"/>
        <v>5572853.2100000009</v>
      </c>
      <c r="AA1193" s="36"/>
    </row>
    <row r="1194" spans="1:27" ht="14.45" x14ac:dyDescent="0.3">
      <c r="A1194" s="197" t="s">
        <v>97</v>
      </c>
      <c r="B1194" s="197" t="s">
        <v>1140</v>
      </c>
      <c r="C1194" s="197" t="s">
        <v>32</v>
      </c>
      <c r="D1194" s="197" t="s">
        <v>36</v>
      </c>
      <c r="E1194" s="197" t="s">
        <v>31</v>
      </c>
      <c r="F1194" s="195" t="s">
        <v>4075</v>
      </c>
      <c r="G1194" s="195" t="s">
        <v>1142</v>
      </c>
      <c r="H1194" s="161">
        <f>Dane_baza!AR1183</f>
        <v>3911800</v>
      </c>
      <c r="I1194" s="161">
        <f>Dane_baza!AS1183</f>
        <v>33566</v>
      </c>
      <c r="J1194" s="161">
        <f>Dane_baza!BX1183</f>
        <v>307454</v>
      </c>
      <c r="K1194" s="161">
        <f>Dane_baza!AT1183</f>
        <v>7695423</v>
      </c>
      <c r="L1194" s="161">
        <f>Dane_baza!AU1183</f>
        <v>115034</v>
      </c>
      <c r="M1194" s="161">
        <f>Dane_baza!AV1183</f>
        <v>420185</v>
      </c>
      <c r="N1194" s="161">
        <f>Dane_baza!AY1183</f>
        <v>10548921</v>
      </c>
      <c r="O1194" s="161">
        <f>Dane_baza!AZ1183</f>
        <v>181660</v>
      </c>
      <c r="P1194" s="161">
        <f>Dane_baza!AW1183</f>
        <v>0</v>
      </c>
      <c r="Q1194" s="161">
        <f>Dane_baza!AX1183</f>
        <v>0</v>
      </c>
      <c r="R1194" s="212">
        <f t="shared" si="64"/>
        <v>23214043</v>
      </c>
      <c r="S1194" s="212">
        <f>Dane_baza!BU1183</f>
        <v>13711941.890000001</v>
      </c>
      <c r="T1194" s="212">
        <f>Dane_baza!BV1183</f>
        <v>49242.58</v>
      </c>
      <c r="U1194" s="212">
        <f>Dane_baza!BW1183</f>
        <v>10952858.280000001</v>
      </c>
      <c r="V1194" s="212">
        <f t="shared" si="62"/>
        <v>24714042.75</v>
      </c>
      <c r="W1194" s="161">
        <f t="shared" si="63"/>
        <v>1499999.75</v>
      </c>
      <c r="AA1194" s="36"/>
    </row>
    <row r="1195" spans="1:27" ht="14.45" x14ac:dyDescent="0.3">
      <c r="A1195" s="197" t="s">
        <v>97</v>
      </c>
      <c r="B1195" s="197" t="s">
        <v>1140</v>
      </c>
      <c r="C1195" s="197" t="s">
        <v>37</v>
      </c>
      <c r="D1195" s="197" t="s">
        <v>36</v>
      </c>
      <c r="E1195" s="197" t="s">
        <v>31</v>
      </c>
      <c r="F1195" s="195" t="s">
        <v>4076</v>
      </c>
      <c r="G1195" s="195" t="s">
        <v>1143</v>
      </c>
      <c r="H1195" s="161">
        <f>Dane_baza!AR1184</f>
        <v>3871468</v>
      </c>
      <c r="I1195" s="161">
        <f>Dane_baza!AS1184</f>
        <v>33585</v>
      </c>
      <c r="J1195" s="161">
        <f>Dane_baza!BX1184</f>
        <v>304850</v>
      </c>
      <c r="K1195" s="161">
        <f>Dane_baza!AT1184</f>
        <v>7990237</v>
      </c>
      <c r="L1195" s="161">
        <f>Dane_baza!AU1184</f>
        <v>152531</v>
      </c>
      <c r="M1195" s="161">
        <f>Dane_baza!AV1184</f>
        <v>367799</v>
      </c>
      <c r="N1195" s="161">
        <f>Dane_baza!AY1184</f>
        <v>10303930</v>
      </c>
      <c r="O1195" s="161">
        <f>Dane_baza!AZ1184</f>
        <v>168684</v>
      </c>
      <c r="P1195" s="161">
        <f>Dane_baza!AW1184</f>
        <v>0</v>
      </c>
      <c r="Q1195" s="161">
        <f>Dane_baza!AX1184</f>
        <v>0</v>
      </c>
      <c r="R1195" s="212">
        <f t="shared" si="64"/>
        <v>23193084</v>
      </c>
      <c r="S1195" s="212">
        <f>Dane_baza!BU1184</f>
        <v>12063026.33</v>
      </c>
      <c r="T1195" s="212">
        <f>Dane_baza!BV1184</f>
        <v>11758.37</v>
      </c>
      <c r="U1195" s="212">
        <f>Dane_baza!BW1184</f>
        <v>12618299.09</v>
      </c>
      <c r="V1195" s="212">
        <f t="shared" si="62"/>
        <v>24693083.789999999</v>
      </c>
      <c r="W1195" s="161">
        <f t="shared" si="63"/>
        <v>1499999.7899999991</v>
      </c>
      <c r="AA1195" s="36"/>
    </row>
    <row r="1196" spans="1:27" ht="14.45" x14ac:dyDescent="0.3">
      <c r="A1196" s="197" t="s">
        <v>97</v>
      </c>
      <c r="B1196" s="197" t="s">
        <v>1140</v>
      </c>
      <c r="C1196" s="197" t="s">
        <v>39</v>
      </c>
      <c r="D1196" s="197" t="s">
        <v>36</v>
      </c>
      <c r="E1196" s="197" t="s">
        <v>31</v>
      </c>
      <c r="F1196" s="195" t="s">
        <v>4077</v>
      </c>
      <c r="G1196" s="195" t="s">
        <v>1144</v>
      </c>
      <c r="H1196" s="161">
        <f>Dane_baza!AR1185</f>
        <v>2048365</v>
      </c>
      <c r="I1196" s="161">
        <f>Dane_baza!AS1185</f>
        <v>9155</v>
      </c>
      <c r="J1196" s="161">
        <f>Dane_baza!BX1185</f>
        <v>203744</v>
      </c>
      <c r="K1196" s="161">
        <f>Dane_baza!AT1185</f>
        <v>7266490</v>
      </c>
      <c r="L1196" s="161">
        <f>Dane_baza!AU1185</f>
        <v>495785</v>
      </c>
      <c r="M1196" s="161">
        <f>Dane_baza!AV1185</f>
        <v>671027</v>
      </c>
      <c r="N1196" s="161">
        <f>Dane_baza!AY1185</f>
        <v>5605316</v>
      </c>
      <c r="O1196" s="161">
        <f>Dane_baza!AZ1185</f>
        <v>111915</v>
      </c>
      <c r="P1196" s="161">
        <f>Dane_baza!AW1185</f>
        <v>0</v>
      </c>
      <c r="Q1196" s="161">
        <f>Dane_baza!AX1185</f>
        <v>0</v>
      </c>
      <c r="R1196" s="212">
        <f t="shared" si="64"/>
        <v>16411797</v>
      </c>
      <c r="S1196" s="212">
        <f>Dane_baza!BU1185</f>
        <v>7037237.5899999999</v>
      </c>
      <c r="T1196" s="212">
        <f>Dane_baza!BV1185</f>
        <v>12738.08</v>
      </c>
      <c r="U1196" s="212">
        <f>Dane_baza!BW1185</f>
        <v>10361820.85</v>
      </c>
      <c r="V1196" s="212">
        <f t="shared" si="62"/>
        <v>17411796.52</v>
      </c>
      <c r="W1196" s="161">
        <f t="shared" si="63"/>
        <v>999999.51999999955</v>
      </c>
      <c r="AA1196" s="36"/>
    </row>
    <row r="1197" spans="1:27" ht="14.45" x14ac:dyDescent="0.3">
      <c r="A1197" s="197" t="s">
        <v>97</v>
      </c>
      <c r="B1197" s="197" t="s">
        <v>1140</v>
      </c>
      <c r="C1197" s="197" t="s">
        <v>42</v>
      </c>
      <c r="D1197" s="197" t="s">
        <v>36</v>
      </c>
      <c r="E1197" s="197" t="s">
        <v>31</v>
      </c>
      <c r="F1197" s="195" t="s">
        <v>4078</v>
      </c>
      <c r="G1197" s="195" t="s">
        <v>1141</v>
      </c>
      <c r="H1197" s="161">
        <f>Dane_baza!AR1186</f>
        <v>5018962</v>
      </c>
      <c r="I1197" s="161">
        <f>Dane_baza!AS1186</f>
        <v>100818</v>
      </c>
      <c r="J1197" s="161">
        <f>Dane_baza!BX1186</f>
        <v>359866</v>
      </c>
      <c r="K1197" s="161">
        <f>Dane_baza!AT1186</f>
        <v>7393064</v>
      </c>
      <c r="L1197" s="161">
        <f>Dane_baza!AU1186</f>
        <v>282926</v>
      </c>
      <c r="M1197" s="161">
        <f>Dane_baza!AV1186</f>
        <v>356643</v>
      </c>
      <c r="N1197" s="161">
        <f>Dane_baza!AY1186</f>
        <v>11083521</v>
      </c>
      <c r="O1197" s="161">
        <f>Dane_baza!AZ1186</f>
        <v>171928</v>
      </c>
      <c r="P1197" s="161">
        <f>Dane_baza!AW1186</f>
        <v>0</v>
      </c>
      <c r="Q1197" s="161">
        <f>Dane_baza!AX1186</f>
        <v>0</v>
      </c>
      <c r="R1197" s="212">
        <f t="shared" si="64"/>
        <v>24767728</v>
      </c>
      <c r="S1197" s="212">
        <f>Dane_baza!BU1186</f>
        <v>15584547.220000001</v>
      </c>
      <c r="T1197" s="212">
        <f>Dane_baza!BV1186</f>
        <v>251858.72</v>
      </c>
      <c r="U1197" s="212">
        <f>Dane_baza!BW1186</f>
        <v>10931321.699999999</v>
      </c>
      <c r="V1197" s="212">
        <f t="shared" si="62"/>
        <v>26767727.640000001</v>
      </c>
      <c r="W1197" s="161">
        <f t="shared" si="63"/>
        <v>1999999.6400000006</v>
      </c>
      <c r="AA1197" s="36"/>
    </row>
    <row r="1198" spans="1:27" ht="14.45" x14ac:dyDescent="0.3">
      <c r="A1198" s="197" t="s">
        <v>97</v>
      </c>
      <c r="B1198" s="197" t="s">
        <v>1140</v>
      </c>
      <c r="C1198" s="197" t="s">
        <v>44</v>
      </c>
      <c r="D1198" s="197" t="s">
        <v>36</v>
      </c>
      <c r="E1198" s="197" t="s">
        <v>31</v>
      </c>
      <c r="F1198" s="195" t="s">
        <v>4079</v>
      </c>
      <c r="G1198" s="195" t="s">
        <v>1145</v>
      </c>
      <c r="H1198" s="161">
        <f>Dane_baza!AR1187</f>
        <v>2266530</v>
      </c>
      <c r="I1198" s="161">
        <f>Dane_baza!AS1187</f>
        <v>134615</v>
      </c>
      <c r="J1198" s="161">
        <f>Dane_baza!BX1187</f>
        <v>217835</v>
      </c>
      <c r="K1198" s="161">
        <f>Dane_baza!AT1187</f>
        <v>6484932</v>
      </c>
      <c r="L1198" s="161">
        <f>Dane_baza!AU1187</f>
        <v>584350</v>
      </c>
      <c r="M1198" s="161">
        <f>Dane_baza!AV1187</f>
        <v>162487</v>
      </c>
      <c r="N1198" s="161">
        <f>Dane_baza!AY1187</f>
        <v>6181120</v>
      </c>
      <c r="O1198" s="161">
        <f>Dane_baza!AZ1187</f>
        <v>136245</v>
      </c>
      <c r="P1198" s="161">
        <f>Dane_baza!AW1187</f>
        <v>0</v>
      </c>
      <c r="Q1198" s="161">
        <f>Dane_baza!AX1187</f>
        <v>0</v>
      </c>
      <c r="R1198" s="212">
        <f t="shared" si="64"/>
        <v>16168114</v>
      </c>
      <c r="S1198" s="212">
        <f>Dane_baza!BU1187</f>
        <v>8167484.3600000003</v>
      </c>
      <c r="T1198" s="212">
        <f>Dane_baza!BV1187</f>
        <v>26408.19</v>
      </c>
      <c r="U1198" s="212">
        <f>Dane_baza!BW1187</f>
        <v>8974221.4504624698</v>
      </c>
      <c r="V1198" s="212">
        <f t="shared" si="62"/>
        <v>17168114.000462472</v>
      </c>
      <c r="W1198" s="161">
        <f t="shared" si="63"/>
        <v>1000000.0004624724</v>
      </c>
      <c r="AA1198" s="36"/>
    </row>
    <row r="1199" spans="1:27" ht="14.45" x14ac:dyDescent="0.3">
      <c r="A1199" s="197" t="s">
        <v>97</v>
      </c>
      <c r="B1199" s="197" t="s">
        <v>1140</v>
      </c>
      <c r="C1199" s="197" t="s">
        <v>51</v>
      </c>
      <c r="D1199" s="197" t="s">
        <v>36</v>
      </c>
      <c r="E1199" s="197" t="s">
        <v>31</v>
      </c>
      <c r="F1199" s="195" t="s">
        <v>4080</v>
      </c>
      <c r="G1199" s="195" t="s">
        <v>1146</v>
      </c>
      <c r="H1199" s="161">
        <f>Dane_baza!AR1188</f>
        <v>3758629</v>
      </c>
      <c r="I1199" s="161">
        <f>Dane_baza!AS1188</f>
        <v>39910</v>
      </c>
      <c r="J1199" s="161">
        <f>Dane_baza!BX1188</f>
        <v>320708</v>
      </c>
      <c r="K1199" s="161">
        <f>Dane_baza!AT1188</f>
        <v>7957552</v>
      </c>
      <c r="L1199" s="161">
        <f>Dane_baza!AU1188</f>
        <v>428373</v>
      </c>
      <c r="M1199" s="161">
        <f>Dane_baza!AV1188</f>
        <v>697494</v>
      </c>
      <c r="N1199" s="161">
        <f>Dane_baza!AY1188</f>
        <v>13153858</v>
      </c>
      <c r="O1199" s="161">
        <f>Dane_baza!AZ1188</f>
        <v>178416</v>
      </c>
      <c r="P1199" s="161">
        <f>Dane_baza!AW1188</f>
        <v>0</v>
      </c>
      <c r="Q1199" s="161">
        <f>Dane_baza!AX1188</f>
        <v>0</v>
      </c>
      <c r="R1199" s="212">
        <f t="shared" si="64"/>
        <v>26534940</v>
      </c>
      <c r="S1199" s="212">
        <f>Dane_baza!BU1188</f>
        <v>11831749.26</v>
      </c>
      <c r="T1199" s="212">
        <f>Dane_baza!BV1188</f>
        <v>128549.86</v>
      </c>
      <c r="U1199" s="212">
        <f>Dane_baza!BW1188</f>
        <v>17569798.690000001</v>
      </c>
      <c r="V1199" s="212">
        <f t="shared" si="62"/>
        <v>29530097.810000002</v>
      </c>
      <c r="W1199" s="161">
        <f t="shared" si="63"/>
        <v>2995157.8100000024</v>
      </c>
      <c r="AA1199" s="36"/>
    </row>
    <row r="1200" spans="1:27" ht="14.45" x14ac:dyDescent="0.3">
      <c r="A1200" s="197" t="s">
        <v>97</v>
      </c>
      <c r="B1200" s="197" t="s">
        <v>1147</v>
      </c>
      <c r="C1200" s="197" t="s">
        <v>33</v>
      </c>
      <c r="D1200" s="197" t="s">
        <v>34</v>
      </c>
      <c r="E1200" s="197" t="s">
        <v>31</v>
      </c>
      <c r="F1200" s="195" t="s">
        <v>4081</v>
      </c>
      <c r="G1200" s="195" t="s">
        <v>1148</v>
      </c>
      <c r="H1200" s="161">
        <f>Dane_baza!AR1189</f>
        <v>67434675</v>
      </c>
      <c r="I1200" s="161">
        <f>Dane_baza!AS1189</f>
        <v>6434101</v>
      </c>
      <c r="J1200" s="161">
        <f>Dane_baza!BX1189</f>
        <v>2454519</v>
      </c>
      <c r="K1200" s="161">
        <f>Dane_baza!AT1189</f>
        <v>0</v>
      </c>
      <c r="L1200" s="161">
        <f>Dane_baza!AU1189</f>
        <v>417196</v>
      </c>
      <c r="M1200" s="161">
        <f>Dane_baza!AV1189</f>
        <v>1365188</v>
      </c>
      <c r="N1200" s="161">
        <f>Dane_baza!AY1189</f>
        <v>57593411</v>
      </c>
      <c r="O1200" s="161">
        <f>Dane_baza!AZ1189</f>
        <v>2093950</v>
      </c>
      <c r="P1200" s="161">
        <f>Dane_baza!AW1189</f>
        <v>0</v>
      </c>
      <c r="Q1200" s="161">
        <f>Dane_baza!AX1189</f>
        <v>0</v>
      </c>
      <c r="R1200" s="212">
        <f t="shared" si="64"/>
        <v>137793040</v>
      </c>
      <c r="S1200" s="212">
        <f>Dane_baza!BU1189</f>
        <v>141445512.05000001</v>
      </c>
      <c r="T1200" s="212">
        <f>Dane_baza!BV1189</f>
        <v>2013831.15</v>
      </c>
      <c r="U1200" s="212">
        <f>Dane_baza!BW1189</f>
        <v>520265.18</v>
      </c>
      <c r="V1200" s="212">
        <f t="shared" si="62"/>
        <v>143979608.38000003</v>
      </c>
      <c r="W1200" s="161">
        <f t="shared" si="63"/>
        <v>6186568.380000025</v>
      </c>
      <c r="AA1200" s="36"/>
    </row>
    <row r="1201" spans="1:27" ht="14.45" x14ac:dyDescent="0.3">
      <c r="A1201" s="197" t="s">
        <v>97</v>
      </c>
      <c r="B1201" s="197" t="s">
        <v>1147</v>
      </c>
      <c r="C1201" s="197" t="s">
        <v>32</v>
      </c>
      <c r="D1201" s="197" t="s">
        <v>36</v>
      </c>
      <c r="E1201" s="197" t="s">
        <v>31</v>
      </c>
      <c r="F1201" s="195" t="s">
        <v>4082</v>
      </c>
      <c r="G1201" s="195" t="s">
        <v>1149</v>
      </c>
      <c r="H1201" s="161">
        <f>Dane_baza!AR1190</f>
        <v>6269089</v>
      </c>
      <c r="I1201" s="161">
        <f>Dane_baza!AS1190</f>
        <v>218440</v>
      </c>
      <c r="J1201" s="161">
        <f>Dane_baza!BX1190</f>
        <v>261990</v>
      </c>
      <c r="K1201" s="161">
        <f>Dane_baza!AT1190</f>
        <v>2378961</v>
      </c>
      <c r="L1201" s="161">
        <f>Dane_baza!AU1190</f>
        <v>0</v>
      </c>
      <c r="M1201" s="161">
        <f>Dane_baza!AV1190</f>
        <v>681222</v>
      </c>
      <c r="N1201" s="161">
        <f>Dane_baza!AY1190</f>
        <v>7840987</v>
      </c>
      <c r="O1201" s="161">
        <f>Dane_baza!AZ1190</f>
        <v>188147</v>
      </c>
      <c r="P1201" s="161">
        <f>Dane_baza!AW1190</f>
        <v>0</v>
      </c>
      <c r="Q1201" s="161">
        <f>Dane_baza!AX1190</f>
        <v>0</v>
      </c>
      <c r="R1201" s="212">
        <f t="shared" si="64"/>
        <v>17838836</v>
      </c>
      <c r="S1201" s="212">
        <f>Dane_baza!BU1190</f>
        <v>14051189.83</v>
      </c>
      <c r="T1201" s="212">
        <f>Dane_baza!BV1190</f>
        <v>173652.14</v>
      </c>
      <c r="U1201" s="212">
        <f>Dane_baza!BW1190</f>
        <v>5754654.3499999996</v>
      </c>
      <c r="V1201" s="212">
        <f t="shared" si="62"/>
        <v>19979496.32</v>
      </c>
      <c r="W1201" s="161">
        <f t="shared" si="63"/>
        <v>2140660.3200000003</v>
      </c>
      <c r="AA1201" s="36"/>
    </row>
    <row r="1202" spans="1:27" ht="14.45" x14ac:dyDescent="0.3">
      <c r="A1202" s="197" t="s">
        <v>97</v>
      </c>
      <c r="B1202" s="197" t="s">
        <v>1147</v>
      </c>
      <c r="C1202" s="197" t="s">
        <v>37</v>
      </c>
      <c r="D1202" s="197" t="s">
        <v>36</v>
      </c>
      <c r="E1202" s="197" t="s">
        <v>31</v>
      </c>
      <c r="F1202" s="195" t="s">
        <v>4083</v>
      </c>
      <c r="G1202" s="195" t="s">
        <v>1150</v>
      </c>
      <c r="H1202" s="161">
        <f>Dane_baza!AR1191</f>
        <v>9444752</v>
      </c>
      <c r="I1202" s="161">
        <f>Dane_baza!AS1191</f>
        <v>254328</v>
      </c>
      <c r="J1202" s="161">
        <f>Dane_baza!BX1191</f>
        <v>351100</v>
      </c>
      <c r="K1202" s="161">
        <f>Dane_baza!AT1191</f>
        <v>2093670</v>
      </c>
      <c r="L1202" s="161">
        <f>Dane_baza!AU1191</f>
        <v>0</v>
      </c>
      <c r="M1202" s="161">
        <f>Dane_baza!AV1191</f>
        <v>697180</v>
      </c>
      <c r="N1202" s="161">
        <f>Dane_baza!AY1191</f>
        <v>10344042</v>
      </c>
      <c r="O1202" s="161">
        <f>Dane_baza!AZ1191</f>
        <v>254648</v>
      </c>
      <c r="P1202" s="161">
        <f>Dane_baza!AW1191</f>
        <v>0</v>
      </c>
      <c r="Q1202" s="161">
        <f>Dane_baza!AX1191</f>
        <v>0</v>
      </c>
      <c r="R1202" s="212">
        <f t="shared" si="64"/>
        <v>23439720</v>
      </c>
      <c r="S1202" s="212">
        <f>Dane_baza!BU1191</f>
        <v>18121900.280000001</v>
      </c>
      <c r="T1202" s="212">
        <f>Dane_baza!BV1191</f>
        <v>519193.57</v>
      </c>
      <c r="U1202" s="212">
        <f>Dane_baza!BW1191</f>
        <v>6298626.145998829</v>
      </c>
      <c r="V1202" s="212">
        <f t="shared" si="62"/>
        <v>24939719.99599883</v>
      </c>
      <c r="W1202" s="161">
        <f t="shared" si="63"/>
        <v>1499999.9959988296</v>
      </c>
      <c r="AA1202" s="36"/>
    </row>
    <row r="1203" spans="1:27" ht="14.45" x14ac:dyDescent="0.3">
      <c r="A1203" s="197" t="s">
        <v>97</v>
      </c>
      <c r="B1203" s="197" t="s">
        <v>1147</v>
      </c>
      <c r="C1203" s="197" t="s">
        <v>39</v>
      </c>
      <c r="D1203" s="197" t="s">
        <v>36</v>
      </c>
      <c r="E1203" s="197" t="s">
        <v>31</v>
      </c>
      <c r="F1203" s="195" t="s">
        <v>4084</v>
      </c>
      <c r="G1203" s="195" t="s">
        <v>1151</v>
      </c>
      <c r="H1203" s="161">
        <f>Dane_baza!AR1192</f>
        <v>6134366</v>
      </c>
      <c r="I1203" s="161">
        <f>Dane_baza!AS1192</f>
        <v>118010</v>
      </c>
      <c r="J1203" s="161">
        <f>Dane_baza!BX1192</f>
        <v>310848</v>
      </c>
      <c r="K1203" s="161">
        <f>Dane_baza!AT1192</f>
        <v>5486068</v>
      </c>
      <c r="L1203" s="161">
        <f>Dane_baza!AU1192</f>
        <v>61533</v>
      </c>
      <c r="M1203" s="161">
        <f>Dane_baza!AV1192</f>
        <v>779705</v>
      </c>
      <c r="N1203" s="161">
        <f>Dane_baza!AY1192</f>
        <v>9204026</v>
      </c>
      <c r="O1203" s="161">
        <f>Dane_baza!AZ1192</f>
        <v>189769</v>
      </c>
      <c r="P1203" s="161">
        <f>Dane_baza!AW1192</f>
        <v>0</v>
      </c>
      <c r="Q1203" s="161">
        <f>Dane_baza!AX1192</f>
        <v>0</v>
      </c>
      <c r="R1203" s="212">
        <f t="shared" si="64"/>
        <v>22284325</v>
      </c>
      <c r="S1203" s="212">
        <f>Dane_baza!BU1192</f>
        <v>15973554.880000001</v>
      </c>
      <c r="T1203" s="212">
        <f>Dane_baza!BV1192</f>
        <v>151243.62</v>
      </c>
      <c r="U1203" s="212">
        <f>Dane_baza!BW1192</f>
        <v>7659526.5045652632</v>
      </c>
      <c r="V1203" s="212">
        <f t="shared" si="62"/>
        <v>23784325.004565261</v>
      </c>
      <c r="W1203" s="161">
        <f t="shared" si="63"/>
        <v>1500000.0045652613</v>
      </c>
      <c r="AA1203" s="36"/>
    </row>
    <row r="1204" spans="1:27" ht="14.45" x14ac:dyDescent="0.3">
      <c r="A1204" s="197" t="s">
        <v>97</v>
      </c>
      <c r="B1204" s="197" t="s">
        <v>1147</v>
      </c>
      <c r="C1204" s="197" t="s">
        <v>42</v>
      </c>
      <c r="D1204" s="197" t="s">
        <v>36</v>
      </c>
      <c r="E1204" s="197" t="s">
        <v>31</v>
      </c>
      <c r="F1204" s="195" t="s">
        <v>4085</v>
      </c>
      <c r="G1204" s="195" t="s">
        <v>1152</v>
      </c>
      <c r="H1204" s="161">
        <f>Dane_baza!AR1193</f>
        <v>8539340</v>
      </c>
      <c r="I1204" s="161">
        <f>Dane_baza!AS1193</f>
        <v>523954</v>
      </c>
      <c r="J1204" s="161">
        <f>Dane_baza!BX1193</f>
        <v>373215</v>
      </c>
      <c r="K1204" s="161">
        <f>Dane_baza!AT1193</f>
        <v>4841855</v>
      </c>
      <c r="L1204" s="161">
        <f>Dane_baza!AU1193</f>
        <v>0</v>
      </c>
      <c r="M1204" s="161">
        <f>Dane_baza!AV1193</f>
        <v>468312</v>
      </c>
      <c r="N1204" s="161">
        <f>Dane_baza!AY1193</f>
        <v>16623219</v>
      </c>
      <c r="O1204" s="161">
        <f>Dane_baza!AZ1193</f>
        <v>277355</v>
      </c>
      <c r="P1204" s="161">
        <f>Dane_baza!AW1193</f>
        <v>0</v>
      </c>
      <c r="Q1204" s="161">
        <f>Dane_baza!AX1193</f>
        <v>0</v>
      </c>
      <c r="R1204" s="212">
        <f t="shared" si="64"/>
        <v>31647250</v>
      </c>
      <c r="S1204" s="212">
        <f>Dane_baza!BU1193</f>
        <v>22370453.059999999</v>
      </c>
      <c r="T1204" s="212">
        <f>Dane_baza!BV1193</f>
        <v>910992.75</v>
      </c>
      <c r="U1204" s="212">
        <f>Dane_baza!BW1193</f>
        <v>10365804.109999999</v>
      </c>
      <c r="V1204" s="212">
        <f t="shared" si="62"/>
        <v>33647249.920000002</v>
      </c>
      <c r="W1204" s="161">
        <f t="shared" si="63"/>
        <v>1999999.9200000018</v>
      </c>
      <c r="AA1204" s="36"/>
    </row>
    <row r="1205" spans="1:27" ht="14.45" x14ac:dyDescent="0.3">
      <c r="A1205" s="197" t="s">
        <v>97</v>
      </c>
      <c r="B1205" s="197" t="s">
        <v>1147</v>
      </c>
      <c r="C1205" s="197" t="s">
        <v>44</v>
      </c>
      <c r="D1205" s="197" t="s">
        <v>36</v>
      </c>
      <c r="E1205" s="197" t="s">
        <v>31</v>
      </c>
      <c r="F1205" s="195" t="s">
        <v>4086</v>
      </c>
      <c r="G1205" s="195" t="s">
        <v>1153</v>
      </c>
      <c r="H1205" s="161">
        <f>Dane_baza!AR1194</f>
        <v>5750205</v>
      </c>
      <c r="I1205" s="161">
        <f>Dane_baza!AS1194</f>
        <v>56254</v>
      </c>
      <c r="J1205" s="161">
        <f>Dane_baza!BX1194</f>
        <v>211704</v>
      </c>
      <c r="K1205" s="161">
        <f>Dane_baza!AT1194</f>
        <v>1106866</v>
      </c>
      <c r="L1205" s="161">
        <f>Dane_baza!AU1194</f>
        <v>0</v>
      </c>
      <c r="M1205" s="161">
        <f>Dane_baza!AV1194</f>
        <v>1104448</v>
      </c>
      <c r="N1205" s="161">
        <f>Dane_baza!AY1194</f>
        <v>5710268</v>
      </c>
      <c r="O1205" s="161">
        <f>Dane_baza!AZ1194</f>
        <v>149220</v>
      </c>
      <c r="P1205" s="161">
        <f>Dane_baza!AW1194</f>
        <v>0</v>
      </c>
      <c r="Q1205" s="161">
        <f>Dane_baza!AX1194</f>
        <v>0</v>
      </c>
      <c r="R1205" s="212">
        <f t="shared" si="64"/>
        <v>14088965</v>
      </c>
      <c r="S1205" s="212">
        <f>Dane_baza!BU1194</f>
        <v>11450348.710000001</v>
      </c>
      <c r="T1205" s="212">
        <f>Dane_baza!BV1194</f>
        <v>89069.38</v>
      </c>
      <c r="U1205" s="212">
        <f>Dane_baza!BW1194</f>
        <v>3920504.92</v>
      </c>
      <c r="V1205" s="212">
        <f t="shared" si="62"/>
        <v>15459923.010000002</v>
      </c>
      <c r="W1205" s="161">
        <f t="shared" si="63"/>
        <v>1370958.0100000016</v>
      </c>
      <c r="AA1205" s="36"/>
    </row>
    <row r="1206" spans="1:27" ht="14.45" x14ac:dyDescent="0.3">
      <c r="A1206" s="197" t="s">
        <v>97</v>
      </c>
      <c r="B1206" s="197" t="s">
        <v>1147</v>
      </c>
      <c r="C1206" s="197" t="s">
        <v>51</v>
      </c>
      <c r="D1206" s="197" t="s">
        <v>36</v>
      </c>
      <c r="E1206" s="197" t="s">
        <v>31</v>
      </c>
      <c r="F1206" s="195" t="s">
        <v>4087</v>
      </c>
      <c r="G1206" s="195" t="s">
        <v>1148</v>
      </c>
      <c r="H1206" s="161">
        <f>Dane_baza!AR1195</f>
        <v>22113424</v>
      </c>
      <c r="I1206" s="161">
        <f>Dane_baza!AS1195</f>
        <v>6680482</v>
      </c>
      <c r="J1206" s="161">
        <f>Dane_baza!BX1195</f>
        <v>398618</v>
      </c>
      <c r="K1206" s="161">
        <f>Dane_baza!AT1195</f>
        <v>0</v>
      </c>
      <c r="L1206" s="161">
        <f>Dane_baza!AU1195</f>
        <v>0</v>
      </c>
      <c r="M1206" s="161">
        <f>Dane_baza!AV1195</f>
        <v>489380</v>
      </c>
      <c r="N1206" s="161">
        <f>Dane_baza!AY1195</f>
        <v>25325300</v>
      </c>
      <c r="O1206" s="161">
        <f>Dane_baza!AZ1195</f>
        <v>405490</v>
      </c>
      <c r="P1206" s="161">
        <f>Dane_baza!AW1195</f>
        <v>0</v>
      </c>
      <c r="Q1206" s="161">
        <f>Dane_baza!AX1195</f>
        <v>0</v>
      </c>
      <c r="R1206" s="212">
        <f t="shared" si="64"/>
        <v>55412694</v>
      </c>
      <c r="S1206" s="212">
        <f>Dane_baza!BU1195</f>
        <v>44645010.609999999</v>
      </c>
      <c r="T1206" s="212">
        <f>Dane_baza!BV1195</f>
        <v>10174780.210000001</v>
      </c>
      <c r="U1206" s="212">
        <f>Dane_baza!BW1195</f>
        <v>3592903.1844066456</v>
      </c>
      <c r="V1206" s="212">
        <f t="shared" si="62"/>
        <v>58412694.004406646</v>
      </c>
      <c r="W1206" s="161">
        <f t="shared" si="63"/>
        <v>3000000.0044066459</v>
      </c>
      <c r="AA1206" s="36"/>
    </row>
    <row r="1207" spans="1:27" ht="14.45" x14ac:dyDescent="0.3">
      <c r="A1207" s="197" t="s">
        <v>97</v>
      </c>
      <c r="B1207" s="197" t="s">
        <v>1147</v>
      </c>
      <c r="C1207" s="197" t="s">
        <v>75</v>
      </c>
      <c r="D1207" s="197" t="s">
        <v>36</v>
      </c>
      <c r="E1207" s="197" t="s">
        <v>31</v>
      </c>
      <c r="F1207" s="195" t="s">
        <v>4088</v>
      </c>
      <c r="G1207" s="195" t="s">
        <v>1154</v>
      </c>
      <c r="H1207" s="161">
        <f>Dane_baza!AR1196</f>
        <v>20581808</v>
      </c>
      <c r="I1207" s="161">
        <f>Dane_baza!AS1196</f>
        <v>2181620</v>
      </c>
      <c r="J1207" s="161">
        <f>Dane_baza!BX1196</f>
        <v>671461</v>
      </c>
      <c r="K1207" s="161">
        <f>Dane_baza!AT1196</f>
        <v>0</v>
      </c>
      <c r="L1207" s="161">
        <f>Dane_baza!AU1196</f>
        <v>0</v>
      </c>
      <c r="M1207" s="161">
        <f>Dane_baza!AV1196</f>
        <v>1001726</v>
      </c>
      <c r="N1207" s="161">
        <f>Dane_baza!AY1196</f>
        <v>26184013</v>
      </c>
      <c r="O1207" s="161">
        <f>Dane_baza!AZ1196</f>
        <v>679601</v>
      </c>
      <c r="P1207" s="161">
        <f>Dane_baza!AW1196</f>
        <v>0</v>
      </c>
      <c r="Q1207" s="161">
        <f>Dane_baza!AX1196</f>
        <v>-13206</v>
      </c>
      <c r="R1207" s="212">
        <f t="shared" si="64"/>
        <v>51287023</v>
      </c>
      <c r="S1207" s="212">
        <f>Dane_baza!BU1196</f>
        <v>45607650.829999998</v>
      </c>
      <c r="T1207" s="212">
        <f>Dane_baza!BV1196</f>
        <v>2190341.9500000002</v>
      </c>
      <c r="U1207" s="212">
        <f>Dane_baza!BW1196</f>
        <v>6489029.7799999956</v>
      </c>
      <c r="V1207" s="212">
        <f t="shared" si="62"/>
        <v>54287022.559999995</v>
      </c>
      <c r="W1207" s="161">
        <f t="shared" si="63"/>
        <v>2999999.5599999949</v>
      </c>
      <c r="AA1207" s="36"/>
    </row>
    <row r="1208" spans="1:27" ht="14.45" x14ac:dyDescent="0.3">
      <c r="A1208" s="197" t="s">
        <v>97</v>
      </c>
      <c r="B1208" s="197" t="s">
        <v>1155</v>
      </c>
      <c r="C1208" s="197" t="s">
        <v>33</v>
      </c>
      <c r="D1208" s="197" t="s">
        <v>34</v>
      </c>
      <c r="E1208" s="197" t="s">
        <v>31</v>
      </c>
      <c r="F1208" s="195" t="s">
        <v>4089</v>
      </c>
      <c r="G1208" s="195" t="s">
        <v>1156</v>
      </c>
      <c r="H1208" s="161">
        <f>Dane_baza!AR1197</f>
        <v>35721934</v>
      </c>
      <c r="I1208" s="161">
        <f>Dane_baza!AS1197</f>
        <v>2840875</v>
      </c>
      <c r="J1208" s="161">
        <f>Dane_baza!BX1197</f>
        <v>1214254</v>
      </c>
      <c r="K1208" s="161">
        <f>Dane_baza!AT1197</f>
        <v>0</v>
      </c>
      <c r="L1208" s="161">
        <f>Dane_baza!AU1197</f>
        <v>0</v>
      </c>
      <c r="M1208" s="161">
        <f>Dane_baza!AV1197</f>
        <v>822539</v>
      </c>
      <c r="N1208" s="161">
        <f>Dane_baza!AY1197</f>
        <v>35926563</v>
      </c>
      <c r="O1208" s="161">
        <f>Dane_baza!AZ1197</f>
        <v>1226202</v>
      </c>
      <c r="P1208" s="161">
        <f>Dane_baza!AW1197</f>
        <v>0</v>
      </c>
      <c r="Q1208" s="161">
        <f>Dane_baza!AX1197</f>
        <v>0</v>
      </c>
      <c r="R1208" s="212">
        <f t="shared" si="64"/>
        <v>77752367</v>
      </c>
      <c r="S1208" s="212">
        <f>Dane_baza!BU1197</f>
        <v>73286157.189999998</v>
      </c>
      <c r="T1208" s="212">
        <f>Dane_baza!BV1197</f>
        <v>6093796.7199999997</v>
      </c>
      <c r="U1208" s="212">
        <f>Dane_baza!BW1197</f>
        <v>2487423.9</v>
      </c>
      <c r="V1208" s="212">
        <f t="shared" si="62"/>
        <v>81867377.810000002</v>
      </c>
      <c r="W1208" s="161">
        <f t="shared" si="63"/>
        <v>4115010.8100000024</v>
      </c>
      <c r="AA1208" s="36"/>
    </row>
    <row r="1209" spans="1:27" ht="14.45" x14ac:dyDescent="0.3">
      <c r="A1209" s="197" t="s">
        <v>97</v>
      </c>
      <c r="B1209" s="197" t="s">
        <v>1155</v>
      </c>
      <c r="C1209" s="197" t="s">
        <v>32</v>
      </c>
      <c r="D1209" s="197" t="s">
        <v>36</v>
      </c>
      <c r="E1209" s="197" t="s">
        <v>31</v>
      </c>
      <c r="F1209" s="195" t="s">
        <v>4090</v>
      </c>
      <c r="G1209" s="195" t="s">
        <v>1157</v>
      </c>
      <c r="H1209" s="161">
        <f>Dane_baza!AR1198</f>
        <v>3680244</v>
      </c>
      <c r="I1209" s="161">
        <f>Dane_baza!AS1198</f>
        <v>101622</v>
      </c>
      <c r="J1209" s="161">
        <f>Dane_baza!BX1198</f>
        <v>194655</v>
      </c>
      <c r="K1209" s="161">
        <f>Dane_baza!AT1198</f>
        <v>3886525</v>
      </c>
      <c r="L1209" s="161">
        <f>Dane_baza!AU1198</f>
        <v>0</v>
      </c>
      <c r="M1209" s="161">
        <f>Dane_baza!AV1198</f>
        <v>582094</v>
      </c>
      <c r="N1209" s="161">
        <f>Dane_baza!AY1198</f>
        <v>7302572</v>
      </c>
      <c r="O1209" s="161">
        <f>Dane_baza!AZ1198</f>
        <v>181660</v>
      </c>
      <c r="P1209" s="161">
        <f>Dane_baza!AW1198</f>
        <v>0</v>
      </c>
      <c r="Q1209" s="161">
        <f>Dane_baza!AX1198</f>
        <v>0</v>
      </c>
      <c r="R1209" s="212">
        <f t="shared" si="64"/>
        <v>15929372</v>
      </c>
      <c r="S1209" s="212">
        <f>Dane_baza!BU1198</f>
        <v>8731408.9499999993</v>
      </c>
      <c r="T1209" s="212">
        <f>Dane_baza!BV1198</f>
        <v>349747.78</v>
      </c>
      <c r="U1209" s="212">
        <f>Dane_baza!BW1198</f>
        <v>7848215.2699999986</v>
      </c>
      <c r="V1209" s="212">
        <f t="shared" si="62"/>
        <v>16929371.999999996</v>
      </c>
      <c r="W1209" s="161">
        <f t="shared" si="63"/>
        <v>999999.99999999627</v>
      </c>
      <c r="AA1209" s="36"/>
    </row>
    <row r="1210" spans="1:27" ht="14.45" x14ac:dyDescent="0.3">
      <c r="A1210" s="197" t="s">
        <v>97</v>
      </c>
      <c r="B1210" s="197" t="s">
        <v>1155</v>
      </c>
      <c r="C1210" s="197" t="s">
        <v>37</v>
      </c>
      <c r="D1210" s="197" t="s">
        <v>36</v>
      </c>
      <c r="E1210" s="197" t="s">
        <v>31</v>
      </c>
      <c r="F1210" s="195" t="s">
        <v>4091</v>
      </c>
      <c r="G1210" s="195" t="s">
        <v>1158</v>
      </c>
      <c r="H1210" s="161">
        <f>Dane_baza!AR1199</f>
        <v>1777506</v>
      </c>
      <c r="I1210" s="161">
        <f>Dane_baza!AS1199</f>
        <v>4770</v>
      </c>
      <c r="J1210" s="161">
        <f>Dane_baza!BX1199</f>
        <v>103775</v>
      </c>
      <c r="K1210" s="161">
        <f>Dane_baza!AT1199</f>
        <v>2309185</v>
      </c>
      <c r="L1210" s="161">
        <f>Dane_baza!AU1199</f>
        <v>0</v>
      </c>
      <c r="M1210" s="161">
        <f>Dane_baza!AV1199</f>
        <v>1624010</v>
      </c>
      <c r="N1210" s="161">
        <f>Dane_baza!AY1199</f>
        <v>2901139</v>
      </c>
      <c r="O1210" s="161">
        <f>Dane_baza!AZ1199</f>
        <v>42171</v>
      </c>
      <c r="P1210" s="161">
        <f>Dane_baza!AW1199</f>
        <v>0</v>
      </c>
      <c r="Q1210" s="161">
        <f>Dane_baza!AX1199</f>
        <v>0</v>
      </c>
      <c r="R1210" s="212">
        <f t="shared" si="64"/>
        <v>8762556</v>
      </c>
      <c r="S1210" s="212">
        <f>Dane_baza!BU1199</f>
        <v>4598545.3099999996</v>
      </c>
      <c r="T1210" s="212">
        <f>Dane_baza!BV1199</f>
        <v>1908.35</v>
      </c>
      <c r="U1210" s="212">
        <f>Dane_baza!BW1199</f>
        <v>5038357.7699999996</v>
      </c>
      <c r="V1210" s="212">
        <f t="shared" si="62"/>
        <v>9638811.4299999997</v>
      </c>
      <c r="W1210" s="161">
        <f t="shared" si="63"/>
        <v>876255.4299999997</v>
      </c>
      <c r="AA1210" s="36"/>
    </row>
    <row r="1211" spans="1:27" ht="14.45" x14ac:dyDescent="0.3">
      <c r="A1211" s="197" t="s">
        <v>97</v>
      </c>
      <c r="B1211" s="197" t="s">
        <v>1155</v>
      </c>
      <c r="C1211" s="197" t="s">
        <v>39</v>
      </c>
      <c r="D1211" s="197" t="s">
        <v>36</v>
      </c>
      <c r="E1211" s="197" t="s">
        <v>31</v>
      </c>
      <c r="F1211" s="195" t="s">
        <v>4092</v>
      </c>
      <c r="G1211" s="195" t="s">
        <v>1159</v>
      </c>
      <c r="H1211" s="161">
        <f>Dane_baza!AR1200</f>
        <v>3873891</v>
      </c>
      <c r="I1211" s="161">
        <f>Dane_baza!AS1200</f>
        <v>223407</v>
      </c>
      <c r="J1211" s="161">
        <f>Dane_baza!BX1200</f>
        <v>229485</v>
      </c>
      <c r="K1211" s="161">
        <f>Dane_baza!AT1200</f>
        <v>3759060</v>
      </c>
      <c r="L1211" s="161">
        <f>Dane_baza!AU1200</f>
        <v>0</v>
      </c>
      <c r="M1211" s="161">
        <f>Dane_baza!AV1200</f>
        <v>1054118</v>
      </c>
      <c r="N1211" s="161">
        <f>Dane_baza!AY1200</f>
        <v>6920712</v>
      </c>
      <c r="O1211" s="161">
        <f>Dane_baza!AZ1200</f>
        <v>158952</v>
      </c>
      <c r="P1211" s="161">
        <f>Dane_baza!AW1200</f>
        <v>0</v>
      </c>
      <c r="Q1211" s="161">
        <f>Dane_baza!AX1200</f>
        <v>0</v>
      </c>
      <c r="R1211" s="212">
        <f t="shared" si="64"/>
        <v>16219625</v>
      </c>
      <c r="S1211" s="212">
        <f>Dane_baza!BU1200</f>
        <v>10963653.970000001</v>
      </c>
      <c r="T1211" s="212">
        <f>Dane_baza!BV1200</f>
        <v>352929.81</v>
      </c>
      <c r="U1211" s="212">
        <f>Dane_baza!BW1200</f>
        <v>6403041.2242612261</v>
      </c>
      <c r="V1211" s="212">
        <f t="shared" si="62"/>
        <v>17719625.004261225</v>
      </c>
      <c r="W1211" s="161">
        <f t="shared" si="63"/>
        <v>1500000.0042612255</v>
      </c>
      <c r="AA1211" s="36"/>
    </row>
    <row r="1212" spans="1:27" ht="14.45" x14ac:dyDescent="0.3">
      <c r="A1212" s="197" t="s">
        <v>97</v>
      </c>
      <c r="B1212" s="197" t="s">
        <v>1155</v>
      </c>
      <c r="C1212" s="197" t="s">
        <v>42</v>
      </c>
      <c r="D1212" s="197" t="s">
        <v>40</v>
      </c>
      <c r="E1212" s="197" t="s">
        <v>31</v>
      </c>
      <c r="F1212" s="195" t="s">
        <v>4093</v>
      </c>
      <c r="G1212" s="195" t="s">
        <v>1160</v>
      </c>
      <c r="H1212" s="161">
        <f>Dane_baza!AR1201</f>
        <v>10297648</v>
      </c>
      <c r="I1212" s="161">
        <f>Dane_baza!AS1201</f>
        <v>681347</v>
      </c>
      <c r="J1212" s="161">
        <f>Dane_baza!BX1201</f>
        <v>376851</v>
      </c>
      <c r="K1212" s="161">
        <f>Dane_baza!AT1201</f>
        <v>2207963</v>
      </c>
      <c r="L1212" s="161">
        <f>Dane_baza!AU1201</f>
        <v>0</v>
      </c>
      <c r="M1212" s="161">
        <f>Dane_baza!AV1201</f>
        <v>758340</v>
      </c>
      <c r="N1212" s="161">
        <f>Dane_baza!AY1201</f>
        <v>9264151</v>
      </c>
      <c r="O1212" s="161">
        <f>Dane_baza!AZ1201</f>
        <v>193013</v>
      </c>
      <c r="P1212" s="161">
        <f>Dane_baza!AW1201</f>
        <v>0</v>
      </c>
      <c r="Q1212" s="161">
        <f>Dane_baza!AX1201</f>
        <v>0</v>
      </c>
      <c r="R1212" s="212">
        <f t="shared" si="64"/>
        <v>23779313</v>
      </c>
      <c r="S1212" s="212">
        <f>Dane_baza!BU1201</f>
        <v>19410648.16</v>
      </c>
      <c r="T1212" s="212">
        <f>Dane_baza!BV1201</f>
        <v>818532.18</v>
      </c>
      <c r="U1212" s="212">
        <f>Dane_baza!BW1201</f>
        <v>5050132.6661713533</v>
      </c>
      <c r="V1212" s="212">
        <f t="shared" si="62"/>
        <v>25279313.006171353</v>
      </c>
      <c r="W1212" s="161">
        <f t="shared" si="63"/>
        <v>1500000.0061713532</v>
      </c>
      <c r="AA1212" s="36"/>
    </row>
    <row r="1213" spans="1:27" ht="14.45" x14ac:dyDescent="0.3">
      <c r="A1213" s="197" t="s">
        <v>97</v>
      </c>
      <c r="B1213" s="197" t="s">
        <v>1155</v>
      </c>
      <c r="C1213" s="197" t="s">
        <v>44</v>
      </c>
      <c r="D1213" s="197" t="s">
        <v>36</v>
      </c>
      <c r="E1213" s="197" t="s">
        <v>31</v>
      </c>
      <c r="F1213" s="195" t="s">
        <v>4094</v>
      </c>
      <c r="G1213" s="195" t="s">
        <v>1161</v>
      </c>
      <c r="H1213" s="161">
        <f>Dane_baza!AR1202</f>
        <v>4221544</v>
      </c>
      <c r="I1213" s="161">
        <f>Dane_baza!AS1202</f>
        <v>10432</v>
      </c>
      <c r="J1213" s="161">
        <f>Dane_baza!BX1202</f>
        <v>260916</v>
      </c>
      <c r="K1213" s="161">
        <f>Dane_baza!AT1202</f>
        <v>4601533</v>
      </c>
      <c r="L1213" s="161">
        <f>Dane_baza!AU1202</f>
        <v>0</v>
      </c>
      <c r="M1213" s="161">
        <f>Dane_baza!AV1202</f>
        <v>1120550</v>
      </c>
      <c r="N1213" s="161">
        <f>Dane_baza!AY1202</f>
        <v>7833861</v>
      </c>
      <c r="O1213" s="161">
        <f>Dane_baza!AZ1202</f>
        <v>160574</v>
      </c>
      <c r="P1213" s="161">
        <f>Dane_baza!AW1202</f>
        <v>0</v>
      </c>
      <c r="Q1213" s="161">
        <f>Dane_baza!AX1202</f>
        <v>0</v>
      </c>
      <c r="R1213" s="212">
        <f t="shared" si="64"/>
        <v>18209410</v>
      </c>
      <c r="S1213" s="212">
        <f>Dane_baza!BU1202</f>
        <v>11286665.59</v>
      </c>
      <c r="T1213" s="212">
        <f>Dane_baza!BV1202</f>
        <v>0</v>
      </c>
      <c r="U1213" s="212">
        <f>Dane_baza!BW1202</f>
        <v>8422744.4013173804</v>
      </c>
      <c r="V1213" s="212">
        <f t="shared" si="62"/>
        <v>19709409.99131738</v>
      </c>
      <c r="W1213" s="161">
        <f t="shared" si="63"/>
        <v>1499999.9913173802</v>
      </c>
      <c r="AA1213" s="36"/>
    </row>
    <row r="1214" spans="1:27" ht="14.45" x14ac:dyDescent="0.3">
      <c r="A1214" s="197" t="s">
        <v>97</v>
      </c>
      <c r="B1214" s="197" t="s">
        <v>1155</v>
      </c>
      <c r="C1214" s="197" t="s">
        <v>51</v>
      </c>
      <c r="D1214" s="197" t="s">
        <v>36</v>
      </c>
      <c r="E1214" s="197" t="s">
        <v>31</v>
      </c>
      <c r="F1214" s="195" t="s">
        <v>4095</v>
      </c>
      <c r="G1214" s="195" t="s">
        <v>1162</v>
      </c>
      <c r="H1214" s="161">
        <f>Dane_baza!AR1203</f>
        <v>4609084</v>
      </c>
      <c r="I1214" s="161">
        <f>Dane_baza!AS1203</f>
        <v>30394</v>
      </c>
      <c r="J1214" s="161">
        <f>Dane_baza!BX1203</f>
        <v>192002</v>
      </c>
      <c r="K1214" s="161">
        <f>Dane_baza!AT1203</f>
        <v>2009888</v>
      </c>
      <c r="L1214" s="161">
        <f>Dane_baza!AU1203</f>
        <v>0</v>
      </c>
      <c r="M1214" s="161">
        <f>Dane_baza!AV1203</f>
        <v>959441</v>
      </c>
      <c r="N1214" s="161">
        <f>Dane_baza!AY1203</f>
        <v>4471255</v>
      </c>
      <c r="O1214" s="161">
        <f>Dane_baza!AZ1203</f>
        <v>103805</v>
      </c>
      <c r="P1214" s="161">
        <f>Dane_baza!AW1203</f>
        <v>0</v>
      </c>
      <c r="Q1214" s="161">
        <f>Dane_baza!AX1203</f>
        <v>0</v>
      </c>
      <c r="R1214" s="212">
        <f t="shared" si="64"/>
        <v>12375869</v>
      </c>
      <c r="S1214" s="212">
        <f>Dane_baza!BU1203</f>
        <v>10364982.539999999</v>
      </c>
      <c r="T1214" s="212">
        <f>Dane_baza!BV1203</f>
        <v>44485.07</v>
      </c>
      <c r="U1214" s="212">
        <f>Dane_baza!BW1203</f>
        <v>2966401.2</v>
      </c>
      <c r="V1214" s="212">
        <f t="shared" si="62"/>
        <v>13375868.809999999</v>
      </c>
      <c r="W1214" s="161">
        <f t="shared" si="63"/>
        <v>999999.80999999866</v>
      </c>
      <c r="AA1214" s="36"/>
    </row>
    <row r="1215" spans="1:27" ht="14.45" x14ac:dyDescent="0.3">
      <c r="A1215" s="197" t="s">
        <v>97</v>
      </c>
      <c r="B1215" s="197" t="s">
        <v>1155</v>
      </c>
      <c r="C1215" s="197" t="s">
        <v>75</v>
      </c>
      <c r="D1215" s="197" t="s">
        <v>36</v>
      </c>
      <c r="E1215" s="197" t="s">
        <v>31</v>
      </c>
      <c r="F1215" s="195" t="s">
        <v>4096</v>
      </c>
      <c r="G1215" s="195" t="s">
        <v>1156</v>
      </c>
      <c r="H1215" s="161">
        <f>Dane_baza!AR1204</f>
        <v>6683093</v>
      </c>
      <c r="I1215" s="161">
        <f>Dane_baza!AS1204</f>
        <v>64311</v>
      </c>
      <c r="J1215" s="161">
        <f>Dane_baza!BX1204</f>
        <v>328491</v>
      </c>
      <c r="K1215" s="161">
        <f>Dane_baza!AT1204</f>
        <v>4737937</v>
      </c>
      <c r="L1215" s="161">
        <f>Dane_baza!AU1204</f>
        <v>0</v>
      </c>
      <c r="M1215" s="161">
        <f>Dane_baza!AV1204</f>
        <v>961193</v>
      </c>
      <c r="N1215" s="161">
        <f>Dane_baza!AY1204</f>
        <v>8666471</v>
      </c>
      <c r="O1215" s="161">
        <f>Dane_baza!AZ1204</f>
        <v>188147</v>
      </c>
      <c r="P1215" s="161">
        <f>Dane_baza!AW1204</f>
        <v>0</v>
      </c>
      <c r="Q1215" s="161">
        <f>Dane_baza!AX1204</f>
        <v>0</v>
      </c>
      <c r="R1215" s="212">
        <f t="shared" si="64"/>
        <v>21629643</v>
      </c>
      <c r="S1215" s="212">
        <f>Dane_baza!BU1204</f>
        <v>16861196.050000001</v>
      </c>
      <c r="T1215" s="212">
        <f>Dane_baza!BV1204</f>
        <v>123203.02</v>
      </c>
      <c r="U1215" s="212">
        <f>Dane_baza!BW1204</f>
        <v>6145243.5700000003</v>
      </c>
      <c r="V1215" s="212">
        <f t="shared" si="62"/>
        <v>23129642.640000001</v>
      </c>
      <c r="W1215" s="161">
        <f t="shared" si="63"/>
        <v>1499999.6400000006</v>
      </c>
      <c r="AA1215" s="36"/>
    </row>
    <row r="1216" spans="1:27" ht="14.45" x14ac:dyDescent="0.3">
      <c r="A1216" s="197" t="s">
        <v>97</v>
      </c>
      <c r="B1216" s="197" t="s">
        <v>1155</v>
      </c>
      <c r="C1216" s="197" t="s">
        <v>77</v>
      </c>
      <c r="D1216" s="197" t="s">
        <v>36</v>
      </c>
      <c r="E1216" s="197" t="s">
        <v>31</v>
      </c>
      <c r="F1216" s="195" t="s">
        <v>4097</v>
      </c>
      <c r="G1216" s="195" t="s">
        <v>1163</v>
      </c>
      <c r="H1216" s="161">
        <f>Dane_baza!AR1205</f>
        <v>3547829</v>
      </c>
      <c r="I1216" s="161">
        <f>Dane_baza!AS1205</f>
        <v>8766</v>
      </c>
      <c r="J1216" s="161">
        <f>Dane_baza!BX1205</f>
        <v>196112</v>
      </c>
      <c r="K1216" s="161">
        <f>Dane_baza!AT1205</f>
        <v>3322003</v>
      </c>
      <c r="L1216" s="161">
        <f>Dane_baza!AU1205</f>
        <v>0</v>
      </c>
      <c r="M1216" s="161">
        <f>Dane_baza!AV1205</f>
        <v>972935</v>
      </c>
      <c r="N1216" s="161">
        <f>Dane_baza!AY1205</f>
        <v>5923723</v>
      </c>
      <c r="O1216" s="161">
        <f>Dane_baza!AZ1205</f>
        <v>98940</v>
      </c>
      <c r="P1216" s="161">
        <f>Dane_baza!AW1205</f>
        <v>0</v>
      </c>
      <c r="Q1216" s="161">
        <f>Dane_baza!AX1205</f>
        <v>0</v>
      </c>
      <c r="R1216" s="212">
        <f t="shared" si="64"/>
        <v>14070308</v>
      </c>
      <c r="S1216" s="212">
        <f>Dane_baza!BU1205</f>
        <v>8716713.7400000002</v>
      </c>
      <c r="T1216" s="212">
        <f>Dane_baza!BV1205</f>
        <v>0</v>
      </c>
      <c r="U1216" s="212">
        <f>Dane_baza!BW1205</f>
        <v>6353594.2599999998</v>
      </c>
      <c r="V1216" s="212">
        <f t="shared" si="62"/>
        <v>15070308</v>
      </c>
      <c r="W1216" s="161">
        <f t="shared" si="63"/>
        <v>1000000</v>
      </c>
      <c r="AA1216" s="36"/>
    </row>
    <row r="1217" spans="1:27" ht="14.45" x14ac:dyDescent="0.3">
      <c r="A1217" s="197" t="s">
        <v>97</v>
      </c>
      <c r="B1217" s="197" t="s">
        <v>1164</v>
      </c>
      <c r="C1217" s="197" t="s">
        <v>33</v>
      </c>
      <c r="D1217" s="197" t="s">
        <v>36</v>
      </c>
      <c r="E1217" s="197" t="s">
        <v>31</v>
      </c>
      <c r="F1217" s="195" t="s">
        <v>4098</v>
      </c>
      <c r="G1217" s="195" t="s">
        <v>1165</v>
      </c>
      <c r="H1217" s="161">
        <f>Dane_baza!AR1206</f>
        <v>3781385</v>
      </c>
      <c r="I1217" s="161">
        <f>Dane_baza!AS1206</f>
        <v>22750</v>
      </c>
      <c r="J1217" s="161">
        <f>Dane_baza!BX1206</f>
        <v>297003</v>
      </c>
      <c r="K1217" s="161">
        <f>Dane_baza!AT1206</f>
        <v>8505030</v>
      </c>
      <c r="L1217" s="161">
        <f>Dane_baza!AU1206</f>
        <v>668473</v>
      </c>
      <c r="M1217" s="161">
        <f>Dane_baza!AV1206</f>
        <v>337113</v>
      </c>
      <c r="N1217" s="161">
        <f>Dane_baza!AY1206</f>
        <v>7926549</v>
      </c>
      <c r="O1217" s="161">
        <f>Dane_baza!AZ1206</f>
        <v>173550</v>
      </c>
      <c r="P1217" s="161">
        <f>Dane_baza!AW1206</f>
        <v>0</v>
      </c>
      <c r="Q1217" s="161">
        <f>Dane_baza!AX1206</f>
        <v>0</v>
      </c>
      <c r="R1217" s="212">
        <f t="shared" si="64"/>
        <v>21711853</v>
      </c>
      <c r="S1217" s="212">
        <f>Dane_baza!BU1206</f>
        <v>12584445.68</v>
      </c>
      <c r="T1217" s="212">
        <f>Dane_baza!BV1206</f>
        <v>9911.2800000000007</v>
      </c>
      <c r="U1217" s="212">
        <f>Dane_baza!BW1206</f>
        <v>10617496.048926923</v>
      </c>
      <c r="V1217" s="212">
        <f t="shared" si="62"/>
        <v>23211853.008926921</v>
      </c>
      <c r="W1217" s="161">
        <f t="shared" si="63"/>
        <v>1500000.0089269206</v>
      </c>
      <c r="AA1217" s="36"/>
    </row>
    <row r="1218" spans="1:27" ht="14.45" x14ac:dyDescent="0.3">
      <c r="A1218" s="197" t="s">
        <v>97</v>
      </c>
      <c r="B1218" s="197" t="s">
        <v>1164</v>
      </c>
      <c r="C1218" s="197" t="s">
        <v>32</v>
      </c>
      <c r="D1218" s="197" t="s">
        <v>36</v>
      </c>
      <c r="E1218" s="197" t="s">
        <v>31</v>
      </c>
      <c r="F1218" s="195" t="s">
        <v>4099</v>
      </c>
      <c r="G1218" s="195" t="s">
        <v>1166</v>
      </c>
      <c r="H1218" s="161">
        <f>Dane_baza!AR1207</f>
        <v>4064150</v>
      </c>
      <c r="I1218" s="161">
        <f>Dane_baza!AS1207</f>
        <v>61841</v>
      </c>
      <c r="J1218" s="161">
        <f>Dane_baza!BX1207</f>
        <v>261614</v>
      </c>
      <c r="K1218" s="161">
        <f>Dane_baza!AT1207</f>
        <v>5953897</v>
      </c>
      <c r="L1218" s="161">
        <f>Dane_baza!AU1207</f>
        <v>531989</v>
      </c>
      <c r="M1218" s="161">
        <f>Dane_baza!AV1207</f>
        <v>737690</v>
      </c>
      <c r="N1218" s="161">
        <f>Dane_baza!AY1207</f>
        <v>11375872</v>
      </c>
      <c r="O1218" s="161">
        <f>Dane_baza!AZ1207</f>
        <v>283843</v>
      </c>
      <c r="P1218" s="161">
        <f>Dane_baza!AW1207</f>
        <v>0</v>
      </c>
      <c r="Q1218" s="161">
        <f>Dane_baza!AX1207</f>
        <v>0</v>
      </c>
      <c r="R1218" s="212">
        <f t="shared" si="64"/>
        <v>23270896</v>
      </c>
      <c r="S1218" s="212">
        <f>Dane_baza!BU1207</f>
        <v>13224850.859999999</v>
      </c>
      <c r="T1218" s="212">
        <f>Dane_baza!BV1207</f>
        <v>192809.76</v>
      </c>
      <c r="U1218" s="212">
        <f>Dane_baza!BW1207</f>
        <v>11353235.369999999</v>
      </c>
      <c r="V1218" s="212">
        <f t="shared" si="62"/>
        <v>24770895.989999998</v>
      </c>
      <c r="W1218" s="161">
        <f t="shared" si="63"/>
        <v>1499999.9899999984</v>
      </c>
      <c r="AA1218" s="36"/>
    </row>
    <row r="1219" spans="1:27" ht="14.45" x14ac:dyDescent="0.3">
      <c r="A1219" s="197" t="s">
        <v>97</v>
      </c>
      <c r="B1219" s="197" t="s">
        <v>1164</v>
      </c>
      <c r="C1219" s="197" t="s">
        <v>37</v>
      </c>
      <c r="D1219" s="197" t="s">
        <v>36</v>
      </c>
      <c r="E1219" s="197" t="s">
        <v>31</v>
      </c>
      <c r="F1219" s="195" t="s">
        <v>4100</v>
      </c>
      <c r="G1219" s="195" t="s">
        <v>1167</v>
      </c>
      <c r="H1219" s="161">
        <f>Dane_baza!AR1208</f>
        <v>2024052</v>
      </c>
      <c r="I1219" s="161">
        <f>Dane_baza!AS1208</f>
        <v>1025</v>
      </c>
      <c r="J1219" s="161">
        <f>Dane_baza!BX1208</f>
        <v>192182</v>
      </c>
      <c r="K1219" s="161">
        <f>Dane_baza!AT1208</f>
        <v>6977773</v>
      </c>
      <c r="L1219" s="161">
        <f>Dane_baza!AU1208</f>
        <v>540023</v>
      </c>
      <c r="M1219" s="161">
        <f>Dane_baza!AV1208</f>
        <v>152544</v>
      </c>
      <c r="N1219" s="161">
        <f>Dane_baza!AY1208</f>
        <v>7409695</v>
      </c>
      <c r="O1219" s="161">
        <f>Dane_baza!AZ1208</f>
        <v>167062</v>
      </c>
      <c r="P1219" s="161">
        <f>Dane_baza!AW1208</f>
        <v>0</v>
      </c>
      <c r="Q1219" s="161">
        <f>Dane_baza!AX1208</f>
        <v>0</v>
      </c>
      <c r="R1219" s="212">
        <f t="shared" si="64"/>
        <v>17464356</v>
      </c>
      <c r="S1219" s="212">
        <f>Dane_baza!BU1208</f>
        <v>7896462.6600000001</v>
      </c>
      <c r="T1219" s="212">
        <f>Dane_baza!BV1208</f>
        <v>0</v>
      </c>
      <c r="U1219" s="212">
        <f>Dane_baza!BW1208</f>
        <v>11663616.060000001</v>
      </c>
      <c r="V1219" s="212">
        <f t="shared" si="62"/>
        <v>19560078.719999999</v>
      </c>
      <c r="W1219" s="161">
        <f t="shared" si="63"/>
        <v>2095722.7199999988</v>
      </c>
      <c r="AA1219" s="36"/>
    </row>
    <row r="1220" spans="1:27" ht="14.45" x14ac:dyDescent="0.3">
      <c r="A1220" s="197" t="s">
        <v>97</v>
      </c>
      <c r="B1220" s="197" t="s">
        <v>1164</v>
      </c>
      <c r="C1220" s="197" t="s">
        <v>39</v>
      </c>
      <c r="D1220" s="197" t="s">
        <v>36</v>
      </c>
      <c r="E1220" s="197" t="s">
        <v>31</v>
      </c>
      <c r="F1220" s="195" t="s">
        <v>4101</v>
      </c>
      <c r="G1220" s="195" t="s">
        <v>1168</v>
      </c>
      <c r="H1220" s="161">
        <f>Dane_baza!AR1209</f>
        <v>5570437</v>
      </c>
      <c r="I1220" s="161">
        <f>Dane_baza!AS1209</f>
        <v>30742</v>
      </c>
      <c r="J1220" s="161">
        <f>Dane_baza!BX1209</f>
        <v>314327</v>
      </c>
      <c r="K1220" s="161">
        <f>Dane_baza!AT1209</f>
        <v>6355719</v>
      </c>
      <c r="L1220" s="161">
        <f>Dane_baza!AU1209</f>
        <v>266485</v>
      </c>
      <c r="M1220" s="161">
        <f>Dane_baza!AV1209</f>
        <v>373851</v>
      </c>
      <c r="N1220" s="161">
        <f>Dane_baza!AY1209</f>
        <v>10997300</v>
      </c>
      <c r="O1220" s="161">
        <f>Dane_baza!AZ1209</f>
        <v>220587</v>
      </c>
      <c r="P1220" s="161">
        <f>Dane_baza!AW1209</f>
        <v>0</v>
      </c>
      <c r="Q1220" s="161">
        <f>Dane_baza!AX1209</f>
        <v>0</v>
      </c>
      <c r="R1220" s="212">
        <f t="shared" si="64"/>
        <v>24129448</v>
      </c>
      <c r="S1220" s="212">
        <f>Dane_baza!BU1209</f>
        <v>14541778.17</v>
      </c>
      <c r="T1220" s="212">
        <f>Dane_baza!BV1209</f>
        <v>0</v>
      </c>
      <c r="U1220" s="212">
        <f>Dane_baza!BW1209</f>
        <v>11087669.559999999</v>
      </c>
      <c r="V1220" s="212">
        <f t="shared" si="62"/>
        <v>25629447.729999997</v>
      </c>
      <c r="W1220" s="161">
        <f t="shared" si="63"/>
        <v>1499999.7299999967</v>
      </c>
      <c r="AA1220" s="36"/>
    </row>
    <row r="1221" spans="1:27" ht="14.45" x14ac:dyDescent="0.3">
      <c r="A1221" s="197" t="s">
        <v>97</v>
      </c>
      <c r="B1221" s="197" t="s">
        <v>1164</v>
      </c>
      <c r="C1221" s="197" t="s">
        <v>42</v>
      </c>
      <c r="D1221" s="197" t="s">
        <v>40</v>
      </c>
      <c r="E1221" s="197" t="s">
        <v>31</v>
      </c>
      <c r="F1221" s="195" t="s">
        <v>4102</v>
      </c>
      <c r="G1221" s="195" t="s">
        <v>1169</v>
      </c>
      <c r="H1221" s="161">
        <f>Dane_baza!AR1210</f>
        <v>18084070</v>
      </c>
      <c r="I1221" s="161">
        <f>Dane_baza!AS1210</f>
        <v>664704</v>
      </c>
      <c r="J1221" s="161">
        <f>Dane_baza!BX1210</f>
        <v>863050</v>
      </c>
      <c r="K1221" s="161">
        <f>Dane_baza!AT1210</f>
        <v>13439109</v>
      </c>
      <c r="L1221" s="161">
        <f>Dane_baza!AU1210</f>
        <v>219859</v>
      </c>
      <c r="M1221" s="161">
        <f>Dane_baza!AV1210</f>
        <v>702344</v>
      </c>
      <c r="N1221" s="161">
        <f>Dane_baza!AY1210</f>
        <v>24141743</v>
      </c>
      <c r="O1221" s="161">
        <f>Dane_baza!AZ1210</f>
        <v>799626</v>
      </c>
      <c r="P1221" s="161">
        <f>Dane_baza!AW1210</f>
        <v>0</v>
      </c>
      <c r="Q1221" s="161">
        <f>Dane_baza!AX1210</f>
        <v>0</v>
      </c>
      <c r="R1221" s="212">
        <f t="shared" si="64"/>
        <v>58914505</v>
      </c>
      <c r="S1221" s="212">
        <f>Dane_baza!BU1210</f>
        <v>48808059.810000002</v>
      </c>
      <c r="T1221" s="212">
        <f>Dane_baza!BV1210</f>
        <v>713856.77</v>
      </c>
      <c r="U1221" s="212">
        <f>Dane_baza!BW1210</f>
        <v>12892588.421915891</v>
      </c>
      <c r="V1221" s="212">
        <f t="shared" si="62"/>
        <v>62414505.001915894</v>
      </c>
      <c r="W1221" s="161">
        <f t="shared" si="63"/>
        <v>3500000.0019158944</v>
      </c>
      <c r="AA1221" s="36"/>
    </row>
    <row r="1222" spans="1:27" ht="14.45" x14ac:dyDescent="0.3">
      <c r="A1222" s="197" t="s">
        <v>97</v>
      </c>
      <c r="B1222" s="197" t="s">
        <v>1170</v>
      </c>
      <c r="C1222" s="197" t="s">
        <v>33</v>
      </c>
      <c r="D1222" s="197" t="s">
        <v>40</v>
      </c>
      <c r="E1222" s="197" t="s">
        <v>31</v>
      </c>
      <c r="F1222" s="195" t="s">
        <v>4103</v>
      </c>
      <c r="G1222" s="195" t="s">
        <v>1171</v>
      </c>
      <c r="H1222" s="161">
        <f>Dane_baza!AR1211</f>
        <v>51025102</v>
      </c>
      <c r="I1222" s="161">
        <f>Dane_baza!AS1211</f>
        <v>9470804</v>
      </c>
      <c r="J1222" s="161">
        <f>Dane_baza!BX1211</f>
        <v>1515135</v>
      </c>
      <c r="K1222" s="161">
        <f>Dane_baza!AT1211</f>
        <v>0</v>
      </c>
      <c r="L1222" s="161">
        <f>Dane_baza!AU1211</f>
        <v>0</v>
      </c>
      <c r="M1222" s="161">
        <f>Dane_baza!AV1211</f>
        <v>1116968</v>
      </c>
      <c r="N1222" s="161">
        <f>Dane_baza!AY1211</f>
        <v>45506021</v>
      </c>
      <c r="O1222" s="161">
        <f>Dane_baza!AZ1211</f>
        <v>1218092</v>
      </c>
      <c r="P1222" s="161">
        <f>Dane_baza!AW1211</f>
        <v>0</v>
      </c>
      <c r="Q1222" s="161">
        <f>Dane_baza!AX1211</f>
        <v>-4781614</v>
      </c>
      <c r="R1222" s="212">
        <f t="shared" si="64"/>
        <v>105070508</v>
      </c>
      <c r="S1222" s="212">
        <f>Dane_baza!BU1211</f>
        <v>96549033.959999993</v>
      </c>
      <c r="T1222" s="212">
        <f>Dane_baza!BV1211</f>
        <v>9572179.4100000001</v>
      </c>
      <c r="U1222" s="212">
        <f>Dane_baza!BW1211</f>
        <v>2449294.6352176517</v>
      </c>
      <c r="V1222" s="212">
        <f t="shared" si="62"/>
        <v>108570508.00521764</v>
      </c>
      <c r="W1222" s="161">
        <f t="shared" si="63"/>
        <v>3500000.0052176416</v>
      </c>
      <c r="AA1222" s="36"/>
    </row>
    <row r="1223" spans="1:27" ht="14.45" x14ac:dyDescent="0.3">
      <c r="A1223" s="197" t="s">
        <v>97</v>
      </c>
      <c r="B1223" s="197" t="s">
        <v>1170</v>
      </c>
      <c r="C1223" s="197" t="s">
        <v>32</v>
      </c>
      <c r="D1223" s="197" t="s">
        <v>36</v>
      </c>
      <c r="E1223" s="197" t="s">
        <v>31</v>
      </c>
      <c r="F1223" s="195" t="s">
        <v>4104</v>
      </c>
      <c r="G1223" s="195" t="s">
        <v>1172</v>
      </c>
      <c r="H1223" s="161">
        <f>Dane_baza!AR1212</f>
        <v>49737383</v>
      </c>
      <c r="I1223" s="161">
        <f>Dane_baza!AS1212</f>
        <v>721159</v>
      </c>
      <c r="J1223" s="161">
        <f>Dane_baza!BX1212</f>
        <v>1732796</v>
      </c>
      <c r="K1223" s="161">
        <f>Dane_baza!AT1212</f>
        <v>0</v>
      </c>
      <c r="L1223" s="161">
        <f>Dane_baza!AU1212</f>
        <v>0</v>
      </c>
      <c r="M1223" s="161">
        <f>Dane_baza!AV1212</f>
        <v>1186479</v>
      </c>
      <c r="N1223" s="161">
        <f>Dane_baza!AY1212</f>
        <v>16407423</v>
      </c>
      <c r="O1223" s="161">
        <f>Dane_baza!AZ1212</f>
        <v>454149</v>
      </c>
      <c r="P1223" s="161">
        <f>Dane_baza!AW1212</f>
        <v>0</v>
      </c>
      <c r="Q1223" s="161">
        <f>Dane_baza!AX1212</f>
        <v>-2518447</v>
      </c>
      <c r="R1223" s="212">
        <f t="shared" si="64"/>
        <v>67720942</v>
      </c>
      <c r="S1223" s="212">
        <f>Dane_baza!BU1212</f>
        <v>62310084.460000001</v>
      </c>
      <c r="T1223" s="212">
        <f>Dane_baza!BV1212</f>
        <v>840705.49</v>
      </c>
      <c r="U1223" s="212">
        <f>Dane_baza!BW1212</f>
        <v>7570152.0469616139</v>
      </c>
      <c r="V1223" s="212">
        <f t="shared" si="62"/>
        <v>70720941.996961623</v>
      </c>
      <c r="W1223" s="161">
        <f t="shared" si="63"/>
        <v>2999999.9969616234</v>
      </c>
      <c r="AA1223" s="36"/>
    </row>
    <row r="1224" spans="1:27" ht="14.45" x14ac:dyDescent="0.3">
      <c r="A1224" s="197" t="s">
        <v>97</v>
      </c>
      <c r="B1224" s="197" t="s">
        <v>1170</v>
      </c>
      <c r="C1224" s="197" t="s">
        <v>37</v>
      </c>
      <c r="D1224" s="197" t="s">
        <v>36</v>
      </c>
      <c r="E1224" s="197" t="s">
        <v>31</v>
      </c>
      <c r="F1224" s="195" t="s">
        <v>4105</v>
      </c>
      <c r="G1224" s="195" t="s">
        <v>1173</v>
      </c>
      <c r="H1224" s="161">
        <f>Dane_baza!AR1213</f>
        <v>9040397</v>
      </c>
      <c r="I1224" s="161">
        <f>Dane_baza!AS1213</f>
        <v>195560</v>
      </c>
      <c r="J1224" s="161">
        <f>Dane_baza!BX1213</f>
        <v>346780</v>
      </c>
      <c r="K1224" s="161">
        <f>Dane_baza!AT1213</f>
        <v>0</v>
      </c>
      <c r="L1224" s="161">
        <f>Dane_baza!AU1213</f>
        <v>0</v>
      </c>
      <c r="M1224" s="161">
        <f>Dane_baza!AV1213</f>
        <v>182482</v>
      </c>
      <c r="N1224" s="161">
        <f>Dane_baza!AY1213</f>
        <v>5883550</v>
      </c>
      <c r="O1224" s="161">
        <f>Dane_baza!AZ1213</f>
        <v>189769</v>
      </c>
      <c r="P1224" s="161">
        <f>Dane_baza!AW1213</f>
        <v>0</v>
      </c>
      <c r="Q1224" s="161">
        <f>Dane_baza!AX1213</f>
        <v>-2020293</v>
      </c>
      <c r="R1224" s="212">
        <f t="shared" si="64"/>
        <v>13818245</v>
      </c>
      <c r="S1224" s="212">
        <f>Dane_baza!BU1213</f>
        <v>13807759.18</v>
      </c>
      <c r="T1224" s="212">
        <f>Dane_baza!BV1213</f>
        <v>148668.19</v>
      </c>
      <c r="U1224" s="212">
        <f>Dane_baza!BW1213</f>
        <v>1243642.0500000007</v>
      </c>
      <c r="V1224" s="212">
        <f t="shared" si="62"/>
        <v>15200069.42</v>
      </c>
      <c r="W1224" s="161">
        <f t="shared" si="63"/>
        <v>1381824.42</v>
      </c>
      <c r="AA1224" s="36"/>
    </row>
    <row r="1225" spans="1:27" ht="14.45" x14ac:dyDescent="0.3">
      <c r="A1225" s="197" t="s">
        <v>97</v>
      </c>
      <c r="B1225" s="197" t="s">
        <v>1170</v>
      </c>
      <c r="C1225" s="197" t="s">
        <v>39</v>
      </c>
      <c r="D1225" s="197" t="s">
        <v>36</v>
      </c>
      <c r="E1225" s="197" t="s">
        <v>31</v>
      </c>
      <c r="F1225" s="195" t="s">
        <v>4106</v>
      </c>
      <c r="G1225" s="195" t="s">
        <v>1174</v>
      </c>
      <c r="H1225" s="161">
        <f>Dane_baza!AR1214</f>
        <v>37435687</v>
      </c>
      <c r="I1225" s="161">
        <f>Dane_baza!AS1214</f>
        <v>1009771</v>
      </c>
      <c r="J1225" s="161">
        <f>Dane_baza!BX1214</f>
        <v>1193410</v>
      </c>
      <c r="K1225" s="161">
        <f>Dane_baza!AT1214</f>
        <v>0</v>
      </c>
      <c r="L1225" s="161">
        <f>Dane_baza!AU1214</f>
        <v>0</v>
      </c>
      <c r="M1225" s="161">
        <f>Dane_baza!AV1214</f>
        <v>1218950</v>
      </c>
      <c r="N1225" s="161">
        <f>Dane_baza!AY1214</f>
        <v>19375698</v>
      </c>
      <c r="O1225" s="161">
        <f>Dane_baza!AZ1214</f>
        <v>468746</v>
      </c>
      <c r="P1225" s="161">
        <f>Dane_baza!AW1214</f>
        <v>0</v>
      </c>
      <c r="Q1225" s="161">
        <f>Dane_baza!AX1214</f>
        <v>-1110743</v>
      </c>
      <c r="R1225" s="212">
        <f t="shared" si="64"/>
        <v>59591519</v>
      </c>
      <c r="S1225" s="212">
        <f>Dane_baza!BU1214</f>
        <v>56235776.68</v>
      </c>
      <c r="T1225" s="212">
        <f>Dane_baza!BV1214</f>
        <v>835456.54</v>
      </c>
      <c r="U1225" s="212">
        <f>Dane_baza!BW1214</f>
        <v>5520285.7756863181</v>
      </c>
      <c r="V1225" s="212">
        <f t="shared" si="62"/>
        <v>62591518.995686315</v>
      </c>
      <c r="W1225" s="161">
        <f t="shared" si="63"/>
        <v>2999999.995686315</v>
      </c>
      <c r="AA1225" s="36"/>
    </row>
    <row r="1226" spans="1:27" ht="14.45" x14ac:dyDescent="0.3">
      <c r="A1226" s="197" t="s">
        <v>97</v>
      </c>
      <c r="B1226" s="197" t="s">
        <v>1170</v>
      </c>
      <c r="C1226" s="197" t="s">
        <v>42</v>
      </c>
      <c r="D1226" s="197" t="s">
        <v>40</v>
      </c>
      <c r="E1226" s="197" t="s">
        <v>31</v>
      </c>
      <c r="F1226" s="195" t="s">
        <v>4107</v>
      </c>
      <c r="G1226" s="195" t="s">
        <v>1175</v>
      </c>
      <c r="H1226" s="161">
        <f>Dane_baza!AR1215</f>
        <v>128946704</v>
      </c>
      <c r="I1226" s="161">
        <f>Dane_baza!AS1215</f>
        <v>6127172</v>
      </c>
      <c r="J1226" s="161">
        <f>Dane_baza!BX1215</f>
        <v>4022453</v>
      </c>
      <c r="K1226" s="161">
        <f>Dane_baza!AT1215</f>
        <v>0</v>
      </c>
      <c r="L1226" s="161">
        <f>Dane_baza!AU1215</f>
        <v>0</v>
      </c>
      <c r="M1226" s="161">
        <f>Dane_baza!AV1215</f>
        <v>1301164</v>
      </c>
      <c r="N1226" s="161">
        <f>Dane_baza!AY1215</f>
        <v>56028398</v>
      </c>
      <c r="O1226" s="161">
        <f>Dane_baza!AZ1215</f>
        <v>1707924</v>
      </c>
      <c r="P1226" s="161">
        <f>Dane_baza!AW1215</f>
        <v>0</v>
      </c>
      <c r="Q1226" s="161">
        <f>Dane_baza!AX1215</f>
        <v>-4140144</v>
      </c>
      <c r="R1226" s="212">
        <f t="shared" si="64"/>
        <v>193993671</v>
      </c>
      <c r="S1226" s="212">
        <f>Dane_baza!BU1215</f>
        <v>177216657.06</v>
      </c>
      <c r="T1226" s="212">
        <f>Dane_baza!BV1215</f>
        <v>8210454.3700000001</v>
      </c>
      <c r="U1226" s="212">
        <f>Dane_baza!BW1215</f>
        <v>12566559.529999992</v>
      </c>
      <c r="V1226" s="212">
        <f t="shared" si="62"/>
        <v>197993670.96000001</v>
      </c>
      <c r="W1226" s="161">
        <f t="shared" si="63"/>
        <v>3999999.9600000083</v>
      </c>
      <c r="AA1226" s="36"/>
    </row>
    <row r="1227" spans="1:27" ht="14.45" x14ac:dyDescent="0.3">
      <c r="A1227" s="197" t="s">
        <v>97</v>
      </c>
      <c r="B1227" s="197" t="s">
        <v>1170</v>
      </c>
      <c r="C1227" s="197" t="s">
        <v>44</v>
      </c>
      <c r="D1227" s="197" t="s">
        <v>40</v>
      </c>
      <c r="E1227" s="197" t="s">
        <v>31</v>
      </c>
      <c r="F1227" s="195" t="s">
        <v>4108</v>
      </c>
      <c r="G1227" s="195" t="s">
        <v>1176</v>
      </c>
      <c r="H1227" s="161">
        <f>Dane_baza!AR1216</f>
        <v>86265429</v>
      </c>
      <c r="I1227" s="161">
        <f>Dane_baza!AS1216</f>
        <v>16486346</v>
      </c>
      <c r="J1227" s="161">
        <f>Dane_baza!BX1216</f>
        <v>2154374</v>
      </c>
      <c r="K1227" s="161">
        <f>Dane_baza!AT1216</f>
        <v>0</v>
      </c>
      <c r="L1227" s="161">
        <f>Dane_baza!AU1216</f>
        <v>0</v>
      </c>
      <c r="M1227" s="161">
        <f>Dane_baza!AV1216</f>
        <v>2028308</v>
      </c>
      <c r="N1227" s="161">
        <f>Dane_baza!AY1216</f>
        <v>66278266</v>
      </c>
      <c r="O1227" s="161">
        <f>Dane_baza!AZ1216</f>
        <v>2348598</v>
      </c>
      <c r="P1227" s="161">
        <f>Dane_baza!AW1216</f>
        <v>0</v>
      </c>
      <c r="Q1227" s="161">
        <f>Dane_baza!AX1216</f>
        <v>-9563190</v>
      </c>
      <c r="R1227" s="212">
        <f t="shared" si="64"/>
        <v>165998131</v>
      </c>
      <c r="S1227" s="212">
        <f>Dane_baza!BU1216</f>
        <v>149139189.72</v>
      </c>
      <c r="T1227" s="212">
        <f>Dane_baza!BV1216</f>
        <v>18518922.539999999</v>
      </c>
      <c r="U1227" s="212">
        <f>Dane_baza!BW1216</f>
        <v>2340018.6899999976</v>
      </c>
      <c r="V1227" s="212">
        <f t="shared" si="62"/>
        <v>169998130.94999999</v>
      </c>
      <c r="W1227" s="161">
        <f t="shared" si="63"/>
        <v>3999999.9499999881</v>
      </c>
      <c r="AA1227" s="36"/>
    </row>
    <row r="1228" spans="1:27" ht="14.45" x14ac:dyDescent="0.3">
      <c r="A1228" s="197" t="s">
        <v>97</v>
      </c>
      <c r="B1228" s="197" t="s">
        <v>1170</v>
      </c>
      <c r="C1228" s="197" t="s">
        <v>51</v>
      </c>
      <c r="D1228" s="197" t="s">
        <v>36</v>
      </c>
      <c r="E1228" s="197" t="s">
        <v>31</v>
      </c>
      <c r="F1228" s="195" t="s">
        <v>4109</v>
      </c>
      <c r="G1228" s="195" t="s">
        <v>1177</v>
      </c>
      <c r="H1228" s="161">
        <f>Dane_baza!AR1217</f>
        <v>102527760</v>
      </c>
      <c r="I1228" s="161">
        <f>Dane_baza!AS1217</f>
        <v>5083630</v>
      </c>
      <c r="J1228" s="161">
        <f>Dane_baza!BX1217</f>
        <v>3177589</v>
      </c>
      <c r="K1228" s="161">
        <f>Dane_baza!AT1217</f>
        <v>0</v>
      </c>
      <c r="L1228" s="161">
        <f>Dane_baza!AU1217</f>
        <v>0</v>
      </c>
      <c r="M1228" s="161">
        <f>Dane_baza!AV1217</f>
        <v>1531840</v>
      </c>
      <c r="N1228" s="161">
        <f>Dane_baza!AY1217</f>
        <v>62724520</v>
      </c>
      <c r="O1228" s="161">
        <f>Dane_baza!AZ1217</f>
        <v>1729009</v>
      </c>
      <c r="P1228" s="161">
        <f>Dane_baza!AW1217</f>
        <v>0</v>
      </c>
      <c r="Q1228" s="161">
        <f>Dane_baza!AX1217</f>
        <v>-7207824</v>
      </c>
      <c r="R1228" s="212">
        <f t="shared" si="64"/>
        <v>169566524</v>
      </c>
      <c r="S1228" s="212">
        <f>Dane_baza!BU1217</f>
        <v>133785011.19</v>
      </c>
      <c r="T1228" s="212">
        <f>Dane_baza!BV1217</f>
        <v>6519959.5700000003</v>
      </c>
      <c r="U1228" s="212">
        <f>Dane_baza!BW1217</f>
        <v>32761553.242746394</v>
      </c>
      <c r="V1228" s="212">
        <f t="shared" si="62"/>
        <v>173066524.00274637</v>
      </c>
      <c r="W1228" s="161">
        <f t="shared" si="63"/>
        <v>3500000.0027463734</v>
      </c>
      <c r="AA1228" s="36"/>
    </row>
    <row r="1229" spans="1:27" ht="14.45" x14ac:dyDescent="0.3">
      <c r="A1229" s="197" t="s">
        <v>97</v>
      </c>
      <c r="B1229" s="197" t="s">
        <v>1178</v>
      </c>
      <c r="C1229" s="197" t="s">
        <v>33</v>
      </c>
      <c r="D1229" s="197" t="s">
        <v>34</v>
      </c>
      <c r="E1229" s="197" t="s">
        <v>31</v>
      </c>
      <c r="F1229" s="195" t="s">
        <v>4110</v>
      </c>
      <c r="G1229" s="195" t="s">
        <v>1179</v>
      </c>
      <c r="H1229" s="161">
        <f>Dane_baza!AR1218</f>
        <v>24427886</v>
      </c>
      <c r="I1229" s="161">
        <f>Dane_baza!AS1218</f>
        <v>1893687</v>
      </c>
      <c r="J1229" s="161">
        <f>Dane_baza!BX1218</f>
        <v>865340</v>
      </c>
      <c r="K1229" s="161">
        <f>Dane_baza!AT1218</f>
        <v>0</v>
      </c>
      <c r="L1229" s="161">
        <f>Dane_baza!AU1218</f>
        <v>422120</v>
      </c>
      <c r="M1229" s="161">
        <f>Dane_baza!AV1218</f>
        <v>844202</v>
      </c>
      <c r="N1229" s="161">
        <f>Dane_baza!AY1218</f>
        <v>21828344</v>
      </c>
      <c r="O1229" s="161">
        <f>Dane_baza!AZ1218</f>
        <v>781785</v>
      </c>
      <c r="P1229" s="161">
        <f>Dane_baza!AW1218</f>
        <v>0</v>
      </c>
      <c r="Q1229" s="161">
        <f>Dane_baza!AX1218</f>
        <v>0</v>
      </c>
      <c r="R1229" s="212">
        <f t="shared" si="64"/>
        <v>51063364</v>
      </c>
      <c r="S1229" s="212">
        <f>Dane_baza!BU1218</f>
        <v>47841194.780000001</v>
      </c>
      <c r="T1229" s="212">
        <f>Dane_baza!BV1218</f>
        <v>2222284.11</v>
      </c>
      <c r="U1229" s="212">
        <f>Dane_baza!BW1218</f>
        <v>3999885.1003755508</v>
      </c>
      <c r="V1229" s="212">
        <f t="shared" si="62"/>
        <v>54063363.990375549</v>
      </c>
      <c r="W1229" s="161">
        <f t="shared" si="63"/>
        <v>2999999.9903755486</v>
      </c>
      <c r="AA1229" s="36"/>
    </row>
    <row r="1230" spans="1:27" ht="14.45" x14ac:dyDescent="0.3">
      <c r="A1230" s="197" t="s">
        <v>97</v>
      </c>
      <c r="B1230" s="197" t="s">
        <v>1178</v>
      </c>
      <c r="C1230" s="197" t="s">
        <v>32</v>
      </c>
      <c r="D1230" s="197" t="s">
        <v>36</v>
      </c>
      <c r="E1230" s="197" t="s">
        <v>31</v>
      </c>
      <c r="F1230" s="195" t="s">
        <v>4111</v>
      </c>
      <c r="G1230" s="195" t="s">
        <v>1180</v>
      </c>
      <c r="H1230" s="161">
        <f>Dane_baza!AR1219</f>
        <v>3343625</v>
      </c>
      <c r="I1230" s="161">
        <f>Dane_baza!AS1219</f>
        <v>33916</v>
      </c>
      <c r="J1230" s="161">
        <f>Dane_baza!BX1219</f>
        <v>235087</v>
      </c>
      <c r="K1230" s="161">
        <f>Dane_baza!AT1219</f>
        <v>5774789</v>
      </c>
      <c r="L1230" s="161">
        <f>Dane_baza!AU1219</f>
        <v>0</v>
      </c>
      <c r="M1230" s="161">
        <f>Dane_baza!AV1219</f>
        <v>802124</v>
      </c>
      <c r="N1230" s="161">
        <f>Dane_baza!AY1219</f>
        <v>9327346</v>
      </c>
      <c r="O1230" s="161">
        <f>Dane_baza!AZ1219</f>
        <v>202745</v>
      </c>
      <c r="P1230" s="161">
        <f>Dane_baza!AW1219</f>
        <v>0</v>
      </c>
      <c r="Q1230" s="161">
        <f>Dane_baza!AX1219</f>
        <v>0</v>
      </c>
      <c r="R1230" s="212">
        <f t="shared" si="64"/>
        <v>19719632</v>
      </c>
      <c r="S1230" s="212">
        <f>Dane_baza!BU1219</f>
        <v>9083751.3200000003</v>
      </c>
      <c r="T1230" s="212">
        <f>Dane_baza!BV1219</f>
        <v>6122.14</v>
      </c>
      <c r="U1230" s="212">
        <f>Dane_baza!BW1219</f>
        <v>12579782.539999999</v>
      </c>
      <c r="V1230" s="212">
        <f t="shared" si="62"/>
        <v>21669656</v>
      </c>
      <c r="W1230" s="161">
        <f t="shared" si="63"/>
        <v>1950024</v>
      </c>
      <c r="AA1230" s="36"/>
    </row>
    <row r="1231" spans="1:27" ht="14.45" x14ac:dyDescent="0.3">
      <c r="A1231" s="197" t="s">
        <v>97</v>
      </c>
      <c r="B1231" s="197" t="s">
        <v>1178</v>
      </c>
      <c r="C1231" s="197" t="s">
        <v>37</v>
      </c>
      <c r="D1231" s="197" t="s">
        <v>36</v>
      </c>
      <c r="E1231" s="197" t="s">
        <v>31</v>
      </c>
      <c r="F1231" s="195" t="s">
        <v>4112</v>
      </c>
      <c r="G1231" s="195" t="s">
        <v>1181</v>
      </c>
      <c r="H1231" s="161">
        <f>Dane_baza!AR1220</f>
        <v>5131230</v>
      </c>
      <c r="I1231" s="161">
        <f>Dane_baza!AS1220</f>
        <v>22392</v>
      </c>
      <c r="J1231" s="161">
        <f>Dane_baza!BX1220</f>
        <v>312433</v>
      </c>
      <c r="K1231" s="161">
        <f>Dane_baza!AT1220</f>
        <v>3642687</v>
      </c>
      <c r="L1231" s="161">
        <f>Dane_baza!AU1220</f>
        <v>94369</v>
      </c>
      <c r="M1231" s="161">
        <f>Dane_baza!AV1220</f>
        <v>976366</v>
      </c>
      <c r="N1231" s="161">
        <f>Dane_baza!AY1220</f>
        <v>8639255</v>
      </c>
      <c r="O1231" s="161">
        <f>Dane_baza!AZ1220</f>
        <v>217343</v>
      </c>
      <c r="P1231" s="161">
        <f>Dane_baza!AW1220</f>
        <v>0</v>
      </c>
      <c r="Q1231" s="161">
        <f>Dane_baza!AX1220</f>
        <v>0</v>
      </c>
      <c r="R1231" s="212">
        <f t="shared" si="64"/>
        <v>19036075</v>
      </c>
      <c r="S1231" s="212">
        <f>Dane_baza!BU1220</f>
        <v>12913223.92</v>
      </c>
      <c r="T1231" s="212">
        <f>Dane_baza!BV1220</f>
        <v>6953.26</v>
      </c>
      <c r="U1231" s="212">
        <f>Dane_baza!BW1220</f>
        <v>7615897.817937864</v>
      </c>
      <c r="V1231" s="212">
        <f t="shared" si="62"/>
        <v>20536074.997937866</v>
      </c>
      <c r="W1231" s="161">
        <f t="shared" si="63"/>
        <v>1499999.9979378656</v>
      </c>
      <c r="AA1231" s="36"/>
    </row>
    <row r="1232" spans="1:27" ht="14.45" x14ac:dyDescent="0.3">
      <c r="A1232" s="197" t="s">
        <v>97</v>
      </c>
      <c r="B1232" s="197" t="s">
        <v>1178</v>
      </c>
      <c r="C1232" s="197" t="s">
        <v>39</v>
      </c>
      <c r="D1232" s="197" t="s">
        <v>36</v>
      </c>
      <c r="E1232" s="197" t="s">
        <v>31</v>
      </c>
      <c r="F1232" s="195" t="s">
        <v>4113</v>
      </c>
      <c r="G1232" s="195" t="s">
        <v>1182</v>
      </c>
      <c r="H1232" s="161">
        <f>Dane_baza!AR1221</f>
        <v>9273050</v>
      </c>
      <c r="I1232" s="161">
        <f>Dane_baza!AS1221</f>
        <v>189695</v>
      </c>
      <c r="J1232" s="161">
        <f>Dane_baza!BX1221</f>
        <v>417583</v>
      </c>
      <c r="K1232" s="161">
        <f>Dane_baza!AT1221</f>
        <v>4593129</v>
      </c>
      <c r="L1232" s="161">
        <f>Dane_baza!AU1221</f>
        <v>0</v>
      </c>
      <c r="M1232" s="161">
        <f>Dane_baza!AV1221</f>
        <v>1067173</v>
      </c>
      <c r="N1232" s="161">
        <f>Dane_baza!AY1221</f>
        <v>13121709</v>
      </c>
      <c r="O1232" s="161">
        <f>Dane_baza!AZ1221</f>
        <v>269245</v>
      </c>
      <c r="P1232" s="161">
        <f>Dane_baza!AW1221</f>
        <v>0</v>
      </c>
      <c r="Q1232" s="161">
        <f>Dane_baza!AX1221</f>
        <v>0</v>
      </c>
      <c r="R1232" s="212">
        <f t="shared" si="64"/>
        <v>28931584</v>
      </c>
      <c r="S1232" s="212">
        <f>Dane_baza!BU1221</f>
        <v>20726310.059999999</v>
      </c>
      <c r="T1232" s="212">
        <f>Dane_baza!BV1221</f>
        <v>99290.86</v>
      </c>
      <c r="U1232" s="212">
        <f>Dane_baza!BW1221</f>
        <v>10105983.060000001</v>
      </c>
      <c r="V1232" s="212">
        <f t="shared" ref="V1232:V1295" si="65">SUM(S1232:U1232)</f>
        <v>30931583.979999997</v>
      </c>
      <c r="W1232" s="161">
        <f t="shared" ref="W1232:W1295" si="66">V1232-R1232</f>
        <v>1999999.9799999967</v>
      </c>
      <c r="AA1232" s="36"/>
    </row>
    <row r="1233" spans="1:27" ht="14.45" x14ac:dyDescent="0.3">
      <c r="A1233" s="197" t="s">
        <v>97</v>
      </c>
      <c r="B1233" s="197" t="s">
        <v>1178</v>
      </c>
      <c r="C1233" s="197" t="s">
        <v>42</v>
      </c>
      <c r="D1233" s="197" t="s">
        <v>40</v>
      </c>
      <c r="E1233" s="197" t="s">
        <v>31</v>
      </c>
      <c r="F1233" s="195" t="s">
        <v>4114</v>
      </c>
      <c r="G1233" s="195" t="s">
        <v>1183</v>
      </c>
      <c r="H1233" s="161">
        <f>Dane_baza!AR1222</f>
        <v>18740854</v>
      </c>
      <c r="I1233" s="161">
        <f>Dane_baza!AS1222</f>
        <v>682632</v>
      </c>
      <c r="J1233" s="161">
        <f>Dane_baza!BX1222</f>
        <v>914283</v>
      </c>
      <c r="K1233" s="161">
        <f>Dane_baza!AT1222</f>
        <v>14279924</v>
      </c>
      <c r="L1233" s="161">
        <f>Dane_baza!AU1222</f>
        <v>63517</v>
      </c>
      <c r="M1233" s="161">
        <f>Dane_baza!AV1222</f>
        <v>704302</v>
      </c>
      <c r="N1233" s="161">
        <f>Dane_baza!AY1222</f>
        <v>32367589</v>
      </c>
      <c r="O1233" s="161">
        <f>Dane_baza!AZ1222</f>
        <v>994261</v>
      </c>
      <c r="P1233" s="161">
        <f>Dane_baza!AW1222</f>
        <v>0</v>
      </c>
      <c r="Q1233" s="161">
        <f>Dane_baza!AX1222</f>
        <v>0</v>
      </c>
      <c r="R1233" s="212">
        <f t="shared" ref="R1233:R1296" si="67">SUM(H1233:Q1233)</f>
        <v>68747362</v>
      </c>
      <c r="S1233" s="212">
        <f>Dane_baza!BU1222</f>
        <v>51110080.390000001</v>
      </c>
      <c r="T1233" s="212">
        <f>Dane_baza!BV1222</f>
        <v>867587.9</v>
      </c>
      <c r="U1233" s="212">
        <f>Dane_baza!BW1222</f>
        <v>20269693.379999995</v>
      </c>
      <c r="V1233" s="212">
        <f t="shared" si="65"/>
        <v>72247361.669999987</v>
      </c>
      <c r="W1233" s="161">
        <f t="shared" si="66"/>
        <v>3499999.6699999869</v>
      </c>
      <c r="AA1233" s="36"/>
    </row>
    <row r="1234" spans="1:27" ht="14.45" x14ac:dyDescent="0.3">
      <c r="A1234" s="197" t="s">
        <v>97</v>
      </c>
      <c r="B1234" s="197" t="s">
        <v>1178</v>
      </c>
      <c r="C1234" s="197" t="s">
        <v>44</v>
      </c>
      <c r="D1234" s="197" t="s">
        <v>36</v>
      </c>
      <c r="E1234" s="197" t="s">
        <v>31</v>
      </c>
      <c r="F1234" s="195" t="s">
        <v>4115</v>
      </c>
      <c r="G1234" s="195" t="s">
        <v>1184</v>
      </c>
      <c r="H1234" s="161">
        <f>Dane_baza!AR1223</f>
        <v>3919342</v>
      </c>
      <c r="I1234" s="161">
        <f>Dane_baza!AS1223</f>
        <v>21578</v>
      </c>
      <c r="J1234" s="161">
        <f>Dane_baza!BX1223</f>
        <v>205213</v>
      </c>
      <c r="K1234" s="161">
        <f>Dane_baza!AT1223</f>
        <v>3713150</v>
      </c>
      <c r="L1234" s="161">
        <f>Dane_baza!AU1223</f>
        <v>0</v>
      </c>
      <c r="M1234" s="161">
        <f>Dane_baza!AV1223</f>
        <v>925508</v>
      </c>
      <c r="N1234" s="161">
        <f>Dane_baza!AY1223</f>
        <v>5491951</v>
      </c>
      <c r="O1234" s="161">
        <f>Dane_baza!AZ1223</f>
        <v>124891</v>
      </c>
      <c r="P1234" s="161">
        <f>Dane_baza!AW1223</f>
        <v>0</v>
      </c>
      <c r="Q1234" s="161">
        <f>Dane_baza!AX1223</f>
        <v>0</v>
      </c>
      <c r="R1234" s="212">
        <f t="shared" si="67"/>
        <v>14401633</v>
      </c>
      <c r="S1234" s="212">
        <f>Dane_baza!BU1223</f>
        <v>9626851.4499999993</v>
      </c>
      <c r="T1234" s="212">
        <f>Dane_baza!BV1223</f>
        <v>70006.850000000006</v>
      </c>
      <c r="U1234" s="212">
        <f>Dane_baza!BW1223</f>
        <v>5704774.4699999997</v>
      </c>
      <c r="V1234" s="212">
        <f t="shared" si="65"/>
        <v>15401632.77</v>
      </c>
      <c r="W1234" s="161">
        <f t="shared" si="66"/>
        <v>999999.76999999955</v>
      </c>
      <c r="AA1234" s="36"/>
    </row>
    <row r="1235" spans="1:27" ht="14.45" x14ac:dyDescent="0.3">
      <c r="A1235" s="197" t="s">
        <v>97</v>
      </c>
      <c r="B1235" s="197" t="s">
        <v>1178</v>
      </c>
      <c r="C1235" s="197" t="s">
        <v>51</v>
      </c>
      <c r="D1235" s="197" t="s">
        <v>36</v>
      </c>
      <c r="E1235" s="197" t="s">
        <v>31</v>
      </c>
      <c r="F1235" s="195" t="s">
        <v>4116</v>
      </c>
      <c r="G1235" s="195" t="s">
        <v>1185</v>
      </c>
      <c r="H1235" s="161">
        <f>Dane_baza!AR1224</f>
        <v>4961716</v>
      </c>
      <c r="I1235" s="161">
        <f>Dane_baza!AS1224</f>
        <v>14562</v>
      </c>
      <c r="J1235" s="161">
        <f>Dane_baza!BX1224</f>
        <v>309337</v>
      </c>
      <c r="K1235" s="161">
        <f>Dane_baza!AT1224</f>
        <v>8253459</v>
      </c>
      <c r="L1235" s="161">
        <f>Dane_baza!AU1224</f>
        <v>232845</v>
      </c>
      <c r="M1235" s="161">
        <f>Dane_baza!AV1224</f>
        <v>741336</v>
      </c>
      <c r="N1235" s="161">
        <f>Dane_baza!AY1224</f>
        <v>11430319</v>
      </c>
      <c r="O1235" s="161">
        <f>Dane_baza!AZ1224</f>
        <v>228696</v>
      </c>
      <c r="P1235" s="161">
        <f>Dane_baza!AW1224</f>
        <v>0</v>
      </c>
      <c r="Q1235" s="161">
        <f>Dane_baza!AX1224</f>
        <v>0</v>
      </c>
      <c r="R1235" s="212">
        <f t="shared" si="67"/>
        <v>26172270</v>
      </c>
      <c r="S1235" s="212">
        <f>Dane_baza!BU1224</f>
        <v>14416942.82</v>
      </c>
      <c r="T1235" s="212">
        <f>Dane_baza!BV1224</f>
        <v>0</v>
      </c>
      <c r="U1235" s="212">
        <f>Dane_baza!BW1224</f>
        <v>13255327.18594124</v>
      </c>
      <c r="V1235" s="212">
        <f t="shared" si="65"/>
        <v>27672270.005941242</v>
      </c>
      <c r="W1235" s="161">
        <f t="shared" si="66"/>
        <v>1500000.005941242</v>
      </c>
      <c r="AA1235" s="36"/>
    </row>
    <row r="1236" spans="1:27" ht="14.45" x14ac:dyDescent="0.3">
      <c r="A1236" s="197" t="s">
        <v>97</v>
      </c>
      <c r="B1236" s="197" t="s">
        <v>1178</v>
      </c>
      <c r="C1236" s="197" t="s">
        <v>75</v>
      </c>
      <c r="D1236" s="197" t="s">
        <v>36</v>
      </c>
      <c r="E1236" s="197" t="s">
        <v>31</v>
      </c>
      <c r="F1236" s="195" t="s">
        <v>4117</v>
      </c>
      <c r="G1236" s="195" t="s">
        <v>1186</v>
      </c>
      <c r="H1236" s="161">
        <f>Dane_baza!AR1225</f>
        <v>4897826</v>
      </c>
      <c r="I1236" s="161">
        <f>Dane_baza!AS1225</f>
        <v>72569</v>
      </c>
      <c r="J1236" s="161">
        <f>Dane_baza!BX1225</f>
        <v>257914</v>
      </c>
      <c r="K1236" s="161">
        <f>Dane_baza!AT1225</f>
        <v>4776095</v>
      </c>
      <c r="L1236" s="161">
        <f>Dane_baza!AU1225</f>
        <v>0</v>
      </c>
      <c r="M1236" s="161">
        <f>Dane_baza!AV1225</f>
        <v>359047</v>
      </c>
      <c r="N1236" s="161">
        <f>Dane_baza!AY1225</f>
        <v>7106063</v>
      </c>
      <c r="O1236" s="161">
        <f>Dane_baza!AZ1225</f>
        <v>180038</v>
      </c>
      <c r="P1236" s="161">
        <f>Dane_baza!AW1225</f>
        <v>0</v>
      </c>
      <c r="Q1236" s="161">
        <f>Dane_baza!AX1225</f>
        <v>0</v>
      </c>
      <c r="R1236" s="212">
        <f t="shared" si="67"/>
        <v>17649552</v>
      </c>
      <c r="S1236" s="212">
        <f>Dane_baza!BU1225</f>
        <v>12276020.439999999</v>
      </c>
      <c r="T1236" s="212">
        <f>Dane_baza!BV1225</f>
        <v>103214.8</v>
      </c>
      <c r="U1236" s="212">
        <f>Dane_baza!BW1225</f>
        <v>6770316.7629232332</v>
      </c>
      <c r="V1236" s="212">
        <f t="shared" si="65"/>
        <v>19149552.002923235</v>
      </c>
      <c r="W1236" s="161">
        <f t="shared" si="66"/>
        <v>1500000.0029232353</v>
      </c>
      <c r="AA1236" s="36"/>
    </row>
    <row r="1237" spans="1:27" ht="14.45" x14ac:dyDescent="0.3">
      <c r="A1237" s="197" t="s">
        <v>97</v>
      </c>
      <c r="B1237" s="197" t="s">
        <v>1178</v>
      </c>
      <c r="C1237" s="197" t="s">
        <v>77</v>
      </c>
      <c r="D1237" s="197" t="s">
        <v>36</v>
      </c>
      <c r="E1237" s="197" t="s">
        <v>31</v>
      </c>
      <c r="F1237" s="195" t="s">
        <v>4118</v>
      </c>
      <c r="G1237" s="195" t="s">
        <v>1187</v>
      </c>
      <c r="H1237" s="161">
        <f>Dane_baza!AR1226</f>
        <v>2620043</v>
      </c>
      <c r="I1237" s="161">
        <f>Dane_baza!AS1226</f>
        <v>51579</v>
      </c>
      <c r="J1237" s="161">
        <f>Dane_baza!BX1226</f>
        <v>139045</v>
      </c>
      <c r="K1237" s="161">
        <f>Dane_baza!AT1226</f>
        <v>1436787</v>
      </c>
      <c r="L1237" s="161">
        <f>Dane_baza!AU1226</f>
        <v>0</v>
      </c>
      <c r="M1237" s="161">
        <f>Dane_baza!AV1226</f>
        <v>1521453</v>
      </c>
      <c r="N1237" s="161">
        <f>Dane_baza!AY1226</f>
        <v>4249654</v>
      </c>
      <c r="O1237" s="161">
        <f>Dane_baza!AZ1226</f>
        <v>110293</v>
      </c>
      <c r="P1237" s="161">
        <f>Dane_baza!AW1226</f>
        <v>0</v>
      </c>
      <c r="Q1237" s="161">
        <f>Dane_baza!AX1226</f>
        <v>0</v>
      </c>
      <c r="R1237" s="212">
        <f t="shared" si="67"/>
        <v>10128854</v>
      </c>
      <c r="S1237" s="212">
        <f>Dane_baza!BU1226</f>
        <v>6152297.5800000001</v>
      </c>
      <c r="T1237" s="212">
        <f>Dane_baza!BV1226</f>
        <v>32261.55</v>
      </c>
      <c r="U1237" s="212">
        <f>Dane_baza!BW1226</f>
        <v>4944294.8650000002</v>
      </c>
      <c r="V1237" s="212">
        <f t="shared" si="65"/>
        <v>11128853.995000001</v>
      </c>
      <c r="W1237" s="161">
        <f t="shared" si="66"/>
        <v>999999.99500000104</v>
      </c>
      <c r="AA1237" s="36"/>
    </row>
    <row r="1238" spans="1:27" ht="14.45" x14ac:dyDescent="0.3">
      <c r="A1238" s="197" t="s">
        <v>97</v>
      </c>
      <c r="B1238" s="197" t="s">
        <v>1188</v>
      </c>
      <c r="C1238" s="197" t="s">
        <v>33</v>
      </c>
      <c r="D1238" s="197" t="s">
        <v>34</v>
      </c>
      <c r="E1238" s="197" t="s">
        <v>31</v>
      </c>
      <c r="F1238" s="195" t="s">
        <v>4119</v>
      </c>
      <c r="G1238" s="195" t="s">
        <v>1189</v>
      </c>
      <c r="H1238" s="161">
        <f>Dane_baza!AR1227</f>
        <v>70355565</v>
      </c>
      <c r="I1238" s="161">
        <f>Dane_baza!AS1227</f>
        <v>769597</v>
      </c>
      <c r="J1238" s="161">
        <f>Dane_baza!BX1227</f>
        <v>2670757</v>
      </c>
      <c r="K1238" s="161">
        <f>Dane_baza!AT1227</f>
        <v>0</v>
      </c>
      <c r="L1238" s="161">
        <f>Dane_baza!AU1227</f>
        <v>0</v>
      </c>
      <c r="M1238" s="161">
        <f>Dane_baza!AV1227</f>
        <v>1358841</v>
      </c>
      <c r="N1238" s="161">
        <f>Dane_baza!AY1227</f>
        <v>48902470</v>
      </c>
      <c r="O1238" s="161">
        <f>Dane_baza!AZ1227</f>
        <v>2162073</v>
      </c>
      <c r="P1238" s="161">
        <f>Dane_baza!AW1227</f>
        <v>0</v>
      </c>
      <c r="Q1238" s="161">
        <f>Dane_baza!AX1227</f>
        <v>0</v>
      </c>
      <c r="R1238" s="212">
        <f t="shared" si="67"/>
        <v>126219303</v>
      </c>
      <c r="S1238" s="212">
        <f>Dane_baza!BU1227</f>
        <v>122778583.47</v>
      </c>
      <c r="T1238" s="212">
        <f>Dane_baza!BV1227</f>
        <v>979458.85</v>
      </c>
      <c r="U1238" s="212">
        <f>Dane_baza!BW1227</f>
        <v>9098645.0099999998</v>
      </c>
      <c r="V1238" s="212">
        <f t="shared" si="65"/>
        <v>132856687.33</v>
      </c>
      <c r="W1238" s="161">
        <f t="shared" si="66"/>
        <v>6637384.3299999982</v>
      </c>
      <c r="AA1238" s="36"/>
    </row>
    <row r="1239" spans="1:27" ht="14.45" x14ac:dyDescent="0.3">
      <c r="A1239" s="197" t="s">
        <v>97</v>
      </c>
      <c r="B1239" s="197" t="s">
        <v>1188</v>
      </c>
      <c r="C1239" s="197" t="s">
        <v>32</v>
      </c>
      <c r="D1239" s="197" t="s">
        <v>34</v>
      </c>
      <c r="E1239" s="197" t="s">
        <v>31</v>
      </c>
      <c r="F1239" s="195" t="s">
        <v>4120</v>
      </c>
      <c r="G1239" s="195" t="s">
        <v>1190</v>
      </c>
      <c r="H1239" s="161">
        <f>Dane_baza!AR1228</f>
        <v>105892878</v>
      </c>
      <c r="I1239" s="161">
        <f>Dane_baza!AS1228</f>
        <v>8139816</v>
      </c>
      <c r="J1239" s="161">
        <f>Dane_baza!BX1228</f>
        <v>3392246</v>
      </c>
      <c r="K1239" s="161">
        <f>Dane_baza!AT1228</f>
        <v>0</v>
      </c>
      <c r="L1239" s="161">
        <f>Dane_baza!AU1228</f>
        <v>0</v>
      </c>
      <c r="M1239" s="161">
        <f>Dane_baza!AV1228</f>
        <v>1975028</v>
      </c>
      <c r="N1239" s="161">
        <f>Dane_baza!AY1228</f>
        <v>88651082</v>
      </c>
      <c r="O1239" s="161">
        <f>Dane_baza!AZ1228</f>
        <v>3592641</v>
      </c>
      <c r="P1239" s="161">
        <f>Dane_baza!AW1228</f>
        <v>0</v>
      </c>
      <c r="Q1239" s="161">
        <f>Dane_baza!AX1228</f>
        <v>0</v>
      </c>
      <c r="R1239" s="212">
        <f t="shared" si="67"/>
        <v>211643691</v>
      </c>
      <c r="S1239" s="212">
        <f>Dane_baza!BU1228</f>
        <v>189070460.78999999</v>
      </c>
      <c r="T1239" s="212">
        <f>Dane_baza!BV1228</f>
        <v>8418188.2699999996</v>
      </c>
      <c r="U1239" s="212">
        <f>Dane_baza!BW1228</f>
        <v>26021357.57</v>
      </c>
      <c r="V1239" s="212">
        <f t="shared" si="65"/>
        <v>223510006.63</v>
      </c>
      <c r="W1239" s="161">
        <f t="shared" si="66"/>
        <v>11866315.629999995</v>
      </c>
      <c r="AA1239" s="36"/>
    </row>
    <row r="1240" spans="1:27" ht="14.45" x14ac:dyDescent="0.3">
      <c r="A1240" s="197" t="s">
        <v>97</v>
      </c>
      <c r="B1240" s="197" t="s">
        <v>1188</v>
      </c>
      <c r="C1240" s="197" t="s">
        <v>37</v>
      </c>
      <c r="D1240" s="197" t="s">
        <v>34</v>
      </c>
      <c r="E1240" s="197" t="s">
        <v>31</v>
      </c>
      <c r="F1240" s="195" t="s">
        <v>4121</v>
      </c>
      <c r="G1240" s="195" t="s">
        <v>1191</v>
      </c>
      <c r="H1240" s="161">
        <f>Dane_baza!AR1229</f>
        <v>105767451</v>
      </c>
      <c r="I1240" s="161">
        <f>Dane_baza!AS1229</f>
        <v>2159392</v>
      </c>
      <c r="J1240" s="161">
        <f>Dane_baza!BX1229</f>
        <v>3735588</v>
      </c>
      <c r="K1240" s="161">
        <f>Dane_baza!AT1229</f>
        <v>0</v>
      </c>
      <c r="L1240" s="161">
        <f>Dane_baza!AU1229</f>
        <v>0</v>
      </c>
      <c r="M1240" s="161">
        <f>Dane_baza!AV1229</f>
        <v>1850406</v>
      </c>
      <c r="N1240" s="161">
        <f>Dane_baza!AY1229</f>
        <v>85478111</v>
      </c>
      <c r="O1240" s="161">
        <f>Dane_baza!AZ1229</f>
        <v>3602373</v>
      </c>
      <c r="P1240" s="161">
        <f>Dane_baza!AW1229</f>
        <v>0</v>
      </c>
      <c r="Q1240" s="161">
        <f>Dane_baza!AX1229</f>
        <v>0</v>
      </c>
      <c r="R1240" s="212">
        <f t="shared" si="67"/>
        <v>202593321</v>
      </c>
      <c r="S1240" s="212">
        <f>Dane_baza!BU1229</f>
        <v>202777154.27000001</v>
      </c>
      <c r="T1240" s="212">
        <f>Dane_baza!BV1229</f>
        <v>3050483.04</v>
      </c>
      <c r="U1240" s="212">
        <f>Dane_baza!BW1229</f>
        <v>9027148.5600000005</v>
      </c>
      <c r="V1240" s="212">
        <f t="shared" si="65"/>
        <v>214854785.87</v>
      </c>
      <c r="W1240" s="161">
        <f t="shared" si="66"/>
        <v>12261464.870000005</v>
      </c>
      <c r="AA1240" s="36"/>
    </row>
    <row r="1241" spans="1:27" ht="14.45" x14ac:dyDescent="0.3">
      <c r="A1241" s="197" t="s">
        <v>97</v>
      </c>
      <c r="B1241" s="197" t="s">
        <v>1188</v>
      </c>
      <c r="C1241" s="197" t="s">
        <v>39</v>
      </c>
      <c r="D1241" s="197" t="s">
        <v>34</v>
      </c>
      <c r="E1241" s="197" t="s">
        <v>31</v>
      </c>
      <c r="F1241" s="195" t="s">
        <v>4122</v>
      </c>
      <c r="G1241" s="195" t="s">
        <v>1192</v>
      </c>
      <c r="H1241" s="161">
        <f>Dane_baza!AR1230</f>
        <v>50105605</v>
      </c>
      <c r="I1241" s="161">
        <f>Dane_baza!AS1230</f>
        <v>2965196</v>
      </c>
      <c r="J1241" s="161">
        <f>Dane_baza!BX1230</f>
        <v>1700809</v>
      </c>
      <c r="K1241" s="161">
        <f>Dane_baza!AT1230</f>
        <v>0</v>
      </c>
      <c r="L1241" s="161">
        <f>Dane_baza!AU1230</f>
        <v>0</v>
      </c>
      <c r="M1241" s="161">
        <f>Dane_baza!AV1230</f>
        <v>925183</v>
      </c>
      <c r="N1241" s="161">
        <f>Dane_baza!AY1230</f>
        <v>32959879</v>
      </c>
      <c r="O1241" s="161">
        <f>Dane_baza!AZ1230</f>
        <v>1013725</v>
      </c>
      <c r="P1241" s="161">
        <f>Dane_baza!AW1230</f>
        <v>0</v>
      </c>
      <c r="Q1241" s="161">
        <f>Dane_baza!AX1230</f>
        <v>0</v>
      </c>
      <c r="R1241" s="212">
        <f t="shared" si="67"/>
        <v>89670397</v>
      </c>
      <c r="S1241" s="212">
        <f>Dane_baza!BU1230</f>
        <v>85058509.469999999</v>
      </c>
      <c r="T1241" s="212">
        <f>Dane_baza!BV1230</f>
        <v>3815826.38</v>
      </c>
      <c r="U1241" s="212">
        <f>Dane_baza!BW1230</f>
        <v>4296061.1502618454</v>
      </c>
      <c r="V1241" s="212">
        <f t="shared" si="65"/>
        <v>93170397.000261843</v>
      </c>
      <c r="W1241" s="161">
        <f t="shared" si="66"/>
        <v>3500000.0002618432</v>
      </c>
      <c r="AA1241" s="36"/>
    </row>
    <row r="1242" spans="1:27" ht="14.45" x14ac:dyDescent="0.3">
      <c r="A1242" s="197" t="s">
        <v>97</v>
      </c>
      <c r="B1242" s="197" t="s">
        <v>1188</v>
      </c>
      <c r="C1242" s="197" t="s">
        <v>42</v>
      </c>
      <c r="D1242" s="197" t="s">
        <v>36</v>
      </c>
      <c r="E1242" s="197" t="s">
        <v>31</v>
      </c>
      <c r="F1242" s="195" t="s">
        <v>4123</v>
      </c>
      <c r="G1242" s="195" t="s">
        <v>1193</v>
      </c>
      <c r="H1242" s="161">
        <f>Dane_baza!AR1231</f>
        <v>12432456</v>
      </c>
      <c r="I1242" s="161">
        <f>Dane_baza!AS1231</f>
        <v>691589</v>
      </c>
      <c r="J1242" s="161">
        <f>Dane_baza!BX1231</f>
        <v>515502</v>
      </c>
      <c r="K1242" s="161">
        <f>Dane_baza!AT1231</f>
        <v>1560179</v>
      </c>
      <c r="L1242" s="161">
        <f>Dane_baza!AU1231</f>
        <v>0</v>
      </c>
      <c r="M1242" s="161">
        <f>Dane_baza!AV1231</f>
        <v>353008</v>
      </c>
      <c r="N1242" s="161">
        <f>Dane_baza!AY1231</f>
        <v>18026240</v>
      </c>
      <c r="O1242" s="161">
        <f>Dane_baza!AZ1231</f>
        <v>541735</v>
      </c>
      <c r="P1242" s="161">
        <f>Dane_baza!AW1231</f>
        <v>0</v>
      </c>
      <c r="Q1242" s="161">
        <f>Dane_baza!AX1231</f>
        <v>0</v>
      </c>
      <c r="R1242" s="212">
        <f t="shared" si="67"/>
        <v>34120709</v>
      </c>
      <c r="S1242" s="212">
        <f>Dane_baza!BU1231</f>
        <v>27686967.43</v>
      </c>
      <c r="T1242" s="212">
        <f>Dane_baza!BV1231</f>
        <v>685055.47</v>
      </c>
      <c r="U1242" s="212">
        <f>Dane_baza!BW1231</f>
        <v>8248686.094359016</v>
      </c>
      <c r="V1242" s="212">
        <f t="shared" si="65"/>
        <v>36620708.994359016</v>
      </c>
      <c r="W1242" s="161">
        <f t="shared" si="66"/>
        <v>2499999.9943590164</v>
      </c>
      <c r="AA1242" s="36"/>
    </row>
    <row r="1243" spans="1:27" ht="14.45" x14ac:dyDescent="0.3">
      <c r="A1243" s="197" t="s">
        <v>97</v>
      </c>
      <c r="B1243" s="197" t="s">
        <v>1188</v>
      </c>
      <c r="C1243" s="197" t="s">
        <v>44</v>
      </c>
      <c r="D1243" s="197" t="s">
        <v>36</v>
      </c>
      <c r="E1243" s="197" t="s">
        <v>31</v>
      </c>
      <c r="F1243" s="195" t="s">
        <v>4124</v>
      </c>
      <c r="G1243" s="195" t="s">
        <v>1194</v>
      </c>
      <c r="H1243" s="161">
        <f>Dane_baza!AR1232</f>
        <v>6972373</v>
      </c>
      <c r="I1243" s="161">
        <f>Dane_baza!AS1232</f>
        <v>30817</v>
      </c>
      <c r="J1243" s="161">
        <f>Dane_baza!BX1232</f>
        <v>386301</v>
      </c>
      <c r="K1243" s="161">
        <f>Dane_baza!AT1232</f>
        <v>7772252</v>
      </c>
      <c r="L1243" s="161">
        <f>Dane_baza!AU1232</f>
        <v>213650</v>
      </c>
      <c r="M1243" s="161">
        <f>Dane_baza!AV1232</f>
        <v>832544</v>
      </c>
      <c r="N1243" s="161">
        <f>Dane_baza!AY1232</f>
        <v>14715269</v>
      </c>
      <c r="O1243" s="161">
        <f>Dane_baza!AZ1232</f>
        <v>304928</v>
      </c>
      <c r="P1243" s="161">
        <f>Dane_baza!AW1232</f>
        <v>0</v>
      </c>
      <c r="Q1243" s="161">
        <f>Dane_baza!AX1232</f>
        <v>0</v>
      </c>
      <c r="R1243" s="212">
        <f t="shared" si="67"/>
        <v>31228134</v>
      </c>
      <c r="S1243" s="212">
        <f>Dane_baza!BU1232</f>
        <v>19060345.91</v>
      </c>
      <c r="T1243" s="212">
        <f>Dane_baza!BV1232</f>
        <v>0</v>
      </c>
      <c r="U1243" s="212">
        <f>Dane_baza!BW1232</f>
        <v>14167787.76</v>
      </c>
      <c r="V1243" s="212">
        <f t="shared" si="65"/>
        <v>33228133.670000002</v>
      </c>
      <c r="W1243" s="161">
        <f t="shared" si="66"/>
        <v>1999999.6700000018</v>
      </c>
      <c r="AA1243" s="36"/>
    </row>
    <row r="1244" spans="1:27" ht="14.45" x14ac:dyDescent="0.3">
      <c r="A1244" s="197" t="s">
        <v>97</v>
      </c>
      <c r="B1244" s="197" t="s">
        <v>1188</v>
      </c>
      <c r="C1244" s="197" t="s">
        <v>51</v>
      </c>
      <c r="D1244" s="197" t="s">
        <v>36</v>
      </c>
      <c r="E1244" s="197" t="s">
        <v>31</v>
      </c>
      <c r="F1244" s="195" t="s">
        <v>4125</v>
      </c>
      <c r="G1244" s="195" t="s">
        <v>1195</v>
      </c>
      <c r="H1244" s="161">
        <f>Dane_baza!AR1233</f>
        <v>16976370</v>
      </c>
      <c r="I1244" s="161">
        <f>Dane_baza!AS1233</f>
        <v>739480</v>
      </c>
      <c r="J1244" s="161">
        <f>Dane_baza!BX1233</f>
        <v>596469</v>
      </c>
      <c r="K1244" s="161">
        <f>Dane_baza!AT1233</f>
        <v>1158049</v>
      </c>
      <c r="L1244" s="161">
        <f>Dane_baza!AU1233</f>
        <v>0</v>
      </c>
      <c r="M1244" s="161">
        <f>Dane_baza!AV1233</f>
        <v>1096549</v>
      </c>
      <c r="N1244" s="161">
        <f>Dane_baza!AY1233</f>
        <v>25654148</v>
      </c>
      <c r="O1244" s="161">
        <f>Dane_baza!AZ1233</f>
        <v>556332</v>
      </c>
      <c r="P1244" s="161">
        <f>Dane_baza!AW1233</f>
        <v>0</v>
      </c>
      <c r="Q1244" s="161">
        <f>Dane_baza!AX1233</f>
        <v>0</v>
      </c>
      <c r="R1244" s="212">
        <f t="shared" si="67"/>
        <v>46777397</v>
      </c>
      <c r="S1244" s="212">
        <f>Dane_baza!BU1233</f>
        <v>37010244.509999998</v>
      </c>
      <c r="T1244" s="212">
        <f>Dane_baza!BV1233</f>
        <v>391843.14</v>
      </c>
      <c r="U1244" s="212">
        <f>Dane_baza!BW1233</f>
        <v>12375309.360580849</v>
      </c>
      <c r="V1244" s="212">
        <f t="shared" si="65"/>
        <v>49777397.010580845</v>
      </c>
      <c r="W1244" s="161">
        <f t="shared" si="66"/>
        <v>3000000.0105808452</v>
      </c>
      <c r="AA1244" s="36"/>
    </row>
    <row r="1245" spans="1:27" ht="14.45" x14ac:dyDescent="0.3">
      <c r="A1245" s="197" t="s">
        <v>97</v>
      </c>
      <c r="B1245" s="197" t="s">
        <v>1188</v>
      </c>
      <c r="C1245" s="197" t="s">
        <v>75</v>
      </c>
      <c r="D1245" s="197" t="s">
        <v>36</v>
      </c>
      <c r="E1245" s="197" t="s">
        <v>31</v>
      </c>
      <c r="F1245" s="195" t="s">
        <v>4126</v>
      </c>
      <c r="G1245" s="195" t="s">
        <v>658</v>
      </c>
      <c r="H1245" s="161">
        <f>Dane_baza!AR1234</f>
        <v>6035937</v>
      </c>
      <c r="I1245" s="161">
        <f>Dane_baza!AS1234</f>
        <v>158391</v>
      </c>
      <c r="J1245" s="161">
        <f>Dane_baza!BX1234</f>
        <v>351681</v>
      </c>
      <c r="K1245" s="161">
        <f>Dane_baza!AT1234</f>
        <v>8304870</v>
      </c>
      <c r="L1245" s="161">
        <f>Dane_baza!AU1234</f>
        <v>315950</v>
      </c>
      <c r="M1245" s="161">
        <f>Dane_baza!AV1234</f>
        <v>894320</v>
      </c>
      <c r="N1245" s="161">
        <f>Dane_baza!AY1234</f>
        <v>15115075</v>
      </c>
      <c r="O1245" s="161">
        <f>Dane_baza!AZ1234</f>
        <v>373051</v>
      </c>
      <c r="P1245" s="161">
        <f>Dane_baza!AW1234</f>
        <v>0</v>
      </c>
      <c r="Q1245" s="161">
        <f>Dane_baza!AX1234</f>
        <v>0</v>
      </c>
      <c r="R1245" s="212">
        <f t="shared" si="67"/>
        <v>31549275</v>
      </c>
      <c r="S1245" s="212">
        <f>Dane_baza!BU1234</f>
        <v>16725188.380000001</v>
      </c>
      <c r="T1245" s="212">
        <f>Dane_baza!BV1234</f>
        <v>239909.78</v>
      </c>
      <c r="U1245" s="212">
        <f>Dane_baza!BW1234</f>
        <v>16584176.84486047</v>
      </c>
      <c r="V1245" s="212">
        <f t="shared" si="65"/>
        <v>33549275.004860468</v>
      </c>
      <c r="W1245" s="161">
        <f t="shared" si="66"/>
        <v>2000000.0048604682</v>
      </c>
      <c r="AA1245" s="36"/>
    </row>
    <row r="1246" spans="1:27" ht="14.45" x14ac:dyDescent="0.3">
      <c r="A1246" s="197" t="s">
        <v>97</v>
      </c>
      <c r="B1246" s="197" t="s">
        <v>1188</v>
      </c>
      <c r="C1246" s="197" t="s">
        <v>77</v>
      </c>
      <c r="D1246" s="197" t="s">
        <v>40</v>
      </c>
      <c r="E1246" s="197" t="s">
        <v>31</v>
      </c>
      <c r="F1246" s="195" t="s">
        <v>4127</v>
      </c>
      <c r="G1246" s="195" t="s">
        <v>1196</v>
      </c>
      <c r="H1246" s="161">
        <f>Dane_baza!AR1235</f>
        <v>72650747</v>
      </c>
      <c r="I1246" s="161">
        <f>Dane_baza!AS1235</f>
        <v>3123220</v>
      </c>
      <c r="J1246" s="161">
        <f>Dane_baza!BX1235</f>
        <v>2447707</v>
      </c>
      <c r="K1246" s="161">
        <f>Dane_baza!AT1235</f>
        <v>0</v>
      </c>
      <c r="L1246" s="161">
        <f>Dane_baza!AU1235</f>
        <v>0</v>
      </c>
      <c r="M1246" s="161">
        <f>Dane_baza!AV1235</f>
        <v>1671307</v>
      </c>
      <c r="N1246" s="161">
        <f>Dane_baza!AY1235</f>
        <v>68991038</v>
      </c>
      <c r="O1246" s="161">
        <f>Dane_baza!AZ1235</f>
        <v>2376171</v>
      </c>
      <c r="P1246" s="161">
        <f>Dane_baza!AW1235</f>
        <v>0</v>
      </c>
      <c r="Q1246" s="161">
        <f>Dane_baza!AX1235</f>
        <v>0</v>
      </c>
      <c r="R1246" s="212">
        <f t="shared" si="67"/>
        <v>151260190</v>
      </c>
      <c r="S1246" s="212">
        <f>Dane_baza!BU1235</f>
        <v>130468922.39</v>
      </c>
      <c r="T1246" s="212">
        <f>Dane_baza!BV1235</f>
        <v>2612120.62</v>
      </c>
      <c r="U1246" s="212">
        <f>Dane_baza!BW1235</f>
        <v>27387938.059999999</v>
      </c>
      <c r="V1246" s="212">
        <f t="shared" si="65"/>
        <v>160468981.06999999</v>
      </c>
      <c r="W1246" s="161">
        <f t="shared" si="66"/>
        <v>9208791.0699999928</v>
      </c>
      <c r="AA1246" s="36"/>
    </row>
    <row r="1247" spans="1:27" ht="14.45" x14ac:dyDescent="0.3">
      <c r="A1247" s="197" t="s">
        <v>97</v>
      </c>
      <c r="B1247" s="197" t="s">
        <v>1188</v>
      </c>
      <c r="C1247" s="197" t="s">
        <v>90</v>
      </c>
      <c r="D1247" s="197" t="s">
        <v>36</v>
      </c>
      <c r="E1247" s="197" t="s">
        <v>31</v>
      </c>
      <c r="F1247" s="195" t="s">
        <v>4128</v>
      </c>
      <c r="G1247" s="195" t="s">
        <v>1197</v>
      </c>
      <c r="H1247" s="161">
        <f>Dane_baza!AR1236</f>
        <v>2116104</v>
      </c>
      <c r="I1247" s="161">
        <f>Dane_baza!AS1236</f>
        <v>6975</v>
      </c>
      <c r="J1247" s="161">
        <f>Dane_baza!BX1236</f>
        <v>146172</v>
      </c>
      <c r="K1247" s="161">
        <f>Dane_baza!AT1236</f>
        <v>3079439</v>
      </c>
      <c r="L1247" s="161">
        <f>Dane_baza!AU1236</f>
        <v>202498</v>
      </c>
      <c r="M1247" s="161">
        <f>Dane_baza!AV1236</f>
        <v>1027945</v>
      </c>
      <c r="N1247" s="161">
        <f>Dane_baza!AY1236</f>
        <v>3704979</v>
      </c>
      <c r="O1247" s="161">
        <f>Dane_baza!AZ1236</f>
        <v>97318</v>
      </c>
      <c r="P1247" s="161">
        <f>Dane_baza!AW1236</f>
        <v>0</v>
      </c>
      <c r="Q1247" s="161">
        <f>Dane_baza!AX1236</f>
        <v>0</v>
      </c>
      <c r="R1247" s="212">
        <f t="shared" si="67"/>
        <v>10381430</v>
      </c>
      <c r="S1247" s="212">
        <f>Dane_baza!BU1236</f>
        <v>5931515.6100000003</v>
      </c>
      <c r="T1247" s="212">
        <f>Dane_baza!BV1236</f>
        <v>41.07</v>
      </c>
      <c r="U1247" s="212">
        <f>Dane_baza!BW1236</f>
        <v>5449873.3150000004</v>
      </c>
      <c r="V1247" s="212">
        <f t="shared" si="65"/>
        <v>11381429.995000001</v>
      </c>
      <c r="W1247" s="161">
        <f t="shared" si="66"/>
        <v>999999.99500000104</v>
      </c>
      <c r="AA1247" s="36"/>
    </row>
    <row r="1248" spans="1:27" ht="14.45" x14ac:dyDescent="0.3">
      <c r="A1248" s="197" t="s">
        <v>97</v>
      </c>
      <c r="B1248" s="197" t="s">
        <v>1188</v>
      </c>
      <c r="C1248" s="197" t="s">
        <v>92</v>
      </c>
      <c r="D1248" s="197" t="s">
        <v>40</v>
      </c>
      <c r="E1248" s="197" t="s">
        <v>31</v>
      </c>
      <c r="F1248" s="195" t="s">
        <v>4129</v>
      </c>
      <c r="G1248" s="195" t="s">
        <v>1198</v>
      </c>
      <c r="H1248" s="161">
        <f>Dane_baza!AR1237</f>
        <v>31153376</v>
      </c>
      <c r="I1248" s="161">
        <f>Dane_baza!AS1237</f>
        <v>237537</v>
      </c>
      <c r="J1248" s="161">
        <f>Dane_baza!BX1237</f>
        <v>1070396</v>
      </c>
      <c r="K1248" s="161">
        <f>Dane_baza!AT1237</f>
        <v>11388479</v>
      </c>
      <c r="L1248" s="161">
        <f>Dane_baza!AU1237</f>
        <v>0</v>
      </c>
      <c r="M1248" s="161">
        <f>Dane_baza!AV1237</f>
        <v>1027085</v>
      </c>
      <c r="N1248" s="161">
        <f>Dane_baza!AY1237</f>
        <v>39958746</v>
      </c>
      <c r="O1248" s="161">
        <f>Dane_baza!AZ1237</f>
        <v>1180787</v>
      </c>
      <c r="P1248" s="161">
        <f>Dane_baza!AW1237</f>
        <v>0</v>
      </c>
      <c r="Q1248" s="161">
        <f>Dane_baza!AX1237</f>
        <v>0</v>
      </c>
      <c r="R1248" s="212">
        <f t="shared" si="67"/>
        <v>86016406</v>
      </c>
      <c r="S1248" s="212">
        <f>Dane_baza!BU1237</f>
        <v>69817290.329999998</v>
      </c>
      <c r="T1248" s="212">
        <f>Dane_baza!BV1237</f>
        <v>294177.65000000002</v>
      </c>
      <c r="U1248" s="212">
        <f>Dane_baza!BW1237</f>
        <v>19404938.019236159</v>
      </c>
      <c r="V1248" s="212">
        <f t="shared" si="65"/>
        <v>89516405.999236166</v>
      </c>
      <c r="W1248" s="161">
        <f t="shared" si="66"/>
        <v>3499999.9992361665</v>
      </c>
      <c r="AA1248" s="36"/>
    </row>
    <row r="1249" spans="1:27" ht="14.45" x14ac:dyDescent="0.3">
      <c r="A1249" s="197" t="s">
        <v>97</v>
      </c>
      <c r="B1249" s="197" t="s">
        <v>1188</v>
      </c>
      <c r="C1249" s="197" t="s">
        <v>93</v>
      </c>
      <c r="D1249" s="197" t="s">
        <v>40</v>
      </c>
      <c r="E1249" s="197" t="s">
        <v>31</v>
      </c>
      <c r="F1249" s="195" t="s">
        <v>4130</v>
      </c>
      <c r="G1249" s="195" t="s">
        <v>1199</v>
      </c>
      <c r="H1249" s="161">
        <f>Dane_baza!AR1238</f>
        <v>101244786</v>
      </c>
      <c r="I1249" s="161">
        <f>Dane_baza!AS1238</f>
        <v>3995535</v>
      </c>
      <c r="J1249" s="161">
        <f>Dane_baza!BX1238</f>
        <v>3685966</v>
      </c>
      <c r="K1249" s="161">
        <f>Dane_baza!AT1238</f>
        <v>0</v>
      </c>
      <c r="L1249" s="161">
        <f>Dane_baza!AU1238</f>
        <v>1298380</v>
      </c>
      <c r="M1249" s="161">
        <f>Dane_baza!AV1238</f>
        <v>2203780</v>
      </c>
      <c r="N1249" s="161">
        <f>Dane_baza!AY1238</f>
        <v>110148210</v>
      </c>
      <c r="O1249" s="161">
        <f>Dane_baza!AZ1238</f>
        <v>2951967</v>
      </c>
      <c r="P1249" s="161">
        <f>Dane_baza!AW1238</f>
        <v>0</v>
      </c>
      <c r="Q1249" s="161">
        <f>Dane_baza!AX1238</f>
        <v>0</v>
      </c>
      <c r="R1249" s="212">
        <f t="shared" si="67"/>
        <v>225528624</v>
      </c>
      <c r="S1249" s="212">
        <f>Dane_baza!BU1238</f>
        <v>207688376.56999999</v>
      </c>
      <c r="T1249" s="212">
        <f>Dane_baza!BV1238</f>
        <v>4330635.78</v>
      </c>
      <c r="U1249" s="212">
        <f>Dane_baza!BW1238</f>
        <v>21975884.5</v>
      </c>
      <c r="V1249" s="212">
        <f t="shared" si="65"/>
        <v>233994896.84999999</v>
      </c>
      <c r="W1249" s="161">
        <f t="shared" si="66"/>
        <v>8466272.849999994</v>
      </c>
      <c r="AA1249" s="36"/>
    </row>
    <row r="1250" spans="1:27" ht="14.45" x14ac:dyDescent="0.3">
      <c r="A1250" s="197" t="s">
        <v>97</v>
      </c>
      <c r="B1250" s="197" t="s">
        <v>1200</v>
      </c>
      <c r="C1250" s="197" t="s">
        <v>33</v>
      </c>
      <c r="D1250" s="197" t="s">
        <v>36</v>
      </c>
      <c r="E1250" s="197" t="s">
        <v>31</v>
      </c>
      <c r="F1250" s="195" t="s">
        <v>4131</v>
      </c>
      <c r="G1250" s="195" t="s">
        <v>1201</v>
      </c>
      <c r="H1250" s="161">
        <f>Dane_baza!AR1239</f>
        <v>8098647</v>
      </c>
      <c r="I1250" s="161">
        <f>Dane_baza!AS1239</f>
        <v>322222</v>
      </c>
      <c r="J1250" s="161">
        <f>Dane_baza!BX1239</f>
        <v>444229</v>
      </c>
      <c r="K1250" s="161">
        <f>Dane_baza!AT1239</f>
        <v>7709872</v>
      </c>
      <c r="L1250" s="161">
        <f>Dane_baza!AU1239</f>
        <v>410500</v>
      </c>
      <c r="M1250" s="161">
        <f>Dane_baza!AV1239</f>
        <v>501470</v>
      </c>
      <c r="N1250" s="161">
        <f>Dane_baza!AY1239</f>
        <v>15421809</v>
      </c>
      <c r="O1250" s="161">
        <f>Dane_baza!AZ1239</f>
        <v>376295</v>
      </c>
      <c r="P1250" s="161">
        <f>Dane_baza!AW1239</f>
        <v>0</v>
      </c>
      <c r="Q1250" s="161">
        <f>Dane_baza!AX1239</f>
        <v>0</v>
      </c>
      <c r="R1250" s="212">
        <f t="shared" si="67"/>
        <v>33285044</v>
      </c>
      <c r="S1250" s="212">
        <f>Dane_baza!BU1239</f>
        <v>22852392.510000002</v>
      </c>
      <c r="T1250" s="212">
        <f>Dane_baza!BV1239</f>
        <v>195138.18</v>
      </c>
      <c r="U1250" s="212">
        <f>Dane_baza!BW1239</f>
        <v>14231718.59</v>
      </c>
      <c r="V1250" s="212">
        <f t="shared" si="65"/>
        <v>37279249.280000001</v>
      </c>
      <c r="W1250" s="161">
        <f t="shared" si="66"/>
        <v>3994205.2800000012</v>
      </c>
      <c r="AA1250" s="36"/>
    </row>
    <row r="1251" spans="1:27" ht="14.45" x14ac:dyDescent="0.3">
      <c r="A1251" s="197" t="s">
        <v>97</v>
      </c>
      <c r="B1251" s="197" t="s">
        <v>1200</v>
      </c>
      <c r="C1251" s="197" t="s">
        <v>32</v>
      </c>
      <c r="D1251" s="197" t="s">
        <v>36</v>
      </c>
      <c r="E1251" s="197" t="s">
        <v>31</v>
      </c>
      <c r="F1251" s="195" t="s">
        <v>4132</v>
      </c>
      <c r="G1251" s="195" t="s">
        <v>1202</v>
      </c>
      <c r="H1251" s="161">
        <f>Dane_baza!AR1240</f>
        <v>6962718</v>
      </c>
      <c r="I1251" s="161">
        <f>Dane_baza!AS1240</f>
        <v>37486</v>
      </c>
      <c r="J1251" s="161">
        <f>Dane_baza!BX1240</f>
        <v>410755</v>
      </c>
      <c r="K1251" s="161">
        <f>Dane_baza!AT1240</f>
        <v>10739784</v>
      </c>
      <c r="L1251" s="161">
        <f>Dane_baza!AU1240</f>
        <v>481322</v>
      </c>
      <c r="M1251" s="161">
        <f>Dane_baza!AV1240</f>
        <v>754499</v>
      </c>
      <c r="N1251" s="161">
        <f>Dane_baza!AY1240</f>
        <v>13941783</v>
      </c>
      <c r="O1251" s="161">
        <f>Dane_baza!AZ1240</f>
        <v>342234</v>
      </c>
      <c r="P1251" s="161">
        <f>Dane_baza!AW1240</f>
        <v>0</v>
      </c>
      <c r="Q1251" s="161">
        <f>Dane_baza!AX1240</f>
        <v>0</v>
      </c>
      <c r="R1251" s="212">
        <f t="shared" si="67"/>
        <v>33670581</v>
      </c>
      <c r="S1251" s="212">
        <f>Dane_baza!BU1240</f>
        <v>18708857.649999999</v>
      </c>
      <c r="T1251" s="212">
        <f>Dane_baza!BV1240</f>
        <v>22532.5</v>
      </c>
      <c r="U1251" s="212">
        <f>Dane_baza!BW1240</f>
        <v>16939190.609999999</v>
      </c>
      <c r="V1251" s="212">
        <f t="shared" si="65"/>
        <v>35670580.759999998</v>
      </c>
      <c r="W1251" s="161">
        <f t="shared" si="66"/>
        <v>1999999.7599999979</v>
      </c>
      <c r="AA1251" s="36"/>
    </row>
    <row r="1252" spans="1:27" ht="14.45" x14ac:dyDescent="0.3">
      <c r="A1252" s="197" t="s">
        <v>97</v>
      </c>
      <c r="B1252" s="197" t="s">
        <v>1200</v>
      </c>
      <c r="C1252" s="197" t="s">
        <v>37</v>
      </c>
      <c r="D1252" s="197" t="s">
        <v>36</v>
      </c>
      <c r="E1252" s="197" t="s">
        <v>31</v>
      </c>
      <c r="F1252" s="195" t="s">
        <v>4133</v>
      </c>
      <c r="G1252" s="195" t="s">
        <v>1203</v>
      </c>
      <c r="H1252" s="161">
        <f>Dane_baza!AR1241</f>
        <v>10485652</v>
      </c>
      <c r="I1252" s="161">
        <f>Dane_baza!AS1241</f>
        <v>71574</v>
      </c>
      <c r="J1252" s="161">
        <f>Dane_baza!BX1241</f>
        <v>393125</v>
      </c>
      <c r="K1252" s="161">
        <f>Dane_baza!AT1241</f>
        <v>4883281</v>
      </c>
      <c r="L1252" s="161">
        <f>Dane_baza!AU1241</f>
        <v>0</v>
      </c>
      <c r="M1252" s="161">
        <f>Dane_baza!AV1241</f>
        <v>396816</v>
      </c>
      <c r="N1252" s="161">
        <f>Dane_baza!AY1241</f>
        <v>13227133</v>
      </c>
      <c r="O1252" s="161">
        <f>Dane_baza!AZ1241</f>
        <v>254648</v>
      </c>
      <c r="P1252" s="161">
        <f>Dane_baza!AW1241</f>
        <v>0</v>
      </c>
      <c r="Q1252" s="161">
        <f>Dane_baza!AX1241</f>
        <v>0</v>
      </c>
      <c r="R1252" s="212">
        <f t="shared" si="67"/>
        <v>29712229</v>
      </c>
      <c r="S1252" s="212">
        <f>Dane_baza!BU1241</f>
        <v>21541104.68</v>
      </c>
      <c r="T1252" s="212">
        <f>Dane_baza!BV1241</f>
        <v>712770.93</v>
      </c>
      <c r="U1252" s="212">
        <f>Dane_baza!BW1241</f>
        <v>9458353.3835565783</v>
      </c>
      <c r="V1252" s="212">
        <f t="shared" si="65"/>
        <v>31712228.993556578</v>
      </c>
      <c r="W1252" s="161">
        <f t="shared" si="66"/>
        <v>1999999.9935565777</v>
      </c>
      <c r="AA1252" s="36"/>
    </row>
    <row r="1253" spans="1:27" ht="14.45" x14ac:dyDescent="0.3">
      <c r="A1253" s="197" t="s">
        <v>97</v>
      </c>
      <c r="B1253" s="197" t="s">
        <v>1200</v>
      </c>
      <c r="C1253" s="197" t="s">
        <v>39</v>
      </c>
      <c r="D1253" s="197" t="s">
        <v>36</v>
      </c>
      <c r="E1253" s="197" t="s">
        <v>31</v>
      </c>
      <c r="F1253" s="195" t="s">
        <v>4134</v>
      </c>
      <c r="G1253" s="195" t="s">
        <v>1204</v>
      </c>
      <c r="H1253" s="161">
        <f>Dane_baza!AR1242</f>
        <v>8965112</v>
      </c>
      <c r="I1253" s="161">
        <f>Dane_baza!AS1242</f>
        <v>52894</v>
      </c>
      <c r="J1253" s="161">
        <f>Dane_baza!BX1242</f>
        <v>331203</v>
      </c>
      <c r="K1253" s="161">
        <f>Dane_baza!AT1242</f>
        <v>2538476</v>
      </c>
      <c r="L1253" s="161">
        <f>Dane_baza!AU1242</f>
        <v>0</v>
      </c>
      <c r="M1253" s="161">
        <f>Dane_baza!AV1242</f>
        <v>867020</v>
      </c>
      <c r="N1253" s="161">
        <f>Dane_baza!AY1242</f>
        <v>13862201</v>
      </c>
      <c r="O1253" s="161">
        <f>Dane_baza!AZ1242</f>
        <v>329258</v>
      </c>
      <c r="P1253" s="161">
        <f>Dane_baza!AW1242</f>
        <v>0</v>
      </c>
      <c r="Q1253" s="161">
        <f>Dane_baza!AX1242</f>
        <v>0</v>
      </c>
      <c r="R1253" s="212">
        <f t="shared" si="67"/>
        <v>26946164</v>
      </c>
      <c r="S1253" s="212">
        <f>Dane_baza!BU1242</f>
        <v>17417649.719999999</v>
      </c>
      <c r="T1253" s="212">
        <f>Dane_baza!BV1242</f>
        <v>18687.169999999998</v>
      </c>
      <c r="U1253" s="212">
        <f>Dane_baza!BW1242</f>
        <v>12743366.800000001</v>
      </c>
      <c r="V1253" s="212">
        <f t="shared" si="65"/>
        <v>30179703.690000001</v>
      </c>
      <c r="W1253" s="161">
        <f t="shared" si="66"/>
        <v>3233539.6900000013</v>
      </c>
      <c r="AA1253" s="36"/>
    </row>
    <row r="1254" spans="1:27" ht="14.45" x14ac:dyDescent="0.3">
      <c r="A1254" s="197" t="s">
        <v>97</v>
      </c>
      <c r="B1254" s="197" t="s">
        <v>1200</v>
      </c>
      <c r="C1254" s="197" t="s">
        <v>42</v>
      </c>
      <c r="D1254" s="197" t="s">
        <v>40</v>
      </c>
      <c r="E1254" s="197" t="s">
        <v>31</v>
      </c>
      <c r="F1254" s="195" t="s">
        <v>4135</v>
      </c>
      <c r="G1254" s="195" t="s">
        <v>1205</v>
      </c>
      <c r="H1254" s="161">
        <f>Dane_baza!AR1243</f>
        <v>72525289</v>
      </c>
      <c r="I1254" s="161">
        <f>Dane_baza!AS1243</f>
        <v>4310121</v>
      </c>
      <c r="J1254" s="161">
        <f>Dane_baza!BX1243</f>
        <v>2450176</v>
      </c>
      <c r="K1254" s="161">
        <f>Dane_baza!AT1243</f>
        <v>0</v>
      </c>
      <c r="L1254" s="161">
        <f>Dane_baza!AU1243</f>
        <v>219074</v>
      </c>
      <c r="M1254" s="161">
        <f>Dane_baza!AV1243</f>
        <v>1604920</v>
      </c>
      <c r="N1254" s="161">
        <f>Dane_baza!AY1243</f>
        <v>69816800</v>
      </c>
      <c r="O1254" s="161">
        <f>Dane_baza!AZ1243</f>
        <v>2507550</v>
      </c>
      <c r="P1254" s="161">
        <f>Dane_baza!AW1243</f>
        <v>0</v>
      </c>
      <c r="Q1254" s="161">
        <f>Dane_baza!AX1243</f>
        <v>0</v>
      </c>
      <c r="R1254" s="212">
        <f t="shared" si="67"/>
        <v>153433930</v>
      </c>
      <c r="S1254" s="212">
        <f>Dane_baza!BU1243</f>
        <v>150938600.18000001</v>
      </c>
      <c r="T1254" s="212">
        <f>Dane_baza!BV1243</f>
        <v>4448569.34</v>
      </c>
      <c r="U1254" s="212">
        <f>Dane_baza!BW1243</f>
        <v>7521007.3499999996</v>
      </c>
      <c r="V1254" s="212">
        <f t="shared" si="65"/>
        <v>162908176.87</v>
      </c>
      <c r="W1254" s="161">
        <f t="shared" si="66"/>
        <v>9474246.8700000048</v>
      </c>
      <c r="AA1254" s="36"/>
    </row>
    <row r="1255" spans="1:27" ht="14.45" x14ac:dyDescent="0.3">
      <c r="A1255" s="197" t="s">
        <v>97</v>
      </c>
      <c r="B1255" s="197" t="s">
        <v>1200</v>
      </c>
      <c r="C1255" s="197" t="s">
        <v>44</v>
      </c>
      <c r="D1255" s="197" t="s">
        <v>36</v>
      </c>
      <c r="E1255" s="197" t="s">
        <v>31</v>
      </c>
      <c r="F1255" s="195" t="s">
        <v>4136</v>
      </c>
      <c r="G1255" s="195" t="s">
        <v>1206</v>
      </c>
      <c r="H1255" s="161">
        <f>Dane_baza!AR1244</f>
        <v>8621845</v>
      </c>
      <c r="I1255" s="161">
        <f>Dane_baza!AS1244</f>
        <v>87842</v>
      </c>
      <c r="J1255" s="161">
        <f>Dane_baza!BX1244</f>
        <v>341079</v>
      </c>
      <c r="K1255" s="161">
        <f>Dane_baza!AT1244</f>
        <v>4328979</v>
      </c>
      <c r="L1255" s="161">
        <f>Dane_baza!AU1244</f>
        <v>0</v>
      </c>
      <c r="M1255" s="161">
        <f>Dane_baza!AV1244</f>
        <v>1026563</v>
      </c>
      <c r="N1255" s="161">
        <f>Dane_baza!AY1244</f>
        <v>13344520</v>
      </c>
      <c r="O1255" s="161">
        <f>Dane_baza!AZ1244</f>
        <v>275733</v>
      </c>
      <c r="P1255" s="161">
        <f>Dane_baza!AW1244</f>
        <v>0</v>
      </c>
      <c r="Q1255" s="161">
        <f>Dane_baza!AX1244</f>
        <v>0</v>
      </c>
      <c r="R1255" s="212">
        <f t="shared" si="67"/>
        <v>28026561</v>
      </c>
      <c r="S1255" s="212">
        <f>Dane_baza!BU1244</f>
        <v>19882246.120000001</v>
      </c>
      <c r="T1255" s="212">
        <f>Dane_baza!BV1244</f>
        <v>129460.59</v>
      </c>
      <c r="U1255" s="212">
        <f>Dane_baza!BW1244</f>
        <v>10014854.29402585</v>
      </c>
      <c r="V1255" s="212">
        <f t="shared" si="65"/>
        <v>30026561.00402585</v>
      </c>
      <c r="W1255" s="161">
        <f t="shared" si="66"/>
        <v>2000000.0040258504</v>
      </c>
      <c r="AA1255" s="36"/>
    </row>
    <row r="1256" spans="1:27" ht="14.45" x14ac:dyDescent="0.3">
      <c r="A1256" s="197" t="s">
        <v>97</v>
      </c>
      <c r="B1256" s="197" t="s">
        <v>1207</v>
      </c>
      <c r="C1256" s="197" t="s">
        <v>33</v>
      </c>
      <c r="D1256" s="197" t="s">
        <v>36</v>
      </c>
      <c r="E1256" s="197" t="s">
        <v>31</v>
      </c>
      <c r="F1256" s="195" t="s">
        <v>4137</v>
      </c>
      <c r="G1256" s="195" t="s">
        <v>1208</v>
      </c>
      <c r="H1256" s="161">
        <f>Dane_baza!AR1245</f>
        <v>2564568</v>
      </c>
      <c r="I1256" s="161">
        <f>Dane_baza!AS1245</f>
        <v>14311</v>
      </c>
      <c r="J1256" s="161">
        <f>Dane_baza!BX1245</f>
        <v>226989</v>
      </c>
      <c r="K1256" s="161">
        <f>Dane_baza!AT1245</f>
        <v>8054422</v>
      </c>
      <c r="L1256" s="161">
        <f>Dane_baza!AU1245</f>
        <v>549938</v>
      </c>
      <c r="M1256" s="161">
        <f>Dane_baza!AV1245</f>
        <v>797777</v>
      </c>
      <c r="N1256" s="161">
        <f>Dane_baza!AY1245</f>
        <v>8919635</v>
      </c>
      <c r="O1256" s="161">
        <f>Dane_baza!AZ1245</f>
        <v>142732</v>
      </c>
      <c r="P1256" s="161">
        <f>Dane_baza!AW1245</f>
        <v>0</v>
      </c>
      <c r="Q1256" s="161">
        <f>Dane_baza!AX1245</f>
        <v>0</v>
      </c>
      <c r="R1256" s="212">
        <f t="shared" si="67"/>
        <v>21270372</v>
      </c>
      <c r="S1256" s="212">
        <f>Dane_baza!BU1245</f>
        <v>8172967.4800000004</v>
      </c>
      <c r="T1256" s="212">
        <f>Dane_baza!BV1245</f>
        <v>9666.1299999999992</v>
      </c>
      <c r="U1256" s="212">
        <f>Dane_baza!BW1245</f>
        <v>14913224.210000001</v>
      </c>
      <c r="V1256" s="212">
        <f t="shared" si="65"/>
        <v>23095857.82</v>
      </c>
      <c r="W1256" s="161">
        <f t="shared" si="66"/>
        <v>1825485.8200000003</v>
      </c>
      <c r="AA1256" s="36"/>
    </row>
    <row r="1257" spans="1:27" ht="14.45" x14ac:dyDescent="0.3">
      <c r="A1257" s="197" t="s">
        <v>97</v>
      </c>
      <c r="B1257" s="197" t="s">
        <v>1207</v>
      </c>
      <c r="C1257" s="197" t="s">
        <v>32</v>
      </c>
      <c r="D1257" s="197" t="s">
        <v>36</v>
      </c>
      <c r="E1257" s="197" t="s">
        <v>31</v>
      </c>
      <c r="F1257" s="195" t="s">
        <v>4138</v>
      </c>
      <c r="G1257" s="195" t="s">
        <v>1209</v>
      </c>
      <c r="H1257" s="161">
        <f>Dane_baza!AR1246</f>
        <v>5153930</v>
      </c>
      <c r="I1257" s="161">
        <f>Dane_baza!AS1246</f>
        <v>41276</v>
      </c>
      <c r="J1257" s="161">
        <f>Dane_baza!BX1246</f>
        <v>281321</v>
      </c>
      <c r="K1257" s="161">
        <f>Dane_baza!AT1246</f>
        <v>6681736</v>
      </c>
      <c r="L1257" s="161">
        <f>Dane_baza!AU1246</f>
        <v>0</v>
      </c>
      <c r="M1257" s="161">
        <f>Dane_baza!AV1246</f>
        <v>402618</v>
      </c>
      <c r="N1257" s="161">
        <f>Dane_baza!AY1246</f>
        <v>7175480</v>
      </c>
      <c r="O1257" s="161">
        <f>Dane_baza!AZ1246</f>
        <v>199501</v>
      </c>
      <c r="P1257" s="161">
        <f>Dane_baza!AW1246</f>
        <v>0</v>
      </c>
      <c r="Q1257" s="161">
        <f>Dane_baza!AX1246</f>
        <v>0</v>
      </c>
      <c r="R1257" s="212">
        <f t="shared" si="67"/>
        <v>19935862</v>
      </c>
      <c r="S1257" s="212">
        <f>Dane_baza!BU1246</f>
        <v>13464819.880000001</v>
      </c>
      <c r="T1257" s="212">
        <f>Dane_baza!BV1246</f>
        <v>25500.86</v>
      </c>
      <c r="U1257" s="212">
        <f>Dane_baza!BW1246</f>
        <v>7945541.251943008</v>
      </c>
      <c r="V1257" s="212">
        <f t="shared" si="65"/>
        <v>21435861.991943009</v>
      </c>
      <c r="W1257" s="161">
        <f t="shared" si="66"/>
        <v>1499999.9919430092</v>
      </c>
      <c r="AA1257" s="36"/>
    </row>
    <row r="1258" spans="1:27" ht="14.45" x14ac:dyDescent="0.3">
      <c r="A1258" s="197" t="s">
        <v>97</v>
      </c>
      <c r="B1258" s="197" t="s">
        <v>1207</v>
      </c>
      <c r="C1258" s="197" t="s">
        <v>37</v>
      </c>
      <c r="D1258" s="197" t="s">
        <v>36</v>
      </c>
      <c r="E1258" s="197" t="s">
        <v>31</v>
      </c>
      <c r="F1258" s="195" t="s">
        <v>4139</v>
      </c>
      <c r="G1258" s="195" t="s">
        <v>1210</v>
      </c>
      <c r="H1258" s="161">
        <f>Dane_baza!AR1247</f>
        <v>5193373</v>
      </c>
      <c r="I1258" s="161">
        <f>Dane_baza!AS1247</f>
        <v>16339</v>
      </c>
      <c r="J1258" s="161">
        <f>Dane_baza!BX1247</f>
        <v>318313</v>
      </c>
      <c r="K1258" s="161">
        <f>Dane_baza!AT1247</f>
        <v>7785901</v>
      </c>
      <c r="L1258" s="161">
        <f>Dane_baza!AU1247</f>
        <v>0</v>
      </c>
      <c r="M1258" s="161">
        <f>Dane_baza!AV1247</f>
        <v>766822</v>
      </c>
      <c r="N1258" s="161">
        <f>Dane_baza!AY1247</f>
        <v>11247476</v>
      </c>
      <c r="O1258" s="161">
        <f>Dane_baza!AZ1247</f>
        <v>141111</v>
      </c>
      <c r="P1258" s="161">
        <f>Dane_baza!AW1247</f>
        <v>0</v>
      </c>
      <c r="Q1258" s="161">
        <f>Dane_baza!AX1247</f>
        <v>0</v>
      </c>
      <c r="R1258" s="212">
        <f t="shared" si="67"/>
        <v>25469335</v>
      </c>
      <c r="S1258" s="212">
        <f>Dane_baza!BU1247</f>
        <v>13752808</v>
      </c>
      <c r="T1258" s="212">
        <f>Dane_baza!BV1247</f>
        <v>25725.66</v>
      </c>
      <c r="U1258" s="212">
        <f>Dane_baza!BW1247</f>
        <v>13190801.338329919</v>
      </c>
      <c r="V1258" s="212">
        <f t="shared" si="65"/>
        <v>26969334.998329919</v>
      </c>
      <c r="W1258" s="161">
        <f t="shared" si="66"/>
        <v>1499999.9983299188</v>
      </c>
      <c r="AA1258" s="36"/>
    </row>
    <row r="1259" spans="1:27" ht="14.45" x14ac:dyDescent="0.3">
      <c r="A1259" s="197" t="s">
        <v>97</v>
      </c>
      <c r="B1259" s="197" t="s">
        <v>1207</v>
      </c>
      <c r="C1259" s="197" t="s">
        <v>39</v>
      </c>
      <c r="D1259" s="197" t="s">
        <v>36</v>
      </c>
      <c r="E1259" s="197" t="s">
        <v>31</v>
      </c>
      <c r="F1259" s="195" t="s">
        <v>4140</v>
      </c>
      <c r="G1259" s="195" t="s">
        <v>1211</v>
      </c>
      <c r="H1259" s="161">
        <f>Dane_baza!AR1248</f>
        <v>2595076</v>
      </c>
      <c r="I1259" s="161">
        <f>Dane_baza!AS1248</f>
        <v>36268</v>
      </c>
      <c r="J1259" s="161">
        <f>Dane_baza!BX1248</f>
        <v>247570</v>
      </c>
      <c r="K1259" s="161">
        <f>Dane_baza!AT1248</f>
        <v>8600148</v>
      </c>
      <c r="L1259" s="161">
        <f>Dane_baza!AU1248</f>
        <v>621905</v>
      </c>
      <c r="M1259" s="161">
        <f>Dane_baza!AV1248</f>
        <v>301114</v>
      </c>
      <c r="N1259" s="161">
        <f>Dane_baza!AY1248</f>
        <v>10132622</v>
      </c>
      <c r="O1259" s="161">
        <f>Dane_baza!AZ1248</f>
        <v>228696</v>
      </c>
      <c r="P1259" s="161">
        <f>Dane_baza!AW1248</f>
        <v>0</v>
      </c>
      <c r="Q1259" s="161">
        <f>Dane_baza!AX1248</f>
        <v>0</v>
      </c>
      <c r="R1259" s="212">
        <f t="shared" si="67"/>
        <v>22763399</v>
      </c>
      <c r="S1259" s="212">
        <f>Dane_baza!BU1248</f>
        <v>8832223.0899999999</v>
      </c>
      <c r="T1259" s="212">
        <f>Dane_baza!BV1248</f>
        <v>12109.98</v>
      </c>
      <c r="U1259" s="212">
        <f>Dane_baza!BW1248</f>
        <v>15463645.119999999</v>
      </c>
      <c r="V1259" s="212">
        <f t="shared" si="65"/>
        <v>24307978.189999998</v>
      </c>
      <c r="W1259" s="161">
        <f t="shared" si="66"/>
        <v>1544579.1899999976</v>
      </c>
      <c r="AA1259" s="36"/>
    </row>
    <row r="1260" spans="1:27" ht="14.45" x14ac:dyDescent="0.3">
      <c r="A1260" s="197" t="s">
        <v>97</v>
      </c>
      <c r="B1260" s="197" t="s">
        <v>1207</v>
      </c>
      <c r="C1260" s="197" t="s">
        <v>42</v>
      </c>
      <c r="D1260" s="197" t="s">
        <v>40</v>
      </c>
      <c r="E1260" s="197" t="s">
        <v>31</v>
      </c>
      <c r="F1260" s="195" t="s">
        <v>4141</v>
      </c>
      <c r="G1260" s="195" t="s">
        <v>1212</v>
      </c>
      <c r="H1260" s="161">
        <f>Dane_baza!AR1249</f>
        <v>17399724</v>
      </c>
      <c r="I1260" s="161">
        <f>Dane_baza!AS1249</f>
        <v>554282</v>
      </c>
      <c r="J1260" s="161">
        <f>Dane_baza!BX1249</f>
        <v>766544</v>
      </c>
      <c r="K1260" s="161">
        <f>Dane_baza!AT1249</f>
        <v>9733436</v>
      </c>
      <c r="L1260" s="161">
        <f>Dane_baza!AU1249</f>
        <v>91933</v>
      </c>
      <c r="M1260" s="161">
        <f>Dane_baza!AV1249</f>
        <v>785854</v>
      </c>
      <c r="N1260" s="161">
        <f>Dane_baza!AY1249</f>
        <v>25522839</v>
      </c>
      <c r="O1260" s="161">
        <f>Dane_baza!AZ1249</f>
        <v>775297</v>
      </c>
      <c r="P1260" s="161">
        <f>Dane_baza!AW1249</f>
        <v>0</v>
      </c>
      <c r="Q1260" s="161">
        <f>Dane_baza!AX1249</f>
        <v>0</v>
      </c>
      <c r="R1260" s="212">
        <f t="shared" si="67"/>
        <v>55629909</v>
      </c>
      <c r="S1260" s="212">
        <f>Dane_baza!BU1249</f>
        <v>42348419.780000001</v>
      </c>
      <c r="T1260" s="212">
        <f>Dane_baza!BV1249</f>
        <v>757760.74</v>
      </c>
      <c r="U1260" s="212">
        <f>Dane_baza!BW1249</f>
        <v>15523728.349999996</v>
      </c>
      <c r="V1260" s="212">
        <f t="shared" si="65"/>
        <v>58629908.869999997</v>
      </c>
      <c r="W1260" s="161">
        <f t="shared" si="66"/>
        <v>2999999.8699999973</v>
      </c>
      <c r="AA1260" s="36"/>
    </row>
    <row r="1261" spans="1:27" ht="14.45" x14ac:dyDescent="0.3">
      <c r="A1261" s="197" t="s">
        <v>97</v>
      </c>
      <c r="B1261" s="197" t="s">
        <v>1213</v>
      </c>
      <c r="C1261" s="197" t="s">
        <v>33</v>
      </c>
      <c r="D1261" s="197" t="s">
        <v>40</v>
      </c>
      <c r="E1261" s="197" t="s">
        <v>31</v>
      </c>
      <c r="F1261" s="195" t="s">
        <v>4142</v>
      </c>
      <c r="G1261" s="195" t="s">
        <v>1214</v>
      </c>
      <c r="H1261" s="161">
        <f>Dane_baza!AR1250</f>
        <v>7964248</v>
      </c>
      <c r="I1261" s="161">
        <f>Dane_baza!AS1250</f>
        <v>228273</v>
      </c>
      <c r="J1261" s="161">
        <f>Dane_baza!BX1250</f>
        <v>261238</v>
      </c>
      <c r="K1261" s="161">
        <f>Dane_baza!AT1250</f>
        <v>1842510</v>
      </c>
      <c r="L1261" s="161">
        <f>Dane_baza!AU1250</f>
        <v>0</v>
      </c>
      <c r="M1261" s="161">
        <f>Dane_baza!AV1250</f>
        <v>371814</v>
      </c>
      <c r="N1261" s="161">
        <f>Dane_baza!AY1250</f>
        <v>6226383</v>
      </c>
      <c r="O1261" s="161">
        <f>Dane_baza!AZ1250</f>
        <v>141111</v>
      </c>
      <c r="P1261" s="161">
        <f>Dane_baza!AW1250</f>
        <v>0</v>
      </c>
      <c r="Q1261" s="161">
        <f>Dane_baza!AX1250</f>
        <v>0</v>
      </c>
      <c r="R1261" s="212">
        <f t="shared" si="67"/>
        <v>17035577</v>
      </c>
      <c r="S1261" s="212">
        <f>Dane_baza!BU1250</f>
        <v>15323718.130000001</v>
      </c>
      <c r="T1261" s="212">
        <f>Dane_baza!BV1250</f>
        <v>484959.18</v>
      </c>
      <c r="U1261" s="212">
        <f>Dane_baza!BW1250</f>
        <v>2726899.4300000006</v>
      </c>
      <c r="V1261" s="212">
        <f t="shared" si="65"/>
        <v>18535576.740000002</v>
      </c>
      <c r="W1261" s="161">
        <f t="shared" si="66"/>
        <v>1499999.7400000021</v>
      </c>
      <c r="AA1261" s="36"/>
    </row>
    <row r="1262" spans="1:27" ht="14.45" x14ac:dyDescent="0.3">
      <c r="A1262" s="197" t="s">
        <v>97</v>
      </c>
      <c r="B1262" s="197" t="s">
        <v>1213</v>
      </c>
      <c r="C1262" s="197" t="s">
        <v>32</v>
      </c>
      <c r="D1262" s="197" t="s">
        <v>36</v>
      </c>
      <c r="E1262" s="197" t="s">
        <v>31</v>
      </c>
      <c r="F1262" s="195" t="s">
        <v>4143</v>
      </c>
      <c r="G1262" s="195" t="s">
        <v>1215</v>
      </c>
      <c r="H1262" s="161">
        <f>Dane_baza!AR1251</f>
        <v>2078472</v>
      </c>
      <c r="I1262" s="161">
        <f>Dane_baza!AS1251</f>
        <v>22603</v>
      </c>
      <c r="J1262" s="161">
        <f>Dane_baza!BX1251</f>
        <v>231030</v>
      </c>
      <c r="K1262" s="161">
        <f>Dane_baza!AT1251</f>
        <v>5770620</v>
      </c>
      <c r="L1262" s="161">
        <f>Dane_baza!AU1251</f>
        <v>554378</v>
      </c>
      <c r="M1262" s="161">
        <f>Dane_baza!AV1251</f>
        <v>367151</v>
      </c>
      <c r="N1262" s="161">
        <f>Dane_baza!AY1251</f>
        <v>8367914</v>
      </c>
      <c r="O1262" s="161">
        <f>Dane_baza!AZ1251</f>
        <v>137867</v>
      </c>
      <c r="P1262" s="161">
        <f>Dane_baza!AW1251</f>
        <v>0</v>
      </c>
      <c r="Q1262" s="161">
        <f>Dane_baza!AX1251</f>
        <v>0</v>
      </c>
      <c r="R1262" s="212">
        <f t="shared" si="67"/>
        <v>17530035</v>
      </c>
      <c r="S1262" s="212">
        <f>Dane_baza!BU1251</f>
        <v>8499150.5600000005</v>
      </c>
      <c r="T1262" s="212">
        <f>Dane_baza!BV1251</f>
        <v>25546.14</v>
      </c>
      <c r="U1262" s="212">
        <f>Dane_baza!BW1251</f>
        <v>10505338.291401675</v>
      </c>
      <c r="V1262" s="212">
        <f t="shared" si="65"/>
        <v>19030034.991401676</v>
      </c>
      <c r="W1262" s="161">
        <f t="shared" si="66"/>
        <v>1499999.9914016761</v>
      </c>
      <c r="AA1262" s="36"/>
    </row>
    <row r="1263" spans="1:27" ht="14.45" x14ac:dyDescent="0.3">
      <c r="A1263" s="197" t="s">
        <v>97</v>
      </c>
      <c r="B1263" s="197" t="s">
        <v>1213</v>
      </c>
      <c r="C1263" s="197" t="s">
        <v>37</v>
      </c>
      <c r="D1263" s="197" t="s">
        <v>40</v>
      </c>
      <c r="E1263" s="197" t="s">
        <v>31</v>
      </c>
      <c r="F1263" s="195" t="s">
        <v>4144</v>
      </c>
      <c r="G1263" s="195" t="s">
        <v>1216</v>
      </c>
      <c r="H1263" s="161">
        <f>Dane_baza!AR1252</f>
        <v>5256647</v>
      </c>
      <c r="I1263" s="161">
        <f>Dane_baza!AS1252</f>
        <v>72664</v>
      </c>
      <c r="J1263" s="161">
        <f>Dane_baza!BX1252</f>
        <v>351314</v>
      </c>
      <c r="K1263" s="161">
        <f>Dane_baza!AT1252</f>
        <v>9133203</v>
      </c>
      <c r="L1263" s="161">
        <f>Dane_baza!AU1252</f>
        <v>363279</v>
      </c>
      <c r="M1263" s="161">
        <f>Dane_baza!AV1252</f>
        <v>389118</v>
      </c>
      <c r="N1263" s="161">
        <f>Dane_baza!AY1252</f>
        <v>9899066</v>
      </c>
      <c r="O1263" s="161">
        <f>Dane_baza!AZ1252</f>
        <v>241672</v>
      </c>
      <c r="P1263" s="161">
        <f>Dane_baza!AW1252</f>
        <v>0</v>
      </c>
      <c r="Q1263" s="161">
        <f>Dane_baza!AX1252</f>
        <v>0</v>
      </c>
      <c r="R1263" s="212">
        <f t="shared" si="67"/>
        <v>25706963</v>
      </c>
      <c r="S1263" s="212">
        <f>Dane_baza!BU1252</f>
        <v>14264666.27</v>
      </c>
      <c r="T1263" s="212">
        <f>Dane_baza!BV1252</f>
        <v>77224.929999999993</v>
      </c>
      <c r="U1263" s="212">
        <f>Dane_baza!BW1252</f>
        <v>13457975.109999999</v>
      </c>
      <c r="V1263" s="212">
        <f t="shared" si="65"/>
        <v>27799866.309999999</v>
      </c>
      <c r="W1263" s="161">
        <f t="shared" si="66"/>
        <v>2092903.3099999987</v>
      </c>
      <c r="AA1263" s="36"/>
    </row>
    <row r="1264" spans="1:27" ht="14.45" x14ac:dyDescent="0.3">
      <c r="A1264" s="197" t="s">
        <v>97</v>
      </c>
      <c r="B1264" s="197" t="s">
        <v>1213</v>
      </c>
      <c r="C1264" s="197" t="s">
        <v>39</v>
      </c>
      <c r="D1264" s="197" t="s">
        <v>36</v>
      </c>
      <c r="E1264" s="197" t="s">
        <v>31</v>
      </c>
      <c r="F1264" s="195" t="s">
        <v>4145</v>
      </c>
      <c r="G1264" s="195" t="s">
        <v>1217</v>
      </c>
      <c r="H1264" s="161">
        <f>Dane_baza!AR1253</f>
        <v>2085000</v>
      </c>
      <c r="I1264" s="161">
        <f>Dane_baza!AS1253</f>
        <v>9352</v>
      </c>
      <c r="J1264" s="161">
        <f>Dane_baza!BX1253</f>
        <v>215893</v>
      </c>
      <c r="K1264" s="161">
        <f>Dane_baza!AT1253</f>
        <v>7588604</v>
      </c>
      <c r="L1264" s="161">
        <f>Dane_baza!AU1253</f>
        <v>442945</v>
      </c>
      <c r="M1264" s="161">
        <f>Dane_baza!AV1253</f>
        <v>326087</v>
      </c>
      <c r="N1264" s="161">
        <f>Dane_baza!AY1253</f>
        <v>6367740</v>
      </c>
      <c r="O1264" s="161">
        <f>Dane_baza!AZ1253</f>
        <v>120025</v>
      </c>
      <c r="P1264" s="161">
        <f>Dane_baza!AW1253</f>
        <v>0</v>
      </c>
      <c r="Q1264" s="161">
        <f>Dane_baza!AX1253</f>
        <v>0</v>
      </c>
      <c r="R1264" s="212">
        <f t="shared" si="67"/>
        <v>17155646</v>
      </c>
      <c r="S1264" s="212">
        <f>Dane_baza!BU1253</f>
        <v>6747993.1100000003</v>
      </c>
      <c r="T1264" s="212">
        <f>Dane_baza!BV1253</f>
        <v>12136.46</v>
      </c>
      <c r="U1264" s="212">
        <f>Dane_baza!BW1253</f>
        <v>11568067.109999999</v>
      </c>
      <c r="V1264" s="212">
        <f t="shared" si="65"/>
        <v>18328196.68</v>
      </c>
      <c r="W1264" s="161">
        <f t="shared" si="66"/>
        <v>1172550.6799999997</v>
      </c>
      <c r="AA1264" s="36"/>
    </row>
    <row r="1265" spans="1:27" ht="14.45" x14ac:dyDescent="0.3">
      <c r="A1265" s="197" t="s">
        <v>97</v>
      </c>
      <c r="B1265" s="197" t="s">
        <v>1213</v>
      </c>
      <c r="C1265" s="197" t="s">
        <v>42</v>
      </c>
      <c r="D1265" s="197" t="s">
        <v>36</v>
      </c>
      <c r="E1265" s="197" t="s">
        <v>31</v>
      </c>
      <c r="F1265" s="195" t="s">
        <v>4146</v>
      </c>
      <c r="G1265" s="195" t="s">
        <v>1218</v>
      </c>
      <c r="H1265" s="161">
        <f>Dane_baza!AR1254</f>
        <v>2282835</v>
      </c>
      <c r="I1265" s="161">
        <f>Dane_baza!AS1254</f>
        <v>9512</v>
      </c>
      <c r="J1265" s="161">
        <f>Dane_baza!BX1254</f>
        <v>173350</v>
      </c>
      <c r="K1265" s="161">
        <f>Dane_baza!AT1254</f>
        <v>5509569</v>
      </c>
      <c r="L1265" s="161">
        <f>Dane_baza!AU1254</f>
        <v>273993</v>
      </c>
      <c r="M1265" s="161">
        <f>Dane_baza!AV1254</f>
        <v>748154</v>
      </c>
      <c r="N1265" s="161">
        <f>Dane_baza!AY1254</f>
        <v>5500957</v>
      </c>
      <c r="O1265" s="161">
        <f>Dane_baza!AZ1254</f>
        <v>100562</v>
      </c>
      <c r="P1265" s="161">
        <f>Dane_baza!AW1254</f>
        <v>0</v>
      </c>
      <c r="Q1265" s="161">
        <f>Dane_baza!AX1254</f>
        <v>0</v>
      </c>
      <c r="R1265" s="212">
        <f t="shared" si="67"/>
        <v>14598932</v>
      </c>
      <c r="S1265" s="212">
        <f>Dane_baza!BU1254</f>
        <v>6034205.0499999998</v>
      </c>
      <c r="T1265" s="212">
        <f>Dane_baza!BV1254</f>
        <v>16883.41</v>
      </c>
      <c r="U1265" s="212">
        <f>Dane_baza!BW1254</f>
        <v>10299715.390000001</v>
      </c>
      <c r="V1265" s="212">
        <f t="shared" si="65"/>
        <v>16350803.850000001</v>
      </c>
      <c r="W1265" s="161">
        <f t="shared" si="66"/>
        <v>1751871.8500000015</v>
      </c>
      <c r="AA1265" s="36"/>
    </row>
    <row r="1266" spans="1:27" ht="14.45" x14ac:dyDescent="0.3">
      <c r="A1266" s="197" t="s">
        <v>97</v>
      </c>
      <c r="B1266" s="197" t="s">
        <v>1213</v>
      </c>
      <c r="C1266" s="197" t="s">
        <v>44</v>
      </c>
      <c r="D1266" s="197" t="s">
        <v>40</v>
      </c>
      <c r="E1266" s="197" t="s">
        <v>31</v>
      </c>
      <c r="F1266" s="195" t="s">
        <v>4147</v>
      </c>
      <c r="G1266" s="195" t="s">
        <v>1219</v>
      </c>
      <c r="H1266" s="161">
        <f>Dane_baza!AR1255</f>
        <v>17582867</v>
      </c>
      <c r="I1266" s="161">
        <f>Dane_baza!AS1255</f>
        <v>630597</v>
      </c>
      <c r="J1266" s="161">
        <f>Dane_baza!BX1255</f>
        <v>706150</v>
      </c>
      <c r="K1266" s="161">
        <f>Dane_baza!AT1255</f>
        <v>4973923</v>
      </c>
      <c r="L1266" s="161">
        <f>Dane_baza!AU1255</f>
        <v>127632</v>
      </c>
      <c r="M1266" s="161">
        <f>Dane_baza!AV1255</f>
        <v>626135</v>
      </c>
      <c r="N1266" s="161">
        <f>Dane_baza!AY1255</f>
        <v>19646755</v>
      </c>
      <c r="O1266" s="161">
        <f>Dane_baza!AZ1255</f>
        <v>562820</v>
      </c>
      <c r="P1266" s="161">
        <f>Dane_baza!AW1255</f>
        <v>0</v>
      </c>
      <c r="Q1266" s="161">
        <f>Dane_baza!AX1255</f>
        <v>0</v>
      </c>
      <c r="R1266" s="212">
        <f t="shared" si="67"/>
        <v>44856879</v>
      </c>
      <c r="S1266" s="212">
        <f>Dane_baza!BU1255</f>
        <v>41142088.530000001</v>
      </c>
      <c r="T1266" s="212">
        <f>Dane_baza!BV1255</f>
        <v>556822.59</v>
      </c>
      <c r="U1266" s="212">
        <f>Dane_baza!BW1255</f>
        <v>6157967.8820555694</v>
      </c>
      <c r="V1266" s="212">
        <f t="shared" si="65"/>
        <v>47856879.00205557</v>
      </c>
      <c r="W1266" s="161">
        <f t="shared" si="66"/>
        <v>3000000.0020555705</v>
      </c>
      <c r="AA1266" s="36"/>
    </row>
    <row r="1267" spans="1:27" ht="14.45" x14ac:dyDescent="0.3">
      <c r="A1267" s="197" t="s">
        <v>97</v>
      </c>
      <c r="B1267" s="197" t="s">
        <v>1220</v>
      </c>
      <c r="C1267" s="197" t="s">
        <v>33</v>
      </c>
      <c r="D1267" s="197" t="s">
        <v>34</v>
      </c>
      <c r="E1267" s="197" t="s">
        <v>31</v>
      </c>
      <c r="F1267" s="195" t="s">
        <v>4148</v>
      </c>
      <c r="G1267" s="195" t="s">
        <v>1221</v>
      </c>
      <c r="H1267" s="161">
        <f>Dane_baza!AR1256</f>
        <v>74508117</v>
      </c>
      <c r="I1267" s="161">
        <f>Dane_baza!AS1256</f>
        <v>4779707</v>
      </c>
      <c r="J1267" s="161">
        <f>Dane_baza!BX1256</f>
        <v>2525264</v>
      </c>
      <c r="K1267" s="161">
        <f>Dane_baza!AT1256</f>
        <v>37838</v>
      </c>
      <c r="L1267" s="161">
        <f>Dane_baza!AU1256</f>
        <v>1265883</v>
      </c>
      <c r="M1267" s="161">
        <f>Dane_baza!AV1256</f>
        <v>1862977</v>
      </c>
      <c r="N1267" s="161">
        <f>Dane_baza!AY1256</f>
        <v>71547083</v>
      </c>
      <c r="O1267" s="161">
        <f>Dane_baza!AZ1256</f>
        <v>1681973</v>
      </c>
      <c r="P1267" s="161">
        <f>Dane_baza!AW1256</f>
        <v>0</v>
      </c>
      <c r="Q1267" s="161">
        <f>Dane_baza!AX1256</f>
        <v>0</v>
      </c>
      <c r="R1267" s="212">
        <f t="shared" si="67"/>
        <v>158208842</v>
      </c>
      <c r="S1267" s="212">
        <f>Dane_baza!BU1256</f>
        <v>159744115.81999999</v>
      </c>
      <c r="T1267" s="212">
        <f>Dane_baza!BV1256</f>
        <v>5117073.57</v>
      </c>
      <c r="U1267" s="212">
        <f>Dane_baza!BW1256</f>
        <v>0</v>
      </c>
      <c r="V1267" s="212">
        <f t="shared" si="65"/>
        <v>164861189.38999999</v>
      </c>
      <c r="W1267" s="161">
        <f t="shared" si="66"/>
        <v>6652347.3899999857</v>
      </c>
      <c r="AA1267" s="36"/>
    </row>
    <row r="1268" spans="1:27" ht="14.45" x14ac:dyDescent="0.3">
      <c r="A1268" s="197" t="s">
        <v>97</v>
      </c>
      <c r="B1268" s="197" t="s">
        <v>1220</v>
      </c>
      <c r="C1268" s="197" t="s">
        <v>32</v>
      </c>
      <c r="D1268" s="197" t="s">
        <v>40</v>
      </c>
      <c r="E1268" s="197" t="s">
        <v>31</v>
      </c>
      <c r="F1268" s="195" t="s">
        <v>4149</v>
      </c>
      <c r="G1268" s="195" t="s">
        <v>1222</v>
      </c>
      <c r="H1268" s="161">
        <f>Dane_baza!AR1257</f>
        <v>19362017</v>
      </c>
      <c r="I1268" s="161">
        <f>Dane_baza!AS1257</f>
        <v>2643107</v>
      </c>
      <c r="J1268" s="161">
        <f>Dane_baza!BX1257</f>
        <v>531803</v>
      </c>
      <c r="K1268" s="161">
        <f>Dane_baza!AT1257</f>
        <v>0</v>
      </c>
      <c r="L1268" s="161">
        <f>Dane_baza!AU1257</f>
        <v>0</v>
      </c>
      <c r="M1268" s="161">
        <f>Dane_baza!AV1257</f>
        <v>1619187</v>
      </c>
      <c r="N1268" s="161">
        <f>Dane_baza!AY1257</f>
        <v>23629104</v>
      </c>
      <c r="O1268" s="161">
        <f>Dane_baza!AZ1257</f>
        <v>647162</v>
      </c>
      <c r="P1268" s="161">
        <f>Dane_baza!AW1257</f>
        <v>0</v>
      </c>
      <c r="Q1268" s="161">
        <f>Dane_baza!AX1257</f>
        <v>-1938524</v>
      </c>
      <c r="R1268" s="212">
        <f t="shared" si="67"/>
        <v>46493856</v>
      </c>
      <c r="S1268" s="212">
        <f>Dane_baza!BU1257</f>
        <v>43231912.299999997</v>
      </c>
      <c r="T1268" s="212">
        <f>Dane_baza!BV1257</f>
        <v>2800544.72</v>
      </c>
      <c r="U1268" s="212">
        <f>Dane_baza!BW1257</f>
        <v>3461398.9828385962</v>
      </c>
      <c r="V1268" s="212">
        <f t="shared" si="65"/>
        <v>49493856.002838589</v>
      </c>
      <c r="W1268" s="161">
        <f t="shared" si="66"/>
        <v>3000000.0028385893</v>
      </c>
      <c r="AA1268" s="36"/>
    </row>
    <row r="1269" spans="1:27" ht="14.45" x14ac:dyDescent="0.3">
      <c r="A1269" s="197" t="s">
        <v>97</v>
      </c>
      <c r="B1269" s="197" t="s">
        <v>1220</v>
      </c>
      <c r="C1269" s="197" t="s">
        <v>37</v>
      </c>
      <c r="D1269" s="197" t="s">
        <v>36</v>
      </c>
      <c r="E1269" s="197" t="s">
        <v>31</v>
      </c>
      <c r="F1269" s="195" t="s">
        <v>4150</v>
      </c>
      <c r="G1269" s="195" t="s">
        <v>1223</v>
      </c>
      <c r="H1269" s="161">
        <f>Dane_baza!AR1258</f>
        <v>11196350</v>
      </c>
      <c r="I1269" s="161">
        <f>Dane_baza!AS1258</f>
        <v>386402</v>
      </c>
      <c r="J1269" s="161">
        <f>Dane_baza!BX1258</f>
        <v>491745</v>
      </c>
      <c r="K1269" s="161">
        <f>Dane_baza!AT1258</f>
        <v>7721774</v>
      </c>
      <c r="L1269" s="161">
        <f>Dane_baza!AU1258</f>
        <v>0</v>
      </c>
      <c r="M1269" s="161">
        <f>Dane_baza!AV1258</f>
        <v>360435</v>
      </c>
      <c r="N1269" s="161">
        <f>Dane_baza!AY1258</f>
        <v>14683315</v>
      </c>
      <c r="O1269" s="161">
        <f>Dane_baza!AZ1258</f>
        <v>369807</v>
      </c>
      <c r="P1269" s="161">
        <f>Dane_baza!AW1258</f>
        <v>0</v>
      </c>
      <c r="Q1269" s="161">
        <f>Dane_baza!AX1258</f>
        <v>0</v>
      </c>
      <c r="R1269" s="212">
        <f t="shared" si="67"/>
        <v>35209828</v>
      </c>
      <c r="S1269" s="212">
        <f>Dane_baza!BU1258</f>
        <v>28003308.02</v>
      </c>
      <c r="T1269" s="212">
        <f>Dane_baza!BV1258</f>
        <v>87250.5</v>
      </c>
      <c r="U1269" s="212">
        <f>Dane_baza!BW1258</f>
        <v>9619269.4848213717</v>
      </c>
      <c r="V1269" s="212">
        <f t="shared" si="65"/>
        <v>37709828.004821375</v>
      </c>
      <c r="W1269" s="161">
        <f t="shared" si="66"/>
        <v>2500000.004821375</v>
      </c>
      <c r="AA1269" s="36"/>
    </row>
    <row r="1270" spans="1:27" ht="14.45" x14ac:dyDescent="0.3">
      <c r="A1270" s="197" t="s">
        <v>97</v>
      </c>
      <c r="B1270" s="197" t="s">
        <v>1220</v>
      </c>
      <c r="C1270" s="197" t="s">
        <v>39</v>
      </c>
      <c r="D1270" s="197" t="s">
        <v>36</v>
      </c>
      <c r="E1270" s="197" t="s">
        <v>31</v>
      </c>
      <c r="F1270" s="195" t="s">
        <v>4151</v>
      </c>
      <c r="G1270" s="195" t="s">
        <v>1224</v>
      </c>
      <c r="H1270" s="161">
        <f>Dane_baza!AR1259</f>
        <v>12902731</v>
      </c>
      <c r="I1270" s="161">
        <f>Dane_baza!AS1259</f>
        <v>1270608</v>
      </c>
      <c r="J1270" s="161">
        <f>Dane_baza!BX1259</f>
        <v>440317</v>
      </c>
      <c r="K1270" s="161">
        <f>Dane_baza!AT1259</f>
        <v>898522</v>
      </c>
      <c r="L1270" s="161">
        <f>Dane_baza!AU1259</f>
        <v>0</v>
      </c>
      <c r="M1270" s="161">
        <f>Dane_baza!AV1259</f>
        <v>777624</v>
      </c>
      <c r="N1270" s="161">
        <f>Dane_baza!AY1259</f>
        <v>17075356</v>
      </c>
      <c r="O1270" s="161">
        <f>Dane_baza!AZ1259</f>
        <v>433063</v>
      </c>
      <c r="P1270" s="161">
        <f>Dane_baza!AW1259</f>
        <v>0</v>
      </c>
      <c r="Q1270" s="161">
        <f>Dane_baza!AX1259</f>
        <v>0</v>
      </c>
      <c r="R1270" s="212">
        <f t="shared" si="67"/>
        <v>33798221</v>
      </c>
      <c r="S1270" s="212">
        <f>Dane_baza!BU1259</f>
        <v>25559334.41</v>
      </c>
      <c r="T1270" s="212">
        <f>Dane_baza!BV1259</f>
        <v>2101548.98</v>
      </c>
      <c r="U1270" s="212">
        <f>Dane_baza!BW1259</f>
        <v>8137337.6194703504</v>
      </c>
      <c r="V1270" s="212">
        <f t="shared" si="65"/>
        <v>35798221.009470351</v>
      </c>
      <c r="W1270" s="161">
        <f t="shared" si="66"/>
        <v>2000000.009470351</v>
      </c>
      <c r="AA1270" s="36"/>
    </row>
    <row r="1271" spans="1:27" ht="14.45" x14ac:dyDescent="0.3">
      <c r="A1271" s="197" t="s">
        <v>97</v>
      </c>
      <c r="B1271" s="197" t="s">
        <v>1220</v>
      </c>
      <c r="C1271" s="197" t="s">
        <v>42</v>
      </c>
      <c r="D1271" s="197" t="s">
        <v>36</v>
      </c>
      <c r="E1271" s="197" t="s">
        <v>31</v>
      </c>
      <c r="F1271" s="195" t="s">
        <v>4152</v>
      </c>
      <c r="G1271" s="195" t="s">
        <v>1225</v>
      </c>
      <c r="H1271" s="161">
        <f>Dane_baza!AR1260</f>
        <v>12366892</v>
      </c>
      <c r="I1271" s="161">
        <f>Dane_baza!AS1260</f>
        <v>458600</v>
      </c>
      <c r="J1271" s="161">
        <f>Dane_baza!BX1260</f>
        <v>545459</v>
      </c>
      <c r="K1271" s="161">
        <f>Dane_baza!AT1260</f>
        <v>2383797</v>
      </c>
      <c r="L1271" s="161">
        <f>Dane_baza!AU1260</f>
        <v>0</v>
      </c>
      <c r="M1271" s="161">
        <f>Dane_baza!AV1260</f>
        <v>1057738</v>
      </c>
      <c r="N1271" s="161">
        <f>Dane_baza!AY1260</f>
        <v>15635900</v>
      </c>
      <c r="O1271" s="161">
        <f>Dane_baza!AZ1260</f>
        <v>381161</v>
      </c>
      <c r="P1271" s="161">
        <f>Dane_baza!AW1260</f>
        <v>0</v>
      </c>
      <c r="Q1271" s="161">
        <f>Dane_baza!AX1260</f>
        <v>0</v>
      </c>
      <c r="R1271" s="212">
        <f t="shared" si="67"/>
        <v>32829547</v>
      </c>
      <c r="S1271" s="212">
        <f>Dane_baza!BU1260</f>
        <v>30442353.890000001</v>
      </c>
      <c r="T1271" s="212">
        <f>Dane_baza!BV1260</f>
        <v>568166.48</v>
      </c>
      <c r="U1271" s="212">
        <f>Dane_baza!BW1260</f>
        <v>4319026.6299777273</v>
      </c>
      <c r="V1271" s="212">
        <f t="shared" si="65"/>
        <v>35329546.99997773</v>
      </c>
      <c r="W1271" s="161">
        <f t="shared" si="66"/>
        <v>2499999.9999777302</v>
      </c>
      <c r="AA1271" s="36"/>
    </row>
    <row r="1272" spans="1:27" ht="14.45" x14ac:dyDescent="0.3">
      <c r="A1272" s="197" t="s">
        <v>134</v>
      </c>
      <c r="B1272" s="197" t="s">
        <v>33</v>
      </c>
      <c r="C1272" s="197" t="s">
        <v>33</v>
      </c>
      <c r="D1272" s="197" t="s">
        <v>34</v>
      </c>
      <c r="E1272" s="197" t="s">
        <v>31</v>
      </c>
      <c r="F1272" s="195" t="s">
        <v>4153</v>
      </c>
      <c r="G1272" s="195" t="s">
        <v>1226</v>
      </c>
      <c r="H1272" s="161">
        <f>Dane_baza!AR1261</f>
        <v>47547115</v>
      </c>
      <c r="I1272" s="161">
        <f>Dane_baza!AS1261</f>
        <v>2052085</v>
      </c>
      <c r="J1272" s="161">
        <f>Dane_baza!BX1261</f>
        <v>1776462</v>
      </c>
      <c r="K1272" s="161">
        <f>Dane_baza!AT1261</f>
        <v>12282136</v>
      </c>
      <c r="L1272" s="161">
        <f>Dane_baza!AU1261</f>
        <v>1090274</v>
      </c>
      <c r="M1272" s="161">
        <f>Dane_baza!AV1261</f>
        <v>1464852</v>
      </c>
      <c r="N1272" s="161">
        <f>Dane_baza!AY1261</f>
        <v>50196608</v>
      </c>
      <c r="O1272" s="161">
        <f>Dane_baza!AZ1261</f>
        <v>1479228</v>
      </c>
      <c r="P1272" s="161">
        <f>Dane_baza!AW1261</f>
        <v>0</v>
      </c>
      <c r="Q1272" s="161">
        <f>Dane_baza!AX1261</f>
        <v>0</v>
      </c>
      <c r="R1272" s="212">
        <f t="shared" si="67"/>
        <v>117888760</v>
      </c>
      <c r="S1272" s="212">
        <f>Dane_baza!BU1261</f>
        <v>114920344.69</v>
      </c>
      <c r="T1272" s="212">
        <f>Dane_baza!BV1261</f>
        <v>1658730.14</v>
      </c>
      <c r="U1272" s="212">
        <f>Dane_baza!BW1261</f>
        <v>5309685.1611677008</v>
      </c>
      <c r="V1272" s="212">
        <f t="shared" si="65"/>
        <v>121888759.99116769</v>
      </c>
      <c r="W1272" s="161">
        <f t="shared" si="66"/>
        <v>3999999.9911676943</v>
      </c>
      <c r="AA1272" s="36"/>
    </row>
    <row r="1273" spans="1:27" ht="14.45" x14ac:dyDescent="0.3">
      <c r="A1273" s="197" t="s">
        <v>134</v>
      </c>
      <c r="B1273" s="197" t="s">
        <v>33</v>
      </c>
      <c r="C1273" s="197" t="s">
        <v>32</v>
      </c>
      <c r="D1273" s="197" t="s">
        <v>36</v>
      </c>
      <c r="E1273" s="197" t="s">
        <v>31</v>
      </c>
      <c r="F1273" s="195" t="s">
        <v>4154</v>
      </c>
      <c r="G1273" s="195" t="s">
        <v>1227</v>
      </c>
      <c r="H1273" s="161">
        <f>Dane_baza!AR1262</f>
        <v>12412248</v>
      </c>
      <c r="I1273" s="161">
        <f>Dane_baza!AS1262</f>
        <v>821718</v>
      </c>
      <c r="J1273" s="161">
        <f>Dane_baza!BX1262</f>
        <v>501423</v>
      </c>
      <c r="K1273" s="161">
        <f>Dane_baza!AT1262</f>
        <v>0</v>
      </c>
      <c r="L1273" s="161">
        <f>Dane_baza!AU1262</f>
        <v>0</v>
      </c>
      <c r="M1273" s="161">
        <f>Dane_baza!AV1262</f>
        <v>658896</v>
      </c>
      <c r="N1273" s="161">
        <f>Dane_baza!AY1262</f>
        <v>11036666</v>
      </c>
      <c r="O1273" s="161">
        <f>Dane_baza!AZ1262</f>
        <v>392514</v>
      </c>
      <c r="P1273" s="161">
        <f>Dane_baza!AW1262</f>
        <v>0</v>
      </c>
      <c r="Q1273" s="161">
        <f>Dane_baza!AX1262</f>
        <v>-138925</v>
      </c>
      <c r="R1273" s="212">
        <f t="shared" si="67"/>
        <v>25684540</v>
      </c>
      <c r="S1273" s="212">
        <f>Dane_baza!BU1262</f>
        <v>25454317.579999998</v>
      </c>
      <c r="T1273" s="212">
        <f>Dane_baza!BV1262</f>
        <v>487068.14</v>
      </c>
      <c r="U1273" s="212">
        <f>Dane_baza!BW1262</f>
        <v>2243154.2809420899</v>
      </c>
      <c r="V1273" s="212">
        <f t="shared" si="65"/>
        <v>28184540.000942089</v>
      </c>
      <c r="W1273" s="161">
        <f t="shared" si="66"/>
        <v>2500000.0009420887</v>
      </c>
      <c r="AA1273" s="36"/>
    </row>
    <row r="1274" spans="1:27" ht="14.45" x14ac:dyDescent="0.3">
      <c r="A1274" s="197" t="s">
        <v>134</v>
      </c>
      <c r="B1274" s="197" t="s">
        <v>33</v>
      </c>
      <c r="C1274" s="197" t="s">
        <v>37</v>
      </c>
      <c r="D1274" s="197" t="s">
        <v>40</v>
      </c>
      <c r="E1274" s="197" t="s">
        <v>31</v>
      </c>
      <c r="F1274" s="195" t="s">
        <v>4155</v>
      </c>
      <c r="G1274" s="195" t="s">
        <v>1228</v>
      </c>
      <c r="H1274" s="161">
        <f>Dane_baza!AR1263</f>
        <v>22629967</v>
      </c>
      <c r="I1274" s="161">
        <f>Dane_baza!AS1263</f>
        <v>1044353</v>
      </c>
      <c r="J1274" s="161">
        <f>Dane_baza!BX1263</f>
        <v>1015142</v>
      </c>
      <c r="K1274" s="161">
        <f>Dane_baza!AT1263</f>
        <v>7922354</v>
      </c>
      <c r="L1274" s="161">
        <f>Dane_baza!AU1263</f>
        <v>78341</v>
      </c>
      <c r="M1274" s="161">
        <f>Dane_baza!AV1263</f>
        <v>865365</v>
      </c>
      <c r="N1274" s="161">
        <f>Dane_baza!AY1263</f>
        <v>28045624</v>
      </c>
      <c r="O1274" s="161">
        <f>Dane_baza!AZ1263</f>
        <v>697443</v>
      </c>
      <c r="P1274" s="161">
        <f>Dane_baza!AW1263</f>
        <v>0</v>
      </c>
      <c r="Q1274" s="161">
        <f>Dane_baza!AX1263</f>
        <v>0</v>
      </c>
      <c r="R1274" s="212">
        <f t="shared" si="67"/>
        <v>62298589</v>
      </c>
      <c r="S1274" s="212">
        <f>Dane_baza!BU1263</f>
        <v>55126484.380000003</v>
      </c>
      <c r="T1274" s="212">
        <f>Dane_baza!BV1263</f>
        <v>2194873.81</v>
      </c>
      <c r="U1274" s="212">
        <f>Dane_baza!BW1263</f>
        <v>8477230.8161000013</v>
      </c>
      <c r="V1274" s="212">
        <f t="shared" si="65"/>
        <v>65798589.006100006</v>
      </c>
      <c r="W1274" s="161">
        <f t="shared" si="66"/>
        <v>3500000.0061000064</v>
      </c>
      <c r="AA1274" s="36"/>
    </row>
    <row r="1275" spans="1:27" ht="14.45" x14ac:dyDescent="0.3">
      <c r="A1275" s="197" t="s">
        <v>134</v>
      </c>
      <c r="B1275" s="197" t="s">
        <v>33</v>
      </c>
      <c r="C1275" s="197" t="s">
        <v>39</v>
      </c>
      <c r="D1275" s="197" t="s">
        <v>40</v>
      </c>
      <c r="E1275" s="197" t="s">
        <v>31</v>
      </c>
      <c r="F1275" s="195" t="s">
        <v>4156</v>
      </c>
      <c r="G1275" s="195" t="s">
        <v>1229</v>
      </c>
      <c r="H1275" s="161">
        <f>Dane_baza!AR1264</f>
        <v>12593789</v>
      </c>
      <c r="I1275" s="161">
        <f>Dane_baza!AS1264</f>
        <v>454468</v>
      </c>
      <c r="J1275" s="161">
        <f>Dane_baza!BX1264</f>
        <v>664021</v>
      </c>
      <c r="K1275" s="161">
        <f>Dane_baza!AT1264</f>
        <v>7791445</v>
      </c>
      <c r="L1275" s="161">
        <f>Dane_baza!AU1264</f>
        <v>106607</v>
      </c>
      <c r="M1275" s="161">
        <f>Dane_baza!AV1264</f>
        <v>671225</v>
      </c>
      <c r="N1275" s="161">
        <f>Dane_baza!AY1264</f>
        <v>16825265</v>
      </c>
      <c r="O1275" s="161">
        <f>Dane_baza!AZ1264</f>
        <v>496320</v>
      </c>
      <c r="P1275" s="161">
        <f>Dane_baza!AW1264</f>
        <v>0</v>
      </c>
      <c r="Q1275" s="161">
        <f>Dane_baza!AX1264</f>
        <v>0</v>
      </c>
      <c r="R1275" s="212">
        <f t="shared" si="67"/>
        <v>39603140</v>
      </c>
      <c r="S1275" s="212">
        <f>Dane_baza!BU1264</f>
        <v>35704299.109999999</v>
      </c>
      <c r="T1275" s="212">
        <f>Dane_baza!BV1264</f>
        <v>826329.07</v>
      </c>
      <c r="U1275" s="212">
        <f>Dane_baza!BW1264</f>
        <v>6072511.6000000015</v>
      </c>
      <c r="V1275" s="212">
        <f t="shared" si="65"/>
        <v>42603139.780000001</v>
      </c>
      <c r="W1275" s="161">
        <f t="shared" si="66"/>
        <v>2999999.7800000012</v>
      </c>
      <c r="AA1275" s="36"/>
    </row>
    <row r="1276" spans="1:27" ht="14.45" x14ac:dyDescent="0.3">
      <c r="A1276" s="197" t="s">
        <v>134</v>
      </c>
      <c r="B1276" s="197" t="s">
        <v>33</v>
      </c>
      <c r="C1276" s="197" t="s">
        <v>42</v>
      </c>
      <c r="D1276" s="197" t="s">
        <v>36</v>
      </c>
      <c r="E1276" s="197" t="s">
        <v>31</v>
      </c>
      <c r="F1276" s="195" t="s">
        <v>4157</v>
      </c>
      <c r="G1276" s="195" t="s">
        <v>1230</v>
      </c>
      <c r="H1276" s="161">
        <f>Dane_baza!AR1265</f>
        <v>14357756</v>
      </c>
      <c r="I1276" s="161">
        <f>Dane_baza!AS1265</f>
        <v>150318</v>
      </c>
      <c r="J1276" s="161">
        <f>Dane_baza!BX1265</f>
        <v>534170</v>
      </c>
      <c r="K1276" s="161">
        <f>Dane_baza!AT1265</f>
        <v>4942703</v>
      </c>
      <c r="L1276" s="161">
        <f>Dane_baza!AU1265</f>
        <v>0</v>
      </c>
      <c r="M1276" s="161">
        <f>Dane_baza!AV1265</f>
        <v>453289</v>
      </c>
      <c r="N1276" s="161">
        <f>Dane_baza!AY1265</f>
        <v>13427854</v>
      </c>
      <c r="O1276" s="161">
        <f>Dane_baza!AZ1265</f>
        <v>301685</v>
      </c>
      <c r="P1276" s="161">
        <f>Dane_baza!AW1265</f>
        <v>0</v>
      </c>
      <c r="Q1276" s="161">
        <f>Dane_baza!AX1265</f>
        <v>0</v>
      </c>
      <c r="R1276" s="212">
        <f t="shared" si="67"/>
        <v>34167775</v>
      </c>
      <c r="S1276" s="212">
        <f>Dane_baza!BU1265</f>
        <v>31092223.100000001</v>
      </c>
      <c r="T1276" s="212">
        <f>Dane_baza!BV1265</f>
        <v>192069.3</v>
      </c>
      <c r="U1276" s="212">
        <f>Dane_baza!BW1265</f>
        <v>5383482.25</v>
      </c>
      <c r="V1276" s="212">
        <f t="shared" si="65"/>
        <v>36667774.650000006</v>
      </c>
      <c r="W1276" s="161">
        <f t="shared" si="66"/>
        <v>2499999.650000006</v>
      </c>
      <c r="AA1276" s="36"/>
    </row>
    <row r="1277" spans="1:27" ht="14.45" x14ac:dyDescent="0.3">
      <c r="A1277" s="197" t="s">
        <v>134</v>
      </c>
      <c r="B1277" s="197" t="s">
        <v>33</v>
      </c>
      <c r="C1277" s="197" t="s">
        <v>44</v>
      </c>
      <c r="D1277" s="197" t="s">
        <v>36</v>
      </c>
      <c r="E1277" s="197" t="s">
        <v>31</v>
      </c>
      <c r="F1277" s="195" t="s">
        <v>4158</v>
      </c>
      <c r="G1277" s="195" t="s">
        <v>993</v>
      </c>
      <c r="H1277" s="161">
        <f>Dane_baza!AR1266</f>
        <v>4490612</v>
      </c>
      <c r="I1277" s="161">
        <f>Dane_baza!AS1266</f>
        <v>75921</v>
      </c>
      <c r="J1277" s="161">
        <f>Dane_baza!BX1266</f>
        <v>258439</v>
      </c>
      <c r="K1277" s="161">
        <f>Dane_baza!AT1266</f>
        <v>3092300</v>
      </c>
      <c r="L1277" s="161">
        <f>Dane_baza!AU1266</f>
        <v>0</v>
      </c>
      <c r="M1277" s="161">
        <f>Dane_baza!AV1266</f>
        <v>358868</v>
      </c>
      <c r="N1277" s="161">
        <f>Dane_baza!AY1266</f>
        <v>10626017</v>
      </c>
      <c r="O1277" s="161">
        <f>Dane_baza!AZ1266</f>
        <v>188147</v>
      </c>
      <c r="P1277" s="161">
        <f>Dane_baza!AW1266</f>
        <v>0</v>
      </c>
      <c r="Q1277" s="161">
        <f>Dane_baza!AX1266</f>
        <v>0</v>
      </c>
      <c r="R1277" s="212">
        <f t="shared" si="67"/>
        <v>19090304</v>
      </c>
      <c r="S1277" s="212">
        <f>Dane_baza!BU1266</f>
        <v>13765359.890000001</v>
      </c>
      <c r="T1277" s="212">
        <f>Dane_baza!BV1266</f>
        <v>64932.74</v>
      </c>
      <c r="U1277" s="212">
        <f>Dane_baza!BW1266</f>
        <v>6760011.080000001</v>
      </c>
      <c r="V1277" s="212">
        <f t="shared" si="65"/>
        <v>20590303.710000001</v>
      </c>
      <c r="W1277" s="161">
        <f t="shared" si="66"/>
        <v>1499999.7100000009</v>
      </c>
      <c r="AA1277" s="36"/>
    </row>
    <row r="1278" spans="1:27" ht="14.45" x14ac:dyDescent="0.3">
      <c r="A1278" s="197" t="s">
        <v>134</v>
      </c>
      <c r="B1278" s="197" t="s">
        <v>32</v>
      </c>
      <c r="C1278" s="197" t="s">
        <v>33</v>
      </c>
      <c r="D1278" s="197" t="s">
        <v>40</v>
      </c>
      <c r="E1278" s="197" t="s">
        <v>31</v>
      </c>
      <c r="F1278" s="195" t="s">
        <v>4159</v>
      </c>
      <c r="G1278" s="195" t="s">
        <v>1231</v>
      </c>
      <c r="H1278" s="161">
        <f>Dane_baza!AR1267</f>
        <v>5778028</v>
      </c>
      <c r="I1278" s="161">
        <f>Dane_baza!AS1267</f>
        <v>154040</v>
      </c>
      <c r="J1278" s="161">
        <f>Dane_baza!BX1267</f>
        <v>315127</v>
      </c>
      <c r="K1278" s="161">
        <f>Dane_baza!AT1267</f>
        <v>3800915</v>
      </c>
      <c r="L1278" s="161">
        <f>Dane_baza!AU1267</f>
        <v>37385</v>
      </c>
      <c r="M1278" s="161">
        <f>Dane_baza!AV1267</f>
        <v>386518</v>
      </c>
      <c r="N1278" s="161">
        <f>Dane_baza!AY1267</f>
        <v>5569541</v>
      </c>
      <c r="O1278" s="161">
        <f>Dane_baza!AZ1267</f>
        <v>189769</v>
      </c>
      <c r="P1278" s="161">
        <f>Dane_baza!AW1267</f>
        <v>0</v>
      </c>
      <c r="Q1278" s="161">
        <f>Dane_baza!AX1267</f>
        <v>0</v>
      </c>
      <c r="R1278" s="212">
        <f t="shared" si="67"/>
        <v>16231323</v>
      </c>
      <c r="S1278" s="212">
        <f>Dane_baza!BU1267</f>
        <v>16253106.73</v>
      </c>
      <c r="T1278" s="212">
        <f>Dane_baza!BV1267</f>
        <v>393928.38</v>
      </c>
      <c r="U1278" s="212">
        <f>Dane_baza!BW1267</f>
        <v>1084287.8894999996</v>
      </c>
      <c r="V1278" s="212">
        <f t="shared" si="65"/>
        <v>17731322.999499999</v>
      </c>
      <c r="W1278" s="161">
        <f t="shared" si="66"/>
        <v>1499999.999499999</v>
      </c>
      <c r="AA1278" s="36"/>
    </row>
    <row r="1279" spans="1:27" ht="14.45" x14ac:dyDescent="0.3">
      <c r="A1279" s="197" t="s">
        <v>134</v>
      </c>
      <c r="B1279" s="197" t="s">
        <v>32</v>
      </c>
      <c r="C1279" s="197" t="s">
        <v>32</v>
      </c>
      <c r="D1279" s="197" t="s">
        <v>36</v>
      </c>
      <c r="E1279" s="197" t="s">
        <v>31</v>
      </c>
      <c r="F1279" s="195" t="s">
        <v>4160</v>
      </c>
      <c r="G1279" s="195" t="s">
        <v>1232</v>
      </c>
      <c r="H1279" s="161">
        <f>Dane_baza!AR1268</f>
        <v>6506483</v>
      </c>
      <c r="I1279" s="161">
        <f>Dane_baza!AS1268</f>
        <v>73014</v>
      </c>
      <c r="J1279" s="161">
        <f>Dane_baza!BX1268</f>
        <v>342527</v>
      </c>
      <c r="K1279" s="161">
        <f>Dane_baza!AT1268</f>
        <v>5246068</v>
      </c>
      <c r="L1279" s="161">
        <f>Dane_baza!AU1268</f>
        <v>0</v>
      </c>
      <c r="M1279" s="161">
        <f>Dane_baza!AV1268</f>
        <v>760352</v>
      </c>
      <c r="N1279" s="161">
        <f>Dane_baza!AY1268</f>
        <v>8727211</v>
      </c>
      <c r="O1279" s="161">
        <f>Dane_baza!AZ1268</f>
        <v>261136</v>
      </c>
      <c r="P1279" s="161">
        <f>Dane_baza!AW1268</f>
        <v>0</v>
      </c>
      <c r="Q1279" s="161">
        <f>Dane_baza!AX1268</f>
        <v>0</v>
      </c>
      <c r="R1279" s="212">
        <f t="shared" si="67"/>
        <v>21916791</v>
      </c>
      <c r="S1279" s="212">
        <f>Dane_baza!BU1268</f>
        <v>18236779.75</v>
      </c>
      <c r="T1279" s="212">
        <f>Dane_baza!BV1268</f>
        <v>107710.69</v>
      </c>
      <c r="U1279" s="212">
        <f>Dane_baza!BW1268</f>
        <v>5572300.5</v>
      </c>
      <c r="V1279" s="212">
        <f t="shared" si="65"/>
        <v>23916790.940000001</v>
      </c>
      <c r="W1279" s="161">
        <f t="shared" si="66"/>
        <v>1999999.9400000013</v>
      </c>
      <c r="AA1279" s="36"/>
    </row>
    <row r="1280" spans="1:27" ht="14.45" x14ac:dyDescent="0.3">
      <c r="A1280" s="197" t="s">
        <v>134</v>
      </c>
      <c r="B1280" s="197" t="s">
        <v>32</v>
      </c>
      <c r="C1280" s="197" t="s">
        <v>37</v>
      </c>
      <c r="D1280" s="197" t="s">
        <v>40</v>
      </c>
      <c r="E1280" s="197" t="s">
        <v>31</v>
      </c>
      <c r="F1280" s="195" t="s">
        <v>4161</v>
      </c>
      <c r="G1280" s="195" t="s">
        <v>1233</v>
      </c>
      <c r="H1280" s="161">
        <f>Dane_baza!AR1269</f>
        <v>25178500</v>
      </c>
      <c r="I1280" s="161">
        <f>Dane_baza!AS1269</f>
        <v>1198205</v>
      </c>
      <c r="J1280" s="161">
        <f>Dane_baza!BX1269</f>
        <v>1143995</v>
      </c>
      <c r="K1280" s="161">
        <f>Dane_baza!AT1269</f>
        <v>10438799</v>
      </c>
      <c r="L1280" s="161">
        <f>Dane_baza!AU1269</f>
        <v>28977</v>
      </c>
      <c r="M1280" s="161">
        <f>Dane_baza!AV1269</f>
        <v>970920</v>
      </c>
      <c r="N1280" s="161">
        <f>Dane_baza!AY1269</f>
        <v>29863496</v>
      </c>
      <c r="O1280" s="161">
        <f>Dane_baza!AZ1269</f>
        <v>875858</v>
      </c>
      <c r="P1280" s="161">
        <f>Dane_baza!AW1269</f>
        <v>0</v>
      </c>
      <c r="Q1280" s="161">
        <f>Dane_baza!AX1269</f>
        <v>0</v>
      </c>
      <c r="R1280" s="212">
        <f t="shared" si="67"/>
        <v>69698750</v>
      </c>
      <c r="S1280" s="212">
        <f>Dane_baza!BU1269</f>
        <v>65915010.880000003</v>
      </c>
      <c r="T1280" s="212">
        <f>Dane_baza!BV1269</f>
        <v>1680442.64</v>
      </c>
      <c r="U1280" s="212">
        <f>Dane_baza!BW1269</f>
        <v>5603296.480099991</v>
      </c>
      <c r="V1280" s="212">
        <f t="shared" si="65"/>
        <v>73198750.000099987</v>
      </c>
      <c r="W1280" s="161">
        <f t="shared" si="66"/>
        <v>3500000.0000999868</v>
      </c>
      <c r="AA1280" s="36"/>
    </row>
    <row r="1281" spans="1:27" ht="14.45" x14ac:dyDescent="0.3">
      <c r="A1281" s="197" t="s">
        <v>134</v>
      </c>
      <c r="B1281" s="197" t="s">
        <v>32</v>
      </c>
      <c r="C1281" s="197" t="s">
        <v>39</v>
      </c>
      <c r="D1281" s="197" t="s">
        <v>40</v>
      </c>
      <c r="E1281" s="197" t="s">
        <v>31</v>
      </c>
      <c r="F1281" s="195" t="s">
        <v>4162</v>
      </c>
      <c r="G1281" s="195" t="s">
        <v>1234</v>
      </c>
      <c r="H1281" s="161">
        <f>Dane_baza!AR1270</f>
        <v>12757850</v>
      </c>
      <c r="I1281" s="161">
        <f>Dane_baza!AS1270</f>
        <v>302223</v>
      </c>
      <c r="J1281" s="161">
        <f>Dane_baza!BX1270</f>
        <v>546022</v>
      </c>
      <c r="K1281" s="161">
        <f>Dane_baza!AT1270</f>
        <v>4575982</v>
      </c>
      <c r="L1281" s="161">
        <f>Dane_baza!AU1270</f>
        <v>99455</v>
      </c>
      <c r="M1281" s="161">
        <f>Dane_baza!AV1270</f>
        <v>596308</v>
      </c>
      <c r="N1281" s="161">
        <f>Dane_baza!AY1270</f>
        <v>13938956</v>
      </c>
      <c r="O1281" s="161">
        <f>Dane_baza!AZ1270</f>
        <v>361697</v>
      </c>
      <c r="P1281" s="161">
        <f>Dane_baza!AW1270</f>
        <v>0</v>
      </c>
      <c r="Q1281" s="161">
        <f>Dane_baza!AX1270</f>
        <v>0</v>
      </c>
      <c r="R1281" s="212">
        <f t="shared" si="67"/>
        <v>33178493</v>
      </c>
      <c r="S1281" s="212">
        <f>Dane_baza!BU1270</f>
        <v>32954359.82</v>
      </c>
      <c r="T1281" s="212">
        <f>Dane_baza!BV1270</f>
        <v>351825.55</v>
      </c>
      <c r="U1281" s="212">
        <f>Dane_baza!BW1270</f>
        <v>2372307.6291999929</v>
      </c>
      <c r="V1281" s="212">
        <f t="shared" si="65"/>
        <v>35678492.999199994</v>
      </c>
      <c r="W1281" s="161">
        <f t="shared" si="66"/>
        <v>2499999.9991999939</v>
      </c>
      <c r="AA1281" s="36"/>
    </row>
    <row r="1282" spans="1:27" ht="14.45" x14ac:dyDescent="0.3">
      <c r="A1282" s="197" t="s">
        <v>134</v>
      </c>
      <c r="B1282" s="197" t="s">
        <v>37</v>
      </c>
      <c r="C1282" s="197" t="s">
        <v>33</v>
      </c>
      <c r="D1282" s="197" t="s">
        <v>34</v>
      </c>
      <c r="E1282" s="197" t="s">
        <v>31</v>
      </c>
      <c r="F1282" s="195" t="s">
        <v>4163</v>
      </c>
      <c r="G1282" s="195" t="s">
        <v>1235</v>
      </c>
      <c r="H1282" s="161">
        <f>Dane_baza!AR1271</f>
        <v>90879331</v>
      </c>
      <c r="I1282" s="161">
        <f>Dane_baza!AS1271</f>
        <v>17445350</v>
      </c>
      <c r="J1282" s="161">
        <f>Dane_baza!BX1271</f>
        <v>2930394</v>
      </c>
      <c r="K1282" s="161">
        <f>Dane_baza!AT1271</f>
        <v>0</v>
      </c>
      <c r="L1282" s="161">
        <f>Dane_baza!AU1271</f>
        <v>500360</v>
      </c>
      <c r="M1282" s="161">
        <f>Dane_baza!AV1271</f>
        <v>2219287</v>
      </c>
      <c r="N1282" s="161">
        <f>Dane_baza!AY1271</f>
        <v>72703001</v>
      </c>
      <c r="O1282" s="161">
        <f>Dane_baza!AZ1271</f>
        <v>2191268</v>
      </c>
      <c r="P1282" s="161">
        <f>Dane_baza!AW1271</f>
        <v>0</v>
      </c>
      <c r="Q1282" s="161">
        <f>Dane_baza!AX1271</f>
        <v>0</v>
      </c>
      <c r="R1282" s="212">
        <f t="shared" si="67"/>
        <v>188868991</v>
      </c>
      <c r="S1282" s="212">
        <f>Dane_baza!BU1271</f>
        <v>184939101.03999999</v>
      </c>
      <c r="T1282" s="212">
        <f>Dane_baza!BV1271</f>
        <v>26594168.879999999</v>
      </c>
      <c r="U1282" s="212">
        <f>Dane_baza!BW1271</f>
        <v>0</v>
      </c>
      <c r="V1282" s="212">
        <f t="shared" si="65"/>
        <v>211533269.91999999</v>
      </c>
      <c r="W1282" s="161">
        <f t="shared" si="66"/>
        <v>22664278.919999987</v>
      </c>
      <c r="AA1282" s="36"/>
    </row>
    <row r="1283" spans="1:27" ht="14.45" x14ac:dyDescent="0.3">
      <c r="A1283" s="197" t="s">
        <v>134</v>
      </c>
      <c r="B1283" s="197" t="s">
        <v>37</v>
      </c>
      <c r="C1283" s="197" t="s">
        <v>32</v>
      </c>
      <c r="D1283" s="197" t="s">
        <v>36</v>
      </c>
      <c r="E1283" s="197" t="s">
        <v>31</v>
      </c>
      <c r="F1283" s="195" t="s">
        <v>4164</v>
      </c>
      <c r="G1283" s="195" t="s">
        <v>1236</v>
      </c>
      <c r="H1283" s="161">
        <f>Dane_baza!AR1272</f>
        <v>8274171</v>
      </c>
      <c r="I1283" s="161">
        <f>Dane_baza!AS1272</f>
        <v>586786</v>
      </c>
      <c r="J1283" s="161">
        <f>Dane_baza!BX1272</f>
        <v>406999</v>
      </c>
      <c r="K1283" s="161">
        <f>Dane_baza!AT1272</f>
        <v>2822675</v>
      </c>
      <c r="L1283" s="161">
        <f>Dane_baza!AU1272</f>
        <v>2617</v>
      </c>
      <c r="M1283" s="161">
        <f>Dane_baza!AV1272</f>
        <v>452521</v>
      </c>
      <c r="N1283" s="161">
        <f>Dane_baza!AY1272</f>
        <v>16605489</v>
      </c>
      <c r="O1283" s="161">
        <f>Dane_baza!AZ1272</f>
        <v>313038</v>
      </c>
      <c r="P1283" s="161">
        <f>Dane_baza!AW1272</f>
        <v>0</v>
      </c>
      <c r="Q1283" s="161">
        <f>Dane_baza!AX1272</f>
        <v>0</v>
      </c>
      <c r="R1283" s="212">
        <f t="shared" si="67"/>
        <v>29464296</v>
      </c>
      <c r="S1283" s="212">
        <f>Dane_baza!BU1272</f>
        <v>23313640.629999999</v>
      </c>
      <c r="T1283" s="212">
        <f>Dane_baza!BV1272</f>
        <v>496383.94</v>
      </c>
      <c r="U1283" s="212">
        <f>Dane_baza!BW1272</f>
        <v>7654271.4308818495</v>
      </c>
      <c r="V1283" s="212">
        <f t="shared" si="65"/>
        <v>31464296.000881851</v>
      </c>
      <c r="W1283" s="161">
        <f t="shared" si="66"/>
        <v>2000000.0008818507</v>
      </c>
      <c r="AA1283" s="36"/>
    </row>
    <row r="1284" spans="1:27" ht="14.45" x14ac:dyDescent="0.3">
      <c r="A1284" s="197" t="s">
        <v>134</v>
      </c>
      <c r="B1284" s="197" t="s">
        <v>37</v>
      </c>
      <c r="C1284" s="197" t="s">
        <v>37</v>
      </c>
      <c r="D1284" s="197" t="s">
        <v>36</v>
      </c>
      <c r="E1284" s="197" t="s">
        <v>31</v>
      </c>
      <c r="F1284" s="195" t="s">
        <v>4165</v>
      </c>
      <c r="G1284" s="195" t="s">
        <v>1237</v>
      </c>
      <c r="H1284" s="161">
        <f>Dane_baza!AR1273</f>
        <v>4863643</v>
      </c>
      <c r="I1284" s="161">
        <f>Dane_baza!AS1273</f>
        <v>159504</v>
      </c>
      <c r="J1284" s="161">
        <f>Dane_baza!BX1273</f>
        <v>280751</v>
      </c>
      <c r="K1284" s="161">
        <f>Dane_baza!AT1273</f>
        <v>5171538</v>
      </c>
      <c r="L1284" s="161">
        <f>Dane_baza!AU1273</f>
        <v>0</v>
      </c>
      <c r="M1284" s="161">
        <f>Dane_baza!AV1273</f>
        <v>301902</v>
      </c>
      <c r="N1284" s="161">
        <f>Dane_baza!AY1273</f>
        <v>10927488</v>
      </c>
      <c r="O1284" s="161">
        <f>Dane_baza!AZ1273</f>
        <v>227074</v>
      </c>
      <c r="P1284" s="161">
        <f>Dane_baza!AW1273</f>
        <v>0</v>
      </c>
      <c r="Q1284" s="161">
        <f>Dane_baza!AX1273</f>
        <v>0</v>
      </c>
      <c r="R1284" s="212">
        <f t="shared" si="67"/>
        <v>21931900</v>
      </c>
      <c r="S1284" s="212">
        <f>Dane_baza!BU1273</f>
        <v>13526630.449999999</v>
      </c>
      <c r="T1284" s="212">
        <f>Dane_baza!BV1273</f>
        <v>209769.36</v>
      </c>
      <c r="U1284" s="212">
        <f>Dane_baza!BW1273</f>
        <v>9695500.1833064314</v>
      </c>
      <c r="V1284" s="212">
        <f t="shared" si="65"/>
        <v>23431899.993306428</v>
      </c>
      <c r="W1284" s="161">
        <f t="shared" si="66"/>
        <v>1499999.9933064282</v>
      </c>
      <c r="AA1284" s="36"/>
    </row>
    <row r="1285" spans="1:27" ht="14.45" x14ac:dyDescent="0.3">
      <c r="A1285" s="197" t="s">
        <v>134</v>
      </c>
      <c r="B1285" s="197" t="s">
        <v>37</v>
      </c>
      <c r="C1285" s="197" t="s">
        <v>39</v>
      </c>
      <c r="D1285" s="197" t="s">
        <v>36</v>
      </c>
      <c r="E1285" s="197" t="s">
        <v>31</v>
      </c>
      <c r="F1285" s="195" t="s">
        <v>4166</v>
      </c>
      <c r="G1285" s="195" t="s">
        <v>1238</v>
      </c>
      <c r="H1285" s="161">
        <f>Dane_baza!AR1274</f>
        <v>5565979</v>
      </c>
      <c r="I1285" s="161">
        <f>Dane_baza!AS1274</f>
        <v>390516</v>
      </c>
      <c r="J1285" s="161">
        <f>Dane_baza!BX1274</f>
        <v>379290</v>
      </c>
      <c r="K1285" s="161">
        <f>Dane_baza!AT1274</f>
        <v>6847565</v>
      </c>
      <c r="L1285" s="161">
        <f>Dane_baza!AU1274</f>
        <v>0</v>
      </c>
      <c r="M1285" s="161">
        <f>Dane_baza!AV1274</f>
        <v>286495</v>
      </c>
      <c r="N1285" s="161">
        <f>Dane_baza!AY1274</f>
        <v>13014548</v>
      </c>
      <c r="O1285" s="161">
        <f>Dane_baza!AZ1274</f>
        <v>254648</v>
      </c>
      <c r="P1285" s="161">
        <f>Dane_baza!AW1274</f>
        <v>0</v>
      </c>
      <c r="Q1285" s="161">
        <f>Dane_baza!AX1274</f>
        <v>0</v>
      </c>
      <c r="R1285" s="212">
        <f t="shared" si="67"/>
        <v>26739041</v>
      </c>
      <c r="S1285" s="212">
        <f>Dane_baza!BU1274</f>
        <v>16007679.51</v>
      </c>
      <c r="T1285" s="212">
        <f>Dane_baza!BV1274</f>
        <v>188183.02</v>
      </c>
      <c r="U1285" s="212">
        <f>Dane_baza!BW1274</f>
        <v>12543178.463383788</v>
      </c>
      <c r="V1285" s="212">
        <f t="shared" si="65"/>
        <v>28739040.993383788</v>
      </c>
      <c r="W1285" s="161">
        <f t="shared" si="66"/>
        <v>1999999.9933837876</v>
      </c>
      <c r="AA1285" s="36"/>
    </row>
    <row r="1286" spans="1:27" ht="14.45" x14ac:dyDescent="0.3">
      <c r="A1286" s="197" t="s">
        <v>134</v>
      </c>
      <c r="B1286" s="197" t="s">
        <v>37</v>
      </c>
      <c r="C1286" s="197" t="s">
        <v>42</v>
      </c>
      <c r="D1286" s="197" t="s">
        <v>36</v>
      </c>
      <c r="E1286" s="197" t="s">
        <v>31</v>
      </c>
      <c r="F1286" s="195" t="s">
        <v>4167</v>
      </c>
      <c r="G1286" s="195" t="s">
        <v>1239</v>
      </c>
      <c r="H1286" s="161">
        <f>Dane_baza!AR1275</f>
        <v>2936161</v>
      </c>
      <c r="I1286" s="161">
        <f>Dane_baza!AS1275</f>
        <v>259864</v>
      </c>
      <c r="J1286" s="161">
        <f>Dane_baza!BX1275</f>
        <v>112695</v>
      </c>
      <c r="K1286" s="161">
        <f>Dane_baza!AT1275</f>
        <v>958285</v>
      </c>
      <c r="L1286" s="161">
        <f>Dane_baza!AU1275</f>
        <v>0</v>
      </c>
      <c r="M1286" s="161">
        <f>Dane_baza!AV1275</f>
        <v>318912</v>
      </c>
      <c r="N1286" s="161">
        <f>Dane_baza!AY1275</f>
        <v>6347210</v>
      </c>
      <c r="O1286" s="161">
        <f>Dane_baza!AZ1275</f>
        <v>155708</v>
      </c>
      <c r="P1286" s="161">
        <f>Dane_baza!AW1275</f>
        <v>0</v>
      </c>
      <c r="Q1286" s="161">
        <f>Dane_baza!AX1275</f>
        <v>0</v>
      </c>
      <c r="R1286" s="212">
        <f t="shared" si="67"/>
        <v>11088835</v>
      </c>
      <c r="S1286" s="212">
        <f>Dane_baza!BU1275</f>
        <v>9360602.5500000007</v>
      </c>
      <c r="T1286" s="212">
        <f>Dane_baza!BV1275</f>
        <v>182055.82</v>
      </c>
      <c r="U1286" s="212">
        <f>Dane_baza!BW1275</f>
        <v>2546176.6317485119</v>
      </c>
      <c r="V1286" s="212">
        <f t="shared" si="65"/>
        <v>12088835.001748513</v>
      </c>
      <c r="W1286" s="161">
        <f t="shared" si="66"/>
        <v>1000000.0017485134</v>
      </c>
      <c r="AA1286" s="36"/>
    </row>
    <row r="1287" spans="1:27" ht="14.45" x14ac:dyDescent="0.3">
      <c r="A1287" s="197" t="s">
        <v>134</v>
      </c>
      <c r="B1287" s="197" t="s">
        <v>37</v>
      </c>
      <c r="C1287" s="197" t="s">
        <v>44</v>
      </c>
      <c r="D1287" s="197" t="s">
        <v>36</v>
      </c>
      <c r="E1287" s="197" t="s">
        <v>31</v>
      </c>
      <c r="F1287" s="195" t="s">
        <v>4168</v>
      </c>
      <c r="G1287" s="195" t="s">
        <v>1240</v>
      </c>
      <c r="H1287" s="161">
        <f>Dane_baza!AR1276</f>
        <v>10593975</v>
      </c>
      <c r="I1287" s="161">
        <f>Dane_baza!AS1276</f>
        <v>299019</v>
      </c>
      <c r="J1287" s="161">
        <f>Dane_baza!BX1276</f>
        <v>443068</v>
      </c>
      <c r="K1287" s="161">
        <f>Dane_baza!AT1276</f>
        <v>3316374</v>
      </c>
      <c r="L1287" s="161">
        <f>Dane_baza!AU1276</f>
        <v>0</v>
      </c>
      <c r="M1287" s="161">
        <f>Dane_baza!AV1276</f>
        <v>849615</v>
      </c>
      <c r="N1287" s="161">
        <f>Dane_baza!AY1276</f>
        <v>17742876</v>
      </c>
      <c r="O1287" s="161">
        <f>Dane_baza!AZ1276</f>
        <v>381161</v>
      </c>
      <c r="P1287" s="161">
        <f>Dane_baza!AW1276</f>
        <v>0</v>
      </c>
      <c r="Q1287" s="161">
        <f>Dane_baza!AX1276</f>
        <v>0</v>
      </c>
      <c r="R1287" s="212">
        <f t="shared" si="67"/>
        <v>33626088</v>
      </c>
      <c r="S1287" s="212">
        <f>Dane_baza!BU1276</f>
        <v>24499193.07</v>
      </c>
      <c r="T1287" s="212">
        <f>Dane_baza!BV1276</f>
        <v>336977.38</v>
      </c>
      <c r="U1287" s="212">
        <f>Dane_baza!BW1276</f>
        <v>11289917.529999997</v>
      </c>
      <c r="V1287" s="212">
        <f t="shared" si="65"/>
        <v>36126087.979999997</v>
      </c>
      <c r="W1287" s="161">
        <f t="shared" si="66"/>
        <v>2499999.9799999967</v>
      </c>
      <c r="AA1287" s="36"/>
    </row>
    <row r="1288" spans="1:27" ht="14.45" x14ac:dyDescent="0.3">
      <c r="A1288" s="197" t="s">
        <v>134</v>
      </c>
      <c r="B1288" s="197" t="s">
        <v>39</v>
      </c>
      <c r="C1288" s="197" t="s">
        <v>33</v>
      </c>
      <c r="D1288" s="197" t="s">
        <v>40</v>
      </c>
      <c r="E1288" s="197" t="s">
        <v>31</v>
      </c>
      <c r="F1288" s="195" t="s">
        <v>4169</v>
      </c>
      <c r="G1288" s="195" t="s">
        <v>1241</v>
      </c>
      <c r="H1288" s="161">
        <f>Dane_baza!AR1277</f>
        <v>7852939</v>
      </c>
      <c r="I1288" s="161">
        <f>Dane_baza!AS1277</f>
        <v>81459</v>
      </c>
      <c r="J1288" s="161">
        <f>Dane_baza!BX1277</f>
        <v>475537</v>
      </c>
      <c r="K1288" s="161">
        <f>Dane_baza!AT1277</f>
        <v>9345115</v>
      </c>
      <c r="L1288" s="161">
        <f>Dane_baza!AU1277</f>
        <v>128827</v>
      </c>
      <c r="M1288" s="161">
        <f>Dane_baza!AV1277</f>
        <v>452672</v>
      </c>
      <c r="N1288" s="161">
        <f>Dane_baza!AY1277</f>
        <v>15598139</v>
      </c>
      <c r="O1288" s="161">
        <f>Dane_baza!AZ1277</f>
        <v>377917</v>
      </c>
      <c r="P1288" s="161">
        <f>Dane_baza!AW1277</f>
        <v>0</v>
      </c>
      <c r="Q1288" s="161">
        <f>Dane_baza!AX1277</f>
        <v>0</v>
      </c>
      <c r="R1288" s="212">
        <f t="shared" si="67"/>
        <v>34312605</v>
      </c>
      <c r="S1288" s="212">
        <f>Dane_baza!BU1277</f>
        <v>22351775.629999999</v>
      </c>
      <c r="T1288" s="212">
        <f>Dane_baza!BV1277</f>
        <v>101702.66</v>
      </c>
      <c r="U1288" s="212">
        <f>Dane_baza!BW1277</f>
        <v>14359126.718245916</v>
      </c>
      <c r="V1288" s="212">
        <f t="shared" si="65"/>
        <v>36812605.008245915</v>
      </c>
      <c r="W1288" s="161">
        <f t="shared" si="66"/>
        <v>2500000.0082459152</v>
      </c>
      <c r="AA1288" s="36"/>
    </row>
    <row r="1289" spans="1:27" ht="14.45" x14ac:dyDescent="0.3">
      <c r="A1289" s="197" t="s">
        <v>134</v>
      </c>
      <c r="B1289" s="197" t="s">
        <v>39</v>
      </c>
      <c r="C1289" s="197" t="s">
        <v>32</v>
      </c>
      <c r="D1289" s="197" t="s">
        <v>40</v>
      </c>
      <c r="E1289" s="197" t="s">
        <v>31</v>
      </c>
      <c r="F1289" s="195" t="s">
        <v>4170</v>
      </c>
      <c r="G1289" s="195" t="s">
        <v>1242</v>
      </c>
      <c r="H1289" s="161">
        <f>Dane_baza!AR1278</f>
        <v>42768134</v>
      </c>
      <c r="I1289" s="161">
        <f>Dane_baza!AS1278</f>
        <v>3703092</v>
      </c>
      <c r="J1289" s="161">
        <f>Dane_baza!BX1278</f>
        <v>1731680</v>
      </c>
      <c r="K1289" s="161">
        <f>Dane_baza!AT1278</f>
        <v>8442928</v>
      </c>
      <c r="L1289" s="161">
        <f>Dane_baza!AU1278</f>
        <v>675596</v>
      </c>
      <c r="M1289" s="161">
        <f>Dane_baza!AV1278</f>
        <v>1392324</v>
      </c>
      <c r="N1289" s="161">
        <f>Dane_baza!AY1278</f>
        <v>52130459</v>
      </c>
      <c r="O1289" s="161">
        <f>Dane_baza!AZ1278</f>
        <v>1346227</v>
      </c>
      <c r="P1289" s="161">
        <f>Dane_baza!AW1278</f>
        <v>0</v>
      </c>
      <c r="Q1289" s="161">
        <f>Dane_baza!AX1278</f>
        <v>0</v>
      </c>
      <c r="R1289" s="212">
        <f t="shared" si="67"/>
        <v>112190440</v>
      </c>
      <c r="S1289" s="212">
        <f>Dane_baza!BU1278</f>
        <v>105968435.84999999</v>
      </c>
      <c r="T1289" s="212">
        <f>Dane_baza!BV1278</f>
        <v>2948387.78</v>
      </c>
      <c r="U1289" s="212">
        <f>Dane_baza!BW1278</f>
        <v>7273616.3710000068</v>
      </c>
      <c r="V1289" s="212">
        <f t="shared" si="65"/>
        <v>116190440.001</v>
      </c>
      <c r="W1289" s="161">
        <f t="shared" si="66"/>
        <v>4000000.001000002</v>
      </c>
      <c r="AA1289" s="36"/>
    </row>
    <row r="1290" spans="1:27" ht="14.45" x14ac:dyDescent="0.3">
      <c r="A1290" s="197" t="s">
        <v>134</v>
      </c>
      <c r="B1290" s="197" t="s">
        <v>39</v>
      </c>
      <c r="C1290" s="197" t="s">
        <v>37</v>
      </c>
      <c r="D1290" s="197" t="s">
        <v>36</v>
      </c>
      <c r="E1290" s="197" t="s">
        <v>31</v>
      </c>
      <c r="F1290" s="195" t="s">
        <v>4171</v>
      </c>
      <c r="G1290" s="195" t="s">
        <v>1243</v>
      </c>
      <c r="H1290" s="161">
        <f>Dane_baza!AR1279</f>
        <v>4583656</v>
      </c>
      <c r="I1290" s="161">
        <f>Dane_baza!AS1279</f>
        <v>95700</v>
      </c>
      <c r="J1290" s="161">
        <f>Dane_baza!BX1279</f>
        <v>351833</v>
      </c>
      <c r="K1290" s="161">
        <f>Dane_baza!AT1279</f>
        <v>8561659</v>
      </c>
      <c r="L1290" s="161">
        <f>Dane_baza!AU1279</f>
        <v>348804</v>
      </c>
      <c r="M1290" s="161">
        <f>Dane_baza!AV1279</f>
        <v>259034</v>
      </c>
      <c r="N1290" s="161">
        <f>Dane_baza!AY1279</f>
        <v>11681936</v>
      </c>
      <c r="O1290" s="161">
        <f>Dane_baza!AZ1279</f>
        <v>233562</v>
      </c>
      <c r="P1290" s="161">
        <f>Dane_baza!AW1279</f>
        <v>0</v>
      </c>
      <c r="Q1290" s="161">
        <f>Dane_baza!AX1279</f>
        <v>0</v>
      </c>
      <c r="R1290" s="212">
        <f t="shared" si="67"/>
        <v>26116184</v>
      </c>
      <c r="S1290" s="212">
        <f>Dane_baza!BU1279</f>
        <v>13413693.4</v>
      </c>
      <c r="T1290" s="212">
        <f>Dane_baza!BV1279</f>
        <v>122998.67</v>
      </c>
      <c r="U1290" s="212">
        <f>Dane_baza!BW1279</f>
        <v>14579491.931959582</v>
      </c>
      <c r="V1290" s="212">
        <f t="shared" si="65"/>
        <v>28116184.001959585</v>
      </c>
      <c r="W1290" s="161">
        <f t="shared" si="66"/>
        <v>2000000.0019595847</v>
      </c>
      <c r="AA1290" s="36"/>
    </row>
    <row r="1291" spans="1:27" ht="14.45" x14ac:dyDescent="0.3">
      <c r="A1291" s="197" t="s">
        <v>134</v>
      </c>
      <c r="B1291" s="197" t="s">
        <v>39</v>
      </c>
      <c r="C1291" s="197" t="s">
        <v>39</v>
      </c>
      <c r="D1291" s="197" t="s">
        <v>40</v>
      </c>
      <c r="E1291" s="197" t="s">
        <v>31</v>
      </c>
      <c r="F1291" s="195" t="s">
        <v>4172</v>
      </c>
      <c r="G1291" s="195" t="s">
        <v>1244</v>
      </c>
      <c r="H1291" s="161">
        <f>Dane_baza!AR1280</f>
        <v>11690679</v>
      </c>
      <c r="I1291" s="161">
        <f>Dane_baza!AS1280</f>
        <v>648563</v>
      </c>
      <c r="J1291" s="161">
        <f>Dane_baza!BX1280</f>
        <v>666434</v>
      </c>
      <c r="K1291" s="161">
        <f>Dane_baza!AT1280</f>
        <v>10935149</v>
      </c>
      <c r="L1291" s="161">
        <f>Dane_baza!AU1280</f>
        <v>328764</v>
      </c>
      <c r="M1291" s="161">
        <f>Dane_baza!AV1280</f>
        <v>621873</v>
      </c>
      <c r="N1291" s="161">
        <f>Dane_baza!AY1280</f>
        <v>16788193</v>
      </c>
      <c r="O1291" s="161">
        <f>Dane_baza!AZ1280</f>
        <v>436307</v>
      </c>
      <c r="P1291" s="161">
        <f>Dane_baza!AW1280</f>
        <v>0</v>
      </c>
      <c r="Q1291" s="161">
        <f>Dane_baza!AX1280</f>
        <v>0</v>
      </c>
      <c r="R1291" s="212">
        <f t="shared" si="67"/>
        <v>42115962</v>
      </c>
      <c r="S1291" s="212">
        <f>Dane_baza!BU1280</f>
        <v>32500832.09</v>
      </c>
      <c r="T1291" s="212">
        <f>Dane_baza!BV1280</f>
        <v>892773.18</v>
      </c>
      <c r="U1291" s="212">
        <f>Dane_baza!BW1280</f>
        <v>11722356.729107862</v>
      </c>
      <c r="V1291" s="212">
        <f t="shared" si="65"/>
        <v>45115961.99910786</v>
      </c>
      <c r="W1291" s="161">
        <f t="shared" si="66"/>
        <v>2999999.99910786</v>
      </c>
      <c r="AA1291" s="36"/>
    </row>
    <row r="1292" spans="1:27" ht="14.45" x14ac:dyDescent="0.3">
      <c r="A1292" s="197" t="s">
        <v>134</v>
      </c>
      <c r="B1292" s="197" t="s">
        <v>42</v>
      </c>
      <c r="C1292" s="197" t="s">
        <v>33</v>
      </c>
      <c r="D1292" s="197" t="s">
        <v>40</v>
      </c>
      <c r="E1292" s="197" t="s">
        <v>31</v>
      </c>
      <c r="F1292" s="195" t="s">
        <v>4173</v>
      </c>
      <c r="G1292" s="195" t="s">
        <v>1245</v>
      </c>
      <c r="H1292" s="161">
        <f>Dane_baza!AR1281</f>
        <v>15234014</v>
      </c>
      <c r="I1292" s="161">
        <f>Dane_baza!AS1281</f>
        <v>6577044</v>
      </c>
      <c r="J1292" s="161">
        <f>Dane_baza!BX1281</f>
        <v>304376</v>
      </c>
      <c r="K1292" s="161">
        <f>Dane_baza!AT1281</f>
        <v>0</v>
      </c>
      <c r="L1292" s="161">
        <f>Dane_baza!AU1281</f>
        <v>43018</v>
      </c>
      <c r="M1292" s="161">
        <f>Dane_baza!AV1281</f>
        <v>938452</v>
      </c>
      <c r="N1292" s="161">
        <f>Dane_baza!AY1281</f>
        <v>19099777</v>
      </c>
      <c r="O1292" s="161">
        <f>Dane_baza!AZ1281</f>
        <v>585528</v>
      </c>
      <c r="P1292" s="161">
        <f>Dane_baza!AW1281</f>
        <v>0</v>
      </c>
      <c r="Q1292" s="161">
        <f>Dane_baza!AX1281</f>
        <v>-843643</v>
      </c>
      <c r="R1292" s="212">
        <f t="shared" si="67"/>
        <v>41938566</v>
      </c>
      <c r="S1292" s="212">
        <f>Dane_baza!BU1281</f>
        <v>34438845.229999997</v>
      </c>
      <c r="T1292" s="212">
        <f>Dane_baza!BV1281</f>
        <v>7919105.9699999997</v>
      </c>
      <c r="U1292" s="212">
        <f>Dane_baza!BW1281</f>
        <v>2580614.3399999961</v>
      </c>
      <c r="V1292" s="212">
        <f t="shared" si="65"/>
        <v>44938565.539999992</v>
      </c>
      <c r="W1292" s="161">
        <f t="shared" si="66"/>
        <v>2999999.5399999917</v>
      </c>
      <c r="AA1292" s="36"/>
    </row>
    <row r="1293" spans="1:27" ht="14.45" x14ac:dyDescent="0.3">
      <c r="A1293" s="197" t="s">
        <v>134</v>
      </c>
      <c r="B1293" s="197" t="s">
        <v>42</v>
      </c>
      <c r="C1293" s="197" t="s">
        <v>32</v>
      </c>
      <c r="D1293" s="197" t="s">
        <v>40</v>
      </c>
      <c r="E1293" s="197" t="s">
        <v>31</v>
      </c>
      <c r="F1293" s="195" t="s">
        <v>4174</v>
      </c>
      <c r="G1293" s="195" t="s">
        <v>1246</v>
      </c>
      <c r="H1293" s="161">
        <f>Dane_baza!AR1282</f>
        <v>28297619</v>
      </c>
      <c r="I1293" s="161">
        <f>Dane_baza!AS1282</f>
        <v>1474786</v>
      </c>
      <c r="J1293" s="161">
        <f>Dane_baza!BX1282</f>
        <v>1091520</v>
      </c>
      <c r="K1293" s="161">
        <f>Dane_baza!AT1282</f>
        <v>0</v>
      </c>
      <c r="L1293" s="161">
        <f>Dane_baza!AU1282</f>
        <v>101570</v>
      </c>
      <c r="M1293" s="161">
        <f>Dane_baza!AV1282</f>
        <v>878093</v>
      </c>
      <c r="N1293" s="161">
        <f>Dane_baza!AY1282</f>
        <v>32371976</v>
      </c>
      <c r="O1293" s="161">
        <f>Dane_baza!AZ1282</f>
        <v>968310</v>
      </c>
      <c r="P1293" s="161">
        <f>Dane_baza!AW1282</f>
        <v>0</v>
      </c>
      <c r="Q1293" s="161">
        <f>Dane_baza!AX1282</f>
        <v>0</v>
      </c>
      <c r="R1293" s="212">
        <f t="shared" si="67"/>
        <v>65183874</v>
      </c>
      <c r="S1293" s="212">
        <f>Dane_baza!BU1282</f>
        <v>69473685.799999997</v>
      </c>
      <c r="T1293" s="212">
        <f>Dane_baza!BV1282</f>
        <v>2899219.07</v>
      </c>
      <c r="U1293" s="212">
        <f>Dane_baza!BW1282</f>
        <v>0</v>
      </c>
      <c r="V1293" s="212">
        <f t="shared" si="65"/>
        <v>72372904.86999999</v>
      </c>
      <c r="W1293" s="161">
        <f t="shared" si="66"/>
        <v>7189030.8699999899</v>
      </c>
      <c r="AA1293" s="36"/>
    </row>
    <row r="1294" spans="1:27" ht="14.45" x14ac:dyDescent="0.3">
      <c r="A1294" s="197" t="s">
        <v>134</v>
      </c>
      <c r="B1294" s="197" t="s">
        <v>42</v>
      </c>
      <c r="C1294" s="197" t="s">
        <v>37</v>
      </c>
      <c r="D1294" s="197" t="s">
        <v>36</v>
      </c>
      <c r="E1294" s="197" t="s">
        <v>31</v>
      </c>
      <c r="F1294" s="195" t="s">
        <v>4175</v>
      </c>
      <c r="G1294" s="195" t="s">
        <v>1247</v>
      </c>
      <c r="H1294" s="161">
        <f>Dane_baza!AR1283</f>
        <v>7640516</v>
      </c>
      <c r="I1294" s="161">
        <f>Dane_baza!AS1283</f>
        <v>215300</v>
      </c>
      <c r="J1294" s="161">
        <f>Dane_baza!BX1283</f>
        <v>399206</v>
      </c>
      <c r="K1294" s="161">
        <f>Dane_baza!AT1283</f>
        <v>6933335</v>
      </c>
      <c r="L1294" s="161">
        <f>Dane_baza!AU1283</f>
        <v>0</v>
      </c>
      <c r="M1294" s="161">
        <f>Dane_baza!AV1283</f>
        <v>745059</v>
      </c>
      <c r="N1294" s="161">
        <f>Dane_baza!AY1283</f>
        <v>16732244</v>
      </c>
      <c r="O1294" s="161">
        <f>Dane_baza!AZ1283</f>
        <v>363319</v>
      </c>
      <c r="P1294" s="161">
        <f>Dane_baza!AW1283</f>
        <v>0</v>
      </c>
      <c r="Q1294" s="161">
        <f>Dane_baza!AX1283</f>
        <v>0</v>
      </c>
      <c r="R1294" s="212">
        <f t="shared" si="67"/>
        <v>33028979</v>
      </c>
      <c r="S1294" s="212">
        <f>Dane_baza!BU1283</f>
        <v>17629645.100000001</v>
      </c>
      <c r="T1294" s="212">
        <f>Dane_baza!BV1283</f>
        <v>403703.47</v>
      </c>
      <c r="U1294" s="212">
        <f>Dane_baza!BW1283</f>
        <v>16995630.427378975</v>
      </c>
      <c r="V1294" s="212">
        <f t="shared" si="65"/>
        <v>35028978.997378975</v>
      </c>
      <c r="W1294" s="161">
        <f t="shared" si="66"/>
        <v>1999999.9973789752</v>
      </c>
      <c r="AA1294" s="36"/>
    </row>
    <row r="1295" spans="1:27" ht="14.45" x14ac:dyDescent="0.3">
      <c r="A1295" s="197" t="s">
        <v>134</v>
      </c>
      <c r="B1295" s="197" t="s">
        <v>42</v>
      </c>
      <c r="C1295" s="197" t="s">
        <v>39</v>
      </c>
      <c r="D1295" s="197" t="s">
        <v>36</v>
      </c>
      <c r="E1295" s="197" t="s">
        <v>31</v>
      </c>
      <c r="F1295" s="195" t="s">
        <v>4176</v>
      </c>
      <c r="G1295" s="195" t="s">
        <v>1248</v>
      </c>
      <c r="H1295" s="161">
        <f>Dane_baza!AR1284</f>
        <v>3592883</v>
      </c>
      <c r="I1295" s="161">
        <f>Dane_baza!AS1284</f>
        <v>1071273</v>
      </c>
      <c r="J1295" s="161">
        <f>Dane_baza!BX1284</f>
        <v>262301</v>
      </c>
      <c r="K1295" s="161">
        <f>Dane_baza!AT1284</f>
        <v>3147084</v>
      </c>
      <c r="L1295" s="161">
        <f>Dane_baza!AU1284</f>
        <v>324547</v>
      </c>
      <c r="M1295" s="161">
        <f>Dane_baza!AV1284</f>
        <v>968477</v>
      </c>
      <c r="N1295" s="161">
        <f>Dane_baza!AY1284</f>
        <v>12015676</v>
      </c>
      <c r="O1295" s="161">
        <f>Dane_baza!AZ1284</f>
        <v>230318</v>
      </c>
      <c r="P1295" s="161">
        <f>Dane_baza!AW1284</f>
        <v>0</v>
      </c>
      <c r="Q1295" s="161">
        <f>Dane_baza!AX1284</f>
        <v>0</v>
      </c>
      <c r="R1295" s="212">
        <f t="shared" si="67"/>
        <v>21612559</v>
      </c>
      <c r="S1295" s="212">
        <f>Dane_baza!BU1284</f>
        <v>11539440.189999999</v>
      </c>
      <c r="T1295" s="212">
        <f>Dane_baza!BV1284</f>
        <v>1714869.87</v>
      </c>
      <c r="U1295" s="212">
        <f>Dane_baza!BW1284</f>
        <v>9858248.9321912378</v>
      </c>
      <c r="V1295" s="212">
        <f t="shared" si="65"/>
        <v>23112558.992191236</v>
      </c>
      <c r="W1295" s="161">
        <f t="shared" si="66"/>
        <v>1499999.9921912365</v>
      </c>
      <c r="AA1295" s="36"/>
    </row>
    <row r="1296" spans="1:27" ht="14.45" x14ac:dyDescent="0.3">
      <c r="A1296" s="197" t="s">
        <v>134</v>
      </c>
      <c r="B1296" s="197" t="s">
        <v>42</v>
      </c>
      <c r="C1296" s="197" t="s">
        <v>42</v>
      </c>
      <c r="D1296" s="197" t="s">
        <v>40</v>
      </c>
      <c r="E1296" s="197" t="s">
        <v>31</v>
      </c>
      <c r="F1296" s="195" t="s">
        <v>4177</v>
      </c>
      <c r="G1296" s="195" t="s">
        <v>1249</v>
      </c>
      <c r="H1296" s="161">
        <f>Dane_baza!AR1285</f>
        <v>19163931</v>
      </c>
      <c r="I1296" s="161">
        <f>Dane_baza!AS1285</f>
        <v>4470749</v>
      </c>
      <c r="J1296" s="161">
        <f>Dane_baza!BX1285</f>
        <v>677421</v>
      </c>
      <c r="K1296" s="161">
        <f>Dane_baza!AT1285</f>
        <v>0</v>
      </c>
      <c r="L1296" s="161">
        <f>Dane_baza!AU1285</f>
        <v>78103</v>
      </c>
      <c r="M1296" s="161">
        <f>Dane_baza!AV1285</f>
        <v>682053</v>
      </c>
      <c r="N1296" s="161">
        <f>Dane_baza!AY1285</f>
        <v>19508386</v>
      </c>
      <c r="O1296" s="161">
        <f>Dane_baza!AZ1285</f>
        <v>512539</v>
      </c>
      <c r="P1296" s="161">
        <f>Dane_baza!AW1285</f>
        <v>0</v>
      </c>
      <c r="Q1296" s="161">
        <f>Dane_baza!AX1285</f>
        <v>0</v>
      </c>
      <c r="R1296" s="212">
        <f t="shared" si="67"/>
        <v>45093182</v>
      </c>
      <c r="S1296" s="212">
        <f>Dane_baza!BU1285</f>
        <v>47505046.670000002</v>
      </c>
      <c r="T1296" s="212">
        <f>Dane_baza!BV1285</f>
        <v>703556.02</v>
      </c>
      <c r="U1296" s="212">
        <f>Dane_baza!BW1285</f>
        <v>0</v>
      </c>
      <c r="V1296" s="212">
        <f t="shared" ref="V1296:V1359" si="68">SUM(S1296:U1296)</f>
        <v>48208602.690000005</v>
      </c>
      <c r="W1296" s="161">
        <f t="shared" ref="W1296:W1359" si="69">V1296-R1296</f>
        <v>3115420.6900000051</v>
      </c>
      <c r="AA1296" s="36"/>
    </row>
    <row r="1297" spans="1:27" ht="14.45" x14ac:dyDescent="0.3">
      <c r="A1297" s="197" t="s">
        <v>134</v>
      </c>
      <c r="B1297" s="197" t="s">
        <v>44</v>
      </c>
      <c r="C1297" s="197" t="s">
        <v>33</v>
      </c>
      <c r="D1297" s="197" t="s">
        <v>36</v>
      </c>
      <c r="E1297" s="197" t="s">
        <v>31</v>
      </c>
      <c r="F1297" s="195" t="s">
        <v>4178</v>
      </c>
      <c r="G1297" s="195" t="s">
        <v>1250</v>
      </c>
      <c r="H1297" s="161">
        <f>Dane_baza!AR1286</f>
        <v>2770299</v>
      </c>
      <c r="I1297" s="161">
        <f>Dane_baza!AS1286</f>
        <v>138103</v>
      </c>
      <c r="J1297" s="161">
        <f>Dane_baza!BX1286</f>
        <v>194495</v>
      </c>
      <c r="K1297" s="161">
        <f>Dane_baza!AT1286</f>
        <v>4013835</v>
      </c>
      <c r="L1297" s="161">
        <f>Dane_baza!AU1286</f>
        <v>0</v>
      </c>
      <c r="M1297" s="161">
        <f>Dane_baza!AV1286</f>
        <v>657366</v>
      </c>
      <c r="N1297" s="161">
        <f>Dane_baza!AY1286</f>
        <v>5390716</v>
      </c>
      <c r="O1297" s="161">
        <f>Dane_baza!AZ1286</f>
        <v>110293</v>
      </c>
      <c r="P1297" s="161">
        <f>Dane_baza!AW1286</f>
        <v>0</v>
      </c>
      <c r="Q1297" s="161">
        <f>Dane_baza!AX1286</f>
        <v>0</v>
      </c>
      <c r="R1297" s="212">
        <f t="shared" ref="R1297:R1360" si="70">SUM(H1297:Q1297)</f>
        <v>13275107</v>
      </c>
      <c r="S1297" s="212">
        <f>Dane_baza!BU1286</f>
        <v>8468049.3699999992</v>
      </c>
      <c r="T1297" s="212">
        <f>Dane_baza!BV1286</f>
        <v>204427.23</v>
      </c>
      <c r="U1297" s="212">
        <f>Dane_baza!BW1286</f>
        <v>5602630.3999999976</v>
      </c>
      <c r="V1297" s="212">
        <f t="shared" si="68"/>
        <v>14275106.999999996</v>
      </c>
      <c r="W1297" s="161">
        <f t="shared" si="69"/>
        <v>999999.99999999627</v>
      </c>
      <c r="AA1297" s="36"/>
    </row>
    <row r="1298" spans="1:27" ht="14.45" x14ac:dyDescent="0.3">
      <c r="A1298" s="197" t="s">
        <v>134</v>
      </c>
      <c r="B1298" s="197" t="s">
        <v>44</v>
      </c>
      <c r="C1298" s="197" t="s">
        <v>32</v>
      </c>
      <c r="D1298" s="197" t="s">
        <v>40</v>
      </c>
      <c r="E1298" s="197" t="s">
        <v>31</v>
      </c>
      <c r="F1298" s="195" t="s">
        <v>4179</v>
      </c>
      <c r="G1298" s="195" t="s">
        <v>1251</v>
      </c>
      <c r="H1298" s="161">
        <f>Dane_baza!AR1287</f>
        <v>36692202</v>
      </c>
      <c r="I1298" s="161">
        <f>Dane_baza!AS1287</f>
        <v>2377339</v>
      </c>
      <c r="J1298" s="161">
        <f>Dane_baza!BX1287</f>
        <v>1428880</v>
      </c>
      <c r="K1298" s="161">
        <f>Dane_baza!AT1287</f>
        <v>7114983</v>
      </c>
      <c r="L1298" s="161">
        <f>Dane_baza!AU1287</f>
        <v>657688</v>
      </c>
      <c r="M1298" s="161">
        <f>Dane_baza!AV1287</f>
        <v>1191814</v>
      </c>
      <c r="N1298" s="161">
        <f>Dane_baza!AY1287</f>
        <v>39229456</v>
      </c>
      <c r="O1298" s="161">
        <f>Dane_baza!AZ1287</f>
        <v>1325141</v>
      </c>
      <c r="P1298" s="161">
        <f>Dane_baza!AW1287</f>
        <v>0</v>
      </c>
      <c r="Q1298" s="161">
        <f>Dane_baza!AX1287</f>
        <v>0</v>
      </c>
      <c r="R1298" s="212">
        <f t="shared" si="70"/>
        <v>90017503</v>
      </c>
      <c r="S1298" s="212">
        <f>Dane_baza!BU1287</f>
        <v>86294103.189999998</v>
      </c>
      <c r="T1298" s="212">
        <f>Dane_baza!BV1287</f>
        <v>3565351.52</v>
      </c>
      <c r="U1298" s="212">
        <f>Dane_baza!BW1287</f>
        <v>4158047.9699999988</v>
      </c>
      <c r="V1298" s="212">
        <f t="shared" si="68"/>
        <v>94017502.679999992</v>
      </c>
      <c r="W1298" s="161">
        <f t="shared" si="69"/>
        <v>3999999.6799999923</v>
      </c>
      <c r="AA1298" s="36"/>
    </row>
    <row r="1299" spans="1:27" ht="14.45" x14ac:dyDescent="0.3">
      <c r="A1299" s="197" t="s">
        <v>134</v>
      </c>
      <c r="B1299" s="197" t="s">
        <v>44</v>
      </c>
      <c r="C1299" s="197" t="s">
        <v>37</v>
      </c>
      <c r="D1299" s="197" t="s">
        <v>36</v>
      </c>
      <c r="E1299" s="197" t="s">
        <v>31</v>
      </c>
      <c r="F1299" s="195" t="s">
        <v>4180</v>
      </c>
      <c r="G1299" s="195" t="s">
        <v>1252</v>
      </c>
      <c r="H1299" s="161">
        <f>Dane_baza!AR1288</f>
        <v>6812904</v>
      </c>
      <c r="I1299" s="161">
        <f>Dane_baza!AS1288</f>
        <v>202841</v>
      </c>
      <c r="J1299" s="161">
        <f>Dane_baza!BX1288</f>
        <v>283499</v>
      </c>
      <c r="K1299" s="161">
        <f>Dane_baza!AT1288</f>
        <v>3944966</v>
      </c>
      <c r="L1299" s="161">
        <f>Dane_baza!AU1288</f>
        <v>0</v>
      </c>
      <c r="M1299" s="161">
        <f>Dane_baza!AV1288</f>
        <v>999157</v>
      </c>
      <c r="N1299" s="161">
        <f>Dane_baza!AY1288</f>
        <v>8429978</v>
      </c>
      <c r="O1299" s="161">
        <f>Dane_baza!AZ1288</f>
        <v>217343</v>
      </c>
      <c r="P1299" s="161">
        <f>Dane_baza!AW1288</f>
        <v>0</v>
      </c>
      <c r="Q1299" s="161">
        <f>Dane_baza!AX1288</f>
        <v>0</v>
      </c>
      <c r="R1299" s="212">
        <f t="shared" si="70"/>
        <v>20890688</v>
      </c>
      <c r="S1299" s="212">
        <f>Dane_baza!BU1288</f>
        <v>15805519.560000001</v>
      </c>
      <c r="T1299" s="212">
        <f>Dane_baza!BV1288</f>
        <v>204316.26</v>
      </c>
      <c r="U1299" s="212">
        <f>Dane_baza!BW1288</f>
        <v>6380852.1831442574</v>
      </c>
      <c r="V1299" s="212">
        <f t="shared" si="68"/>
        <v>22390688.003144257</v>
      </c>
      <c r="W1299" s="161">
        <f t="shared" si="69"/>
        <v>1500000.0031442568</v>
      </c>
      <c r="AA1299" s="36"/>
    </row>
    <row r="1300" spans="1:27" ht="14.45" x14ac:dyDescent="0.3">
      <c r="A1300" s="197" t="s">
        <v>134</v>
      </c>
      <c r="B1300" s="197" t="s">
        <v>44</v>
      </c>
      <c r="C1300" s="197" t="s">
        <v>39</v>
      </c>
      <c r="D1300" s="197" t="s">
        <v>36</v>
      </c>
      <c r="E1300" s="197" t="s">
        <v>31</v>
      </c>
      <c r="F1300" s="195" t="s">
        <v>4181</v>
      </c>
      <c r="G1300" s="195" t="s">
        <v>1253</v>
      </c>
      <c r="H1300" s="161">
        <f>Dane_baza!AR1289</f>
        <v>3351372</v>
      </c>
      <c r="I1300" s="161">
        <f>Dane_baza!AS1289</f>
        <v>64493</v>
      </c>
      <c r="J1300" s="161">
        <f>Dane_baza!BX1289</f>
        <v>181277</v>
      </c>
      <c r="K1300" s="161">
        <f>Dane_baza!AT1289</f>
        <v>3116046</v>
      </c>
      <c r="L1300" s="161">
        <f>Dane_baza!AU1289</f>
        <v>0</v>
      </c>
      <c r="M1300" s="161">
        <f>Dane_baza!AV1289</f>
        <v>708288</v>
      </c>
      <c r="N1300" s="161">
        <f>Dane_baza!AY1289</f>
        <v>5212899</v>
      </c>
      <c r="O1300" s="161">
        <f>Dane_baza!AZ1289</f>
        <v>110293</v>
      </c>
      <c r="P1300" s="161">
        <f>Dane_baza!AW1289</f>
        <v>0</v>
      </c>
      <c r="Q1300" s="161">
        <f>Dane_baza!AX1289</f>
        <v>0</v>
      </c>
      <c r="R1300" s="212">
        <f t="shared" si="70"/>
        <v>12744668</v>
      </c>
      <c r="S1300" s="212">
        <f>Dane_baza!BU1289</f>
        <v>8314033.5899999999</v>
      </c>
      <c r="T1300" s="212">
        <f>Dane_baza!BV1289</f>
        <v>5082.8500000000004</v>
      </c>
      <c r="U1300" s="212">
        <f>Dane_baza!BW1289</f>
        <v>5425551.5649999995</v>
      </c>
      <c r="V1300" s="212">
        <f t="shared" si="68"/>
        <v>13744668.004999999</v>
      </c>
      <c r="W1300" s="161">
        <f t="shared" si="69"/>
        <v>1000000.004999999</v>
      </c>
      <c r="AA1300" s="36"/>
    </row>
    <row r="1301" spans="1:27" ht="14.45" x14ac:dyDescent="0.3">
      <c r="A1301" s="197" t="s">
        <v>134</v>
      </c>
      <c r="B1301" s="197" t="s">
        <v>44</v>
      </c>
      <c r="C1301" s="197" t="s">
        <v>42</v>
      </c>
      <c r="D1301" s="197" t="s">
        <v>36</v>
      </c>
      <c r="E1301" s="197" t="s">
        <v>31</v>
      </c>
      <c r="F1301" s="195" t="s">
        <v>4182</v>
      </c>
      <c r="G1301" s="195" t="s">
        <v>465</v>
      </c>
      <c r="H1301" s="161">
        <f>Dane_baza!AR1290</f>
        <v>3678451</v>
      </c>
      <c r="I1301" s="161">
        <f>Dane_baza!AS1290</f>
        <v>135666</v>
      </c>
      <c r="J1301" s="161">
        <f>Dane_baza!BX1290</f>
        <v>231576</v>
      </c>
      <c r="K1301" s="161">
        <f>Dane_baza!AT1290</f>
        <v>1801418</v>
      </c>
      <c r="L1301" s="161">
        <f>Dane_baza!AU1290</f>
        <v>0</v>
      </c>
      <c r="M1301" s="161">
        <f>Dane_baza!AV1290</f>
        <v>335172</v>
      </c>
      <c r="N1301" s="161">
        <f>Dane_baza!AY1290</f>
        <v>9872140</v>
      </c>
      <c r="O1301" s="161">
        <f>Dane_baza!AZ1290</f>
        <v>207611</v>
      </c>
      <c r="P1301" s="161">
        <f>Dane_baza!AW1290</f>
        <v>0</v>
      </c>
      <c r="Q1301" s="161">
        <f>Dane_baza!AX1290</f>
        <v>0</v>
      </c>
      <c r="R1301" s="212">
        <f t="shared" si="70"/>
        <v>16262034</v>
      </c>
      <c r="S1301" s="212">
        <f>Dane_baza!BU1290</f>
        <v>11218706.92</v>
      </c>
      <c r="T1301" s="212">
        <f>Dane_baza!BV1290</f>
        <v>179640.27</v>
      </c>
      <c r="U1301" s="212">
        <f>Dane_baza!BW1290</f>
        <v>6363686.803786316</v>
      </c>
      <c r="V1301" s="212">
        <f t="shared" si="68"/>
        <v>17762033.993786316</v>
      </c>
      <c r="W1301" s="161">
        <f t="shared" si="69"/>
        <v>1499999.9937863164</v>
      </c>
      <c r="AA1301" s="36"/>
    </row>
    <row r="1302" spans="1:27" ht="14.45" x14ac:dyDescent="0.3">
      <c r="A1302" s="197" t="s">
        <v>134</v>
      </c>
      <c r="B1302" s="197" t="s">
        <v>51</v>
      </c>
      <c r="C1302" s="197" t="s">
        <v>33</v>
      </c>
      <c r="D1302" s="197" t="s">
        <v>40</v>
      </c>
      <c r="E1302" s="197" t="s">
        <v>31</v>
      </c>
      <c r="F1302" s="195" t="s">
        <v>4183</v>
      </c>
      <c r="G1302" s="195" t="s">
        <v>1254</v>
      </c>
      <c r="H1302" s="161">
        <f>Dane_baza!AR1291</f>
        <v>24213024</v>
      </c>
      <c r="I1302" s="161">
        <f>Dane_baza!AS1291</f>
        <v>1526473</v>
      </c>
      <c r="J1302" s="161">
        <f>Dane_baza!BX1291</f>
        <v>1110160</v>
      </c>
      <c r="K1302" s="161">
        <f>Dane_baza!AT1291</f>
        <v>10614276</v>
      </c>
      <c r="L1302" s="161">
        <f>Dane_baza!AU1291</f>
        <v>314317</v>
      </c>
      <c r="M1302" s="161">
        <f>Dane_baza!AV1291</f>
        <v>1053381</v>
      </c>
      <c r="N1302" s="161">
        <f>Dane_baza!AY1291</f>
        <v>30705316</v>
      </c>
      <c r="O1302" s="161">
        <f>Dane_baza!AZ1291</f>
        <v>796382</v>
      </c>
      <c r="P1302" s="161">
        <f>Dane_baza!AW1291</f>
        <v>0</v>
      </c>
      <c r="Q1302" s="161">
        <f>Dane_baza!AX1291</f>
        <v>0</v>
      </c>
      <c r="R1302" s="212">
        <f t="shared" si="70"/>
        <v>70333329</v>
      </c>
      <c r="S1302" s="212">
        <f>Dane_baza!BU1291</f>
        <v>62659623.840000004</v>
      </c>
      <c r="T1302" s="212">
        <f>Dane_baza!BV1291</f>
        <v>1242595.1000000001</v>
      </c>
      <c r="U1302" s="212">
        <f>Dane_baza!BW1291</f>
        <v>14063946.869999999</v>
      </c>
      <c r="V1302" s="212">
        <f t="shared" si="68"/>
        <v>77966165.810000002</v>
      </c>
      <c r="W1302" s="161">
        <f t="shared" si="69"/>
        <v>7632836.8100000024</v>
      </c>
      <c r="AA1302" s="36"/>
    </row>
    <row r="1303" spans="1:27" ht="14.45" x14ac:dyDescent="0.3">
      <c r="A1303" s="197" t="s">
        <v>134</v>
      </c>
      <c r="B1303" s="197" t="s">
        <v>51</v>
      </c>
      <c r="C1303" s="197" t="s">
        <v>32</v>
      </c>
      <c r="D1303" s="197" t="s">
        <v>36</v>
      </c>
      <c r="E1303" s="197" t="s">
        <v>31</v>
      </c>
      <c r="F1303" s="195" t="s">
        <v>4184</v>
      </c>
      <c r="G1303" s="195" t="s">
        <v>1255</v>
      </c>
      <c r="H1303" s="161">
        <f>Dane_baza!AR1292</f>
        <v>2234853</v>
      </c>
      <c r="I1303" s="161">
        <f>Dane_baza!AS1292</f>
        <v>17771</v>
      </c>
      <c r="J1303" s="161">
        <f>Dane_baza!BX1292</f>
        <v>172893</v>
      </c>
      <c r="K1303" s="161">
        <f>Dane_baza!AT1292</f>
        <v>2669024</v>
      </c>
      <c r="L1303" s="161">
        <f>Dane_baza!AU1292</f>
        <v>17066</v>
      </c>
      <c r="M1303" s="161">
        <f>Dane_baza!AV1292</f>
        <v>771360</v>
      </c>
      <c r="N1303" s="161">
        <f>Dane_baza!AY1292</f>
        <v>6028890</v>
      </c>
      <c r="O1303" s="161">
        <f>Dane_baza!AZ1292</f>
        <v>102183</v>
      </c>
      <c r="P1303" s="161">
        <f>Dane_baza!AW1292</f>
        <v>0</v>
      </c>
      <c r="Q1303" s="161">
        <f>Dane_baza!AX1292</f>
        <v>0</v>
      </c>
      <c r="R1303" s="212">
        <f t="shared" si="70"/>
        <v>12014040</v>
      </c>
      <c r="S1303" s="212">
        <f>Dane_baza!BU1292</f>
        <v>6956019.6399999997</v>
      </c>
      <c r="T1303" s="212">
        <f>Dane_baza!BV1292</f>
        <v>56988.24</v>
      </c>
      <c r="U1303" s="212">
        <f>Dane_baza!BW1292</f>
        <v>6001032.1200000001</v>
      </c>
      <c r="V1303" s="212">
        <f t="shared" si="68"/>
        <v>13014040</v>
      </c>
      <c r="W1303" s="161">
        <f t="shared" si="69"/>
        <v>1000000</v>
      </c>
      <c r="AA1303" s="36"/>
    </row>
    <row r="1304" spans="1:27" ht="14.45" x14ac:dyDescent="0.3">
      <c r="A1304" s="197" t="s">
        <v>134</v>
      </c>
      <c r="B1304" s="197" t="s">
        <v>51</v>
      </c>
      <c r="C1304" s="197" t="s">
        <v>37</v>
      </c>
      <c r="D1304" s="197" t="s">
        <v>40</v>
      </c>
      <c r="E1304" s="197" t="s">
        <v>31</v>
      </c>
      <c r="F1304" s="195" t="s">
        <v>4185</v>
      </c>
      <c r="G1304" s="195" t="s">
        <v>1256</v>
      </c>
      <c r="H1304" s="161">
        <f>Dane_baza!AR1293</f>
        <v>6398111</v>
      </c>
      <c r="I1304" s="161">
        <f>Dane_baza!AS1293</f>
        <v>150229</v>
      </c>
      <c r="J1304" s="161">
        <f>Dane_baza!BX1293</f>
        <v>453650</v>
      </c>
      <c r="K1304" s="161">
        <f>Dane_baza!AT1293</f>
        <v>11529884</v>
      </c>
      <c r="L1304" s="161">
        <f>Dane_baza!AU1293</f>
        <v>0</v>
      </c>
      <c r="M1304" s="161">
        <f>Dane_baza!AV1293</f>
        <v>341296</v>
      </c>
      <c r="N1304" s="161">
        <f>Dane_baza!AY1293</f>
        <v>17049373</v>
      </c>
      <c r="O1304" s="161">
        <f>Dane_baza!AZ1293</f>
        <v>347099</v>
      </c>
      <c r="P1304" s="161">
        <f>Dane_baza!AW1293</f>
        <v>0</v>
      </c>
      <c r="Q1304" s="161">
        <f>Dane_baza!AX1293</f>
        <v>0</v>
      </c>
      <c r="R1304" s="212">
        <f t="shared" si="70"/>
        <v>36269642</v>
      </c>
      <c r="S1304" s="212">
        <f>Dane_baza!BU1293</f>
        <v>18887235.219999999</v>
      </c>
      <c r="T1304" s="212">
        <f>Dane_baza!BV1293</f>
        <v>52377.760000000002</v>
      </c>
      <c r="U1304" s="212">
        <f>Dane_baza!BW1293</f>
        <v>19830028.699999999</v>
      </c>
      <c r="V1304" s="212">
        <f t="shared" si="68"/>
        <v>38769641.68</v>
      </c>
      <c r="W1304" s="161">
        <f t="shared" si="69"/>
        <v>2499999.6799999997</v>
      </c>
      <c r="AA1304" s="36"/>
    </row>
    <row r="1305" spans="1:27" ht="14.45" x14ac:dyDescent="0.3">
      <c r="A1305" s="197" t="s">
        <v>134</v>
      </c>
      <c r="B1305" s="197" t="s">
        <v>51</v>
      </c>
      <c r="C1305" s="197" t="s">
        <v>39</v>
      </c>
      <c r="D1305" s="197" t="s">
        <v>36</v>
      </c>
      <c r="E1305" s="197" t="s">
        <v>31</v>
      </c>
      <c r="F1305" s="195" t="s">
        <v>4186</v>
      </c>
      <c r="G1305" s="195" t="s">
        <v>1257</v>
      </c>
      <c r="H1305" s="161">
        <f>Dane_baza!AR1294</f>
        <v>5800717</v>
      </c>
      <c r="I1305" s="161">
        <f>Dane_baza!AS1294</f>
        <v>247369</v>
      </c>
      <c r="J1305" s="161">
        <f>Dane_baza!BX1294</f>
        <v>384867</v>
      </c>
      <c r="K1305" s="161">
        <f>Dane_baza!AT1294</f>
        <v>7448849</v>
      </c>
      <c r="L1305" s="161">
        <f>Dane_baza!AU1294</f>
        <v>0</v>
      </c>
      <c r="M1305" s="161">
        <f>Dane_baza!AV1294</f>
        <v>458573</v>
      </c>
      <c r="N1305" s="161">
        <f>Dane_baza!AY1294</f>
        <v>14327726</v>
      </c>
      <c r="O1305" s="161">
        <f>Dane_baza!AZ1294</f>
        <v>251404</v>
      </c>
      <c r="P1305" s="161">
        <f>Dane_baza!AW1294</f>
        <v>0</v>
      </c>
      <c r="Q1305" s="161">
        <f>Dane_baza!AX1294</f>
        <v>0</v>
      </c>
      <c r="R1305" s="212">
        <f t="shared" si="70"/>
        <v>28919505</v>
      </c>
      <c r="S1305" s="212">
        <f>Dane_baza!BU1294</f>
        <v>17987979.670000002</v>
      </c>
      <c r="T1305" s="212">
        <f>Dane_baza!BV1294</f>
        <v>288481.58</v>
      </c>
      <c r="U1305" s="212">
        <f>Dane_baza!BW1294</f>
        <v>12643043.750117537</v>
      </c>
      <c r="V1305" s="212">
        <f t="shared" si="68"/>
        <v>30919505.000117537</v>
      </c>
      <c r="W1305" s="161">
        <f t="shared" si="69"/>
        <v>2000000.0001175366</v>
      </c>
      <c r="AA1305" s="36"/>
    </row>
    <row r="1306" spans="1:27" ht="14.45" x14ac:dyDescent="0.3">
      <c r="A1306" s="197" t="s">
        <v>134</v>
      </c>
      <c r="B1306" s="197" t="s">
        <v>51</v>
      </c>
      <c r="C1306" s="197" t="s">
        <v>42</v>
      </c>
      <c r="D1306" s="197" t="s">
        <v>40</v>
      </c>
      <c r="E1306" s="197" t="s">
        <v>31</v>
      </c>
      <c r="F1306" s="195" t="s">
        <v>4187</v>
      </c>
      <c r="G1306" s="195" t="s">
        <v>1258</v>
      </c>
      <c r="H1306" s="161">
        <f>Dane_baza!AR1295</f>
        <v>76341200</v>
      </c>
      <c r="I1306" s="161">
        <f>Dane_baza!AS1295</f>
        <v>5284794</v>
      </c>
      <c r="J1306" s="161">
        <f>Dane_baza!BX1295</f>
        <v>2843721</v>
      </c>
      <c r="K1306" s="161">
        <f>Dane_baza!AT1295</f>
        <v>0</v>
      </c>
      <c r="L1306" s="161">
        <f>Dane_baza!AU1295</f>
        <v>556168</v>
      </c>
      <c r="M1306" s="161">
        <f>Dane_baza!AV1295</f>
        <v>2454709</v>
      </c>
      <c r="N1306" s="161">
        <f>Dane_baza!AY1295</f>
        <v>83480724</v>
      </c>
      <c r="O1306" s="161">
        <f>Dane_baza!AZ1295</f>
        <v>2147475</v>
      </c>
      <c r="P1306" s="161">
        <f>Dane_baza!AW1295</f>
        <v>0</v>
      </c>
      <c r="Q1306" s="161">
        <f>Dane_baza!AX1295</f>
        <v>0</v>
      </c>
      <c r="R1306" s="212">
        <f t="shared" si="70"/>
        <v>173108791</v>
      </c>
      <c r="S1306" s="212">
        <f>Dane_baza!BU1295</f>
        <v>176436473.72999999</v>
      </c>
      <c r="T1306" s="212">
        <f>Dane_baza!BV1295</f>
        <v>3062129.15</v>
      </c>
      <c r="U1306" s="212">
        <f>Dane_baza!BW1295</f>
        <v>1390550.9</v>
      </c>
      <c r="V1306" s="212">
        <f t="shared" si="68"/>
        <v>180889153.78</v>
      </c>
      <c r="W1306" s="161">
        <f t="shared" si="69"/>
        <v>7780362.7800000012</v>
      </c>
      <c r="AA1306" s="36"/>
    </row>
    <row r="1307" spans="1:27" ht="14.45" x14ac:dyDescent="0.3">
      <c r="A1307" s="197" t="s">
        <v>134</v>
      </c>
      <c r="B1307" s="197" t="s">
        <v>51</v>
      </c>
      <c r="C1307" s="197" t="s">
        <v>44</v>
      </c>
      <c r="D1307" s="197" t="s">
        <v>40</v>
      </c>
      <c r="E1307" s="197" t="s">
        <v>31</v>
      </c>
      <c r="F1307" s="195" t="s">
        <v>4188</v>
      </c>
      <c r="G1307" s="195" t="s">
        <v>1259</v>
      </c>
      <c r="H1307" s="161">
        <f>Dane_baza!AR1296</f>
        <v>11478421</v>
      </c>
      <c r="I1307" s="161">
        <f>Dane_baza!AS1296</f>
        <v>240629</v>
      </c>
      <c r="J1307" s="161">
        <f>Dane_baza!BX1296</f>
        <v>681748</v>
      </c>
      <c r="K1307" s="161">
        <f>Dane_baza!AT1296</f>
        <v>13419787</v>
      </c>
      <c r="L1307" s="161">
        <f>Dane_baza!AU1296</f>
        <v>0</v>
      </c>
      <c r="M1307" s="161">
        <f>Dane_baza!AV1296</f>
        <v>519617</v>
      </c>
      <c r="N1307" s="161">
        <f>Dane_baza!AY1296</f>
        <v>18087495</v>
      </c>
      <c r="O1307" s="161">
        <f>Dane_baza!AZ1296</f>
        <v>467124</v>
      </c>
      <c r="P1307" s="161">
        <f>Dane_baza!AW1296</f>
        <v>0</v>
      </c>
      <c r="Q1307" s="161">
        <f>Dane_baza!AX1296</f>
        <v>0</v>
      </c>
      <c r="R1307" s="212">
        <f t="shared" si="70"/>
        <v>44894821</v>
      </c>
      <c r="S1307" s="212">
        <f>Dane_baza!BU1296</f>
        <v>33168637.149999999</v>
      </c>
      <c r="T1307" s="212">
        <f>Dane_baza!BV1296</f>
        <v>297548.03000000003</v>
      </c>
      <c r="U1307" s="212">
        <f>Dane_baza!BW1296</f>
        <v>16816014.34</v>
      </c>
      <c r="V1307" s="212">
        <f t="shared" si="68"/>
        <v>50282199.519999996</v>
      </c>
      <c r="W1307" s="161">
        <f t="shared" si="69"/>
        <v>5387378.5199999958</v>
      </c>
      <c r="AA1307" s="36"/>
    </row>
    <row r="1308" spans="1:27" ht="14.45" x14ac:dyDescent="0.3">
      <c r="A1308" s="197" t="s">
        <v>134</v>
      </c>
      <c r="B1308" s="197" t="s">
        <v>51</v>
      </c>
      <c r="C1308" s="197" t="s">
        <v>51</v>
      </c>
      <c r="D1308" s="197" t="s">
        <v>40</v>
      </c>
      <c r="E1308" s="197" t="s">
        <v>31</v>
      </c>
      <c r="F1308" s="195" t="s">
        <v>4189</v>
      </c>
      <c r="G1308" s="195" t="s">
        <v>1260</v>
      </c>
      <c r="H1308" s="161">
        <f>Dane_baza!AR1297</f>
        <v>9734555</v>
      </c>
      <c r="I1308" s="161">
        <f>Dane_baza!AS1297</f>
        <v>327164</v>
      </c>
      <c r="J1308" s="161">
        <f>Dane_baza!BX1297</f>
        <v>556688</v>
      </c>
      <c r="K1308" s="161">
        <f>Dane_baza!AT1297</f>
        <v>9915935</v>
      </c>
      <c r="L1308" s="161">
        <f>Dane_baza!AU1297</f>
        <v>296463</v>
      </c>
      <c r="M1308" s="161">
        <f>Dane_baza!AV1297</f>
        <v>547371</v>
      </c>
      <c r="N1308" s="161">
        <f>Dane_baza!AY1297</f>
        <v>14245148</v>
      </c>
      <c r="O1308" s="161">
        <f>Dane_baza!AZ1297</f>
        <v>415222</v>
      </c>
      <c r="P1308" s="161">
        <f>Dane_baza!AW1297</f>
        <v>0</v>
      </c>
      <c r="Q1308" s="161">
        <f>Dane_baza!AX1297</f>
        <v>0</v>
      </c>
      <c r="R1308" s="212">
        <f t="shared" si="70"/>
        <v>36038546</v>
      </c>
      <c r="S1308" s="212">
        <f>Dane_baza!BU1297</f>
        <v>28347520.460000001</v>
      </c>
      <c r="T1308" s="212">
        <f>Dane_baza!BV1297</f>
        <v>151044.53</v>
      </c>
      <c r="U1308" s="212">
        <f>Dane_baza!BW1297</f>
        <v>10539981.018001523</v>
      </c>
      <c r="V1308" s="212">
        <f t="shared" si="68"/>
        <v>39038546.008001521</v>
      </c>
      <c r="W1308" s="161">
        <f t="shared" si="69"/>
        <v>3000000.0080015212</v>
      </c>
      <c r="AA1308" s="36"/>
    </row>
    <row r="1309" spans="1:27" ht="14.45" x14ac:dyDescent="0.3">
      <c r="A1309" s="197" t="s">
        <v>134</v>
      </c>
      <c r="B1309" s="197" t="s">
        <v>51</v>
      </c>
      <c r="C1309" s="197" t="s">
        <v>75</v>
      </c>
      <c r="D1309" s="197" t="s">
        <v>36</v>
      </c>
      <c r="E1309" s="197" t="s">
        <v>31</v>
      </c>
      <c r="F1309" s="195" t="s">
        <v>4190</v>
      </c>
      <c r="G1309" s="195" t="s">
        <v>1261</v>
      </c>
      <c r="H1309" s="161">
        <f>Dane_baza!AR1298</f>
        <v>3573133</v>
      </c>
      <c r="I1309" s="161">
        <f>Dane_baza!AS1298</f>
        <v>60945</v>
      </c>
      <c r="J1309" s="161">
        <f>Dane_baza!BX1298</f>
        <v>187401</v>
      </c>
      <c r="K1309" s="161">
        <f>Dane_baza!AT1298</f>
        <v>2970052</v>
      </c>
      <c r="L1309" s="161">
        <f>Dane_baza!AU1298</f>
        <v>0</v>
      </c>
      <c r="M1309" s="161">
        <f>Dane_baza!AV1298</f>
        <v>234376</v>
      </c>
      <c r="N1309" s="161">
        <f>Dane_baza!AY1298</f>
        <v>6650012</v>
      </c>
      <c r="O1309" s="161">
        <f>Dane_baza!AZ1298</f>
        <v>149220</v>
      </c>
      <c r="P1309" s="161">
        <f>Dane_baza!AW1298</f>
        <v>0</v>
      </c>
      <c r="Q1309" s="161">
        <f>Dane_baza!AX1298</f>
        <v>0</v>
      </c>
      <c r="R1309" s="212">
        <f t="shared" si="70"/>
        <v>13825139</v>
      </c>
      <c r="S1309" s="212">
        <f>Dane_baza!BU1298</f>
        <v>9175290.9499999993</v>
      </c>
      <c r="T1309" s="212">
        <f>Dane_baza!BV1298</f>
        <v>88039.55</v>
      </c>
      <c r="U1309" s="212">
        <f>Dane_baza!BW1298</f>
        <v>5561808.1099999994</v>
      </c>
      <c r="V1309" s="212">
        <f t="shared" si="68"/>
        <v>14825138.609999999</v>
      </c>
      <c r="W1309" s="161">
        <f t="shared" si="69"/>
        <v>999999.6099999994</v>
      </c>
      <c r="AA1309" s="36"/>
    </row>
    <row r="1310" spans="1:27" ht="14.45" x14ac:dyDescent="0.3">
      <c r="A1310" s="197" t="s">
        <v>134</v>
      </c>
      <c r="B1310" s="197" t="s">
        <v>51</v>
      </c>
      <c r="C1310" s="197" t="s">
        <v>77</v>
      </c>
      <c r="D1310" s="197" t="s">
        <v>36</v>
      </c>
      <c r="E1310" s="197" t="s">
        <v>31</v>
      </c>
      <c r="F1310" s="195" t="s">
        <v>4191</v>
      </c>
      <c r="G1310" s="195" t="s">
        <v>1262</v>
      </c>
      <c r="H1310" s="161">
        <f>Dane_baza!AR1299</f>
        <v>7019741</v>
      </c>
      <c r="I1310" s="161">
        <f>Dane_baza!AS1299</f>
        <v>41137</v>
      </c>
      <c r="J1310" s="161">
        <f>Dane_baza!BX1299</f>
        <v>328548</v>
      </c>
      <c r="K1310" s="161">
        <f>Dane_baza!AT1299</f>
        <v>4858155</v>
      </c>
      <c r="L1310" s="161">
        <f>Dane_baza!AU1299</f>
        <v>0</v>
      </c>
      <c r="M1310" s="161">
        <f>Dane_baza!AV1299</f>
        <v>734475</v>
      </c>
      <c r="N1310" s="161">
        <f>Dane_baza!AY1299</f>
        <v>9380713</v>
      </c>
      <c r="O1310" s="161">
        <f>Dane_baza!AZ1299</f>
        <v>240050</v>
      </c>
      <c r="P1310" s="161">
        <f>Dane_baza!AW1299</f>
        <v>0</v>
      </c>
      <c r="Q1310" s="161">
        <f>Dane_baza!AX1299</f>
        <v>0</v>
      </c>
      <c r="R1310" s="212">
        <f t="shared" si="70"/>
        <v>22602819</v>
      </c>
      <c r="S1310" s="212">
        <f>Dane_baza!BU1299</f>
        <v>17115851.449999999</v>
      </c>
      <c r="T1310" s="212">
        <f>Dane_baza!BV1299</f>
        <v>38108.42</v>
      </c>
      <c r="U1310" s="212">
        <f>Dane_baza!BW1299</f>
        <v>6948859.1336844899</v>
      </c>
      <c r="V1310" s="212">
        <f t="shared" si="68"/>
        <v>24102819.003684491</v>
      </c>
      <c r="W1310" s="161">
        <f t="shared" si="69"/>
        <v>1500000.0036844909</v>
      </c>
      <c r="AA1310" s="36"/>
    </row>
    <row r="1311" spans="1:27" ht="14.45" x14ac:dyDescent="0.3">
      <c r="A1311" s="197" t="s">
        <v>134</v>
      </c>
      <c r="B1311" s="197" t="s">
        <v>75</v>
      </c>
      <c r="C1311" s="197" t="s">
        <v>33</v>
      </c>
      <c r="D1311" s="197" t="s">
        <v>40</v>
      </c>
      <c r="E1311" s="197" t="s">
        <v>31</v>
      </c>
      <c r="F1311" s="195" t="s">
        <v>4192</v>
      </c>
      <c r="G1311" s="195" t="s">
        <v>1263</v>
      </c>
      <c r="H1311" s="161">
        <f>Dane_baza!AR1300</f>
        <v>9950203</v>
      </c>
      <c r="I1311" s="161">
        <f>Dane_baza!AS1300</f>
        <v>543791</v>
      </c>
      <c r="J1311" s="161">
        <f>Dane_baza!BX1300</f>
        <v>514867</v>
      </c>
      <c r="K1311" s="161">
        <f>Dane_baza!AT1300</f>
        <v>5795456</v>
      </c>
      <c r="L1311" s="161">
        <f>Dane_baza!AU1300</f>
        <v>48006</v>
      </c>
      <c r="M1311" s="161">
        <f>Dane_baza!AV1300</f>
        <v>533105</v>
      </c>
      <c r="N1311" s="161">
        <f>Dane_baza!AY1300</f>
        <v>21616560</v>
      </c>
      <c r="O1311" s="161">
        <f>Dane_baza!AZ1300</f>
        <v>442795</v>
      </c>
      <c r="P1311" s="161">
        <f>Dane_baza!AW1300</f>
        <v>0</v>
      </c>
      <c r="Q1311" s="161">
        <f>Dane_baza!AX1300</f>
        <v>0</v>
      </c>
      <c r="R1311" s="212">
        <f t="shared" si="70"/>
        <v>39444783</v>
      </c>
      <c r="S1311" s="212">
        <f>Dane_baza!BU1300</f>
        <v>24026795.219999999</v>
      </c>
      <c r="T1311" s="212">
        <f>Dane_baza!BV1300</f>
        <v>596043.02</v>
      </c>
      <c r="U1311" s="212">
        <f>Dane_baza!BW1300</f>
        <v>17321944.752828434</v>
      </c>
      <c r="V1311" s="212">
        <f t="shared" si="68"/>
        <v>41944782.992828429</v>
      </c>
      <c r="W1311" s="161">
        <f t="shared" si="69"/>
        <v>2499999.9928284287</v>
      </c>
      <c r="AA1311" s="36"/>
    </row>
    <row r="1312" spans="1:27" ht="14.45" x14ac:dyDescent="0.3">
      <c r="A1312" s="197" t="s">
        <v>134</v>
      </c>
      <c r="B1312" s="197" t="s">
        <v>75</v>
      </c>
      <c r="C1312" s="197" t="s">
        <v>32</v>
      </c>
      <c r="D1312" s="197" t="s">
        <v>40</v>
      </c>
      <c r="E1312" s="197" t="s">
        <v>31</v>
      </c>
      <c r="F1312" s="195" t="s">
        <v>4193</v>
      </c>
      <c r="G1312" s="195" t="s">
        <v>1264</v>
      </c>
      <c r="H1312" s="161">
        <f>Dane_baza!AR1301</f>
        <v>5128832</v>
      </c>
      <c r="I1312" s="161">
        <f>Dane_baza!AS1301</f>
        <v>288310</v>
      </c>
      <c r="J1312" s="161">
        <f>Dane_baza!BX1301</f>
        <v>376591</v>
      </c>
      <c r="K1312" s="161">
        <f>Dane_baza!AT1301</f>
        <v>7979526</v>
      </c>
      <c r="L1312" s="161">
        <f>Dane_baza!AU1301</f>
        <v>119847</v>
      </c>
      <c r="M1312" s="161">
        <f>Dane_baza!AV1301</f>
        <v>437041</v>
      </c>
      <c r="N1312" s="161">
        <f>Dane_baza!AY1301</f>
        <v>12038581</v>
      </c>
      <c r="O1312" s="161">
        <f>Dane_baza!AZ1301</f>
        <v>293575</v>
      </c>
      <c r="P1312" s="161">
        <f>Dane_baza!AW1301</f>
        <v>0</v>
      </c>
      <c r="Q1312" s="161">
        <f>Dane_baza!AX1301</f>
        <v>0</v>
      </c>
      <c r="R1312" s="212">
        <f t="shared" si="70"/>
        <v>26662303</v>
      </c>
      <c r="S1312" s="212">
        <f>Dane_baza!BU1301</f>
        <v>14865921.93</v>
      </c>
      <c r="T1312" s="212">
        <f>Dane_baza!BV1301</f>
        <v>373233.23</v>
      </c>
      <c r="U1312" s="212">
        <f>Dane_baza!BW1301</f>
        <v>13423147.539999999</v>
      </c>
      <c r="V1312" s="212">
        <f t="shared" si="68"/>
        <v>28662302.699999999</v>
      </c>
      <c r="W1312" s="161">
        <f t="shared" si="69"/>
        <v>1999999.6999999993</v>
      </c>
      <c r="AA1312" s="36"/>
    </row>
    <row r="1313" spans="1:27" ht="14.45" x14ac:dyDescent="0.3">
      <c r="A1313" s="197" t="s">
        <v>134</v>
      </c>
      <c r="B1313" s="197" t="s">
        <v>75</v>
      </c>
      <c r="C1313" s="197" t="s">
        <v>37</v>
      </c>
      <c r="D1313" s="197" t="s">
        <v>40</v>
      </c>
      <c r="E1313" s="197" t="s">
        <v>31</v>
      </c>
      <c r="F1313" s="195" t="s">
        <v>4194</v>
      </c>
      <c r="G1313" s="195" t="s">
        <v>788</v>
      </c>
      <c r="H1313" s="161">
        <f>Dane_baza!AR1302</f>
        <v>19827155</v>
      </c>
      <c r="I1313" s="161">
        <f>Dane_baza!AS1302</f>
        <v>1531125</v>
      </c>
      <c r="J1313" s="161">
        <f>Dane_baza!BX1302</f>
        <v>935944</v>
      </c>
      <c r="K1313" s="161">
        <f>Dane_baza!AT1302</f>
        <v>11810662</v>
      </c>
      <c r="L1313" s="161">
        <f>Dane_baza!AU1302</f>
        <v>0</v>
      </c>
      <c r="M1313" s="161">
        <f>Dane_baza!AV1302</f>
        <v>822425</v>
      </c>
      <c r="N1313" s="161">
        <f>Dane_baza!AY1302</f>
        <v>24377312</v>
      </c>
      <c r="O1313" s="161">
        <f>Dane_baza!AZ1302</f>
        <v>712040</v>
      </c>
      <c r="P1313" s="161">
        <f>Dane_baza!AW1302</f>
        <v>0</v>
      </c>
      <c r="Q1313" s="161">
        <f>Dane_baza!AX1302</f>
        <v>0</v>
      </c>
      <c r="R1313" s="212">
        <f t="shared" si="70"/>
        <v>60016663</v>
      </c>
      <c r="S1313" s="212">
        <f>Dane_baza!BU1302</f>
        <v>46601466.439999998</v>
      </c>
      <c r="T1313" s="212">
        <f>Dane_baza!BV1302</f>
        <v>2239381.17</v>
      </c>
      <c r="U1313" s="212">
        <f>Dane_baza!BW1302</f>
        <v>14675815.069999997</v>
      </c>
      <c r="V1313" s="212">
        <f t="shared" si="68"/>
        <v>63516662.679999992</v>
      </c>
      <c r="W1313" s="161">
        <f t="shared" si="69"/>
        <v>3499999.6799999923</v>
      </c>
      <c r="AA1313" s="36"/>
    </row>
    <row r="1314" spans="1:27" ht="14.45" x14ac:dyDescent="0.3">
      <c r="A1314" s="197" t="s">
        <v>134</v>
      </c>
      <c r="B1314" s="197" t="s">
        <v>75</v>
      </c>
      <c r="C1314" s="197" t="s">
        <v>39</v>
      </c>
      <c r="D1314" s="197" t="s">
        <v>40</v>
      </c>
      <c r="E1314" s="197" t="s">
        <v>31</v>
      </c>
      <c r="F1314" s="195" t="s">
        <v>4195</v>
      </c>
      <c r="G1314" s="195" t="s">
        <v>1265</v>
      </c>
      <c r="H1314" s="161">
        <f>Dane_baza!AR1303</f>
        <v>16951453</v>
      </c>
      <c r="I1314" s="161">
        <f>Dane_baza!AS1303</f>
        <v>1967401</v>
      </c>
      <c r="J1314" s="161">
        <f>Dane_baza!BX1303</f>
        <v>666973</v>
      </c>
      <c r="K1314" s="161">
        <f>Dane_baza!AT1303</f>
        <v>4216630</v>
      </c>
      <c r="L1314" s="161">
        <f>Dane_baza!AU1303</f>
        <v>91713</v>
      </c>
      <c r="M1314" s="161">
        <f>Dane_baza!AV1303</f>
        <v>592886</v>
      </c>
      <c r="N1314" s="161">
        <f>Dane_baza!AY1303</f>
        <v>23228002</v>
      </c>
      <c r="O1314" s="161">
        <f>Dane_baza!AZ1303</f>
        <v>616345</v>
      </c>
      <c r="P1314" s="161">
        <f>Dane_baza!AW1303</f>
        <v>0</v>
      </c>
      <c r="Q1314" s="161">
        <f>Dane_baza!AX1303</f>
        <v>0</v>
      </c>
      <c r="R1314" s="212">
        <f t="shared" si="70"/>
        <v>48331403</v>
      </c>
      <c r="S1314" s="212">
        <f>Dane_baza!BU1303</f>
        <v>43263164.479999997</v>
      </c>
      <c r="T1314" s="212">
        <f>Dane_baza!BV1303</f>
        <v>2388171.39</v>
      </c>
      <c r="U1314" s="212">
        <f>Dane_baza!BW1303</f>
        <v>5680066.9699999988</v>
      </c>
      <c r="V1314" s="212">
        <f t="shared" si="68"/>
        <v>51331402.839999996</v>
      </c>
      <c r="W1314" s="161">
        <f t="shared" si="69"/>
        <v>2999999.8399999961</v>
      </c>
      <c r="AA1314" s="36"/>
    </row>
    <row r="1315" spans="1:27" ht="14.45" x14ac:dyDescent="0.3">
      <c r="A1315" s="197" t="s">
        <v>134</v>
      </c>
      <c r="B1315" s="197" t="s">
        <v>75</v>
      </c>
      <c r="C1315" s="197" t="s">
        <v>42</v>
      </c>
      <c r="D1315" s="197" t="s">
        <v>36</v>
      </c>
      <c r="E1315" s="197" t="s">
        <v>31</v>
      </c>
      <c r="F1315" s="195" t="s">
        <v>4196</v>
      </c>
      <c r="G1315" s="195" t="s">
        <v>900</v>
      </c>
      <c r="H1315" s="161">
        <f>Dane_baza!AR1304</f>
        <v>1783074</v>
      </c>
      <c r="I1315" s="161">
        <f>Dane_baza!AS1304</f>
        <v>76981</v>
      </c>
      <c r="J1315" s="161">
        <f>Dane_baza!BX1304</f>
        <v>219140</v>
      </c>
      <c r="K1315" s="161">
        <f>Dane_baza!AT1304</f>
        <v>7165846</v>
      </c>
      <c r="L1315" s="161">
        <f>Dane_baza!AU1304</f>
        <v>422985</v>
      </c>
      <c r="M1315" s="161">
        <f>Dane_baza!AV1304</f>
        <v>616163</v>
      </c>
      <c r="N1315" s="161">
        <f>Dane_baza!AY1304</f>
        <v>9641277</v>
      </c>
      <c r="O1315" s="161">
        <f>Dane_baza!AZ1304</f>
        <v>147598</v>
      </c>
      <c r="P1315" s="161">
        <f>Dane_baza!AW1304</f>
        <v>0</v>
      </c>
      <c r="Q1315" s="161">
        <f>Dane_baza!AX1304</f>
        <v>0</v>
      </c>
      <c r="R1315" s="212">
        <f t="shared" si="70"/>
        <v>20073064</v>
      </c>
      <c r="S1315" s="212">
        <f>Dane_baza!BU1304</f>
        <v>6953070.9900000002</v>
      </c>
      <c r="T1315" s="212">
        <f>Dane_baza!BV1304</f>
        <v>103996.54</v>
      </c>
      <c r="U1315" s="212">
        <f>Dane_baza!BW1304</f>
        <v>14515996.471063513</v>
      </c>
      <c r="V1315" s="212">
        <f t="shared" si="68"/>
        <v>21573064.001063515</v>
      </c>
      <c r="W1315" s="161">
        <f t="shared" si="69"/>
        <v>1500000.0010635145</v>
      </c>
      <c r="AA1315" s="36"/>
    </row>
    <row r="1316" spans="1:27" ht="14.45" x14ac:dyDescent="0.3">
      <c r="A1316" s="197" t="s">
        <v>134</v>
      </c>
      <c r="B1316" s="197" t="s">
        <v>75</v>
      </c>
      <c r="C1316" s="197" t="s">
        <v>44</v>
      </c>
      <c r="D1316" s="197" t="s">
        <v>36</v>
      </c>
      <c r="E1316" s="197" t="s">
        <v>31</v>
      </c>
      <c r="F1316" s="195" t="s">
        <v>4197</v>
      </c>
      <c r="G1316" s="195" t="s">
        <v>1266</v>
      </c>
      <c r="H1316" s="161">
        <f>Dane_baza!AR1305</f>
        <v>9693877</v>
      </c>
      <c r="I1316" s="161">
        <f>Dane_baza!AS1305</f>
        <v>45308</v>
      </c>
      <c r="J1316" s="161">
        <f>Dane_baza!BX1305</f>
        <v>422787</v>
      </c>
      <c r="K1316" s="161">
        <f>Dane_baza!AT1305</f>
        <v>7550734</v>
      </c>
      <c r="L1316" s="161">
        <f>Dane_baza!AU1305</f>
        <v>0</v>
      </c>
      <c r="M1316" s="161">
        <f>Dane_baza!AV1305</f>
        <v>481661</v>
      </c>
      <c r="N1316" s="161">
        <f>Dane_baza!AY1305</f>
        <v>13564603</v>
      </c>
      <c r="O1316" s="161">
        <f>Dane_baza!AZ1305</f>
        <v>288709</v>
      </c>
      <c r="P1316" s="161">
        <f>Dane_baza!AW1305</f>
        <v>0</v>
      </c>
      <c r="Q1316" s="161">
        <f>Dane_baza!AX1305</f>
        <v>0</v>
      </c>
      <c r="R1316" s="212">
        <f t="shared" si="70"/>
        <v>32047679</v>
      </c>
      <c r="S1316" s="212">
        <f>Dane_baza!BU1305</f>
        <v>23285311.690000001</v>
      </c>
      <c r="T1316" s="212">
        <f>Dane_baza!BV1305</f>
        <v>48779.18</v>
      </c>
      <c r="U1316" s="212">
        <f>Dane_baza!BW1305</f>
        <v>10713588.131731121</v>
      </c>
      <c r="V1316" s="212">
        <f t="shared" si="68"/>
        <v>34047679.00173112</v>
      </c>
      <c r="W1316" s="161">
        <f t="shared" si="69"/>
        <v>2000000.00173112</v>
      </c>
      <c r="AA1316" s="36"/>
    </row>
    <row r="1317" spans="1:27" ht="14.45" x14ac:dyDescent="0.3">
      <c r="A1317" s="197" t="s">
        <v>134</v>
      </c>
      <c r="B1317" s="197" t="s">
        <v>75</v>
      </c>
      <c r="C1317" s="197" t="s">
        <v>51</v>
      </c>
      <c r="D1317" s="197" t="s">
        <v>36</v>
      </c>
      <c r="E1317" s="197" t="s">
        <v>31</v>
      </c>
      <c r="F1317" s="195" t="s">
        <v>4198</v>
      </c>
      <c r="G1317" s="195" t="s">
        <v>1267</v>
      </c>
      <c r="H1317" s="161">
        <f>Dane_baza!AR1306</f>
        <v>2302198</v>
      </c>
      <c r="I1317" s="161">
        <f>Dane_baza!AS1306</f>
        <v>7549</v>
      </c>
      <c r="J1317" s="161">
        <f>Dane_baza!BX1306</f>
        <v>185881</v>
      </c>
      <c r="K1317" s="161">
        <f>Dane_baza!AT1306</f>
        <v>6040553</v>
      </c>
      <c r="L1317" s="161">
        <f>Dane_baza!AU1306</f>
        <v>207825</v>
      </c>
      <c r="M1317" s="161">
        <f>Dane_baza!AV1306</f>
        <v>306006</v>
      </c>
      <c r="N1317" s="161">
        <f>Dane_baza!AY1306</f>
        <v>4866597</v>
      </c>
      <c r="O1317" s="161">
        <f>Dane_baza!AZ1306</f>
        <v>157330</v>
      </c>
      <c r="P1317" s="161">
        <f>Dane_baza!AW1306</f>
        <v>0</v>
      </c>
      <c r="Q1317" s="161">
        <f>Dane_baza!AX1306</f>
        <v>0</v>
      </c>
      <c r="R1317" s="212">
        <f t="shared" si="70"/>
        <v>14073939</v>
      </c>
      <c r="S1317" s="212">
        <f>Dane_baza!BU1306</f>
        <v>6843546.0999999996</v>
      </c>
      <c r="T1317" s="212">
        <f>Dane_baza!BV1306</f>
        <v>1877.66</v>
      </c>
      <c r="U1317" s="212">
        <f>Dane_baza!BW1306</f>
        <v>8228514.879999999</v>
      </c>
      <c r="V1317" s="212">
        <f t="shared" si="68"/>
        <v>15073938.639999999</v>
      </c>
      <c r="W1317" s="161">
        <f t="shared" si="69"/>
        <v>999999.63999999873</v>
      </c>
      <c r="AA1317" s="36"/>
    </row>
    <row r="1318" spans="1:27" ht="14.45" x14ac:dyDescent="0.3">
      <c r="A1318" s="197" t="s">
        <v>134</v>
      </c>
      <c r="B1318" s="197" t="s">
        <v>77</v>
      </c>
      <c r="C1318" s="197" t="s">
        <v>33</v>
      </c>
      <c r="D1318" s="197" t="s">
        <v>36</v>
      </c>
      <c r="E1318" s="197" t="s">
        <v>31</v>
      </c>
      <c r="F1318" s="195" t="s">
        <v>4199</v>
      </c>
      <c r="G1318" s="195" t="s">
        <v>1268</v>
      </c>
      <c r="H1318" s="161">
        <f>Dane_baza!AR1307</f>
        <v>11563554</v>
      </c>
      <c r="I1318" s="161">
        <f>Dane_baza!AS1307</f>
        <v>552454</v>
      </c>
      <c r="J1318" s="161">
        <f>Dane_baza!BX1307</f>
        <v>408367</v>
      </c>
      <c r="K1318" s="161">
        <f>Dane_baza!AT1307</f>
        <v>1900415</v>
      </c>
      <c r="L1318" s="161">
        <f>Dane_baza!AU1307</f>
        <v>0</v>
      </c>
      <c r="M1318" s="161">
        <f>Dane_baza!AV1307</f>
        <v>754573</v>
      </c>
      <c r="N1318" s="161">
        <f>Dane_baza!AY1307</f>
        <v>15550327</v>
      </c>
      <c r="O1318" s="161">
        <f>Dane_baza!AZ1307</f>
        <v>347099</v>
      </c>
      <c r="P1318" s="161">
        <f>Dane_baza!AW1307</f>
        <v>0</v>
      </c>
      <c r="Q1318" s="161">
        <f>Dane_baza!AX1307</f>
        <v>0</v>
      </c>
      <c r="R1318" s="212">
        <f t="shared" si="70"/>
        <v>31076789</v>
      </c>
      <c r="S1318" s="212">
        <f>Dane_baza!BU1307</f>
        <v>23208562.510000002</v>
      </c>
      <c r="T1318" s="212">
        <f>Dane_baza!BV1307</f>
        <v>881093.14</v>
      </c>
      <c r="U1318" s="212">
        <f>Dane_baza!BW1307</f>
        <v>8987133.0399999991</v>
      </c>
      <c r="V1318" s="212">
        <f t="shared" si="68"/>
        <v>33076788.690000001</v>
      </c>
      <c r="W1318" s="161">
        <f t="shared" si="69"/>
        <v>1999999.6900000013</v>
      </c>
      <c r="AA1318" s="36"/>
    </row>
    <row r="1319" spans="1:27" ht="14.45" x14ac:dyDescent="0.3">
      <c r="A1319" s="197" t="s">
        <v>134</v>
      </c>
      <c r="B1319" s="197" t="s">
        <v>77</v>
      </c>
      <c r="C1319" s="197" t="s">
        <v>32</v>
      </c>
      <c r="D1319" s="197" t="s">
        <v>36</v>
      </c>
      <c r="E1319" s="197" t="s">
        <v>31</v>
      </c>
      <c r="F1319" s="195" t="s">
        <v>4200</v>
      </c>
      <c r="G1319" s="195" t="s">
        <v>270</v>
      </c>
      <c r="H1319" s="161">
        <f>Dane_baza!AR1308</f>
        <v>13975804</v>
      </c>
      <c r="I1319" s="161">
        <f>Dane_baza!AS1308</f>
        <v>93044</v>
      </c>
      <c r="J1319" s="161">
        <f>Dane_baza!BX1308</f>
        <v>489233</v>
      </c>
      <c r="K1319" s="161">
        <f>Dane_baza!AT1308</f>
        <v>1851201</v>
      </c>
      <c r="L1319" s="161">
        <f>Dane_baza!AU1308</f>
        <v>0</v>
      </c>
      <c r="M1319" s="161">
        <f>Dane_baza!AV1308</f>
        <v>498763</v>
      </c>
      <c r="N1319" s="161">
        <f>Dane_baza!AY1308</f>
        <v>14704376</v>
      </c>
      <c r="O1319" s="161">
        <f>Dane_baza!AZ1308</f>
        <v>373051</v>
      </c>
      <c r="P1319" s="161">
        <f>Dane_baza!AW1308</f>
        <v>0</v>
      </c>
      <c r="Q1319" s="161">
        <f>Dane_baza!AX1308</f>
        <v>0</v>
      </c>
      <c r="R1319" s="212">
        <f t="shared" si="70"/>
        <v>31985472</v>
      </c>
      <c r="S1319" s="212">
        <f>Dane_baza!BU1308</f>
        <v>27721425.079999998</v>
      </c>
      <c r="T1319" s="212">
        <f>Dane_baza!BV1308</f>
        <v>165870.67000000001</v>
      </c>
      <c r="U1319" s="212">
        <f>Dane_baza!BW1308</f>
        <v>6598175.7700000014</v>
      </c>
      <c r="V1319" s="212">
        <f t="shared" si="68"/>
        <v>34485471.520000003</v>
      </c>
      <c r="W1319" s="161">
        <f t="shared" si="69"/>
        <v>2499999.5200000033</v>
      </c>
      <c r="AA1319" s="36"/>
    </row>
    <row r="1320" spans="1:27" ht="14.45" x14ac:dyDescent="0.3">
      <c r="A1320" s="197" t="s">
        <v>134</v>
      </c>
      <c r="B1320" s="197" t="s">
        <v>77</v>
      </c>
      <c r="C1320" s="197" t="s">
        <v>37</v>
      </c>
      <c r="D1320" s="197" t="s">
        <v>36</v>
      </c>
      <c r="E1320" s="197" t="s">
        <v>31</v>
      </c>
      <c r="F1320" s="195" t="s">
        <v>4201</v>
      </c>
      <c r="G1320" s="195" t="s">
        <v>1269</v>
      </c>
      <c r="H1320" s="161">
        <f>Dane_baza!AR1309</f>
        <v>13489671</v>
      </c>
      <c r="I1320" s="161">
        <f>Dane_baza!AS1309</f>
        <v>934665</v>
      </c>
      <c r="J1320" s="161">
        <f>Dane_baza!BX1309</f>
        <v>480500</v>
      </c>
      <c r="K1320" s="161">
        <f>Dane_baza!AT1309</f>
        <v>1424170</v>
      </c>
      <c r="L1320" s="161">
        <f>Dane_baza!AU1309</f>
        <v>0</v>
      </c>
      <c r="M1320" s="161">
        <f>Dane_baza!AV1309</f>
        <v>527636</v>
      </c>
      <c r="N1320" s="161">
        <f>Dane_baza!AY1309</f>
        <v>26238074</v>
      </c>
      <c r="O1320" s="161">
        <f>Dane_baza!AZ1309</f>
        <v>577418</v>
      </c>
      <c r="P1320" s="161">
        <f>Dane_baza!AW1309</f>
        <v>0</v>
      </c>
      <c r="Q1320" s="161">
        <f>Dane_baza!AX1309</f>
        <v>0</v>
      </c>
      <c r="R1320" s="212">
        <f t="shared" si="70"/>
        <v>43672134</v>
      </c>
      <c r="S1320" s="212">
        <f>Dane_baza!BU1309</f>
        <v>31230038.34</v>
      </c>
      <c r="T1320" s="212">
        <f>Dane_baza!BV1309</f>
        <v>1808990.86</v>
      </c>
      <c r="U1320" s="212">
        <f>Dane_baza!BW1309</f>
        <v>13133104.791945066</v>
      </c>
      <c r="V1320" s="212">
        <f t="shared" si="68"/>
        <v>46172133.991945066</v>
      </c>
      <c r="W1320" s="161">
        <f t="shared" si="69"/>
        <v>2499999.9919450656</v>
      </c>
      <c r="AA1320" s="36"/>
    </row>
    <row r="1321" spans="1:27" ht="14.45" x14ac:dyDescent="0.3">
      <c r="A1321" s="197" t="s">
        <v>134</v>
      </c>
      <c r="B1321" s="197" t="s">
        <v>77</v>
      </c>
      <c r="C1321" s="197" t="s">
        <v>39</v>
      </c>
      <c r="D1321" s="197" t="s">
        <v>36</v>
      </c>
      <c r="E1321" s="197" t="s">
        <v>31</v>
      </c>
      <c r="F1321" s="195" t="s">
        <v>4202</v>
      </c>
      <c r="G1321" s="195" t="s">
        <v>1270</v>
      </c>
      <c r="H1321" s="161">
        <f>Dane_baza!AR1310</f>
        <v>11339139</v>
      </c>
      <c r="I1321" s="161">
        <f>Dane_baza!AS1310</f>
        <v>124891</v>
      </c>
      <c r="J1321" s="161">
        <f>Dane_baza!BX1310</f>
        <v>476916</v>
      </c>
      <c r="K1321" s="161">
        <f>Dane_baza!AT1310</f>
        <v>4779010</v>
      </c>
      <c r="L1321" s="161">
        <f>Dane_baza!AU1310</f>
        <v>0</v>
      </c>
      <c r="M1321" s="161">
        <f>Dane_baza!AV1310</f>
        <v>511717</v>
      </c>
      <c r="N1321" s="161">
        <f>Dane_baza!AY1310</f>
        <v>16449747</v>
      </c>
      <c r="O1321" s="161">
        <f>Dane_baza!AZ1310</f>
        <v>382783</v>
      </c>
      <c r="P1321" s="161">
        <f>Dane_baza!AW1310</f>
        <v>0</v>
      </c>
      <c r="Q1321" s="161">
        <f>Dane_baza!AX1310</f>
        <v>0</v>
      </c>
      <c r="R1321" s="212">
        <f t="shared" si="70"/>
        <v>34064203</v>
      </c>
      <c r="S1321" s="212">
        <f>Dane_baza!BU1310</f>
        <v>27079150.18</v>
      </c>
      <c r="T1321" s="212">
        <f>Dane_baza!BV1310</f>
        <v>170481.94</v>
      </c>
      <c r="U1321" s="212">
        <f>Dane_baza!BW1310</f>
        <v>9314570.7399999984</v>
      </c>
      <c r="V1321" s="212">
        <f t="shared" si="68"/>
        <v>36564202.859999999</v>
      </c>
      <c r="W1321" s="161">
        <f t="shared" si="69"/>
        <v>2499999.8599999994</v>
      </c>
      <c r="AA1321" s="36"/>
    </row>
    <row r="1322" spans="1:27" ht="14.45" x14ac:dyDescent="0.3">
      <c r="A1322" s="197" t="s">
        <v>134</v>
      </c>
      <c r="B1322" s="197" t="s">
        <v>77</v>
      </c>
      <c r="C1322" s="197" t="s">
        <v>42</v>
      </c>
      <c r="D1322" s="197" t="s">
        <v>36</v>
      </c>
      <c r="E1322" s="197" t="s">
        <v>31</v>
      </c>
      <c r="F1322" s="195" t="s">
        <v>4203</v>
      </c>
      <c r="G1322" s="195" t="s">
        <v>1271</v>
      </c>
      <c r="H1322" s="161">
        <f>Dane_baza!AR1311</f>
        <v>16723166</v>
      </c>
      <c r="I1322" s="161">
        <f>Dane_baza!AS1311</f>
        <v>541865</v>
      </c>
      <c r="J1322" s="161">
        <f>Dane_baza!BX1311</f>
        <v>575670</v>
      </c>
      <c r="K1322" s="161">
        <f>Dane_baza!AT1311</f>
        <v>3221522</v>
      </c>
      <c r="L1322" s="161">
        <f>Dane_baza!AU1311</f>
        <v>0</v>
      </c>
      <c r="M1322" s="161">
        <f>Dane_baza!AV1311</f>
        <v>412421</v>
      </c>
      <c r="N1322" s="161">
        <f>Dane_baza!AY1311</f>
        <v>17585281</v>
      </c>
      <c r="O1322" s="161">
        <f>Dane_baza!AZ1311</f>
        <v>551466</v>
      </c>
      <c r="P1322" s="161">
        <f>Dane_baza!AW1311</f>
        <v>0</v>
      </c>
      <c r="Q1322" s="161">
        <f>Dane_baza!AX1311</f>
        <v>0</v>
      </c>
      <c r="R1322" s="212">
        <f t="shared" si="70"/>
        <v>39611391</v>
      </c>
      <c r="S1322" s="212">
        <f>Dane_baza!BU1311</f>
        <v>32653731.93</v>
      </c>
      <c r="T1322" s="212">
        <f>Dane_baza!BV1311</f>
        <v>547064.30000000005</v>
      </c>
      <c r="U1322" s="212">
        <f>Dane_baza!BW1311</f>
        <v>9410594.7668895535</v>
      </c>
      <c r="V1322" s="212">
        <f t="shared" si="68"/>
        <v>42611390.996889554</v>
      </c>
      <c r="W1322" s="161">
        <f t="shared" si="69"/>
        <v>2999999.996889554</v>
      </c>
      <c r="AA1322" s="36"/>
    </row>
    <row r="1323" spans="1:27" ht="14.45" x14ac:dyDescent="0.3">
      <c r="A1323" s="197" t="s">
        <v>134</v>
      </c>
      <c r="B1323" s="197" t="s">
        <v>77</v>
      </c>
      <c r="C1323" s="197" t="s">
        <v>44</v>
      </c>
      <c r="D1323" s="197" t="s">
        <v>36</v>
      </c>
      <c r="E1323" s="197" t="s">
        <v>31</v>
      </c>
      <c r="F1323" s="195" t="s">
        <v>4204</v>
      </c>
      <c r="G1323" s="195" t="s">
        <v>1272</v>
      </c>
      <c r="H1323" s="161">
        <f>Dane_baza!AR1312</f>
        <v>5294670</v>
      </c>
      <c r="I1323" s="161">
        <f>Dane_baza!AS1312</f>
        <v>930539</v>
      </c>
      <c r="J1323" s="161">
        <f>Dane_baza!BX1312</f>
        <v>289206</v>
      </c>
      <c r="K1323" s="161">
        <f>Dane_baza!AT1312</f>
        <v>2891090</v>
      </c>
      <c r="L1323" s="161">
        <f>Dane_baza!AU1312</f>
        <v>0</v>
      </c>
      <c r="M1323" s="161">
        <f>Dane_baza!AV1312</f>
        <v>354417</v>
      </c>
      <c r="N1323" s="161">
        <f>Dane_baza!AY1312</f>
        <v>9615747</v>
      </c>
      <c r="O1323" s="161">
        <f>Dane_baza!AZ1312</f>
        <v>194635</v>
      </c>
      <c r="P1323" s="161">
        <f>Dane_baza!AW1312</f>
        <v>0</v>
      </c>
      <c r="Q1323" s="161">
        <f>Dane_baza!AX1312</f>
        <v>0</v>
      </c>
      <c r="R1323" s="212">
        <f t="shared" si="70"/>
        <v>19570304</v>
      </c>
      <c r="S1323" s="212">
        <f>Dane_baza!BU1312</f>
        <v>12848365.07</v>
      </c>
      <c r="T1323" s="212">
        <f>Dane_baza!BV1312</f>
        <v>736217.01</v>
      </c>
      <c r="U1323" s="212">
        <f>Dane_baza!BW1312</f>
        <v>7485721.5700000012</v>
      </c>
      <c r="V1323" s="212">
        <f t="shared" si="68"/>
        <v>21070303.650000002</v>
      </c>
      <c r="W1323" s="161">
        <f t="shared" si="69"/>
        <v>1499999.6500000022</v>
      </c>
      <c r="AA1323" s="36"/>
    </row>
    <row r="1324" spans="1:27" ht="14.45" x14ac:dyDescent="0.3">
      <c r="A1324" s="197" t="s">
        <v>134</v>
      </c>
      <c r="B1324" s="197" t="s">
        <v>77</v>
      </c>
      <c r="C1324" s="197" t="s">
        <v>51</v>
      </c>
      <c r="D1324" s="197" t="s">
        <v>40</v>
      </c>
      <c r="E1324" s="197" t="s">
        <v>31</v>
      </c>
      <c r="F1324" s="195" t="s">
        <v>4205</v>
      </c>
      <c r="G1324" s="195" t="s">
        <v>1273</v>
      </c>
      <c r="H1324" s="161">
        <f>Dane_baza!AR1313</f>
        <v>14751366</v>
      </c>
      <c r="I1324" s="161">
        <f>Dane_baza!AS1313</f>
        <v>732750</v>
      </c>
      <c r="J1324" s="161">
        <f>Dane_baza!BX1313</f>
        <v>687660</v>
      </c>
      <c r="K1324" s="161">
        <f>Dane_baza!AT1313</f>
        <v>6528141</v>
      </c>
      <c r="L1324" s="161">
        <f>Dane_baza!AU1313</f>
        <v>8915</v>
      </c>
      <c r="M1324" s="161">
        <f>Dane_baza!AV1313</f>
        <v>716547</v>
      </c>
      <c r="N1324" s="161">
        <f>Dane_baza!AY1313</f>
        <v>15479204</v>
      </c>
      <c r="O1324" s="161">
        <f>Dane_baza!AZ1313</f>
        <v>621211</v>
      </c>
      <c r="P1324" s="161">
        <f>Dane_baza!AW1313</f>
        <v>0</v>
      </c>
      <c r="Q1324" s="161">
        <f>Dane_baza!AX1313</f>
        <v>0</v>
      </c>
      <c r="R1324" s="212">
        <f t="shared" si="70"/>
        <v>39525794</v>
      </c>
      <c r="S1324" s="212">
        <f>Dane_baza!BU1313</f>
        <v>38367067.039999999</v>
      </c>
      <c r="T1324" s="212">
        <f>Dane_baza!BV1313</f>
        <v>928813.47</v>
      </c>
      <c r="U1324" s="212">
        <f>Dane_baza!BW1313</f>
        <v>3229913.0600000024</v>
      </c>
      <c r="V1324" s="212">
        <f t="shared" si="68"/>
        <v>42525793.57</v>
      </c>
      <c r="W1324" s="161">
        <f t="shared" si="69"/>
        <v>2999999.5700000003</v>
      </c>
      <c r="AA1324" s="36"/>
    </row>
    <row r="1325" spans="1:27" ht="14.45" x14ac:dyDescent="0.3">
      <c r="A1325" s="197" t="s">
        <v>134</v>
      </c>
      <c r="B1325" s="197" t="s">
        <v>77</v>
      </c>
      <c r="C1325" s="197" t="s">
        <v>75</v>
      </c>
      <c r="D1325" s="197" t="s">
        <v>40</v>
      </c>
      <c r="E1325" s="197" t="s">
        <v>31</v>
      </c>
      <c r="F1325" s="195" t="s">
        <v>4206</v>
      </c>
      <c r="G1325" s="195" t="s">
        <v>1274</v>
      </c>
      <c r="H1325" s="161">
        <f>Dane_baza!AR1314</f>
        <v>22779837</v>
      </c>
      <c r="I1325" s="161">
        <f>Dane_baza!AS1314</f>
        <v>1658123</v>
      </c>
      <c r="J1325" s="161">
        <f>Dane_baza!BX1314</f>
        <v>923020</v>
      </c>
      <c r="K1325" s="161">
        <f>Dane_baza!AT1314</f>
        <v>5206131</v>
      </c>
      <c r="L1325" s="161">
        <f>Dane_baza!AU1314</f>
        <v>176911</v>
      </c>
      <c r="M1325" s="161">
        <f>Dane_baza!AV1314</f>
        <v>864262</v>
      </c>
      <c r="N1325" s="161">
        <f>Dane_baza!AY1314</f>
        <v>31685679</v>
      </c>
      <c r="O1325" s="161">
        <f>Dane_baza!AZ1314</f>
        <v>767187</v>
      </c>
      <c r="P1325" s="161">
        <f>Dane_baza!AW1314</f>
        <v>0</v>
      </c>
      <c r="Q1325" s="161">
        <f>Dane_baza!AX1314</f>
        <v>0</v>
      </c>
      <c r="R1325" s="212">
        <f t="shared" si="70"/>
        <v>64061150</v>
      </c>
      <c r="S1325" s="212">
        <f>Dane_baza!BU1314</f>
        <v>56224293.740000002</v>
      </c>
      <c r="T1325" s="212">
        <f>Dane_baza!BV1314</f>
        <v>1060810.77</v>
      </c>
      <c r="U1325" s="212">
        <f>Dane_baza!BW1314</f>
        <v>10276045.488984078</v>
      </c>
      <c r="V1325" s="212">
        <f t="shared" si="68"/>
        <v>67561149.998984084</v>
      </c>
      <c r="W1325" s="161">
        <f t="shared" si="69"/>
        <v>3499999.9989840835</v>
      </c>
      <c r="AA1325" s="36"/>
    </row>
    <row r="1326" spans="1:27" ht="14.45" x14ac:dyDescent="0.3">
      <c r="A1326" s="197" t="s">
        <v>134</v>
      </c>
      <c r="B1326" s="197" t="s">
        <v>77</v>
      </c>
      <c r="C1326" s="197" t="s">
        <v>77</v>
      </c>
      <c r="D1326" s="197" t="s">
        <v>36</v>
      </c>
      <c r="E1326" s="197" t="s">
        <v>31</v>
      </c>
      <c r="F1326" s="195" t="s">
        <v>4207</v>
      </c>
      <c r="G1326" s="195" t="s">
        <v>1275</v>
      </c>
      <c r="H1326" s="161">
        <f>Dane_baza!AR1315</f>
        <v>8347710</v>
      </c>
      <c r="I1326" s="161">
        <f>Dane_baza!AS1315</f>
        <v>62842</v>
      </c>
      <c r="J1326" s="161">
        <f>Dane_baza!BX1315</f>
        <v>431634</v>
      </c>
      <c r="K1326" s="161">
        <f>Dane_baza!AT1315</f>
        <v>7921232</v>
      </c>
      <c r="L1326" s="161">
        <f>Dane_baza!AU1315</f>
        <v>0</v>
      </c>
      <c r="M1326" s="161">
        <f>Dane_baza!AV1315</f>
        <v>1127857</v>
      </c>
      <c r="N1326" s="161">
        <f>Dane_baza!AY1315</f>
        <v>12904135</v>
      </c>
      <c r="O1326" s="161">
        <f>Dane_baza!AZ1315</f>
        <v>324392</v>
      </c>
      <c r="P1326" s="161">
        <f>Dane_baza!AW1315</f>
        <v>0</v>
      </c>
      <c r="Q1326" s="161">
        <f>Dane_baza!AX1315</f>
        <v>0</v>
      </c>
      <c r="R1326" s="212">
        <f t="shared" si="70"/>
        <v>31119802</v>
      </c>
      <c r="S1326" s="212">
        <f>Dane_baza!BU1315</f>
        <v>20582246.489999998</v>
      </c>
      <c r="T1326" s="212">
        <f>Dane_baza!BV1315</f>
        <v>170244.51</v>
      </c>
      <c r="U1326" s="212">
        <f>Dane_baza!BW1315</f>
        <v>12367310.994874945</v>
      </c>
      <c r="V1326" s="212">
        <f t="shared" si="68"/>
        <v>33119801.994874947</v>
      </c>
      <c r="W1326" s="161">
        <f t="shared" si="69"/>
        <v>1999999.9948749468</v>
      </c>
      <c r="AA1326" s="36"/>
    </row>
    <row r="1327" spans="1:27" ht="14.45" x14ac:dyDescent="0.3">
      <c r="A1327" s="197" t="s">
        <v>134</v>
      </c>
      <c r="B1327" s="197" t="s">
        <v>77</v>
      </c>
      <c r="C1327" s="197" t="s">
        <v>90</v>
      </c>
      <c r="D1327" s="197" t="s">
        <v>40</v>
      </c>
      <c r="E1327" s="197" t="s">
        <v>31</v>
      </c>
      <c r="F1327" s="195" t="s">
        <v>4208</v>
      </c>
      <c r="G1327" s="195" t="s">
        <v>1276</v>
      </c>
      <c r="H1327" s="161">
        <f>Dane_baza!AR1316</f>
        <v>11921409</v>
      </c>
      <c r="I1327" s="161">
        <f>Dane_baza!AS1316</f>
        <v>747185</v>
      </c>
      <c r="J1327" s="161">
        <f>Dane_baza!BX1316</f>
        <v>504577</v>
      </c>
      <c r="K1327" s="161">
        <f>Dane_baza!AT1316</f>
        <v>1755714</v>
      </c>
      <c r="L1327" s="161">
        <f>Dane_baza!AU1316</f>
        <v>0</v>
      </c>
      <c r="M1327" s="161">
        <f>Dane_baza!AV1316</f>
        <v>533855</v>
      </c>
      <c r="N1327" s="161">
        <f>Dane_baza!AY1316</f>
        <v>18003128</v>
      </c>
      <c r="O1327" s="161">
        <f>Dane_baza!AZ1316</f>
        <v>437929</v>
      </c>
      <c r="P1327" s="161">
        <f>Dane_baza!AW1316</f>
        <v>0</v>
      </c>
      <c r="Q1327" s="161">
        <f>Dane_baza!AX1316</f>
        <v>0</v>
      </c>
      <c r="R1327" s="212">
        <f t="shared" si="70"/>
        <v>33903797</v>
      </c>
      <c r="S1327" s="212">
        <f>Dane_baza!BU1316</f>
        <v>26844891.100000001</v>
      </c>
      <c r="T1327" s="212">
        <f>Dane_baza!BV1316</f>
        <v>849417.66</v>
      </c>
      <c r="U1327" s="212">
        <f>Dane_baza!BW1316</f>
        <v>8709488.236518912</v>
      </c>
      <c r="V1327" s="212">
        <f t="shared" si="68"/>
        <v>36403796.99651891</v>
      </c>
      <c r="W1327" s="161">
        <f t="shared" si="69"/>
        <v>2499999.9965189099</v>
      </c>
      <c r="AA1327" s="36"/>
    </row>
    <row r="1328" spans="1:27" ht="14.45" x14ac:dyDescent="0.3">
      <c r="A1328" s="197" t="s">
        <v>134</v>
      </c>
      <c r="B1328" s="197" t="s">
        <v>77</v>
      </c>
      <c r="C1328" s="197" t="s">
        <v>92</v>
      </c>
      <c r="D1328" s="197" t="s">
        <v>36</v>
      </c>
      <c r="E1328" s="197" t="s">
        <v>31</v>
      </c>
      <c r="F1328" s="195" t="s">
        <v>4209</v>
      </c>
      <c r="G1328" s="195" t="s">
        <v>1277</v>
      </c>
      <c r="H1328" s="161">
        <f>Dane_baza!AR1317</f>
        <v>12686680</v>
      </c>
      <c r="I1328" s="161">
        <f>Dane_baza!AS1317</f>
        <v>624367</v>
      </c>
      <c r="J1328" s="161">
        <f>Dane_baza!BX1317</f>
        <v>482792</v>
      </c>
      <c r="K1328" s="161">
        <f>Dane_baza!AT1317</f>
        <v>773704</v>
      </c>
      <c r="L1328" s="161">
        <f>Dane_baza!AU1317</f>
        <v>0</v>
      </c>
      <c r="M1328" s="161">
        <f>Dane_baza!AV1317</f>
        <v>519022</v>
      </c>
      <c r="N1328" s="161">
        <f>Dane_baza!AY1317</f>
        <v>19269200</v>
      </c>
      <c r="O1328" s="161">
        <f>Dane_baza!AZ1317</f>
        <v>431441</v>
      </c>
      <c r="P1328" s="161">
        <f>Dane_baza!AW1317</f>
        <v>0</v>
      </c>
      <c r="Q1328" s="161">
        <f>Dane_baza!AX1317</f>
        <v>0</v>
      </c>
      <c r="R1328" s="212">
        <f t="shared" si="70"/>
        <v>34787206</v>
      </c>
      <c r="S1328" s="212">
        <f>Dane_baza!BU1317</f>
        <v>29163387.370000001</v>
      </c>
      <c r="T1328" s="212">
        <f>Dane_baza!BV1317</f>
        <v>563263.14</v>
      </c>
      <c r="U1328" s="212">
        <f>Dane_baza!BW1317</f>
        <v>7560555.4922314398</v>
      </c>
      <c r="V1328" s="212">
        <f t="shared" si="68"/>
        <v>37287206.002231441</v>
      </c>
      <c r="W1328" s="161">
        <f t="shared" si="69"/>
        <v>2500000.0022314414</v>
      </c>
      <c r="AA1328" s="36"/>
    </row>
    <row r="1329" spans="1:27" ht="14.45" x14ac:dyDescent="0.3">
      <c r="A1329" s="197" t="s">
        <v>134</v>
      </c>
      <c r="B1329" s="197" t="s">
        <v>77</v>
      </c>
      <c r="C1329" s="197" t="s">
        <v>93</v>
      </c>
      <c r="D1329" s="197" t="s">
        <v>40</v>
      </c>
      <c r="E1329" s="197" t="s">
        <v>31</v>
      </c>
      <c r="F1329" s="195" t="s">
        <v>4210</v>
      </c>
      <c r="G1329" s="195" t="s">
        <v>1278</v>
      </c>
      <c r="H1329" s="161">
        <f>Dane_baza!AR1318</f>
        <v>5692791</v>
      </c>
      <c r="I1329" s="161">
        <f>Dane_baza!AS1318</f>
        <v>524109</v>
      </c>
      <c r="J1329" s="161">
        <f>Dane_baza!BX1318</f>
        <v>276315</v>
      </c>
      <c r="K1329" s="161">
        <f>Dane_baza!AT1318</f>
        <v>1375239</v>
      </c>
      <c r="L1329" s="161">
        <f>Dane_baza!AU1318</f>
        <v>0</v>
      </c>
      <c r="M1329" s="161">
        <f>Dane_baza!AV1318</f>
        <v>372721</v>
      </c>
      <c r="N1329" s="161">
        <f>Dane_baza!AY1318</f>
        <v>7017705</v>
      </c>
      <c r="O1329" s="161">
        <f>Dane_baza!AZ1318</f>
        <v>188147</v>
      </c>
      <c r="P1329" s="161">
        <f>Dane_baza!AW1318</f>
        <v>0</v>
      </c>
      <c r="Q1329" s="161">
        <f>Dane_baza!AX1318</f>
        <v>0</v>
      </c>
      <c r="R1329" s="212">
        <f t="shared" si="70"/>
        <v>15447027</v>
      </c>
      <c r="S1329" s="212">
        <f>Dane_baza!BU1318</f>
        <v>15281780.34</v>
      </c>
      <c r="T1329" s="212">
        <f>Dane_baza!BV1318</f>
        <v>544147.73</v>
      </c>
      <c r="U1329" s="212">
        <f>Dane_baza!BW1318</f>
        <v>1121098.9280999992</v>
      </c>
      <c r="V1329" s="212">
        <f t="shared" si="68"/>
        <v>16947026.998099998</v>
      </c>
      <c r="W1329" s="161">
        <f t="shared" si="69"/>
        <v>1499999.9980999976</v>
      </c>
      <c r="AA1329" s="36"/>
    </row>
    <row r="1330" spans="1:27" ht="14.45" x14ac:dyDescent="0.3">
      <c r="A1330" s="197" t="s">
        <v>134</v>
      </c>
      <c r="B1330" s="197" t="s">
        <v>77</v>
      </c>
      <c r="C1330" s="197" t="s">
        <v>95</v>
      </c>
      <c r="D1330" s="197" t="s">
        <v>36</v>
      </c>
      <c r="E1330" s="197" t="s">
        <v>31</v>
      </c>
      <c r="F1330" s="195" t="s">
        <v>4211</v>
      </c>
      <c r="G1330" s="195" t="s">
        <v>1279</v>
      </c>
      <c r="H1330" s="161">
        <f>Dane_baza!AR1319</f>
        <v>14616640</v>
      </c>
      <c r="I1330" s="161">
        <f>Dane_baza!AS1319</f>
        <v>362907</v>
      </c>
      <c r="J1330" s="161">
        <f>Dane_baza!BX1319</f>
        <v>584981</v>
      </c>
      <c r="K1330" s="161">
        <f>Dane_baza!AT1319</f>
        <v>3140666</v>
      </c>
      <c r="L1330" s="161">
        <f>Dane_baza!AU1319</f>
        <v>0</v>
      </c>
      <c r="M1330" s="161">
        <f>Dane_baza!AV1319</f>
        <v>891816</v>
      </c>
      <c r="N1330" s="161">
        <f>Dane_baza!AY1319</f>
        <v>18889714</v>
      </c>
      <c r="O1330" s="161">
        <f>Dane_baza!AZ1319</f>
        <v>373051</v>
      </c>
      <c r="P1330" s="161">
        <f>Dane_baza!AW1319</f>
        <v>0</v>
      </c>
      <c r="Q1330" s="161">
        <f>Dane_baza!AX1319</f>
        <v>0</v>
      </c>
      <c r="R1330" s="212">
        <f t="shared" si="70"/>
        <v>38859775</v>
      </c>
      <c r="S1330" s="212">
        <f>Dane_baza!BU1319</f>
        <v>30316169.280000001</v>
      </c>
      <c r="T1330" s="212">
        <f>Dane_baza!BV1319</f>
        <v>414797.84</v>
      </c>
      <c r="U1330" s="212">
        <f>Dane_baza!BW1319</f>
        <v>10628807.789999999</v>
      </c>
      <c r="V1330" s="212">
        <f t="shared" si="68"/>
        <v>41359774.909999996</v>
      </c>
      <c r="W1330" s="161">
        <f t="shared" si="69"/>
        <v>2499999.9099999964</v>
      </c>
      <c r="AA1330" s="36"/>
    </row>
    <row r="1331" spans="1:27" ht="14.45" x14ac:dyDescent="0.3">
      <c r="A1331" s="197" t="s">
        <v>134</v>
      </c>
      <c r="B1331" s="197" t="s">
        <v>90</v>
      </c>
      <c r="C1331" s="197" t="s">
        <v>33</v>
      </c>
      <c r="D1331" s="197" t="s">
        <v>40</v>
      </c>
      <c r="E1331" s="197" t="s">
        <v>31</v>
      </c>
      <c r="F1331" s="195" t="s">
        <v>4212</v>
      </c>
      <c r="G1331" s="195" t="s">
        <v>738</v>
      </c>
      <c r="H1331" s="161">
        <f>Dane_baza!AR1320</f>
        <v>6675604</v>
      </c>
      <c r="I1331" s="161">
        <f>Dane_baza!AS1320</f>
        <v>147447</v>
      </c>
      <c r="J1331" s="161">
        <f>Dane_baza!BX1320</f>
        <v>523807</v>
      </c>
      <c r="K1331" s="161">
        <f>Dane_baza!AT1320</f>
        <v>13239640</v>
      </c>
      <c r="L1331" s="161">
        <f>Dane_baza!AU1320</f>
        <v>6700</v>
      </c>
      <c r="M1331" s="161">
        <f>Dane_baza!AV1320</f>
        <v>1049330</v>
      </c>
      <c r="N1331" s="161">
        <f>Dane_baza!AY1320</f>
        <v>17687581</v>
      </c>
      <c r="O1331" s="161">
        <f>Dane_baza!AZ1320</f>
        <v>439551</v>
      </c>
      <c r="P1331" s="161">
        <f>Dane_baza!AW1320</f>
        <v>0</v>
      </c>
      <c r="Q1331" s="161">
        <f>Dane_baza!AX1320</f>
        <v>0</v>
      </c>
      <c r="R1331" s="212">
        <f t="shared" si="70"/>
        <v>39769660</v>
      </c>
      <c r="S1331" s="212">
        <f>Dane_baza!BU1320</f>
        <v>19734727.600000001</v>
      </c>
      <c r="T1331" s="212">
        <f>Dane_baza!BV1320</f>
        <v>184360.72</v>
      </c>
      <c r="U1331" s="212">
        <f>Dane_baza!BW1320</f>
        <v>22350571.679641657</v>
      </c>
      <c r="V1331" s="212">
        <f t="shared" si="68"/>
        <v>42269659.999641657</v>
      </c>
      <c r="W1331" s="161">
        <f t="shared" si="69"/>
        <v>2499999.9996416569</v>
      </c>
      <c r="AA1331" s="36"/>
    </row>
    <row r="1332" spans="1:27" ht="14.45" x14ac:dyDescent="0.3">
      <c r="A1332" s="197" t="s">
        <v>134</v>
      </c>
      <c r="B1332" s="197" t="s">
        <v>90</v>
      </c>
      <c r="C1332" s="197" t="s">
        <v>32</v>
      </c>
      <c r="D1332" s="197" t="s">
        <v>40</v>
      </c>
      <c r="E1332" s="197" t="s">
        <v>31</v>
      </c>
      <c r="F1332" s="195" t="s">
        <v>4213</v>
      </c>
      <c r="G1332" s="195" t="s">
        <v>1280</v>
      </c>
      <c r="H1332" s="161">
        <f>Dane_baza!AR1321</f>
        <v>12949278</v>
      </c>
      <c r="I1332" s="161">
        <f>Dane_baza!AS1321</f>
        <v>840978</v>
      </c>
      <c r="J1332" s="161">
        <f>Dane_baza!BX1321</f>
        <v>662114</v>
      </c>
      <c r="K1332" s="161">
        <f>Dane_baza!AT1321</f>
        <v>7076061</v>
      </c>
      <c r="L1332" s="161">
        <f>Dane_baza!AU1321</f>
        <v>0</v>
      </c>
      <c r="M1332" s="161">
        <f>Dane_baza!AV1321</f>
        <v>637442</v>
      </c>
      <c r="N1332" s="161">
        <f>Dane_baza!AY1321</f>
        <v>24021990</v>
      </c>
      <c r="O1332" s="161">
        <f>Dane_baza!AZ1321</f>
        <v>548222</v>
      </c>
      <c r="P1332" s="161">
        <f>Dane_baza!AW1321</f>
        <v>0</v>
      </c>
      <c r="Q1332" s="161">
        <f>Dane_baza!AX1321</f>
        <v>0</v>
      </c>
      <c r="R1332" s="212">
        <f t="shared" si="70"/>
        <v>46736085</v>
      </c>
      <c r="S1332" s="212">
        <f>Dane_baza!BU1321</f>
        <v>33988339.380000003</v>
      </c>
      <c r="T1332" s="212">
        <f>Dane_baza!BV1321</f>
        <v>1392906.78</v>
      </c>
      <c r="U1332" s="212">
        <f>Dane_baza!BW1321</f>
        <v>14354838.832558937</v>
      </c>
      <c r="V1332" s="212">
        <f t="shared" si="68"/>
        <v>49736084.992558941</v>
      </c>
      <c r="W1332" s="161">
        <f t="shared" si="69"/>
        <v>2999999.9925589412</v>
      </c>
      <c r="AA1332" s="36"/>
    </row>
    <row r="1333" spans="1:27" ht="14.45" x14ac:dyDescent="0.3">
      <c r="A1333" s="197" t="s">
        <v>134</v>
      </c>
      <c r="B1333" s="197" t="s">
        <v>90</v>
      </c>
      <c r="C1333" s="197" t="s">
        <v>37</v>
      </c>
      <c r="D1333" s="197" t="s">
        <v>36</v>
      </c>
      <c r="E1333" s="197" t="s">
        <v>31</v>
      </c>
      <c r="F1333" s="195" t="s">
        <v>4214</v>
      </c>
      <c r="G1333" s="195" t="s">
        <v>575</v>
      </c>
      <c r="H1333" s="161">
        <f>Dane_baza!AR1322</f>
        <v>3876103</v>
      </c>
      <c r="I1333" s="161">
        <f>Dane_baza!AS1322</f>
        <v>100503</v>
      </c>
      <c r="J1333" s="161">
        <f>Dane_baza!BX1322</f>
        <v>228586</v>
      </c>
      <c r="K1333" s="161">
        <f>Dane_baza!AT1322</f>
        <v>3690328</v>
      </c>
      <c r="L1333" s="161">
        <f>Dane_baza!AU1322</f>
        <v>0</v>
      </c>
      <c r="M1333" s="161">
        <f>Dane_baza!AV1322</f>
        <v>736689</v>
      </c>
      <c r="N1333" s="161">
        <f>Dane_baza!AY1322</f>
        <v>10905503</v>
      </c>
      <c r="O1333" s="161">
        <f>Dane_baza!AZ1322</f>
        <v>183281</v>
      </c>
      <c r="P1333" s="161">
        <f>Dane_baza!AW1322</f>
        <v>0</v>
      </c>
      <c r="Q1333" s="161">
        <f>Dane_baza!AX1322</f>
        <v>0</v>
      </c>
      <c r="R1333" s="212">
        <f t="shared" si="70"/>
        <v>19720993</v>
      </c>
      <c r="S1333" s="212">
        <f>Dane_baza!BU1322</f>
        <v>11167821.34</v>
      </c>
      <c r="T1333" s="212">
        <f>Dane_baza!BV1322</f>
        <v>6515.92</v>
      </c>
      <c r="U1333" s="212">
        <f>Dane_baza!BW1322</f>
        <v>10046655.73639958</v>
      </c>
      <c r="V1333" s="212">
        <f t="shared" si="68"/>
        <v>21220992.996399581</v>
      </c>
      <c r="W1333" s="161">
        <f t="shared" si="69"/>
        <v>1499999.9963995814</v>
      </c>
      <c r="AA1333" s="36"/>
    </row>
    <row r="1334" spans="1:27" ht="14.45" x14ac:dyDescent="0.3">
      <c r="A1334" s="197" t="s">
        <v>134</v>
      </c>
      <c r="B1334" s="197" t="s">
        <v>90</v>
      </c>
      <c r="C1334" s="197" t="s">
        <v>39</v>
      </c>
      <c r="D1334" s="197" t="s">
        <v>40</v>
      </c>
      <c r="E1334" s="197" t="s">
        <v>31</v>
      </c>
      <c r="F1334" s="195" t="s">
        <v>4215</v>
      </c>
      <c r="G1334" s="195" t="s">
        <v>1281</v>
      </c>
      <c r="H1334" s="161">
        <f>Dane_baza!AR1323</f>
        <v>29219718</v>
      </c>
      <c r="I1334" s="161">
        <f>Dane_baza!AS1323</f>
        <v>1065280</v>
      </c>
      <c r="J1334" s="161">
        <f>Dane_baza!BX1323</f>
        <v>1265779</v>
      </c>
      <c r="K1334" s="161">
        <f>Dane_baza!AT1323</f>
        <v>16171833</v>
      </c>
      <c r="L1334" s="161">
        <f>Dane_baza!AU1323</f>
        <v>872408</v>
      </c>
      <c r="M1334" s="161">
        <f>Dane_baza!AV1323</f>
        <v>1014506</v>
      </c>
      <c r="N1334" s="161">
        <f>Dane_baza!AY1323</f>
        <v>33299356</v>
      </c>
      <c r="O1334" s="161">
        <f>Dane_baza!AZ1323</f>
        <v>1033189</v>
      </c>
      <c r="P1334" s="161">
        <f>Dane_baza!AW1323</f>
        <v>0</v>
      </c>
      <c r="Q1334" s="161">
        <f>Dane_baza!AX1323</f>
        <v>0</v>
      </c>
      <c r="R1334" s="212">
        <f t="shared" si="70"/>
        <v>83942069</v>
      </c>
      <c r="S1334" s="212">
        <f>Dane_baza!BU1323</f>
        <v>74801871.260000005</v>
      </c>
      <c r="T1334" s="212">
        <f>Dane_baza!BV1323</f>
        <v>1204116.05</v>
      </c>
      <c r="U1334" s="212">
        <f>Dane_baza!BW1323</f>
        <v>11436081.430000002</v>
      </c>
      <c r="V1334" s="212">
        <f t="shared" si="68"/>
        <v>87442068.74000001</v>
      </c>
      <c r="W1334" s="161">
        <f t="shared" si="69"/>
        <v>3499999.7400000095</v>
      </c>
      <c r="AA1334" s="36"/>
    </row>
    <row r="1335" spans="1:27" ht="14.45" x14ac:dyDescent="0.3">
      <c r="A1335" s="197" t="s">
        <v>134</v>
      </c>
      <c r="B1335" s="197" t="s">
        <v>92</v>
      </c>
      <c r="C1335" s="197" t="s">
        <v>33</v>
      </c>
      <c r="D1335" s="197" t="s">
        <v>36</v>
      </c>
      <c r="E1335" s="197" t="s">
        <v>31</v>
      </c>
      <c r="F1335" s="195" t="s">
        <v>4216</v>
      </c>
      <c r="G1335" s="195" t="s">
        <v>1282</v>
      </c>
      <c r="H1335" s="161">
        <f>Dane_baza!AR1324</f>
        <v>5598536</v>
      </c>
      <c r="I1335" s="161">
        <f>Dane_baza!AS1324</f>
        <v>133982</v>
      </c>
      <c r="J1335" s="161">
        <f>Dane_baza!BX1324</f>
        <v>282932</v>
      </c>
      <c r="K1335" s="161">
        <f>Dane_baza!AT1324</f>
        <v>3382577</v>
      </c>
      <c r="L1335" s="161">
        <f>Dane_baza!AU1324</f>
        <v>165379</v>
      </c>
      <c r="M1335" s="161">
        <f>Dane_baza!AV1324</f>
        <v>406573</v>
      </c>
      <c r="N1335" s="161">
        <f>Dane_baza!AY1324</f>
        <v>10026778</v>
      </c>
      <c r="O1335" s="161">
        <f>Dane_baza!AZ1324</f>
        <v>259514</v>
      </c>
      <c r="P1335" s="161">
        <f>Dane_baza!AW1324</f>
        <v>0</v>
      </c>
      <c r="Q1335" s="161">
        <f>Dane_baza!AX1324</f>
        <v>0</v>
      </c>
      <c r="R1335" s="212">
        <f t="shared" si="70"/>
        <v>20256271</v>
      </c>
      <c r="S1335" s="212">
        <f>Dane_baza!BU1324</f>
        <v>14561071.91</v>
      </c>
      <c r="T1335" s="212">
        <f>Dane_baza!BV1324</f>
        <v>285818.99</v>
      </c>
      <c r="U1335" s="212">
        <f>Dane_baza!BW1324</f>
        <v>6909379.9999999991</v>
      </c>
      <c r="V1335" s="212">
        <f t="shared" si="68"/>
        <v>21756270.899999999</v>
      </c>
      <c r="W1335" s="161">
        <f t="shared" si="69"/>
        <v>1499999.8999999985</v>
      </c>
      <c r="AA1335" s="36"/>
    </row>
    <row r="1336" spans="1:27" ht="14.45" x14ac:dyDescent="0.3">
      <c r="A1336" s="197" t="s">
        <v>134</v>
      </c>
      <c r="B1336" s="197" t="s">
        <v>92</v>
      </c>
      <c r="C1336" s="197" t="s">
        <v>32</v>
      </c>
      <c r="D1336" s="197" t="s">
        <v>36</v>
      </c>
      <c r="E1336" s="197" t="s">
        <v>31</v>
      </c>
      <c r="F1336" s="195" t="s">
        <v>4217</v>
      </c>
      <c r="G1336" s="195" t="s">
        <v>1283</v>
      </c>
      <c r="H1336" s="161">
        <f>Dane_baza!AR1325</f>
        <v>6736051</v>
      </c>
      <c r="I1336" s="161">
        <f>Dane_baza!AS1325</f>
        <v>227614</v>
      </c>
      <c r="J1336" s="161">
        <f>Dane_baza!BX1325</f>
        <v>384020</v>
      </c>
      <c r="K1336" s="161">
        <f>Dane_baza!AT1325</f>
        <v>8730107</v>
      </c>
      <c r="L1336" s="161">
        <f>Dane_baza!AU1325</f>
        <v>180903</v>
      </c>
      <c r="M1336" s="161">
        <f>Dane_baza!AV1325</f>
        <v>454406</v>
      </c>
      <c r="N1336" s="161">
        <f>Dane_baza!AY1325</f>
        <v>13373108</v>
      </c>
      <c r="O1336" s="161">
        <f>Dane_baza!AZ1325</f>
        <v>324392</v>
      </c>
      <c r="P1336" s="161">
        <f>Dane_baza!AW1325</f>
        <v>0</v>
      </c>
      <c r="Q1336" s="161">
        <f>Dane_baza!AX1325</f>
        <v>0</v>
      </c>
      <c r="R1336" s="212">
        <f t="shared" si="70"/>
        <v>30410601</v>
      </c>
      <c r="S1336" s="212">
        <f>Dane_baza!BU1325</f>
        <v>17518197.219999999</v>
      </c>
      <c r="T1336" s="212">
        <f>Dane_baza!BV1325</f>
        <v>270378.58</v>
      </c>
      <c r="U1336" s="212">
        <f>Dane_baza!BW1325</f>
        <v>14622025.200909058</v>
      </c>
      <c r="V1336" s="212">
        <f t="shared" si="68"/>
        <v>32410601.000909053</v>
      </c>
      <c r="W1336" s="161">
        <f t="shared" si="69"/>
        <v>2000000.0009090528</v>
      </c>
      <c r="AA1336" s="36"/>
    </row>
    <row r="1337" spans="1:27" ht="14.45" x14ac:dyDescent="0.3">
      <c r="A1337" s="197" t="s">
        <v>134</v>
      </c>
      <c r="B1337" s="197" t="s">
        <v>92</v>
      </c>
      <c r="C1337" s="197" t="s">
        <v>37</v>
      </c>
      <c r="D1337" s="197" t="s">
        <v>40</v>
      </c>
      <c r="E1337" s="197" t="s">
        <v>31</v>
      </c>
      <c r="F1337" s="195" t="s">
        <v>4218</v>
      </c>
      <c r="G1337" s="195" t="s">
        <v>1284</v>
      </c>
      <c r="H1337" s="161">
        <f>Dane_baza!AR1326</f>
        <v>6217099</v>
      </c>
      <c r="I1337" s="161">
        <f>Dane_baza!AS1326</f>
        <v>1025604</v>
      </c>
      <c r="J1337" s="161">
        <f>Dane_baza!BX1326</f>
        <v>301051</v>
      </c>
      <c r="K1337" s="161">
        <f>Dane_baza!AT1326</f>
        <v>3406486</v>
      </c>
      <c r="L1337" s="161">
        <f>Dane_baza!AU1326</f>
        <v>2284</v>
      </c>
      <c r="M1337" s="161">
        <f>Dane_baza!AV1326</f>
        <v>408730</v>
      </c>
      <c r="N1337" s="161">
        <f>Dane_baza!AY1326</f>
        <v>11868834</v>
      </c>
      <c r="O1337" s="161">
        <f>Dane_baza!AZ1326</f>
        <v>243294</v>
      </c>
      <c r="P1337" s="161">
        <f>Dane_baza!AW1326</f>
        <v>0</v>
      </c>
      <c r="Q1337" s="161">
        <f>Dane_baza!AX1326</f>
        <v>0</v>
      </c>
      <c r="R1337" s="212">
        <f t="shared" si="70"/>
        <v>23473382</v>
      </c>
      <c r="S1337" s="212">
        <f>Dane_baza!BU1326</f>
        <v>15207861.630000001</v>
      </c>
      <c r="T1337" s="212">
        <f>Dane_baza!BV1326</f>
        <v>1402016.96</v>
      </c>
      <c r="U1337" s="212">
        <f>Dane_baza!BW1326</f>
        <v>8363503.4084179113</v>
      </c>
      <c r="V1337" s="212">
        <f t="shared" si="68"/>
        <v>24973381.99841791</v>
      </c>
      <c r="W1337" s="161">
        <f t="shared" si="69"/>
        <v>1499999.9984179102</v>
      </c>
      <c r="AA1337" s="36"/>
    </row>
    <row r="1338" spans="1:27" ht="14.45" x14ac:dyDescent="0.3">
      <c r="A1338" s="197" t="s">
        <v>134</v>
      </c>
      <c r="B1338" s="197" t="s">
        <v>92</v>
      </c>
      <c r="C1338" s="197" t="s">
        <v>39</v>
      </c>
      <c r="D1338" s="197" t="s">
        <v>40</v>
      </c>
      <c r="E1338" s="197" t="s">
        <v>31</v>
      </c>
      <c r="F1338" s="195" t="s">
        <v>4219</v>
      </c>
      <c r="G1338" s="195" t="s">
        <v>1285</v>
      </c>
      <c r="H1338" s="161">
        <f>Dane_baza!AR1327</f>
        <v>11858389</v>
      </c>
      <c r="I1338" s="161">
        <f>Dane_baza!AS1327</f>
        <v>127561</v>
      </c>
      <c r="J1338" s="161">
        <f>Dane_baza!BX1327</f>
        <v>459830</v>
      </c>
      <c r="K1338" s="161">
        <f>Dane_baza!AT1327</f>
        <v>1373801</v>
      </c>
      <c r="L1338" s="161">
        <f>Dane_baza!AU1327</f>
        <v>0</v>
      </c>
      <c r="M1338" s="161">
        <f>Dane_baza!AV1327</f>
        <v>472511</v>
      </c>
      <c r="N1338" s="161">
        <f>Dane_baza!AY1327</f>
        <v>15829885</v>
      </c>
      <c r="O1338" s="161">
        <f>Dane_baza!AZ1327</f>
        <v>298441</v>
      </c>
      <c r="P1338" s="161">
        <f>Dane_baza!AW1327</f>
        <v>0</v>
      </c>
      <c r="Q1338" s="161">
        <f>Dane_baza!AX1327</f>
        <v>0</v>
      </c>
      <c r="R1338" s="212">
        <f t="shared" si="70"/>
        <v>30420418</v>
      </c>
      <c r="S1338" s="212">
        <f>Dane_baza!BU1327</f>
        <v>25036923.98</v>
      </c>
      <c r="T1338" s="212">
        <f>Dane_baza!BV1327</f>
        <v>150249.01</v>
      </c>
      <c r="U1338" s="212">
        <f>Dane_baza!BW1327</f>
        <v>7233245</v>
      </c>
      <c r="V1338" s="212">
        <f t="shared" si="68"/>
        <v>32420417.990000002</v>
      </c>
      <c r="W1338" s="161">
        <f t="shared" si="69"/>
        <v>1999999.9900000021</v>
      </c>
      <c r="AA1338" s="36"/>
    </row>
    <row r="1339" spans="1:27" ht="14.45" x14ac:dyDescent="0.3">
      <c r="A1339" s="197" t="s">
        <v>134</v>
      </c>
      <c r="B1339" s="197" t="s">
        <v>92</v>
      </c>
      <c r="C1339" s="197" t="s">
        <v>42</v>
      </c>
      <c r="D1339" s="197" t="s">
        <v>40</v>
      </c>
      <c r="E1339" s="197" t="s">
        <v>31</v>
      </c>
      <c r="F1339" s="195" t="s">
        <v>4220</v>
      </c>
      <c r="G1339" s="195" t="s">
        <v>1286</v>
      </c>
      <c r="H1339" s="161">
        <f>Dane_baza!AR1328</f>
        <v>41794811</v>
      </c>
      <c r="I1339" s="161">
        <f>Dane_baza!AS1328</f>
        <v>3128197</v>
      </c>
      <c r="J1339" s="161">
        <f>Dane_baza!BX1328</f>
        <v>1548243</v>
      </c>
      <c r="K1339" s="161">
        <f>Dane_baza!AT1328</f>
        <v>0</v>
      </c>
      <c r="L1339" s="161">
        <f>Dane_baza!AU1328</f>
        <v>547860</v>
      </c>
      <c r="M1339" s="161">
        <f>Dane_baza!AV1328</f>
        <v>1303000</v>
      </c>
      <c r="N1339" s="161">
        <f>Dane_baza!AY1328</f>
        <v>46289305</v>
      </c>
      <c r="O1339" s="161">
        <f>Dane_baza!AZ1328</f>
        <v>1364068</v>
      </c>
      <c r="P1339" s="161">
        <f>Dane_baza!AW1328</f>
        <v>0</v>
      </c>
      <c r="Q1339" s="161">
        <f>Dane_baza!AX1328</f>
        <v>0</v>
      </c>
      <c r="R1339" s="212">
        <f t="shared" si="70"/>
        <v>95975484</v>
      </c>
      <c r="S1339" s="212">
        <f>Dane_baza!BU1328</f>
        <v>95934889.060000002</v>
      </c>
      <c r="T1339" s="212">
        <f>Dane_baza!BV1328</f>
        <v>4153559.38</v>
      </c>
      <c r="U1339" s="212">
        <f>Dane_baza!BW1328</f>
        <v>856053.08</v>
      </c>
      <c r="V1339" s="212">
        <f t="shared" si="68"/>
        <v>100944501.52</v>
      </c>
      <c r="W1339" s="161">
        <f t="shared" si="69"/>
        <v>4969017.5199999958</v>
      </c>
      <c r="AA1339" s="36"/>
    </row>
    <row r="1340" spans="1:27" ht="14.45" x14ac:dyDescent="0.3">
      <c r="A1340" s="197" t="s">
        <v>134</v>
      </c>
      <c r="B1340" s="197" t="s">
        <v>92</v>
      </c>
      <c r="C1340" s="197" t="s">
        <v>44</v>
      </c>
      <c r="D1340" s="197" t="s">
        <v>40</v>
      </c>
      <c r="E1340" s="197" t="s">
        <v>31</v>
      </c>
      <c r="F1340" s="195" t="s">
        <v>4221</v>
      </c>
      <c r="G1340" s="195" t="s">
        <v>736</v>
      </c>
      <c r="H1340" s="161">
        <f>Dane_baza!AR1329</f>
        <v>7506243</v>
      </c>
      <c r="I1340" s="161">
        <f>Dane_baza!AS1329</f>
        <v>879855</v>
      </c>
      <c r="J1340" s="161">
        <f>Dane_baza!BX1329</f>
        <v>339580</v>
      </c>
      <c r="K1340" s="161">
        <f>Dane_baza!AT1329</f>
        <v>1228425</v>
      </c>
      <c r="L1340" s="161">
        <f>Dane_baza!AU1329</f>
        <v>9103</v>
      </c>
      <c r="M1340" s="161">
        <f>Dane_baza!AV1329</f>
        <v>975060</v>
      </c>
      <c r="N1340" s="161">
        <f>Dane_baza!AY1329</f>
        <v>12603939</v>
      </c>
      <c r="O1340" s="161">
        <f>Dane_baza!AZ1329</f>
        <v>342234</v>
      </c>
      <c r="P1340" s="161">
        <f>Dane_baza!AW1329</f>
        <v>0</v>
      </c>
      <c r="Q1340" s="161">
        <f>Dane_baza!AX1329</f>
        <v>0</v>
      </c>
      <c r="R1340" s="212">
        <f t="shared" si="70"/>
        <v>23884439</v>
      </c>
      <c r="S1340" s="212">
        <f>Dane_baza!BU1329</f>
        <v>17161325.48</v>
      </c>
      <c r="T1340" s="212">
        <f>Dane_baza!BV1329</f>
        <v>1224733.3</v>
      </c>
      <c r="U1340" s="212">
        <f>Dane_baza!BW1329</f>
        <v>7498379.7599999998</v>
      </c>
      <c r="V1340" s="212">
        <f t="shared" si="68"/>
        <v>25884438.539999999</v>
      </c>
      <c r="W1340" s="161">
        <f t="shared" si="69"/>
        <v>1999999.5399999991</v>
      </c>
      <c r="AA1340" s="36"/>
    </row>
    <row r="1341" spans="1:27" ht="14.45" x14ac:dyDescent="0.3">
      <c r="A1341" s="197" t="s">
        <v>134</v>
      </c>
      <c r="B1341" s="197" t="s">
        <v>92</v>
      </c>
      <c r="C1341" s="197" t="s">
        <v>51</v>
      </c>
      <c r="D1341" s="197" t="s">
        <v>40</v>
      </c>
      <c r="E1341" s="197" t="s">
        <v>31</v>
      </c>
      <c r="F1341" s="195" t="s">
        <v>4222</v>
      </c>
      <c r="G1341" s="195" t="s">
        <v>1287</v>
      </c>
      <c r="H1341" s="161">
        <f>Dane_baza!AR1330</f>
        <v>12065197</v>
      </c>
      <c r="I1341" s="161">
        <f>Dane_baza!AS1330</f>
        <v>4217400</v>
      </c>
      <c r="J1341" s="161">
        <f>Dane_baza!BX1330</f>
        <v>517415</v>
      </c>
      <c r="K1341" s="161">
        <f>Dane_baza!AT1330</f>
        <v>748565</v>
      </c>
      <c r="L1341" s="161">
        <f>Dane_baza!AU1330</f>
        <v>71555</v>
      </c>
      <c r="M1341" s="161">
        <f>Dane_baza!AV1330</f>
        <v>426254</v>
      </c>
      <c r="N1341" s="161">
        <f>Dane_baza!AY1330</f>
        <v>13991562</v>
      </c>
      <c r="O1341" s="161">
        <f>Dane_baza!AZ1330</f>
        <v>463881</v>
      </c>
      <c r="P1341" s="161">
        <f>Dane_baza!AW1330</f>
        <v>0</v>
      </c>
      <c r="Q1341" s="161">
        <f>Dane_baza!AX1330</f>
        <v>0</v>
      </c>
      <c r="R1341" s="212">
        <f t="shared" si="70"/>
        <v>32501829</v>
      </c>
      <c r="S1341" s="212">
        <f>Dane_baza!BU1330</f>
        <v>24245915.899999999</v>
      </c>
      <c r="T1341" s="212">
        <f>Dane_baza!BV1330</f>
        <v>12156132.58</v>
      </c>
      <c r="U1341" s="212">
        <f>Dane_baza!BW1330</f>
        <v>0</v>
      </c>
      <c r="V1341" s="212">
        <f t="shared" si="68"/>
        <v>36402048.479999997</v>
      </c>
      <c r="W1341" s="161">
        <f t="shared" si="69"/>
        <v>3900219.4799999967</v>
      </c>
      <c r="AA1341" s="36"/>
    </row>
    <row r="1342" spans="1:27" ht="14.45" x14ac:dyDescent="0.3">
      <c r="A1342" s="197" t="s">
        <v>147</v>
      </c>
      <c r="B1342" s="197" t="s">
        <v>33</v>
      </c>
      <c r="C1342" s="197" t="s">
        <v>37</v>
      </c>
      <c r="D1342" s="197" t="s">
        <v>36</v>
      </c>
      <c r="E1342" s="197" t="s">
        <v>31</v>
      </c>
      <c r="F1342" s="195" t="s">
        <v>4223</v>
      </c>
      <c r="G1342" s="195" t="s">
        <v>1288</v>
      </c>
      <c r="H1342" s="161">
        <f>Dane_baza!AR1331</f>
        <v>1605398</v>
      </c>
      <c r="I1342" s="161">
        <f>Dane_baza!AS1331</f>
        <v>18503</v>
      </c>
      <c r="J1342" s="161">
        <f>Dane_baza!BX1331</f>
        <v>133365</v>
      </c>
      <c r="K1342" s="161">
        <f>Dane_baza!AT1331</f>
        <v>2842122</v>
      </c>
      <c r="L1342" s="161">
        <f>Dane_baza!AU1331</f>
        <v>20712</v>
      </c>
      <c r="M1342" s="161">
        <f>Dane_baza!AV1331</f>
        <v>1000903</v>
      </c>
      <c r="N1342" s="161">
        <f>Dane_baza!AY1331</f>
        <v>3992264</v>
      </c>
      <c r="O1342" s="161">
        <f>Dane_baza!AZ1331</f>
        <v>111915</v>
      </c>
      <c r="P1342" s="161">
        <f>Dane_baza!AW1331</f>
        <v>0</v>
      </c>
      <c r="Q1342" s="161">
        <f>Dane_baza!AX1331</f>
        <v>0</v>
      </c>
      <c r="R1342" s="212">
        <f t="shared" si="70"/>
        <v>9725182</v>
      </c>
      <c r="S1342" s="212">
        <f>Dane_baza!BU1331</f>
        <v>4354341.01</v>
      </c>
      <c r="T1342" s="212">
        <f>Dane_baza!BV1331</f>
        <v>21037.52</v>
      </c>
      <c r="U1342" s="212">
        <f>Dane_baza!BW1331</f>
        <v>6516825.3099999996</v>
      </c>
      <c r="V1342" s="212">
        <f t="shared" si="68"/>
        <v>10892203.84</v>
      </c>
      <c r="W1342" s="161">
        <f t="shared" si="69"/>
        <v>1167021.8399999999</v>
      </c>
      <c r="AA1342" s="36"/>
    </row>
    <row r="1343" spans="1:27" ht="14.45" x14ac:dyDescent="0.3">
      <c r="A1343" s="197" t="s">
        <v>147</v>
      </c>
      <c r="B1343" s="197" t="s">
        <v>33</v>
      </c>
      <c r="C1343" s="197" t="s">
        <v>42</v>
      </c>
      <c r="D1343" s="197" t="s">
        <v>36</v>
      </c>
      <c r="E1343" s="197" t="s">
        <v>31</v>
      </c>
      <c r="F1343" s="195" t="s">
        <v>4224</v>
      </c>
      <c r="G1343" s="195" t="s">
        <v>1289</v>
      </c>
      <c r="H1343" s="161">
        <f>Dane_baza!AR1332</f>
        <v>2137843</v>
      </c>
      <c r="I1343" s="161">
        <f>Dane_baza!AS1332</f>
        <v>54771</v>
      </c>
      <c r="J1343" s="161">
        <f>Dane_baza!BX1332</f>
        <v>99153</v>
      </c>
      <c r="K1343" s="161">
        <f>Dane_baza!AT1332</f>
        <v>1006856</v>
      </c>
      <c r="L1343" s="161">
        <f>Dane_baza!AU1332</f>
        <v>10128</v>
      </c>
      <c r="M1343" s="161">
        <f>Dane_baza!AV1332</f>
        <v>649650</v>
      </c>
      <c r="N1343" s="161">
        <f>Dane_baza!AY1332</f>
        <v>2614278</v>
      </c>
      <c r="O1343" s="161">
        <f>Dane_baza!AZ1332</f>
        <v>56769</v>
      </c>
      <c r="P1343" s="161">
        <f>Dane_baza!AW1332</f>
        <v>0</v>
      </c>
      <c r="Q1343" s="161">
        <f>Dane_baza!AX1332</f>
        <v>0</v>
      </c>
      <c r="R1343" s="212">
        <f t="shared" si="70"/>
        <v>6629448</v>
      </c>
      <c r="S1343" s="212">
        <f>Dane_baza!BU1332</f>
        <v>5350274.4800000004</v>
      </c>
      <c r="T1343" s="212">
        <f>Dane_baza!BV1332</f>
        <v>14392.16</v>
      </c>
      <c r="U1343" s="212">
        <f>Dane_baza!BW1332</f>
        <v>2060315.12</v>
      </c>
      <c r="V1343" s="212">
        <f t="shared" si="68"/>
        <v>7424981.7600000007</v>
      </c>
      <c r="W1343" s="161">
        <f t="shared" si="69"/>
        <v>795533.76000000071</v>
      </c>
      <c r="AA1343" s="36"/>
    </row>
    <row r="1344" spans="1:27" ht="14.45" x14ac:dyDescent="0.3">
      <c r="A1344" s="197" t="s">
        <v>147</v>
      </c>
      <c r="B1344" s="197" t="s">
        <v>33</v>
      </c>
      <c r="C1344" s="197" t="s">
        <v>75</v>
      </c>
      <c r="D1344" s="197" t="s">
        <v>40</v>
      </c>
      <c r="E1344" s="197" t="s">
        <v>31</v>
      </c>
      <c r="F1344" s="195" t="s">
        <v>4225</v>
      </c>
      <c r="G1344" s="195" t="s">
        <v>1290</v>
      </c>
      <c r="H1344" s="161">
        <f>Dane_baza!AR1333</f>
        <v>15554920</v>
      </c>
      <c r="I1344" s="161">
        <f>Dane_baza!AS1333</f>
        <v>732863</v>
      </c>
      <c r="J1344" s="161">
        <f>Dane_baza!BX1333</f>
        <v>920433</v>
      </c>
      <c r="K1344" s="161">
        <f>Dane_baza!AT1333</f>
        <v>17534719</v>
      </c>
      <c r="L1344" s="161">
        <f>Dane_baza!AU1333</f>
        <v>1121147</v>
      </c>
      <c r="M1344" s="161">
        <f>Dane_baza!AV1333</f>
        <v>866472</v>
      </c>
      <c r="N1344" s="161">
        <f>Dane_baza!AY1333</f>
        <v>24760914</v>
      </c>
      <c r="O1344" s="161">
        <f>Dane_baza!AZ1333</f>
        <v>567686</v>
      </c>
      <c r="P1344" s="161">
        <f>Dane_baza!AW1333</f>
        <v>0</v>
      </c>
      <c r="Q1344" s="161">
        <f>Dane_baza!AX1333</f>
        <v>0</v>
      </c>
      <c r="R1344" s="212">
        <f t="shared" si="70"/>
        <v>62059154</v>
      </c>
      <c r="S1344" s="212">
        <f>Dane_baza!BU1333</f>
        <v>42115647.740000002</v>
      </c>
      <c r="T1344" s="212">
        <f>Dane_baza!BV1333</f>
        <v>653204.61</v>
      </c>
      <c r="U1344" s="212">
        <f>Dane_baza!BW1333</f>
        <v>22790301.656584494</v>
      </c>
      <c r="V1344" s="212">
        <f t="shared" si="68"/>
        <v>65559154.006584495</v>
      </c>
      <c r="W1344" s="161">
        <f t="shared" si="69"/>
        <v>3500000.0065844953</v>
      </c>
      <c r="AA1344" s="36"/>
    </row>
    <row r="1345" spans="1:27" ht="14.45" x14ac:dyDescent="0.3">
      <c r="A1345" s="197" t="s">
        <v>147</v>
      </c>
      <c r="B1345" s="197" t="s">
        <v>32</v>
      </c>
      <c r="C1345" s="197" t="s">
        <v>33</v>
      </c>
      <c r="D1345" s="197" t="s">
        <v>40</v>
      </c>
      <c r="E1345" s="197" t="s">
        <v>31</v>
      </c>
      <c r="F1345" s="195" t="s">
        <v>4226</v>
      </c>
      <c r="G1345" s="195" t="s">
        <v>1291</v>
      </c>
      <c r="H1345" s="161">
        <f>Dane_baza!AR1334</f>
        <v>23731289</v>
      </c>
      <c r="I1345" s="161">
        <f>Dane_baza!AS1334</f>
        <v>1105453</v>
      </c>
      <c r="J1345" s="161">
        <f>Dane_baza!BX1334</f>
        <v>1275441</v>
      </c>
      <c r="K1345" s="161">
        <f>Dane_baza!AT1334</f>
        <v>26905907</v>
      </c>
      <c r="L1345" s="161">
        <f>Dane_baza!AU1334</f>
        <v>1332643</v>
      </c>
      <c r="M1345" s="161">
        <f>Dane_baza!AV1334</f>
        <v>1157347</v>
      </c>
      <c r="N1345" s="161">
        <f>Dane_baza!AY1334</f>
        <v>50341631</v>
      </c>
      <c r="O1345" s="161">
        <f>Dane_baza!AZ1334</f>
        <v>1177543</v>
      </c>
      <c r="P1345" s="161">
        <f>Dane_baza!AW1334</f>
        <v>0</v>
      </c>
      <c r="Q1345" s="161">
        <f>Dane_baza!AX1334</f>
        <v>0</v>
      </c>
      <c r="R1345" s="212">
        <f t="shared" si="70"/>
        <v>107027254</v>
      </c>
      <c r="S1345" s="212">
        <f>Dane_baza!BU1334</f>
        <v>68691136.159999996</v>
      </c>
      <c r="T1345" s="212">
        <f>Dane_baza!BV1334</f>
        <v>1393936.59</v>
      </c>
      <c r="U1345" s="212">
        <f>Dane_baza!BW1334</f>
        <v>40942180.849999994</v>
      </c>
      <c r="V1345" s="212">
        <f t="shared" si="68"/>
        <v>111027253.59999999</v>
      </c>
      <c r="W1345" s="161">
        <f t="shared" si="69"/>
        <v>3999999.599999994</v>
      </c>
      <c r="AA1345" s="36"/>
    </row>
    <row r="1346" spans="1:27" ht="14.45" x14ac:dyDescent="0.3">
      <c r="A1346" s="197" t="s">
        <v>147</v>
      </c>
      <c r="B1346" s="197" t="s">
        <v>32</v>
      </c>
      <c r="C1346" s="197" t="s">
        <v>32</v>
      </c>
      <c r="D1346" s="197" t="s">
        <v>36</v>
      </c>
      <c r="E1346" s="197" t="s">
        <v>31</v>
      </c>
      <c r="F1346" s="195" t="s">
        <v>4227</v>
      </c>
      <c r="G1346" s="195" t="s">
        <v>1292</v>
      </c>
      <c r="H1346" s="161">
        <f>Dane_baza!AR1335</f>
        <v>3691100</v>
      </c>
      <c r="I1346" s="161">
        <f>Dane_baza!AS1335</f>
        <v>105226</v>
      </c>
      <c r="J1346" s="161">
        <f>Dane_baza!BX1335</f>
        <v>282628</v>
      </c>
      <c r="K1346" s="161">
        <f>Dane_baza!AT1335</f>
        <v>9046534</v>
      </c>
      <c r="L1346" s="161">
        <f>Dane_baza!AU1335</f>
        <v>740689</v>
      </c>
      <c r="M1346" s="161">
        <f>Dane_baza!AV1335</f>
        <v>684524</v>
      </c>
      <c r="N1346" s="161">
        <f>Dane_baza!AY1335</f>
        <v>10587611</v>
      </c>
      <c r="O1346" s="161">
        <f>Dane_baza!AZ1335</f>
        <v>374673</v>
      </c>
      <c r="P1346" s="161">
        <f>Dane_baza!AW1335</f>
        <v>0</v>
      </c>
      <c r="Q1346" s="161">
        <f>Dane_baza!AX1335</f>
        <v>0</v>
      </c>
      <c r="R1346" s="212">
        <f t="shared" si="70"/>
        <v>25512985</v>
      </c>
      <c r="S1346" s="212">
        <f>Dane_baza!BU1335</f>
        <v>12831474.960000001</v>
      </c>
      <c r="T1346" s="212">
        <f>Dane_baza!BV1335</f>
        <v>178998.9</v>
      </c>
      <c r="U1346" s="212">
        <f>Dane_baza!BW1335</f>
        <v>15564069.34</v>
      </c>
      <c r="V1346" s="212">
        <f t="shared" si="68"/>
        <v>28574543.200000003</v>
      </c>
      <c r="W1346" s="161">
        <f t="shared" si="69"/>
        <v>3061558.200000003</v>
      </c>
      <c r="AA1346" s="36"/>
    </row>
    <row r="1347" spans="1:27" ht="14.45" x14ac:dyDescent="0.3">
      <c r="A1347" s="197" t="s">
        <v>147</v>
      </c>
      <c r="B1347" s="197" t="s">
        <v>32</v>
      </c>
      <c r="C1347" s="197" t="s">
        <v>37</v>
      </c>
      <c r="D1347" s="197" t="s">
        <v>36</v>
      </c>
      <c r="E1347" s="197" t="s">
        <v>31</v>
      </c>
      <c r="F1347" s="195" t="s">
        <v>4228</v>
      </c>
      <c r="G1347" s="195" t="s">
        <v>1293</v>
      </c>
      <c r="H1347" s="161">
        <f>Dane_baza!AR1336</f>
        <v>4397451</v>
      </c>
      <c r="I1347" s="161">
        <f>Dane_baza!AS1336</f>
        <v>11018</v>
      </c>
      <c r="J1347" s="161">
        <f>Dane_baza!BX1336</f>
        <v>393751</v>
      </c>
      <c r="K1347" s="161">
        <f>Dane_baza!AT1336</f>
        <v>12629438</v>
      </c>
      <c r="L1347" s="161">
        <f>Dane_baza!AU1336</f>
        <v>839164</v>
      </c>
      <c r="M1347" s="161">
        <f>Dane_baza!AV1336</f>
        <v>861162</v>
      </c>
      <c r="N1347" s="161">
        <f>Dane_baza!AY1336</f>
        <v>17224318</v>
      </c>
      <c r="O1347" s="161">
        <f>Dane_baza!AZ1336</f>
        <v>246538</v>
      </c>
      <c r="P1347" s="161">
        <f>Dane_baza!AW1336</f>
        <v>0</v>
      </c>
      <c r="Q1347" s="161">
        <f>Dane_baza!AX1336</f>
        <v>0</v>
      </c>
      <c r="R1347" s="212">
        <f t="shared" si="70"/>
        <v>36602840</v>
      </c>
      <c r="S1347" s="212">
        <f>Dane_baza!BU1336</f>
        <v>16337818.939999999</v>
      </c>
      <c r="T1347" s="212">
        <f>Dane_baza!BV1336</f>
        <v>2129.92</v>
      </c>
      <c r="U1347" s="212">
        <f>Dane_baza!BW1336</f>
        <v>22262890.780000001</v>
      </c>
      <c r="V1347" s="212">
        <f t="shared" si="68"/>
        <v>38602839.640000001</v>
      </c>
      <c r="W1347" s="161">
        <f t="shared" si="69"/>
        <v>1999999.6400000006</v>
      </c>
      <c r="AA1347" s="36"/>
    </row>
    <row r="1348" spans="1:27" ht="14.45" x14ac:dyDescent="0.3">
      <c r="A1348" s="197" t="s">
        <v>147</v>
      </c>
      <c r="B1348" s="197" t="s">
        <v>32</v>
      </c>
      <c r="C1348" s="197" t="s">
        <v>39</v>
      </c>
      <c r="D1348" s="197" t="s">
        <v>36</v>
      </c>
      <c r="E1348" s="197" t="s">
        <v>31</v>
      </c>
      <c r="F1348" s="195" t="s">
        <v>4229</v>
      </c>
      <c r="G1348" s="195" t="s">
        <v>1294</v>
      </c>
      <c r="H1348" s="161">
        <f>Dane_baza!AR1337</f>
        <v>6875858</v>
      </c>
      <c r="I1348" s="161">
        <f>Dane_baza!AS1337</f>
        <v>31612</v>
      </c>
      <c r="J1348" s="161">
        <f>Dane_baza!BX1337</f>
        <v>442107</v>
      </c>
      <c r="K1348" s="161">
        <f>Dane_baza!AT1337</f>
        <v>10617936</v>
      </c>
      <c r="L1348" s="161">
        <f>Dane_baza!AU1337</f>
        <v>334382</v>
      </c>
      <c r="M1348" s="161">
        <f>Dane_baza!AV1337</f>
        <v>896885</v>
      </c>
      <c r="N1348" s="161">
        <f>Dane_baza!AY1337</f>
        <v>17930007</v>
      </c>
      <c r="O1348" s="161">
        <f>Dane_baza!AZ1337</f>
        <v>434685</v>
      </c>
      <c r="P1348" s="161">
        <f>Dane_baza!AW1337</f>
        <v>0</v>
      </c>
      <c r="Q1348" s="161">
        <f>Dane_baza!AX1337</f>
        <v>0</v>
      </c>
      <c r="R1348" s="212">
        <f t="shared" si="70"/>
        <v>37563472</v>
      </c>
      <c r="S1348" s="212">
        <f>Dane_baza!BU1337</f>
        <v>22335448.309999999</v>
      </c>
      <c r="T1348" s="212">
        <f>Dane_baza!BV1337</f>
        <v>27098.799999999999</v>
      </c>
      <c r="U1348" s="212">
        <f>Dane_baza!BW1337</f>
        <v>17700924.888215512</v>
      </c>
      <c r="V1348" s="212">
        <f t="shared" si="68"/>
        <v>40063471.998215511</v>
      </c>
      <c r="W1348" s="161">
        <f t="shared" si="69"/>
        <v>2499999.9982155114</v>
      </c>
      <c r="AA1348" s="36"/>
    </row>
    <row r="1349" spans="1:27" ht="14.45" x14ac:dyDescent="0.3">
      <c r="A1349" s="197" t="s">
        <v>147</v>
      </c>
      <c r="B1349" s="197" t="s">
        <v>32</v>
      </c>
      <c r="C1349" s="197" t="s">
        <v>42</v>
      </c>
      <c r="D1349" s="197" t="s">
        <v>36</v>
      </c>
      <c r="E1349" s="197" t="s">
        <v>31</v>
      </c>
      <c r="F1349" s="195" t="s">
        <v>4230</v>
      </c>
      <c r="G1349" s="195" t="s">
        <v>1295</v>
      </c>
      <c r="H1349" s="161">
        <f>Dane_baza!AR1338</f>
        <v>5787860</v>
      </c>
      <c r="I1349" s="161">
        <f>Dane_baza!AS1338</f>
        <v>31061</v>
      </c>
      <c r="J1349" s="161">
        <f>Dane_baza!BX1338</f>
        <v>357474</v>
      </c>
      <c r="K1349" s="161">
        <f>Dane_baza!AT1338</f>
        <v>10327401</v>
      </c>
      <c r="L1349" s="161">
        <f>Dane_baza!AU1338</f>
        <v>732930</v>
      </c>
      <c r="M1349" s="161">
        <f>Dane_baza!AV1338</f>
        <v>448815</v>
      </c>
      <c r="N1349" s="161">
        <f>Dane_baza!AY1338</f>
        <v>14489278</v>
      </c>
      <c r="O1349" s="161">
        <f>Dane_baza!AZ1338</f>
        <v>376295</v>
      </c>
      <c r="P1349" s="161">
        <f>Dane_baza!AW1338</f>
        <v>0</v>
      </c>
      <c r="Q1349" s="161">
        <f>Dane_baza!AX1338</f>
        <v>0</v>
      </c>
      <c r="R1349" s="212">
        <f t="shared" si="70"/>
        <v>32551114</v>
      </c>
      <c r="S1349" s="212">
        <f>Dane_baza!BU1338</f>
        <v>18660994.960000001</v>
      </c>
      <c r="T1349" s="212">
        <f>Dane_baza!BV1338</f>
        <v>39122.54</v>
      </c>
      <c r="U1349" s="212">
        <f>Dane_baza!BW1338</f>
        <v>17419874.68</v>
      </c>
      <c r="V1349" s="212">
        <f t="shared" si="68"/>
        <v>36119992.18</v>
      </c>
      <c r="W1349" s="161">
        <f t="shared" si="69"/>
        <v>3568878.1799999997</v>
      </c>
      <c r="AA1349" s="36"/>
    </row>
    <row r="1350" spans="1:27" ht="14.45" x14ac:dyDescent="0.3">
      <c r="A1350" s="197" t="s">
        <v>147</v>
      </c>
      <c r="B1350" s="197" t="s">
        <v>32</v>
      </c>
      <c r="C1350" s="197" t="s">
        <v>44</v>
      </c>
      <c r="D1350" s="197" t="s">
        <v>36</v>
      </c>
      <c r="E1350" s="197" t="s">
        <v>31</v>
      </c>
      <c r="F1350" s="195" t="s">
        <v>4231</v>
      </c>
      <c r="G1350" s="195" t="s">
        <v>1296</v>
      </c>
      <c r="H1350" s="161">
        <f>Dane_baza!AR1339</f>
        <v>4087150</v>
      </c>
      <c r="I1350" s="161">
        <f>Dane_baza!AS1339</f>
        <v>15966</v>
      </c>
      <c r="J1350" s="161">
        <f>Dane_baza!BX1339</f>
        <v>390176</v>
      </c>
      <c r="K1350" s="161">
        <f>Dane_baza!AT1339</f>
        <v>13483758</v>
      </c>
      <c r="L1350" s="161">
        <f>Dane_baza!AU1339</f>
        <v>969174</v>
      </c>
      <c r="M1350" s="161">
        <f>Dane_baza!AV1339</f>
        <v>473469</v>
      </c>
      <c r="N1350" s="161">
        <f>Dane_baza!AY1339</f>
        <v>14849249</v>
      </c>
      <c r="O1350" s="161">
        <f>Dane_baza!AZ1339</f>
        <v>248160</v>
      </c>
      <c r="P1350" s="161">
        <f>Dane_baza!AW1339</f>
        <v>0</v>
      </c>
      <c r="Q1350" s="161">
        <f>Dane_baza!AX1339</f>
        <v>0</v>
      </c>
      <c r="R1350" s="212">
        <f t="shared" si="70"/>
        <v>34517102</v>
      </c>
      <c r="S1350" s="212">
        <f>Dane_baza!BU1339</f>
        <v>15636794.050000001</v>
      </c>
      <c r="T1350" s="212">
        <f>Dane_baza!BV1339</f>
        <v>10451.73</v>
      </c>
      <c r="U1350" s="212">
        <f>Dane_baza!BW1339</f>
        <v>20869856.221817017</v>
      </c>
      <c r="V1350" s="212">
        <f t="shared" si="68"/>
        <v>36517102.001817018</v>
      </c>
      <c r="W1350" s="161">
        <f t="shared" si="69"/>
        <v>2000000.0018170178</v>
      </c>
      <c r="AA1350" s="36"/>
    </row>
    <row r="1351" spans="1:27" ht="14.45" x14ac:dyDescent="0.3">
      <c r="A1351" s="197" t="s">
        <v>147</v>
      </c>
      <c r="B1351" s="197" t="s">
        <v>37</v>
      </c>
      <c r="C1351" s="197" t="s">
        <v>33</v>
      </c>
      <c r="D1351" s="197" t="s">
        <v>34</v>
      </c>
      <c r="E1351" s="197" t="s">
        <v>31</v>
      </c>
      <c r="F1351" s="195" t="s">
        <v>4232</v>
      </c>
      <c r="G1351" s="195" t="s">
        <v>1297</v>
      </c>
      <c r="H1351" s="161">
        <f>Dane_baza!AR1340</f>
        <v>68717935</v>
      </c>
      <c r="I1351" s="161">
        <f>Dane_baza!AS1340</f>
        <v>6482594</v>
      </c>
      <c r="J1351" s="161">
        <f>Dane_baza!BX1340</f>
        <v>2367862</v>
      </c>
      <c r="K1351" s="161">
        <f>Dane_baza!AT1340</f>
        <v>0</v>
      </c>
      <c r="L1351" s="161">
        <f>Dane_baza!AU1340</f>
        <v>0</v>
      </c>
      <c r="M1351" s="161">
        <f>Dane_baza!AV1340</f>
        <v>1833087</v>
      </c>
      <c r="N1351" s="161">
        <f>Dane_baza!AY1340</f>
        <v>80691602</v>
      </c>
      <c r="O1351" s="161">
        <f>Dane_baza!AZ1340</f>
        <v>2617843</v>
      </c>
      <c r="P1351" s="161">
        <f>Dane_baza!AW1340</f>
        <v>0</v>
      </c>
      <c r="Q1351" s="161">
        <f>Dane_baza!AX1340</f>
        <v>0</v>
      </c>
      <c r="R1351" s="212">
        <f t="shared" si="70"/>
        <v>162710923</v>
      </c>
      <c r="S1351" s="212">
        <f>Dane_baza!BU1340</f>
        <v>154013409.16</v>
      </c>
      <c r="T1351" s="212">
        <f>Dane_baza!BV1340</f>
        <v>8732045.1799999997</v>
      </c>
      <c r="U1351" s="212">
        <f>Dane_baza!BW1340</f>
        <v>8570945.0099999998</v>
      </c>
      <c r="V1351" s="212">
        <f t="shared" si="68"/>
        <v>171316399.34999999</v>
      </c>
      <c r="W1351" s="161">
        <f t="shared" si="69"/>
        <v>8605476.349999994</v>
      </c>
      <c r="AA1351" s="36"/>
    </row>
    <row r="1352" spans="1:27" ht="14.45" x14ac:dyDescent="0.3">
      <c r="A1352" s="197" t="s">
        <v>147</v>
      </c>
      <c r="B1352" s="197" t="s">
        <v>37</v>
      </c>
      <c r="C1352" s="197" t="s">
        <v>32</v>
      </c>
      <c r="D1352" s="197" t="s">
        <v>40</v>
      </c>
      <c r="E1352" s="197" t="s">
        <v>31</v>
      </c>
      <c r="F1352" s="195" t="s">
        <v>4233</v>
      </c>
      <c r="G1352" s="195" t="s">
        <v>1298</v>
      </c>
      <c r="H1352" s="161">
        <f>Dane_baza!AR1341</f>
        <v>7395437</v>
      </c>
      <c r="I1352" s="161">
        <f>Dane_baza!AS1341</f>
        <v>193066</v>
      </c>
      <c r="J1352" s="161">
        <f>Dane_baza!BX1341</f>
        <v>622941</v>
      </c>
      <c r="K1352" s="161">
        <f>Dane_baza!AT1341</f>
        <v>16727526</v>
      </c>
      <c r="L1352" s="161">
        <f>Dane_baza!AU1341</f>
        <v>1679511</v>
      </c>
      <c r="M1352" s="161">
        <f>Dane_baza!AV1341</f>
        <v>701981</v>
      </c>
      <c r="N1352" s="161">
        <f>Dane_baza!AY1341</f>
        <v>23109910</v>
      </c>
      <c r="O1352" s="161">
        <f>Dane_baza!AZ1341</f>
        <v>494698</v>
      </c>
      <c r="P1352" s="161">
        <f>Dane_baza!AW1341</f>
        <v>0</v>
      </c>
      <c r="Q1352" s="161">
        <f>Dane_baza!AX1341</f>
        <v>0</v>
      </c>
      <c r="R1352" s="212">
        <f t="shared" si="70"/>
        <v>50925070</v>
      </c>
      <c r="S1352" s="212">
        <f>Dane_baza!BU1341</f>
        <v>25318652.829999998</v>
      </c>
      <c r="T1352" s="212">
        <f>Dane_baza!BV1341</f>
        <v>100264.93</v>
      </c>
      <c r="U1352" s="212">
        <f>Dane_baza!BW1341</f>
        <v>28506152.240210496</v>
      </c>
      <c r="V1352" s="212">
        <f t="shared" si="68"/>
        <v>53925070.000210494</v>
      </c>
      <c r="W1352" s="161">
        <f t="shared" si="69"/>
        <v>3000000.0002104938</v>
      </c>
      <c r="AA1352" s="36"/>
    </row>
    <row r="1353" spans="1:27" ht="14.45" x14ac:dyDescent="0.3">
      <c r="A1353" s="197" t="s">
        <v>147</v>
      </c>
      <c r="B1353" s="197" t="s">
        <v>37</v>
      </c>
      <c r="C1353" s="197" t="s">
        <v>37</v>
      </c>
      <c r="D1353" s="197" t="s">
        <v>36</v>
      </c>
      <c r="E1353" s="197" t="s">
        <v>31</v>
      </c>
      <c r="F1353" s="195" t="s">
        <v>4234</v>
      </c>
      <c r="G1353" s="195" t="s">
        <v>1288</v>
      </c>
      <c r="H1353" s="161">
        <f>Dane_baza!AR1342</f>
        <v>15228002</v>
      </c>
      <c r="I1353" s="161">
        <f>Dane_baza!AS1342</f>
        <v>50144</v>
      </c>
      <c r="J1353" s="161">
        <f>Dane_baza!BX1342</f>
        <v>709051</v>
      </c>
      <c r="K1353" s="161">
        <f>Dane_baza!AT1342</f>
        <v>12580499</v>
      </c>
      <c r="L1353" s="161">
        <f>Dane_baza!AU1342</f>
        <v>0</v>
      </c>
      <c r="M1353" s="161">
        <f>Dane_baza!AV1342</f>
        <v>680542</v>
      </c>
      <c r="N1353" s="161">
        <f>Dane_baza!AY1342</f>
        <v>23185755</v>
      </c>
      <c r="O1353" s="161">
        <f>Dane_baza!AZ1342</f>
        <v>540113</v>
      </c>
      <c r="P1353" s="161">
        <f>Dane_baza!AW1342</f>
        <v>0</v>
      </c>
      <c r="Q1353" s="161">
        <f>Dane_baza!AX1342</f>
        <v>0</v>
      </c>
      <c r="R1353" s="212">
        <f t="shared" si="70"/>
        <v>52974106</v>
      </c>
      <c r="S1353" s="212">
        <f>Dane_baza!BU1342</f>
        <v>35607343.350000001</v>
      </c>
      <c r="T1353" s="212">
        <f>Dane_baza!BV1342</f>
        <v>66525.679999999993</v>
      </c>
      <c r="U1353" s="212">
        <f>Dane_baza!BW1342</f>
        <v>20300236.970131341</v>
      </c>
      <c r="V1353" s="212">
        <f t="shared" si="68"/>
        <v>55974106.000131339</v>
      </c>
      <c r="W1353" s="161">
        <f t="shared" si="69"/>
        <v>3000000.0001313388</v>
      </c>
      <c r="AA1353" s="36"/>
    </row>
    <row r="1354" spans="1:27" ht="14.45" x14ac:dyDescent="0.3">
      <c r="A1354" s="197" t="s">
        <v>147</v>
      </c>
      <c r="B1354" s="197" t="s">
        <v>37</v>
      </c>
      <c r="C1354" s="197" t="s">
        <v>39</v>
      </c>
      <c r="D1354" s="197" t="s">
        <v>36</v>
      </c>
      <c r="E1354" s="197" t="s">
        <v>31</v>
      </c>
      <c r="F1354" s="195" t="s">
        <v>4235</v>
      </c>
      <c r="G1354" s="195" t="s">
        <v>1297</v>
      </c>
      <c r="H1354" s="161">
        <f>Dane_baza!AR1343</f>
        <v>32788244</v>
      </c>
      <c r="I1354" s="161">
        <f>Dane_baza!AS1343</f>
        <v>4199513</v>
      </c>
      <c r="J1354" s="161">
        <f>Dane_baza!BX1343</f>
        <v>1254951</v>
      </c>
      <c r="K1354" s="161">
        <f>Dane_baza!AT1343</f>
        <v>54072</v>
      </c>
      <c r="L1354" s="161">
        <f>Dane_baza!AU1343</f>
        <v>0</v>
      </c>
      <c r="M1354" s="161">
        <f>Dane_baza!AV1343</f>
        <v>1048089</v>
      </c>
      <c r="N1354" s="161">
        <f>Dane_baza!AY1343</f>
        <v>45863410</v>
      </c>
      <c r="O1354" s="161">
        <f>Dane_baza!AZ1343</f>
        <v>947225</v>
      </c>
      <c r="P1354" s="161">
        <f>Dane_baza!AW1343</f>
        <v>0</v>
      </c>
      <c r="Q1354" s="161">
        <f>Dane_baza!AX1343</f>
        <v>0</v>
      </c>
      <c r="R1354" s="212">
        <f t="shared" si="70"/>
        <v>86155504</v>
      </c>
      <c r="S1354" s="212">
        <f>Dane_baza!BU1343</f>
        <v>78821888.459999993</v>
      </c>
      <c r="T1354" s="212">
        <f>Dane_baza!BV1343</f>
        <v>4430594.21</v>
      </c>
      <c r="U1354" s="212">
        <f>Dane_baza!BW1343</f>
        <v>6903021.3316434743</v>
      </c>
      <c r="V1354" s="212">
        <f t="shared" si="68"/>
        <v>90155504.001643464</v>
      </c>
      <c r="W1354" s="161">
        <f t="shared" si="69"/>
        <v>4000000.001643464</v>
      </c>
      <c r="AA1354" s="36"/>
    </row>
    <row r="1355" spans="1:27" ht="14.45" x14ac:dyDescent="0.3">
      <c r="A1355" s="197" t="s">
        <v>147</v>
      </c>
      <c r="B1355" s="197" t="s">
        <v>37</v>
      </c>
      <c r="C1355" s="197" t="s">
        <v>42</v>
      </c>
      <c r="D1355" s="197" t="s">
        <v>36</v>
      </c>
      <c r="E1355" s="197" t="s">
        <v>31</v>
      </c>
      <c r="F1355" s="195" t="s">
        <v>4236</v>
      </c>
      <c r="G1355" s="195" t="s">
        <v>1299</v>
      </c>
      <c r="H1355" s="161">
        <f>Dane_baza!AR1344</f>
        <v>2622933</v>
      </c>
      <c r="I1355" s="161">
        <f>Dane_baza!AS1344</f>
        <v>79905</v>
      </c>
      <c r="J1355" s="161">
        <f>Dane_baza!BX1344</f>
        <v>261788</v>
      </c>
      <c r="K1355" s="161">
        <f>Dane_baza!AT1344</f>
        <v>8871656</v>
      </c>
      <c r="L1355" s="161">
        <f>Dane_baza!AU1344</f>
        <v>658705</v>
      </c>
      <c r="M1355" s="161">
        <f>Dane_baza!AV1344</f>
        <v>760039</v>
      </c>
      <c r="N1355" s="161">
        <f>Dane_baza!AY1344</f>
        <v>11233664</v>
      </c>
      <c r="O1355" s="161">
        <f>Dane_baza!AZ1344</f>
        <v>278977</v>
      </c>
      <c r="P1355" s="161">
        <f>Dane_baza!AW1344</f>
        <v>0</v>
      </c>
      <c r="Q1355" s="161">
        <f>Dane_baza!AX1344</f>
        <v>0</v>
      </c>
      <c r="R1355" s="212">
        <f t="shared" si="70"/>
        <v>24767667</v>
      </c>
      <c r="S1355" s="212">
        <f>Dane_baza!BU1344</f>
        <v>10035260.57</v>
      </c>
      <c r="T1355" s="212">
        <f>Dane_baza!BV1344</f>
        <v>119312.83</v>
      </c>
      <c r="U1355" s="212">
        <f>Dane_baza!BW1344</f>
        <v>17585213.640000001</v>
      </c>
      <c r="V1355" s="212">
        <f t="shared" si="68"/>
        <v>27739787.039999999</v>
      </c>
      <c r="W1355" s="161">
        <f t="shared" si="69"/>
        <v>2972120.0399999991</v>
      </c>
      <c r="AA1355" s="36"/>
    </row>
    <row r="1356" spans="1:27" ht="14.45" x14ac:dyDescent="0.3">
      <c r="A1356" s="197" t="s">
        <v>147</v>
      </c>
      <c r="B1356" s="197" t="s">
        <v>37</v>
      </c>
      <c r="C1356" s="197" t="s">
        <v>44</v>
      </c>
      <c r="D1356" s="197" t="s">
        <v>40</v>
      </c>
      <c r="E1356" s="197" t="s">
        <v>31</v>
      </c>
      <c r="F1356" s="195" t="s">
        <v>4237</v>
      </c>
      <c r="G1356" s="195" t="s">
        <v>1300</v>
      </c>
      <c r="H1356" s="161">
        <f>Dane_baza!AR1345</f>
        <v>16932891</v>
      </c>
      <c r="I1356" s="161">
        <f>Dane_baza!AS1345</f>
        <v>510057</v>
      </c>
      <c r="J1356" s="161">
        <f>Dane_baza!BX1345</f>
        <v>915832</v>
      </c>
      <c r="K1356" s="161">
        <f>Dane_baza!AT1345</f>
        <v>12700983</v>
      </c>
      <c r="L1356" s="161">
        <f>Dane_baza!AU1345</f>
        <v>563642</v>
      </c>
      <c r="M1356" s="161">
        <f>Dane_baza!AV1345</f>
        <v>857507</v>
      </c>
      <c r="N1356" s="161">
        <f>Dane_baza!AY1345</f>
        <v>35105114</v>
      </c>
      <c r="O1356" s="161">
        <f>Dane_baza!AZ1345</f>
        <v>778541</v>
      </c>
      <c r="P1356" s="161">
        <f>Dane_baza!AW1345</f>
        <v>0</v>
      </c>
      <c r="Q1356" s="161">
        <f>Dane_baza!AX1345</f>
        <v>0</v>
      </c>
      <c r="R1356" s="212">
        <f t="shared" si="70"/>
        <v>68364567</v>
      </c>
      <c r="S1356" s="212">
        <f>Dane_baza!BU1345</f>
        <v>45751961.920000002</v>
      </c>
      <c r="T1356" s="212">
        <f>Dane_baza!BV1345</f>
        <v>973909.02</v>
      </c>
      <c r="U1356" s="212">
        <f>Dane_baza!BW1345</f>
        <v>25138695.579999998</v>
      </c>
      <c r="V1356" s="212">
        <f t="shared" si="68"/>
        <v>71864566.520000011</v>
      </c>
      <c r="W1356" s="161">
        <f t="shared" si="69"/>
        <v>3499999.5200000107</v>
      </c>
      <c r="AA1356" s="36"/>
    </row>
    <row r="1357" spans="1:27" ht="14.45" x14ac:dyDescent="0.3">
      <c r="A1357" s="197" t="s">
        <v>147</v>
      </c>
      <c r="B1357" s="197" t="s">
        <v>37</v>
      </c>
      <c r="C1357" s="197" t="s">
        <v>51</v>
      </c>
      <c r="D1357" s="197" t="s">
        <v>36</v>
      </c>
      <c r="E1357" s="197" t="s">
        <v>31</v>
      </c>
      <c r="F1357" s="195" t="s">
        <v>4238</v>
      </c>
      <c r="G1357" s="195" t="s">
        <v>1301</v>
      </c>
      <c r="H1357" s="161">
        <f>Dane_baza!AR1346</f>
        <v>17430112</v>
      </c>
      <c r="I1357" s="161">
        <f>Dane_baza!AS1346</f>
        <v>523862</v>
      </c>
      <c r="J1357" s="161">
        <f>Dane_baza!BX1346</f>
        <v>737634</v>
      </c>
      <c r="K1357" s="161">
        <f>Dane_baza!AT1346</f>
        <v>6746254</v>
      </c>
      <c r="L1357" s="161">
        <f>Dane_baza!AU1346</f>
        <v>0</v>
      </c>
      <c r="M1357" s="161">
        <f>Dane_baza!AV1346</f>
        <v>589598</v>
      </c>
      <c r="N1357" s="161">
        <f>Dane_baza!AY1346</f>
        <v>25145909</v>
      </c>
      <c r="O1357" s="161">
        <f>Dane_baza!AZ1346</f>
        <v>697443</v>
      </c>
      <c r="P1357" s="161">
        <f>Dane_baza!AW1346</f>
        <v>0</v>
      </c>
      <c r="Q1357" s="161">
        <f>Dane_baza!AX1346</f>
        <v>0</v>
      </c>
      <c r="R1357" s="212">
        <f t="shared" si="70"/>
        <v>51870812</v>
      </c>
      <c r="S1357" s="212">
        <f>Dane_baza!BU1346</f>
        <v>42196403.920000002</v>
      </c>
      <c r="T1357" s="212">
        <f>Dane_baza!BV1346</f>
        <v>941328.69</v>
      </c>
      <c r="U1357" s="212">
        <f>Dane_baza!BW1346</f>
        <v>11733079.400270004</v>
      </c>
      <c r="V1357" s="212">
        <f t="shared" si="68"/>
        <v>54870812.01027</v>
      </c>
      <c r="W1357" s="161">
        <f t="shared" si="69"/>
        <v>3000000.0102699995</v>
      </c>
      <c r="AA1357" s="36"/>
    </row>
    <row r="1358" spans="1:27" ht="14.45" x14ac:dyDescent="0.3">
      <c r="A1358" s="197" t="s">
        <v>147</v>
      </c>
      <c r="B1358" s="197" t="s">
        <v>39</v>
      </c>
      <c r="C1358" s="197" t="s">
        <v>33</v>
      </c>
      <c r="D1358" s="197" t="s">
        <v>34</v>
      </c>
      <c r="E1358" s="197" t="s">
        <v>31</v>
      </c>
      <c r="F1358" s="195" t="s">
        <v>4239</v>
      </c>
      <c r="G1358" s="195" t="s">
        <v>1302</v>
      </c>
      <c r="H1358" s="161">
        <f>Dane_baza!AR1347</f>
        <v>47546737</v>
      </c>
      <c r="I1358" s="161">
        <f>Dane_baza!AS1347</f>
        <v>4726845</v>
      </c>
      <c r="J1358" s="161">
        <f>Dane_baza!BX1347</f>
        <v>1796400</v>
      </c>
      <c r="K1358" s="161">
        <f>Dane_baza!AT1347</f>
        <v>7438446</v>
      </c>
      <c r="L1358" s="161">
        <f>Dane_baza!AU1347</f>
        <v>912100</v>
      </c>
      <c r="M1358" s="161">
        <f>Dane_baza!AV1347</f>
        <v>1440351</v>
      </c>
      <c r="N1358" s="161">
        <f>Dane_baza!AY1347</f>
        <v>60502444</v>
      </c>
      <c r="O1358" s="161">
        <f>Dane_baza!AZ1347</f>
        <v>2142609</v>
      </c>
      <c r="P1358" s="161">
        <f>Dane_baza!AW1347</f>
        <v>0</v>
      </c>
      <c r="Q1358" s="161">
        <f>Dane_baza!AX1347</f>
        <v>0</v>
      </c>
      <c r="R1358" s="212">
        <f t="shared" si="70"/>
        <v>126505932</v>
      </c>
      <c r="S1358" s="212">
        <f>Dane_baza!BU1347</f>
        <v>112476921.41</v>
      </c>
      <c r="T1358" s="212">
        <f>Dane_baza!BV1347</f>
        <v>4718686.62</v>
      </c>
      <c r="U1358" s="212">
        <f>Dane_baza!BW1347</f>
        <v>18491797.859999999</v>
      </c>
      <c r="V1358" s="212">
        <f t="shared" si="68"/>
        <v>135687405.88999999</v>
      </c>
      <c r="W1358" s="161">
        <f t="shared" si="69"/>
        <v>9181473.8899999857</v>
      </c>
      <c r="AA1358" s="36"/>
    </row>
    <row r="1359" spans="1:27" ht="14.45" x14ac:dyDescent="0.3">
      <c r="A1359" s="197" t="s">
        <v>147</v>
      </c>
      <c r="B1359" s="197" t="s">
        <v>39</v>
      </c>
      <c r="C1359" s="197" t="s">
        <v>32</v>
      </c>
      <c r="D1359" s="197" t="s">
        <v>34</v>
      </c>
      <c r="E1359" s="197" t="s">
        <v>31</v>
      </c>
      <c r="F1359" s="195" t="s">
        <v>4240</v>
      </c>
      <c r="G1359" s="195" t="s">
        <v>1303</v>
      </c>
      <c r="H1359" s="161">
        <f>Dane_baza!AR1348</f>
        <v>4399161</v>
      </c>
      <c r="I1359" s="161">
        <f>Dane_baza!AS1348</f>
        <v>557725</v>
      </c>
      <c r="J1359" s="161">
        <f>Dane_baza!BX1348</f>
        <v>240021</v>
      </c>
      <c r="K1359" s="161">
        <f>Dane_baza!AT1348</f>
        <v>3031656</v>
      </c>
      <c r="L1359" s="161">
        <f>Dane_baza!AU1348</f>
        <v>87695</v>
      </c>
      <c r="M1359" s="161">
        <f>Dane_baza!AV1348</f>
        <v>737902</v>
      </c>
      <c r="N1359" s="161">
        <f>Dane_baza!AY1348</f>
        <v>7548597</v>
      </c>
      <c r="O1359" s="161">
        <f>Dane_baza!AZ1348</f>
        <v>285465</v>
      </c>
      <c r="P1359" s="161">
        <f>Dane_baza!AW1348</f>
        <v>0</v>
      </c>
      <c r="Q1359" s="161">
        <f>Dane_baza!AX1348</f>
        <v>0</v>
      </c>
      <c r="R1359" s="212">
        <f t="shared" si="70"/>
        <v>16888222</v>
      </c>
      <c r="S1359" s="212">
        <f>Dane_baza!BU1348</f>
        <v>13951223.75</v>
      </c>
      <c r="T1359" s="212">
        <f>Dane_baza!BV1348</f>
        <v>321156.19</v>
      </c>
      <c r="U1359" s="212">
        <f>Dane_baza!BW1348</f>
        <v>4115842.0549972402</v>
      </c>
      <c r="V1359" s="212">
        <f t="shared" si="68"/>
        <v>18388221.994997241</v>
      </c>
      <c r="W1359" s="161">
        <f t="shared" si="69"/>
        <v>1499999.9949972406</v>
      </c>
      <c r="AA1359" s="36"/>
    </row>
    <row r="1360" spans="1:27" ht="14.45" x14ac:dyDescent="0.3">
      <c r="A1360" s="197" t="s">
        <v>147</v>
      </c>
      <c r="B1360" s="197" t="s">
        <v>39</v>
      </c>
      <c r="C1360" s="197" t="s">
        <v>37</v>
      </c>
      <c r="D1360" s="197" t="s">
        <v>36</v>
      </c>
      <c r="E1360" s="197" t="s">
        <v>31</v>
      </c>
      <c r="F1360" s="195" t="s">
        <v>4241</v>
      </c>
      <c r="G1360" s="195" t="s">
        <v>1304</v>
      </c>
      <c r="H1360" s="161">
        <f>Dane_baza!AR1349</f>
        <v>3451661</v>
      </c>
      <c r="I1360" s="161">
        <f>Dane_baza!AS1349</f>
        <v>72605</v>
      </c>
      <c r="J1360" s="161">
        <f>Dane_baza!BX1349</f>
        <v>258230</v>
      </c>
      <c r="K1360" s="161">
        <f>Dane_baza!AT1349</f>
        <v>6931127</v>
      </c>
      <c r="L1360" s="161">
        <f>Dane_baza!AU1349</f>
        <v>436086</v>
      </c>
      <c r="M1360" s="161">
        <f>Dane_baza!AV1349</f>
        <v>342194</v>
      </c>
      <c r="N1360" s="161">
        <f>Dane_baza!AY1349</f>
        <v>10078035</v>
      </c>
      <c r="O1360" s="161">
        <f>Dane_baza!AZ1349</f>
        <v>173550</v>
      </c>
      <c r="P1360" s="161">
        <f>Dane_baza!AW1349</f>
        <v>0</v>
      </c>
      <c r="Q1360" s="161">
        <f>Dane_baza!AX1349</f>
        <v>0</v>
      </c>
      <c r="R1360" s="212">
        <f t="shared" si="70"/>
        <v>21743488</v>
      </c>
      <c r="S1360" s="212">
        <f>Dane_baza!BU1349</f>
        <v>11522663.73</v>
      </c>
      <c r="T1360" s="212">
        <f>Dane_baza!BV1349</f>
        <v>199525.23</v>
      </c>
      <c r="U1360" s="212">
        <f>Dane_baza!BW1349</f>
        <v>11521299.032369165</v>
      </c>
      <c r="V1360" s="212">
        <f t="shared" ref="V1360:V1423" si="71">SUM(S1360:U1360)</f>
        <v>23243487.992369168</v>
      </c>
      <c r="W1360" s="161">
        <f t="shared" ref="W1360:W1423" si="72">V1360-R1360</f>
        <v>1499999.9923691675</v>
      </c>
      <c r="AA1360" s="36"/>
    </row>
    <row r="1361" spans="1:27" ht="14.45" x14ac:dyDescent="0.3">
      <c r="A1361" s="197" t="s">
        <v>147</v>
      </c>
      <c r="B1361" s="197" t="s">
        <v>39</v>
      </c>
      <c r="C1361" s="197" t="s">
        <v>39</v>
      </c>
      <c r="D1361" s="197" t="s">
        <v>36</v>
      </c>
      <c r="E1361" s="197" t="s">
        <v>31</v>
      </c>
      <c r="F1361" s="195" t="s">
        <v>4242</v>
      </c>
      <c r="G1361" s="195" t="s">
        <v>1302</v>
      </c>
      <c r="H1361" s="161">
        <f>Dane_baza!AR1350</f>
        <v>11185260</v>
      </c>
      <c r="I1361" s="161">
        <f>Dane_baza!AS1350</f>
        <v>874816</v>
      </c>
      <c r="J1361" s="161">
        <f>Dane_baza!BX1350</f>
        <v>648368</v>
      </c>
      <c r="K1361" s="161">
        <f>Dane_baza!AT1350</f>
        <v>13148206</v>
      </c>
      <c r="L1361" s="161">
        <f>Dane_baza!AU1350</f>
        <v>283489</v>
      </c>
      <c r="M1361" s="161">
        <f>Dane_baza!AV1350</f>
        <v>1110805</v>
      </c>
      <c r="N1361" s="161">
        <f>Dane_baza!AY1350</f>
        <v>19475447</v>
      </c>
      <c r="O1361" s="161">
        <f>Dane_baza!AZ1350</f>
        <v>543357</v>
      </c>
      <c r="P1361" s="161">
        <f>Dane_baza!AW1350</f>
        <v>0</v>
      </c>
      <c r="Q1361" s="161">
        <f>Dane_baza!AX1350</f>
        <v>0</v>
      </c>
      <c r="R1361" s="212">
        <f t="shared" ref="R1361:R1424" si="73">SUM(H1361:Q1361)</f>
        <v>47269748</v>
      </c>
      <c r="S1361" s="212">
        <f>Dane_baza!BU1350</f>
        <v>32101513.719999999</v>
      </c>
      <c r="T1361" s="212">
        <f>Dane_baza!BV1350</f>
        <v>349450.72</v>
      </c>
      <c r="U1361" s="212">
        <f>Dane_baza!BW1350</f>
        <v>17818783.560446013</v>
      </c>
      <c r="V1361" s="212">
        <f t="shared" si="71"/>
        <v>50269748.000446007</v>
      </c>
      <c r="W1361" s="161">
        <f t="shared" si="72"/>
        <v>3000000.0004460067</v>
      </c>
      <c r="AA1361" s="36"/>
    </row>
    <row r="1362" spans="1:27" ht="14.45" x14ac:dyDescent="0.3">
      <c r="A1362" s="197" t="s">
        <v>147</v>
      </c>
      <c r="B1362" s="197" t="s">
        <v>39</v>
      </c>
      <c r="C1362" s="197" t="s">
        <v>42</v>
      </c>
      <c r="D1362" s="197" t="s">
        <v>36</v>
      </c>
      <c r="E1362" s="197" t="s">
        <v>31</v>
      </c>
      <c r="F1362" s="195" t="s">
        <v>4243</v>
      </c>
      <c r="G1362" s="195" t="s">
        <v>1305</v>
      </c>
      <c r="H1362" s="161">
        <f>Dane_baza!AR1351</f>
        <v>3117431</v>
      </c>
      <c r="I1362" s="161">
        <f>Dane_baza!AS1351</f>
        <v>166845</v>
      </c>
      <c r="J1362" s="161">
        <f>Dane_baza!BX1351</f>
        <v>347519</v>
      </c>
      <c r="K1362" s="161">
        <f>Dane_baza!AT1351</f>
        <v>9392801</v>
      </c>
      <c r="L1362" s="161">
        <f>Dane_baza!AU1351</f>
        <v>630511</v>
      </c>
      <c r="M1362" s="161">
        <f>Dane_baza!AV1351</f>
        <v>816987</v>
      </c>
      <c r="N1362" s="161">
        <f>Dane_baza!AY1351</f>
        <v>11855292</v>
      </c>
      <c r="O1362" s="161">
        <f>Dane_baza!AZ1351</f>
        <v>282221</v>
      </c>
      <c r="P1362" s="161">
        <f>Dane_baza!AW1351</f>
        <v>0</v>
      </c>
      <c r="Q1362" s="161">
        <f>Dane_baza!AX1351</f>
        <v>0</v>
      </c>
      <c r="R1362" s="212">
        <f t="shared" si="73"/>
        <v>26609607</v>
      </c>
      <c r="S1362" s="212">
        <f>Dane_baza!BU1351</f>
        <v>12253997.25</v>
      </c>
      <c r="T1362" s="212">
        <f>Dane_baza!BV1351</f>
        <v>263650.11</v>
      </c>
      <c r="U1362" s="212">
        <f>Dane_baza!BW1351</f>
        <v>16091959.639331667</v>
      </c>
      <c r="V1362" s="212">
        <f t="shared" si="71"/>
        <v>28609606.999331668</v>
      </c>
      <c r="W1362" s="161">
        <f t="shared" si="72"/>
        <v>1999999.999331668</v>
      </c>
      <c r="AA1362" s="36"/>
    </row>
    <row r="1363" spans="1:27" ht="14.45" x14ac:dyDescent="0.3">
      <c r="A1363" s="197" t="s">
        <v>147</v>
      </c>
      <c r="B1363" s="197" t="s">
        <v>39</v>
      </c>
      <c r="C1363" s="197" t="s">
        <v>44</v>
      </c>
      <c r="D1363" s="197" t="s">
        <v>36</v>
      </c>
      <c r="E1363" s="197" t="s">
        <v>31</v>
      </c>
      <c r="F1363" s="195" t="s">
        <v>4244</v>
      </c>
      <c r="G1363" s="195" t="s">
        <v>1306</v>
      </c>
      <c r="H1363" s="161">
        <f>Dane_baza!AR1352</f>
        <v>9564720</v>
      </c>
      <c r="I1363" s="161">
        <f>Dane_baza!AS1352</f>
        <v>103603</v>
      </c>
      <c r="J1363" s="161">
        <f>Dane_baza!BX1352</f>
        <v>420274</v>
      </c>
      <c r="K1363" s="161">
        <f>Dane_baza!AT1352</f>
        <v>6147942</v>
      </c>
      <c r="L1363" s="161">
        <f>Dane_baza!AU1352</f>
        <v>0</v>
      </c>
      <c r="M1363" s="161">
        <f>Dane_baza!AV1352</f>
        <v>479146</v>
      </c>
      <c r="N1363" s="161">
        <f>Dane_baza!AY1352</f>
        <v>10751988</v>
      </c>
      <c r="O1363" s="161">
        <f>Dane_baza!AZ1352</f>
        <v>249782</v>
      </c>
      <c r="P1363" s="161">
        <f>Dane_baza!AW1352</f>
        <v>0</v>
      </c>
      <c r="Q1363" s="161">
        <f>Dane_baza!AX1352</f>
        <v>0</v>
      </c>
      <c r="R1363" s="212">
        <f t="shared" si="73"/>
        <v>27717455</v>
      </c>
      <c r="S1363" s="212">
        <f>Dane_baza!BU1352</f>
        <v>24099508.579999998</v>
      </c>
      <c r="T1363" s="212">
        <f>Dane_baza!BV1352</f>
        <v>126023.87</v>
      </c>
      <c r="U1363" s="212">
        <f>Dane_baza!BW1352</f>
        <v>5991922.4499999993</v>
      </c>
      <c r="V1363" s="212">
        <f t="shared" si="71"/>
        <v>30217454.899999999</v>
      </c>
      <c r="W1363" s="161">
        <f t="shared" si="72"/>
        <v>2499999.8999999985</v>
      </c>
      <c r="AA1363" s="36"/>
    </row>
    <row r="1364" spans="1:27" ht="14.45" x14ac:dyDescent="0.3">
      <c r="A1364" s="197" t="s">
        <v>147</v>
      </c>
      <c r="B1364" s="197" t="s">
        <v>39</v>
      </c>
      <c r="C1364" s="197" t="s">
        <v>51</v>
      </c>
      <c r="D1364" s="197" t="s">
        <v>40</v>
      </c>
      <c r="E1364" s="197" t="s">
        <v>31</v>
      </c>
      <c r="F1364" s="195" t="s">
        <v>4245</v>
      </c>
      <c r="G1364" s="195" t="s">
        <v>1307</v>
      </c>
      <c r="H1364" s="161">
        <f>Dane_baza!AR1353</f>
        <v>5141579</v>
      </c>
      <c r="I1364" s="161">
        <f>Dane_baza!AS1353</f>
        <v>36324</v>
      </c>
      <c r="J1364" s="161">
        <f>Dane_baza!BX1353</f>
        <v>442151</v>
      </c>
      <c r="K1364" s="161">
        <f>Dane_baza!AT1353</f>
        <v>13409172</v>
      </c>
      <c r="L1364" s="161">
        <f>Dane_baza!AU1353</f>
        <v>1297487</v>
      </c>
      <c r="M1364" s="161">
        <f>Dane_baza!AV1353</f>
        <v>870254</v>
      </c>
      <c r="N1364" s="161">
        <f>Dane_baza!AY1353</f>
        <v>20647497</v>
      </c>
      <c r="O1364" s="161">
        <f>Dane_baza!AZ1353</f>
        <v>353587</v>
      </c>
      <c r="P1364" s="161">
        <f>Dane_baza!AW1353</f>
        <v>0</v>
      </c>
      <c r="Q1364" s="161">
        <f>Dane_baza!AX1353</f>
        <v>0</v>
      </c>
      <c r="R1364" s="212">
        <f t="shared" si="73"/>
        <v>42198051</v>
      </c>
      <c r="S1364" s="212">
        <f>Dane_baza!BU1353</f>
        <v>19707655.440000001</v>
      </c>
      <c r="T1364" s="212">
        <f>Dane_baza!BV1353</f>
        <v>26657.39</v>
      </c>
      <c r="U1364" s="212">
        <f>Dane_baza!BW1353</f>
        <v>24963738.169844851</v>
      </c>
      <c r="V1364" s="212">
        <f t="shared" si="71"/>
        <v>44698050.999844849</v>
      </c>
      <c r="W1364" s="161">
        <f t="shared" si="72"/>
        <v>2499999.9998448491</v>
      </c>
      <c r="AA1364" s="36"/>
    </row>
    <row r="1365" spans="1:27" ht="14.45" x14ac:dyDescent="0.3">
      <c r="A1365" s="197" t="s">
        <v>147</v>
      </c>
      <c r="B1365" s="197" t="s">
        <v>39</v>
      </c>
      <c r="C1365" s="197" t="s">
        <v>75</v>
      </c>
      <c r="D1365" s="197" t="s">
        <v>36</v>
      </c>
      <c r="E1365" s="197" t="s">
        <v>31</v>
      </c>
      <c r="F1365" s="195" t="s">
        <v>4246</v>
      </c>
      <c r="G1365" s="195" t="s">
        <v>1303</v>
      </c>
      <c r="H1365" s="161">
        <f>Dane_baza!AR1354</f>
        <v>6268966</v>
      </c>
      <c r="I1365" s="161">
        <f>Dane_baza!AS1354</f>
        <v>207862</v>
      </c>
      <c r="J1365" s="161">
        <f>Dane_baza!BX1354</f>
        <v>571140</v>
      </c>
      <c r="K1365" s="161">
        <f>Dane_baza!AT1354</f>
        <v>12740066</v>
      </c>
      <c r="L1365" s="161">
        <f>Dane_baza!AU1354</f>
        <v>745819</v>
      </c>
      <c r="M1365" s="161">
        <f>Dane_baza!AV1354</f>
        <v>1089086</v>
      </c>
      <c r="N1365" s="161">
        <f>Dane_baza!AY1354</f>
        <v>20967700</v>
      </c>
      <c r="O1365" s="161">
        <f>Dane_baza!AZ1354</f>
        <v>394136</v>
      </c>
      <c r="P1365" s="161">
        <f>Dane_baza!AW1354</f>
        <v>0</v>
      </c>
      <c r="Q1365" s="161">
        <f>Dane_baza!AX1354</f>
        <v>0</v>
      </c>
      <c r="R1365" s="212">
        <f t="shared" si="73"/>
        <v>42984775</v>
      </c>
      <c r="S1365" s="212">
        <f>Dane_baza!BU1354</f>
        <v>23281527.41</v>
      </c>
      <c r="T1365" s="212">
        <f>Dane_baza!BV1354</f>
        <v>268196.46000000002</v>
      </c>
      <c r="U1365" s="212">
        <f>Dane_baza!BW1354</f>
        <v>22435051.124868315</v>
      </c>
      <c r="V1365" s="212">
        <f t="shared" si="71"/>
        <v>45984774.994868316</v>
      </c>
      <c r="W1365" s="161">
        <f t="shared" si="72"/>
        <v>2999999.9948683158</v>
      </c>
      <c r="AA1365" s="36"/>
    </row>
    <row r="1366" spans="1:27" ht="14.45" x14ac:dyDescent="0.3">
      <c r="A1366" s="197" t="s">
        <v>147</v>
      </c>
      <c r="B1366" s="197" t="s">
        <v>39</v>
      </c>
      <c r="C1366" s="197" t="s">
        <v>77</v>
      </c>
      <c r="D1366" s="197" t="s">
        <v>36</v>
      </c>
      <c r="E1366" s="197" t="s">
        <v>31</v>
      </c>
      <c r="F1366" s="195" t="s">
        <v>4247</v>
      </c>
      <c r="G1366" s="195" t="s">
        <v>1308</v>
      </c>
      <c r="H1366" s="161">
        <f>Dane_baza!AR1355</f>
        <v>1765363</v>
      </c>
      <c r="I1366" s="161">
        <f>Dane_baza!AS1355</f>
        <v>12758</v>
      </c>
      <c r="J1366" s="161">
        <f>Dane_baza!BX1355</f>
        <v>209356</v>
      </c>
      <c r="K1366" s="161">
        <f>Dane_baza!AT1355</f>
        <v>6001045</v>
      </c>
      <c r="L1366" s="161">
        <f>Dane_baza!AU1355</f>
        <v>433842</v>
      </c>
      <c r="M1366" s="161">
        <f>Dane_baza!AV1355</f>
        <v>351986</v>
      </c>
      <c r="N1366" s="161">
        <f>Dane_baza!AY1355</f>
        <v>8516412</v>
      </c>
      <c r="O1366" s="161">
        <f>Dane_baza!AZ1355</f>
        <v>178416</v>
      </c>
      <c r="P1366" s="161">
        <f>Dane_baza!AW1355</f>
        <v>0</v>
      </c>
      <c r="Q1366" s="161">
        <f>Dane_baza!AX1355</f>
        <v>0</v>
      </c>
      <c r="R1366" s="212">
        <f t="shared" si="73"/>
        <v>17469178</v>
      </c>
      <c r="S1366" s="212">
        <f>Dane_baza!BU1355</f>
        <v>8088835.7400000002</v>
      </c>
      <c r="T1366" s="212">
        <f>Dane_baza!BV1355</f>
        <v>28877.23</v>
      </c>
      <c r="U1366" s="212">
        <f>Dane_baza!BW1355</f>
        <v>11295041.99</v>
      </c>
      <c r="V1366" s="212">
        <f t="shared" si="71"/>
        <v>19412754.960000001</v>
      </c>
      <c r="W1366" s="161">
        <f t="shared" si="72"/>
        <v>1943576.9600000009</v>
      </c>
      <c r="AA1366" s="36"/>
    </row>
    <row r="1367" spans="1:27" ht="14.45" x14ac:dyDescent="0.3">
      <c r="A1367" s="197" t="s">
        <v>147</v>
      </c>
      <c r="B1367" s="197" t="s">
        <v>39</v>
      </c>
      <c r="C1367" s="197" t="s">
        <v>90</v>
      </c>
      <c r="D1367" s="197" t="s">
        <v>36</v>
      </c>
      <c r="E1367" s="197" t="s">
        <v>31</v>
      </c>
      <c r="F1367" s="195" t="s">
        <v>4248</v>
      </c>
      <c r="G1367" s="195" t="s">
        <v>1309</v>
      </c>
      <c r="H1367" s="161">
        <f>Dane_baza!AR1356</f>
        <v>3607195</v>
      </c>
      <c r="I1367" s="161">
        <f>Dane_baza!AS1356</f>
        <v>168166</v>
      </c>
      <c r="J1367" s="161">
        <f>Dane_baza!BX1356</f>
        <v>306922</v>
      </c>
      <c r="K1367" s="161">
        <f>Dane_baza!AT1356</f>
        <v>8259435</v>
      </c>
      <c r="L1367" s="161">
        <f>Dane_baza!AU1356</f>
        <v>492733</v>
      </c>
      <c r="M1367" s="161">
        <f>Dane_baza!AV1356</f>
        <v>398829</v>
      </c>
      <c r="N1367" s="161">
        <f>Dane_baza!AY1356</f>
        <v>13363691</v>
      </c>
      <c r="O1367" s="161">
        <f>Dane_baza!AZ1356</f>
        <v>222209</v>
      </c>
      <c r="P1367" s="161">
        <f>Dane_baza!AW1356</f>
        <v>0</v>
      </c>
      <c r="Q1367" s="161">
        <f>Dane_baza!AX1356</f>
        <v>0</v>
      </c>
      <c r="R1367" s="212">
        <f t="shared" si="73"/>
        <v>26819180</v>
      </c>
      <c r="S1367" s="212">
        <f>Dane_baza!BU1356</f>
        <v>13118239.060000001</v>
      </c>
      <c r="T1367" s="212">
        <f>Dane_baza!BV1356</f>
        <v>240169.31</v>
      </c>
      <c r="U1367" s="212">
        <f>Dane_baza!BW1356</f>
        <v>16257686.359999999</v>
      </c>
      <c r="V1367" s="212">
        <f t="shared" si="71"/>
        <v>29616094.73</v>
      </c>
      <c r="W1367" s="161">
        <f t="shared" si="72"/>
        <v>2796914.7300000004</v>
      </c>
      <c r="AA1367" s="36"/>
    </row>
    <row r="1368" spans="1:27" ht="14.45" x14ac:dyDescent="0.3">
      <c r="A1368" s="197" t="s">
        <v>147</v>
      </c>
      <c r="B1368" s="197" t="s">
        <v>39</v>
      </c>
      <c r="C1368" s="197" t="s">
        <v>92</v>
      </c>
      <c r="D1368" s="197" t="s">
        <v>36</v>
      </c>
      <c r="E1368" s="197" t="s">
        <v>31</v>
      </c>
      <c r="F1368" s="195" t="s">
        <v>4249</v>
      </c>
      <c r="G1368" s="195" t="s">
        <v>1310</v>
      </c>
      <c r="H1368" s="161">
        <f>Dane_baza!AR1357</f>
        <v>7718204</v>
      </c>
      <c r="I1368" s="161">
        <f>Dane_baza!AS1357</f>
        <v>142714</v>
      </c>
      <c r="J1368" s="161">
        <f>Dane_baza!BX1357</f>
        <v>635015</v>
      </c>
      <c r="K1368" s="161">
        <f>Dane_baza!AT1357</f>
        <v>16267818</v>
      </c>
      <c r="L1368" s="161">
        <f>Dane_baza!AU1357</f>
        <v>1136951</v>
      </c>
      <c r="M1368" s="161">
        <f>Dane_baza!AV1357</f>
        <v>968361</v>
      </c>
      <c r="N1368" s="161">
        <f>Dane_baza!AY1357</f>
        <v>23237542</v>
      </c>
      <c r="O1368" s="161">
        <f>Dane_baza!AZ1357</f>
        <v>506052</v>
      </c>
      <c r="P1368" s="161">
        <f>Dane_baza!AW1357</f>
        <v>0</v>
      </c>
      <c r="Q1368" s="161">
        <f>Dane_baza!AX1357</f>
        <v>0</v>
      </c>
      <c r="R1368" s="212">
        <f t="shared" si="73"/>
        <v>50612657</v>
      </c>
      <c r="S1368" s="212">
        <f>Dane_baza!BU1357</f>
        <v>25532181.149999999</v>
      </c>
      <c r="T1368" s="212">
        <f>Dane_baza!BV1357</f>
        <v>245493.42</v>
      </c>
      <c r="U1368" s="212">
        <f>Dane_baza!BW1357</f>
        <v>27834982.42546355</v>
      </c>
      <c r="V1368" s="212">
        <f t="shared" si="71"/>
        <v>53612656.99546355</v>
      </c>
      <c r="W1368" s="161">
        <f t="shared" si="72"/>
        <v>2999999.9954635501</v>
      </c>
      <c r="AA1368" s="36"/>
    </row>
    <row r="1369" spans="1:27" ht="14.45" x14ac:dyDescent="0.3">
      <c r="A1369" s="197" t="s">
        <v>147</v>
      </c>
      <c r="B1369" s="197" t="s">
        <v>42</v>
      </c>
      <c r="C1369" s="197" t="s">
        <v>33</v>
      </c>
      <c r="D1369" s="197" t="s">
        <v>34</v>
      </c>
      <c r="E1369" s="197" t="s">
        <v>31</v>
      </c>
      <c r="F1369" s="195" t="s">
        <v>4250</v>
      </c>
      <c r="G1369" s="195" t="s">
        <v>1311</v>
      </c>
      <c r="H1369" s="161">
        <f>Dane_baza!AR1358</f>
        <v>44630997</v>
      </c>
      <c r="I1369" s="161">
        <f>Dane_baza!AS1358</f>
        <v>5413664</v>
      </c>
      <c r="J1369" s="161">
        <f>Dane_baza!BX1358</f>
        <v>1485146</v>
      </c>
      <c r="K1369" s="161">
        <f>Dane_baza!AT1358</f>
        <v>0</v>
      </c>
      <c r="L1369" s="161">
        <f>Dane_baza!AU1358</f>
        <v>1217444</v>
      </c>
      <c r="M1369" s="161">
        <f>Dane_baza!AV1358</f>
        <v>1451989</v>
      </c>
      <c r="N1369" s="161">
        <f>Dane_baza!AY1358</f>
        <v>51765281</v>
      </c>
      <c r="O1369" s="161">
        <f>Dane_baza!AZ1358</f>
        <v>1834437</v>
      </c>
      <c r="P1369" s="161">
        <f>Dane_baza!AW1358</f>
        <v>0</v>
      </c>
      <c r="Q1369" s="161">
        <f>Dane_baza!AX1358</f>
        <v>0</v>
      </c>
      <c r="R1369" s="212">
        <f t="shared" si="73"/>
        <v>107798958</v>
      </c>
      <c r="S1369" s="212">
        <f>Dane_baza!BU1358</f>
        <v>104434409.70999999</v>
      </c>
      <c r="T1369" s="212">
        <f>Dane_baza!BV1358</f>
        <v>4451969.5199999996</v>
      </c>
      <c r="U1369" s="212">
        <f>Dane_baza!BW1358</f>
        <v>9104083.0899999999</v>
      </c>
      <c r="V1369" s="212">
        <f t="shared" si="71"/>
        <v>117990462.31999999</v>
      </c>
      <c r="W1369" s="161">
        <f t="shared" si="72"/>
        <v>10191504.319999993</v>
      </c>
      <c r="AA1369" s="36"/>
    </row>
    <row r="1370" spans="1:27" ht="14.45" x14ac:dyDescent="0.3">
      <c r="A1370" s="197" t="s">
        <v>147</v>
      </c>
      <c r="B1370" s="197" t="s">
        <v>42</v>
      </c>
      <c r="C1370" s="197" t="s">
        <v>32</v>
      </c>
      <c r="D1370" s="197" t="s">
        <v>36</v>
      </c>
      <c r="E1370" s="197" t="s">
        <v>31</v>
      </c>
      <c r="F1370" s="195" t="s">
        <v>4251</v>
      </c>
      <c r="G1370" s="195" t="s">
        <v>1312</v>
      </c>
      <c r="H1370" s="161">
        <f>Dane_baza!AR1359</f>
        <v>3441766</v>
      </c>
      <c r="I1370" s="161">
        <f>Dane_baza!AS1359</f>
        <v>37300</v>
      </c>
      <c r="J1370" s="161">
        <f>Dane_baza!BX1359</f>
        <v>300169</v>
      </c>
      <c r="K1370" s="161">
        <f>Dane_baza!AT1359</f>
        <v>9781385</v>
      </c>
      <c r="L1370" s="161">
        <f>Dane_baza!AU1359</f>
        <v>863585</v>
      </c>
      <c r="M1370" s="161">
        <f>Dane_baza!AV1359</f>
        <v>969711</v>
      </c>
      <c r="N1370" s="161">
        <f>Dane_baza!AY1359</f>
        <v>12223138</v>
      </c>
      <c r="O1370" s="161">
        <f>Dane_baza!AZ1359</f>
        <v>269245</v>
      </c>
      <c r="P1370" s="161">
        <f>Dane_baza!AW1359</f>
        <v>0</v>
      </c>
      <c r="Q1370" s="161">
        <f>Dane_baza!AX1359</f>
        <v>0</v>
      </c>
      <c r="R1370" s="212">
        <f t="shared" si="73"/>
        <v>27886299</v>
      </c>
      <c r="S1370" s="212">
        <f>Dane_baza!BU1359</f>
        <v>14119578.42</v>
      </c>
      <c r="T1370" s="212">
        <f>Dane_baza!BV1359</f>
        <v>48922.720000000001</v>
      </c>
      <c r="U1370" s="212">
        <f>Dane_baza!BW1359</f>
        <v>15717797.852101464</v>
      </c>
      <c r="V1370" s="212">
        <f t="shared" si="71"/>
        <v>29886298.992101464</v>
      </c>
      <c r="W1370" s="161">
        <f t="shared" si="72"/>
        <v>1999999.9921014644</v>
      </c>
      <c r="AA1370" s="36"/>
    </row>
    <row r="1371" spans="1:27" ht="14.45" x14ac:dyDescent="0.3">
      <c r="A1371" s="197" t="s">
        <v>147</v>
      </c>
      <c r="B1371" s="197" t="s">
        <v>42</v>
      </c>
      <c r="C1371" s="197" t="s">
        <v>37</v>
      </c>
      <c r="D1371" s="197" t="s">
        <v>36</v>
      </c>
      <c r="E1371" s="197" t="s">
        <v>31</v>
      </c>
      <c r="F1371" s="195" t="s">
        <v>4252</v>
      </c>
      <c r="G1371" s="195" t="s">
        <v>1313</v>
      </c>
      <c r="H1371" s="161">
        <f>Dane_baza!AR1360</f>
        <v>5024169</v>
      </c>
      <c r="I1371" s="161">
        <f>Dane_baza!AS1360</f>
        <v>22987</v>
      </c>
      <c r="J1371" s="161">
        <f>Dane_baza!BX1360</f>
        <v>428670</v>
      </c>
      <c r="K1371" s="161">
        <f>Dane_baza!AT1360</f>
        <v>14364480</v>
      </c>
      <c r="L1371" s="161">
        <f>Dane_baza!AU1360</f>
        <v>1177691</v>
      </c>
      <c r="M1371" s="161">
        <f>Dane_baza!AV1360</f>
        <v>850534</v>
      </c>
      <c r="N1371" s="161">
        <f>Dane_baza!AY1360</f>
        <v>14946935</v>
      </c>
      <c r="O1371" s="161">
        <f>Dane_baza!AZ1360</f>
        <v>280599</v>
      </c>
      <c r="P1371" s="161">
        <f>Dane_baza!AW1360</f>
        <v>0</v>
      </c>
      <c r="Q1371" s="161">
        <f>Dane_baza!AX1360</f>
        <v>0</v>
      </c>
      <c r="R1371" s="212">
        <f t="shared" si="73"/>
        <v>37096065</v>
      </c>
      <c r="S1371" s="212">
        <f>Dane_baza!BU1360</f>
        <v>18629574.09</v>
      </c>
      <c r="T1371" s="212">
        <f>Dane_baza!BV1360</f>
        <v>7448.02</v>
      </c>
      <c r="U1371" s="212">
        <f>Dane_baza!BW1360</f>
        <v>20959042.470000003</v>
      </c>
      <c r="V1371" s="212">
        <f t="shared" si="71"/>
        <v>39596064.579999998</v>
      </c>
      <c r="W1371" s="161">
        <f t="shared" si="72"/>
        <v>2499999.5799999982</v>
      </c>
      <c r="AA1371" s="36"/>
    </row>
    <row r="1372" spans="1:27" ht="14.45" x14ac:dyDescent="0.3">
      <c r="A1372" s="197" t="s">
        <v>147</v>
      </c>
      <c r="B1372" s="197" t="s">
        <v>42</v>
      </c>
      <c r="C1372" s="197" t="s">
        <v>39</v>
      </c>
      <c r="D1372" s="197" t="s">
        <v>36</v>
      </c>
      <c r="E1372" s="197" t="s">
        <v>31</v>
      </c>
      <c r="F1372" s="195" t="s">
        <v>4253</v>
      </c>
      <c r="G1372" s="195" t="s">
        <v>1311</v>
      </c>
      <c r="H1372" s="161">
        <f>Dane_baza!AR1361</f>
        <v>17118070</v>
      </c>
      <c r="I1372" s="161">
        <f>Dane_baza!AS1361</f>
        <v>70510</v>
      </c>
      <c r="J1372" s="161">
        <f>Dane_baza!BX1361</f>
        <v>802755</v>
      </c>
      <c r="K1372" s="161">
        <f>Dane_baza!AT1361</f>
        <v>15943419</v>
      </c>
      <c r="L1372" s="161">
        <f>Dane_baza!AU1361</f>
        <v>0</v>
      </c>
      <c r="M1372" s="161">
        <f>Dane_baza!AV1361</f>
        <v>1125209</v>
      </c>
      <c r="N1372" s="161">
        <f>Dane_baza!AY1361</f>
        <v>19939277</v>
      </c>
      <c r="O1372" s="161">
        <f>Dane_baza!AZ1361</f>
        <v>403868</v>
      </c>
      <c r="P1372" s="161">
        <f>Dane_baza!AW1361</f>
        <v>0</v>
      </c>
      <c r="Q1372" s="161">
        <f>Dane_baza!AX1361</f>
        <v>0</v>
      </c>
      <c r="R1372" s="212">
        <f t="shared" si="73"/>
        <v>55403108</v>
      </c>
      <c r="S1372" s="212">
        <f>Dane_baza!BU1361</f>
        <v>44783535.450000003</v>
      </c>
      <c r="T1372" s="212">
        <f>Dane_baza!BV1361</f>
        <v>57987.7</v>
      </c>
      <c r="U1372" s="212">
        <f>Dane_baza!BW1361</f>
        <v>14061584.856300004</v>
      </c>
      <c r="V1372" s="212">
        <f t="shared" si="71"/>
        <v>58903108.00630001</v>
      </c>
      <c r="W1372" s="161">
        <f t="shared" si="72"/>
        <v>3500000.0063000098</v>
      </c>
      <c r="AA1372" s="36"/>
    </row>
    <row r="1373" spans="1:27" ht="14.45" x14ac:dyDescent="0.3">
      <c r="A1373" s="197" t="s">
        <v>147</v>
      </c>
      <c r="B1373" s="197" t="s">
        <v>42</v>
      </c>
      <c r="C1373" s="197" t="s">
        <v>42</v>
      </c>
      <c r="D1373" s="197" t="s">
        <v>40</v>
      </c>
      <c r="E1373" s="197" t="s">
        <v>31</v>
      </c>
      <c r="F1373" s="195" t="s">
        <v>4254</v>
      </c>
      <c r="G1373" s="195" t="s">
        <v>1314</v>
      </c>
      <c r="H1373" s="161">
        <f>Dane_baza!AR1362</f>
        <v>5912387</v>
      </c>
      <c r="I1373" s="161">
        <f>Dane_baza!AS1362</f>
        <v>75531</v>
      </c>
      <c r="J1373" s="161">
        <f>Dane_baza!BX1362</f>
        <v>415599</v>
      </c>
      <c r="K1373" s="161">
        <f>Dane_baza!AT1362</f>
        <v>11242977</v>
      </c>
      <c r="L1373" s="161">
        <f>Dane_baza!AU1362</f>
        <v>914600</v>
      </c>
      <c r="M1373" s="161">
        <f>Dane_baza!AV1362</f>
        <v>849422</v>
      </c>
      <c r="N1373" s="161">
        <f>Dane_baza!AY1362</f>
        <v>14806613</v>
      </c>
      <c r="O1373" s="161">
        <f>Dane_baza!AZ1362</f>
        <v>350343</v>
      </c>
      <c r="P1373" s="161">
        <f>Dane_baza!AW1362</f>
        <v>0</v>
      </c>
      <c r="Q1373" s="161">
        <f>Dane_baza!AX1362</f>
        <v>0</v>
      </c>
      <c r="R1373" s="212">
        <f t="shared" si="73"/>
        <v>34567472</v>
      </c>
      <c r="S1373" s="212">
        <f>Dane_baza!BU1362</f>
        <v>19553852.66</v>
      </c>
      <c r="T1373" s="212">
        <f>Dane_baza!BV1362</f>
        <v>64238.37</v>
      </c>
      <c r="U1373" s="212">
        <f>Dane_baza!BW1362</f>
        <v>17449380.967768908</v>
      </c>
      <c r="V1373" s="212">
        <f t="shared" si="71"/>
        <v>37067471.997768909</v>
      </c>
      <c r="W1373" s="161">
        <f t="shared" si="72"/>
        <v>2499999.9977689087</v>
      </c>
      <c r="AA1373" s="36"/>
    </row>
    <row r="1374" spans="1:27" ht="14.45" x14ac:dyDescent="0.3">
      <c r="A1374" s="197" t="s">
        <v>147</v>
      </c>
      <c r="B1374" s="197" t="s">
        <v>42</v>
      </c>
      <c r="C1374" s="197" t="s">
        <v>44</v>
      </c>
      <c r="D1374" s="197" t="s">
        <v>36</v>
      </c>
      <c r="E1374" s="197" t="s">
        <v>31</v>
      </c>
      <c r="F1374" s="195" t="s">
        <v>4255</v>
      </c>
      <c r="G1374" s="195" t="s">
        <v>1315</v>
      </c>
      <c r="H1374" s="161">
        <f>Dane_baza!AR1363</f>
        <v>662448</v>
      </c>
      <c r="I1374" s="161">
        <f>Dane_baza!AS1363</f>
        <v>61</v>
      </c>
      <c r="J1374" s="161">
        <f>Dane_baza!BX1363</f>
        <v>94678</v>
      </c>
      <c r="K1374" s="161">
        <f>Dane_baza!AT1363</f>
        <v>3068398</v>
      </c>
      <c r="L1374" s="161">
        <f>Dane_baza!AU1363</f>
        <v>41795</v>
      </c>
      <c r="M1374" s="161">
        <f>Dane_baza!AV1363</f>
        <v>1177918</v>
      </c>
      <c r="N1374" s="161">
        <f>Dane_baza!AY1363</f>
        <v>2742274</v>
      </c>
      <c r="O1374" s="161">
        <f>Dane_baza!AZ1363</f>
        <v>50281</v>
      </c>
      <c r="P1374" s="161">
        <f>Dane_baza!AW1363</f>
        <v>0</v>
      </c>
      <c r="Q1374" s="161">
        <f>Dane_baza!AX1363</f>
        <v>0</v>
      </c>
      <c r="R1374" s="212">
        <f t="shared" si="73"/>
        <v>7837853</v>
      </c>
      <c r="S1374" s="212">
        <f>Dane_baza!BU1363</f>
        <v>2730579.91</v>
      </c>
      <c r="T1374" s="212">
        <f>Dane_baza!BV1363</f>
        <v>0</v>
      </c>
      <c r="U1374" s="212">
        <f>Dane_baza!BW1363</f>
        <v>6047815.4500000002</v>
      </c>
      <c r="V1374" s="212">
        <f t="shared" si="71"/>
        <v>8778395.3599999994</v>
      </c>
      <c r="W1374" s="161">
        <f t="shared" si="72"/>
        <v>940542.3599999994</v>
      </c>
      <c r="AA1374" s="36"/>
    </row>
    <row r="1375" spans="1:27" ht="14.45" x14ac:dyDescent="0.3">
      <c r="A1375" s="197" t="s">
        <v>147</v>
      </c>
      <c r="B1375" s="197" t="s">
        <v>42</v>
      </c>
      <c r="C1375" s="197" t="s">
        <v>51</v>
      </c>
      <c r="D1375" s="197" t="s">
        <v>36</v>
      </c>
      <c r="E1375" s="197" t="s">
        <v>31</v>
      </c>
      <c r="F1375" s="195" t="s">
        <v>4256</v>
      </c>
      <c r="G1375" s="195" t="s">
        <v>1316</v>
      </c>
      <c r="H1375" s="161">
        <f>Dane_baza!AR1364</f>
        <v>5209038</v>
      </c>
      <c r="I1375" s="161">
        <f>Dane_baza!AS1364</f>
        <v>49226</v>
      </c>
      <c r="J1375" s="161">
        <f>Dane_baza!BX1364</f>
        <v>434445</v>
      </c>
      <c r="K1375" s="161">
        <f>Dane_baza!AT1364</f>
        <v>14474729</v>
      </c>
      <c r="L1375" s="161">
        <f>Dane_baza!AU1364</f>
        <v>1107562</v>
      </c>
      <c r="M1375" s="161">
        <f>Dane_baza!AV1364</f>
        <v>533806</v>
      </c>
      <c r="N1375" s="161">
        <f>Dane_baza!AY1364</f>
        <v>15448055</v>
      </c>
      <c r="O1375" s="161">
        <f>Dane_baza!AZ1364</f>
        <v>288709</v>
      </c>
      <c r="P1375" s="161">
        <f>Dane_baza!AW1364</f>
        <v>0</v>
      </c>
      <c r="Q1375" s="161">
        <f>Dane_baza!AX1364</f>
        <v>0</v>
      </c>
      <c r="R1375" s="212">
        <f t="shared" si="73"/>
        <v>37545570</v>
      </c>
      <c r="S1375" s="212">
        <f>Dane_baza!BU1364</f>
        <v>17559580.710000001</v>
      </c>
      <c r="T1375" s="212">
        <f>Dane_baza!BV1364</f>
        <v>34124.22</v>
      </c>
      <c r="U1375" s="212">
        <f>Dane_baza!BW1364</f>
        <v>22451865.066833746</v>
      </c>
      <c r="V1375" s="212">
        <f t="shared" si="71"/>
        <v>40045569.996833742</v>
      </c>
      <c r="W1375" s="161">
        <f t="shared" si="72"/>
        <v>2499999.9968337417</v>
      </c>
      <c r="AA1375" s="36"/>
    </row>
    <row r="1376" spans="1:27" ht="14.45" x14ac:dyDescent="0.3">
      <c r="A1376" s="197" t="s">
        <v>147</v>
      </c>
      <c r="B1376" s="197" t="s">
        <v>42</v>
      </c>
      <c r="C1376" s="197" t="s">
        <v>75</v>
      </c>
      <c r="D1376" s="197" t="s">
        <v>36</v>
      </c>
      <c r="E1376" s="197" t="s">
        <v>31</v>
      </c>
      <c r="F1376" s="195" t="s">
        <v>4257</v>
      </c>
      <c r="G1376" s="195" t="s">
        <v>1317</v>
      </c>
      <c r="H1376" s="161">
        <f>Dane_baza!AR1365</f>
        <v>2705053</v>
      </c>
      <c r="I1376" s="161">
        <f>Dane_baza!AS1365</f>
        <v>6765</v>
      </c>
      <c r="J1376" s="161">
        <f>Dane_baza!BX1365</f>
        <v>259127</v>
      </c>
      <c r="K1376" s="161">
        <f>Dane_baza!AT1365</f>
        <v>8869159</v>
      </c>
      <c r="L1376" s="161">
        <f>Dane_baza!AU1365</f>
        <v>773797</v>
      </c>
      <c r="M1376" s="161">
        <f>Dane_baza!AV1365</f>
        <v>312400</v>
      </c>
      <c r="N1376" s="161">
        <f>Dane_baza!AY1365</f>
        <v>10417829</v>
      </c>
      <c r="O1376" s="161">
        <f>Dane_baza!AZ1365</f>
        <v>236806</v>
      </c>
      <c r="P1376" s="161">
        <f>Dane_baza!AW1365</f>
        <v>0</v>
      </c>
      <c r="Q1376" s="161">
        <f>Dane_baza!AX1365</f>
        <v>0</v>
      </c>
      <c r="R1376" s="212">
        <f t="shared" si="73"/>
        <v>23580936</v>
      </c>
      <c r="S1376" s="212">
        <f>Dane_baza!BU1365</f>
        <v>9712257.4700000007</v>
      </c>
      <c r="T1376" s="212">
        <f>Dane_baza!BV1365</f>
        <v>1686.54</v>
      </c>
      <c r="U1376" s="212">
        <f>Dane_baza!BW1365</f>
        <v>16696704.310000001</v>
      </c>
      <c r="V1376" s="212">
        <f t="shared" si="71"/>
        <v>26410648.32</v>
      </c>
      <c r="W1376" s="161">
        <f t="shared" si="72"/>
        <v>2829712.3200000003</v>
      </c>
      <c r="AA1376" s="36"/>
    </row>
    <row r="1377" spans="1:27" ht="14.45" x14ac:dyDescent="0.3">
      <c r="A1377" s="197" t="s">
        <v>147</v>
      </c>
      <c r="B1377" s="197" t="s">
        <v>42</v>
      </c>
      <c r="C1377" s="197" t="s">
        <v>77</v>
      </c>
      <c r="D1377" s="197" t="s">
        <v>36</v>
      </c>
      <c r="E1377" s="197" t="s">
        <v>31</v>
      </c>
      <c r="F1377" s="195" t="s">
        <v>4258</v>
      </c>
      <c r="G1377" s="195" t="s">
        <v>1318</v>
      </c>
      <c r="H1377" s="161">
        <f>Dane_baza!AR1366</f>
        <v>9356544</v>
      </c>
      <c r="I1377" s="161">
        <f>Dane_baza!AS1366</f>
        <v>855429</v>
      </c>
      <c r="J1377" s="161">
        <f>Dane_baza!BX1366</f>
        <v>579913</v>
      </c>
      <c r="K1377" s="161">
        <f>Dane_baza!AT1366</f>
        <v>13726402</v>
      </c>
      <c r="L1377" s="161">
        <f>Dane_baza!AU1366</f>
        <v>771937</v>
      </c>
      <c r="M1377" s="161">
        <f>Dane_baza!AV1366</f>
        <v>627350</v>
      </c>
      <c r="N1377" s="161">
        <f>Dane_baza!AY1366</f>
        <v>21189153</v>
      </c>
      <c r="O1377" s="161">
        <f>Dane_baza!AZ1366</f>
        <v>405490</v>
      </c>
      <c r="P1377" s="161">
        <f>Dane_baza!AW1366</f>
        <v>0</v>
      </c>
      <c r="Q1377" s="161">
        <f>Dane_baza!AX1366</f>
        <v>0</v>
      </c>
      <c r="R1377" s="212">
        <f t="shared" si="73"/>
        <v>47512218</v>
      </c>
      <c r="S1377" s="212">
        <f>Dane_baza!BU1366</f>
        <v>30434184.670000002</v>
      </c>
      <c r="T1377" s="212">
        <f>Dane_baza!BV1366</f>
        <v>329944.37</v>
      </c>
      <c r="U1377" s="212">
        <f>Dane_baza!BW1366</f>
        <v>19748088.955411598</v>
      </c>
      <c r="V1377" s="212">
        <f t="shared" si="71"/>
        <v>50512217.995411605</v>
      </c>
      <c r="W1377" s="161">
        <f t="shared" si="72"/>
        <v>2999999.9954116046</v>
      </c>
      <c r="AA1377" s="36"/>
    </row>
    <row r="1378" spans="1:27" ht="14.45" x14ac:dyDescent="0.3">
      <c r="A1378" s="197" t="s">
        <v>147</v>
      </c>
      <c r="B1378" s="197" t="s">
        <v>42</v>
      </c>
      <c r="C1378" s="197" t="s">
        <v>92</v>
      </c>
      <c r="D1378" s="197" t="s">
        <v>36</v>
      </c>
      <c r="E1378" s="197" t="s">
        <v>31</v>
      </c>
      <c r="F1378" s="195" t="s">
        <v>4259</v>
      </c>
      <c r="G1378" s="195" t="s">
        <v>1319</v>
      </c>
      <c r="H1378" s="161">
        <f>Dane_baza!AR1367</f>
        <v>6263427</v>
      </c>
      <c r="I1378" s="161">
        <f>Dane_baza!AS1367</f>
        <v>87060</v>
      </c>
      <c r="J1378" s="161">
        <f>Dane_baza!BX1367</f>
        <v>425434</v>
      </c>
      <c r="K1378" s="161">
        <f>Dane_baza!AT1367</f>
        <v>12035028</v>
      </c>
      <c r="L1378" s="161">
        <f>Dane_baza!AU1367</f>
        <v>748675</v>
      </c>
      <c r="M1378" s="161">
        <f>Dane_baza!AV1367</f>
        <v>367168</v>
      </c>
      <c r="N1378" s="161">
        <f>Dane_baza!AY1367</f>
        <v>19466851</v>
      </c>
      <c r="O1378" s="161">
        <f>Dane_baza!AZ1367</f>
        <v>454149</v>
      </c>
      <c r="P1378" s="161">
        <f>Dane_baza!AW1367</f>
        <v>0</v>
      </c>
      <c r="Q1378" s="161">
        <f>Dane_baza!AX1367</f>
        <v>0</v>
      </c>
      <c r="R1378" s="212">
        <f t="shared" si="73"/>
        <v>39847792</v>
      </c>
      <c r="S1378" s="212">
        <f>Dane_baza!BU1367</f>
        <v>21773569.960000001</v>
      </c>
      <c r="T1378" s="212">
        <f>Dane_baza!BV1367</f>
        <v>99155.18</v>
      </c>
      <c r="U1378" s="212">
        <f>Dane_baza!BW1367</f>
        <v>22121539.91</v>
      </c>
      <c r="V1378" s="212">
        <f t="shared" si="71"/>
        <v>43994265.049999997</v>
      </c>
      <c r="W1378" s="161">
        <f t="shared" si="72"/>
        <v>4146473.049999997</v>
      </c>
      <c r="AA1378" s="36"/>
    </row>
    <row r="1379" spans="1:27" ht="14.45" x14ac:dyDescent="0.3">
      <c r="A1379" s="197" t="s">
        <v>147</v>
      </c>
      <c r="B1379" s="197" t="s">
        <v>44</v>
      </c>
      <c r="C1379" s="197" t="s">
        <v>33</v>
      </c>
      <c r="D1379" s="197" t="s">
        <v>36</v>
      </c>
      <c r="E1379" s="197" t="s">
        <v>31</v>
      </c>
      <c r="F1379" s="195" t="s">
        <v>4260</v>
      </c>
      <c r="G1379" s="195" t="s">
        <v>1320</v>
      </c>
      <c r="H1379" s="161">
        <f>Dane_baza!AR1368</f>
        <v>6495172</v>
      </c>
      <c r="I1379" s="161">
        <f>Dane_baza!AS1368</f>
        <v>130594</v>
      </c>
      <c r="J1379" s="161">
        <f>Dane_baza!BX1368</f>
        <v>427586</v>
      </c>
      <c r="K1379" s="161">
        <f>Dane_baza!AT1368</f>
        <v>11016180</v>
      </c>
      <c r="L1379" s="161">
        <f>Dane_baza!AU1368</f>
        <v>828101</v>
      </c>
      <c r="M1379" s="161">
        <f>Dane_baza!AV1368</f>
        <v>494592</v>
      </c>
      <c r="N1379" s="161">
        <f>Dane_baza!AY1368</f>
        <v>14608945</v>
      </c>
      <c r="O1379" s="161">
        <f>Dane_baza!AZ1368</f>
        <v>348721</v>
      </c>
      <c r="P1379" s="161">
        <f>Dane_baza!AW1368</f>
        <v>0</v>
      </c>
      <c r="Q1379" s="161">
        <f>Dane_baza!AX1368</f>
        <v>0</v>
      </c>
      <c r="R1379" s="212">
        <f t="shared" si="73"/>
        <v>34349891</v>
      </c>
      <c r="S1379" s="212">
        <f>Dane_baza!BU1368</f>
        <v>17436059.370000001</v>
      </c>
      <c r="T1379" s="212">
        <f>Dane_baza!BV1368</f>
        <v>214249.73</v>
      </c>
      <c r="U1379" s="212">
        <f>Dane_baza!BW1368</f>
        <v>18699581.900463432</v>
      </c>
      <c r="V1379" s="212">
        <f t="shared" si="71"/>
        <v>36349891.000463434</v>
      </c>
      <c r="W1379" s="161">
        <f t="shared" si="72"/>
        <v>2000000.0004634336</v>
      </c>
      <c r="AA1379" s="36"/>
    </row>
    <row r="1380" spans="1:27" ht="14.45" x14ac:dyDescent="0.3">
      <c r="A1380" s="197" t="s">
        <v>147</v>
      </c>
      <c r="B1380" s="197" t="s">
        <v>44</v>
      </c>
      <c r="C1380" s="197" t="s">
        <v>32</v>
      </c>
      <c r="D1380" s="197" t="s">
        <v>40</v>
      </c>
      <c r="E1380" s="197" t="s">
        <v>31</v>
      </c>
      <c r="F1380" s="195" t="s">
        <v>4261</v>
      </c>
      <c r="G1380" s="195" t="s">
        <v>1321</v>
      </c>
      <c r="H1380" s="161">
        <f>Dane_baza!AR1369</f>
        <v>25671391</v>
      </c>
      <c r="I1380" s="161">
        <f>Dane_baza!AS1369</f>
        <v>2834291</v>
      </c>
      <c r="J1380" s="161">
        <f>Dane_baza!BX1369</f>
        <v>1197331</v>
      </c>
      <c r="K1380" s="161">
        <f>Dane_baza!AT1369</f>
        <v>12992935</v>
      </c>
      <c r="L1380" s="161">
        <f>Dane_baza!AU1369</f>
        <v>0</v>
      </c>
      <c r="M1380" s="161">
        <f>Dane_baza!AV1369</f>
        <v>1494494</v>
      </c>
      <c r="N1380" s="161">
        <f>Dane_baza!AY1369</f>
        <v>41497888</v>
      </c>
      <c r="O1380" s="161">
        <f>Dane_baza!AZ1369</f>
        <v>1281348</v>
      </c>
      <c r="P1380" s="161">
        <f>Dane_baza!AW1369</f>
        <v>0</v>
      </c>
      <c r="Q1380" s="161">
        <f>Dane_baza!AX1369</f>
        <v>0</v>
      </c>
      <c r="R1380" s="212">
        <f t="shared" si="73"/>
        <v>86969678</v>
      </c>
      <c r="S1380" s="212">
        <f>Dane_baza!BU1369</f>
        <v>62920048.5</v>
      </c>
      <c r="T1380" s="212">
        <f>Dane_baza!BV1369</f>
        <v>12044896.34</v>
      </c>
      <c r="U1380" s="212">
        <f>Dane_baza!BW1369</f>
        <v>15504732.749999998</v>
      </c>
      <c r="V1380" s="212">
        <f t="shared" si="71"/>
        <v>90469677.590000004</v>
      </c>
      <c r="W1380" s="161">
        <f t="shared" si="72"/>
        <v>3499999.5900000036</v>
      </c>
      <c r="AA1380" s="36"/>
    </row>
    <row r="1381" spans="1:27" ht="14.45" x14ac:dyDescent="0.3">
      <c r="A1381" s="197" t="s">
        <v>147</v>
      </c>
      <c r="B1381" s="197" t="s">
        <v>44</v>
      </c>
      <c r="C1381" s="197" t="s">
        <v>37</v>
      </c>
      <c r="D1381" s="197" t="s">
        <v>36</v>
      </c>
      <c r="E1381" s="197" t="s">
        <v>31</v>
      </c>
      <c r="F1381" s="195" t="s">
        <v>4262</v>
      </c>
      <c r="G1381" s="195" t="s">
        <v>1322</v>
      </c>
      <c r="H1381" s="161">
        <f>Dane_baza!AR1370</f>
        <v>5055658</v>
      </c>
      <c r="I1381" s="161">
        <f>Dane_baza!AS1370</f>
        <v>15935</v>
      </c>
      <c r="J1381" s="161">
        <f>Dane_baza!BX1370</f>
        <v>499899</v>
      </c>
      <c r="K1381" s="161">
        <f>Dane_baza!AT1370</f>
        <v>17265265</v>
      </c>
      <c r="L1381" s="161">
        <f>Dane_baza!AU1370</f>
        <v>1630332</v>
      </c>
      <c r="M1381" s="161">
        <f>Dane_baza!AV1370</f>
        <v>554424</v>
      </c>
      <c r="N1381" s="161">
        <f>Dane_baza!AY1370</f>
        <v>16399089</v>
      </c>
      <c r="O1381" s="161">
        <f>Dane_baza!AZ1370</f>
        <v>340612</v>
      </c>
      <c r="P1381" s="161">
        <f>Dane_baza!AW1370</f>
        <v>0</v>
      </c>
      <c r="Q1381" s="161">
        <f>Dane_baza!AX1370</f>
        <v>0</v>
      </c>
      <c r="R1381" s="212">
        <f t="shared" si="73"/>
        <v>41761214</v>
      </c>
      <c r="S1381" s="212">
        <f>Dane_baza!BU1370</f>
        <v>18888738.710000001</v>
      </c>
      <c r="T1381" s="212">
        <f>Dane_baza!BV1370</f>
        <v>26971.25</v>
      </c>
      <c r="U1381" s="212">
        <f>Dane_baza!BW1370</f>
        <v>25345503.809999999</v>
      </c>
      <c r="V1381" s="212">
        <f t="shared" si="71"/>
        <v>44261213.769999996</v>
      </c>
      <c r="W1381" s="161">
        <f t="shared" si="72"/>
        <v>2499999.7699999958</v>
      </c>
      <c r="AA1381" s="36"/>
    </row>
    <row r="1382" spans="1:27" ht="14.45" x14ac:dyDescent="0.3">
      <c r="A1382" s="197" t="s">
        <v>147</v>
      </c>
      <c r="B1382" s="197" t="s">
        <v>44</v>
      </c>
      <c r="C1382" s="197" t="s">
        <v>39</v>
      </c>
      <c r="D1382" s="197" t="s">
        <v>36</v>
      </c>
      <c r="E1382" s="197" t="s">
        <v>31</v>
      </c>
      <c r="F1382" s="195" t="s">
        <v>4263</v>
      </c>
      <c r="G1382" s="195" t="s">
        <v>1323</v>
      </c>
      <c r="H1382" s="161">
        <f>Dane_baza!AR1371</f>
        <v>4162941</v>
      </c>
      <c r="I1382" s="161">
        <f>Dane_baza!AS1371</f>
        <v>6991</v>
      </c>
      <c r="J1382" s="161">
        <f>Dane_baza!BX1371</f>
        <v>321406</v>
      </c>
      <c r="K1382" s="161">
        <f>Dane_baza!AT1371</f>
        <v>10050973</v>
      </c>
      <c r="L1382" s="161">
        <f>Dane_baza!AU1371</f>
        <v>863312</v>
      </c>
      <c r="M1382" s="161">
        <f>Dane_baza!AV1371</f>
        <v>857418</v>
      </c>
      <c r="N1382" s="161">
        <f>Dane_baza!AY1371</f>
        <v>14037986</v>
      </c>
      <c r="O1382" s="161">
        <f>Dane_baza!AZ1371</f>
        <v>267623</v>
      </c>
      <c r="P1382" s="161">
        <f>Dane_baza!AW1371</f>
        <v>0</v>
      </c>
      <c r="Q1382" s="161">
        <f>Dane_baza!AX1371</f>
        <v>0</v>
      </c>
      <c r="R1382" s="212">
        <f t="shared" si="73"/>
        <v>30568650</v>
      </c>
      <c r="S1382" s="212">
        <f>Dane_baza!BU1371</f>
        <v>13087975.07</v>
      </c>
      <c r="T1382" s="212">
        <f>Dane_baza!BV1371</f>
        <v>0</v>
      </c>
      <c r="U1382" s="212">
        <f>Dane_baza!BW1371</f>
        <v>20272327.199999999</v>
      </c>
      <c r="V1382" s="212">
        <f t="shared" si="71"/>
        <v>33360302.27</v>
      </c>
      <c r="W1382" s="161">
        <f t="shared" si="72"/>
        <v>2791652.2699999996</v>
      </c>
      <c r="AA1382" s="36"/>
    </row>
    <row r="1383" spans="1:27" ht="14.45" x14ac:dyDescent="0.3">
      <c r="A1383" s="197" t="s">
        <v>147</v>
      </c>
      <c r="B1383" s="197" t="s">
        <v>44</v>
      </c>
      <c r="C1383" s="197" t="s">
        <v>42</v>
      </c>
      <c r="D1383" s="197" t="s">
        <v>36</v>
      </c>
      <c r="E1383" s="197" t="s">
        <v>31</v>
      </c>
      <c r="F1383" s="195" t="s">
        <v>4264</v>
      </c>
      <c r="G1383" s="195" t="s">
        <v>1324</v>
      </c>
      <c r="H1383" s="161">
        <f>Dane_baza!AR1372</f>
        <v>6473102</v>
      </c>
      <c r="I1383" s="161">
        <f>Dane_baza!AS1372</f>
        <v>101813</v>
      </c>
      <c r="J1383" s="161">
        <f>Dane_baza!BX1372</f>
        <v>365736</v>
      </c>
      <c r="K1383" s="161">
        <f>Dane_baza!AT1372</f>
        <v>9008072</v>
      </c>
      <c r="L1383" s="161">
        <f>Dane_baza!AU1372</f>
        <v>534429</v>
      </c>
      <c r="M1383" s="161">
        <f>Dane_baza!AV1372</f>
        <v>457369</v>
      </c>
      <c r="N1383" s="161">
        <f>Dane_baza!AY1372</f>
        <v>11179275</v>
      </c>
      <c r="O1383" s="161">
        <f>Dane_baza!AZ1372</f>
        <v>326014</v>
      </c>
      <c r="P1383" s="161">
        <f>Dane_baza!AW1372</f>
        <v>0</v>
      </c>
      <c r="Q1383" s="161">
        <f>Dane_baza!AX1372</f>
        <v>0</v>
      </c>
      <c r="R1383" s="212">
        <f t="shared" si="73"/>
        <v>28445810</v>
      </c>
      <c r="S1383" s="212">
        <f>Dane_baza!BU1372</f>
        <v>16299118.130000001</v>
      </c>
      <c r="T1383" s="212">
        <f>Dane_baza!BV1372</f>
        <v>266669.38</v>
      </c>
      <c r="U1383" s="212">
        <f>Dane_baza!BW1372</f>
        <v>14343221.970000001</v>
      </c>
      <c r="V1383" s="212">
        <f t="shared" si="71"/>
        <v>30909009.480000004</v>
      </c>
      <c r="W1383" s="161">
        <f t="shared" si="72"/>
        <v>2463199.4800000042</v>
      </c>
      <c r="AA1383" s="36"/>
    </row>
    <row r="1384" spans="1:27" ht="14.45" x14ac:dyDescent="0.3">
      <c r="A1384" s="197" t="s">
        <v>147</v>
      </c>
      <c r="B1384" s="197" t="s">
        <v>44</v>
      </c>
      <c r="C1384" s="197" t="s">
        <v>44</v>
      </c>
      <c r="D1384" s="197" t="s">
        <v>36</v>
      </c>
      <c r="E1384" s="197" t="s">
        <v>31</v>
      </c>
      <c r="F1384" s="195" t="s">
        <v>4265</v>
      </c>
      <c r="G1384" s="195" t="s">
        <v>1325</v>
      </c>
      <c r="H1384" s="161">
        <f>Dane_baza!AR1373</f>
        <v>2572792</v>
      </c>
      <c r="I1384" s="161">
        <f>Dane_baza!AS1373</f>
        <v>13506</v>
      </c>
      <c r="J1384" s="161">
        <f>Dane_baza!BX1373</f>
        <v>332523</v>
      </c>
      <c r="K1384" s="161">
        <f>Dane_baza!AT1373</f>
        <v>12176779</v>
      </c>
      <c r="L1384" s="161">
        <f>Dane_baza!AU1373</f>
        <v>1323085</v>
      </c>
      <c r="M1384" s="161">
        <f>Dane_baza!AV1373</f>
        <v>768005</v>
      </c>
      <c r="N1384" s="161">
        <f>Dane_baza!AY1373</f>
        <v>12959603</v>
      </c>
      <c r="O1384" s="161">
        <f>Dane_baza!AZ1373</f>
        <v>332502</v>
      </c>
      <c r="P1384" s="161">
        <f>Dane_baza!AW1373</f>
        <v>0</v>
      </c>
      <c r="Q1384" s="161">
        <f>Dane_baza!AX1373</f>
        <v>0</v>
      </c>
      <c r="R1384" s="212">
        <f t="shared" si="73"/>
        <v>30478795</v>
      </c>
      <c r="S1384" s="212">
        <f>Dane_baza!BU1373</f>
        <v>10330956.720000001</v>
      </c>
      <c r="T1384" s="212">
        <f>Dane_baza!BV1373</f>
        <v>8641.14</v>
      </c>
      <c r="U1384" s="212">
        <f>Dane_baza!BW1373</f>
        <v>23721276.370000001</v>
      </c>
      <c r="V1384" s="212">
        <f t="shared" si="71"/>
        <v>34060874.230000004</v>
      </c>
      <c r="W1384" s="161">
        <f t="shared" si="72"/>
        <v>3582079.2300000042</v>
      </c>
      <c r="AA1384" s="36"/>
    </row>
    <row r="1385" spans="1:27" ht="14.45" x14ac:dyDescent="0.3">
      <c r="A1385" s="197" t="s">
        <v>147</v>
      </c>
      <c r="B1385" s="197" t="s">
        <v>51</v>
      </c>
      <c r="C1385" s="197" t="s">
        <v>33</v>
      </c>
      <c r="D1385" s="197" t="s">
        <v>36</v>
      </c>
      <c r="E1385" s="197" t="s">
        <v>31</v>
      </c>
      <c r="F1385" s="195" t="s">
        <v>4266</v>
      </c>
      <c r="G1385" s="195" t="s">
        <v>1326</v>
      </c>
      <c r="H1385" s="161">
        <f>Dane_baza!AR1374</f>
        <v>9985453</v>
      </c>
      <c r="I1385" s="161">
        <f>Dane_baza!AS1374</f>
        <v>691891</v>
      </c>
      <c r="J1385" s="161">
        <f>Dane_baza!BX1374</f>
        <v>650156</v>
      </c>
      <c r="K1385" s="161">
        <f>Dane_baza!AT1374</f>
        <v>15202817</v>
      </c>
      <c r="L1385" s="161">
        <f>Dane_baza!AU1374</f>
        <v>1258563</v>
      </c>
      <c r="M1385" s="161">
        <f>Dane_baza!AV1374</f>
        <v>727630</v>
      </c>
      <c r="N1385" s="161">
        <f>Dane_baza!AY1374</f>
        <v>27445931</v>
      </c>
      <c r="O1385" s="161">
        <f>Dane_baza!AZ1374</f>
        <v>484966</v>
      </c>
      <c r="P1385" s="161">
        <f>Dane_baza!AW1374</f>
        <v>0</v>
      </c>
      <c r="Q1385" s="161">
        <f>Dane_baza!AX1374</f>
        <v>0</v>
      </c>
      <c r="R1385" s="212">
        <f t="shared" si="73"/>
        <v>56447407</v>
      </c>
      <c r="S1385" s="212">
        <f>Dane_baza!BU1374</f>
        <v>33319603.699999999</v>
      </c>
      <c r="T1385" s="212">
        <f>Dane_baza!BV1374</f>
        <v>354908.94</v>
      </c>
      <c r="U1385" s="212">
        <f>Dane_baza!BW1374</f>
        <v>25772894.352676056</v>
      </c>
      <c r="V1385" s="212">
        <f t="shared" si="71"/>
        <v>59447406.992676057</v>
      </c>
      <c r="W1385" s="161">
        <f t="shared" si="72"/>
        <v>2999999.9926760569</v>
      </c>
      <c r="AA1385" s="36"/>
    </row>
    <row r="1386" spans="1:27" ht="14.45" x14ac:dyDescent="0.3">
      <c r="A1386" s="197" t="s">
        <v>147</v>
      </c>
      <c r="B1386" s="197" t="s">
        <v>51</v>
      </c>
      <c r="C1386" s="197" t="s">
        <v>32</v>
      </c>
      <c r="D1386" s="197" t="s">
        <v>40</v>
      </c>
      <c r="E1386" s="197" t="s">
        <v>31</v>
      </c>
      <c r="F1386" s="195" t="s">
        <v>4267</v>
      </c>
      <c r="G1386" s="195" t="s">
        <v>1327</v>
      </c>
      <c r="H1386" s="161">
        <f>Dane_baza!AR1375</f>
        <v>9568462</v>
      </c>
      <c r="I1386" s="161">
        <f>Dane_baza!AS1375</f>
        <v>238295</v>
      </c>
      <c r="J1386" s="161">
        <f>Dane_baza!BX1375</f>
        <v>734711</v>
      </c>
      <c r="K1386" s="161">
        <f>Dane_baza!AT1375</f>
        <v>18437085</v>
      </c>
      <c r="L1386" s="161">
        <f>Dane_baza!AU1375</f>
        <v>1573969</v>
      </c>
      <c r="M1386" s="161">
        <f>Dane_baza!AV1375</f>
        <v>1034467</v>
      </c>
      <c r="N1386" s="161">
        <f>Dane_baza!AY1375</f>
        <v>27329308</v>
      </c>
      <c r="O1386" s="161">
        <f>Dane_baza!AZ1375</f>
        <v>541735</v>
      </c>
      <c r="P1386" s="161">
        <f>Dane_baza!AW1375</f>
        <v>0</v>
      </c>
      <c r="Q1386" s="161">
        <f>Dane_baza!AX1375</f>
        <v>0</v>
      </c>
      <c r="R1386" s="212">
        <f t="shared" si="73"/>
        <v>59458032</v>
      </c>
      <c r="S1386" s="212">
        <f>Dane_baza!BU1375</f>
        <v>33520476.399999999</v>
      </c>
      <c r="T1386" s="212">
        <f>Dane_baza!BV1375</f>
        <v>119909.94</v>
      </c>
      <c r="U1386" s="212">
        <f>Dane_baza!BW1375</f>
        <v>28817645.657787539</v>
      </c>
      <c r="V1386" s="212">
        <f t="shared" si="71"/>
        <v>62458031.997787535</v>
      </c>
      <c r="W1386" s="161">
        <f t="shared" si="72"/>
        <v>2999999.9977875352</v>
      </c>
      <c r="AA1386" s="36"/>
    </row>
    <row r="1387" spans="1:27" ht="14.45" x14ac:dyDescent="0.3">
      <c r="A1387" s="197" t="s">
        <v>147</v>
      </c>
      <c r="B1387" s="197" t="s">
        <v>51</v>
      </c>
      <c r="C1387" s="197" t="s">
        <v>37</v>
      </c>
      <c r="D1387" s="197" t="s">
        <v>40</v>
      </c>
      <c r="E1387" s="197" t="s">
        <v>31</v>
      </c>
      <c r="F1387" s="195" t="s">
        <v>4268</v>
      </c>
      <c r="G1387" s="195" t="s">
        <v>1328</v>
      </c>
      <c r="H1387" s="161">
        <f>Dane_baza!AR1376</f>
        <v>8311076</v>
      </c>
      <c r="I1387" s="161">
        <f>Dane_baza!AS1376</f>
        <v>68049</v>
      </c>
      <c r="J1387" s="161">
        <f>Dane_baza!BX1376</f>
        <v>502682</v>
      </c>
      <c r="K1387" s="161">
        <f>Dane_baza!AT1376</f>
        <v>10973185</v>
      </c>
      <c r="L1387" s="161">
        <f>Dane_baza!AU1376</f>
        <v>970537</v>
      </c>
      <c r="M1387" s="161">
        <f>Dane_baza!AV1376</f>
        <v>873517</v>
      </c>
      <c r="N1387" s="161">
        <f>Dane_baza!AY1376</f>
        <v>19311549</v>
      </c>
      <c r="O1387" s="161">
        <f>Dane_baza!AZ1376</f>
        <v>431441</v>
      </c>
      <c r="P1387" s="161">
        <f>Dane_baza!AW1376</f>
        <v>0</v>
      </c>
      <c r="Q1387" s="161">
        <f>Dane_baza!AX1376</f>
        <v>0</v>
      </c>
      <c r="R1387" s="212">
        <f t="shared" si="73"/>
        <v>41442036</v>
      </c>
      <c r="S1387" s="212">
        <f>Dane_baza!BU1376</f>
        <v>26637465.030000001</v>
      </c>
      <c r="T1387" s="212">
        <f>Dane_baza!BV1376</f>
        <v>91307.22</v>
      </c>
      <c r="U1387" s="212">
        <f>Dane_baza!BW1376</f>
        <v>17713263.399999999</v>
      </c>
      <c r="V1387" s="212">
        <f t="shared" si="71"/>
        <v>44442035.649999999</v>
      </c>
      <c r="W1387" s="161">
        <f t="shared" si="72"/>
        <v>2999999.6499999985</v>
      </c>
      <c r="AA1387" s="36"/>
    </row>
    <row r="1388" spans="1:27" ht="14.45" x14ac:dyDescent="0.3">
      <c r="A1388" s="197" t="s">
        <v>147</v>
      </c>
      <c r="B1388" s="197" t="s">
        <v>51</v>
      </c>
      <c r="C1388" s="197" t="s">
        <v>39</v>
      </c>
      <c r="D1388" s="197" t="s">
        <v>40</v>
      </c>
      <c r="E1388" s="197" t="s">
        <v>31</v>
      </c>
      <c r="F1388" s="195" t="s">
        <v>4269</v>
      </c>
      <c r="G1388" s="195" t="s">
        <v>1329</v>
      </c>
      <c r="H1388" s="161">
        <f>Dane_baza!AR1377</f>
        <v>14613764</v>
      </c>
      <c r="I1388" s="161">
        <f>Dane_baza!AS1377</f>
        <v>2210547</v>
      </c>
      <c r="J1388" s="161">
        <f>Dane_baza!BX1377</f>
        <v>737025</v>
      </c>
      <c r="K1388" s="161">
        <f>Dane_baza!AT1377</f>
        <v>7529150</v>
      </c>
      <c r="L1388" s="161">
        <f>Dane_baza!AU1377</f>
        <v>241971</v>
      </c>
      <c r="M1388" s="161">
        <f>Dane_baza!AV1377</f>
        <v>805037</v>
      </c>
      <c r="N1388" s="161">
        <f>Dane_baza!AY1377</f>
        <v>22233126</v>
      </c>
      <c r="O1388" s="161">
        <f>Dane_baza!AZ1377</f>
        <v>566064</v>
      </c>
      <c r="P1388" s="161">
        <f>Dane_baza!AW1377</f>
        <v>0</v>
      </c>
      <c r="Q1388" s="161">
        <f>Dane_baza!AX1377</f>
        <v>0</v>
      </c>
      <c r="R1388" s="212">
        <f t="shared" si="73"/>
        <v>48936684</v>
      </c>
      <c r="S1388" s="212">
        <f>Dane_baza!BU1377</f>
        <v>44813984.380000003</v>
      </c>
      <c r="T1388" s="212">
        <f>Dane_baza!BV1377</f>
        <v>586071.92000000004</v>
      </c>
      <c r="U1388" s="212">
        <f>Dane_baza!BW1377</f>
        <v>6536627.7046999857</v>
      </c>
      <c r="V1388" s="212">
        <f t="shared" si="71"/>
        <v>51936684.00469999</v>
      </c>
      <c r="W1388" s="161">
        <f t="shared" si="72"/>
        <v>3000000.0046999902</v>
      </c>
      <c r="AA1388" s="36"/>
    </row>
    <row r="1389" spans="1:27" ht="14.45" x14ac:dyDescent="0.3">
      <c r="A1389" s="197" t="s">
        <v>147</v>
      </c>
      <c r="B1389" s="197" t="s">
        <v>51</v>
      </c>
      <c r="C1389" s="197" t="s">
        <v>42</v>
      </c>
      <c r="D1389" s="197" t="s">
        <v>36</v>
      </c>
      <c r="E1389" s="197" t="s">
        <v>31</v>
      </c>
      <c r="F1389" s="195" t="s">
        <v>4270</v>
      </c>
      <c r="G1389" s="195" t="s">
        <v>1330</v>
      </c>
      <c r="H1389" s="161">
        <f>Dane_baza!AR1378</f>
        <v>10305549</v>
      </c>
      <c r="I1389" s="161">
        <f>Dane_baza!AS1378</f>
        <v>486215</v>
      </c>
      <c r="J1389" s="161">
        <f>Dane_baza!BX1378</f>
        <v>553336</v>
      </c>
      <c r="K1389" s="161">
        <f>Dane_baza!AT1378</f>
        <v>10543638</v>
      </c>
      <c r="L1389" s="161">
        <f>Dane_baza!AU1378</f>
        <v>240329</v>
      </c>
      <c r="M1389" s="161">
        <f>Dane_baza!AV1378</f>
        <v>951306</v>
      </c>
      <c r="N1389" s="161">
        <f>Dane_baza!AY1378</f>
        <v>21072361</v>
      </c>
      <c r="O1389" s="161">
        <f>Dane_baza!AZ1378</f>
        <v>494698</v>
      </c>
      <c r="P1389" s="161">
        <f>Dane_baza!AW1378</f>
        <v>0</v>
      </c>
      <c r="Q1389" s="161">
        <f>Dane_baza!AX1378</f>
        <v>0</v>
      </c>
      <c r="R1389" s="212">
        <f t="shared" si="73"/>
        <v>44647432</v>
      </c>
      <c r="S1389" s="212">
        <f>Dane_baza!BU1378</f>
        <v>30361540.120000001</v>
      </c>
      <c r="T1389" s="212">
        <f>Dane_baza!BV1378</f>
        <v>824863.65</v>
      </c>
      <c r="U1389" s="212">
        <f>Dane_baza!BW1378</f>
        <v>16461028.232503125</v>
      </c>
      <c r="V1389" s="212">
        <f t="shared" si="71"/>
        <v>47647432.002503127</v>
      </c>
      <c r="W1389" s="161">
        <f t="shared" si="72"/>
        <v>3000000.0025031269</v>
      </c>
      <c r="AA1389" s="36"/>
    </row>
    <row r="1390" spans="1:27" ht="14.45" x14ac:dyDescent="0.3">
      <c r="A1390" s="197" t="s">
        <v>147</v>
      </c>
      <c r="B1390" s="197" t="s">
        <v>51</v>
      </c>
      <c r="C1390" s="197" t="s">
        <v>44</v>
      </c>
      <c r="D1390" s="197" t="s">
        <v>36</v>
      </c>
      <c r="E1390" s="197" t="s">
        <v>31</v>
      </c>
      <c r="F1390" s="195" t="s">
        <v>4271</v>
      </c>
      <c r="G1390" s="195" t="s">
        <v>1331</v>
      </c>
      <c r="H1390" s="161">
        <f>Dane_baza!AR1379</f>
        <v>7638219</v>
      </c>
      <c r="I1390" s="161">
        <f>Dane_baza!AS1379</f>
        <v>19842</v>
      </c>
      <c r="J1390" s="161">
        <f>Dane_baza!BX1379</f>
        <v>278546</v>
      </c>
      <c r="K1390" s="161">
        <f>Dane_baza!AT1379</f>
        <v>2365199</v>
      </c>
      <c r="L1390" s="161">
        <f>Dane_baza!AU1379</f>
        <v>0</v>
      </c>
      <c r="M1390" s="161">
        <f>Dane_baza!AV1379</f>
        <v>682431</v>
      </c>
      <c r="N1390" s="161">
        <f>Dane_baza!AY1379</f>
        <v>8400722</v>
      </c>
      <c r="O1390" s="161">
        <f>Dane_baza!AZ1379</f>
        <v>257892</v>
      </c>
      <c r="P1390" s="161">
        <f>Dane_baza!AW1379</f>
        <v>0</v>
      </c>
      <c r="Q1390" s="161">
        <f>Dane_baza!AX1379</f>
        <v>0</v>
      </c>
      <c r="R1390" s="212">
        <f t="shared" si="73"/>
        <v>19642851</v>
      </c>
      <c r="S1390" s="212">
        <f>Dane_baza!BU1379</f>
        <v>17894644.170000002</v>
      </c>
      <c r="T1390" s="212">
        <f>Dane_baza!BV1379</f>
        <v>19991.28</v>
      </c>
      <c r="U1390" s="212">
        <f>Dane_baza!BW1379</f>
        <v>3228215.1399999983</v>
      </c>
      <c r="V1390" s="212">
        <f t="shared" si="71"/>
        <v>21142850.59</v>
      </c>
      <c r="W1390" s="161">
        <f t="shared" si="72"/>
        <v>1499999.5899999999</v>
      </c>
      <c r="AA1390" s="36"/>
    </row>
    <row r="1391" spans="1:27" ht="14.45" x14ac:dyDescent="0.3">
      <c r="A1391" s="197" t="s">
        <v>147</v>
      </c>
      <c r="B1391" s="197" t="s">
        <v>51</v>
      </c>
      <c r="C1391" s="197" t="s">
        <v>51</v>
      </c>
      <c r="D1391" s="197" t="s">
        <v>36</v>
      </c>
      <c r="E1391" s="197" t="s">
        <v>31</v>
      </c>
      <c r="F1391" s="195" t="s">
        <v>4272</v>
      </c>
      <c r="G1391" s="195" t="s">
        <v>1332</v>
      </c>
      <c r="H1391" s="161">
        <f>Dane_baza!AR1380</f>
        <v>11487242</v>
      </c>
      <c r="I1391" s="161">
        <f>Dane_baza!AS1380</f>
        <v>179178</v>
      </c>
      <c r="J1391" s="161">
        <f>Dane_baza!BX1380</f>
        <v>659338</v>
      </c>
      <c r="K1391" s="161">
        <f>Dane_baza!AT1380</f>
        <v>14912177</v>
      </c>
      <c r="L1391" s="161">
        <f>Dane_baza!AU1380</f>
        <v>623518</v>
      </c>
      <c r="M1391" s="161">
        <f>Dane_baza!AV1380</f>
        <v>1033928</v>
      </c>
      <c r="N1391" s="161">
        <f>Dane_baza!AY1380</f>
        <v>22811839</v>
      </c>
      <c r="O1391" s="161">
        <f>Dane_baza!AZ1380</f>
        <v>622833</v>
      </c>
      <c r="P1391" s="161">
        <f>Dane_baza!AW1380</f>
        <v>0</v>
      </c>
      <c r="Q1391" s="161">
        <f>Dane_baza!AX1380</f>
        <v>0</v>
      </c>
      <c r="R1391" s="212">
        <f t="shared" si="73"/>
        <v>52330053</v>
      </c>
      <c r="S1391" s="212">
        <f>Dane_baza!BU1380</f>
        <v>36056047.479999997</v>
      </c>
      <c r="T1391" s="212">
        <f>Dane_baza!BV1380</f>
        <v>146822.39999999999</v>
      </c>
      <c r="U1391" s="212">
        <f>Dane_baza!BW1380</f>
        <v>19127183.120395161</v>
      </c>
      <c r="V1391" s="212">
        <f t="shared" si="71"/>
        <v>55330053.000395156</v>
      </c>
      <c r="W1391" s="161">
        <f t="shared" si="72"/>
        <v>3000000.0003951564</v>
      </c>
      <c r="AA1391" s="36"/>
    </row>
    <row r="1392" spans="1:27" ht="14.45" x14ac:dyDescent="0.3">
      <c r="A1392" s="197" t="s">
        <v>147</v>
      </c>
      <c r="B1392" s="197" t="s">
        <v>51</v>
      </c>
      <c r="C1392" s="197" t="s">
        <v>75</v>
      </c>
      <c r="D1392" s="197" t="s">
        <v>40</v>
      </c>
      <c r="E1392" s="197" t="s">
        <v>31</v>
      </c>
      <c r="F1392" s="195" t="s">
        <v>4273</v>
      </c>
      <c r="G1392" s="195" t="s">
        <v>1333</v>
      </c>
      <c r="H1392" s="161">
        <f>Dane_baza!AR1381</f>
        <v>12475330</v>
      </c>
      <c r="I1392" s="161">
        <f>Dane_baza!AS1381</f>
        <v>340044</v>
      </c>
      <c r="J1392" s="161">
        <f>Dane_baza!BX1381</f>
        <v>780837</v>
      </c>
      <c r="K1392" s="161">
        <f>Dane_baza!AT1381</f>
        <v>18177216</v>
      </c>
      <c r="L1392" s="161">
        <f>Dane_baza!AU1381</f>
        <v>958320</v>
      </c>
      <c r="M1392" s="161">
        <f>Dane_baza!AV1381</f>
        <v>1215171</v>
      </c>
      <c r="N1392" s="161">
        <f>Dane_baza!AY1381</f>
        <v>45653650</v>
      </c>
      <c r="O1392" s="161">
        <f>Dane_baza!AZ1381</f>
        <v>806114</v>
      </c>
      <c r="P1392" s="161">
        <f>Dane_baza!AW1381</f>
        <v>0</v>
      </c>
      <c r="Q1392" s="161">
        <f>Dane_baza!AX1381</f>
        <v>0</v>
      </c>
      <c r="R1392" s="212">
        <f t="shared" si="73"/>
        <v>80406682</v>
      </c>
      <c r="S1392" s="212">
        <f>Dane_baza!BU1381</f>
        <v>40480617.490000002</v>
      </c>
      <c r="T1392" s="212">
        <f>Dane_baza!BV1381</f>
        <v>461302.75</v>
      </c>
      <c r="U1392" s="212">
        <f>Dane_baza!BW1381</f>
        <v>42964761.419999994</v>
      </c>
      <c r="V1392" s="212">
        <f t="shared" si="71"/>
        <v>83906681.659999996</v>
      </c>
      <c r="W1392" s="161">
        <f t="shared" si="72"/>
        <v>3499999.6599999964</v>
      </c>
      <c r="AA1392" s="36"/>
    </row>
    <row r="1393" spans="1:27" ht="14.45" x14ac:dyDescent="0.3">
      <c r="A1393" s="197" t="s">
        <v>147</v>
      </c>
      <c r="B1393" s="197" t="s">
        <v>51</v>
      </c>
      <c r="C1393" s="197" t="s">
        <v>77</v>
      </c>
      <c r="D1393" s="197" t="s">
        <v>36</v>
      </c>
      <c r="E1393" s="197" t="s">
        <v>31</v>
      </c>
      <c r="F1393" s="195" t="s">
        <v>4274</v>
      </c>
      <c r="G1393" s="195" t="s">
        <v>1334</v>
      </c>
      <c r="H1393" s="161">
        <f>Dane_baza!AR1382</f>
        <v>8159100</v>
      </c>
      <c r="I1393" s="161">
        <f>Dane_baza!AS1382</f>
        <v>152194</v>
      </c>
      <c r="J1393" s="161">
        <f>Dane_baza!BX1382</f>
        <v>462394</v>
      </c>
      <c r="K1393" s="161">
        <f>Dane_baza!AT1382</f>
        <v>9462172</v>
      </c>
      <c r="L1393" s="161">
        <f>Dane_baza!AU1382</f>
        <v>166331</v>
      </c>
      <c r="M1393" s="161">
        <f>Dane_baza!AV1382</f>
        <v>692875</v>
      </c>
      <c r="N1393" s="161">
        <f>Dane_baza!AY1382</f>
        <v>17660894</v>
      </c>
      <c r="O1393" s="161">
        <f>Dane_baza!AZ1382</f>
        <v>426575</v>
      </c>
      <c r="P1393" s="161">
        <f>Dane_baza!AW1382</f>
        <v>0</v>
      </c>
      <c r="Q1393" s="161">
        <f>Dane_baza!AX1382</f>
        <v>0</v>
      </c>
      <c r="R1393" s="212">
        <f t="shared" si="73"/>
        <v>37182535</v>
      </c>
      <c r="S1393" s="212">
        <f>Dane_baza!BU1382</f>
        <v>24333287.02</v>
      </c>
      <c r="T1393" s="212">
        <f>Dane_baza!BV1382</f>
        <v>196499.62</v>
      </c>
      <c r="U1393" s="212">
        <f>Dane_baza!BW1382</f>
        <v>15152748.360569092</v>
      </c>
      <c r="V1393" s="212">
        <f t="shared" si="71"/>
        <v>39682535.00056909</v>
      </c>
      <c r="W1393" s="161">
        <f t="shared" si="72"/>
        <v>2500000.0005690902</v>
      </c>
      <c r="AA1393" s="36"/>
    </row>
    <row r="1394" spans="1:27" ht="14.45" x14ac:dyDescent="0.3">
      <c r="A1394" s="197" t="s">
        <v>147</v>
      </c>
      <c r="B1394" s="197" t="s">
        <v>51</v>
      </c>
      <c r="C1394" s="197" t="s">
        <v>90</v>
      </c>
      <c r="D1394" s="197" t="s">
        <v>36</v>
      </c>
      <c r="E1394" s="197" t="s">
        <v>31</v>
      </c>
      <c r="F1394" s="195" t="s">
        <v>4275</v>
      </c>
      <c r="G1394" s="195" t="s">
        <v>1335</v>
      </c>
      <c r="H1394" s="161">
        <f>Dane_baza!AR1383</f>
        <v>921049</v>
      </c>
      <c r="I1394" s="161">
        <f>Dane_baza!AS1383</f>
        <v>2981</v>
      </c>
      <c r="J1394" s="161">
        <f>Dane_baza!BX1383</f>
        <v>115313</v>
      </c>
      <c r="K1394" s="161">
        <f>Dane_baza!AT1383</f>
        <v>3966700</v>
      </c>
      <c r="L1394" s="161">
        <f>Dane_baza!AU1383</f>
        <v>13490</v>
      </c>
      <c r="M1394" s="161">
        <f>Dane_baza!AV1383</f>
        <v>1200712</v>
      </c>
      <c r="N1394" s="161">
        <f>Dane_baza!AY1383</f>
        <v>3528257</v>
      </c>
      <c r="O1394" s="161">
        <f>Dane_baza!AZ1383</f>
        <v>55147</v>
      </c>
      <c r="P1394" s="161">
        <f>Dane_baza!AW1383</f>
        <v>0</v>
      </c>
      <c r="Q1394" s="161">
        <f>Dane_baza!AX1383</f>
        <v>0</v>
      </c>
      <c r="R1394" s="212">
        <f t="shared" si="73"/>
        <v>9803649</v>
      </c>
      <c r="S1394" s="212">
        <f>Dane_baza!BU1383</f>
        <v>3637524.21</v>
      </c>
      <c r="T1394" s="212">
        <f>Dane_baza!BV1383</f>
        <v>11441.25</v>
      </c>
      <c r="U1394" s="212">
        <f>Dane_baza!BW1383</f>
        <v>7135048.1200000001</v>
      </c>
      <c r="V1394" s="212">
        <f t="shared" si="71"/>
        <v>10784013.58</v>
      </c>
      <c r="W1394" s="161">
        <f t="shared" si="72"/>
        <v>980364.58000000007</v>
      </c>
      <c r="AA1394" s="36"/>
    </row>
    <row r="1395" spans="1:27" ht="14.45" x14ac:dyDescent="0.3">
      <c r="A1395" s="197" t="s">
        <v>147</v>
      </c>
      <c r="B1395" s="197" t="s">
        <v>75</v>
      </c>
      <c r="C1395" s="197" t="s">
        <v>33</v>
      </c>
      <c r="D1395" s="197" t="s">
        <v>34</v>
      </c>
      <c r="E1395" s="197" t="s">
        <v>31</v>
      </c>
      <c r="F1395" s="195" t="s">
        <v>4276</v>
      </c>
      <c r="G1395" s="195" t="s">
        <v>1336</v>
      </c>
      <c r="H1395" s="161">
        <f>Dane_baza!AR1384</f>
        <v>17201929</v>
      </c>
      <c r="I1395" s="161">
        <f>Dane_baza!AS1384</f>
        <v>1397111</v>
      </c>
      <c r="J1395" s="161">
        <f>Dane_baza!BX1384</f>
        <v>648070</v>
      </c>
      <c r="K1395" s="161">
        <f>Dane_baza!AT1384</f>
        <v>4206023</v>
      </c>
      <c r="L1395" s="161">
        <f>Dane_baza!AU1384</f>
        <v>1397</v>
      </c>
      <c r="M1395" s="161">
        <f>Dane_baza!AV1384</f>
        <v>518107</v>
      </c>
      <c r="N1395" s="161">
        <f>Dane_baza!AY1384</f>
        <v>12743111</v>
      </c>
      <c r="O1395" s="161">
        <f>Dane_baza!AZ1384</f>
        <v>536869</v>
      </c>
      <c r="P1395" s="161">
        <f>Dane_baza!AW1384</f>
        <v>0</v>
      </c>
      <c r="Q1395" s="161">
        <f>Dane_baza!AX1384</f>
        <v>0</v>
      </c>
      <c r="R1395" s="212">
        <f t="shared" si="73"/>
        <v>37252617</v>
      </c>
      <c r="S1395" s="212">
        <f>Dane_baza!BU1384</f>
        <v>39983860.609999999</v>
      </c>
      <c r="T1395" s="212">
        <f>Dane_baza!BV1384</f>
        <v>1010083.49</v>
      </c>
      <c r="U1395" s="212">
        <f>Dane_baza!BW1384</f>
        <v>0</v>
      </c>
      <c r="V1395" s="212">
        <f t="shared" si="71"/>
        <v>40993944.100000001</v>
      </c>
      <c r="W1395" s="161">
        <f t="shared" si="72"/>
        <v>3741327.1000000015</v>
      </c>
      <c r="AA1395" s="36"/>
    </row>
    <row r="1396" spans="1:27" ht="14.45" x14ac:dyDescent="0.3">
      <c r="A1396" s="197" t="s">
        <v>147</v>
      </c>
      <c r="B1396" s="197" t="s">
        <v>75</v>
      </c>
      <c r="C1396" s="197" t="s">
        <v>32</v>
      </c>
      <c r="D1396" s="197" t="s">
        <v>36</v>
      </c>
      <c r="E1396" s="197" t="s">
        <v>31</v>
      </c>
      <c r="F1396" s="195" t="s">
        <v>4277</v>
      </c>
      <c r="G1396" s="195" t="s">
        <v>1337</v>
      </c>
      <c r="H1396" s="161">
        <f>Dane_baza!AR1385</f>
        <v>5773864</v>
      </c>
      <c r="I1396" s="161">
        <f>Dane_baza!AS1385</f>
        <v>41469</v>
      </c>
      <c r="J1396" s="161">
        <f>Dane_baza!BX1385</f>
        <v>392195</v>
      </c>
      <c r="K1396" s="161">
        <f>Dane_baza!AT1385</f>
        <v>10717530</v>
      </c>
      <c r="L1396" s="161">
        <f>Dane_baza!AU1385</f>
        <v>424773</v>
      </c>
      <c r="M1396" s="161">
        <f>Dane_baza!AV1385</f>
        <v>467899</v>
      </c>
      <c r="N1396" s="161">
        <f>Dane_baza!AY1385</f>
        <v>12761505</v>
      </c>
      <c r="O1396" s="161">
        <f>Dane_baza!AZ1385</f>
        <v>415222</v>
      </c>
      <c r="P1396" s="161">
        <f>Dane_baza!AW1385</f>
        <v>0</v>
      </c>
      <c r="Q1396" s="161">
        <f>Dane_baza!AX1385</f>
        <v>0</v>
      </c>
      <c r="R1396" s="212">
        <f t="shared" si="73"/>
        <v>30994457</v>
      </c>
      <c r="S1396" s="212">
        <f>Dane_baza!BU1385</f>
        <v>18033298.989999998</v>
      </c>
      <c r="T1396" s="212">
        <f>Dane_baza!BV1385</f>
        <v>0</v>
      </c>
      <c r="U1396" s="212">
        <f>Dane_baza!BW1385</f>
        <v>14961158.014524225</v>
      </c>
      <c r="V1396" s="212">
        <f t="shared" si="71"/>
        <v>32994457.004524224</v>
      </c>
      <c r="W1396" s="161">
        <f t="shared" si="72"/>
        <v>2000000.0045242235</v>
      </c>
      <c r="AA1396" s="36"/>
    </row>
    <row r="1397" spans="1:27" ht="14.45" x14ac:dyDescent="0.3">
      <c r="A1397" s="197" t="s">
        <v>147</v>
      </c>
      <c r="B1397" s="197" t="s">
        <v>75</v>
      </c>
      <c r="C1397" s="197" t="s">
        <v>37</v>
      </c>
      <c r="D1397" s="197" t="s">
        <v>36</v>
      </c>
      <c r="E1397" s="197" t="s">
        <v>31</v>
      </c>
      <c r="F1397" s="195" t="s">
        <v>4278</v>
      </c>
      <c r="G1397" s="195" t="s">
        <v>1338</v>
      </c>
      <c r="H1397" s="161">
        <f>Dane_baza!AR1386</f>
        <v>2605258</v>
      </c>
      <c r="I1397" s="161">
        <f>Dane_baza!AS1386</f>
        <v>12485</v>
      </c>
      <c r="J1397" s="161">
        <f>Dane_baza!BX1386</f>
        <v>297650</v>
      </c>
      <c r="K1397" s="161">
        <f>Dane_baza!AT1386</f>
        <v>9791590</v>
      </c>
      <c r="L1397" s="161">
        <f>Dane_baza!AU1386</f>
        <v>778950</v>
      </c>
      <c r="M1397" s="161">
        <f>Dane_baza!AV1386</f>
        <v>1050796</v>
      </c>
      <c r="N1397" s="161">
        <f>Dane_baza!AY1386</f>
        <v>9616445</v>
      </c>
      <c r="O1397" s="161">
        <f>Dane_baza!AZ1386</f>
        <v>235184</v>
      </c>
      <c r="P1397" s="161">
        <f>Dane_baza!AW1386</f>
        <v>0</v>
      </c>
      <c r="Q1397" s="161">
        <f>Dane_baza!AX1386</f>
        <v>0</v>
      </c>
      <c r="R1397" s="212">
        <f t="shared" si="73"/>
        <v>24388358</v>
      </c>
      <c r="S1397" s="212">
        <f>Dane_baza!BU1386</f>
        <v>9824547.0899999999</v>
      </c>
      <c r="T1397" s="212">
        <f>Dane_baza!BV1386</f>
        <v>46091.97</v>
      </c>
      <c r="U1397" s="212">
        <f>Dane_baza!BW1386</f>
        <v>16017718.934952183</v>
      </c>
      <c r="V1397" s="212">
        <f t="shared" si="71"/>
        <v>25888357.994952183</v>
      </c>
      <c r="W1397" s="161">
        <f t="shared" si="72"/>
        <v>1499999.9949521832</v>
      </c>
      <c r="AA1397" s="36"/>
    </row>
    <row r="1398" spans="1:27" ht="14.45" x14ac:dyDescent="0.3">
      <c r="A1398" s="197" t="s">
        <v>147</v>
      </c>
      <c r="B1398" s="197" t="s">
        <v>75</v>
      </c>
      <c r="C1398" s="197" t="s">
        <v>39</v>
      </c>
      <c r="D1398" s="197" t="s">
        <v>36</v>
      </c>
      <c r="E1398" s="197" t="s">
        <v>31</v>
      </c>
      <c r="F1398" s="195" t="s">
        <v>4279</v>
      </c>
      <c r="G1398" s="195" t="s">
        <v>1336</v>
      </c>
      <c r="H1398" s="161">
        <f>Dane_baza!AR1387</f>
        <v>12832652</v>
      </c>
      <c r="I1398" s="161">
        <f>Dane_baza!AS1387</f>
        <v>365369</v>
      </c>
      <c r="J1398" s="161">
        <f>Dane_baza!BX1387</f>
        <v>981782</v>
      </c>
      <c r="K1398" s="161">
        <f>Dane_baza!AT1387</f>
        <v>22699504</v>
      </c>
      <c r="L1398" s="161">
        <f>Dane_baza!AU1387</f>
        <v>2491343</v>
      </c>
      <c r="M1398" s="161">
        <f>Dane_baza!AV1387</f>
        <v>809132</v>
      </c>
      <c r="N1398" s="161">
        <f>Dane_baza!AY1387</f>
        <v>33917627</v>
      </c>
      <c r="O1398" s="161">
        <f>Dane_baza!AZ1387</f>
        <v>992640</v>
      </c>
      <c r="P1398" s="161">
        <f>Dane_baza!AW1387</f>
        <v>0</v>
      </c>
      <c r="Q1398" s="161">
        <f>Dane_baza!AX1387</f>
        <v>0</v>
      </c>
      <c r="R1398" s="212">
        <f t="shared" si="73"/>
        <v>75090049</v>
      </c>
      <c r="S1398" s="212">
        <f>Dane_baza!BU1387</f>
        <v>43232862.82</v>
      </c>
      <c r="T1398" s="212">
        <f>Dane_baza!BV1387</f>
        <v>743790.64</v>
      </c>
      <c r="U1398" s="212">
        <f>Dane_baza!BW1387</f>
        <v>34613395.543489546</v>
      </c>
      <c r="V1398" s="212">
        <f t="shared" si="71"/>
        <v>78590049.003489554</v>
      </c>
      <c r="W1398" s="161">
        <f t="shared" si="72"/>
        <v>3500000.0034895539</v>
      </c>
      <c r="AA1398" s="36"/>
    </row>
    <row r="1399" spans="1:27" ht="14.45" x14ac:dyDescent="0.3">
      <c r="A1399" s="197" t="s">
        <v>147</v>
      </c>
      <c r="B1399" s="197" t="s">
        <v>75</v>
      </c>
      <c r="C1399" s="197" t="s">
        <v>42</v>
      </c>
      <c r="D1399" s="197" t="s">
        <v>40</v>
      </c>
      <c r="E1399" s="197" t="s">
        <v>31</v>
      </c>
      <c r="F1399" s="195" t="s">
        <v>4280</v>
      </c>
      <c r="G1399" s="195" t="s">
        <v>1339</v>
      </c>
      <c r="H1399" s="161">
        <f>Dane_baza!AR1388</f>
        <v>12141829</v>
      </c>
      <c r="I1399" s="161">
        <f>Dane_baza!AS1388</f>
        <v>2283116</v>
      </c>
      <c r="J1399" s="161">
        <f>Dane_baza!BX1388</f>
        <v>988789</v>
      </c>
      <c r="K1399" s="161">
        <f>Dane_baza!AT1388</f>
        <v>21384577</v>
      </c>
      <c r="L1399" s="161">
        <f>Dane_baza!AU1388</f>
        <v>3749776</v>
      </c>
      <c r="M1399" s="161">
        <f>Dane_baza!AV1388</f>
        <v>1379189</v>
      </c>
      <c r="N1399" s="161">
        <f>Dane_baza!AY1388</f>
        <v>37326679</v>
      </c>
      <c r="O1399" s="161">
        <f>Dane_baza!AZ1388</f>
        <v>843419</v>
      </c>
      <c r="P1399" s="161">
        <f>Dane_baza!AW1388</f>
        <v>0</v>
      </c>
      <c r="Q1399" s="161">
        <f>Dane_baza!AX1388</f>
        <v>0</v>
      </c>
      <c r="R1399" s="212">
        <f t="shared" si="73"/>
        <v>80097374</v>
      </c>
      <c r="S1399" s="212">
        <f>Dane_baza!BU1388</f>
        <v>42834830.640000001</v>
      </c>
      <c r="T1399" s="212">
        <f>Dane_baza!BV1388</f>
        <v>2674243.7400000002</v>
      </c>
      <c r="U1399" s="212">
        <f>Dane_baza!BW1388</f>
        <v>38088299.619617261</v>
      </c>
      <c r="V1399" s="212">
        <f t="shared" si="71"/>
        <v>83597373.999617264</v>
      </c>
      <c r="W1399" s="161">
        <f t="shared" si="72"/>
        <v>3499999.9996172637</v>
      </c>
      <c r="AA1399" s="36"/>
    </row>
    <row r="1400" spans="1:27" ht="14.45" x14ac:dyDescent="0.3">
      <c r="A1400" s="197" t="s">
        <v>147</v>
      </c>
      <c r="B1400" s="197" t="s">
        <v>77</v>
      </c>
      <c r="C1400" s="197" t="s">
        <v>33</v>
      </c>
      <c r="D1400" s="197" t="s">
        <v>34</v>
      </c>
      <c r="E1400" s="197" t="s">
        <v>31</v>
      </c>
      <c r="F1400" s="195" t="s">
        <v>4281</v>
      </c>
      <c r="G1400" s="195" t="s">
        <v>1340</v>
      </c>
      <c r="H1400" s="161">
        <f>Dane_baza!AR1389</f>
        <v>12488176</v>
      </c>
      <c r="I1400" s="161">
        <f>Dane_baza!AS1389</f>
        <v>567444</v>
      </c>
      <c r="J1400" s="161">
        <f>Dane_baza!BX1389</f>
        <v>567778</v>
      </c>
      <c r="K1400" s="161">
        <f>Dane_baza!AT1389</f>
        <v>8349227</v>
      </c>
      <c r="L1400" s="161">
        <f>Dane_baza!AU1389</f>
        <v>0</v>
      </c>
      <c r="M1400" s="161">
        <f>Dane_baza!AV1389</f>
        <v>461632</v>
      </c>
      <c r="N1400" s="161">
        <f>Dane_baza!AY1389</f>
        <v>17900712</v>
      </c>
      <c r="O1400" s="161">
        <f>Dane_baza!AZ1389</f>
        <v>577418</v>
      </c>
      <c r="P1400" s="161">
        <f>Dane_baza!AW1389</f>
        <v>0</v>
      </c>
      <c r="Q1400" s="161">
        <f>Dane_baza!AX1389</f>
        <v>0</v>
      </c>
      <c r="R1400" s="212">
        <f t="shared" si="73"/>
        <v>40912387</v>
      </c>
      <c r="S1400" s="212">
        <f>Dane_baza!BU1389</f>
        <v>33944002.799999997</v>
      </c>
      <c r="T1400" s="212">
        <f>Dane_baza!BV1389</f>
        <v>711679.18</v>
      </c>
      <c r="U1400" s="212">
        <f>Dane_baza!BW1389</f>
        <v>9256705.0140084364</v>
      </c>
      <c r="V1400" s="212">
        <f t="shared" si="71"/>
        <v>43912386.994008437</v>
      </c>
      <c r="W1400" s="161">
        <f t="shared" si="72"/>
        <v>2999999.9940084368</v>
      </c>
      <c r="AA1400" s="36"/>
    </row>
    <row r="1401" spans="1:27" ht="14.45" x14ac:dyDescent="0.3">
      <c r="A1401" s="197" t="s">
        <v>147</v>
      </c>
      <c r="B1401" s="197" t="s">
        <v>77</v>
      </c>
      <c r="C1401" s="197" t="s">
        <v>32</v>
      </c>
      <c r="D1401" s="197" t="s">
        <v>40</v>
      </c>
      <c r="E1401" s="197" t="s">
        <v>31</v>
      </c>
      <c r="F1401" s="195" t="s">
        <v>4282</v>
      </c>
      <c r="G1401" s="195" t="s">
        <v>1341</v>
      </c>
      <c r="H1401" s="161">
        <f>Dane_baza!AR1390</f>
        <v>3554641</v>
      </c>
      <c r="I1401" s="161">
        <f>Dane_baza!AS1390</f>
        <v>68680</v>
      </c>
      <c r="J1401" s="161">
        <f>Dane_baza!BX1390</f>
        <v>364486</v>
      </c>
      <c r="K1401" s="161">
        <f>Dane_baza!AT1390</f>
        <v>9217034</v>
      </c>
      <c r="L1401" s="161">
        <f>Dane_baza!AU1390</f>
        <v>382761</v>
      </c>
      <c r="M1401" s="161">
        <f>Dane_baza!AV1390</f>
        <v>811588</v>
      </c>
      <c r="N1401" s="161">
        <f>Dane_baza!AY1390</f>
        <v>11141309</v>
      </c>
      <c r="O1401" s="161">
        <f>Dane_baza!AZ1390</f>
        <v>202745</v>
      </c>
      <c r="P1401" s="161">
        <f>Dane_baza!AW1390</f>
        <v>0</v>
      </c>
      <c r="Q1401" s="161">
        <f>Dane_baza!AX1390</f>
        <v>0</v>
      </c>
      <c r="R1401" s="212">
        <f t="shared" si="73"/>
        <v>25743244</v>
      </c>
      <c r="S1401" s="212">
        <f>Dane_baza!BU1390</f>
        <v>13310173.91</v>
      </c>
      <c r="T1401" s="212">
        <f>Dane_baza!BV1390</f>
        <v>7997.7</v>
      </c>
      <c r="U1401" s="212">
        <f>Dane_baza!BW1390</f>
        <v>14425072.396930275</v>
      </c>
      <c r="V1401" s="212">
        <f t="shared" si="71"/>
        <v>27743244.006930277</v>
      </c>
      <c r="W1401" s="161">
        <f t="shared" si="72"/>
        <v>2000000.0069302768</v>
      </c>
      <c r="AA1401" s="36"/>
    </row>
    <row r="1402" spans="1:27" ht="14.45" x14ac:dyDescent="0.3">
      <c r="A1402" s="197" t="s">
        <v>147</v>
      </c>
      <c r="B1402" s="197" t="s">
        <v>77</v>
      </c>
      <c r="C1402" s="197" t="s">
        <v>37</v>
      </c>
      <c r="D1402" s="197" t="s">
        <v>36</v>
      </c>
      <c r="E1402" s="197" t="s">
        <v>31</v>
      </c>
      <c r="F1402" s="195" t="s">
        <v>4283</v>
      </c>
      <c r="G1402" s="195" t="s">
        <v>1342</v>
      </c>
      <c r="H1402" s="161">
        <f>Dane_baza!AR1391</f>
        <v>2371361</v>
      </c>
      <c r="I1402" s="161">
        <f>Dane_baza!AS1391</f>
        <v>31605</v>
      </c>
      <c r="J1402" s="161">
        <f>Dane_baza!BX1391</f>
        <v>240027</v>
      </c>
      <c r="K1402" s="161">
        <f>Dane_baza!AT1391</f>
        <v>6864024</v>
      </c>
      <c r="L1402" s="161">
        <f>Dane_baza!AU1391</f>
        <v>146826</v>
      </c>
      <c r="M1402" s="161">
        <f>Dane_baza!AV1391</f>
        <v>1043146</v>
      </c>
      <c r="N1402" s="161">
        <f>Dane_baza!AY1391</f>
        <v>6224078</v>
      </c>
      <c r="O1402" s="161">
        <f>Dane_baza!AZ1391</f>
        <v>123269</v>
      </c>
      <c r="P1402" s="161">
        <f>Dane_baza!AW1391</f>
        <v>0</v>
      </c>
      <c r="Q1402" s="161">
        <f>Dane_baza!AX1391</f>
        <v>0</v>
      </c>
      <c r="R1402" s="212">
        <f t="shared" si="73"/>
        <v>17044336</v>
      </c>
      <c r="S1402" s="212">
        <f>Dane_baza!BU1391</f>
        <v>9121858.2899999991</v>
      </c>
      <c r="T1402" s="212">
        <f>Dane_baza!BV1391</f>
        <v>87543.97</v>
      </c>
      <c r="U1402" s="212">
        <f>Dane_baza!BW1391</f>
        <v>9334933.2800000012</v>
      </c>
      <c r="V1402" s="212">
        <f t="shared" si="71"/>
        <v>18544335.539999999</v>
      </c>
      <c r="W1402" s="161">
        <f t="shared" si="72"/>
        <v>1499999.5399999991</v>
      </c>
      <c r="AA1402" s="36"/>
    </row>
    <row r="1403" spans="1:27" ht="14.45" x14ac:dyDescent="0.3">
      <c r="A1403" s="197" t="s">
        <v>147</v>
      </c>
      <c r="B1403" s="197" t="s">
        <v>77</v>
      </c>
      <c r="C1403" s="197" t="s">
        <v>39</v>
      </c>
      <c r="D1403" s="197" t="s">
        <v>36</v>
      </c>
      <c r="E1403" s="197" t="s">
        <v>31</v>
      </c>
      <c r="F1403" s="195" t="s">
        <v>4284</v>
      </c>
      <c r="G1403" s="195" t="s">
        <v>1340</v>
      </c>
      <c r="H1403" s="161">
        <f>Dane_baza!AR1392</f>
        <v>5064216</v>
      </c>
      <c r="I1403" s="161">
        <f>Dane_baza!AS1392</f>
        <v>41107</v>
      </c>
      <c r="J1403" s="161">
        <f>Dane_baza!BX1392</f>
        <v>477061</v>
      </c>
      <c r="K1403" s="161">
        <f>Dane_baza!AT1392</f>
        <v>13894600</v>
      </c>
      <c r="L1403" s="161">
        <f>Dane_baza!AU1392</f>
        <v>864543</v>
      </c>
      <c r="M1403" s="161">
        <f>Dane_baza!AV1392</f>
        <v>1001233</v>
      </c>
      <c r="N1403" s="161">
        <f>Dane_baza!AY1392</f>
        <v>16641106</v>
      </c>
      <c r="O1403" s="161">
        <f>Dane_baza!AZ1392</f>
        <v>395758</v>
      </c>
      <c r="P1403" s="161">
        <f>Dane_baza!AW1392</f>
        <v>0</v>
      </c>
      <c r="Q1403" s="161">
        <f>Dane_baza!AX1392</f>
        <v>0</v>
      </c>
      <c r="R1403" s="212">
        <f t="shared" si="73"/>
        <v>38379624</v>
      </c>
      <c r="S1403" s="212">
        <f>Dane_baza!BU1392</f>
        <v>18164703.77</v>
      </c>
      <c r="T1403" s="212">
        <f>Dane_baza!BV1392</f>
        <v>25072.18</v>
      </c>
      <c r="U1403" s="212">
        <f>Dane_baza!BW1392</f>
        <v>22689847.709999997</v>
      </c>
      <c r="V1403" s="212">
        <f t="shared" si="71"/>
        <v>40879623.659999996</v>
      </c>
      <c r="W1403" s="161">
        <f t="shared" si="72"/>
        <v>2499999.6599999964</v>
      </c>
      <c r="AA1403" s="36"/>
    </row>
    <row r="1404" spans="1:27" ht="14.45" x14ac:dyDescent="0.3">
      <c r="A1404" s="197" t="s">
        <v>147</v>
      </c>
      <c r="B1404" s="197" t="s">
        <v>77</v>
      </c>
      <c r="C1404" s="197" t="s">
        <v>42</v>
      </c>
      <c r="D1404" s="197" t="s">
        <v>40</v>
      </c>
      <c r="E1404" s="197" t="s">
        <v>31</v>
      </c>
      <c r="F1404" s="195" t="s">
        <v>4285</v>
      </c>
      <c r="G1404" s="195" t="s">
        <v>1343</v>
      </c>
      <c r="H1404" s="161">
        <f>Dane_baza!AR1393</f>
        <v>3998720</v>
      </c>
      <c r="I1404" s="161">
        <f>Dane_baza!AS1393</f>
        <v>46362</v>
      </c>
      <c r="J1404" s="161">
        <f>Dane_baza!BX1393</f>
        <v>406638</v>
      </c>
      <c r="K1404" s="161">
        <f>Dane_baza!AT1393</f>
        <v>13697417</v>
      </c>
      <c r="L1404" s="161">
        <f>Dane_baza!AU1393</f>
        <v>841208</v>
      </c>
      <c r="M1404" s="161">
        <f>Dane_baza!AV1393</f>
        <v>307265</v>
      </c>
      <c r="N1404" s="161">
        <f>Dane_baza!AY1393</f>
        <v>12495162</v>
      </c>
      <c r="O1404" s="161">
        <f>Dane_baza!AZ1393</f>
        <v>253026</v>
      </c>
      <c r="P1404" s="161">
        <f>Dane_baza!AW1393</f>
        <v>0</v>
      </c>
      <c r="Q1404" s="161">
        <f>Dane_baza!AX1393</f>
        <v>0</v>
      </c>
      <c r="R1404" s="212">
        <f t="shared" si="73"/>
        <v>32045798</v>
      </c>
      <c r="S1404" s="212">
        <f>Dane_baza!BU1393</f>
        <v>13863508.279999999</v>
      </c>
      <c r="T1404" s="212">
        <f>Dane_baza!BV1393</f>
        <v>65053.79</v>
      </c>
      <c r="U1404" s="212">
        <f>Dane_baza!BW1393</f>
        <v>20117235.927542251</v>
      </c>
      <c r="V1404" s="212">
        <f t="shared" si="71"/>
        <v>34045797.997542247</v>
      </c>
      <c r="W1404" s="161">
        <f t="shared" si="72"/>
        <v>1999999.9975422472</v>
      </c>
      <c r="AA1404" s="36"/>
    </row>
    <row r="1405" spans="1:27" ht="14.45" x14ac:dyDescent="0.3">
      <c r="A1405" s="197" t="s">
        <v>147</v>
      </c>
      <c r="B1405" s="197" t="s">
        <v>77</v>
      </c>
      <c r="C1405" s="197" t="s">
        <v>44</v>
      </c>
      <c r="D1405" s="197" t="s">
        <v>40</v>
      </c>
      <c r="E1405" s="197" t="s">
        <v>31</v>
      </c>
      <c r="F1405" s="195" t="s">
        <v>4286</v>
      </c>
      <c r="G1405" s="195" t="s">
        <v>1344</v>
      </c>
      <c r="H1405" s="161">
        <f>Dane_baza!AR1394</f>
        <v>6071383</v>
      </c>
      <c r="I1405" s="161">
        <f>Dane_baza!AS1394</f>
        <v>255958</v>
      </c>
      <c r="J1405" s="161">
        <f>Dane_baza!BX1394</f>
        <v>338288</v>
      </c>
      <c r="K1405" s="161">
        <f>Dane_baza!AT1394</f>
        <v>7117291</v>
      </c>
      <c r="L1405" s="161">
        <f>Dane_baza!AU1394</f>
        <v>0</v>
      </c>
      <c r="M1405" s="161">
        <f>Dane_baza!AV1394</f>
        <v>339690</v>
      </c>
      <c r="N1405" s="161">
        <f>Dane_baza!AY1394</f>
        <v>11803027</v>
      </c>
      <c r="O1405" s="161">
        <f>Dane_baza!AZ1394</f>
        <v>220587</v>
      </c>
      <c r="P1405" s="161">
        <f>Dane_baza!AW1394</f>
        <v>0</v>
      </c>
      <c r="Q1405" s="161">
        <f>Dane_baza!AX1394</f>
        <v>0</v>
      </c>
      <c r="R1405" s="212">
        <f t="shared" si="73"/>
        <v>26146224</v>
      </c>
      <c r="S1405" s="212">
        <f>Dane_baza!BU1394</f>
        <v>15752293.789999999</v>
      </c>
      <c r="T1405" s="212">
        <f>Dane_baza!BV1394</f>
        <v>0</v>
      </c>
      <c r="U1405" s="212">
        <f>Dane_baza!BW1394</f>
        <v>12393930.20769847</v>
      </c>
      <c r="V1405" s="212">
        <f t="shared" si="71"/>
        <v>28146223.997698471</v>
      </c>
      <c r="W1405" s="161">
        <f t="shared" si="72"/>
        <v>1999999.997698471</v>
      </c>
      <c r="AA1405" s="36"/>
    </row>
    <row r="1406" spans="1:27" ht="14.45" x14ac:dyDescent="0.3">
      <c r="A1406" s="197" t="s">
        <v>147</v>
      </c>
      <c r="B1406" s="197" t="s">
        <v>77</v>
      </c>
      <c r="C1406" s="197" t="s">
        <v>51</v>
      </c>
      <c r="D1406" s="197" t="s">
        <v>36</v>
      </c>
      <c r="E1406" s="197" t="s">
        <v>31</v>
      </c>
      <c r="F1406" s="195" t="s">
        <v>4287</v>
      </c>
      <c r="G1406" s="195" t="s">
        <v>1345</v>
      </c>
      <c r="H1406" s="161">
        <f>Dane_baza!AR1395</f>
        <v>1661852</v>
      </c>
      <c r="I1406" s="161">
        <f>Dane_baza!AS1395</f>
        <v>21222</v>
      </c>
      <c r="J1406" s="161">
        <f>Dane_baza!BX1395</f>
        <v>216874</v>
      </c>
      <c r="K1406" s="161">
        <f>Dane_baza!AT1395</f>
        <v>5671616</v>
      </c>
      <c r="L1406" s="161">
        <f>Dane_baza!AU1395</f>
        <v>274926</v>
      </c>
      <c r="M1406" s="161">
        <f>Dane_baza!AV1395</f>
        <v>1122076</v>
      </c>
      <c r="N1406" s="161">
        <f>Dane_baza!AY1395</f>
        <v>6387316</v>
      </c>
      <c r="O1406" s="161">
        <f>Dane_baza!AZ1395</f>
        <v>113537</v>
      </c>
      <c r="P1406" s="161">
        <f>Dane_baza!AW1395</f>
        <v>0</v>
      </c>
      <c r="Q1406" s="161">
        <f>Dane_baza!AX1395</f>
        <v>0</v>
      </c>
      <c r="R1406" s="212">
        <f t="shared" si="73"/>
        <v>15469419</v>
      </c>
      <c r="S1406" s="212">
        <f>Dane_baza!BU1395</f>
        <v>5770006.5899999999</v>
      </c>
      <c r="T1406" s="212">
        <f>Dane_baza!BV1395</f>
        <v>14518.86</v>
      </c>
      <c r="U1406" s="212">
        <f>Dane_baza!BW1395</f>
        <v>10684893.48</v>
      </c>
      <c r="V1406" s="212">
        <f t="shared" si="71"/>
        <v>16469418.93</v>
      </c>
      <c r="W1406" s="161">
        <f t="shared" si="72"/>
        <v>999999.9299999997</v>
      </c>
      <c r="AA1406" s="36"/>
    </row>
    <row r="1407" spans="1:27" ht="14.45" x14ac:dyDescent="0.3">
      <c r="A1407" s="197" t="s">
        <v>147</v>
      </c>
      <c r="B1407" s="197" t="s">
        <v>77</v>
      </c>
      <c r="C1407" s="197" t="s">
        <v>75</v>
      </c>
      <c r="D1407" s="197" t="s">
        <v>36</v>
      </c>
      <c r="E1407" s="197" t="s">
        <v>31</v>
      </c>
      <c r="F1407" s="195" t="s">
        <v>4288</v>
      </c>
      <c r="G1407" s="195" t="s">
        <v>1346</v>
      </c>
      <c r="H1407" s="161">
        <f>Dane_baza!AR1396</f>
        <v>1756782</v>
      </c>
      <c r="I1407" s="161">
        <f>Dane_baza!AS1396</f>
        <v>18085</v>
      </c>
      <c r="J1407" s="161">
        <f>Dane_baza!BX1396</f>
        <v>199629</v>
      </c>
      <c r="K1407" s="161">
        <f>Dane_baza!AT1396</f>
        <v>6276103</v>
      </c>
      <c r="L1407" s="161">
        <f>Dane_baza!AU1396</f>
        <v>299669</v>
      </c>
      <c r="M1407" s="161">
        <f>Dane_baza!AV1396</f>
        <v>779389</v>
      </c>
      <c r="N1407" s="161">
        <f>Dane_baza!AY1396</f>
        <v>8140491</v>
      </c>
      <c r="O1407" s="161">
        <f>Dane_baza!AZ1396</f>
        <v>137867</v>
      </c>
      <c r="P1407" s="161">
        <f>Dane_baza!AW1396</f>
        <v>0</v>
      </c>
      <c r="Q1407" s="161">
        <f>Dane_baza!AX1396</f>
        <v>0</v>
      </c>
      <c r="R1407" s="212">
        <f t="shared" si="73"/>
        <v>17608015</v>
      </c>
      <c r="S1407" s="212">
        <f>Dane_baza!BU1396</f>
        <v>6533568</v>
      </c>
      <c r="T1407" s="212">
        <f>Dane_baza!BV1396</f>
        <v>47245.54</v>
      </c>
      <c r="U1407" s="212">
        <f>Dane_baza!BW1396</f>
        <v>12027201.350000001</v>
      </c>
      <c r="V1407" s="212">
        <f t="shared" si="71"/>
        <v>18608014.890000001</v>
      </c>
      <c r="W1407" s="161">
        <f t="shared" si="72"/>
        <v>999999.8900000006</v>
      </c>
      <c r="AA1407" s="36"/>
    </row>
    <row r="1408" spans="1:27" ht="14.45" x14ac:dyDescent="0.3">
      <c r="A1408" s="197" t="s">
        <v>147</v>
      </c>
      <c r="B1408" s="197" t="s">
        <v>90</v>
      </c>
      <c r="C1408" s="197" t="s">
        <v>33</v>
      </c>
      <c r="D1408" s="197" t="s">
        <v>34</v>
      </c>
      <c r="E1408" s="197" t="s">
        <v>31</v>
      </c>
      <c r="F1408" s="195" t="s">
        <v>4289</v>
      </c>
      <c r="G1408" s="195" t="s">
        <v>1347</v>
      </c>
      <c r="H1408" s="161">
        <f>Dane_baza!AR1397</f>
        <v>28577316</v>
      </c>
      <c r="I1408" s="161">
        <f>Dane_baza!AS1397</f>
        <v>2300781</v>
      </c>
      <c r="J1408" s="161">
        <f>Dane_baza!BX1397</f>
        <v>1028784</v>
      </c>
      <c r="K1408" s="161">
        <f>Dane_baza!AT1397</f>
        <v>0</v>
      </c>
      <c r="L1408" s="161">
        <f>Dane_baza!AU1397</f>
        <v>0</v>
      </c>
      <c r="M1408" s="161">
        <f>Dane_baza!AV1397</f>
        <v>722379</v>
      </c>
      <c r="N1408" s="161">
        <f>Dane_baza!AY1397</f>
        <v>33825067</v>
      </c>
      <c r="O1408" s="161">
        <f>Dane_baza!AZ1397</f>
        <v>1394886</v>
      </c>
      <c r="P1408" s="161">
        <f>Dane_baza!AW1397</f>
        <v>0</v>
      </c>
      <c r="Q1408" s="161">
        <f>Dane_baza!AX1397</f>
        <v>0</v>
      </c>
      <c r="R1408" s="212">
        <f t="shared" si="73"/>
        <v>67849213</v>
      </c>
      <c r="S1408" s="212">
        <f>Dane_baza!BU1397</f>
        <v>62958286.82</v>
      </c>
      <c r="T1408" s="212">
        <f>Dane_baza!BV1397</f>
        <v>2315218.5299999998</v>
      </c>
      <c r="U1408" s="212">
        <f>Dane_baza!BW1397</f>
        <v>7971033.2999999998</v>
      </c>
      <c r="V1408" s="212">
        <f t="shared" si="71"/>
        <v>73244538.650000006</v>
      </c>
      <c r="W1408" s="161">
        <f t="shared" si="72"/>
        <v>5395325.650000006</v>
      </c>
      <c r="AA1408" s="36"/>
    </row>
    <row r="1409" spans="1:27" ht="14.45" x14ac:dyDescent="0.3">
      <c r="A1409" s="197" t="s">
        <v>147</v>
      </c>
      <c r="B1409" s="197" t="s">
        <v>90</v>
      </c>
      <c r="C1409" s="197" t="s">
        <v>32</v>
      </c>
      <c r="D1409" s="197" t="s">
        <v>36</v>
      </c>
      <c r="E1409" s="197" t="s">
        <v>31</v>
      </c>
      <c r="F1409" s="195" t="s">
        <v>4290</v>
      </c>
      <c r="G1409" s="195" t="s">
        <v>930</v>
      </c>
      <c r="H1409" s="161">
        <f>Dane_baza!AR1398</f>
        <v>8332105</v>
      </c>
      <c r="I1409" s="161">
        <f>Dane_baza!AS1398</f>
        <v>356224</v>
      </c>
      <c r="J1409" s="161">
        <f>Dane_baza!BX1398</f>
        <v>427844</v>
      </c>
      <c r="K1409" s="161">
        <f>Dane_baza!AT1398</f>
        <v>7631539</v>
      </c>
      <c r="L1409" s="161">
        <f>Dane_baza!AU1398</f>
        <v>324892</v>
      </c>
      <c r="M1409" s="161">
        <f>Dane_baza!AV1398</f>
        <v>812641</v>
      </c>
      <c r="N1409" s="161">
        <f>Dane_baza!AY1398</f>
        <v>17025649</v>
      </c>
      <c r="O1409" s="161">
        <f>Dane_baza!AZ1398</f>
        <v>338990</v>
      </c>
      <c r="P1409" s="161">
        <f>Dane_baza!AW1398</f>
        <v>0</v>
      </c>
      <c r="Q1409" s="161">
        <f>Dane_baza!AX1398</f>
        <v>0</v>
      </c>
      <c r="R1409" s="212">
        <f t="shared" si="73"/>
        <v>35249884</v>
      </c>
      <c r="S1409" s="212">
        <f>Dane_baza!BU1398</f>
        <v>23787232.300000001</v>
      </c>
      <c r="T1409" s="212">
        <f>Dane_baza!BV1398</f>
        <v>660050.14</v>
      </c>
      <c r="U1409" s="212">
        <f>Dane_baza!BW1398</f>
        <v>13302601.552256702</v>
      </c>
      <c r="V1409" s="212">
        <f t="shared" si="71"/>
        <v>37749883.992256701</v>
      </c>
      <c r="W1409" s="161">
        <f t="shared" si="72"/>
        <v>2499999.992256701</v>
      </c>
      <c r="AA1409" s="36"/>
    </row>
    <row r="1410" spans="1:27" ht="14.45" x14ac:dyDescent="0.3">
      <c r="A1410" s="197" t="s">
        <v>147</v>
      </c>
      <c r="B1410" s="197" t="s">
        <v>90</v>
      </c>
      <c r="C1410" s="197" t="s">
        <v>37</v>
      </c>
      <c r="D1410" s="197" t="s">
        <v>36</v>
      </c>
      <c r="E1410" s="197" t="s">
        <v>31</v>
      </c>
      <c r="F1410" s="195" t="s">
        <v>4291</v>
      </c>
      <c r="G1410" s="195" t="s">
        <v>1288</v>
      </c>
      <c r="H1410" s="161">
        <f>Dane_baza!AR1399</f>
        <v>12982690</v>
      </c>
      <c r="I1410" s="161">
        <f>Dane_baza!AS1399</f>
        <v>952366</v>
      </c>
      <c r="J1410" s="161">
        <f>Dane_baza!BX1399</f>
        <v>599776</v>
      </c>
      <c r="K1410" s="161">
        <f>Dane_baza!AT1399</f>
        <v>8806040</v>
      </c>
      <c r="L1410" s="161">
        <f>Dane_baza!AU1399</f>
        <v>26776</v>
      </c>
      <c r="M1410" s="161">
        <f>Dane_baza!AV1399</f>
        <v>622715</v>
      </c>
      <c r="N1410" s="161">
        <f>Dane_baza!AY1399</f>
        <v>22859691</v>
      </c>
      <c r="O1410" s="161">
        <f>Dane_baza!AZ1399</f>
        <v>723394</v>
      </c>
      <c r="P1410" s="161">
        <f>Dane_baza!AW1399</f>
        <v>0</v>
      </c>
      <c r="Q1410" s="161">
        <f>Dane_baza!AX1399</f>
        <v>0</v>
      </c>
      <c r="R1410" s="212">
        <f t="shared" si="73"/>
        <v>47573448</v>
      </c>
      <c r="S1410" s="212">
        <f>Dane_baza!BU1399</f>
        <v>33948838.759999998</v>
      </c>
      <c r="T1410" s="212">
        <f>Dane_baza!BV1399</f>
        <v>883658.02</v>
      </c>
      <c r="U1410" s="212">
        <f>Dane_baza!BW1399</f>
        <v>17217639.690000001</v>
      </c>
      <c r="V1410" s="212">
        <f t="shared" si="71"/>
        <v>52050136.469999999</v>
      </c>
      <c r="W1410" s="161">
        <f t="shared" si="72"/>
        <v>4476688.4699999988</v>
      </c>
      <c r="AA1410" s="36"/>
    </row>
    <row r="1411" spans="1:27" ht="14.45" x14ac:dyDescent="0.3">
      <c r="A1411" s="197" t="s">
        <v>147</v>
      </c>
      <c r="B1411" s="197" t="s">
        <v>90</v>
      </c>
      <c r="C1411" s="197" t="s">
        <v>39</v>
      </c>
      <c r="D1411" s="197" t="s">
        <v>36</v>
      </c>
      <c r="E1411" s="197" t="s">
        <v>31</v>
      </c>
      <c r="F1411" s="195" t="s">
        <v>4292</v>
      </c>
      <c r="G1411" s="195" t="s">
        <v>1347</v>
      </c>
      <c r="H1411" s="161">
        <f>Dane_baza!AR1400</f>
        <v>21239148</v>
      </c>
      <c r="I1411" s="161">
        <f>Dane_baza!AS1400</f>
        <v>1095841</v>
      </c>
      <c r="J1411" s="161">
        <f>Dane_baza!BX1400</f>
        <v>1089956</v>
      </c>
      <c r="K1411" s="161">
        <f>Dane_baza!AT1400</f>
        <v>21491233</v>
      </c>
      <c r="L1411" s="161">
        <f>Dane_baza!AU1400</f>
        <v>0</v>
      </c>
      <c r="M1411" s="161">
        <f>Dane_baza!AV1400</f>
        <v>888335</v>
      </c>
      <c r="N1411" s="161">
        <f>Dane_baza!AY1400</f>
        <v>46881341</v>
      </c>
      <c r="O1411" s="161">
        <f>Dane_baza!AZ1400</f>
        <v>1184031</v>
      </c>
      <c r="P1411" s="161">
        <f>Dane_baza!AW1400</f>
        <v>0</v>
      </c>
      <c r="Q1411" s="161">
        <f>Dane_baza!AX1400</f>
        <v>0</v>
      </c>
      <c r="R1411" s="212">
        <f t="shared" si="73"/>
        <v>93869885</v>
      </c>
      <c r="S1411" s="212">
        <f>Dane_baza!BU1400</f>
        <v>61624738.659999996</v>
      </c>
      <c r="T1411" s="212">
        <f>Dane_baza!BV1400</f>
        <v>1146110</v>
      </c>
      <c r="U1411" s="212">
        <f>Dane_baza!BW1400</f>
        <v>34599036.346466526</v>
      </c>
      <c r="V1411" s="212">
        <f t="shared" si="71"/>
        <v>97369885.006466523</v>
      </c>
      <c r="W1411" s="161">
        <f t="shared" si="72"/>
        <v>3500000.0064665228</v>
      </c>
      <c r="AA1411" s="36"/>
    </row>
    <row r="1412" spans="1:27" ht="14.45" x14ac:dyDescent="0.3">
      <c r="A1412" s="197" t="s">
        <v>147</v>
      </c>
      <c r="B1412" s="197" t="s">
        <v>90</v>
      </c>
      <c r="C1412" s="197" t="s">
        <v>42</v>
      </c>
      <c r="D1412" s="197" t="s">
        <v>36</v>
      </c>
      <c r="E1412" s="197" t="s">
        <v>31</v>
      </c>
      <c r="F1412" s="195" t="s">
        <v>4293</v>
      </c>
      <c r="G1412" s="195" t="s">
        <v>1348</v>
      </c>
      <c r="H1412" s="161">
        <f>Dane_baza!AR1401</f>
        <v>4989911</v>
      </c>
      <c r="I1412" s="161">
        <f>Dane_baza!AS1401</f>
        <v>91330</v>
      </c>
      <c r="J1412" s="161">
        <f>Dane_baza!BX1401</f>
        <v>322578</v>
      </c>
      <c r="K1412" s="161">
        <f>Dane_baza!AT1401</f>
        <v>7301028</v>
      </c>
      <c r="L1412" s="161">
        <f>Dane_baza!AU1401</f>
        <v>286952</v>
      </c>
      <c r="M1412" s="161">
        <f>Dane_baza!AV1401</f>
        <v>771915</v>
      </c>
      <c r="N1412" s="161">
        <f>Dane_baza!AY1401</f>
        <v>12597716</v>
      </c>
      <c r="O1412" s="161">
        <f>Dane_baza!AZ1401</f>
        <v>377917</v>
      </c>
      <c r="P1412" s="161">
        <f>Dane_baza!AW1401</f>
        <v>0</v>
      </c>
      <c r="Q1412" s="161">
        <f>Dane_baza!AX1401</f>
        <v>0</v>
      </c>
      <c r="R1412" s="212">
        <f t="shared" si="73"/>
        <v>26739347</v>
      </c>
      <c r="S1412" s="212">
        <f>Dane_baza!BU1401</f>
        <v>15801000.92</v>
      </c>
      <c r="T1412" s="212">
        <f>Dane_baza!BV1401</f>
        <v>68121.94</v>
      </c>
      <c r="U1412" s="212">
        <f>Dane_baza!BW1401</f>
        <v>12870224.145970523</v>
      </c>
      <c r="V1412" s="212">
        <f t="shared" si="71"/>
        <v>28739347.005970523</v>
      </c>
      <c r="W1412" s="161">
        <f t="shared" si="72"/>
        <v>2000000.0059705228</v>
      </c>
      <c r="AA1412" s="36"/>
    </row>
    <row r="1413" spans="1:27" ht="14.45" x14ac:dyDescent="0.3">
      <c r="A1413" s="197" t="s">
        <v>147</v>
      </c>
      <c r="B1413" s="197" t="s">
        <v>90</v>
      </c>
      <c r="C1413" s="197" t="s">
        <v>44</v>
      </c>
      <c r="D1413" s="197" t="s">
        <v>36</v>
      </c>
      <c r="E1413" s="197" t="s">
        <v>31</v>
      </c>
      <c r="F1413" s="195" t="s">
        <v>4294</v>
      </c>
      <c r="G1413" s="195" t="s">
        <v>1349</v>
      </c>
      <c r="H1413" s="161">
        <f>Dane_baza!AR1402</f>
        <v>5662124</v>
      </c>
      <c r="I1413" s="161">
        <f>Dane_baza!AS1402</f>
        <v>672396</v>
      </c>
      <c r="J1413" s="161">
        <f>Dane_baza!BX1402</f>
        <v>348881</v>
      </c>
      <c r="K1413" s="161">
        <f>Dane_baza!AT1402</f>
        <v>7183745</v>
      </c>
      <c r="L1413" s="161">
        <f>Dane_baza!AU1402</f>
        <v>745939</v>
      </c>
      <c r="M1413" s="161">
        <f>Dane_baza!AV1402</f>
        <v>785682</v>
      </c>
      <c r="N1413" s="161">
        <f>Dane_baza!AY1402</f>
        <v>13668742</v>
      </c>
      <c r="O1413" s="161">
        <f>Dane_baza!AZ1402</f>
        <v>377917</v>
      </c>
      <c r="P1413" s="161">
        <f>Dane_baza!AW1402</f>
        <v>0</v>
      </c>
      <c r="Q1413" s="161">
        <f>Dane_baza!AX1402</f>
        <v>0</v>
      </c>
      <c r="R1413" s="212">
        <f t="shared" si="73"/>
        <v>29445426</v>
      </c>
      <c r="S1413" s="212">
        <f>Dane_baza!BU1402</f>
        <v>17668901.98</v>
      </c>
      <c r="T1413" s="212">
        <f>Dane_baza!BV1402</f>
        <v>237353.34</v>
      </c>
      <c r="U1413" s="212">
        <f>Dane_baza!BW1402</f>
        <v>15072621.800000001</v>
      </c>
      <c r="V1413" s="212">
        <f t="shared" si="71"/>
        <v>32978877.120000001</v>
      </c>
      <c r="W1413" s="161">
        <f t="shared" si="72"/>
        <v>3533451.120000001</v>
      </c>
      <c r="AA1413" s="36"/>
    </row>
    <row r="1414" spans="1:27" ht="14.45" x14ac:dyDescent="0.3">
      <c r="A1414" s="197" t="s">
        <v>147</v>
      </c>
      <c r="B1414" s="197" t="s">
        <v>90</v>
      </c>
      <c r="C1414" s="197" t="s">
        <v>51</v>
      </c>
      <c r="D1414" s="197" t="s">
        <v>36</v>
      </c>
      <c r="E1414" s="197" t="s">
        <v>31</v>
      </c>
      <c r="F1414" s="195" t="s">
        <v>4295</v>
      </c>
      <c r="G1414" s="195" t="s">
        <v>1350</v>
      </c>
      <c r="H1414" s="161">
        <f>Dane_baza!AR1403</f>
        <v>5150539</v>
      </c>
      <c r="I1414" s="161">
        <f>Dane_baza!AS1403</f>
        <v>113734</v>
      </c>
      <c r="J1414" s="161">
        <f>Dane_baza!BX1403</f>
        <v>339455</v>
      </c>
      <c r="K1414" s="161">
        <f>Dane_baza!AT1403</f>
        <v>7216801</v>
      </c>
      <c r="L1414" s="161">
        <f>Dane_baza!AU1403</f>
        <v>808714</v>
      </c>
      <c r="M1414" s="161">
        <f>Dane_baza!AV1403</f>
        <v>411168</v>
      </c>
      <c r="N1414" s="161">
        <f>Dane_baza!AY1403</f>
        <v>14350307</v>
      </c>
      <c r="O1414" s="161">
        <f>Dane_baza!AZ1403</f>
        <v>355209</v>
      </c>
      <c r="P1414" s="161">
        <f>Dane_baza!AW1403</f>
        <v>0</v>
      </c>
      <c r="Q1414" s="161">
        <f>Dane_baza!AX1403</f>
        <v>0</v>
      </c>
      <c r="R1414" s="212">
        <f t="shared" si="73"/>
        <v>28745927</v>
      </c>
      <c r="S1414" s="212">
        <f>Dane_baza!BU1403</f>
        <v>16884225.809999999</v>
      </c>
      <c r="T1414" s="212">
        <f>Dane_baza!BV1403</f>
        <v>156438.85999999999</v>
      </c>
      <c r="U1414" s="212">
        <f>Dane_baza!BW1403</f>
        <v>13705262.331668394</v>
      </c>
      <c r="V1414" s="212">
        <f t="shared" si="71"/>
        <v>30745927.001668394</v>
      </c>
      <c r="W1414" s="161">
        <f t="shared" si="72"/>
        <v>2000000.0016683936</v>
      </c>
      <c r="AA1414" s="36"/>
    </row>
    <row r="1415" spans="1:27" ht="14.45" x14ac:dyDescent="0.3">
      <c r="A1415" s="197" t="s">
        <v>147</v>
      </c>
      <c r="B1415" s="197" t="s">
        <v>92</v>
      </c>
      <c r="C1415" s="197" t="s">
        <v>33</v>
      </c>
      <c r="D1415" s="197" t="s">
        <v>34</v>
      </c>
      <c r="E1415" s="197" t="s">
        <v>31</v>
      </c>
      <c r="F1415" s="195" t="s">
        <v>4296</v>
      </c>
      <c r="G1415" s="195" t="s">
        <v>1351</v>
      </c>
      <c r="H1415" s="161">
        <f>Dane_baza!AR1404</f>
        <v>100647915</v>
      </c>
      <c r="I1415" s="161">
        <f>Dane_baza!AS1404</f>
        <v>13994924</v>
      </c>
      <c r="J1415" s="161">
        <f>Dane_baza!BX1404</f>
        <v>2983845</v>
      </c>
      <c r="K1415" s="161">
        <f>Dane_baza!AT1404</f>
        <v>0</v>
      </c>
      <c r="L1415" s="161">
        <f>Dane_baza!AU1404</f>
        <v>0</v>
      </c>
      <c r="M1415" s="161">
        <f>Dane_baza!AV1404</f>
        <v>2324770</v>
      </c>
      <c r="N1415" s="161">
        <f>Dane_baza!AY1404</f>
        <v>98613831</v>
      </c>
      <c r="O1415" s="161">
        <f>Dane_baza!AZ1404</f>
        <v>3042797</v>
      </c>
      <c r="P1415" s="161">
        <f>Dane_baza!AW1404</f>
        <v>0</v>
      </c>
      <c r="Q1415" s="161">
        <f>Dane_baza!AX1404</f>
        <v>0</v>
      </c>
      <c r="R1415" s="212">
        <f t="shared" si="73"/>
        <v>221608082</v>
      </c>
      <c r="S1415" s="212">
        <f>Dane_baza!BU1404</f>
        <v>215225786.25999999</v>
      </c>
      <c r="T1415" s="212">
        <f>Dane_baza!BV1404</f>
        <v>14240693.9</v>
      </c>
      <c r="U1415" s="212">
        <f>Dane_baza!BW1404</f>
        <v>6816564.6699999999</v>
      </c>
      <c r="V1415" s="212">
        <f t="shared" si="71"/>
        <v>236283044.82999998</v>
      </c>
      <c r="W1415" s="161">
        <f t="shared" si="72"/>
        <v>14674962.829999983</v>
      </c>
      <c r="AA1415" s="36"/>
    </row>
    <row r="1416" spans="1:27" ht="14.45" x14ac:dyDescent="0.3">
      <c r="A1416" s="197" t="s">
        <v>147</v>
      </c>
      <c r="B1416" s="197" t="s">
        <v>92</v>
      </c>
      <c r="C1416" s="197" t="s">
        <v>32</v>
      </c>
      <c r="D1416" s="197" t="s">
        <v>36</v>
      </c>
      <c r="E1416" s="197" t="s">
        <v>31</v>
      </c>
      <c r="F1416" s="195" t="s">
        <v>4297</v>
      </c>
      <c r="G1416" s="195" t="s">
        <v>1352</v>
      </c>
      <c r="H1416" s="161">
        <f>Dane_baza!AR1405</f>
        <v>5296964</v>
      </c>
      <c r="I1416" s="161">
        <f>Dane_baza!AS1405</f>
        <v>77813</v>
      </c>
      <c r="J1416" s="161">
        <f>Dane_baza!BX1405</f>
        <v>270699</v>
      </c>
      <c r="K1416" s="161">
        <f>Dane_baza!AT1405</f>
        <v>5265351</v>
      </c>
      <c r="L1416" s="161">
        <f>Dane_baza!AU1405</f>
        <v>12568</v>
      </c>
      <c r="M1416" s="161">
        <f>Dane_baza!AV1405</f>
        <v>788733</v>
      </c>
      <c r="N1416" s="161">
        <f>Dane_baza!AY1405</f>
        <v>9618714</v>
      </c>
      <c r="O1416" s="161">
        <f>Dane_baza!AZ1405</f>
        <v>220587</v>
      </c>
      <c r="P1416" s="161">
        <f>Dane_baza!AW1405</f>
        <v>0</v>
      </c>
      <c r="Q1416" s="161">
        <f>Dane_baza!AX1405</f>
        <v>0</v>
      </c>
      <c r="R1416" s="212">
        <f t="shared" si="73"/>
        <v>21551429</v>
      </c>
      <c r="S1416" s="212">
        <f>Dane_baza!BU1405</f>
        <v>14767238.18</v>
      </c>
      <c r="T1416" s="212">
        <f>Dane_baza!BV1405</f>
        <v>133312.85</v>
      </c>
      <c r="U1416" s="212">
        <f>Dane_baza!BW1405</f>
        <v>8150877.9753548494</v>
      </c>
      <c r="V1416" s="212">
        <f t="shared" si="71"/>
        <v>23051429.005354848</v>
      </c>
      <c r="W1416" s="161">
        <f t="shared" si="72"/>
        <v>1500000.0053548478</v>
      </c>
      <c r="AA1416" s="36"/>
    </row>
    <row r="1417" spans="1:27" ht="14.45" x14ac:dyDescent="0.3">
      <c r="A1417" s="197" t="s">
        <v>147</v>
      </c>
      <c r="B1417" s="197" t="s">
        <v>92</v>
      </c>
      <c r="C1417" s="197" t="s">
        <v>37</v>
      </c>
      <c r="D1417" s="197" t="s">
        <v>36</v>
      </c>
      <c r="E1417" s="197" t="s">
        <v>31</v>
      </c>
      <c r="F1417" s="195" t="s">
        <v>4298</v>
      </c>
      <c r="G1417" s="195" t="s">
        <v>1353</v>
      </c>
      <c r="H1417" s="161">
        <f>Dane_baza!AR1406</f>
        <v>5651263</v>
      </c>
      <c r="I1417" s="161">
        <f>Dane_baza!AS1406</f>
        <v>58807</v>
      </c>
      <c r="J1417" s="161">
        <f>Dane_baza!BX1406</f>
        <v>363016</v>
      </c>
      <c r="K1417" s="161">
        <f>Dane_baza!AT1406</f>
        <v>8391049</v>
      </c>
      <c r="L1417" s="161">
        <f>Dane_baza!AU1406</f>
        <v>374193</v>
      </c>
      <c r="M1417" s="161">
        <f>Dane_baza!AV1406</f>
        <v>887795</v>
      </c>
      <c r="N1417" s="161">
        <f>Dane_baza!AY1406</f>
        <v>14217213</v>
      </c>
      <c r="O1417" s="161">
        <f>Dane_baza!AZ1406</f>
        <v>415222</v>
      </c>
      <c r="P1417" s="161">
        <f>Dane_baza!AW1406</f>
        <v>0</v>
      </c>
      <c r="Q1417" s="161">
        <f>Dane_baza!AX1406</f>
        <v>0</v>
      </c>
      <c r="R1417" s="212">
        <f t="shared" si="73"/>
        <v>30358558</v>
      </c>
      <c r="S1417" s="212">
        <f>Dane_baza!BU1406</f>
        <v>17521478</v>
      </c>
      <c r="T1417" s="212">
        <f>Dane_baza!BV1406</f>
        <v>119577.02</v>
      </c>
      <c r="U1417" s="212">
        <f>Dane_baza!BW1406</f>
        <v>14717502.689999998</v>
      </c>
      <c r="V1417" s="212">
        <f t="shared" si="71"/>
        <v>32358557.709999997</v>
      </c>
      <c r="W1417" s="161">
        <f t="shared" si="72"/>
        <v>1999999.7099999972</v>
      </c>
      <c r="AA1417" s="36"/>
    </row>
    <row r="1418" spans="1:27" ht="14.45" x14ac:dyDescent="0.3">
      <c r="A1418" s="197" t="s">
        <v>147</v>
      </c>
      <c r="B1418" s="197" t="s">
        <v>92</v>
      </c>
      <c r="C1418" s="197" t="s">
        <v>39</v>
      </c>
      <c r="D1418" s="197" t="s">
        <v>36</v>
      </c>
      <c r="E1418" s="197" t="s">
        <v>31</v>
      </c>
      <c r="F1418" s="195" t="s">
        <v>4299</v>
      </c>
      <c r="G1418" s="195" t="s">
        <v>1354</v>
      </c>
      <c r="H1418" s="161">
        <f>Dane_baza!AR1407</f>
        <v>1606144</v>
      </c>
      <c r="I1418" s="161">
        <f>Dane_baza!AS1407</f>
        <v>23842</v>
      </c>
      <c r="J1418" s="161">
        <f>Dane_baza!BX1407</f>
        <v>139735</v>
      </c>
      <c r="K1418" s="161">
        <f>Dane_baza!AT1407</f>
        <v>4004731</v>
      </c>
      <c r="L1418" s="161">
        <f>Dane_baza!AU1407</f>
        <v>267969</v>
      </c>
      <c r="M1418" s="161">
        <f>Dane_baza!AV1407</f>
        <v>924373</v>
      </c>
      <c r="N1418" s="161">
        <f>Dane_baza!AY1407</f>
        <v>3566198</v>
      </c>
      <c r="O1418" s="161">
        <f>Dane_baza!AZ1407</f>
        <v>107049</v>
      </c>
      <c r="P1418" s="161">
        <f>Dane_baza!AW1407</f>
        <v>0</v>
      </c>
      <c r="Q1418" s="161">
        <f>Dane_baza!AX1407</f>
        <v>0</v>
      </c>
      <c r="R1418" s="212">
        <f t="shared" si="73"/>
        <v>10640041</v>
      </c>
      <c r="S1418" s="212">
        <f>Dane_baza!BU1407</f>
        <v>6072724.1799999997</v>
      </c>
      <c r="T1418" s="212">
        <f>Dane_baza!BV1407</f>
        <v>66896.69</v>
      </c>
      <c r="U1418" s="212">
        <f>Dane_baza!BW1407</f>
        <v>5500420.129999999</v>
      </c>
      <c r="V1418" s="212">
        <f t="shared" si="71"/>
        <v>11640041</v>
      </c>
      <c r="W1418" s="161">
        <f t="shared" si="72"/>
        <v>1000000</v>
      </c>
      <c r="AA1418" s="36"/>
    </row>
    <row r="1419" spans="1:27" ht="14.45" x14ac:dyDescent="0.3">
      <c r="A1419" s="197" t="s">
        <v>147</v>
      </c>
      <c r="B1419" s="197" t="s">
        <v>92</v>
      </c>
      <c r="C1419" s="197" t="s">
        <v>42</v>
      </c>
      <c r="D1419" s="197" t="s">
        <v>36</v>
      </c>
      <c r="E1419" s="197" t="s">
        <v>31</v>
      </c>
      <c r="F1419" s="195" t="s">
        <v>4300</v>
      </c>
      <c r="G1419" s="195" t="s">
        <v>1351</v>
      </c>
      <c r="H1419" s="161">
        <f>Dane_baza!AR1408</f>
        <v>19807251</v>
      </c>
      <c r="I1419" s="161">
        <f>Dane_baza!AS1408</f>
        <v>286255</v>
      </c>
      <c r="J1419" s="161">
        <f>Dane_baza!BX1408</f>
        <v>721994</v>
      </c>
      <c r="K1419" s="161">
        <f>Dane_baza!AT1408</f>
        <v>7103793</v>
      </c>
      <c r="L1419" s="161">
        <f>Dane_baza!AU1408</f>
        <v>0</v>
      </c>
      <c r="M1419" s="161">
        <f>Dane_baza!AV1408</f>
        <v>556831</v>
      </c>
      <c r="N1419" s="161">
        <f>Dane_baza!AY1408</f>
        <v>26292611</v>
      </c>
      <c r="O1419" s="161">
        <f>Dane_baza!AZ1408</f>
        <v>656894</v>
      </c>
      <c r="P1419" s="161">
        <f>Dane_baza!AW1408</f>
        <v>0</v>
      </c>
      <c r="Q1419" s="161">
        <f>Dane_baza!AX1408</f>
        <v>0</v>
      </c>
      <c r="R1419" s="212">
        <f t="shared" si="73"/>
        <v>55425629</v>
      </c>
      <c r="S1419" s="212">
        <f>Dane_baza!BU1408</f>
        <v>45726450.729999997</v>
      </c>
      <c r="T1419" s="212">
        <f>Dane_baza!BV1408</f>
        <v>143469.01</v>
      </c>
      <c r="U1419" s="212">
        <f>Dane_baza!BW1408</f>
        <v>12555709.190000001</v>
      </c>
      <c r="V1419" s="212">
        <f t="shared" si="71"/>
        <v>58425628.929999992</v>
      </c>
      <c r="W1419" s="161">
        <f t="shared" si="72"/>
        <v>2999999.9299999923</v>
      </c>
      <c r="AA1419" s="36"/>
    </row>
    <row r="1420" spans="1:27" ht="14.45" x14ac:dyDescent="0.3">
      <c r="A1420" s="197" t="s">
        <v>147</v>
      </c>
      <c r="B1420" s="197" t="s">
        <v>92</v>
      </c>
      <c r="C1420" s="197" t="s">
        <v>44</v>
      </c>
      <c r="D1420" s="197" t="s">
        <v>36</v>
      </c>
      <c r="E1420" s="197" t="s">
        <v>31</v>
      </c>
      <c r="F1420" s="195" t="s">
        <v>4301</v>
      </c>
      <c r="G1420" s="195" t="s">
        <v>1355</v>
      </c>
      <c r="H1420" s="161">
        <f>Dane_baza!AR1409</f>
        <v>4371724</v>
      </c>
      <c r="I1420" s="161">
        <f>Dane_baza!AS1409</f>
        <v>10076</v>
      </c>
      <c r="J1420" s="161">
        <f>Dane_baza!BX1409</f>
        <v>270465</v>
      </c>
      <c r="K1420" s="161">
        <f>Dane_baza!AT1409</f>
        <v>6021514</v>
      </c>
      <c r="L1420" s="161">
        <f>Dane_baza!AU1409</f>
        <v>271326</v>
      </c>
      <c r="M1420" s="161">
        <f>Dane_baza!AV1409</f>
        <v>1070554</v>
      </c>
      <c r="N1420" s="161">
        <f>Dane_baza!AY1409</f>
        <v>8693113</v>
      </c>
      <c r="O1420" s="161">
        <f>Dane_baza!AZ1409</f>
        <v>205989</v>
      </c>
      <c r="P1420" s="161">
        <f>Dane_baza!AW1409</f>
        <v>0</v>
      </c>
      <c r="Q1420" s="161">
        <f>Dane_baza!AX1409</f>
        <v>0</v>
      </c>
      <c r="R1420" s="212">
        <f t="shared" si="73"/>
        <v>20914761</v>
      </c>
      <c r="S1420" s="212">
        <f>Dane_baza!BU1409</f>
        <v>12799741.25</v>
      </c>
      <c r="T1420" s="212">
        <f>Dane_baza!BV1409</f>
        <v>1396.16</v>
      </c>
      <c r="U1420" s="212">
        <f>Dane_baza!BW1409</f>
        <v>9613623.3599999994</v>
      </c>
      <c r="V1420" s="212">
        <f t="shared" si="71"/>
        <v>22414760.77</v>
      </c>
      <c r="W1420" s="161">
        <f t="shared" si="72"/>
        <v>1499999.7699999996</v>
      </c>
      <c r="AA1420" s="36"/>
    </row>
    <row r="1421" spans="1:27" ht="14.45" x14ac:dyDescent="0.3">
      <c r="A1421" s="197" t="s">
        <v>147</v>
      </c>
      <c r="B1421" s="197" t="s">
        <v>92</v>
      </c>
      <c r="C1421" s="197" t="s">
        <v>51</v>
      </c>
      <c r="D1421" s="197" t="s">
        <v>40</v>
      </c>
      <c r="E1421" s="197" t="s">
        <v>31</v>
      </c>
      <c r="F1421" s="195" t="s">
        <v>4302</v>
      </c>
      <c r="G1421" s="195" t="s">
        <v>1356</v>
      </c>
      <c r="H1421" s="161">
        <f>Dane_baza!AR1410</f>
        <v>9359410</v>
      </c>
      <c r="I1421" s="161">
        <f>Dane_baza!AS1410</f>
        <v>235014</v>
      </c>
      <c r="J1421" s="161">
        <f>Dane_baza!BX1410</f>
        <v>615981</v>
      </c>
      <c r="K1421" s="161">
        <f>Dane_baza!AT1410</f>
        <v>14140718</v>
      </c>
      <c r="L1421" s="161">
        <f>Dane_baza!AU1410</f>
        <v>987122</v>
      </c>
      <c r="M1421" s="161">
        <f>Dane_baza!AV1410</f>
        <v>489911</v>
      </c>
      <c r="N1421" s="161">
        <f>Dane_baza!AY1410</f>
        <v>25892023</v>
      </c>
      <c r="O1421" s="161">
        <f>Dane_baza!AZ1410</f>
        <v>557954</v>
      </c>
      <c r="P1421" s="161">
        <f>Dane_baza!AW1410</f>
        <v>0</v>
      </c>
      <c r="Q1421" s="161">
        <f>Dane_baza!AX1410</f>
        <v>0</v>
      </c>
      <c r="R1421" s="212">
        <f t="shared" si="73"/>
        <v>52278133</v>
      </c>
      <c r="S1421" s="212">
        <f>Dane_baza!BU1410</f>
        <v>29765750.77</v>
      </c>
      <c r="T1421" s="212">
        <f>Dane_baza!BV1410</f>
        <v>426358.46</v>
      </c>
      <c r="U1421" s="212">
        <f>Dane_baza!BW1410</f>
        <v>25086023.510000002</v>
      </c>
      <c r="V1421" s="212">
        <f t="shared" si="71"/>
        <v>55278132.740000002</v>
      </c>
      <c r="W1421" s="161">
        <f t="shared" si="72"/>
        <v>2999999.7400000021</v>
      </c>
      <c r="AA1421" s="36"/>
    </row>
    <row r="1422" spans="1:27" ht="14.45" x14ac:dyDescent="0.3">
      <c r="A1422" s="197" t="s">
        <v>147</v>
      </c>
      <c r="B1422" s="197" t="s">
        <v>92</v>
      </c>
      <c r="C1422" s="197" t="s">
        <v>75</v>
      </c>
      <c r="D1422" s="197" t="s">
        <v>40</v>
      </c>
      <c r="E1422" s="197" t="s">
        <v>31</v>
      </c>
      <c r="F1422" s="195" t="s">
        <v>4303</v>
      </c>
      <c r="G1422" s="195" t="s">
        <v>1357</v>
      </c>
      <c r="H1422" s="161">
        <f>Dane_baza!AR1411</f>
        <v>12832034</v>
      </c>
      <c r="I1422" s="161">
        <f>Dane_baza!AS1411</f>
        <v>331287</v>
      </c>
      <c r="J1422" s="161">
        <f>Dane_baza!BX1411</f>
        <v>733421</v>
      </c>
      <c r="K1422" s="161">
        <f>Dane_baza!AT1411</f>
        <v>14266846</v>
      </c>
      <c r="L1422" s="161">
        <f>Dane_baza!AU1411</f>
        <v>932285</v>
      </c>
      <c r="M1422" s="161">
        <f>Dane_baza!AV1411</f>
        <v>769874</v>
      </c>
      <c r="N1422" s="161">
        <f>Dane_baza!AY1411</f>
        <v>36819222</v>
      </c>
      <c r="O1422" s="161">
        <f>Dane_baza!AZ1411</f>
        <v>987774</v>
      </c>
      <c r="P1422" s="161">
        <f>Dane_baza!AW1411</f>
        <v>0</v>
      </c>
      <c r="Q1422" s="161">
        <f>Dane_baza!AX1411</f>
        <v>0</v>
      </c>
      <c r="R1422" s="212">
        <f t="shared" si="73"/>
        <v>67672743</v>
      </c>
      <c r="S1422" s="212">
        <f>Dane_baza!BU1411</f>
        <v>33918676.780000001</v>
      </c>
      <c r="T1422" s="212">
        <f>Dane_baza!BV1411</f>
        <v>527886.66</v>
      </c>
      <c r="U1422" s="212">
        <f>Dane_baza!BW1411</f>
        <v>41346908.729999997</v>
      </c>
      <c r="V1422" s="212">
        <f t="shared" si="71"/>
        <v>75793472.169999987</v>
      </c>
      <c r="W1422" s="161">
        <f t="shared" si="72"/>
        <v>8120729.1699999869</v>
      </c>
      <c r="AA1422" s="36"/>
    </row>
    <row r="1423" spans="1:27" ht="14.45" x14ac:dyDescent="0.3">
      <c r="A1423" s="197" t="s">
        <v>147</v>
      </c>
      <c r="B1423" s="197" t="s">
        <v>92</v>
      </c>
      <c r="C1423" s="197" t="s">
        <v>77</v>
      </c>
      <c r="D1423" s="197" t="s">
        <v>36</v>
      </c>
      <c r="E1423" s="197" t="s">
        <v>31</v>
      </c>
      <c r="F1423" s="195" t="s">
        <v>4304</v>
      </c>
      <c r="G1423" s="195" t="s">
        <v>1358</v>
      </c>
      <c r="H1423" s="161">
        <f>Dane_baza!AR1412</f>
        <v>8832896</v>
      </c>
      <c r="I1423" s="161">
        <f>Dane_baza!AS1412</f>
        <v>360716</v>
      </c>
      <c r="J1423" s="161">
        <f>Dane_baza!BX1412</f>
        <v>433885</v>
      </c>
      <c r="K1423" s="161">
        <f>Dane_baza!AT1412</f>
        <v>7443086</v>
      </c>
      <c r="L1423" s="161">
        <f>Dane_baza!AU1412</f>
        <v>0</v>
      </c>
      <c r="M1423" s="161">
        <f>Dane_baza!AV1412</f>
        <v>735561</v>
      </c>
      <c r="N1423" s="161">
        <f>Dane_baza!AY1412</f>
        <v>14096827</v>
      </c>
      <c r="O1423" s="161">
        <f>Dane_baza!AZ1412</f>
        <v>358453</v>
      </c>
      <c r="P1423" s="161">
        <f>Dane_baza!AW1412</f>
        <v>0</v>
      </c>
      <c r="Q1423" s="161">
        <f>Dane_baza!AX1412</f>
        <v>0</v>
      </c>
      <c r="R1423" s="212">
        <f t="shared" si="73"/>
        <v>32261424</v>
      </c>
      <c r="S1423" s="212">
        <f>Dane_baza!BU1412</f>
        <v>23726361.120000001</v>
      </c>
      <c r="T1423" s="212">
        <f>Dane_baza!BV1412</f>
        <v>399297.95</v>
      </c>
      <c r="U1423" s="212">
        <f>Dane_baza!BW1412</f>
        <v>10635764.479999999</v>
      </c>
      <c r="V1423" s="212">
        <f t="shared" si="71"/>
        <v>34761423.549999997</v>
      </c>
      <c r="W1423" s="161">
        <f t="shared" si="72"/>
        <v>2499999.549999997</v>
      </c>
      <c r="AA1423" s="36"/>
    </row>
    <row r="1424" spans="1:27" ht="14.45" x14ac:dyDescent="0.3">
      <c r="A1424" s="197" t="s">
        <v>147</v>
      </c>
      <c r="B1424" s="197" t="s">
        <v>92</v>
      </c>
      <c r="C1424" s="197" t="s">
        <v>90</v>
      </c>
      <c r="D1424" s="197" t="s">
        <v>36</v>
      </c>
      <c r="E1424" s="197" t="s">
        <v>31</v>
      </c>
      <c r="F1424" s="195" t="s">
        <v>4305</v>
      </c>
      <c r="G1424" s="195" t="s">
        <v>1359</v>
      </c>
      <c r="H1424" s="161">
        <f>Dane_baza!AR1413</f>
        <v>6761559</v>
      </c>
      <c r="I1424" s="161">
        <f>Dane_baza!AS1413</f>
        <v>594795</v>
      </c>
      <c r="J1424" s="161">
        <f>Dane_baza!BX1413</f>
        <v>393474</v>
      </c>
      <c r="K1424" s="161">
        <f>Dane_baza!AT1413</f>
        <v>8071931</v>
      </c>
      <c r="L1424" s="161">
        <f>Dane_baza!AU1413</f>
        <v>303930</v>
      </c>
      <c r="M1424" s="161">
        <f>Dane_baza!AV1413</f>
        <v>501158</v>
      </c>
      <c r="N1424" s="161">
        <f>Dane_baza!AY1413</f>
        <v>13921130</v>
      </c>
      <c r="O1424" s="161">
        <f>Dane_baza!AZ1413</f>
        <v>343856</v>
      </c>
      <c r="P1424" s="161">
        <f>Dane_baza!AW1413</f>
        <v>0</v>
      </c>
      <c r="Q1424" s="161">
        <f>Dane_baza!AX1413</f>
        <v>0</v>
      </c>
      <c r="R1424" s="212">
        <f t="shared" si="73"/>
        <v>30891833</v>
      </c>
      <c r="S1424" s="212">
        <f>Dane_baza!BU1413</f>
        <v>18880230.239999998</v>
      </c>
      <c r="T1424" s="212">
        <f>Dane_baza!BV1413</f>
        <v>710633.55</v>
      </c>
      <c r="U1424" s="212">
        <f>Dane_baza!BW1413</f>
        <v>13300969.217366261</v>
      </c>
      <c r="V1424" s="212">
        <f t="shared" ref="V1424:V1487" si="74">SUM(S1424:U1424)</f>
        <v>32891833.007366262</v>
      </c>
      <c r="W1424" s="161">
        <f t="shared" ref="W1424:W1487" si="75">V1424-R1424</f>
        <v>2000000.0073662624</v>
      </c>
      <c r="AA1424" s="36"/>
    </row>
    <row r="1425" spans="1:27" ht="14.45" x14ac:dyDescent="0.3">
      <c r="A1425" s="197" t="s">
        <v>147</v>
      </c>
      <c r="B1425" s="197" t="s">
        <v>93</v>
      </c>
      <c r="C1425" s="197" t="s">
        <v>33</v>
      </c>
      <c r="D1425" s="197" t="s">
        <v>36</v>
      </c>
      <c r="E1425" s="197" t="s">
        <v>31</v>
      </c>
      <c r="F1425" s="195" t="s">
        <v>4306</v>
      </c>
      <c r="G1425" s="195" t="s">
        <v>1360</v>
      </c>
      <c r="H1425" s="161">
        <f>Dane_baza!AR1414</f>
        <v>3314180</v>
      </c>
      <c r="I1425" s="161">
        <f>Dane_baza!AS1414</f>
        <v>39829</v>
      </c>
      <c r="J1425" s="161">
        <f>Dane_baza!BX1414</f>
        <v>311517</v>
      </c>
      <c r="K1425" s="161">
        <f>Dane_baza!AT1414</f>
        <v>10472989</v>
      </c>
      <c r="L1425" s="161">
        <f>Dane_baza!AU1414</f>
        <v>905978</v>
      </c>
      <c r="M1425" s="161">
        <f>Dane_baza!AV1414</f>
        <v>998890</v>
      </c>
      <c r="N1425" s="161">
        <f>Dane_baza!AY1414</f>
        <v>10904071</v>
      </c>
      <c r="O1425" s="161">
        <f>Dane_baza!AZ1414</f>
        <v>184903</v>
      </c>
      <c r="P1425" s="161">
        <f>Dane_baza!AW1414</f>
        <v>0</v>
      </c>
      <c r="Q1425" s="161">
        <f>Dane_baza!AX1414</f>
        <v>0</v>
      </c>
      <c r="R1425" s="212">
        <f t="shared" ref="R1425:R1488" si="76">SUM(H1425:Q1425)</f>
        <v>27132357</v>
      </c>
      <c r="S1425" s="212">
        <f>Dane_baza!BU1414</f>
        <v>11788216.26</v>
      </c>
      <c r="T1425" s="212">
        <f>Dane_baza!BV1414</f>
        <v>50266.67</v>
      </c>
      <c r="U1425" s="212">
        <f>Dane_baza!BW1414</f>
        <v>16793874.076615624</v>
      </c>
      <c r="V1425" s="212">
        <f t="shared" si="74"/>
        <v>28632357.006615624</v>
      </c>
      <c r="W1425" s="161">
        <f t="shared" si="75"/>
        <v>1500000.0066156238</v>
      </c>
      <c r="AA1425" s="36"/>
    </row>
    <row r="1426" spans="1:27" ht="14.45" x14ac:dyDescent="0.3">
      <c r="A1426" s="197" t="s">
        <v>147</v>
      </c>
      <c r="B1426" s="197" t="s">
        <v>93</v>
      </c>
      <c r="C1426" s="197" t="s">
        <v>32</v>
      </c>
      <c r="D1426" s="197" t="s">
        <v>36</v>
      </c>
      <c r="E1426" s="197" t="s">
        <v>31</v>
      </c>
      <c r="F1426" s="195" t="s">
        <v>4307</v>
      </c>
      <c r="G1426" s="195" t="s">
        <v>1361</v>
      </c>
      <c r="H1426" s="161">
        <f>Dane_baza!AR1415</f>
        <v>3245143</v>
      </c>
      <c r="I1426" s="161">
        <f>Dane_baza!AS1415</f>
        <v>84093</v>
      </c>
      <c r="J1426" s="161">
        <f>Dane_baza!BX1415</f>
        <v>266275</v>
      </c>
      <c r="K1426" s="161">
        <f>Dane_baza!AT1415</f>
        <v>8339885</v>
      </c>
      <c r="L1426" s="161">
        <f>Dane_baza!AU1415</f>
        <v>800219</v>
      </c>
      <c r="M1426" s="161">
        <f>Dane_baza!AV1415</f>
        <v>789579</v>
      </c>
      <c r="N1426" s="161">
        <f>Dane_baza!AY1415</f>
        <v>8092181</v>
      </c>
      <c r="O1426" s="161">
        <f>Dane_baza!AZ1415</f>
        <v>168684</v>
      </c>
      <c r="P1426" s="161">
        <f>Dane_baza!AW1415</f>
        <v>0</v>
      </c>
      <c r="Q1426" s="161">
        <f>Dane_baza!AX1415</f>
        <v>0</v>
      </c>
      <c r="R1426" s="212">
        <f t="shared" si="76"/>
        <v>21786059</v>
      </c>
      <c r="S1426" s="212">
        <f>Dane_baza!BU1415</f>
        <v>10441720.17</v>
      </c>
      <c r="T1426" s="212">
        <f>Dane_baza!BV1415</f>
        <v>72630.289999999994</v>
      </c>
      <c r="U1426" s="212">
        <f>Dane_baza!BW1415</f>
        <v>12771708.09</v>
      </c>
      <c r="V1426" s="212">
        <f t="shared" si="74"/>
        <v>23286058.549999997</v>
      </c>
      <c r="W1426" s="161">
        <f t="shared" si="75"/>
        <v>1499999.549999997</v>
      </c>
      <c r="AA1426" s="36"/>
    </row>
    <row r="1427" spans="1:27" ht="14.45" x14ac:dyDescent="0.3">
      <c r="A1427" s="197" t="s">
        <v>147</v>
      </c>
      <c r="B1427" s="197" t="s">
        <v>93</v>
      </c>
      <c r="C1427" s="197" t="s">
        <v>37</v>
      </c>
      <c r="D1427" s="197" t="s">
        <v>36</v>
      </c>
      <c r="E1427" s="197" t="s">
        <v>31</v>
      </c>
      <c r="F1427" s="195" t="s">
        <v>4308</v>
      </c>
      <c r="G1427" s="195" t="s">
        <v>1362</v>
      </c>
      <c r="H1427" s="161">
        <f>Dane_baza!AR1416</f>
        <v>5340168</v>
      </c>
      <c r="I1427" s="161">
        <f>Dane_baza!AS1416</f>
        <v>77502</v>
      </c>
      <c r="J1427" s="161">
        <f>Dane_baza!BX1416</f>
        <v>502698</v>
      </c>
      <c r="K1427" s="161">
        <f>Dane_baza!AT1416</f>
        <v>17569363</v>
      </c>
      <c r="L1427" s="161">
        <f>Dane_baza!AU1416</f>
        <v>1888786</v>
      </c>
      <c r="M1427" s="161">
        <f>Dane_baza!AV1416</f>
        <v>919903</v>
      </c>
      <c r="N1427" s="161">
        <f>Dane_baza!AY1416</f>
        <v>23846547</v>
      </c>
      <c r="O1427" s="161">
        <f>Dane_baza!AZ1416</f>
        <v>497942</v>
      </c>
      <c r="P1427" s="161">
        <f>Dane_baza!AW1416</f>
        <v>0</v>
      </c>
      <c r="Q1427" s="161">
        <f>Dane_baza!AX1416</f>
        <v>0</v>
      </c>
      <c r="R1427" s="212">
        <f t="shared" si="76"/>
        <v>50642909</v>
      </c>
      <c r="S1427" s="212">
        <f>Dane_baza!BU1416</f>
        <v>17753807.489999998</v>
      </c>
      <c r="T1427" s="212">
        <f>Dane_baza!BV1416</f>
        <v>28412.94</v>
      </c>
      <c r="U1427" s="212">
        <f>Dane_baza!BW1416</f>
        <v>38132006.539999999</v>
      </c>
      <c r="V1427" s="212">
        <f t="shared" si="74"/>
        <v>55914226.969999999</v>
      </c>
      <c r="W1427" s="161">
        <f t="shared" si="75"/>
        <v>5271317.9699999988</v>
      </c>
      <c r="AA1427" s="36"/>
    </row>
    <row r="1428" spans="1:27" ht="14.45" x14ac:dyDescent="0.3">
      <c r="A1428" s="197" t="s">
        <v>147</v>
      </c>
      <c r="B1428" s="197" t="s">
        <v>93</v>
      </c>
      <c r="C1428" s="197" t="s">
        <v>39</v>
      </c>
      <c r="D1428" s="197" t="s">
        <v>36</v>
      </c>
      <c r="E1428" s="197" t="s">
        <v>31</v>
      </c>
      <c r="F1428" s="195" t="s">
        <v>4309</v>
      </c>
      <c r="G1428" s="195" t="s">
        <v>1363</v>
      </c>
      <c r="H1428" s="161">
        <f>Dane_baza!AR1417</f>
        <v>2263115</v>
      </c>
      <c r="I1428" s="161">
        <f>Dane_baza!AS1417</f>
        <v>60958</v>
      </c>
      <c r="J1428" s="161">
        <f>Dane_baza!BX1417</f>
        <v>212461</v>
      </c>
      <c r="K1428" s="161">
        <f>Dane_baza!AT1417</f>
        <v>5321026</v>
      </c>
      <c r="L1428" s="161">
        <f>Dane_baza!AU1417</f>
        <v>534881</v>
      </c>
      <c r="M1428" s="161">
        <f>Dane_baza!AV1417</f>
        <v>943592</v>
      </c>
      <c r="N1428" s="161">
        <f>Dane_baza!AY1417</f>
        <v>5304259</v>
      </c>
      <c r="O1428" s="161">
        <f>Dane_baza!AZ1417</f>
        <v>113537</v>
      </c>
      <c r="P1428" s="161">
        <f>Dane_baza!AW1417</f>
        <v>0</v>
      </c>
      <c r="Q1428" s="161">
        <f>Dane_baza!AX1417</f>
        <v>0</v>
      </c>
      <c r="R1428" s="212">
        <f t="shared" si="76"/>
        <v>14753829</v>
      </c>
      <c r="S1428" s="212">
        <f>Dane_baza!BU1417</f>
        <v>7911187.8399999999</v>
      </c>
      <c r="T1428" s="212">
        <f>Dane_baza!BV1417</f>
        <v>72967.460000000006</v>
      </c>
      <c r="U1428" s="212">
        <f>Dane_baza!BW1417</f>
        <v>8245056.1199999992</v>
      </c>
      <c r="V1428" s="212">
        <f t="shared" si="74"/>
        <v>16229211.419999998</v>
      </c>
      <c r="W1428" s="161">
        <f t="shared" si="75"/>
        <v>1475382.4199999981</v>
      </c>
      <c r="AA1428" s="36"/>
    </row>
    <row r="1429" spans="1:27" ht="14.45" x14ac:dyDescent="0.3">
      <c r="A1429" s="197" t="s">
        <v>147</v>
      </c>
      <c r="B1429" s="197" t="s">
        <v>93</v>
      </c>
      <c r="C1429" s="197" t="s">
        <v>42</v>
      </c>
      <c r="D1429" s="197" t="s">
        <v>40</v>
      </c>
      <c r="E1429" s="197" t="s">
        <v>31</v>
      </c>
      <c r="F1429" s="195" t="s">
        <v>4310</v>
      </c>
      <c r="G1429" s="195" t="s">
        <v>1364</v>
      </c>
      <c r="H1429" s="161">
        <f>Dane_baza!AR1418</f>
        <v>26024907</v>
      </c>
      <c r="I1429" s="161">
        <f>Dane_baza!AS1418</f>
        <v>1295098</v>
      </c>
      <c r="J1429" s="161">
        <f>Dane_baza!BX1418</f>
        <v>1108161</v>
      </c>
      <c r="K1429" s="161">
        <f>Dane_baza!AT1418</f>
        <v>10530570</v>
      </c>
      <c r="L1429" s="161">
        <f>Dane_baza!AU1418</f>
        <v>85437</v>
      </c>
      <c r="M1429" s="161">
        <f>Dane_baza!AV1418</f>
        <v>1125245</v>
      </c>
      <c r="N1429" s="161">
        <f>Dane_baza!AY1418</f>
        <v>29385594</v>
      </c>
      <c r="O1429" s="161">
        <f>Dane_baza!AZ1418</f>
        <v>989396</v>
      </c>
      <c r="P1429" s="161">
        <f>Dane_baza!AW1418</f>
        <v>0</v>
      </c>
      <c r="Q1429" s="161">
        <f>Dane_baza!AX1418</f>
        <v>0</v>
      </c>
      <c r="R1429" s="212">
        <f t="shared" si="76"/>
        <v>70544408</v>
      </c>
      <c r="S1429" s="212">
        <f>Dane_baza!BU1418</f>
        <v>61295674.689999998</v>
      </c>
      <c r="T1429" s="212">
        <f>Dane_baza!BV1418</f>
        <v>1729736.62</v>
      </c>
      <c r="U1429" s="212">
        <f>Dane_baza!BW1418</f>
        <v>11018996.590000002</v>
      </c>
      <c r="V1429" s="212">
        <f t="shared" si="74"/>
        <v>74044407.899999991</v>
      </c>
      <c r="W1429" s="161">
        <f t="shared" si="75"/>
        <v>3499999.8999999911</v>
      </c>
      <c r="AA1429" s="36"/>
    </row>
    <row r="1430" spans="1:27" ht="14.45" x14ac:dyDescent="0.3">
      <c r="A1430" s="197" t="s">
        <v>147</v>
      </c>
      <c r="B1430" s="197" t="s">
        <v>93</v>
      </c>
      <c r="C1430" s="197" t="s">
        <v>44</v>
      </c>
      <c r="D1430" s="197" t="s">
        <v>40</v>
      </c>
      <c r="E1430" s="197" t="s">
        <v>31</v>
      </c>
      <c r="F1430" s="195" t="s">
        <v>4311</v>
      </c>
      <c r="G1430" s="195" t="s">
        <v>1365</v>
      </c>
      <c r="H1430" s="161">
        <f>Dane_baza!AR1419</f>
        <v>7855139</v>
      </c>
      <c r="I1430" s="161">
        <f>Dane_baza!AS1419</f>
        <v>228301</v>
      </c>
      <c r="J1430" s="161">
        <f>Dane_baza!BX1419</f>
        <v>482253</v>
      </c>
      <c r="K1430" s="161">
        <f>Dane_baza!AT1419</f>
        <v>10421294</v>
      </c>
      <c r="L1430" s="161">
        <f>Dane_baza!AU1419</f>
        <v>807967</v>
      </c>
      <c r="M1430" s="161">
        <f>Dane_baza!AV1419</f>
        <v>923635</v>
      </c>
      <c r="N1430" s="161">
        <f>Dane_baza!AY1419</f>
        <v>13662412</v>
      </c>
      <c r="O1430" s="161">
        <f>Dane_baza!AZ1419</f>
        <v>368185</v>
      </c>
      <c r="P1430" s="161">
        <f>Dane_baza!AW1419</f>
        <v>0</v>
      </c>
      <c r="Q1430" s="161">
        <f>Dane_baza!AX1419</f>
        <v>0</v>
      </c>
      <c r="R1430" s="212">
        <f t="shared" si="76"/>
        <v>34749186</v>
      </c>
      <c r="S1430" s="212">
        <f>Dane_baza!BU1419</f>
        <v>22791435.09</v>
      </c>
      <c r="T1430" s="212">
        <f>Dane_baza!BV1419</f>
        <v>50924.93</v>
      </c>
      <c r="U1430" s="212">
        <f>Dane_baza!BW1419</f>
        <v>14406825.976602087</v>
      </c>
      <c r="V1430" s="212">
        <f t="shared" si="74"/>
        <v>37249185.996602088</v>
      </c>
      <c r="W1430" s="161">
        <f t="shared" si="75"/>
        <v>2499999.9966020882</v>
      </c>
      <c r="AA1430" s="36"/>
    </row>
    <row r="1431" spans="1:27" ht="14.45" x14ac:dyDescent="0.3">
      <c r="A1431" s="197" t="s">
        <v>147</v>
      </c>
      <c r="B1431" s="197" t="s">
        <v>93</v>
      </c>
      <c r="C1431" s="197" t="s">
        <v>51</v>
      </c>
      <c r="D1431" s="197" t="s">
        <v>40</v>
      </c>
      <c r="E1431" s="197" t="s">
        <v>31</v>
      </c>
      <c r="F1431" s="195" t="s">
        <v>4312</v>
      </c>
      <c r="G1431" s="195" t="s">
        <v>1366</v>
      </c>
      <c r="H1431" s="161">
        <f>Dane_baza!AR1420</f>
        <v>4561235</v>
      </c>
      <c r="I1431" s="161">
        <f>Dane_baza!AS1420</f>
        <v>94685</v>
      </c>
      <c r="J1431" s="161">
        <f>Dane_baza!BX1420</f>
        <v>406991</v>
      </c>
      <c r="K1431" s="161">
        <f>Dane_baza!AT1420</f>
        <v>12919871</v>
      </c>
      <c r="L1431" s="161">
        <f>Dane_baza!AU1420</f>
        <v>1003325</v>
      </c>
      <c r="M1431" s="161">
        <f>Dane_baza!AV1420</f>
        <v>1121005</v>
      </c>
      <c r="N1431" s="161">
        <f>Dane_baza!AY1420</f>
        <v>11864278</v>
      </c>
      <c r="O1431" s="161">
        <f>Dane_baza!AZ1420</f>
        <v>217343</v>
      </c>
      <c r="P1431" s="161">
        <f>Dane_baza!AW1420</f>
        <v>0</v>
      </c>
      <c r="Q1431" s="161">
        <f>Dane_baza!AX1420</f>
        <v>0</v>
      </c>
      <c r="R1431" s="212">
        <f t="shared" si="76"/>
        <v>32188733</v>
      </c>
      <c r="S1431" s="212">
        <f>Dane_baza!BU1420</f>
        <v>16480578</v>
      </c>
      <c r="T1431" s="212">
        <f>Dane_baza!BV1420</f>
        <v>159848.43</v>
      </c>
      <c r="U1431" s="212">
        <f>Dane_baza!BW1420</f>
        <v>17548306.219999999</v>
      </c>
      <c r="V1431" s="212">
        <f t="shared" si="74"/>
        <v>34188732.649999999</v>
      </c>
      <c r="W1431" s="161">
        <f t="shared" si="75"/>
        <v>1999999.6499999985</v>
      </c>
      <c r="AA1431" s="36"/>
    </row>
    <row r="1432" spans="1:27" ht="14.45" x14ac:dyDescent="0.3">
      <c r="A1432" s="197" t="s">
        <v>147</v>
      </c>
      <c r="B1432" s="197" t="s">
        <v>95</v>
      </c>
      <c r="C1432" s="197" t="s">
        <v>33</v>
      </c>
      <c r="D1432" s="197" t="s">
        <v>36</v>
      </c>
      <c r="E1432" s="197" t="s">
        <v>31</v>
      </c>
      <c r="F1432" s="195" t="s">
        <v>4313</v>
      </c>
      <c r="G1432" s="195" t="s">
        <v>1367</v>
      </c>
      <c r="H1432" s="161">
        <f>Dane_baza!AR1421</f>
        <v>3730183</v>
      </c>
      <c r="I1432" s="161">
        <f>Dane_baza!AS1421</f>
        <v>124901</v>
      </c>
      <c r="J1432" s="161">
        <f>Dane_baza!BX1421</f>
        <v>328083</v>
      </c>
      <c r="K1432" s="161">
        <f>Dane_baza!AT1421</f>
        <v>8306001</v>
      </c>
      <c r="L1432" s="161">
        <f>Dane_baza!AU1421</f>
        <v>153452</v>
      </c>
      <c r="M1432" s="161">
        <f>Dane_baza!AV1421</f>
        <v>1107897</v>
      </c>
      <c r="N1432" s="161">
        <f>Dane_baza!AY1421</f>
        <v>9157582</v>
      </c>
      <c r="O1432" s="161">
        <f>Dane_baza!AZ1421</f>
        <v>150842</v>
      </c>
      <c r="P1432" s="161">
        <f>Dane_baza!AW1421</f>
        <v>0</v>
      </c>
      <c r="Q1432" s="161">
        <f>Dane_baza!AX1421</f>
        <v>0</v>
      </c>
      <c r="R1432" s="212">
        <f t="shared" si="76"/>
        <v>23058941</v>
      </c>
      <c r="S1432" s="212">
        <f>Dane_baza!BU1421</f>
        <v>11925439.17</v>
      </c>
      <c r="T1432" s="212">
        <f>Dane_baza!BV1421</f>
        <v>79782.740000000005</v>
      </c>
      <c r="U1432" s="212">
        <f>Dane_baza!BW1421</f>
        <v>13820792.01</v>
      </c>
      <c r="V1432" s="212">
        <f t="shared" si="74"/>
        <v>25826013.920000002</v>
      </c>
      <c r="W1432" s="161">
        <f t="shared" si="75"/>
        <v>2767072.9200000018</v>
      </c>
      <c r="AA1432" s="36"/>
    </row>
    <row r="1433" spans="1:27" ht="14.45" x14ac:dyDescent="0.3">
      <c r="A1433" s="197" t="s">
        <v>147</v>
      </c>
      <c r="B1433" s="197" t="s">
        <v>95</v>
      </c>
      <c r="C1433" s="197" t="s">
        <v>32</v>
      </c>
      <c r="D1433" s="197" t="s">
        <v>36</v>
      </c>
      <c r="E1433" s="197" t="s">
        <v>31</v>
      </c>
      <c r="F1433" s="195" t="s">
        <v>4314</v>
      </c>
      <c r="G1433" s="195" t="s">
        <v>1368</v>
      </c>
      <c r="H1433" s="161">
        <f>Dane_baza!AR1422</f>
        <v>4669697</v>
      </c>
      <c r="I1433" s="161">
        <f>Dane_baza!AS1422</f>
        <v>37899</v>
      </c>
      <c r="J1433" s="161">
        <f>Dane_baza!BX1422</f>
        <v>460201</v>
      </c>
      <c r="K1433" s="161">
        <f>Dane_baza!AT1422</f>
        <v>15040006</v>
      </c>
      <c r="L1433" s="161">
        <f>Dane_baza!AU1422</f>
        <v>1057213</v>
      </c>
      <c r="M1433" s="161">
        <f>Dane_baza!AV1422</f>
        <v>839036</v>
      </c>
      <c r="N1433" s="161">
        <f>Dane_baza!AY1422</f>
        <v>18102255</v>
      </c>
      <c r="O1433" s="161">
        <f>Dane_baza!AZ1422</f>
        <v>459015</v>
      </c>
      <c r="P1433" s="161">
        <f>Dane_baza!AW1422</f>
        <v>0</v>
      </c>
      <c r="Q1433" s="161">
        <f>Dane_baza!AX1422</f>
        <v>0</v>
      </c>
      <c r="R1433" s="212">
        <f t="shared" si="76"/>
        <v>40665322</v>
      </c>
      <c r="S1433" s="212">
        <f>Dane_baza!BU1422</f>
        <v>17751485.719999999</v>
      </c>
      <c r="T1433" s="212">
        <f>Dane_baza!BV1422</f>
        <v>9688.18</v>
      </c>
      <c r="U1433" s="212">
        <f>Dane_baza!BW1422</f>
        <v>27783986.739999998</v>
      </c>
      <c r="V1433" s="212">
        <f t="shared" si="74"/>
        <v>45545160.640000001</v>
      </c>
      <c r="W1433" s="161">
        <f t="shared" si="75"/>
        <v>4879838.6400000006</v>
      </c>
      <c r="AA1433" s="36"/>
    </row>
    <row r="1434" spans="1:27" ht="14.45" x14ac:dyDescent="0.3">
      <c r="A1434" s="197" t="s">
        <v>147</v>
      </c>
      <c r="B1434" s="197" t="s">
        <v>95</v>
      </c>
      <c r="C1434" s="197" t="s">
        <v>37</v>
      </c>
      <c r="D1434" s="197" t="s">
        <v>36</v>
      </c>
      <c r="E1434" s="197" t="s">
        <v>31</v>
      </c>
      <c r="F1434" s="195" t="s">
        <v>4315</v>
      </c>
      <c r="G1434" s="195" t="s">
        <v>1369</v>
      </c>
      <c r="H1434" s="161">
        <f>Dane_baza!AR1423</f>
        <v>2791050</v>
      </c>
      <c r="I1434" s="161">
        <f>Dane_baza!AS1423</f>
        <v>81383</v>
      </c>
      <c r="J1434" s="161">
        <f>Dane_baza!BX1423</f>
        <v>282553</v>
      </c>
      <c r="K1434" s="161">
        <f>Dane_baza!AT1423</f>
        <v>7979239</v>
      </c>
      <c r="L1434" s="161">
        <f>Dane_baza!AU1423</f>
        <v>191856</v>
      </c>
      <c r="M1434" s="161">
        <f>Dane_baza!AV1423</f>
        <v>851597</v>
      </c>
      <c r="N1434" s="161">
        <f>Dane_baza!AY1423</f>
        <v>8591334</v>
      </c>
      <c r="O1434" s="161">
        <f>Dane_baza!AZ1423</f>
        <v>165440</v>
      </c>
      <c r="P1434" s="161">
        <f>Dane_baza!AW1423</f>
        <v>0</v>
      </c>
      <c r="Q1434" s="161">
        <f>Dane_baza!AX1423</f>
        <v>0</v>
      </c>
      <c r="R1434" s="212">
        <f t="shared" si="76"/>
        <v>20934452</v>
      </c>
      <c r="S1434" s="212">
        <f>Dane_baza!BU1423</f>
        <v>10621711.800000001</v>
      </c>
      <c r="T1434" s="212">
        <f>Dane_baza!BV1423</f>
        <v>128975.23</v>
      </c>
      <c r="U1434" s="212">
        <f>Dane_baza!BW1423</f>
        <v>11683764.970741767</v>
      </c>
      <c r="V1434" s="212">
        <f t="shared" si="74"/>
        <v>22434452.000741769</v>
      </c>
      <c r="W1434" s="161">
        <f t="shared" si="75"/>
        <v>1500000.0007417686</v>
      </c>
      <c r="AA1434" s="36"/>
    </row>
    <row r="1435" spans="1:27" ht="14.45" x14ac:dyDescent="0.3">
      <c r="A1435" s="197" t="s">
        <v>147</v>
      </c>
      <c r="B1435" s="197" t="s">
        <v>95</v>
      </c>
      <c r="C1435" s="197" t="s">
        <v>39</v>
      </c>
      <c r="D1435" s="197" t="s">
        <v>36</v>
      </c>
      <c r="E1435" s="197" t="s">
        <v>31</v>
      </c>
      <c r="F1435" s="195" t="s">
        <v>4316</v>
      </c>
      <c r="G1435" s="195" t="s">
        <v>1370</v>
      </c>
      <c r="H1435" s="161">
        <f>Dane_baza!AR1424</f>
        <v>6319361</v>
      </c>
      <c r="I1435" s="161">
        <f>Dane_baza!AS1424</f>
        <v>73595</v>
      </c>
      <c r="J1435" s="161">
        <f>Dane_baza!BX1424</f>
        <v>292962</v>
      </c>
      <c r="K1435" s="161">
        <f>Dane_baza!AT1424</f>
        <v>5643798</v>
      </c>
      <c r="L1435" s="161">
        <f>Dane_baza!AU1424</f>
        <v>0</v>
      </c>
      <c r="M1435" s="161">
        <f>Dane_baza!AV1424</f>
        <v>789192</v>
      </c>
      <c r="N1435" s="161">
        <f>Dane_baza!AY1424</f>
        <v>5998286</v>
      </c>
      <c r="O1435" s="161">
        <f>Dane_baza!AZ1424</f>
        <v>253026</v>
      </c>
      <c r="P1435" s="161">
        <f>Dane_baza!AW1424</f>
        <v>0</v>
      </c>
      <c r="Q1435" s="161">
        <f>Dane_baza!AX1424</f>
        <v>0</v>
      </c>
      <c r="R1435" s="212">
        <f t="shared" si="76"/>
        <v>19370220</v>
      </c>
      <c r="S1435" s="212">
        <f>Dane_baza!BU1424</f>
        <v>14903838.85</v>
      </c>
      <c r="T1435" s="212">
        <f>Dane_baza!BV1424</f>
        <v>145696.70000000001</v>
      </c>
      <c r="U1435" s="212">
        <f>Dane_baza!BW1424</f>
        <v>5820684.1500000004</v>
      </c>
      <c r="V1435" s="212">
        <f t="shared" si="74"/>
        <v>20870219.699999999</v>
      </c>
      <c r="W1435" s="161">
        <f t="shared" si="75"/>
        <v>1499999.6999999993</v>
      </c>
      <c r="AA1435" s="36"/>
    </row>
    <row r="1436" spans="1:27" ht="14.45" x14ac:dyDescent="0.3">
      <c r="A1436" s="197" t="s">
        <v>147</v>
      </c>
      <c r="B1436" s="197" t="s">
        <v>95</v>
      </c>
      <c r="C1436" s="197" t="s">
        <v>42</v>
      </c>
      <c r="D1436" s="197" t="s">
        <v>36</v>
      </c>
      <c r="E1436" s="197" t="s">
        <v>31</v>
      </c>
      <c r="F1436" s="195" t="s">
        <v>4317</v>
      </c>
      <c r="G1436" s="195" t="s">
        <v>1371</v>
      </c>
      <c r="H1436" s="161">
        <f>Dane_baza!AR1425</f>
        <v>2117612</v>
      </c>
      <c r="I1436" s="161">
        <f>Dane_baza!AS1425</f>
        <v>9849</v>
      </c>
      <c r="J1436" s="161">
        <f>Dane_baza!BX1425</f>
        <v>239074</v>
      </c>
      <c r="K1436" s="161">
        <f>Dane_baza!AT1425</f>
        <v>8404437</v>
      </c>
      <c r="L1436" s="161">
        <f>Dane_baza!AU1425</f>
        <v>518924</v>
      </c>
      <c r="M1436" s="161">
        <f>Dane_baza!AV1425</f>
        <v>523413</v>
      </c>
      <c r="N1436" s="161">
        <f>Dane_baza!AY1425</f>
        <v>10072742</v>
      </c>
      <c r="O1436" s="161">
        <f>Dane_baza!AZ1425</f>
        <v>204367</v>
      </c>
      <c r="P1436" s="161">
        <f>Dane_baza!AW1425</f>
        <v>0</v>
      </c>
      <c r="Q1436" s="161">
        <f>Dane_baza!AX1425</f>
        <v>0</v>
      </c>
      <c r="R1436" s="212">
        <f t="shared" si="76"/>
        <v>22090418</v>
      </c>
      <c r="S1436" s="212">
        <f>Dane_baza!BU1425</f>
        <v>9164137.4700000007</v>
      </c>
      <c r="T1436" s="212">
        <f>Dane_baza!BV1425</f>
        <v>2259.7600000000002</v>
      </c>
      <c r="U1436" s="212">
        <f>Dane_baza!BW1425</f>
        <v>15574870.93</v>
      </c>
      <c r="V1436" s="212">
        <f t="shared" si="74"/>
        <v>24741268.16</v>
      </c>
      <c r="W1436" s="161">
        <f t="shared" si="75"/>
        <v>2650850.16</v>
      </c>
      <c r="AA1436" s="36"/>
    </row>
    <row r="1437" spans="1:27" ht="14.45" x14ac:dyDescent="0.3">
      <c r="A1437" s="197" t="s">
        <v>147</v>
      </c>
      <c r="B1437" s="197" t="s">
        <v>95</v>
      </c>
      <c r="C1437" s="197" t="s">
        <v>44</v>
      </c>
      <c r="D1437" s="197" t="s">
        <v>36</v>
      </c>
      <c r="E1437" s="197" t="s">
        <v>31</v>
      </c>
      <c r="F1437" s="195" t="s">
        <v>4318</v>
      </c>
      <c r="G1437" s="195" t="s">
        <v>1372</v>
      </c>
      <c r="H1437" s="161">
        <f>Dane_baza!AR1426</f>
        <v>4438001</v>
      </c>
      <c r="I1437" s="161">
        <f>Dane_baza!AS1426</f>
        <v>150149</v>
      </c>
      <c r="J1437" s="161">
        <f>Dane_baza!BX1426</f>
        <v>309651</v>
      </c>
      <c r="K1437" s="161">
        <f>Dane_baza!AT1426</f>
        <v>5990389</v>
      </c>
      <c r="L1437" s="161">
        <f>Dane_baza!AU1426</f>
        <v>404485</v>
      </c>
      <c r="M1437" s="161">
        <f>Dane_baza!AV1426</f>
        <v>1068420</v>
      </c>
      <c r="N1437" s="161">
        <f>Dane_baza!AY1426</f>
        <v>9509483</v>
      </c>
      <c r="O1437" s="161">
        <f>Dane_baza!AZ1426</f>
        <v>152464</v>
      </c>
      <c r="P1437" s="161">
        <f>Dane_baza!AW1426</f>
        <v>0</v>
      </c>
      <c r="Q1437" s="161">
        <f>Dane_baza!AX1426</f>
        <v>0</v>
      </c>
      <c r="R1437" s="212">
        <f t="shared" si="76"/>
        <v>22023042</v>
      </c>
      <c r="S1437" s="212">
        <f>Dane_baza!BU1426</f>
        <v>15433453.98</v>
      </c>
      <c r="T1437" s="212">
        <f>Dane_baza!BV1426</f>
        <v>99679.57</v>
      </c>
      <c r="U1437" s="212">
        <f>Dane_baza!BW1426</f>
        <v>8489908.4484608471</v>
      </c>
      <c r="V1437" s="212">
        <f t="shared" si="74"/>
        <v>24023041.998460848</v>
      </c>
      <c r="W1437" s="161">
        <f t="shared" si="75"/>
        <v>1999999.9984608479</v>
      </c>
      <c r="AA1437" s="36"/>
    </row>
    <row r="1438" spans="1:27" ht="14.45" x14ac:dyDescent="0.3">
      <c r="A1438" s="197" t="s">
        <v>147</v>
      </c>
      <c r="B1438" s="197" t="s">
        <v>95</v>
      </c>
      <c r="C1438" s="197" t="s">
        <v>51</v>
      </c>
      <c r="D1438" s="197" t="s">
        <v>36</v>
      </c>
      <c r="E1438" s="197" t="s">
        <v>31</v>
      </c>
      <c r="F1438" s="195" t="s">
        <v>4319</v>
      </c>
      <c r="G1438" s="195" t="s">
        <v>1373</v>
      </c>
      <c r="H1438" s="161">
        <f>Dane_baza!AR1427</f>
        <v>6177796</v>
      </c>
      <c r="I1438" s="161">
        <f>Dane_baza!AS1427</f>
        <v>193790</v>
      </c>
      <c r="J1438" s="161">
        <f>Dane_baza!BX1427</f>
        <v>412501</v>
      </c>
      <c r="K1438" s="161">
        <f>Dane_baza!AT1427</f>
        <v>9570055</v>
      </c>
      <c r="L1438" s="161">
        <f>Dane_baza!AU1427</f>
        <v>250620</v>
      </c>
      <c r="M1438" s="161">
        <f>Dane_baza!AV1427</f>
        <v>802479</v>
      </c>
      <c r="N1438" s="161">
        <f>Dane_baza!AY1427</f>
        <v>22486092</v>
      </c>
      <c r="O1438" s="161">
        <f>Dane_baza!AZ1427</f>
        <v>381161</v>
      </c>
      <c r="P1438" s="161">
        <f>Dane_baza!AW1427</f>
        <v>0</v>
      </c>
      <c r="Q1438" s="161">
        <f>Dane_baza!AX1427</f>
        <v>0</v>
      </c>
      <c r="R1438" s="212">
        <f t="shared" si="76"/>
        <v>40274494</v>
      </c>
      <c r="S1438" s="212">
        <f>Dane_baza!BU1427</f>
        <v>19889410.350000001</v>
      </c>
      <c r="T1438" s="212">
        <f>Dane_baza!BV1427</f>
        <v>124938.16</v>
      </c>
      <c r="U1438" s="212">
        <f>Dane_baza!BW1427</f>
        <v>25093084.77</v>
      </c>
      <c r="V1438" s="212">
        <f t="shared" si="74"/>
        <v>45107433.280000001</v>
      </c>
      <c r="W1438" s="161">
        <f t="shared" si="75"/>
        <v>4832939.2800000012</v>
      </c>
      <c r="AA1438" s="36"/>
    </row>
    <row r="1439" spans="1:27" ht="14.45" x14ac:dyDescent="0.3">
      <c r="A1439" s="197" t="s">
        <v>147</v>
      </c>
      <c r="B1439" s="197" t="s">
        <v>95</v>
      </c>
      <c r="C1439" s="197" t="s">
        <v>75</v>
      </c>
      <c r="D1439" s="197" t="s">
        <v>36</v>
      </c>
      <c r="E1439" s="197" t="s">
        <v>31</v>
      </c>
      <c r="F1439" s="195" t="s">
        <v>4320</v>
      </c>
      <c r="G1439" s="195" t="s">
        <v>1374</v>
      </c>
      <c r="H1439" s="161">
        <f>Dane_baza!AR1428</f>
        <v>13352165</v>
      </c>
      <c r="I1439" s="161">
        <f>Dane_baza!AS1428</f>
        <v>232077</v>
      </c>
      <c r="J1439" s="161">
        <f>Dane_baza!BX1428</f>
        <v>557425</v>
      </c>
      <c r="K1439" s="161">
        <f>Dane_baza!AT1428</f>
        <v>6921247</v>
      </c>
      <c r="L1439" s="161">
        <f>Dane_baza!AU1428</f>
        <v>0</v>
      </c>
      <c r="M1439" s="161">
        <f>Dane_baza!AV1428</f>
        <v>906097</v>
      </c>
      <c r="N1439" s="161">
        <f>Dane_baza!AY1428</f>
        <v>17783350</v>
      </c>
      <c r="O1439" s="161">
        <f>Dane_baza!AZ1428</f>
        <v>452527</v>
      </c>
      <c r="P1439" s="161">
        <f>Dane_baza!AW1428</f>
        <v>0</v>
      </c>
      <c r="Q1439" s="161">
        <f>Dane_baza!AX1428</f>
        <v>0</v>
      </c>
      <c r="R1439" s="212">
        <f t="shared" si="76"/>
        <v>40204888</v>
      </c>
      <c r="S1439" s="212">
        <f>Dane_baza!BU1428</f>
        <v>32296887.699999999</v>
      </c>
      <c r="T1439" s="212">
        <f>Dane_baza!BV1428</f>
        <v>226310.26</v>
      </c>
      <c r="U1439" s="212">
        <f>Dane_baza!BW1428</f>
        <v>10681689.649999999</v>
      </c>
      <c r="V1439" s="212">
        <f t="shared" si="74"/>
        <v>43204887.609999999</v>
      </c>
      <c r="W1439" s="161">
        <f t="shared" si="75"/>
        <v>2999999.6099999994</v>
      </c>
      <c r="AA1439" s="36"/>
    </row>
    <row r="1440" spans="1:27" ht="14.45" x14ac:dyDescent="0.3">
      <c r="A1440" s="197" t="s">
        <v>147</v>
      </c>
      <c r="B1440" s="197" t="s">
        <v>95</v>
      </c>
      <c r="C1440" s="197" t="s">
        <v>77</v>
      </c>
      <c r="D1440" s="197" t="s">
        <v>36</v>
      </c>
      <c r="E1440" s="197" t="s">
        <v>31</v>
      </c>
      <c r="F1440" s="195" t="s">
        <v>4321</v>
      </c>
      <c r="G1440" s="195" t="s">
        <v>1375</v>
      </c>
      <c r="H1440" s="161">
        <f>Dane_baza!AR1429</f>
        <v>1667848</v>
      </c>
      <c r="I1440" s="161">
        <f>Dane_baza!AS1429</f>
        <v>18773</v>
      </c>
      <c r="J1440" s="161">
        <f>Dane_baza!BX1429</f>
        <v>196182</v>
      </c>
      <c r="K1440" s="161">
        <f>Dane_baza!AT1429</f>
        <v>6452915</v>
      </c>
      <c r="L1440" s="161">
        <f>Dane_baza!AU1429</f>
        <v>205777</v>
      </c>
      <c r="M1440" s="161">
        <f>Dane_baza!AV1429</f>
        <v>858758</v>
      </c>
      <c r="N1440" s="161">
        <f>Dane_baza!AY1429</f>
        <v>5536494</v>
      </c>
      <c r="O1440" s="161">
        <f>Dane_baza!AZ1429</f>
        <v>113537</v>
      </c>
      <c r="P1440" s="161">
        <f>Dane_baza!AW1429</f>
        <v>0</v>
      </c>
      <c r="Q1440" s="161">
        <f>Dane_baza!AX1429</f>
        <v>0</v>
      </c>
      <c r="R1440" s="212">
        <f t="shared" si="76"/>
        <v>15050284</v>
      </c>
      <c r="S1440" s="212">
        <f>Dane_baza!BU1429</f>
        <v>7391597.1399999997</v>
      </c>
      <c r="T1440" s="212">
        <f>Dane_baza!BV1429</f>
        <v>14671.23</v>
      </c>
      <c r="U1440" s="212">
        <f>Dane_baza!BW1429</f>
        <v>8644015.6262882557</v>
      </c>
      <c r="V1440" s="212">
        <f t="shared" si="74"/>
        <v>16050283.996288255</v>
      </c>
      <c r="W1440" s="161">
        <f t="shared" si="75"/>
        <v>999999.99628825486</v>
      </c>
      <c r="AA1440" s="36"/>
    </row>
    <row r="1441" spans="1:27" ht="14.45" x14ac:dyDescent="0.3">
      <c r="A1441" s="197" t="s">
        <v>147</v>
      </c>
      <c r="B1441" s="197" t="s">
        <v>95</v>
      </c>
      <c r="C1441" s="197" t="s">
        <v>90</v>
      </c>
      <c r="D1441" s="197" t="s">
        <v>36</v>
      </c>
      <c r="E1441" s="197" t="s">
        <v>31</v>
      </c>
      <c r="F1441" s="195" t="s">
        <v>4322</v>
      </c>
      <c r="G1441" s="195" t="s">
        <v>1376</v>
      </c>
      <c r="H1441" s="161">
        <f>Dane_baza!AR1430</f>
        <v>12328990</v>
      </c>
      <c r="I1441" s="161">
        <f>Dane_baza!AS1430</f>
        <v>247613</v>
      </c>
      <c r="J1441" s="161">
        <f>Dane_baza!BX1430</f>
        <v>618176</v>
      </c>
      <c r="K1441" s="161">
        <f>Dane_baza!AT1430</f>
        <v>8797784</v>
      </c>
      <c r="L1441" s="161">
        <f>Dane_baza!AU1430</f>
        <v>0</v>
      </c>
      <c r="M1441" s="161">
        <f>Dane_baza!AV1430</f>
        <v>1071450</v>
      </c>
      <c r="N1441" s="161">
        <f>Dane_baza!AY1430</f>
        <v>23606357</v>
      </c>
      <c r="O1441" s="161">
        <f>Dane_baza!AZ1430</f>
        <v>596881</v>
      </c>
      <c r="P1441" s="161">
        <f>Dane_baza!AW1430</f>
        <v>0</v>
      </c>
      <c r="Q1441" s="161">
        <f>Dane_baza!AX1430</f>
        <v>0</v>
      </c>
      <c r="R1441" s="212">
        <f t="shared" si="76"/>
        <v>47267251</v>
      </c>
      <c r="S1441" s="212">
        <f>Dane_baza!BU1430</f>
        <v>35006729.039999999</v>
      </c>
      <c r="T1441" s="212">
        <f>Dane_baza!BV1430</f>
        <v>502043.14</v>
      </c>
      <c r="U1441" s="212">
        <f>Dane_baza!BW1430</f>
        <v>14758478.824996369</v>
      </c>
      <c r="V1441" s="212">
        <f t="shared" si="74"/>
        <v>50267251.004996367</v>
      </c>
      <c r="W1441" s="161">
        <f t="shared" si="75"/>
        <v>3000000.0049963668</v>
      </c>
      <c r="AA1441" s="36"/>
    </row>
    <row r="1442" spans="1:27" ht="14.45" x14ac:dyDescent="0.3">
      <c r="A1442" s="197" t="s">
        <v>147</v>
      </c>
      <c r="B1442" s="197" t="s">
        <v>97</v>
      </c>
      <c r="C1442" s="197" t="s">
        <v>33</v>
      </c>
      <c r="D1442" s="197" t="s">
        <v>34</v>
      </c>
      <c r="E1442" s="197" t="s">
        <v>31</v>
      </c>
      <c r="F1442" s="195" t="s">
        <v>4323</v>
      </c>
      <c r="G1442" s="195" t="s">
        <v>1377</v>
      </c>
      <c r="H1442" s="161">
        <f>Dane_baza!AR1431</f>
        <v>20533246</v>
      </c>
      <c r="I1442" s="161">
        <f>Dane_baza!AS1431</f>
        <v>1726472</v>
      </c>
      <c r="J1442" s="161">
        <f>Dane_baza!BX1431</f>
        <v>768566</v>
      </c>
      <c r="K1442" s="161">
        <f>Dane_baza!AT1431</f>
        <v>2451204</v>
      </c>
      <c r="L1442" s="161">
        <f>Dane_baza!AU1431</f>
        <v>0</v>
      </c>
      <c r="M1442" s="161">
        <f>Dane_baza!AV1431</f>
        <v>592618</v>
      </c>
      <c r="N1442" s="161">
        <f>Dane_baza!AY1431</f>
        <v>27418121</v>
      </c>
      <c r="O1442" s="161">
        <f>Dane_baza!AZ1431</f>
        <v>874236</v>
      </c>
      <c r="P1442" s="161">
        <f>Dane_baza!AW1431</f>
        <v>0</v>
      </c>
      <c r="Q1442" s="161">
        <f>Dane_baza!AX1431</f>
        <v>0</v>
      </c>
      <c r="R1442" s="212">
        <f t="shared" si="76"/>
        <v>54364463</v>
      </c>
      <c r="S1442" s="212">
        <f>Dane_baza!BU1431</f>
        <v>48994941.049999997</v>
      </c>
      <c r="T1442" s="212">
        <f>Dane_baza!BV1431</f>
        <v>2778881.28</v>
      </c>
      <c r="U1442" s="212">
        <f>Dane_baza!BW1431</f>
        <v>5590640.6663830969</v>
      </c>
      <c r="V1442" s="212">
        <f t="shared" si="74"/>
        <v>57364462.996383093</v>
      </c>
      <c r="W1442" s="161">
        <f t="shared" si="75"/>
        <v>2999999.9963830933</v>
      </c>
      <c r="AA1442" s="36"/>
    </row>
    <row r="1443" spans="1:27" ht="14.45" x14ac:dyDescent="0.3">
      <c r="A1443" s="197" t="s">
        <v>147</v>
      </c>
      <c r="B1443" s="197" t="s">
        <v>97</v>
      </c>
      <c r="C1443" s="197" t="s">
        <v>32</v>
      </c>
      <c r="D1443" s="197" t="s">
        <v>36</v>
      </c>
      <c r="E1443" s="197" t="s">
        <v>31</v>
      </c>
      <c r="F1443" s="195" t="s">
        <v>4324</v>
      </c>
      <c r="G1443" s="195" t="s">
        <v>1378</v>
      </c>
      <c r="H1443" s="161">
        <f>Dane_baza!AR1432</f>
        <v>3907139</v>
      </c>
      <c r="I1443" s="161">
        <f>Dane_baza!AS1432</f>
        <v>89065</v>
      </c>
      <c r="J1443" s="161">
        <f>Dane_baza!BX1432</f>
        <v>220973</v>
      </c>
      <c r="K1443" s="161">
        <f>Dane_baza!AT1432</f>
        <v>5175062</v>
      </c>
      <c r="L1443" s="161">
        <f>Dane_baza!AU1432</f>
        <v>464595</v>
      </c>
      <c r="M1443" s="161">
        <f>Dane_baza!AV1432</f>
        <v>694059</v>
      </c>
      <c r="N1443" s="161">
        <f>Dane_baza!AY1432</f>
        <v>5590050</v>
      </c>
      <c r="O1443" s="161">
        <f>Dane_baza!AZ1432</f>
        <v>154086</v>
      </c>
      <c r="P1443" s="161">
        <f>Dane_baza!AW1432</f>
        <v>0</v>
      </c>
      <c r="Q1443" s="161">
        <f>Dane_baza!AX1432</f>
        <v>0</v>
      </c>
      <c r="R1443" s="212">
        <f t="shared" si="76"/>
        <v>16295029</v>
      </c>
      <c r="S1443" s="212">
        <f>Dane_baza!BU1432</f>
        <v>9677846.3499999996</v>
      </c>
      <c r="T1443" s="212">
        <f>Dane_baza!BV1432</f>
        <v>183739.98</v>
      </c>
      <c r="U1443" s="212">
        <f>Dane_baza!BW1432</f>
        <v>7933442.6656734021</v>
      </c>
      <c r="V1443" s="212">
        <f t="shared" si="74"/>
        <v>17795028.995673403</v>
      </c>
      <c r="W1443" s="161">
        <f t="shared" si="75"/>
        <v>1499999.9956734031</v>
      </c>
      <c r="AA1443" s="36"/>
    </row>
    <row r="1444" spans="1:27" ht="14.45" x14ac:dyDescent="0.3">
      <c r="A1444" s="197" t="s">
        <v>147</v>
      </c>
      <c r="B1444" s="197" t="s">
        <v>97</v>
      </c>
      <c r="C1444" s="197" t="s">
        <v>37</v>
      </c>
      <c r="D1444" s="197" t="s">
        <v>36</v>
      </c>
      <c r="E1444" s="197" t="s">
        <v>31</v>
      </c>
      <c r="F1444" s="195" t="s">
        <v>4325</v>
      </c>
      <c r="G1444" s="195" t="s">
        <v>1379</v>
      </c>
      <c r="H1444" s="161">
        <f>Dane_baza!AR1433</f>
        <v>2771379</v>
      </c>
      <c r="I1444" s="161">
        <f>Dane_baza!AS1433</f>
        <v>26497</v>
      </c>
      <c r="J1444" s="161">
        <f>Dane_baza!BX1433</f>
        <v>216685</v>
      </c>
      <c r="K1444" s="161">
        <f>Dane_baza!AT1433</f>
        <v>5662495</v>
      </c>
      <c r="L1444" s="161">
        <f>Dane_baza!AU1433</f>
        <v>324312</v>
      </c>
      <c r="M1444" s="161">
        <f>Dane_baza!AV1433</f>
        <v>343249</v>
      </c>
      <c r="N1444" s="161">
        <f>Dane_baza!AY1433</f>
        <v>8698363</v>
      </c>
      <c r="O1444" s="161">
        <f>Dane_baza!AZ1433</f>
        <v>231940</v>
      </c>
      <c r="P1444" s="161">
        <f>Dane_baza!AW1433</f>
        <v>0</v>
      </c>
      <c r="Q1444" s="161">
        <f>Dane_baza!AX1433</f>
        <v>0</v>
      </c>
      <c r="R1444" s="212">
        <f t="shared" si="76"/>
        <v>18274920</v>
      </c>
      <c r="S1444" s="212">
        <f>Dane_baza!BU1433</f>
        <v>10092398.98</v>
      </c>
      <c r="T1444" s="212">
        <f>Dane_baza!BV1433</f>
        <v>44872.93</v>
      </c>
      <c r="U1444" s="212">
        <f>Dane_baza!BW1433</f>
        <v>9637647.7200000007</v>
      </c>
      <c r="V1444" s="212">
        <f t="shared" si="74"/>
        <v>19774919.630000003</v>
      </c>
      <c r="W1444" s="161">
        <f t="shared" si="75"/>
        <v>1499999.6300000027</v>
      </c>
      <c r="AA1444" s="36"/>
    </row>
    <row r="1445" spans="1:27" ht="14.45" x14ac:dyDescent="0.3">
      <c r="A1445" s="197" t="s">
        <v>147</v>
      </c>
      <c r="B1445" s="197" t="s">
        <v>97</v>
      </c>
      <c r="C1445" s="197" t="s">
        <v>39</v>
      </c>
      <c r="D1445" s="197" t="s">
        <v>36</v>
      </c>
      <c r="E1445" s="197" t="s">
        <v>31</v>
      </c>
      <c r="F1445" s="195" t="s">
        <v>4326</v>
      </c>
      <c r="G1445" s="195" t="s">
        <v>1380</v>
      </c>
      <c r="H1445" s="161">
        <f>Dane_baza!AR1434</f>
        <v>2566552</v>
      </c>
      <c r="I1445" s="161">
        <f>Dane_baza!AS1434</f>
        <v>15054</v>
      </c>
      <c r="J1445" s="161">
        <f>Dane_baza!BX1434</f>
        <v>217256</v>
      </c>
      <c r="K1445" s="161">
        <f>Dane_baza!AT1434</f>
        <v>6627196</v>
      </c>
      <c r="L1445" s="161">
        <f>Dane_baza!AU1434</f>
        <v>441355</v>
      </c>
      <c r="M1445" s="161">
        <f>Dane_baza!AV1434</f>
        <v>689633</v>
      </c>
      <c r="N1445" s="161">
        <f>Dane_baza!AY1434</f>
        <v>8675222</v>
      </c>
      <c r="O1445" s="161">
        <f>Dane_baza!AZ1434</f>
        <v>183281</v>
      </c>
      <c r="P1445" s="161">
        <f>Dane_baza!AW1434</f>
        <v>0</v>
      </c>
      <c r="Q1445" s="161">
        <f>Dane_baza!AX1434</f>
        <v>0</v>
      </c>
      <c r="R1445" s="212">
        <f t="shared" si="76"/>
        <v>19415549</v>
      </c>
      <c r="S1445" s="212">
        <f>Dane_baza!BU1434</f>
        <v>9283848.6400000006</v>
      </c>
      <c r="T1445" s="212">
        <f>Dane_baza!BV1434</f>
        <v>28561.279999999999</v>
      </c>
      <c r="U1445" s="212">
        <f>Dane_baza!BW1434</f>
        <v>12433004.960000001</v>
      </c>
      <c r="V1445" s="212">
        <f t="shared" si="74"/>
        <v>21745414.880000003</v>
      </c>
      <c r="W1445" s="161">
        <f t="shared" si="75"/>
        <v>2329865.8800000027</v>
      </c>
      <c r="AA1445" s="36"/>
    </row>
    <row r="1446" spans="1:27" ht="14.45" x14ac:dyDescent="0.3">
      <c r="A1446" s="197" t="s">
        <v>147</v>
      </c>
      <c r="B1446" s="197" t="s">
        <v>97</v>
      </c>
      <c r="C1446" s="197" t="s">
        <v>42</v>
      </c>
      <c r="D1446" s="197" t="s">
        <v>40</v>
      </c>
      <c r="E1446" s="197" t="s">
        <v>31</v>
      </c>
      <c r="F1446" s="195" t="s">
        <v>4327</v>
      </c>
      <c r="G1446" s="195" t="s">
        <v>1381</v>
      </c>
      <c r="H1446" s="161">
        <f>Dane_baza!AR1435</f>
        <v>8939974</v>
      </c>
      <c r="I1446" s="161">
        <f>Dane_baza!AS1435</f>
        <v>898081</v>
      </c>
      <c r="J1446" s="161">
        <f>Dane_baza!BX1435</f>
        <v>564668</v>
      </c>
      <c r="K1446" s="161">
        <f>Dane_baza!AT1435</f>
        <v>12266154</v>
      </c>
      <c r="L1446" s="161">
        <f>Dane_baza!AU1435</f>
        <v>592589</v>
      </c>
      <c r="M1446" s="161">
        <f>Dane_baza!AV1435</f>
        <v>665742</v>
      </c>
      <c r="N1446" s="161">
        <f>Dane_baza!AY1435</f>
        <v>27675671</v>
      </c>
      <c r="O1446" s="161">
        <f>Dane_baza!AZ1435</f>
        <v>478478</v>
      </c>
      <c r="P1446" s="161">
        <f>Dane_baza!AW1435</f>
        <v>0</v>
      </c>
      <c r="Q1446" s="161">
        <f>Dane_baza!AX1435</f>
        <v>0</v>
      </c>
      <c r="R1446" s="212">
        <f t="shared" si="76"/>
        <v>52081357</v>
      </c>
      <c r="S1446" s="212">
        <f>Dane_baza!BU1435</f>
        <v>28989621.93</v>
      </c>
      <c r="T1446" s="212">
        <f>Dane_baza!BV1435</f>
        <v>534232.77</v>
      </c>
      <c r="U1446" s="212">
        <f>Dane_baza!BW1435</f>
        <v>25557502.298587922</v>
      </c>
      <c r="V1446" s="212">
        <f t="shared" si="74"/>
        <v>55081356.998587921</v>
      </c>
      <c r="W1446" s="161">
        <f t="shared" si="75"/>
        <v>2999999.9985879213</v>
      </c>
      <c r="AA1446" s="36"/>
    </row>
    <row r="1447" spans="1:27" ht="14.45" x14ac:dyDescent="0.3">
      <c r="A1447" s="197" t="s">
        <v>147</v>
      </c>
      <c r="B1447" s="197" t="s">
        <v>97</v>
      </c>
      <c r="C1447" s="197" t="s">
        <v>44</v>
      </c>
      <c r="D1447" s="197" t="s">
        <v>36</v>
      </c>
      <c r="E1447" s="197" t="s">
        <v>31</v>
      </c>
      <c r="F1447" s="195" t="s">
        <v>4328</v>
      </c>
      <c r="G1447" s="195" t="s">
        <v>1377</v>
      </c>
      <c r="H1447" s="161">
        <f>Dane_baza!AR1436</f>
        <v>13274157</v>
      </c>
      <c r="I1447" s="161">
        <f>Dane_baza!AS1436</f>
        <v>77149</v>
      </c>
      <c r="J1447" s="161">
        <f>Dane_baza!BX1436</f>
        <v>720425</v>
      </c>
      <c r="K1447" s="161">
        <f>Dane_baza!AT1436</f>
        <v>15081322</v>
      </c>
      <c r="L1447" s="161">
        <f>Dane_baza!AU1436</f>
        <v>375469</v>
      </c>
      <c r="M1447" s="161">
        <f>Dane_baza!AV1436</f>
        <v>1146004</v>
      </c>
      <c r="N1447" s="161">
        <f>Dane_baza!AY1436</f>
        <v>26531077</v>
      </c>
      <c r="O1447" s="161">
        <f>Dane_baza!AZ1436</f>
        <v>671491</v>
      </c>
      <c r="P1447" s="161">
        <f>Dane_baza!AW1436</f>
        <v>0</v>
      </c>
      <c r="Q1447" s="161">
        <f>Dane_baza!AX1436</f>
        <v>0</v>
      </c>
      <c r="R1447" s="212">
        <f t="shared" si="76"/>
        <v>57877094</v>
      </c>
      <c r="S1447" s="212">
        <f>Dane_baza!BU1436</f>
        <v>39629509.780000001</v>
      </c>
      <c r="T1447" s="212">
        <f>Dane_baza!BV1436</f>
        <v>67183.740000000005</v>
      </c>
      <c r="U1447" s="212">
        <f>Dane_baza!BW1436</f>
        <v>21180400.120000001</v>
      </c>
      <c r="V1447" s="212">
        <f t="shared" si="74"/>
        <v>60877093.640000001</v>
      </c>
      <c r="W1447" s="161">
        <f t="shared" si="75"/>
        <v>2999999.6400000006</v>
      </c>
      <c r="AA1447" s="36"/>
    </row>
    <row r="1448" spans="1:27" ht="14.45" x14ac:dyDescent="0.3">
      <c r="A1448" s="197" t="s">
        <v>147</v>
      </c>
      <c r="B1448" s="197" t="s">
        <v>97</v>
      </c>
      <c r="C1448" s="197" t="s">
        <v>51</v>
      </c>
      <c r="D1448" s="197" t="s">
        <v>40</v>
      </c>
      <c r="E1448" s="197" t="s">
        <v>31</v>
      </c>
      <c r="F1448" s="195" t="s">
        <v>4329</v>
      </c>
      <c r="G1448" s="195" t="s">
        <v>1382</v>
      </c>
      <c r="H1448" s="161">
        <f>Dane_baza!AR1437</f>
        <v>5529210</v>
      </c>
      <c r="I1448" s="161">
        <f>Dane_baza!AS1437</f>
        <v>274364</v>
      </c>
      <c r="J1448" s="161">
        <f>Dane_baza!BX1437</f>
        <v>361279</v>
      </c>
      <c r="K1448" s="161">
        <f>Dane_baza!AT1437</f>
        <v>8407165</v>
      </c>
      <c r="L1448" s="161">
        <f>Dane_baza!AU1437</f>
        <v>536811</v>
      </c>
      <c r="M1448" s="161">
        <f>Dane_baza!AV1437</f>
        <v>477020</v>
      </c>
      <c r="N1448" s="161">
        <f>Dane_baza!AY1437</f>
        <v>11519608</v>
      </c>
      <c r="O1448" s="161">
        <f>Dane_baza!AZ1437</f>
        <v>369807</v>
      </c>
      <c r="P1448" s="161">
        <f>Dane_baza!AW1437</f>
        <v>0</v>
      </c>
      <c r="Q1448" s="161">
        <f>Dane_baza!AX1437</f>
        <v>0</v>
      </c>
      <c r="R1448" s="212">
        <f t="shared" si="76"/>
        <v>27475264</v>
      </c>
      <c r="S1448" s="212">
        <f>Dane_baza!BU1437</f>
        <v>15674969.880000001</v>
      </c>
      <c r="T1448" s="212">
        <f>Dane_baza!BV1437</f>
        <v>353662.56</v>
      </c>
      <c r="U1448" s="212">
        <f>Dane_baza!BW1437</f>
        <v>13446631.562443484</v>
      </c>
      <c r="V1448" s="212">
        <f t="shared" si="74"/>
        <v>29475264.002443485</v>
      </c>
      <c r="W1448" s="161">
        <f t="shared" si="75"/>
        <v>2000000.002443485</v>
      </c>
      <c r="AA1448" s="36"/>
    </row>
    <row r="1449" spans="1:27" ht="14.45" x14ac:dyDescent="0.3">
      <c r="A1449" s="197" t="s">
        <v>147</v>
      </c>
      <c r="B1449" s="197" t="s">
        <v>97</v>
      </c>
      <c r="C1449" s="197" t="s">
        <v>75</v>
      </c>
      <c r="D1449" s="197" t="s">
        <v>36</v>
      </c>
      <c r="E1449" s="197" t="s">
        <v>31</v>
      </c>
      <c r="F1449" s="195" t="s">
        <v>4330</v>
      </c>
      <c r="G1449" s="195" t="s">
        <v>1383</v>
      </c>
      <c r="H1449" s="161">
        <f>Dane_baza!AR1438</f>
        <v>8262135</v>
      </c>
      <c r="I1449" s="161">
        <f>Dane_baza!AS1438</f>
        <v>264513</v>
      </c>
      <c r="J1449" s="161">
        <f>Dane_baza!BX1438</f>
        <v>420133</v>
      </c>
      <c r="K1449" s="161">
        <f>Dane_baza!AT1438</f>
        <v>6524315</v>
      </c>
      <c r="L1449" s="161">
        <f>Dane_baza!AU1438</f>
        <v>311746</v>
      </c>
      <c r="M1449" s="161">
        <f>Dane_baza!AV1438</f>
        <v>666475</v>
      </c>
      <c r="N1449" s="161">
        <f>Dane_baza!AY1438</f>
        <v>15326712</v>
      </c>
      <c r="O1449" s="161">
        <f>Dane_baza!AZ1438</f>
        <v>360075</v>
      </c>
      <c r="P1449" s="161">
        <f>Dane_baza!AW1438</f>
        <v>0</v>
      </c>
      <c r="Q1449" s="161">
        <f>Dane_baza!AX1438</f>
        <v>0</v>
      </c>
      <c r="R1449" s="212">
        <f t="shared" si="76"/>
        <v>32136104</v>
      </c>
      <c r="S1449" s="212">
        <f>Dane_baza!BU1438</f>
        <v>21182915.579999998</v>
      </c>
      <c r="T1449" s="212">
        <f>Dane_baza!BV1438</f>
        <v>407523.78</v>
      </c>
      <c r="U1449" s="212">
        <f>Dane_baza!BW1438</f>
        <v>13045664.651301088</v>
      </c>
      <c r="V1449" s="212">
        <f t="shared" si="74"/>
        <v>34636104.011301085</v>
      </c>
      <c r="W1449" s="161">
        <f t="shared" si="75"/>
        <v>2500000.0113010854</v>
      </c>
      <c r="AA1449" s="36"/>
    </row>
    <row r="1450" spans="1:27" ht="14.45" x14ac:dyDescent="0.3">
      <c r="A1450" s="197" t="s">
        <v>147</v>
      </c>
      <c r="B1450" s="197" t="s">
        <v>97</v>
      </c>
      <c r="C1450" s="197" t="s">
        <v>77</v>
      </c>
      <c r="D1450" s="197" t="s">
        <v>36</v>
      </c>
      <c r="E1450" s="197" t="s">
        <v>31</v>
      </c>
      <c r="F1450" s="195" t="s">
        <v>4331</v>
      </c>
      <c r="G1450" s="195" t="s">
        <v>1384</v>
      </c>
      <c r="H1450" s="161">
        <f>Dane_baza!AR1439</f>
        <v>4225420</v>
      </c>
      <c r="I1450" s="161">
        <f>Dane_baza!AS1439</f>
        <v>153935</v>
      </c>
      <c r="J1450" s="161">
        <f>Dane_baza!BX1439</f>
        <v>328517</v>
      </c>
      <c r="K1450" s="161">
        <f>Dane_baza!AT1439</f>
        <v>9736542</v>
      </c>
      <c r="L1450" s="161">
        <f>Dane_baza!AU1439</f>
        <v>782440</v>
      </c>
      <c r="M1450" s="161">
        <f>Dane_baza!AV1439</f>
        <v>450685</v>
      </c>
      <c r="N1450" s="161">
        <f>Dane_baza!AY1439</f>
        <v>23102541</v>
      </c>
      <c r="O1450" s="161">
        <f>Dane_baza!AZ1439</f>
        <v>337368</v>
      </c>
      <c r="P1450" s="161">
        <f>Dane_baza!AW1439</f>
        <v>0</v>
      </c>
      <c r="Q1450" s="161">
        <f>Dane_baza!AX1439</f>
        <v>0</v>
      </c>
      <c r="R1450" s="212">
        <f t="shared" si="76"/>
        <v>39117448</v>
      </c>
      <c r="S1450" s="212">
        <f>Dane_baza!BU1439</f>
        <v>15826610.07</v>
      </c>
      <c r="T1450" s="212">
        <f>Dane_baza!BV1439</f>
        <v>131133.07</v>
      </c>
      <c r="U1450" s="212">
        <f>Dane_baza!BW1439</f>
        <v>25159704.410000004</v>
      </c>
      <c r="V1450" s="212">
        <f t="shared" si="74"/>
        <v>41117447.550000004</v>
      </c>
      <c r="W1450" s="161">
        <f t="shared" si="75"/>
        <v>1999999.5500000045</v>
      </c>
      <c r="AA1450" s="36"/>
    </row>
    <row r="1451" spans="1:27" ht="14.45" x14ac:dyDescent="0.3">
      <c r="A1451" s="197" t="s">
        <v>147</v>
      </c>
      <c r="B1451" s="197" t="s">
        <v>130</v>
      </c>
      <c r="C1451" s="197" t="s">
        <v>33</v>
      </c>
      <c r="D1451" s="197" t="s">
        <v>36</v>
      </c>
      <c r="E1451" s="197" t="s">
        <v>31</v>
      </c>
      <c r="F1451" s="195" t="s">
        <v>4332</v>
      </c>
      <c r="G1451" s="195" t="s">
        <v>1385</v>
      </c>
      <c r="H1451" s="161">
        <f>Dane_baza!AR1440</f>
        <v>6828635</v>
      </c>
      <c r="I1451" s="161">
        <f>Dane_baza!AS1440</f>
        <v>287431</v>
      </c>
      <c r="J1451" s="161">
        <f>Dane_baza!BX1440</f>
        <v>388752</v>
      </c>
      <c r="K1451" s="161">
        <f>Dane_baza!AT1440</f>
        <v>8460110</v>
      </c>
      <c r="L1451" s="161">
        <f>Dane_baza!AU1440</f>
        <v>0</v>
      </c>
      <c r="M1451" s="161">
        <f>Dane_baza!AV1440</f>
        <v>935585</v>
      </c>
      <c r="N1451" s="161">
        <f>Dane_baza!AY1440</f>
        <v>14566318</v>
      </c>
      <c r="O1451" s="161">
        <f>Dane_baza!AZ1440</f>
        <v>358453</v>
      </c>
      <c r="P1451" s="161">
        <f>Dane_baza!AW1440</f>
        <v>0</v>
      </c>
      <c r="Q1451" s="161">
        <f>Dane_baza!AX1440</f>
        <v>0</v>
      </c>
      <c r="R1451" s="212">
        <f t="shared" si="76"/>
        <v>31825284</v>
      </c>
      <c r="S1451" s="212">
        <f>Dane_baza!BU1440</f>
        <v>18614113.629999999</v>
      </c>
      <c r="T1451" s="212">
        <f>Dane_baza!BV1440</f>
        <v>549625.52</v>
      </c>
      <c r="U1451" s="212">
        <f>Dane_baza!BW1440</f>
        <v>14661544.852475807</v>
      </c>
      <c r="V1451" s="212">
        <f t="shared" si="74"/>
        <v>33825284.002475806</v>
      </c>
      <c r="W1451" s="161">
        <f t="shared" si="75"/>
        <v>2000000.0024758056</v>
      </c>
      <c r="AA1451" s="36"/>
    </row>
    <row r="1452" spans="1:27" ht="14.45" x14ac:dyDescent="0.3">
      <c r="A1452" s="197" t="s">
        <v>147</v>
      </c>
      <c r="B1452" s="197" t="s">
        <v>130</v>
      </c>
      <c r="C1452" s="197" t="s">
        <v>32</v>
      </c>
      <c r="D1452" s="197" t="s">
        <v>36</v>
      </c>
      <c r="E1452" s="197" t="s">
        <v>31</v>
      </c>
      <c r="F1452" s="195" t="s">
        <v>4333</v>
      </c>
      <c r="G1452" s="195" t="s">
        <v>1386</v>
      </c>
      <c r="H1452" s="161">
        <f>Dane_baza!AR1441</f>
        <v>5729295</v>
      </c>
      <c r="I1452" s="161">
        <f>Dane_baza!AS1441</f>
        <v>79641</v>
      </c>
      <c r="J1452" s="161">
        <f>Dane_baza!BX1441</f>
        <v>389457</v>
      </c>
      <c r="K1452" s="161">
        <f>Dane_baza!AT1441</f>
        <v>7403261</v>
      </c>
      <c r="L1452" s="161">
        <f>Dane_baza!AU1441</f>
        <v>787267</v>
      </c>
      <c r="M1452" s="161">
        <f>Dane_baza!AV1441</f>
        <v>1056411</v>
      </c>
      <c r="N1452" s="161">
        <f>Dane_baza!AY1441</f>
        <v>16128898</v>
      </c>
      <c r="O1452" s="161">
        <f>Dane_baza!AZ1441</f>
        <v>416844</v>
      </c>
      <c r="P1452" s="161">
        <f>Dane_baza!AW1441</f>
        <v>0</v>
      </c>
      <c r="Q1452" s="161">
        <f>Dane_baza!AX1441</f>
        <v>0</v>
      </c>
      <c r="R1452" s="212">
        <f t="shared" si="76"/>
        <v>31991074</v>
      </c>
      <c r="S1452" s="212">
        <f>Dane_baza!BU1441</f>
        <v>18254805.449999999</v>
      </c>
      <c r="T1452" s="212">
        <f>Dane_baza!BV1441</f>
        <v>119844.18</v>
      </c>
      <c r="U1452" s="212">
        <f>Dane_baza!BW1441</f>
        <v>15616424.372488365</v>
      </c>
      <c r="V1452" s="212">
        <f t="shared" si="74"/>
        <v>33991074.00248836</v>
      </c>
      <c r="W1452" s="161">
        <f t="shared" si="75"/>
        <v>2000000.0024883598</v>
      </c>
      <c r="AA1452" s="36"/>
    </row>
    <row r="1453" spans="1:27" ht="14.45" x14ac:dyDescent="0.3">
      <c r="A1453" s="197" t="s">
        <v>147</v>
      </c>
      <c r="B1453" s="197" t="s">
        <v>130</v>
      </c>
      <c r="C1453" s="197" t="s">
        <v>37</v>
      </c>
      <c r="D1453" s="197" t="s">
        <v>40</v>
      </c>
      <c r="E1453" s="197" t="s">
        <v>31</v>
      </c>
      <c r="F1453" s="195" t="s">
        <v>4334</v>
      </c>
      <c r="G1453" s="195" t="s">
        <v>1387</v>
      </c>
      <c r="H1453" s="161">
        <f>Dane_baza!AR1442</f>
        <v>28744625</v>
      </c>
      <c r="I1453" s="161">
        <f>Dane_baza!AS1442</f>
        <v>2255532</v>
      </c>
      <c r="J1453" s="161">
        <f>Dane_baza!BX1442</f>
        <v>1344528</v>
      </c>
      <c r="K1453" s="161">
        <f>Dane_baza!AT1442</f>
        <v>16575580</v>
      </c>
      <c r="L1453" s="161">
        <f>Dane_baza!AU1442</f>
        <v>137662</v>
      </c>
      <c r="M1453" s="161">
        <f>Dane_baza!AV1442</f>
        <v>1228423</v>
      </c>
      <c r="N1453" s="161">
        <f>Dane_baza!AY1442</f>
        <v>47585539</v>
      </c>
      <c r="O1453" s="161">
        <f>Dane_baza!AZ1442</f>
        <v>1529508</v>
      </c>
      <c r="P1453" s="161">
        <f>Dane_baza!AW1442</f>
        <v>0</v>
      </c>
      <c r="Q1453" s="161">
        <f>Dane_baza!AX1442</f>
        <v>0</v>
      </c>
      <c r="R1453" s="212">
        <f t="shared" si="76"/>
        <v>99401397</v>
      </c>
      <c r="S1453" s="212">
        <f>Dane_baza!BU1442</f>
        <v>76255854.230000004</v>
      </c>
      <c r="T1453" s="212">
        <f>Dane_baza!BV1442</f>
        <v>1712144.37</v>
      </c>
      <c r="U1453" s="212">
        <f>Dane_baza!BW1442</f>
        <v>25433398.170000002</v>
      </c>
      <c r="V1453" s="212">
        <f t="shared" si="74"/>
        <v>103401396.77000001</v>
      </c>
      <c r="W1453" s="161">
        <f t="shared" si="75"/>
        <v>3999999.7700000107</v>
      </c>
      <c r="AA1453" s="36"/>
    </row>
    <row r="1454" spans="1:27" ht="14.45" x14ac:dyDescent="0.3">
      <c r="A1454" s="197" t="s">
        <v>147</v>
      </c>
      <c r="B1454" s="197" t="s">
        <v>130</v>
      </c>
      <c r="C1454" s="197" t="s">
        <v>39</v>
      </c>
      <c r="D1454" s="197" t="s">
        <v>40</v>
      </c>
      <c r="E1454" s="197" t="s">
        <v>31</v>
      </c>
      <c r="F1454" s="195" t="s">
        <v>4335</v>
      </c>
      <c r="G1454" s="195" t="s">
        <v>1388</v>
      </c>
      <c r="H1454" s="161">
        <f>Dane_baza!AR1443</f>
        <v>22626458</v>
      </c>
      <c r="I1454" s="161">
        <f>Dane_baza!AS1443</f>
        <v>985682</v>
      </c>
      <c r="J1454" s="161">
        <f>Dane_baza!BX1443</f>
        <v>1176476</v>
      </c>
      <c r="K1454" s="161">
        <f>Dane_baza!AT1443</f>
        <v>20351778</v>
      </c>
      <c r="L1454" s="161">
        <f>Dane_baza!AU1443</f>
        <v>941459</v>
      </c>
      <c r="M1454" s="161">
        <f>Dane_baza!AV1443</f>
        <v>1121454</v>
      </c>
      <c r="N1454" s="161">
        <f>Dane_baza!AY1443</f>
        <v>45470379</v>
      </c>
      <c r="O1454" s="161">
        <f>Dane_baza!AZ1443</f>
        <v>1391642</v>
      </c>
      <c r="P1454" s="161">
        <f>Dane_baza!AW1443</f>
        <v>0</v>
      </c>
      <c r="Q1454" s="161">
        <f>Dane_baza!AX1443</f>
        <v>0</v>
      </c>
      <c r="R1454" s="212">
        <f t="shared" si="76"/>
        <v>94065328</v>
      </c>
      <c r="S1454" s="212">
        <f>Dane_baza!BU1443</f>
        <v>62334581.789999999</v>
      </c>
      <c r="T1454" s="212">
        <f>Dane_baza!BV1443</f>
        <v>1244099.0900000001</v>
      </c>
      <c r="U1454" s="212">
        <f>Dane_baza!BW1443</f>
        <v>33986647.115276188</v>
      </c>
      <c r="V1454" s="212">
        <f t="shared" si="74"/>
        <v>97565327.995276183</v>
      </c>
      <c r="W1454" s="161">
        <f t="shared" si="75"/>
        <v>3499999.9952761829</v>
      </c>
      <c r="AA1454" s="36"/>
    </row>
    <row r="1455" spans="1:27" ht="14.45" x14ac:dyDescent="0.3">
      <c r="A1455" s="197" t="s">
        <v>147</v>
      </c>
      <c r="B1455" s="197" t="s">
        <v>130</v>
      </c>
      <c r="C1455" s="197" t="s">
        <v>42</v>
      </c>
      <c r="D1455" s="197" t="s">
        <v>36</v>
      </c>
      <c r="E1455" s="197" t="s">
        <v>31</v>
      </c>
      <c r="F1455" s="195" t="s">
        <v>4336</v>
      </c>
      <c r="G1455" s="195" t="s">
        <v>1389</v>
      </c>
      <c r="H1455" s="161">
        <f>Dane_baza!AR1444</f>
        <v>4044984</v>
      </c>
      <c r="I1455" s="161">
        <f>Dane_baza!AS1444</f>
        <v>144400</v>
      </c>
      <c r="J1455" s="161">
        <f>Dane_baza!BX1444</f>
        <v>390129</v>
      </c>
      <c r="K1455" s="161">
        <f>Dane_baza!AT1444</f>
        <v>13035922</v>
      </c>
      <c r="L1455" s="161">
        <f>Dane_baza!AU1444</f>
        <v>1105642</v>
      </c>
      <c r="M1455" s="161">
        <f>Dane_baza!AV1444</f>
        <v>960789</v>
      </c>
      <c r="N1455" s="161">
        <f>Dane_baza!AY1444</f>
        <v>13094856</v>
      </c>
      <c r="O1455" s="161">
        <f>Dane_baza!AZ1444</f>
        <v>311416</v>
      </c>
      <c r="P1455" s="161">
        <f>Dane_baza!AW1444</f>
        <v>0</v>
      </c>
      <c r="Q1455" s="161">
        <f>Dane_baza!AX1444</f>
        <v>0</v>
      </c>
      <c r="R1455" s="212">
        <f t="shared" si="76"/>
        <v>33088138</v>
      </c>
      <c r="S1455" s="212">
        <f>Dane_baza!BU1444</f>
        <v>15132868.140000001</v>
      </c>
      <c r="T1455" s="212">
        <f>Dane_baza!BV1444</f>
        <v>287600.5</v>
      </c>
      <c r="U1455" s="212">
        <f>Dane_baza!BW1444</f>
        <v>19667669.170000002</v>
      </c>
      <c r="V1455" s="212">
        <f t="shared" si="74"/>
        <v>35088137.810000002</v>
      </c>
      <c r="W1455" s="161">
        <f t="shared" si="75"/>
        <v>1999999.8100000024</v>
      </c>
      <c r="AA1455" s="36"/>
    </row>
    <row r="1456" spans="1:27" ht="14.45" x14ac:dyDescent="0.3">
      <c r="A1456" s="197" t="s">
        <v>147</v>
      </c>
      <c r="B1456" s="197" t="s">
        <v>134</v>
      </c>
      <c r="C1456" s="197" t="s">
        <v>33</v>
      </c>
      <c r="D1456" s="197" t="s">
        <v>34</v>
      </c>
      <c r="E1456" s="197" t="s">
        <v>31</v>
      </c>
      <c r="F1456" s="195" t="s">
        <v>4337</v>
      </c>
      <c r="G1456" s="195" t="s">
        <v>1390</v>
      </c>
      <c r="H1456" s="161">
        <f>Dane_baza!AR1445</f>
        <v>4645627</v>
      </c>
      <c r="I1456" s="161">
        <f>Dane_baza!AS1445</f>
        <v>299607</v>
      </c>
      <c r="J1456" s="161">
        <f>Dane_baza!BX1445</f>
        <v>287936</v>
      </c>
      <c r="K1456" s="161">
        <f>Dane_baza!AT1445</f>
        <v>6172568</v>
      </c>
      <c r="L1456" s="161">
        <f>Dane_baza!AU1445</f>
        <v>0</v>
      </c>
      <c r="M1456" s="161">
        <f>Dane_baza!AV1445</f>
        <v>1084910</v>
      </c>
      <c r="N1456" s="161">
        <f>Dane_baza!AY1445</f>
        <v>10148637</v>
      </c>
      <c r="O1456" s="161">
        <f>Dane_baza!AZ1445</f>
        <v>342234</v>
      </c>
      <c r="P1456" s="161">
        <f>Dane_baza!AW1445</f>
        <v>0</v>
      </c>
      <c r="Q1456" s="161">
        <f>Dane_baza!AX1445</f>
        <v>0</v>
      </c>
      <c r="R1456" s="212">
        <f t="shared" si="76"/>
        <v>22981519</v>
      </c>
      <c r="S1456" s="212">
        <f>Dane_baza!BU1445</f>
        <v>15196055.52</v>
      </c>
      <c r="T1456" s="212">
        <f>Dane_baza!BV1445</f>
        <v>518033.71</v>
      </c>
      <c r="U1456" s="212">
        <f>Dane_baza!BW1445</f>
        <v>8767429.7595525533</v>
      </c>
      <c r="V1456" s="212">
        <f t="shared" si="74"/>
        <v>24481518.989552554</v>
      </c>
      <c r="W1456" s="161">
        <f t="shared" si="75"/>
        <v>1499999.9895525537</v>
      </c>
      <c r="AA1456" s="36"/>
    </row>
    <row r="1457" spans="1:27" ht="14.45" x14ac:dyDescent="0.3">
      <c r="A1457" s="197" t="s">
        <v>147</v>
      </c>
      <c r="B1457" s="197" t="s">
        <v>134</v>
      </c>
      <c r="C1457" s="197" t="s">
        <v>32</v>
      </c>
      <c r="D1457" s="197" t="s">
        <v>40</v>
      </c>
      <c r="E1457" s="197" t="s">
        <v>31</v>
      </c>
      <c r="F1457" s="195" t="s">
        <v>4338</v>
      </c>
      <c r="G1457" s="195" t="s">
        <v>1391</v>
      </c>
      <c r="H1457" s="161">
        <f>Dane_baza!AR1446</f>
        <v>7677881</v>
      </c>
      <c r="I1457" s="161">
        <f>Dane_baza!AS1446</f>
        <v>133997</v>
      </c>
      <c r="J1457" s="161">
        <f>Dane_baza!BX1446</f>
        <v>532404</v>
      </c>
      <c r="K1457" s="161">
        <f>Dane_baza!AT1446</f>
        <v>15530578</v>
      </c>
      <c r="L1457" s="161">
        <f>Dane_baza!AU1446</f>
        <v>905765</v>
      </c>
      <c r="M1457" s="161">
        <f>Dane_baza!AV1446</f>
        <v>623092</v>
      </c>
      <c r="N1457" s="161">
        <f>Dane_baza!AY1446</f>
        <v>24457216</v>
      </c>
      <c r="O1457" s="161">
        <f>Dane_baza!AZ1446</f>
        <v>486588</v>
      </c>
      <c r="P1457" s="161">
        <f>Dane_baza!AW1446</f>
        <v>0</v>
      </c>
      <c r="Q1457" s="161">
        <f>Dane_baza!AX1446</f>
        <v>0</v>
      </c>
      <c r="R1457" s="212">
        <f t="shared" si="76"/>
        <v>50347521</v>
      </c>
      <c r="S1457" s="212">
        <f>Dane_baza!BU1446</f>
        <v>26176847.120000001</v>
      </c>
      <c r="T1457" s="212">
        <f>Dane_baza!BV1446</f>
        <v>166059.54</v>
      </c>
      <c r="U1457" s="212">
        <f>Dane_baza!BW1446</f>
        <v>27004614.341880538</v>
      </c>
      <c r="V1457" s="212">
        <f t="shared" si="74"/>
        <v>53347521.001880541</v>
      </c>
      <c r="W1457" s="161">
        <f t="shared" si="75"/>
        <v>3000000.0018805414</v>
      </c>
      <c r="AA1457" s="36"/>
    </row>
    <row r="1458" spans="1:27" ht="14.45" x14ac:dyDescent="0.3">
      <c r="A1458" s="197" t="s">
        <v>147</v>
      </c>
      <c r="B1458" s="197" t="s">
        <v>134</v>
      </c>
      <c r="C1458" s="197" t="s">
        <v>37</v>
      </c>
      <c r="D1458" s="197" t="s">
        <v>40</v>
      </c>
      <c r="E1458" s="197" t="s">
        <v>31</v>
      </c>
      <c r="F1458" s="195" t="s">
        <v>4339</v>
      </c>
      <c r="G1458" s="195" t="s">
        <v>1392</v>
      </c>
      <c r="H1458" s="161">
        <f>Dane_baza!AR1447</f>
        <v>28648765</v>
      </c>
      <c r="I1458" s="161">
        <f>Dane_baza!AS1447</f>
        <v>477039</v>
      </c>
      <c r="J1458" s="161">
        <f>Dane_baza!BX1447</f>
        <v>1151329</v>
      </c>
      <c r="K1458" s="161">
        <f>Dane_baza!AT1447</f>
        <v>14359113</v>
      </c>
      <c r="L1458" s="161">
        <f>Dane_baza!AU1447</f>
        <v>0</v>
      </c>
      <c r="M1458" s="161">
        <f>Dane_baza!AV1447</f>
        <v>1620322</v>
      </c>
      <c r="N1458" s="161">
        <f>Dane_baza!AY1447</f>
        <v>42543881</v>
      </c>
      <c r="O1458" s="161">
        <f>Dane_baza!AZ1447</f>
        <v>1252153</v>
      </c>
      <c r="P1458" s="161">
        <f>Dane_baza!AW1447</f>
        <v>0</v>
      </c>
      <c r="Q1458" s="161">
        <f>Dane_baza!AX1447</f>
        <v>0</v>
      </c>
      <c r="R1458" s="212">
        <f t="shared" si="76"/>
        <v>90052602</v>
      </c>
      <c r="S1458" s="212">
        <f>Dane_baza!BU1447</f>
        <v>69372008.700000003</v>
      </c>
      <c r="T1458" s="212">
        <f>Dane_baza!BV1447</f>
        <v>568678.22</v>
      </c>
      <c r="U1458" s="212">
        <f>Dane_baza!BW1447</f>
        <v>23611915.081911027</v>
      </c>
      <c r="V1458" s="212">
        <f t="shared" si="74"/>
        <v>93552602.001911029</v>
      </c>
      <c r="W1458" s="161">
        <f t="shared" si="75"/>
        <v>3500000.0019110292</v>
      </c>
      <c r="AA1458" s="36"/>
    </row>
    <row r="1459" spans="1:27" ht="14.45" x14ac:dyDescent="0.3">
      <c r="A1459" s="197" t="s">
        <v>147</v>
      </c>
      <c r="B1459" s="197" t="s">
        <v>134</v>
      </c>
      <c r="C1459" s="197" t="s">
        <v>39</v>
      </c>
      <c r="D1459" s="197" t="s">
        <v>36</v>
      </c>
      <c r="E1459" s="197" t="s">
        <v>31</v>
      </c>
      <c r="F1459" s="195" t="s">
        <v>4340</v>
      </c>
      <c r="G1459" s="195" t="s">
        <v>1393</v>
      </c>
      <c r="H1459" s="161">
        <f>Dane_baza!AR1448</f>
        <v>7713296</v>
      </c>
      <c r="I1459" s="161">
        <f>Dane_baza!AS1448</f>
        <v>149915</v>
      </c>
      <c r="J1459" s="161">
        <f>Dane_baza!BX1448</f>
        <v>373715</v>
      </c>
      <c r="K1459" s="161">
        <f>Dane_baza!AT1448</f>
        <v>7495290</v>
      </c>
      <c r="L1459" s="161">
        <f>Dane_baza!AU1448</f>
        <v>0</v>
      </c>
      <c r="M1459" s="161">
        <f>Dane_baza!AV1448</f>
        <v>504804</v>
      </c>
      <c r="N1459" s="161">
        <f>Dane_baza!AY1448</f>
        <v>15249802</v>
      </c>
      <c r="O1459" s="161">
        <f>Dane_baza!AZ1448</f>
        <v>327636</v>
      </c>
      <c r="P1459" s="161">
        <f>Dane_baza!AW1448</f>
        <v>0</v>
      </c>
      <c r="Q1459" s="161">
        <f>Dane_baza!AX1448</f>
        <v>0</v>
      </c>
      <c r="R1459" s="212">
        <f t="shared" si="76"/>
        <v>31814458</v>
      </c>
      <c r="S1459" s="212">
        <f>Dane_baza!BU1448</f>
        <v>20593218.859999999</v>
      </c>
      <c r="T1459" s="212">
        <f>Dane_baza!BV1448</f>
        <v>139026.79999999999</v>
      </c>
      <c r="U1459" s="212">
        <f>Dane_baza!BW1448</f>
        <v>13082212.344641365</v>
      </c>
      <c r="V1459" s="212">
        <f t="shared" si="74"/>
        <v>33814458.004641369</v>
      </c>
      <c r="W1459" s="161">
        <f t="shared" si="75"/>
        <v>2000000.004641369</v>
      </c>
      <c r="AA1459" s="36"/>
    </row>
    <row r="1460" spans="1:27" ht="14.45" x14ac:dyDescent="0.3">
      <c r="A1460" s="197" t="s">
        <v>147</v>
      </c>
      <c r="B1460" s="197" t="s">
        <v>134</v>
      </c>
      <c r="C1460" s="197" t="s">
        <v>42</v>
      </c>
      <c r="D1460" s="197" t="s">
        <v>36</v>
      </c>
      <c r="E1460" s="197" t="s">
        <v>31</v>
      </c>
      <c r="F1460" s="195" t="s">
        <v>4341</v>
      </c>
      <c r="G1460" s="195" t="s">
        <v>1390</v>
      </c>
      <c r="H1460" s="161">
        <f>Dane_baza!AR1449</f>
        <v>3168990</v>
      </c>
      <c r="I1460" s="161">
        <f>Dane_baza!AS1449</f>
        <v>34112</v>
      </c>
      <c r="J1460" s="161">
        <f>Dane_baza!BX1449</f>
        <v>347130</v>
      </c>
      <c r="K1460" s="161">
        <f>Dane_baza!AT1449</f>
        <v>12060683</v>
      </c>
      <c r="L1460" s="161">
        <f>Dane_baza!AU1449</f>
        <v>873581</v>
      </c>
      <c r="M1460" s="161">
        <f>Dane_baza!AV1449</f>
        <v>437331</v>
      </c>
      <c r="N1460" s="161">
        <f>Dane_baza!AY1449</f>
        <v>13389428</v>
      </c>
      <c r="O1460" s="161">
        <f>Dane_baza!AZ1449</f>
        <v>231940</v>
      </c>
      <c r="P1460" s="161">
        <f>Dane_baza!AW1449</f>
        <v>0</v>
      </c>
      <c r="Q1460" s="161">
        <f>Dane_baza!AX1449</f>
        <v>0</v>
      </c>
      <c r="R1460" s="212">
        <f t="shared" si="76"/>
        <v>30543195</v>
      </c>
      <c r="S1460" s="212">
        <f>Dane_baza!BU1449</f>
        <v>13077219.4</v>
      </c>
      <c r="T1460" s="212">
        <f>Dane_baza!BV1449</f>
        <v>101382.53</v>
      </c>
      <c r="U1460" s="212">
        <f>Dane_baza!BW1449</f>
        <v>20576427.079999998</v>
      </c>
      <c r="V1460" s="212">
        <f t="shared" si="74"/>
        <v>33755029.009999998</v>
      </c>
      <c r="W1460" s="161">
        <f t="shared" si="75"/>
        <v>3211834.0099999979</v>
      </c>
      <c r="AA1460" s="36"/>
    </row>
    <row r="1461" spans="1:27" ht="14.45" x14ac:dyDescent="0.3">
      <c r="A1461" s="197" t="s">
        <v>147</v>
      </c>
      <c r="B1461" s="197" t="s">
        <v>134</v>
      </c>
      <c r="C1461" s="197" t="s">
        <v>44</v>
      </c>
      <c r="D1461" s="197" t="s">
        <v>40</v>
      </c>
      <c r="E1461" s="197" t="s">
        <v>31</v>
      </c>
      <c r="F1461" s="195" t="s">
        <v>4342</v>
      </c>
      <c r="G1461" s="195" t="s">
        <v>1394</v>
      </c>
      <c r="H1461" s="161">
        <f>Dane_baza!AR1450</f>
        <v>27136349</v>
      </c>
      <c r="I1461" s="161">
        <f>Dane_baza!AS1450</f>
        <v>4913118</v>
      </c>
      <c r="J1461" s="161">
        <f>Dane_baza!BX1450</f>
        <v>864236</v>
      </c>
      <c r="K1461" s="161">
        <f>Dane_baza!AT1450</f>
        <v>0</v>
      </c>
      <c r="L1461" s="161">
        <f>Dane_baza!AU1450</f>
        <v>0</v>
      </c>
      <c r="M1461" s="161">
        <f>Dane_baza!AV1450</f>
        <v>804684</v>
      </c>
      <c r="N1461" s="161">
        <f>Dane_baza!AY1450</f>
        <v>36551253</v>
      </c>
      <c r="O1461" s="161">
        <f>Dane_baza!AZ1450</f>
        <v>1299190</v>
      </c>
      <c r="P1461" s="161">
        <f>Dane_baza!AW1450</f>
        <v>0</v>
      </c>
      <c r="Q1461" s="161">
        <f>Dane_baza!AX1450</f>
        <v>0</v>
      </c>
      <c r="R1461" s="212">
        <f t="shared" si="76"/>
        <v>71568830</v>
      </c>
      <c r="S1461" s="212">
        <f>Dane_baza!BU1450</f>
        <v>61715306.890000001</v>
      </c>
      <c r="T1461" s="212">
        <f>Dane_baza!BV1450</f>
        <v>5285584.78</v>
      </c>
      <c r="U1461" s="212">
        <f>Dane_baza!BW1450</f>
        <v>9970840.4199999999</v>
      </c>
      <c r="V1461" s="212">
        <f t="shared" si="74"/>
        <v>76971732.090000004</v>
      </c>
      <c r="W1461" s="161">
        <f t="shared" si="75"/>
        <v>5402902.0900000036</v>
      </c>
      <c r="AA1461" s="36"/>
    </row>
    <row r="1462" spans="1:27" ht="14.45" x14ac:dyDescent="0.3">
      <c r="A1462" s="197" t="s">
        <v>147</v>
      </c>
      <c r="B1462" s="197" t="s">
        <v>134</v>
      </c>
      <c r="C1462" s="197" t="s">
        <v>51</v>
      </c>
      <c r="D1462" s="197" t="s">
        <v>36</v>
      </c>
      <c r="E1462" s="197" t="s">
        <v>31</v>
      </c>
      <c r="F1462" s="195" t="s">
        <v>4343</v>
      </c>
      <c r="G1462" s="195" t="s">
        <v>1395</v>
      </c>
      <c r="H1462" s="161">
        <f>Dane_baza!AR1451</f>
        <v>4283090</v>
      </c>
      <c r="I1462" s="161">
        <f>Dane_baza!AS1451</f>
        <v>22069</v>
      </c>
      <c r="J1462" s="161">
        <f>Dane_baza!BX1451</f>
        <v>330482</v>
      </c>
      <c r="K1462" s="161">
        <f>Dane_baza!AT1451</f>
        <v>10259871</v>
      </c>
      <c r="L1462" s="161">
        <f>Dane_baza!AU1451</f>
        <v>842306</v>
      </c>
      <c r="M1462" s="161">
        <f>Dane_baza!AV1451</f>
        <v>485752</v>
      </c>
      <c r="N1462" s="161">
        <f>Dane_baza!AY1451</f>
        <v>14591185</v>
      </c>
      <c r="O1462" s="161">
        <f>Dane_baza!AZ1451</f>
        <v>308172</v>
      </c>
      <c r="P1462" s="161">
        <f>Dane_baza!AW1451</f>
        <v>0</v>
      </c>
      <c r="Q1462" s="161">
        <f>Dane_baza!AX1451</f>
        <v>0</v>
      </c>
      <c r="R1462" s="212">
        <f t="shared" si="76"/>
        <v>31122927</v>
      </c>
      <c r="S1462" s="212">
        <f>Dane_baza!BU1451</f>
        <v>16050436.15</v>
      </c>
      <c r="T1462" s="212">
        <f>Dane_baza!BV1451</f>
        <v>7947.79</v>
      </c>
      <c r="U1462" s="212">
        <f>Dane_baza!BW1451</f>
        <v>17065819.5</v>
      </c>
      <c r="V1462" s="212">
        <f t="shared" si="74"/>
        <v>33124203.439999998</v>
      </c>
      <c r="W1462" s="161">
        <f t="shared" si="75"/>
        <v>2001276.4399999976</v>
      </c>
      <c r="AA1462" s="36"/>
    </row>
    <row r="1463" spans="1:27" ht="14.45" x14ac:dyDescent="0.3">
      <c r="A1463" s="197" t="s">
        <v>147</v>
      </c>
      <c r="B1463" s="197" t="s">
        <v>134</v>
      </c>
      <c r="C1463" s="197" t="s">
        <v>75</v>
      </c>
      <c r="D1463" s="197" t="s">
        <v>36</v>
      </c>
      <c r="E1463" s="197" t="s">
        <v>31</v>
      </c>
      <c r="F1463" s="195" t="s">
        <v>4344</v>
      </c>
      <c r="G1463" s="195" t="s">
        <v>375</v>
      </c>
      <c r="H1463" s="161">
        <f>Dane_baza!AR1452</f>
        <v>5042847</v>
      </c>
      <c r="I1463" s="161">
        <f>Dane_baza!AS1452</f>
        <v>377242</v>
      </c>
      <c r="J1463" s="161">
        <f>Dane_baza!BX1452</f>
        <v>348159</v>
      </c>
      <c r="K1463" s="161">
        <f>Dane_baza!AT1452</f>
        <v>9501731</v>
      </c>
      <c r="L1463" s="161">
        <f>Dane_baza!AU1452</f>
        <v>481050</v>
      </c>
      <c r="M1463" s="161">
        <f>Dane_baza!AV1452</f>
        <v>934475</v>
      </c>
      <c r="N1463" s="161">
        <f>Dane_baza!AY1452</f>
        <v>18430820</v>
      </c>
      <c r="O1463" s="161">
        <f>Dane_baza!AZ1452</f>
        <v>267623</v>
      </c>
      <c r="P1463" s="161">
        <f>Dane_baza!AW1452</f>
        <v>0</v>
      </c>
      <c r="Q1463" s="161">
        <f>Dane_baza!AX1452</f>
        <v>0</v>
      </c>
      <c r="R1463" s="212">
        <f t="shared" si="76"/>
        <v>35383947</v>
      </c>
      <c r="S1463" s="212">
        <f>Dane_baza!BU1452</f>
        <v>13323131.76</v>
      </c>
      <c r="T1463" s="212">
        <f>Dane_baza!BV1452</f>
        <v>634291.79</v>
      </c>
      <c r="U1463" s="212">
        <f>Dane_baza!BW1452</f>
        <v>25672597.079999998</v>
      </c>
      <c r="V1463" s="212">
        <f t="shared" si="74"/>
        <v>39630020.629999995</v>
      </c>
      <c r="W1463" s="161">
        <f t="shared" si="75"/>
        <v>4246073.6299999952</v>
      </c>
      <c r="AA1463" s="36"/>
    </row>
    <row r="1464" spans="1:27" ht="14.45" x14ac:dyDescent="0.3">
      <c r="A1464" s="197" t="s">
        <v>147</v>
      </c>
      <c r="B1464" s="197" t="s">
        <v>134</v>
      </c>
      <c r="C1464" s="197" t="s">
        <v>77</v>
      </c>
      <c r="D1464" s="197" t="s">
        <v>36</v>
      </c>
      <c r="E1464" s="197" t="s">
        <v>31</v>
      </c>
      <c r="F1464" s="195" t="s">
        <v>4345</v>
      </c>
      <c r="G1464" s="195" t="s">
        <v>1100</v>
      </c>
      <c r="H1464" s="161">
        <f>Dane_baza!AR1453</f>
        <v>19131638</v>
      </c>
      <c r="I1464" s="161">
        <f>Dane_baza!AS1453</f>
        <v>1013818</v>
      </c>
      <c r="J1464" s="161">
        <f>Dane_baza!BX1453</f>
        <v>689895</v>
      </c>
      <c r="K1464" s="161">
        <f>Dane_baza!AT1453</f>
        <v>3849541</v>
      </c>
      <c r="L1464" s="161">
        <f>Dane_baza!AU1453</f>
        <v>0</v>
      </c>
      <c r="M1464" s="161">
        <f>Dane_baza!AV1453</f>
        <v>1007621</v>
      </c>
      <c r="N1464" s="161">
        <f>Dane_baza!AY1453</f>
        <v>24579780</v>
      </c>
      <c r="O1464" s="161">
        <f>Dane_baza!AZ1453</f>
        <v>775297</v>
      </c>
      <c r="P1464" s="161">
        <f>Dane_baza!AW1453</f>
        <v>0</v>
      </c>
      <c r="Q1464" s="161">
        <f>Dane_baza!AX1453</f>
        <v>0</v>
      </c>
      <c r="R1464" s="212">
        <f t="shared" si="76"/>
        <v>51047590</v>
      </c>
      <c r="S1464" s="212">
        <f>Dane_baza!BU1453</f>
        <v>42570929.649999999</v>
      </c>
      <c r="T1464" s="212">
        <f>Dane_baza!BV1453</f>
        <v>1087840.05</v>
      </c>
      <c r="U1464" s="212">
        <f>Dane_baza!BW1453</f>
        <v>10388819.990000002</v>
      </c>
      <c r="V1464" s="212">
        <f t="shared" si="74"/>
        <v>54047589.689999998</v>
      </c>
      <c r="W1464" s="161">
        <f t="shared" si="75"/>
        <v>2999999.6899999976</v>
      </c>
      <c r="AA1464" s="36"/>
    </row>
    <row r="1465" spans="1:27" ht="14.45" x14ac:dyDescent="0.3">
      <c r="A1465" s="197" t="s">
        <v>147</v>
      </c>
      <c r="B1465" s="197" t="s">
        <v>134</v>
      </c>
      <c r="C1465" s="197" t="s">
        <v>90</v>
      </c>
      <c r="D1465" s="197" t="s">
        <v>36</v>
      </c>
      <c r="E1465" s="197" t="s">
        <v>31</v>
      </c>
      <c r="F1465" s="195" t="s">
        <v>4346</v>
      </c>
      <c r="G1465" s="195" t="s">
        <v>1396</v>
      </c>
      <c r="H1465" s="161">
        <f>Dane_baza!AR1454</f>
        <v>5528735</v>
      </c>
      <c r="I1465" s="161">
        <f>Dane_baza!AS1454</f>
        <v>27993</v>
      </c>
      <c r="J1465" s="161">
        <f>Dane_baza!BX1454</f>
        <v>322614</v>
      </c>
      <c r="K1465" s="161">
        <f>Dane_baza!AT1454</f>
        <v>7460404</v>
      </c>
      <c r="L1465" s="161">
        <f>Dane_baza!AU1454</f>
        <v>356892</v>
      </c>
      <c r="M1465" s="161">
        <f>Dane_baza!AV1454</f>
        <v>414650</v>
      </c>
      <c r="N1465" s="161">
        <f>Dane_baza!AY1454</f>
        <v>13403133</v>
      </c>
      <c r="O1465" s="161">
        <f>Dane_baza!AZ1454</f>
        <v>329258</v>
      </c>
      <c r="P1465" s="161">
        <f>Dane_baza!AW1454</f>
        <v>0</v>
      </c>
      <c r="Q1465" s="161">
        <f>Dane_baza!AX1454</f>
        <v>0</v>
      </c>
      <c r="R1465" s="212">
        <f t="shared" si="76"/>
        <v>27843679</v>
      </c>
      <c r="S1465" s="212">
        <f>Dane_baza!BU1454</f>
        <v>17852372.82</v>
      </c>
      <c r="T1465" s="212">
        <f>Dane_baza!BV1454</f>
        <v>199359.55</v>
      </c>
      <c r="U1465" s="212">
        <f>Dane_baza!BW1454</f>
        <v>11791946.280000001</v>
      </c>
      <c r="V1465" s="212">
        <f t="shared" si="74"/>
        <v>29843678.650000002</v>
      </c>
      <c r="W1465" s="161">
        <f t="shared" si="75"/>
        <v>1999999.6500000022</v>
      </c>
      <c r="AA1465" s="36"/>
    </row>
    <row r="1466" spans="1:27" ht="14.45" x14ac:dyDescent="0.3">
      <c r="A1466" s="197" t="s">
        <v>147</v>
      </c>
      <c r="B1466" s="197" t="s">
        <v>134</v>
      </c>
      <c r="C1466" s="197" t="s">
        <v>92</v>
      </c>
      <c r="D1466" s="197" t="s">
        <v>40</v>
      </c>
      <c r="E1466" s="197" t="s">
        <v>31</v>
      </c>
      <c r="F1466" s="195" t="s">
        <v>4347</v>
      </c>
      <c r="G1466" s="195" t="s">
        <v>1397</v>
      </c>
      <c r="H1466" s="161">
        <f>Dane_baza!AR1455</f>
        <v>17098315</v>
      </c>
      <c r="I1466" s="161">
        <f>Dane_baza!AS1455</f>
        <v>548425</v>
      </c>
      <c r="J1466" s="161">
        <f>Dane_baza!BX1455</f>
        <v>855435</v>
      </c>
      <c r="K1466" s="161">
        <f>Dane_baza!AT1455</f>
        <v>16858924</v>
      </c>
      <c r="L1466" s="161">
        <f>Dane_baza!AU1455</f>
        <v>1006056</v>
      </c>
      <c r="M1466" s="161">
        <f>Dane_baza!AV1455</f>
        <v>882907</v>
      </c>
      <c r="N1466" s="161">
        <f>Dane_baza!AY1455</f>
        <v>39084299</v>
      </c>
      <c r="O1466" s="161">
        <f>Dane_baza!AZ1455</f>
        <v>1125640</v>
      </c>
      <c r="P1466" s="161">
        <f>Dane_baza!AW1455</f>
        <v>0</v>
      </c>
      <c r="Q1466" s="161">
        <f>Dane_baza!AX1455</f>
        <v>0</v>
      </c>
      <c r="R1466" s="212">
        <f t="shared" si="76"/>
        <v>77460001</v>
      </c>
      <c r="S1466" s="212">
        <f>Dane_baza!BU1455</f>
        <v>43224133.579999998</v>
      </c>
      <c r="T1466" s="212">
        <f>Dane_baza!BV1455</f>
        <v>735518</v>
      </c>
      <c r="U1466" s="212">
        <f>Dane_baza!BW1455</f>
        <v>42795549.539999999</v>
      </c>
      <c r="V1466" s="212">
        <f t="shared" si="74"/>
        <v>86755201.120000005</v>
      </c>
      <c r="W1466" s="161">
        <f t="shared" si="75"/>
        <v>9295200.1200000048</v>
      </c>
      <c r="AA1466" s="36"/>
    </row>
    <row r="1467" spans="1:27" ht="14.45" x14ac:dyDescent="0.3">
      <c r="A1467" s="197" t="s">
        <v>147</v>
      </c>
      <c r="B1467" s="197" t="s">
        <v>134</v>
      </c>
      <c r="C1467" s="197" t="s">
        <v>93</v>
      </c>
      <c r="D1467" s="197" t="s">
        <v>36</v>
      </c>
      <c r="E1467" s="197" t="s">
        <v>31</v>
      </c>
      <c r="F1467" s="195" t="s">
        <v>4348</v>
      </c>
      <c r="G1467" s="195" t="s">
        <v>1398</v>
      </c>
      <c r="H1467" s="161">
        <f>Dane_baza!AR1456</f>
        <v>18400184</v>
      </c>
      <c r="I1467" s="161">
        <f>Dane_baza!AS1456</f>
        <v>973933</v>
      </c>
      <c r="J1467" s="161">
        <f>Dane_baza!BX1456</f>
        <v>836439</v>
      </c>
      <c r="K1467" s="161">
        <f>Dane_baza!AT1456</f>
        <v>12304136</v>
      </c>
      <c r="L1467" s="161">
        <f>Dane_baza!AU1456</f>
        <v>0</v>
      </c>
      <c r="M1467" s="161">
        <f>Dane_baza!AV1456</f>
        <v>796944</v>
      </c>
      <c r="N1467" s="161">
        <f>Dane_baza!AY1456</f>
        <v>30303888</v>
      </c>
      <c r="O1467" s="161">
        <f>Dane_baza!AZ1456</f>
        <v>806114</v>
      </c>
      <c r="P1467" s="161">
        <f>Dane_baza!AW1456</f>
        <v>0</v>
      </c>
      <c r="Q1467" s="161">
        <f>Dane_baza!AX1456</f>
        <v>0</v>
      </c>
      <c r="R1467" s="212">
        <f t="shared" si="76"/>
        <v>64421638</v>
      </c>
      <c r="S1467" s="212">
        <f>Dane_baza!BU1456</f>
        <v>49667481.200000003</v>
      </c>
      <c r="T1467" s="212">
        <f>Dane_baza!BV1456</f>
        <v>876600.27</v>
      </c>
      <c r="U1467" s="212">
        <f>Dane_baza!BW1456</f>
        <v>17377556.219999999</v>
      </c>
      <c r="V1467" s="212">
        <f t="shared" si="74"/>
        <v>67921637.689999998</v>
      </c>
      <c r="W1467" s="161">
        <f t="shared" si="75"/>
        <v>3499999.6899999976</v>
      </c>
      <c r="AA1467" s="36"/>
    </row>
    <row r="1468" spans="1:27" ht="14.45" x14ac:dyDescent="0.3">
      <c r="A1468" s="197" t="s">
        <v>147</v>
      </c>
      <c r="B1468" s="197" t="s">
        <v>134</v>
      </c>
      <c r="C1468" s="197" t="s">
        <v>95</v>
      </c>
      <c r="D1468" s="197" t="s">
        <v>36</v>
      </c>
      <c r="E1468" s="197" t="s">
        <v>31</v>
      </c>
      <c r="F1468" s="195" t="s">
        <v>4349</v>
      </c>
      <c r="G1468" s="195" t="s">
        <v>1399</v>
      </c>
      <c r="H1468" s="161">
        <f>Dane_baza!AR1457</f>
        <v>29874579</v>
      </c>
      <c r="I1468" s="161">
        <f>Dane_baza!AS1457</f>
        <v>14646403</v>
      </c>
      <c r="J1468" s="161">
        <f>Dane_baza!BX1457</f>
        <v>384941</v>
      </c>
      <c r="K1468" s="161">
        <f>Dane_baza!AT1457</f>
        <v>0</v>
      </c>
      <c r="L1468" s="161">
        <f>Dane_baza!AU1457</f>
        <v>0</v>
      </c>
      <c r="M1468" s="161">
        <f>Dane_baza!AV1457</f>
        <v>1646825</v>
      </c>
      <c r="N1468" s="161">
        <f>Dane_baza!AY1457</f>
        <v>46049477</v>
      </c>
      <c r="O1468" s="161">
        <f>Dane_baza!AZ1457</f>
        <v>1754961</v>
      </c>
      <c r="P1468" s="161">
        <f>Dane_baza!AW1457</f>
        <v>0</v>
      </c>
      <c r="Q1468" s="161">
        <f>Dane_baza!AX1457</f>
        <v>0</v>
      </c>
      <c r="R1468" s="212">
        <f t="shared" si="76"/>
        <v>94357186</v>
      </c>
      <c r="S1468" s="212">
        <f>Dane_baza!BU1457</f>
        <v>75633113.469999999</v>
      </c>
      <c r="T1468" s="212">
        <f>Dane_baza!BV1457</f>
        <v>21820871.890000001</v>
      </c>
      <c r="U1468" s="212">
        <f>Dane_baza!BW1457</f>
        <v>7064694.1699999999</v>
      </c>
      <c r="V1468" s="212">
        <f t="shared" si="74"/>
        <v>104518679.53</v>
      </c>
      <c r="W1468" s="161">
        <f t="shared" si="75"/>
        <v>10161493.530000001</v>
      </c>
      <c r="AA1468" s="36"/>
    </row>
    <row r="1469" spans="1:27" ht="14.45" x14ac:dyDescent="0.3">
      <c r="A1469" s="197" t="s">
        <v>147</v>
      </c>
      <c r="B1469" s="197" t="s">
        <v>134</v>
      </c>
      <c r="C1469" s="197" t="s">
        <v>97</v>
      </c>
      <c r="D1469" s="197" t="s">
        <v>40</v>
      </c>
      <c r="E1469" s="197" t="s">
        <v>31</v>
      </c>
      <c r="F1469" s="195" t="s">
        <v>4350</v>
      </c>
      <c r="G1469" s="195" t="s">
        <v>1400</v>
      </c>
      <c r="H1469" s="161">
        <f>Dane_baza!AR1458</f>
        <v>13927443</v>
      </c>
      <c r="I1469" s="161">
        <f>Dane_baza!AS1458</f>
        <v>482303</v>
      </c>
      <c r="J1469" s="161">
        <f>Dane_baza!BX1458</f>
        <v>590930</v>
      </c>
      <c r="K1469" s="161">
        <f>Dane_baza!AT1458</f>
        <v>8260375</v>
      </c>
      <c r="L1469" s="161">
        <f>Dane_baza!AU1458</f>
        <v>0</v>
      </c>
      <c r="M1469" s="161">
        <f>Dane_baza!AV1458</f>
        <v>661016</v>
      </c>
      <c r="N1469" s="161">
        <f>Dane_baza!AY1458</f>
        <v>21119692</v>
      </c>
      <c r="O1469" s="161">
        <f>Dane_baza!AZ1458</f>
        <v>557954</v>
      </c>
      <c r="P1469" s="161">
        <f>Dane_baza!AW1458</f>
        <v>0</v>
      </c>
      <c r="Q1469" s="161">
        <f>Dane_baza!AX1458</f>
        <v>0</v>
      </c>
      <c r="R1469" s="212">
        <f t="shared" si="76"/>
        <v>45599713</v>
      </c>
      <c r="S1469" s="212">
        <f>Dane_baza!BU1458</f>
        <v>33466993.41</v>
      </c>
      <c r="T1469" s="212">
        <f>Dane_baza!BV1458</f>
        <v>870948.99</v>
      </c>
      <c r="U1469" s="212">
        <f>Dane_baza!BW1458</f>
        <v>14261770.259999998</v>
      </c>
      <c r="V1469" s="212">
        <f t="shared" si="74"/>
        <v>48599712.659999996</v>
      </c>
      <c r="W1469" s="161">
        <f t="shared" si="75"/>
        <v>2999999.6599999964</v>
      </c>
      <c r="AA1469" s="36"/>
    </row>
    <row r="1470" spans="1:27" ht="14.45" x14ac:dyDescent="0.3">
      <c r="A1470" s="197" t="s">
        <v>147</v>
      </c>
      <c r="B1470" s="197" t="s">
        <v>141</v>
      </c>
      <c r="C1470" s="197" t="s">
        <v>33</v>
      </c>
      <c r="D1470" s="197" t="s">
        <v>34</v>
      </c>
      <c r="E1470" s="197" t="s">
        <v>31</v>
      </c>
      <c r="F1470" s="195" t="s">
        <v>4351</v>
      </c>
      <c r="G1470" s="195" t="s">
        <v>1401</v>
      </c>
      <c r="H1470" s="161">
        <f>Dane_baza!AR1459</f>
        <v>45518853</v>
      </c>
      <c r="I1470" s="161">
        <f>Dane_baza!AS1459</f>
        <v>4011058</v>
      </c>
      <c r="J1470" s="161">
        <f>Dane_baza!BX1459</f>
        <v>1782746</v>
      </c>
      <c r="K1470" s="161">
        <f>Dane_baza!AT1459</f>
        <v>9264976</v>
      </c>
      <c r="L1470" s="161">
        <f>Dane_baza!AU1459</f>
        <v>706820</v>
      </c>
      <c r="M1470" s="161">
        <f>Dane_baza!AV1459</f>
        <v>1528048</v>
      </c>
      <c r="N1470" s="161">
        <f>Dane_baza!AY1459</f>
        <v>60500752</v>
      </c>
      <c r="O1470" s="161">
        <f>Dane_baza!AZ1459</f>
        <v>1605740</v>
      </c>
      <c r="P1470" s="161">
        <f>Dane_baza!AW1459</f>
        <v>0</v>
      </c>
      <c r="Q1470" s="161">
        <f>Dane_baza!AX1459</f>
        <v>0</v>
      </c>
      <c r="R1470" s="212">
        <f t="shared" si="76"/>
        <v>124918993</v>
      </c>
      <c r="S1470" s="212">
        <f>Dane_baza!BU1459</f>
        <v>108705845.38</v>
      </c>
      <c r="T1470" s="212">
        <f>Dane_baza!BV1459</f>
        <v>3253316.93</v>
      </c>
      <c r="U1470" s="212">
        <f>Dane_baza!BW1459</f>
        <v>16959830.693689242</v>
      </c>
      <c r="V1470" s="212">
        <f t="shared" si="74"/>
        <v>128918993.00368924</v>
      </c>
      <c r="W1470" s="161">
        <f t="shared" si="75"/>
        <v>4000000.0036892444</v>
      </c>
      <c r="AA1470" s="36"/>
    </row>
    <row r="1471" spans="1:27" ht="14.45" x14ac:dyDescent="0.3">
      <c r="A1471" s="197" t="s">
        <v>147</v>
      </c>
      <c r="B1471" s="197" t="s">
        <v>141</v>
      </c>
      <c r="C1471" s="197" t="s">
        <v>32</v>
      </c>
      <c r="D1471" s="197" t="s">
        <v>36</v>
      </c>
      <c r="E1471" s="197" t="s">
        <v>31</v>
      </c>
      <c r="F1471" s="195" t="s">
        <v>4352</v>
      </c>
      <c r="G1471" s="195" t="s">
        <v>1402</v>
      </c>
      <c r="H1471" s="161">
        <f>Dane_baza!AR1460</f>
        <v>2644324</v>
      </c>
      <c r="I1471" s="161">
        <f>Dane_baza!AS1460</f>
        <v>168989</v>
      </c>
      <c r="J1471" s="161">
        <f>Dane_baza!BX1460</f>
        <v>206605</v>
      </c>
      <c r="K1471" s="161">
        <f>Dane_baza!AT1460</f>
        <v>6842179</v>
      </c>
      <c r="L1471" s="161">
        <f>Dane_baza!AU1460</f>
        <v>555342</v>
      </c>
      <c r="M1471" s="161">
        <f>Dane_baza!AV1460</f>
        <v>923247</v>
      </c>
      <c r="N1471" s="161">
        <f>Dane_baza!AY1460</f>
        <v>8632921</v>
      </c>
      <c r="O1471" s="161">
        <f>Dane_baza!AZ1460</f>
        <v>197879</v>
      </c>
      <c r="P1471" s="161">
        <f>Dane_baza!AW1460</f>
        <v>0</v>
      </c>
      <c r="Q1471" s="161">
        <f>Dane_baza!AX1460</f>
        <v>0</v>
      </c>
      <c r="R1471" s="212">
        <f t="shared" si="76"/>
        <v>20171486</v>
      </c>
      <c r="S1471" s="212">
        <f>Dane_baza!BU1460</f>
        <v>9503432.8200000003</v>
      </c>
      <c r="T1471" s="212">
        <f>Dane_baza!BV1460</f>
        <v>169068.86</v>
      </c>
      <c r="U1471" s="212">
        <f>Dane_baza!BW1460</f>
        <v>11998984.317073964</v>
      </c>
      <c r="V1471" s="212">
        <f t="shared" si="74"/>
        <v>21671485.997073963</v>
      </c>
      <c r="W1471" s="161">
        <f t="shared" si="75"/>
        <v>1499999.9970739633</v>
      </c>
      <c r="AA1471" s="36"/>
    </row>
    <row r="1472" spans="1:27" ht="14.45" x14ac:dyDescent="0.3">
      <c r="A1472" s="197" t="s">
        <v>147</v>
      </c>
      <c r="B1472" s="197" t="s">
        <v>141</v>
      </c>
      <c r="C1472" s="197" t="s">
        <v>37</v>
      </c>
      <c r="D1472" s="197" t="s">
        <v>36</v>
      </c>
      <c r="E1472" s="197" t="s">
        <v>31</v>
      </c>
      <c r="F1472" s="195" t="s">
        <v>4353</v>
      </c>
      <c r="G1472" s="195" t="s">
        <v>1403</v>
      </c>
      <c r="H1472" s="161">
        <f>Dane_baza!AR1461</f>
        <v>3468698</v>
      </c>
      <c r="I1472" s="161">
        <f>Dane_baza!AS1461</f>
        <v>8714</v>
      </c>
      <c r="J1472" s="161">
        <f>Dane_baza!BX1461</f>
        <v>289757</v>
      </c>
      <c r="K1472" s="161">
        <f>Dane_baza!AT1461</f>
        <v>4281478</v>
      </c>
      <c r="L1472" s="161">
        <f>Dane_baza!AU1461</f>
        <v>573637</v>
      </c>
      <c r="M1472" s="161">
        <f>Dane_baza!AV1461</f>
        <v>898194</v>
      </c>
      <c r="N1472" s="161">
        <f>Dane_baza!AY1461</f>
        <v>11964354</v>
      </c>
      <c r="O1472" s="161">
        <f>Dane_baza!AZ1461</f>
        <v>238428</v>
      </c>
      <c r="P1472" s="161">
        <f>Dane_baza!AW1461</f>
        <v>0</v>
      </c>
      <c r="Q1472" s="161">
        <f>Dane_baza!AX1461</f>
        <v>0</v>
      </c>
      <c r="R1472" s="212">
        <f t="shared" si="76"/>
        <v>21723260</v>
      </c>
      <c r="S1472" s="212">
        <f>Dane_baza!BU1461</f>
        <v>11387787.74</v>
      </c>
      <c r="T1472" s="212">
        <f>Dane_baza!BV1461</f>
        <v>10938.5</v>
      </c>
      <c r="U1472" s="212">
        <f>Dane_baza!BW1461</f>
        <v>11824533.768588761</v>
      </c>
      <c r="V1472" s="212">
        <f t="shared" si="74"/>
        <v>23223260.008588761</v>
      </c>
      <c r="W1472" s="161">
        <f t="shared" si="75"/>
        <v>1500000.0085887611</v>
      </c>
      <c r="AA1472" s="36"/>
    </row>
    <row r="1473" spans="1:27" ht="14.45" x14ac:dyDescent="0.3">
      <c r="A1473" s="197" t="s">
        <v>147</v>
      </c>
      <c r="B1473" s="197" t="s">
        <v>141</v>
      </c>
      <c r="C1473" s="197" t="s">
        <v>39</v>
      </c>
      <c r="D1473" s="197" t="s">
        <v>36</v>
      </c>
      <c r="E1473" s="197" t="s">
        <v>31</v>
      </c>
      <c r="F1473" s="195" t="s">
        <v>4354</v>
      </c>
      <c r="G1473" s="195" t="s">
        <v>1404</v>
      </c>
      <c r="H1473" s="161">
        <f>Dane_baza!AR1462</f>
        <v>2616338</v>
      </c>
      <c r="I1473" s="161">
        <f>Dane_baza!AS1462</f>
        <v>97658</v>
      </c>
      <c r="J1473" s="161">
        <f>Dane_baza!BX1462</f>
        <v>151395</v>
      </c>
      <c r="K1473" s="161">
        <f>Dane_baza!AT1462</f>
        <v>1998052</v>
      </c>
      <c r="L1473" s="161">
        <f>Dane_baza!AU1462</f>
        <v>7991</v>
      </c>
      <c r="M1473" s="161">
        <f>Dane_baza!AV1462</f>
        <v>664529</v>
      </c>
      <c r="N1473" s="161">
        <f>Dane_baza!AY1462</f>
        <v>7124037</v>
      </c>
      <c r="O1473" s="161">
        <f>Dane_baza!AZ1462</f>
        <v>111915</v>
      </c>
      <c r="P1473" s="161">
        <f>Dane_baza!AW1462</f>
        <v>0</v>
      </c>
      <c r="Q1473" s="161">
        <f>Dane_baza!AX1462</f>
        <v>0</v>
      </c>
      <c r="R1473" s="212">
        <f t="shared" si="76"/>
        <v>12771915</v>
      </c>
      <c r="S1473" s="212">
        <f>Dane_baza!BU1462</f>
        <v>9047782.3100000005</v>
      </c>
      <c r="T1473" s="212">
        <f>Dane_baza!BV1462</f>
        <v>27956</v>
      </c>
      <c r="U1473" s="212">
        <f>Dane_baza!BW1462</f>
        <v>4973367.9499999993</v>
      </c>
      <c r="V1473" s="212">
        <f t="shared" si="74"/>
        <v>14049106.26</v>
      </c>
      <c r="W1473" s="161">
        <f t="shared" si="75"/>
        <v>1277191.2599999998</v>
      </c>
      <c r="AA1473" s="36"/>
    </row>
    <row r="1474" spans="1:27" ht="14.45" x14ac:dyDescent="0.3">
      <c r="A1474" s="197" t="s">
        <v>147</v>
      </c>
      <c r="B1474" s="197" t="s">
        <v>141</v>
      </c>
      <c r="C1474" s="197" t="s">
        <v>42</v>
      </c>
      <c r="D1474" s="197" t="s">
        <v>36</v>
      </c>
      <c r="E1474" s="197" t="s">
        <v>31</v>
      </c>
      <c r="F1474" s="195" t="s">
        <v>4355</v>
      </c>
      <c r="G1474" s="195" t="s">
        <v>1401</v>
      </c>
      <c r="H1474" s="161">
        <f>Dane_baza!AR1463</f>
        <v>14009556</v>
      </c>
      <c r="I1474" s="161">
        <f>Dane_baza!AS1463</f>
        <v>119085</v>
      </c>
      <c r="J1474" s="161">
        <f>Dane_baza!BX1463</f>
        <v>946852</v>
      </c>
      <c r="K1474" s="161">
        <f>Dane_baza!AT1463</f>
        <v>17317503</v>
      </c>
      <c r="L1474" s="161">
        <f>Dane_baza!AU1463</f>
        <v>1058542</v>
      </c>
      <c r="M1474" s="161">
        <f>Dane_baza!AV1463</f>
        <v>930964</v>
      </c>
      <c r="N1474" s="161">
        <f>Dane_baza!AY1463</f>
        <v>25542084</v>
      </c>
      <c r="O1474" s="161">
        <f>Dane_baza!AZ1463</f>
        <v>408734</v>
      </c>
      <c r="P1474" s="161">
        <f>Dane_baza!AW1463</f>
        <v>0</v>
      </c>
      <c r="Q1474" s="161">
        <f>Dane_baza!AX1463</f>
        <v>0</v>
      </c>
      <c r="R1474" s="212">
        <f t="shared" si="76"/>
        <v>60333320</v>
      </c>
      <c r="S1474" s="212">
        <f>Dane_baza!BU1463</f>
        <v>43338497.530000001</v>
      </c>
      <c r="T1474" s="212">
        <f>Dane_baza!BV1463</f>
        <v>203422.5</v>
      </c>
      <c r="U1474" s="212">
        <f>Dane_baza!BW1463</f>
        <v>20291399.979225416</v>
      </c>
      <c r="V1474" s="212">
        <f t="shared" si="74"/>
        <v>63833320.009225413</v>
      </c>
      <c r="W1474" s="161">
        <f t="shared" si="75"/>
        <v>3500000.0092254132</v>
      </c>
      <c r="AA1474" s="36"/>
    </row>
    <row r="1475" spans="1:27" ht="14.45" x14ac:dyDescent="0.3">
      <c r="A1475" s="197" t="s">
        <v>147</v>
      </c>
      <c r="B1475" s="197" t="s">
        <v>141</v>
      </c>
      <c r="C1475" s="197" t="s">
        <v>44</v>
      </c>
      <c r="D1475" s="197" t="s">
        <v>36</v>
      </c>
      <c r="E1475" s="197" t="s">
        <v>31</v>
      </c>
      <c r="F1475" s="195" t="s">
        <v>4356</v>
      </c>
      <c r="G1475" s="195" t="s">
        <v>1405</v>
      </c>
      <c r="H1475" s="161">
        <f>Dane_baza!AR1464</f>
        <v>958210</v>
      </c>
      <c r="I1475" s="161">
        <f>Dane_baza!AS1464</f>
        <v>609</v>
      </c>
      <c r="J1475" s="161">
        <f>Dane_baza!BX1464</f>
        <v>106242</v>
      </c>
      <c r="K1475" s="161">
        <f>Dane_baza!AT1464</f>
        <v>3160092</v>
      </c>
      <c r="L1475" s="161">
        <f>Dane_baza!AU1464</f>
        <v>155485</v>
      </c>
      <c r="M1475" s="161">
        <f>Dane_baza!AV1464</f>
        <v>237187</v>
      </c>
      <c r="N1475" s="161">
        <f>Dane_baza!AY1464</f>
        <v>4142512</v>
      </c>
      <c r="O1475" s="161">
        <f>Dane_baza!AZ1464</f>
        <v>94074</v>
      </c>
      <c r="P1475" s="161">
        <f>Dane_baza!AW1464</f>
        <v>0</v>
      </c>
      <c r="Q1475" s="161">
        <f>Dane_baza!AX1464</f>
        <v>0</v>
      </c>
      <c r="R1475" s="212">
        <f t="shared" si="76"/>
        <v>8854411</v>
      </c>
      <c r="S1475" s="212">
        <f>Dane_baza!BU1464</f>
        <v>3308598.91</v>
      </c>
      <c r="T1475" s="212">
        <f>Dane_baza!BV1464</f>
        <v>0</v>
      </c>
      <c r="U1475" s="212">
        <f>Dane_baza!BW1464</f>
        <v>6431253.1899999995</v>
      </c>
      <c r="V1475" s="212">
        <f t="shared" si="74"/>
        <v>9739852.0999999996</v>
      </c>
      <c r="W1475" s="161">
        <f t="shared" si="75"/>
        <v>885441.09999999963</v>
      </c>
      <c r="AA1475" s="36"/>
    </row>
    <row r="1476" spans="1:27" ht="14.45" x14ac:dyDescent="0.3">
      <c r="A1476" s="197" t="s">
        <v>147</v>
      </c>
      <c r="B1476" s="197" t="s">
        <v>141</v>
      </c>
      <c r="C1476" s="197" t="s">
        <v>51</v>
      </c>
      <c r="D1476" s="197" t="s">
        <v>40</v>
      </c>
      <c r="E1476" s="197" t="s">
        <v>31</v>
      </c>
      <c r="F1476" s="195" t="s">
        <v>4357</v>
      </c>
      <c r="G1476" s="195" t="s">
        <v>1406</v>
      </c>
      <c r="H1476" s="161">
        <f>Dane_baza!AR1465</f>
        <v>13356674</v>
      </c>
      <c r="I1476" s="161">
        <f>Dane_baza!AS1465</f>
        <v>504364</v>
      </c>
      <c r="J1476" s="161">
        <f>Dane_baza!BX1465</f>
        <v>675659</v>
      </c>
      <c r="K1476" s="161">
        <f>Dane_baza!AT1465</f>
        <v>12291678</v>
      </c>
      <c r="L1476" s="161">
        <f>Dane_baza!AU1465</f>
        <v>0</v>
      </c>
      <c r="M1476" s="161">
        <f>Dane_baza!AV1465</f>
        <v>516230</v>
      </c>
      <c r="N1476" s="161">
        <f>Dane_baza!AY1465</f>
        <v>23698074</v>
      </c>
      <c r="O1476" s="161">
        <f>Dane_baza!AZ1465</f>
        <v>561198</v>
      </c>
      <c r="P1476" s="161">
        <f>Dane_baza!AW1465</f>
        <v>0</v>
      </c>
      <c r="Q1476" s="161">
        <f>Dane_baza!AX1465</f>
        <v>0</v>
      </c>
      <c r="R1476" s="212">
        <f t="shared" si="76"/>
        <v>51603877</v>
      </c>
      <c r="S1476" s="212">
        <f>Dane_baza!BU1465</f>
        <v>34580545.670000002</v>
      </c>
      <c r="T1476" s="212">
        <f>Dane_baza!BV1465</f>
        <v>441971.57</v>
      </c>
      <c r="U1476" s="212">
        <f>Dane_baza!BW1465</f>
        <v>19581359.649999999</v>
      </c>
      <c r="V1476" s="212">
        <f t="shared" si="74"/>
        <v>54603876.890000001</v>
      </c>
      <c r="W1476" s="161">
        <f t="shared" si="75"/>
        <v>2999999.8900000006</v>
      </c>
      <c r="AA1476" s="36"/>
    </row>
    <row r="1477" spans="1:27" ht="14.45" x14ac:dyDescent="0.3">
      <c r="A1477" s="197" t="s">
        <v>147</v>
      </c>
      <c r="B1477" s="197" t="s">
        <v>141</v>
      </c>
      <c r="C1477" s="197" t="s">
        <v>75</v>
      </c>
      <c r="D1477" s="197" t="s">
        <v>36</v>
      </c>
      <c r="E1477" s="197" t="s">
        <v>31</v>
      </c>
      <c r="F1477" s="195" t="s">
        <v>4358</v>
      </c>
      <c r="G1477" s="195" t="s">
        <v>1407</v>
      </c>
      <c r="H1477" s="161">
        <f>Dane_baza!AR1466</f>
        <v>7195286</v>
      </c>
      <c r="I1477" s="161">
        <f>Dane_baza!AS1466</f>
        <v>9043</v>
      </c>
      <c r="J1477" s="161">
        <f>Dane_baza!BX1466</f>
        <v>462440</v>
      </c>
      <c r="K1477" s="161">
        <f>Dane_baza!AT1466</f>
        <v>12401628</v>
      </c>
      <c r="L1477" s="161">
        <f>Dane_baza!AU1466</f>
        <v>506619</v>
      </c>
      <c r="M1477" s="161">
        <f>Dane_baza!AV1466</f>
        <v>914842</v>
      </c>
      <c r="N1477" s="161">
        <f>Dane_baza!AY1466</f>
        <v>19214144</v>
      </c>
      <c r="O1477" s="161">
        <f>Dane_baza!AZ1466</f>
        <v>374673</v>
      </c>
      <c r="P1477" s="161">
        <f>Dane_baza!AW1466</f>
        <v>0</v>
      </c>
      <c r="Q1477" s="161">
        <f>Dane_baza!AX1466</f>
        <v>0</v>
      </c>
      <c r="R1477" s="212">
        <f t="shared" si="76"/>
        <v>41078675</v>
      </c>
      <c r="S1477" s="212">
        <f>Dane_baza!BU1466</f>
        <v>22197344.420000002</v>
      </c>
      <c r="T1477" s="212">
        <f>Dane_baza!BV1466</f>
        <v>28282.639999999999</v>
      </c>
      <c r="U1477" s="212">
        <f>Dane_baza!BW1466</f>
        <v>21353047.719999999</v>
      </c>
      <c r="V1477" s="212">
        <f t="shared" si="74"/>
        <v>43578674.780000001</v>
      </c>
      <c r="W1477" s="161">
        <f t="shared" si="75"/>
        <v>2499999.7800000012</v>
      </c>
      <c r="AA1477" s="36"/>
    </row>
    <row r="1478" spans="1:27" ht="14.45" x14ac:dyDescent="0.3">
      <c r="A1478" s="197" t="s">
        <v>147</v>
      </c>
      <c r="B1478" s="197" t="s">
        <v>147</v>
      </c>
      <c r="C1478" s="197" t="s">
        <v>33</v>
      </c>
      <c r="D1478" s="197" t="s">
        <v>34</v>
      </c>
      <c r="E1478" s="197" t="s">
        <v>31</v>
      </c>
      <c r="F1478" s="195" t="s">
        <v>4359</v>
      </c>
      <c r="G1478" s="195" t="s">
        <v>1408</v>
      </c>
      <c r="H1478" s="161">
        <f>Dane_baza!AR1467</f>
        <v>75183833</v>
      </c>
      <c r="I1478" s="161">
        <f>Dane_baza!AS1467</f>
        <v>15842851</v>
      </c>
      <c r="J1478" s="161">
        <f>Dane_baza!BX1467</f>
        <v>2469042</v>
      </c>
      <c r="K1478" s="161">
        <f>Dane_baza!AT1467</f>
        <v>0</v>
      </c>
      <c r="L1478" s="161">
        <f>Dane_baza!AU1467</f>
        <v>0</v>
      </c>
      <c r="M1478" s="161">
        <f>Dane_baza!AV1467</f>
        <v>2964480</v>
      </c>
      <c r="N1478" s="161">
        <f>Dane_baza!AY1467</f>
        <v>95607049</v>
      </c>
      <c r="O1478" s="161">
        <f>Dane_baza!AZ1467</f>
        <v>2424830</v>
      </c>
      <c r="P1478" s="161">
        <f>Dane_baza!AW1467</f>
        <v>0</v>
      </c>
      <c r="Q1478" s="161">
        <f>Dane_baza!AX1467</f>
        <v>0</v>
      </c>
      <c r="R1478" s="212">
        <f t="shared" si="76"/>
        <v>194492085</v>
      </c>
      <c r="S1478" s="212">
        <f>Dane_baza!BU1467</f>
        <v>180575671.28</v>
      </c>
      <c r="T1478" s="212">
        <f>Dane_baza!BV1467</f>
        <v>22224689.41</v>
      </c>
      <c r="U1478" s="212">
        <f>Dane_baza!BW1467</f>
        <v>4090247.85</v>
      </c>
      <c r="V1478" s="212">
        <f t="shared" si="74"/>
        <v>206890608.53999999</v>
      </c>
      <c r="W1478" s="161">
        <f t="shared" si="75"/>
        <v>12398523.539999992</v>
      </c>
      <c r="AA1478" s="36"/>
    </row>
    <row r="1479" spans="1:27" ht="14.45" x14ac:dyDescent="0.3">
      <c r="A1479" s="197" t="s">
        <v>147</v>
      </c>
      <c r="B1479" s="197" t="s">
        <v>147</v>
      </c>
      <c r="C1479" s="197" t="s">
        <v>32</v>
      </c>
      <c r="D1479" s="197" t="s">
        <v>36</v>
      </c>
      <c r="E1479" s="197" t="s">
        <v>31</v>
      </c>
      <c r="F1479" s="195" t="s">
        <v>4360</v>
      </c>
      <c r="G1479" s="195" t="s">
        <v>1409</v>
      </c>
      <c r="H1479" s="161">
        <f>Dane_baza!AR1468</f>
        <v>4871159</v>
      </c>
      <c r="I1479" s="161">
        <f>Dane_baza!AS1468</f>
        <v>13417</v>
      </c>
      <c r="J1479" s="161">
        <f>Dane_baza!BX1468</f>
        <v>407962</v>
      </c>
      <c r="K1479" s="161">
        <f>Dane_baza!AT1468</f>
        <v>12931603</v>
      </c>
      <c r="L1479" s="161">
        <f>Dane_baza!AU1468</f>
        <v>954270</v>
      </c>
      <c r="M1479" s="161">
        <f>Dane_baza!AV1468</f>
        <v>914572</v>
      </c>
      <c r="N1479" s="161">
        <f>Dane_baza!AY1468</f>
        <v>11948811</v>
      </c>
      <c r="O1479" s="161">
        <f>Dane_baza!AZ1468</f>
        <v>326014</v>
      </c>
      <c r="P1479" s="161">
        <f>Dane_baza!AW1468</f>
        <v>0</v>
      </c>
      <c r="Q1479" s="161">
        <f>Dane_baza!AX1468</f>
        <v>0</v>
      </c>
      <c r="R1479" s="212">
        <f t="shared" si="76"/>
        <v>32367808</v>
      </c>
      <c r="S1479" s="212">
        <f>Dane_baza!BU1468</f>
        <v>15805323.619999999</v>
      </c>
      <c r="T1479" s="212">
        <f>Dane_baza!BV1468</f>
        <v>0</v>
      </c>
      <c r="U1479" s="212">
        <f>Dane_baza!BW1468</f>
        <v>18562484.380830057</v>
      </c>
      <c r="V1479" s="212">
        <f t="shared" si="74"/>
        <v>34367808.000830054</v>
      </c>
      <c r="W1479" s="161">
        <f t="shared" si="75"/>
        <v>2000000.0008300543</v>
      </c>
      <c r="AA1479" s="36"/>
    </row>
    <row r="1480" spans="1:27" ht="14.45" x14ac:dyDescent="0.3">
      <c r="A1480" s="197" t="s">
        <v>147</v>
      </c>
      <c r="B1480" s="197" t="s">
        <v>147</v>
      </c>
      <c r="C1480" s="197" t="s">
        <v>37</v>
      </c>
      <c r="D1480" s="197" t="s">
        <v>36</v>
      </c>
      <c r="E1480" s="197" t="s">
        <v>31</v>
      </c>
      <c r="F1480" s="195" t="s">
        <v>4361</v>
      </c>
      <c r="G1480" s="195" t="s">
        <v>1410</v>
      </c>
      <c r="H1480" s="161">
        <f>Dane_baza!AR1469</f>
        <v>15686304</v>
      </c>
      <c r="I1480" s="161">
        <f>Dane_baza!AS1469</f>
        <v>38541</v>
      </c>
      <c r="J1480" s="161">
        <f>Dane_baza!BX1469</f>
        <v>650838</v>
      </c>
      <c r="K1480" s="161">
        <f>Dane_baza!AT1469</f>
        <v>10034457</v>
      </c>
      <c r="L1480" s="161">
        <f>Dane_baza!AU1469</f>
        <v>0</v>
      </c>
      <c r="M1480" s="161">
        <f>Dane_baza!AV1469</f>
        <v>1075857</v>
      </c>
      <c r="N1480" s="161">
        <f>Dane_baza!AY1469</f>
        <v>18975224</v>
      </c>
      <c r="O1480" s="161">
        <f>Dane_baza!AZ1469</f>
        <v>373051</v>
      </c>
      <c r="P1480" s="161">
        <f>Dane_baza!AW1469</f>
        <v>0</v>
      </c>
      <c r="Q1480" s="161">
        <f>Dane_baza!AX1469</f>
        <v>0</v>
      </c>
      <c r="R1480" s="212">
        <f t="shared" si="76"/>
        <v>46834272</v>
      </c>
      <c r="S1480" s="212">
        <f>Dane_baza!BU1469</f>
        <v>33982337.359999999</v>
      </c>
      <c r="T1480" s="212">
        <f>Dane_baza!BV1469</f>
        <v>26094.75</v>
      </c>
      <c r="U1480" s="212">
        <f>Dane_baza!BW1469</f>
        <v>15825839.889352396</v>
      </c>
      <c r="V1480" s="212">
        <f t="shared" si="74"/>
        <v>49834271.999352396</v>
      </c>
      <c r="W1480" s="161">
        <f t="shared" si="75"/>
        <v>2999999.9993523955</v>
      </c>
      <c r="AA1480" s="36"/>
    </row>
    <row r="1481" spans="1:27" ht="14.45" x14ac:dyDescent="0.3">
      <c r="A1481" s="197" t="s">
        <v>147</v>
      </c>
      <c r="B1481" s="197" t="s">
        <v>147</v>
      </c>
      <c r="C1481" s="197" t="s">
        <v>39</v>
      </c>
      <c r="D1481" s="197" t="s">
        <v>36</v>
      </c>
      <c r="E1481" s="197" t="s">
        <v>31</v>
      </c>
      <c r="F1481" s="195" t="s">
        <v>4362</v>
      </c>
      <c r="G1481" s="195" t="s">
        <v>1411</v>
      </c>
      <c r="H1481" s="161">
        <f>Dane_baza!AR1470</f>
        <v>5938668</v>
      </c>
      <c r="I1481" s="161">
        <f>Dane_baza!AS1470</f>
        <v>57566</v>
      </c>
      <c r="J1481" s="161">
        <f>Dane_baza!BX1470</f>
        <v>394492</v>
      </c>
      <c r="K1481" s="161">
        <f>Dane_baza!AT1470</f>
        <v>10640494</v>
      </c>
      <c r="L1481" s="161">
        <f>Dane_baza!AU1470</f>
        <v>348017</v>
      </c>
      <c r="M1481" s="161">
        <f>Dane_baza!AV1470</f>
        <v>762267</v>
      </c>
      <c r="N1481" s="161">
        <f>Dane_baza!AY1470</f>
        <v>14439881</v>
      </c>
      <c r="O1481" s="161">
        <f>Dane_baza!AZ1470</f>
        <v>317904</v>
      </c>
      <c r="P1481" s="161">
        <f>Dane_baza!AW1470</f>
        <v>0</v>
      </c>
      <c r="Q1481" s="161">
        <f>Dane_baza!AX1470</f>
        <v>0</v>
      </c>
      <c r="R1481" s="212">
        <f t="shared" si="76"/>
        <v>32899289</v>
      </c>
      <c r="S1481" s="212">
        <f>Dane_baza!BU1470</f>
        <v>17027432.170000002</v>
      </c>
      <c r="T1481" s="212">
        <f>Dane_baza!BV1470</f>
        <v>60970.58</v>
      </c>
      <c r="U1481" s="212">
        <f>Dane_baza!BW1470</f>
        <v>17810886.251901969</v>
      </c>
      <c r="V1481" s="212">
        <f t="shared" si="74"/>
        <v>34899289.001901969</v>
      </c>
      <c r="W1481" s="161">
        <f t="shared" si="75"/>
        <v>2000000.0019019693</v>
      </c>
      <c r="AA1481" s="36"/>
    </row>
    <row r="1482" spans="1:27" ht="14.45" x14ac:dyDescent="0.3">
      <c r="A1482" s="197" t="s">
        <v>147</v>
      </c>
      <c r="B1482" s="197" t="s">
        <v>147</v>
      </c>
      <c r="C1482" s="197" t="s">
        <v>42</v>
      </c>
      <c r="D1482" s="197" t="s">
        <v>40</v>
      </c>
      <c r="E1482" s="197" t="s">
        <v>31</v>
      </c>
      <c r="F1482" s="195" t="s">
        <v>4363</v>
      </c>
      <c r="G1482" s="195" t="s">
        <v>1412</v>
      </c>
      <c r="H1482" s="161">
        <f>Dane_baza!AR1471</f>
        <v>7124822</v>
      </c>
      <c r="I1482" s="161">
        <f>Dane_baza!AS1471</f>
        <v>130560</v>
      </c>
      <c r="J1482" s="161">
        <f>Dane_baza!BX1471</f>
        <v>444935</v>
      </c>
      <c r="K1482" s="161">
        <f>Dane_baza!AT1471</f>
        <v>9746569</v>
      </c>
      <c r="L1482" s="161">
        <f>Dane_baza!AU1471</f>
        <v>69383</v>
      </c>
      <c r="M1482" s="161">
        <f>Dane_baza!AV1471</f>
        <v>1083833</v>
      </c>
      <c r="N1482" s="161">
        <f>Dane_baza!AY1471</f>
        <v>13537096</v>
      </c>
      <c r="O1482" s="161">
        <f>Dane_baza!AZ1471</f>
        <v>293575</v>
      </c>
      <c r="P1482" s="161">
        <f>Dane_baza!AW1471</f>
        <v>0</v>
      </c>
      <c r="Q1482" s="161">
        <f>Dane_baza!AX1471</f>
        <v>0</v>
      </c>
      <c r="R1482" s="212">
        <f t="shared" si="76"/>
        <v>32430773</v>
      </c>
      <c r="S1482" s="212">
        <f>Dane_baza!BU1471</f>
        <v>20715729.82</v>
      </c>
      <c r="T1482" s="212">
        <f>Dane_baza!BV1471</f>
        <v>180614.75</v>
      </c>
      <c r="U1482" s="212">
        <f>Dane_baza!BW1471</f>
        <v>14034428.419650201</v>
      </c>
      <c r="V1482" s="212">
        <f t="shared" si="74"/>
        <v>34930772.989650205</v>
      </c>
      <c r="W1482" s="161">
        <f t="shared" si="75"/>
        <v>2499999.9896502048</v>
      </c>
      <c r="AA1482" s="36"/>
    </row>
    <row r="1483" spans="1:27" ht="14.45" x14ac:dyDescent="0.3">
      <c r="A1483" s="197" t="s">
        <v>147</v>
      </c>
      <c r="B1483" s="197" t="s">
        <v>147</v>
      </c>
      <c r="C1483" s="197" t="s">
        <v>44</v>
      </c>
      <c r="D1483" s="197" t="s">
        <v>36</v>
      </c>
      <c r="E1483" s="197" t="s">
        <v>31</v>
      </c>
      <c r="F1483" s="195" t="s">
        <v>4364</v>
      </c>
      <c r="G1483" s="195" t="s">
        <v>1413</v>
      </c>
      <c r="H1483" s="161">
        <f>Dane_baza!AR1472</f>
        <v>12852375</v>
      </c>
      <c r="I1483" s="161">
        <f>Dane_baza!AS1472</f>
        <v>34353</v>
      </c>
      <c r="J1483" s="161">
        <f>Dane_baza!BX1472</f>
        <v>556215</v>
      </c>
      <c r="K1483" s="161">
        <f>Dane_baza!AT1472</f>
        <v>5492381</v>
      </c>
      <c r="L1483" s="161">
        <f>Dane_baza!AU1472</f>
        <v>0</v>
      </c>
      <c r="M1483" s="161">
        <f>Dane_baza!AV1472</f>
        <v>637355</v>
      </c>
      <c r="N1483" s="161">
        <f>Dane_baza!AY1472</f>
        <v>18675985</v>
      </c>
      <c r="O1483" s="161">
        <f>Dane_baza!AZ1472</f>
        <v>384405</v>
      </c>
      <c r="P1483" s="161">
        <f>Dane_baza!AW1472</f>
        <v>0</v>
      </c>
      <c r="Q1483" s="161">
        <f>Dane_baza!AX1472</f>
        <v>0</v>
      </c>
      <c r="R1483" s="212">
        <f t="shared" si="76"/>
        <v>38633069</v>
      </c>
      <c r="S1483" s="212">
        <f>Dane_baza!BU1472</f>
        <v>32253598.82</v>
      </c>
      <c r="T1483" s="212">
        <f>Dane_baza!BV1472</f>
        <v>77505.84</v>
      </c>
      <c r="U1483" s="212">
        <f>Dane_baza!BW1472</f>
        <v>9301964.3438089602</v>
      </c>
      <c r="V1483" s="212">
        <f t="shared" si="74"/>
        <v>41633069.00380896</v>
      </c>
      <c r="W1483" s="161">
        <f t="shared" si="75"/>
        <v>3000000.0038089603</v>
      </c>
      <c r="AA1483" s="36"/>
    </row>
    <row r="1484" spans="1:27" ht="14.45" x14ac:dyDescent="0.3">
      <c r="A1484" s="197" t="s">
        <v>147</v>
      </c>
      <c r="B1484" s="197" t="s">
        <v>153</v>
      </c>
      <c r="C1484" s="197" t="s">
        <v>33</v>
      </c>
      <c r="D1484" s="197" t="s">
        <v>36</v>
      </c>
      <c r="E1484" s="197" t="s">
        <v>31</v>
      </c>
      <c r="F1484" s="195" t="s">
        <v>4365</v>
      </c>
      <c r="G1484" s="195" t="s">
        <v>1414</v>
      </c>
      <c r="H1484" s="161">
        <f>Dane_baza!AR1473</f>
        <v>12777675</v>
      </c>
      <c r="I1484" s="161">
        <f>Dane_baza!AS1473</f>
        <v>423492</v>
      </c>
      <c r="J1484" s="161">
        <f>Dane_baza!BX1473</f>
        <v>584893</v>
      </c>
      <c r="K1484" s="161">
        <f>Dane_baza!AT1473</f>
        <v>11138471</v>
      </c>
      <c r="L1484" s="161">
        <f>Dane_baza!AU1473</f>
        <v>0</v>
      </c>
      <c r="M1484" s="161">
        <f>Dane_baza!AV1473</f>
        <v>472445</v>
      </c>
      <c r="N1484" s="161">
        <f>Dane_baza!AY1473</f>
        <v>28691346</v>
      </c>
      <c r="O1484" s="161">
        <f>Dane_baza!AZ1473</f>
        <v>551466</v>
      </c>
      <c r="P1484" s="161">
        <f>Dane_baza!AW1473</f>
        <v>0</v>
      </c>
      <c r="Q1484" s="161">
        <f>Dane_baza!AX1473</f>
        <v>0</v>
      </c>
      <c r="R1484" s="212">
        <f t="shared" si="76"/>
        <v>54639788</v>
      </c>
      <c r="S1484" s="212">
        <f>Dane_baza!BU1473</f>
        <v>33301381.460000001</v>
      </c>
      <c r="T1484" s="212">
        <f>Dane_baza!BV1473</f>
        <v>758608.27</v>
      </c>
      <c r="U1484" s="212">
        <f>Dane_baza!BW1473</f>
        <v>23579797.939999998</v>
      </c>
      <c r="V1484" s="212">
        <f t="shared" si="74"/>
        <v>57639787.670000002</v>
      </c>
      <c r="W1484" s="161">
        <f t="shared" si="75"/>
        <v>2999999.6700000018</v>
      </c>
      <c r="AA1484" s="36"/>
    </row>
    <row r="1485" spans="1:27" ht="14.45" x14ac:dyDescent="0.3">
      <c r="A1485" s="197" t="s">
        <v>147</v>
      </c>
      <c r="B1485" s="197" t="s">
        <v>153</v>
      </c>
      <c r="C1485" s="197" t="s">
        <v>32</v>
      </c>
      <c r="D1485" s="197" t="s">
        <v>36</v>
      </c>
      <c r="E1485" s="197" t="s">
        <v>31</v>
      </c>
      <c r="F1485" s="195" t="s">
        <v>4366</v>
      </c>
      <c r="G1485" s="195" t="s">
        <v>1415</v>
      </c>
      <c r="H1485" s="161">
        <f>Dane_baza!AR1474</f>
        <v>7558181</v>
      </c>
      <c r="I1485" s="161">
        <f>Dane_baza!AS1474</f>
        <v>78460</v>
      </c>
      <c r="J1485" s="161">
        <f>Dane_baza!BX1474</f>
        <v>495047</v>
      </c>
      <c r="K1485" s="161">
        <f>Dane_baza!AT1474</f>
        <v>12367015</v>
      </c>
      <c r="L1485" s="161">
        <f>Dane_baza!AU1474</f>
        <v>908415</v>
      </c>
      <c r="M1485" s="161">
        <f>Dane_baza!AV1474</f>
        <v>585331</v>
      </c>
      <c r="N1485" s="161">
        <f>Dane_baza!AY1474</f>
        <v>18363453</v>
      </c>
      <c r="O1485" s="161">
        <f>Dane_baza!AZ1474</f>
        <v>360075</v>
      </c>
      <c r="P1485" s="161">
        <f>Dane_baza!AW1474</f>
        <v>0</v>
      </c>
      <c r="Q1485" s="161">
        <f>Dane_baza!AX1474</f>
        <v>0</v>
      </c>
      <c r="R1485" s="212">
        <f t="shared" si="76"/>
        <v>40715977</v>
      </c>
      <c r="S1485" s="212">
        <f>Dane_baza!BU1474</f>
        <v>23724796.899999999</v>
      </c>
      <c r="T1485" s="212">
        <f>Dane_baza!BV1474</f>
        <v>166481.20000000001</v>
      </c>
      <c r="U1485" s="212">
        <f>Dane_baza!BW1474</f>
        <v>19824698.895810407</v>
      </c>
      <c r="V1485" s="212">
        <f t="shared" si="74"/>
        <v>43715976.995810404</v>
      </c>
      <c r="W1485" s="161">
        <f t="shared" si="75"/>
        <v>2999999.9958104044</v>
      </c>
      <c r="AA1485" s="36"/>
    </row>
    <row r="1486" spans="1:27" ht="14.45" x14ac:dyDescent="0.3">
      <c r="A1486" s="197" t="s">
        <v>147</v>
      </c>
      <c r="B1486" s="197" t="s">
        <v>153</v>
      </c>
      <c r="C1486" s="197" t="s">
        <v>37</v>
      </c>
      <c r="D1486" s="197" t="s">
        <v>36</v>
      </c>
      <c r="E1486" s="197" t="s">
        <v>31</v>
      </c>
      <c r="F1486" s="195" t="s">
        <v>4367</v>
      </c>
      <c r="G1486" s="195" t="s">
        <v>1416</v>
      </c>
      <c r="H1486" s="161">
        <f>Dane_baza!AR1475</f>
        <v>7175256</v>
      </c>
      <c r="I1486" s="161">
        <f>Dane_baza!AS1475</f>
        <v>85367</v>
      </c>
      <c r="J1486" s="161">
        <f>Dane_baza!BX1475</f>
        <v>515620</v>
      </c>
      <c r="K1486" s="161">
        <f>Dane_baza!AT1475</f>
        <v>14322446</v>
      </c>
      <c r="L1486" s="161">
        <f>Dane_baza!AU1475</f>
        <v>1034932</v>
      </c>
      <c r="M1486" s="161">
        <f>Dane_baza!AV1475</f>
        <v>552947</v>
      </c>
      <c r="N1486" s="161">
        <f>Dane_baza!AY1475</f>
        <v>22267783</v>
      </c>
      <c r="O1486" s="161">
        <f>Dane_baza!AZ1475</f>
        <v>415222</v>
      </c>
      <c r="P1486" s="161">
        <f>Dane_baza!AW1475</f>
        <v>0</v>
      </c>
      <c r="Q1486" s="161">
        <f>Dane_baza!AX1475</f>
        <v>0</v>
      </c>
      <c r="R1486" s="212">
        <f t="shared" si="76"/>
        <v>46369573</v>
      </c>
      <c r="S1486" s="212">
        <f>Dane_baza!BU1475</f>
        <v>24858065.27</v>
      </c>
      <c r="T1486" s="212">
        <f>Dane_baza!BV1475</f>
        <v>59238.74</v>
      </c>
      <c r="U1486" s="212">
        <f>Dane_baza!BW1475</f>
        <v>24452268.998939913</v>
      </c>
      <c r="V1486" s="212">
        <f t="shared" si="74"/>
        <v>49369573.008939907</v>
      </c>
      <c r="W1486" s="161">
        <f t="shared" si="75"/>
        <v>3000000.008939907</v>
      </c>
      <c r="AA1486" s="36"/>
    </row>
    <row r="1487" spans="1:27" ht="14.45" x14ac:dyDescent="0.3">
      <c r="A1487" s="197" t="s">
        <v>147</v>
      </c>
      <c r="B1487" s="197" t="s">
        <v>153</v>
      </c>
      <c r="C1487" s="197" t="s">
        <v>39</v>
      </c>
      <c r="D1487" s="197" t="s">
        <v>40</v>
      </c>
      <c r="E1487" s="197" t="s">
        <v>31</v>
      </c>
      <c r="F1487" s="195" t="s">
        <v>4368</v>
      </c>
      <c r="G1487" s="195" t="s">
        <v>1417</v>
      </c>
      <c r="H1487" s="161">
        <f>Dane_baza!AR1476</f>
        <v>17893589</v>
      </c>
      <c r="I1487" s="161">
        <f>Dane_baza!AS1476</f>
        <v>682196</v>
      </c>
      <c r="J1487" s="161">
        <f>Dane_baza!BX1476</f>
        <v>975397</v>
      </c>
      <c r="K1487" s="161">
        <f>Dane_baza!AT1476</f>
        <v>20706309</v>
      </c>
      <c r="L1487" s="161">
        <f>Dane_baza!AU1476</f>
        <v>916786</v>
      </c>
      <c r="M1487" s="161">
        <f>Dane_baza!AV1476</f>
        <v>931448</v>
      </c>
      <c r="N1487" s="161">
        <f>Dane_baza!AY1476</f>
        <v>31891419</v>
      </c>
      <c r="O1487" s="161">
        <f>Dane_baza!AZ1476</f>
        <v>843419</v>
      </c>
      <c r="P1487" s="161">
        <f>Dane_baza!AW1476</f>
        <v>0</v>
      </c>
      <c r="Q1487" s="161">
        <f>Dane_baza!AX1476</f>
        <v>0</v>
      </c>
      <c r="R1487" s="212">
        <f t="shared" si="76"/>
        <v>74840563</v>
      </c>
      <c r="S1487" s="212">
        <f>Dane_baza!BU1476</f>
        <v>51292258.799999997</v>
      </c>
      <c r="T1487" s="212">
        <f>Dane_baza!BV1476</f>
        <v>672604.05</v>
      </c>
      <c r="U1487" s="212">
        <f>Dane_baza!BW1476</f>
        <v>26375700.060000006</v>
      </c>
      <c r="V1487" s="212">
        <f t="shared" si="74"/>
        <v>78340562.909999996</v>
      </c>
      <c r="W1487" s="161">
        <f t="shared" si="75"/>
        <v>3499999.9099999964</v>
      </c>
      <c r="AA1487" s="36"/>
    </row>
    <row r="1488" spans="1:27" ht="14.45" x14ac:dyDescent="0.3">
      <c r="A1488" s="197" t="s">
        <v>147</v>
      </c>
      <c r="B1488" s="197" t="s">
        <v>153</v>
      </c>
      <c r="C1488" s="197" t="s">
        <v>42</v>
      </c>
      <c r="D1488" s="197" t="s">
        <v>36</v>
      </c>
      <c r="E1488" s="197" t="s">
        <v>31</v>
      </c>
      <c r="F1488" s="195" t="s">
        <v>4369</v>
      </c>
      <c r="G1488" s="195" t="s">
        <v>841</v>
      </c>
      <c r="H1488" s="161">
        <f>Dane_baza!AR1477</f>
        <v>5124247</v>
      </c>
      <c r="I1488" s="161">
        <f>Dane_baza!AS1477</f>
        <v>60083</v>
      </c>
      <c r="J1488" s="161">
        <f>Dane_baza!BX1477</f>
        <v>376079</v>
      </c>
      <c r="K1488" s="161">
        <f>Dane_baza!AT1477</f>
        <v>11298578</v>
      </c>
      <c r="L1488" s="161">
        <f>Dane_baza!AU1477</f>
        <v>735804</v>
      </c>
      <c r="M1488" s="161">
        <f>Dane_baza!AV1477</f>
        <v>488166</v>
      </c>
      <c r="N1488" s="161">
        <f>Dane_baza!AY1477</f>
        <v>13856610</v>
      </c>
      <c r="O1488" s="161">
        <f>Dane_baza!AZ1477</f>
        <v>288709</v>
      </c>
      <c r="P1488" s="161">
        <f>Dane_baza!AW1477</f>
        <v>0</v>
      </c>
      <c r="Q1488" s="161">
        <f>Dane_baza!AX1477</f>
        <v>0</v>
      </c>
      <c r="R1488" s="212">
        <f t="shared" si="76"/>
        <v>32228276</v>
      </c>
      <c r="S1488" s="212">
        <f>Dane_baza!BU1477</f>
        <v>17569332.829999998</v>
      </c>
      <c r="T1488" s="212">
        <f>Dane_baza!BV1477</f>
        <v>108222.05</v>
      </c>
      <c r="U1488" s="212">
        <f>Dane_baza!BW1477</f>
        <v>16550721.12877954</v>
      </c>
      <c r="V1488" s="212">
        <f t="shared" ref="V1488:V1551" si="77">SUM(S1488:U1488)</f>
        <v>34228276.008779541</v>
      </c>
      <c r="W1488" s="161">
        <f t="shared" ref="W1488:W1551" si="78">V1488-R1488</f>
        <v>2000000.0087795407</v>
      </c>
      <c r="AA1488" s="36"/>
    </row>
    <row r="1489" spans="1:27" ht="14.45" x14ac:dyDescent="0.3">
      <c r="A1489" s="197" t="s">
        <v>147</v>
      </c>
      <c r="B1489" s="197" t="s">
        <v>161</v>
      </c>
      <c r="C1489" s="197" t="s">
        <v>33</v>
      </c>
      <c r="D1489" s="197" t="s">
        <v>40</v>
      </c>
      <c r="E1489" s="197" t="s">
        <v>31</v>
      </c>
      <c r="F1489" s="195" t="s">
        <v>4370</v>
      </c>
      <c r="G1489" s="195" t="s">
        <v>1418</v>
      </c>
      <c r="H1489" s="161">
        <f>Dane_baza!AR1478</f>
        <v>9871543</v>
      </c>
      <c r="I1489" s="161">
        <f>Dane_baza!AS1478</f>
        <v>195542</v>
      </c>
      <c r="J1489" s="161">
        <f>Dane_baza!BX1478</f>
        <v>581379</v>
      </c>
      <c r="K1489" s="161">
        <f>Dane_baza!AT1478</f>
        <v>12463366</v>
      </c>
      <c r="L1489" s="161">
        <f>Dane_baza!AU1478</f>
        <v>682643</v>
      </c>
      <c r="M1489" s="161">
        <f>Dane_baza!AV1478</f>
        <v>757010</v>
      </c>
      <c r="N1489" s="161">
        <f>Dane_baza!AY1478</f>
        <v>19070792</v>
      </c>
      <c r="O1489" s="161">
        <f>Dane_baza!AZ1478</f>
        <v>486588</v>
      </c>
      <c r="P1489" s="161">
        <f>Dane_baza!AW1478</f>
        <v>0</v>
      </c>
      <c r="Q1489" s="161">
        <f>Dane_baza!AX1478</f>
        <v>0</v>
      </c>
      <c r="R1489" s="212">
        <f t="shared" ref="R1489:R1552" si="79">SUM(H1489:Q1489)</f>
        <v>44108863</v>
      </c>
      <c r="S1489" s="212">
        <f>Dane_baza!BU1478</f>
        <v>29128350.809999999</v>
      </c>
      <c r="T1489" s="212">
        <f>Dane_baza!BV1478</f>
        <v>222969.58</v>
      </c>
      <c r="U1489" s="212">
        <f>Dane_baza!BW1478</f>
        <v>17757542.605668835</v>
      </c>
      <c r="V1489" s="212">
        <f t="shared" si="77"/>
        <v>47108862.995668828</v>
      </c>
      <c r="W1489" s="161">
        <f t="shared" si="78"/>
        <v>2999999.9956688285</v>
      </c>
      <c r="AA1489" s="36"/>
    </row>
    <row r="1490" spans="1:27" ht="14.45" x14ac:dyDescent="0.3">
      <c r="A1490" s="197" t="s">
        <v>147</v>
      </c>
      <c r="B1490" s="197" t="s">
        <v>161</v>
      </c>
      <c r="C1490" s="197" t="s">
        <v>32</v>
      </c>
      <c r="D1490" s="197" t="s">
        <v>36</v>
      </c>
      <c r="E1490" s="197" t="s">
        <v>31</v>
      </c>
      <c r="F1490" s="195" t="s">
        <v>4371</v>
      </c>
      <c r="G1490" s="195" t="s">
        <v>1419</v>
      </c>
      <c r="H1490" s="161">
        <f>Dane_baza!AR1479</f>
        <v>12786766</v>
      </c>
      <c r="I1490" s="161">
        <f>Dane_baza!AS1479</f>
        <v>1856971</v>
      </c>
      <c r="J1490" s="161">
        <f>Dane_baza!BX1479</f>
        <v>621597</v>
      </c>
      <c r="K1490" s="161">
        <f>Dane_baza!AT1479</f>
        <v>6809839</v>
      </c>
      <c r="L1490" s="161">
        <f>Dane_baza!AU1479</f>
        <v>335384</v>
      </c>
      <c r="M1490" s="161">
        <f>Dane_baza!AV1479</f>
        <v>676054</v>
      </c>
      <c r="N1490" s="161">
        <f>Dane_baza!AY1479</f>
        <v>26559477</v>
      </c>
      <c r="O1490" s="161">
        <f>Dane_baza!AZ1479</f>
        <v>609857</v>
      </c>
      <c r="P1490" s="161">
        <f>Dane_baza!AW1479</f>
        <v>0</v>
      </c>
      <c r="Q1490" s="161">
        <f>Dane_baza!AX1479</f>
        <v>0</v>
      </c>
      <c r="R1490" s="212">
        <f t="shared" si="79"/>
        <v>50255945</v>
      </c>
      <c r="S1490" s="212">
        <f>Dane_baza!BU1479</f>
        <v>37279389.390000001</v>
      </c>
      <c r="T1490" s="212">
        <f>Dane_baza!BV1479</f>
        <v>842961.62</v>
      </c>
      <c r="U1490" s="212">
        <f>Dane_baza!BW1479</f>
        <v>15133593.549999997</v>
      </c>
      <c r="V1490" s="212">
        <f t="shared" si="77"/>
        <v>53255944.559999995</v>
      </c>
      <c r="W1490" s="161">
        <f t="shared" si="78"/>
        <v>2999999.5599999949</v>
      </c>
      <c r="AA1490" s="36"/>
    </row>
    <row r="1491" spans="1:27" ht="14.45" x14ac:dyDescent="0.3">
      <c r="A1491" s="197" t="s">
        <v>147</v>
      </c>
      <c r="B1491" s="197" t="s">
        <v>161</v>
      </c>
      <c r="C1491" s="197" t="s">
        <v>37</v>
      </c>
      <c r="D1491" s="197" t="s">
        <v>36</v>
      </c>
      <c r="E1491" s="197" t="s">
        <v>31</v>
      </c>
      <c r="F1491" s="195" t="s">
        <v>4372</v>
      </c>
      <c r="G1491" s="195" t="s">
        <v>1420</v>
      </c>
      <c r="H1491" s="161">
        <f>Dane_baza!AR1480</f>
        <v>7801660</v>
      </c>
      <c r="I1491" s="161">
        <f>Dane_baza!AS1480</f>
        <v>163488</v>
      </c>
      <c r="J1491" s="161">
        <f>Dane_baza!BX1480</f>
        <v>540449</v>
      </c>
      <c r="K1491" s="161">
        <f>Dane_baza!AT1480</f>
        <v>10691802</v>
      </c>
      <c r="L1491" s="161">
        <f>Dane_baza!AU1480</f>
        <v>645366</v>
      </c>
      <c r="M1491" s="161">
        <f>Dane_baza!AV1480</f>
        <v>574998</v>
      </c>
      <c r="N1491" s="161">
        <f>Dane_baza!AY1480</f>
        <v>20843342</v>
      </c>
      <c r="O1491" s="161">
        <f>Dane_baza!AZ1480</f>
        <v>436307</v>
      </c>
      <c r="P1491" s="161">
        <f>Dane_baza!AW1480</f>
        <v>0</v>
      </c>
      <c r="Q1491" s="161">
        <f>Dane_baza!AX1480</f>
        <v>0</v>
      </c>
      <c r="R1491" s="212">
        <f t="shared" si="79"/>
        <v>41697412</v>
      </c>
      <c r="S1491" s="212">
        <f>Dane_baza!BU1480</f>
        <v>25964143.350000001</v>
      </c>
      <c r="T1491" s="212">
        <f>Dane_baza!BV1480</f>
        <v>271494.42</v>
      </c>
      <c r="U1491" s="212">
        <f>Dane_baza!BW1480</f>
        <v>17961774.040000003</v>
      </c>
      <c r="V1491" s="212">
        <f t="shared" si="77"/>
        <v>44197411.810000002</v>
      </c>
      <c r="W1491" s="161">
        <f t="shared" si="78"/>
        <v>2499999.8100000024</v>
      </c>
      <c r="AA1491" s="36"/>
    </row>
    <row r="1492" spans="1:27" ht="14.45" x14ac:dyDescent="0.3">
      <c r="A1492" s="197" t="s">
        <v>147</v>
      </c>
      <c r="B1492" s="197" t="s">
        <v>161</v>
      </c>
      <c r="C1492" s="197" t="s">
        <v>39</v>
      </c>
      <c r="D1492" s="197" t="s">
        <v>40</v>
      </c>
      <c r="E1492" s="197" t="s">
        <v>31</v>
      </c>
      <c r="F1492" s="195" t="s">
        <v>4373</v>
      </c>
      <c r="G1492" s="195" t="s">
        <v>1421</v>
      </c>
      <c r="H1492" s="161">
        <f>Dane_baza!AR1481</f>
        <v>17063963</v>
      </c>
      <c r="I1492" s="161">
        <f>Dane_baza!AS1481</f>
        <v>1467607</v>
      </c>
      <c r="J1492" s="161">
        <f>Dane_baza!BX1481</f>
        <v>823093</v>
      </c>
      <c r="K1492" s="161">
        <f>Dane_baza!AT1481</f>
        <v>4227538</v>
      </c>
      <c r="L1492" s="161">
        <f>Dane_baza!AU1481</f>
        <v>660087</v>
      </c>
      <c r="M1492" s="161">
        <f>Dane_baza!AV1481</f>
        <v>863739</v>
      </c>
      <c r="N1492" s="161">
        <f>Dane_baza!AY1481</f>
        <v>20421905</v>
      </c>
      <c r="O1492" s="161">
        <f>Dane_baza!AZ1481</f>
        <v>720150</v>
      </c>
      <c r="P1492" s="161">
        <f>Dane_baza!AW1481</f>
        <v>0</v>
      </c>
      <c r="Q1492" s="161">
        <f>Dane_baza!AX1481</f>
        <v>0</v>
      </c>
      <c r="R1492" s="212">
        <f t="shared" si="79"/>
        <v>46248082</v>
      </c>
      <c r="S1492" s="212">
        <f>Dane_baza!BU1481</f>
        <v>48034367.789999999</v>
      </c>
      <c r="T1492" s="212">
        <f>Dane_baza!BV1481</f>
        <v>1217387.8600000001</v>
      </c>
      <c r="U1492" s="212">
        <f>Dane_baza!BW1481</f>
        <v>496326.35000000149</v>
      </c>
      <c r="V1492" s="212">
        <f t="shared" si="77"/>
        <v>49748082</v>
      </c>
      <c r="W1492" s="161">
        <f t="shared" si="78"/>
        <v>3500000</v>
      </c>
      <c r="AA1492" s="36"/>
    </row>
    <row r="1493" spans="1:27" ht="14.45" x14ac:dyDescent="0.3">
      <c r="A1493" s="197" t="s">
        <v>147</v>
      </c>
      <c r="B1493" s="197" t="s">
        <v>168</v>
      </c>
      <c r="C1493" s="197" t="s">
        <v>33</v>
      </c>
      <c r="D1493" s="197" t="s">
        <v>36</v>
      </c>
      <c r="E1493" s="197" t="s">
        <v>31</v>
      </c>
      <c r="F1493" s="195" t="s">
        <v>4374</v>
      </c>
      <c r="G1493" s="195" t="s">
        <v>1422</v>
      </c>
      <c r="H1493" s="161">
        <f>Dane_baza!AR1482</f>
        <v>2314679</v>
      </c>
      <c r="I1493" s="161">
        <f>Dane_baza!AS1482</f>
        <v>23756</v>
      </c>
      <c r="J1493" s="161">
        <f>Dane_baza!BX1482</f>
        <v>172105</v>
      </c>
      <c r="K1493" s="161">
        <f>Dane_baza!AT1482</f>
        <v>4007193</v>
      </c>
      <c r="L1493" s="161">
        <f>Dane_baza!AU1482</f>
        <v>11655</v>
      </c>
      <c r="M1493" s="161">
        <f>Dane_baza!AV1482</f>
        <v>1071055</v>
      </c>
      <c r="N1493" s="161">
        <f>Dane_baza!AY1482</f>
        <v>6035235</v>
      </c>
      <c r="O1493" s="161">
        <f>Dane_baza!AZ1482</f>
        <v>137867</v>
      </c>
      <c r="P1493" s="161">
        <f>Dane_baza!AW1482</f>
        <v>0</v>
      </c>
      <c r="Q1493" s="161">
        <f>Dane_baza!AX1482</f>
        <v>0</v>
      </c>
      <c r="R1493" s="212">
        <f t="shared" si="79"/>
        <v>13773545</v>
      </c>
      <c r="S1493" s="212">
        <f>Dane_baza!BU1482</f>
        <v>6888620.5499999998</v>
      </c>
      <c r="T1493" s="212">
        <f>Dane_baza!BV1482</f>
        <v>0</v>
      </c>
      <c r="U1493" s="212">
        <f>Dane_baza!BW1482</f>
        <v>7884924.4499999993</v>
      </c>
      <c r="V1493" s="212">
        <f t="shared" si="77"/>
        <v>14773545</v>
      </c>
      <c r="W1493" s="161">
        <f t="shared" si="78"/>
        <v>1000000</v>
      </c>
      <c r="AA1493" s="36"/>
    </row>
    <row r="1494" spans="1:27" ht="14.45" x14ac:dyDescent="0.3">
      <c r="A1494" s="197" t="s">
        <v>147</v>
      </c>
      <c r="B1494" s="197" t="s">
        <v>168</v>
      </c>
      <c r="C1494" s="197" t="s">
        <v>32</v>
      </c>
      <c r="D1494" s="197" t="s">
        <v>36</v>
      </c>
      <c r="E1494" s="197" t="s">
        <v>31</v>
      </c>
      <c r="F1494" s="195" t="s">
        <v>4375</v>
      </c>
      <c r="G1494" s="195" t="s">
        <v>1423</v>
      </c>
      <c r="H1494" s="161">
        <f>Dane_baza!AR1483</f>
        <v>2109172</v>
      </c>
      <c r="I1494" s="161">
        <f>Dane_baza!AS1483</f>
        <v>25828</v>
      </c>
      <c r="J1494" s="161">
        <f>Dane_baza!BX1483</f>
        <v>100271</v>
      </c>
      <c r="K1494" s="161">
        <f>Dane_baza!AT1483</f>
        <v>854882</v>
      </c>
      <c r="L1494" s="161">
        <f>Dane_baza!AU1483</f>
        <v>0</v>
      </c>
      <c r="M1494" s="161">
        <f>Dane_baza!AV1483</f>
        <v>1819391</v>
      </c>
      <c r="N1494" s="161">
        <f>Dane_baza!AY1483</f>
        <v>3416708</v>
      </c>
      <c r="O1494" s="161">
        <f>Dane_baza!AZ1483</f>
        <v>43793</v>
      </c>
      <c r="P1494" s="161">
        <f>Dane_baza!AW1483</f>
        <v>0</v>
      </c>
      <c r="Q1494" s="161">
        <f>Dane_baza!AX1483</f>
        <v>0</v>
      </c>
      <c r="R1494" s="212">
        <f t="shared" si="79"/>
        <v>8370045</v>
      </c>
      <c r="S1494" s="212">
        <f>Dane_baza!BU1483</f>
        <v>4817626.83</v>
      </c>
      <c r="T1494" s="212">
        <f>Dane_baza!BV1483</f>
        <v>110576.86</v>
      </c>
      <c r="U1494" s="212">
        <f>Dane_baza!BW1483</f>
        <v>4278845.8104408775</v>
      </c>
      <c r="V1494" s="212">
        <f t="shared" si="77"/>
        <v>9207049.5004408769</v>
      </c>
      <c r="W1494" s="161">
        <f t="shared" si="78"/>
        <v>837004.50044087693</v>
      </c>
      <c r="AA1494" s="36"/>
    </row>
    <row r="1495" spans="1:27" ht="14.45" x14ac:dyDescent="0.3">
      <c r="A1495" s="197" t="s">
        <v>147</v>
      </c>
      <c r="B1495" s="197" t="s">
        <v>168</v>
      </c>
      <c r="C1495" s="197" t="s">
        <v>37</v>
      </c>
      <c r="D1495" s="197" t="s">
        <v>40</v>
      </c>
      <c r="E1495" s="197" t="s">
        <v>31</v>
      </c>
      <c r="F1495" s="195" t="s">
        <v>4376</v>
      </c>
      <c r="G1495" s="195" t="s">
        <v>1424</v>
      </c>
      <c r="H1495" s="161">
        <f>Dane_baza!AR1484</f>
        <v>9931306</v>
      </c>
      <c r="I1495" s="161">
        <f>Dane_baza!AS1484</f>
        <v>314946</v>
      </c>
      <c r="J1495" s="161">
        <f>Dane_baza!BX1484</f>
        <v>552745</v>
      </c>
      <c r="K1495" s="161">
        <f>Dane_baza!AT1484</f>
        <v>12298445</v>
      </c>
      <c r="L1495" s="161">
        <f>Dane_baza!AU1484</f>
        <v>746689</v>
      </c>
      <c r="M1495" s="161">
        <f>Dane_baza!AV1484</f>
        <v>608818</v>
      </c>
      <c r="N1495" s="161">
        <f>Dane_baza!AY1484</f>
        <v>12233798</v>
      </c>
      <c r="O1495" s="161">
        <f>Dane_baza!AZ1484</f>
        <v>480100</v>
      </c>
      <c r="P1495" s="161">
        <f>Dane_baza!AW1484</f>
        <v>0</v>
      </c>
      <c r="Q1495" s="161">
        <f>Dane_baza!AX1484</f>
        <v>0</v>
      </c>
      <c r="R1495" s="212">
        <f t="shared" si="79"/>
        <v>37166847</v>
      </c>
      <c r="S1495" s="212">
        <f>Dane_baza!BU1484</f>
        <v>27989814.039999999</v>
      </c>
      <c r="T1495" s="212">
        <f>Dane_baza!BV1484</f>
        <v>50888.959999999999</v>
      </c>
      <c r="U1495" s="212">
        <f>Dane_baza!BW1484</f>
        <v>12241612.869999999</v>
      </c>
      <c r="V1495" s="212">
        <f t="shared" si="77"/>
        <v>40282315.869999997</v>
      </c>
      <c r="W1495" s="161">
        <f t="shared" si="78"/>
        <v>3115468.8699999973</v>
      </c>
      <c r="AA1495" s="36"/>
    </row>
    <row r="1496" spans="1:27" ht="14.45" x14ac:dyDescent="0.3">
      <c r="A1496" s="197" t="s">
        <v>147</v>
      </c>
      <c r="B1496" s="197" t="s">
        <v>168</v>
      </c>
      <c r="C1496" s="197" t="s">
        <v>39</v>
      </c>
      <c r="D1496" s="197" t="s">
        <v>36</v>
      </c>
      <c r="E1496" s="197" t="s">
        <v>31</v>
      </c>
      <c r="F1496" s="195" t="s">
        <v>4377</v>
      </c>
      <c r="G1496" s="195" t="s">
        <v>1425</v>
      </c>
      <c r="H1496" s="161">
        <f>Dane_baza!AR1485</f>
        <v>3454815</v>
      </c>
      <c r="I1496" s="161">
        <f>Dane_baza!AS1485</f>
        <v>2072</v>
      </c>
      <c r="J1496" s="161">
        <f>Dane_baza!BX1485</f>
        <v>254177</v>
      </c>
      <c r="K1496" s="161">
        <f>Dane_baza!AT1485</f>
        <v>6306431</v>
      </c>
      <c r="L1496" s="161">
        <f>Dane_baza!AU1485</f>
        <v>337676</v>
      </c>
      <c r="M1496" s="161">
        <f>Dane_baza!AV1485</f>
        <v>961777</v>
      </c>
      <c r="N1496" s="161">
        <f>Dane_baza!AY1485</f>
        <v>7795453</v>
      </c>
      <c r="O1496" s="161">
        <f>Dane_baza!AZ1485</f>
        <v>141111</v>
      </c>
      <c r="P1496" s="161">
        <f>Dane_baza!AW1485</f>
        <v>0</v>
      </c>
      <c r="Q1496" s="161">
        <f>Dane_baza!AX1485</f>
        <v>0</v>
      </c>
      <c r="R1496" s="212">
        <f t="shared" si="79"/>
        <v>19253512</v>
      </c>
      <c r="S1496" s="212">
        <f>Dane_baza!BU1485</f>
        <v>10582443.99</v>
      </c>
      <c r="T1496" s="212">
        <f>Dane_baza!BV1485</f>
        <v>0</v>
      </c>
      <c r="U1496" s="212">
        <f>Dane_baza!BW1485</f>
        <v>10171067.85</v>
      </c>
      <c r="V1496" s="212">
        <f t="shared" si="77"/>
        <v>20753511.84</v>
      </c>
      <c r="W1496" s="161">
        <f t="shared" si="78"/>
        <v>1499999.8399999999</v>
      </c>
      <c r="AA1496" s="36"/>
    </row>
    <row r="1497" spans="1:27" ht="14.45" x14ac:dyDescent="0.3">
      <c r="A1497" s="197" t="s">
        <v>147</v>
      </c>
      <c r="B1497" s="197" t="s">
        <v>168</v>
      </c>
      <c r="C1497" s="197" t="s">
        <v>42</v>
      </c>
      <c r="D1497" s="197" t="s">
        <v>36</v>
      </c>
      <c r="E1497" s="197" t="s">
        <v>31</v>
      </c>
      <c r="F1497" s="195" t="s">
        <v>4378</v>
      </c>
      <c r="G1497" s="195" t="s">
        <v>1426</v>
      </c>
      <c r="H1497" s="161">
        <f>Dane_baza!AR1486</f>
        <v>4700447</v>
      </c>
      <c r="I1497" s="161">
        <f>Dane_baza!AS1486</f>
        <v>1599072</v>
      </c>
      <c r="J1497" s="161">
        <f>Dane_baza!BX1486</f>
        <v>198505</v>
      </c>
      <c r="K1497" s="161">
        <f>Dane_baza!AT1486</f>
        <v>2116797</v>
      </c>
      <c r="L1497" s="161">
        <f>Dane_baza!AU1486</f>
        <v>160666</v>
      </c>
      <c r="M1497" s="161">
        <f>Dane_baza!AV1486</f>
        <v>927738</v>
      </c>
      <c r="N1497" s="161">
        <f>Dane_baza!AY1486</f>
        <v>8697664</v>
      </c>
      <c r="O1497" s="161">
        <f>Dane_baza!AZ1486</f>
        <v>238428</v>
      </c>
      <c r="P1497" s="161">
        <f>Dane_baza!AW1486</f>
        <v>0</v>
      </c>
      <c r="Q1497" s="161">
        <f>Dane_baza!AX1486</f>
        <v>0</v>
      </c>
      <c r="R1497" s="212">
        <f t="shared" si="79"/>
        <v>18639317</v>
      </c>
      <c r="S1497" s="212">
        <f>Dane_baza!BU1486</f>
        <v>12954869.890000001</v>
      </c>
      <c r="T1497" s="212">
        <f>Dane_baza!BV1486</f>
        <v>153774.54</v>
      </c>
      <c r="U1497" s="212">
        <f>Dane_baza!BW1486</f>
        <v>7030672.549999998</v>
      </c>
      <c r="V1497" s="212">
        <f t="shared" si="77"/>
        <v>20139316.979999997</v>
      </c>
      <c r="W1497" s="161">
        <f t="shared" si="78"/>
        <v>1499999.9799999967</v>
      </c>
      <c r="AA1497" s="36"/>
    </row>
    <row r="1498" spans="1:27" ht="14.45" x14ac:dyDescent="0.3">
      <c r="A1498" s="197" t="s">
        <v>161</v>
      </c>
      <c r="B1498" s="197" t="s">
        <v>33</v>
      </c>
      <c r="C1498" s="197" t="s">
        <v>33</v>
      </c>
      <c r="D1498" s="197" t="s">
        <v>34</v>
      </c>
      <c r="E1498" s="197" t="s">
        <v>31</v>
      </c>
      <c r="F1498" s="195" t="s">
        <v>4379</v>
      </c>
      <c r="G1498" s="195" t="s">
        <v>1427</v>
      </c>
      <c r="H1498" s="161">
        <f>Dane_baza!AR1487</f>
        <v>53158884</v>
      </c>
      <c r="I1498" s="161">
        <f>Dane_baza!AS1487</f>
        <v>3415713</v>
      </c>
      <c r="J1498" s="161">
        <f>Dane_baza!BX1487</f>
        <v>1920965</v>
      </c>
      <c r="K1498" s="161">
        <f>Dane_baza!AT1487</f>
        <v>0</v>
      </c>
      <c r="L1498" s="161">
        <f>Dane_baza!AU1487</f>
        <v>0</v>
      </c>
      <c r="M1498" s="161">
        <f>Dane_baza!AV1487</f>
        <v>1367273</v>
      </c>
      <c r="N1498" s="161">
        <f>Dane_baza!AY1487</f>
        <v>48042534</v>
      </c>
      <c r="O1498" s="161">
        <f>Dane_baza!AZ1487</f>
        <v>1610606</v>
      </c>
      <c r="P1498" s="161">
        <f>Dane_baza!AW1487</f>
        <v>0</v>
      </c>
      <c r="Q1498" s="161">
        <f>Dane_baza!AX1487</f>
        <v>0</v>
      </c>
      <c r="R1498" s="212">
        <f t="shared" si="79"/>
        <v>109515975</v>
      </c>
      <c r="S1498" s="212">
        <f>Dane_baza!BU1487</f>
        <v>103332215.62</v>
      </c>
      <c r="T1498" s="212">
        <f>Dane_baza!BV1487</f>
        <v>2785635.94</v>
      </c>
      <c r="U1498" s="212">
        <f>Dane_baza!BW1487</f>
        <v>9907778.2899999991</v>
      </c>
      <c r="V1498" s="212">
        <f t="shared" si="77"/>
        <v>116025629.84999999</v>
      </c>
      <c r="W1498" s="161">
        <f t="shared" si="78"/>
        <v>6509654.849999994</v>
      </c>
      <c r="AA1498" s="36"/>
    </row>
    <row r="1499" spans="1:27" ht="14.45" x14ac:dyDescent="0.3">
      <c r="A1499" s="197" t="s">
        <v>161</v>
      </c>
      <c r="B1499" s="197" t="s">
        <v>33</v>
      </c>
      <c r="C1499" s="197" t="s">
        <v>32</v>
      </c>
      <c r="D1499" s="197" t="s">
        <v>36</v>
      </c>
      <c r="E1499" s="197" t="s">
        <v>31</v>
      </c>
      <c r="F1499" s="195" t="s">
        <v>4380</v>
      </c>
      <c r="G1499" s="195" t="s">
        <v>1427</v>
      </c>
      <c r="H1499" s="161">
        <f>Dane_baza!AR1488</f>
        <v>4465926</v>
      </c>
      <c r="I1499" s="161">
        <f>Dane_baza!AS1488</f>
        <v>10630</v>
      </c>
      <c r="J1499" s="161">
        <f>Dane_baza!BX1488</f>
        <v>355264</v>
      </c>
      <c r="K1499" s="161">
        <f>Dane_baza!AT1488</f>
        <v>9744211</v>
      </c>
      <c r="L1499" s="161">
        <f>Dane_baza!AU1488</f>
        <v>152235</v>
      </c>
      <c r="M1499" s="161">
        <f>Dane_baza!AV1488</f>
        <v>778433</v>
      </c>
      <c r="N1499" s="161">
        <f>Dane_baza!AY1488</f>
        <v>13123550</v>
      </c>
      <c r="O1499" s="161">
        <f>Dane_baza!AZ1488</f>
        <v>241672</v>
      </c>
      <c r="P1499" s="161">
        <f>Dane_baza!AW1488</f>
        <v>0</v>
      </c>
      <c r="Q1499" s="161">
        <f>Dane_baza!AX1488</f>
        <v>0</v>
      </c>
      <c r="R1499" s="212">
        <f t="shared" si="79"/>
        <v>28871921</v>
      </c>
      <c r="S1499" s="212">
        <f>Dane_baza!BU1488</f>
        <v>12209096.65</v>
      </c>
      <c r="T1499" s="212">
        <f>Dane_baza!BV1488</f>
        <v>2958.37</v>
      </c>
      <c r="U1499" s="212">
        <f>Dane_baza!BW1488</f>
        <v>20124496.5</v>
      </c>
      <c r="V1499" s="212">
        <f t="shared" si="77"/>
        <v>32336551.52</v>
      </c>
      <c r="W1499" s="161">
        <f t="shared" si="78"/>
        <v>3464630.5199999996</v>
      </c>
      <c r="AA1499" s="36"/>
    </row>
    <row r="1500" spans="1:27" ht="14.45" x14ac:dyDescent="0.3">
      <c r="A1500" s="197" t="s">
        <v>161</v>
      </c>
      <c r="B1500" s="197" t="s">
        <v>33</v>
      </c>
      <c r="C1500" s="197" t="s">
        <v>37</v>
      </c>
      <c r="D1500" s="197" t="s">
        <v>36</v>
      </c>
      <c r="E1500" s="197" t="s">
        <v>31</v>
      </c>
      <c r="F1500" s="195" t="s">
        <v>4381</v>
      </c>
      <c r="G1500" s="195" t="s">
        <v>1428</v>
      </c>
      <c r="H1500" s="161">
        <f>Dane_baza!AR1489</f>
        <v>2384613</v>
      </c>
      <c r="I1500" s="161">
        <f>Dane_baza!AS1489</f>
        <v>76625</v>
      </c>
      <c r="J1500" s="161">
        <f>Dane_baza!BX1489</f>
        <v>273592</v>
      </c>
      <c r="K1500" s="161">
        <f>Dane_baza!AT1489</f>
        <v>9072491</v>
      </c>
      <c r="L1500" s="161">
        <f>Dane_baza!AU1489</f>
        <v>438612</v>
      </c>
      <c r="M1500" s="161">
        <f>Dane_baza!AV1489</f>
        <v>744389</v>
      </c>
      <c r="N1500" s="161">
        <f>Dane_baza!AY1489</f>
        <v>9351730</v>
      </c>
      <c r="O1500" s="161">
        <f>Dane_baza!AZ1489</f>
        <v>162196</v>
      </c>
      <c r="P1500" s="161">
        <f>Dane_baza!AW1489</f>
        <v>0</v>
      </c>
      <c r="Q1500" s="161">
        <f>Dane_baza!AX1489</f>
        <v>0</v>
      </c>
      <c r="R1500" s="212">
        <f t="shared" si="79"/>
        <v>22504248</v>
      </c>
      <c r="S1500" s="212">
        <f>Dane_baza!BU1489</f>
        <v>7458587.6299999999</v>
      </c>
      <c r="T1500" s="212">
        <f>Dane_baza!BV1489</f>
        <v>185252.02</v>
      </c>
      <c r="U1500" s="212">
        <f>Dane_baza!BW1489</f>
        <v>17560918.120000001</v>
      </c>
      <c r="V1500" s="212">
        <f t="shared" si="77"/>
        <v>25204757.77</v>
      </c>
      <c r="W1500" s="161">
        <f t="shared" si="78"/>
        <v>2700509.7699999996</v>
      </c>
      <c r="AA1500" s="36"/>
    </row>
    <row r="1501" spans="1:27" ht="14.45" x14ac:dyDescent="0.3">
      <c r="A1501" s="197" t="s">
        <v>161</v>
      </c>
      <c r="B1501" s="197" t="s">
        <v>33</v>
      </c>
      <c r="C1501" s="197" t="s">
        <v>39</v>
      </c>
      <c r="D1501" s="197" t="s">
        <v>40</v>
      </c>
      <c r="E1501" s="197" t="s">
        <v>31</v>
      </c>
      <c r="F1501" s="195" t="s">
        <v>4382</v>
      </c>
      <c r="G1501" s="195" t="s">
        <v>1429</v>
      </c>
      <c r="H1501" s="161">
        <f>Dane_baza!AR1490</f>
        <v>2615269</v>
      </c>
      <c r="I1501" s="161">
        <f>Dane_baza!AS1490</f>
        <v>23126</v>
      </c>
      <c r="J1501" s="161">
        <f>Dane_baza!BX1490</f>
        <v>242954</v>
      </c>
      <c r="K1501" s="161">
        <f>Dane_baza!AT1490</f>
        <v>7290485</v>
      </c>
      <c r="L1501" s="161">
        <f>Dane_baza!AU1490</f>
        <v>367805</v>
      </c>
      <c r="M1501" s="161">
        <f>Dane_baza!AV1490</f>
        <v>722589</v>
      </c>
      <c r="N1501" s="161">
        <f>Dane_baza!AY1490</f>
        <v>5102485</v>
      </c>
      <c r="O1501" s="161">
        <f>Dane_baza!AZ1490</f>
        <v>95696</v>
      </c>
      <c r="P1501" s="161">
        <f>Dane_baza!AW1490</f>
        <v>0</v>
      </c>
      <c r="Q1501" s="161">
        <f>Dane_baza!AX1490</f>
        <v>0</v>
      </c>
      <c r="R1501" s="212">
        <f t="shared" si="79"/>
        <v>16460409</v>
      </c>
      <c r="S1501" s="212">
        <f>Dane_baza!BU1490</f>
        <v>8166018.75</v>
      </c>
      <c r="T1501" s="212">
        <f>Dane_baza!BV1490</f>
        <v>27.87</v>
      </c>
      <c r="U1501" s="212">
        <f>Dane_baza!BW1490</f>
        <v>9794362.3800958451</v>
      </c>
      <c r="V1501" s="212">
        <f t="shared" si="77"/>
        <v>17960409.000095844</v>
      </c>
      <c r="W1501" s="161">
        <f t="shared" si="78"/>
        <v>1500000.0000958443</v>
      </c>
      <c r="AA1501" s="36"/>
    </row>
    <row r="1502" spans="1:27" ht="14.45" x14ac:dyDescent="0.3">
      <c r="A1502" s="197" t="s">
        <v>161</v>
      </c>
      <c r="B1502" s="197" t="s">
        <v>33</v>
      </c>
      <c r="C1502" s="197" t="s">
        <v>42</v>
      </c>
      <c r="D1502" s="197" t="s">
        <v>36</v>
      </c>
      <c r="E1502" s="197" t="s">
        <v>31</v>
      </c>
      <c r="F1502" s="195" t="s">
        <v>4383</v>
      </c>
      <c r="G1502" s="195" t="s">
        <v>1430</v>
      </c>
      <c r="H1502" s="161">
        <f>Dane_baza!AR1491</f>
        <v>2750633</v>
      </c>
      <c r="I1502" s="161">
        <f>Dane_baza!AS1491</f>
        <v>24001</v>
      </c>
      <c r="J1502" s="161">
        <f>Dane_baza!BX1491</f>
        <v>166212</v>
      </c>
      <c r="K1502" s="161">
        <f>Dane_baza!AT1491</f>
        <v>3005324</v>
      </c>
      <c r="L1502" s="161">
        <f>Dane_baza!AU1491</f>
        <v>0</v>
      </c>
      <c r="M1502" s="161">
        <f>Dane_baza!AV1491</f>
        <v>716473</v>
      </c>
      <c r="N1502" s="161">
        <f>Dane_baza!AY1491</f>
        <v>3691875</v>
      </c>
      <c r="O1502" s="161">
        <f>Dane_baza!AZ1491</f>
        <v>92452</v>
      </c>
      <c r="P1502" s="161">
        <f>Dane_baza!AW1491</f>
        <v>0</v>
      </c>
      <c r="Q1502" s="161">
        <f>Dane_baza!AX1491</f>
        <v>0</v>
      </c>
      <c r="R1502" s="212">
        <f t="shared" si="79"/>
        <v>10446970</v>
      </c>
      <c r="S1502" s="212">
        <f>Dane_baza!BU1491</f>
        <v>6539877.0599999996</v>
      </c>
      <c r="T1502" s="212">
        <f>Dane_baza!BV1491</f>
        <v>6562.53</v>
      </c>
      <c r="U1502" s="212">
        <f>Dane_baza!BW1491</f>
        <v>5154166.8099999996</v>
      </c>
      <c r="V1502" s="212">
        <f t="shared" si="77"/>
        <v>11700606.399999999</v>
      </c>
      <c r="W1502" s="161">
        <f t="shared" si="78"/>
        <v>1253636.3999999985</v>
      </c>
      <c r="AA1502" s="36"/>
    </row>
    <row r="1503" spans="1:27" ht="14.45" x14ac:dyDescent="0.3">
      <c r="A1503" s="197" t="s">
        <v>161</v>
      </c>
      <c r="B1503" s="197" t="s">
        <v>33</v>
      </c>
      <c r="C1503" s="197" t="s">
        <v>44</v>
      </c>
      <c r="D1503" s="197" t="s">
        <v>36</v>
      </c>
      <c r="E1503" s="197" t="s">
        <v>31</v>
      </c>
      <c r="F1503" s="195" t="s">
        <v>4384</v>
      </c>
      <c r="G1503" s="195" t="s">
        <v>1431</v>
      </c>
      <c r="H1503" s="161">
        <f>Dane_baza!AR1492</f>
        <v>2437328</v>
      </c>
      <c r="I1503" s="161">
        <f>Dane_baza!AS1492</f>
        <v>25717</v>
      </c>
      <c r="J1503" s="161">
        <f>Dane_baza!BX1492</f>
        <v>113997</v>
      </c>
      <c r="K1503" s="161">
        <f>Dane_baza!AT1492</f>
        <v>1152085</v>
      </c>
      <c r="L1503" s="161">
        <f>Dane_baza!AU1492</f>
        <v>0</v>
      </c>
      <c r="M1503" s="161">
        <f>Dane_baza!AV1492</f>
        <v>948224</v>
      </c>
      <c r="N1503" s="161">
        <f>Dane_baza!AY1492</f>
        <v>3893920</v>
      </c>
      <c r="O1503" s="161">
        <f>Dane_baza!AZ1492</f>
        <v>63256</v>
      </c>
      <c r="P1503" s="161">
        <f>Dane_baza!AW1492</f>
        <v>0</v>
      </c>
      <c r="Q1503" s="161">
        <f>Dane_baza!AX1492</f>
        <v>0</v>
      </c>
      <c r="R1503" s="212">
        <f t="shared" si="79"/>
        <v>8634527</v>
      </c>
      <c r="S1503" s="212">
        <f>Dane_baza!BU1492</f>
        <v>6320692.0800000001</v>
      </c>
      <c r="T1503" s="212">
        <f>Dane_baza!BV1492</f>
        <v>4088.08</v>
      </c>
      <c r="U1503" s="212">
        <f>Dane_baza!BW1492</f>
        <v>3345890.08</v>
      </c>
      <c r="V1503" s="212">
        <f t="shared" si="77"/>
        <v>9670670.2400000002</v>
      </c>
      <c r="W1503" s="161">
        <f t="shared" si="78"/>
        <v>1036143.2400000002</v>
      </c>
      <c r="AA1503" s="36"/>
    </row>
    <row r="1504" spans="1:27" ht="14.45" x14ac:dyDescent="0.3">
      <c r="A1504" s="197" t="s">
        <v>161</v>
      </c>
      <c r="B1504" s="197" t="s">
        <v>33</v>
      </c>
      <c r="C1504" s="197" t="s">
        <v>51</v>
      </c>
      <c r="D1504" s="197" t="s">
        <v>36</v>
      </c>
      <c r="E1504" s="197" t="s">
        <v>31</v>
      </c>
      <c r="F1504" s="195" t="s">
        <v>4385</v>
      </c>
      <c r="G1504" s="195" t="s">
        <v>1432</v>
      </c>
      <c r="H1504" s="161">
        <f>Dane_baza!AR1493</f>
        <v>2484321</v>
      </c>
      <c r="I1504" s="161">
        <f>Dane_baza!AS1493</f>
        <v>15350</v>
      </c>
      <c r="J1504" s="161">
        <f>Dane_baza!BX1493</f>
        <v>251687</v>
      </c>
      <c r="K1504" s="161">
        <f>Dane_baza!AT1493</f>
        <v>7653257</v>
      </c>
      <c r="L1504" s="161">
        <f>Dane_baza!AU1493</f>
        <v>183496</v>
      </c>
      <c r="M1504" s="161">
        <f>Dane_baza!AV1493</f>
        <v>1032096</v>
      </c>
      <c r="N1504" s="161">
        <f>Dane_baza!AY1493</f>
        <v>5624570</v>
      </c>
      <c r="O1504" s="161">
        <f>Dane_baza!AZ1493</f>
        <v>134623</v>
      </c>
      <c r="P1504" s="161">
        <f>Dane_baza!AW1493</f>
        <v>0</v>
      </c>
      <c r="Q1504" s="161">
        <f>Dane_baza!AX1493</f>
        <v>0</v>
      </c>
      <c r="R1504" s="212">
        <f t="shared" si="79"/>
        <v>17379400</v>
      </c>
      <c r="S1504" s="212">
        <f>Dane_baza!BU1493</f>
        <v>7771177.0800000001</v>
      </c>
      <c r="T1504" s="212">
        <f>Dane_baza!BV1493</f>
        <v>0</v>
      </c>
      <c r="U1504" s="212">
        <f>Dane_baza!BW1493</f>
        <v>11693750.92</v>
      </c>
      <c r="V1504" s="212">
        <f t="shared" si="77"/>
        <v>19464928</v>
      </c>
      <c r="W1504" s="161">
        <f t="shared" si="78"/>
        <v>2085528</v>
      </c>
      <c r="AA1504" s="36"/>
    </row>
    <row r="1505" spans="1:27" ht="14.45" x14ac:dyDescent="0.3">
      <c r="A1505" s="197" t="s">
        <v>161</v>
      </c>
      <c r="B1505" s="197" t="s">
        <v>32</v>
      </c>
      <c r="C1505" s="197" t="s">
        <v>33</v>
      </c>
      <c r="D1505" s="197" t="s">
        <v>40</v>
      </c>
      <c r="E1505" s="197" t="s">
        <v>31</v>
      </c>
      <c r="F1505" s="195" t="s">
        <v>4386</v>
      </c>
      <c r="G1505" s="195" t="s">
        <v>1433</v>
      </c>
      <c r="H1505" s="161">
        <f>Dane_baza!AR1494</f>
        <v>31765159</v>
      </c>
      <c r="I1505" s="161">
        <f>Dane_baza!AS1494</f>
        <v>2262080</v>
      </c>
      <c r="J1505" s="161">
        <f>Dane_baza!BX1494</f>
        <v>1144208</v>
      </c>
      <c r="K1505" s="161">
        <f>Dane_baza!AT1494</f>
        <v>761393</v>
      </c>
      <c r="L1505" s="161">
        <f>Dane_baza!AU1494</f>
        <v>0</v>
      </c>
      <c r="M1505" s="161">
        <f>Dane_baza!AV1494</f>
        <v>1191107</v>
      </c>
      <c r="N1505" s="161">
        <f>Dane_baza!AY1494</f>
        <v>15017090</v>
      </c>
      <c r="O1505" s="161">
        <f>Dane_baza!AZ1494</f>
        <v>588771</v>
      </c>
      <c r="P1505" s="161">
        <f>Dane_baza!AW1494</f>
        <v>0</v>
      </c>
      <c r="Q1505" s="161">
        <f>Dane_baza!AX1494</f>
        <v>0</v>
      </c>
      <c r="R1505" s="212">
        <f t="shared" si="79"/>
        <v>52729808</v>
      </c>
      <c r="S1505" s="212">
        <f>Dane_baza!BU1494</f>
        <v>53903057.920000002</v>
      </c>
      <c r="T1505" s="212">
        <f>Dane_baza!BV1494</f>
        <v>2380997.31</v>
      </c>
      <c r="U1505" s="212">
        <f>Dane_baza!BW1494</f>
        <v>0</v>
      </c>
      <c r="V1505" s="212">
        <f t="shared" si="77"/>
        <v>56284055.230000004</v>
      </c>
      <c r="W1505" s="161">
        <f t="shared" si="78"/>
        <v>3554247.2300000042</v>
      </c>
      <c r="AA1505" s="36"/>
    </row>
    <row r="1506" spans="1:27" ht="14.45" x14ac:dyDescent="0.3">
      <c r="A1506" s="197" t="s">
        <v>161</v>
      </c>
      <c r="B1506" s="197" t="s">
        <v>32</v>
      </c>
      <c r="C1506" s="197" t="s">
        <v>32</v>
      </c>
      <c r="D1506" s="197" t="s">
        <v>40</v>
      </c>
      <c r="E1506" s="197" t="s">
        <v>31</v>
      </c>
      <c r="F1506" s="195" t="s">
        <v>4387</v>
      </c>
      <c r="G1506" s="195" t="s">
        <v>1434</v>
      </c>
      <c r="H1506" s="161">
        <f>Dane_baza!AR1495</f>
        <v>9841350</v>
      </c>
      <c r="I1506" s="161">
        <f>Dane_baza!AS1495</f>
        <v>487733</v>
      </c>
      <c r="J1506" s="161">
        <f>Dane_baza!BX1495</f>
        <v>586428</v>
      </c>
      <c r="K1506" s="161">
        <f>Dane_baza!AT1495</f>
        <v>9057434</v>
      </c>
      <c r="L1506" s="161">
        <f>Dane_baza!AU1495</f>
        <v>494069</v>
      </c>
      <c r="M1506" s="161">
        <f>Dane_baza!AV1495</f>
        <v>700541</v>
      </c>
      <c r="N1506" s="161">
        <f>Dane_baza!AY1495</f>
        <v>14229319</v>
      </c>
      <c r="O1506" s="161">
        <f>Dane_baza!AZ1495</f>
        <v>382783</v>
      </c>
      <c r="P1506" s="161">
        <f>Dane_baza!AW1495</f>
        <v>0</v>
      </c>
      <c r="Q1506" s="161">
        <f>Dane_baza!AX1495</f>
        <v>0</v>
      </c>
      <c r="R1506" s="212">
        <f t="shared" si="79"/>
        <v>35779657</v>
      </c>
      <c r="S1506" s="212">
        <f>Dane_baza!BU1495</f>
        <v>27961711.809999999</v>
      </c>
      <c r="T1506" s="212">
        <f>Dane_baza!BV1495</f>
        <v>756482.43</v>
      </c>
      <c r="U1506" s="212">
        <f>Dane_baza!BW1495</f>
        <v>10061462.751931395</v>
      </c>
      <c r="V1506" s="212">
        <f t="shared" si="77"/>
        <v>38779656.991931394</v>
      </c>
      <c r="W1506" s="161">
        <f t="shared" si="78"/>
        <v>2999999.9919313937</v>
      </c>
      <c r="AA1506" s="36"/>
    </row>
    <row r="1507" spans="1:27" ht="14.45" x14ac:dyDescent="0.3">
      <c r="A1507" s="197" t="s">
        <v>161</v>
      </c>
      <c r="B1507" s="197" t="s">
        <v>32</v>
      </c>
      <c r="C1507" s="197" t="s">
        <v>37</v>
      </c>
      <c r="D1507" s="197" t="s">
        <v>36</v>
      </c>
      <c r="E1507" s="197" t="s">
        <v>31</v>
      </c>
      <c r="F1507" s="195" t="s">
        <v>4388</v>
      </c>
      <c r="G1507" s="195" t="s">
        <v>1435</v>
      </c>
      <c r="H1507" s="161">
        <f>Dane_baza!AR1496</f>
        <v>15062133</v>
      </c>
      <c r="I1507" s="161">
        <f>Dane_baza!AS1496</f>
        <v>301321</v>
      </c>
      <c r="J1507" s="161">
        <f>Dane_baza!BX1496</f>
        <v>581945</v>
      </c>
      <c r="K1507" s="161">
        <f>Dane_baza!AT1496</f>
        <v>7631423</v>
      </c>
      <c r="L1507" s="161">
        <f>Dane_baza!AU1496</f>
        <v>0</v>
      </c>
      <c r="M1507" s="161">
        <f>Dane_baza!AV1496</f>
        <v>948732</v>
      </c>
      <c r="N1507" s="161">
        <f>Dane_baza!AY1496</f>
        <v>20865181</v>
      </c>
      <c r="O1507" s="161">
        <f>Dane_baza!AZ1496</f>
        <v>515783</v>
      </c>
      <c r="P1507" s="161">
        <f>Dane_baza!AW1496</f>
        <v>0</v>
      </c>
      <c r="Q1507" s="161">
        <f>Dane_baza!AX1496</f>
        <v>0</v>
      </c>
      <c r="R1507" s="212">
        <f t="shared" si="79"/>
        <v>45906518</v>
      </c>
      <c r="S1507" s="212">
        <f>Dane_baza!BU1496</f>
        <v>32171050.640000001</v>
      </c>
      <c r="T1507" s="212">
        <f>Dane_baza!BV1496</f>
        <v>338372.22</v>
      </c>
      <c r="U1507" s="212">
        <f>Dane_baza!BW1496</f>
        <v>16397094.82</v>
      </c>
      <c r="V1507" s="212">
        <f t="shared" si="77"/>
        <v>48906517.68</v>
      </c>
      <c r="W1507" s="161">
        <f t="shared" si="78"/>
        <v>2999999.6799999997</v>
      </c>
      <c r="AA1507" s="36"/>
    </row>
    <row r="1508" spans="1:27" ht="14.45" x14ac:dyDescent="0.3">
      <c r="A1508" s="197" t="s">
        <v>161</v>
      </c>
      <c r="B1508" s="197" t="s">
        <v>32</v>
      </c>
      <c r="C1508" s="197" t="s">
        <v>39</v>
      </c>
      <c r="D1508" s="197" t="s">
        <v>36</v>
      </c>
      <c r="E1508" s="197" t="s">
        <v>31</v>
      </c>
      <c r="F1508" s="195" t="s">
        <v>4389</v>
      </c>
      <c r="G1508" s="195" t="s">
        <v>1436</v>
      </c>
      <c r="H1508" s="161">
        <f>Dane_baza!AR1497</f>
        <v>5216774</v>
      </c>
      <c r="I1508" s="161">
        <f>Dane_baza!AS1497</f>
        <v>90216</v>
      </c>
      <c r="J1508" s="161">
        <f>Dane_baza!BX1497</f>
        <v>287879</v>
      </c>
      <c r="K1508" s="161">
        <f>Dane_baza!AT1497</f>
        <v>2767172</v>
      </c>
      <c r="L1508" s="161">
        <f>Dane_baza!AU1497</f>
        <v>150196</v>
      </c>
      <c r="M1508" s="161">
        <f>Dane_baza!AV1497</f>
        <v>665239</v>
      </c>
      <c r="N1508" s="161">
        <f>Dane_baza!AY1497</f>
        <v>7784240</v>
      </c>
      <c r="O1508" s="161">
        <f>Dane_baza!AZ1497</f>
        <v>180038</v>
      </c>
      <c r="P1508" s="161">
        <f>Dane_baza!AW1497</f>
        <v>0</v>
      </c>
      <c r="Q1508" s="161">
        <f>Dane_baza!AX1497</f>
        <v>0</v>
      </c>
      <c r="R1508" s="212">
        <f t="shared" si="79"/>
        <v>17141754</v>
      </c>
      <c r="S1508" s="212">
        <f>Dane_baza!BU1497</f>
        <v>13337201.33</v>
      </c>
      <c r="T1508" s="212">
        <f>Dane_baza!BV1497</f>
        <v>35840.980000000003</v>
      </c>
      <c r="U1508" s="212">
        <f>Dane_baza!BW1497</f>
        <v>5694206.6699999999</v>
      </c>
      <c r="V1508" s="212">
        <f t="shared" si="77"/>
        <v>19067248.98</v>
      </c>
      <c r="W1508" s="161">
        <f t="shared" si="78"/>
        <v>1925494.9800000004</v>
      </c>
      <c r="AA1508" s="36"/>
    </row>
    <row r="1509" spans="1:27" ht="14.45" x14ac:dyDescent="0.3">
      <c r="A1509" s="197" t="s">
        <v>161</v>
      </c>
      <c r="B1509" s="197" t="s">
        <v>32</v>
      </c>
      <c r="C1509" s="197" t="s">
        <v>42</v>
      </c>
      <c r="D1509" s="197" t="s">
        <v>36</v>
      </c>
      <c r="E1509" s="197" t="s">
        <v>31</v>
      </c>
      <c r="F1509" s="195" t="s">
        <v>4390</v>
      </c>
      <c r="G1509" s="195" t="s">
        <v>1437</v>
      </c>
      <c r="H1509" s="161">
        <f>Dane_baza!AR1498</f>
        <v>35568112</v>
      </c>
      <c r="I1509" s="161">
        <f>Dane_baza!AS1498</f>
        <v>2527534</v>
      </c>
      <c r="J1509" s="161">
        <f>Dane_baza!BX1498</f>
        <v>1182743</v>
      </c>
      <c r="K1509" s="161">
        <f>Dane_baza!AT1498</f>
        <v>998278</v>
      </c>
      <c r="L1509" s="161">
        <f>Dane_baza!AU1498</f>
        <v>0</v>
      </c>
      <c r="M1509" s="161">
        <f>Dane_baza!AV1498</f>
        <v>755146</v>
      </c>
      <c r="N1509" s="161">
        <f>Dane_baza!AY1498</f>
        <v>30166087</v>
      </c>
      <c r="O1509" s="161">
        <f>Dane_baza!AZ1498</f>
        <v>772053</v>
      </c>
      <c r="P1509" s="161">
        <f>Dane_baza!AW1498</f>
        <v>0</v>
      </c>
      <c r="Q1509" s="161">
        <f>Dane_baza!AX1498</f>
        <v>0</v>
      </c>
      <c r="R1509" s="212">
        <f t="shared" si="79"/>
        <v>71969953</v>
      </c>
      <c r="S1509" s="212">
        <f>Dane_baza!BU1498</f>
        <v>66293125.920000002</v>
      </c>
      <c r="T1509" s="212">
        <f>Dane_baza!BV1498</f>
        <v>3524775.36</v>
      </c>
      <c r="U1509" s="212">
        <f>Dane_baza!BW1498</f>
        <v>5652051.724543158</v>
      </c>
      <c r="V1509" s="212">
        <f t="shared" si="77"/>
        <v>75469953.004543155</v>
      </c>
      <c r="W1509" s="161">
        <f t="shared" si="78"/>
        <v>3500000.0045431554</v>
      </c>
      <c r="AA1509" s="36"/>
    </row>
    <row r="1510" spans="1:27" ht="14.45" x14ac:dyDescent="0.3">
      <c r="A1510" s="197" t="s">
        <v>161</v>
      </c>
      <c r="B1510" s="197" t="s">
        <v>32</v>
      </c>
      <c r="C1510" s="197" t="s">
        <v>44</v>
      </c>
      <c r="D1510" s="197" t="s">
        <v>40</v>
      </c>
      <c r="E1510" s="197" t="s">
        <v>31</v>
      </c>
      <c r="F1510" s="195" t="s">
        <v>4391</v>
      </c>
      <c r="G1510" s="195" t="s">
        <v>1438</v>
      </c>
      <c r="H1510" s="161">
        <f>Dane_baza!AR1499</f>
        <v>21694138</v>
      </c>
      <c r="I1510" s="161">
        <f>Dane_baza!AS1499</f>
        <v>816403</v>
      </c>
      <c r="J1510" s="161">
        <f>Dane_baza!BX1499</f>
        <v>1015396</v>
      </c>
      <c r="K1510" s="161">
        <f>Dane_baza!AT1499</f>
        <v>15974711</v>
      </c>
      <c r="L1510" s="161">
        <f>Dane_baza!AU1499</f>
        <v>1154727</v>
      </c>
      <c r="M1510" s="161">
        <f>Dane_baza!AV1499</f>
        <v>1344919</v>
      </c>
      <c r="N1510" s="161">
        <f>Dane_baza!AY1499</f>
        <v>30576294</v>
      </c>
      <c r="O1510" s="161">
        <f>Dane_baza!AZ1499</f>
        <v>906676</v>
      </c>
      <c r="P1510" s="161">
        <f>Dane_baza!AW1499</f>
        <v>0</v>
      </c>
      <c r="Q1510" s="161">
        <f>Dane_baza!AX1499</f>
        <v>0</v>
      </c>
      <c r="R1510" s="212">
        <f t="shared" si="79"/>
        <v>73483264</v>
      </c>
      <c r="S1510" s="212">
        <f>Dane_baza!BU1499</f>
        <v>56048386.299999997</v>
      </c>
      <c r="T1510" s="212">
        <f>Dane_baza!BV1499</f>
        <v>550359.56999999995</v>
      </c>
      <c r="U1510" s="212">
        <f>Dane_baza!BW1499</f>
        <v>25702509.82</v>
      </c>
      <c r="V1510" s="212">
        <f t="shared" si="77"/>
        <v>82301255.689999998</v>
      </c>
      <c r="W1510" s="161">
        <f t="shared" si="78"/>
        <v>8817991.6899999976</v>
      </c>
      <c r="AA1510" s="36"/>
    </row>
    <row r="1511" spans="1:27" ht="14.45" x14ac:dyDescent="0.3">
      <c r="A1511" s="197" t="s">
        <v>161</v>
      </c>
      <c r="B1511" s="197" t="s">
        <v>32</v>
      </c>
      <c r="C1511" s="197" t="s">
        <v>51</v>
      </c>
      <c r="D1511" s="197" t="s">
        <v>40</v>
      </c>
      <c r="E1511" s="197" t="s">
        <v>31</v>
      </c>
      <c r="F1511" s="195" t="s">
        <v>4392</v>
      </c>
      <c r="G1511" s="195" t="s">
        <v>1439</v>
      </c>
      <c r="H1511" s="161">
        <f>Dane_baza!AR1500</f>
        <v>5940202</v>
      </c>
      <c r="I1511" s="161">
        <f>Dane_baza!AS1500</f>
        <v>203346</v>
      </c>
      <c r="J1511" s="161">
        <f>Dane_baza!BX1500</f>
        <v>259237</v>
      </c>
      <c r="K1511" s="161">
        <f>Dane_baza!AT1500</f>
        <v>2747184</v>
      </c>
      <c r="L1511" s="161">
        <f>Dane_baza!AU1500</f>
        <v>84150</v>
      </c>
      <c r="M1511" s="161">
        <f>Dane_baza!AV1500</f>
        <v>1017138</v>
      </c>
      <c r="N1511" s="161">
        <f>Dane_baza!AY1500</f>
        <v>9621876</v>
      </c>
      <c r="O1511" s="161">
        <f>Dane_baza!AZ1500</f>
        <v>235184</v>
      </c>
      <c r="P1511" s="161">
        <f>Dane_baza!AW1500</f>
        <v>0</v>
      </c>
      <c r="Q1511" s="161">
        <f>Dane_baza!AX1500</f>
        <v>0</v>
      </c>
      <c r="R1511" s="212">
        <f t="shared" si="79"/>
        <v>20108317</v>
      </c>
      <c r="S1511" s="212">
        <f>Dane_baza!BU1500</f>
        <v>16218017.26</v>
      </c>
      <c r="T1511" s="212">
        <f>Dane_baza!BV1500</f>
        <v>53672.34</v>
      </c>
      <c r="U1511" s="212">
        <f>Dane_baza!BW1500</f>
        <v>5336627.1599999983</v>
      </c>
      <c r="V1511" s="212">
        <f t="shared" si="77"/>
        <v>21608316.759999998</v>
      </c>
      <c r="W1511" s="161">
        <f t="shared" si="78"/>
        <v>1499999.7599999979</v>
      </c>
      <c r="AA1511" s="36"/>
    </row>
    <row r="1512" spans="1:27" ht="14.45" x14ac:dyDescent="0.3">
      <c r="A1512" s="197" t="s">
        <v>161</v>
      </c>
      <c r="B1512" s="197" t="s">
        <v>32</v>
      </c>
      <c r="C1512" s="197" t="s">
        <v>75</v>
      </c>
      <c r="D1512" s="197" t="s">
        <v>36</v>
      </c>
      <c r="E1512" s="197" t="s">
        <v>31</v>
      </c>
      <c r="F1512" s="195" t="s">
        <v>4393</v>
      </c>
      <c r="G1512" s="195" t="s">
        <v>658</v>
      </c>
      <c r="H1512" s="161">
        <f>Dane_baza!AR1501</f>
        <v>1828409</v>
      </c>
      <c r="I1512" s="161">
        <f>Dane_baza!AS1501</f>
        <v>12301</v>
      </c>
      <c r="J1512" s="161">
        <f>Dane_baza!BX1501</f>
        <v>168766</v>
      </c>
      <c r="K1512" s="161">
        <f>Dane_baza!AT1501</f>
        <v>3909882</v>
      </c>
      <c r="L1512" s="161">
        <f>Dane_baza!AU1501</f>
        <v>95494</v>
      </c>
      <c r="M1512" s="161">
        <f>Dane_baza!AV1501</f>
        <v>900049</v>
      </c>
      <c r="N1512" s="161">
        <f>Dane_baza!AY1501</f>
        <v>3714874</v>
      </c>
      <c r="O1512" s="161">
        <f>Dane_baza!AZ1501</f>
        <v>94074</v>
      </c>
      <c r="P1512" s="161">
        <f>Dane_baza!AW1501</f>
        <v>0</v>
      </c>
      <c r="Q1512" s="161">
        <f>Dane_baza!AX1501</f>
        <v>0</v>
      </c>
      <c r="R1512" s="212">
        <f t="shared" si="79"/>
        <v>10723849</v>
      </c>
      <c r="S1512" s="212">
        <f>Dane_baza!BU1501</f>
        <v>5031066.62</v>
      </c>
      <c r="T1512" s="212">
        <f>Dane_baza!BV1501</f>
        <v>11104.21</v>
      </c>
      <c r="U1512" s="212">
        <f>Dane_baza!BW1501</f>
        <v>6681678.1749999998</v>
      </c>
      <c r="V1512" s="212">
        <f t="shared" si="77"/>
        <v>11723849.004999999</v>
      </c>
      <c r="W1512" s="161">
        <f t="shared" si="78"/>
        <v>1000000.004999999</v>
      </c>
      <c r="AA1512" s="36"/>
    </row>
    <row r="1513" spans="1:27" ht="14.45" x14ac:dyDescent="0.3">
      <c r="A1513" s="197" t="s">
        <v>161</v>
      </c>
      <c r="B1513" s="197" t="s">
        <v>32</v>
      </c>
      <c r="C1513" s="197" t="s">
        <v>77</v>
      </c>
      <c r="D1513" s="197" t="s">
        <v>40</v>
      </c>
      <c r="E1513" s="197" t="s">
        <v>31</v>
      </c>
      <c r="F1513" s="195" t="s">
        <v>4394</v>
      </c>
      <c r="G1513" s="195" t="s">
        <v>1440</v>
      </c>
      <c r="H1513" s="161">
        <f>Dane_baza!AR1502</f>
        <v>41824409</v>
      </c>
      <c r="I1513" s="161">
        <f>Dane_baza!AS1502</f>
        <v>1628649</v>
      </c>
      <c r="J1513" s="161">
        <f>Dane_baza!BX1502</f>
        <v>1488211</v>
      </c>
      <c r="K1513" s="161">
        <f>Dane_baza!AT1502</f>
        <v>1902189</v>
      </c>
      <c r="L1513" s="161">
        <f>Dane_baza!AU1502</f>
        <v>0</v>
      </c>
      <c r="M1513" s="161">
        <f>Dane_baza!AV1502</f>
        <v>1034442</v>
      </c>
      <c r="N1513" s="161">
        <f>Dane_baza!AY1502</f>
        <v>26354012</v>
      </c>
      <c r="O1513" s="161">
        <f>Dane_baza!AZ1502</f>
        <v>900188</v>
      </c>
      <c r="P1513" s="161">
        <f>Dane_baza!AW1502</f>
        <v>0</v>
      </c>
      <c r="Q1513" s="161">
        <f>Dane_baza!AX1502</f>
        <v>0</v>
      </c>
      <c r="R1513" s="212">
        <f t="shared" si="79"/>
        <v>75132100</v>
      </c>
      <c r="S1513" s="212">
        <f>Dane_baza!BU1502</f>
        <v>72794717.590000004</v>
      </c>
      <c r="T1513" s="212">
        <f>Dane_baza!BV1502</f>
        <v>3242094.5</v>
      </c>
      <c r="U1513" s="212">
        <f>Dane_baza!BW1502</f>
        <v>2595287.9107314646</v>
      </c>
      <c r="V1513" s="212">
        <f t="shared" si="77"/>
        <v>78632100.000731468</v>
      </c>
      <c r="W1513" s="161">
        <f t="shared" si="78"/>
        <v>3500000.0007314682</v>
      </c>
      <c r="AA1513" s="36"/>
    </row>
    <row r="1514" spans="1:27" ht="14.45" x14ac:dyDescent="0.3">
      <c r="A1514" s="197" t="s">
        <v>161</v>
      </c>
      <c r="B1514" s="197" t="s">
        <v>32</v>
      </c>
      <c r="C1514" s="197" t="s">
        <v>90</v>
      </c>
      <c r="D1514" s="197" t="s">
        <v>40</v>
      </c>
      <c r="E1514" s="197" t="s">
        <v>31</v>
      </c>
      <c r="F1514" s="195" t="s">
        <v>4395</v>
      </c>
      <c r="G1514" s="195" t="s">
        <v>1441</v>
      </c>
      <c r="H1514" s="161">
        <f>Dane_baza!AR1503</f>
        <v>1064613</v>
      </c>
      <c r="I1514" s="161">
        <f>Dane_baza!AS1503</f>
        <v>5940</v>
      </c>
      <c r="J1514" s="161">
        <f>Dane_baza!BX1503</f>
        <v>102242</v>
      </c>
      <c r="K1514" s="161">
        <f>Dane_baza!AT1503</f>
        <v>1276399</v>
      </c>
      <c r="L1514" s="161">
        <f>Dane_baza!AU1503</f>
        <v>95461</v>
      </c>
      <c r="M1514" s="161">
        <f>Dane_baza!AV1503</f>
        <v>686785</v>
      </c>
      <c r="N1514" s="161">
        <f>Dane_baza!AY1503</f>
        <v>2689130</v>
      </c>
      <c r="O1514" s="161">
        <f>Dane_baza!AZ1503</f>
        <v>76232</v>
      </c>
      <c r="P1514" s="161">
        <f>Dane_baza!AW1503</f>
        <v>0</v>
      </c>
      <c r="Q1514" s="161">
        <f>Dane_baza!AX1503</f>
        <v>0</v>
      </c>
      <c r="R1514" s="212">
        <f t="shared" si="79"/>
        <v>5996802</v>
      </c>
      <c r="S1514" s="212">
        <f>Dane_baza!BU1503</f>
        <v>3660083.96</v>
      </c>
      <c r="T1514" s="212">
        <f>Dane_baza!BV1503</f>
        <v>13199.09</v>
      </c>
      <c r="U1514" s="212">
        <f>Dane_baza!BW1503</f>
        <v>2923199.1500000008</v>
      </c>
      <c r="V1514" s="212">
        <f t="shared" si="77"/>
        <v>6596482.2000000011</v>
      </c>
      <c r="W1514" s="161">
        <f t="shared" si="78"/>
        <v>599680.20000000112</v>
      </c>
      <c r="AA1514" s="36"/>
    </row>
    <row r="1515" spans="1:27" ht="14.45" x14ac:dyDescent="0.3">
      <c r="A1515" s="197" t="s">
        <v>161</v>
      </c>
      <c r="B1515" s="197" t="s">
        <v>32</v>
      </c>
      <c r="C1515" s="197" t="s">
        <v>92</v>
      </c>
      <c r="D1515" s="197" t="s">
        <v>36</v>
      </c>
      <c r="E1515" s="197" t="s">
        <v>31</v>
      </c>
      <c r="F1515" s="195" t="s">
        <v>4396</v>
      </c>
      <c r="G1515" s="195" t="s">
        <v>1442</v>
      </c>
      <c r="H1515" s="161">
        <f>Dane_baza!AR1504</f>
        <v>12271686</v>
      </c>
      <c r="I1515" s="161">
        <f>Dane_baza!AS1504</f>
        <v>186669</v>
      </c>
      <c r="J1515" s="161">
        <f>Dane_baza!BX1504</f>
        <v>431981</v>
      </c>
      <c r="K1515" s="161">
        <f>Dane_baza!AT1504</f>
        <v>2286384</v>
      </c>
      <c r="L1515" s="161">
        <f>Dane_baza!AU1504</f>
        <v>0</v>
      </c>
      <c r="M1515" s="161">
        <f>Dane_baza!AV1504</f>
        <v>1032068</v>
      </c>
      <c r="N1515" s="161">
        <f>Dane_baza!AY1504</f>
        <v>12375079</v>
      </c>
      <c r="O1515" s="161">
        <f>Dane_baza!AZ1504</f>
        <v>403868</v>
      </c>
      <c r="P1515" s="161">
        <f>Dane_baza!AW1504</f>
        <v>0</v>
      </c>
      <c r="Q1515" s="161">
        <f>Dane_baza!AX1504</f>
        <v>0</v>
      </c>
      <c r="R1515" s="212">
        <f t="shared" si="79"/>
        <v>28987735</v>
      </c>
      <c r="S1515" s="212">
        <f>Dane_baza!BU1504</f>
        <v>22789586.379999999</v>
      </c>
      <c r="T1515" s="212">
        <f>Dane_baza!BV1504</f>
        <v>430911.33</v>
      </c>
      <c r="U1515" s="212">
        <f>Dane_baza!BW1504</f>
        <v>7767237.2909452524</v>
      </c>
      <c r="V1515" s="212">
        <f t="shared" si="77"/>
        <v>30987735.000945248</v>
      </c>
      <c r="W1515" s="161">
        <f t="shared" si="78"/>
        <v>2000000.0009452477</v>
      </c>
      <c r="AA1515" s="36"/>
    </row>
    <row r="1516" spans="1:27" ht="14.45" x14ac:dyDescent="0.3">
      <c r="A1516" s="197" t="s">
        <v>161</v>
      </c>
      <c r="B1516" s="197" t="s">
        <v>32</v>
      </c>
      <c r="C1516" s="197" t="s">
        <v>93</v>
      </c>
      <c r="D1516" s="197" t="s">
        <v>40</v>
      </c>
      <c r="E1516" s="197" t="s">
        <v>31</v>
      </c>
      <c r="F1516" s="195" t="s">
        <v>4397</v>
      </c>
      <c r="G1516" s="195" t="s">
        <v>1443</v>
      </c>
      <c r="H1516" s="161">
        <f>Dane_baza!AR1505</f>
        <v>4456002</v>
      </c>
      <c r="I1516" s="161">
        <f>Dane_baza!AS1505</f>
        <v>224848</v>
      </c>
      <c r="J1516" s="161">
        <f>Dane_baza!BX1505</f>
        <v>313935</v>
      </c>
      <c r="K1516" s="161">
        <f>Dane_baza!AT1505</f>
        <v>7063439</v>
      </c>
      <c r="L1516" s="161">
        <f>Dane_baza!AU1505</f>
        <v>36723</v>
      </c>
      <c r="M1516" s="161">
        <f>Dane_baza!AV1505</f>
        <v>831890</v>
      </c>
      <c r="N1516" s="161">
        <f>Dane_baza!AY1505</f>
        <v>9576261</v>
      </c>
      <c r="O1516" s="161">
        <f>Dane_baza!AZ1505</f>
        <v>233562</v>
      </c>
      <c r="P1516" s="161">
        <f>Dane_baza!AW1505</f>
        <v>0</v>
      </c>
      <c r="Q1516" s="161">
        <f>Dane_baza!AX1505</f>
        <v>0</v>
      </c>
      <c r="R1516" s="212">
        <f t="shared" si="79"/>
        <v>22736660</v>
      </c>
      <c r="S1516" s="212">
        <f>Dane_baza!BU1505</f>
        <v>11433885.779999999</v>
      </c>
      <c r="T1516" s="212">
        <f>Dane_baza!BV1505</f>
        <v>322959.68</v>
      </c>
      <c r="U1516" s="212">
        <f>Dane_baza!BW1505</f>
        <v>12875099.960000001</v>
      </c>
      <c r="V1516" s="212">
        <f t="shared" si="77"/>
        <v>24631945.420000002</v>
      </c>
      <c r="W1516" s="161">
        <f t="shared" si="78"/>
        <v>1895285.4200000018</v>
      </c>
      <c r="AA1516" s="36"/>
    </row>
    <row r="1517" spans="1:27" ht="14.45" x14ac:dyDescent="0.3">
      <c r="A1517" s="197" t="s">
        <v>161</v>
      </c>
      <c r="B1517" s="197" t="s">
        <v>32</v>
      </c>
      <c r="C1517" s="197" t="s">
        <v>95</v>
      </c>
      <c r="D1517" s="197" t="s">
        <v>40</v>
      </c>
      <c r="E1517" s="197" t="s">
        <v>31</v>
      </c>
      <c r="F1517" s="195" t="s">
        <v>4398</v>
      </c>
      <c r="G1517" s="195" t="s">
        <v>1444</v>
      </c>
      <c r="H1517" s="161">
        <f>Dane_baza!AR1506</f>
        <v>40788455</v>
      </c>
      <c r="I1517" s="161">
        <f>Dane_baza!AS1506</f>
        <v>507481</v>
      </c>
      <c r="J1517" s="161">
        <f>Dane_baza!BX1506</f>
        <v>1522792</v>
      </c>
      <c r="K1517" s="161">
        <f>Dane_baza!AT1506</f>
        <v>0</v>
      </c>
      <c r="L1517" s="161">
        <f>Dane_baza!AU1506</f>
        <v>0</v>
      </c>
      <c r="M1517" s="161">
        <f>Dane_baza!AV1506</f>
        <v>1023185</v>
      </c>
      <c r="N1517" s="161">
        <f>Dane_baza!AY1506</f>
        <v>26499217</v>
      </c>
      <c r="O1517" s="161">
        <f>Dane_baza!AZ1506</f>
        <v>1135372</v>
      </c>
      <c r="P1517" s="161">
        <f>Dane_baza!AW1506</f>
        <v>0</v>
      </c>
      <c r="Q1517" s="161">
        <f>Dane_baza!AX1506</f>
        <v>0</v>
      </c>
      <c r="R1517" s="212">
        <f t="shared" si="79"/>
        <v>71476502</v>
      </c>
      <c r="S1517" s="212">
        <f>Dane_baza!BU1506</f>
        <v>73878568.430000007</v>
      </c>
      <c r="T1517" s="212">
        <f>Dane_baza!BV1506</f>
        <v>1003783.34</v>
      </c>
      <c r="U1517" s="212">
        <f>Dane_baza!BW1506</f>
        <v>94150.228645908835</v>
      </c>
      <c r="V1517" s="212">
        <f t="shared" si="77"/>
        <v>74976501.998645917</v>
      </c>
      <c r="W1517" s="161">
        <f t="shared" si="78"/>
        <v>3499999.9986459166</v>
      </c>
      <c r="AA1517" s="36"/>
    </row>
    <row r="1518" spans="1:27" ht="14.45" x14ac:dyDescent="0.3">
      <c r="A1518" s="197" t="s">
        <v>161</v>
      </c>
      <c r="B1518" s="197" t="s">
        <v>32</v>
      </c>
      <c r="C1518" s="197" t="s">
        <v>97</v>
      </c>
      <c r="D1518" s="197" t="s">
        <v>40</v>
      </c>
      <c r="E1518" s="197" t="s">
        <v>31</v>
      </c>
      <c r="F1518" s="195" t="s">
        <v>4399</v>
      </c>
      <c r="G1518" s="195" t="s">
        <v>1445</v>
      </c>
      <c r="H1518" s="161">
        <f>Dane_baza!AR1507</f>
        <v>10575317</v>
      </c>
      <c r="I1518" s="161">
        <f>Dane_baza!AS1507</f>
        <v>603627</v>
      </c>
      <c r="J1518" s="161">
        <f>Dane_baza!BX1507</f>
        <v>575125</v>
      </c>
      <c r="K1518" s="161">
        <f>Dane_baza!AT1507</f>
        <v>7505463</v>
      </c>
      <c r="L1518" s="161">
        <f>Dane_baza!AU1507</f>
        <v>0</v>
      </c>
      <c r="M1518" s="161">
        <f>Dane_baza!AV1507</f>
        <v>928127</v>
      </c>
      <c r="N1518" s="161">
        <f>Dane_baza!AY1507</f>
        <v>13824728</v>
      </c>
      <c r="O1518" s="161">
        <f>Dane_baza!AZ1507</f>
        <v>324392</v>
      </c>
      <c r="P1518" s="161">
        <f>Dane_baza!AW1507</f>
        <v>0</v>
      </c>
      <c r="Q1518" s="161">
        <f>Dane_baza!AX1507</f>
        <v>0</v>
      </c>
      <c r="R1518" s="212">
        <f t="shared" si="79"/>
        <v>34336779</v>
      </c>
      <c r="S1518" s="212">
        <f>Dane_baza!BU1507</f>
        <v>25889596.219999999</v>
      </c>
      <c r="T1518" s="212">
        <f>Dane_baza!BV1507</f>
        <v>1076730.21</v>
      </c>
      <c r="U1518" s="212">
        <f>Dane_baza!BW1507</f>
        <v>10370452.390000001</v>
      </c>
      <c r="V1518" s="212">
        <f t="shared" si="77"/>
        <v>37336778.82</v>
      </c>
      <c r="W1518" s="161">
        <f t="shared" si="78"/>
        <v>2999999.8200000003</v>
      </c>
      <c r="AA1518" s="36"/>
    </row>
    <row r="1519" spans="1:27" ht="14.45" x14ac:dyDescent="0.3">
      <c r="A1519" s="197" t="s">
        <v>161</v>
      </c>
      <c r="B1519" s="197" t="s">
        <v>32</v>
      </c>
      <c r="C1519" s="197" t="s">
        <v>130</v>
      </c>
      <c r="D1519" s="197" t="s">
        <v>36</v>
      </c>
      <c r="E1519" s="197" t="s">
        <v>31</v>
      </c>
      <c r="F1519" s="195" t="s">
        <v>4400</v>
      </c>
      <c r="G1519" s="195" t="s">
        <v>1446</v>
      </c>
      <c r="H1519" s="161">
        <f>Dane_baza!AR1508</f>
        <v>1129563</v>
      </c>
      <c r="I1519" s="161">
        <f>Dane_baza!AS1508</f>
        <v>15680</v>
      </c>
      <c r="J1519" s="161">
        <f>Dane_baza!BX1508</f>
        <v>135802</v>
      </c>
      <c r="K1519" s="161">
        <f>Dane_baza!AT1508</f>
        <v>4780111</v>
      </c>
      <c r="L1519" s="161">
        <f>Dane_baza!AU1508</f>
        <v>321318</v>
      </c>
      <c r="M1519" s="161">
        <f>Dane_baza!AV1508</f>
        <v>793055</v>
      </c>
      <c r="N1519" s="161">
        <f>Dane_baza!AY1508</f>
        <v>4764513</v>
      </c>
      <c r="O1519" s="161">
        <f>Dane_baza!AZ1508</f>
        <v>108671</v>
      </c>
      <c r="P1519" s="161">
        <f>Dane_baza!AW1508</f>
        <v>0</v>
      </c>
      <c r="Q1519" s="161">
        <f>Dane_baza!AX1508</f>
        <v>0</v>
      </c>
      <c r="R1519" s="212">
        <f t="shared" si="79"/>
        <v>12048713</v>
      </c>
      <c r="S1519" s="212">
        <f>Dane_baza!BU1508</f>
        <v>3302286.64</v>
      </c>
      <c r="T1519" s="212">
        <f>Dane_baza!BV1508</f>
        <v>41.18</v>
      </c>
      <c r="U1519" s="212">
        <f>Dane_baza!BW1508</f>
        <v>9824272.1300000008</v>
      </c>
      <c r="V1519" s="212">
        <f t="shared" si="77"/>
        <v>13126599.950000001</v>
      </c>
      <c r="W1519" s="161">
        <f t="shared" si="78"/>
        <v>1077886.9500000011</v>
      </c>
      <c r="AA1519" s="36"/>
    </row>
    <row r="1520" spans="1:27" ht="14.45" x14ac:dyDescent="0.3">
      <c r="A1520" s="197" t="s">
        <v>161</v>
      </c>
      <c r="B1520" s="197" t="s">
        <v>37</v>
      </c>
      <c r="C1520" s="197" t="s">
        <v>33</v>
      </c>
      <c r="D1520" s="197" t="s">
        <v>34</v>
      </c>
      <c r="E1520" s="197" t="s">
        <v>31</v>
      </c>
      <c r="F1520" s="195" t="s">
        <v>4401</v>
      </c>
      <c r="G1520" s="195" t="s">
        <v>1447</v>
      </c>
      <c r="H1520" s="161">
        <f>Dane_baza!AR1509</f>
        <v>38443343</v>
      </c>
      <c r="I1520" s="161">
        <f>Dane_baza!AS1509</f>
        <v>3292342</v>
      </c>
      <c r="J1520" s="161">
        <f>Dane_baza!BX1509</f>
        <v>1255164</v>
      </c>
      <c r="K1520" s="161">
        <f>Dane_baza!AT1509</f>
        <v>539000</v>
      </c>
      <c r="L1520" s="161">
        <f>Dane_baza!AU1509</f>
        <v>377356</v>
      </c>
      <c r="M1520" s="161">
        <f>Dane_baza!AV1509</f>
        <v>972108</v>
      </c>
      <c r="N1520" s="161">
        <f>Dane_baza!AY1509</f>
        <v>36564715</v>
      </c>
      <c r="O1520" s="161">
        <f>Dane_baza!AZ1509</f>
        <v>1211604</v>
      </c>
      <c r="P1520" s="161">
        <f>Dane_baza!AW1509</f>
        <v>0</v>
      </c>
      <c r="Q1520" s="161">
        <f>Dane_baza!AX1509</f>
        <v>0</v>
      </c>
      <c r="R1520" s="212">
        <f t="shared" si="79"/>
        <v>82655632</v>
      </c>
      <c r="S1520" s="212">
        <f>Dane_baza!BU1509</f>
        <v>84086353.680000007</v>
      </c>
      <c r="T1520" s="212">
        <f>Dane_baza!BV1509</f>
        <v>8487954.1600000001</v>
      </c>
      <c r="U1520" s="212">
        <f>Dane_baza!BW1509</f>
        <v>0</v>
      </c>
      <c r="V1520" s="212">
        <f t="shared" si="77"/>
        <v>92574307.840000004</v>
      </c>
      <c r="W1520" s="161">
        <f t="shared" si="78"/>
        <v>9918675.8400000036</v>
      </c>
      <c r="AA1520" s="36"/>
    </row>
    <row r="1521" spans="1:27" ht="14.45" x14ac:dyDescent="0.3">
      <c r="A1521" s="197" t="s">
        <v>161</v>
      </c>
      <c r="B1521" s="197" t="s">
        <v>37</v>
      </c>
      <c r="C1521" s="197" t="s">
        <v>32</v>
      </c>
      <c r="D1521" s="197" t="s">
        <v>34</v>
      </c>
      <c r="E1521" s="197" t="s">
        <v>31</v>
      </c>
      <c r="F1521" s="195" t="s">
        <v>4402</v>
      </c>
      <c r="G1521" s="195" t="s">
        <v>1448</v>
      </c>
      <c r="H1521" s="161">
        <f>Dane_baza!AR1510</f>
        <v>7044099</v>
      </c>
      <c r="I1521" s="161">
        <f>Dane_baza!AS1510</f>
        <v>243274</v>
      </c>
      <c r="J1521" s="161">
        <f>Dane_baza!BX1510</f>
        <v>263219</v>
      </c>
      <c r="K1521" s="161">
        <f>Dane_baza!AT1510</f>
        <v>188437</v>
      </c>
      <c r="L1521" s="161">
        <f>Dane_baza!AU1510</f>
        <v>25925</v>
      </c>
      <c r="M1521" s="161">
        <f>Dane_baza!AV1510</f>
        <v>712481</v>
      </c>
      <c r="N1521" s="161">
        <f>Dane_baza!AY1510</f>
        <v>6221276</v>
      </c>
      <c r="O1521" s="161">
        <f>Dane_baza!AZ1510</f>
        <v>196257</v>
      </c>
      <c r="P1521" s="161">
        <f>Dane_baza!AW1510</f>
        <v>0</v>
      </c>
      <c r="Q1521" s="161">
        <f>Dane_baza!AX1510</f>
        <v>0</v>
      </c>
      <c r="R1521" s="212">
        <f t="shared" si="79"/>
        <v>14894968</v>
      </c>
      <c r="S1521" s="212">
        <f>Dane_baza!BU1510</f>
        <v>11578198.23</v>
      </c>
      <c r="T1521" s="212">
        <f>Dane_baza!BV1510</f>
        <v>767376.45</v>
      </c>
      <c r="U1521" s="212">
        <f>Dane_baza!BW1510</f>
        <v>3549393.32</v>
      </c>
      <c r="V1521" s="212">
        <f t="shared" si="77"/>
        <v>15894968</v>
      </c>
      <c r="W1521" s="161">
        <f t="shared" si="78"/>
        <v>1000000</v>
      </c>
      <c r="AA1521" s="36"/>
    </row>
    <row r="1522" spans="1:27" ht="14.45" x14ac:dyDescent="0.3">
      <c r="A1522" s="197" t="s">
        <v>161</v>
      </c>
      <c r="B1522" s="197" t="s">
        <v>37</v>
      </c>
      <c r="C1522" s="197" t="s">
        <v>37</v>
      </c>
      <c r="D1522" s="197" t="s">
        <v>36</v>
      </c>
      <c r="E1522" s="197" t="s">
        <v>31</v>
      </c>
      <c r="F1522" s="195" t="s">
        <v>4403</v>
      </c>
      <c r="G1522" s="195" t="s">
        <v>1447</v>
      </c>
      <c r="H1522" s="161">
        <f>Dane_baza!AR1511</f>
        <v>5839836</v>
      </c>
      <c r="I1522" s="161">
        <f>Dane_baza!AS1511</f>
        <v>121473</v>
      </c>
      <c r="J1522" s="161">
        <f>Dane_baza!BX1511</f>
        <v>369860</v>
      </c>
      <c r="K1522" s="161">
        <f>Dane_baza!AT1511</f>
        <v>6093602</v>
      </c>
      <c r="L1522" s="161">
        <f>Dane_baza!AU1511</f>
        <v>0</v>
      </c>
      <c r="M1522" s="161">
        <f>Dane_baza!AV1511</f>
        <v>720518</v>
      </c>
      <c r="N1522" s="161">
        <f>Dane_baza!AY1511</f>
        <v>7587582</v>
      </c>
      <c r="O1522" s="161">
        <f>Dane_baza!AZ1511</f>
        <v>178416</v>
      </c>
      <c r="P1522" s="161">
        <f>Dane_baza!AW1511</f>
        <v>0</v>
      </c>
      <c r="Q1522" s="161">
        <f>Dane_baza!AX1511</f>
        <v>0</v>
      </c>
      <c r="R1522" s="212">
        <f t="shared" si="79"/>
        <v>20911287</v>
      </c>
      <c r="S1522" s="212">
        <f>Dane_baza!BU1511</f>
        <v>15358212.17</v>
      </c>
      <c r="T1522" s="212">
        <f>Dane_baza!BV1511</f>
        <v>96747.78</v>
      </c>
      <c r="U1522" s="212">
        <f>Dane_baza!BW1511</f>
        <v>7456327.0535330875</v>
      </c>
      <c r="V1522" s="212">
        <f t="shared" si="77"/>
        <v>22911287.003533088</v>
      </c>
      <c r="W1522" s="161">
        <f t="shared" si="78"/>
        <v>2000000.0035330877</v>
      </c>
      <c r="AA1522" s="36"/>
    </row>
    <row r="1523" spans="1:27" ht="14.45" x14ac:dyDescent="0.3">
      <c r="A1523" s="197" t="s">
        <v>161</v>
      </c>
      <c r="B1523" s="197" t="s">
        <v>37</v>
      </c>
      <c r="C1523" s="197" t="s">
        <v>39</v>
      </c>
      <c r="D1523" s="197" t="s">
        <v>36</v>
      </c>
      <c r="E1523" s="197" t="s">
        <v>31</v>
      </c>
      <c r="F1523" s="195" t="s">
        <v>4404</v>
      </c>
      <c r="G1523" s="195" t="s">
        <v>1449</v>
      </c>
      <c r="H1523" s="161">
        <f>Dane_baza!AR1512</f>
        <v>2291433</v>
      </c>
      <c r="I1523" s="161">
        <f>Dane_baza!AS1512</f>
        <v>26479</v>
      </c>
      <c r="J1523" s="161">
        <f>Dane_baza!BX1512</f>
        <v>211696</v>
      </c>
      <c r="K1523" s="161">
        <f>Dane_baza!AT1512</f>
        <v>6112603</v>
      </c>
      <c r="L1523" s="161">
        <f>Dane_baza!AU1512</f>
        <v>0</v>
      </c>
      <c r="M1523" s="161">
        <f>Dane_baza!AV1512</f>
        <v>800648</v>
      </c>
      <c r="N1523" s="161">
        <f>Dane_baza!AY1512</f>
        <v>5128809</v>
      </c>
      <c r="O1523" s="161">
        <f>Dane_baza!AZ1512</f>
        <v>133001</v>
      </c>
      <c r="P1523" s="161">
        <f>Dane_baza!AW1512</f>
        <v>0</v>
      </c>
      <c r="Q1523" s="161">
        <f>Dane_baza!AX1512</f>
        <v>0</v>
      </c>
      <c r="R1523" s="212">
        <f t="shared" si="79"/>
        <v>14704669</v>
      </c>
      <c r="S1523" s="212">
        <f>Dane_baza!BU1512</f>
        <v>6364327.9000000004</v>
      </c>
      <c r="T1523" s="212">
        <f>Dane_baza!BV1512</f>
        <v>6726.53</v>
      </c>
      <c r="U1523" s="212">
        <f>Dane_baza!BW1512</f>
        <v>10098174.859999999</v>
      </c>
      <c r="V1523" s="212">
        <f t="shared" si="77"/>
        <v>16469229.289999999</v>
      </c>
      <c r="W1523" s="161">
        <f t="shared" si="78"/>
        <v>1764560.2899999991</v>
      </c>
      <c r="AA1523" s="36"/>
    </row>
    <row r="1524" spans="1:27" ht="14.45" x14ac:dyDescent="0.3">
      <c r="A1524" s="197" t="s">
        <v>161</v>
      </c>
      <c r="B1524" s="197" t="s">
        <v>37</v>
      </c>
      <c r="C1524" s="197" t="s">
        <v>42</v>
      </c>
      <c r="D1524" s="197" t="s">
        <v>36</v>
      </c>
      <c r="E1524" s="197" t="s">
        <v>31</v>
      </c>
      <c r="F1524" s="195" t="s">
        <v>4405</v>
      </c>
      <c r="G1524" s="195" t="s">
        <v>1448</v>
      </c>
      <c r="H1524" s="161">
        <f>Dane_baza!AR1513</f>
        <v>2284607</v>
      </c>
      <c r="I1524" s="161">
        <f>Dane_baza!AS1513</f>
        <v>4812</v>
      </c>
      <c r="J1524" s="161">
        <f>Dane_baza!BX1513</f>
        <v>283565</v>
      </c>
      <c r="K1524" s="161">
        <f>Dane_baza!AT1513</f>
        <v>9480426</v>
      </c>
      <c r="L1524" s="161">
        <f>Dane_baza!AU1513</f>
        <v>112428</v>
      </c>
      <c r="M1524" s="161">
        <f>Dane_baza!AV1513</f>
        <v>672898</v>
      </c>
      <c r="N1524" s="161">
        <f>Dane_baza!AY1513</f>
        <v>6224702</v>
      </c>
      <c r="O1524" s="161">
        <f>Dane_baza!AZ1513</f>
        <v>154086</v>
      </c>
      <c r="P1524" s="161">
        <f>Dane_baza!AW1513</f>
        <v>0</v>
      </c>
      <c r="Q1524" s="161">
        <f>Dane_baza!AX1513</f>
        <v>0</v>
      </c>
      <c r="R1524" s="212">
        <f t="shared" si="79"/>
        <v>19217524</v>
      </c>
      <c r="S1524" s="212">
        <f>Dane_baza!BU1513</f>
        <v>7624863.2699999996</v>
      </c>
      <c r="T1524" s="212">
        <f>Dane_baza!BV1513</f>
        <v>23819.7</v>
      </c>
      <c r="U1524" s="212">
        <f>Dane_baza!BW1513</f>
        <v>13874943.91</v>
      </c>
      <c r="V1524" s="212">
        <f t="shared" si="77"/>
        <v>21523626.879999999</v>
      </c>
      <c r="W1524" s="161">
        <f t="shared" si="78"/>
        <v>2306102.879999999</v>
      </c>
      <c r="AA1524" s="36"/>
    </row>
    <row r="1525" spans="1:27" ht="14.45" x14ac:dyDescent="0.3">
      <c r="A1525" s="197" t="s">
        <v>161</v>
      </c>
      <c r="B1525" s="197" t="s">
        <v>37</v>
      </c>
      <c r="C1525" s="197" t="s">
        <v>44</v>
      </c>
      <c r="D1525" s="197" t="s">
        <v>36</v>
      </c>
      <c r="E1525" s="197" t="s">
        <v>31</v>
      </c>
      <c r="F1525" s="195" t="s">
        <v>4406</v>
      </c>
      <c r="G1525" s="195" t="s">
        <v>1450</v>
      </c>
      <c r="H1525" s="161">
        <f>Dane_baza!AR1514</f>
        <v>2252246</v>
      </c>
      <c r="I1525" s="161">
        <f>Dane_baza!AS1514</f>
        <v>164832</v>
      </c>
      <c r="J1525" s="161">
        <f>Dane_baza!BX1514</f>
        <v>94473</v>
      </c>
      <c r="K1525" s="161">
        <f>Dane_baza!AT1514</f>
        <v>1118672</v>
      </c>
      <c r="L1525" s="161">
        <f>Dane_baza!AU1514</f>
        <v>0</v>
      </c>
      <c r="M1525" s="161">
        <f>Dane_baza!AV1514</f>
        <v>967173</v>
      </c>
      <c r="N1525" s="161">
        <f>Dane_baza!AY1514</f>
        <v>3159071</v>
      </c>
      <c r="O1525" s="161">
        <f>Dane_baza!AZ1514</f>
        <v>79476</v>
      </c>
      <c r="P1525" s="161">
        <f>Dane_baza!AW1514</f>
        <v>0</v>
      </c>
      <c r="Q1525" s="161">
        <f>Dane_baza!AX1514</f>
        <v>0</v>
      </c>
      <c r="R1525" s="212">
        <f t="shared" si="79"/>
        <v>7835943</v>
      </c>
      <c r="S1525" s="212">
        <f>Dane_baza!BU1514</f>
        <v>6297927.7000000002</v>
      </c>
      <c r="T1525" s="212">
        <f>Dane_baza!BV1514</f>
        <v>181727.68</v>
      </c>
      <c r="U1525" s="212">
        <f>Dane_baza!BW1514</f>
        <v>2139881.9165036324</v>
      </c>
      <c r="V1525" s="212">
        <f t="shared" si="77"/>
        <v>8619537.2965036333</v>
      </c>
      <c r="W1525" s="161">
        <f t="shared" si="78"/>
        <v>783594.29650363326</v>
      </c>
      <c r="AA1525" s="36"/>
    </row>
    <row r="1526" spans="1:27" ht="14.45" x14ac:dyDescent="0.3">
      <c r="A1526" s="197" t="s">
        <v>161</v>
      </c>
      <c r="B1526" s="197" t="s">
        <v>37</v>
      </c>
      <c r="C1526" s="197" t="s">
        <v>51</v>
      </c>
      <c r="D1526" s="197" t="s">
        <v>36</v>
      </c>
      <c r="E1526" s="197" t="s">
        <v>31</v>
      </c>
      <c r="F1526" s="195" t="s">
        <v>4407</v>
      </c>
      <c r="G1526" s="195" t="s">
        <v>1451</v>
      </c>
      <c r="H1526" s="161">
        <f>Dane_baza!AR1515</f>
        <v>1055890</v>
      </c>
      <c r="I1526" s="161">
        <f>Dane_baza!AS1515</f>
        <v>30877</v>
      </c>
      <c r="J1526" s="161">
        <f>Dane_baza!BX1515</f>
        <v>90793</v>
      </c>
      <c r="K1526" s="161">
        <f>Dane_baza!AT1515</f>
        <v>2698974</v>
      </c>
      <c r="L1526" s="161">
        <f>Dane_baza!AU1515</f>
        <v>8462</v>
      </c>
      <c r="M1526" s="161">
        <f>Dane_baza!AV1515</f>
        <v>905340</v>
      </c>
      <c r="N1526" s="161">
        <f>Dane_baza!AY1515</f>
        <v>2878131</v>
      </c>
      <c r="O1526" s="161">
        <f>Dane_baza!AZ1515</f>
        <v>71366</v>
      </c>
      <c r="P1526" s="161">
        <f>Dane_baza!AW1515</f>
        <v>0</v>
      </c>
      <c r="Q1526" s="161">
        <f>Dane_baza!AX1515</f>
        <v>0</v>
      </c>
      <c r="R1526" s="212">
        <f t="shared" si="79"/>
        <v>7739833</v>
      </c>
      <c r="S1526" s="212">
        <f>Dane_baza!BU1515</f>
        <v>3399517.29</v>
      </c>
      <c r="T1526" s="212">
        <f>Dane_baza!BV1515</f>
        <v>18895.95</v>
      </c>
      <c r="U1526" s="212">
        <f>Dane_baza!BW1515</f>
        <v>5095403.0599999996</v>
      </c>
      <c r="V1526" s="212">
        <f t="shared" si="77"/>
        <v>8513816.3000000007</v>
      </c>
      <c r="W1526" s="161">
        <f t="shared" si="78"/>
        <v>773983.30000000075</v>
      </c>
      <c r="AA1526" s="36"/>
    </row>
    <row r="1527" spans="1:27" ht="14.45" x14ac:dyDescent="0.3">
      <c r="A1527" s="197" t="s">
        <v>161</v>
      </c>
      <c r="B1527" s="197" t="s">
        <v>37</v>
      </c>
      <c r="C1527" s="197" t="s">
        <v>75</v>
      </c>
      <c r="D1527" s="197" t="s">
        <v>36</v>
      </c>
      <c r="E1527" s="197" t="s">
        <v>31</v>
      </c>
      <c r="F1527" s="195" t="s">
        <v>4408</v>
      </c>
      <c r="G1527" s="195" t="s">
        <v>1452</v>
      </c>
      <c r="H1527" s="161">
        <f>Dane_baza!AR1516</f>
        <v>3694695</v>
      </c>
      <c r="I1527" s="161">
        <f>Dane_baza!AS1516</f>
        <v>162380</v>
      </c>
      <c r="J1527" s="161">
        <f>Dane_baza!BX1516</f>
        <v>217249</v>
      </c>
      <c r="K1527" s="161">
        <f>Dane_baza!AT1516</f>
        <v>4984819</v>
      </c>
      <c r="L1527" s="161">
        <f>Dane_baza!AU1516</f>
        <v>0</v>
      </c>
      <c r="M1527" s="161">
        <f>Dane_baza!AV1516</f>
        <v>690838</v>
      </c>
      <c r="N1527" s="161">
        <f>Dane_baza!AY1516</f>
        <v>10822821</v>
      </c>
      <c r="O1527" s="161">
        <f>Dane_baza!AZ1516</f>
        <v>233562</v>
      </c>
      <c r="P1527" s="161">
        <f>Dane_baza!AW1516</f>
        <v>0</v>
      </c>
      <c r="Q1527" s="161">
        <f>Dane_baza!AX1516</f>
        <v>0</v>
      </c>
      <c r="R1527" s="212">
        <f t="shared" si="79"/>
        <v>20806364</v>
      </c>
      <c r="S1527" s="212">
        <f>Dane_baza!BU1516</f>
        <v>8630264.6600000001</v>
      </c>
      <c r="T1527" s="212">
        <f>Dane_baza!BV1516</f>
        <v>4555.3100000000004</v>
      </c>
      <c r="U1527" s="212">
        <f>Dane_baza!BW1516</f>
        <v>14668307.710000001</v>
      </c>
      <c r="V1527" s="212">
        <f t="shared" si="77"/>
        <v>23303127.68</v>
      </c>
      <c r="W1527" s="161">
        <f t="shared" si="78"/>
        <v>2496763.6799999997</v>
      </c>
      <c r="AA1527" s="36"/>
    </row>
    <row r="1528" spans="1:27" ht="14.45" x14ac:dyDescent="0.3">
      <c r="A1528" s="197" t="s">
        <v>161</v>
      </c>
      <c r="B1528" s="197" t="s">
        <v>39</v>
      </c>
      <c r="C1528" s="197" t="s">
        <v>33</v>
      </c>
      <c r="D1528" s="197" t="s">
        <v>34</v>
      </c>
      <c r="E1528" s="197" t="s">
        <v>31</v>
      </c>
      <c r="F1528" s="195" t="s">
        <v>4409</v>
      </c>
      <c r="G1528" s="195" t="s">
        <v>1453</v>
      </c>
      <c r="H1528" s="161">
        <f>Dane_baza!AR1517</f>
        <v>27409554</v>
      </c>
      <c r="I1528" s="161">
        <f>Dane_baza!AS1517</f>
        <v>1790713</v>
      </c>
      <c r="J1528" s="161">
        <f>Dane_baza!BX1517</f>
        <v>1074626</v>
      </c>
      <c r="K1528" s="161">
        <f>Dane_baza!AT1517</f>
        <v>4572944</v>
      </c>
      <c r="L1528" s="161">
        <f>Dane_baza!AU1517</f>
        <v>710148</v>
      </c>
      <c r="M1528" s="161">
        <f>Dane_baza!AV1517</f>
        <v>852793</v>
      </c>
      <c r="N1528" s="161">
        <f>Dane_baza!AY1517</f>
        <v>27380380</v>
      </c>
      <c r="O1528" s="161">
        <f>Dane_baza!AZ1517</f>
        <v>1064006</v>
      </c>
      <c r="P1528" s="161">
        <f>Dane_baza!AW1517</f>
        <v>0</v>
      </c>
      <c r="Q1528" s="161">
        <f>Dane_baza!AX1517</f>
        <v>0</v>
      </c>
      <c r="R1528" s="212">
        <f t="shared" si="79"/>
        <v>64855164</v>
      </c>
      <c r="S1528" s="212">
        <f>Dane_baza!BU1517</f>
        <v>62763955.57</v>
      </c>
      <c r="T1528" s="212">
        <f>Dane_baza!BV1517</f>
        <v>3079968.08</v>
      </c>
      <c r="U1528" s="212">
        <f>Dane_baza!BW1517</f>
        <v>4127728.17</v>
      </c>
      <c r="V1528" s="212">
        <f t="shared" si="77"/>
        <v>69971651.819999993</v>
      </c>
      <c r="W1528" s="161">
        <f t="shared" si="78"/>
        <v>5116487.8199999928</v>
      </c>
      <c r="AA1528" s="36"/>
    </row>
    <row r="1529" spans="1:27" ht="14.45" x14ac:dyDescent="0.3">
      <c r="A1529" s="197" t="s">
        <v>161</v>
      </c>
      <c r="B1529" s="197" t="s">
        <v>39</v>
      </c>
      <c r="C1529" s="197" t="s">
        <v>32</v>
      </c>
      <c r="D1529" s="197" t="s">
        <v>36</v>
      </c>
      <c r="E1529" s="197" t="s">
        <v>31</v>
      </c>
      <c r="F1529" s="195" t="s">
        <v>4410</v>
      </c>
      <c r="G1529" s="195" t="s">
        <v>1453</v>
      </c>
      <c r="H1529" s="161">
        <f>Dane_baza!AR1518</f>
        <v>4442788</v>
      </c>
      <c r="I1529" s="161">
        <f>Dane_baza!AS1518</f>
        <v>90103</v>
      </c>
      <c r="J1529" s="161">
        <f>Dane_baza!BX1518</f>
        <v>304141</v>
      </c>
      <c r="K1529" s="161">
        <f>Dane_baza!AT1518</f>
        <v>4327539</v>
      </c>
      <c r="L1529" s="161">
        <f>Dane_baza!AU1518</f>
        <v>204301</v>
      </c>
      <c r="M1529" s="161">
        <f>Dane_baza!AV1518</f>
        <v>1058369</v>
      </c>
      <c r="N1529" s="161">
        <f>Dane_baza!AY1518</f>
        <v>8206056</v>
      </c>
      <c r="O1529" s="161">
        <f>Dane_baza!AZ1518</f>
        <v>155708</v>
      </c>
      <c r="P1529" s="161">
        <f>Dane_baza!AW1518</f>
        <v>0</v>
      </c>
      <c r="Q1529" s="161">
        <f>Dane_baza!AX1518</f>
        <v>0</v>
      </c>
      <c r="R1529" s="212">
        <f t="shared" si="79"/>
        <v>18789005</v>
      </c>
      <c r="S1529" s="212">
        <f>Dane_baza!BU1518</f>
        <v>10857045.390000001</v>
      </c>
      <c r="T1529" s="212">
        <f>Dane_baza!BV1518</f>
        <v>75932</v>
      </c>
      <c r="U1529" s="212">
        <f>Dane_baza!BW1518</f>
        <v>9582681.8499999996</v>
      </c>
      <c r="V1529" s="212">
        <f t="shared" si="77"/>
        <v>20515659.240000002</v>
      </c>
      <c r="W1529" s="161">
        <f t="shared" si="78"/>
        <v>1726654.2400000021</v>
      </c>
      <c r="AA1529" s="36"/>
    </row>
    <row r="1530" spans="1:27" ht="14.45" x14ac:dyDescent="0.3">
      <c r="A1530" s="197" t="s">
        <v>161</v>
      </c>
      <c r="B1530" s="197" t="s">
        <v>39</v>
      </c>
      <c r="C1530" s="197" t="s">
        <v>37</v>
      </c>
      <c r="D1530" s="197" t="s">
        <v>36</v>
      </c>
      <c r="E1530" s="197" t="s">
        <v>31</v>
      </c>
      <c r="F1530" s="195" t="s">
        <v>4411</v>
      </c>
      <c r="G1530" s="195" t="s">
        <v>1454</v>
      </c>
      <c r="H1530" s="161">
        <f>Dane_baza!AR1519</f>
        <v>1786066</v>
      </c>
      <c r="I1530" s="161">
        <f>Dane_baza!AS1519</f>
        <v>23890</v>
      </c>
      <c r="J1530" s="161">
        <f>Dane_baza!BX1519</f>
        <v>238060</v>
      </c>
      <c r="K1530" s="161">
        <f>Dane_baza!AT1519</f>
        <v>10753920</v>
      </c>
      <c r="L1530" s="161">
        <f>Dane_baza!AU1519</f>
        <v>778826</v>
      </c>
      <c r="M1530" s="161">
        <f>Dane_baza!AV1519</f>
        <v>1011314</v>
      </c>
      <c r="N1530" s="161">
        <f>Dane_baza!AY1519</f>
        <v>7494235</v>
      </c>
      <c r="O1530" s="161">
        <f>Dane_baza!AZ1519</f>
        <v>121647</v>
      </c>
      <c r="P1530" s="161">
        <f>Dane_baza!AW1519</f>
        <v>0</v>
      </c>
      <c r="Q1530" s="161">
        <f>Dane_baza!AX1519</f>
        <v>0</v>
      </c>
      <c r="R1530" s="212">
        <f t="shared" si="79"/>
        <v>22207958</v>
      </c>
      <c r="S1530" s="212">
        <f>Dane_baza!BU1519</f>
        <v>5583646.0700000003</v>
      </c>
      <c r="T1530" s="212">
        <f>Dane_baza!BV1519</f>
        <v>20379.22</v>
      </c>
      <c r="U1530" s="212">
        <f>Dane_baza!BW1519</f>
        <v>19268887.68</v>
      </c>
      <c r="V1530" s="212">
        <f t="shared" si="77"/>
        <v>24872912.969999999</v>
      </c>
      <c r="W1530" s="161">
        <f t="shared" si="78"/>
        <v>2664954.9699999988</v>
      </c>
      <c r="AA1530" s="36"/>
    </row>
    <row r="1531" spans="1:27" ht="14.45" x14ac:dyDescent="0.3">
      <c r="A1531" s="197" t="s">
        <v>161</v>
      </c>
      <c r="B1531" s="197" t="s">
        <v>39</v>
      </c>
      <c r="C1531" s="197" t="s">
        <v>39</v>
      </c>
      <c r="D1531" s="197" t="s">
        <v>40</v>
      </c>
      <c r="E1531" s="197" t="s">
        <v>31</v>
      </c>
      <c r="F1531" s="195" t="s">
        <v>4412</v>
      </c>
      <c r="G1531" s="195" t="s">
        <v>1455</v>
      </c>
      <c r="H1531" s="161">
        <f>Dane_baza!AR1520</f>
        <v>3570841</v>
      </c>
      <c r="I1531" s="161">
        <f>Dane_baza!AS1520</f>
        <v>46382</v>
      </c>
      <c r="J1531" s="161">
        <f>Dane_baza!BX1520</f>
        <v>259632</v>
      </c>
      <c r="K1531" s="161">
        <f>Dane_baza!AT1520</f>
        <v>4256946</v>
      </c>
      <c r="L1531" s="161">
        <f>Dane_baza!AU1520</f>
        <v>7444</v>
      </c>
      <c r="M1531" s="161">
        <f>Dane_baza!AV1520</f>
        <v>1065576</v>
      </c>
      <c r="N1531" s="161">
        <f>Dane_baza!AY1520</f>
        <v>5227079</v>
      </c>
      <c r="O1531" s="161">
        <f>Dane_baza!AZ1520</f>
        <v>113537</v>
      </c>
      <c r="P1531" s="161">
        <f>Dane_baza!AW1520</f>
        <v>0</v>
      </c>
      <c r="Q1531" s="161">
        <f>Dane_baza!AX1520</f>
        <v>0</v>
      </c>
      <c r="R1531" s="212">
        <f t="shared" si="79"/>
        <v>14547437</v>
      </c>
      <c r="S1531" s="212">
        <f>Dane_baza!BU1520</f>
        <v>9618891.8800000008</v>
      </c>
      <c r="T1531" s="212">
        <f>Dane_baza!BV1520</f>
        <v>0</v>
      </c>
      <c r="U1531" s="212">
        <f>Dane_baza!BW1520</f>
        <v>6674237.5599999996</v>
      </c>
      <c r="V1531" s="212">
        <f t="shared" si="77"/>
        <v>16293129.440000001</v>
      </c>
      <c r="W1531" s="161">
        <f t="shared" si="78"/>
        <v>1745692.4400000013</v>
      </c>
      <c r="AA1531" s="36"/>
    </row>
    <row r="1532" spans="1:27" ht="14.45" x14ac:dyDescent="0.3">
      <c r="A1532" s="197" t="s">
        <v>161</v>
      </c>
      <c r="B1532" s="197" t="s">
        <v>39</v>
      </c>
      <c r="C1532" s="197" t="s">
        <v>42</v>
      </c>
      <c r="D1532" s="197" t="s">
        <v>40</v>
      </c>
      <c r="E1532" s="197" t="s">
        <v>31</v>
      </c>
      <c r="F1532" s="195" t="s">
        <v>4413</v>
      </c>
      <c r="G1532" s="195" t="s">
        <v>1456</v>
      </c>
      <c r="H1532" s="161">
        <f>Dane_baza!AR1521</f>
        <v>4259088</v>
      </c>
      <c r="I1532" s="161">
        <f>Dane_baza!AS1521</f>
        <v>90723</v>
      </c>
      <c r="J1532" s="161">
        <f>Dane_baza!BX1521</f>
        <v>307855</v>
      </c>
      <c r="K1532" s="161">
        <f>Dane_baza!AT1521</f>
        <v>6004493</v>
      </c>
      <c r="L1532" s="161">
        <f>Dane_baza!AU1521</f>
        <v>668488</v>
      </c>
      <c r="M1532" s="161">
        <f>Dane_baza!AV1521</f>
        <v>775265</v>
      </c>
      <c r="N1532" s="161">
        <f>Dane_baza!AY1521</f>
        <v>8436583</v>
      </c>
      <c r="O1532" s="161">
        <f>Dane_baza!AZ1521</f>
        <v>199501</v>
      </c>
      <c r="P1532" s="161">
        <f>Dane_baza!AW1521</f>
        <v>0</v>
      </c>
      <c r="Q1532" s="161">
        <f>Dane_baza!AX1521</f>
        <v>0</v>
      </c>
      <c r="R1532" s="212">
        <f t="shared" si="79"/>
        <v>20741996</v>
      </c>
      <c r="S1532" s="212">
        <f>Dane_baza!BU1521</f>
        <v>11309559.109999999</v>
      </c>
      <c r="T1532" s="212">
        <f>Dane_baza!BV1521</f>
        <v>219918.3</v>
      </c>
      <c r="U1532" s="212">
        <f>Dane_baza!BW1521</f>
        <v>10712518.479999999</v>
      </c>
      <c r="V1532" s="212">
        <f t="shared" si="77"/>
        <v>22241995.890000001</v>
      </c>
      <c r="W1532" s="161">
        <f t="shared" si="78"/>
        <v>1499999.8900000006</v>
      </c>
      <c r="AA1532" s="36"/>
    </row>
    <row r="1533" spans="1:27" ht="14.45" x14ac:dyDescent="0.3">
      <c r="A1533" s="197" t="s">
        <v>161</v>
      </c>
      <c r="B1533" s="197" t="s">
        <v>39</v>
      </c>
      <c r="C1533" s="197" t="s">
        <v>44</v>
      </c>
      <c r="D1533" s="197" t="s">
        <v>36</v>
      </c>
      <c r="E1533" s="197" t="s">
        <v>31</v>
      </c>
      <c r="F1533" s="195" t="s">
        <v>4414</v>
      </c>
      <c r="G1533" s="195" t="s">
        <v>61</v>
      </c>
      <c r="H1533" s="161">
        <f>Dane_baza!AR1522</f>
        <v>1160005</v>
      </c>
      <c r="I1533" s="161">
        <f>Dane_baza!AS1522</f>
        <v>25812</v>
      </c>
      <c r="J1533" s="161">
        <f>Dane_baza!BX1522</f>
        <v>177598</v>
      </c>
      <c r="K1533" s="161">
        <f>Dane_baza!AT1522</f>
        <v>4988307</v>
      </c>
      <c r="L1533" s="161">
        <f>Dane_baza!AU1522</f>
        <v>581680</v>
      </c>
      <c r="M1533" s="161">
        <f>Dane_baza!AV1522</f>
        <v>1173759</v>
      </c>
      <c r="N1533" s="161">
        <f>Dane_baza!AY1522</f>
        <v>5314412</v>
      </c>
      <c r="O1533" s="161">
        <f>Dane_baza!AZ1522</f>
        <v>92452</v>
      </c>
      <c r="P1533" s="161">
        <f>Dane_baza!AW1522</f>
        <v>0</v>
      </c>
      <c r="Q1533" s="161">
        <f>Dane_baza!AX1522</f>
        <v>0</v>
      </c>
      <c r="R1533" s="212">
        <f t="shared" si="79"/>
        <v>13514025</v>
      </c>
      <c r="S1533" s="212">
        <f>Dane_baza!BU1522</f>
        <v>4511184.33</v>
      </c>
      <c r="T1533" s="212">
        <f>Dane_baza!BV1522</f>
        <v>0</v>
      </c>
      <c r="U1533" s="212">
        <f>Dane_baza!BW1522</f>
        <v>10624523.67</v>
      </c>
      <c r="V1533" s="212">
        <f t="shared" si="77"/>
        <v>15135708</v>
      </c>
      <c r="W1533" s="161">
        <f t="shared" si="78"/>
        <v>1621683</v>
      </c>
      <c r="AA1533" s="36"/>
    </row>
    <row r="1534" spans="1:27" ht="14.45" x14ac:dyDescent="0.3">
      <c r="A1534" s="197" t="s">
        <v>161</v>
      </c>
      <c r="B1534" s="197" t="s">
        <v>42</v>
      </c>
      <c r="C1534" s="197" t="s">
        <v>33</v>
      </c>
      <c r="D1534" s="197" t="s">
        <v>34</v>
      </c>
      <c r="E1534" s="197" t="s">
        <v>31</v>
      </c>
      <c r="F1534" s="195" t="s">
        <v>4415</v>
      </c>
      <c r="G1534" s="195" t="s">
        <v>1457</v>
      </c>
      <c r="H1534" s="161">
        <f>Dane_baza!AR1523</f>
        <v>25753148</v>
      </c>
      <c r="I1534" s="161">
        <f>Dane_baza!AS1523</f>
        <v>955001</v>
      </c>
      <c r="J1534" s="161">
        <f>Dane_baza!BX1523</f>
        <v>1007481</v>
      </c>
      <c r="K1534" s="161">
        <f>Dane_baza!AT1523</f>
        <v>7299141</v>
      </c>
      <c r="L1534" s="161">
        <f>Dane_baza!AU1523</f>
        <v>862080</v>
      </c>
      <c r="M1534" s="161">
        <f>Dane_baza!AV1523</f>
        <v>881780</v>
      </c>
      <c r="N1534" s="161">
        <f>Dane_baza!AY1523</f>
        <v>29040967</v>
      </c>
      <c r="O1534" s="161">
        <f>Dane_baza!AZ1523</f>
        <v>822334</v>
      </c>
      <c r="P1534" s="161">
        <f>Dane_baza!AW1523</f>
        <v>0</v>
      </c>
      <c r="Q1534" s="161">
        <f>Dane_baza!AX1523</f>
        <v>0</v>
      </c>
      <c r="R1534" s="212">
        <f t="shared" si="79"/>
        <v>66621932</v>
      </c>
      <c r="S1534" s="212">
        <f>Dane_baza!BU1523</f>
        <v>65646348.960000001</v>
      </c>
      <c r="T1534" s="212">
        <f>Dane_baza!BV1523</f>
        <v>733332.42</v>
      </c>
      <c r="U1534" s="212">
        <f>Dane_baza!BW1523</f>
        <v>8179534.8099999996</v>
      </c>
      <c r="V1534" s="212">
        <f t="shared" si="77"/>
        <v>74559216.189999998</v>
      </c>
      <c r="W1534" s="161">
        <f t="shared" si="78"/>
        <v>7937284.1899999976</v>
      </c>
      <c r="AA1534" s="36"/>
    </row>
    <row r="1535" spans="1:27" ht="14.45" x14ac:dyDescent="0.3">
      <c r="A1535" s="197" t="s">
        <v>161</v>
      </c>
      <c r="B1535" s="197" t="s">
        <v>42</v>
      </c>
      <c r="C1535" s="197" t="s">
        <v>32</v>
      </c>
      <c r="D1535" s="197" t="s">
        <v>36</v>
      </c>
      <c r="E1535" s="197" t="s">
        <v>31</v>
      </c>
      <c r="F1535" s="195" t="s">
        <v>4416</v>
      </c>
      <c r="G1535" s="195" t="s">
        <v>1458</v>
      </c>
      <c r="H1535" s="161">
        <f>Dane_baza!AR1524</f>
        <v>2044054</v>
      </c>
      <c r="I1535" s="161">
        <f>Dane_baza!AS1524</f>
        <v>20757</v>
      </c>
      <c r="J1535" s="161">
        <f>Dane_baza!BX1524</f>
        <v>105939</v>
      </c>
      <c r="K1535" s="161">
        <f>Dane_baza!AT1524</f>
        <v>998374</v>
      </c>
      <c r="L1535" s="161">
        <f>Dane_baza!AU1524</f>
        <v>0</v>
      </c>
      <c r="M1535" s="161">
        <f>Dane_baza!AV1524</f>
        <v>1402373</v>
      </c>
      <c r="N1535" s="161">
        <f>Dane_baza!AY1524</f>
        <v>2384974</v>
      </c>
      <c r="O1535" s="161">
        <f>Dane_baza!AZ1524</f>
        <v>50281</v>
      </c>
      <c r="P1535" s="161">
        <f>Dane_baza!AW1524</f>
        <v>0</v>
      </c>
      <c r="Q1535" s="161">
        <f>Dane_baza!AX1524</f>
        <v>0</v>
      </c>
      <c r="R1535" s="212">
        <f t="shared" si="79"/>
        <v>7006752</v>
      </c>
      <c r="S1535" s="212">
        <f>Dane_baza!BU1524</f>
        <v>6008529.6500000004</v>
      </c>
      <c r="T1535" s="212">
        <f>Dane_baza!BV1524</f>
        <v>0</v>
      </c>
      <c r="U1535" s="212">
        <f>Dane_baza!BW1524</f>
        <v>1839032.59</v>
      </c>
      <c r="V1535" s="212">
        <f t="shared" si="77"/>
        <v>7847562.2400000002</v>
      </c>
      <c r="W1535" s="161">
        <f t="shared" si="78"/>
        <v>840810.24000000022</v>
      </c>
      <c r="AA1535" s="36"/>
    </row>
    <row r="1536" spans="1:27" ht="14.45" x14ac:dyDescent="0.3">
      <c r="A1536" s="197" t="s">
        <v>161</v>
      </c>
      <c r="B1536" s="197" t="s">
        <v>42</v>
      </c>
      <c r="C1536" s="197" t="s">
        <v>37</v>
      </c>
      <c r="D1536" s="197" t="s">
        <v>36</v>
      </c>
      <c r="E1536" s="197" t="s">
        <v>31</v>
      </c>
      <c r="F1536" s="195" t="s">
        <v>4417</v>
      </c>
      <c r="G1536" s="195" t="s">
        <v>1459</v>
      </c>
      <c r="H1536" s="161">
        <f>Dane_baza!AR1525</f>
        <v>2615351</v>
      </c>
      <c r="I1536" s="161">
        <f>Dane_baza!AS1525</f>
        <v>82417</v>
      </c>
      <c r="J1536" s="161">
        <f>Dane_baza!BX1525</f>
        <v>154164</v>
      </c>
      <c r="K1536" s="161">
        <f>Dane_baza!AT1525</f>
        <v>3102047</v>
      </c>
      <c r="L1536" s="161">
        <f>Dane_baza!AU1525</f>
        <v>17389</v>
      </c>
      <c r="M1536" s="161">
        <f>Dane_baza!AV1525</f>
        <v>544973</v>
      </c>
      <c r="N1536" s="161">
        <f>Dane_baza!AY1525</f>
        <v>3902537</v>
      </c>
      <c r="O1536" s="161">
        <f>Dane_baza!AZ1525</f>
        <v>81098</v>
      </c>
      <c r="P1536" s="161">
        <f>Dane_baza!AW1525</f>
        <v>0</v>
      </c>
      <c r="Q1536" s="161">
        <f>Dane_baza!AX1525</f>
        <v>0</v>
      </c>
      <c r="R1536" s="212">
        <f t="shared" si="79"/>
        <v>10499976</v>
      </c>
      <c r="S1536" s="212">
        <f>Dane_baza!BU1525</f>
        <v>8261114.2999999998</v>
      </c>
      <c r="T1536" s="212">
        <f>Dane_baza!BV1525</f>
        <v>58938.66</v>
      </c>
      <c r="U1536" s="212">
        <f>Dane_baza!BW1525</f>
        <v>3179922.9600000004</v>
      </c>
      <c r="V1536" s="212">
        <f t="shared" si="77"/>
        <v>11499975.92</v>
      </c>
      <c r="W1536" s="161">
        <f t="shared" si="78"/>
        <v>999999.91999999993</v>
      </c>
      <c r="AA1536" s="36"/>
    </row>
    <row r="1537" spans="1:27" ht="14.45" x14ac:dyDescent="0.3">
      <c r="A1537" s="197" t="s">
        <v>161</v>
      </c>
      <c r="B1537" s="197" t="s">
        <v>42</v>
      </c>
      <c r="C1537" s="197" t="s">
        <v>39</v>
      </c>
      <c r="D1537" s="197" t="s">
        <v>36</v>
      </c>
      <c r="E1537" s="197" t="s">
        <v>31</v>
      </c>
      <c r="F1537" s="195" t="s">
        <v>4418</v>
      </c>
      <c r="G1537" s="195" t="s">
        <v>1460</v>
      </c>
      <c r="H1537" s="161">
        <f>Dane_baza!AR1526</f>
        <v>1377784</v>
      </c>
      <c r="I1537" s="161">
        <f>Dane_baza!AS1526</f>
        <v>3452</v>
      </c>
      <c r="J1537" s="161">
        <f>Dane_baza!BX1526</f>
        <v>100040</v>
      </c>
      <c r="K1537" s="161">
        <f>Dane_baza!AT1526</f>
        <v>1782815</v>
      </c>
      <c r="L1537" s="161">
        <f>Dane_baza!AU1526</f>
        <v>0</v>
      </c>
      <c r="M1537" s="161">
        <f>Dane_baza!AV1526</f>
        <v>1168646</v>
      </c>
      <c r="N1537" s="161">
        <f>Dane_baza!AY1526</f>
        <v>2367210</v>
      </c>
      <c r="O1537" s="161">
        <f>Dane_baza!AZ1526</f>
        <v>47037</v>
      </c>
      <c r="P1537" s="161">
        <f>Dane_baza!AW1526</f>
        <v>0</v>
      </c>
      <c r="Q1537" s="161">
        <f>Dane_baza!AX1526</f>
        <v>0</v>
      </c>
      <c r="R1537" s="212">
        <f t="shared" si="79"/>
        <v>6846984</v>
      </c>
      <c r="S1537" s="212">
        <f>Dane_baza!BU1526</f>
        <v>4211924.0199999996</v>
      </c>
      <c r="T1537" s="212">
        <f>Dane_baza!BV1526</f>
        <v>0</v>
      </c>
      <c r="U1537" s="212">
        <f>Dane_baza!BW1526</f>
        <v>3319758.31</v>
      </c>
      <c r="V1537" s="212">
        <f t="shared" si="77"/>
        <v>7531682.3300000001</v>
      </c>
      <c r="W1537" s="161">
        <f t="shared" si="78"/>
        <v>684698.33000000007</v>
      </c>
      <c r="AA1537" s="36"/>
    </row>
    <row r="1538" spans="1:27" ht="14.45" x14ac:dyDescent="0.3">
      <c r="A1538" s="197" t="s">
        <v>161</v>
      </c>
      <c r="B1538" s="197" t="s">
        <v>42</v>
      </c>
      <c r="C1538" s="197" t="s">
        <v>42</v>
      </c>
      <c r="D1538" s="197" t="s">
        <v>36</v>
      </c>
      <c r="E1538" s="197" t="s">
        <v>31</v>
      </c>
      <c r="F1538" s="195" t="s">
        <v>4419</v>
      </c>
      <c r="G1538" s="195" t="s">
        <v>1461</v>
      </c>
      <c r="H1538" s="161">
        <f>Dane_baza!AR1527</f>
        <v>1157528</v>
      </c>
      <c r="I1538" s="161">
        <f>Dane_baza!AS1527</f>
        <v>2091</v>
      </c>
      <c r="J1538" s="161">
        <f>Dane_baza!BX1527</f>
        <v>77517</v>
      </c>
      <c r="K1538" s="161">
        <f>Dane_baza!AT1527</f>
        <v>1384878</v>
      </c>
      <c r="L1538" s="161">
        <f>Dane_baza!AU1527</f>
        <v>0</v>
      </c>
      <c r="M1538" s="161">
        <f>Dane_baza!AV1527</f>
        <v>1564713</v>
      </c>
      <c r="N1538" s="161">
        <f>Dane_baza!AY1527</f>
        <v>1316826</v>
      </c>
      <c r="O1538" s="161">
        <f>Dane_baza!AZ1527</f>
        <v>16220</v>
      </c>
      <c r="P1538" s="161">
        <f>Dane_baza!AW1527</f>
        <v>0</v>
      </c>
      <c r="Q1538" s="161">
        <f>Dane_baza!AX1527</f>
        <v>0</v>
      </c>
      <c r="R1538" s="212">
        <f t="shared" si="79"/>
        <v>5519773</v>
      </c>
      <c r="S1538" s="212">
        <f>Dane_baza!BU1527</f>
        <v>3217118.64</v>
      </c>
      <c r="T1538" s="212">
        <f>Dane_baza!BV1527</f>
        <v>771.84</v>
      </c>
      <c r="U1538" s="212">
        <f>Dane_baza!BW1527</f>
        <v>2853859.7199999997</v>
      </c>
      <c r="V1538" s="212">
        <f t="shared" si="77"/>
        <v>6071750.1999999993</v>
      </c>
      <c r="W1538" s="161">
        <f t="shared" si="78"/>
        <v>551977.19999999925</v>
      </c>
      <c r="AA1538" s="36"/>
    </row>
    <row r="1539" spans="1:27" ht="14.45" x14ac:dyDescent="0.3">
      <c r="A1539" s="197" t="s">
        <v>161</v>
      </c>
      <c r="B1539" s="197" t="s">
        <v>42</v>
      </c>
      <c r="C1539" s="197" t="s">
        <v>44</v>
      </c>
      <c r="D1539" s="197" t="s">
        <v>36</v>
      </c>
      <c r="E1539" s="197" t="s">
        <v>31</v>
      </c>
      <c r="F1539" s="195" t="s">
        <v>4420</v>
      </c>
      <c r="G1539" s="195" t="s">
        <v>1457</v>
      </c>
      <c r="H1539" s="161">
        <f>Dane_baza!AR1528</f>
        <v>4141976</v>
      </c>
      <c r="I1539" s="161">
        <f>Dane_baza!AS1528</f>
        <v>441215</v>
      </c>
      <c r="J1539" s="161">
        <f>Dane_baza!BX1528</f>
        <v>191676</v>
      </c>
      <c r="K1539" s="161">
        <f>Dane_baza!AT1528</f>
        <v>1735310</v>
      </c>
      <c r="L1539" s="161">
        <f>Dane_baza!AU1528</f>
        <v>0</v>
      </c>
      <c r="M1539" s="161">
        <f>Dane_baza!AV1528</f>
        <v>884102</v>
      </c>
      <c r="N1539" s="161">
        <f>Dane_baza!AY1528</f>
        <v>4866240</v>
      </c>
      <c r="O1539" s="161">
        <f>Dane_baza!AZ1528</f>
        <v>79476</v>
      </c>
      <c r="P1539" s="161">
        <f>Dane_baza!AW1528</f>
        <v>0</v>
      </c>
      <c r="Q1539" s="161">
        <f>Dane_baza!AX1528</f>
        <v>0</v>
      </c>
      <c r="R1539" s="212">
        <f t="shared" si="79"/>
        <v>12339995</v>
      </c>
      <c r="S1539" s="212">
        <f>Dane_baza!BU1528</f>
        <v>10811985.59</v>
      </c>
      <c r="T1539" s="212">
        <f>Dane_baza!BV1528</f>
        <v>68902.34</v>
      </c>
      <c r="U1539" s="212">
        <f>Dane_baza!BW1528</f>
        <v>2464857.5</v>
      </c>
      <c r="V1539" s="212">
        <f t="shared" si="77"/>
        <v>13345745.43</v>
      </c>
      <c r="W1539" s="161">
        <f t="shared" si="78"/>
        <v>1005750.4299999997</v>
      </c>
      <c r="AA1539" s="36"/>
    </row>
    <row r="1540" spans="1:27" ht="14.45" x14ac:dyDescent="0.3">
      <c r="A1540" s="197" t="s">
        <v>161</v>
      </c>
      <c r="B1540" s="197" t="s">
        <v>42</v>
      </c>
      <c r="C1540" s="197" t="s">
        <v>51</v>
      </c>
      <c r="D1540" s="197" t="s">
        <v>40</v>
      </c>
      <c r="E1540" s="197" t="s">
        <v>31</v>
      </c>
      <c r="F1540" s="195" t="s">
        <v>4421</v>
      </c>
      <c r="G1540" s="195" t="s">
        <v>1462</v>
      </c>
      <c r="H1540" s="161">
        <f>Dane_baza!AR1529</f>
        <v>1382659</v>
      </c>
      <c r="I1540" s="161">
        <f>Dane_baza!AS1529</f>
        <v>15127</v>
      </c>
      <c r="J1540" s="161">
        <f>Dane_baza!BX1529</f>
        <v>119460</v>
      </c>
      <c r="K1540" s="161">
        <f>Dane_baza!AT1529</f>
        <v>2654897</v>
      </c>
      <c r="L1540" s="161">
        <f>Dane_baza!AU1529</f>
        <v>0</v>
      </c>
      <c r="M1540" s="161">
        <f>Dane_baza!AV1529</f>
        <v>303036</v>
      </c>
      <c r="N1540" s="161">
        <f>Dane_baza!AY1529</f>
        <v>3039266</v>
      </c>
      <c r="O1540" s="161">
        <f>Dane_baza!AZ1529</f>
        <v>64878</v>
      </c>
      <c r="P1540" s="161">
        <f>Dane_baza!AW1529</f>
        <v>0</v>
      </c>
      <c r="Q1540" s="161">
        <f>Dane_baza!AX1529</f>
        <v>0</v>
      </c>
      <c r="R1540" s="212">
        <f t="shared" si="79"/>
        <v>7579323</v>
      </c>
      <c r="S1540" s="212">
        <f>Dane_baza!BU1529</f>
        <v>5081892.72</v>
      </c>
      <c r="T1540" s="212">
        <f>Dane_baza!BV1529</f>
        <v>20737.439999999999</v>
      </c>
      <c r="U1540" s="212">
        <f>Dane_baza!BW1529</f>
        <v>3234624.6899999995</v>
      </c>
      <c r="V1540" s="212">
        <f t="shared" si="77"/>
        <v>8337254.8499999996</v>
      </c>
      <c r="W1540" s="161">
        <f t="shared" si="78"/>
        <v>757931.84999999963</v>
      </c>
      <c r="AA1540" s="36"/>
    </row>
    <row r="1541" spans="1:27" ht="14.45" x14ac:dyDescent="0.3">
      <c r="A1541" s="197" t="s">
        <v>161</v>
      </c>
      <c r="B1541" s="197" t="s">
        <v>42</v>
      </c>
      <c r="C1541" s="197" t="s">
        <v>75</v>
      </c>
      <c r="D1541" s="197" t="s">
        <v>36</v>
      </c>
      <c r="E1541" s="197" t="s">
        <v>31</v>
      </c>
      <c r="F1541" s="195" t="s">
        <v>4422</v>
      </c>
      <c r="G1541" s="195" t="s">
        <v>1463</v>
      </c>
      <c r="H1541" s="161">
        <f>Dane_baza!AR1530</f>
        <v>3579233</v>
      </c>
      <c r="I1541" s="161">
        <f>Dane_baza!AS1530</f>
        <v>1789335</v>
      </c>
      <c r="J1541" s="161">
        <f>Dane_baza!BX1530</f>
        <v>101335</v>
      </c>
      <c r="K1541" s="161">
        <f>Dane_baza!AT1530</f>
        <v>1522021</v>
      </c>
      <c r="L1541" s="161">
        <f>Dane_baza!AU1530</f>
        <v>0</v>
      </c>
      <c r="M1541" s="161">
        <f>Dane_baza!AV1530</f>
        <v>1044984</v>
      </c>
      <c r="N1541" s="161">
        <f>Dane_baza!AY1530</f>
        <v>4401456</v>
      </c>
      <c r="O1541" s="161">
        <f>Dane_baza!AZ1530</f>
        <v>116781</v>
      </c>
      <c r="P1541" s="161">
        <f>Dane_baza!AW1530</f>
        <v>0</v>
      </c>
      <c r="Q1541" s="161">
        <f>Dane_baza!AX1530</f>
        <v>0</v>
      </c>
      <c r="R1541" s="212">
        <f t="shared" si="79"/>
        <v>12555145</v>
      </c>
      <c r="S1541" s="212">
        <f>Dane_baza!BU1530</f>
        <v>8850296.3100000005</v>
      </c>
      <c r="T1541" s="212">
        <f>Dane_baza!BV1530</f>
        <v>4148050.94</v>
      </c>
      <c r="U1541" s="212">
        <f>Dane_baza!BW1530</f>
        <v>556797.74168543704</v>
      </c>
      <c r="V1541" s="212">
        <f t="shared" si="77"/>
        <v>13555144.991685437</v>
      </c>
      <c r="W1541" s="161">
        <f t="shared" si="78"/>
        <v>999999.99168543704</v>
      </c>
      <c r="AA1541" s="36"/>
    </row>
    <row r="1542" spans="1:27" ht="14.45" x14ac:dyDescent="0.3">
      <c r="A1542" s="197" t="s">
        <v>161</v>
      </c>
      <c r="B1542" s="197" t="s">
        <v>42</v>
      </c>
      <c r="C1542" s="197" t="s">
        <v>77</v>
      </c>
      <c r="D1542" s="197" t="s">
        <v>36</v>
      </c>
      <c r="E1542" s="197" t="s">
        <v>31</v>
      </c>
      <c r="F1542" s="195" t="s">
        <v>4423</v>
      </c>
      <c r="G1542" s="195" t="s">
        <v>1464</v>
      </c>
      <c r="H1542" s="161">
        <f>Dane_baza!AR1531</f>
        <v>3184990</v>
      </c>
      <c r="I1542" s="161">
        <f>Dane_baza!AS1531</f>
        <v>633899</v>
      </c>
      <c r="J1542" s="161">
        <f>Dane_baza!BX1531</f>
        <v>128946</v>
      </c>
      <c r="K1542" s="161">
        <f>Dane_baza!AT1531</f>
        <v>1530430</v>
      </c>
      <c r="L1542" s="161">
        <f>Dane_baza!AU1531</f>
        <v>0</v>
      </c>
      <c r="M1542" s="161">
        <f>Dane_baza!AV1531</f>
        <v>1464655</v>
      </c>
      <c r="N1542" s="161">
        <f>Dane_baza!AY1531</f>
        <v>4276252</v>
      </c>
      <c r="O1542" s="161">
        <f>Dane_baza!AZ1531</f>
        <v>87586</v>
      </c>
      <c r="P1542" s="161">
        <f>Dane_baza!AW1531</f>
        <v>0</v>
      </c>
      <c r="Q1542" s="161">
        <f>Dane_baza!AX1531</f>
        <v>0</v>
      </c>
      <c r="R1542" s="212">
        <f t="shared" si="79"/>
        <v>11306758</v>
      </c>
      <c r="S1542" s="212">
        <f>Dane_baza!BU1531</f>
        <v>9748790</v>
      </c>
      <c r="T1542" s="212">
        <f>Dane_baza!BV1531</f>
        <v>91527.84</v>
      </c>
      <c r="U1542" s="212">
        <f>Dane_baza!BW1531</f>
        <v>2466440.1558482614</v>
      </c>
      <c r="V1542" s="212">
        <f t="shared" si="77"/>
        <v>12306757.995848261</v>
      </c>
      <c r="W1542" s="161">
        <f t="shared" si="78"/>
        <v>999999.99584826082</v>
      </c>
      <c r="AA1542" s="36"/>
    </row>
    <row r="1543" spans="1:27" ht="14.45" x14ac:dyDescent="0.3">
      <c r="A1543" s="197" t="s">
        <v>161</v>
      </c>
      <c r="B1543" s="197" t="s">
        <v>44</v>
      </c>
      <c r="C1543" s="197" t="s">
        <v>33</v>
      </c>
      <c r="D1543" s="197" t="s">
        <v>34</v>
      </c>
      <c r="E1543" s="197" t="s">
        <v>31</v>
      </c>
      <c r="F1543" s="195" t="s">
        <v>4424</v>
      </c>
      <c r="G1543" s="195" t="s">
        <v>1465</v>
      </c>
      <c r="H1543" s="161">
        <f>Dane_baza!AR1532</f>
        <v>12390282</v>
      </c>
      <c r="I1543" s="161">
        <f>Dane_baza!AS1532</f>
        <v>888407</v>
      </c>
      <c r="J1543" s="161">
        <f>Dane_baza!BX1532</f>
        <v>494506</v>
      </c>
      <c r="K1543" s="161">
        <f>Dane_baza!AT1532</f>
        <v>4280333</v>
      </c>
      <c r="L1543" s="161">
        <f>Dane_baza!AU1532</f>
        <v>0</v>
      </c>
      <c r="M1543" s="161">
        <f>Dane_baza!AV1532</f>
        <v>903881</v>
      </c>
      <c r="N1543" s="161">
        <f>Dane_baza!AY1532</f>
        <v>14559385</v>
      </c>
      <c r="O1543" s="161">
        <f>Dane_baza!AZ1532</f>
        <v>556332</v>
      </c>
      <c r="P1543" s="161">
        <f>Dane_baza!AW1532</f>
        <v>0</v>
      </c>
      <c r="Q1543" s="161">
        <f>Dane_baza!AX1532</f>
        <v>0</v>
      </c>
      <c r="R1543" s="212">
        <f t="shared" si="79"/>
        <v>34073126</v>
      </c>
      <c r="S1543" s="212">
        <f>Dane_baza!BU1532</f>
        <v>29619975.969999999</v>
      </c>
      <c r="T1543" s="212">
        <f>Dane_baza!BV1532</f>
        <v>1148125.1399999999</v>
      </c>
      <c r="U1543" s="212">
        <f>Dane_baza!BW1532</f>
        <v>5805024.8300000019</v>
      </c>
      <c r="V1543" s="212">
        <f t="shared" si="77"/>
        <v>36573125.939999998</v>
      </c>
      <c r="W1543" s="161">
        <f t="shared" si="78"/>
        <v>2499999.9399999976</v>
      </c>
      <c r="AA1543" s="36"/>
    </row>
    <row r="1544" spans="1:27" ht="14.45" x14ac:dyDescent="0.3">
      <c r="A1544" s="197" t="s">
        <v>161</v>
      </c>
      <c r="B1544" s="197" t="s">
        <v>44</v>
      </c>
      <c r="C1544" s="197" t="s">
        <v>32</v>
      </c>
      <c r="D1544" s="197" t="s">
        <v>36</v>
      </c>
      <c r="E1544" s="197" t="s">
        <v>31</v>
      </c>
      <c r="F1544" s="195" t="s">
        <v>4425</v>
      </c>
      <c r="G1544" s="195" t="s">
        <v>1466</v>
      </c>
      <c r="H1544" s="161">
        <f>Dane_baza!AR1533</f>
        <v>1838670</v>
      </c>
      <c r="I1544" s="161">
        <f>Dane_baza!AS1533</f>
        <v>19421</v>
      </c>
      <c r="J1544" s="161">
        <f>Dane_baza!BX1533</f>
        <v>176232</v>
      </c>
      <c r="K1544" s="161">
        <f>Dane_baza!AT1533</f>
        <v>5025592</v>
      </c>
      <c r="L1544" s="161">
        <f>Dane_baza!AU1533</f>
        <v>427927</v>
      </c>
      <c r="M1544" s="161">
        <f>Dane_baza!AV1533</f>
        <v>706816</v>
      </c>
      <c r="N1544" s="161">
        <f>Dane_baza!AY1533</f>
        <v>4428840</v>
      </c>
      <c r="O1544" s="161">
        <f>Dane_baza!AZ1533</f>
        <v>76232</v>
      </c>
      <c r="P1544" s="161">
        <f>Dane_baza!AW1533</f>
        <v>0</v>
      </c>
      <c r="Q1544" s="161">
        <f>Dane_baza!AX1533</f>
        <v>0</v>
      </c>
      <c r="R1544" s="212">
        <f t="shared" si="79"/>
        <v>12699730</v>
      </c>
      <c r="S1544" s="212">
        <f>Dane_baza!BU1533</f>
        <v>4835014.09</v>
      </c>
      <c r="T1544" s="212">
        <f>Dane_baza!BV1533</f>
        <v>0</v>
      </c>
      <c r="U1544" s="212">
        <f>Dane_baza!BW1533</f>
        <v>8976586.9100000001</v>
      </c>
      <c r="V1544" s="212">
        <f t="shared" si="77"/>
        <v>13811601</v>
      </c>
      <c r="W1544" s="161">
        <f t="shared" si="78"/>
        <v>1111871</v>
      </c>
      <c r="AA1544" s="36"/>
    </row>
    <row r="1545" spans="1:27" ht="14.45" x14ac:dyDescent="0.3">
      <c r="A1545" s="197" t="s">
        <v>161</v>
      </c>
      <c r="B1545" s="197" t="s">
        <v>44</v>
      </c>
      <c r="C1545" s="197" t="s">
        <v>37</v>
      </c>
      <c r="D1545" s="197" t="s">
        <v>36</v>
      </c>
      <c r="E1545" s="197" t="s">
        <v>31</v>
      </c>
      <c r="F1545" s="195" t="s">
        <v>4426</v>
      </c>
      <c r="G1545" s="195" t="s">
        <v>1465</v>
      </c>
      <c r="H1545" s="161">
        <f>Dane_baza!AR1534</f>
        <v>6936062</v>
      </c>
      <c r="I1545" s="161">
        <f>Dane_baza!AS1534</f>
        <v>17414</v>
      </c>
      <c r="J1545" s="161">
        <f>Dane_baza!BX1534</f>
        <v>439820</v>
      </c>
      <c r="K1545" s="161">
        <f>Dane_baza!AT1534</f>
        <v>12551806</v>
      </c>
      <c r="L1545" s="161">
        <f>Dane_baza!AU1534</f>
        <v>587883</v>
      </c>
      <c r="M1545" s="161">
        <f>Dane_baza!AV1534</f>
        <v>512266</v>
      </c>
      <c r="N1545" s="161">
        <f>Dane_baza!AY1534</f>
        <v>12890232</v>
      </c>
      <c r="O1545" s="161">
        <f>Dane_baza!AZ1534</f>
        <v>183281</v>
      </c>
      <c r="P1545" s="161">
        <f>Dane_baza!AW1534</f>
        <v>0</v>
      </c>
      <c r="Q1545" s="161">
        <f>Dane_baza!AX1534</f>
        <v>0</v>
      </c>
      <c r="R1545" s="212">
        <f t="shared" si="79"/>
        <v>34118764</v>
      </c>
      <c r="S1545" s="212">
        <f>Dane_baza!BU1534</f>
        <v>14863239.74</v>
      </c>
      <c r="T1545" s="212">
        <f>Dane_baza!BV1534</f>
        <v>8629.41</v>
      </c>
      <c r="U1545" s="212">
        <f>Dane_baza!BW1534</f>
        <v>21393144.609999999</v>
      </c>
      <c r="V1545" s="212">
        <f t="shared" si="77"/>
        <v>36265013.759999998</v>
      </c>
      <c r="W1545" s="161">
        <f t="shared" si="78"/>
        <v>2146249.7599999979</v>
      </c>
      <c r="AA1545" s="36"/>
    </row>
    <row r="1546" spans="1:27" ht="14.45" x14ac:dyDescent="0.3">
      <c r="A1546" s="197" t="s">
        <v>161</v>
      </c>
      <c r="B1546" s="197" t="s">
        <v>44</v>
      </c>
      <c r="C1546" s="197" t="s">
        <v>39</v>
      </c>
      <c r="D1546" s="197" t="s">
        <v>36</v>
      </c>
      <c r="E1546" s="197" t="s">
        <v>31</v>
      </c>
      <c r="F1546" s="195" t="s">
        <v>4427</v>
      </c>
      <c r="G1546" s="195" t="s">
        <v>1467</v>
      </c>
      <c r="H1546" s="161">
        <f>Dane_baza!AR1535</f>
        <v>2226561</v>
      </c>
      <c r="I1546" s="161">
        <f>Dane_baza!AS1535</f>
        <v>48522</v>
      </c>
      <c r="J1546" s="161">
        <f>Dane_baza!BX1535</f>
        <v>238981</v>
      </c>
      <c r="K1546" s="161">
        <f>Dane_baza!AT1535</f>
        <v>7163314</v>
      </c>
      <c r="L1546" s="161">
        <f>Dane_baza!AU1535</f>
        <v>645389</v>
      </c>
      <c r="M1546" s="161">
        <f>Dane_baza!AV1535</f>
        <v>427815</v>
      </c>
      <c r="N1546" s="161">
        <f>Dane_baza!AY1535</f>
        <v>7334189</v>
      </c>
      <c r="O1546" s="161">
        <f>Dane_baza!AZ1535</f>
        <v>167062</v>
      </c>
      <c r="P1546" s="161">
        <f>Dane_baza!AW1535</f>
        <v>0</v>
      </c>
      <c r="Q1546" s="161">
        <f>Dane_baza!AX1535</f>
        <v>0</v>
      </c>
      <c r="R1546" s="212">
        <f t="shared" si="79"/>
        <v>18251833</v>
      </c>
      <c r="S1546" s="212">
        <f>Dane_baza!BU1535</f>
        <v>7014566.9000000004</v>
      </c>
      <c r="T1546" s="212">
        <f>Dane_baza!BV1535</f>
        <v>35976.019999999997</v>
      </c>
      <c r="U1546" s="212">
        <f>Dane_baza!BW1535</f>
        <v>13391510.050000001</v>
      </c>
      <c r="V1546" s="212">
        <f t="shared" si="77"/>
        <v>20442052.969999999</v>
      </c>
      <c r="W1546" s="161">
        <f t="shared" si="78"/>
        <v>2190219.9699999988</v>
      </c>
      <c r="AA1546" s="36"/>
    </row>
    <row r="1547" spans="1:27" ht="14.45" x14ac:dyDescent="0.3">
      <c r="A1547" s="197" t="s">
        <v>161</v>
      </c>
      <c r="B1547" s="197" t="s">
        <v>44</v>
      </c>
      <c r="C1547" s="197" t="s">
        <v>42</v>
      </c>
      <c r="D1547" s="197" t="s">
        <v>40</v>
      </c>
      <c r="E1547" s="197" t="s">
        <v>31</v>
      </c>
      <c r="F1547" s="195" t="s">
        <v>4428</v>
      </c>
      <c r="G1547" s="195" t="s">
        <v>1468</v>
      </c>
      <c r="H1547" s="161">
        <f>Dane_baza!AR1536</f>
        <v>5231241</v>
      </c>
      <c r="I1547" s="161">
        <f>Dane_baza!AS1536</f>
        <v>38495</v>
      </c>
      <c r="J1547" s="161">
        <f>Dane_baza!BX1536</f>
        <v>307681</v>
      </c>
      <c r="K1547" s="161">
        <f>Dane_baza!AT1536</f>
        <v>6244884</v>
      </c>
      <c r="L1547" s="161">
        <f>Dane_baza!AU1536</f>
        <v>376284</v>
      </c>
      <c r="M1547" s="161">
        <f>Dane_baza!AV1536</f>
        <v>1346153</v>
      </c>
      <c r="N1547" s="161">
        <f>Dane_baza!AY1536</f>
        <v>7492419</v>
      </c>
      <c r="O1547" s="161">
        <f>Dane_baza!AZ1536</f>
        <v>167062</v>
      </c>
      <c r="P1547" s="161">
        <f>Dane_baza!AW1536</f>
        <v>0</v>
      </c>
      <c r="Q1547" s="161">
        <f>Dane_baza!AX1536</f>
        <v>0</v>
      </c>
      <c r="R1547" s="212">
        <f t="shared" si="79"/>
        <v>21204219</v>
      </c>
      <c r="S1547" s="212">
        <f>Dane_baza!BU1536</f>
        <v>11109292.08</v>
      </c>
      <c r="T1547" s="212">
        <f>Dane_baza!BV1536</f>
        <v>2691.68</v>
      </c>
      <c r="U1547" s="212">
        <f>Dane_baza!BW1536</f>
        <v>11592235.231630277</v>
      </c>
      <c r="V1547" s="212">
        <f t="shared" si="77"/>
        <v>22704218.991630279</v>
      </c>
      <c r="W1547" s="161">
        <f t="shared" si="78"/>
        <v>1499999.9916302785</v>
      </c>
      <c r="AA1547" s="36"/>
    </row>
    <row r="1548" spans="1:27" ht="14.45" x14ac:dyDescent="0.3">
      <c r="A1548" s="197" t="s">
        <v>161</v>
      </c>
      <c r="B1548" s="197" t="s">
        <v>44</v>
      </c>
      <c r="C1548" s="197" t="s">
        <v>44</v>
      </c>
      <c r="D1548" s="197" t="s">
        <v>36</v>
      </c>
      <c r="E1548" s="197" t="s">
        <v>31</v>
      </c>
      <c r="F1548" s="195" t="s">
        <v>4429</v>
      </c>
      <c r="G1548" s="195" t="s">
        <v>1469</v>
      </c>
      <c r="H1548" s="161">
        <f>Dane_baza!AR1537</f>
        <v>2107067</v>
      </c>
      <c r="I1548" s="161">
        <f>Dane_baza!AS1537</f>
        <v>26864</v>
      </c>
      <c r="J1548" s="161">
        <f>Dane_baza!BX1537</f>
        <v>264763</v>
      </c>
      <c r="K1548" s="161">
        <f>Dane_baza!AT1537</f>
        <v>10408288</v>
      </c>
      <c r="L1548" s="161">
        <f>Dane_baza!AU1537</f>
        <v>955511</v>
      </c>
      <c r="M1548" s="161">
        <f>Dane_baza!AV1537</f>
        <v>788661</v>
      </c>
      <c r="N1548" s="161">
        <f>Dane_baza!AY1537</f>
        <v>9651376</v>
      </c>
      <c r="O1548" s="161">
        <f>Dane_baza!AZ1537</f>
        <v>124891</v>
      </c>
      <c r="P1548" s="161">
        <f>Dane_baza!AW1537</f>
        <v>0</v>
      </c>
      <c r="Q1548" s="161">
        <f>Dane_baza!AX1537</f>
        <v>0</v>
      </c>
      <c r="R1548" s="212">
        <f t="shared" si="79"/>
        <v>24327421</v>
      </c>
      <c r="S1548" s="212">
        <f>Dane_baza!BU1537</f>
        <v>6732426.3399999999</v>
      </c>
      <c r="T1548" s="212">
        <f>Dane_baza!BV1537</f>
        <v>8999.86</v>
      </c>
      <c r="U1548" s="212">
        <f>Dane_baza!BW1537</f>
        <v>20505285.32</v>
      </c>
      <c r="V1548" s="212">
        <f t="shared" si="77"/>
        <v>27246711.52</v>
      </c>
      <c r="W1548" s="161">
        <f t="shared" si="78"/>
        <v>2919290.5199999996</v>
      </c>
      <c r="AA1548" s="36"/>
    </row>
    <row r="1549" spans="1:27" ht="14.45" x14ac:dyDescent="0.3">
      <c r="A1549" s="197" t="s">
        <v>161</v>
      </c>
      <c r="B1549" s="197" t="s">
        <v>51</v>
      </c>
      <c r="C1549" s="197" t="s">
        <v>33</v>
      </c>
      <c r="D1549" s="197" t="s">
        <v>40</v>
      </c>
      <c r="E1549" s="197" t="s">
        <v>31</v>
      </c>
      <c r="F1549" s="195" t="s">
        <v>4430</v>
      </c>
      <c r="G1549" s="195" t="s">
        <v>1470</v>
      </c>
      <c r="H1549" s="161">
        <f>Dane_baza!AR1538</f>
        <v>2987421</v>
      </c>
      <c r="I1549" s="161">
        <f>Dane_baza!AS1538</f>
        <v>26663</v>
      </c>
      <c r="J1549" s="161">
        <f>Dane_baza!BX1538</f>
        <v>266575</v>
      </c>
      <c r="K1549" s="161">
        <f>Dane_baza!AT1538</f>
        <v>7641146</v>
      </c>
      <c r="L1549" s="161">
        <f>Dane_baza!AU1538</f>
        <v>586452</v>
      </c>
      <c r="M1549" s="161">
        <f>Dane_baza!AV1538</f>
        <v>989726</v>
      </c>
      <c r="N1549" s="161">
        <f>Dane_baza!AY1538</f>
        <v>7128576</v>
      </c>
      <c r="O1549" s="161">
        <f>Dane_baza!AZ1538</f>
        <v>154086</v>
      </c>
      <c r="P1549" s="161">
        <f>Dane_baza!AW1538</f>
        <v>0</v>
      </c>
      <c r="Q1549" s="161">
        <f>Dane_baza!AX1538</f>
        <v>0</v>
      </c>
      <c r="R1549" s="212">
        <f t="shared" si="79"/>
        <v>19780645</v>
      </c>
      <c r="S1549" s="212">
        <f>Dane_baza!BU1538</f>
        <v>8248696.7400000002</v>
      </c>
      <c r="T1549" s="212">
        <f>Dane_baza!BV1538</f>
        <v>102178.69</v>
      </c>
      <c r="U1549" s="212">
        <f>Dane_baza!BW1538</f>
        <v>12929769.25</v>
      </c>
      <c r="V1549" s="212">
        <f t="shared" si="77"/>
        <v>21280644.68</v>
      </c>
      <c r="W1549" s="161">
        <f t="shared" si="78"/>
        <v>1499999.6799999997</v>
      </c>
      <c r="AA1549" s="36"/>
    </row>
    <row r="1550" spans="1:27" ht="14.45" x14ac:dyDescent="0.3">
      <c r="A1550" s="197" t="s">
        <v>161</v>
      </c>
      <c r="B1550" s="197" t="s">
        <v>51</v>
      </c>
      <c r="C1550" s="197" t="s">
        <v>32</v>
      </c>
      <c r="D1550" s="197" t="s">
        <v>36</v>
      </c>
      <c r="E1550" s="197" t="s">
        <v>31</v>
      </c>
      <c r="F1550" s="195" t="s">
        <v>4431</v>
      </c>
      <c r="G1550" s="195" t="s">
        <v>1471</v>
      </c>
      <c r="H1550" s="161">
        <f>Dane_baza!AR1539</f>
        <v>18075606</v>
      </c>
      <c r="I1550" s="161">
        <f>Dane_baza!AS1539</f>
        <v>382365</v>
      </c>
      <c r="J1550" s="161">
        <f>Dane_baza!BX1539</f>
        <v>706605</v>
      </c>
      <c r="K1550" s="161">
        <f>Dane_baza!AT1539</f>
        <v>7582554</v>
      </c>
      <c r="L1550" s="161">
        <f>Dane_baza!AU1539</f>
        <v>0</v>
      </c>
      <c r="M1550" s="161">
        <f>Dane_baza!AV1539</f>
        <v>959979</v>
      </c>
      <c r="N1550" s="161">
        <f>Dane_baza!AY1539</f>
        <v>17681118</v>
      </c>
      <c r="O1550" s="161">
        <f>Dane_baza!AZ1539</f>
        <v>377917</v>
      </c>
      <c r="P1550" s="161">
        <f>Dane_baza!AW1539</f>
        <v>0</v>
      </c>
      <c r="Q1550" s="161">
        <f>Dane_baza!AX1539</f>
        <v>0</v>
      </c>
      <c r="R1550" s="212">
        <f t="shared" si="79"/>
        <v>45766144</v>
      </c>
      <c r="S1550" s="212">
        <f>Dane_baza!BU1539</f>
        <v>34063775.710000001</v>
      </c>
      <c r="T1550" s="212">
        <f>Dane_baza!BV1539</f>
        <v>193564.22</v>
      </c>
      <c r="U1550" s="212">
        <f>Dane_baza!BW1539</f>
        <v>14508804.065663017</v>
      </c>
      <c r="V1550" s="212">
        <f t="shared" si="77"/>
        <v>48766143.995663017</v>
      </c>
      <c r="W1550" s="161">
        <f t="shared" si="78"/>
        <v>2999999.995663017</v>
      </c>
      <c r="AA1550" s="36"/>
    </row>
    <row r="1551" spans="1:27" ht="14.45" x14ac:dyDescent="0.3">
      <c r="A1551" s="197" t="s">
        <v>161</v>
      </c>
      <c r="B1551" s="197" t="s">
        <v>51</v>
      </c>
      <c r="C1551" s="197" t="s">
        <v>37</v>
      </c>
      <c r="D1551" s="197" t="s">
        <v>36</v>
      </c>
      <c r="E1551" s="197" t="s">
        <v>31</v>
      </c>
      <c r="F1551" s="195" t="s">
        <v>4432</v>
      </c>
      <c r="G1551" s="195" t="s">
        <v>1472</v>
      </c>
      <c r="H1551" s="161">
        <f>Dane_baza!AR1540</f>
        <v>3297297</v>
      </c>
      <c r="I1551" s="161">
        <f>Dane_baza!AS1540</f>
        <v>73894</v>
      </c>
      <c r="J1551" s="161">
        <f>Dane_baza!BX1540</f>
        <v>220848</v>
      </c>
      <c r="K1551" s="161">
        <f>Dane_baza!AT1540</f>
        <v>4533790</v>
      </c>
      <c r="L1551" s="161">
        <f>Dane_baza!AU1540</f>
        <v>333998</v>
      </c>
      <c r="M1551" s="161">
        <f>Dane_baza!AV1540</f>
        <v>162651</v>
      </c>
      <c r="N1551" s="161">
        <f>Dane_baza!AY1540</f>
        <v>7003655</v>
      </c>
      <c r="O1551" s="161">
        <f>Dane_baza!AZ1540</f>
        <v>167062</v>
      </c>
      <c r="P1551" s="161">
        <f>Dane_baza!AW1540</f>
        <v>0</v>
      </c>
      <c r="Q1551" s="161">
        <f>Dane_baza!AX1540</f>
        <v>0</v>
      </c>
      <c r="R1551" s="212">
        <f t="shared" si="79"/>
        <v>15793195</v>
      </c>
      <c r="S1551" s="212">
        <f>Dane_baza!BU1540</f>
        <v>8344297.9500000002</v>
      </c>
      <c r="T1551" s="212">
        <f>Dane_baza!BV1540</f>
        <v>143886.13</v>
      </c>
      <c r="U1551" s="212">
        <f>Dane_baza!BW1540</f>
        <v>8305010.9272987032</v>
      </c>
      <c r="V1551" s="212">
        <f t="shared" si="77"/>
        <v>16793195.007298704</v>
      </c>
      <c r="W1551" s="161">
        <f t="shared" si="78"/>
        <v>1000000.0072987042</v>
      </c>
      <c r="AA1551" s="36"/>
    </row>
    <row r="1552" spans="1:27" ht="14.45" x14ac:dyDescent="0.3">
      <c r="A1552" s="197" t="s">
        <v>161</v>
      </c>
      <c r="B1552" s="197" t="s">
        <v>51</v>
      </c>
      <c r="C1552" s="197" t="s">
        <v>39</v>
      </c>
      <c r="D1552" s="197" t="s">
        <v>40</v>
      </c>
      <c r="E1552" s="197" t="s">
        <v>31</v>
      </c>
      <c r="F1552" s="195" t="s">
        <v>4433</v>
      </c>
      <c r="G1552" s="195" t="s">
        <v>1473</v>
      </c>
      <c r="H1552" s="161">
        <f>Dane_baza!AR1541</f>
        <v>3330567</v>
      </c>
      <c r="I1552" s="161">
        <f>Dane_baza!AS1541</f>
        <v>28653</v>
      </c>
      <c r="J1552" s="161">
        <f>Dane_baza!BX1541</f>
        <v>220433</v>
      </c>
      <c r="K1552" s="161">
        <f>Dane_baza!AT1541</f>
        <v>3641581</v>
      </c>
      <c r="L1552" s="161">
        <f>Dane_baza!AU1541</f>
        <v>0</v>
      </c>
      <c r="M1552" s="161">
        <f>Dane_baza!AV1541</f>
        <v>560103</v>
      </c>
      <c r="N1552" s="161">
        <f>Dane_baza!AY1541</f>
        <v>5185408</v>
      </c>
      <c r="O1552" s="161">
        <f>Dane_baza!AZ1541</f>
        <v>121647</v>
      </c>
      <c r="P1552" s="161">
        <f>Dane_baza!AW1541</f>
        <v>0</v>
      </c>
      <c r="Q1552" s="161">
        <f>Dane_baza!AX1541</f>
        <v>0</v>
      </c>
      <c r="R1552" s="212">
        <f t="shared" si="79"/>
        <v>13088392</v>
      </c>
      <c r="S1552" s="212">
        <f>Dane_baza!BU1541</f>
        <v>8014157.4100000001</v>
      </c>
      <c r="T1552" s="212">
        <f>Dane_baza!BV1541</f>
        <v>27934.75</v>
      </c>
      <c r="U1552" s="212">
        <f>Dane_baza!BW1541</f>
        <v>6046299.8375977846</v>
      </c>
      <c r="V1552" s="212">
        <f t="shared" ref="V1552:V1615" si="80">SUM(S1552:U1552)</f>
        <v>14088391.997597784</v>
      </c>
      <c r="W1552" s="161">
        <f t="shared" ref="W1552:W1615" si="81">V1552-R1552</f>
        <v>999999.9975977838</v>
      </c>
      <c r="AA1552" s="36"/>
    </row>
    <row r="1553" spans="1:27" ht="14.45" x14ac:dyDescent="0.3">
      <c r="A1553" s="197" t="s">
        <v>161</v>
      </c>
      <c r="B1553" s="197" t="s">
        <v>51</v>
      </c>
      <c r="C1553" s="197" t="s">
        <v>42</v>
      </c>
      <c r="D1553" s="197" t="s">
        <v>36</v>
      </c>
      <c r="E1553" s="197" t="s">
        <v>31</v>
      </c>
      <c r="F1553" s="195" t="s">
        <v>4434</v>
      </c>
      <c r="G1553" s="195" t="s">
        <v>1474</v>
      </c>
      <c r="H1553" s="161">
        <f>Dane_baza!AR1542</f>
        <v>9609911</v>
      </c>
      <c r="I1553" s="161">
        <f>Dane_baza!AS1542</f>
        <v>556861</v>
      </c>
      <c r="J1553" s="161">
        <f>Dane_baza!BX1542</f>
        <v>556367</v>
      </c>
      <c r="K1553" s="161">
        <f>Dane_baza!AT1542</f>
        <v>10443842</v>
      </c>
      <c r="L1553" s="161">
        <f>Dane_baza!AU1542</f>
        <v>514826</v>
      </c>
      <c r="M1553" s="161">
        <f>Dane_baza!AV1542</f>
        <v>418869</v>
      </c>
      <c r="N1553" s="161">
        <f>Dane_baza!AY1542</f>
        <v>18679966</v>
      </c>
      <c r="O1553" s="161">
        <f>Dane_baza!AZ1542</f>
        <v>439551</v>
      </c>
      <c r="P1553" s="161">
        <f>Dane_baza!AW1542</f>
        <v>0</v>
      </c>
      <c r="Q1553" s="161">
        <f>Dane_baza!AX1542</f>
        <v>0</v>
      </c>
      <c r="R1553" s="212">
        <f t="shared" ref="R1553:R1616" si="82">SUM(H1553:Q1553)</f>
        <v>41220193</v>
      </c>
      <c r="S1553" s="212">
        <f>Dane_baza!BU1542</f>
        <v>23805843.879999999</v>
      </c>
      <c r="T1553" s="212">
        <f>Dane_baza!BV1542</f>
        <v>1313159.57</v>
      </c>
      <c r="U1553" s="212">
        <f>Dane_baza!BW1542</f>
        <v>19101189.539999999</v>
      </c>
      <c r="V1553" s="212">
        <f t="shared" si="80"/>
        <v>44220192.989999995</v>
      </c>
      <c r="W1553" s="161">
        <f t="shared" si="81"/>
        <v>2999999.9899999946</v>
      </c>
      <c r="AA1553" s="36"/>
    </row>
    <row r="1554" spans="1:27" ht="14.45" x14ac:dyDescent="0.3">
      <c r="A1554" s="197" t="s">
        <v>161</v>
      </c>
      <c r="B1554" s="197" t="s">
        <v>51</v>
      </c>
      <c r="C1554" s="197" t="s">
        <v>44</v>
      </c>
      <c r="D1554" s="197" t="s">
        <v>36</v>
      </c>
      <c r="E1554" s="197" t="s">
        <v>31</v>
      </c>
      <c r="F1554" s="195" t="s">
        <v>4435</v>
      </c>
      <c r="G1554" s="195" t="s">
        <v>1475</v>
      </c>
      <c r="H1554" s="161">
        <f>Dane_baza!AR1543</f>
        <v>711126</v>
      </c>
      <c r="I1554" s="161">
        <f>Dane_baza!AS1543</f>
        <v>7300</v>
      </c>
      <c r="J1554" s="161">
        <f>Dane_baza!BX1543</f>
        <v>105414</v>
      </c>
      <c r="K1554" s="161">
        <f>Dane_baza!AT1543</f>
        <v>4092297</v>
      </c>
      <c r="L1554" s="161">
        <f>Dane_baza!AU1543</f>
        <v>324326</v>
      </c>
      <c r="M1554" s="161">
        <f>Dane_baza!AV1543</f>
        <v>828525</v>
      </c>
      <c r="N1554" s="161">
        <f>Dane_baza!AY1543</f>
        <v>3236569</v>
      </c>
      <c r="O1554" s="161">
        <f>Dane_baza!AZ1543</f>
        <v>76232</v>
      </c>
      <c r="P1554" s="161">
        <f>Dane_baza!AW1543</f>
        <v>0</v>
      </c>
      <c r="Q1554" s="161">
        <f>Dane_baza!AX1543</f>
        <v>0</v>
      </c>
      <c r="R1554" s="212">
        <f t="shared" si="82"/>
        <v>9381789</v>
      </c>
      <c r="S1554" s="212">
        <f>Dane_baza!BU1543</f>
        <v>2462603.19</v>
      </c>
      <c r="T1554" s="212">
        <f>Dane_baza!BV1543</f>
        <v>14487.38</v>
      </c>
      <c r="U1554" s="212">
        <f>Dane_baza!BW1543</f>
        <v>8030513.1200000001</v>
      </c>
      <c r="V1554" s="212">
        <f t="shared" si="80"/>
        <v>10507603.689999999</v>
      </c>
      <c r="W1554" s="161">
        <f t="shared" si="81"/>
        <v>1125814.6899999995</v>
      </c>
      <c r="AA1554" s="36"/>
    </row>
    <row r="1555" spans="1:27" ht="14.45" x14ac:dyDescent="0.3">
      <c r="A1555" s="197" t="s">
        <v>161</v>
      </c>
      <c r="B1555" s="197" t="s">
        <v>51</v>
      </c>
      <c r="C1555" s="197" t="s">
        <v>51</v>
      </c>
      <c r="D1555" s="197" t="s">
        <v>36</v>
      </c>
      <c r="E1555" s="197" t="s">
        <v>31</v>
      </c>
      <c r="F1555" s="195" t="s">
        <v>4436</v>
      </c>
      <c r="G1555" s="195" t="s">
        <v>1476</v>
      </c>
      <c r="H1555" s="161">
        <f>Dane_baza!AR1544</f>
        <v>2912149</v>
      </c>
      <c r="I1555" s="161">
        <f>Dane_baza!AS1544</f>
        <v>220923</v>
      </c>
      <c r="J1555" s="161">
        <f>Dane_baza!BX1544</f>
        <v>271771</v>
      </c>
      <c r="K1555" s="161">
        <f>Dane_baza!AT1544</f>
        <v>6656168</v>
      </c>
      <c r="L1555" s="161">
        <f>Dane_baza!AU1544</f>
        <v>626636</v>
      </c>
      <c r="M1555" s="161">
        <f>Dane_baza!AV1544</f>
        <v>696143</v>
      </c>
      <c r="N1555" s="161">
        <f>Dane_baza!AY1544</f>
        <v>8800408</v>
      </c>
      <c r="O1555" s="161">
        <f>Dane_baza!AZ1544</f>
        <v>188147</v>
      </c>
      <c r="P1555" s="161">
        <f>Dane_baza!AW1544</f>
        <v>0</v>
      </c>
      <c r="Q1555" s="161">
        <f>Dane_baza!AX1544</f>
        <v>0</v>
      </c>
      <c r="R1555" s="212">
        <f t="shared" si="82"/>
        <v>20372345</v>
      </c>
      <c r="S1555" s="212">
        <f>Dane_baza!BU1544</f>
        <v>9049592.6400000006</v>
      </c>
      <c r="T1555" s="212">
        <f>Dane_baza!BV1544</f>
        <v>243514.72</v>
      </c>
      <c r="U1555" s="212">
        <f>Dane_baza!BW1544</f>
        <v>12579237.58</v>
      </c>
      <c r="V1555" s="212">
        <f t="shared" si="80"/>
        <v>21872344.940000001</v>
      </c>
      <c r="W1555" s="161">
        <f t="shared" si="81"/>
        <v>1499999.9400000013</v>
      </c>
      <c r="AA1555" s="36"/>
    </row>
    <row r="1556" spans="1:27" ht="14.45" x14ac:dyDescent="0.3">
      <c r="A1556" s="197" t="s">
        <v>161</v>
      </c>
      <c r="B1556" s="197" t="s">
        <v>51</v>
      </c>
      <c r="C1556" s="197" t="s">
        <v>75</v>
      </c>
      <c r="D1556" s="197" t="s">
        <v>36</v>
      </c>
      <c r="E1556" s="197" t="s">
        <v>31</v>
      </c>
      <c r="F1556" s="195" t="s">
        <v>4437</v>
      </c>
      <c r="G1556" s="195" t="s">
        <v>1477</v>
      </c>
      <c r="H1556" s="161">
        <f>Dane_baza!AR1545</f>
        <v>1711704</v>
      </c>
      <c r="I1556" s="161">
        <f>Dane_baza!AS1545</f>
        <v>33503</v>
      </c>
      <c r="J1556" s="161">
        <f>Dane_baza!BX1545</f>
        <v>196916</v>
      </c>
      <c r="K1556" s="161">
        <f>Dane_baza!AT1545</f>
        <v>6078477</v>
      </c>
      <c r="L1556" s="161">
        <f>Dane_baza!AU1545</f>
        <v>428923</v>
      </c>
      <c r="M1556" s="161">
        <f>Dane_baza!AV1545</f>
        <v>701534</v>
      </c>
      <c r="N1556" s="161">
        <f>Dane_baza!AY1545</f>
        <v>6323440</v>
      </c>
      <c r="O1556" s="161">
        <f>Dane_baza!AZ1545</f>
        <v>158952</v>
      </c>
      <c r="P1556" s="161">
        <f>Dane_baza!AW1545</f>
        <v>0</v>
      </c>
      <c r="Q1556" s="161">
        <f>Dane_baza!AX1545</f>
        <v>0</v>
      </c>
      <c r="R1556" s="212">
        <f t="shared" si="82"/>
        <v>15633449</v>
      </c>
      <c r="S1556" s="212">
        <f>Dane_baza!BU1545</f>
        <v>5836123.6900000004</v>
      </c>
      <c r="T1556" s="212">
        <f>Dane_baza!BV1545</f>
        <v>710.72</v>
      </c>
      <c r="U1556" s="212">
        <f>Dane_baza!BW1545</f>
        <v>10812696.23</v>
      </c>
      <c r="V1556" s="212">
        <f t="shared" si="80"/>
        <v>16649530.640000001</v>
      </c>
      <c r="W1556" s="161">
        <f t="shared" si="81"/>
        <v>1016081.6400000006</v>
      </c>
      <c r="AA1556" s="36"/>
    </row>
    <row r="1557" spans="1:27" ht="14.45" x14ac:dyDescent="0.3">
      <c r="A1557" s="197" t="s">
        <v>161</v>
      </c>
      <c r="B1557" s="197" t="s">
        <v>51</v>
      </c>
      <c r="C1557" s="197" t="s">
        <v>77</v>
      </c>
      <c r="D1557" s="197" t="s">
        <v>36</v>
      </c>
      <c r="E1557" s="197" t="s">
        <v>31</v>
      </c>
      <c r="F1557" s="195" t="s">
        <v>4438</v>
      </c>
      <c r="G1557" s="195" t="s">
        <v>1478</v>
      </c>
      <c r="H1557" s="161">
        <f>Dane_baza!AR1546</f>
        <v>2063432</v>
      </c>
      <c r="I1557" s="161">
        <f>Dane_baza!AS1546</f>
        <v>33499</v>
      </c>
      <c r="J1557" s="161">
        <f>Dane_baza!BX1546</f>
        <v>217678</v>
      </c>
      <c r="K1557" s="161">
        <f>Dane_baza!AT1546</f>
        <v>7709287</v>
      </c>
      <c r="L1557" s="161">
        <f>Dane_baza!AU1546</f>
        <v>552584</v>
      </c>
      <c r="M1557" s="161">
        <f>Dane_baza!AV1546</f>
        <v>757814</v>
      </c>
      <c r="N1557" s="161">
        <f>Dane_baza!AY1546</f>
        <v>6166415</v>
      </c>
      <c r="O1557" s="161">
        <f>Dane_baza!AZ1546</f>
        <v>152464</v>
      </c>
      <c r="P1557" s="161">
        <f>Dane_baza!AW1546</f>
        <v>0</v>
      </c>
      <c r="Q1557" s="161">
        <f>Dane_baza!AX1546</f>
        <v>0</v>
      </c>
      <c r="R1557" s="212">
        <f t="shared" si="82"/>
        <v>17653173</v>
      </c>
      <c r="S1557" s="212">
        <f>Dane_baza!BU1546</f>
        <v>6378767.0499999998</v>
      </c>
      <c r="T1557" s="212">
        <f>Dane_baza!BV1546</f>
        <v>7242.5</v>
      </c>
      <c r="U1557" s="212">
        <f>Dane_baza!BW1546</f>
        <v>13385544.210000001</v>
      </c>
      <c r="V1557" s="212">
        <f t="shared" si="80"/>
        <v>19771553.760000002</v>
      </c>
      <c r="W1557" s="161">
        <f t="shared" si="81"/>
        <v>2118380.7600000016</v>
      </c>
      <c r="AA1557" s="36"/>
    </row>
    <row r="1558" spans="1:27" ht="14.45" x14ac:dyDescent="0.3">
      <c r="A1558" s="197" t="s">
        <v>161</v>
      </c>
      <c r="B1558" s="197" t="s">
        <v>75</v>
      </c>
      <c r="C1558" s="197" t="s">
        <v>33</v>
      </c>
      <c r="D1558" s="197" t="s">
        <v>40</v>
      </c>
      <c r="E1558" s="197" t="s">
        <v>31</v>
      </c>
      <c r="F1558" s="195" t="s">
        <v>4439</v>
      </c>
      <c r="G1558" s="195" t="s">
        <v>1479</v>
      </c>
      <c r="H1558" s="161">
        <f>Dane_baza!AR1547</f>
        <v>2731079</v>
      </c>
      <c r="I1558" s="161">
        <f>Dane_baza!AS1547</f>
        <v>22090</v>
      </c>
      <c r="J1558" s="161">
        <f>Dane_baza!BX1547</f>
        <v>258159</v>
      </c>
      <c r="K1558" s="161">
        <f>Dane_baza!AT1547</f>
        <v>7029442</v>
      </c>
      <c r="L1558" s="161">
        <f>Dane_baza!AU1547</f>
        <v>406931</v>
      </c>
      <c r="M1558" s="161">
        <f>Dane_baza!AV1547</f>
        <v>796296</v>
      </c>
      <c r="N1558" s="161">
        <f>Dane_baza!AY1547</f>
        <v>5176180</v>
      </c>
      <c r="O1558" s="161">
        <f>Dane_baza!AZ1547</f>
        <v>157330</v>
      </c>
      <c r="P1558" s="161">
        <f>Dane_baza!AW1547</f>
        <v>0</v>
      </c>
      <c r="Q1558" s="161">
        <f>Dane_baza!AX1547</f>
        <v>0</v>
      </c>
      <c r="R1558" s="212">
        <f t="shared" si="82"/>
        <v>16577507</v>
      </c>
      <c r="S1558" s="212">
        <f>Dane_baza!BU1547</f>
        <v>8757531.0500000007</v>
      </c>
      <c r="T1558" s="212">
        <f>Dane_baza!BV1547</f>
        <v>2391.98</v>
      </c>
      <c r="U1558" s="212">
        <f>Dane_baza!BW1547</f>
        <v>9806884.8000000007</v>
      </c>
      <c r="V1558" s="212">
        <f t="shared" si="80"/>
        <v>18566807.830000002</v>
      </c>
      <c r="W1558" s="161">
        <f t="shared" si="81"/>
        <v>1989300.8300000019</v>
      </c>
      <c r="AA1558" s="36"/>
    </row>
    <row r="1559" spans="1:27" ht="14.45" x14ac:dyDescent="0.3">
      <c r="A1559" s="197" t="s">
        <v>161</v>
      </c>
      <c r="B1559" s="197" t="s">
        <v>75</v>
      </c>
      <c r="C1559" s="197" t="s">
        <v>32</v>
      </c>
      <c r="D1559" s="197" t="s">
        <v>36</v>
      </c>
      <c r="E1559" s="197" t="s">
        <v>31</v>
      </c>
      <c r="F1559" s="195" t="s">
        <v>4440</v>
      </c>
      <c r="G1559" s="195" t="s">
        <v>1480</v>
      </c>
      <c r="H1559" s="161">
        <f>Dane_baza!AR1548</f>
        <v>2906391</v>
      </c>
      <c r="I1559" s="161">
        <f>Dane_baza!AS1548</f>
        <v>2285</v>
      </c>
      <c r="J1559" s="161">
        <f>Dane_baza!BX1548</f>
        <v>140083</v>
      </c>
      <c r="K1559" s="161">
        <f>Dane_baza!AT1548</f>
        <v>2970821</v>
      </c>
      <c r="L1559" s="161">
        <f>Dane_baza!AU1548</f>
        <v>0</v>
      </c>
      <c r="M1559" s="161">
        <f>Dane_baza!AV1548</f>
        <v>1462963</v>
      </c>
      <c r="N1559" s="161">
        <f>Dane_baza!AY1548</f>
        <v>4007268</v>
      </c>
      <c r="O1559" s="161">
        <f>Dane_baza!AZ1548</f>
        <v>79476</v>
      </c>
      <c r="P1559" s="161">
        <f>Dane_baza!AW1548</f>
        <v>0</v>
      </c>
      <c r="Q1559" s="161">
        <f>Dane_baza!AX1548</f>
        <v>0</v>
      </c>
      <c r="R1559" s="212">
        <f t="shared" si="82"/>
        <v>11569287</v>
      </c>
      <c r="S1559" s="212">
        <f>Dane_baza!BU1548</f>
        <v>5605703.4400000004</v>
      </c>
      <c r="T1559" s="212">
        <f>Dane_baza!BV1548</f>
        <v>0</v>
      </c>
      <c r="U1559" s="212">
        <f>Dane_baza!BW1548</f>
        <v>6963583.5600000005</v>
      </c>
      <c r="V1559" s="212">
        <f t="shared" si="80"/>
        <v>12569287</v>
      </c>
      <c r="W1559" s="161">
        <f t="shared" si="81"/>
        <v>1000000</v>
      </c>
      <c r="AA1559" s="36"/>
    </row>
    <row r="1560" spans="1:27" ht="14.45" x14ac:dyDescent="0.3">
      <c r="A1560" s="197" t="s">
        <v>161</v>
      </c>
      <c r="B1560" s="197" t="s">
        <v>75</v>
      </c>
      <c r="C1560" s="197" t="s">
        <v>37</v>
      </c>
      <c r="D1560" s="197" t="s">
        <v>36</v>
      </c>
      <c r="E1560" s="197" t="s">
        <v>31</v>
      </c>
      <c r="F1560" s="195" t="s">
        <v>4441</v>
      </c>
      <c r="G1560" s="195" t="s">
        <v>1481</v>
      </c>
      <c r="H1560" s="161">
        <f>Dane_baza!AR1549</f>
        <v>2716543</v>
      </c>
      <c r="I1560" s="161">
        <f>Dane_baza!AS1549</f>
        <v>13535</v>
      </c>
      <c r="J1560" s="161">
        <f>Dane_baza!BX1549</f>
        <v>234402</v>
      </c>
      <c r="K1560" s="161">
        <f>Dane_baza!AT1549</f>
        <v>7071201</v>
      </c>
      <c r="L1560" s="161">
        <f>Dane_baza!AU1549</f>
        <v>244471</v>
      </c>
      <c r="M1560" s="161">
        <f>Dane_baza!AV1549</f>
        <v>725876</v>
      </c>
      <c r="N1560" s="161">
        <f>Dane_baza!AY1549</f>
        <v>5788744</v>
      </c>
      <c r="O1560" s="161">
        <f>Dane_baza!AZ1549</f>
        <v>123269</v>
      </c>
      <c r="P1560" s="161">
        <f>Dane_baza!AW1549</f>
        <v>0</v>
      </c>
      <c r="Q1560" s="161">
        <f>Dane_baza!AX1549</f>
        <v>0</v>
      </c>
      <c r="R1560" s="212">
        <f t="shared" si="82"/>
        <v>16918041</v>
      </c>
      <c r="S1560" s="212">
        <f>Dane_baza!BU1549</f>
        <v>7036421.0800000001</v>
      </c>
      <c r="T1560" s="212">
        <f>Dane_baza!BV1549</f>
        <v>1098.32</v>
      </c>
      <c r="U1560" s="212">
        <f>Dane_baza!BW1549</f>
        <v>11380521.605924668</v>
      </c>
      <c r="V1560" s="212">
        <f t="shared" si="80"/>
        <v>18418041.005924668</v>
      </c>
      <c r="W1560" s="161">
        <f t="shared" si="81"/>
        <v>1500000.0059246682</v>
      </c>
      <c r="AA1560" s="36"/>
    </row>
    <row r="1561" spans="1:27" ht="14.45" x14ac:dyDescent="0.3">
      <c r="A1561" s="197" t="s">
        <v>161</v>
      </c>
      <c r="B1561" s="197" t="s">
        <v>75</v>
      </c>
      <c r="C1561" s="197" t="s">
        <v>39</v>
      </c>
      <c r="D1561" s="197" t="s">
        <v>40</v>
      </c>
      <c r="E1561" s="197" t="s">
        <v>31</v>
      </c>
      <c r="F1561" s="195" t="s">
        <v>4442</v>
      </c>
      <c r="G1561" s="195" t="s">
        <v>1482</v>
      </c>
      <c r="H1561" s="161">
        <f>Dane_baza!AR1550</f>
        <v>2911609</v>
      </c>
      <c r="I1561" s="161">
        <f>Dane_baza!AS1550</f>
        <v>24755</v>
      </c>
      <c r="J1561" s="161">
        <f>Dane_baza!BX1550</f>
        <v>244230</v>
      </c>
      <c r="K1561" s="161">
        <f>Dane_baza!AT1550</f>
        <v>7550512</v>
      </c>
      <c r="L1561" s="161">
        <f>Dane_baza!AU1550</f>
        <v>379585</v>
      </c>
      <c r="M1561" s="161">
        <f>Dane_baza!AV1550</f>
        <v>305848</v>
      </c>
      <c r="N1561" s="161">
        <f>Dane_baza!AY1550</f>
        <v>7671160</v>
      </c>
      <c r="O1561" s="161">
        <f>Dane_baza!AZ1550</f>
        <v>218965</v>
      </c>
      <c r="P1561" s="161">
        <f>Dane_baza!AW1550</f>
        <v>0</v>
      </c>
      <c r="Q1561" s="161">
        <f>Dane_baza!AX1550</f>
        <v>0</v>
      </c>
      <c r="R1561" s="212">
        <f t="shared" si="82"/>
        <v>19306664</v>
      </c>
      <c r="S1561" s="212">
        <f>Dane_baza!BU1550</f>
        <v>9010546.9600000009</v>
      </c>
      <c r="T1561" s="212">
        <f>Dane_baza!BV1550</f>
        <v>76317.149999999994</v>
      </c>
      <c r="U1561" s="212">
        <f>Dane_baza!BW1550</f>
        <v>12016980.57</v>
      </c>
      <c r="V1561" s="212">
        <f t="shared" si="80"/>
        <v>21103844.68</v>
      </c>
      <c r="W1561" s="161">
        <f t="shared" si="81"/>
        <v>1797180.6799999997</v>
      </c>
      <c r="AA1561" s="36"/>
    </row>
    <row r="1562" spans="1:27" ht="14.45" x14ac:dyDescent="0.3">
      <c r="A1562" s="197" t="s">
        <v>161</v>
      </c>
      <c r="B1562" s="197" t="s">
        <v>75</v>
      </c>
      <c r="C1562" s="197" t="s">
        <v>42</v>
      </c>
      <c r="D1562" s="197" t="s">
        <v>36</v>
      </c>
      <c r="E1562" s="197" t="s">
        <v>31</v>
      </c>
      <c r="F1562" s="195" t="s">
        <v>4443</v>
      </c>
      <c r="G1562" s="195" t="s">
        <v>1483</v>
      </c>
      <c r="H1562" s="161">
        <f>Dane_baza!AR1551</f>
        <v>1703465</v>
      </c>
      <c r="I1562" s="161">
        <f>Dane_baza!AS1551</f>
        <v>19222</v>
      </c>
      <c r="J1562" s="161">
        <f>Dane_baza!BX1551</f>
        <v>202077</v>
      </c>
      <c r="K1562" s="161">
        <f>Dane_baza!AT1551</f>
        <v>7418297</v>
      </c>
      <c r="L1562" s="161">
        <f>Dane_baza!AU1551</f>
        <v>519579</v>
      </c>
      <c r="M1562" s="161">
        <f>Dane_baza!AV1551</f>
        <v>1033304</v>
      </c>
      <c r="N1562" s="161">
        <f>Dane_baza!AY1551</f>
        <v>5076321</v>
      </c>
      <c r="O1562" s="161">
        <f>Dane_baza!AZ1551</f>
        <v>137867</v>
      </c>
      <c r="P1562" s="161">
        <f>Dane_baza!AW1551</f>
        <v>0</v>
      </c>
      <c r="Q1562" s="161">
        <f>Dane_baza!AX1551</f>
        <v>0</v>
      </c>
      <c r="R1562" s="212">
        <f t="shared" si="82"/>
        <v>16110132</v>
      </c>
      <c r="S1562" s="212">
        <f>Dane_baza!BU1551</f>
        <v>5723996.2199999997</v>
      </c>
      <c r="T1562" s="212">
        <f>Dane_baza!BV1551</f>
        <v>0</v>
      </c>
      <c r="U1562" s="212">
        <f>Dane_baza!BW1551</f>
        <v>11386135.781517973</v>
      </c>
      <c r="V1562" s="212">
        <f t="shared" si="80"/>
        <v>17110132.001517974</v>
      </c>
      <c r="W1562" s="161">
        <f t="shared" si="81"/>
        <v>1000000.0015179738</v>
      </c>
      <c r="AA1562" s="36"/>
    </row>
    <row r="1563" spans="1:27" ht="14.45" x14ac:dyDescent="0.3">
      <c r="A1563" s="197" t="s">
        <v>161</v>
      </c>
      <c r="B1563" s="197" t="s">
        <v>75</v>
      </c>
      <c r="C1563" s="197" t="s">
        <v>44</v>
      </c>
      <c r="D1563" s="197" t="s">
        <v>40</v>
      </c>
      <c r="E1563" s="197" t="s">
        <v>31</v>
      </c>
      <c r="F1563" s="195" t="s">
        <v>4444</v>
      </c>
      <c r="G1563" s="195" t="s">
        <v>1484</v>
      </c>
      <c r="H1563" s="161">
        <f>Dane_baza!AR1552</f>
        <v>13359221</v>
      </c>
      <c r="I1563" s="161">
        <f>Dane_baza!AS1552</f>
        <v>922648</v>
      </c>
      <c r="J1563" s="161">
        <f>Dane_baza!BX1552</f>
        <v>725047</v>
      </c>
      <c r="K1563" s="161">
        <f>Dane_baza!AT1552</f>
        <v>13162910</v>
      </c>
      <c r="L1563" s="161">
        <f>Dane_baza!AU1552</f>
        <v>939836</v>
      </c>
      <c r="M1563" s="161">
        <f>Dane_baza!AV1552</f>
        <v>720754</v>
      </c>
      <c r="N1563" s="161">
        <f>Dane_baza!AY1552</f>
        <v>19814567</v>
      </c>
      <c r="O1563" s="161">
        <f>Dane_baza!AZ1552</f>
        <v>603369</v>
      </c>
      <c r="P1563" s="161">
        <f>Dane_baza!AW1552</f>
        <v>0</v>
      </c>
      <c r="Q1563" s="161">
        <f>Dane_baza!AX1552</f>
        <v>0</v>
      </c>
      <c r="R1563" s="212">
        <f t="shared" si="82"/>
        <v>50248352</v>
      </c>
      <c r="S1563" s="212">
        <f>Dane_baza!BU1552</f>
        <v>33975437.039999999</v>
      </c>
      <c r="T1563" s="212">
        <f>Dane_baza!BV1552</f>
        <v>1264282.43</v>
      </c>
      <c r="U1563" s="212">
        <f>Dane_baza!BW1552</f>
        <v>18008632.526129231</v>
      </c>
      <c r="V1563" s="212">
        <f t="shared" si="80"/>
        <v>53248351.99612923</v>
      </c>
      <c r="W1563" s="161">
        <f t="shared" si="81"/>
        <v>2999999.9961292297</v>
      </c>
      <c r="AA1563" s="36"/>
    </row>
    <row r="1564" spans="1:27" ht="14.45" x14ac:dyDescent="0.3">
      <c r="A1564" s="197" t="s">
        <v>161</v>
      </c>
      <c r="B1564" s="197" t="s">
        <v>75</v>
      </c>
      <c r="C1564" s="197" t="s">
        <v>51</v>
      </c>
      <c r="D1564" s="197" t="s">
        <v>36</v>
      </c>
      <c r="E1564" s="197" t="s">
        <v>31</v>
      </c>
      <c r="F1564" s="195" t="s">
        <v>4445</v>
      </c>
      <c r="G1564" s="195" t="s">
        <v>1485</v>
      </c>
      <c r="H1564" s="161">
        <f>Dane_baza!AR1553</f>
        <v>1507968</v>
      </c>
      <c r="I1564" s="161">
        <f>Dane_baza!AS1553</f>
        <v>16463</v>
      </c>
      <c r="J1564" s="161">
        <f>Dane_baza!BX1553</f>
        <v>219559</v>
      </c>
      <c r="K1564" s="161">
        <f>Dane_baza!AT1553</f>
        <v>8065691</v>
      </c>
      <c r="L1564" s="161">
        <f>Dane_baza!AU1553</f>
        <v>535125</v>
      </c>
      <c r="M1564" s="161">
        <f>Dane_baza!AV1553</f>
        <v>326225</v>
      </c>
      <c r="N1564" s="161">
        <f>Dane_baza!AY1553</f>
        <v>5011441</v>
      </c>
      <c r="O1564" s="161">
        <f>Dane_baza!AZ1553</f>
        <v>97318</v>
      </c>
      <c r="P1564" s="161">
        <f>Dane_baza!AW1553</f>
        <v>0</v>
      </c>
      <c r="Q1564" s="161">
        <f>Dane_baza!AX1553</f>
        <v>0</v>
      </c>
      <c r="R1564" s="212">
        <f t="shared" si="82"/>
        <v>15779790</v>
      </c>
      <c r="S1564" s="212">
        <f>Dane_baza!BU1553</f>
        <v>4886297.43</v>
      </c>
      <c r="T1564" s="212">
        <f>Dane_baza!BV1553</f>
        <v>837.28</v>
      </c>
      <c r="U1564" s="212">
        <f>Dane_baza!BW1553</f>
        <v>12786230.09</v>
      </c>
      <c r="V1564" s="212">
        <f t="shared" si="80"/>
        <v>17673364.800000001</v>
      </c>
      <c r="W1564" s="161">
        <f t="shared" si="81"/>
        <v>1893574.8000000007</v>
      </c>
      <c r="AA1564" s="36"/>
    </row>
    <row r="1565" spans="1:27" ht="14.45" x14ac:dyDescent="0.3">
      <c r="A1565" s="197" t="s">
        <v>161</v>
      </c>
      <c r="B1565" s="197" t="s">
        <v>77</v>
      </c>
      <c r="C1565" s="197" t="s">
        <v>33</v>
      </c>
      <c r="D1565" s="197" t="s">
        <v>34</v>
      </c>
      <c r="E1565" s="197" t="s">
        <v>31</v>
      </c>
      <c r="F1565" s="195" t="s">
        <v>4446</v>
      </c>
      <c r="G1565" s="195" t="s">
        <v>1486</v>
      </c>
      <c r="H1565" s="161">
        <f>Dane_baza!AR1554</f>
        <v>5934119</v>
      </c>
      <c r="I1565" s="161">
        <f>Dane_baza!AS1554</f>
        <v>332801</v>
      </c>
      <c r="J1565" s="161">
        <f>Dane_baza!BX1554</f>
        <v>246909</v>
      </c>
      <c r="K1565" s="161">
        <f>Dane_baza!AT1554</f>
        <v>1865994</v>
      </c>
      <c r="L1565" s="161">
        <f>Dane_baza!AU1554</f>
        <v>37401</v>
      </c>
      <c r="M1565" s="161">
        <f>Dane_baza!AV1554</f>
        <v>841764</v>
      </c>
      <c r="N1565" s="161">
        <f>Dane_baza!AY1554</f>
        <v>11773703</v>
      </c>
      <c r="O1565" s="161">
        <f>Dane_baza!AZ1554</f>
        <v>329258</v>
      </c>
      <c r="P1565" s="161">
        <f>Dane_baza!AW1554</f>
        <v>0</v>
      </c>
      <c r="Q1565" s="161">
        <f>Dane_baza!AX1554</f>
        <v>0</v>
      </c>
      <c r="R1565" s="212">
        <f t="shared" si="82"/>
        <v>21361949</v>
      </c>
      <c r="S1565" s="212">
        <f>Dane_baza!BU1554</f>
        <v>15693281.4</v>
      </c>
      <c r="T1565" s="212">
        <f>Dane_baza!BV1554</f>
        <v>542727.06000000006</v>
      </c>
      <c r="U1565" s="212">
        <f>Dane_baza!BW1554</f>
        <v>7689374.4299999997</v>
      </c>
      <c r="V1565" s="212">
        <f t="shared" si="80"/>
        <v>23925382.890000001</v>
      </c>
      <c r="W1565" s="161">
        <f t="shared" si="81"/>
        <v>2563433.8900000006</v>
      </c>
      <c r="AA1565" s="36"/>
    </row>
    <row r="1566" spans="1:27" ht="14.45" x14ac:dyDescent="0.3">
      <c r="A1566" s="197" t="s">
        <v>161</v>
      </c>
      <c r="B1566" s="197" t="s">
        <v>77</v>
      </c>
      <c r="C1566" s="197" t="s">
        <v>32</v>
      </c>
      <c r="D1566" s="197" t="s">
        <v>36</v>
      </c>
      <c r="E1566" s="197" t="s">
        <v>31</v>
      </c>
      <c r="F1566" s="195" t="s">
        <v>4447</v>
      </c>
      <c r="G1566" s="195" t="s">
        <v>1487</v>
      </c>
      <c r="H1566" s="161">
        <f>Dane_baza!AR1555</f>
        <v>2630018</v>
      </c>
      <c r="I1566" s="161">
        <f>Dane_baza!AS1555</f>
        <v>43729</v>
      </c>
      <c r="J1566" s="161">
        <f>Dane_baza!BX1555</f>
        <v>142999</v>
      </c>
      <c r="K1566" s="161">
        <f>Dane_baza!AT1555</f>
        <v>1960404</v>
      </c>
      <c r="L1566" s="161">
        <f>Dane_baza!AU1555</f>
        <v>0</v>
      </c>
      <c r="M1566" s="161">
        <f>Dane_baza!AV1555</f>
        <v>1058907</v>
      </c>
      <c r="N1566" s="161">
        <f>Dane_baza!AY1555</f>
        <v>1977682</v>
      </c>
      <c r="O1566" s="161">
        <f>Dane_baza!AZ1555</f>
        <v>53525</v>
      </c>
      <c r="P1566" s="161">
        <f>Dane_baza!AW1555</f>
        <v>0</v>
      </c>
      <c r="Q1566" s="161">
        <f>Dane_baza!AX1555</f>
        <v>0</v>
      </c>
      <c r="R1566" s="212">
        <f t="shared" si="82"/>
        <v>7867264</v>
      </c>
      <c r="S1566" s="212">
        <f>Dane_baza!BU1555</f>
        <v>6360485.3300000001</v>
      </c>
      <c r="T1566" s="212">
        <f>Dane_baza!BV1555</f>
        <v>7977.78</v>
      </c>
      <c r="U1566" s="212">
        <f>Dane_baza!BW1555</f>
        <v>2442872.58</v>
      </c>
      <c r="V1566" s="212">
        <f t="shared" si="80"/>
        <v>8811335.6900000013</v>
      </c>
      <c r="W1566" s="161">
        <f t="shared" si="81"/>
        <v>944071.69000000134</v>
      </c>
      <c r="AA1566" s="36"/>
    </row>
    <row r="1567" spans="1:27" ht="14.45" x14ac:dyDescent="0.3">
      <c r="A1567" s="197" t="s">
        <v>161</v>
      </c>
      <c r="B1567" s="197" t="s">
        <v>77</v>
      </c>
      <c r="C1567" s="197" t="s">
        <v>37</v>
      </c>
      <c r="D1567" s="197" t="s">
        <v>36</v>
      </c>
      <c r="E1567" s="197" t="s">
        <v>31</v>
      </c>
      <c r="F1567" s="195" t="s">
        <v>4448</v>
      </c>
      <c r="G1567" s="195" t="s">
        <v>1488</v>
      </c>
      <c r="H1567" s="161">
        <f>Dane_baza!AR1556</f>
        <v>2230465</v>
      </c>
      <c r="I1567" s="161">
        <f>Dane_baza!AS1556</f>
        <v>5994</v>
      </c>
      <c r="J1567" s="161">
        <f>Dane_baza!BX1556</f>
        <v>196695</v>
      </c>
      <c r="K1567" s="161">
        <f>Dane_baza!AT1556</f>
        <v>5711475</v>
      </c>
      <c r="L1567" s="161">
        <f>Dane_baza!AU1556</f>
        <v>227923</v>
      </c>
      <c r="M1567" s="161">
        <f>Dane_baza!AV1556</f>
        <v>999122</v>
      </c>
      <c r="N1567" s="161">
        <f>Dane_baza!AY1556</f>
        <v>4171874</v>
      </c>
      <c r="O1567" s="161">
        <f>Dane_baza!AZ1556</f>
        <v>107049</v>
      </c>
      <c r="P1567" s="161">
        <f>Dane_baza!AW1556</f>
        <v>0</v>
      </c>
      <c r="Q1567" s="161">
        <f>Dane_baza!AX1556</f>
        <v>0</v>
      </c>
      <c r="R1567" s="212">
        <f t="shared" si="82"/>
        <v>13650597</v>
      </c>
      <c r="S1567" s="212">
        <f>Dane_baza!BU1556</f>
        <v>6839847.5800000001</v>
      </c>
      <c r="T1567" s="212">
        <f>Dane_baza!BV1556</f>
        <v>4216.62</v>
      </c>
      <c r="U1567" s="212">
        <f>Dane_baza!BW1556</f>
        <v>7806532.8050000006</v>
      </c>
      <c r="V1567" s="212">
        <f t="shared" si="80"/>
        <v>14650597.005000001</v>
      </c>
      <c r="W1567" s="161">
        <f t="shared" si="81"/>
        <v>1000000.0050000008</v>
      </c>
      <c r="AA1567" s="36"/>
    </row>
    <row r="1568" spans="1:27" ht="14.45" x14ac:dyDescent="0.3">
      <c r="A1568" s="197" t="s">
        <v>161</v>
      </c>
      <c r="B1568" s="197" t="s">
        <v>77</v>
      </c>
      <c r="C1568" s="197" t="s">
        <v>39</v>
      </c>
      <c r="D1568" s="197" t="s">
        <v>36</v>
      </c>
      <c r="E1568" s="197" t="s">
        <v>31</v>
      </c>
      <c r="F1568" s="195" t="s">
        <v>4449</v>
      </c>
      <c r="G1568" s="195" t="s">
        <v>1489</v>
      </c>
      <c r="H1568" s="161">
        <f>Dane_baza!AR1557</f>
        <v>4445318</v>
      </c>
      <c r="I1568" s="161">
        <f>Dane_baza!AS1557</f>
        <v>619892</v>
      </c>
      <c r="J1568" s="161">
        <f>Dane_baza!BX1557</f>
        <v>220237</v>
      </c>
      <c r="K1568" s="161">
        <f>Dane_baza!AT1557</f>
        <v>1646210</v>
      </c>
      <c r="L1568" s="161">
        <f>Dane_baza!AU1557</f>
        <v>0</v>
      </c>
      <c r="M1568" s="161">
        <f>Dane_baza!AV1557</f>
        <v>672599</v>
      </c>
      <c r="N1568" s="161">
        <f>Dane_baza!AY1557</f>
        <v>8196064</v>
      </c>
      <c r="O1568" s="161">
        <f>Dane_baza!AZ1557</f>
        <v>136245</v>
      </c>
      <c r="P1568" s="161">
        <f>Dane_baza!AW1557</f>
        <v>0</v>
      </c>
      <c r="Q1568" s="161">
        <f>Dane_baza!AX1557</f>
        <v>0</v>
      </c>
      <c r="R1568" s="212">
        <f t="shared" si="82"/>
        <v>15936565</v>
      </c>
      <c r="S1568" s="212">
        <f>Dane_baza!BU1557</f>
        <v>10782139.939999999</v>
      </c>
      <c r="T1568" s="212">
        <f>Dane_baza!BV1557</f>
        <v>1221114.93</v>
      </c>
      <c r="U1568" s="212">
        <f>Dane_baza!BW1557</f>
        <v>4933309.99</v>
      </c>
      <c r="V1568" s="212">
        <f t="shared" si="80"/>
        <v>16936564.859999999</v>
      </c>
      <c r="W1568" s="161">
        <f t="shared" si="81"/>
        <v>999999.8599999994</v>
      </c>
      <c r="AA1568" s="36"/>
    </row>
    <row r="1569" spans="1:27" ht="14.45" x14ac:dyDescent="0.3">
      <c r="A1569" s="197" t="s">
        <v>161</v>
      </c>
      <c r="B1569" s="197" t="s">
        <v>77</v>
      </c>
      <c r="C1569" s="197" t="s">
        <v>42</v>
      </c>
      <c r="D1569" s="197" t="s">
        <v>36</v>
      </c>
      <c r="E1569" s="197" t="s">
        <v>31</v>
      </c>
      <c r="F1569" s="195" t="s">
        <v>4450</v>
      </c>
      <c r="G1569" s="195" t="s">
        <v>1486</v>
      </c>
      <c r="H1569" s="161">
        <f>Dane_baza!AR1558</f>
        <v>3699380</v>
      </c>
      <c r="I1569" s="161">
        <f>Dane_baza!AS1558</f>
        <v>183</v>
      </c>
      <c r="J1569" s="161">
        <f>Dane_baza!BX1558</f>
        <v>218168</v>
      </c>
      <c r="K1569" s="161">
        <f>Dane_baza!AT1558</f>
        <v>3683373</v>
      </c>
      <c r="L1569" s="161">
        <f>Dane_baza!AU1558</f>
        <v>0</v>
      </c>
      <c r="M1569" s="161">
        <f>Dane_baza!AV1558</f>
        <v>1052113</v>
      </c>
      <c r="N1569" s="161">
        <f>Dane_baza!AY1558</f>
        <v>3903081</v>
      </c>
      <c r="O1569" s="161">
        <f>Dane_baza!AZ1558</f>
        <v>48659</v>
      </c>
      <c r="P1569" s="161">
        <f>Dane_baza!AW1558</f>
        <v>0</v>
      </c>
      <c r="Q1569" s="161">
        <f>Dane_baza!AX1558</f>
        <v>0</v>
      </c>
      <c r="R1569" s="212">
        <f t="shared" si="82"/>
        <v>12604957</v>
      </c>
      <c r="S1569" s="212">
        <f>Dane_baza!BU1558</f>
        <v>8261163.5700000003</v>
      </c>
      <c r="T1569" s="212">
        <f>Dane_baza!BV1558</f>
        <v>528.55999999999995</v>
      </c>
      <c r="U1569" s="212">
        <f>Dane_baza!BW1558</f>
        <v>5343264.8689914513</v>
      </c>
      <c r="V1569" s="212">
        <f t="shared" si="80"/>
        <v>13604956.998991452</v>
      </c>
      <c r="W1569" s="161">
        <f t="shared" si="81"/>
        <v>999999.99899145216</v>
      </c>
      <c r="AA1569" s="36"/>
    </row>
    <row r="1570" spans="1:27" ht="14.45" x14ac:dyDescent="0.3">
      <c r="A1570" s="197" t="s">
        <v>161</v>
      </c>
      <c r="B1570" s="197" t="s">
        <v>90</v>
      </c>
      <c r="C1570" s="197" t="s">
        <v>33</v>
      </c>
      <c r="D1570" s="197" t="s">
        <v>34</v>
      </c>
      <c r="E1570" s="197" t="s">
        <v>31</v>
      </c>
      <c r="F1570" s="195" t="s">
        <v>4451</v>
      </c>
      <c r="G1570" s="195" t="s">
        <v>1490</v>
      </c>
      <c r="H1570" s="161">
        <f>Dane_baza!AR1559</f>
        <v>19442546</v>
      </c>
      <c r="I1570" s="161">
        <f>Dane_baza!AS1559</f>
        <v>855320</v>
      </c>
      <c r="J1570" s="161">
        <f>Dane_baza!BX1559</f>
        <v>705116</v>
      </c>
      <c r="K1570" s="161">
        <f>Dane_baza!AT1559</f>
        <v>1720856</v>
      </c>
      <c r="L1570" s="161">
        <f>Dane_baza!AU1559</f>
        <v>0</v>
      </c>
      <c r="M1570" s="161">
        <f>Dane_baza!AV1559</f>
        <v>546426</v>
      </c>
      <c r="N1570" s="161">
        <f>Dane_baza!AY1559</f>
        <v>20404051</v>
      </c>
      <c r="O1570" s="161">
        <f>Dane_baza!AZ1559</f>
        <v>606613</v>
      </c>
      <c r="P1570" s="161">
        <f>Dane_baza!AW1559</f>
        <v>0</v>
      </c>
      <c r="Q1570" s="161">
        <f>Dane_baza!AX1559</f>
        <v>0</v>
      </c>
      <c r="R1570" s="212">
        <f t="shared" si="82"/>
        <v>44280928</v>
      </c>
      <c r="S1570" s="212">
        <f>Dane_baza!BU1559</f>
        <v>44436621.700000003</v>
      </c>
      <c r="T1570" s="212">
        <f>Dane_baza!BV1559</f>
        <v>677859.22</v>
      </c>
      <c r="U1570" s="212">
        <f>Dane_baza!BW1559</f>
        <v>4480158.4400000004</v>
      </c>
      <c r="V1570" s="212">
        <f t="shared" si="80"/>
        <v>49594639.359999999</v>
      </c>
      <c r="W1570" s="161">
        <f t="shared" si="81"/>
        <v>5313711.3599999994</v>
      </c>
      <c r="AA1570" s="36"/>
    </row>
    <row r="1571" spans="1:27" ht="14.45" x14ac:dyDescent="0.3">
      <c r="A1571" s="197" t="s">
        <v>161</v>
      </c>
      <c r="B1571" s="197" t="s">
        <v>90</v>
      </c>
      <c r="C1571" s="197" t="s">
        <v>32</v>
      </c>
      <c r="D1571" s="197" t="s">
        <v>40</v>
      </c>
      <c r="E1571" s="197" t="s">
        <v>31</v>
      </c>
      <c r="F1571" s="195" t="s">
        <v>4452</v>
      </c>
      <c r="G1571" s="195" t="s">
        <v>1491</v>
      </c>
      <c r="H1571" s="161">
        <f>Dane_baza!AR1560</f>
        <v>3141100</v>
      </c>
      <c r="I1571" s="161">
        <f>Dane_baza!AS1560</f>
        <v>44236</v>
      </c>
      <c r="J1571" s="161">
        <f>Dane_baza!BX1560</f>
        <v>310755</v>
      </c>
      <c r="K1571" s="161">
        <f>Dane_baza!AT1560</f>
        <v>8177476</v>
      </c>
      <c r="L1571" s="161">
        <f>Dane_baza!AU1560</f>
        <v>0</v>
      </c>
      <c r="M1571" s="161">
        <f>Dane_baza!AV1560</f>
        <v>1194867</v>
      </c>
      <c r="N1571" s="161">
        <f>Dane_baza!AY1560</f>
        <v>8108291</v>
      </c>
      <c r="O1571" s="161">
        <f>Dane_baza!AZ1560</f>
        <v>144354</v>
      </c>
      <c r="P1571" s="161">
        <f>Dane_baza!AW1560</f>
        <v>0</v>
      </c>
      <c r="Q1571" s="161">
        <f>Dane_baza!AX1560</f>
        <v>0</v>
      </c>
      <c r="R1571" s="212">
        <f t="shared" si="82"/>
        <v>21121079</v>
      </c>
      <c r="S1571" s="212">
        <f>Dane_baza!BU1560</f>
        <v>9606048.5600000005</v>
      </c>
      <c r="T1571" s="212">
        <f>Dane_baza!BV1560</f>
        <v>17617.900000000001</v>
      </c>
      <c r="U1571" s="212">
        <f>Dane_baza!BW1560</f>
        <v>14031942.02</v>
      </c>
      <c r="V1571" s="212">
        <f t="shared" si="80"/>
        <v>23655608.48</v>
      </c>
      <c r="W1571" s="161">
        <f t="shared" si="81"/>
        <v>2534529.4800000004</v>
      </c>
      <c r="AA1571" s="36"/>
    </row>
    <row r="1572" spans="1:27" ht="14.45" x14ac:dyDescent="0.3">
      <c r="A1572" s="197" t="s">
        <v>161</v>
      </c>
      <c r="B1572" s="197" t="s">
        <v>90</v>
      </c>
      <c r="C1572" s="197" t="s">
        <v>37</v>
      </c>
      <c r="D1572" s="197" t="s">
        <v>36</v>
      </c>
      <c r="E1572" s="197" t="s">
        <v>31</v>
      </c>
      <c r="F1572" s="195" t="s">
        <v>4453</v>
      </c>
      <c r="G1572" s="195" t="s">
        <v>1492</v>
      </c>
      <c r="H1572" s="161">
        <f>Dane_baza!AR1561</f>
        <v>3789939</v>
      </c>
      <c r="I1572" s="161">
        <f>Dane_baza!AS1561</f>
        <v>7957</v>
      </c>
      <c r="J1572" s="161">
        <f>Dane_baza!BX1561</f>
        <v>158472</v>
      </c>
      <c r="K1572" s="161">
        <f>Dane_baza!AT1561</f>
        <v>1730623</v>
      </c>
      <c r="L1572" s="161">
        <f>Dane_baza!AU1561</f>
        <v>0</v>
      </c>
      <c r="M1572" s="161">
        <f>Dane_baza!AV1561</f>
        <v>796623</v>
      </c>
      <c r="N1572" s="161">
        <f>Dane_baza!AY1561</f>
        <v>2757214</v>
      </c>
      <c r="O1572" s="161">
        <f>Dane_baza!AZ1561</f>
        <v>66500</v>
      </c>
      <c r="P1572" s="161">
        <f>Dane_baza!AW1561</f>
        <v>0</v>
      </c>
      <c r="Q1572" s="161">
        <f>Dane_baza!AX1561</f>
        <v>0</v>
      </c>
      <c r="R1572" s="212">
        <f t="shared" si="82"/>
        <v>9307328</v>
      </c>
      <c r="S1572" s="212">
        <f>Dane_baza!BU1561</f>
        <v>5430615.7699999996</v>
      </c>
      <c r="T1572" s="212">
        <f>Dane_baza!BV1561</f>
        <v>13787.79</v>
      </c>
      <c r="U1572" s="212">
        <f>Dane_baza!BW1561</f>
        <v>4979803.79</v>
      </c>
      <c r="V1572" s="212">
        <f t="shared" si="80"/>
        <v>10424207.35</v>
      </c>
      <c r="W1572" s="161">
        <f t="shared" si="81"/>
        <v>1116879.3499999996</v>
      </c>
      <c r="AA1572" s="36"/>
    </row>
    <row r="1573" spans="1:27" ht="14.45" x14ac:dyDescent="0.3">
      <c r="A1573" s="197" t="s">
        <v>161</v>
      </c>
      <c r="B1573" s="197" t="s">
        <v>90</v>
      </c>
      <c r="C1573" s="197" t="s">
        <v>39</v>
      </c>
      <c r="D1573" s="197" t="s">
        <v>36</v>
      </c>
      <c r="E1573" s="197" t="s">
        <v>31</v>
      </c>
      <c r="F1573" s="195" t="s">
        <v>4454</v>
      </c>
      <c r="G1573" s="195" t="s">
        <v>1493</v>
      </c>
      <c r="H1573" s="161">
        <f>Dane_baza!AR1562</f>
        <v>2208601</v>
      </c>
      <c r="I1573" s="161">
        <f>Dane_baza!AS1562</f>
        <v>43754</v>
      </c>
      <c r="J1573" s="161">
        <f>Dane_baza!BX1562</f>
        <v>209804</v>
      </c>
      <c r="K1573" s="161">
        <f>Dane_baza!AT1562</f>
        <v>4140046</v>
      </c>
      <c r="L1573" s="161">
        <f>Dane_baza!AU1562</f>
        <v>0</v>
      </c>
      <c r="M1573" s="161">
        <f>Dane_baza!AV1562</f>
        <v>302270</v>
      </c>
      <c r="N1573" s="161">
        <f>Dane_baza!AY1562</f>
        <v>4106313</v>
      </c>
      <c r="O1573" s="161">
        <f>Dane_baza!AZ1562</f>
        <v>102183</v>
      </c>
      <c r="P1573" s="161">
        <f>Dane_baza!AW1562</f>
        <v>0</v>
      </c>
      <c r="Q1573" s="161">
        <f>Dane_baza!AX1562</f>
        <v>0</v>
      </c>
      <c r="R1573" s="212">
        <f t="shared" si="82"/>
        <v>11112971</v>
      </c>
      <c r="S1573" s="212">
        <f>Dane_baza!BU1562</f>
        <v>5472625.8600000003</v>
      </c>
      <c r="T1573" s="212">
        <f>Dane_baza!BV1562</f>
        <v>0</v>
      </c>
      <c r="U1573" s="212">
        <f>Dane_baza!BW1562</f>
        <v>6640345.1427737689</v>
      </c>
      <c r="V1573" s="212">
        <f t="shared" si="80"/>
        <v>12112971.002773769</v>
      </c>
      <c r="W1573" s="161">
        <f t="shared" si="81"/>
        <v>1000000.0027737692</v>
      </c>
      <c r="AA1573" s="36"/>
    </row>
    <row r="1574" spans="1:27" ht="14.45" x14ac:dyDescent="0.3">
      <c r="A1574" s="197" t="s">
        <v>161</v>
      </c>
      <c r="B1574" s="197" t="s">
        <v>90</v>
      </c>
      <c r="C1574" s="197" t="s">
        <v>42</v>
      </c>
      <c r="D1574" s="197" t="s">
        <v>36</v>
      </c>
      <c r="E1574" s="197" t="s">
        <v>31</v>
      </c>
      <c r="F1574" s="195" t="s">
        <v>4455</v>
      </c>
      <c r="G1574" s="195" t="s">
        <v>1494</v>
      </c>
      <c r="H1574" s="161">
        <f>Dane_baza!AR1563</f>
        <v>1898469</v>
      </c>
      <c r="I1574" s="161">
        <f>Dane_baza!AS1563</f>
        <v>699667</v>
      </c>
      <c r="J1574" s="161">
        <f>Dane_baza!BX1563</f>
        <v>73308</v>
      </c>
      <c r="K1574" s="161">
        <f>Dane_baza!AT1563</f>
        <v>0</v>
      </c>
      <c r="L1574" s="161">
        <f>Dane_baza!AU1563</f>
        <v>0</v>
      </c>
      <c r="M1574" s="161">
        <f>Dane_baza!AV1563</f>
        <v>1128708</v>
      </c>
      <c r="N1574" s="161">
        <f>Dane_baza!AY1563</f>
        <v>2921943</v>
      </c>
      <c r="O1574" s="161">
        <f>Dane_baza!AZ1563</f>
        <v>61634</v>
      </c>
      <c r="P1574" s="161">
        <f>Dane_baza!AW1563</f>
        <v>0</v>
      </c>
      <c r="Q1574" s="161">
        <f>Dane_baza!AX1563</f>
        <v>-1581097</v>
      </c>
      <c r="R1574" s="212">
        <f t="shared" si="82"/>
        <v>5202632</v>
      </c>
      <c r="S1574" s="212">
        <f>Dane_baza!BU1563</f>
        <v>5254658.05</v>
      </c>
      <c r="T1574" s="212">
        <f>Dane_baza!BV1563</f>
        <v>0</v>
      </c>
      <c r="U1574" s="212">
        <f>Dane_baza!BW1563</f>
        <v>468236.87999999971</v>
      </c>
      <c r="V1574" s="212">
        <f t="shared" si="80"/>
        <v>5722894.9299999997</v>
      </c>
      <c r="W1574" s="161">
        <f t="shared" si="81"/>
        <v>520262.9299999997</v>
      </c>
      <c r="AA1574" s="36"/>
    </row>
    <row r="1575" spans="1:27" ht="14.45" x14ac:dyDescent="0.3">
      <c r="A1575" s="197" t="s">
        <v>161</v>
      </c>
      <c r="B1575" s="197" t="s">
        <v>90</v>
      </c>
      <c r="C1575" s="197" t="s">
        <v>44</v>
      </c>
      <c r="D1575" s="197" t="s">
        <v>36</v>
      </c>
      <c r="E1575" s="197" t="s">
        <v>31</v>
      </c>
      <c r="F1575" s="195" t="s">
        <v>4456</v>
      </c>
      <c r="G1575" s="195" t="s">
        <v>1495</v>
      </c>
      <c r="H1575" s="161">
        <f>Dane_baza!AR1564</f>
        <v>972870</v>
      </c>
      <c r="I1575" s="161">
        <f>Dane_baza!AS1564</f>
        <v>4257</v>
      </c>
      <c r="J1575" s="161">
        <f>Dane_baza!BX1564</f>
        <v>90765</v>
      </c>
      <c r="K1575" s="161">
        <f>Dane_baza!AT1564</f>
        <v>2119411</v>
      </c>
      <c r="L1575" s="161">
        <f>Dane_baza!AU1564</f>
        <v>0</v>
      </c>
      <c r="M1575" s="161">
        <f>Dane_baza!AV1564</f>
        <v>1336546</v>
      </c>
      <c r="N1575" s="161">
        <f>Dane_baza!AY1564</f>
        <v>1366741</v>
      </c>
      <c r="O1575" s="161">
        <f>Dane_baza!AZ1564</f>
        <v>17842</v>
      </c>
      <c r="P1575" s="161">
        <f>Dane_baza!AW1564</f>
        <v>0</v>
      </c>
      <c r="Q1575" s="161">
        <f>Dane_baza!AX1564</f>
        <v>0</v>
      </c>
      <c r="R1575" s="212">
        <f t="shared" si="82"/>
        <v>5908432</v>
      </c>
      <c r="S1575" s="212">
        <f>Dane_baza!BU1564</f>
        <v>2763177.26</v>
      </c>
      <c r="T1575" s="212">
        <f>Dane_baza!BV1564</f>
        <v>11408.1</v>
      </c>
      <c r="U1575" s="212">
        <f>Dane_baza!BW1564</f>
        <v>3724689.36</v>
      </c>
      <c r="V1575" s="212">
        <f t="shared" si="80"/>
        <v>6499274.7199999997</v>
      </c>
      <c r="W1575" s="161">
        <f t="shared" si="81"/>
        <v>590842.71999999974</v>
      </c>
      <c r="AA1575" s="36"/>
    </row>
    <row r="1576" spans="1:27" ht="14.45" x14ac:dyDescent="0.3">
      <c r="A1576" s="197" t="s">
        <v>161</v>
      </c>
      <c r="B1576" s="197" t="s">
        <v>90</v>
      </c>
      <c r="C1576" s="197" t="s">
        <v>51</v>
      </c>
      <c r="D1576" s="197" t="s">
        <v>36</v>
      </c>
      <c r="E1576" s="197" t="s">
        <v>31</v>
      </c>
      <c r="F1576" s="195" t="s">
        <v>4457</v>
      </c>
      <c r="G1576" s="195" t="s">
        <v>1496</v>
      </c>
      <c r="H1576" s="161">
        <f>Dane_baza!AR1565</f>
        <v>1997567</v>
      </c>
      <c r="I1576" s="161">
        <f>Dane_baza!AS1565</f>
        <v>31188</v>
      </c>
      <c r="J1576" s="161">
        <f>Dane_baza!BX1565</f>
        <v>193630</v>
      </c>
      <c r="K1576" s="161">
        <f>Dane_baza!AT1565</f>
        <v>5437472</v>
      </c>
      <c r="L1576" s="161">
        <f>Dane_baza!AU1565</f>
        <v>129461</v>
      </c>
      <c r="M1576" s="161">
        <f>Dane_baza!AV1565</f>
        <v>815711</v>
      </c>
      <c r="N1576" s="161">
        <f>Dane_baza!AY1565</f>
        <v>3370984</v>
      </c>
      <c r="O1576" s="161">
        <f>Dane_baza!AZ1565</f>
        <v>72988</v>
      </c>
      <c r="P1576" s="161">
        <f>Dane_baza!AW1565</f>
        <v>0</v>
      </c>
      <c r="Q1576" s="161">
        <f>Dane_baza!AX1565</f>
        <v>0</v>
      </c>
      <c r="R1576" s="212">
        <f t="shared" si="82"/>
        <v>12049001</v>
      </c>
      <c r="S1576" s="212">
        <f>Dane_baza!BU1565</f>
        <v>7087006.0199999996</v>
      </c>
      <c r="T1576" s="212">
        <f>Dane_baza!BV1565</f>
        <v>4968.8</v>
      </c>
      <c r="U1576" s="212">
        <f>Dane_baza!BW1565</f>
        <v>5957026.1799999997</v>
      </c>
      <c r="V1576" s="212">
        <f t="shared" si="80"/>
        <v>13049001</v>
      </c>
      <c r="W1576" s="161">
        <f t="shared" si="81"/>
        <v>1000000</v>
      </c>
      <c r="AA1576" s="36"/>
    </row>
    <row r="1577" spans="1:27" ht="14.45" x14ac:dyDescent="0.3">
      <c r="A1577" s="197" t="s">
        <v>161</v>
      </c>
      <c r="B1577" s="197" t="s">
        <v>90</v>
      </c>
      <c r="C1577" s="197" t="s">
        <v>75</v>
      </c>
      <c r="D1577" s="197" t="s">
        <v>36</v>
      </c>
      <c r="E1577" s="197" t="s">
        <v>31</v>
      </c>
      <c r="F1577" s="195" t="s">
        <v>4458</v>
      </c>
      <c r="G1577" s="195" t="s">
        <v>1497</v>
      </c>
      <c r="H1577" s="161">
        <f>Dane_baza!AR1566</f>
        <v>874852</v>
      </c>
      <c r="I1577" s="161">
        <f>Dane_baza!AS1566</f>
        <v>17021</v>
      </c>
      <c r="J1577" s="161">
        <f>Dane_baza!BX1566</f>
        <v>134682</v>
      </c>
      <c r="K1577" s="161">
        <f>Dane_baza!AT1566</f>
        <v>4251282</v>
      </c>
      <c r="L1577" s="161">
        <f>Dane_baza!AU1566</f>
        <v>152535</v>
      </c>
      <c r="M1577" s="161">
        <f>Dane_baza!AV1566</f>
        <v>1780232</v>
      </c>
      <c r="N1577" s="161">
        <f>Dane_baza!AY1566</f>
        <v>3282020</v>
      </c>
      <c r="O1577" s="161">
        <f>Dane_baza!AZ1566</f>
        <v>81098</v>
      </c>
      <c r="P1577" s="161">
        <f>Dane_baza!AW1566</f>
        <v>0</v>
      </c>
      <c r="Q1577" s="161">
        <f>Dane_baza!AX1566</f>
        <v>0</v>
      </c>
      <c r="R1577" s="212">
        <f t="shared" si="82"/>
        <v>10573722</v>
      </c>
      <c r="S1577" s="212">
        <f>Dane_baza!BU1566</f>
        <v>3058023.67</v>
      </c>
      <c r="T1577" s="212">
        <f>Dane_baza!BV1566</f>
        <v>0</v>
      </c>
      <c r="U1577" s="212">
        <f>Dane_baza!BW1566</f>
        <v>8515698.3300000001</v>
      </c>
      <c r="V1577" s="212">
        <f t="shared" si="80"/>
        <v>11573722</v>
      </c>
      <c r="W1577" s="161">
        <f t="shared" si="81"/>
        <v>1000000</v>
      </c>
      <c r="AA1577" s="36"/>
    </row>
    <row r="1578" spans="1:27" ht="14.45" x14ac:dyDescent="0.3">
      <c r="A1578" s="197" t="s">
        <v>161</v>
      </c>
      <c r="B1578" s="197" t="s">
        <v>90</v>
      </c>
      <c r="C1578" s="197" t="s">
        <v>77</v>
      </c>
      <c r="D1578" s="197" t="s">
        <v>36</v>
      </c>
      <c r="E1578" s="197" t="s">
        <v>31</v>
      </c>
      <c r="F1578" s="195" t="s">
        <v>4459</v>
      </c>
      <c r="G1578" s="195" t="s">
        <v>1490</v>
      </c>
      <c r="H1578" s="161">
        <f>Dane_baza!AR1567</f>
        <v>3421041</v>
      </c>
      <c r="I1578" s="161">
        <f>Dane_baza!AS1567</f>
        <v>526495</v>
      </c>
      <c r="J1578" s="161">
        <f>Dane_baza!BX1567</f>
        <v>314181</v>
      </c>
      <c r="K1578" s="161">
        <f>Dane_baza!AT1567</f>
        <v>4733315</v>
      </c>
      <c r="L1578" s="161">
        <f>Dane_baza!AU1567</f>
        <v>348283</v>
      </c>
      <c r="M1578" s="161">
        <f>Dane_baza!AV1567</f>
        <v>550658</v>
      </c>
      <c r="N1578" s="161">
        <f>Dane_baza!AY1567</f>
        <v>7044070</v>
      </c>
      <c r="O1578" s="161">
        <f>Dane_baza!AZ1567</f>
        <v>301685</v>
      </c>
      <c r="P1578" s="161">
        <f>Dane_baza!AW1567</f>
        <v>0</v>
      </c>
      <c r="Q1578" s="161">
        <f>Dane_baza!AX1567</f>
        <v>0</v>
      </c>
      <c r="R1578" s="212">
        <f t="shared" si="82"/>
        <v>17239728</v>
      </c>
      <c r="S1578" s="212">
        <f>Dane_baza!BU1567</f>
        <v>11276183.77</v>
      </c>
      <c r="T1578" s="212">
        <f>Dane_baza!BV1567</f>
        <v>32647.119999999999</v>
      </c>
      <c r="U1578" s="212">
        <f>Dane_baza!BW1567</f>
        <v>7430896.6999999993</v>
      </c>
      <c r="V1578" s="212">
        <f t="shared" si="80"/>
        <v>18739727.589999996</v>
      </c>
      <c r="W1578" s="161">
        <f t="shared" si="81"/>
        <v>1499999.5899999961</v>
      </c>
      <c r="AA1578" s="36"/>
    </row>
    <row r="1579" spans="1:27" ht="14.45" x14ac:dyDescent="0.3">
      <c r="A1579" s="197" t="s">
        <v>161</v>
      </c>
      <c r="B1579" s="197" t="s">
        <v>92</v>
      </c>
      <c r="C1579" s="197" t="s">
        <v>33</v>
      </c>
      <c r="D1579" s="197" t="s">
        <v>40</v>
      </c>
      <c r="E1579" s="197" t="s">
        <v>31</v>
      </c>
      <c r="F1579" s="195" t="s">
        <v>4460</v>
      </c>
      <c r="G1579" s="195" t="s">
        <v>1498</v>
      </c>
      <c r="H1579" s="161">
        <f>Dane_baza!AR1568</f>
        <v>7868691</v>
      </c>
      <c r="I1579" s="161">
        <f>Dane_baza!AS1568</f>
        <v>206189</v>
      </c>
      <c r="J1579" s="161">
        <f>Dane_baza!BX1568</f>
        <v>555977</v>
      </c>
      <c r="K1579" s="161">
        <f>Dane_baza!AT1568</f>
        <v>14792553</v>
      </c>
      <c r="L1579" s="161">
        <f>Dane_baza!AU1568</f>
        <v>818519</v>
      </c>
      <c r="M1579" s="161">
        <f>Dane_baza!AV1568</f>
        <v>580468</v>
      </c>
      <c r="N1579" s="161">
        <f>Dane_baza!AY1568</f>
        <v>13195249</v>
      </c>
      <c r="O1579" s="161">
        <f>Dane_baza!AZ1568</f>
        <v>382783</v>
      </c>
      <c r="P1579" s="161">
        <f>Dane_baza!AW1568</f>
        <v>0</v>
      </c>
      <c r="Q1579" s="161">
        <f>Dane_baza!AX1568</f>
        <v>0</v>
      </c>
      <c r="R1579" s="212">
        <f t="shared" si="82"/>
        <v>38400429</v>
      </c>
      <c r="S1579" s="212">
        <f>Dane_baza!BU1568</f>
        <v>21443357.789999999</v>
      </c>
      <c r="T1579" s="212">
        <f>Dane_baza!BV1568</f>
        <v>149173.31</v>
      </c>
      <c r="U1579" s="212">
        <f>Dane_baza!BW1568</f>
        <v>19807897.891163215</v>
      </c>
      <c r="V1579" s="212">
        <f t="shared" si="80"/>
        <v>41400428.991163209</v>
      </c>
      <c r="W1579" s="161">
        <f t="shared" si="81"/>
        <v>2999999.9911632091</v>
      </c>
      <c r="AA1579" s="36"/>
    </row>
    <row r="1580" spans="1:27" ht="14.45" x14ac:dyDescent="0.3">
      <c r="A1580" s="197" t="s">
        <v>161</v>
      </c>
      <c r="B1580" s="197" t="s">
        <v>92</v>
      </c>
      <c r="C1580" s="197" t="s">
        <v>32</v>
      </c>
      <c r="D1580" s="197" t="s">
        <v>36</v>
      </c>
      <c r="E1580" s="197" t="s">
        <v>31</v>
      </c>
      <c r="F1580" s="195" t="s">
        <v>4461</v>
      </c>
      <c r="G1580" s="195" t="s">
        <v>1499</v>
      </c>
      <c r="H1580" s="161">
        <f>Dane_baza!AR1569</f>
        <v>2354368</v>
      </c>
      <c r="I1580" s="161">
        <f>Dane_baza!AS1569</f>
        <v>37073</v>
      </c>
      <c r="J1580" s="161">
        <f>Dane_baza!BX1569</f>
        <v>206203</v>
      </c>
      <c r="K1580" s="161">
        <f>Dane_baza!AT1569</f>
        <v>5611213</v>
      </c>
      <c r="L1580" s="161">
        <f>Dane_baza!AU1569</f>
        <v>0</v>
      </c>
      <c r="M1580" s="161">
        <f>Dane_baza!AV1569</f>
        <v>321136</v>
      </c>
      <c r="N1580" s="161">
        <f>Dane_baza!AY1569</f>
        <v>5922663</v>
      </c>
      <c r="O1580" s="161">
        <f>Dane_baza!AZ1569</f>
        <v>113537</v>
      </c>
      <c r="P1580" s="161">
        <f>Dane_baza!AW1569</f>
        <v>0</v>
      </c>
      <c r="Q1580" s="161">
        <f>Dane_baza!AX1569</f>
        <v>0</v>
      </c>
      <c r="R1580" s="212">
        <f t="shared" si="82"/>
        <v>14566193</v>
      </c>
      <c r="S1580" s="212">
        <f>Dane_baza!BU1569</f>
        <v>6566492.3200000003</v>
      </c>
      <c r="T1580" s="212">
        <f>Dane_baza!BV1569</f>
        <v>30434.82</v>
      </c>
      <c r="U1580" s="212">
        <f>Dane_baza!BW1569</f>
        <v>9337486.9499999993</v>
      </c>
      <c r="V1580" s="212">
        <f t="shared" si="80"/>
        <v>15934414.09</v>
      </c>
      <c r="W1580" s="161">
        <f t="shared" si="81"/>
        <v>1368221.0899999999</v>
      </c>
      <c r="AA1580" s="36"/>
    </row>
    <row r="1581" spans="1:27" ht="14.45" x14ac:dyDescent="0.3">
      <c r="A1581" s="197" t="s">
        <v>161</v>
      </c>
      <c r="B1581" s="197" t="s">
        <v>92</v>
      </c>
      <c r="C1581" s="197" t="s">
        <v>37</v>
      </c>
      <c r="D1581" s="197" t="s">
        <v>36</v>
      </c>
      <c r="E1581" s="197" t="s">
        <v>31</v>
      </c>
      <c r="F1581" s="195" t="s">
        <v>4462</v>
      </c>
      <c r="G1581" s="195" t="s">
        <v>1500</v>
      </c>
      <c r="H1581" s="161">
        <f>Dane_baza!AR1570</f>
        <v>2169271</v>
      </c>
      <c r="I1581" s="161">
        <f>Dane_baza!AS1570</f>
        <v>158548</v>
      </c>
      <c r="J1581" s="161">
        <f>Dane_baza!BX1570</f>
        <v>168988</v>
      </c>
      <c r="K1581" s="161">
        <f>Dane_baza!AT1570</f>
        <v>4292771</v>
      </c>
      <c r="L1581" s="161">
        <f>Dane_baza!AU1570</f>
        <v>159608</v>
      </c>
      <c r="M1581" s="161">
        <f>Dane_baza!AV1570</f>
        <v>871785</v>
      </c>
      <c r="N1581" s="161">
        <f>Dane_baza!AY1570</f>
        <v>4527845</v>
      </c>
      <c r="O1581" s="161">
        <f>Dane_baza!AZ1570</f>
        <v>145976</v>
      </c>
      <c r="P1581" s="161">
        <f>Dane_baza!AW1570</f>
        <v>0</v>
      </c>
      <c r="Q1581" s="161">
        <f>Dane_baza!AX1570</f>
        <v>0</v>
      </c>
      <c r="R1581" s="212">
        <f t="shared" si="82"/>
        <v>12494792</v>
      </c>
      <c r="S1581" s="212">
        <f>Dane_baza!BU1570</f>
        <v>5240675.43</v>
      </c>
      <c r="T1581" s="212">
        <f>Dane_baza!BV1570</f>
        <v>171986.88</v>
      </c>
      <c r="U1581" s="212">
        <f>Dane_baza!BW1570</f>
        <v>8082129.6949999984</v>
      </c>
      <c r="V1581" s="212">
        <f t="shared" si="80"/>
        <v>13494792.004999999</v>
      </c>
      <c r="W1581" s="161">
        <f t="shared" si="81"/>
        <v>1000000.004999999</v>
      </c>
      <c r="AA1581" s="36"/>
    </row>
    <row r="1582" spans="1:27" ht="14.45" x14ac:dyDescent="0.3">
      <c r="A1582" s="197" t="s">
        <v>161</v>
      </c>
      <c r="B1582" s="197" t="s">
        <v>92</v>
      </c>
      <c r="C1582" s="197" t="s">
        <v>39</v>
      </c>
      <c r="D1582" s="197" t="s">
        <v>40</v>
      </c>
      <c r="E1582" s="197" t="s">
        <v>31</v>
      </c>
      <c r="F1582" s="195" t="s">
        <v>4463</v>
      </c>
      <c r="G1582" s="195" t="s">
        <v>1501</v>
      </c>
      <c r="H1582" s="161">
        <f>Dane_baza!AR1571</f>
        <v>1987138</v>
      </c>
      <c r="I1582" s="161">
        <f>Dane_baza!AS1571</f>
        <v>25700</v>
      </c>
      <c r="J1582" s="161">
        <f>Dane_baza!BX1571</f>
        <v>152300</v>
      </c>
      <c r="K1582" s="161">
        <f>Dane_baza!AT1571</f>
        <v>3541885</v>
      </c>
      <c r="L1582" s="161">
        <f>Dane_baza!AU1571</f>
        <v>0</v>
      </c>
      <c r="M1582" s="161">
        <f>Dane_baza!AV1571</f>
        <v>356247</v>
      </c>
      <c r="N1582" s="161">
        <f>Dane_baza!AY1571</f>
        <v>3257373</v>
      </c>
      <c r="O1582" s="161">
        <f>Dane_baza!AZ1571</f>
        <v>63256</v>
      </c>
      <c r="P1582" s="161">
        <f>Dane_baza!AW1571</f>
        <v>0</v>
      </c>
      <c r="Q1582" s="161">
        <f>Dane_baza!AX1571</f>
        <v>0</v>
      </c>
      <c r="R1582" s="212">
        <f t="shared" si="82"/>
        <v>9383899</v>
      </c>
      <c r="S1582" s="212">
        <f>Dane_baza!BU1571</f>
        <v>6172484.1699999999</v>
      </c>
      <c r="T1582" s="212">
        <f>Dane_baza!BV1571</f>
        <v>0</v>
      </c>
      <c r="U1582" s="212">
        <f>Dane_baza!BW1571</f>
        <v>4149804.7250000001</v>
      </c>
      <c r="V1582" s="212">
        <f t="shared" si="80"/>
        <v>10322288.895</v>
      </c>
      <c r="W1582" s="161">
        <f t="shared" si="81"/>
        <v>938389.89499999955</v>
      </c>
      <c r="AA1582" s="36"/>
    </row>
    <row r="1583" spans="1:27" ht="14.45" x14ac:dyDescent="0.3">
      <c r="A1583" s="197" t="s">
        <v>161</v>
      </c>
      <c r="B1583" s="197" t="s">
        <v>92</v>
      </c>
      <c r="C1583" s="197" t="s">
        <v>42</v>
      </c>
      <c r="D1583" s="197" t="s">
        <v>36</v>
      </c>
      <c r="E1583" s="197" t="s">
        <v>31</v>
      </c>
      <c r="F1583" s="195" t="s">
        <v>4464</v>
      </c>
      <c r="G1583" s="195" t="s">
        <v>1502</v>
      </c>
      <c r="H1583" s="161">
        <f>Dane_baza!AR1572</f>
        <v>3371193</v>
      </c>
      <c r="I1583" s="161">
        <f>Dane_baza!AS1572</f>
        <v>605492</v>
      </c>
      <c r="J1583" s="161">
        <f>Dane_baza!BX1572</f>
        <v>207519</v>
      </c>
      <c r="K1583" s="161">
        <f>Dane_baza!AT1572</f>
        <v>4218214</v>
      </c>
      <c r="L1583" s="161">
        <f>Dane_baza!AU1572</f>
        <v>0</v>
      </c>
      <c r="M1583" s="161">
        <f>Dane_baza!AV1572</f>
        <v>1319085</v>
      </c>
      <c r="N1583" s="161">
        <f>Dane_baza!AY1572</f>
        <v>5045799</v>
      </c>
      <c r="O1583" s="161">
        <f>Dane_baza!AZ1572</f>
        <v>120025</v>
      </c>
      <c r="P1583" s="161">
        <f>Dane_baza!AW1572</f>
        <v>0</v>
      </c>
      <c r="Q1583" s="161">
        <f>Dane_baza!AX1572</f>
        <v>0</v>
      </c>
      <c r="R1583" s="212">
        <f t="shared" si="82"/>
        <v>14887327</v>
      </c>
      <c r="S1583" s="212">
        <f>Dane_baza!BU1572</f>
        <v>8936432.8200000003</v>
      </c>
      <c r="T1583" s="212">
        <f>Dane_baza!BV1572</f>
        <v>319380.67</v>
      </c>
      <c r="U1583" s="212">
        <f>Dane_baza!BW1572</f>
        <v>6631513.5102267973</v>
      </c>
      <c r="V1583" s="212">
        <f t="shared" si="80"/>
        <v>15887327.000226798</v>
      </c>
      <c r="W1583" s="161">
        <f t="shared" si="81"/>
        <v>1000000.0002267975</v>
      </c>
      <c r="AA1583" s="36"/>
    </row>
    <row r="1584" spans="1:27" ht="14.45" x14ac:dyDescent="0.3">
      <c r="A1584" s="197" t="s">
        <v>161</v>
      </c>
      <c r="B1584" s="197" t="s">
        <v>92</v>
      </c>
      <c r="C1584" s="197" t="s">
        <v>44</v>
      </c>
      <c r="D1584" s="197" t="s">
        <v>36</v>
      </c>
      <c r="E1584" s="197" t="s">
        <v>31</v>
      </c>
      <c r="F1584" s="195" t="s">
        <v>4465</v>
      </c>
      <c r="G1584" s="195" t="s">
        <v>1503</v>
      </c>
      <c r="H1584" s="161">
        <f>Dane_baza!AR1573</f>
        <v>807336</v>
      </c>
      <c r="I1584" s="161">
        <f>Dane_baza!AS1573</f>
        <v>5725</v>
      </c>
      <c r="J1584" s="161">
        <f>Dane_baza!BX1573</f>
        <v>120510</v>
      </c>
      <c r="K1584" s="161">
        <f>Dane_baza!AT1573</f>
        <v>4368300</v>
      </c>
      <c r="L1584" s="161">
        <f>Dane_baza!AU1573</f>
        <v>185611</v>
      </c>
      <c r="M1584" s="161">
        <f>Dane_baza!AV1573</f>
        <v>1370427</v>
      </c>
      <c r="N1584" s="161">
        <f>Dane_baza!AY1573</f>
        <v>3707231</v>
      </c>
      <c r="O1584" s="161">
        <f>Dane_baza!AZ1573</f>
        <v>40549</v>
      </c>
      <c r="P1584" s="161">
        <f>Dane_baza!AW1573</f>
        <v>0</v>
      </c>
      <c r="Q1584" s="161">
        <f>Dane_baza!AX1573</f>
        <v>0</v>
      </c>
      <c r="R1584" s="212">
        <f t="shared" si="82"/>
        <v>10605689</v>
      </c>
      <c r="S1584" s="212">
        <f>Dane_baza!BU1573</f>
        <v>3076664.11</v>
      </c>
      <c r="T1584" s="212">
        <f>Dane_baza!BV1573</f>
        <v>0</v>
      </c>
      <c r="U1584" s="212">
        <f>Dane_baza!BW1573</f>
        <v>8529024.8399999999</v>
      </c>
      <c r="V1584" s="212">
        <f t="shared" si="80"/>
        <v>11605688.949999999</v>
      </c>
      <c r="W1584" s="161">
        <f t="shared" si="81"/>
        <v>999999.94999999925</v>
      </c>
      <c r="AA1584" s="36"/>
    </row>
    <row r="1585" spans="1:27" ht="14.45" x14ac:dyDescent="0.3">
      <c r="A1585" s="197" t="s">
        <v>161</v>
      </c>
      <c r="B1585" s="197" t="s">
        <v>92</v>
      </c>
      <c r="C1585" s="197" t="s">
        <v>51</v>
      </c>
      <c r="D1585" s="197" t="s">
        <v>36</v>
      </c>
      <c r="E1585" s="197" t="s">
        <v>31</v>
      </c>
      <c r="F1585" s="195" t="s">
        <v>4466</v>
      </c>
      <c r="G1585" s="195" t="s">
        <v>1504</v>
      </c>
      <c r="H1585" s="161">
        <f>Dane_baza!AR1574</f>
        <v>1456991</v>
      </c>
      <c r="I1585" s="161">
        <f>Dane_baza!AS1574</f>
        <v>134415</v>
      </c>
      <c r="J1585" s="161">
        <f>Dane_baza!BX1574</f>
        <v>166677</v>
      </c>
      <c r="K1585" s="161">
        <f>Dane_baza!AT1574</f>
        <v>4798068</v>
      </c>
      <c r="L1585" s="161">
        <f>Dane_baza!AU1574</f>
        <v>125710</v>
      </c>
      <c r="M1585" s="161">
        <f>Dane_baza!AV1574</f>
        <v>679619</v>
      </c>
      <c r="N1585" s="161">
        <f>Dane_baza!AY1574</f>
        <v>4722544</v>
      </c>
      <c r="O1585" s="161">
        <f>Dane_baza!AZ1574</f>
        <v>61634</v>
      </c>
      <c r="P1585" s="161">
        <f>Dane_baza!AW1574</f>
        <v>0</v>
      </c>
      <c r="Q1585" s="161">
        <f>Dane_baza!AX1574</f>
        <v>0</v>
      </c>
      <c r="R1585" s="212">
        <f t="shared" si="82"/>
        <v>12145658</v>
      </c>
      <c r="S1585" s="212">
        <f>Dane_baza!BU1574</f>
        <v>5464710.4900000002</v>
      </c>
      <c r="T1585" s="212">
        <f>Dane_baza!BV1574</f>
        <v>158835.89000000001</v>
      </c>
      <c r="U1585" s="212">
        <f>Dane_baza!BW1574</f>
        <v>7522111.5099999998</v>
      </c>
      <c r="V1585" s="212">
        <f t="shared" si="80"/>
        <v>13145657.890000001</v>
      </c>
      <c r="W1585" s="161">
        <f t="shared" si="81"/>
        <v>999999.8900000006</v>
      </c>
      <c r="AA1585" s="36"/>
    </row>
    <row r="1586" spans="1:27" ht="14.45" x14ac:dyDescent="0.3">
      <c r="A1586" s="197" t="s">
        <v>161</v>
      </c>
      <c r="B1586" s="197" t="s">
        <v>92</v>
      </c>
      <c r="C1586" s="197" t="s">
        <v>75</v>
      </c>
      <c r="D1586" s="197" t="s">
        <v>40</v>
      </c>
      <c r="E1586" s="197" t="s">
        <v>31</v>
      </c>
      <c r="F1586" s="195" t="s">
        <v>4467</v>
      </c>
      <c r="G1586" s="195" t="s">
        <v>1505</v>
      </c>
      <c r="H1586" s="161">
        <f>Dane_baza!AR1575</f>
        <v>29504334</v>
      </c>
      <c r="I1586" s="161">
        <f>Dane_baza!AS1575</f>
        <v>3162611</v>
      </c>
      <c r="J1586" s="161">
        <f>Dane_baza!BX1575</f>
        <v>1281719</v>
      </c>
      <c r="K1586" s="161">
        <f>Dane_baza!AT1575</f>
        <v>5038159</v>
      </c>
      <c r="L1586" s="161">
        <f>Dane_baza!AU1575</f>
        <v>319804</v>
      </c>
      <c r="M1586" s="161">
        <f>Dane_baza!AV1575</f>
        <v>973863</v>
      </c>
      <c r="N1586" s="161">
        <f>Dane_baza!AY1575</f>
        <v>42160848</v>
      </c>
      <c r="O1586" s="161">
        <f>Dane_baza!AZ1575</f>
        <v>1013725</v>
      </c>
      <c r="P1586" s="161">
        <f>Dane_baza!AW1575</f>
        <v>0</v>
      </c>
      <c r="Q1586" s="161">
        <f>Dane_baza!AX1575</f>
        <v>0</v>
      </c>
      <c r="R1586" s="212">
        <f t="shared" si="82"/>
        <v>83455063</v>
      </c>
      <c r="S1586" s="212">
        <f>Dane_baza!BU1575</f>
        <v>72030689.390000001</v>
      </c>
      <c r="T1586" s="212">
        <f>Dane_baza!BV1575</f>
        <v>1395011.65</v>
      </c>
      <c r="U1586" s="212">
        <f>Dane_baza!BW1575</f>
        <v>16144188.789999999</v>
      </c>
      <c r="V1586" s="212">
        <f t="shared" si="80"/>
        <v>89569889.830000013</v>
      </c>
      <c r="W1586" s="161">
        <f t="shared" si="81"/>
        <v>6114826.8300000131</v>
      </c>
      <c r="AA1586" s="36"/>
    </row>
    <row r="1587" spans="1:27" ht="14.45" x14ac:dyDescent="0.3">
      <c r="A1587" s="197" t="s">
        <v>161</v>
      </c>
      <c r="B1587" s="197" t="s">
        <v>92</v>
      </c>
      <c r="C1587" s="197" t="s">
        <v>77</v>
      </c>
      <c r="D1587" s="197" t="s">
        <v>40</v>
      </c>
      <c r="E1587" s="197" t="s">
        <v>31</v>
      </c>
      <c r="F1587" s="195" t="s">
        <v>4468</v>
      </c>
      <c r="G1587" s="195" t="s">
        <v>1506</v>
      </c>
      <c r="H1587" s="161">
        <f>Dane_baza!AR1576</f>
        <v>2828690</v>
      </c>
      <c r="I1587" s="161">
        <f>Dane_baza!AS1576</f>
        <v>27293</v>
      </c>
      <c r="J1587" s="161">
        <f>Dane_baza!BX1576</f>
        <v>345873</v>
      </c>
      <c r="K1587" s="161">
        <f>Dane_baza!AT1576</f>
        <v>12394999</v>
      </c>
      <c r="L1587" s="161">
        <f>Dane_baza!AU1576</f>
        <v>807982</v>
      </c>
      <c r="M1587" s="161">
        <f>Dane_baza!AV1576</f>
        <v>821920</v>
      </c>
      <c r="N1587" s="161">
        <f>Dane_baza!AY1576</f>
        <v>9462718</v>
      </c>
      <c r="O1587" s="161">
        <f>Dane_baza!AZ1576</f>
        <v>210855</v>
      </c>
      <c r="P1587" s="161">
        <f>Dane_baza!AW1576</f>
        <v>0</v>
      </c>
      <c r="Q1587" s="161">
        <f>Dane_baza!AX1576</f>
        <v>0</v>
      </c>
      <c r="R1587" s="212">
        <f t="shared" si="82"/>
        <v>26900330</v>
      </c>
      <c r="S1587" s="212">
        <f>Dane_baza!BU1576</f>
        <v>8988788.1199999992</v>
      </c>
      <c r="T1587" s="212">
        <f>Dane_baza!BV1576</f>
        <v>49226.67</v>
      </c>
      <c r="U1587" s="212">
        <f>Dane_baza!BW1576</f>
        <v>21090354.809999999</v>
      </c>
      <c r="V1587" s="212">
        <f t="shared" si="80"/>
        <v>30128369.599999998</v>
      </c>
      <c r="W1587" s="161">
        <f t="shared" si="81"/>
        <v>3228039.5999999978</v>
      </c>
      <c r="AA1587" s="36"/>
    </row>
    <row r="1588" spans="1:27" ht="14.45" x14ac:dyDescent="0.3">
      <c r="A1588" s="197" t="s">
        <v>161</v>
      </c>
      <c r="B1588" s="197" t="s">
        <v>92</v>
      </c>
      <c r="C1588" s="197" t="s">
        <v>90</v>
      </c>
      <c r="D1588" s="197" t="s">
        <v>36</v>
      </c>
      <c r="E1588" s="197" t="s">
        <v>31</v>
      </c>
      <c r="F1588" s="195" t="s">
        <v>4469</v>
      </c>
      <c r="G1588" s="195" t="s">
        <v>1507</v>
      </c>
      <c r="H1588" s="161">
        <f>Dane_baza!AR1577</f>
        <v>1703665</v>
      </c>
      <c r="I1588" s="161">
        <f>Dane_baza!AS1577</f>
        <v>32668</v>
      </c>
      <c r="J1588" s="161">
        <f>Dane_baza!BX1577</f>
        <v>154276</v>
      </c>
      <c r="K1588" s="161">
        <f>Dane_baza!AT1577</f>
        <v>3758206</v>
      </c>
      <c r="L1588" s="161">
        <f>Dane_baza!AU1577</f>
        <v>0</v>
      </c>
      <c r="M1588" s="161">
        <f>Dane_baza!AV1577</f>
        <v>826569</v>
      </c>
      <c r="N1588" s="161">
        <f>Dane_baza!AY1577</f>
        <v>3257758</v>
      </c>
      <c r="O1588" s="161">
        <f>Dane_baza!AZ1577</f>
        <v>58391</v>
      </c>
      <c r="P1588" s="161">
        <f>Dane_baza!AW1577</f>
        <v>0</v>
      </c>
      <c r="Q1588" s="161">
        <f>Dane_baza!AX1577</f>
        <v>0</v>
      </c>
      <c r="R1588" s="212">
        <f t="shared" si="82"/>
        <v>9791533</v>
      </c>
      <c r="S1588" s="212">
        <f>Dane_baza!BU1577</f>
        <v>5250901.5599999996</v>
      </c>
      <c r="T1588" s="212">
        <f>Dane_baza!BV1577</f>
        <v>52987.57</v>
      </c>
      <c r="U1588" s="212">
        <f>Dane_baza!BW1577</f>
        <v>5466797.1749999989</v>
      </c>
      <c r="V1588" s="212">
        <f t="shared" si="80"/>
        <v>10770686.305</v>
      </c>
      <c r="W1588" s="161">
        <f t="shared" si="81"/>
        <v>979153.3049999997</v>
      </c>
      <c r="AA1588" s="36"/>
    </row>
    <row r="1589" spans="1:27" ht="14.45" x14ac:dyDescent="0.3">
      <c r="A1589" s="197" t="s">
        <v>161</v>
      </c>
      <c r="B1589" s="197" t="s">
        <v>93</v>
      </c>
      <c r="C1589" s="197" t="s">
        <v>33</v>
      </c>
      <c r="D1589" s="197" t="s">
        <v>36</v>
      </c>
      <c r="E1589" s="197" t="s">
        <v>31</v>
      </c>
      <c r="F1589" s="195" t="s">
        <v>4470</v>
      </c>
      <c r="G1589" s="195" t="s">
        <v>1508</v>
      </c>
      <c r="H1589" s="161">
        <f>Dane_baza!AR1578</f>
        <v>2176853</v>
      </c>
      <c r="I1589" s="161">
        <f>Dane_baza!AS1578</f>
        <v>113205</v>
      </c>
      <c r="J1589" s="161">
        <f>Dane_baza!BX1578</f>
        <v>161631</v>
      </c>
      <c r="K1589" s="161">
        <f>Dane_baza!AT1578</f>
        <v>1784685</v>
      </c>
      <c r="L1589" s="161">
        <f>Dane_baza!AU1578</f>
        <v>75142</v>
      </c>
      <c r="M1589" s="161">
        <f>Dane_baza!AV1578</f>
        <v>893083</v>
      </c>
      <c r="N1589" s="161">
        <f>Dane_baza!AY1578</f>
        <v>4583162</v>
      </c>
      <c r="O1589" s="161">
        <f>Dane_baza!AZ1578</f>
        <v>134623</v>
      </c>
      <c r="P1589" s="161">
        <f>Dane_baza!AW1578</f>
        <v>0</v>
      </c>
      <c r="Q1589" s="161">
        <f>Dane_baza!AX1578</f>
        <v>0</v>
      </c>
      <c r="R1589" s="212">
        <f t="shared" si="82"/>
        <v>9922384</v>
      </c>
      <c r="S1589" s="212">
        <f>Dane_baza!BU1578</f>
        <v>6355439.6299999999</v>
      </c>
      <c r="T1589" s="212">
        <f>Dane_baza!BV1578</f>
        <v>313482.78000000003</v>
      </c>
      <c r="U1589" s="212">
        <f>Dane_baza!BW1578</f>
        <v>4245699.9300000006</v>
      </c>
      <c r="V1589" s="212">
        <f t="shared" si="80"/>
        <v>10914622.34</v>
      </c>
      <c r="W1589" s="161">
        <f t="shared" si="81"/>
        <v>992238.33999999985</v>
      </c>
      <c r="AA1589" s="36"/>
    </row>
    <row r="1590" spans="1:27" ht="14.45" x14ac:dyDescent="0.3">
      <c r="A1590" s="197" t="s">
        <v>161</v>
      </c>
      <c r="B1590" s="197" t="s">
        <v>93</v>
      </c>
      <c r="C1590" s="197" t="s">
        <v>32</v>
      </c>
      <c r="D1590" s="197" t="s">
        <v>36</v>
      </c>
      <c r="E1590" s="197" t="s">
        <v>31</v>
      </c>
      <c r="F1590" s="195" t="s">
        <v>4471</v>
      </c>
      <c r="G1590" s="195" t="s">
        <v>1509</v>
      </c>
      <c r="H1590" s="161">
        <f>Dane_baza!AR1579</f>
        <v>2531477</v>
      </c>
      <c r="I1590" s="161">
        <f>Dane_baza!AS1579</f>
        <v>36816</v>
      </c>
      <c r="J1590" s="161">
        <f>Dane_baza!BX1579</f>
        <v>224309</v>
      </c>
      <c r="K1590" s="161">
        <f>Dane_baza!AT1579</f>
        <v>6062740</v>
      </c>
      <c r="L1590" s="161">
        <f>Dane_baza!AU1579</f>
        <v>404399</v>
      </c>
      <c r="M1590" s="161">
        <f>Dane_baza!AV1579</f>
        <v>1362043</v>
      </c>
      <c r="N1590" s="161">
        <f>Dane_baza!AY1579</f>
        <v>5670526</v>
      </c>
      <c r="O1590" s="161">
        <f>Dane_baza!AZ1579</f>
        <v>128135</v>
      </c>
      <c r="P1590" s="161">
        <f>Dane_baza!AW1579</f>
        <v>0</v>
      </c>
      <c r="Q1590" s="161">
        <f>Dane_baza!AX1579</f>
        <v>0</v>
      </c>
      <c r="R1590" s="212">
        <f t="shared" si="82"/>
        <v>16420445</v>
      </c>
      <c r="S1590" s="212">
        <f>Dane_baza!BU1579</f>
        <v>7673599.54</v>
      </c>
      <c r="T1590" s="212">
        <f>Dane_baza!BV1579</f>
        <v>27530.77</v>
      </c>
      <c r="U1590" s="212">
        <f>Dane_baza!BW1579</f>
        <v>10219314.4</v>
      </c>
      <c r="V1590" s="212">
        <f t="shared" si="80"/>
        <v>17920444.710000001</v>
      </c>
      <c r="W1590" s="161">
        <f t="shared" si="81"/>
        <v>1499999.7100000009</v>
      </c>
      <c r="AA1590" s="36"/>
    </row>
    <row r="1591" spans="1:27" ht="14.45" x14ac:dyDescent="0.3">
      <c r="A1591" s="197" t="s">
        <v>161</v>
      </c>
      <c r="B1591" s="197" t="s">
        <v>93</v>
      </c>
      <c r="C1591" s="197" t="s">
        <v>37</v>
      </c>
      <c r="D1591" s="197" t="s">
        <v>36</v>
      </c>
      <c r="E1591" s="197" t="s">
        <v>31</v>
      </c>
      <c r="F1591" s="195" t="s">
        <v>4472</v>
      </c>
      <c r="G1591" s="195" t="s">
        <v>1510</v>
      </c>
      <c r="H1591" s="161">
        <f>Dane_baza!AR1580</f>
        <v>3043496</v>
      </c>
      <c r="I1591" s="161">
        <f>Dane_baza!AS1580</f>
        <v>23545</v>
      </c>
      <c r="J1591" s="161">
        <f>Dane_baza!BX1580</f>
        <v>177142</v>
      </c>
      <c r="K1591" s="161">
        <f>Dane_baza!AT1580</f>
        <v>3084646</v>
      </c>
      <c r="L1591" s="161">
        <f>Dane_baza!AU1580</f>
        <v>54320</v>
      </c>
      <c r="M1591" s="161">
        <f>Dane_baza!AV1580</f>
        <v>645251</v>
      </c>
      <c r="N1591" s="161">
        <f>Dane_baza!AY1580</f>
        <v>4084021</v>
      </c>
      <c r="O1591" s="161">
        <f>Dane_baza!AZ1580</f>
        <v>123269</v>
      </c>
      <c r="P1591" s="161">
        <f>Dane_baza!AW1580</f>
        <v>0</v>
      </c>
      <c r="Q1591" s="161">
        <f>Dane_baza!AX1580</f>
        <v>0</v>
      </c>
      <c r="R1591" s="212">
        <f t="shared" si="82"/>
        <v>11235690</v>
      </c>
      <c r="S1591" s="212">
        <f>Dane_baza!BU1580</f>
        <v>6943157.1299999999</v>
      </c>
      <c r="T1591" s="212">
        <f>Dane_baza!BV1580</f>
        <v>29512.14</v>
      </c>
      <c r="U1591" s="212">
        <f>Dane_baza!BW1580</f>
        <v>5263020.7250000006</v>
      </c>
      <c r="V1591" s="212">
        <f t="shared" si="80"/>
        <v>12235689.995000001</v>
      </c>
      <c r="W1591" s="161">
        <f t="shared" si="81"/>
        <v>999999.99500000104</v>
      </c>
      <c r="AA1591" s="36"/>
    </row>
    <row r="1592" spans="1:27" ht="14.45" x14ac:dyDescent="0.3">
      <c r="A1592" s="197" t="s">
        <v>161</v>
      </c>
      <c r="B1592" s="197" t="s">
        <v>93</v>
      </c>
      <c r="C1592" s="197" t="s">
        <v>39</v>
      </c>
      <c r="D1592" s="197" t="s">
        <v>36</v>
      </c>
      <c r="E1592" s="197" t="s">
        <v>31</v>
      </c>
      <c r="F1592" s="195" t="s">
        <v>4473</v>
      </c>
      <c r="G1592" s="195" t="s">
        <v>1511</v>
      </c>
      <c r="H1592" s="161">
        <f>Dane_baza!AR1581</f>
        <v>1556670</v>
      </c>
      <c r="I1592" s="161">
        <f>Dane_baza!AS1581</f>
        <v>11234</v>
      </c>
      <c r="J1592" s="161">
        <f>Dane_baza!BX1581</f>
        <v>151764</v>
      </c>
      <c r="K1592" s="161">
        <f>Dane_baza!AT1581</f>
        <v>4380183</v>
      </c>
      <c r="L1592" s="161">
        <f>Dane_baza!AU1581</f>
        <v>274654</v>
      </c>
      <c r="M1592" s="161">
        <f>Dane_baza!AV1581</f>
        <v>1099226</v>
      </c>
      <c r="N1592" s="161">
        <f>Dane_baza!AY1581</f>
        <v>4371188</v>
      </c>
      <c r="O1592" s="161">
        <f>Dane_baza!AZ1581</f>
        <v>150842</v>
      </c>
      <c r="P1592" s="161">
        <f>Dane_baza!AW1581</f>
        <v>0</v>
      </c>
      <c r="Q1592" s="161">
        <f>Dane_baza!AX1581</f>
        <v>0</v>
      </c>
      <c r="R1592" s="212">
        <f t="shared" si="82"/>
        <v>11995761</v>
      </c>
      <c r="S1592" s="212">
        <f>Dane_baza!BU1581</f>
        <v>4640072.6399999997</v>
      </c>
      <c r="T1592" s="212">
        <f>Dane_baza!BV1581</f>
        <v>5100.96</v>
      </c>
      <c r="U1592" s="212">
        <f>Dane_baza!BW1581</f>
        <v>8453367.5600000005</v>
      </c>
      <c r="V1592" s="212">
        <f t="shared" si="80"/>
        <v>13098541.16</v>
      </c>
      <c r="W1592" s="161">
        <f t="shared" si="81"/>
        <v>1102780.1600000001</v>
      </c>
      <c r="AA1592" s="36"/>
    </row>
    <row r="1593" spans="1:27" ht="14.45" x14ac:dyDescent="0.3">
      <c r="A1593" s="197" t="s">
        <v>161</v>
      </c>
      <c r="B1593" s="197" t="s">
        <v>93</v>
      </c>
      <c r="C1593" s="197" t="s">
        <v>42</v>
      </c>
      <c r="D1593" s="197" t="s">
        <v>36</v>
      </c>
      <c r="E1593" s="197" t="s">
        <v>31</v>
      </c>
      <c r="F1593" s="195" t="s">
        <v>4474</v>
      </c>
      <c r="G1593" s="195" t="s">
        <v>1512</v>
      </c>
      <c r="H1593" s="161">
        <f>Dane_baza!AR1582</f>
        <v>3799993</v>
      </c>
      <c r="I1593" s="161">
        <f>Dane_baza!AS1582</f>
        <v>189504</v>
      </c>
      <c r="J1593" s="161">
        <f>Dane_baza!BX1582</f>
        <v>305795</v>
      </c>
      <c r="K1593" s="161">
        <f>Dane_baza!AT1582</f>
        <v>6886407</v>
      </c>
      <c r="L1593" s="161">
        <f>Dane_baza!AU1582</f>
        <v>458410</v>
      </c>
      <c r="M1593" s="161">
        <f>Dane_baza!AV1582</f>
        <v>804947</v>
      </c>
      <c r="N1593" s="161">
        <f>Dane_baza!AY1582</f>
        <v>8519274</v>
      </c>
      <c r="O1593" s="161">
        <f>Dane_baza!AZ1582</f>
        <v>222209</v>
      </c>
      <c r="P1593" s="161">
        <f>Dane_baza!AW1582</f>
        <v>0</v>
      </c>
      <c r="Q1593" s="161">
        <f>Dane_baza!AX1582</f>
        <v>0</v>
      </c>
      <c r="R1593" s="212">
        <f t="shared" si="82"/>
        <v>21186539</v>
      </c>
      <c r="S1593" s="212">
        <f>Dane_baza!BU1582</f>
        <v>11941920.18</v>
      </c>
      <c r="T1593" s="212">
        <f>Dane_baza!BV1582</f>
        <v>120947.36</v>
      </c>
      <c r="U1593" s="212">
        <f>Dane_baza!BW1582</f>
        <v>10623671.457516845</v>
      </c>
      <c r="V1593" s="212">
        <f t="shared" si="80"/>
        <v>22686538.997516844</v>
      </c>
      <c r="W1593" s="161">
        <f t="shared" si="81"/>
        <v>1499999.9975168444</v>
      </c>
      <c r="AA1593" s="36"/>
    </row>
    <row r="1594" spans="1:27" ht="14.45" x14ac:dyDescent="0.3">
      <c r="A1594" s="197" t="s">
        <v>161</v>
      </c>
      <c r="B1594" s="197" t="s">
        <v>93</v>
      </c>
      <c r="C1594" s="197" t="s">
        <v>44</v>
      </c>
      <c r="D1594" s="197" t="s">
        <v>36</v>
      </c>
      <c r="E1594" s="197" t="s">
        <v>31</v>
      </c>
      <c r="F1594" s="195" t="s">
        <v>4475</v>
      </c>
      <c r="G1594" s="195" t="s">
        <v>1513</v>
      </c>
      <c r="H1594" s="161">
        <f>Dane_baza!AR1583</f>
        <v>1321571</v>
      </c>
      <c r="I1594" s="161">
        <f>Dane_baza!AS1583</f>
        <v>5472</v>
      </c>
      <c r="J1594" s="161">
        <f>Dane_baza!BX1583</f>
        <v>122257</v>
      </c>
      <c r="K1594" s="161">
        <f>Dane_baza!AT1583</f>
        <v>3749540</v>
      </c>
      <c r="L1594" s="161">
        <f>Dane_baza!AU1583</f>
        <v>189168</v>
      </c>
      <c r="M1594" s="161">
        <f>Dane_baza!AV1583</f>
        <v>790041</v>
      </c>
      <c r="N1594" s="161">
        <f>Dane_baza!AY1583</f>
        <v>3532968</v>
      </c>
      <c r="O1594" s="161">
        <f>Dane_baza!AZ1583</f>
        <v>66500</v>
      </c>
      <c r="P1594" s="161">
        <f>Dane_baza!AW1583</f>
        <v>0</v>
      </c>
      <c r="Q1594" s="161">
        <f>Dane_baza!AX1583</f>
        <v>0</v>
      </c>
      <c r="R1594" s="212">
        <f t="shared" si="82"/>
        <v>9777517</v>
      </c>
      <c r="S1594" s="212">
        <f>Dane_baza!BU1583</f>
        <v>3872059.75</v>
      </c>
      <c r="T1594" s="212">
        <f>Dane_baza!BV1583</f>
        <v>22659.47</v>
      </c>
      <c r="U1594" s="212">
        <f>Dane_baza!BW1583</f>
        <v>6860549.4750000006</v>
      </c>
      <c r="V1594" s="212">
        <f t="shared" si="80"/>
        <v>10755268.695</v>
      </c>
      <c r="W1594" s="161">
        <f t="shared" si="81"/>
        <v>977751.6950000003</v>
      </c>
      <c r="AA1594" s="36"/>
    </row>
    <row r="1595" spans="1:27" ht="14.45" x14ac:dyDescent="0.3">
      <c r="A1595" s="197" t="s">
        <v>161</v>
      </c>
      <c r="B1595" s="197" t="s">
        <v>93</v>
      </c>
      <c r="C1595" s="197" t="s">
        <v>51</v>
      </c>
      <c r="D1595" s="197" t="s">
        <v>36</v>
      </c>
      <c r="E1595" s="197" t="s">
        <v>31</v>
      </c>
      <c r="F1595" s="195" t="s">
        <v>4476</v>
      </c>
      <c r="G1595" s="195" t="s">
        <v>1514</v>
      </c>
      <c r="H1595" s="161">
        <f>Dane_baza!AR1584</f>
        <v>12890935</v>
      </c>
      <c r="I1595" s="161">
        <f>Dane_baza!AS1584</f>
        <v>678882</v>
      </c>
      <c r="J1595" s="161">
        <f>Dane_baza!BX1584</f>
        <v>450984</v>
      </c>
      <c r="K1595" s="161">
        <f>Dane_baza!AT1584</f>
        <v>3205741</v>
      </c>
      <c r="L1595" s="161">
        <f>Dane_baza!AU1584</f>
        <v>0</v>
      </c>
      <c r="M1595" s="161">
        <f>Dane_baza!AV1584</f>
        <v>1052358</v>
      </c>
      <c r="N1595" s="161">
        <f>Dane_baza!AY1584</f>
        <v>10797211</v>
      </c>
      <c r="O1595" s="161">
        <f>Dane_baza!AZ1584</f>
        <v>209233</v>
      </c>
      <c r="P1595" s="161">
        <f>Dane_baza!AW1584</f>
        <v>0</v>
      </c>
      <c r="Q1595" s="161">
        <f>Dane_baza!AX1584</f>
        <v>0</v>
      </c>
      <c r="R1595" s="212">
        <f t="shared" si="82"/>
        <v>29285344</v>
      </c>
      <c r="S1595" s="212">
        <f>Dane_baza!BU1584</f>
        <v>26818056.18</v>
      </c>
      <c r="T1595" s="212">
        <f>Dane_baza!BV1584</f>
        <v>32485.98</v>
      </c>
      <c r="U1595" s="212">
        <f>Dane_baza!BW1584</f>
        <v>4934801.8307502754</v>
      </c>
      <c r="V1595" s="212">
        <f t="shared" si="80"/>
        <v>31785343.990750276</v>
      </c>
      <c r="W1595" s="161">
        <f t="shared" si="81"/>
        <v>2499999.9907502756</v>
      </c>
      <c r="AA1595" s="36"/>
    </row>
    <row r="1596" spans="1:27" ht="14.45" x14ac:dyDescent="0.3">
      <c r="A1596" s="197" t="s">
        <v>161</v>
      </c>
      <c r="B1596" s="197" t="s">
        <v>93</v>
      </c>
      <c r="C1596" s="197" t="s">
        <v>75</v>
      </c>
      <c r="D1596" s="197" t="s">
        <v>36</v>
      </c>
      <c r="E1596" s="197" t="s">
        <v>31</v>
      </c>
      <c r="F1596" s="195" t="s">
        <v>4477</v>
      </c>
      <c r="G1596" s="195" t="s">
        <v>1515</v>
      </c>
      <c r="H1596" s="161">
        <f>Dane_baza!AR1585</f>
        <v>2685460</v>
      </c>
      <c r="I1596" s="161">
        <f>Dane_baza!AS1585</f>
        <v>27383</v>
      </c>
      <c r="J1596" s="161">
        <f>Dane_baza!BX1585</f>
        <v>209321</v>
      </c>
      <c r="K1596" s="161">
        <f>Dane_baza!AT1585</f>
        <v>3030959</v>
      </c>
      <c r="L1596" s="161">
        <f>Dane_baza!AU1585</f>
        <v>210307</v>
      </c>
      <c r="M1596" s="161">
        <f>Dane_baza!AV1585</f>
        <v>835890</v>
      </c>
      <c r="N1596" s="161">
        <f>Dane_baza!AY1585</f>
        <v>5169539</v>
      </c>
      <c r="O1596" s="161">
        <f>Dane_baza!AZ1585</f>
        <v>115159</v>
      </c>
      <c r="P1596" s="161">
        <f>Dane_baza!AW1585</f>
        <v>0</v>
      </c>
      <c r="Q1596" s="161">
        <f>Dane_baza!AX1585</f>
        <v>0</v>
      </c>
      <c r="R1596" s="212">
        <f t="shared" si="82"/>
        <v>12284018</v>
      </c>
      <c r="S1596" s="212">
        <f>Dane_baza!BU1585</f>
        <v>7610043.1100000003</v>
      </c>
      <c r="T1596" s="212">
        <f>Dane_baza!BV1585</f>
        <v>0</v>
      </c>
      <c r="U1596" s="212">
        <f>Dane_baza!BW1585</f>
        <v>5673974.8842396801</v>
      </c>
      <c r="V1596" s="212">
        <f t="shared" si="80"/>
        <v>13284017.99423968</v>
      </c>
      <c r="W1596" s="161">
        <f t="shared" si="81"/>
        <v>999999.99423968047</v>
      </c>
      <c r="AA1596" s="36"/>
    </row>
    <row r="1597" spans="1:27" ht="14.45" x14ac:dyDescent="0.3">
      <c r="A1597" s="197" t="s">
        <v>161</v>
      </c>
      <c r="B1597" s="197" t="s">
        <v>93</v>
      </c>
      <c r="C1597" s="197" t="s">
        <v>77</v>
      </c>
      <c r="D1597" s="197" t="s">
        <v>36</v>
      </c>
      <c r="E1597" s="197" t="s">
        <v>31</v>
      </c>
      <c r="F1597" s="195" t="s">
        <v>4478</v>
      </c>
      <c r="G1597" s="195" t="s">
        <v>1516</v>
      </c>
      <c r="H1597" s="161">
        <f>Dane_baza!AR1586</f>
        <v>1200321</v>
      </c>
      <c r="I1597" s="161">
        <f>Dane_baza!AS1586</f>
        <v>8651</v>
      </c>
      <c r="J1597" s="161">
        <f>Dane_baza!BX1586</f>
        <v>109135</v>
      </c>
      <c r="K1597" s="161">
        <f>Dane_baza!AT1586</f>
        <v>3417998</v>
      </c>
      <c r="L1597" s="161">
        <f>Dane_baza!AU1586</f>
        <v>126993</v>
      </c>
      <c r="M1597" s="161">
        <f>Dane_baza!AV1586</f>
        <v>1349761</v>
      </c>
      <c r="N1597" s="161">
        <f>Dane_baza!AY1586</f>
        <v>3003643</v>
      </c>
      <c r="O1597" s="161">
        <f>Dane_baza!AZ1586</f>
        <v>47037</v>
      </c>
      <c r="P1597" s="161">
        <f>Dane_baza!AW1586</f>
        <v>0</v>
      </c>
      <c r="Q1597" s="161">
        <f>Dane_baza!AX1586</f>
        <v>0</v>
      </c>
      <c r="R1597" s="212">
        <f t="shared" si="82"/>
        <v>9263539</v>
      </c>
      <c r="S1597" s="212">
        <f>Dane_baza!BU1586</f>
        <v>3574431.98</v>
      </c>
      <c r="T1597" s="212">
        <f>Dane_baza!BV1586</f>
        <v>16036.83</v>
      </c>
      <c r="U1597" s="212">
        <f>Dane_baza!BW1586</f>
        <v>6784694.8700000001</v>
      </c>
      <c r="V1597" s="212">
        <f t="shared" si="80"/>
        <v>10375163.68</v>
      </c>
      <c r="W1597" s="161">
        <f t="shared" si="81"/>
        <v>1111624.6799999997</v>
      </c>
      <c r="AA1597" s="36"/>
    </row>
    <row r="1598" spans="1:27" ht="14.45" x14ac:dyDescent="0.3">
      <c r="A1598" s="197" t="s">
        <v>161</v>
      </c>
      <c r="B1598" s="197" t="s">
        <v>95</v>
      </c>
      <c r="C1598" s="197" t="s">
        <v>33</v>
      </c>
      <c r="D1598" s="197" t="s">
        <v>34</v>
      </c>
      <c r="E1598" s="197" t="s">
        <v>31</v>
      </c>
      <c r="F1598" s="195" t="s">
        <v>4479</v>
      </c>
      <c r="G1598" s="195" t="s">
        <v>1517</v>
      </c>
      <c r="H1598" s="161">
        <f>Dane_baza!AR1587</f>
        <v>19599240</v>
      </c>
      <c r="I1598" s="161">
        <f>Dane_baza!AS1587</f>
        <v>2212741</v>
      </c>
      <c r="J1598" s="161">
        <f>Dane_baza!BX1587</f>
        <v>629069</v>
      </c>
      <c r="K1598" s="161">
        <f>Dane_baza!AT1587</f>
        <v>0</v>
      </c>
      <c r="L1598" s="161">
        <f>Dane_baza!AU1587</f>
        <v>0</v>
      </c>
      <c r="M1598" s="161">
        <f>Dane_baza!AV1587</f>
        <v>1418102</v>
      </c>
      <c r="N1598" s="161">
        <f>Dane_baza!AY1587</f>
        <v>19582246</v>
      </c>
      <c r="O1598" s="161">
        <f>Dane_baza!AZ1587</f>
        <v>858017</v>
      </c>
      <c r="P1598" s="161">
        <f>Dane_baza!AW1587</f>
        <v>0</v>
      </c>
      <c r="Q1598" s="161">
        <f>Dane_baza!AX1587</f>
        <v>0</v>
      </c>
      <c r="R1598" s="212">
        <f t="shared" si="82"/>
        <v>44299415</v>
      </c>
      <c r="S1598" s="212">
        <f>Dane_baza!BU1587</f>
        <v>37527791.649999999</v>
      </c>
      <c r="T1598" s="212">
        <f>Dane_baza!BV1587</f>
        <v>6583686.6699999999</v>
      </c>
      <c r="U1598" s="212">
        <f>Dane_baza!BW1587</f>
        <v>2704325.2</v>
      </c>
      <c r="V1598" s="212">
        <f t="shared" si="80"/>
        <v>46815803.520000003</v>
      </c>
      <c r="W1598" s="161">
        <f t="shared" si="81"/>
        <v>2516388.5200000033</v>
      </c>
      <c r="AA1598" s="36"/>
    </row>
    <row r="1599" spans="1:27" ht="14.45" x14ac:dyDescent="0.3">
      <c r="A1599" s="197" t="s">
        <v>161</v>
      </c>
      <c r="B1599" s="197" t="s">
        <v>95</v>
      </c>
      <c r="C1599" s="197" t="s">
        <v>32</v>
      </c>
      <c r="D1599" s="197" t="s">
        <v>40</v>
      </c>
      <c r="E1599" s="197" t="s">
        <v>31</v>
      </c>
      <c r="F1599" s="195" t="s">
        <v>4480</v>
      </c>
      <c r="G1599" s="195" t="s">
        <v>1518</v>
      </c>
      <c r="H1599" s="161">
        <f>Dane_baza!AR1588</f>
        <v>5470200</v>
      </c>
      <c r="I1599" s="161">
        <f>Dane_baza!AS1588</f>
        <v>237158</v>
      </c>
      <c r="J1599" s="161">
        <f>Dane_baza!BX1588</f>
        <v>434820</v>
      </c>
      <c r="K1599" s="161">
        <f>Dane_baza!AT1588</f>
        <v>10602645</v>
      </c>
      <c r="L1599" s="161">
        <f>Dane_baza!AU1588</f>
        <v>480239</v>
      </c>
      <c r="M1599" s="161">
        <f>Dane_baza!AV1588</f>
        <v>1213587</v>
      </c>
      <c r="N1599" s="161">
        <f>Dane_baza!AY1588</f>
        <v>10833010</v>
      </c>
      <c r="O1599" s="161">
        <f>Dane_baza!AZ1588</f>
        <v>270867</v>
      </c>
      <c r="P1599" s="161">
        <f>Dane_baza!AW1588</f>
        <v>0</v>
      </c>
      <c r="Q1599" s="161">
        <f>Dane_baza!AX1588</f>
        <v>0</v>
      </c>
      <c r="R1599" s="212">
        <f t="shared" si="82"/>
        <v>29542526</v>
      </c>
      <c r="S1599" s="212">
        <f>Dane_baza!BU1588</f>
        <v>15515970.57</v>
      </c>
      <c r="T1599" s="212">
        <f>Dane_baza!BV1588</f>
        <v>485978.91</v>
      </c>
      <c r="U1599" s="212">
        <f>Dane_baza!BW1588</f>
        <v>15540576.512088733</v>
      </c>
      <c r="V1599" s="212">
        <f t="shared" si="80"/>
        <v>31542525.992088735</v>
      </c>
      <c r="W1599" s="161">
        <f t="shared" si="81"/>
        <v>1999999.9920887351</v>
      </c>
      <c r="AA1599" s="36"/>
    </row>
    <row r="1600" spans="1:27" ht="14.45" x14ac:dyDescent="0.3">
      <c r="A1600" s="197" t="s">
        <v>161</v>
      </c>
      <c r="B1600" s="197" t="s">
        <v>95</v>
      </c>
      <c r="C1600" s="197" t="s">
        <v>37</v>
      </c>
      <c r="D1600" s="197" t="s">
        <v>40</v>
      </c>
      <c r="E1600" s="197" t="s">
        <v>31</v>
      </c>
      <c r="F1600" s="195" t="s">
        <v>4481</v>
      </c>
      <c r="G1600" s="195" t="s">
        <v>1519</v>
      </c>
      <c r="H1600" s="161">
        <f>Dane_baza!AR1589</f>
        <v>7500588</v>
      </c>
      <c r="I1600" s="161">
        <f>Dane_baza!AS1589</f>
        <v>914631</v>
      </c>
      <c r="J1600" s="161">
        <f>Dane_baza!BX1589</f>
        <v>328923</v>
      </c>
      <c r="K1600" s="161">
        <f>Dane_baza!AT1589</f>
        <v>3098831</v>
      </c>
      <c r="L1600" s="161">
        <f>Dane_baza!AU1589</f>
        <v>0</v>
      </c>
      <c r="M1600" s="161">
        <f>Dane_baza!AV1589</f>
        <v>970451</v>
      </c>
      <c r="N1600" s="161">
        <f>Dane_baza!AY1589</f>
        <v>11382878</v>
      </c>
      <c r="O1600" s="161">
        <f>Dane_baza!AZ1589</f>
        <v>248160</v>
      </c>
      <c r="P1600" s="161">
        <f>Dane_baza!AW1589</f>
        <v>0</v>
      </c>
      <c r="Q1600" s="161">
        <f>Dane_baza!AX1589</f>
        <v>0</v>
      </c>
      <c r="R1600" s="212">
        <f t="shared" si="82"/>
        <v>24444462</v>
      </c>
      <c r="S1600" s="212">
        <f>Dane_baza!BU1589</f>
        <v>16167744.27</v>
      </c>
      <c r="T1600" s="212">
        <f>Dane_baza!BV1589</f>
        <v>752483.1</v>
      </c>
      <c r="U1600" s="212">
        <f>Dane_baza!BW1589</f>
        <v>9024234.6303657815</v>
      </c>
      <c r="V1600" s="212">
        <f t="shared" si="80"/>
        <v>25944462.000365783</v>
      </c>
      <c r="W1600" s="161">
        <f t="shared" si="81"/>
        <v>1500000.0003657825</v>
      </c>
      <c r="AA1600" s="36"/>
    </row>
    <row r="1601" spans="1:27" ht="14.45" x14ac:dyDescent="0.3">
      <c r="A1601" s="197" t="s">
        <v>161</v>
      </c>
      <c r="B1601" s="197" t="s">
        <v>95</v>
      </c>
      <c r="C1601" s="197" t="s">
        <v>39</v>
      </c>
      <c r="D1601" s="197" t="s">
        <v>36</v>
      </c>
      <c r="E1601" s="197" t="s">
        <v>31</v>
      </c>
      <c r="F1601" s="195" t="s">
        <v>4482</v>
      </c>
      <c r="G1601" s="195" t="s">
        <v>1520</v>
      </c>
      <c r="H1601" s="161">
        <f>Dane_baza!AR1590</f>
        <v>3846648</v>
      </c>
      <c r="I1601" s="161">
        <f>Dane_baza!AS1590</f>
        <v>21697</v>
      </c>
      <c r="J1601" s="161">
        <f>Dane_baza!BX1590</f>
        <v>224695</v>
      </c>
      <c r="K1601" s="161">
        <f>Dane_baza!AT1590</f>
        <v>4159903</v>
      </c>
      <c r="L1601" s="161">
        <f>Dane_baza!AU1590</f>
        <v>0</v>
      </c>
      <c r="M1601" s="161">
        <f>Dane_baza!AV1590</f>
        <v>332512</v>
      </c>
      <c r="N1601" s="161">
        <f>Dane_baza!AY1590</f>
        <v>7643029</v>
      </c>
      <c r="O1601" s="161">
        <f>Dane_baza!AZ1590</f>
        <v>108671</v>
      </c>
      <c r="P1601" s="161">
        <f>Dane_baza!AW1590</f>
        <v>0</v>
      </c>
      <c r="Q1601" s="161">
        <f>Dane_baza!AX1590</f>
        <v>0</v>
      </c>
      <c r="R1601" s="212">
        <f t="shared" si="82"/>
        <v>16337155</v>
      </c>
      <c r="S1601" s="212">
        <f>Dane_baza!BU1590</f>
        <v>7531579.2800000003</v>
      </c>
      <c r="T1601" s="212">
        <f>Dane_baza!BV1590</f>
        <v>0</v>
      </c>
      <c r="U1601" s="212">
        <f>Dane_baza!BW1590</f>
        <v>10766034.32</v>
      </c>
      <c r="V1601" s="212">
        <f t="shared" si="80"/>
        <v>18297613.600000001</v>
      </c>
      <c r="W1601" s="161">
        <f t="shared" si="81"/>
        <v>1960458.6000000015</v>
      </c>
      <c r="AA1601" s="36"/>
    </row>
    <row r="1602" spans="1:27" ht="14.45" x14ac:dyDescent="0.3">
      <c r="A1602" s="197" t="s">
        <v>161</v>
      </c>
      <c r="B1602" s="197" t="s">
        <v>95</v>
      </c>
      <c r="C1602" s="197" t="s">
        <v>42</v>
      </c>
      <c r="D1602" s="197" t="s">
        <v>36</v>
      </c>
      <c r="E1602" s="197" t="s">
        <v>31</v>
      </c>
      <c r="F1602" s="195" t="s">
        <v>4483</v>
      </c>
      <c r="G1602" s="195" t="s">
        <v>1521</v>
      </c>
      <c r="H1602" s="161">
        <f>Dane_baza!AR1591</f>
        <v>1601248</v>
      </c>
      <c r="I1602" s="161">
        <f>Dane_baza!AS1591</f>
        <v>10672</v>
      </c>
      <c r="J1602" s="161">
        <f>Dane_baza!BX1591</f>
        <v>161686</v>
      </c>
      <c r="K1602" s="161">
        <f>Dane_baza!AT1591</f>
        <v>5052202</v>
      </c>
      <c r="L1602" s="161">
        <f>Dane_baza!AU1591</f>
        <v>37414</v>
      </c>
      <c r="M1602" s="161">
        <f>Dane_baza!AV1591</f>
        <v>1150430</v>
      </c>
      <c r="N1602" s="161">
        <f>Dane_baza!AY1591</f>
        <v>3322025</v>
      </c>
      <c r="O1602" s="161">
        <f>Dane_baza!AZ1591</f>
        <v>110293</v>
      </c>
      <c r="P1602" s="161">
        <f>Dane_baza!AW1591</f>
        <v>0</v>
      </c>
      <c r="Q1602" s="161">
        <f>Dane_baza!AX1591</f>
        <v>0</v>
      </c>
      <c r="R1602" s="212">
        <f t="shared" si="82"/>
        <v>11445970</v>
      </c>
      <c r="S1602" s="212">
        <f>Dane_baza!BU1591</f>
        <v>3931742.36</v>
      </c>
      <c r="T1602" s="212">
        <f>Dane_baza!BV1591</f>
        <v>101.42</v>
      </c>
      <c r="U1602" s="212">
        <f>Dane_baza!BW1591</f>
        <v>8514126.2200000025</v>
      </c>
      <c r="V1602" s="212">
        <f t="shared" si="80"/>
        <v>12445970.000000002</v>
      </c>
      <c r="W1602" s="161">
        <f t="shared" si="81"/>
        <v>1000000.0000000019</v>
      </c>
      <c r="AA1602" s="36"/>
    </row>
    <row r="1603" spans="1:27" ht="14.45" x14ac:dyDescent="0.3">
      <c r="A1603" s="197" t="s">
        <v>161</v>
      </c>
      <c r="B1603" s="197" t="s">
        <v>95</v>
      </c>
      <c r="C1603" s="197" t="s">
        <v>44</v>
      </c>
      <c r="D1603" s="197" t="s">
        <v>36</v>
      </c>
      <c r="E1603" s="197" t="s">
        <v>31</v>
      </c>
      <c r="F1603" s="195" t="s">
        <v>4484</v>
      </c>
      <c r="G1603" s="195" t="s">
        <v>1522</v>
      </c>
      <c r="H1603" s="161">
        <f>Dane_baza!AR1592</f>
        <v>2312554</v>
      </c>
      <c r="I1603" s="161">
        <f>Dane_baza!AS1592</f>
        <v>11084</v>
      </c>
      <c r="J1603" s="161">
        <f>Dane_baza!BX1592</f>
        <v>162722</v>
      </c>
      <c r="K1603" s="161">
        <f>Dane_baza!AT1592</f>
        <v>3989022</v>
      </c>
      <c r="L1603" s="161">
        <f>Dane_baza!AU1592</f>
        <v>95071</v>
      </c>
      <c r="M1603" s="161">
        <f>Dane_baza!AV1592</f>
        <v>660945</v>
      </c>
      <c r="N1603" s="161">
        <f>Dane_baza!AY1592</f>
        <v>4294662</v>
      </c>
      <c r="O1603" s="161">
        <f>Dane_baza!AZ1592</f>
        <v>105427</v>
      </c>
      <c r="P1603" s="161">
        <f>Dane_baza!AW1592</f>
        <v>0</v>
      </c>
      <c r="Q1603" s="161">
        <f>Dane_baza!AX1592</f>
        <v>0</v>
      </c>
      <c r="R1603" s="212">
        <f t="shared" si="82"/>
        <v>11631487</v>
      </c>
      <c r="S1603" s="212">
        <f>Dane_baza!BU1592</f>
        <v>5270316.9800000004</v>
      </c>
      <c r="T1603" s="212">
        <f>Dane_baza!BV1592</f>
        <v>5628.94</v>
      </c>
      <c r="U1603" s="212">
        <f>Dane_baza!BW1592</f>
        <v>7355541.0800000001</v>
      </c>
      <c r="V1603" s="212">
        <f t="shared" si="80"/>
        <v>12631487</v>
      </c>
      <c r="W1603" s="161">
        <f t="shared" si="81"/>
        <v>1000000</v>
      </c>
      <c r="AA1603" s="36"/>
    </row>
    <row r="1604" spans="1:27" ht="14.45" x14ac:dyDescent="0.3">
      <c r="A1604" s="197" t="s">
        <v>161</v>
      </c>
      <c r="B1604" s="197" t="s">
        <v>95</v>
      </c>
      <c r="C1604" s="197" t="s">
        <v>51</v>
      </c>
      <c r="D1604" s="197" t="s">
        <v>36</v>
      </c>
      <c r="E1604" s="197" t="s">
        <v>31</v>
      </c>
      <c r="F1604" s="195" t="s">
        <v>4485</v>
      </c>
      <c r="G1604" s="195" t="s">
        <v>1523</v>
      </c>
      <c r="H1604" s="161">
        <f>Dane_baza!AR1593</f>
        <v>3165745</v>
      </c>
      <c r="I1604" s="161">
        <f>Dane_baza!AS1593</f>
        <v>140787</v>
      </c>
      <c r="J1604" s="161">
        <f>Dane_baza!BX1593</f>
        <v>198273</v>
      </c>
      <c r="K1604" s="161">
        <f>Dane_baza!AT1593</f>
        <v>4625827</v>
      </c>
      <c r="L1604" s="161">
        <f>Dane_baza!AU1593</f>
        <v>0</v>
      </c>
      <c r="M1604" s="161">
        <f>Dane_baza!AV1593</f>
        <v>816099</v>
      </c>
      <c r="N1604" s="161">
        <f>Dane_baza!AY1593</f>
        <v>7641555</v>
      </c>
      <c r="O1604" s="161">
        <f>Dane_baza!AZ1593</f>
        <v>184903</v>
      </c>
      <c r="P1604" s="161">
        <f>Dane_baza!AW1593</f>
        <v>0</v>
      </c>
      <c r="Q1604" s="161">
        <f>Dane_baza!AX1593</f>
        <v>0</v>
      </c>
      <c r="R1604" s="212">
        <f t="shared" si="82"/>
        <v>16773189</v>
      </c>
      <c r="S1604" s="212">
        <f>Dane_baza!BU1593</f>
        <v>7183322.6100000003</v>
      </c>
      <c r="T1604" s="212">
        <f>Dane_baza!BV1593</f>
        <v>17747.7</v>
      </c>
      <c r="U1604" s="212">
        <f>Dane_baza!BW1593</f>
        <v>11428837.689999999</v>
      </c>
      <c r="V1604" s="212">
        <f t="shared" si="80"/>
        <v>18629908</v>
      </c>
      <c r="W1604" s="161">
        <f t="shared" si="81"/>
        <v>1856719</v>
      </c>
      <c r="AA1604" s="36"/>
    </row>
    <row r="1605" spans="1:27" ht="14.45" x14ac:dyDescent="0.3">
      <c r="A1605" s="197" t="s">
        <v>161</v>
      </c>
      <c r="B1605" s="197" t="s">
        <v>95</v>
      </c>
      <c r="C1605" s="197" t="s">
        <v>75</v>
      </c>
      <c r="D1605" s="197" t="s">
        <v>36</v>
      </c>
      <c r="E1605" s="197" t="s">
        <v>31</v>
      </c>
      <c r="F1605" s="195" t="s">
        <v>4486</v>
      </c>
      <c r="G1605" s="195" t="s">
        <v>1524</v>
      </c>
      <c r="H1605" s="161">
        <f>Dane_baza!AR1594</f>
        <v>5119491</v>
      </c>
      <c r="I1605" s="161">
        <f>Dane_baza!AS1594</f>
        <v>61336</v>
      </c>
      <c r="J1605" s="161">
        <f>Dane_baza!BX1594</f>
        <v>288539</v>
      </c>
      <c r="K1605" s="161">
        <f>Dane_baza!AT1594</f>
        <v>4555923</v>
      </c>
      <c r="L1605" s="161">
        <f>Dane_baza!AU1594</f>
        <v>14439</v>
      </c>
      <c r="M1605" s="161">
        <f>Dane_baza!AV1594</f>
        <v>474510</v>
      </c>
      <c r="N1605" s="161">
        <f>Dane_baza!AY1594</f>
        <v>8647128</v>
      </c>
      <c r="O1605" s="161">
        <f>Dane_baza!AZ1594</f>
        <v>287087</v>
      </c>
      <c r="P1605" s="161">
        <f>Dane_baza!AW1594</f>
        <v>0</v>
      </c>
      <c r="Q1605" s="161">
        <f>Dane_baza!AX1594</f>
        <v>0</v>
      </c>
      <c r="R1605" s="212">
        <f t="shared" si="82"/>
        <v>19448453</v>
      </c>
      <c r="S1605" s="212">
        <f>Dane_baza!BU1594</f>
        <v>11941375.800000001</v>
      </c>
      <c r="T1605" s="212">
        <f>Dane_baza!BV1594</f>
        <v>110006</v>
      </c>
      <c r="U1605" s="212">
        <f>Dane_baza!BW1594</f>
        <v>8897071.1919451095</v>
      </c>
      <c r="V1605" s="212">
        <f t="shared" si="80"/>
        <v>20948452.99194511</v>
      </c>
      <c r="W1605" s="161">
        <f t="shared" si="81"/>
        <v>1499999.9919451103</v>
      </c>
      <c r="AA1605" s="36"/>
    </row>
    <row r="1606" spans="1:27" ht="14.45" x14ac:dyDescent="0.3">
      <c r="A1606" s="197" t="s">
        <v>161</v>
      </c>
      <c r="B1606" s="197" t="s">
        <v>95</v>
      </c>
      <c r="C1606" s="197" t="s">
        <v>77</v>
      </c>
      <c r="D1606" s="197" t="s">
        <v>40</v>
      </c>
      <c r="E1606" s="197" t="s">
        <v>31</v>
      </c>
      <c r="F1606" s="195" t="s">
        <v>4487</v>
      </c>
      <c r="G1606" s="195" t="s">
        <v>1525</v>
      </c>
      <c r="H1606" s="161">
        <f>Dane_baza!AR1595</f>
        <v>7419782</v>
      </c>
      <c r="I1606" s="161">
        <f>Dane_baza!AS1595</f>
        <v>179514</v>
      </c>
      <c r="J1606" s="161">
        <f>Dane_baza!BX1595</f>
        <v>363889</v>
      </c>
      <c r="K1606" s="161">
        <f>Dane_baza!AT1595</f>
        <v>3690098</v>
      </c>
      <c r="L1606" s="161">
        <f>Dane_baza!AU1595</f>
        <v>384</v>
      </c>
      <c r="M1606" s="161">
        <f>Dane_baza!AV1595</f>
        <v>968631</v>
      </c>
      <c r="N1606" s="161">
        <f>Dane_baza!AY1595</f>
        <v>10044516</v>
      </c>
      <c r="O1606" s="161">
        <f>Dane_baza!AZ1595</f>
        <v>248160</v>
      </c>
      <c r="P1606" s="161">
        <f>Dane_baza!AW1595</f>
        <v>0</v>
      </c>
      <c r="Q1606" s="161">
        <f>Dane_baza!AX1595</f>
        <v>0</v>
      </c>
      <c r="R1606" s="212">
        <f t="shared" si="82"/>
        <v>22914974</v>
      </c>
      <c r="S1606" s="212">
        <f>Dane_baza!BU1595</f>
        <v>16853692.32</v>
      </c>
      <c r="T1606" s="212">
        <f>Dane_baza!BV1595</f>
        <v>481773.17</v>
      </c>
      <c r="U1606" s="212">
        <f>Dane_baza!BW1595</f>
        <v>7579508.4200000018</v>
      </c>
      <c r="V1606" s="212">
        <f t="shared" si="80"/>
        <v>24914973.910000004</v>
      </c>
      <c r="W1606" s="161">
        <f t="shared" si="81"/>
        <v>1999999.9100000039</v>
      </c>
      <c r="AA1606" s="36"/>
    </row>
    <row r="1607" spans="1:27" ht="14.45" x14ac:dyDescent="0.3">
      <c r="A1607" s="197" t="s">
        <v>161</v>
      </c>
      <c r="B1607" s="197" t="s">
        <v>95</v>
      </c>
      <c r="C1607" s="197" t="s">
        <v>90</v>
      </c>
      <c r="D1607" s="197" t="s">
        <v>36</v>
      </c>
      <c r="E1607" s="197" t="s">
        <v>31</v>
      </c>
      <c r="F1607" s="195" t="s">
        <v>4488</v>
      </c>
      <c r="G1607" s="195" t="s">
        <v>1517</v>
      </c>
      <c r="H1607" s="161">
        <f>Dane_baza!AR1596</f>
        <v>5025528</v>
      </c>
      <c r="I1607" s="161">
        <f>Dane_baza!AS1596</f>
        <v>1589</v>
      </c>
      <c r="J1607" s="161">
        <f>Dane_baza!BX1596</f>
        <v>306149</v>
      </c>
      <c r="K1607" s="161">
        <f>Dane_baza!AT1596</f>
        <v>5089754</v>
      </c>
      <c r="L1607" s="161">
        <f>Dane_baza!AU1596</f>
        <v>0</v>
      </c>
      <c r="M1607" s="161">
        <f>Dane_baza!AV1596</f>
        <v>759965</v>
      </c>
      <c r="N1607" s="161">
        <f>Dane_baza!AY1596</f>
        <v>3877750</v>
      </c>
      <c r="O1607" s="161">
        <f>Dane_baza!AZ1596</f>
        <v>74610</v>
      </c>
      <c r="P1607" s="161">
        <f>Dane_baza!AW1596</f>
        <v>0</v>
      </c>
      <c r="Q1607" s="161">
        <f>Dane_baza!AX1596</f>
        <v>0</v>
      </c>
      <c r="R1607" s="212">
        <f t="shared" si="82"/>
        <v>15135345</v>
      </c>
      <c r="S1607" s="212">
        <f>Dane_baza!BU1596</f>
        <v>12127604.800000001</v>
      </c>
      <c r="T1607" s="212">
        <f>Dane_baza!BV1596</f>
        <v>1309.28</v>
      </c>
      <c r="U1607" s="212">
        <f>Dane_baza!BW1596</f>
        <v>4506430.5500000007</v>
      </c>
      <c r="V1607" s="212">
        <f t="shared" si="80"/>
        <v>16635344.630000001</v>
      </c>
      <c r="W1607" s="161">
        <f t="shared" si="81"/>
        <v>1499999.6300000008</v>
      </c>
      <c r="AA1607" s="36"/>
    </row>
    <row r="1608" spans="1:27" ht="14.45" x14ac:dyDescent="0.3">
      <c r="A1608" s="197" t="s">
        <v>161</v>
      </c>
      <c r="B1608" s="197" t="s">
        <v>97</v>
      </c>
      <c r="C1608" s="197" t="s">
        <v>33</v>
      </c>
      <c r="D1608" s="197" t="s">
        <v>34</v>
      </c>
      <c r="E1608" s="197" t="s">
        <v>31</v>
      </c>
      <c r="F1608" s="195" t="s">
        <v>4489</v>
      </c>
      <c r="G1608" s="195" t="s">
        <v>1526</v>
      </c>
      <c r="H1608" s="161">
        <f>Dane_baza!AR1597</f>
        <v>27625671</v>
      </c>
      <c r="I1608" s="161">
        <f>Dane_baza!AS1597</f>
        <v>1252098</v>
      </c>
      <c r="J1608" s="161">
        <f>Dane_baza!BX1597</f>
        <v>1066799</v>
      </c>
      <c r="K1608" s="161">
        <f>Dane_baza!AT1597</f>
        <v>11004921</v>
      </c>
      <c r="L1608" s="161">
        <f>Dane_baza!AU1597</f>
        <v>61085</v>
      </c>
      <c r="M1608" s="161">
        <f>Dane_baza!AV1597</f>
        <v>1301311</v>
      </c>
      <c r="N1608" s="161">
        <f>Dane_baza!AY1597</f>
        <v>28622652</v>
      </c>
      <c r="O1608" s="161">
        <f>Dane_baza!AZ1597</f>
        <v>1000749</v>
      </c>
      <c r="P1608" s="161">
        <f>Dane_baza!AW1597</f>
        <v>0</v>
      </c>
      <c r="Q1608" s="161">
        <f>Dane_baza!AX1597</f>
        <v>0</v>
      </c>
      <c r="R1608" s="212">
        <f t="shared" si="82"/>
        <v>71935286</v>
      </c>
      <c r="S1608" s="212">
        <f>Dane_baza!BU1597</f>
        <v>63813739.359999999</v>
      </c>
      <c r="T1608" s="212">
        <f>Dane_baza!BV1597</f>
        <v>1144455.8600000001</v>
      </c>
      <c r="U1608" s="212">
        <f>Dane_baza!BW1597</f>
        <v>12449546.630000001</v>
      </c>
      <c r="V1608" s="212">
        <f t="shared" si="80"/>
        <v>77407741.849999994</v>
      </c>
      <c r="W1608" s="161">
        <f t="shared" si="81"/>
        <v>5472455.849999994</v>
      </c>
      <c r="AA1608" s="36"/>
    </row>
    <row r="1609" spans="1:27" ht="14.45" x14ac:dyDescent="0.3">
      <c r="A1609" s="197" t="s">
        <v>161</v>
      </c>
      <c r="B1609" s="197" t="s">
        <v>97</v>
      </c>
      <c r="C1609" s="197" t="s">
        <v>32</v>
      </c>
      <c r="D1609" s="197" t="s">
        <v>36</v>
      </c>
      <c r="E1609" s="197" t="s">
        <v>31</v>
      </c>
      <c r="F1609" s="195" t="s">
        <v>4490</v>
      </c>
      <c r="G1609" s="195" t="s">
        <v>1527</v>
      </c>
      <c r="H1609" s="161">
        <f>Dane_baza!AR1598</f>
        <v>1273812</v>
      </c>
      <c r="I1609" s="161">
        <f>Dane_baza!AS1598</f>
        <v>17378</v>
      </c>
      <c r="J1609" s="161">
        <f>Dane_baza!BX1598</f>
        <v>117850</v>
      </c>
      <c r="K1609" s="161">
        <f>Dane_baza!AT1598</f>
        <v>3658994</v>
      </c>
      <c r="L1609" s="161">
        <f>Dane_baza!AU1598</f>
        <v>128057</v>
      </c>
      <c r="M1609" s="161">
        <f>Dane_baza!AV1598</f>
        <v>638569</v>
      </c>
      <c r="N1609" s="161">
        <f>Dane_baza!AY1598</f>
        <v>3552105</v>
      </c>
      <c r="O1609" s="161">
        <f>Dane_baza!AZ1598</f>
        <v>60013</v>
      </c>
      <c r="P1609" s="161">
        <f>Dane_baza!AW1598</f>
        <v>0</v>
      </c>
      <c r="Q1609" s="161">
        <f>Dane_baza!AX1598</f>
        <v>0</v>
      </c>
      <c r="R1609" s="212">
        <f t="shared" si="82"/>
        <v>9446778</v>
      </c>
      <c r="S1609" s="212">
        <f>Dane_baza!BU1598</f>
        <v>3794843.81</v>
      </c>
      <c r="T1609" s="212">
        <f>Dane_baza!BV1598</f>
        <v>21357.01</v>
      </c>
      <c r="U1609" s="212">
        <f>Dane_baza!BW1598</f>
        <v>6575254.9900000002</v>
      </c>
      <c r="V1609" s="212">
        <f t="shared" si="80"/>
        <v>10391455.810000001</v>
      </c>
      <c r="W1609" s="161">
        <f t="shared" si="81"/>
        <v>944677.81000000052</v>
      </c>
      <c r="AA1609" s="36"/>
    </row>
    <row r="1610" spans="1:27" ht="14.45" x14ac:dyDescent="0.3">
      <c r="A1610" s="197" t="s">
        <v>161</v>
      </c>
      <c r="B1610" s="197" t="s">
        <v>97</v>
      </c>
      <c r="C1610" s="197" t="s">
        <v>37</v>
      </c>
      <c r="D1610" s="197" t="s">
        <v>36</v>
      </c>
      <c r="E1610" s="197" t="s">
        <v>31</v>
      </c>
      <c r="F1610" s="195" t="s">
        <v>4491</v>
      </c>
      <c r="G1610" s="195" t="s">
        <v>1528</v>
      </c>
      <c r="H1610" s="161">
        <f>Dane_baza!AR1599</f>
        <v>2979728</v>
      </c>
      <c r="I1610" s="161">
        <f>Dane_baza!AS1599</f>
        <v>332496</v>
      </c>
      <c r="J1610" s="161">
        <f>Dane_baza!BX1599</f>
        <v>277904</v>
      </c>
      <c r="K1610" s="161">
        <f>Dane_baza!AT1599</f>
        <v>6677801</v>
      </c>
      <c r="L1610" s="161">
        <f>Dane_baza!AU1599</f>
        <v>291181</v>
      </c>
      <c r="M1610" s="161">
        <f>Dane_baza!AV1599</f>
        <v>959105</v>
      </c>
      <c r="N1610" s="161">
        <f>Dane_baza!AY1599</f>
        <v>8164436</v>
      </c>
      <c r="O1610" s="161">
        <f>Dane_baza!AZ1599</f>
        <v>176794</v>
      </c>
      <c r="P1610" s="161">
        <f>Dane_baza!AW1599</f>
        <v>0</v>
      </c>
      <c r="Q1610" s="161">
        <f>Dane_baza!AX1599</f>
        <v>0</v>
      </c>
      <c r="R1610" s="212">
        <f t="shared" si="82"/>
        <v>19859445</v>
      </c>
      <c r="S1610" s="212">
        <f>Dane_baza!BU1599</f>
        <v>8889982.3200000003</v>
      </c>
      <c r="T1610" s="212">
        <f>Dane_baza!BV1599</f>
        <v>424536.94</v>
      </c>
      <c r="U1610" s="212">
        <f>Dane_baza!BW1599</f>
        <v>12044925.741730982</v>
      </c>
      <c r="V1610" s="212">
        <f t="shared" si="80"/>
        <v>21359445.001730982</v>
      </c>
      <c r="W1610" s="161">
        <f t="shared" si="81"/>
        <v>1500000.0017309822</v>
      </c>
      <c r="AA1610" s="36"/>
    </row>
    <row r="1611" spans="1:27" ht="14.45" x14ac:dyDescent="0.3">
      <c r="A1611" s="197" t="s">
        <v>161</v>
      </c>
      <c r="B1611" s="197" t="s">
        <v>97</v>
      </c>
      <c r="C1611" s="197" t="s">
        <v>39</v>
      </c>
      <c r="D1611" s="197" t="s">
        <v>36</v>
      </c>
      <c r="E1611" s="197" t="s">
        <v>31</v>
      </c>
      <c r="F1611" s="195" t="s">
        <v>4492</v>
      </c>
      <c r="G1611" s="195" t="s">
        <v>1529</v>
      </c>
      <c r="H1611" s="161">
        <f>Dane_baza!AR1600</f>
        <v>9957596</v>
      </c>
      <c r="I1611" s="161">
        <f>Dane_baza!AS1600</f>
        <v>146046</v>
      </c>
      <c r="J1611" s="161">
        <f>Dane_baza!BX1600</f>
        <v>448543</v>
      </c>
      <c r="K1611" s="161">
        <f>Dane_baza!AT1600</f>
        <v>1768401</v>
      </c>
      <c r="L1611" s="161">
        <f>Dane_baza!AU1600</f>
        <v>0</v>
      </c>
      <c r="M1611" s="161">
        <f>Dane_baza!AV1600</f>
        <v>1607292</v>
      </c>
      <c r="N1611" s="161">
        <f>Dane_baza!AY1600</f>
        <v>6761574</v>
      </c>
      <c r="O1611" s="161">
        <f>Dane_baza!AZ1600</f>
        <v>154086</v>
      </c>
      <c r="P1611" s="161">
        <f>Dane_baza!AW1600</f>
        <v>0</v>
      </c>
      <c r="Q1611" s="161">
        <f>Dane_baza!AX1600</f>
        <v>0</v>
      </c>
      <c r="R1611" s="212">
        <f t="shared" si="82"/>
        <v>20843538</v>
      </c>
      <c r="S1611" s="212">
        <f>Dane_baza!BU1600</f>
        <v>13027521.73</v>
      </c>
      <c r="T1611" s="212">
        <f>Dane_baza!BV1600</f>
        <v>129964</v>
      </c>
      <c r="U1611" s="212">
        <f>Dane_baza!BW1600</f>
        <v>9186052</v>
      </c>
      <c r="V1611" s="212">
        <f t="shared" si="80"/>
        <v>22343537.73</v>
      </c>
      <c r="W1611" s="161">
        <f t="shared" si="81"/>
        <v>1499999.7300000004</v>
      </c>
      <c r="AA1611" s="36"/>
    </row>
    <row r="1612" spans="1:27" ht="14.45" x14ac:dyDescent="0.3">
      <c r="A1612" s="197" t="s">
        <v>161</v>
      </c>
      <c r="B1612" s="197" t="s">
        <v>97</v>
      </c>
      <c r="C1612" s="197" t="s">
        <v>42</v>
      </c>
      <c r="D1612" s="197" t="s">
        <v>36</v>
      </c>
      <c r="E1612" s="197" t="s">
        <v>31</v>
      </c>
      <c r="F1612" s="195" t="s">
        <v>4493</v>
      </c>
      <c r="G1612" s="195" t="s">
        <v>1526</v>
      </c>
      <c r="H1612" s="161">
        <f>Dane_baza!AR1601</f>
        <v>13527377</v>
      </c>
      <c r="I1612" s="161">
        <f>Dane_baza!AS1601</f>
        <v>60834</v>
      </c>
      <c r="J1612" s="161">
        <f>Dane_baza!BX1601</f>
        <v>473025</v>
      </c>
      <c r="K1612" s="161">
        <f>Dane_baza!AT1601</f>
        <v>3522916</v>
      </c>
      <c r="L1612" s="161">
        <f>Dane_baza!AU1601</f>
        <v>0</v>
      </c>
      <c r="M1612" s="161">
        <f>Dane_baza!AV1601</f>
        <v>1333561</v>
      </c>
      <c r="N1612" s="161">
        <f>Dane_baza!AY1601</f>
        <v>8581522</v>
      </c>
      <c r="O1612" s="161">
        <f>Dane_baza!AZ1601</f>
        <v>314660</v>
      </c>
      <c r="P1612" s="161">
        <f>Dane_baza!AW1601</f>
        <v>0</v>
      </c>
      <c r="Q1612" s="161">
        <f>Dane_baza!AX1601</f>
        <v>0</v>
      </c>
      <c r="R1612" s="212">
        <f t="shared" si="82"/>
        <v>27813895</v>
      </c>
      <c r="S1612" s="212">
        <f>Dane_baza!BU1601</f>
        <v>25550668.43</v>
      </c>
      <c r="T1612" s="212">
        <f>Dane_baza!BV1601</f>
        <v>79578.539999999994</v>
      </c>
      <c r="U1612" s="212">
        <f>Dane_baza!BW1601</f>
        <v>4683648.0274000019</v>
      </c>
      <c r="V1612" s="212">
        <f t="shared" si="80"/>
        <v>30313894.997400001</v>
      </c>
      <c r="W1612" s="161">
        <f t="shared" si="81"/>
        <v>2499999.9974000007</v>
      </c>
      <c r="AA1612" s="36"/>
    </row>
    <row r="1613" spans="1:27" ht="14.45" x14ac:dyDescent="0.3">
      <c r="A1613" s="197" t="s">
        <v>177</v>
      </c>
      <c r="B1613" s="197" t="s">
        <v>33</v>
      </c>
      <c r="C1613" s="197" t="s">
        <v>33</v>
      </c>
      <c r="D1613" s="197" t="s">
        <v>36</v>
      </c>
      <c r="E1613" s="197" t="s">
        <v>31</v>
      </c>
      <c r="F1613" s="195" t="s">
        <v>4494</v>
      </c>
      <c r="G1613" s="195" t="s">
        <v>1530</v>
      </c>
      <c r="H1613" s="161">
        <f>Dane_baza!AR1602</f>
        <v>3014713</v>
      </c>
      <c r="I1613" s="161">
        <f>Dane_baza!AS1602</f>
        <v>170597</v>
      </c>
      <c r="J1613" s="161">
        <f>Dane_baza!BX1602</f>
        <v>195841</v>
      </c>
      <c r="K1613" s="161">
        <f>Dane_baza!AT1602</f>
        <v>3421072</v>
      </c>
      <c r="L1613" s="161">
        <f>Dane_baza!AU1602</f>
        <v>130815</v>
      </c>
      <c r="M1613" s="161">
        <f>Dane_baza!AV1602</f>
        <v>759208</v>
      </c>
      <c r="N1613" s="161">
        <f>Dane_baza!AY1602</f>
        <v>8529278</v>
      </c>
      <c r="O1613" s="161">
        <f>Dane_baza!AZ1602</f>
        <v>181660</v>
      </c>
      <c r="P1613" s="161">
        <f>Dane_baza!AW1602</f>
        <v>0</v>
      </c>
      <c r="Q1613" s="161">
        <f>Dane_baza!AX1602</f>
        <v>0</v>
      </c>
      <c r="R1613" s="212">
        <f t="shared" si="82"/>
        <v>16403184</v>
      </c>
      <c r="S1613" s="212">
        <f>Dane_baza!BU1602</f>
        <v>8593864.8800000008</v>
      </c>
      <c r="T1613" s="212">
        <f>Dane_baza!BV1602</f>
        <v>96128.320000000007</v>
      </c>
      <c r="U1613" s="212">
        <f>Dane_baza!BW1602</f>
        <v>8713190.7949999981</v>
      </c>
      <c r="V1613" s="212">
        <f t="shared" si="80"/>
        <v>17403183.994999997</v>
      </c>
      <c r="W1613" s="161">
        <f t="shared" si="81"/>
        <v>999999.99499999732</v>
      </c>
      <c r="AA1613" s="36"/>
    </row>
    <row r="1614" spans="1:27" ht="14.45" x14ac:dyDescent="0.3">
      <c r="A1614" s="197" t="s">
        <v>177</v>
      </c>
      <c r="B1614" s="197" t="s">
        <v>33</v>
      </c>
      <c r="C1614" s="197" t="s">
        <v>32</v>
      </c>
      <c r="D1614" s="197" t="s">
        <v>40</v>
      </c>
      <c r="E1614" s="197" t="s">
        <v>31</v>
      </c>
      <c r="F1614" s="195" t="s">
        <v>4495</v>
      </c>
      <c r="G1614" s="195" t="s">
        <v>1531</v>
      </c>
      <c r="H1614" s="161">
        <f>Dane_baza!AR1603</f>
        <v>40481331</v>
      </c>
      <c r="I1614" s="161">
        <f>Dane_baza!AS1603</f>
        <v>7558861</v>
      </c>
      <c r="J1614" s="161">
        <f>Dane_baza!BX1603</f>
        <v>1223748</v>
      </c>
      <c r="K1614" s="161">
        <f>Dane_baza!AT1603</f>
        <v>0</v>
      </c>
      <c r="L1614" s="161">
        <f>Dane_baza!AU1603</f>
        <v>126503</v>
      </c>
      <c r="M1614" s="161">
        <f>Dane_baza!AV1603</f>
        <v>1220516</v>
      </c>
      <c r="N1614" s="161">
        <f>Dane_baza!AY1603</f>
        <v>43113403</v>
      </c>
      <c r="O1614" s="161">
        <f>Dane_baza!AZ1603</f>
        <v>1503557</v>
      </c>
      <c r="P1614" s="161">
        <f>Dane_baza!AW1603</f>
        <v>0</v>
      </c>
      <c r="Q1614" s="161">
        <f>Dane_baza!AX1603</f>
        <v>0</v>
      </c>
      <c r="R1614" s="212">
        <f t="shared" si="82"/>
        <v>95227919</v>
      </c>
      <c r="S1614" s="212">
        <f>Dane_baza!BU1603</f>
        <v>85821322.859999999</v>
      </c>
      <c r="T1614" s="212">
        <f>Dane_baza!BV1603</f>
        <v>10505235.6</v>
      </c>
      <c r="U1614" s="212">
        <f>Dane_baza!BW1603</f>
        <v>5692775.71</v>
      </c>
      <c r="V1614" s="212">
        <f t="shared" si="80"/>
        <v>102019334.16999999</v>
      </c>
      <c r="W1614" s="161">
        <f t="shared" si="81"/>
        <v>6791415.1699999869</v>
      </c>
      <c r="AA1614" s="36"/>
    </row>
    <row r="1615" spans="1:27" ht="14.45" x14ac:dyDescent="0.3">
      <c r="A1615" s="197" t="s">
        <v>177</v>
      </c>
      <c r="B1615" s="197" t="s">
        <v>33</v>
      </c>
      <c r="C1615" s="197" t="s">
        <v>37</v>
      </c>
      <c r="D1615" s="197" t="s">
        <v>36</v>
      </c>
      <c r="E1615" s="197" t="s">
        <v>31</v>
      </c>
      <c r="F1615" s="195" t="s">
        <v>4496</v>
      </c>
      <c r="G1615" s="195" t="s">
        <v>1532</v>
      </c>
      <c r="H1615" s="161">
        <f>Dane_baza!AR1604</f>
        <v>3680175</v>
      </c>
      <c r="I1615" s="161">
        <f>Dane_baza!AS1604</f>
        <v>231081</v>
      </c>
      <c r="J1615" s="161">
        <f>Dane_baza!BX1604</f>
        <v>314703</v>
      </c>
      <c r="K1615" s="161">
        <f>Dane_baza!AT1604</f>
        <v>8740203</v>
      </c>
      <c r="L1615" s="161">
        <f>Dane_baza!AU1604</f>
        <v>100764</v>
      </c>
      <c r="M1615" s="161">
        <f>Dane_baza!AV1604</f>
        <v>545837</v>
      </c>
      <c r="N1615" s="161">
        <f>Dane_baza!AY1604</f>
        <v>14559951</v>
      </c>
      <c r="O1615" s="161">
        <f>Dane_baza!AZ1604</f>
        <v>288709</v>
      </c>
      <c r="P1615" s="161">
        <f>Dane_baza!AW1604</f>
        <v>0</v>
      </c>
      <c r="Q1615" s="161">
        <f>Dane_baza!AX1604</f>
        <v>0</v>
      </c>
      <c r="R1615" s="212">
        <f t="shared" si="82"/>
        <v>28461423</v>
      </c>
      <c r="S1615" s="212">
        <f>Dane_baza!BU1604</f>
        <v>11955437.09</v>
      </c>
      <c r="T1615" s="212">
        <f>Dane_baza!BV1604</f>
        <v>112699.89</v>
      </c>
      <c r="U1615" s="212">
        <f>Dane_baza!BW1604</f>
        <v>19808656.780000001</v>
      </c>
      <c r="V1615" s="212">
        <f t="shared" si="80"/>
        <v>31876793.760000002</v>
      </c>
      <c r="W1615" s="161">
        <f t="shared" si="81"/>
        <v>3415370.7600000016</v>
      </c>
      <c r="AA1615" s="36"/>
    </row>
    <row r="1616" spans="1:27" ht="14.45" x14ac:dyDescent="0.3">
      <c r="A1616" s="197" t="s">
        <v>177</v>
      </c>
      <c r="B1616" s="197" t="s">
        <v>33</v>
      </c>
      <c r="C1616" s="197" t="s">
        <v>39</v>
      </c>
      <c r="D1616" s="197" t="s">
        <v>36</v>
      </c>
      <c r="E1616" s="197" t="s">
        <v>31</v>
      </c>
      <c r="F1616" s="195" t="s">
        <v>4497</v>
      </c>
      <c r="G1616" s="195" t="s">
        <v>1533</v>
      </c>
      <c r="H1616" s="161">
        <f>Dane_baza!AR1605</f>
        <v>3220850</v>
      </c>
      <c r="I1616" s="161">
        <f>Dane_baza!AS1605</f>
        <v>69225</v>
      </c>
      <c r="J1616" s="161">
        <f>Dane_baza!BX1605</f>
        <v>231959</v>
      </c>
      <c r="K1616" s="161">
        <f>Dane_baza!AT1605</f>
        <v>4208766</v>
      </c>
      <c r="L1616" s="161">
        <f>Dane_baza!AU1605</f>
        <v>0</v>
      </c>
      <c r="M1616" s="161">
        <f>Dane_baza!AV1605</f>
        <v>870536</v>
      </c>
      <c r="N1616" s="161">
        <f>Dane_baza!AY1605</f>
        <v>8038375</v>
      </c>
      <c r="O1616" s="161">
        <f>Dane_baza!AZ1605</f>
        <v>147598</v>
      </c>
      <c r="P1616" s="161">
        <f>Dane_baza!AW1605</f>
        <v>0</v>
      </c>
      <c r="Q1616" s="161">
        <f>Dane_baza!AX1605</f>
        <v>0</v>
      </c>
      <c r="R1616" s="212">
        <f t="shared" si="82"/>
        <v>16787309</v>
      </c>
      <c r="S1616" s="212">
        <f>Dane_baza!BU1605</f>
        <v>9635956.7300000004</v>
      </c>
      <c r="T1616" s="212">
        <f>Dane_baza!BV1605</f>
        <v>53365.73</v>
      </c>
      <c r="U1616" s="212">
        <f>Dane_baza!BW1605</f>
        <v>8597986.5507974364</v>
      </c>
      <c r="V1616" s="212">
        <f t="shared" ref="V1616:V1679" si="83">SUM(S1616:U1616)</f>
        <v>18287309.010797437</v>
      </c>
      <c r="W1616" s="161">
        <f t="shared" ref="W1616:W1679" si="84">V1616-R1616</f>
        <v>1500000.0107974373</v>
      </c>
      <c r="AA1616" s="36"/>
    </row>
    <row r="1617" spans="1:27" ht="14.45" x14ac:dyDescent="0.3">
      <c r="A1617" s="197" t="s">
        <v>177</v>
      </c>
      <c r="B1617" s="197" t="s">
        <v>33</v>
      </c>
      <c r="C1617" s="197" t="s">
        <v>42</v>
      </c>
      <c r="D1617" s="197" t="s">
        <v>36</v>
      </c>
      <c r="E1617" s="197" t="s">
        <v>31</v>
      </c>
      <c r="F1617" s="195" t="s">
        <v>4498</v>
      </c>
      <c r="G1617" s="195" t="s">
        <v>1534</v>
      </c>
      <c r="H1617" s="161">
        <f>Dane_baza!AR1606</f>
        <v>5581712</v>
      </c>
      <c r="I1617" s="161">
        <f>Dane_baza!AS1606</f>
        <v>130732</v>
      </c>
      <c r="J1617" s="161">
        <f>Dane_baza!BX1606</f>
        <v>291625</v>
      </c>
      <c r="K1617" s="161">
        <f>Dane_baza!AT1606</f>
        <v>3027099</v>
      </c>
      <c r="L1617" s="161">
        <f>Dane_baza!AU1606</f>
        <v>45324</v>
      </c>
      <c r="M1617" s="161">
        <f>Dane_baza!AV1606</f>
        <v>909190</v>
      </c>
      <c r="N1617" s="161">
        <f>Dane_baza!AY1606</f>
        <v>12838733</v>
      </c>
      <c r="O1617" s="161">
        <f>Dane_baza!AZ1606</f>
        <v>283843</v>
      </c>
      <c r="P1617" s="161">
        <f>Dane_baza!AW1606</f>
        <v>0</v>
      </c>
      <c r="Q1617" s="161">
        <f>Dane_baza!AX1606</f>
        <v>0</v>
      </c>
      <c r="R1617" s="212">
        <f t="shared" ref="R1617:R1680" si="85">SUM(H1617:Q1617)</f>
        <v>23108258</v>
      </c>
      <c r="S1617" s="212">
        <f>Dane_baza!BU1606</f>
        <v>12733431.710000001</v>
      </c>
      <c r="T1617" s="212">
        <f>Dane_baza!BV1606</f>
        <v>21136.58</v>
      </c>
      <c r="U1617" s="212">
        <f>Dane_baza!BW1606</f>
        <v>11853834.34</v>
      </c>
      <c r="V1617" s="212">
        <f t="shared" si="83"/>
        <v>24608402.630000003</v>
      </c>
      <c r="W1617" s="161">
        <f t="shared" si="84"/>
        <v>1500144.6300000027</v>
      </c>
      <c r="AA1617" s="36"/>
    </row>
    <row r="1618" spans="1:27" ht="14.45" x14ac:dyDescent="0.3">
      <c r="A1618" s="197" t="s">
        <v>177</v>
      </c>
      <c r="B1618" s="197" t="s">
        <v>33</v>
      </c>
      <c r="C1618" s="197" t="s">
        <v>44</v>
      </c>
      <c r="D1618" s="197" t="s">
        <v>40</v>
      </c>
      <c r="E1618" s="197" t="s">
        <v>31</v>
      </c>
      <c r="F1618" s="195" t="s">
        <v>4499</v>
      </c>
      <c r="G1618" s="195" t="s">
        <v>1535</v>
      </c>
      <c r="H1618" s="161">
        <f>Dane_baza!AR1607</f>
        <v>24458301</v>
      </c>
      <c r="I1618" s="161">
        <f>Dane_baza!AS1607</f>
        <v>550410</v>
      </c>
      <c r="J1618" s="161">
        <f>Dane_baza!BX1607</f>
        <v>1037888</v>
      </c>
      <c r="K1618" s="161">
        <f>Dane_baza!AT1607</f>
        <v>12870893</v>
      </c>
      <c r="L1618" s="161">
        <f>Dane_baza!AU1607</f>
        <v>374692</v>
      </c>
      <c r="M1618" s="161">
        <f>Dane_baza!AV1607</f>
        <v>727724</v>
      </c>
      <c r="N1618" s="161">
        <f>Dane_baza!AY1607</f>
        <v>28840276</v>
      </c>
      <c r="O1618" s="161">
        <f>Dane_baza!AZ1607</f>
        <v>799626</v>
      </c>
      <c r="P1618" s="161">
        <f>Dane_baza!AW1607</f>
        <v>0</v>
      </c>
      <c r="Q1618" s="161">
        <f>Dane_baza!AX1607</f>
        <v>0</v>
      </c>
      <c r="R1618" s="212">
        <f t="shared" si="85"/>
        <v>69659810</v>
      </c>
      <c r="S1618" s="212">
        <f>Dane_baza!BU1607</f>
        <v>55371410.090000004</v>
      </c>
      <c r="T1618" s="212">
        <f>Dane_baza!BV1607</f>
        <v>256125.17</v>
      </c>
      <c r="U1618" s="212">
        <f>Dane_baza!BW1607</f>
        <v>18295179.48</v>
      </c>
      <c r="V1618" s="212">
        <f t="shared" si="83"/>
        <v>73922714.74000001</v>
      </c>
      <c r="W1618" s="161">
        <f t="shared" si="84"/>
        <v>4262904.7400000095</v>
      </c>
      <c r="AA1618" s="36"/>
    </row>
    <row r="1619" spans="1:27" ht="14.45" x14ac:dyDescent="0.3">
      <c r="A1619" s="197" t="s">
        <v>177</v>
      </c>
      <c r="B1619" s="197" t="s">
        <v>33</v>
      </c>
      <c r="C1619" s="197" t="s">
        <v>51</v>
      </c>
      <c r="D1619" s="197" t="s">
        <v>36</v>
      </c>
      <c r="E1619" s="197" t="s">
        <v>31</v>
      </c>
      <c r="F1619" s="195" t="s">
        <v>4500</v>
      </c>
      <c r="G1619" s="195" t="s">
        <v>1536</v>
      </c>
      <c r="H1619" s="161">
        <f>Dane_baza!AR1608</f>
        <v>3024010</v>
      </c>
      <c r="I1619" s="161">
        <f>Dane_baza!AS1608</f>
        <v>29594</v>
      </c>
      <c r="J1619" s="161">
        <f>Dane_baza!BX1608</f>
        <v>216148</v>
      </c>
      <c r="K1619" s="161">
        <f>Dane_baza!AT1608</f>
        <v>4789948</v>
      </c>
      <c r="L1619" s="161">
        <f>Dane_baza!AU1608</f>
        <v>222262</v>
      </c>
      <c r="M1619" s="161">
        <f>Dane_baza!AV1608</f>
        <v>835421</v>
      </c>
      <c r="N1619" s="161">
        <f>Dane_baza!AY1608</f>
        <v>10048875</v>
      </c>
      <c r="O1619" s="161">
        <f>Dane_baza!AZ1608</f>
        <v>249782</v>
      </c>
      <c r="P1619" s="161">
        <f>Dane_baza!AW1608</f>
        <v>0</v>
      </c>
      <c r="Q1619" s="161">
        <f>Dane_baza!AX1608</f>
        <v>0</v>
      </c>
      <c r="R1619" s="212">
        <f t="shared" si="85"/>
        <v>19416040</v>
      </c>
      <c r="S1619" s="212">
        <f>Dane_baza!BU1608</f>
        <v>8957035.4499999993</v>
      </c>
      <c r="T1619" s="212">
        <f>Dane_baza!BV1608</f>
        <v>53559.01</v>
      </c>
      <c r="U1619" s="212">
        <f>Dane_baza!BW1608</f>
        <v>11434972.74</v>
      </c>
      <c r="V1619" s="212">
        <f t="shared" si="83"/>
        <v>20445567.199999999</v>
      </c>
      <c r="W1619" s="161">
        <f t="shared" si="84"/>
        <v>1029527.1999999993</v>
      </c>
      <c r="AA1619" s="36"/>
    </row>
    <row r="1620" spans="1:27" ht="14.45" x14ac:dyDescent="0.3">
      <c r="A1620" s="197" t="s">
        <v>177</v>
      </c>
      <c r="B1620" s="197" t="s">
        <v>33</v>
      </c>
      <c r="C1620" s="197" t="s">
        <v>75</v>
      </c>
      <c r="D1620" s="197" t="s">
        <v>36</v>
      </c>
      <c r="E1620" s="197" t="s">
        <v>31</v>
      </c>
      <c r="F1620" s="195" t="s">
        <v>4501</v>
      </c>
      <c r="G1620" s="195" t="s">
        <v>1537</v>
      </c>
      <c r="H1620" s="161">
        <f>Dane_baza!AR1609</f>
        <v>4186254</v>
      </c>
      <c r="I1620" s="161">
        <f>Dane_baza!AS1609</f>
        <v>556825</v>
      </c>
      <c r="J1620" s="161">
        <f>Dane_baza!BX1609</f>
        <v>205227</v>
      </c>
      <c r="K1620" s="161">
        <f>Dane_baza!AT1609</f>
        <v>2051836</v>
      </c>
      <c r="L1620" s="161">
        <f>Dane_baza!AU1609</f>
        <v>0</v>
      </c>
      <c r="M1620" s="161">
        <f>Dane_baza!AV1609</f>
        <v>835597</v>
      </c>
      <c r="N1620" s="161">
        <f>Dane_baza!AY1609</f>
        <v>12110537</v>
      </c>
      <c r="O1620" s="161">
        <f>Dane_baza!AZ1609</f>
        <v>205989</v>
      </c>
      <c r="P1620" s="161">
        <f>Dane_baza!AW1609</f>
        <v>0</v>
      </c>
      <c r="Q1620" s="161">
        <f>Dane_baza!AX1609</f>
        <v>0</v>
      </c>
      <c r="R1620" s="212">
        <f t="shared" si="85"/>
        <v>20152265</v>
      </c>
      <c r="S1620" s="212">
        <f>Dane_baza!BU1609</f>
        <v>10070132.02</v>
      </c>
      <c r="T1620" s="212">
        <f>Dane_baza!BV1609</f>
        <v>672752.69</v>
      </c>
      <c r="U1620" s="212">
        <f>Dane_baza!BW1609</f>
        <v>10909302.630000001</v>
      </c>
      <c r="V1620" s="212">
        <f t="shared" si="83"/>
        <v>21652187.34</v>
      </c>
      <c r="W1620" s="161">
        <f t="shared" si="84"/>
        <v>1499922.3399999999</v>
      </c>
      <c r="AA1620" s="36"/>
    </row>
    <row r="1621" spans="1:27" ht="14.45" x14ac:dyDescent="0.3">
      <c r="A1621" s="197" t="s">
        <v>177</v>
      </c>
      <c r="B1621" s="197" t="s">
        <v>33</v>
      </c>
      <c r="C1621" s="197" t="s">
        <v>77</v>
      </c>
      <c r="D1621" s="197" t="s">
        <v>36</v>
      </c>
      <c r="E1621" s="197" t="s">
        <v>31</v>
      </c>
      <c r="F1621" s="195" t="s">
        <v>4502</v>
      </c>
      <c r="G1621" s="195" t="s">
        <v>1538</v>
      </c>
      <c r="H1621" s="161">
        <f>Dane_baza!AR1610</f>
        <v>3008872</v>
      </c>
      <c r="I1621" s="161">
        <f>Dane_baza!AS1610</f>
        <v>137761</v>
      </c>
      <c r="J1621" s="161">
        <f>Dane_baza!BX1610</f>
        <v>200566</v>
      </c>
      <c r="K1621" s="161">
        <f>Dane_baza!AT1610</f>
        <v>3850302</v>
      </c>
      <c r="L1621" s="161">
        <f>Dane_baza!AU1610</f>
        <v>0</v>
      </c>
      <c r="M1621" s="161">
        <f>Dane_baza!AV1610</f>
        <v>986103</v>
      </c>
      <c r="N1621" s="161">
        <f>Dane_baza!AY1610</f>
        <v>12791292</v>
      </c>
      <c r="O1621" s="161">
        <f>Dane_baza!AZ1610</f>
        <v>150842</v>
      </c>
      <c r="P1621" s="161">
        <f>Dane_baza!AW1610</f>
        <v>0</v>
      </c>
      <c r="Q1621" s="161">
        <f>Dane_baza!AX1610</f>
        <v>0</v>
      </c>
      <c r="R1621" s="212">
        <f t="shared" si="85"/>
        <v>21125738</v>
      </c>
      <c r="S1621" s="212">
        <f>Dane_baza!BU1610</f>
        <v>9251991.3499999996</v>
      </c>
      <c r="T1621" s="212">
        <f>Dane_baza!BV1610</f>
        <v>188538.66</v>
      </c>
      <c r="U1621" s="212">
        <f>Dane_baza!BW1610</f>
        <v>12685207.73</v>
      </c>
      <c r="V1621" s="212">
        <f t="shared" si="83"/>
        <v>22125737.740000002</v>
      </c>
      <c r="W1621" s="161">
        <f t="shared" si="84"/>
        <v>999999.74000000209</v>
      </c>
      <c r="AA1621" s="36"/>
    </row>
    <row r="1622" spans="1:27" ht="14.45" x14ac:dyDescent="0.3">
      <c r="A1622" s="197" t="s">
        <v>177</v>
      </c>
      <c r="B1622" s="197" t="s">
        <v>33</v>
      </c>
      <c r="C1622" s="197" t="s">
        <v>90</v>
      </c>
      <c r="D1622" s="197" t="s">
        <v>36</v>
      </c>
      <c r="E1622" s="197" t="s">
        <v>31</v>
      </c>
      <c r="F1622" s="195" t="s">
        <v>4503</v>
      </c>
      <c r="G1622" s="195" t="s">
        <v>1539</v>
      </c>
      <c r="H1622" s="161">
        <f>Dane_baza!AR1611</f>
        <v>4305264</v>
      </c>
      <c r="I1622" s="161">
        <f>Dane_baza!AS1611</f>
        <v>37458</v>
      </c>
      <c r="J1622" s="161">
        <f>Dane_baza!BX1611</f>
        <v>236619</v>
      </c>
      <c r="K1622" s="161">
        <f>Dane_baza!AT1611</f>
        <v>4642118</v>
      </c>
      <c r="L1622" s="161">
        <f>Dane_baza!AU1611</f>
        <v>38744</v>
      </c>
      <c r="M1622" s="161">
        <f>Dane_baza!AV1611</f>
        <v>1027308</v>
      </c>
      <c r="N1622" s="161">
        <f>Dane_baza!AY1611</f>
        <v>10818998</v>
      </c>
      <c r="O1622" s="161">
        <f>Dane_baza!AZ1611</f>
        <v>181660</v>
      </c>
      <c r="P1622" s="161">
        <f>Dane_baza!AW1611</f>
        <v>0</v>
      </c>
      <c r="Q1622" s="161">
        <f>Dane_baza!AX1611</f>
        <v>0</v>
      </c>
      <c r="R1622" s="212">
        <f t="shared" si="85"/>
        <v>21288169</v>
      </c>
      <c r="S1622" s="212">
        <f>Dane_baza!BU1611</f>
        <v>9872924.9499999993</v>
      </c>
      <c r="T1622" s="212">
        <f>Dane_baza!BV1611</f>
        <v>35304.99</v>
      </c>
      <c r="U1622" s="212">
        <f>Dane_baza!BW1611</f>
        <v>12879939.050958769</v>
      </c>
      <c r="V1622" s="212">
        <f t="shared" si="83"/>
        <v>22788168.990958769</v>
      </c>
      <c r="W1622" s="161">
        <f t="shared" si="84"/>
        <v>1499999.9909587689</v>
      </c>
      <c r="AA1622" s="36"/>
    </row>
    <row r="1623" spans="1:27" ht="14.45" x14ac:dyDescent="0.3">
      <c r="A1623" s="197" t="s">
        <v>177</v>
      </c>
      <c r="B1623" s="197" t="s">
        <v>32</v>
      </c>
      <c r="C1623" s="197" t="s">
        <v>33</v>
      </c>
      <c r="D1623" s="197" t="s">
        <v>34</v>
      </c>
      <c r="E1623" s="197" t="s">
        <v>31</v>
      </c>
      <c r="F1623" s="195" t="s">
        <v>4504</v>
      </c>
      <c r="G1623" s="195" t="s">
        <v>1540</v>
      </c>
      <c r="H1623" s="161">
        <f>Dane_baza!AR1612</f>
        <v>52640787</v>
      </c>
      <c r="I1623" s="161">
        <f>Dane_baza!AS1612</f>
        <v>4032514</v>
      </c>
      <c r="J1623" s="161">
        <f>Dane_baza!BX1612</f>
        <v>2007879</v>
      </c>
      <c r="K1623" s="161">
        <f>Dane_baza!AT1612</f>
        <v>15455226</v>
      </c>
      <c r="L1623" s="161">
        <f>Dane_baza!AU1612</f>
        <v>774193</v>
      </c>
      <c r="M1623" s="161">
        <f>Dane_baza!AV1612</f>
        <v>1830473</v>
      </c>
      <c r="N1623" s="161">
        <f>Dane_baza!AY1612</f>
        <v>63595223</v>
      </c>
      <c r="O1623" s="161">
        <f>Dane_baza!AZ1612</f>
        <v>2097194</v>
      </c>
      <c r="P1623" s="161">
        <f>Dane_baza!AW1612</f>
        <v>0</v>
      </c>
      <c r="Q1623" s="161">
        <f>Dane_baza!AX1612</f>
        <v>0</v>
      </c>
      <c r="R1623" s="212">
        <f t="shared" si="85"/>
        <v>142433489</v>
      </c>
      <c r="S1623" s="212">
        <f>Dane_baza!BU1612</f>
        <v>125212498</v>
      </c>
      <c r="T1623" s="212">
        <f>Dane_baza!BV1612</f>
        <v>3557727.6</v>
      </c>
      <c r="U1623" s="212">
        <f>Dane_baza!BW1612</f>
        <v>28267874.84</v>
      </c>
      <c r="V1623" s="212">
        <f t="shared" si="83"/>
        <v>157038100.44</v>
      </c>
      <c r="W1623" s="161">
        <f t="shared" si="84"/>
        <v>14604611.439999998</v>
      </c>
      <c r="AA1623" s="36"/>
    </row>
    <row r="1624" spans="1:27" ht="14.45" x14ac:dyDescent="0.3">
      <c r="A1624" s="197" t="s">
        <v>177</v>
      </c>
      <c r="B1624" s="197" t="s">
        <v>32</v>
      </c>
      <c r="C1624" s="197" t="s">
        <v>32</v>
      </c>
      <c r="D1624" s="197" t="s">
        <v>40</v>
      </c>
      <c r="E1624" s="197" t="s">
        <v>31</v>
      </c>
      <c r="F1624" s="195" t="s">
        <v>4505</v>
      </c>
      <c r="G1624" s="195" t="s">
        <v>1541</v>
      </c>
      <c r="H1624" s="161">
        <f>Dane_baza!AR1613</f>
        <v>10748222</v>
      </c>
      <c r="I1624" s="161">
        <f>Dane_baza!AS1613</f>
        <v>292334</v>
      </c>
      <c r="J1624" s="161">
        <f>Dane_baza!BX1613</f>
        <v>790740</v>
      </c>
      <c r="K1624" s="161">
        <f>Dane_baza!AT1613</f>
        <v>19141243</v>
      </c>
      <c r="L1624" s="161">
        <f>Dane_baza!AU1613</f>
        <v>1077243</v>
      </c>
      <c r="M1624" s="161">
        <f>Dane_baza!AV1613</f>
        <v>1116172</v>
      </c>
      <c r="N1624" s="161">
        <f>Dane_baza!AY1613</f>
        <v>33356487</v>
      </c>
      <c r="O1624" s="161">
        <f>Dane_baza!AZ1613</f>
        <v>825578</v>
      </c>
      <c r="P1624" s="161">
        <f>Dane_baza!AW1613</f>
        <v>0</v>
      </c>
      <c r="Q1624" s="161">
        <f>Dane_baza!AX1613</f>
        <v>0</v>
      </c>
      <c r="R1624" s="212">
        <f t="shared" si="85"/>
        <v>67348019</v>
      </c>
      <c r="S1624" s="212">
        <f>Dane_baza!BU1613</f>
        <v>32907194.989999998</v>
      </c>
      <c r="T1624" s="212">
        <f>Dane_baza!BV1613</f>
        <v>390519.52</v>
      </c>
      <c r="U1624" s="212">
        <f>Dane_baza!BW1613</f>
        <v>37180581.109999999</v>
      </c>
      <c r="V1624" s="212">
        <f t="shared" si="83"/>
        <v>70478295.620000005</v>
      </c>
      <c r="W1624" s="161">
        <f t="shared" si="84"/>
        <v>3130276.6200000048</v>
      </c>
      <c r="AA1624" s="36"/>
    </row>
    <row r="1625" spans="1:27" ht="14.45" x14ac:dyDescent="0.3">
      <c r="A1625" s="197" t="s">
        <v>177</v>
      </c>
      <c r="B1625" s="197" t="s">
        <v>32</v>
      </c>
      <c r="C1625" s="197" t="s">
        <v>37</v>
      </c>
      <c r="D1625" s="197" t="s">
        <v>36</v>
      </c>
      <c r="E1625" s="197" t="s">
        <v>31</v>
      </c>
      <c r="F1625" s="195" t="s">
        <v>4506</v>
      </c>
      <c r="G1625" s="195" t="s">
        <v>1540</v>
      </c>
      <c r="H1625" s="161">
        <f>Dane_baza!AR1614</f>
        <v>24524057</v>
      </c>
      <c r="I1625" s="161">
        <f>Dane_baza!AS1614</f>
        <v>534469</v>
      </c>
      <c r="J1625" s="161">
        <f>Dane_baza!BX1614</f>
        <v>1124603</v>
      </c>
      <c r="K1625" s="161">
        <f>Dane_baza!AT1614</f>
        <v>9079997</v>
      </c>
      <c r="L1625" s="161">
        <f>Dane_baza!AU1614</f>
        <v>0</v>
      </c>
      <c r="M1625" s="161">
        <f>Dane_baza!AV1614</f>
        <v>1106380</v>
      </c>
      <c r="N1625" s="161">
        <f>Dane_baza!AY1614</f>
        <v>37981493</v>
      </c>
      <c r="O1625" s="161">
        <f>Dane_baza!AZ1614</f>
        <v>804492</v>
      </c>
      <c r="P1625" s="161">
        <f>Dane_baza!AW1614</f>
        <v>0</v>
      </c>
      <c r="Q1625" s="161">
        <f>Dane_baza!AX1614</f>
        <v>0</v>
      </c>
      <c r="R1625" s="212">
        <f t="shared" si="85"/>
        <v>75155491</v>
      </c>
      <c r="S1625" s="212">
        <f>Dane_baza!BU1614</f>
        <v>55222161.409999996</v>
      </c>
      <c r="T1625" s="212">
        <f>Dane_baza!BV1614</f>
        <v>954722.77</v>
      </c>
      <c r="U1625" s="212">
        <f>Dane_baza!BW1614</f>
        <v>24924932.43</v>
      </c>
      <c r="V1625" s="212">
        <f t="shared" si="83"/>
        <v>81101816.609999999</v>
      </c>
      <c r="W1625" s="161">
        <f t="shared" si="84"/>
        <v>5946325.6099999994</v>
      </c>
      <c r="AA1625" s="36"/>
    </row>
    <row r="1626" spans="1:27" ht="14.45" x14ac:dyDescent="0.3">
      <c r="A1626" s="197" t="s">
        <v>177</v>
      </c>
      <c r="B1626" s="197" t="s">
        <v>32</v>
      </c>
      <c r="C1626" s="197" t="s">
        <v>39</v>
      </c>
      <c r="D1626" s="197" t="s">
        <v>40</v>
      </c>
      <c r="E1626" s="197" t="s">
        <v>31</v>
      </c>
      <c r="F1626" s="195" t="s">
        <v>4507</v>
      </c>
      <c r="G1626" s="195" t="s">
        <v>1542</v>
      </c>
      <c r="H1626" s="161">
        <f>Dane_baza!AR1615</f>
        <v>23206202</v>
      </c>
      <c r="I1626" s="161">
        <f>Dane_baza!AS1615</f>
        <v>653175</v>
      </c>
      <c r="J1626" s="161">
        <f>Dane_baza!BX1615</f>
        <v>1173134</v>
      </c>
      <c r="K1626" s="161">
        <f>Dane_baza!AT1615</f>
        <v>20998209</v>
      </c>
      <c r="L1626" s="161">
        <f>Dane_baza!AU1615</f>
        <v>854037</v>
      </c>
      <c r="M1626" s="161">
        <f>Dane_baza!AV1615</f>
        <v>1433596</v>
      </c>
      <c r="N1626" s="161">
        <f>Dane_baza!AY1615</f>
        <v>33181724</v>
      </c>
      <c r="O1626" s="161">
        <f>Dane_baza!AZ1615</f>
        <v>927761</v>
      </c>
      <c r="P1626" s="161">
        <f>Dane_baza!AW1615</f>
        <v>0</v>
      </c>
      <c r="Q1626" s="161">
        <f>Dane_baza!AX1615</f>
        <v>0</v>
      </c>
      <c r="R1626" s="212">
        <f t="shared" si="85"/>
        <v>82427838</v>
      </c>
      <c r="S1626" s="212">
        <f>Dane_baza!BU1615</f>
        <v>56843838.759999998</v>
      </c>
      <c r="T1626" s="212">
        <f>Dane_baza!BV1615</f>
        <v>916874.21</v>
      </c>
      <c r="U1626" s="212">
        <f>Dane_baza!BW1615</f>
        <v>28167125.027308058</v>
      </c>
      <c r="V1626" s="212">
        <f t="shared" si="83"/>
        <v>85927837.997308061</v>
      </c>
      <c r="W1626" s="161">
        <f t="shared" si="84"/>
        <v>3499999.9973080605</v>
      </c>
      <c r="AA1626" s="36"/>
    </row>
    <row r="1627" spans="1:27" ht="14.45" x14ac:dyDescent="0.3">
      <c r="A1627" s="197" t="s">
        <v>177</v>
      </c>
      <c r="B1627" s="197" t="s">
        <v>32</v>
      </c>
      <c r="C1627" s="197" t="s">
        <v>42</v>
      </c>
      <c r="D1627" s="197" t="s">
        <v>36</v>
      </c>
      <c r="E1627" s="197" t="s">
        <v>31</v>
      </c>
      <c r="F1627" s="195" t="s">
        <v>4508</v>
      </c>
      <c r="G1627" s="195" t="s">
        <v>1543</v>
      </c>
      <c r="H1627" s="161">
        <f>Dane_baza!AR1616</f>
        <v>2942422</v>
      </c>
      <c r="I1627" s="161">
        <f>Dane_baza!AS1616</f>
        <v>93187</v>
      </c>
      <c r="J1627" s="161">
        <f>Dane_baza!BX1616</f>
        <v>132917</v>
      </c>
      <c r="K1627" s="161">
        <f>Dane_baza!AT1616</f>
        <v>1749167</v>
      </c>
      <c r="L1627" s="161">
        <f>Dane_baza!AU1616</f>
        <v>0</v>
      </c>
      <c r="M1627" s="161">
        <f>Dane_baza!AV1616</f>
        <v>1243745</v>
      </c>
      <c r="N1627" s="161">
        <f>Dane_baza!AY1616</f>
        <v>4913930</v>
      </c>
      <c r="O1627" s="161">
        <f>Dane_baza!AZ1616</f>
        <v>126513</v>
      </c>
      <c r="P1627" s="161">
        <f>Dane_baza!AW1616</f>
        <v>0</v>
      </c>
      <c r="Q1627" s="161">
        <f>Dane_baza!AX1616</f>
        <v>0</v>
      </c>
      <c r="R1627" s="212">
        <f t="shared" si="85"/>
        <v>11201881</v>
      </c>
      <c r="S1627" s="212">
        <f>Dane_baza!BU1616</f>
        <v>6041660.8399999999</v>
      </c>
      <c r="T1627" s="212">
        <f>Dane_baza!BV1616</f>
        <v>266436.7</v>
      </c>
      <c r="U1627" s="212">
        <f>Dane_baza!BW1616</f>
        <v>5893783.4499999993</v>
      </c>
      <c r="V1627" s="212">
        <f t="shared" si="83"/>
        <v>12201880.989999998</v>
      </c>
      <c r="W1627" s="161">
        <f t="shared" si="84"/>
        <v>999999.98999999836</v>
      </c>
      <c r="AA1627" s="36"/>
    </row>
    <row r="1628" spans="1:27" ht="14.45" x14ac:dyDescent="0.3">
      <c r="A1628" s="197" t="s">
        <v>177</v>
      </c>
      <c r="B1628" s="197" t="s">
        <v>37</v>
      </c>
      <c r="C1628" s="197" t="s">
        <v>33</v>
      </c>
      <c r="D1628" s="197" t="s">
        <v>34</v>
      </c>
      <c r="E1628" s="197" t="s">
        <v>31</v>
      </c>
      <c r="F1628" s="195" t="s">
        <v>4509</v>
      </c>
      <c r="G1628" s="195" t="s">
        <v>1544</v>
      </c>
      <c r="H1628" s="161">
        <f>Dane_baza!AR1617</f>
        <v>17491154</v>
      </c>
      <c r="I1628" s="161">
        <f>Dane_baza!AS1617</f>
        <v>1726944</v>
      </c>
      <c r="J1628" s="161">
        <f>Dane_baza!BX1617</f>
        <v>677336</v>
      </c>
      <c r="K1628" s="161">
        <f>Dane_baza!AT1617</f>
        <v>2975029</v>
      </c>
      <c r="L1628" s="161">
        <f>Dane_baza!AU1617</f>
        <v>258405</v>
      </c>
      <c r="M1628" s="161">
        <f>Dane_baza!AV1617</f>
        <v>531736</v>
      </c>
      <c r="N1628" s="161">
        <f>Dane_baza!AY1617</f>
        <v>15209757</v>
      </c>
      <c r="O1628" s="161">
        <f>Dane_baza!AZ1617</f>
        <v>663382</v>
      </c>
      <c r="P1628" s="161">
        <f>Dane_baza!AW1617</f>
        <v>0</v>
      </c>
      <c r="Q1628" s="161">
        <f>Dane_baza!AX1617</f>
        <v>0</v>
      </c>
      <c r="R1628" s="212">
        <f t="shared" si="85"/>
        <v>39533743</v>
      </c>
      <c r="S1628" s="212">
        <f>Dane_baza!BU1617</f>
        <v>41973938.159999996</v>
      </c>
      <c r="T1628" s="212">
        <f>Dane_baza!BV1617</f>
        <v>2303854</v>
      </c>
      <c r="U1628" s="212">
        <f>Dane_baza!BW1617</f>
        <v>0</v>
      </c>
      <c r="V1628" s="212">
        <f t="shared" si="83"/>
        <v>44277792.159999996</v>
      </c>
      <c r="W1628" s="161">
        <f t="shared" si="84"/>
        <v>4744049.1599999964</v>
      </c>
      <c r="AA1628" s="36"/>
    </row>
    <row r="1629" spans="1:27" ht="14.45" x14ac:dyDescent="0.3">
      <c r="A1629" s="197" t="s">
        <v>177</v>
      </c>
      <c r="B1629" s="197" t="s">
        <v>37</v>
      </c>
      <c r="C1629" s="197" t="s">
        <v>32</v>
      </c>
      <c r="D1629" s="197" t="s">
        <v>40</v>
      </c>
      <c r="E1629" s="197" t="s">
        <v>31</v>
      </c>
      <c r="F1629" s="195" t="s">
        <v>4510</v>
      </c>
      <c r="G1629" s="195" t="s">
        <v>1545</v>
      </c>
      <c r="H1629" s="161">
        <f>Dane_baza!AR1618</f>
        <v>9164249</v>
      </c>
      <c r="I1629" s="161">
        <f>Dane_baza!AS1618</f>
        <v>112870</v>
      </c>
      <c r="J1629" s="161">
        <f>Dane_baza!BX1618</f>
        <v>484637</v>
      </c>
      <c r="K1629" s="161">
        <f>Dane_baza!AT1618</f>
        <v>7711221</v>
      </c>
      <c r="L1629" s="161">
        <f>Dane_baza!AU1618</f>
        <v>189907</v>
      </c>
      <c r="M1629" s="161">
        <f>Dane_baza!AV1618</f>
        <v>615286</v>
      </c>
      <c r="N1629" s="161">
        <f>Dane_baza!AY1618</f>
        <v>12370074</v>
      </c>
      <c r="O1629" s="161">
        <f>Dane_baza!AZ1618</f>
        <v>321148</v>
      </c>
      <c r="P1629" s="161">
        <f>Dane_baza!AW1618</f>
        <v>0</v>
      </c>
      <c r="Q1629" s="161">
        <f>Dane_baza!AX1618</f>
        <v>0</v>
      </c>
      <c r="R1629" s="212">
        <f t="shared" si="85"/>
        <v>30969392</v>
      </c>
      <c r="S1629" s="212">
        <f>Dane_baza!BU1618</f>
        <v>24859618.449999999</v>
      </c>
      <c r="T1629" s="212">
        <f>Dane_baza!BV1618</f>
        <v>87841.3</v>
      </c>
      <c r="U1629" s="212">
        <f>Dane_baza!BW1618</f>
        <v>8521932.0299999975</v>
      </c>
      <c r="V1629" s="212">
        <f t="shared" si="83"/>
        <v>33469391.779999997</v>
      </c>
      <c r="W1629" s="161">
        <f t="shared" si="84"/>
        <v>2499999.7799999975</v>
      </c>
      <c r="AA1629" s="36"/>
    </row>
    <row r="1630" spans="1:27" ht="14.45" x14ac:dyDescent="0.3">
      <c r="A1630" s="197" t="s">
        <v>177</v>
      </c>
      <c r="B1630" s="197" t="s">
        <v>37</v>
      </c>
      <c r="C1630" s="197" t="s">
        <v>37</v>
      </c>
      <c r="D1630" s="197" t="s">
        <v>36</v>
      </c>
      <c r="E1630" s="197" t="s">
        <v>31</v>
      </c>
      <c r="F1630" s="195" t="s">
        <v>4511</v>
      </c>
      <c r="G1630" s="195" t="s">
        <v>1544</v>
      </c>
      <c r="H1630" s="161">
        <f>Dane_baza!AR1619</f>
        <v>9527560</v>
      </c>
      <c r="I1630" s="161">
        <f>Dane_baza!AS1619</f>
        <v>427733</v>
      </c>
      <c r="J1630" s="161">
        <f>Dane_baza!BX1619</f>
        <v>606686</v>
      </c>
      <c r="K1630" s="161">
        <f>Dane_baza!AT1619</f>
        <v>12499715</v>
      </c>
      <c r="L1630" s="161">
        <f>Dane_baza!AU1619</f>
        <v>33625</v>
      </c>
      <c r="M1630" s="161">
        <f>Dane_baza!AV1619</f>
        <v>638568</v>
      </c>
      <c r="N1630" s="161">
        <f>Dane_baza!AY1619</f>
        <v>18732806</v>
      </c>
      <c r="O1630" s="161">
        <f>Dane_baza!AZ1619</f>
        <v>441173</v>
      </c>
      <c r="P1630" s="161">
        <f>Dane_baza!AW1619</f>
        <v>0</v>
      </c>
      <c r="Q1630" s="161">
        <f>Dane_baza!AX1619</f>
        <v>0</v>
      </c>
      <c r="R1630" s="212">
        <f t="shared" si="85"/>
        <v>42907866</v>
      </c>
      <c r="S1630" s="212">
        <f>Dane_baza!BU1619</f>
        <v>26800128.449999999</v>
      </c>
      <c r="T1630" s="212">
        <f>Dane_baza!BV1619</f>
        <v>242510.26</v>
      </c>
      <c r="U1630" s="212">
        <f>Dane_baza!BW1619</f>
        <v>18865226.849999994</v>
      </c>
      <c r="V1630" s="212">
        <f t="shared" si="83"/>
        <v>45907865.559999995</v>
      </c>
      <c r="W1630" s="161">
        <f t="shared" si="84"/>
        <v>2999999.5599999949</v>
      </c>
      <c r="AA1630" s="36"/>
    </row>
    <row r="1631" spans="1:27" ht="14.45" x14ac:dyDescent="0.3">
      <c r="A1631" s="197" t="s">
        <v>177</v>
      </c>
      <c r="B1631" s="197" t="s">
        <v>37</v>
      </c>
      <c r="C1631" s="197" t="s">
        <v>39</v>
      </c>
      <c r="D1631" s="197" t="s">
        <v>40</v>
      </c>
      <c r="E1631" s="197" t="s">
        <v>31</v>
      </c>
      <c r="F1631" s="195" t="s">
        <v>4512</v>
      </c>
      <c r="G1631" s="195" t="s">
        <v>1546</v>
      </c>
      <c r="H1631" s="161">
        <f>Dane_baza!AR1620</f>
        <v>5031927</v>
      </c>
      <c r="I1631" s="161">
        <f>Dane_baza!AS1620</f>
        <v>114718</v>
      </c>
      <c r="J1631" s="161">
        <f>Dane_baza!BX1620</f>
        <v>462894</v>
      </c>
      <c r="K1631" s="161">
        <f>Dane_baza!AT1620</f>
        <v>13027555</v>
      </c>
      <c r="L1631" s="161">
        <f>Dane_baza!AU1620</f>
        <v>1379627</v>
      </c>
      <c r="M1631" s="161">
        <f>Dane_baza!AV1620</f>
        <v>512036</v>
      </c>
      <c r="N1631" s="161">
        <f>Dane_baza!AY1620</f>
        <v>14971741</v>
      </c>
      <c r="O1631" s="161">
        <f>Dane_baza!AZ1620</f>
        <v>269245</v>
      </c>
      <c r="P1631" s="161">
        <f>Dane_baza!AW1620</f>
        <v>0</v>
      </c>
      <c r="Q1631" s="161">
        <f>Dane_baza!AX1620</f>
        <v>0</v>
      </c>
      <c r="R1631" s="212">
        <f t="shared" si="85"/>
        <v>35769743</v>
      </c>
      <c r="S1631" s="212">
        <f>Dane_baza!BU1620</f>
        <v>17588721.239999998</v>
      </c>
      <c r="T1631" s="212">
        <f>Dane_baza!BV1620</f>
        <v>87558.22</v>
      </c>
      <c r="U1631" s="212">
        <f>Dane_baza!BW1620</f>
        <v>20593463.535594359</v>
      </c>
      <c r="V1631" s="212">
        <f t="shared" si="83"/>
        <v>38269742.995594352</v>
      </c>
      <c r="W1631" s="161">
        <f t="shared" si="84"/>
        <v>2499999.9955943525</v>
      </c>
      <c r="AA1631" s="36"/>
    </row>
    <row r="1632" spans="1:27" ht="14.45" x14ac:dyDescent="0.3">
      <c r="A1632" s="197" t="s">
        <v>177</v>
      </c>
      <c r="B1632" s="197" t="s">
        <v>37</v>
      </c>
      <c r="C1632" s="197" t="s">
        <v>42</v>
      </c>
      <c r="D1632" s="197" t="s">
        <v>36</v>
      </c>
      <c r="E1632" s="197" t="s">
        <v>31</v>
      </c>
      <c r="F1632" s="195" t="s">
        <v>4513</v>
      </c>
      <c r="G1632" s="195" t="s">
        <v>1547</v>
      </c>
      <c r="H1632" s="161">
        <f>Dane_baza!AR1621</f>
        <v>2988322</v>
      </c>
      <c r="I1632" s="161">
        <f>Dane_baza!AS1621</f>
        <v>176442</v>
      </c>
      <c r="J1632" s="161">
        <f>Dane_baza!BX1621</f>
        <v>181058</v>
      </c>
      <c r="K1632" s="161">
        <f>Dane_baza!AT1621</f>
        <v>2807385</v>
      </c>
      <c r="L1632" s="161">
        <f>Dane_baza!AU1621</f>
        <v>0</v>
      </c>
      <c r="M1632" s="161">
        <f>Dane_baza!AV1621</f>
        <v>279228</v>
      </c>
      <c r="N1632" s="161">
        <f>Dane_baza!AY1621</f>
        <v>4475550</v>
      </c>
      <c r="O1632" s="161">
        <f>Dane_baza!AZ1621</f>
        <v>110293</v>
      </c>
      <c r="P1632" s="161">
        <f>Dane_baza!AW1621</f>
        <v>0</v>
      </c>
      <c r="Q1632" s="161">
        <f>Dane_baza!AX1621</f>
        <v>0</v>
      </c>
      <c r="R1632" s="212">
        <f t="shared" si="85"/>
        <v>11018278</v>
      </c>
      <c r="S1632" s="212">
        <f>Dane_baza!BU1621</f>
        <v>8278334.7599999998</v>
      </c>
      <c r="T1632" s="212">
        <f>Dane_baza!BV1621</f>
        <v>18282.43</v>
      </c>
      <c r="U1632" s="212">
        <f>Dane_baza!BW1621</f>
        <v>3721660.8150000013</v>
      </c>
      <c r="V1632" s="212">
        <f t="shared" si="83"/>
        <v>12018278.005000001</v>
      </c>
      <c r="W1632" s="161">
        <f t="shared" si="84"/>
        <v>1000000.0050000008</v>
      </c>
      <c r="AA1632" s="36"/>
    </row>
    <row r="1633" spans="1:27" ht="14.45" x14ac:dyDescent="0.3">
      <c r="A1633" s="197" t="s">
        <v>177</v>
      </c>
      <c r="B1633" s="197" t="s">
        <v>37</v>
      </c>
      <c r="C1633" s="197" t="s">
        <v>44</v>
      </c>
      <c r="D1633" s="197" t="s">
        <v>36</v>
      </c>
      <c r="E1633" s="197" t="s">
        <v>31</v>
      </c>
      <c r="F1633" s="195" t="s">
        <v>4514</v>
      </c>
      <c r="G1633" s="195" t="s">
        <v>1548</v>
      </c>
      <c r="H1633" s="161">
        <f>Dane_baza!AR1622</f>
        <v>5555856</v>
      </c>
      <c r="I1633" s="161">
        <f>Dane_baza!AS1622</f>
        <v>314973</v>
      </c>
      <c r="J1633" s="161">
        <f>Dane_baza!BX1622</f>
        <v>333490</v>
      </c>
      <c r="K1633" s="161">
        <f>Dane_baza!AT1622</f>
        <v>5117913</v>
      </c>
      <c r="L1633" s="161">
        <f>Dane_baza!AU1622</f>
        <v>16241</v>
      </c>
      <c r="M1633" s="161">
        <f>Dane_baza!AV1622</f>
        <v>915702</v>
      </c>
      <c r="N1633" s="161">
        <f>Dane_baza!AY1622</f>
        <v>11179929</v>
      </c>
      <c r="O1633" s="161">
        <f>Dane_baza!AZ1622</f>
        <v>233562</v>
      </c>
      <c r="P1633" s="161">
        <f>Dane_baza!AW1622</f>
        <v>0</v>
      </c>
      <c r="Q1633" s="161">
        <f>Dane_baza!AX1622</f>
        <v>0</v>
      </c>
      <c r="R1633" s="212">
        <f t="shared" si="85"/>
        <v>23667666</v>
      </c>
      <c r="S1633" s="212">
        <f>Dane_baza!BU1622</f>
        <v>15942170.439999999</v>
      </c>
      <c r="T1633" s="212">
        <f>Dane_baza!BV1622</f>
        <v>106635.79</v>
      </c>
      <c r="U1633" s="212">
        <f>Dane_baza!BW1622</f>
        <v>9118859.4900000002</v>
      </c>
      <c r="V1633" s="212">
        <f t="shared" si="83"/>
        <v>25167665.719999999</v>
      </c>
      <c r="W1633" s="161">
        <f t="shared" si="84"/>
        <v>1499999.7199999988</v>
      </c>
      <c r="AA1633" s="36"/>
    </row>
    <row r="1634" spans="1:27" ht="14.45" x14ac:dyDescent="0.3">
      <c r="A1634" s="197" t="s">
        <v>177</v>
      </c>
      <c r="B1634" s="197" t="s">
        <v>37</v>
      </c>
      <c r="C1634" s="197" t="s">
        <v>51</v>
      </c>
      <c r="D1634" s="197" t="s">
        <v>36</v>
      </c>
      <c r="E1634" s="197" t="s">
        <v>31</v>
      </c>
      <c r="F1634" s="195" t="s">
        <v>4515</v>
      </c>
      <c r="G1634" s="195" t="s">
        <v>1549</v>
      </c>
      <c r="H1634" s="161">
        <f>Dane_baza!AR1623</f>
        <v>2460457</v>
      </c>
      <c r="I1634" s="161">
        <f>Dane_baza!AS1623</f>
        <v>1035949</v>
      </c>
      <c r="J1634" s="161">
        <f>Dane_baza!BX1623</f>
        <v>168759</v>
      </c>
      <c r="K1634" s="161">
        <f>Dane_baza!AT1623</f>
        <v>2496214</v>
      </c>
      <c r="L1634" s="161">
        <f>Dane_baza!AU1623</f>
        <v>0</v>
      </c>
      <c r="M1634" s="161">
        <f>Dane_baza!AV1623</f>
        <v>637903</v>
      </c>
      <c r="N1634" s="161">
        <f>Dane_baza!AY1623</f>
        <v>5485483</v>
      </c>
      <c r="O1634" s="161">
        <f>Dane_baza!AZ1623</f>
        <v>154086</v>
      </c>
      <c r="P1634" s="161">
        <f>Dane_baza!AW1623</f>
        <v>0</v>
      </c>
      <c r="Q1634" s="161">
        <f>Dane_baza!AX1623</f>
        <v>0</v>
      </c>
      <c r="R1634" s="212">
        <f t="shared" si="85"/>
        <v>12438851</v>
      </c>
      <c r="S1634" s="212">
        <f>Dane_baza!BU1623</f>
        <v>8330322.5999999996</v>
      </c>
      <c r="T1634" s="212">
        <f>Dane_baza!BV1623</f>
        <v>1220832.96</v>
      </c>
      <c r="U1634" s="212">
        <f>Dane_baza!BW1623</f>
        <v>3887695.35</v>
      </c>
      <c r="V1634" s="212">
        <f t="shared" si="83"/>
        <v>13438850.909999998</v>
      </c>
      <c r="W1634" s="161">
        <f t="shared" si="84"/>
        <v>999999.90999999829</v>
      </c>
      <c r="AA1634" s="36"/>
    </row>
    <row r="1635" spans="1:27" ht="14.45" x14ac:dyDescent="0.3">
      <c r="A1635" s="197" t="s">
        <v>177</v>
      </c>
      <c r="B1635" s="197" t="s">
        <v>39</v>
      </c>
      <c r="C1635" s="197" t="s">
        <v>33</v>
      </c>
      <c r="D1635" s="197" t="s">
        <v>34</v>
      </c>
      <c r="E1635" s="197" t="s">
        <v>31</v>
      </c>
      <c r="F1635" s="195" t="s">
        <v>4516</v>
      </c>
      <c r="G1635" s="195" t="s">
        <v>1550</v>
      </c>
      <c r="H1635" s="161">
        <f>Dane_baza!AR1624</f>
        <v>64576909</v>
      </c>
      <c r="I1635" s="161">
        <f>Dane_baza!AS1624</f>
        <v>17243496</v>
      </c>
      <c r="J1635" s="161">
        <f>Dane_baza!BX1624</f>
        <v>1543578</v>
      </c>
      <c r="K1635" s="161">
        <f>Dane_baza!AT1624</f>
        <v>0</v>
      </c>
      <c r="L1635" s="161">
        <f>Dane_baza!AU1624</f>
        <v>802345</v>
      </c>
      <c r="M1635" s="161">
        <f>Dane_baza!AV1624</f>
        <v>1865470</v>
      </c>
      <c r="N1635" s="161">
        <f>Dane_baza!AY1624</f>
        <v>83917368</v>
      </c>
      <c r="O1635" s="161">
        <f>Dane_baza!AZ1624</f>
        <v>2032316</v>
      </c>
      <c r="P1635" s="161">
        <f>Dane_baza!AW1624</f>
        <v>0</v>
      </c>
      <c r="Q1635" s="161">
        <f>Dane_baza!AX1624</f>
        <v>0</v>
      </c>
      <c r="R1635" s="212">
        <f t="shared" si="85"/>
        <v>171981482</v>
      </c>
      <c r="S1635" s="212">
        <f>Dane_baza!BU1624</f>
        <v>137190535.66999999</v>
      </c>
      <c r="T1635" s="212">
        <f>Dane_baza!BV1624</f>
        <v>21528409.82</v>
      </c>
      <c r="U1635" s="212">
        <f>Dane_baza!BW1624</f>
        <v>21459962.010000002</v>
      </c>
      <c r="V1635" s="212">
        <f t="shared" si="83"/>
        <v>180178907.49999997</v>
      </c>
      <c r="W1635" s="161">
        <f t="shared" si="84"/>
        <v>8197425.4999999702</v>
      </c>
      <c r="AA1635" s="36"/>
    </row>
    <row r="1636" spans="1:27" ht="14.45" x14ac:dyDescent="0.3">
      <c r="A1636" s="197" t="s">
        <v>177</v>
      </c>
      <c r="B1636" s="197" t="s">
        <v>39</v>
      </c>
      <c r="C1636" s="197" t="s">
        <v>32</v>
      </c>
      <c r="D1636" s="197" t="s">
        <v>36</v>
      </c>
      <c r="E1636" s="197" t="s">
        <v>31</v>
      </c>
      <c r="F1636" s="195" t="s">
        <v>4517</v>
      </c>
      <c r="G1636" s="195" t="s">
        <v>1551</v>
      </c>
      <c r="H1636" s="161">
        <f>Dane_baza!AR1625</f>
        <v>6796677</v>
      </c>
      <c r="I1636" s="161">
        <f>Dane_baza!AS1625</f>
        <v>409712</v>
      </c>
      <c r="J1636" s="161">
        <f>Dane_baza!BX1625</f>
        <v>321672</v>
      </c>
      <c r="K1636" s="161">
        <f>Dane_baza!AT1625</f>
        <v>0</v>
      </c>
      <c r="L1636" s="161">
        <f>Dane_baza!AU1625</f>
        <v>0</v>
      </c>
      <c r="M1636" s="161">
        <f>Dane_baza!AV1625</f>
        <v>1279460</v>
      </c>
      <c r="N1636" s="161">
        <f>Dane_baza!AY1625</f>
        <v>14511843</v>
      </c>
      <c r="O1636" s="161">
        <f>Dane_baza!AZ1625</f>
        <v>202745</v>
      </c>
      <c r="P1636" s="161">
        <f>Dane_baza!AW1625</f>
        <v>0</v>
      </c>
      <c r="Q1636" s="161">
        <f>Dane_baza!AX1625</f>
        <v>-1350579</v>
      </c>
      <c r="R1636" s="212">
        <f t="shared" si="85"/>
        <v>22171530</v>
      </c>
      <c r="S1636" s="212">
        <f>Dane_baza!BU1625</f>
        <v>19525924.850000001</v>
      </c>
      <c r="T1636" s="212">
        <f>Dane_baza!BV1625</f>
        <v>708605.97</v>
      </c>
      <c r="U1636" s="212">
        <f>Dane_baza!BW1625</f>
        <v>3936999.1764689358</v>
      </c>
      <c r="V1636" s="212">
        <f t="shared" si="83"/>
        <v>24171529.996468935</v>
      </c>
      <c r="W1636" s="161">
        <f t="shared" si="84"/>
        <v>1999999.9964689352</v>
      </c>
      <c r="AA1636" s="36"/>
    </row>
    <row r="1637" spans="1:27" ht="14.45" x14ac:dyDescent="0.3">
      <c r="A1637" s="197" t="s">
        <v>177</v>
      </c>
      <c r="B1637" s="197" t="s">
        <v>39</v>
      </c>
      <c r="C1637" s="197" t="s">
        <v>37</v>
      </c>
      <c r="D1637" s="197" t="s">
        <v>36</v>
      </c>
      <c r="E1637" s="197" t="s">
        <v>31</v>
      </c>
      <c r="F1637" s="195" t="s">
        <v>4518</v>
      </c>
      <c r="G1637" s="195" t="s">
        <v>1552</v>
      </c>
      <c r="H1637" s="161">
        <f>Dane_baza!AR1626</f>
        <v>49466837</v>
      </c>
      <c r="I1637" s="161">
        <f>Dane_baza!AS1626</f>
        <v>5075807</v>
      </c>
      <c r="J1637" s="161">
        <f>Dane_baza!BX1626</f>
        <v>1546156</v>
      </c>
      <c r="K1637" s="161">
        <f>Dane_baza!AT1626</f>
        <v>0</v>
      </c>
      <c r="L1637" s="161">
        <f>Dane_baza!AU1626</f>
        <v>28200</v>
      </c>
      <c r="M1637" s="161">
        <f>Dane_baza!AV1626</f>
        <v>1138551</v>
      </c>
      <c r="N1637" s="161">
        <f>Dane_baza!AY1626</f>
        <v>77450270</v>
      </c>
      <c r="O1637" s="161">
        <f>Dane_baza!AZ1626</f>
        <v>1471118</v>
      </c>
      <c r="P1637" s="161">
        <f>Dane_baza!AW1626</f>
        <v>0</v>
      </c>
      <c r="Q1637" s="161">
        <f>Dane_baza!AX1626</f>
        <v>-470919</v>
      </c>
      <c r="R1637" s="212">
        <f t="shared" si="85"/>
        <v>135706020</v>
      </c>
      <c r="S1637" s="212">
        <f>Dane_baza!BU1626</f>
        <v>89540115.609999999</v>
      </c>
      <c r="T1637" s="212">
        <f>Dane_baza!BV1626</f>
        <v>5703391.8200000003</v>
      </c>
      <c r="U1637" s="212">
        <f>Dane_baza!BW1626</f>
        <v>44420295.340000004</v>
      </c>
      <c r="V1637" s="212">
        <f t="shared" si="83"/>
        <v>139663802.77000001</v>
      </c>
      <c r="W1637" s="161">
        <f t="shared" si="84"/>
        <v>3957782.7700000107</v>
      </c>
      <c r="AA1637" s="36"/>
    </row>
    <row r="1638" spans="1:27" ht="14.45" x14ac:dyDescent="0.3">
      <c r="A1638" s="197" t="s">
        <v>177</v>
      </c>
      <c r="B1638" s="197" t="s">
        <v>39</v>
      </c>
      <c r="C1638" s="197" t="s">
        <v>39</v>
      </c>
      <c r="D1638" s="197" t="s">
        <v>36</v>
      </c>
      <c r="E1638" s="197" t="s">
        <v>31</v>
      </c>
      <c r="F1638" s="195" t="s">
        <v>4519</v>
      </c>
      <c r="G1638" s="195" t="s">
        <v>1550</v>
      </c>
      <c r="H1638" s="161">
        <f>Dane_baza!AR1627</f>
        <v>82260810</v>
      </c>
      <c r="I1638" s="161">
        <f>Dane_baza!AS1627</f>
        <v>8499852</v>
      </c>
      <c r="J1638" s="161">
        <f>Dane_baza!BX1627</f>
        <v>2624706</v>
      </c>
      <c r="K1638" s="161">
        <f>Dane_baza!AT1627</f>
        <v>0</v>
      </c>
      <c r="L1638" s="161">
        <f>Dane_baza!AU1627</f>
        <v>0</v>
      </c>
      <c r="M1638" s="161">
        <f>Dane_baza!AV1627</f>
        <v>1727031</v>
      </c>
      <c r="N1638" s="161">
        <f>Dane_baza!AY1627</f>
        <v>82752142</v>
      </c>
      <c r="O1638" s="161">
        <f>Dane_baza!AZ1627</f>
        <v>3140115</v>
      </c>
      <c r="P1638" s="161">
        <f>Dane_baza!AW1627</f>
        <v>0</v>
      </c>
      <c r="Q1638" s="161">
        <f>Dane_baza!AX1627</f>
        <v>0</v>
      </c>
      <c r="R1638" s="212">
        <f t="shared" si="85"/>
        <v>181004656</v>
      </c>
      <c r="S1638" s="212">
        <f>Dane_baza!BU1627</f>
        <v>155819814.55000001</v>
      </c>
      <c r="T1638" s="212">
        <f>Dane_baza!BV1627</f>
        <v>9139199.3300000001</v>
      </c>
      <c r="U1638" s="212">
        <f>Dane_baza!BW1627</f>
        <v>31466716.629999999</v>
      </c>
      <c r="V1638" s="212">
        <f t="shared" si="83"/>
        <v>196425730.51000002</v>
      </c>
      <c r="W1638" s="161">
        <f t="shared" si="84"/>
        <v>15421074.51000002</v>
      </c>
      <c r="AA1638" s="36"/>
    </row>
    <row r="1639" spans="1:27" ht="14.45" x14ac:dyDescent="0.3">
      <c r="A1639" s="197" t="s">
        <v>177</v>
      </c>
      <c r="B1639" s="197" t="s">
        <v>39</v>
      </c>
      <c r="C1639" s="197" t="s">
        <v>42</v>
      </c>
      <c r="D1639" s="197" t="s">
        <v>36</v>
      </c>
      <c r="E1639" s="197" t="s">
        <v>31</v>
      </c>
      <c r="F1639" s="195" t="s">
        <v>4520</v>
      </c>
      <c r="G1639" s="195" t="s">
        <v>1553</v>
      </c>
      <c r="H1639" s="161">
        <f>Dane_baza!AR1628</f>
        <v>6996799</v>
      </c>
      <c r="I1639" s="161">
        <f>Dane_baza!AS1628</f>
        <v>145659</v>
      </c>
      <c r="J1639" s="161">
        <f>Dane_baza!BX1628</f>
        <v>346395</v>
      </c>
      <c r="K1639" s="161">
        <f>Dane_baza!AT1628</f>
        <v>5105772</v>
      </c>
      <c r="L1639" s="161">
        <f>Dane_baza!AU1628</f>
        <v>0</v>
      </c>
      <c r="M1639" s="161">
        <f>Dane_baza!AV1628</f>
        <v>881016</v>
      </c>
      <c r="N1639" s="161">
        <f>Dane_baza!AY1628</f>
        <v>12754839</v>
      </c>
      <c r="O1639" s="161">
        <f>Dane_baza!AZ1628</f>
        <v>301685</v>
      </c>
      <c r="P1639" s="161">
        <f>Dane_baza!AW1628</f>
        <v>0</v>
      </c>
      <c r="Q1639" s="161">
        <f>Dane_baza!AX1628</f>
        <v>0</v>
      </c>
      <c r="R1639" s="212">
        <f t="shared" si="85"/>
        <v>26532165</v>
      </c>
      <c r="S1639" s="212">
        <f>Dane_baza!BU1628</f>
        <v>17274986.43</v>
      </c>
      <c r="T1639" s="212">
        <f>Dane_baza!BV1628</f>
        <v>239386.35</v>
      </c>
      <c r="U1639" s="212">
        <f>Dane_baza!BW1628</f>
        <v>11017792.220313828</v>
      </c>
      <c r="V1639" s="212">
        <f t="shared" si="83"/>
        <v>28532165.00031383</v>
      </c>
      <c r="W1639" s="161">
        <f t="shared" si="84"/>
        <v>2000000.0003138296</v>
      </c>
      <c r="AA1639" s="36"/>
    </row>
    <row r="1640" spans="1:27" ht="14.45" x14ac:dyDescent="0.3">
      <c r="A1640" s="197" t="s">
        <v>177</v>
      </c>
      <c r="B1640" s="197" t="s">
        <v>39</v>
      </c>
      <c r="C1640" s="197" t="s">
        <v>44</v>
      </c>
      <c r="D1640" s="197" t="s">
        <v>36</v>
      </c>
      <c r="E1640" s="197" t="s">
        <v>31</v>
      </c>
      <c r="F1640" s="195" t="s">
        <v>4521</v>
      </c>
      <c r="G1640" s="195" t="s">
        <v>1554</v>
      </c>
      <c r="H1640" s="161">
        <f>Dane_baza!AR1629</f>
        <v>15758350</v>
      </c>
      <c r="I1640" s="161">
        <f>Dane_baza!AS1629</f>
        <v>202828</v>
      </c>
      <c r="J1640" s="161">
        <f>Dane_baza!BX1629</f>
        <v>594218</v>
      </c>
      <c r="K1640" s="161">
        <f>Dane_baza!AT1629</f>
        <v>2765859</v>
      </c>
      <c r="L1640" s="161">
        <f>Dane_baza!AU1629</f>
        <v>0</v>
      </c>
      <c r="M1640" s="161">
        <f>Dane_baza!AV1629</f>
        <v>581797</v>
      </c>
      <c r="N1640" s="161">
        <f>Dane_baza!AY1629</f>
        <v>21643177</v>
      </c>
      <c r="O1640" s="161">
        <f>Dane_baza!AZ1629</f>
        <v>676357</v>
      </c>
      <c r="P1640" s="161">
        <f>Dane_baza!AW1629</f>
        <v>0</v>
      </c>
      <c r="Q1640" s="161">
        <f>Dane_baza!AX1629</f>
        <v>0</v>
      </c>
      <c r="R1640" s="212">
        <f t="shared" si="85"/>
        <v>42222586</v>
      </c>
      <c r="S1640" s="212">
        <f>Dane_baza!BU1629</f>
        <v>36301220.93</v>
      </c>
      <c r="T1640" s="212">
        <f>Dane_baza!BV1629</f>
        <v>500543.49</v>
      </c>
      <c r="U1640" s="212">
        <f>Dane_baza!BW1629</f>
        <v>8420821.5500000007</v>
      </c>
      <c r="V1640" s="212">
        <f t="shared" si="83"/>
        <v>45222585.969999999</v>
      </c>
      <c r="W1640" s="161">
        <f t="shared" si="84"/>
        <v>2999999.9699999988</v>
      </c>
      <c r="AA1640" s="36"/>
    </row>
    <row r="1641" spans="1:27" ht="14.45" x14ac:dyDescent="0.3">
      <c r="A1641" s="197" t="s">
        <v>177</v>
      </c>
      <c r="B1641" s="197" t="s">
        <v>39</v>
      </c>
      <c r="C1641" s="197" t="s">
        <v>51</v>
      </c>
      <c r="D1641" s="197" t="s">
        <v>36</v>
      </c>
      <c r="E1641" s="197" t="s">
        <v>31</v>
      </c>
      <c r="F1641" s="195" t="s">
        <v>4522</v>
      </c>
      <c r="G1641" s="195" t="s">
        <v>1555</v>
      </c>
      <c r="H1641" s="161">
        <f>Dane_baza!AR1630</f>
        <v>3762517</v>
      </c>
      <c r="I1641" s="161">
        <f>Dane_baza!AS1630</f>
        <v>56060</v>
      </c>
      <c r="J1641" s="161">
        <f>Dane_baza!BX1630</f>
        <v>229769</v>
      </c>
      <c r="K1641" s="161">
        <f>Dane_baza!AT1630</f>
        <v>3417213</v>
      </c>
      <c r="L1641" s="161">
        <f>Dane_baza!AU1630</f>
        <v>0</v>
      </c>
      <c r="M1641" s="161">
        <f>Dane_baza!AV1630</f>
        <v>638762</v>
      </c>
      <c r="N1641" s="161">
        <f>Dane_baza!AY1630</f>
        <v>8353783</v>
      </c>
      <c r="O1641" s="161">
        <f>Dane_baza!AZ1630</f>
        <v>227074</v>
      </c>
      <c r="P1641" s="161">
        <f>Dane_baza!AW1630</f>
        <v>0</v>
      </c>
      <c r="Q1641" s="161">
        <f>Dane_baza!AX1630</f>
        <v>0</v>
      </c>
      <c r="R1641" s="212">
        <f t="shared" si="85"/>
        <v>16685178</v>
      </c>
      <c r="S1641" s="212">
        <f>Dane_baza!BU1630</f>
        <v>10939966.41</v>
      </c>
      <c r="T1641" s="212">
        <f>Dane_baza!BV1630</f>
        <v>110542.98</v>
      </c>
      <c r="U1641" s="212">
        <f>Dane_baza!BW1630</f>
        <v>7134668.6176730646</v>
      </c>
      <c r="V1641" s="212">
        <f t="shared" si="83"/>
        <v>18185178.007673066</v>
      </c>
      <c r="W1641" s="161">
        <f t="shared" si="84"/>
        <v>1500000.0076730661</v>
      </c>
      <c r="AA1641" s="36"/>
    </row>
    <row r="1642" spans="1:27" ht="14.45" x14ac:dyDescent="0.3">
      <c r="A1642" s="197" t="s">
        <v>177</v>
      </c>
      <c r="B1642" s="197" t="s">
        <v>39</v>
      </c>
      <c r="C1642" s="197" t="s">
        <v>75</v>
      </c>
      <c r="D1642" s="197" t="s">
        <v>36</v>
      </c>
      <c r="E1642" s="197" t="s">
        <v>31</v>
      </c>
      <c r="F1642" s="195" t="s">
        <v>4523</v>
      </c>
      <c r="G1642" s="195" t="s">
        <v>1556</v>
      </c>
      <c r="H1642" s="161">
        <f>Dane_baza!AR1631</f>
        <v>14326673</v>
      </c>
      <c r="I1642" s="161">
        <f>Dane_baza!AS1631</f>
        <v>422834</v>
      </c>
      <c r="J1642" s="161">
        <f>Dane_baza!BX1631</f>
        <v>648788</v>
      </c>
      <c r="K1642" s="161">
        <f>Dane_baza!AT1631</f>
        <v>9194541</v>
      </c>
      <c r="L1642" s="161">
        <f>Dane_baza!AU1631</f>
        <v>0</v>
      </c>
      <c r="M1642" s="161">
        <f>Dane_baza!AV1631</f>
        <v>492318</v>
      </c>
      <c r="N1642" s="161">
        <f>Dane_baza!AY1631</f>
        <v>23210000</v>
      </c>
      <c r="O1642" s="161">
        <f>Dane_baza!AZ1631</f>
        <v>480100</v>
      </c>
      <c r="P1642" s="161">
        <f>Dane_baza!AW1631</f>
        <v>0</v>
      </c>
      <c r="Q1642" s="161">
        <f>Dane_baza!AX1631</f>
        <v>0</v>
      </c>
      <c r="R1642" s="212">
        <f t="shared" si="85"/>
        <v>48775254</v>
      </c>
      <c r="S1642" s="212">
        <f>Dane_baza!BU1631</f>
        <v>34909077.979999997</v>
      </c>
      <c r="T1642" s="212">
        <f>Dane_baza!BV1631</f>
        <v>292851.3</v>
      </c>
      <c r="U1642" s="212">
        <f>Dane_baza!BW1631</f>
        <v>16573324.718400477</v>
      </c>
      <c r="V1642" s="212">
        <f t="shared" si="83"/>
        <v>51775253.998400472</v>
      </c>
      <c r="W1642" s="161">
        <f t="shared" si="84"/>
        <v>2999999.9984004721</v>
      </c>
      <c r="AA1642" s="36"/>
    </row>
    <row r="1643" spans="1:27" ht="14.45" x14ac:dyDescent="0.3">
      <c r="A1643" s="197" t="s">
        <v>177</v>
      </c>
      <c r="B1643" s="197" t="s">
        <v>42</v>
      </c>
      <c r="C1643" s="197" t="s">
        <v>33</v>
      </c>
      <c r="D1643" s="197" t="s">
        <v>36</v>
      </c>
      <c r="E1643" s="197" t="s">
        <v>31</v>
      </c>
      <c r="F1643" s="195" t="s">
        <v>4524</v>
      </c>
      <c r="G1643" s="195" t="s">
        <v>1557</v>
      </c>
      <c r="H1643" s="161">
        <f>Dane_baza!AR1632</f>
        <v>7799986</v>
      </c>
      <c r="I1643" s="161">
        <f>Dane_baza!AS1632</f>
        <v>499540</v>
      </c>
      <c r="J1643" s="161">
        <f>Dane_baza!BX1632</f>
        <v>402687</v>
      </c>
      <c r="K1643" s="161">
        <f>Dane_baza!AT1632</f>
        <v>5342668</v>
      </c>
      <c r="L1643" s="161">
        <f>Dane_baza!AU1632</f>
        <v>327358</v>
      </c>
      <c r="M1643" s="161">
        <f>Dane_baza!AV1632</f>
        <v>859091</v>
      </c>
      <c r="N1643" s="161">
        <f>Dane_baza!AY1632</f>
        <v>20703498</v>
      </c>
      <c r="O1643" s="161">
        <f>Dane_baza!AZ1632</f>
        <v>585528</v>
      </c>
      <c r="P1643" s="161">
        <f>Dane_baza!AW1632</f>
        <v>0</v>
      </c>
      <c r="Q1643" s="161">
        <f>Dane_baza!AX1632</f>
        <v>0</v>
      </c>
      <c r="R1643" s="212">
        <f t="shared" si="85"/>
        <v>36520356</v>
      </c>
      <c r="S1643" s="212">
        <f>Dane_baza!BU1632</f>
        <v>19496206.100000001</v>
      </c>
      <c r="T1643" s="212">
        <f>Dane_baza!BV1632</f>
        <v>831723.22</v>
      </c>
      <c r="U1643" s="212">
        <f>Dane_baza!BW1632</f>
        <v>20119289.640000001</v>
      </c>
      <c r="V1643" s="212">
        <f t="shared" si="83"/>
        <v>40447218.960000001</v>
      </c>
      <c r="W1643" s="161">
        <f t="shared" si="84"/>
        <v>3926862.9600000009</v>
      </c>
      <c r="AA1643" s="36"/>
    </row>
    <row r="1644" spans="1:27" ht="14.45" x14ac:dyDescent="0.3">
      <c r="A1644" s="197" t="s">
        <v>177</v>
      </c>
      <c r="B1644" s="197" t="s">
        <v>42</v>
      </c>
      <c r="C1644" s="197" t="s">
        <v>32</v>
      </c>
      <c r="D1644" s="197" t="s">
        <v>40</v>
      </c>
      <c r="E1644" s="197" t="s">
        <v>31</v>
      </c>
      <c r="F1644" s="195" t="s">
        <v>4525</v>
      </c>
      <c r="G1644" s="195" t="s">
        <v>1558</v>
      </c>
      <c r="H1644" s="161">
        <f>Dane_baza!AR1633</f>
        <v>45174652</v>
      </c>
      <c r="I1644" s="161">
        <f>Dane_baza!AS1633</f>
        <v>3706031</v>
      </c>
      <c r="J1644" s="161">
        <f>Dane_baza!BX1633</f>
        <v>1770399</v>
      </c>
      <c r="K1644" s="161">
        <f>Dane_baza!AT1633</f>
        <v>16045933</v>
      </c>
      <c r="L1644" s="161">
        <f>Dane_baza!AU1633</f>
        <v>2327967</v>
      </c>
      <c r="M1644" s="161">
        <f>Dane_baza!AV1633</f>
        <v>1401709</v>
      </c>
      <c r="N1644" s="161">
        <f>Dane_baza!AY1633</f>
        <v>85733526</v>
      </c>
      <c r="O1644" s="161">
        <f>Dane_baza!AZ1633</f>
        <v>2382659</v>
      </c>
      <c r="P1644" s="161">
        <f>Dane_baza!AW1633</f>
        <v>0</v>
      </c>
      <c r="Q1644" s="161">
        <f>Dane_baza!AX1633</f>
        <v>0</v>
      </c>
      <c r="R1644" s="212">
        <f t="shared" si="85"/>
        <v>158542876</v>
      </c>
      <c r="S1644" s="212">
        <f>Dane_baza!BU1633</f>
        <v>102720604.14</v>
      </c>
      <c r="T1644" s="212">
        <f>Dane_baza!BV1633</f>
        <v>4494301.87</v>
      </c>
      <c r="U1644" s="212">
        <f>Dane_baza!BW1633</f>
        <v>70353115.109999999</v>
      </c>
      <c r="V1644" s="212">
        <f t="shared" si="83"/>
        <v>177568021.12</v>
      </c>
      <c r="W1644" s="161">
        <f t="shared" si="84"/>
        <v>19025145.120000005</v>
      </c>
      <c r="AA1644" s="36"/>
    </row>
    <row r="1645" spans="1:27" ht="14.45" x14ac:dyDescent="0.3">
      <c r="A1645" s="197" t="s">
        <v>177</v>
      </c>
      <c r="B1645" s="197" t="s">
        <v>42</v>
      </c>
      <c r="C1645" s="197" t="s">
        <v>37</v>
      </c>
      <c r="D1645" s="197" t="s">
        <v>36</v>
      </c>
      <c r="E1645" s="197" t="s">
        <v>31</v>
      </c>
      <c r="F1645" s="195" t="s">
        <v>4526</v>
      </c>
      <c r="G1645" s="195" t="s">
        <v>1559</v>
      </c>
      <c r="H1645" s="161">
        <f>Dane_baza!AR1634</f>
        <v>13604879</v>
      </c>
      <c r="I1645" s="161">
        <f>Dane_baza!AS1634</f>
        <v>371669</v>
      </c>
      <c r="J1645" s="161">
        <f>Dane_baza!BX1634</f>
        <v>576273</v>
      </c>
      <c r="K1645" s="161">
        <f>Dane_baza!AT1634</f>
        <v>6711087</v>
      </c>
      <c r="L1645" s="161">
        <f>Dane_baza!AU1634</f>
        <v>0</v>
      </c>
      <c r="M1645" s="161">
        <f>Dane_baza!AV1634</f>
        <v>633084</v>
      </c>
      <c r="N1645" s="161">
        <f>Dane_baza!AY1634</f>
        <v>25947376</v>
      </c>
      <c r="O1645" s="161">
        <f>Dane_baza!AZ1634</f>
        <v>639052</v>
      </c>
      <c r="P1645" s="161">
        <f>Dane_baza!AW1634</f>
        <v>0</v>
      </c>
      <c r="Q1645" s="161">
        <f>Dane_baza!AX1634</f>
        <v>0</v>
      </c>
      <c r="R1645" s="212">
        <f t="shared" si="85"/>
        <v>48483420</v>
      </c>
      <c r="S1645" s="212">
        <f>Dane_baza!BU1634</f>
        <v>31108543.609999999</v>
      </c>
      <c r="T1645" s="212">
        <f>Dane_baza!BV1634</f>
        <v>614306.61</v>
      </c>
      <c r="U1645" s="212">
        <f>Dane_baza!BW1634</f>
        <v>19973464.41</v>
      </c>
      <c r="V1645" s="212">
        <f t="shared" si="83"/>
        <v>51696314.629999995</v>
      </c>
      <c r="W1645" s="161">
        <f t="shared" si="84"/>
        <v>3212894.6299999952</v>
      </c>
      <c r="AA1645" s="36"/>
    </row>
    <row r="1646" spans="1:27" ht="14.45" x14ac:dyDescent="0.3">
      <c r="A1646" s="197" t="s">
        <v>177</v>
      </c>
      <c r="B1646" s="197" t="s">
        <v>42</v>
      </c>
      <c r="C1646" s="197" t="s">
        <v>39</v>
      </c>
      <c r="D1646" s="197" t="s">
        <v>36</v>
      </c>
      <c r="E1646" s="197" t="s">
        <v>31</v>
      </c>
      <c r="F1646" s="195" t="s">
        <v>4527</v>
      </c>
      <c r="G1646" s="195" t="s">
        <v>1560</v>
      </c>
      <c r="H1646" s="161">
        <f>Dane_baza!AR1635</f>
        <v>22131507</v>
      </c>
      <c r="I1646" s="161">
        <f>Dane_baza!AS1635</f>
        <v>967308</v>
      </c>
      <c r="J1646" s="161">
        <f>Dane_baza!BX1635</f>
        <v>1053139</v>
      </c>
      <c r="K1646" s="161">
        <f>Dane_baza!AT1635</f>
        <v>17875039</v>
      </c>
      <c r="L1646" s="161">
        <f>Dane_baza!AU1635</f>
        <v>1105746</v>
      </c>
      <c r="M1646" s="161">
        <f>Dane_baza!AV1635</f>
        <v>854712</v>
      </c>
      <c r="N1646" s="161">
        <f>Dane_baza!AY1635</f>
        <v>73433682</v>
      </c>
      <c r="O1646" s="161">
        <f>Dane_baza!AZ1635</f>
        <v>1584655</v>
      </c>
      <c r="P1646" s="161">
        <f>Dane_baza!AW1635</f>
        <v>0</v>
      </c>
      <c r="Q1646" s="161">
        <f>Dane_baza!AX1635</f>
        <v>0</v>
      </c>
      <c r="R1646" s="212">
        <f t="shared" si="85"/>
        <v>119005788</v>
      </c>
      <c r="S1646" s="212">
        <f>Dane_baza!BU1635</f>
        <v>51420583.770000003</v>
      </c>
      <c r="T1646" s="212">
        <f>Dane_baza!BV1635</f>
        <v>1960981.6</v>
      </c>
      <c r="U1646" s="212">
        <f>Dane_baza!BW1635</f>
        <v>79904917.189999998</v>
      </c>
      <c r="V1646" s="212">
        <f t="shared" si="83"/>
        <v>133286482.56</v>
      </c>
      <c r="W1646" s="161">
        <f t="shared" si="84"/>
        <v>14280694.560000002</v>
      </c>
      <c r="AA1646" s="36"/>
    </row>
    <row r="1647" spans="1:27" ht="14.45" x14ac:dyDescent="0.3">
      <c r="A1647" s="197" t="s">
        <v>177</v>
      </c>
      <c r="B1647" s="197" t="s">
        <v>42</v>
      </c>
      <c r="C1647" s="197" t="s">
        <v>42</v>
      </c>
      <c r="D1647" s="197" t="s">
        <v>36</v>
      </c>
      <c r="E1647" s="197" t="s">
        <v>31</v>
      </c>
      <c r="F1647" s="195" t="s">
        <v>4528</v>
      </c>
      <c r="G1647" s="195" t="s">
        <v>1561</v>
      </c>
      <c r="H1647" s="161">
        <f>Dane_baza!AR1636</f>
        <v>9298530</v>
      </c>
      <c r="I1647" s="161">
        <f>Dane_baza!AS1636</f>
        <v>248823</v>
      </c>
      <c r="J1647" s="161">
        <f>Dane_baza!BX1636</f>
        <v>571226</v>
      </c>
      <c r="K1647" s="161">
        <f>Dane_baza!AT1636</f>
        <v>10678997</v>
      </c>
      <c r="L1647" s="161">
        <f>Dane_baza!AU1636</f>
        <v>1149198</v>
      </c>
      <c r="M1647" s="161">
        <f>Dane_baza!AV1636</f>
        <v>461509</v>
      </c>
      <c r="N1647" s="161">
        <f>Dane_baza!AY1636</f>
        <v>26335168</v>
      </c>
      <c r="O1647" s="161">
        <f>Dane_baza!AZ1636</f>
        <v>608235</v>
      </c>
      <c r="P1647" s="161">
        <f>Dane_baza!AW1636</f>
        <v>0</v>
      </c>
      <c r="Q1647" s="161">
        <f>Dane_baza!AX1636</f>
        <v>0</v>
      </c>
      <c r="R1647" s="212">
        <f t="shared" si="85"/>
        <v>49351686</v>
      </c>
      <c r="S1647" s="212">
        <f>Dane_baza!BU1636</f>
        <v>27046989.719999999</v>
      </c>
      <c r="T1647" s="212">
        <f>Dane_baza!BV1636</f>
        <v>238271.1</v>
      </c>
      <c r="U1647" s="212">
        <f>Dane_baza!BW1636</f>
        <v>26715615.84</v>
      </c>
      <c r="V1647" s="212">
        <f t="shared" si="83"/>
        <v>54000876.659999996</v>
      </c>
      <c r="W1647" s="161">
        <f t="shared" si="84"/>
        <v>4649190.6599999964</v>
      </c>
      <c r="AA1647" s="36"/>
    </row>
    <row r="1648" spans="1:27" ht="14.45" x14ac:dyDescent="0.3">
      <c r="A1648" s="197" t="s">
        <v>177</v>
      </c>
      <c r="B1648" s="197" t="s">
        <v>42</v>
      </c>
      <c r="C1648" s="197" t="s">
        <v>44</v>
      </c>
      <c r="D1648" s="197" t="s">
        <v>36</v>
      </c>
      <c r="E1648" s="197" t="s">
        <v>31</v>
      </c>
      <c r="F1648" s="195" t="s">
        <v>4529</v>
      </c>
      <c r="G1648" s="195" t="s">
        <v>494</v>
      </c>
      <c r="H1648" s="161">
        <f>Dane_baza!AR1637</f>
        <v>10250092</v>
      </c>
      <c r="I1648" s="161">
        <f>Dane_baza!AS1637</f>
        <v>653171</v>
      </c>
      <c r="J1648" s="161">
        <f>Dane_baza!BX1637</f>
        <v>609876</v>
      </c>
      <c r="K1648" s="161">
        <f>Dane_baza!AT1637</f>
        <v>8089727</v>
      </c>
      <c r="L1648" s="161">
        <f>Dane_baza!AU1637</f>
        <v>596050</v>
      </c>
      <c r="M1648" s="161">
        <f>Dane_baza!AV1637</f>
        <v>924664</v>
      </c>
      <c r="N1648" s="161">
        <f>Dane_baza!AY1637</f>
        <v>40586083</v>
      </c>
      <c r="O1648" s="161">
        <f>Dane_baza!AZ1637</f>
        <v>836931</v>
      </c>
      <c r="P1648" s="161">
        <f>Dane_baza!AW1637</f>
        <v>0</v>
      </c>
      <c r="Q1648" s="161">
        <f>Dane_baza!AX1637</f>
        <v>0</v>
      </c>
      <c r="R1648" s="212">
        <f t="shared" si="85"/>
        <v>62546594</v>
      </c>
      <c r="S1648" s="212">
        <f>Dane_baza!BU1637</f>
        <v>25051036.149999999</v>
      </c>
      <c r="T1648" s="212">
        <f>Dane_baza!BV1637</f>
        <v>819549.25</v>
      </c>
      <c r="U1648" s="212">
        <f>Dane_baza!BW1637</f>
        <v>44181599.890000001</v>
      </c>
      <c r="V1648" s="212">
        <f t="shared" si="83"/>
        <v>70052185.289999992</v>
      </c>
      <c r="W1648" s="161">
        <f t="shared" si="84"/>
        <v>7505591.2899999917</v>
      </c>
      <c r="AA1648" s="36"/>
    </row>
    <row r="1649" spans="1:27" ht="14.45" x14ac:dyDescent="0.3">
      <c r="A1649" s="197" t="s">
        <v>177</v>
      </c>
      <c r="B1649" s="197" t="s">
        <v>42</v>
      </c>
      <c r="C1649" s="197" t="s">
        <v>51</v>
      </c>
      <c r="D1649" s="197" t="s">
        <v>36</v>
      </c>
      <c r="E1649" s="197" t="s">
        <v>31</v>
      </c>
      <c r="F1649" s="195" t="s">
        <v>4530</v>
      </c>
      <c r="G1649" s="195" t="s">
        <v>1562</v>
      </c>
      <c r="H1649" s="161">
        <f>Dane_baza!AR1638</f>
        <v>5127968</v>
      </c>
      <c r="I1649" s="161">
        <f>Dane_baza!AS1638</f>
        <v>196939</v>
      </c>
      <c r="J1649" s="161">
        <f>Dane_baza!BX1638</f>
        <v>313014</v>
      </c>
      <c r="K1649" s="161">
        <f>Dane_baza!AT1638</f>
        <v>5357971</v>
      </c>
      <c r="L1649" s="161">
        <f>Dane_baza!AU1638</f>
        <v>616008</v>
      </c>
      <c r="M1649" s="161">
        <f>Dane_baza!AV1638</f>
        <v>683781</v>
      </c>
      <c r="N1649" s="161">
        <f>Dane_baza!AY1638</f>
        <v>18163422</v>
      </c>
      <c r="O1649" s="161">
        <f>Dane_baza!AZ1638</f>
        <v>361697</v>
      </c>
      <c r="P1649" s="161">
        <f>Dane_baza!AW1638</f>
        <v>0</v>
      </c>
      <c r="Q1649" s="161">
        <f>Dane_baza!AX1638</f>
        <v>0</v>
      </c>
      <c r="R1649" s="212">
        <f t="shared" si="85"/>
        <v>30820800</v>
      </c>
      <c r="S1649" s="212">
        <f>Dane_baza!BU1638</f>
        <v>12947363.640000001</v>
      </c>
      <c r="T1649" s="212">
        <f>Dane_baza!BV1638</f>
        <v>375002.16</v>
      </c>
      <c r="U1649" s="212">
        <f>Dane_baza!BW1638</f>
        <v>21196930.199999999</v>
      </c>
      <c r="V1649" s="212">
        <f t="shared" si="83"/>
        <v>34519296</v>
      </c>
      <c r="W1649" s="161">
        <f t="shared" si="84"/>
        <v>3698496</v>
      </c>
      <c r="AA1649" s="36"/>
    </row>
    <row r="1650" spans="1:27" ht="14.45" x14ac:dyDescent="0.3">
      <c r="A1650" s="197" t="s">
        <v>177</v>
      </c>
      <c r="B1650" s="197" t="s">
        <v>42</v>
      </c>
      <c r="C1650" s="197" t="s">
        <v>75</v>
      </c>
      <c r="D1650" s="197" t="s">
        <v>40</v>
      </c>
      <c r="E1650" s="197" t="s">
        <v>31</v>
      </c>
      <c r="F1650" s="195" t="s">
        <v>4531</v>
      </c>
      <c r="G1650" s="195" t="s">
        <v>1563</v>
      </c>
      <c r="H1650" s="161">
        <f>Dane_baza!AR1639</f>
        <v>101164763</v>
      </c>
      <c r="I1650" s="161">
        <f>Dane_baza!AS1639</f>
        <v>6968902</v>
      </c>
      <c r="J1650" s="161">
        <f>Dane_baza!BX1639</f>
        <v>3290972</v>
      </c>
      <c r="K1650" s="161">
        <f>Dane_baza!AT1639</f>
        <v>0</v>
      </c>
      <c r="L1650" s="161">
        <f>Dane_baza!AU1639</f>
        <v>0</v>
      </c>
      <c r="M1650" s="161">
        <f>Dane_baza!AV1639</f>
        <v>2278490</v>
      </c>
      <c r="N1650" s="161">
        <f>Dane_baza!AY1639</f>
        <v>119508477</v>
      </c>
      <c r="O1650" s="161">
        <f>Dane_baza!AZ1639</f>
        <v>3818094</v>
      </c>
      <c r="P1650" s="161">
        <f>Dane_baza!AW1639</f>
        <v>0</v>
      </c>
      <c r="Q1650" s="161">
        <f>Dane_baza!AX1639</f>
        <v>0</v>
      </c>
      <c r="R1650" s="212">
        <f t="shared" si="85"/>
        <v>237029698</v>
      </c>
      <c r="S1650" s="212">
        <f>Dane_baza!BU1639</f>
        <v>194199236.52000001</v>
      </c>
      <c r="T1650" s="212">
        <f>Dane_baza!BV1639</f>
        <v>7851723.1200000001</v>
      </c>
      <c r="U1650" s="212">
        <f>Dane_baza!BW1639</f>
        <v>52133262.520000003</v>
      </c>
      <c r="V1650" s="212">
        <f t="shared" si="83"/>
        <v>254184222.16000003</v>
      </c>
      <c r="W1650" s="161">
        <f t="shared" si="84"/>
        <v>17154524.160000026</v>
      </c>
      <c r="AA1650" s="36"/>
    </row>
    <row r="1651" spans="1:27" ht="14.45" x14ac:dyDescent="0.3">
      <c r="A1651" s="197" t="s">
        <v>177</v>
      </c>
      <c r="B1651" s="197" t="s">
        <v>44</v>
      </c>
      <c r="C1651" s="197" t="s">
        <v>33</v>
      </c>
      <c r="D1651" s="197" t="s">
        <v>34</v>
      </c>
      <c r="E1651" s="197" t="s">
        <v>31</v>
      </c>
      <c r="F1651" s="195" t="s">
        <v>4532</v>
      </c>
      <c r="G1651" s="195" t="s">
        <v>1564</v>
      </c>
      <c r="H1651" s="161">
        <f>Dane_baza!AR1640</f>
        <v>33753297</v>
      </c>
      <c r="I1651" s="161">
        <f>Dane_baza!AS1640</f>
        <v>2100558</v>
      </c>
      <c r="J1651" s="161">
        <f>Dane_baza!BX1640</f>
        <v>1228405</v>
      </c>
      <c r="K1651" s="161">
        <f>Dane_baza!AT1640</f>
        <v>8158977</v>
      </c>
      <c r="L1651" s="161">
        <f>Dane_baza!AU1640</f>
        <v>1584594</v>
      </c>
      <c r="M1651" s="161">
        <f>Dane_baza!AV1640</f>
        <v>1479020</v>
      </c>
      <c r="N1651" s="161">
        <f>Dane_baza!AY1640</f>
        <v>45386892</v>
      </c>
      <c r="O1651" s="161">
        <f>Dane_baza!AZ1640</f>
        <v>1769558</v>
      </c>
      <c r="P1651" s="161">
        <f>Dane_baza!AW1640</f>
        <v>0</v>
      </c>
      <c r="Q1651" s="161">
        <f>Dane_baza!AX1640</f>
        <v>0</v>
      </c>
      <c r="R1651" s="212">
        <f t="shared" si="85"/>
        <v>95461301</v>
      </c>
      <c r="S1651" s="212">
        <f>Dane_baza!BU1640</f>
        <v>76765423.269999996</v>
      </c>
      <c r="T1651" s="212">
        <f>Dane_baza!BV1640</f>
        <v>1931994.7</v>
      </c>
      <c r="U1651" s="212">
        <f>Dane_baza!BW1640</f>
        <v>28219239.140000001</v>
      </c>
      <c r="V1651" s="212">
        <f t="shared" si="83"/>
        <v>106916657.11</v>
      </c>
      <c r="W1651" s="161">
        <f t="shared" si="84"/>
        <v>11455356.109999999</v>
      </c>
      <c r="AA1651" s="36"/>
    </row>
    <row r="1652" spans="1:27" ht="14.45" x14ac:dyDescent="0.3">
      <c r="A1652" s="197" t="s">
        <v>177</v>
      </c>
      <c r="B1652" s="197" t="s">
        <v>44</v>
      </c>
      <c r="C1652" s="197" t="s">
        <v>32</v>
      </c>
      <c r="D1652" s="197" t="s">
        <v>36</v>
      </c>
      <c r="E1652" s="197" t="s">
        <v>31</v>
      </c>
      <c r="F1652" s="195" t="s">
        <v>4533</v>
      </c>
      <c r="G1652" s="195" t="s">
        <v>1565</v>
      </c>
      <c r="H1652" s="161">
        <f>Dane_baza!AR1641</f>
        <v>3847814</v>
      </c>
      <c r="I1652" s="161">
        <f>Dane_baza!AS1641</f>
        <v>377659</v>
      </c>
      <c r="J1652" s="161">
        <f>Dane_baza!BX1641</f>
        <v>245192</v>
      </c>
      <c r="K1652" s="161">
        <f>Dane_baza!AT1641</f>
        <v>5397536</v>
      </c>
      <c r="L1652" s="161">
        <f>Dane_baza!AU1641</f>
        <v>385678</v>
      </c>
      <c r="M1652" s="161">
        <f>Dane_baza!AV1641</f>
        <v>763193</v>
      </c>
      <c r="N1652" s="161">
        <f>Dane_baza!AY1641</f>
        <v>10418629</v>
      </c>
      <c r="O1652" s="161">
        <f>Dane_baza!AZ1641</f>
        <v>244916</v>
      </c>
      <c r="P1652" s="161">
        <f>Dane_baza!AW1641</f>
        <v>0</v>
      </c>
      <c r="Q1652" s="161">
        <f>Dane_baza!AX1641</f>
        <v>0</v>
      </c>
      <c r="R1652" s="212">
        <f t="shared" si="85"/>
        <v>21680617</v>
      </c>
      <c r="S1652" s="212">
        <f>Dane_baza!BU1641</f>
        <v>11392601.029999999</v>
      </c>
      <c r="T1652" s="212">
        <f>Dane_baza!BV1641</f>
        <v>41162.9</v>
      </c>
      <c r="U1652" s="212">
        <f>Dane_baza!BW1641</f>
        <v>12848527.109999999</v>
      </c>
      <c r="V1652" s="212">
        <f t="shared" si="83"/>
        <v>24282291.039999999</v>
      </c>
      <c r="W1652" s="161">
        <f t="shared" si="84"/>
        <v>2601674.0399999991</v>
      </c>
      <c r="AA1652" s="36"/>
    </row>
    <row r="1653" spans="1:27" ht="14.45" x14ac:dyDescent="0.3">
      <c r="A1653" s="197" t="s">
        <v>177</v>
      </c>
      <c r="B1653" s="197" t="s">
        <v>44</v>
      </c>
      <c r="C1653" s="197" t="s">
        <v>37</v>
      </c>
      <c r="D1653" s="197" t="s">
        <v>36</v>
      </c>
      <c r="E1653" s="197" t="s">
        <v>31</v>
      </c>
      <c r="F1653" s="195" t="s">
        <v>4534</v>
      </c>
      <c r="G1653" s="195" t="s">
        <v>1566</v>
      </c>
      <c r="H1653" s="161">
        <f>Dane_baza!AR1642</f>
        <v>4894908</v>
      </c>
      <c r="I1653" s="161">
        <f>Dane_baza!AS1642</f>
        <v>248796</v>
      </c>
      <c r="J1653" s="161">
        <f>Dane_baza!BX1642</f>
        <v>340436</v>
      </c>
      <c r="K1653" s="161">
        <f>Dane_baza!AT1642</f>
        <v>6347994</v>
      </c>
      <c r="L1653" s="161">
        <f>Dane_baza!AU1642</f>
        <v>318883</v>
      </c>
      <c r="M1653" s="161">
        <f>Dane_baza!AV1642</f>
        <v>864384</v>
      </c>
      <c r="N1653" s="161">
        <f>Dane_baza!AY1642</f>
        <v>13628079</v>
      </c>
      <c r="O1653" s="161">
        <f>Dane_baza!AZ1642</f>
        <v>282221</v>
      </c>
      <c r="P1653" s="161">
        <f>Dane_baza!AW1642</f>
        <v>0</v>
      </c>
      <c r="Q1653" s="161">
        <f>Dane_baza!AX1642</f>
        <v>0</v>
      </c>
      <c r="R1653" s="212">
        <f t="shared" si="85"/>
        <v>26925701</v>
      </c>
      <c r="S1653" s="212">
        <f>Dane_baza!BU1642</f>
        <v>13980099.939999999</v>
      </c>
      <c r="T1653" s="212">
        <f>Dane_baza!BV1642</f>
        <v>513536.56</v>
      </c>
      <c r="U1653" s="212">
        <f>Dane_baza!BW1642</f>
        <v>15663148.619999999</v>
      </c>
      <c r="V1653" s="212">
        <f t="shared" si="83"/>
        <v>30156785.119999997</v>
      </c>
      <c r="W1653" s="161">
        <f t="shared" si="84"/>
        <v>3231084.1199999973</v>
      </c>
      <c r="AA1653" s="36"/>
    </row>
    <row r="1654" spans="1:27" ht="14.45" x14ac:dyDescent="0.3">
      <c r="A1654" s="197" t="s">
        <v>177</v>
      </c>
      <c r="B1654" s="197" t="s">
        <v>44</v>
      </c>
      <c r="C1654" s="197" t="s">
        <v>39</v>
      </c>
      <c r="D1654" s="197" t="s">
        <v>36</v>
      </c>
      <c r="E1654" s="197" t="s">
        <v>31</v>
      </c>
      <c r="F1654" s="195" t="s">
        <v>4535</v>
      </c>
      <c r="G1654" s="195" t="s">
        <v>1564</v>
      </c>
      <c r="H1654" s="161">
        <f>Dane_baza!AR1643</f>
        <v>17439544</v>
      </c>
      <c r="I1654" s="161">
        <f>Dane_baza!AS1643</f>
        <v>1044786</v>
      </c>
      <c r="J1654" s="161">
        <f>Dane_baza!BX1643</f>
        <v>873555</v>
      </c>
      <c r="K1654" s="161">
        <f>Dane_baza!AT1643</f>
        <v>5726981</v>
      </c>
      <c r="L1654" s="161">
        <f>Dane_baza!AU1643</f>
        <v>500964</v>
      </c>
      <c r="M1654" s="161">
        <f>Dane_baza!AV1643</f>
        <v>946050</v>
      </c>
      <c r="N1654" s="161">
        <f>Dane_baza!AY1643</f>
        <v>32300124</v>
      </c>
      <c r="O1654" s="161">
        <f>Dane_baza!AZ1643</f>
        <v>639052</v>
      </c>
      <c r="P1654" s="161">
        <f>Dane_baza!AW1643</f>
        <v>0</v>
      </c>
      <c r="Q1654" s="161">
        <f>Dane_baza!AX1643</f>
        <v>0</v>
      </c>
      <c r="R1654" s="212">
        <f t="shared" si="85"/>
        <v>59471056</v>
      </c>
      <c r="S1654" s="212">
        <f>Dane_baza!BU1643</f>
        <v>44677224.960000001</v>
      </c>
      <c r="T1654" s="212">
        <f>Dane_baza!BV1643</f>
        <v>1981279.95</v>
      </c>
      <c r="U1654" s="212">
        <f>Dane_baza!BW1643</f>
        <v>16312550.789999997</v>
      </c>
      <c r="V1654" s="212">
        <f t="shared" si="83"/>
        <v>62971055.700000003</v>
      </c>
      <c r="W1654" s="161">
        <f t="shared" si="84"/>
        <v>3499999.700000003</v>
      </c>
      <c r="AA1654" s="36"/>
    </row>
    <row r="1655" spans="1:27" ht="14.45" x14ac:dyDescent="0.3">
      <c r="A1655" s="197" t="s">
        <v>177</v>
      </c>
      <c r="B1655" s="197" t="s">
        <v>44</v>
      </c>
      <c r="C1655" s="197" t="s">
        <v>42</v>
      </c>
      <c r="D1655" s="197" t="s">
        <v>36</v>
      </c>
      <c r="E1655" s="197" t="s">
        <v>31</v>
      </c>
      <c r="F1655" s="195" t="s">
        <v>4536</v>
      </c>
      <c r="G1655" s="195" t="s">
        <v>1567</v>
      </c>
      <c r="H1655" s="161">
        <f>Dane_baza!AR1644</f>
        <v>4545121</v>
      </c>
      <c r="I1655" s="161">
        <f>Dane_baza!AS1644</f>
        <v>43389</v>
      </c>
      <c r="J1655" s="161">
        <f>Dane_baza!BX1644</f>
        <v>249715</v>
      </c>
      <c r="K1655" s="161">
        <f>Dane_baza!AT1644</f>
        <v>4730258</v>
      </c>
      <c r="L1655" s="161">
        <f>Dane_baza!AU1644</f>
        <v>113692</v>
      </c>
      <c r="M1655" s="161">
        <f>Dane_baza!AV1644</f>
        <v>870466</v>
      </c>
      <c r="N1655" s="161">
        <f>Dane_baza!AY1644</f>
        <v>10830691</v>
      </c>
      <c r="O1655" s="161">
        <f>Dane_baza!AZ1644</f>
        <v>225452</v>
      </c>
      <c r="P1655" s="161">
        <f>Dane_baza!AW1644</f>
        <v>0</v>
      </c>
      <c r="Q1655" s="161">
        <f>Dane_baza!AX1644</f>
        <v>0</v>
      </c>
      <c r="R1655" s="212">
        <f t="shared" si="85"/>
        <v>21608784</v>
      </c>
      <c r="S1655" s="212">
        <f>Dane_baza!BU1644</f>
        <v>10578570.800000001</v>
      </c>
      <c r="T1655" s="212">
        <f>Dane_baza!BV1644</f>
        <v>28627.759999999998</v>
      </c>
      <c r="U1655" s="212">
        <f>Dane_baza!BW1644</f>
        <v>12501585.432923233</v>
      </c>
      <c r="V1655" s="212">
        <f t="shared" si="83"/>
        <v>23108783.992923234</v>
      </c>
      <c r="W1655" s="161">
        <f t="shared" si="84"/>
        <v>1499999.9929232337</v>
      </c>
      <c r="AA1655" s="36"/>
    </row>
    <row r="1656" spans="1:27" ht="14.45" x14ac:dyDescent="0.3">
      <c r="A1656" s="197" t="s">
        <v>177</v>
      </c>
      <c r="B1656" s="197" t="s">
        <v>44</v>
      </c>
      <c r="C1656" s="197" t="s">
        <v>44</v>
      </c>
      <c r="D1656" s="197" t="s">
        <v>36</v>
      </c>
      <c r="E1656" s="197" t="s">
        <v>31</v>
      </c>
      <c r="F1656" s="195" t="s">
        <v>4537</v>
      </c>
      <c r="G1656" s="195" t="s">
        <v>1568</v>
      </c>
      <c r="H1656" s="161">
        <f>Dane_baza!AR1645</f>
        <v>3381890</v>
      </c>
      <c r="I1656" s="161">
        <f>Dane_baza!AS1645</f>
        <v>47029</v>
      </c>
      <c r="J1656" s="161">
        <f>Dane_baza!BX1645</f>
        <v>210875</v>
      </c>
      <c r="K1656" s="161">
        <f>Dane_baza!AT1645</f>
        <v>4962088</v>
      </c>
      <c r="L1656" s="161">
        <f>Dane_baza!AU1645</f>
        <v>176813</v>
      </c>
      <c r="M1656" s="161">
        <f>Dane_baza!AV1645</f>
        <v>730078</v>
      </c>
      <c r="N1656" s="161">
        <f>Dane_baza!AY1645</f>
        <v>8101773</v>
      </c>
      <c r="O1656" s="161">
        <f>Dane_baza!AZ1645</f>
        <v>241672</v>
      </c>
      <c r="P1656" s="161">
        <f>Dane_baza!AW1645</f>
        <v>0</v>
      </c>
      <c r="Q1656" s="161">
        <f>Dane_baza!AX1645</f>
        <v>0</v>
      </c>
      <c r="R1656" s="212">
        <f t="shared" si="85"/>
        <v>17852218</v>
      </c>
      <c r="S1656" s="212">
        <f>Dane_baza!BU1645</f>
        <v>9970576.6099999994</v>
      </c>
      <c r="T1656" s="212">
        <f>Dane_baza!BV1645</f>
        <v>16597.3</v>
      </c>
      <c r="U1656" s="212">
        <f>Dane_baza!BW1645</f>
        <v>10007310.25</v>
      </c>
      <c r="V1656" s="212">
        <f t="shared" si="83"/>
        <v>19994484.16</v>
      </c>
      <c r="W1656" s="161">
        <f t="shared" si="84"/>
        <v>2142266.16</v>
      </c>
      <c r="AA1656" s="36"/>
    </row>
    <row r="1657" spans="1:27" ht="14.45" x14ac:dyDescent="0.3">
      <c r="A1657" s="197" t="s">
        <v>177</v>
      </c>
      <c r="B1657" s="197" t="s">
        <v>44</v>
      </c>
      <c r="C1657" s="197" t="s">
        <v>51</v>
      </c>
      <c r="D1657" s="197" t="s">
        <v>36</v>
      </c>
      <c r="E1657" s="197" t="s">
        <v>31</v>
      </c>
      <c r="F1657" s="195" t="s">
        <v>4538</v>
      </c>
      <c r="G1657" s="195" t="s">
        <v>1569</v>
      </c>
      <c r="H1657" s="161">
        <f>Dane_baza!AR1646</f>
        <v>4531971</v>
      </c>
      <c r="I1657" s="161">
        <f>Dane_baza!AS1646</f>
        <v>162897</v>
      </c>
      <c r="J1657" s="161">
        <f>Dane_baza!BX1646</f>
        <v>380741</v>
      </c>
      <c r="K1657" s="161">
        <f>Dane_baza!AT1646</f>
        <v>9611628</v>
      </c>
      <c r="L1657" s="161">
        <f>Dane_baza!AU1646</f>
        <v>1192796</v>
      </c>
      <c r="M1657" s="161">
        <f>Dane_baza!AV1646</f>
        <v>815157</v>
      </c>
      <c r="N1657" s="161">
        <f>Dane_baza!AY1646</f>
        <v>17612783</v>
      </c>
      <c r="O1657" s="161">
        <f>Dane_baza!AZ1646</f>
        <v>332502</v>
      </c>
      <c r="P1657" s="161">
        <f>Dane_baza!AW1646</f>
        <v>0</v>
      </c>
      <c r="Q1657" s="161">
        <f>Dane_baza!AX1646</f>
        <v>0</v>
      </c>
      <c r="R1657" s="212">
        <f t="shared" si="85"/>
        <v>34640475</v>
      </c>
      <c r="S1657" s="212">
        <f>Dane_baza!BU1646</f>
        <v>14836284.210000001</v>
      </c>
      <c r="T1657" s="212">
        <f>Dane_baza!BV1646</f>
        <v>190805.7</v>
      </c>
      <c r="U1657" s="212">
        <f>Dane_baza!BW1646</f>
        <v>21613385.086407609</v>
      </c>
      <c r="V1657" s="212">
        <f t="shared" si="83"/>
        <v>36640474.996407613</v>
      </c>
      <c r="W1657" s="161">
        <f t="shared" si="84"/>
        <v>1999999.9964076132</v>
      </c>
      <c r="AA1657" s="36"/>
    </row>
    <row r="1658" spans="1:27" ht="14.45" x14ac:dyDescent="0.3">
      <c r="A1658" s="197" t="s">
        <v>177</v>
      </c>
      <c r="B1658" s="197" t="s">
        <v>44</v>
      </c>
      <c r="C1658" s="197" t="s">
        <v>75</v>
      </c>
      <c r="D1658" s="197" t="s">
        <v>36</v>
      </c>
      <c r="E1658" s="197" t="s">
        <v>31</v>
      </c>
      <c r="F1658" s="195" t="s">
        <v>4539</v>
      </c>
      <c r="G1658" s="195" t="s">
        <v>1570</v>
      </c>
      <c r="H1658" s="161">
        <f>Dane_baza!AR1647</f>
        <v>5407890</v>
      </c>
      <c r="I1658" s="161">
        <f>Dane_baza!AS1647</f>
        <v>240579</v>
      </c>
      <c r="J1658" s="161">
        <f>Dane_baza!BX1647</f>
        <v>376257</v>
      </c>
      <c r="K1658" s="161">
        <f>Dane_baza!AT1647</f>
        <v>8671274</v>
      </c>
      <c r="L1658" s="161">
        <f>Dane_baza!AU1647</f>
        <v>313298</v>
      </c>
      <c r="M1658" s="161">
        <f>Dane_baza!AV1647</f>
        <v>786725</v>
      </c>
      <c r="N1658" s="161">
        <f>Dane_baza!AY1647</f>
        <v>14556322</v>
      </c>
      <c r="O1658" s="161">
        <f>Dane_baza!AZ1647</f>
        <v>300063</v>
      </c>
      <c r="P1658" s="161">
        <f>Dane_baza!AW1647</f>
        <v>0</v>
      </c>
      <c r="Q1658" s="161">
        <f>Dane_baza!AX1647</f>
        <v>0</v>
      </c>
      <c r="R1658" s="212">
        <f t="shared" si="85"/>
        <v>30652408</v>
      </c>
      <c r="S1658" s="212">
        <f>Dane_baza!BU1647</f>
        <v>15059020.390000001</v>
      </c>
      <c r="T1658" s="212">
        <f>Dane_baza!BV1647</f>
        <v>380065.79</v>
      </c>
      <c r="U1658" s="212">
        <f>Dane_baza!BW1647</f>
        <v>17380303.260000002</v>
      </c>
      <c r="V1658" s="212">
        <f t="shared" si="83"/>
        <v>32819389.440000001</v>
      </c>
      <c r="W1658" s="161">
        <f t="shared" si="84"/>
        <v>2166981.4400000013</v>
      </c>
      <c r="AA1658" s="36"/>
    </row>
    <row r="1659" spans="1:27" ht="14.45" x14ac:dyDescent="0.3">
      <c r="A1659" s="197" t="s">
        <v>177</v>
      </c>
      <c r="B1659" s="197" t="s">
        <v>51</v>
      </c>
      <c r="C1659" s="197" t="s">
        <v>33</v>
      </c>
      <c r="D1659" s="197" t="s">
        <v>34</v>
      </c>
      <c r="E1659" s="197" t="s">
        <v>31</v>
      </c>
      <c r="F1659" s="195" t="s">
        <v>4540</v>
      </c>
      <c r="G1659" s="195" t="s">
        <v>1571</v>
      </c>
      <c r="H1659" s="161">
        <f>Dane_baza!AR1648</f>
        <v>55799404</v>
      </c>
      <c r="I1659" s="161">
        <f>Dane_baza!AS1648</f>
        <v>11855887</v>
      </c>
      <c r="J1659" s="161">
        <f>Dane_baza!BX1648</f>
        <v>1439637</v>
      </c>
      <c r="K1659" s="161">
        <f>Dane_baza!AT1648</f>
        <v>0</v>
      </c>
      <c r="L1659" s="161">
        <f>Dane_baza!AU1648</f>
        <v>0</v>
      </c>
      <c r="M1659" s="161">
        <f>Dane_baza!AV1648</f>
        <v>1590266</v>
      </c>
      <c r="N1659" s="161">
        <f>Dane_baza!AY1648</f>
        <v>64287845</v>
      </c>
      <c r="O1659" s="161">
        <f>Dane_baza!AZ1648</f>
        <v>1978791</v>
      </c>
      <c r="P1659" s="161">
        <f>Dane_baza!AW1648</f>
        <v>0</v>
      </c>
      <c r="Q1659" s="161">
        <f>Dane_baza!AX1648</f>
        <v>0</v>
      </c>
      <c r="R1659" s="212">
        <f t="shared" si="85"/>
        <v>136951830</v>
      </c>
      <c r="S1659" s="212">
        <f>Dane_baza!BU1648</f>
        <v>126410876.92</v>
      </c>
      <c r="T1659" s="212">
        <f>Dane_baza!BV1648</f>
        <v>19306616.16</v>
      </c>
      <c r="U1659" s="212">
        <f>Dane_baza!BW1648</f>
        <v>0</v>
      </c>
      <c r="V1659" s="212">
        <f t="shared" si="83"/>
        <v>145717493.08000001</v>
      </c>
      <c r="W1659" s="161">
        <f t="shared" si="84"/>
        <v>8765663.0800000131</v>
      </c>
      <c r="AA1659" s="36"/>
    </row>
    <row r="1660" spans="1:27" ht="14.45" x14ac:dyDescent="0.3">
      <c r="A1660" s="197" t="s">
        <v>177</v>
      </c>
      <c r="B1660" s="197" t="s">
        <v>51</v>
      </c>
      <c r="C1660" s="197" t="s">
        <v>32</v>
      </c>
      <c r="D1660" s="197" t="s">
        <v>36</v>
      </c>
      <c r="E1660" s="197" t="s">
        <v>31</v>
      </c>
      <c r="F1660" s="195" t="s">
        <v>4541</v>
      </c>
      <c r="G1660" s="195" t="s">
        <v>1572</v>
      </c>
      <c r="H1660" s="161">
        <f>Dane_baza!AR1649</f>
        <v>5001097</v>
      </c>
      <c r="I1660" s="161">
        <f>Dane_baza!AS1649</f>
        <v>78866</v>
      </c>
      <c r="J1660" s="161">
        <f>Dane_baza!BX1649</f>
        <v>434795</v>
      </c>
      <c r="K1660" s="161">
        <f>Dane_baza!AT1649</f>
        <v>11840372</v>
      </c>
      <c r="L1660" s="161">
        <f>Dane_baza!AU1649</f>
        <v>58269</v>
      </c>
      <c r="M1660" s="161">
        <f>Dane_baza!AV1649</f>
        <v>439243</v>
      </c>
      <c r="N1660" s="161">
        <f>Dane_baza!AY1649</f>
        <v>15383636</v>
      </c>
      <c r="O1660" s="161">
        <f>Dane_baza!AZ1649</f>
        <v>266001</v>
      </c>
      <c r="P1660" s="161">
        <f>Dane_baza!AW1649</f>
        <v>0</v>
      </c>
      <c r="Q1660" s="161">
        <f>Dane_baza!AX1649</f>
        <v>0</v>
      </c>
      <c r="R1660" s="212">
        <f t="shared" si="85"/>
        <v>33502279</v>
      </c>
      <c r="S1660" s="212">
        <f>Dane_baza!BU1649</f>
        <v>17471979.73</v>
      </c>
      <c r="T1660" s="212">
        <f>Dane_baza!BV1649</f>
        <v>186423.82</v>
      </c>
      <c r="U1660" s="212">
        <f>Dane_baza!BW1649</f>
        <v>19235459.469999999</v>
      </c>
      <c r="V1660" s="212">
        <f t="shared" si="83"/>
        <v>36893863.019999996</v>
      </c>
      <c r="W1660" s="161">
        <f t="shared" si="84"/>
        <v>3391584.0199999958</v>
      </c>
      <c r="AA1660" s="36"/>
    </row>
    <row r="1661" spans="1:27" ht="14.45" x14ac:dyDescent="0.3">
      <c r="A1661" s="197" t="s">
        <v>177</v>
      </c>
      <c r="B1661" s="197" t="s">
        <v>51</v>
      </c>
      <c r="C1661" s="197" t="s">
        <v>37</v>
      </c>
      <c r="D1661" s="197" t="s">
        <v>36</v>
      </c>
      <c r="E1661" s="197" t="s">
        <v>31</v>
      </c>
      <c r="F1661" s="195" t="s">
        <v>4542</v>
      </c>
      <c r="G1661" s="195" t="s">
        <v>1571</v>
      </c>
      <c r="H1661" s="161">
        <f>Dane_baza!AR1650</f>
        <v>14080856</v>
      </c>
      <c r="I1661" s="161">
        <f>Dane_baza!AS1650</f>
        <v>910894</v>
      </c>
      <c r="J1661" s="161">
        <f>Dane_baza!BX1650</f>
        <v>560196</v>
      </c>
      <c r="K1661" s="161">
        <f>Dane_baza!AT1650</f>
        <v>3284624</v>
      </c>
      <c r="L1661" s="161">
        <f>Dane_baza!AU1650</f>
        <v>0</v>
      </c>
      <c r="M1661" s="161">
        <f>Dane_baza!AV1650</f>
        <v>1012998</v>
      </c>
      <c r="N1661" s="161">
        <f>Dane_baza!AY1650</f>
        <v>18981060</v>
      </c>
      <c r="O1661" s="161">
        <f>Dane_baza!AZ1650</f>
        <v>473612</v>
      </c>
      <c r="P1661" s="161">
        <f>Dane_baza!AW1650</f>
        <v>0</v>
      </c>
      <c r="Q1661" s="161">
        <f>Dane_baza!AX1650</f>
        <v>0</v>
      </c>
      <c r="R1661" s="212">
        <f t="shared" si="85"/>
        <v>39304240</v>
      </c>
      <c r="S1661" s="212">
        <f>Dane_baza!BU1650</f>
        <v>32618172.420000002</v>
      </c>
      <c r="T1661" s="212">
        <f>Dane_baza!BV1650</f>
        <v>1287808.69</v>
      </c>
      <c r="U1661" s="212">
        <f>Dane_baza!BW1650</f>
        <v>8398258.8200000003</v>
      </c>
      <c r="V1661" s="212">
        <f t="shared" si="83"/>
        <v>42304239.93</v>
      </c>
      <c r="W1661" s="161">
        <f t="shared" si="84"/>
        <v>2999999.9299999997</v>
      </c>
      <c r="AA1661" s="36"/>
    </row>
    <row r="1662" spans="1:27" ht="14.45" x14ac:dyDescent="0.3">
      <c r="A1662" s="197" t="s">
        <v>177</v>
      </c>
      <c r="B1662" s="197" t="s">
        <v>51</v>
      </c>
      <c r="C1662" s="197" t="s">
        <v>39</v>
      </c>
      <c r="D1662" s="197" t="s">
        <v>40</v>
      </c>
      <c r="E1662" s="197" t="s">
        <v>31</v>
      </c>
      <c r="F1662" s="195" t="s">
        <v>4543</v>
      </c>
      <c r="G1662" s="195" t="s">
        <v>1573</v>
      </c>
      <c r="H1662" s="161">
        <f>Dane_baza!AR1651</f>
        <v>9490744</v>
      </c>
      <c r="I1662" s="161">
        <f>Dane_baza!AS1651</f>
        <v>383353</v>
      </c>
      <c r="J1662" s="161">
        <f>Dane_baza!BX1651</f>
        <v>651516</v>
      </c>
      <c r="K1662" s="161">
        <f>Dane_baza!AT1651</f>
        <v>16042390</v>
      </c>
      <c r="L1662" s="161">
        <f>Dane_baza!AU1651</f>
        <v>1103164</v>
      </c>
      <c r="M1662" s="161">
        <f>Dane_baza!AV1651</f>
        <v>499132</v>
      </c>
      <c r="N1662" s="161">
        <f>Dane_baza!AY1651</f>
        <v>17879556</v>
      </c>
      <c r="O1662" s="161">
        <f>Dane_baza!AZ1651</f>
        <v>478478</v>
      </c>
      <c r="P1662" s="161">
        <f>Dane_baza!AW1651</f>
        <v>0</v>
      </c>
      <c r="Q1662" s="161">
        <f>Dane_baza!AX1651</f>
        <v>0</v>
      </c>
      <c r="R1662" s="212">
        <f t="shared" si="85"/>
        <v>46528333</v>
      </c>
      <c r="S1662" s="212">
        <f>Dane_baza!BU1651</f>
        <v>29585757.32</v>
      </c>
      <c r="T1662" s="212">
        <f>Dane_baza!BV1651</f>
        <v>557143.41</v>
      </c>
      <c r="U1662" s="212">
        <f>Dane_baza!BW1651</f>
        <v>21968832.23</v>
      </c>
      <c r="V1662" s="212">
        <f t="shared" si="83"/>
        <v>52111732.960000001</v>
      </c>
      <c r="W1662" s="161">
        <f t="shared" si="84"/>
        <v>5583399.9600000009</v>
      </c>
      <c r="AA1662" s="36"/>
    </row>
    <row r="1663" spans="1:27" ht="14.45" x14ac:dyDescent="0.3">
      <c r="A1663" s="197" t="s">
        <v>177</v>
      </c>
      <c r="B1663" s="197" t="s">
        <v>51</v>
      </c>
      <c r="C1663" s="197" t="s">
        <v>42</v>
      </c>
      <c r="D1663" s="197" t="s">
        <v>36</v>
      </c>
      <c r="E1663" s="197" t="s">
        <v>31</v>
      </c>
      <c r="F1663" s="195" t="s">
        <v>4544</v>
      </c>
      <c r="G1663" s="195" t="s">
        <v>1574</v>
      </c>
      <c r="H1663" s="161">
        <f>Dane_baza!AR1652</f>
        <v>4622337</v>
      </c>
      <c r="I1663" s="161">
        <f>Dane_baza!AS1652</f>
        <v>34043</v>
      </c>
      <c r="J1663" s="161">
        <f>Dane_baza!BX1652</f>
        <v>303242</v>
      </c>
      <c r="K1663" s="161">
        <f>Dane_baza!AT1652</f>
        <v>8072926</v>
      </c>
      <c r="L1663" s="161">
        <f>Dane_baza!AU1652</f>
        <v>113193</v>
      </c>
      <c r="M1663" s="161">
        <f>Dane_baza!AV1652</f>
        <v>376926</v>
      </c>
      <c r="N1663" s="161">
        <f>Dane_baza!AY1652</f>
        <v>9182290</v>
      </c>
      <c r="O1663" s="161">
        <f>Dane_baza!AZ1652</f>
        <v>236806</v>
      </c>
      <c r="P1663" s="161">
        <f>Dane_baza!AW1652</f>
        <v>0</v>
      </c>
      <c r="Q1663" s="161">
        <f>Dane_baza!AX1652</f>
        <v>0</v>
      </c>
      <c r="R1663" s="212">
        <f t="shared" si="85"/>
        <v>22941763</v>
      </c>
      <c r="S1663" s="212">
        <f>Dane_baza!BU1652</f>
        <v>13250071.32</v>
      </c>
      <c r="T1663" s="212">
        <f>Dane_baza!BV1652</f>
        <v>63083.06</v>
      </c>
      <c r="U1663" s="212">
        <f>Dane_baza!BW1652</f>
        <v>12381620.189999999</v>
      </c>
      <c r="V1663" s="212">
        <f t="shared" si="83"/>
        <v>25694774.57</v>
      </c>
      <c r="W1663" s="161">
        <f t="shared" si="84"/>
        <v>2753011.5700000003</v>
      </c>
      <c r="AA1663" s="36"/>
    </row>
    <row r="1664" spans="1:27" ht="14.45" x14ac:dyDescent="0.3">
      <c r="A1664" s="197" t="s">
        <v>177</v>
      </c>
      <c r="B1664" s="197" t="s">
        <v>51</v>
      </c>
      <c r="C1664" s="197" t="s">
        <v>44</v>
      </c>
      <c r="D1664" s="197" t="s">
        <v>36</v>
      </c>
      <c r="E1664" s="197" t="s">
        <v>31</v>
      </c>
      <c r="F1664" s="195" t="s">
        <v>4545</v>
      </c>
      <c r="G1664" s="195" t="s">
        <v>1575</v>
      </c>
      <c r="H1664" s="161">
        <f>Dane_baza!AR1653</f>
        <v>4172280</v>
      </c>
      <c r="I1664" s="161">
        <f>Dane_baza!AS1653</f>
        <v>24394</v>
      </c>
      <c r="J1664" s="161">
        <f>Dane_baza!BX1653</f>
        <v>319238</v>
      </c>
      <c r="K1664" s="161">
        <f>Dane_baza!AT1653</f>
        <v>9406859</v>
      </c>
      <c r="L1664" s="161">
        <f>Dane_baza!AU1653</f>
        <v>343010</v>
      </c>
      <c r="M1664" s="161">
        <f>Dane_baza!AV1653</f>
        <v>787678</v>
      </c>
      <c r="N1664" s="161">
        <f>Dane_baza!AY1653</f>
        <v>9896028</v>
      </c>
      <c r="O1664" s="161">
        <f>Dane_baza!AZ1653</f>
        <v>189769</v>
      </c>
      <c r="P1664" s="161">
        <f>Dane_baza!AW1653</f>
        <v>0</v>
      </c>
      <c r="Q1664" s="161">
        <f>Dane_baza!AX1653</f>
        <v>0</v>
      </c>
      <c r="R1664" s="212">
        <f t="shared" si="85"/>
        <v>25139256</v>
      </c>
      <c r="S1664" s="212">
        <f>Dane_baza!BU1653</f>
        <v>13462069.310000001</v>
      </c>
      <c r="T1664" s="212">
        <f>Dane_baza!BV1653</f>
        <v>35973.870000000003</v>
      </c>
      <c r="U1664" s="212">
        <f>Dane_baza!BW1653</f>
        <v>13141212.560000001</v>
      </c>
      <c r="V1664" s="212">
        <f t="shared" si="83"/>
        <v>26639255.740000002</v>
      </c>
      <c r="W1664" s="161">
        <f t="shared" si="84"/>
        <v>1499999.7400000021</v>
      </c>
      <c r="AA1664" s="36"/>
    </row>
    <row r="1665" spans="1:27" ht="14.45" x14ac:dyDescent="0.3">
      <c r="A1665" s="197" t="s">
        <v>177</v>
      </c>
      <c r="B1665" s="197" t="s">
        <v>75</v>
      </c>
      <c r="C1665" s="197" t="s">
        <v>33</v>
      </c>
      <c r="D1665" s="197" t="s">
        <v>34</v>
      </c>
      <c r="E1665" s="197" t="s">
        <v>31</v>
      </c>
      <c r="F1665" s="195" t="s">
        <v>4546</v>
      </c>
      <c r="G1665" s="195" t="s">
        <v>1576</v>
      </c>
      <c r="H1665" s="161">
        <f>Dane_baza!AR1654</f>
        <v>50763834</v>
      </c>
      <c r="I1665" s="161">
        <f>Dane_baza!AS1654</f>
        <v>3400527</v>
      </c>
      <c r="J1665" s="161">
        <f>Dane_baza!BX1654</f>
        <v>1792816</v>
      </c>
      <c r="K1665" s="161">
        <f>Dane_baza!AT1654</f>
        <v>10700861</v>
      </c>
      <c r="L1665" s="161">
        <f>Dane_baza!AU1654</f>
        <v>0</v>
      </c>
      <c r="M1665" s="161">
        <f>Dane_baza!AV1654</f>
        <v>1537479</v>
      </c>
      <c r="N1665" s="161">
        <f>Dane_baza!AY1654</f>
        <v>53651540</v>
      </c>
      <c r="O1665" s="161">
        <f>Dane_baza!AZ1654</f>
        <v>1834437</v>
      </c>
      <c r="P1665" s="161">
        <f>Dane_baza!AW1654</f>
        <v>0</v>
      </c>
      <c r="Q1665" s="161">
        <f>Dane_baza!AX1654</f>
        <v>0</v>
      </c>
      <c r="R1665" s="212">
        <f t="shared" si="85"/>
        <v>123681494</v>
      </c>
      <c r="S1665" s="212">
        <f>Dane_baza!BU1654</f>
        <v>111783947.56</v>
      </c>
      <c r="T1665" s="212">
        <f>Dane_baza!BV1654</f>
        <v>3895599.79</v>
      </c>
      <c r="U1665" s="212">
        <f>Dane_baza!BW1654</f>
        <v>22843725.920000002</v>
      </c>
      <c r="V1665" s="212">
        <f t="shared" si="83"/>
        <v>138523273.27000001</v>
      </c>
      <c r="W1665" s="161">
        <f t="shared" si="84"/>
        <v>14841779.270000011</v>
      </c>
      <c r="AA1665" s="36"/>
    </row>
    <row r="1666" spans="1:27" ht="14.45" x14ac:dyDescent="0.3">
      <c r="A1666" s="197" t="s">
        <v>177</v>
      </c>
      <c r="B1666" s="197" t="s">
        <v>75</v>
      </c>
      <c r="C1666" s="197" t="s">
        <v>32</v>
      </c>
      <c r="D1666" s="197" t="s">
        <v>34</v>
      </c>
      <c r="E1666" s="197" t="s">
        <v>31</v>
      </c>
      <c r="F1666" s="195" t="s">
        <v>4547</v>
      </c>
      <c r="G1666" s="195" t="s">
        <v>1577</v>
      </c>
      <c r="H1666" s="161">
        <f>Dane_baza!AR1655</f>
        <v>5429503</v>
      </c>
      <c r="I1666" s="161">
        <f>Dane_baza!AS1655</f>
        <v>163687</v>
      </c>
      <c r="J1666" s="161">
        <f>Dane_baza!BX1655</f>
        <v>219256</v>
      </c>
      <c r="K1666" s="161">
        <f>Dane_baza!AT1655</f>
        <v>0</v>
      </c>
      <c r="L1666" s="161">
        <f>Dane_baza!AU1655</f>
        <v>0</v>
      </c>
      <c r="M1666" s="161">
        <f>Dane_baza!AV1655</f>
        <v>2520514</v>
      </c>
      <c r="N1666" s="161">
        <f>Dane_baza!AY1655</f>
        <v>4254066</v>
      </c>
      <c r="O1666" s="161">
        <f>Dane_baza!AZ1655</f>
        <v>111915</v>
      </c>
      <c r="P1666" s="161">
        <f>Dane_baza!AW1655</f>
        <v>0</v>
      </c>
      <c r="Q1666" s="161">
        <f>Dane_baza!AX1655</f>
        <v>-410060</v>
      </c>
      <c r="R1666" s="212">
        <f t="shared" si="85"/>
        <v>12288881</v>
      </c>
      <c r="S1666" s="212">
        <f>Dane_baza!BU1655</f>
        <v>10171531.9</v>
      </c>
      <c r="T1666" s="212">
        <f>Dane_baza!BV1655</f>
        <v>146983.26</v>
      </c>
      <c r="U1666" s="212">
        <f>Dane_baza!BW1655</f>
        <v>2970365.7199999997</v>
      </c>
      <c r="V1666" s="212">
        <f t="shared" si="83"/>
        <v>13288880.879999999</v>
      </c>
      <c r="W1666" s="161">
        <f t="shared" si="84"/>
        <v>999999.87999999896</v>
      </c>
      <c r="AA1666" s="36"/>
    </row>
    <row r="1667" spans="1:27" ht="14.45" x14ac:dyDescent="0.3">
      <c r="A1667" s="197" t="s">
        <v>177</v>
      </c>
      <c r="B1667" s="197" t="s">
        <v>75</v>
      </c>
      <c r="C1667" s="197" t="s">
        <v>37</v>
      </c>
      <c r="D1667" s="197" t="s">
        <v>36</v>
      </c>
      <c r="E1667" s="197" t="s">
        <v>31</v>
      </c>
      <c r="F1667" s="195" t="s">
        <v>4548</v>
      </c>
      <c r="G1667" s="195" t="s">
        <v>1578</v>
      </c>
      <c r="H1667" s="161">
        <f>Dane_baza!AR1656</f>
        <v>5200116</v>
      </c>
      <c r="I1667" s="161">
        <f>Dane_baza!AS1656</f>
        <v>41195</v>
      </c>
      <c r="J1667" s="161">
        <f>Dane_baza!BX1656</f>
        <v>407046</v>
      </c>
      <c r="K1667" s="161">
        <f>Dane_baza!AT1656</f>
        <v>9106591</v>
      </c>
      <c r="L1667" s="161">
        <f>Dane_baza!AU1656</f>
        <v>898009</v>
      </c>
      <c r="M1667" s="161">
        <f>Dane_baza!AV1656</f>
        <v>797647</v>
      </c>
      <c r="N1667" s="161">
        <f>Dane_baza!AY1656</f>
        <v>24922700</v>
      </c>
      <c r="O1667" s="161">
        <f>Dane_baza!AZ1656</f>
        <v>473612</v>
      </c>
      <c r="P1667" s="161">
        <f>Dane_baza!AW1656</f>
        <v>0</v>
      </c>
      <c r="Q1667" s="161">
        <f>Dane_baza!AX1656</f>
        <v>0</v>
      </c>
      <c r="R1667" s="212">
        <f t="shared" si="85"/>
        <v>41846916</v>
      </c>
      <c r="S1667" s="212">
        <f>Dane_baza!BU1656</f>
        <v>17222560.84</v>
      </c>
      <c r="T1667" s="212">
        <f>Dane_baza!BV1656</f>
        <v>145085.39000000001</v>
      </c>
      <c r="U1667" s="212">
        <f>Dane_baza!BW1656</f>
        <v>29500899.690000001</v>
      </c>
      <c r="V1667" s="212">
        <f t="shared" si="83"/>
        <v>46868545.920000002</v>
      </c>
      <c r="W1667" s="161">
        <f t="shared" si="84"/>
        <v>5021629.9200000018</v>
      </c>
      <c r="AA1667" s="36"/>
    </row>
    <row r="1668" spans="1:27" ht="14.45" x14ac:dyDescent="0.3">
      <c r="A1668" s="197" t="s">
        <v>177</v>
      </c>
      <c r="B1668" s="197" t="s">
        <v>75</v>
      </c>
      <c r="C1668" s="197" t="s">
        <v>39</v>
      </c>
      <c r="D1668" s="197" t="s">
        <v>36</v>
      </c>
      <c r="E1668" s="197" t="s">
        <v>31</v>
      </c>
      <c r="F1668" s="195" t="s">
        <v>4549</v>
      </c>
      <c r="G1668" s="195" t="s">
        <v>1579</v>
      </c>
      <c r="H1668" s="161">
        <f>Dane_baza!AR1657</f>
        <v>16657194</v>
      </c>
      <c r="I1668" s="161">
        <f>Dane_baza!AS1657</f>
        <v>312487</v>
      </c>
      <c r="J1668" s="161">
        <f>Dane_baza!BX1657</f>
        <v>769395</v>
      </c>
      <c r="K1668" s="161">
        <f>Dane_baza!AT1657</f>
        <v>9304141</v>
      </c>
      <c r="L1668" s="161">
        <f>Dane_baza!AU1657</f>
        <v>0</v>
      </c>
      <c r="M1668" s="161">
        <f>Dane_baza!AV1657</f>
        <v>557974</v>
      </c>
      <c r="N1668" s="161">
        <f>Dane_baza!AY1657</f>
        <v>29011882</v>
      </c>
      <c r="O1668" s="161">
        <f>Dane_baza!AZ1657</f>
        <v>629320</v>
      </c>
      <c r="P1668" s="161">
        <f>Dane_baza!AW1657</f>
        <v>0</v>
      </c>
      <c r="Q1668" s="161">
        <f>Dane_baza!AX1657</f>
        <v>0</v>
      </c>
      <c r="R1668" s="212">
        <f t="shared" si="85"/>
        <v>57242393</v>
      </c>
      <c r="S1668" s="212">
        <f>Dane_baza!BU1657</f>
        <v>40432395.229999997</v>
      </c>
      <c r="T1668" s="212">
        <f>Dane_baza!BV1657</f>
        <v>319993.55</v>
      </c>
      <c r="U1668" s="212">
        <f>Dane_baza!BW1657</f>
        <v>19490004.211830825</v>
      </c>
      <c r="V1668" s="212">
        <f t="shared" si="83"/>
        <v>60242392.991830818</v>
      </c>
      <c r="W1668" s="161">
        <f t="shared" si="84"/>
        <v>2999999.9918308184</v>
      </c>
      <c r="AA1668" s="36"/>
    </row>
    <row r="1669" spans="1:27" ht="14.45" x14ac:dyDescent="0.3">
      <c r="A1669" s="197" t="s">
        <v>177</v>
      </c>
      <c r="B1669" s="197" t="s">
        <v>75</v>
      </c>
      <c r="C1669" s="197" t="s">
        <v>42</v>
      </c>
      <c r="D1669" s="197" t="s">
        <v>36</v>
      </c>
      <c r="E1669" s="197" t="s">
        <v>31</v>
      </c>
      <c r="F1669" s="195" t="s">
        <v>4550</v>
      </c>
      <c r="G1669" s="195" t="s">
        <v>1580</v>
      </c>
      <c r="H1669" s="161">
        <f>Dane_baza!AR1658</f>
        <v>4601442</v>
      </c>
      <c r="I1669" s="161">
        <f>Dane_baza!AS1658</f>
        <v>286049</v>
      </c>
      <c r="J1669" s="161">
        <f>Dane_baza!BX1658</f>
        <v>220596</v>
      </c>
      <c r="K1669" s="161">
        <f>Dane_baza!AT1658</f>
        <v>2312392</v>
      </c>
      <c r="L1669" s="161">
        <f>Dane_baza!AU1658</f>
        <v>0</v>
      </c>
      <c r="M1669" s="161">
        <f>Dane_baza!AV1658</f>
        <v>737531</v>
      </c>
      <c r="N1669" s="161">
        <f>Dane_baza!AY1658</f>
        <v>10625785</v>
      </c>
      <c r="O1669" s="161">
        <f>Dane_baza!AZ1658</f>
        <v>209233</v>
      </c>
      <c r="P1669" s="161">
        <f>Dane_baza!AW1658</f>
        <v>0</v>
      </c>
      <c r="Q1669" s="161">
        <f>Dane_baza!AX1658</f>
        <v>0</v>
      </c>
      <c r="R1669" s="212">
        <f t="shared" si="85"/>
        <v>18993028</v>
      </c>
      <c r="S1669" s="212">
        <f>Dane_baza!BU1658</f>
        <v>13555197.949999999</v>
      </c>
      <c r="T1669" s="212">
        <f>Dane_baza!BV1658</f>
        <v>39258.35</v>
      </c>
      <c r="U1669" s="212">
        <f>Dane_baza!BW1658</f>
        <v>6898571.6966302767</v>
      </c>
      <c r="V1669" s="212">
        <f t="shared" si="83"/>
        <v>20493027.996630274</v>
      </c>
      <c r="W1669" s="161">
        <f t="shared" si="84"/>
        <v>1499999.9966302738</v>
      </c>
      <c r="AA1669" s="36"/>
    </row>
    <row r="1670" spans="1:27" ht="14.45" x14ac:dyDescent="0.3">
      <c r="A1670" s="197" t="s">
        <v>177</v>
      </c>
      <c r="B1670" s="197" t="s">
        <v>77</v>
      </c>
      <c r="C1670" s="197" t="s">
        <v>33</v>
      </c>
      <c r="D1670" s="197" t="s">
        <v>34</v>
      </c>
      <c r="E1670" s="197" t="s">
        <v>31</v>
      </c>
      <c r="F1670" s="195" t="s">
        <v>4551</v>
      </c>
      <c r="G1670" s="195" t="s">
        <v>1581</v>
      </c>
      <c r="H1670" s="161">
        <f>Dane_baza!AR1659</f>
        <v>46866259</v>
      </c>
      <c r="I1670" s="161">
        <f>Dane_baza!AS1659</f>
        <v>3122024</v>
      </c>
      <c r="J1670" s="161">
        <f>Dane_baza!BX1659</f>
        <v>1891366</v>
      </c>
      <c r="K1670" s="161">
        <f>Dane_baza!AT1659</f>
        <v>20747853</v>
      </c>
      <c r="L1670" s="161">
        <f>Dane_baza!AU1659</f>
        <v>2371034</v>
      </c>
      <c r="M1670" s="161">
        <f>Dane_baza!AV1659</f>
        <v>1619130</v>
      </c>
      <c r="N1670" s="161">
        <f>Dane_baza!AY1659</f>
        <v>48815894</v>
      </c>
      <c r="O1670" s="161">
        <f>Dane_baza!AZ1659</f>
        <v>1719278</v>
      </c>
      <c r="P1670" s="161">
        <f>Dane_baza!AW1659</f>
        <v>0</v>
      </c>
      <c r="Q1670" s="161">
        <f>Dane_baza!AX1659</f>
        <v>0</v>
      </c>
      <c r="R1670" s="212">
        <f t="shared" si="85"/>
        <v>127152838</v>
      </c>
      <c r="S1670" s="212">
        <f>Dane_baza!BU1659</f>
        <v>117109451.93000001</v>
      </c>
      <c r="T1670" s="212">
        <f>Dane_baza!BV1659</f>
        <v>1601418.53</v>
      </c>
      <c r="U1670" s="212">
        <f>Dane_baza!BW1659</f>
        <v>12441967.545858802</v>
      </c>
      <c r="V1670" s="212">
        <f t="shared" si="83"/>
        <v>131152838.00585881</v>
      </c>
      <c r="W1670" s="161">
        <f t="shared" si="84"/>
        <v>4000000.0058588088</v>
      </c>
      <c r="AA1670" s="36"/>
    </row>
    <row r="1671" spans="1:27" ht="14.45" x14ac:dyDescent="0.3">
      <c r="A1671" s="197" t="s">
        <v>177</v>
      </c>
      <c r="B1671" s="197" t="s">
        <v>77</v>
      </c>
      <c r="C1671" s="197" t="s">
        <v>37</v>
      </c>
      <c r="D1671" s="197" t="s">
        <v>36</v>
      </c>
      <c r="E1671" s="197" t="s">
        <v>31</v>
      </c>
      <c r="F1671" s="195" t="s">
        <v>4552</v>
      </c>
      <c r="G1671" s="195" t="s">
        <v>1582</v>
      </c>
      <c r="H1671" s="161">
        <f>Dane_baza!AR1660</f>
        <v>3184857</v>
      </c>
      <c r="I1671" s="161">
        <f>Dane_baza!AS1660</f>
        <v>194558</v>
      </c>
      <c r="J1671" s="161">
        <f>Dane_baza!BX1660</f>
        <v>227406</v>
      </c>
      <c r="K1671" s="161">
        <f>Dane_baza!AT1660</f>
        <v>4666139</v>
      </c>
      <c r="L1671" s="161">
        <f>Dane_baza!AU1660</f>
        <v>49009</v>
      </c>
      <c r="M1671" s="161">
        <f>Dane_baza!AV1660</f>
        <v>674608</v>
      </c>
      <c r="N1671" s="161">
        <f>Dane_baza!AY1660</f>
        <v>7009540</v>
      </c>
      <c r="O1671" s="161">
        <f>Dane_baza!AZ1660</f>
        <v>158952</v>
      </c>
      <c r="P1671" s="161">
        <f>Dane_baza!AW1660</f>
        <v>0</v>
      </c>
      <c r="Q1671" s="161">
        <f>Dane_baza!AX1660</f>
        <v>0</v>
      </c>
      <c r="R1671" s="212">
        <f t="shared" si="85"/>
        <v>16165069</v>
      </c>
      <c r="S1671" s="212">
        <f>Dane_baza!BU1660</f>
        <v>10223682.050000001</v>
      </c>
      <c r="T1671" s="212">
        <f>Dane_baza!BV1660</f>
        <v>215643.98</v>
      </c>
      <c r="U1671" s="212">
        <f>Dane_baza!BW1660</f>
        <v>7225742.9605006138</v>
      </c>
      <c r="V1671" s="212">
        <f t="shared" si="83"/>
        <v>17665068.990500614</v>
      </c>
      <c r="W1671" s="161">
        <f t="shared" si="84"/>
        <v>1499999.990500614</v>
      </c>
      <c r="AA1671" s="36"/>
    </row>
    <row r="1672" spans="1:27" ht="14.45" x14ac:dyDescent="0.3">
      <c r="A1672" s="197" t="s">
        <v>177</v>
      </c>
      <c r="B1672" s="197" t="s">
        <v>77</v>
      </c>
      <c r="C1672" s="197" t="s">
        <v>39</v>
      </c>
      <c r="D1672" s="197" t="s">
        <v>36</v>
      </c>
      <c r="E1672" s="197" t="s">
        <v>31</v>
      </c>
      <c r="F1672" s="195" t="s">
        <v>4553</v>
      </c>
      <c r="G1672" s="195" t="s">
        <v>1581</v>
      </c>
      <c r="H1672" s="161">
        <f>Dane_baza!AR1661</f>
        <v>6670138</v>
      </c>
      <c r="I1672" s="161">
        <f>Dane_baza!AS1661</f>
        <v>316160</v>
      </c>
      <c r="J1672" s="161">
        <f>Dane_baza!BX1661</f>
        <v>258897</v>
      </c>
      <c r="K1672" s="161">
        <f>Dane_baza!AT1661</f>
        <v>1567779</v>
      </c>
      <c r="L1672" s="161">
        <f>Dane_baza!AU1661</f>
        <v>0</v>
      </c>
      <c r="M1672" s="161">
        <f>Dane_baza!AV1661</f>
        <v>207945</v>
      </c>
      <c r="N1672" s="161">
        <f>Dane_baza!AY1661</f>
        <v>7853053</v>
      </c>
      <c r="O1672" s="161">
        <f>Dane_baza!AZ1661</f>
        <v>163818</v>
      </c>
      <c r="P1672" s="161">
        <f>Dane_baza!AW1661</f>
        <v>0</v>
      </c>
      <c r="Q1672" s="161">
        <f>Dane_baza!AX1661</f>
        <v>0</v>
      </c>
      <c r="R1672" s="212">
        <f t="shared" si="85"/>
        <v>17037790</v>
      </c>
      <c r="S1672" s="212">
        <f>Dane_baza!BU1661</f>
        <v>15467080.060000001</v>
      </c>
      <c r="T1672" s="212">
        <f>Dane_baza!BV1661</f>
        <v>539641.32999999996</v>
      </c>
      <c r="U1672" s="212">
        <f>Dane_baza!BW1661</f>
        <v>2531068.6083727898</v>
      </c>
      <c r="V1672" s="212">
        <f t="shared" si="83"/>
        <v>18537789.998372789</v>
      </c>
      <c r="W1672" s="161">
        <f t="shared" si="84"/>
        <v>1499999.9983727895</v>
      </c>
      <c r="AA1672" s="36"/>
    </row>
    <row r="1673" spans="1:27" ht="14.45" x14ac:dyDescent="0.3">
      <c r="A1673" s="197" t="s">
        <v>177</v>
      </c>
      <c r="B1673" s="197" t="s">
        <v>77</v>
      </c>
      <c r="C1673" s="197" t="s">
        <v>44</v>
      </c>
      <c r="D1673" s="197" t="s">
        <v>36</v>
      </c>
      <c r="E1673" s="197" t="s">
        <v>31</v>
      </c>
      <c r="F1673" s="195" t="s">
        <v>4554</v>
      </c>
      <c r="G1673" s="195" t="s">
        <v>1583</v>
      </c>
      <c r="H1673" s="161">
        <f>Dane_baza!AR1662</f>
        <v>2441425</v>
      </c>
      <c r="I1673" s="161">
        <f>Dane_baza!AS1662</f>
        <v>28065</v>
      </c>
      <c r="J1673" s="161">
        <f>Dane_baza!BX1662</f>
        <v>178656</v>
      </c>
      <c r="K1673" s="161">
        <f>Dane_baza!AT1662</f>
        <v>2998259</v>
      </c>
      <c r="L1673" s="161">
        <f>Dane_baza!AU1662</f>
        <v>0</v>
      </c>
      <c r="M1673" s="161">
        <f>Dane_baza!AV1662</f>
        <v>886961</v>
      </c>
      <c r="N1673" s="161">
        <f>Dane_baza!AY1662</f>
        <v>5729068</v>
      </c>
      <c r="O1673" s="161">
        <f>Dane_baza!AZ1662</f>
        <v>111915</v>
      </c>
      <c r="P1673" s="161">
        <f>Dane_baza!AW1662</f>
        <v>0</v>
      </c>
      <c r="Q1673" s="161">
        <f>Dane_baza!AX1662</f>
        <v>0</v>
      </c>
      <c r="R1673" s="212">
        <f t="shared" si="85"/>
        <v>12374349</v>
      </c>
      <c r="S1673" s="212">
        <f>Dane_baza!BU1662</f>
        <v>7746810.8799999999</v>
      </c>
      <c r="T1673" s="212">
        <f>Dane_baza!BV1662</f>
        <v>75295.86</v>
      </c>
      <c r="U1673" s="212">
        <f>Dane_baza!BW1662</f>
        <v>5552242.2650000006</v>
      </c>
      <c r="V1673" s="212">
        <f t="shared" si="83"/>
        <v>13374349.005000001</v>
      </c>
      <c r="W1673" s="161">
        <f t="shared" si="84"/>
        <v>1000000.0050000008</v>
      </c>
      <c r="AA1673" s="36"/>
    </row>
    <row r="1674" spans="1:27" ht="14.45" x14ac:dyDescent="0.3">
      <c r="A1674" s="197" t="s">
        <v>177</v>
      </c>
      <c r="B1674" s="197" t="s">
        <v>77</v>
      </c>
      <c r="C1674" s="197" t="s">
        <v>51</v>
      </c>
      <c r="D1674" s="197" t="s">
        <v>40</v>
      </c>
      <c r="E1674" s="197" t="s">
        <v>31</v>
      </c>
      <c r="F1674" s="195" t="s">
        <v>4555</v>
      </c>
      <c r="G1674" s="195" t="s">
        <v>1584</v>
      </c>
      <c r="H1674" s="161">
        <f>Dane_baza!AR1663</f>
        <v>6001510</v>
      </c>
      <c r="I1674" s="161">
        <f>Dane_baza!AS1663</f>
        <v>1016129</v>
      </c>
      <c r="J1674" s="161">
        <f>Dane_baza!BX1663</f>
        <v>368502</v>
      </c>
      <c r="K1674" s="161">
        <f>Dane_baza!AT1663</f>
        <v>2642059</v>
      </c>
      <c r="L1674" s="161">
        <f>Dane_baza!AU1663</f>
        <v>156335</v>
      </c>
      <c r="M1674" s="161">
        <f>Dane_baza!AV1663</f>
        <v>857319</v>
      </c>
      <c r="N1674" s="161">
        <f>Dane_baza!AY1663</f>
        <v>9271416</v>
      </c>
      <c r="O1674" s="161">
        <f>Dane_baza!AZ1663</f>
        <v>244916</v>
      </c>
      <c r="P1674" s="161">
        <f>Dane_baza!AW1663</f>
        <v>0</v>
      </c>
      <c r="Q1674" s="161">
        <f>Dane_baza!AX1663</f>
        <v>0</v>
      </c>
      <c r="R1674" s="212">
        <f t="shared" si="85"/>
        <v>20558186</v>
      </c>
      <c r="S1674" s="212">
        <f>Dane_baza!BU1663</f>
        <v>17385292.84</v>
      </c>
      <c r="T1674" s="212">
        <f>Dane_baza!BV1663</f>
        <v>414397.34</v>
      </c>
      <c r="U1674" s="212">
        <f>Dane_baza!BW1663</f>
        <v>4758495.3600000013</v>
      </c>
      <c r="V1674" s="212">
        <f t="shared" si="83"/>
        <v>22558185.539999999</v>
      </c>
      <c r="W1674" s="161">
        <f t="shared" si="84"/>
        <v>1999999.5399999991</v>
      </c>
      <c r="AA1674" s="36"/>
    </row>
    <row r="1675" spans="1:27" ht="14.45" x14ac:dyDescent="0.3">
      <c r="A1675" s="197" t="s">
        <v>177</v>
      </c>
      <c r="B1675" s="197" t="s">
        <v>77</v>
      </c>
      <c r="C1675" s="197" t="s">
        <v>75</v>
      </c>
      <c r="D1675" s="197" t="s">
        <v>36</v>
      </c>
      <c r="E1675" s="197" t="s">
        <v>31</v>
      </c>
      <c r="F1675" s="195" t="s">
        <v>4556</v>
      </c>
      <c r="G1675" s="195" t="s">
        <v>1585</v>
      </c>
      <c r="H1675" s="161">
        <f>Dane_baza!AR1664</f>
        <v>4358187</v>
      </c>
      <c r="I1675" s="161">
        <f>Dane_baza!AS1664</f>
        <v>148776</v>
      </c>
      <c r="J1675" s="161">
        <f>Dane_baza!BX1664</f>
        <v>173364</v>
      </c>
      <c r="K1675" s="161">
        <f>Dane_baza!AT1664</f>
        <v>1256697</v>
      </c>
      <c r="L1675" s="161">
        <f>Dane_baza!AU1664</f>
        <v>0</v>
      </c>
      <c r="M1675" s="161">
        <f>Dane_baza!AV1664</f>
        <v>177014</v>
      </c>
      <c r="N1675" s="161">
        <f>Dane_baza!AY1664</f>
        <v>7269815</v>
      </c>
      <c r="O1675" s="161">
        <f>Dane_baza!AZ1664</f>
        <v>218965</v>
      </c>
      <c r="P1675" s="161">
        <f>Dane_baza!AW1664</f>
        <v>0</v>
      </c>
      <c r="Q1675" s="161">
        <f>Dane_baza!AX1664</f>
        <v>0</v>
      </c>
      <c r="R1675" s="212">
        <f t="shared" si="85"/>
        <v>13602818</v>
      </c>
      <c r="S1675" s="212">
        <f>Dane_baza!BU1664</f>
        <v>11403526.66</v>
      </c>
      <c r="T1675" s="212">
        <f>Dane_baza!BV1664</f>
        <v>224760.66</v>
      </c>
      <c r="U1675" s="212">
        <f>Dane_baza!BW1664</f>
        <v>3334812.4843706097</v>
      </c>
      <c r="V1675" s="212">
        <f t="shared" si="83"/>
        <v>14963099.80437061</v>
      </c>
      <c r="W1675" s="161">
        <f t="shared" si="84"/>
        <v>1360281.80437061</v>
      </c>
      <c r="AA1675" s="36"/>
    </row>
    <row r="1676" spans="1:27" ht="14.45" x14ac:dyDescent="0.3">
      <c r="A1676" s="197" t="s">
        <v>177</v>
      </c>
      <c r="B1676" s="197" t="s">
        <v>90</v>
      </c>
      <c r="C1676" s="197" t="s">
        <v>33</v>
      </c>
      <c r="D1676" s="197" t="s">
        <v>34</v>
      </c>
      <c r="E1676" s="197" t="s">
        <v>31</v>
      </c>
      <c r="F1676" s="195" t="s">
        <v>4557</v>
      </c>
      <c r="G1676" s="195" t="s">
        <v>1586</v>
      </c>
      <c r="H1676" s="161">
        <f>Dane_baza!AR1665</f>
        <v>3064659</v>
      </c>
      <c r="I1676" s="161">
        <f>Dane_baza!AS1665</f>
        <v>63343</v>
      </c>
      <c r="J1676" s="161">
        <f>Dane_baza!BX1665</f>
        <v>100497</v>
      </c>
      <c r="K1676" s="161">
        <f>Dane_baza!AT1665</f>
        <v>0</v>
      </c>
      <c r="L1676" s="161">
        <f>Dane_baza!AU1665</f>
        <v>0</v>
      </c>
      <c r="M1676" s="161">
        <f>Dane_baza!AV1665</f>
        <v>2477991</v>
      </c>
      <c r="N1676" s="161">
        <f>Dane_baza!AY1665</f>
        <v>1185992</v>
      </c>
      <c r="O1676" s="161">
        <f>Dane_baza!AZ1665</f>
        <v>27573</v>
      </c>
      <c r="P1676" s="161">
        <f>Dane_baza!AW1665</f>
        <v>0</v>
      </c>
      <c r="Q1676" s="161">
        <f>Dane_baza!AX1665</f>
        <v>-935146</v>
      </c>
      <c r="R1676" s="212">
        <f t="shared" si="85"/>
        <v>5984909</v>
      </c>
      <c r="S1676" s="212">
        <f>Dane_baza!BU1665</f>
        <v>4921657.26</v>
      </c>
      <c r="T1676" s="212">
        <f>Dane_baza!BV1665</f>
        <v>77855.839999999997</v>
      </c>
      <c r="U1676" s="212">
        <f>Dane_baza!BW1665</f>
        <v>1583886.7912499998</v>
      </c>
      <c r="V1676" s="212">
        <f t="shared" si="83"/>
        <v>6583399.8912499994</v>
      </c>
      <c r="W1676" s="161">
        <f t="shared" si="84"/>
        <v>598490.8912499994</v>
      </c>
      <c r="AA1676" s="36"/>
    </row>
    <row r="1677" spans="1:27" ht="14.45" x14ac:dyDescent="0.3">
      <c r="A1677" s="197" t="s">
        <v>177</v>
      </c>
      <c r="B1677" s="197" t="s">
        <v>90</v>
      </c>
      <c r="C1677" s="197" t="s">
        <v>32</v>
      </c>
      <c r="D1677" s="197" t="s">
        <v>40</v>
      </c>
      <c r="E1677" s="197" t="s">
        <v>31</v>
      </c>
      <c r="F1677" s="195" t="s">
        <v>4558</v>
      </c>
      <c r="G1677" s="195" t="s">
        <v>1587</v>
      </c>
      <c r="H1677" s="161">
        <f>Dane_baza!AR1666</f>
        <v>16237181</v>
      </c>
      <c r="I1677" s="161">
        <f>Dane_baza!AS1666</f>
        <v>743838</v>
      </c>
      <c r="J1677" s="161">
        <f>Dane_baza!BX1666</f>
        <v>888764</v>
      </c>
      <c r="K1677" s="161">
        <f>Dane_baza!AT1666</f>
        <v>13046944</v>
      </c>
      <c r="L1677" s="161">
        <f>Dane_baza!AU1666</f>
        <v>619342</v>
      </c>
      <c r="M1677" s="161">
        <f>Dane_baza!AV1666</f>
        <v>689000</v>
      </c>
      <c r="N1677" s="161">
        <f>Dane_baza!AY1666</f>
        <v>22210742</v>
      </c>
      <c r="O1677" s="161">
        <f>Dane_baza!AZ1666</f>
        <v>755833</v>
      </c>
      <c r="P1677" s="161">
        <f>Dane_baza!AW1666</f>
        <v>0</v>
      </c>
      <c r="Q1677" s="161">
        <f>Dane_baza!AX1666</f>
        <v>0</v>
      </c>
      <c r="R1677" s="212">
        <f t="shared" si="85"/>
        <v>55191644</v>
      </c>
      <c r="S1677" s="212">
        <f>Dane_baza!BU1666</f>
        <v>45513467.850000001</v>
      </c>
      <c r="T1677" s="212">
        <f>Dane_baza!BV1666</f>
        <v>715812.88</v>
      </c>
      <c r="U1677" s="212">
        <f>Dane_baza!BW1666</f>
        <v>12462363.010000002</v>
      </c>
      <c r="V1677" s="212">
        <f t="shared" si="83"/>
        <v>58691643.74000001</v>
      </c>
      <c r="W1677" s="161">
        <f t="shared" si="84"/>
        <v>3499999.7400000095</v>
      </c>
      <c r="AA1677" s="36"/>
    </row>
    <row r="1678" spans="1:27" ht="14.45" x14ac:dyDescent="0.3">
      <c r="A1678" s="197" t="s">
        <v>177</v>
      </c>
      <c r="B1678" s="197" t="s">
        <v>90</v>
      </c>
      <c r="C1678" s="197" t="s">
        <v>37</v>
      </c>
      <c r="D1678" s="197" t="s">
        <v>36</v>
      </c>
      <c r="E1678" s="197" t="s">
        <v>31</v>
      </c>
      <c r="F1678" s="195" t="s">
        <v>4559</v>
      </c>
      <c r="G1678" s="195" t="s">
        <v>1588</v>
      </c>
      <c r="H1678" s="161">
        <f>Dane_baza!AR1667</f>
        <v>2588724</v>
      </c>
      <c r="I1678" s="161">
        <f>Dane_baza!AS1667</f>
        <v>207211</v>
      </c>
      <c r="J1678" s="161">
        <f>Dane_baza!BX1667</f>
        <v>162942</v>
      </c>
      <c r="K1678" s="161">
        <f>Dane_baza!AT1667</f>
        <v>3053190</v>
      </c>
      <c r="L1678" s="161">
        <f>Dane_baza!AU1667</f>
        <v>0</v>
      </c>
      <c r="M1678" s="161">
        <f>Dane_baza!AV1667</f>
        <v>718882</v>
      </c>
      <c r="N1678" s="161">
        <f>Dane_baza!AY1667</f>
        <v>4030862</v>
      </c>
      <c r="O1678" s="161">
        <f>Dane_baza!AZ1667</f>
        <v>95696</v>
      </c>
      <c r="P1678" s="161">
        <f>Dane_baza!AW1667</f>
        <v>0</v>
      </c>
      <c r="Q1678" s="161">
        <f>Dane_baza!AX1667</f>
        <v>0</v>
      </c>
      <c r="R1678" s="212">
        <f t="shared" si="85"/>
        <v>10857507</v>
      </c>
      <c r="S1678" s="212">
        <f>Dane_baza!BU1667</f>
        <v>7301023.0300000003</v>
      </c>
      <c r="T1678" s="212">
        <f>Dane_baza!BV1667</f>
        <v>142637.74</v>
      </c>
      <c r="U1678" s="212">
        <f>Dane_baza!BW1667</f>
        <v>4413846.2249999996</v>
      </c>
      <c r="V1678" s="212">
        <f t="shared" si="83"/>
        <v>11857506.995000001</v>
      </c>
      <c r="W1678" s="161">
        <f t="shared" si="84"/>
        <v>999999.99500000104</v>
      </c>
      <c r="AA1678" s="36"/>
    </row>
    <row r="1679" spans="1:27" ht="14.45" x14ac:dyDescent="0.3">
      <c r="A1679" s="197" t="s">
        <v>177</v>
      </c>
      <c r="B1679" s="197" t="s">
        <v>90</v>
      </c>
      <c r="C1679" s="197" t="s">
        <v>39</v>
      </c>
      <c r="D1679" s="197" t="s">
        <v>36</v>
      </c>
      <c r="E1679" s="197" t="s">
        <v>31</v>
      </c>
      <c r="F1679" s="195" t="s">
        <v>4560</v>
      </c>
      <c r="G1679" s="195" t="s">
        <v>1589</v>
      </c>
      <c r="H1679" s="161">
        <f>Dane_baza!AR1668</f>
        <v>10269173</v>
      </c>
      <c r="I1679" s="161">
        <f>Dane_baza!AS1668</f>
        <v>594644</v>
      </c>
      <c r="J1679" s="161">
        <f>Dane_baza!BX1668</f>
        <v>449918</v>
      </c>
      <c r="K1679" s="161">
        <f>Dane_baza!AT1668</f>
        <v>3835658</v>
      </c>
      <c r="L1679" s="161">
        <f>Dane_baza!AU1668</f>
        <v>0</v>
      </c>
      <c r="M1679" s="161">
        <f>Dane_baza!AV1668</f>
        <v>940563</v>
      </c>
      <c r="N1679" s="161">
        <f>Dane_baza!AY1668</f>
        <v>14281844</v>
      </c>
      <c r="O1679" s="161">
        <f>Dane_baza!AZ1668</f>
        <v>338990</v>
      </c>
      <c r="P1679" s="161">
        <f>Dane_baza!AW1668</f>
        <v>0</v>
      </c>
      <c r="Q1679" s="161">
        <f>Dane_baza!AX1668</f>
        <v>0</v>
      </c>
      <c r="R1679" s="212">
        <f t="shared" si="85"/>
        <v>30710790</v>
      </c>
      <c r="S1679" s="212">
        <f>Dane_baza!BU1668</f>
        <v>26261056.739999998</v>
      </c>
      <c r="T1679" s="212">
        <f>Dane_baza!BV1668</f>
        <v>791558.93</v>
      </c>
      <c r="U1679" s="212">
        <f>Dane_baza!BW1668</f>
        <v>6158174.3416644959</v>
      </c>
      <c r="V1679" s="212">
        <f t="shared" si="83"/>
        <v>33210790.011664495</v>
      </c>
      <c r="W1679" s="161">
        <f t="shared" si="84"/>
        <v>2500000.0116644949</v>
      </c>
      <c r="AA1679" s="36"/>
    </row>
    <row r="1680" spans="1:27" ht="14.45" x14ac:dyDescent="0.3">
      <c r="A1680" s="197" t="s">
        <v>177</v>
      </c>
      <c r="B1680" s="197" t="s">
        <v>90</v>
      </c>
      <c r="C1680" s="197" t="s">
        <v>42</v>
      </c>
      <c r="D1680" s="197" t="s">
        <v>36</v>
      </c>
      <c r="E1680" s="197" t="s">
        <v>31</v>
      </c>
      <c r="F1680" s="195" t="s">
        <v>4561</v>
      </c>
      <c r="G1680" s="195" t="s">
        <v>1590</v>
      </c>
      <c r="H1680" s="161">
        <f>Dane_baza!AR1669</f>
        <v>4023528</v>
      </c>
      <c r="I1680" s="161">
        <f>Dane_baza!AS1669</f>
        <v>127970</v>
      </c>
      <c r="J1680" s="161">
        <f>Dane_baza!BX1669</f>
        <v>178664</v>
      </c>
      <c r="K1680" s="161">
        <f>Dane_baza!AT1669</f>
        <v>1511782</v>
      </c>
      <c r="L1680" s="161">
        <f>Dane_baza!AU1669</f>
        <v>0</v>
      </c>
      <c r="M1680" s="161">
        <f>Dane_baza!AV1669</f>
        <v>673686</v>
      </c>
      <c r="N1680" s="161">
        <f>Dane_baza!AY1669</f>
        <v>5549959</v>
      </c>
      <c r="O1680" s="161">
        <f>Dane_baza!AZ1669</f>
        <v>120025</v>
      </c>
      <c r="P1680" s="161">
        <f>Dane_baza!AW1669</f>
        <v>0</v>
      </c>
      <c r="Q1680" s="161">
        <f>Dane_baza!AX1669</f>
        <v>0</v>
      </c>
      <c r="R1680" s="212">
        <f t="shared" si="85"/>
        <v>12185614</v>
      </c>
      <c r="S1680" s="212">
        <f>Dane_baza!BU1669</f>
        <v>9791105.5399999991</v>
      </c>
      <c r="T1680" s="212">
        <f>Dane_baza!BV1669</f>
        <v>21810.83</v>
      </c>
      <c r="U1680" s="212">
        <f>Dane_baza!BW1669</f>
        <v>3372697.63</v>
      </c>
      <c r="V1680" s="212">
        <f t="shared" ref="V1680:V1743" si="86">SUM(S1680:U1680)</f>
        <v>13185614</v>
      </c>
      <c r="W1680" s="161">
        <f t="shared" ref="W1680:W1743" si="87">V1680-R1680</f>
        <v>1000000</v>
      </c>
      <c r="AA1680" s="36"/>
    </row>
    <row r="1681" spans="1:27" ht="14.45" x14ac:dyDescent="0.3">
      <c r="A1681" s="197" t="s">
        <v>177</v>
      </c>
      <c r="B1681" s="197" t="s">
        <v>92</v>
      </c>
      <c r="C1681" s="197" t="s">
        <v>33</v>
      </c>
      <c r="D1681" s="197" t="s">
        <v>34</v>
      </c>
      <c r="E1681" s="197" t="s">
        <v>31</v>
      </c>
      <c r="F1681" s="195" t="s">
        <v>4562</v>
      </c>
      <c r="G1681" s="195" t="s">
        <v>1591</v>
      </c>
      <c r="H1681" s="161">
        <f>Dane_baza!AR1670</f>
        <v>3856801</v>
      </c>
      <c r="I1681" s="161">
        <f>Dane_baza!AS1670</f>
        <v>52094</v>
      </c>
      <c r="J1681" s="161">
        <f>Dane_baza!BX1670</f>
        <v>187154</v>
      </c>
      <c r="K1681" s="161">
        <f>Dane_baza!AT1670</f>
        <v>1121491</v>
      </c>
      <c r="L1681" s="161">
        <f>Dane_baza!AU1670</f>
        <v>43099</v>
      </c>
      <c r="M1681" s="161">
        <f>Dane_baza!AV1670</f>
        <v>674691</v>
      </c>
      <c r="N1681" s="161">
        <f>Dane_baza!AY1670</f>
        <v>5180577</v>
      </c>
      <c r="O1681" s="161">
        <f>Dane_baza!AZ1670</f>
        <v>66500</v>
      </c>
      <c r="P1681" s="161">
        <f>Dane_baza!AW1670</f>
        <v>0</v>
      </c>
      <c r="Q1681" s="161">
        <f>Dane_baza!AX1670</f>
        <v>0</v>
      </c>
      <c r="R1681" s="212">
        <f t="shared" ref="R1681:R1744" si="88">SUM(H1681:Q1681)</f>
        <v>11182407</v>
      </c>
      <c r="S1681" s="212">
        <f>Dane_baza!BU1670</f>
        <v>9730008.9000000004</v>
      </c>
      <c r="T1681" s="212">
        <f>Dane_baza!BV1670</f>
        <v>56390.77</v>
      </c>
      <c r="U1681" s="212">
        <f>Dane_baza!BW1670</f>
        <v>2396007.2999999998</v>
      </c>
      <c r="V1681" s="212">
        <f t="shared" si="86"/>
        <v>12182406.969999999</v>
      </c>
      <c r="W1681" s="161">
        <f t="shared" si="87"/>
        <v>999999.96999999881</v>
      </c>
      <c r="AA1681" s="36"/>
    </row>
    <row r="1682" spans="1:27" ht="14.45" x14ac:dyDescent="0.3">
      <c r="A1682" s="197" t="s">
        <v>177</v>
      </c>
      <c r="B1682" s="197" t="s">
        <v>92</v>
      </c>
      <c r="C1682" s="197" t="s">
        <v>32</v>
      </c>
      <c r="D1682" s="197" t="s">
        <v>40</v>
      </c>
      <c r="E1682" s="197" t="s">
        <v>31</v>
      </c>
      <c r="F1682" s="195" t="s">
        <v>4563</v>
      </c>
      <c r="G1682" s="195" t="s">
        <v>1592</v>
      </c>
      <c r="H1682" s="161">
        <f>Dane_baza!AR1671</f>
        <v>3524383</v>
      </c>
      <c r="I1682" s="161">
        <f>Dane_baza!AS1671</f>
        <v>73582</v>
      </c>
      <c r="J1682" s="161">
        <f>Dane_baza!BX1671</f>
        <v>180698</v>
      </c>
      <c r="K1682" s="161">
        <f>Dane_baza!AT1671</f>
        <v>1336049</v>
      </c>
      <c r="L1682" s="161">
        <f>Dane_baza!AU1671</f>
        <v>54980</v>
      </c>
      <c r="M1682" s="161">
        <f>Dane_baza!AV1671</f>
        <v>881271</v>
      </c>
      <c r="N1682" s="161">
        <f>Dane_baza!AY1671</f>
        <v>6231735</v>
      </c>
      <c r="O1682" s="161">
        <f>Dane_baza!AZ1671</f>
        <v>108671</v>
      </c>
      <c r="P1682" s="161">
        <f>Dane_baza!AW1671</f>
        <v>0</v>
      </c>
      <c r="Q1682" s="161">
        <f>Dane_baza!AX1671</f>
        <v>0</v>
      </c>
      <c r="R1682" s="212">
        <f t="shared" si="88"/>
        <v>12391369</v>
      </c>
      <c r="S1682" s="212">
        <f>Dane_baza!BU1671</f>
        <v>8949306.0600000005</v>
      </c>
      <c r="T1682" s="212">
        <f>Dane_baza!BV1671</f>
        <v>11451.57</v>
      </c>
      <c r="U1682" s="212">
        <f>Dane_baza!BW1671</f>
        <v>4430611.3800000008</v>
      </c>
      <c r="V1682" s="212">
        <f t="shared" si="86"/>
        <v>13391369.010000002</v>
      </c>
      <c r="W1682" s="161">
        <f t="shared" si="87"/>
        <v>1000000.0100000016</v>
      </c>
      <c r="AA1682" s="36"/>
    </row>
    <row r="1683" spans="1:27" ht="14.45" x14ac:dyDescent="0.3">
      <c r="A1683" s="197" t="s">
        <v>177</v>
      </c>
      <c r="B1683" s="197" t="s">
        <v>92</v>
      </c>
      <c r="C1683" s="197" t="s">
        <v>37</v>
      </c>
      <c r="D1683" s="197" t="s">
        <v>34</v>
      </c>
      <c r="E1683" s="197" t="s">
        <v>31</v>
      </c>
      <c r="F1683" s="195" t="s">
        <v>4564</v>
      </c>
      <c r="G1683" s="195" t="s">
        <v>1593</v>
      </c>
      <c r="H1683" s="161">
        <f>Dane_baza!AR1672</f>
        <v>13683885</v>
      </c>
      <c r="I1683" s="161">
        <f>Dane_baza!AS1672</f>
        <v>871305</v>
      </c>
      <c r="J1683" s="161">
        <f>Dane_baza!BX1672</f>
        <v>547521</v>
      </c>
      <c r="K1683" s="161">
        <f>Dane_baza!AT1672</f>
        <v>3964171</v>
      </c>
      <c r="L1683" s="161">
        <f>Dane_baza!AU1672</f>
        <v>462988</v>
      </c>
      <c r="M1683" s="161">
        <f>Dane_baza!AV1672</f>
        <v>1331229</v>
      </c>
      <c r="N1683" s="161">
        <f>Dane_baza!AY1672</f>
        <v>20372098</v>
      </c>
      <c r="O1683" s="161">
        <f>Dane_baza!AZ1672</f>
        <v>540113</v>
      </c>
      <c r="P1683" s="161">
        <f>Dane_baza!AW1672</f>
        <v>0</v>
      </c>
      <c r="Q1683" s="161">
        <f>Dane_baza!AX1672</f>
        <v>0</v>
      </c>
      <c r="R1683" s="212">
        <f t="shared" si="88"/>
        <v>41773310</v>
      </c>
      <c r="S1683" s="212">
        <f>Dane_baza!BU1672</f>
        <v>33834975.770000003</v>
      </c>
      <c r="T1683" s="212">
        <f>Dane_baza!BV1672</f>
        <v>645707.87</v>
      </c>
      <c r="U1683" s="212">
        <f>Dane_baza!BW1672</f>
        <v>12305423.560000001</v>
      </c>
      <c r="V1683" s="212">
        <f t="shared" si="86"/>
        <v>46786107.200000003</v>
      </c>
      <c r="W1683" s="161">
        <f t="shared" si="87"/>
        <v>5012797.200000003</v>
      </c>
      <c r="AA1683" s="36"/>
    </row>
    <row r="1684" spans="1:27" ht="14.45" x14ac:dyDescent="0.3">
      <c r="A1684" s="197" t="s">
        <v>177</v>
      </c>
      <c r="B1684" s="197" t="s">
        <v>92</v>
      </c>
      <c r="C1684" s="197" t="s">
        <v>39</v>
      </c>
      <c r="D1684" s="197" t="s">
        <v>40</v>
      </c>
      <c r="E1684" s="197" t="s">
        <v>31</v>
      </c>
      <c r="F1684" s="195" t="s">
        <v>4565</v>
      </c>
      <c r="G1684" s="195" t="s">
        <v>1594</v>
      </c>
      <c r="H1684" s="161">
        <f>Dane_baza!AR1673</f>
        <v>22346742</v>
      </c>
      <c r="I1684" s="161">
        <f>Dane_baza!AS1673</f>
        <v>1282830</v>
      </c>
      <c r="J1684" s="161">
        <f>Dane_baza!BX1673</f>
        <v>890105</v>
      </c>
      <c r="K1684" s="161">
        <f>Dane_baza!AT1673</f>
        <v>0</v>
      </c>
      <c r="L1684" s="161">
        <f>Dane_baza!AU1673</f>
        <v>0</v>
      </c>
      <c r="M1684" s="161">
        <f>Dane_baza!AV1673</f>
        <v>1500126</v>
      </c>
      <c r="N1684" s="161">
        <f>Dane_baza!AY1673</f>
        <v>26220948</v>
      </c>
      <c r="O1684" s="161">
        <f>Dane_baza!AZ1673</f>
        <v>595259</v>
      </c>
      <c r="P1684" s="161">
        <f>Dane_baza!AW1673</f>
        <v>0</v>
      </c>
      <c r="Q1684" s="161">
        <f>Dane_baza!AX1673</f>
        <v>0</v>
      </c>
      <c r="R1684" s="212">
        <f t="shared" si="88"/>
        <v>52836010</v>
      </c>
      <c r="S1684" s="212">
        <f>Dane_baza!BU1673</f>
        <v>48246077.350000001</v>
      </c>
      <c r="T1684" s="212">
        <f>Dane_baza!BV1673</f>
        <v>2120813.81</v>
      </c>
      <c r="U1684" s="212">
        <f>Dane_baza!BW1673</f>
        <v>5498928.3399999999</v>
      </c>
      <c r="V1684" s="212">
        <f t="shared" si="86"/>
        <v>55865819.5</v>
      </c>
      <c r="W1684" s="161">
        <f t="shared" si="87"/>
        <v>3029809.5</v>
      </c>
      <c r="AA1684" s="36"/>
    </row>
    <row r="1685" spans="1:27" ht="14.45" x14ac:dyDescent="0.3">
      <c r="A1685" s="197" t="s">
        <v>177</v>
      </c>
      <c r="B1685" s="197" t="s">
        <v>92</v>
      </c>
      <c r="C1685" s="197" t="s">
        <v>42</v>
      </c>
      <c r="D1685" s="197" t="s">
        <v>36</v>
      </c>
      <c r="E1685" s="197" t="s">
        <v>31</v>
      </c>
      <c r="F1685" s="195" t="s">
        <v>4566</v>
      </c>
      <c r="G1685" s="195" t="s">
        <v>1595</v>
      </c>
      <c r="H1685" s="161">
        <f>Dane_baza!AR1674</f>
        <v>44711573</v>
      </c>
      <c r="I1685" s="161">
        <f>Dane_baza!AS1674</f>
        <v>1486260</v>
      </c>
      <c r="J1685" s="161">
        <f>Dane_baza!BX1674</f>
        <v>1534683</v>
      </c>
      <c r="K1685" s="161">
        <f>Dane_baza!AT1674</f>
        <v>0</v>
      </c>
      <c r="L1685" s="161">
        <f>Dane_baza!AU1674</f>
        <v>0</v>
      </c>
      <c r="M1685" s="161">
        <f>Dane_baza!AV1674</f>
        <v>1272405</v>
      </c>
      <c r="N1685" s="161">
        <f>Dane_baza!AY1674</f>
        <v>46821607</v>
      </c>
      <c r="O1685" s="161">
        <f>Dane_baza!AZ1674</f>
        <v>1381910</v>
      </c>
      <c r="P1685" s="161">
        <f>Dane_baza!AW1674</f>
        <v>0</v>
      </c>
      <c r="Q1685" s="161">
        <f>Dane_baza!AX1674</f>
        <v>0</v>
      </c>
      <c r="R1685" s="212">
        <f t="shared" si="88"/>
        <v>97208438</v>
      </c>
      <c r="S1685" s="212">
        <f>Dane_baza!BU1674</f>
        <v>85899089.980000004</v>
      </c>
      <c r="T1685" s="212">
        <f>Dane_baza!BV1674</f>
        <v>2070646.45</v>
      </c>
      <c r="U1685" s="212">
        <f>Dane_baza!BW1674</f>
        <v>15615169</v>
      </c>
      <c r="V1685" s="212">
        <f t="shared" si="86"/>
        <v>103584905.43000001</v>
      </c>
      <c r="W1685" s="161">
        <f t="shared" si="87"/>
        <v>6376467.4300000072</v>
      </c>
      <c r="AA1685" s="36"/>
    </row>
    <row r="1686" spans="1:27" ht="14.45" x14ac:dyDescent="0.3">
      <c r="A1686" s="197" t="s">
        <v>177</v>
      </c>
      <c r="B1686" s="197" t="s">
        <v>92</v>
      </c>
      <c r="C1686" s="197" t="s">
        <v>44</v>
      </c>
      <c r="D1686" s="197" t="s">
        <v>36</v>
      </c>
      <c r="E1686" s="197" t="s">
        <v>31</v>
      </c>
      <c r="F1686" s="195" t="s">
        <v>4567</v>
      </c>
      <c r="G1686" s="195" t="s">
        <v>1596</v>
      </c>
      <c r="H1686" s="161">
        <f>Dane_baza!AR1675</f>
        <v>10832175</v>
      </c>
      <c r="I1686" s="161">
        <f>Dane_baza!AS1675</f>
        <v>2302024</v>
      </c>
      <c r="J1686" s="161">
        <f>Dane_baza!BX1675</f>
        <v>371210</v>
      </c>
      <c r="K1686" s="161">
        <f>Dane_baza!AT1675</f>
        <v>3299147</v>
      </c>
      <c r="L1686" s="161">
        <f>Dane_baza!AU1675</f>
        <v>0</v>
      </c>
      <c r="M1686" s="161">
        <f>Dane_baza!AV1675</f>
        <v>1028779</v>
      </c>
      <c r="N1686" s="161">
        <f>Dane_baza!AY1675</f>
        <v>20853721</v>
      </c>
      <c r="O1686" s="161">
        <f>Dane_baza!AZ1675</f>
        <v>486588</v>
      </c>
      <c r="P1686" s="161">
        <f>Dane_baza!AW1675</f>
        <v>0</v>
      </c>
      <c r="Q1686" s="161">
        <f>Dane_baza!AX1675</f>
        <v>0</v>
      </c>
      <c r="R1686" s="212">
        <f t="shared" si="88"/>
        <v>39173644</v>
      </c>
      <c r="S1686" s="212">
        <f>Dane_baza!BU1675</f>
        <v>29438206.420000002</v>
      </c>
      <c r="T1686" s="212">
        <f>Dane_baza!BV1675</f>
        <v>2524948.85</v>
      </c>
      <c r="U1686" s="212">
        <f>Dane_baza!BW1675</f>
        <v>10210488.725533865</v>
      </c>
      <c r="V1686" s="212">
        <f t="shared" si="86"/>
        <v>42173643.995533869</v>
      </c>
      <c r="W1686" s="161">
        <f t="shared" si="87"/>
        <v>2999999.9955338687</v>
      </c>
      <c r="AA1686" s="36"/>
    </row>
    <row r="1687" spans="1:27" ht="14.45" x14ac:dyDescent="0.3">
      <c r="A1687" s="197" t="s">
        <v>177</v>
      </c>
      <c r="B1687" s="197" t="s">
        <v>92</v>
      </c>
      <c r="C1687" s="197" t="s">
        <v>51</v>
      </c>
      <c r="D1687" s="197" t="s">
        <v>36</v>
      </c>
      <c r="E1687" s="197" t="s">
        <v>31</v>
      </c>
      <c r="F1687" s="195" t="s">
        <v>4568</v>
      </c>
      <c r="G1687" s="195" t="s">
        <v>1593</v>
      </c>
      <c r="H1687" s="161">
        <f>Dane_baza!AR1676</f>
        <v>31288033</v>
      </c>
      <c r="I1687" s="161">
        <f>Dane_baza!AS1676</f>
        <v>1724517</v>
      </c>
      <c r="J1687" s="161">
        <f>Dane_baza!BX1676</f>
        <v>1454319</v>
      </c>
      <c r="K1687" s="161">
        <f>Dane_baza!AT1676</f>
        <v>18751328</v>
      </c>
      <c r="L1687" s="161">
        <f>Dane_baza!AU1676</f>
        <v>0</v>
      </c>
      <c r="M1687" s="161">
        <f>Dane_baza!AV1676</f>
        <v>1170913</v>
      </c>
      <c r="N1687" s="161">
        <f>Dane_baza!AY1676</f>
        <v>69355741</v>
      </c>
      <c r="O1687" s="161">
        <f>Dane_baza!AZ1676</f>
        <v>1352715</v>
      </c>
      <c r="P1687" s="161">
        <f>Dane_baza!AW1676</f>
        <v>0</v>
      </c>
      <c r="Q1687" s="161">
        <f>Dane_baza!AX1676</f>
        <v>0</v>
      </c>
      <c r="R1687" s="212">
        <f t="shared" si="88"/>
        <v>125097566</v>
      </c>
      <c r="S1687" s="212">
        <f>Dane_baza!BU1676</f>
        <v>81738414.370000005</v>
      </c>
      <c r="T1687" s="212">
        <f>Dane_baza!BV1676</f>
        <v>1979483.18</v>
      </c>
      <c r="U1687" s="212">
        <f>Dane_baza!BW1676</f>
        <v>45729893.600000001</v>
      </c>
      <c r="V1687" s="212">
        <f t="shared" si="86"/>
        <v>129447791.15000001</v>
      </c>
      <c r="W1687" s="161">
        <f t="shared" si="87"/>
        <v>4350225.150000006</v>
      </c>
      <c r="AA1687" s="36"/>
    </row>
    <row r="1688" spans="1:27" ht="14.45" x14ac:dyDescent="0.3">
      <c r="A1688" s="197" t="s">
        <v>177</v>
      </c>
      <c r="B1688" s="197" t="s">
        <v>93</v>
      </c>
      <c r="C1688" s="197" t="s">
        <v>33</v>
      </c>
      <c r="D1688" s="197" t="s">
        <v>34</v>
      </c>
      <c r="E1688" s="197" t="s">
        <v>31</v>
      </c>
      <c r="F1688" s="195" t="s">
        <v>4569</v>
      </c>
      <c r="G1688" s="195" t="s">
        <v>1597</v>
      </c>
      <c r="H1688" s="161">
        <f>Dane_baza!AR1677</f>
        <v>22332073</v>
      </c>
      <c r="I1688" s="161">
        <f>Dane_baza!AS1677</f>
        <v>715869</v>
      </c>
      <c r="J1688" s="161">
        <f>Dane_baza!BX1677</f>
        <v>753642</v>
      </c>
      <c r="K1688" s="161">
        <f>Dane_baza!AT1677</f>
        <v>2312777</v>
      </c>
      <c r="L1688" s="161">
        <f>Dane_baza!AU1677</f>
        <v>31423</v>
      </c>
      <c r="M1688" s="161">
        <f>Dane_baza!AV1677</f>
        <v>1029764</v>
      </c>
      <c r="N1688" s="161">
        <f>Dane_baza!AY1677</f>
        <v>19167255</v>
      </c>
      <c r="O1688" s="161">
        <f>Dane_baza!AZ1677</f>
        <v>567686</v>
      </c>
      <c r="P1688" s="161">
        <f>Dane_baza!AW1677</f>
        <v>0</v>
      </c>
      <c r="Q1688" s="161">
        <f>Dane_baza!AX1677</f>
        <v>0</v>
      </c>
      <c r="R1688" s="212">
        <f t="shared" si="88"/>
        <v>46910489</v>
      </c>
      <c r="S1688" s="212">
        <f>Dane_baza!BU1677</f>
        <v>51858855.380000003</v>
      </c>
      <c r="T1688" s="212">
        <f>Dane_baza!BV1677</f>
        <v>680892.3</v>
      </c>
      <c r="U1688" s="212">
        <f>Dane_baza!BW1677</f>
        <v>0</v>
      </c>
      <c r="V1688" s="212">
        <f t="shared" si="86"/>
        <v>52539747.68</v>
      </c>
      <c r="W1688" s="161">
        <f t="shared" si="87"/>
        <v>5629258.6799999997</v>
      </c>
      <c r="AA1688" s="36"/>
    </row>
    <row r="1689" spans="1:27" ht="14.45" x14ac:dyDescent="0.3">
      <c r="A1689" s="197" t="s">
        <v>177</v>
      </c>
      <c r="B1689" s="197" t="s">
        <v>93</v>
      </c>
      <c r="C1689" s="197" t="s">
        <v>32</v>
      </c>
      <c r="D1689" s="197" t="s">
        <v>36</v>
      </c>
      <c r="E1689" s="197" t="s">
        <v>31</v>
      </c>
      <c r="F1689" s="195" t="s">
        <v>4570</v>
      </c>
      <c r="G1689" s="195" t="s">
        <v>1598</v>
      </c>
      <c r="H1689" s="161">
        <f>Dane_baza!AR1678</f>
        <v>4390574</v>
      </c>
      <c r="I1689" s="161">
        <f>Dane_baza!AS1678</f>
        <v>466338</v>
      </c>
      <c r="J1689" s="161">
        <f>Dane_baza!BX1678</f>
        <v>306231</v>
      </c>
      <c r="K1689" s="161">
        <f>Dane_baza!AT1678</f>
        <v>3843195</v>
      </c>
      <c r="L1689" s="161">
        <f>Dane_baza!AU1678</f>
        <v>0</v>
      </c>
      <c r="M1689" s="161">
        <f>Dane_baza!AV1678</f>
        <v>773692</v>
      </c>
      <c r="N1689" s="161">
        <f>Dane_baza!AY1678</f>
        <v>12174635</v>
      </c>
      <c r="O1689" s="161">
        <f>Dane_baza!AZ1678</f>
        <v>217343</v>
      </c>
      <c r="P1689" s="161">
        <f>Dane_baza!AW1678</f>
        <v>0</v>
      </c>
      <c r="Q1689" s="161">
        <f>Dane_baza!AX1678</f>
        <v>0</v>
      </c>
      <c r="R1689" s="212">
        <f t="shared" si="88"/>
        <v>22172008</v>
      </c>
      <c r="S1689" s="212">
        <f>Dane_baza!BU1678</f>
        <v>14760533.199999999</v>
      </c>
      <c r="T1689" s="212">
        <f>Dane_baza!BV1678</f>
        <v>24026.13</v>
      </c>
      <c r="U1689" s="212">
        <f>Dane_baza!BW1678</f>
        <v>8887448.666101478</v>
      </c>
      <c r="V1689" s="212">
        <f t="shared" si="86"/>
        <v>23672007.996101476</v>
      </c>
      <c r="W1689" s="161">
        <f t="shared" si="87"/>
        <v>1499999.9961014763</v>
      </c>
      <c r="AA1689" s="36"/>
    </row>
    <row r="1690" spans="1:27" ht="14.45" x14ac:dyDescent="0.3">
      <c r="A1690" s="197" t="s">
        <v>177</v>
      </c>
      <c r="B1690" s="197" t="s">
        <v>93</v>
      </c>
      <c r="C1690" s="197" t="s">
        <v>37</v>
      </c>
      <c r="D1690" s="197" t="s">
        <v>36</v>
      </c>
      <c r="E1690" s="197" t="s">
        <v>31</v>
      </c>
      <c r="F1690" s="195" t="s">
        <v>4571</v>
      </c>
      <c r="G1690" s="195" t="s">
        <v>1599</v>
      </c>
      <c r="H1690" s="161">
        <f>Dane_baza!AR1679</f>
        <v>8457143</v>
      </c>
      <c r="I1690" s="161">
        <f>Dane_baza!AS1679</f>
        <v>49624</v>
      </c>
      <c r="J1690" s="161">
        <f>Dane_baza!BX1679</f>
        <v>510448</v>
      </c>
      <c r="K1690" s="161">
        <f>Dane_baza!AT1679</f>
        <v>10152314</v>
      </c>
      <c r="L1690" s="161">
        <f>Dane_baza!AU1679</f>
        <v>0</v>
      </c>
      <c r="M1690" s="161">
        <f>Dane_baza!AV1679</f>
        <v>564574</v>
      </c>
      <c r="N1690" s="161">
        <f>Dane_baza!AY1679</f>
        <v>21697833</v>
      </c>
      <c r="O1690" s="161">
        <f>Dane_baza!AZ1679</f>
        <v>450905</v>
      </c>
      <c r="P1690" s="161">
        <f>Dane_baza!AW1679</f>
        <v>0</v>
      </c>
      <c r="Q1690" s="161">
        <f>Dane_baza!AX1679</f>
        <v>0</v>
      </c>
      <c r="R1690" s="212">
        <f t="shared" si="88"/>
        <v>41882841</v>
      </c>
      <c r="S1690" s="212">
        <f>Dane_baza!BU1679</f>
        <v>23843994.809999999</v>
      </c>
      <c r="T1690" s="212">
        <f>Dane_baza!BV1679</f>
        <v>7258.19</v>
      </c>
      <c r="U1690" s="212">
        <f>Dane_baza!BW1679</f>
        <v>22246116.739999998</v>
      </c>
      <c r="V1690" s="212">
        <f t="shared" si="86"/>
        <v>46097369.739999995</v>
      </c>
      <c r="W1690" s="161">
        <f t="shared" si="87"/>
        <v>4214528.7399999946</v>
      </c>
      <c r="AA1690" s="36"/>
    </row>
    <row r="1691" spans="1:27" ht="14.45" x14ac:dyDescent="0.3">
      <c r="A1691" s="197" t="s">
        <v>177</v>
      </c>
      <c r="B1691" s="197" t="s">
        <v>93</v>
      </c>
      <c r="C1691" s="197" t="s">
        <v>39</v>
      </c>
      <c r="D1691" s="197" t="s">
        <v>36</v>
      </c>
      <c r="E1691" s="197" t="s">
        <v>31</v>
      </c>
      <c r="F1691" s="195" t="s">
        <v>4572</v>
      </c>
      <c r="G1691" s="195" t="s">
        <v>1600</v>
      </c>
      <c r="H1691" s="161">
        <f>Dane_baza!AR1680</f>
        <v>5567906</v>
      </c>
      <c r="I1691" s="161">
        <f>Dane_baza!AS1680</f>
        <v>86108</v>
      </c>
      <c r="J1691" s="161">
        <f>Dane_baza!BX1680</f>
        <v>460363</v>
      </c>
      <c r="K1691" s="161">
        <f>Dane_baza!AT1680</f>
        <v>10506312</v>
      </c>
      <c r="L1691" s="161">
        <f>Dane_baza!AU1680</f>
        <v>0</v>
      </c>
      <c r="M1691" s="161">
        <f>Dane_baza!AV1680</f>
        <v>892750</v>
      </c>
      <c r="N1691" s="161">
        <f>Dane_baza!AY1680</f>
        <v>17232550</v>
      </c>
      <c r="O1691" s="161">
        <f>Dane_baza!AZ1680</f>
        <v>262758</v>
      </c>
      <c r="P1691" s="161">
        <f>Dane_baza!AW1680</f>
        <v>0</v>
      </c>
      <c r="Q1691" s="161">
        <f>Dane_baza!AX1680</f>
        <v>0</v>
      </c>
      <c r="R1691" s="212">
        <f t="shared" si="88"/>
        <v>35008747</v>
      </c>
      <c r="S1691" s="212">
        <f>Dane_baza!BU1680</f>
        <v>18126390.039999999</v>
      </c>
      <c r="T1691" s="212">
        <f>Dane_baza!BV1680</f>
        <v>869774.27</v>
      </c>
      <c r="U1691" s="212">
        <f>Dane_baza!BW1680</f>
        <v>18512582.68873658</v>
      </c>
      <c r="V1691" s="212">
        <f t="shared" si="86"/>
        <v>37508746.998736575</v>
      </c>
      <c r="W1691" s="161">
        <f t="shared" si="87"/>
        <v>2499999.9987365752</v>
      </c>
      <c r="AA1691" s="36"/>
    </row>
    <row r="1692" spans="1:27" ht="14.45" x14ac:dyDescent="0.3">
      <c r="A1692" s="197" t="s">
        <v>177</v>
      </c>
      <c r="B1692" s="197" t="s">
        <v>93</v>
      </c>
      <c r="C1692" s="197" t="s">
        <v>42</v>
      </c>
      <c r="D1692" s="197" t="s">
        <v>40</v>
      </c>
      <c r="E1692" s="197" t="s">
        <v>31</v>
      </c>
      <c r="F1692" s="195" t="s">
        <v>4573</v>
      </c>
      <c r="G1692" s="195" t="s">
        <v>1601</v>
      </c>
      <c r="H1692" s="161">
        <f>Dane_baza!AR1681</f>
        <v>6090159</v>
      </c>
      <c r="I1692" s="161">
        <f>Dane_baza!AS1681</f>
        <v>299242</v>
      </c>
      <c r="J1692" s="161">
        <f>Dane_baza!BX1681</f>
        <v>456735</v>
      </c>
      <c r="K1692" s="161">
        <f>Dane_baza!AT1681</f>
        <v>10396425</v>
      </c>
      <c r="L1692" s="161">
        <f>Dane_baza!AU1681</f>
        <v>291459</v>
      </c>
      <c r="M1692" s="161">
        <f>Dane_baza!AV1681</f>
        <v>1333501</v>
      </c>
      <c r="N1692" s="161">
        <f>Dane_baza!AY1681</f>
        <v>19414443</v>
      </c>
      <c r="O1692" s="161">
        <f>Dane_baza!AZ1681</f>
        <v>321148</v>
      </c>
      <c r="P1692" s="161">
        <f>Dane_baza!AW1681</f>
        <v>0</v>
      </c>
      <c r="Q1692" s="161">
        <f>Dane_baza!AX1681</f>
        <v>0</v>
      </c>
      <c r="R1692" s="212">
        <f t="shared" si="88"/>
        <v>38603112</v>
      </c>
      <c r="S1692" s="212">
        <f>Dane_baza!BU1681</f>
        <v>19931217.920000002</v>
      </c>
      <c r="T1692" s="212">
        <f>Dane_baza!BV1681</f>
        <v>255983.78</v>
      </c>
      <c r="U1692" s="212">
        <f>Dane_baza!BW1681</f>
        <v>20915910.301914837</v>
      </c>
      <c r="V1692" s="212">
        <f t="shared" si="86"/>
        <v>41103112.001914844</v>
      </c>
      <c r="W1692" s="161">
        <f t="shared" si="87"/>
        <v>2500000.0019148439</v>
      </c>
      <c r="AA1692" s="36"/>
    </row>
    <row r="1693" spans="1:27" ht="14.45" x14ac:dyDescent="0.3">
      <c r="A1693" s="197" t="s">
        <v>177</v>
      </c>
      <c r="B1693" s="197" t="s">
        <v>93</v>
      </c>
      <c r="C1693" s="197" t="s">
        <v>44</v>
      </c>
      <c r="D1693" s="197" t="s">
        <v>36</v>
      </c>
      <c r="E1693" s="197" t="s">
        <v>31</v>
      </c>
      <c r="F1693" s="195" t="s">
        <v>4574</v>
      </c>
      <c r="G1693" s="195" t="s">
        <v>1602</v>
      </c>
      <c r="H1693" s="161">
        <f>Dane_baza!AR1682</f>
        <v>27272503</v>
      </c>
      <c r="I1693" s="161">
        <f>Dane_baza!AS1682</f>
        <v>752269</v>
      </c>
      <c r="J1693" s="161">
        <f>Dane_baza!BX1682</f>
        <v>1025440</v>
      </c>
      <c r="K1693" s="161">
        <f>Dane_baza!AT1682</f>
        <v>3889416</v>
      </c>
      <c r="L1693" s="161">
        <f>Dane_baza!AU1682</f>
        <v>0</v>
      </c>
      <c r="M1693" s="161">
        <f>Dane_baza!AV1682</f>
        <v>1516278</v>
      </c>
      <c r="N1693" s="161">
        <f>Dane_baza!AY1682</f>
        <v>30669710</v>
      </c>
      <c r="O1693" s="161">
        <f>Dane_baza!AZ1682</f>
        <v>606613</v>
      </c>
      <c r="P1693" s="161">
        <f>Dane_baza!AW1682</f>
        <v>0</v>
      </c>
      <c r="Q1693" s="161">
        <f>Dane_baza!AX1682</f>
        <v>0</v>
      </c>
      <c r="R1693" s="212">
        <f t="shared" si="88"/>
        <v>65732229</v>
      </c>
      <c r="S1693" s="212">
        <f>Dane_baza!BU1682</f>
        <v>52552368.68</v>
      </c>
      <c r="T1693" s="212">
        <f>Dane_baza!BV1682</f>
        <v>1025991.9</v>
      </c>
      <c r="U1693" s="212">
        <f>Dane_baza!BW1682</f>
        <v>15153867.960000001</v>
      </c>
      <c r="V1693" s="212">
        <f t="shared" si="86"/>
        <v>68732228.539999992</v>
      </c>
      <c r="W1693" s="161">
        <f t="shared" si="87"/>
        <v>2999999.5399999917</v>
      </c>
      <c r="AA1693" s="36"/>
    </row>
    <row r="1694" spans="1:27" ht="14.45" x14ac:dyDescent="0.3">
      <c r="A1694" s="197" t="s">
        <v>177</v>
      </c>
      <c r="B1694" s="197" t="s">
        <v>93</v>
      </c>
      <c r="C1694" s="197" t="s">
        <v>51</v>
      </c>
      <c r="D1694" s="197" t="s">
        <v>36</v>
      </c>
      <c r="E1694" s="197" t="s">
        <v>31</v>
      </c>
      <c r="F1694" s="195" t="s">
        <v>4575</v>
      </c>
      <c r="G1694" s="195" t="s">
        <v>1603</v>
      </c>
      <c r="H1694" s="161">
        <f>Dane_baza!AR1683</f>
        <v>6354632</v>
      </c>
      <c r="I1694" s="161">
        <f>Dane_baza!AS1683</f>
        <v>161288</v>
      </c>
      <c r="J1694" s="161">
        <f>Dane_baza!BX1683</f>
        <v>368190</v>
      </c>
      <c r="K1694" s="161">
        <f>Dane_baza!AT1683</f>
        <v>4105903</v>
      </c>
      <c r="L1694" s="161">
        <f>Dane_baza!AU1683</f>
        <v>0</v>
      </c>
      <c r="M1694" s="161">
        <f>Dane_baza!AV1683</f>
        <v>976900</v>
      </c>
      <c r="N1694" s="161">
        <f>Dane_baza!AY1683</f>
        <v>13564451</v>
      </c>
      <c r="O1694" s="161">
        <f>Dane_baza!AZ1683</f>
        <v>308172</v>
      </c>
      <c r="P1694" s="161">
        <f>Dane_baza!AW1683</f>
        <v>0</v>
      </c>
      <c r="Q1694" s="161">
        <f>Dane_baza!AX1683</f>
        <v>0</v>
      </c>
      <c r="R1694" s="212">
        <f t="shared" si="88"/>
        <v>25839536</v>
      </c>
      <c r="S1694" s="212">
        <f>Dane_baza!BU1683</f>
        <v>16376657.51</v>
      </c>
      <c r="T1694" s="212">
        <f>Dane_baza!BV1683</f>
        <v>118044.66</v>
      </c>
      <c r="U1694" s="212">
        <f>Dane_baza!BW1683</f>
        <v>11344833.834682383</v>
      </c>
      <c r="V1694" s="212">
        <f t="shared" si="86"/>
        <v>27839536.004682384</v>
      </c>
      <c r="W1694" s="161">
        <f t="shared" si="87"/>
        <v>2000000.0046823844</v>
      </c>
      <c r="AA1694" s="36"/>
    </row>
    <row r="1695" spans="1:27" ht="14.45" x14ac:dyDescent="0.3">
      <c r="A1695" s="197" t="s">
        <v>177</v>
      </c>
      <c r="B1695" s="197" t="s">
        <v>93</v>
      </c>
      <c r="C1695" s="197" t="s">
        <v>75</v>
      </c>
      <c r="D1695" s="197" t="s">
        <v>36</v>
      </c>
      <c r="E1695" s="197" t="s">
        <v>31</v>
      </c>
      <c r="F1695" s="195" t="s">
        <v>4576</v>
      </c>
      <c r="G1695" s="195" t="s">
        <v>1604</v>
      </c>
      <c r="H1695" s="161">
        <f>Dane_baza!AR1684</f>
        <v>32878772</v>
      </c>
      <c r="I1695" s="161">
        <f>Dane_baza!AS1684</f>
        <v>2154777</v>
      </c>
      <c r="J1695" s="161">
        <f>Dane_baza!BX1684</f>
        <v>1280657</v>
      </c>
      <c r="K1695" s="161">
        <f>Dane_baza!AT1684</f>
        <v>3672009</v>
      </c>
      <c r="L1695" s="161">
        <f>Dane_baza!AU1684</f>
        <v>230351</v>
      </c>
      <c r="M1695" s="161">
        <f>Dane_baza!AV1684</f>
        <v>1427408</v>
      </c>
      <c r="N1695" s="161">
        <f>Dane_baza!AY1684</f>
        <v>48179183</v>
      </c>
      <c r="O1695" s="161">
        <f>Dane_baza!AZ1684</f>
        <v>1044542</v>
      </c>
      <c r="P1695" s="161">
        <f>Dane_baza!AW1684</f>
        <v>0</v>
      </c>
      <c r="Q1695" s="161">
        <f>Dane_baza!AX1684</f>
        <v>0</v>
      </c>
      <c r="R1695" s="212">
        <f t="shared" si="88"/>
        <v>90867699</v>
      </c>
      <c r="S1695" s="212">
        <f>Dane_baza!BU1684</f>
        <v>66117440.68</v>
      </c>
      <c r="T1695" s="212">
        <f>Dane_baza!BV1684</f>
        <v>2684447.57</v>
      </c>
      <c r="U1695" s="212">
        <f>Dane_baza!BW1684</f>
        <v>25565810.75049559</v>
      </c>
      <c r="V1695" s="212">
        <f t="shared" si="86"/>
        <v>94367699.000495583</v>
      </c>
      <c r="W1695" s="161">
        <f t="shared" si="87"/>
        <v>3500000.0004955828</v>
      </c>
      <c r="AA1695" s="36"/>
    </row>
    <row r="1696" spans="1:27" ht="14.45" x14ac:dyDescent="0.3">
      <c r="A1696" s="197" t="s">
        <v>177</v>
      </c>
      <c r="B1696" s="197" t="s">
        <v>93</v>
      </c>
      <c r="C1696" s="197" t="s">
        <v>77</v>
      </c>
      <c r="D1696" s="197" t="s">
        <v>36</v>
      </c>
      <c r="E1696" s="197" t="s">
        <v>31</v>
      </c>
      <c r="F1696" s="195" t="s">
        <v>4577</v>
      </c>
      <c r="G1696" s="195" t="s">
        <v>1605</v>
      </c>
      <c r="H1696" s="161">
        <f>Dane_baza!AR1685</f>
        <v>2691637</v>
      </c>
      <c r="I1696" s="161">
        <f>Dane_baza!AS1685</f>
        <v>212000</v>
      </c>
      <c r="J1696" s="161">
        <f>Dane_baza!BX1685</f>
        <v>176671</v>
      </c>
      <c r="K1696" s="161">
        <f>Dane_baza!AT1685</f>
        <v>3831589</v>
      </c>
      <c r="L1696" s="161">
        <f>Dane_baza!AU1685</f>
        <v>0</v>
      </c>
      <c r="M1696" s="161">
        <f>Dane_baza!AV1685</f>
        <v>1126106</v>
      </c>
      <c r="N1696" s="161">
        <f>Dane_baza!AY1685</f>
        <v>5179758</v>
      </c>
      <c r="O1696" s="161">
        <f>Dane_baza!AZ1685</f>
        <v>87586</v>
      </c>
      <c r="P1696" s="161">
        <f>Dane_baza!AW1685</f>
        <v>0</v>
      </c>
      <c r="Q1696" s="161">
        <f>Dane_baza!AX1685</f>
        <v>0</v>
      </c>
      <c r="R1696" s="212">
        <f t="shared" si="88"/>
        <v>13305347</v>
      </c>
      <c r="S1696" s="212">
        <f>Dane_baza!BU1685</f>
        <v>7828165.8200000003</v>
      </c>
      <c r="T1696" s="212">
        <f>Dane_baza!BV1685</f>
        <v>407118.8</v>
      </c>
      <c r="U1696" s="212">
        <f>Dane_baza!BW1685</f>
        <v>6666704.0199999996</v>
      </c>
      <c r="V1696" s="212">
        <f t="shared" si="86"/>
        <v>14901988.640000001</v>
      </c>
      <c r="W1696" s="161">
        <f t="shared" si="87"/>
        <v>1596641.6400000006</v>
      </c>
      <c r="AA1696" s="36"/>
    </row>
    <row r="1697" spans="1:27" ht="14.45" x14ac:dyDescent="0.3">
      <c r="A1697" s="197" t="s">
        <v>177</v>
      </c>
      <c r="B1697" s="197" t="s">
        <v>93</v>
      </c>
      <c r="C1697" s="197" t="s">
        <v>90</v>
      </c>
      <c r="D1697" s="197" t="s">
        <v>36</v>
      </c>
      <c r="E1697" s="197" t="s">
        <v>31</v>
      </c>
      <c r="F1697" s="195" t="s">
        <v>4578</v>
      </c>
      <c r="G1697" s="195" t="s">
        <v>1597</v>
      </c>
      <c r="H1697" s="161">
        <f>Dane_baza!AR1686</f>
        <v>12085225</v>
      </c>
      <c r="I1697" s="161">
        <f>Dane_baza!AS1686</f>
        <v>2972079</v>
      </c>
      <c r="J1697" s="161">
        <f>Dane_baza!BX1686</f>
        <v>479579</v>
      </c>
      <c r="K1697" s="161">
        <f>Dane_baza!AT1686</f>
        <v>0</v>
      </c>
      <c r="L1697" s="161">
        <f>Dane_baza!AU1686</f>
        <v>0</v>
      </c>
      <c r="M1697" s="161">
        <f>Dane_baza!AV1686</f>
        <v>1207190</v>
      </c>
      <c r="N1697" s="161">
        <f>Dane_baza!AY1686</f>
        <v>8603833</v>
      </c>
      <c r="O1697" s="161">
        <f>Dane_baza!AZ1686</f>
        <v>94074</v>
      </c>
      <c r="P1697" s="161">
        <f>Dane_baza!AW1686</f>
        <v>0</v>
      </c>
      <c r="Q1697" s="161">
        <f>Dane_baza!AX1686</f>
        <v>-468959</v>
      </c>
      <c r="R1697" s="212">
        <f t="shared" si="88"/>
        <v>24973021</v>
      </c>
      <c r="S1697" s="212">
        <f>Dane_baza!BU1686</f>
        <v>19693188.129999999</v>
      </c>
      <c r="T1697" s="212">
        <f>Dane_baza!BV1686</f>
        <v>5529563.3799999999</v>
      </c>
      <c r="U1697" s="212">
        <f>Dane_baza!BW1686</f>
        <v>2247571.5914741741</v>
      </c>
      <c r="V1697" s="212">
        <f t="shared" si="86"/>
        <v>27470323.101474173</v>
      </c>
      <c r="W1697" s="161">
        <f t="shared" si="87"/>
        <v>2497302.1014741734</v>
      </c>
      <c r="AA1697" s="36"/>
    </row>
    <row r="1698" spans="1:27" ht="14.45" x14ac:dyDescent="0.3">
      <c r="A1698" s="197" t="s">
        <v>177</v>
      </c>
      <c r="B1698" s="197" t="s">
        <v>95</v>
      </c>
      <c r="C1698" s="197" t="s">
        <v>33</v>
      </c>
      <c r="D1698" s="197" t="s">
        <v>40</v>
      </c>
      <c r="E1698" s="197" t="s">
        <v>31</v>
      </c>
      <c r="F1698" s="195" t="s">
        <v>4579</v>
      </c>
      <c r="G1698" s="195" t="s">
        <v>1606</v>
      </c>
      <c r="H1698" s="161">
        <f>Dane_baza!AR1687</f>
        <v>2687736</v>
      </c>
      <c r="I1698" s="161">
        <f>Dane_baza!AS1687</f>
        <v>229449</v>
      </c>
      <c r="J1698" s="161">
        <f>Dane_baza!BX1687</f>
        <v>103081</v>
      </c>
      <c r="K1698" s="161">
        <f>Dane_baza!AT1687</f>
        <v>150687</v>
      </c>
      <c r="L1698" s="161">
        <f>Dane_baza!AU1687</f>
        <v>400878</v>
      </c>
      <c r="M1698" s="161">
        <f>Dane_baza!AV1687</f>
        <v>855944</v>
      </c>
      <c r="N1698" s="161">
        <f>Dane_baza!AY1687</f>
        <v>5276536</v>
      </c>
      <c r="O1698" s="161">
        <f>Dane_baza!AZ1687</f>
        <v>139489</v>
      </c>
      <c r="P1698" s="161">
        <f>Dane_baza!AW1687</f>
        <v>0</v>
      </c>
      <c r="Q1698" s="161">
        <f>Dane_baza!AX1687</f>
        <v>0</v>
      </c>
      <c r="R1698" s="212">
        <f t="shared" si="88"/>
        <v>9843800</v>
      </c>
      <c r="S1698" s="212">
        <f>Dane_baza!BU1687</f>
        <v>8421748.5399999991</v>
      </c>
      <c r="T1698" s="212">
        <f>Dane_baza!BV1687</f>
        <v>214202.37</v>
      </c>
      <c r="U1698" s="212">
        <f>Dane_baza!BW1687</f>
        <v>2192228.92</v>
      </c>
      <c r="V1698" s="212">
        <f t="shared" si="86"/>
        <v>10828179.829999998</v>
      </c>
      <c r="W1698" s="161">
        <f t="shared" si="87"/>
        <v>984379.82999999821</v>
      </c>
      <c r="AA1698" s="36"/>
    </row>
    <row r="1699" spans="1:27" ht="14.45" x14ac:dyDescent="0.3">
      <c r="A1699" s="197" t="s">
        <v>177</v>
      </c>
      <c r="B1699" s="197" t="s">
        <v>95</v>
      </c>
      <c r="C1699" s="197" t="s">
        <v>32</v>
      </c>
      <c r="D1699" s="197" t="s">
        <v>34</v>
      </c>
      <c r="E1699" s="197" t="s">
        <v>31</v>
      </c>
      <c r="F1699" s="195" t="s">
        <v>4580</v>
      </c>
      <c r="G1699" s="195" t="s">
        <v>1607</v>
      </c>
      <c r="H1699" s="161">
        <f>Dane_baza!AR1688</f>
        <v>4451322</v>
      </c>
      <c r="I1699" s="161">
        <f>Dane_baza!AS1688</f>
        <v>301561</v>
      </c>
      <c r="J1699" s="161">
        <f>Dane_baza!BX1688</f>
        <v>176084</v>
      </c>
      <c r="K1699" s="161">
        <f>Dane_baza!AT1688</f>
        <v>1813956</v>
      </c>
      <c r="L1699" s="161">
        <f>Dane_baza!AU1688</f>
        <v>190796</v>
      </c>
      <c r="M1699" s="161">
        <f>Dane_baza!AV1688</f>
        <v>1022516</v>
      </c>
      <c r="N1699" s="161">
        <f>Dane_baza!AY1688</f>
        <v>7311085</v>
      </c>
      <c r="O1699" s="161">
        <f>Dane_baza!AZ1688</f>
        <v>272489</v>
      </c>
      <c r="P1699" s="161">
        <f>Dane_baza!AW1688</f>
        <v>0</v>
      </c>
      <c r="Q1699" s="161">
        <f>Dane_baza!AX1688</f>
        <v>0</v>
      </c>
      <c r="R1699" s="212">
        <f t="shared" si="88"/>
        <v>15539809</v>
      </c>
      <c r="S1699" s="212">
        <f>Dane_baza!BU1688</f>
        <v>10449344.300000001</v>
      </c>
      <c r="T1699" s="212">
        <f>Dane_baza!BV1688</f>
        <v>1288252.08</v>
      </c>
      <c r="U1699" s="212">
        <f>Dane_baza!BW1688</f>
        <v>4802212.625</v>
      </c>
      <c r="V1699" s="212">
        <f t="shared" si="86"/>
        <v>16539809.005000001</v>
      </c>
      <c r="W1699" s="161">
        <f t="shared" si="87"/>
        <v>1000000.0050000008</v>
      </c>
      <c r="AA1699" s="36"/>
    </row>
    <row r="1700" spans="1:27" ht="14.45" x14ac:dyDescent="0.3">
      <c r="A1700" s="197" t="s">
        <v>177</v>
      </c>
      <c r="B1700" s="197" t="s">
        <v>95</v>
      </c>
      <c r="C1700" s="197" t="s">
        <v>37</v>
      </c>
      <c r="D1700" s="197" t="s">
        <v>34</v>
      </c>
      <c r="E1700" s="197" t="s">
        <v>31</v>
      </c>
      <c r="F1700" s="195" t="s">
        <v>4581</v>
      </c>
      <c r="G1700" s="195" t="s">
        <v>1608</v>
      </c>
      <c r="H1700" s="161">
        <f>Dane_baza!AR1689</f>
        <v>63714025</v>
      </c>
      <c r="I1700" s="161">
        <f>Dane_baza!AS1689</f>
        <v>4425625</v>
      </c>
      <c r="J1700" s="161">
        <f>Dane_baza!BX1689</f>
        <v>2321080</v>
      </c>
      <c r="K1700" s="161">
        <f>Dane_baza!AT1689</f>
        <v>15315671</v>
      </c>
      <c r="L1700" s="161">
        <f>Dane_baza!AU1689</f>
        <v>2410147</v>
      </c>
      <c r="M1700" s="161">
        <f>Dane_baza!AV1689</f>
        <v>1848284</v>
      </c>
      <c r="N1700" s="161">
        <f>Dane_baza!AY1689</f>
        <v>66569313</v>
      </c>
      <c r="O1700" s="161">
        <f>Dane_baza!AZ1689</f>
        <v>2256146</v>
      </c>
      <c r="P1700" s="161">
        <f>Dane_baza!AW1689</f>
        <v>0</v>
      </c>
      <c r="Q1700" s="161">
        <f>Dane_baza!AX1689</f>
        <v>0</v>
      </c>
      <c r="R1700" s="212">
        <f t="shared" si="88"/>
        <v>158860291</v>
      </c>
      <c r="S1700" s="212">
        <f>Dane_baza!BU1689</f>
        <v>147303393.66</v>
      </c>
      <c r="T1700" s="212">
        <f>Dane_baza!BV1689</f>
        <v>3068624</v>
      </c>
      <c r="U1700" s="212">
        <f>Dane_baza!BW1689</f>
        <v>15856839.380000001</v>
      </c>
      <c r="V1700" s="212">
        <f t="shared" si="86"/>
        <v>166228857.03999999</v>
      </c>
      <c r="W1700" s="161">
        <f t="shared" si="87"/>
        <v>7368566.0399999917</v>
      </c>
      <c r="AA1700" s="36"/>
    </row>
    <row r="1701" spans="1:27" ht="14.45" x14ac:dyDescent="0.3">
      <c r="A1701" s="197" t="s">
        <v>177</v>
      </c>
      <c r="B1701" s="197" t="s">
        <v>95</v>
      </c>
      <c r="C1701" s="197" t="s">
        <v>39</v>
      </c>
      <c r="D1701" s="197" t="s">
        <v>36</v>
      </c>
      <c r="E1701" s="197" t="s">
        <v>31</v>
      </c>
      <c r="F1701" s="195" t="s">
        <v>4582</v>
      </c>
      <c r="G1701" s="195" t="s">
        <v>1609</v>
      </c>
      <c r="H1701" s="161">
        <f>Dane_baza!AR1690</f>
        <v>4390656</v>
      </c>
      <c r="I1701" s="161">
        <f>Dane_baza!AS1690</f>
        <v>8943</v>
      </c>
      <c r="J1701" s="161">
        <f>Dane_baza!BX1690</f>
        <v>176253</v>
      </c>
      <c r="K1701" s="161">
        <f>Dane_baza!AT1690</f>
        <v>2472528</v>
      </c>
      <c r="L1701" s="161">
        <f>Dane_baza!AU1690</f>
        <v>0</v>
      </c>
      <c r="M1701" s="161">
        <f>Dane_baza!AV1690</f>
        <v>784520</v>
      </c>
      <c r="N1701" s="161">
        <f>Dane_baza!AY1690</f>
        <v>5576998</v>
      </c>
      <c r="O1701" s="161">
        <f>Dane_baza!AZ1690</f>
        <v>144354</v>
      </c>
      <c r="P1701" s="161">
        <f>Dane_baza!AW1690</f>
        <v>0</v>
      </c>
      <c r="Q1701" s="161">
        <f>Dane_baza!AX1690</f>
        <v>0</v>
      </c>
      <c r="R1701" s="212">
        <f t="shared" si="88"/>
        <v>13554252</v>
      </c>
      <c r="S1701" s="212">
        <f>Dane_baza!BU1690</f>
        <v>8741989.7699999996</v>
      </c>
      <c r="T1701" s="212">
        <f>Dane_baza!BV1690</f>
        <v>15963.95</v>
      </c>
      <c r="U1701" s="212">
        <f>Dane_baza!BW1690</f>
        <v>5796298.2800000003</v>
      </c>
      <c r="V1701" s="212">
        <f t="shared" si="86"/>
        <v>14554252</v>
      </c>
      <c r="W1701" s="161">
        <f t="shared" si="87"/>
        <v>1000000</v>
      </c>
      <c r="AA1701" s="36"/>
    </row>
    <row r="1702" spans="1:27" ht="14.45" x14ac:dyDescent="0.3">
      <c r="A1702" s="197" t="s">
        <v>177</v>
      </c>
      <c r="B1702" s="197" t="s">
        <v>95</v>
      </c>
      <c r="C1702" s="197" t="s">
        <v>42</v>
      </c>
      <c r="D1702" s="197" t="s">
        <v>36</v>
      </c>
      <c r="E1702" s="197" t="s">
        <v>31</v>
      </c>
      <c r="F1702" s="195" t="s">
        <v>4583</v>
      </c>
      <c r="G1702" s="195" t="s">
        <v>1610</v>
      </c>
      <c r="H1702" s="161">
        <f>Dane_baza!AR1691</f>
        <v>4321990</v>
      </c>
      <c r="I1702" s="161">
        <f>Dane_baza!AS1691</f>
        <v>55334</v>
      </c>
      <c r="J1702" s="161">
        <f>Dane_baza!BX1691</f>
        <v>289709</v>
      </c>
      <c r="K1702" s="161">
        <f>Dane_baza!AT1691</f>
        <v>5604380</v>
      </c>
      <c r="L1702" s="161">
        <f>Dane_baza!AU1691</f>
        <v>427090</v>
      </c>
      <c r="M1702" s="161">
        <f>Dane_baza!AV1691</f>
        <v>909203</v>
      </c>
      <c r="N1702" s="161">
        <f>Dane_baza!AY1691</f>
        <v>9427672</v>
      </c>
      <c r="O1702" s="161">
        <f>Dane_baza!AZ1691</f>
        <v>231940</v>
      </c>
      <c r="P1702" s="161">
        <f>Dane_baza!AW1691</f>
        <v>0</v>
      </c>
      <c r="Q1702" s="161">
        <f>Dane_baza!AX1691</f>
        <v>0</v>
      </c>
      <c r="R1702" s="212">
        <f t="shared" si="88"/>
        <v>21267318</v>
      </c>
      <c r="S1702" s="212">
        <f>Dane_baza!BU1691</f>
        <v>12910371.720000001</v>
      </c>
      <c r="T1702" s="212">
        <f>Dane_baza!BV1691</f>
        <v>36117.07</v>
      </c>
      <c r="U1702" s="212">
        <f>Dane_baza!BW1691</f>
        <v>9820829.120000001</v>
      </c>
      <c r="V1702" s="212">
        <f t="shared" si="86"/>
        <v>22767317.910000004</v>
      </c>
      <c r="W1702" s="161">
        <f t="shared" si="87"/>
        <v>1499999.9100000039</v>
      </c>
      <c r="AA1702" s="36"/>
    </row>
    <row r="1703" spans="1:27" ht="14.45" x14ac:dyDescent="0.3">
      <c r="A1703" s="197" t="s">
        <v>177</v>
      </c>
      <c r="B1703" s="197" t="s">
        <v>95</v>
      </c>
      <c r="C1703" s="197" t="s">
        <v>44</v>
      </c>
      <c r="D1703" s="197" t="s">
        <v>36</v>
      </c>
      <c r="E1703" s="197" t="s">
        <v>31</v>
      </c>
      <c r="F1703" s="195" t="s">
        <v>4584</v>
      </c>
      <c r="G1703" s="195" t="s">
        <v>1611</v>
      </c>
      <c r="H1703" s="161">
        <f>Dane_baza!AR1692</f>
        <v>6069705</v>
      </c>
      <c r="I1703" s="161">
        <f>Dane_baza!AS1692</f>
        <v>234486</v>
      </c>
      <c r="J1703" s="161">
        <f>Dane_baza!BX1692</f>
        <v>377434</v>
      </c>
      <c r="K1703" s="161">
        <f>Dane_baza!AT1692</f>
        <v>7258118</v>
      </c>
      <c r="L1703" s="161">
        <f>Dane_baza!AU1692</f>
        <v>331891</v>
      </c>
      <c r="M1703" s="161">
        <f>Dane_baza!AV1692</f>
        <v>902041</v>
      </c>
      <c r="N1703" s="161">
        <f>Dane_baza!AY1692</f>
        <v>12885628</v>
      </c>
      <c r="O1703" s="161">
        <f>Dane_baza!AZ1692</f>
        <v>293575</v>
      </c>
      <c r="P1703" s="161">
        <f>Dane_baza!AW1692</f>
        <v>0</v>
      </c>
      <c r="Q1703" s="161">
        <f>Dane_baza!AX1692</f>
        <v>0</v>
      </c>
      <c r="R1703" s="212">
        <f t="shared" si="88"/>
        <v>28352878</v>
      </c>
      <c r="S1703" s="212">
        <f>Dane_baza!BU1692</f>
        <v>16706207.140000001</v>
      </c>
      <c r="T1703" s="212">
        <f>Dane_baza!BV1692</f>
        <v>0</v>
      </c>
      <c r="U1703" s="212">
        <f>Dane_baza!BW1692</f>
        <v>14865522.460000001</v>
      </c>
      <c r="V1703" s="212">
        <f t="shared" si="86"/>
        <v>31571729.600000001</v>
      </c>
      <c r="W1703" s="161">
        <f t="shared" si="87"/>
        <v>3218851.6000000015</v>
      </c>
      <c r="AA1703" s="36"/>
    </row>
    <row r="1704" spans="1:27" ht="14.45" x14ac:dyDescent="0.3">
      <c r="A1704" s="197" t="s">
        <v>177</v>
      </c>
      <c r="B1704" s="197" t="s">
        <v>95</v>
      </c>
      <c r="C1704" s="197" t="s">
        <v>51</v>
      </c>
      <c r="D1704" s="197" t="s">
        <v>36</v>
      </c>
      <c r="E1704" s="197" t="s">
        <v>31</v>
      </c>
      <c r="F1704" s="195" t="s">
        <v>4585</v>
      </c>
      <c r="G1704" s="195" t="s">
        <v>1612</v>
      </c>
      <c r="H1704" s="161">
        <f>Dane_baza!AR1693</f>
        <v>1909892</v>
      </c>
      <c r="I1704" s="161">
        <f>Dane_baza!AS1693</f>
        <v>39696</v>
      </c>
      <c r="J1704" s="161">
        <f>Dane_baza!BX1693</f>
        <v>150808</v>
      </c>
      <c r="K1704" s="161">
        <f>Dane_baza!AT1693</f>
        <v>3603593</v>
      </c>
      <c r="L1704" s="161">
        <f>Dane_baza!AU1693</f>
        <v>67713</v>
      </c>
      <c r="M1704" s="161">
        <f>Dane_baza!AV1693</f>
        <v>272431</v>
      </c>
      <c r="N1704" s="161">
        <f>Dane_baza!AY1693</f>
        <v>4631078</v>
      </c>
      <c r="O1704" s="161">
        <f>Dane_baza!AZ1693</f>
        <v>116781</v>
      </c>
      <c r="P1704" s="161">
        <f>Dane_baza!AW1693</f>
        <v>0</v>
      </c>
      <c r="Q1704" s="161">
        <f>Dane_baza!AX1693</f>
        <v>0</v>
      </c>
      <c r="R1704" s="212">
        <f t="shared" si="88"/>
        <v>10791992</v>
      </c>
      <c r="S1704" s="212">
        <f>Dane_baza!BU1693</f>
        <v>6107625.4900000002</v>
      </c>
      <c r="T1704" s="212">
        <f>Dane_baza!BV1693</f>
        <v>10404.61</v>
      </c>
      <c r="U1704" s="212">
        <f>Dane_baza!BW1693</f>
        <v>5969000.9400000004</v>
      </c>
      <c r="V1704" s="212">
        <f t="shared" si="86"/>
        <v>12087031.040000001</v>
      </c>
      <c r="W1704" s="161">
        <f t="shared" si="87"/>
        <v>1295039.040000001</v>
      </c>
      <c r="AA1704" s="36"/>
    </row>
    <row r="1705" spans="1:27" ht="14.45" x14ac:dyDescent="0.3">
      <c r="A1705" s="197" t="s">
        <v>177</v>
      </c>
      <c r="B1705" s="197" t="s">
        <v>95</v>
      </c>
      <c r="C1705" s="197" t="s">
        <v>75</v>
      </c>
      <c r="D1705" s="197" t="s">
        <v>36</v>
      </c>
      <c r="E1705" s="197" t="s">
        <v>31</v>
      </c>
      <c r="F1705" s="195" t="s">
        <v>4586</v>
      </c>
      <c r="G1705" s="195" t="s">
        <v>226</v>
      </c>
      <c r="H1705" s="161">
        <f>Dane_baza!AR1694</f>
        <v>1990363</v>
      </c>
      <c r="I1705" s="161">
        <f>Dane_baza!AS1694</f>
        <v>20445</v>
      </c>
      <c r="J1705" s="161">
        <f>Dane_baza!BX1694</f>
        <v>131130</v>
      </c>
      <c r="K1705" s="161">
        <f>Dane_baza!AT1694</f>
        <v>2232073</v>
      </c>
      <c r="L1705" s="161">
        <f>Dane_baza!AU1694</f>
        <v>0</v>
      </c>
      <c r="M1705" s="161">
        <f>Dane_baza!AV1694</f>
        <v>777582</v>
      </c>
      <c r="N1705" s="161">
        <f>Dane_baza!AY1694</f>
        <v>2924092</v>
      </c>
      <c r="O1705" s="161">
        <f>Dane_baza!AZ1694</f>
        <v>71366</v>
      </c>
      <c r="P1705" s="161">
        <f>Dane_baza!AW1694</f>
        <v>0</v>
      </c>
      <c r="Q1705" s="161">
        <f>Dane_baza!AX1694</f>
        <v>0</v>
      </c>
      <c r="R1705" s="212">
        <f t="shared" si="88"/>
        <v>8147051</v>
      </c>
      <c r="S1705" s="212">
        <f>Dane_baza!BU1694</f>
        <v>5586664.5</v>
      </c>
      <c r="T1705" s="212">
        <f>Dane_baza!BV1694</f>
        <v>23251.78</v>
      </c>
      <c r="U1705" s="212">
        <f>Dane_baza!BW1694</f>
        <v>3351839.8200000012</v>
      </c>
      <c r="V1705" s="212">
        <f t="shared" si="86"/>
        <v>8961756.1000000015</v>
      </c>
      <c r="W1705" s="161">
        <f t="shared" si="87"/>
        <v>814705.10000000149</v>
      </c>
      <c r="AA1705" s="36"/>
    </row>
    <row r="1706" spans="1:27" ht="14.45" x14ac:dyDescent="0.3">
      <c r="A1706" s="197" t="s">
        <v>177</v>
      </c>
      <c r="B1706" s="197" t="s">
        <v>95</v>
      </c>
      <c r="C1706" s="197" t="s">
        <v>77</v>
      </c>
      <c r="D1706" s="197" t="s">
        <v>40</v>
      </c>
      <c r="E1706" s="197" t="s">
        <v>31</v>
      </c>
      <c r="F1706" s="195" t="s">
        <v>4587</v>
      </c>
      <c r="G1706" s="195" t="s">
        <v>1613</v>
      </c>
      <c r="H1706" s="161">
        <f>Dane_baza!AR1695</f>
        <v>16115631</v>
      </c>
      <c r="I1706" s="161">
        <f>Dane_baza!AS1695</f>
        <v>493870</v>
      </c>
      <c r="J1706" s="161">
        <f>Dane_baza!BX1695</f>
        <v>768968</v>
      </c>
      <c r="K1706" s="161">
        <f>Dane_baza!AT1695</f>
        <v>8956540</v>
      </c>
      <c r="L1706" s="161">
        <f>Dane_baza!AU1695</f>
        <v>650666</v>
      </c>
      <c r="M1706" s="161">
        <f>Dane_baza!AV1695</f>
        <v>739409</v>
      </c>
      <c r="N1706" s="161">
        <f>Dane_baza!AY1695</f>
        <v>25730265</v>
      </c>
      <c r="O1706" s="161">
        <f>Dane_baza!AZ1695</f>
        <v>807736</v>
      </c>
      <c r="P1706" s="161">
        <f>Dane_baza!AW1695</f>
        <v>0</v>
      </c>
      <c r="Q1706" s="161">
        <f>Dane_baza!AX1695</f>
        <v>0</v>
      </c>
      <c r="R1706" s="212">
        <f t="shared" si="88"/>
        <v>54263085</v>
      </c>
      <c r="S1706" s="212">
        <f>Dane_baza!BU1695</f>
        <v>39051877.689999998</v>
      </c>
      <c r="T1706" s="212">
        <f>Dane_baza!BV1695</f>
        <v>914907.78</v>
      </c>
      <c r="U1706" s="212">
        <f>Dane_baza!BW1695</f>
        <v>19179920.969999999</v>
      </c>
      <c r="V1706" s="212">
        <f t="shared" si="86"/>
        <v>59146706.439999998</v>
      </c>
      <c r="W1706" s="161">
        <f t="shared" si="87"/>
        <v>4883621.4399999976</v>
      </c>
      <c r="AA1706" s="36"/>
    </row>
    <row r="1707" spans="1:27" ht="14.45" x14ac:dyDescent="0.3">
      <c r="A1707" s="197" t="s">
        <v>177</v>
      </c>
      <c r="B1707" s="197" t="s">
        <v>95</v>
      </c>
      <c r="C1707" s="197" t="s">
        <v>90</v>
      </c>
      <c r="D1707" s="197" t="s">
        <v>36</v>
      </c>
      <c r="E1707" s="197" t="s">
        <v>31</v>
      </c>
      <c r="F1707" s="195" t="s">
        <v>4588</v>
      </c>
      <c r="G1707" s="195" t="s">
        <v>1607</v>
      </c>
      <c r="H1707" s="161">
        <f>Dane_baza!AR1696</f>
        <v>5020789</v>
      </c>
      <c r="I1707" s="161">
        <f>Dane_baza!AS1696</f>
        <v>182840</v>
      </c>
      <c r="J1707" s="161">
        <f>Dane_baza!BX1696</f>
        <v>247191</v>
      </c>
      <c r="K1707" s="161">
        <f>Dane_baza!AT1696</f>
        <v>3944959</v>
      </c>
      <c r="L1707" s="161">
        <f>Dane_baza!AU1696</f>
        <v>29505</v>
      </c>
      <c r="M1707" s="161">
        <f>Dane_baza!AV1696</f>
        <v>845090</v>
      </c>
      <c r="N1707" s="161">
        <f>Dane_baza!AY1696</f>
        <v>7309809</v>
      </c>
      <c r="O1707" s="161">
        <f>Dane_baza!AZ1696</f>
        <v>110293</v>
      </c>
      <c r="P1707" s="161">
        <f>Dane_baza!AW1696</f>
        <v>0</v>
      </c>
      <c r="Q1707" s="161">
        <f>Dane_baza!AX1696</f>
        <v>0</v>
      </c>
      <c r="R1707" s="212">
        <f t="shared" si="88"/>
        <v>17690476</v>
      </c>
      <c r="S1707" s="212">
        <f>Dane_baza!BU1696</f>
        <v>10438657.27</v>
      </c>
      <c r="T1707" s="212">
        <f>Dane_baza!BV1696</f>
        <v>45789.52</v>
      </c>
      <c r="U1707" s="212">
        <f>Dane_baza!BW1696</f>
        <v>8706028.9999999981</v>
      </c>
      <c r="V1707" s="212">
        <f t="shared" si="86"/>
        <v>19190475.789999999</v>
      </c>
      <c r="W1707" s="161">
        <f t="shared" si="87"/>
        <v>1499999.7899999991</v>
      </c>
      <c r="AA1707" s="36"/>
    </row>
    <row r="1708" spans="1:27" ht="14.45" x14ac:dyDescent="0.3">
      <c r="A1708" s="197" t="s">
        <v>177</v>
      </c>
      <c r="B1708" s="197" t="s">
        <v>95</v>
      </c>
      <c r="C1708" s="197" t="s">
        <v>92</v>
      </c>
      <c r="D1708" s="197" t="s">
        <v>36</v>
      </c>
      <c r="E1708" s="197" t="s">
        <v>31</v>
      </c>
      <c r="F1708" s="195" t="s">
        <v>4589</v>
      </c>
      <c r="G1708" s="195" t="s">
        <v>1614</v>
      </c>
      <c r="H1708" s="161">
        <f>Dane_baza!AR1697</f>
        <v>4873182</v>
      </c>
      <c r="I1708" s="161">
        <f>Dane_baza!AS1697</f>
        <v>70439</v>
      </c>
      <c r="J1708" s="161">
        <f>Dane_baza!BX1697</f>
        <v>267247</v>
      </c>
      <c r="K1708" s="161">
        <f>Dane_baza!AT1697</f>
        <v>4028649</v>
      </c>
      <c r="L1708" s="161">
        <f>Dane_baza!AU1697</f>
        <v>0</v>
      </c>
      <c r="M1708" s="161">
        <f>Dane_baza!AV1697</f>
        <v>690206</v>
      </c>
      <c r="N1708" s="161">
        <f>Dane_baza!AY1697</f>
        <v>7438159</v>
      </c>
      <c r="O1708" s="161">
        <f>Dane_baza!AZ1697</f>
        <v>197879</v>
      </c>
      <c r="P1708" s="161">
        <f>Dane_baza!AW1697</f>
        <v>0</v>
      </c>
      <c r="Q1708" s="161">
        <f>Dane_baza!AX1697</f>
        <v>0</v>
      </c>
      <c r="R1708" s="212">
        <f t="shared" si="88"/>
        <v>17565761</v>
      </c>
      <c r="S1708" s="212">
        <f>Dane_baza!BU1697</f>
        <v>12819806.880000001</v>
      </c>
      <c r="T1708" s="212">
        <f>Dane_baza!BV1697</f>
        <v>37515.71</v>
      </c>
      <c r="U1708" s="212">
        <f>Dane_baza!BW1697</f>
        <v>6208438.4116566405</v>
      </c>
      <c r="V1708" s="212">
        <f t="shared" si="86"/>
        <v>19065761.001656644</v>
      </c>
      <c r="W1708" s="161">
        <f t="shared" si="87"/>
        <v>1500000.001656644</v>
      </c>
      <c r="AA1708" s="36"/>
    </row>
    <row r="1709" spans="1:27" ht="14.45" x14ac:dyDescent="0.3">
      <c r="A1709" s="197" t="s">
        <v>177</v>
      </c>
      <c r="B1709" s="197" t="s">
        <v>95</v>
      </c>
      <c r="C1709" s="197" t="s">
        <v>93</v>
      </c>
      <c r="D1709" s="197" t="s">
        <v>36</v>
      </c>
      <c r="E1709" s="197" t="s">
        <v>31</v>
      </c>
      <c r="F1709" s="195" t="s">
        <v>4590</v>
      </c>
      <c r="G1709" s="195" t="s">
        <v>1608</v>
      </c>
      <c r="H1709" s="161">
        <f>Dane_baza!AR1698</f>
        <v>27619587</v>
      </c>
      <c r="I1709" s="161">
        <f>Dane_baza!AS1698</f>
        <v>1092101</v>
      </c>
      <c r="J1709" s="161">
        <f>Dane_baza!BX1698</f>
        <v>1115738</v>
      </c>
      <c r="K1709" s="161">
        <f>Dane_baza!AT1698</f>
        <v>2446143</v>
      </c>
      <c r="L1709" s="161">
        <f>Dane_baza!AU1698</f>
        <v>203472</v>
      </c>
      <c r="M1709" s="161">
        <f>Dane_baza!AV1698</f>
        <v>957813</v>
      </c>
      <c r="N1709" s="161">
        <f>Dane_baza!AY1698</f>
        <v>27557957</v>
      </c>
      <c r="O1709" s="161">
        <f>Dane_baza!AZ1698</f>
        <v>666626</v>
      </c>
      <c r="P1709" s="161">
        <f>Dane_baza!AW1698</f>
        <v>0</v>
      </c>
      <c r="Q1709" s="161">
        <f>Dane_baza!AX1698</f>
        <v>0</v>
      </c>
      <c r="R1709" s="212">
        <f t="shared" si="88"/>
        <v>61659437</v>
      </c>
      <c r="S1709" s="212">
        <f>Dane_baza!BU1698</f>
        <v>55472719.259999998</v>
      </c>
      <c r="T1709" s="212">
        <f>Dane_baza!BV1698</f>
        <v>1572671.38</v>
      </c>
      <c r="U1709" s="212">
        <f>Dane_baza!BW1698</f>
        <v>8114046.2700000023</v>
      </c>
      <c r="V1709" s="212">
        <f t="shared" si="86"/>
        <v>65159436.910000004</v>
      </c>
      <c r="W1709" s="161">
        <f t="shared" si="87"/>
        <v>3499999.9100000039</v>
      </c>
      <c r="AA1709" s="36"/>
    </row>
    <row r="1710" spans="1:27" ht="14.45" x14ac:dyDescent="0.3">
      <c r="A1710" s="197" t="s">
        <v>177</v>
      </c>
      <c r="B1710" s="197" t="s">
        <v>95</v>
      </c>
      <c r="C1710" s="197" t="s">
        <v>95</v>
      </c>
      <c r="D1710" s="197" t="s">
        <v>36</v>
      </c>
      <c r="E1710" s="197" t="s">
        <v>31</v>
      </c>
      <c r="F1710" s="195" t="s">
        <v>4591</v>
      </c>
      <c r="G1710" s="195" t="s">
        <v>1615</v>
      </c>
      <c r="H1710" s="161">
        <f>Dane_baza!AR1699</f>
        <v>14763040</v>
      </c>
      <c r="I1710" s="161">
        <f>Dane_baza!AS1699</f>
        <v>1538724</v>
      </c>
      <c r="J1710" s="161">
        <f>Dane_baza!BX1699</f>
        <v>633996</v>
      </c>
      <c r="K1710" s="161">
        <f>Dane_baza!AT1699</f>
        <v>7597260</v>
      </c>
      <c r="L1710" s="161">
        <f>Dane_baza!AU1699</f>
        <v>0</v>
      </c>
      <c r="M1710" s="161">
        <f>Dane_baza!AV1699</f>
        <v>778687</v>
      </c>
      <c r="N1710" s="161">
        <f>Dane_baza!AY1699</f>
        <v>25615818</v>
      </c>
      <c r="O1710" s="161">
        <f>Dane_baza!AZ1699</f>
        <v>650406</v>
      </c>
      <c r="P1710" s="161">
        <f>Dane_baza!AW1699</f>
        <v>0</v>
      </c>
      <c r="Q1710" s="161">
        <f>Dane_baza!AX1699</f>
        <v>0</v>
      </c>
      <c r="R1710" s="212">
        <f t="shared" si="88"/>
        <v>51577931</v>
      </c>
      <c r="S1710" s="212">
        <f>Dane_baza!BU1699</f>
        <v>33676928.810000002</v>
      </c>
      <c r="T1710" s="212">
        <f>Dane_baza!BV1699</f>
        <v>1569481.01</v>
      </c>
      <c r="U1710" s="212">
        <f>Dane_baza!BW1699</f>
        <v>21847341.73</v>
      </c>
      <c r="V1710" s="212">
        <f t="shared" si="86"/>
        <v>57093751.549999997</v>
      </c>
      <c r="W1710" s="161">
        <f t="shared" si="87"/>
        <v>5515820.549999997</v>
      </c>
      <c r="AA1710" s="36"/>
    </row>
    <row r="1711" spans="1:27" ht="14.45" x14ac:dyDescent="0.3">
      <c r="A1711" s="197" t="s">
        <v>177</v>
      </c>
      <c r="B1711" s="197" t="s">
        <v>97</v>
      </c>
      <c r="C1711" s="197" t="s">
        <v>33</v>
      </c>
      <c r="D1711" s="197" t="s">
        <v>34</v>
      </c>
      <c r="E1711" s="197" t="s">
        <v>31</v>
      </c>
      <c r="F1711" s="195" t="s">
        <v>4592</v>
      </c>
      <c r="G1711" s="195" t="s">
        <v>1616</v>
      </c>
      <c r="H1711" s="161">
        <f>Dane_baza!AR1700</f>
        <v>78212396</v>
      </c>
      <c r="I1711" s="161">
        <f>Dane_baza!AS1700</f>
        <v>6648413</v>
      </c>
      <c r="J1711" s="161">
        <f>Dane_baza!BX1700</f>
        <v>2911651</v>
      </c>
      <c r="K1711" s="161">
        <f>Dane_baza!AT1700</f>
        <v>27326832</v>
      </c>
      <c r="L1711" s="161">
        <f>Dane_baza!AU1700</f>
        <v>1494570</v>
      </c>
      <c r="M1711" s="161">
        <f>Dane_baza!AV1700</f>
        <v>2323300</v>
      </c>
      <c r="N1711" s="161">
        <f>Dane_baza!AY1700</f>
        <v>90270371</v>
      </c>
      <c r="O1711" s="161">
        <f>Dane_baza!AZ1700</f>
        <v>2940613</v>
      </c>
      <c r="P1711" s="161">
        <f>Dane_baza!AW1700</f>
        <v>0</v>
      </c>
      <c r="Q1711" s="161">
        <f>Dane_baza!AX1700</f>
        <v>0</v>
      </c>
      <c r="R1711" s="212">
        <f t="shared" si="88"/>
        <v>212128146</v>
      </c>
      <c r="S1711" s="212">
        <f>Dane_baza!BU1700</f>
        <v>194525077.59</v>
      </c>
      <c r="T1711" s="212">
        <f>Dane_baza!BV1700</f>
        <v>6401667.4400000004</v>
      </c>
      <c r="U1711" s="212">
        <f>Dane_baza!BW1700</f>
        <v>27906023.109999999</v>
      </c>
      <c r="V1711" s="212">
        <f t="shared" si="86"/>
        <v>228832768.13999999</v>
      </c>
      <c r="W1711" s="161">
        <f t="shared" si="87"/>
        <v>16704622.139999986</v>
      </c>
      <c r="AA1711" s="36"/>
    </row>
    <row r="1712" spans="1:27" ht="14.45" x14ac:dyDescent="0.3">
      <c r="A1712" s="197" t="s">
        <v>177</v>
      </c>
      <c r="B1712" s="197" t="s">
        <v>97</v>
      </c>
      <c r="C1712" s="197" t="s">
        <v>32</v>
      </c>
      <c r="D1712" s="197" t="s">
        <v>40</v>
      </c>
      <c r="E1712" s="197" t="s">
        <v>31</v>
      </c>
      <c r="F1712" s="195" t="s">
        <v>4593</v>
      </c>
      <c r="G1712" s="195" t="s">
        <v>1617</v>
      </c>
      <c r="H1712" s="161">
        <f>Dane_baza!AR1701</f>
        <v>12665228</v>
      </c>
      <c r="I1712" s="161">
        <f>Dane_baza!AS1701</f>
        <v>920810</v>
      </c>
      <c r="J1712" s="161">
        <f>Dane_baza!BX1701</f>
        <v>754721</v>
      </c>
      <c r="K1712" s="161">
        <f>Dane_baza!AT1701</f>
        <v>12829391</v>
      </c>
      <c r="L1712" s="161">
        <f>Dane_baza!AU1701</f>
        <v>983268</v>
      </c>
      <c r="M1712" s="161">
        <f>Dane_baza!AV1701</f>
        <v>720830</v>
      </c>
      <c r="N1712" s="161">
        <f>Dane_baza!AY1701</f>
        <v>21556362</v>
      </c>
      <c r="O1712" s="161">
        <f>Dane_baza!AZ1701</f>
        <v>603369</v>
      </c>
      <c r="P1712" s="161">
        <f>Dane_baza!AW1701</f>
        <v>0</v>
      </c>
      <c r="Q1712" s="161">
        <f>Dane_baza!AX1701</f>
        <v>0</v>
      </c>
      <c r="R1712" s="212">
        <f t="shared" si="88"/>
        <v>51033979</v>
      </c>
      <c r="S1712" s="212">
        <f>Dane_baza!BU1701</f>
        <v>36682621.57</v>
      </c>
      <c r="T1712" s="212">
        <f>Dane_baza!BV1701</f>
        <v>1231396.83</v>
      </c>
      <c r="U1712" s="212">
        <f>Dane_baza!BW1701</f>
        <v>16119960.594226394</v>
      </c>
      <c r="V1712" s="212">
        <f t="shared" si="86"/>
        <v>54033978.994226396</v>
      </c>
      <c r="W1712" s="161">
        <f t="shared" si="87"/>
        <v>2999999.9942263961</v>
      </c>
      <c r="AA1712" s="36"/>
    </row>
    <row r="1713" spans="1:27" ht="14.45" x14ac:dyDescent="0.3">
      <c r="A1713" s="197" t="s">
        <v>177</v>
      </c>
      <c r="B1713" s="197" t="s">
        <v>97</v>
      </c>
      <c r="C1713" s="197" t="s">
        <v>37</v>
      </c>
      <c r="D1713" s="197" t="s">
        <v>36</v>
      </c>
      <c r="E1713" s="197" t="s">
        <v>31</v>
      </c>
      <c r="F1713" s="195" t="s">
        <v>4594</v>
      </c>
      <c r="G1713" s="195" t="s">
        <v>1618</v>
      </c>
      <c r="H1713" s="161">
        <f>Dane_baza!AR1702</f>
        <v>2916332</v>
      </c>
      <c r="I1713" s="161">
        <f>Dane_baza!AS1702</f>
        <v>48470</v>
      </c>
      <c r="J1713" s="161">
        <f>Dane_baza!BX1702</f>
        <v>185290</v>
      </c>
      <c r="K1713" s="161">
        <f>Dane_baza!AT1702</f>
        <v>2934707</v>
      </c>
      <c r="L1713" s="161">
        <f>Dane_baza!AU1702</f>
        <v>5694</v>
      </c>
      <c r="M1713" s="161">
        <f>Dane_baza!AV1702</f>
        <v>825117</v>
      </c>
      <c r="N1713" s="161">
        <f>Dane_baza!AY1702</f>
        <v>5544802</v>
      </c>
      <c r="O1713" s="161">
        <f>Dane_baza!AZ1702</f>
        <v>103805</v>
      </c>
      <c r="P1713" s="161">
        <f>Dane_baza!AW1702</f>
        <v>0</v>
      </c>
      <c r="Q1713" s="161">
        <f>Dane_baza!AX1702</f>
        <v>0</v>
      </c>
      <c r="R1713" s="212">
        <f t="shared" si="88"/>
        <v>12564217</v>
      </c>
      <c r="S1713" s="212">
        <f>Dane_baza!BU1702</f>
        <v>8182977.4800000004</v>
      </c>
      <c r="T1713" s="212">
        <f>Dane_baza!BV1702</f>
        <v>89338.19</v>
      </c>
      <c r="U1713" s="212">
        <f>Dane_baza!BW1702</f>
        <v>5291901.18</v>
      </c>
      <c r="V1713" s="212">
        <f t="shared" si="86"/>
        <v>13564216.850000001</v>
      </c>
      <c r="W1713" s="161">
        <f t="shared" si="87"/>
        <v>999999.85000000149</v>
      </c>
      <c r="AA1713" s="36"/>
    </row>
    <row r="1714" spans="1:27" ht="14.45" x14ac:dyDescent="0.3">
      <c r="A1714" s="197" t="s">
        <v>177</v>
      </c>
      <c r="B1714" s="197" t="s">
        <v>97</v>
      </c>
      <c r="C1714" s="197" t="s">
        <v>39</v>
      </c>
      <c r="D1714" s="197" t="s">
        <v>40</v>
      </c>
      <c r="E1714" s="197" t="s">
        <v>31</v>
      </c>
      <c r="F1714" s="195" t="s">
        <v>4595</v>
      </c>
      <c r="G1714" s="195" t="s">
        <v>1619</v>
      </c>
      <c r="H1714" s="161">
        <f>Dane_baza!AR1703</f>
        <v>14152113</v>
      </c>
      <c r="I1714" s="161">
        <f>Dane_baza!AS1703</f>
        <v>1827373</v>
      </c>
      <c r="J1714" s="161">
        <f>Dane_baza!BX1703</f>
        <v>748726</v>
      </c>
      <c r="K1714" s="161">
        <f>Dane_baza!AT1703</f>
        <v>8705022</v>
      </c>
      <c r="L1714" s="161">
        <f>Dane_baza!AU1703</f>
        <v>544183</v>
      </c>
      <c r="M1714" s="161">
        <f>Dane_baza!AV1703</f>
        <v>733873</v>
      </c>
      <c r="N1714" s="161">
        <f>Dane_baza!AY1703</f>
        <v>22299046</v>
      </c>
      <c r="O1714" s="161">
        <f>Dane_baza!AZ1703</f>
        <v>645540</v>
      </c>
      <c r="P1714" s="161">
        <f>Dane_baza!AW1703</f>
        <v>0</v>
      </c>
      <c r="Q1714" s="161">
        <f>Dane_baza!AX1703</f>
        <v>0</v>
      </c>
      <c r="R1714" s="212">
        <f t="shared" si="88"/>
        <v>49655876</v>
      </c>
      <c r="S1714" s="212">
        <f>Dane_baza!BU1703</f>
        <v>40888917.060000002</v>
      </c>
      <c r="T1714" s="212">
        <f>Dane_baza!BV1703</f>
        <v>1902336.75</v>
      </c>
      <c r="U1714" s="212">
        <f>Dane_baza!BW1703</f>
        <v>12823327.310000001</v>
      </c>
      <c r="V1714" s="212">
        <f t="shared" si="86"/>
        <v>55614581.120000005</v>
      </c>
      <c r="W1714" s="161">
        <f t="shared" si="87"/>
        <v>5958705.1200000048</v>
      </c>
      <c r="AA1714" s="36"/>
    </row>
    <row r="1715" spans="1:27" ht="14.45" x14ac:dyDescent="0.3">
      <c r="A1715" s="197" t="s">
        <v>177</v>
      </c>
      <c r="B1715" s="197" t="s">
        <v>97</v>
      </c>
      <c r="C1715" s="197" t="s">
        <v>42</v>
      </c>
      <c r="D1715" s="197" t="s">
        <v>36</v>
      </c>
      <c r="E1715" s="197" t="s">
        <v>31</v>
      </c>
      <c r="F1715" s="195" t="s">
        <v>4596</v>
      </c>
      <c r="G1715" s="195" t="s">
        <v>1620</v>
      </c>
      <c r="H1715" s="161">
        <f>Dane_baza!AR1704</f>
        <v>5638595</v>
      </c>
      <c r="I1715" s="161">
        <f>Dane_baza!AS1704</f>
        <v>113718</v>
      </c>
      <c r="J1715" s="161">
        <f>Dane_baza!BX1704</f>
        <v>289691</v>
      </c>
      <c r="K1715" s="161">
        <f>Dane_baza!AT1704</f>
        <v>3714627</v>
      </c>
      <c r="L1715" s="161">
        <f>Dane_baza!AU1704</f>
        <v>0</v>
      </c>
      <c r="M1715" s="161">
        <f>Dane_baza!AV1704</f>
        <v>393002</v>
      </c>
      <c r="N1715" s="161">
        <f>Dane_baza!AY1704</f>
        <v>9564007</v>
      </c>
      <c r="O1715" s="161">
        <f>Dane_baza!AZ1704</f>
        <v>126513</v>
      </c>
      <c r="P1715" s="161">
        <f>Dane_baza!AW1704</f>
        <v>0</v>
      </c>
      <c r="Q1715" s="161">
        <f>Dane_baza!AX1704</f>
        <v>0</v>
      </c>
      <c r="R1715" s="212">
        <f t="shared" si="88"/>
        <v>19840153</v>
      </c>
      <c r="S1715" s="212">
        <f>Dane_baza!BU1704</f>
        <v>15144836.109999999</v>
      </c>
      <c r="T1715" s="212">
        <f>Dane_baza!BV1704</f>
        <v>139474.35</v>
      </c>
      <c r="U1715" s="212">
        <f>Dane_baza!BW1704</f>
        <v>6055842.53966791</v>
      </c>
      <c r="V1715" s="212">
        <f t="shared" si="86"/>
        <v>21340152.999667909</v>
      </c>
      <c r="W1715" s="161">
        <f t="shared" si="87"/>
        <v>1499999.999667909</v>
      </c>
      <c r="AA1715" s="36"/>
    </row>
    <row r="1716" spans="1:27" ht="14.45" x14ac:dyDescent="0.3">
      <c r="A1716" s="197" t="s">
        <v>177</v>
      </c>
      <c r="B1716" s="197" t="s">
        <v>97</v>
      </c>
      <c r="C1716" s="197" t="s">
        <v>44</v>
      </c>
      <c r="D1716" s="197" t="s">
        <v>36</v>
      </c>
      <c r="E1716" s="197" t="s">
        <v>31</v>
      </c>
      <c r="F1716" s="195" t="s">
        <v>4597</v>
      </c>
      <c r="G1716" s="195" t="s">
        <v>1616</v>
      </c>
      <c r="H1716" s="161">
        <f>Dane_baza!AR1705</f>
        <v>24265848</v>
      </c>
      <c r="I1716" s="161">
        <f>Dane_baza!AS1705</f>
        <v>2313543</v>
      </c>
      <c r="J1716" s="161">
        <f>Dane_baza!BX1705</f>
        <v>744382</v>
      </c>
      <c r="K1716" s="161">
        <f>Dane_baza!AT1705</f>
        <v>1774153</v>
      </c>
      <c r="L1716" s="161">
        <f>Dane_baza!AU1705</f>
        <v>0</v>
      </c>
      <c r="M1716" s="161">
        <f>Dane_baza!AV1705</f>
        <v>663497</v>
      </c>
      <c r="N1716" s="161">
        <f>Dane_baza!AY1705</f>
        <v>21245876</v>
      </c>
      <c r="O1716" s="161">
        <f>Dane_baza!AZ1705</f>
        <v>567686</v>
      </c>
      <c r="P1716" s="161">
        <f>Dane_baza!AW1705</f>
        <v>0</v>
      </c>
      <c r="Q1716" s="161">
        <f>Dane_baza!AX1705</f>
        <v>0</v>
      </c>
      <c r="R1716" s="212">
        <f t="shared" si="88"/>
        <v>51574985</v>
      </c>
      <c r="S1716" s="212">
        <f>Dane_baza!BU1705</f>
        <v>52052827.07</v>
      </c>
      <c r="T1716" s="212">
        <f>Dane_baza!BV1705</f>
        <v>1906832.45</v>
      </c>
      <c r="U1716" s="212">
        <f>Dane_baza!BW1705</f>
        <v>1115325.4803000018</v>
      </c>
      <c r="V1716" s="212">
        <f t="shared" si="86"/>
        <v>55074985.000300005</v>
      </c>
      <c r="W1716" s="161">
        <f t="shared" si="87"/>
        <v>3500000.0003000051</v>
      </c>
      <c r="AA1716" s="36"/>
    </row>
    <row r="1717" spans="1:27" ht="14.45" x14ac:dyDescent="0.3">
      <c r="A1717" s="197" t="s">
        <v>177</v>
      </c>
      <c r="B1717" s="197" t="s">
        <v>130</v>
      </c>
      <c r="C1717" s="197" t="s">
        <v>33</v>
      </c>
      <c r="D1717" s="197" t="s">
        <v>34</v>
      </c>
      <c r="E1717" s="197" t="s">
        <v>31</v>
      </c>
      <c r="F1717" s="195" t="s">
        <v>4598</v>
      </c>
      <c r="G1717" s="195" t="s">
        <v>1621</v>
      </c>
      <c r="H1717" s="161">
        <f>Dane_baza!AR1706</f>
        <v>46320042</v>
      </c>
      <c r="I1717" s="161">
        <f>Dane_baza!AS1706</f>
        <v>1056548</v>
      </c>
      <c r="J1717" s="161">
        <f>Dane_baza!BX1706</f>
        <v>1509165</v>
      </c>
      <c r="K1717" s="161">
        <f>Dane_baza!AT1706</f>
        <v>12442762</v>
      </c>
      <c r="L1717" s="161">
        <f>Dane_baza!AU1706</f>
        <v>0</v>
      </c>
      <c r="M1717" s="161">
        <f>Dane_baza!AV1706</f>
        <v>1251069</v>
      </c>
      <c r="N1717" s="161">
        <f>Dane_baza!AY1706</f>
        <v>53086425</v>
      </c>
      <c r="O1717" s="161">
        <f>Dane_baza!AZ1706</f>
        <v>1978791</v>
      </c>
      <c r="P1717" s="161">
        <f>Dane_baza!AW1706</f>
        <v>0</v>
      </c>
      <c r="Q1717" s="161">
        <f>Dane_baza!AX1706</f>
        <v>0</v>
      </c>
      <c r="R1717" s="212">
        <f t="shared" si="88"/>
        <v>117644802</v>
      </c>
      <c r="S1717" s="212">
        <f>Dane_baza!BU1706</f>
        <v>108740007.8</v>
      </c>
      <c r="T1717" s="212">
        <f>Dane_baza!BV1706</f>
        <v>1041663.28</v>
      </c>
      <c r="U1717" s="212">
        <f>Dane_baza!BW1706</f>
        <v>11863130.560000004</v>
      </c>
      <c r="V1717" s="212">
        <f t="shared" si="86"/>
        <v>121644801.64</v>
      </c>
      <c r="W1717" s="161">
        <f t="shared" si="87"/>
        <v>3999999.6400000006</v>
      </c>
      <c r="AA1717" s="36"/>
    </row>
    <row r="1718" spans="1:27" ht="14.45" x14ac:dyDescent="0.3">
      <c r="A1718" s="197" t="s">
        <v>177</v>
      </c>
      <c r="B1718" s="197" t="s">
        <v>130</v>
      </c>
      <c r="C1718" s="197" t="s">
        <v>32</v>
      </c>
      <c r="D1718" s="197" t="s">
        <v>34</v>
      </c>
      <c r="E1718" s="197" t="s">
        <v>31</v>
      </c>
      <c r="F1718" s="195" t="s">
        <v>4599</v>
      </c>
      <c r="G1718" s="195" t="s">
        <v>1622</v>
      </c>
      <c r="H1718" s="161">
        <f>Dane_baza!AR1707</f>
        <v>106595834</v>
      </c>
      <c r="I1718" s="161">
        <f>Dane_baza!AS1707</f>
        <v>3301099</v>
      </c>
      <c r="J1718" s="161">
        <f>Dane_baza!BX1707</f>
        <v>3019246</v>
      </c>
      <c r="K1718" s="161">
        <f>Dane_baza!AT1707</f>
        <v>3483923</v>
      </c>
      <c r="L1718" s="161">
        <f>Dane_baza!AU1707</f>
        <v>0</v>
      </c>
      <c r="M1718" s="161">
        <f>Dane_baza!AV1707</f>
        <v>2175585</v>
      </c>
      <c r="N1718" s="161">
        <f>Dane_baza!AY1707</f>
        <v>89496317</v>
      </c>
      <c r="O1718" s="161">
        <f>Dane_baza!AZ1707</f>
        <v>3117407</v>
      </c>
      <c r="P1718" s="161">
        <f>Dane_baza!AW1707</f>
        <v>0</v>
      </c>
      <c r="Q1718" s="161">
        <f>Dane_baza!AX1707</f>
        <v>0</v>
      </c>
      <c r="R1718" s="212">
        <f t="shared" si="88"/>
        <v>211189411</v>
      </c>
      <c r="S1718" s="212">
        <f>Dane_baza!BU1707</f>
        <v>216515054.81999999</v>
      </c>
      <c r="T1718" s="212">
        <f>Dane_baza!BV1707</f>
        <v>3569589.68</v>
      </c>
      <c r="U1718" s="212">
        <f>Dane_baza!BW1707</f>
        <v>0</v>
      </c>
      <c r="V1718" s="212">
        <f t="shared" si="86"/>
        <v>220084644.5</v>
      </c>
      <c r="W1718" s="161">
        <f t="shared" si="87"/>
        <v>8895233.5</v>
      </c>
      <c r="AA1718" s="36"/>
    </row>
    <row r="1719" spans="1:27" ht="14.45" x14ac:dyDescent="0.3">
      <c r="A1719" s="197" t="s">
        <v>177</v>
      </c>
      <c r="B1719" s="197" t="s">
        <v>130</v>
      </c>
      <c r="C1719" s="197" t="s">
        <v>37</v>
      </c>
      <c r="D1719" s="197" t="s">
        <v>34</v>
      </c>
      <c r="E1719" s="197" t="s">
        <v>31</v>
      </c>
      <c r="F1719" s="195" t="s">
        <v>4600</v>
      </c>
      <c r="G1719" s="195" t="s">
        <v>1623</v>
      </c>
      <c r="H1719" s="161">
        <f>Dane_baza!AR1708</f>
        <v>66573349</v>
      </c>
      <c r="I1719" s="161">
        <f>Dane_baza!AS1708</f>
        <v>3516286</v>
      </c>
      <c r="J1719" s="161">
        <f>Dane_baza!BX1708</f>
        <v>2423837</v>
      </c>
      <c r="K1719" s="161">
        <f>Dane_baza!AT1708</f>
        <v>25910073</v>
      </c>
      <c r="L1719" s="161">
        <f>Dane_baza!AU1708</f>
        <v>0</v>
      </c>
      <c r="M1719" s="161">
        <f>Dane_baza!AV1708</f>
        <v>1881010</v>
      </c>
      <c r="N1719" s="161">
        <f>Dane_baza!AY1708</f>
        <v>75465941</v>
      </c>
      <c r="O1719" s="161">
        <f>Dane_baza!AZ1708</f>
        <v>2454025</v>
      </c>
      <c r="P1719" s="161">
        <f>Dane_baza!AW1708</f>
        <v>0</v>
      </c>
      <c r="Q1719" s="161">
        <f>Dane_baza!AX1708</f>
        <v>0</v>
      </c>
      <c r="R1719" s="212">
        <f t="shared" si="88"/>
        <v>178224521</v>
      </c>
      <c r="S1719" s="212">
        <f>Dane_baza!BU1708</f>
        <v>154440492.09999999</v>
      </c>
      <c r="T1719" s="212">
        <f>Dane_baza!BV1708</f>
        <v>6700739.6200000001</v>
      </c>
      <c r="U1719" s="212">
        <f>Dane_baza!BW1708</f>
        <v>29143743.07</v>
      </c>
      <c r="V1719" s="212">
        <f t="shared" si="86"/>
        <v>190284974.78999999</v>
      </c>
      <c r="W1719" s="161">
        <f t="shared" si="87"/>
        <v>12060453.789999992</v>
      </c>
      <c r="AA1719" s="36"/>
    </row>
    <row r="1720" spans="1:27" ht="14.45" x14ac:dyDescent="0.3">
      <c r="A1720" s="197" t="s">
        <v>177</v>
      </c>
      <c r="B1720" s="197" t="s">
        <v>130</v>
      </c>
      <c r="C1720" s="197" t="s">
        <v>39</v>
      </c>
      <c r="D1720" s="197" t="s">
        <v>36</v>
      </c>
      <c r="E1720" s="197" t="s">
        <v>31</v>
      </c>
      <c r="F1720" s="195" t="s">
        <v>4601</v>
      </c>
      <c r="G1720" s="195" t="s">
        <v>1624</v>
      </c>
      <c r="H1720" s="161">
        <f>Dane_baza!AR1709</f>
        <v>4867077</v>
      </c>
      <c r="I1720" s="161">
        <f>Dane_baza!AS1709</f>
        <v>82664</v>
      </c>
      <c r="J1720" s="161">
        <f>Dane_baza!BX1709</f>
        <v>255038</v>
      </c>
      <c r="K1720" s="161">
        <f>Dane_baza!AT1709</f>
        <v>2047892</v>
      </c>
      <c r="L1720" s="161">
        <f>Dane_baza!AU1709</f>
        <v>44046</v>
      </c>
      <c r="M1720" s="161">
        <f>Dane_baza!AV1709</f>
        <v>1186773</v>
      </c>
      <c r="N1720" s="161">
        <f>Dane_baza!AY1709</f>
        <v>9995088</v>
      </c>
      <c r="O1720" s="161">
        <f>Dane_baza!AZ1709</f>
        <v>196257</v>
      </c>
      <c r="P1720" s="161">
        <f>Dane_baza!AW1709</f>
        <v>0</v>
      </c>
      <c r="Q1720" s="161">
        <f>Dane_baza!AX1709</f>
        <v>0</v>
      </c>
      <c r="R1720" s="212">
        <f t="shared" si="88"/>
        <v>18674835</v>
      </c>
      <c r="S1720" s="212">
        <f>Dane_baza!BU1709</f>
        <v>12365430.699999999</v>
      </c>
      <c r="T1720" s="212">
        <f>Dane_baza!BV1709</f>
        <v>22125.86</v>
      </c>
      <c r="U1720" s="212">
        <f>Dane_baza!BW1709</f>
        <v>7787278.3599999985</v>
      </c>
      <c r="V1720" s="212">
        <f t="shared" si="86"/>
        <v>20174834.919999998</v>
      </c>
      <c r="W1720" s="161">
        <f t="shared" si="87"/>
        <v>1499999.9199999981</v>
      </c>
      <c r="AA1720" s="36"/>
    </row>
    <row r="1721" spans="1:27" ht="14.45" x14ac:dyDescent="0.3">
      <c r="A1721" s="197" t="s">
        <v>177</v>
      </c>
      <c r="B1721" s="197" t="s">
        <v>130</v>
      </c>
      <c r="C1721" s="197" t="s">
        <v>42</v>
      </c>
      <c r="D1721" s="197" t="s">
        <v>36</v>
      </c>
      <c r="E1721" s="197" t="s">
        <v>31</v>
      </c>
      <c r="F1721" s="195" t="s">
        <v>4602</v>
      </c>
      <c r="G1721" s="195" t="s">
        <v>1625</v>
      </c>
      <c r="H1721" s="161">
        <f>Dane_baza!AR1710</f>
        <v>4930908</v>
      </c>
      <c r="I1721" s="161">
        <f>Dane_baza!AS1710</f>
        <v>3135839</v>
      </c>
      <c r="J1721" s="161">
        <f>Dane_baza!BX1710</f>
        <v>176351</v>
      </c>
      <c r="K1721" s="161">
        <f>Dane_baza!AT1710</f>
        <v>2559859</v>
      </c>
      <c r="L1721" s="161">
        <f>Dane_baza!AU1710</f>
        <v>474656</v>
      </c>
      <c r="M1721" s="161">
        <f>Dane_baza!AV1710</f>
        <v>1138580</v>
      </c>
      <c r="N1721" s="161">
        <f>Dane_baza!AY1710</f>
        <v>18570705</v>
      </c>
      <c r="O1721" s="161">
        <f>Dane_baza!AZ1710</f>
        <v>285465</v>
      </c>
      <c r="P1721" s="161">
        <f>Dane_baza!AW1710</f>
        <v>0</v>
      </c>
      <c r="Q1721" s="161">
        <f>Dane_baza!AX1710</f>
        <v>0</v>
      </c>
      <c r="R1721" s="212">
        <f t="shared" si="88"/>
        <v>31272363</v>
      </c>
      <c r="S1721" s="212">
        <f>Dane_baza!BU1710</f>
        <v>17646015</v>
      </c>
      <c r="T1721" s="212">
        <f>Dane_baza!BV1710</f>
        <v>715814.38</v>
      </c>
      <c r="U1721" s="212">
        <f>Dane_baza!BW1710</f>
        <v>14910533.623506537</v>
      </c>
      <c r="V1721" s="212">
        <f t="shared" si="86"/>
        <v>33272363.003506534</v>
      </c>
      <c r="W1721" s="161">
        <f t="shared" si="87"/>
        <v>2000000.0035065338</v>
      </c>
      <c r="AA1721" s="36"/>
    </row>
    <row r="1722" spans="1:27" ht="14.45" x14ac:dyDescent="0.3">
      <c r="A1722" s="197" t="s">
        <v>177</v>
      </c>
      <c r="B1722" s="197" t="s">
        <v>130</v>
      </c>
      <c r="C1722" s="197" t="s">
        <v>44</v>
      </c>
      <c r="D1722" s="197" t="s">
        <v>36</v>
      </c>
      <c r="E1722" s="197" t="s">
        <v>31</v>
      </c>
      <c r="F1722" s="195" t="s">
        <v>4603</v>
      </c>
      <c r="G1722" s="195" t="s">
        <v>1626</v>
      </c>
      <c r="H1722" s="161">
        <f>Dane_baza!AR1711</f>
        <v>4890535</v>
      </c>
      <c r="I1722" s="161">
        <f>Dane_baza!AS1711</f>
        <v>350247</v>
      </c>
      <c r="J1722" s="161">
        <f>Dane_baza!BX1711</f>
        <v>339259</v>
      </c>
      <c r="K1722" s="161">
        <f>Dane_baza!AT1711</f>
        <v>8363286</v>
      </c>
      <c r="L1722" s="161">
        <f>Dane_baza!AU1711</f>
        <v>949639</v>
      </c>
      <c r="M1722" s="161">
        <f>Dane_baza!AV1711</f>
        <v>781433</v>
      </c>
      <c r="N1722" s="161">
        <f>Dane_baza!AY1711</f>
        <v>19530024</v>
      </c>
      <c r="O1722" s="161">
        <f>Dane_baza!AZ1711</f>
        <v>257892</v>
      </c>
      <c r="P1722" s="161">
        <f>Dane_baza!AW1711</f>
        <v>0</v>
      </c>
      <c r="Q1722" s="161">
        <f>Dane_baza!AX1711</f>
        <v>0</v>
      </c>
      <c r="R1722" s="212">
        <f t="shared" si="88"/>
        <v>35462315</v>
      </c>
      <c r="S1722" s="212">
        <f>Dane_baza!BU1711</f>
        <v>14314594.779999999</v>
      </c>
      <c r="T1722" s="212">
        <f>Dane_baza!BV1711</f>
        <v>423215.04</v>
      </c>
      <c r="U1722" s="212">
        <f>Dane_baza!BW1711</f>
        <v>24231489.059999999</v>
      </c>
      <c r="V1722" s="212">
        <f t="shared" si="86"/>
        <v>38969298.879999995</v>
      </c>
      <c r="W1722" s="161">
        <f t="shared" si="87"/>
        <v>3506983.8799999952</v>
      </c>
      <c r="AA1722" s="36"/>
    </row>
    <row r="1723" spans="1:27" ht="14.45" x14ac:dyDescent="0.3">
      <c r="A1723" s="197" t="s">
        <v>177</v>
      </c>
      <c r="B1723" s="197" t="s">
        <v>130</v>
      </c>
      <c r="C1723" s="197" t="s">
        <v>51</v>
      </c>
      <c r="D1723" s="197" t="s">
        <v>36</v>
      </c>
      <c r="E1723" s="197" t="s">
        <v>31</v>
      </c>
      <c r="F1723" s="195" t="s">
        <v>4604</v>
      </c>
      <c r="G1723" s="195" t="s">
        <v>1627</v>
      </c>
      <c r="H1723" s="161">
        <f>Dane_baza!AR1712</f>
        <v>20313945</v>
      </c>
      <c r="I1723" s="161">
        <f>Dane_baza!AS1712</f>
        <v>1677911</v>
      </c>
      <c r="J1723" s="161">
        <f>Dane_baza!BX1712</f>
        <v>921812</v>
      </c>
      <c r="K1723" s="161">
        <f>Dane_baza!AT1712</f>
        <v>13970623</v>
      </c>
      <c r="L1723" s="161">
        <f>Dane_baza!AU1712</f>
        <v>69517</v>
      </c>
      <c r="M1723" s="161">
        <f>Dane_baza!AV1712</f>
        <v>732989</v>
      </c>
      <c r="N1723" s="161">
        <f>Dane_baza!AY1712</f>
        <v>43772774</v>
      </c>
      <c r="O1723" s="161">
        <f>Dane_baza!AZ1712</f>
        <v>1154836</v>
      </c>
      <c r="P1723" s="161">
        <f>Dane_baza!AW1712</f>
        <v>0</v>
      </c>
      <c r="Q1723" s="161">
        <f>Dane_baza!AX1712</f>
        <v>0</v>
      </c>
      <c r="R1723" s="212">
        <f t="shared" si="88"/>
        <v>82614407</v>
      </c>
      <c r="S1723" s="212">
        <f>Dane_baza!BU1712</f>
        <v>48450438.950000003</v>
      </c>
      <c r="T1723" s="212">
        <f>Dane_baza!BV1712</f>
        <v>2232840.37</v>
      </c>
      <c r="U1723" s="212">
        <f>Dane_baza!BW1712</f>
        <v>39865917.079999998</v>
      </c>
      <c r="V1723" s="212">
        <f t="shared" si="86"/>
        <v>90549196.400000006</v>
      </c>
      <c r="W1723" s="161">
        <f t="shared" si="87"/>
        <v>7934789.400000006</v>
      </c>
      <c r="AA1723" s="36"/>
    </row>
    <row r="1724" spans="1:27" ht="14.45" x14ac:dyDescent="0.3">
      <c r="A1724" s="197" t="s">
        <v>177</v>
      </c>
      <c r="B1724" s="197" t="s">
        <v>130</v>
      </c>
      <c r="C1724" s="197" t="s">
        <v>75</v>
      </c>
      <c r="D1724" s="197" t="s">
        <v>36</v>
      </c>
      <c r="E1724" s="197" t="s">
        <v>31</v>
      </c>
      <c r="F1724" s="195" t="s">
        <v>4605</v>
      </c>
      <c r="G1724" s="195" t="s">
        <v>1628</v>
      </c>
      <c r="H1724" s="161">
        <f>Dane_baza!AR1713</f>
        <v>10338618</v>
      </c>
      <c r="I1724" s="161">
        <f>Dane_baza!AS1713</f>
        <v>429881</v>
      </c>
      <c r="J1724" s="161">
        <f>Dane_baza!BX1713</f>
        <v>653507</v>
      </c>
      <c r="K1724" s="161">
        <f>Dane_baza!AT1713</f>
        <v>10580230</v>
      </c>
      <c r="L1724" s="161">
        <f>Dane_baza!AU1713</f>
        <v>449663</v>
      </c>
      <c r="M1724" s="161">
        <f>Dane_baza!AV1713</f>
        <v>489257</v>
      </c>
      <c r="N1724" s="161">
        <f>Dane_baza!AY1713</f>
        <v>28462959</v>
      </c>
      <c r="O1724" s="161">
        <f>Dane_baza!AZ1713</f>
        <v>679601</v>
      </c>
      <c r="P1724" s="161">
        <f>Dane_baza!AW1713</f>
        <v>0</v>
      </c>
      <c r="Q1724" s="161">
        <f>Dane_baza!AX1713</f>
        <v>0</v>
      </c>
      <c r="R1724" s="212">
        <f t="shared" si="88"/>
        <v>52083716</v>
      </c>
      <c r="S1724" s="212">
        <f>Dane_baza!BU1713</f>
        <v>30566480.460000001</v>
      </c>
      <c r="T1724" s="212">
        <f>Dane_baza!BV1713</f>
        <v>645492.27</v>
      </c>
      <c r="U1724" s="212">
        <f>Dane_baza!BW1713</f>
        <v>24511321.48</v>
      </c>
      <c r="V1724" s="212">
        <f t="shared" si="86"/>
        <v>55723294.210000001</v>
      </c>
      <c r="W1724" s="161">
        <f t="shared" si="87"/>
        <v>3639578.2100000009</v>
      </c>
      <c r="AA1724" s="36"/>
    </row>
    <row r="1725" spans="1:27" ht="14.45" x14ac:dyDescent="0.3">
      <c r="A1725" s="197" t="s">
        <v>177</v>
      </c>
      <c r="B1725" s="197" t="s">
        <v>130</v>
      </c>
      <c r="C1725" s="197" t="s">
        <v>77</v>
      </c>
      <c r="D1725" s="197" t="s">
        <v>36</v>
      </c>
      <c r="E1725" s="197" t="s">
        <v>31</v>
      </c>
      <c r="F1725" s="195" t="s">
        <v>4606</v>
      </c>
      <c r="G1725" s="195" t="s">
        <v>1629</v>
      </c>
      <c r="H1725" s="161">
        <f>Dane_baza!AR1714</f>
        <v>35002189</v>
      </c>
      <c r="I1725" s="161">
        <f>Dane_baza!AS1714</f>
        <v>922943</v>
      </c>
      <c r="J1725" s="161">
        <f>Dane_baza!BX1714</f>
        <v>1178460</v>
      </c>
      <c r="K1725" s="161">
        <f>Dane_baza!AT1714</f>
        <v>3372323</v>
      </c>
      <c r="L1725" s="161">
        <f>Dane_baza!AU1714</f>
        <v>0</v>
      </c>
      <c r="M1725" s="161">
        <f>Dane_baza!AV1714</f>
        <v>1133668</v>
      </c>
      <c r="N1725" s="161">
        <f>Dane_baza!AY1714</f>
        <v>58083978</v>
      </c>
      <c r="O1725" s="161">
        <f>Dane_baza!AZ1714</f>
        <v>1414349</v>
      </c>
      <c r="P1725" s="161">
        <f>Dane_baza!AW1714</f>
        <v>0</v>
      </c>
      <c r="Q1725" s="161">
        <f>Dane_baza!AX1714</f>
        <v>0</v>
      </c>
      <c r="R1725" s="212">
        <f t="shared" si="88"/>
        <v>101107910</v>
      </c>
      <c r="S1725" s="212">
        <f>Dane_baza!BU1714</f>
        <v>66701225.880000003</v>
      </c>
      <c r="T1725" s="212">
        <f>Dane_baza!BV1714</f>
        <v>1563809.55</v>
      </c>
      <c r="U1725" s="212">
        <f>Dane_baza!BW1714</f>
        <v>44975823.770000003</v>
      </c>
      <c r="V1725" s="212">
        <f t="shared" si="86"/>
        <v>113240859.20000002</v>
      </c>
      <c r="W1725" s="161">
        <f t="shared" si="87"/>
        <v>12132949.200000018</v>
      </c>
      <c r="AA1725" s="36"/>
    </row>
    <row r="1726" spans="1:27" ht="14.45" x14ac:dyDescent="0.3">
      <c r="A1726" s="197" t="s">
        <v>177</v>
      </c>
      <c r="B1726" s="197" t="s">
        <v>130</v>
      </c>
      <c r="C1726" s="197" t="s">
        <v>90</v>
      </c>
      <c r="D1726" s="197" t="s">
        <v>36</v>
      </c>
      <c r="E1726" s="197" t="s">
        <v>31</v>
      </c>
      <c r="F1726" s="195" t="s">
        <v>4607</v>
      </c>
      <c r="G1726" s="195" t="s">
        <v>1623</v>
      </c>
      <c r="H1726" s="161">
        <f>Dane_baza!AR1715</f>
        <v>39170309</v>
      </c>
      <c r="I1726" s="161">
        <f>Dane_baza!AS1715</f>
        <v>2219176</v>
      </c>
      <c r="J1726" s="161">
        <f>Dane_baza!BX1715</f>
        <v>1574175</v>
      </c>
      <c r="K1726" s="161">
        <f>Dane_baza!AT1715</f>
        <v>13293333</v>
      </c>
      <c r="L1726" s="161">
        <f>Dane_baza!AU1715</f>
        <v>42104</v>
      </c>
      <c r="M1726" s="161">
        <f>Dane_baza!AV1715</f>
        <v>1350791</v>
      </c>
      <c r="N1726" s="161">
        <f>Dane_baza!AY1715</f>
        <v>69706009</v>
      </c>
      <c r="O1726" s="161">
        <f>Dane_baza!AZ1715</f>
        <v>1719278</v>
      </c>
      <c r="P1726" s="161">
        <f>Dane_baza!AW1715</f>
        <v>0</v>
      </c>
      <c r="Q1726" s="161">
        <f>Dane_baza!AX1715</f>
        <v>0</v>
      </c>
      <c r="R1726" s="212">
        <f t="shared" si="88"/>
        <v>129075175</v>
      </c>
      <c r="S1726" s="212">
        <f>Dane_baza!BU1715</f>
        <v>91969135.810000002</v>
      </c>
      <c r="T1726" s="212">
        <f>Dane_baza!BV1715</f>
        <v>3290632.85</v>
      </c>
      <c r="U1726" s="212">
        <f>Dane_baza!BW1715</f>
        <v>37815406.049999997</v>
      </c>
      <c r="V1726" s="212">
        <f t="shared" si="86"/>
        <v>133075174.70999999</v>
      </c>
      <c r="W1726" s="161">
        <f t="shared" si="87"/>
        <v>3999999.7099999934</v>
      </c>
      <c r="AA1726" s="36"/>
    </row>
    <row r="1727" spans="1:27" ht="14.45" x14ac:dyDescent="0.3">
      <c r="A1727" s="197" t="s">
        <v>177</v>
      </c>
      <c r="B1727" s="197" t="s">
        <v>134</v>
      </c>
      <c r="C1727" s="197" t="s">
        <v>33</v>
      </c>
      <c r="D1727" s="197" t="s">
        <v>40</v>
      </c>
      <c r="E1727" s="197" t="s">
        <v>31</v>
      </c>
      <c r="F1727" s="195" t="s">
        <v>4608</v>
      </c>
      <c r="G1727" s="195" t="s">
        <v>1630</v>
      </c>
      <c r="H1727" s="161">
        <f>Dane_baza!AR1716</f>
        <v>6122460</v>
      </c>
      <c r="I1727" s="161">
        <f>Dane_baza!AS1716</f>
        <v>459970</v>
      </c>
      <c r="J1727" s="161">
        <f>Dane_baza!BX1716</f>
        <v>453263</v>
      </c>
      <c r="K1727" s="161">
        <f>Dane_baza!AT1716</f>
        <v>7286592</v>
      </c>
      <c r="L1727" s="161">
        <f>Dane_baza!AU1716</f>
        <v>575317</v>
      </c>
      <c r="M1727" s="161">
        <f>Dane_baza!AV1716</f>
        <v>919211</v>
      </c>
      <c r="N1727" s="161">
        <f>Dane_baza!AY1716</f>
        <v>15027438</v>
      </c>
      <c r="O1727" s="161">
        <f>Dane_baza!AZ1716</f>
        <v>261136</v>
      </c>
      <c r="P1727" s="161">
        <f>Dane_baza!AW1716</f>
        <v>0</v>
      </c>
      <c r="Q1727" s="161">
        <f>Dane_baza!AX1716</f>
        <v>0</v>
      </c>
      <c r="R1727" s="212">
        <f t="shared" si="88"/>
        <v>31105387</v>
      </c>
      <c r="S1727" s="212">
        <f>Dane_baza!BU1716</f>
        <v>19537648.359999999</v>
      </c>
      <c r="T1727" s="212">
        <f>Dane_baza!BV1716</f>
        <v>1022899.78</v>
      </c>
      <c r="U1727" s="212">
        <f>Dane_baza!BW1716</f>
        <v>13044838.669999998</v>
      </c>
      <c r="V1727" s="212">
        <f t="shared" si="86"/>
        <v>33605386.810000002</v>
      </c>
      <c r="W1727" s="161">
        <f t="shared" si="87"/>
        <v>2499999.8100000024</v>
      </c>
      <c r="AA1727" s="36"/>
    </row>
    <row r="1728" spans="1:27" ht="14.45" x14ac:dyDescent="0.3">
      <c r="A1728" s="197" t="s">
        <v>177</v>
      </c>
      <c r="B1728" s="197" t="s">
        <v>134</v>
      </c>
      <c r="C1728" s="197" t="s">
        <v>32</v>
      </c>
      <c r="D1728" s="197" t="s">
        <v>36</v>
      </c>
      <c r="E1728" s="197" t="s">
        <v>31</v>
      </c>
      <c r="F1728" s="195" t="s">
        <v>4609</v>
      </c>
      <c r="G1728" s="195" t="s">
        <v>1631</v>
      </c>
      <c r="H1728" s="161">
        <f>Dane_baza!AR1717</f>
        <v>1718602</v>
      </c>
      <c r="I1728" s="161">
        <f>Dane_baza!AS1717</f>
        <v>28780</v>
      </c>
      <c r="J1728" s="161">
        <f>Dane_baza!BX1717</f>
        <v>180008</v>
      </c>
      <c r="K1728" s="161">
        <f>Dane_baza!AT1717</f>
        <v>4194374</v>
      </c>
      <c r="L1728" s="161">
        <f>Dane_baza!AU1717</f>
        <v>31847</v>
      </c>
      <c r="M1728" s="161">
        <f>Dane_baza!AV1717</f>
        <v>618892</v>
      </c>
      <c r="N1728" s="161">
        <f>Dane_baza!AY1717</f>
        <v>5600826</v>
      </c>
      <c r="O1728" s="161">
        <f>Dane_baza!AZ1717</f>
        <v>139489</v>
      </c>
      <c r="P1728" s="161">
        <f>Dane_baza!AW1717</f>
        <v>0</v>
      </c>
      <c r="Q1728" s="161">
        <f>Dane_baza!AX1717</f>
        <v>0</v>
      </c>
      <c r="R1728" s="212">
        <f t="shared" si="88"/>
        <v>12512818</v>
      </c>
      <c r="S1728" s="212">
        <f>Dane_baza!BU1717</f>
        <v>6582846.9199999999</v>
      </c>
      <c r="T1728" s="212">
        <f>Dane_baza!BV1717</f>
        <v>56548.98</v>
      </c>
      <c r="U1728" s="212">
        <f>Dane_baza!BW1717</f>
        <v>7374960.2699999996</v>
      </c>
      <c r="V1728" s="212">
        <f t="shared" si="86"/>
        <v>14014356.17</v>
      </c>
      <c r="W1728" s="161">
        <f t="shared" si="87"/>
        <v>1501538.17</v>
      </c>
      <c r="AA1728" s="36"/>
    </row>
    <row r="1729" spans="1:27" ht="14.45" x14ac:dyDescent="0.3">
      <c r="A1729" s="197" t="s">
        <v>177</v>
      </c>
      <c r="B1729" s="197" t="s">
        <v>134</v>
      </c>
      <c r="C1729" s="197" t="s">
        <v>37</v>
      </c>
      <c r="D1729" s="197" t="s">
        <v>36</v>
      </c>
      <c r="E1729" s="197" t="s">
        <v>31</v>
      </c>
      <c r="F1729" s="195" t="s">
        <v>4610</v>
      </c>
      <c r="G1729" s="195" t="s">
        <v>1632</v>
      </c>
      <c r="H1729" s="161">
        <f>Dane_baza!AR1718</f>
        <v>2165317</v>
      </c>
      <c r="I1729" s="161">
        <f>Dane_baza!AS1718</f>
        <v>34384</v>
      </c>
      <c r="J1729" s="161">
        <f>Dane_baza!BX1718</f>
        <v>190517</v>
      </c>
      <c r="K1729" s="161">
        <f>Dane_baza!AT1718</f>
        <v>3685134</v>
      </c>
      <c r="L1729" s="161">
        <f>Dane_baza!AU1718</f>
        <v>15757</v>
      </c>
      <c r="M1729" s="161">
        <f>Dane_baza!AV1718</f>
        <v>655162</v>
      </c>
      <c r="N1729" s="161">
        <f>Dane_baza!AY1718</f>
        <v>4785736</v>
      </c>
      <c r="O1729" s="161">
        <f>Dane_baza!AZ1718</f>
        <v>100562</v>
      </c>
      <c r="P1729" s="161">
        <f>Dane_baza!AW1718</f>
        <v>0</v>
      </c>
      <c r="Q1729" s="161">
        <f>Dane_baza!AX1718</f>
        <v>0</v>
      </c>
      <c r="R1729" s="212">
        <f t="shared" si="88"/>
        <v>11632569</v>
      </c>
      <c r="S1729" s="212">
        <f>Dane_baza!BU1718</f>
        <v>6778333.0700000003</v>
      </c>
      <c r="T1729" s="212">
        <f>Dane_baza!BV1718</f>
        <v>22464.14</v>
      </c>
      <c r="U1729" s="212">
        <f>Dane_baza!BW1718</f>
        <v>6147166.1100000003</v>
      </c>
      <c r="V1729" s="212">
        <f t="shared" si="86"/>
        <v>12947963.32</v>
      </c>
      <c r="W1729" s="161">
        <f t="shared" si="87"/>
        <v>1315394.3200000003</v>
      </c>
      <c r="AA1729" s="36"/>
    </row>
    <row r="1730" spans="1:27" ht="14.45" x14ac:dyDescent="0.3">
      <c r="A1730" s="197" t="s">
        <v>177</v>
      </c>
      <c r="B1730" s="197" t="s">
        <v>134</v>
      </c>
      <c r="C1730" s="197" t="s">
        <v>39</v>
      </c>
      <c r="D1730" s="197" t="s">
        <v>36</v>
      </c>
      <c r="E1730" s="197" t="s">
        <v>31</v>
      </c>
      <c r="F1730" s="195" t="s">
        <v>4611</v>
      </c>
      <c r="G1730" s="195" t="s">
        <v>1633</v>
      </c>
      <c r="H1730" s="161">
        <f>Dane_baza!AR1719</f>
        <v>3255563</v>
      </c>
      <c r="I1730" s="161">
        <f>Dane_baza!AS1719</f>
        <v>24546</v>
      </c>
      <c r="J1730" s="161">
        <f>Dane_baza!BX1719</f>
        <v>316131</v>
      </c>
      <c r="K1730" s="161">
        <f>Dane_baza!AT1719</f>
        <v>7754577</v>
      </c>
      <c r="L1730" s="161">
        <f>Dane_baza!AU1719</f>
        <v>0</v>
      </c>
      <c r="M1730" s="161">
        <f>Dane_baza!AV1719</f>
        <v>741799</v>
      </c>
      <c r="N1730" s="161">
        <f>Dane_baza!AY1719</f>
        <v>8721478</v>
      </c>
      <c r="O1730" s="161">
        <f>Dane_baza!AZ1719</f>
        <v>154086</v>
      </c>
      <c r="P1730" s="161">
        <f>Dane_baza!AW1719</f>
        <v>0</v>
      </c>
      <c r="Q1730" s="161">
        <f>Dane_baza!AX1719</f>
        <v>0</v>
      </c>
      <c r="R1730" s="212">
        <f t="shared" si="88"/>
        <v>20968180</v>
      </c>
      <c r="S1730" s="212">
        <f>Dane_baza!BU1719</f>
        <v>11344416.800000001</v>
      </c>
      <c r="T1730" s="212">
        <f>Dane_baza!BV1719</f>
        <v>32662.38</v>
      </c>
      <c r="U1730" s="212">
        <f>Dane_baza!BW1719</f>
        <v>11091100.812060289</v>
      </c>
      <c r="V1730" s="212">
        <f t="shared" si="86"/>
        <v>22468179.992060289</v>
      </c>
      <c r="W1730" s="161">
        <f t="shared" si="87"/>
        <v>1499999.9920602888</v>
      </c>
      <c r="AA1730" s="36"/>
    </row>
    <row r="1731" spans="1:27" ht="14.45" x14ac:dyDescent="0.3">
      <c r="A1731" s="197" t="s">
        <v>177</v>
      </c>
      <c r="B1731" s="197" t="s">
        <v>134</v>
      </c>
      <c r="C1731" s="197" t="s">
        <v>42</v>
      </c>
      <c r="D1731" s="197" t="s">
        <v>40</v>
      </c>
      <c r="E1731" s="197" t="s">
        <v>31</v>
      </c>
      <c r="F1731" s="195" t="s">
        <v>4612</v>
      </c>
      <c r="G1731" s="195" t="s">
        <v>1634</v>
      </c>
      <c r="H1731" s="161">
        <f>Dane_baza!AR1720</f>
        <v>18631424</v>
      </c>
      <c r="I1731" s="161">
        <f>Dane_baza!AS1720</f>
        <v>1998664</v>
      </c>
      <c r="J1731" s="161">
        <f>Dane_baza!BX1720</f>
        <v>885852</v>
      </c>
      <c r="K1731" s="161">
        <f>Dane_baza!AT1720</f>
        <v>7896416</v>
      </c>
      <c r="L1731" s="161">
        <f>Dane_baza!AU1720</f>
        <v>877087</v>
      </c>
      <c r="M1731" s="161">
        <f>Dane_baza!AV1720</f>
        <v>821602</v>
      </c>
      <c r="N1731" s="161">
        <f>Dane_baza!AY1720</f>
        <v>24215732</v>
      </c>
      <c r="O1731" s="161">
        <f>Dane_baza!AZ1720</f>
        <v>639052</v>
      </c>
      <c r="P1731" s="161">
        <f>Dane_baza!AW1720</f>
        <v>0</v>
      </c>
      <c r="Q1731" s="161">
        <f>Dane_baza!AX1720</f>
        <v>0</v>
      </c>
      <c r="R1731" s="212">
        <f t="shared" si="88"/>
        <v>55965829</v>
      </c>
      <c r="S1731" s="212">
        <f>Dane_baza!BU1720</f>
        <v>48588949.990000002</v>
      </c>
      <c r="T1731" s="212">
        <f>Dane_baza!BV1720</f>
        <v>2505959.12</v>
      </c>
      <c r="U1731" s="212">
        <f>Dane_baza!BW1720</f>
        <v>8370919.8885920476</v>
      </c>
      <c r="V1731" s="212">
        <f t="shared" si="86"/>
        <v>59465828.998592049</v>
      </c>
      <c r="W1731" s="161">
        <f t="shared" si="87"/>
        <v>3499999.9985920489</v>
      </c>
      <c r="AA1731" s="36"/>
    </row>
    <row r="1732" spans="1:27" ht="14.45" x14ac:dyDescent="0.3">
      <c r="A1732" s="197" t="s">
        <v>191</v>
      </c>
      <c r="B1732" s="197" t="s">
        <v>33</v>
      </c>
      <c r="C1732" s="197" t="s">
        <v>33</v>
      </c>
      <c r="D1732" s="197" t="s">
        <v>34</v>
      </c>
      <c r="E1732" s="197" t="s">
        <v>31</v>
      </c>
      <c r="F1732" s="195" t="s">
        <v>4613</v>
      </c>
      <c r="G1732" s="195" t="s">
        <v>1635</v>
      </c>
      <c r="H1732" s="161">
        <f>Dane_baza!AR1721</f>
        <v>96611810</v>
      </c>
      <c r="I1732" s="161">
        <f>Dane_baza!AS1721</f>
        <v>5062106</v>
      </c>
      <c r="J1732" s="161">
        <f>Dane_baza!BX1721</f>
        <v>3436340</v>
      </c>
      <c r="K1732" s="161">
        <f>Dane_baza!AT1721</f>
        <v>0</v>
      </c>
      <c r="L1732" s="161">
        <f>Dane_baza!AU1721</f>
        <v>1369893</v>
      </c>
      <c r="M1732" s="161">
        <f>Dane_baza!AV1721</f>
        <v>2197293</v>
      </c>
      <c r="N1732" s="161">
        <f>Dane_baza!AY1721</f>
        <v>65598169</v>
      </c>
      <c r="O1732" s="161">
        <f>Dane_baza!AZ1721</f>
        <v>2089084</v>
      </c>
      <c r="P1732" s="161">
        <f>Dane_baza!AW1721</f>
        <v>0</v>
      </c>
      <c r="Q1732" s="161">
        <f>Dane_baza!AX1721</f>
        <v>0</v>
      </c>
      <c r="R1732" s="212">
        <f t="shared" si="88"/>
        <v>176364695</v>
      </c>
      <c r="S1732" s="212">
        <f>Dane_baza!BU1721</f>
        <v>193703623.06</v>
      </c>
      <c r="T1732" s="212">
        <f>Dane_baza!BV1721</f>
        <v>3824835.34</v>
      </c>
      <c r="U1732" s="212">
        <f>Dane_baza!BW1721</f>
        <v>0</v>
      </c>
      <c r="V1732" s="212">
        <f t="shared" si="86"/>
        <v>197528458.40000001</v>
      </c>
      <c r="W1732" s="161">
        <f t="shared" si="87"/>
        <v>21163763.400000006</v>
      </c>
      <c r="AA1732" s="36"/>
    </row>
    <row r="1733" spans="1:27" ht="14.45" x14ac:dyDescent="0.3">
      <c r="A1733" s="197" t="s">
        <v>191</v>
      </c>
      <c r="B1733" s="197" t="s">
        <v>33</v>
      </c>
      <c r="C1733" s="197" t="s">
        <v>32</v>
      </c>
      <c r="D1733" s="197" t="s">
        <v>34</v>
      </c>
      <c r="E1733" s="197" t="s">
        <v>31</v>
      </c>
      <c r="F1733" s="195" t="s">
        <v>4614</v>
      </c>
      <c r="G1733" s="195" t="s">
        <v>1636</v>
      </c>
      <c r="H1733" s="161">
        <f>Dane_baza!AR1722</f>
        <v>50878055</v>
      </c>
      <c r="I1733" s="161">
        <f>Dane_baza!AS1722</f>
        <v>2452504</v>
      </c>
      <c r="J1733" s="161">
        <f>Dane_baza!BX1722</f>
        <v>2076988</v>
      </c>
      <c r="K1733" s="161">
        <f>Dane_baza!AT1722</f>
        <v>0</v>
      </c>
      <c r="L1733" s="161">
        <f>Dane_baza!AU1722</f>
        <v>1086291</v>
      </c>
      <c r="M1733" s="161">
        <f>Dane_baza!AV1722</f>
        <v>1899240</v>
      </c>
      <c r="N1733" s="161">
        <f>Dane_baza!AY1722</f>
        <v>32733477</v>
      </c>
      <c r="O1733" s="161">
        <f>Dane_baza!AZ1722</f>
        <v>1133750</v>
      </c>
      <c r="P1733" s="161">
        <f>Dane_baza!AW1722</f>
        <v>0</v>
      </c>
      <c r="Q1733" s="161">
        <f>Dane_baza!AX1722</f>
        <v>0</v>
      </c>
      <c r="R1733" s="212">
        <f t="shared" si="88"/>
        <v>92260305</v>
      </c>
      <c r="S1733" s="212">
        <f>Dane_baza!BU1722</f>
        <v>101259743.44</v>
      </c>
      <c r="T1733" s="212">
        <f>Dane_baza!BV1722</f>
        <v>2071798.16</v>
      </c>
      <c r="U1733" s="212">
        <f>Dane_baza!BW1722</f>
        <v>0</v>
      </c>
      <c r="V1733" s="212">
        <f t="shared" si="86"/>
        <v>103331541.59999999</v>
      </c>
      <c r="W1733" s="161">
        <f t="shared" si="87"/>
        <v>11071236.599999994</v>
      </c>
      <c r="AA1733" s="36"/>
    </row>
    <row r="1734" spans="1:27" ht="14.45" x14ac:dyDescent="0.3">
      <c r="A1734" s="197" t="s">
        <v>191</v>
      </c>
      <c r="B1734" s="197" t="s">
        <v>33</v>
      </c>
      <c r="C1734" s="197" t="s">
        <v>37</v>
      </c>
      <c r="D1734" s="197" t="s">
        <v>34</v>
      </c>
      <c r="E1734" s="197" t="s">
        <v>31</v>
      </c>
      <c r="F1734" s="195" t="s">
        <v>4615</v>
      </c>
      <c r="G1734" s="195" t="s">
        <v>1637</v>
      </c>
      <c r="H1734" s="161">
        <f>Dane_baza!AR1723</f>
        <v>13471114</v>
      </c>
      <c r="I1734" s="161">
        <f>Dane_baza!AS1723</f>
        <v>587821</v>
      </c>
      <c r="J1734" s="161">
        <f>Dane_baza!BX1723</f>
        <v>466651</v>
      </c>
      <c r="K1734" s="161">
        <f>Dane_baza!AT1723</f>
        <v>2301784</v>
      </c>
      <c r="L1734" s="161">
        <f>Dane_baza!AU1723</f>
        <v>0</v>
      </c>
      <c r="M1734" s="161">
        <f>Dane_baza!AV1723</f>
        <v>834546</v>
      </c>
      <c r="N1734" s="161">
        <f>Dane_baza!AY1723</f>
        <v>9520016</v>
      </c>
      <c r="O1734" s="161">
        <f>Dane_baza!AZ1723</f>
        <v>285465</v>
      </c>
      <c r="P1734" s="161">
        <f>Dane_baza!AW1723</f>
        <v>0</v>
      </c>
      <c r="Q1734" s="161">
        <f>Dane_baza!AX1723</f>
        <v>0</v>
      </c>
      <c r="R1734" s="212">
        <f t="shared" si="88"/>
        <v>27467397</v>
      </c>
      <c r="S1734" s="212">
        <f>Dane_baza!BU1723</f>
        <v>30073307.300000001</v>
      </c>
      <c r="T1734" s="212">
        <f>Dane_baza!BV1723</f>
        <v>690177.34</v>
      </c>
      <c r="U1734" s="212">
        <f>Dane_baza!BW1723</f>
        <v>0</v>
      </c>
      <c r="V1734" s="212">
        <f t="shared" si="86"/>
        <v>30763484.640000001</v>
      </c>
      <c r="W1734" s="161">
        <f t="shared" si="87"/>
        <v>3296087.6400000006</v>
      </c>
      <c r="AA1734" s="36"/>
    </row>
    <row r="1735" spans="1:27" ht="14.45" x14ac:dyDescent="0.3">
      <c r="A1735" s="197" t="s">
        <v>191</v>
      </c>
      <c r="B1735" s="197" t="s">
        <v>33</v>
      </c>
      <c r="C1735" s="197" t="s">
        <v>39</v>
      </c>
      <c r="D1735" s="197" t="s">
        <v>36</v>
      </c>
      <c r="E1735" s="197" t="s">
        <v>31</v>
      </c>
      <c r="F1735" s="195" t="s">
        <v>4616</v>
      </c>
      <c r="G1735" s="195" t="s">
        <v>263</v>
      </c>
      <c r="H1735" s="161">
        <f>Dane_baza!AR1724</f>
        <v>36270778</v>
      </c>
      <c r="I1735" s="161">
        <f>Dane_baza!AS1724</f>
        <v>216778</v>
      </c>
      <c r="J1735" s="161">
        <f>Dane_baza!BX1724</f>
        <v>1058885</v>
      </c>
      <c r="K1735" s="161">
        <f>Dane_baza!AT1724</f>
        <v>0</v>
      </c>
      <c r="L1735" s="161">
        <f>Dane_baza!AU1724</f>
        <v>0</v>
      </c>
      <c r="M1735" s="161">
        <f>Dane_baza!AV1724</f>
        <v>1545417</v>
      </c>
      <c r="N1735" s="161">
        <f>Dane_baza!AY1724</f>
        <v>19687462</v>
      </c>
      <c r="O1735" s="161">
        <f>Dane_baza!AZ1724</f>
        <v>496320</v>
      </c>
      <c r="P1735" s="161">
        <f>Dane_baza!AW1724</f>
        <v>0</v>
      </c>
      <c r="Q1735" s="161">
        <f>Dane_baza!AX1724</f>
        <v>0</v>
      </c>
      <c r="R1735" s="212">
        <f t="shared" si="88"/>
        <v>59275640</v>
      </c>
      <c r="S1735" s="212">
        <f>Dane_baza!BU1724</f>
        <v>59736290.810000002</v>
      </c>
      <c r="T1735" s="212">
        <f>Dane_baza!BV1724</f>
        <v>349328.53</v>
      </c>
      <c r="U1735" s="212">
        <f>Dane_baza!BW1724</f>
        <v>2190020.6596589759</v>
      </c>
      <c r="V1735" s="212">
        <f t="shared" si="86"/>
        <v>62275639.999658979</v>
      </c>
      <c r="W1735" s="161">
        <f t="shared" si="87"/>
        <v>2999999.9996589795</v>
      </c>
      <c r="AA1735" s="36"/>
    </row>
    <row r="1736" spans="1:27" ht="14.45" x14ac:dyDescent="0.3">
      <c r="A1736" s="197" t="s">
        <v>191</v>
      </c>
      <c r="B1736" s="197" t="s">
        <v>33</v>
      </c>
      <c r="C1736" s="197" t="s">
        <v>42</v>
      </c>
      <c r="D1736" s="197" t="s">
        <v>36</v>
      </c>
      <c r="E1736" s="197" t="s">
        <v>31</v>
      </c>
      <c r="F1736" s="195" t="s">
        <v>4617</v>
      </c>
      <c r="G1736" s="195" t="s">
        <v>1638</v>
      </c>
      <c r="H1736" s="161">
        <f>Dane_baza!AR1725</f>
        <v>12953744</v>
      </c>
      <c r="I1736" s="161">
        <f>Dane_baza!AS1725</f>
        <v>73594</v>
      </c>
      <c r="J1736" s="161">
        <f>Dane_baza!BX1725</f>
        <v>437174</v>
      </c>
      <c r="K1736" s="161">
        <f>Dane_baza!AT1725</f>
        <v>1215541</v>
      </c>
      <c r="L1736" s="161">
        <f>Dane_baza!AU1725</f>
        <v>0</v>
      </c>
      <c r="M1736" s="161">
        <f>Dane_baza!AV1725</f>
        <v>507914</v>
      </c>
      <c r="N1736" s="161">
        <f>Dane_baza!AY1725</f>
        <v>14233277</v>
      </c>
      <c r="O1736" s="161">
        <f>Dane_baza!AZ1725</f>
        <v>291953</v>
      </c>
      <c r="P1736" s="161">
        <f>Dane_baza!AW1725</f>
        <v>0</v>
      </c>
      <c r="Q1736" s="161">
        <f>Dane_baza!AX1725</f>
        <v>0</v>
      </c>
      <c r="R1736" s="212">
        <f t="shared" si="88"/>
        <v>29713197</v>
      </c>
      <c r="S1736" s="212">
        <f>Dane_baza!BU1725</f>
        <v>31389846.789999999</v>
      </c>
      <c r="T1736" s="212">
        <f>Dane_baza!BV1725</f>
        <v>207290.1</v>
      </c>
      <c r="U1736" s="212">
        <f>Dane_baza!BW1725</f>
        <v>116060.11290000007</v>
      </c>
      <c r="V1736" s="212">
        <f t="shared" si="86"/>
        <v>31713197.002900001</v>
      </c>
      <c r="W1736" s="161">
        <f t="shared" si="87"/>
        <v>2000000.0029000007</v>
      </c>
      <c r="AA1736" s="36"/>
    </row>
    <row r="1737" spans="1:27" ht="14.45" x14ac:dyDescent="0.3">
      <c r="A1737" s="197" t="s">
        <v>191</v>
      </c>
      <c r="B1737" s="197" t="s">
        <v>33</v>
      </c>
      <c r="C1737" s="197" t="s">
        <v>44</v>
      </c>
      <c r="D1737" s="197" t="s">
        <v>36</v>
      </c>
      <c r="E1737" s="197" t="s">
        <v>31</v>
      </c>
      <c r="F1737" s="195" t="s">
        <v>4618</v>
      </c>
      <c r="G1737" s="195" t="s">
        <v>1639</v>
      </c>
      <c r="H1737" s="161">
        <f>Dane_baza!AR1726</f>
        <v>31471133</v>
      </c>
      <c r="I1737" s="161">
        <f>Dane_baza!AS1726</f>
        <v>538579</v>
      </c>
      <c r="J1737" s="161">
        <f>Dane_baza!BX1726</f>
        <v>1133765</v>
      </c>
      <c r="K1737" s="161">
        <f>Dane_baza!AT1726</f>
        <v>0</v>
      </c>
      <c r="L1737" s="161">
        <f>Dane_baza!AU1726</f>
        <v>0</v>
      </c>
      <c r="M1737" s="161">
        <f>Dane_baza!AV1726</f>
        <v>768176</v>
      </c>
      <c r="N1737" s="161">
        <f>Dane_baza!AY1726</f>
        <v>21296357</v>
      </c>
      <c r="O1737" s="161">
        <f>Dane_baza!AZ1726</f>
        <v>452527</v>
      </c>
      <c r="P1737" s="161">
        <f>Dane_baza!AW1726</f>
        <v>0</v>
      </c>
      <c r="Q1737" s="161">
        <f>Dane_baza!AX1726</f>
        <v>0</v>
      </c>
      <c r="R1737" s="212">
        <f t="shared" si="88"/>
        <v>55660537</v>
      </c>
      <c r="S1737" s="212">
        <f>Dane_baza!BU1726</f>
        <v>56014351.509999998</v>
      </c>
      <c r="T1737" s="212">
        <f>Dane_baza!BV1726</f>
        <v>202790.66</v>
      </c>
      <c r="U1737" s="212">
        <f>Dane_baza!BW1726</f>
        <v>2443394.6300000027</v>
      </c>
      <c r="V1737" s="212">
        <f t="shared" si="86"/>
        <v>58660536.799999997</v>
      </c>
      <c r="W1737" s="161">
        <f t="shared" si="87"/>
        <v>2999999.799999997</v>
      </c>
      <c r="AA1737" s="36"/>
    </row>
    <row r="1738" spans="1:27" ht="14.45" x14ac:dyDescent="0.3">
      <c r="A1738" s="197" t="s">
        <v>191</v>
      </c>
      <c r="B1738" s="197" t="s">
        <v>33</v>
      </c>
      <c r="C1738" s="197" t="s">
        <v>51</v>
      </c>
      <c r="D1738" s="197" t="s">
        <v>40</v>
      </c>
      <c r="E1738" s="197" t="s">
        <v>31</v>
      </c>
      <c r="F1738" s="195" t="s">
        <v>4619</v>
      </c>
      <c r="G1738" s="195" t="s">
        <v>1640</v>
      </c>
      <c r="H1738" s="161">
        <f>Dane_baza!AR1727</f>
        <v>24008796</v>
      </c>
      <c r="I1738" s="161">
        <f>Dane_baza!AS1727</f>
        <v>1702443</v>
      </c>
      <c r="J1738" s="161">
        <f>Dane_baza!BX1727</f>
        <v>770177</v>
      </c>
      <c r="K1738" s="161">
        <f>Dane_baza!AT1727</f>
        <v>443114</v>
      </c>
      <c r="L1738" s="161">
        <f>Dane_baza!AU1727</f>
        <v>0</v>
      </c>
      <c r="M1738" s="161">
        <f>Dane_baza!AV1727</f>
        <v>887464</v>
      </c>
      <c r="N1738" s="161">
        <f>Dane_baza!AY1727</f>
        <v>25291199</v>
      </c>
      <c r="O1738" s="161">
        <f>Dane_baza!AZ1727</f>
        <v>682845</v>
      </c>
      <c r="P1738" s="161">
        <f>Dane_baza!AW1727</f>
        <v>0</v>
      </c>
      <c r="Q1738" s="161">
        <f>Dane_baza!AX1727</f>
        <v>0</v>
      </c>
      <c r="R1738" s="212">
        <f t="shared" si="88"/>
        <v>53786038</v>
      </c>
      <c r="S1738" s="212">
        <f>Dane_baza!BU1727</f>
        <v>51740158.280000001</v>
      </c>
      <c r="T1738" s="212">
        <f>Dane_baza!BV1727</f>
        <v>985527.76</v>
      </c>
      <c r="U1738" s="212">
        <f>Dane_baza!BW1727</f>
        <v>4060351.961227322</v>
      </c>
      <c r="V1738" s="212">
        <f t="shared" si="86"/>
        <v>56786038.001227319</v>
      </c>
      <c r="W1738" s="161">
        <f t="shared" si="87"/>
        <v>3000000.0012273192</v>
      </c>
      <c r="AA1738" s="36"/>
    </row>
    <row r="1739" spans="1:27" ht="14.45" x14ac:dyDescent="0.3">
      <c r="A1739" s="197" t="s">
        <v>191</v>
      </c>
      <c r="B1739" s="197" t="s">
        <v>33</v>
      </c>
      <c r="C1739" s="197" t="s">
        <v>75</v>
      </c>
      <c r="D1739" s="197" t="s">
        <v>34</v>
      </c>
      <c r="E1739" s="197" t="s">
        <v>31</v>
      </c>
      <c r="F1739" s="195" t="s">
        <v>4620</v>
      </c>
      <c r="G1739" s="195" t="s">
        <v>1641</v>
      </c>
      <c r="H1739" s="161">
        <f>Dane_baza!AR1728</f>
        <v>11795778</v>
      </c>
      <c r="I1739" s="161">
        <f>Dane_baza!AS1728</f>
        <v>604491</v>
      </c>
      <c r="J1739" s="161">
        <f>Dane_baza!BX1728</f>
        <v>439212</v>
      </c>
      <c r="K1739" s="161">
        <f>Dane_baza!AT1728</f>
        <v>0</v>
      </c>
      <c r="L1739" s="161">
        <f>Dane_baza!AU1728</f>
        <v>0</v>
      </c>
      <c r="M1739" s="161">
        <f>Dane_baza!AV1728</f>
        <v>279191</v>
      </c>
      <c r="N1739" s="161">
        <f>Dane_baza!AY1728</f>
        <v>9484259</v>
      </c>
      <c r="O1739" s="161">
        <f>Dane_baza!AZ1728</f>
        <v>244916</v>
      </c>
      <c r="P1739" s="161">
        <f>Dane_baza!AW1728</f>
        <v>0</v>
      </c>
      <c r="Q1739" s="161">
        <f>Dane_baza!AX1728</f>
        <v>0</v>
      </c>
      <c r="R1739" s="212">
        <f t="shared" si="88"/>
        <v>22847847</v>
      </c>
      <c r="S1739" s="212">
        <f>Dane_baza!BU1728</f>
        <v>23960411.550000001</v>
      </c>
      <c r="T1739" s="212">
        <f>Dane_baza!BV1728</f>
        <v>623886.30000000005</v>
      </c>
      <c r="U1739" s="212">
        <f>Dane_baza!BW1728</f>
        <v>263549.14597601444</v>
      </c>
      <c r="V1739" s="212">
        <f t="shared" si="86"/>
        <v>24847846.995976016</v>
      </c>
      <c r="W1739" s="161">
        <f t="shared" si="87"/>
        <v>1999999.9959760159</v>
      </c>
      <c r="AA1739" s="36"/>
    </row>
    <row r="1740" spans="1:27" ht="14.45" x14ac:dyDescent="0.3">
      <c r="A1740" s="197" t="s">
        <v>191</v>
      </c>
      <c r="B1740" s="197" t="s">
        <v>32</v>
      </c>
      <c r="C1740" s="197" t="s">
        <v>33</v>
      </c>
      <c r="D1740" s="197" t="s">
        <v>34</v>
      </c>
      <c r="E1740" s="197" t="s">
        <v>31</v>
      </c>
      <c r="F1740" s="195" t="s">
        <v>4621</v>
      </c>
      <c r="G1740" s="195" t="s">
        <v>1642</v>
      </c>
      <c r="H1740" s="161">
        <f>Dane_baza!AR1729</f>
        <v>8485024</v>
      </c>
      <c r="I1740" s="161">
        <f>Dane_baza!AS1729</f>
        <v>193582</v>
      </c>
      <c r="J1740" s="161">
        <f>Dane_baza!BX1729</f>
        <v>317702</v>
      </c>
      <c r="K1740" s="161">
        <f>Dane_baza!AT1729</f>
        <v>0</v>
      </c>
      <c r="L1740" s="161">
        <f>Dane_baza!AU1729</f>
        <v>0</v>
      </c>
      <c r="M1740" s="161">
        <f>Dane_baza!AV1729</f>
        <v>753043</v>
      </c>
      <c r="N1740" s="161">
        <f>Dane_baza!AY1729</f>
        <v>6006507</v>
      </c>
      <c r="O1740" s="161">
        <f>Dane_baza!AZ1729</f>
        <v>183281</v>
      </c>
      <c r="P1740" s="161">
        <f>Dane_baza!AW1729</f>
        <v>0</v>
      </c>
      <c r="Q1740" s="161">
        <f>Dane_baza!AX1729</f>
        <v>0</v>
      </c>
      <c r="R1740" s="212">
        <f t="shared" si="88"/>
        <v>15939139</v>
      </c>
      <c r="S1740" s="212">
        <f>Dane_baza!BU1729</f>
        <v>15993517.02</v>
      </c>
      <c r="T1740" s="212">
        <f>Dane_baza!BV1729</f>
        <v>457708.64</v>
      </c>
      <c r="U1740" s="212">
        <f>Dane_baza!BW1729</f>
        <v>987913.33597861789</v>
      </c>
      <c r="V1740" s="212">
        <f t="shared" si="86"/>
        <v>17439138.995978616</v>
      </c>
      <c r="W1740" s="161">
        <f t="shared" si="87"/>
        <v>1499999.9959786162</v>
      </c>
      <c r="AA1740" s="36"/>
    </row>
    <row r="1741" spans="1:27" ht="14.45" x14ac:dyDescent="0.3">
      <c r="A1741" s="197" t="s">
        <v>191</v>
      </c>
      <c r="B1741" s="197" t="s">
        <v>32</v>
      </c>
      <c r="C1741" s="197" t="s">
        <v>32</v>
      </c>
      <c r="D1741" s="197" t="s">
        <v>36</v>
      </c>
      <c r="E1741" s="197" t="s">
        <v>31</v>
      </c>
      <c r="F1741" s="195" t="s">
        <v>4622</v>
      </c>
      <c r="G1741" s="195" t="s">
        <v>1643</v>
      </c>
      <c r="H1741" s="161">
        <f>Dane_baza!AR1730</f>
        <v>23747861</v>
      </c>
      <c r="I1741" s="161">
        <f>Dane_baza!AS1730</f>
        <v>738760</v>
      </c>
      <c r="J1741" s="161">
        <f>Dane_baza!BX1730</f>
        <v>892137</v>
      </c>
      <c r="K1741" s="161">
        <f>Dane_baza!AT1730</f>
        <v>0</v>
      </c>
      <c r="L1741" s="161">
        <f>Dane_baza!AU1730</f>
        <v>0</v>
      </c>
      <c r="M1741" s="161">
        <f>Dane_baza!AV1730</f>
        <v>645474</v>
      </c>
      <c r="N1741" s="161">
        <f>Dane_baza!AY1730</f>
        <v>24074281</v>
      </c>
      <c r="O1741" s="161">
        <f>Dane_baza!AZ1730</f>
        <v>616345</v>
      </c>
      <c r="P1741" s="161">
        <f>Dane_baza!AW1730</f>
        <v>0</v>
      </c>
      <c r="Q1741" s="161">
        <f>Dane_baza!AX1730</f>
        <v>0</v>
      </c>
      <c r="R1741" s="212">
        <f t="shared" si="88"/>
        <v>50714858</v>
      </c>
      <c r="S1741" s="212">
        <f>Dane_baza!BU1730</f>
        <v>50278506.759999998</v>
      </c>
      <c r="T1741" s="212">
        <f>Dane_baza!BV1730</f>
        <v>1024334.06</v>
      </c>
      <c r="U1741" s="212">
        <f>Dane_baza!BW1730</f>
        <v>2412017.1804508339</v>
      </c>
      <c r="V1741" s="212">
        <f t="shared" si="86"/>
        <v>53714858.000450835</v>
      </c>
      <c r="W1741" s="161">
        <f t="shared" si="87"/>
        <v>3000000.0004508346</v>
      </c>
      <c r="AA1741" s="36"/>
    </row>
    <row r="1742" spans="1:27" ht="14.45" x14ac:dyDescent="0.3">
      <c r="A1742" s="197" t="s">
        <v>191</v>
      </c>
      <c r="B1742" s="197" t="s">
        <v>32</v>
      </c>
      <c r="C1742" s="197" t="s">
        <v>37</v>
      </c>
      <c r="D1742" s="197" t="s">
        <v>36</v>
      </c>
      <c r="E1742" s="197" t="s">
        <v>31</v>
      </c>
      <c r="F1742" s="195" t="s">
        <v>4623</v>
      </c>
      <c r="G1742" s="195" t="s">
        <v>1644</v>
      </c>
      <c r="H1742" s="161">
        <f>Dane_baza!AR1731</f>
        <v>17493633</v>
      </c>
      <c r="I1742" s="161">
        <f>Dane_baza!AS1731</f>
        <v>1412796</v>
      </c>
      <c r="J1742" s="161">
        <f>Dane_baza!BX1731</f>
        <v>586495</v>
      </c>
      <c r="K1742" s="161">
        <f>Dane_baza!AT1731</f>
        <v>2126565</v>
      </c>
      <c r="L1742" s="161">
        <f>Dane_baza!AU1731</f>
        <v>0</v>
      </c>
      <c r="M1742" s="161">
        <f>Dane_baza!AV1731</f>
        <v>580440</v>
      </c>
      <c r="N1742" s="161">
        <f>Dane_baza!AY1731</f>
        <v>22396478</v>
      </c>
      <c r="O1742" s="161">
        <f>Dane_baza!AZ1731</f>
        <v>562820</v>
      </c>
      <c r="P1742" s="161">
        <f>Dane_baza!AW1731</f>
        <v>0</v>
      </c>
      <c r="Q1742" s="161">
        <f>Dane_baza!AX1731</f>
        <v>0</v>
      </c>
      <c r="R1742" s="212">
        <f t="shared" si="88"/>
        <v>45159227</v>
      </c>
      <c r="S1742" s="212">
        <f>Dane_baza!BU1731</f>
        <v>40002353.780000001</v>
      </c>
      <c r="T1742" s="212">
        <f>Dane_baza!BV1731</f>
        <v>1645704.96</v>
      </c>
      <c r="U1742" s="212">
        <f>Dane_baza!BW1731</f>
        <v>6511168.2657724218</v>
      </c>
      <c r="V1742" s="212">
        <f t="shared" si="86"/>
        <v>48159227.005772427</v>
      </c>
      <c r="W1742" s="161">
        <f t="shared" si="87"/>
        <v>3000000.0057724267</v>
      </c>
      <c r="AA1742" s="36"/>
    </row>
    <row r="1743" spans="1:27" ht="14.45" x14ac:dyDescent="0.3">
      <c r="A1743" s="197" t="s">
        <v>191</v>
      </c>
      <c r="B1743" s="197" t="s">
        <v>32</v>
      </c>
      <c r="C1743" s="197" t="s">
        <v>39</v>
      </c>
      <c r="D1743" s="197" t="s">
        <v>40</v>
      </c>
      <c r="E1743" s="197" t="s">
        <v>31</v>
      </c>
      <c r="F1743" s="195" t="s">
        <v>4624</v>
      </c>
      <c r="G1743" s="195" t="s">
        <v>1645</v>
      </c>
      <c r="H1743" s="161">
        <f>Dane_baza!AR1732</f>
        <v>74085014</v>
      </c>
      <c r="I1743" s="161">
        <f>Dane_baza!AS1732</f>
        <v>17286966</v>
      </c>
      <c r="J1743" s="161">
        <f>Dane_baza!BX1732</f>
        <v>2214786</v>
      </c>
      <c r="K1743" s="161">
        <f>Dane_baza!AT1732</f>
        <v>0</v>
      </c>
      <c r="L1743" s="161">
        <f>Dane_baza!AU1732</f>
        <v>378851</v>
      </c>
      <c r="M1743" s="161">
        <f>Dane_baza!AV1732</f>
        <v>1812334</v>
      </c>
      <c r="N1743" s="161">
        <f>Dane_baza!AY1732</f>
        <v>77727042</v>
      </c>
      <c r="O1743" s="161">
        <f>Dane_baza!AZ1732</f>
        <v>2299939</v>
      </c>
      <c r="P1743" s="161">
        <f>Dane_baza!AW1732</f>
        <v>0</v>
      </c>
      <c r="Q1743" s="161">
        <f>Dane_baza!AX1732</f>
        <v>0</v>
      </c>
      <c r="R1743" s="212">
        <f t="shared" si="88"/>
        <v>175804932</v>
      </c>
      <c r="S1743" s="212">
        <f>Dane_baza!BU1732</f>
        <v>173756732.84</v>
      </c>
      <c r="T1743" s="212">
        <f>Dane_baza!BV1732</f>
        <v>16647416.800000001</v>
      </c>
      <c r="U1743" s="212">
        <f>Dane_baza!BW1732</f>
        <v>0</v>
      </c>
      <c r="V1743" s="212">
        <f t="shared" si="86"/>
        <v>190404149.64000002</v>
      </c>
      <c r="W1743" s="161">
        <f t="shared" si="87"/>
        <v>14599217.640000015</v>
      </c>
      <c r="AA1743" s="36"/>
    </row>
    <row r="1744" spans="1:27" ht="14.45" x14ac:dyDescent="0.3">
      <c r="A1744" s="197" t="s">
        <v>191</v>
      </c>
      <c r="B1744" s="197" t="s">
        <v>32</v>
      </c>
      <c r="C1744" s="197" t="s">
        <v>42</v>
      </c>
      <c r="D1744" s="197" t="s">
        <v>36</v>
      </c>
      <c r="E1744" s="197" t="s">
        <v>31</v>
      </c>
      <c r="F1744" s="195" t="s">
        <v>4625</v>
      </c>
      <c r="G1744" s="195" t="s">
        <v>1646</v>
      </c>
      <c r="H1744" s="161">
        <f>Dane_baza!AR1733</f>
        <v>44858466</v>
      </c>
      <c r="I1744" s="161">
        <f>Dane_baza!AS1733</f>
        <v>2427240</v>
      </c>
      <c r="J1744" s="161">
        <f>Dane_baza!BX1733</f>
        <v>1413271</v>
      </c>
      <c r="K1744" s="161">
        <f>Dane_baza!AT1733</f>
        <v>743038</v>
      </c>
      <c r="L1744" s="161">
        <f>Dane_baza!AU1733</f>
        <v>0</v>
      </c>
      <c r="M1744" s="161">
        <f>Dane_baza!AV1733</f>
        <v>1191912</v>
      </c>
      <c r="N1744" s="161">
        <f>Dane_baza!AY1733</f>
        <v>51356679</v>
      </c>
      <c r="O1744" s="161">
        <f>Dane_baza!AZ1733</f>
        <v>1354337</v>
      </c>
      <c r="P1744" s="161">
        <f>Dane_baza!AW1733</f>
        <v>0</v>
      </c>
      <c r="Q1744" s="161">
        <f>Dane_baza!AX1733</f>
        <v>0</v>
      </c>
      <c r="R1744" s="212">
        <f t="shared" si="88"/>
        <v>103344943</v>
      </c>
      <c r="S1744" s="212">
        <f>Dane_baza!BU1733</f>
        <v>94408466.140000001</v>
      </c>
      <c r="T1744" s="212">
        <f>Dane_baza!BV1733</f>
        <v>3140680.91</v>
      </c>
      <c r="U1744" s="212">
        <f>Dane_baza!BW1733</f>
        <v>10594387</v>
      </c>
      <c r="V1744" s="212">
        <f t="shared" ref="V1744:V1807" si="89">SUM(S1744:U1744)</f>
        <v>108143534.05</v>
      </c>
      <c r="W1744" s="161">
        <f t="shared" ref="W1744:W1807" si="90">V1744-R1744</f>
        <v>4798591.049999997</v>
      </c>
      <c r="AA1744" s="36"/>
    </row>
    <row r="1745" spans="1:27" ht="14.45" x14ac:dyDescent="0.3">
      <c r="A1745" s="197" t="s">
        <v>191</v>
      </c>
      <c r="B1745" s="197" t="s">
        <v>32</v>
      </c>
      <c r="C1745" s="197" t="s">
        <v>44</v>
      </c>
      <c r="D1745" s="197" t="s">
        <v>36</v>
      </c>
      <c r="E1745" s="197" t="s">
        <v>31</v>
      </c>
      <c r="F1745" s="195" t="s">
        <v>4626</v>
      </c>
      <c r="G1745" s="195" t="s">
        <v>1647</v>
      </c>
      <c r="H1745" s="161">
        <f>Dane_baza!AR1734</f>
        <v>22544439</v>
      </c>
      <c r="I1745" s="161">
        <f>Dane_baza!AS1734</f>
        <v>357189</v>
      </c>
      <c r="J1745" s="161">
        <f>Dane_baza!BX1734</f>
        <v>803624</v>
      </c>
      <c r="K1745" s="161">
        <f>Dane_baza!AT1734</f>
        <v>0</v>
      </c>
      <c r="L1745" s="161">
        <f>Dane_baza!AU1734</f>
        <v>0</v>
      </c>
      <c r="M1745" s="161">
        <f>Dane_baza!AV1734</f>
        <v>302572</v>
      </c>
      <c r="N1745" s="161">
        <f>Dane_baza!AY1734</f>
        <v>14371937</v>
      </c>
      <c r="O1745" s="161">
        <f>Dane_baza!AZ1734</f>
        <v>269245</v>
      </c>
      <c r="P1745" s="161">
        <f>Dane_baza!AW1734</f>
        <v>0</v>
      </c>
      <c r="Q1745" s="161">
        <f>Dane_baza!AX1734</f>
        <v>0</v>
      </c>
      <c r="R1745" s="212">
        <f t="shared" ref="R1745:R1808" si="91">SUM(H1745:Q1745)</f>
        <v>38649006</v>
      </c>
      <c r="S1745" s="212">
        <f>Dane_baza!BU1734</f>
        <v>36312860.439999998</v>
      </c>
      <c r="T1745" s="212">
        <f>Dane_baza!BV1734</f>
        <v>482373.89</v>
      </c>
      <c r="U1745" s="212">
        <f>Dane_baza!BW1734</f>
        <v>3853771.6727404469</v>
      </c>
      <c r="V1745" s="212">
        <f t="shared" si="89"/>
        <v>40649006.002740443</v>
      </c>
      <c r="W1745" s="161">
        <f t="shared" si="90"/>
        <v>2000000.0027404428</v>
      </c>
      <c r="AA1745" s="36"/>
    </row>
    <row r="1746" spans="1:27" ht="14.45" x14ac:dyDescent="0.3">
      <c r="A1746" s="197" t="s">
        <v>191</v>
      </c>
      <c r="B1746" s="197" t="s">
        <v>32</v>
      </c>
      <c r="C1746" s="197" t="s">
        <v>51</v>
      </c>
      <c r="D1746" s="197" t="s">
        <v>36</v>
      </c>
      <c r="E1746" s="197" t="s">
        <v>31</v>
      </c>
      <c r="F1746" s="195" t="s">
        <v>4627</v>
      </c>
      <c r="G1746" s="195" t="s">
        <v>1648</v>
      </c>
      <c r="H1746" s="161">
        <f>Dane_baza!AR1735</f>
        <v>29531763</v>
      </c>
      <c r="I1746" s="161">
        <f>Dane_baza!AS1735</f>
        <v>1096118</v>
      </c>
      <c r="J1746" s="161">
        <f>Dane_baza!BX1735</f>
        <v>1150274</v>
      </c>
      <c r="K1746" s="161">
        <f>Dane_baza!AT1735</f>
        <v>0</v>
      </c>
      <c r="L1746" s="161">
        <f>Dane_baza!AU1735</f>
        <v>0</v>
      </c>
      <c r="M1746" s="161">
        <f>Dane_baza!AV1735</f>
        <v>1123641</v>
      </c>
      <c r="N1746" s="161">
        <f>Dane_baza!AY1735</f>
        <v>37776192</v>
      </c>
      <c r="O1746" s="161">
        <f>Dane_baza!AZ1735</f>
        <v>710418</v>
      </c>
      <c r="P1746" s="161">
        <f>Dane_baza!AW1735</f>
        <v>0</v>
      </c>
      <c r="Q1746" s="161">
        <f>Dane_baza!AX1735</f>
        <v>0</v>
      </c>
      <c r="R1746" s="212">
        <f t="shared" si="91"/>
        <v>71388406</v>
      </c>
      <c r="S1746" s="212">
        <f>Dane_baza!BU1735</f>
        <v>53612389.759999998</v>
      </c>
      <c r="T1746" s="212">
        <f>Dane_baza!BV1735</f>
        <v>920471.2</v>
      </c>
      <c r="U1746" s="212">
        <f>Dane_baza!BW1735</f>
        <v>19855545.036683302</v>
      </c>
      <c r="V1746" s="212">
        <f t="shared" si="89"/>
        <v>74388405.9966833</v>
      </c>
      <c r="W1746" s="161">
        <f t="shared" si="90"/>
        <v>2999999.9966832995</v>
      </c>
      <c r="AA1746" s="36"/>
    </row>
    <row r="1747" spans="1:27" ht="14.45" x14ac:dyDescent="0.3">
      <c r="A1747" s="197" t="s">
        <v>191</v>
      </c>
      <c r="B1747" s="197" t="s">
        <v>32</v>
      </c>
      <c r="C1747" s="197" t="s">
        <v>75</v>
      </c>
      <c r="D1747" s="197" t="s">
        <v>36</v>
      </c>
      <c r="E1747" s="197" t="s">
        <v>31</v>
      </c>
      <c r="F1747" s="195" t="s">
        <v>4628</v>
      </c>
      <c r="G1747" s="195" t="s">
        <v>1649</v>
      </c>
      <c r="H1747" s="161">
        <f>Dane_baza!AR1736</f>
        <v>22966948</v>
      </c>
      <c r="I1747" s="161">
        <f>Dane_baza!AS1736</f>
        <v>1129895</v>
      </c>
      <c r="J1747" s="161">
        <f>Dane_baza!BX1736</f>
        <v>822536</v>
      </c>
      <c r="K1747" s="161">
        <f>Dane_baza!AT1736</f>
        <v>4112704</v>
      </c>
      <c r="L1747" s="161">
        <f>Dane_baza!AU1736</f>
        <v>0</v>
      </c>
      <c r="M1747" s="161">
        <f>Dane_baza!AV1736</f>
        <v>765788</v>
      </c>
      <c r="N1747" s="161">
        <f>Dane_baza!AY1736</f>
        <v>30232952</v>
      </c>
      <c r="O1747" s="161">
        <f>Dane_baza!AZ1736</f>
        <v>739614</v>
      </c>
      <c r="P1747" s="161">
        <f>Dane_baza!AW1736</f>
        <v>0</v>
      </c>
      <c r="Q1747" s="161">
        <f>Dane_baza!AX1736</f>
        <v>0</v>
      </c>
      <c r="R1747" s="212">
        <f t="shared" si="91"/>
        <v>60770437</v>
      </c>
      <c r="S1747" s="212">
        <f>Dane_baza!BU1736</f>
        <v>55021569.950000003</v>
      </c>
      <c r="T1747" s="212">
        <f>Dane_baza!BV1736</f>
        <v>786050.5</v>
      </c>
      <c r="U1747" s="212">
        <f>Dane_baza!BW1736</f>
        <v>8462816.5573684387</v>
      </c>
      <c r="V1747" s="212">
        <f t="shared" si="89"/>
        <v>64270437.007368445</v>
      </c>
      <c r="W1747" s="161">
        <f t="shared" si="90"/>
        <v>3500000.0073684454</v>
      </c>
      <c r="AA1747" s="36"/>
    </row>
    <row r="1748" spans="1:27" ht="14.45" x14ac:dyDescent="0.3">
      <c r="A1748" s="197" t="s">
        <v>191</v>
      </c>
      <c r="B1748" s="197" t="s">
        <v>32</v>
      </c>
      <c r="C1748" s="197" t="s">
        <v>77</v>
      </c>
      <c r="D1748" s="197" t="s">
        <v>40</v>
      </c>
      <c r="E1748" s="197" t="s">
        <v>31</v>
      </c>
      <c r="F1748" s="195" t="s">
        <v>4629</v>
      </c>
      <c r="G1748" s="195" t="s">
        <v>1650</v>
      </c>
      <c r="H1748" s="161">
        <f>Dane_baza!AR1737</f>
        <v>30766031</v>
      </c>
      <c r="I1748" s="161">
        <f>Dane_baza!AS1737</f>
        <v>611761</v>
      </c>
      <c r="J1748" s="161">
        <f>Dane_baza!BX1737</f>
        <v>1005763</v>
      </c>
      <c r="K1748" s="161">
        <f>Dane_baza!AT1737</f>
        <v>5405294</v>
      </c>
      <c r="L1748" s="161">
        <f>Dane_baza!AU1737</f>
        <v>0</v>
      </c>
      <c r="M1748" s="161">
        <f>Dane_baza!AV1737</f>
        <v>892259</v>
      </c>
      <c r="N1748" s="161">
        <f>Dane_baza!AY1737</f>
        <v>35999663</v>
      </c>
      <c r="O1748" s="161">
        <f>Dane_baza!AZ1737</f>
        <v>1172677</v>
      </c>
      <c r="P1748" s="161">
        <f>Dane_baza!AW1737</f>
        <v>0</v>
      </c>
      <c r="Q1748" s="161">
        <f>Dane_baza!AX1737</f>
        <v>0</v>
      </c>
      <c r="R1748" s="212">
        <f t="shared" si="91"/>
        <v>75853448</v>
      </c>
      <c r="S1748" s="212">
        <f>Dane_baza!BU1737</f>
        <v>70987718.689999998</v>
      </c>
      <c r="T1748" s="212">
        <f>Dane_baza!BV1737</f>
        <v>607638.44999999995</v>
      </c>
      <c r="U1748" s="212">
        <f>Dane_baza!BW1737</f>
        <v>7758090.5299999956</v>
      </c>
      <c r="V1748" s="212">
        <f t="shared" si="89"/>
        <v>79353447.670000002</v>
      </c>
      <c r="W1748" s="161">
        <f t="shared" si="90"/>
        <v>3499999.6700000018</v>
      </c>
      <c r="AA1748" s="36"/>
    </row>
    <row r="1749" spans="1:27" ht="14.45" x14ac:dyDescent="0.3">
      <c r="A1749" s="197" t="s">
        <v>191</v>
      </c>
      <c r="B1749" s="197" t="s">
        <v>32</v>
      </c>
      <c r="C1749" s="197" t="s">
        <v>90</v>
      </c>
      <c r="D1749" s="197" t="s">
        <v>36</v>
      </c>
      <c r="E1749" s="197" t="s">
        <v>31</v>
      </c>
      <c r="F1749" s="195" t="s">
        <v>4630</v>
      </c>
      <c r="G1749" s="195" t="s">
        <v>1651</v>
      </c>
      <c r="H1749" s="161">
        <f>Dane_baza!AR1738</f>
        <v>26387672</v>
      </c>
      <c r="I1749" s="161">
        <f>Dane_baza!AS1738</f>
        <v>1204479</v>
      </c>
      <c r="J1749" s="161">
        <f>Dane_baza!BX1738</f>
        <v>1025561</v>
      </c>
      <c r="K1749" s="161">
        <f>Dane_baza!AT1738</f>
        <v>0</v>
      </c>
      <c r="L1749" s="161">
        <f>Dane_baza!AU1738</f>
        <v>0</v>
      </c>
      <c r="M1749" s="161">
        <f>Dane_baza!AV1738</f>
        <v>892580</v>
      </c>
      <c r="N1749" s="161">
        <f>Dane_baza!AY1738</f>
        <v>26350191</v>
      </c>
      <c r="O1749" s="161">
        <f>Dane_baza!AZ1738</f>
        <v>726638</v>
      </c>
      <c r="P1749" s="161">
        <f>Dane_baza!AW1738</f>
        <v>0</v>
      </c>
      <c r="Q1749" s="161">
        <f>Dane_baza!AX1738</f>
        <v>0</v>
      </c>
      <c r="R1749" s="212">
        <f t="shared" si="91"/>
        <v>56587121</v>
      </c>
      <c r="S1749" s="212">
        <f>Dane_baza!BU1738</f>
        <v>51990540.399999999</v>
      </c>
      <c r="T1749" s="212">
        <f>Dane_baza!BV1738</f>
        <v>624217.81000000006</v>
      </c>
      <c r="U1749" s="212">
        <f>Dane_baza!BW1738</f>
        <v>7729329.3099999996</v>
      </c>
      <c r="V1749" s="212">
        <f t="shared" si="89"/>
        <v>60344087.520000003</v>
      </c>
      <c r="W1749" s="161">
        <f t="shared" si="90"/>
        <v>3756966.5200000033</v>
      </c>
      <c r="AA1749" s="36"/>
    </row>
    <row r="1750" spans="1:27" ht="14.45" x14ac:dyDescent="0.3">
      <c r="A1750" s="197" t="s">
        <v>191</v>
      </c>
      <c r="B1750" s="197" t="s">
        <v>37</v>
      </c>
      <c r="C1750" s="197" t="s">
        <v>33</v>
      </c>
      <c r="D1750" s="197" t="s">
        <v>34</v>
      </c>
      <c r="E1750" s="197" t="s">
        <v>31</v>
      </c>
      <c r="F1750" s="195" t="s">
        <v>4631</v>
      </c>
      <c r="G1750" s="195" t="s">
        <v>1652</v>
      </c>
      <c r="H1750" s="161">
        <f>Dane_baza!AR1739</f>
        <v>54795583</v>
      </c>
      <c r="I1750" s="161">
        <f>Dane_baza!AS1739</f>
        <v>9216624</v>
      </c>
      <c r="J1750" s="161">
        <f>Dane_baza!BX1739</f>
        <v>1810955</v>
      </c>
      <c r="K1750" s="161">
        <f>Dane_baza!AT1739</f>
        <v>0</v>
      </c>
      <c r="L1750" s="161">
        <f>Dane_baza!AU1739</f>
        <v>0</v>
      </c>
      <c r="M1750" s="161">
        <f>Dane_baza!AV1739</f>
        <v>1523168</v>
      </c>
      <c r="N1750" s="161">
        <f>Dane_baza!AY1739</f>
        <v>68036166</v>
      </c>
      <c r="O1750" s="161">
        <f>Dane_baza!AZ1739</f>
        <v>1776046</v>
      </c>
      <c r="P1750" s="161">
        <f>Dane_baza!AW1739</f>
        <v>0</v>
      </c>
      <c r="Q1750" s="161">
        <f>Dane_baza!AX1739</f>
        <v>0</v>
      </c>
      <c r="R1750" s="212">
        <f t="shared" si="91"/>
        <v>137158542</v>
      </c>
      <c r="S1750" s="212">
        <f>Dane_baza!BU1739</f>
        <v>121213205.58</v>
      </c>
      <c r="T1750" s="212">
        <f>Dane_baza!BV1739</f>
        <v>14749942.82</v>
      </c>
      <c r="U1750" s="212">
        <f>Dane_baza!BW1739</f>
        <v>8403762.4800000004</v>
      </c>
      <c r="V1750" s="212">
        <f t="shared" si="89"/>
        <v>144366910.88</v>
      </c>
      <c r="W1750" s="161">
        <f t="shared" si="90"/>
        <v>7208368.8799999952</v>
      </c>
      <c r="AA1750" s="36"/>
    </row>
    <row r="1751" spans="1:27" ht="14.45" x14ac:dyDescent="0.3">
      <c r="A1751" s="197" t="s">
        <v>191</v>
      </c>
      <c r="B1751" s="197" t="s">
        <v>37</v>
      </c>
      <c r="C1751" s="197" t="s">
        <v>32</v>
      </c>
      <c r="D1751" s="197" t="s">
        <v>34</v>
      </c>
      <c r="E1751" s="197" t="s">
        <v>31</v>
      </c>
      <c r="F1751" s="195" t="s">
        <v>4632</v>
      </c>
      <c r="G1751" s="195" t="s">
        <v>1653</v>
      </c>
      <c r="H1751" s="161">
        <f>Dane_baza!AR1740</f>
        <v>32472526</v>
      </c>
      <c r="I1751" s="161">
        <f>Dane_baza!AS1740</f>
        <v>3567483</v>
      </c>
      <c r="J1751" s="161">
        <f>Dane_baza!BX1740</f>
        <v>1123079</v>
      </c>
      <c r="K1751" s="161">
        <f>Dane_baza!AT1740</f>
        <v>0</v>
      </c>
      <c r="L1751" s="161">
        <f>Dane_baza!AU1740</f>
        <v>0</v>
      </c>
      <c r="M1751" s="161">
        <f>Dane_baza!AV1740</f>
        <v>646889</v>
      </c>
      <c r="N1751" s="161">
        <f>Dane_baza!AY1740</f>
        <v>24777517</v>
      </c>
      <c r="O1751" s="161">
        <f>Dane_baza!AZ1740</f>
        <v>759077</v>
      </c>
      <c r="P1751" s="161">
        <f>Dane_baza!AW1740</f>
        <v>0</v>
      </c>
      <c r="Q1751" s="161">
        <f>Dane_baza!AX1740</f>
        <v>0</v>
      </c>
      <c r="R1751" s="212">
        <f t="shared" si="91"/>
        <v>63346571</v>
      </c>
      <c r="S1751" s="212">
        <f>Dane_baza!BU1740</f>
        <v>60028506.909999996</v>
      </c>
      <c r="T1751" s="212">
        <f>Dane_baza!BV1740</f>
        <v>6306789.2000000002</v>
      </c>
      <c r="U1751" s="212">
        <f>Dane_baza!BW1740</f>
        <v>511274.89238477498</v>
      </c>
      <c r="V1751" s="212">
        <f t="shared" si="89"/>
        <v>66846571.002384774</v>
      </c>
      <c r="W1751" s="161">
        <f t="shared" si="90"/>
        <v>3500000.0023847744</v>
      </c>
      <c r="AA1751" s="36"/>
    </row>
    <row r="1752" spans="1:27" ht="14.45" x14ac:dyDescent="0.3">
      <c r="A1752" s="197" t="s">
        <v>191</v>
      </c>
      <c r="B1752" s="197" t="s">
        <v>37</v>
      </c>
      <c r="C1752" s="197" t="s">
        <v>37</v>
      </c>
      <c r="D1752" s="197" t="s">
        <v>34</v>
      </c>
      <c r="E1752" s="197" t="s">
        <v>31</v>
      </c>
      <c r="F1752" s="195" t="s">
        <v>4633</v>
      </c>
      <c r="G1752" s="195" t="s">
        <v>1654</v>
      </c>
      <c r="H1752" s="161">
        <f>Dane_baza!AR1741</f>
        <v>15687783</v>
      </c>
      <c r="I1752" s="161">
        <f>Dane_baza!AS1741</f>
        <v>460702</v>
      </c>
      <c r="J1752" s="161">
        <f>Dane_baza!BX1741</f>
        <v>608358</v>
      </c>
      <c r="K1752" s="161">
        <f>Dane_baza!AT1741</f>
        <v>1101642</v>
      </c>
      <c r="L1752" s="161">
        <f>Dane_baza!AU1741</f>
        <v>0</v>
      </c>
      <c r="M1752" s="161">
        <f>Dane_baza!AV1741</f>
        <v>1043929</v>
      </c>
      <c r="N1752" s="161">
        <f>Dane_baza!AY1741</f>
        <v>15849626</v>
      </c>
      <c r="O1752" s="161">
        <f>Dane_baza!AZ1741</f>
        <v>462259</v>
      </c>
      <c r="P1752" s="161">
        <f>Dane_baza!AW1741</f>
        <v>0</v>
      </c>
      <c r="Q1752" s="161">
        <f>Dane_baza!AX1741</f>
        <v>0</v>
      </c>
      <c r="R1752" s="212">
        <f t="shared" si="91"/>
        <v>35214299</v>
      </c>
      <c r="S1752" s="212">
        <f>Dane_baza!BU1741</f>
        <v>35079724.009999998</v>
      </c>
      <c r="T1752" s="212">
        <f>Dane_baza!BV1741</f>
        <v>822340.99</v>
      </c>
      <c r="U1752" s="212">
        <f>Dane_baza!BW1741</f>
        <v>2312234.0004128707</v>
      </c>
      <c r="V1752" s="212">
        <f t="shared" si="89"/>
        <v>38214299.000412874</v>
      </c>
      <c r="W1752" s="161">
        <f t="shared" si="90"/>
        <v>3000000.0004128739</v>
      </c>
      <c r="AA1752" s="36"/>
    </row>
    <row r="1753" spans="1:27" ht="14.45" x14ac:dyDescent="0.3">
      <c r="A1753" s="197" t="s">
        <v>191</v>
      </c>
      <c r="B1753" s="197" t="s">
        <v>37</v>
      </c>
      <c r="C1753" s="197" t="s">
        <v>39</v>
      </c>
      <c r="D1753" s="197" t="s">
        <v>36</v>
      </c>
      <c r="E1753" s="197" t="s">
        <v>31</v>
      </c>
      <c r="F1753" s="195" t="s">
        <v>4634</v>
      </c>
      <c r="G1753" s="195" t="s">
        <v>1655</v>
      </c>
      <c r="H1753" s="161">
        <f>Dane_baza!AR1742</f>
        <v>17542574</v>
      </c>
      <c r="I1753" s="161">
        <f>Dane_baza!AS1742</f>
        <v>275715</v>
      </c>
      <c r="J1753" s="161">
        <f>Dane_baza!BX1742</f>
        <v>631981</v>
      </c>
      <c r="K1753" s="161">
        <f>Dane_baza!AT1742</f>
        <v>1164132</v>
      </c>
      <c r="L1753" s="161">
        <f>Dane_baza!AU1742</f>
        <v>0</v>
      </c>
      <c r="M1753" s="161">
        <f>Dane_baza!AV1742</f>
        <v>479913</v>
      </c>
      <c r="N1753" s="161">
        <f>Dane_baza!AY1742</f>
        <v>21907841</v>
      </c>
      <c r="O1753" s="161">
        <f>Dane_baza!AZ1742</f>
        <v>588771</v>
      </c>
      <c r="P1753" s="161">
        <f>Dane_baza!AW1742</f>
        <v>0</v>
      </c>
      <c r="Q1753" s="161">
        <f>Dane_baza!AX1742</f>
        <v>0</v>
      </c>
      <c r="R1753" s="212">
        <f t="shared" si="91"/>
        <v>42590927</v>
      </c>
      <c r="S1753" s="212">
        <f>Dane_baza!BU1742</f>
        <v>39284065.079999998</v>
      </c>
      <c r="T1753" s="212">
        <f>Dane_baza!BV1742</f>
        <v>634133.23</v>
      </c>
      <c r="U1753" s="212">
        <f>Dane_baza!BW1742</f>
        <v>5672728.6915767957</v>
      </c>
      <c r="V1753" s="212">
        <f t="shared" si="89"/>
        <v>45590927.001576789</v>
      </c>
      <c r="W1753" s="161">
        <f t="shared" si="90"/>
        <v>3000000.0015767887</v>
      </c>
      <c r="AA1753" s="36"/>
    </row>
    <row r="1754" spans="1:27" ht="14.45" x14ac:dyDescent="0.3">
      <c r="A1754" s="197" t="s">
        <v>191</v>
      </c>
      <c r="B1754" s="197" t="s">
        <v>37</v>
      </c>
      <c r="C1754" s="197" t="s">
        <v>42</v>
      </c>
      <c r="D1754" s="197" t="s">
        <v>36</v>
      </c>
      <c r="E1754" s="197" t="s">
        <v>31</v>
      </c>
      <c r="F1754" s="195" t="s">
        <v>4635</v>
      </c>
      <c r="G1754" s="195" t="s">
        <v>1656</v>
      </c>
      <c r="H1754" s="161">
        <f>Dane_baza!AR1743</f>
        <v>12927844</v>
      </c>
      <c r="I1754" s="161">
        <f>Dane_baza!AS1743</f>
        <v>294740</v>
      </c>
      <c r="J1754" s="161">
        <f>Dane_baza!BX1743</f>
        <v>500360</v>
      </c>
      <c r="K1754" s="161">
        <f>Dane_baza!AT1743</f>
        <v>5352411</v>
      </c>
      <c r="L1754" s="161">
        <f>Dane_baza!AU1743</f>
        <v>0</v>
      </c>
      <c r="M1754" s="161">
        <f>Dane_baza!AV1743</f>
        <v>677241</v>
      </c>
      <c r="N1754" s="161">
        <f>Dane_baza!AY1743</f>
        <v>22779505</v>
      </c>
      <c r="O1754" s="161">
        <f>Dane_baza!AZ1743</f>
        <v>541735</v>
      </c>
      <c r="P1754" s="161">
        <f>Dane_baza!AW1743</f>
        <v>0</v>
      </c>
      <c r="Q1754" s="161">
        <f>Dane_baza!AX1743</f>
        <v>0</v>
      </c>
      <c r="R1754" s="212">
        <f t="shared" si="91"/>
        <v>43073836</v>
      </c>
      <c r="S1754" s="212">
        <f>Dane_baza!BU1743</f>
        <v>34818938.909999996</v>
      </c>
      <c r="T1754" s="212">
        <f>Dane_baza!BV1743</f>
        <v>794386</v>
      </c>
      <c r="U1754" s="212">
        <f>Dane_baza!BW1743</f>
        <v>9960510.6900000013</v>
      </c>
      <c r="V1754" s="212">
        <f t="shared" si="89"/>
        <v>45573835.599999994</v>
      </c>
      <c r="W1754" s="161">
        <f t="shared" si="90"/>
        <v>2499999.599999994</v>
      </c>
      <c r="AA1754" s="36"/>
    </row>
    <row r="1755" spans="1:27" ht="14.45" x14ac:dyDescent="0.3">
      <c r="A1755" s="197" t="s">
        <v>191</v>
      </c>
      <c r="B1755" s="197" t="s">
        <v>37</v>
      </c>
      <c r="C1755" s="197" t="s">
        <v>44</v>
      </c>
      <c r="D1755" s="197" t="s">
        <v>36</v>
      </c>
      <c r="E1755" s="197" t="s">
        <v>31</v>
      </c>
      <c r="F1755" s="195" t="s">
        <v>4636</v>
      </c>
      <c r="G1755" s="195" t="s">
        <v>1313</v>
      </c>
      <c r="H1755" s="161">
        <f>Dane_baza!AR1744</f>
        <v>8166913</v>
      </c>
      <c r="I1755" s="161">
        <f>Dane_baza!AS1744</f>
        <v>526560</v>
      </c>
      <c r="J1755" s="161">
        <f>Dane_baza!BX1744</f>
        <v>298376</v>
      </c>
      <c r="K1755" s="161">
        <f>Dane_baza!AT1744</f>
        <v>1442787</v>
      </c>
      <c r="L1755" s="161">
        <f>Dane_baza!AU1744</f>
        <v>0</v>
      </c>
      <c r="M1755" s="161">
        <f>Dane_baza!AV1744</f>
        <v>386721</v>
      </c>
      <c r="N1755" s="161">
        <f>Dane_baza!AY1744</f>
        <v>13990371</v>
      </c>
      <c r="O1755" s="161">
        <f>Dane_baza!AZ1744</f>
        <v>248160</v>
      </c>
      <c r="P1755" s="161">
        <f>Dane_baza!AW1744</f>
        <v>0</v>
      </c>
      <c r="Q1755" s="161">
        <f>Dane_baza!AX1744</f>
        <v>0</v>
      </c>
      <c r="R1755" s="212">
        <f t="shared" si="91"/>
        <v>25059888</v>
      </c>
      <c r="S1755" s="212">
        <f>Dane_baza!BU1744</f>
        <v>19506135.350000001</v>
      </c>
      <c r="T1755" s="212">
        <f>Dane_baza!BV1744</f>
        <v>630040.81999999995</v>
      </c>
      <c r="U1755" s="212">
        <f>Dane_baza!BW1744</f>
        <v>6423711.8320419379</v>
      </c>
      <c r="V1755" s="212">
        <f t="shared" si="89"/>
        <v>26559888.00204194</v>
      </c>
      <c r="W1755" s="161">
        <f t="shared" si="90"/>
        <v>1500000.0020419396</v>
      </c>
      <c r="AA1755" s="36"/>
    </row>
    <row r="1756" spans="1:27" ht="14.45" x14ac:dyDescent="0.3">
      <c r="A1756" s="197" t="s">
        <v>191</v>
      </c>
      <c r="B1756" s="197" t="s">
        <v>37</v>
      </c>
      <c r="C1756" s="197" t="s">
        <v>51</v>
      </c>
      <c r="D1756" s="197" t="s">
        <v>36</v>
      </c>
      <c r="E1756" s="197" t="s">
        <v>31</v>
      </c>
      <c r="F1756" s="195" t="s">
        <v>4637</v>
      </c>
      <c r="G1756" s="195" t="s">
        <v>1657</v>
      </c>
      <c r="H1756" s="161">
        <f>Dane_baza!AR1745</f>
        <v>19095955</v>
      </c>
      <c r="I1756" s="161">
        <f>Dane_baza!AS1745</f>
        <v>2857396</v>
      </c>
      <c r="J1756" s="161">
        <f>Dane_baza!BX1745</f>
        <v>662714</v>
      </c>
      <c r="K1756" s="161">
        <f>Dane_baza!AT1745</f>
        <v>1595311</v>
      </c>
      <c r="L1756" s="161">
        <f>Dane_baza!AU1745</f>
        <v>0</v>
      </c>
      <c r="M1756" s="161">
        <f>Dane_baza!AV1745</f>
        <v>715219</v>
      </c>
      <c r="N1756" s="161">
        <f>Dane_baza!AY1745</f>
        <v>21136387</v>
      </c>
      <c r="O1756" s="161">
        <f>Dane_baza!AZ1745</f>
        <v>502808</v>
      </c>
      <c r="P1756" s="161">
        <f>Dane_baza!AW1745</f>
        <v>0</v>
      </c>
      <c r="Q1756" s="161">
        <f>Dane_baza!AX1745</f>
        <v>0</v>
      </c>
      <c r="R1756" s="212">
        <f t="shared" si="91"/>
        <v>46565790</v>
      </c>
      <c r="S1756" s="212">
        <f>Dane_baza!BU1745</f>
        <v>45811128.950000003</v>
      </c>
      <c r="T1756" s="212">
        <f>Dane_baza!BV1745</f>
        <v>1051514.83</v>
      </c>
      <c r="U1756" s="212">
        <f>Dane_baza!BW1745</f>
        <v>2703146.2191218315</v>
      </c>
      <c r="V1756" s="212">
        <f t="shared" si="89"/>
        <v>49565789.99912183</v>
      </c>
      <c r="W1756" s="161">
        <f t="shared" si="90"/>
        <v>2999999.9991218299</v>
      </c>
      <c r="AA1756" s="36"/>
    </row>
    <row r="1757" spans="1:27" ht="14.45" x14ac:dyDescent="0.3">
      <c r="A1757" s="197" t="s">
        <v>191</v>
      </c>
      <c r="B1757" s="197" t="s">
        <v>37</v>
      </c>
      <c r="C1757" s="197" t="s">
        <v>75</v>
      </c>
      <c r="D1757" s="197" t="s">
        <v>36</v>
      </c>
      <c r="E1757" s="197" t="s">
        <v>31</v>
      </c>
      <c r="F1757" s="195" t="s">
        <v>4638</v>
      </c>
      <c r="G1757" s="195" t="s">
        <v>1658</v>
      </c>
      <c r="H1757" s="161">
        <f>Dane_baza!AR1746</f>
        <v>14213404</v>
      </c>
      <c r="I1757" s="161">
        <f>Dane_baza!AS1746</f>
        <v>170491</v>
      </c>
      <c r="J1757" s="161">
        <f>Dane_baza!BX1746</f>
        <v>557521</v>
      </c>
      <c r="K1757" s="161">
        <f>Dane_baza!AT1746</f>
        <v>6738973</v>
      </c>
      <c r="L1757" s="161">
        <f>Dane_baza!AU1746</f>
        <v>0</v>
      </c>
      <c r="M1757" s="161">
        <f>Dane_baza!AV1746</f>
        <v>438292</v>
      </c>
      <c r="N1757" s="161">
        <f>Dane_baza!AY1746</f>
        <v>20305130</v>
      </c>
      <c r="O1757" s="161">
        <f>Dane_baza!AZ1746</f>
        <v>522271</v>
      </c>
      <c r="P1757" s="161">
        <f>Dane_baza!AW1746</f>
        <v>0</v>
      </c>
      <c r="Q1757" s="161">
        <f>Dane_baza!AX1746</f>
        <v>0</v>
      </c>
      <c r="R1757" s="212">
        <f t="shared" si="91"/>
        <v>42946082</v>
      </c>
      <c r="S1757" s="212">
        <f>Dane_baza!BU1746</f>
        <v>37009465.939999998</v>
      </c>
      <c r="T1757" s="212">
        <f>Dane_baza!BV1746</f>
        <v>709330.94</v>
      </c>
      <c r="U1757" s="212">
        <f>Dane_baza!BW1746</f>
        <v>8227284.9100000001</v>
      </c>
      <c r="V1757" s="212">
        <f t="shared" si="89"/>
        <v>45946081.789999992</v>
      </c>
      <c r="W1757" s="161">
        <f t="shared" si="90"/>
        <v>2999999.7899999917</v>
      </c>
      <c r="AA1757" s="36"/>
    </row>
    <row r="1758" spans="1:27" ht="14.45" x14ac:dyDescent="0.3">
      <c r="A1758" s="197" t="s">
        <v>191</v>
      </c>
      <c r="B1758" s="197" t="s">
        <v>37</v>
      </c>
      <c r="C1758" s="197" t="s">
        <v>77</v>
      </c>
      <c r="D1758" s="197" t="s">
        <v>36</v>
      </c>
      <c r="E1758" s="197" t="s">
        <v>31</v>
      </c>
      <c r="F1758" s="195" t="s">
        <v>4639</v>
      </c>
      <c r="G1758" s="195" t="s">
        <v>1659</v>
      </c>
      <c r="H1758" s="161">
        <f>Dane_baza!AR1747</f>
        <v>10219758</v>
      </c>
      <c r="I1758" s="161">
        <f>Dane_baza!AS1747</f>
        <v>793130</v>
      </c>
      <c r="J1758" s="161">
        <f>Dane_baza!BX1747</f>
        <v>587530</v>
      </c>
      <c r="K1758" s="161">
        <f>Dane_baza!AT1747</f>
        <v>11927593</v>
      </c>
      <c r="L1758" s="161">
        <f>Dane_baza!AU1747</f>
        <v>1279094</v>
      </c>
      <c r="M1758" s="161">
        <f>Dane_baza!AV1747</f>
        <v>985753</v>
      </c>
      <c r="N1758" s="161">
        <f>Dane_baza!AY1747</f>
        <v>28000382</v>
      </c>
      <c r="O1758" s="161">
        <f>Dane_baza!AZ1747</f>
        <v>684467</v>
      </c>
      <c r="P1758" s="161">
        <f>Dane_baza!AW1747</f>
        <v>0</v>
      </c>
      <c r="Q1758" s="161">
        <f>Dane_baza!AX1747</f>
        <v>0</v>
      </c>
      <c r="R1758" s="212">
        <f t="shared" si="91"/>
        <v>54477707</v>
      </c>
      <c r="S1758" s="212">
        <f>Dane_baza!BU1747</f>
        <v>29877480.66</v>
      </c>
      <c r="T1758" s="212">
        <f>Dane_baza!BV1747</f>
        <v>991303.39</v>
      </c>
      <c r="U1758" s="212">
        <f>Dane_baza!BW1747</f>
        <v>30132424.809999999</v>
      </c>
      <c r="V1758" s="212">
        <f t="shared" si="89"/>
        <v>61001208.859999999</v>
      </c>
      <c r="W1758" s="161">
        <f t="shared" si="90"/>
        <v>6523501.8599999994</v>
      </c>
      <c r="AA1758" s="36"/>
    </row>
    <row r="1759" spans="1:27" ht="14.45" x14ac:dyDescent="0.3">
      <c r="A1759" s="197" t="s">
        <v>191</v>
      </c>
      <c r="B1759" s="197" t="s">
        <v>37</v>
      </c>
      <c r="C1759" s="197" t="s">
        <v>90</v>
      </c>
      <c r="D1759" s="197" t="s">
        <v>40</v>
      </c>
      <c r="E1759" s="197" t="s">
        <v>31</v>
      </c>
      <c r="F1759" s="195" t="s">
        <v>4640</v>
      </c>
      <c r="G1759" s="195" t="s">
        <v>1660</v>
      </c>
      <c r="H1759" s="161">
        <f>Dane_baza!AR1748</f>
        <v>36047110</v>
      </c>
      <c r="I1759" s="161">
        <f>Dane_baza!AS1748</f>
        <v>3007777</v>
      </c>
      <c r="J1759" s="161">
        <f>Dane_baza!BX1748</f>
        <v>1366605</v>
      </c>
      <c r="K1759" s="161">
        <f>Dane_baza!AT1748</f>
        <v>4423047</v>
      </c>
      <c r="L1759" s="161">
        <f>Dane_baza!AU1748</f>
        <v>412183</v>
      </c>
      <c r="M1759" s="161">
        <f>Dane_baza!AV1748</f>
        <v>1068573</v>
      </c>
      <c r="N1759" s="161">
        <f>Dane_baza!AY1748</f>
        <v>44455167</v>
      </c>
      <c r="O1759" s="161">
        <f>Dane_baza!AZ1748</f>
        <v>1302434</v>
      </c>
      <c r="P1759" s="161">
        <f>Dane_baza!AW1748</f>
        <v>0</v>
      </c>
      <c r="Q1759" s="161">
        <f>Dane_baza!AX1748</f>
        <v>0</v>
      </c>
      <c r="R1759" s="212">
        <f t="shared" si="91"/>
        <v>92082896</v>
      </c>
      <c r="S1759" s="212">
        <f>Dane_baza!BU1748</f>
        <v>89225443.180000007</v>
      </c>
      <c r="T1759" s="212">
        <f>Dane_baza!BV1748</f>
        <v>5174321.09</v>
      </c>
      <c r="U1759" s="212">
        <f>Dane_baza!BW1748</f>
        <v>1683131.7351999879</v>
      </c>
      <c r="V1759" s="212">
        <f t="shared" si="89"/>
        <v>96082896.005199999</v>
      </c>
      <c r="W1759" s="161">
        <f t="shared" si="90"/>
        <v>4000000.0051999986</v>
      </c>
      <c r="AA1759" s="36"/>
    </row>
    <row r="1760" spans="1:27" ht="14.45" x14ac:dyDescent="0.3">
      <c r="A1760" s="197" t="s">
        <v>191</v>
      </c>
      <c r="B1760" s="197" t="s">
        <v>37</v>
      </c>
      <c r="C1760" s="197" t="s">
        <v>92</v>
      </c>
      <c r="D1760" s="197" t="s">
        <v>40</v>
      </c>
      <c r="E1760" s="197" t="s">
        <v>31</v>
      </c>
      <c r="F1760" s="195" t="s">
        <v>4641</v>
      </c>
      <c r="G1760" s="195" t="s">
        <v>1661</v>
      </c>
      <c r="H1760" s="161">
        <f>Dane_baza!AR1749</f>
        <v>19779415</v>
      </c>
      <c r="I1760" s="161">
        <f>Dane_baza!AS1749</f>
        <v>1202258</v>
      </c>
      <c r="J1760" s="161">
        <f>Dane_baza!BX1749</f>
        <v>698856</v>
      </c>
      <c r="K1760" s="161">
        <f>Dane_baza!AT1749</f>
        <v>3155811</v>
      </c>
      <c r="L1760" s="161">
        <f>Dane_baza!AU1749</f>
        <v>80854</v>
      </c>
      <c r="M1760" s="161">
        <f>Dane_baza!AV1749</f>
        <v>729782</v>
      </c>
      <c r="N1760" s="161">
        <f>Dane_baza!AY1749</f>
        <v>29407591</v>
      </c>
      <c r="O1760" s="161">
        <f>Dane_baza!AZ1749</f>
        <v>656894</v>
      </c>
      <c r="P1760" s="161">
        <f>Dane_baza!AW1749</f>
        <v>0</v>
      </c>
      <c r="Q1760" s="161">
        <f>Dane_baza!AX1749</f>
        <v>0</v>
      </c>
      <c r="R1760" s="212">
        <f t="shared" si="91"/>
        <v>55711461</v>
      </c>
      <c r="S1760" s="212">
        <f>Dane_baza!BU1749</f>
        <v>49675695.560000002</v>
      </c>
      <c r="T1760" s="212">
        <f>Dane_baza!BV1749</f>
        <v>2255574.4</v>
      </c>
      <c r="U1760" s="212">
        <f>Dane_baza!BW1749</f>
        <v>6780190.7700000005</v>
      </c>
      <c r="V1760" s="212">
        <f t="shared" si="89"/>
        <v>58711460.730000004</v>
      </c>
      <c r="W1760" s="161">
        <f t="shared" si="90"/>
        <v>2999999.7300000042</v>
      </c>
      <c r="AA1760" s="36"/>
    </row>
    <row r="1761" spans="1:27" ht="14.45" x14ac:dyDescent="0.3">
      <c r="A1761" s="197" t="s">
        <v>191</v>
      </c>
      <c r="B1761" s="197" t="s">
        <v>37</v>
      </c>
      <c r="C1761" s="197" t="s">
        <v>93</v>
      </c>
      <c r="D1761" s="197" t="s">
        <v>36</v>
      </c>
      <c r="E1761" s="197" t="s">
        <v>31</v>
      </c>
      <c r="F1761" s="195" t="s">
        <v>4642</v>
      </c>
      <c r="G1761" s="195" t="s">
        <v>1662</v>
      </c>
      <c r="H1761" s="161">
        <f>Dane_baza!AR1750</f>
        <v>18857957</v>
      </c>
      <c r="I1761" s="161">
        <f>Dane_baza!AS1750</f>
        <v>185456</v>
      </c>
      <c r="J1761" s="161">
        <f>Dane_baza!BX1750</f>
        <v>669596</v>
      </c>
      <c r="K1761" s="161">
        <f>Dane_baza!AT1750</f>
        <v>6633572</v>
      </c>
      <c r="L1761" s="161">
        <f>Dane_baza!AU1750</f>
        <v>0</v>
      </c>
      <c r="M1761" s="161">
        <f>Dane_baza!AV1750</f>
        <v>636046</v>
      </c>
      <c r="N1761" s="161">
        <f>Dane_baza!AY1750</f>
        <v>22496242</v>
      </c>
      <c r="O1761" s="161">
        <f>Dane_baza!AZ1750</f>
        <v>541735</v>
      </c>
      <c r="P1761" s="161">
        <f>Dane_baza!AW1750</f>
        <v>0</v>
      </c>
      <c r="Q1761" s="161">
        <f>Dane_baza!AX1750</f>
        <v>0</v>
      </c>
      <c r="R1761" s="212">
        <f t="shared" si="91"/>
        <v>50020604</v>
      </c>
      <c r="S1761" s="212">
        <f>Dane_baza!BU1750</f>
        <v>49288444.460000001</v>
      </c>
      <c r="T1761" s="212">
        <f>Dane_baza!BV1750</f>
        <v>250945.18</v>
      </c>
      <c r="U1761" s="212">
        <f>Dane_baza!BW1750</f>
        <v>3481213.9600000009</v>
      </c>
      <c r="V1761" s="212">
        <f t="shared" si="89"/>
        <v>53020603.600000001</v>
      </c>
      <c r="W1761" s="161">
        <f t="shared" si="90"/>
        <v>2999999.6000000015</v>
      </c>
      <c r="AA1761" s="36"/>
    </row>
    <row r="1762" spans="1:27" ht="14.45" x14ac:dyDescent="0.3">
      <c r="A1762" s="197" t="s">
        <v>191</v>
      </c>
      <c r="B1762" s="197" t="s">
        <v>39</v>
      </c>
      <c r="C1762" s="197" t="s">
        <v>33</v>
      </c>
      <c r="D1762" s="197" t="s">
        <v>40</v>
      </c>
      <c r="E1762" s="197" t="s">
        <v>31</v>
      </c>
      <c r="F1762" s="195" t="s">
        <v>4643</v>
      </c>
      <c r="G1762" s="195" t="s">
        <v>1663</v>
      </c>
      <c r="H1762" s="161">
        <f>Dane_baza!AR1751</f>
        <v>18584638</v>
      </c>
      <c r="I1762" s="161">
        <f>Dane_baza!AS1751</f>
        <v>323396</v>
      </c>
      <c r="J1762" s="161">
        <f>Dane_baza!BX1751</f>
        <v>654721</v>
      </c>
      <c r="K1762" s="161">
        <f>Dane_baza!AT1751</f>
        <v>5741517</v>
      </c>
      <c r="L1762" s="161">
        <f>Dane_baza!AU1751</f>
        <v>40407</v>
      </c>
      <c r="M1762" s="161">
        <f>Dane_baza!AV1751</f>
        <v>642000</v>
      </c>
      <c r="N1762" s="161">
        <f>Dane_baza!AY1751</f>
        <v>14058215</v>
      </c>
      <c r="O1762" s="161">
        <f>Dane_baza!AZ1751</f>
        <v>475234</v>
      </c>
      <c r="P1762" s="161">
        <f>Dane_baza!AW1751</f>
        <v>0</v>
      </c>
      <c r="Q1762" s="161">
        <f>Dane_baza!AX1751</f>
        <v>0</v>
      </c>
      <c r="R1762" s="212">
        <f t="shared" si="91"/>
        <v>40520128</v>
      </c>
      <c r="S1762" s="212">
        <f>Dane_baza!BU1751</f>
        <v>43881849.140000001</v>
      </c>
      <c r="T1762" s="212">
        <f>Dane_baza!BV1751</f>
        <v>413973.42</v>
      </c>
      <c r="U1762" s="212">
        <f>Dane_baza!BW1751</f>
        <v>0</v>
      </c>
      <c r="V1762" s="212">
        <f t="shared" si="89"/>
        <v>44295822.560000002</v>
      </c>
      <c r="W1762" s="161">
        <f t="shared" si="90"/>
        <v>3775694.5600000024</v>
      </c>
      <c r="AA1762" s="36"/>
    </row>
    <row r="1763" spans="1:27" ht="14.45" x14ac:dyDescent="0.3">
      <c r="A1763" s="197" t="s">
        <v>191</v>
      </c>
      <c r="B1763" s="197" t="s">
        <v>39</v>
      </c>
      <c r="C1763" s="197" t="s">
        <v>32</v>
      </c>
      <c r="D1763" s="197" t="s">
        <v>36</v>
      </c>
      <c r="E1763" s="197" t="s">
        <v>31</v>
      </c>
      <c r="F1763" s="195" t="s">
        <v>4644</v>
      </c>
      <c r="G1763" s="195" t="s">
        <v>1664</v>
      </c>
      <c r="H1763" s="161">
        <f>Dane_baza!AR1752</f>
        <v>3081143</v>
      </c>
      <c r="I1763" s="161">
        <f>Dane_baza!AS1752</f>
        <v>7996</v>
      </c>
      <c r="J1763" s="161">
        <f>Dane_baza!BX1752</f>
        <v>202944</v>
      </c>
      <c r="K1763" s="161">
        <f>Dane_baza!AT1752</f>
        <v>5442990</v>
      </c>
      <c r="L1763" s="161">
        <f>Dane_baza!AU1752</f>
        <v>0</v>
      </c>
      <c r="M1763" s="161">
        <f>Dane_baza!AV1752</f>
        <v>885495</v>
      </c>
      <c r="N1763" s="161">
        <f>Dane_baza!AY1752</f>
        <v>6448177</v>
      </c>
      <c r="O1763" s="161">
        <f>Dane_baza!AZ1752</f>
        <v>139489</v>
      </c>
      <c r="P1763" s="161">
        <f>Dane_baza!AW1752</f>
        <v>0</v>
      </c>
      <c r="Q1763" s="161">
        <f>Dane_baza!AX1752</f>
        <v>0</v>
      </c>
      <c r="R1763" s="212">
        <f t="shared" si="91"/>
        <v>16208234</v>
      </c>
      <c r="S1763" s="212">
        <f>Dane_baza!BU1752</f>
        <v>9432245.0999999996</v>
      </c>
      <c r="T1763" s="212">
        <f>Dane_baza!BV1752</f>
        <v>7603.28</v>
      </c>
      <c r="U1763" s="212">
        <f>Dane_baza!BW1752</f>
        <v>7768385.6193796238</v>
      </c>
      <c r="V1763" s="212">
        <f t="shared" si="89"/>
        <v>17208233.999379624</v>
      </c>
      <c r="W1763" s="161">
        <f t="shared" si="90"/>
        <v>999999.99937962368</v>
      </c>
      <c r="AA1763" s="36"/>
    </row>
    <row r="1764" spans="1:27" ht="14.45" x14ac:dyDescent="0.3">
      <c r="A1764" s="197" t="s">
        <v>191</v>
      </c>
      <c r="B1764" s="197" t="s">
        <v>39</v>
      </c>
      <c r="C1764" s="197" t="s">
        <v>37</v>
      </c>
      <c r="D1764" s="197" t="s">
        <v>36</v>
      </c>
      <c r="E1764" s="197" t="s">
        <v>31</v>
      </c>
      <c r="F1764" s="195" t="s">
        <v>4645</v>
      </c>
      <c r="G1764" s="195" t="s">
        <v>1499</v>
      </c>
      <c r="H1764" s="161">
        <f>Dane_baza!AR1753</f>
        <v>5726797</v>
      </c>
      <c r="I1764" s="161">
        <f>Dane_baza!AS1753</f>
        <v>33796</v>
      </c>
      <c r="J1764" s="161">
        <f>Dane_baza!BX1753</f>
        <v>330547</v>
      </c>
      <c r="K1764" s="161">
        <f>Dane_baza!AT1753</f>
        <v>7690199</v>
      </c>
      <c r="L1764" s="161">
        <f>Dane_baza!AU1753</f>
        <v>0</v>
      </c>
      <c r="M1764" s="161">
        <f>Dane_baza!AV1753</f>
        <v>1016961</v>
      </c>
      <c r="N1764" s="161">
        <f>Dane_baza!AY1753</f>
        <v>10385237</v>
      </c>
      <c r="O1764" s="161">
        <f>Dane_baza!AZ1753</f>
        <v>248160</v>
      </c>
      <c r="P1764" s="161">
        <f>Dane_baza!AW1753</f>
        <v>0</v>
      </c>
      <c r="Q1764" s="161">
        <f>Dane_baza!AX1753</f>
        <v>0</v>
      </c>
      <c r="R1764" s="212">
        <f t="shared" si="91"/>
        <v>25431697</v>
      </c>
      <c r="S1764" s="212">
        <f>Dane_baza!BU1753</f>
        <v>16304808.470000001</v>
      </c>
      <c r="T1764" s="212">
        <f>Dane_baza!BV1753</f>
        <v>15982.93</v>
      </c>
      <c r="U1764" s="212">
        <f>Dane_baza!BW1753</f>
        <v>10610905.601140711</v>
      </c>
      <c r="V1764" s="212">
        <f t="shared" si="89"/>
        <v>26931697.001140714</v>
      </c>
      <c r="W1764" s="161">
        <f t="shared" si="90"/>
        <v>1500000.0011407137</v>
      </c>
      <c r="AA1764" s="36"/>
    </row>
    <row r="1765" spans="1:27" ht="14.45" x14ac:dyDescent="0.3">
      <c r="A1765" s="197" t="s">
        <v>191</v>
      </c>
      <c r="B1765" s="197" t="s">
        <v>39</v>
      </c>
      <c r="C1765" s="197" t="s">
        <v>39</v>
      </c>
      <c r="D1765" s="197" t="s">
        <v>36</v>
      </c>
      <c r="E1765" s="197" t="s">
        <v>31</v>
      </c>
      <c r="F1765" s="195" t="s">
        <v>4646</v>
      </c>
      <c r="G1765" s="195" t="s">
        <v>1665</v>
      </c>
      <c r="H1765" s="161">
        <f>Dane_baza!AR1754</f>
        <v>8683760</v>
      </c>
      <c r="I1765" s="161">
        <f>Dane_baza!AS1754</f>
        <v>444176</v>
      </c>
      <c r="J1765" s="161">
        <f>Dane_baza!BX1754</f>
        <v>300678</v>
      </c>
      <c r="K1765" s="161">
        <f>Dane_baza!AT1754</f>
        <v>102916</v>
      </c>
      <c r="L1765" s="161">
        <f>Dane_baza!AU1754</f>
        <v>0</v>
      </c>
      <c r="M1765" s="161">
        <f>Dane_baza!AV1754</f>
        <v>219247</v>
      </c>
      <c r="N1765" s="161">
        <f>Dane_baza!AY1754</f>
        <v>7198416</v>
      </c>
      <c r="O1765" s="161">
        <f>Dane_baza!AZ1754</f>
        <v>188147</v>
      </c>
      <c r="P1765" s="161">
        <f>Dane_baza!AW1754</f>
        <v>0</v>
      </c>
      <c r="Q1765" s="161">
        <f>Dane_baza!AX1754</f>
        <v>0</v>
      </c>
      <c r="R1765" s="212">
        <f t="shared" si="91"/>
        <v>17137340</v>
      </c>
      <c r="S1765" s="212">
        <f>Dane_baza!BU1754</f>
        <v>18618225.100000001</v>
      </c>
      <c r="T1765" s="212">
        <f>Dane_baza!BV1754</f>
        <v>575595.69999999995</v>
      </c>
      <c r="U1765" s="212">
        <f>Dane_baza!BW1754</f>
        <v>0</v>
      </c>
      <c r="V1765" s="212">
        <f t="shared" si="89"/>
        <v>19193820.800000001</v>
      </c>
      <c r="W1765" s="161">
        <f t="shared" si="90"/>
        <v>2056480.8000000007</v>
      </c>
      <c r="AA1765" s="36"/>
    </row>
    <row r="1766" spans="1:27" ht="14.45" x14ac:dyDescent="0.3">
      <c r="A1766" s="197" t="s">
        <v>191</v>
      </c>
      <c r="B1766" s="197" t="s">
        <v>39</v>
      </c>
      <c r="C1766" s="197" t="s">
        <v>42</v>
      </c>
      <c r="D1766" s="197" t="s">
        <v>36</v>
      </c>
      <c r="E1766" s="197" t="s">
        <v>31</v>
      </c>
      <c r="F1766" s="195" t="s">
        <v>4647</v>
      </c>
      <c r="G1766" s="195" t="s">
        <v>1666</v>
      </c>
      <c r="H1766" s="161">
        <f>Dane_baza!AR1755</f>
        <v>15668883</v>
      </c>
      <c r="I1766" s="161">
        <f>Dane_baza!AS1755</f>
        <v>266658</v>
      </c>
      <c r="J1766" s="161">
        <f>Dane_baza!BX1755</f>
        <v>700099</v>
      </c>
      <c r="K1766" s="161">
        <f>Dane_baza!AT1755</f>
        <v>9911461</v>
      </c>
      <c r="L1766" s="161">
        <f>Dane_baza!AU1755</f>
        <v>0</v>
      </c>
      <c r="M1766" s="161">
        <f>Dane_baza!AV1755</f>
        <v>623716</v>
      </c>
      <c r="N1766" s="161">
        <f>Dane_baza!AY1755</f>
        <v>23427937</v>
      </c>
      <c r="O1766" s="161">
        <f>Dane_baza!AZ1755</f>
        <v>499564</v>
      </c>
      <c r="P1766" s="161">
        <f>Dane_baza!AW1755</f>
        <v>0</v>
      </c>
      <c r="Q1766" s="161">
        <f>Dane_baza!AX1755</f>
        <v>0</v>
      </c>
      <c r="R1766" s="212">
        <f t="shared" si="91"/>
        <v>51098318</v>
      </c>
      <c r="S1766" s="212">
        <f>Dane_baza!BU1755</f>
        <v>40955800.289999999</v>
      </c>
      <c r="T1766" s="212">
        <f>Dane_baza!BV1755</f>
        <v>528111.66</v>
      </c>
      <c r="U1766" s="212">
        <f>Dane_baza!BW1755</f>
        <v>12614406.047404505</v>
      </c>
      <c r="V1766" s="212">
        <f t="shared" si="89"/>
        <v>54098317.997404501</v>
      </c>
      <c r="W1766" s="161">
        <f t="shared" si="90"/>
        <v>2999999.9974045008</v>
      </c>
      <c r="AA1766" s="36"/>
    </row>
    <row r="1767" spans="1:27" ht="14.45" x14ac:dyDescent="0.3">
      <c r="A1767" s="197" t="s">
        <v>191</v>
      </c>
      <c r="B1767" s="197" t="s">
        <v>39</v>
      </c>
      <c r="C1767" s="197" t="s">
        <v>44</v>
      </c>
      <c r="D1767" s="197" t="s">
        <v>40</v>
      </c>
      <c r="E1767" s="197" t="s">
        <v>31</v>
      </c>
      <c r="F1767" s="195" t="s">
        <v>4648</v>
      </c>
      <c r="G1767" s="195" t="s">
        <v>1667</v>
      </c>
      <c r="H1767" s="161">
        <f>Dane_baza!AR1756</f>
        <v>13127844</v>
      </c>
      <c r="I1767" s="161">
        <f>Dane_baza!AS1756</f>
        <v>400308</v>
      </c>
      <c r="J1767" s="161">
        <f>Dane_baza!BX1756</f>
        <v>507003</v>
      </c>
      <c r="K1767" s="161">
        <f>Dane_baza!AT1756</f>
        <v>4480096</v>
      </c>
      <c r="L1767" s="161">
        <f>Dane_baza!AU1756</f>
        <v>0</v>
      </c>
      <c r="M1767" s="161">
        <f>Dane_baza!AV1756</f>
        <v>999711</v>
      </c>
      <c r="N1767" s="161">
        <f>Dane_baza!AY1756</f>
        <v>9735749</v>
      </c>
      <c r="O1767" s="161">
        <f>Dane_baza!AZ1756</f>
        <v>303307</v>
      </c>
      <c r="P1767" s="161">
        <f>Dane_baza!AW1756</f>
        <v>0</v>
      </c>
      <c r="Q1767" s="161">
        <f>Dane_baza!AX1756</f>
        <v>0</v>
      </c>
      <c r="R1767" s="212">
        <f t="shared" si="91"/>
        <v>29554018</v>
      </c>
      <c r="S1767" s="212">
        <f>Dane_baza!BU1756</f>
        <v>28462997.489999998</v>
      </c>
      <c r="T1767" s="212">
        <f>Dane_baza!BV1756</f>
        <v>463429.55</v>
      </c>
      <c r="U1767" s="212">
        <f>Dane_baza!BW1756</f>
        <v>3127590.8200000003</v>
      </c>
      <c r="V1767" s="212">
        <f t="shared" si="89"/>
        <v>32054017.859999999</v>
      </c>
      <c r="W1767" s="161">
        <f t="shared" si="90"/>
        <v>2499999.8599999994</v>
      </c>
      <c r="AA1767" s="36"/>
    </row>
    <row r="1768" spans="1:27" ht="14.45" x14ac:dyDescent="0.3">
      <c r="A1768" s="197" t="s">
        <v>191</v>
      </c>
      <c r="B1768" s="197" t="s">
        <v>39</v>
      </c>
      <c r="C1768" s="197" t="s">
        <v>51</v>
      </c>
      <c r="D1768" s="197" t="s">
        <v>36</v>
      </c>
      <c r="E1768" s="197" t="s">
        <v>31</v>
      </c>
      <c r="F1768" s="195" t="s">
        <v>4649</v>
      </c>
      <c r="G1768" s="195" t="s">
        <v>1668</v>
      </c>
      <c r="H1768" s="161">
        <f>Dane_baza!AR1757</f>
        <v>16647874</v>
      </c>
      <c r="I1768" s="161">
        <f>Dane_baza!AS1757</f>
        <v>1989795</v>
      </c>
      <c r="J1768" s="161">
        <f>Dane_baza!BX1757</f>
        <v>601943</v>
      </c>
      <c r="K1768" s="161">
        <f>Dane_baza!AT1757</f>
        <v>164001</v>
      </c>
      <c r="L1768" s="161">
        <f>Dane_baza!AU1757</f>
        <v>0</v>
      </c>
      <c r="M1768" s="161">
        <f>Dane_baza!AV1757</f>
        <v>586103</v>
      </c>
      <c r="N1768" s="161">
        <f>Dane_baza!AY1757</f>
        <v>21350933</v>
      </c>
      <c r="O1768" s="161">
        <f>Dane_baza!AZ1757</f>
        <v>493076</v>
      </c>
      <c r="P1768" s="161">
        <f>Dane_baza!AW1757</f>
        <v>0</v>
      </c>
      <c r="Q1768" s="161">
        <f>Dane_baza!AX1757</f>
        <v>0</v>
      </c>
      <c r="R1768" s="212">
        <f t="shared" si="91"/>
        <v>41833725</v>
      </c>
      <c r="S1768" s="212">
        <f>Dane_baza!BU1757</f>
        <v>36419132.939999998</v>
      </c>
      <c r="T1768" s="212">
        <f>Dane_baza!BV1757</f>
        <v>2086181.12</v>
      </c>
      <c r="U1768" s="212">
        <f>Dane_baza!BW1757</f>
        <v>6328410.9480476798</v>
      </c>
      <c r="V1768" s="212">
        <f t="shared" si="89"/>
        <v>44833725.008047678</v>
      </c>
      <c r="W1768" s="161">
        <f t="shared" si="90"/>
        <v>3000000.0080476776</v>
      </c>
      <c r="AA1768" s="36"/>
    </row>
    <row r="1769" spans="1:27" ht="14.45" x14ac:dyDescent="0.3">
      <c r="A1769" s="197" t="s">
        <v>191</v>
      </c>
      <c r="B1769" s="197" t="s">
        <v>39</v>
      </c>
      <c r="C1769" s="197" t="s">
        <v>75</v>
      </c>
      <c r="D1769" s="197" t="s">
        <v>36</v>
      </c>
      <c r="E1769" s="197" t="s">
        <v>31</v>
      </c>
      <c r="F1769" s="195" t="s">
        <v>4650</v>
      </c>
      <c r="G1769" s="195" t="s">
        <v>1669</v>
      </c>
      <c r="H1769" s="161">
        <f>Dane_baza!AR1758</f>
        <v>4322670</v>
      </c>
      <c r="I1769" s="161">
        <f>Dane_baza!AS1758</f>
        <v>54413</v>
      </c>
      <c r="J1769" s="161">
        <f>Dane_baza!BX1758</f>
        <v>258873</v>
      </c>
      <c r="K1769" s="161">
        <f>Dane_baza!AT1758</f>
        <v>5802187</v>
      </c>
      <c r="L1769" s="161">
        <f>Dane_baza!AU1758</f>
        <v>0</v>
      </c>
      <c r="M1769" s="161">
        <f>Dane_baza!AV1758</f>
        <v>1232239</v>
      </c>
      <c r="N1769" s="161">
        <f>Dane_baza!AY1758</f>
        <v>10001073</v>
      </c>
      <c r="O1769" s="161">
        <f>Dane_baza!AZ1758</f>
        <v>217343</v>
      </c>
      <c r="P1769" s="161">
        <f>Dane_baza!AW1758</f>
        <v>0</v>
      </c>
      <c r="Q1769" s="161">
        <f>Dane_baza!AX1758</f>
        <v>0</v>
      </c>
      <c r="R1769" s="212">
        <f t="shared" si="91"/>
        <v>21888798</v>
      </c>
      <c r="S1769" s="212">
        <f>Dane_baza!BU1758</f>
        <v>13291379.359999999</v>
      </c>
      <c r="T1769" s="212">
        <f>Dane_baza!BV1758</f>
        <v>152399.17000000001</v>
      </c>
      <c r="U1769" s="212">
        <f>Dane_baza!BW1758</f>
        <v>9945019.4687218089</v>
      </c>
      <c r="V1769" s="212">
        <f t="shared" si="89"/>
        <v>23388797.998721808</v>
      </c>
      <c r="W1769" s="161">
        <f t="shared" si="90"/>
        <v>1499999.9987218082</v>
      </c>
      <c r="AA1769" s="36"/>
    </row>
    <row r="1770" spans="1:27" ht="14.45" x14ac:dyDescent="0.3">
      <c r="A1770" s="197" t="s">
        <v>191</v>
      </c>
      <c r="B1770" s="197" t="s">
        <v>39</v>
      </c>
      <c r="C1770" s="197" t="s">
        <v>77</v>
      </c>
      <c r="D1770" s="197" t="s">
        <v>36</v>
      </c>
      <c r="E1770" s="197" t="s">
        <v>31</v>
      </c>
      <c r="F1770" s="195" t="s">
        <v>4651</v>
      </c>
      <c r="G1770" s="195" t="s">
        <v>1670</v>
      </c>
      <c r="H1770" s="161">
        <f>Dane_baza!AR1759</f>
        <v>3540460</v>
      </c>
      <c r="I1770" s="161">
        <f>Dane_baza!AS1759</f>
        <v>39764</v>
      </c>
      <c r="J1770" s="161">
        <f>Dane_baza!BX1759</f>
        <v>251061</v>
      </c>
      <c r="K1770" s="161">
        <f>Dane_baza!AT1759</f>
        <v>6049987</v>
      </c>
      <c r="L1770" s="161">
        <f>Dane_baza!AU1759</f>
        <v>0</v>
      </c>
      <c r="M1770" s="161">
        <f>Dane_baza!AV1759</f>
        <v>827973</v>
      </c>
      <c r="N1770" s="161">
        <f>Dane_baza!AY1759</f>
        <v>6931408</v>
      </c>
      <c r="O1770" s="161">
        <f>Dane_baza!AZ1759</f>
        <v>183281</v>
      </c>
      <c r="P1770" s="161">
        <f>Dane_baza!AW1759</f>
        <v>0</v>
      </c>
      <c r="Q1770" s="161">
        <f>Dane_baza!AX1759</f>
        <v>0</v>
      </c>
      <c r="R1770" s="212">
        <f t="shared" si="91"/>
        <v>17823934</v>
      </c>
      <c r="S1770" s="212">
        <f>Dane_baza!BU1759</f>
        <v>11357841.24</v>
      </c>
      <c r="T1770" s="212">
        <f>Dane_baza!BV1759</f>
        <v>75605.3</v>
      </c>
      <c r="U1770" s="212">
        <f>Dane_baza!BW1759</f>
        <v>7890487.4626605101</v>
      </c>
      <c r="V1770" s="212">
        <f t="shared" si="89"/>
        <v>19323934.002660513</v>
      </c>
      <c r="W1770" s="161">
        <f t="shared" si="90"/>
        <v>1500000.0026605129</v>
      </c>
      <c r="AA1770" s="36"/>
    </row>
    <row r="1771" spans="1:27" ht="14.45" x14ac:dyDescent="0.3">
      <c r="A1771" s="197" t="s">
        <v>191</v>
      </c>
      <c r="B1771" s="197" t="s">
        <v>39</v>
      </c>
      <c r="C1771" s="197" t="s">
        <v>90</v>
      </c>
      <c r="D1771" s="197" t="s">
        <v>36</v>
      </c>
      <c r="E1771" s="197" t="s">
        <v>31</v>
      </c>
      <c r="F1771" s="195" t="s">
        <v>4652</v>
      </c>
      <c r="G1771" s="195" t="s">
        <v>1671</v>
      </c>
      <c r="H1771" s="161">
        <f>Dane_baza!AR1760</f>
        <v>16771384</v>
      </c>
      <c r="I1771" s="161">
        <f>Dane_baza!AS1760</f>
        <v>237034</v>
      </c>
      <c r="J1771" s="161">
        <f>Dane_baza!BX1760</f>
        <v>630748</v>
      </c>
      <c r="K1771" s="161">
        <f>Dane_baza!AT1760</f>
        <v>5347166</v>
      </c>
      <c r="L1771" s="161">
        <f>Dane_baza!AU1760</f>
        <v>0</v>
      </c>
      <c r="M1771" s="161">
        <f>Dane_baza!AV1760</f>
        <v>630919</v>
      </c>
      <c r="N1771" s="161">
        <f>Dane_baza!AY1760</f>
        <v>17150352</v>
      </c>
      <c r="O1771" s="161">
        <f>Dane_baza!AZ1760</f>
        <v>423332</v>
      </c>
      <c r="P1771" s="161">
        <f>Dane_baza!AW1760</f>
        <v>0</v>
      </c>
      <c r="Q1771" s="161">
        <f>Dane_baza!AX1760</f>
        <v>0</v>
      </c>
      <c r="R1771" s="212">
        <f t="shared" si="91"/>
        <v>41190935</v>
      </c>
      <c r="S1771" s="212">
        <f>Dane_baza!BU1760</f>
        <v>36222473.82</v>
      </c>
      <c r="T1771" s="212">
        <f>Dane_baza!BV1760</f>
        <v>317074.74</v>
      </c>
      <c r="U1771" s="212">
        <f>Dane_baza!BW1760</f>
        <v>7651386.3899999987</v>
      </c>
      <c r="V1771" s="212">
        <f t="shared" si="89"/>
        <v>44190934.950000003</v>
      </c>
      <c r="W1771" s="161">
        <f t="shared" si="90"/>
        <v>2999999.950000003</v>
      </c>
      <c r="AA1771" s="36"/>
    </row>
    <row r="1772" spans="1:27" ht="14.45" x14ac:dyDescent="0.3">
      <c r="A1772" s="197" t="s">
        <v>191</v>
      </c>
      <c r="B1772" s="197" t="s">
        <v>39</v>
      </c>
      <c r="C1772" s="197" t="s">
        <v>92</v>
      </c>
      <c r="D1772" s="197" t="s">
        <v>36</v>
      </c>
      <c r="E1772" s="197" t="s">
        <v>31</v>
      </c>
      <c r="F1772" s="195" t="s">
        <v>4653</v>
      </c>
      <c r="G1772" s="195" t="s">
        <v>1672</v>
      </c>
      <c r="H1772" s="161">
        <f>Dane_baza!AR1761</f>
        <v>22423089</v>
      </c>
      <c r="I1772" s="161">
        <f>Dane_baza!AS1761</f>
        <v>589684</v>
      </c>
      <c r="J1772" s="161">
        <f>Dane_baza!BX1761</f>
        <v>823234</v>
      </c>
      <c r="K1772" s="161">
        <f>Dane_baza!AT1761</f>
        <v>7721549</v>
      </c>
      <c r="L1772" s="161">
        <f>Dane_baza!AU1761</f>
        <v>0</v>
      </c>
      <c r="M1772" s="161">
        <f>Dane_baza!AV1761</f>
        <v>626160</v>
      </c>
      <c r="N1772" s="161">
        <f>Dane_baza!AY1761</f>
        <v>33659932</v>
      </c>
      <c r="O1772" s="161">
        <f>Dane_baza!AZ1761</f>
        <v>819090</v>
      </c>
      <c r="P1772" s="161">
        <f>Dane_baza!AW1761</f>
        <v>0</v>
      </c>
      <c r="Q1772" s="161">
        <f>Dane_baza!AX1761</f>
        <v>0</v>
      </c>
      <c r="R1772" s="212">
        <f t="shared" si="91"/>
        <v>66662738</v>
      </c>
      <c r="S1772" s="212">
        <f>Dane_baza!BU1761</f>
        <v>46811338.189999998</v>
      </c>
      <c r="T1772" s="212">
        <f>Dane_baza!BV1761</f>
        <v>662136.56000000006</v>
      </c>
      <c r="U1772" s="212">
        <f>Dane_baza!BW1761</f>
        <v>22689263.252226707</v>
      </c>
      <c r="V1772" s="212">
        <f t="shared" si="89"/>
        <v>70162738.00222671</v>
      </c>
      <c r="W1772" s="161">
        <f t="shared" si="90"/>
        <v>3500000.0022267103</v>
      </c>
      <c r="AA1772" s="36"/>
    </row>
    <row r="1773" spans="1:27" ht="14.45" x14ac:dyDescent="0.3">
      <c r="A1773" s="197" t="s">
        <v>191</v>
      </c>
      <c r="B1773" s="197" t="s">
        <v>39</v>
      </c>
      <c r="C1773" s="197" t="s">
        <v>93</v>
      </c>
      <c r="D1773" s="197" t="s">
        <v>36</v>
      </c>
      <c r="E1773" s="197" t="s">
        <v>31</v>
      </c>
      <c r="F1773" s="195" t="s">
        <v>4654</v>
      </c>
      <c r="G1773" s="195" t="s">
        <v>1673</v>
      </c>
      <c r="H1773" s="161">
        <f>Dane_baza!AR1762</f>
        <v>15494720</v>
      </c>
      <c r="I1773" s="161">
        <f>Dane_baza!AS1762</f>
        <v>317999</v>
      </c>
      <c r="J1773" s="161">
        <f>Dane_baza!BX1762</f>
        <v>630006</v>
      </c>
      <c r="K1773" s="161">
        <f>Dane_baza!AT1762</f>
        <v>1620745</v>
      </c>
      <c r="L1773" s="161">
        <f>Dane_baza!AU1762</f>
        <v>0</v>
      </c>
      <c r="M1773" s="161">
        <f>Dane_baza!AV1762</f>
        <v>814878</v>
      </c>
      <c r="N1773" s="161">
        <f>Dane_baza!AY1762</f>
        <v>12369078</v>
      </c>
      <c r="O1773" s="161">
        <f>Dane_baza!AZ1762</f>
        <v>376295</v>
      </c>
      <c r="P1773" s="161">
        <f>Dane_baza!AW1762</f>
        <v>0</v>
      </c>
      <c r="Q1773" s="161">
        <f>Dane_baza!AX1762</f>
        <v>0</v>
      </c>
      <c r="R1773" s="212">
        <f t="shared" si="91"/>
        <v>31623721</v>
      </c>
      <c r="S1773" s="212">
        <f>Dane_baza!BU1762</f>
        <v>30770000.32</v>
      </c>
      <c r="T1773" s="212">
        <f>Dane_baza!BV1762</f>
        <v>228299.15</v>
      </c>
      <c r="U1773" s="212">
        <f>Dane_baza!BW1762</f>
        <v>3125421.526722264</v>
      </c>
      <c r="V1773" s="212">
        <f t="shared" si="89"/>
        <v>34123720.996722266</v>
      </c>
      <c r="W1773" s="161">
        <f t="shared" si="90"/>
        <v>2499999.9967222661</v>
      </c>
      <c r="AA1773" s="36"/>
    </row>
    <row r="1774" spans="1:27" ht="14.45" x14ac:dyDescent="0.3">
      <c r="A1774" s="197" t="s">
        <v>191</v>
      </c>
      <c r="B1774" s="197" t="s">
        <v>39</v>
      </c>
      <c r="C1774" s="197" t="s">
        <v>95</v>
      </c>
      <c r="D1774" s="197" t="s">
        <v>36</v>
      </c>
      <c r="E1774" s="197" t="s">
        <v>31</v>
      </c>
      <c r="F1774" s="195" t="s">
        <v>4655</v>
      </c>
      <c r="G1774" s="195" t="s">
        <v>1674</v>
      </c>
      <c r="H1774" s="161">
        <f>Dane_baza!AR1763</f>
        <v>20398913</v>
      </c>
      <c r="I1774" s="161">
        <f>Dane_baza!AS1763</f>
        <v>1410348</v>
      </c>
      <c r="J1774" s="161">
        <f>Dane_baza!BX1763</f>
        <v>720186</v>
      </c>
      <c r="K1774" s="161">
        <f>Dane_baza!AT1763</f>
        <v>0</v>
      </c>
      <c r="L1774" s="161">
        <f>Dane_baza!AU1763</f>
        <v>1738</v>
      </c>
      <c r="M1774" s="161">
        <f>Dane_baza!AV1763</f>
        <v>654892</v>
      </c>
      <c r="N1774" s="161">
        <f>Dane_baza!AY1763</f>
        <v>19300405</v>
      </c>
      <c r="O1774" s="161">
        <f>Dane_baza!AZ1763</f>
        <v>506052</v>
      </c>
      <c r="P1774" s="161">
        <f>Dane_baza!AW1763</f>
        <v>0</v>
      </c>
      <c r="Q1774" s="161">
        <f>Dane_baza!AX1763</f>
        <v>0</v>
      </c>
      <c r="R1774" s="212">
        <f t="shared" si="91"/>
        <v>42992534</v>
      </c>
      <c r="S1774" s="212">
        <f>Dane_baza!BU1763</f>
        <v>46204739.289999999</v>
      </c>
      <c r="T1774" s="212">
        <f>Dane_baza!BV1763</f>
        <v>1615861.15</v>
      </c>
      <c r="U1774" s="212">
        <f>Dane_baza!BW1763</f>
        <v>0</v>
      </c>
      <c r="V1774" s="212">
        <f t="shared" si="89"/>
        <v>47820600.439999998</v>
      </c>
      <c r="W1774" s="161">
        <f t="shared" si="90"/>
        <v>4828066.4399999976</v>
      </c>
      <c r="AA1774" s="36"/>
    </row>
    <row r="1775" spans="1:27" ht="14.45" x14ac:dyDescent="0.3">
      <c r="A1775" s="197" t="s">
        <v>191</v>
      </c>
      <c r="B1775" s="197" t="s">
        <v>39</v>
      </c>
      <c r="C1775" s="197" t="s">
        <v>97</v>
      </c>
      <c r="D1775" s="197" t="s">
        <v>36</v>
      </c>
      <c r="E1775" s="197" t="s">
        <v>31</v>
      </c>
      <c r="F1775" s="195" t="s">
        <v>4656</v>
      </c>
      <c r="G1775" s="195" t="s">
        <v>1675</v>
      </c>
      <c r="H1775" s="161">
        <f>Dane_baza!AR1764</f>
        <v>3822347</v>
      </c>
      <c r="I1775" s="161">
        <f>Dane_baza!AS1764</f>
        <v>3488</v>
      </c>
      <c r="J1775" s="161">
        <f>Dane_baza!BX1764</f>
        <v>199528</v>
      </c>
      <c r="K1775" s="161">
        <f>Dane_baza!AT1764</f>
        <v>3724221</v>
      </c>
      <c r="L1775" s="161">
        <f>Dane_baza!AU1764</f>
        <v>0</v>
      </c>
      <c r="M1775" s="161">
        <f>Dane_baza!AV1764</f>
        <v>1042977</v>
      </c>
      <c r="N1775" s="161">
        <f>Dane_baza!AY1764</f>
        <v>6253926</v>
      </c>
      <c r="O1775" s="161">
        <f>Dane_baza!AZ1764</f>
        <v>178416</v>
      </c>
      <c r="P1775" s="161">
        <f>Dane_baza!AW1764</f>
        <v>0</v>
      </c>
      <c r="Q1775" s="161">
        <f>Dane_baza!AX1764</f>
        <v>0</v>
      </c>
      <c r="R1775" s="212">
        <f t="shared" si="91"/>
        <v>15224903</v>
      </c>
      <c r="S1775" s="212">
        <f>Dane_baza!BU1764</f>
        <v>10172724.869999999</v>
      </c>
      <c r="T1775" s="212">
        <f>Dane_baza!BV1764</f>
        <v>0</v>
      </c>
      <c r="U1775" s="212">
        <f>Dane_baza!BW1764</f>
        <v>6052178.1300000008</v>
      </c>
      <c r="V1775" s="212">
        <f t="shared" si="89"/>
        <v>16224903</v>
      </c>
      <c r="W1775" s="161">
        <f t="shared" si="90"/>
        <v>1000000</v>
      </c>
      <c r="AA1775" s="36"/>
    </row>
    <row r="1776" spans="1:27" ht="14.45" x14ac:dyDescent="0.3">
      <c r="A1776" s="197" t="s">
        <v>191</v>
      </c>
      <c r="B1776" s="197" t="s">
        <v>39</v>
      </c>
      <c r="C1776" s="197" t="s">
        <v>130</v>
      </c>
      <c r="D1776" s="197" t="s">
        <v>36</v>
      </c>
      <c r="E1776" s="197" t="s">
        <v>31</v>
      </c>
      <c r="F1776" s="195" t="s">
        <v>4657</v>
      </c>
      <c r="G1776" s="195" t="s">
        <v>1676</v>
      </c>
      <c r="H1776" s="161">
        <f>Dane_baza!AR1765</f>
        <v>15234247</v>
      </c>
      <c r="I1776" s="161">
        <f>Dane_baza!AS1765</f>
        <v>915033</v>
      </c>
      <c r="J1776" s="161">
        <f>Dane_baza!BX1765</f>
        <v>521342</v>
      </c>
      <c r="K1776" s="161">
        <f>Dane_baza!AT1765</f>
        <v>0</v>
      </c>
      <c r="L1776" s="161">
        <f>Dane_baza!AU1765</f>
        <v>0</v>
      </c>
      <c r="M1776" s="161">
        <f>Dane_baza!AV1765</f>
        <v>882840</v>
      </c>
      <c r="N1776" s="161">
        <f>Dane_baza!AY1765</f>
        <v>15117567</v>
      </c>
      <c r="O1776" s="161">
        <f>Dane_baza!AZ1765</f>
        <v>403868</v>
      </c>
      <c r="P1776" s="161">
        <f>Dane_baza!AW1765</f>
        <v>0</v>
      </c>
      <c r="Q1776" s="161">
        <f>Dane_baza!AX1765</f>
        <v>0</v>
      </c>
      <c r="R1776" s="212">
        <f t="shared" si="91"/>
        <v>33074897</v>
      </c>
      <c r="S1776" s="212">
        <f>Dane_baza!BU1765</f>
        <v>33884318.130000003</v>
      </c>
      <c r="T1776" s="212">
        <f>Dane_baza!BV1765</f>
        <v>1328496.32</v>
      </c>
      <c r="U1776" s="212">
        <f>Dane_baza!BW1765</f>
        <v>362082.55149999261</v>
      </c>
      <c r="V1776" s="212">
        <f t="shared" si="89"/>
        <v>35574897.001499996</v>
      </c>
      <c r="W1776" s="161">
        <f t="shared" si="90"/>
        <v>2500000.0014999956</v>
      </c>
      <c r="AA1776" s="36"/>
    </row>
    <row r="1777" spans="1:27" ht="14.45" x14ac:dyDescent="0.3">
      <c r="A1777" s="197" t="s">
        <v>191</v>
      </c>
      <c r="B1777" s="197" t="s">
        <v>39</v>
      </c>
      <c r="C1777" s="197" t="s">
        <v>134</v>
      </c>
      <c r="D1777" s="197" t="s">
        <v>36</v>
      </c>
      <c r="E1777" s="197" t="s">
        <v>31</v>
      </c>
      <c r="F1777" s="195" t="s">
        <v>4658</v>
      </c>
      <c r="G1777" s="195" t="s">
        <v>1677</v>
      </c>
      <c r="H1777" s="161">
        <f>Dane_baza!AR1766</f>
        <v>4334110</v>
      </c>
      <c r="I1777" s="161">
        <f>Dane_baza!AS1766</f>
        <v>9139</v>
      </c>
      <c r="J1777" s="161">
        <f>Dane_baza!BX1766</f>
        <v>156204</v>
      </c>
      <c r="K1777" s="161">
        <f>Dane_baza!AT1766</f>
        <v>1737024</v>
      </c>
      <c r="L1777" s="161">
        <f>Dane_baza!AU1766</f>
        <v>0</v>
      </c>
      <c r="M1777" s="161">
        <f>Dane_baza!AV1766</f>
        <v>930029</v>
      </c>
      <c r="N1777" s="161">
        <f>Dane_baza!AY1766</f>
        <v>5042050</v>
      </c>
      <c r="O1777" s="161">
        <f>Dane_baza!AZ1766</f>
        <v>131379</v>
      </c>
      <c r="P1777" s="161">
        <f>Dane_baza!AW1766</f>
        <v>0</v>
      </c>
      <c r="Q1777" s="161">
        <f>Dane_baza!AX1766</f>
        <v>0</v>
      </c>
      <c r="R1777" s="212">
        <f t="shared" si="91"/>
        <v>12339935</v>
      </c>
      <c r="S1777" s="212">
        <f>Dane_baza!BU1766</f>
        <v>9526414.2899999991</v>
      </c>
      <c r="T1777" s="212">
        <f>Dane_baza!BV1766</f>
        <v>9908.2199999999993</v>
      </c>
      <c r="U1777" s="212">
        <f>Dane_baza!BW1766</f>
        <v>3803612.4900000007</v>
      </c>
      <c r="V1777" s="212">
        <f t="shared" si="89"/>
        <v>13339935</v>
      </c>
      <c r="W1777" s="161">
        <f t="shared" si="90"/>
        <v>1000000</v>
      </c>
      <c r="AA1777" s="36"/>
    </row>
    <row r="1778" spans="1:27" ht="14.45" x14ac:dyDescent="0.3">
      <c r="A1778" s="197" t="s">
        <v>191</v>
      </c>
      <c r="B1778" s="197" t="s">
        <v>42</v>
      </c>
      <c r="C1778" s="197" t="s">
        <v>33</v>
      </c>
      <c r="D1778" s="197" t="s">
        <v>34</v>
      </c>
      <c r="E1778" s="197" t="s">
        <v>31</v>
      </c>
      <c r="F1778" s="195" t="s">
        <v>4659</v>
      </c>
      <c r="G1778" s="195" t="s">
        <v>1678</v>
      </c>
      <c r="H1778" s="161">
        <f>Dane_baza!AR1767</f>
        <v>63038844</v>
      </c>
      <c r="I1778" s="161">
        <f>Dane_baza!AS1767</f>
        <v>15435345</v>
      </c>
      <c r="J1778" s="161">
        <f>Dane_baza!BX1767</f>
        <v>2229644</v>
      </c>
      <c r="K1778" s="161">
        <f>Dane_baza!AT1767</f>
        <v>0</v>
      </c>
      <c r="L1778" s="161">
        <f>Dane_baza!AU1767</f>
        <v>272485</v>
      </c>
      <c r="M1778" s="161">
        <f>Dane_baza!AV1767</f>
        <v>1453450</v>
      </c>
      <c r="N1778" s="161">
        <f>Dane_baza!AY1767</f>
        <v>50955486</v>
      </c>
      <c r="O1778" s="161">
        <f>Dane_baza!AZ1767</f>
        <v>1683594</v>
      </c>
      <c r="P1778" s="161">
        <f>Dane_baza!AW1767</f>
        <v>0</v>
      </c>
      <c r="Q1778" s="161">
        <f>Dane_baza!AX1767</f>
        <v>0</v>
      </c>
      <c r="R1778" s="212">
        <f t="shared" si="91"/>
        <v>135068848</v>
      </c>
      <c r="S1778" s="212">
        <f>Dane_baza!BU1767</f>
        <v>147672926.33000001</v>
      </c>
      <c r="T1778" s="212">
        <f>Dane_baza!BV1767</f>
        <v>2586129.5699999998</v>
      </c>
      <c r="U1778" s="212">
        <f>Dane_baza!BW1767</f>
        <v>0</v>
      </c>
      <c r="V1778" s="212">
        <f t="shared" si="89"/>
        <v>150259055.90000001</v>
      </c>
      <c r="W1778" s="161">
        <f t="shared" si="90"/>
        <v>15190207.900000006</v>
      </c>
      <c r="AA1778" s="36"/>
    </row>
    <row r="1779" spans="1:27" ht="14.45" x14ac:dyDescent="0.3">
      <c r="A1779" s="197" t="s">
        <v>191</v>
      </c>
      <c r="B1779" s="197" t="s">
        <v>42</v>
      </c>
      <c r="C1779" s="197" t="s">
        <v>32</v>
      </c>
      <c r="D1779" s="197" t="s">
        <v>34</v>
      </c>
      <c r="E1779" s="197" t="s">
        <v>31</v>
      </c>
      <c r="F1779" s="195" t="s">
        <v>4660</v>
      </c>
      <c r="G1779" s="195" t="s">
        <v>1679</v>
      </c>
      <c r="H1779" s="161">
        <f>Dane_baza!AR1768</f>
        <v>29096609</v>
      </c>
      <c r="I1779" s="161">
        <f>Dane_baza!AS1768</f>
        <v>1357998</v>
      </c>
      <c r="J1779" s="161">
        <f>Dane_baza!BX1768</f>
        <v>947709</v>
      </c>
      <c r="K1779" s="161">
        <f>Dane_baza!AT1768</f>
        <v>1697677</v>
      </c>
      <c r="L1779" s="161">
        <f>Dane_baza!AU1768</f>
        <v>200799</v>
      </c>
      <c r="M1779" s="161">
        <f>Dane_baza!AV1768</f>
        <v>878638</v>
      </c>
      <c r="N1779" s="161">
        <f>Dane_baza!AY1768</f>
        <v>26244330</v>
      </c>
      <c r="O1779" s="161">
        <f>Dane_baza!AZ1768</f>
        <v>775297</v>
      </c>
      <c r="P1779" s="161">
        <f>Dane_baza!AW1768</f>
        <v>0</v>
      </c>
      <c r="Q1779" s="161">
        <f>Dane_baza!AX1768</f>
        <v>0</v>
      </c>
      <c r="R1779" s="212">
        <f t="shared" si="91"/>
        <v>61199057</v>
      </c>
      <c r="S1779" s="212">
        <f>Dane_baza!BU1768</f>
        <v>64914793.740000002</v>
      </c>
      <c r="T1779" s="212">
        <f>Dane_baza!BV1768</f>
        <v>1095575.04</v>
      </c>
      <c r="U1779" s="212">
        <f>Dane_baza!BW1768</f>
        <v>0</v>
      </c>
      <c r="V1779" s="212">
        <f t="shared" si="89"/>
        <v>66010368.780000001</v>
      </c>
      <c r="W1779" s="161">
        <f t="shared" si="90"/>
        <v>4811311.7800000012</v>
      </c>
      <c r="AA1779" s="36"/>
    </row>
    <row r="1780" spans="1:27" ht="14.45" x14ac:dyDescent="0.3">
      <c r="A1780" s="197" t="s">
        <v>191</v>
      </c>
      <c r="B1780" s="197" t="s">
        <v>42</v>
      </c>
      <c r="C1780" s="197" t="s">
        <v>37</v>
      </c>
      <c r="D1780" s="197" t="s">
        <v>36</v>
      </c>
      <c r="E1780" s="197" t="s">
        <v>31</v>
      </c>
      <c r="F1780" s="195" t="s">
        <v>4661</v>
      </c>
      <c r="G1780" s="195" t="s">
        <v>1680</v>
      </c>
      <c r="H1780" s="161">
        <f>Dane_baza!AR1769</f>
        <v>26487121</v>
      </c>
      <c r="I1780" s="161">
        <f>Dane_baza!AS1769</f>
        <v>792639</v>
      </c>
      <c r="J1780" s="161">
        <f>Dane_baza!BX1769</f>
        <v>930965</v>
      </c>
      <c r="K1780" s="161">
        <f>Dane_baza!AT1769</f>
        <v>0</v>
      </c>
      <c r="L1780" s="161">
        <f>Dane_baza!AU1769</f>
        <v>0</v>
      </c>
      <c r="M1780" s="161">
        <f>Dane_baza!AV1769</f>
        <v>517046</v>
      </c>
      <c r="N1780" s="161">
        <f>Dane_baza!AY1769</f>
        <v>31818780</v>
      </c>
      <c r="O1780" s="161">
        <f>Dane_baza!AZ1769</f>
        <v>677979</v>
      </c>
      <c r="P1780" s="161">
        <f>Dane_baza!AW1769</f>
        <v>0</v>
      </c>
      <c r="Q1780" s="161">
        <f>Dane_baza!AX1769</f>
        <v>0</v>
      </c>
      <c r="R1780" s="212">
        <f t="shared" si="91"/>
        <v>61224530</v>
      </c>
      <c r="S1780" s="212">
        <f>Dane_baza!BU1769</f>
        <v>57147610.009999998</v>
      </c>
      <c r="T1780" s="212">
        <f>Dane_baza!BV1769</f>
        <v>1728128.5</v>
      </c>
      <c r="U1780" s="212">
        <f>Dane_baza!BW1769</f>
        <v>5348791.0400000028</v>
      </c>
      <c r="V1780" s="212">
        <f t="shared" si="89"/>
        <v>64224529.549999997</v>
      </c>
      <c r="W1780" s="161">
        <f t="shared" si="90"/>
        <v>2999999.549999997</v>
      </c>
      <c r="AA1780" s="36"/>
    </row>
    <row r="1781" spans="1:27" ht="14.45" x14ac:dyDescent="0.3">
      <c r="A1781" s="197" t="s">
        <v>191</v>
      </c>
      <c r="B1781" s="197" t="s">
        <v>42</v>
      </c>
      <c r="C1781" s="197" t="s">
        <v>39</v>
      </c>
      <c r="D1781" s="197" t="s">
        <v>36</v>
      </c>
      <c r="E1781" s="197" t="s">
        <v>31</v>
      </c>
      <c r="F1781" s="195" t="s">
        <v>4662</v>
      </c>
      <c r="G1781" s="195" t="s">
        <v>1681</v>
      </c>
      <c r="H1781" s="161">
        <f>Dane_baza!AR1770</f>
        <v>27860902</v>
      </c>
      <c r="I1781" s="161">
        <f>Dane_baza!AS1770</f>
        <v>1032826</v>
      </c>
      <c r="J1781" s="161">
        <f>Dane_baza!BX1770</f>
        <v>942420</v>
      </c>
      <c r="K1781" s="161">
        <f>Dane_baza!AT1770</f>
        <v>0</v>
      </c>
      <c r="L1781" s="161">
        <f>Dane_baza!AU1770</f>
        <v>0</v>
      </c>
      <c r="M1781" s="161">
        <f>Dane_baza!AV1770</f>
        <v>765992</v>
      </c>
      <c r="N1781" s="161">
        <f>Dane_baza!AY1770</f>
        <v>28095618</v>
      </c>
      <c r="O1781" s="161">
        <f>Dane_baza!AZ1770</f>
        <v>652028</v>
      </c>
      <c r="P1781" s="161">
        <f>Dane_baza!AW1770</f>
        <v>0</v>
      </c>
      <c r="Q1781" s="161">
        <f>Dane_baza!AX1770</f>
        <v>0</v>
      </c>
      <c r="R1781" s="212">
        <f t="shared" si="91"/>
        <v>59349786</v>
      </c>
      <c r="S1781" s="212">
        <f>Dane_baza!BU1770</f>
        <v>55972711.140000001</v>
      </c>
      <c r="T1781" s="212">
        <f>Dane_baza!BV1770</f>
        <v>1773155.78</v>
      </c>
      <c r="U1781" s="212">
        <f>Dane_baza!BW1770</f>
        <v>4625545.41</v>
      </c>
      <c r="V1781" s="212">
        <f t="shared" si="89"/>
        <v>62371412.329999998</v>
      </c>
      <c r="W1781" s="161">
        <f t="shared" si="90"/>
        <v>3021626.3299999982</v>
      </c>
      <c r="AA1781" s="36"/>
    </row>
    <row r="1782" spans="1:27" ht="14.45" x14ac:dyDescent="0.3">
      <c r="A1782" s="197" t="s">
        <v>191</v>
      </c>
      <c r="B1782" s="197" t="s">
        <v>42</v>
      </c>
      <c r="C1782" s="197" t="s">
        <v>42</v>
      </c>
      <c r="D1782" s="197" t="s">
        <v>36</v>
      </c>
      <c r="E1782" s="197" t="s">
        <v>31</v>
      </c>
      <c r="F1782" s="195" t="s">
        <v>4663</v>
      </c>
      <c r="G1782" s="195" t="s">
        <v>1682</v>
      </c>
      <c r="H1782" s="161">
        <f>Dane_baza!AR1771</f>
        <v>17213436</v>
      </c>
      <c r="I1782" s="161">
        <f>Dane_baza!AS1771</f>
        <v>139782</v>
      </c>
      <c r="J1782" s="161">
        <f>Dane_baza!BX1771</f>
        <v>685545</v>
      </c>
      <c r="K1782" s="161">
        <f>Dane_baza!AT1771</f>
        <v>2485575</v>
      </c>
      <c r="L1782" s="161">
        <f>Dane_baza!AU1771</f>
        <v>94637</v>
      </c>
      <c r="M1782" s="161">
        <f>Dane_baza!AV1771</f>
        <v>597777</v>
      </c>
      <c r="N1782" s="161">
        <f>Dane_baza!AY1771</f>
        <v>19546794</v>
      </c>
      <c r="O1782" s="161">
        <f>Dane_baza!AZ1771</f>
        <v>535247</v>
      </c>
      <c r="P1782" s="161">
        <f>Dane_baza!AW1771</f>
        <v>0</v>
      </c>
      <c r="Q1782" s="161">
        <f>Dane_baza!AX1771</f>
        <v>0</v>
      </c>
      <c r="R1782" s="212">
        <f t="shared" si="91"/>
        <v>41298793</v>
      </c>
      <c r="S1782" s="212">
        <f>Dane_baza!BU1771</f>
        <v>37274468.549999997</v>
      </c>
      <c r="T1782" s="212">
        <f>Dane_baza!BV1771</f>
        <v>374470.64</v>
      </c>
      <c r="U1782" s="212">
        <f>Dane_baza!BW1771</f>
        <v>6649853.3900000006</v>
      </c>
      <c r="V1782" s="212">
        <f t="shared" si="89"/>
        <v>44298792.579999998</v>
      </c>
      <c r="W1782" s="161">
        <f t="shared" si="90"/>
        <v>2999999.5799999982</v>
      </c>
      <c r="AA1782" s="36"/>
    </row>
    <row r="1783" spans="1:27" ht="14.45" x14ac:dyDescent="0.3">
      <c r="A1783" s="197" t="s">
        <v>191</v>
      </c>
      <c r="B1783" s="197" t="s">
        <v>42</v>
      </c>
      <c r="C1783" s="197" t="s">
        <v>44</v>
      </c>
      <c r="D1783" s="197" t="s">
        <v>40</v>
      </c>
      <c r="E1783" s="197" t="s">
        <v>31</v>
      </c>
      <c r="F1783" s="195" t="s">
        <v>4664</v>
      </c>
      <c r="G1783" s="195" t="s">
        <v>1683</v>
      </c>
      <c r="H1783" s="161">
        <f>Dane_baza!AR1772</f>
        <v>19219944</v>
      </c>
      <c r="I1783" s="161">
        <f>Dane_baza!AS1772</f>
        <v>525082</v>
      </c>
      <c r="J1783" s="161">
        <f>Dane_baza!BX1772</f>
        <v>723291</v>
      </c>
      <c r="K1783" s="161">
        <f>Dane_baza!AT1772</f>
        <v>1695555</v>
      </c>
      <c r="L1783" s="161">
        <f>Dane_baza!AU1772</f>
        <v>5075</v>
      </c>
      <c r="M1783" s="161">
        <f>Dane_baza!AV1772</f>
        <v>1000888</v>
      </c>
      <c r="N1783" s="161">
        <f>Dane_baza!AY1772</f>
        <v>16912926</v>
      </c>
      <c r="O1783" s="161">
        <f>Dane_baza!AZ1772</f>
        <v>413600</v>
      </c>
      <c r="P1783" s="161">
        <f>Dane_baza!AW1772</f>
        <v>0</v>
      </c>
      <c r="Q1783" s="161">
        <f>Dane_baza!AX1772</f>
        <v>0</v>
      </c>
      <c r="R1783" s="212">
        <f t="shared" si="91"/>
        <v>40496361</v>
      </c>
      <c r="S1783" s="212">
        <f>Dane_baza!BU1772</f>
        <v>37229026.890000001</v>
      </c>
      <c r="T1783" s="212">
        <f>Dane_baza!BV1772</f>
        <v>1348185.34</v>
      </c>
      <c r="U1783" s="212">
        <f>Dane_baza!BW1772</f>
        <v>4419148.7686678227</v>
      </c>
      <c r="V1783" s="212">
        <f t="shared" si="89"/>
        <v>42996360.998667829</v>
      </c>
      <c r="W1783" s="161">
        <f t="shared" si="90"/>
        <v>2499999.9986678287</v>
      </c>
      <c r="AA1783" s="36"/>
    </row>
    <row r="1784" spans="1:27" ht="14.45" x14ac:dyDescent="0.3">
      <c r="A1784" s="197" t="s">
        <v>191</v>
      </c>
      <c r="B1784" s="197" t="s">
        <v>42</v>
      </c>
      <c r="C1784" s="197" t="s">
        <v>51</v>
      </c>
      <c r="D1784" s="197" t="s">
        <v>40</v>
      </c>
      <c r="E1784" s="197" t="s">
        <v>31</v>
      </c>
      <c r="F1784" s="195" t="s">
        <v>4665</v>
      </c>
      <c r="G1784" s="195" t="s">
        <v>1684</v>
      </c>
      <c r="H1784" s="161">
        <f>Dane_baza!AR1773</f>
        <v>9806468</v>
      </c>
      <c r="I1784" s="161">
        <f>Dane_baza!AS1773</f>
        <v>84485</v>
      </c>
      <c r="J1784" s="161">
        <f>Dane_baza!BX1773</f>
        <v>484598</v>
      </c>
      <c r="K1784" s="161">
        <f>Dane_baza!AT1773</f>
        <v>7160513</v>
      </c>
      <c r="L1784" s="161">
        <f>Dane_baza!AU1773</f>
        <v>0</v>
      </c>
      <c r="M1784" s="161">
        <f>Dane_baza!AV1773</f>
        <v>506873</v>
      </c>
      <c r="N1784" s="161">
        <f>Dane_baza!AY1773</f>
        <v>19877209</v>
      </c>
      <c r="O1784" s="161">
        <f>Dane_baza!AZ1773</f>
        <v>405490</v>
      </c>
      <c r="P1784" s="161">
        <f>Dane_baza!AW1773</f>
        <v>0</v>
      </c>
      <c r="Q1784" s="161">
        <f>Dane_baza!AX1773</f>
        <v>0</v>
      </c>
      <c r="R1784" s="212">
        <f t="shared" si="91"/>
        <v>38325636</v>
      </c>
      <c r="S1784" s="212">
        <f>Dane_baza!BU1773</f>
        <v>27759233.34</v>
      </c>
      <c r="T1784" s="212">
        <f>Dane_baza!BV1773</f>
        <v>65045.47</v>
      </c>
      <c r="U1784" s="212">
        <f>Dane_baza!BW1773</f>
        <v>13001356.720000001</v>
      </c>
      <c r="V1784" s="212">
        <f t="shared" si="89"/>
        <v>40825635.530000001</v>
      </c>
      <c r="W1784" s="161">
        <f t="shared" si="90"/>
        <v>2499999.5300000012</v>
      </c>
      <c r="AA1784" s="36"/>
    </row>
    <row r="1785" spans="1:27" ht="14.45" x14ac:dyDescent="0.3">
      <c r="A1785" s="197" t="s">
        <v>191</v>
      </c>
      <c r="B1785" s="197" t="s">
        <v>42</v>
      </c>
      <c r="C1785" s="197" t="s">
        <v>75</v>
      </c>
      <c r="D1785" s="197" t="s">
        <v>36</v>
      </c>
      <c r="E1785" s="197" t="s">
        <v>31</v>
      </c>
      <c r="F1785" s="195" t="s">
        <v>4666</v>
      </c>
      <c r="G1785" s="195" t="s">
        <v>1685</v>
      </c>
      <c r="H1785" s="161">
        <f>Dane_baza!AR1774</f>
        <v>5732645</v>
      </c>
      <c r="I1785" s="161">
        <f>Dane_baza!AS1774</f>
        <v>55597</v>
      </c>
      <c r="J1785" s="161">
        <f>Dane_baza!BX1774</f>
        <v>318721</v>
      </c>
      <c r="K1785" s="161">
        <f>Dane_baza!AT1774</f>
        <v>3597482</v>
      </c>
      <c r="L1785" s="161">
        <f>Dane_baza!AU1774</f>
        <v>11670</v>
      </c>
      <c r="M1785" s="161">
        <f>Dane_baza!AV1774</f>
        <v>687947</v>
      </c>
      <c r="N1785" s="161">
        <f>Dane_baza!AY1774</f>
        <v>11693929</v>
      </c>
      <c r="O1785" s="161">
        <f>Dane_baza!AZ1774</f>
        <v>329258</v>
      </c>
      <c r="P1785" s="161">
        <f>Dane_baza!AW1774</f>
        <v>0</v>
      </c>
      <c r="Q1785" s="161">
        <f>Dane_baza!AX1774</f>
        <v>0</v>
      </c>
      <c r="R1785" s="212">
        <f t="shared" si="91"/>
        <v>22427249</v>
      </c>
      <c r="S1785" s="212">
        <f>Dane_baza!BU1774</f>
        <v>15311412.35</v>
      </c>
      <c r="T1785" s="212">
        <f>Dane_baza!BV1774</f>
        <v>77471.39</v>
      </c>
      <c r="U1785" s="212">
        <f>Dane_baza!BW1774</f>
        <v>8538365.258578144</v>
      </c>
      <c r="V1785" s="212">
        <f t="shared" si="89"/>
        <v>23927248.998578146</v>
      </c>
      <c r="W1785" s="161">
        <f t="shared" si="90"/>
        <v>1499999.9985781461</v>
      </c>
      <c r="AA1785" s="36"/>
    </row>
    <row r="1786" spans="1:27" ht="14.45" x14ac:dyDescent="0.3">
      <c r="A1786" s="197" t="s">
        <v>191</v>
      </c>
      <c r="B1786" s="197" t="s">
        <v>44</v>
      </c>
      <c r="C1786" s="197" t="s">
        <v>33</v>
      </c>
      <c r="D1786" s="197" t="s">
        <v>40</v>
      </c>
      <c r="E1786" s="197" t="s">
        <v>31</v>
      </c>
      <c r="F1786" s="195" t="s">
        <v>4667</v>
      </c>
      <c r="G1786" s="195" t="s">
        <v>1686</v>
      </c>
      <c r="H1786" s="161">
        <f>Dane_baza!AR1775</f>
        <v>31306221</v>
      </c>
      <c r="I1786" s="161">
        <f>Dane_baza!AS1775</f>
        <v>1223385</v>
      </c>
      <c r="J1786" s="161">
        <f>Dane_baza!BX1775</f>
        <v>1218643</v>
      </c>
      <c r="K1786" s="161">
        <f>Dane_baza!AT1775</f>
        <v>0</v>
      </c>
      <c r="L1786" s="161">
        <f>Dane_baza!AU1775</f>
        <v>144835</v>
      </c>
      <c r="M1786" s="161">
        <f>Dane_baza!AV1775</f>
        <v>928977</v>
      </c>
      <c r="N1786" s="161">
        <f>Dane_baza!AY1775</f>
        <v>33139376</v>
      </c>
      <c r="O1786" s="161">
        <f>Dane_baza!AZ1775</f>
        <v>893700</v>
      </c>
      <c r="P1786" s="161">
        <f>Dane_baza!AW1775</f>
        <v>0</v>
      </c>
      <c r="Q1786" s="161">
        <f>Dane_baza!AX1775</f>
        <v>0</v>
      </c>
      <c r="R1786" s="212">
        <f t="shared" si="91"/>
        <v>68855137</v>
      </c>
      <c r="S1786" s="212">
        <f>Dane_baza!BU1775</f>
        <v>68944872.019999996</v>
      </c>
      <c r="T1786" s="212">
        <f>Dane_baza!BV1775</f>
        <v>1378988.27</v>
      </c>
      <c r="U1786" s="212">
        <f>Dane_baza!BW1775</f>
        <v>2031276.7067999989</v>
      </c>
      <c r="V1786" s="212">
        <f t="shared" si="89"/>
        <v>72355136.996799991</v>
      </c>
      <c r="W1786" s="161">
        <f t="shared" si="90"/>
        <v>3499999.9967999905</v>
      </c>
      <c r="AA1786" s="36"/>
    </row>
    <row r="1787" spans="1:27" ht="14.45" x14ac:dyDescent="0.3">
      <c r="A1787" s="197" t="s">
        <v>191</v>
      </c>
      <c r="B1787" s="197" t="s">
        <v>44</v>
      </c>
      <c r="C1787" s="197" t="s">
        <v>32</v>
      </c>
      <c r="D1787" s="197" t="s">
        <v>40</v>
      </c>
      <c r="E1787" s="197" t="s">
        <v>31</v>
      </c>
      <c r="F1787" s="195" t="s">
        <v>4668</v>
      </c>
      <c r="G1787" s="195" t="s">
        <v>1687</v>
      </c>
      <c r="H1787" s="161">
        <f>Dane_baza!AR1776</f>
        <v>13284160</v>
      </c>
      <c r="I1787" s="161">
        <f>Dane_baza!AS1776</f>
        <v>493213</v>
      </c>
      <c r="J1787" s="161">
        <f>Dane_baza!BX1776</f>
        <v>465627</v>
      </c>
      <c r="K1787" s="161">
        <f>Dane_baza!AT1776</f>
        <v>2239018</v>
      </c>
      <c r="L1787" s="161">
        <f>Dane_baza!AU1776</f>
        <v>0</v>
      </c>
      <c r="M1787" s="161">
        <f>Dane_baza!AV1776</f>
        <v>347255</v>
      </c>
      <c r="N1787" s="161">
        <f>Dane_baza!AY1776</f>
        <v>16207419</v>
      </c>
      <c r="O1787" s="161">
        <f>Dane_baza!AZ1776</f>
        <v>403868</v>
      </c>
      <c r="P1787" s="161">
        <f>Dane_baza!AW1776</f>
        <v>0</v>
      </c>
      <c r="Q1787" s="161">
        <f>Dane_baza!AX1776</f>
        <v>0</v>
      </c>
      <c r="R1787" s="212">
        <f t="shared" si="91"/>
        <v>33440560</v>
      </c>
      <c r="S1787" s="212">
        <f>Dane_baza!BU1776</f>
        <v>28302457.109999999</v>
      </c>
      <c r="T1787" s="212">
        <f>Dane_baza!BV1776</f>
        <v>660918.78</v>
      </c>
      <c r="U1787" s="212">
        <f>Dane_baza!BW1776</f>
        <v>6977184.1029614899</v>
      </c>
      <c r="V1787" s="212">
        <f t="shared" si="89"/>
        <v>35940559.992961489</v>
      </c>
      <c r="W1787" s="161">
        <f t="shared" si="90"/>
        <v>2499999.9929614887</v>
      </c>
      <c r="AA1787" s="36"/>
    </row>
    <row r="1788" spans="1:27" ht="14.45" x14ac:dyDescent="0.3">
      <c r="A1788" s="197" t="s">
        <v>191</v>
      </c>
      <c r="B1788" s="197" t="s">
        <v>44</v>
      </c>
      <c r="C1788" s="197" t="s">
        <v>37</v>
      </c>
      <c r="D1788" s="197" t="s">
        <v>36</v>
      </c>
      <c r="E1788" s="197" t="s">
        <v>31</v>
      </c>
      <c r="F1788" s="195" t="s">
        <v>4669</v>
      </c>
      <c r="G1788" s="195" t="s">
        <v>1688</v>
      </c>
      <c r="H1788" s="161">
        <f>Dane_baza!AR1777</f>
        <v>17308205</v>
      </c>
      <c r="I1788" s="161">
        <f>Dane_baza!AS1777</f>
        <v>123967</v>
      </c>
      <c r="J1788" s="161">
        <f>Dane_baza!BX1777</f>
        <v>656425</v>
      </c>
      <c r="K1788" s="161">
        <f>Dane_baza!AT1777</f>
        <v>1580067</v>
      </c>
      <c r="L1788" s="161">
        <f>Dane_baza!AU1777</f>
        <v>0</v>
      </c>
      <c r="M1788" s="161">
        <f>Dane_baza!AV1777</f>
        <v>759840</v>
      </c>
      <c r="N1788" s="161">
        <f>Dane_baza!AY1777</f>
        <v>8546290</v>
      </c>
      <c r="O1788" s="161">
        <f>Dane_baza!AZ1777</f>
        <v>238428</v>
      </c>
      <c r="P1788" s="161">
        <f>Dane_baza!AW1777</f>
        <v>0</v>
      </c>
      <c r="Q1788" s="161">
        <f>Dane_baza!AX1777</f>
        <v>0</v>
      </c>
      <c r="R1788" s="212">
        <f t="shared" si="91"/>
        <v>29213222</v>
      </c>
      <c r="S1788" s="212">
        <f>Dane_baza!BU1777</f>
        <v>25461142.600000001</v>
      </c>
      <c r="T1788" s="212">
        <f>Dane_baza!BV1777</f>
        <v>295803.84000000003</v>
      </c>
      <c r="U1788" s="212">
        <f>Dane_baza!BW1777</f>
        <v>4956275.1900000013</v>
      </c>
      <c r="V1788" s="212">
        <f t="shared" si="89"/>
        <v>30713221.630000003</v>
      </c>
      <c r="W1788" s="161">
        <f t="shared" si="90"/>
        <v>1499999.6300000027</v>
      </c>
      <c r="AA1788" s="36"/>
    </row>
    <row r="1789" spans="1:27" ht="14.45" x14ac:dyDescent="0.3">
      <c r="A1789" s="197" t="s">
        <v>191</v>
      </c>
      <c r="B1789" s="197" t="s">
        <v>44</v>
      </c>
      <c r="C1789" s="197" t="s">
        <v>39</v>
      </c>
      <c r="D1789" s="197" t="s">
        <v>36</v>
      </c>
      <c r="E1789" s="197" t="s">
        <v>31</v>
      </c>
      <c r="F1789" s="195" t="s">
        <v>4670</v>
      </c>
      <c r="G1789" s="195" t="s">
        <v>1689</v>
      </c>
      <c r="H1789" s="161">
        <f>Dane_baza!AR1778</f>
        <v>8895760</v>
      </c>
      <c r="I1789" s="161">
        <f>Dane_baza!AS1778</f>
        <v>409068</v>
      </c>
      <c r="J1789" s="161">
        <f>Dane_baza!BX1778</f>
        <v>431338</v>
      </c>
      <c r="K1789" s="161">
        <f>Dane_baza!AT1778</f>
        <v>7837685</v>
      </c>
      <c r="L1789" s="161">
        <f>Dane_baza!AU1778</f>
        <v>0</v>
      </c>
      <c r="M1789" s="161">
        <f>Dane_baza!AV1778</f>
        <v>907553</v>
      </c>
      <c r="N1789" s="161">
        <f>Dane_baza!AY1778</f>
        <v>11223282</v>
      </c>
      <c r="O1789" s="161">
        <f>Dane_baza!AZ1778</f>
        <v>327636</v>
      </c>
      <c r="P1789" s="161">
        <f>Dane_baza!AW1778</f>
        <v>0</v>
      </c>
      <c r="Q1789" s="161">
        <f>Dane_baza!AX1778</f>
        <v>0</v>
      </c>
      <c r="R1789" s="212">
        <f t="shared" si="91"/>
        <v>30032322</v>
      </c>
      <c r="S1789" s="212">
        <f>Dane_baza!BU1778</f>
        <v>20573964.239999998</v>
      </c>
      <c r="T1789" s="212">
        <f>Dane_baza!BV1778</f>
        <v>1215991.06</v>
      </c>
      <c r="U1789" s="212">
        <f>Dane_baza!BW1778</f>
        <v>10242366.707382014</v>
      </c>
      <c r="V1789" s="212">
        <f t="shared" si="89"/>
        <v>32032322.007382013</v>
      </c>
      <c r="W1789" s="161">
        <f t="shared" si="90"/>
        <v>2000000.0073820129</v>
      </c>
      <c r="AA1789" s="36"/>
    </row>
    <row r="1790" spans="1:27" ht="14.45" x14ac:dyDescent="0.3">
      <c r="A1790" s="197" t="s">
        <v>191</v>
      </c>
      <c r="B1790" s="197" t="s">
        <v>44</v>
      </c>
      <c r="C1790" s="197" t="s">
        <v>42</v>
      </c>
      <c r="D1790" s="197" t="s">
        <v>36</v>
      </c>
      <c r="E1790" s="197" t="s">
        <v>31</v>
      </c>
      <c r="F1790" s="195" t="s">
        <v>4671</v>
      </c>
      <c r="G1790" s="195" t="s">
        <v>1690</v>
      </c>
      <c r="H1790" s="161">
        <f>Dane_baza!AR1779</f>
        <v>6949737</v>
      </c>
      <c r="I1790" s="161">
        <f>Dane_baza!AS1779</f>
        <v>86298</v>
      </c>
      <c r="J1790" s="161">
        <f>Dane_baza!BX1779</f>
        <v>348289</v>
      </c>
      <c r="K1790" s="161">
        <f>Dane_baza!AT1779</f>
        <v>6663949</v>
      </c>
      <c r="L1790" s="161">
        <f>Dane_baza!AU1779</f>
        <v>0</v>
      </c>
      <c r="M1790" s="161">
        <f>Dane_baza!AV1779</f>
        <v>413261</v>
      </c>
      <c r="N1790" s="161">
        <f>Dane_baza!AY1779</f>
        <v>16085912</v>
      </c>
      <c r="O1790" s="161">
        <f>Dane_baza!AZ1779</f>
        <v>334124</v>
      </c>
      <c r="P1790" s="161">
        <f>Dane_baza!AW1779</f>
        <v>0</v>
      </c>
      <c r="Q1790" s="161">
        <f>Dane_baza!AX1779</f>
        <v>0</v>
      </c>
      <c r="R1790" s="212">
        <f t="shared" si="91"/>
        <v>30881570</v>
      </c>
      <c r="S1790" s="212">
        <f>Dane_baza!BU1779</f>
        <v>19396030.23</v>
      </c>
      <c r="T1790" s="212">
        <f>Dane_baza!BV1779</f>
        <v>94542.85</v>
      </c>
      <c r="U1790" s="212">
        <f>Dane_baza!BW1779</f>
        <v>13390996.926221792</v>
      </c>
      <c r="V1790" s="212">
        <f t="shared" si="89"/>
        <v>32881570.006221794</v>
      </c>
      <c r="W1790" s="161">
        <f t="shared" si="90"/>
        <v>2000000.0062217936</v>
      </c>
      <c r="AA1790" s="36"/>
    </row>
    <row r="1791" spans="1:27" ht="14.45" x14ac:dyDescent="0.3">
      <c r="A1791" s="197" t="s">
        <v>191</v>
      </c>
      <c r="B1791" s="197" t="s">
        <v>44</v>
      </c>
      <c r="C1791" s="197" t="s">
        <v>44</v>
      </c>
      <c r="D1791" s="197" t="s">
        <v>36</v>
      </c>
      <c r="E1791" s="197" t="s">
        <v>31</v>
      </c>
      <c r="F1791" s="195" t="s">
        <v>4672</v>
      </c>
      <c r="G1791" s="195" t="s">
        <v>1691</v>
      </c>
      <c r="H1791" s="161">
        <f>Dane_baza!AR1780</f>
        <v>7169590</v>
      </c>
      <c r="I1791" s="161">
        <f>Dane_baza!AS1780</f>
        <v>731143</v>
      </c>
      <c r="J1791" s="161">
        <f>Dane_baza!BX1780</f>
        <v>267838</v>
      </c>
      <c r="K1791" s="161">
        <f>Dane_baza!AT1780</f>
        <v>1309902</v>
      </c>
      <c r="L1791" s="161">
        <f>Dane_baza!AU1780</f>
        <v>0</v>
      </c>
      <c r="M1791" s="161">
        <f>Dane_baza!AV1780</f>
        <v>371845</v>
      </c>
      <c r="N1791" s="161">
        <f>Dane_baza!AY1780</f>
        <v>8618814</v>
      </c>
      <c r="O1791" s="161">
        <f>Dane_baza!AZ1780</f>
        <v>291953</v>
      </c>
      <c r="P1791" s="161">
        <f>Dane_baza!AW1780</f>
        <v>0</v>
      </c>
      <c r="Q1791" s="161">
        <f>Dane_baza!AX1780</f>
        <v>0</v>
      </c>
      <c r="R1791" s="212">
        <f t="shared" si="91"/>
        <v>18761085</v>
      </c>
      <c r="S1791" s="212">
        <f>Dane_baza!BU1780</f>
        <v>16031023.439999999</v>
      </c>
      <c r="T1791" s="212">
        <f>Dane_baza!BV1780</f>
        <v>1075575.54</v>
      </c>
      <c r="U1791" s="212">
        <f>Dane_baza!BW1780</f>
        <v>3154486.0291479663</v>
      </c>
      <c r="V1791" s="212">
        <f t="shared" si="89"/>
        <v>20261085.009147968</v>
      </c>
      <c r="W1791" s="161">
        <f t="shared" si="90"/>
        <v>1500000.0091479681</v>
      </c>
      <c r="AA1791" s="36"/>
    </row>
    <row r="1792" spans="1:27" ht="14.45" x14ac:dyDescent="0.3">
      <c r="A1792" s="197" t="s">
        <v>191</v>
      </c>
      <c r="B1792" s="197" t="s">
        <v>44</v>
      </c>
      <c r="C1792" s="197" t="s">
        <v>51</v>
      </c>
      <c r="D1792" s="197" t="s">
        <v>36</v>
      </c>
      <c r="E1792" s="197" t="s">
        <v>31</v>
      </c>
      <c r="F1792" s="195" t="s">
        <v>4673</v>
      </c>
      <c r="G1792" s="195" t="s">
        <v>1692</v>
      </c>
      <c r="H1792" s="161">
        <f>Dane_baza!AR1781</f>
        <v>8803402</v>
      </c>
      <c r="I1792" s="161">
        <f>Dane_baza!AS1781</f>
        <v>303360</v>
      </c>
      <c r="J1792" s="161">
        <f>Dane_baza!BX1781</f>
        <v>335098</v>
      </c>
      <c r="K1792" s="161">
        <f>Dane_baza!AT1781</f>
        <v>3015713</v>
      </c>
      <c r="L1792" s="161">
        <f>Dane_baza!AU1781</f>
        <v>0</v>
      </c>
      <c r="M1792" s="161">
        <f>Dane_baza!AV1781</f>
        <v>884025</v>
      </c>
      <c r="N1792" s="161">
        <f>Dane_baza!AY1781</f>
        <v>11505440</v>
      </c>
      <c r="O1792" s="161">
        <f>Dane_baza!AZ1781</f>
        <v>240050</v>
      </c>
      <c r="P1792" s="161">
        <f>Dane_baza!AW1781</f>
        <v>0</v>
      </c>
      <c r="Q1792" s="161">
        <f>Dane_baza!AX1781</f>
        <v>0</v>
      </c>
      <c r="R1792" s="212">
        <f t="shared" si="91"/>
        <v>25087088</v>
      </c>
      <c r="S1792" s="212">
        <f>Dane_baza!BU1781</f>
        <v>18992261.640000001</v>
      </c>
      <c r="T1792" s="212">
        <f>Dane_baza!BV1781</f>
        <v>481943.42</v>
      </c>
      <c r="U1792" s="212">
        <f>Dane_baza!BW1781</f>
        <v>7112882.9359265855</v>
      </c>
      <c r="V1792" s="212">
        <f t="shared" si="89"/>
        <v>26587087.995926589</v>
      </c>
      <c r="W1792" s="161">
        <f t="shared" si="90"/>
        <v>1499999.9959265888</v>
      </c>
      <c r="AA1792" s="36"/>
    </row>
    <row r="1793" spans="1:27" ht="14.45" x14ac:dyDescent="0.3">
      <c r="A1793" s="197" t="s">
        <v>191</v>
      </c>
      <c r="B1793" s="197" t="s">
        <v>44</v>
      </c>
      <c r="C1793" s="197" t="s">
        <v>75</v>
      </c>
      <c r="D1793" s="197" t="s">
        <v>36</v>
      </c>
      <c r="E1793" s="197" t="s">
        <v>31</v>
      </c>
      <c r="F1793" s="195" t="s">
        <v>4674</v>
      </c>
      <c r="G1793" s="195" t="s">
        <v>1693</v>
      </c>
      <c r="H1793" s="161">
        <f>Dane_baza!AR1782</f>
        <v>8809632</v>
      </c>
      <c r="I1793" s="161">
        <f>Dane_baza!AS1782</f>
        <v>66037</v>
      </c>
      <c r="J1793" s="161">
        <f>Dane_baza!BX1782</f>
        <v>331613</v>
      </c>
      <c r="K1793" s="161">
        <f>Dane_baza!AT1782</f>
        <v>2116602</v>
      </c>
      <c r="L1793" s="161">
        <f>Dane_baza!AU1782</f>
        <v>0</v>
      </c>
      <c r="M1793" s="161">
        <f>Dane_baza!AV1782</f>
        <v>831540</v>
      </c>
      <c r="N1793" s="161">
        <f>Dane_baza!AY1782</f>
        <v>8950043</v>
      </c>
      <c r="O1793" s="161">
        <f>Dane_baza!AZ1782</f>
        <v>210855</v>
      </c>
      <c r="P1793" s="161">
        <f>Dane_baza!AW1782</f>
        <v>0</v>
      </c>
      <c r="Q1793" s="161">
        <f>Dane_baza!AX1782</f>
        <v>0</v>
      </c>
      <c r="R1793" s="212">
        <f t="shared" si="91"/>
        <v>21316322</v>
      </c>
      <c r="S1793" s="212">
        <f>Dane_baza!BU1782</f>
        <v>20522184.09</v>
      </c>
      <c r="T1793" s="212">
        <f>Dane_baza!BV1782</f>
        <v>75483.25</v>
      </c>
      <c r="U1793" s="212">
        <f>Dane_baza!BW1782</f>
        <v>2218654.6632999964</v>
      </c>
      <c r="V1793" s="212">
        <f t="shared" si="89"/>
        <v>22816322.003299996</v>
      </c>
      <c r="W1793" s="161">
        <f t="shared" si="90"/>
        <v>1500000.0032999963</v>
      </c>
      <c r="AA1793" s="36"/>
    </row>
    <row r="1794" spans="1:27" ht="14.45" x14ac:dyDescent="0.3">
      <c r="A1794" s="197" t="s">
        <v>191</v>
      </c>
      <c r="B1794" s="197" t="s">
        <v>44</v>
      </c>
      <c r="C1794" s="197" t="s">
        <v>77</v>
      </c>
      <c r="D1794" s="197" t="s">
        <v>36</v>
      </c>
      <c r="E1794" s="197" t="s">
        <v>31</v>
      </c>
      <c r="F1794" s="195" t="s">
        <v>4675</v>
      </c>
      <c r="G1794" s="195" t="s">
        <v>1694</v>
      </c>
      <c r="H1794" s="161">
        <f>Dane_baza!AR1783</f>
        <v>26217162</v>
      </c>
      <c r="I1794" s="161">
        <f>Dane_baza!AS1783</f>
        <v>472101</v>
      </c>
      <c r="J1794" s="161">
        <f>Dane_baza!BX1783</f>
        <v>931351</v>
      </c>
      <c r="K1794" s="161">
        <f>Dane_baza!AT1783</f>
        <v>8766465</v>
      </c>
      <c r="L1794" s="161">
        <f>Dane_baza!AU1783</f>
        <v>0</v>
      </c>
      <c r="M1794" s="161">
        <f>Dane_baza!AV1783</f>
        <v>763250</v>
      </c>
      <c r="N1794" s="161">
        <f>Dane_baza!AY1783</f>
        <v>28059810</v>
      </c>
      <c r="O1794" s="161">
        <f>Dane_baza!AZ1783</f>
        <v>741236</v>
      </c>
      <c r="P1794" s="161">
        <f>Dane_baza!AW1783</f>
        <v>0</v>
      </c>
      <c r="Q1794" s="161">
        <f>Dane_baza!AX1783</f>
        <v>0</v>
      </c>
      <c r="R1794" s="212">
        <f t="shared" si="91"/>
        <v>65951375</v>
      </c>
      <c r="S1794" s="212">
        <f>Dane_baza!BU1783</f>
        <v>58276934.579999998</v>
      </c>
      <c r="T1794" s="212">
        <f>Dane_baza!BV1783</f>
        <v>919963.98</v>
      </c>
      <c r="U1794" s="212">
        <f>Dane_baza!BW1783</f>
        <v>10254476.059999999</v>
      </c>
      <c r="V1794" s="212">
        <f t="shared" si="89"/>
        <v>69451374.61999999</v>
      </c>
      <c r="W1794" s="161">
        <f t="shared" si="90"/>
        <v>3499999.6199999899</v>
      </c>
      <c r="AA1794" s="36"/>
    </row>
    <row r="1795" spans="1:27" ht="14.45" x14ac:dyDescent="0.3">
      <c r="A1795" s="197" t="s">
        <v>191</v>
      </c>
      <c r="B1795" s="197" t="s">
        <v>51</v>
      </c>
      <c r="C1795" s="197" t="s">
        <v>33</v>
      </c>
      <c r="D1795" s="197" t="s">
        <v>34</v>
      </c>
      <c r="E1795" s="197" t="s">
        <v>31</v>
      </c>
      <c r="F1795" s="195" t="s">
        <v>4676</v>
      </c>
      <c r="G1795" s="195" t="s">
        <v>1695</v>
      </c>
      <c r="H1795" s="161">
        <f>Dane_baza!AR1784</f>
        <v>40781183</v>
      </c>
      <c r="I1795" s="161">
        <f>Dane_baza!AS1784</f>
        <v>3828280</v>
      </c>
      <c r="J1795" s="161">
        <f>Dane_baza!BX1784</f>
        <v>1389633</v>
      </c>
      <c r="K1795" s="161">
        <f>Dane_baza!AT1784</f>
        <v>0</v>
      </c>
      <c r="L1795" s="161">
        <f>Dane_baza!AU1784</f>
        <v>0</v>
      </c>
      <c r="M1795" s="161">
        <f>Dane_baza!AV1784</f>
        <v>952685</v>
      </c>
      <c r="N1795" s="161">
        <f>Dane_baza!AY1784</f>
        <v>41616312</v>
      </c>
      <c r="O1795" s="161">
        <f>Dane_baza!AZ1784</f>
        <v>1503557</v>
      </c>
      <c r="P1795" s="161">
        <f>Dane_baza!AW1784</f>
        <v>0</v>
      </c>
      <c r="Q1795" s="161">
        <f>Dane_baza!AX1784</f>
        <v>0</v>
      </c>
      <c r="R1795" s="212">
        <f t="shared" si="91"/>
        <v>90071650</v>
      </c>
      <c r="S1795" s="212">
        <f>Dane_baza!BU1784</f>
        <v>87049921.450000003</v>
      </c>
      <c r="T1795" s="212">
        <f>Dane_baza!BV1784</f>
        <v>3290874.29</v>
      </c>
      <c r="U1795" s="212">
        <f>Dane_baza!BW1784</f>
        <v>5513213.1799999997</v>
      </c>
      <c r="V1795" s="212">
        <f t="shared" si="89"/>
        <v>95854008.920000017</v>
      </c>
      <c r="W1795" s="161">
        <f t="shared" si="90"/>
        <v>5782358.9200000167</v>
      </c>
      <c r="AA1795" s="36"/>
    </row>
    <row r="1796" spans="1:27" ht="14.45" x14ac:dyDescent="0.3">
      <c r="A1796" s="197" t="s">
        <v>191</v>
      </c>
      <c r="B1796" s="197" t="s">
        <v>51</v>
      </c>
      <c r="C1796" s="197" t="s">
        <v>32</v>
      </c>
      <c r="D1796" s="197" t="s">
        <v>36</v>
      </c>
      <c r="E1796" s="197" t="s">
        <v>31</v>
      </c>
      <c r="F1796" s="195" t="s">
        <v>4677</v>
      </c>
      <c r="G1796" s="195" t="s">
        <v>1696</v>
      </c>
      <c r="H1796" s="161">
        <f>Dane_baza!AR1785</f>
        <v>5119925</v>
      </c>
      <c r="I1796" s="161">
        <f>Dane_baza!AS1785</f>
        <v>861941</v>
      </c>
      <c r="J1796" s="161">
        <f>Dane_baza!BX1785</f>
        <v>220064</v>
      </c>
      <c r="K1796" s="161">
        <f>Dane_baza!AT1785</f>
        <v>915625</v>
      </c>
      <c r="L1796" s="161">
        <f>Dane_baza!AU1785</f>
        <v>0</v>
      </c>
      <c r="M1796" s="161">
        <f>Dane_baza!AV1785</f>
        <v>1252541</v>
      </c>
      <c r="N1796" s="161">
        <f>Dane_baza!AY1785</f>
        <v>8044508</v>
      </c>
      <c r="O1796" s="161">
        <f>Dane_baza!AZ1785</f>
        <v>241672</v>
      </c>
      <c r="P1796" s="161">
        <f>Dane_baza!AW1785</f>
        <v>0</v>
      </c>
      <c r="Q1796" s="161">
        <f>Dane_baza!AX1785</f>
        <v>0</v>
      </c>
      <c r="R1796" s="212">
        <f t="shared" si="91"/>
        <v>16656276</v>
      </c>
      <c r="S1796" s="212">
        <f>Dane_baza!BU1785</f>
        <v>10861704.18</v>
      </c>
      <c r="T1796" s="212">
        <f>Dane_baza!BV1785</f>
        <v>813264.29</v>
      </c>
      <c r="U1796" s="212">
        <f>Dane_baza!BW1785</f>
        <v>5981307.54</v>
      </c>
      <c r="V1796" s="212">
        <f t="shared" si="89"/>
        <v>17656276.009999998</v>
      </c>
      <c r="W1796" s="161">
        <f t="shared" si="90"/>
        <v>1000000.0099999979</v>
      </c>
      <c r="AA1796" s="36"/>
    </row>
    <row r="1797" spans="1:27" ht="14.45" x14ac:dyDescent="0.3">
      <c r="A1797" s="197" t="s">
        <v>191</v>
      </c>
      <c r="B1797" s="197" t="s">
        <v>51</v>
      </c>
      <c r="C1797" s="197" t="s">
        <v>37</v>
      </c>
      <c r="D1797" s="197" t="s">
        <v>36</v>
      </c>
      <c r="E1797" s="197" t="s">
        <v>31</v>
      </c>
      <c r="F1797" s="195" t="s">
        <v>4678</v>
      </c>
      <c r="G1797" s="195" t="s">
        <v>1697</v>
      </c>
      <c r="H1797" s="161">
        <f>Dane_baza!AR1786</f>
        <v>5784232</v>
      </c>
      <c r="I1797" s="161">
        <f>Dane_baza!AS1786</f>
        <v>1066898</v>
      </c>
      <c r="J1797" s="161">
        <f>Dane_baza!BX1786</f>
        <v>384984</v>
      </c>
      <c r="K1797" s="161">
        <f>Dane_baza!AT1786</f>
        <v>6331626</v>
      </c>
      <c r="L1797" s="161">
        <f>Dane_baza!AU1786</f>
        <v>342454</v>
      </c>
      <c r="M1797" s="161">
        <f>Dane_baza!AV1786</f>
        <v>611345</v>
      </c>
      <c r="N1797" s="161">
        <f>Dane_baza!AY1786</f>
        <v>11552453</v>
      </c>
      <c r="O1797" s="161">
        <f>Dane_baza!AZ1786</f>
        <v>306550</v>
      </c>
      <c r="P1797" s="161">
        <f>Dane_baza!AW1786</f>
        <v>0</v>
      </c>
      <c r="Q1797" s="161">
        <f>Dane_baza!AX1786</f>
        <v>0</v>
      </c>
      <c r="R1797" s="212">
        <f t="shared" si="91"/>
        <v>26380542</v>
      </c>
      <c r="S1797" s="212">
        <f>Dane_baza!BU1786</f>
        <v>16986971.16</v>
      </c>
      <c r="T1797" s="212">
        <f>Dane_baza!BV1786</f>
        <v>1588606.98</v>
      </c>
      <c r="U1797" s="212">
        <f>Dane_baza!BW1786</f>
        <v>9804963.8603461534</v>
      </c>
      <c r="V1797" s="212">
        <f t="shared" si="89"/>
        <v>28380542.000346154</v>
      </c>
      <c r="W1797" s="161">
        <f t="shared" si="90"/>
        <v>2000000.000346154</v>
      </c>
      <c r="AA1797" s="36"/>
    </row>
    <row r="1798" spans="1:27" ht="14.45" x14ac:dyDescent="0.3">
      <c r="A1798" s="197" t="s">
        <v>191</v>
      </c>
      <c r="B1798" s="197" t="s">
        <v>51</v>
      </c>
      <c r="C1798" s="197" t="s">
        <v>39</v>
      </c>
      <c r="D1798" s="197" t="s">
        <v>36</v>
      </c>
      <c r="E1798" s="197" t="s">
        <v>31</v>
      </c>
      <c r="F1798" s="195" t="s">
        <v>4679</v>
      </c>
      <c r="G1798" s="195" t="s">
        <v>1698</v>
      </c>
      <c r="H1798" s="161">
        <f>Dane_baza!AR1787</f>
        <v>8865418</v>
      </c>
      <c r="I1798" s="161">
        <f>Dane_baza!AS1787</f>
        <v>818153</v>
      </c>
      <c r="J1798" s="161">
        <f>Dane_baza!BX1787</f>
        <v>351625</v>
      </c>
      <c r="K1798" s="161">
        <f>Dane_baza!AT1787</f>
        <v>1415349</v>
      </c>
      <c r="L1798" s="161">
        <f>Dane_baza!AU1787</f>
        <v>32914</v>
      </c>
      <c r="M1798" s="161">
        <f>Dane_baza!AV1787</f>
        <v>882422</v>
      </c>
      <c r="N1798" s="161">
        <f>Dane_baza!AY1787</f>
        <v>11603313</v>
      </c>
      <c r="O1798" s="161">
        <f>Dane_baza!AZ1787</f>
        <v>241672</v>
      </c>
      <c r="P1798" s="161">
        <f>Dane_baza!AW1787</f>
        <v>0</v>
      </c>
      <c r="Q1798" s="161">
        <f>Dane_baza!AX1787</f>
        <v>0</v>
      </c>
      <c r="R1798" s="212">
        <f t="shared" si="91"/>
        <v>24210866</v>
      </c>
      <c r="S1798" s="212">
        <f>Dane_baza!BU1787</f>
        <v>21697418.920000002</v>
      </c>
      <c r="T1798" s="212">
        <f>Dane_baza!BV1787</f>
        <v>1076945.17</v>
      </c>
      <c r="U1798" s="212">
        <f>Dane_baza!BW1787</f>
        <v>3436501.63</v>
      </c>
      <c r="V1798" s="212">
        <f t="shared" si="89"/>
        <v>26210865.720000003</v>
      </c>
      <c r="W1798" s="161">
        <f t="shared" si="90"/>
        <v>1999999.7200000025</v>
      </c>
      <c r="AA1798" s="36"/>
    </row>
    <row r="1799" spans="1:27" ht="14.45" x14ac:dyDescent="0.3">
      <c r="A1799" s="197" t="s">
        <v>191</v>
      </c>
      <c r="B1799" s="197" t="s">
        <v>51</v>
      </c>
      <c r="C1799" s="197" t="s">
        <v>42</v>
      </c>
      <c r="D1799" s="197" t="s">
        <v>36</v>
      </c>
      <c r="E1799" s="197" t="s">
        <v>31</v>
      </c>
      <c r="F1799" s="195" t="s">
        <v>4680</v>
      </c>
      <c r="G1799" s="195" t="s">
        <v>1699</v>
      </c>
      <c r="H1799" s="161">
        <f>Dane_baza!AR1788</f>
        <v>6481145</v>
      </c>
      <c r="I1799" s="161">
        <f>Dane_baza!AS1788</f>
        <v>54721</v>
      </c>
      <c r="J1799" s="161">
        <f>Dane_baza!BX1788</f>
        <v>362332</v>
      </c>
      <c r="K1799" s="161">
        <f>Dane_baza!AT1788</f>
        <v>5901109</v>
      </c>
      <c r="L1799" s="161">
        <f>Dane_baza!AU1788</f>
        <v>111596</v>
      </c>
      <c r="M1799" s="161">
        <f>Dane_baza!AV1788</f>
        <v>1196030</v>
      </c>
      <c r="N1799" s="161">
        <f>Dane_baza!AY1788</f>
        <v>17353470</v>
      </c>
      <c r="O1799" s="161">
        <f>Dane_baza!AZ1788</f>
        <v>343856</v>
      </c>
      <c r="P1799" s="161">
        <f>Dane_baza!AW1788</f>
        <v>0</v>
      </c>
      <c r="Q1799" s="161">
        <f>Dane_baza!AX1788</f>
        <v>0</v>
      </c>
      <c r="R1799" s="212">
        <f t="shared" si="91"/>
        <v>31804259</v>
      </c>
      <c r="S1799" s="212">
        <f>Dane_baza!BU1788</f>
        <v>18326755.100000001</v>
      </c>
      <c r="T1799" s="212">
        <f>Dane_baza!BV1788</f>
        <v>132836.21</v>
      </c>
      <c r="U1799" s="212">
        <f>Dane_baza!BW1788</f>
        <v>15344667.685078293</v>
      </c>
      <c r="V1799" s="212">
        <f t="shared" si="89"/>
        <v>33804258.995078295</v>
      </c>
      <c r="W1799" s="161">
        <f t="shared" si="90"/>
        <v>1999999.9950782955</v>
      </c>
      <c r="AA1799" s="36"/>
    </row>
    <row r="1800" spans="1:27" ht="14.45" x14ac:dyDescent="0.3">
      <c r="A1800" s="197" t="s">
        <v>191</v>
      </c>
      <c r="B1800" s="197" t="s">
        <v>51</v>
      </c>
      <c r="C1800" s="197" t="s">
        <v>44</v>
      </c>
      <c r="D1800" s="197" t="s">
        <v>36</v>
      </c>
      <c r="E1800" s="197" t="s">
        <v>31</v>
      </c>
      <c r="F1800" s="195" t="s">
        <v>4681</v>
      </c>
      <c r="G1800" s="195" t="s">
        <v>1700</v>
      </c>
      <c r="H1800" s="161">
        <f>Dane_baza!AR1789</f>
        <v>15112655</v>
      </c>
      <c r="I1800" s="161">
        <f>Dane_baza!AS1789</f>
        <v>295048</v>
      </c>
      <c r="J1800" s="161">
        <f>Dane_baza!BX1789</f>
        <v>635713</v>
      </c>
      <c r="K1800" s="161">
        <f>Dane_baza!AT1789</f>
        <v>8738941</v>
      </c>
      <c r="L1800" s="161">
        <f>Dane_baza!AU1789</f>
        <v>0</v>
      </c>
      <c r="M1800" s="161">
        <f>Dane_baza!AV1789</f>
        <v>593333</v>
      </c>
      <c r="N1800" s="161">
        <f>Dane_baza!AY1789</f>
        <v>25990468</v>
      </c>
      <c r="O1800" s="161">
        <f>Dane_baza!AZ1789</f>
        <v>570930</v>
      </c>
      <c r="P1800" s="161">
        <f>Dane_baza!AW1789</f>
        <v>0</v>
      </c>
      <c r="Q1800" s="161">
        <f>Dane_baza!AX1789</f>
        <v>0</v>
      </c>
      <c r="R1800" s="212">
        <f t="shared" si="91"/>
        <v>51937088</v>
      </c>
      <c r="S1800" s="212">
        <f>Dane_baza!BU1789</f>
        <v>37374286.909999996</v>
      </c>
      <c r="T1800" s="212">
        <f>Dane_baza!BV1789</f>
        <v>165844.78</v>
      </c>
      <c r="U1800" s="212">
        <f>Dane_baza!BW1789</f>
        <v>17396955.949999996</v>
      </c>
      <c r="V1800" s="212">
        <f t="shared" si="89"/>
        <v>54937087.639999993</v>
      </c>
      <c r="W1800" s="161">
        <f t="shared" si="90"/>
        <v>2999999.6399999931</v>
      </c>
      <c r="AA1800" s="36"/>
    </row>
    <row r="1801" spans="1:27" ht="14.45" x14ac:dyDescent="0.3">
      <c r="A1801" s="197" t="s">
        <v>191</v>
      </c>
      <c r="B1801" s="197" t="s">
        <v>51</v>
      </c>
      <c r="C1801" s="197" t="s">
        <v>51</v>
      </c>
      <c r="D1801" s="197" t="s">
        <v>36</v>
      </c>
      <c r="E1801" s="197" t="s">
        <v>31</v>
      </c>
      <c r="F1801" s="195" t="s">
        <v>4682</v>
      </c>
      <c r="G1801" s="195" t="s">
        <v>1701</v>
      </c>
      <c r="H1801" s="161">
        <f>Dane_baza!AR1790</f>
        <v>5413969</v>
      </c>
      <c r="I1801" s="161">
        <f>Dane_baza!AS1790</f>
        <v>290701</v>
      </c>
      <c r="J1801" s="161">
        <f>Dane_baza!BX1790</f>
        <v>346946</v>
      </c>
      <c r="K1801" s="161">
        <f>Dane_baza!AT1790</f>
        <v>7899437</v>
      </c>
      <c r="L1801" s="161">
        <f>Dane_baza!AU1790</f>
        <v>324925</v>
      </c>
      <c r="M1801" s="161">
        <f>Dane_baza!AV1790</f>
        <v>1018465</v>
      </c>
      <c r="N1801" s="161">
        <f>Dane_baza!AY1790</f>
        <v>11637763</v>
      </c>
      <c r="O1801" s="161">
        <f>Dane_baza!AZ1790</f>
        <v>231940</v>
      </c>
      <c r="P1801" s="161">
        <f>Dane_baza!AW1790</f>
        <v>0</v>
      </c>
      <c r="Q1801" s="161">
        <f>Dane_baza!AX1790</f>
        <v>0</v>
      </c>
      <c r="R1801" s="212">
        <f t="shared" si="91"/>
        <v>27164146</v>
      </c>
      <c r="S1801" s="212">
        <f>Dane_baza!BU1790</f>
        <v>16301379.5</v>
      </c>
      <c r="T1801" s="212">
        <f>Dane_baza!BV1790</f>
        <v>306689.31</v>
      </c>
      <c r="U1801" s="212">
        <f>Dane_baza!BW1790</f>
        <v>12556077.194171429</v>
      </c>
      <c r="V1801" s="212">
        <f t="shared" si="89"/>
        <v>29164146.004171431</v>
      </c>
      <c r="W1801" s="161">
        <f t="shared" si="90"/>
        <v>2000000.0041714311</v>
      </c>
      <c r="AA1801" s="36"/>
    </row>
    <row r="1802" spans="1:27" ht="14.45" x14ac:dyDescent="0.3">
      <c r="A1802" s="197" t="s">
        <v>191</v>
      </c>
      <c r="B1802" s="197" t="s">
        <v>51</v>
      </c>
      <c r="C1802" s="197" t="s">
        <v>75</v>
      </c>
      <c r="D1802" s="197" t="s">
        <v>40</v>
      </c>
      <c r="E1802" s="197" t="s">
        <v>31</v>
      </c>
      <c r="F1802" s="195" t="s">
        <v>4683</v>
      </c>
      <c r="G1802" s="195" t="s">
        <v>1702</v>
      </c>
      <c r="H1802" s="161">
        <f>Dane_baza!AR1791</f>
        <v>13361881</v>
      </c>
      <c r="I1802" s="161">
        <f>Dane_baza!AS1791</f>
        <v>475190</v>
      </c>
      <c r="J1802" s="161">
        <f>Dane_baza!BX1791</f>
        <v>529603</v>
      </c>
      <c r="K1802" s="161">
        <f>Dane_baza!AT1791</f>
        <v>4343665</v>
      </c>
      <c r="L1802" s="161">
        <f>Dane_baza!AU1791</f>
        <v>32871</v>
      </c>
      <c r="M1802" s="161">
        <f>Dane_baza!AV1791</f>
        <v>852299</v>
      </c>
      <c r="N1802" s="161">
        <f>Dane_baza!AY1791</f>
        <v>22995466</v>
      </c>
      <c r="O1802" s="161">
        <f>Dane_baza!AZ1791</f>
        <v>334124</v>
      </c>
      <c r="P1802" s="161">
        <f>Dane_baza!AW1791</f>
        <v>0</v>
      </c>
      <c r="Q1802" s="161">
        <f>Dane_baza!AX1791</f>
        <v>0</v>
      </c>
      <c r="R1802" s="212">
        <f t="shared" si="91"/>
        <v>42925099</v>
      </c>
      <c r="S1802" s="212">
        <f>Dane_baza!BU1791</f>
        <v>29981895.309999999</v>
      </c>
      <c r="T1802" s="212">
        <f>Dane_baza!BV1791</f>
        <v>747607.87</v>
      </c>
      <c r="U1802" s="212">
        <f>Dane_baza!BW1791</f>
        <v>14695595.669999998</v>
      </c>
      <c r="V1802" s="212">
        <f t="shared" si="89"/>
        <v>45425098.849999994</v>
      </c>
      <c r="W1802" s="161">
        <f t="shared" si="90"/>
        <v>2499999.849999994</v>
      </c>
      <c r="AA1802" s="36"/>
    </row>
    <row r="1803" spans="1:27" ht="14.45" x14ac:dyDescent="0.3">
      <c r="A1803" s="197" t="s">
        <v>191</v>
      </c>
      <c r="B1803" s="197" t="s">
        <v>75</v>
      </c>
      <c r="C1803" s="197" t="s">
        <v>33</v>
      </c>
      <c r="D1803" s="197" t="s">
        <v>34</v>
      </c>
      <c r="E1803" s="197" t="s">
        <v>31</v>
      </c>
      <c r="F1803" s="195" t="s">
        <v>4684</v>
      </c>
      <c r="G1803" s="195" t="s">
        <v>1703</v>
      </c>
      <c r="H1803" s="161">
        <f>Dane_baza!AR1792</f>
        <v>35480503</v>
      </c>
      <c r="I1803" s="161">
        <f>Dane_baza!AS1792</f>
        <v>2425764</v>
      </c>
      <c r="J1803" s="161">
        <f>Dane_baza!BX1792</f>
        <v>1228461</v>
      </c>
      <c r="K1803" s="161">
        <f>Dane_baza!AT1792</f>
        <v>0</v>
      </c>
      <c r="L1803" s="161">
        <f>Dane_baza!AU1792</f>
        <v>235021</v>
      </c>
      <c r="M1803" s="161">
        <f>Dane_baza!AV1792</f>
        <v>861649</v>
      </c>
      <c r="N1803" s="161">
        <f>Dane_baza!AY1792</f>
        <v>32264658</v>
      </c>
      <c r="O1803" s="161">
        <f>Dane_baza!AZ1792</f>
        <v>979664</v>
      </c>
      <c r="P1803" s="161">
        <f>Dane_baza!AW1792</f>
        <v>0</v>
      </c>
      <c r="Q1803" s="161">
        <f>Dane_baza!AX1792</f>
        <v>0</v>
      </c>
      <c r="R1803" s="212">
        <f t="shared" si="91"/>
        <v>73475720</v>
      </c>
      <c r="S1803" s="212">
        <f>Dane_baza!BU1792</f>
        <v>76692170.219999999</v>
      </c>
      <c r="T1803" s="212">
        <f>Dane_baza!BV1792</f>
        <v>4681656</v>
      </c>
      <c r="U1803" s="212">
        <f>Dane_baza!BW1792</f>
        <v>0</v>
      </c>
      <c r="V1803" s="212">
        <f t="shared" si="89"/>
        <v>81373826.219999999</v>
      </c>
      <c r="W1803" s="161">
        <f t="shared" si="90"/>
        <v>7898106.2199999988</v>
      </c>
      <c r="AA1803" s="36"/>
    </row>
    <row r="1804" spans="1:27" ht="14.45" x14ac:dyDescent="0.3">
      <c r="A1804" s="197" t="s">
        <v>191</v>
      </c>
      <c r="B1804" s="197" t="s">
        <v>75</v>
      </c>
      <c r="C1804" s="197" t="s">
        <v>32</v>
      </c>
      <c r="D1804" s="197" t="s">
        <v>34</v>
      </c>
      <c r="E1804" s="197" t="s">
        <v>31</v>
      </c>
      <c r="F1804" s="195" t="s">
        <v>4685</v>
      </c>
      <c r="G1804" s="195" t="s">
        <v>1704</v>
      </c>
      <c r="H1804" s="161">
        <f>Dane_baza!AR1793</f>
        <v>108318241</v>
      </c>
      <c r="I1804" s="161">
        <f>Dane_baza!AS1793</f>
        <v>6214266</v>
      </c>
      <c r="J1804" s="161">
        <f>Dane_baza!BX1793</f>
        <v>3681325</v>
      </c>
      <c r="K1804" s="161">
        <f>Dane_baza!AT1793</f>
        <v>0</v>
      </c>
      <c r="L1804" s="161">
        <f>Dane_baza!AU1793</f>
        <v>139004</v>
      </c>
      <c r="M1804" s="161">
        <f>Dane_baza!AV1793</f>
        <v>1698242</v>
      </c>
      <c r="N1804" s="161">
        <f>Dane_baza!AY1793</f>
        <v>65626032</v>
      </c>
      <c r="O1804" s="161">
        <f>Dane_baza!AZ1793</f>
        <v>1985279</v>
      </c>
      <c r="P1804" s="161">
        <f>Dane_baza!AW1793</f>
        <v>0</v>
      </c>
      <c r="Q1804" s="161">
        <f>Dane_baza!AX1793</f>
        <v>0</v>
      </c>
      <c r="R1804" s="212">
        <f t="shared" si="91"/>
        <v>187662389</v>
      </c>
      <c r="S1804" s="212">
        <f>Dane_baza!BU1793</f>
        <v>185258808.5</v>
      </c>
      <c r="T1804" s="212">
        <f>Dane_baza!BV1793</f>
        <v>8938095.4600000009</v>
      </c>
      <c r="U1804" s="212">
        <f>Dane_baza!BW1793</f>
        <v>0</v>
      </c>
      <c r="V1804" s="212">
        <f t="shared" si="89"/>
        <v>194196903.96000001</v>
      </c>
      <c r="W1804" s="161">
        <f t="shared" si="90"/>
        <v>6534514.9600000083</v>
      </c>
      <c r="AA1804" s="36"/>
    </row>
    <row r="1805" spans="1:27" ht="14.45" x14ac:dyDescent="0.3">
      <c r="A1805" s="197" t="s">
        <v>191</v>
      </c>
      <c r="B1805" s="197" t="s">
        <v>75</v>
      </c>
      <c r="C1805" s="197" t="s">
        <v>37</v>
      </c>
      <c r="D1805" s="197" t="s">
        <v>34</v>
      </c>
      <c r="E1805" s="197" t="s">
        <v>31</v>
      </c>
      <c r="F1805" s="195" t="s">
        <v>4686</v>
      </c>
      <c r="G1805" s="195" t="s">
        <v>1705</v>
      </c>
      <c r="H1805" s="161">
        <f>Dane_baza!AR1794</f>
        <v>40689468</v>
      </c>
      <c r="I1805" s="161">
        <f>Dane_baza!AS1794</f>
        <v>944141</v>
      </c>
      <c r="J1805" s="161">
        <f>Dane_baza!BX1794</f>
        <v>1228399</v>
      </c>
      <c r="K1805" s="161">
        <f>Dane_baza!AT1794</f>
        <v>1888826</v>
      </c>
      <c r="L1805" s="161">
        <f>Dane_baza!AU1794</f>
        <v>0</v>
      </c>
      <c r="M1805" s="161">
        <f>Dane_baza!AV1794</f>
        <v>897149</v>
      </c>
      <c r="N1805" s="161">
        <f>Dane_baza!AY1794</f>
        <v>39641935</v>
      </c>
      <c r="O1805" s="161">
        <f>Dane_baza!AZ1794</f>
        <v>1192141</v>
      </c>
      <c r="P1805" s="161">
        <f>Dane_baza!AW1794</f>
        <v>0</v>
      </c>
      <c r="Q1805" s="161">
        <f>Dane_baza!AX1794</f>
        <v>0</v>
      </c>
      <c r="R1805" s="212">
        <f t="shared" si="91"/>
        <v>86482059</v>
      </c>
      <c r="S1805" s="212">
        <f>Dane_baza!BU1794</f>
        <v>90509213.189999998</v>
      </c>
      <c r="T1805" s="212">
        <f>Dane_baza!BV1794</f>
        <v>955522.74</v>
      </c>
      <c r="U1805" s="212">
        <f>Dane_baza!BW1794</f>
        <v>0</v>
      </c>
      <c r="V1805" s="212">
        <f t="shared" si="89"/>
        <v>91464735.929999992</v>
      </c>
      <c r="W1805" s="161">
        <f t="shared" si="90"/>
        <v>4982676.9299999923</v>
      </c>
      <c r="AA1805" s="36"/>
    </row>
    <row r="1806" spans="1:27" ht="14.45" x14ac:dyDescent="0.3">
      <c r="A1806" s="197" t="s">
        <v>191</v>
      </c>
      <c r="B1806" s="197" t="s">
        <v>75</v>
      </c>
      <c r="C1806" s="197" t="s">
        <v>39</v>
      </c>
      <c r="D1806" s="197" t="s">
        <v>36</v>
      </c>
      <c r="E1806" s="197" t="s">
        <v>31</v>
      </c>
      <c r="F1806" s="195" t="s">
        <v>4687</v>
      </c>
      <c r="G1806" s="195" t="s">
        <v>1706</v>
      </c>
      <c r="H1806" s="161">
        <f>Dane_baza!AR1795</f>
        <v>12782270</v>
      </c>
      <c r="I1806" s="161">
        <f>Dane_baza!AS1795</f>
        <v>9282480</v>
      </c>
      <c r="J1806" s="161">
        <f>Dane_baza!BX1795</f>
        <v>399906</v>
      </c>
      <c r="K1806" s="161">
        <f>Dane_baza!AT1795</f>
        <v>0</v>
      </c>
      <c r="L1806" s="161">
        <f>Dane_baza!AU1795</f>
        <v>0</v>
      </c>
      <c r="M1806" s="161">
        <f>Dane_baza!AV1795</f>
        <v>785714</v>
      </c>
      <c r="N1806" s="161">
        <f>Dane_baza!AY1795</f>
        <v>12601122</v>
      </c>
      <c r="O1806" s="161">
        <f>Dane_baza!AZ1795</f>
        <v>350343</v>
      </c>
      <c r="P1806" s="161">
        <f>Dane_baza!AW1795</f>
        <v>0</v>
      </c>
      <c r="Q1806" s="161">
        <f>Dane_baza!AX1795</f>
        <v>-957332</v>
      </c>
      <c r="R1806" s="212">
        <f t="shared" si="91"/>
        <v>35244503</v>
      </c>
      <c r="S1806" s="212">
        <f>Dane_baza!BU1795</f>
        <v>28146837.530000001</v>
      </c>
      <c r="T1806" s="212">
        <f>Dane_baza!BV1795</f>
        <v>275648.46000000002</v>
      </c>
      <c r="U1806" s="212">
        <f>Dane_baza!BW1795</f>
        <v>8822017.0036480352</v>
      </c>
      <c r="V1806" s="212">
        <f t="shared" si="89"/>
        <v>37244502.993648037</v>
      </c>
      <c r="W1806" s="161">
        <f t="shared" si="90"/>
        <v>1999999.9936480373</v>
      </c>
      <c r="AA1806" s="36"/>
    </row>
    <row r="1807" spans="1:27" ht="14.45" x14ac:dyDescent="0.3">
      <c r="A1807" s="197" t="s">
        <v>191</v>
      </c>
      <c r="B1807" s="197" t="s">
        <v>75</v>
      </c>
      <c r="C1807" s="197" t="s">
        <v>42</v>
      </c>
      <c r="D1807" s="197" t="s">
        <v>36</v>
      </c>
      <c r="E1807" s="197" t="s">
        <v>31</v>
      </c>
      <c r="F1807" s="195" t="s">
        <v>4688</v>
      </c>
      <c r="G1807" s="195" t="s">
        <v>1707</v>
      </c>
      <c r="H1807" s="161">
        <f>Dane_baza!AR1796</f>
        <v>23681158</v>
      </c>
      <c r="I1807" s="161">
        <f>Dane_baza!AS1796</f>
        <v>366974</v>
      </c>
      <c r="J1807" s="161">
        <f>Dane_baza!BX1796</f>
        <v>771333</v>
      </c>
      <c r="K1807" s="161">
        <f>Dane_baza!AT1796</f>
        <v>0</v>
      </c>
      <c r="L1807" s="161">
        <f>Dane_baza!AU1796</f>
        <v>0</v>
      </c>
      <c r="M1807" s="161">
        <f>Dane_baza!AV1796</f>
        <v>1001579</v>
      </c>
      <c r="N1807" s="161">
        <f>Dane_baza!AY1796</f>
        <v>21643081</v>
      </c>
      <c r="O1807" s="161">
        <f>Dane_baza!AZ1796</f>
        <v>671491</v>
      </c>
      <c r="P1807" s="161">
        <f>Dane_baza!AW1796</f>
        <v>0</v>
      </c>
      <c r="Q1807" s="161">
        <f>Dane_baza!AX1796</f>
        <v>0</v>
      </c>
      <c r="R1807" s="212">
        <f t="shared" si="91"/>
        <v>48135616</v>
      </c>
      <c r="S1807" s="212">
        <f>Dane_baza!BU1796</f>
        <v>44566068.030000001</v>
      </c>
      <c r="T1807" s="212">
        <f>Dane_baza!BV1796</f>
        <v>573160.35</v>
      </c>
      <c r="U1807" s="212">
        <f>Dane_baza!BW1796</f>
        <v>5877620.2800000003</v>
      </c>
      <c r="V1807" s="212">
        <f t="shared" si="89"/>
        <v>51016848.660000004</v>
      </c>
      <c r="W1807" s="161">
        <f t="shared" si="90"/>
        <v>2881232.6600000039</v>
      </c>
      <c r="AA1807" s="36"/>
    </row>
    <row r="1808" spans="1:27" ht="14.45" x14ac:dyDescent="0.3">
      <c r="A1808" s="197" t="s">
        <v>191</v>
      </c>
      <c r="B1808" s="197" t="s">
        <v>77</v>
      </c>
      <c r="C1808" s="197" t="s">
        <v>33</v>
      </c>
      <c r="D1808" s="197" t="s">
        <v>34</v>
      </c>
      <c r="E1808" s="197" t="s">
        <v>31</v>
      </c>
      <c r="F1808" s="195" t="s">
        <v>4689</v>
      </c>
      <c r="G1808" s="195" t="s">
        <v>1708</v>
      </c>
      <c r="H1808" s="161">
        <f>Dane_baza!AR1797</f>
        <v>49428324</v>
      </c>
      <c r="I1808" s="161">
        <f>Dane_baza!AS1797</f>
        <v>2133555</v>
      </c>
      <c r="J1808" s="161">
        <f>Dane_baza!BX1797</f>
        <v>1767624</v>
      </c>
      <c r="K1808" s="161">
        <f>Dane_baza!AT1797</f>
        <v>95117</v>
      </c>
      <c r="L1808" s="161">
        <f>Dane_baza!AU1797</f>
        <v>0</v>
      </c>
      <c r="M1808" s="161">
        <f>Dane_baza!AV1797</f>
        <v>1339429</v>
      </c>
      <c r="N1808" s="161">
        <f>Dane_baza!AY1797</f>
        <v>48347567</v>
      </c>
      <c r="O1808" s="161">
        <f>Dane_baza!AZ1797</f>
        <v>1172677</v>
      </c>
      <c r="P1808" s="161">
        <f>Dane_baza!AW1797</f>
        <v>0</v>
      </c>
      <c r="Q1808" s="161">
        <f>Dane_baza!AX1797</f>
        <v>0</v>
      </c>
      <c r="R1808" s="212">
        <f t="shared" si="91"/>
        <v>104284293</v>
      </c>
      <c r="S1808" s="212">
        <f>Dane_baza!BU1797</f>
        <v>108885685.26000001</v>
      </c>
      <c r="T1808" s="212">
        <f>Dane_baza!BV1797</f>
        <v>2165207.9</v>
      </c>
      <c r="U1808" s="212">
        <f>Dane_baza!BW1797</f>
        <v>0</v>
      </c>
      <c r="V1808" s="212">
        <f t="shared" ref="V1808:V1871" si="92">SUM(S1808:U1808)</f>
        <v>111050893.16000001</v>
      </c>
      <c r="W1808" s="161">
        <f t="shared" ref="W1808:W1871" si="93">V1808-R1808</f>
        <v>6766600.1600000113</v>
      </c>
      <c r="AA1808" s="36"/>
    </row>
    <row r="1809" spans="1:27" ht="14.45" x14ac:dyDescent="0.3">
      <c r="A1809" s="197" t="s">
        <v>191</v>
      </c>
      <c r="B1809" s="197" t="s">
        <v>77</v>
      </c>
      <c r="C1809" s="197" t="s">
        <v>32</v>
      </c>
      <c r="D1809" s="197" t="s">
        <v>40</v>
      </c>
      <c r="E1809" s="197" t="s">
        <v>31</v>
      </c>
      <c r="F1809" s="195" t="s">
        <v>4690</v>
      </c>
      <c r="G1809" s="195" t="s">
        <v>1709</v>
      </c>
      <c r="H1809" s="161">
        <f>Dane_baza!AR1798</f>
        <v>21766070</v>
      </c>
      <c r="I1809" s="161">
        <f>Dane_baza!AS1798</f>
        <v>621280</v>
      </c>
      <c r="J1809" s="161">
        <f>Dane_baza!BX1798</f>
        <v>787312</v>
      </c>
      <c r="K1809" s="161">
        <f>Dane_baza!AT1798</f>
        <v>5100080</v>
      </c>
      <c r="L1809" s="161">
        <f>Dane_baza!AU1798</f>
        <v>0</v>
      </c>
      <c r="M1809" s="161">
        <f>Dane_baza!AV1798</f>
        <v>1443312</v>
      </c>
      <c r="N1809" s="161">
        <f>Dane_baza!AY1798</f>
        <v>29246507</v>
      </c>
      <c r="O1809" s="161">
        <f>Dane_baza!AZ1798</f>
        <v>570930</v>
      </c>
      <c r="P1809" s="161">
        <f>Dane_baza!AW1798</f>
        <v>0</v>
      </c>
      <c r="Q1809" s="161">
        <f>Dane_baza!AX1798</f>
        <v>0</v>
      </c>
      <c r="R1809" s="212">
        <f t="shared" ref="R1809:R1872" si="94">SUM(H1809:Q1809)</f>
        <v>59535491</v>
      </c>
      <c r="S1809" s="212">
        <f>Dane_baza!BU1798</f>
        <v>48422674.240000002</v>
      </c>
      <c r="T1809" s="212">
        <f>Dane_baza!BV1798</f>
        <v>351216.02</v>
      </c>
      <c r="U1809" s="212">
        <f>Dane_baza!BW1798</f>
        <v>13761600.742384871</v>
      </c>
      <c r="V1809" s="212">
        <f t="shared" si="92"/>
        <v>62535491.002384879</v>
      </c>
      <c r="W1809" s="161">
        <f t="shared" si="93"/>
        <v>3000000.0023848787</v>
      </c>
      <c r="AA1809" s="36"/>
    </row>
    <row r="1810" spans="1:27" ht="14.45" x14ac:dyDescent="0.3">
      <c r="A1810" s="197" t="s">
        <v>191</v>
      </c>
      <c r="B1810" s="197" t="s">
        <v>77</v>
      </c>
      <c r="C1810" s="197" t="s">
        <v>37</v>
      </c>
      <c r="D1810" s="197" t="s">
        <v>36</v>
      </c>
      <c r="E1810" s="197" t="s">
        <v>31</v>
      </c>
      <c r="F1810" s="195" t="s">
        <v>4691</v>
      </c>
      <c r="G1810" s="195" t="s">
        <v>1710</v>
      </c>
      <c r="H1810" s="161">
        <f>Dane_baza!AR1799</f>
        <v>4986659</v>
      </c>
      <c r="I1810" s="161">
        <f>Dane_baza!AS1799</f>
        <v>49651</v>
      </c>
      <c r="J1810" s="161">
        <f>Dane_baza!BX1799</f>
        <v>290025</v>
      </c>
      <c r="K1810" s="161">
        <f>Dane_baza!AT1799</f>
        <v>6700711</v>
      </c>
      <c r="L1810" s="161">
        <f>Dane_baza!AU1799</f>
        <v>111266</v>
      </c>
      <c r="M1810" s="161">
        <f>Dane_baza!AV1799</f>
        <v>904881</v>
      </c>
      <c r="N1810" s="161">
        <f>Dane_baza!AY1799</f>
        <v>14109706</v>
      </c>
      <c r="O1810" s="161">
        <f>Dane_baza!AZ1799</f>
        <v>280599</v>
      </c>
      <c r="P1810" s="161">
        <f>Dane_baza!AW1799</f>
        <v>0</v>
      </c>
      <c r="Q1810" s="161">
        <f>Dane_baza!AX1799</f>
        <v>0</v>
      </c>
      <c r="R1810" s="212">
        <f t="shared" si="94"/>
        <v>27433498</v>
      </c>
      <c r="S1810" s="212">
        <f>Dane_baza!BU1799</f>
        <v>14215596.300000001</v>
      </c>
      <c r="T1810" s="212">
        <f>Dane_baza!BV1799</f>
        <v>48063.39</v>
      </c>
      <c r="U1810" s="212">
        <f>Dane_baza!BW1799</f>
        <v>14669838.305868998</v>
      </c>
      <c r="V1810" s="212">
        <f t="shared" si="92"/>
        <v>28933497.995869</v>
      </c>
      <c r="W1810" s="161">
        <f t="shared" si="93"/>
        <v>1499999.9958689995</v>
      </c>
      <c r="AA1810" s="36"/>
    </row>
    <row r="1811" spans="1:27" ht="14.45" x14ac:dyDescent="0.3">
      <c r="A1811" s="197" t="s">
        <v>191</v>
      </c>
      <c r="B1811" s="197" t="s">
        <v>77</v>
      </c>
      <c r="C1811" s="197" t="s">
        <v>39</v>
      </c>
      <c r="D1811" s="197" t="s">
        <v>36</v>
      </c>
      <c r="E1811" s="197" t="s">
        <v>31</v>
      </c>
      <c r="F1811" s="195" t="s">
        <v>4692</v>
      </c>
      <c r="G1811" s="195" t="s">
        <v>1711</v>
      </c>
      <c r="H1811" s="161">
        <f>Dane_baza!AR1800</f>
        <v>20064619</v>
      </c>
      <c r="I1811" s="161">
        <f>Dane_baza!AS1800</f>
        <v>3285102</v>
      </c>
      <c r="J1811" s="161">
        <f>Dane_baza!BX1800</f>
        <v>801456</v>
      </c>
      <c r="K1811" s="161">
        <f>Dane_baza!AT1800</f>
        <v>0</v>
      </c>
      <c r="L1811" s="161">
        <f>Dane_baza!AU1800</f>
        <v>0</v>
      </c>
      <c r="M1811" s="161">
        <f>Dane_baza!AV1800</f>
        <v>553903</v>
      </c>
      <c r="N1811" s="161">
        <f>Dane_baza!AY1800</f>
        <v>17687237</v>
      </c>
      <c r="O1811" s="161">
        <f>Dane_baza!AZ1800</f>
        <v>434685</v>
      </c>
      <c r="P1811" s="161">
        <f>Dane_baza!AW1800</f>
        <v>0</v>
      </c>
      <c r="Q1811" s="161">
        <f>Dane_baza!AX1800</f>
        <v>0</v>
      </c>
      <c r="R1811" s="212">
        <f t="shared" si="94"/>
        <v>42827002</v>
      </c>
      <c r="S1811" s="212">
        <f>Dane_baza!BU1800</f>
        <v>32823907.489999998</v>
      </c>
      <c r="T1811" s="212">
        <f>Dane_baza!BV1800</f>
        <v>15142334.75</v>
      </c>
      <c r="U1811" s="212">
        <f>Dane_baza!BW1800</f>
        <v>0</v>
      </c>
      <c r="V1811" s="212">
        <f t="shared" si="92"/>
        <v>47966242.239999995</v>
      </c>
      <c r="W1811" s="161">
        <f t="shared" si="93"/>
        <v>5139240.2399999946</v>
      </c>
      <c r="AA1811" s="36"/>
    </row>
    <row r="1812" spans="1:27" ht="14.45" x14ac:dyDescent="0.3">
      <c r="A1812" s="197" t="s">
        <v>191</v>
      </c>
      <c r="B1812" s="197" t="s">
        <v>77</v>
      </c>
      <c r="C1812" s="197" t="s">
        <v>42</v>
      </c>
      <c r="D1812" s="197" t="s">
        <v>40</v>
      </c>
      <c r="E1812" s="197" t="s">
        <v>31</v>
      </c>
      <c r="F1812" s="195" t="s">
        <v>4693</v>
      </c>
      <c r="G1812" s="195" t="s">
        <v>1712</v>
      </c>
      <c r="H1812" s="161">
        <f>Dane_baza!AR1801</f>
        <v>8631618</v>
      </c>
      <c r="I1812" s="161">
        <f>Dane_baza!AS1801</f>
        <v>126764</v>
      </c>
      <c r="J1812" s="161">
        <f>Dane_baza!BX1801</f>
        <v>434619</v>
      </c>
      <c r="K1812" s="161">
        <f>Dane_baza!AT1801</f>
        <v>7673517</v>
      </c>
      <c r="L1812" s="161">
        <f>Dane_baza!AU1801</f>
        <v>180609</v>
      </c>
      <c r="M1812" s="161">
        <f>Dane_baza!AV1801</f>
        <v>520007</v>
      </c>
      <c r="N1812" s="161">
        <f>Dane_baza!AY1801</f>
        <v>15108211</v>
      </c>
      <c r="O1812" s="161">
        <f>Dane_baza!AZ1801</f>
        <v>329258</v>
      </c>
      <c r="P1812" s="161">
        <f>Dane_baza!AW1801</f>
        <v>0</v>
      </c>
      <c r="Q1812" s="161">
        <f>Dane_baza!AX1801</f>
        <v>0</v>
      </c>
      <c r="R1812" s="212">
        <f t="shared" si="94"/>
        <v>33004603</v>
      </c>
      <c r="S1812" s="212">
        <f>Dane_baza!BU1801</f>
        <v>23885807.739999998</v>
      </c>
      <c r="T1812" s="212">
        <f>Dane_baza!BV1801</f>
        <v>123965.01</v>
      </c>
      <c r="U1812" s="212">
        <f>Dane_baza!BW1801</f>
        <v>11494830.258522453</v>
      </c>
      <c r="V1812" s="212">
        <f t="shared" si="92"/>
        <v>35504603.008522451</v>
      </c>
      <c r="W1812" s="161">
        <f t="shared" si="93"/>
        <v>2500000.0085224509</v>
      </c>
      <c r="AA1812" s="36"/>
    </row>
    <row r="1813" spans="1:27" ht="14.45" x14ac:dyDescent="0.3">
      <c r="A1813" s="197" t="s">
        <v>191</v>
      </c>
      <c r="B1813" s="197" t="s">
        <v>90</v>
      </c>
      <c r="C1813" s="197" t="s">
        <v>33</v>
      </c>
      <c r="D1813" s="197" t="s">
        <v>36</v>
      </c>
      <c r="E1813" s="197" t="s">
        <v>31</v>
      </c>
      <c r="F1813" s="195" t="s">
        <v>4694</v>
      </c>
      <c r="G1813" s="195" t="s">
        <v>1713</v>
      </c>
      <c r="H1813" s="161">
        <f>Dane_baza!AR1802</f>
        <v>13235981</v>
      </c>
      <c r="I1813" s="161">
        <f>Dane_baza!AS1802</f>
        <v>902667</v>
      </c>
      <c r="J1813" s="161">
        <f>Dane_baza!BX1802</f>
        <v>511828</v>
      </c>
      <c r="K1813" s="161">
        <f>Dane_baza!AT1802</f>
        <v>0</v>
      </c>
      <c r="L1813" s="161">
        <f>Dane_baza!AU1802</f>
        <v>0</v>
      </c>
      <c r="M1813" s="161">
        <f>Dane_baza!AV1802</f>
        <v>575766</v>
      </c>
      <c r="N1813" s="161">
        <f>Dane_baza!AY1802</f>
        <v>17787242</v>
      </c>
      <c r="O1813" s="161">
        <f>Dane_baza!AZ1802</f>
        <v>486588</v>
      </c>
      <c r="P1813" s="161">
        <f>Dane_baza!AW1802</f>
        <v>0</v>
      </c>
      <c r="Q1813" s="161">
        <f>Dane_baza!AX1802</f>
        <v>0</v>
      </c>
      <c r="R1813" s="212">
        <f t="shared" si="94"/>
        <v>33500072</v>
      </c>
      <c r="S1813" s="212">
        <f>Dane_baza!BU1802</f>
        <v>25897034.800000001</v>
      </c>
      <c r="T1813" s="212">
        <f>Dane_baza!BV1802</f>
        <v>1423069.2</v>
      </c>
      <c r="U1813" s="212">
        <f>Dane_baza!BW1802</f>
        <v>8495321.8599999994</v>
      </c>
      <c r="V1813" s="212">
        <f t="shared" si="92"/>
        <v>35815425.859999999</v>
      </c>
      <c r="W1813" s="161">
        <f t="shared" si="93"/>
        <v>2315353.8599999994</v>
      </c>
      <c r="AA1813" s="36"/>
    </row>
    <row r="1814" spans="1:27" ht="14.45" x14ac:dyDescent="0.3">
      <c r="A1814" s="197" t="s">
        <v>191</v>
      </c>
      <c r="B1814" s="197" t="s">
        <v>90</v>
      </c>
      <c r="C1814" s="197" t="s">
        <v>32</v>
      </c>
      <c r="D1814" s="197" t="s">
        <v>36</v>
      </c>
      <c r="E1814" s="197" t="s">
        <v>31</v>
      </c>
      <c r="F1814" s="195" t="s">
        <v>4695</v>
      </c>
      <c r="G1814" s="195" t="s">
        <v>1714</v>
      </c>
      <c r="H1814" s="161">
        <f>Dane_baza!AR1803</f>
        <v>9627998</v>
      </c>
      <c r="I1814" s="161">
        <f>Dane_baza!AS1803</f>
        <v>146986</v>
      </c>
      <c r="J1814" s="161">
        <f>Dane_baza!BX1803</f>
        <v>363881</v>
      </c>
      <c r="K1814" s="161">
        <f>Dane_baza!AT1803</f>
        <v>330514</v>
      </c>
      <c r="L1814" s="161">
        <f>Dane_baza!AU1803</f>
        <v>0</v>
      </c>
      <c r="M1814" s="161">
        <f>Dane_baza!AV1803</f>
        <v>815588</v>
      </c>
      <c r="N1814" s="161">
        <f>Dane_baza!AY1803</f>
        <v>8965190</v>
      </c>
      <c r="O1814" s="161">
        <f>Dane_baza!AZ1803</f>
        <v>217343</v>
      </c>
      <c r="P1814" s="161">
        <f>Dane_baza!AW1803</f>
        <v>0</v>
      </c>
      <c r="Q1814" s="161">
        <f>Dane_baza!AX1803</f>
        <v>0</v>
      </c>
      <c r="R1814" s="212">
        <f t="shared" si="94"/>
        <v>20467500</v>
      </c>
      <c r="S1814" s="212">
        <f>Dane_baza!BU1803</f>
        <v>19722292.57</v>
      </c>
      <c r="T1814" s="212">
        <f>Dane_baza!BV1803</f>
        <v>220784.82</v>
      </c>
      <c r="U1814" s="212">
        <f>Dane_baza!BW1803</f>
        <v>2024422.612279234</v>
      </c>
      <c r="V1814" s="212">
        <f t="shared" si="92"/>
        <v>21967500.002279233</v>
      </c>
      <c r="W1814" s="161">
        <f t="shared" si="93"/>
        <v>1500000.0022792332</v>
      </c>
      <c r="AA1814" s="36"/>
    </row>
    <row r="1815" spans="1:27" ht="14.45" x14ac:dyDescent="0.3">
      <c r="A1815" s="197" t="s">
        <v>191</v>
      </c>
      <c r="B1815" s="197" t="s">
        <v>90</v>
      </c>
      <c r="C1815" s="197" t="s">
        <v>37</v>
      </c>
      <c r="D1815" s="197" t="s">
        <v>36</v>
      </c>
      <c r="E1815" s="197" t="s">
        <v>31</v>
      </c>
      <c r="F1815" s="195" t="s">
        <v>4696</v>
      </c>
      <c r="G1815" s="195" t="s">
        <v>1715</v>
      </c>
      <c r="H1815" s="161">
        <f>Dane_baza!AR1804</f>
        <v>22217578</v>
      </c>
      <c r="I1815" s="161">
        <f>Dane_baza!AS1804</f>
        <v>606029</v>
      </c>
      <c r="J1815" s="161">
        <f>Dane_baza!BX1804</f>
        <v>838943</v>
      </c>
      <c r="K1815" s="161">
        <f>Dane_baza!AT1804</f>
        <v>8089147</v>
      </c>
      <c r="L1815" s="161">
        <f>Dane_baza!AU1804</f>
        <v>70070</v>
      </c>
      <c r="M1815" s="161">
        <f>Dane_baza!AV1804</f>
        <v>804276</v>
      </c>
      <c r="N1815" s="161">
        <f>Dane_baza!AY1804</f>
        <v>37461229</v>
      </c>
      <c r="O1815" s="161">
        <f>Dane_baza!AZ1804</f>
        <v>916407</v>
      </c>
      <c r="P1815" s="161">
        <f>Dane_baza!AW1804</f>
        <v>0</v>
      </c>
      <c r="Q1815" s="161">
        <f>Dane_baza!AX1804</f>
        <v>0</v>
      </c>
      <c r="R1815" s="212">
        <f t="shared" si="94"/>
        <v>71003679</v>
      </c>
      <c r="S1815" s="212">
        <f>Dane_baza!BU1804</f>
        <v>60102186.259999998</v>
      </c>
      <c r="T1815" s="212">
        <f>Dane_baza!BV1804</f>
        <v>713591.44</v>
      </c>
      <c r="U1815" s="212">
        <f>Dane_baza!BW1804</f>
        <v>13687901.159999993</v>
      </c>
      <c r="V1815" s="212">
        <f t="shared" si="92"/>
        <v>74503678.859999985</v>
      </c>
      <c r="W1815" s="161">
        <f t="shared" si="93"/>
        <v>3499999.8599999845</v>
      </c>
      <c r="AA1815" s="36"/>
    </row>
    <row r="1816" spans="1:27" ht="14.45" x14ac:dyDescent="0.3">
      <c r="A1816" s="197" t="s">
        <v>191</v>
      </c>
      <c r="B1816" s="197" t="s">
        <v>90</v>
      </c>
      <c r="C1816" s="197" t="s">
        <v>39</v>
      </c>
      <c r="D1816" s="197" t="s">
        <v>36</v>
      </c>
      <c r="E1816" s="197" t="s">
        <v>31</v>
      </c>
      <c r="F1816" s="195" t="s">
        <v>4697</v>
      </c>
      <c r="G1816" s="195" t="s">
        <v>1716</v>
      </c>
      <c r="H1816" s="161">
        <f>Dane_baza!AR1805</f>
        <v>31872134</v>
      </c>
      <c r="I1816" s="161">
        <f>Dane_baza!AS1805</f>
        <v>15911708</v>
      </c>
      <c r="J1816" s="161">
        <f>Dane_baza!BX1805</f>
        <v>1135128</v>
      </c>
      <c r="K1816" s="161">
        <f>Dane_baza!AT1805</f>
        <v>0</v>
      </c>
      <c r="L1816" s="161">
        <f>Dane_baza!AU1805</f>
        <v>77242</v>
      </c>
      <c r="M1816" s="161">
        <f>Dane_baza!AV1805</f>
        <v>1036348</v>
      </c>
      <c r="N1816" s="161">
        <f>Dane_baza!AY1805</f>
        <v>47865707</v>
      </c>
      <c r="O1816" s="161">
        <f>Dane_baza!AZ1805</f>
        <v>991018</v>
      </c>
      <c r="P1816" s="161">
        <f>Dane_baza!AW1805</f>
        <v>0</v>
      </c>
      <c r="Q1816" s="161">
        <f>Dane_baza!AX1805</f>
        <v>-1448849</v>
      </c>
      <c r="R1816" s="212">
        <f t="shared" si="94"/>
        <v>97440436</v>
      </c>
      <c r="S1816" s="212">
        <f>Dane_baza!BU1805</f>
        <v>74326828.560000002</v>
      </c>
      <c r="T1816" s="212">
        <f>Dane_baza!BV1805</f>
        <v>2308221.9700000002</v>
      </c>
      <c r="U1816" s="212">
        <f>Dane_baza!BW1805</f>
        <v>24305385.140000001</v>
      </c>
      <c r="V1816" s="212">
        <f t="shared" si="92"/>
        <v>100940435.67</v>
      </c>
      <c r="W1816" s="161">
        <f t="shared" si="93"/>
        <v>3499999.6700000018</v>
      </c>
      <c r="AA1816" s="36"/>
    </row>
    <row r="1817" spans="1:27" ht="14.45" x14ac:dyDescent="0.3">
      <c r="A1817" s="197" t="s">
        <v>191</v>
      </c>
      <c r="B1817" s="197" t="s">
        <v>90</v>
      </c>
      <c r="C1817" s="197" t="s">
        <v>42</v>
      </c>
      <c r="D1817" s="197" t="s">
        <v>40</v>
      </c>
      <c r="E1817" s="197" t="s">
        <v>31</v>
      </c>
      <c r="F1817" s="195" t="s">
        <v>4698</v>
      </c>
      <c r="G1817" s="195" t="s">
        <v>1717</v>
      </c>
      <c r="H1817" s="161">
        <f>Dane_baza!AR1806</f>
        <v>93417694</v>
      </c>
      <c r="I1817" s="161">
        <f>Dane_baza!AS1806</f>
        <v>3982000</v>
      </c>
      <c r="J1817" s="161">
        <f>Dane_baza!BX1806</f>
        <v>2950902</v>
      </c>
      <c r="K1817" s="161">
        <f>Dane_baza!AT1806</f>
        <v>2884309</v>
      </c>
      <c r="L1817" s="161">
        <f>Dane_baza!AU1806</f>
        <v>206596</v>
      </c>
      <c r="M1817" s="161">
        <f>Dane_baza!AV1806</f>
        <v>2342487</v>
      </c>
      <c r="N1817" s="161">
        <f>Dane_baza!AY1806</f>
        <v>119813404</v>
      </c>
      <c r="O1817" s="161">
        <f>Dane_baza!AZ1806</f>
        <v>2864381</v>
      </c>
      <c r="P1817" s="161">
        <f>Dane_baza!AW1806</f>
        <v>0</v>
      </c>
      <c r="Q1817" s="161">
        <f>Dane_baza!AX1806</f>
        <v>0</v>
      </c>
      <c r="R1817" s="212">
        <f t="shared" si="94"/>
        <v>228461773</v>
      </c>
      <c r="S1817" s="212">
        <f>Dane_baza!BU1806</f>
        <v>201558204.63</v>
      </c>
      <c r="T1817" s="212">
        <f>Dane_baza!BV1806</f>
        <v>7827994.5099999998</v>
      </c>
      <c r="U1817" s="212">
        <f>Dane_baza!BW1806</f>
        <v>26882037.48</v>
      </c>
      <c r="V1817" s="212">
        <f t="shared" si="92"/>
        <v>236268236.61999997</v>
      </c>
      <c r="W1817" s="161">
        <f t="shared" si="93"/>
        <v>7806463.619999975</v>
      </c>
      <c r="AA1817" s="36"/>
    </row>
    <row r="1818" spans="1:27" ht="14.45" x14ac:dyDescent="0.3">
      <c r="A1818" s="197" t="s">
        <v>191</v>
      </c>
      <c r="B1818" s="197" t="s">
        <v>90</v>
      </c>
      <c r="C1818" s="197" t="s">
        <v>44</v>
      </c>
      <c r="D1818" s="197" t="s">
        <v>36</v>
      </c>
      <c r="E1818" s="197" t="s">
        <v>31</v>
      </c>
      <c r="F1818" s="195" t="s">
        <v>4699</v>
      </c>
      <c r="G1818" s="195" t="s">
        <v>1718</v>
      </c>
      <c r="H1818" s="161">
        <f>Dane_baza!AR1807</f>
        <v>20734927</v>
      </c>
      <c r="I1818" s="161">
        <f>Dane_baza!AS1807</f>
        <v>1058691</v>
      </c>
      <c r="J1818" s="161">
        <f>Dane_baza!BX1807</f>
        <v>680174</v>
      </c>
      <c r="K1818" s="161">
        <f>Dane_baza!AT1807</f>
        <v>900931</v>
      </c>
      <c r="L1818" s="161">
        <f>Dane_baza!AU1807</f>
        <v>0</v>
      </c>
      <c r="M1818" s="161">
        <f>Dane_baza!AV1807</f>
        <v>668321</v>
      </c>
      <c r="N1818" s="161">
        <f>Dane_baza!AY1807</f>
        <v>26935081</v>
      </c>
      <c r="O1818" s="161">
        <f>Dane_baza!AZ1807</f>
        <v>710418</v>
      </c>
      <c r="P1818" s="161">
        <f>Dane_baza!AW1807</f>
        <v>0</v>
      </c>
      <c r="Q1818" s="161">
        <f>Dane_baza!AX1807</f>
        <v>0</v>
      </c>
      <c r="R1818" s="212">
        <f t="shared" si="94"/>
        <v>51688543</v>
      </c>
      <c r="S1818" s="212">
        <f>Dane_baza!BU1807</f>
        <v>50827845.149999999</v>
      </c>
      <c r="T1818" s="212">
        <f>Dane_baza!BV1807</f>
        <v>1106231.6000000001</v>
      </c>
      <c r="U1818" s="212">
        <f>Dane_baza!BW1807</f>
        <v>2754466.2519598338</v>
      </c>
      <c r="V1818" s="212">
        <f t="shared" si="92"/>
        <v>54688543.001959831</v>
      </c>
      <c r="W1818" s="161">
        <f t="shared" si="93"/>
        <v>3000000.0019598305</v>
      </c>
      <c r="AA1818" s="36"/>
    </row>
    <row r="1819" spans="1:27" ht="14.45" x14ac:dyDescent="0.3">
      <c r="A1819" s="197" t="s">
        <v>191</v>
      </c>
      <c r="B1819" s="197" t="s">
        <v>92</v>
      </c>
      <c r="C1819" s="197" t="s">
        <v>33</v>
      </c>
      <c r="D1819" s="197" t="s">
        <v>34</v>
      </c>
      <c r="E1819" s="197" t="s">
        <v>31</v>
      </c>
      <c r="F1819" s="195" t="s">
        <v>4700</v>
      </c>
      <c r="G1819" s="195" t="s">
        <v>1719</v>
      </c>
      <c r="H1819" s="161">
        <f>Dane_baza!AR1808</f>
        <v>76278488</v>
      </c>
      <c r="I1819" s="161">
        <f>Dane_baza!AS1808</f>
        <v>6782239</v>
      </c>
      <c r="J1819" s="161">
        <f>Dane_baza!BX1808</f>
        <v>2580255</v>
      </c>
      <c r="K1819" s="161">
        <f>Dane_baza!AT1808</f>
        <v>1811232</v>
      </c>
      <c r="L1819" s="161">
        <f>Dane_baza!AU1808</f>
        <v>1512836</v>
      </c>
      <c r="M1819" s="161">
        <f>Dane_baza!AV1808</f>
        <v>2192305</v>
      </c>
      <c r="N1819" s="161">
        <f>Dane_baza!AY1808</f>
        <v>68492855</v>
      </c>
      <c r="O1819" s="161">
        <f>Dane_baza!AZ1808</f>
        <v>2371306</v>
      </c>
      <c r="P1819" s="161">
        <f>Dane_baza!AW1808</f>
        <v>0</v>
      </c>
      <c r="Q1819" s="161">
        <f>Dane_baza!AX1808</f>
        <v>0</v>
      </c>
      <c r="R1819" s="212">
        <f t="shared" si="94"/>
        <v>162021516</v>
      </c>
      <c r="S1819" s="212">
        <f>Dane_baza!BU1808</f>
        <v>175827435.15000001</v>
      </c>
      <c r="T1819" s="212">
        <f>Dane_baza!BV1808</f>
        <v>5636662.7699999996</v>
      </c>
      <c r="U1819" s="212">
        <f>Dane_baza!BW1808</f>
        <v>0</v>
      </c>
      <c r="V1819" s="212">
        <f t="shared" si="92"/>
        <v>181464097.92000002</v>
      </c>
      <c r="W1819" s="161">
        <f t="shared" si="93"/>
        <v>19442581.920000017</v>
      </c>
      <c r="AA1819" s="36"/>
    </row>
    <row r="1820" spans="1:27" ht="14.45" x14ac:dyDescent="0.3">
      <c r="A1820" s="197" t="s">
        <v>191</v>
      </c>
      <c r="B1820" s="197" t="s">
        <v>92</v>
      </c>
      <c r="C1820" s="197" t="s">
        <v>32</v>
      </c>
      <c r="D1820" s="197" t="s">
        <v>36</v>
      </c>
      <c r="E1820" s="197" t="s">
        <v>31</v>
      </c>
      <c r="F1820" s="195" t="s">
        <v>4701</v>
      </c>
      <c r="G1820" s="195" t="s">
        <v>1720</v>
      </c>
      <c r="H1820" s="161">
        <f>Dane_baza!AR1809</f>
        <v>6682937</v>
      </c>
      <c r="I1820" s="161">
        <f>Dane_baza!AS1809</f>
        <v>94198</v>
      </c>
      <c r="J1820" s="161">
        <f>Dane_baza!BX1809</f>
        <v>266310</v>
      </c>
      <c r="K1820" s="161">
        <f>Dane_baza!AT1809</f>
        <v>3086442</v>
      </c>
      <c r="L1820" s="161">
        <f>Dane_baza!AU1809</f>
        <v>0</v>
      </c>
      <c r="M1820" s="161">
        <f>Dane_baza!AV1809</f>
        <v>1234551</v>
      </c>
      <c r="N1820" s="161">
        <f>Dane_baza!AY1809</f>
        <v>12857260</v>
      </c>
      <c r="O1820" s="161">
        <f>Dane_baza!AZ1809</f>
        <v>295197</v>
      </c>
      <c r="P1820" s="161">
        <f>Dane_baza!AW1809</f>
        <v>0</v>
      </c>
      <c r="Q1820" s="161">
        <f>Dane_baza!AX1809</f>
        <v>0</v>
      </c>
      <c r="R1820" s="212">
        <f t="shared" si="94"/>
        <v>24516895</v>
      </c>
      <c r="S1820" s="212">
        <f>Dane_baza!BU1809</f>
        <v>18314585.539999999</v>
      </c>
      <c r="T1820" s="212">
        <f>Dane_baza!BV1809</f>
        <v>173358.78</v>
      </c>
      <c r="U1820" s="212">
        <f>Dane_baza!BW1809</f>
        <v>7528950.3400000008</v>
      </c>
      <c r="V1820" s="212">
        <f t="shared" si="92"/>
        <v>26016894.66</v>
      </c>
      <c r="W1820" s="161">
        <f t="shared" si="93"/>
        <v>1499999.6600000001</v>
      </c>
      <c r="AA1820" s="36"/>
    </row>
    <row r="1821" spans="1:27" ht="14.45" x14ac:dyDescent="0.3">
      <c r="A1821" s="197" t="s">
        <v>191</v>
      </c>
      <c r="B1821" s="197" t="s">
        <v>92</v>
      </c>
      <c r="C1821" s="197" t="s">
        <v>37</v>
      </c>
      <c r="D1821" s="197" t="s">
        <v>40</v>
      </c>
      <c r="E1821" s="197" t="s">
        <v>31</v>
      </c>
      <c r="F1821" s="195" t="s">
        <v>4702</v>
      </c>
      <c r="G1821" s="195" t="s">
        <v>1721</v>
      </c>
      <c r="H1821" s="161">
        <f>Dane_baza!AR1810</f>
        <v>4738027</v>
      </c>
      <c r="I1821" s="161">
        <f>Dane_baza!AS1810</f>
        <v>61941</v>
      </c>
      <c r="J1821" s="161">
        <f>Dane_baza!BX1810</f>
        <v>261484</v>
      </c>
      <c r="K1821" s="161">
        <f>Dane_baza!AT1810</f>
        <v>4931551</v>
      </c>
      <c r="L1821" s="161">
        <f>Dane_baza!AU1810</f>
        <v>0</v>
      </c>
      <c r="M1821" s="161">
        <f>Dane_baza!AV1810</f>
        <v>382094</v>
      </c>
      <c r="N1821" s="161">
        <f>Dane_baza!AY1810</f>
        <v>9892837</v>
      </c>
      <c r="O1821" s="161">
        <f>Dane_baza!AZ1810</f>
        <v>201123</v>
      </c>
      <c r="P1821" s="161">
        <f>Dane_baza!AW1810</f>
        <v>0</v>
      </c>
      <c r="Q1821" s="161">
        <f>Dane_baza!AX1810</f>
        <v>0</v>
      </c>
      <c r="R1821" s="212">
        <f t="shared" si="94"/>
        <v>20469057</v>
      </c>
      <c r="S1821" s="212">
        <f>Dane_baza!BU1810</f>
        <v>14694514.699999999</v>
      </c>
      <c r="T1821" s="212">
        <f>Dane_baza!BV1810</f>
        <v>93976.02</v>
      </c>
      <c r="U1821" s="212">
        <f>Dane_baza!BW1810</f>
        <v>7180566.2767163282</v>
      </c>
      <c r="V1821" s="212">
        <f t="shared" si="92"/>
        <v>21969056.996716328</v>
      </c>
      <c r="W1821" s="161">
        <f t="shared" si="93"/>
        <v>1499999.996716328</v>
      </c>
      <c r="AA1821" s="36"/>
    </row>
    <row r="1822" spans="1:27" ht="14.45" x14ac:dyDescent="0.3">
      <c r="A1822" s="197" t="s">
        <v>191</v>
      </c>
      <c r="B1822" s="197" t="s">
        <v>92</v>
      </c>
      <c r="C1822" s="197" t="s">
        <v>39</v>
      </c>
      <c r="D1822" s="197" t="s">
        <v>36</v>
      </c>
      <c r="E1822" s="197" t="s">
        <v>31</v>
      </c>
      <c r="F1822" s="195" t="s">
        <v>4703</v>
      </c>
      <c r="G1822" s="195" t="s">
        <v>1722</v>
      </c>
      <c r="H1822" s="161">
        <f>Dane_baza!AR1811</f>
        <v>11632065</v>
      </c>
      <c r="I1822" s="161">
        <f>Dane_baza!AS1811</f>
        <v>460812</v>
      </c>
      <c r="J1822" s="161">
        <f>Dane_baza!BX1811</f>
        <v>534236</v>
      </c>
      <c r="K1822" s="161">
        <f>Dane_baza!AT1811</f>
        <v>6356732</v>
      </c>
      <c r="L1822" s="161">
        <f>Dane_baza!AU1811</f>
        <v>0</v>
      </c>
      <c r="M1822" s="161">
        <f>Dane_baza!AV1811</f>
        <v>1034761</v>
      </c>
      <c r="N1822" s="161">
        <f>Dane_baza!AY1811</f>
        <v>22913786</v>
      </c>
      <c r="O1822" s="161">
        <f>Dane_baza!AZ1811</f>
        <v>478478</v>
      </c>
      <c r="P1822" s="161">
        <f>Dane_baza!AW1811</f>
        <v>0</v>
      </c>
      <c r="Q1822" s="161">
        <f>Dane_baza!AX1811</f>
        <v>0</v>
      </c>
      <c r="R1822" s="212">
        <f t="shared" si="94"/>
        <v>43410870</v>
      </c>
      <c r="S1822" s="212">
        <f>Dane_baza!BU1811</f>
        <v>32997611.059999999</v>
      </c>
      <c r="T1822" s="212">
        <f>Dane_baza!BV1811</f>
        <v>654341.06000000006</v>
      </c>
      <c r="U1822" s="212">
        <f>Dane_baza!BW1811</f>
        <v>12758917.599999998</v>
      </c>
      <c r="V1822" s="212">
        <f t="shared" si="92"/>
        <v>46410869.719999999</v>
      </c>
      <c r="W1822" s="161">
        <f t="shared" si="93"/>
        <v>2999999.7199999988</v>
      </c>
      <c r="AA1822" s="36"/>
    </row>
    <row r="1823" spans="1:27" ht="14.45" x14ac:dyDescent="0.3">
      <c r="A1823" s="197" t="s">
        <v>191</v>
      </c>
      <c r="B1823" s="197" t="s">
        <v>92</v>
      </c>
      <c r="C1823" s="197" t="s">
        <v>42</v>
      </c>
      <c r="D1823" s="197" t="s">
        <v>40</v>
      </c>
      <c r="E1823" s="197" t="s">
        <v>31</v>
      </c>
      <c r="F1823" s="195" t="s">
        <v>4704</v>
      </c>
      <c r="G1823" s="195" t="s">
        <v>1723</v>
      </c>
      <c r="H1823" s="161">
        <f>Dane_baza!AR1812</f>
        <v>11896045</v>
      </c>
      <c r="I1823" s="161">
        <f>Dane_baza!AS1812</f>
        <v>200378</v>
      </c>
      <c r="J1823" s="161">
        <f>Dane_baza!BX1812</f>
        <v>569736</v>
      </c>
      <c r="K1823" s="161">
        <f>Dane_baza!AT1812</f>
        <v>8223490</v>
      </c>
      <c r="L1823" s="161">
        <f>Dane_baza!AU1812</f>
        <v>211408</v>
      </c>
      <c r="M1823" s="161">
        <f>Dane_baza!AV1812</f>
        <v>963279</v>
      </c>
      <c r="N1823" s="161">
        <f>Dane_baza!AY1812</f>
        <v>19835948</v>
      </c>
      <c r="O1823" s="161">
        <f>Dane_baza!AZ1812</f>
        <v>471990</v>
      </c>
      <c r="P1823" s="161">
        <f>Dane_baza!AW1812</f>
        <v>0</v>
      </c>
      <c r="Q1823" s="161">
        <f>Dane_baza!AX1812</f>
        <v>0</v>
      </c>
      <c r="R1823" s="212">
        <f t="shared" si="94"/>
        <v>42372274</v>
      </c>
      <c r="S1823" s="212">
        <f>Dane_baza!BU1812</f>
        <v>32147670.98</v>
      </c>
      <c r="T1823" s="212">
        <f>Dane_baza!BV1812</f>
        <v>182137.36</v>
      </c>
      <c r="U1823" s="212">
        <f>Dane_baza!BW1812</f>
        <v>13042465.339999998</v>
      </c>
      <c r="V1823" s="212">
        <f t="shared" si="92"/>
        <v>45372273.68</v>
      </c>
      <c r="W1823" s="161">
        <f t="shared" si="93"/>
        <v>2999999.6799999997</v>
      </c>
      <c r="AA1823" s="36"/>
    </row>
    <row r="1824" spans="1:27" ht="14.45" x14ac:dyDescent="0.3">
      <c r="A1824" s="197" t="s">
        <v>191</v>
      </c>
      <c r="B1824" s="197" t="s">
        <v>92</v>
      </c>
      <c r="C1824" s="197" t="s">
        <v>44</v>
      </c>
      <c r="D1824" s="197" t="s">
        <v>36</v>
      </c>
      <c r="E1824" s="197" t="s">
        <v>31</v>
      </c>
      <c r="F1824" s="195" t="s">
        <v>4705</v>
      </c>
      <c r="G1824" s="195" t="s">
        <v>1724</v>
      </c>
      <c r="H1824" s="161">
        <f>Dane_baza!AR1813</f>
        <v>8857360</v>
      </c>
      <c r="I1824" s="161">
        <f>Dane_baza!AS1813</f>
        <v>46784</v>
      </c>
      <c r="J1824" s="161">
        <f>Dane_baza!BX1813</f>
        <v>349114</v>
      </c>
      <c r="K1824" s="161">
        <f>Dane_baza!AT1813</f>
        <v>4039880</v>
      </c>
      <c r="L1824" s="161">
        <f>Dane_baza!AU1813</f>
        <v>0</v>
      </c>
      <c r="M1824" s="161">
        <f>Dane_baza!AV1813</f>
        <v>408876</v>
      </c>
      <c r="N1824" s="161">
        <f>Dane_baza!AY1813</f>
        <v>11740132</v>
      </c>
      <c r="O1824" s="161">
        <f>Dane_baza!AZ1813</f>
        <v>317904</v>
      </c>
      <c r="P1824" s="161">
        <f>Dane_baza!AW1813</f>
        <v>0</v>
      </c>
      <c r="Q1824" s="161">
        <f>Dane_baza!AX1813</f>
        <v>0</v>
      </c>
      <c r="R1824" s="212">
        <f t="shared" si="94"/>
        <v>25760050</v>
      </c>
      <c r="S1824" s="212">
        <f>Dane_baza!BU1813</f>
        <v>22030756.920000002</v>
      </c>
      <c r="T1824" s="212">
        <f>Dane_baza!BV1813</f>
        <v>199625.42</v>
      </c>
      <c r="U1824" s="212">
        <f>Dane_baza!BW1813</f>
        <v>5529667.2300000004</v>
      </c>
      <c r="V1824" s="212">
        <f t="shared" si="92"/>
        <v>27760049.570000004</v>
      </c>
      <c r="W1824" s="161">
        <f t="shared" si="93"/>
        <v>1999999.570000004</v>
      </c>
      <c r="AA1824" s="36"/>
    </row>
    <row r="1825" spans="1:27" ht="14.45" x14ac:dyDescent="0.3">
      <c r="A1825" s="197" t="s">
        <v>191</v>
      </c>
      <c r="B1825" s="197" t="s">
        <v>92</v>
      </c>
      <c r="C1825" s="197" t="s">
        <v>51</v>
      </c>
      <c r="D1825" s="197" t="s">
        <v>36</v>
      </c>
      <c r="E1825" s="197" t="s">
        <v>31</v>
      </c>
      <c r="F1825" s="195" t="s">
        <v>4706</v>
      </c>
      <c r="G1825" s="195" t="s">
        <v>1725</v>
      </c>
      <c r="H1825" s="161">
        <f>Dane_baza!AR1814</f>
        <v>7101747</v>
      </c>
      <c r="I1825" s="161">
        <f>Dane_baza!AS1814</f>
        <v>2748291</v>
      </c>
      <c r="J1825" s="161">
        <f>Dane_baza!BX1814</f>
        <v>56491</v>
      </c>
      <c r="K1825" s="161">
        <f>Dane_baza!AT1814</f>
        <v>685105</v>
      </c>
      <c r="L1825" s="161">
        <f>Dane_baza!AU1814</f>
        <v>0</v>
      </c>
      <c r="M1825" s="161">
        <f>Dane_baza!AV1814</f>
        <v>847272</v>
      </c>
      <c r="N1825" s="161">
        <f>Dane_baza!AY1814</f>
        <v>12497432</v>
      </c>
      <c r="O1825" s="161">
        <f>Dane_baza!AZ1814</f>
        <v>319526</v>
      </c>
      <c r="P1825" s="161">
        <f>Dane_baza!AW1814</f>
        <v>0</v>
      </c>
      <c r="Q1825" s="161">
        <f>Dane_baza!AX1814</f>
        <v>0</v>
      </c>
      <c r="R1825" s="212">
        <f t="shared" si="94"/>
        <v>24255864</v>
      </c>
      <c r="S1825" s="212">
        <f>Dane_baza!BU1814</f>
        <v>14267948.26</v>
      </c>
      <c r="T1825" s="212">
        <f>Dane_baza!BV1814</f>
        <v>12349344.460000001</v>
      </c>
      <c r="U1825" s="212">
        <f>Dane_baza!BW1814</f>
        <v>0</v>
      </c>
      <c r="V1825" s="212">
        <f t="shared" si="92"/>
        <v>26617292.719999999</v>
      </c>
      <c r="W1825" s="161">
        <f t="shared" si="93"/>
        <v>2361428.7199999988</v>
      </c>
      <c r="AA1825" s="36"/>
    </row>
    <row r="1826" spans="1:27" ht="14.45" x14ac:dyDescent="0.3">
      <c r="A1826" s="197" t="s">
        <v>191</v>
      </c>
      <c r="B1826" s="197" t="s">
        <v>92</v>
      </c>
      <c r="C1826" s="197" t="s">
        <v>75</v>
      </c>
      <c r="D1826" s="197" t="s">
        <v>36</v>
      </c>
      <c r="E1826" s="197" t="s">
        <v>31</v>
      </c>
      <c r="F1826" s="195" t="s">
        <v>4707</v>
      </c>
      <c r="G1826" s="195" t="s">
        <v>404</v>
      </c>
      <c r="H1826" s="161">
        <f>Dane_baza!AR1815</f>
        <v>5485533</v>
      </c>
      <c r="I1826" s="161">
        <f>Dane_baza!AS1815</f>
        <v>23393</v>
      </c>
      <c r="J1826" s="161">
        <f>Dane_baza!BX1815</f>
        <v>262955</v>
      </c>
      <c r="K1826" s="161">
        <f>Dane_baza!AT1815</f>
        <v>4023588</v>
      </c>
      <c r="L1826" s="161">
        <f>Dane_baza!AU1815</f>
        <v>0</v>
      </c>
      <c r="M1826" s="161">
        <f>Dane_baza!AV1815</f>
        <v>717114</v>
      </c>
      <c r="N1826" s="161">
        <f>Dane_baza!AY1815</f>
        <v>11873133</v>
      </c>
      <c r="O1826" s="161">
        <f>Dane_baza!AZ1815</f>
        <v>212477</v>
      </c>
      <c r="P1826" s="161">
        <f>Dane_baza!AW1815</f>
        <v>0</v>
      </c>
      <c r="Q1826" s="161">
        <f>Dane_baza!AX1815</f>
        <v>0</v>
      </c>
      <c r="R1826" s="212">
        <f t="shared" si="94"/>
        <v>22598193</v>
      </c>
      <c r="S1826" s="212">
        <f>Dane_baza!BU1815</f>
        <v>14063479.529999999</v>
      </c>
      <c r="T1826" s="212">
        <f>Dane_baza!BV1815</f>
        <v>1815.38</v>
      </c>
      <c r="U1826" s="212">
        <f>Dane_baza!BW1815</f>
        <v>10032898.099130275</v>
      </c>
      <c r="V1826" s="212">
        <f t="shared" si="92"/>
        <v>24098193.009130277</v>
      </c>
      <c r="W1826" s="161">
        <f t="shared" si="93"/>
        <v>1500000.0091302767</v>
      </c>
      <c r="AA1826" s="36"/>
    </row>
    <row r="1827" spans="1:27" ht="14.45" x14ac:dyDescent="0.3">
      <c r="A1827" s="197" t="s">
        <v>191</v>
      </c>
      <c r="B1827" s="197" t="s">
        <v>93</v>
      </c>
      <c r="C1827" s="197" t="s">
        <v>33</v>
      </c>
      <c r="D1827" s="197" t="s">
        <v>40</v>
      </c>
      <c r="E1827" s="197" t="s">
        <v>31</v>
      </c>
      <c r="F1827" s="195" t="s">
        <v>4708</v>
      </c>
      <c r="G1827" s="195" t="s">
        <v>1726</v>
      </c>
      <c r="H1827" s="161">
        <f>Dane_baza!AR1816</f>
        <v>67053215</v>
      </c>
      <c r="I1827" s="161">
        <f>Dane_baza!AS1816</f>
        <v>1963733</v>
      </c>
      <c r="J1827" s="161">
        <f>Dane_baza!BX1816</f>
        <v>2194368</v>
      </c>
      <c r="K1827" s="161">
        <f>Dane_baza!AT1816</f>
        <v>10577276</v>
      </c>
      <c r="L1827" s="161">
        <f>Dane_baza!AU1816</f>
        <v>479331</v>
      </c>
      <c r="M1827" s="161">
        <f>Dane_baza!AV1816</f>
        <v>1638135</v>
      </c>
      <c r="N1827" s="161">
        <f>Dane_baza!AY1816</f>
        <v>72613868</v>
      </c>
      <c r="O1827" s="161">
        <f>Dane_baza!AZ1816</f>
        <v>1819839</v>
      </c>
      <c r="P1827" s="161">
        <f>Dane_baza!AW1816</f>
        <v>0</v>
      </c>
      <c r="Q1827" s="161">
        <f>Dane_baza!AX1816</f>
        <v>0</v>
      </c>
      <c r="R1827" s="212">
        <f t="shared" si="94"/>
        <v>158339765</v>
      </c>
      <c r="S1827" s="212">
        <f>Dane_baza!BU1816</f>
        <v>163901333.44</v>
      </c>
      <c r="T1827" s="212">
        <f>Dane_baza!BV1816</f>
        <v>2053265.84</v>
      </c>
      <c r="U1827" s="212">
        <f>Dane_baza!BW1816</f>
        <v>0</v>
      </c>
      <c r="V1827" s="212">
        <f t="shared" si="92"/>
        <v>165954599.28</v>
      </c>
      <c r="W1827" s="161">
        <f t="shared" si="93"/>
        <v>7614834.2800000012</v>
      </c>
      <c r="AA1827" s="36"/>
    </row>
    <row r="1828" spans="1:27" ht="14.45" x14ac:dyDescent="0.3">
      <c r="A1828" s="197" t="s">
        <v>191</v>
      </c>
      <c r="B1828" s="197" t="s">
        <v>93</v>
      </c>
      <c r="C1828" s="197" t="s">
        <v>32</v>
      </c>
      <c r="D1828" s="197" t="s">
        <v>36</v>
      </c>
      <c r="E1828" s="197" t="s">
        <v>31</v>
      </c>
      <c r="F1828" s="195" t="s">
        <v>4709</v>
      </c>
      <c r="G1828" s="195" t="s">
        <v>1727</v>
      </c>
      <c r="H1828" s="161">
        <f>Dane_baza!AR1817</f>
        <v>15241371</v>
      </c>
      <c r="I1828" s="161">
        <f>Dane_baza!AS1817</f>
        <v>84067</v>
      </c>
      <c r="J1828" s="161">
        <f>Dane_baza!BX1817</f>
        <v>528159</v>
      </c>
      <c r="K1828" s="161">
        <f>Dane_baza!AT1817</f>
        <v>5621667</v>
      </c>
      <c r="L1828" s="161">
        <f>Dane_baza!AU1817</f>
        <v>0</v>
      </c>
      <c r="M1828" s="161">
        <f>Dane_baza!AV1817</f>
        <v>404790</v>
      </c>
      <c r="N1828" s="161">
        <f>Dane_baza!AY1817</f>
        <v>21954804</v>
      </c>
      <c r="O1828" s="161">
        <f>Dane_baza!AZ1817</f>
        <v>450905</v>
      </c>
      <c r="P1828" s="161">
        <f>Dane_baza!AW1817</f>
        <v>0</v>
      </c>
      <c r="Q1828" s="161">
        <f>Dane_baza!AX1817</f>
        <v>0</v>
      </c>
      <c r="R1828" s="212">
        <f t="shared" si="94"/>
        <v>44285763</v>
      </c>
      <c r="S1828" s="212">
        <f>Dane_baza!BU1817</f>
        <v>38146377.350000001</v>
      </c>
      <c r="T1828" s="212">
        <f>Dane_baza!BV1817</f>
        <v>92982.5</v>
      </c>
      <c r="U1828" s="212">
        <f>Dane_baza!BW1817</f>
        <v>8546402.8799999971</v>
      </c>
      <c r="V1828" s="212">
        <f t="shared" si="92"/>
        <v>46785762.729999997</v>
      </c>
      <c r="W1828" s="161">
        <f t="shared" si="93"/>
        <v>2499999.7299999967</v>
      </c>
      <c r="AA1828" s="36"/>
    </row>
    <row r="1829" spans="1:27" ht="14.45" x14ac:dyDescent="0.3">
      <c r="A1829" s="197" t="s">
        <v>191</v>
      </c>
      <c r="B1829" s="197" t="s">
        <v>93</v>
      </c>
      <c r="C1829" s="197" t="s">
        <v>37</v>
      </c>
      <c r="D1829" s="197" t="s">
        <v>36</v>
      </c>
      <c r="E1829" s="197" t="s">
        <v>31</v>
      </c>
      <c r="F1829" s="195" t="s">
        <v>4710</v>
      </c>
      <c r="G1829" s="195" t="s">
        <v>1728</v>
      </c>
      <c r="H1829" s="161">
        <f>Dane_baza!AR1818</f>
        <v>7281065</v>
      </c>
      <c r="I1829" s="161">
        <f>Dane_baza!AS1818</f>
        <v>262307</v>
      </c>
      <c r="J1829" s="161">
        <f>Dane_baza!BX1818</f>
        <v>221937</v>
      </c>
      <c r="K1829" s="161">
        <f>Dane_baza!AT1818</f>
        <v>706870</v>
      </c>
      <c r="L1829" s="161">
        <f>Dane_baza!AU1818</f>
        <v>0</v>
      </c>
      <c r="M1829" s="161">
        <f>Dane_baza!AV1818</f>
        <v>350293</v>
      </c>
      <c r="N1829" s="161">
        <f>Dane_baza!AY1818</f>
        <v>9009849</v>
      </c>
      <c r="O1829" s="161">
        <f>Dane_baza!AZ1818</f>
        <v>197879</v>
      </c>
      <c r="P1829" s="161">
        <f>Dane_baza!AW1818</f>
        <v>0</v>
      </c>
      <c r="Q1829" s="161">
        <f>Dane_baza!AX1818</f>
        <v>0</v>
      </c>
      <c r="R1829" s="212">
        <f t="shared" si="94"/>
        <v>18030200</v>
      </c>
      <c r="S1829" s="212">
        <f>Dane_baza!BU1818</f>
        <v>17499729.800000001</v>
      </c>
      <c r="T1829" s="212">
        <f>Dane_baza!BV1818</f>
        <v>121242.13</v>
      </c>
      <c r="U1829" s="212">
        <f>Dane_baza!BW1818</f>
        <v>1909228.0694391553</v>
      </c>
      <c r="V1829" s="212">
        <f t="shared" si="92"/>
        <v>19530199.999439154</v>
      </c>
      <c r="W1829" s="161">
        <f t="shared" si="93"/>
        <v>1499999.9994391538</v>
      </c>
      <c r="AA1829" s="36"/>
    </row>
    <row r="1830" spans="1:27" ht="14.45" x14ac:dyDescent="0.3">
      <c r="A1830" s="197" t="s">
        <v>191</v>
      </c>
      <c r="B1830" s="197" t="s">
        <v>93</v>
      </c>
      <c r="C1830" s="197" t="s">
        <v>39</v>
      </c>
      <c r="D1830" s="197" t="s">
        <v>36</v>
      </c>
      <c r="E1830" s="197" t="s">
        <v>31</v>
      </c>
      <c r="F1830" s="195" t="s">
        <v>4711</v>
      </c>
      <c r="G1830" s="195" t="s">
        <v>1729</v>
      </c>
      <c r="H1830" s="161">
        <f>Dane_baza!AR1819</f>
        <v>13754117</v>
      </c>
      <c r="I1830" s="161">
        <f>Dane_baza!AS1819</f>
        <v>990892</v>
      </c>
      <c r="J1830" s="161">
        <f>Dane_baza!BX1819</f>
        <v>500679</v>
      </c>
      <c r="K1830" s="161">
        <f>Dane_baza!AT1819</f>
        <v>4376264</v>
      </c>
      <c r="L1830" s="161">
        <f>Dane_baza!AU1819</f>
        <v>0</v>
      </c>
      <c r="M1830" s="161">
        <f>Dane_baza!AV1819</f>
        <v>865392</v>
      </c>
      <c r="N1830" s="161">
        <f>Dane_baza!AY1819</f>
        <v>21149483</v>
      </c>
      <c r="O1830" s="161">
        <f>Dane_baza!AZ1819</f>
        <v>399002</v>
      </c>
      <c r="P1830" s="161">
        <f>Dane_baza!AW1819</f>
        <v>0</v>
      </c>
      <c r="Q1830" s="161">
        <f>Dane_baza!AX1819</f>
        <v>0</v>
      </c>
      <c r="R1830" s="212">
        <f t="shared" si="94"/>
        <v>42035829</v>
      </c>
      <c r="S1830" s="212">
        <f>Dane_baza!BU1819</f>
        <v>36496125.649999999</v>
      </c>
      <c r="T1830" s="212">
        <f>Dane_baza!BV1819</f>
        <v>1086453.6200000001</v>
      </c>
      <c r="U1830" s="212">
        <f>Dane_baza!BW1819</f>
        <v>6953249.7291987594</v>
      </c>
      <c r="V1830" s="212">
        <f t="shared" si="92"/>
        <v>44535828.999198757</v>
      </c>
      <c r="W1830" s="161">
        <f t="shared" si="93"/>
        <v>2499999.9991987571</v>
      </c>
      <c r="AA1830" s="36"/>
    </row>
    <row r="1831" spans="1:27" ht="14.45" x14ac:dyDescent="0.3">
      <c r="A1831" s="197" t="s">
        <v>191</v>
      </c>
      <c r="B1831" s="197" t="s">
        <v>93</v>
      </c>
      <c r="C1831" s="197" t="s">
        <v>42</v>
      </c>
      <c r="D1831" s="197" t="s">
        <v>36</v>
      </c>
      <c r="E1831" s="197" t="s">
        <v>31</v>
      </c>
      <c r="F1831" s="195" t="s">
        <v>4712</v>
      </c>
      <c r="G1831" s="195" t="s">
        <v>1730</v>
      </c>
      <c r="H1831" s="161">
        <f>Dane_baza!AR1820</f>
        <v>21192968</v>
      </c>
      <c r="I1831" s="161">
        <f>Dane_baza!AS1820</f>
        <v>1003320</v>
      </c>
      <c r="J1831" s="161">
        <f>Dane_baza!BX1820</f>
        <v>646721</v>
      </c>
      <c r="K1831" s="161">
        <f>Dane_baza!AT1820</f>
        <v>0</v>
      </c>
      <c r="L1831" s="161">
        <f>Dane_baza!AU1820</f>
        <v>0</v>
      </c>
      <c r="M1831" s="161">
        <f>Dane_baza!AV1820</f>
        <v>675437</v>
      </c>
      <c r="N1831" s="161">
        <f>Dane_baza!AY1820</f>
        <v>30811247</v>
      </c>
      <c r="O1831" s="161">
        <f>Dane_baza!AZ1820</f>
        <v>682845</v>
      </c>
      <c r="P1831" s="161">
        <f>Dane_baza!AW1820</f>
        <v>0</v>
      </c>
      <c r="Q1831" s="161">
        <f>Dane_baza!AX1820</f>
        <v>0</v>
      </c>
      <c r="R1831" s="212">
        <f t="shared" si="94"/>
        <v>55012538</v>
      </c>
      <c r="S1831" s="212">
        <f>Dane_baza!BU1820</f>
        <v>52106882.770000003</v>
      </c>
      <c r="T1831" s="212">
        <f>Dane_baza!BV1820</f>
        <v>660759.46</v>
      </c>
      <c r="U1831" s="212">
        <f>Dane_baza!BW1820</f>
        <v>5566693.6900000004</v>
      </c>
      <c r="V1831" s="212">
        <f t="shared" si="92"/>
        <v>58334335.920000002</v>
      </c>
      <c r="W1831" s="161">
        <f t="shared" si="93"/>
        <v>3321797.9200000018</v>
      </c>
      <c r="AA1831" s="36"/>
    </row>
    <row r="1832" spans="1:27" ht="14.45" x14ac:dyDescent="0.3">
      <c r="A1832" s="197" t="s">
        <v>191</v>
      </c>
      <c r="B1832" s="197" t="s">
        <v>95</v>
      </c>
      <c r="C1832" s="197" t="s">
        <v>33</v>
      </c>
      <c r="D1832" s="197" t="s">
        <v>34</v>
      </c>
      <c r="E1832" s="197" t="s">
        <v>31</v>
      </c>
      <c r="F1832" s="195" t="s">
        <v>4713</v>
      </c>
      <c r="G1832" s="195" t="s">
        <v>1731</v>
      </c>
      <c r="H1832" s="161">
        <f>Dane_baza!AR1821</f>
        <v>11578192</v>
      </c>
      <c r="I1832" s="161">
        <f>Dane_baza!AS1821</f>
        <v>704819</v>
      </c>
      <c r="J1832" s="161">
        <f>Dane_baza!BX1821</f>
        <v>439510</v>
      </c>
      <c r="K1832" s="161">
        <f>Dane_baza!AT1821</f>
        <v>4224745</v>
      </c>
      <c r="L1832" s="161">
        <f>Dane_baza!AU1821</f>
        <v>0</v>
      </c>
      <c r="M1832" s="161">
        <f>Dane_baza!AV1821</f>
        <v>835072</v>
      </c>
      <c r="N1832" s="161">
        <f>Dane_baza!AY1821</f>
        <v>13728814</v>
      </c>
      <c r="O1832" s="161">
        <f>Dane_baza!AZ1821</f>
        <v>327636</v>
      </c>
      <c r="P1832" s="161">
        <f>Dane_baza!AW1821</f>
        <v>0</v>
      </c>
      <c r="Q1832" s="161">
        <f>Dane_baza!AX1821</f>
        <v>0</v>
      </c>
      <c r="R1832" s="212">
        <f t="shared" si="94"/>
        <v>31838788</v>
      </c>
      <c r="S1832" s="212">
        <f>Dane_baza!BU1821</f>
        <v>26710748.309999999</v>
      </c>
      <c r="T1832" s="212">
        <f>Dane_baza!BV1821</f>
        <v>781401.71</v>
      </c>
      <c r="U1832" s="212">
        <f>Dane_baza!BW1821</f>
        <v>6846637.9807487959</v>
      </c>
      <c r="V1832" s="212">
        <f t="shared" si="92"/>
        <v>34338788.000748798</v>
      </c>
      <c r="W1832" s="161">
        <f t="shared" si="93"/>
        <v>2500000.0007487983</v>
      </c>
      <c r="AA1832" s="36"/>
    </row>
    <row r="1833" spans="1:27" ht="14.45" x14ac:dyDescent="0.3">
      <c r="A1833" s="197" t="s">
        <v>191</v>
      </c>
      <c r="B1833" s="197" t="s">
        <v>95</v>
      </c>
      <c r="C1833" s="197" t="s">
        <v>32</v>
      </c>
      <c r="D1833" s="197" t="s">
        <v>34</v>
      </c>
      <c r="E1833" s="197" t="s">
        <v>31</v>
      </c>
      <c r="F1833" s="195" t="s">
        <v>4714</v>
      </c>
      <c r="G1833" s="195" t="s">
        <v>1732</v>
      </c>
      <c r="H1833" s="161">
        <f>Dane_baza!AR1822</f>
        <v>9114090</v>
      </c>
      <c r="I1833" s="161">
        <f>Dane_baza!AS1822</f>
        <v>1011732</v>
      </c>
      <c r="J1833" s="161">
        <f>Dane_baza!BX1822</f>
        <v>208116</v>
      </c>
      <c r="K1833" s="161">
        <f>Dane_baza!AT1822</f>
        <v>538643</v>
      </c>
      <c r="L1833" s="161">
        <f>Dane_baza!AU1822</f>
        <v>9258</v>
      </c>
      <c r="M1833" s="161">
        <f>Dane_baza!AV1822</f>
        <v>390315</v>
      </c>
      <c r="N1833" s="161">
        <f>Dane_baza!AY1822</f>
        <v>9876068</v>
      </c>
      <c r="O1833" s="161">
        <f>Dane_baza!AZ1822</f>
        <v>309794</v>
      </c>
      <c r="P1833" s="161">
        <f>Dane_baza!AW1822</f>
        <v>0</v>
      </c>
      <c r="Q1833" s="161">
        <f>Dane_baza!AX1822</f>
        <v>0</v>
      </c>
      <c r="R1833" s="212">
        <f t="shared" si="94"/>
        <v>21458016</v>
      </c>
      <c r="S1833" s="212">
        <f>Dane_baza!BU1822</f>
        <v>21673951.280000001</v>
      </c>
      <c r="T1833" s="212">
        <f>Dane_baza!BV1822</f>
        <v>31629.31</v>
      </c>
      <c r="U1833" s="212">
        <f>Dane_baza!BW1822</f>
        <v>1752435.4100604504</v>
      </c>
      <c r="V1833" s="212">
        <f t="shared" si="92"/>
        <v>23458016.00006045</v>
      </c>
      <c r="W1833" s="161">
        <f t="shared" si="93"/>
        <v>2000000.0000604503</v>
      </c>
      <c r="AA1833" s="36"/>
    </row>
    <row r="1834" spans="1:27" ht="14.45" x14ac:dyDescent="0.3">
      <c r="A1834" s="197" t="s">
        <v>191</v>
      </c>
      <c r="B1834" s="197" t="s">
        <v>95</v>
      </c>
      <c r="C1834" s="197" t="s">
        <v>37</v>
      </c>
      <c r="D1834" s="197" t="s">
        <v>34</v>
      </c>
      <c r="E1834" s="197" t="s">
        <v>31</v>
      </c>
      <c r="F1834" s="195" t="s">
        <v>4715</v>
      </c>
      <c r="G1834" s="195" t="s">
        <v>1733</v>
      </c>
      <c r="H1834" s="161">
        <f>Dane_baza!AR1823</f>
        <v>26340429</v>
      </c>
      <c r="I1834" s="161">
        <f>Dane_baza!AS1823</f>
        <v>1466358</v>
      </c>
      <c r="J1834" s="161">
        <f>Dane_baza!BX1823</f>
        <v>977560</v>
      </c>
      <c r="K1834" s="161">
        <f>Dane_baza!AT1823</f>
        <v>0</v>
      </c>
      <c r="L1834" s="161">
        <f>Dane_baza!AU1823</f>
        <v>0</v>
      </c>
      <c r="M1834" s="161">
        <f>Dane_baza!AV1823</f>
        <v>811706</v>
      </c>
      <c r="N1834" s="161">
        <f>Dane_baza!AY1823</f>
        <v>27659052</v>
      </c>
      <c r="O1834" s="161">
        <f>Dane_baza!AZ1823</f>
        <v>807736</v>
      </c>
      <c r="P1834" s="161">
        <f>Dane_baza!AW1823</f>
        <v>0</v>
      </c>
      <c r="Q1834" s="161">
        <f>Dane_baza!AX1823</f>
        <v>0</v>
      </c>
      <c r="R1834" s="212">
        <f t="shared" si="94"/>
        <v>58062841</v>
      </c>
      <c r="S1834" s="212">
        <f>Dane_baza!BU1823</f>
        <v>61628942.469999999</v>
      </c>
      <c r="T1834" s="212">
        <f>Dane_baza!BV1823</f>
        <v>1440362.22</v>
      </c>
      <c r="U1834" s="212">
        <f>Dane_baza!BW1823</f>
        <v>0</v>
      </c>
      <c r="V1834" s="212">
        <f t="shared" si="92"/>
        <v>63069304.689999998</v>
      </c>
      <c r="W1834" s="161">
        <f t="shared" si="93"/>
        <v>5006463.6899999976</v>
      </c>
      <c r="AA1834" s="36"/>
    </row>
    <row r="1835" spans="1:27" ht="14.45" x14ac:dyDescent="0.3">
      <c r="A1835" s="197" t="s">
        <v>191</v>
      </c>
      <c r="B1835" s="197" t="s">
        <v>95</v>
      </c>
      <c r="C1835" s="197" t="s">
        <v>39</v>
      </c>
      <c r="D1835" s="197" t="s">
        <v>34</v>
      </c>
      <c r="E1835" s="197" t="s">
        <v>31</v>
      </c>
      <c r="F1835" s="195" t="s">
        <v>4716</v>
      </c>
      <c r="G1835" s="195" t="s">
        <v>1734</v>
      </c>
      <c r="H1835" s="161">
        <f>Dane_baza!AR1824</f>
        <v>129079880</v>
      </c>
      <c r="I1835" s="161">
        <f>Dane_baza!AS1824</f>
        <v>5654522</v>
      </c>
      <c r="J1835" s="161">
        <f>Dane_baza!BX1824</f>
        <v>4676094</v>
      </c>
      <c r="K1835" s="161">
        <f>Dane_baza!AT1824</f>
        <v>0</v>
      </c>
      <c r="L1835" s="161">
        <f>Dane_baza!AU1824</f>
        <v>426181</v>
      </c>
      <c r="M1835" s="161">
        <f>Dane_baza!AV1824</f>
        <v>2689081</v>
      </c>
      <c r="N1835" s="161">
        <f>Dane_baza!AY1824</f>
        <v>100932362</v>
      </c>
      <c r="O1835" s="161">
        <f>Dane_baza!AZ1824</f>
        <v>3050907</v>
      </c>
      <c r="P1835" s="161">
        <f>Dane_baza!AW1824</f>
        <v>0</v>
      </c>
      <c r="Q1835" s="161">
        <f>Dane_baza!AX1824</f>
        <v>0</v>
      </c>
      <c r="R1835" s="212">
        <f t="shared" si="94"/>
        <v>246509027</v>
      </c>
      <c r="S1835" s="212">
        <f>Dane_baza!BU1824</f>
        <v>251492113.71000001</v>
      </c>
      <c r="T1835" s="212">
        <f>Dane_baza!BV1824</f>
        <v>7137186.7400000002</v>
      </c>
      <c r="U1835" s="212">
        <f>Dane_baza!BW1824</f>
        <v>0</v>
      </c>
      <c r="V1835" s="212">
        <f t="shared" si="92"/>
        <v>258629300.45000002</v>
      </c>
      <c r="W1835" s="161">
        <f t="shared" si="93"/>
        <v>12120273.450000018</v>
      </c>
      <c r="AA1835" s="36"/>
    </row>
    <row r="1836" spans="1:27" ht="14.45" x14ac:dyDescent="0.3">
      <c r="A1836" s="197" t="s">
        <v>191</v>
      </c>
      <c r="B1836" s="197" t="s">
        <v>95</v>
      </c>
      <c r="C1836" s="197" t="s">
        <v>42</v>
      </c>
      <c r="D1836" s="197" t="s">
        <v>36</v>
      </c>
      <c r="E1836" s="197" t="s">
        <v>31</v>
      </c>
      <c r="F1836" s="195" t="s">
        <v>4717</v>
      </c>
      <c r="G1836" s="195" t="s">
        <v>1735</v>
      </c>
      <c r="H1836" s="161">
        <f>Dane_baza!AR1825</f>
        <v>4132750</v>
      </c>
      <c r="I1836" s="161">
        <f>Dane_baza!AS1825</f>
        <v>524428</v>
      </c>
      <c r="J1836" s="161">
        <f>Dane_baza!BX1825</f>
        <v>148008</v>
      </c>
      <c r="K1836" s="161">
        <f>Dane_baza!AT1825</f>
        <v>575340</v>
      </c>
      <c r="L1836" s="161">
        <f>Dane_baza!AU1825</f>
        <v>86638</v>
      </c>
      <c r="M1836" s="161">
        <f>Dane_baza!AV1825</f>
        <v>1142345</v>
      </c>
      <c r="N1836" s="161">
        <f>Dane_baza!AY1825</f>
        <v>6698833</v>
      </c>
      <c r="O1836" s="161">
        <f>Dane_baza!AZ1825</f>
        <v>123269</v>
      </c>
      <c r="P1836" s="161">
        <f>Dane_baza!AW1825</f>
        <v>0</v>
      </c>
      <c r="Q1836" s="161">
        <f>Dane_baza!AX1825</f>
        <v>0</v>
      </c>
      <c r="R1836" s="212">
        <f t="shared" si="94"/>
        <v>13431611</v>
      </c>
      <c r="S1836" s="212">
        <f>Dane_baza!BU1825</f>
        <v>10382534.92</v>
      </c>
      <c r="T1836" s="212">
        <f>Dane_baza!BV1825</f>
        <v>425956.14</v>
      </c>
      <c r="U1836" s="212">
        <f>Dane_baza!BW1825</f>
        <v>3623119.5600000005</v>
      </c>
      <c r="V1836" s="212">
        <f t="shared" si="92"/>
        <v>14431610.620000001</v>
      </c>
      <c r="W1836" s="161">
        <f t="shared" si="93"/>
        <v>999999.62000000104</v>
      </c>
      <c r="AA1836" s="36"/>
    </row>
    <row r="1837" spans="1:27" ht="14.45" x14ac:dyDescent="0.3">
      <c r="A1837" s="197" t="s">
        <v>191</v>
      </c>
      <c r="B1837" s="197" t="s">
        <v>95</v>
      </c>
      <c r="C1837" s="197" t="s">
        <v>44</v>
      </c>
      <c r="D1837" s="197" t="s">
        <v>36</v>
      </c>
      <c r="E1837" s="197" t="s">
        <v>31</v>
      </c>
      <c r="F1837" s="195" t="s">
        <v>4718</v>
      </c>
      <c r="G1837" s="195" t="s">
        <v>1736</v>
      </c>
      <c r="H1837" s="161">
        <f>Dane_baza!AR1826</f>
        <v>12564576</v>
      </c>
      <c r="I1837" s="161">
        <f>Dane_baza!AS1826</f>
        <v>893576</v>
      </c>
      <c r="J1837" s="161">
        <f>Dane_baza!BX1826</f>
        <v>407053</v>
      </c>
      <c r="K1837" s="161">
        <f>Dane_baza!AT1826</f>
        <v>0</v>
      </c>
      <c r="L1837" s="161">
        <f>Dane_baza!AU1826</f>
        <v>0</v>
      </c>
      <c r="M1837" s="161">
        <f>Dane_baza!AV1826</f>
        <v>1389844</v>
      </c>
      <c r="N1837" s="161">
        <f>Dane_baza!AY1826</f>
        <v>14776992</v>
      </c>
      <c r="O1837" s="161">
        <f>Dane_baza!AZ1826</f>
        <v>290331</v>
      </c>
      <c r="P1837" s="161">
        <f>Dane_baza!AW1826</f>
        <v>0</v>
      </c>
      <c r="Q1837" s="161">
        <f>Dane_baza!AX1826</f>
        <v>0</v>
      </c>
      <c r="R1837" s="212">
        <f t="shared" si="94"/>
        <v>30322372</v>
      </c>
      <c r="S1837" s="212">
        <f>Dane_baza!BU1826</f>
        <v>25558029.84</v>
      </c>
      <c r="T1837" s="212">
        <f>Dane_baza!BV1826</f>
        <v>1009734.48</v>
      </c>
      <c r="U1837" s="212">
        <f>Dane_baza!BW1826</f>
        <v>5254607.2400000012</v>
      </c>
      <c r="V1837" s="212">
        <f t="shared" si="92"/>
        <v>31822371.560000002</v>
      </c>
      <c r="W1837" s="161">
        <f t="shared" si="93"/>
        <v>1499999.5600000024</v>
      </c>
      <c r="AA1837" s="36"/>
    </row>
    <row r="1838" spans="1:27" ht="14.45" x14ac:dyDescent="0.3">
      <c r="A1838" s="197" t="s">
        <v>191</v>
      </c>
      <c r="B1838" s="197" t="s">
        <v>95</v>
      </c>
      <c r="C1838" s="197" t="s">
        <v>51</v>
      </c>
      <c r="D1838" s="197" t="s">
        <v>36</v>
      </c>
      <c r="E1838" s="197" t="s">
        <v>31</v>
      </c>
      <c r="F1838" s="195" t="s">
        <v>4719</v>
      </c>
      <c r="G1838" s="195" t="s">
        <v>1737</v>
      </c>
      <c r="H1838" s="161">
        <f>Dane_baza!AR1827</f>
        <v>30628501</v>
      </c>
      <c r="I1838" s="161">
        <f>Dane_baza!AS1827</f>
        <v>478201</v>
      </c>
      <c r="J1838" s="161">
        <f>Dane_baza!BX1827</f>
        <v>1150148</v>
      </c>
      <c r="K1838" s="161">
        <f>Dane_baza!AT1827</f>
        <v>0</v>
      </c>
      <c r="L1838" s="161">
        <f>Dane_baza!AU1827</f>
        <v>0</v>
      </c>
      <c r="M1838" s="161">
        <f>Dane_baza!AV1827</f>
        <v>1342047</v>
      </c>
      <c r="N1838" s="161">
        <f>Dane_baza!AY1827</f>
        <v>27845633</v>
      </c>
      <c r="O1838" s="161">
        <f>Dane_baza!AZ1827</f>
        <v>694199</v>
      </c>
      <c r="P1838" s="161">
        <f>Dane_baza!AW1827</f>
        <v>0</v>
      </c>
      <c r="Q1838" s="161">
        <f>Dane_baza!AX1827</f>
        <v>0</v>
      </c>
      <c r="R1838" s="212">
        <f t="shared" si="94"/>
        <v>62138729</v>
      </c>
      <c r="S1838" s="212">
        <f>Dane_baza!BU1827</f>
        <v>55838098.549999997</v>
      </c>
      <c r="T1838" s="212">
        <f>Dane_baza!BV1827</f>
        <v>878817.81</v>
      </c>
      <c r="U1838" s="212">
        <f>Dane_baza!BW1827</f>
        <v>8421812.6453591175</v>
      </c>
      <c r="V1838" s="212">
        <f t="shared" si="92"/>
        <v>65138729.005359113</v>
      </c>
      <c r="W1838" s="161">
        <f t="shared" si="93"/>
        <v>3000000.0053591132</v>
      </c>
      <c r="AA1838" s="36"/>
    </row>
    <row r="1839" spans="1:27" ht="14.45" x14ac:dyDescent="0.3">
      <c r="A1839" s="197" t="s">
        <v>191</v>
      </c>
      <c r="B1839" s="197" t="s">
        <v>95</v>
      </c>
      <c r="C1839" s="197" t="s">
        <v>75</v>
      </c>
      <c r="D1839" s="197" t="s">
        <v>36</v>
      </c>
      <c r="E1839" s="197" t="s">
        <v>31</v>
      </c>
      <c r="F1839" s="195" t="s">
        <v>4720</v>
      </c>
      <c r="G1839" s="195" t="s">
        <v>1738</v>
      </c>
      <c r="H1839" s="161">
        <f>Dane_baza!AR1828</f>
        <v>10945820</v>
      </c>
      <c r="I1839" s="161">
        <f>Dane_baza!AS1828</f>
        <v>291941</v>
      </c>
      <c r="J1839" s="161">
        <f>Dane_baza!BX1828</f>
        <v>462982</v>
      </c>
      <c r="K1839" s="161">
        <f>Dane_baza!AT1828</f>
        <v>4014910</v>
      </c>
      <c r="L1839" s="161">
        <f>Dane_baza!AU1828</f>
        <v>0</v>
      </c>
      <c r="M1839" s="161">
        <f>Dane_baza!AV1828</f>
        <v>480723</v>
      </c>
      <c r="N1839" s="161">
        <f>Dane_baza!AY1828</f>
        <v>14312702</v>
      </c>
      <c r="O1839" s="161">
        <f>Dane_baza!AZ1828</f>
        <v>280599</v>
      </c>
      <c r="P1839" s="161">
        <f>Dane_baza!AW1828</f>
        <v>0</v>
      </c>
      <c r="Q1839" s="161">
        <f>Dane_baza!AX1828</f>
        <v>0</v>
      </c>
      <c r="R1839" s="212">
        <f t="shared" si="94"/>
        <v>30789677</v>
      </c>
      <c r="S1839" s="212">
        <f>Dane_baza!BU1828</f>
        <v>26683065.579999998</v>
      </c>
      <c r="T1839" s="212">
        <f>Dane_baza!BV1828</f>
        <v>230789.9</v>
      </c>
      <c r="U1839" s="212">
        <f>Dane_baza!BW1828</f>
        <v>6375821.5161378123</v>
      </c>
      <c r="V1839" s="212">
        <f t="shared" si="92"/>
        <v>33289676.996137809</v>
      </c>
      <c r="W1839" s="161">
        <f t="shared" si="93"/>
        <v>2499999.996137809</v>
      </c>
      <c r="AA1839" s="36"/>
    </row>
    <row r="1840" spans="1:27" ht="14.45" x14ac:dyDescent="0.3">
      <c r="A1840" s="197" t="s">
        <v>191</v>
      </c>
      <c r="B1840" s="197" t="s">
        <v>95</v>
      </c>
      <c r="C1840" s="197" t="s">
        <v>77</v>
      </c>
      <c r="D1840" s="197" t="s">
        <v>36</v>
      </c>
      <c r="E1840" s="197" t="s">
        <v>31</v>
      </c>
      <c r="F1840" s="195" t="s">
        <v>4721</v>
      </c>
      <c r="G1840" s="195" t="s">
        <v>1739</v>
      </c>
      <c r="H1840" s="161">
        <f>Dane_baza!AR1829</f>
        <v>32919070</v>
      </c>
      <c r="I1840" s="161">
        <f>Dane_baza!AS1829</f>
        <v>2540139</v>
      </c>
      <c r="J1840" s="161">
        <f>Dane_baza!BX1829</f>
        <v>1095014</v>
      </c>
      <c r="K1840" s="161">
        <f>Dane_baza!AT1829</f>
        <v>700465</v>
      </c>
      <c r="L1840" s="161">
        <f>Dane_baza!AU1829</f>
        <v>238832</v>
      </c>
      <c r="M1840" s="161">
        <f>Dane_baza!AV1829</f>
        <v>831763</v>
      </c>
      <c r="N1840" s="161">
        <f>Dane_baza!AY1829</f>
        <v>36160649</v>
      </c>
      <c r="O1840" s="161">
        <f>Dane_baza!AZ1829</f>
        <v>791516</v>
      </c>
      <c r="P1840" s="161">
        <f>Dane_baza!AW1829</f>
        <v>0</v>
      </c>
      <c r="Q1840" s="161">
        <f>Dane_baza!AX1829</f>
        <v>0</v>
      </c>
      <c r="R1840" s="212">
        <f t="shared" si="94"/>
        <v>75277448</v>
      </c>
      <c r="S1840" s="212">
        <f>Dane_baza!BU1829</f>
        <v>64504958.560000002</v>
      </c>
      <c r="T1840" s="212">
        <f>Dane_baza!BV1829</f>
        <v>2510933.73</v>
      </c>
      <c r="U1840" s="212">
        <f>Dane_baza!BW1829</f>
        <v>11761555.709660267</v>
      </c>
      <c r="V1840" s="212">
        <f t="shared" si="92"/>
        <v>78777447.999660268</v>
      </c>
      <c r="W1840" s="161">
        <f t="shared" si="93"/>
        <v>3499999.9996602684</v>
      </c>
      <c r="AA1840" s="36"/>
    </row>
    <row r="1841" spans="1:27" ht="14.45" x14ac:dyDescent="0.3">
      <c r="A1841" s="197" t="s">
        <v>191</v>
      </c>
      <c r="B1841" s="197" t="s">
        <v>97</v>
      </c>
      <c r="C1841" s="197" t="s">
        <v>33</v>
      </c>
      <c r="D1841" s="197" t="s">
        <v>34</v>
      </c>
      <c r="E1841" s="197" t="s">
        <v>31</v>
      </c>
      <c r="F1841" s="195" t="s">
        <v>4722</v>
      </c>
      <c r="G1841" s="195" t="s">
        <v>1740</v>
      </c>
      <c r="H1841" s="161">
        <f>Dane_baza!AR1830</f>
        <v>30802824</v>
      </c>
      <c r="I1841" s="161">
        <f>Dane_baza!AS1830</f>
        <v>6636346</v>
      </c>
      <c r="J1841" s="161">
        <f>Dane_baza!BX1830</f>
        <v>859071</v>
      </c>
      <c r="K1841" s="161">
        <f>Dane_baza!AT1830</f>
        <v>0</v>
      </c>
      <c r="L1841" s="161">
        <f>Dane_baza!AU1830</f>
        <v>0</v>
      </c>
      <c r="M1841" s="161">
        <f>Dane_baza!AV1830</f>
        <v>1219656</v>
      </c>
      <c r="N1841" s="161">
        <f>Dane_baza!AY1830</f>
        <v>26943324</v>
      </c>
      <c r="O1841" s="161">
        <f>Dane_baza!AZ1830</f>
        <v>901810</v>
      </c>
      <c r="P1841" s="161">
        <f>Dane_baza!AW1830</f>
        <v>0</v>
      </c>
      <c r="Q1841" s="161">
        <f>Dane_baza!AX1830</f>
        <v>0</v>
      </c>
      <c r="R1841" s="212">
        <f t="shared" si="94"/>
        <v>67363031</v>
      </c>
      <c r="S1841" s="212">
        <f>Dane_baza!BU1830</f>
        <v>66166433.700000003</v>
      </c>
      <c r="T1841" s="212">
        <f>Dane_baza!BV1830</f>
        <v>6521778.4299999997</v>
      </c>
      <c r="U1841" s="212">
        <f>Dane_baza!BW1830</f>
        <v>0</v>
      </c>
      <c r="V1841" s="212">
        <f t="shared" si="92"/>
        <v>72688212.129999995</v>
      </c>
      <c r="W1841" s="161">
        <f t="shared" si="93"/>
        <v>5325181.1299999952</v>
      </c>
      <c r="AA1841" s="36"/>
    </row>
    <row r="1842" spans="1:27" ht="14.45" x14ac:dyDescent="0.3">
      <c r="A1842" s="197" t="s">
        <v>191</v>
      </c>
      <c r="B1842" s="197" t="s">
        <v>97</v>
      </c>
      <c r="C1842" s="197" t="s">
        <v>32</v>
      </c>
      <c r="D1842" s="197" t="s">
        <v>34</v>
      </c>
      <c r="E1842" s="197" t="s">
        <v>31</v>
      </c>
      <c r="F1842" s="195" t="s">
        <v>4723</v>
      </c>
      <c r="G1842" s="195" t="s">
        <v>1741</v>
      </c>
      <c r="H1842" s="161">
        <f>Dane_baza!AR1831</f>
        <v>21197052</v>
      </c>
      <c r="I1842" s="161">
        <f>Dane_baza!AS1831</f>
        <v>729814</v>
      </c>
      <c r="J1842" s="161">
        <f>Dane_baza!BX1831</f>
        <v>739990</v>
      </c>
      <c r="K1842" s="161">
        <f>Dane_baza!AT1831</f>
        <v>0</v>
      </c>
      <c r="L1842" s="161">
        <f>Dane_baza!AU1831</f>
        <v>0</v>
      </c>
      <c r="M1842" s="161">
        <f>Dane_baza!AV1831</f>
        <v>876326</v>
      </c>
      <c r="N1842" s="161">
        <f>Dane_baza!AY1831</f>
        <v>12548351</v>
      </c>
      <c r="O1842" s="161">
        <f>Dane_baza!AZ1831</f>
        <v>463881</v>
      </c>
      <c r="P1842" s="161">
        <f>Dane_baza!AW1831</f>
        <v>0</v>
      </c>
      <c r="Q1842" s="161">
        <f>Dane_baza!AX1831</f>
        <v>0</v>
      </c>
      <c r="R1842" s="212">
        <f t="shared" si="94"/>
        <v>36555414</v>
      </c>
      <c r="S1842" s="212">
        <f>Dane_baza!BU1831</f>
        <v>36103280.009999998</v>
      </c>
      <c r="T1842" s="212">
        <f>Dane_baza!BV1831</f>
        <v>817687.92</v>
      </c>
      <c r="U1842" s="212">
        <f>Dane_baza!BW1831</f>
        <v>2134445.8599999994</v>
      </c>
      <c r="V1842" s="212">
        <f t="shared" si="92"/>
        <v>39055413.789999999</v>
      </c>
      <c r="W1842" s="161">
        <f t="shared" si="93"/>
        <v>2499999.7899999991</v>
      </c>
      <c r="AA1842" s="36"/>
    </row>
    <row r="1843" spans="1:27" ht="14.45" x14ac:dyDescent="0.3">
      <c r="A1843" s="197" t="s">
        <v>191</v>
      </c>
      <c r="B1843" s="197" t="s">
        <v>97</v>
      </c>
      <c r="C1843" s="197" t="s">
        <v>37</v>
      </c>
      <c r="D1843" s="197" t="s">
        <v>34</v>
      </c>
      <c r="E1843" s="197" t="s">
        <v>31</v>
      </c>
      <c r="F1843" s="195" t="s">
        <v>4724</v>
      </c>
      <c r="G1843" s="195" t="s">
        <v>1742</v>
      </c>
      <c r="H1843" s="161">
        <f>Dane_baza!AR1832</f>
        <v>28024526</v>
      </c>
      <c r="I1843" s="161">
        <f>Dane_baza!AS1832</f>
        <v>1556925</v>
      </c>
      <c r="J1843" s="161">
        <f>Dane_baza!BX1832</f>
        <v>990726</v>
      </c>
      <c r="K1843" s="161">
        <f>Dane_baza!AT1832</f>
        <v>0</v>
      </c>
      <c r="L1843" s="161">
        <f>Dane_baza!AU1832</f>
        <v>0</v>
      </c>
      <c r="M1843" s="161">
        <f>Dane_baza!AV1832</f>
        <v>753397</v>
      </c>
      <c r="N1843" s="161">
        <f>Dane_baza!AY1832</f>
        <v>26846496</v>
      </c>
      <c r="O1843" s="161">
        <f>Dane_baza!AZ1832</f>
        <v>879102</v>
      </c>
      <c r="P1843" s="161">
        <f>Dane_baza!AW1832</f>
        <v>0</v>
      </c>
      <c r="Q1843" s="161">
        <f>Dane_baza!AX1832</f>
        <v>0</v>
      </c>
      <c r="R1843" s="212">
        <f t="shared" si="94"/>
        <v>59051172</v>
      </c>
      <c r="S1843" s="212">
        <f>Dane_baza!BU1832</f>
        <v>65318991.57</v>
      </c>
      <c r="T1843" s="212">
        <f>Dane_baza!BV1832</f>
        <v>818321.07</v>
      </c>
      <c r="U1843" s="212">
        <f>Dane_baza!BW1832</f>
        <v>0</v>
      </c>
      <c r="V1843" s="212">
        <f t="shared" si="92"/>
        <v>66137312.640000001</v>
      </c>
      <c r="W1843" s="161">
        <f t="shared" si="93"/>
        <v>7086140.6400000006</v>
      </c>
      <c r="AA1843" s="36"/>
    </row>
    <row r="1844" spans="1:27" ht="14.45" x14ac:dyDescent="0.3">
      <c r="A1844" s="197" t="s">
        <v>191</v>
      </c>
      <c r="B1844" s="197" t="s">
        <v>97</v>
      </c>
      <c r="C1844" s="197" t="s">
        <v>39</v>
      </c>
      <c r="D1844" s="197" t="s">
        <v>36</v>
      </c>
      <c r="E1844" s="197" t="s">
        <v>31</v>
      </c>
      <c r="F1844" s="195" t="s">
        <v>4725</v>
      </c>
      <c r="G1844" s="195" t="s">
        <v>1743</v>
      </c>
      <c r="H1844" s="161">
        <f>Dane_baza!AR1833</f>
        <v>16037079</v>
      </c>
      <c r="I1844" s="161">
        <f>Dane_baza!AS1833</f>
        <v>162877</v>
      </c>
      <c r="J1844" s="161">
        <f>Dane_baza!BX1833</f>
        <v>485598</v>
      </c>
      <c r="K1844" s="161">
        <f>Dane_baza!AT1833</f>
        <v>1520137</v>
      </c>
      <c r="L1844" s="161">
        <f>Dane_baza!AU1833</f>
        <v>0</v>
      </c>
      <c r="M1844" s="161">
        <f>Dane_baza!AV1833</f>
        <v>473247</v>
      </c>
      <c r="N1844" s="161">
        <f>Dane_baza!AY1833</f>
        <v>19840824</v>
      </c>
      <c r="O1844" s="161">
        <f>Dane_baza!AZ1833</f>
        <v>433063</v>
      </c>
      <c r="P1844" s="161">
        <f>Dane_baza!AW1833</f>
        <v>0</v>
      </c>
      <c r="Q1844" s="161">
        <f>Dane_baza!AX1833</f>
        <v>0</v>
      </c>
      <c r="R1844" s="212">
        <f t="shared" si="94"/>
        <v>38952825</v>
      </c>
      <c r="S1844" s="212">
        <f>Dane_baza!BU1833</f>
        <v>36533055.609999999</v>
      </c>
      <c r="T1844" s="212">
        <f>Dane_baza!BV1833</f>
        <v>248404.61</v>
      </c>
      <c r="U1844" s="212">
        <f>Dane_baza!BW1833</f>
        <v>4671364.29</v>
      </c>
      <c r="V1844" s="212">
        <f t="shared" si="92"/>
        <v>41452824.509999998</v>
      </c>
      <c r="W1844" s="161">
        <f t="shared" si="93"/>
        <v>2499999.5099999979</v>
      </c>
      <c r="AA1844" s="36"/>
    </row>
    <row r="1845" spans="1:27" ht="14.45" x14ac:dyDescent="0.3">
      <c r="A1845" s="197" t="s">
        <v>191</v>
      </c>
      <c r="B1845" s="197" t="s">
        <v>97</v>
      </c>
      <c r="C1845" s="197" t="s">
        <v>42</v>
      </c>
      <c r="D1845" s="197" t="s">
        <v>36</v>
      </c>
      <c r="E1845" s="197" t="s">
        <v>31</v>
      </c>
      <c r="F1845" s="195" t="s">
        <v>4726</v>
      </c>
      <c r="G1845" s="195" t="s">
        <v>1744</v>
      </c>
      <c r="H1845" s="161">
        <f>Dane_baza!AR1834</f>
        <v>11687087</v>
      </c>
      <c r="I1845" s="161">
        <f>Dane_baza!AS1834</f>
        <v>223139</v>
      </c>
      <c r="J1845" s="161">
        <f>Dane_baza!BX1834</f>
        <v>453067</v>
      </c>
      <c r="K1845" s="161">
        <f>Dane_baza!AT1834</f>
        <v>0</v>
      </c>
      <c r="L1845" s="161">
        <f>Dane_baza!AU1834</f>
        <v>0</v>
      </c>
      <c r="M1845" s="161">
        <f>Dane_baza!AV1834</f>
        <v>434043</v>
      </c>
      <c r="N1845" s="161">
        <f>Dane_baza!AY1834</f>
        <v>11482615</v>
      </c>
      <c r="O1845" s="161">
        <f>Dane_baza!AZ1834</f>
        <v>298441</v>
      </c>
      <c r="P1845" s="161">
        <f>Dane_baza!AW1834</f>
        <v>0</v>
      </c>
      <c r="Q1845" s="161">
        <f>Dane_baza!AX1834</f>
        <v>0</v>
      </c>
      <c r="R1845" s="212">
        <f t="shared" si="94"/>
        <v>24578392</v>
      </c>
      <c r="S1845" s="212">
        <f>Dane_baza!BU1834</f>
        <v>25301103.09</v>
      </c>
      <c r="T1845" s="212">
        <f>Dane_baza!BV1834</f>
        <v>250034.4</v>
      </c>
      <c r="U1845" s="212">
        <f>Dane_baza!BW1834</f>
        <v>1027254.5131126568</v>
      </c>
      <c r="V1845" s="212">
        <f t="shared" si="92"/>
        <v>26578392.003112655</v>
      </c>
      <c r="W1845" s="161">
        <f t="shared" si="93"/>
        <v>2000000.0031126551</v>
      </c>
      <c r="AA1845" s="36"/>
    </row>
    <row r="1846" spans="1:27" ht="14.45" x14ac:dyDescent="0.3">
      <c r="A1846" s="197" t="s">
        <v>191</v>
      </c>
      <c r="B1846" s="197" t="s">
        <v>130</v>
      </c>
      <c r="C1846" s="197" t="s">
        <v>33</v>
      </c>
      <c r="D1846" s="197" t="s">
        <v>34</v>
      </c>
      <c r="E1846" s="197" t="s">
        <v>31</v>
      </c>
      <c r="F1846" s="195" t="s">
        <v>4727</v>
      </c>
      <c r="G1846" s="195" t="s">
        <v>1745</v>
      </c>
      <c r="H1846" s="161">
        <f>Dane_baza!AR1835</f>
        <v>18575833</v>
      </c>
      <c r="I1846" s="161">
        <f>Dane_baza!AS1835</f>
        <v>320324</v>
      </c>
      <c r="J1846" s="161">
        <f>Dane_baza!BX1835</f>
        <v>684199</v>
      </c>
      <c r="K1846" s="161">
        <f>Dane_baza!AT1835</f>
        <v>8417401</v>
      </c>
      <c r="L1846" s="161">
        <f>Dane_baza!AU1835</f>
        <v>0</v>
      </c>
      <c r="M1846" s="161">
        <f>Dane_baza!AV1835</f>
        <v>641326</v>
      </c>
      <c r="N1846" s="161">
        <f>Dane_baza!AY1835</f>
        <v>16815394</v>
      </c>
      <c r="O1846" s="161">
        <f>Dane_baza!AZ1835</f>
        <v>476856</v>
      </c>
      <c r="P1846" s="161">
        <f>Dane_baza!AW1835</f>
        <v>0</v>
      </c>
      <c r="Q1846" s="161">
        <f>Dane_baza!AX1835</f>
        <v>0</v>
      </c>
      <c r="R1846" s="212">
        <f t="shared" si="94"/>
        <v>45931333</v>
      </c>
      <c r="S1846" s="212">
        <f>Dane_baza!BU1835</f>
        <v>49158889.439999998</v>
      </c>
      <c r="T1846" s="212">
        <f>Dane_baza!BV1835</f>
        <v>401120.3</v>
      </c>
      <c r="U1846" s="212">
        <f>Dane_baza!BW1835</f>
        <v>0</v>
      </c>
      <c r="V1846" s="212">
        <f t="shared" si="92"/>
        <v>49560009.739999995</v>
      </c>
      <c r="W1846" s="161">
        <f t="shared" si="93"/>
        <v>3628676.7399999946</v>
      </c>
      <c r="AA1846" s="36"/>
    </row>
    <row r="1847" spans="1:27" ht="14.45" x14ac:dyDescent="0.3">
      <c r="A1847" s="197" t="s">
        <v>191</v>
      </c>
      <c r="B1847" s="197" t="s">
        <v>130</v>
      </c>
      <c r="C1847" s="197" t="s">
        <v>32</v>
      </c>
      <c r="D1847" s="197" t="s">
        <v>34</v>
      </c>
      <c r="E1847" s="197" t="s">
        <v>31</v>
      </c>
      <c r="F1847" s="195" t="s">
        <v>4728</v>
      </c>
      <c r="G1847" s="195" t="s">
        <v>1746</v>
      </c>
      <c r="H1847" s="161">
        <f>Dane_baza!AR1836</f>
        <v>25673428</v>
      </c>
      <c r="I1847" s="161">
        <f>Dane_baza!AS1836</f>
        <v>2961095</v>
      </c>
      <c r="J1847" s="161">
        <f>Dane_baza!BX1836</f>
        <v>945041</v>
      </c>
      <c r="K1847" s="161">
        <f>Dane_baza!AT1836</f>
        <v>0</v>
      </c>
      <c r="L1847" s="161">
        <f>Dane_baza!AU1836</f>
        <v>14305</v>
      </c>
      <c r="M1847" s="161">
        <f>Dane_baza!AV1836</f>
        <v>818181</v>
      </c>
      <c r="N1847" s="161">
        <f>Dane_baza!AY1836</f>
        <v>29632136</v>
      </c>
      <c r="O1847" s="161">
        <f>Dane_baza!AZ1836</f>
        <v>710418</v>
      </c>
      <c r="P1847" s="161">
        <f>Dane_baza!AW1836</f>
        <v>0</v>
      </c>
      <c r="Q1847" s="161">
        <f>Dane_baza!AX1836</f>
        <v>0</v>
      </c>
      <c r="R1847" s="212">
        <f t="shared" si="94"/>
        <v>60754604</v>
      </c>
      <c r="S1847" s="212">
        <f>Dane_baza!BU1836</f>
        <v>65501127.560000002</v>
      </c>
      <c r="T1847" s="212">
        <f>Dane_baza!BV1836</f>
        <v>887446.43</v>
      </c>
      <c r="U1847" s="212">
        <f>Dane_baza!BW1836</f>
        <v>0</v>
      </c>
      <c r="V1847" s="212">
        <f t="shared" si="92"/>
        <v>66388573.990000002</v>
      </c>
      <c r="W1847" s="161">
        <f t="shared" si="93"/>
        <v>5633969.9900000021</v>
      </c>
      <c r="AA1847" s="36"/>
    </row>
    <row r="1848" spans="1:27" ht="14.45" x14ac:dyDescent="0.3">
      <c r="A1848" s="197" t="s">
        <v>191</v>
      </c>
      <c r="B1848" s="197" t="s">
        <v>130</v>
      </c>
      <c r="C1848" s="197" t="s">
        <v>37</v>
      </c>
      <c r="D1848" s="197" t="s">
        <v>34</v>
      </c>
      <c r="E1848" s="197" t="s">
        <v>31</v>
      </c>
      <c r="F1848" s="195" t="s">
        <v>4729</v>
      </c>
      <c r="G1848" s="195" t="s">
        <v>1747</v>
      </c>
      <c r="H1848" s="161">
        <f>Dane_baza!AR1837</f>
        <v>27476691</v>
      </c>
      <c r="I1848" s="161">
        <f>Dane_baza!AS1837</f>
        <v>1331786</v>
      </c>
      <c r="J1848" s="161">
        <f>Dane_baza!BX1837</f>
        <v>1064343</v>
      </c>
      <c r="K1848" s="161">
        <f>Dane_baza!AT1837</f>
        <v>5640280</v>
      </c>
      <c r="L1848" s="161">
        <f>Dane_baza!AU1837</f>
        <v>169008</v>
      </c>
      <c r="M1848" s="161">
        <f>Dane_baza!AV1837</f>
        <v>1004534</v>
      </c>
      <c r="N1848" s="161">
        <f>Dane_baza!AY1837</f>
        <v>25918745</v>
      </c>
      <c r="O1848" s="161">
        <f>Dane_baza!AZ1837</f>
        <v>895322</v>
      </c>
      <c r="P1848" s="161">
        <f>Dane_baza!AW1837</f>
        <v>0</v>
      </c>
      <c r="Q1848" s="161">
        <f>Dane_baza!AX1837</f>
        <v>0</v>
      </c>
      <c r="R1848" s="212">
        <f t="shared" si="94"/>
        <v>63500709</v>
      </c>
      <c r="S1848" s="212">
        <f>Dane_baza!BU1837</f>
        <v>70466320.510000005</v>
      </c>
      <c r="T1848" s="212">
        <f>Dane_baza!BV1837</f>
        <v>654473.56999999995</v>
      </c>
      <c r="U1848" s="212">
        <f>Dane_baza!BW1837</f>
        <v>0</v>
      </c>
      <c r="V1848" s="212">
        <f t="shared" si="92"/>
        <v>71120794.079999998</v>
      </c>
      <c r="W1848" s="161">
        <f t="shared" si="93"/>
        <v>7620085.0799999982</v>
      </c>
      <c r="AA1848" s="36"/>
    </row>
    <row r="1849" spans="1:27" ht="14.45" x14ac:dyDescent="0.3">
      <c r="A1849" s="197" t="s">
        <v>191</v>
      </c>
      <c r="B1849" s="197" t="s">
        <v>130</v>
      </c>
      <c r="C1849" s="197" t="s">
        <v>39</v>
      </c>
      <c r="D1849" s="197" t="s">
        <v>34</v>
      </c>
      <c r="E1849" s="197" t="s">
        <v>31</v>
      </c>
      <c r="F1849" s="195" t="s">
        <v>4730</v>
      </c>
      <c r="G1849" s="195" t="s">
        <v>1748</v>
      </c>
      <c r="H1849" s="161">
        <f>Dane_baza!AR1838</f>
        <v>71920338</v>
      </c>
      <c r="I1849" s="161">
        <f>Dane_baza!AS1838</f>
        <v>2853783</v>
      </c>
      <c r="J1849" s="161">
        <f>Dane_baza!BX1838</f>
        <v>2430459</v>
      </c>
      <c r="K1849" s="161">
        <f>Dane_baza!AT1838</f>
        <v>10600476</v>
      </c>
      <c r="L1849" s="161">
        <f>Dane_baza!AU1838</f>
        <v>1388478</v>
      </c>
      <c r="M1849" s="161">
        <f>Dane_baza!AV1838</f>
        <v>1829431</v>
      </c>
      <c r="N1849" s="161">
        <f>Dane_baza!AY1838</f>
        <v>60520834</v>
      </c>
      <c r="O1849" s="161">
        <f>Dane_baza!AZ1838</f>
        <v>1840925</v>
      </c>
      <c r="P1849" s="161">
        <f>Dane_baza!AW1838</f>
        <v>0</v>
      </c>
      <c r="Q1849" s="161">
        <f>Dane_baza!AX1838</f>
        <v>0</v>
      </c>
      <c r="R1849" s="212">
        <f t="shared" si="94"/>
        <v>153384724</v>
      </c>
      <c r="S1849" s="212">
        <f>Dane_baza!BU1838</f>
        <v>169378806.28999999</v>
      </c>
      <c r="T1849" s="212">
        <f>Dane_baza!BV1838</f>
        <v>2412084.59</v>
      </c>
      <c r="U1849" s="212">
        <f>Dane_baza!BW1838</f>
        <v>0</v>
      </c>
      <c r="V1849" s="212">
        <f t="shared" si="92"/>
        <v>171790890.88</v>
      </c>
      <c r="W1849" s="161">
        <f t="shared" si="93"/>
        <v>18406166.879999995</v>
      </c>
      <c r="AA1849" s="36"/>
    </row>
    <row r="1850" spans="1:27" ht="14.45" x14ac:dyDescent="0.3">
      <c r="A1850" s="197" t="s">
        <v>191</v>
      </c>
      <c r="B1850" s="197" t="s">
        <v>130</v>
      </c>
      <c r="C1850" s="197" t="s">
        <v>42</v>
      </c>
      <c r="D1850" s="197" t="s">
        <v>36</v>
      </c>
      <c r="E1850" s="197" t="s">
        <v>31</v>
      </c>
      <c r="F1850" s="195" t="s">
        <v>4731</v>
      </c>
      <c r="G1850" s="195" t="s">
        <v>1749</v>
      </c>
      <c r="H1850" s="161">
        <f>Dane_baza!AR1839</f>
        <v>24890939</v>
      </c>
      <c r="I1850" s="161">
        <f>Dane_baza!AS1839</f>
        <v>548943</v>
      </c>
      <c r="J1850" s="161">
        <f>Dane_baza!BX1839</f>
        <v>765437</v>
      </c>
      <c r="K1850" s="161">
        <f>Dane_baza!AT1839</f>
        <v>1273565</v>
      </c>
      <c r="L1850" s="161">
        <f>Dane_baza!AU1839</f>
        <v>0</v>
      </c>
      <c r="M1850" s="161">
        <f>Dane_baza!AV1839</f>
        <v>1015245</v>
      </c>
      <c r="N1850" s="161">
        <f>Dane_baza!AY1839</f>
        <v>25692104</v>
      </c>
      <c r="O1850" s="161">
        <f>Dane_baza!AZ1839</f>
        <v>647162</v>
      </c>
      <c r="P1850" s="161">
        <f>Dane_baza!AW1839</f>
        <v>0</v>
      </c>
      <c r="Q1850" s="161">
        <f>Dane_baza!AX1839</f>
        <v>0</v>
      </c>
      <c r="R1850" s="212">
        <f t="shared" si="94"/>
        <v>54833395</v>
      </c>
      <c r="S1850" s="212">
        <f>Dane_baza!BU1839</f>
        <v>58507899.759999998</v>
      </c>
      <c r="T1850" s="212">
        <f>Dane_baza!BV1839</f>
        <v>991297.54</v>
      </c>
      <c r="U1850" s="212">
        <f>Dane_baza!BW1839</f>
        <v>0</v>
      </c>
      <c r="V1850" s="212">
        <f t="shared" si="92"/>
        <v>59499197.299999997</v>
      </c>
      <c r="W1850" s="161">
        <f t="shared" si="93"/>
        <v>4665802.299999997</v>
      </c>
      <c r="AA1850" s="36"/>
    </row>
    <row r="1851" spans="1:27" ht="14.45" x14ac:dyDescent="0.3">
      <c r="A1851" s="197" t="s">
        <v>191</v>
      </c>
      <c r="B1851" s="197" t="s">
        <v>130</v>
      </c>
      <c r="C1851" s="197" t="s">
        <v>44</v>
      </c>
      <c r="D1851" s="197" t="s">
        <v>36</v>
      </c>
      <c r="E1851" s="197" t="s">
        <v>31</v>
      </c>
      <c r="F1851" s="195" t="s">
        <v>4732</v>
      </c>
      <c r="G1851" s="195" t="s">
        <v>1419</v>
      </c>
      <c r="H1851" s="161">
        <f>Dane_baza!AR1840</f>
        <v>32188572</v>
      </c>
      <c r="I1851" s="161">
        <f>Dane_baza!AS1840</f>
        <v>562866</v>
      </c>
      <c r="J1851" s="161">
        <f>Dane_baza!BX1840</f>
        <v>1132086</v>
      </c>
      <c r="K1851" s="161">
        <f>Dane_baza!AT1840</f>
        <v>5930832</v>
      </c>
      <c r="L1851" s="161">
        <f>Dane_baza!AU1840</f>
        <v>0</v>
      </c>
      <c r="M1851" s="161">
        <f>Dane_baza!AV1840</f>
        <v>862547</v>
      </c>
      <c r="N1851" s="161">
        <f>Dane_baza!AY1840</f>
        <v>38847665</v>
      </c>
      <c r="O1851" s="161">
        <f>Dane_baza!AZ1840</f>
        <v>922895</v>
      </c>
      <c r="P1851" s="161">
        <f>Dane_baza!AW1840</f>
        <v>0</v>
      </c>
      <c r="Q1851" s="161">
        <f>Dane_baza!AX1840</f>
        <v>0</v>
      </c>
      <c r="R1851" s="212">
        <f t="shared" si="94"/>
        <v>80447463</v>
      </c>
      <c r="S1851" s="212">
        <f>Dane_baza!BU1840</f>
        <v>78699218.079999998</v>
      </c>
      <c r="T1851" s="212">
        <f>Dane_baza!BV1840</f>
        <v>800679.42</v>
      </c>
      <c r="U1851" s="212">
        <f>Dane_baza!BW1840</f>
        <v>4447565.3700000048</v>
      </c>
      <c r="V1851" s="212">
        <f t="shared" si="92"/>
        <v>83947462.870000005</v>
      </c>
      <c r="W1851" s="161">
        <f t="shared" si="93"/>
        <v>3499999.8700000048</v>
      </c>
      <c r="AA1851" s="36"/>
    </row>
    <row r="1852" spans="1:27" ht="14.45" x14ac:dyDescent="0.3">
      <c r="A1852" s="197" t="s">
        <v>191</v>
      </c>
      <c r="B1852" s="197" t="s">
        <v>130</v>
      </c>
      <c r="C1852" s="197" t="s">
        <v>51</v>
      </c>
      <c r="D1852" s="197" t="s">
        <v>36</v>
      </c>
      <c r="E1852" s="197" t="s">
        <v>31</v>
      </c>
      <c r="F1852" s="195" t="s">
        <v>4733</v>
      </c>
      <c r="G1852" s="195" t="s">
        <v>1750</v>
      </c>
      <c r="H1852" s="161">
        <f>Dane_baza!AR1841</f>
        <v>10197888</v>
      </c>
      <c r="I1852" s="161">
        <f>Dane_baza!AS1841</f>
        <v>136393</v>
      </c>
      <c r="J1852" s="161">
        <f>Dane_baza!BX1841</f>
        <v>400876</v>
      </c>
      <c r="K1852" s="161">
        <f>Dane_baza!AT1841</f>
        <v>2737892</v>
      </c>
      <c r="L1852" s="161">
        <f>Dane_baza!AU1841</f>
        <v>0</v>
      </c>
      <c r="M1852" s="161">
        <f>Dane_baza!AV1841</f>
        <v>571762</v>
      </c>
      <c r="N1852" s="161">
        <f>Dane_baza!AY1841</f>
        <v>14595572</v>
      </c>
      <c r="O1852" s="161">
        <f>Dane_baza!AZ1841</f>
        <v>366563</v>
      </c>
      <c r="P1852" s="161">
        <f>Dane_baza!AW1841</f>
        <v>0</v>
      </c>
      <c r="Q1852" s="161">
        <f>Dane_baza!AX1841</f>
        <v>0</v>
      </c>
      <c r="R1852" s="212">
        <f t="shared" si="94"/>
        <v>29006946</v>
      </c>
      <c r="S1852" s="212">
        <f>Dane_baza!BU1841</f>
        <v>27324272.579999998</v>
      </c>
      <c r="T1852" s="212">
        <f>Dane_baza!BV1841</f>
        <v>39044.86</v>
      </c>
      <c r="U1852" s="212">
        <f>Dane_baza!BW1841</f>
        <v>3643628.3399999989</v>
      </c>
      <c r="V1852" s="212">
        <f t="shared" si="92"/>
        <v>31006945.779999997</v>
      </c>
      <c r="W1852" s="161">
        <f t="shared" si="93"/>
        <v>1999999.7799999975</v>
      </c>
      <c r="AA1852" s="36"/>
    </row>
    <row r="1853" spans="1:27" ht="14.45" x14ac:dyDescent="0.3">
      <c r="A1853" s="197" t="s">
        <v>191</v>
      </c>
      <c r="B1853" s="197" t="s">
        <v>130</v>
      </c>
      <c r="C1853" s="197" t="s">
        <v>75</v>
      </c>
      <c r="D1853" s="197" t="s">
        <v>36</v>
      </c>
      <c r="E1853" s="197" t="s">
        <v>31</v>
      </c>
      <c r="F1853" s="195" t="s">
        <v>4734</v>
      </c>
      <c r="G1853" s="195" t="s">
        <v>1751</v>
      </c>
      <c r="H1853" s="161">
        <f>Dane_baza!AR1842</f>
        <v>8659339</v>
      </c>
      <c r="I1853" s="161">
        <f>Dane_baza!AS1842</f>
        <v>55341</v>
      </c>
      <c r="J1853" s="161">
        <f>Dane_baza!BX1842</f>
        <v>314693</v>
      </c>
      <c r="K1853" s="161">
        <f>Dane_baza!AT1842</f>
        <v>0</v>
      </c>
      <c r="L1853" s="161">
        <f>Dane_baza!AU1842</f>
        <v>0</v>
      </c>
      <c r="M1853" s="161">
        <f>Dane_baza!AV1842</f>
        <v>370274</v>
      </c>
      <c r="N1853" s="161">
        <f>Dane_baza!AY1842</f>
        <v>10019680</v>
      </c>
      <c r="O1853" s="161">
        <f>Dane_baza!AZ1842</f>
        <v>236806</v>
      </c>
      <c r="P1853" s="161">
        <f>Dane_baza!AW1842</f>
        <v>0</v>
      </c>
      <c r="Q1853" s="161">
        <f>Dane_baza!AX1842</f>
        <v>0</v>
      </c>
      <c r="R1853" s="212">
        <f t="shared" si="94"/>
        <v>19656133</v>
      </c>
      <c r="S1853" s="212">
        <f>Dane_baza!BU1842</f>
        <v>20932710.699999999</v>
      </c>
      <c r="T1853" s="212">
        <f>Dane_baza!BV1842</f>
        <v>102578.66</v>
      </c>
      <c r="U1853" s="212">
        <f>Dane_baza!BW1842</f>
        <v>120843.6405499801</v>
      </c>
      <c r="V1853" s="212">
        <f t="shared" si="92"/>
        <v>21156133.00054998</v>
      </c>
      <c r="W1853" s="161">
        <f t="shared" si="93"/>
        <v>1500000.0005499795</v>
      </c>
      <c r="AA1853" s="36"/>
    </row>
    <row r="1854" spans="1:27" ht="14.45" x14ac:dyDescent="0.3">
      <c r="A1854" s="197" t="s">
        <v>191</v>
      </c>
      <c r="B1854" s="197" t="s">
        <v>130</v>
      </c>
      <c r="C1854" s="197" t="s">
        <v>77</v>
      </c>
      <c r="D1854" s="197" t="s">
        <v>36</v>
      </c>
      <c r="E1854" s="197" t="s">
        <v>31</v>
      </c>
      <c r="F1854" s="195" t="s">
        <v>4735</v>
      </c>
      <c r="G1854" s="195" t="s">
        <v>1752</v>
      </c>
      <c r="H1854" s="161">
        <f>Dane_baza!AR1843</f>
        <v>12338707</v>
      </c>
      <c r="I1854" s="161">
        <f>Dane_baza!AS1843</f>
        <v>76384</v>
      </c>
      <c r="J1854" s="161">
        <f>Dane_baza!BX1843</f>
        <v>464596</v>
      </c>
      <c r="K1854" s="161">
        <f>Dane_baza!AT1843</f>
        <v>0</v>
      </c>
      <c r="L1854" s="161">
        <f>Dane_baza!AU1843</f>
        <v>0</v>
      </c>
      <c r="M1854" s="161">
        <f>Dane_baza!AV1843</f>
        <v>505192</v>
      </c>
      <c r="N1854" s="161">
        <f>Dane_baza!AY1843</f>
        <v>15987386</v>
      </c>
      <c r="O1854" s="161">
        <f>Dane_baza!AZ1843</f>
        <v>379539</v>
      </c>
      <c r="P1854" s="161">
        <f>Dane_baza!AW1843</f>
        <v>0</v>
      </c>
      <c r="Q1854" s="161">
        <f>Dane_baza!AX1843</f>
        <v>0</v>
      </c>
      <c r="R1854" s="212">
        <f t="shared" si="94"/>
        <v>29751804</v>
      </c>
      <c r="S1854" s="212">
        <f>Dane_baza!BU1843</f>
        <v>30883891.300000001</v>
      </c>
      <c r="T1854" s="212">
        <f>Dane_baza!BV1843</f>
        <v>160194.62</v>
      </c>
      <c r="U1854" s="212">
        <f>Dane_baza!BW1843</f>
        <v>707718.07367385447</v>
      </c>
      <c r="V1854" s="212">
        <f t="shared" si="92"/>
        <v>31751803.993673857</v>
      </c>
      <c r="W1854" s="161">
        <f t="shared" si="93"/>
        <v>1999999.9936738573</v>
      </c>
      <c r="AA1854" s="36"/>
    </row>
    <row r="1855" spans="1:27" ht="14.45" x14ac:dyDescent="0.3">
      <c r="A1855" s="197" t="s">
        <v>191</v>
      </c>
      <c r="B1855" s="197" t="s">
        <v>134</v>
      </c>
      <c r="C1855" s="197" t="s">
        <v>33</v>
      </c>
      <c r="D1855" s="197" t="s">
        <v>34</v>
      </c>
      <c r="E1855" s="197" t="s">
        <v>31</v>
      </c>
      <c r="F1855" s="195" t="s">
        <v>4736</v>
      </c>
      <c r="G1855" s="195" t="s">
        <v>1753</v>
      </c>
      <c r="H1855" s="161">
        <f>Dane_baza!AR1844</f>
        <v>11968004</v>
      </c>
      <c r="I1855" s="161">
        <f>Dane_baza!AS1844</f>
        <v>61182</v>
      </c>
      <c r="J1855" s="161">
        <f>Dane_baza!BX1844</f>
        <v>441840</v>
      </c>
      <c r="K1855" s="161">
        <f>Dane_baza!AT1844</f>
        <v>2389030</v>
      </c>
      <c r="L1855" s="161">
        <f>Dane_baza!AU1844</f>
        <v>0</v>
      </c>
      <c r="M1855" s="161">
        <f>Dane_baza!AV1844</f>
        <v>490892</v>
      </c>
      <c r="N1855" s="161">
        <f>Dane_baza!AY1844</f>
        <v>8285494</v>
      </c>
      <c r="O1855" s="161">
        <f>Dane_baza!AZ1844</f>
        <v>274111</v>
      </c>
      <c r="P1855" s="161">
        <f>Dane_baza!AW1844</f>
        <v>0</v>
      </c>
      <c r="Q1855" s="161">
        <f>Dane_baza!AX1844</f>
        <v>0</v>
      </c>
      <c r="R1855" s="212">
        <f t="shared" si="94"/>
        <v>23910553</v>
      </c>
      <c r="S1855" s="212">
        <f>Dane_baza!BU1844</f>
        <v>26688703.260000002</v>
      </c>
      <c r="T1855" s="212">
        <f>Dane_baza!BV1844</f>
        <v>91116.1</v>
      </c>
      <c r="U1855" s="212">
        <f>Dane_baza!BW1844</f>
        <v>0</v>
      </c>
      <c r="V1855" s="212">
        <f t="shared" si="92"/>
        <v>26779819.360000003</v>
      </c>
      <c r="W1855" s="161">
        <f t="shared" si="93"/>
        <v>2869266.3600000031</v>
      </c>
      <c r="AA1855" s="36"/>
    </row>
    <row r="1856" spans="1:27" ht="14.45" x14ac:dyDescent="0.3">
      <c r="A1856" s="197" t="s">
        <v>191</v>
      </c>
      <c r="B1856" s="197" t="s">
        <v>134</v>
      </c>
      <c r="C1856" s="197" t="s">
        <v>32</v>
      </c>
      <c r="D1856" s="197" t="s">
        <v>34</v>
      </c>
      <c r="E1856" s="197" t="s">
        <v>31</v>
      </c>
      <c r="F1856" s="195" t="s">
        <v>4737</v>
      </c>
      <c r="G1856" s="195" t="s">
        <v>1754</v>
      </c>
      <c r="H1856" s="161">
        <f>Dane_baza!AR1845</f>
        <v>78486782</v>
      </c>
      <c r="I1856" s="161">
        <f>Dane_baza!AS1845</f>
        <v>21559569</v>
      </c>
      <c r="J1856" s="161">
        <f>Dane_baza!BX1845</f>
        <v>2571810</v>
      </c>
      <c r="K1856" s="161">
        <f>Dane_baza!AT1845</f>
        <v>0</v>
      </c>
      <c r="L1856" s="161">
        <f>Dane_baza!AU1845</f>
        <v>933647</v>
      </c>
      <c r="M1856" s="161">
        <f>Dane_baza!AV1845</f>
        <v>1881377</v>
      </c>
      <c r="N1856" s="161">
        <f>Dane_baza!AY1845</f>
        <v>63431022</v>
      </c>
      <c r="O1856" s="161">
        <f>Dane_baza!AZ1845</f>
        <v>1883096</v>
      </c>
      <c r="P1856" s="161">
        <f>Dane_baza!AW1845</f>
        <v>0</v>
      </c>
      <c r="Q1856" s="161">
        <f>Dane_baza!AX1845</f>
        <v>0</v>
      </c>
      <c r="R1856" s="212">
        <f t="shared" si="94"/>
        <v>170747303</v>
      </c>
      <c r="S1856" s="212">
        <f>Dane_baza!BU1845</f>
        <v>154013948.11000001</v>
      </c>
      <c r="T1856" s="212">
        <f>Dane_baza!BV1845</f>
        <v>37223031.25</v>
      </c>
      <c r="U1856" s="212">
        <f>Dane_baza!BW1845</f>
        <v>0</v>
      </c>
      <c r="V1856" s="212">
        <f t="shared" si="92"/>
        <v>191236979.36000001</v>
      </c>
      <c r="W1856" s="161">
        <f t="shared" si="93"/>
        <v>20489676.360000014</v>
      </c>
      <c r="AA1856" s="36"/>
    </row>
    <row r="1857" spans="1:27" ht="14.45" x14ac:dyDescent="0.3">
      <c r="A1857" s="197" t="s">
        <v>191</v>
      </c>
      <c r="B1857" s="197" t="s">
        <v>134</v>
      </c>
      <c r="C1857" s="197" t="s">
        <v>37</v>
      </c>
      <c r="D1857" s="197" t="s">
        <v>36</v>
      </c>
      <c r="E1857" s="197" t="s">
        <v>31</v>
      </c>
      <c r="F1857" s="195" t="s">
        <v>4738</v>
      </c>
      <c r="G1857" s="195" t="s">
        <v>1755</v>
      </c>
      <c r="H1857" s="161">
        <f>Dane_baza!AR1846</f>
        <v>1779758</v>
      </c>
      <c r="I1857" s="161">
        <f>Dane_baza!AS1846</f>
        <v>5808</v>
      </c>
      <c r="J1857" s="161">
        <f>Dane_baza!BX1846</f>
        <v>138474</v>
      </c>
      <c r="K1857" s="161">
        <f>Dane_baza!AT1846</f>
        <v>3488587</v>
      </c>
      <c r="L1857" s="161">
        <f>Dane_baza!AU1846</f>
        <v>0</v>
      </c>
      <c r="M1857" s="161">
        <f>Dane_baza!AV1846</f>
        <v>1134997</v>
      </c>
      <c r="N1857" s="161">
        <f>Dane_baza!AY1846</f>
        <v>3349007</v>
      </c>
      <c r="O1857" s="161">
        <f>Dane_baza!AZ1846</f>
        <v>97318</v>
      </c>
      <c r="P1857" s="161">
        <f>Dane_baza!AW1846</f>
        <v>0</v>
      </c>
      <c r="Q1857" s="161">
        <f>Dane_baza!AX1846</f>
        <v>0</v>
      </c>
      <c r="R1857" s="212">
        <f t="shared" si="94"/>
        <v>9993949</v>
      </c>
      <c r="S1857" s="212">
        <f>Dane_baza!BU1846</f>
        <v>5711004.2999999998</v>
      </c>
      <c r="T1857" s="212">
        <f>Dane_baza!BV1846</f>
        <v>0</v>
      </c>
      <c r="U1857" s="212">
        <f>Dane_baza!BW1846</f>
        <v>5282339.17</v>
      </c>
      <c r="V1857" s="212">
        <f t="shared" si="92"/>
        <v>10993343.469999999</v>
      </c>
      <c r="W1857" s="161">
        <f t="shared" si="93"/>
        <v>999394.46999999881</v>
      </c>
      <c r="AA1857" s="36"/>
    </row>
    <row r="1858" spans="1:27" ht="14.45" x14ac:dyDescent="0.3">
      <c r="A1858" s="197" t="s">
        <v>191</v>
      </c>
      <c r="B1858" s="197" t="s">
        <v>134</v>
      </c>
      <c r="C1858" s="197" t="s">
        <v>39</v>
      </c>
      <c r="D1858" s="197" t="s">
        <v>36</v>
      </c>
      <c r="E1858" s="197" t="s">
        <v>31</v>
      </c>
      <c r="F1858" s="195" t="s">
        <v>4739</v>
      </c>
      <c r="G1858" s="195" t="s">
        <v>1756</v>
      </c>
      <c r="H1858" s="161">
        <f>Dane_baza!AR1847</f>
        <v>6735620</v>
      </c>
      <c r="I1858" s="161">
        <f>Dane_baza!AS1847</f>
        <v>29527</v>
      </c>
      <c r="J1858" s="161">
        <f>Dane_baza!BX1847</f>
        <v>337680</v>
      </c>
      <c r="K1858" s="161">
        <f>Dane_baza!AT1847</f>
        <v>6041279</v>
      </c>
      <c r="L1858" s="161">
        <f>Dane_baza!AU1847</f>
        <v>0</v>
      </c>
      <c r="M1858" s="161">
        <f>Dane_baza!AV1847</f>
        <v>783182</v>
      </c>
      <c r="N1858" s="161">
        <f>Dane_baza!AY1847</f>
        <v>12301602</v>
      </c>
      <c r="O1858" s="161">
        <f>Dane_baza!AZ1847</f>
        <v>274111</v>
      </c>
      <c r="P1858" s="161">
        <f>Dane_baza!AW1847</f>
        <v>0</v>
      </c>
      <c r="Q1858" s="161">
        <f>Dane_baza!AX1847</f>
        <v>0</v>
      </c>
      <c r="R1858" s="212">
        <f t="shared" si="94"/>
        <v>26503001</v>
      </c>
      <c r="S1858" s="212">
        <f>Dane_baza!BU1847</f>
        <v>19656045.379999999</v>
      </c>
      <c r="T1858" s="212">
        <f>Dane_baza!BV1847</f>
        <v>14505.71</v>
      </c>
      <c r="U1858" s="212">
        <f>Dane_baza!BW1847</f>
        <v>8832449.8599999994</v>
      </c>
      <c r="V1858" s="212">
        <f t="shared" si="92"/>
        <v>28503000.949999999</v>
      </c>
      <c r="W1858" s="161">
        <f t="shared" si="93"/>
        <v>1999999.9499999993</v>
      </c>
      <c r="AA1858" s="36"/>
    </row>
    <row r="1859" spans="1:27" ht="14.45" x14ac:dyDescent="0.3">
      <c r="A1859" s="197" t="s">
        <v>191</v>
      </c>
      <c r="B1859" s="197" t="s">
        <v>134</v>
      </c>
      <c r="C1859" s="197" t="s">
        <v>42</v>
      </c>
      <c r="D1859" s="197" t="s">
        <v>40</v>
      </c>
      <c r="E1859" s="197" t="s">
        <v>31</v>
      </c>
      <c r="F1859" s="195" t="s">
        <v>4740</v>
      </c>
      <c r="G1859" s="195" t="s">
        <v>1757</v>
      </c>
      <c r="H1859" s="161">
        <f>Dane_baza!AR1848</f>
        <v>25468791</v>
      </c>
      <c r="I1859" s="161">
        <f>Dane_baza!AS1848</f>
        <v>380372</v>
      </c>
      <c r="J1859" s="161">
        <f>Dane_baza!BX1848</f>
        <v>862419</v>
      </c>
      <c r="K1859" s="161">
        <f>Dane_baza!AT1848</f>
        <v>2432065</v>
      </c>
      <c r="L1859" s="161">
        <f>Dane_baza!AU1848</f>
        <v>61204</v>
      </c>
      <c r="M1859" s="161">
        <f>Dane_baza!AV1848</f>
        <v>633872</v>
      </c>
      <c r="N1859" s="161">
        <f>Dane_baza!AY1848</f>
        <v>20476912</v>
      </c>
      <c r="O1859" s="161">
        <f>Dane_baza!AZ1848</f>
        <v>629320</v>
      </c>
      <c r="P1859" s="161">
        <f>Dane_baza!AW1848</f>
        <v>0</v>
      </c>
      <c r="Q1859" s="161">
        <f>Dane_baza!AX1848</f>
        <v>0</v>
      </c>
      <c r="R1859" s="212">
        <f t="shared" si="94"/>
        <v>50944955</v>
      </c>
      <c r="S1859" s="212">
        <f>Dane_baza!BU1848</f>
        <v>56676375.329999998</v>
      </c>
      <c r="T1859" s="212">
        <f>Dane_baza!BV1848</f>
        <v>381974.27</v>
      </c>
      <c r="U1859" s="212">
        <f>Dane_baza!BW1848</f>
        <v>0</v>
      </c>
      <c r="V1859" s="212">
        <f t="shared" si="92"/>
        <v>57058349.600000001</v>
      </c>
      <c r="W1859" s="161">
        <f t="shared" si="93"/>
        <v>6113394.6000000015</v>
      </c>
      <c r="AA1859" s="36"/>
    </row>
    <row r="1860" spans="1:27" ht="14.45" x14ac:dyDescent="0.3">
      <c r="A1860" s="197" t="s">
        <v>191</v>
      </c>
      <c r="B1860" s="197" t="s">
        <v>134</v>
      </c>
      <c r="C1860" s="197" t="s">
        <v>44</v>
      </c>
      <c r="D1860" s="197" t="s">
        <v>40</v>
      </c>
      <c r="E1860" s="197" t="s">
        <v>31</v>
      </c>
      <c r="F1860" s="195" t="s">
        <v>4741</v>
      </c>
      <c r="G1860" s="195" t="s">
        <v>1758</v>
      </c>
      <c r="H1860" s="161">
        <f>Dane_baza!AR1849</f>
        <v>14774165</v>
      </c>
      <c r="I1860" s="161">
        <f>Dane_baza!AS1849</f>
        <v>140450</v>
      </c>
      <c r="J1860" s="161">
        <f>Dane_baza!BX1849</f>
        <v>499480</v>
      </c>
      <c r="K1860" s="161">
        <f>Dane_baza!AT1849</f>
        <v>1656648</v>
      </c>
      <c r="L1860" s="161">
        <f>Dane_baza!AU1849</f>
        <v>0</v>
      </c>
      <c r="M1860" s="161">
        <f>Dane_baza!AV1849</f>
        <v>1300872</v>
      </c>
      <c r="N1860" s="161">
        <f>Dane_baza!AY1849</f>
        <v>13387530</v>
      </c>
      <c r="O1860" s="161">
        <f>Dane_baza!AZ1849</f>
        <v>270867</v>
      </c>
      <c r="P1860" s="161">
        <f>Dane_baza!AW1849</f>
        <v>0</v>
      </c>
      <c r="Q1860" s="161">
        <f>Dane_baza!AX1849</f>
        <v>0</v>
      </c>
      <c r="R1860" s="212">
        <f t="shared" si="94"/>
        <v>32030012</v>
      </c>
      <c r="S1860" s="212">
        <f>Dane_baza!BU1849</f>
        <v>33682455.329999998</v>
      </c>
      <c r="T1860" s="212">
        <f>Dane_baza!BV1849</f>
        <v>80050.559999999998</v>
      </c>
      <c r="U1860" s="212">
        <f>Dane_baza!BW1849</f>
        <v>767506.10899998993</v>
      </c>
      <c r="V1860" s="212">
        <f t="shared" si="92"/>
        <v>34530011.998999991</v>
      </c>
      <c r="W1860" s="161">
        <f t="shared" si="93"/>
        <v>2499999.9989999905</v>
      </c>
      <c r="AA1860" s="36"/>
    </row>
    <row r="1861" spans="1:27" ht="14.45" x14ac:dyDescent="0.3">
      <c r="A1861" s="197" t="s">
        <v>191</v>
      </c>
      <c r="B1861" s="197" t="s">
        <v>134</v>
      </c>
      <c r="C1861" s="197" t="s">
        <v>51</v>
      </c>
      <c r="D1861" s="197" t="s">
        <v>40</v>
      </c>
      <c r="E1861" s="197" t="s">
        <v>31</v>
      </c>
      <c r="F1861" s="195" t="s">
        <v>4742</v>
      </c>
      <c r="G1861" s="195" t="s">
        <v>1759</v>
      </c>
      <c r="H1861" s="161">
        <f>Dane_baza!AR1850</f>
        <v>10591070</v>
      </c>
      <c r="I1861" s="161">
        <f>Dane_baza!AS1850</f>
        <v>1493582</v>
      </c>
      <c r="J1861" s="161">
        <f>Dane_baza!BX1850</f>
        <v>439326</v>
      </c>
      <c r="K1861" s="161">
        <f>Dane_baza!AT1850</f>
        <v>5345002</v>
      </c>
      <c r="L1861" s="161">
        <f>Dane_baza!AU1850</f>
        <v>0</v>
      </c>
      <c r="M1861" s="161">
        <f>Dane_baza!AV1850</f>
        <v>467957</v>
      </c>
      <c r="N1861" s="161">
        <f>Dane_baza!AY1850</f>
        <v>13237370</v>
      </c>
      <c r="O1861" s="161">
        <f>Dane_baza!AZ1850</f>
        <v>295197</v>
      </c>
      <c r="P1861" s="161">
        <f>Dane_baza!AW1850</f>
        <v>0</v>
      </c>
      <c r="Q1861" s="161">
        <f>Dane_baza!AX1850</f>
        <v>0</v>
      </c>
      <c r="R1861" s="212">
        <f t="shared" si="94"/>
        <v>31869504</v>
      </c>
      <c r="S1861" s="212">
        <f>Dane_baza!BU1850</f>
        <v>27549955.289999999</v>
      </c>
      <c r="T1861" s="212">
        <f>Dane_baza!BV1850</f>
        <v>1395348.16</v>
      </c>
      <c r="U1861" s="212">
        <f>Dane_baza!BW1850</f>
        <v>5424200.5504999943</v>
      </c>
      <c r="V1861" s="212">
        <f t="shared" si="92"/>
        <v>34369504.000499994</v>
      </c>
      <c r="W1861" s="161">
        <f t="shared" si="93"/>
        <v>2500000.0004999936</v>
      </c>
      <c r="AA1861" s="36"/>
    </row>
    <row r="1862" spans="1:27" ht="14.45" x14ac:dyDescent="0.3">
      <c r="A1862" s="197" t="s">
        <v>191</v>
      </c>
      <c r="B1862" s="197" t="s">
        <v>134</v>
      </c>
      <c r="C1862" s="197" t="s">
        <v>75</v>
      </c>
      <c r="D1862" s="197" t="s">
        <v>40</v>
      </c>
      <c r="E1862" s="197" t="s">
        <v>31</v>
      </c>
      <c r="F1862" s="195" t="s">
        <v>4743</v>
      </c>
      <c r="G1862" s="195" t="s">
        <v>1760</v>
      </c>
      <c r="H1862" s="161">
        <f>Dane_baza!AR1851</f>
        <v>8909428</v>
      </c>
      <c r="I1862" s="161">
        <f>Dane_baza!AS1851</f>
        <v>450666</v>
      </c>
      <c r="J1862" s="161">
        <f>Dane_baza!BX1851</f>
        <v>395035</v>
      </c>
      <c r="K1862" s="161">
        <f>Dane_baza!AT1851</f>
        <v>3706378</v>
      </c>
      <c r="L1862" s="161">
        <f>Dane_baza!AU1851</f>
        <v>0</v>
      </c>
      <c r="M1862" s="161">
        <f>Dane_baza!AV1851</f>
        <v>925773</v>
      </c>
      <c r="N1862" s="161">
        <f>Dane_baza!AY1851</f>
        <v>15000737</v>
      </c>
      <c r="O1862" s="161">
        <f>Dane_baza!AZ1851</f>
        <v>267623</v>
      </c>
      <c r="P1862" s="161">
        <f>Dane_baza!AW1851</f>
        <v>0</v>
      </c>
      <c r="Q1862" s="161">
        <f>Dane_baza!AX1851</f>
        <v>0</v>
      </c>
      <c r="R1862" s="212">
        <f t="shared" si="94"/>
        <v>29655640</v>
      </c>
      <c r="S1862" s="212">
        <f>Dane_baza!BU1851</f>
        <v>21384155.719999999</v>
      </c>
      <c r="T1862" s="212">
        <f>Dane_baza!BV1851</f>
        <v>616590.61</v>
      </c>
      <c r="U1862" s="212">
        <f>Dane_baza!BW1851</f>
        <v>9654893.6736466661</v>
      </c>
      <c r="V1862" s="212">
        <f t="shared" si="92"/>
        <v>31655640.003646664</v>
      </c>
      <c r="W1862" s="161">
        <f t="shared" si="93"/>
        <v>2000000.0036466643</v>
      </c>
      <c r="AA1862" s="36"/>
    </row>
    <row r="1863" spans="1:27" ht="14.45" x14ac:dyDescent="0.3">
      <c r="A1863" s="197" t="s">
        <v>191</v>
      </c>
      <c r="B1863" s="197" t="s">
        <v>134</v>
      </c>
      <c r="C1863" s="197" t="s">
        <v>77</v>
      </c>
      <c r="D1863" s="197" t="s">
        <v>36</v>
      </c>
      <c r="E1863" s="197" t="s">
        <v>31</v>
      </c>
      <c r="F1863" s="195" t="s">
        <v>4744</v>
      </c>
      <c r="G1863" s="195" t="s">
        <v>1761</v>
      </c>
      <c r="H1863" s="161">
        <f>Dane_baza!AR1852</f>
        <v>8611046</v>
      </c>
      <c r="I1863" s="161">
        <f>Dane_baza!AS1852</f>
        <v>51251</v>
      </c>
      <c r="J1863" s="161">
        <f>Dane_baza!BX1852</f>
        <v>299196</v>
      </c>
      <c r="K1863" s="161">
        <f>Dane_baza!AT1852</f>
        <v>3044931</v>
      </c>
      <c r="L1863" s="161">
        <f>Dane_baza!AU1852</f>
        <v>0</v>
      </c>
      <c r="M1863" s="161">
        <f>Dane_baza!AV1852</f>
        <v>416386</v>
      </c>
      <c r="N1863" s="161">
        <f>Dane_baza!AY1852</f>
        <v>7550025</v>
      </c>
      <c r="O1863" s="161">
        <f>Dane_baza!AZ1852</f>
        <v>131379</v>
      </c>
      <c r="P1863" s="161">
        <f>Dane_baza!AW1852</f>
        <v>0</v>
      </c>
      <c r="Q1863" s="161">
        <f>Dane_baza!AX1852</f>
        <v>0</v>
      </c>
      <c r="R1863" s="212">
        <f t="shared" si="94"/>
        <v>20104214</v>
      </c>
      <c r="S1863" s="212">
        <f>Dane_baza!BU1852</f>
        <v>19858354.59</v>
      </c>
      <c r="T1863" s="212">
        <f>Dane_baza!BV1852</f>
        <v>27379.49</v>
      </c>
      <c r="U1863" s="212">
        <f>Dane_baza!BW1852</f>
        <v>1718479.8599999994</v>
      </c>
      <c r="V1863" s="212">
        <f t="shared" si="92"/>
        <v>21604213.939999998</v>
      </c>
      <c r="W1863" s="161">
        <f t="shared" si="93"/>
        <v>1499999.9399999976</v>
      </c>
      <c r="AA1863" s="36"/>
    </row>
    <row r="1864" spans="1:27" ht="14.45" x14ac:dyDescent="0.3">
      <c r="A1864" s="197" t="s">
        <v>191</v>
      </c>
      <c r="B1864" s="197" t="s">
        <v>134</v>
      </c>
      <c r="C1864" s="197" t="s">
        <v>90</v>
      </c>
      <c r="D1864" s="197" t="s">
        <v>36</v>
      </c>
      <c r="E1864" s="197" t="s">
        <v>31</v>
      </c>
      <c r="F1864" s="195" t="s">
        <v>4745</v>
      </c>
      <c r="G1864" s="195" t="s">
        <v>1762</v>
      </c>
      <c r="H1864" s="161">
        <f>Dane_baza!AR1853</f>
        <v>3671251</v>
      </c>
      <c r="I1864" s="161">
        <f>Dane_baza!AS1853</f>
        <v>36989</v>
      </c>
      <c r="J1864" s="161">
        <f>Dane_baza!BX1853</f>
        <v>244239</v>
      </c>
      <c r="K1864" s="161">
        <f>Dane_baza!AT1853</f>
        <v>6266087</v>
      </c>
      <c r="L1864" s="161">
        <f>Dane_baza!AU1853</f>
        <v>0</v>
      </c>
      <c r="M1864" s="161">
        <f>Dane_baza!AV1853</f>
        <v>385835</v>
      </c>
      <c r="N1864" s="161">
        <f>Dane_baza!AY1853</f>
        <v>8431989</v>
      </c>
      <c r="O1864" s="161">
        <f>Dane_baza!AZ1853</f>
        <v>178416</v>
      </c>
      <c r="P1864" s="161">
        <f>Dane_baza!AW1853</f>
        <v>0</v>
      </c>
      <c r="Q1864" s="161">
        <f>Dane_baza!AX1853</f>
        <v>0</v>
      </c>
      <c r="R1864" s="212">
        <f t="shared" si="94"/>
        <v>19214806</v>
      </c>
      <c r="S1864" s="212">
        <f>Dane_baza!BU1853</f>
        <v>10781377.4</v>
      </c>
      <c r="T1864" s="212">
        <f>Dane_baza!BV1853</f>
        <v>10354.219999999999</v>
      </c>
      <c r="U1864" s="212">
        <f>Dane_baza!BW1853</f>
        <v>9923074.3725002762</v>
      </c>
      <c r="V1864" s="212">
        <f t="shared" si="92"/>
        <v>20714805.992500275</v>
      </c>
      <c r="W1864" s="161">
        <f t="shared" si="93"/>
        <v>1499999.9925002754</v>
      </c>
      <c r="AA1864" s="36"/>
    </row>
    <row r="1865" spans="1:27" ht="14.45" x14ac:dyDescent="0.3">
      <c r="A1865" s="197" t="s">
        <v>191</v>
      </c>
      <c r="B1865" s="197" t="s">
        <v>141</v>
      </c>
      <c r="C1865" s="197" t="s">
        <v>33</v>
      </c>
      <c r="D1865" s="197" t="s">
        <v>34</v>
      </c>
      <c r="E1865" s="197" t="s">
        <v>31</v>
      </c>
      <c r="F1865" s="195" t="s">
        <v>4746</v>
      </c>
      <c r="G1865" s="195" t="s">
        <v>1763</v>
      </c>
      <c r="H1865" s="161">
        <f>Dane_baza!AR1854</f>
        <v>48824238</v>
      </c>
      <c r="I1865" s="161">
        <f>Dane_baza!AS1854</f>
        <v>10631631</v>
      </c>
      <c r="J1865" s="161">
        <f>Dane_baza!BX1854</f>
        <v>1416228</v>
      </c>
      <c r="K1865" s="161">
        <f>Dane_baza!AT1854</f>
        <v>0</v>
      </c>
      <c r="L1865" s="161">
        <f>Dane_baza!AU1854</f>
        <v>411491</v>
      </c>
      <c r="M1865" s="161">
        <f>Dane_baza!AV1854</f>
        <v>1320749</v>
      </c>
      <c r="N1865" s="161">
        <f>Dane_baza!AY1854</f>
        <v>55926336</v>
      </c>
      <c r="O1865" s="161">
        <f>Dane_baza!AZ1854</f>
        <v>1390020</v>
      </c>
      <c r="P1865" s="161">
        <f>Dane_baza!AW1854</f>
        <v>0</v>
      </c>
      <c r="Q1865" s="161">
        <f>Dane_baza!AX1854</f>
        <v>0</v>
      </c>
      <c r="R1865" s="212">
        <f t="shared" si="94"/>
        <v>119920693</v>
      </c>
      <c r="S1865" s="212">
        <f>Dane_baza!BU1854</f>
        <v>108776059.34999999</v>
      </c>
      <c r="T1865" s="212">
        <f>Dane_baza!BV1854</f>
        <v>6937514.0999999996</v>
      </c>
      <c r="U1865" s="212">
        <f>Dane_baza!BW1854</f>
        <v>9545274.3100000005</v>
      </c>
      <c r="V1865" s="212">
        <f t="shared" si="92"/>
        <v>125258847.75999999</v>
      </c>
      <c r="W1865" s="161">
        <f t="shared" si="93"/>
        <v>5338154.7599999905</v>
      </c>
      <c r="AA1865" s="36"/>
    </row>
    <row r="1866" spans="1:27" ht="14.45" x14ac:dyDescent="0.3">
      <c r="A1866" s="197" t="s">
        <v>191</v>
      </c>
      <c r="B1866" s="197" t="s">
        <v>141</v>
      </c>
      <c r="C1866" s="197" t="s">
        <v>32</v>
      </c>
      <c r="D1866" s="197" t="s">
        <v>36</v>
      </c>
      <c r="E1866" s="197" t="s">
        <v>31</v>
      </c>
      <c r="F1866" s="195" t="s">
        <v>4747</v>
      </c>
      <c r="G1866" s="195" t="s">
        <v>799</v>
      </c>
      <c r="H1866" s="161">
        <f>Dane_baza!AR1855</f>
        <v>8421765</v>
      </c>
      <c r="I1866" s="161">
        <f>Dane_baza!AS1855</f>
        <v>1900680</v>
      </c>
      <c r="J1866" s="161">
        <f>Dane_baza!BX1855</f>
        <v>336974</v>
      </c>
      <c r="K1866" s="161">
        <f>Dane_baza!AT1855</f>
        <v>438467</v>
      </c>
      <c r="L1866" s="161">
        <f>Dane_baza!AU1855</f>
        <v>0</v>
      </c>
      <c r="M1866" s="161">
        <f>Dane_baza!AV1855</f>
        <v>345351</v>
      </c>
      <c r="N1866" s="161">
        <f>Dane_baza!AY1855</f>
        <v>11966153</v>
      </c>
      <c r="O1866" s="161">
        <f>Dane_baza!AZ1855</f>
        <v>257892</v>
      </c>
      <c r="P1866" s="161">
        <f>Dane_baza!AW1855</f>
        <v>0</v>
      </c>
      <c r="Q1866" s="161">
        <f>Dane_baza!AX1855</f>
        <v>0</v>
      </c>
      <c r="R1866" s="212">
        <f t="shared" si="94"/>
        <v>23667282</v>
      </c>
      <c r="S1866" s="212">
        <f>Dane_baza!BU1855</f>
        <v>21564230.390000001</v>
      </c>
      <c r="T1866" s="212">
        <f>Dane_baza!BV1855</f>
        <v>272948.8</v>
      </c>
      <c r="U1866" s="212">
        <f>Dane_baza!BW1855</f>
        <v>3830102.63</v>
      </c>
      <c r="V1866" s="212">
        <f t="shared" si="92"/>
        <v>25667281.82</v>
      </c>
      <c r="W1866" s="161">
        <f t="shared" si="93"/>
        <v>1999999.8200000003</v>
      </c>
      <c r="AA1866" s="36"/>
    </row>
    <row r="1867" spans="1:27" ht="14.45" x14ac:dyDescent="0.3">
      <c r="A1867" s="197" t="s">
        <v>191</v>
      </c>
      <c r="B1867" s="197" t="s">
        <v>141</v>
      </c>
      <c r="C1867" s="197" t="s">
        <v>37</v>
      </c>
      <c r="D1867" s="197" t="s">
        <v>36</v>
      </c>
      <c r="E1867" s="197" t="s">
        <v>31</v>
      </c>
      <c r="F1867" s="195" t="s">
        <v>4748</v>
      </c>
      <c r="G1867" s="195" t="s">
        <v>1764</v>
      </c>
      <c r="H1867" s="161">
        <f>Dane_baza!AR1856</f>
        <v>7242163</v>
      </c>
      <c r="I1867" s="161">
        <f>Dane_baza!AS1856</f>
        <v>52829</v>
      </c>
      <c r="J1867" s="161">
        <f>Dane_baza!BX1856</f>
        <v>319893</v>
      </c>
      <c r="K1867" s="161">
        <f>Dane_baza!AT1856</f>
        <v>4867023</v>
      </c>
      <c r="L1867" s="161">
        <f>Dane_baza!AU1856</f>
        <v>0</v>
      </c>
      <c r="M1867" s="161">
        <f>Dane_baza!AV1856</f>
        <v>446091</v>
      </c>
      <c r="N1867" s="161">
        <f>Dane_baza!AY1856</f>
        <v>12715749</v>
      </c>
      <c r="O1867" s="161">
        <f>Dane_baza!AZ1856</f>
        <v>334124</v>
      </c>
      <c r="P1867" s="161">
        <f>Dane_baza!AW1856</f>
        <v>0</v>
      </c>
      <c r="Q1867" s="161">
        <f>Dane_baza!AX1856</f>
        <v>0</v>
      </c>
      <c r="R1867" s="212">
        <f t="shared" si="94"/>
        <v>25977872</v>
      </c>
      <c r="S1867" s="212">
        <f>Dane_baza!BU1856</f>
        <v>20060513.620000001</v>
      </c>
      <c r="T1867" s="212">
        <f>Dane_baza!BV1856</f>
        <v>87702.14</v>
      </c>
      <c r="U1867" s="212">
        <f>Dane_baza!BW1856</f>
        <v>7829656.1100000013</v>
      </c>
      <c r="V1867" s="212">
        <f t="shared" si="92"/>
        <v>27977871.870000005</v>
      </c>
      <c r="W1867" s="161">
        <f t="shared" si="93"/>
        <v>1999999.8700000048</v>
      </c>
      <c r="AA1867" s="36"/>
    </row>
    <row r="1868" spans="1:27" ht="14.45" x14ac:dyDescent="0.3">
      <c r="A1868" s="197" t="s">
        <v>191</v>
      </c>
      <c r="B1868" s="197" t="s">
        <v>141</v>
      </c>
      <c r="C1868" s="197" t="s">
        <v>39</v>
      </c>
      <c r="D1868" s="197" t="s">
        <v>36</v>
      </c>
      <c r="E1868" s="197" t="s">
        <v>31</v>
      </c>
      <c r="F1868" s="195" t="s">
        <v>4749</v>
      </c>
      <c r="G1868" s="195" t="s">
        <v>1765</v>
      </c>
      <c r="H1868" s="161">
        <f>Dane_baza!AR1857</f>
        <v>13201511</v>
      </c>
      <c r="I1868" s="161">
        <f>Dane_baza!AS1857</f>
        <v>403747</v>
      </c>
      <c r="J1868" s="161">
        <f>Dane_baza!BX1857</f>
        <v>675668</v>
      </c>
      <c r="K1868" s="161">
        <f>Dane_baza!AT1857</f>
        <v>10857475</v>
      </c>
      <c r="L1868" s="161">
        <f>Dane_baza!AU1857</f>
        <v>105440</v>
      </c>
      <c r="M1868" s="161">
        <f>Dane_baza!AV1857</f>
        <v>679340</v>
      </c>
      <c r="N1868" s="161">
        <f>Dane_baza!AY1857</f>
        <v>24501090</v>
      </c>
      <c r="O1868" s="161">
        <f>Dane_baza!AZ1857</f>
        <v>548222</v>
      </c>
      <c r="P1868" s="161">
        <f>Dane_baza!AW1857</f>
        <v>0</v>
      </c>
      <c r="Q1868" s="161">
        <f>Dane_baza!AX1857</f>
        <v>0</v>
      </c>
      <c r="R1868" s="212">
        <f t="shared" si="94"/>
        <v>50972493</v>
      </c>
      <c r="S1868" s="212">
        <f>Dane_baza!BU1857</f>
        <v>37348249.600000001</v>
      </c>
      <c r="T1868" s="212">
        <f>Dane_baza!BV1857</f>
        <v>136806.82999999999</v>
      </c>
      <c r="U1868" s="212">
        <f>Dane_baza!BW1857</f>
        <v>16487436.569237029</v>
      </c>
      <c r="V1868" s="212">
        <f t="shared" si="92"/>
        <v>53972492.999237031</v>
      </c>
      <c r="W1868" s="161">
        <f t="shared" si="93"/>
        <v>2999999.9992370307</v>
      </c>
      <c r="AA1868" s="36"/>
    </row>
    <row r="1869" spans="1:27" ht="14.45" x14ac:dyDescent="0.3">
      <c r="A1869" s="197" t="s">
        <v>191</v>
      </c>
      <c r="B1869" s="197" t="s">
        <v>141</v>
      </c>
      <c r="C1869" s="197" t="s">
        <v>42</v>
      </c>
      <c r="D1869" s="197" t="s">
        <v>36</v>
      </c>
      <c r="E1869" s="197" t="s">
        <v>31</v>
      </c>
      <c r="F1869" s="195" t="s">
        <v>4750</v>
      </c>
      <c r="G1869" s="195" t="s">
        <v>1766</v>
      </c>
      <c r="H1869" s="161">
        <f>Dane_baza!AR1858</f>
        <v>2261428</v>
      </c>
      <c r="I1869" s="161">
        <f>Dane_baza!AS1858</f>
        <v>769</v>
      </c>
      <c r="J1869" s="161">
        <f>Dane_baza!BX1858</f>
        <v>118902</v>
      </c>
      <c r="K1869" s="161">
        <f>Dane_baza!AT1858</f>
        <v>2456583</v>
      </c>
      <c r="L1869" s="161">
        <f>Dane_baza!AU1858</f>
        <v>109317</v>
      </c>
      <c r="M1869" s="161">
        <f>Dane_baza!AV1858</f>
        <v>695234</v>
      </c>
      <c r="N1869" s="161">
        <f>Dane_baza!AY1858</f>
        <v>8187775</v>
      </c>
      <c r="O1869" s="161">
        <f>Dane_baza!AZ1858</f>
        <v>103805</v>
      </c>
      <c r="P1869" s="161">
        <f>Dane_baza!AW1858</f>
        <v>0</v>
      </c>
      <c r="Q1869" s="161">
        <f>Dane_baza!AX1858</f>
        <v>0</v>
      </c>
      <c r="R1869" s="212">
        <f t="shared" si="94"/>
        <v>13933813</v>
      </c>
      <c r="S1869" s="212">
        <f>Dane_baza!BU1858</f>
        <v>6821721.1600000001</v>
      </c>
      <c r="T1869" s="212">
        <f>Dane_baza!BV1858</f>
        <v>754.91</v>
      </c>
      <c r="U1869" s="212">
        <f>Dane_baza!BW1858</f>
        <v>8197983.9299999997</v>
      </c>
      <c r="V1869" s="212">
        <f t="shared" si="92"/>
        <v>15020460</v>
      </c>
      <c r="W1869" s="161">
        <f t="shared" si="93"/>
        <v>1086647</v>
      </c>
      <c r="AA1869" s="36"/>
    </row>
    <row r="1870" spans="1:27" ht="14.45" x14ac:dyDescent="0.3">
      <c r="A1870" s="197" t="s">
        <v>191</v>
      </c>
      <c r="B1870" s="197" t="s">
        <v>141</v>
      </c>
      <c r="C1870" s="197" t="s">
        <v>44</v>
      </c>
      <c r="D1870" s="197" t="s">
        <v>36</v>
      </c>
      <c r="E1870" s="197" t="s">
        <v>31</v>
      </c>
      <c r="F1870" s="195" t="s">
        <v>4751</v>
      </c>
      <c r="G1870" s="195" t="s">
        <v>1767</v>
      </c>
      <c r="H1870" s="161">
        <f>Dane_baza!AR1859</f>
        <v>13422738</v>
      </c>
      <c r="I1870" s="161">
        <f>Dane_baza!AS1859</f>
        <v>60837</v>
      </c>
      <c r="J1870" s="161">
        <f>Dane_baza!BX1859</f>
        <v>561430</v>
      </c>
      <c r="K1870" s="161">
        <f>Dane_baza!AT1859</f>
        <v>8797681</v>
      </c>
      <c r="L1870" s="161">
        <f>Dane_baza!AU1859</f>
        <v>0</v>
      </c>
      <c r="M1870" s="161">
        <f>Dane_baza!AV1859</f>
        <v>554057</v>
      </c>
      <c r="N1870" s="161">
        <f>Dane_baza!AY1859</f>
        <v>22496438</v>
      </c>
      <c r="O1870" s="161">
        <f>Dane_baza!AZ1859</f>
        <v>496320</v>
      </c>
      <c r="P1870" s="161">
        <f>Dane_baza!AW1859</f>
        <v>0</v>
      </c>
      <c r="Q1870" s="161">
        <f>Dane_baza!AX1859</f>
        <v>0</v>
      </c>
      <c r="R1870" s="212">
        <f t="shared" si="94"/>
        <v>46389501</v>
      </c>
      <c r="S1870" s="212">
        <f>Dane_baza!BU1859</f>
        <v>35301535.43</v>
      </c>
      <c r="T1870" s="212">
        <f>Dane_baza!BV1859</f>
        <v>111998.85</v>
      </c>
      <c r="U1870" s="212">
        <f>Dane_baza!BW1859</f>
        <v>13975966.550000003</v>
      </c>
      <c r="V1870" s="212">
        <f t="shared" si="92"/>
        <v>49389500.830000006</v>
      </c>
      <c r="W1870" s="161">
        <f t="shared" si="93"/>
        <v>2999999.8300000057</v>
      </c>
      <c r="AA1870" s="36"/>
    </row>
    <row r="1871" spans="1:27" ht="14.45" x14ac:dyDescent="0.3">
      <c r="A1871" s="197" t="s">
        <v>191</v>
      </c>
      <c r="B1871" s="197" t="s">
        <v>141</v>
      </c>
      <c r="C1871" s="197" t="s">
        <v>51</v>
      </c>
      <c r="D1871" s="197" t="s">
        <v>36</v>
      </c>
      <c r="E1871" s="197" t="s">
        <v>31</v>
      </c>
      <c r="F1871" s="195" t="s">
        <v>4752</v>
      </c>
      <c r="G1871" s="195" t="s">
        <v>1768</v>
      </c>
      <c r="H1871" s="161">
        <f>Dane_baza!AR1860</f>
        <v>5321586</v>
      </c>
      <c r="I1871" s="161">
        <f>Dane_baza!AS1860</f>
        <v>45128</v>
      </c>
      <c r="J1871" s="161">
        <f>Dane_baza!BX1860</f>
        <v>237249</v>
      </c>
      <c r="K1871" s="161">
        <f>Dane_baza!AT1860</f>
        <v>3491284</v>
      </c>
      <c r="L1871" s="161">
        <f>Dane_baza!AU1860</f>
        <v>0</v>
      </c>
      <c r="M1871" s="161">
        <f>Dane_baza!AV1860</f>
        <v>355703</v>
      </c>
      <c r="N1871" s="161">
        <f>Dane_baza!AY1860</f>
        <v>9145036</v>
      </c>
      <c r="O1871" s="161">
        <f>Dane_baza!AZ1860</f>
        <v>223830</v>
      </c>
      <c r="P1871" s="161">
        <f>Dane_baza!AW1860</f>
        <v>0</v>
      </c>
      <c r="Q1871" s="161">
        <f>Dane_baza!AX1860</f>
        <v>0</v>
      </c>
      <c r="R1871" s="212">
        <f t="shared" si="94"/>
        <v>18819816</v>
      </c>
      <c r="S1871" s="212">
        <f>Dane_baza!BU1860</f>
        <v>14446161.4</v>
      </c>
      <c r="T1871" s="212">
        <f>Dane_baza!BV1860</f>
        <v>47512.93</v>
      </c>
      <c r="U1871" s="212">
        <f>Dane_baza!BW1860</f>
        <v>5826141.6746748276</v>
      </c>
      <c r="V1871" s="212">
        <f t="shared" si="92"/>
        <v>20319816.00467483</v>
      </c>
      <c r="W1871" s="161">
        <f t="shared" si="93"/>
        <v>1500000.0046748295</v>
      </c>
      <c r="AA1871" s="36"/>
    </row>
    <row r="1872" spans="1:27" ht="14.45" x14ac:dyDescent="0.3">
      <c r="A1872" s="197" t="s">
        <v>191</v>
      </c>
      <c r="B1872" s="197" t="s">
        <v>141</v>
      </c>
      <c r="C1872" s="197" t="s">
        <v>75</v>
      </c>
      <c r="D1872" s="197" t="s">
        <v>36</v>
      </c>
      <c r="E1872" s="197" t="s">
        <v>31</v>
      </c>
      <c r="F1872" s="195" t="s">
        <v>4753</v>
      </c>
      <c r="G1872" s="195" t="s">
        <v>1769</v>
      </c>
      <c r="H1872" s="161">
        <f>Dane_baza!AR1861</f>
        <v>22704159</v>
      </c>
      <c r="I1872" s="161">
        <f>Dane_baza!AS1861</f>
        <v>170279</v>
      </c>
      <c r="J1872" s="161">
        <f>Dane_baza!BX1861</f>
        <v>807648</v>
      </c>
      <c r="K1872" s="161">
        <f>Dane_baza!AT1861</f>
        <v>6912306</v>
      </c>
      <c r="L1872" s="161">
        <f>Dane_baza!AU1861</f>
        <v>0</v>
      </c>
      <c r="M1872" s="161">
        <f>Dane_baza!AV1861</f>
        <v>815482</v>
      </c>
      <c r="N1872" s="161">
        <f>Dane_baza!AY1861</f>
        <v>30793494</v>
      </c>
      <c r="O1872" s="161">
        <f>Dane_baza!AZ1861</f>
        <v>801248</v>
      </c>
      <c r="P1872" s="161">
        <f>Dane_baza!AW1861</f>
        <v>0</v>
      </c>
      <c r="Q1872" s="161">
        <f>Dane_baza!AX1861</f>
        <v>0</v>
      </c>
      <c r="R1872" s="212">
        <f t="shared" si="94"/>
        <v>63004616</v>
      </c>
      <c r="S1872" s="212">
        <f>Dane_baza!BU1861</f>
        <v>53704996.729999997</v>
      </c>
      <c r="T1872" s="212">
        <f>Dane_baza!BV1861</f>
        <v>177949.41</v>
      </c>
      <c r="U1872" s="212">
        <f>Dane_baza!BW1861</f>
        <v>12621669.859080793</v>
      </c>
      <c r="V1872" s="212">
        <f t="shared" ref="V1872:V1935" si="95">SUM(S1872:U1872)</f>
        <v>66504615.999080785</v>
      </c>
      <c r="W1872" s="161">
        <f t="shared" ref="W1872:W1935" si="96">V1872-R1872</f>
        <v>3499999.9990807846</v>
      </c>
      <c r="AA1872" s="36"/>
    </row>
    <row r="1873" spans="1:27" ht="14.45" x14ac:dyDescent="0.3">
      <c r="A1873" s="197" t="s">
        <v>191</v>
      </c>
      <c r="B1873" s="197" t="s">
        <v>141</v>
      </c>
      <c r="C1873" s="197" t="s">
        <v>77</v>
      </c>
      <c r="D1873" s="197" t="s">
        <v>36</v>
      </c>
      <c r="E1873" s="197" t="s">
        <v>31</v>
      </c>
      <c r="F1873" s="195" t="s">
        <v>4754</v>
      </c>
      <c r="G1873" s="195" t="s">
        <v>1770</v>
      </c>
      <c r="H1873" s="161">
        <f>Dane_baza!AR1862</f>
        <v>9508646</v>
      </c>
      <c r="I1873" s="161">
        <f>Dane_baza!AS1862</f>
        <v>167870</v>
      </c>
      <c r="J1873" s="161">
        <f>Dane_baza!BX1862</f>
        <v>504983</v>
      </c>
      <c r="K1873" s="161">
        <f>Dane_baza!AT1862</f>
        <v>10295702</v>
      </c>
      <c r="L1873" s="161">
        <f>Dane_baza!AU1862</f>
        <v>540843</v>
      </c>
      <c r="M1873" s="161">
        <f>Dane_baza!AV1862</f>
        <v>601111</v>
      </c>
      <c r="N1873" s="161">
        <f>Dane_baza!AY1862</f>
        <v>22777075</v>
      </c>
      <c r="O1873" s="161">
        <f>Dane_baza!AZ1862</f>
        <v>439551</v>
      </c>
      <c r="P1873" s="161">
        <f>Dane_baza!AW1862</f>
        <v>0</v>
      </c>
      <c r="Q1873" s="161">
        <f>Dane_baza!AX1862</f>
        <v>0</v>
      </c>
      <c r="R1873" s="212">
        <f t="shared" ref="R1873:R1936" si="97">SUM(H1873:Q1873)</f>
        <v>44835781</v>
      </c>
      <c r="S1873" s="212">
        <f>Dane_baza!BU1862</f>
        <v>27748551.59</v>
      </c>
      <c r="T1873" s="212">
        <f>Dane_baza!BV1862</f>
        <v>51722.9</v>
      </c>
      <c r="U1873" s="212">
        <f>Dane_baza!BW1862</f>
        <v>19535506.512573455</v>
      </c>
      <c r="V1873" s="212">
        <f t="shared" si="95"/>
        <v>47335781.002573453</v>
      </c>
      <c r="W1873" s="161">
        <f t="shared" si="96"/>
        <v>2500000.0025734529</v>
      </c>
      <c r="AA1873" s="36"/>
    </row>
    <row r="1874" spans="1:27" ht="14.45" x14ac:dyDescent="0.3">
      <c r="A1874" s="197" t="s">
        <v>191</v>
      </c>
      <c r="B1874" s="197" t="s">
        <v>141</v>
      </c>
      <c r="C1874" s="197" t="s">
        <v>90</v>
      </c>
      <c r="D1874" s="197" t="s">
        <v>36</v>
      </c>
      <c r="E1874" s="197" t="s">
        <v>31</v>
      </c>
      <c r="F1874" s="195" t="s">
        <v>4755</v>
      </c>
      <c r="G1874" s="195" t="s">
        <v>1771</v>
      </c>
      <c r="H1874" s="161">
        <f>Dane_baza!AR1863</f>
        <v>13688546</v>
      </c>
      <c r="I1874" s="161">
        <f>Dane_baza!AS1863</f>
        <v>648793</v>
      </c>
      <c r="J1874" s="161">
        <f>Dane_baza!BX1863</f>
        <v>647366</v>
      </c>
      <c r="K1874" s="161">
        <f>Dane_baza!AT1863</f>
        <v>11893284</v>
      </c>
      <c r="L1874" s="161">
        <f>Dane_baza!AU1863</f>
        <v>201905</v>
      </c>
      <c r="M1874" s="161">
        <f>Dane_baza!AV1863</f>
        <v>1081597</v>
      </c>
      <c r="N1874" s="161">
        <f>Dane_baza!AY1863</f>
        <v>28926493</v>
      </c>
      <c r="O1874" s="161">
        <f>Dane_baza!AZ1863</f>
        <v>877480</v>
      </c>
      <c r="P1874" s="161">
        <f>Dane_baza!AW1863</f>
        <v>0</v>
      </c>
      <c r="Q1874" s="161">
        <f>Dane_baza!AX1863</f>
        <v>0</v>
      </c>
      <c r="R1874" s="212">
        <f t="shared" si="97"/>
        <v>57965464</v>
      </c>
      <c r="S1874" s="212">
        <f>Dane_baza!BU1863</f>
        <v>38751797.729999997</v>
      </c>
      <c r="T1874" s="212">
        <f>Dane_baza!BV1863</f>
        <v>163409.34</v>
      </c>
      <c r="U1874" s="212">
        <f>Dane_baza!BW1863</f>
        <v>22050256.926043026</v>
      </c>
      <c r="V1874" s="212">
        <f t="shared" si="95"/>
        <v>60965463.996043026</v>
      </c>
      <c r="W1874" s="161">
        <f t="shared" si="96"/>
        <v>2999999.9960430264</v>
      </c>
      <c r="AA1874" s="36"/>
    </row>
    <row r="1875" spans="1:27" ht="14.45" x14ac:dyDescent="0.3">
      <c r="A1875" s="197" t="s">
        <v>191</v>
      </c>
      <c r="B1875" s="197" t="s">
        <v>141</v>
      </c>
      <c r="C1875" s="197" t="s">
        <v>92</v>
      </c>
      <c r="D1875" s="197" t="s">
        <v>36</v>
      </c>
      <c r="E1875" s="197" t="s">
        <v>31</v>
      </c>
      <c r="F1875" s="195" t="s">
        <v>4756</v>
      </c>
      <c r="G1875" s="195" t="s">
        <v>1772</v>
      </c>
      <c r="H1875" s="161">
        <f>Dane_baza!AR1864</f>
        <v>9658006</v>
      </c>
      <c r="I1875" s="161">
        <f>Dane_baza!AS1864</f>
        <v>88676</v>
      </c>
      <c r="J1875" s="161">
        <f>Dane_baza!BX1864</f>
        <v>457824</v>
      </c>
      <c r="K1875" s="161">
        <f>Dane_baza!AT1864</f>
        <v>7742552</v>
      </c>
      <c r="L1875" s="161">
        <f>Dane_baza!AU1864</f>
        <v>129788</v>
      </c>
      <c r="M1875" s="161">
        <f>Dane_baza!AV1864</f>
        <v>463619</v>
      </c>
      <c r="N1875" s="161">
        <f>Dane_baza!AY1864</f>
        <v>23779241</v>
      </c>
      <c r="O1875" s="161">
        <f>Dane_baza!AZ1864</f>
        <v>439551</v>
      </c>
      <c r="P1875" s="161">
        <f>Dane_baza!AW1864</f>
        <v>0</v>
      </c>
      <c r="Q1875" s="161">
        <f>Dane_baza!AX1864</f>
        <v>0</v>
      </c>
      <c r="R1875" s="212">
        <f t="shared" si="97"/>
        <v>42759257</v>
      </c>
      <c r="S1875" s="212">
        <f>Dane_baza!BU1864</f>
        <v>25085531.210000001</v>
      </c>
      <c r="T1875" s="212">
        <f>Dane_baza!BV1864</f>
        <v>269080.53999999998</v>
      </c>
      <c r="U1875" s="212">
        <f>Dane_baza!BW1864</f>
        <v>19904645.246970497</v>
      </c>
      <c r="V1875" s="212">
        <f t="shared" si="95"/>
        <v>45259256.996970497</v>
      </c>
      <c r="W1875" s="161">
        <f t="shared" si="96"/>
        <v>2499999.9969704971</v>
      </c>
      <c r="AA1875" s="36"/>
    </row>
    <row r="1876" spans="1:27" ht="14.45" x14ac:dyDescent="0.3">
      <c r="A1876" s="197" t="s">
        <v>191</v>
      </c>
      <c r="B1876" s="197" t="s">
        <v>141</v>
      </c>
      <c r="C1876" s="197" t="s">
        <v>93</v>
      </c>
      <c r="D1876" s="197" t="s">
        <v>36</v>
      </c>
      <c r="E1876" s="197" t="s">
        <v>31</v>
      </c>
      <c r="F1876" s="195" t="s">
        <v>4757</v>
      </c>
      <c r="G1876" s="195" t="s">
        <v>1773</v>
      </c>
      <c r="H1876" s="161">
        <f>Dane_baza!AR1865</f>
        <v>3600413</v>
      </c>
      <c r="I1876" s="161">
        <f>Dane_baza!AS1865</f>
        <v>19931</v>
      </c>
      <c r="J1876" s="161">
        <f>Dane_baza!BX1865</f>
        <v>188269</v>
      </c>
      <c r="K1876" s="161">
        <f>Dane_baza!AT1865</f>
        <v>3722829</v>
      </c>
      <c r="L1876" s="161">
        <f>Dane_baza!AU1865</f>
        <v>32522</v>
      </c>
      <c r="M1876" s="161">
        <f>Dane_baza!AV1865</f>
        <v>285253</v>
      </c>
      <c r="N1876" s="161">
        <f>Dane_baza!AY1865</f>
        <v>6760358</v>
      </c>
      <c r="O1876" s="161">
        <f>Dane_baza!AZ1865</f>
        <v>171928</v>
      </c>
      <c r="P1876" s="161">
        <f>Dane_baza!AW1865</f>
        <v>0</v>
      </c>
      <c r="Q1876" s="161">
        <f>Dane_baza!AX1865</f>
        <v>0</v>
      </c>
      <c r="R1876" s="212">
        <f t="shared" si="97"/>
        <v>14781503</v>
      </c>
      <c r="S1876" s="212">
        <f>Dane_baza!BU1865</f>
        <v>10544635.67</v>
      </c>
      <c r="T1876" s="212">
        <f>Dane_baza!BV1865</f>
        <v>20077.580000000002</v>
      </c>
      <c r="U1876" s="212">
        <f>Dane_baza!BW1865</f>
        <v>5216789.7000000011</v>
      </c>
      <c r="V1876" s="212">
        <f t="shared" si="95"/>
        <v>15781502.950000001</v>
      </c>
      <c r="W1876" s="161">
        <f t="shared" si="96"/>
        <v>999999.95000000112</v>
      </c>
      <c r="AA1876" s="36"/>
    </row>
    <row r="1877" spans="1:27" ht="14.45" x14ac:dyDescent="0.3">
      <c r="A1877" s="197" t="s">
        <v>191</v>
      </c>
      <c r="B1877" s="197" t="s">
        <v>141</v>
      </c>
      <c r="C1877" s="197" t="s">
        <v>95</v>
      </c>
      <c r="D1877" s="197" t="s">
        <v>36</v>
      </c>
      <c r="E1877" s="197" t="s">
        <v>31</v>
      </c>
      <c r="F1877" s="195" t="s">
        <v>4758</v>
      </c>
      <c r="G1877" s="195" t="s">
        <v>1774</v>
      </c>
      <c r="H1877" s="161">
        <f>Dane_baza!AR1866</f>
        <v>9548032</v>
      </c>
      <c r="I1877" s="161">
        <f>Dane_baza!AS1866</f>
        <v>15618</v>
      </c>
      <c r="J1877" s="161">
        <f>Dane_baza!BX1866</f>
        <v>406978</v>
      </c>
      <c r="K1877" s="161">
        <f>Dane_baza!AT1866</f>
        <v>7010806</v>
      </c>
      <c r="L1877" s="161">
        <f>Dane_baza!AU1866</f>
        <v>0</v>
      </c>
      <c r="M1877" s="161">
        <f>Dane_baza!AV1866</f>
        <v>883337</v>
      </c>
      <c r="N1877" s="161">
        <f>Dane_baza!AY1866</f>
        <v>26010002</v>
      </c>
      <c r="O1877" s="161">
        <f>Dane_baza!AZ1866</f>
        <v>455771</v>
      </c>
      <c r="P1877" s="161">
        <f>Dane_baza!AW1866</f>
        <v>0</v>
      </c>
      <c r="Q1877" s="161">
        <f>Dane_baza!AX1866</f>
        <v>0</v>
      </c>
      <c r="R1877" s="212">
        <f t="shared" si="97"/>
        <v>44330544</v>
      </c>
      <c r="S1877" s="212">
        <f>Dane_baza!BU1866</f>
        <v>25275773.989999998</v>
      </c>
      <c r="T1877" s="212">
        <f>Dane_baza!BV1866</f>
        <v>40243.599999999999</v>
      </c>
      <c r="U1877" s="212">
        <f>Dane_baza!BW1866</f>
        <v>21014525.990000002</v>
      </c>
      <c r="V1877" s="212">
        <f t="shared" si="95"/>
        <v>46330543.579999998</v>
      </c>
      <c r="W1877" s="161">
        <f t="shared" si="96"/>
        <v>1999999.5799999982</v>
      </c>
      <c r="AA1877" s="36"/>
    </row>
    <row r="1878" spans="1:27" ht="14.45" x14ac:dyDescent="0.3">
      <c r="A1878" s="197" t="s">
        <v>191</v>
      </c>
      <c r="B1878" s="197" t="s">
        <v>141</v>
      </c>
      <c r="C1878" s="197" t="s">
        <v>97</v>
      </c>
      <c r="D1878" s="197" t="s">
        <v>36</v>
      </c>
      <c r="E1878" s="197" t="s">
        <v>31</v>
      </c>
      <c r="F1878" s="195" t="s">
        <v>4759</v>
      </c>
      <c r="G1878" s="195" t="s">
        <v>1775</v>
      </c>
      <c r="H1878" s="161">
        <f>Dane_baza!AR1867</f>
        <v>3333283</v>
      </c>
      <c r="I1878" s="161">
        <f>Dane_baza!AS1867</f>
        <v>120025</v>
      </c>
      <c r="J1878" s="161">
        <f>Dane_baza!BX1867</f>
        <v>231419</v>
      </c>
      <c r="K1878" s="161">
        <f>Dane_baza!AT1867</f>
        <v>5194081</v>
      </c>
      <c r="L1878" s="161">
        <f>Dane_baza!AU1867</f>
        <v>306841</v>
      </c>
      <c r="M1878" s="161">
        <f>Dane_baza!AV1867</f>
        <v>891803</v>
      </c>
      <c r="N1878" s="161">
        <f>Dane_baza!AY1867</f>
        <v>5780821</v>
      </c>
      <c r="O1878" s="161">
        <f>Dane_baza!AZ1867</f>
        <v>110293</v>
      </c>
      <c r="P1878" s="161">
        <f>Dane_baza!AW1867</f>
        <v>0</v>
      </c>
      <c r="Q1878" s="161">
        <f>Dane_baza!AX1867</f>
        <v>0</v>
      </c>
      <c r="R1878" s="212">
        <f t="shared" si="97"/>
        <v>15968566</v>
      </c>
      <c r="S1878" s="212">
        <f>Dane_baza!BU1867</f>
        <v>10789966.560000001</v>
      </c>
      <c r="T1878" s="212">
        <f>Dane_baza!BV1867</f>
        <v>8524.98</v>
      </c>
      <c r="U1878" s="212">
        <f>Dane_baza!BW1867</f>
        <v>6670074.4624248371</v>
      </c>
      <c r="V1878" s="212">
        <f t="shared" si="95"/>
        <v>17468566.002424836</v>
      </c>
      <c r="W1878" s="161">
        <f t="shared" si="96"/>
        <v>1500000.0024248362</v>
      </c>
      <c r="AA1878" s="36"/>
    </row>
    <row r="1879" spans="1:27" ht="14.45" x14ac:dyDescent="0.3">
      <c r="A1879" s="197" t="s">
        <v>191</v>
      </c>
      <c r="B1879" s="197" t="s">
        <v>141</v>
      </c>
      <c r="C1879" s="197" t="s">
        <v>130</v>
      </c>
      <c r="D1879" s="197" t="s">
        <v>36</v>
      </c>
      <c r="E1879" s="197" t="s">
        <v>31</v>
      </c>
      <c r="F1879" s="195" t="s">
        <v>4760</v>
      </c>
      <c r="G1879" s="195" t="s">
        <v>1776</v>
      </c>
      <c r="H1879" s="161">
        <f>Dane_baza!AR1868</f>
        <v>20866898</v>
      </c>
      <c r="I1879" s="161">
        <f>Dane_baza!AS1868</f>
        <v>471997</v>
      </c>
      <c r="J1879" s="161">
        <f>Dane_baza!BX1868</f>
        <v>747492</v>
      </c>
      <c r="K1879" s="161">
        <f>Dane_baza!AT1868</f>
        <v>8391444</v>
      </c>
      <c r="L1879" s="161">
        <f>Dane_baza!AU1868</f>
        <v>0</v>
      </c>
      <c r="M1879" s="161">
        <f>Dane_baza!AV1868</f>
        <v>1195606</v>
      </c>
      <c r="N1879" s="161">
        <f>Dane_baza!AY1868</f>
        <v>31233363</v>
      </c>
      <c r="O1879" s="161">
        <f>Dane_baza!AZ1868</f>
        <v>590393</v>
      </c>
      <c r="P1879" s="161">
        <f>Dane_baza!AW1868</f>
        <v>0</v>
      </c>
      <c r="Q1879" s="161">
        <f>Dane_baza!AX1868</f>
        <v>0</v>
      </c>
      <c r="R1879" s="212">
        <f t="shared" si="97"/>
        <v>63497193</v>
      </c>
      <c r="S1879" s="212">
        <f>Dane_baza!BU1868</f>
        <v>48119357.850000001</v>
      </c>
      <c r="T1879" s="212">
        <f>Dane_baza!BV1868</f>
        <v>2279552.5</v>
      </c>
      <c r="U1879" s="212">
        <f>Dane_baza!BW1868</f>
        <v>16098282.370000001</v>
      </c>
      <c r="V1879" s="212">
        <f t="shared" si="95"/>
        <v>66497192.719999999</v>
      </c>
      <c r="W1879" s="161">
        <f t="shared" si="96"/>
        <v>2999999.7199999988</v>
      </c>
      <c r="AA1879" s="36"/>
    </row>
    <row r="1880" spans="1:27" ht="14.45" x14ac:dyDescent="0.3">
      <c r="A1880" s="197" t="s">
        <v>206</v>
      </c>
      <c r="B1880" s="197" t="s">
        <v>33</v>
      </c>
      <c r="C1880" s="197" t="s">
        <v>33</v>
      </c>
      <c r="D1880" s="197" t="s">
        <v>40</v>
      </c>
      <c r="E1880" s="197" t="s">
        <v>31</v>
      </c>
      <c r="F1880" s="195" t="s">
        <v>4761</v>
      </c>
      <c r="G1880" s="195" t="s">
        <v>1777</v>
      </c>
      <c r="H1880" s="161">
        <f>Dane_baza!AR1869</f>
        <v>44757697</v>
      </c>
      <c r="I1880" s="161">
        <f>Dane_baza!AS1869</f>
        <v>2502881</v>
      </c>
      <c r="J1880" s="161">
        <f>Dane_baza!BX1869</f>
        <v>1613012</v>
      </c>
      <c r="K1880" s="161">
        <f>Dane_baza!AT1869</f>
        <v>8010436</v>
      </c>
      <c r="L1880" s="161">
        <f>Dane_baza!AU1869</f>
        <v>230390</v>
      </c>
      <c r="M1880" s="161">
        <f>Dane_baza!AV1869</f>
        <v>1250157</v>
      </c>
      <c r="N1880" s="161">
        <f>Dane_baza!AY1869</f>
        <v>46834603</v>
      </c>
      <c r="O1880" s="161">
        <f>Dane_baza!AZ1869</f>
        <v>1261885</v>
      </c>
      <c r="P1880" s="161">
        <f>Dane_baza!AW1869</f>
        <v>0</v>
      </c>
      <c r="Q1880" s="161">
        <f>Dane_baza!AX1869</f>
        <v>0</v>
      </c>
      <c r="R1880" s="212">
        <f t="shared" si="97"/>
        <v>106461061</v>
      </c>
      <c r="S1880" s="212">
        <f>Dane_baza!BU1869</f>
        <v>101350823.81999999</v>
      </c>
      <c r="T1880" s="212">
        <f>Dane_baza!BV1869</f>
        <v>2477378</v>
      </c>
      <c r="U1880" s="212">
        <f>Dane_baza!BW1869</f>
        <v>6632859.1801746394</v>
      </c>
      <c r="V1880" s="212">
        <f t="shared" si="95"/>
        <v>110461061.00017463</v>
      </c>
      <c r="W1880" s="161">
        <f t="shared" si="96"/>
        <v>4000000.0001746267</v>
      </c>
      <c r="AA1880" s="36"/>
    </row>
    <row r="1881" spans="1:27" ht="14.45" x14ac:dyDescent="0.3">
      <c r="A1881" s="197" t="s">
        <v>206</v>
      </c>
      <c r="B1881" s="197" t="s">
        <v>33</v>
      </c>
      <c r="C1881" s="197" t="s">
        <v>32</v>
      </c>
      <c r="D1881" s="197" t="s">
        <v>36</v>
      </c>
      <c r="E1881" s="197" t="s">
        <v>31</v>
      </c>
      <c r="F1881" s="195" t="s">
        <v>4762</v>
      </c>
      <c r="G1881" s="195" t="s">
        <v>1778</v>
      </c>
      <c r="H1881" s="161">
        <f>Dane_baza!AR1870</f>
        <v>2586686</v>
      </c>
      <c r="I1881" s="161">
        <f>Dane_baza!AS1870</f>
        <v>99376</v>
      </c>
      <c r="J1881" s="161">
        <f>Dane_baza!BX1870</f>
        <v>225227</v>
      </c>
      <c r="K1881" s="161">
        <f>Dane_baza!AT1870</f>
        <v>7302985</v>
      </c>
      <c r="L1881" s="161">
        <f>Dane_baza!AU1870</f>
        <v>282764</v>
      </c>
      <c r="M1881" s="161">
        <f>Dane_baza!AV1870</f>
        <v>261954</v>
      </c>
      <c r="N1881" s="161">
        <f>Dane_baza!AY1870</f>
        <v>8385593</v>
      </c>
      <c r="O1881" s="161">
        <f>Dane_baza!AZ1870</f>
        <v>155708</v>
      </c>
      <c r="P1881" s="161">
        <f>Dane_baza!AW1870</f>
        <v>0</v>
      </c>
      <c r="Q1881" s="161">
        <f>Dane_baza!AX1870</f>
        <v>0</v>
      </c>
      <c r="R1881" s="212">
        <f t="shared" si="97"/>
        <v>19300293</v>
      </c>
      <c r="S1881" s="212">
        <f>Dane_baza!BU1870</f>
        <v>8576614.7699999996</v>
      </c>
      <c r="T1881" s="212">
        <f>Dane_baza!BV1870</f>
        <v>15886.88</v>
      </c>
      <c r="U1881" s="212">
        <f>Dane_baza!BW1870</f>
        <v>13023826.51</v>
      </c>
      <c r="V1881" s="212">
        <f t="shared" si="95"/>
        <v>21616328.16</v>
      </c>
      <c r="W1881" s="161">
        <f t="shared" si="96"/>
        <v>2316035.16</v>
      </c>
      <c r="AA1881" s="36"/>
    </row>
    <row r="1882" spans="1:27" ht="14.45" x14ac:dyDescent="0.3">
      <c r="A1882" s="197" t="s">
        <v>206</v>
      </c>
      <c r="B1882" s="197" t="s">
        <v>33</v>
      </c>
      <c r="C1882" s="197" t="s">
        <v>37</v>
      </c>
      <c r="D1882" s="197" t="s">
        <v>40</v>
      </c>
      <c r="E1882" s="197" t="s">
        <v>31</v>
      </c>
      <c r="F1882" s="195" t="s">
        <v>4763</v>
      </c>
      <c r="G1882" s="195" t="s">
        <v>1779</v>
      </c>
      <c r="H1882" s="161">
        <f>Dane_baza!AR1871</f>
        <v>3340660</v>
      </c>
      <c r="I1882" s="161">
        <f>Dane_baza!AS1871</f>
        <v>51078</v>
      </c>
      <c r="J1882" s="161">
        <f>Dane_baza!BX1871</f>
        <v>294961</v>
      </c>
      <c r="K1882" s="161">
        <f>Dane_baza!AT1871</f>
        <v>8292708</v>
      </c>
      <c r="L1882" s="161">
        <f>Dane_baza!AU1871</f>
        <v>27072</v>
      </c>
      <c r="M1882" s="161">
        <f>Dane_baza!AV1871</f>
        <v>706364</v>
      </c>
      <c r="N1882" s="161">
        <f>Dane_baza!AY1871</f>
        <v>7293162</v>
      </c>
      <c r="O1882" s="161">
        <f>Dane_baza!AZ1871</f>
        <v>128135</v>
      </c>
      <c r="P1882" s="161">
        <f>Dane_baza!AW1871</f>
        <v>0</v>
      </c>
      <c r="Q1882" s="161">
        <f>Dane_baza!AX1871</f>
        <v>0</v>
      </c>
      <c r="R1882" s="212">
        <f t="shared" si="97"/>
        <v>20134140</v>
      </c>
      <c r="S1882" s="212">
        <f>Dane_baza!BU1871</f>
        <v>9958878.5700000003</v>
      </c>
      <c r="T1882" s="212">
        <f>Dane_baza!BV1871</f>
        <v>7049.9</v>
      </c>
      <c r="U1882" s="212">
        <f>Dane_baza!BW1871</f>
        <v>11668211.070000002</v>
      </c>
      <c r="V1882" s="212">
        <f t="shared" si="95"/>
        <v>21634139.540000003</v>
      </c>
      <c r="W1882" s="161">
        <f t="shared" si="96"/>
        <v>1499999.5400000028</v>
      </c>
      <c r="AA1882" s="36"/>
    </row>
    <row r="1883" spans="1:27" ht="14.45" x14ac:dyDescent="0.3">
      <c r="A1883" s="197" t="s">
        <v>206</v>
      </c>
      <c r="B1883" s="197" t="s">
        <v>33</v>
      </c>
      <c r="C1883" s="197" t="s">
        <v>39</v>
      </c>
      <c r="D1883" s="197" t="s">
        <v>40</v>
      </c>
      <c r="E1883" s="197" t="s">
        <v>31</v>
      </c>
      <c r="F1883" s="195" t="s">
        <v>4764</v>
      </c>
      <c r="G1883" s="195" t="s">
        <v>1780</v>
      </c>
      <c r="H1883" s="161">
        <f>Dane_baza!AR1872</f>
        <v>5777733</v>
      </c>
      <c r="I1883" s="161">
        <f>Dane_baza!AS1872</f>
        <v>65301</v>
      </c>
      <c r="J1883" s="161">
        <f>Dane_baza!BX1872</f>
        <v>373073</v>
      </c>
      <c r="K1883" s="161">
        <f>Dane_baza!AT1872</f>
        <v>9286749</v>
      </c>
      <c r="L1883" s="161">
        <f>Dane_baza!AU1872</f>
        <v>0</v>
      </c>
      <c r="M1883" s="161">
        <f>Dane_baza!AV1872</f>
        <v>280497</v>
      </c>
      <c r="N1883" s="161">
        <f>Dane_baza!AY1872</f>
        <v>11884619</v>
      </c>
      <c r="O1883" s="161">
        <f>Dane_baza!AZ1872</f>
        <v>259514</v>
      </c>
      <c r="P1883" s="161">
        <f>Dane_baza!AW1872</f>
        <v>0</v>
      </c>
      <c r="Q1883" s="161">
        <f>Dane_baza!AX1872</f>
        <v>0</v>
      </c>
      <c r="R1883" s="212">
        <f t="shared" si="97"/>
        <v>27927486</v>
      </c>
      <c r="S1883" s="212">
        <f>Dane_baza!BU1872</f>
        <v>14022482.460000001</v>
      </c>
      <c r="T1883" s="212">
        <f>Dane_baza!BV1872</f>
        <v>122018.1</v>
      </c>
      <c r="U1883" s="212">
        <f>Dane_baza!BW1872</f>
        <v>15782985.438646667</v>
      </c>
      <c r="V1883" s="212">
        <f t="shared" si="95"/>
        <v>29927485.998646669</v>
      </c>
      <c r="W1883" s="161">
        <f t="shared" si="96"/>
        <v>1999999.9986466691</v>
      </c>
      <c r="AA1883" s="36"/>
    </row>
    <row r="1884" spans="1:27" ht="14.45" x14ac:dyDescent="0.3">
      <c r="A1884" s="197" t="s">
        <v>206</v>
      </c>
      <c r="B1884" s="197" t="s">
        <v>33</v>
      </c>
      <c r="C1884" s="197" t="s">
        <v>42</v>
      </c>
      <c r="D1884" s="197" t="s">
        <v>36</v>
      </c>
      <c r="E1884" s="197" t="s">
        <v>31</v>
      </c>
      <c r="F1884" s="195" t="s">
        <v>4765</v>
      </c>
      <c r="G1884" s="195" t="s">
        <v>1781</v>
      </c>
      <c r="H1884" s="161">
        <f>Dane_baza!AR1873</f>
        <v>4213682</v>
      </c>
      <c r="I1884" s="161">
        <f>Dane_baza!AS1873</f>
        <v>370045</v>
      </c>
      <c r="J1884" s="161">
        <f>Dane_baza!BX1873</f>
        <v>261411</v>
      </c>
      <c r="K1884" s="161">
        <f>Dane_baza!AT1873</f>
        <v>6055499</v>
      </c>
      <c r="L1884" s="161">
        <f>Dane_baza!AU1873</f>
        <v>86561</v>
      </c>
      <c r="M1884" s="161">
        <f>Dane_baza!AV1873</f>
        <v>582708</v>
      </c>
      <c r="N1884" s="161">
        <f>Dane_baza!AY1873</f>
        <v>7032039</v>
      </c>
      <c r="O1884" s="161">
        <f>Dane_baza!AZ1873</f>
        <v>204367</v>
      </c>
      <c r="P1884" s="161">
        <f>Dane_baza!AW1873</f>
        <v>0</v>
      </c>
      <c r="Q1884" s="161">
        <f>Dane_baza!AX1873</f>
        <v>0</v>
      </c>
      <c r="R1884" s="212">
        <f t="shared" si="97"/>
        <v>18806312</v>
      </c>
      <c r="S1884" s="212">
        <f>Dane_baza!BU1873</f>
        <v>10375691.140000001</v>
      </c>
      <c r="T1884" s="212">
        <f>Dane_baza!BV1873</f>
        <v>885254.58</v>
      </c>
      <c r="U1884" s="212">
        <f>Dane_baza!BW1873</f>
        <v>9045366.2843961976</v>
      </c>
      <c r="V1884" s="212">
        <f t="shared" si="95"/>
        <v>20306312.0043962</v>
      </c>
      <c r="W1884" s="161">
        <f t="shared" si="96"/>
        <v>1500000.0043962002</v>
      </c>
      <c r="AA1884" s="36"/>
    </row>
    <row r="1885" spans="1:27" ht="14.45" x14ac:dyDescent="0.3">
      <c r="A1885" s="197" t="s">
        <v>206</v>
      </c>
      <c r="B1885" s="197" t="s">
        <v>33</v>
      </c>
      <c r="C1885" s="197" t="s">
        <v>44</v>
      </c>
      <c r="D1885" s="197" t="s">
        <v>40</v>
      </c>
      <c r="E1885" s="197" t="s">
        <v>31</v>
      </c>
      <c r="F1885" s="195" t="s">
        <v>4766</v>
      </c>
      <c r="G1885" s="195" t="s">
        <v>1782</v>
      </c>
      <c r="H1885" s="161">
        <f>Dane_baza!AR1874</f>
        <v>6163541</v>
      </c>
      <c r="I1885" s="161">
        <f>Dane_baza!AS1874</f>
        <v>37699</v>
      </c>
      <c r="J1885" s="161">
        <f>Dane_baza!BX1874</f>
        <v>383919</v>
      </c>
      <c r="K1885" s="161">
        <f>Dane_baza!AT1874</f>
        <v>9412927</v>
      </c>
      <c r="L1885" s="161">
        <f>Dane_baza!AU1874</f>
        <v>0</v>
      </c>
      <c r="M1885" s="161">
        <f>Dane_baza!AV1874</f>
        <v>950293</v>
      </c>
      <c r="N1885" s="161">
        <f>Dane_baza!AY1874</f>
        <v>9137846</v>
      </c>
      <c r="O1885" s="161">
        <f>Dane_baza!AZ1874</f>
        <v>244916</v>
      </c>
      <c r="P1885" s="161">
        <f>Dane_baza!AW1874</f>
        <v>0</v>
      </c>
      <c r="Q1885" s="161">
        <f>Dane_baza!AX1874</f>
        <v>0</v>
      </c>
      <c r="R1885" s="212">
        <f t="shared" si="97"/>
        <v>26331141</v>
      </c>
      <c r="S1885" s="212">
        <f>Dane_baza!BU1874</f>
        <v>15865102.220000001</v>
      </c>
      <c r="T1885" s="212">
        <f>Dane_baza!BV1874</f>
        <v>99435.89</v>
      </c>
      <c r="U1885" s="212">
        <f>Dane_baza!BW1874</f>
        <v>12366602.779999999</v>
      </c>
      <c r="V1885" s="212">
        <f t="shared" si="95"/>
        <v>28331140.890000001</v>
      </c>
      <c r="W1885" s="161">
        <f t="shared" si="96"/>
        <v>1999999.8900000006</v>
      </c>
      <c r="AA1885" s="36"/>
    </row>
    <row r="1886" spans="1:27" ht="14.45" x14ac:dyDescent="0.3">
      <c r="A1886" s="197" t="s">
        <v>206</v>
      </c>
      <c r="B1886" s="197" t="s">
        <v>33</v>
      </c>
      <c r="C1886" s="197" t="s">
        <v>51</v>
      </c>
      <c r="D1886" s="197" t="s">
        <v>36</v>
      </c>
      <c r="E1886" s="197" t="s">
        <v>31</v>
      </c>
      <c r="F1886" s="195" t="s">
        <v>4767</v>
      </c>
      <c r="G1886" s="195" t="s">
        <v>1783</v>
      </c>
      <c r="H1886" s="161">
        <f>Dane_baza!AR1875</f>
        <v>2644838</v>
      </c>
      <c r="I1886" s="161">
        <f>Dane_baza!AS1875</f>
        <v>75929</v>
      </c>
      <c r="J1886" s="161">
        <f>Dane_baza!BX1875</f>
        <v>194494</v>
      </c>
      <c r="K1886" s="161">
        <f>Dane_baza!AT1875</f>
        <v>1892120</v>
      </c>
      <c r="L1886" s="161">
        <f>Dane_baza!AU1875</f>
        <v>82220</v>
      </c>
      <c r="M1886" s="161">
        <f>Dane_baza!AV1875</f>
        <v>643679</v>
      </c>
      <c r="N1886" s="161">
        <f>Dane_baza!AY1875</f>
        <v>4700270</v>
      </c>
      <c r="O1886" s="161">
        <f>Dane_baza!AZ1875</f>
        <v>134623</v>
      </c>
      <c r="P1886" s="161">
        <f>Dane_baza!AW1875</f>
        <v>0</v>
      </c>
      <c r="Q1886" s="161">
        <f>Dane_baza!AX1875</f>
        <v>0</v>
      </c>
      <c r="R1886" s="212">
        <f t="shared" si="97"/>
        <v>10368173</v>
      </c>
      <c r="S1886" s="212">
        <f>Dane_baza!BU1875</f>
        <v>8097185.1200000001</v>
      </c>
      <c r="T1886" s="212">
        <f>Dane_baza!BV1875</f>
        <v>45747.09</v>
      </c>
      <c r="U1886" s="212">
        <f>Dane_baza!BW1875</f>
        <v>3225240.3299999996</v>
      </c>
      <c r="V1886" s="212">
        <f t="shared" si="95"/>
        <v>11368172.539999999</v>
      </c>
      <c r="W1886" s="161">
        <f t="shared" si="96"/>
        <v>999999.53999999911</v>
      </c>
      <c r="AA1886" s="36"/>
    </row>
    <row r="1887" spans="1:27" ht="14.45" x14ac:dyDescent="0.3">
      <c r="A1887" s="197" t="s">
        <v>206</v>
      </c>
      <c r="B1887" s="197" t="s">
        <v>33</v>
      </c>
      <c r="C1887" s="197" t="s">
        <v>75</v>
      </c>
      <c r="D1887" s="197" t="s">
        <v>40</v>
      </c>
      <c r="E1887" s="197" t="s">
        <v>31</v>
      </c>
      <c r="F1887" s="195" t="s">
        <v>4768</v>
      </c>
      <c r="G1887" s="195" t="s">
        <v>1784</v>
      </c>
      <c r="H1887" s="161">
        <f>Dane_baza!AR1876</f>
        <v>2742280</v>
      </c>
      <c r="I1887" s="161">
        <f>Dane_baza!AS1876</f>
        <v>32156</v>
      </c>
      <c r="J1887" s="161">
        <f>Dane_baza!BX1876</f>
        <v>270199</v>
      </c>
      <c r="K1887" s="161">
        <f>Dane_baza!AT1876</f>
        <v>8089221</v>
      </c>
      <c r="L1887" s="161">
        <f>Dane_baza!AU1876</f>
        <v>443259</v>
      </c>
      <c r="M1887" s="161">
        <f>Dane_baza!AV1876</f>
        <v>712481</v>
      </c>
      <c r="N1887" s="161">
        <f>Dane_baza!AY1876</f>
        <v>5465432</v>
      </c>
      <c r="O1887" s="161">
        <f>Dane_baza!AZ1876</f>
        <v>171928</v>
      </c>
      <c r="P1887" s="161">
        <f>Dane_baza!AW1876</f>
        <v>0</v>
      </c>
      <c r="Q1887" s="161">
        <f>Dane_baza!AX1876</f>
        <v>0</v>
      </c>
      <c r="R1887" s="212">
        <f t="shared" si="97"/>
        <v>17926956</v>
      </c>
      <c r="S1887" s="212">
        <f>Dane_baza!BU1876</f>
        <v>10232174.039999999</v>
      </c>
      <c r="T1887" s="212">
        <f>Dane_baza!BV1876</f>
        <v>16615.52</v>
      </c>
      <c r="U1887" s="212">
        <f>Dane_baza!BW1876</f>
        <v>9178166.2700000014</v>
      </c>
      <c r="V1887" s="212">
        <f t="shared" si="95"/>
        <v>19426955.829999998</v>
      </c>
      <c r="W1887" s="161">
        <f t="shared" si="96"/>
        <v>1499999.8299999982</v>
      </c>
      <c r="AA1887" s="36"/>
    </row>
    <row r="1888" spans="1:27" ht="14.45" x14ac:dyDescent="0.3">
      <c r="A1888" s="197" t="s">
        <v>206</v>
      </c>
      <c r="B1888" s="197" t="s">
        <v>32</v>
      </c>
      <c r="C1888" s="197" t="s">
        <v>33</v>
      </c>
      <c r="D1888" s="197" t="s">
        <v>36</v>
      </c>
      <c r="E1888" s="197" t="s">
        <v>31</v>
      </c>
      <c r="F1888" s="195" t="s">
        <v>4769</v>
      </c>
      <c r="G1888" s="195" t="s">
        <v>1785</v>
      </c>
      <c r="H1888" s="161">
        <f>Dane_baza!AR1877</f>
        <v>1738721</v>
      </c>
      <c r="I1888" s="161">
        <f>Dane_baza!AS1877</f>
        <v>10588</v>
      </c>
      <c r="J1888" s="161">
        <f>Dane_baza!BX1877</f>
        <v>222719</v>
      </c>
      <c r="K1888" s="161">
        <f>Dane_baza!AT1877</f>
        <v>7590561</v>
      </c>
      <c r="L1888" s="161">
        <f>Dane_baza!AU1877</f>
        <v>487413</v>
      </c>
      <c r="M1888" s="161">
        <f>Dane_baza!AV1877</f>
        <v>336083</v>
      </c>
      <c r="N1888" s="161">
        <f>Dane_baza!AY1877</f>
        <v>8108047</v>
      </c>
      <c r="O1888" s="161">
        <f>Dane_baza!AZ1877</f>
        <v>133001</v>
      </c>
      <c r="P1888" s="161">
        <f>Dane_baza!AW1877</f>
        <v>0</v>
      </c>
      <c r="Q1888" s="161">
        <f>Dane_baza!AX1877</f>
        <v>0</v>
      </c>
      <c r="R1888" s="212">
        <f t="shared" si="97"/>
        <v>18627133</v>
      </c>
      <c r="S1888" s="212">
        <f>Dane_baza!BU1877</f>
        <v>7513554.9900000002</v>
      </c>
      <c r="T1888" s="212">
        <f>Dane_baza!BV1877</f>
        <v>26250.78</v>
      </c>
      <c r="U1888" s="212">
        <f>Dane_baza!BW1877</f>
        <v>12587327.224227125</v>
      </c>
      <c r="V1888" s="212">
        <f t="shared" si="95"/>
        <v>20127132.994227126</v>
      </c>
      <c r="W1888" s="161">
        <f t="shared" si="96"/>
        <v>1499999.9942271262</v>
      </c>
      <c r="AA1888" s="36"/>
    </row>
    <row r="1889" spans="1:27" ht="14.45" x14ac:dyDescent="0.3">
      <c r="A1889" s="197" t="s">
        <v>206</v>
      </c>
      <c r="B1889" s="197" t="s">
        <v>32</v>
      </c>
      <c r="C1889" s="197" t="s">
        <v>32</v>
      </c>
      <c r="D1889" s="197" t="s">
        <v>40</v>
      </c>
      <c r="E1889" s="197" t="s">
        <v>31</v>
      </c>
      <c r="F1889" s="195" t="s">
        <v>4770</v>
      </c>
      <c r="G1889" s="195" t="s">
        <v>1786</v>
      </c>
      <c r="H1889" s="161">
        <f>Dane_baza!AR1878</f>
        <v>30332091</v>
      </c>
      <c r="I1889" s="161">
        <f>Dane_baza!AS1878</f>
        <v>1793559</v>
      </c>
      <c r="J1889" s="161">
        <f>Dane_baza!BX1878</f>
        <v>1341211</v>
      </c>
      <c r="K1889" s="161">
        <f>Dane_baza!AT1878</f>
        <v>15837402</v>
      </c>
      <c r="L1889" s="161">
        <f>Dane_baza!AU1878</f>
        <v>188859</v>
      </c>
      <c r="M1889" s="161">
        <f>Dane_baza!AV1878</f>
        <v>1080856</v>
      </c>
      <c r="N1889" s="161">
        <f>Dane_baza!AY1878</f>
        <v>39788821</v>
      </c>
      <c r="O1889" s="161">
        <f>Dane_baza!AZ1878</f>
        <v>1112665</v>
      </c>
      <c r="P1889" s="161">
        <f>Dane_baza!AW1878</f>
        <v>0</v>
      </c>
      <c r="Q1889" s="161">
        <f>Dane_baza!AX1878</f>
        <v>0</v>
      </c>
      <c r="R1889" s="212">
        <f t="shared" si="97"/>
        <v>91475464</v>
      </c>
      <c r="S1889" s="212">
        <f>Dane_baza!BU1878</f>
        <v>80302023.819999993</v>
      </c>
      <c r="T1889" s="212">
        <f>Dane_baza!BV1878</f>
        <v>1690708.02</v>
      </c>
      <c r="U1889" s="212">
        <f>Dane_baza!BW1878</f>
        <v>13482732.167450888</v>
      </c>
      <c r="V1889" s="212">
        <f t="shared" si="95"/>
        <v>95475464.007450879</v>
      </c>
      <c r="W1889" s="161">
        <f t="shared" si="96"/>
        <v>4000000.0074508786</v>
      </c>
      <c r="AA1889" s="36"/>
    </row>
    <row r="1890" spans="1:27" ht="14.45" x14ac:dyDescent="0.3">
      <c r="A1890" s="197" t="s">
        <v>206</v>
      </c>
      <c r="B1890" s="197" t="s">
        <v>32</v>
      </c>
      <c r="C1890" s="197" t="s">
        <v>37</v>
      </c>
      <c r="D1890" s="197" t="s">
        <v>40</v>
      </c>
      <c r="E1890" s="197" t="s">
        <v>31</v>
      </c>
      <c r="F1890" s="195" t="s">
        <v>4771</v>
      </c>
      <c r="G1890" s="195" t="s">
        <v>1787</v>
      </c>
      <c r="H1890" s="161">
        <f>Dane_baza!AR1879</f>
        <v>10002899</v>
      </c>
      <c r="I1890" s="161">
        <f>Dane_baza!AS1879</f>
        <v>3649809</v>
      </c>
      <c r="J1890" s="161">
        <f>Dane_baza!BX1879</f>
        <v>307008</v>
      </c>
      <c r="K1890" s="161">
        <f>Dane_baza!AT1879</f>
        <v>2170549</v>
      </c>
      <c r="L1890" s="161">
        <f>Dane_baza!AU1879</f>
        <v>540882</v>
      </c>
      <c r="M1890" s="161">
        <f>Dane_baza!AV1879</f>
        <v>602370</v>
      </c>
      <c r="N1890" s="161">
        <f>Dane_baza!AY1879</f>
        <v>20564483</v>
      </c>
      <c r="O1890" s="161">
        <f>Dane_baza!AZ1879</f>
        <v>450905</v>
      </c>
      <c r="P1890" s="161">
        <f>Dane_baza!AW1879</f>
        <v>0</v>
      </c>
      <c r="Q1890" s="161">
        <f>Dane_baza!AX1879</f>
        <v>0</v>
      </c>
      <c r="R1890" s="212">
        <f t="shared" si="97"/>
        <v>38288905</v>
      </c>
      <c r="S1890" s="212">
        <f>Dane_baza!BU1879</f>
        <v>29885882.539999999</v>
      </c>
      <c r="T1890" s="212">
        <f>Dane_baza!BV1879</f>
        <v>3271106.43</v>
      </c>
      <c r="U1890" s="212">
        <f>Dane_baza!BW1879</f>
        <v>8131915.8000000026</v>
      </c>
      <c r="V1890" s="212">
        <f t="shared" si="95"/>
        <v>41288904.770000003</v>
      </c>
      <c r="W1890" s="161">
        <f t="shared" si="96"/>
        <v>2999999.7700000033</v>
      </c>
      <c r="AA1890" s="36"/>
    </row>
    <row r="1891" spans="1:27" ht="14.45" x14ac:dyDescent="0.3">
      <c r="A1891" s="197" t="s">
        <v>206</v>
      </c>
      <c r="B1891" s="197" t="s">
        <v>32</v>
      </c>
      <c r="C1891" s="197" t="s">
        <v>39</v>
      </c>
      <c r="D1891" s="197" t="s">
        <v>36</v>
      </c>
      <c r="E1891" s="197" t="s">
        <v>31</v>
      </c>
      <c r="F1891" s="195" t="s">
        <v>4772</v>
      </c>
      <c r="G1891" s="195" t="s">
        <v>1788</v>
      </c>
      <c r="H1891" s="161">
        <f>Dane_baza!AR1880</f>
        <v>2753445</v>
      </c>
      <c r="I1891" s="161">
        <f>Dane_baza!AS1880</f>
        <v>30117</v>
      </c>
      <c r="J1891" s="161">
        <f>Dane_baza!BX1880</f>
        <v>253392</v>
      </c>
      <c r="K1891" s="161">
        <f>Dane_baza!AT1880</f>
        <v>7335863</v>
      </c>
      <c r="L1891" s="161">
        <f>Dane_baza!AU1880</f>
        <v>221594</v>
      </c>
      <c r="M1891" s="161">
        <f>Dane_baza!AV1880</f>
        <v>383016</v>
      </c>
      <c r="N1891" s="161">
        <f>Dane_baza!AY1880</f>
        <v>6649299</v>
      </c>
      <c r="O1891" s="161">
        <f>Dane_baza!AZ1880</f>
        <v>145976</v>
      </c>
      <c r="P1891" s="161">
        <f>Dane_baza!AW1880</f>
        <v>0</v>
      </c>
      <c r="Q1891" s="161">
        <f>Dane_baza!AX1880</f>
        <v>0</v>
      </c>
      <c r="R1891" s="212">
        <f t="shared" si="97"/>
        <v>17772702</v>
      </c>
      <c r="S1891" s="212">
        <f>Dane_baza!BU1880</f>
        <v>9816667.9399999995</v>
      </c>
      <c r="T1891" s="212">
        <f>Dane_baza!BV1880</f>
        <v>0</v>
      </c>
      <c r="U1891" s="212">
        <f>Dane_baza!BW1880</f>
        <v>9456034.0635976195</v>
      </c>
      <c r="V1891" s="212">
        <f t="shared" si="95"/>
        <v>19272702.003597617</v>
      </c>
      <c r="W1891" s="161">
        <f t="shared" si="96"/>
        <v>1500000.0035976171</v>
      </c>
      <c r="AA1891" s="36"/>
    </row>
    <row r="1892" spans="1:27" ht="14.45" x14ac:dyDescent="0.3">
      <c r="A1892" s="197" t="s">
        <v>206</v>
      </c>
      <c r="B1892" s="197" t="s">
        <v>32</v>
      </c>
      <c r="C1892" s="197" t="s">
        <v>42</v>
      </c>
      <c r="D1892" s="197" t="s">
        <v>36</v>
      </c>
      <c r="E1892" s="197" t="s">
        <v>31</v>
      </c>
      <c r="F1892" s="195" t="s">
        <v>4773</v>
      </c>
      <c r="G1892" s="195" t="s">
        <v>1789</v>
      </c>
      <c r="H1892" s="161">
        <f>Dane_baza!AR1881</f>
        <v>2611053</v>
      </c>
      <c r="I1892" s="161">
        <f>Dane_baza!AS1881</f>
        <v>12620</v>
      </c>
      <c r="J1892" s="161">
        <f>Dane_baza!BX1881</f>
        <v>231739</v>
      </c>
      <c r="K1892" s="161">
        <f>Dane_baza!AT1881</f>
        <v>7808130</v>
      </c>
      <c r="L1892" s="161">
        <f>Dane_baza!AU1881</f>
        <v>461290</v>
      </c>
      <c r="M1892" s="161">
        <f>Dane_baza!AV1881</f>
        <v>934381</v>
      </c>
      <c r="N1892" s="161">
        <f>Dane_baza!AY1881</f>
        <v>6809521</v>
      </c>
      <c r="O1892" s="161">
        <f>Dane_baza!AZ1881</f>
        <v>137867</v>
      </c>
      <c r="P1892" s="161">
        <f>Dane_baza!AW1881</f>
        <v>0</v>
      </c>
      <c r="Q1892" s="161">
        <f>Dane_baza!AX1881</f>
        <v>0</v>
      </c>
      <c r="R1892" s="212">
        <f t="shared" si="97"/>
        <v>19006601</v>
      </c>
      <c r="S1892" s="212">
        <f>Dane_baza!BU1881</f>
        <v>9576070.1799999997</v>
      </c>
      <c r="T1892" s="212">
        <f>Dane_baza!BV1881</f>
        <v>10544.82</v>
      </c>
      <c r="U1892" s="212">
        <f>Dane_baza!BW1881</f>
        <v>10919985.997745307</v>
      </c>
      <c r="V1892" s="212">
        <f t="shared" si="95"/>
        <v>20506600.997745305</v>
      </c>
      <c r="W1892" s="161">
        <f t="shared" si="96"/>
        <v>1499999.9977453053</v>
      </c>
      <c r="AA1892" s="36"/>
    </row>
    <row r="1893" spans="1:27" ht="14.45" x14ac:dyDescent="0.3">
      <c r="A1893" s="197" t="s">
        <v>206</v>
      </c>
      <c r="B1893" s="197" t="s">
        <v>32</v>
      </c>
      <c r="C1893" s="197" t="s">
        <v>44</v>
      </c>
      <c r="D1893" s="197" t="s">
        <v>40</v>
      </c>
      <c r="E1893" s="197" t="s">
        <v>31</v>
      </c>
      <c r="F1893" s="195" t="s">
        <v>4774</v>
      </c>
      <c r="G1893" s="195" t="s">
        <v>1790</v>
      </c>
      <c r="H1893" s="161">
        <f>Dane_baza!AR1882</f>
        <v>13464644</v>
      </c>
      <c r="I1893" s="161">
        <f>Dane_baza!AS1882</f>
        <v>1340258</v>
      </c>
      <c r="J1893" s="161">
        <f>Dane_baza!BX1882</f>
        <v>624071</v>
      </c>
      <c r="K1893" s="161">
        <f>Dane_baza!AT1882</f>
        <v>5886940</v>
      </c>
      <c r="L1893" s="161">
        <f>Dane_baza!AU1882</f>
        <v>0</v>
      </c>
      <c r="M1893" s="161">
        <f>Dane_baza!AV1882</f>
        <v>624991</v>
      </c>
      <c r="N1893" s="161">
        <f>Dane_baza!AY1882</f>
        <v>19109870</v>
      </c>
      <c r="O1893" s="161">
        <f>Dane_baza!AZ1882</f>
        <v>465503</v>
      </c>
      <c r="P1893" s="161">
        <f>Dane_baza!AW1882</f>
        <v>0</v>
      </c>
      <c r="Q1893" s="161">
        <f>Dane_baza!AX1882</f>
        <v>0</v>
      </c>
      <c r="R1893" s="212">
        <f t="shared" si="97"/>
        <v>41516277</v>
      </c>
      <c r="S1893" s="212">
        <f>Dane_baza!BU1882</f>
        <v>37602145.140000001</v>
      </c>
      <c r="T1893" s="212">
        <f>Dane_baza!BV1882</f>
        <v>1112080.1299999999</v>
      </c>
      <c r="U1893" s="212">
        <f>Dane_baza!BW1882</f>
        <v>5802051.2299999967</v>
      </c>
      <c r="V1893" s="212">
        <f t="shared" si="95"/>
        <v>44516276.5</v>
      </c>
      <c r="W1893" s="161">
        <f t="shared" si="96"/>
        <v>2999999.5</v>
      </c>
      <c r="AA1893" s="36"/>
    </row>
    <row r="1894" spans="1:27" ht="14.45" x14ac:dyDescent="0.3">
      <c r="A1894" s="197" t="s">
        <v>206</v>
      </c>
      <c r="B1894" s="197" t="s">
        <v>32</v>
      </c>
      <c r="C1894" s="197" t="s">
        <v>51</v>
      </c>
      <c r="D1894" s="197" t="s">
        <v>36</v>
      </c>
      <c r="E1894" s="197" t="s">
        <v>31</v>
      </c>
      <c r="F1894" s="195" t="s">
        <v>4775</v>
      </c>
      <c r="G1894" s="195" t="s">
        <v>1791</v>
      </c>
      <c r="H1894" s="161">
        <f>Dane_baza!AR1883</f>
        <v>3025810</v>
      </c>
      <c r="I1894" s="161">
        <f>Dane_baza!AS1883</f>
        <v>28108</v>
      </c>
      <c r="J1894" s="161">
        <f>Dane_baza!BX1883</f>
        <v>215458</v>
      </c>
      <c r="K1894" s="161">
        <f>Dane_baza!AT1883</f>
        <v>5628670</v>
      </c>
      <c r="L1894" s="161">
        <f>Dane_baza!AU1883</f>
        <v>0</v>
      </c>
      <c r="M1894" s="161">
        <f>Dane_baza!AV1883</f>
        <v>806293</v>
      </c>
      <c r="N1894" s="161">
        <f>Dane_baza!AY1883</f>
        <v>5956963</v>
      </c>
      <c r="O1894" s="161">
        <f>Dane_baza!AZ1883</f>
        <v>121647</v>
      </c>
      <c r="P1894" s="161">
        <f>Dane_baza!AW1883</f>
        <v>0</v>
      </c>
      <c r="Q1894" s="161">
        <f>Dane_baza!AX1883</f>
        <v>0</v>
      </c>
      <c r="R1894" s="212">
        <f t="shared" si="97"/>
        <v>15782949</v>
      </c>
      <c r="S1894" s="212">
        <f>Dane_baza!BU1883</f>
        <v>9691760.7799999993</v>
      </c>
      <c r="T1894" s="212">
        <f>Dane_baza!BV1883</f>
        <v>49635.63</v>
      </c>
      <c r="U1894" s="212">
        <f>Dane_baza!BW1883</f>
        <v>7041552.5878275065</v>
      </c>
      <c r="V1894" s="212">
        <f t="shared" si="95"/>
        <v>16782948.997827508</v>
      </c>
      <c r="W1894" s="161">
        <f t="shared" si="96"/>
        <v>999999.99782750756</v>
      </c>
      <c r="AA1894" s="36"/>
    </row>
    <row r="1895" spans="1:27" ht="14.45" x14ac:dyDescent="0.3">
      <c r="A1895" s="197" t="s">
        <v>206</v>
      </c>
      <c r="B1895" s="197" t="s">
        <v>32</v>
      </c>
      <c r="C1895" s="197" t="s">
        <v>75</v>
      </c>
      <c r="D1895" s="197" t="s">
        <v>36</v>
      </c>
      <c r="E1895" s="197" t="s">
        <v>31</v>
      </c>
      <c r="F1895" s="195" t="s">
        <v>4776</v>
      </c>
      <c r="G1895" s="195" t="s">
        <v>1792</v>
      </c>
      <c r="H1895" s="161">
        <f>Dane_baza!AR1884</f>
        <v>6644547</v>
      </c>
      <c r="I1895" s="161">
        <f>Dane_baza!AS1884</f>
        <v>76793</v>
      </c>
      <c r="J1895" s="161">
        <f>Dane_baza!BX1884</f>
        <v>450267</v>
      </c>
      <c r="K1895" s="161">
        <f>Dane_baza!AT1884</f>
        <v>10168370</v>
      </c>
      <c r="L1895" s="161">
        <f>Dane_baza!AU1884</f>
        <v>450872</v>
      </c>
      <c r="M1895" s="161">
        <f>Dane_baza!AV1884</f>
        <v>1083473</v>
      </c>
      <c r="N1895" s="161">
        <f>Dane_baza!AY1884</f>
        <v>17397387</v>
      </c>
      <c r="O1895" s="161">
        <f>Dane_baza!AZ1884</f>
        <v>332502</v>
      </c>
      <c r="P1895" s="161">
        <f>Dane_baza!AW1884</f>
        <v>0</v>
      </c>
      <c r="Q1895" s="161">
        <f>Dane_baza!AX1884</f>
        <v>0</v>
      </c>
      <c r="R1895" s="212">
        <f t="shared" si="97"/>
        <v>36604211</v>
      </c>
      <c r="S1895" s="212">
        <f>Dane_baza!BU1884</f>
        <v>22098749.059999999</v>
      </c>
      <c r="T1895" s="212">
        <f>Dane_baza!BV1884</f>
        <v>78424.45</v>
      </c>
      <c r="U1895" s="212">
        <f>Dane_baza!BW1884</f>
        <v>16927037.240000002</v>
      </c>
      <c r="V1895" s="212">
        <f t="shared" si="95"/>
        <v>39104210.75</v>
      </c>
      <c r="W1895" s="161">
        <f t="shared" si="96"/>
        <v>2499999.75</v>
      </c>
      <c r="AA1895" s="36"/>
    </row>
    <row r="1896" spans="1:27" ht="14.45" x14ac:dyDescent="0.3">
      <c r="A1896" s="197" t="s">
        <v>206</v>
      </c>
      <c r="B1896" s="197" t="s">
        <v>32</v>
      </c>
      <c r="C1896" s="197" t="s">
        <v>77</v>
      </c>
      <c r="D1896" s="197" t="s">
        <v>36</v>
      </c>
      <c r="E1896" s="197" t="s">
        <v>31</v>
      </c>
      <c r="F1896" s="195" t="s">
        <v>4777</v>
      </c>
      <c r="G1896" s="195" t="s">
        <v>1793</v>
      </c>
      <c r="H1896" s="161">
        <f>Dane_baza!AR1885</f>
        <v>4807914</v>
      </c>
      <c r="I1896" s="161">
        <f>Dane_baza!AS1885</f>
        <v>21321</v>
      </c>
      <c r="J1896" s="161">
        <f>Dane_baza!BX1885</f>
        <v>351455</v>
      </c>
      <c r="K1896" s="161">
        <f>Dane_baza!AT1885</f>
        <v>8397778</v>
      </c>
      <c r="L1896" s="161">
        <f>Dane_baza!AU1885</f>
        <v>0</v>
      </c>
      <c r="M1896" s="161">
        <f>Dane_baza!AV1885</f>
        <v>871774</v>
      </c>
      <c r="N1896" s="161">
        <f>Dane_baza!AY1885</f>
        <v>12427803</v>
      </c>
      <c r="O1896" s="161">
        <f>Dane_baza!AZ1885</f>
        <v>230318</v>
      </c>
      <c r="P1896" s="161">
        <f>Dane_baza!AW1885</f>
        <v>0</v>
      </c>
      <c r="Q1896" s="161">
        <f>Dane_baza!AX1885</f>
        <v>0</v>
      </c>
      <c r="R1896" s="212">
        <f t="shared" si="97"/>
        <v>27108363</v>
      </c>
      <c r="S1896" s="212">
        <f>Dane_baza!BU1885</f>
        <v>14535293.619999999</v>
      </c>
      <c r="T1896" s="212">
        <f>Dane_baza!BV1885</f>
        <v>72211.710000000006</v>
      </c>
      <c r="U1896" s="212">
        <f>Dane_baza!BW1885</f>
        <v>14500857.664982561</v>
      </c>
      <c r="V1896" s="212">
        <f t="shared" si="95"/>
        <v>29108362.994982563</v>
      </c>
      <c r="W1896" s="161">
        <f t="shared" si="96"/>
        <v>1999999.994982563</v>
      </c>
      <c r="AA1896" s="36"/>
    </row>
    <row r="1897" spans="1:27" ht="14.45" x14ac:dyDescent="0.3">
      <c r="A1897" s="197" t="s">
        <v>206</v>
      </c>
      <c r="B1897" s="197" t="s">
        <v>37</v>
      </c>
      <c r="C1897" s="197" t="s">
        <v>33</v>
      </c>
      <c r="D1897" s="197" t="s">
        <v>36</v>
      </c>
      <c r="E1897" s="197" t="s">
        <v>31</v>
      </c>
      <c r="F1897" s="195" t="s">
        <v>4778</v>
      </c>
      <c r="G1897" s="195" t="s">
        <v>1794</v>
      </c>
      <c r="H1897" s="161">
        <f>Dane_baza!AR1886</f>
        <v>1986736</v>
      </c>
      <c r="I1897" s="161">
        <f>Dane_baza!AS1886</f>
        <v>11355</v>
      </c>
      <c r="J1897" s="161">
        <f>Dane_baza!BX1886</f>
        <v>197439</v>
      </c>
      <c r="K1897" s="161">
        <f>Dane_baza!AT1886</f>
        <v>5820789</v>
      </c>
      <c r="L1897" s="161">
        <f>Dane_baza!AU1886</f>
        <v>165688</v>
      </c>
      <c r="M1897" s="161">
        <f>Dane_baza!AV1886</f>
        <v>685333</v>
      </c>
      <c r="N1897" s="161">
        <f>Dane_baza!AY1886</f>
        <v>4670891</v>
      </c>
      <c r="O1897" s="161">
        <f>Dane_baza!AZ1886</f>
        <v>102183</v>
      </c>
      <c r="P1897" s="161">
        <f>Dane_baza!AW1886</f>
        <v>0</v>
      </c>
      <c r="Q1897" s="161">
        <f>Dane_baza!AX1886</f>
        <v>0</v>
      </c>
      <c r="R1897" s="212">
        <f t="shared" si="97"/>
        <v>13640414</v>
      </c>
      <c r="S1897" s="212">
        <f>Dane_baza!BU1886</f>
        <v>6725502.1900000004</v>
      </c>
      <c r="T1897" s="212">
        <f>Dane_baza!BV1886</f>
        <v>11854.94</v>
      </c>
      <c r="U1897" s="212">
        <f>Dane_baza!BW1886</f>
        <v>7903056.459999999</v>
      </c>
      <c r="V1897" s="212">
        <f t="shared" si="95"/>
        <v>14640413.59</v>
      </c>
      <c r="W1897" s="161">
        <f t="shared" si="96"/>
        <v>999999.58999999985</v>
      </c>
      <c r="AA1897" s="36"/>
    </row>
    <row r="1898" spans="1:27" ht="14.45" x14ac:dyDescent="0.3">
      <c r="A1898" s="197" t="s">
        <v>206</v>
      </c>
      <c r="B1898" s="197" t="s">
        <v>37</v>
      </c>
      <c r="C1898" s="197" t="s">
        <v>32</v>
      </c>
      <c r="D1898" s="197" t="s">
        <v>36</v>
      </c>
      <c r="E1898" s="197" t="s">
        <v>31</v>
      </c>
      <c r="F1898" s="195" t="s">
        <v>4779</v>
      </c>
      <c r="G1898" s="195" t="s">
        <v>675</v>
      </c>
      <c r="H1898" s="161">
        <f>Dane_baza!AR1887</f>
        <v>2284592</v>
      </c>
      <c r="I1898" s="161">
        <f>Dane_baza!AS1887</f>
        <v>7285</v>
      </c>
      <c r="J1898" s="161">
        <f>Dane_baza!BX1887</f>
        <v>188987</v>
      </c>
      <c r="K1898" s="161">
        <f>Dane_baza!AT1887</f>
        <v>5015601</v>
      </c>
      <c r="L1898" s="161">
        <f>Dane_baza!AU1887</f>
        <v>0</v>
      </c>
      <c r="M1898" s="161">
        <f>Dane_baza!AV1887</f>
        <v>619935</v>
      </c>
      <c r="N1898" s="161">
        <f>Dane_baza!AY1887</f>
        <v>6874382</v>
      </c>
      <c r="O1898" s="161">
        <f>Dane_baza!AZ1887</f>
        <v>123269</v>
      </c>
      <c r="P1898" s="161">
        <f>Dane_baza!AW1887</f>
        <v>0</v>
      </c>
      <c r="Q1898" s="161">
        <f>Dane_baza!AX1887</f>
        <v>0</v>
      </c>
      <c r="R1898" s="212">
        <f t="shared" si="97"/>
        <v>15114051</v>
      </c>
      <c r="S1898" s="212">
        <f>Dane_baza!BU1887</f>
        <v>6372284.2300000004</v>
      </c>
      <c r="T1898" s="212">
        <f>Dane_baza!BV1887</f>
        <v>3.02</v>
      </c>
      <c r="U1898" s="212">
        <f>Dane_baza!BW1887</f>
        <v>9741763.745000001</v>
      </c>
      <c r="V1898" s="212">
        <f t="shared" si="95"/>
        <v>16114050.995000001</v>
      </c>
      <c r="W1898" s="161">
        <f t="shared" si="96"/>
        <v>999999.99500000104</v>
      </c>
      <c r="AA1898" s="36"/>
    </row>
    <row r="1899" spans="1:27" ht="14.45" x14ac:dyDescent="0.3">
      <c r="A1899" s="197" t="s">
        <v>206</v>
      </c>
      <c r="B1899" s="197" t="s">
        <v>37</v>
      </c>
      <c r="C1899" s="197" t="s">
        <v>37</v>
      </c>
      <c r="D1899" s="197" t="s">
        <v>40</v>
      </c>
      <c r="E1899" s="197" t="s">
        <v>31</v>
      </c>
      <c r="F1899" s="195" t="s">
        <v>4780</v>
      </c>
      <c r="G1899" s="195" t="s">
        <v>1795</v>
      </c>
      <c r="H1899" s="161">
        <f>Dane_baza!AR1888</f>
        <v>12266618</v>
      </c>
      <c r="I1899" s="161">
        <f>Dane_baza!AS1888</f>
        <v>269861</v>
      </c>
      <c r="J1899" s="161">
        <f>Dane_baza!BX1888</f>
        <v>755476</v>
      </c>
      <c r="K1899" s="161">
        <f>Dane_baza!AT1888</f>
        <v>15387334</v>
      </c>
      <c r="L1899" s="161">
        <f>Dane_baza!AU1888</f>
        <v>168989</v>
      </c>
      <c r="M1899" s="161">
        <f>Dane_baza!AV1888</f>
        <v>785013</v>
      </c>
      <c r="N1899" s="161">
        <f>Dane_baza!AY1888</f>
        <v>18708236</v>
      </c>
      <c r="O1899" s="161">
        <f>Dane_baza!AZ1888</f>
        <v>737992</v>
      </c>
      <c r="P1899" s="161">
        <f>Dane_baza!AW1888</f>
        <v>0</v>
      </c>
      <c r="Q1899" s="161">
        <f>Dane_baza!AX1888</f>
        <v>0</v>
      </c>
      <c r="R1899" s="212">
        <f t="shared" si="97"/>
        <v>49079519</v>
      </c>
      <c r="S1899" s="212">
        <f>Dane_baza!BU1888</f>
        <v>35255802.700000003</v>
      </c>
      <c r="T1899" s="212">
        <f>Dane_baza!BV1888</f>
        <v>203446.74</v>
      </c>
      <c r="U1899" s="212">
        <f>Dane_baza!BW1888</f>
        <v>17120269.569167688</v>
      </c>
      <c r="V1899" s="212">
        <f t="shared" si="95"/>
        <v>52579519.009167694</v>
      </c>
      <c r="W1899" s="161">
        <f t="shared" si="96"/>
        <v>3500000.0091676936</v>
      </c>
      <c r="AA1899" s="36"/>
    </row>
    <row r="1900" spans="1:27" ht="14.45" x14ac:dyDescent="0.3">
      <c r="A1900" s="197" t="s">
        <v>206</v>
      </c>
      <c r="B1900" s="197" t="s">
        <v>37</v>
      </c>
      <c r="C1900" s="197" t="s">
        <v>39</v>
      </c>
      <c r="D1900" s="197" t="s">
        <v>40</v>
      </c>
      <c r="E1900" s="197" t="s">
        <v>31</v>
      </c>
      <c r="F1900" s="195" t="s">
        <v>4781</v>
      </c>
      <c r="G1900" s="195" t="s">
        <v>1796</v>
      </c>
      <c r="H1900" s="161">
        <f>Dane_baza!AR1889</f>
        <v>1628710</v>
      </c>
      <c r="I1900" s="161">
        <f>Dane_baza!AS1889</f>
        <v>8671</v>
      </c>
      <c r="J1900" s="161">
        <f>Dane_baza!BX1889</f>
        <v>158193</v>
      </c>
      <c r="K1900" s="161">
        <f>Dane_baza!AT1889</f>
        <v>3617947</v>
      </c>
      <c r="L1900" s="161">
        <f>Dane_baza!AU1889</f>
        <v>0</v>
      </c>
      <c r="M1900" s="161">
        <f>Dane_baza!AV1889</f>
        <v>970097</v>
      </c>
      <c r="N1900" s="161">
        <f>Dane_baza!AY1889</f>
        <v>5112713</v>
      </c>
      <c r="O1900" s="161">
        <f>Dane_baza!AZ1889</f>
        <v>110293</v>
      </c>
      <c r="P1900" s="161">
        <f>Dane_baza!AW1889</f>
        <v>0</v>
      </c>
      <c r="Q1900" s="161">
        <f>Dane_baza!AX1889</f>
        <v>0</v>
      </c>
      <c r="R1900" s="212">
        <f t="shared" si="97"/>
        <v>11606624</v>
      </c>
      <c r="S1900" s="212">
        <f>Dane_baza!BU1889</f>
        <v>5620668.7800000003</v>
      </c>
      <c r="T1900" s="212">
        <f>Dane_baza!BV1889</f>
        <v>7721.39</v>
      </c>
      <c r="U1900" s="212">
        <f>Dane_baza!BW1889</f>
        <v>6978233.7199999997</v>
      </c>
      <c r="V1900" s="212">
        <f t="shared" si="95"/>
        <v>12606623.890000001</v>
      </c>
      <c r="W1900" s="161">
        <f t="shared" si="96"/>
        <v>999999.8900000006</v>
      </c>
      <c r="AA1900" s="36"/>
    </row>
    <row r="1901" spans="1:27" ht="14.45" x14ac:dyDescent="0.3">
      <c r="A1901" s="197" t="s">
        <v>206</v>
      </c>
      <c r="B1901" s="197" t="s">
        <v>37</v>
      </c>
      <c r="C1901" s="197" t="s">
        <v>42</v>
      </c>
      <c r="D1901" s="197" t="s">
        <v>40</v>
      </c>
      <c r="E1901" s="197" t="s">
        <v>31</v>
      </c>
      <c r="F1901" s="195" t="s">
        <v>4782</v>
      </c>
      <c r="G1901" s="195" t="s">
        <v>1797</v>
      </c>
      <c r="H1901" s="161">
        <f>Dane_baza!AR1890</f>
        <v>4258961</v>
      </c>
      <c r="I1901" s="161">
        <f>Dane_baza!AS1890</f>
        <v>55043</v>
      </c>
      <c r="J1901" s="161">
        <f>Dane_baza!BX1890</f>
        <v>315540</v>
      </c>
      <c r="K1901" s="161">
        <f>Dane_baza!AT1890</f>
        <v>7169520</v>
      </c>
      <c r="L1901" s="161">
        <f>Dane_baza!AU1890</f>
        <v>0</v>
      </c>
      <c r="M1901" s="161">
        <f>Dane_baza!AV1890</f>
        <v>1071372</v>
      </c>
      <c r="N1901" s="161">
        <f>Dane_baza!AY1890</f>
        <v>8830203</v>
      </c>
      <c r="O1901" s="161">
        <f>Dane_baza!AZ1890</f>
        <v>204367</v>
      </c>
      <c r="P1901" s="161">
        <f>Dane_baza!AW1890</f>
        <v>0</v>
      </c>
      <c r="Q1901" s="161">
        <f>Dane_baza!AX1890</f>
        <v>0</v>
      </c>
      <c r="R1901" s="212">
        <f t="shared" si="97"/>
        <v>21905006</v>
      </c>
      <c r="S1901" s="212">
        <f>Dane_baza!BU1890</f>
        <v>11826255.16</v>
      </c>
      <c r="T1901" s="212">
        <f>Dane_baza!BV1890</f>
        <v>63988.72</v>
      </c>
      <c r="U1901" s="212">
        <f>Dane_baza!BW1890</f>
        <v>12014762.116409393</v>
      </c>
      <c r="V1901" s="212">
        <f t="shared" si="95"/>
        <v>23905005.996409394</v>
      </c>
      <c r="W1901" s="161">
        <f t="shared" si="96"/>
        <v>1999999.9964093938</v>
      </c>
      <c r="AA1901" s="36"/>
    </row>
    <row r="1902" spans="1:27" ht="14.45" x14ac:dyDescent="0.3">
      <c r="A1902" s="197" t="s">
        <v>206</v>
      </c>
      <c r="B1902" s="197" t="s">
        <v>39</v>
      </c>
      <c r="C1902" s="197" t="s">
        <v>33</v>
      </c>
      <c r="D1902" s="197" t="s">
        <v>36</v>
      </c>
      <c r="E1902" s="197" t="s">
        <v>31</v>
      </c>
      <c r="F1902" s="195" t="s">
        <v>4783</v>
      </c>
      <c r="G1902" s="195" t="s">
        <v>1798</v>
      </c>
      <c r="H1902" s="161">
        <f>Dane_baza!AR1891</f>
        <v>8353454</v>
      </c>
      <c r="I1902" s="161">
        <f>Dane_baza!AS1891</f>
        <v>51847</v>
      </c>
      <c r="J1902" s="161">
        <f>Dane_baza!BX1891</f>
        <v>494389</v>
      </c>
      <c r="K1902" s="161">
        <f>Dane_baza!AT1891</f>
        <v>13347352</v>
      </c>
      <c r="L1902" s="161">
        <f>Dane_baza!AU1891</f>
        <v>932147</v>
      </c>
      <c r="M1902" s="161">
        <f>Dane_baza!AV1891</f>
        <v>1378948</v>
      </c>
      <c r="N1902" s="161">
        <f>Dane_baza!AY1891</f>
        <v>19704167</v>
      </c>
      <c r="O1902" s="161">
        <f>Dane_baza!AZ1891</f>
        <v>418466</v>
      </c>
      <c r="P1902" s="161">
        <f>Dane_baza!AW1891</f>
        <v>0</v>
      </c>
      <c r="Q1902" s="161">
        <f>Dane_baza!AX1891</f>
        <v>0</v>
      </c>
      <c r="R1902" s="212">
        <f t="shared" si="97"/>
        <v>44680770</v>
      </c>
      <c r="S1902" s="212">
        <f>Dane_baza!BU1891</f>
        <v>24297666.309999999</v>
      </c>
      <c r="T1902" s="212">
        <f>Dane_baza!BV1891</f>
        <v>45695.73</v>
      </c>
      <c r="U1902" s="212">
        <f>Dane_baza!BW1891</f>
        <v>22837407.96466111</v>
      </c>
      <c r="V1902" s="212">
        <f t="shared" si="95"/>
        <v>47180770.004661113</v>
      </c>
      <c r="W1902" s="161">
        <f t="shared" si="96"/>
        <v>2500000.004661113</v>
      </c>
      <c r="AA1902" s="36"/>
    </row>
    <row r="1903" spans="1:27" ht="14.45" x14ac:dyDescent="0.3">
      <c r="A1903" s="197" t="s">
        <v>206</v>
      </c>
      <c r="B1903" s="197" t="s">
        <v>39</v>
      </c>
      <c r="C1903" s="197" t="s">
        <v>32</v>
      </c>
      <c r="D1903" s="197" t="s">
        <v>40</v>
      </c>
      <c r="E1903" s="197" t="s">
        <v>31</v>
      </c>
      <c r="F1903" s="195" t="s">
        <v>4784</v>
      </c>
      <c r="G1903" s="195" t="s">
        <v>1799</v>
      </c>
      <c r="H1903" s="161">
        <f>Dane_baza!AR1892</f>
        <v>12888127</v>
      </c>
      <c r="I1903" s="161">
        <f>Dane_baza!AS1892</f>
        <v>276600</v>
      </c>
      <c r="J1903" s="161">
        <f>Dane_baza!BX1892</f>
        <v>614116</v>
      </c>
      <c r="K1903" s="161">
        <f>Dane_baza!AT1892</f>
        <v>6790724</v>
      </c>
      <c r="L1903" s="161">
        <f>Dane_baza!AU1892</f>
        <v>0</v>
      </c>
      <c r="M1903" s="161">
        <f>Dane_baza!AV1892</f>
        <v>586839</v>
      </c>
      <c r="N1903" s="161">
        <f>Dane_baza!AY1892</f>
        <v>19287407</v>
      </c>
      <c r="O1903" s="161">
        <f>Dane_baza!AZ1892</f>
        <v>504430</v>
      </c>
      <c r="P1903" s="161">
        <f>Dane_baza!AW1892</f>
        <v>0</v>
      </c>
      <c r="Q1903" s="161">
        <f>Dane_baza!AX1892</f>
        <v>0</v>
      </c>
      <c r="R1903" s="212">
        <f t="shared" si="97"/>
        <v>40948243</v>
      </c>
      <c r="S1903" s="212">
        <f>Dane_baza!BU1892</f>
        <v>28314700.129999999</v>
      </c>
      <c r="T1903" s="212">
        <f>Dane_baza!BV1892</f>
        <v>421261.2</v>
      </c>
      <c r="U1903" s="212">
        <f>Dane_baza!BW1892</f>
        <v>17057156.870000001</v>
      </c>
      <c r="V1903" s="212">
        <f t="shared" si="95"/>
        <v>45793118.200000003</v>
      </c>
      <c r="W1903" s="161">
        <f t="shared" si="96"/>
        <v>4844875.200000003</v>
      </c>
      <c r="AA1903" s="36"/>
    </row>
    <row r="1904" spans="1:27" ht="14.45" x14ac:dyDescent="0.3">
      <c r="A1904" s="197" t="s">
        <v>206</v>
      </c>
      <c r="B1904" s="197" t="s">
        <v>39</v>
      </c>
      <c r="C1904" s="197" t="s">
        <v>37</v>
      </c>
      <c r="D1904" s="197" t="s">
        <v>40</v>
      </c>
      <c r="E1904" s="197" t="s">
        <v>31</v>
      </c>
      <c r="F1904" s="195" t="s">
        <v>4785</v>
      </c>
      <c r="G1904" s="195" t="s">
        <v>1800</v>
      </c>
      <c r="H1904" s="161">
        <f>Dane_baza!AR1893</f>
        <v>18484995</v>
      </c>
      <c r="I1904" s="161">
        <f>Dane_baza!AS1893</f>
        <v>354317</v>
      </c>
      <c r="J1904" s="161">
        <f>Dane_baza!BX1893</f>
        <v>760278</v>
      </c>
      <c r="K1904" s="161">
        <f>Dane_baza!AT1893</f>
        <v>7592786</v>
      </c>
      <c r="L1904" s="161">
        <f>Dane_baza!AU1893</f>
        <v>0</v>
      </c>
      <c r="M1904" s="161">
        <f>Dane_baza!AV1893</f>
        <v>928227</v>
      </c>
      <c r="N1904" s="161">
        <f>Dane_baza!AY1893</f>
        <v>24355682</v>
      </c>
      <c r="O1904" s="161">
        <f>Dane_baza!AZ1893</f>
        <v>553088</v>
      </c>
      <c r="P1904" s="161">
        <f>Dane_baza!AW1893</f>
        <v>0</v>
      </c>
      <c r="Q1904" s="161">
        <f>Dane_baza!AX1893</f>
        <v>0</v>
      </c>
      <c r="R1904" s="212">
        <f t="shared" si="97"/>
        <v>53029373</v>
      </c>
      <c r="S1904" s="212">
        <f>Dane_baza!BU1893</f>
        <v>46921835.549999997</v>
      </c>
      <c r="T1904" s="212">
        <f>Dane_baza!BV1893</f>
        <v>288440.45</v>
      </c>
      <c r="U1904" s="212">
        <f>Dane_baza!BW1893</f>
        <v>8819097.0011999905</v>
      </c>
      <c r="V1904" s="212">
        <f t="shared" si="95"/>
        <v>56029373.001199991</v>
      </c>
      <c r="W1904" s="161">
        <f t="shared" si="96"/>
        <v>3000000.0011999905</v>
      </c>
      <c r="AA1904" s="36"/>
    </row>
    <row r="1905" spans="1:27" ht="14.45" x14ac:dyDescent="0.3">
      <c r="A1905" s="197" t="s">
        <v>206</v>
      </c>
      <c r="B1905" s="197" t="s">
        <v>39</v>
      </c>
      <c r="C1905" s="197" t="s">
        <v>39</v>
      </c>
      <c r="D1905" s="197" t="s">
        <v>40</v>
      </c>
      <c r="E1905" s="197" t="s">
        <v>31</v>
      </c>
      <c r="F1905" s="195" t="s">
        <v>4786</v>
      </c>
      <c r="G1905" s="195" t="s">
        <v>1393</v>
      </c>
      <c r="H1905" s="161">
        <f>Dane_baza!AR1894</f>
        <v>12895176</v>
      </c>
      <c r="I1905" s="161">
        <f>Dane_baza!AS1894</f>
        <v>136012</v>
      </c>
      <c r="J1905" s="161">
        <f>Dane_baza!BX1894</f>
        <v>580035</v>
      </c>
      <c r="K1905" s="161">
        <f>Dane_baza!AT1894</f>
        <v>8635582</v>
      </c>
      <c r="L1905" s="161">
        <f>Dane_baza!AU1894</f>
        <v>0</v>
      </c>
      <c r="M1905" s="161">
        <f>Dane_baza!AV1894</f>
        <v>905026</v>
      </c>
      <c r="N1905" s="161">
        <f>Dane_baza!AY1894</f>
        <v>18363886</v>
      </c>
      <c r="O1905" s="161">
        <f>Dane_baza!AZ1894</f>
        <v>593637</v>
      </c>
      <c r="P1905" s="161">
        <f>Dane_baza!AW1894</f>
        <v>0</v>
      </c>
      <c r="Q1905" s="161">
        <f>Dane_baza!AX1894</f>
        <v>0</v>
      </c>
      <c r="R1905" s="212">
        <f t="shared" si="97"/>
        <v>42109354</v>
      </c>
      <c r="S1905" s="212">
        <f>Dane_baza!BU1894</f>
        <v>30629455.809999999</v>
      </c>
      <c r="T1905" s="212">
        <f>Dane_baza!BV1894</f>
        <v>136242.69</v>
      </c>
      <c r="U1905" s="212">
        <f>Dane_baza!BW1894</f>
        <v>14343655.499547847</v>
      </c>
      <c r="V1905" s="212">
        <f t="shared" si="95"/>
        <v>45109353.999547847</v>
      </c>
      <c r="W1905" s="161">
        <f t="shared" si="96"/>
        <v>2999999.9995478466</v>
      </c>
      <c r="AA1905" s="36"/>
    </row>
    <row r="1906" spans="1:27" ht="14.45" x14ac:dyDescent="0.3">
      <c r="A1906" s="197" t="s">
        <v>206</v>
      </c>
      <c r="B1906" s="197" t="s">
        <v>39</v>
      </c>
      <c r="C1906" s="197" t="s">
        <v>42</v>
      </c>
      <c r="D1906" s="197" t="s">
        <v>40</v>
      </c>
      <c r="E1906" s="197" t="s">
        <v>31</v>
      </c>
      <c r="F1906" s="195" t="s">
        <v>4787</v>
      </c>
      <c r="G1906" s="195" t="s">
        <v>1801</v>
      </c>
      <c r="H1906" s="161">
        <f>Dane_baza!AR1895</f>
        <v>19869761</v>
      </c>
      <c r="I1906" s="161">
        <f>Dane_baza!AS1895</f>
        <v>242482</v>
      </c>
      <c r="J1906" s="161">
        <f>Dane_baza!BX1895</f>
        <v>899333</v>
      </c>
      <c r="K1906" s="161">
        <f>Dane_baza!AT1895</f>
        <v>4594807</v>
      </c>
      <c r="L1906" s="161">
        <f>Dane_baza!AU1895</f>
        <v>0</v>
      </c>
      <c r="M1906" s="161">
        <f>Dane_baza!AV1895</f>
        <v>664395</v>
      </c>
      <c r="N1906" s="161">
        <f>Dane_baza!AY1895</f>
        <v>31334974</v>
      </c>
      <c r="O1906" s="161">
        <f>Dane_baza!AZ1895</f>
        <v>731504</v>
      </c>
      <c r="P1906" s="161">
        <f>Dane_baza!AW1895</f>
        <v>0</v>
      </c>
      <c r="Q1906" s="161">
        <f>Dane_baza!AX1895</f>
        <v>0</v>
      </c>
      <c r="R1906" s="212">
        <f t="shared" si="97"/>
        <v>58337256</v>
      </c>
      <c r="S1906" s="212">
        <f>Dane_baza!BU1895</f>
        <v>47913208.490000002</v>
      </c>
      <c r="T1906" s="212">
        <f>Dane_baza!BV1895</f>
        <v>475374.69</v>
      </c>
      <c r="U1906" s="212">
        <f>Dane_baza!BW1895</f>
        <v>13448672.389999997</v>
      </c>
      <c r="V1906" s="212">
        <f t="shared" si="95"/>
        <v>61837255.569999993</v>
      </c>
      <c r="W1906" s="161">
        <f t="shared" si="96"/>
        <v>3499999.5699999928</v>
      </c>
      <c r="AA1906" s="36"/>
    </row>
    <row r="1907" spans="1:27" ht="14.45" x14ac:dyDescent="0.3">
      <c r="A1907" s="197" t="s">
        <v>206</v>
      </c>
      <c r="B1907" s="197" t="s">
        <v>39</v>
      </c>
      <c r="C1907" s="197" t="s">
        <v>44</v>
      </c>
      <c r="D1907" s="197" t="s">
        <v>36</v>
      </c>
      <c r="E1907" s="197" t="s">
        <v>31</v>
      </c>
      <c r="F1907" s="195" t="s">
        <v>4788</v>
      </c>
      <c r="G1907" s="195" t="s">
        <v>1802</v>
      </c>
      <c r="H1907" s="161">
        <f>Dane_baza!AR1896</f>
        <v>18191226</v>
      </c>
      <c r="I1907" s="161">
        <f>Dane_baza!AS1896</f>
        <v>185167</v>
      </c>
      <c r="J1907" s="161">
        <f>Dane_baza!BX1896</f>
        <v>762282</v>
      </c>
      <c r="K1907" s="161">
        <f>Dane_baza!AT1896</f>
        <v>12702930</v>
      </c>
      <c r="L1907" s="161">
        <f>Dane_baza!AU1896</f>
        <v>472683</v>
      </c>
      <c r="M1907" s="161">
        <f>Dane_baza!AV1896</f>
        <v>886938</v>
      </c>
      <c r="N1907" s="161">
        <f>Dane_baza!AY1896</f>
        <v>32779529</v>
      </c>
      <c r="O1907" s="161">
        <f>Dane_baza!AZ1896</f>
        <v>820712</v>
      </c>
      <c r="P1907" s="161">
        <f>Dane_baza!AW1896</f>
        <v>0</v>
      </c>
      <c r="Q1907" s="161">
        <f>Dane_baza!AX1896</f>
        <v>0</v>
      </c>
      <c r="R1907" s="212">
        <f t="shared" si="97"/>
        <v>66801467</v>
      </c>
      <c r="S1907" s="212">
        <f>Dane_baza!BU1896</f>
        <v>43645336.079999998</v>
      </c>
      <c r="T1907" s="212">
        <f>Dane_baza!BV1896</f>
        <v>342518.37</v>
      </c>
      <c r="U1907" s="212">
        <f>Dane_baza!BW1896</f>
        <v>26313612.239999998</v>
      </c>
      <c r="V1907" s="212">
        <f t="shared" si="95"/>
        <v>70301466.689999998</v>
      </c>
      <c r="W1907" s="161">
        <f t="shared" si="96"/>
        <v>3499999.6899999976</v>
      </c>
      <c r="AA1907" s="36"/>
    </row>
    <row r="1908" spans="1:27" ht="14.45" x14ac:dyDescent="0.3">
      <c r="A1908" s="197" t="s">
        <v>206</v>
      </c>
      <c r="B1908" s="197" t="s">
        <v>39</v>
      </c>
      <c r="C1908" s="197" t="s">
        <v>51</v>
      </c>
      <c r="D1908" s="197" t="s">
        <v>40</v>
      </c>
      <c r="E1908" s="197" t="s">
        <v>31</v>
      </c>
      <c r="F1908" s="195" t="s">
        <v>4789</v>
      </c>
      <c r="G1908" s="195" t="s">
        <v>576</v>
      </c>
      <c r="H1908" s="161">
        <f>Dane_baza!AR1897</f>
        <v>4712108</v>
      </c>
      <c r="I1908" s="161">
        <f>Dane_baza!AS1897</f>
        <v>88480</v>
      </c>
      <c r="J1908" s="161">
        <f>Dane_baza!BX1897</f>
        <v>351135</v>
      </c>
      <c r="K1908" s="161">
        <f>Dane_baza!AT1897</f>
        <v>6288803</v>
      </c>
      <c r="L1908" s="161">
        <f>Dane_baza!AU1897</f>
        <v>337736</v>
      </c>
      <c r="M1908" s="161">
        <f>Dane_baza!AV1897</f>
        <v>267848</v>
      </c>
      <c r="N1908" s="161">
        <f>Dane_baza!AY1897</f>
        <v>14324565</v>
      </c>
      <c r="O1908" s="161">
        <f>Dane_baza!AZ1897</f>
        <v>340612</v>
      </c>
      <c r="P1908" s="161">
        <f>Dane_baza!AW1897</f>
        <v>0</v>
      </c>
      <c r="Q1908" s="161">
        <f>Dane_baza!AX1897</f>
        <v>0</v>
      </c>
      <c r="R1908" s="212">
        <f t="shared" si="97"/>
        <v>26711287</v>
      </c>
      <c r="S1908" s="212">
        <f>Dane_baza!BU1897</f>
        <v>13048163.6</v>
      </c>
      <c r="T1908" s="212">
        <f>Dane_baza!BV1897</f>
        <v>1822.99</v>
      </c>
      <c r="U1908" s="212">
        <f>Dane_baza!BW1897</f>
        <v>16564027.199999999</v>
      </c>
      <c r="V1908" s="212">
        <f t="shared" si="95"/>
        <v>29614013.789999999</v>
      </c>
      <c r="W1908" s="161">
        <f t="shared" si="96"/>
        <v>2902726.7899999991</v>
      </c>
      <c r="AA1908" s="36"/>
    </row>
    <row r="1909" spans="1:27" ht="14.45" x14ac:dyDescent="0.3">
      <c r="A1909" s="197" t="s">
        <v>206</v>
      </c>
      <c r="B1909" s="197" t="s">
        <v>39</v>
      </c>
      <c r="C1909" s="197" t="s">
        <v>75</v>
      </c>
      <c r="D1909" s="197" t="s">
        <v>36</v>
      </c>
      <c r="E1909" s="197" t="s">
        <v>31</v>
      </c>
      <c r="F1909" s="195" t="s">
        <v>4790</v>
      </c>
      <c r="G1909" s="195" t="s">
        <v>1803</v>
      </c>
      <c r="H1909" s="161">
        <f>Dane_baza!AR1898</f>
        <v>6771479</v>
      </c>
      <c r="I1909" s="161">
        <f>Dane_baza!AS1898</f>
        <v>149892</v>
      </c>
      <c r="J1909" s="161">
        <f>Dane_baza!BX1898</f>
        <v>473692</v>
      </c>
      <c r="K1909" s="161">
        <f>Dane_baza!AT1898</f>
        <v>12423498</v>
      </c>
      <c r="L1909" s="161">
        <f>Dane_baza!AU1898</f>
        <v>742820</v>
      </c>
      <c r="M1909" s="161">
        <f>Dane_baza!AV1898</f>
        <v>355048</v>
      </c>
      <c r="N1909" s="161">
        <f>Dane_baza!AY1898</f>
        <v>15673722</v>
      </c>
      <c r="O1909" s="161">
        <f>Dane_baza!AZ1898</f>
        <v>424954</v>
      </c>
      <c r="P1909" s="161">
        <f>Dane_baza!AW1898</f>
        <v>0</v>
      </c>
      <c r="Q1909" s="161">
        <f>Dane_baza!AX1898</f>
        <v>0</v>
      </c>
      <c r="R1909" s="212">
        <f t="shared" si="97"/>
        <v>37015105</v>
      </c>
      <c r="S1909" s="212">
        <f>Dane_baza!BU1898</f>
        <v>20577997.59</v>
      </c>
      <c r="T1909" s="212">
        <f>Dane_baza!BV1898</f>
        <v>447767.18</v>
      </c>
      <c r="U1909" s="212">
        <f>Dane_baza!BW1898</f>
        <v>18489339.880000003</v>
      </c>
      <c r="V1909" s="212">
        <f t="shared" si="95"/>
        <v>39515104.650000006</v>
      </c>
      <c r="W1909" s="161">
        <f t="shared" si="96"/>
        <v>2499999.650000006</v>
      </c>
      <c r="AA1909" s="36"/>
    </row>
    <row r="1910" spans="1:27" ht="14.45" x14ac:dyDescent="0.3">
      <c r="A1910" s="197" t="s">
        <v>206</v>
      </c>
      <c r="B1910" s="197" t="s">
        <v>39</v>
      </c>
      <c r="C1910" s="197" t="s">
        <v>77</v>
      </c>
      <c r="D1910" s="197" t="s">
        <v>36</v>
      </c>
      <c r="E1910" s="197" t="s">
        <v>31</v>
      </c>
      <c r="F1910" s="195" t="s">
        <v>4791</v>
      </c>
      <c r="G1910" s="195" t="s">
        <v>1804</v>
      </c>
      <c r="H1910" s="161">
        <f>Dane_baza!AR1899</f>
        <v>20005103</v>
      </c>
      <c r="I1910" s="161">
        <f>Dane_baza!AS1899</f>
        <v>262600</v>
      </c>
      <c r="J1910" s="161">
        <f>Dane_baza!BX1899</f>
        <v>665036</v>
      </c>
      <c r="K1910" s="161">
        <f>Dane_baza!AT1899</f>
        <v>1782892</v>
      </c>
      <c r="L1910" s="161">
        <f>Dane_baza!AU1899</f>
        <v>0</v>
      </c>
      <c r="M1910" s="161">
        <f>Dane_baza!AV1899</f>
        <v>654015</v>
      </c>
      <c r="N1910" s="161">
        <f>Dane_baza!AY1899</f>
        <v>16142553</v>
      </c>
      <c r="O1910" s="161">
        <f>Dane_baza!AZ1899</f>
        <v>381161</v>
      </c>
      <c r="P1910" s="161">
        <f>Dane_baza!AW1899</f>
        <v>0</v>
      </c>
      <c r="Q1910" s="161">
        <f>Dane_baza!AX1899</f>
        <v>0</v>
      </c>
      <c r="R1910" s="212">
        <f t="shared" si="97"/>
        <v>39893360</v>
      </c>
      <c r="S1910" s="212">
        <f>Dane_baza!BU1899</f>
        <v>40745180.43</v>
      </c>
      <c r="T1910" s="212">
        <f>Dane_baza!BV1899</f>
        <v>646334.13</v>
      </c>
      <c r="U1910" s="212">
        <f>Dane_baza!BW1899</f>
        <v>1501845.4407999888</v>
      </c>
      <c r="V1910" s="212">
        <f t="shared" si="95"/>
        <v>42893360.000799991</v>
      </c>
      <c r="W1910" s="161">
        <f t="shared" si="96"/>
        <v>3000000.0007999912</v>
      </c>
      <c r="AA1910" s="36"/>
    </row>
    <row r="1911" spans="1:27" ht="14.45" x14ac:dyDescent="0.3">
      <c r="A1911" s="197" t="s">
        <v>206</v>
      </c>
      <c r="B1911" s="197" t="s">
        <v>39</v>
      </c>
      <c r="C1911" s="197" t="s">
        <v>90</v>
      </c>
      <c r="D1911" s="197" t="s">
        <v>36</v>
      </c>
      <c r="E1911" s="197" t="s">
        <v>31</v>
      </c>
      <c r="F1911" s="195" t="s">
        <v>4792</v>
      </c>
      <c r="G1911" s="195" t="s">
        <v>1805</v>
      </c>
      <c r="H1911" s="161">
        <f>Dane_baza!AR1900</f>
        <v>19380497</v>
      </c>
      <c r="I1911" s="161">
        <f>Dane_baza!AS1900</f>
        <v>228156</v>
      </c>
      <c r="J1911" s="161">
        <f>Dane_baza!BX1900</f>
        <v>683325</v>
      </c>
      <c r="K1911" s="161">
        <f>Dane_baza!AT1900</f>
        <v>4932912</v>
      </c>
      <c r="L1911" s="161">
        <f>Dane_baza!AU1900</f>
        <v>0</v>
      </c>
      <c r="M1911" s="161">
        <f>Dane_baza!AV1900</f>
        <v>512639</v>
      </c>
      <c r="N1911" s="161">
        <f>Dane_baza!AY1900</f>
        <v>20058864</v>
      </c>
      <c r="O1911" s="161">
        <f>Dane_baza!AZ1900</f>
        <v>467124</v>
      </c>
      <c r="P1911" s="161">
        <f>Dane_baza!AW1900</f>
        <v>0</v>
      </c>
      <c r="Q1911" s="161">
        <f>Dane_baza!AX1900</f>
        <v>0</v>
      </c>
      <c r="R1911" s="212">
        <f t="shared" si="97"/>
        <v>46263517</v>
      </c>
      <c r="S1911" s="212">
        <f>Dane_baza!BU1900</f>
        <v>41003278.600000001</v>
      </c>
      <c r="T1911" s="212">
        <f>Dane_baza!BV1900</f>
        <v>269208.71999999997</v>
      </c>
      <c r="U1911" s="212">
        <f>Dane_baza!BW1900</f>
        <v>7991029.6805446213</v>
      </c>
      <c r="V1911" s="212">
        <f t="shared" si="95"/>
        <v>49263517.000544623</v>
      </c>
      <c r="W1911" s="161">
        <f t="shared" si="96"/>
        <v>3000000.0005446225</v>
      </c>
      <c r="AA1911" s="36"/>
    </row>
    <row r="1912" spans="1:27" ht="14.45" x14ac:dyDescent="0.3">
      <c r="A1912" s="197" t="s">
        <v>206</v>
      </c>
      <c r="B1912" s="197" t="s">
        <v>39</v>
      </c>
      <c r="C1912" s="197" t="s">
        <v>92</v>
      </c>
      <c r="D1912" s="197" t="s">
        <v>36</v>
      </c>
      <c r="E1912" s="197" t="s">
        <v>31</v>
      </c>
      <c r="F1912" s="195" t="s">
        <v>4793</v>
      </c>
      <c r="G1912" s="195" t="s">
        <v>1806</v>
      </c>
      <c r="H1912" s="161">
        <f>Dane_baza!AR1901</f>
        <v>5446066</v>
      </c>
      <c r="I1912" s="161">
        <f>Dane_baza!AS1901</f>
        <v>42073</v>
      </c>
      <c r="J1912" s="161">
        <f>Dane_baza!BX1901</f>
        <v>447846</v>
      </c>
      <c r="K1912" s="161">
        <f>Dane_baza!AT1901</f>
        <v>15163600</v>
      </c>
      <c r="L1912" s="161">
        <f>Dane_baza!AU1901</f>
        <v>1563452</v>
      </c>
      <c r="M1912" s="161">
        <f>Dane_baza!AV1901</f>
        <v>906526</v>
      </c>
      <c r="N1912" s="161">
        <f>Dane_baza!AY1901</f>
        <v>16507600</v>
      </c>
      <c r="O1912" s="161">
        <f>Dane_baza!AZ1901</f>
        <v>316282</v>
      </c>
      <c r="P1912" s="161">
        <f>Dane_baza!AW1901</f>
        <v>0</v>
      </c>
      <c r="Q1912" s="161">
        <f>Dane_baza!AX1901</f>
        <v>0</v>
      </c>
      <c r="R1912" s="212">
        <f t="shared" si="97"/>
        <v>40393445</v>
      </c>
      <c r="S1912" s="212">
        <f>Dane_baza!BU1901</f>
        <v>20124566.210000001</v>
      </c>
      <c r="T1912" s="212">
        <f>Dane_baza!BV1901</f>
        <v>41188.129999999997</v>
      </c>
      <c r="U1912" s="212">
        <f>Dane_baza!BW1901</f>
        <v>22727690.66549575</v>
      </c>
      <c r="V1912" s="212">
        <f t="shared" si="95"/>
        <v>42893445.005495749</v>
      </c>
      <c r="W1912" s="161">
        <f t="shared" si="96"/>
        <v>2500000.0054957494</v>
      </c>
      <c r="AA1912" s="36"/>
    </row>
    <row r="1913" spans="1:27" ht="14.45" x14ac:dyDescent="0.3">
      <c r="A1913" s="197" t="s">
        <v>206</v>
      </c>
      <c r="B1913" s="197" t="s">
        <v>39</v>
      </c>
      <c r="C1913" s="197" t="s">
        <v>93</v>
      </c>
      <c r="D1913" s="197" t="s">
        <v>40</v>
      </c>
      <c r="E1913" s="197" t="s">
        <v>31</v>
      </c>
      <c r="F1913" s="195" t="s">
        <v>4794</v>
      </c>
      <c r="G1913" s="195" t="s">
        <v>1807</v>
      </c>
      <c r="H1913" s="161">
        <f>Dane_baza!AR1902</f>
        <v>32202760</v>
      </c>
      <c r="I1913" s="161">
        <f>Dane_baza!AS1902</f>
        <v>1417503</v>
      </c>
      <c r="J1913" s="161">
        <f>Dane_baza!BX1902</f>
        <v>1151581</v>
      </c>
      <c r="K1913" s="161">
        <f>Dane_baza!AT1902</f>
        <v>0</v>
      </c>
      <c r="L1913" s="161">
        <f>Dane_baza!AU1902</f>
        <v>0</v>
      </c>
      <c r="M1913" s="161">
        <f>Dane_baza!AV1902</f>
        <v>1020048</v>
      </c>
      <c r="N1913" s="161">
        <f>Dane_baza!AY1902</f>
        <v>34998237</v>
      </c>
      <c r="O1913" s="161">
        <f>Dane_baza!AZ1902</f>
        <v>950469</v>
      </c>
      <c r="P1913" s="161">
        <f>Dane_baza!AW1902</f>
        <v>0</v>
      </c>
      <c r="Q1913" s="161">
        <f>Dane_baza!AX1902</f>
        <v>0</v>
      </c>
      <c r="R1913" s="212">
        <f t="shared" si="97"/>
        <v>71740598</v>
      </c>
      <c r="S1913" s="212">
        <f>Dane_baza!BU1902</f>
        <v>64502903.560000002</v>
      </c>
      <c r="T1913" s="212">
        <f>Dane_baza!BV1902</f>
        <v>1876609.74</v>
      </c>
      <c r="U1913" s="212">
        <f>Dane_baza!BW1902</f>
        <v>10406529.859999999</v>
      </c>
      <c r="V1913" s="212">
        <f t="shared" si="95"/>
        <v>76786043.159999996</v>
      </c>
      <c r="W1913" s="161">
        <f t="shared" si="96"/>
        <v>5045445.1599999964</v>
      </c>
      <c r="AA1913" s="36"/>
    </row>
    <row r="1914" spans="1:27" ht="14.45" x14ac:dyDescent="0.3">
      <c r="A1914" s="197" t="s">
        <v>206</v>
      </c>
      <c r="B1914" s="197" t="s">
        <v>39</v>
      </c>
      <c r="C1914" s="197" t="s">
        <v>95</v>
      </c>
      <c r="D1914" s="197" t="s">
        <v>40</v>
      </c>
      <c r="E1914" s="197" t="s">
        <v>31</v>
      </c>
      <c r="F1914" s="195" t="s">
        <v>4795</v>
      </c>
      <c r="G1914" s="195" t="s">
        <v>1808</v>
      </c>
      <c r="H1914" s="161">
        <f>Dane_baza!AR1903</f>
        <v>9276013</v>
      </c>
      <c r="I1914" s="161">
        <f>Dane_baza!AS1903</f>
        <v>124602</v>
      </c>
      <c r="J1914" s="161">
        <f>Dane_baza!BX1903</f>
        <v>454348</v>
      </c>
      <c r="K1914" s="161">
        <f>Dane_baza!AT1903</f>
        <v>9652541</v>
      </c>
      <c r="L1914" s="161">
        <f>Dane_baza!AU1903</f>
        <v>0</v>
      </c>
      <c r="M1914" s="161">
        <f>Dane_baza!AV1903</f>
        <v>1395956</v>
      </c>
      <c r="N1914" s="161">
        <f>Dane_baza!AY1903</f>
        <v>18336801</v>
      </c>
      <c r="O1914" s="161">
        <f>Dane_baza!AZ1903</f>
        <v>442795</v>
      </c>
      <c r="P1914" s="161">
        <f>Dane_baza!AW1903</f>
        <v>0</v>
      </c>
      <c r="Q1914" s="161">
        <f>Dane_baza!AX1903</f>
        <v>0</v>
      </c>
      <c r="R1914" s="212">
        <f t="shared" si="97"/>
        <v>39683056</v>
      </c>
      <c r="S1914" s="212">
        <f>Dane_baza!BU1903</f>
        <v>22761436.800000001</v>
      </c>
      <c r="T1914" s="212">
        <f>Dane_baza!BV1903</f>
        <v>351595.79</v>
      </c>
      <c r="U1914" s="212">
        <f>Dane_baza!BW1903</f>
        <v>21331990.129999999</v>
      </c>
      <c r="V1914" s="212">
        <f t="shared" si="95"/>
        <v>44445022.719999999</v>
      </c>
      <c r="W1914" s="161">
        <f t="shared" si="96"/>
        <v>4761966.7199999988</v>
      </c>
      <c r="AA1914" s="36"/>
    </row>
    <row r="1915" spans="1:27" ht="14.45" x14ac:dyDescent="0.3">
      <c r="A1915" s="197" t="s">
        <v>206</v>
      </c>
      <c r="B1915" s="197" t="s">
        <v>39</v>
      </c>
      <c r="C1915" s="197" t="s">
        <v>97</v>
      </c>
      <c r="D1915" s="197" t="s">
        <v>36</v>
      </c>
      <c r="E1915" s="197" t="s">
        <v>31</v>
      </c>
      <c r="F1915" s="195" t="s">
        <v>4796</v>
      </c>
      <c r="G1915" s="195" t="s">
        <v>1809</v>
      </c>
      <c r="H1915" s="161">
        <f>Dane_baza!AR1904</f>
        <v>19428666</v>
      </c>
      <c r="I1915" s="161">
        <f>Dane_baza!AS1904</f>
        <v>1798376</v>
      </c>
      <c r="J1915" s="161">
        <f>Dane_baza!BX1904</f>
        <v>830966</v>
      </c>
      <c r="K1915" s="161">
        <f>Dane_baza!AT1904</f>
        <v>5833773</v>
      </c>
      <c r="L1915" s="161">
        <f>Dane_baza!AU1904</f>
        <v>0</v>
      </c>
      <c r="M1915" s="161">
        <f>Dane_baza!AV1904</f>
        <v>687572</v>
      </c>
      <c r="N1915" s="161">
        <f>Dane_baza!AY1904</f>
        <v>34800873</v>
      </c>
      <c r="O1915" s="161">
        <f>Dane_baza!AZ1904</f>
        <v>832065</v>
      </c>
      <c r="P1915" s="161">
        <f>Dane_baza!AW1904</f>
        <v>0</v>
      </c>
      <c r="Q1915" s="161">
        <f>Dane_baza!AX1904</f>
        <v>0</v>
      </c>
      <c r="R1915" s="212">
        <f t="shared" si="97"/>
        <v>64212291</v>
      </c>
      <c r="S1915" s="212">
        <f>Dane_baza!BU1904</f>
        <v>50488845</v>
      </c>
      <c r="T1915" s="212">
        <f>Dane_baza!BV1904</f>
        <v>2179812.08</v>
      </c>
      <c r="U1915" s="212">
        <f>Dane_baza!BW1904</f>
        <v>15043633.912494548</v>
      </c>
      <c r="V1915" s="212">
        <f t="shared" si="95"/>
        <v>67712290.992494553</v>
      </c>
      <c r="W1915" s="161">
        <f t="shared" si="96"/>
        <v>3499999.9924945533</v>
      </c>
      <c r="AA1915" s="36"/>
    </row>
    <row r="1916" spans="1:27" ht="14.45" x14ac:dyDescent="0.3">
      <c r="A1916" s="197" t="s">
        <v>206</v>
      </c>
      <c r="B1916" s="197" t="s">
        <v>39</v>
      </c>
      <c r="C1916" s="197" t="s">
        <v>130</v>
      </c>
      <c r="D1916" s="197" t="s">
        <v>40</v>
      </c>
      <c r="E1916" s="197" t="s">
        <v>31</v>
      </c>
      <c r="F1916" s="195" t="s">
        <v>4797</v>
      </c>
      <c r="G1916" s="195" t="s">
        <v>1810</v>
      </c>
      <c r="H1916" s="161">
        <f>Dane_baza!AR1905</f>
        <v>3098425</v>
      </c>
      <c r="I1916" s="161">
        <f>Dane_baza!AS1905</f>
        <v>30827</v>
      </c>
      <c r="J1916" s="161">
        <f>Dane_baza!BX1905</f>
        <v>254467</v>
      </c>
      <c r="K1916" s="161">
        <f>Dane_baza!AT1905</f>
        <v>6556048</v>
      </c>
      <c r="L1916" s="161">
        <f>Dane_baza!AU1905</f>
        <v>466904</v>
      </c>
      <c r="M1916" s="161">
        <f>Dane_baza!AV1905</f>
        <v>989586</v>
      </c>
      <c r="N1916" s="161">
        <f>Dane_baza!AY1905</f>
        <v>7720096</v>
      </c>
      <c r="O1916" s="161">
        <f>Dane_baza!AZ1905</f>
        <v>194635</v>
      </c>
      <c r="P1916" s="161">
        <f>Dane_baza!AW1905</f>
        <v>0</v>
      </c>
      <c r="Q1916" s="161">
        <f>Dane_baza!AX1905</f>
        <v>0</v>
      </c>
      <c r="R1916" s="212">
        <f t="shared" si="97"/>
        <v>19310988</v>
      </c>
      <c r="S1916" s="212">
        <f>Dane_baza!BU1905</f>
        <v>10321876.15</v>
      </c>
      <c r="T1916" s="212">
        <f>Dane_baza!BV1905</f>
        <v>64279.26</v>
      </c>
      <c r="U1916" s="212">
        <f>Dane_baza!BW1905</f>
        <v>10424832.58529532</v>
      </c>
      <c r="V1916" s="212">
        <f t="shared" si="95"/>
        <v>20810987.99529532</v>
      </c>
      <c r="W1916" s="161">
        <f t="shared" si="96"/>
        <v>1499999.9952953197</v>
      </c>
      <c r="AA1916" s="36"/>
    </row>
    <row r="1917" spans="1:27" ht="14.45" x14ac:dyDescent="0.3">
      <c r="A1917" s="197" t="s">
        <v>206</v>
      </c>
      <c r="B1917" s="197" t="s">
        <v>39</v>
      </c>
      <c r="C1917" s="197" t="s">
        <v>134</v>
      </c>
      <c r="D1917" s="197" t="s">
        <v>36</v>
      </c>
      <c r="E1917" s="197" t="s">
        <v>31</v>
      </c>
      <c r="F1917" s="195" t="s">
        <v>4798</v>
      </c>
      <c r="G1917" s="195" t="s">
        <v>1811</v>
      </c>
      <c r="H1917" s="161">
        <f>Dane_baza!AR1906</f>
        <v>3893263</v>
      </c>
      <c r="I1917" s="161">
        <f>Dane_baza!AS1906</f>
        <v>51090</v>
      </c>
      <c r="J1917" s="161">
        <f>Dane_baza!BX1906</f>
        <v>297177</v>
      </c>
      <c r="K1917" s="161">
        <f>Dane_baza!AT1906</f>
        <v>8095453</v>
      </c>
      <c r="L1917" s="161">
        <f>Dane_baza!AU1906</f>
        <v>9584</v>
      </c>
      <c r="M1917" s="161">
        <f>Dane_baza!AV1906</f>
        <v>707854</v>
      </c>
      <c r="N1917" s="161">
        <f>Dane_baza!AY1906</f>
        <v>8874862</v>
      </c>
      <c r="O1917" s="161">
        <f>Dane_baza!AZ1906</f>
        <v>243294</v>
      </c>
      <c r="P1917" s="161">
        <f>Dane_baza!AW1906</f>
        <v>0</v>
      </c>
      <c r="Q1917" s="161">
        <f>Dane_baza!AX1906</f>
        <v>0</v>
      </c>
      <c r="R1917" s="212">
        <f t="shared" si="97"/>
        <v>22172577</v>
      </c>
      <c r="S1917" s="212">
        <f>Dane_baza!BU1906</f>
        <v>11369636.359999999</v>
      </c>
      <c r="T1917" s="212">
        <f>Dane_baza!BV1906</f>
        <v>89517.79</v>
      </c>
      <c r="U1917" s="212">
        <f>Dane_baza!BW1906</f>
        <v>13374132.09</v>
      </c>
      <c r="V1917" s="212">
        <f t="shared" si="95"/>
        <v>24833286.239999998</v>
      </c>
      <c r="W1917" s="161">
        <f t="shared" si="96"/>
        <v>2660709.2399999984</v>
      </c>
      <c r="AA1917" s="36"/>
    </row>
    <row r="1918" spans="1:27" ht="14.45" x14ac:dyDescent="0.3">
      <c r="A1918" s="197" t="s">
        <v>206</v>
      </c>
      <c r="B1918" s="197" t="s">
        <v>39</v>
      </c>
      <c r="C1918" s="197" t="s">
        <v>141</v>
      </c>
      <c r="D1918" s="197" t="s">
        <v>36</v>
      </c>
      <c r="E1918" s="197" t="s">
        <v>31</v>
      </c>
      <c r="F1918" s="195" t="s">
        <v>4799</v>
      </c>
      <c r="G1918" s="195" t="s">
        <v>1812</v>
      </c>
      <c r="H1918" s="161">
        <f>Dane_baza!AR1907</f>
        <v>12724629</v>
      </c>
      <c r="I1918" s="161">
        <f>Dane_baza!AS1907</f>
        <v>3997807</v>
      </c>
      <c r="J1918" s="161">
        <f>Dane_baza!BX1907</f>
        <v>313637</v>
      </c>
      <c r="K1918" s="161">
        <f>Dane_baza!AT1907</f>
        <v>0</v>
      </c>
      <c r="L1918" s="161">
        <f>Dane_baza!AU1907</f>
        <v>0</v>
      </c>
      <c r="M1918" s="161">
        <f>Dane_baza!AV1907</f>
        <v>835435</v>
      </c>
      <c r="N1918" s="161">
        <f>Dane_baza!AY1907</f>
        <v>22273687</v>
      </c>
      <c r="O1918" s="161">
        <f>Dane_baza!AZ1907</f>
        <v>460637</v>
      </c>
      <c r="P1918" s="161">
        <f>Dane_baza!AW1907</f>
        <v>0</v>
      </c>
      <c r="Q1918" s="161">
        <f>Dane_baza!AX1907</f>
        <v>-2464604</v>
      </c>
      <c r="R1918" s="212">
        <f t="shared" si="97"/>
        <v>38141228</v>
      </c>
      <c r="S1918" s="212">
        <f>Dane_baza!BU1907</f>
        <v>27441048.829999998</v>
      </c>
      <c r="T1918" s="212">
        <f>Dane_baza!BV1907</f>
        <v>4006622.86</v>
      </c>
      <c r="U1918" s="212">
        <f>Dane_baza!BW1907</f>
        <v>9193556.3009123392</v>
      </c>
      <c r="V1918" s="212">
        <f t="shared" si="95"/>
        <v>40641227.990912333</v>
      </c>
      <c r="W1918" s="161">
        <f t="shared" si="96"/>
        <v>2499999.9909123331</v>
      </c>
      <c r="AA1918" s="36"/>
    </row>
    <row r="1919" spans="1:27" ht="14.45" x14ac:dyDescent="0.3">
      <c r="A1919" s="197" t="s">
        <v>206</v>
      </c>
      <c r="B1919" s="197" t="s">
        <v>39</v>
      </c>
      <c r="C1919" s="197" t="s">
        <v>147</v>
      </c>
      <c r="D1919" s="197" t="s">
        <v>36</v>
      </c>
      <c r="E1919" s="197" t="s">
        <v>31</v>
      </c>
      <c r="F1919" s="195" t="s">
        <v>4800</v>
      </c>
      <c r="G1919" s="195" t="s">
        <v>1813</v>
      </c>
      <c r="H1919" s="161">
        <f>Dane_baza!AR1908</f>
        <v>10764229</v>
      </c>
      <c r="I1919" s="161">
        <f>Dane_baza!AS1908</f>
        <v>491741</v>
      </c>
      <c r="J1919" s="161">
        <f>Dane_baza!BX1908</f>
        <v>557259</v>
      </c>
      <c r="K1919" s="161">
        <f>Dane_baza!AT1908</f>
        <v>8574162</v>
      </c>
      <c r="L1919" s="161">
        <f>Dane_baza!AU1908</f>
        <v>631729</v>
      </c>
      <c r="M1919" s="161">
        <f>Dane_baza!AV1908</f>
        <v>458123</v>
      </c>
      <c r="N1919" s="161">
        <f>Dane_baza!AY1908</f>
        <v>21897318</v>
      </c>
      <c r="O1919" s="161">
        <f>Dane_baza!AZ1908</f>
        <v>549844</v>
      </c>
      <c r="P1919" s="161">
        <f>Dane_baza!AW1908</f>
        <v>0</v>
      </c>
      <c r="Q1919" s="161">
        <f>Dane_baza!AX1908</f>
        <v>0</v>
      </c>
      <c r="R1919" s="212">
        <f t="shared" si="97"/>
        <v>43924405</v>
      </c>
      <c r="S1919" s="212">
        <f>Dane_baza!BU1908</f>
        <v>29477119.550000001</v>
      </c>
      <c r="T1919" s="212">
        <f>Dane_baza!BV1908</f>
        <v>261834.8</v>
      </c>
      <c r="U1919" s="212">
        <f>Dane_baza!BW1908</f>
        <v>17185450.649042532</v>
      </c>
      <c r="V1919" s="212">
        <f t="shared" si="95"/>
        <v>46924404.999042533</v>
      </c>
      <c r="W1919" s="161">
        <f t="shared" si="96"/>
        <v>2999999.9990425333</v>
      </c>
      <c r="AA1919" s="36"/>
    </row>
    <row r="1920" spans="1:27" ht="14.45" x14ac:dyDescent="0.3">
      <c r="A1920" s="197" t="s">
        <v>206</v>
      </c>
      <c r="B1920" s="197" t="s">
        <v>39</v>
      </c>
      <c r="C1920" s="197" t="s">
        <v>153</v>
      </c>
      <c r="D1920" s="197" t="s">
        <v>36</v>
      </c>
      <c r="E1920" s="197" t="s">
        <v>31</v>
      </c>
      <c r="F1920" s="195" t="s">
        <v>4801</v>
      </c>
      <c r="G1920" s="195" t="s">
        <v>1814</v>
      </c>
      <c r="H1920" s="161">
        <f>Dane_baza!AR1909</f>
        <v>15293059</v>
      </c>
      <c r="I1920" s="161">
        <f>Dane_baza!AS1909</f>
        <v>537286</v>
      </c>
      <c r="J1920" s="161">
        <f>Dane_baza!BX1909</f>
        <v>648008</v>
      </c>
      <c r="K1920" s="161">
        <f>Dane_baza!AT1909</f>
        <v>8398373</v>
      </c>
      <c r="L1920" s="161">
        <f>Dane_baza!AU1909</f>
        <v>0</v>
      </c>
      <c r="M1920" s="161">
        <f>Dane_baza!AV1909</f>
        <v>1118730</v>
      </c>
      <c r="N1920" s="161">
        <f>Dane_baza!AY1909</f>
        <v>22829958</v>
      </c>
      <c r="O1920" s="161">
        <f>Dane_baza!AZ1909</f>
        <v>499564</v>
      </c>
      <c r="P1920" s="161">
        <f>Dane_baza!AW1909</f>
        <v>0</v>
      </c>
      <c r="Q1920" s="161">
        <f>Dane_baza!AX1909</f>
        <v>0</v>
      </c>
      <c r="R1920" s="212">
        <f t="shared" si="97"/>
        <v>49324978</v>
      </c>
      <c r="S1920" s="212">
        <f>Dane_baza!BU1909</f>
        <v>39884561.329999998</v>
      </c>
      <c r="T1920" s="212">
        <f>Dane_baza!BV1909</f>
        <v>215145.58</v>
      </c>
      <c r="U1920" s="212">
        <f>Dane_baza!BW1909</f>
        <v>12225270.739999998</v>
      </c>
      <c r="V1920" s="212">
        <f t="shared" si="95"/>
        <v>52324977.649999991</v>
      </c>
      <c r="W1920" s="161">
        <f t="shared" si="96"/>
        <v>2999999.6499999911</v>
      </c>
      <c r="AA1920" s="36"/>
    </row>
    <row r="1921" spans="1:27" ht="14.45" x14ac:dyDescent="0.3">
      <c r="A1921" s="197" t="s">
        <v>206</v>
      </c>
      <c r="B1921" s="197" t="s">
        <v>42</v>
      </c>
      <c r="C1921" s="197" t="s">
        <v>33</v>
      </c>
      <c r="D1921" s="197" t="s">
        <v>36</v>
      </c>
      <c r="E1921" s="197" t="s">
        <v>31</v>
      </c>
      <c r="F1921" s="195" t="s">
        <v>4802</v>
      </c>
      <c r="G1921" s="195" t="s">
        <v>1815</v>
      </c>
      <c r="H1921" s="161">
        <f>Dane_baza!AR1910</f>
        <v>2450845</v>
      </c>
      <c r="I1921" s="161">
        <f>Dane_baza!AS1910</f>
        <v>225563</v>
      </c>
      <c r="J1921" s="161">
        <f>Dane_baza!BX1910</f>
        <v>218350</v>
      </c>
      <c r="K1921" s="161">
        <f>Dane_baza!AT1910</f>
        <v>5913426</v>
      </c>
      <c r="L1921" s="161">
        <f>Dane_baza!AU1910</f>
        <v>321990</v>
      </c>
      <c r="M1921" s="161">
        <f>Dane_baza!AV1910</f>
        <v>1161102</v>
      </c>
      <c r="N1921" s="161">
        <f>Dane_baza!AY1910</f>
        <v>5761776</v>
      </c>
      <c r="O1921" s="161">
        <f>Dane_baza!AZ1910</f>
        <v>120025</v>
      </c>
      <c r="P1921" s="161">
        <f>Dane_baza!AW1910</f>
        <v>0</v>
      </c>
      <c r="Q1921" s="161">
        <f>Dane_baza!AX1910</f>
        <v>0</v>
      </c>
      <c r="R1921" s="212">
        <f t="shared" si="97"/>
        <v>16173077</v>
      </c>
      <c r="S1921" s="212">
        <f>Dane_baza!BU1910</f>
        <v>9027183.7799999993</v>
      </c>
      <c r="T1921" s="212">
        <f>Dane_baza!BV1910</f>
        <v>235595.7</v>
      </c>
      <c r="U1921" s="212">
        <f>Dane_baza!BW1910</f>
        <v>7910297.5222285585</v>
      </c>
      <c r="V1921" s="212">
        <f t="shared" si="95"/>
        <v>17173077.002228558</v>
      </c>
      <c r="W1921" s="161">
        <f t="shared" si="96"/>
        <v>1000000.0022285581</v>
      </c>
      <c r="AA1921" s="36"/>
    </row>
    <row r="1922" spans="1:27" ht="14.45" x14ac:dyDescent="0.3">
      <c r="A1922" s="197" t="s">
        <v>206</v>
      </c>
      <c r="B1922" s="197" t="s">
        <v>42</v>
      </c>
      <c r="C1922" s="197" t="s">
        <v>32</v>
      </c>
      <c r="D1922" s="197" t="s">
        <v>36</v>
      </c>
      <c r="E1922" s="197" t="s">
        <v>31</v>
      </c>
      <c r="F1922" s="195" t="s">
        <v>4803</v>
      </c>
      <c r="G1922" s="195" t="s">
        <v>1816</v>
      </c>
      <c r="H1922" s="161">
        <f>Dane_baza!AR1911</f>
        <v>3806335</v>
      </c>
      <c r="I1922" s="161">
        <f>Dane_baza!AS1911</f>
        <v>30264</v>
      </c>
      <c r="J1922" s="161">
        <f>Dane_baza!BX1911</f>
        <v>245392</v>
      </c>
      <c r="K1922" s="161">
        <f>Dane_baza!AT1911</f>
        <v>6270820</v>
      </c>
      <c r="L1922" s="161">
        <f>Dane_baza!AU1911</f>
        <v>100968</v>
      </c>
      <c r="M1922" s="161">
        <f>Dane_baza!AV1911</f>
        <v>361297</v>
      </c>
      <c r="N1922" s="161">
        <f>Dane_baza!AY1911</f>
        <v>4987541</v>
      </c>
      <c r="O1922" s="161">
        <f>Dane_baza!AZ1911</f>
        <v>92452</v>
      </c>
      <c r="P1922" s="161">
        <f>Dane_baza!AW1911</f>
        <v>0</v>
      </c>
      <c r="Q1922" s="161">
        <f>Dane_baza!AX1911</f>
        <v>0</v>
      </c>
      <c r="R1922" s="212">
        <f t="shared" si="97"/>
        <v>15895069</v>
      </c>
      <c r="S1922" s="212">
        <f>Dane_baza!BU1911</f>
        <v>10850523.43</v>
      </c>
      <c r="T1922" s="212">
        <f>Dane_baza!BV1911</f>
        <v>55683.42</v>
      </c>
      <c r="U1922" s="212">
        <f>Dane_baza!BW1911</f>
        <v>6488861.9600000009</v>
      </c>
      <c r="V1922" s="212">
        <f t="shared" si="95"/>
        <v>17395068.810000002</v>
      </c>
      <c r="W1922" s="161">
        <f t="shared" si="96"/>
        <v>1499999.8100000024</v>
      </c>
      <c r="AA1922" s="36"/>
    </row>
    <row r="1923" spans="1:27" ht="14.45" x14ac:dyDescent="0.3">
      <c r="A1923" s="197" t="s">
        <v>206</v>
      </c>
      <c r="B1923" s="197" t="s">
        <v>42</v>
      </c>
      <c r="C1923" s="197" t="s">
        <v>37</v>
      </c>
      <c r="D1923" s="197" t="s">
        <v>40</v>
      </c>
      <c r="E1923" s="197" t="s">
        <v>31</v>
      </c>
      <c r="F1923" s="195" t="s">
        <v>4804</v>
      </c>
      <c r="G1923" s="195" t="s">
        <v>1817</v>
      </c>
      <c r="H1923" s="161">
        <f>Dane_baza!AR1912</f>
        <v>41905823</v>
      </c>
      <c r="I1923" s="161">
        <f>Dane_baza!AS1912</f>
        <v>2133921</v>
      </c>
      <c r="J1923" s="161">
        <f>Dane_baza!BX1912</f>
        <v>1677478</v>
      </c>
      <c r="K1923" s="161">
        <f>Dane_baza!AT1912</f>
        <v>5059151</v>
      </c>
      <c r="L1923" s="161">
        <f>Dane_baza!AU1912</f>
        <v>0</v>
      </c>
      <c r="M1923" s="161">
        <f>Dane_baza!AV1912</f>
        <v>1621523</v>
      </c>
      <c r="N1923" s="161">
        <f>Dane_baza!AY1912</f>
        <v>46564274</v>
      </c>
      <c r="O1923" s="161">
        <f>Dane_baza!AZ1912</f>
        <v>1386776</v>
      </c>
      <c r="P1923" s="161">
        <f>Dane_baza!AW1912</f>
        <v>0</v>
      </c>
      <c r="Q1923" s="161">
        <f>Dane_baza!AX1912</f>
        <v>0</v>
      </c>
      <c r="R1923" s="212">
        <f t="shared" si="97"/>
        <v>100348946</v>
      </c>
      <c r="S1923" s="212">
        <f>Dane_baza!BU1912</f>
        <v>103620855.84</v>
      </c>
      <c r="T1923" s="212">
        <f>Dane_baza!BV1912</f>
        <v>2223357.89</v>
      </c>
      <c r="U1923" s="212">
        <f>Dane_baza!BW1912</f>
        <v>0</v>
      </c>
      <c r="V1923" s="212">
        <f t="shared" si="95"/>
        <v>105844213.73</v>
      </c>
      <c r="W1923" s="161">
        <f t="shared" si="96"/>
        <v>5495267.7300000042</v>
      </c>
      <c r="AA1923" s="36"/>
    </row>
    <row r="1924" spans="1:27" ht="14.45" x14ac:dyDescent="0.3">
      <c r="A1924" s="197" t="s">
        <v>206</v>
      </c>
      <c r="B1924" s="197" t="s">
        <v>42</v>
      </c>
      <c r="C1924" s="197" t="s">
        <v>39</v>
      </c>
      <c r="D1924" s="197" t="s">
        <v>40</v>
      </c>
      <c r="E1924" s="197" t="s">
        <v>31</v>
      </c>
      <c r="F1924" s="195" t="s">
        <v>4805</v>
      </c>
      <c r="G1924" s="195" t="s">
        <v>1818</v>
      </c>
      <c r="H1924" s="161">
        <f>Dane_baza!AR1913</f>
        <v>5070516</v>
      </c>
      <c r="I1924" s="161">
        <f>Dane_baza!AS1913</f>
        <v>53850</v>
      </c>
      <c r="J1924" s="161">
        <f>Dane_baza!BX1913</f>
        <v>427568</v>
      </c>
      <c r="K1924" s="161">
        <f>Dane_baza!AT1913</f>
        <v>13080968</v>
      </c>
      <c r="L1924" s="161">
        <f>Dane_baza!AU1913</f>
        <v>1097049</v>
      </c>
      <c r="M1924" s="161">
        <f>Dane_baza!AV1913</f>
        <v>331544</v>
      </c>
      <c r="N1924" s="161">
        <f>Dane_baza!AY1913</f>
        <v>14142381</v>
      </c>
      <c r="O1924" s="161">
        <f>Dane_baza!AZ1913</f>
        <v>285465</v>
      </c>
      <c r="P1924" s="161">
        <f>Dane_baza!AW1913</f>
        <v>0</v>
      </c>
      <c r="Q1924" s="161">
        <f>Dane_baza!AX1913</f>
        <v>0</v>
      </c>
      <c r="R1924" s="212">
        <f t="shared" si="97"/>
        <v>34489341</v>
      </c>
      <c r="S1924" s="212">
        <f>Dane_baza!BU1913</f>
        <v>17173085.699999999</v>
      </c>
      <c r="T1924" s="212">
        <f>Dane_baza!BV1913</f>
        <v>20025.78</v>
      </c>
      <c r="U1924" s="212">
        <f>Dane_baza!BW1913</f>
        <v>21276690.66</v>
      </c>
      <c r="V1924" s="212">
        <f t="shared" si="95"/>
        <v>38469802.140000001</v>
      </c>
      <c r="W1924" s="161">
        <f t="shared" si="96"/>
        <v>3980461.1400000006</v>
      </c>
      <c r="AA1924" s="36"/>
    </row>
    <row r="1925" spans="1:27" ht="14.45" x14ac:dyDescent="0.3">
      <c r="A1925" s="197" t="s">
        <v>206</v>
      </c>
      <c r="B1925" s="197" t="s">
        <v>42</v>
      </c>
      <c r="C1925" s="197" t="s">
        <v>42</v>
      </c>
      <c r="D1925" s="197" t="s">
        <v>36</v>
      </c>
      <c r="E1925" s="197" t="s">
        <v>31</v>
      </c>
      <c r="F1925" s="195" t="s">
        <v>4806</v>
      </c>
      <c r="G1925" s="195" t="s">
        <v>1819</v>
      </c>
      <c r="H1925" s="161">
        <f>Dane_baza!AR1914</f>
        <v>2013692</v>
      </c>
      <c r="I1925" s="161">
        <f>Dane_baza!AS1914</f>
        <v>21268</v>
      </c>
      <c r="J1925" s="161">
        <f>Dane_baza!BX1914</f>
        <v>159636</v>
      </c>
      <c r="K1925" s="161">
        <f>Dane_baza!AT1914</f>
        <v>3896037</v>
      </c>
      <c r="L1925" s="161">
        <f>Dane_baza!AU1914</f>
        <v>137170</v>
      </c>
      <c r="M1925" s="161">
        <f>Dane_baza!AV1914</f>
        <v>684612</v>
      </c>
      <c r="N1925" s="161">
        <f>Dane_baza!AY1914</f>
        <v>3799922</v>
      </c>
      <c r="O1925" s="161">
        <f>Dane_baza!AZ1914</f>
        <v>81098</v>
      </c>
      <c r="P1925" s="161">
        <f>Dane_baza!AW1914</f>
        <v>0</v>
      </c>
      <c r="Q1925" s="161">
        <f>Dane_baza!AX1914</f>
        <v>0</v>
      </c>
      <c r="R1925" s="212">
        <f t="shared" si="97"/>
        <v>10793435</v>
      </c>
      <c r="S1925" s="212">
        <f>Dane_baza!BU1914</f>
        <v>6850302.7999999998</v>
      </c>
      <c r="T1925" s="212">
        <f>Dane_baza!BV1914</f>
        <v>1631.26</v>
      </c>
      <c r="U1925" s="212">
        <f>Dane_baza!BW1914</f>
        <v>4941500.9399999995</v>
      </c>
      <c r="V1925" s="212">
        <f t="shared" si="95"/>
        <v>11793435</v>
      </c>
      <c r="W1925" s="161">
        <f t="shared" si="96"/>
        <v>1000000</v>
      </c>
      <c r="AA1925" s="36"/>
    </row>
    <row r="1926" spans="1:27" ht="14.45" x14ac:dyDescent="0.3">
      <c r="A1926" s="197" t="s">
        <v>206</v>
      </c>
      <c r="B1926" s="197" t="s">
        <v>42</v>
      </c>
      <c r="C1926" s="197" t="s">
        <v>44</v>
      </c>
      <c r="D1926" s="197" t="s">
        <v>36</v>
      </c>
      <c r="E1926" s="197" t="s">
        <v>31</v>
      </c>
      <c r="F1926" s="195" t="s">
        <v>4807</v>
      </c>
      <c r="G1926" s="195" t="s">
        <v>1820</v>
      </c>
      <c r="H1926" s="161">
        <f>Dane_baza!AR1915</f>
        <v>1610730</v>
      </c>
      <c r="I1926" s="161">
        <f>Dane_baza!AS1915</f>
        <v>8404</v>
      </c>
      <c r="J1926" s="161">
        <f>Dane_baza!BX1915</f>
        <v>162950</v>
      </c>
      <c r="K1926" s="161">
        <f>Dane_baza!AT1915</f>
        <v>4851710</v>
      </c>
      <c r="L1926" s="161">
        <f>Dane_baza!AU1915</f>
        <v>305827</v>
      </c>
      <c r="M1926" s="161">
        <f>Dane_baza!AV1915</f>
        <v>677101</v>
      </c>
      <c r="N1926" s="161">
        <f>Dane_baza!AY1915</f>
        <v>5092492</v>
      </c>
      <c r="O1926" s="161">
        <f>Dane_baza!AZ1915</f>
        <v>103805</v>
      </c>
      <c r="P1926" s="161">
        <f>Dane_baza!AW1915</f>
        <v>0</v>
      </c>
      <c r="Q1926" s="161">
        <f>Dane_baza!AX1915</f>
        <v>0</v>
      </c>
      <c r="R1926" s="212">
        <f t="shared" si="97"/>
        <v>12813019</v>
      </c>
      <c r="S1926" s="212">
        <f>Dane_baza!BU1915</f>
        <v>5799914.0899999999</v>
      </c>
      <c r="T1926" s="212">
        <f>Dane_baza!BV1915</f>
        <v>18899.66</v>
      </c>
      <c r="U1926" s="212">
        <f>Dane_baza!BW1915</f>
        <v>8531767.5199999996</v>
      </c>
      <c r="V1926" s="212">
        <f t="shared" si="95"/>
        <v>14350581.27</v>
      </c>
      <c r="W1926" s="161">
        <f t="shared" si="96"/>
        <v>1537562.2699999996</v>
      </c>
      <c r="AA1926" s="36"/>
    </row>
    <row r="1927" spans="1:27" ht="14.45" x14ac:dyDescent="0.3">
      <c r="A1927" s="197" t="s">
        <v>206</v>
      </c>
      <c r="B1927" s="197" t="s">
        <v>42</v>
      </c>
      <c r="C1927" s="197" t="s">
        <v>51</v>
      </c>
      <c r="D1927" s="197" t="s">
        <v>36</v>
      </c>
      <c r="E1927" s="197" t="s">
        <v>31</v>
      </c>
      <c r="F1927" s="195" t="s">
        <v>4808</v>
      </c>
      <c r="G1927" s="195" t="s">
        <v>1821</v>
      </c>
      <c r="H1927" s="161">
        <f>Dane_baza!AR1916</f>
        <v>2261141</v>
      </c>
      <c r="I1927" s="161">
        <f>Dane_baza!AS1916</f>
        <v>35687</v>
      </c>
      <c r="J1927" s="161">
        <f>Dane_baza!BX1916</f>
        <v>192711</v>
      </c>
      <c r="K1927" s="161">
        <f>Dane_baza!AT1916</f>
        <v>5952257</v>
      </c>
      <c r="L1927" s="161">
        <f>Dane_baza!AU1916</f>
        <v>484182</v>
      </c>
      <c r="M1927" s="161">
        <f>Dane_baza!AV1916</f>
        <v>874517</v>
      </c>
      <c r="N1927" s="161">
        <f>Dane_baza!AY1916</f>
        <v>6151076</v>
      </c>
      <c r="O1927" s="161">
        <f>Dane_baza!AZ1916</f>
        <v>155708</v>
      </c>
      <c r="P1927" s="161">
        <f>Dane_baza!AW1916</f>
        <v>0</v>
      </c>
      <c r="Q1927" s="161">
        <f>Dane_baza!AX1916</f>
        <v>0</v>
      </c>
      <c r="R1927" s="212">
        <f t="shared" si="97"/>
        <v>16107279</v>
      </c>
      <c r="S1927" s="212">
        <f>Dane_baza!BU1916</f>
        <v>8143611.6500000004</v>
      </c>
      <c r="T1927" s="212">
        <f>Dane_baza!BV1916</f>
        <v>122581.62</v>
      </c>
      <c r="U1927" s="212">
        <f>Dane_baza!BW1916</f>
        <v>8841085.6399999987</v>
      </c>
      <c r="V1927" s="212">
        <f t="shared" si="95"/>
        <v>17107278.91</v>
      </c>
      <c r="W1927" s="161">
        <f t="shared" si="96"/>
        <v>999999.91000000015</v>
      </c>
      <c r="AA1927" s="36"/>
    </row>
    <row r="1928" spans="1:27" ht="14.45" x14ac:dyDescent="0.3">
      <c r="A1928" s="197" t="s">
        <v>206</v>
      </c>
      <c r="B1928" s="197" t="s">
        <v>42</v>
      </c>
      <c r="C1928" s="197" t="s">
        <v>75</v>
      </c>
      <c r="D1928" s="197" t="s">
        <v>40</v>
      </c>
      <c r="E1928" s="197" t="s">
        <v>31</v>
      </c>
      <c r="F1928" s="195" t="s">
        <v>4809</v>
      </c>
      <c r="G1928" s="195" t="s">
        <v>1822</v>
      </c>
      <c r="H1928" s="161">
        <f>Dane_baza!AR1917</f>
        <v>12323465</v>
      </c>
      <c r="I1928" s="161">
        <f>Dane_baza!AS1917</f>
        <v>571611</v>
      </c>
      <c r="J1928" s="161">
        <f>Dane_baza!BX1917</f>
        <v>817123</v>
      </c>
      <c r="K1928" s="161">
        <f>Dane_baza!AT1917</f>
        <v>17949581</v>
      </c>
      <c r="L1928" s="161">
        <f>Dane_baza!AU1917</f>
        <v>1116425</v>
      </c>
      <c r="M1928" s="161">
        <f>Dane_baza!AV1917</f>
        <v>769719</v>
      </c>
      <c r="N1928" s="161">
        <f>Dane_baza!AY1917</f>
        <v>16188103</v>
      </c>
      <c r="O1928" s="161">
        <f>Dane_baza!AZ1917</f>
        <v>459015</v>
      </c>
      <c r="P1928" s="161">
        <f>Dane_baza!AW1917</f>
        <v>0</v>
      </c>
      <c r="Q1928" s="161">
        <f>Dane_baza!AX1917</f>
        <v>0</v>
      </c>
      <c r="R1928" s="212">
        <f t="shared" si="97"/>
        <v>50195042</v>
      </c>
      <c r="S1928" s="212">
        <f>Dane_baza!BU1917</f>
        <v>39551487.509999998</v>
      </c>
      <c r="T1928" s="212">
        <f>Dane_baza!BV1917</f>
        <v>759401.04</v>
      </c>
      <c r="U1928" s="212">
        <f>Dane_baza!BW1917</f>
        <v>13384153.44468184</v>
      </c>
      <c r="V1928" s="212">
        <f t="shared" si="95"/>
        <v>53695041.994681835</v>
      </c>
      <c r="W1928" s="161">
        <f t="shared" si="96"/>
        <v>3499999.9946818352</v>
      </c>
      <c r="AA1928" s="36"/>
    </row>
    <row r="1929" spans="1:27" ht="14.45" x14ac:dyDescent="0.3">
      <c r="A1929" s="197" t="s">
        <v>206</v>
      </c>
      <c r="B1929" s="197" t="s">
        <v>44</v>
      </c>
      <c r="C1929" s="197" t="s">
        <v>33</v>
      </c>
      <c r="D1929" s="197" t="s">
        <v>36</v>
      </c>
      <c r="E1929" s="197" t="s">
        <v>31</v>
      </c>
      <c r="F1929" s="195" t="s">
        <v>4810</v>
      </c>
      <c r="G1929" s="195" t="s">
        <v>1823</v>
      </c>
      <c r="H1929" s="161">
        <f>Dane_baza!AR1918</f>
        <v>3648351</v>
      </c>
      <c r="I1929" s="161">
        <f>Dane_baza!AS1918</f>
        <v>76319</v>
      </c>
      <c r="J1929" s="161">
        <f>Dane_baza!BX1918</f>
        <v>242919</v>
      </c>
      <c r="K1929" s="161">
        <f>Dane_baza!AT1918</f>
        <v>2692167</v>
      </c>
      <c r="L1929" s="161">
        <f>Dane_baza!AU1918</f>
        <v>0</v>
      </c>
      <c r="M1929" s="161">
        <f>Dane_baza!AV1918</f>
        <v>374533</v>
      </c>
      <c r="N1929" s="161">
        <f>Dane_baza!AY1918</f>
        <v>8504631</v>
      </c>
      <c r="O1929" s="161">
        <f>Dane_baza!AZ1918</f>
        <v>193013</v>
      </c>
      <c r="P1929" s="161">
        <f>Dane_baza!AW1918</f>
        <v>0</v>
      </c>
      <c r="Q1929" s="161">
        <f>Dane_baza!AX1918</f>
        <v>0</v>
      </c>
      <c r="R1929" s="212">
        <f t="shared" si="97"/>
        <v>15731933</v>
      </c>
      <c r="S1929" s="212">
        <f>Dane_baza!BU1918</f>
        <v>10250883.27</v>
      </c>
      <c r="T1929" s="212">
        <f>Dane_baza!BV1918</f>
        <v>36278.449999999997</v>
      </c>
      <c r="U1929" s="212">
        <f>Dane_baza!BW1918</f>
        <v>6944771.289674825</v>
      </c>
      <c r="V1929" s="212">
        <f t="shared" si="95"/>
        <v>17231933.009674825</v>
      </c>
      <c r="W1929" s="161">
        <f t="shared" si="96"/>
        <v>1500000.0096748248</v>
      </c>
      <c r="AA1929" s="36"/>
    </row>
    <row r="1930" spans="1:27" ht="14.45" x14ac:dyDescent="0.3">
      <c r="A1930" s="197" t="s">
        <v>206</v>
      </c>
      <c r="B1930" s="197" t="s">
        <v>44</v>
      </c>
      <c r="C1930" s="197" t="s">
        <v>32</v>
      </c>
      <c r="D1930" s="197" t="s">
        <v>36</v>
      </c>
      <c r="E1930" s="197" t="s">
        <v>31</v>
      </c>
      <c r="F1930" s="195" t="s">
        <v>4811</v>
      </c>
      <c r="G1930" s="195" t="s">
        <v>1824</v>
      </c>
      <c r="H1930" s="161">
        <f>Dane_baza!AR1919</f>
        <v>3483097</v>
      </c>
      <c r="I1930" s="161">
        <f>Dane_baza!AS1919</f>
        <v>140931</v>
      </c>
      <c r="J1930" s="161">
        <f>Dane_baza!BX1919</f>
        <v>322936</v>
      </c>
      <c r="K1930" s="161">
        <f>Dane_baza!AT1919</f>
        <v>9437599</v>
      </c>
      <c r="L1930" s="161">
        <f>Dane_baza!AU1919</f>
        <v>433499</v>
      </c>
      <c r="M1930" s="161">
        <f>Dane_baza!AV1919</f>
        <v>760140</v>
      </c>
      <c r="N1930" s="161">
        <f>Dane_baza!AY1919</f>
        <v>10086191</v>
      </c>
      <c r="O1930" s="161">
        <f>Dane_baza!AZ1919</f>
        <v>220587</v>
      </c>
      <c r="P1930" s="161">
        <f>Dane_baza!AW1919</f>
        <v>0</v>
      </c>
      <c r="Q1930" s="161">
        <f>Dane_baza!AX1919</f>
        <v>0</v>
      </c>
      <c r="R1930" s="212">
        <f t="shared" si="97"/>
        <v>24884980</v>
      </c>
      <c r="S1930" s="212">
        <f>Dane_baza!BU1919</f>
        <v>12147932.369999999</v>
      </c>
      <c r="T1930" s="212">
        <f>Dane_baza!BV1919</f>
        <v>107483.22</v>
      </c>
      <c r="U1930" s="212">
        <f>Dane_baza!BW1919</f>
        <v>14629564.417274257</v>
      </c>
      <c r="V1930" s="212">
        <f t="shared" si="95"/>
        <v>26884980.007274255</v>
      </c>
      <c r="W1930" s="161">
        <f t="shared" si="96"/>
        <v>2000000.0072742552</v>
      </c>
      <c r="AA1930" s="36"/>
    </row>
    <row r="1931" spans="1:27" ht="14.45" x14ac:dyDescent="0.3">
      <c r="A1931" s="197" t="s">
        <v>206</v>
      </c>
      <c r="B1931" s="197" t="s">
        <v>44</v>
      </c>
      <c r="C1931" s="197" t="s">
        <v>37</v>
      </c>
      <c r="D1931" s="197" t="s">
        <v>36</v>
      </c>
      <c r="E1931" s="197" t="s">
        <v>31</v>
      </c>
      <c r="F1931" s="195" t="s">
        <v>4812</v>
      </c>
      <c r="G1931" s="195" t="s">
        <v>1825</v>
      </c>
      <c r="H1931" s="161">
        <f>Dane_baza!AR1920</f>
        <v>2315637</v>
      </c>
      <c r="I1931" s="161">
        <f>Dane_baza!AS1920</f>
        <v>104399</v>
      </c>
      <c r="J1931" s="161">
        <f>Dane_baza!BX1920</f>
        <v>248017</v>
      </c>
      <c r="K1931" s="161">
        <f>Dane_baza!AT1920</f>
        <v>6867775</v>
      </c>
      <c r="L1931" s="161">
        <f>Dane_baza!AU1920</f>
        <v>10267</v>
      </c>
      <c r="M1931" s="161">
        <f>Dane_baza!AV1920</f>
        <v>804060</v>
      </c>
      <c r="N1931" s="161">
        <f>Dane_baza!AY1920</f>
        <v>7324363</v>
      </c>
      <c r="O1931" s="161">
        <f>Dane_baza!AZ1920</f>
        <v>124891</v>
      </c>
      <c r="P1931" s="161">
        <f>Dane_baza!AW1920</f>
        <v>0</v>
      </c>
      <c r="Q1931" s="161">
        <f>Dane_baza!AX1920</f>
        <v>0</v>
      </c>
      <c r="R1931" s="212">
        <f t="shared" si="97"/>
        <v>17799409</v>
      </c>
      <c r="S1931" s="212">
        <f>Dane_baza!BU1920</f>
        <v>8847404.8800000008</v>
      </c>
      <c r="T1931" s="212">
        <f>Dane_baza!BV1920</f>
        <v>0</v>
      </c>
      <c r="U1931" s="212">
        <f>Dane_baza!BW1920</f>
        <v>10452004.11842273</v>
      </c>
      <c r="V1931" s="212">
        <f t="shared" si="95"/>
        <v>19299408.998422731</v>
      </c>
      <c r="W1931" s="161">
        <f t="shared" si="96"/>
        <v>1499999.9984227307</v>
      </c>
      <c r="AA1931" s="36"/>
    </row>
    <row r="1932" spans="1:27" ht="14.45" x14ac:dyDescent="0.3">
      <c r="A1932" s="197" t="s">
        <v>206</v>
      </c>
      <c r="B1932" s="197" t="s">
        <v>44</v>
      </c>
      <c r="C1932" s="197" t="s">
        <v>39</v>
      </c>
      <c r="D1932" s="197" t="s">
        <v>40</v>
      </c>
      <c r="E1932" s="197" t="s">
        <v>31</v>
      </c>
      <c r="F1932" s="195" t="s">
        <v>4813</v>
      </c>
      <c r="G1932" s="195" t="s">
        <v>1690</v>
      </c>
      <c r="H1932" s="161">
        <f>Dane_baza!AR1921</f>
        <v>12232961</v>
      </c>
      <c r="I1932" s="161">
        <f>Dane_baza!AS1921</f>
        <v>224983</v>
      </c>
      <c r="J1932" s="161">
        <f>Dane_baza!BX1921</f>
        <v>564375</v>
      </c>
      <c r="K1932" s="161">
        <f>Dane_baza!AT1921</f>
        <v>7784915</v>
      </c>
      <c r="L1932" s="161">
        <f>Dane_baza!AU1921</f>
        <v>23984</v>
      </c>
      <c r="M1932" s="161">
        <f>Dane_baza!AV1921</f>
        <v>959365</v>
      </c>
      <c r="N1932" s="161">
        <f>Dane_baza!AY1921</f>
        <v>11705307</v>
      </c>
      <c r="O1932" s="161">
        <f>Dane_baza!AZ1921</f>
        <v>471990</v>
      </c>
      <c r="P1932" s="161">
        <f>Dane_baza!AW1921</f>
        <v>0</v>
      </c>
      <c r="Q1932" s="161">
        <f>Dane_baza!AX1921</f>
        <v>0</v>
      </c>
      <c r="R1932" s="212">
        <f t="shared" si="97"/>
        <v>33967880</v>
      </c>
      <c r="S1932" s="212">
        <f>Dane_baza!BU1921</f>
        <v>31245427.300000001</v>
      </c>
      <c r="T1932" s="212">
        <f>Dane_baza!BV1921</f>
        <v>32156.799999999999</v>
      </c>
      <c r="U1932" s="212">
        <f>Dane_baza!BW1921</f>
        <v>5690295.9015999958</v>
      </c>
      <c r="V1932" s="212">
        <f t="shared" si="95"/>
        <v>36967880.001599997</v>
      </c>
      <c r="W1932" s="161">
        <f t="shared" si="96"/>
        <v>3000000.0015999973</v>
      </c>
      <c r="AA1932" s="36"/>
    </row>
    <row r="1933" spans="1:27" ht="14.45" x14ac:dyDescent="0.3">
      <c r="A1933" s="197" t="s">
        <v>206</v>
      </c>
      <c r="B1933" s="197" t="s">
        <v>44</v>
      </c>
      <c r="C1933" s="197" t="s">
        <v>42</v>
      </c>
      <c r="D1933" s="197" t="s">
        <v>40</v>
      </c>
      <c r="E1933" s="197" t="s">
        <v>31</v>
      </c>
      <c r="F1933" s="195" t="s">
        <v>4814</v>
      </c>
      <c r="G1933" s="195" t="s">
        <v>1826</v>
      </c>
      <c r="H1933" s="161">
        <f>Dane_baza!AR1922</f>
        <v>9573165</v>
      </c>
      <c r="I1933" s="161">
        <f>Dane_baza!AS1922</f>
        <v>8553915</v>
      </c>
      <c r="J1933" s="161">
        <f>Dane_baza!BX1922</f>
        <v>-21861</v>
      </c>
      <c r="K1933" s="161">
        <f>Dane_baza!AT1922</f>
        <v>2904047</v>
      </c>
      <c r="L1933" s="161">
        <f>Dane_baza!AU1922</f>
        <v>0</v>
      </c>
      <c r="M1933" s="161">
        <f>Dane_baza!AV1922</f>
        <v>411728</v>
      </c>
      <c r="N1933" s="161">
        <f>Dane_baza!AY1922</f>
        <v>18257990</v>
      </c>
      <c r="O1933" s="161">
        <f>Dane_baza!AZ1922</f>
        <v>402246</v>
      </c>
      <c r="P1933" s="161">
        <f>Dane_baza!AW1922</f>
        <v>0</v>
      </c>
      <c r="Q1933" s="161">
        <f>Dane_baza!AX1922</f>
        <v>0</v>
      </c>
      <c r="R1933" s="212">
        <f t="shared" si="97"/>
        <v>40081230</v>
      </c>
      <c r="S1933" s="212">
        <f>Dane_baza!BU1922</f>
        <v>26580199.010000002</v>
      </c>
      <c r="T1933" s="212">
        <f>Dane_baza!BV1922</f>
        <v>290461.40999999997</v>
      </c>
      <c r="U1933" s="212">
        <f>Dane_baza!BW1922</f>
        <v>16210569.579373688</v>
      </c>
      <c r="V1933" s="212">
        <f t="shared" si="95"/>
        <v>43081229.999373689</v>
      </c>
      <c r="W1933" s="161">
        <f t="shared" si="96"/>
        <v>2999999.9993736893</v>
      </c>
      <c r="AA1933" s="36"/>
    </row>
    <row r="1934" spans="1:27" ht="14.45" x14ac:dyDescent="0.3">
      <c r="A1934" s="197" t="s">
        <v>206</v>
      </c>
      <c r="B1934" s="197" t="s">
        <v>44</v>
      </c>
      <c r="C1934" s="197" t="s">
        <v>44</v>
      </c>
      <c r="D1934" s="197" t="s">
        <v>36</v>
      </c>
      <c r="E1934" s="197" t="s">
        <v>31</v>
      </c>
      <c r="F1934" s="195" t="s">
        <v>4815</v>
      </c>
      <c r="G1934" s="195" t="s">
        <v>1827</v>
      </c>
      <c r="H1934" s="161">
        <f>Dane_baza!AR1923</f>
        <v>3270302</v>
      </c>
      <c r="I1934" s="161">
        <f>Dane_baza!AS1923</f>
        <v>89373</v>
      </c>
      <c r="J1934" s="161">
        <f>Dane_baza!BX1923</f>
        <v>205687</v>
      </c>
      <c r="K1934" s="161">
        <f>Dane_baza!AT1923</f>
        <v>4408658</v>
      </c>
      <c r="L1934" s="161">
        <f>Dane_baza!AU1923</f>
        <v>0</v>
      </c>
      <c r="M1934" s="161">
        <f>Dane_baza!AV1923</f>
        <v>900096</v>
      </c>
      <c r="N1934" s="161">
        <f>Dane_baza!AY1923</f>
        <v>3594439</v>
      </c>
      <c r="O1934" s="161">
        <f>Dane_baza!AZ1923</f>
        <v>84342</v>
      </c>
      <c r="P1934" s="161">
        <f>Dane_baza!AW1923</f>
        <v>0</v>
      </c>
      <c r="Q1934" s="161">
        <f>Dane_baza!AX1923</f>
        <v>0</v>
      </c>
      <c r="R1934" s="212">
        <f t="shared" si="97"/>
        <v>12552897</v>
      </c>
      <c r="S1934" s="212">
        <f>Dane_baza!BU1923</f>
        <v>8724594.1899999995</v>
      </c>
      <c r="T1934" s="212">
        <f>Dane_baza!BV1923</f>
        <v>106712.5</v>
      </c>
      <c r="U1934" s="212">
        <f>Dane_baza!BW1923</f>
        <v>4721590.318426609</v>
      </c>
      <c r="V1934" s="212">
        <f t="shared" si="95"/>
        <v>13552897.008426609</v>
      </c>
      <c r="W1934" s="161">
        <f t="shared" si="96"/>
        <v>1000000.0084266085</v>
      </c>
      <c r="AA1934" s="36"/>
    </row>
    <row r="1935" spans="1:27" ht="14.45" x14ac:dyDescent="0.3">
      <c r="A1935" s="197" t="s">
        <v>206</v>
      </c>
      <c r="B1935" s="197" t="s">
        <v>44</v>
      </c>
      <c r="C1935" s="197" t="s">
        <v>51</v>
      </c>
      <c r="D1935" s="197" t="s">
        <v>36</v>
      </c>
      <c r="E1935" s="197" t="s">
        <v>31</v>
      </c>
      <c r="F1935" s="195" t="s">
        <v>4816</v>
      </c>
      <c r="G1935" s="195" t="s">
        <v>1828</v>
      </c>
      <c r="H1935" s="161">
        <f>Dane_baza!AR1924</f>
        <v>3182944</v>
      </c>
      <c r="I1935" s="161">
        <f>Dane_baza!AS1924</f>
        <v>12289</v>
      </c>
      <c r="J1935" s="161">
        <f>Dane_baza!BX1924</f>
        <v>254348</v>
      </c>
      <c r="K1935" s="161">
        <f>Dane_baza!AT1924</f>
        <v>7727895</v>
      </c>
      <c r="L1935" s="161">
        <f>Dane_baza!AU1924</f>
        <v>0</v>
      </c>
      <c r="M1935" s="161">
        <f>Dane_baza!AV1924</f>
        <v>347581</v>
      </c>
      <c r="N1935" s="161">
        <f>Dane_baza!AY1924</f>
        <v>4830005</v>
      </c>
      <c r="O1935" s="161">
        <f>Dane_baza!AZ1924</f>
        <v>110293</v>
      </c>
      <c r="P1935" s="161">
        <f>Dane_baza!AW1924</f>
        <v>0</v>
      </c>
      <c r="Q1935" s="161">
        <f>Dane_baza!AX1924</f>
        <v>0</v>
      </c>
      <c r="R1935" s="212">
        <f t="shared" si="97"/>
        <v>16465355</v>
      </c>
      <c r="S1935" s="212">
        <f>Dane_baza!BU1924</f>
        <v>9802744.7200000007</v>
      </c>
      <c r="T1935" s="212">
        <f>Dane_baza!BV1924</f>
        <v>4747.8900000000003</v>
      </c>
      <c r="U1935" s="212">
        <f>Dane_baza!BW1924</f>
        <v>8157862.129999999</v>
      </c>
      <c r="V1935" s="212">
        <f t="shared" si="95"/>
        <v>17965354.740000002</v>
      </c>
      <c r="W1935" s="161">
        <f t="shared" si="96"/>
        <v>1499999.7400000021</v>
      </c>
      <c r="AA1935" s="36"/>
    </row>
    <row r="1936" spans="1:27" ht="14.45" x14ac:dyDescent="0.3">
      <c r="A1936" s="197" t="s">
        <v>206</v>
      </c>
      <c r="B1936" s="197" t="s">
        <v>44</v>
      </c>
      <c r="C1936" s="197" t="s">
        <v>75</v>
      </c>
      <c r="D1936" s="197" t="s">
        <v>36</v>
      </c>
      <c r="E1936" s="197" t="s">
        <v>31</v>
      </c>
      <c r="F1936" s="195" t="s">
        <v>4817</v>
      </c>
      <c r="G1936" s="195" t="s">
        <v>1829</v>
      </c>
      <c r="H1936" s="161">
        <f>Dane_baza!AR1925</f>
        <v>2763705</v>
      </c>
      <c r="I1936" s="161">
        <f>Dane_baza!AS1925</f>
        <v>133028</v>
      </c>
      <c r="J1936" s="161">
        <f>Dane_baza!BX1925</f>
        <v>203137</v>
      </c>
      <c r="K1936" s="161">
        <f>Dane_baza!AT1925</f>
        <v>3793217</v>
      </c>
      <c r="L1936" s="161">
        <f>Dane_baza!AU1925</f>
        <v>0</v>
      </c>
      <c r="M1936" s="161">
        <f>Dane_baza!AV1925</f>
        <v>731403</v>
      </c>
      <c r="N1936" s="161">
        <f>Dane_baza!AY1925</f>
        <v>6192511</v>
      </c>
      <c r="O1936" s="161">
        <f>Dane_baza!AZ1925</f>
        <v>95696</v>
      </c>
      <c r="P1936" s="161">
        <f>Dane_baza!AW1925</f>
        <v>0</v>
      </c>
      <c r="Q1936" s="161">
        <f>Dane_baza!AX1925</f>
        <v>0</v>
      </c>
      <c r="R1936" s="212">
        <f t="shared" si="97"/>
        <v>13912697</v>
      </c>
      <c r="S1936" s="212">
        <f>Dane_baza!BU1925</f>
        <v>8285667.0499999998</v>
      </c>
      <c r="T1936" s="212">
        <f>Dane_baza!BV1925</f>
        <v>16647.259999999998</v>
      </c>
      <c r="U1936" s="212">
        <f>Dane_baza!BW1925</f>
        <v>6610382.6827737708</v>
      </c>
      <c r="V1936" s="212">
        <f t="shared" ref="V1936:V1999" si="98">SUM(S1936:U1936)</f>
        <v>14912696.992773771</v>
      </c>
      <c r="W1936" s="161">
        <f t="shared" ref="W1936:W1999" si="99">V1936-R1936</f>
        <v>999999.99277377129</v>
      </c>
      <c r="AA1936" s="36"/>
    </row>
    <row r="1937" spans="1:27" ht="14.45" x14ac:dyDescent="0.3">
      <c r="A1937" s="197" t="s">
        <v>206</v>
      </c>
      <c r="B1937" s="197" t="s">
        <v>51</v>
      </c>
      <c r="C1937" s="197" t="s">
        <v>33</v>
      </c>
      <c r="D1937" s="197" t="s">
        <v>34</v>
      </c>
      <c r="E1937" s="197" t="s">
        <v>31</v>
      </c>
      <c r="F1937" s="195" t="s">
        <v>4818</v>
      </c>
      <c r="G1937" s="195" t="s">
        <v>1830</v>
      </c>
      <c r="H1937" s="161">
        <f>Dane_baza!AR1926</f>
        <v>74112779</v>
      </c>
      <c r="I1937" s="161">
        <f>Dane_baza!AS1926</f>
        <v>9142000</v>
      </c>
      <c r="J1937" s="161">
        <f>Dane_baza!BX1926</f>
        <v>3176436</v>
      </c>
      <c r="K1937" s="161">
        <f>Dane_baza!AT1926</f>
        <v>16792803</v>
      </c>
      <c r="L1937" s="161">
        <f>Dane_baza!AU1926</f>
        <v>0</v>
      </c>
      <c r="M1937" s="161">
        <f>Dane_baza!AV1926</f>
        <v>2700442</v>
      </c>
      <c r="N1937" s="161">
        <f>Dane_baza!AY1926</f>
        <v>71700057</v>
      </c>
      <c r="O1937" s="161">
        <f>Dane_baza!AZ1926</f>
        <v>2337244</v>
      </c>
      <c r="P1937" s="161">
        <f>Dane_baza!AW1926</f>
        <v>0</v>
      </c>
      <c r="Q1937" s="161">
        <f>Dane_baza!AX1926</f>
        <v>0</v>
      </c>
      <c r="R1937" s="212">
        <f t="shared" ref="R1937:R2000" si="100">SUM(H1937:Q1937)</f>
        <v>179961761</v>
      </c>
      <c r="S1937" s="212">
        <f>Dane_baza!BU1926</f>
        <v>188338806.19</v>
      </c>
      <c r="T1937" s="212">
        <f>Dane_baza!BV1926</f>
        <v>10490047.859999999</v>
      </c>
      <c r="U1937" s="212">
        <f>Dane_baza!BW1926</f>
        <v>0</v>
      </c>
      <c r="V1937" s="212">
        <f t="shared" si="98"/>
        <v>198828854.05000001</v>
      </c>
      <c r="W1937" s="161">
        <f t="shared" si="99"/>
        <v>18867093.050000012</v>
      </c>
      <c r="AA1937" s="36"/>
    </row>
    <row r="1938" spans="1:27" ht="14.45" x14ac:dyDescent="0.3">
      <c r="A1938" s="197" t="s">
        <v>206</v>
      </c>
      <c r="B1938" s="197" t="s">
        <v>51</v>
      </c>
      <c r="C1938" s="197" t="s">
        <v>32</v>
      </c>
      <c r="D1938" s="197" t="s">
        <v>36</v>
      </c>
      <c r="E1938" s="197" t="s">
        <v>31</v>
      </c>
      <c r="F1938" s="195" t="s">
        <v>4819</v>
      </c>
      <c r="G1938" s="195" t="s">
        <v>1831</v>
      </c>
      <c r="H1938" s="161">
        <f>Dane_baza!AR1927</f>
        <v>2354311</v>
      </c>
      <c r="I1938" s="161">
        <f>Dane_baza!AS1927</f>
        <v>135117</v>
      </c>
      <c r="J1938" s="161">
        <f>Dane_baza!BX1927</f>
        <v>173400</v>
      </c>
      <c r="K1938" s="161">
        <f>Dane_baza!AT1927</f>
        <v>4200606</v>
      </c>
      <c r="L1938" s="161">
        <f>Dane_baza!AU1927</f>
        <v>0</v>
      </c>
      <c r="M1938" s="161">
        <f>Dane_baza!AV1927</f>
        <v>1114645</v>
      </c>
      <c r="N1938" s="161">
        <f>Dane_baza!AY1927</f>
        <v>4338603</v>
      </c>
      <c r="O1938" s="161">
        <f>Dane_baza!AZ1927</f>
        <v>89208</v>
      </c>
      <c r="P1938" s="161">
        <f>Dane_baza!AW1927</f>
        <v>0</v>
      </c>
      <c r="Q1938" s="161">
        <f>Dane_baza!AX1927</f>
        <v>0</v>
      </c>
      <c r="R1938" s="212">
        <f t="shared" si="100"/>
        <v>12405890</v>
      </c>
      <c r="S1938" s="212">
        <f>Dane_baza!BU1927</f>
        <v>7684089.9000000004</v>
      </c>
      <c r="T1938" s="212">
        <f>Dane_baza!BV1927</f>
        <v>37561.9</v>
      </c>
      <c r="U1938" s="212">
        <f>Dane_baza!BW1927</f>
        <v>5684238.1399999997</v>
      </c>
      <c r="V1938" s="212">
        <f t="shared" si="98"/>
        <v>13405889.940000001</v>
      </c>
      <c r="W1938" s="161">
        <f t="shared" si="99"/>
        <v>999999.94000000134</v>
      </c>
      <c r="AA1938" s="36"/>
    </row>
    <row r="1939" spans="1:27" ht="14.45" x14ac:dyDescent="0.3">
      <c r="A1939" s="197" t="s">
        <v>206</v>
      </c>
      <c r="B1939" s="197" t="s">
        <v>51</v>
      </c>
      <c r="C1939" s="197" t="s">
        <v>37</v>
      </c>
      <c r="D1939" s="197" t="s">
        <v>36</v>
      </c>
      <c r="E1939" s="197" t="s">
        <v>31</v>
      </c>
      <c r="F1939" s="195" t="s">
        <v>4820</v>
      </c>
      <c r="G1939" s="195" t="s">
        <v>1832</v>
      </c>
      <c r="H1939" s="161">
        <f>Dane_baza!AR1928</f>
        <v>12721860</v>
      </c>
      <c r="I1939" s="161">
        <f>Dane_baza!AS1928</f>
        <v>178441</v>
      </c>
      <c r="J1939" s="161">
        <f>Dane_baza!BX1928</f>
        <v>652809</v>
      </c>
      <c r="K1939" s="161">
        <f>Dane_baza!AT1928</f>
        <v>12242641</v>
      </c>
      <c r="L1939" s="161">
        <f>Dane_baza!AU1928</f>
        <v>0</v>
      </c>
      <c r="M1939" s="161">
        <f>Dane_baza!AV1928</f>
        <v>516760</v>
      </c>
      <c r="N1939" s="161">
        <f>Dane_baza!AY1928</f>
        <v>16668744</v>
      </c>
      <c r="O1939" s="161">
        <f>Dane_baza!AZ1928</f>
        <v>326014</v>
      </c>
      <c r="P1939" s="161">
        <f>Dane_baza!AW1928</f>
        <v>0</v>
      </c>
      <c r="Q1939" s="161">
        <f>Dane_baza!AX1928</f>
        <v>0</v>
      </c>
      <c r="R1939" s="212">
        <f t="shared" si="100"/>
        <v>43307269</v>
      </c>
      <c r="S1939" s="212">
        <f>Dane_baza!BU1928</f>
        <v>35523051.640000001</v>
      </c>
      <c r="T1939" s="212">
        <f>Dane_baza!BV1928</f>
        <v>148532.62</v>
      </c>
      <c r="U1939" s="212">
        <f>Dane_baza!BW1928</f>
        <v>10635684.310000002</v>
      </c>
      <c r="V1939" s="212">
        <f t="shared" si="98"/>
        <v>46307268.57</v>
      </c>
      <c r="W1939" s="161">
        <f t="shared" si="99"/>
        <v>2999999.5700000003</v>
      </c>
      <c r="AA1939" s="36"/>
    </row>
    <row r="1940" spans="1:27" ht="14.45" x14ac:dyDescent="0.3">
      <c r="A1940" s="197" t="s">
        <v>206</v>
      </c>
      <c r="B1940" s="197" t="s">
        <v>51</v>
      </c>
      <c r="C1940" s="197" t="s">
        <v>39</v>
      </c>
      <c r="D1940" s="197" t="s">
        <v>40</v>
      </c>
      <c r="E1940" s="197" t="s">
        <v>31</v>
      </c>
      <c r="F1940" s="195" t="s">
        <v>4821</v>
      </c>
      <c r="G1940" s="195" t="s">
        <v>1833</v>
      </c>
      <c r="H1940" s="161">
        <f>Dane_baza!AR1929</f>
        <v>4075732</v>
      </c>
      <c r="I1940" s="161">
        <f>Dane_baza!AS1929</f>
        <v>221243</v>
      </c>
      <c r="J1940" s="161">
        <f>Dane_baza!BX1929</f>
        <v>356665</v>
      </c>
      <c r="K1940" s="161">
        <f>Dane_baza!AT1929</f>
        <v>9819209</v>
      </c>
      <c r="L1940" s="161">
        <f>Dane_baza!AU1929</f>
        <v>235348</v>
      </c>
      <c r="M1940" s="161">
        <f>Dane_baza!AV1929</f>
        <v>437371</v>
      </c>
      <c r="N1940" s="161">
        <f>Dane_baza!AY1929</f>
        <v>9005667</v>
      </c>
      <c r="O1940" s="161">
        <f>Dane_baza!AZ1929</f>
        <v>168684</v>
      </c>
      <c r="P1940" s="161">
        <f>Dane_baza!AW1929</f>
        <v>0</v>
      </c>
      <c r="Q1940" s="161">
        <f>Dane_baza!AX1929</f>
        <v>0</v>
      </c>
      <c r="R1940" s="212">
        <f t="shared" si="100"/>
        <v>24319919</v>
      </c>
      <c r="S1940" s="212">
        <f>Dane_baza!BU1929</f>
        <v>15288153.6</v>
      </c>
      <c r="T1940" s="212">
        <f>Dane_baza!BV1929</f>
        <v>154998.48000000001</v>
      </c>
      <c r="U1940" s="212">
        <f>Dane_baza!BW1929</f>
        <v>10876766.918396343</v>
      </c>
      <c r="V1940" s="212">
        <f t="shared" si="98"/>
        <v>26319918.998396344</v>
      </c>
      <c r="W1940" s="161">
        <f t="shared" si="99"/>
        <v>1999999.9983963445</v>
      </c>
      <c r="AA1940" s="36"/>
    </row>
    <row r="1941" spans="1:27" ht="14.45" x14ac:dyDescent="0.3">
      <c r="A1941" s="197" t="s">
        <v>206</v>
      </c>
      <c r="B1941" s="197" t="s">
        <v>51</v>
      </c>
      <c r="C1941" s="197" t="s">
        <v>42</v>
      </c>
      <c r="D1941" s="197" t="s">
        <v>40</v>
      </c>
      <c r="E1941" s="197" t="s">
        <v>31</v>
      </c>
      <c r="F1941" s="195" t="s">
        <v>4822</v>
      </c>
      <c r="G1941" s="195" t="s">
        <v>1834</v>
      </c>
      <c r="H1941" s="161">
        <f>Dane_baza!AR1930</f>
        <v>8605517</v>
      </c>
      <c r="I1941" s="161">
        <f>Dane_baza!AS1930</f>
        <v>110144</v>
      </c>
      <c r="J1941" s="161">
        <f>Dane_baza!BX1930</f>
        <v>483863</v>
      </c>
      <c r="K1941" s="161">
        <f>Dane_baza!AT1930</f>
        <v>9227838</v>
      </c>
      <c r="L1941" s="161">
        <f>Dane_baza!AU1930</f>
        <v>34151</v>
      </c>
      <c r="M1941" s="161">
        <f>Dane_baza!AV1930</f>
        <v>969222</v>
      </c>
      <c r="N1941" s="161">
        <f>Dane_baza!AY1930</f>
        <v>11110776</v>
      </c>
      <c r="O1941" s="161">
        <f>Dane_baza!AZ1930</f>
        <v>267623</v>
      </c>
      <c r="P1941" s="161">
        <f>Dane_baza!AW1930</f>
        <v>0</v>
      </c>
      <c r="Q1941" s="161">
        <f>Dane_baza!AX1930</f>
        <v>0</v>
      </c>
      <c r="R1941" s="212">
        <f t="shared" si="100"/>
        <v>30809134</v>
      </c>
      <c r="S1941" s="212">
        <f>Dane_baza!BU1930</f>
        <v>25355591.280000001</v>
      </c>
      <c r="T1941" s="212">
        <f>Dane_baza!BV1930</f>
        <v>75185.84</v>
      </c>
      <c r="U1941" s="212">
        <f>Dane_baza!BW1930</f>
        <v>7878356.75</v>
      </c>
      <c r="V1941" s="212">
        <f t="shared" si="98"/>
        <v>33309133.870000001</v>
      </c>
      <c r="W1941" s="161">
        <f t="shared" si="99"/>
        <v>2499999.870000001</v>
      </c>
      <c r="AA1941" s="36"/>
    </row>
    <row r="1942" spans="1:27" ht="14.45" x14ac:dyDescent="0.3">
      <c r="A1942" s="197" t="s">
        <v>206</v>
      </c>
      <c r="B1942" s="197" t="s">
        <v>51</v>
      </c>
      <c r="C1942" s="197" t="s">
        <v>44</v>
      </c>
      <c r="D1942" s="197" t="s">
        <v>36</v>
      </c>
      <c r="E1942" s="197" t="s">
        <v>31</v>
      </c>
      <c r="F1942" s="195" t="s">
        <v>4823</v>
      </c>
      <c r="G1942" s="195" t="s">
        <v>1835</v>
      </c>
      <c r="H1942" s="161">
        <f>Dane_baza!AR1931</f>
        <v>3418837</v>
      </c>
      <c r="I1942" s="161">
        <f>Dane_baza!AS1931</f>
        <v>26270</v>
      </c>
      <c r="J1942" s="161">
        <f>Dane_baza!BX1931</f>
        <v>328875</v>
      </c>
      <c r="K1942" s="161">
        <f>Dane_baza!AT1931</f>
        <v>10529799</v>
      </c>
      <c r="L1942" s="161">
        <f>Dane_baza!AU1931</f>
        <v>0</v>
      </c>
      <c r="M1942" s="161">
        <f>Dane_baza!AV1931</f>
        <v>439295</v>
      </c>
      <c r="N1942" s="161">
        <f>Dane_baza!AY1931</f>
        <v>11036139</v>
      </c>
      <c r="O1942" s="161">
        <f>Dane_baza!AZ1931</f>
        <v>230318</v>
      </c>
      <c r="P1942" s="161">
        <f>Dane_baza!AW1931</f>
        <v>0</v>
      </c>
      <c r="Q1942" s="161">
        <f>Dane_baza!AX1931</f>
        <v>0</v>
      </c>
      <c r="R1942" s="212">
        <f t="shared" si="100"/>
        <v>26009533</v>
      </c>
      <c r="S1942" s="212">
        <f>Dane_baza!BU1931</f>
        <v>12456309.23</v>
      </c>
      <c r="T1942" s="212">
        <f>Dane_baza!BV1931</f>
        <v>38342.1</v>
      </c>
      <c r="U1942" s="212">
        <f>Dane_baza!BW1931</f>
        <v>15514881.66773661</v>
      </c>
      <c r="V1942" s="212">
        <f t="shared" si="98"/>
        <v>28009532.99773661</v>
      </c>
      <c r="W1942" s="161">
        <f t="shared" si="99"/>
        <v>1999999.9977366105</v>
      </c>
      <c r="AA1942" s="36"/>
    </row>
    <row r="1943" spans="1:27" ht="14.45" x14ac:dyDescent="0.3">
      <c r="A1943" s="197" t="s">
        <v>206</v>
      </c>
      <c r="B1943" s="197" t="s">
        <v>75</v>
      </c>
      <c r="C1943" s="197" t="s">
        <v>33</v>
      </c>
      <c r="D1943" s="197" t="s">
        <v>40</v>
      </c>
      <c r="E1943" s="197" t="s">
        <v>31</v>
      </c>
      <c r="F1943" s="195" t="s">
        <v>4824</v>
      </c>
      <c r="G1943" s="195" t="s">
        <v>1836</v>
      </c>
      <c r="H1943" s="161">
        <f>Dane_baza!AR1932</f>
        <v>2553781</v>
      </c>
      <c r="I1943" s="161">
        <f>Dane_baza!AS1932</f>
        <v>18712</v>
      </c>
      <c r="J1943" s="161">
        <f>Dane_baza!BX1932</f>
        <v>243907</v>
      </c>
      <c r="K1943" s="161">
        <f>Dane_baza!AT1932</f>
        <v>6291913</v>
      </c>
      <c r="L1943" s="161">
        <f>Dane_baza!AU1932</f>
        <v>0</v>
      </c>
      <c r="M1943" s="161">
        <f>Dane_baza!AV1932</f>
        <v>1259876</v>
      </c>
      <c r="N1943" s="161">
        <f>Dane_baza!AY1932</f>
        <v>5926983</v>
      </c>
      <c r="O1943" s="161">
        <f>Dane_baza!AZ1932</f>
        <v>152464</v>
      </c>
      <c r="P1943" s="161">
        <f>Dane_baza!AW1932</f>
        <v>0</v>
      </c>
      <c r="Q1943" s="161">
        <f>Dane_baza!AX1932</f>
        <v>0</v>
      </c>
      <c r="R1943" s="212">
        <f t="shared" si="100"/>
        <v>16447636</v>
      </c>
      <c r="S1943" s="212">
        <f>Dane_baza!BU1932</f>
        <v>8670214.4800000004</v>
      </c>
      <c r="T1943" s="212">
        <f>Dane_baza!BV1932</f>
        <v>4013.66</v>
      </c>
      <c r="U1943" s="212">
        <f>Dane_baza!BW1932</f>
        <v>9273407.4600000009</v>
      </c>
      <c r="V1943" s="212">
        <f t="shared" si="98"/>
        <v>17947635.600000001</v>
      </c>
      <c r="W1943" s="161">
        <f t="shared" si="99"/>
        <v>1499999.6000000015</v>
      </c>
      <c r="AA1943" s="36"/>
    </row>
    <row r="1944" spans="1:27" ht="14.45" x14ac:dyDescent="0.3">
      <c r="A1944" s="197" t="s">
        <v>206</v>
      </c>
      <c r="B1944" s="197" t="s">
        <v>75</v>
      </c>
      <c r="C1944" s="197" t="s">
        <v>32</v>
      </c>
      <c r="D1944" s="197" t="s">
        <v>36</v>
      </c>
      <c r="E1944" s="197" t="s">
        <v>31</v>
      </c>
      <c r="F1944" s="195" t="s">
        <v>4825</v>
      </c>
      <c r="G1944" s="195" t="s">
        <v>1837</v>
      </c>
      <c r="H1944" s="161">
        <f>Dane_baza!AR1933</f>
        <v>3618091</v>
      </c>
      <c r="I1944" s="161">
        <f>Dane_baza!AS1933</f>
        <v>859170</v>
      </c>
      <c r="J1944" s="161">
        <f>Dane_baza!BX1933</f>
        <v>235516</v>
      </c>
      <c r="K1944" s="161">
        <f>Dane_baza!AT1933</f>
        <v>4384783</v>
      </c>
      <c r="L1944" s="161">
        <f>Dane_baza!AU1933</f>
        <v>0</v>
      </c>
      <c r="M1944" s="161">
        <f>Dane_baza!AV1933</f>
        <v>880017</v>
      </c>
      <c r="N1944" s="161">
        <f>Dane_baza!AY1933</f>
        <v>5595532</v>
      </c>
      <c r="O1944" s="161">
        <f>Dane_baza!AZ1933</f>
        <v>171928</v>
      </c>
      <c r="P1944" s="161">
        <f>Dane_baza!AW1933</f>
        <v>0</v>
      </c>
      <c r="Q1944" s="161">
        <f>Dane_baza!AX1933</f>
        <v>0</v>
      </c>
      <c r="R1944" s="212">
        <f t="shared" si="100"/>
        <v>15745037</v>
      </c>
      <c r="S1944" s="212">
        <f>Dane_baza!BU1933</f>
        <v>10985835.6</v>
      </c>
      <c r="T1944" s="212">
        <f>Dane_baza!BV1933</f>
        <v>138330.10999999999</v>
      </c>
      <c r="U1944" s="212">
        <f>Dane_baza!BW1933</f>
        <v>6120870.8099999987</v>
      </c>
      <c r="V1944" s="212">
        <f t="shared" si="98"/>
        <v>17245036.519999996</v>
      </c>
      <c r="W1944" s="161">
        <f t="shared" si="99"/>
        <v>1499999.5199999958</v>
      </c>
      <c r="AA1944" s="36"/>
    </row>
    <row r="1945" spans="1:27" ht="14.45" x14ac:dyDescent="0.3">
      <c r="A1945" s="197" t="s">
        <v>206</v>
      </c>
      <c r="B1945" s="197" t="s">
        <v>75</v>
      </c>
      <c r="C1945" s="197" t="s">
        <v>37</v>
      </c>
      <c r="D1945" s="197" t="s">
        <v>36</v>
      </c>
      <c r="E1945" s="197" t="s">
        <v>31</v>
      </c>
      <c r="F1945" s="195" t="s">
        <v>4826</v>
      </c>
      <c r="G1945" s="195" t="s">
        <v>1838</v>
      </c>
      <c r="H1945" s="161">
        <f>Dane_baza!AR1934</f>
        <v>2861377</v>
      </c>
      <c r="I1945" s="161">
        <f>Dane_baza!AS1934</f>
        <v>114534</v>
      </c>
      <c r="J1945" s="161">
        <f>Dane_baza!BX1934</f>
        <v>238903</v>
      </c>
      <c r="K1945" s="161">
        <f>Dane_baza!AT1934</f>
        <v>6718634</v>
      </c>
      <c r="L1945" s="161">
        <f>Dane_baza!AU1934</f>
        <v>0</v>
      </c>
      <c r="M1945" s="161">
        <f>Dane_baza!AV1934</f>
        <v>343313</v>
      </c>
      <c r="N1945" s="161">
        <f>Dane_baza!AY1934</f>
        <v>6971260</v>
      </c>
      <c r="O1945" s="161">
        <f>Dane_baza!AZ1934</f>
        <v>100562</v>
      </c>
      <c r="P1945" s="161">
        <f>Dane_baza!AW1934</f>
        <v>0</v>
      </c>
      <c r="Q1945" s="161">
        <f>Dane_baza!AX1934</f>
        <v>0</v>
      </c>
      <c r="R1945" s="212">
        <f t="shared" si="100"/>
        <v>17348583</v>
      </c>
      <c r="S1945" s="212">
        <f>Dane_baza!BU1934</f>
        <v>9152242.0600000005</v>
      </c>
      <c r="T1945" s="212">
        <f>Dane_baza!BV1934</f>
        <v>144018.45000000001</v>
      </c>
      <c r="U1945" s="212">
        <f>Dane_baza!BW1934</f>
        <v>9552322.4898135141</v>
      </c>
      <c r="V1945" s="212">
        <f t="shared" si="98"/>
        <v>18848582.999813512</v>
      </c>
      <c r="W1945" s="161">
        <f t="shared" si="99"/>
        <v>1499999.999813512</v>
      </c>
      <c r="AA1945" s="36"/>
    </row>
    <row r="1946" spans="1:27" ht="14.45" x14ac:dyDescent="0.3">
      <c r="A1946" s="197" t="s">
        <v>206</v>
      </c>
      <c r="B1946" s="197" t="s">
        <v>75</v>
      </c>
      <c r="C1946" s="197" t="s">
        <v>39</v>
      </c>
      <c r="D1946" s="197" t="s">
        <v>40</v>
      </c>
      <c r="E1946" s="197" t="s">
        <v>31</v>
      </c>
      <c r="F1946" s="195" t="s">
        <v>4827</v>
      </c>
      <c r="G1946" s="195" t="s">
        <v>1839</v>
      </c>
      <c r="H1946" s="161">
        <f>Dane_baza!AR1935</f>
        <v>22933531</v>
      </c>
      <c r="I1946" s="161">
        <f>Dane_baza!AS1935</f>
        <v>4216726</v>
      </c>
      <c r="J1946" s="161">
        <f>Dane_baza!BX1935</f>
        <v>977243</v>
      </c>
      <c r="K1946" s="161">
        <f>Dane_baza!AT1935</f>
        <v>4766596</v>
      </c>
      <c r="L1946" s="161">
        <f>Dane_baza!AU1935</f>
        <v>224146</v>
      </c>
      <c r="M1946" s="161">
        <f>Dane_baza!AV1935</f>
        <v>953365</v>
      </c>
      <c r="N1946" s="161">
        <f>Dane_baza!AY1935</f>
        <v>28877762</v>
      </c>
      <c r="O1946" s="161">
        <f>Dane_baza!AZ1935</f>
        <v>887212</v>
      </c>
      <c r="P1946" s="161">
        <f>Dane_baza!AW1935</f>
        <v>0</v>
      </c>
      <c r="Q1946" s="161">
        <f>Dane_baza!AX1935</f>
        <v>0</v>
      </c>
      <c r="R1946" s="212">
        <f t="shared" si="100"/>
        <v>63836581</v>
      </c>
      <c r="S1946" s="212">
        <f>Dane_baza!BU1935</f>
        <v>60809647.909999996</v>
      </c>
      <c r="T1946" s="212">
        <f>Dane_baza!BV1935</f>
        <v>1907465.2</v>
      </c>
      <c r="U1946" s="212">
        <f>Dane_baza!BW1935</f>
        <v>4619467.8927036729</v>
      </c>
      <c r="V1946" s="212">
        <f t="shared" si="98"/>
        <v>67336581.002703667</v>
      </c>
      <c r="W1946" s="161">
        <f t="shared" si="99"/>
        <v>3500000.0027036667</v>
      </c>
      <c r="AA1946" s="36"/>
    </row>
    <row r="1947" spans="1:27" ht="14.45" x14ac:dyDescent="0.3">
      <c r="A1947" s="197" t="s">
        <v>206</v>
      </c>
      <c r="B1947" s="197" t="s">
        <v>75</v>
      </c>
      <c r="C1947" s="197" t="s">
        <v>42</v>
      </c>
      <c r="D1947" s="197" t="s">
        <v>36</v>
      </c>
      <c r="E1947" s="197" t="s">
        <v>31</v>
      </c>
      <c r="F1947" s="195" t="s">
        <v>4828</v>
      </c>
      <c r="G1947" s="195" t="s">
        <v>1840</v>
      </c>
      <c r="H1947" s="161">
        <f>Dane_baza!AR1936</f>
        <v>3281056</v>
      </c>
      <c r="I1947" s="161">
        <f>Dane_baza!AS1936</f>
        <v>7852</v>
      </c>
      <c r="J1947" s="161">
        <f>Dane_baza!BX1936</f>
        <v>227268</v>
      </c>
      <c r="K1947" s="161">
        <f>Dane_baza!AT1936</f>
        <v>6307754</v>
      </c>
      <c r="L1947" s="161">
        <f>Dane_baza!AU1936</f>
        <v>0</v>
      </c>
      <c r="M1947" s="161">
        <f>Dane_baza!AV1936</f>
        <v>315655</v>
      </c>
      <c r="N1947" s="161">
        <f>Dane_baza!AY1936</f>
        <v>3535075</v>
      </c>
      <c r="O1947" s="161">
        <f>Dane_baza!AZ1936</f>
        <v>103805</v>
      </c>
      <c r="P1947" s="161">
        <f>Dane_baza!AW1936</f>
        <v>0</v>
      </c>
      <c r="Q1947" s="161">
        <f>Dane_baza!AX1936</f>
        <v>0</v>
      </c>
      <c r="R1947" s="212">
        <f t="shared" si="100"/>
        <v>13778465</v>
      </c>
      <c r="S1947" s="212">
        <f>Dane_baza!BU1936</f>
        <v>9492830.4900000002</v>
      </c>
      <c r="T1947" s="212">
        <f>Dane_baza!BV1936</f>
        <v>0</v>
      </c>
      <c r="U1947" s="212">
        <f>Dane_baza!BW1936</f>
        <v>5663481.0046873819</v>
      </c>
      <c r="V1947" s="212">
        <f t="shared" si="98"/>
        <v>15156311.494687382</v>
      </c>
      <c r="W1947" s="161">
        <f t="shared" si="99"/>
        <v>1377846.4946873821</v>
      </c>
      <c r="AA1947" s="36"/>
    </row>
    <row r="1948" spans="1:27" ht="14.45" x14ac:dyDescent="0.3">
      <c r="A1948" s="197" t="s">
        <v>206</v>
      </c>
      <c r="B1948" s="197" t="s">
        <v>77</v>
      </c>
      <c r="C1948" s="197" t="s">
        <v>33</v>
      </c>
      <c r="D1948" s="197" t="s">
        <v>34</v>
      </c>
      <c r="E1948" s="197" t="s">
        <v>31</v>
      </c>
      <c r="F1948" s="195" t="s">
        <v>4829</v>
      </c>
      <c r="G1948" s="195" t="s">
        <v>1841</v>
      </c>
      <c r="H1948" s="161">
        <f>Dane_baza!AR1937</f>
        <v>36480698</v>
      </c>
      <c r="I1948" s="161">
        <f>Dane_baza!AS1937</f>
        <v>2841625</v>
      </c>
      <c r="J1948" s="161">
        <f>Dane_baza!BX1937</f>
        <v>1209626</v>
      </c>
      <c r="K1948" s="161">
        <f>Dane_baza!AT1937</f>
        <v>0</v>
      </c>
      <c r="L1948" s="161">
        <f>Dane_baza!AU1937</f>
        <v>87007</v>
      </c>
      <c r="M1948" s="161">
        <f>Dane_baza!AV1937</f>
        <v>1031344</v>
      </c>
      <c r="N1948" s="161">
        <f>Dane_baza!AY1937</f>
        <v>30661751</v>
      </c>
      <c r="O1948" s="161">
        <f>Dane_baza!AZ1937</f>
        <v>845041</v>
      </c>
      <c r="P1948" s="161">
        <f>Dane_baza!AW1937</f>
        <v>0</v>
      </c>
      <c r="Q1948" s="161">
        <f>Dane_baza!AX1937</f>
        <v>0</v>
      </c>
      <c r="R1948" s="212">
        <f t="shared" si="100"/>
        <v>73157092</v>
      </c>
      <c r="S1948" s="212">
        <f>Dane_baza!BU1937</f>
        <v>76779133.469999999</v>
      </c>
      <c r="T1948" s="212">
        <f>Dane_baza!BV1937</f>
        <v>5156809.57</v>
      </c>
      <c r="U1948" s="212">
        <f>Dane_baza!BW1937</f>
        <v>0</v>
      </c>
      <c r="V1948" s="212">
        <f t="shared" si="98"/>
        <v>81935943.039999992</v>
      </c>
      <c r="W1948" s="161">
        <f t="shared" si="99"/>
        <v>8778851.0399999917</v>
      </c>
      <c r="AA1948" s="36"/>
    </row>
    <row r="1949" spans="1:27" ht="14.45" x14ac:dyDescent="0.3">
      <c r="A1949" s="197" t="s">
        <v>206</v>
      </c>
      <c r="B1949" s="197" t="s">
        <v>77</v>
      </c>
      <c r="C1949" s="197" t="s">
        <v>32</v>
      </c>
      <c r="D1949" s="197" t="s">
        <v>36</v>
      </c>
      <c r="E1949" s="197" t="s">
        <v>31</v>
      </c>
      <c r="F1949" s="195" t="s">
        <v>4830</v>
      </c>
      <c r="G1949" s="195" t="s">
        <v>1842</v>
      </c>
      <c r="H1949" s="161">
        <f>Dane_baza!AR1938</f>
        <v>5969133</v>
      </c>
      <c r="I1949" s="161">
        <f>Dane_baza!AS1938</f>
        <v>55634</v>
      </c>
      <c r="J1949" s="161">
        <f>Dane_baza!BX1938</f>
        <v>409696</v>
      </c>
      <c r="K1949" s="161">
        <f>Dane_baza!AT1938</f>
        <v>10604532</v>
      </c>
      <c r="L1949" s="161">
        <f>Dane_baza!AU1938</f>
        <v>126288</v>
      </c>
      <c r="M1949" s="161">
        <f>Dane_baza!AV1938</f>
        <v>835670</v>
      </c>
      <c r="N1949" s="161">
        <f>Dane_baza!AY1938</f>
        <v>16947435</v>
      </c>
      <c r="O1949" s="161">
        <f>Dane_baza!AZ1938</f>
        <v>358453</v>
      </c>
      <c r="P1949" s="161">
        <f>Dane_baza!AW1938</f>
        <v>0</v>
      </c>
      <c r="Q1949" s="161">
        <f>Dane_baza!AX1938</f>
        <v>0</v>
      </c>
      <c r="R1949" s="212">
        <f t="shared" si="100"/>
        <v>35306841</v>
      </c>
      <c r="S1949" s="212">
        <f>Dane_baza!BU1938</f>
        <v>18705444</v>
      </c>
      <c r="T1949" s="212">
        <f>Dane_baza!BV1938</f>
        <v>126553.9</v>
      </c>
      <c r="U1949" s="212">
        <f>Dane_baza!BW1938</f>
        <v>20260323.109999999</v>
      </c>
      <c r="V1949" s="212">
        <f t="shared" si="98"/>
        <v>39092321.009999998</v>
      </c>
      <c r="W1949" s="161">
        <f t="shared" si="99"/>
        <v>3785480.0099999979</v>
      </c>
      <c r="AA1949" s="36"/>
    </row>
    <row r="1950" spans="1:27" ht="14.45" x14ac:dyDescent="0.3">
      <c r="A1950" s="197" t="s">
        <v>206</v>
      </c>
      <c r="B1950" s="197" t="s">
        <v>77</v>
      </c>
      <c r="C1950" s="197" t="s">
        <v>37</v>
      </c>
      <c r="D1950" s="197" t="s">
        <v>40</v>
      </c>
      <c r="E1950" s="197" t="s">
        <v>31</v>
      </c>
      <c r="F1950" s="195" t="s">
        <v>4831</v>
      </c>
      <c r="G1950" s="195" t="s">
        <v>1843</v>
      </c>
      <c r="H1950" s="161">
        <f>Dane_baza!AR1939</f>
        <v>4078178</v>
      </c>
      <c r="I1950" s="161">
        <f>Dane_baza!AS1939</f>
        <v>43004</v>
      </c>
      <c r="J1950" s="161">
        <f>Dane_baza!BX1939</f>
        <v>379287</v>
      </c>
      <c r="K1950" s="161">
        <f>Dane_baza!AT1939</f>
        <v>11727299</v>
      </c>
      <c r="L1950" s="161">
        <f>Dane_baza!AU1939</f>
        <v>488479</v>
      </c>
      <c r="M1950" s="161">
        <f>Dane_baza!AV1939</f>
        <v>1102963</v>
      </c>
      <c r="N1950" s="161">
        <f>Dane_baza!AY1939</f>
        <v>14816779</v>
      </c>
      <c r="O1950" s="161">
        <f>Dane_baza!AZ1939</f>
        <v>374673</v>
      </c>
      <c r="P1950" s="161">
        <f>Dane_baza!AW1939</f>
        <v>0</v>
      </c>
      <c r="Q1950" s="161">
        <f>Dane_baza!AX1939</f>
        <v>0</v>
      </c>
      <c r="R1950" s="212">
        <f t="shared" si="100"/>
        <v>33010662</v>
      </c>
      <c r="S1950" s="212">
        <f>Dane_baza!BU1939</f>
        <v>14399103.35</v>
      </c>
      <c r="T1950" s="212">
        <f>Dane_baza!BV1939</f>
        <v>7293.09</v>
      </c>
      <c r="U1950" s="212">
        <f>Dane_baza!BW1939</f>
        <v>22565545.010000002</v>
      </c>
      <c r="V1950" s="212">
        <f t="shared" si="98"/>
        <v>36971941.450000003</v>
      </c>
      <c r="W1950" s="161">
        <f t="shared" si="99"/>
        <v>3961279.450000003</v>
      </c>
      <c r="AA1950" s="36"/>
    </row>
    <row r="1951" spans="1:27" ht="14.45" x14ac:dyDescent="0.3">
      <c r="A1951" s="197" t="s">
        <v>206</v>
      </c>
      <c r="B1951" s="197" t="s">
        <v>77</v>
      </c>
      <c r="C1951" s="197" t="s">
        <v>39</v>
      </c>
      <c r="D1951" s="197" t="s">
        <v>40</v>
      </c>
      <c r="E1951" s="197" t="s">
        <v>31</v>
      </c>
      <c r="F1951" s="195" t="s">
        <v>4832</v>
      </c>
      <c r="G1951" s="195" t="s">
        <v>1844</v>
      </c>
      <c r="H1951" s="161">
        <f>Dane_baza!AR1940</f>
        <v>4579230</v>
      </c>
      <c r="I1951" s="161">
        <f>Dane_baza!AS1940</f>
        <v>19560</v>
      </c>
      <c r="J1951" s="161">
        <f>Dane_baza!BX1940</f>
        <v>320586</v>
      </c>
      <c r="K1951" s="161">
        <f>Dane_baza!AT1940</f>
        <v>8516229</v>
      </c>
      <c r="L1951" s="161">
        <f>Dane_baza!AU1940</f>
        <v>13859</v>
      </c>
      <c r="M1951" s="161">
        <f>Dane_baza!AV1940</f>
        <v>806997</v>
      </c>
      <c r="N1951" s="161">
        <f>Dane_baza!AY1940</f>
        <v>8908679</v>
      </c>
      <c r="O1951" s="161">
        <f>Dane_baza!AZ1940</f>
        <v>256270</v>
      </c>
      <c r="P1951" s="161">
        <f>Dane_baza!AW1940</f>
        <v>0</v>
      </c>
      <c r="Q1951" s="161">
        <f>Dane_baza!AX1940</f>
        <v>0</v>
      </c>
      <c r="R1951" s="212">
        <f t="shared" si="100"/>
        <v>23421410</v>
      </c>
      <c r="S1951" s="212">
        <f>Dane_baza!BU1940</f>
        <v>14300415.42</v>
      </c>
      <c r="T1951" s="212">
        <f>Dane_baza!BV1940</f>
        <v>0</v>
      </c>
      <c r="U1951" s="212">
        <f>Dane_baza!BW1940</f>
        <v>11120994.582576374</v>
      </c>
      <c r="V1951" s="212">
        <f t="shared" si="98"/>
        <v>25421410.002576374</v>
      </c>
      <c r="W1951" s="161">
        <f t="shared" si="99"/>
        <v>2000000.0025763735</v>
      </c>
      <c r="AA1951" s="36"/>
    </row>
    <row r="1952" spans="1:27" ht="14.45" x14ac:dyDescent="0.3">
      <c r="A1952" s="197" t="s">
        <v>206</v>
      </c>
      <c r="B1952" s="197" t="s">
        <v>77</v>
      </c>
      <c r="C1952" s="197" t="s">
        <v>42</v>
      </c>
      <c r="D1952" s="197" t="s">
        <v>36</v>
      </c>
      <c r="E1952" s="197" t="s">
        <v>31</v>
      </c>
      <c r="F1952" s="195" t="s">
        <v>4833</v>
      </c>
      <c r="G1952" s="195" t="s">
        <v>1845</v>
      </c>
      <c r="H1952" s="161">
        <f>Dane_baza!AR1941</f>
        <v>6005242</v>
      </c>
      <c r="I1952" s="161">
        <f>Dane_baza!AS1941</f>
        <v>190694</v>
      </c>
      <c r="J1952" s="161">
        <f>Dane_baza!BX1941</f>
        <v>371067</v>
      </c>
      <c r="K1952" s="161">
        <f>Dane_baza!AT1941</f>
        <v>7826977</v>
      </c>
      <c r="L1952" s="161">
        <f>Dane_baza!AU1941</f>
        <v>115234</v>
      </c>
      <c r="M1952" s="161">
        <f>Dane_baza!AV1941</f>
        <v>291351</v>
      </c>
      <c r="N1952" s="161">
        <f>Dane_baza!AY1941</f>
        <v>13343769</v>
      </c>
      <c r="O1952" s="161">
        <f>Dane_baza!AZ1941</f>
        <v>251404</v>
      </c>
      <c r="P1952" s="161">
        <f>Dane_baza!AW1941</f>
        <v>0</v>
      </c>
      <c r="Q1952" s="161">
        <f>Dane_baza!AX1941</f>
        <v>0</v>
      </c>
      <c r="R1952" s="212">
        <f t="shared" si="100"/>
        <v>28395738</v>
      </c>
      <c r="S1952" s="212">
        <f>Dane_baza!BU1941</f>
        <v>18592682.629999999</v>
      </c>
      <c r="T1952" s="212">
        <f>Dane_baza!BV1941</f>
        <v>55638.7</v>
      </c>
      <c r="U1952" s="212">
        <f>Dane_baza!BW1941</f>
        <v>12402053.130000001</v>
      </c>
      <c r="V1952" s="212">
        <f t="shared" si="98"/>
        <v>31050374.460000001</v>
      </c>
      <c r="W1952" s="161">
        <f t="shared" si="99"/>
        <v>2654636.4600000009</v>
      </c>
      <c r="AA1952" s="36"/>
    </row>
    <row r="1953" spans="1:27" ht="14.45" x14ac:dyDescent="0.3">
      <c r="A1953" s="197" t="s">
        <v>206</v>
      </c>
      <c r="B1953" s="197" t="s">
        <v>77</v>
      </c>
      <c r="C1953" s="197" t="s">
        <v>44</v>
      </c>
      <c r="D1953" s="197" t="s">
        <v>36</v>
      </c>
      <c r="E1953" s="197" t="s">
        <v>31</v>
      </c>
      <c r="F1953" s="195" t="s">
        <v>4834</v>
      </c>
      <c r="G1953" s="195" t="s">
        <v>1846</v>
      </c>
      <c r="H1953" s="161">
        <f>Dane_baza!AR1942</f>
        <v>4857723</v>
      </c>
      <c r="I1953" s="161">
        <f>Dane_baza!AS1942</f>
        <v>82249</v>
      </c>
      <c r="J1953" s="161">
        <f>Dane_baza!BX1942</f>
        <v>313484</v>
      </c>
      <c r="K1953" s="161">
        <f>Dane_baza!AT1942</f>
        <v>7108188</v>
      </c>
      <c r="L1953" s="161">
        <f>Dane_baza!AU1942</f>
        <v>0</v>
      </c>
      <c r="M1953" s="161">
        <f>Dane_baza!AV1942</f>
        <v>413198</v>
      </c>
      <c r="N1953" s="161">
        <f>Dane_baza!AY1942</f>
        <v>10982479</v>
      </c>
      <c r="O1953" s="161">
        <f>Dane_baza!AZ1942</f>
        <v>212477</v>
      </c>
      <c r="P1953" s="161">
        <f>Dane_baza!AW1942</f>
        <v>0</v>
      </c>
      <c r="Q1953" s="161">
        <f>Dane_baza!AX1942</f>
        <v>0</v>
      </c>
      <c r="R1953" s="212">
        <f t="shared" si="100"/>
        <v>23969798</v>
      </c>
      <c r="S1953" s="212">
        <f>Dane_baza!BU1942</f>
        <v>12435630.890000001</v>
      </c>
      <c r="T1953" s="212">
        <f>Dane_baza!BV1942</f>
        <v>104049.26</v>
      </c>
      <c r="U1953" s="212">
        <f>Dane_baza!BW1942</f>
        <v>13430117.843865614</v>
      </c>
      <c r="V1953" s="212">
        <f t="shared" si="98"/>
        <v>25969797.993865617</v>
      </c>
      <c r="W1953" s="161">
        <f t="shared" si="99"/>
        <v>1999999.9938656166</v>
      </c>
      <c r="AA1953" s="36"/>
    </row>
    <row r="1954" spans="1:27" ht="14.45" x14ac:dyDescent="0.3">
      <c r="A1954" s="197" t="s">
        <v>206</v>
      </c>
      <c r="B1954" s="197" t="s">
        <v>77</v>
      </c>
      <c r="C1954" s="197" t="s">
        <v>51</v>
      </c>
      <c r="D1954" s="197" t="s">
        <v>36</v>
      </c>
      <c r="E1954" s="197" t="s">
        <v>31</v>
      </c>
      <c r="F1954" s="195" t="s">
        <v>4835</v>
      </c>
      <c r="G1954" s="195" t="s">
        <v>1847</v>
      </c>
      <c r="H1954" s="161">
        <f>Dane_baza!AR1943</f>
        <v>7500732</v>
      </c>
      <c r="I1954" s="161">
        <f>Dane_baza!AS1943</f>
        <v>292434</v>
      </c>
      <c r="J1954" s="161">
        <f>Dane_baza!BX1943</f>
        <v>411253</v>
      </c>
      <c r="K1954" s="161">
        <f>Dane_baza!AT1943</f>
        <v>9031228</v>
      </c>
      <c r="L1954" s="161">
        <f>Dane_baza!AU1943</f>
        <v>0</v>
      </c>
      <c r="M1954" s="161">
        <f>Dane_baza!AV1943</f>
        <v>517590</v>
      </c>
      <c r="N1954" s="161">
        <f>Dane_baza!AY1943</f>
        <v>16963479</v>
      </c>
      <c r="O1954" s="161">
        <f>Dane_baza!AZ1943</f>
        <v>348721</v>
      </c>
      <c r="P1954" s="161">
        <f>Dane_baza!AW1943</f>
        <v>0</v>
      </c>
      <c r="Q1954" s="161">
        <f>Dane_baza!AX1943</f>
        <v>0</v>
      </c>
      <c r="R1954" s="212">
        <f t="shared" si="100"/>
        <v>35065437</v>
      </c>
      <c r="S1954" s="212">
        <f>Dane_baza!BU1943</f>
        <v>18357508.399999999</v>
      </c>
      <c r="T1954" s="212">
        <f>Dane_baza!BV1943</f>
        <v>471755.82</v>
      </c>
      <c r="U1954" s="212">
        <f>Dane_baza!BW1943</f>
        <v>20444025.219999999</v>
      </c>
      <c r="V1954" s="212">
        <f t="shared" si="98"/>
        <v>39273289.439999998</v>
      </c>
      <c r="W1954" s="161">
        <f t="shared" si="99"/>
        <v>4207852.4399999976</v>
      </c>
      <c r="AA1954" s="36"/>
    </row>
    <row r="1955" spans="1:27" ht="14.45" x14ac:dyDescent="0.3">
      <c r="A1955" s="197" t="s">
        <v>206</v>
      </c>
      <c r="B1955" s="197" t="s">
        <v>77</v>
      </c>
      <c r="C1955" s="197" t="s">
        <v>75</v>
      </c>
      <c r="D1955" s="197" t="s">
        <v>36</v>
      </c>
      <c r="E1955" s="197" t="s">
        <v>31</v>
      </c>
      <c r="F1955" s="195" t="s">
        <v>4836</v>
      </c>
      <c r="G1955" s="195" t="s">
        <v>1848</v>
      </c>
      <c r="H1955" s="161">
        <f>Dane_baza!AR1944</f>
        <v>2324572</v>
      </c>
      <c r="I1955" s="161">
        <f>Dane_baza!AS1944</f>
        <v>21894</v>
      </c>
      <c r="J1955" s="161">
        <f>Dane_baza!BX1944</f>
        <v>183156</v>
      </c>
      <c r="K1955" s="161">
        <f>Dane_baza!AT1944</f>
        <v>4957715</v>
      </c>
      <c r="L1955" s="161">
        <f>Dane_baza!AU1944</f>
        <v>0</v>
      </c>
      <c r="M1955" s="161">
        <f>Dane_baza!AV1944</f>
        <v>1202616</v>
      </c>
      <c r="N1955" s="161">
        <f>Dane_baza!AY1944</f>
        <v>5956716</v>
      </c>
      <c r="O1955" s="161">
        <f>Dane_baza!AZ1944</f>
        <v>102183</v>
      </c>
      <c r="P1955" s="161">
        <f>Dane_baza!AW1944</f>
        <v>0</v>
      </c>
      <c r="Q1955" s="161">
        <f>Dane_baza!AX1944</f>
        <v>0</v>
      </c>
      <c r="R1955" s="212">
        <f t="shared" si="100"/>
        <v>14748852</v>
      </c>
      <c r="S1955" s="212">
        <f>Dane_baza!BU1944</f>
        <v>7147086.1100000003</v>
      </c>
      <c r="T1955" s="212">
        <f>Dane_baza!BV1944</f>
        <v>35386.400000000001</v>
      </c>
      <c r="U1955" s="212">
        <f>Dane_baza!BW1944</f>
        <v>8566379.4900000002</v>
      </c>
      <c r="V1955" s="212">
        <f t="shared" si="98"/>
        <v>15748852</v>
      </c>
      <c r="W1955" s="161">
        <f t="shared" si="99"/>
        <v>1000000</v>
      </c>
      <c r="AA1955" s="36"/>
    </row>
    <row r="1956" spans="1:27" ht="14.45" x14ac:dyDescent="0.3">
      <c r="A1956" s="197" t="s">
        <v>206</v>
      </c>
      <c r="B1956" s="197" t="s">
        <v>77</v>
      </c>
      <c r="C1956" s="197" t="s">
        <v>77</v>
      </c>
      <c r="D1956" s="197" t="s">
        <v>40</v>
      </c>
      <c r="E1956" s="197" t="s">
        <v>31</v>
      </c>
      <c r="F1956" s="195" t="s">
        <v>4837</v>
      </c>
      <c r="G1956" s="195" t="s">
        <v>1849</v>
      </c>
      <c r="H1956" s="161">
        <f>Dane_baza!AR1945</f>
        <v>2782715</v>
      </c>
      <c r="I1956" s="161">
        <f>Dane_baza!AS1945</f>
        <v>42336</v>
      </c>
      <c r="J1956" s="161">
        <f>Dane_baza!BX1945</f>
        <v>216072</v>
      </c>
      <c r="K1956" s="161">
        <f>Dane_baza!AT1945</f>
        <v>5624943</v>
      </c>
      <c r="L1956" s="161">
        <f>Dane_baza!AU1945</f>
        <v>0</v>
      </c>
      <c r="M1956" s="161">
        <f>Dane_baza!AV1945</f>
        <v>979254</v>
      </c>
      <c r="N1956" s="161">
        <f>Dane_baza!AY1945</f>
        <v>5601555</v>
      </c>
      <c r="O1956" s="161">
        <f>Dane_baza!AZ1945</f>
        <v>121647</v>
      </c>
      <c r="P1956" s="161">
        <f>Dane_baza!AW1945</f>
        <v>0</v>
      </c>
      <c r="Q1956" s="161">
        <f>Dane_baza!AX1945</f>
        <v>0</v>
      </c>
      <c r="R1956" s="212">
        <f t="shared" si="100"/>
        <v>15368522</v>
      </c>
      <c r="S1956" s="212">
        <f>Dane_baza!BU1945</f>
        <v>8611200.6400000006</v>
      </c>
      <c r="T1956" s="212">
        <f>Dane_baza!BV1945</f>
        <v>55106.98</v>
      </c>
      <c r="U1956" s="212">
        <f>Dane_baza!BW1945</f>
        <v>8202214.3869986804</v>
      </c>
      <c r="V1956" s="212">
        <f t="shared" si="98"/>
        <v>16868522.006998681</v>
      </c>
      <c r="W1956" s="161">
        <f t="shared" si="99"/>
        <v>1500000.0069986805</v>
      </c>
      <c r="AA1956" s="36"/>
    </row>
    <row r="1957" spans="1:27" ht="14.45" x14ac:dyDescent="0.3">
      <c r="A1957" s="197" t="s">
        <v>206</v>
      </c>
      <c r="B1957" s="197" t="s">
        <v>90</v>
      </c>
      <c r="C1957" s="197" t="s">
        <v>33</v>
      </c>
      <c r="D1957" s="197" t="s">
        <v>34</v>
      </c>
      <c r="E1957" s="197" t="s">
        <v>31</v>
      </c>
      <c r="F1957" s="195" t="s">
        <v>4838</v>
      </c>
      <c r="G1957" s="195" t="s">
        <v>1850</v>
      </c>
      <c r="H1957" s="161">
        <f>Dane_baza!AR1946</f>
        <v>53349865</v>
      </c>
      <c r="I1957" s="161">
        <f>Dane_baza!AS1946</f>
        <v>5673474</v>
      </c>
      <c r="J1957" s="161">
        <f>Dane_baza!BX1946</f>
        <v>2120329</v>
      </c>
      <c r="K1957" s="161">
        <f>Dane_baza!AT1946</f>
        <v>14952670</v>
      </c>
      <c r="L1957" s="161">
        <f>Dane_baza!AU1946</f>
        <v>321959</v>
      </c>
      <c r="M1957" s="161">
        <f>Dane_baza!AV1946</f>
        <v>1682165</v>
      </c>
      <c r="N1957" s="161">
        <f>Dane_baza!AY1946</f>
        <v>45068647</v>
      </c>
      <c r="O1957" s="161">
        <f>Dane_baza!AZ1946</f>
        <v>1409483</v>
      </c>
      <c r="P1957" s="161">
        <f>Dane_baza!AW1946</f>
        <v>0</v>
      </c>
      <c r="Q1957" s="161">
        <f>Dane_baza!AX1946</f>
        <v>0</v>
      </c>
      <c r="R1957" s="212">
        <f t="shared" si="100"/>
        <v>124578592</v>
      </c>
      <c r="S1957" s="212">
        <f>Dane_baza!BU1946</f>
        <v>132447307.67</v>
      </c>
      <c r="T1957" s="212">
        <f>Dane_baza!BV1946</f>
        <v>4058933.01</v>
      </c>
      <c r="U1957" s="212">
        <f>Dane_baza!BW1946</f>
        <v>0</v>
      </c>
      <c r="V1957" s="212">
        <f t="shared" si="98"/>
        <v>136506240.68000001</v>
      </c>
      <c r="W1957" s="161">
        <f t="shared" si="99"/>
        <v>11927648.680000007</v>
      </c>
      <c r="AA1957" s="36"/>
    </row>
    <row r="1958" spans="1:27" ht="14.45" x14ac:dyDescent="0.3">
      <c r="A1958" s="197" t="s">
        <v>206</v>
      </c>
      <c r="B1958" s="197" t="s">
        <v>90</v>
      </c>
      <c r="C1958" s="197" t="s">
        <v>32</v>
      </c>
      <c r="D1958" s="197" t="s">
        <v>36</v>
      </c>
      <c r="E1958" s="197" t="s">
        <v>31</v>
      </c>
      <c r="F1958" s="195" t="s">
        <v>4839</v>
      </c>
      <c r="G1958" s="195" t="s">
        <v>1851</v>
      </c>
      <c r="H1958" s="161">
        <f>Dane_baza!AR1947</f>
        <v>7172372</v>
      </c>
      <c r="I1958" s="161">
        <f>Dane_baza!AS1947</f>
        <v>255169</v>
      </c>
      <c r="J1958" s="161">
        <f>Dane_baza!BX1947</f>
        <v>414339</v>
      </c>
      <c r="K1958" s="161">
        <f>Dane_baza!AT1947</f>
        <v>9568403</v>
      </c>
      <c r="L1958" s="161">
        <f>Dane_baza!AU1947</f>
        <v>0</v>
      </c>
      <c r="M1958" s="161">
        <f>Dane_baza!AV1947</f>
        <v>437165</v>
      </c>
      <c r="N1958" s="161">
        <f>Dane_baza!AY1947</f>
        <v>9096729</v>
      </c>
      <c r="O1958" s="161">
        <f>Dane_baza!AZ1947</f>
        <v>170306</v>
      </c>
      <c r="P1958" s="161">
        <f>Dane_baza!AW1947</f>
        <v>0</v>
      </c>
      <c r="Q1958" s="161">
        <f>Dane_baza!AX1947</f>
        <v>0</v>
      </c>
      <c r="R1958" s="212">
        <f t="shared" si="100"/>
        <v>27114483</v>
      </c>
      <c r="S1958" s="212">
        <f>Dane_baza!BU1947</f>
        <v>20282348.100000001</v>
      </c>
      <c r="T1958" s="212">
        <f>Dane_baza!BV1947</f>
        <v>453613.42</v>
      </c>
      <c r="U1958" s="212">
        <f>Dane_baza!BW1947</f>
        <v>8378521.4822401321</v>
      </c>
      <c r="V1958" s="212">
        <f t="shared" si="98"/>
        <v>29114483.002240136</v>
      </c>
      <c r="W1958" s="161">
        <f t="shared" si="99"/>
        <v>2000000.0022401363</v>
      </c>
      <c r="AA1958" s="36"/>
    </row>
    <row r="1959" spans="1:27" ht="14.45" x14ac:dyDescent="0.3">
      <c r="A1959" s="197" t="s">
        <v>206</v>
      </c>
      <c r="B1959" s="197" t="s">
        <v>90</v>
      </c>
      <c r="C1959" s="197" t="s">
        <v>37</v>
      </c>
      <c r="D1959" s="197" t="s">
        <v>36</v>
      </c>
      <c r="E1959" s="197" t="s">
        <v>31</v>
      </c>
      <c r="F1959" s="195" t="s">
        <v>4840</v>
      </c>
      <c r="G1959" s="195" t="s">
        <v>1852</v>
      </c>
      <c r="H1959" s="161">
        <f>Dane_baza!AR1948</f>
        <v>4403558</v>
      </c>
      <c r="I1959" s="161">
        <f>Dane_baza!AS1948</f>
        <v>24686</v>
      </c>
      <c r="J1959" s="161">
        <f>Dane_baza!BX1948</f>
        <v>254988</v>
      </c>
      <c r="K1959" s="161">
        <f>Dane_baza!AT1948</f>
        <v>4354960</v>
      </c>
      <c r="L1959" s="161">
        <f>Dane_baza!AU1948</f>
        <v>154071</v>
      </c>
      <c r="M1959" s="161">
        <f>Dane_baza!AV1948</f>
        <v>304458</v>
      </c>
      <c r="N1959" s="161">
        <f>Dane_baza!AY1948</f>
        <v>6638482</v>
      </c>
      <c r="O1959" s="161">
        <f>Dane_baza!AZ1948</f>
        <v>160574</v>
      </c>
      <c r="P1959" s="161">
        <f>Dane_baza!AW1948</f>
        <v>0</v>
      </c>
      <c r="Q1959" s="161">
        <f>Dane_baza!AX1948</f>
        <v>0</v>
      </c>
      <c r="R1959" s="212">
        <f t="shared" si="100"/>
        <v>16295777</v>
      </c>
      <c r="S1959" s="212">
        <f>Dane_baza!BU1948</f>
        <v>13080256.24</v>
      </c>
      <c r="T1959" s="212">
        <f>Dane_baza!BV1948</f>
        <v>80346.48</v>
      </c>
      <c r="U1959" s="212">
        <f>Dane_baza!BW1948</f>
        <v>4635174.2854555547</v>
      </c>
      <c r="V1959" s="212">
        <f t="shared" si="98"/>
        <v>17795777.005455554</v>
      </c>
      <c r="W1959" s="161">
        <f t="shared" si="99"/>
        <v>1500000.0054555535</v>
      </c>
      <c r="AA1959" s="36"/>
    </row>
    <row r="1960" spans="1:27" ht="14.45" x14ac:dyDescent="0.3">
      <c r="A1960" s="197" t="s">
        <v>206</v>
      </c>
      <c r="B1960" s="197" t="s">
        <v>90</v>
      </c>
      <c r="C1960" s="197" t="s">
        <v>39</v>
      </c>
      <c r="D1960" s="197" t="s">
        <v>36</v>
      </c>
      <c r="E1960" s="197" t="s">
        <v>31</v>
      </c>
      <c r="F1960" s="195" t="s">
        <v>4841</v>
      </c>
      <c r="G1960" s="195" t="s">
        <v>1853</v>
      </c>
      <c r="H1960" s="161">
        <f>Dane_baza!AR1949</f>
        <v>5591479</v>
      </c>
      <c r="I1960" s="161">
        <f>Dane_baza!AS1949</f>
        <v>86212</v>
      </c>
      <c r="J1960" s="161">
        <f>Dane_baza!BX1949</f>
        <v>284336</v>
      </c>
      <c r="K1960" s="161">
        <f>Dane_baza!AT1949</f>
        <v>5598452</v>
      </c>
      <c r="L1960" s="161">
        <f>Dane_baza!AU1949</f>
        <v>102133</v>
      </c>
      <c r="M1960" s="161">
        <f>Dane_baza!AV1949</f>
        <v>409109</v>
      </c>
      <c r="N1960" s="161">
        <f>Dane_baza!AY1949</f>
        <v>9755234</v>
      </c>
      <c r="O1960" s="161">
        <f>Dane_baza!AZ1949</f>
        <v>283843</v>
      </c>
      <c r="P1960" s="161">
        <f>Dane_baza!AW1949</f>
        <v>0</v>
      </c>
      <c r="Q1960" s="161">
        <f>Dane_baza!AX1949</f>
        <v>0</v>
      </c>
      <c r="R1960" s="212">
        <f t="shared" si="100"/>
        <v>22110798</v>
      </c>
      <c r="S1960" s="212">
        <f>Dane_baza!BU1949</f>
        <v>16310166.5</v>
      </c>
      <c r="T1960" s="212">
        <f>Dane_baza!BV1949</f>
        <v>19649.580000000002</v>
      </c>
      <c r="U1960" s="212">
        <f>Dane_baza!BW1949</f>
        <v>8434277.6799999997</v>
      </c>
      <c r="V1960" s="212">
        <f t="shared" si="98"/>
        <v>24764093.759999998</v>
      </c>
      <c r="W1960" s="161">
        <f t="shared" si="99"/>
        <v>2653295.7599999979</v>
      </c>
      <c r="AA1960" s="36"/>
    </row>
    <row r="1961" spans="1:27" ht="14.45" x14ac:dyDescent="0.3">
      <c r="A1961" s="197" t="s">
        <v>206</v>
      </c>
      <c r="B1961" s="197" t="s">
        <v>90</v>
      </c>
      <c r="C1961" s="197" t="s">
        <v>42</v>
      </c>
      <c r="D1961" s="197" t="s">
        <v>40</v>
      </c>
      <c r="E1961" s="197" t="s">
        <v>31</v>
      </c>
      <c r="F1961" s="195" t="s">
        <v>4842</v>
      </c>
      <c r="G1961" s="195" t="s">
        <v>1854</v>
      </c>
      <c r="H1961" s="161">
        <f>Dane_baza!AR1950</f>
        <v>11569336</v>
      </c>
      <c r="I1961" s="161">
        <f>Dane_baza!AS1950</f>
        <v>447234</v>
      </c>
      <c r="J1961" s="161">
        <f>Dane_baza!BX1950</f>
        <v>468024</v>
      </c>
      <c r="K1961" s="161">
        <f>Dane_baza!AT1950</f>
        <v>4943204</v>
      </c>
      <c r="L1961" s="161">
        <f>Dane_baza!AU1950</f>
        <v>0</v>
      </c>
      <c r="M1961" s="161">
        <f>Dane_baza!AV1950</f>
        <v>985957</v>
      </c>
      <c r="N1961" s="161">
        <f>Dane_baza!AY1950</f>
        <v>11191393</v>
      </c>
      <c r="O1961" s="161">
        <f>Dane_baza!AZ1950</f>
        <v>293575</v>
      </c>
      <c r="P1961" s="161">
        <f>Dane_baza!AW1950</f>
        <v>0</v>
      </c>
      <c r="Q1961" s="161">
        <f>Dane_baza!AX1950</f>
        <v>0</v>
      </c>
      <c r="R1961" s="212">
        <f t="shared" si="100"/>
        <v>29898723</v>
      </c>
      <c r="S1961" s="212">
        <f>Dane_baza!BU1950</f>
        <v>30000344.640000001</v>
      </c>
      <c r="T1961" s="212">
        <f>Dane_baza!BV1950</f>
        <v>761184.06</v>
      </c>
      <c r="U1961" s="212">
        <f>Dane_baza!BW1950</f>
        <v>1637194.3001999967</v>
      </c>
      <c r="V1961" s="212">
        <f t="shared" si="98"/>
        <v>32398723.000199996</v>
      </c>
      <c r="W1961" s="161">
        <f t="shared" si="99"/>
        <v>2500000.0001999959</v>
      </c>
      <c r="AA1961" s="36"/>
    </row>
    <row r="1962" spans="1:27" ht="14.45" x14ac:dyDescent="0.3">
      <c r="A1962" s="197" t="s">
        <v>206</v>
      </c>
      <c r="B1962" s="197" t="s">
        <v>92</v>
      </c>
      <c r="C1962" s="197" t="s">
        <v>33</v>
      </c>
      <c r="D1962" s="197" t="s">
        <v>34</v>
      </c>
      <c r="E1962" s="197" t="s">
        <v>31</v>
      </c>
      <c r="F1962" s="195" t="s">
        <v>4843</v>
      </c>
      <c r="G1962" s="195" t="s">
        <v>1855</v>
      </c>
      <c r="H1962" s="161">
        <f>Dane_baza!AR1951</f>
        <v>59036164</v>
      </c>
      <c r="I1962" s="161">
        <f>Dane_baza!AS1951</f>
        <v>4020210</v>
      </c>
      <c r="J1962" s="161">
        <f>Dane_baza!BX1951</f>
        <v>2328190</v>
      </c>
      <c r="K1962" s="161">
        <f>Dane_baza!AT1951</f>
        <v>7565768</v>
      </c>
      <c r="L1962" s="161">
        <f>Dane_baza!AU1951</f>
        <v>938510</v>
      </c>
      <c r="M1962" s="161">
        <f>Dane_baza!AV1951</f>
        <v>2519321</v>
      </c>
      <c r="N1962" s="161">
        <f>Dane_baza!AY1951</f>
        <v>62299599</v>
      </c>
      <c r="O1962" s="161">
        <f>Dane_baza!AZ1951</f>
        <v>1548972</v>
      </c>
      <c r="P1962" s="161">
        <f>Dane_baza!AW1951</f>
        <v>0</v>
      </c>
      <c r="Q1962" s="161">
        <f>Dane_baza!AX1951</f>
        <v>0</v>
      </c>
      <c r="R1962" s="212">
        <f t="shared" si="100"/>
        <v>140256734</v>
      </c>
      <c r="S1962" s="212">
        <f>Dane_baza!BU1951</f>
        <v>145331248.27000001</v>
      </c>
      <c r="T1962" s="212">
        <f>Dane_baza!BV1951</f>
        <v>3881382.16</v>
      </c>
      <c r="U1962" s="212">
        <f>Dane_baza!BW1951</f>
        <v>0</v>
      </c>
      <c r="V1962" s="212">
        <f t="shared" si="98"/>
        <v>149212630.43000001</v>
      </c>
      <c r="W1962" s="161">
        <f t="shared" si="99"/>
        <v>8955896.4300000072</v>
      </c>
      <c r="AA1962" s="36"/>
    </row>
    <row r="1963" spans="1:27" ht="14.45" x14ac:dyDescent="0.3">
      <c r="A1963" s="197" t="s">
        <v>206</v>
      </c>
      <c r="B1963" s="197" t="s">
        <v>92</v>
      </c>
      <c r="C1963" s="197" t="s">
        <v>32</v>
      </c>
      <c r="D1963" s="197" t="s">
        <v>36</v>
      </c>
      <c r="E1963" s="197" t="s">
        <v>31</v>
      </c>
      <c r="F1963" s="195" t="s">
        <v>4844</v>
      </c>
      <c r="G1963" s="195" t="s">
        <v>599</v>
      </c>
      <c r="H1963" s="161">
        <f>Dane_baza!AR1952</f>
        <v>9331518</v>
      </c>
      <c r="I1963" s="161">
        <f>Dane_baza!AS1952</f>
        <v>284224</v>
      </c>
      <c r="J1963" s="161">
        <f>Dane_baza!BX1952</f>
        <v>550884</v>
      </c>
      <c r="K1963" s="161">
        <f>Dane_baza!AT1952</f>
        <v>12408823</v>
      </c>
      <c r="L1963" s="161">
        <f>Dane_baza!AU1952</f>
        <v>237885</v>
      </c>
      <c r="M1963" s="161">
        <f>Dane_baza!AV1952</f>
        <v>412910</v>
      </c>
      <c r="N1963" s="161">
        <f>Dane_baza!AY1952</f>
        <v>19459500</v>
      </c>
      <c r="O1963" s="161">
        <f>Dane_baza!AZ1952</f>
        <v>376295</v>
      </c>
      <c r="P1963" s="161">
        <f>Dane_baza!AW1952</f>
        <v>0</v>
      </c>
      <c r="Q1963" s="161">
        <f>Dane_baza!AX1952</f>
        <v>0</v>
      </c>
      <c r="R1963" s="212">
        <f t="shared" si="100"/>
        <v>43062039</v>
      </c>
      <c r="S1963" s="212">
        <f>Dane_baza!BU1952</f>
        <v>28368283.539999999</v>
      </c>
      <c r="T1963" s="212">
        <f>Dane_baza!BV1952</f>
        <v>320383.17</v>
      </c>
      <c r="U1963" s="212">
        <f>Dane_baza!BW1952</f>
        <v>17373372.291747667</v>
      </c>
      <c r="V1963" s="212">
        <f t="shared" si="98"/>
        <v>46062039.001747668</v>
      </c>
      <c r="W1963" s="161">
        <f t="shared" si="99"/>
        <v>3000000.0017476678</v>
      </c>
      <c r="AA1963" s="36"/>
    </row>
    <row r="1964" spans="1:27" ht="14.45" x14ac:dyDescent="0.3">
      <c r="A1964" s="197" t="s">
        <v>206</v>
      </c>
      <c r="B1964" s="197" t="s">
        <v>92</v>
      </c>
      <c r="C1964" s="197" t="s">
        <v>37</v>
      </c>
      <c r="D1964" s="197" t="s">
        <v>36</v>
      </c>
      <c r="E1964" s="197" t="s">
        <v>31</v>
      </c>
      <c r="F1964" s="195" t="s">
        <v>4845</v>
      </c>
      <c r="G1964" s="195" t="s">
        <v>1856</v>
      </c>
      <c r="H1964" s="161">
        <f>Dane_baza!AR1953</f>
        <v>7494758</v>
      </c>
      <c r="I1964" s="161">
        <f>Dane_baza!AS1953</f>
        <v>37019</v>
      </c>
      <c r="J1964" s="161">
        <f>Dane_baza!BX1953</f>
        <v>425554</v>
      </c>
      <c r="K1964" s="161">
        <f>Dane_baza!AT1953</f>
        <v>10696510</v>
      </c>
      <c r="L1964" s="161">
        <f>Dane_baza!AU1953</f>
        <v>78744</v>
      </c>
      <c r="M1964" s="161">
        <f>Dane_baza!AV1953</f>
        <v>1082084</v>
      </c>
      <c r="N1964" s="161">
        <f>Dane_baza!AY1953</f>
        <v>17157744</v>
      </c>
      <c r="O1964" s="161">
        <f>Dane_baza!AZ1953</f>
        <v>360075</v>
      </c>
      <c r="P1964" s="161">
        <f>Dane_baza!AW1953</f>
        <v>0</v>
      </c>
      <c r="Q1964" s="161">
        <f>Dane_baza!AX1953</f>
        <v>0</v>
      </c>
      <c r="R1964" s="212">
        <f t="shared" si="100"/>
        <v>37332488</v>
      </c>
      <c r="S1964" s="212">
        <f>Dane_baza!BU1953</f>
        <v>22961384.140000001</v>
      </c>
      <c r="T1964" s="212">
        <f>Dane_baza!BV1953</f>
        <v>58435.82</v>
      </c>
      <c r="U1964" s="212">
        <f>Dane_baza!BW1953</f>
        <v>16312667.829999998</v>
      </c>
      <c r="V1964" s="212">
        <f t="shared" si="98"/>
        <v>39332487.789999999</v>
      </c>
      <c r="W1964" s="161">
        <f t="shared" si="99"/>
        <v>1999999.7899999991</v>
      </c>
      <c r="AA1964" s="36"/>
    </row>
    <row r="1965" spans="1:27" ht="14.45" x14ac:dyDescent="0.3">
      <c r="A1965" s="197" t="s">
        <v>206</v>
      </c>
      <c r="B1965" s="197" t="s">
        <v>92</v>
      </c>
      <c r="C1965" s="197" t="s">
        <v>39</v>
      </c>
      <c r="D1965" s="197" t="s">
        <v>36</v>
      </c>
      <c r="E1965" s="197" t="s">
        <v>31</v>
      </c>
      <c r="F1965" s="195" t="s">
        <v>4846</v>
      </c>
      <c r="G1965" s="195" t="s">
        <v>1857</v>
      </c>
      <c r="H1965" s="161">
        <f>Dane_baza!AR1954</f>
        <v>13720757</v>
      </c>
      <c r="I1965" s="161">
        <f>Dane_baza!AS1954</f>
        <v>85038</v>
      </c>
      <c r="J1965" s="161">
        <f>Dane_baza!BX1954</f>
        <v>744158</v>
      </c>
      <c r="K1965" s="161">
        <f>Dane_baza!AT1954</f>
        <v>17290065</v>
      </c>
      <c r="L1965" s="161">
        <f>Dane_baza!AU1954</f>
        <v>363614</v>
      </c>
      <c r="M1965" s="161">
        <f>Dane_baza!AV1954</f>
        <v>1079067</v>
      </c>
      <c r="N1965" s="161">
        <f>Dane_baza!AY1954</f>
        <v>29062978</v>
      </c>
      <c r="O1965" s="161">
        <f>Dane_baza!AZ1954</f>
        <v>736370</v>
      </c>
      <c r="P1965" s="161">
        <f>Dane_baza!AW1954</f>
        <v>0</v>
      </c>
      <c r="Q1965" s="161">
        <f>Dane_baza!AX1954</f>
        <v>0</v>
      </c>
      <c r="R1965" s="212">
        <f t="shared" si="100"/>
        <v>63082047</v>
      </c>
      <c r="S1965" s="212">
        <f>Dane_baza!BU1954</f>
        <v>37386943.270000003</v>
      </c>
      <c r="T1965" s="212">
        <f>Dane_baza!BV1954</f>
        <v>163668.98000000001</v>
      </c>
      <c r="U1965" s="212">
        <f>Dane_baza!BW1954</f>
        <v>30441264.129999999</v>
      </c>
      <c r="V1965" s="212">
        <f t="shared" si="98"/>
        <v>67991876.379999995</v>
      </c>
      <c r="W1965" s="161">
        <f t="shared" si="99"/>
        <v>4909829.3799999952</v>
      </c>
      <c r="AA1965" s="36"/>
    </row>
    <row r="1966" spans="1:27" ht="14.45" x14ac:dyDescent="0.3">
      <c r="A1966" s="197" t="s">
        <v>206</v>
      </c>
      <c r="B1966" s="197" t="s">
        <v>92</v>
      </c>
      <c r="C1966" s="197" t="s">
        <v>42</v>
      </c>
      <c r="D1966" s="197" t="s">
        <v>40</v>
      </c>
      <c r="E1966" s="197" t="s">
        <v>31</v>
      </c>
      <c r="F1966" s="195" t="s">
        <v>4847</v>
      </c>
      <c r="G1966" s="195" t="s">
        <v>1858</v>
      </c>
      <c r="H1966" s="161">
        <f>Dane_baza!AR1955</f>
        <v>7467997</v>
      </c>
      <c r="I1966" s="161">
        <f>Dane_baza!AS1955</f>
        <v>342572</v>
      </c>
      <c r="J1966" s="161">
        <f>Dane_baza!BX1955</f>
        <v>338209</v>
      </c>
      <c r="K1966" s="161">
        <f>Dane_baza!AT1955</f>
        <v>4701283</v>
      </c>
      <c r="L1966" s="161">
        <f>Dane_baza!AU1955</f>
        <v>0</v>
      </c>
      <c r="M1966" s="161">
        <f>Dane_baza!AV1955</f>
        <v>345593</v>
      </c>
      <c r="N1966" s="161">
        <f>Dane_baza!AY1955</f>
        <v>9252413</v>
      </c>
      <c r="O1966" s="161">
        <f>Dane_baza!AZ1955</f>
        <v>189769</v>
      </c>
      <c r="P1966" s="161">
        <f>Dane_baza!AW1955</f>
        <v>0</v>
      </c>
      <c r="Q1966" s="161">
        <f>Dane_baza!AX1955</f>
        <v>0</v>
      </c>
      <c r="R1966" s="212">
        <f t="shared" si="100"/>
        <v>22637836</v>
      </c>
      <c r="S1966" s="212">
        <f>Dane_baza!BU1955</f>
        <v>19173797.940000001</v>
      </c>
      <c r="T1966" s="212">
        <f>Dane_baza!BV1955</f>
        <v>665692.5</v>
      </c>
      <c r="U1966" s="212">
        <f>Dane_baza!BW1955</f>
        <v>4798345.566300001</v>
      </c>
      <c r="V1966" s="212">
        <f t="shared" si="98"/>
        <v>24637836.006300002</v>
      </c>
      <c r="W1966" s="161">
        <f t="shared" si="99"/>
        <v>2000000.0063000023</v>
      </c>
      <c r="AA1966" s="36"/>
    </row>
    <row r="1967" spans="1:27" ht="14.45" x14ac:dyDescent="0.3">
      <c r="A1967" s="197" t="s">
        <v>206</v>
      </c>
      <c r="B1967" s="197" t="s">
        <v>93</v>
      </c>
      <c r="C1967" s="197" t="s">
        <v>33</v>
      </c>
      <c r="D1967" s="197" t="s">
        <v>36</v>
      </c>
      <c r="E1967" s="197" t="s">
        <v>31</v>
      </c>
      <c r="F1967" s="195" t="s">
        <v>4848</v>
      </c>
      <c r="G1967" s="195" t="s">
        <v>1859</v>
      </c>
      <c r="H1967" s="161">
        <f>Dane_baza!AR1956</f>
        <v>4863852</v>
      </c>
      <c r="I1967" s="161">
        <f>Dane_baza!AS1956</f>
        <v>388314</v>
      </c>
      <c r="J1967" s="161">
        <f>Dane_baza!BX1956</f>
        <v>384843</v>
      </c>
      <c r="K1967" s="161">
        <f>Dane_baza!AT1956</f>
        <v>12013666</v>
      </c>
      <c r="L1967" s="161">
        <f>Dane_baza!AU1956</f>
        <v>421293</v>
      </c>
      <c r="M1967" s="161">
        <f>Dane_baza!AV1956</f>
        <v>509823</v>
      </c>
      <c r="N1967" s="161">
        <f>Dane_baza!AY1956</f>
        <v>14746111</v>
      </c>
      <c r="O1967" s="161">
        <f>Dane_baza!AZ1956</f>
        <v>303307</v>
      </c>
      <c r="P1967" s="161">
        <f>Dane_baza!AW1956</f>
        <v>0</v>
      </c>
      <c r="Q1967" s="161">
        <f>Dane_baza!AX1956</f>
        <v>0</v>
      </c>
      <c r="R1967" s="212">
        <f t="shared" si="100"/>
        <v>33631209</v>
      </c>
      <c r="S1967" s="212">
        <f>Dane_baza!BU1956</f>
        <v>16346007.220000001</v>
      </c>
      <c r="T1967" s="212">
        <f>Dane_baza!BV1956</f>
        <v>8065.42</v>
      </c>
      <c r="U1967" s="212">
        <f>Dane_baza!BW1956</f>
        <v>21312881.440000001</v>
      </c>
      <c r="V1967" s="212">
        <f t="shared" si="98"/>
        <v>37666954.079999998</v>
      </c>
      <c r="W1967" s="161">
        <f t="shared" si="99"/>
        <v>4035745.0799999982</v>
      </c>
      <c r="AA1967" s="36"/>
    </row>
    <row r="1968" spans="1:27" ht="14.45" x14ac:dyDescent="0.3">
      <c r="A1968" s="197" t="s">
        <v>206</v>
      </c>
      <c r="B1968" s="197" t="s">
        <v>93</v>
      </c>
      <c r="C1968" s="197" t="s">
        <v>32</v>
      </c>
      <c r="D1968" s="197" t="s">
        <v>36</v>
      </c>
      <c r="E1968" s="197" t="s">
        <v>31</v>
      </c>
      <c r="F1968" s="195" t="s">
        <v>4849</v>
      </c>
      <c r="G1968" s="195" t="s">
        <v>749</v>
      </c>
      <c r="H1968" s="161">
        <f>Dane_baza!AR1957</f>
        <v>2345700</v>
      </c>
      <c r="I1968" s="161">
        <f>Dane_baza!AS1957</f>
        <v>33389</v>
      </c>
      <c r="J1968" s="161">
        <f>Dane_baza!BX1957</f>
        <v>208099</v>
      </c>
      <c r="K1968" s="161">
        <f>Dane_baza!AT1957</f>
        <v>6862190</v>
      </c>
      <c r="L1968" s="161">
        <f>Dane_baza!AU1957</f>
        <v>138056</v>
      </c>
      <c r="M1968" s="161">
        <f>Dane_baza!AV1957</f>
        <v>668813</v>
      </c>
      <c r="N1968" s="161">
        <f>Dane_baza!AY1957</f>
        <v>5479830</v>
      </c>
      <c r="O1968" s="161">
        <f>Dane_baza!AZ1957</f>
        <v>113537</v>
      </c>
      <c r="P1968" s="161">
        <f>Dane_baza!AW1957</f>
        <v>0</v>
      </c>
      <c r="Q1968" s="161">
        <f>Dane_baza!AX1957</f>
        <v>0</v>
      </c>
      <c r="R1968" s="212">
        <f t="shared" si="100"/>
        <v>15849614</v>
      </c>
      <c r="S1968" s="212">
        <f>Dane_baza!BU1957</f>
        <v>8383818.7699999996</v>
      </c>
      <c r="T1968" s="212">
        <f>Dane_baza!BV1957</f>
        <v>58173.38</v>
      </c>
      <c r="U1968" s="212">
        <f>Dane_baza!BW1957</f>
        <v>8407621.8525274843</v>
      </c>
      <c r="V1968" s="212">
        <f t="shared" si="98"/>
        <v>16849614.002527483</v>
      </c>
      <c r="W1968" s="161">
        <f t="shared" si="99"/>
        <v>1000000.0025274828</v>
      </c>
      <c r="AA1968" s="36"/>
    </row>
    <row r="1969" spans="1:27" ht="14.45" x14ac:dyDescent="0.3">
      <c r="A1969" s="197" t="s">
        <v>206</v>
      </c>
      <c r="B1969" s="197" t="s">
        <v>93</v>
      </c>
      <c r="C1969" s="197" t="s">
        <v>37</v>
      </c>
      <c r="D1969" s="197" t="s">
        <v>40</v>
      </c>
      <c r="E1969" s="197" t="s">
        <v>31</v>
      </c>
      <c r="F1969" s="195" t="s">
        <v>4850</v>
      </c>
      <c r="G1969" s="195" t="s">
        <v>123</v>
      </c>
      <c r="H1969" s="161">
        <f>Dane_baza!AR1958</f>
        <v>2762535</v>
      </c>
      <c r="I1969" s="161">
        <f>Dane_baza!AS1958</f>
        <v>193845</v>
      </c>
      <c r="J1969" s="161">
        <f>Dane_baza!BX1958</f>
        <v>198486</v>
      </c>
      <c r="K1969" s="161">
        <f>Dane_baza!AT1958</f>
        <v>4404222</v>
      </c>
      <c r="L1969" s="161">
        <f>Dane_baza!AU1958</f>
        <v>189575</v>
      </c>
      <c r="M1969" s="161">
        <f>Dane_baza!AV1958</f>
        <v>1072798</v>
      </c>
      <c r="N1969" s="161">
        <f>Dane_baza!AY1958</f>
        <v>5920487</v>
      </c>
      <c r="O1969" s="161">
        <f>Dane_baza!AZ1958</f>
        <v>160574</v>
      </c>
      <c r="P1969" s="161">
        <f>Dane_baza!AW1958</f>
        <v>0</v>
      </c>
      <c r="Q1969" s="161">
        <f>Dane_baza!AX1958</f>
        <v>0</v>
      </c>
      <c r="R1969" s="212">
        <f t="shared" si="100"/>
        <v>14902522</v>
      </c>
      <c r="S1969" s="212">
        <f>Dane_baza!BU1958</f>
        <v>7915121.2300000004</v>
      </c>
      <c r="T1969" s="212">
        <f>Dane_baza!BV1958</f>
        <v>12252.11</v>
      </c>
      <c r="U1969" s="212">
        <f>Dane_baza!BW1958</f>
        <v>8108898.04</v>
      </c>
      <c r="V1969" s="212">
        <f t="shared" si="98"/>
        <v>16036271.380000001</v>
      </c>
      <c r="W1969" s="161">
        <f t="shared" si="99"/>
        <v>1133749.3800000008</v>
      </c>
      <c r="AA1969" s="36"/>
    </row>
    <row r="1970" spans="1:27" ht="14.45" x14ac:dyDescent="0.3">
      <c r="A1970" s="197" t="s">
        <v>206</v>
      </c>
      <c r="B1970" s="197" t="s">
        <v>93</v>
      </c>
      <c r="C1970" s="197" t="s">
        <v>39</v>
      </c>
      <c r="D1970" s="197" t="s">
        <v>40</v>
      </c>
      <c r="E1970" s="197" t="s">
        <v>31</v>
      </c>
      <c r="F1970" s="195" t="s">
        <v>4851</v>
      </c>
      <c r="G1970" s="195" t="s">
        <v>226</v>
      </c>
      <c r="H1970" s="161">
        <f>Dane_baza!AR1959</f>
        <v>5047915</v>
      </c>
      <c r="I1970" s="161">
        <f>Dane_baza!AS1959</f>
        <v>82886</v>
      </c>
      <c r="J1970" s="161">
        <f>Dane_baza!BX1959</f>
        <v>392377</v>
      </c>
      <c r="K1970" s="161">
        <f>Dane_baza!AT1959</f>
        <v>6263228</v>
      </c>
      <c r="L1970" s="161">
        <f>Dane_baza!AU1959</f>
        <v>627271</v>
      </c>
      <c r="M1970" s="161">
        <f>Dane_baza!AV1959</f>
        <v>396011</v>
      </c>
      <c r="N1970" s="161">
        <f>Dane_baza!AY1959</f>
        <v>14021431</v>
      </c>
      <c r="O1970" s="161">
        <f>Dane_baza!AZ1959</f>
        <v>244916</v>
      </c>
      <c r="P1970" s="161">
        <f>Dane_baza!AW1959</f>
        <v>0</v>
      </c>
      <c r="Q1970" s="161">
        <f>Dane_baza!AX1959</f>
        <v>0</v>
      </c>
      <c r="R1970" s="212">
        <f t="shared" si="100"/>
        <v>27076035</v>
      </c>
      <c r="S1970" s="212">
        <f>Dane_baza!BU1959</f>
        <v>18300114.199999999</v>
      </c>
      <c r="T1970" s="212">
        <f>Dane_baza!BV1959</f>
        <v>71367.55</v>
      </c>
      <c r="U1970" s="212">
        <f>Dane_baza!BW1959</f>
        <v>10704553.247079896</v>
      </c>
      <c r="V1970" s="212">
        <f t="shared" si="98"/>
        <v>29076034.997079894</v>
      </c>
      <c r="W1970" s="161">
        <f t="shared" si="99"/>
        <v>1999999.9970798939</v>
      </c>
      <c r="AA1970" s="36"/>
    </row>
    <row r="1971" spans="1:27" ht="14.45" x14ac:dyDescent="0.3">
      <c r="A1971" s="197" t="s">
        <v>206</v>
      </c>
      <c r="B1971" s="197" t="s">
        <v>93</v>
      </c>
      <c r="C1971" s="197" t="s">
        <v>42</v>
      </c>
      <c r="D1971" s="197" t="s">
        <v>40</v>
      </c>
      <c r="E1971" s="197" t="s">
        <v>31</v>
      </c>
      <c r="F1971" s="195" t="s">
        <v>4852</v>
      </c>
      <c r="G1971" s="195" t="s">
        <v>1860</v>
      </c>
      <c r="H1971" s="161">
        <f>Dane_baza!AR1960</f>
        <v>14551932</v>
      </c>
      <c r="I1971" s="161">
        <f>Dane_baza!AS1960</f>
        <v>1302821</v>
      </c>
      <c r="J1971" s="161">
        <f>Dane_baza!BX1960</f>
        <v>313826</v>
      </c>
      <c r="K1971" s="161">
        <f>Dane_baza!AT1960</f>
        <v>0</v>
      </c>
      <c r="L1971" s="161">
        <f>Dane_baza!AU1960</f>
        <v>0</v>
      </c>
      <c r="M1971" s="161">
        <f>Dane_baza!AV1960</f>
        <v>655302</v>
      </c>
      <c r="N1971" s="161">
        <f>Dane_baza!AY1960</f>
        <v>15471376</v>
      </c>
      <c r="O1971" s="161">
        <f>Dane_baza!AZ1960</f>
        <v>551466</v>
      </c>
      <c r="P1971" s="161">
        <f>Dane_baza!AW1960</f>
        <v>0</v>
      </c>
      <c r="Q1971" s="161">
        <f>Dane_baza!AX1960</f>
        <v>-60643</v>
      </c>
      <c r="R1971" s="212">
        <f t="shared" si="100"/>
        <v>32786080</v>
      </c>
      <c r="S1971" s="212">
        <f>Dane_baza!BU1960</f>
        <v>35177960.079999998</v>
      </c>
      <c r="T1971" s="212">
        <f>Dane_baza!BV1960</f>
        <v>658570.14</v>
      </c>
      <c r="U1971" s="212">
        <f>Dane_baza!BW1960</f>
        <v>0</v>
      </c>
      <c r="V1971" s="212">
        <f t="shared" si="98"/>
        <v>35836530.219999999</v>
      </c>
      <c r="W1971" s="161">
        <f t="shared" si="99"/>
        <v>3050450.2199999988</v>
      </c>
      <c r="AA1971" s="36"/>
    </row>
    <row r="1972" spans="1:27" ht="14.45" x14ac:dyDescent="0.3">
      <c r="A1972" s="197" t="s">
        <v>206</v>
      </c>
      <c r="B1972" s="197" t="s">
        <v>93</v>
      </c>
      <c r="C1972" s="197" t="s">
        <v>44</v>
      </c>
      <c r="D1972" s="197" t="s">
        <v>36</v>
      </c>
      <c r="E1972" s="197" t="s">
        <v>31</v>
      </c>
      <c r="F1972" s="195" t="s">
        <v>4853</v>
      </c>
      <c r="G1972" s="195" t="s">
        <v>1861</v>
      </c>
      <c r="H1972" s="161">
        <f>Dane_baza!AR1961</f>
        <v>5583344</v>
      </c>
      <c r="I1972" s="161">
        <f>Dane_baza!AS1961</f>
        <v>95021</v>
      </c>
      <c r="J1972" s="161">
        <f>Dane_baza!BX1961</f>
        <v>347317</v>
      </c>
      <c r="K1972" s="161">
        <f>Dane_baza!AT1961</f>
        <v>8493265</v>
      </c>
      <c r="L1972" s="161">
        <f>Dane_baza!AU1961</f>
        <v>0</v>
      </c>
      <c r="M1972" s="161">
        <f>Dane_baza!AV1961</f>
        <v>785437</v>
      </c>
      <c r="N1972" s="161">
        <f>Dane_baza!AY1961</f>
        <v>10387465</v>
      </c>
      <c r="O1972" s="161">
        <f>Dane_baza!AZ1961</f>
        <v>218965</v>
      </c>
      <c r="P1972" s="161">
        <f>Dane_baza!AW1961</f>
        <v>0</v>
      </c>
      <c r="Q1972" s="161">
        <f>Dane_baza!AX1961</f>
        <v>0</v>
      </c>
      <c r="R1972" s="212">
        <f t="shared" si="100"/>
        <v>25910814</v>
      </c>
      <c r="S1972" s="212">
        <f>Dane_baza!BU1961</f>
        <v>16529956.220000001</v>
      </c>
      <c r="T1972" s="212">
        <f>Dane_baza!BV1961</f>
        <v>122420.85</v>
      </c>
      <c r="U1972" s="212">
        <f>Dane_baza!BW1961</f>
        <v>11258436.49</v>
      </c>
      <c r="V1972" s="212">
        <f t="shared" si="98"/>
        <v>27910813.560000002</v>
      </c>
      <c r="W1972" s="161">
        <f t="shared" si="99"/>
        <v>1999999.5600000024</v>
      </c>
      <c r="AA1972" s="36"/>
    </row>
    <row r="1973" spans="1:27" ht="14.45" x14ac:dyDescent="0.3">
      <c r="A1973" s="197" t="s">
        <v>206</v>
      </c>
      <c r="B1973" s="197" t="s">
        <v>93</v>
      </c>
      <c r="C1973" s="197" t="s">
        <v>51</v>
      </c>
      <c r="D1973" s="197" t="s">
        <v>40</v>
      </c>
      <c r="E1973" s="197" t="s">
        <v>31</v>
      </c>
      <c r="F1973" s="195" t="s">
        <v>4854</v>
      </c>
      <c r="G1973" s="195" t="s">
        <v>1862</v>
      </c>
      <c r="H1973" s="161">
        <f>Dane_baza!AR1962</f>
        <v>31878479</v>
      </c>
      <c r="I1973" s="161">
        <f>Dane_baza!AS1962</f>
        <v>1195177</v>
      </c>
      <c r="J1973" s="161">
        <f>Dane_baza!BX1962</f>
        <v>1274592</v>
      </c>
      <c r="K1973" s="161">
        <f>Dane_baza!AT1962</f>
        <v>15520239</v>
      </c>
      <c r="L1973" s="161">
        <f>Dane_baza!AU1962</f>
        <v>220304</v>
      </c>
      <c r="M1973" s="161">
        <f>Dane_baza!AV1962</f>
        <v>1130336</v>
      </c>
      <c r="N1973" s="161">
        <f>Dane_baza!AY1962</f>
        <v>38650911</v>
      </c>
      <c r="O1973" s="161">
        <f>Dane_baza!AZ1962</f>
        <v>1111043</v>
      </c>
      <c r="P1973" s="161">
        <f>Dane_baza!AW1962</f>
        <v>0</v>
      </c>
      <c r="Q1973" s="161">
        <f>Dane_baza!AX1962</f>
        <v>0</v>
      </c>
      <c r="R1973" s="212">
        <f t="shared" si="100"/>
        <v>90981081</v>
      </c>
      <c r="S1973" s="212">
        <f>Dane_baza!BU1962</f>
        <v>78346988.379999995</v>
      </c>
      <c r="T1973" s="212">
        <f>Dane_baza!BV1962</f>
        <v>1823727.33</v>
      </c>
      <c r="U1973" s="212">
        <f>Dane_baza!BW1962</f>
        <v>14310365.291274084</v>
      </c>
      <c r="V1973" s="212">
        <f t="shared" si="98"/>
        <v>94481081.001274079</v>
      </c>
      <c r="W1973" s="161">
        <f t="shared" si="99"/>
        <v>3500000.0012740791</v>
      </c>
      <c r="AA1973" s="36"/>
    </row>
    <row r="1974" spans="1:27" ht="14.45" x14ac:dyDescent="0.3">
      <c r="A1974" s="197" t="s">
        <v>206</v>
      </c>
      <c r="B1974" s="197" t="s">
        <v>93</v>
      </c>
      <c r="C1974" s="197" t="s">
        <v>75</v>
      </c>
      <c r="D1974" s="197" t="s">
        <v>40</v>
      </c>
      <c r="E1974" s="197" t="s">
        <v>31</v>
      </c>
      <c r="F1974" s="195" t="s">
        <v>4855</v>
      </c>
      <c r="G1974" s="195" t="s">
        <v>1863</v>
      </c>
      <c r="H1974" s="161">
        <f>Dane_baza!AR1963</f>
        <v>2290335</v>
      </c>
      <c r="I1974" s="161">
        <f>Dane_baza!AS1963</f>
        <v>384494</v>
      </c>
      <c r="J1974" s="161">
        <f>Dane_baza!BX1963</f>
        <v>232031</v>
      </c>
      <c r="K1974" s="161">
        <f>Dane_baza!AT1963</f>
        <v>6588871</v>
      </c>
      <c r="L1974" s="161">
        <f>Dane_baza!AU1963</f>
        <v>396653</v>
      </c>
      <c r="M1974" s="161">
        <f>Dane_baza!AV1963</f>
        <v>718712</v>
      </c>
      <c r="N1974" s="161">
        <f>Dane_baza!AY1963</f>
        <v>6180281</v>
      </c>
      <c r="O1974" s="161">
        <f>Dane_baza!AZ1963</f>
        <v>154086</v>
      </c>
      <c r="P1974" s="161">
        <f>Dane_baza!AW1963</f>
        <v>0</v>
      </c>
      <c r="Q1974" s="161">
        <f>Dane_baza!AX1963</f>
        <v>0</v>
      </c>
      <c r="R1974" s="212">
        <f t="shared" si="100"/>
        <v>16945463</v>
      </c>
      <c r="S1974" s="212">
        <f>Dane_baza!BU1963</f>
        <v>8530317.9700000007</v>
      </c>
      <c r="T1974" s="212">
        <f>Dane_baza!BV1963</f>
        <v>704464.7</v>
      </c>
      <c r="U1974" s="212">
        <f>Dane_baza!BW1963</f>
        <v>9210680.3302015308</v>
      </c>
      <c r="V1974" s="212">
        <f t="shared" si="98"/>
        <v>18445463.000201531</v>
      </c>
      <c r="W1974" s="161">
        <f t="shared" si="99"/>
        <v>1500000.0002015308</v>
      </c>
      <c r="AA1974" s="36"/>
    </row>
    <row r="1975" spans="1:27" ht="14.45" x14ac:dyDescent="0.3">
      <c r="A1975" s="197" t="s">
        <v>206</v>
      </c>
      <c r="B1975" s="197" t="s">
        <v>95</v>
      </c>
      <c r="C1975" s="197" t="s">
        <v>33</v>
      </c>
      <c r="D1975" s="197" t="s">
        <v>36</v>
      </c>
      <c r="E1975" s="197" t="s">
        <v>31</v>
      </c>
      <c r="F1975" s="195" t="s">
        <v>4856</v>
      </c>
      <c r="G1975" s="195" t="s">
        <v>1864</v>
      </c>
      <c r="H1975" s="161">
        <f>Dane_baza!AR1964</f>
        <v>3581837</v>
      </c>
      <c r="I1975" s="161">
        <f>Dane_baza!AS1964</f>
        <v>24761</v>
      </c>
      <c r="J1975" s="161">
        <f>Dane_baza!BX1964</f>
        <v>270935</v>
      </c>
      <c r="K1975" s="161">
        <f>Dane_baza!AT1964</f>
        <v>8248301</v>
      </c>
      <c r="L1975" s="161">
        <f>Dane_baza!AU1964</f>
        <v>431022</v>
      </c>
      <c r="M1975" s="161">
        <f>Dane_baza!AV1964</f>
        <v>982383</v>
      </c>
      <c r="N1975" s="161">
        <f>Dane_baza!AY1964</f>
        <v>8928186</v>
      </c>
      <c r="O1975" s="161">
        <f>Dane_baza!AZ1964</f>
        <v>201123</v>
      </c>
      <c r="P1975" s="161">
        <f>Dane_baza!AW1964</f>
        <v>0</v>
      </c>
      <c r="Q1975" s="161">
        <f>Dane_baza!AX1964</f>
        <v>0</v>
      </c>
      <c r="R1975" s="212">
        <f t="shared" si="100"/>
        <v>22668548</v>
      </c>
      <c r="S1975" s="212">
        <f>Dane_baza!BU1964</f>
        <v>11479288.65</v>
      </c>
      <c r="T1975" s="212">
        <f>Dane_baza!BV1964</f>
        <v>26515.39</v>
      </c>
      <c r="U1975" s="212">
        <f>Dane_baza!BW1964</f>
        <v>12662743.953282941</v>
      </c>
      <c r="V1975" s="212">
        <f t="shared" si="98"/>
        <v>24168547.993282944</v>
      </c>
      <c r="W1975" s="161">
        <f t="shared" si="99"/>
        <v>1499999.993282944</v>
      </c>
      <c r="AA1975" s="36"/>
    </row>
    <row r="1976" spans="1:27" ht="14.45" x14ac:dyDescent="0.3">
      <c r="A1976" s="197" t="s">
        <v>206</v>
      </c>
      <c r="B1976" s="197" t="s">
        <v>95</v>
      </c>
      <c r="C1976" s="197" t="s">
        <v>32</v>
      </c>
      <c r="D1976" s="197" t="s">
        <v>36</v>
      </c>
      <c r="E1976" s="197" t="s">
        <v>31</v>
      </c>
      <c r="F1976" s="195" t="s">
        <v>4857</v>
      </c>
      <c r="G1976" s="195" t="s">
        <v>1865</v>
      </c>
      <c r="H1976" s="161">
        <f>Dane_baza!AR1965</f>
        <v>8414416</v>
      </c>
      <c r="I1976" s="161">
        <f>Dane_baza!AS1965</f>
        <v>2367876</v>
      </c>
      <c r="J1976" s="161">
        <f>Dane_baza!BX1965</f>
        <v>537993</v>
      </c>
      <c r="K1976" s="161">
        <f>Dane_baza!AT1965</f>
        <v>10824252</v>
      </c>
      <c r="L1976" s="161">
        <f>Dane_baza!AU1965</f>
        <v>629319</v>
      </c>
      <c r="M1976" s="161">
        <f>Dane_baza!AV1965</f>
        <v>877679</v>
      </c>
      <c r="N1976" s="161">
        <f>Dane_baza!AY1965</f>
        <v>17140524</v>
      </c>
      <c r="O1976" s="161">
        <f>Dane_baza!AZ1965</f>
        <v>420088</v>
      </c>
      <c r="P1976" s="161">
        <f>Dane_baza!AW1965</f>
        <v>0</v>
      </c>
      <c r="Q1976" s="161">
        <f>Dane_baza!AX1965</f>
        <v>0</v>
      </c>
      <c r="R1976" s="212">
        <f t="shared" si="100"/>
        <v>41212147</v>
      </c>
      <c r="S1976" s="212">
        <f>Dane_baza!BU1965</f>
        <v>26786970.239999998</v>
      </c>
      <c r="T1976" s="212">
        <f>Dane_baza!BV1965</f>
        <v>3476201.41</v>
      </c>
      <c r="U1976" s="212">
        <f>Dane_baza!BW1965</f>
        <v>13948975.354875237</v>
      </c>
      <c r="V1976" s="212">
        <f t="shared" si="98"/>
        <v>44212147.004875235</v>
      </c>
      <c r="W1976" s="161">
        <f t="shared" si="99"/>
        <v>3000000.0048752353</v>
      </c>
      <c r="AA1976" s="36"/>
    </row>
    <row r="1977" spans="1:27" ht="14.45" x14ac:dyDescent="0.3">
      <c r="A1977" s="197" t="s">
        <v>206</v>
      </c>
      <c r="B1977" s="197" t="s">
        <v>95</v>
      </c>
      <c r="C1977" s="197" t="s">
        <v>37</v>
      </c>
      <c r="D1977" s="197" t="s">
        <v>36</v>
      </c>
      <c r="E1977" s="197" t="s">
        <v>31</v>
      </c>
      <c r="F1977" s="195" t="s">
        <v>4858</v>
      </c>
      <c r="G1977" s="195" t="s">
        <v>1866</v>
      </c>
      <c r="H1977" s="161">
        <f>Dane_baza!AR1966</f>
        <v>2321186</v>
      </c>
      <c r="I1977" s="161">
        <f>Dane_baza!AS1966</f>
        <v>49833</v>
      </c>
      <c r="J1977" s="161">
        <f>Dane_baza!BX1966</f>
        <v>143127</v>
      </c>
      <c r="K1977" s="161">
        <f>Dane_baza!AT1966</f>
        <v>3017121</v>
      </c>
      <c r="L1977" s="161">
        <f>Dane_baza!AU1966</f>
        <v>0</v>
      </c>
      <c r="M1977" s="161">
        <f>Dane_baza!AV1966</f>
        <v>640766</v>
      </c>
      <c r="N1977" s="161">
        <f>Dane_baza!AY1966</f>
        <v>3535191</v>
      </c>
      <c r="O1977" s="161">
        <f>Dane_baza!AZ1966</f>
        <v>89208</v>
      </c>
      <c r="P1977" s="161">
        <f>Dane_baza!AW1966</f>
        <v>0</v>
      </c>
      <c r="Q1977" s="161">
        <f>Dane_baza!AX1966</f>
        <v>0</v>
      </c>
      <c r="R1977" s="212">
        <f t="shared" si="100"/>
        <v>9796432</v>
      </c>
      <c r="S1977" s="212">
        <f>Dane_baza!BU1966</f>
        <v>5977094.2400000002</v>
      </c>
      <c r="T1977" s="212">
        <f>Dane_baza!BV1966</f>
        <v>175120.53</v>
      </c>
      <c r="U1977" s="212">
        <f>Dane_baza!BW1966</f>
        <v>4623860.4350000005</v>
      </c>
      <c r="V1977" s="212">
        <f t="shared" si="98"/>
        <v>10776075.205000002</v>
      </c>
      <c r="W1977" s="161">
        <f t="shared" si="99"/>
        <v>979643.20500000194</v>
      </c>
      <c r="AA1977" s="36"/>
    </row>
    <row r="1978" spans="1:27" ht="14.45" x14ac:dyDescent="0.3">
      <c r="A1978" s="197" t="s">
        <v>206</v>
      </c>
      <c r="B1978" s="197" t="s">
        <v>95</v>
      </c>
      <c r="C1978" s="197" t="s">
        <v>39</v>
      </c>
      <c r="D1978" s="197" t="s">
        <v>36</v>
      </c>
      <c r="E1978" s="197" t="s">
        <v>31</v>
      </c>
      <c r="F1978" s="195" t="s">
        <v>4859</v>
      </c>
      <c r="G1978" s="195" t="s">
        <v>94</v>
      </c>
      <c r="H1978" s="161">
        <f>Dane_baza!AR1967</f>
        <v>1650949</v>
      </c>
      <c r="I1978" s="161">
        <f>Dane_baza!AS1967</f>
        <v>10505</v>
      </c>
      <c r="J1978" s="161">
        <f>Dane_baza!BX1967</f>
        <v>127595</v>
      </c>
      <c r="K1978" s="161">
        <f>Dane_baza!AT1967</f>
        <v>3637103</v>
      </c>
      <c r="L1978" s="161">
        <f>Dane_baza!AU1967</f>
        <v>5350</v>
      </c>
      <c r="M1978" s="161">
        <f>Dane_baza!AV1967</f>
        <v>1035770</v>
      </c>
      <c r="N1978" s="161">
        <f>Dane_baza!AY1967</f>
        <v>4137221</v>
      </c>
      <c r="O1978" s="161">
        <f>Dane_baza!AZ1967</f>
        <v>81098</v>
      </c>
      <c r="P1978" s="161">
        <f>Dane_baza!AW1967</f>
        <v>0</v>
      </c>
      <c r="Q1978" s="161">
        <f>Dane_baza!AX1967</f>
        <v>0</v>
      </c>
      <c r="R1978" s="212">
        <f t="shared" si="100"/>
        <v>10685591</v>
      </c>
      <c r="S1978" s="212">
        <f>Dane_baza!BU1967</f>
        <v>4978701.3499999996</v>
      </c>
      <c r="T1978" s="212">
        <f>Dane_baza!BV1967</f>
        <v>0</v>
      </c>
      <c r="U1978" s="212">
        <f>Dane_baza!BW1967</f>
        <v>6706889.3499999996</v>
      </c>
      <c r="V1978" s="212">
        <f t="shared" si="98"/>
        <v>11685590.699999999</v>
      </c>
      <c r="W1978" s="161">
        <f t="shared" si="99"/>
        <v>999999.69999999925</v>
      </c>
      <c r="AA1978" s="36"/>
    </row>
    <row r="1979" spans="1:27" ht="14.45" x14ac:dyDescent="0.3">
      <c r="A1979" s="197" t="s">
        <v>206</v>
      </c>
      <c r="B1979" s="197" t="s">
        <v>95</v>
      </c>
      <c r="C1979" s="197" t="s">
        <v>42</v>
      </c>
      <c r="D1979" s="197" t="s">
        <v>36</v>
      </c>
      <c r="E1979" s="197" t="s">
        <v>31</v>
      </c>
      <c r="F1979" s="195" t="s">
        <v>4860</v>
      </c>
      <c r="G1979" s="195" t="s">
        <v>1867</v>
      </c>
      <c r="H1979" s="161">
        <f>Dane_baza!AR1968</f>
        <v>3384853</v>
      </c>
      <c r="I1979" s="161">
        <f>Dane_baza!AS1968</f>
        <v>129370</v>
      </c>
      <c r="J1979" s="161">
        <f>Dane_baza!BX1968</f>
        <v>252148</v>
      </c>
      <c r="K1979" s="161">
        <f>Dane_baza!AT1968</f>
        <v>6505393</v>
      </c>
      <c r="L1979" s="161">
        <f>Dane_baza!AU1968</f>
        <v>161061</v>
      </c>
      <c r="M1979" s="161">
        <f>Dane_baza!AV1968</f>
        <v>750546</v>
      </c>
      <c r="N1979" s="161">
        <f>Dane_baza!AY1968</f>
        <v>6349679</v>
      </c>
      <c r="O1979" s="161">
        <f>Dane_baza!AZ1968</f>
        <v>199501</v>
      </c>
      <c r="P1979" s="161">
        <f>Dane_baza!AW1968</f>
        <v>0</v>
      </c>
      <c r="Q1979" s="161">
        <f>Dane_baza!AX1968</f>
        <v>0</v>
      </c>
      <c r="R1979" s="212">
        <f t="shared" si="100"/>
        <v>17732551</v>
      </c>
      <c r="S1979" s="212">
        <f>Dane_baza!BU1968</f>
        <v>11400246.18</v>
      </c>
      <c r="T1979" s="212">
        <f>Dane_baza!BV1968</f>
        <v>19504.5</v>
      </c>
      <c r="U1979" s="212">
        <f>Dane_baza!BW1968</f>
        <v>7812800.3099999987</v>
      </c>
      <c r="V1979" s="212">
        <f t="shared" si="98"/>
        <v>19232550.989999998</v>
      </c>
      <c r="W1979" s="161">
        <f t="shared" si="99"/>
        <v>1499999.9899999984</v>
      </c>
      <c r="AA1979" s="36"/>
    </row>
    <row r="1980" spans="1:27" ht="14.45" x14ac:dyDescent="0.3">
      <c r="A1980" s="197" t="s">
        <v>206</v>
      </c>
      <c r="B1980" s="197" t="s">
        <v>95</v>
      </c>
      <c r="C1980" s="197" t="s">
        <v>44</v>
      </c>
      <c r="D1980" s="197" t="s">
        <v>40</v>
      </c>
      <c r="E1980" s="197" t="s">
        <v>31</v>
      </c>
      <c r="F1980" s="195" t="s">
        <v>4861</v>
      </c>
      <c r="G1980" s="195" t="s">
        <v>1868</v>
      </c>
      <c r="H1980" s="161">
        <f>Dane_baza!AR1969</f>
        <v>25106023</v>
      </c>
      <c r="I1980" s="161">
        <f>Dane_baza!AS1969</f>
        <v>3324375</v>
      </c>
      <c r="J1980" s="161">
        <f>Dane_baza!BX1969</f>
        <v>1025154</v>
      </c>
      <c r="K1980" s="161">
        <f>Dane_baza!AT1969</f>
        <v>6115563</v>
      </c>
      <c r="L1980" s="161">
        <f>Dane_baza!AU1969</f>
        <v>23780</v>
      </c>
      <c r="M1980" s="161">
        <f>Dane_baza!AV1969</f>
        <v>758084</v>
      </c>
      <c r="N1980" s="161">
        <f>Dane_baza!AY1969</f>
        <v>29178410</v>
      </c>
      <c r="O1980" s="161">
        <f>Dane_baza!AZ1969</f>
        <v>772053</v>
      </c>
      <c r="P1980" s="161">
        <f>Dane_baza!AW1969</f>
        <v>0</v>
      </c>
      <c r="Q1980" s="161">
        <f>Dane_baza!AX1969</f>
        <v>0</v>
      </c>
      <c r="R1980" s="212">
        <f t="shared" si="100"/>
        <v>66303442</v>
      </c>
      <c r="S1980" s="212">
        <f>Dane_baza!BU1969</f>
        <v>61841029.600000001</v>
      </c>
      <c r="T1980" s="212">
        <f>Dane_baza!BV1969</f>
        <v>5448228.5</v>
      </c>
      <c r="U1980" s="212">
        <f>Dane_baza!BW1969</f>
        <v>2514183.9074999988</v>
      </c>
      <c r="V1980" s="212">
        <f t="shared" si="98"/>
        <v>69803442.007499993</v>
      </c>
      <c r="W1980" s="161">
        <f t="shared" si="99"/>
        <v>3500000.0074999928</v>
      </c>
      <c r="AA1980" s="36"/>
    </row>
    <row r="1981" spans="1:27" ht="14.45" x14ac:dyDescent="0.3">
      <c r="A1981" s="197" t="s">
        <v>1147</v>
      </c>
      <c r="B1981" s="197" t="s">
        <v>33</v>
      </c>
      <c r="C1981" s="197" t="s">
        <v>33</v>
      </c>
      <c r="D1981" s="197" t="s">
        <v>34</v>
      </c>
      <c r="E1981" s="197" t="s">
        <v>31</v>
      </c>
      <c r="F1981" s="195" t="s">
        <v>4862</v>
      </c>
      <c r="G1981" s="195" t="s">
        <v>1869</v>
      </c>
      <c r="H1981" s="161">
        <f>Dane_baza!AR1970</f>
        <v>25546944</v>
      </c>
      <c r="I1981" s="161">
        <f>Dane_baza!AS1970</f>
        <v>2628674</v>
      </c>
      <c r="J1981" s="161">
        <f>Dane_baza!BX1970</f>
        <v>1077651</v>
      </c>
      <c r="K1981" s="161">
        <f>Dane_baza!AT1970</f>
        <v>12447500</v>
      </c>
      <c r="L1981" s="161">
        <f>Dane_baza!AU1970</f>
        <v>428411</v>
      </c>
      <c r="M1981" s="161">
        <f>Dane_baza!AV1970</f>
        <v>869728</v>
      </c>
      <c r="N1981" s="161">
        <f>Dane_baza!AY1970</f>
        <v>32485219</v>
      </c>
      <c r="O1981" s="161">
        <f>Dane_baza!AZ1970</f>
        <v>973176</v>
      </c>
      <c r="P1981" s="161">
        <f>Dane_baza!AW1970</f>
        <v>0</v>
      </c>
      <c r="Q1981" s="161">
        <f>Dane_baza!AX1970</f>
        <v>0</v>
      </c>
      <c r="R1981" s="212">
        <f t="shared" si="100"/>
        <v>76457303</v>
      </c>
      <c r="S1981" s="212">
        <f>Dane_baza!BU1970</f>
        <v>66396146.840000004</v>
      </c>
      <c r="T1981" s="212">
        <f>Dane_baza!BV1970</f>
        <v>1211703.6200000001</v>
      </c>
      <c r="U1981" s="212">
        <f>Dane_baza!BW1970</f>
        <v>18024328.91</v>
      </c>
      <c r="V1981" s="212">
        <f t="shared" si="98"/>
        <v>85632179.370000005</v>
      </c>
      <c r="W1981" s="161">
        <f t="shared" si="99"/>
        <v>9174876.3700000048</v>
      </c>
      <c r="AA1981" s="36"/>
    </row>
    <row r="1982" spans="1:27" ht="14.45" x14ac:dyDescent="0.3">
      <c r="A1982" s="197" t="s">
        <v>1147</v>
      </c>
      <c r="B1982" s="197" t="s">
        <v>33</v>
      </c>
      <c r="C1982" s="197" t="s">
        <v>32</v>
      </c>
      <c r="D1982" s="197" t="s">
        <v>34</v>
      </c>
      <c r="E1982" s="197" t="s">
        <v>31</v>
      </c>
      <c r="F1982" s="195" t="s">
        <v>4863</v>
      </c>
      <c r="G1982" s="195" t="s">
        <v>1870</v>
      </c>
      <c r="H1982" s="161">
        <f>Dane_baza!AR1971</f>
        <v>3796110</v>
      </c>
      <c r="I1982" s="161">
        <f>Dane_baza!AS1971</f>
        <v>128893</v>
      </c>
      <c r="J1982" s="161">
        <f>Dane_baza!BX1971</f>
        <v>181084</v>
      </c>
      <c r="K1982" s="161">
        <f>Dane_baza!AT1971</f>
        <v>3179539</v>
      </c>
      <c r="L1982" s="161">
        <f>Dane_baza!AU1971</f>
        <v>343876</v>
      </c>
      <c r="M1982" s="161">
        <f>Dane_baza!AV1971</f>
        <v>758003</v>
      </c>
      <c r="N1982" s="161">
        <f>Dane_baza!AY1971</f>
        <v>6319439</v>
      </c>
      <c r="O1982" s="161">
        <f>Dane_baza!AZ1971</f>
        <v>178416</v>
      </c>
      <c r="P1982" s="161">
        <f>Dane_baza!AW1971</f>
        <v>0</v>
      </c>
      <c r="Q1982" s="161">
        <f>Dane_baza!AX1971</f>
        <v>0</v>
      </c>
      <c r="R1982" s="212">
        <f t="shared" si="100"/>
        <v>14885360</v>
      </c>
      <c r="S1982" s="212">
        <f>Dane_baza!BU1971</f>
        <v>10172118.07</v>
      </c>
      <c r="T1982" s="212">
        <f>Dane_baza!BV1971</f>
        <v>0</v>
      </c>
      <c r="U1982" s="212">
        <f>Dane_baza!BW1971</f>
        <v>6499485.1299999999</v>
      </c>
      <c r="V1982" s="212">
        <f t="shared" si="98"/>
        <v>16671603.199999999</v>
      </c>
      <c r="W1982" s="161">
        <f t="shared" si="99"/>
        <v>1786243.1999999993</v>
      </c>
      <c r="AA1982" s="36"/>
    </row>
    <row r="1983" spans="1:27" ht="14.45" x14ac:dyDescent="0.3">
      <c r="A1983" s="197" t="s">
        <v>1147</v>
      </c>
      <c r="B1983" s="197" t="s">
        <v>33</v>
      </c>
      <c r="C1983" s="197" t="s">
        <v>37</v>
      </c>
      <c r="D1983" s="197" t="s">
        <v>36</v>
      </c>
      <c r="E1983" s="197" t="s">
        <v>31</v>
      </c>
      <c r="F1983" s="195" t="s">
        <v>4864</v>
      </c>
      <c r="G1983" s="195" t="s">
        <v>1869</v>
      </c>
      <c r="H1983" s="161">
        <f>Dane_baza!AR1972</f>
        <v>8045850</v>
      </c>
      <c r="I1983" s="161">
        <f>Dane_baza!AS1972</f>
        <v>72434</v>
      </c>
      <c r="J1983" s="161">
        <f>Dane_baza!BX1972</f>
        <v>573597</v>
      </c>
      <c r="K1983" s="161">
        <f>Dane_baza!AT1972</f>
        <v>11839640</v>
      </c>
      <c r="L1983" s="161">
        <f>Dane_baza!AU1972</f>
        <v>273492</v>
      </c>
      <c r="M1983" s="161">
        <f>Dane_baza!AV1972</f>
        <v>1042473</v>
      </c>
      <c r="N1983" s="161">
        <f>Dane_baza!AY1972</f>
        <v>14837568</v>
      </c>
      <c r="O1983" s="161">
        <f>Dane_baza!AZ1972</f>
        <v>230318</v>
      </c>
      <c r="P1983" s="161">
        <f>Dane_baza!AW1972</f>
        <v>0</v>
      </c>
      <c r="Q1983" s="161">
        <f>Dane_baza!AX1972</f>
        <v>0</v>
      </c>
      <c r="R1983" s="212">
        <f t="shared" si="100"/>
        <v>36915372</v>
      </c>
      <c r="S1983" s="212">
        <f>Dane_baza!BU1972</f>
        <v>23238523.52</v>
      </c>
      <c r="T1983" s="212">
        <f>Dane_baza!BV1972</f>
        <v>106563.87</v>
      </c>
      <c r="U1983" s="212">
        <f>Dane_baza!BW1972</f>
        <v>16570284.599575054</v>
      </c>
      <c r="V1983" s="212">
        <f t="shared" si="98"/>
        <v>39915371.989575058</v>
      </c>
      <c r="W1983" s="161">
        <f t="shared" si="99"/>
        <v>2999999.9895750582</v>
      </c>
      <c r="AA1983" s="36"/>
    </row>
    <row r="1984" spans="1:27" ht="14.45" x14ac:dyDescent="0.3">
      <c r="A1984" s="197" t="s">
        <v>1147</v>
      </c>
      <c r="B1984" s="197" t="s">
        <v>33</v>
      </c>
      <c r="C1984" s="197" t="s">
        <v>39</v>
      </c>
      <c r="D1984" s="197" t="s">
        <v>40</v>
      </c>
      <c r="E1984" s="197" t="s">
        <v>31</v>
      </c>
      <c r="F1984" s="195" t="s">
        <v>4865</v>
      </c>
      <c r="G1984" s="195" t="s">
        <v>1871</v>
      </c>
      <c r="H1984" s="161">
        <f>Dane_baza!AR1973</f>
        <v>3297893</v>
      </c>
      <c r="I1984" s="161">
        <f>Dane_baza!AS1973</f>
        <v>28977</v>
      </c>
      <c r="J1984" s="161">
        <f>Dane_baza!BX1973</f>
        <v>312204</v>
      </c>
      <c r="K1984" s="161">
        <f>Dane_baza!AT1973</f>
        <v>7403050</v>
      </c>
      <c r="L1984" s="161">
        <f>Dane_baza!AU1973</f>
        <v>252776</v>
      </c>
      <c r="M1984" s="161">
        <f>Dane_baza!AV1973</f>
        <v>394804</v>
      </c>
      <c r="N1984" s="161">
        <f>Dane_baza!AY1973</f>
        <v>7707803</v>
      </c>
      <c r="O1984" s="161">
        <f>Dane_baza!AZ1973</f>
        <v>136245</v>
      </c>
      <c r="P1984" s="161">
        <f>Dane_baza!AW1973</f>
        <v>0</v>
      </c>
      <c r="Q1984" s="161">
        <f>Dane_baza!AX1973</f>
        <v>0</v>
      </c>
      <c r="R1984" s="212">
        <f t="shared" si="100"/>
        <v>19533752</v>
      </c>
      <c r="S1984" s="212">
        <f>Dane_baza!BU1973</f>
        <v>11581070.74</v>
      </c>
      <c r="T1984" s="212">
        <f>Dane_baza!BV1973</f>
        <v>51191.62</v>
      </c>
      <c r="U1984" s="212">
        <f>Dane_baza!BW1973</f>
        <v>9401489.638505904</v>
      </c>
      <c r="V1984" s="212">
        <f t="shared" si="98"/>
        <v>21033751.998505905</v>
      </c>
      <c r="W1984" s="161">
        <f t="shared" si="99"/>
        <v>1499999.9985059053</v>
      </c>
      <c r="AA1984" s="36"/>
    </row>
    <row r="1985" spans="1:27" ht="14.45" x14ac:dyDescent="0.3">
      <c r="A1985" s="197" t="s">
        <v>1147</v>
      </c>
      <c r="B1985" s="197" t="s">
        <v>33</v>
      </c>
      <c r="C1985" s="197" t="s">
        <v>42</v>
      </c>
      <c r="D1985" s="197" t="s">
        <v>36</v>
      </c>
      <c r="E1985" s="197" t="s">
        <v>31</v>
      </c>
      <c r="F1985" s="195" t="s">
        <v>4866</v>
      </c>
      <c r="G1985" s="195" t="s">
        <v>1870</v>
      </c>
      <c r="H1985" s="161">
        <f>Dane_baza!AR1974</f>
        <v>4749720</v>
      </c>
      <c r="I1985" s="161">
        <f>Dane_baza!AS1974</f>
        <v>41304</v>
      </c>
      <c r="J1985" s="161">
        <f>Dane_baza!BX1974</f>
        <v>357141</v>
      </c>
      <c r="K1985" s="161">
        <f>Dane_baza!AT1974</f>
        <v>6999308</v>
      </c>
      <c r="L1985" s="161">
        <f>Dane_baza!AU1974</f>
        <v>204336</v>
      </c>
      <c r="M1985" s="161">
        <f>Dane_baza!AV1974</f>
        <v>1770959</v>
      </c>
      <c r="N1985" s="161">
        <f>Dane_baza!AY1974</f>
        <v>6626911</v>
      </c>
      <c r="O1985" s="161">
        <f>Dane_baza!AZ1974</f>
        <v>61634</v>
      </c>
      <c r="P1985" s="161">
        <f>Dane_baza!AW1974</f>
        <v>0</v>
      </c>
      <c r="Q1985" s="161">
        <f>Dane_baza!AX1974</f>
        <v>0</v>
      </c>
      <c r="R1985" s="212">
        <f t="shared" si="100"/>
        <v>20811313</v>
      </c>
      <c r="S1985" s="212">
        <f>Dane_baza!BU1974</f>
        <v>11976388.23</v>
      </c>
      <c r="T1985" s="212">
        <f>Dane_baza!BV1974</f>
        <v>26946.98</v>
      </c>
      <c r="U1985" s="212">
        <f>Dane_baza!BW1974</f>
        <v>11305335.35</v>
      </c>
      <c r="V1985" s="212">
        <f t="shared" si="98"/>
        <v>23308670.560000002</v>
      </c>
      <c r="W1985" s="161">
        <f t="shared" si="99"/>
        <v>2497357.5600000024</v>
      </c>
      <c r="AA1985" s="36"/>
    </row>
    <row r="1986" spans="1:27" ht="14.45" x14ac:dyDescent="0.3">
      <c r="A1986" s="197" t="s">
        <v>1147</v>
      </c>
      <c r="B1986" s="197" t="s">
        <v>33</v>
      </c>
      <c r="C1986" s="197" t="s">
        <v>44</v>
      </c>
      <c r="D1986" s="197" t="s">
        <v>40</v>
      </c>
      <c r="E1986" s="197" t="s">
        <v>31</v>
      </c>
      <c r="F1986" s="195" t="s">
        <v>4867</v>
      </c>
      <c r="G1986" s="195" t="s">
        <v>1872</v>
      </c>
      <c r="H1986" s="161">
        <f>Dane_baza!AR1975</f>
        <v>3093149</v>
      </c>
      <c r="I1986" s="161">
        <f>Dane_baza!AS1975</f>
        <v>34496</v>
      </c>
      <c r="J1986" s="161">
        <f>Dane_baza!BX1975</f>
        <v>313489</v>
      </c>
      <c r="K1986" s="161">
        <f>Dane_baza!AT1975</f>
        <v>8453121</v>
      </c>
      <c r="L1986" s="161">
        <f>Dane_baza!AU1975</f>
        <v>374074</v>
      </c>
      <c r="M1986" s="161">
        <f>Dane_baza!AV1975</f>
        <v>427153</v>
      </c>
      <c r="N1986" s="161">
        <f>Dane_baza!AY1975</f>
        <v>8205477</v>
      </c>
      <c r="O1986" s="161">
        <f>Dane_baza!AZ1975</f>
        <v>167062</v>
      </c>
      <c r="P1986" s="161">
        <f>Dane_baza!AW1975</f>
        <v>0</v>
      </c>
      <c r="Q1986" s="161">
        <f>Dane_baza!AX1975</f>
        <v>0</v>
      </c>
      <c r="R1986" s="212">
        <f t="shared" si="100"/>
        <v>21068021</v>
      </c>
      <c r="S1986" s="212">
        <f>Dane_baza!BU1975</f>
        <v>10971261.880000001</v>
      </c>
      <c r="T1986" s="212">
        <f>Dane_baza!BV1975</f>
        <v>12826.53</v>
      </c>
      <c r="U1986" s="212">
        <f>Dane_baza!BW1975</f>
        <v>12612095.109999999</v>
      </c>
      <c r="V1986" s="212">
        <f t="shared" si="98"/>
        <v>23596183.52</v>
      </c>
      <c r="W1986" s="161">
        <f t="shared" si="99"/>
        <v>2528162.5199999996</v>
      </c>
      <c r="AA1986" s="36"/>
    </row>
    <row r="1987" spans="1:27" ht="14.45" x14ac:dyDescent="0.3">
      <c r="A1987" s="197" t="s">
        <v>1147</v>
      </c>
      <c r="B1987" s="197" t="s">
        <v>32</v>
      </c>
      <c r="C1987" s="197" t="s">
        <v>33</v>
      </c>
      <c r="D1987" s="197" t="s">
        <v>34</v>
      </c>
      <c r="E1987" s="197" t="s">
        <v>31</v>
      </c>
      <c r="F1987" s="195" t="s">
        <v>4868</v>
      </c>
      <c r="G1987" s="195" t="s">
        <v>1873</v>
      </c>
      <c r="H1987" s="161">
        <f>Dane_baza!AR1976</f>
        <v>21268357</v>
      </c>
      <c r="I1987" s="161">
        <f>Dane_baza!AS1976</f>
        <v>1450885</v>
      </c>
      <c r="J1987" s="161">
        <f>Dane_baza!BX1976</f>
        <v>826125</v>
      </c>
      <c r="K1987" s="161">
        <f>Dane_baza!AT1976</f>
        <v>7915141</v>
      </c>
      <c r="L1987" s="161">
        <f>Dane_baza!AU1976</f>
        <v>131964</v>
      </c>
      <c r="M1987" s="161">
        <f>Dane_baza!AV1976</f>
        <v>831899</v>
      </c>
      <c r="N1987" s="161">
        <f>Dane_baza!AY1976</f>
        <v>22361950</v>
      </c>
      <c r="O1987" s="161">
        <f>Dane_baza!AZ1976</f>
        <v>968310</v>
      </c>
      <c r="P1987" s="161">
        <f>Dane_baza!AW1976</f>
        <v>0</v>
      </c>
      <c r="Q1987" s="161">
        <f>Dane_baza!AX1976</f>
        <v>0</v>
      </c>
      <c r="R1987" s="212">
        <f t="shared" si="100"/>
        <v>55754631</v>
      </c>
      <c r="S1987" s="212">
        <f>Dane_baza!BU1976</f>
        <v>52496585.969999999</v>
      </c>
      <c r="T1987" s="212">
        <f>Dane_baza!BV1976</f>
        <v>426930.48</v>
      </c>
      <c r="U1987" s="212">
        <f>Dane_baza!BW1976</f>
        <v>8370894.0599999996</v>
      </c>
      <c r="V1987" s="212">
        <f t="shared" si="98"/>
        <v>61294410.509999998</v>
      </c>
      <c r="W1987" s="161">
        <f t="shared" si="99"/>
        <v>5539779.5099999979</v>
      </c>
      <c r="AA1987" s="36"/>
    </row>
    <row r="1988" spans="1:27" ht="14.45" x14ac:dyDescent="0.3">
      <c r="A1988" s="197" t="s">
        <v>1147</v>
      </c>
      <c r="B1988" s="197" t="s">
        <v>32</v>
      </c>
      <c r="C1988" s="197" t="s">
        <v>32</v>
      </c>
      <c r="D1988" s="197" t="s">
        <v>36</v>
      </c>
      <c r="E1988" s="197" t="s">
        <v>31</v>
      </c>
      <c r="F1988" s="195" t="s">
        <v>4869</v>
      </c>
      <c r="G1988" s="195" t="s">
        <v>1873</v>
      </c>
      <c r="H1988" s="161">
        <f>Dane_baza!AR1977</f>
        <v>4142140</v>
      </c>
      <c r="I1988" s="161">
        <f>Dane_baza!AS1977</f>
        <v>369692</v>
      </c>
      <c r="J1988" s="161">
        <f>Dane_baza!BX1977</f>
        <v>297733</v>
      </c>
      <c r="K1988" s="161">
        <f>Dane_baza!AT1977</f>
        <v>3958458</v>
      </c>
      <c r="L1988" s="161">
        <f>Dane_baza!AU1977</f>
        <v>165126</v>
      </c>
      <c r="M1988" s="161">
        <f>Dane_baza!AV1977</f>
        <v>388766</v>
      </c>
      <c r="N1988" s="161">
        <f>Dane_baza!AY1977</f>
        <v>3313041</v>
      </c>
      <c r="O1988" s="161">
        <f>Dane_baza!AZ1977</f>
        <v>58391</v>
      </c>
      <c r="P1988" s="161">
        <f>Dane_baza!AW1977</f>
        <v>0</v>
      </c>
      <c r="Q1988" s="161">
        <f>Dane_baza!AX1977</f>
        <v>0</v>
      </c>
      <c r="R1988" s="212">
        <f t="shared" si="100"/>
        <v>12693347</v>
      </c>
      <c r="S1988" s="212">
        <f>Dane_baza!BU1977</f>
        <v>12335401.15</v>
      </c>
      <c r="T1988" s="212">
        <f>Dane_baza!BV1977</f>
        <v>667904.22</v>
      </c>
      <c r="U1988" s="212">
        <f>Dane_baza!BW1977</f>
        <v>959376.32800000068</v>
      </c>
      <c r="V1988" s="212">
        <f t="shared" si="98"/>
        <v>13962681.698000003</v>
      </c>
      <c r="W1988" s="161">
        <f t="shared" si="99"/>
        <v>1269334.6980000027</v>
      </c>
      <c r="AA1988" s="36"/>
    </row>
    <row r="1989" spans="1:27" ht="14.45" x14ac:dyDescent="0.3">
      <c r="A1989" s="197" t="s">
        <v>1147</v>
      </c>
      <c r="B1989" s="197" t="s">
        <v>32</v>
      </c>
      <c r="C1989" s="197" t="s">
        <v>37</v>
      </c>
      <c r="D1989" s="197" t="s">
        <v>40</v>
      </c>
      <c r="E1989" s="197" t="s">
        <v>31</v>
      </c>
      <c r="F1989" s="195" t="s">
        <v>4870</v>
      </c>
      <c r="G1989" s="195" t="s">
        <v>1874</v>
      </c>
      <c r="H1989" s="161">
        <f>Dane_baza!AR1978</f>
        <v>2955540</v>
      </c>
      <c r="I1989" s="161">
        <f>Dane_baza!AS1978</f>
        <v>15241</v>
      </c>
      <c r="J1989" s="161">
        <f>Dane_baza!BX1978</f>
        <v>176706</v>
      </c>
      <c r="K1989" s="161">
        <f>Dane_baza!AT1978</f>
        <v>3342466</v>
      </c>
      <c r="L1989" s="161">
        <f>Dane_baza!AU1978</f>
        <v>89428</v>
      </c>
      <c r="M1989" s="161">
        <f>Dane_baza!AV1978</f>
        <v>224801</v>
      </c>
      <c r="N1989" s="161">
        <f>Dane_baza!AY1978</f>
        <v>3608601</v>
      </c>
      <c r="O1989" s="161">
        <f>Dane_baza!AZ1978</f>
        <v>76232</v>
      </c>
      <c r="P1989" s="161">
        <f>Dane_baza!AW1978</f>
        <v>0</v>
      </c>
      <c r="Q1989" s="161">
        <f>Dane_baza!AX1978</f>
        <v>0</v>
      </c>
      <c r="R1989" s="212">
        <f t="shared" si="100"/>
        <v>10489015</v>
      </c>
      <c r="S1989" s="212">
        <f>Dane_baza!BU1978</f>
        <v>8693562.7100000009</v>
      </c>
      <c r="T1989" s="212">
        <f>Dane_baza!BV1978</f>
        <v>8568.18</v>
      </c>
      <c r="U1989" s="212">
        <f>Dane_baza!BW1978</f>
        <v>2786884.1149999993</v>
      </c>
      <c r="V1989" s="212">
        <f t="shared" si="98"/>
        <v>11489015.004999999</v>
      </c>
      <c r="W1989" s="161">
        <f t="shared" si="99"/>
        <v>1000000.004999999</v>
      </c>
      <c r="AA1989" s="36"/>
    </row>
    <row r="1990" spans="1:27" ht="14.45" x14ac:dyDescent="0.3">
      <c r="A1990" s="197" t="s">
        <v>1147</v>
      </c>
      <c r="B1990" s="197" t="s">
        <v>32</v>
      </c>
      <c r="C1990" s="197" t="s">
        <v>39</v>
      </c>
      <c r="D1990" s="197" t="s">
        <v>36</v>
      </c>
      <c r="E1990" s="197" t="s">
        <v>31</v>
      </c>
      <c r="F1990" s="195" t="s">
        <v>4871</v>
      </c>
      <c r="G1990" s="195" t="s">
        <v>1875</v>
      </c>
      <c r="H1990" s="161">
        <f>Dane_baza!AR1979</f>
        <v>928369</v>
      </c>
      <c r="I1990" s="161">
        <f>Dane_baza!AS1979</f>
        <v>2915</v>
      </c>
      <c r="J1990" s="161">
        <f>Dane_baza!BX1979</f>
        <v>130552</v>
      </c>
      <c r="K1990" s="161">
        <f>Dane_baza!AT1979</f>
        <v>3057206</v>
      </c>
      <c r="L1990" s="161">
        <f>Dane_baza!AU1979</f>
        <v>53324</v>
      </c>
      <c r="M1990" s="161">
        <f>Dane_baza!AV1979</f>
        <v>311681</v>
      </c>
      <c r="N1990" s="161">
        <f>Dane_baza!AY1979</f>
        <v>3173482</v>
      </c>
      <c r="O1990" s="161">
        <f>Dane_baza!AZ1979</f>
        <v>63256</v>
      </c>
      <c r="P1990" s="161">
        <f>Dane_baza!AW1979</f>
        <v>0</v>
      </c>
      <c r="Q1990" s="161">
        <f>Dane_baza!AX1979</f>
        <v>0</v>
      </c>
      <c r="R1990" s="212">
        <f t="shared" si="100"/>
        <v>7720785</v>
      </c>
      <c r="S1990" s="212">
        <f>Dane_baza!BU1979</f>
        <v>3884753.89</v>
      </c>
      <c r="T1990" s="212">
        <f>Dane_baza!BV1979</f>
        <v>0</v>
      </c>
      <c r="U1990" s="212">
        <f>Dane_baza!BW1979</f>
        <v>4762525.3099999996</v>
      </c>
      <c r="V1990" s="212">
        <f t="shared" si="98"/>
        <v>8647279.1999999993</v>
      </c>
      <c r="W1990" s="161">
        <f t="shared" si="99"/>
        <v>926494.19999999925</v>
      </c>
      <c r="AA1990" s="36"/>
    </row>
    <row r="1991" spans="1:27" ht="14.45" x14ac:dyDescent="0.3">
      <c r="A1991" s="197" t="s">
        <v>1147</v>
      </c>
      <c r="B1991" s="197" t="s">
        <v>32</v>
      </c>
      <c r="C1991" s="197" t="s">
        <v>42</v>
      </c>
      <c r="D1991" s="197" t="s">
        <v>40</v>
      </c>
      <c r="E1991" s="197" t="s">
        <v>31</v>
      </c>
      <c r="F1991" s="195" t="s">
        <v>4872</v>
      </c>
      <c r="G1991" s="195" t="s">
        <v>1876</v>
      </c>
      <c r="H1991" s="161">
        <f>Dane_baza!AR1980</f>
        <v>3581365</v>
      </c>
      <c r="I1991" s="161">
        <f>Dane_baza!AS1980</f>
        <v>38312</v>
      </c>
      <c r="J1991" s="161">
        <f>Dane_baza!BX1980</f>
        <v>308911</v>
      </c>
      <c r="K1991" s="161">
        <f>Dane_baza!AT1980</f>
        <v>7190704</v>
      </c>
      <c r="L1991" s="161">
        <f>Dane_baza!AU1980</f>
        <v>116241</v>
      </c>
      <c r="M1991" s="161">
        <f>Dane_baza!AV1980</f>
        <v>361623</v>
      </c>
      <c r="N1991" s="161">
        <f>Dane_baza!AY1980</f>
        <v>7242036</v>
      </c>
      <c r="O1991" s="161">
        <f>Dane_baza!AZ1980</f>
        <v>158952</v>
      </c>
      <c r="P1991" s="161">
        <f>Dane_baza!AW1980</f>
        <v>0</v>
      </c>
      <c r="Q1991" s="161">
        <f>Dane_baza!AX1980</f>
        <v>0</v>
      </c>
      <c r="R1991" s="212">
        <f t="shared" si="100"/>
        <v>18998144</v>
      </c>
      <c r="S1991" s="212">
        <f>Dane_baza!BU1980</f>
        <v>11626664.800000001</v>
      </c>
      <c r="T1991" s="212">
        <f>Dane_baza!BV1980</f>
        <v>45753.95</v>
      </c>
      <c r="U1991" s="212">
        <f>Dane_baza!BW1980</f>
        <v>9605502.5299999993</v>
      </c>
      <c r="V1991" s="212">
        <f t="shared" si="98"/>
        <v>21277921.280000001</v>
      </c>
      <c r="W1991" s="161">
        <f t="shared" si="99"/>
        <v>2279777.2800000012</v>
      </c>
      <c r="AA1991" s="36"/>
    </row>
    <row r="1992" spans="1:27" ht="14.45" x14ac:dyDescent="0.3">
      <c r="A1992" s="197" t="s">
        <v>1147</v>
      </c>
      <c r="B1992" s="197" t="s">
        <v>32</v>
      </c>
      <c r="C1992" s="197" t="s">
        <v>44</v>
      </c>
      <c r="D1992" s="197" t="s">
        <v>36</v>
      </c>
      <c r="E1992" s="197" t="s">
        <v>31</v>
      </c>
      <c r="F1992" s="195" t="s">
        <v>4873</v>
      </c>
      <c r="G1992" s="195" t="s">
        <v>1877</v>
      </c>
      <c r="H1992" s="161">
        <f>Dane_baza!AR1981</f>
        <v>1961350</v>
      </c>
      <c r="I1992" s="161">
        <f>Dane_baza!AS1981</f>
        <v>615205</v>
      </c>
      <c r="J1992" s="161">
        <f>Dane_baza!BX1981</f>
        <v>64364</v>
      </c>
      <c r="K1992" s="161">
        <f>Dane_baza!AT1981</f>
        <v>1107758</v>
      </c>
      <c r="L1992" s="161">
        <f>Dane_baza!AU1981</f>
        <v>25017</v>
      </c>
      <c r="M1992" s="161">
        <f>Dane_baza!AV1981</f>
        <v>839867</v>
      </c>
      <c r="N1992" s="161">
        <f>Dane_baza!AY1981</f>
        <v>4050171</v>
      </c>
      <c r="O1992" s="161">
        <f>Dane_baza!AZ1981</f>
        <v>85964</v>
      </c>
      <c r="P1992" s="161">
        <f>Dane_baza!AW1981</f>
        <v>0</v>
      </c>
      <c r="Q1992" s="161">
        <f>Dane_baza!AX1981</f>
        <v>0</v>
      </c>
      <c r="R1992" s="212">
        <f t="shared" si="100"/>
        <v>8749696</v>
      </c>
      <c r="S1992" s="212">
        <f>Dane_baza!BU1981</f>
        <v>5231651.33</v>
      </c>
      <c r="T1992" s="212">
        <f>Dane_baza!BV1981</f>
        <v>271429.28000000003</v>
      </c>
      <c r="U1992" s="212">
        <f>Dane_baza!BW1981</f>
        <v>4296578.91</v>
      </c>
      <c r="V1992" s="212">
        <f t="shared" si="98"/>
        <v>9799659.5199999996</v>
      </c>
      <c r="W1992" s="161">
        <f t="shared" si="99"/>
        <v>1049963.5199999996</v>
      </c>
      <c r="AA1992" s="36"/>
    </row>
    <row r="1993" spans="1:27" ht="14.45" x14ac:dyDescent="0.3">
      <c r="A1993" s="197" t="s">
        <v>1147</v>
      </c>
      <c r="B1993" s="197" t="s">
        <v>32</v>
      </c>
      <c r="C1993" s="197" t="s">
        <v>51</v>
      </c>
      <c r="D1993" s="197" t="s">
        <v>36</v>
      </c>
      <c r="E1993" s="197" t="s">
        <v>31</v>
      </c>
      <c r="F1993" s="195" t="s">
        <v>4874</v>
      </c>
      <c r="G1993" s="195" t="s">
        <v>1878</v>
      </c>
      <c r="H1993" s="161">
        <f>Dane_baza!AR1982</f>
        <v>1352492</v>
      </c>
      <c r="I1993" s="161">
        <f>Dane_baza!AS1982</f>
        <v>43235</v>
      </c>
      <c r="J1993" s="161">
        <f>Dane_baza!BX1982</f>
        <v>139207</v>
      </c>
      <c r="K1993" s="161">
        <f>Dane_baza!AT1982</f>
        <v>2146825</v>
      </c>
      <c r="L1993" s="161">
        <f>Dane_baza!AU1982</f>
        <v>0</v>
      </c>
      <c r="M1993" s="161">
        <f>Dane_baza!AV1982</f>
        <v>909208</v>
      </c>
      <c r="N1993" s="161">
        <f>Dane_baza!AY1982</f>
        <v>4610179</v>
      </c>
      <c r="O1993" s="161">
        <f>Dane_baza!AZ1982</f>
        <v>47037</v>
      </c>
      <c r="P1993" s="161">
        <f>Dane_baza!AW1982</f>
        <v>0</v>
      </c>
      <c r="Q1993" s="161">
        <f>Dane_baza!AX1982</f>
        <v>0</v>
      </c>
      <c r="R1993" s="212">
        <f t="shared" si="100"/>
        <v>9248183</v>
      </c>
      <c r="S1993" s="212">
        <f>Dane_baza!BU1982</f>
        <v>4527279.8499999996</v>
      </c>
      <c r="T1993" s="212">
        <f>Dane_baza!BV1982</f>
        <v>993.71</v>
      </c>
      <c r="U1993" s="212">
        <f>Dane_baza!BW1982</f>
        <v>5829691.4000000004</v>
      </c>
      <c r="V1993" s="212">
        <f t="shared" si="98"/>
        <v>10357964.960000001</v>
      </c>
      <c r="W1993" s="161">
        <f t="shared" si="99"/>
        <v>1109781.9600000009</v>
      </c>
      <c r="AA1993" s="36"/>
    </row>
    <row r="1994" spans="1:27" ht="14.45" x14ac:dyDescent="0.3">
      <c r="A1994" s="197" t="s">
        <v>1147</v>
      </c>
      <c r="B1994" s="197" t="s">
        <v>37</v>
      </c>
      <c r="C1994" s="197" t="s">
        <v>33</v>
      </c>
      <c r="D1994" s="197" t="s">
        <v>34</v>
      </c>
      <c r="E1994" s="197" t="s">
        <v>31</v>
      </c>
      <c r="F1994" s="195" t="s">
        <v>4875</v>
      </c>
      <c r="G1994" s="195" t="s">
        <v>1879</v>
      </c>
      <c r="H1994" s="161">
        <f>Dane_baza!AR1983</f>
        <v>30789758</v>
      </c>
      <c r="I1994" s="161">
        <f>Dane_baza!AS1983</f>
        <v>1567653</v>
      </c>
      <c r="J1994" s="161">
        <f>Dane_baza!BX1983</f>
        <v>1069552</v>
      </c>
      <c r="K1994" s="161">
        <f>Dane_baza!AT1983</f>
        <v>6705022</v>
      </c>
      <c r="L1994" s="161">
        <f>Dane_baza!AU1983</f>
        <v>0</v>
      </c>
      <c r="M1994" s="161">
        <f>Dane_baza!AV1983</f>
        <v>994295</v>
      </c>
      <c r="N1994" s="161">
        <f>Dane_baza!AY1983</f>
        <v>25946833</v>
      </c>
      <c r="O1994" s="161">
        <f>Dane_baza!AZ1983</f>
        <v>1044542</v>
      </c>
      <c r="P1994" s="161">
        <f>Dane_baza!AW1983</f>
        <v>0</v>
      </c>
      <c r="Q1994" s="161">
        <f>Dane_baza!AX1983</f>
        <v>0</v>
      </c>
      <c r="R1994" s="212">
        <f t="shared" si="100"/>
        <v>68117655</v>
      </c>
      <c r="S1994" s="212">
        <f>Dane_baza!BU1983</f>
        <v>70940155.430000007</v>
      </c>
      <c r="T1994" s="212">
        <f>Dane_baza!BV1983</f>
        <v>1560324.8</v>
      </c>
      <c r="U1994" s="212">
        <f>Dane_baza!BW1983</f>
        <v>0</v>
      </c>
      <c r="V1994" s="212">
        <f t="shared" si="98"/>
        <v>72500480.230000004</v>
      </c>
      <c r="W1994" s="161">
        <f t="shared" si="99"/>
        <v>4382825.2300000042</v>
      </c>
      <c r="AA1994" s="36"/>
    </row>
    <row r="1995" spans="1:27" ht="14.45" x14ac:dyDescent="0.3">
      <c r="A1995" s="197" t="s">
        <v>1147</v>
      </c>
      <c r="B1995" s="197" t="s">
        <v>37</v>
      </c>
      <c r="C1995" s="197" t="s">
        <v>32</v>
      </c>
      <c r="D1995" s="197" t="s">
        <v>36</v>
      </c>
      <c r="E1995" s="197" t="s">
        <v>31</v>
      </c>
      <c r="F1995" s="195" t="s">
        <v>4876</v>
      </c>
      <c r="G1995" s="195" t="s">
        <v>1879</v>
      </c>
      <c r="H1995" s="161">
        <f>Dane_baza!AR1984</f>
        <v>6728507</v>
      </c>
      <c r="I1995" s="161">
        <f>Dane_baza!AS1984</f>
        <v>546667</v>
      </c>
      <c r="J1995" s="161">
        <f>Dane_baza!BX1984</f>
        <v>528422</v>
      </c>
      <c r="K1995" s="161">
        <f>Dane_baza!AT1984</f>
        <v>12171479</v>
      </c>
      <c r="L1995" s="161">
        <f>Dane_baza!AU1984</f>
        <v>248040</v>
      </c>
      <c r="M1995" s="161">
        <f>Dane_baza!AV1984</f>
        <v>860584</v>
      </c>
      <c r="N1995" s="161">
        <f>Dane_baza!AY1984</f>
        <v>16127527</v>
      </c>
      <c r="O1995" s="161">
        <f>Dane_baza!AZ1984</f>
        <v>238428</v>
      </c>
      <c r="P1995" s="161">
        <f>Dane_baza!AW1984</f>
        <v>0</v>
      </c>
      <c r="Q1995" s="161">
        <f>Dane_baza!AX1984</f>
        <v>0</v>
      </c>
      <c r="R1995" s="212">
        <f t="shared" si="100"/>
        <v>37449654</v>
      </c>
      <c r="S1995" s="212">
        <f>Dane_baza!BU1984</f>
        <v>21170383.109999999</v>
      </c>
      <c r="T1995" s="212">
        <f>Dane_baza!BV1984</f>
        <v>913933.63</v>
      </c>
      <c r="U1995" s="212">
        <f>Dane_baza!BW1984</f>
        <v>17865337.030000001</v>
      </c>
      <c r="V1995" s="212">
        <f t="shared" si="98"/>
        <v>39949653.769999996</v>
      </c>
      <c r="W1995" s="161">
        <f t="shared" si="99"/>
        <v>2499999.7699999958</v>
      </c>
      <c r="AA1995" s="36"/>
    </row>
    <row r="1996" spans="1:27" ht="14.45" x14ac:dyDescent="0.3">
      <c r="A1996" s="197" t="s">
        <v>1147</v>
      </c>
      <c r="B1996" s="197" t="s">
        <v>37</v>
      </c>
      <c r="C1996" s="197" t="s">
        <v>37</v>
      </c>
      <c r="D1996" s="197" t="s">
        <v>36</v>
      </c>
      <c r="E1996" s="197" t="s">
        <v>31</v>
      </c>
      <c r="F1996" s="195" t="s">
        <v>4877</v>
      </c>
      <c r="G1996" s="195" t="s">
        <v>1880</v>
      </c>
      <c r="H1996" s="161">
        <f>Dane_baza!AR1985</f>
        <v>6055967</v>
      </c>
      <c r="I1996" s="161">
        <f>Dane_baza!AS1985</f>
        <v>418348</v>
      </c>
      <c r="J1996" s="161">
        <f>Dane_baza!BX1985</f>
        <v>355108</v>
      </c>
      <c r="K1996" s="161">
        <f>Dane_baza!AT1985</f>
        <v>8235115</v>
      </c>
      <c r="L1996" s="161">
        <f>Dane_baza!AU1985</f>
        <v>290893</v>
      </c>
      <c r="M1996" s="161">
        <f>Dane_baza!AV1985</f>
        <v>831076</v>
      </c>
      <c r="N1996" s="161">
        <f>Dane_baza!AY1985</f>
        <v>11460639</v>
      </c>
      <c r="O1996" s="161">
        <f>Dane_baza!AZ1985</f>
        <v>243294</v>
      </c>
      <c r="P1996" s="161">
        <f>Dane_baza!AW1985</f>
        <v>0</v>
      </c>
      <c r="Q1996" s="161">
        <f>Dane_baza!AX1985</f>
        <v>0</v>
      </c>
      <c r="R1996" s="212">
        <f t="shared" si="100"/>
        <v>27890440</v>
      </c>
      <c r="S1996" s="212">
        <f>Dane_baza!BU1985</f>
        <v>18163887.789999999</v>
      </c>
      <c r="T1996" s="212">
        <f>Dane_baza!BV1985</f>
        <v>0</v>
      </c>
      <c r="U1996" s="212">
        <f>Dane_baza!BW1985</f>
        <v>11726552.205198631</v>
      </c>
      <c r="V1996" s="212">
        <f t="shared" si="98"/>
        <v>29890439.99519863</v>
      </c>
      <c r="W1996" s="161">
        <f t="shared" si="99"/>
        <v>1999999.9951986298</v>
      </c>
      <c r="AA1996" s="36"/>
    </row>
    <row r="1997" spans="1:27" ht="14.45" x14ac:dyDescent="0.3">
      <c r="A1997" s="197" t="s">
        <v>1147</v>
      </c>
      <c r="B1997" s="197" t="s">
        <v>37</v>
      </c>
      <c r="C1997" s="197" t="s">
        <v>39</v>
      </c>
      <c r="D1997" s="197" t="s">
        <v>40</v>
      </c>
      <c r="E1997" s="197" t="s">
        <v>31</v>
      </c>
      <c r="F1997" s="195" t="s">
        <v>4878</v>
      </c>
      <c r="G1997" s="195" t="s">
        <v>1881</v>
      </c>
      <c r="H1997" s="161">
        <f>Dane_baza!AR1986</f>
        <v>13074547</v>
      </c>
      <c r="I1997" s="161">
        <f>Dane_baza!AS1986</f>
        <v>606742</v>
      </c>
      <c r="J1997" s="161">
        <f>Dane_baza!BX1986</f>
        <v>727102</v>
      </c>
      <c r="K1997" s="161">
        <f>Dane_baza!AT1986</f>
        <v>14543945</v>
      </c>
      <c r="L1997" s="161">
        <f>Dane_baza!AU1986</f>
        <v>172993</v>
      </c>
      <c r="M1997" s="161">
        <f>Dane_baza!AV1986</f>
        <v>707647</v>
      </c>
      <c r="N1997" s="161">
        <f>Dane_baza!AY1986</f>
        <v>20492247</v>
      </c>
      <c r="O1997" s="161">
        <f>Dane_baza!AZ1986</f>
        <v>530381</v>
      </c>
      <c r="P1997" s="161">
        <f>Dane_baza!AW1986</f>
        <v>0</v>
      </c>
      <c r="Q1997" s="161">
        <f>Dane_baza!AX1986</f>
        <v>0</v>
      </c>
      <c r="R1997" s="212">
        <f t="shared" si="100"/>
        <v>50855604</v>
      </c>
      <c r="S1997" s="212">
        <f>Dane_baza!BU1986</f>
        <v>35113297.210000001</v>
      </c>
      <c r="T1997" s="212">
        <f>Dane_baza!BV1986</f>
        <v>483702.45</v>
      </c>
      <c r="U1997" s="212">
        <f>Dane_baza!BW1986</f>
        <v>18258604.341683306</v>
      </c>
      <c r="V1997" s="212">
        <f t="shared" si="98"/>
        <v>53855604.00168331</v>
      </c>
      <c r="W1997" s="161">
        <f t="shared" si="99"/>
        <v>3000000.0016833097</v>
      </c>
      <c r="AA1997" s="36"/>
    </row>
    <row r="1998" spans="1:27" ht="14.45" x14ac:dyDescent="0.3">
      <c r="A1998" s="197" t="s">
        <v>1147</v>
      </c>
      <c r="B1998" s="197" t="s">
        <v>37</v>
      </c>
      <c r="C1998" s="197" t="s">
        <v>42</v>
      </c>
      <c r="D1998" s="197" t="s">
        <v>36</v>
      </c>
      <c r="E1998" s="197" t="s">
        <v>31</v>
      </c>
      <c r="F1998" s="195" t="s">
        <v>4879</v>
      </c>
      <c r="G1998" s="195" t="s">
        <v>1882</v>
      </c>
      <c r="H1998" s="161">
        <f>Dane_baza!AR1987</f>
        <v>3597831</v>
      </c>
      <c r="I1998" s="161">
        <f>Dane_baza!AS1987</f>
        <v>59891</v>
      </c>
      <c r="J1998" s="161">
        <f>Dane_baza!BX1987</f>
        <v>284416</v>
      </c>
      <c r="K1998" s="161">
        <f>Dane_baza!AT1987</f>
        <v>8134013</v>
      </c>
      <c r="L1998" s="161">
        <f>Dane_baza!AU1987</f>
        <v>0</v>
      </c>
      <c r="M1998" s="161">
        <f>Dane_baza!AV1987</f>
        <v>554338</v>
      </c>
      <c r="N1998" s="161">
        <f>Dane_baza!AY1987</f>
        <v>8880665</v>
      </c>
      <c r="O1998" s="161">
        <f>Dane_baza!AZ1987</f>
        <v>170306</v>
      </c>
      <c r="P1998" s="161">
        <f>Dane_baza!AW1987</f>
        <v>0</v>
      </c>
      <c r="Q1998" s="161">
        <f>Dane_baza!AX1987</f>
        <v>0</v>
      </c>
      <c r="R1998" s="212">
        <f t="shared" si="100"/>
        <v>21681460</v>
      </c>
      <c r="S1998" s="212">
        <f>Dane_baza!BU1987</f>
        <v>10873556.51</v>
      </c>
      <c r="T1998" s="212">
        <f>Dane_baza!BV1987</f>
        <v>23328.91</v>
      </c>
      <c r="U1998" s="212">
        <f>Dane_baza!BW1987</f>
        <v>12284574.570070578</v>
      </c>
      <c r="V1998" s="212">
        <f t="shared" si="98"/>
        <v>23181459.990070578</v>
      </c>
      <c r="W1998" s="161">
        <f t="shared" si="99"/>
        <v>1499999.9900705777</v>
      </c>
      <c r="AA1998" s="36"/>
    </row>
    <row r="1999" spans="1:27" ht="14.45" x14ac:dyDescent="0.3">
      <c r="A1999" s="197" t="s">
        <v>1147</v>
      </c>
      <c r="B1999" s="197" t="s">
        <v>37</v>
      </c>
      <c r="C1999" s="197" t="s">
        <v>44</v>
      </c>
      <c r="D1999" s="197" t="s">
        <v>36</v>
      </c>
      <c r="E1999" s="197" t="s">
        <v>31</v>
      </c>
      <c r="F1999" s="195" t="s">
        <v>4880</v>
      </c>
      <c r="G1999" s="195" t="s">
        <v>1153</v>
      </c>
      <c r="H1999" s="161">
        <f>Dane_baza!AR1988</f>
        <v>5155795</v>
      </c>
      <c r="I1999" s="161">
        <f>Dane_baza!AS1988</f>
        <v>101897</v>
      </c>
      <c r="J1999" s="161">
        <f>Dane_baza!BX1988</f>
        <v>368764</v>
      </c>
      <c r="K1999" s="161">
        <f>Dane_baza!AT1988</f>
        <v>8489668</v>
      </c>
      <c r="L1999" s="161">
        <f>Dane_baza!AU1988</f>
        <v>492317</v>
      </c>
      <c r="M1999" s="161">
        <f>Dane_baza!AV1988</f>
        <v>557124</v>
      </c>
      <c r="N1999" s="161">
        <f>Dane_baza!AY1988</f>
        <v>16273012</v>
      </c>
      <c r="O1999" s="161">
        <f>Dane_baza!AZ1988</f>
        <v>249782</v>
      </c>
      <c r="P1999" s="161">
        <f>Dane_baza!AW1988</f>
        <v>0</v>
      </c>
      <c r="Q1999" s="161">
        <f>Dane_baza!AX1988</f>
        <v>0</v>
      </c>
      <c r="R1999" s="212">
        <f t="shared" si="100"/>
        <v>31688359</v>
      </c>
      <c r="S1999" s="212">
        <f>Dane_baza!BU1988</f>
        <v>16588618.810000001</v>
      </c>
      <c r="T1999" s="212">
        <f>Dane_baza!BV1988</f>
        <v>77631.179999999993</v>
      </c>
      <c r="U1999" s="212">
        <f>Dane_baza!BW1988</f>
        <v>17022109.006082006</v>
      </c>
      <c r="V1999" s="212">
        <f t="shared" si="98"/>
        <v>33688358.996082008</v>
      </c>
      <c r="W1999" s="161">
        <f t="shared" si="99"/>
        <v>1999999.9960820079</v>
      </c>
      <c r="AA1999" s="36"/>
    </row>
    <row r="2000" spans="1:27" ht="14.45" x14ac:dyDescent="0.3">
      <c r="A2000" s="197" t="s">
        <v>1147</v>
      </c>
      <c r="B2000" s="197" t="s">
        <v>39</v>
      </c>
      <c r="C2000" s="197" t="s">
        <v>33</v>
      </c>
      <c r="D2000" s="197" t="s">
        <v>36</v>
      </c>
      <c r="E2000" s="197" t="s">
        <v>31</v>
      </c>
      <c r="F2000" s="195" t="s">
        <v>4881</v>
      </c>
      <c r="G2000" s="195" t="s">
        <v>1883</v>
      </c>
      <c r="H2000" s="161">
        <f>Dane_baza!AR1989</f>
        <v>9058774</v>
      </c>
      <c r="I2000" s="161">
        <f>Dane_baza!AS1989</f>
        <v>2896672</v>
      </c>
      <c r="J2000" s="161">
        <f>Dane_baza!BX1989</f>
        <v>187752</v>
      </c>
      <c r="K2000" s="161">
        <f>Dane_baza!AT1989</f>
        <v>2719030</v>
      </c>
      <c r="L2000" s="161">
        <f>Dane_baza!AU1989</f>
        <v>0</v>
      </c>
      <c r="M2000" s="161">
        <f>Dane_baza!AV1989</f>
        <v>697785</v>
      </c>
      <c r="N2000" s="161">
        <f>Dane_baza!AY1989</f>
        <v>8939869</v>
      </c>
      <c r="O2000" s="161">
        <f>Dane_baza!AZ1989</f>
        <v>199501</v>
      </c>
      <c r="P2000" s="161">
        <f>Dane_baza!AW1989</f>
        <v>0</v>
      </c>
      <c r="Q2000" s="161">
        <f>Dane_baza!AX1989</f>
        <v>0</v>
      </c>
      <c r="R2000" s="212">
        <f t="shared" si="100"/>
        <v>24699383</v>
      </c>
      <c r="S2000" s="212">
        <f>Dane_baza!BU1989</f>
        <v>20582437.52</v>
      </c>
      <c r="T2000" s="212">
        <f>Dane_baza!BV1989</f>
        <v>2031134.26</v>
      </c>
      <c r="U2000" s="212">
        <f>Dane_baza!BW1989</f>
        <v>4085811.129999998</v>
      </c>
      <c r="V2000" s="212">
        <f t="shared" ref="V2000:V2063" si="101">SUM(S2000:U2000)</f>
        <v>26699382.91</v>
      </c>
      <c r="W2000" s="161">
        <f t="shared" ref="W2000:W2063" si="102">V2000-R2000</f>
        <v>1999999.9100000001</v>
      </c>
      <c r="AA2000" s="36"/>
    </row>
    <row r="2001" spans="1:27" ht="14.45" x14ac:dyDescent="0.3">
      <c r="A2001" s="197" t="s">
        <v>1147</v>
      </c>
      <c r="B2001" s="197" t="s">
        <v>39</v>
      </c>
      <c r="C2001" s="197" t="s">
        <v>32</v>
      </c>
      <c r="D2001" s="197" t="s">
        <v>36</v>
      </c>
      <c r="E2001" s="197" t="s">
        <v>31</v>
      </c>
      <c r="F2001" s="195" t="s">
        <v>4882</v>
      </c>
      <c r="G2001" s="195" t="s">
        <v>1884</v>
      </c>
      <c r="H2001" s="161">
        <f>Dane_baza!AR1990</f>
        <v>1931241</v>
      </c>
      <c r="I2001" s="161">
        <f>Dane_baza!AS1990</f>
        <v>17690</v>
      </c>
      <c r="J2001" s="161">
        <f>Dane_baza!BX1990</f>
        <v>152446</v>
      </c>
      <c r="K2001" s="161">
        <f>Dane_baza!AT1990</f>
        <v>2837604</v>
      </c>
      <c r="L2001" s="161">
        <f>Dane_baza!AU1990</f>
        <v>0</v>
      </c>
      <c r="M2001" s="161">
        <f>Dane_baza!AV1990</f>
        <v>778305</v>
      </c>
      <c r="N2001" s="161">
        <f>Dane_baza!AY1990</f>
        <v>5150938</v>
      </c>
      <c r="O2001" s="161">
        <f>Dane_baza!AZ1990</f>
        <v>126513</v>
      </c>
      <c r="P2001" s="161">
        <f>Dane_baza!AW1990</f>
        <v>0</v>
      </c>
      <c r="Q2001" s="161">
        <f>Dane_baza!AX1990</f>
        <v>0</v>
      </c>
      <c r="R2001" s="212">
        <f t="shared" ref="R2001:R2064" si="103">SUM(H2001:Q2001)</f>
        <v>10994737</v>
      </c>
      <c r="S2001" s="212">
        <f>Dane_baza!BU1990</f>
        <v>5586765.5999999996</v>
      </c>
      <c r="T2001" s="212">
        <f>Dane_baza!BV1990</f>
        <v>28621.15</v>
      </c>
      <c r="U2001" s="212">
        <f>Dane_baza!BW1990</f>
        <v>6698718.6900000004</v>
      </c>
      <c r="V2001" s="212">
        <f t="shared" si="101"/>
        <v>12314105.440000001</v>
      </c>
      <c r="W2001" s="161">
        <f t="shared" si="102"/>
        <v>1319368.4400000013</v>
      </c>
      <c r="AA2001" s="36"/>
    </row>
    <row r="2002" spans="1:27" ht="14.45" x14ac:dyDescent="0.3">
      <c r="A2002" s="197" t="s">
        <v>1147</v>
      </c>
      <c r="B2002" s="197" t="s">
        <v>39</v>
      </c>
      <c r="C2002" s="197" t="s">
        <v>37</v>
      </c>
      <c r="D2002" s="197" t="s">
        <v>36</v>
      </c>
      <c r="E2002" s="197" t="s">
        <v>31</v>
      </c>
      <c r="F2002" s="195" t="s">
        <v>4883</v>
      </c>
      <c r="G2002" s="195" t="s">
        <v>1885</v>
      </c>
      <c r="H2002" s="161">
        <f>Dane_baza!AR1991</f>
        <v>3829200</v>
      </c>
      <c r="I2002" s="161">
        <f>Dane_baza!AS1991</f>
        <v>101741</v>
      </c>
      <c r="J2002" s="161">
        <f>Dane_baza!BX1991</f>
        <v>257076</v>
      </c>
      <c r="K2002" s="161">
        <f>Dane_baza!AT1991</f>
        <v>4978523</v>
      </c>
      <c r="L2002" s="161">
        <f>Dane_baza!AU1991</f>
        <v>31252</v>
      </c>
      <c r="M2002" s="161">
        <f>Dane_baza!AV1991</f>
        <v>960412</v>
      </c>
      <c r="N2002" s="161">
        <f>Dane_baza!AY1991</f>
        <v>6193462</v>
      </c>
      <c r="O2002" s="161">
        <f>Dane_baza!AZ1991</f>
        <v>116781</v>
      </c>
      <c r="P2002" s="161">
        <f>Dane_baza!AW1991</f>
        <v>0</v>
      </c>
      <c r="Q2002" s="161">
        <f>Dane_baza!AX1991</f>
        <v>0</v>
      </c>
      <c r="R2002" s="212">
        <f t="shared" si="103"/>
        <v>16468447</v>
      </c>
      <c r="S2002" s="212">
        <f>Dane_baza!BU1991</f>
        <v>11391868.050000001</v>
      </c>
      <c r="T2002" s="212">
        <f>Dane_baza!BV1991</f>
        <v>115817.02</v>
      </c>
      <c r="U2002" s="212">
        <f>Dane_baza!BW1991</f>
        <v>6460761.9297292205</v>
      </c>
      <c r="V2002" s="212">
        <f t="shared" si="101"/>
        <v>17968446.99972922</v>
      </c>
      <c r="W2002" s="161">
        <f t="shared" si="102"/>
        <v>1499999.9997292198</v>
      </c>
      <c r="AA2002" s="36"/>
    </row>
    <row r="2003" spans="1:27" ht="14.45" x14ac:dyDescent="0.3">
      <c r="A2003" s="197" t="s">
        <v>1147</v>
      </c>
      <c r="B2003" s="197" t="s">
        <v>39</v>
      </c>
      <c r="C2003" s="197" t="s">
        <v>39</v>
      </c>
      <c r="D2003" s="197" t="s">
        <v>36</v>
      </c>
      <c r="E2003" s="197" t="s">
        <v>31</v>
      </c>
      <c r="F2003" s="195" t="s">
        <v>4884</v>
      </c>
      <c r="G2003" s="195" t="s">
        <v>1886</v>
      </c>
      <c r="H2003" s="161">
        <f>Dane_baza!AR1992</f>
        <v>1890668</v>
      </c>
      <c r="I2003" s="161">
        <f>Dane_baza!AS1992</f>
        <v>48698</v>
      </c>
      <c r="J2003" s="161">
        <f>Dane_baza!BX1992</f>
        <v>207136</v>
      </c>
      <c r="K2003" s="161">
        <f>Dane_baza!AT1992</f>
        <v>5844549</v>
      </c>
      <c r="L2003" s="161">
        <f>Dane_baza!AU1992</f>
        <v>3397</v>
      </c>
      <c r="M2003" s="161">
        <f>Dane_baza!AV1992</f>
        <v>347179</v>
      </c>
      <c r="N2003" s="161">
        <f>Dane_baza!AY1992</f>
        <v>6236703</v>
      </c>
      <c r="O2003" s="161">
        <f>Dane_baza!AZ1992</f>
        <v>102183</v>
      </c>
      <c r="P2003" s="161">
        <f>Dane_baza!AW1992</f>
        <v>0</v>
      </c>
      <c r="Q2003" s="161">
        <f>Dane_baza!AX1992</f>
        <v>0</v>
      </c>
      <c r="R2003" s="212">
        <f t="shared" si="103"/>
        <v>14680513</v>
      </c>
      <c r="S2003" s="212">
        <f>Dane_baza!BU1992</f>
        <v>6977260.1100000003</v>
      </c>
      <c r="T2003" s="212">
        <f>Dane_baza!BV1992</f>
        <v>65524.99</v>
      </c>
      <c r="U2003" s="212">
        <f>Dane_baza!BW1992</f>
        <v>8799176.4900000002</v>
      </c>
      <c r="V2003" s="212">
        <f t="shared" si="101"/>
        <v>15841961.59</v>
      </c>
      <c r="W2003" s="161">
        <f t="shared" si="102"/>
        <v>1161448.5899999999</v>
      </c>
      <c r="AA2003" s="36"/>
    </row>
    <row r="2004" spans="1:27" ht="14.45" x14ac:dyDescent="0.3">
      <c r="A2004" s="197" t="s">
        <v>1147</v>
      </c>
      <c r="B2004" s="197" t="s">
        <v>39</v>
      </c>
      <c r="C2004" s="197" t="s">
        <v>42</v>
      </c>
      <c r="D2004" s="197" t="s">
        <v>36</v>
      </c>
      <c r="E2004" s="197" t="s">
        <v>31</v>
      </c>
      <c r="F2004" s="195" t="s">
        <v>4885</v>
      </c>
      <c r="G2004" s="195" t="s">
        <v>1887</v>
      </c>
      <c r="H2004" s="161">
        <f>Dane_baza!AR1993</f>
        <v>5125277</v>
      </c>
      <c r="I2004" s="161">
        <f>Dane_baza!AS1993</f>
        <v>29279</v>
      </c>
      <c r="J2004" s="161">
        <f>Dane_baza!BX1993</f>
        <v>223265</v>
      </c>
      <c r="K2004" s="161">
        <f>Dane_baza!AT1993</f>
        <v>1240556</v>
      </c>
      <c r="L2004" s="161">
        <f>Dane_baza!AU1993</f>
        <v>13370</v>
      </c>
      <c r="M2004" s="161">
        <f>Dane_baza!AV1993</f>
        <v>398751</v>
      </c>
      <c r="N2004" s="161">
        <f>Dane_baza!AY1993</f>
        <v>3686546</v>
      </c>
      <c r="O2004" s="161">
        <f>Dane_baza!AZ1993</f>
        <v>77854</v>
      </c>
      <c r="P2004" s="161">
        <f>Dane_baza!AW1993</f>
        <v>0</v>
      </c>
      <c r="Q2004" s="161">
        <f>Dane_baza!AX1993</f>
        <v>0</v>
      </c>
      <c r="R2004" s="212">
        <f t="shared" si="103"/>
        <v>10794898</v>
      </c>
      <c r="S2004" s="212">
        <f>Dane_baza!BU1993</f>
        <v>10398485.970000001</v>
      </c>
      <c r="T2004" s="212">
        <f>Dane_baza!BV1993</f>
        <v>32966.93</v>
      </c>
      <c r="U2004" s="212">
        <f>Dane_baza!BW1993</f>
        <v>1363445.0199999996</v>
      </c>
      <c r="V2004" s="212">
        <f t="shared" si="101"/>
        <v>11794897.92</v>
      </c>
      <c r="W2004" s="161">
        <f t="shared" si="102"/>
        <v>999999.91999999993</v>
      </c>
      <c r="AA2004" s="36"/>
    </row>
    <row r="2005" spans="1:27" ht="14.45" x14ac:dyDescent="0.3">
      <c r="A2005" s="197" t="s">
        <v>1147</v>
      </c>
      <c r="B2005" s="197" t="s">
        <v>39</v>
      </c>
      <c r="C2005" s="197" t="s">
        <v>44</v>
      </c>
      <c r="D2005" s="197" t="s">
        <v>40</v>
      </c>
      <c r="E2005" s="197" t="s">
        <v>31</v>
      </c>
      <c r="F2005" s="195" t="s">
        <v>4886</v>
      </c>
      <c r="G2005" s="195" t="s">
        <v>1888</v>
      </c>
      <c r="H2005" s="161">
        <f>Dane_baza!AR1994</f>
        <v>3494981</v>
      </c>
      <c r="I2005" s="161">
        <f>Dane_baza!AS1994</f>
        <v>172180</v>
      </c>
      <c r="J2005" s="161">
        <f>Dane_baza!BX1994</f>
        <v>235819</v>
      </c>
      <c r="K2005" s="161">
        <f>Dane_baza!AT1994</f>
        <v>4857235</v>
      </c>
      <c r="L2005" s="161">
        <f>Dane_baza!AU1994</f>
        <v>9354</v>
      </c>
      <c r="M2005" s="161">
        <f>Dane_baza!AV1994</f>
        <v>1014002</v>
      </c>
      <c r="N2005" s="161">
        <f>Dane_baza!AY1994</f>
        <v>5601842</v>
      </c>
      <c r="O2005" s="161">
        <f>Dane_baza!AZ1994</f>
        <v>128135</v>
      </c>
      <c r="P2005" s="161">
        <f>Dane_baza!AW1994</f>
        <v>0</v>
      </c>
      <c r="Q2005" s="161">
        <f>Dane_baza!AX1994</f>
        <v>0</v>
      </c>
      <c r="R2005" s="212">
        <f t="shared" si="103"/>
        <v>15513548</v>
      </c>
      <c r="S2005" s="212">
        <f>Dane_baza!BU1994</f>
        <v>9707367.5899999999</v>
      </c>
      <c r="T2005" s="212">
        <f>Dane_baza!BV1994</f>
        <v>21400.62</v>
      </c>
      <c r="U2005" s="212">
        <f>Dane_baza!BW1994</f>
        <v>7646405.5499999998</v>
      </c>
      <c r="V2005" s="212">
        <f t="shared" si="101"/>
        <v>17375173.759999998</v>
      </c>
      <c r="W2005" s="161">
        <f t="shared" si="102"/>
        <v>1861625.7599999979</v>
      </c>
      <c r="AA2005" s="36"/>
    </row>
    <row r="2006" spans="1:27" ht="14.45" x14ac:dyDescent="0.3">
      <c r="A2006" s="197" t="s">
        <v>1147</v>
      </c>
      <c r="B2006" s="197" t="s">
        <v>39</v>
      </c>
      <c r="C2006" s="197" t="s">
        <v>51</v>
      </c>
      <c r="D2006" s="197" t="s">
        <v>40</v>
      </c>
      <c r="E2006" s="197" t="s">
        <v>31</v>
      </c>
      <c r="F2006" s="195" t="s">
        <v>4887</v>
      </c>
      <c r="G2006" s="195" t="s">
        <v>1889</v>
      </c>
      <c r="H2006" s="161">
        <f>Dane_baza!AR1995</f>
        <v>17675666</v>
      </c>
      <c r="I2006" s="161">
        <f>Dane_baza!AS1995</f>
        <v>923623</v>
      </c>
      <c r="J2006" s="161">
        <f>Dane_baza!BX1995</f>
        <v>979685</v>
      </c>
      <c r="K2006" s="161">
        <f>Dane_baza!AT1995</f>
        <v>14441988</v>
      </c>
      <c r="L2006" s="161">
        <f>Dane_baza!AU1995</f>
        <v>56074</v>
      </c>
      <c r="M2006" s="161">
        <f>Dane_baza!AV1995</f>
        <v>940097</v>
      </c>
      <c r="N2006" s="161">
        <f>Dane_baza!AY1995</f>
        <v>23567638</v>
      </c>
      <c r="O2006" s="161">
        <f>Dane_baza!AZ1995</f>
        <v>731504</v>
      </c>
      <c r="P2006" s="161">
        <f>Dane_baza!AW1995</f>
        <v>0</v>
      </c>
      <c r="Q2006" s="161">
        <f>Dane_baza!AX1995</f>
        <v>0</v>
      </c>
      <c r="R2006" s="212">
        <f t="shared" si="103"/>
        <v>59316275</v>
      </c>
      <c r="S2006" s="212">
        <f>Dane_baza!BU1995</f>
        <v>49940170.810000002</v>
      </c>
      <c r="T2006" s="212">
        <f>Dane_baza!BV1995</f>
        <v>1071563.6000000001</v>
      </c>
      <c r="U2006" s="212">
        <f>Dane_baza!BW1995</f>
        <v>11804540.595959155</v>
      </c>
      <c r="V2006" s="212">
        <f t="shared" si="101"/>
        <v>62816275.005959161</v>
      </c>
      <c r="W2006" s="161">
        <f t="shared" si="102"/>
        <v>3500000.0059591606</v>
      </c>
      <c r="AA2006" s="36"/>
    </row>
    <row r="2007" spans="1:27" ht="14.45" x14ac:dyDescent="0.3">
      <c r="A2007" s="197" t="s">
        <v>1147</v>
      </c>
      <c r="B2007" s="197" t="s">
        <v>39</v>
      </c>
      <c r="C2007" s="197" t="s">
        <v>75</v>
      </c>
      <c r="D2007" s="197" t="s">
        <v>36</v>
      </c>
      <c r="E2007" s="197" t="s">
        <v>31</v>
      </c>
      <c r="F2007" s="195" t="s">
        <v>4888</v>
      </c>
      <c r="G2007" s="195" t="s">
        <v>1890</v>
      </c>
      <c r="H2007" s="161">
        <f>Dane_baza!AR1996</f>
        <v>2201440</v>
      </c>
      <c r="I2007" s="161">
        <f>Dane_baza!AS1996</f>
        <v>84735</v>
      </c>
      <c r="J2007" s="161">
        <f>Dane_baza!BX1996</f>
        <v>191263</v>
      </c>
      <c r="K2007" s="161">
        <f>Dane_baza!AT1996</f>
        <v>4938682</v>
      </c>
      <c r="L2007" s="161">
        <f>Dane_baza!AU1996</f>
        <v>0</v>
      </c>
      <c r="M2007" s="161">
        <f>Dane_baza!AV1996</f>
        <v>859431</v>
      </c>
      <c r="N2007" s="161">
        <f>Dane_baza!AY1996</f>
        <v>3438786</v>
      </c>
      <c r="O2007" s="161">
        <f>Dane_baza!AZ1996</f>
        <v>63256</v>
      </c>
      <c r="P2007" s="161">
        <f>Dane_baza!AW1996</f>
        <v>0</v>
      </c>
      <c r="Q2007" s="161">
        <f>Dane_baza!AX1996</f>
        <v>0</v>
      </c>
      <c r="R2007" s="212">
        <f t="shared" si="103"/>
        <v>11777593</v>
      </c>
      <c r="S2007" s="212">
        <f>Dane_baza!BU1996</f>
        <v>7278126.9400000004</v>
      </c>
      <c r="T2007" s="212">
        <f>Dane_baza!BV1996</f>
        <v>13603.36</v>
      </c>
      <c r="U2007" s="212">
        <f>Dane_baza!BW1996</f>
        <v>5485862.7000000002</v>
      </c>
      <c r="V2007" s="212">
        <f t="shared" si="101"/>
        <v>12777593</v>
      </c>
      <c r="W2007" s="161">
        <f t="shared" si="102"/>
        <v>1000000</v>
      </c>
      <c r="AA2007" s="36"/>
    </row>
    <row r="2008" spans="1:27" ht="14.45" x14ac:dyDescent="0.3">
      <c r="A2008" s="197" t="s">
        <v>1147</v>
      </c>
      <c r="B2008" s="197" t="s">
        <v>39</v>
      </c>
      <c r="C2008" s="197" t="s">
        <v>77</v>
      </c>
      <c r="D2008" s="197" t="s">
        <v>40</v>
      </c>
      <c r="E2008" s="197" t="s">
        <v>31</v>
      </c>
      <c r="F2008" s="195" t="s">
        <v>4889</v>
      </c>
      <c r="G2008" s="195" t="s">
        <v>1891</v>
      </c>
      <c r="H2008" s="161">
        <f>Dane_baza!AR1997</f>
        <v>5380825</v>
      </c>
      <c r="I2008" s="161">
        <f>Dane_baza!AS1997</f>
        <v>34915</v>
      </c>
      <c r="J2008" s="161">
        <f>Dane_baza!BX1997</f>
        <v>340472</v>
      </c>
      <c r="K2008" s="161">
        <f>Dane_baza!AT1997</f>
        <v>9918391</v>
      </c>
      <c r="L2008" s="161">
        <f>Dane_baza!AU1997</f>
        <v>76693</v>
      </c>
      <c r="M2008" s="161">
        <f>Dane_baza!AV1997</f>
        <v>394740</v>
      </c>
      <c r="N2008" s="161">
        <f>Dane_baza!AY1997</f>
        <v>7746450</v>
      </c>
      <c r="O2008" s="161">
        <f>Dane_baza!AZ1997</f>
        <v>144354</v>
      </c>
      <c r="P2008" s="161">
        <f>Dane_baza!AW1997</f>
        <v>0</v>
      </c>
      <c r="Q2008" s="161">
        <f>Dane_baza!AX1997</f>
        <v>0</v>
      </c>
      <c r="R2008" s="212">
        <f t="shared" si="103"/>
        <v>24036840</v>
      </c>
      <c r="S2008" s="212">
        <f>Dane_baza!BU1997</f>
        <v>14843936.02</v>
      </c>
      <c r="T2008" s="212">
        <f>Dane_baza!BV1997</f>
        <v>18709.650000000001</v>
      </c>
      <c r="U2008" s="212">
        <f>Dane_baza!BW1997</f>
        <v>12058615.140000001</v>
      </c>
      <c r="V2008" s="212">
        <f t="shared" si="101"/>
        <v>26921260.810000002</v>
      </c>
      <c r="W2008" s="161">
        <f t="shared" si="102"/>
        <v>2884420.8100000024</v>
      </c>
      <c r="AA2008" s="36"/>
    </row>
    <row r="2009" spans="1:27" ht="14.45" x14ac:dyDescent="0.3">
      <c r="A2009" s="197" t="s">
        <v>1147</v>
      </c>
      <c r="B2009" s="197" t="s">
        <v>42</v>
      </c>
      <c r="C2009" s="197" t="s">
        <v>33</v>
      </c>
      <c r="D2009" s="197" t="s">
        <v>34</v>
      </c>
      <c r="E2009" s="197" t="s">
        <v>31</v>
      </c>
      <c r="F2009" s="195" t="s">
        <v>4890</v>
      </c>
      <c r="G2009" s="195" t="s">
        <v>1892</v>
      </c>
      <c r="H2009" s="161">
        <f>Dane_baza!AR1998</f>
        <v>69419773</v>
      </c>
      <c r="I2009" s="161">
        <f>Dane_baza!AS1998</f>
        <v>3975284</v>
      </c>
      <c r="J2009" s="161">
        <f>Dane_baza!BX1998</f>
        <v>3023197</v>
      </c>
      <c r="K2009" s="161">
        <f>Dane_baza!AT1998</f>
        <v>37653393</v>
      </c>
      <c r="L2009" s="161">
        <f>Dane_baza!AU1998</f>
        <v>0</v>
      </c>
      <c r="M2009" s="161">
        <f>Dane_baza!AV1998</f>
        <v>2438494</v>
      </c>
      <c r="N2009" s="161">
        <f>Dane_baza!AY1998</f>
        <v>89047949</v>
      </c>
      <c r="O2009" s="161">
        <f>Dane_baza!AZ1998</f>
        <v>3292579</v>
      </c>
      <c r="P2009" s="161">
        <f>Dane_baza!AW1998</f>
        <v>0</v>
      </c>
      <c r="Q2009" s="161">
        <f>Dane_baza!AX1998</f>
        <v>0</v>
      </c>
      <c r="R2009" s="212">
        <f t="shared" si="103"/>
        <v>208850669</v>
      </c>
      <c r="S2009" s="212">
        <f>Dane_baza!BU1998</f>
        <v>171481361.86000001</v>
      </c>
      <c r="T2009" s="212">
        <f>Dane_baza!BV1998</f>
        <v>3139500.35</v>
      </c>
      <c r="U2009" s="212">
        <f>Dane_baza!BW1998</f>
        <v>45847391.509999998</v>
      </c>
      <c r="V2009" s="212">
        <f t="shared" si="101"/>
        <v>220468253.72</v>
      </c>
      <c r="W2009" s="161">
        <f t="shared" si="102"/>
        <v>11617584.719999999</v>
      </c>
      <c r="AA2009" s="36"/>
    </row>
    <row r="2010" spans="1:27" ht="14.45" x14ac:dyDescent="0.3">
      <c r="A2010" s="197" t="s">
        <v>1147</v>
      </c>
      <c r="B2010" s="197" t="s">
        <v>42</v>
      </c>
      <c r="C2010" s="197" t="s">
        <v>32</v>
      </c>
      <c r="D2010" s="197" t="s">
        <v>36</v>
      </c>
      <c r="E2010" s="197" t="s">
        <v>31</v>
      </c>
      <c r="F2010" s="195" t="s">
        <v>4891</v>
      </c>
      <c r="G2010" s="195" t="s">
        <v>1892</v>
      </c>
      <c r="H2010" s="161">
        <f>Dane_baza!AR1999</f>
        <v>19178203</v>
      </c>
      <c r="I2010" s="161">
        <f>Dane_baza!AS1999</f>
        <v>210650</v>
      </c>
      <c r="J2010" s="161">
        <f>Dane_baza!BX1999</f>
        <v>826640</v>
      </c>
      <c r="K2010" s="161">
        <f>Dane_baza!AT1999</f>
        <v>4815345</v>
      </c>
      <c r="L2010" s="161">
        <f>Dane_baza!AU1999</f>
        <v>4113</v>
      </c>
      <c r="M2010" s="161">
        <f>Dane_baza!AV1999</f>
        <v>1145257</v>
      </c>
      <c r="N2010" s="161">
        <f>Dane_baza!AY1999</f>
        <v>19626982</v>
      </c>
      <c r="O2010" s="161">
        <f>Dane_baza!AZ1999</f>
        <v>379539</v>
      </c>
      <c r="P2010" s="161">
        <f>Dane_baza!AW1999</f>
        <v>0</v>
      </c>
      <c r="Q2010" s="161">
        <f>Dane_baza!AX1999</f>
        <v>0</v>
      </c>
      <c r="R2010" s="212">
        <f t="shared" si="103"/>
        <v>46186729</v>
      </c>
      <c r="S2010" s="212">
        <f>Dane_baza!BU1999</f>
        <v>34607439.369999997</v>
      </c>
      <c r="T2010" s="212">
        <f>Dane_baza!BV1999</f>
        <v>119853.84</v>
      </c>
      <c r="U2010" s="212">
        <f>Dane_baza!BW1999</f>
        <v>14459435.781302508</v>
      </c>
      <c r="V2010" s="212">
        <f t="shared" si="101"/>
        <v>49186728.991302505</v>
      </c>
      <c r="W2010" s="161">
        <f t="shared" si="102"/>
        <v>2999999.9913025051</v>
      </c>
      <c r="AA2010" s="36"/>
    </row>
    <row r="2011" spans="1:27" ht="14.45" x14ac:dyDescent="0.3">
      <c r="A2011" s="197" t="s">
        <v>1147</v>
      </c>
      <c r="B2011" s="197" t="s">
        <v>42</v>
      </c>
      <c r="C2011" s="197" t="s">
        <v>37</v>
      </c>
      <c r="D2011" s="197" t="s">
        <v>36</v>
      </c>
      <c r="E2011" s="197" t="s">
        <v>31</v>
      </c>
      <c r="F2011" s="195" t="s">
        <v>4892</v>
      </c>
      <c r="G2011" s="195" t="s">
        <v>1893</v>
      </c>
      <c r="H2011" s="161">
        <f>Dane_baza!AR2000</f>
        <v>2971370</v>
      </c>
      <c r="I2011" s="161">
        <f>Dane_baza!AS2000</f>
        <v>22856</v>
      </c>
      <c r="J2011" s="161">
        <f>Dane_baza!BX2000</f>
        <v>335842</v>
      </c>
      <c r="K2011" s="161">
        <f>Dane_baza!AT2000</f>
        <v>9625123</v>
      </c>
      <c r="L2011" s="161">
        <f>Dane_baza!AU2000</f>
        <v>21469</v>
      </c>
      <c r="M2011" s="161">
        <f>Dane_baza!AV2000</f>
        <v>813044</v>
      </c>
      <c r="N2011" s="161">
        <f>Dane_baza!AY2000</f>
        <v>9138925</v>
      </c>
      <c r="O2011" s="161">
        <f>Dane_baza!AZ2000</f>
        <v>165440</v>
      </c>
      <c r="P2011" s="161">
        <f>Dane_baza!AW2000</f>
        <v>0</v>
      </c>
      <c r="Q2011" s="161">
        <f>Dane_baza!AX2000</f>
        <v>0</v>
      </c>
      <c r="R2011" s="212">
        <f t="shared" si="103"/>
        <v>23094069</v>
      </c>
      <c r="S2011" s="212">
        <f>Dane_baza!BU2000</f>
        <v>9981464.9700000007</v>
      </c>
      <c r="T2011" s="212">
        <f>Dane_baza!BV2000</f>
        <v>56826.67</v>
      </c>
      <c r="U2011" s="212">
        <f>Dane_baza!BW2000</f>
        <v>15827065.640000001</v>
      </c>
      <c r="V2011" s="212">
        <f t="shared" si="101"/>
        <v>25865357.280000001</v>
      </c>
      <c r="W2011" s="161">
        <f t="shared" si="102"/>
        <v>2771288.2800000012</v>
      </c>
      <c r="AA2011" s="36"/>
    </row>
    <row r="2012" spans="1:27" ht="14.45" x14ac:dyDescent="0.3">
      <c r="A2012" s="197" t="s">
        <v>1147</v>
      </c>
      <c r="B2012" s="197" t="s">
        <v>42</v>
      </c>
      <c r="C2012" s="197" t="s">
        <v>39</v>
      </c>
      <c r="D2012" s="197" t="s">
        <v>36</v>
      </c>
      <c r="E2012" s="197" t="s">
        <v>31</v>
      </c>
      <c r="F2012" s="195" t="s">
        <v>4893</v>
      </c>
      <c r="G2012" s="195" t="s">
        <v>1894</v>
      </c>
      <c r="H2012" s="161">
        <f>Dane_baza!AR2001</f>
        <v>3524651</v>
      </c>
      <c r="I2012" s="161">
        <f>Dane_baza!AS2001</f>
        <v>234313</v>
      </c>
      <c r="J2012" s="161">
        <f>Dane_baza!BX2001</f>
        <v>363130</v>
      </c>
      <c r="K2012" s="161">
        <f>Dane_baza!AT2001</f>
        <v>7809298</v>
      </c>
      <c r="L2012" s="161">
        <f>Dane_baza!AU2001</f>
        <v>514673</v>
      </c>
      <c r="M2012" s="161">
        <f>Dane_baza!AV2001</f>
        <v>944399</v>
      </c>
      <c r="N2012" s="161">
        <f>Dane_baza!AY2001</f>
        <v>9440369</v>
      </c>
      <c r="O2012" s="161">
        <f>Dane_baza!AZ2001</f>
        <v>189769</v>
      </c>
      <c r="P2012" s="161">
        <f>Dane_baza!AW2001</f>
        <v>0</v>
      </c>
      <c r="Q2012" s="161">
        <f>Dane_baza!AX2001</f>
        <v>0</v>
      </c>
      <c r="R2012" s="212">
        <f t="shared" si="103"/>
        <v>23020602</v>
      </c>
      <c r="S2012" s="212">
        <f>Dane_baza!BU2001</f>
        <v>11941522.25</v>
      </c>
      <c r="T2012" s="212">
        <f>Dane_baza!BV2001</f>
        <v>215681.23</v>
      </c>
      <c r="U2012" s="212">
        <f>Dane_baza!BW2001</f>
        <v>12863398.52049865</v>
      </c>
      <c r="V2012" s="212">
        <f t="shared" si="101"/>
        <v>25020602.000498652</v>
      </c>
      <c r="W2012" s="161">
        <f t="shared" si="102"/>
        <v>2000000.0004986525</v>
      </c>
      <c r="AA2012" s="36"/>
    </row>
    <row r="2013" spans="1:27" ht="14.45" x14ac:dyDescent="0.3">
      <c r="A2013" s="197" t="s">
        <v>1147</v>
      </c>
      <c r="B2013" s="197" t="s">
        <v>42</v>
      </c>
      <c r="C2013" s="197" t="s">
        <v>42</v>
      </c>
      <c r="D2013" s="197" t="s">
        <v>36</v>
      </c>
      <c r="E2013" s="197" t="s">
        <v>31</v>
      </c>
      <c r="F2013" s="195" t="s">
        <v>4894</v>
      </c>
      <c r="G2013" s="195" t="s">
        <v>1895</v>
      </c>
      <c r="H2013" s="161">
        <f>Dane_baza!AR2002</f>
        <v>1690292</v>
      </c>
      <c r="I2013" s="161">
        <f>Dane_baza!AS2002</f>
        <v>1974</v>
      </c>
      <c r="J2013" s="161">
        <f>Dane_baza!BX2002</f>
        <v>184129</v>
      </c>
      <c r="K2013" s="161">
        <f>Dane_baza!AT2002</f>
        <v>4821837</v>
      </c>
      <c r="L2013" s="161">
        <f>Dane_baza!AU2002</f>
        <v>18887</v>
      </c>
      <c r="M2013" s="161">
        <f>Dane_baza!AV2002</f>
        <v>350745</v>
      </c>
      <c r="N2013" s="161">
        <f>Dane_baza!AY2002</f>
        <v>3175990</v>
      </c>
      <c r="O2013" s="161">
        <f>Dane_baza!AZ2002</f>
        <v>56769</v>
      </c>
      <c r="P2013" s="161">
        <f>Dane_baza!AW2002</f>
        <v>0</v>
      </c>
      <c r="Q2013" s="161">
        <f>Dane_baza!AX2002</f>
        <v>0</v>
      </c>
      <c r="R2013" s="212">
        <f t="shared" si="103"/>
        <v>10300623</v>
      </c>
      <c r="S2013" s="212">
        <f>Dane_baza!BU2002</f>
        <v>5422328.54</v>
      </c>
      <c r="T2013" s="212">
        <f>Dane_baza!BV2002</f>
        <v>3919.71</v>
      </c>
      <c r="U2013" s="212">
        <f>Dane_baza!BW2002</f>
        <v>5874374.7499999991</v>
      </c>
      <c r="V2013" s="212">
        <f t="shared" si="101"/>
        <v>11300623</v>
      </c>
      <c r="W2013" s="161">
        <f t="shared" si="102"/>
        <v>1000000</v>
      </c>
      <c r="AA2013" s="36"/>
    </row>
    <row r="2014" spans="1:27" ht="14.45" x14ac:dyDescent="0.3">
      <c r="A2014" s="197" t="s">
        <v>1147</v>
      </c>
      <c r="B2014" s="197" t="s">
        <v>44</v>
      </c>
      <c r="C2014" s="197" t="s">
        <v>33</v>
      </c>
      <c r="D2014" s="197" t="s">
        <v>34</v>
      </c>
      <c r="E2014" s="197" t="s">
        <v>31</v>
      </c>
      <c r="F2014" s="195" t="s">
        <v>4895</v>
      </c>
      <c r="G2014" s="195" t="s">
        <v>1896</v>
      </c>
      <c r="H2014" s="161">
        <f>Dane_baza!AR2003</f>
        <v>38359169</v>
      </c>
      <c r="I2014" s="161">
        <f>Dane_baza!AS2003</f>
        <v>2733596</v>
      </c>
      <c r="J2014" s="161">
        <f>Dane_baza!BX2003</f>
        <v>1428306</v>
      </c>
      <c r="K2014" s="161">
        <f>Dane_baza!AT2003</f>
        <v>11333003</v>
      </c>
      <c r="L2014" s="161">
        <f>Dane_baza!AU2003</f>
        <v>584707</v>
      </c>
      <c r="M2014" s="161">
        <f>Dane_baza!AV2003</f>
        <v>1114398</v>
      </c>
      <c r="N2014" s="161">
        <f>Dane_baza!AY2003</f>
        <v>39353741</v>
      </c>
      <c r="O2014" s="161">
        <f>Dane_baza!AZ2003</f>
        <v>1393264</v>
      </c>
      <c r="P2014" s="161">
        <f>Dane_baza!AW2003</f>
        <v>0</v>
      </c>
      <c r="Q2014" s="161">
        <f>Dane_baza!AX2003</f>
        <v>0</v>
      </c>
      <c r="R2014" s="212">
        <f t="shared" si="103"/>
        <v>96300184</v>
      </c>
      <c r="S2014" s="212">
        <f>Dane_baza!BU2003</f>
        <v>90097141.129999995</v>
      </c>
      <c r="T2014" s="212">
        <f>Dane_baza!BV2003</f>
        <v>3592406.42</v>
      </c>
      <c r="U2014" s="212">
        <f>Dane_baza!BW2003</f>
        <v>8999944.6199999992</v>
      </c>
      <c r="V2014" s="212">
        <f t="shared" si="101"/>
        <v>102689492.17</v>
      </c>
      <c r="W2014" s="161">
        <f t="shared" si="102"/>
        <v>6389308.1700000018</v>
      </c>
      <c r="AA2014" s="36"/>
    </row>
    <row r="2015" spans="1:27" ht="14.45" x14ac:dyDescent="0.3">
      <c r="A2015" s="197" t="s">
        <v>1147</v>
      </c>
      <c r="B2015" s="197" t="s">
        <v>44</v>
      </c>
      <c r="C2015" s="197" t="s">
        <v>39</v>
      </c>
      <c r="D2015" s="197" t="s">
        <v>36</v>
      </c>
      <c r="E2015" s="197" t="s">
        <v>31</v>
      </c>
      <c r="F2015" s="195" t="s">
        <v>4896</v>
      </c>
      <c r="G2015" s="195" t="s">
        <v>1896</v>
      </c>
      <c r="H2015" s="161">
        <f>Dane_baza!AR2004</f>
        <v>12794524</v>
      </c>
      <c r="I2015" s="161">
        <f>Dane_baza!AS2004</f>
        <v>442345</v>
      </c>
      <c r="J2015" s="161">
        <f>Dane_baza!BX2004</f>
        <v>559207</v>
      </c>
      <c r="K2015" s="161">
        <f>Dane_baza!AT2004</f>
        <v>3549765</v>
      </c>
      <c r="L2015" s="161">
        <f>Dane_baza!AU2004</f>
        <v>62920</v>
      </c>
      <c r="M2015" s="161">
        <f>Dane_baza!AV2004</f>
        <v>1353549</v>
      </c>
      <c r="N2015" s="161">
        <f>Dane_baza!AY2004</f>
        <v>12258568</v>
      </c>
      <c r="O2015" s="161">
        <f>Dane_baza!AZ2004</f>
        <v>197879</v>
      </c>
      <c r="P2015" s="161">
        <f>Dane_baza!AW2004</f>
        <v>0</v>
      </c>
      <c r="Q2015" s="161">
        <f>Dane_baza!AX2004</f>
        <v>0</v>
      </c>
      <c r="R2015" s="212">
        <f t="shared" si="103"/>
        <v>31218757</v>
      </c>
      <c r="S2015" s="212">
        <f>Dane_baza!BU2004</f>
        <v>27049514.609999999</v>
      </c>
      <c r="T2015" s="212">
        <f>Dane_baza!BV2004</f>
        <v>607574.99</v>
      </c>
      <c r="U2015" s="212">
        <f>Dane_baza!BW2004</f>
        <v>6061667.3699999992</v>
      </c>
      <c r="V2015" s="212">
        <f t="shared" si="101"/>
        <v>33718756.969999999</v>
      </c>
      <c r="W2015" s="161">
        <f t="shared" si="102"/>
        <v>2499999.9699999988</v>
      </c>
      <c r="AA2015" s="36"/>
    </row>
    <row r="2016" spans="1:27" ht="14.45" x14ac:dyDescent="0.3">
      <c r="A2016" s="197" t="s">
        <v>1147</v>
      </c>
      <c r="B2016" s="197" t="s">
        <v>44</v>
      </c>
      <c r="C2016" s="197" t="s">
        <v>42</v>
      </c>
      <c r="D2016" s="197" t="s">
        <v>36</v>
      </c>
      <c r="E2016" s="197" t="s">
        <v>31</v>
      </c>
      <c r="F2016" s="195" t="s">
        <v>4897</v>
      </c>
      <c r="G2016" s="195" t="s">
        <v>1897</v>
      </c>
      <c r="H2016" s="161">
        <f>Dane_baza!AR2005</f>
        <v>3245560</v>
      </c>
      <c r="I2016" s="161">
        <f>Dane_baza!AS2005</f>
        <v>55259</v>
      </c>
      <c r="J2016" s="161">
        <f>Dane_baza!BX2005</f>
        <v>173319</v>
      </c>
      <c r="K2016" s="161">
        <f>Dane_baza!AT2005</f>
        <v>2031713</v>
      </c>
      <c r="L2016" s="161">
        <f>Dane_baza!AU2005</f>
        <v>64841</v>
      </c>
      <c r="M2016" s="161">
        <f>Dane_baza!AV2005</f>
        <v>332475</v>
      </c>
      <c r="N2016" s="161">
        <f>Dane_baza!AY2005</f>
        <v>4107297</v>
      </c>
      <c r="O2016" s="161">
        <f>Dane_baza!AZ2005</f>
        <v>61634</v>
      </c>
      <c r="P2016" s="161">
        <f>Dane_baza!AW2005</f>
        <v>0</v>
      </c>
      <c r="Q2016" s="161">
        <f>Dane_baza!AX2005</f>
        <v>0</v>
      </c>
      <c r="R2016" s="212">
        <f t="shared" si="103"/>
        <v>10072098</v>
      </c>
      <c r="S2016" s="212">
        <f>Dane_baza!BU2005</f>
        <v>7347591.8499999996</v>
      </c>
      <c r="T2016" s="212">
        <f>Dane_baza!BV2005</f>
        <v>22378.03</v>
      </c>
      <c r="U2016" s="212">
        <f>Dane_baza!BW2005</f>
        <v>3702128.1100000013</v>
      </c>
      <c r="V2016" s="212">
        <f t="shared" si="101"/>
        <v>11072097.990000002</v>
      </c>
      <c r="W2016" s="161">
        <f t="shared" si="102"/>
        <v>999999.99000000209</v>
      </c>
      <c r="AA2016" s="36"/>
    </row>
    <row r="2017" spans="1:27" ht="14.45" x14ac:dyDescent="0.3">
      <c r="A2017" s="197" t="s">
        <v>1147</v>
      </c>
      <c r="B2017" s="197" t="s">
        <v>44</v>
      </c>
      <c r="C2017" s="197" t="s">
        <v>44</v>
      </c>
      <c r="D2017" s="197" t="s">
        <v>36</v>
      </c>
      <c r="E2017" s="197" t="s">
        <v>31</v>
      </c>
      <c r="F2017" s="195" t="s">
        <v>4898</v>
      </c>
      <c r="G2017" s="195" t="s">
        <v>1898</v>
      </c>
      <c r="H2017" s="161">
        <f>Dane_baza!AR2006</f>
        <v>2345251</v>
      </c>
      <c r="I2017" s="161">
        <f>Dane_baza!AS2006</f>
        <v>40183</v>
      </c>
      <c r="J2017" s="161">
        <f>Dane_baza!BX2006</f>
        <v>191974</v>
      </c>
      <c r="K2017" s="161">
        <f>Dane_baza!AT2006</f>
        <v>3760089</v>
      </c>
      <c r="L2017" s="161">
        <f>Dane_baza!AU2006</f>
        <v>77724</v>
      </c>
      <c r="M2017" s="161">
        <f>Dane_baza!AV2006</f>
        <v>875996</v>
      </c>
      <c r="N2017" s="161">
        <f>Dane_baza!AY2006</f>
        <v>4387189</v>
      </c>
      <c r="O2017" s="161">
        <f>Dane_baza!AZ2006</f>
        <v>92452</v>
      </c>
      <c r="P2017" s="161">
        <f>Dane_baza!AW2006</f>
        <v>0</v>
      </c>
      <c r="Q2017" s="161">
        <f>Dane_baza!AX2006</f>
        <v>0</v>
      </c>
      <c r="R2017" s="212">
        <f t="shared" si="103"/>
        <v>11770858</v>
      </c>
      <c r="S2017" s="212">
        <f>Dane_baza!BU2006</f>
        <v>6995403.2699999996</v>
      </c>
      <c r="T2017" s="212">
        <f>Dane_baza!BV2006</f>
        <v>60679.23</v>
      </c>
      <c r="U2017" s="212">
        <f>Dane_baza!BW2006</f>
        <v>5911981.7300000004</v>
      </c>
      <c r="V2017" s="212">
        <f t="shared" si="101"/>
        <v>12968064.23</v>
      </c>
      <c r="W2017" s="161">
        <f t="shared" si="102"/>
        <v>1197206.2300000004</v>
      </c>
      <c r="AA2017" s="36"/>
    </row>
    <row r="2018" spans="1:27" ht="14.45" x14ac:dyDescent="0.3">
      <c r="A2018" s="197" t="s">
        <v>1147</v>
      </c>
      <c r="B2018" s="197" t="s">
        <v>44</v>
      </c>
      <c r="C2018" s="197" t="s">
        <v>75</v>
      </c>
      <c r="D2018" s="197" t="s">
        <v>40</v>
      </c>
      <c r="E2018" s="197" t="s">
        <v>31</v>
      </c>
      <c r="F2018" s="195" t="s">
        <v>4899</v>
      </c>
      <c r="G2018" s="195" t="s">
        <v>1899</v>
      </c>
      <c r="H2018" s="161">
        <f>Dane_baza!AR2007</f>
        <v>4062784</v>
      </c>
      <c r="I2018" s="161">
        <f>Dane_baza!AS2007</f>
        <v>105252</v>
      </c>
      <c r="J2018" s="161">
        <f>Dane_baza!BX2007</f>
        <v>300432</v>
      </c>
      <c r="K2018" s="161">
        <f>Dane_baza!AT2007</f>
        <v>6171586</v>
      </c>
      <c r="L2018" s="161">
        <f>Dane_baza!AU2007</f>
        <v>164008</v>
      </c>
      <c r="M2018" s="161">
        <f>Dane_baza!AV2007</f>
        <v>515443</v>
      </c>
      <c r="N2018" s="161">
        <f>Dane_baza!AY2007</f>
        <v>6846285</v>
      </c>
      <c r="O2018" s="161">
        <f>Dane_baza!AZ2007</f>
        <v>158952</v>
      </c>
      <c r="P2018" s="161">
        <f>Dane_baza!AW2007</f>
        <v>0</v>
      </c>
      <c r="Q2018" s="161">
        <f>Dane_baza!AX2007</f>
        <v>0</v>
      </c>
      <c r="R2018" s="212">
        <f t="shared" si="103"/>
        <v>18324742</v>
      </c>
      <c r="S2018" s="212">
        <f>Dane_baza!BU2007</f>
        <v>12020101.189999999</v>
      </c>
      <c r="T2018" s="212">
        <f>Dane_baza!BV2007</f>
        <v>150357.54</v>
      </c>
      <c r="U2018" s="212">
        <f>Dane_baza!BW2007</f>
        <v>7654283.2721931795</v>
      </c>
      <c r="V2018" s="212">
        <f t="shared" si="101"/>
        <v>19824742.002193179</v>
      </c>
      <c r="W2018" s="161">
        <f t="shared" si="102"/>
        <v>1500000.002193179</v>
      </c>
      <c r="AA2018" s="36"/>
    </row>
    <row r="2019" spans="1:27" ht="14.45" x14ac:dyDescent="0.3">
      <c r="A2019" s="197" t="s">
        <v>1147</v>
      </c>
      <c r="B2019" s="197" t="s">
        <v>44</v>
      </c>
      <c r="C2019" s="197" t="s">
        <v>90</v>
      </c>
      <c r="D2019" s="197" t="s">
        <v>36</v>
      </c>
      <c r="E2019" s="197" t="s">
        <v>31</v>
      </c>
      <c r="F2019" s="195" t="s">
        <v>4900</v>
      </c>
      <c r="G2019" s="195" t="s">
        <v>1900</v>
      </c>
      <c r="H2019" s="161">
        <f>Dane_baza!AR2008</f>
        <v>3250334</v>
      </c>
      <c r="I2019" s="161">
        <f>Dane_baza!AS2008</f>
        <v>29277</v>
      </c>
      <c r="J2019" s="161">
        <f>Dane_baza!BX2008</f>
        <v>319416</v>
      </c>
      <c r="K2019" s="161">
        <f>Dane_baza!AT2008</f>
        <v>8648041</v>
      </c>
      <c r="L2019" s="161">
        <f>Dane_baza!AU2008</f>
        <v>206903</v>
      </c>
      <c r="M2019" s="161">
        <f>Dane_baza!AV2008</f>
        <v>1097124</v>
      </c>
      <c r="N2019" s="161">
        <f>Dane_baza!AY2008</f>
        <v>9192057</v>
      </c>
      <c r="O2019" s="161">
        <f>Dane_baza!AZ2008</f>
        <v>152464</v>
      </c>
      <c r="P2019" s="161">
        <f>Dane_baza!AW2008</f>
        <v>0</v>
      </c>
      <c r="Q2019" s="161">
        <f>Dane_baza!AX2008</f>
        <v>0</v>
      </c>
      <c r="R2019" s="212">
        <f t="shared" si="103"/>
        <v>22895616</v>
      </c>
      <c r="S2019" s="212">
        <f>Dane_baza!BU2008</f>
        <v>11032434.43</v>
      </c>
      <c r="T2019" s="212">
        <f>Dane_baza!BV2008</f>
        <v>15266.43</v>
      </c>
      <c r="U2019" s="212">
        <f>Dane_baza!BW2008</f>
        <v>13347914.810000001</v>
      </c>
      <c r="V2019" s="212">
        <f t="shared" si="101"/>
        <v>24395615.670000002</v>
      </c>
      <c r="W2019" s="161">
        <f t="shared" si="102"/>
        <v>1499999.6700000018</v>
      </c>
      <c r="AA2019" s="36"/>
    </row>
    <row r="2020" spans="1:27" ht="14.45" x14ac:dyDescent="0.3">
      <c r="A2020" s="197" t="s">
        <v>1147</v>
      </c>
      <c r="B2020" s="197" t="s">
        <v>51</v>
      </c>
      <c r="C2020" s="197" t="s">
        <v>33</v>
      </c>
      <c r="D2020" s="197" t="s">
        <v>34</v>
      </c>
      <c r="E2020" s="197" t="s">
        <v>31</v>
      </c>
      <c r="F2020" s="195" t="s">
        <v>4901</v>
      </c>
      <c r="G2020" s="195" t="s">
        <v>1901</v>
      </c>
      <c r="H2020" s="161">
        <f>Dane_baza!AR2009</f>
        <v>48126107</v>
      </c>
      <c r="I2020" s="161">
        <f>Dane_baza!AS2009</f>
        <v>2856809</v>
      </c>
      <c r="J2020" s="161">
        <f>Dane_baza!BX2009</f>
        <v>1723553</v>
      </c>
      <c r="K2020" s="161">
        <f>Dane_baza!AT2009</f>
        <v>8817890</v>
      </c>
      <c r="L2020" s="161">
        <f>Dane_baza!AU2009</f>
        <v>0</v>
      </c>
      <c r="M2020" s="161">
        <f>Dane_baza!AV2009</f>
        <v>1313446</v>
      </c>
      <c r="N2020" s="161">
        <f>Dane_baza!AY2009</f>
        <v>51515147</v>
      </c>
      <c r="O2020" s="161">
        <f>Dane_baza!AZ2009</f>
        <v>1918779</v>
      </c>
      <c r="P2020" s="161">
        <f>Dane_baza!AW2009</f>
        <v>0</v>
      </c>
      <c r="Q2020" s="161">
        <f>Dane_baza!AX2009</f>
        <v>0</v>
      </c>
      <c r="R2020" s="212">
        <f t="shared" si="103"/>
        <v>116271731</v>
      </c>
      <c r="S2020" s="212">
        <f>Dane_baza!BU2009</f>
        <v>109450953.42</v>
      </c>
      <c r="T2020" s="212">
        <f>Dane_baza!BV2009</f>
        <v>2012679.82</v>
      </c>
      <c r="U2020" s="212">
        <f>Dane_baza!BW2009</f>
        <v>18760705.48</v>
      </c>
      <c r="V2020" s="212">
        <f t="shared" si="101"/>
        <v>130224338.72</v>
      </c>
      <c r="W2020" s="161">
        <f t="shared" si="102"/>
        <v>13952607.719999999</v>
      </c>
      <c r="AA2020" s="36"/>
    </row>
    <row r="2021" spans="1:27" ht="14.45" x14ac:dyDescent="0.3">
      <c r="A2021" s="197" t="s">
        <v>1147</v>
      </c>
      <c r="B2021" s="197" t="s">
        <v>51</v>
      </c>
      <c r="C2021" s="197" t="s">
        <v>32</v>
      </c>
      <c r="D2021" s="197" t="s">
        <v>34</v>
      </c>
      <c r="E2021" s="197" t="s">
        <v>31</v>
      </c>
      <c r="F2021" s="195" t="s">
        <v>4902</v>
      </c>
      <c r="G2021" s="195" t="s">
        <v>1902</v>
      </c>
      <c r="H2021" s="161">
        <f>Dane_baza!AR2010</f>
        <v>15106770</v>
      </c>
      <c r="I2021" s="161">
        <f>Dane_baza!AS2010</f>
        <v>1588548</v>
      </c>
      <c r="J2021" s="161">
        <f>Dane_baza!BX2010</f>
        <v>510914</v>
      </c>
      <c r="K2021" s="161">
        <f>Dane_baza!AT2010</f>
        <v>0</v>
      </c>
      <c r="L2021" s="161">
        <f>Dane_baza!AU2010</f>
        <v>5210</v>
      </c>
      <c r="M2021" s="161">
        <f>Dane_baza!AV2010</f>
        <v>935072</v>
      </c>
      <c r="N2021" s="161">
        <f>Dane_baza!AY2010</f>
        <v>12779953</v>
      </c>
      <c r="O2021" s="161">
        <f>Dane_baza!AZ2010</f>
        <v>624455</v>
      </c>
      <c r="P2021" s="161">
        <f>Dane_baza!AW2010</f>
        <v>0</v>
      </c>
      <c r="Q2021" s="161">
        <f>Dane_baza!AX2010</f>
        <v>0</v>
      </c>
      <c r="R2021" s="212">
        <f t="shared" si="103"/>
        <v>31550922</v>
      </c>
      <c r="S2021" s="212">
        <f>Dane_baza!BU2010</f>
        <v>34008073.899999999</v>
      </c>
      <c r="T2021" s="212">
        <f>Dane_baza!BV2010</f>
        <v>1328958.74</v>
      </c>
      <c r="U2021" s="212">
        <f>Dane_baza!BW2010</f>
        <v>0</v>
      </c>
      <c r="V2021" s="212">
        <f t="shared" si="101"/>
        <v>35337032.640000001</v>
      </c>
      <c r="W2021" s="161">
        <f t="shared" si="102"/>
        <v>3786110.6400000006</v>
      </c>
      <c r="AA2021" s="36"/>
    </row>
    <row r="2022" spans="1:27" ht="14.45" x14ac:dyDescent="0.3">
      <c r="A2022" s="197" t="s">
        <v>1147</v>
      </c>
      <c r="B2022" s="197" t="s">
        <v>51</v>
      </c>
      <c r="C2022" s="197" t="s">
        <v>37</v>
      </c>
      <c r="D2022" s="197" t="s">
        <v>36</v>
      </c>
      <c r="E2022" s="197" t="s">
        <v>31</v>
      </c>
      <c r="F2022" s="195" t="s">
        <v>4903</v>
      </c>
      <c r="G2022" s="195" t="s">
        <v>1901</v>
      </c>
      <c r="H2022" s="161">
        <f>Dane_baza!AR2011</f>
        <v>16884362</v>
      </c>
      <c r="I2022" s="161">
        <f>Dane_baza!AS2011</f>
        <v>349753</v>
      </c>
      <c r="J2022" s="161">
        <f>Dane_baza!BX2011</f>
        <v>786270</v>
      </c>
      <c r="K2022" s="161">
        <f>Dane_baza!AT2011</f>
        <v>8600012</v>
      </c>
      <c r="L2022" s="161">
        <f>Dane_baza!AU2011</f>
        <v>0</v>
      </c>
      <c r="M2022" s="161">
        <f>Dane_baza!AV2011</f>
        <v>1177175</v>
      </c>
      <c r="N2022" s="161">
        <f>Dane_baza!AY2011</f>
        <v>16161750</v>
      </c>
      <c r="O2022" s="161">
        <f>Dane_baza!AZ2011</f>
        <v>403868</v>
      </c>
      <c r="P2022" s="161">
        <f>Dane_baza!AW2011</f>
        <v>0</v>
      </c>
      <c r="Q2022" s="161">
        <f>Dane_baza!AX2011</f>
        <v>0</v>
      </c>
      <c r="R2022" s="212">
        <f t="shared" si="103"/>
        <v>44363190</v>
      </c>
      <c r="S2022" s="212">
        <f>Dane_baza!BU2011</f>
        <v>35303765.780000001</v>
      </c>
      <c r="T2022" s="212">
        <f>Dane_baza!BV2011</f>
        <v>459694.08000000002</v>
      </c>
      <c r="U2022" s="212">
        <f>Dane_baza!BW2011</f>
        <v>11599730.140764385</v>
      </c>
      <c r="V2022" s="212">
        <f t="shared" si="101"/>
        <v>47363190.000764385</v>
      </c>
      <c r="W2022" s="161">
        <f t="shared" si="102"/>
        <v>3000000.0007643849</v>
      </c>
      <c r="AA2022" s="36"/>
    </row>
    <row r="2023" spans="1:27" ht="14.45" x14ac:dyDescent="0.3">
      <c r="A2023" s="197" t="s">
        <v>1147</v>
      </c>
      <c r="B2023" s="197" t="s">
        <v>51</v>
      </c>
      <c r="C2023" s="197" t="s">
        <v>39</v>
      </c>
      <c r="D2023" s="197" t="s">
        <v>40</v>
      </c>
      <c r="E2023" s="197" t="s">
        <v>31</v>
      </c>
      <c r="F2023" s="195" t="s">
        <v>4904</v>
      </c>
      <c r="G2023" s="195" t="s">
        <v>1903</v>
      </c>
      <c r="H2023" s="161">
        <f>Dane_baza!AR2012</f>
        <v>3243346</v>
      </c>
      <c r="I2023" s="161">
        <f>Dane_baza!AS2012</f>
        <v>281566</v>
      </c>
      <c r="J2023" s="161">
        <f>Dane_baza!BX2012</f>
        <v>301262</v>
      </c>
      <c r="K2023" s="161">
        <f>Dane_baza!AT2012</f>
        <v>4947496</v>
      </c>
      <c r="L2023" s="161">
        <f>Dane_baza!AU2012</f>
        <v>67569</v>
      </c>
      <c r="M2023" s="161">
        <f>Dane_baza!AV2012</f>
        <v>225776</v>
      </c>
      <c r="N2023" s="161">
        <f>Dane_baza!AY2012</f>
        <v>9800504</v>
      </c>
      <c r="O2023" s="161">
        <f>Dane_baza!AZ2012</f>
        <v>193013</v>
      </c>
      <c r="P2023" s="161">
        <f>Dane_baza!AW2012</f>
        <v>0</v>
      </c>
      <c r="Q2023" s="161">
        <f>Dane_baza!AX2012</f>
        <v>0</v>
      </c>
      <c r="R2023" s="212">
        <f t="shared" si="103"/>
        <v>19060532</v>
      </c>
      <c r="S2023" s="212">
        <f>Dane_baza!BU2012</f>
        <v>11459395.279999999</v>
      </c>
      <c r="T2023" s="212">
        <f>Dane_baza!BV2012</f>
        <v>69479.820000000007</v>
      </c>
      <c r="U2023" s="212">
        <f>Dane_baza!BW2012</f>
        <v>9818920.7400000002</v>
      </c>
      <c r="V2023" s="212">
        <f t="shared" si="101"/>
        <v>21347795.84</v>
      </c>
      <c r="W2023" s="161">
        <f t="shared" si="102"/>
        <v>2287263.84</v>
      </c>
      <c r="AA2023" s="36"/>
    </row>
    <row r="2024" spans="1:27" ht="14.45" x14ac:dyDescent="0.3">
      <c r="A2024" s="197" t="s">
        <v>1147</v>
      </c>
      <c r="B2024" s="197" t="s">
        <v>51</v>
      </c>
      <c r="C2024" s="197" t="s">
        <v>42</v>
      </c>
      <c r="D2024" s="197" t="s">
        <v>36</v>
      </c>
      <c r="E2024" s="197" t="s">
        <v>31</v>
      </c>
      <c r="F2024" s="195" t="s">
        <v>4905</v>
      </c>
      <c r="G2024" s="195" t="s">
        <v>1902</v>
      </c>
      <c r="H2024" s="161">
        <f>Dane_baza!AR2013</f>
        <v>9437422</v>
      </c>
      <c r="I2024" s="161">
        <f>Dane_baza!AS2013</f>
        <v>343648</v>
      </c>
      <c r="J2024" s="161">
        <f>Dane_baza!BX2013</f>
        <v>569767</v>
      </c>
      <c r="K2024" s="161">
        <f>Dane_baza!AT2013</f>
        <v>10462202</v>
      </c>
      <c r="L2024" s="161">
        <f>Dane_baza!AU2013</f>
        <v>0</v>
      </c>
      <c r="M2024" s="161">
        <f>Dane_baza!AV2013</f>
        <v>628503</v>
      </c>
      <c r="N2024" s="161">
        <f>Dane_baza!AY2013</f>
        <v>27949464</v>
      </c>
      <c r="O2024" s="161">
        <f>Dane_baza!AZ2013</f>
        <v>642296</v>
      </c>
      <c r="P2024" s="161">
        <f>Dane_baza!AW2013</f>
        <v>0</v>
      </c>
      <c r="Q2024" s="161">
        <f>Dane_baza!AX2013</f>
        <v>0</v>
      </c>
      <c r="R2024" s="212">
        <f t="shared" si="103"/>
        <v>50033302</v>
      </c>
      <c r="S2024" s="212">
        <f>Dane_baza!BU2013</f>
        <v>25055745.539999999</v>
      </c>
      <c r="T2024" s="212">
        <f>Dane_baza!BV2013</f>
        <v>419617.1</v>
      </c>
      <c r="U2024" s="212">
        <f>Dane_baza!BW2013</f>
        <v>30561935.600000001</v>
      </c>
      <c r="V2024" s="212">
        <f t="shared" si="101"/>
        <v>56037298.240000002</v>
      </c>
      <c r="W2024" s="161">
        <f t="shared" si="102"/>
        <v>6003996.2400000021</v>
      </c>
      <c r="AA2024" s="36"/>
    </row>
    <row r="2025" spans="1:27" ht="14.45" x14ac:dyDescent="0.3">
      <c r="A2025" s="197" t="s">
        <v>1147</v>
      </c>
      <c r="B2025" s="197" t="s">
        <v>51</v>
      </c>
      <c r="C2025" s="197" t="s">
        <v>44</v>
      </c>
      <c r="D2025" s="197" t="s">
        <v>40</v>
      </c>
      <c r="E2025" s="197" t="s">
        <v>31</v>
      </c>
      <c r="F2025" s="195" t="s">
        <v>4906</v>
      </c>
      <c r="G2025" s="195" t="s">
        <v>1904</v>
      </c>
      <c r="H2025" s="161">
        <f>Dane_baza!AR2014</f>
        <v>9437642</v>
      </c>
      <c r="I2025" s="161">
        <f>Dane_baza!AS2014</f>
        <v>446880</v>
      </c>
      <c r="J2025" s="161">
        <f>Dane_baza!BX2014</f>
        <v>638909</v>
      </c>
      <c r="K2025" s="161">
        <f>Dane_baza!AT2014</f>
        <v>11791628</v>
      </c>
      <c r="L2025" s="161">
        <f>Dane_baza!AU2014</f>
        <v>410288</v>
      </c>
      <c r="M2025" s="161">
        <f>Dane_baza!AV2014</f>
        <v>480811</v>
      </c>
      <c r="N2025" s="161">
        <f>Dane_baza!AY2014</f>
        <v>18235354</v>
      </c>
      <c r="O2025" s="161">
        <f>Dane_baza!AZ2014</f>
        <v>520649</v>
      </c>
      <c r="P2025" s="161">
        <f>Dane_baza!AW2014</f>
        <v>0</v>
      </c>
      <c r="Q2025" s="161">
        <f>Dane_baza!AX2014</f>
        <v>0</v>
      </c>
      <c r="R2025" s="212">
        <f t="shared" si="103"/>
        <v>41962161</v>
      </c>
      <c r="S2025" s="212">
        <f>Dane_baza!BU2014</f>
        <v>27916271.629999999</v>
      </c>
      <c r="T2025" s="212">
        <f>Dane_baza!BV2014</f>
        <v>221368.98</v>
      </c>
      <c r="U2025" s="212">
        <f>Dane_baza!BW2014</f>
        <v>18833330.66</v>
      </c>
      <c r="V2025" s="212">
        <f t="shared" si="101"/>
        <v>46970971.269999996</v>
      </c>
      <c r="W2025" s="161">
        <f t="shared" si="102"/>
        <v>5008810.2699999958</v>
      </c>
      <c r="AA2025" s="36"/>
    </row>
    <row r="2026" spans="1:27" ht="14.45" x14ac:dyDescent="0.3">
      <c r="A2026" s="197" t="s">
        <v>1147</v>
      </c>
      <c r="B2026" s="197" t="s">
        <v>51</v>
      </c>
      <c r="C2026" s="197" t="s">
        <v>51</v>
      </c>
      <c r="D2026" s="197" t="s">
        <v>40</v>
      </c>
      <c r="E2026" s="197" t="s">
        <v>31</v>
      </c>
      <c r="F2026" s="195" t="s">
        <v>4907</v>
      </c>
      <c r="G2026" s="195" t="s">
        <v>1905</v>
      </c>
      <c r="H2026" s="161">
        <f>Dane_baza!AR2015</f>
        <v>4921847</v>
      </c>
      <c r="I2026" s="161">
        <f>Dane_baza!AS2015</f>
        <v>548138</v>
      </c>
      <c r="J2026" s="161">
        <f>Dane_baza!BX2015</f>
        <v>337601</v>
      </c>
      <c r="K2026" s="161">
        <f>Dane_baza!AT2015</f>
        <v>4106823</v>
      </c>
      <c r="L2026" s="161">
        <f>Dane_baza!AU2015</f>
        <v>0</v>
      </c>
      <c r="M2026" s="161">
        <f>Dane_baza!AV2015</f>
        <v>867360</v>
      </c>
      <c r="N2026" s="161">
        <f>Dane_baza!AY2015</f>
        <v>9530445</v>
      </c>
      <c r="O2026" s="161">
        <f>Dane_baza!AZ2015</f>
        <v>214099</v>
      </c>
      <c r="P2026" s="161">
        <f>Dane_baza!AW2015</f>
        <v>0</v>
      </c>
      <c r="Q2026" s="161">
        <f>Dane_baza!AX2015</f>
        <v>0</v>
      </c>
      <c r="R2026" s="212">
        <f t="shared" si="103"/>
        <v>20526313</v>
      </c>
      <c r="S2026" s="212">
        <f>Dane_baza!BU2015</f>
        <v>14277684.98</v>
      </c>
      <c r="T2026" s="212">
        <f>Dane_baza!BV2015</f>
        <v>283709.39</v>
      </c>
      <c r="U2026" s="212">
        <f>Dane_baza!BW2015</f>
        <v>7964918.6307742437</v>
      </c>
      <c r="V2026" s="212">
        <f t="shared" si="101"/>
        <v>22526313.000774246</v>
      </c>
      <c r="W2026" s="161">
        <f t="shared" si="102"/>
        <v>2000000.0007742457</v>
      </c>
      <c r="AA2026" s="36"/>
    </row>
    <row r="2027" spans="1:27" ht="14.45" x14ac:dyDescent="0.3">
      <c r="A2027" s="197" t="s">
        <v>1147</v>
      </c>
      <c r="B2027" s="197" t="s">
        <v>75</v>
      </c>
      <c r="C2027" s="197" t="s">
        <v>33</v>
      </c>
      <c r="D2027" s="197" t="s">
        <v>34</v>
      </c>
      <c r="E2027" s="197" t="s">
        <v>31</v>
      </c>
      <c r="F2027" s="195" t="s">
        <v>4908</v>
      </c>
      <c r="G2027" s="195" t="s">
        <v>1906</v>
      </c>
      <c r="H2027" s="161">
        <f>Dane_baza!AR2016</f>
        <v>30655578</v>
      </c>
      <c r="I2027" s="161">
        <f>Dane_baza!AS2016</f>
        <v>1892190</v>
      </c>
      <c r="J2027" s="161">
        <f>Dane_baza!BX2016</f>
        <v>1283577</v>
      </c>
      <c r="K2027" s="161">
        <f>Dane_baza!AT2016</f>
        <v>17527156</v>
      </c>
      <c r="L2027" s="161">
        <f>Dane_baza!AU2016</f>
        <v>854344</v>
      </c>
      <c r="M2027" s="161">
        <f>Dane_baza!AV2016</f>
        <v>1135109</v>
      </c>
      <c r="N2027" s="161">
        <f>Dane_baza!AY2016</f>
        <v>32364801</v>
      </c>
      <c r="O2027" s="161">
        <f>Dane_baza!AZ2016</f>
        <v>1153214</v>
      </c>
      <c r="P2027" s="161">
        <f>Dane_baza!AW2016</f>
        <v>0</v>
      </c>
      <c r="Q2027" s="161">
        <f>Dane_baza!AX2016</f>
        <v>0</v>
      </c>
      <c r="R2027" s="212">
        <f t="shared" si="103"/>
        <v>86865969</v>
      </c>
      <c r="S2027" s="212">
        <f>Dane_baza!BU2016</f>
        <v>78377887.049999997</v>
      </c>
      <c r="T2027" s="212">
        <f>Dane_baza!BV2016</f>
        <v>1613496.72</v>
      </c>
      <c r="U2027" s="212">
        <f>Dane_baza!BW2016</f>
        <v>13242838.17</v>
      </c>
      <c r="V2027" s="212">
        <f t="shared" si="101"/>
        <v>93234221.939999998</v>
      </c>
      <c r="W2027" s="161">
        <f t="shared" si="102"/>
        <v>6368252.9399999976</v>
      </c>
      <c r="AA2027" s="36"/>
    </row>
    <row r="2028" spans="1:27" ht="14.45" x14ac:dyDescent="0.3">
      <c r="A2028" s="197" t="s">
        <v>1147</v>
      </c>
      <c r="B2028" s="197" t="s">
        <v>75</v>
      </c>
      <c r="C2028" s="197" t="s">
        <v>32</v>
      </c>
      <c r="D2028" s="197" t="s">
        <v>36</v>
      </c>
      <c r="E2028" s="197" t="s">
        <v>31</v>
      </c>
      <c r="F2028" s="195" t="s">
        <v>4909</v>
      </c>
      <c r="G2028" s="195" t="s">
        <v>1907</v>
      </c>
      <c r="H2028" s="161">
        <f>Dane_baza!AR2017</f>
        <v>2741353</v>
      </c>
      <c r="I2028" s="161">
        <f>Dane_baza!AS2017</f>
        <v>568596</v>
      </c>
      <c r="J2028" s="161">
        <f>Dane_baza!BX2017</f>
        <v>307241</v>
      </c>
      <c r="K2028" s="161">
        <f>Dane_baza!AT2017</f>
        <v>6663924</v>
      </c>
      <c r="L2028" s="161">
        <f>Dane_baza!AU2017</f>
        <v>180688</v>
      </c>
      <c r="M2028" s="161">
        <f>Dane_baza!AV2017</f>
        <v>417342</v>
      </c>
      <c r="N2028" s="161">
        <f>Dane_baza!AY2017</f>
        <v>8390777</v>
      </c>
      <c r="O2028" s="161">
        <f>Dane_baza!AZ2017</f>
        <v>168684</v>
      </c>
      <c r="P2028" s="161">
        <f>Dane_baza!AW2017</f>
        <v>0</v>
      </c>
      <c r="Q2028" s="161">
        <f>Dane_baza!AX2017</f>
        <v>0</v>
      </c>
      <c r="R2028" s="212">
        <f t="shared" si="103"/>
        <v>19438605</v>
      </c>
      <c r="S2028" s="212">
        <f>Dane_baza!BU2017</f>
        <v>10243020.65</v>
      </c>
      <c r="T2028" s="212">
        <f>Dane_baza!BV2017</f>
        <v>94020.18</v>
      </c>
      <c r="U2028" s="212">
        <f>Dane_baza!BW2017</f>
        <v>11434196.77</v>
      </c>
      <c r="V2028" s="212">
        <f t="shared" si="101"/>
        <v>21771237.600000001</v>
      </c>
      <c r="W2028" s="161">
        <f t="shared" si="102"/>
        <v>2332632.6000000015</v>
      </c>
      <c r="AA2028" s="36"/>
    </row>
    <row r="2029" spans="1:27" ht="14.45" x14ac:dyDescent="0.3">
      <c r="A2029" s="197" t="s">
        <v>1147</v>
      </c>
      <c r="B2029" s="197" t="s">
        <v>75</v>
      </c>
      <c r="C2029" s="197" t="s">
        <v>37</v>
      </c>
      <c r="D2029" s="197" t="s">
        <v>36</v>
      </c>
      <c r="E2029" s="197" t="s">
        <v>31</v>
      </c>
      <c r="F2029" s="195" t="s">
        <v>4910</v>
      </c>
      <c r="G2029" s="195" t="s">
        <v>1906</v>
      </c>
      <c r="H2029" s="161">
        <f>Dane_baza!AR2018</f>
        <v>5517605</v>
      </c>
      <c r="I2029" s="161">
        <f>Dane_baza!AS2018</f>
        <v>54195</v>
      </c>
      <c r="J2029" s="161">
        <f>Dane_baza!BX2018</f>
        <v>425842</v>
      </c>
      <c r="K2029" s="161">
        <f>Dane_baza!AT2018</f>
        <v>8834297</v>
      </c>
      <c r="L2029" s="161">
        <f>Dane_baza!AU2018</f>
        <v>81066</v>
      </c>
      <c r="M2029" s="161">
        <f>Dane_baza!AV2018</f>
        <v>517475</v>
      </c>
      <c r="N2029" s="161">
        <f>Dane_baza!AY2018</f>
        <v>9572451</v>
      </c>
      <c r="O2029" s="161">
        <f>Dane_baza!AZ2018</f>
        <v>139489</v>
      </c>
      <c r="P2029" s="161">
        <f>Dane_baza!AW2018</f>
        <v>0</v>
      </c>
      <c r="Q2029" s="161">
        <f>Dane_baza!AX2018</f>
        <v>0</v>
      </c>
      <c r="R2029" s="212">
        <f t="shared" si="103"/>
        <v>25142420</v>
      </c>
      <c r="S2029" s="212">
        <f>Dane_baza!BU2018</f>
        <v>16894030.510000002</v>
      </c>
      <c r="T2029" s="212">
        <f>Dane_baza!BV2018</f>
        <v>57164.85</v>
      </c>
      <c r="U2029" s="212">
        <f>Dane_baza!BW2018</f>
        <v>11208315.039999999</v>
      </c>
      <c r="V2029" s="212">
        <f t="shared" si="101"/>
        <v>28159510.400000002</v>
      </c>
      <c r="W2029" s="161">
        <f t="shared" si="102"/>
        <v>3017090.4000000022</v>
      </c>
      <c r="AA2029" s="36"/>
    </row>
    <row r="2030" spans="1:27" ht="14.45" x14ac:dyDescent="0.3">
      <c r="A2030" s="197" t="s">
        <v>1147</v>
      </c>
      <c r="B2030" s="197" t="s">
        <v>75</v>
      </c>
      <c r="C2030" s="197" t="s">
        <v>39</v>
      </c>
      <c r="D2030" s="197" t="s">
        <v>40</v>
      </c>
      <c r="E2030" s="197" t="s">
        <v>31</v>
      </c>
      <c r="F2030" s="195" t="s">
        <v>4911</v>
      </c>
      <c r="G2030" s="195" t="s">
        <v>1908</v>
      </c>
      <c r="H2030" s="161">
        <f>Dane_baza!AR2019</f>
        <v>5710468</v>
      </c>
      <c r="I2030" s="161">
        <f>Dane_baza!AS2019</f>
        <v>466836</v>
      </c>
      <c r="J2030" s="161">
        <f>Dane_baza!BX2019</f>
        <v>475282</v>
      </c>
      <c r="K2030" s="161">
        <f>Dane_baza!AT2019</f>
        <v>8171960</v>
      </c>
      <c r="L2030" s="161">
        <f>Dane_baza!AU2019</f>
        <v>228462</v>
      </c>
      <c r="M2030" s="161">
        <f>Dane_baza!AV2019</f>
        <v>355008</v>
      </c>
      <c r="N2030" s="161">
        <f>Dane_baza!AY2019</f>
        <v>12675060</v>
      </c>
      <c r="O2030" s="161">
        <f>Dane_baza!AZ2019</f>
        <v>227074</v>
      </c>
      <c r="P2030" s="161">
        <f>Dane_baza!AW2019</f>
        <v>0</v>
      </c>
      <c r="Q2030" s="161">
        <f>Dane_baza!AX2019</f>
        <v>0</v>
      </c>
      <c r="R2030" s="212">
        <f t="shared" si="103"/>
        <v>28310150</v>
      </c>
      <c r="S2030" s="212">
        <f>Dane_baza!BU2019</f>
        <v>18708784.98</v>
      </c>
      <c r="T2030" s="212">
        <f>Dane_baza!BV2019</f>
        <v>0</v>
      </c>
      <c r="U2030" s="212">
        <f>Dane_baza!BW2019</f>
        <v>12998583.02</v>
      </c>
      <c r="V2030" s="212">
        <f t="shared" si="101"/>
        <v>31707368</v>
      </c>
      <c r="W2030" s="161">
        <f t="shared" si="102"/>
        <v>3397218</v>
      </c>
      <c r="AA2030" s="36"/>
    </row>
    <row r="2031" spans="1:27" ht="14.45" x14ac:dyDescent="0.3">
      <c r="A2031" s="197" t="s">
        <v>1147</v>
      </c>
      <c r="B2031" s="197" t="s">
        <v>75</v>
      </c>
      <c r="C2031" s="197" t="s">
        <v>42</v>
      </c>
      <c r="D2031" s="197" t="s">
        <v>40</v>
      </c>
      <c r="E2031" s="197" t="s">
        <v>31</v>
      </c>
      <c r="F2031" s="195" t="s">
        <v>4912</v>
      </c>
      <c r="G2031" s="195" t="s">
        <v>1909</v>
      </c>
      <c r="H2031" s="161">
        <f>Dane_baza!AR2020</f>
        <v>5381590</v>
      </c>
      <c r="I2031" s="161">
        <f>Dane_baza!AS2020</f>
        <v>140475</v>
      </c>
      <c r="J2031" s="161">
        <f>Dane_baza!BX2020</f>
        <v>367602</v>
      </c>
      <c r="K2031" s="161">
        <f>Dane_baza!AT2020</f>
        <v>7321362</v>
      </c>
      <c r="L2031" s="161">
        <f>Dane_baza!AU2020</f>
        <v>328266</v>
      </c>
      <c r="M2031" s="161">
        <f>Dane_baza!AV2020</f>
        <v>463721</v>
      </c>
      <c r="N2031" s="161">
        <f>Dane_baza!AY2020</f>
        <v>7414325</v>
      </c>
      <c r="O2031" s="161">
        <f>Dane_baza!AZ2020</f>
        <v>175172</v>
      </c>
      <c r="P2031" s="161">
        <f>Dane_baza!AW2020</f>
        <v>0</v>
      </c>
      <c r="Q2031" s="161">
        <f>Dane_baza!AX2020</f>
        <v>0</v>
      </c>
      <c r="R2031" s="212">
        <f t="shared" si="103"/>
        <v>21592513</v>
      </c>
      <c r="S2031" s="212">
        <f>Dane_baza!BU2020</f>
        <v>16651500.59</v>
      </c>
      <c r="T2031" s="212">
        <f>Dane_baza!BV2020</f>
        <v>114421.2</v>
      </c>
      <c r="U2031" s="212">
        <f>Dane_baza!BW2020</f>
        <v>6826591.080000001</v>
      </c>
      <c r="V2031" s="212">
        <f t="shared" si="101"/>
        <v>23592512.870000001</v>
      </c>
      <c r="W2031" s="161">
        <f t="shared" si="102"/>
        <v>1999999.870000001</v>
      </c>
      <c r="AA2031" s="36"/>
    </row>
    <row r="2032" spans="1:27" ht="14.45" x14ac:dyDescent="0.3">
      <c r="A2032" s="197" t="s">
        <v>1147</v>
      </c>
      <c r="B2032" s="197" t="s">
        <v>75</v>
      </c>
      <c r="C2032" s="197" t="s">
        <v>44</v>
      </c>
      <c r="D2032" s="197" t="s">
        <v>36</v>
      </c>
      <c r="E2032" s="197" t="s">
        <v>31</v>
      </c>
      <c r="F2032" s="195" t="s">
        <v>4913</v>
      </c>
      <c r="G2032" s="195" t="s">
        <v>1910</v>
      </c>
      <c r="H2032" s="161">
        <f>Dane_baza!AR2021</f>
        <v>2472259</v>
      </c>
      <c r="I2032" s="161">
        <f>Dane_baza!AS2021</f>
        <v>60437</v>
      </c>
      <c r="J2032" s="161">
        <f>Dane_baza!BX2021</f>
        <v>189861</v>
      </c>
      <c r="K2032" s="161">
        <f>Dane_baza!AT2021</f>
        <v>4415972</v>
      </c>
      <c r="L2032" s="161">
        <f>Dane_baza!AU2021</f>
        <v>54506</v>
      </c>
      <c r="M2032" s="161">
        <f>Dane_baza!AV2021</f>
        <v>357695</v>
      </c>
      <c r="N2032" s="161">
        <f>Dane_baza!AY2021</f>
        <v>4700964</v>
      </c>
      <c r="O2032" s="161">
        <f>Dane_baza!AZ2021</f>
        <v>64878</v>
      </c>
      <c r="P2032" s="161">
        <f>Dane_baza!AW2021</f>
        <v>0</v>
      </c>
      <c r="Q2032" s="161">
        <f>Dane_baza!AX2021</f>
        <v>0</v>
      </c>
      <c r="R2032" s="212">
        <f t="shared" si="103"/>
        <v>12316572</v>
      </c>
      <c r="S2032" s="212">
        <f>Dane_baza!BU2021</f>
        <v>7303902.4500000002</v>
      </c>
      <c r="T2032" s="212">
        <f>Dane_baza!BV2021</f>
        <v>12259.58</v>
      </c>
      <c r="U2032" s="212">
        <f>Dane_baza!BW2021</f>
        <v>6000409.9749999996</v>
      </c>
      <c r="V2032" s="212">
        <f t="shared" si="101"/>
        <v>13316572.004999999</v>
      </c>
      <c r="W2032" s="161">
        <f t="shared" si="102"/>
        <v>1000000.004999999</v>
      </c>
      <c r="AA2032" s="36"/>
    </row>
    <row r="2033" spans="1:27" ht="14.45" x14ac:dyDescent="0.3">
      <c r="A2033" s="197" t="s">
        <v>1147</v>
      </c>
      <c r="B2033" s="197" t="s">
        <v>77</v>
      </c>
      <c r="C2033" s="197" t="s">
        <v>33</v>
      </c>
      <c r="D2033" s="197" t="s">
        <v>34</v>
      </c>
      <c r="E2033" s="197" t="s">
        <v>31</v>
      </c>
      <c r="F2033" s="195" t="s">
        <v>4914</v>
      </c>
      <c r="G2033" s="195" t="s">
        <v>1911</v>
      </c>
      <c r="H2033" s="161">
        <f>Dane_baza!AR2022</f>
        <v>20176560</v>
      </c>
      <c r="I2033" s="161">
        <f>Dane_baza!AS2022</f>
        <v>1113396</v>
      </c>
      <c r="J2033" s="161">
        <f>Dane_baza!BX2022</f>
        <v>760208</v>
      </c>
      <c r="K2033" s="161">
        <f>Dane_baza!AT2022</f>
        <v>3309619</v>
      </c>
      <c r="L2033" s="161">
        <f>Dane_baza!AU2022</f>
        <v>536573</v>
      </c>
      <c r="M2033" s="161">
        <f>Dane_baza!AV2022</f>
        <v>890314</v>
      </c>
      <c r="N2033" s="161">
        <f>Dane_baza!AY2022</f>
        <v>21404276</v>
      </c>
      <c r="O2033" s="161">
        <f>Dane_baza!AZ2022</f>
        <v>815846</v>
      </c>
      <c r="P2033" s="161">
        <f>Dane_baza!AW2022</f>
        <v>0</v>
      </c>
      <c r="Q2033" s="161">
        <f>Dane_baza!AX2022</f>
        <v>0</v>
      </c>
      <c r="R2033" s="212">
        <f t="shared" si="103"/>
        <v>49006792</v>
      </c>
      <c r="S2033" s="212">
        <f>Dane_baza!BU2022</f>
        <v>48476972.340000004</v>
      </c>
      <c r="T2033" s="212">
        <f>Dane_baza!BV2022</f>
        <v>423600.46</v>
      </c>
      <c r="U2033" s="212">
        <f>Dane_baza!BW2022</f>
        <v>5987034.2400000002</v>
      </c>
      <c r="V2033" s="212">
        <f t="shared" si="101"/>
        <v>54887607.040000007</v>
      </c>
      <c r="W2033" s="161">
        <f t="shared" si="102"/>
        <v>5880815.0400000066</v>
      </c>
      <c r="AA2033" s="36"/>
    </row>
    <row r="2034" spans="1:27" ht="14.45" x14ac:dyDescent="0.3">
      <c r="A2034" s="197" t="s">
        <v>1147</v>
      </c>
      <c r="B2034" s="197" t="s">
        <v>77</v>
      </c>
      <c r="C2034" s="197" t="s">
        <v>32</v>
      </c>
      <c r="D2034" s="197" t="s">
        <v>36</v>
      </c>
      <c r="E2034" s="197" t="s">
        <v>31</v>
      </c>
      <c r="F2034" s="195" t="s">
        <v>4915</v>
      </c>
      <c r="G2034" s="195" t="s">
        <v>1912</v>
      </c>
      <c r="H2034" s="161">
        <f>Dane_baza!AR2023</f>
        <v>2184855</v>
      </c>
      <c r="I2034" s="161">
        <f>Dane_baza!AS2023</f>
        <v>735</v>
      </c>
      <c r="J2034" s="161">
        <f>Dane_baza!BX2023</f>
        <v>172713</v>
      </c>
      <c r="K2034" s="161">
        <f>Dane_baza!AT2023</f>
        <v>4284674</v>
      </c>
      <c r="L2034" s="161">
        <f>Dane_baza!AU2023</f>
        <v>10003</v>
      </c>
      <c r="M2034" s="161">
        <f>Dane_baza!AV2023</f>
        <v>656424</v>
      </c>
      <c r="N2034" s="161">
        <f>Dane_baza!AY2023</f>
        <v>6612892</v>
      </c>
      <c r="O2034" s="161">
        <f>Dane_baza!AZ2023</f>
        <v>69744</v>
      </c>
      <c r="P2034" s="161">
        <f>Dane_baza!AW2023</f>
        <v>0</v>
      </c>
      <c r="Q2034" s="161">
        <f>Dane_baza!AX2023</f>
        <v>0</v>
      </c>
      <c r="R2034" s="212">
        <f t="shared" si="103"/>
        <v>13992040</v>
      </c>
      <c r="S2034" s="212">
        <f>Dane_baza!BU2023</f>
        <v>6131732.8600000003</v>
      </c>
      <c r="T2034" s="212">
        <f>Dane_baza!BV2023</f>
        <v>556.16</v>
      </c>
      <c r="U2034" s="212">
        <f>Dane_baza!BW2023</f>
        <v>8859750.9800000004</v>
      </c>
      <c r="V2034" s="212">
        <f t="shared" si="101"/>
        <v>14992040</v>
      </c>
      <c r="W2034" s="161">
        <f t="shared" si="102"/>
        <v>1000000</v>
      </c>
      <c r="AA2034" s="36"/>
    </row>
    <row r="2035" spans="1:27" ht="14.45" x14ac:dyDescent="0.3">
      <c r="A2035" s="197" t="s">
        <v>1147</v>
      </c>
      <c r="B2035" s="197" t="s">
        <v>77</v>
      </c>
      <c r="C2035" s="197" t="s">
        <v>37</v>
      </c>
      <c r="D2035" s="197" t="s">
        <v>36</v>
      </c>
      <c r="E2035" s="197" t="s">
        <v>31</v>
      </c>
      <c r="F2035" s="195" t="s">
        <v>4916</v>
      </c>
      <c r="G2035" s="195" t="s">
        <v>1911</v>
      </c>
      <c r="H2035" s="161">
        <f>Dane_baza!AR2024</f>
        <v>4585513</v>
      </c>
      <c r="I2035" s="161">
        <f>Dane_baza!AS2024</f>
        <v>30639</v>
      </c>
      <c r="J2035" s="161">
        <f>Dane_baza!BX2024</f>
        <v>363066</v>
      </c>
      <c r="K2035" s="161">
        <f>Dane_baza!AT2024</f>
        <v>6783452</v>
      </c>
      <c r="L2035" s="161">
        <f>Dane_baza!AU2024</f>
        <v>30414</v>
      </c>
      <c r="M2035" s="161">
        <f>Dane_baza!AV2024</f>
        <v>463514</v>
      </c>
      <c r="N2035" s="161">
        <f>Dane_baza!AY2024</f>
        <v>7299633</v>
      </c>
      <c r="O2035" s="161">
        <f>Dane_baza!AZ2024</f>
        <v>87586</v>
      </c>
      <c r="P2035" s="161">
        <f>Dane_baza!AW2024</f>
        <v>0</v>
      </c>
      <c r="Q2035" s="161">
        <f>Dane_baza!AX2024</f>
        <v>0</v>
      </c>
      <c r="R2035" s="212">
        <f t="shared" si="103"/>
        <v>19643817</v>
      </c>
      <c r="S2035" s="212">
        <f>Dane_baza!BU2024</f>
        <v>13821534.460000001</v>
      </c>
      <c r="T2035" s="212">
        <f>Dane_baza!BV2024</f>
        <v>60278.18</v>
      </c>
      <c r="U2035" s="212">
        <f>Dane_baza!BW2024</f>
        <v>7726386.0552111836</v>
      </c>
      <c r="V2035" s="212">
        <f t="shared" si="101"/>
        <v>21608198.695211183</v>
      </c>
      <c r="W2035" s="161">
        <f t="shared" si="102"/>
        <v>1964381.6952111833</v>
      </c>
      <c r="AA2035" s="36"/>
    </row>
    <row r="2036" spans="1:27" ht="14.45" x14ac:dyDescent="0.3">
      <c r="A2036" s="197" t="s">
        <v>1147</v>
      </c>
      <c r="B2036" s="197" t="s">
        <v>77</v>
      </c>
      <c r="C2036" s="197" t="s">
        <v>39</v>
      </c>
      <c r="D2036" s="197" t="s">
        <v>36</v>
      </c>
      <c r="E2036" s="197" t="s">
        <v>31</v>
      </c>
      <c r="F2036" s="195" t="s">
        <v>4917</v>
      </c>
      <c r="G2036" s="195" t="s">
        <v>1913</v>
      </c>
      <c r="H2036" s="161">
        <f>Dane_baza!AR2025</f>
        <v>1867997</v>
      </c>
      <c r="I2036" s="161">
        <f>Dane_baza!AS2025</f>
        <v>94703</v>
      </c>
      <c r="J2036" s="161">
        <f>Dane_baza!BX2025</f>
        <v>179923</v>
      </c>
      <c r="K2036" s="161">
        <f>Dane_baza!AT2025</f>
        <v>4903181</v>
      </c>
      <c r="L2036" s="161">
        <f>Dane_baza!AU2025</f>
        <v>0</v>
      </c>
      <c r="M2036" s="161">
        <f>Dane_baza!AV2025</f>
        <v>949668</v>
      </c>
      <c r="N2036" s="161">
        <f>Dane_baza!AY2025</f>
        <v>6024432</v>
      </c>
      <c r="O2036" s="161">
        <f>Dane_baza!AZ2025</f>
        <v>157330</v>
      </c>
      <c r="P2036" s="161">
        <f>Dane_baza!AW2025</f>
        <v>0</v>
      </c>
      <c r="Q2036" s="161">
        <f>Dane_baza!AX2025</f>
        <v>0</v>
      </c>
      <c r="R2036" s="212">
        <f t="shared" si="103"/>
        <v>14177234</v>
      </c>
      <c r="S2036" s="212">
        <f>Dane_baza!BU2025</f>
        <v>6641342.0700000003</v>
      </c>
      <c r="T2036" s="212">
        <f>Dane_baza!BV2025</f>
        <v>103869.15</v>
      </c>
      <c r="U2036" s="212">
        <f>Dane_baza!BW2025</f>
        <v>9133290.8599999994</v>
      </c>
      <c r="V2036" s="212">
        <f t="shared" si="101"/>
        <v>15878502.08</v>
      </c>
      <c r="W2036" s="161">
        <f t="shared" si="102"/>
        <v>1701268.08</v>
      </c>
      <c r="AA2036" s="36"/>
    </row>
    <row r="2037" spans="1:27" ht="14.45" x14ac:dyDescent="0.3">
      <c r="A2037" s="197" t="s">
        <v>1147</v>
      </c>
      <c r="B2037" s="197" t="s">
        <v>77</v>
      </c>
      <c r="C2037" s="197" t="s">
        <v>42</v>
      </c>
      <c r="D2037" s="197" t="s">
        <v>40</v>
      </c>
      <c r="E2037" s="197" t="s">
        <v>31</v>
      </c>
      <c r="F2037" s="195" t="s">
        <v>4918</v>
      </c>
      <c r="G2037" s="195" t="s">
        <v>1914</v>
      </c>
      <c r="H2037" s="161">
        <f>Dane_baza!AR2026</f>
        <v>9374479</v>
      </c>
      <c r="I2037" s="161">
        <f>Dane_baza!AS2026</f>
        <v>546667</v>
      </c>
      <c r="J2037" s="161">
        <f>Dane_baza!BX2026</f>
        <v>596238</v>
      </c>
      <c r="K2037" s="161">
        <f>Dane_baza!AT2026</f>
        <v>13404415</v>
      </c>
      <c r="L2037" s="161">
        <f>Dane_baza!AU2026</f>
        <v>406424</v>
      </c>
      <c r="M2037" s="161">
        <f>Dane_baza!AV2026</f>
        <v>588437</v>
      </c>
      <c r="N2037" s="161">
        <f>Dane_baza!AY2026</f>
        <v>13657465</v>
      </c>
      <c r="O2037" s="161">
        <f>Dane_baza!AZ2026</f>
        <v>361697</v>
      </c>
      <c r="P2037" s="161">
        <f>Dane_baza!AW2026</f>
        <v>0</v>
      </c>
      <c r="Q2037" s="161">
        <f>Dane_baza!AX2026</f>
        <v>0</v>
      </c>
      <c r="R2037" s="212">
        <f t="shared" si="103"/>
        <v>38935822</v>
      </c>
      <c r="S2037" s="212">
        <f>Dane_baza!BU2026</f>
        <v>27060817.670000002</v>
      </c>
      <c r="T2037" s="212">
        <f>Dane_baza!BV2026</f>
        <v>83425.179999999993</v>
      </c>
      <c r="U2037" s="212">
        <f>Dane_baza!BW2026</f>
        <v>14791579.148029832</v>
      </c>
      <c r="V2037" s="212">
        <f t="shared" si="101"/>
        <v>41935821.998029836</v>
      </c>
      <c r="W2037" s="161">
        <f t="shared" si="102"/>
        <v>2999999.9980298355</v>
      </c>
      <c r="AA2037" s="36"/>
    </row>
    <row r="2038" spans="1:27" ht="14.45" x14ac:dyDescent="0.3">
      <c r="A2038" s="197" t="s">
        <v>1147</v>
      </c>
      <c r="B2038" s="197" t="s">
        <v>90</v>
      </c>
      <c r="C2038" s="197" t="s">
        <v>33</v>
      </c>
      <c r="D2038" s="197" t="s">
        <v>34</v>
      </c>
      <c r="E2038" s="197" t="s">
        <v>31</v>
      </c>
      <c r="F2038" s="195" t="s">
        <v>4919</v>
      </c>
      <c r="G2038" s="195" t="s">
        <v>1915</v>
      </c>
      <c r="H2038" s="161">
        <f>Dane_baza!AR2027</f>
        <v>31734861</v>
      </c>
      <c r="I2038" s="161">
        <f>Dane_baza!AS2027</f>
        <v>1702025</v>
      </c>
      <c r="J2038" s="161">
        <f>Dane_baza!BX2027</f>
        <v>1096874</v>
      </c>
      <c r="K2038" s="161">
        <f>Dane_baza!AT2027</f>
        <v>1404925</v>
      </c>
      <c r="L2038" s="161">
        <f>Dane_baza!AU2027</f>
        <v>748428</v>
      </c>
      <c r="M2038" s="161">
        <f>Dane_baza!AV2027</f>
        <v>837859</v>
      </c>
      <c r="N2038" s="161">
        <f>Dane_baza!AY2027</f>
        <v>32319795</v>
      </c>
      <c r="O2038" s="161">
        <f>Dane_baza!AZ2027</f>
        <v>1059140</v>
      </c>
      <c r="P2038" s="161">
        <f>Dane_baza!AW2027</f>
        <v>0</v>
      </c>
      <c r="Q2038" s="161">
        <f>Dane_baza!AX2027</f>
        <v>0</v>
      </c>
      <c r="R2038" s="212">
        <f t="shared" si="103"/>
        <v>70903907</v>
      </c>
      <c r="S2038" s="212">
        <f>Dane_baza!BU2027</f>
        <v>69193503.170000002</v>
      </c>
      <c r="T2038" s="212">
        <f>Dane_baza!BV2027</f>
        <v>1892058.53</v>
      </c>
      <c r="U2038" s="212">
        <f>Dane_baza!BW2027</f>
        <v>4350492.67</v>
      </c>
      <c r="V2038" s="212">
        <f t="shared" si="101"/>
        <v>75436054.370000005</v>
      </c>
      <c r="W2038" s="161">
        <f t="shared" si="102"/>
        <v>4532147.3700000048</v>
      </c>
      <c r="AA2038" s="36"/>
    </row>
    <row r="2039" spans="1:27" ht="14.45" x14ac:dyDescent="0.3">
      <c r="A2039" s="197" t="s">
        <v>1147</v>
      </c>
      <c r="B2039" s="197" t="s">
        <v>90</v>
      </c>
      <c r="C2039" s="197" t="s">
        <v>32</v>
      </c>
      <c r="D2039" s="197" t="s">
        <v>40</v>
      </c>
      <c r="E2039" s="197" t="s">
        <v>31</v>
      </c>
      <c r="F2039" s="195" t="s">
        <v>4920</v>
      </c>
      <c r="G2039" s="195" t="s">
        <v>1916</v>
      </c>
      <c r="H2039" s="161">
        <f>Dane_baza!AR2028</f>
        <v>7385114</v>
      </c>
      <c r="I2039" s="161">
        <f>Dane_baza!AS2028</f>
        <v>162621</v>
      </c>
      <c r="J2039" s="161">
        <f>Dane_baza!BX2028</f>
        <v>356314</v>
      </c>
      <c r="K2039" s="161">
        <f>Dane_baza!AT2028</f>
        <v>2972951</v>
      </c>
      <c r="L2039" s="161">
        <f>Dane_baza!AU2028</f>
        <v>40335</v>
      </c>
      <c r="M2039" s="161">
        <f>Dane_baza!AV2028</f>
        <v>642378</v>
      </c>
      <c r="N2039" s="161">
        <f>Dane_baza!AY2028</f>
        <v>15058127</v>
      </c>
      <c r="O2039" s="161">
        <f>Dane_baza!AZ2028</f>
        <v>215721</v>
      </c>
      <c r="P2039" s="161">
        <f>Dane_baza!AW2028</f>
        <v>0</v>
      </c>
      <c r="Q2039" s="161">
        <f>Dane_baza!AX2028</f>
        <v>0</v>
      </c>
      <c r="R2039" s="212">
        <f t="shared" si="103"/>
        <v>26833561</v>
      </c>
      <c r="S2039" s="212">
        <f>Dane_baza!BU2028</f>
        <v>18164391.039999999</v>
      </c>
      <c r="T2039" s="212">
        <f>Dane_baza!BV2028</f>
        <v>184700.54</v>
      </c>
      <c r="U2039" s="212">
        <f>Dane_baza!BW2028</f>
        <v>11704496.74</v>
      </c>
      <c r="V2039" s="212">
        <f t="shared" si="101"/>
        <v>30053588.32</v>
      </c>
      <c r="W2039" s="161">
        <f t="shared" si="102"/>
        <v>3220027.3200000003</v>
      </c>
      <c r="AA2039" s="36"/>
    </row>
    <row r="2040" spans="1:27" ht="14.45" x14ac:dyDescent="0.3">
      <c r="A2040" s="197" t="s">
        <v>1147</v>
      </c>
      <c r="B2040" s="197" t="s">
        <v>90</v>
      </c>
      <c r="C2040" s="197" t="s">
        <v>37</v>
      </c>
      <c r="D2040" s="197" t="s">
        <v>36</v>
      </c>
      <c r="E2040" s="197" t="s">
        <v>31</v>
      </c>
      <c r="F2040" s="195" t="s">
        <v>4921</v>
      </c>
      <c r="G2040" s="195" t="s">
        <v>1915</v>
      </c>
      <c r="H2040" s="161">
        <f>Dane_baza!AR2029</f>
        <v>8347116</v>
      </c>
      <c r="I2040" s="161">
        <f>Dane_baza!AS2029</f>
        <v>426954</v>
      </c>
      <c r="J2040" s="161">
        <f>Dane_baza!BX2029</f>
        <v>456777</v>
      </c>
      <c r="K2040" s="161">
        <f>Dane_baza!AT2029</f>
        <v>6258306</v>
      </c>
      <c r="L2040" s="161">
        <f>Dane_baza!AU2029</f>
        <v>97937</v>
      </c>
      <c r="M2040" s="161">
        <f>Dane_baza!AV2029</f>
        <v>824176</v>
      </c>
      <c r="N2040" s="161">
        <f>Dane_baza!AY2029</f>
        <v>8006079</v>
      </c>
      <c r="O2040" s="161">
        <f>Dane_baza!AZ2029</f>
        <v>128135</v>
      </c>
      <c r="P2040" s="161">
        <f>Dane_baza!AW2029</f>
        <v>0</v>
      </c>
      <c r="Q2040" s="161">
        <f>Dane_baza!AX2029</f>
        <v>0</v>
      </c>
      <c r="R2040" s="212">
        <f t="shared" si="103"/>
        <v>24545480</v>
      </c>
      <c r="S2040" s="212">
        <f>Dane_baza!BU2029</f>
        <v>20112619.329999998</v>
      </c>
      <c r="T2040" s="212">
        <f>Dane_baza!BV2029</f>
        <v>459600.83</v>
      </c>
      <c r="U2040" s="212">
        <f>Dane_baza!BW2029</f>
        <v>6427807.6499999994</v>
      </c>
      <c r="V2040" s="212">
        <f t="shared" si="101"/>
        <v>27000027.809999995</v>
      </c>
      <c r="W2040" s="161">
        <f t="shared" si="102"/>
        <v>2454547.8099999949</v>
      </c>
      <c r="AA2040" s="36"/>
    </row>
    <row r="2041" spans="1:27" ht="14.45" x14ac:dyDescent="0.3">
      <c r="A2041" s="197" t="s">
        <v>1147</v>
      </c>
      <c r="B2041" s="197" t="s">
        <v>90</v>
      </c>
      <c r="C2041" s="197" t="s">
        <v>39</v>
      </c>
      <c r="D2041" s="197" t="s">
        <v>36</v>
      </c>
      <c r="E2041" s="197" t="s">
        <v>31</v>
      </c>
      <c r="F2041" s="195" t="s">
        <v>4922</v>
      </c>
      <c r="G2041" s="195" t="s">
        <v>1917</v>
      </c>
      <c r="H2041" s="161">
        <f>Dane_baza!AR2030</f>
        <v>5211459</v>
      </c>
      <c r="I2041" s="161">
        <f>Dane_baza!AS2030</f>
        <v>199764</v>
      </c>
      <c r="J2041" s="161">
        <f>Dane_baza!BX2030</f>
        <v>401430</v>
      </c>
      <c r="K2041" s="161">
        <f>Dane_baza!AT2030</f>
        <v>8166488</v>
      </c>
      <c r="L2041" s="161">
        <f>Dane_baza!AU2030</f>
        <v>31591</v>
      </c>
      <c r="M2041" s="161">
        <f>Dane_baza!AV2030</f>
        <v>461074</v>
      </c>
      <c r="N2041" s="161">
        <f>Dane_baza!AY2030</f>
        <v>10354772</v>
      </c>
      <c r="O2041" s="161">
        <f>Dane_baza!AZ2030</f>
        <v>285465</v>
      </c>
      <c r="P2041" s="161">
        <f>Dane_baza!AW2030</f>
        <v>0</v>
      </c>
      <c r="Q2041" s="161">
        <f>Dane_baza!AX2030</f>
        <v>0</v>
      </c>
      <c r="R2041" s="212">
        <f t="shared" si="103"/>
        <v>25112043</v>
      </c>
      <c r="S2041" s="212">
        <f>Dane_baza!BU2030</f>
        <v>15703036.08</v>
      </c>
      <c r="T2041" s="212">
        <f>Dane_baza!BV2030</f>
        <v>78767.179999999993</v>
      </c>
      <c r="U2041" s="212">
        <f>Dane_baza!BW2030</f>
        <v>11330239.731105492</v>
      </c>
      <c r="V2041" s="212">
        <f t="shared" si="101"/>
        <v>27112042.991105489</v>
      </c>
      <c r="W2041" s="161">
        <f t="shared" si="102"/>
        <v>1999999.9911054894</v>
      </c>
      <c r="AA2041" s="36"/>
    </row>
    <row r="2042" spans="1:27" ht="14.45" x14ac:dyDescent="0.3">
      <c r="A2042" s="197" t="s">
        <v>1147</v>
      </c>
      <c r="B2042" s="197" t="s">
        <v>90</v>
      </c>
      <c r="C2042" s="197" t="s">
        <v>42</v>
      </c>
      <c r="D2042" s="197" t="s">
        <v>36</v>
      </c>
      <c r="E2042" s="197" t="s">
        <v>31</v>
      </c>
      <c r="F2042" s="195" t="s">
        <v>4923</v>
      </c>
      <c r="G2042" s="195" t="s">
        <v>1918</v>
      </c>
      <c r="H2042" s="161">
        <f>Dane_baza!AR2031</f>
        <v>2556402</v>
      </c>
      <c r="I2042" s="161">
        <f>Dane_baza!AS2031</f>
        <v>80086</v>
      </c>
      <c r="J2042" s="161">
        <f>Dane_baza!BX2031</f>
        <v>242978</v>
      </c>
      <c r="K2042" s="161">
        <f>Dane_baza!AT2031</f>
        <v>5647996</v>
      </c>
      <c r="L2042" s="161">
        <f>Dane_baza!AU2031</f>
        <v>129562</v>
      </c>
      <c r="M2042" s="161">
        <f>Dane_baza!AV2031</f>
        <v>309592</v>
      </c>
      <c r="N2042" s="161">
        <f>Dane_baza!AY2031</f>
        <v>11332433</v>
      </c>
      <c r="O2042" s="161">
        <f>Dane_baza!AZ2031</f>
        <v>193013</v>
      </c>
      <c r="P2042" s="161">
        <f>Dane_baza!AW2031</f>
        <v>0</v>
      </c>
      <c r="Q2042" s="161">
        <f>Dane_baza!AX2031</f>
        <v>0</v>
      </c>
      <c r="R2042" s="212">
        <f t="shared" si="103"/>
        <v>20492062</v>
      </c>
      <c r="S2042" s="212">
        <f>Dane_baza!BU2031</f>
        <v>8139839.5099999998</v>
      </c>
      <c r="T2042" s="212">
        <f>Dane_baza!BV2031</f>
        <v>87229.25</v>
      </c>
      <c r="U2042" s="212">
        <f>Dane_baza!BW2031</f>
        <v>14724040.68</v>
      </c>
      <c r="V2042" s="212">
        <f t="shared" si="101"/>
        <v>22951109.439999998</v>
      </c>
      <c r="W2042" s="161">
        <f t="shared" si="102"/>
        <v>2459047.4399999976</v>
      </c>
      <c r="AA2042" s="36"/>
    </row>
    <row r="2043" spans="1:27" ht="14.45" x14ac:dyDescent="0.3">
      <c r="A2043" s="197" t="s">
        <v>1147</v>
      </c>
      <c r="B2043" s="197" t="s">
        <v>92</v>
      </c>
      <c r="C2043" s="197" t="s">
        <v>33</v>
      </c>
      <c r="D2043" s="197" t="s">
        <v>36</v>
      </c>
      <c r="E2043" s="197" t="s">
        <v>31</v>
      </c>
      <c r="F2043" s="195" t="s">
        <v>4924</v>
      </c>
      <c r="G2043" s="195" t="s">
        <v>1919</v>
      </c>
      <c r="H2043" s="161">
        <f>Dane_baza!AR2032</f>
        <v>1334861</v>
      </c>
      <c r="I2043" s="161">
        <f>Dane_baza!AS2032</f>
        <v>10849</v>
      </c>
      <c r="J2043" s="161">
        <f>Dane_baza!BX2032</f>
        <v>160825</v>
      </c>
      <c r="K2043" s="161">
        <f>Dane_baza!AT2032</f>
        <v>5419383</v>
      </c>
      <c r="L2043" s="161">
        <f>Dane_baza!AU2032</f>
        <v>235587</v>
      </c>
      <c r="M2043" s="161">
        <f>Dane_baza!AV2032</f>
        <v>740993</v>
      </c>
      <c r="N2043" s="161">
        <f>Dane_baza!AY2032</f>
        <v>5086466</v>
      </c>
      <c r="O2043" s="161">
        <f>Dane_baza!AZ2032</f>
        <v>113537</v>
      </c>
      <c r="P2043" s="161">
        <f>Dane_baza!AW2032</f>
        <v>0</v>
      </c>
      <c r="Q2043" s="161">
        <f>Dane_baza!AX2032</f>
        <v>0</v>
      </c>
      <c r="R2043" s="212">
        <f t="shared" si="103"/>
        <v>13102501</v>
      </c>
      <c r="S2043" s="212">
        <f>Dane_baza!BU2032</f>
        <v>5090438.5999999996</v>
      </c>
      <c r="T2043" s="212">
        <f>Dane_baza!BV2032</f>
        <v>22309.9</v>
      </c>
      <c r="U2043" s="212">
        <f>Dane_baza!BW2032</f>
        <v>8989752.5</v>
      </c>
      <c r="V2043" s="212">
        <f t="shared" si="101"/>
        <v>14102501</v>
      </c>
      <c r="W2043" s="161">
        <f t="shared" si="102"/>
        <v>1000000</v>
      </c>
      <c r="AA2043" s="36"/>
    </row>
    <row r="2044" spans="1:27" ht="14.45" x14ac:dyDescent="0.3">
      <c r="A2044" s="197" t="s">
        <v>1147</v>
      </c>
      <c r="B2044" s="197" t="s">
        <v>92</v>
      </c>
      <c r="C2044" s="197" t="s">
        <v>32</v>
      </c>
      <c r="D2044" s="197" t="s">
        <v>36</v>
      </c>
      <c r="E2044" s="197" t="s">
        <v>31</v>
      </c>
      <c r="F2044" s="195" t="s">
        <v>4925</v>
      </c>
      <c r="G2044" s="195" t="s">
        <v>1920</v>
      </c>
      <c r="H2044" s="161">
        <f>Dane_baza!AR2033</f>
        <v>1177252</v>
      </c>
      <c r="I2044" s="161">
        <f>Dane_baza!AS2033</f>
        <v>8998</v>
      </c>
      <c r="J2044" s="161">
        <f>Dane_baza!BX2033</f>
        <v>139301</v>
      </c>
      <c r="K2044" s="161">
        <f>Dane_baza!AT2033</f>
        <v>3949048</v>
      </c>
      <c r="L2044" s="161">
        <f>Dane_baza!AU2033</f>
        <v>55873</v>
      </c>
      <c r="M2044" s="161">
        <f>Dane_baza!AV2033</f>
        <v>311258</v>
      </c>
      <c r="N2044" s="161">
        <f>Dane_baza!AY2033</f>
        <v>4472023</v>
      </c>
      <c r="O2044" s="161">
        <f>Dane_baza!AZ2033</f>
        <v>87586</v>
      </c>
      <c r="P2044" s="161">
        <f>Dane_baza!AW2033</f>
        <v>0</v>
      </c>
      <c r="Q2044" s="161">
        <f>Dane_baza!AX2033</f>
        <v>0</v>
      </c>
      <c r="R2044" s="212">
        <f t="shared" si="103"/>
        <v>10201339</v>
      </c>
      <c r="S2044" s="212">
        <f>Dane_baza!BU2033</f>
        <v>4480617.5599999996</v>
      </c>
      <c r="T2044" s="212">
        <f>Dane_baza!BV2033</f>
        <v>1.26</v>
      </c>
      <c r="U2044" s="212">
        <f>Dane_baza!BW2033</f>
        <v>6944880.8600000003</v>
      </c>
      <c r="V2044" s="212">
        <f t="shared" si="101"/>
        <v>11425499.68</v>
      </c>
      <c r="W2044" s="161">
        <f t="shared" si="102"/>
        <v>1224160.6799999997</v>
      </c>
      <c r="AA2044" s="36"/>
    </row>
    <row r="2045" spans="1:27" ht="14.45" x14ac:dyDescent="0.3">
      <c r="A2045" s="197" t="s">
        <v>1147</v>
      </c>
      <c r="B2045" s="197" t="s">
        <v>92</v>
      </c>
      <c r="C2045" s="197" t="s">
        <v>37</v>
      </c>
      <c r="D2045" s="197" t="s">
        <v>36</v>
      </c>
      <c r="E2045" s="197" t="s">
        <v>31</v>
      </c>
      <c r="F2045" s="195" t="s">
        <v>4926</v>
      </c>
      <c r="G2045" s="195" t="s">
        <v>1921</v>
      </c>
      <c r="H2045" s="161">
        <f>Dane_baza!AR2034</f>
        <v>2985124</v>
      </c>
      <c r="I2045" s="161">
        <f>Dane_baza!AS2034</f>
        <v>67769</v>
      </c>
      <c r="J2045" s="161">
        <f>Dane_baza!BX2034</f>
        <v>294590</v>
      </c>
      <c r="K2045" s="161">
        <f>Dane_baza!AT2034</f>
        <v>6328299</v>
      </c>
      <c r="L2045" s="161">
        <f>Dane_baza!AU2034</f>
        <v>0</v>
      </c>
      <c r="M2045" s="161">
        <f>Dane_baza!AV2034</f>
        <v>705796</v>
      </c>
      <c r="N2045" s="161">
        <f>Dane_baza!AY2034</f>
        <v>11662068</v>
      </c>
      <c r="O2045" s="161">
        <f>Dane_baza!AZ2034</f>
        <v>167062</v>
      </c>
      <c r="P2045" s="161">
        <f>Dane_baza!AW2034</f>
        <v>0</v>
      </c>
      <c r="Q2045" s="161">
        <f>Dane_baza!AX2034</f>
        <v>0</v>
      </c>
      <c r="R2045" s="212">
        <f t="shared" si="103"/>
        <v>22210708</v>
      </c>
      <c r="S2045" s="212">
        <f>Dane_baza!BU2034</f>
        <v>10824385.67</v>
      </c>
      <c r="T2045" s="212">
        <f>Dane_baza!BV2034</f>
        <v>81539.44</v>
      </c>
      <c r="U2045" s="212">
        <f>Dane_baza!BW2034</f>
        <v>12804782.589999998</v>
      </c>
      <c r="V2045" s="212">
        <f t="shared" si="101"/>
        <v>23710707.699999996</v>
      </c>
      <c r="W2045" s="161">
        <f t="shared" si="102"/>
        <v>1499999.6999999955</v>
      </c>
      <c r="AA2045" s="36"/>
    </row>
    <row r="2046" spans="1:27" ht="14.45" x14ac:dyDescent="0.3">
      <c r="A2046" s="197" t="s">
        <v>1147</v>
      </c>
      <c r="B2046" s="197" t="s">
        <v>92</v>
      </c>
      <c r="C2046" s="197" t="s">
        <v>39</v>
      </c>
      <c r="D2046" s="197" t="s">
        <v>40</v>
      </c>
      <c r="E2046" s="197" t="s">
        <v>31</v>
      </c>
      <c r="F2046" s="195" t="s">
        <v>4927</v>
      </c>
      <c r="G2046" s="195" t="s">
        <v>1922</v>
      </c>
      <c r="H2046" s="161">
        <f>Dane_baza!AR2035</f>
        <v>19832412</v>
      </c>
      <c r="I2046" s="161">
        <f>Dane_baza!AS2035</f>
        <v>897364</v>
      </c>
      <c r="J2046" s="161">
        <f>Dane_baza!BX2035</f>
        <v>1093135</v>
      </c>
      <c r="K2046" s="161">
        <f>Dane_baza!AT2035</f>
        <v>15816194</v>
      </c>
      <c r="L2046" s="161">
        <f>Dane_baza!AU2035</f>
        <v>547082</v>
      </c>
      <c r="M2046" s="161">
        <f>Dane_baza!AV2035</f>
        <v>805337</v>
      </c>
      <c r="N2046" s="161">
        <f>Dane_baza!AY2035</f>
        <v>30997740</v>
      </c>
      <c r="O2046" s="161">
        <f>Dane_baza!AZ2035</f>
        <v>864505</v>
      </c>
      <c r="P2046" s="161">
        <f>Dane_baza!AW2035</f>
        <v>0</v>
      </c>
      <c r="Q2046" s="161">
        <f>Dane_baza!AX2035</f>
        <v>0</v>
      </c>
      <c r="R2046" s="212">
        <f t="shared" si="103"/>
        <v>70853769</v>
      </c>
      <c r="S2046" s="212">
        <f>Dane_baza!BU2035</f>
        <v>55870288.549999997</v>
      </c>
      <c r="T2046" s="212">
        <f>Dane_baza!BV2035</f>
        <v>1074481.54</v>
      </c>
      <c r="U2046" s="212">
        <f>Dane_baza!BW2035</f>
        <v>17408998.730000004</v>
      </c>
      <c r="V2046" s="212">
        <f t="shared" si="101"/>
        <v>74353768.819999993</v>
      </c>
      <c r="W2046" s="161">
        <f t="shared" si="102"/>
        <v>3499999.8199999928</v>
      </c>
      <c r="AA2046" s="36"/>
    </row>
    <row r="2047" spans="1:27" ht="14.45" x14ac:dyDescent="0.3">
      <c r="A2047" s="197" t="s">
        <v>1147</v>
      </c>
      <c r="B2047" s="197" t="s">
        <v>93</v>
      </c>
      <c r="C2047" s="197" t="s">
        <v>33</v>
      </c>
      <c r="D2047" s="197" t="s">
        <v>34</v>
      </c>
      <c r="E2047" s="197" t="s">
        <v>31</v>
      </c>
      <c r="F2047" s="195" t="s">
        <v>4928</v>
      </c>
      <c r="G2047" s="195" t="s">
        <v>1923</v>
      </c>
      <c r="H2047" s="161">
        <f>Dane_baza!AR2036</f>
        <v>14573039</v>
      </c>
      <c r="I2047" s="161">
        <f>Dane_baza!AS2036</f>
        <v>614478</v>
      </c>
      <c r="J2047" s="161">
        <f>Dane_baza!BX2036</f>
        <v>530597</v>
      </c>
      <c r="K2047" s="161">
        <f>Dane_baza!AT2036</f>
        <v>2732900</v>
      </c>
      <c r="L2047" s="161">
        <f>Dane_baza!AU2036</f>
        <v>0</v>
      </c>
      <c r="M2047" s="161">
        <f>Dane_baza!AV2036</f>
        <v>688588</v>
      </c>
      <c r="N2047" s="161">
        <f>Dane_baza!AY2036</f>
        <v>16486717</v>
      </c>
      <c r="O2047" s="161">
        <f>Dane_baza!AZ2036</f>
        <v>494698</v>
      </c>
      <c r="P2047" s="161">
        <f>Dane_baza!AW2036</f>
        <v>0</v>
      </c>
      <c r="Q2047" s="161">
        <f>Dane_baza!AX2036</f>
        <v>0</v>
      </c>
      <c r="R2047" s="212">
        <f t="shared" si="103"/>
        <v>36121017</v>
      </c>
      <c r="S2047" s="212">
        <f>Dane_baza!BU2036</f>
        <v>34324761.670000002</v>
      </c>
      <c r="T2047" s="212">
        <f>Dane_baza!BV2036</f>
        <v>263904.69</v>
      </c>
      <c r="U2047" s="212">
        <f>Dane_baza!BW2036</f>
        <v>4532350.6396971475</v>
      </c>
      <c r="V2047" s="212">
        <f t="shared" si="101"/>
        <v>39121016.999697149</v>
      </c>
      <c r="W2047" s="161">
        <f t="shared" si="102"/>
        <v>2999999.9996971488</v>
      </c>
      <c r="AA2047" s="36"/>
    </row>
    <row r="2048" spans="1:27" ht="14.45" x14ac:dyDescent="0.3">
      <c r="A2048" s="197" t="s">
        <v>1147</v>
      </c>
      <c r="B2048" s="197" t="s">
        <v>93</v>
      </c>
      <c r="C2048" s="197" t="s">
        <v>32</v>
      </c>
      <c r="D2048" s="197" t="s">
        <v>36</v>
      </c>
      <c r="E2048" s="197" t="s">
        <v>31</v>
      </c>
      <c r="F2048" s="195" t="s">
        <v>4929</v>
      </c>
      <c r="G2048" s="195" t="s">
        <v>1924</v>
      </c>
      <c r="H2048" s="161">
        <f>Dane_baza!AR2037</f>
        <v>4884798</v>
      </c>
      <c r="I2048" s="161">
        <f>Dane_baza!AS2037</f>
        <v>126481</v>
      </c>
      <c r="J2048" s="161">
        <f>Dane_baza!BX2037</f>
        <v>466070</v>
      </c>
      <c r="K2048" s="161">
        <f>Dane_baza!AT2037</f>
        <v>11754176</v>
      </c>
      <c r="L2048" s="161">
        <f>Dane_baza!AU2037</f>
        <v>596511</v>
      </c>
      <c r="M2048" s="161">
        <f>Dane_baza!AV2037</f>
        <v>941447</v>
      </c>
      <c r="N2048" s="161">
        <f>Dane_baza!AY2037</f>
        <v>19567937</v>
      </c>
      <c r="O2048" s="161">
        <f>Dane_baza!AZ2037</f>
        <v>280599</v>
      </c>
      <c r="P2048" s="161">
        <f>Dane_baza!AW2037</f>
        <v>0</v>
      </c>
      <c r="Q2048" s="161">
        <f>Dane_baza!AX2037</f>
        <v>0</v>
      </c>
      <c r="R2048" s="212">
        <f t="shared" si="103"/>
        <v>38618019</v>
      </c>
      <c r="S2048" s="212">
        <f>Dane_baza!BU2037</f>
        <v>17627214.850000001</v>
      </c>
      <c r="T2048" s="212">
        <f>Dane_baza!BV2037</f>
        <v>46610.93</v>
      </c>
      <c r="U2048" s="212">
        <f>Dane_baza!BW2037</f>
        <v>23444193.21842175</v>
      </c>
      <c r="V2048" s="212">
        <f t="shared" si="101"/>
        <v>41118018.998421751</v>
      </c>
      <c r="W2048" s="161">
        <f t="shared" si="102"/>
        <v>2499999.998421751</v>
      </c>
      <c r="AA2048" s="36"/>
    </row>
    <row r="2049" spans="1:27" ht="14.45" x14ac:dyDescent="0.3">
      <c r="A2049" s="197" t="s">
        <v>1147</v>
      </c>
      <c r="B2049" s="197" t="s">
        <v>93</v>
      </c>
      <c r="C2049" s="197" t="s">
        <v>37</v>
      </c>
      <c r="D2049" s="197" t="s">
        <v>36</v>
      </c>
      <c r="E2049" s="197" t="s">
        <v>31</v>
      </c>
      <c r="F2049" s="195" t="s">
        <v>4930</v>
      </c>
      <c r="G2049" s="195" t="s">
        <v>1925</v>
      </c>
      <c r="H2049" s="161">
        <f>Dane_baza!AR2038</f>
        <v>3295381</v>
      </c>
      <c r="I2049" s="161">
        <f>Dane_baza!AS2038</f>
        <v>165805</v>
      </c>
      <c r="J2049" s="161">
        <f>Dane_baza!BX2038</f>
        <v>316213</v>
      </c>
      <c r="K2049" s="161">
        <f>Dane_baza!AT2038</f>
        <v>8785294</v>
      </c>
      <c r="L2049" s="161">
        <f>Dane_baza!AU2038</f>
        <v>584069</v>
      </c>
      <c r="M2049" s="161">
        <f>Dane_baza!AV2038</f>
        <v>425983</v>
      </c>
      <c r="N2049" s="161">
        <f>Dane_baza!AY2038</f>
        <v>12697127</v>
      </c>
      <c r="O2049" s="161">
        <f>Dane_baza!AZ2038</f>
        <v>295197</v>
      </c>
      <c r="P2049" s="161">
        <f>Dane_baza!AW2038</f>
        <v>0</v>
      </c>
      <c r="Q2049" s="161">
        <f>Dane_baza!AX2038</f>
        <v>0</v>
      </c>
      <c r="R2049" s="212">
        <f t="shared" si="103"/>
        <v>26565069</v>
      </c>
      <c r="S2049" s="212">
        <f>Dane_baza!BU2038</f>
        <v>11315382.77</v>
      </c>
      <c r="T2049" s="212">
        <f>Dane_baza!BV2038</f>
        <v>198212.27</v>
      </c>
      <c r="U2049" s="212">
        <f>Dane_baza!BW2038</f>
        <v>16753233.029999999</v>
      </c>
      <c r="V2049" s="212">
        <f t="shared" si="101"/>
        <v>28266828.07</v>
      </c>
      <c r="W2049" s="161">
        <f t="shared" si="102"/>
        <v>1701759.0700000003</v>
      </c>
      <c r="AA2049" s="36"/>
    </row>
    <row r="2050" spans="1:27" ht="14.45" x14ac:dyDescent="0.3">
      <c r="A2050" s="197" t="s">
        <v>1147</v>
      </c>
      <c r="B2050" s="197" t="s">
        <v>93</v>
      </c>
      <c r="C2050" s="197" t="s">
        <v>39</v>
      </c>
      <c r="D2050" s="197" t="s">
        <v>36</v>
      </c>
      <c r="E2050" s="197" t="s">
        <v>31</v>
      </c>
      <c r="F2050" s="195" t="s">
        <v>4931</v>
      </c>
      <c r="G2050" s="195" t="s">
        <v>1926</v>
      </c>
      <c r="H2050" s="161">
        <f>Dane_baza!AR2039</f>
        <v>9030607</v>
      </c>
      <c r="I2050" s="161">
        <f>Dane_baza!AS2039</f>
        <v>197401</v>
      </c>
      <c r="J2050" s="161">
        <f>Dane_baza!BX2039</f>
        <v>486866</v>
      </c>
      <c r="K2050" s="161">
        <f>Dane_baza!AT2039</f>
        <v>7872782</v>
      </c>
      <c r="L2050" s="161">
        <f>Dane_baza!AU2039</f>
        <v>258739</v>
      </c>
      <c r="M2050" s="161">
        <f>Dane_baza!AV2039</f>
        <v>615234</v>
      </c>
      <c r="N2050" s="161">
        <f>Dane_baza!AY2039</f>
        <v>18644293</v>
      </c>
      <c r="O2050" s="161">
        <f>Dane_baza!AZ2039</f>
        <v>478478</v>
      </c>
      <c r="P2050" s="161">
        <f>Dane_baza!AW2039</f>
        <v>0</v>
      </c>
      <c r="Q2050" s="161">
        <f>Dane_baza!AX2039</f>
        <v>0</v>
      </c>
      <c r="R2050" s="212">
        <f t="shared" si="103"/>
        <v>37584400</v>
      </c>
      <c r="S2050" s="212">
        <f>Dane_baza!BU2039</f>
        <v>23481829.190000001</v>
      </c>
      <c r="T2050" s="212">
        <f>Dane_baza!BV2039</f>
        <v>413803.47</v>
      </c>
      <c r="U2050" s="212">
        <f>Dane_baza!BW2039</f>
        <v>16188767.335583743</v>
      </c>
      <c r="V2050" s="212">
        <f t="shared" si="101"/>
        <v>40084399.995583743</v>
      </c>
      <c r="W2050" s="161">
        <f t="shared" si="102"/>
        <v>2499999.9955837429</v>
      </c>
      <c r="AA2050" s="36"/>
    </row>
    <row r="2051" spans="1:27" ht="14.45" x14ac:dyDescent="0.3">
      <c r="A2051" s="197" t="s">
        <v>1147</v>
      </c>
      <c r="B2051" s="197" t="s">
        <v>93</v>
      </c>
      <c r="C2051" s="197" t="s">
        <v>42</v>
      </c>
      <c r="D2051" s="197" t="s">
        <v>36</v>
      </c>
      <c r="E2051" s="197" t="s">
        <v>31</v>
      </c>
      <c r="F2051" s="195" t="s">
        <v>4932</v>
      </c>
      <c r="G2051" s="195" t="s">
        <v>1923</v>
      </c>
      <c r="H2051" s="161">
        <f>Dane_baza!AR2040</f>
        <v>6732396</v>
      </c>
      <c r="I2051" s="161">
        <f>Dane_baza!AS2040</f>
        <v>78733</v>
      </c>
      <c r="J2051" s="161">
        <f>Dane_baza!BX2040</f>
        <v>453928</v>
      </c>
      <c r="K2051" s="161">
        <f>Dane_baza!AT2040</f>
        <v>11064561</v>
      </c>
      <c r="L2051" s="161">
        <f>Dane_baza!AU2040</f>
        <v>304899</v>
      </c>
      <c r="M2051" s="161">
        <f>Dane_baza!AV2040</f>
        <v>1159278</v>
      </c>
      <c r="N2051" s="161">
        <f>Dane_baza!AY2040</f>
        <v>15324780</v>
      </c>
      <c r="O2051" s="161">
        <f>Dane_baza!AZ2040</f>
        <v>363319</v>
      </c>
      <c r="P2051" s="161">
        <f>Dane_baza!AW2040</f>
        <v>0</v>
      </c>
      <c r="Q2051" s="161">
        <f>Dane_baza!AX2040</f>
        <v>0</v>
      </c>
      <c r="R2051" s="212">
        <f t="shared" si="103"/>
        <v>35481894</v>
      </c>
      <c r="S2051" s="212">
        <f>Dane_baza!BU2040</f>
        <v>20280768.66</v>
      </c>
      <c r="T2051" s="212">
        <f>Dane_baza!BV2040</f>
        <v>226114.22</v>
      </c>
      <c r="U2051" s="212">
        <f>Dane_baza!BW2040</f>
        <v>17475010.700000003</v>
      </c>
      <c r="V2051" s="212">
        <f t="shared" si="101"/>
        <v>37981893.579999998</v>
      </c>
      <c r="W2051" s="161">
        <f t="shared" si="102"/>
        <v>2499999.5799999982</v>
      </c>
      <c r="AA2051" s="36"/>
    </row>
    <row r="2052" spans="1:27" ht="14.45" x14ac:dyDescent="0.3">
      <c r="A2052" s="197" t="s">
        <v>1147</v>
      </c>
      <c r="B2052" s="197" t="s">
        <v>95</v>
      </c>
      <c r="C2052" s="197" t="s">
        <v>37</v>
      </c>
      <c r="D2052" s="197" t="s">
        <v>36</v>
      </c>
      <c r="E2052" s="197" t="s">
        <v>31</v>
      </c>
      <c r="F2052" s="195" t="s">
        <v>4933</v>
      </c>
      <c r="G2052" s="195" t="s">
        <v>1927</v>
      </c>
      <c r="H2052" s="161">
        <f>Dane_baza!AR2041</f>
        <v>2434197</v>
      </c>
      <c r="I2052" s="161">
        <f>Dane_baza!AS2041</f>
        <v>40688</v>
      </c>
      <c r="J2052" s="161">
        <f>Dane_baza!BX2041</f>
        <v>252351</v>
      </c>
      <c r="K2052" s="161">
        <f>Dane_baza!AT2041</f>
        <v>7369612</v>
      </c>
      <c r="L2052" s="161">
        <f>Dane_baza!AU2041</f>
        <v>56069</v>
      </c>
      <c r="M2052" s="161">
        <f>Dane_baza!AV2041</f>
        <v>346916</v>
      </c>
      <c r="N2052" s="161">
        <f>Dane_baza!AY2041</f>
        <v>6512001</v>
      </c>
      <c r="O2052" s="161">
        <f>Dane_baza!AZ2041</f>
        <v>150842</v>
      </c>
      <c r="P2052" s="161">
        <f>Dane_baza!AW2041</f>
        <v>0</v>
      </c>
      <c r="Q2052" s="161">
        <f>Dane_baza!AX2041</f>
        <v>0</v>
      </c>
      <c r="R2052" s="212">
        <f t="shared" si="103"/>
        <v>17162676</v>
      </c>
      <c r="S2052" s="212">
        <f>Dane_baza!BU2041</f>
        <v>8817816.0299999993</v>
      </c>
      <c r="T2052" s="212">
        <f>Dane_baza!BV2041</f>
        <v>0</v>
      </c>
      <c r="U2052" s="212">
        <f>Dane_baza!BW2041</f>
        <v>9844859.9687197134</v>
      </c>
      <c r="V2052" s="212">
        <f t="shared" si="101"/>
        <v>18662675.998719715</v>
      </c>
      <c r="W2052" s="161">
        <f t="shared" si="102"/>
        <v>1499999.9987197146</v>
      </c>
      <c r="AA2052" s="36"/>
    </row>
    <row r="2053" spans="1:27" ht="14.45" x14ac:dyDescent="0.3">
      <c r="A2053" s="197" t="s">
        <v>1147</v>
      </c>
      <c r="B2053" s="197" t="s">
        <v>95</v>
      </c>
      <c r="C2053" s="197" t="s">
        <v>39</v>
      </c>
      <c r="D2053" s="197" t="s">
        <v>40</v>
      </c>
      <c r="E2053" s="197" t="s">
        <v>31</v>
      </c>
      <c r="F2053" s="195" t="s">
        <v>4934</v>
      </c>
      <c r="G2053" s="195" t="s">
        <v>1928</v>
      </c>
      <c r="H2053" s="161">
        <f>Dane_baza!AR2042</f>
        <v>24726742</v>
      </c>
      <c r="I2053" s="161">
        <f>Dane_baza!AS2042</f>
        <v>727826</v>
      </c>
      <c r="J2053" s="161">
        <f>Dane_baza!BX2042</f>
        <v>1129578</v>
      </c>
      <c r="K2053" s="161">
        <f>Dane_baza!AT2042</f>
        <v>12749847</v>
      </c>
      <c r="L2053" s="161">
        <f>Dane_baza!AU2042</f>
        <v>835935</v>
      </c>
      <c r="M2053" s="161">
        <f>Dane_baza!AV2042</f>
        <v>1052010</v>
      </c>
      <c r="N2053" s="161">
        <f>Dane_baza!AY2042</f>
        <v>32194625</v>
      </c>
      <c r="O2053" s="161">
        <f>Dane_baza!AZ2042</f>
        <v>952091</v>
      </c>
      <c r="P2053" s="161">
        <f>Dane_baza!AW2042</f>
        <v>0</v>
      </c>
      <c r="Q2053" s="161">
        <f>Dane_baza!AX2042</f>
        <v>0</v>
      </c>
      <c r="R2053" s="212">
        <f t="shared" si="103"/>
        <v>74368654</v>
      </c>
      <c r="S2053" s="212">
        <f>Dane_baza!BU2042</f>
        <v>62184689.530000001</v>
      </c>
      <c r="T2053" s="212">
        <f>Dane_baza!BV2042</f>
        <v>1366200.38</v>
      </c>
      <c r="U2053" s="212">
        <f>Dane_baza!BW2042</f>
        <v>17600545.210000001</v>
      </c>
      <c r="V2053" s="212">
        <f t="shared" si="101"/>
        <v>81151435.120000005</v>
      </c>
      <c r="W2053" s="161">
        <f t="shared" si="102"/>
        <v>6782781.1200000048</v>
      </c>
      <c r="AA2053" s="36"/>
    </row>
    <row r="2054" spans="1:27" ht="14.45" x14ac:dyDescent="0.3">
      <c r="A2054" s="197" t="s">
        <v>1147</v>
      </c>
      <c r="B2054" s="197" t="s">
        <v>95</v>
      </c>
      <c r="C2054" s="197" t="s">
        <v>42</v>
      </c>
      <c r="D2054" s="197" t="s">
        <v>36</v>
      </c>
      <c r="E2054" s="197" t="s">
        <v>31</v>
      </c>
      <c r="F2054" s="195" t="s">
        <v>4935</v>
      </c>
      <c r="G2054" s="195" t="s">
        <v>1929</v>
      </c>
      <c r="H2054" s="161">
        <f>Dane_baza!AR2043</f>
        <v>2042490</v>
      </c>
      <c r="I2054" s="161">
        <f>Dane_baza!AS2043</f>
        <v>12384</v>
      </c>
      <c r="J2054" s="161">
        <f>Dane_baza!BX2043</f>
        <v>186676</v>
      </c>
      <c r="K2054" s="161">
        <f>Dane_baza!AT2043</f>
        <v>5379644</v>
      </c>
      <c r="L2054" s="161">
        <f>Dane_baza!AU2043</f>
        <v>73549</v>
      </c>
      <c r="M2054" s="161">
        <f>Dane_baza!AV2043</f>
        <v>790159</v>
      </c>
      <c r="N2054" s="161">
        <f>Dane_baza!AY2043</f>
        <v>4080189</v>
      </c>
      <c r="O2054" s="161">
        <f>Dane_baza!AZ2043</f>
        <v>94074</v>
      </c>
      <c r="P2054" s="161">
        <f>Dane_baza!AW2043</f>
        <v>0</v>
      </c>
      <c r="Q2054" s="161">
        <f>Dane_baza!AX2043</f>
        <v>0</v>
      </c>
      <c r="R2054" s="212">
        <f t="shared" si="103"/>
        <v>12659165</v>
      </c>
      <c r="S2054" s="212">
        <f>Dane_baza!BU2043</f>
        <v>6627148.6299999999</v>
      </c>
      <c r="T2054" s="212">
        <f>Dane_baza!BV2043</f>
        <v>4020.24</v>
      </c>
      <c r="U2054" s="212">
        <f>Dane_baza!BW2043</f>
        <v>7547095.9299999997</v>
      </c>
      <c r="V2054" s="212">
        <f t="shared" si="101"/>
        <v>14178264.800000001</v>
      </c>
      <c r="W2054" s="161">
        <f t="shared" si="102"/>
        <v>1519099.8000000007</v>
      </c>
      <c r="AA2054" s="36"/>
    </row>
    <row r="2055" spans="1:27" ht="14.45" x14ac:dyDescent="0.3">
      <c r="A2055" s="197" t="s">
        <v>1147</v>
      </c>
      <c r="B2055" s="197" t="s">
        <v>95</v>
      </c>
      <c r="C2055" s="197" t="s">
        <v>44</v>
      </c>
      <c r="D2055" s="197" t="s">
        <v>36</v>
      </c>
      <c r="E2055" s="197" t="s">
        <v>31</v>
      </c>
      <c r="F2055" s="195" t="s">
        <v>4936</v>
      </c>
      <c r="G2055" s="195" t="s">
        <v>1930</v>
      </c>
      <c r="H2055" s="161">
        <f>Dane_baza!AR2044</f>
        <v>1790329</v>
      </c>
      <c r="I2055" s="161">
        <f>Dane_baza!AS2044</f>
        <v>14218</v>
      </c>
      <c r="J2055" s="161">
        <f>Dane_baza!BX2044</f>
        <v>175394</v>
      </c>
      <c r="K2055" s="161">
        <f>Dane_baza!AT2044</f>
        <v>4327269</v>
      </c>
      <c r="L2055" s="161">
        <f>Dane_baza!AU2044</f>
        <v>60432</v>
      </c>
      <c r="M2055" s="161">
        <f>Dane_baza!AV2044</f>
        <v>721137</v>
      </c>
      <c r="N2055" s="161">
        <f>Dane_baza!AY2044</f>
        <v>4051156</v>
      </c>
      <c r="O2055" s="161">
        <f>Dane_baza!AZ2044</f>
        <v>110293</v>
      </c>
      <c r="P2055" s="161">
        <f>Dane_baza!AW2044</f>
        <v>0</v>
      </c>
      <c r="Q2055" s="161">
        <f>Dane_baza!AX2044</f>
        <v>0</v>
      </c>
      <c r="R2055" s="212">
        <f t="shared" si="103"/>
        <v>11250228</v>
      </c>
      <c r="S2055" s="212">
        <f>Dane_baza!BU2044</f>
        <v>5908231.25</v>
      </c>
      <c r="T2055" s="212">
        <f>Dane_baza!BV2044</f>
        <v>11058.06</v>
      </c>
      <c r="U2055" s="212">
        <f>Dane_baza!BW2044</f>
        <v>6330938.6900000004</v>
      </c>
      <c r="V2055" s="212">
        <f t="shared" si="101"/>
        <v>12250228</v>
      </c>
      <c r="W2055" s="161">
        <f t="shared" si="102"/>
        <v>1000000</v>
      </c>
      <c r="AA2055" s="36"/>
    </row>
    <row r="2056" spans="1:27" ht="14.45" x14ac:dyDescent="0.3">
      <c r="A2056" s="197" t="s">
        <v>1147</v>
      </c>
      <c r="B2056" s="197" t="s">
        <v>97</v>
      </c>
      <c r="C2056" s="197" t="s">
        <v>33</v>
      </c>
      <c r="D2056" s="197" t="s">
        <v>40</v>
      </c>
      <c r="E2056" s="197" t="s">
        <v>31</v>
      </c>
      <c r="F2056" s="195" t="s">
        <v>4937</v>
      </c>
      <c r="G2056" s="195" t="s">
        <v>1931</v>
      </c>
      <c r="H2056" s="161">
        <f>Dane_baza!AR2045</f>
        <v>24469133</v>
      </c>
      <c r="I2056" s="161">
        <f>Dane_baza!AS2045</f>
        <v>841131</v>
      </c>
      <c r="J2056" s="161">
        <f>Dane_baza!BX2045</f>
        <v>1035529</v>
      </c>
      <c r="K2056" s="161">
        <f>Dane_baza!AT2045</f>
        <v>8655006</v>
      </c>
      <c r="L2056" s="161">
        <f>Dane_baza!AU2045</f>
        <v>59814</v>
      </c>
      <c r="M2056" s="161">
        <f>Dane_baza!AV2045</f>
        <v>744128</v>
      </c>
      <c r="N2056" s="161">
        <f>Dane_baza!AY2045</f>
        <v>27443423</v>
      </c>
      <c r="O2056" s="161">
        <f>Dane_baza!AZ2045</f>
        <v>785029</v>
      </c>
      <c r="P2056" s="161">
        <f>Dane_baza!AW2045</f>
        <v>0</v>
      </c>
      <c r="Q2056" s="161">
        <f>Dane_baza!AX2045</f>
        <v>0</v>
      </c>
      <c r="R2056" s="212">
        <f t="shared" si="103"/>
        <v>64033193</v>
      </c>
      <c r="S2056" s="212">
        <f>Dane_baza!BU2045</f>
        <v>57704457.390000001</v>
      </c>
      <c r="T2056" s="212">
        <f>Dane_baza!BV2045</f>
        <v>348858.86</v>
      </c>
      <c r="U2056" s="212">
        <f>Dane_baza!BW2045</f>
        <v>9479876.6999999993</v>
      </c>
      <c r="V2056" s="212">
        <f t="shared" si="101"/>
        <v>67533192.950000003</v>
      </c>
      <c r="W2056" s="161">
        <f t="shared" si="102"/>
        <v>3499999.950000003</v>
      </c>
      <c r="AA2056" s="36"/>
    </row>
    <row r="2057" spans="1:27" ht="14.45" x14ac:dyDescent="0.3">
      <c r="A2057" s="197" t="s">
        <v>1147</v>
      </c>
      <c r="B2057" s="197" t="s">
        <v>97</v>
      </c>
      <c r="C2057" s="197" t="s">
        <v>32</v>
      </c>
      <c r="D2057" s="197" t="s">
        <v>40</v>
      </c>
      <c r="E2057" s="197" t="s">
        <v>31</v>
      </c>
      <c r="F2057" s="195" t="s">
        <v>4938</v>
      </c>
      <c r="G2057" s="195" t="s">
        <v>1924</v>
      </c>
      <c r="H2057" s="161">
        <f>Dane_baza!AR2046</f>
        <v>17832478</v>
      </c>
      <c r="I2057" s="161">
        <f>Dane_baza!AS2046</f>
        <v>1003070</v>
      </c>
      <c r="J2057" s="161">
        <f>Dane_baza!BX2046</f>
        <v>954282</v>
      </c>
      <c r="K2057" s="161">
        <f>Dane_baza!AT2046</f>
        <v>8589588</v>
      </c>
      <c r="L2057" s="161">
        <f>Dane_baza!AU2046</f>
        <v>727135</v>
      </c>
      <c r="M2057" s="161">
        <f>Dane_baza!AV2046</f>
        <v>921717</v>
      </c>
      <c r="N2057" s="161">
        <f>Dane_baza!AY2046</f>
        <v>27499525</v>
      </c>
      <c r="O2057" s="161">
        <f>Dane_baza!AZ2046</f>
        <v>647162</v>
      </c>
      <c r="P2057" s="161">
        <f>Dane_baza!AW2046</f>
        <v>0</v>
      </c>
      <c r="Q2057" s="161">
        <f>Dane_baza!AX2046</f>
        <v>0</v>
      </c>
      <c r="R2057" s="212">
        <f t="shared" si="103"/>
        <v>58174957</v>
      </c>
      <c r="S2057" s="212">
        <f>Dane_baza!BU2046</f>
        <v>47243184.939999998</v>
      </c>
      <c r="T2057" s="212">
        <f>Dane_baza!BV2046</f>
        <v>1594373.04</v>
      </c>
      <c r="U2057" s="212">
        <f>Dane_baza!BW2046</f>
        <v>13100095.779999999</v>
      </c>
      <c r="V2057" s="212">
        <f t="shared" si="101"/>
        <v>61937653.759999998</v>
      </c>
      <c r="W2057" s="161">
        <f t="shared" si="102"/>
        <v>3762696.7599999979</v>
      </c>
      <c r="AA2057" s="36"/>
    </row>
    <row r="2058" spans="1:27" ht="14.45" x14ac:dyDescent="0.3">
      <c r="A2058" s="197" t="s">
        <v>1147</v>
      </c>
      <c r="B2058" s="197" t="s">
        <v>97</v>
      </c>
      <c r="C2058" s="197" t="s">
        <v>37</v>
      </c>
      <c r="D2058" s="197" t="s">
        <v>40</v>
      </c>
      <c r="E2058" s="197" t="s">
        <v>31</v>
      </c>
      <c r="F2058" s="195" t="s">
        <v>4939</v>
      </c>
      <c r="G2058" s="195" t="s">
        <v>1932</v>
      </c>
      <c r="H2058" s="161">
        <f>Dane_baza!AR2047</f>
        <v>16592599</v>
      </c>
      <c r="I2058" s="161">
        <f>Dane_baza!AS2047</f>
        <v>1265138</v>
      </c>
      <c r="J2058" s="161">
        <f>Dane_baza!BX2047</f>
        <v>813812</v>
      </c>
      <c r="K2058" s="161">
        <f>Dane_baza!AT2047</f>
        <v>11159442</v>
      </c>
      <c r="L2058" s="161">
        <f>Dane_baza!AU2047</f>
        <v>462084</v>
      </c>
      <c r="M2058" s="161">
        <f>Dane_baza!AV2047</f>
        <v>681253</v>
      </c>
      <c r="N2058" s="161">
        <f>Dane_baza!AY2047</f>
        <v>23606225</v>
      </c>
      <c r="O2058" s="161">
        <f>Dane_baza!AZ2047</f>
        <v>663382</v>
      </c>
      <c r="P2058" s="161">
        <f>Dane_baza!AW2047</f>
        <v>0</v>
      </c>
      <c r="Q2058" s="161">
        <f>Dane_baza!AX2047</f>
        <v>0</v>
      </c>
      <c r="R2058" s="212">
        <f t="shared" si="103"/>
        <v>55243935</v>
      </c>
      <c r="S2058" s="212">
        <f>Dane_baza!BU2047</f>
        <v>43127781.649999999</v>
      </c>
      <c r="T2058" s="212">
        <f>Dane_baza!BV2047</f>
        <v>836592.64000000001</v>
      </c>
      <c r="U2058" s="212">
        <f>Dane_baza!BW2047</f>
        <v>14818670.529999999</v>
      </c>
      <c r="V2058" s="212">
        <f t="shared" si="101"/>
        <v>58783044.82</v>
      </c>
      <c r="W2058" s="161">
        <f t="shared" si="102"/>
        <v>3539109.8200000003</v>
      </c>
      <c r="AA2058" s="36"/>
    </row>
    <row r="2059" spans="1:27" ht="14.45" x14ac:dyDescent="0.3">
      <c r="A2059" s="197" t="s">
        <v>1147</v>
      </c>
      <c r="B2059" s="197" t="s">
        <v>97</v>
      </c>
      <c r="C2059" s="197" t="s">
        <v>39</v>
      </c>
      <c r="D2059" s="197" t="s">
        <v>36</v>
      </c>
      <c r="E2059" s="197" t="s">
        <v>31</v>
      </c>
      <c r="F2059" s="195" t="s">
        <v>4940</v>
      </c>
      <c r="G2059" s="195" t="s">
        <v>1933</v>
      </c>
      <c r="H2059" s="161">
        <f>Dane_baza!AR2048</f>
        <v>30891847</v>
      </c>
      <c r="I2059" s="161">
        <f>Dane_baza!AS2048</f>
        <v>1262785</v>
      </c>
      <c r="J2059" s="161">
        <f>Dane_baza!BX2048</f>
        <v>1118743</v>
      </c>
      <c r="K2059" s="161">
        <f>Dane_baza!AT2048</f>
        <v>2119312</v>
      </c>
      <c r="L2059" s="161">
        <f>Dane_baza!AU2048</f>
        <v>0</v>
      </c>
      <c r="M2059" s="161">
        <f>Dane_baza!AV2048</f>
        <v>1113092</v>
      </c>
      <c r="N2059" s="161">
        <f>Dane_baza!AY2048</f>
        <v>25975743</v>
      </c>
      <c r="O2059" s="161">
        <f>Dane_baza!AZ2048</f>
        <v>564442</v>
      </c>
      <c r="P2059" s="161">
        <f>Dane_baza!AW2048</f>
        <v>0</v>
      </c>
      <c r="Q2059" s="161">
        <f>Dane_baza!AX2048</f>
        <v>0</v>
      </c>
      <c r="R2059" s="212">
        <f t="shared" si="103"/>
        <v>63045964</v>
      </c>
      <c r="S2059" s="212">
        <f>Dane_baza!BU2048</f>
        <v>55973388.390000001</v>
      </c>
      <c r="T2059" s="212">
        <f>Dane_baza!BV2048</f>
        <v>6026175.9400000004</v>
      </c>
      <c r="U2059" s="212">
        <f>Dane_baza!BW2048</f>
        <v>4046399.6778933853</v>
      </c>
      <c r="V2059" s="212">
        <f t="shared" si="101"/>
        <v>66045964.007893384</v>
      </c>
      <c r="W2059" s="161">
        <f t="shared" si="102"/>
        <v>3000000.0078933835</v>
      </c>
      <c r="AA2059" s="36"/>
    </row>
    <row r="2060" spans="1:27" ht="14.45" x14ac:dyDescent="0.3">
      <c r="A2060" s="197" t="s">
        <v>1147</v>
      </c>
      <c r="B2060" s="197" t="s">
        <v>97</v>
      </c>
      <c r="C2060" s="197" t="s">
        <v>42</v>
      </c>
      <c r="D2060" s="197" t="s">
        <v>36</v>
      </c>
      <c r="E2060" s="197" t="s">
        <v>31</v>
      </c>
      <c r="F2060" s="195" t="s">
        <v>4941</v>
      </c>
      <c r="G2060" s="195" t="s">
        <v>1934</v>
      </c>
      <c r="H2060" s="161">
        <f>Dane_baza!AR2049</f>
        <v>12231746</v>
      </c>
      <c r="I2060" s="161">
        <f>Dane_baza!AS2049</f>
        <v>411991</v>
      </c>
      <c r="J2060" s="161">
        <f>Dane_baza!BX2049</f>
        <v>493350</v>
      </c>
      <c r="K2060" s="161">
        <f>Dane_baza!AT2049</f>
        <v>2453926</v>
      </c>
      <c r="L2060" s="161">
        <f>Dane_baza!AU2049</f>
        <v>556</v>
      </c>
      <c r="M2060" s="161">
        <f>Dane_baza!AV2049</f>
        <v>1199057</v>
      </c>
      <c r="N2060" s="161">
        <f>Dane_baza!AY2049</f>
        <v>8445136</v>
      </c>
      <c r="O2060" s="161">
        <f>Dane_baza!AZ2049</f>
        <v>288709</v>
      </c>
      <c r="P2060" s="161">
        <f>Dane_baza!AW2049</f>
        <v>0</v>
      </c>
      <c r="Q2060" s="161">
        <f>Dane_baza!AX2049</f>
        <v>0</v>
      </c>
      <c r="R2060" s="212">
        <f t="shared" si="103"/>
        <v>25524471</v>
      </c>
      <c r="S2060" s="212">
        <f>Dane_baza!BU2049</f>
        <v>24027299.800000001</v>
      </c>
      <c r="T2060" s="212">
        <f>Dane_baza!BV2049</f>
        <v>610771.92000000004</v>
      </c>
      <c r="U2060" s="212">
        <f>Dane_baza!BW2049</f>
        <v>2886399.2804322043</v>
      </c>
      <c r="V2060" s="212">
        <f t="shared" si="101"/>
        <v>27524471.000432208</v>
      </c>
      <c r="W2060" s="161">
        <f t="shared" si="102"/>
        <v>2000000.0004322082</v>
      </c>
      <c r="AA2060" s="36"/>
    </row>
    <row r="2061" spans="1:27" ht="14.45" x14ac:dyDescent="0.3">
      <c r="A2061" s="197" t="s">
        <v>1147</v>
      </c>
      <c r="B2061" s="197" t="s">
        <v>97</v>
      </c>
      <c r="C2061" s="197" t="s">
        <v>44</v>
      </c>
      <c r="D2061" s="197" t="s">
        <v>40</v>
      </c>
      <c r="E2061" s="197" t="s">
        <v>31</v>
      </c>
      <c r="F2061" s="195" t="s">
        <v>4942</v>
      </c>
      <c r="G2061" s="195" t="s">
        <v>1935</v>
      </c>
      <c r="H2061" s="161">
        <f>Dane_baza!AR2050</f>
        <v>5336271</v>
      </c>
      <c r="I2061" s="161">
        <f>Dane_baza!AS2050</f>
        <v>81217</v>
      </c>
      <c r="J2061" s="161">
        <f>Dane_baza!BX2050</f>
        <v>386408</v>
      </c>
      <c r="K2061" s="161">
        <f>Dane_baza!AT2050</f>
        <v>8843975</v>
      </c>
      <c r="L2061" s="161">
        <f>Dane_baza!AU2050</f>
        <v>23428</v>
      </c>
      <c r="M2061" s="161">
        <f>Dane_baza!AV2050</f>
        <v>1061090</v>
      </c>
      <c r="N2061" s="161">
        <f>Dane_baza!AY2050</f>
        <v>14431226</v>
      </c>
      <c r="O2061" s="161">
        <f>Dane_baza!AZ2050</f>
        <v>193013</v>
      </c>
      <c r="P2061" s="161">
        <f>Dane_baza!AW2050</f>
        <v>0</v>
      </c>
      <c r="Q2061" s="161">
        <f>Dane_baza!AX2050</f>
        <v>0</v>
      </c>
      <c r="R2061" s="212">
        <f t="shared" si="103"/>
        <v>30356628</v>
      </c>
      <c r="S2061" s="212">
        <f>Dane_baza!BU2050</f>
        <v>16571241.199999999</v>
      </c>
      <c r="T2061" s="212">
        <f>Dane_baza!BV2050</f>
        <v>43480.83</v>
      </c>
      <c r="U2061" s="212">
        <f>Dane_baza!BW2050</f>
        <v>15741905.968770703</v>
      </c>
      <c r="V2061" s="212">
        <f t="shared" si="101"/>
        <v>32356627.998770703</v>
      </c>
      <c r="W2061" s="161">
        <f t="shared" si="102"/>
        <v>1999999.9987707026</v>
      </c>
      <c r="AA2061" s="36"/>
    </row>
    <row r="2062" spans="1:27" ht="14.45" x14ac:dyDescent="0.3">
      <c r="A2062" s="197" t="s">
        <v>1147</v>
      </c>
      <c r="B2062" s="197" t="s">
        <v>97</v>
      </c>
      <c r="C2062" s="197" t="s">
        <v>51</v>
      </c>
      <c r="D2062" s="197" t="s">
        <v>36</v>
      </c>
      <c r="E2062" s="197" t="s">
        <v>31</v>
      </c>
      <c r="F2062" s="195" t="s">
        <v>4943</v>
      </c>
      <c r="G2062" s="195" t="s">
        <v>1936</v>
      </c>
      <c r="H2062" s="161">
        <f>Dane_baza!AR2051</f>
        <v>14953742</v>
      </c>
      <c r="I2062" s="161">
        <f>Dane_baza!AS2051</f>
        <v>876766</v>
      </c>
      <c r="J2062" s="161">
        <f>Dane_baza!BX2051</f>
        <v>572503</v>
      </c>
      <c r="K2062" s="161">
        <f>Dane_baza!AT2051</f>
        <v>2551703</v>
      </c>
      <c r="L2062" s="161">
        <f>Dane_baza!AU2051</f>
        <v>0</v>
      </c>
      <c r="M2062" s="161">
        <f>Dane_baza!AV2051</f>
        <v>318732</v>
      </c>
      <c r="N2062" s="161">
        <f>Dane_baza!AY2051</f>
        <v>10869502</v>
      </c>
      <c r="O2062" s="161">
        <f>Dane_baza!AZ2051</f>
        <v>311416</v>
      </c>
      <c r="P2062" s="161">
        <f>Dane_baza!AW2051</f>
        <v>0</v>
      </c>
      <c r="Q2062" s="161">
        <f>Dane_baza!AX2051</f>
        <v>0</v>
      </c>
      <c r="R2062" s="212">
        <f t="shared" si="103"/>
        <v>30454364</v>
      </c>
      <c r="S2062" s="212">
        <f>Dane_baza!BU2051</f>
        <v>28470929.510000002</v>
      </c>
      <c r="T2062" s="212">
        <f>Dane_baza!BV2051</f>
        <v>1527987.42</v>
      </c>
      <c r="U2062" s="212">
        <f>Dane_baza!BW2051</f>
        <v>2455447.0651999973</v>
      </c>
      <c r="V2062" s="212">
        <f t="shared" si="101"/>
        <v>32454363.995199997</v>
      </c>
      <c r="W2062" s="161">
        <f t="shared" si="102"/>
        <v>1999999.995199997</v>
      </c>
      <c r="AA2062" s="36"/>
    </row>
    <row r="2063" spans="1:27" ht="14.45" x14ac:dyDescent="0.3">
      <c r="A2063" s="197" t="s">
        <v>1147</v>
      </c>
      <c r="B2063" s="197" t="s">
        <v>97</v>
      </c>
      <c r="C2063" s="197" t="s">
        <v>75</v>
      </c>
      <c r="D2063" s="197" t="s">
        <v>36</v>
      </c>
      <c r="E2063" s="197" t="s">
        <v>31</v>
      </c>
      <c r="F2063" s="195" t="s">
        <v>4944</v>
      </c>
      <c r="G2063" s="195" t="s">
        <v>1465</v>
      </c>
      <c r="H2063" s="161">
        <f>Dane_baza!AR2052</f>
        <v>1460939</v>
      </c>
      <c r="I2063" s="161">
        <f>Dane_baza!AS2052</f>
        <v>69887</v>
      </c>
      <c r="J2063" s="161">
        <f>Dane_baza!BX2052</f>
        <v>153297</v>
      </c>
      <c r="K2063" s="161">
        <f>Dane_baza!AT2052</f>
        <v>3387934</v>
      </c>
      <c r="L2063" s="161">
        <f>Dane_baza!AU2052</f>
        <v>0</v>
      </c>
      <c r="M2063" s="161">
        <f>Dane_baza!AV2052</f>
        <v>406403</v>
      </c>
      <c r="N2063" s="161">
        <f>Dane_baza!AY2052</f>
        <v>4637950</v>
      </c>
      <c r="O2063" s="161">
        <f>Dane_baza!AZ2052</f>
        <v>103805</v>
      </c>
      <c r="P2063" s="161">
        <f>Dane_baza!AW2052</f>
        <v>0</v>
      </c>
      <c r="Q2063" s="161">
        <f>Dane_baza!AX2052</f>
        <v>0</v>
      </c>
      <c r="R2063" s="212">
        <f t="shared" si="103"/>
        <v>10220215</v>
      </c>
      <c r="S2063" s="212">
        <f>Dane_baza!BU2052</f>
        <v>5331623.5199999996</v>
      </c>
      <c r="T2063" s="212">
        <f>Dane_baza!BV2052</f>
        <v>58572.05</v>
      </c>
      <c r="U2063" s="212">
        <f>Dane_baza!BW2052</f>
        <v>6056445.2400000002</v>
      </c>
      <c r="V2063" s="212">
        <f t="shared" si="101"/>
        <v>11446640.809999999</v>
      </c>
      <c r="W2063" s="161">
        <f t="shared" si="102"/>
        <v>1226425.8099999987</v>
      </c>
      <c r="AA2063" s="36"/>
    </row>
    <row r="2064" spans="1:27" ht="14.45" x14ac:dyDescent="0.3">
      <c r="A2064" s="197" t="s">
        <v>1147</v>
      </c>
      <c r="B2064" s="197" t="s">
        <v>97</v>
      </c>
      <c r="C2064" s="197" t="s">
        <v>77</v>
      </c>
      <c r="D2064" s="197" t="s">
        <v>40</v>
      </c>
      <c r="E2064" s="197" t="s">
        <v>31</v>
      </c>
      <c r="F2064" s="195" t="s">
        <v>4945</v>
      </c>
      <c r="G2064" s="195" t="s">
        <v>1937</v>
      </c>
      <c r="H2064" s="161">
        <f>Dane_baza!AR2053</f>
        <v>14939867</v>
      </c>
      <c r="I2064" s="161">
        <f>Dane_baza!AS2053</f>
        <v>1928963</v>
      </c>
      <c r="J2064" s="161">
        <f>Dane_baza!BX2053</f>
        <v>590872</v>
      </c>
      <c r="K2064" s="161">
        <f>Dane_baza!AT2053</f>
        <v>4924955</v>
      </c>
      <c r="L2064" s="161">
        <f>Dane_baza!AU2053</f>
        <v>33703</v>
      </c>
      <c r="M2064" s="161">
        <f>Dane_baza!AV2053</f>
        <v>535123</v>
      </c>
      <c r="N2064" s="161">
        <f>Dane_baza!AY2053</f>
        <v>15552802</v>
      </c>
      <c r="O2064" s="161">
        <f>Dane_baza!AZ2053</f>
        <v>488210</v>
      </c>
      <c r="P2064" s="161">
        <f>Dane_baza!AW2053</f>
        <v>0</v>
      </c>
      <c r="Q2064" s="161">
        <f>Dane_baza!AX2053</f>
        <v>0</v>
      </c>
      <c r="R2064" s="212">
        <f t="shared" si="103"/>
        <v>38994495</v>
      </c>
      <c r="S2064" s="212">
        <f>Dane_baza!BU2053</f>
        <v>38477994.75</v>
      </c>
      <c r="T2064" s="212">
        <f>Dane_baza!BV2053</f>
        <v>1570298.02</v>
      </c>
      <c r="U2064" s="212">
        <f>Dane_baza!BW2053</f>
        <v>1946202.2378999889</v>
      </c>
      <c r="V2064" s="212">
        <f t="shared" ref="V2064:V2127" si="104">SUM(S2064:U2064)</f>
        <v>41994495.007899992</v>
      </c>
      <c r="W2064" s="161">
        <f t="shared" ref="W2064:W2127" si="105">V2064-R2064</f>
        <v>3000000.0078999922</v>
      </c>
      <c r="AA2064" s="36"/>
    </row>
    <row r="2065" spans="1:27" ht="14.45" x14ac:dyDescent="0.3">
      <c r="A2065" s="197" t="s">
        <v>1147</v>
      </c>
      <c r="B2065" s="197" t="s">
        <v>97</v>
      </c>
      <c r="C2065" s="197" t="s">
        <v>90</v>
      </c>
      <c r="D2065" s="197" t="s">
        <v>36</v>
      </c>
      <c r="E2065" s="197" t="s">
        <v>31</v>
      </c>
      <c r="F2065" s="195" t="s">
        <v>4946</v>
      </c>
      <c r="G2065" s="195" t="s">
        <v>1938</v>
      </c>
      <c r="H2065" s="161">
        <f>Dane_baza!AR2054</f>
        <v>15212008</v>
      </c>
      <c r="I2065" s="161">
        <f>Dane_baza!AS2054</f>
        <v>91276</v>
      </c>
      <c r="J2065" s="161">
        <f>Dane_baza!BX2054</f>
        <v>560272</v>
      </c>
      <c r="K2065" s="161">
        <f>Dane_baza!AT2054</f>
        <v>4690921</v>
      </c>
      <c r="L2065" s="161">
        <f>Dane_baza!AU2054</f>
        <v>0</v>
      </c>
      <c r="M2065" s="161">
        <f>Dane_baza!AV2054</f>
        <v>674716</v>
      </c>
      <c r="N2065" s="161">
        <f>Dane_baza!AY2054</f>
        <v>16383734</v>
      </c>
      <c r="O2065" s="161">
        <f>Dane_baza!AZ2054</f>
        <v>264379</v>
      </c>
      <c r="P2065" s="161">
        <f>Dane_baza!AW2054</f>
        <v>0</v>
      </c>
      <c r="Q2065" s="161">
        <f>Dane_baza!AX2054</f>
        <v>0</v>
      </c>
      <c r="R2065" s="212">
        <f t="shared" ref="R2065:R2128" si="106">SUM(H2065:Q2065)</f>
        <v>37877306</v>
      </c>
      <c r="S2065" s="212">
        <f>Dane_baza!BU2054</f>
        <v>30456411.059999999</v>
      </c>
      <c r="T2065" s="212">
        <f>Dane_baza!BV2054</f>
        <v>211928.75</v>
      </c>
      <c r="U2065" s="212">
        <f>Dane_baza!BW2054</f>
        <v>9708966.1858837679</v>
      </c>
      <c r="V2065" s="212">
        <f t="shared" si="104"/>
        <v>40377305.995883763</v>
      </c>
      <c r="W2065" s="161">
        <f t="shared" si="105"/>
        <v>2499999.9958837628</v>
      </c>
      <c r="AA2065" s="36"/>
    </row>
    <row r="2066" spans="1:27" ht="14.45" x14ac:dyDescent="0.3">
      <c r="A2066" s="197" t="s">
        <v>1147</v>
      </c>
      <c r="B2066" s="197" t="s">
        <v>97</v>
      </c>
      <c r="C2066" s="197" t="s">
        <v>92</v>
      </c>
      <c r="D2066" s="197" t="s">
        <v>36</v>
      </c>
      <c r="E2066" s="197" t="s">
        <v>31</v>
      </c>
      <c r="F2066" s="195" t="s">
        <v>4947</v>
      </c>
      <c r="G2066" s="195" t="s">
        <v>1939</v>
      </c>
      <c r="H2066" s="161">
        <f>Dane_baza!AR2055</f>
        <v>37162159</v>
      </c>
      <c r="I2066" s="161">
        <f>Dane_baza!AS2055</f>
        <v>975542</v>
      </c>
      <c r="J2066" s="161">
        <f>Dane_baza!BX2055</f>
        <v>1332868</v>
      </c>
      <c r="K2066" s="161">
        <f>Dane_baza!AT2055</f>
        <v>3505173</v>
      </c>
      <c r="L2066" s="161">
        <f>Dane_baza!AU2055</f>
        <v>0</v>
      </c>
      <c r="M2066" s="161">
        <f>Dane_baza!AV2055</f>
        <v>1068045</v>
      </c>
      <c r="N2066" s="161">
        <f>Dane_baza!AY2055</f>
        <v>28432069</v>
      </c>
      <c r="O2066" s="161">
        <f>Dane_baza!AZ2055</f>
        <v>929383</v>
      </c>
      <c r="P2066" s="161">
        <f>Dane_baza!AW2055</f>
        <v>0</v>
      </c>
      <c r="Q2066" s="161">
        <f>Dane_baza!AX2055</f>
        <v>0</v>
      </c>
      <c r="R2066" s="212">
        <f t="shared" si="106"/>
        <v>73405239</v>
      </c>
      <c r="S2066" s="212">
        <f>Dane_baza!BU2055</f>
        <v>64125850.909999996</v>
      </c>
      <c r="T2066" s="212">
        <f>Dane_baza!BV2055</f>
        <v>1476956.59</v>
      </c>
      <c r="U2066" s="212">
        <f>Dane_baza!BW2055</f>
        <v>10802431.502908865</v>
      </c>
      <c r="V2066" s="212">
        <f t="shared" si="104"/>
        <v>76405239.002908871</v>
      </c>
      <c r="W2066" s="161">
        <f t="shared" si="105"/>
        <v>3000000.0029088706</v>
      </c>
      <c r="AA2066" s="36"/>
    </row>
    <row r="2067" spans="1:27" ht="14.45" x14ac:dyDescent="0.3">
      <c r="A2067" s="197" t="s">
        <v>1147</v>
      </c>
      <c r="B2067" s="197" t="s">
        <v>97</v>
      </c>
      <c r="C2067" s="197" t="s">
        <v>93</v>
      </c>
      <c r="D2067" s="197" t="s">
        <v>36</v>
      </c>
      <c r="E2067" s="197" t="s">
        <v>31</v>
      </c>
      <c r="F2067" s="195" t="s">
        <v>4948</v>
      </c>
      <c r="G2067" s="195" t="s">
        <v>1940</v>
      </c>
      <c r="H2067" s="161">
        <f>Dane_baza!AR2056</f>
        <v>2649690</v>
      </c>
      <c r="I2067" s="161">
        <f>Dane_baza!AS2056</f>
        <v>26367</v>
      </c>
      <c r="J2067" s="161">
        <f>Dane_baza!BX2056</f>
        <v>209213</v>
      </c>
      <c r="K2067" s="161">
        <f>Dane_baza!AT2056</f>
        <v>4706448</v>
      </c>
      <c r="L2067" s="161">
        <f>Dane_baza!AU2056</f>
        <v>2783</v>
      </c>
      <c r="M2067" s="161">
        <f>Dane_baza!AV2056</f>
        <v>355188</v>
      </c>
      <c r="N2067" s="161">
        <f>Dane_baza!AY2056</f>
        <v>6279723</v>
      </c>
      <c r="O2067" s="161">
        <f>Dane_baza!AZ2056</f>
        <v>150842</v>
      </c>
      <c r="P2067" s="161">
        <f>Dane_baza!AW2056</f>
        <v>0</v>
      </c>
      <c r="Q2067" s="161">
        <f>Dane_baza!AX2056</f>
        <v>0</v>
      </c>
      <c r="R2067" s="212">
        <f t="shared" si="106"/>
        <v>14380254</v>
      </c>
      <c r="S2067" s="212">
        <f>Dane_baza!BU2056</f>
        <v>8156078</v>
      </c>
      <c r="T2067" s="212">
        <f>Dane_baza!BV2056</f>
        <v>53484.03</v>
      </c>
      <c r="U2067" s="212">
        <f>Dane_baza!BW2056</f>
        <v>7170691.9656859562</v>
      </c>
      <c r="V2067" s="212">
        <f t="shared" si="104"/>
        <v>15380253.995685957</v>
      </c>
      <c r="W2067" s="161">
        <f t="shared" si="105"/>
        <v>999999.99568595737</v>
      </c>
      <c r="AA2067" s="36"/>
    </row>
    <row r="2068" spans="1:27" ht="14.45" x14ac:dyDescent="0.3">
      <c r="A2068" s="197" t="s">
        <v>1147</v>
      </c>
      <c r="B2068" s="197" t="s">
        <v>130</v>
      </c>
      <c r="C2068" s="197" t="s">
        <v>33</v>
      </c>
      <c r="D2068" s="197" t="s">
        <v>34</v>
      </c>
      <c r="E2068" s="197" t="s">
        <v>31</v>
      </c>
      <c r="F2068" s="195" t="s">
        <v>4949</v>
      </c>
      <c r="G2068" s="195" t="s">
        <v>1941</v>
      </c>
      <c r="H2068" s="161">
        <f>Dane_baza!AR2057</f>
        <v>44517810</v>
      </c>
      <c r="I2068" s="161">
        <f>Dane_baza!AS2057</f>
        <v>5169725</v>
      </c>
      <c r="J2068" s="161">
        <f>Dane_baza!BX2057</f>
        <v>1637401</v>
      </c>
      <c r="K2068" s="161">
        <f>Dane_baza!AT2057</f>
        <v>9074128</v>
      </c>
      <c r="L2068" s="161">
        <f>Dane_baza!AU2057</f>
        <v>0</v>
      </c>
      <c r="M2068" s="161">
        <f>Dane_baza!AV2057</f>
        <v>1394200</v>
      </c>
      <c r="N2068" s="161">
        <f>Dane_baza!AY2057</f>
        <v>45336482</v>
      </c>
      <c r="O2068" s="161">
        <f>Dane_baza!AZ2057</f>
        <v>1406239</v>
      </c>
      <c r="P2068" s="161">
        <f>Dane_baza!AW2057</f>
        <v>0</v>
      </c>
      <c r="Q2068" s="161">
        <f>Dane_baza!AX2057</f>
        <v>0</v>
      </c>
      <c r="R2068" s="212">
        <f t="shared" si="106"/>
        <v>108535985</v>
      </c>
      <c r="S2068" s="212">
        <f>Dane_baza!BU2057</f>
        <v>107905959.11</v>
      </c>
      <c r="T2068" s="212">
        <f>Dane_baza!BV2057</f>
        <v>6050464.5899999999</v>
      </c>
      <c r="U2068" s="212">
        <f>Dane_baza!BW2057</f>
        <v>0</v>
      </c>
      <c r="V2068" s="212">
        <f t="shared" si="104"/>
        <v>113956423.7</v>
      </c>
      <c r="W2068" s="161">
        <f t="shared" si="105"/>
        <v>5420438.700000003</v>
      </c>
      <c r="AA2068" s="36"/>
    </row>
    <row r="2069" spans="1:27" ht="14.45" x14ac:dyDescent="0.3">
      <c r="A2069" s="197" t="s">
        <v>1147</v>
      </c>
      <c r="B2069" s="197" t="s">
        <v>130</v>
      </c>
      <c r="C2069" s="197" t="s">
        <v>32</v>
      </c>
      <c r="D2069" s="197" t="s">
        <v>36</v>
      </c>
      <c r="E2069" s="197" t="s">
        <v>31</v>
      </c>
      <c r="F2069" s="195" t="s">
        <v>4950</v>
      </c>
      <c r="G2069" s="195" t="s">
        <v>1942</v>
      </c>
      <c r="H2069" s="161">
        <f>Dane_baza!AR2058</f>
        <v>2518459</v>
      </c>
      <c r="I2069" s="161">
        <f>Dane_baza!AS2058</f>
        <v>75079</v>
      </c>
      <c r="J2069" s="161">
        <f>Dane_baza!BX2058</f>
        <v>215176</v>
      </c>
      <c r="K2069" s="161">
        <f>Dane_baza!AT2058</f>
        <v>3806089</v>
      </c>
      <c r="L2069" s="161">
        <f>Dane_baza!AU2058</f>
        <v>90352</v>
      </c>
      <c r="M2069" s="161">
        <f>Dane_baza!AV2058</f>
        <v>723251</v>
      </c>
      <c r="N2069" s="161">
        <f>Dane_baza!AY2058</f>
        <v>5570734</v>
      </c>
      <c r="O2069" s="161">
        <f>Dane_baza!AZ2058</f>
        <v>97318</v>
      </c>
      <c r="P2069" s="161">
        <f>Dane_baza!AW2058</f>
        <v>0</v>
      </c>
      <c r="Q2069" s="161">
        <f>Dane_baza!AX2058</f>
        <v>0</v>
      </c>
      <c r="R2069" s="212">
        <f t="shared" si="106"/>
        <v>13096458</v>
      </c>
      <c r="S2069" s="212">
        <f>Dane_baza!BU2058</f>
        <v>8424467.2799999993</v>
      </c>
      <c r="T2069" s="212">
        <f>Dane_baza!BV2058</f>
        <v>121369.25</v>
      </c>
      <c r="U2069" s="212">
        <f>Dane_baza!BW2058</f>
        <v>5550621.1899999995</v>
      </c>
      <c r="V2069" s="212">
        <f t="shared" si="104"/>
        <v>14096457.719999999</v>
      </c>
      <c r="W2069" s="161">
        <f t="shared" si="105"/>
        <v>999999.71999999881</v>
      </c>
      <c r="AA2069" s="36"/>
    </row>
    <row r="2070" spans="1:27" ht="14.45" x14ac:dyDescent="0.3">
      <c r="A2070" s="197" t="s">
        <v>1147</v>
      </c>
      <c r="B2070" s="197" t="s">
        <v>130</v>
      </c>
      <c r="C2070" s="197" t="s">
        <v>37</v>
      </c>
      <c r="D2070" s="197" t="s">
        <v>36</v>
      </c>
      <c r="E2070" s="197" t="s">
        <v>31</v>
      </c>
      <c r="F2070" s="195" t="s">
        <v>4951</v>
      </c>
      <c r="G2070" s="195" t="s">
        <v>1943</v>
      </c>
      <c r="H2070" s="161">
        <f>Dane_baza!AR2059</f>
        <v>3222484</v>
      </c>
      <c r="I2070" s="161">
        <f>Dane_baza!AS2059</f>
        <v>94976</v>
      </c>
      <c r="J2070" s="161">
        <f>Dane_baza!BX2059</f>
        <v>280350</v>
      </c>
      <c r="K2070" s="161">
        <f>Dane_baza!AT2059</f>
        <v>7967223</v>
      </c>
      <c r="L2070" s="161">
        <f>Dane_baza!AU2059</f>
        <v>136476</v>
      </c>
      <c r="M2070" s="161">
        <f>Dane_baza!AV2059</f>
        <v>207006</v>
      </c>
      <c r="N2070" s="161">
        <f>Dane_baza!AY2059</f>
        <v>10994322</v>
      </c>
      <c r="O2070" s="161">
        <f>Dane_baza!AZ2059</f>
        <v>267623</v>
      </c>
      <c r="P2070" s="161">
        <f>Dane_baza!AW2059</f>
        <v>0</v>
      </c>
      <c r="Q2070" s="161">
        <f>Dane_baza!AX2059</f>
        <v>0</v>
      </c>
      <c r="R2070" s="212">
        <f t="shared" si="106"/>
        <v>23170460</v>
      </c>
      <c r="S2070" s="212">
        <f>Dane_baza!BU2059</f>
        <v>10930402.33</v>
      </c>
      <c r="T2070" s="212">
        <f>Dane_baza!BV2059</f>
        <v>131869.04</v>
      </c>
      <c r="U2070" s="212">
        <f>Dane_baza!BW2059</f>
        <v>14888643.83</v>
      </c>
      <c r="V2070" s="212">
        <f t="shared" si="104"/>
        <v>25950915.199999999</v>
      </c>
      <c r="W2070" s="161">
        <f t="shared" si="105"/>
        <v>2780455.1999999993</v>
      </c>
      <c r="AA2070" s="36"/>
    </row>
    <row r="2071" spans="1:27" ht="14.45" x14ac:dyDescent="0.3">
      <c r="A2071" s="197" t="s">
        <v>1147</v>
      </c>
      <c r="B2071" s="197" t="s">
        <v>130</v>
      </c>
      <c r="C2071" s="197" t="s">
        <v>39</v>
      </c>
      <c r="D2071" s="197" t="s">
        <v>36</v>
      </c>
      <c r="E2071" s="197" t="s">
        <v>31</v>
      </c>
      <c r="F2071" s="195" t="s">
        <v>4952</v>
      </c>
      <c r="G2071" s="195" t="s">
        <v>1944</v>
      </c>
      <c r="H2071" s="161">
        <f>Dane_baza!AR2060</f>
        <v>3686718</v>
      </c>
      <c r="I2071" s="161">
        <f>Dane_baza!AS2060</f>
        <v>131080</v>
      </c>
      <c r="J2071" s="161">
        <f>Dane_baza!BX2060</f>
        <v>245338</v>
      </c>
      <c r="K2071" s="161">
        <f>Dane_baza!AT2060</f>
        <v>4496817</v>
      </c>
      <c r="L2071" s="161">
        <f>Dane_baza!AU2060</f>
        <v>22560</v>
      </c>
      <c r="M2071" s="161">
        <f>Dane_baza!AV2060</f>
        <v>381702</v>
      </c>
      <c r="N2071" s="161">
        <f>Dane_baza!AY2060</f>
        <v>6067664</v>
      </c>
      <c r="O2071" s="161">
        <f>Dane_baza!AZ2060</f>
        <v>131379</v>
      </c>
      <c r="P2071" s="161">
        <f>Dane_baza!AW2060</f>
        <v>0</v>
      </c>
      <c r="Q2071" s="161">
        <f>Dane_baza!AX2060</f>
        <v>0</v>
      </c>
      <c r="R2071" s="212">
        <f t="shared" si="106"/>
        <v>15163258</v>
      </c>
      <c r="S2071" s="212">
        <f>Dane_baza!BU2060</f>
        <v>10671850.380000001</v>
      </c>
      <c r="T2071" s="212">
        <f>Dane_baza!BV2060</f>
        <v>221930.37</v>
      </c>
      <c r="U2071" s="212">
        <f>Dane_baza!BW2060</f>
        <v>6089068.21</v>
      </c>
      <c r="V2071" s="212">
        <f t="shared" si="104"/>
        <v>16982848.960000001</v>
      </c>
      <c r="W2071" s="161">
        <f t="shared" si="105"/>
        <v>1819590.9600000009</v>
      </c>
      <c r="AA2071" s="36"/>
    </row>
    <row r="2072" spans="1:27" ht="14.45" x14ac:dyDescent="0.3">
      <c r="A2072" s="197" t="s">
        <v>1147</v>
      </c>
      <c r="B2072" s="197" t="s">
        <v>130</v>
      </c>
      <c r="C2072" s="197" t="s">
        <v>42</v>
      </c>
      <c r="D2072" s="197" t="s">
        <v>36</v>
      </c>
      <c r="E2072" s="197" t="s">
        <v>31</v>
      </c>
      <c r="F2072" s="195" t="s">
        <v>4953</v>
      </c>
      <c r="G2072" s="195" t="s">
        <v>1945</v>
      </c>
      <c r="H2072" s="161">
        <f>Dane_baza!AR2061</f>
        <v>5650378</v>
      </c>
      <c r="I2072" s="161">
        <f>Dane_baza!AS2061</f>
        <v>71248</v>
      </c>
      <c r="J2072" s="161">
        <f>Dane_baza!BX2061</f>
        <v>324614</v>
      </c>
      <c r="K2072" s="161">
        <f>Dane_baza!AT2061</f>
        <v>4518035</v>
      </c>
      <c r="L2072" s="161">
        <f>Dane_baza!AU2061</f>
        <v>0</v>
      </c>
      <c r="M2072" s="161">
        <f>Dane_baza!AV2061</f>
        <v>439516</v>
      </c>
      <c r="N2072" s="161">
        <f>Dane_baza!AY2061</f>
        <v>10157761</v>
      </c>
      <c r="O2072" s="161">
        <f>Dane_baza!AZ2061</f>
        <v>220587</v>
      </c>
      <c r="P2072" s="161">
        <f>Dane_baza!AW2061</f>
        <v>0</v>
      </c>
      <c r="Q2072" s="161">
        <f>Dane_baza!AX2061</f>
        <v>0</v>
      </c>
      <c r="R2072" s="212">
        <f t="shared" si="106"/>
        <v>21382139</v>
      </c>
      <c r="S2072" s="212">
        <f>Dane_baza!BU2061</f>
        <v>14700305.41</v>
      </c>
      <c r="T2072" s="212">
        <f>Dane_baza!BV2061</f>
        <v>134531.98000000001</v>
      </c>
      <c r="U2072" s="212">
        <f>Dane_baza!BW2061</f>
        <v>8267966.8200000003</v>
      </c>
      <c r="V2072" s="212">
        <f t="shared" si="104"/>
        <v>23102804.210000001</v>
      </c>
      <c r="W2072" s="161">
        <f t="shared" si="105"/>
        <v>1720665.2100000009</v>
      </c>
      <c r="AA2072" s="36"/>
    </row>
    <row r="2073" spans="1:27" ht="14.45" x14ac:dyDescent="0.3">
      <c r="A2073" s="197" t="s">
        <v>1147</v>
      </c>
      <c r="B2073" s="197" t="s">
        <v>130</v>
      </c>
      <c r="C2073" s="197" t="s">
        <v>44</v>
      </c>
      <c r="D2073" s="197" t="s">
        <v>40</v>
      </c>
      <c r="E2073" s="197" t="s">
        <v>31</v>
      </c>
      <c r="F2073" s="195" t="s">
        <v>4954</v>
      </c>
      <c r="G2073" s="195" t="s">
        <v>1946</v>
      </c>
      <c r="H2073" s="161">
        <f>Dane_baza!AR2062</f>
        <v>3622884</v>
      </c>
      <c r="I2073" s="161">
        <f>Dane_baza!AS2062</f>
        <v>358063</v>
      </c>
      <c r="J2073" s="161">
        <f>Dane_baza!BX2062</f>
        <v>273705</v>
      </c>
      <c r="K2073" s="161">
        <f>Dane_baza!AT2062</f>
        <v>5778783</v>
      </c>
      <c r="L2073" s="161">
        <f>Dane_baza!AU2062</f>
        <v>641</v>
      </c>
      <c r="M2073" s="161">
        <f>Dane_baza!AV2062</f>
        <v>348859</v>
      </c>
      <c r="N2073" s="161">
        <f>Dane_baza!AY2062</f>
        <v>7745976</v>
      </c>
      <c r="O2073" s="161">
        <f>Dane_baza!AZ2062</f>
        <v>199501</v>
      </c>
      <c r="P2073" s="161">
        <f>Dane_baza!AW2062</f>
        <v>0</v>
      </c>
      <c r="Q2073" s="161">
        <f>Dane_baza!AX2062</f>
        <v>0</v>
      </c>
      <c r="R2073" s="212">
        <f t="shared" si="106"/>
        <v>18328412</v>
      </c>
      <c r="S2073" s="212">
        <f>Dane_baza!BU2062</f>
        <v>11060689.34</v>
      </c>
      <c r="T2073" s="212">
        <f>Dane_baza!BV2062</f>
        <v>555967.98</v>
      </c>
      <c r="U2073" s="212">
        <f>Dane_baza!BW2062</f>
        <v>8211754.6756696831</v>
      </c>
      <c r="V2073" s="212">
        <f t="shared" si="104"/>
        <v>19828411.995669685</v>
      </c>
      <c r="W2073" s="161">
        <f t="shared" si="105"/>
        <v>1499999.9956696853</v>
      </c>
      <c r="AA2073" s="36"/>
    </row>
    <row r="2074" spans="1:27" ht="14.45" x14ac:dyDescent="0.3">
      <c r="A2074" s="197" t="s">
        <v>1147</v>
      </c>
      <c r="B2074" s="197" t="s">
        <v>130</v>
      </c>
      <c r="C2074" s="197" t="s">
        <v>51</v>
      </c>
      <c r="D2074" s="197" t="s">
        <v>40</v>
      </c>
      <c r="E2074" s="197" t="s">
        <v>31</v>
      </c>
      <c r="F2074" s="195" t="s">
        <v>4955</v>
      </c>
      <c r="G2074" s="195" t="s">
        <v>1947</v>
      </c>
      <c r="H2074" s="161">
        <f>Dane_baza!AR2063</f>
        <v>4252127</v>
      </c>
      <c r="I2074" s="161">
        <f>Dane_baza!AS2063</f>
        <v>55550</v>
      </c>
      <c r="J2074" s="161">
        <f>Dane_baza!BX2063</f>
        <v>266944</v>
      </c>
      <c r="K2074" s="161">
        <f>Dane_baza!AT2063</f>
        <v>4603959</v>
      </c>
      <c r="L2074" s="161">
        <f>Dane_baza!AU2063</f>
        <v>0</v>
      </c>
      <c r="M2074" s="161">
        <f>Dane_baza!AV2063</f>
        <v>1020759</v>
      </c>
      <c r="N2074" s="161">
        <f>Dane_baza!AY2063</f>
        <v>6096067</v>
      </c>
      <c r="O2074" s="161">
        <f>Dane_baza!AZ2063</f>
        <v>105427</v>
      </c>
      <c r="P2074" s="161">
        <f>Dane_baza!AW2063</f>
        <v>0</v>
      </c>
      <c r="Q2074" s="161">
        <f>Dane_baza!AX2063</f>
        <v>0</v>
      </c>
      <c r="R2074" s="212">
        <f t="shared" si="106"/>
        <v>16400833</v>
      </c>
      <c r="S2074" s="212">
        <f>Dane_baza!BU2063</f>
        <v>12159862.07</v>
      </c>
      <c r="T2074" s="212">
        <f>Dane_baza!BV2063</f>
        <v>80155.42</v>
      </c>
      <c r="U2074" s="212">
        <f>Dane_baza!BW2063</f>
        <v>5660815.3499999996</v>
      </c>
      <c r="V2074" s="212">
        <f t="shared" si="104"/>
        <v>17900832.84</v>
      </c>
      <c r="W2074" s="161">
        <f t="shared" si="105"/>
        <v>1499999.8399999999</v>
      </c>
      <c r="AA2074" s="36"/>
    </row>
    <row r="2075" spans="1:27" ht="14.45" x14ac:dyDescent="0.3">
      <c r="A2075" s="197" t="s">
        <v>1147</v>
      </c>
      <c r="B2075" s="197" t="s">
        <v>130</v>
      </c>
      <c r="C2075" s="197" t="s">
        <v>75</v>
      </c>
      <c r="D2075" s="197" t="s">
        <v>40</v>
      </c>
      <c r="E2075" s="197" t="s">
        <v>31</v>
      </c>
      <c r="F2075" s="195" t="s">
        <v>4956</v>
      </c>
      <c r="G2075" s="195" t="s">
        <v>1948</v>
      </c>
      <c r="H2075" s="161">
        <f>Dane_baza!AR2064</f>
        <v>26719181</v>
      </c>
      <c r="I2075" s="161">
        <f>Dane_baza!AS2064</f>
        <v>891742</v>
      </c>
      <c r="J2075" s="161">
        <f>Dane_baza!BX2064</f>
        <v>1245249</v>
      </c>
      <c r="K2075" s="161">
        <f>Dane_baza!AT2064</f>
        <v>15492568</v>
      </c>
      <c r="L2075" s="161">
        <f>Dane_baza!AU2064</f>
        <v>252650</v>
      </c>
      <c r="M2075" s="161">
        <f>Dane_baza!AV2064</f>
        <v>938934</v>
      </c>
      <c r="N2075" s="161">
        <f>Dane_baza!AY2064</f>
        <v>37911373</v>
      </c>
      <c r="O2075" s="161">
        <f>Dane_baza!AZ2064</f>
        <v>908298</v>
      </c>
      <c r="P2075" s="161">
        <f>Dane_baza!AW2064</f>
        <v>0</v>
      </c>
      <c r="Q2075" s="161">
        <f>Dane_baza!AX2064</f>
        <v>0</v>
      </c>
      <c r="R2075" s="212">
        <f t="shared" si="106"/>
        <v>84359995</v>
      </c>
      <c r="S2075" s="212">
        <f>Dane_baza!BU2064</f>
        <v>66230594.07</v>
      </c>
      <c r="T2075" s="212">
        <f>Dane_baza!BV2064</f>
        <v>962618.34</v>
      </c>
      <c r="U2075" s="212">
        <f>Dane_baza!BW2064</f>
        <v>27289982</v>
      </c>
      <c r="V2075" s="212">
        <f t="shared" si="104"/>
        <v>94483194.409999996</v>
      </c>
      <c r="W2075" s="161">
        <f t="shared" si="105"/>
        <v>10123199.409999996</v>
      </c>
      <c r="AA2075" s="36"/>
    </row>
    <row r="2076" spans="1:27" ht="14.45" x14ac:dyDescent="0.3">
      <c r="A2076" s="197" t="s">
        <v>1147</v>
      </c>
      <c r="B2076" s="197" t="s">
        <v>130</v>
      </c>
      <c r="C2076" s="197" t="s">
        <v>77</v>
      </c>
      <c r="D2076" s="197" t="s">
        <v>36</v>
      </c>
      <c r="E2076" s="197" t="s">
        <v>31</v>
      </c>
      <c r="F2076" s="195" t="s">
        <v>4957</v>
      </c>
      <c r="G2076" s="195" t="s">
        <v>1941</v>
      </c>
      <c r="H2076" s="161">
        <f>Dane_baza!AR2065</f>
        <v>19258147</v>
      </c>
      <c r="I2076" s="161">
        <f>Dane_baza!AS2065</f>
        <v>1662566</v>
      </c>
      <c r="J2076" s="161">
        <f>Dane_baza!BX2065</f>
        <v>897847</v>
      </c>
      <c r="K2076" s="161">
        <f>Dane_baza!AT2065</f>
        <v>6231896</v>
      </c>
      <c r="L2076" s="161">
        <f>Dane_baza!AU2065</f>
        <v>0</v>
      </c>
      <c r="M2076" s="161">
        <f>Dane_baza!AV2065</f>
        <v>1120178</v>
      </c>
      <c r="N2076" s="161">
        <f>Dane_baza!AY2065</f>
        <v>23077213</v>
      </c>
      <c r="O2076" s="161">
        <f>Dane_baza!AZ2065</f>
        <v>705553</v>
      </c>
      <c r="P2076" s="161">
        <f>Dane_baza!AW2065</f>
        <v>0</v>
      </c>
      <c r="Q2076" s="161">
        <f>Dane_baza!AX2065</f>
        <v>0</v>
      </c>
      <c r="R2076" s="212">
        <f t="shared" si="106"/>
        <v>52953400</v>
      </c>
      <c r="S2076" s="212">
        <f>Dane_baza!BU2065</f>
        <v>47968151.609999999</v>
      </c>
      <c r="T2076" s="212">
        <f>Dane_baza!BV2065</f>
        <v>1020116.4</v>
      </c>
      <c r="U2076" s="212">
        <f>Dane_baza!BW2065</f>
        <v>7465131.9885412203</v>
      </c>
      <c r="V2076" s="212">
        <f t="shared" si="104"/>
        <v>56453399.998541221</v>
      </c>
      <c r="W2076" s="161">
        <f t="shared" si="105"/>
        <v>3499999.998541221</v>
      </c>
      <c r="AA2076" s="36"/>
    </row>
    <row r="2077" spans="1:27" ht="14.45" x14ac:dyDescent="0.3">
      <c r="A2077" s="197" t="s">
        <v>1147</v>
      </c>
      <c r="B2077" s="197" t="s">
        <v>134</v>
      </c>
      <c r="C2077" s="197" t="s">
        <v>33</v>
      </c>
      <c r="D2077" s="197" t="s">
        <v>40</v>
      </c>
      <c r="E2077" s="197" t="s">
        <v>31</v>
      </c>
      <c r="F2077" s="195" t="s">
        <v>4958</v>
      </c>
      <c r="G2077" s="195" t="s">
        <v>1949</v>
      </c>
      <c r="H2077" s="161">
        <f>Dane_baza!AR2066</f>
        <v>6327689</v>
      </c>
      <c r="I2077" s="161">
        <f>Dane_baza!AS2066</f>
        <v>142210</v>
      </c>
      <c r="J2077" s="161">
        <f>Dane_baza!BX2066</f>
        <v>575981</v>
      </c>
      <c r="K2077" s="161">
        <f>Dane_baza!AT2066</f>
        <v>15459218</v>
      </c>
      <c r="L2077" s="161">
        <f>Dane_baza!AU2066</f>
        <v>1099176</v>
      </c>
      <c r="M2077" s="161">
        <f>Dane_baza!AV2066</f>
        <v>524625</v>
      </c>
      <c r="N2077" s="161">
        <f>Dane_baza!AY2066</f>
        <v>18635267</v>
      </c>
      <c r="O2077" s="161">
        <f>Dane_baza!AZ2066</f>
        <v>330880</v>
      </c>
      <c r="P2077" s="161">
        <f>Dane_baza!AW2066</f>
        <v>0</v>
      </c>
      <c r="Q2077" s="161">
        <f>Dane_baza!AX2066</f>
        <v>0</v>
      </c>
      <c r="R2077" s="212">
        <f t="shared" si="106"/>
        <v>43095046</v>
      </c>
      <c r="S2077" s="212">
        <f>Dane_baza!BU2066</f>
        <v>20116450.550000001</v>
      </c>
      <c r="T2077" s="212">
        <f>Dane_baza!BV2066</f>
        <v>35413.15</v>
      </c>
      <c r="U2077" s="212">
        <f>Dane_baza!BW2066</f>
        <v>28114587.82</v>
      </c>
      <c r="V2077" s="212">
        <f t="shared" si="104"/>
        <v>48266451.519999996</v>
      </c>
      <c r="W2077" s="161">
        <f t="shared" si="105"/>
        <v>5171405.5199999958</v>
      </c>
      <c r="AA2077" s="36"/>
    </row>
    <row r="2078" spans="1:27" ht="14.45" x14ac:dyDescent="0.3">
      <c r="A2078" s="197" t="s">
        <v>1147</v>
      </c>
      <c r="B2078" s="197" t="s">
        <v>134</v>
      </c>
      <c r="C2078" s="197" t="s">
        <v>32</v>
      </c>
      <c r="D2078" s="197" t="s">
        <v>40</v>
      </c>
      <c r="E2078" s="197" t="s">
        <v>31</v>
      </c>
      <c r="F2078" s="195" t="s">
        <v>4959</v>
      </c>
      <c r="G2078" s="195" t="s">
        <v>1950</v>
      </c>
      <c r="H2078" s="161">
        <f>Dane_baza!AR2067</f>
        <v>6969869</v>
      </c>
      <c r="I2078" s="161">
        <f>Dane_baza!AS2067</f>
        <v>117497</v>
      </c>
      <c r="J2078" s="161">
        <f>Dane_baza!BX2067</f>
        <v>470072</v>
      </c>
      <c r="K2078" s="161">
        <f>Dane_baza!AT2067</f>
        <v>4586574</v>
      </c>
      <c r="L2078" s="161">
        <f>Dane_baza!AU2067</f>
        <v>485718</v>
      </c>
      <c r="M2078" s="161">
        <f>Dane_baza!AV2067</f>
        <v>522829</v>
      </c>
      <c r="N2078" s="161">
        <f>Dane_baza!AY2067</f>
        <v>11738882</v>
      </c>
      <c r="O2078" s="161">
        <f>Dane_baza!AZ2067</f>
        <v>382783</v>
      </c>
      <c r="P2078" s="161">
        <f>Dane_baza!AW2067</f>
        <v>0</v>
      </c>
      <c r="Q2078" s="161">
        <f>Dane_baza!AX2067</f>
        <v>0</v>
      </c>
      <c r="R2078" s="212">
        <f t="shared" si="106"/>
        <v>25274224</v>
      </c>
      <c r="S2078" s="212">
        <f>Dane_baza!BU2067</f>
        <v>20179249.16</v>
      </c>
      <c r="T2078" s="212">
        <f>Dane_baza!BV2067</f>
        <v>37679.629999999997</v>
      </c>
      <c r="U2078" s="212">
        <f>Dane_baza!BW2067</f>
        <v>7557295.2022364121</v>
      </c>
      <c r="V2078" s="212">
        <f t="shared" si="104"/>
        <v>27774223.992236413</v>
      </c>
      <c r="W2078" s="161">
        <f t="shared" si="105"/>
        <v>2499999.9922364131</v>
      </c>
      <c r="AA2078" s="36"/>
    </row>
    <row r="2079" spans="1:27" ht="14.45" x14ac:dyDescent="0.3">
      <c r="A2079" s="197" t="s">
        <v>1147</v>
      </c>
      <c r="B2079" s="197" t="s">
        <v>134</v>
      </c>
      <c r="C2079" s="197" t="s">
        <v>37</v>
      </c>
      <c r="D2079" s="197" t="s">
        <v>40</v>
      </c>
      <c r="E2079" s="197" t="s">
        <v>31</v>
      </c>
      <c r="F2079" s="195" t="s">
        <v>4960</v>
      </c>
      <c r="G2079" s="195" t="s">
        <v>1951</v>
      </c>
      <c r="H2079" s="161">
        <f>Dane_baza!AR2068</f>
        <v>26588680</v>
      </c>
      <c r="I2079" s="161">
        <f>Dane_baza!AS2068</f>
        <v>1553523</v>
      </c>
      <c r="J2079" s="161">
        <f>Dane_baza!BX2068</f>
        <v>1455955</v>
      </c>
      <c r="K2079" s="161">
        <f>Dane_baza!AT2068</f>
        <v>24434874</v>
      </c>
      <c r="L2079" s="161">
        <f>Dane_baza!AU2068</f>
        <v>466958</v>
      </c>
      <c r="M2079" s="161">
        <f>Dane_baza!AV2068</f>
        <v>1228269</v>
      </c>
      <c r="N2079" s="161">
        <f>Dane_baza!AY2068</f>
        <v>31444971</v>
      </c>
      <c r="O2079" s="161">
        <f>Dane_baza!AZ2068</f>
        <v>1025079</v>
      </c>
      <c r="P2079" s="161">
        <f>Dane_baza!AW2068</f>
        <v>0</v>
      </c>
      <c r="Q2079" s="161">
        <f>Dane_baza!AX2068</f>
        <v>0</v>
      </c>
      <c r="R2079" s="212">
        <f t="shared" si="106"/>
        <v>88198309</v>
      </c>
      <c r="S2079" s="212">
        <f>Dane_baza!BU2068</f>
        <v>67730243.879999995</v>
      </c>
      <c r="T2079" s="212">
        <f>Dane_baza!BV2068</f>
        <v>2517785.9500000002</v>
      </c>
      <c r="U2079" s="212">
        <f>Dane_baza!BW2068</f>
        <v>24374662.66</v>
      </c>
      <c r="V2079" s="212">
        <f t="shared" si="104"/>
        <v>94622692.489999995</v>
      </c>
      <c r="W2079" s="161">
        <f t="shared" si="105"/>
        <v>6424383.4899999946</v>
      </c>
      <c r="AA2079" s="36"/>
    </row>
    <row r="2080" spans="1:27" ht="14.45" x14ac:dyDescent="0.3">
      <c r="A2080" s="197" t="s">
        <v>1147</v>
      </c>
      <c r="B2080" s="197" t="s">
        <v>134</v>
      </c>
      <c r="C2080" s="197" t="s">
        <v>39</v>
      </c>
      <c r="D2080" s="197" t="s">
        <v>40</v>
      </c>
      <c r="E2080" s="197" t="s">
        <v>31</v>
      </c>
      <c r="F2080" s="195" t="s">
        <v>4961</v>
      </c>
      <c r="G2080" s="195" t="s">
        <v>1952</v>
      </c>
      <c r="H2080" s="161">
        <f>Dane_baza!AR2069</f>
        <v>7188309</v>
      </c>
      <c r="I2080" s="161">
        <f>Dane_baza!AS2069</f>
        <v>108509</v>
      </c>
      <c r="J2080" s="161">
        <f>Dane_baza!BX2069</f>
        <v>423956</v>
      </c>
      <c r="K2080" s="161">
        <f>Dane_baza!AT2069</f>
        <v>5928537</v>
      </c>
      <c r="L2080" s="161">
        <f>Dane_baza!AU2069</f>
        <v>362208</v>
      </c>
      <c r="M2080" s="161">
        <f>Dane_baza!AV2069</f>
        <v>1092033</v>
      </c>
      <c r="N2080" s="161">
        <f>Dane_baza!AY2069</f>
        <v>8002438</v>
      </c>
      <c r="O2080" s="161">
        <f>Dane_baza!AZ2069</f>
        <v>243294</v>
      </c>
      <c r="P2080" s="161">
        <f>Dane_baza!AW2069</f>
        <v>0</v>
      </c>
      <c r="Q2080" s="161">
        <f>Dane_baza!AX2069</f>
        <v>0</v>
      </c>
      <c r="R2080" s="212">
        <f t="shared" si="106"/>
        <v>23349284</v>
      </c>
      <c r="S2080" s="212">
        <f>Dane_baza!BU2069</f>
        <v>17857757.699999999</v>
      </c>
      <c r="T2080" s="212">
        <f>Dane_baza!BV2069</f>
        <v>4627.38</v>
      </c>
      <c r="U2080" s="212">
        <f>Dane_baza!BW2069</f>
        <v>7486898.9251897782</v>
      </c>
      <c r="V2080" s="212">
        <f t="shared" si="104"/>
        <v>25349284.005189776</v>
      </c>
      <c r="W2080" s="161">
        <f t="shared" si="105"/>
        <v>2000000.0051897764</v>
      </c>
      <c r="AA2080" s="36"/>
    </row>
    <row r="2081" spans="1:27" ht="14.45" x14ac:dyDescent="0.3">
      <c r="A2081" s="197" t="s">
        <v>1147</v>
      </c>
      <c r="B2081" s="197" t="s">
        <v>141</v>
      </c>
      <c r="C2081" s="197" t="s">
        <v>33</v>
      </c>
      <c r="D2081" s="197" t="s">
        <v>34</v>
      </c>
      <c r="E2081" s="197" t="s">
        <v>31</v>
      </c>
      <c r="F2081" s="195" t="s">
        <v>4962</v>
      </c>
      <c r="G2081" s="195" t="s">
        <v>1953</v>
      </c>
      <c r="H2081" s="161">
        <f>Dane_baza!AR2070</f>
        <v>28415314</v>
      </c>
      <c r="I2081" s="161">
        <f>Dane_baza!AS2070</f>
        <v>1173621</v>
      </c>
      <c r="J2081" s="161">
        <f>Dane_baza!BX2070</f>
        <v>1128940</v>
      </c>
      <c r="K2081" s="161">
        <f>Dane_baza!AT2070</f>
        <v>12313105</v>
      </c>
      <c r="L2081" s="161">
        <f>Dane_baza!AU2070</f>
        <v>0</v>
      </c>
      <c r="M2081" s="161">
        <f>Dane_baza!AV2070</f>
        <v>1039182</v>
      </c>
      <c r="N2081" s="161">
        <f>Dane_baza!AY2070</f>
        <v>33684577</v>
      </c>
      <c r="O2081" s="161">
        <f>Dane_baza!AZ2070</f>
        <v>1052652</v>
      </c>
      <c r="P2081" s="161">
        <f>Dane_baza!AW2070</f>
        <v>0</v>
      </c>
      <c r="Q2081" s="161">
        <f>Dane_baza!AX2070</f>
        <v>0</v>
      </c>
      <c r="R2081" s="212">
        <f t="shared" si="106"/>
        <v>78807391</v>
      </c>
      <c r="S2081" s="212">
        <f>Dane_baza!BU2070</f>
        <v>69864985.569999993</v>
      </c>
      <c r="T2081" s="212">
        <f>Dane_baza!BV2070</f>
        <v>799968.43</v>
      </c>
      <c r="U2081" s="212">
        <f>Dane_baza!BW2070</f>
        <v>13683729.220000001</v>
      </c>
      <c r="V2081" s="212">
        <f t="shared" si="104"/>
        <v>84348683.219999999</v>
      </c>
      <c r="W2081" s="161">
        <f t="shared" si="105"/>
        <v>5541292.2199999988</v>
      </c>
      <c r="AA2081" s="36"/>
    </row>
    <row r="2082" spans="1:27" ht="14.45" x14ac:dyDescent="0.3">
      <c r="A2082" s="197" t="s">
        <v>1147</v>
      </c>
      <c r="B2082" s="197" t="s">
        <v>141</v>
      </c>
      <c r="C2082" s="197" t="s">
        <v>32</v>
      </c>
      <c r="D2082" s="197" t="s">
        <v>36</v>
      </c>
      <c r="E2082" s="197" t="s">
        <v>31</v>
      </c>
      <c r="F2082" s="195" t="s">
        <v>4963</v>
      </c>
      <c r="G2082" s="195" t="s">
        <v>1954</v>
      </c>
      <c r="H2082" s="161">
        <f>Dane_baza!AR2071</f>
        <v>3354585</v>
      </c>
      <c r="I2082" s="161">
        <f>Dane_baza!AS2071</f>
        <v>21917</v>
      </c>
      <c r="J2082" s="161">
        <f>Dane_baza!BX2071</f>
        <v>322609</v>
      </c>
      <c r="K2082" s="161">
        <f>Dane_baza!AT2071</f>
        <v>6625839</v>
      </c>
      <c r="L2082" s="161">
        <f>Dane_baza!AU2071</f>
        <v>0</v>
      </c>
      <c r="M2082" s="161">
        <f>Dane_baza!AV2071</f>
        <v>434849</v>
      </c>
      <c r="N2082" s="161">
        <f>Dane_baza!AY2071</f>
        <v>8814611</v>
      </c>
      <c r="O2082" s="161">
        <f>Dane_baza!AZ2071</f>
        <v>162196</v>
      </c>
      <c r="P2082" s="161">
        <f>Dane_baza!AW2071</f>
        <v>0</v>
      </c>
      <c r="Q2082" s="161">
        <f>Dane_baza!AX2071</f>
        <v>0</v>
      </c>
      <c r="R2082" s="212">
        <f t="shared" si="106"/>
        <v>19736606</v>
      </c>
      <c r="S2082" s="212">
        <f>Dane_baza!BU2071</f>
        <v>11704130.800000001</v>
      </c>
      <c r="T2082" s="212">
        <f>Dane_baza!BV2071</f>
        <v>1409.18</v>
      </c>
      <c r="U2082" s="212">
        <f>Dane_baza!BW2071</f>
        <v>9531066.0154505763</v>
      </c>
      <c r="V2082" s="212">
        <f t="shared" si="104"/>
        <v>21236605.995450579</v>
      </c>
      <c r="W2082" s="161">
        <f t="shared" si="105"/>
        <v>1499999.9954505786</v>
      </c>
      <c r="AA2082" s="36"/>
    </row>
    <row r="2083" spans="1:27" ht="14.45" x14ac:dyDescent="0.3">
      <c r="A2083" s="197" t="s">
        <v>1147</v>
      </c>
      <c r="B2083" s="197" t="s">
        <v>141</v>
      </c>
      <c r="C2083" s="197" t="s">
        <v>37</v>
      </c>
      <c r="D2083" s="197" t="s">
        <v>36</v>
      </c>
      <c r="E2083" s="197" t="s">
        <v>31</v>
      </c>
      <c r="F2083" s="195" t="s">
        <v>4964</v>
      </c>
      <c r="G2083" s="195" t="s">
        <v>1955</v>
      </c>
      <c r="H2083" s="161">
        <f>Dane_baza!AR2072</f>
        <v>4221838</v>
      </c>
      <c r="I2083" s="161">
        <f>Dane_baza!AS2072</f>
        <v>48679</v>
      </c>
      <c r="J2083" s="161">
        <f>Dane_baza!BX2072</f>
        <v>183090</v>
      </c>
      <c r="K2083" s="161">
        <f>Dane_baza!AT2072</f>
        <v>1667271</v>
      </c>
      <c r="L2083" s="161">
        <f>Dane_baza!AU2072</f>
        <v>2657</v>
      </c>
      <c r="M2083" s="161">
        <f>Dane_baza!AV2072</f>
        <v>845711</v>
      </c>
      <c r="N2083" s="161">
        <f>Dane_baza!AY2072</f>
        <v>4797073</v>
      </c>
      <c r="O2083" s="161">
        <f>Dane_baza!AZ2072</f>
        <v>95696</v>
      </c>
      <c r="P2083" s="161">
        <f>Dane_baza!AW2072</f>
        <v>0</v>
      </c>
      <c r="Q2083" s="161">
        <f>Dane_baza!AX2072</f>
        <v>0</v>
      </c>
      <c r="R2083" s="212">
        <f t="shared" si="106"/>
        <v>11862015</v>
      </c>
      <c r="S2083" s="212">
        <f>Dane_baza!BU2072</f>
        <v>9178637.2100000009</v>
      </c>
      <c r="T2083" s="212">
        <f>Dane_baza!BV2072</f>
        <v>33848.11</v>
      </c>
      <c r="U2083" s="212">
        <f>Dane_baza!BW2072</f>
        <v>3649529.6801553513</v>
      </c>
      <c r="V2083" s="212">
        <f t="shared" si="104"/>
        <v>12862015.000155352</v>
      </c>
      <c r="W2083" s="161">
        <f t="shared" si="105"/>
        <v>1000000.0001553521</v>
      </c>
      <c r="AA2083" s="36"/>
    </row>
    <row r="2084" spans="1:27" ht="14.45" x14ac:dyDescent="0.3">
      <c r="A2084" s="197" t="s">
        <v>1147</v>
      </c>
      <c r="B2084" s="197" t="s">
        <v>141</v>
      </c>
      <c r="C2084" s="197" t="s">
        <v>39</v>
      </c>
      <c r="D2084" s="197" t="s">
        <v>40</v>
      </c>
      <c r="E2084" s="197" t="s">
        <v>31</v>
      </c>
      <c r="F2084" s="195" t="s">
        <v>4965</v>
      </c>
      <c r="G2084" s="195" t="s">
        <v>1956</v>
      </c>
      <c r="H2084" s="161">
        <f>Dane_baza!AR2073</f>
        <v>4556692</v>
      </c>
      <c r="I2084" s="161">
        <f>Dane_baza!AS2073</f>
        <v>472536</v>
      </c>
      <c r="J2084" s="161">
        <f>Dane_baza!BX2073</f>
        <v>283857</v>
      </c>
      <c r="K2084" s="161">
        <f>Dane_baza!AT2073</f>
        <v>3948151</v>
      </c>
      <c r="L2084" s="161">
        <f>Dane_baza!AU2073</f>
        <v>16810</v>
      </c>
      <c r="M2084" s="161">
        <f>Dane_baza!AV2073</f>
        <v>861920</v>
      </c>
      <c r="N2084" s="161">
        <f>Dane_baza!AY2073</f>
        <v>9036873</v>
      </c>
      <c r="O2084" s="161">
        <f>Dane_baza!AZ2073</f>
        <v>186525</v>
      </c>
      <c r="P2084" s="161">
        <f>Dane_baza!AW2073</f>
        <v>0</v>
      </c>
      <c r="Q2084" s="161">
        <f>Dane_baza!AX2073</f>
        <v>0</v>
      </c>
      <c r="R2084" s="212">
        <f t="shared" si="106"/>
        <v>19363364</v>
      </c>
      <c r="S2084" s="212">
        <f>Dane_baza!BU2073</f>
        <v>12530754.789999999</v>
      </c>
      <c r="T2084" s="212">
        <f>Dane_baza!BV2073</f>
        <v>867587.09</v>
      </c>
      <c r="U2084" s="212">
        <f>Dane_baza!BW2073</f>
        <v>7908873.2800000003</v>
      </c>
      <c r="V2084" s="212">
        <f t="shared" si="104"/>
        <v>21307215.16</v>
      </c>
      <c r="W2084" s="161">
        <f t="shared" si="105"/>
        <v>1943851.1600000001</v>
      </c>
      <c r="AA2084" s="36"/>
    </row>
    <row r="2085" spans="1:27" ht="14.45" x14ac:dyDescent="0.3">
      <c r="A2085" s="197" t="s">
        <v>1147</v>
      </c>
      <c r="B2085" s="197" t="s">
        <v>141</v>
      </c>
      <c r="C2085" s="197" t="s">
        <v>42</v>
      </c>
      <c r="D2085" s="197" t="s">
        <v>36</v>
      </c>
      <c r="E2085" s="197" t="s">
        <v>31</v>
      </c>
      <c r="F2085" s="195" t="s">
        <v>4966</v>
      </c>
      <c r="G2085" s="195" t="s">
        <v>1957</v>
      </c>
      <c r="H2085" s="161">
        <f>Dane_baza!AR2074</f>
        <v>2428924</v>
      </c>
      <c r="I2085" s="161">
        <f>Dane_baza!AS2074</f>
        <v>6342</v>
      </c>
      <c r="J2085" s="161">
        <f>Dane_baza!BX2074</f>
        <v>286510</v>
      </c>
      <c r="K2085" s="161">
        <f>Dane_baza!AT2074</f>
        <v>9241883</v>
      </c>
      <c r="L2085" s="161">
        <f>Dane_baza!AU2074</f>
        <v>742235</v>
      </c>
      <c r="M2085" s="161">
        <f>Dane_baza!AV2074</f>
        <v>211780</v>
      </c>
      <c r="N2085" s="161">
        <f>Dane_baza!AY2074</f>
        <v>8905676</v>
      </c>
      <c r="O2085" s="161">
        <f>Dane_baza!AZ2074</f>
        <v>188147</v>
      </c>
      <c r="P2085" s="161">
        <f>Dane_baza!AW2074</f>
        <v>0</v>
      </c>
      <c r="Q2085" s="161">
        <f>Dane_baza!AX2074</f>
        <v>0</v>
      </c>
      <c r="R2085" s="212">
        <f t="shared" si="106"/>
        <v>22011497</v>
      </c>
      <c r="S2085" s="212">
        <f>Dane_baza!BU2074</f>
        <v>8491430.3599999994</v>
      </c>
      <c r="T2085" s="212">
        <f>Dane_baza!BV2074</f>
        <v>4045.62</v>
      </c>
      <c r="U2085" s="212">
        <f>Dane_baza!BW2074</f>
        <v>16157400.67</v>
      </c>
      <c r="V2085" s="212">
        <f t="shared" si="104"/>
        <v>24652876.649999999</v>
      </c>
      <c r="W2085" s="161">
        <f t="shared" si="105"/>
        <v>2641379.6499999985</v>
      </c>
      <c r="AA2085" s="36"/>
    </row>
    <row r="2086" spans="1:27" ht="14.45" x14ac:dyDescent="0.3">
      <c r="A2086" s="197" t="s">
        <v>1147</v>
      </c>
      <c r="B2086" s="197" t="s">
        <v>141</v>
      </c>
      <c r="C2086" s="197" t="s">
        <v>44</v>
      </c>
      <c r="D2086" s="197" t="s">
        <v>36</v>
      </c>
      <c r="E2086" s="197" t="s">
        <v>31</v>
      </c>
      <c r="F2086" s="195" t="s">
        <v>4967</v>
      </c>
      <c r="G2086" s="195" t="s">
        <v>1953</v>
      </c>
      <c r="H2086" s="161">
        <f>Dane_baza!AR2075</f>
        <v>13764139</v>
      </c>
      <c r="I2086" s="161">
        <f>Dane_baza!AS2075</f>
        <v>565740</v>
      </c>
      <c r="J2086" s="161">
        <f>Dane_baza!BX2075</f>
        <v>759885</v>
      </c>
      <c r="K2086" s="161">
        <f>Dane_baza!AT2075</f>
        <v>11590722</v>
      </c>
      <c r="L2086" s="161">
        <f>Dane_baza!AU2075</f>
        <v>70429</v>
      </c>
      <c r="M2086" s="161">
        <f>Dane_baza!AV2075</f>
        <v>1093262</v>
      </c>
      <c r="N2086" s="161">
        <f>Dane_baza!AY2075</f>
        <v>15337958</v>
      </c>
      <c r="O2086" s="161">
        <f>Dane_baza!AZ2075</f>
        <v>570930</v>
      </c>
      <c r="P2086" s="161">
        <f>Dane_baza!AW2075</f>
        <v>0</v>
      </c>
      <c r="Q2086" s="161">
        <f>Dane_baza!AX2075</f>
        <v>0</v>
      </c>
      <c r="R2086" s="212">
        <f t="shared" si="106"/>
        <v>43753065</v>
      </c>
      <c r="S2086" s="212">
        <f>Dane_baza!BU2075</f>
        <v>35692901.68</v>
      </c>
      <c r="T2086" s="212">
        <f>Dane_baza!BV2075</f>
        <v>675992.11</v>
      </c>
      <c r="U2086" s="212">
        <f>Dane_baza!BW2075</f>
        <v>10384171.199675877</v>
      </c>
      <c r="V2086" s="212">
        <f t="shared" si="104"/>
        <v>46753064.989675879</v>
      </c>
      <c r="W2086" s="161">
        <f t="shared" si="105"/>
        <v>2999999.9896758795</v>
      </c>
      <c r="AA2086" s="36"/>
    </row>
    <row r="2087" spans="1:27" ht="14.45" x14ac:dyDescent="0.3">
      <c r="A2087" s="197" t="s">
        <v>1147</v>
      </c>
      <c r="B2087" s="197" t="s">
        <v>141</v>
      </c>
      <c r="C2087" s="197" t="s">
        <v>51</v>
      </c>
      <c r="D2087" s="197" t="s">
        <v>36</v>
      </c>
      <c r="E2087" s="197" t="s">
        <v>31</v>
      </c>
      <c r="F2087" s="195" t="s">
        <v>4968</v>
      </c>
      <c r="G2087" s="195" t="s">
        <v>1929</v>
      </c>
      <c r="H2087" s="161">
        <f>Dane_baza!AR2076</f>
        <v>3851165</v>
      </c>
      <c r="I2087" s="161">
        <f>Dane_baza!AS2076</f>
        <v>121142</v>
      </c>
      <c r="J2087" s="161">
        <f>Dane_baza!BX2076</f>
        <v>302049</v>
      </c>
      <c r="K2087" s="161">
        <f>Dane_baza!AT2076</f>
        <v>5544972</v>
      </c>
      <c r="L2087" s="161">
        <f>Dane_baza!AU2076</f>
        <v>24882</v>
      </c>
      <c r="M2087" s="161">
        <f>Dane_baza!AV2076</f>
        <v>674599</v>
      </c>
      <c r="N2087" s="161">
        <f>Dane_baza!AY2076</f>
        <v>7419725</v>
      </c>
      <c r="O2087" s="161">
        <f>Dane_baza!AZ2076</f>
        <v>199501</v>
      </c>
      <c r="P2087" s="161">
        <f>Dane_baza!AW2076</f>
        <v>0</v>
      </c>
      <c r="Q2087" s="161">
        <f>Dane_baza!AX2076</f>
        <v>0</v>
      </c>
      <c r="R2087" s="212">
        <f t="shared" si="106"/>
        <v>18138035</v>
      </c>
      <c r="S2087" s="212">
        <f>Dane_baza!BU2076</f>
        <v>11581533.359999999</v>
      </c>
      <c r="T2087" s="212">
        <f>Dane_baza!BV2076</f>
        <v>18235.86</v>
      </c>
      <c r="U2087" s="212">
        <f>Dane_baza!BW2076</f>
        <v>8714829.9800000004</v>
      </c>
      <c r="V2087" s="212">
        <f t="shared" si="104"/>
        <v>20314599.199999999</v>
      </c>
      <c r="W2087" s="161">
        <f t="shared" si="105"/>
        <v>2176564.1999999993</v>
      </c>
      <c r="AA2087" s="36"/>
    </row>
    <row r="2088" spans="1:27" ht="14.45" x14ac:dyDescent="0.3">
      <c r="A2088" s="197" t="s">
        <v>1147</v>
      </c>
      <c r="B2088" s="197" t="s">
        <v>141</v>
      </c>
      <c r="C2088" s="197" t="s">
        <v>75</v>
      </c>
      <c r="D2088" s="197" t="s">
        <v>40</v>
      </c>
      <c r="E2088" s="197" t="s">
        <v>31</v>
      </c>
      <c r="F2088" s="195" t="s">
        <v>4969</v>
      </c>
      <c r="G2088" s="195" t="s">
        <v>1958</v>
      </c>
      <c r="H2088" s="161">
        <f>Dane_baza!AR2077</f>
        <v>3598306</v>
      </c>
      <c r="I2088" s="161">
        <f>Dane_baza!AS2077</f>
        <v>1181488</v>
      </c>
      <c r="J2088" s="161">
        <f>Dane_baza!BX2077</f>
        <v>187180</v>
      </c>
      <c r="K2088" s="161">
        <f>Dane_baza!AT2077</f>
        <v>2823709</v>
      </c>
      <c r="L2088" s="161">
        <f>Dane_baza!AU2077</f>
        <v>371090</v>
      </c>
      <c r="M2088" s="161">
        <f>Dane_baza!AV2077</f>
        <v>759350</v>
      </c>
      <c r="N2088" s="161">
        <f>Dane_baza!AY2077</f>
        <v>10837889</v>
      </c>
      <c r="O2088" s="161">
        <f>Dane_baza!AZ2077</f>
        <v>230318</v>
      </c>
      <c r="P2088" s="161">
        <f>Dane_baza!AW2077</f>
        <v>0</v>
      </c>
      <c r="Q2088" s="161">
        <f>Dane_baza!AX2077</f>
        <v>0</v>
      </c>
      <c r="R2088" s="212">
        <f t="shared" si="106"/>
        <v>19989330</v>
      </c>
      <c r="S2088" s="212">
        <f>Dane_baza!BU2077</f>
        <v>12873460.1</v>
      </c>
      <c r="T2088" s="212">
        <f>Dane_baza!BV2077</f>
        <v>1020713.47</v>
      </c>
      <c r="U2088" s="212">
        <f>Dane_baza!BW2077</f>
        <v>8493876.0299999993</v>
      </c>
      <c r="V2088" s="212">
        <f t="shared" si="104"/>
        <v>22388049.600000001</v>
      </c>
      <c r="W2088" s="161">
        <f t="shared" si="105"/>
        <v>2398719.6000000015</v>
      </c>
      <c r="AA2088" s="36"/>
    </row>
    <row r="2089" spans="1:27" ht="14.45" x14ac:dyDescent="0.3">
      <c r="A2089" s="197" t="s">
        <v>1147</v>
      </c>
      <c r="B2089" s="197" t="s">
        <v>147</v>
      </c>
      <c r="C2089" s="197" t="s">
        <v>33</v>
      </c>
      <c r="D2089" s="197" t="s">
        <v>36</v>
      </c>
      <c r="E2089" s="197" t="s">
        <v>31</v>
      </c>
      <c r="F2089" s="195" t="s">
        <v>4970</v>
      </c>
      <c r="G2089" s="195" t="s">
        <v>1959</v>
      </c>
      <c r="H2089" s="161">
        <f>Dane_baza!AR2078</f>
        <v>1989574</v>
      </c>
      <c r="I2089" s="161">
        <f>Dane_baza!AS2078</f>
        <v>4011</v>
      </c>
      <c r="J2089" s="161">
        <f>Dane_baza!BX2078</f>
        <v>178718</v>
      </c>
      <c r="K2089" s="161">
        <f>Dane_baza!AT2078</f>
        <v>4876815</v>
      </c>
      <c r="L2089" s="161">
        <f>Dane_baza!AU2078</f>
        <v>21810</v>
      </c>
      <c r="M2089" s="161">
        <f>Dane_baza!AV2078</f>
        <v>339113</v>
      </c>
      <c r="N2089" s="161">
        <f>Dane_baza!AY2078</f>
        <v>4654578</v>
      </c>
      <c r="O2089" s="161">
        <f>Dane_baza!AZ2078</f>
        <v>72988</v>
      </c>
      <c r="P2089" s="161">
        <f>Dane_baza!AW2078</f>
        <v>0</v>
      </c>
      <c r="Q2089" s="161">
        <f>Dane_baza!AX2078</f>
        <v>0</v>
      </c>
      <c r="R2089" s="212">
        <f t="shared" si="106"/>
        <v>12137607</v>
      </c>
      <c r="S2089" s="212">
        <f>Dane_baza!BU2078</f>
        <v>6459870.0999999996</v>
      </c>
      <c r="T2089" s="212">
        <f>Dane_baza!BV2078</f>
        <v>0</v>
      </c>
      <c r="U2089" s="212">
        <f>Dane_baza!BW2078</f>
        <v>7134249.7400000002</v>
      </c>
      <c r="V2089" s="212">
        <f t="shared" si="104"/>
        <v>13594119.84</v>
      </c>
      <c r="W2089" s="161">
        <f t="shared" si="105"/>
        <v>1456512.8399999999</v>
      </c>
      <c r="AA2089" s="36"/>
    </row>
    <row r="2090" spans="1:27" ht="14.45" x14ac:dyDescent="0.3">
      <c r="A2090" s="197" t="s">
        <v>1147</v>
      </c>
      <c r="B2090" s="197" t="s">
        <v>147</v>
      </c>
      <c r="C2090" s="197" t="s">
        <v>32</v>
      </c>
      <c r="D2090" s="197" t="s">
        <v>36</v>
      </c>
      <c r="E2090" s="197" t="s">
        <v>31</v>
      </c>
      <c r="F2090" s="195" t="s">
        <v>4971</v>
      </c>
      <c r="G2090" s="195" t="s">
        <v>1960</v>
      </c>
      <c r="H2090" s="161">
        <f>Dane_baza!AR2079</f>
        <v>1450614</v>
      </c>
      <c r="I2090" s="161">
        <f>Dane_baza!AS2079</f>
        <v>7954</v>
      </c>
      <c r="J2090" s="161">
        <f>Dane_baza!BX2079</f>
        <v>146624</v>
      </c>
      <c r="K2090" s="161">
        <f>Dane_baza!AT2079</f>
        <v>4273643</v>
      </c>
      <c r="L2090" s="161">
        <f>Dane_baza!AU2079</f>
        <v>212803</v>
      </c>
      <c r="M2090" s="161">
        <f>Dane_baza!AV2079</f>
        <v>151558</v>
      </c>
      <c r="N2090" s="161">
        <f>Dane_baza!AY2079</f>
        <v>3481049</v>
      </c>
      <c r="O2090" s="161">
        <f>Dane_baza!AZ2079</f>
        <v>66500</v>
      </c>
      <c r="P2090" s="161">
        <f>Dane_baza!AW2079</f>
        <v>0</v>
      </c>
      <c r="Q2090" s="161">
        <f>Dane_baza!AX2079</f>
        <v>0</v>
      </c>
      <c r="R2090" s="212">
        <f t="shared" si="106"/>
        <v>9790745</v>
      </c>
      <c r="S2090" s="212">
        <f>Dane_baza!BU2079</f>
        <v>4854695.8099999996</v>
      </c>
      <c r="T2090" s="212">
        <f>Dane_baza!BV2079</f>
        <v>0</v>
      </c>
      <c r="U2090" s="212">
        <f>Dane_baza!BW2079</f>
        <v>6110938.5899999999</v>
      </c>
      <c r="V2090" s="212">
        <f t="shared" si="104"/>
        <v>10965634.399999999</v>
      </c>
      <c r="W2090" s="161">
        <f t="shared" si="105"/>
        <v>1174889.3999999985</v>
      </c>
      <c r="AA2090" s="36"/>
    </row>
    <row r="2091" spans="1:27" ht="14.45" x14ac:dyDescent="0.3">
      <c r="A2091" s="197" t="s">
        <v>1147</v>
      </c>
      <c r="B2091" s="197" t="s">
        <v>147</v>
      </c>
      <c r="C2091" s="197" t="s">
        <v>37</v>
      </c>
      <c r="D2091" s="197" t="s">
        <v>40</v>
      </c>
      <c r="E2091" s="197" t="s">
        <v>31</v>
      </c>
      <c r="F2091" s="195" t="s">
        <v>4972</v>
      </c>
      <c r="G2091" s="195" t="s">
        <v>1961</v>
      </c>
      <c r="H2091" s="161">
        <f>Dane_baza!AR2080</f>
        <v>17706503</v>
      </c>
      <c r="I2091" s="161">
        <f>Dane_baza!AS2080</f>
        <v>543761</v>
      </c>
      <c r="J2091" s="161">
        <f>Dane_baza!BX2080</f>
        <v>1041790</v>
      </c>
      <c r="K2091" s="161">
        <f>Dane_baza!AT2080</f>
        <v>19277079</v>
      </c>
      <c r="L2091" s="161">
        <f>Dane_baza!AU2080</f>
        <v>2598488</v>
      </c>
      <c r="M2091" s="161">
        <f>Dane_baza!AV2080</f>
        <v>845986</v>
      </c>
      <c r="N2091" s="161">
        <f>Dane_baza!AY2080</f>
        <v>28173572</v>
      </c>
      <c r="O2091" s="161">
        <f>Dane_baza!AZ2080</f>
        <v>945603</v>
      </c>
      <c r="P2091" s="161">
        <f>Dane_baza!AW2080</f>
        <v>0</v>
      </c>
      <c r="Q2091" s="161">
        <f>Dane_baza!AX2080</f>
        <v>0</v>
      </c>
      <c r="R2091" s="212">
        <f t="shared" si="106"/>
        <v>71132782</v>
      </c>
      <c r="S2091" s="212">
        <f>Dane_baza!BU2080</f>
        <v>49808607.640000001</v>
      </c>
      <c r="T2091" s="212">
        <f>Dane_baza!BV2080</f>
        <v>392313.55</v>
      </c>
      <c r="U2091" s="212">
        <f>Dane_baza!BW2080</f>
        <v>24502750.18</v>
      </c>
      <c r="V2091" s="212">
        <f t="shared" si="104"/>
        <v>74703671.370000005</v>
      </c>
      <c r="W2091" s="161">
        <f t="shared" si="105"/>
        <v>3570889.3700000048</v>
      </c>
      <c r="AA2091" s="36"/>
    </row>
    <row r="2092" spans="1:27" ht="14.45" x14ac:dyDescent="0.3">
      <c r="A2092" s="197" t="s">
        <v>1147</v>
      </c>
      <c r="B2092" s="197" t="s">
        <v>153</v>
      </c>
      <c r="C2092" s="197" t="s">
        <v>33</v>
      </c>
      <c r="D2092" s="197" t="s">
        <v>36</v>
      </c>
      <c r="E2092" s="197" t="s">
        <v>31</v>
      </c>
      <c r="F2092" s="195" t="s">
        <v>4973</v>
      </c>
      <c r="G2092" s="195" t="s">
        <v>1962</v>
      </c>
      <c r="H2092" s="161">
        <f>Dane_baza!AR2081</f>
        <v>1348165</v>
      </c>
      <c r="I2092" s="161">
        <f>Dane_baza!AS2081</f>
        <v>1080</v>
      </c>
      <c r="J2092" s="161">
        <f>Dane_baza!BX2081</f>
        <v>141880</v>
      </c>
      <c r="K2092" s="161">
        <f>Dane_baza!AT2081</f>
        <v>3786634</v>
      </c>
      <c r="L2092" s="161">
        <f>Dane_baza!AU2081</f>
        <v>77709</v>
      </c>
      <c r="M2092" s="161">
        <f>Dane_baza!AV2081</f>
        <v>1263845</v>
      </c>
      <c r="N2092" s="161">
        <f>Dane_baza!AY2081</f>
        <v>3904334</v>
      </c>
      <c r="O2092" s="161">
        <f>Dane_baza!AZ2081</f>
        <v>40549</v>
      </c>
      <c r="P2092" s="161">
        <f>Dane_baza!AW2081</f>
        <v>0</v>
      </c>
      <c r="Q2092" s="161">
        <f>Dane_baza!AX2081</f>
        <v>0</v>
      </c>
      <c r="R2092" s="212">
        <f t="shared" si="106"/>
        <v>10564196</v>
      </c>
      <c r="S2092" s="212">
        <f>Dane_baza!BU2081</f>
        <v>4786920.97</v>
      </c>
      <c r="T2092" s="212">
        <f>Dane_baza!BV2081</f>
        <v>238.13</v>
      </c>
      <c r="U2092" s="212">
        <f>Dane_baza!BW2081</f>
        <v>6777036.9050000003</v>
      </c>
      <c r="V2092" s="212">
        <f t="shared" si="104"/>
        <v>11564196.004999999</v>
      </c>
      <c r="W2092" s="161">
        <f t="shared" si="105"/>
        <v>1000000.004999999</v>
      </c>
      <c r="AA2092" s="36"/>
    </row>
    <row r="2093" spans="1:27" ht="14.45" x14ac:dyDescent="0.3">
      <c r="A2093" s="197" t="s">
        <v>1147</v>
      </c>
      <c r="B2093" s="197" t="s">
        <v>153</v>
      </c>
      <c r="C2093" s="197" t="s">
        <v>32</v>
      </c>
      <c r="D2093" s="197" t="s">
        <v>36</v>
      </c>
      <c r="E2093" s="197" t="s">
        <v>31</v>
      </c>
      <c r="F2093" s="195" t="s">
        <v>4974</v>
      </c>
      <c r="G2093" s="195" t="s">
        <v>1963</v>
      </c>
      <c r="H2093" s="161">
        <f>Dane_baza!AR2082</f>
        <v>1909261</v>
      </c>
      <c r="I2093" s="161">
        <f>Dane_baza!AS2082</f>
        <v>3939</v>
      </c>
      <c r="J2093" s="161">
        <f>Dane_baza!BX2082</f>
        <v>167012</v>
      </c>
      <c r="K2093" s="161">
        <f>Dane_baza!AT2082</f>
        <v>3742451</v>
      </c>
      <c r="L2093" s="161">
        <f>Dane_baza!AU2082</f>
        <v>58973</v>
      </c>
      <c r="M2093" s="161">
        <f>Dane_baza!AV2082</f>
        <v>792135</v>
      </c>
      <c r="N2093" s="161">
        <f>Dane_baza!AY2082</f>
        <v>4024171</v>
      </c>
      <c r="O2093" s="161">
        <f>Dane_baza!AZ2082</f>
        <v>79476</v>
      </c>
      <c r="P2093" s="161">
        <f>Dane_baza!AW2082</f>
        <v>0</v>
      </c>
      <c r="Q2093" s="161">
        <f>Dane_baza!AX2082</f>
        <v>0</v>
      </c>
      <c r="R2093" s="212">
        <f t="shared" si="106"/>
        <v>10777418</v>
      </c>
      <c r="S2093" s="212">
        <f>Dane_baza!BU2082</f>
        <v>6293591.5999999996</v>
      </c>
      <c r="T2093" s="212">
        <f>Dane_baza!BV2082</f>
        <v>0</v>
      </c>
      <c r="U2093" s="212">
        <f>Dane_baza!BW2082</f>
        <v>5483826.1500000004</v>
      </c>
      <c r="V2093" s="212">
        <f t="shared" si="104"/>
        <v>11777417.75</v>
      </c>
      <c r="W2093" s="161">
        <f t="shared" si="105"/>
        <v>999999.75</v>
      </c>
      <c r="AA2093" s="36"/>
    </row>
    <row r="2094" spans="1:27" ht="14.45" x14ac:dyDescent="0.3">
      <c r="A2094" s="197" t="s">
        <v>1147</v>
      </c>
      <c r="B2094" s="197" t="s">
        <v>153</v>
      </c>
      <c r="C2094" s="197" t="s">
        <v>37</v>
      </c>
      <c r="D2094" s="197" t="s">
        <v>40</v>
      </c>
      <c r="E2094" s="197" t="s">
        <v>31</v>
      </c>
      <c r="F2094" s="195" t="s">
        <v>4975</v>
      </c>
      <c r="G2094" s="195" t="s">
        <v>1964</v>
      </c>
      <c r="H2094" s="161">
        <f>Dane_baza!AR2083</f>
        <v>16991259</v>
      </c>
      <c r="I2094" s="161">
        <f>Dane_baza!AS2083</f>
        <v>468654</v>
      </c>
      <c r="J2094" s="161">
        <f>Dane_baza!BX2083</f>
        <v>869481</v>
      </c>
      <c r="K2094" s="161">
        <f>Dane_baza!AT2083</f>
        <v>13346345</v>
      </c>
      <c r="L2094" s="161">
        <f>Dane_baza!AU2083</f>
        <v>532593</v>
      </c>
      <c r="M2094" s="161">
        <f>Dane_baza!AV2083</f>
        <v>624324</v>
      </c>
      <c r="N2094" s="161">
        <f>Dane_baza!AY2083</f>
        <v>19175714</v>
      </c>
      <c r="O2094" s="161">
        <f>Dane_baza!AZ2083</f>
        <v>666626</v>
      </c>
      <c r="P2094" s="161">
        <f>Dane_baza!AW2083</f>
        <v>0</v>
      </c>
      <c r="Q2094" s="161">
        <f>Dane_baza!AX2083</f>
        <v>0</v>
      </c>
      <c r="R2094" s="212">
        <f t="shared" si="106"/>
        <v>52674996</v>
      </c>
      <c r="S2094" s="212">
        <f>Dane_baza!BU2083</f>
        <v>43667634.469999999</v>
      </c>
      <c r="T2094" s="212">
        <f>Dane_baza!BV2083</f>
        <v>526245.23</v>
      </c>
      <c r="U2094" s="212">
        <f>Dane_baza!BW2083</f>
        <v>11981116.295970915</v>
      </c>
      <c r="V2094" s="212">
        <f t="shared" si="104"/>
        <v>56174995.995970912</v>
      </c>
      <c r="W2094" s="161">
        <f t="shared" si="105"/>
        <v>3499999.9959709123</v>
      </c>
      <c r="AA2094" s="36"/>
    </row>
    <row r="2095" spans="1:27" ht="14.45" x14ac:dyDescent="0.3">
      <c r="A2095" s="197" t="s">
        <v>1164</v>
      </c>
      <c r="B2095" s="197" t="s">
        <v>33</v>
      </c>
      <c r="C2095" s="197" t="s">
        <v>33</v>
      </c>
      <c r="D2095" s="197" t="s">
        <v>34</v>
      </c>
      <c r="E2095" s="197" t="s">
        <v>31</v>
      </c>
      <c r="F2095" s="195" t="s">
        <v>4976</v>
      </c>
      <c r="G2095" s="195" t="s">
        <v>1965</v>
      </c>
      <c r="H2095" s="161">
        <f>Dane_baza!AR2084</f>
        <v>28326373</v>
      </c>
      <c r="I2095" s="161">
        <f>Dane_baza!AS2084</f>
        <v>1155773</v>
      </c>
      <c r="J2095" s="161">
        <f>Dane_baza!BX2084</f>
        <v>948084</v>
      </c>
      <c r="K2095" s="161">
        <f>Dane_baza!AT2084</f>
        <v>5315344</v>
      </c>
      <c r="L2095" s="161">
        <f>Dane_baza!AU2084</f>
        <v>287182</v>
      </c>
      <c r="M2095" s="161">
        <f>Dane_baza!AV2084</f>
        <v>863584</v>
      </c>
      <c r="N2095" s="161">
        <f>Dane_baza!AY2084</f>
        <v>20730280</v>
      </c>
      <c r="O2095" s="161">
        <f>Dane_baza!AZ2084</f>
        <v>905054</v>
      </c>
      <c r="P2095" s="161">
        <f>Dane_baza!AW2084</f>
        <v>0</v>
      </c>
      <c r="Q2095" s="161">
        <f>Dane_baza!AX2084</f>
        <v>0</v>
      </c>
      <c r="R2095" s="212">
        <f t="shared" si="106"/>
        <v>58531674</v>
      </c>
      <c r="S2095" s="212">
        <f>Dane_baza!BU2084</f>
        <v>62930068.299999997</v>
      </c>
      <c r="T2095" s="212">
        <f>Dane_baza!BV2084</f>
        <v>1188216.1299999999</v>
      </c>
      <c r="U2095" s="212">
        <f>Dane_baza!BW2084</f>
        <v>0</v>
      </c>
      <c r="V2095" s="212">
        <f t="shared" si="104"/>
        <v>64118284.43</v>
      </c>
      <c r="W2095" s="161">
        <f t="shared" si="105"/>
        <v>5586610.4299999997</v>
      </c>
      <c r="AA2095" s="36"/>
    </row>
    <row r="2096" spans="1:27" ht="14.45" x14ac:dyDescent="0.3">
      <c r="A2096" s="197" t="s">
        <v>1164</v>
      </c>
      <c r="B2096" s="197" t="s">
        <v>33</v>
      </c>
      <c r="C2096" s="197" t="s">
        <v>32</v>
      </c>
      <c r="D2096" s="197" t="s">
        <v>36</v>
      </c>
      <c r="E2096" s="197" t="s">
        <v>31</v>
      </c>
      <c r="F2096" s="195" t="s">
        <v>4977</v>
      </c>
      <c r="G2096" s="195" t="s">
        <v>1966</v>
      </c>
      <c r="H2096" s="161">
        <f>Dane_baza!AR2085</f>
        <v>16253462</v>
      </c>
      <c r="I2096" s="161">
        <f>Dane_baza!AS2085</f>
        <v>1166381</v>
      </c>
      <c r="J2096" s="161">
        <f>Dane_baza!BX2085</f>
        <v>738769</v>
      </c>
      <c r="K2096" s="161">
        <f>Dane_baza!AT2085</f>
        <v>2953215</v>
      </c>
      <c r="L2096" s="161">
        <f>Dane_baza!AU2085</f>
        <v>0</v>
      </c>
      <c r="M2096" s="161">
        <f>Dane_baza!AV2085</f>
        <v>876796</v>
      </c>
      <c r="N2096" s="161">
        <f>Dane_baza!AY2085</f>
        <v>13037719</v>
      </c>
      <c r="O2096" s="161">
        <f>Dane_baza!AZ2085</f>
        <v>360075</v>
      </c>
      <c r="P2096" s="161">
        <f>Dane_baza!AW2085</f>
        <v>0</v>
      </c>
      <c r="Q2096" s="161">
        <f>Dane_baza!AX2085</f>
        <v>0</v>
      </c>
      <c r="R2096" s="212">
        <f t="shared" si="106"/>
        <v>35386417</v>
      </c>
      <c r="S2096" s="212">
        <f>Dane_baza!BU2085</f>
        <v>27708663.52</v>
      </c>
      <c r="T2096" s="212">
        <f>Dane_baza!BV2085</f>
        <v>1494281.1</v>
      </c>
      <c r="U2096" s="212">
        <f>Dane_baza!BW2085</f>
        <v>8683472.3830536921</v>
      </c>
      <c r="V2096" s="212">
        <f t="shared" si="104"/>
        <v>37886417.003053695</v>
      </c>
      <c r="W2096" s="161">
        <f t="shared" si="105"/>
        <v>2500000.003053695</v>
      </c>
      <c r="AA2096" s="36"/>
    </row>
    <row r="2097" spans="1:27" ht="14.45" x14ac:dyDescent="0.3">
      <c r="A2097" s="197" t="s">
        <v>1164</v>
      </c>
      <c r="B2097" s="197" t="s">
        <v>33</v>
      </c>
      <c r="C2097" s="197" t="s">
        <v>37</v>
      </c>
      <c r="D2097" s="197" t="s">
        <v>36</v>
      </c>
      <c r="E2097" s="197" t="s">
        <v>31</v>
      </c>
      <c r="F2097" s="195" t="s">
        <v>4978</v>
      </c>
      <c r="G2097" s="195" t="s">
        <v>1965</v>
      </c>
      <c r="H2097" s="161">
        <f>Dane_baza!AR2086</f>
        <v>9859399</v>
      </c>
      <c r="I2097" s="161">
        <f>Dane_baza!AS2086</f>
        <v>480326</v>
      </c>
      <c r="J2097" s="161">
        <f>Dane_baza!BX2086</f>
        <v>371652</v>
      </c>
      <c r="K2097" s="161">
        <f>Dane_baza!AT2086</f>
        <v>2483749</v>
      </c>
      <c r="L2097" s="161">
        <f>Dane_baza!AU2086</f>
        <v>18438</v>
      </c>
      <c r="M2097" s="161">
        <f>Dane_baza!AV2086</f>
        <v>721930</v>
      </c>
      <c r="N2097" s="161">
        <f>Dane_baza!AY2086</f>
        <v>12617326</v>
      </c>
      <c r="O2097" s="161">
        <f>Dane_baza!AZ2086</f>
        <v>215721</v>
      </c>
      <c r="P2097" s="161">
        <f>Dane_baza!AW2086</f>
        <v>0</v>
      </c>
      <c r="Q2097" s="161">
        <f>Dane_baza!AX2086</f>
        <v>0</v>
      </c>
      <c r="R2097" s="212">
        <f t="shared" si="106"/>
        <v>26768541</v>
      </c>
      <c r="S2097" s="212">
        <f>Dane_baza!BU2086</f>
        <v>20644922.469999999</v>
      </c>
      <c r="T2097" s="212">
        <f>Dane_baza!BV2086</f>
        <v>519953.54</v>
      </c>
      <c r="U2097" s="212">
        <f>Dane_baza!BW2086</f>
        <v>7603664.988971957</v>
      </c>
      <c r="V2097" s="212">
        <f t="shared" si="104"/>
        <v>28768540.998971954</v>
      </c>
      <c r="W2097" s="161">
        <f t="shared" si="105"/>
        <v>1999999.998971954</v>
      </c>
      <c r="AA2097" s="36"/>
    </row>
    <row r="2098" spans="1:27" ht="14.45" x14ac:dyDescent="0.3">
      <c r="A2098" s="197" t="s">
        <v>1164</v>
      </c>
      <c r="B2098" s="197" t="s">
        <v>33</v>
      </c>
      <c r="C2098" s="197" t="s">
        <v>39</v>
      </c>
      <c r="D2098" s="197" t="s">
        <v>40</v>
      </c>
      <c r="E2098" s="197" t="s">
        <v>31</v>
      </c>
      <c r="F2098" s="195" t="s">
        <v>4979</v>
      </c>
      <c r="G2098" s="195" t="s">
        <v>1967</v>
      </c>
      <c r="H2098" s="161">
        <f>Dane_baza!AR2087</f>
        <v>5662815</v>
      </c>
      <c r="I2098" s="161">
        <f>Dane_baza!AS2087</f>
        <v>633268</v>
      </c>
      <c r="J2098" s="161">
        <f>Dane_baza!BX2087</f>
        <v>261179</v>
      </c>
      <c r="K2098" s="161">
        <f>Dane_baza!AT2087</f>
        <v>1922269</v>
      </c>
      <c r="L2098" s="161">
        <f>Dane_baza!AU2087</f>
        <v>36615</v>
      </c>
      <c r="M2098" s="161">
        <f>Dane_baza!AV2087</f>
        <v>776089</v>
      </c>
      <c r="N2098" s="161">
        <f>Dane_baza!AY2087</f>
        <v>11396592</v>
      </c>
      <c r="O2098" s="161">
        <f>Dane_baza!AZ2087</f>
        <v>308172</v>
      </c>
      <c r="P2098" s="161">
        <f>Dane_baza!AW2087</f>
        <v>0</v>
      </c>
      <c r="Q2098" s="161">
        <f>Dane_baza!AX2087</f>
        <v>0</v>
      </c>
      <c r="R2098" s="212">
        <f t="shared" si="106"/>
        <v>20996999</v>
      </c>
      <c r="S2098" s="212">
        <f>Dane_baza!BU2087</f>
        <v>16525395.609999999</v>
      </c>
      <c r="T2098" s="212">
        <f>Dane_baza!BV2087</f>
        <v>387677.78</v>
      </c>
      <c r="U2098" s="212">
        <f>Dane_baza!BW2087</f>
        <v>6083925.6163947368</v>
      </c>
      <c r="V2098" s="212">
        <f t="shared" si="104"/>
        <v>22996999.006394736</v>
      </c>
      <c r="W2098" s="161">
        <f t="shared" si="105"/>
        <v>2000000.0063947365</v>
      </c>
      <c r="AA2098" s="36"/>
    </row>
    <row r="2099" spans="1:27" ht="14.45" x14ac:dyDescent="0.3">
      <c r="A2099" s="197" t="s">
        <v>1164</v>
      </c>
      <c r="B2099" s="197" t="s">
        <v>33</v>
      </c>
      <c r="C2099" s="197" t="s">
        <v>42</v>
      </c>
      <c r="D2099" s="197" t="s">
        <v>40</v>
      </c>
      <c r="E2099" s="197" t="s">
        <v>31</v>
      </c>
      <c r="F2099" s="195" t="s">
        <v>4980</v>
      </c>
      <c r="G2099" s="195" t="s">
        <v>1968</v>
      </c>
      <c r="H2099" s="161">
        <f>Dane_baza!AR2088</f>
        <v>8507971</v>
      </c>
      <c r="I2099" s="161">
        <f>Dane_baza!AS2088</f>
        <v>141233</v>
      </c>
      <c r="J2099" s="161">
        <f>Dane_baza!BX2088</f>
        <v>396463</v>
      </c>
      <c r="K2099" s="161">
        <f>Dane_baza!AT2088</f>
        <v>6984856</v>
      </c>
      <c r="L2099" s="161">
        <f>Dane_baza!AU2088</f>
        <v>6647</v>
      </c>
      <c r="M2099" s="161">
        <f>Dane_baza!AV2088</f>
        <v>291636</v>
      </c>
      <c r="N2099" s="161">
        <f>Dane_baza!AY2088</f>
        <v>11788747</v>
      </c>
      <c r="O2099" s="161">
        <f>Dane_baza!AZ2088</f>
        <v>274111</v>
      </c>
      <c r="P2099" s="161">
        <f>Dane_baza!AW2088</f>
        <v>0</v>
      </c>
      <c r="Q2099" s="161">
        <f>Dane_baza!AX2088</f>
        <v>0</v>
      </c>
      <c r="R2099" s="212">
        <f t="shared" si="106"/>
        <v>28391664</v>
      </c>
      <c r="S2099" s="212">
        <f>Dane_baza!BU2088</f>
        <v>20528972.710000001</v>
      </c>
      <c r="T2099" s="212">
        <f>Dane_baza!BV2088</f>
        <v>168213.18</v>
      </c>
      <c r="U2099" s="212">
        <f>Dane_baza!BW2088</f>
        <v>9694478.1087560505</v>
      </c>
      <c r="V2099" s="212">
        <f t="shared" si="104"/>
        <v>30391663.998756051</v>
      </c>
      <c r="W2099" s="161">
        <f t="shared" si="105"/>
        <v>1999999.9987560511</v>
      </c>
      <c r="AA2099" s="36"/>
    </row>
    <row r="2100" spans="1:27" ht="14.45" x14ac:dyDescent="0.3">
      <c r="A2100" s="197" t="s">
        <v>1164</v>
      </c>
      <c r="B2100" s="197" t="s">
        <v>32</v>
      </c>
      <c r="C2100" s="197" t="s">
        <v>33</v>
      </c>
      <c r="D2100" s="197" t="s">
        <v>34</v>
      </c>
      <c r="E2100" s="197" t="s">
        <v>31</v>
      </c>
      <c r="F2100" s="195" t="s">
        <v>4981</v>
      </c>
      <c r="G2100" s="195" t="s">
        <v>1969</v>
      </c>
      <c r="H2100" s="161">
        <f>Dane_baza!AR2089</f>
        <v>14927182</v>
      </c>
      <c r="I2100" s="161">
        <f>Dane_baza!AS2089</f>
        <v>1932128</v>
      </c>
      <c r="J2100" s="161">
        <f>Dane_baza!BX2089</f>
        <v>524843</v>
      </c>
      <c r="K2100" s="161">
        <f>Dane_baza!AT2089</f>
        <v>0</v>
      </c>
      <c r="L2100" s="161">
        <f>Dane_baza!AU2089</f>
        <v>76056</v>
      </c>
      <c r="M2100" s="161">
        <f>Dane_baza!AV2089</f>
        <v>587237</v>
      </c>
      <c r="N2100" s="161">
        <f>Dane_baza!AY2089</f>
        <v>15382727</v>
      </c>
      <c r="O2100" s="161">
        <f>Dane_baza!AZ2089</f>
        <v>557954</v>
      </c>
      <c r="P2100" s="161">
        <f>Dane_baza!AW2089</f>
        <v>0</v>
      </c>
      <c r="Q2100" s="161">
        <f>Dane_baza!AX2089</f>
        <v>0</v>
      </c>
      <c r="R2100" s="212">
        <f t="shared" si="106"/>
        <v>33988127</v>
      </c>
      <c r="S2100" s="212">
        <f>Dane_baza!BU2089</f>
        <v>35539658.82</v>
      </c>
      <c r="T2100" s="212">
        <f>Dane_baza!BV2089</f>
        <v>2527043.42</v>
      </c>
      <c r="U2100" s="212">
        <f>Dane_baza!BW2089</f>
        <v>0</v>
      </c>
      <c r="V2100" s="212">
        <f t="shared" si="104"/>
        <v>38066702.240000002</v>
      </c>
      <c r="W2100" s="161">
        <f t="shared" si="105"/>
        <v>4078575.2400000021</v>
      </c>
      <c r="AA2100" s="36"/>
    </row>
    <row r="2101" spans="1:27" ht="14.45" x14ac:dyDescent="0.3">
      <c r="A2101" s="197" t="s">
        <v>1164</v>
      </c>
      <c r="B2101" s="197" t="s">
        <v>32</v>
      </c>
      <c r="C2101" s="197" t="s">
        <v>32</v>
      </c>
      <c r="D2101" s="197" t="s">
        <v>36</v>
      </c>
      <c r="E2101" s="197" t="s">
        <v>31</v>
      </c>
      <c r="F2101" s="195" t="s">
        <v>4982</v>
      </c>
      <c r="G2101" s="195" t="s">
        <v>1969</v>
      </c>
      <c r="H2101" s="161">
        <f>Dane_baza!AR2090</f>
        <v>11828972</v>
      </c>
      <c r="I2101" s="161">
        <f>Dane_baza!AS2090</f>
        <v>117907</v>
      </c>
      <c r="J2101" s="161">
        <f>Dane_baza!BX2090</f>
        <v>642784</v>
      </c>
      <c r="K2101" s="161">
        <f>Dane_baza!AT2090</f>
        <v>12543776</v>
      </c>
      <c r="L2101" s="161">
        <f>Dane_baza!AU2090</f>
        <v>0</v>
      </c>
      <c r="M2101" s="161">
        <f>Dane_baza!AV2090</f>
        <v>456532</v>
      </c>
      <c r="N2101" s="161">
        <f>Dane_baza!AY2090</f>
        <v>17367810</v>
      </c>
      <c r="O2101" s="161">
        <f>Dane_baza!AZ2090</f>
        <v>530381</v>
      </c>
      <c r="P2101" s="161">
        <f>Dane_baza!AW2090</f>
        <v>0</v>
      </c>
      <c r="Q2101" s="161">
        <f>Dane_baza!AX2090</f>
        <v>0</v>
      </c>
      <c r="R2101" s="212">
        <f t="shared" si="106"/>
        <v>43488162</v>
      </c>
      <c r="S2101" s="212">
        <f>Dane_baza!BU2090</f>
        <v>31418674.420000002</v>
      </c>
      <c r="T2101" s="212">
        <f>Dane_baza!BV2090</f>
        <v>355755.79</v>
      </c>
      <c r="U2101" s="212">
        <f>Dane_baza!BW2090</f>
        <v>14713731.550000003</v>
      </c>
      <c r="V2101" s="212">
        <f t="shared" si="104"/>
        <v>46488161.760000005</v>
      </c>
      <c r="W2101" s="161">
        <f t="shared" si="105"/>
        <v>2999999.7600000054</v>
      </c>
      <c r="AA2101" s="36"/>
    </row>
    <row r="2102" spans="1:27" ht="14.45" x14ac:dyDescent="0.3">
      <c r="A2102" s="197" t="s">
        <v>1164</v>
      </c>
      <c r="B2102" s="197" t="s">
        <v>32</v>
      </c>
      <c r="C2102" s="197" t="s">
        <v>37</v>
      </c>
      <c r="D2102" s="197" t="s">
        <v>36</v>
      </c>
      <c r="E2102" s="197" t="s">
        <v>31</v>
      </c>
      <c r="F2102" s="195" t="s">
        <v>4983</v>
      </c>
      <c r="G2102" s="195" t="s">
        <v>1970</v>
      </c>
      <c r="H2102" s="161">
        <f>Dane_baza!AR2091</f>
        <v>5114449</v>
      </c>
      <c r="I2102" s="161">
        <f>Dane_baza!AS2091</f>
        <v>170198</v>
      </c>
      <c r="J2102" s="161">
        <f>Dane_baza!BX2091</f>
        <v>312937</v>
      </c>
      <c r="K2102" s="161">
        <f>Dane_baza!AT2091</f>
        <v>6646399</v>
      </c>
      <c r="L2102" s="161">
        <f>Dane_baza!AU2091</f>
        <v>171277</v>
      </c>
      <c r="M2102" s="161">
        <f>Dane_baza!AV2091</f>
        <v>421263</v>
      </c>
      <c r="N2102" s="161">
        <f>Dane_baza!AY2091</f>
        <v>11408173</v>
      </c>
      <c r="O2102" s="161">
        <f>Dane_baza!AZ2091</f>
        <v>227074</v>
      </c>
      <c r="P2102" s="161">
        <f>Dane_baza!AW2091</f>
        <v>0</v>
      </c>
      <c r="Q2102" s="161">
        <f>Dane_baza!AX2091</f>
        <v>0</v>
      </c>
      <c r="R2102" s="212">
        <f t="shared" si="106"/>
        <v>24471770</v>
      </c>
      <c r="S2102" s="212">
        <f>Dane_baza!BU2091</f>
        <v>16642741.68</v>
      </c>
      <c r="T2102" s="212">
        <f>Dane_baza!BV2091</f>
        <v>325275.96999999997</v>
      </c>
      <c r="U2102" s="212">
        <f>Dane_baza!BW2091</f>
        <v>9003752.2000000011</v>
      </c>
      <c r="V2102" s="212">
        <f t="shared" si="104"/>
        <v>25971769.850000001</v>
      </c>
      <c r="W2102" s="161">
        <f t="shared" si="105"/>
        <v>1499999.8500000015</v>
      </c>
      <c r="AA2102" s="36"/>
    </row>
    <row r="2103" spans="1:27" ht="14.45" x14ac:dyDescent="0.3">
      <c r="A2103" s="197" t="s">
        <v>1164</v>
      </c>
      <c r="B2103" s="197" t="s">
        <v>32</v>
      </c>
      <c r="C2103" s="197" t="s">
        <v>39</v>
      </c>
      <c r="D2103" s="197" t="s">
        <v>40</v>
      </c>
      <c r="E2103" s="197" t="s">
        <v>31</v>
      </c>
      <c r="F2103" s="195" t="s">
        <v>4984</v>
      </c>
      <c r="G2103" s="195" t="s">
        <v>1971</v>
      </c>
      <c r="H2103" s="161">
        <f>Dane_baza!AR2092</f>
        <v>9443087</v>
      </c>
      <c r="I2103" s="161">
        <f>Dane_baza!AS2092</f>
        <v>1138613</v>
      </c>
      <c r="J2103" s="161">
        <f>Dane_baza!BX2092</f>
        <v>451561</v>
      </c>
      <c r="K2103" s="161">
        <f>Dane_baza!AT2092</f>
        <v>5826232</v>
      </c>
      <c r="L2103" s="161">
        <f>Dane_baza!AU2092</f>
        <v>190769</v>
      </c>
      <c r="M2103" s="161">
        <f>Dane_baza!AV2092</f>
        <v>524917</v>
      </c>
      <c r="N2103" s="161">
        <f>Dane_baza!AY2092</f>
        <v>11444758</v>
      </c>
      <c r="O2103" s="161">
        <f>Dane_baza!AZ2092</f>
        <v>329258</v>
      </c>
      <c r="P2103" s="161">
        <f>Dane_baza!AW2092</f>
        <v>0</v>
      </c>
      <c r="Q2103" s="161">
        <f>Dane_baza!AX2092</f>
        <v>0</v>
      </c>
      <c r="R2103" s="212">
        <f t="shared" si="106"/>
        <v>29349195</v>
      </c>
      <c r="S2103" s="212">
        <f>Dane_baza!BU2092</f>
        <v>25861143.309999999</v>
      </c>
      <c r="T2103" s="212">
        <f>Dane_baza!BV2092</f>
        <v>1062367.8700000001</v>
      </c>
      <c r="U2103" s="212">
        <f>Dane_baza!BW2092</f>
        <v>4925683.8164999969</v>
      </c>
      <c r="V2103" s="212">
        <f t="shared" si="104"/>
        <v>31849194.996499997</v>
      </c>
      <c r="W2103" s="161">
        <f t="shared" si="105"/>
        <v>2499999.9964999966</v>
      </c>
      <c r="AA2103" s="36"/>
    </row>
    <row r="2104" spans="1:27" ht="14.45" x14ac:dyDescent="0.3">
      <c r="A2104" s="197" t="s">
        <v>1164</v>
      </c>
      <c r="B2104" s="197" t="s">
        <v>32</v>
      </c>
      <c r="C2104" s="197" t="s">
        <v>42</v>
      </c>
      <c r="D2104" s="197" t="s">
        <v>36</v>
      </c>
      <c r="E2104" s="197" t="s">
        <v>31</v>
      </c>
      <c r="F2104" s="195" t="s">
        <v>4985</v>
      </c>
      <c r="G2104" s="195" t="s">
        <v>1972</v>
      </c>
      <c r="H2104" s="161">
        <f>Dane_baza!AR2093</f>
        <v>9410758</v>
      </c>
      <c r="I2104" s="161">
        <f>Dane_baza!AS2093</f>
        <v>106703</v>
      </c>
      <c r="J2104" s="161">
        <f>Dane_baza!BX2093</f>
        <v>429250</v>
      </c>
      <c r="K2104" s="161">
        <f>Dane_baza!AT2093</f>
        <v>6653642</v>
      </c>
      <c r="L2104" s="161">
        <f>Dane_baza!AU2093</f>
        <v>0</v>
      </c>
      <c r="M2104" s="161">
        <f>Dane_baza!AV2093</f>
        <v>428944</v>
      </c>
      <c r="N2104" s="161">
        <f>Dane_baza!AY2093</f>
        <v>14664706</v>
      </c>
      <c r="O2104" s="161">
        <f>Dane_baza!AZ2093</f>
        <v>356831</v>
      </c>
      <c r="P2104" s="161">
        <f>Dane_baza!AW2093</f>
        <v>0</v>
      </c>
      <c r="Q2104" s="161">
        <f>Dane_baza!AX2093</f>
        <v>0</v>
      </c>
      <c r="R2104" s="212">
        <f t="shared" si="106"/>
        <v>32050834</v>
      </c>
      <c r="S2104" s="212">
        <f>Dane_baza!BU2093</f>
        <v>24085082.100000001</v>
      </c>
      <c r="T2104" s="212">
        <f>Dane_baza!BV2093</f>
        <v>41890.160000000003</v>
      </c>
      <c r="U2104" s="212">
        <f>Dane_baza!BW2093</f>
        <v>9923861.3100000005</v>
      </c>
      <c r="V2104" s="212">
        <f t="shared" si="104"/>
        <v>34050833.57</v>
      </c>
      <c r="W2104" s="161">
        <f t="shared" si="105"/>
        <v>1999999.5700000003</v>
      </c>
      <c r="AA2104" s="36"/>
    </row>
    <row r="2105" spans="1:27" ht="14.45" x14ac:dyDescent="0.3">
      <c r="A2105" s="197" t="s">
        <v>1164</v>
      </c>
      <c r="B2105" s="197" t="s">
        <v>32</v>
      </c>
      <c r="C2105" s="197" t="s">
        <v>44</v>
      </c>
      <c r="D2105" s="197" t="s">
        <v>36</v>
      </c>
      <c r="E2105" s="197" t="s">
        <v>31</v>
      </c>
      <c r="F2105" s="195" t="s">
        <v>4986</v>
      </c>
      <c r="G2105" s="195" t="s">
        <v>1973</v>
      </c>
      <c r="H2105" s="161">
        <f>Dane_baza!AR2094</f>
        <v>4887375</v>
      </c>
      <c r="I2105" s="161">
        <f>Dane_baza!AS2094</f>
        <v>340142</v>
      </c>
      <c r="J2105" s="161">
        <f>Dane_baza!BX2094</f>
        <v>328191</v>
      </c>
      <c r="K2105" s="161">
        <f>Dane_baza!AT2094</f>
        <v>8116472</v>
      </c>
      <c r="L2105" s="161">
        <f>Dane_baza!AU2094</f>
        <v>118211</v>
      </c>
      <c r="M2105" s="161">
        <f>Dane_baza!AV2094</f>
        <v>439779</v>
      </c>
      <c r="N2105" s="161">
        <f>Dane_baza!AY2094</f>
        <v>11855787</v>
      </c>
      <c r="O2105" s="161">
        <f>Dane_baza!AZ2094</f>
        <v>264379</v>
      </c>
      <c r="P2105" s="161">
        <f>Dane_baza!AW2094</f>
        <v>0</v>
      </c>
      <c r="Q2105" s="161">
        <f>Dane_baza!AX2094</f>
        <v>0</v>
      </c>
      <c r="R2105" s="212">
        <f t="shared" si="106"/>
        <v>26350336</v>
      </c>
      <c r="S2105" s="212">
        <f>Dane_baza!BU2094</f>
        <v>14193023.109999999</v>
      </c>
      <c r="T2105" s="212">
        <f>Dane_baza!BV2094</f>
        <v>527733.86</v>
      </c>
      <c r="U2105" s="212">
        <f>Dane_baza!BW2094</f>
        <v>13129579.026989985</v>
      </c>
      <c r="V2105" s="212">
        <f t="shared" si="104"/>
        <v>27850335.996989984</v>
      </c>
      <c r="W2105" s="161">
        <f t="shared" si="105"/>
        <v>1499999.9969899841</v>
      </c>
      <c r="AA2105" s="36"/>
    </row>
    <row r="2106" spans="1:27" ht="14.45" x14ac:dyDescent="0.3">
      <c r="A2106" s="197" t="s">
        <v>1164</v>
      </c>
      <c r="B2106" s="197" t="s">
        <v>32</v>
      </c>
      <c r="C2106" s="197" t="s">
        <v>51</v>
      </c>
      <c r="D2106" s="197" t="s">
        <v>40</v>
      </c>
      <c r="E2106" s="197" t="s">
        <v>31</v>
      </c>
      <c r="F2106" s="195" t="s">
        <v>4987</v>
      </c>
      <c r="G2106" s="195" t="s">
        <v>1974</v>
      </c>
      <c r="H2106" s="161">
        <f>Dane_baza!AR2095</f>
        <v>28301554</v>
      </c>
      <c r="I2106" s="161">
        <f>Dane_baza!AS2095</f>
        <v>2435633</v>
      </c>
      <c r="J2106" s="161">
        <f>Dane_baza!BX2095</f>
        <v>1279964</v>
      </c>
      <c r="K2106" s="161">
        <f>Dane_baza!AT2095</f>
        <v>14835597</v>
      </c>
      <c r="L2106" s="161">
        <f>Dane_baza!AU2095</f>
        <v>674571</v>
      </c>
      <c r="M2106" s="161">
        <f>Dane_baza!AV2095</f>
        <v>1070363</v>
      </c>
      <c r="N2106" s="161">
        <f>Dane_baza!AY2095</f>
        <v>36321300</v>
      </c>
      <c r="O2106" s="161">
        <f>Dane_baza!AZ2095</f>
        <v>1148348</v>
      </c>
      <c r="P2106" s="161">
        <f>Dane_baza!AW2095</f>
        <v>0</v>
      </c>
      <c r="Q2106" s="161">
        <f>Dane_baza!AX2095</f>
        <v>0</v>
      </c>
      <c r="R2106" s="212">
        <f t="shared" si="106"/>
        <v>86067330</v>
      </c>
      <c r="S2106" s="212">
        <f>Dane_baza!BU2095</f>
        <v>71914700.730000004</v>
      </c>
      <c r="T2106" s="212">
        <f>Dane_baza!BV2095</f>
        <v>2847784.5</v>
      </c>
      <c r="U2106" s="212">
        <f>Dane_baza!BW2095</f>
        <v>14804844.774245134</v>
      </c>
      <c r="V2106" s="212">
        <f t="shared" si="104"/>
        <v>89567330.004245132</v>
      </c>
      <c r="W2106" s="161">
        <f t="shared" si="105"/>
        <v>3500000.0042451322</v>
      </c>
      <c r="AA2106" s="36"/>
    </row>
    <row r="2107" spans="1:27" ht="14.45" x14ac:dyDescent="0.3">
      <c r="A2107" s="197" t="s">
        <v>1164</v>
      </c>
      <c r="B2107" s="197" t="s">
        <v>32</v>
      </c>
      <c r="C2107" s="197" t="s">
        <v>75</v>
      </c>
      <c r="D2107" s="197" t="s">
        <v>40</v>
      </c>
      <c r="E2107" s="197" t="s">
        <v>31</v>
      </c>
      <c r="F2107" s="195" t="s">
        <v>4988</v>
      </c>
      <c r="G2107" s="195" t="s">
        <v>1975</v>
      </c>
      <c r="H2107" s="161">
        <f>Dane_baza!AR2096</f>
        <v>11024986</v>
      </c>
      <c r="I2107" s="161">
        <f>Dane_baza!AS2096</f>
        <v>770633</v>
      </c>
      <c r="J2107" s="161">
        <f>Dane_baza!BX2096</f>
        <v>664848</v>
      </c>
      <c r="K2107" s="161">
        <f>Dane_baza!AT2096</f>
        <v>11309926</v>
      </c>
      <c r="L2107" s="161">
        <f>Dane_baza!AU2096</f>
        <v>384808</v>
      </c>
      <c r="M2107" s="161">
        <f>Dane_baza!AV2096</f>
        <v>717115</v>
      </c>
      <c r="N2107" s="161">
        <f>Dane_baza!AY2096</f>
        <v>20284975</v>
      </c>
      <c r="O2107" s="161">
        <f>Dane_baza!AZ2096</f>
        <v>450905</v>
      </c>
      <c r="P2107" s="161">
        <f>Dane_baza!AW2096</f>
        <v>0</v>
      </c>
      <c r="Q2107" s="161">
        <f>Dane_baza!AX2096</f>
        <v>0</v>
      </c>
      <c r="R2107" s="212">
        <f t="shared" si="106"/>
        <v>45608196</v>
      </c>
      <c r="S2107" s="212">
        <f>Dane_baza!BU2096</f>
        <v>32516950.23</v>
      </c>
      <c r="T2107" s="212">
        <f>Dane_baza!BV2096</f>
        <v>1088430.3700000001</v>
      </c>
      <c r="U2107" s="212">
        <f>Dane_baza!BW2096</f>
        <v>15002815.09</v>
      </c>
      <c r="V2107" s="212">
        <f t="shared" si="104"/>
        <v>48608195.689999998</v>
      </c>
      <c r="W2107" s="161">
        <f t="shared" si="105"/>
        <v>2999999.6899999976</v>
      </c>
      <c r="AA2107" s="36"/>
    </row>
    <row r="2108" spans="1:27" ht="14.45" x14ac:dyDescent="0.3">
      <c r="A2108" s="197" t="s">
        <v>1164</v>
      </c>
      <c r="B2108" s="197" t="s">
        <v>37</v>
      </c>
      <c r="C2108" s="197" t="s">
        <v>33</v>
      </c>
      <c r="D2108" s="197" t="s">
        <v>34</v>
      </c>
      <c r="E2108" s="197" t="s">
        <v>31</v>
      </c>
      <c r="F2108" s="195" t="s">
        <v>4989</v>
      </c>
      <c r="G2108" s="195" t="s">
        <v>1976</v>
      </c>
      <c r="H2108" s="161">
        <f>Dane_baza!AR2097</f>
        <v>92108760</v>
      </c>
      <c r="I2108" s="161">
        <f>Dane_baza!AS2097</f>
        <v>5835347</v>
      </c>
      <c r="J2108" s="161">
        <f>Dane_baza!BX2097</f>
        <v>3382643</v>
      </c>
      <c r="K2108" s="161">
        <f>Dane_baza!AT2097</f>
        <v>20696816</v>
      </c>
      <c r="L2108" s="161">
        <f>Dane_baza!AU2097</f>
        <v>4821463</v>
      </c>
      <c r="M2108" s="161">
        <f>Dane_baza!AV2097</f>
        <v>2745348</v>
      </c>
      <c r="N2108" s="161">
        <f>Dane_baza!AY2097</f>
        <v>85758629</v>
      </c>
      <c r="O2108" s="161">
        <f>Dane_baza!AZ2097</f>
        <v>3422336</v>
      </c>
      <c r="P2108" s="161">
        <f>Dane_baza!AW2097</f>
        <v>0</v>
      </c>
      <c r="Q2108" s="161">
        <f>Dane_baza!AX2097</f>
        <v>0</v>
      </c>
      <c r="R2108" s="212">
        <f t="shared" si="106"/>
        <v>218771342</v>
      </c>
      <c r="S2108" s="212">
        <f>Dane_baza!BU2097</f>
        <v>217753312.94999999</v>
      </c>
      <c r="T2108" s="212">
        <f>Dane_baza!BV2097</f>
        <v>6485716.9400000004</v>
      </c>
      <c r="U2108" s="212">
        <f>Dane_baza!BW2097</f>
        <v>532312.10469996929</v>
      </c>
      <c r="V2108" s="212">
        <f t="shared" si="104"/>
        <v>224771341.99469995</v>
      </c>
      <c r="W2108" s="161">
        <f t="shared" si="105"/>
        <v>5999999.994699955</v>
      </c>
      <c r="AA2108" s="36"/>
    </row>
    <row r="2109" spans="1:27" ht="14.45" x14ac:dyDescent="0.3">
      <c r="A2109" s="197" t="s">
        <v>1164</v>
      </c>
      <c r="B2109" s="197" t="s">
        <v>37</v>
      </c>
      <c r="C2109" s="197" t="s">
        <v>32</v>
      </c>
      <c r="D2109" s="197" t="s">
        <v>40</v>
      </c>
      <c r="E2109" s="197" t="s">
        <v>31</v>
      </c>
      <c r="F2109" s="195" t="s">
        <v>4990</v>
      </c>
      <c r="G2109" s="195" t="s">
        <v>1977</v>
      </c>
      <c r="H2109" s="161">
        <f>Dane_baza!AR2098</f>
        <v>8724941</v>
      </c>
      <c r="I2109" s="161">
        <f>Dane_baza!AS2098</f>
        <v>231058</v>
      </c>
      <c r="J2109" s="161">
        <f>Dane_baza!BX2098</f>
        <v>405006</v>
      </c>
      <c r="K2109" s="161">
        <f>Dane_baza!AT2098</f>
        <v>5378109</v>
      </c>
      <c r="L2109" s="161">
        <f>Dane_baza!AU2098</f>
        <v>98677</v>
      </c>
      <c r="M2109" s="161">
        <f>Dane_baza!AV2098</f>
        <v>469424</v>
      </c>
      <c r="N2109" s="161">
        <f>Dane_baza!AY2098</f>
        <v>12588664</v>
      </c>
      <c r="O2109" s="161">
        <f>Dane_baza!AZ2098</f>
        <v>418466</v>
      </c>
      <c r="P2109" s="161">
        <f>Dane_baza!AW2098</f>
        <v>0</v>
      </c>
      <c r="Q2109" s="161">
        <f>Dane_baza!AX2098</f>
        <v>0</v>
      </c>
      <c r="R2109" s="212">
        <f t="shared" si="106"/>
        <v>28314345</v>
      </c>
      <c r="S2109" s="212">
        <f>Dane_baza!BU2098</f>
        <v>21622931.739999998</v>
      </c>
      <c r="T2109" s="212">
        <f>Dane_baza!BV2098</f>
        <v>287983.44</v>
      </c>
      <c r="U2109" s="212">
        <f>Dane_baza!BW2098</f>
        <v>8403429.5199999996</v>
      </c>
      <c r="V2109" s="212">
        <f t="shared" si="104"/>
        <v>30314344.699999999</v>
      </c>
      <c r="W2109" s="161">
        <f t="shared" si="105"/>
        <v>1999999.6999999993</v>
      </c>
      <c r="AA2109" s="36"/>
    </row>
    <row r="2110" spans="1:27" ht="14.45" x14ac:dyDescent="0.3">
      <c r="A2110" s="197" t="s">
        <v>1164</v>
      </c>
      <c r="B2110" s="197" t="s">
        <v>37</v>
      </c>
      <c r="C2110" s="197" t="s">
        <v>37</v>
      </c>
      <c r="D2110" s="197" t="s">
        <v>36</v>
      </c>
      <c r="E2110" s="197" t="s">
        <v>31</v>
      </c>
      <c r="F2110" s="195" t="s">
        <v>4991</v>
      </c>
      <c r="G2110" s="195" t="s">
        <v>1976</v>
      </c>
      <c r="H2110" s="161">
        <f>Dane_baza!AR2099</f>
        <v>23608311</v>
      </c>
      <c r="I2110" s="161">
        <f>Dane_baza!AS2099</f>
        <v>397337</v>
      </c>
      <c r="J2110" s="161">
        <f>Dane_baza!BX2099</f>
        <v>835924</v>
      </c>
      <c r="K2110" s="161">
        <f>Dane_baza!AT2099</f>
        <v>4423667</v>
      </c>
      <c r="L2110" s="161">
        <f>Dane_baza!AU2099</f>
        <v>0</v>
      </c>
      <c r="M2110" s="161">
        <f>Dane_baza!AV2099</f>
        <v>594903</v>
      </c>
      <c r="N2110" s="161">
        <f>Dane_baza!AY2099</f>
        <v>20030465</v>
      </c>
      <c r="O2110" s="161">
        <f>Dane_baza!AZ2099</f>
        <v>527137</v>
      </c>
      <c r="P2110" s="161">
        <f>Dane_baza!AW2099</f>
        <v>0</v>
      </c>
      <c r="Q2110" s="161">
        <f>Dane_baza!AX2099</f>
        <v>0</v>
      </c>
      <c r="R2110" s="212">
        <f t="shared" si="106"/>
        <v>50417744</v>
      </c>
      <c r="S2110" s="212">
        <f>Dane_baza!BU2099</f>
        <v>47595860.340000004</v>
      </c>
      <c r="T2110" s="212">
        <f>Dane_baza!BV2099</f>
        <v>690095.9</v>
      </c>
      <c r="U2110" s="212">
        <f>Dane_baza!BW2099</f>
        <v>5131787.5600000024</v>
      </c>
      <c r="V2110" s="212">
        <f t="shared" si="104"/>
        <v>53417743.800000004</v>
      </c>
      <c r="W2110" s="161">
        <f t="shared" si="105"/>
        <v>2999999.8000000045</v>
      </c>
      <c r="AA2110" s="36"/>
    </row>
    <row r="2111" spans="1:27" ht="14.45" x14ac:dyDescent="0.3">
      <c r="A2111" s="197" t="s">
        <v>1164</v>
      </c>
      <c r="B2111" s="197" t="s">
        <v>37</v>
      </c>
      <c r="C2111" s="197" t="s">
        <v>39</v>
      </c>
      <c r="D2111" s="197" t="s">
        <v>36</v>
      </c>
      <c r="E2111" s="197" t="s">
        <v>31</v>
      </c>
      <c r="F2111" s="195" t="s">
        <v>4992</v>
      </c>
      <c r="G2111" s="195" t="s">
        <v>1978</v>
      </c>
      <c r="H2111" s="161">
        <f>Dane_baza!AR2100</f>
        <v>5885946</v>
      </c>
      <c r="I2111" s="161">
        <f>Dane_baza!AS2100</f>
        <v>638468</v>
      </c>
      <c r="J2111" s="161">
        <f>Dane_baza!BX2100</f>
        <v>278799</v>
      </c>
      <c r="K2111" s="161">
        <f>Dane_baza!AT2100</f>
        <v>2359939</v>
      </c>
      <c r="L2111" s="161">
        <f>Dane_baza!AU2100</f>
        <v>0</v>
      </c>
      <c r="M2111" s="161">
        <f>Dane_baza!AV2100</f>
        <v>883685</v>
      </c>
      <c r="N2111" s="161">
        <f>Dane_baza!AY2100</f>
        <v>7609433</v>
      </c>
      <c r="O2111" s="161">
        <f>Dane_baza!AZ2100</f>
        <v>244916</v>
      </c>
      <c r="P2111" s="161">
        <f>Dane_baza!AW2100</f>
        <v>0</v>
      </c>
      <c r="Q2111" s="161">
        <f>Dane_baza!AX2100</f>
        <v>0</v>
      </c>
      <c r="R2111" s="212">
        <f t="shared" si="106"/>
        <v>17901186</v>
      </c>
      <c r="S2111" s="212">
        <f>Dane_baza!BU2100</f>
        <v>15038127.74</v>
      </c>
      <c r="T2111" s="212">
        <f>Dane_baza!BV2100</f>
        <v>167234.06</v>
      </c>
      <c r="U2111" s="212">
        <f>Dane_baza!BW2100</f>
        <v>4195824.1958297603</v>
      </c>
      <c r="V2111" s="212">
        <f t="shared" si="104"/>
        <v>19401185.995829761</v>
      </c>
      <c r="W2111" s="161">
        <f t="shared" si="105"/>
        <v>1499999.995829761</v>
      </c>
      <c r="AA2111" s="36"/>
    </row>
    <row r="2112" spans="1:27" ht="14.45" x14ac:dyDescent="0.3">
      <c r="A2112" s="197" t="s">
        <v>1164</v>
      </c>
      <c r="B2112" s="197" t="s">
        <v>37</v>
      </c>
      <c r="C2112" s="197" t="s">
        <v>42</v>
      </c>
      <c r="D2112" s="197" t="s">
        <v>40</v>
      </c>
      <c r="E2112" s="197" t="s">
        <v>31</v>
      </c>
      <c r="F2112" s="195" t="s">
        <v>4993</v>
      </c>
      <c r="G2112" s="195" t="s">
        <v>1979</v>
      </c>
      <c r="H2112" s="161">
        <f>Dane_baza!AR2101</f>
        <v>5718408</v>
      </c>
      <c r="I2112" s="161">
        <f>Dane_baza!AS2101</f>
        <v>263905</v>
      </c>
      <c r="J2112" s="161">
        <f>Dane_baza!BX2101</f>
        <v>383645</v>
      </c>
      <c r="K2112" s="161">
        <f>Dane_baza!AT2101</f>
        <v>6791584</v>
      </c>
      <c r="L2112" s="161">
        <f>Dane_baza!AU2101</f>
        <v>122326</v>
      </c>
      <c r="M2112" s="161">
        <f>Dane_baza!AV2101</f>
        <v>603759</v>
      </c>
      <c r="N2112" s="161">
        <f>Dane_baza!AY2101</f>
        <v>11207392</v>
      </c>
      <c r="O2112" s="161">
        <f>Dane_baza!AZ2101</f>
        <v>369807</v>
      </c>
      <c r="P2112" s="161">
        <f>Dane_baza!AW2101</f>
        <v>0</v>
      </c>
      <c r="Q2112" s="161">
        <f>Dane_baza!AX2101</f>
        <v>0</v>
      </c>
      <c r="R2112" s="212">
        <f t="shared" si="106"/>
        <v>25460826</v>
      </c>
      <c r="S2112" s="212">
        <f>Dane_baza!BU2101</f>
        <v>17976998.93</v>
      </c>
      <c r="T2112" s="212">
        <f>Dane_baza!BV2101</f>
        <v>402747.07</v>
      </c>
      <c r="U2112" s="212">
        <f>Dane_baza!BW2101</f>
        <v>10136379.119999999</v>
      </c>
      <c r="V2112" s="212">
        <f t="shared" si="104"/>
        <v>28516125.119999997</v>
      </c>
      <c r="W2112" s="161">
        <f t="shared" si="105"/>
        <v>3055299.1199999973</v>
      </c>
      <c r="AA2112" s="36"/>
    </row>
    <row r="2113" spans="1:27" ht="14.45" x14ac:dyDescent="0.3">
      <c r="A2113" s="197" t="s">
        <v>1164</v>
      </c>
      <c r="B2113" s="197" t="s">
        <v>37</v>
      </c>
      <c r="C2113" s="197" t="s">
        <v>44</v>
      </c>
      <c r="D2113" s="197" t="s">
        <v>36</v>
      </c>
      <c r="E2113" s="197" t="s">
        <v>31</v>
      </c>
      <c r="F2113" s="195" t="s">
        <v>4994</v>
      </c>
      <c r="G2113" s="195" t="s">
        <v>1980</v>
      </c>
      <c r="H2113" s="161">
        <f>Dane_baza!AR2102</f>
        <v>9911318</v>
      </c>
      <c r="I2113" s="161">
        <f>Dane_baza!AS2102</f>
        <v>406169</v>
      </c>
      <c r="J2113" s="161">
        <f>Dane_baza!BX2102</f>
        <v>405920</v>
      </c>
      <c r="K2113" s="161">
        <f>Dane_baza!AT2102</f>
        <v>3329298</v>
      </c>
      <c r="L2113" s="161">
        <f>Dane_baza!AU2102</f>
        <v>0</v>
      </c>
      <c r="M2113" s="161">
        <f>Dane_baza!AV2102</f>
        <v>297879</v>
      </c>
      <c r="N2113" s="161">
        <f>Dane_baza!AY2102</f>
        <v>14507750</v>
      </c>
      <c r="O2113" s="161">
        <f>Dane_baza!AZ2102</f>
        <v>342234</v>
      </c>
      <c r="P2113" s="161">
        <f>Dane_baza!AW2102</f>
        <v>0</v>
      </c>
      <c r="Q2113" s="161">
        <f>Dane_baza!AX2102</f>
        <v>0</v>
      </c>
      <c r="R2113" s="212">
        <f t="shared" si="106"/>
        <v>29200568</v>
      </c>
      <c r="S2113" s="212">
        <f>Dane_baza!BU2102</f>
        <v>22851058.5</v>
      </c>
      <c r="T2113" s="212">
        <f>Dane_baza!BV2102</f>
        <v>599182.16</v>
      </c>
      <c r="U2113" s="212">
        <f>Dane_baza!BW2102</f>
        <v>7750327.3368316693</v>
      </c>
      <c r="V2113" s="212">
        <f t="shared" si="104"/>
        <v>31200567.99683167</v>
      </c>
      <c r="W2113" s="161">
        <f t="shared" si="105"/>
        <v>1999999.9968316704</v>
      </c>
      <c r="AA2113" s="36"/>
    </row>
    <row r="2114" spans="1:27" ht="14.45" x14ac:dyDescent="0.3">
      <c r="A2114" s="197" t="s">
        <v>1164</v>
      </c>
      <c r="B2114" s="197" t="s">
        <v>37</v>
      </c>
      <c r="C2114" s="197" t="s">
        <v>51</v>
      </c>
      <c r="D2114" s="197" t="s">
        <v>36</v>
      </c>
      <c r="E2114" s="197" t="s">
        <v>31</v>
      </c>
      <c r="F2114" s="195" t="s">
        <v>4995</v>
      </c>
      <c r="G2114" s="195" t="s">
        <v>1981</v>
      </c>
      <c r="H2114" s="161">
        <f>Dane_baza!AR2103</f>
        <v>3926397</v>
      </c>
      <c r="I2114" s="161">
        <f>Dane_baza!AS2103</f>
        <v>62449</v>
      </c>
      <c r="J2114" s="161">
        <f>Dane_baza!BX2103</f>
        <v>206467</v>
      </c>
      <c r="K2114" s="161">
        <f>Dane_baza!AT2103</f>
        <v>3487373</v>
      </c>
      <c r="L2114" s="161">
        <f>Dane_baza!AU2103</f>
        <v>0</v>
      </c>
      <c r="M2114" s="161">
        <f>Dane_baza!AV2103</f>
        <v>306291</v>
      </c>
      <c r="N2114" s="161">
        <f>Dane_baza!AY2103</f>
        <v>7382372</v>
      </c>
      <c r="O2114" s="161">
        <f>Dane_baza!AZ2103</f>
        <v>180038</v>
      </c>
      <c r="P2114" s="161">
        <f>Dane_baza!AW2103</f>
        <v>0</v>
      </c>
      <c r="Q2114" s="161">
        <f>Dane_baza!AX2103</f>
        <v>0</v>
      </c>
      <c r="R2114" s="212">
        <f t="shared" si="106"/>
        <v>15551387</v>
      </c>
      <c r="S2114" s="212">
        <f>Dane_baza!BU2103</f>
        <v>10069751.789999999</v>
      </c>
      <c r="T2114" s="212">
        <f>Dane_baza!BV2103</f>
        <v>35663.040000000001</v>
      </c>
      <c r="U2114" s="212">
        <f>Dane_baza!BW2103</f>
        <v>6445971.7599999988</v>
      </c>
      <c r="V2114" s="212">
        <f t="shared" si="104"/>
        <v>16551386.589999996</v>
      </c>
      <c r="W2114" s="161">
        <f t="shared" si="105"/>
        <v>999999.58999999613</v>
      </c>
      <c r="AA2114" s="36"/>
    </row>
    <row r="2115" spans="1:27" ht="14.45" x14ac:dyDescent="0.3">
      <c r="A2115" s="197" t="s">
        <v>1164</v>
      </c>
      <c r="B2115" s="197" t="s">
        <v>37</v>
      </c>
      <c r="C2115" s="197" t="s">
        <v>75</v>
      </c>
      <c r="D2115" s="197" t="s">
        <v>36</v>
      </c>
      <c r="E2115" s="197" t="s">
        <v>31</v>
      </c>
      <c r="F2115" s="195" t="s">
        <v>4996</v>
      </c>
      <c r="G2115" s="195" t="s">
        <v>1982</v>
      </c>
      <c r="H2115" s="161">
        <f>Dane_baza!AR2104</f>
        <v>6876214</v>
      </c>
      <c r="I2115" s="161">
        <f>Dane_baza!AS2104</f>
        <v>167732</v>
      </c>
      <c r="J2115" s="161">
        <f>Dane_baza!BX2104</f>
        <v>333209</v>
      </c>
      <c r="K2115" s="161">
        <f>Dane_baza!AT2104</f>
        <v>4959145</v>
      </c>
      <c r="L2115" s="161">
        <f>Dane_baza!AU2104</f>
        <v>0</v>
      </c>
      <c r="M2115" s="161">
        <f>Dane_baza!AV2104</f>
        <v>361608</v>
      </c>
      <c r="N2115" s="161">
        <f>Dane_baza!AY2104</f>
        <v>8531030</v>
      </c>
      <c r="O2115" s="161">
        <f>Dane_baza!AZ2104</f>
        <v>267623</v>
      </c>
      <c r="P2115" s="161">
        <f>Dane_baza!AW2104</f>
        <v>0</v>
      </c>
      <c r="Q2115" s="161">
        <f>Dane_baza!AX2104</f>
        <v>0</v>
      </c>
      <c r="R2115" s="212">
        <f t="shared" si="106"/>
        <v>21496561</v>
      </c>
      <c r="S2115" s="212">
        <f>Dane_baza!BU2104</f>
        <v>16660091.960000001</v>
      </c>
      <c r="T2115" s="212">
        <f>Dane_baza!BV2104</f>
        <v>242391.28</v>
      </c>
      <c r="U2115" s="212">
        <f>Dane_baza!BW2104</f>
        <v>6094077.7616548613</v>
      </c>
      <c r="V2115" s="212">
        <f t="shared" si="104"/>
        <v>22996561.001654863</v>
      </c>
      <c r="W2115" s="161">
        <f t="shared" si="105"/>
        <v>1500000.0016548634</v>
      </c>
      <c r="AA2115" s="36"/>
    </row>
    <row r="2116" spans="1:27" ht="14.45" x14ac:dyDescent="0.3">
      <c r="A2116" s="197" t="s">
        <v>1164</v>
      </c>
      <c r="B2116" s="197" t="s">
        <v>37</v>
      </c>
      <c r="C2116" s="197" t="s">
        <v>77</v>
      </c>
      <c r="D2116" s="197" t="s">
        <v>40</v>
      </c>
      <c r="E2116" s="197" t="s">
        <v>31</v>
      </c>
      <c r="F2116" s="195" t="s">
        <v>4997</v>
      </c>
      <c r="G2116" s="195" t="s">
        <v>1983</v>
      </c>
      <c r="H2116" s="161">
        <f>Dane_baza!AR2105</f>
        <v>16039936</v>
      </c>
      <c r="I2116" s="161">
        <f>Dane_baza!AS2105</f>
        <v>2454332</v>
      </c>
      <c r="J2116" s="161">
        <f>Dane_baza!BX2105</f>
        <v>693833</v>
      </c>
      <c r="K2116" s="161">
        <f>Dane_baza!AT2105</f>
        <v>3039678</v>
      </c>
      <c r="L2116" s="161">
        <f>Dane_baza!AU2105</f>
        <v>277075</v>
      </c>
      <c r="M2116" s="161">
        <f>Dane_baza!AV2105</f>
        <v>616434</v>
      </c>
      <c r="N2116" s="161">
        <f>Dane_baza!AY2105</f>
        <v>22858312</v>
      </c>
      <c r="O2116" s="161">
        <f>Dane_baza!AZ2105</f>
        <v>669869</v>
      </c>
      <c r="P2116" s="161">
        <f>Dane_baza!AW2105</f>
        <v>0</v>
      </c>
      <c r="Q2116" s="161">
        <f>Dane_baza!AX2105</f>
        <v>0</v>
      </c>
      <c r="R2116" s="212">
        <f t="shared" si="106"/>
        <v>46649469</v>
      </c>
      <c r="S2116" s="212">
        <f>Dane_baza!BU2105</f>
        <v>41416556.32</v>
      </c>
      <c r="T2116" s="212">
        <f>Dane_baza!BV2105</f>
        <v>3793765.18</v>
      </c>
      <c r="U2116" s="212">
        <f>Dane_baza!BW2105</f>
        <v>4439147.3100000024</v>
      </c>
      <c r="V2116" s="212">
        <f t="shared" si="104"/>
        <v>49649468.810000002</v>
      </c>
      <c r="W2116" s="161">
        <f t="shared" si="105"/>
        <v>2999999.8100000024</v>
      </c>
      <c r="AA2116" s="36"/>
    </row>
    <row r="2117" spans="1:27" ht="14.45" x14ac:dyDescent="0.3">
      <c r="A2117" s="197" t="s">
        <v>1164</v>
      </c>
      <c r="B2117" s="197" t="s">
        <v>37</v>
      </c>
      <c r="C2117" s="197" t="s">
        <v>90</v>
      </c>
      <c r="D2117" s="197" t="s">
        <v>40</v>
      </c>
      <c r="E2117" s="197" t="s">
        <v>31</v>
      </c>
      <c r="F2117" s="195" t="s">
        <v>4998</v>
      </c>
      <c r="G2117" s="195" t="s">
        <v>1984</v>
      </c>
      <c r="H2117" s="161">
        <f>Dane_baza!AR2106</f>
        <v>13793968</v>
      </c>
      <c r="I2117" s="161">
        <f>Dane_baza!AS2106</f>
        <v>321098</v>
      </c>
      <c r="J2117" s="161">
        <f>Dane_baza!BX2106</f>
        <v>710052</v>
      </c>
      <c r="K2117" s="161">
        <f>Dane_baza!AT2106</f>
        <v>10540575</v>
      </c>
      <c r="L2117" s="161">
        <f>Dane_baza!AU2106</f>
        <v>270633</v>
      </c>
      <c r="M2117" s="161">
        <f>Dane_baza!AV2106</f>
        <v>645002</v>
      </c>
      <c r="N2117" s="161">
        <f>Dane_baza!AY2106</f>
        <v>17510075</v>
      </c>
      <c r="O2117" s="161">
        <f>Dane_baza!AZ2106</f>
        <v>655272</v>
      </c>
      <c r="P2117" s="161">
        <f>Dane_baza!AW2106</f>
        <v>0</v>
      </c>
      <c r="Q2117" s="161">
        <f>Dane_baza!AX2106</f>
        <v>0</v>
      </c>
      <c r="R2117" s="212">
        <f t="shared" si="106"/>
        <v>44446675</v>
      </c>
      <c r="S2117" s="212">
        <f>Dane_baza!BU2106</f>
        <v>37732767.210000001</v>
      </c>
      <c r="T2117" s="212">
        <f>Dane_baza!BV2106</f>
        <v>626973.46</v>
      </c>
      <c r="U2117" s="212">
        <f>Dane_baza!BW2106</f>
        <v>9086934.1999999993</v>
      </c>
      <c r="V2117" s="212">
        <f t="shared" si="104"/>
        <v>47446674.870000005</v>
      </c>
      <c r="W2117" s="161">
        <f t="shared" si="105"/>
        <v>2999999.8700000048</v>
      </c>
      <c r="AA2117" s="36"/>
    </row>
    <row r="2118" spans="1:27" ht="14.45" x14ac:dyDescent="0.3">
      <c r="A2118" s="197" t="s">
        <v>1164</v>
      </c>
      <c r="B2118" s="197" t="s">
        <v>39</v>
      </c>
      <c r="C2118" s="197" t="s">
        <v>33</v>
      </c>
      <c r="D2118" s="197" t="s">
        <v>40</v>
      </c>
      <c r="E2118" s="197" t="s">
        <v>31</v>
      </c>
      <c r="F2118" s="195" t="s">
        <v>4999</v>
      </c>
      <c r="G2118" s="195" t="s">
        <v>1985</v>
      </c>
      <c r="H2118" s="161">
        <f>Dane_baza!AR2107</f>
        <v>7308842</v>
      </c>
      <c r="I2118" s="161">
        <f>Dane_baza!AS2107</f>
        <v>411037</v>
      </c>
      <c r="J2118" s="161">
        <f>Dane_baza!BX2107</f>
        <v>388047</v>
      </c>
      <c r="K2118" s="161">
        <f>Dane_baza!AT2107</f>
        <v>4908626</v>
      </c>
      <c r="L2118" s="161">
        <f>Dane_baza!AU2107</f>
        <v>0</v>
      </c>
      <c r="M2118" s="161">
        <f>Dane_baza!AV2107</f>
        <v>434529</v>
      </c>
      <c r="N2118" s="161">
        <f>Dane_baza!AY2107</f>
        <v>13119901</v>
      </c>
      <c r="O2118" s="161">
        <f>Dane_baza!AZ2107</f>
        <v>308172</v>
      </c>
      <c r="P2118" s="161">
        <f>Dane_baza!AW2107</f>
        <v>0</v>
      </c>
      <c r="Q2118" s="161">
        <f>Dane_baza!AX2107</f>
        <v>0</v>
      </c>
      <c r="R2118" s="212">
        <f t="shared" si="106"/>
        <v>26879154</v>
      </c>
      <c r="S2118" s="212">
        <f>Dane_baza!BU2107</f>
        <v>19821765.469999999</v>
      </c>
      <c r="T2118" s="212">
        <f>Dane_baza!BV2107</f>
        <v>430872.91</v>
      </c>
      <c r="U2118" s="212">
        <f>Dane_baza!BW2107</f>
        <v>8626515.2200000007</v>
      </c>
      <c r="V2118" s="212">
        <f t="shared" si="104"/>
        <v>28879153.600000001</v>
      </c>
      <c r="W2118" s="161">
        <f t="shared" si="105"/>
        <v>1999999.6000000015</v>
      </c>
      <c r="AA2118" s="36"/>
    </row>
    <row r="2119" spans="1:27" ht="14.45" x14ac:dyDescent="0.3">
      <c r="A2119" s="197" t="s">
        <v>1164</v>
      </c>
      <c r="B2119" s="197" t="s">
        <v>39</v>
      </c>
      <c r="C2119" s="197" t="s">
        <v>32</v>
      </c>
      <c r="D2119" s="197" t="s">
        <v>40</v>
      </c>
      <c r="E2119" s="197" t="s">
        <v>31</v>
      </c>
      <c r="F2119" s="195" t="s">
        <v>5000</v>
      </c>
      <c r="G2119" s="195" t="s">
        <v>1986</v>
      </c>
      <c r="H2119" s="161">
        <f>Dane_baza!AR2108</f>
        <v>62729823</v>
      </c>
      <c r="I2119" s="161">
        <f>Dane_baza!AS2108</f>
        <v>5438115</v>
      </c>
      <c r="J2119" s="161">
        <f>Dane_baza!BX2108</f>
        <v>2088296</v>
      </c>
      <c r="K2119" s="161">
        <f>Dane_baza!AT2108</f>
        <v>0</v>
      </c>
      <c r="L2119" s="161">
        <f>Dane_baza!AU2108</f>
        <v>380353</v>
      </c>
      <c r="M2119" s="161">
        <f>Dane_baza!AV2108</f>
        <v>1132883</v>
      </c>
      <c r="N2119" s="161">
        <f>Dane_baza!AY2108</f>
        <v>41455828</v>
      </c>
      <c r="O2119" s="161">
        <f>Dane_baza!AZ2108</f>
        <v>1849034</v>
      </c>
      <c r="P2119" s="161">
        <f>Dane_baza!AW2108</f>
        <v>0</v>
      </c>
      <c r="Q2119" s="161">
        <f>Dane_baza!AX2108</f>
        <v>0</v>
      </c>
      <c r="R2119" s="212">
        <f t="shared" si="106"/>
        <v>115074332</v>
      </c>
      <c r="S2119" s="212">
        <f>Dane_baza!BU2108</f>
        <v>115540814.17</v>
      </c>
      <c r="T2119" s="212">
        <f>Dane_baza!BV2108</f>
        <v>3310965.47</v>
      </c>
      <c r="U2119" s="212">
        <f>Dane_baza!BW2108</f>
        <v>1550400.16</v>
      </c>
      <c r="V2119" s="212">
        <f t="shared" si="104"/>
        <v>120402179.8</v>
      </c>
      <c r="W2119" s="161">
        <f t="shared" si="105"/>
        <v>5327847.799999997</v>
      </c>
      <c r="AA2119" s="36"/>
    </row>
    <row r="2120" spans="1:27" ht="14.45" x14ac:dyDescent="0.3">
      <c r="A2120" s="197" t="s">
        <v>1164</v>
      </c>
      <c r="B2120" s="197" t="s">
        <v>39</v>
      </c>
      <c r="C2120" s="197" t="s">
        <v>37</v>
      </c>
      <c r="D2120" s="197" t="s">
        <v>40</v>
      </c>
      <c r="E2120" s="197" t="s">
        <v>31</v>
      </c>
      <c r="F2120" s="195" t="s">
        <v>5001</v>
      </c>
      <c r="G2120" s="195" t="s">
        <v>1987</v>
      </c>
      <c r="H2120" s="161">
        <f>Dane_baza!AR2109</f>
        <v>14281538</v>
      </c>
      <c r="I2120" s="161">
        <f>Dane_baza!AS2109</f>
        <v>1264354</v>
      </c>
      <c r="J2120" s="161">
        <f>Dane_baza!BX2109</f>
        <v>641389</v>
      </c>
      <c r="K2120" s="161">
        <f>Dane_baza!AT2109</f>
        <v>4768427</v>
      </c>
      <c r="L2120" s="161">
        <f>Dane_baza!AU2109</f>
        <v>9961</v>
      </c>
      <c r="M2120" s="161">
        <f>Dane_baza!AV2109</f>
        <v>1063368</v>
      </c>
      <c r="N2120" s="161">
        <f>Dane_baza!AY2109</f>
        <v>23272454</v>
      </c>
      <c r="O2120" s="161">
        <f>Dane_baza!AZ2109</f>
        <v>681223</v>
      </c>
      <c r="P2120" s="161">
        <f>Dane_baza!AW2109</f>
        <v>0</v>
      </c>
      <c r="Q2120" s="161">
        <f>Dane_baza!AX2109</f>
        <v>0</v>
      </c>
      <c r="R2120" s="212">
        <f t="shared" si="106"/>
        <v>45982714</v>
      </c>
      <c r="S2120" s="212">
        <f>Dane_baza!BU2109</f>
        <v>35973621.509999998</v>
      </c>
      <c r="T2120" s="212">
        <f>Dane_baza!BV2109</f>
        <v>2023089.33</v>
      </c>
      <c r="U2120" s="212">
        <f>Dane_baza!BW2109</f>
        <v>10986003.171109468</v>
      </c>
      <c r="V2120" s="212">
        <f t="shared" si="104"/>
        <v>48982714.011109464</v>
      </c>
      <c r="W2120" s="161">
        <f t="shared" si="105"/>
        <v>3000000.0111094639</v>
      </c>
      <c r="AA2120" s="36"/>
    </row>
    <row r="2121" spans="1:27" ht="14.45" x14ac:dyDescent="0.3">
      <c r="A2121" s="197" t="s">
        <v>1164</v>
      </c>
      <c r="B2121" s="197" t="s">
        <v>39</v>
      </c>
      <c r="C2121" s="197" t="s">
        <v>39</v>
      </c>
      <c r="D2121" s="197" t="s">
        <v>36</v>
      </c>
      <c r="E2121" s="197" t="s">
        <v>31</v>
      </c>
      <c r="F2121" s="195" t="s">
        <v>5002</v>
      </c>
      <c r="G2121" s="195" t="s">
        <v>1988</v>
      </c>
      <c r="H2121" s="161">
        <f>Dane_baza!AR2110</f>
        <v>6645987</v>
      </c>
      <c r="I2121" s="161">
        <f>Dane_baza!AS2110</f>
        <v>1360042</v>
      </c>
      <c r="J2121" s="161">
        <f>Dane_baza!BX2110</f>
        <v>302767</v>
      </c>
      <c r="K2121" s="161">
        <f>Dane_baza!AT2110</f>
        <v>2124243</v>
      </c>
      <c r="L2121" s="161">
        <f>Dane_baza!AU2110</f>
        <v>0</v>
      </c>
      <c r="M2121" s="161">
        <f>Dane_baza!AV2110</f>
        <v>746763</v>
      </c>
      <c r="N2121" s="161">
        <f>Dane_baza!AY2110</f>
        <v>10287792</v>
      </c>
      <c r="O2121" s="161">
        <f>Dane_baza!AZ2110</f>
        <v>316282</v>
      </c>
      <c r="P2121" s="161">
        <f>Dane_baza!AW2110</f>
        <v>0</v>
      </c>
      <c r="Q2121" s="161">
        <f>Dane_baza!AX2110</f>
        <v>0</v>
      </c>
      <c r="R2121" s="212">
        <f t="shared" si="106"/>
        <v>21783876</v>
      </c>
      <c r="S2121" s="212">
        <f>Dane_baza!BU2110</f>
        <v>16286729.02</v>
      </c>
      <c r="T2121" s="212">
        <f>Dane_baza!BV2110</f>
        <v>1878500.35</v>
      </c>
      <c r="U2121" s="212">
        <f>Dane_baza!BW2110</f>
        <v>5118646.6312979087</v>
      </c>
      <c r="V2121" s="212">
        <f t="shared" si="104"/>
        <v>23283876.00129791</v>
      </c>
      <c r="W2121" s="161">
        <f t="shared" si="105"/>
        <v>1500000.0012979098</v>
      </c>
      <c r="AA2121" s="36"/>
    </row>
    <row r="2122" spans="1:27" ht="14.45" x14ac:dyDescent="0.3">
      <c r="A2122" s="197" t="s">
        <v>1164</v>
      </c>
      <c r="B2122" s="197" t="s">
        <v>39</v>
      </c>
      <c r="C2122" s="197" t="s">
        <v>42</v>
      </c>
      <c r="D2122" s="197" t="s">
        <v>36</v>
      </c>
      <c r="E2122" s="197" t="s">
        <v>31</v>
      </c>
      <c r="F2122" s="195" t="s">
        <v>5003</v>
      </c>
      <c r="G2122" s="195" t="s">
        <v>498</v>
      </c>
      <c r="H2122" s="161">
        <f>Dane_baza!AR2111</f>
        <v>10708339</v>
      </c>
      <c r="I2122" s="161">
        <f>Dane_baza!AS2111</f>
        <v>693591</v>
      </c>
      <c r="J2122" s="161">
        <f>Dane_baza!BX2111</f>
        <v>446811</v>
      </c>
      <c r="K2122" s="161">
        <f>Dane_baza!AT2111</f>
        <v>3153063</v>
      </c>
      <c r="L2122" s="161">
        <f>Dane_baza!AU2111</f>
        <v>0</v>
      </c>
      <c r="M2122" s="161">
        <f>Dane_baza!AV2111</f>
        <v>528500</v>
      </c>
      <c r="N2122" s="161">
        <f>Dane_baza!AY2111</f>
        <v>15548990</v>
      </c>
      <c r="O2122" s="161">
        <f>Dane_baza!AZ2111</f>
        <v>426575</v>
      </c>
      <c r="P2122" s="161">
        <f>Dane_baza!AW2111</f>
        <v>0</v>
      </c>
      <c r="Q2122" s="161">
        <f>Dane_baza!AX2111</f>
        <v>0</v>
      </c>
      <c r="R2122" s="212">
        <f t="shared" si="106"/>
        <v>31505869</v>
      </c>
      <c r="S2122" s="212">
        <f>Dane_baza!BU2111</f>
        <v>25662740.620000001</v>
      </c>
      <c r="T2122" s="212">
        <f>Dane_baza!BV2111</f>
        <v>1057476.1299999999</v>
      </c>
      <c r="U2122" s="212">
        <f>Dane_baza!BW2111</f>
        <v>7285652.0599999987</v>
      </c>
      <c r="V2122" s="212">
        <f t="shared" si="104"/>
        <v>34005868.810000002</v>
      </c>
      <c r="W2122" s="161">
        <f t="shared" si="105"/>
        <v>2499999.8100000024</v>
      </c>
      <c r="AA2122" s="36"/>
    </row>
    <row r="2123" spans="1:27" ht="14.45" x14ac:dyDescent="0.3">
      <c r="A2123" s="197" t="s">
        <v>1164</v>
      </c>
      <c r="B2123" s="197" t="s">
        <v>39</v>
      </c>
      <c r="C2123" s="197" t="s">
        <v>44</v>
      </c>
      <c r="D2123" s="197" t="s">
        <v>40</v>
      </c>
      <c r="E2123" s="197" t="s">
        <v>31</v>
      </c>
      <c r="F2123" s="195" t="s">
        <v>5004</v>
      </c>
      <c r="G2123" s="195" t="s">
        <v>1989</v>
      </c>
      <c r="H2123" s="161">
        <f>Dane_baza!AR2112</f>
        <v>4162558</v>
      </c>
      <c r="I2123" s="161">
        <f>Dane_baza!AS2112</f>
        <v>195225</v>
      </c>
      <c r="J2123" s="161">
        <f>Dane_baza!BX2112</f>
        <v>257540</v>
      </c>
      <c r="K2123" s="161">
        <f>Dane_baza!AT2112</f>
        <v>4555703</v>
      </c>
      <c r="L2123" s="161">
        <f>Dane_baza!AU2112</f>
        <v>0</v>
      </c>
      <c r="M2123" s="161">
        <f>Dane_baza!AV2112</f>
        <v>377029</v>
      </c>
      <c r="N2123" s="161">
        <f>Dane_baza!AY2112</f>
        <v>12544166</v>
      </c>
      <c r="O2123" s="161">
        <f>Dane_baza!AZ2112</f>
        <v>186525</v>
      </c>
      <c r="P2123" s="161">
        <f>Dane_baza!AW2112</f>
        <v>0</v>
      </c>
      <c r="Q2123" s="161">
        <f>Dane_baza!AX2112</f>
        <v>0</v>
      </c>
      <c r="R2123" s="212">
        <f t="shared" si="106"/>
        <v>22278746</v>
      </c>
      <c r="S2123" s="212">
        <f>Dane_baza!BU2112</f>
        <v>11744840.199999999</v>
      </c>
      <c r="T2123" s="212">
        <f>Dane_baza!BV2112</f>
        <v>263489.28000000003</v>
      </c>
      <c r="U2123" s="212">
        <f>Dane_baza!BW2112</f>
        <v>11770416.519232765</v>
      </c>
      <c r="V2123" s="212">
        <f t="shared" si="104"/>
        <v>23778745.999232762</v>
      </c>
      <c r="W2123" s="161">
        <f t="shared" si="105"/>
        <v>1499999.9992327616</v>
      </c>
      <c r="AA2123" s="36"/>
    </row>
    <row r="2124" spans="1:27" ht="14.45" x14ac:dyDescent="0.3">
      <c r="A2124" s="197" t="s">
        <v>1164</v>
      </c>
      <c r="B2124" s="197" t="s">
        <v>39</v>
      </c>
      <c r="C2124" s="197" t="s">
        <v>51</v>
      </c>
      <c r="D2124" s="197" t="s">
        <v>40</v>
      </c>
      <c r="E2124" s="197" t="s">
        <v>31</v>
      </c>
      <c r="F2124" s="195" t="s">
        <v>5005</v>
      </c>
      <c r="G2124" s="195" t="s">
        <v>1990</v>
      </c>
      <c r="H2124" s="161">
        <f>Dane_baza!AR2113</f>
        <v>8612676</v>
      </c>
      <c r="I2124" s="161">
        <f>Dane_baza!AS2113</f>
        <v>244725</v>
      </c>
      <c r="J2124" s="161">
        <f>Dane_baza!BX2113</f>
        <v>418667</v>
      </c>
      <c r="K2124" s="161">
        <f>Dane_baza!AT2113</f>
        <v>3050851</v>
      </c>
      <c r="L2124" s="161">
        <f>Dane_baza!AU2113</f>
        <v>167462</v>
      </c>
      <c r="M2124" s="161">
        <f>Dane_baza!AV2113</f>
        <v>449808</v>
      </c>
      <c r="N2124" s="161">
        <f>Dane_baza!AY2113</f>
        <v>12209905</v>
      </c>
      <c r="O2124" s="161">
        <f>Dane_baza!AZ2113</f>
        <v>350343</v>
      </c>
      <c r="P2124" s="161">
        <f>Dane_baza!AW2113</f>
        <v>0</v>
      </c>
      <c r="Q2124" s="161">
        <f>Dane_baza!AX2113</f>
        <v>0</v>
      </c>
      <c r="R2124" s="212">
        <f t="shared" si="106"/>
        <v>25504437</v>
      </c>
      <c r="S2124" s="212">
        <f>Dane_baza!BU2113</f>
        <v>21274604.66</v>
      </c>
      <c r="T2124" s="212">
        <f>Dane_baza!BV2113</f>
        <v>478939.31</v>
      </c>
      <c r="U2124" s="212">
        <f>Dane_baza!BW2113</f>
        <v>5750892.7299999986</v>
      </c>
      <c r="V2124" s="212">
        <f t="shared" si="104"/>
        <v>27504436.699999996</v>
      </c>
      <c r="W2124" s="161">
        <f t="shared" si="105"/>
        <v>1999999.6999999955</v>
      </c>
      <c r="AA2124" s="36"/>
    </row>
    <row r="2125" spans="1:27" ht="14.45" x14ac:dyDescent="0.3">
      <c r="A2125" s="197" t="s">
        <v>1164</v>
      </c>
      <c r="B2125" s="197" t="s">
        <v>42</v>
      </c>
      <c r="C2125" s="197" t="s">
        <v>33</v>
      </c>
      <c r="D2125" s="197" t="s">
        <v>36</v>
      </c>
      <c r="E2125" s="197" t="s">
        <v>31</v>
      </c>
      <c r="F2125" s="195" t="s">
        <v>5006</v>
      </c>
      <c r="G2125" s="195" t="s">
        <v>1991</v>
      </c>
      <c r="H2125" s="161">
        <f>Dane_baza!AR2114</f>
        <v>6120812</v>
      </c>
      <c r="I2125" s="161">
        <f>Dane_baza!AS2114</f>
        <v>254575</v>
      </c>
      <c r="J2125" s="161">
        <f>Dane_baza!BX2114</f>
        <v>279544</v>
      </c>
      <c r="K2125" s="161">
        <f>Dane_baza!AT2114</f>
        <v>2447555</v>
      </c>
      <c r="L2125" s="161">
        <f>Dane_baza!AU2114</f>
        <v>0</v>
      </c>
      <c r="M2125" s="161">
        <f>Dane_baza!AV2114</f>
        <v>206109</v>
      </c>
      <c r="N2125" s="161">
        <f>Dane_baza!AY2114</f>
        <v>10866790</v>
      </c>
      <c r="O2125" s="161">
        <f>Dane_baza!AZ2114</f>
        <v>319526</v>
      </c>
      <c r="P2125" s="161">
        <f>Dane_baza!AW2114</f>
        <v>0</v>
      </c>
      <c r="Q2125" s="161">
        <f>Dane_baza!AX2114</f>
        <v>0</v>
      </c>
      <c r="R2125" s="212">
        <f t="shared" si="106"/>
        <v>20494911</v>
      </c>
      <c r="S2125" s="212">
        <f>Dane_baza!BU2114</f>
        <v>15325031.82</v>
      </c>
      <c r="T2125" s="212">
        <f>Dane_baza!BV2114</f>
        <v>2809991.7</v>
      </c>
      <c r="U2125" s="212">
        <f>Dane_baza!BW2114</f>
        <v>3859887.4780200627</v>
      </c>
      <c r="V2125" s="212">
        <f t="shared" si="104"/>
        <v>21994910.99802006</v>
      </c>
      <c r="W2125" s="161">
        <f t="shared" si="105"/>
        <v>1499999.9980200604</v>
      </c>
      <c r="AA2125" s="36"/>
    </row>
    <row r="2126" spans="1:27" ht="14.45" x14ac:dyDescent="0.3">
      <c r="A2126" s="197" t="s">
        <v>1164</v>
      </c>
      <c r="B2126" s="197" t="s">
        <v>42</v>
      </c>
      <c r="C2126" s="197" t="s">
        <v>32</v>
      </c>
      <c r="D2126" s="197" t="s">
        <v>40</v>
      </c>
      <c r="E2126" s="197" t="s">
        <v>31</v>
      </c>
      <c r="F2126" s="195" t="s">
        <v>5007</v>
      </c>
      <c r="G2126" s="195" t="s">
        <v>1992</v>
      </c>
      <c r="H2126" s="161">
        <f>Dane_baza!AR2115</f>
        <v>29039802</v>
      </c>
      <c r="I2126" s="161">
        <f>Dane_baza!AS2115</f>
        <v>2192781</v>
      </c>
      <c r="J2126" s="161">
        <f>Dane_baza!BX2115</f>
        <v>1071661</v>
      </c>
      <c r="K2126" s="161">
        <f>Dane_baza!AT2115</f>
        <v>364773</v>
      </c>
      <c r="L2126" s="161">
        <f>Dane_baza!AU2115</f>
        <v>896775</v>
      </c>
      <c r="M2126" s="161">
        <f>Dane_baza!AV2115</f>
        <v>937591</v>
      </c>
      <c r="N2126" s="161">
        <f>Dane_baza!AY2115</f>
        <v>33564220</v>
      </c>
      <c r="O2126" s="161">
        <f>Dane_baza!AZ2115</f>
        <v>1148348</v>
      </c>
      <c r="P2126" s="161">
        <f>Dane_baza!AW2115</f>
        <v>0</v>
      </c>
      <c r="Q2126" s="161">
        <f>Dane_baza!AX2115</f>
        <v>0</v>
      </c>
      <c r="R2126" s="212">
        <f t="shared" si="106"/>
        <v>69215951</v>
      </c>
      <c r="S2126" s="212">
        <f>Dane_baza!BU2115</f>
        <v>71426440.390000001</v>
      </c>
      <c r="T2126" s="212">
        <f>Dane_baza!BV2115</f>
        <v>2890488.88</v>
      </c>
      <c r="U2126" s="212">
        <f>Dane_baza!BW2115</f>
        <v>0</v>
      </c>
      <c r="V2126" s="212">
        <f t="shared" si="104"/>
        <v>74316929.269999996</v>
      </c>
      <c r="W2126" s="161">
        <f t="shared" si="105"/>
        <v>5100978.2699999958</v>
      </c>
      <c r="AA2126" s="36"/>
    </row>
    <row r="2127" spans="1:27" ht="14.45" x14ac:dyDescent="0.3">
      <c r="A2127" s="197" t="s">
        <v>1164</v>
      </c>
      <c r="B2127" s="197" t="s">
        <v>42</v>
      </c>
      <c r="C2127" s="197" t="s">
        <v>37</v>
      </c>
      <c r="D2127" s="197" t="s">
        <v>36</v>
      </c>
      <c r="E2127" s="197" t="s">
        <v>31</v>
      </c>
      <c r="F2127" s="195" t="s">
        <v>5008</v>
      </c>
      <c r="G2127" s="195" t="s">
        <v>1993</v>
      </c>
      <c r="H2127" s="161">
        <f>Dane_baza!AR2116</f>
        <v>7286098</v>
      </c>
      <c r="I2127" s="161">
        <f>Dane_baza!AS2116</f>
        <v>115294</v>
      </c>
      <c r="J2127" s="161">
        <f>Dane_baza!BX2116</f>
        <v>373678</v>
      </c>
      <c r="K2127" s="161">
        <f>Dane_baza!AT2116</f>
        <v>2010498</v>
      </c>
      <c r="L2127" s="161">
        <f>Dane_baza!AU2116</f>
        <v>9005</v>
      </c>
      <c r="M2127" s="161">
        <f>Dane_baza!AV2116</f>
        <v>730894</v>
      </c>
      <c r="N2127" s="161">
        <f>Dane_baza!AY2116</f>
        <v>11460575</v>
      </c>
      <c r="O2127" s="161">
        <f>Dane_baza!AZ2116</f>
        <v>343856</v>
      </c>
      <c r="P2127" s="161">
        <f>Dane_baza!AW2116</f>
        <v>0</v>
      </c>
      <c r="Q2127" s="161">
        <f>Dane_baza!AX2116</f>
        <v>0</v>
      </c>
      <c r="R2127" s="212">
        <f t="shared" si="106"/>
        <v>22329898</v>
      </c>
      <c r="S2127" s="212">
        <f>Dane_baza!BU2116</f>
        <v>17426858.170000002</v>
      </c>
      <c r="T2127" s="212">
        <f>Dane_baza!BV2116</f>
        <v>156983.70000000001</v>
      </c>
      <c r="U2127" s="212">
        <f>Dane_baza!BW2116</f>
        <v>6746056.1399092237</v>
      </c>
      <c r="V2127" s="212">
        <f t="shared" si="104"/>
        <v>24329898.009909224</v>
      </c>
      <c r="W2127" s="161">
        <f t="shared" si="105"/>
        <v>2000000.0099092238</v>
      </c>
      <c r="AA2127" s="36"/>
    </row>
    <row r="2128" spans="1:27" ht="14.45" x14ac:dyDescent="0.3">
      <c r="A2128" s="197" t="s">
        <v>1164</v>
      </c>
      <c r="B2128" s="197" t="s">
        <v>42</v>
      </c>
      <c r="C2128" s="197" t="s">
        <v>39</v>
      </c>
      <c r="D2128" s="197" t="s">
        <v>40</v>
      </c>
      <c r="E2128" s="197" t="s">
        <v>31</v>
      </c>
      <c r="F2128" s="195" t="s">
        <v>5009</v>
      </c>
      <c r="G2128" s="195" t="s">
        <v>1994</v>
      </c>
      <c r="H2128" s="161">
        <f>Dane_baza!AR2117</f>
        <v>17318223</v>
      </c>
      <c r="I2128" s="161">
        <f>Dane_baza!AS2117</f>
        <v>1440271</v>
      </c>
      <c r="J2128" s="161">
        <f>Dane_baza!BX2117</f>
        <v>735469</v>
      </c>
      <c r="K2128" s="161">
        <f>Dane_baza!AT2117</f>
        <v>4584024</v>
      </c>
      <c r="L2128" s="161">
        <f>Dane_baza!AU2117</f>
        <v>180519</v>
      </c>
      <c r="M2128" s="161">
        <f>Dane_baza!AV2117</f>
        <v>673633</v>
      </c>
      <c r="N2128" s="161">
        <f>Dane_baza!AY2117</f>
        <v>23777434</v>
      </c>
      <c r="O2128" s="161">
        <f>Dane_baza!AZ2117</f>
        <v>742858</v>
      </c>
      <c r="P2128" s="161">
        <f>Dane_baza!AW2117</f>
        <v>0</v>
      </c>
      <c r="Q2128" s="161">
        <f>Dane_baza!AX2117</f>
        <v>0</v>
      </c>
      <c r="R2128" s="212">
        <f t="shared" si="106"/>
        <v>49452431</v>
      </c>
      <c r="S2128" s="212">
        <f>Dane_baza!BU2117</f>
        <v>40619247.310000002</v>
      </c>
      <c r="T2128" s="212">
        <f>Dane_baza!BV2117</f>
        <v>1652502.1</v>
      </c>
      <c r="U2128" s="212">
        <f>Dane_baza!BW2117</f>
        <v>10180681.429999998</v>
      </c>
      <c r="V2128" s="212">
        <f t="shared" ref="V2128:V2191" si="107">SUM(S2128:U2128)</f>
        <v>52452430.840000004</v>
      </c>
      <c r="W2128" s="161">
        <f t="shared" ref="W2128:W2191" si="108">V2128-R2128</f>
        <v>2999999.8400000036</v>
      </c>
      <c r="AA2128" s="36"/>
    </row>
    <row r="2129" spans="1:27" ht="14.45" x14ac:dyDescent="0.3">
      <c r="A2129" s="197" t="s">
        <v>1164</v>
      </c>
      <c r="B2129" s="197" t="s">
        <v>42</v>
      </c>
      <c r="C2129" s="197" t="s">
        <v>42</v>
      </c>
      <c r="D2129" s="197" t="s">
        <v>40</v>
      </c>
      <c r="E2129" s="197" t="s">
        <v>31</v>
      </c>
      <c r="F2129" s="195" t="s">
        <v>5010</v>
      </c>
      <c r="G2129" s="195" t="s">
        <v>1995</v>
      </c>
      <c r="H2129" s="161">
        <f>Dane_baza!AR2118</f>
        <v>7003039</v>
      </c>
      <c r="I2129" s="161">
        <f>Dane_baza!AS2118</f>
        <v>206836</v>
      </c>
      <c r="J2129" s="161">
        <f>Dane_baza!BX2118</f>
        <v>363598</v>
      </c>
      <c r="K2129" s="161">
        <f>Dane_baza!AT2118</f>
        <v>2843866</v>
      </c>
      <c r="L2129" s="161">
        <f>Dane_baza!AU2118</f>
        <v>0</v>
      </c>
      <c r="M2129" s="161">
        <f>Dane_baza!AV2118</f>
        <v>414549</v>
      </c>
      <c r="N2129" s="161">
        <f>Dane_baza!AY2118</f>
        <v>13330400</v>
      </c>
      <c r="O2129" s="161">
        <f>Dane_baza!AZ2118</f>
        <v>446039</v>
      </c>
      <c r="P2129" s="161">
        <f>Dane_baza!AW2118</f>
        <v>0</v>
      </c>
      <c r="Q2129" s="161">
        <f>Dane_baza!AX2118</f>
        <v>0</v>
      </c>
      <c r="R2129" s="212">
        <f t="shared" ref="R2129:R2192" si="109">SUM(H2129:Q2129)</f>
        <v>24608327</v>
      </c>
      <c r="S2129" s="212">
        <f>Dane_baza!BU2118</f>
        <v>18450000.399999999</v>
      </c>
      <c r="T2129" s="212">
        <f>Dane_baza!BV2118</f>
        <v>442481.71</v>
      </c>
      <c r="U2129" s="212">
        <f>Dane_baza!BW2118</f>
        <v>7715844.8931481149</v>
      </c>
      <c r="V2129" s="212">
        <f t="shared" si="107"/>
        <v>26608327.003148116</v>
      </c>
      <c r="W2129" s="161">
        <f t="shared" si="108"/>
        <v>2000000.0031481162</v>
      </c>
      <c r="AA2129" s="36"/>
    </row>
    <row r="2130" spans="1:27" ht="14.45" x14ac:dyDescent="0.3">
      <c r="A2130" s="197" t="s">
        <v>1164</v>
      </c>
      <c r="B2130" s="197" t="s">
        <v>44</v>
      </c>
      <c r="C2130" s="197" t="s">
        <v>33</v>
      </c>
      <c r="D2130" s="197" t="s">
        <v>40</v>
      </c>
      <c r="E2130" s="197" t="s">
        <v>31</v>
      </c>
      <c r="F2130" s="195" t="s">
        <v>5011</v>
      </c>
      <c r="G2130" s="195" t="s">
        <v>1996</v>
      </c>
      <c r="H2130" s="161">
        <f>Dane_baza!AR2119</f>
        <v>6704167</v>
      </c>
      <c r="I2130" s="161">
        <f>Dane_baza!AS2119</f>
        <v>313772</v>
      </c>
      <c r="J2130" s="161">
        <f>Dane_baza!BX2119</f>
        <v>411120</v>
      </c>
      <c r="K2130" s="161">
        <f>Dane_baza!AT2119</f>
        <v>7525753</v>
      </c>
      <c r="L2130" s="161">
        <f>Dane_baza!AU2119</f>
        <v>0</v>
      </c>
      <c r="M2130" s="161">
        <f>Dane_baza!AV2119</f>
        <v>989423</v>
      </c>
      <c r="N2130" s="161">
        <f>Dane_baza!AY2119</f>
        <v>14441230</v>
      </c>
      <c r="O2130" s="161">
        <f>Dane_baza!AZ2119</f>
        <v>345477</v>
      </c>
      <c r="P2130" s="161">
        <f>Dane_baza!AW2119</f>
        <v>0</v>
      </c>
      <c r="Q2130" s="161">
        <f>Dane_baza!AX2119</f>
        <v>0</v>
      </c>
      <c r="R2130" s="212">
        <f t="shared" si="109"/>
        <v>30730942</v>
      </c>
      <c r="S2130" s="212">
        <f>Dane_baza!BU2119</f>
        <v>18831366.34</v>
      </c>
      <c r="T2130" s="212">
        <f>Dane_baza!BV2119</f>
        <v>297091.38</v>
      </c>
      <c r="U2130" s="212">
        <f>Dane_baza!BW2119</f>
        <v>13602484.119999997</v>
      </c>
      <c r="V2130" s="212">
        <f t="shared" si="107"/>
        <v>32730941.839999996</v>
      </c>
      <c r="W2130" s="161">
        <f t="shared" si="108"/>
        <v>1999999.8399999961</v>
      </c>
      <c r="AA2130" s="36"/>
    </row>
    <row r="2131" spans="1:27" ht="14.45" x14ac:dyDescent="0.3">
      <c r="A2131" s="197" t="s">
        <v>1164</v>
      </c>
      <c r="B2131" s="197" t="s">
        <v>44</v>
      </c>
      <c r="C2131" s="197" t="s">
        <v>32</v>
      </c>
      <c r="D2131" s="197" t="s">
        <v>40</v>
      </c>
      <c r="E2131" s="197" t="s">
        <v>31</v>
      </c>
      <c r="F2131" s="195" t="s">
        <v>5012</v>
      </c>
      <c r="G2131" s="195" t="s">
        <v>1361</v>
      </c>
      <c r="H2131" s="161">
        <f>Dane_baza!AR2120</f>
        <v>71472228</v>
      </c>
      <c r="I2131" s="161">
        <f>Dane_baza!AS2120</f>
        <v>4943931</v>
      </c>
      <c r="J2131" s="161">
        <f>Dane_baza!BX2120</f>
        <v>2418151</v>
      </c>
      <c r="K2131" s="161">
        <f>Dane_baza!AT2120</f>
        <v>144782</v>
      </c>
      <c r="L2131" s="161">
        <f>Dane_baza!AU2120</f>
        <v>882040</v>
      </c>
      <c r="M2131" s="161">
        <f>Dane_baza!AV2120</f>
        <v>2155491</v>
      </c>
      <c r="N2131" s="161">
        <f>Dane_baza!AY2120</f>
        <v>73928721</v>
      </c>
      <c r="O2131" s="161">
        <f>Dane_baza!AZ2120</f>
        <v>2554587</v>
      </c>
      <c r="P2131" s="161">
        <f>Dane_baza!AW2120</f>
        <v>0</v>
      </c>
      <c r="Q2131" s="161">
        <f>Dane_baza!AX2120</f>
        <v>0</v>
      </c>
      <c r="R2131" s="212">
        <f t="shared" si="109"/>
        <v>158499931</v>
      </c>
      <c r="S2131" s="212">
        <f>Dane_baza!BU2120</f>
        <v>159665992.06</v>
      </c>
      <c r="T2131" s="212">
        <f>Dane_baza!BV2120</f>
        <v>5135695.71</v>
      </c>
      <c r="U2131" s="212">
        <f>Dane_baza!BW2120</f>
        <v>2888059.97</v>
      </c>
      <c r="V2131" s="212">
        <f t="shared" si="107"/>
        <v>167689747.74000001</v>
      </c>
      <c r="W2131" s="161">
        <f t="shared" si="108"/>
        <v>9189816.7400000095</v>
      </c>
      <c r="AA2131" s="36"/>
    </row>
    <row r="2132" spans="1:27" ht="14.45" x14ac:dyDescent="0.3">
      <c r="A2132" s="197" t="s">
        <v>1164</v>
      </c>
      <c r="B2132" s="197" t="s">
        <v>44</v>
      </c>
      <c r="C2132" s="197" t="s">
        <v>37</v>
      </c>
      <c r="D2132" s="197" t="s">
        <v>36</v>
      </c>
      <c r="E2132" s="197" t="s">
        <v>31</v>
      </c>
      <c r="F2132" s="195" t="s">
        <v>5013</v>
      </c>
      <c r="G2132" s="195" t="s">
        <v>1997</v>
      </c>
      <c r="H2132" s="161">
        <f>Dane_baza!AR2121</f>
        <v>10504316</v>
      </c>
      <c r="I2132" s="161">
        <f>Dane_baza!AS2121</f>
        <v>158232</v>
      </c>
      <c r="J2132" s="161">
        <f>Dane_baza!BX2121</f>
        <v>394906</v>
      </c>
      <c r="K2132" s="161">
        <f>Dane_baza!AT2121</f>
        <v>2864475</v>
      </c>
      <c r="L2132" s="161">
        <f>Dane_baza!AU2121</f>
        <v>0</v>
      </c>
      <c r="M2132" s="161">
        <f>Dane_baza!AV2121</f>
        <v>283068</v>
      </c>
      <c r="N2132" s="161">
        <f>Dane_baza!AY2121</f>
        <v>12151331</v>
      </c>
      <c r="O2132" s="161">
        <f>Dane_baza!AZ2121</f>
        <v>384405</v>
      </c>
      <c r="P2132" s="161">
        <f>Dane_baza!AW2121</f>
        <v>0</v>
      </c>
      <c r="Q2132" s="161">
        <f>Dane_baza!AX2121</f>
        <v>0</v>
      </c>
      <c r="R2132" s="212">
        <f t="shared" si="109"/>
        <v>26740733</v>
      </c>
      <c r="S2132" s="212">
        <f>Dane_baza!BU2121</f>
        <v>21836202.379999999</v>
      </c>
      <c r="T2132" s="212">
        <f>Dane_baza!BV2121</f>
        <v>243926.26</v>
      </c>
      <c r="U2132" s="212">
        <f>Dane_baza!BW2121</f>
        <v>6660604.3577454463</v>
      </c>
      <c r="V2132" s="212">
        <f t="shared" si="107"/>
        <v>28740732.997745447</v>
      </c>
      <c r="W2132" s="161">
        <f t="shared" si="108"/>
        <v>1999999.9977454469</v>
      </c>
      <c r="AA2132" s="36"/>
    </row>
    <row r="2133" spans="1:27" ht="14.45" x14ac:dyDescent="0.3">
      <c r="A2133" s="197" t="s">
        <v>1164</v>
      </c>
      <c r="B2133" s="197" t="s">
        <v>44</v>
      </c>
      <c r="C2133" s="197" t="s">
        <v>39</v>
      </c>
      <c r="D2133" s="197" t="s">
        <v>40</v>
      </c>
      <c r="E2133" s="197" t="s">
        <v>31</v>
      </c>
      <c r="F2133" s="195" t="s">
        <v>5014</v>
      </c>
      <c r="G2133" s="195" t="s">
        <v>1998</v>
      </c>
      <c r="H2133" s="161">
        <f>Dane_baza!AR2122</f>
        <v>8421734</v>
      </c>
      <c r="I2133" s="161">
        <f>Dane_baza!AS2122</f>
        <v>528854</v>
      </c>
      <c r="J2133" s="161">
        <f>Dane_baza!BX2122</f>
        <v>524914</v>
      </c>
      <c r="K2133" s="161">
        <f>Dane_baza!AT2122</f>
        <v>10113868</v>
      </c>
      <c r="L2133" s="161">
        <f>Dane_baza!AU2122</f>
        <v>15283</v>
      </c>
      <c r="M2133" s="161">
        <f>Dane_baza!AV2122</f>
        <v>858260</v>
      </c>
      <c r="N2133" s="161">
        <f>Dane_baza!AY2122</f>
        <v>15101014</v>
      </c>
      <c r="O2133" s="161">
        <f>Dane_baza!AZ2122</f>
        <v>476856</v>
      </c>
      <c r="P2133" s="161">
        <f>Dane_baza!AW2122</f>
        <v>0</v>
      </c>
      <c r="Q2133" s="161">
        <f>Dane_baza!AX2122</f>
        <v>0</v>
      </c>
      <c r="R2133" s="212">
        <f t="shared" si="109"/>
        <v>36040783</v>
      </c>
      <c r="S2133" s="212">
        <f>Dane_baza!BU2122</f>
        <v>24035470.5</v>
      </c>
      <c r="T2133" s="212">
        <f>Dane_baza!BV2122</f>
        <v>716861.86</v>
      </c>
      <c r="U2133" s="212">
        <f>Dane_baza!BW2122</f>
        <v>13788450.639975782</v>
      </c>
      <c r="V2133" s="212">
        <f t="shared" si="107"/>
        <v>38540782.999975786</v>
      </c>
      <c r="W2133" s="161">
        <f t="shared" si="108"/>
        <v>2499999.9999757856</v>
      </c>
      <c r="AA2133" s="36"/>
    </row>
    <row r="2134" spans="1:27" ht="14.45" x14ac:dyDescent="0.3">
      <c r="A2134" s="197" t="s">
        <v>1164</v>
      </c>
      <c r="B2134" s="197" t="s">
        <v>51</v>
      </c>
      <c r="C2134" s="197" t="s">
        <v>33</v>
      </c>
      <c r="D2134" s="197" t="s">
        <v>36</v>
      </c>
      <c r="E2134" s="197" t="s">
        <v>31</v>
      </c>
      <c r="F2134" s="195" t="s">
        <v>5015</v>
      </c>
      <c r="G2134" s="195" t="s">
        <v>1999</v>
      </c>
      <c r="H2134" s="161">
        <f>Dane_baza!AR2123</f>
        <v>13821502</v>
      </c>
      <c r="I2134" s="161">
        <f>Dane_baza!AS2123</f>
        <v>604452</v>
      </c>
      <c r="J2134" s="161">
        <f>Dane_baza!BX2123</f>
        <v>577567</v>
      </c>
      <c r="K2134" s="161">
        <f>Dane_baza!AT2123</f>
        <v>6085884</v>
      </c>
      <c r="L2134" s="161">
        <f>Dane_baza!AU2123</f>
        <v>0</v>
      </c>
      <c r="M2134" s="161">
        <f>Dane_baza!AV2123</f>
        <v>888986</v>
      </c>
      <c r="N2134" s="161">
        <f>Dane_baza!AY2123</f>
        <v>16141861</v>
      </c>
      <c r="O2134" s="161">
        <f>Dane_baza!AZ2123</f>
        <v>489832</v>
      </c>
      <c r="P2134" s="161">
        <f>Dane_baza!AW2123</f>
        <v>0</v>
      </c>
      <c r="Q2134" s="161">
        <f>Dane_baza!AX2123</f>
        <v>0</v>
      </c>
      <c r="R2134" s="212">
        <f t="shared" si="109"/>
        <v>38610084</v>
      </c>
      <c r="S2134" s="212">
        <f>Dane_baza!BU2123</f>
        <v>30104395.920000002</v>
      </c>
      <c r="T2134" s="212">
        <f>Dane_baza!BV2123</f>
        <v>3038340.27</v>
      </c>
      <c r="U2134" s="212">
        <f>Dane_baza!BW2123</f>
        <v>8467347.8096971512</v>
      </c>
      <c r="V2134" s="212">
        <f t="shared" si="107"/>
        <v>41610083.999697149</v>
      </c>
      <c r="W2134" s="161">
        <f t="shared" si="108"/>
        <v>2999999.9996971488</v>
      </c>
      <c r="AA2134" s="36"/>
    </row>
    <row r="2135" spans="1:27" ht="14.45" x14ac:dyDescent="0.3">
      <c r="A2135" s="197" t="s">
        <v>1164</v>
      </c>
      <c r="B2135" s="197" t="s">
        <v>51</v>
      </c>
      <c r="C2135" s="197" t="s">
        <v>32</v>
      </c>
      <c r="D2135" s="197" t="s">
        <v>36</v>
      </c>
      <c r="E2135" s="197" t="s">
        <v>31</v>
      </c>
      <c r="F2135" s="195" t="s">
        <v>5016</v>
      </c>
      <c r="G2135" s="195" t="s">
        <v>761</v>
      </c>
      <c r="H2135" s="161">
        <f>Dane_baza!AR2124</f>
        <v>8200714</v>
      </c>
      <c r="I2135" s="161">
        <f>Dane_baza!AS2124</f>
        <v>341305</v>
      </c>
      <c r="J2135" s="161">
        <f>Dane_baza!BX2124</f>
        <v>321248</v>
      </c>
      <c r="K2135" s="161">
        <f>Dane_baza!AT2124</f>
        <v>4466743</v>
      </c>
      <c r="L2135" s="161">
        <f>Dane_baza!AU2124</f>
        <v>146379</v>
      </c>
      <c r="M2135" s="161">
        <f>Dane_baza!AV2124</f>
        <v>483574</v>
      </c>
      <c r="N2135" s="161">
        <f>Dane_baza!AY2124</f>
        <v>10120246</v>
      </c>
      <c r="O2135" s="161">
        <f>Dane_baza!AZ2124</f>
        <v>322770</v>
      </c>
      <c r="P2135" s="161">
        <f>Dane_baza!AW2124</f>
        <v>0</v>
      </c>
      <c r="Q2135" s="161">
        <f>Dane_baza!AX2124</f>
        <v>0</v>
      </c>
      <c r="R2135" s="212">
        <f t="shared" si="109"/>
        <v>24402979</v>
      </c>
      <c r="S2135" s="212">
        <f>Dane_baza!BU2124</f>
        <v>18000371.129999999</v>
      </c>
      <c r="T2135" s="212">
        <f>Dane_baza!BV2124</f>
        <v>720886.75</v>
      </c>
      <c r="U2135" s="212">
        <f>Dane_baza!BW2124</f>
        <v>7181720.9000000013</v>
      </c>
      <c r="V2135" s="212">
        <f t="shared" si="107"/>
        <v>25902978.780000001</v>
      </c>
      <c r="W2135" s="161">
        <f t="shared" si="108"/>
        <v>1499999.7800000012</v>
      </c>
      <c r="AA2135" s="36"/>
    </row>
    <row r="2136" spans="1:27" ht="14.45" x14ac:dyDescent="0.3">
      <c r="A2136" s="197" t="s">
        <v>1164</v>
      </c>
      <c r="B2136" s="197" t="s">
        <v>51</v>
      </c>
      <c r="C2136" s="197" t="s">
        <v>37</v>
      </c>
      <c r="D2136" s="197" t="s">
        <v>36</v>
      </c>
      <c r="E2136" s="197" t="s">
        <v>31</v>
      </c>
      <c r="F2136" s="195" t="s">
        <v>5017</v>
      </c>
      <c r="G2136" s="195" t="s">
        <v>2000</v>
      </c>
      <c r="H2136" s="161">
        <f>Dane_baza!AR2125</f>
        <v>5132252</v>
      </c>
      <c r="I2136" s="161">
        <f>Dane_baza!AS2125</f>
        <v>212504</v>
      </c>
      <c r="J2136" s="161">
        <f>Dane_baza!BX2125</f>
        <v>263900</v>
      </c>
      <c r="K2136" s="161">
        <f>Dane_baza!AT2125</f>
        <v>3373347</v>
      </c>
      <c r="L2136" s="161">
        <f>Dane_baza!AU2125</f>
        <v>0</v>
      </c>
      <c r="M2136" s="161">
        <f>Dane_baza!AV2125</f>
        <v>783304</v>
      </c>
      <c r="N2136" s="161">
        <f>Dane_baza!AY2125</f>
        <v>10542388</v>
      </c>
      <c r="O2136" s="161">
        <f>Dane_baza!AZ2125</f>
        <v>253026</v>
      </c>
      <c r="P2136" s="161">
        <f>Dane_baza!AW2125</f>
        <v>0</v>
      </c>
      <c r="Q2136" s="161">
        <f>Dane_baza!AX2125</f>
        <v>0</v>
      </c>
      <c r="R2136" s="212">
        <f t="shared" si="109"/>
        <v>20560721</v>
      </c>
      <c r="S2136" s="212">
        <f>Dane_baza!BU2125</f>
        <v>13407998.85</v>
      </c>
      <c r="T2136" s="212">
        <f>Dane_baza!BV2125</f>
        <v>399343.23</v>
      </c>
      <c r="U2136" s="212">
        <f>Dane_baza!BW2125</f>
        <v>8253378.6499999994</v>
      </c>
      <c r="V2136" s="212">
        <f t="shared" si="107"/>
        <v>22060720.73</v>
      </c>
      <c r="W2136" s="161">
        <f t="shared" si="108"/>
        <v>1499999.7300000004</v>
      </c>
      <c r="AA2136" s="36"/>
    </row>
    <row r="2137" spans="1:27" ht="14.45" x14ac:dyDescent="0.3">
      <c r="A2137" s="197" t="s">
        <v>1164</v>
      </c>
      <c r="B2137" s="197" t="s">
        <v>51</v>
      </c>
      <c r="C2137" s="197" t="s">
        <v>39</v>
      </c>
      <c r="D2137" s="197" t="s">
        <v>36</v>
      </c>
      <c r="E2137" s="197" t="s">
        <v>31</v>
      </c>
      <c r="F2137" s="195" t="s">
        <v>5018</v>
      </c>
      <c r="G2137" s="195" t="s">
        <v>2001</v>
      </c>
      <c r="H2137" s="161">
        <f>Dane_baza!AR2126</f>
        <v>10938918</v>
      </c>
      <c r="I2137" s="161">
        <f>Dane_baza!AS2126</f>
        <v>129540</v>
      </c>
      <c r="J2137" s="161">
        <f>Dane_baza!BX2126</f>
        <v>526105</v>
      </c>
      <c r="K2137" s="161">
        <f>Dane_baza!AT2126</f>
        <v>9777855</v>
      </c>
      <c r="L2137" s="161">
        <f>Dane_baza!AU2126</f>
        <v>501944</v>
      </c>
      <c r="M2137" s="161">
        <f>Dane_baza!AV2126</f>
        <v>415155</v>
      </c>
      <c r="N2137" s="161">
        <f>Dane_baza!AY2126</f>
        <v>18386814</v>
      </c>
      <c r="O2137" s="161">
        <f>Dane_baza!AZ2126</f>
        <v>543357</v>
      </c>
      <c r="P2137" s="161">
        <f>Dane_baza!AW2126</f>
        <v>0</v>
      </c>
      <c r="Q2137" s="161">
        <f>Dane_baza!AX2126</f>
        <v>0</v>
      </c>
      <c r="R2137" s="212">
        <f t="shared" si="109"/>
        <v>41219688</v>
      </c>
      <c r="S2137" s="212">
        <f>Dane_baza!BU2126</f>
        <v>27863268.039999999</v>
      </c>
      <c r="T2137" s="212">
        <f>Dane_baza!BV2126</f>
        <v>133150.67000000001</v>
      </c>
      <c r="U2137" s="212">
        <f>Dane_baza!BW2126</f>
        <v>16223269.284999276</v>
      </c>
      <c r="V2137" s="212">
        <f t="shared" si="107"/>
        <v>44219687.994999275</v>
      </c>
      <c r="W2137" s="161">
        <f t="shared" si="108"/>
        <v>2999999.9949992746</v>
      </c>
      <c r="AA2137" s="36"/>
    </row>
    <row r="2138" spans="1:27" ht="14.45" x14ac:dyDescent="0.3">
      <c r="A2138" s="197" t="s">
        <v>1164</v>
      </c>
      <c r="B2138" s="197" t="s">
        <v>51</v>
      </c>
      <c r="C2138" s="197" t="s">
        <v>42</v>
      </c>
      <c r="D2138" s="197" t="s">
        <v>36</v>
      </c>
      <c r="E2138" s="197" t="s">
        <v>31</v>
      </c>
      <c r="F2138" s="195" t="s">
        <v>5019</v>
      </c>
      <c r="G2138" s="195" t="s">
        <v>2002</v>
      </c>
      <c r="H2138" s="161">
        <f>Dane_baza!AR2127</f>
        <v>9073206</v>
      </c>
      <c r="I2138" s="161">
        <f>Dane_baza!AS2127</f>
        <v>228066</v>
      </c>
      <c r="J2138" s="161">
        <f>Dane_baza!BX2127</f>
        <v>390730</v>
      </c>
      <c r="K2138" s="161">
        <f>Dane_baza!AT2127</f>
        <v>6635808</v>
      </c>
      <c r="L2138" s="161">
        <f>Dane_baza!AU2127</f>
        <v>0</v>
      </c>
      <c r="M2138" s="161">
        <f>Dane_baza!AV2127</f>
        <v>786105</v>
      </c>
      <c r="N2138" s="161">
        <f>Dane_baza!AY2127</f>
        <v>10807391</v>
      </c>
      <c r="O2138" s="161">
        <f>Dane_baza!AZ2127</f>
        <v>266001</v>
      </c>
      <c r="P2138" s="161">
        <f>Dane_baza!AW2127</f>
        <v>0</v>
      </c>
      <c r="Q2138" s="161">
        <f>Dane_baza!AX2127</f>
        <v>0</v>
      </c>
      <c r="R2138" s="212">
        <f t="shared" si="109"/>
        <v>28187307</v>
      </c>
      <c r="S2138" s="212">
        <f>Dane_baza!BU2127</f>
        <v>21146091.010000002</v>
      </c>
      <c r="T2138" s="212">
        <f>Dane_baza!BV2127</f>
        <v>899244.96</v>
      </c>
      <c r="U2138" s="212">
        <f>Dane_baza!BW2127</f>
        <v>8141971.0278569255</v>
      </c>
      <c r="V2138" s="212">
        <f t="shared" si="107"/>
        <v>30187306.99785693</v>
      </c>
      <c r="W2138" s="161">
        <f t="shared" si="108"/>
        <v>1999999.9978569299</v>
      </c>
      <c r="AA2138" s="36"/>
    </row>
    <row r="2139" spans="1:27" ht="14.45" x14ac:dyDescent="0.3">
      <c r="A2139" s="197" t="s">
        <v>1164</v>
      </c>
      <c r="B2139" s="197" t="s">
        <v>51</v>
      </c>
      <c r="C2139" s="197" t="s">
        <v>44</v>
      </c>
      <c r="D2139" s="197" t="s">
        <v>36</v>
      </c>
      <c r="E2139" s="197" t="s">
        <v>31</v>
      </c>
      <c r="F2139" s="195" t="s">
        <v>5020</v>
      </c>
      <c r="G2139" s="195" t="s">
        <v>2003</v>
      </c>
      <c r="H2139" s="161">
        <f>Dane_baza!AR2128</f>
        <v>3965779</v>
      </c>
      <c r="I2139" s="161">
        <f>Dane_baza!AS2128</f>
        <v>698189</v>
      </c>
      <c r="J2139" s="161">
        <f>Dane_baza!BX2128</f>
        <v>266394</v>
      </c>
      <c r="K2139" s="161">
        <f>Dane_baza!AT2128</f>
        <v>6016509</v>
      </c>
      <c r="L2139" s="161">
        <f>Dane_baza!AU2128</f>
        <v>511639</v>
      </c>
      <c r="M2139" s="161">
        <f>Dane_baza!AV2128</f>
        <v>729532</v>
      </c>
      <c r="N2139" s="161">
        <f>Dane_baza!AY2128</f>
        <v>9480834</v>
      </c>
      <c r="O2139" s="161">
        <f>Dane_baza!AZ2128</f>
        <v>209233</v>
      </c>
      <c r="P2139" s="161">
        <f>Dane_baza!AW2128</f>
        <v>0</v>
      </c>
      <c r="Q2139" s="161">
        <f>Dane_baza!AX2128</f>
        <v>0</v>
      </c>
      <c r="R2139" s="212">
        <f t="shared" si="109"/>
        <v>21878109</v>
      </c>
      <c r="S2139" s="212">
        <f>Dane_baza!BU2128</f>
        <v>11945470.779999999</v>
      </c>
      <c r="T2139" s="212">
        <f>Dane_baza!BV2128</f>
        <v>951796.75</v>
      </c>
      <c r="U2139" s="212">
        <f>Dane_baza!BW2128</f>
        <v>10480841.08</v>
      </c>
      <c r="V2139" s="212">
        <f t="shared" si="107"/>
        <v>23378108.609999999</v>
      </c>
      <c r="W2139" s="161">
        <f t="shared" si="108"/>
        <v>1499999.6099999994</v>
      </c>
      <c r="AA2139" s="36"/>
    </row>
    <row r="2140" spans="1:27" ht="14.45" x14ac:dyDescent="0.3">
      <c r="A2140" s="197" t="s">
        <v>1164</v>
      </c>
      <c r="B2140" s="197" t="s">
        <v>51</v>
      </c>
      <c r="C2140" s="197" t="s">
        <v>51</v>
      </c>
      <c r="D2140" s="197" t="s">
        <v>36</v>
      </c>
      <c r="E2140" s="197" t="s">
        <v>31</v>
      </c>
      <c r="F2140" s="195" t="s">
        <v>5021</v>
      </c>
      <c r="G2140" s="195" t="s">
        <v>2004</v>
      </c>
      <c r="H2140" s="161">
        <f>Dane_baza!AR2129</f>
        <v>3572115</v>
      </c>
      <c r="I2140" s="161">
        <f>Dane_baza!AS2129</f>
        <v>33714</v>
      </c>
      <c r="J2140" s="161">
        <f>Dane_baza!BX2129</f>
        <v>253517</v>
      </c>
      <c r="K2140" s="161">
        <f>Dane_baza!AT2129</f>
        <v>7135994</v>
      </c>
      <c r="L2140" s="161">
        <f>Dane_baza!AU2129</f>
        <v>326185</v>
      </c>
      <c r="M2140" s="161">
        <f>Dane_baza!AV2129</f>
        <v>804911</v>
      </c>
      <c r="N2140" s="161">
        <f>Dane_baza!AY2129</f>
        <v>9702420</v>
      </c>
      <c r="O2140" s="161">
        <f>Dane_baza!AZ2129</f>
        <v>196257</v>
      </c>
      <c r="P2140" s="161">
        <f>Dane_baza!AW2129</f>
        <v>0</v>
      </c>
      <c r="Q2140" s="161">
        <f>Dane_baza!AX2129</f>
        <v>0</v>
      </c>
      <c r="R2140" s="212">
        <f t="shared" si="109"/>
        <v>22025113</v>
      </c>
      <c r="S2140" s="212">
        <f>Dane_baza!BU2129</f>
        <v>10759127.9</v>
      </c>
      <c r="T2140" s="212">
        <f>Dane_baza!BV2129</f>
        <v>60541.41</v>
      </c>
      <c r="U2140" s="212">
        <f>Dane_baza!BW2129</f>
        <v>12705443.691018458</v>
      </c>
      <c r="V2140" s="212">
        <f t="shared" si="107"/>
        <v>23525113.001018457</v>
      </c>
      <c r="W2140" s="161">
        <f t="shared" si="108"/>
        <v>1500000.0010184571</v>
      </c>
      <c r="AA2140" s="36"/>
    </row>
    <row r="2141" spans="1:27" ht="14.45" x14ac:dyDescent="0.3">
      <c r="A2141" s="197" t="s">
        <v>1164</v>
      </c>
      <c r="B2141" s="197" t="s">
        <v>51</v>
      </c>
      <c r="C2141" s="197" t="s">
        <v>75</v>
      </c>
      <c r="D2141" s="197" t="s">
        <v>40</v>
      </c>
      <c r="E2141" s="197" t="s">
        <v>31</v>
      </c>
      <c r="F2141" s="195" t="s">
        <v>5022</v>
      </c>
      <c r="G2141" s="195" t="s">
        <v>2005</v>
      </c>
      <c r="H2141" s="161">
        <f>Dane_baza!AR2130</f>
        <v>21336043</v>
      </c>
      <c r="I2141" s="161">
        <f>Dane_baza!AS2130</f>
        <v>961729</v>
      </c>
      <c r="J2141" s="161">
        <f>Dane_baza!BX2130</f>
        <v>709996</v>
      </c>
      <c r="K2141" s="161">
        <f>Dane_baza!AT2130</f>
        <v>849833</v>
      </c>
      <c r="L2141" s="161">
        <f>Dane_baza!AU2130</f>
        <v>0</v>
      </c>
      <c r="M2141" s="161">
        <f>Dane_baza!AV2130</f>
        <v>637878</v>
      </c>
      <c r="N2141" s="161">
        <f>Dane_baza!AY2130</f>
        <v>18921171</v>
      </c>
      <c r="O2141" s="161">
        <f>Dane_baza!AZ2130</f>
        <v>408734</v>
      </c>
      <c r="P2141" s="161">
        <f>Dane_baza!AW2130</f>
        <v>0</v>
      </c>
      <c r="Q2141" s="161">
        <f>Dane_baza!AX2130</f>
        <v>0</v>
      </c>
      <c r="R2141" s="212">
        <f t="shared" si="109"/>
        <v>43825384</v>
      </c>
      <c r="S2141" s="212">
        <f>Dane_baza!BU2130</f>
        <v>39679148.359999999</v>
      </c>
      <c r="T2141" s="212">
        <f>Dane_baza!BV2130</f>
        <v>2698673.47</v>
      </c>
      <c r="U2141" s="212">
        <f>Dane_baza!BW2130</f>
        <v>4447562.1668951875</v>
      </c>
      <c r="V2141" s="212">
        <f t="shared" si="107"/>
        <v>46825383.996895187</v>
      </c>
      <c r="W2141" s="161">
        <f t="shared" si="108"/>
        <v>2999999.9968951866</v>
      </c>
      <c r="AA2141" s="36"/>
    </row>
    <row r="2142" spans="1:27" ht="14.45" x14ac:dyDescent="0.3">
      <c r="A2142" s="197" t="s">
        <v>1164</v>
      </c>
      <c r="B2142" s="197" t="s">
        <v>51</v>
      </c>
      <c r="C2142" s="197" t="s">
        <v>77</v>
      </c>
      <c r="D2142" s="197" t="s">
        <v>40</v>
      </c>
      <c r="E2142" s="197" t="s">
        <v>31</v>
      </c>
      <c r="F2142" s="195" t="s">
        <v>5023</v>
      </c>
      <c r="G2142" s="195" t="s">
        <v>2006</v>
      </c>
      <c r="H2142" s="161">
        <f>Dane_baza!AR2131</f>
        <v>8316978</v>
      </c>
      <c r="I2142" s="161">
        <f>Dane_baza!AS2131</f>
        <v>1787204</v>
      </c>
      <c r="J2142" s="161">
        <f>Dane_baza!BX2131</f>
        <v>344574</v>
      </c>
      <c r="K2142" s="161">
        <f>Dane_baza!AT2131</f>
        <v>3239979</v>
      </c>
      <c r="L2142" s="161">
        <f>Dane_baza!AU2131</f>
        <v>0</v>
      </c>
      <c r="M2142" s="161">
        <f>Dane_baza!AV2131</f>
        <v>270173</v>
      </c>
      <c r="N2142" s="161">
        <f>Dane_baza!AY2131</f>
        <v>11842623</v>
      </c>
      <c r="O2142" s="161">
        <f>Dane_baza!AZ2131</f>
        <v>275733</v>
      </c>
      <c r="P2142" s="161">
        <f>Dane_baza!AW2131</f>
        <v>0</v>
      </c>
      <c r="Q2142" s="161">
        <f>Dane_baza!AX2131</f>
        <v>0</v>
      </c>
      <c r="R2142" s="212">
        <f t="shared" si="109"/>
        <v>26077264</v>
      </c>
      <c r="S2142" s="212">
        <f>Dane_baza!BU2131</f>
        <v>20627979.969999999</v>
      </c>
      <c r="T2142" s="212">
        <f>Dane_baza!BV2131</f>
        <v>469383.92</v>
      </c>
      <c r="U2142" s="212">
        <f>Dane_baza!BW2131</f>
        <v>6979899.7799999993</v>
      </c>
      <c r="V2142" s="212">
        <f t="shared" si="107"/>
        <v>28077263.670000002</v>
      </c>
      <c r="W2142" s="161">
        <f t="shared" si="108"/>
        <v>1999999.6700000018</v>
      </c>
      <c r="AA2142" s="36"/>
    </row>
    <row r="2143" spans="1:27" ht="14.45" x14ac:dyDescent="0.3">
      <c r="A2143" s="197" t="s">
        <v>1164</v>
      </c>
      <c r="B2143" s="197" t="s">
        <v>51</v>
      </c>
      <c r="C2143" s="197" t="s">
        <v>90</v>
      </c>
      <c r="D2143" s="197" t="s">
        <v>36</v>
      </c>
      <c r="E2143" s="197" t="s">
        <v>31</v>
      </c>
      <c r="F2143" s="195" t="s">
        <v>5024</v>
      </c>
      <c r="G2143" s="195" t="s">
        <v>2007</v>
      </c>
      <c r="H2143" s="161">
        <f>Dane_baza!AR2132</f>
        <v>5925983</v>
      </c>
      <c r="I2143" s="161">
        <f>Dane_baza!AS2132</f>
        <v>46522</v>
      </c>
      <c r="J2143" s="161">
        <f>Dane_baza!BX2132</f>
        <v>399866</v>
      </c>
      <c r="K2143" s="161">
        <f>Dane_baza!AT2132</f>
        <v>11503729</v>
      </c>
      <c r="L2143" s="161">
        <f>Dane_baza!AU2132</f>
        <v>317776</v>
      </c>
      <c r="M2143" s="161">
        <f>Dane_baza!AV2132</f>
        <v>758219</v>
      </c>
      <c r="N2143" s="161">
        <f>Dane_baza!AY2132</f>
        <v>13649053</v>
      </c>
      <c r="O2143" s="161">
        <f>Dane_baza!AZ2132</f>
        <v>444417</v>
      </c>
      <c r="P2143" s="161">
        <f>Dane_baza!AW2132</f>
        <v>0</v>
      </c>
      <c r="Q2143" s="161">
        <f>Dane_baza!AX2132</f>
        <v>0</v>
      </c>
      <c r="R2143" s="212">
        <f t="shared" si="109"/>
        <v>33045565</v>
      </c>
      <c r="S2143" s="212">
        <f>Dane_baza!BU2132</f>
        <v>17145410.260000002</v>
      </c>
      <c r="T2143" s="212">
        <f>Dane_baza!BV2132</f>
        <v>10400.4</v>
      </c>
      <c r="U2143" s="212">
        <f>Dane_baza!BW2132</f>
        <v>18074776.82</v>
      </c>
      <c r="V2143" s="212">
        <f t="shared" si="107"/>
        <v>35230587.480000004</v>
      </c>
      <c r="W2143" s="161">
        <f t="shared" si="108"/>
        <v>2185022.4800000042</v>
      </c>
      <c r="AA2143" s="36"/>
    </row>
    <row r="2144" spans="1:27" ht="14.45" x14ac:dyDescent="0.3">
      <c r="A2144" s="197" t="s">
        <v>1164</v>
      </c>
      <c r="B2144" s="197" t="s">
        <v>51</v>
      </c>
      <c r="C2144" s="197" t="s">
        <v>92</v>
      </c>
      <c r="D2144" s="197" t="s">
        <v>36</v>
      </c>
      <c r="E2144" s="197" t="s">
        <v>31</v>
      </c>
      <c r="F2144" s="195" t="s">
        <v>5025</v>
      </c>
      <c r="G2144" s="195" t="s">
        <v>2008</v>
      </c>
      <c r="H2144" s="161">
        <f>Dane_baza!AR2133</f>
        <v>25595458</v>
      </c>
      <c r="I2144" s="161">
        <f>Dane_baza!AS2133</f>
        <v>2554983</v>
      </c>
      <c r="J2144" s="161">
        <f>Dane_baza!BX2133</f>
        <v>1158263</v>
      </c>
      <c r="K2144" s="161">
        <f>Dane_baza!AT2133</f>
        <v>1506448</v>
      </c>
      <c r="L2144" s="161">
        <f>Dane_baza!AU2133</f>
        <v>0</v>
      </c>
      <c r="M2144" s="161">
        <f>Dane_baza!AV2133</f>
        <v>867119</v>
      </c>
      <c r="N2144" s="161">
        <f>Dane_baza!AY2133</f>
        <v>15114589</v>
      </c>
      <c r="O2144" s="161">
        <f>Dane_baza!AZ2133</f>
        <v>484966</v>
      </c>
      <c r="P2144" s="161">
        <f>Dane_baza!AW2133</f>
        <v>0</v>
      </c>
      <c r="Q2144" s="161">
        <f>Dane_baza!AX2133</f>
        <v>0</v>
      </c>
      <c r="R2144" s="212">
        <f t="shared" si="109"/>
        <v>47281826</v>
      </c>
      <c r="S2144" s="212">
        <f>Dane_baza!BU2133</f>
        <v>34287881.710000001</v>
      </c>
      <c r="T2144" s="212">
        <f>Dane_baza!BV2133</f>
        <v>8802005.4100000001</v>
      </c>
      <c r="U2144" s="212">
        <f>Dane_baza!BW2133</f>
        <v>6691938.8872544654</v>
      </c>
      <c r="V2144" s="212">
        <f t="shared" si="107"/>
        <v>49781826.007254466</v>
      </c>
      <c r="W2144" s="161">
        <f t="shared" si="108"/>
        <v>2500000.0072544664</v>
      </c>
      <c r="AA2144" s="36"/>
    </row>
    <row r="2145" spans="1:27" ht="14.45" x14ac:dyDescent="0.3">
      <c r="A2145" s="197" t="s">
        <v>1164</v>
      </c>
      <c r="B2145" s="197" t="s">
        <v>75</v>
      </c>
      <c r="C2145" s="197" t="s">
        <v>33</v>
      </c>
      <c r="D2145" s="197" t="s">
        <v>36</v>
      </c>
      <c r="E2145" s="197" t="s">
        <v>31</v>
      </c>
      <c r="F2145" s="195" t="s">
        <v>5026</v>
      </c>
      <c r="G2145" s="195" t="s">
        <v>474</v>
      </c>
      <c r="H2145" s="161">
        <f>Dane_baza!AR2134</f>
        <v>34363700</v>
      </c>
      <c r="I2145" s="161">
        <f>Dane_baza!AS2134</f>
        <v>1366171</v>
      </c>
      <c r="J2145" s="161">
        <f>Dane_baza!BX2134</f>
        <v>1290791</v>
      </c>
      <c r="K2145" s="161">
        <f>Dane_baza!AT2134</f>
        <v>0</v>
      </c>
      <c r="L2145" s="161">
        <f>Dane_baza!AU2134</f>
        <v>0</v>
      </c>
      <c r="M2145" s="161">
        <f>Dane_baza!AV2134</f>
        <v>1139229</v>
      </c>
      <c r="N2145" s="161">
        <f>Dane_baza!AY2134</f>
        <v>12288086</v>
      </c>
      <c r="O2145" s="161">
        <f>Dane_baza!AZ2134</f>
        <v>473612</v>
      </c>
      <c r="P2145" s="161">
        <f>Dane_baza!AW2134</f>
        <v>0</v>
      </c>
      <c r="Q2145" s="161">
        <f>Dane_baza!AX2134</f>
        <v>-4111045</v>
      </c>
      <c r="R2145" s="212">
        <f t="shared" si="109"/>
        <v>46810544</v>
      </c>
      <c r="S2145" s="212">
        <f>Dane_baza!BU2134</f>
        <v>42118925.18</v>
      </c>
      <c r="T2145" s="212">
        <f>Dane_baza!BV2134</f>
        <v>2771315.58</v>
      </c>
      <c r="U2145" s="212">
        <f>Dane_baza!BW2134</f>
        <v>4420303.2327132961</v>
      </c>
      <c r="V2145" s="212">
        <f t="shared" si="107"/>
        <v>49310543.992713295</v>
      </c>
      <c r="W2145" s="161">
        <f t="shared" si="108"/>
        <v>2499999.9927132949</v>
      </c>
      <c r="AA2145" s="36"/>
    </row>
    <row r="2146" spans="1:27" ht="14.45" x14ac:dyDescent="0.3">
      <c r="A2146" s="197" t="s">
        <v>1164</v>
      </c>
      <c r="B2146" s="197" t="s">
        <v>75</v>
      </c>
      <c r="C2146" s="197" t="s">
        <v>32</v>
      </c>
      <c r="D2146" s="197" t="s">
        <v>36</v>
      </c>
      <c r="E2146" s="197" t="s">
        <v>31</v>
      </c>
      <c r="F2146" s="195" t="s">
        <v>5027</v>
      </c>
      <c r="G2146" s="195" t="s">
        <v>2009</v>
      </c>
      <c r="H2146" s="161">
        <f>Dane_baza!AR2135</f>
        <v>8878764</v>
      </c>
      <c r="I2146" s="161">
        <f>Dane_baza!AS2135</f>
        <v>431527</v>
      </c>
      <c r="J2146" s="161">
        <f>Dane_baza!BX2135</f>
        <v>366212</v>
      </c>
      <c r="K2146" s="161">
        <f>Dane_baza!AT2135</f>
        <v>1311989</v>
      </c>
      <c r="L2146" s="161">
        <f>Dane_baza!AU2135</f>
        <v>0</v>
      </c>
      <c r="M2146" s="161">
        <f>Dane_baza!AV2135</f>
        <v>861934</v>
      </c>
      <c r="N2146" s="161">
        <f>Dane_baza!AY2135</f>
        <v>10064449</v>
      </c>
      <c r="O2146" s="161">
        <f>Dane_baza!AZ2135</f>
        <v>266001</v>
      </c>
      <c r="P2146" s="161">
        <f>Dane_baza!AW2135</f>
        <v>0</v>
      </c>
      <c r="Q2146" s="161">
        <f>Dane_baza!AX2135</f>
        <v>0</v>
      </c>
      <c r="R2146" s="212">
        <f t="shared" si="109"/>
        <v>22180876</v>
      </c>
      <c r="S2146" s="212">
        <f>Dane_baza!BU2135</f>
        <v>19227743.260000002</v>
      </c>
      <c r="T2146" s="212">
        <f>Dane_baza!BV2135</f>
        <v>631445.71</v>
      </c>
      <c r="U2146" s="212">
        <f>Dane_baza!BW2135</f>
        <v>4321686.6199999982</v>
      </c>
      <c r="V2146" s="212">
        <f t="shared" si="107"/>
        <v>24180875.59</v>
      </c>
      <c r="W2146" s="161">
        <f t="shared" si="108"/>
        <v>1999999.5899999999</v>
      </c>
      <c r="AA2146" s="36"/>
    </row>
    <row r="2147" spans="1:27" ht="14.45" x14ac:dyDescent="0.3">
      <c r="A2147" s="197" t="s">
        <v>1164</v>
      </c>
      <c r="B2147" s="197" t="s">
        <v>75</v>
      </c>
      <c r="C2147" s="197" t="s">
        <v>37</v>
      </c>
      <c r="D2147" s="197" t="s">
        <v>40</v>
      </c>
      <c r="E2147" s="197" t="s">
        <v>31</v>
      </c>
      <c r="F2147" s="195" t="s">
        <v>5028</v>
      </c>
      <c r="G2147" s="195" t="s">
        <v>2010</v>
      </c>
      <c r="H2147" s="161">
        <f>Dane_baza!AR2136</f>
        <v>49426258</v>
      </c>
      <c r="I2147" s="161">
        <f>Dane_baza!AS2136</f>
        <v>2550410</v>
      </c>
      <c r="J2147" s="161">
        <f>Dane_baza!BX2136</f>
        <v>1919765</v>
      </c>
      <c r="K2147" s="161">
        <f>Dane_baza!AT2136</f>
        <v>0</v>
      </c>
      <c r="L2147" s="161">
        <f>Dane_baza!AU2136</f>
        <v>438966</v>
      </c>
      <c r="M2147" s="161">
        <f>Dane_baza!AV2136</f>
        <v>1551112</v>
      </c>
      <c r="N2147" s="161">
        <f>Dane_baza!AY2136</f>
        <v>36201967</v>
      </c>
      <c r="O2147" s="161">
        <f>Dane_baza!AZ2136</f>
        <v>1247287</v>
      </c>
      <c r="P2147" s="161">
        <f>Dane_baza!AW2136</f>
        <v>0</v>
      </c>
      <c r="Q2147" s="161">
        <f>Dane_baza!AX2136</f>
        <v>0</v>
      </c>
      <c r="R2147" s="212">
        <f t="shared" si="109"/>
        <v>93335765</v>
      </c>
      <c r="S2147" s="212">
        <f>Dane_baza!BU2136</f>
        <v>93870563.150000006</v>
      </c>
      <c r="T2147" s="212">
        <f>Dane_baza!BV2136</f>
        <v>3166155.7</v>
      </c>
      <c r="U2147" s="212">
        <f>Dane_baza!BW2136</f>
        <v>373914.05</v>
      </c>
      <c r="V2147" s="212">
        <f t="shared" si="107"/>
        <v>97410632.900000006</v>
      </c>
      <c r="W2147" s="161">
        <f t="shared" si="108"/>
        <v>4074867.900000006</v>
      </c>
      <c r="AA2147" s="36"/>
    </row>
    <row r="2148" spans="1:27" ht="14.45" x14ac:dyDescent="0.3">
      <c r="A2148" s="197" t="s">
        <v>1164</v>
      </c>
      <c r="B2148" s="197" t="s">
        <v>75</v>
      </c>
      <c r="C2148" s="197" t="s">
        <v>39</v>
      </c>
      <c r="D2148" s="197" t="s">
        <v>36</v>
      </c>
      <c r="E2148" s="197" t="s">
        <v>31</v>
      </c>
      <c r="F2148" s="195" t="s">
        <v>5029</v>
      </c>
      <c r="G2148" s="195" t="s">
        <v>2011</v>
      </c>
      <c r="H2148" s="161">
        <f>Dane_baza!AR2137</f>
        <v>13891647</v>
      </c>
      <c r="I2148" s="161">
        <f>Dane_baza!AS2137</f>
        <v>825139</v>
      </c>
      <c r="J2148" s="161">
        <f>Dane_baza!BX2137</f>
        <v>605913</v>
      </c>
      <c r="K2148" s="161">
        <f>Dane_baza!AT2137</f>
        <v>0</v>
      </c>
      <c r="L2148" s="161">
        <f>Dane_baza!AU2137</f>
        <v>0</v>
      </c>
      <c r="M2148" s="161">
        <f>Dane_baza!AV2137</f>
        <v>1100929</v>
      </c>
      <c r="N2148" s="161">
        <f>Dane_baza!AY2137</f>
        <v>8480699</v>
      </c>
      <c r="O2148" s="161">
        <f>Dane_baza!AZ2137</f>
        <v>296819</v>
      </c>
      <c r="P2148" s="161">
        <f>Dane_baza!AW2137</f>
        <v>0</v>
      </c>
      <c r="Q2148" s="161">
        <f>Dane_baza!AX2137</f>
        <v>-445222</v>
      </c>
      <c r="R2148" s="212">
        <f t="shared" si="109"/>
        <v>24755924</v>
      </c>
      <c r="S2148" s="212">
        <f>Dane_baza!BU2137</f>
        <v>19781185.989999998</v>
      </c>
      <c r="T2148" s="212">
        <f>Dane_baza!BV2137</f>
        <v>1120874.54</v>
      </c>
      <c r="U2148" s="212">
        <f>Dane_baza!BW2137</f>
        <v>5353863.4685657714</v>
      </c>
      <c r="V2148" s="212">
        <f t="shared" si="107"/>
        <v>26255923.998565771</v>
      </c>
      <c r="W2148" s="161">
        <f t="shared" si="108"/>
        <v>1499999.9985657707</v>
      </c>
      <c r="AA2148" s="36"/>
    </row>
    <row r="2149" spans="1:27" ht="14.45" x14ac:dyDescent="0.3">
      <c r="A2149" s="197" t="s">
        <v>1164</v>
      </c>
      <c r="B2149" s="197" t="s">
        <v>75</v>
      </c>
      <c r="C2149" s="197" t="s">
        <v>42</v>
      </c>
      <c r="D2149" s="197" t="s">
        <v>36</v>
      </c>
      <c r="E2149" s="197" t="s">
        <v>31</v>
      </c>
      <c r="F2149" s="195" t="s">
        <v>5030</v>
      </c>
      <c r="G2149" s="195" t="s">
        <v>2012</v>
      </c>
      <c r="H2149" s="161">
        <f>Dane_baza!AR2138</f>
        <v>17456987</v>
      </c>
      <c r="I2149" s="161">
        <f>Dane_baza!AS2138</f>
        <v>91441</v>
      </c>
      <c r="J2149" s="161">
        <f>Dane_baza!BX2138</f>
        <v>505396</v>
      </c>
      <c r="K2149" s="161">
        <f>Dane_baza!AT2138</f>
        <v>0</v>
      </c>
      <c r="L2149" s="161">
        <f>Dane_baza!AU2138</f>
        <v>0</v>
      </c>
      <c r="M2149" s="161">
        <f>Dane_baza!AV2138</f>
        <v>1192332</v>
      </c>
      <c r="N2149" s="161">
        <f>Dane_baza!AY2138</f>
        <v>5776473</v>
      </c>
      <c r="O2149" s="161">
        <f>Dane_baza!AZ2138</f>
        <v>189769</v>
      </c>
      <c r="P2149" s="161">
        <f>Dane_baza!AW2138</f>
        <v>0</v>
      </c>
      <c r="Q2149" s="161">
        <f>Dane_baza!AX2138</f>
        <v>-1424766</v>
      </c>
      <c r="R2149" s="212">
        <f t="shared" si="109"/>
        <v>23787632</v>
      </c>
      <c r="S2149" s="212">
        <f>Dane_baza!BU2138</f>
        <v>23081727.550000001</v>
      </c>
      <c r="T2149" s="212">
        <f>Dane_baza!BV2138</f>
        <v>172637.7</v>
      </c>
      <c r="U2149" s="212">
        <f>Dane_baza!BW2138</f>
        <v>1533266.7495306202</v>
      </c>
      <c r="V2149" s="212">
        <f t="shared" si="107"/>
        <v>24787631.999530621</v>
      </c>
      <c r="W2149" s="161">
        <f t="shared" si="108"/>
        <v>999999.99953062087</v>
      </c>
      <c r="AA2149" s="36"/>
    </row>
    <row r="2150" spans="1:27" ht="14.45" x14ac:dyDescent="0.3">
      <c r="A2150" s="197" t="s">
        <v>1164</v>
      </c>
      <c r="B2150" s="197" t="s">
        <v>75</v>
      </c>
      <c r="C2150" s="197" t="s">
        <v>44</v>
      </c>
      <c r="D2150" s="197" t="s">
        <v>36</v>
      </c>
      <c r="E2150" s="197" t="s">
        <v>31</v>
      </c>
      <c r="F2150" s="195" t="s">
        <v>5031</v>
      </c>
      <c r="G2150" s="195" t="s">
        <v>2013</v>
      </c>
      <c r="H2150" s="161">
        <f>Dane_baza!AR2139</f>
        <v>3665848</v>
      </c>
      <c r="I2150" s="161">
        <f>Dane_baza!AS2139</f>
        <v>60383</v>
      </c>
      <c r="J2150" s="161">
        <f>Dane_baza!BX2139</f>
        <v>202647</v>
      </c>
      <c r="K2150" s="161">
        <f>Dane_baza!AT2139</f>
        <v>4201835</v>
      </c>
      <c r="L2150" s="161">
        <f>Dane_baza!AU2139</f>
        <v>1654</v>
      </c>
      <c r="M2150" s="161">
        <f>Dane_baza!AV2139</f>
        <v>681380</v>
      </c>
      <c r="N2150" s="161">
        <f>Dane_baza!AY2139</f>
        <v>5503795</v>
      </c>
      <c r="O2150" s="161">
        <f>Dane_baza!AZ2139</f>
        <v>141111</v>
      </c>
      <c r="P2150" s="161">
        <f>Dane_baza!AW2139</f>
        <v>0</v>
      </c>
      <c r="Q2150" s="161">
        <f>Dane_baza!AX2139</f>
        <v>0</v>
      </c>
      <c r="R2150" s="212">
        <f t="shared" si="109"/>
        <v>14458653</v>
      </c>
      <c r="S2150" s="212">
        <f>Dane_baza!BU2139</f>
        <v>9281264.0899999999</v>
      </c>
      <c r="T2150" s="212">
        <f>Dane_baza!BV2139</f>
        <v>53223.94</v>
      </c>
      <c r="U2150" s="212">
        <f>Dane_baza!BW2139</f>
        <v>6124164.870000001</v>
      </c>
      <c r="V2150" s="212">
        <f t="shared" si="107"/>
        <v>15458652.9</v>
      </c>
      <c r="W2150" s="161">
        <f t="shared" si="108"/>
        <v>999999.90000000037</v>
      </c>
      <c r="AA2150" s="36"/>
    </row>
    <row r="2151" spans="1:27" ht="14.45" x14ac:dyDescent="0.3">
      <c r="A2151" s="197" t="s">
        <v>1164</v>
      </c>
      <c r="B2151" s="197" t="s">
        <v>75</v>
      </c>
      <c r="C2151" s="197" t="s">
        <v>51</v>
      </c>
      <c r="D2151" s="197" t="s">
        <v>36</v>
      </c>
      <c r="E2151" s="197" t="s">
        <v>31</v>
      </c>
      <c r="F2151" s="195" t="s">
        <v>5032</v>
      </c>
      <c r="G2151" s="195" t="s">
        <v>2014</v>
      </c>
      <c r="H2151" s="161">
        <f>Dane_baza!AR2140</f>
        <v>5123574</v>
      </c>
      <c r="I2151" s="161">
        <f>Dane_baza!AS2140</f>
        <v>368705</v>
      </c>
      <c r="J2151" s="161">
        <f>Dane_baza!BX2140</f>
        <v>277662</v>
      </c>
      <c r="K2151" s="161">
        <f>Dane_baza!AT2140</f>
        <v>3588096</v>
      </c>
      <c r="L2151" s="161">
        <f>Dane_baza!AU2140</f>
        <v>0</v>
      </c>
      <c r="M2151" s="161">
        <f>Dane_baza!AV2140</f>
        <v>755764</v>
      </c>
      <c r="N2151" s="161">
        <f>Dane_baza!AY2140</f>
        <v>8284921</v>
      </c>
      <c r="O2151" s="161">
        <f>Dane_baza!AZ2140</f>
        <v>184903</v>
      </c>
      <c r="P2151" s="161">
        <f>Dane_baza!AW2140</f>
        <v>0</v>
      </c>
      <c r="Q2151" s="161">
        <f>Dane_baza!AX2140</f>
        <v>0</v>
      </c>
      <c r="R2151" s="212">
        <f t="shared" si="109"/>
        <v>18583625</v>
      </c>
      <c r="S2151" s="212">
        <f>Dane_baza!BU2140</f>
        <v>12841927.48</v>
      </c>
      <c r="T2151" s="212">
        <f>Dane_baza!BV2140</f>
        <v>483210.42</v>
      </c>
      <c r="U2151" s="212">
        <f>Dane_baza!BW2140</f>
        <v>6758487.100155375</v>
      </c>
      <c r="V2151" s="212">
        <f t="shared" si="107"/>
        <v>20083625.000155374</v>
      </c>
      <c r="W2151" s="161">
        <f t="shared" si="108"/>
        <v>1500000.0001553744</v>
      </c>
      <c r="AA2151" s="36"/>
    </row>
    <row r="2152" spans="1:27" ht="14.45" x14ac:dyDescent="0.3">
      <c r="A2152" s="197" t="s">
        <v>1164</v>
      </c>
      <c r="B2152" s="197" t="s">
        <v>77</v>
      </c>
      <c r="C2152" s="197" t="s">
        <v>33</v>
      </c>
      <c r="D2152" s="197" t="s">
        <v>34</v>
      </c>
      <c r="E2152" s="197" t="s">
        <v>31</v>
      </c>
      <c r="F2152" s="195" t="s">
        <v>5033</v>
      </c>
      <c r="G2152" s="195" t="s">
        <v>2015</v>
      </c>
      <c r="H2152" s="161">
        <f>Dane_baza!AR2141</f>
        <v>30836551</v>
      </c>
      <c r="I2152" s="161">
        <f>Dane_baza!AS2141</f>
        <v>5433046</v>
      </c>
      <c r="J2152" s="161">
        <f>Dane_baza!BX2141</f>
        <v>1051863</v>
      </c>
      <c r="K2152" s="161">
        <f>Dane_baza!AT2141</f>
        <v>0</v>
      </c>
      <c r="L2152" s="161">
        <f>Dane_baza!AU2141</f>
        <v>786389</v>
      </c>
      <c r="M2152" s="161">
        <f>Dane_baza!AV2141</f>
        <v>905474</v>
      </c>
      <c r="N2152" s="161">
        <f>Dane_baza!AY2141</f>
        <v>33391767</v>
      </c>
      <c r="O2152" s="161">
        <f>Dane_baza!AZ2141</f>
        <v>929383</v>
      </c>
      <c r="P2152" s="161">
        <f>Dane_baza!AW2141</f>
        <v>0</v>
      </c>
      <c r="Q2152" s="161">
        <f>Dane_baza!AX2141</f>
        <v>0</v>
      </c>
      <c r="R2152" s="212">
        <f t="shared" si="109"/>
        <v>73334473</v>
      </c>
      <c r="S2152" s="212">
        <f>Dane_baza!BU2141</f>
        <v>69218304.459999993</v>
      </c>
      <c r="T2152" s="212">
        <f>Dane_baza!BV2141</f>
        <v>5468718.6399999997</v>
      </c>
      <c r="U2152" s="212">
        <f>Dane_baza!BW2141</f>
        <v>2147449.8944913065</v>
      </c>
      <c r="V2152" s="212">
        <f t="shared" si="107"/>
        <v>76834472.994491294</v>
      </c>
      <c r="W2152" s="161">
        <f t="shared" si="108"/>
        <v>3499999.994491294</v>
      </c>
      <c r="AA2152" s="36"/>
    </row>
    <row r="2153" spans="1:27" ht="14.45" x14ac:dyDescent="0.3">
      <c r="A2153" s="197" t="s">
        <v>1164</v>
      </c>
      <c r="B2153" s="197" t="s">
        <v>77</v>
      </c>
      <c r="C2153" s="197" t="s">
        <v>32</v>
      </c>
      <c r="D2153" s="197" t="s">
        <v>36</v>
      </c>
      <c r="E2153" s="197" t="s">
        <v>31</v>
      </c>
      <c r="F2153" s="195" t="s">
        <v>5034</v>
      </c>
      <c r="G2153" s="195" t="s">
        <v>2016</v>
      </c>
      <c r="H2153" s="161">
        <f>Dane_baza!AR2142</f>
        <v>5327092</v>
      </c>
      <c r="I2153" s="161">
        <f>Dane_baza!AS2142</f>
        <v>53430</v>
      </c>
      <c r="J2153" s="161">
        <f>Dane_baza!BX2142</f>
        <v>393655</v>
      </c>
      <c r="K2153" s="161">
        <f>Dane_baza!AT2142</f>
        <v>10185133</v>
      </c>
      <c r="L2153" s="161">
        <f>Dane_baza!AU2142</f>
        <v>595583</v>
      </c>
      <c r="M2153" s="161">
        <f>Dane_baza!AV2142</f>
        <v>299961</v>
      </c>
      <c r="N2153" s="161">
        <f>Dane_baza!AY2142</f>
        <v>12260828</v>
      </c>
      <c r="O2153" s="161">
        <f>Dane_baza!AZ2142</f>
        <v>317904</v>
      </c>
      <c r="P2153" s="161">
        <f>Dane_baza!AW2142</f>
        <v>0</v>
      </c>
      <c r="Q2153" s="161">
        <f>Dane_baza!AX2142</f>
        <v>0</v>
      </c>
      <c r="R2153" s="212">
        <f t="shared" si="109"/>
        <v>29433586</v>
      </c>
      <c r="S2153" s="212">
        <f>Dane_baza!BU2142</f>
        <v>17031842.68</v>
      </c>
      <c r="T2153" s="212">
        <f>Dane_baza!BV2142</f>
        <v>42933.79</v>
      </c>
      <c r="U2153" s="212">
        <f>Dane_baza!BW2142</f>
        <v>14358809.526427059</v>
      </c>
      <c r="V2153" s="212">
        <f t="shared" si="107"/>
        <v>31433585.996427059</v>
      </c>
      <c r="W2153" s="161">
        <f t="shared" si="108"/>
        <v>1999999.9964270592</v>
      </c>
      <c r="AA2153" s="36"/>
    </row>
    <row r="2154" spans="1:27" ht="14.45" x14ac:dyDescent="0.3">
      <c r="A2154" s="197" t="s">
        <v>1164</v>
      </c>
      <c r="B2154" s="197" t="s">
        <v>77</v>
      </c>
      <c r="C2154" s="197" t="s">
        <v>37</v>
      </c>
      <c r="D2154" s="197" t="s">
        <v>36</v>
      </c>
      <c r="E2154" s="197" t="s">
        <v>31</v>
      </c>
      <c r="F2154" s="195" t="s">
        <v>5035</v>
      </c>
      <c r="G2154" s="195" t="s">
        <v>2017</v>
      </c>
      <c r="H2154" s="161">
        <f>Dane_baza!AR2143</f>
        <v>1730436</v>
      </c>
      <c r="I2154" s="161">
        <f>Dane_baza!AS2143</f>
        <v>510</v>
      </c>
      <c r="J2154" s="161">
        <f>Dane_baza!BX2143</f>
        <v>152319</v>
      </c>
      <c r="K2154" s="161">
        <f>Dane_baza!AT2143</f>
        <v>3944756</v>
      </c>
      <c r="L2154" s="161">
        <f>Dane_baza!AU2143</f>
        <v>0</v>
      </c>
      <c r="M2154" s="161">
        <f>Dane_baza!AV2143</f>
        <v>349340</v>
      </c>
      <c r="N2154" s="161">
        <f>Dane_baza!AY2143</f>
        <v>4766609</v>
      </c>
      <c r="O2154" s="161">
        <f>Dane_baza!AZ2143</f>
        <v>108671</v>
      </c>
      <c r="P2154" s="161">
        <f>Dane_baza!AW2143</f>
        <v>0</v>
      </c>
      <c r="Q2154" s="161">
        <f>Dane_baza!AX2143</f>
        <v>0</v>
      </c>
      <c r="R2154" s="212">
        <f t="shared" si="109"/>
        <v>11052641</v>
      </c>
      <c r="S2154" s="212">
        <f>Dane_baza!BU2143</f>
        <v>6134002.0800000001</v>
      </c>
      <c r="T2154" s="212">
        <f>Dane_baza!BV2143</f>
        <v>0</v>
      </c>
      <c r="U2154" s="212">
        <f>Dane_baza!BW2143</f>
        <v>5918638.5099999998</v>
      </c>
      <c r="V2154" s="212">
        <f t="shared" si="107"/>
        <v>12052640.59</v>
      </c>
      <c r="W2154" s="161">
        <f t="shared" si="108"/>
        <v>999999.58999999985</v>
      </c>
      <c r="AA2154" s="36"/>
    </row>
    <row r="2155" spans="1:27" ht="14.45" x14ac:dyDescent="0.3">
      <c r="A2155" s="197" t="s">
        <v>1164</v>
      </c>
      <c r="B2155" s="197" t="s">
        <v>77</v>
      </c>
      <c r="C2155" s="197" t="s">
        <v>39</v>
      </c>
      <c r="D2155" s="197" t="s">
        <v>40</v>
      </c>
      <c r="E2155" s="197" t="s">
        <v>31</v>
      </c>
      <c r="F2155" s="195" t="s">
        <v>5036</v>
      </c>
      <c r="G2155" s="195" t="s">
        <v>544</v>
      </c>
      <c r="H2155" s="161">
        <f>Dane_baza!AR2144</f>
        <v>3578850</v>
      </c>
      <c r="I2155" s="161">
        <f>Dane_baza!AS2144</f>
        <v>123568</v>
      </c>
      <c r="J2155" s="161">
        <f>Dane_baza!BX2144</f>
        <v>309715</v>
      </c>
      <c r="K2155" s="161">
        <f>Dane_baza!AT2144</f>
        <v>8469836</v>
      </c>
      <c r="L2155" s="161">
        <f>Dane_baza!AU2144</f>
        <v>398055</v>
      </c>
      <c r="M2155" s="161">
        <f>Dane_baza!AV2144</f>
        <v>1047282</v>
      </c>
      <c r="N2155" s="161">
        <f>Dane_baza!AY2144</f>
        <v>9659599</v>
      </c>
      <c r="O2155" s="161">
        <f>Dane_baza!AZ2144</f>
        <v>175172</v>
      </c>
      <c r="P2155" s="161">
        <f>Dane_baza!AW2144</f>
        <v>0</v>
      </c>
      <c r="Q2155" s="161">
        <f>Dane_baza!AX2144</f>
        <v>0</v>
      </c>
      <c r="R2155" s="212">
        <f t="shared" si="109"/>
        <v>23762077</v>
      </c>
      <c r="S2155" s="212">
        <f>Dane_baza!BU2144</f>
        <v>12767880.24</v>
      </c>
      <c r="T2155" s="212">
        <f>Dane_baza!BV2144</f>
        <v>66053.34</v>
      </c>
      <c r="U2155" s="212">
        <f>Dane_baza!BW2144</f>
        <v>12428142.960000001</v>
      </c>
      <c r="V2155" s="212">
        <f t="shared" si="107"/>
        <v>25262076.539999999</v>
      </c>
      <c r="W2155" s="161">
        <f t="shared" si="108"/>
        <v>1499999.5399999991</v>
      </c>
      <c r="AA2155" s="36"/>
    </row>
    <row r="2156" spans="1:27" ht="14.45" x14ac:dyDescent="0.3">
      <c r="A2156" s="197" t="s">
        <v>1164</v>
      </c>
      <c r="B2156" s="197" t="s">
        <v>77</v>
      </c>
      <c r="C2156" s="197" t="s">
        <v>42</v>
      </c>
      <c r="D2156" s="197" t="s">
        <v>36</v>
      </c>
      <c r="E2156" s="197" t="s">
        <v>31</v>
      </c>
      <c r="F2156" s="195" t="s">
        <v>5037</v>
      </c>
      <c r="G2156" s="195" t="s">
        <v>2018</v>
      </c>
      <c r="H2156" s="161">
        <f>Dane_baza!AR2145</f>
        <v>5722867</v>
      </c>
      <c r="I2156" s="161">
        <f>Dane_baza!AS2145</f>
        <v>30916</v>
      </c>
      <c r="J2156" s="161">
        <f>Dane_baza!BX2145</f>
        <v>288886</v>
      </c>
      <c r="K2156" s="161">
        <f>Dane_baza!AT2145</f>
        <v>5493092</v>
      </c>
      <c r="L2156" s="161">
        <f>Dane_baza!AU2145</f>
        <v>0</v>
      </c>
      <c r="M2156" s="161">
        <f>Dane_baza!AV2145</f>
        <v>412282</v>
      </c>
      <c r="N2156" s="161">
        <f>Dane_baza!AY2145</f>
        <v>9296404</v>
      </c>
      <c r="O2156" s="161">
        <f>Dane_baza!AZ2145</f>
        <v>222209</v>
      </c>
      <c r="P2156" s="161">
        <f>Dane_baza!AW2145</f>
        <v>0</v>
      </c>
      <c r="Q2156" s="161">
        <f>Dane_baza!AX2145</f>
        <v>0</v>
      </c>
      <c r="R2156" s="212">
        <f t="shared" si="109"/>
        <v>21466656</v>
      </c>
      <c r="S2156" s="212">
        <f>Dane_baza!BU2145</f>
        <v>14737891.210000001</v>
      </c>
      <c r="T2156" s="212">
        <f>Dane_baza!BV2145</f>
        <v>15765.94</v>
      </c>
      <c r="U2156" s="212">
        <f>Dane_baza!BW2145</f>
        <v>8212998.6800000016</v>
      </c>
      <c r="V2156" s="212">
        <f t="shared" si="107"/>
        <v>22966655.830000002</v>
      </c>
      <c r="W2156" s="161">
        <f t="shared" si="108"/>
        <v>1499999.8300000019</v>
      </c>
      <c r="AA2156" s="36"/>
    </row>
    <row r="2157" spans="1:27" ht="14.45" x14ac:dyDescent="0.3">
      <c r="A2157" s="197" t="s">
        <v>1164</v>
      </c>
      <c r="B2157" s="197" t="s">
        <v>77</v>
      </c>
      <c r="C2157" s="197" t="s">
        <v>44</v>
      </c>
      <c r="D2157" s="197" t="s">
        <v>40</v>
      </c>
      <c r="E2157" s="197" t="s">
        <v>31</v>
      </c>
      <c r="F2157" s="195" t="s">
        <v>5038</v>
      </c>
      <c r="G2157" s="195" t="s">
        <v>537</v>
      </c>
      <c r="H2157" s="161">
        <f>Dane_baza!AR2146</f>
        <v>10390454</v>
      </c>
      <c r="I2157" s="161">
        <f>Dane_baza!AS2146</f>
        <v>459250</v>
      </c>
      <c r="J2157" s="161">
        <f>Dane_baza!BX2146</f>
        <v>611132</v>
      </c>
      <c r="K2157" s="161">
        <f>Dane_baza!AT2146</f>
        <v>10723826</v>
      </c>
      <c r="L2157" s="161">
        <f>Dane_baza!AU2146</f>
        <v>71970</v>
      </c>
      <c r="M2157" s="161">
        <f>Dane_baza!AV2146</f>
        <v>671552</v>
      </c>
      <c r="N2157" s="161">
        <f>Dane_baza!AY2146</f>
        <v>21167549</v>
      </c>
      <c r="O2157" s="161">
        <f>Dane_baza!AZ2146</f>
        <v>415222</v>
      </c>
      <c r="P2157" s="161">
        <f>Dane_baza!AW2146</f>
        <v>0</v>
      </c>
      <c r="Q2157" s="161">
        <f>Dane_baza!AX2146</f>
        <v>0</v>
      </c>
      <c r="R2157" s="212">
        <f t="shared" si="109"/>
        <v>44510955</v>
      </c>
      <c r="S2157" s="212">
        <f>Dane_baza!BU2146</f>
        <v>31971979.07</v>
      </c>
      <c r="T2157" s="212">
        <f>Dane_baza!BV2146</f>
        <v>985651.15</v>
      </c>
      <c r="U2157" s="212">
        <f>Dane_baza!BW2146</f>
        <v>14553324.78166463</v>
      </c>
      <c r="V2157" s="212">
        <f t="shared" si="107"/>
        <v>47510955.001664631</v>
      </c>
      <c r="W2157" s="161">
        <f t="shared" si="108"/>
        <v>3000000.0016646311</v>
      </c>
      <c r="AA2157" s="36"/>
    </row>
    <row r="2158" spans="1:27" ht="14.45" x14ac:dyDescent="0.3">
      <c r="A2158" s="197" t="s">
        <v>1164</v>
      </c>
      <c r="B2158" s="197" t="s">
        <v>77</v>
      </c>
      <c r="C2158" s="197" t="s">
        <v>51</v>
      </c>
      <c r="D2158" s="197" t="s">
        <v>36</v>
      </c>
      <c r="E2158" s="197" t="s">
        <v>31</v>
      </c>
      <c r="F2158" s="195" t="s">
        <v>5039</v>
      </c>
      <c r="G2158" s="195" t="s">
        <v>2015</v>
      </c>
      <c r="H2158" s="161">
        <f>Dane_baza!AR2147</f>
        <v>12751357</v>
      </c>
      <c r="I2158" s="161">
        <f>Dane_baza!AS2147</f>
        <v>172413</v>
      </c>
      <c r="J2158" s="161">
        <f>Dane_baza!BX2147</f>
        <v>455568</v>
      </c>
      <c r="K2158" s="161">
        <f>Dane_baza!AT2147</f>
        <v>4343945</v>
      </c>
      <c r="L2158" s="161">
        <f>Dane_baza!AU2147</f>
        <v>0</v>
      </c>
      <c r="M2158" s="161">
        <f>Dane_baza!AV2147</f>
        <v>522630</v>
      </c>
      <c r="N2158" s="161">
        <f>Dane_baza!AY2147</f>
        <v>15075935</v>
      </c>
      <c r="O2158" s="161">
        <f>Dane_baza!AZ2147</f>
        <v>300063</v>
      </c>
      <c r="P2158" s="161">
        <f>Dane_baza!AW2147</f>
        <v>0</v>
      </c>
      <c r="Q2158" s="161">
        <f>Dane_baza!AX2147</f>
        <v>0</v>
      </c>
      <c r="R2158" s="212">
        <f t="shared" si="109"/>
        <v>33621911</v>
      </c>
      <c r="S2158" s="212">
        <f>Dane_baza!BU2147</f>
        <v>25666366.23</v>
      </c>
      <c r="T2158" s="212">
        <f>Dane_baza!BV2147</f>
        <v>256095.49</v>
      </c>
      <c r="U2158" s="212">
        <f>Dane_baza!BW2147</f>
        <v>9699448.9299999997</v>
      </c>
      <c r="V2158" s="212">
        <f t="shared" si="107"/>
        <v>35621910.649999999</v>
      </c>
      <c r="W2158" s="161">
        <f t="shared" si="108"/>
        <v>1999999.6499999985</v>
      </c>
      <c r="AA2158" s="36"/>
    </row>
    <row r="2159" spans="1:27" ht="14.45" x14ac:dyDescent="0.3">
      <c r="A2159" s="197" t="s">
        <v>1164</v>
      </c>
      <c r="B2159" s="197" t="s">
        <v>77</v>
      </c>
      <c r="C2159" s="197" t="s">
        <v>75</v>
      </c>
      <c r="D2159" s="197" t="s">
        <v>36</v>
      </c>
      <c r="E2159" s="197" t="s">
        <v>31</v>
      </c>
      <c r="F2159" s="195" t="s">
        <v>5040</v>
      </c>
      <c r="G2159" s="195" t="s">
        <v>2019</v>
      </c>
      <c r="H2159" s="161">
        <f>Dane_baza!AR2148</f>
        <v>8929135</v>
      </c>
      <c r="I2159" s="161">
        <f>Dane_baza!AS2148</f>
        <v>156872</v>
      </c>
      <c r="J2159" s="161">
        <f>Dane_baza!BX2148</f>
        <v>381640</v>
      </c>
      <c r="K2159" s="161">
        <f>Dane_baza!AT2148</f>
        <v>5809825</v>
      </c>
      <c r="L2159" s="161">
        <f>Dane_baza!AU2148</f>
        <v>0</v>
      </c>
      <c r="M2159" s="161">
        <f>Dane_baza!AV2148</f>
        <v>434455</v>
      </c>
      <c r="N2159" s="161">
        <f>Dane_baza!AY2148</f>
        <v>10591743</v>
      </c>
      <c r="O2159" s="161">
        <f>Dane_baza!AZ2148</f>
        <v>217343</v>
      </c>
      <c r="P2159" s="161">
        <f>Dane_baza!AW2148</f>
        <v>0</v>
      </c>
      <c r="Q2159" s="161">
        <f>Dane_baza!AX2148</f>
        <v>0</v>
      </c>
      <c r="R2159" s="212">
        <f t="shared" si="109"/>
        <v>26521013</v>
      </c>
      <c r="S2159" s="212">
        <f>Dane_baza!BU2148</f>
        <v>20577737.16</v>
      </c>
      <c r="T2159" s="212">
        <f>Dane_baza!BV2148</f>
        <v>279976.84999999998</v>
      </c>
      <c r="U2159" s="212">
        <f>Dane_baza!BW2148</f>
        <v>7663298.9876555111</v>
      </c>
      <c r="V2159" s="212">
        <f t="shared" si="107"/>
        <v>28521012.997655511</v>
      </c>
      <c r="W2159" s="161">
        <f t="shared" si="108"/>
        <v>1999999.9976555109</v>
      </c>
      <c r="AA2159" s="36"/>
    </row>
    <row r="2160" spans="1:27" ht="14.45" x14ac:dyDescent="0.3">
      <c r="A2160" s="197" t="s">
        <v>1164</v>
      </c>
      <c r="B2160" s="197" t="s">
        <v>77</v>
      </c>
      <c r="C2160" s="197" t="s">
        <v>77</v>
      </c>
      <c r="D2160" s="197" t="s">
        <v>36</v>
      </c>
      <c r="E2160" s="197" t="s">
        <v>31</v>
      </c>
      <c r="F2160" s="195" t="s">
        <v>5041</v>
      </c>
      <c r="G2160" s="195" t="s">
        <v>2020</v>
      </c>
      <c r="H2160" s="161">
        <f>Dane_baza!AR2149</f>
        <v>3281549</v>
      </c>
      <c r="I2160" s="161">
        <f>Dane_baza!AS2149</f>
        <v>69966</v>
      </c>
      <c r="J2160" s="161">
        <f>Dane_baza!BX2149</f>
        <v>221900</v>
      </c>
      <c r="K2160" s="161">
        <f>Dane_baza!AT2149</f>
        <v>5005629</v>
      </c>
      <c r="L2160" s="161">
        <f>Dane_baza!AU2149</f>
        <v>53872</v>
      </c>
      <c r="M2160" s="161">
        <f>Dane_baza!AV2149</f>
        <v>827242</v>
      </c>
      <c r="N2160" s="161">
        <f>Dane_baza!AY2149</f>
        <v>7538518</v>
      </c>
      <c r="O2160" s="161">
        <f>Dane_baza!AZ2149</f>
        <v>163818</v>
      </c>
      <c r="P2160" s="161">
        <f>Dane_baza!AW2149</f>
        <v>0</v>
      </c>
      <c r="Q2160" s="161">
        <f>Dane_baza!AX2149</f>
        <v>0</v>
      </c>
      <c r="R2160" s="212">
        <f t="shared" si="109"/>
        <v>17162494</v>
      </c>
      <c r="S2160" s="212">
        <f>Dane_baza!BU2149</f>
        <v>10087209.439999999</v>
      </c>
      <c r="T2160" s="212">
        <f>Dane_baza!BV2149</f>
        <v>1177.8599999999999</v>
      </c>
      <c r="U2160" s="212">
        <f>Dane_baza!BW2149</f>
        <v>8574106.5099999979</v>
      </c>
      <c r="V2160" s="212">
        <f t="shared" si="107"/>
        <v>18662493.809999995</v>
      </c>
      <c r="W2160" s="161">
        <f t="shared" si="108"/>
        <v>1499999.8099999949</v>
      </c>
      <c r="AA2160" s="36"/>
    </row>
    <row r="2161" spans="1:27" ht="14.45" x14ac:dyDescent="0.3">
      <c r="A2161" s="197" t="s">
        <v>1164</v>
      </c>
      <c r="B2161" s="197" t="s">
        <v>77</v>
      </c>
      <c r="C2161" s="197" t="s">
        <v>90</v>
      </c>
      <c r="D2161" s="197" t="s">
        <v>36</v>
      </c>
      <c r="E2161" s="197" t="s">
        <v>31</v>
      </c>
      <c r="F2161" s="195" t="s">
        <v>5042</v>
      </c>
      <c r="G2161" s="195" t="s">
        <v>2021</v>
      </c>
      <c r="H2161" s="161">
        <f>Dane_baza!AR2150</f>
        <v>6107454</v>
      </c>
      <c r="I2161" s="161">
        <f>Dane_baza!AS2150</f>
        <v>29050</v>
      </c>
      <c r="J2161" s="161">
        <f>Dane_baza!BX2150</f>
        <v>334743</v>
      </c>
      <c r="K2161" s="161">
        <f>Dane_baza!AT2150</f>
        <v>2154312</v>
      </c>
      <c r="L2161" s="161">
        <f>Dane_baza!AU2150</f>
        <v>190109</v>
      </c>
      <c r="M2161" s="161">
        <f>Dane_baza!AV2150</f>
        <v>421151</v>
      </c>
      <c r="N2161" s="161">
        <f>Dane_baza!AY2150</f>
        <v>12875314</v>
      </c>
      <c r="O2161" s="161">
        <f>Dane_baza!AZ2150</f>
        <v>272489</v>
      </c>
      <c r="P2161" s="161">
        <f>Dane_baza!AW2150</f>
        <v>0</v>
      </c>
      <c r="Q2161" s="161">
        <f>Dane_baza!AX2150</f>
        <v>0</v>
      </c>
      <c r="R2161" s="212">
        <f t="shared" si="109"/>
        <v>22384622</v>
      </c>
      <c r="S2161" s="212">
        <f>Dane_baza!BU2150</f>
        <v>16818032.539999999</v>
      </c>
      <c r="T2161" s="212">
        <f>Dane_baza!BV2150</f>
        <v>59998.19</v>
      </c>
      <c r="U2161" s="212">
        <f>Dane_baza!BW2150</f>
        <v>7506591.1300000008</v>
      </c>
      <c r="V2161" s="212">
        <f t="shared" si="107"/>
        <v>24384621.859999999</v>
      </c>
      <c r="W2161" s="161">
        <f t="shared" si="108"/>
        <v>1999999.8599999994</v>
      </c>
      <c r="AA2161" s="36"/>
    </row>
    <row r="2162" spans="1:27" ht="14.45" x14ac:dyDescent="0.3">
      <c r="A2162" s="197" t="s">
        <v>1164</v>
      </c>
      <c r="B2162" s="197" t="s">
        <v>77</v>
      </c>
      <c r="C2162" s="197" t="s">
        <v>92</v>
      </c>
      <c r="D2162" s="197" t="s">
        <v>40</v>
      </c>
      <c r="E2162" s="197" t="s">
        <v>31</v>
      </c>
      <c r="F2162" s="195" t="s">
        <v>5043</v>
      </c>
      <c r="G2162" s="195" t="s">
        <v>2022</v>
      </c>
      <c r="H2162" s="161">
        <f>Dane_baza!AR2151</f>
        <v>2493175</v>
      </c>
      <c r="I2162" s="161">
        <f>Dane_baza!AS2151</f>
        <v>38000</v>
      </c>
      <c r="J2162" s="161">
        <f>Dane_baza!BX2151</f>
        <v>208830</v>
      </c>
      <c r="K2162" s="161">
        <f>Dane_baza!AT2151</f>
        <v>6111633</v>
      </c>
      <c r="L2162" s="161">
        <f>Dane_baza!AU2151</f>
        <v>298396</v>
      </c>
      <c r="M2162" s="161">
        <f>Dane_baza!AV2151</f>
        <v>638237</v>
      </c>
      <c r="N2162" s="161">
        <f>Dane_baza!AY2151</f>
        <v>6249177</v>
      </c>
      <c r="O2162" s="161">
        <f>Dane_baza!AZ2151</f>
        <v>128135</v>
      </c>
      <c r="P2162" s="161">
        <f>Dane_baza!AW2151</f>
        <v>0</v>
      </c>
      <c r="Q2162" s="161">
        <f>Dane_baza!AX2151</f>
        <v>0</v>
      </c>
      <c r="R2162" s="212">
        <f t="shared" si="109"/>
        <v>16165583</v>
      </c>
      <c r="S2162" s="212">
        <f>Dane_baza!BU2151</f>
        <v>7810686.9900000002</v>
      </c>
      <c r="T2162" s="212">
        <f>Dane_baza!BV2151</f>
        <v>36595.949999999997</v>
      </c>
      <c r="U2162" s="212">
        <f>Dane_baza!BW2151</f>
        <v>9318300.0648418199</v>
      </c>
      <c r="V2162" s="212">
        <f t="shared" si="107"/>
        <v>17165583.004841819</v>
      </c>
      <c r="W2162" s="161">
        <f t="shared" si="108"/>
        <v>1000000.0048418194</v>
      </c>
      <c r="AA2162" s="36"/>
    </row>
    <row r="2163" spans="1:27" ht="14.45" x14ac:dyDescent="0.3">
      <c r="A2163" s="197" t="s">
        <v>1164</v>
      </c>
      <c r="B2163" s="197" t="s">
        <v>90</v>
      </c>
      <c r="C2163" s="197" t="s">
        <v>33</v>
      </c>
      <c r="D2163" s="197" t="s">
        <v>40</v>
      </c>
      <c r="E2163" s="197" t="s">
        <v>31</v>
      </c>
      <c r="F2163" s="195" t="s">
        <v>5044</v>
      </c>
      <c r="G2163" s="195" t="s">
        <v>2023</v>
      </c>
      <c r="H2163" s="161">
        <f>Dane_baza!AR2152</f>
        <v>15082173</v>
      </c>
      <c r="I2163" s="161">
        <f>Dane_baza!AS2152</f>
        <v>195528</v>
      </c>
      <c r="J2163" s="161">
        <f>Dane_baza!BX2152</f>
        <v>634737</v>
      </c>
      <c r="K2163" s="161">
        <f>Dane_baza!AT2152</f>
        <v>7827966</v>
      </c>
      <c r="L2163" s="161">
        <f>Dane_baza!AU2152</f>
        <v>0</v>
      </c>
      <c r="M2163" s="161">
        <f>Dane_baza!AV2152</f>
        <v>503213</v>
      </c>
      <c r="N2163" s="161">
        <f>Dane_baza!AY2152</f>
        <v>17742018</v>
      </c>
      <c r="O2163" s="161">
        <f>Dane_baza!AZ2152</f>
        <v>424954</v>
      </c>
      <c r="P2163" s="161">
        <f>Dane_baza!AW2152</f>
        <v>0</v>
      </c>
      <c r="Q2163" s="161">
        <f>Dane_baza!AX2152</f>
        <v>0</v>
      </c>
      <c r="R2163" s="212">
        <f t="shared" si="109"/>
        <v>42410589</v>
      </c>
      <c r="S2163" s="212">
        <f>Dane_baza!BU2152</f>
        <v>36033482</v>
      </c>
      <c r="T2163" s="212">
        <f>Dane_baza!BV2152</f>
        <v>197380.67</v>
      </c>
      <c r="U2163" s="212">
        <f>Dane_baza!BW2152</f>
        <v>9179726.3000000007</v>
      </c>
      <c r="V2163" s="212">
        <f t="shared" si="107"/>
        <v>45410588.969999999</v>
      </c>
      <c r="W2163" s="161">
        <f t="shared" si="108"/>
        <v>2999999.9699999988</v>
      </c>
      <c r="AA2163" s="36"/>
    </row>
    <row r="2164" spans="1:27" ht="14.45" x14ac:dyDescent="0.3">
      <c r="A2164" s="197" t="s">
        <v>1164</v>
      </c>
      <c r="B2164" s="197" t="s">
        <v>90</v>
      </c>
      <c r="C2164" s="197" t="s">
        <v>32</v>
      </c>
      <c r="D2164" s="197" t="s">
        <v>36</v>
      </c>
      <c r="E2164" s="197" t="s">
        <v>31</v>
      </c>
      <c r="F2164" s="195" t="s">
        <v>5045</v>
      </c>
      <c r="G2164" s="195" t="s">
        <v>2024</v>
      </c>
      <c r="H2164" s="161">
        <f>Dane_baza!AR2153</f>
        <v>3275782</v>
      </c>
      <c r="I2164" s="161">
        <f>Dane_baza!AS2153</f>
        <v>52968</v>
      </c>
      <c r="J2164" s="161">
        <f>Dane_baza!BX2153</f>
        <v>265429</v>
      </c>
      <c r="K2164" s="161">
        <f>Dane_baza!AT2153</f>
        <v>8432019</v>
      </c>
      <c r="L2164" s="161">
        <f>Dane_baza!AU2153</f>
        <v>510748</v>
      </c>
      <c r="M2164" s="161">
        <f>Dane_baza!AV2153</f>
        <v>806044</v>
      </c>
      <c r="N2164" s="161">
        <f>Dane_baza!AY2153</f>
        <v>10974059</v>
      </c>
      <c r="O2164" s="161">
        <f>Dane_baza!AZ2153</f>
        <v>257892</v>
      </c>
      <c r="P2164" s="161">
        <f>Dane_baza!AW2153</f>
        <v>0</v>
      </c>
      <c r="Q2164" s="161">
        <f>Dane_baza!AX2153</f>
        <v>0</v>
      </c>
      <c r="R2164" s="212">
        <f t="shared" si="109"/>
        <v>24574941</v>
      </c>
      <c r="S2164" s="212">
        <f>Dane_baza!BU2153</f>
        <v>10193885.57</v>
      </c>
      <c r="T2164" s="212">
        <f>Dane_baza!BV2153</f>
        <v>105771.01</v>
      </c>
      <c r="U2164" s="212">
        <f>Dane_baza!BW2153</f>
        <v>15775284.424184008</v>
      </c>
      <c r="V2164" s="212">
        <f t="shared" si="107"/>
        <v>26074941.004184008</v>
      </c>
      <c r="W2164" s="161">
        <f t="shared" si="108"/>
        <v>1500000.0041840076</v>
      </c>
      <c r="AA2164" s="36"/>
    </row>
    <row r="2165" spans="1:27" ht="14.45" x14ac:dyDescent="0.3">
      <c r="A2165" s="197" t="s">
        <v>1164</v>
      </c>
      <c r="B2165" s="197" t="s">
        <v>90</v>
      </c>
      <c r="C2165" s="197" t="s">
        <v>37</v>
      </c>
      <c r="D2165" s="197" t="s">
        <v>36</v>
      </c>
      <c r="E2165" s="197" t="s">
        <v>31</v>
      </c>
      <c r="F2165" s="195" t="s">
        <v>5046</v>
      </c>
      <c r="G2165" s="195" t="s">
        <v>2025</v>
      </c>
      <c r="H2165" s="161">
        <f>Dane_baza!AR2154</f>
        <v>16295414</v>
      </c>
      <c r="I2165" s="161">
        <f>Dane_baza!AS2154</f>
        <v>637983</v>
      </c>
      <c r="J2165" s="161">
        <f>Dane_baza!BX2154</f>
        <v>629789</v>
      </c>
      <c r="K2165" s="161">
        <f>Dane_baza!AT2154</f>
        <v>651650</v>
      </c>
      <c r="L2165" s="161">
        <f>Dane_baza!AU2154</f>
        <v>0</v>
      </c>
      <c r="M2165" s="161">
        <f>Dane_baza!AV2154</f>
        <v>1113574</v>
      </c>
      <c r="N2165" s="161">
        <f>Dane_baza!AY2154</f>
        <v>15479896</v>
      </c>
      <c r="O2165" s="161">
        <f>Dane_baza!AZ2154</f>
        <v>382783</v>
      </c>
      <c r="P2165" s="161">
        <f>Dane_baza!AW2154</f>
        <v>0</v>
      </c>
      <c r="Q2165" s="161">
        <f>Dane_baza!AX2154</f>
        <v>0</v>
      </c>
      <c r="R2165" s="212">
        <f t="shared" si="109"/>
        <v>35191089</v>
      </c>
      <c r="S2165" s="212">
        <f>Dane_baza!BU2154</f>
        <v>37622035.07</v>
      </c>
      <c r="T2165" s="212">
        <f>Dane_baza!BV2154</f>
        <v>1112672.6599999999</v>
      </c>
      <c r="U2165" s="212">
        <f>Dane_baza!BW2154</f>
        <v>0</v>
      </c>
      <c r="V2165" s="212">
        <f t="shared" si="107"/>
        <v>38734707.729999997</v>
      </c>
      <c r="W2165" s="161">
        <f t="shared" si="108"/>
        <v>3543618.7299999967</v>
      </c>
      <c r="AA2165" s="36"/>
    </row>
    <row r="2166" spans="1:27" ht="14.45" x14ac:dyDescent="0.3">
      <c r="A2166" s="197" t="s">
        <v>1164</v>
      </c>
      <c r="B2166" s="197" t="s">
        <v>90</v>
      </c>
      <c r="C2166" s="197" t="s">
        <v>39</v>
      </c>
      <c r="D2166" s="197" t="s">
        <v>40</v>
      </c>
      <c r="E2166" s="197" t="s">
        <v>31</v>
      </c>
      <c r="F2166" s="195" t="s">
        <v>5047</v>
      </c>
      <c r="G2166" s="195" t="s">
        <v>2026</v>
      </c>
      <c r="H2166" s="161">
        <f>Dane_baza!AR2155</f>
        <v>12465328</v>
      </c>
      <c r="I2166" s="161">
        <f>Dane_baza!AS2155</f>
        <v>1251701</v>
      </c>
      <c r="J2166" s="161">
        <f>Dane_baza!BX2155</f>
        <v>573213</v>
      </c>
      <c r="K2166" s="161">
        <f>Dane_baza!AT2155</f>
        <v>0</v>
      </c>
      <c r="L2166" s="161">
        <f>Dane_baza!AU2155</f>
        <v>42371</v>
      </c>
      <c r="M2166" s="161">
        <f>Dane_baza!AV2155</f>
        <v>392059</v>
      </c>
      <c r="N2166" s="161">
        <f>Dane_baza!AY2155</f>
        <v>13600745</v>
      </c>
      <c r="O2166" s="161">
        <f>Dane_baza!AZ2155</f>
        <v>450905</v>
      </c>
      <c r="P2166" s="161">
        <f>Dane_baza!AW2155</f>
        <v>0</v>
      </c>
      <c r="Q2166" s="161">
        <f>Dane_baza!AX2155</f>
        <v>-592199</v>
      </c>
      <c r="R2166" s="212">
        <f t="shared" si="109"/>
        <v>28184123</v>
      </c>
      <c r="S2166" s="212">
        <f>Dane_baza!BU2155</f>
        <v>27772334.84</v>
      </c>
      <c r="T2166" s="212">
        <f>Dane_baza!BV2155</f>
        <v>693629.41</v>
      </c>
      <c r="U2166" s="212">
        <f>Dane_baza!BW2155</f>
        <v>2218158.7544561848</v>
      </c>
      <c r="V2166" s="212">
        <f t="shared" si="107"/>
        <v>30684123.004456185</v>
      </c>
      <c r="W2166" s="161">
        <f t="shared" si="108"/>
        <v>2500000.0044561848</v>
      </c>
      <c r="AA2166" s="36"/>
    </row>
    <row r="2167" spans="1:27" ht="14.45" x14ac:dyDescent="0.3">
      <c r="A2167" s="197" t="s">
        <v>1164</v>
      </c>
      <c r="B2167" s="197" t="s">
        <v>90</v>
      </c>
      <c r="C2167" s="197" t="s">
        <v>42</v>
      </c>
      <c r="D2167" s="197" t="s">
        <v>36</v>
      </c>
      <c r="E2167" s="197" t="s">
        <v>31</v>
      </c>
      <c r="F2167" s="195" t="s">
        <v>5048</v>
      </c>
      <c r="G2167" s="195" t="s">
        <v>2027</v>
      </c>
      <c r="H2167" s="161">
        <f>Dane_baza!AR2156</f>
        <v>11739514</v>
      </c>
      <c r="I2167" s="161">
        <f>Dane_baza!AS2156</f>
        <v>50802</v>
      </c>
      <c r="J2167" s="161">
        <f>Dane_baza!BX2156</f>
        <v>611088</v>
      </c>
      <c r="K2167" s="161">
        <f>Dane_baza!AT2156</f>
        <v>12888535</v>
      </c>
      <c r="L2167" s="161">
        <f>Dane_baza!AU2156</f>
        <v>608244</v>
      </c>
      <c r="M2167" s="161">
        <f>Dane_baza!AV2156</f>
        <v>655503</v>
      </c>
      <c r="N2167" s="161">
        <f>Dane_baza!AY2156</f>
        <v>19092745</v>
      </c>
      <c r="O2167" s="161">
        <f>Dane_baza!AZ2156</f>
        <v>347099</v>
      </c>
      <c r="P2167" s="161">
        <f>Dane_baza!AW2156</f>
        <v>0</v>
      </c>
      <c r="Q2167" s="161">
        <f>Dane_baza!AX2156</f>
        <v>0</v>
      </c>
      <c r="R2167" s="212">
        <f t="shared" si="109"/>
        <v>45993530</v>
      </c>
      <c r="S2167" s="212">
        <f>Dane_baza!BU2156</f>
        <v>30573677.129999999</v>
      </c>
      <c r="T2167" s="212">
        <f>Dane_baza!BV2156</f>
        <v>110779.39</v>
      </c>
      <c r="U2167" s="212">
        <f>Dane_baza!BW2156</f>
        <v>18309073.370000005</v>
      </c>
      <c r="V2167" s="212">
        <f t="shared" si="107"/>
        <v>48993529.890000001</v>
      </c>
      <c r="W2167" s="161">
        <f t="shared" si="108"/>
        <v>2999999.8900000006</v>
      </c>
      <c r="AA2167" s="36"/>
    </row>
    <row r="2168" spans="1:27" ht="14.45" x14ac:dyDescent="0.3">
      <c r="A2168" s="197" t="s">
        <v>1164</v>
      </c>
      <c r="B2168" s="197" t="s">
        <v>90</v>
      </c>
      <c r="C2168" s="197" t="s">
        <v>44</v>
      </c>
      <c r="D2168" s="197" t="s">
        <v>36</v>
      </c>
      <c r="E2168" s="197" t="s">
        <v>31</v>
      </c>
      <c r="F2168" s="195" t="s">
        <v>5049</v>
      </c>
      <c r="G2168" s="195" t="s">
        <v>2028</v>
      </c>
      <c r="H2168" s="161">
        <f>Dane_baza!AR2157</f>
        <v>8518884</v>
      </c>
      <c r="I2168" s="161">
        <f>Dane_baza!AS2157</f>
        <v>1146793</v>
      </c>
      <c r="J2168" s="161">
        <f>Dane_baza!BX2157</f>
        <v>429916</v>
      </c>
      <c r="K2168" s="161">
        <f>Dane_baza!AT2157</f>
        <v>6201412</v>
      </c>
      <c r="L2168" s="161">
        <f>Dane_baza!AU2157</f>
        <v>332300</v>
      </c>
      <c r="M2168" s="161">
        <f>Dane_baza!AV2157</f>
        <v>486417</v>
      </c>
      <c r="N2168" s="161">
        <f>Dane_baza!AY2157</f>
        <v>16775637</v>
      </c>
      <c r="O2168" s="161">
        <f>Dane_baza!AZ2157</f>
        <v>457393</v>
      </c>
      <c r="P2168" s="161">
        <f>Dane_baza!AW2157</f>
        <v>0</v>
      </c>
      <c r="Q2168" s="161">
        <f>Dane_baza!AX2157</f>
        <v>0</v>
      </c>
      <c r="R2168" s="212">
        <f t="shared" si="109"/>
        <v>34348752</v>
      </c>
      <c r="S2168" s="212">
        <f>Dane_baza!BU2157</f>
        <v>22298433.09</v>
      </c>
      <c r="T2168" s="212">
        <f>Dane_baza!BV2157</f>
        <v>1329851.18</v>
      </c>
      <c r="U2168" s="212">
        <f>Dane_baza!BW2157</f>
        <v>13220467.259999996</v>
      </c>
      <c r="V2168" s="212">
        <f t="shared" si="107"/>
        <v>36848751.529999994</v>
      </c>
      <c r="W2168" s="161">
        <f t="shared" si="108"/>
        <v>2499999.5299999937</v>
      </c>
      <c r="AA2168" s="36"/>
    </row>
    <row r="2169" spans="1:27" ht="14.45" x14ac:dyDescent="0.3">
      <c r="A2169" s="197" t="s">
        <v>1164</v>
      </c>
      <c r="B2169" s="197" t="s">
        <v>90</v>
      </c>
      <c r="C2169" s="197" t="s">
        <v>51</v>
      </c>
      <c r="D2169" s="197" t="s">
        <v>40</v>
      </c>
      <c r="E2169" s="197" t="s">
        <v>31</v>
      </c>
      <c r="F2169" s="195" t="s">
        <v>5050</v>
      </c>
      <c r="G2169" s="195" t="s">
        <v>2029</v>
      </c>
      <c r="H2169" s="161">
        <f>Dane_baza!AR2158</f>
        <v>6584456</v>
      </c>
      <c r="I2169" s="161">
        <f>Dane_baza!AS2158</f>
        <v>128434</v>
      </c>
      <c r="J2169" s="161">
        <f>Dane_baza!BX2158</f>
        <v>425446</v>
      </c>
      <c r="K2169" s="161">
        <f>Dane_baza!AT2158</f>
        <v>7412880</v>
      </c>
      <c r="L2169" s="161">
        <f>Dane_baza!AU2158</f>
        <v>539921</v>
      </c>
      <c r="M2169" s="161">
        <f>Dane_baza!AV2158</f>
        <v>474733</v>
      </c>
      <c r="N2169" s="161">
        <f>Dane_baza!AY2158</f>
        <v>14495133</v>
      </c>
      <c r="O2169" s="161">
        <f>Dane_baza!AZ2158</f>
        <v>444417</v>
      </c>
      <c r="P2169" s="161">
        <f>Dane_baza!AW2158</f>
        <v>0</v>
      </c>
      <c r="Q2169" s="161">
        <f>Dane_baza!AX2158</f>
        <v>0</v>
      </c>
      <c r="R2169" s="212">
        <f t="shared" si="109"/>
        <v>30505420</v>
      </c>
      <c r="S2169" s="212">
        <f>Dane_baza!BU2158</f>
        <v>18405433.100000001</v>
      </c>
      <c r="T2169" s="212">
        <f>Dane_baza!BV2158</f>
        <v>77571.95</v>
      </c>
      <c r="U2169" s="212">
        <f>Dane_baza!BW2158</f>
        <v>15499542.279999999</v>
      </c>
      <c r="V2169" s="212">
        <f t="shared" si="107"/>
        <v>33982547.329999998</v>
      </c>
      <c r="W2169" s="161">
        <f t="shared" si="108"/>
        <v>3477127.3299999982</v>
      </c>
      <c r="AA2169" s="36"/>
    </row>
    <row r="2170" spans="1:27" ht="14.45" x14ac:dyDescent="0.3">
      <c r="A2170" s="197" t="s">
        <v>1164</v>
      </c>
      <c r="B2170" s="197" t="s">
        <v>90</v>
      </c>
      <c r="C2170" s="197" t="s">
        <v>75</v>
      </c>
      <c r="D2170" s="197" t="s">
        <v>36</v>
      </c>
      <c r="E2170" s="197" t="s">
        <v>31</v>
      </c>
      <c r="F2170" s="195" t="s">
        <v>5051</v>
      </c>
      <c r="G2170" s="195" t="s">
        <v>651</v>
      </c>
      <c r="H2170" s="161">
        <f>Dane_baza!AR2159</f>
        <v>5498483</v>
      </c>
      <c r="I2170" s="161">
        <f>Dane_baza!AS2159</f>
        <v>30936</v>
      </c>
      <c r="J2170" s="161">
        <f>Dane_baza!BX2159</f>
        <v>376838</v>
      </c>
      <c r="K2170" s="161">
        <f>Dane_baza!AT2159</f>
        <v>10409464</v>
      </c>
      <c r="L2170" s="161">
        <f>Dane_baza!AU2159</f>
        <v>729655</v>
      </c>
      <c r="M2170" s="161">
        <f>Dane_baza!AV2159</f>
        <v>919377</v>
      </c>
      <c r="N2170" s="161">
        <f>Dane_baza!AY2159</f>
        <v>11662284</v>
      </c>
      <c r="O2170" s="161">
        <f>Dane_baza!AZ2159</f>
        <v>329258</v>
      </c>
      <c r="P2170" s="161">
        <f>Dane_baza!AW2159</f>
        <v>0</v>
      </c>
      <c r="Q2170" s="161">
        <f>Dane_baza!AX2159</f>
        <v>0</v>
      </c>
      <c r="R2170" s="212">
        <f t="shared" si="109"/>
        <v>29956295</v>
      </c>
      <c r="S2170" s="212">
        <f>Dane_baza!BU2159</f>
        <v>17380604.600000001</v>
      </c>
      <c r="T2170" s="212">
        <f>Dane_baza!BV2159</f>
        <v>20907.900000000001</v>
      </c>
      <c r="U2170" s="212">
        <f>Dane_baza!BW2159</f>
        <v>14554782.24</v>
      </c>
      <c r="V2170" s="212">
        <f t="shared" si="107"/>
        <v>31956294.740000002</v>
      </c>
      <c r="W2170" s="161">
        <f t="shared" si="108"/>
        <v>1999999.7400000021</v>
      </c>
      <c r="AA2170" s="36"/>
    </row>
    <row r="2171" spans="1:27" ht="14.45" x14ac:dyDescent="0.3">
      <c r="A2171" s="197" t="s">
        <v>1164</v>
      </c>
      <c r="B2171" s="197" t="s">
        <v>90</v>
      </c>
      <c r="C2171" s="197" t="s">
        <v>77</v>
      </c>
      <c r="D2171" s="197" t="s">
        <v>36</v>
      </c>
      <c r="E2171" s="197" t="s">
        <v>31</v>
      </c>
      <c r="F2171" s="195" t="s">
        <v>5052</v>
      </c>
      <c r="G2171" s="195" t="s">
        <v>2030</v>
      </c>
      <c r="H2171" s="161">
        <f>Dane_baza!AR2160</f>
        <v>3580191</v>
      </c>
      <c r="I2171" s="161">
        <f>Dane_baza!AS2160</f>
        <v>11827</v>
      </c>
      <c r="J2171" s="161">
        <f>Dane_baza!BX2160</f>
        <v>298767</v>
      </c>
      <c r="K2171" s="161">
        <f>Dane_baza!AT2160</f>
        <v>8074866</v>
      </c>
      <c r="L2171" s="161">
        <f>Dane_baza!AU2160</f>
        <v>716918</v>
      </c>
      <c r="M2171" s="161">
        <f>Dane_baza!AV2160</f>
        <v>902761</v>
      </c>
      <c r="N2171" s="161">
        <f>Dane_baza!AY2160</f>
        <v>10368688</v>
      </c>
      <c r="O2171" s="161">
        <f>Dane_baza!AZ2160</f>
        <v>280599</v>
      </c>
      <c r="P2171" s="161">
        <f>Dane_baza!AW2160</f>
        <v>0</v>
      </c>
      <c r="Q2171" s="161">
        <f>Dane_baza!AX2160</f>
        <v>0</v>
      </c>
      <c r="R2171" s="212">
        <f t="shared" si="109"/>
        <v>24234617</v>
      </c>
      <c r="S2171" s="212">
        <f>Dane_baza!BU2160</f>
        <v>12209249.41</v>
      </c>
      <c r="T2171" s="212">
        <f>Dane_baza!BV2160</f>
        <v>0</v>
      </c>
      <c r="U2171" s="212">
        <f>Dane_baza!BW2160</f>
        <v>13525367.584601309</v>
      </c>
      <c r="V2171" s="212">
        <f t="shared" si="107"/>
        <v>25734616.994601309</v>
      </c>
      <c r="W2171" s="161">
        <f t="shared" si="108"/>
        <v>1499999.9946013093</v>
      </c>
      <c r="AA2171" s="36"/>
    </row>
    <row r="2172" spans="1:27" ht="14.45" x14ac:dyDescent="0.3">
      <c r="A2172" s="197" t="s">
        <v>1164</v>
      </c>
      <c r="B2172" s="197" t="s">
        <v>90</v>
      </c>
      <c r="C2172" s="197" t="s">
        <v>90</v>
      </c>
      <c r="D2172" s="197" t="s">
        <v>40</v>
      </c>
      <c r="E2172" s="197" t="s">
        <v>31</v>
      </c>
      <c r="F2172" s="195" t="s">
        <v>5053</v>
      </c>
      <c r="G2172" s="195" t="s">
        <v>2031</v>
      </c>
      <c r="H2172" s="161">
        <f>Dane_baza!AR2161</f>
        <v>7698148</v>
      </c>
      <c r="I2172" s="161">
        <f>Dane_baza!AS2161</f>
        <v>829217</v>
      </c>
      <c r="J2172" s="161">
        <f>Dane_baza!BX2161</f>
        <v>528660</v>
      </c>
      <c r="K2172" s="161">
        <f>Dane_baza!AT2161</f>
        <v>8304586</v>
      </c>
      <c r="L2172" s="161">
        <f>Dane_baza!AU2161</f>
        <v>746568</v>
      </c>
      <c r="M2172" s="161">
        <f>Dane_baza!AV2161</f>
        <v>560152</v>
      </c>
      <c r="N2172" s="161">
        <f>Dane_baza!AY2161</f>
        <v>17031592</v>
      </c>
      <c r="O2172" s="161">
        <f>Dane_baza!AZ2161</f>
        <v>471990</v>
      </c>
      <c r="P2172" s="161">
        <f>Dane_baza!AW2161</f>
        <v>0</v>
      </c>
      <c r="Q2172" s="161">
        <f>Dane_baza!AX2161</f>
        <v>0</v>
      </c>
      <c r="R2172" s="212">
        <f t="shared" si="109"/>
        <v>36170913</v>
      </c>
      <c r="S2172" s="212">
        <f>Dane_baza!BU2161</f>
        <v>23587408.68</v>
      </c>
      <c r="T2172" s="212">
        <f>Dane_baza!BV2161</f>
        <v>1059557.94</v>
      </c>
      <c r="U2172" s="212">
        <f>Dane_baza!BW2161</f>
        <v>14523946.387965508</v>
      </c>
      <c r="V2172" s="212">
        <f t="shared" si="107"/>
        <v>39170913.007965505</v>
      </c>
      <c r="W2172" s="161">
        <f t="shared" si="108"/>
        <v>3000000.0079655051</v>
      </c>
      <c r="AA2172" s="36"/>
    </row>
    <row r="2173" spans="1:27" ht="14.45" x14ac:dyDescent="0.3">
      <c r="A2173" s="197" t="s">
        <v>1164</v>
      </c>
      <c r="B2173" s="197" t="s">
        <v>90</v>
      </c>
      <c r="C2173" s="197" t="s">
        <v>92</v>
      </c>
      <c r="D2173" s="197" t="s">
        <v>36</v>
      </c>
      <c r="E2173" s="197" t="s">
        <v>31</v>
      </c>
      <c r="F2173" s="195" t="s">
        <v>5054</v>
      </c>
      <c r="G2173" s="195" t="s">
        <v>2032</v>
      </c>
      <c r="H2173" s="161">
        <f>Dane_baza!AR2162</f>
        <v>21915016</v>
      </c>
      <c r="I2173" s="161">
        <f>Dane_baza!AS2162</f>
        <v>2313253</v>
      </c>
      <c r="J2173" s="161">
        <f>Dane_baza!BX2162</f>
        <v>766662</v>
      </c>
      <c r="K2173" s="161">
        <f>Dane_baza!AT2162</f>
        <v>0</v>
      </c>
      <c r="L2173" s="161">
        <f>Dane_baza!AU2162</f>
        <v>0</v>
      </c>
      <c r="M2173" s="161">
        <f>Dane_baza!AV2162</f>
        <v>662360</v>
      </c>
      <c r="N2173" s="161">
        <f>Dane_baza!AY2162</f>
        <v>23717016</v>
      </c>
      <c r="O2173" s="161">
        <f>Dane_baza!AZ2162</f>
        <v>656894</v>
      </c>
      <c r="P2173" s="161">
        <f>Dane_baza!AW2162</f>
        <v>0</v>
      </c>
      <c r="Q2173" s="161">
        <f>Dane_baza!AX2162</f>
        <v>0</v>
      </c>
      <c r="R2173" s="212">
        <f t="shared" si="109"/>
        <v>50031201</v>
      </c>
      <c r="S2173" s="212">
        <f>Dane_baza!BU2162</f>
        <v>43813458.780000001</v>
      </c>
      <c r="T2173" s="212">
        <f>Dane_baza!BV2162</f>
        <v>2532490.61</v>
      </c>
      <c r="U2173" s="212">
        <f>Dane_baza!BW2162</f>
        <v>6685251.6049836585</v>
      </c>
      <c r="V2173" s="212">
        <f t="shared" si="107"/>
        <v>53031200.994983658</v>
      </c>
      <c r="W2173" s="161">
        <f t="shared" si="108"/>
        <v>2999999.9949836582</v>
      </c>
      <c r="AA2173" s="36"/>
    </row>
    <row r="2174" spans="1:27" ht="14.45" x14ac:dyDescent="0.3">
      <c r="A2174" s="197" t="s">
        <v>1164</v>
      </c>
      <c r="B2174" s="197" t="s">
        <v>90</v>
      </c>
      <c r="C2174" s="197" t="s">
        <v>93</v>
      </c>
      <c r="D2174" s="197" t="s">
        <v>40</v>
      </c>
      <c r="E2174" s="197" t="s">
        <v>31</v>
      </c>
      <c r="F2174" s="195" t="s">
        <v>5055</v>
      </c>
      <c r="G2174" s="195" t="s">
        <v>2033</v>
      </c>
      <c r="H2174" s="161">
        <f>Dane_baza!AR2163</f>
        <v>17629128</v>
      </c>
      <c r="I2174" s="161">
        <f>Dane_baza!AS2163</f>
        <v>505540</v>
      </c>
      <c r="J2174" s="161">
        <f>Dane_baza!BX2163</f>
        <v>682326</v>
      </c>
      <c r="K2174" s="161">
        <f>Dane_baza!AT2163</f>
        <v>1496508</v>
      </c>
      <c r="L2174" s="161">
        <f>Dane_baza!AU2163</f>
        <v>0</v>
      </c>
      <c r="M2174" s="161">
        <f>Dane_baza!AV2163</f>
        <v>720173</v>
      </c>
      <c r="N2174" s="161">
        <f>Dane_baza!AY2163</f>
        <v>22859297</v>
      </c>
      <c r="O2174" s="161">
        <f>Dane_baza!AZ2163</f>
        <v>692577</v>
      </c>
      <c r="P2174" s="161">
        <f>Dane_baza!AW2163</f>
        <v>0</v>
      </c>
      <c r="Q2174" s="161">
        <f>Dane_baza!AX2163</f>
        <v>0</v>
      </c>
      <c r="R2174" s="212">
        <f t="shared" si="109"/>
        <v>44585549</v>
      </c>
      <c r="S2174" s="212">
        <f>Dane_baza!BU2163</f>
        <v>41324784.600000001</v>
      </c>
      <c r="T2174" s="212">
        <f>Dane_baza!BV2163</f>
        <v>463516.4</v>
      </c>
      <c r="U2174" s="212">
        <f>Dane_baza!BW2163</f>
        <v>5797247.9799999986</v>
      </c>
      <c r="V2174" s="212">
        <f t="shared" si="107"/>
        <v>47585548.979999997</v>
      </c>
      <c r="W2174" s="161">
        <f t="shared" si="108"/>
        <v>2999999.9799999967</v>
      </c>
      <c r="AA2174" s="36"/>
    </row>
    <row r="2175" spans="1:27" ht="14.45" x14ac:dyDescent="0.3">
      <c r="A2175" s="197" t="s">
        <v>1164</v>
      </c>
      <c r="B2175" s="197" t="s">
        <v>90</v>
      </c>
      <c r="C2175" s="197" t="s">
        <v>95</v>
      </c>
      <c r="D2175" s="197" t="s">
        <v>36</v>
      </c>
      <c r="E2175" s="197" t="s">
        <v>31</v>
      </c>
      <c r="F2175" s="195" t="s">
        <v>5056</v>
      </c>
      <c r="G2175" s="195" t="s">
        <v>2034</v>
      </c>
      <c r="H2175" s="161">
        <f>Dane_baza!AR2164</f>
        <v>3679109</v>
      </c>
      <c r="I2175" s="161">
        <f>Dane_baza!AS2164</f>
        <v>38840</v>
      </c>
      <c r="J2175" s="161">
        <f>Dane_baza!BX2164</f>
        <v>361815</v>
      </c>
      <c r="K2175" s="161">
        <f>Dane_baza!AT2164</f>
        <v>3292318</v>
      </c>
      <c r="L2175" s="161">
        <f>Dane_baza!AU2164</f>
        <v>913072</v>
      </c>
      <c r="M2175" s="161">
        <f>Dane_baza!AV2164</f>
        <v>1065901</v>
      </c>
      <c r="N2175" s="161">
        <f>Dane_baza!AY2164</f>
        <v>11741807</v>
      </c>
      <c r="O2175" s="161">
        <f>Dane_baza!AZ2164</f>
        <v>204367</v>
      </c>
      <c r="P2175" s="161">
        <f>Dane_baza!AW2164</f>
        <v>0</v>
      </c>
      <c r="Q2175" s="161">
        <f>Dane_baza!AX2164</f>
        <v>0</v>
      </c>
      <c r="R2175" s="212">
        <f t="shared" si="109"/>
        <v>21297229</v>
      </c>
      <c r="S2175" s="212">
        <f>Dane_baza!BU2164</f>
        <v>13585545.77</v>
      </c>
      <c r="T2175" s="212">
        <f>Dane_baza!BV2164</f>
        <v>171554.38</v>
      </c>
      <c r="U2175" s="212">
        <f>Dane_baza!BW2164</f>
        <v>9540128.8537168093</v>
      </c>
      <c r="V2175" s="212">
        <f t="shared" si="107"/>
        <v>23297229.003716812</v>
      </c>
      <c r="W2175" s="161">
        <f t="shared" si="108"/>
        <v>2000000.0037168115</v>
      </c>
      <c r="AA2175" s="36"/>
    </row>
    <row r="2176" spans="1:27" ht="14.45" x14ac:dyDescent="0.3">
      <c r="A2176" s="197" t="s">
        <v>1164</v>
      </c>
      <c r="B2176" s="197" t="s">
        <v>90</v>
      </c>
      <c r="C2176" s="197" t="s">
        <v>97</v>
      </c>
      <c r="D2176" s="197" t="s">
        <v>36</v>
      </c>
      <c r="E2176" s="197" t="s">
        <v>31</v>
      </c>
      <c r="F2176" s="195" t="s">
        <v>5057</v>
      </c>
      <c r="G2176" s="195" t="s">
        <v>2035</v>
      </c>
      <c r="H2176" s="161">
        <f>Dane_baza!AR2165</f>
        <v>3809747</v>
      </c>
      <c r="I2176" s="161">
        <f>Dane_baza!AS2165</f>
        <v>28463</v>
      </c>
      <c r="J2176" s="161">
        <f>Dane_baza!BX2165</f>
        <v>302534</v>
      </c>
      <c r="K2176" s="161">
        <f>Dane_baza!AT2165</f>
        <v>4769740</v>
      </c>
      <c r="L2176" s="161">
        <f>Dane_baza!AU2165</f>
        <v>515308</v>
      </c>
      <c r="M2176" s="161">
        <f>Dane_baza!AV2165</f>
        <v>348886</v>
      </c>
      <c r="N2176" s="161">
        <f>Dane_baza!AY2165</f>
        <v>8645239</v>
      </c>
      <c r="O2176" s="161">
        <f>Dane_baza!AZ2165</f>
        <v>227074</v>
      </c>
      <c r="P2176" s="161">
        <f>Dane_baza!AW2165</f>
        <v>0</v>
      </c>
      <c r="Q2176" s="161">
        <f>Dane_baza!AX2165</f>
        <v>0</v>
      </c>
      <c r="R2176" s="212">
        <f t="shared" si="109"/>
        <v>18646991</v>
      </c>
      <c r="S2176" s="212">
        <f>Dane_baza!BU2165</f>
        <v>12742655.039999999</v>
      </c>
      <c r="T2176" s="212">
        <f>Dane_baza!BV2165</f>
        <v>33547.94</v>
      </c>
      <c r="U2176" s="212">
        <f>Dane_baza!BW2165</f>
        <v>7370787.9799999995</v>
      </c>
      <c r="V2176" s="212">
        <f t="shared" si="107"/>
        <v>20146990.959999997</v>
      </c>
      <c r="W2176" s="161">
        <f t="shared" si="108"/>
        <v>1499999.9599999972</v>
      </c>
      <c r="AA2176" s="36"/>
    </row>
    <row r="2177" spans="1:27" ht="14.45" x14ac:dyDescent="0.3">
      <c r="A2177" s="197" t="s">
        <v>1164</v>
      </c>
      <c r="B2177" s="197" t="s">
        <v>92</v>
      </c>
      <c r="C2177" s="197" t="s">
        <v>33</v>
      </c>
      <c r="D2177" s="197" t="s">
        <v>34</v>
      </c>
      <c r="E2177" s="197" t="s">
        <v>31</v>
      </c>
      <c r="F2177" s="195" t="s">
        <v>5058</v>
      </c>
      <c r="G2177" s="195" t="s">
        <v>2036</v>
      </c>
      <c r="H2177" s="161">
        <f>Dane_baza!AR2166</f>
        <v>41847571</v>
      </c>
      <c r="I2177" s="161">
        <f>Dane_baza!AS2166</f>
        <v>2342742</v>
      </c>
      <c r="J2177" s="161">
        <f>Dane_baza!BX2166</f>
        <v>1307451</v>
      </c>
      <c r="K2177" s="161">
        <f>Dane_baza!AT2166</f>
        <v>1459408</v>
      </c>
      <c r="L2177" s="161">
        <f>Dane_baza!AU2166</f>
        <v>820334</v>
      </c>
      <c r="M2177" s="161">
        <f>Dane_baza!AV2166</f>
        <v>954766</v>
      </c>
      <c r="N2177" s="161">
        <f>Dane_baza!AY2166</f>
        <v>41545918</v>
      </c>
      <c r="O2177" s="161">
        <f>Dane_baza!AZ2166</f>
        <v>1383532</v>
      </c>
      <c r="P2177" s="161">
        <f>Dane_baza!AW2166</f>
        <v>0</v>
      </c>
      <c r="Q2177" s="161">
        <f>Dane_baza!AX2166</f>
        <v>0</v>
      </c>
      <c r="R2177" s="212">
        <f t="shared" si="109"/>
        <v>91661722</v>
      </c>
      <c r="S2177" s="212">
        <f>Dane_baza!BU2166</f>
        <v>93885087.870000005</v>
      </c>
      <c r="T2177" s="212">
        <f>Dane_baza!BV2166</f>
        <v>1918216.24</v>
      </c>
      <c r="U2177" s="212">
        <f>Dane_baza!BW2166</f>
        <v>0</v>
      </c>
      <c r="V2177" s="212">
        <f t="shared" si="107"/>
        <v>95803304.109999999</v>
      </c>
      <c r="W2177" s="161">
        <f t="shared" si="108"/>
        <v>4141582.1099999994</v>
      </c>
      <c r="AA2177" s="36"/>
    </row>
    <row r="2178" spans="1:27" ht="14.45" x14ac:dyDescent="0.3">
      <c r="A2178" s="197" t="s">
        <v>1164</v>
      </c>
      <c r="B2178" s="197" t="s">
        <v>92</v>
      </c>
      <c r="C2178" s="197" t="s">
        <v>32</v>
      </c>
      <c r="D2178" s="197" t="s">
        <v>40</v>
      </c>
      <c r="E2178" s="197" t="s">
        <v>31</v>
      </c>
      <c r="F2178" s="195" t="s">
        <v>5059</v>
      </c>
      <c r="G2178" s="195" t="s">
        <v>2037</v>
      </c>
      <c r="H2178" s="161">
        <f>Dane_baza!AR2167</f>
        <v>12793769</v>
      </c>
      <c r="I2178" s="161">
        <f>Dane_baza!AS2167</f>
        <v>429184</v>
      </c>
      <c r="J2178" s="161">
        <f>Dane_baza!BX2167</f>
        <v>613500</v>
      </c>
      <c r="K2178" s="161">
        <f>Dane_baza!AT2167</f>
        <v>7505303</v>
      </c>
      <c r="L2178" s="161">
        <f>Dane_baza!AU2167</f>
        <v>53516</v>
      </c>
      <c r="M2178" s="161">
        <f>Dane_baza!AV2167</f>
        <v>1137535</v>
      </c>
      <c r="N2178" s="161">
        <f>Dane_baza!AY2167</f>
        <v>17205227</v>
      </c>
      <c r="O2178" s="161">
        <f>Dane_baza!AZ2167</f>
        <v>583906</v>
      </c>
      <c r="P2178" s="161">
        <f>Dane_baza!AW2167</f>
        <v>0</v>
      </c>
      <c r="Q2178" s="161">
        <f>Dane_baza!AX2167</f>
        <v>0</v>
      </c>
      <c r="R2178" s="212">
        <f t="shared" si="109"/>
        <v>40321940</v>
      </c>
      <c r="S2178" s="212">
        <f>Dane_baza!BU2167</f>
        <v>35946515.270000003</v>
      </c>
      <c r="T2178" s="212">
        <f>Dane_baza!BV2167</f>
        <v>0</v>
      </c>
      <c r="U2178" s="212">
        <f>Dane_baza!BW2167</f>
        <v>7375424.7303697579</v>
      </c>
      <c r="V2178" s="212">
        <f t="shared" si="107"/>
        <v>43321940.000369757</v>
      </c>
      <c r="W2178" s="161">
        <f t="shared" si="108"/>
        <v>3000000.0003697574</v>
      </c>
      <c r="AA2178" s="36"/>
    </row>
    <row r="2179" spans="1:27" ht="14.45" x14ac:dyDescent="0.3">
      <c r="A2179" s="197" t="s">
        <v>1164</v>
      </c>
      <c r="B2179" s="197" t="s">
        <v>92</v>
      </c>
      <c r="C2179" s="197" t="s">
        <v>37</v>
      </c>
      <c r="D2179" s="197" t="s">
        <v>36</v>
      </c>
      <c r="E2179" s="197" t="s">
        <v>31</v>
      </c>
      <c r="F2179" s="195" t="s">
        <v>5060</v>
      </c>
      <c r="G2179" s="195" t="s">
        <v>2036</v>
      </c>
      <c r="H2179" s="161">
        <f>Dane_baza!AR2168</f>
        <v>25092660</v>
      </c>
      <c r="I2179" s="161">
        <f>Dane_baza!AS2168</f>
        <v>1555498</v>
      </c>
      <c r="J2179" s="161">
        <f>Dane_baza!BX2168</f>
        <v>930927</v>
      </c>
      <c r="K2179" s="161">
        <f>Dane_baza!AT2168</f>
        <v>2919508</v>
      </c>
      <c r="L2179" s="161">
        <f>Dane_baza!AU2168</f>
        <v>0</v>
      </c>
      <c r="M2179" s="161">
        <f>Dane_baza!AV2168</f>
        <v>968428</v>
      </c>
      <c r="N2179" s="161">
        <f>Dane_baza!AY2168</f>
        <v>21865638</v>
      </c>
      <c r="O2179" s="161">
        <f>Dane_baza!AZ2168</f>
        <v>820712</v>
      </c>
      <c r="P2179" s="161">
        <f>Dane_baza!AW2168</f>
        <v>0</v>
      </c>
      <c r="Q2179" s="161">
        <f>Dane_baza!AX2168</f>
        <v>0</v>
      </c>
      <c r="R2179" s="212">
        <f t="shared" si="109"/>
        <v>54153371</v>
      </c>
      <c r="S2179" s="212">
        <f>Dane_baza!BU2168</f>
        <v>55047717.579999998</v>
      </c>
      <c r="T2179" s="212">
        <f>Dane_baza!BV2168</f>
        <v>2155916.08</v>
      </c>
      <c r="U2179" s="212">
        <f>Dane_baza!BW2168</f>
        <v>449737.33709999919</v>
      </c>
      <c r="V2179" s="212">
        <f t="shared" si="107"/>
        <v>57653370.997099996</v>
      </c>
      <c r="W2179" s="161">
        <f t="shared" si="108"/>
        <v>3499999.9970999956</v>
      </c>
      <c r="AA2179" s="36"/>
    </row>
    <row r="2180" spans="1:27" ht="14.45" x14ac:dyDescent="0.3">
      <c r="A2180" s="197" t="s">
        <v>1164</v>
      </c>
      <c r="B2180" s="197" t="s">
        <v>92</v>
      </c>
      <c r="C2180" s="197" t="s">
        <v>39</v>
      </c>
      <c r="D2180" s="197" t="s">
        <v>40</v>
      </c>
      <c r="E2180" s="197" t="s">
        <v>31</v>
      </c>
      <c r="F2180" s="195" t="s">
        <v>5061</v>
      </c>
      <c r="G2180" s="195" t="s">
        <v>2038</v>
      </c>
      <c r="H2180" s="161">
        <f>Dane_baza!AR2169</f>
        <v>9092097</v>
      </c>
      <c r="I2180" s="161">
        <f>Dane_baza!AS2169</f>
        <v>1345091</v>
      </c>
      <c r="J2180" s="161">
        <f>Dane_baza!BX2169</f>
        <v>508295</v>
      </c>
      <c r="K2180" s="161">
        <f>Dane_baza!AT2169</f>
        <v>7983227</v>
      </c>
      <c r="L2180" s="161">
        <f>Dane_baza!AU2169</f>
        <v>0</v>
      </c>
      <c r="M2180" s="161">
        <f>Dane_baza!AV2169</f>
        <v>555399</v>
      </c>
      <c r="N2180" s="161">
        <f>Dane_baza!AY2169</f>
        <v>16129244</v>
      </c>
      <c r="O2180" s="161">
        <f>Dane_baza!AZ2169</f>
        <v>525515</v>
      </c>
      <c r="P2180" s="161">
        <f>Dane_baza!AW2169</f>
        <v>0</v>
      </c>
      <c r="Q2180" s="161">
        <f>Dane_baza!AX2169</f>
        <v>0</v>
      </c>
      <c r="R2180" s="212">
        <f t="shared" si="109"/>
        <v>36138868</v>
      </c>
      <c r="S2180" s="212">
        <f>Dane_baza!BU2169</f>
        <v>26087751.809999999</v>
      </c>
      <c r="T2180" s="212">
        <f>Dane_baza!BV2169</f>
        <v>1789322.78</v>
      </c>
      <c r="U2180" s="212">
        <f>Dane_baza!BW2169</f>
        <v>10761792.92</v>
      </c>
      <c r="V2180" s="212">
        <f t="shared" si="107"/>
        <v>38638867.509999998</v>
      </c>
      <c r="W2180" s="161">
        <f t="shared" si="108"/>
        <v>2499999.5099999979</v>
      </c>
      <c r="AA2180" s="36"/>
    </row>
    <row r="2181" spans="1:27" ht="14.45" x14ac:dyDescent="0.3">
      <c r="A2181" s="197" t="s">
        <v>1164</v>
      </c>
      <c r="B2181" s="197" t="s">
        <v>92</v>
      </c>
      <c r="C2181" s="197" t="s">
        <v>42</v>
      </c>
      <c r="D2181" s="197" t="s">
        <v>40</v>
      </c>
      <c r="E2181" s="197" t="s">
        <v>31</v>
      </c>
      <c r="F2181" s="195" t="s">
        <v>5062</v>
      </c>
      <c r="G2181" s="195" t="s">
        <v>2039</v>
      </c>
      <c r="H2181" s="161">
        <f>Dane_baza!AR2170</f>
        <v>21022001</v>
      </c>
      <c r="I2181" s="161">
        <f>Dane_baza!AS2170</f>
        <v>848382</v>
      </c>
      <c r="J2181" s="161">
        <f>Dane_baza!BX2170</f>
        <v>911550</v>
      </c>
      <c r="K2181" s="161">
        <f>Dane_baza!AT2170</f>
        <v>3719664</v>
      </c>
      <c r="L2181" s="161">
        <f>Dane_baza!AU2170</f>
        <v>887263</v>
      </c>
      <c r="M2181" s="161">
        <f>Dane_baza!AV2170</f>
        <v>780573</v>
      </c>
      <c r="N2181" s="161">
        <f>Dane_baza!AY2170</f>
        <v>27467454</v>
      </c>
      <c r="O2181" s="161">
        <f>Dane_baza!AZ2170</f>
        <v>856395</v>
      </c>
      <c r="P2181" s="161">
        <f>Dane_baza!AW2170</f>
        <v>0</v>
      </c>
      <c r="Q2181" s="161">
        <f>Dane_baza!AX2170</f>
        <v>0</v>
      </c>
      <c r="R2181" s="212">
        <f t="shared" si="109"/>
        <v>56493282</v>
      </c>
      <c r="S2181" s="212">
        <f>Dane_baza!BU2170</f>
        <v>50444816.969999999</v>
      </c>
      <c r="T2181" s="212">
        <f>Dane_baza!BV2170</f>
        <v>1143034.3700000001</v>
      </c>
      <c r="U2181" s="212">
        <f>Dane_baza!BW2170</f>
        <v>8405430.6614535376</v>
      </c>
      <c r="V2181" s="212">
        <f t="shared" si="107"/>
        <v>59993282.001453534</v>
      </c>
      <c r="W2181" s="161">
        <f t="shared" si="108"/>
        <v>3500000.0014535338</v>
      </c>
      <c r="AA2181" s="36"/>
    </row>
    <row r="2182" spans="1:27" ht="14.45" x14ac:dyDescent="0.3">
      <c r="A2182" s="197" t="s">
        <v>1164</v>
      </c>
      <c r="B2182" s="197" t="s">
        <v>93</v>
      </c>
      <c r="C2182" s="197" t="s">
        <v>33</v>
      </c>
      <c r="D2182" s="197" t="s">
        <v>34</v>
      </c>
      <c r="E2182" s="197" t="s">
        <v>31</v>
      </c>
      <c r="F2182" s="195" t="s">
        <v>5063</v>
      </c>
      <c r="G2182" s="195" t="s">
        <v>674</v>
      </c>
      <c r="H2182" s="161">
        <f>Dane_baza!AR2171</f>
        <v>1906389</v>
      </c>
      <c r="I2182" s="161">
        <f>Dane_baza!AS2171</f>
        <v>34131</v>
      </c>
      <c r="J2182" s="161">
        <f>Dane_baza!BX2171</f>
        <v>137333</v>
      </c>
      <c r="K2182" s="161">
        <f>Dane_baza!AT2171</f>
        <v>2759162</v>
      </c>
      <c r="L2182" s="161">
        <f>Dane_baza!AU2171</f>
        <v>0</v>
      </c>
      <c r="M2182" s="161">
        <f>Dane_baza!AV2171</f>
        <v>332411</v>
      </c>
      <c r="N2182" s="161">
        <f>Dane_baza!AY2171</f>
        <v>4377139</v>
      </c>
      <c r="O2182" s="161">
        <f>Dane_baza!AZ2171</f>
        <v>136245</v>
      </c>
      <c r="P2182" s="161">
        <f>Dane_baza!AW2171</f>
        <v>0</v>
      </c>
      <c r="Q2182" s="161">
        <f>Dane_baza!AX2171</f>
        <v>0</v>
      </c>
      <c r="R2182" s="212">
        <f t="shared" si="109"/>
        <v>9682810</v>
      </c>
      <c r="S2182" s="212">
        <f>Dane_baza!BU2171</f>
        <v>6526395.2199999997</v>
      </c>
      <c r="T2182" s="212">
        <f>Dane_baza!BV2171</f>
        <v>30113.49</v>
      </c>
      <c r="U2182" s="212">
        <f>Dane_baza!BW2171</f>
        <v>4094582.0900000003</v>
      </c>
      <c r="V2182" s="212">
        <f t="shared" si="107"/>
        <v>10651090.800000001</v>
      </c>
      <c r="W2182" s="161">
        <f t="shared" si="108"/>
        <v>968280.80000000075</v>
      </c>
      <c r="AA2182" s="36"/>
    </row>
    <row r="2183" spans="1:27" ht="14.45" x14ac:dyDescent="0.3">
      <c r="A2183" s="197" t="s">
        <v>1164</v>
      </c>
      <c r="B2183" s="197" t="s">
        <v>93</v>
      </c>
      <c r="C2183" s="197" t="s">
        <v>32</v>
      </c>
      <c r="D2183" s="197" t="s">
        <v>40</v>
      </c>
      <c r="E2183" s="197" t="s">
        <v>31</v>
      </c>
      <c r="F2183" s="195" t="s">
        <v>5064</v>
      </c>
      <c r="G2183" s="195" t="s">
        <v>2040</v>
      </c>
      <c r="H2183" s="161">
        <f>Dane_baza!AR2172</f>
        <v>6769743</v>
      </c>
      <c r="I2183" s="161">
        <f>Dane_baza!AS2172</f>
        <v>710840</v>
      </c>
      <c r="J2183" s="161">
        <f>Dane_baza!BX2172</f>
        <v>408901</v>
      </c>
      <c r="K2183" s="161">
        <f>Dane_baza!AT2172</f>
        <v>6942920</v>
      </c>
      <c r="L2183" s="161">
        <f>Dane_baza!AU2172</f>
        <v>0</v>
      </c>
      <c r="M2183" s="161">
        <f>Dane_baza!AV2172</f>
        <v>479672</v>
      </c>
      <c r="N2183" s="161">
        <f>Dane_baza!AY2172</f>
        <v>15582525</v>
      </c>
      <c r="O2183" s="161">
        <f>Dane_baza!AZ2172</f>
        <v>416844</v>
      </c>
      <c r="P2183" s="161">
        <f>Dane_baza!AW2172</f>
        <v>0</v>
      </c>
      <c r="Q2183" s="161">
        <f>Dane_baza!AX2172</f>
        <v>0</v>
      </c>
      <c r="R2183" s="212">
        <f t="shared" si="109"/>
        <v>31311445</v>
      </c>
      <c r="S2183" s="212">
        <f>Dane_baza!BU2172</f>
        <v>20167967.530000001</v>
      </c>
      <c r="T2183" s="212">
        <f>Dane_baza!BV2172</f>
        <v>1097836</v>
      </c>
      <c r="U2183" s="212">
        <f>Dane_baza!BW2172</f>
        <v>12045641.470617868</v>
      </c>
      <c r="V2183" s="212">
        <f t="shared" si="107"/>
        <v>33311445.000617869</v>
      </c>
      <c r="W2183" s="161">
        <f t="shared" si="108"/>
        <v>2000000.0006178692</v>
      </c>
      <c r="AA2183" s="36"/>
    </row>
    <row r="2184" spans="1:27" ht="14.45" x14ac:dyDescent="0.3">
      <c r="A2184" s="197" t="s">
        <v>1164</v>
      </c>
      <c r="B2184" s="197" t="s">
        <v>93</v>
      </c>
      <c r="C2184" s="197" t="s">
        <v>37</v>
      </c>
      <c r="D2184" s="197" t="s">
        <v>40</v>
      </c>
      <c r="E2184" s="197" t="s">
        <v>31</v>
      </c>
      <c r="F2184" s="195" t="s">
        <v>5065</v>
      </c>
      <c r="G2184" s="195" t="s">
        <v>2041</v>
      </c>
      <c r="H2184" s="161">
        <f>Dane_baza!AR2173</f>
        <v>20545973</v>
      </c>
      <c r="I2184" s="161">
        <f>Dane_baza!AS2173</f>
        <v>636308</v>
      </c>
      <c r="J2184" s="161">
        <f>Dane_baza!BX2173</f>
        <v>729261</v>
      </c>
      <c r="K2184" s="161">
        <f>Dane_baza!AT2173</f>
        <v>2088738</v>
      </c>
      <c r="L2184" s="161">
        <f>Dane_baza!AU2173</f>
        <v>191521</v>
      </c>
      <c r="M2184" s="161">
        <f>Dane_baza!AV2173</f>
        <v>684297</v>
      </c>
      <c r="N2184" s="161">
        <f>Dane_baza!AY2173</f>
        <v>18696533</v>
      </c>
      <c r="O2184" s="161">
        <f>Dane_baza!AZ2173</f>
        <v>579040</v>
      </c>
      <c r="P2184" s="161">
        <f>Dane_baza!AW2173</f>
        <v>0</v>
      </c>
      <c r="Q2184" s="161">
        <f>Dane_baza!AX2173</f>
        <v>0</v>
      </c>
      <c r="R2184" s="212">
        <f t="shared" si="109"/>
        <v>44151671</v>
      </c>
      <c r="S2184" s="212">
        <f>Dane_baza!BU2173</f>
        <v>44406013.619999997</v>
      </c>
      <c r="T2184" s="212">
        <f>Dane_baza!BV2173</f>
        <v>1005523.82</v>
      </c>
      <c r="U2184" s="212">
        <f>Dane_baza!BW2173</f>
        <v>1740133.5526999906</v>
      </c>
      <c r="V2184" s="212">
        <f t="shared" si="107"/>
        <v>47151670.992699988</v>
      </c>
      <c r="W2184" s="161">
        <f t="shared" si="108"/>
        <v>2999999.9926999882</v>
      </c>
      <c r="AA2184" s="36"/>
    </row>
    <row r="2185" spans="1:27" ht="14.45" x14ac:dyDescent="0.3">
      <c r="A2185" s="197" t="s">
        <v>1164</v>
      </c>
      <c r="B2185" s="197" t="s">
        <v>93</v>
      </c>
      <c r="C2185" s="197" t="s">
        <v>39</v>
      </c>
      <c r="D2185" s="197" t="s">
        <v>40</v>
      </c>
      <c r="E2185" s="197" t="s">
        <v>31</v>
      </c>
      <c r="F2185" s="195" t="s">
        <v>5066</v>
      </c>
      <c r="G2185" s="195" t="s">
        <v>2042</v>
      </c>
      <c r="H2185" s="161">
        <f>Dane_baza!AR2174</f>
        <v>53535708</v>
      </c>
      <c r="I2185" s="161">
        <f>Dane_baza!AS2174</f>
        <v>10031996</v>
      </c>
      <c r="J2185" s="161">
        <f>Dane_baza!BX2174</f>
        <v>1689440</v>
      </c>
      <c r="K2185" s="161">
        <f>Dane_baza!AT2174</f>
        <v>0</v>
      </c>
      <c r="L2185" s="161">
        <f>Dane_baza!AU2174</f>
        <v>1183246</v>
      </c>
      <c r="M2185" s="161">
        <f>Dane_baza!AV2174</f>
        <v>1607287</v>
      </c>
      <c r="N2185" s="161">
        <f>Dane_baza!AY2174</f>
        <v>67065332</v>
      </c>
      <c r="O2185" s="161">
        <f>Dane_baza!AZ2174</f>
        <v>2058267</v>
      </c>
      <c r="P2185" s="161">
        <f>Dane_baza!AW2174</f>
        <v>0</v>
      </c>
      <c r="Q2185" s="161">
        <f>Dane_baza!AX2174</f>
        <v>0</v>
      </c>
      <c r="R2185" s="212">
        <f t="shared" si="109"/>
        <v>137171276</v>
      </c>
      <c r="S2185" s="212">
        <f>Dane_baza!BU2174</f>
        <v>130716458.62</v>
      </c>
      <c r="T2185" s="212">
        <f>Dane_baza!BV2174</f>
        <v>12743007.6</v>
      </c>
      <c r="U2185" s="212">
        <f>Dane_baza!BW2174</f>
        <v>0</v>
      </c>
      <c r="V2185" s="212">
        <f t="shared" si="107"/>
        <v>143459466.22</v>
      </c>
      <c r="W2185" s="161">
        <f t="shared" si="108"/>
        <v>6288190.2199999988</v>
      </c>
      <c r="AA2185" s="36"/>
    </row>
    <row r="2186" spans="1:27" ht="14.45" x14ac:dyDescent="0.3">
      <c r="A2186" s="197" t="s">
        <v>1164</v>
      </c>
      <c r="B2186" s="197" t="s">
        <v>93</v>
      </c>
      <c r="C2186" s="197" t="s">
        <v>42</v>
      </c>
      <c r="D2186" s="197" t="s">
        <v>36</v>
      </c>
      <c r="E2186" s="197" t="s">
        <v>31</v>
      </c>
      <c r="F2186" s="195" t="s">
        <v>5067</v>
      </c>
      <c r="G2186" s="195" t="s">
        <v>2043</v>
      </c>
      <c r="H2186" s="161">
        <f>Dane_baza!AR2175</f>
        <v>3958310</v>
      </c>
      <c r="I2186" s="161">
        <f>Dane_baza!AS2175</f>
        <v>95384</v>
      </c>
      <c r="J2186" s="161">
        <f>Dane_baza!BX2175</f>
        <v>262636</v>
      </c>
      <c r="K2186" s="161">
        <f>Dane_baza!AT2175</f>
        <v>5764175</v>
      </c>
      <c r="L2186" s="161">
        <f>Dane_baza!AU2175</f>
        <v>0</v>
      </c>
      <c r="M2186" s="161">
        <f>Dane_baza!AV2175</f>
        <v>372337</v>
      </c>
      <c r="N2186" s="161">
        <f>Dane_baza!AY2175</f>
        <v>9670819</v>
      </c>
      <c r="O2186" s="161">
        <f>Dane_baza!AZ2175</f>
        <v>214099</v>
      </c>
      <c r="P2186" s="161">
        <f>Dane_baza!AW2175</f>
        <v>0</v>
      </c>
      <c r="Q2186" s="161">
        <f>Dane_baza!AX2175</f>
        <v>0</v>
      </c>
      <c r="R2186" s="212">
        <f t="shared" si="109"/>
        <v>20337760</v>
      </c>
      <c r="S2186" s="212">
        <f>Dane_baza!BU2175</f>
        <v>11329226.24</v>
      </c>
      <c r="T2186" s="212">
        <f>Dane_baza!BV2175</f>
        <v>160752.53</v>
      </c>
      <c r="U2186" s="212">
        <f>Dane_baza!BW2175</f>
        <v>10347780.859999999</v>
      </c>
      <c r="V2186" s="212">
        <f t="shared" si="107"/>
        <v>21837759.629999999</v>
      </c>
      <c r="W2186" s="161">
        <f t="shared" si="108"/>
        <v>1499999.629999999</v>
      </c>
      <c r="AA2186" s="36"/>
    </row>
    <row r="2187" spans="1:27" ht="14.45" x14ac:dyDescent="0.3">
      <c r="A2187" s="197" t="s">
        <v>1164</v>
      </c>
      <c r="B2187" s="197" t="s">
        <v>93</v>
      </c>
      <c r="C2187" s="197" t="s">
        <v>44</v>
      </c>
      <c r="D2187" s="197" t="s">
        <v>40</v>
      </c>
      <c r="E2187" s="197" t="s">
        <v>31</v>
      </c>
      <c r="F2187" s="195" t="s">
        <v>5068</v>
      </c>
      <c r="G2187" s="195" t="s">
        <v>646</v>
      </c>
      <c r="H2187" s="161">
        <f>Dane_baza!AR2176</f>
        <v>8552505</v>
      </c>
      <c r="I2187" s="161">
        <f>Dane_baza!AS2176</f>
        <v>766681</v>
      </c>
      <c r="J2187" s="161">
        <f>Dane_baza!BX2176</f>
        <v>394830</v>
      </c>
      <c r="K2187" s="161">
        <f>Dane_baza!AT2176</f>
        <v>3927291</v>
      </c>
      <c r="L2187" s="161">
        <f>Dane_baza!AU2176</f>
        <v>54755</v>
      </c>
      <c r="M2187" s="161">
        <f>Dane_baza!AV2176</f>
        <v>918784</v>
      </c>
      <c r="N2187" s="161">
        <f>Dane_baza!AY2176</f>
        <v>14492114</v>
      </c>
      <c r="O2187" s="161">
        <f>Dane_baza!AZ2176</f>
        <v>379539</v>
      </c>
      <c r="P2187" s="161">
        <f>Dane_baza!AW2176</f>
        <v>0</v>
      </c>
      <c r="Q2187" s="161">
        <f>Dane_baza!AX2176</f>
        <v>0</v>
      </c>
      <c r="R2187" s="212">
        <f t="shared" si="109"/>
        <v>29486499</v>
      </c>
      <c r="S2187" s="212">
        <f>Dane_baza!BU2176</f>
        <v>22806711.949999999</v>
      </c>
      <c r="T2187" s="212">
        <f>Dane_baza!BV2176</f>
        <v>1294377.01</v>
      </c>
      <c r="U2187" s="212">
        <f>Dane_baza!BW2176</f>
        <v>7385410.0430387082</v>
      </c>
      <c r="V2187" s="212">
        <f t="shared" si="107"/>
        <v>31486499.003038708</v>
      </c>
      <c r="W2187" s="161">
        <f t="shared" si="108"/>
        <v>2000000.0030387081</v>
      </c>
      <c r="AA2187" s="36"/>
    </row>
    <row r="2188" spans="1:27" ht="14.45" x14ac:dyDescent="0.3">
      <c r="A2188" s="197" t="s">
        <v>1164</v>
      </c>
      <c r="B2188" s="197" t="s">
        <v>95</v>
      </c>
      <c r="C2188" s="197" t="s">
        <v>33</v>
      </c>
      <c r="D2188" s="197" t="s">
        <v>36</v>
      </c>
      <c r="E2188" s="197" t="s">
        <v>31</v>
      </c>
      <c r="F2188" s="195" t="s">
        <v>5069</v>
      </c>
      <c r="G2188" s="195" t="s">
        <v>2044</v>
      </c>
      <c r="H2188" s="161">
        <f>Dane_baza!AR2177</f>
        <v>6861344</v>
      </c>
      <c r="I2188" s="161">
        <f>Dane_baza!AS2177</f>
        <v>270406</v>
      </c>
      <c r="J2188" s="161">
        <f>Dane_baza!BX2177</f>
        <v>413304</v>
      </c>
      <c r="K2188" s="161">
        <f>Dane_baza!AT2177</f>
        <v>7798751</v>
      </c>
      <c r="L2188" s="161">
        <f>Dane_baza!AU2177</f>
        <v>0</v>
      </c>
      <c r="M2188" s="161">
        <f>Dane_baza!AV2177</f>
        <v>504032</v>
      </c>
      <c r="N2188" s="161">
        <f>Dane_baza!AY2177</f>
        <v>13407480</v>
      </c>
      <c r="O2188" s="161">
        <f>Dane_baza!AZ2177</f>
        <v>447661</v>
      </c>
      <c r="P2188" s="161">
        <f>Dane_baza!AW2177</f>
        <v>0</v>
      </c>
      <c r="Q2188" s="161">
        <f>Dane_baza!AX2177</f>
        <v>0</v>
      </c>
      <c r="R2188" s="212">
        <f t="shared" si="109"/>
        <v>29702978</v>
      </c>
      <c r="S2188" s="212">
        <f>Dane_baza!BU2177</f>
        <v>22087849.949999999</v>
      </c>
      <c r="T2188" s="212">
        <f>Dane_baza!BV2177</f>
        <v>272295.76</v>
      </c>
      <c r="U2188" s="212">
        <f>Dane_baza!BW2177</f>
        <v>9342832.2824396044</v>
      </c>
      <c r="V2188" s="212">
        <f t="shared" si="107"/>
        <v>31702977.992439605</v>
      </c>
      <c r="W2188" s="161">
        <f t="shared" si="108"/>
        <v>1999999.9924396053</v>
      </c>
      <c r="AA2188" s="36"/>
    </row>
    <row r="2189" spans="1:27" ht="14.45" x14ac:dyDescent="0.3">
      <c r="A2189" s="197" t="s">
        <v>1164</v>
      </c>
      <c r="B2189" s="197" t="s">
        <v>95</v>
      </c>
      <c r="C2189" s="197" t="s">
        <v>32</v>
      </c>
      <c r="D2189" s="197" t="s">
        <v>36</v>
      </c>
      <c r="E2189" s="197" t="s">
        <v>31</v>
      </c>
      <c r="F2189" s="195" t="s">
        <v>5070</v>
      </c>
      <c r="G2189" s="195" t="s">
        <v>262</v>
      </c>
      <c r="H2189" s="161">
        <f>Dane_baza!AR2178</f>
        <v>14503774</v>
      </c>
      <c r="I2189" s="161">
        <f>Dane_baza!AS2178</f>
        <v>1247999</v>
      </c>
      <c r="J2189" s="161">
        <f>Dane_baza!BX2178</f>
        <v>508890</v>
      </c>
      <c r="K2189" s="161">
        <f>Dane_baza!AT2178</f>
        <v>1073693</v>
      </c>
      <c r="L2189" s="161">
        <f>Dane_baza!AU2178</f>
        <v>0</v>
      </c>
      <c r="M2189" s="161">
        <f>Dane_baza!AV2178</f>
        <v>959342</v>
      </c>
      <c r="N2189" s="161">
        <f>Dane_baza!AY2178</f>
        <v>19432960</v>
      </c>
      <c r="O2189" s="161">
        <f>Dane_baza!AZ2178</f>
        <v>520649</v>
      </c>
      <c r="P2189" s="161">
        <f>Dane_baza!AW2178</f>
        <v>0</v>
      </c>
      <c r="Q2189" s="161">
        <f>Dane_baza!AX2178</f>
        <v>0</v>
      </c>
      <c r="R2189" s="212">
        <f t="shared" si="109"/>
        <v>38247307</v>
      </c>
      <c r="S2189" s="212">
        <f>Dane_baza!BU2178</f>
        <v>32421891.170000002</v>
      </c>
      <c r="T2189" s="212">
        <f>Dane_baza!BV2178</f>
        <v>997337.23</v>
      </c>
      <c r="U2189" s="212">
        <f>Dane_baza!BW2178</f>
        <v>7328078.5984238237</v>
      </c>
      <c r="V2189" s="212">
        <f t="shared" si="107"/>
        <v>40747306.99842383</v>
      </c>
      <c r="W2189" s="161">
        <f t="shared" si="108"/>
        <v>2499999.9984238297</v>
      </c>
      <c r="AA2189" s="36"/>
    </row>
    <row r="2190" spans="1:27" ht="14.45" x14ac:dyDescent="0.3">
      <c r="A2190" s="197" t="s">
        <v>1164</v>
      </c>
      <c r="B2190" s="197" t="s">
        <v>95</v>
      </c>
      <c r="C2190" s="197" t="s">
        <v>37</v>
      </c>
      <c r="D2190" s="197" t="s">
        <v>40</v>
      </c>
      <c r="E2190" s="197" t="s">
        <v>31</v>
      </c>
      <c r="F2190" s="195" t="s">
        <v>5071</v>
      </c>
      <c r="G2190" s="195" t="s">
        <v>1612</v>
      </c>
      <c r="H2190" s="161">
        <f>Dane_baza!AR2179</f>
        <v>12436834</v>
      </c>
      <c r="I2190" s="161">
        <f>Dane_baza!AS2179</f>
        <v>381550</v>
      </c>
      <c r="J2190" s="161">
        <f>Dane_baza!BX2179</f>
        <v>526308</v>
      </c>
      <c r="K2190" s="161">
        <f>Dane_baza!AT2179</f>
        <v>3605210</v>
      </c>
      <c r="L2190" s="161">
        <f>Dane_baza!AU2179</f>
        <v>0</v>
      </c>
      <c r="M2190" s="161">
        <f>Dane_baza!AV2179</f>
        <v>380919</v>
      </c>
      <c r="N2190" s="161">
        <f>Dane_baza!AY2179</f>
        <v>13855657</v>
      </c>
      <c r="O2190" s="161">
        <f>Dane_baza!AZ2179</f>
        <v>428197</v>
      </c>
      <c r="P2190" s="161">
        <f>Dane_baza!AW2179</f>
        <v>0</v>
      </c>
      <c r="Q2190" s="161">
        <f>Dane_baza!AX2179</f>
        <v>0</v>
      </c>
      <c r="R2190" s="212">
        <f t="shared" si="109"/>
        <v>31614675</v>
      </c>
      <c r="S2190" s="212">
        <f>Dane_baza!BU2179</f>
        <v>29281988.600000001</v>
      </c>
      <c r="T2190" s="212">
        <f>Dane_baza!BV2179</f>
        <v>473752.69</v>
      </c>
      <c r="U2190" s="212">
        <f>Dane_baza!BW2179</f>
        <v>4358933.45</v>
      </c>
      <c r="V2190" s="212">
        <f t="shared" si="107"/>
        <v>34114674.740000002</v>
      </c>
      <c r="W2190" s="161">
        <f t="shared" si="108"/>
        <v>2499999.7400000021</v>
      </c>
      <c r="AA2190" s="36"/>
    </row>
    <row r="2191" spans="1:27" ht="14.45" x14ac:dyDescent="0.3">
      <c r="A2191" s="197" t="s">
        <v>1164</v>
      </c>
      <c r="B2191" s="197" t="s">
        <v>95</v>
      </c>
      <c r="C2191" s="197" t="s">
        <v>39</v>
      </c>
      <c r="D2191" s="197" t="s">
        <v>40</v>
      </c>
      <c r="E2191" s="197" t="s">
        <v>31</v>
      </c>
      <c r="F2191" s="195" t="s">
        <v>5072</v>
      </c>
      <c r="G2191" s="195" t="s">
        <v>2045</v>
      </c>
      <c r="H2191" s="161">
        <f>Dane_baza!AR2180</f>
        <v>15540559</v>
      </c>
      <c r="I2191" s="161">
        <f>Dane_baza!AS2180</f>
        <v>3806493</v>
      </c>
      <c r="J2191" s="161">
        <f>Dane_baza!BX2180</f>
        <v>469963</v>
      </c>
      <c r="K2191" s="161">
        <f>Dane_baza!AT2180</f>
        <v>1966122</v>
      </c>
      <c r="L2191" s="161">
        <f>Dane_baza!AU2180</f>
        <v>0</v>
      </c>
      <c r="M2191" s="161">
        <f>Dane_baza!AV2180</f>
        <v>992778</v>
      </c>
      <c r="N2191" s="161">
        <f>Dane_baza!AY2180</f>
        <v>17688322</v>
      </c>
      <c r="O2191" s="161">
        <f>Dane_baza!AZ2180</f>
        <v>574174</v>
      </c>
      <c r="P2191" s="161">
        <f>Dane_baza!AW2180</f>
        <v>0</v>
      </c>
      <c r="Q2191" s="161">
        <f>Dane_baza!AX2180</f>
        <v>0</v>
      </c>
      <c r="R2191" s="212">
        <f t="shared" si="109"/>
        <v>41038411</v>
      </c>
      <c r="S2191" s="212">
        <f>Dane_baza!BU2180</f>
        <v>35407087.609999999</v>
      </c>
      <c r="T2191" s="212">
        <f>Dane_baza!BV2180</f>
        <v>5959977.9000000004</v>
      </c>
      <c r="U2191" s="212">
        <f>Dane_baza!BW2180</f>
        <v>2671345.1700000004</v>
      </c>
      <c r="V2191" s="212">
        <f t="shared" si="107"/>
        <v>44038410.68</v>
      </c>
      <c r="W2191" s="161">
        <f t="shared" si="108"/>
        <v>2999999.6799999997</v>
      </c>
      <c r="AA2191" s="36"/>
    </row>
    <row r="2192" spans="1:27" ht="14.45" x14ac:dyDescent="0.3">
      <c r="A2192" s="197" t="s">
        <v>1164</v>
      </c>
      <c r="B2192" s="197" t="s">
        <v>95</v>
      </c>
      <c r="C2192" s="197" t="s">
        <v>42</v>
      </c>
      <c r="D2192" s="197" t="s">
        <v>36</v>
      </c>
      <c r="E2192" s="197" t="s">
        <v>31</v>
      </c>
      <c r="F2192" s="195" t="s">
        <v>5073</v>
      </c>
      <c r="G2192" s="195" t="s">
        <v>2046</v>
      </c>
      <c r="H2192" s="161">
        <f>Dane_baza!AR2181</f>
        <v>13147983</v>
      </c>
      <c r="I2192" s="161">
        <f>Dane_baza!AS2181</f>
        <v>1642618</v>
      </c>
      <c r="J2192" s="161">
        <f>Dane_baza!BX2181</f>
        <v>509299</v>
      </c>
      <c r="K2192" s="161">
        <f>Dane_baza!AT2181</f>
        <v>2138831</v>
      </c>
      <c r="L2192" s="161">
        <f>Dane_baza!AU2181</f>
        <v>0</v>
      </c>
      <c r="M2192" s="161">
        <f>Dane_baza!AV2181</f>
        <v>959622</v>
      </c>
      <c r="N2192" s="161">
        <f>Dane_baza!AY2181</f>
        <v>10485721</v>
      </c>
      <c r="O2192" s="161">
        <f>Dane_baza!AZ2181</f>
        <v>355209</v>
      </c>
      <c r="P2192" s="161">
        <f>Dane_baza!AW2181</f>
        <v>0</v>
      </c>
      <c r="Q2192" s="161">
        <f>Dane_baza!AX2181</f>
        <v>0</v>
      </c>
      <c r="R2192" s="212">
        <f t="shared" si="109"/>
        <v>29239283</v>
      </c>
      <c r="S2192" s="212">
        <f>Dane_baza!BU2181</f>
        <v>28767323.190000001</v>
      </c>
      <c r="T2192" s="212">
        <f>Dane_baza!BV2181</f>
        <v>2685525.86</v>
      </c>
      <c r="U2192" s="212">
        <f>Dane_baza!BW2181</f>
        <v>286433.95100000128</v>
      </c>
      <c r="V2192" s="212">
        <f t="shared" ref="V2192:V2255" si="110">SUM(S2192:U2192)</f>
        <v>31739283.001000002</v>
      </c>
      <c r="W2192" s="161">
        <f t="shared" ref="W2192:W2255" si="111">V2192-R2192</f>
        <v>2500000.001000002</v>
      </c>
      <c r="AA2192" s="36"/>
    </row>
    <row r="2193" spans="1:27" ht="14.45" x14ac:dyDescent="0.3">
      <c r="A2193" s="197" t="s">
        <v>1164</v>
      </c>
      <c r="B2193" s="197" t="s">
        <v>95</v>
      </c>
      <c r="C2193" s="197" t="s">
        <v>44</v>
      </c>
      <c r="D2193" s="197" t="s">
        <v>36</v>
      </c>
      <c r="E2193" s="197" t="s">
        <v>31</v>
      </c>
      <c r="F2193" s="195" t="s">
        <v>5074</v>
      </c>
      <c r="G2193" s="195" t="s">
        <v>2047</v>
      </c>
      <c r="H2193" s="161">
        <f>Dane_baza!AR2182</f>
        <v>4535887</v>
      </c>
      <c r="I2193" s="161">
        <f>Dane_baza!AS2182</f>
        <v>66547</v>
      </c>
      <c r="J2193" s="161">
        <f>Dane_baza!BX2182</f>
        <v>206652</v>
      </c>
      <c r="K2193" s="161">
        <f>Dane_baza!AT2182</f>
        <v>2680290</v>
      </c>
      <c r="L2193" s="161">
        <f>Dane_baza!AU2182</f>
        <v>0</v>
      </c>
      <c r="M2193" s="161">
        <f>Dane_baza!AV2182</f>
        <v>714671</v>
      </c>
      <c r="N2193" s="161">
        <f>Dane_baza!AY2182</f>
        <v>6985146</v>
      </c>
      <c r="O2193" s="161">
        <f>Dane_baza!AZ2182</f>
        <v>207611</v>
      </c>
      <c r="P2193" s="161">
        <f>Dane_baza!AW2182</f>
        <v>0</v>
      </c>
      <c r="Q2193" s="161">
        <f>Dane_baza!AX2182</f>
        <v>0</v>
      </c>
      <c r="R2193" s="212">
        <f t="shared" ref="R2193:R2256" si="112">SUM(H2193:Q2193)</f>
        <v>15396804</v>
      </c>
      <c r="S2193" s="212">
        <f>Dane_baza!BU2182</f>
        <v>9635348.3699999992</v>
      </c>
      <c r="T2193" s="212">
        <f>Dane_baza!BV2182</f>
        <v>53620.43</v>
      </c>
      <c r="U2193" s="212">
        <f>Dane_baza!BW2182</f>
        <v>7010190.71</v>
      </c>
      <c r="V2193" s="212">
        <f t="shared" si="110"/>
        <v>16699159.509999998</v>
      </c>
      <c r="W2193" s="161">
        <f t="shared" si="111"/>
        <v>1302355.5099999979</v>
      </c>
      <c r="AA2193" s="36"/>
    </row>
    <row r="2194" spans="1:27" ht="14.45" x14ac:dyDescent="0.3">
      <c r="A2194" s="197" t="s">
        <v>1164</v>
      </c>
      <c r="B2194" s="197" t="s">
        <v>95</v>
      </c>
      <c r="C2194" s="197" t="s">
        <v>51</v>
      </c>
      <c r="D2194" s="197" t="s">
        <v>36</v>
      </c>
      <c r="E2194" s="197" t="s">
        <v>31</v>
      </c>
      <c r="F2194" s="195" t="s">
        <v>5075</v>
      </c>
      <c r="G2194" s="195" t="s">
        <v>2048</v>
      </c>
      <c r="H2194" s="161">
        <f>Dane_baza!AR2183</f>
        <v>17776618</v>
      </c>
      <c r="I2194" s="161">
        <f>Dane_baza!AS2183</f>
        <v>3144516</v>
      </c>
      <c r="J2194" s="161">
        <f>Dane_baza!BX2183</f>
        <v>397350</v>
      </c>
      <c r="K2194" s="161">
        <f>Dane_baza!AT2183</f>
        <v>1857574</v>
      </c>
      <c r="L2194" s="161">
        <f>Dane_baza!AU2183</f>
        <v>0</v>
      </c>
      <c r="M2194" s="161">
        <f>Dane_baza!AV2183</f>
        <v>1014778</v>
      </c>
      <c r="N2194" s="161">
        <f>Dane_baza!AY2183</f>
        <v>22734380</v>
      </c>
      <c r="O2194" s="161">
        <f>Dane_baza!AZ2183</f>
        <v>619589</v>
      </c>
      <c r="P2194" s="161">
        <f>Dane_baza!AW2183</f>
        <v>0</v>
      </c>
      <c r="Q2194" s="161">
        <f>Dane_baza!AX2183</f>
        <v>0</v>
      </c>
      <c r="R2194" s="212">
        <f t="shared" si="112"/>
        <v>47544805</v>
      </c>
      <c r="S2194" s="212">
        <f>Dane_baza!BU2183</f>
        <v>35792466.729999997</v>
      </c>
      <c r="T2194" s="212">
        <f>Dane_baza!BV2183</f>
        <v>4362010.43</v>
      </c>
      <c r="U2194" s="212">
        <f>Dane_baza!BW2183</f>
        <v>9890327.8384415191</v>
      </c>
      <c r="V2194" s="212">
        <f t="shared" si="110"/>
        <v>50044804.998441517</v>
      </c>
      <c r="W2194" s="161">
        <f t="shared" si="111"/>
        <v>2499999.9984415174</v>
      </c>
      <c r="AA2194" s="36"/>
    </row>
    <row r="2195" spans="1:27" ht="14.45" x14ac:dyDescent="0.3">
      <c r="A2195" s="197" t="s">
        <v>1164</v>
      </c>
      <c r="B2195" s="197" t="s">
        <v>97</v>
      </c>
      <c r="C2195" s="197" t="s">
        <v>33</v>
      </c>
      <c r="D2195" s="197" t="s">
        <v>36</v>
      </c>
      <c r="E2195" s="197" t="s">
        <v>31</v>
      </c>
      <c r="F2195" s="195" t="s">
        <v>5076</v>
      </c>
      <c r="G2195" s="195" t="s">
        <v>2049</v>
      </c>
      <c r="H2195" s="161">
        <f>Dane_baza!AR2184</f>
        <v>4594919</v>
      </c>
      <c r="I2195" s="161">
        <f>Dane_baza!AS2184</f>
        <v>25821</v>
      </c>
      <c r="J2195" s="161">
        <f>Dane_baza!BX2184</f>
        <v>204552</v>
      </c>
      <c r="K2195" s="161">
        <f>Dane_baza!AT2184</f>
        <v>1823584</v>
      </c>
      <c r="L2195" s="161">
        <f>Dane_baza!AU2184</f>
        <v>17439</v>
      </c>
      <c r="M2195" s="161">
        <f>Dane_baza!AV2184</f>
        <v>826202</v>
      </c>
      <c r="N2195" s="161">
        <f>Dane_baza!AY2184</f>
        <v>4776492</v>
      </c>
      <c r="O2195" s="161">
        <f>Dane_baza!AZ2184</f>
        <v>141111</v>
      </c>
      <c r="P2195" s="161">
        <f>Dane_baza!AW2184</f>
        <v>0</v>
      </c>
      <c r="Q2195" s="161">
        <f>Dane_baza!AX2184</f>
        <v>0</v>
      </c>
      <c r="R2195" s="212">
        <f t="shared" si="112"/>
        <v>12410120</v>
      </c>
      <c r="S2195" s="212">
        <f>Dane_baza!BU2184</f>
        <v>8603526.1600000001</v>
      </c>
      <c r="T2195" s="212">
        <f>Dane_baza!BV2184</f>
        <v>22799.71</v>
      </c>
      <c r="U2195" s="212">
        <f>Dane_baza!BW2184</f>
        <v>4783794.129999999</v>
      </c>
      <c r="V2195" s="212">
        <f t="shared" si="110"/>
        <v>13410120</v>
      </c>
      <c r="W2195" s="161">
        <f t="shared" si="111"/>
        <v>1000000</v>
      </c>
      <c r="AA2195" s="36"/>
    </row>
    <row r="2196" spans="1:27" ht="14.45" x14ac:dyDescent="0.3">
      <c r="A2196" s="197" t="s">
        <v>1164</v>
      </c>
      <c r="B2196" s="197" t="s">
        <v>97</v>
      </c>
      <c r="C2196" s="197" t="s">
        <v>32</v>
      </c>
      <c r="D2196" s="197" t="s">
        <v>36</v>
      </c>
      <c r="E2196" s="197" t="s">
        <v>31</v>
      </c>
      <c r="F2196" s="195" t="s">
        <v>5077</v>
      </c>
      <c r="G2196" s="195" t="s">
        <v>2050</v>
      </c>
      <c r="H2196" s="161">
        <f>Dane_baza!AR2185</f>
        <v>6139319</v>
      </c>
      <c r="I2196" s="161">
        <f>Dane_baza!AS2185</f>
        <v>182833</v>
      </c>
      <c r="J2196" s="161">
        <f>Dane_baza!BX2185</f>
        <v>338097</v>
      </c>
      <c r="K2196" s="161">
        <f>Dane_baza!AT2185</f>
        <v>4424318</v>
      </c>
      <c r="L2196" s="161">
        <f>Dane_baza!AU2185</f>
        <v>28150</v>
      </c>
      <c r="M2196" s="161">
        <f>Dane_baza!AV2185</f>
        <v>248098</v>
      </c>
      <c r="N2196" s="161">
        <f>Dane_baza!AY2185</f>
        <v>9996644</v>
      </c>
      <c r="O2196" s="161">
        <f>Dane_baza!AZ2185</f>
        <v>264379</v>
      </c>
      <c r="P2196" s="161">
        <f>Dane_baza!AW2185</f>
        <v>0</v>
      </c>
      <c r="Q2196" s="161">
        <f>Dane_baza!AX2185</f>
        <v>0</v>
      </c>
      <c r="R2196" s="212">
        <f t="shared" si="112"/>
        <v>21621838</v>
      </c>
      <c r="S2196" s="212">
        <f>Dane_baza!BU2185</f>
        <v>17649712.129999999</v>
      </c>
      <c r="T2196" s="212">
        <f>Dane_baza!BV2185</f>
        <v>349213.07</v>
      </c>
      <c r="U2196" s="212">
        <f>Dane_baza!BW2185</f>
        <v>5622912.8005260173</v>
      </c>
      <c r="V2196" s="212">
        <f t="shared" si="110"/>
        <v>23621838.000526018</v>
      </c>
      <c r="W2196" s="161">
        <f t="shared" si="111"/>
        <v>2000000.0005260184</v>
      </c>
      <c r="AA2196" s="36"/>
    </row>
    <row r="2197" spans="1:27" ht="14.45" x14ac:dyDescent="0.3">
      <c r="A2197" s="197" t="s">
        <v>1164</v>
      </c>
      <c r="B2197" s="197" t="s">
        <v>97</v>
      </c>
      <c r="C2197" s="197" t="s">
        <v>37</v>
      </c>
      <c r="D2197" s="197" t="s">
        <v>40</v>
      </c>
      <c r="E2197" s="197" t="s">
        <v>31</v>
      </c>
      <c r="F2197" s="195" t="s">
        <v>5078</v>
      </c>
      <c r="G2197" s="195" t="s">
        <v>2051</v>
      </c>
      <c r="H2197" s="161">
        <f>Dane_baza!AR2186</f>
        <v>21384604</v>
      </c>
      <c r="I2197" s="161">
        <f>Dane_baza!AS2186</f>
        <v>1369974</v>
      </c>
      <c r="J2197" s="161">
        <f>Dane_baza!BX2186</f>
        <v>870904</v>
      </c>
      <c r="K2197" s="161">
        <f>Dane_baza!AT2186</f>
        <v>4893406</v>
      </c>
      <c r="L2197" s="161">
        <f>Dane_baza!AU2186</f>
        <v>439995</v>
      </c>
      <c r="M2197" s="161">
        <f>Dane_baza!AV2186</f>
        <v>727480</v>
      </c>
      <c r="N2197" s="161">
        <f>Dane_baza!AY2186</f>
        <v>21884927</v>
      </c>
      <c r="O2197" s="161">
        <f>Dane_baza!AZ2186</f>
        <v>849907</v>
      </c>
      <c r="P2197" s="161">
        <f>Dane_baza!AW2186</f>
        <v>0</v>
      </c>
      <c r="Q2197" s="161">
        <f>Dane_baza!AX2186</f>
        <v>0</v>
      </c>
      <c r="R2197" s="212">
        <f t="shared" si="112"/>
        <v>52421197</v>
      </c>
      <c r="S2197" s="212">
        <f>Dane_baza!BU2186</f>
        <v>55090392.32</v>
      </c>
      <c r="T2197" s="212">
        <f>Dane_baza!BV2186</f>
        <v>1095979.3</v>
      </c>
      <c r="U2197" s="212">
        <f>Dane_baza!BW2186</f>
        <v>0</v>
      </c>
      <c r="V2197" s="212">
        <f t="shared" si="110"/>
        <v>56186371.619999997</v>
      </c>
      <c r="W2197" s="161">
        <f t="shared" si="111"/>
        <v>3765174.6199999973</v>
      </c>
      <c r="AA2197" s="36"/>
    </row>
    <row r="2198" spans="1:27" ht="14.45" x14ac:dyDescent="0.3">
      <c r="A2198" s="197" t="s">
        <v>1164</v>
      </c>
      <c r="B2198" s="197" t="s">
        <v>97</v>
      </c>
      <c r="C2198" s="197" t="s">
        <v>39</v>
      </c>
      <c r="D2198" s="197" t="s">
        <v>40</v>
      </c>
      <c r="E2198" s="197" t="s">
        <v>31</v>
      </c>
      <c r="F2198" s="195" t="s">
        <v>5079</v>
      </c>
      <c r="G2198" s="195" t="s">
        <v>2052</v>
      </c>
      <c r="H2198" s="161">
        <f>Dane_baza!AR2187</f>
        <v>10245064</v>
      </c>
      <c r="I2198" s="161">
        <f>Dane_baza!AS2187</f>
        <v>926951</v>
      </c>
      <c r="J2198" s="161">
        <f>Dane_baza!BX2187</f>
        <v>468138</v>
      </c>
      <c r="K2198" s="161">
        <f>Dane_baza!AT2187</f>
        <v>4612033</v>
      </c>
      <c r="L2198" s="161">
        <f>Dane_baza!AU2187</f>
        <v>105373</v>
      </c>
      <c r="M2198" s="161">
        <f>Dane_baza!AV2187</f>
        <v>346480</v>
      </c>
      <c r="N2198" s="161">
        <f>Dane_baza!AY2187</f>
        <v>13380847</v>
      </c>
      <c r="O2198" s="161">
        <f>Dane_baza!AZ2187</f>
        <v>329258</v>
      </c>
      <c r="P2198" s="161">
        <f>Dane_baza!AW2187</f>
        <v>0</v>
      </c>
      <c r="Q2198" s="161">
        <f>Dane_baza!AX2187</f>
        <v>0</v>
      </c>
      <c r="R2198" s="212">
        <f t="shared" si="112"/>
        <v>30414144</v>
      </c>
      <c r="S2198" s="212">
        <f>Dane_baza!BU2187</f>
        <v>26194274.739999998</v>
      </c>
      <c r="T2198" s="212">
        <f>Dane_baza!BV2187</f>
        <v>938182.35</v>
      </c>
      <c r="U2198" s="212">
        <f>Dane_baza!BW2187</f>
        <v>5781686.9050999992</v>
      </c>
      <c r="V2198" s="212">
        <f t="shared" si="110"/>
        <v>32914143.995099999</v>
      </c>
      <c r="W2198" s="161">
        <f t="shared" si="111"/>
        <v>2499999.995099999</v>
      </c>
      <c r="AA2198" s="36"/>
    </row>
    <row r="2199" spans="1:27" ht="14.45" x14ac:dyDescent="0.3">
      <c r="A2199" s="197" t="s">
        <v>1164</v>
      </c>
      <c r="B2199" s="197" t="s">
        <v>130</v>
      </c>
      <c r="C2199" s="197" t="s">
        <v>33</v>
      </c>
      <c r="D2199" s="197" t="s">
        <v>36</v>
      </c>
      <c r="E2199" s="197" t="s">
        <v>31</v>
      </c>
      <c r="F2199" s="195" t="s">
        <v>5080</v>
      </c>
      <c r="G2199" s="195" t="s">
        <v>2053</v>
      </c>
      <c r="H2199" s="161">
        <f>Dane_baza!AR2188</f>
        <v>6126762</v>
      </c>
      <c r="I2199" s="161">
        <f>Dane_baza!AS2188</f>
        <v>704848</v>
      </c>
      <c r="J2199" s="161">
        <f>Dane_baza!BX2188</f>
        <v>227216</v>
      </c>
      <c r="K2199" s="161">
        <f>Dane_baza!AT2188</f>
        <v>1635260</v>
      </c>
      <c r="L2199" s="161">
        <f>Dane_baza!AU2188</f>
        <v>0</v>
      </c>
      <c r="M2199" s="161">
        <f>Dane_baza!AV2188</f>
        <v>210148</v>
      </c>
      <c r="N2199" s="161">
        <f>Dane_baza!AY2188</f>
        <v>9780728</v>
      </c>
      <c r="O2199" s="161">
        <f>Dane_baza!AZ2188</f>
        <v>246538</v>
      </c>
      <c r="P2199" s="161">
        <f>Dane_baza!AW2188</f>
        <v>0</v>
      </c>
      <c r="Q2199" s="161">
        <f>Dane_baza!AX2188</f>
        <v>0</v>
      </c>
      <c r="R2199" s="212">
        <f t="shared" si="112"/>
        <v>18931500</v>
      </c>
      <c r="S2199" s="212">
        <f>Dane_baza!BU2188</f>
        <v>16098373.41</v>
      </c>
      <c r="T2199" s="212">
        <f>Dane_baza!BV2188</f>
        <v>955008.88</v>
      </c>
      <c r="U2199" s="212">
        <f>Dane_baza!BW2188</f>
        <v>3378117.35</v>
      </c>
      <c r="V2199" s="212">
        <f t="shared" si="110"/>
        <v>20431499.640000001</v>
      </c>
      <c r="W2199" s="161">
        <f t="shared" si="111"/>
        <v>1499999.6400000006</v>
      </c>
      <c r="AA2199" s="36"/>
    </row>
    <row r="2200" spans="1:27" ht="14.45" x14ac:dyDescent="0.3">
      <c r="A2200" s="197" t="s">
        <v>1164</v>
      </c>
      <c r="B2200" s="197" t="s">
        <v>130</v>
      </c>
      <c r="C2200" s="197" t="s">
        <v>32</v>
      </c>
      <c r="D2200" s="197" t="s">
        <v>40</v>
      </c>
      <c r="E2200" s="197" t="s">
        <v>31</v>
      </c>
      <c r="F2200" s="195" t="s">
        <v>5081</v>
      </c>
      <c r="G2200" s="195" t="s">
        <v>2054</v>
      </c>
      <c r="H2200" s="161">
        <f>Dane_baza!AR2189</f>
        <v>8927477</v>
      </c>
      <c r="I2200" s="161">
        <f>Dane_baza!AS2189</f>
        <v>312807</v>
      </c>
      <c r="J2200" s="161">
        <f>Dane_baza!BX2189</f>
        <v>487757</v>
      </c>
      <c r="K2200" s="161">
        <f>Dane_baza!AT2189</f>
        <v>5082925</v>
      </c>
      <c r="L2200" s="161">
        <f>Dane_baza!AU2189</f>
        <v>0</v>
      </c>
      <c r="M2200" s="161">
        <f>Dane_baza!AV2189</f>
        <v>508809</v>
      </c>
      <c r="N2200" s="161">
        <f>Dane_baza!AY2189</f>
        <v>17342678</v>
      </c>
      <c r="O2200" s="161">
        <f>Dane_baza!AZ2189</f>
        <v>374673</v>
      </c>
      <c r="P2200" s="161">
        <f>Dane_baza!AW2189</f>
        <v>0</v>
      </c>
      <c r="Q2200" s="161">
        <f>Dane_baza!AX2189</f>
        <v>0</v>
      </c>
      <c r="R2200" s="212">
        <f t="shared" si="112"/>
        <v>33037126</v>
      </c>
      <c r="S2200" s="212">
        <f>Dane_baza!BU2189</f>
        <v>24750803.800000001</v>
      </c>
      <c r="T2200" s="212">
        <f>Dane_baza!BV2189</f>
        <v>294569.55</v>
      </c>
      <c r="U2200" s="212">
        <f>Dane_baza!BW2189</f>
        <v>10491752.559999999</v>
      </c>
      <c r="V2200" s="212">
        <f t="shared" si="110"/>
        <v>35537125.909999996</v>
      </c>
      <c r="W2200" s="161">
        <f t="shared" si="111"/>
        <v>2499999.9099999964</v>
      </c>
      <c r="AA2200" s="36"/>
    </row>
    <row r="2201" spans="1:27" ht="14.45" x14ac:dyDescent="0.3">
      <c r="A2201" s="197" t="s">
        <v>1164</v>
      </c>
      <c r="B2201" s="197" t="s">
        <v>130</v>
      </c>
      <c r="C2201" s="197" t="s">
        <v>37</v>
      </c>
      <c r="D2201" s="197" t="s">
        <v>36</v>
      </c>
      <c r="E2201" s="197" t="s">
        <v>31</v>
      </c>
      <c r="F2201" s="195" t="s">
        <v>5082</v>
      </c>
      <c r="G2201" s="195" t="s">
        <v>2055</v>
      </c>
      <c r="H2201" s="161">
        <f>Dane_baza!AR2190</f>
        <v>3688053</v>
      </c>
      <c r="I2201" s="161">
        <f>Dane_baza!AS2190</f>
        <v>236166</v>
      </c>
      <c r="J2201" s="161">
        <f>Dane_baza!BX2190</f>
        <v>183880</v>
      </c>
      <c r="K2201" s="161">
        <f>Dane_baza!AT2190</f>
        <v>0</v>
      </c>
      <c r="L2201" s="161">
        <f>Dane_baza!AU2190</f>
        <v>0</v>
      </c>
      <c r="M2201" s="161">
        <f>Dane_baza!AV2190</f>
        <v>774917</v>
      </c>
      <c r="N2201" s="161">
        <f>Dane_baza!AY2190</f>
        <v>6829596</v>
      </c>
      <c r="O2201" s="161">
        <f>Dane_baza!AZ2190</f>
        <v>210855</v>
      </c>
      <c r="P2201" s="161">
        <f>Dane_baza!AW2190</f>
        <v>0</v>
      </c>
      <c r="Q2201" s="161">
        <f>Dane_baza!AX2190</f>
        <v>-2058550</v>
      </c>
      <c r="R2201" s="212">
        <f t="shared" si="112"/>
        <v>9864917</v>
      </c>
      <c r="S2201" s="212">
        <f>Dane_baza!BU2190</f>
        <v>9881324.1400000006</v>
      </c>
      <c r="T2201" s="212">
        <f>Dane_baza!BV2190</f>
        <v>82242.179999999993</v>
      </c>
      <c r="U2201" s="212">
        <f>Dane_baza!BW2190</f>
        <v>887842.38219055987</v>
      </c>
      <c r="V2201" s="212">
        <f t="shared" si="110"/>
        <v>10851408.702190559</v>
      </c>
      <c r="W2201" s="161">
        <f t="shared" si="111"/>
        <v>986491.70219055936</v>
      </c>
      <c r="AA2201" s="36"/>
    </row>
    <row r="2202" spans="1:27" ht="14.45" x14ac:dyDescent="0.3">
      <c r="A2202" s="197" t="s">
        <v>1164</v>
      </c>
      <c r="B2202" s="197" t="s">
        <v>130</v>
      </c>
      <c r="C2202" s="197" t="s">
        <v>39</v>
      </c>
      <c r="D2202" s="197" t="s">
        <v>40</v>
      </c>
      <c r="E2202" s="197" t="s">
        <v>31</v>
      </c>
      <c r="F2202" s="195" t="s">
        <v>5083</v>
      </c>
      <c r="G2202" s="195" t="s">
        <v>2056</v>
      </c>
      <c r="H2202" s="161">
        <f>Dane_baza!AR2191</f>
        <v>48249929</v>
      </c>
      <c r="I2202" s="161">
        <f>Dane_baza!AS2191</f>
        <v>5645829</v>
      </c>
      <c r="J2202" s="161">
        <f>Dane_baza!BX2191</f>
        <v>1545671</v>
      </c>
      <c r="K2202" s="161">
        <f>Dane_baza!AT2191</f>
        <v>0</v>
      </c>
      <c r="L2202" s="161">
        <f>Dane_baza!AU2191</f>
        <v>286473</v>
      </c>
      <c r="M2202" s="161">
        <f>Dane_baza!AV2191</f>
        <v>1273228</v>
      </c>
      <c r="N2202" s="161">
        <f>Dane_baza!AY2191</f>
        <v>50168866</v>
      </c>
      <c r="O2202" s="161">
        <f>Dane_baza!AZ2191</f>
        <v>1751717</v>
      </c>
      <c r="P2202" s="161">
        <f>Dane_baza!AW2191</f>
        <v>0</v>
      </c>
      <c r="Q2202" s="161">
        <f>Dane_baza!AX2191</f>
        <v>0</v>
      </c>
      <c r="R2202" s="212">
        <f t="shared" si="112"/>
        <v>108921713</v>
      </c>
      <c r="S2202" s="212">
        <f>Dane_baza!BU2191</f>
        <v>109594458.36</v>
      </c>
      <c r="T2202" s="212">
        <f>Dane_baza!BV2191</f>
        <v>6512594.9800000004</v>
      </c>
      <c r="U2202" s="212">
        <f>Dane_baza!BW2191</f>
        <v>0</v>
      </c>
      <c r="V2202" s="212">
        <f t="shared" si="110"/>
        <v>116107053.34</v>
      </c>
      <c r="W2202" s="161">
        <f t="shared" si="111"/>
        <v>7185340.3400000036</v>
      </c>
      <c r="AA2202" s="36"/>
    </row>
    <row r="2203" spans="1:27" ht="14.45" x14ac:dyDescent="0.3">
      <c r="A2203" s="197" t="s">
        <v>1164</v>
      </c>
      <c r="B2203" s="197" t="s">
        <v>130</v>
      </c>
      <c r="C2203" s="197" t="s">
        <v>42</v>
      </c>
      <c r="D2203" s="197" t="s">
        <v>40</v>
      </c>
      <c r="E2203" s="197" t="s">
        <v>31</v>
      </c>
      <c r="F2203" s="195" t="s">
        <v>5084</v>
      </c>
      <c r="G2203" s="195" t="s">
        <v>2057</v>
      </c>
      <c r="H2203" s="161">
        <f>Dane_baza!AR2192</f>
        <v>22495494</v>
      </c>
      <c r="I2203" s="161">
        <f>Dane_baza!AS2192</f>
        <v>1701581</v>
      </c>
      <c r="J2203" s="161">
        <f>Dane_baza!BX2192</f>
        <v>849083</v>
      </c>
      <c r="K2203" s="161">
        <f>Dane_baza!AT2192</f>
        <v>846369</v>
      </c>
      <c r="L2203" s="161">
        <f>Dane_baza!AU2192</f>
        <v>59951</v>
      </c>
      <c r="M2203" s="161">
        <f>Dane_baza!AV2192</f>
        <v>652357</v>
      </c>
      <c r="N2203" s="161">
        <f>Dane_baza!AY2192</f>
        <v>33717574</v>
      </c>
      <c r="O2203" s="161">
        <f>Dane_baza!AZ2192</f>
        <v>804492</v>
      </c>
      <c r="P2203" s="161">
        <f>Dane_baza!AW2192</f>
        <v>0</v>
      </c>
      <c r="Q2203" s="161">
        <f>Dane_baza!AX2192</f>
        <v>0</v>
      </c>
      <c r="R2203" s="212">
        <f t="shared" si="112"/>
        <v>61126901</v>
      </c>
      <c r="S2203" s="212">
        <f>Dane_baza!BU2192</f>
        <v>54585356.719999999</v>
      </c>
      <c r="T2203" s="212">
        <f>Dane_baza!BV2192</f>
        <v>2404027.9500000002</v>
      </c>
      <c r="U2203" s="212">
        <f>Dane_baza!BW2192</f>
        <v>7637516.3247608123</v>
      </c>
      <c r="V2203" s="212">
        <f t="shared" si="110"/>
        <v>64626900.994760811</v>
      </c>
      <c r="W2203" s="161">
        <f t="shared" si="111"/>
        <v>3499999.9947608113</v>
      </c>
      <c r="AA2203" s="36"/>
    </row>
    <row r="2204" spans="1:27" ht="14.45" x14ac:dyDescent="0.3">
      <c r="A2204" s="197" t="s">
        <v>1164</v>
      </c>
      <c r="B2204" s="197" t="s">
        <v>130</v>
      </c>
      <c r="C2204" s="197" t="s">
        <v>44</v>
      </c>
      <c r="D2204" s="197" t="s">
        <v>40</v>
      </c>
      <c r="E2204" s="197" t="s">
        <v>31</v>
      </c>
      <c r="F2204" s="195" t="s">
        <v>5085</v>
      </c>
      <c r="G2204" s="195" t="s">
        <v>2058</v>
      </c>
      <c r="H2204" s="161">
        <f>Dane_baza!AR2193</f>
        <v>20432460</v>
      </c>
      <c r="I2204" s="161">
        <f>Dane_baza!AS2193</f>
        <v>738699</v>
      </c>
      <c r="J2204" s="161">
        <f>Dane_baza!BX2193</f>
        <v>776300</v>
      </c>
      <c r="K2204" s="161">
        <f>Dane_baza!AT2193</f>
        <v>5862576</v>
      </c>
      <c r="L2204" s="161">
        <f>Dane_baza!AU2193</f>
        <v>0</v>
      </c>
      <c r="M2204" s="161">
        <f>Dane_baza!AV2193</f>
        <v>734353</v>
      </c>
      <c r="N2204" s="161">
        <f>Dane_baza!AY2193</f>
        <v>20150046</v>
      </c>
      <c r="O2204" s="161">
        <f>Dane_baza!AZ2193</f>
        <v>720150</v>
      </c>
      <c r="P2204" s="161">
        <f>Dane_baza!AW2193</f>
        <v>0</v>
      </c>
      <c r="Q2204" s="161">
        <f>Dane_baza!AX2193</f>
        <v>0</v>
      </c>
      <c r="R2204" s="212">
        <f t="shared" si="112"/>
        <v>49414584</v>
      </c>
      <c r="S2204" s="212">
        <f>Dane_baza!BU2193</f>
        <v>48890000.619999997</v>
      </c>
      <c r="T2204" s="212">
        <f>Dane_baza!BV2193</f>
        <v>535944.24</v>
      </c>
      <c r="U2204" s="212">
        <f>Dane_baza!BW2193</f>
        <v>2988639.1431999952</v>
      </c>
      <c r="V2204" s="212">
        <f t="shared" si="110"/>
        <v>52414584.003199995</v>
      </c>
      <c r="W2204" s="161">
        <f t="shared" si="111"/>
        <v>3000000.0031999946</v>
      </c>
      <c r="AA2204" s="36"/>
    </row>
    <row r="2205" spans="1:27" ht="14.45" x14ac:dyDescent="0.3">
      <c r="A2205" s="197" t="s">
        <v>1164</v>
      </c>
      <c r="B2205" s="197" t="s">
        <v>134</v>
      </c>
      <c r="C2205" s="197" t="s">
        <v>33</v>
      </c>
      <c r="D2205" s="197" t="s">
        <v>40</v>
      </c>
      <c r="E2205" s="197" t="s">
        <v>31</v>
      </c>
      <c r="F2205" s="195" t="s">
        <v>5086</v>
      </c>
      <c r="G2205" s="195" t="s">
        <v>2059</v>
      </c>
      <c r="H2205" s="161">
        <f>Dane_baza!AR2194</f>
        <v>53872102</v>
      </c>
      <c r="I2205" s="161">
        <f>Dane_baza!AS2194</f>
        <v>5251063</v>
      </c>
      <c r="J2205" s="161">
        <f>Dane_baza!BX2194</f>
        <v>1952695</v>
      </c>
      <c r="K2205" s="161">
        <f>Dane_baza!AT2194</f>
        <v>2969655</v>
      </c>
      <c r="L2205" s="161">
        <f>Dane_baza!AU2194</f>
        <v>274148</v>
      </c>
      <c r="M2205" s="161">
        <f>Dane_baza!AV2194</f>
        <v>1497028</v>
      </c>
      <c r="N2205" s="161">
        <f>Dane_baza!AY2194</f>
        <v>57727548</v>
      </c>
      <c r="O2205" s="161">
        <f>Dane_baza!AZ2194</f>
        <v>1780912</v>
      </c>
      <c r="P2205" s="161">
        <f>Dane_baza!AW2194</f>
        <v>0</v>
      </c>
      <c r="Q2205" s="161">
        <f>Dane_baza!AX2194</f>
        <v>0</v>
      </c>
      <c r="R2205" s="212">
        <f t="shared" si="112"/>
        <v>125325151</v>
      </c>
      <c r="S2205" s="212">
        <f>Dane_baza!BU2194</f>
        <v>119906778.18000001</v>
      </c>
      <c r="T2205" s="212">
        <f>Dane_baza!BV2194</f>
        <v>9478310.8300000001</v>
      </c>
      <c r="U2205" s="212">
        <f>Dane_baza!BW2194</f>
        <v>454165.52</v>
      </c>
      <c r="V2205" s="212">
        <f t="shared" si="110"/>
        <v>129839254.53</v>
      </c>
      <c r="W2205" s="161">
        <f t="shared" si="111"/>
        <v>4514103.5300000012</v>
      </c>
      <c r="AA2205" s="36"/>
    </row>
    <row r="2206" spans="1:27" ht="14.45" x14ac:dyDescent="0.3">
      <c r="A2206" s="197" t="s">
        <v>1164</v>
      </c>
      <c r="B2206" s="197" t="s">
        <v>134</v>
      </c>
      <c r="C2206" s="197" t="s">
        <v>32</v>
      </c>
      <c r="D2206" s="197" t="s">
        <v>40</v>
      </c>
      <c r="E2206" s="197" t="s">
        <v>31</v>
      </c>
      <c r="F2206" s="195" t="s">
        <v>5087</v>
      </c>
      <c r="G2206" s="195" t="s">
        <v>2060</v>
      </c>
      <c r="H2206" s="161">
        <f>Dane_baza!AR2195</f>
        <v>20246978</v>
      </c>
      <c r="I2206" s="161">
        <f>Dane_baza!AS2195</f>
        <v>2769548</v>
      </c>
      <c r="J2206" s="161">
        <f>Dane_baza!BX2195</f>
        <v>932165</v>
      </c>
      <c r="K2206" s="161">
        <f>Dane_baza!AT2195</f>
        <v>7560305</v>
      </c>
      <c r="L2206" s="161">
        <f>Dane_baza!AU2195</f>
        <v>430425</v>
      </c>
      <c r="M2206" s="161">
        <f>Dane_baza!AV2195</f>
        <v>820074</v>
      </c>
      <c r="N2206" s="161">
        <f>Dane_baza!AY2195</f>
        <v>28508169</v>
      </c>
      <c r="O2206" s="161">
        <f>Dane_baza!AZ2195</f>
        <v>763943</v>
      </c>
      <c r="P2206" s="161">
        <f>Dane_baza!AW2195</f>
        <v>0</v>
      </c>
      <c r="Q2206" s="161">
        <f>Dane_baza!AX2195</f>
        <v>0</v>
      </c>
      <c r="R2206" s="212">
        <f t="shared" si="112"/>
        <v>62031607</v>
      </c>
      <c r="S2206" s="212">
        <f>Dane_baza!BU2195</f>
        <v>53291828.57</v>
      </c>
      <c r="T2206" s="212">
        <f>Dane_baza!BV2195</f>
        <v>2704296.1</v>
      </c>
      <c r="U2206" s="212">
        <f>Dane_baza!BW2195</f>
        <v>9535481.9100000001</v>
      </c>
      <c r="V2206" s="212">
        <f t="shared" si="110"/>
        <v>65531606.579999998</v>
      </c>
      <c r="W2206" s="161">
        <f t="shared" si="111"/>
        <v>3499999.5799999982</v>
      </c>
      <c r="AA2206" s="36"/>
    </row>
    <row r="2207" spans="1:27" ht="14.45" x14ac:dyDescent="0.3">
      <c r="A2207" s="197" t="s">
        <v>1164</v>
      </c>
      <c r="B2207" s="197" t="s">
        <v>134</v>
      </c>
      <c r="C2207" s="197" t="s">
        <v>37</v>
      </c>
      <c r="D2207" s="197" t="s">
        <v>36</v>
      </c>
      <c r="E2207" s="197" t="s">
        <v>31</v>
      </c>
      <c r="F2207" s="195" t="s">
        <v>5088</v>
      </c>
      <c r="G2207" s="195" t="s">
        <v>2061</v>
      </c>
      <c r="H2207" s="161">
        <f>Dane_baza!AR2196</f>
        <v>6291355</v>
      </c>
      <c r="I2207" s="161">
        <f>Dane_baza!AS2196</f>
        <v>128578</v>
      </c>
      <c r="J2207" s="161">
        <f>Dane_baza!BX2196</f>
        <v>379228</v>
      </c>
      <c r="K2207" s="161">
        <f>Dane_baza!AT2196</f>
        <v>7851745</v>
      </c>
      <c r="L2207" s="161">
        <f>Dane_baza!AU2196</f>
        <v>8094</v>
      </c>
      <c r="M2207" s="161">
        <f>Dane_baza!AV2196</f>
        <v>740239</v>
      </c>
      <c r="N2207" s="161">
        <f>Dane_baza!AY2196</f>
        <v>11784449</v>
      </c>
      <c r="O2207" s="161">
        <f>Dane_baza!AZ2196</f>
        <v>304928</v>
      </c>
      <c r="P2207" s="161">
        <f>Dane_baza!AW2196</f>
        <v>0</v>
      </c>
      <c r="Q2207" s="161">
        <f>Dane_baza!AX2196</f>
        <v>0</v>
      </c>
      <c r="R2207" s="212">
        <f t="shared" si="112"/>
        <v>27488616</v>
      </c>
      <c r="S2207" s="212">
        <f>Dane_baza!BU2196</f>
        <v>17542382.780000001</v>
      </c>
      <c r="T2207" s="212">
        <f>Dane_baza!BV2196</f>
        <v>252342.34</v>
      </c>
      <c r="U2207" s="212">
        <f>Dane_baza!BW2196</f>
        <v>11693890.629999999</v>
      </c>
      <c r="V2207" s="212">
        <f t="shared" si="110"/>
        <v>29488615.75</v>
      </c>
      <c r="W2207" s="161">
        <f t="shared" si="111"/>
        <v>1999999.75</v>
      </c>
      <c r="AA2207" s="36"/>
    </row>
    <row r="2208" spans="1:27" ht="14.45" x14ac:dyDescent="0.3">
      <c r="A2208" s="197" t="s">
        <v>1164</v>
      </c>
      <c r="B2208" s="197" t="s">
        <v>141</v>
      </c>
      <c r="C2208" s="197" t="s">
        <v>33</v>
      </c>
      <c r="D2208" s="197" t="s">
        <v>34</v>
      </c>
      <c r="E2208" s="197" t="s">
        <v>31</v>
      </c>
      <c r="F2208" s="195" t="s">
        <v>5089</v>
      </c>
      <c r="G2208" s="195" t="s">
        <v>2062</v>
      </c>
      <c r="H2208" s="161">
        <f>Dane_baza!AR2197</f>
        <v>119745739</v>
      </c>
      <c r="I2208" s="161">
        <f>Dane_baza!AS2197</f>
        <v>9226871</v>
      </c>
      <c r="J2208" s="161">
        <f>Dane_baza!BX2197</f>
        <v>4127347</v>
      </c>
      <c r="K2208" s="161">
        <f>Dane_baza!AT2197</f>
        <v>0</v>
      </c>
      <c r="L2208" s="161">
        <f>Dane_baza!AU2197</f>
        <v>3386121</v>
      </c>
      <c r="M2208" s="161">
        <f>Dane_baza!AV2197</f>
        <v>2826187</v>
      </c>
      <c r="N2208" s="161">
        <f>Dane_baza!AY2197</f>
        <v>94018468</v>
      </c>
      <c r="O2208" s="161">
        <f>Dane_baza!AZ2197</f>
        <v>3433689</v>
      </c>
      <c r="P2208" s="161">
        <f>Dane_baza!AW2197</f>
        <v>0</v>
      </c>
      <c r="Q2208" s="161">
        <f>Dane_baza!AX2197</f>
        <v>0</v>
      </c>
      <c r="R2208" s="212">
        <f t="shared" si="112"/>
        <v>236764422</v>
      </c>
      <c r="S2208" s="212">
        <f>Dane_baza!BU2197</f>
        <v>257047086.34999999</v>
      </c>
      <c r="T2208" s="212">
        <f>Dane_baza!BV2197</f>
        <v>8129066.29</v>
      </c>
      <c r="U2208" s="212">
        <f>Dane_baza!BW2197</f>
        <v>0</v>
      </c>
      <c r="V2208" s="212">
        <f t="shared" si="110"/>
        <v>265176152.63999999</v>
      </c>
      <c r="W2208" s="161">
        <f t="shared" si="111"/>
        <v>28411730.639999986</v>
      </c>
      <c r="AA2208" s="36"/>
    </row>
    <row r="2209" spans="1:27" ht="14.45" x14ac:dyDescent="0.3">
      <c r="A2209" s="197" t="s">
        <v>1164</v>
      </c>
      <c r="B2209" s="197" t="s">
        <v>141</v>
      </c>
      <c r="C2209" s="197" t="s">
        <v>32</v>
      </c>
      <c r="D2209" s="197" t="s">
        <v>40</v>
      </c>
      <c r="E2209" s="197" t="s">
        <v>31</v>
      </c>
      <c r="F2209" s="195" t="s">
        <v>5090</v>
      </c>
      <c r="G2209" s="195" t="s">
        <v>2063</v>
      </c>
      <c r="H2209" s="161">
        <f>Dane_baza!AR2198</f>
        <v>24724789</v>
      </c>
      <c r="I2209" s="161">
        <f>Dane_baza!AS2198</f>
        <v>7091208</v>
      </c>
      <c r="J2209" s="161">
        <f>Dane_baza!BX2198</f>
        <v>872679</v>
      </c>
      <c r="K2209" s="161">
        <f>Dane_baza!AT2198</f>
        <v>0</v>
      </c>
      <c r="L2209" s="161">
        <f>Dane_baza!AU2198</f>
        <v>26535</v>
      </c>
      <c r="M2209" s="161">
        <f>Dane_baza!AV2198</f>
        <v>830212</v>
      </c>
      <c r="N2209" s="161">
        <f>Dane_baza!AY2198</f>
        <v>28184398</v>
      </c>
      <c r="O2209" s="161">
        <f>Dane_baza!AZ2198</f>
        <v>820712</v>
      </c>
      <c r="P2209" s="161">
        <f>Dane_baza!AW2198</f>
        <v>0</v>
      </c>
      <c r="Q2209" s="161">
        <f>Dane_baza!AX2198</f>
        <v>0</v>
      </c>
      <c r="R2209" s="212">
        <f t="shared" si="112"/>
        <v>62550533</v>
      </c>
      <c r="S2209" s="212">
        <f>Dane_baza!BU2198</f>
        <v>48617371.270000003</v>
      </c>
      <c r="T2209" s="212">
        <f>Dane_baza!BV2198</f>
        <v>14558667.439999999</v>
      </c>
      <c r="U2209" s="212">
        <f>Dane_baza!BW2198</f>
        <v>2874494.2938986644</v>
      </c>
      <c r="V2209" s="212">
        <f t="shared" si="110"/>
        <v>66050533.003898665</v>
      </c>
      <c r="W2209" s="161">
        <f t="shared" si="111"/>
        <v>3500000.0038986653</v>
      </c>
      <c r="AA2209" s="36"/>
    </row>
    <row r="2210" spans="1:27" ht="14.45" x14ac:dyDescent="0.3">
      <c r="A2210" s="197" t="s">
        <v>1164</v>
      </c>
      <c r="B2210" s="197" t="s">
        <v>141</v>
      </c>
      <c r="C2210" s="197" t="s">
        <v>37</v>
      </c>
      <c r="D2210" s="197" t="s">
        <v>40</v>
      </c>
      <c r="E2210" s="197" t="s">
        <v>31</v>
      </c>
      <c r="F2210" s="195" t="s">
        <v>5091</v>
      </c>
      <c r="G2210" s="195" t="s">
        <v>2064</v>
      </c>
      <c r="H2210" s="161">
        <f>Dane_baza!AR2199</f>
        <v>18966063</v>
      </c>
      <c r="I2210" s="161">
        <f>Dane_baza!AS2199</f>
        <v>907816</v>
      </c>
      <c r="J2210" s="161">
        <f>Dane_baza!BX2199</f>
        <v>633924</v>
      </c>
      <c r="K2210" s="161">
        <f>Dane_baza!AT2199</f>
        <v>875603</v>
      </c>
      <c r="L2210" s="161">
        <f>Dane_baza!AU2199</f>
        <v>0</v>
      </c>
      <c r="M2210" s="161">
        <f>Dane_baza!AV2199</f>
        <v>1092839</v>
      </c>
      <c r="N2210" s="161">
        <f>Dane_baza!AY2199</f>
        <v>31734706</v>
      </c>
      <c r="O2210" s="161">
        <f>Dane_baza!AZ2199</f>
        <v>712040</v>
      </c>
      <c r="P2210" s="161">
        <f>Dane_baza!AW2199</f>
        <v>0</v>
      </c>
      <c r="Q2210" s="161">
        <f>Dane_baza!AX2199</f>
        <v>0</v>
      </c>
      <c r="R2210" s="212">
        <f t="shared" si="112"/>
        <v>54922991</v>
      </c>
      <c r="S2210" s="212">
        <f>Dane_baza!BU2199</f>
        <v>45696782.359999999</v>
      </c>
      <c r="T2210" s="212">
        <f>Dane_baza!BV2199</f>
        <v>951025.74</v>
      </c>
      <c r="U2210" s="212">
        <f>Dane_baza!BW2199</f>
        <v>11275182.892602036</v>
      </c>
      <c r="V2210" s="212">
        <f t="shared" si="110"/>
        <v>57922990.992602035</v>
      </c>
      <c r="W2210" s="161">
        <f t="shared" si="111"/>
        <v>2999999.9926020354</v>
      </c>
      <c r="AA2210" s="36"/>
    </row>
    <row r="2211" spans="1:27" ht="14.45" x14ac:dyDescent="0.3">
      <c r="A2211" s="197" t="s">
        <v>1164</v>
      </c>
      <c r="B2211" s="197" t="s">
        <v>141</v>
      </c>
      <c r="C2211" s="197" t="s">
        <v>39</v>
      </c>
      <c r="D2211" s="197" t="s">
        <v>36</v>
      </c>
      <c r="E2211" s="197" t="s">
        <v>31</v>
      </c>
      <c r="F2211" s="195" t="s">
        <v>5092</v>
      </c>
      <c r="G2211" s="195" t="s">
        <v>2062</v>
      </c>
      <c r="H2211" s="161">
        <f>Dane_baza!AR2200</f>
        <v>24314894</v>
      </c>
      <c r="I2211" s="161">
        <f>Dane_baza!AS2200</f>
        <v>1608454</v>
      </c>
      <c r="J2211" s="161">
        <f>Dane_baza!BX2200</f>
        <v>1026540</v>
      </c>
      <c r="K2211" s="161">
        <f>Dane_baza!AT2200</f>
        <v>9519023</v>
      </c>
      <c r="L2211" s="161">
        <f>Dane_baza!AU2200</f>
        <v>0</v>
      </c>
      <c r="M2211" s="161">
        <f>Dane_baza!AV2200</f>
        <v>791177</v>
      </c>
      <c r="N2211" s="161">
        <f>Dane_baza!AY2200</f>
        <v>42390175</v>
      </c>
      <c r="O2211" s="161">
        <f>Dane_baza!AZ2200</f>
        <v>1133750</v>
      </c>
      <c r="P2211" s="161">
        <f>Dane_baza!AW2200</f>
        <v>0</v>
      </c>
      <c r="Q2211" s="161">
        <f>Dane_baza!AX2200</f>
        <v>0</v>
      </c>
      <c r="R2211" s="212">
        <f t="shared" si="112"/>
        <v>80784013</v>
      </c>
      <c r="S2211" s="212">
        <f>Dane_baza!BU2200</f>
        <v>58969865.079999998</v>
      </c>
      <c r="T2211" s="212">
        <f>Dane_baza!BV2200</f>
        <v>1736449.66</v>
      </c>
      <c r="U2211" s="212">
        <f>Dane_baza!BW2200</f>
        <v>23577698.258943066</v>
      </c>
      <c r="V2211" s="212">
        <f t="shared" si="110"/>
        <v>84284012.998943061</v>
      </c>
      <c r="W2211" s="161">
        <f t="shared" si="111"/>
        <v>3499999.9989430606</v>
      </c>
      <c r="AA2211" s="36"/>
    </row>
    <row r="2212" spans="1:27" ht="14.45" x14ac:dyDescent="0.3">
      <c r="A2212" s="197" t="s">
        <v>1164</v>
      </c>
      <c r="B2212" s="197" t="s">
        <v>141</v>
      </c>
      <c r="C2212" s="197" t="s">
        <v>42</v>
      </c>
      <c r="D2212" s="197" t="s">
        <v>36</v>
      </c>
      <c r="E2212" s="197" t="s">
        <v>31</v>
      </c>
      <c r="F2212" s="195" t="s">
        <v>5093</v>
      </c>
      <c r="G2212" s="195" t="s">
        <v>2065</v>
      </c>
      <c r="H2212" s="161">
        <f>Dane_baza!AR2201</f>
        <v>14050601</v>
      </c>
      <c r="I2212" s="161">
        <f>Dane_baza!AS2201</f>
        <v>681880</v>
      </c>
      <c r="J2212" s="161">
        <f>Dane_baza!BX2201</f>
        <v>673105</v>
      </c>
      <c r="K2212" s="161">
        <f>Dane_baza!AT2201</f>
        <v>10389890</v>
      </c>
      <c r="L2212" s="161">
        <f>Dane_baza!AU2201</f>
        <v>0</v>
      </c>
      <c r="M2212" s="161">
        <f>Dane_baza!AV2201</f>
        <v>506641</v>
      </c>
      <c r="N2212" s="161">
        <f>Dane_baza!AY2201</f>
        <v>20719143</v>
      </c>
      <c r="O2212" s="161">
        <f>Dane_baza!AZ2201</f>
        <v>655272</v>
      </c>
      <c r="P2212" s="161">
        <f>Dane_baza!AW2201</f>
        <v>0</v>
      </c>
      <c r="Q2212" s="161">
        <f>Dane_baza!AX2201</f>
        <v>0</v>
      </c>
      <c r="R2212" s="212">
        <f t="shared" si="112"/>
        <v>47676532</v>
      </c>
      <c r="S2212" s="212">
        <f>Dane_baza!BU2201</f>
        <v>36710059.789999999</v>
      </c>
      <c r="T2212" s="212">
        <f>Dane_baza!BV2201</f>
        <v>1015570.7</v>
      </c>
      <c r="U2212" s="212">
        <f>Dane_baza!BW2201</f>
        <v>12950901.09</v>
      </c>
      <c r="V2212" s="212">
        <f t="shared" si="110"/>
        <v>50676531.579999998</v>
      </c>
      <c r="W2212" s="161">
        <f t="shared" si="111"/>
        <v>2999999.5799999982</v>
      </c>
      <c r="AA2212" s="36"/>
    </row>
    <row r="2213" spans="1:27" ht="14.45" x14ac:dyDescent="0.3">
      <c r="A2213" s="197" t="s">
        <v>1164</v>
      </c>
      <c r="B2213" s="197" t="s">
        <v>141</v>
      </c>
      <c r="C2213" s="197" t="s">
        <v>44</v>
      </c>
      <c r="D2213" s="197" t="s">
        <v>40</v>
      </c>
      <c r="E2213" s="197" t="s">
        <v>31</v>
      </c>
      <c r="F2213" s="195" t="s">
        <v>5094</v>
      </c>
      <c r="G2213" s="195" t="s">
        <v>2066</v>
      </c>
      <c r="H2213" s="161">
        <f>Dane_baza!AR2202</f>
        <v>14820241</v>
      </c>
      <c r="I2213" s="161">
        <f>Dane_baza!AS2202</f>
        <v>1164487</v>
      </c>
      <c r="J2213" s="161">
        <f>Dane_baza!BX2202</f>
        <v>636561</v>
      </c>
      <c r="K2213" s="161">
        <f>Dane_baza!AT2202</f>
        <v>5391700</v>
      </c>
      <c r="L2213" s="161">
        <f>Dane_baza!AU2202</f>
        <v>0</v>
      </c>
      <c r="M2213" s="161">
        <f>Dane_baza!AV2202</f>
        <v>930987</v>
      </c>
      <c r="N2213" s="161">
        <f>Dane_baza!AY2202</f>
        <v>19108006</v>
      </c>
      <c r="O2213" s="161">
        <f>Dane_baza!AZ2202</f>
        <v>506052</v>
      </c>
      <c r="P2213" s="161">
        <f>Dane_baza!AW2202</f>
        <v>0</v>
      </c>
      <c r="Q2213" s="161">
        <f>Dane_baza!AX2202</f>
        <v>0</v>
      </c>
      <c r="R2213" s="212">
        <f t="shared" si="112"/>
        <v>42558034</v>
      </c>
      <c r="S2213" s="212">
        <f>Dane_baza!BU2202</f>
        <v>31497543.5</v>
      </c>
      <c r="T2213" s="212">
        <f>Dane_baza!BV2202</f>
        <v>1403405.01</v>
      </c>
      <c r="U2213" s="212">
        <f>Dane_baza!BW2202</f>
        <v>12657085.496041104</v>
      </c>
      <c r="V2213" s="212">
        <f t="shared" si="110"/>
        <v>45558034.00604111</v>
      </c>
      <c r="W2213" s="161">
        <f t="shared" si="111"/>
        <v>3000000.0060411096</v>
      </c>
      <c r="AA2213" s="36"/>
    </row>
    <row r="2214" spans="1:27" ht="14.45" x14ac:dyDescent="0.3">
      <c r="A2214" s="197" t="s">
        <v>1164</v>
      </c>
      <c r="B2214" s="197" t="s">
        <v>141</v>
      </c>
      <c r="C2214" s="197" t="s">
        <v>51</v>
      </c>
      <c r="D2214" s="197" t="s">
        <v>36</v>
      </c>
      <c r="E2214" s="197" t="s">
        <v>31</v>
      </c>
      <c r="F2214" s="195" t="s">
        <v>5095</v>
      </c>
      <c r="G2214" s="195" t="s">
        <v>2067</v>
      </c>
      <c r="H2214" s="161">
        <f>Dane_baza!AR2203</f>
        <v>8939349</v>
      </c>
      <c r="I2214" s="161">
        <f>Dane_baza!AS2203</f>
        <v>87840</v>
      </c>
      <c r="J2214" s="161">
        <f>Dane_baza!BX2203</f>
        <v>510734</v>
      </c>
      <c r="K2214" s="161">
        <f>Dane_baza!AT2203</f>
        <v>11071959</v>
      </c>
      <c r="L2214" s="161">
        <f>Dane_baza!AU2203</f>
        <v>291741</v>
      </c>
      <c r="M2214" s="161">
        <f>Dane_baza!AV2203</f>
        <v>548837</v>
      </c>
      <c r="N2214" s="161">
        <f>Dane_baza!AY2203</f>
        <v>16796001</v>
      </c>
      <c r="O2214" s="161">
        <f>Dane_baza!AZ2203</f>
        <v>420088</v>
      </c>
      <c r="P2214" s="161">
        <f>Dane_baza!AW2203</f>
        <v>0</v>
      </c>
      <c r="Q2214" s="161">
        <f>Dane_baza!AX2203</f>
        <v>0</v>
      </c>
      <c r="R2214" s="212">
        <f t="shared" si="112"/>
        <v>38666549</v>
      </c>
      <c r="S2214" s="212">
        <f>Dane_baza!BU2203</f>
        <v>25604409.539999999</v>
      </c>
      <c r="T2214" s="212">
        <f>Dane_baza!BV2203</f>
        <v>211739.98</v>
      </c>
      <c r="U2214" s="212">
        <f>Dane_baza!BW2203</f>
        <v>15350399.472743643</v>
      </c>
      <c r="V2214" s="212">
        <f t="shared" si="110"/>
        <v>41166548.992743641</v>
      </c>
      <c r="W2214" s="161">
        <f t="shared" si="111"/>
        <v>2499999.9927436411</v>
      </c>
      <c r="AA2214" s="36"/>
    </row>
    <row r="2215" spans="1:27" ht="14.45" x14ac:dyDescent="0.3">
      <c r="A2215" s="197" t="s">
        <v>1164</v>
      </c>
      <c r="B2215" s="197" t="s">
        <v>141</v>
      </c>
      <c r="C2215" s="197" t="s">
        <v>75</v>
      </c>
      <c r="D2215" s="197" t="s">
        <v>36</v>
      </c>
      <c r="E2215" s="197" t="s">
        <v>31</v>
      </c>
      <c r="F2215" s="195" t="s">
        <v>5096</v>
      </c>
      <c r="G2215" s="195" t="s">
        <v>2068</v>
      </c>
      <c r="H2215" s="161">
        <f>Dane_baza!AR2204</f>
        <v>5199958</v>
      </c>
      <c r="I2215" s="161">
        <f>Dane_baza!AS2204</f>
        <v>90793</v>
      </c>
      <c r="J2215" s="161">
        <f>Dane_baza!BX2204</f>
        <v>349342</v>
      </c>
      <c r="K2215" s="161">
        <f>Dane_baza!AT2204</f>
        <v>7742127</v>
      </c>
      <c r="L2215" s="161">
        <f>Dane_baza!AU2204</f>
        <v>464261</v>
      </c>
      <c r="M2215" s="161">
        <f>Dane_baza!AV2204</f>
        <v>1016051</v>
      </c>
      <c r="N2215" s="161">
        <f>Dane_baza!AY2204</f>
        <v>11520118</v>
      </c>
      <c r="O2215" s="161">
        <f>Dane_baza!AZ2204</f>
        <v>241672</v>
      </c>
      <c r="P2215" s="161">
        <f>Dane_baza!AW2204</f>
        <v>0</v>
      </c>
      <c r="Q2215" s="161">
        <f>Dane_baza!AX2204</f>
        <v>0</v>
      </c>
      <c r="R2215" s="212">
        <f t="shared" si="112"/>
        <v>26624322</v>
      </c>
      <c r="S2215" s="212">
        <f>Dane_baza!BU2204</f>
        <v>16068832.220000001</v>
      </c>
      <c r="T2215" s="212">
        <f>Dane_baza!BV2204</f>
        <v>78635.820000000007</v>
      </c>
      <c r="U2215" s="212">
        <f>Dane_baza!BW2204</f>
        <v>12476853.670000002</v>
      </c>
      <c r="V2215" s="212">
        <f t="shared" si="110"/>
        <v>28624321.710000001</v>
      </c>
      <c r="W2215" s="161">
        <f t="shared" si="111"/>
        <v>1999999.7100000009</v>
      </c>
      <c r="AA2215" s="36"/>
    </row>
    <row r="2216" spans="1:27" ht="14.45" x14ac:dyDescent="0.3">
      <c r="A2216" s="197" t="s">
        <v>1164</v>
      </c>
      <c r="B2216" s="197" t="s">
        <v>147</v>
      </c>
      <c r="C2216" s="197" t="s">
        <v>33</v>
      </c>
      <c r="D2216" s="197" t="s">
        <v>36</v>
      </c>
      <c r="E2216" s="197" t="s">
        <v>31</v>
      </c>
      <c r="F2216" s="195" t="s">
        <v>5097</v>
      </c>
      <c r="G2216" s="195" t="s">
        <v>2069</v>
      </c>
      <c r="H2216" s="161">
        <f>Dane_baza!AR2205</f>
        <v>10297115</v>
      </c>
      <c r="I2216" s="161">
        <f>Dane_baza!AS2205</f>
        <v>187468</v>
      </c>
      <c r="J2216" s="161">
        <f>Dane_baza!BX2205</f>
        <v>259731</v>
      </c>
      <c r="K2216" s="161">
        <f>Dane_baza!AT2205</f>
        <v>0</v>
      </c>
      <c r="L2216" s="161">
        <f>Dane_baza!AU2205</f>
        <v>0</v>
      </c>
      <c r="M2216" s="161">
        <f>Dane_baza!AV2205</f>
        <v>1620111</v>
      </c>
      <c r="N2216" s="161">
        <f>Dane_baza!AY2205</f>
        <v>3956189</v>
      </c>
      <c r="O2216" s="161">
        <f>Dane_baza!AZ2205</f>
        <v>149220</v>
      </c>
      <c r="P2216" s="161">
        <f>Dane_baza!AW2205</f>
        <v>0</v>
      </c>
      <c r="Q2216" s="161">
        <f>Dane_baza!AX2205</f>
        <v>-568043</v>
      </c>
      <c r="R2216" s="212">
        <f t="shared" si="112"/>
        <v>15901791</v>
      </c>
      <c r="S2216" s="212">
        <f>Dane_baza!BU2205</f>
        <v>13906959.210000001</v>
      </c>
      <c r="T2216" s="212">
        <f>Dane_baza!BV2205</f>
        <v>281057.39</v>
      </c>
      <c r="U2216" s="212">
        <f>Dane_baza!BW2205</f>
        <v>2713774.3976733964</v>
      </c>
      <c r="V2216" s="212">
        <f t="shared" si="110"/>
        <v>16901790.9976734</v>
      </c>
      <c r="W2216" s="161">
        <f t="shared" si="111"/>
        <v>999999.99767339975</v>
      </c>
      <c r="AA2216" s="36"/>
    </row>
    <row r="2217" spans="1:27" ht="14.45" x14ac:dyDescent="0.3">
      <c r="A2217" s="197" t="s">
        <v>1164</v>
      </c>
      <c r="B2217" s="197" t="s">
        <v>147</v>
      </c>
      <c r="C2217" s="197" t="s">
        <v>32</v>
      </c>
      <c r="D2217" s="197" t="s">
        <v>36</v>
      </c>
      <c r="E2217" s="197" t="s">
        <v>31</v>
      </c>
      <c r="F2217" s="195" t="s">
        <v>5098</v>
      </c>
      <c r="G2217" s="195" t="s">
        <v>2070</v>
      </c>
      <c r="H2217" s="161">
        <f>Dane_baza!AR2206</f>
        <v>4316872</v>
      </c>
      <c r="I2217" s="161">
        <f>Dane_baza!AS2206</f>
        <v>26139</v>
      </c>
      <c r="J2217" s="161">
        <f>Dane_baza!BX2206</f>
        <v>276215</v>
      </c>
      <c r="K2217" s="161">
        <f>Dane_baza!AT2206</f>
        <v>7223005</v>
      </c>
      <c r="L2217" s="161">
        <f>Dane_baza!AU2206</f>
        <v>414641</v>
      </c>
      <c r="M2217" s="161">
        <f>Dane_baza!AV2206</f>
        <v>708698</v>
      </c>
      <c r="N2217" s="161">
        <f>Dane_baza!AY2206</f>
        <v>11487583</v>
      </c>
      <c r="O2217" s="161">
        <f>Dane_baza!AZ2206</f>
        <v>266001</v>
      </c>
      <c r="P2217" s="161">
        <f>Dane_baza!AW2206</f>
        <v>0</v>
      </c>
      <c r="Q2217" s="161">
        <f>Dane_baza!AX2206</f>
        <v>0</v>
      </c>
      <c r="R2217" s="212">
        <f t="shared" si="112"/>
        <v>24719154</v>
      </c>
      <c r="S2217" s="212">
        <f>Dane_baza!BU2206</f>
        <v>13103510.07</v>
      </c>
      <c r="T2217" s="212">
        <f>Dane_baza!BV2206</f>
        <v>27204.37</v>
      </c>
      <c r="U2217" s="212">
        <f>Dane_baza!BW2206</f>
        <v>13088439.563355185</v>
      </c>
      <c r="V2217" s="212">
        <f t="shared" si="110"/>
        <v>26219154.003355183</v>
      </c>
      <c r="W2217" s="161">
        <f t="shared" si="111"/>
        <v>1500000.0033551827</v>
      </c>
      <c r="AA2217" s="36"/>
    </row>
    <row r="2218" spans="1:27" ht="14.45" x14ac:dyDescent="0.3">
      <c r="A2218" s="197" t="s">
        <v>1164</v>
      </c>
      <c r="B2218" s="197" t="s">
        <v>147</v>
      </c>
      <c r="C2218" s="197" t="s">
        <v>37</v>
      </c>
      <c r="D2218" s="197" t="s">
        <v>40</v>
      </c>
      <c r="E2218" s="197" t="s">
        <v>31</v>
      </c>
      <c r="F2218" s="195" t="s">
        <v>5099</v>
      </c>
      <c r="G2218" s="195" t="s">
        <v>2071</v>
      </c>
      <c r="H2218" s="161">
        <f>Dane_baza!AR2207</f>
        <v>11776058</v>
      </c>
      <c r="I2218" s="161">
        <f>Dane_baza!AS2207</f>
        <v>588460</v>
      </c>
      <c r="J2218" s="161">
        <f>Dane_baza!BX2207</f>
        <v>431175</v>
      </c>
      <c r="K2218" s="161">
        <f>Dane_baza!AT2207</f>
        <v>4196118</v>
      </c>
      <c r="L2218" s="161">
        <f>Dane_baza!AU2207</f>
        <v>0</v>
      </c>
      <c r="M2218" s="161">
        <f>Dane_baza!AV2207</f>
        <v>503343</v>
      </c>
      <c r="N2218" s="161">
        <f>Dane_baza!AY2207</f>
        <v>14106819</v>
      </c>
      <c r="O2218" s="161">
        <f>Dane_baza!AZ2207</f>
        <v>475234</v>
      </c>
      <c r="P2218" s="161">
        <f>Dane_baza!AW2207</f>
        <v>0</v>
      </c>
      <c r="Q2218" s="161">
        <f>Dane_baza!AX2207</f>
        <v>0</v>
      </c>
      <c r="R2218" s="212">
        <f t="shared" si="112"/>
        <v>32077207</v>
      </c>
      <c r="S2218" s="212">
        <f>Dane_baza!BU2207</f>
        <v>26242297.170000002</v>
      </c>
      <c r="T2218" s="212">
        <f>Dane_baza!BV2207</f>
        <v>639651.19999999995</v>
      </c>
      <c r="U2218" s="212">
        <f>Dane_baza!BW2207</f>
        <v>7195258.3899999997</v>
      </c>
      <c r="V2218" s="212">
        <f t="shared" si="110"/>
        <v>34077206.759999998</v>
      </c>
      <c r="W2218" s="161">
        <f t="shared" si="111"/>
        <v>1999999.7599999979</v>
      </c>
      <c r="AA2218" s="36"/>
    </row>
    <row r="2219" spans="1:27" ht="14.45" x14ac:dyDescent="0.3">
      <c r="A2219" s="197" t="s">
        <v>1164</v>
      </c>
      <c r="B2219" s="197" t="s">
        <v>147</v>
      </c>
      <c r="C2219" s="197" t="s">
        <v>39</v>
      </c>
      <c r="D2219" s="197" t="s">
        <v>36</v>
      </c>
      <c r="E2219" s="197" t="s">
        <v>31</v>
      </c>
      <c r="F2219" s="195" t="s">
        <v>5100</v>
      </c>
      <c r="G2219" s="195" t="s">
        <v>2072</v>
      </c>
      <c r="H2219" s="161">
        <f>Dane_baza!AR2208</f>
        <v>7916613</v>
      </c>
      <c r="I2219" s="161">
        <f>Dane_baza!AS2208</f>
        <v>301281</v>
      </c>
      <c r="J2219" s="161">
        <f>Dane_baza!BX2208</f>
        <v>376746</v>
      </c>
      <c r="K2219" s="161">
        <f>Dane_baza!AT2208</f>
        <v>4500930</v>
      </c>
      <c r="L2219" s="161">
        <f>Dane_baza!AU2208</f>
        <v>0</v>
      </c>
      <c r="M2219" s="161">
        <f>Dane_baza!AV2208</f>
        <v>431140</v>
      </c>
      <c r="N2219" s="161">
        <f>Dane_baza!AY2208</f>
        <v>11622325</v>
      </c>
      <c r="O2219" s="161">
        <f>Dane_baza!AZ2208</f>
        <v>301685</v>
      </c>
      <c r="P2219" s="161">
        <f>Dane_baza!AW2208</f>
        <v>0</v>
      </c>
      <c r="Q2219" s="161">
        <f>Dane_baza!AX2208</f>
        <v>0</v>
      </c>
      <c r="R2219" s="212">
        <f t="shared" si="112"/>
        <v>25450720</v>
      </c>
      <c r="S2219" s="212">
        <f>Dane_baza!BU2208</f>
        <v>16628995.619999999</v>
      </c>
      <c r="T2219" s="212">
        <f>Dane_baza!BV2208</f>
        <v>358225.54</v>
      </c>
      <c r="U2219" s="212">
        <f>Dane_baza!BW2208</f>
        <v>10463498.845121253</v>
      </c>
      <c r="V2219" s="212">
        <f t="shared" si="110"/>
        <v>27450720.005121253</v>
      </c>
      <c r="W2219" s="161">
        <f t="shared" si="111"/>
        <v>2000000.0051212534</v>
      </c>
      <c r="AA2219" s="36"/>
    </row>
    <row r="2220" spans="1:27" ht="14.45" x14ac:dyDescent="0.3">
      <c r="A2220" s="197" t="s">
        <v>1164</v>
      </c>
      <c r="B2220" s="197" t="s">
        <v>147</v>
      </c>
      <c r="C2220" s="197" t="s">
        <v>42</v>
      </c>
      <c r="D2220" s="197" t="s">
        <v>36</v>
      </c>
      <c r="E2220" s="197" t="s">
        <v>31</v>
      </c>
      <c r="F2220" s="195" t="s">
        <v>5101</v>
      </c>
      <c r="G2220" s="195" t="s">
        <v>2073</v>
      </c>
      <c r="H2220" s="161">
        <f>Dane_baza!AR2209</f>
        <v>15516807</v>
      </c>
      <c r="I2220" s="161">
        <f>Dane_baza!AS2209</f>
        <v>132269</v>
      </c>
      <c r="J2220" s="161">
        <f>Dane_baza!BX2209</f>
        <v>344322</v>
      </c>
      <c r="K2220" s="161">
        <f>Dane_baza!AT2209</f>
        <v>0</v>
      </c>
      <c r="L2220" s="161">
        <f>Dane_baza!AU2209</f>
        <v>0</v>
      </c>
      <c r="M2220" s="161">
        <f>Dane_baza!AV2209</f>
        <v>748385</v>
      </c>
      <c r="N2220" s="161">
        <f>Dane_baza!AY2209</f>
        <v>6638894</v>
      </c>
      <c r="O2220" s="161">
        <f>Dane_baza!AZ2209</f>
        <v>181660</v>
      </c>
      <c r="P2220" s="161">
        <f>Dane_baza!AW2209</f>
        <v>0</v>
      </c>
      <c r="Q2220" s="161">
        <f>Dane_baza!AX2209</f>
        <v>-770135</v>
      </c>
      <c r="R2220" s="212">
        <f t="shared" si="112"/>
        <v>22792202</v>
      </c>
      <c r="S2220" s="212">
        <f>Dane_baza!BU2209</f>
        <v>22031389.079999998</v>
      </c>
      <c r="T2220" s="212">
        <f>Dane_baza!BV2209</f>
        <v>186118.77</v>
      </c>
      <c r="U2220" s="212">
        <f>Dane_baza!BW2209</f>
        <v>1574694.1536767599</v>
      </c>
      <c r="V2220" s="212">
        <f t="shared" si="110"/>
        <v>23792202.003676757</v>
      </c>
      <c r="W2220" s="161">
        <f t="shared" si="111"/>
        <v>1000000.0036767572</v>
      </c>
      <c r="AA2220" s="36"/>
    </row>
    <row r="2221" spans="1:27" ht="14.45" x14ac:dyDescent="0.3">
      <c r="A2221" s="197" t="s">
        <v>1164</v>
      </c>
      <c r="B2221" s="197" t="s">
        <v>147</v>
      </c>
      <c r="C2221" s="197" t="s">
        <v>44</v>
      </c>
      <c r="D2221" s="197" t="s">
        <v>40</v>
      </c>
      <c r="E2221" s="197" t="s">
        <v>31</v>
      </c>
      <c r="F2221" s="195" t="s">
        <v>5102</v>
      </c>
      <c r="G2221" s="195" t="s">
        <v>2074</v>
      </c>
      <c r="H2221" s="161">
        <f>Dane_baza!AR2210</f>
        <v>6263607</v>
      </c>
      <c r="I2221" s="161">
        <f>Dane_baza!AS2210</f>
        <v>1309889</v>
      </c>
      <c r="J2221" s="161">
        <f>Dane_baza!BX2210</f>
        <v>321478</v>
      </c>
      <c r="K2221" s="161">
        <f>Dane_baza!AT2210</f>
        <v>4701026</v>
      </c>
      <c r="L2221" s="161">
        <f>Dane_baza!AU2210</f>
        <v>0</v>
      </c>
      <c r="M2221" s="161">
        <f>Dane_baza!AV2210</f>
        <v>741900</v>
      </c>
      <c r="N2221" s="161">
        <f>Dane_baza!AY2210</f>
        <v>10309482</v>
      </c>
      <c r="O2221" s="161">
        <f>Dane_baza!AZ2210</f>
        <v>243294</v>
      </c>
      <c r="P2221" s="161">
        <f>Dane_baza!AW2210</f>
        <v>0</v>
      </c>
      <c r="Q2221" s="161">
        <f>Dane_baza!AX2210</f>
        <v>0</v>
      </c>
      <c r="R2221" s="212">
        <f t="shared" si="112"/>
        <v>23890676</v>
      </c>
      <c r="S2221" s="212">
        <f>Dane_baza!BU2210</f>
        <v>18460202.82</v>
      </c>
      <c r="T2221" s="212">
        <f>Dane_baza!BV2210</f>
        <v>2725154.4</v>
      </c>
      <c r="U2221" s="212">
        <f>Dane_baza!BW2210</f>
        <v>4205318.7767000012</v>
      </c>
      <c r="V2221" s="212">
        <f t="shared" si="110"/>
        <v>25390675.9967</v>
      </c>
      <c r="W2221" s="161">
        <f t="shared" si="111"/>
        <v>1499999.9967</v>
      </c>
      <c r="AA2221" s="36"/>
    </row>
    <row r="2222" spans="1:27" ht="14.45" x14ac:dyDescent="0.3">
      <c r="A2222" s="197" t="s">
        <v>1164</v>
      </c>
      <c r="B2222" s="197" t="s">
        <v>147</v>
      </c>
      <c r="C2222" s="197" t="s">
        <v>51</v>
      </c>
      <c r="D2222" s="197" t="s">
        <v>40</v>
      </c>
      <c r="E2222" s="197" t="s">
        <v>31</v>
      </c>
      <c r="F2222" s="195" t="s">
        <v>5103</v>
      </c>
      <c r="G2222" s="195" t="s">
        <v>2075</v>
      </c>
      <c r="H2222" s="161">
        <f>Dane_baza!AR2211</f>
        <v>33088752</v>
      </c>
      <c r="I2222" s="161">
        <f>Dane_baza!AS2211</f>
        <v>4061668</v>
      </c>
      <c r="J2222" s="161">
        <f>Dane_baza!BX2211</f>
        <v>1222558</v>
      </c>
      <c r="K2222" s="161">
        <f>Dane_baza!AT2211</f>
        <v>4312703</v>
      </c>
      <c r="L2222" s="161">
        <f>Dane_baza!AU2211</f>
        <v>582292</v>
      </c>
      <c r="M2222" s="161">
        <f>Dane_baza!AV2211</f>
        <v>1093843</v>
      </c>
      <c r="N2222" s="161">
        <f>Dane_baza!AY2211</f>
        <v>36822729</v>
      </c>
      <c r="O2222" s="161">
        <f>Dane_baza!AZ2211</f>
        <v>1154836</v>
      </c>
      <c r="P2222" s="161">
        <f>Dane_baza!AW2211</f>
        <v>0</v>
      </c>
      <c r="Q2222" s="161">
        <f>Dane_baza!AX2211</f>
        <v>0</v>
      </c>
      <c r="R2222" s="212">
        <f t="shared" si="112"/>
        <v>82339381</v>
      </c>
      <c r="S2222" s="212">
        <f>Dane_baza!BU2211</f>
        <v>79571963.310000002</v>
      </c>
      <c r="T2222" s="212">
        <f>Dane_baza!BV2211</f>
        <v>4517761.34</v>
      </c>
      <c r="U2222" s="212">
        <f>Dane_baza!BW2211</f>
        <v>1749656.3495000154</v>
      </c>
      <c r="V2222" s="212">
        <f t="shared" si="110"/>
        <v>85839380.999500021</v>
      </c>
      <c r="W2222" s="161">
        <f t="shared" si="111"/>
        <v>3499999.9995000213</v>
      </c>
      <c r="AA2222" s="36"/>
    </row>
    <row r="2223" spans="1:27" ht="14.45" x14ac:dyDescent="0.3">
      <c r="A2223" s="197" t="s">
        <v>1164</v>
      </c>
      <c r="B2223" s="197" t="s">
        <v>153</v>
      </c>
      <c r="C2223" s="197" t="s">
        <v>33</v>
      </c>
      <c r="D2223" s="197" t="s">
        <v>34</v>
      </c>
      <c r="E2223" s="197" t="s">
        <v>31</v>
      </c>
      <c r="F2223" s="195" t="s">
        <v>5104</v>
      </c>
      <c r="G2223" s="195" t="s">
        <v>2076</v>
      </c>
      <c r="H2223" s="161">
        <f>Dane_baza!AR2212</f>
        <v>121280636</v>
      </c>
      <c r="I2223" s="161">
        <f>Dane_baza!AS2212</f>
        <v>11427003</v>
      </c>
      <c r="J2223" s="161">
        <f>Dane_baza!BX2212</f>
        <v>4148096</v>
      </c>
      <c r="K2223" s="161">
        <f>Dane_baza!AT2212</f>
        <v>0</v>
      </c>
      <c r="L2223" s="161">
        <f>Dane_baza!AU2212</f>
        <v>1016484</v>
      </c>
      <c r="M2223" s="161">
        <f>Dane_baza!AV2212</f>
        <v>2858587</v>
      </c>
      <c r="N2223" s="161">
        <f>Dane_baza!AY2212</f>
        <v>108934887</v>
      </c>
      <c r="O2223" s="161">
        <f>Dane_baza!AZ2212</f>
        <v>3290957</v>
      </c>
      <c r="P2223" s="161">
        <f>Dane_baza!AW2212</f>
        <v>0</v>
      </c>
      <c r="Q2223" s="161">
        <f>Dane_baza!AX2212</f>
        <v>0</v>
      </c>
      <c r="R2223" s="212">
        <f t="shared" si="112"/>
        <v>252956650</v>
      </c>
      <c r="S2223" s="212">
        <f>Dane_baza!BU2212</f>
        <v>265119272.56999999</v>
      </c>
      <c r="T2223" s="212">
        <f>Dane_baza!BV2212</f>
        <v>12483221.52</v>
      </c>
      <c r="U2223" s="212">
        <f>Dane_baza!BW2212</f>
        <v>0</v>
      </c>
      <c r="V2223" s="212">
        <f t="shared" si="110"/>
        <v>277602494.08999997</v>
      </c>
      <c r="W2223" s="161">
        <f t="shared" si="111"/>
        <v>24645844.089999974</v>
      </c>
      <c r="AA2223" s="36"/>
    </row>
    <row r="2224" spans="1:27" ht="14.45" x14ac:dyDescent="0.3">
      <c r="A2224" s="197" t="s">
        <v>1164</v>
      </c>
      <c r="B2224" s="197" t="s">
        <v>153</v>
      </c>
      <c r="C2224" s="197" t="s">
        <v>32</v>
      </c>
      <c r="D2224" s="197" t="s">
        <v>36</v>
      </c>
      <c r="E2224" s="197" t="s">
        <v>31</v>
      </c>
      <c r="F2224" s="195" t="s">
        <v>5105</v>
      </c>
      <c r="G2224" s="195" t="s">
        <v>2077</v>
      </c>
      <c r="H2224" s="161">
        <f>Dane_baza!AR2213</f>
        <v>4224223</v>
      </c>
      <c r="I2224" s="161">
        <f>Dane_baza!AS2213</f>
        <v>258628</v>
      </c>
      <c r="J2224" s="161">
        <f>Dane_baza!BX2213</f>
        <v>242752</v>
      </c>
      <c r="K2224" s="161">
        <f>Dane_baza!AT2213</f>
        <v>4417144</v>
      </c>
      <c r="L2224" s="161">
        <f>Dane_baza!AU2213</f>
        <v>0</v>
      </c>
      <c r="M2224" s="161">
        <f>Dane_baza!AV2213</f>
        <v>320816</v>
      </c>
      <c r="N2224" s="161">
        <f>Dane_baza!AY2213</f>
        <v>7142043</v>
      </c>
      <c r="O2224" s="161">
        <f>Dane_baza!AZ2213</f>
        <v>180038</v>
      </c>
      <c r="P2224" s="161">
        <f>Dane_baza!AW2213</f>
        <v>0</v>
      </c>
      <c r="Q2224" s="161">
        <f>Dane_baza!AX2213</f>
        <v>0</v>
      </c>
      <c r="R2224" s="212">
        <f t="shared" si="112"/>
        <v>16785644</v>
      </c>
      <c r="S2224" s="212">
        <f>Dane_baza!BU2213</f>
        <v>11396737.32</v>
      </c>
      <c r="T2224" s="212">
        <f>Dane_baza!BV2213</f>
        <v>428934.18</v>
      </c>
      <c r="U2224" s="212">
        <f>Dane_baza!BW2213</f>
        <v>6459972.2799999984</v>
      </c>
      <c r="V2224" s="212">
        <f t="shared" si="110"/>
        <v>18285643.779999997</v>
      </c>
      <c r="W2224" s="161">
        <f t="shared" si="111"/>
        <v>1499999.7799999975</v>
      </c>
      <c r="AA2224" s="36"/>
    </row>
    <row r="2225" spans="1:27" ht="14.45" x14ac:dyDescent="0.3">
      <c r="A2225" s="197" t="s">
        <v>1164</v>
      </c>
      <c r="B2225" s="197" t="s">
        <v>153</v>
      </c>
      <c r="C2225" s="197" t="s">
        <v>37</v>
      </c>
      <c r="D2225" s="197" t="s">
        <v>36</v>
      </c>
      <c r="E2225" s="197" t="s">
        <v>31</v>
      </c>
      <c r="F2225" s="195" t="s">
        <v>5106</v>
      </c>
      <c r="G2225" s="195" t="s">
        <v>2078</v>
      </c>
      <c r="H2225" s="161">
        <f>Dane_baza!AR2214</f>
        <v>11055140</v>
      </c>
      <c r="I2225" s="161">
        <f>Dane_baza!AS2214</f>
        <v>842812</v>
      </c>
      <c r="J2225" s="161">
        <f>Dane_baza!BX2214</f>
        <v>462364</v>
      </c>
      <c r="K2225" s="161">
        <f>Dane_baza!AT2214</f>
        <v>2330900</v>
      </c>
      <c r="L2225" s="161">
        <f>Dane_baza!AU2214</f>
        <v>0</v>
      </c>
      <c r="M2225" s="161">
        <f>Dane_baza!AV2214</f>
        <v>785646</v>
      </c>
      <c r="N2225" s="161">
        <f>Dane_baza!AY2214</f>
        <v>13728026</v>
      </c>
      <c r="O2225" s="161">
        <f>Dane_baza!AZ2214</f>
        <v>369807</v>
      </c>
      <c r="P2225" s="161">
        <f>Dane_baza!AW2214</f>
        <v>0</v>
      </c>
      <c r="Q2225" s="161">
        <f>Dane_baza!AX2214</f>
        <v>0</v>
      </c>
      <c r="R2225" s="212">
        <f t="shared" si="112"/>
        <v>29574695</v>
      </c>
      <c r="S2225" s="212">
        <f>Dane_baza!BU2214</f>
        <v>24124417.890000001</v>
      </c>
      <c r="T2225" s="212">
        <f>Dane_baza!BV2214</f>
        <v>1289612.45</v>
      </c>
      <c r="U2225" s="212">
        <f>Dane_baza!BW2214</f>
        <v>6160664.6616049875</v>
      </c>
      <c r="V2225" s="212">
        <f t="shared" si="110"/>
        <v>31574695.001604989</v>
      </c>
      <c r="W2225" s="161">
        <f t="shared" si="111"/>
        <v>2000000.0016049892</v>
      </c>
      <c r="AA2225" s="36"/>
    </row>
    <row r="2226" spans="1:27" ht="14.45" x14ac:dyDescent="0.3">
      <c r="A2226" s="197" t="s">
        <v>1164</v>
      </c>
      <c r="B2226" s="197" t="s">
        <v>153</v>
      </c>
      <c r="C2226" s="197" t="s">
        <v>39</v>
      </c>
      <c r="D2226" s="197" t="s">
        <v>40</v>
      </c>
      <c r="E2226" s="197" t="s">
        <v>31</v>
      </c>
      <c r="F2226" s="195" t="s">
        <v>5107</v>
      </c>
      <c r="G2226" s="195" t="s">
        <v>2079</v>
      </c>
      <c r="H2226" s="161">
        <f>Dane_baza!AR2215</f>
        <v>5835734</v>
      </c>
      <c r="I2226" s="161">
        <f>Dane_baza!AS2215</f>
        <v>83410</v>
      </c>
      <c r="J2226" s="161">
        <f>Dane_baza!BX2215</f>
        <v>485590</v>
      </c>
      <c r="K2226" s="161">
        <f>Dane_baza!AT2215</f>
        <v>13025901</v>
      </c>
      <c r="L2226" s="161">
        <f>Dane_baza!AU2215</f>
        <v>428042</v>
      </c>
      <c r="M2226" s="161">
        <f>Dane_baza!AV2215</f>
        <v>367576</v>
      </c>
      <c r="N2226" s="161">
        <f>Dane_baza!AY2215</f>
        <v>16565963</v>
      </c>
      <c r="O2226" s="161">
        <f>Dane_baza!AZ2215</f>
        <v>340612</v>
      </c>
      <c r="P2226" s="161">
        <f>Dane_baza!AW2215</f>
        <v>0</v>
      </c>
      <c r="Q2226" s="161">
        <f>Dane_baza!AX2215</f>
        <v>0</v>
      </c>
      <c r="R2226" s="212">
        <f t="shared" si="112"/>
        <v>37132828</v>
      </c>
      <c r="S2226" s="212">
        <f>Dane_baza!BU2215</f>
        <v>18704553.620000001</v>
      </c>
      <c r="T2226" s="212">
        <f>Dane_baza!BV2215</f>
        <v>129959.17</v>
      </c>
      <c r="U2226" s="212">
        <f>Dane_baza!BW2215</f>
        <v>20892641.899999999</v>
      </c>
      <c r="V2226" s="212">
        <f t="shared" si="110"/>
        <v>39727154.689999998</v>
      </c>
      <c r="W2226" s="161">
        <f t="shared" si="111"/>
        <v>2594326.6899999976</v>
      </c>
      <c r="AA2226" s="36"/>
    </row>
    <row r="2227" spans="1:27" ht="14.45" x14ac:dyDescent="0.3">
      <c r="A2227" s="197" t="s">
        <v>1164</v>
      </c>
      <c r="B2227" s="197" t="s">
        <v>153</v>
      </c>
      <c r="C2227" s="197" t="s">
        <v>42</v>
      </c>
      <c r="D2227" s="197" t="s">
        <v>36</v>
      </c>
      <c r="E2227" s="197" t="s">
        <v>31</v>
      </c>
      <c r="F2227" s="195" t="s">
        <v>5108</v>
      </c>
      <c r="G2227" s="195" t="s">
        <v>2080</v>
      </c>
      <c r="H2227" s="161">
        <f>Dane_baza!AR2216</f>
        <v>2541600</v>
      </c>
      <c r="I2227" s="161">
        <f>Dane_baza!AS2216</f>
        <v>421628</v>
      </c>
      <c r="J2227" s="161">
        <f>Dane_baza!BX2216</f>
        <v>165142</v>
      </c>
      <c r="K2227" s="161">
        <f>Dane_baza!AT2216</f>
        <v>3008255</v>
      </c>
      <c r="L2227" s="161">
        <f>Dane_baza!AU2216</f>
        <v>39673</v>
      </c>
      <c r="M2227" s="161">
        <f>Dane_baza!AV2216</f>
        <v>297580</v>
      </c>
      <c r="N2227" s="161">
        <f>Dane_baza!AY2216</f>
        <v>5154178</v>
      </c>
      <c r="O2227" s="161">
        <f>Dane_baza!AZ2216</f>
        <v>137867</v>
      </c>
      <c r="P2227" s="161">
        <f>Dane_baza!AW2216</f>
        <v>0</v>
      </c>
      <c r="Q2227" s="161">
        <f>Dane_baza!AX2216</f>
        <v>0</v>
      </c>
      <c r="R2227" s="212">
        <f t="shared" si="112"/>
        <v>11765923</v>
      </c>
      <c r="S2227" s="212">
        <f>Dane_baza!BU2216</f>
        <v>7573769.8499999996</v>
      </c>
      <c r="T2227" s="212">
        <f>Dane_baza!BV2216</f>
        <v>643188.62</v>
      </c>
      <c r="U2227" s="212">
        <f>Dane_baza!BW2216</f>
        <v>4548964.5299999993</v>
      </c>
      <c r="V2227" s="212">
        <f t="shared" si="110"/>
        <v>12765923</v>
      </c>
      <c r="W2227" s="161">
        <f t="shared" si="111"/>
        <v>1000000</v>
      </c>
      <c r="AA2227" s="36"/>
    </row>
    <row r="2228" spans="1:27" ht="14.45" x14ac:dyDescent="0.3">
      <c r="A2228" s="197" t="s">
        <v>1164</v>
      </c>
      <c r="B2228" s="197" t="s">
        <v>153</v>
      </c>
      <c r="C2228" s="197" t="s">
        <v>44</v>
      </c>
      <c r="D2228" s="197" t="s">
        <v>36</v>
      </c>
      <c r="E2228" s="197" t="s">
        <v>31</v>
      </c>
      <c r="F2228" s="195" t="s">
        <v>5109</v>
      </c>
      <c r="G2228" s="195" t="s">
        <v>1024</v>
      </c>
      <c r="H2228" s="161">
        <f>Dane_baza!AR2217</f>
        <v>18936806</v>
      </c>
      <c r="I2228" s="161">
        <f>Dane_baza!AS2217</f>
        <v>161255</v>
      </c>
      <c r="J2228" s="161">
        <f>Dane_baza!BX2217</f>
        <v>775884</v>
      </c>
      <c r="K2228" s="161">
        <f>Dane_baza!AT2217</f>
        <v>3610959</v>
      </c>
      <c r="L2228" s="161">
        <f>Dane_baza!AU2217</f>
        <v>0</v>
      </c>
      <c r="M2228" s="161">
        <f>Dane_baza!AV2217</f>
        <v>907096</v>
      </c>
      <c r="N2228" s="161">
        <f>Dane_baza!AY2217</f>
        <v>13391244</v>
      </c>
      <c r="O2228" s="161">
        <f>Dane_baza!AZ2217</f>
        <v>329258</v>
      </c>
      <c r="P2228" s="161">
        <f>Dane_baza!AW2217</f>
        <v>0</v>
      </c>
      <c r="Q2228" s="161">
        <f>Dane_baza!AX2217</f>
        <v>0</v>
      </c>
      <c r="R2228" s="212">
        <f t="shared" si="112"/>
        <v>38112502</v>
      </c>
      <c r="S2228" s="212">
        <f>Dane_baza!BU2217</f>
        <v>35355712.960000001</v>
      </c>
      <c r="T2228" s="212">
        <f>Dane_baza!BV2217</f>
        <v>476482.94</v>
      </c>
      <c r="U2228" s="212">
        <f>Dane_baza!BW2217</f>
        <v>4780306.0996395666</v>
      </c>
      <c r="V2228" s="212">
        <f t="shared" si="110"/>
        <v>40612501.999639563</v>
      </c>
      <c r="W2228" s="161">
        <f t="shared" si="111"/>
        <v>2499999.9996395633</v>
      </c>
      <c r="AA2228" s="36"/>
    </row>
    <row r="2229" spans="1:27" ht="14.45" x14ac:dyDescent="0.3">
      <c r="A2229" s="197" t="s">
        <v>1164</v>
      </c>
      <c r="B2229" s="197" t="s">
        <v>153</v>
      </c>
      <c r="C2229" s="197" t="s">
        <v>51</v>
      </c>
      <c r="D2229" s="197" t="s">
        <v>40</v>
      </c>
      <c r="E2229" s="197" t="s">
        <v>31</v>
      </c>
      <c r="F2229" s="195" t="s">
        <v>5110</v>
      </c>
      <c r="G2229" s="195" t="s">
        <v>2081</v>
      </c>
      <c r="H2229" s="161">
        <f>Dane_baza!AR2218</f>
        <v>9509770</v>
      </c>
      <c r="I2229" s="161">
        <f>Dane_baza!AS2218</f>
        <v>287809</v>
      </c>
      <c r="J2229" s="161">
        <f>Dane_baza!BX2218</f>
        <v>419115</v>
      </c>
      <c r="K2229" s="161">
        <f>Dane_baza!AT2218</f>
        <v>4582305</v>
      </c>
      <c r="L2229" s="161">
        <f>Dane_baza!AU2218</f>
        <v>1443</v>
      </c>
      <c r="M2229" s="161">
        <f>Dane_baza!AV2218</f>
        <v>509304</v>
      </c>
      <c r="N2229" s="161">
        <f>Dane_baza!AY2218</f>
        <v>11210765</v>
      </c>
      <c r="O2229" s="161">
        <f>Dane_baza!AZ2218</f>
        <v>298441</v>
      </c>
      <c r="P2229" s="161">
        <f>Dane_baza!AW2218</f>
        <v>0</v>
      </c>
      <c r="Q2229" s="161">
        <f>Dane_baza!AX2218</f>
        <v>0</v>
      </c>
      <c r="R2229" s="212">
        <f t="shared" si="112"/>
        <v>26818952</v>
      </c>
      <c r="S2229" s="212">
        <f>Dane_baza!BU2218</f>
        <v>24411917.949999999</v>
      </c>
      <c r="T2229" s="212">
        <f>Dane_baza!BV2218</f>
        <v>208166.18</v>
      </c>
      <c r="U2229" s="212">
        <f>Dane_baza!BW2218</f>
        <v>4198867.4800000004</v>
      </c>
      <c r="V2229" s="212">
        <f t="shared" si="110"/>
        <v>28818951.609999999</v>
      </c>
      <c r="W2229" s="161">
        <f t="shared" si="111"/>
        <v>1999999.6099999994</v>
      </c>
      <c r="AA2229" s="36"/>
    </row>
    <row r="2230" spans="1:27" ht="14.45" x14ac:dyDescent="0.3">
      <c r="A2230" s="197" t="s">
        <v>1164</v>
      </c>
      <c r="B2230" s="197" t="s">
        <v>153</v>
      </c>
      <c r="C2230" s="197" t="s">
        <v>75</v>
      </c>
      <c r="D2230" s="197" t="s">
        <v>40</v>
      </c>
      <c r="E2230" s="197" t="s">
        <v>31</v>
      </c>
      <c r="F2230" s="195" t="s">
        <v>5111</v>
      </c>
      <c r="G2230" s="195" t="s">
        <v>2082</v>
      </c>
      <c r="H2230" s="161">
        <f>Dane_baza!AR2219</f>
        <v>10952175</v>
      </c>
      <c r="I2230" s="161">
        <f>Dane_baza!AS2219</f>
        <v>1348437</v>
      </c>
      <c r="J2230" s="161">
        <f>Dane_baza!BX2219</f>
        <v>670167</v>
      </c>
      <c r="K2230" s="161">
        <f>Dane_baza!AT2219</f>
        <v>13787169</v>
      </c>
      <c r="L2230" s="161">
        <f>Dane_baza!AU2219</f>
        <v>836814</v>
      </c>
      <c r="M2230" s="161">
        <f>Dane_baza!AV2219</f>
        <v>639617</v>
      </c>
      <c r="N2230" s="161">
        <f>Dane_baza!AY2219</f>
        <v>19898774</v>
      </c>
      <c r="O2230" s="161">
        <f>Dane_baza!AZ2219</f>
        <v>501186</v>
      </c>
      <c r="P2230" s="161">
        <f>Dane_baza!AW2219</f>
        <v>0</v>
      </c>
      <c r="Q2230" s="161">
        <f>Dane_baza!AX2219</f>
        <v>0</v>
      </c>
      <c r="R2230" s="212">
        <f t="shared" si="112"/>
        <v>48634339</v>
      </c>
      <c r="S2230" s="212">
        <f>Dane_baza!BU2219</f>
        <v>33425238.890000001</v>
      </c>
      <c r="T2230" s="212">
        <f>Dane_baza!BV2219</f>
        <v>2277030.91</v>
      </c>
      <c r="U2230" s="212">
        <f>Dane_baza!BW2219</f>
        <v>15932069.119999999</v>
      </c>
      <c r="V2230" s="212">
        <f t="shared" si="110"/>
        <v>51634338.919999994</v>
      </c>
      <c r="W2230" s="161">
        <f t="shared" si="111"/>
        <v>2999999.9199999943</v>
      </c>
      <c r="AA2230" s="36"/>
    </row>
    <row r="2231" spans="1:27" ht="14.45" x14ac:dyDescent="0.3">
      <c r="A2231" s="197" t="s">
        <v>1164</v>
      </c>
      <c r="B2231" s="197" t="s">
        <v>153</v>
      </c>
      <c r="C2231" s="197" t="s">
        <v>77</v>
      </c>
      <c r="D2231" s="197" t="s">
        <v>40</v>
      </c>
      <c r="E2231" s="197" t="s">
        <v>31</v>
      </c>
      <c r="F2231" s="195" t="s">
        <v>5112</v>
      </c>
      <c r="G2231" s="195" t="s">
        <v>2083</v>
      </c>
      <c r="H2231" s="161">
        <f>Dane_baza!AR2220</f>
        <v>4474463</v>
      </c>
      <c r="I2231" s="161">
        <f>Dane_baza!AS2220</f>
        <v>240209</v>
      </c>
      <c r="J2231" s="161">
        <f>Dane_baza!BX2220</f>
        <v>325989</v>
      </c>
      <c r="K2231" s="161">
        <f>Dane_baza!AT2220</f>
        <v>7280810</v>
      </c>
      <c r="L2231" s="161">
        <f>Dane_baza!AU2220</f>
        <v>108759</v>
      </c>
      <c r="M2231" s="161">
        <f>Dane_baza!AV2220</f>
        <v>719611</v>
      </c>
      <c r="N2231" s="161">
        <f>Dane_baza!AY2220</f>
        <v>8391846</v>
      </c>
      <c r="O2231" s="161">
        <f>Dane_baza!AZ2220</f>
        <v>248160</v>
      </c>
      <c r="P2231" s="161">
        <f>Dane_baza!AW2220</f>
        <v>0</v>
      </c>
      <c r="Q2231" s="161">
        <f>Dane_baza!AX2220</f>
        <v>0</v>
      </c>
      <c r="R2231" s="212">
        <f t="shared" si="112"/>
        <v>21789847</v>
      </c>
      <c r="S2231" s="212">
        <f>Dane_baza!BU2220</f>
        <v>14630842.93</v>
      </c>
      <c r="T2231" s="212">
        <f>Dane_baza!BV2220</f>
        <v>115921.74</v>
      </c>
      <c r="U2231" s="212">
        <f>Dane_baza!BW2220</f>
        <v>9043082.3331754766</v>
      </c>
      <c r="V2231" s="212">
        <f t="shared" si="110"/>
        <v>23789847.003175475</v>
      </c>
      <c r="W2231" s="161">
        <f t="shared" si="111"/>
        <v>2000000.0031754747</v>
      </c>
      <c r="AA2231" s="36"/>
    </row>
    <row r="2232" spans="1:27" ht="14.45" x14ac:dyDescent="0.3">
      <c r="A2232" s="197" t="s">
        <v>1164</v>
      </c>
      <c r="B2232" s="197" t="s">
        <v>161</v>
      </c>
      <c r="C2232" s="197" t="s">
        <v>33</v>
      </c>
      <c r="D2232" s="197" t="s">
        <v>40</v>
      </c>
      <c r="E2232" s="197" t="s">
        <v>31</v>
      </c>
      <c r="F2232" s="195" t="s">
        <v>5113</v>
      </c>
      <c r="G2232" s="195" t="s">
        <v>2084</v>
      </c>
      <c r="H2232" s="161">
        <f>Dane_baza!AR2221</f>
        <v>3598270</v>
      </c>
      <c r="I2232" s="161">
        <f>Dane_baza!AS2221</f>
        <v>77825</v>
      </c>
      <c r="J2232" s="161">
        <f>Dane_baza!BX2221</f>
        <v>237088</v>
      </c>
      <c r="K2232" s="161">
        <f>Dane_baza!AT2221</f>
        <v>6434345</v>
      </c>
      <c r="L2232" s="161">
        <f>Dane_baza!AU2221</f>
        <v>335707</v>
      </c>
      <c r="M2232" s="161">
        <f>Dane_baza!AV2221</f>
        <v>179340</v>
      </c>
      <c r="N2232" s="161">
        <f>Dane_baza!AY2221</f>
        <v>8343337</v>
      </c>
      <c r="O2232" s="161">
        <f>Dane_baza!AZ2221</f>
        <v>233562</v>
      </c>
      <c r="P2232" s="161">
        <f>Dane_baza!AW2221</f>
        <v>0</v>
      </c>
      <c r="Q2232" s="161">
        <f>Dane_baza!AX2221</f>
        <v>0</v>
      </c>
      <c r="R2232" s="212">
        <f t="shared" si="112"/>
        <v>19439474</v>
      </c>
      <c r="S2232" s="212">
        <f>Dane_baza!BU2221</f>
        <v>11379772.35</v>
      </c>
      <c r="T2232" s="212">
        <f>Dane_baza!BV2221</f>
        <v>101392.93</v>
      </c>
      <c r="U2232" s="212">
        <f>Dane_baza!BW2221</f>
        <v>9458308.7191244792</v>
      </c>
      <c r="V2232" s="212">
        <f t="shared" si="110"/>
        <v>20939473.999124479</v>
      </c>
      <c r="W2232" s="161">
        <f t="shared" si="111"/>
        <v>1499999.9991244785</v>
      </c>
      <c r="AA2232" s="36"/>
    </row>
    <row r="2233" spans="1:27" ht="14.45" x14ac:dyDescent="0.3">
      <c r="A2233" s="197" t="s">
        <v>1164</v>
      </c>
      <c r="B2233" s="197" t="s">
        <v>161</v>
      </c>
      <c r="C2233" s="197" t="s">
        <v>32</v>
      </c>
      <c r="D2233" s="197" t="s">
        <v>36</v>
      </c>
      <c r="E2233" s="197" t="s">
        <v>31</v>
      </c>
      <c r="F2233" s="195" t="s">
        <v>5114</v>
      </c>
      <c r="G2233" s="195" t="s">
        <v>1353</v>
      </c>
      <c r="H2233" s="161">
        <f>Dane_baza!AR2222</f>
        <v>5449305</v>
      </c>
      <c r="I2233" s="161">
        <f>Dane_baza!AS2222</f>
        <v>40474</v>
      </c>
      <c r="J2233" s="161">
        <f>Dane_baza!BX2222</f>
        <v>262746</v>
      </c>
      <c r="K2233" s="161">
        <f>Dane_baza!AT2222</f>
        <v>5390287</v>
      </c>
      <c r="L2233" s="161">
        <f>Dane_baza!AU2222</f>
        <v>74281</v>
      </c>
      <c r="M2233" s="161">
        <f>Dane_baza!AV2222</f>
        <v>195825</v>
      </c>
      <c r="N2233" s="161">
        <f>Dane_baza!AY2222</f>
        <v>9184791</v>
      </c>
      <c r="O2233" s="161">
        <f>Dane_baza!AZ2222</f>
        <v>207611</v>
      </c>
      <c r="P2233" s="161">
        <f>Dane_baza!AW2222</f>
        <v>0</v>
      </c>
      <c r="Q2233" s="161">
        <f>Dane_baza!AX2222</f>
        <v>0</v>
      </c>
      <c r="R2233" s="212">
        <f t="shared" si="112"/>
        <v>20805320</v>
      </c>
      <c r="S2233" s="212">
        <f>Dane_baza!BU2222</f>
        <v>12795741.98</v>
      </c>
      <c r="T2233" s="212">
        <f>Dane_baza!BV2222</f>
        <v>51801.47</v>
      </c>
      <c r="U2233" s="212">
        <f>Dane_baza!BW2222</f>
        <v>9457776.3000000007</v>
      </c>
      <c r="V2233" s="212">
        <f t="shared" si="110"/>
        <v>22305319.75</v>
      </c>
      <c r="W2233" s="161">
        <f t="shared" si="111"/>
        <v>1499999.75</v>
      </c>
      <c r="AA2233" s="36"/>
    </row>
    <row r="2234" spans="1:27" ht="14.45" x14ac:dyDescent="0.3">
      <c r="A2234" s="197" t="s">
        <v>1164</v>
      </c>
      <c r="B2234" s="197" t="s">
        <v>161</v>
      </c>
      <c r="C2234" s="197" t="s">
        <v>37</v>
      </c>
      <c r="D2234" s="197" t="s">
        <v>40</v>
      </c>
      <c r="E2234" s="197" t="s">
        <v>31</v>
      </c>
      <c r="F2234" s="195" t="s">
        <v>5115</v>
      </c>
      <c r="G2234" s="195" t="s">
        <v>2085</v>
      </c>
      <c r="H2234" s="161">
        <f>Dane_baza!AR2223</f>
        <v>7827821</v>
      </c>
      <c r="I2234" s="161">
        <f>Dane_baza!AS2223</f>
        <v>1722352</v>
      </c>
      <c r="J2234" s="161">
        <f>Dane_baza!BX2223</f>
        <v>321164</v>
      </c>
      <c r="K2234" s="161">
        <f>Dane_baza!AT2223</f>
        <v>1849425</v>
      </c>
      <c r="L2234" s="161">
        <f>Dane_baza!AU2223</f>
        <v>7476</v>
      </c>
      <c r="M2234" s="161">
        <f>Dane_baza!AV2223</f>
        <v>475077</v>
      </c>
      <c r="N2234" s="161">
        <f>Dane_baza!AY2223</f>
        <v>13662460</v>
      </c>
      <c r="O2234" s="161">
        <f>Dane_baza!AZ2223</f>
        <v>350343</v>
      </c>
      <c r="P2234" s="161">
        <f>Dane_baza!AW2223</f>
        <v>0</v>
      </c>
      <c r="Q2234" s="161">
        <f>Dane_baza!AX2223</f>
        <v>0</v>
      </c>
      <c r="R2234" s="212">
        <f t="shared" si="112"/>
        <v>26216118</v>
      </c>
      <c r="S2234" s="212">
        <f>Dane_baza!BU2223</f>
        <v>21530905.829999998</v>
      </c>
      <c r="T2234" s="212">
        <f>Dane_baza!BV2223</f>
        <v>3547297.31</v>
      </c>
      <c r="U2234" s="212">
        <f>Dane_baza!BW2223</f>
        <v>3137914.3800000004</v>
      </c>
      <c r="V2234" s="212">
        <f t="shared" si="110"/>
        <v>28216117.519999996</v>
      </c>
      <c r="W2234" s="161">
        <f t="shared" si="111"/>
        <v>1999999.5199999958</v>
      </c>
      <c r="AA2234" s="36"/>
    </row>
    <row r="2235" spans="1:27" ht="14.45" x14ac:dyDescent="0.3">
      <c r="A2235" s="197" t="s">
        <v>1164</v>
      </c>
      <c r="B2235" s="197" t="s">
        <v>161</v>
      </c>
      <c r="C2235" s="197" t="s">
        <v>39</v>
      </c>
      <c r="D2235" s="197" t="s">
        <v>36</v>
      </c>
      <c r="E2235" s="197" t="s">
        <v>31</v>
      </c>
      <c r="F2235" s="195" t="s">
        <v>5116</v>
      </c>
      <c r="G2235" s="195" t="s">
        <v>2086</v>
      </c>
      <c r="H2235" s="161">
        <f>Dane_baza!AR2224</f>
        <v>3497663</v>
      </c>
      <c r="I2235" s="161">
        <f>Dane_baza!AS2224</f>
        <v>71708</v>
      </c>
      <c r="J2235" s="161">
        <f>Dane_baza!BX2224</f>
        <v>243384</v>
      </c>
      <c r="K2235" s="161">
        <f>Dane_baza!AT2224</f>
        <v>5555714</v>
      </c>
      <c r="L2235" s="161">
        <f>Dane_baza!AU2224</f>
        <v>419692</v>
      </c>
      <c r="M2235" s="161">
        <f>Dane_baza!AV2224</f>
        <v>758024</v>
      </c>
      <c r="N2235" s="161">
        <f>Dane_baza!AY2224</f>
        <v>9322728</v>
      </c>
      <c r="O2235" s="161">
        <f>Dane_baza!AZ2224</f>
        <v>199501</v>
      </c>
      <c r="P2235" s="161">
        <f>Dane_baza!AW2224</f>
        <v>0</v>
      </c>
      <c r="Q2235" s="161">
        <f>Dane_baza!AX2224</f>
        <v>0</v>
      </c>
      <c r="R2235" s="212">
        <f t="shared" si="112"/>
        <v>20068414</v>
      </c>
      <c r="S2235" s="212">
        <f>Dane_baza!BU2224</f>
        <v>9805409</v>
      </c>
      <c r="T2235" s="212">
        <f>Dane_baza!BV2224</f>
        <v>110184.13</v>
      </c>
      <c r="U2235" s="212">
        <f>Dane_baza!BW2224</f>
        <v>11652820.67</v>
      </c>
      <c r="V2235" s="212">
        <f t="shared" si="110"/>
        <v>21568413.800000001</v>
      </c>
      <c r="W2235" s="161">
        <f t="shared" si="111"/>
        <v>1499999.8000000007</v>
      </c>
      <c r="AA2235" s="36"/>
    </row>
    <row r="2236" spans="1:27" ht="14.45" x14ac:dyDescent="0.3">
      <c r="A2236" s="197" t="s">
        <v>1164</v>
      </c>
      <c r="B2236" s="197" t="s">
        <v>161</v>
      </c>
      <c r="C2236" s="197" t="s">
        <v>42</v>
      </c>
      <c r="D2236" s="197" t="s">
        <v>36</v>
      </c>
      <c r="E2236" s="197" t="s">
        <v>31</v>
      </c>
      <c r="F2236" s="195" t="s">
        <v>5117</v>
      </c>
      <c r="G2236" s="195" t="s">
        <v>2087</v>
      </c>
      <c r="H2236" s="161">
        <f>Dane_baza!AR2225</f>
        <v>15379846</v>
      </c>
      <c r="I2236" s="161">
        <f>Dane_baza!AS2225</f>
        <v>1052601</v>
      </c>
      <c r="J2236" s="161">
        <f>Dane_baza!BX2225</f>
        <v>582521</v>
      </c>
      <c r="K2236" s="161">
        <f>Dane_baza!AT2225</f>
        <v>1897605</v>
      </c>
      <c r="L2236" s="161">
        <f>Dane_baza!AU2225</f>
        <v>0</v>
      </c>
      <c r="M2236" s="161">
        <f>Dane_baza!AV2225</f>
        <v>449677</v>
      </c>
      <c r="N2236" s="161">
        <f>Dane_baza!AY2225</f>
        <v>17863963</v>
      </c>
      <c r="O2236" s="161">
        <f>Dane_baza!AZ2225</f>
        <v>525515</v>
      </c>
      <c r="P2236" s="161">
        <f>Dane_baza!AW2225</f>
        <v>0</v>
      </c>
      <c r="Q2236" s="161">
        <f>Dane_baza!AX2225</f>
        <v>0</v>
      </c>
      <c r="R2236" s="212">
        <f t="shared" si="112"/>
        <v>37751728</v>
      </c>
      <c r="S2236" s="212">
        <f>Dane_baza!BU2225</f>
        <v>33761551.219999999</v>
      </c>
      <c r="T2236" s="212">
        <f>Dane_baza!BV2225</f>
        <v>3390167.74</v>
      </c>
      <c r="U2236" s="212">
        <f>Dane_baza!BW2225</f>
        <v>3600008.7699999986</v>
      </c>
      <c r="V2236" s="212">
        <f t="shared" si="110"/>
        <v>40751727.729999997</v>
      </c>
      <c r="W2236" s="161">
        <f t="shared" si="111"/>
        <v>2999999.7299999967</v>
      </c>
      <c r="AA2236" s="36"/>
    </row>
    <row r="2237" spans="1:27" ht="14.45" x14ac:dyDescent="0.3">
      <c r="A2237" s="197" t="s">
        <v>1164</v>
      </c>
      <c r="B2237" s="197" t="s">
        <v>161</v>
      </c>
      <c r="C2237" s="197" t="s">
        <v>44</v>
      </c>
      <c r="D2237" s="197" t="s">
        <v>40</v>
      </c>
      <c r="E2237" s="197" t="s">
        <v>31</v>
      </c>
      <c r="F2237" s="195" t="s">
        <v>5118</v>
      </c>
      <c r="G2237" s="195" t="s">
        <v>2088</v>
      </c>
      <c r="H2237" s="161">
        <f>Dane_baza!AR2226</f>
        <v>46418567</v>
      </c>
      <c r="I2237" s="161">
        <f>Dane_baza!AS2226</f>
        <v>2365523</v>
      </c>
      <c r="J2237" s="161">
        <f>Dane_baza!BX2226</f>
        <v>1485755</v>
      </c>
      <c r="K2237" s="161">
        <f>Dane_baza!AT2226</f>
        <v>2126420</v>
      </c>
      <c r="L2237" s="161">
        <f>Dane_baza!AU2226</f>
        <v>1166598</v>
      </c>
      <c r="M2237" s="161">
        <f>Dane_baza!AV2226</f>
        <v>1425171</v>
      </c>
      <c r="N2237" s="161">
        <f>Dane_baza!AY2226</f>
        <v>40548208</v>
      </c>
      <c r="O2237" s="161">
        <f>Dane_baza!AZ2226</f>
        <v>1484093</v>
      </c>
      <c r="P2237" s="161">
        <f>Dane_baza!AW2226</f>
        <v>0</v>
      </c>
      <c r="Q2237" s="161">
        <f>Dane_baza!AX2226</f>
        <v>0</v>
      </c>
      <c r="R2237" s="212">
        <f t="shared" si="112"/>
        <v>97020335</v>
      </c>
      <c r="S2237" s="212">
        <f>Dane_baza!BU2226</f>
        <v>98591875.400000006</v>
      </c>
      <c r="T2237" s="212">
        <f>Dane_baza!BV2226</f>
        <v>2464335.73</v>
      </c>
      <c r="U2237" s="212">
        <f>Dane_baza!BW2226</f>
        <v>945980.52</v>
      </c>
      <c r="V2237" s="212">
        <f t="shared" si="110"/>
        <v>102002191.65000001</v>
      </c>
      <c r="W2237" s="161">
        <f t="shared" si="111"/>
        <v>4981856.650000006</v>
      </c>
      <c r="AA2237" s="36"/>
    </row>
    <row r="2238" spans="1:27" ht="14.45" x14ac:dyDescent="0.3">
      <c r="A2238" s="197" t="s">
        <v>1164</v>
      </c>
      <c r="B2238" s="197" t="s">
        <v>168</v>
      </c>
      <c r="C2238" s="197" t="s">
        <v>33</v>
      </c>
      <c r="D2238" s="197" t="s">
        <v>34</v>
      </c>
      <c r="E2238" s="197" t="s">
        <v>31</v>
      </c>
      <c r="F2238" s="195" t="s">
        <v>5119</v>
      </c>
      <c r="G2238" s="195" t="s">
        <v>2089</v>
      </c>
      <c r="H2238" s="161">
        <f>Dane_baza!AR2227</f>
        <v>69043973</v>
      </c>
      <c r="I2238" s="161">
        <f>Dane_baza!AS2227</f>
        <v>2621286</v>
      </c>
      <c r="J2238" s="161">
        <f>Dane_baza!BX2227</f>
        <v>2536549</v>
      </c>
      <c r="K2238" s="161">
        <f>Dane_baza!AT2227</f>
        <v>0</v>
      </c>
      <c r="L2238" s="161">
        <f>Dane_baza!AU2227</f>
        <v>0</v>
      </c>
      <c r="M2238" s="161">
        <f>Dane_baza!AV2227</f>
        <v>1477922</v>
      </c>
      <c r="N2238" s="161">
        <f>Dane_baza!AY2227</f>
        <v>46745249</v>
      </c>
      <c r="O2238" s="161">
        <f>Dane_baza!AZ2227</f>
        <v>2020962</v>
      </c>
      <c r="P2238" s="161">
        <f>Dane_baza!AW2227</f>
        <v>0</v>
      </c>
      <c r="Q2238" s="161">
        <f>Dane_baza!AX2227</f>
        <v>0</v>
      </c>
      <c r="R2238" s="212">
        <f t="shared" si="112"/>
        <v>124445941</v>
      </c>
      <c r="S2238" s="212">
        <f>Dane_baza!BU2227</f>
        <v>135708560.44999999</v>
      </c>
      <c r="T2238" s="212">
        <f>Dane_baza!BV2227</f>
        <v>3670893.47</v>
      </c>
      <c r="U2238" s="212">
        <f>Dane_baza!BW2227</f>
        <v>0</v>
      </c>
      <c r="V2238" s="212">
        <f t="shared" si="110"/>
        <v>139379453.91999999</v>
      </c>
      <c r="W2238" s="161">
        <f t="shared" si="111"/>
        <v>14933512.919999987</v>
      </c>
      <c r="AA2238" s="36"/>
    </row>
    <row r="2239" spans="1:27" ht="14.45" x14ac:dyDescent="0.3">
      <c r="A2239" s="197" t="s">
        <v>1164</v>
      </c>
      <c r="B2239" s="197" t="s">
        <v>168</v>
      </c>
      <c r="C2239" s="197" t="s">
        <v>32</v>
      </c>
      <c r="D2239" s="197" t="s">
        <v>34</v>
      </c>
      <c r="E2239" s="197" t="s">
        <v>31</v>
      </c>
      <c r="F2239" s="195" t="s">
        <v>5120</v>
      </c>
      <c r="G2239" s="195" t="s">
        <v>2090</v>
      </c>
      <c r="H2239" s="161">
        <f>Dane_baza!AR2228</f>
        <v>33826353</v>
      </c>
      <c r="I2239" s="161">
        <f>Dane_baza!AS2228</f>
        <v>250593</v>
      </c>
      <c r="J2239" s="161">
        <f>Dane_baza!BX2228</f>
        <v>1254908</v>
      </c>
      <c r="K2239" s="161">
        <f>Dane_baza!AT2228</f>
        <v>0</v>
      </c>
      <c r="L2239" s="161">
        <f>Dane_baza!AU2228</f>
        <v>0</v>
      </c>
      <c r="M2239" s="161">
        <f>Dane_baza!AV2228</f>
        <v>540139</v>
      </c>
      <c r="N2239" s="161">
        <f>Dane_baza!AY2228</f>
        <v>12030870</v>
      </c>
      <c r="O2239" s="161">
        <f>Dane_baza!AZ2228</f>
        <v>514161</v>
      </c>
      <c r="P2239" s="161">
        <f>Dane_baza!AW2228</f>
        <v>0</v>
      </c>
      <c r="Q2239" s="161">
        <f>Dane_baza!AX2228</f>
        <v>-499278</v>
      </c>
      <c r="R2239" s="212">
        <f t="shared" si="112"/>
        <v>47917746</v>
      </c>
      <c r="S2239" s="212">
        <f>Dane_baza!BU2228</f>
        <v>47729611.350000001</v>
      </c>
      <c r="T2239" s="212">
        <f>Dane_baza!BV2228</f>
        <v>667312.30000000005</v>
      </c>
      <c r="U2239" s="212">
        <f>Dane_baza!BW2228</f>
        <v>2020822.3466311395</v>
      </c>
      <c r="V2239" s="212">
        <f t="shared" si="110"/>
        <v>50417745.996631138</v>
      </c>
      <c r="W2239" s="161">
        <f t="shared" si="111"/>
        <v>2499999.996631138</v>
      </c>
      <c r="AA2239" s="36"/>
    </row>
    <row r="2240" spans="1:27" ht="14.45" x14ac:dyDescent="0.3">
      <c r="A2240" s="197" t="s">
        <v>1164</v>
      </c>
      <c r="B2240" s="197" t="s">
        <v>168</v>
      </c>
      <c r="C2240" s="197" t="s">
        <v>37</v>
      </c>
      <c r="D2240" s="197" t="s">
        <v>40</v>
      </c>
      <c r="E2240" s="197" t="s">
        <v>31</v>
      </c>
      <c r="F2240" s="195" t="s">
        <v>5121</v>
      </c>
      <c r="G2240" s="195" t="s">
        <v>2091</v>
      </c>
      <c r="H2240" s="161">
        <f>Dane_baza!AR2229</f>
        <v>21689396</v>
      </c>
      <c r="I2240" s="161">
        <f>Dane_baza!AS2229</f>
        <v>3352717</v>
      </c>
      <c r="J2240" s="161">
        <f>Dane_baza!BX2229</f>
        <v>597658</v>
      </c>
      <c r="K2240" s="161">
        <f>Dane_baza!AT2229</f>
        <v>0</v>
      </c>
      <c r="L2240" s="161">
        <f>Dane_baza!AU2229</f>
        <v>0</v>
      </c>
      <c r="M2240" s="161">
        <f>Dane_baza!AV2229</f>
        <v>797826</v>
      </c>
      <c r="N2240" s="161">
        <f>Dane_baza!AY2229</f>
        <v>22310134</v>
      </c>
      <c r="O2240" s="161">
        <f>Dane_baza!AZ2229</f>
        <v>856395</v>
      </c>
      <c r="P2240" s="161">
        <f>Dane_baza!AW2229</f>
        <v>0</v>
      </c>
      <c r="Q2240" s="161">
        <f>Dane_baza!AX2229</f>
        <v>0</v>
      </c>
      <c r="R2240" s="212">
        <f t="shared" si="112"/>
        <v>49604126</v>
      </c>
      <c r="S2240" s="212">
        <f>Dane_baza!BU2229</f>
        <v>48355741.090000004</v>
      </c>
      <c r="T2240" s="212">
        <f>Dane_baza!BV2229</f>
        <v>5609663.2599999998</v>
      </c>
      <c r="U2240" s="212">
        <f>Dane_baza!BW2229</f>
        <v>0</v>
      </c>
      <c r="V2240" s="212">
        <f t="shared" si="110"/>
        <v>53965404.350000001</v>
      </c>
      <c r="W2240" s="161">
        <f t="shared" si="111"/>
        <v>4361278.3500000015</v>
      </c>
      <c r="AA2240" s="36"/>
    </row>
    <row r="2241" spans="1:27" ht="14.45" x14ac:dyDescent="0.3">
      <c r="A2241" s="197" t="s">
        <v>1164</v>
      </c>
      <c r="B2241" s="197" t="s">
        <v>168</v>
      </c>
      <c r="C2241" s="197" t="s">
        <v>39</v>
      </c>
      <c r="D2241" s="197" t="s">
        <v>36</v>
      </c>
      <c r="E2241" s="197" t="s">
        <v>31</v>
      </c>
      <c r="F2241" s="195" t="s">
        <v>5122</v>
      </c>
      <c r="G2241" s="195" t="s">
        <v>2092</v>
      </c>
      <c r="H2241" s="161">
        <f>Dane_baza!AR2230</f>
        <v>59303989</v>
      </c>
      <c r="I2241" s="161">
        <f>Dane_baza!AS2230</f>
        <v>5105089</v>
      </c>
      <c r="J2241" s="161">
        <f>Dane_baza!BX2230</f>
        <v>2011527</v>
      </c>
      <c r="K2241" s="161">
        <f>Dane_baza!AT2230</f>
        <v>0</v>
      </c>
      <c r="L2241" s="161">
        <f>Dane_baza!AU2230</f>
        <v>181300</v>
      </c>
      <c r="M2241" s="161">
        <f>Dane_baza!AV2230</f>
        <v>1398602</v>
      </c>
      <c r="N2241" s="161">
        <f>Dane_baza!AY2230</f>
        <v>43844224</v>
      </c>
      <c r="O2241" s="161">
        <f>Dane_baza!AZ2230</f>
        <v>1372178</v>
      </c>
      <c r="P2241" s="161">
        <f>Dane_baza!AW2230</f>
        <v>0</v>
      </c>
      <c r="Q2241" s="161">
        <f>Dane_baza!AX2230</f>
        <v>0</v>
      </c>
      <c r="R2241" s="212">
        <f t="shared" si="112"/>
        <v>113216909</v>
      </c>
      <c r="S2241" s="212">
        <f>Dane_baza!BU2230</f>
        <v>118465479.55</v>
      </c>
      <c r="T2241" s="212">
        <f>Dane_baza!BV2230</f>
        <v>6384057.7400000002</v>
      </c>
      <c r="U2241" s="212">
        <f>Dane_baza!BW2230</f>
        <v>0</v>
      </c>
      <c r="V2241" s="212">
        <f t="shared" si="110"/>
        <v>124849537.28999999</v>
      </c>
      <c r="W2241" s="161">
        <f t="shared" si="111"/>
        <v>11632628.289999992</v>
      </c>
      <c r="AA2241" s="36"/>
    </row>
    <row r="2242" spans="1:27" ht="14.45" x14ac:dyDescent="0.3">
      <c r="A2242" s="197" t="s">
        <v>1164</v>
      </c>
      <c r="B2242" s="197" t="s">
        <v>168</v>
      </c>
      <c r="C2242" s="197" t="s">
        <v>42</v>
      </c>
      <c r="D2242" s="197" t="s">
        <v>36</v>
      </c>
      <c r="E2242" s="197" t="s">
        <v>31</v>
      </c>
      <c r="F2242" s="195" t="s">
        <v>5123</v>
      </c>
      <c r="G2242" s="195" t="s">
        <v>2093</v>
      </c>
      <c r="H2242" s="161">
        <f>Dane_baza!AR2231</f>
        <v>109609119</v>
      </c>
      <c r="I2242" s="161">
        <f>Dane_baza!AS2231</f>
        <v>7116032</v>
      </c>
      <c r="J2242" s="161">
        <f>Dane_baza!BX2231</f>
        <v>3518936</v>
      </c>
      <c r="K2242" s="161">
        <f>Dane_baza!AT2231</f>
        <v>0</v>
      </c>
      <c r="L2242" s="161">
        <f>Dane_baza!AU2231</f>
        <v>0</v>
      </c>
      <c r="M2242" s="161">
        <f>Dane_baza!AV2231</f>
        <v>1716161</v>
      </c>
      <c r="N2242" s="161">
        <f>Dane_baza!AY2231</f>
        <v>74298457</v>
      </c>
      <c r="O2242" s="161">
        <f>Dane_baza!AZ2231</f>
        <v>2567563</v>
      </c>
      <c r="P2242" s="161">
        <f>Dane_baza!AW2231</f>
        <v>0</v>
      </c>
      <c r="Q2242" s="161">
        <f>Dane_baza!AX2231</f>
        <v>0</v>
      </c>
      <c r="R2242" s="212">
        <f t="shared" si="112"/>
        <v>198826268</v>
      </c>
      <c r="S2242" s="212">
        <f>Dane_baza!BU2231</f>
        <v>176990797.84999999</v>
      </c>
      <c r="T2242" s="212">
        <f>Dane_baza!BV2231</f>
        <v>8609425.1199999992</v>
      </c>
      <c r="U2242" s="212">
        <f>Dane_baza!BW2231</f>
        <v>17226045.027100123</v>
      </c>
      <c r="V2242" s="212">
        <f t="shared" si="110"/>
        <v>202826267.99710011</v>
      </c>
      <c r="W2242" s="161">
        <f t="shared" si="111"/>
        <v>3999999.9971001148</v>
      </c>
      <c r="AA2242" s="36"/>
    </row>
    <row r="2243" spans="1:27" ht="14.45" x14ac:dyDescent="0.3">
      <c r="A2243" s="197" t="s">
        <v>1164</v>
      </c>
      <c r="B2243" s="197" t="s">
        <v>168</v>
      </c>
      <c r="C2243" s="197" t="s">
        <v>44</v>
      </c>
      <c r="D2243" s="197" t="s">
        <v>36</v>
      </c>
      <c r="E2243" s="197" t="s">
        <v>31</v>
      </c>
      <c r="F2243" s="195" t="s">
        <v>5124</v>
      </c>
      <c r="G2243" s="195" t="s">
        <v>2094</v>
      </c>
      <c r="H2243" s="161">
        <f>Dane_baza!AR2232</f>
        <v>25879681</v>
      </c>
      <c r="I2243" s="161">
        <f>Dane_baza!AS2232</f>
        <v>902682</v>
      </c>
      <c r="J2243" s="161">
        <f>Dane_baza!BX2232</f>
        <v>837823</v>
      </c>
      <c r="K2243" s="161">
        <f>Dane_baza!AT2232</f>
        <v>0</v>
      </c>
      <c r="L2243" s="161">
        <f>Dane_baza!AU2232</f>
        <v>0</v>
      </c>
      <c r="M2243" s="161">
        <f>Dane_baza!AV2232</f>
        <v>850623</v>
      </c>
      <c r="N2243" s="161">
        <f>Dane_baza!AY2232</f>
        <v>27893157</v>
      </c>
      <c r="O2243" s="161">
        <f>Dane_baza!AZ2232</f>
        <v>937493</v>
      </c>
      <c r="P2243" s="161">
        <f>Dane_baza!AW2232</f>
        <v>0</v>
      </c>
      <c r="Q2243" s="161">
        <f>Dane_baza!AX2232</f>
        <v>0</v>
      </c>
      <c r="R2243" s="212">
        <f t="shared" si="112"/>
        <v>57301459</v>
      </c>
      <c r="S2243" s="212">
        <f>Dane_baza!BU2232</f>
        <v>48817807.729999997</v>
      </c>
      <c r="T2243" s="212">
        <f>Dane_baza!BV2232</f>
        <v>3457570.29</v>
      </c>
      <c r="U2243" s="212">
        <f>Dane_baza!BW2232</f>
        <v>9226758.2200000007</v>
      </c>
      <c r="V2243" s="212">
        <f t="shared" si="110"/>
        <v>61502136.239999995</v>
      </c>
      <c r="W2243" s="161">
        <f t="shared" si="111"/>
        <v>4200677.2399999946</v>
      </c>
      <c r="AA2243" s="36"/>
    </row>
    <row r="2244" spans="1:27" ht="14.45" x14ac:dyDescent="0.3">
      <c r="A2244" s="197" t="s">
        <v>1164</v>
      </c>
      <c r="B2244" s="197" t="s">
        <v>168</v>
      </c>
      <c r="C2244" s="197" t="s">
        <v>51</v>
      </c>
      <c r="D2244" s="197" t="s">
        <v>36</v>
      </c>
      <c r="E2244" s="197" t="s">
        <v>31</v>
      </c>
      <c r="F2244" s="195" t="s">
        <v>5125</v>
      </c>
      <c r="G2244" s="195" t="s">
        <v>2095</v>
      </c>
      <c r="H2244" s="161">
        <f>Dane_baza!AR2233</f>
        <v>107920559</v>
      </c>
      <c r="I2244" s="161">
        <f>Dane_baza!AS2233</f>
        <v>17017226</v>
      </c>
      <c r="J2244" s="161">
        <f>Dane_baza!BX2233</f>
        <v>3017659</v>
      </c>
      <c r="K2244" s="161">
        <f>Dane_baza!AT2233</f>
        <v>0</v>
      </c>
      <c r="L2244" s="161">
        <f>Dane_baza!AU2233</f>
        <v>0</v>
      </c>
      <c r="M2244" s="161">
        <f>Dane_baza!AV2233</f>
        <v>2084896</v>
      </c>
      <c r="N2244" s="161">
        <f>Dane_baza!AY2233</f>
        <v>74246222</v>
      </c>
      <c r="O2244" s="161">
        <f>Dane_baza!AZ2233</f>
        <v>2768686</v>
      </c>
      <c r="P2244" s="161">
        <f>Dane_baza!AW2233</f>
        <v>0</v>
      </c>
      <c r="Q2244" s="161">
        <f>Dane_baza!AX2233</f>
        <v>-3705425</v>
      </c>
      <c r="R2244" s="212">
        <f t="shared" si="112"/>
        <v>203349823</v>
      </c>
      <c r="S2244" s="212">
        <f>Dane_baza!BU2233</f>
        <v>181597995.5</v>
      </c>
      <c r="T2244" s="212">
        <f>Dane_baza!BV2233</f>
        <v>23785325.280000001</v>
      </c>
      <c r="U2244" s="212">
        <f>Dane_baza!BW2233</f>
        <v>1966501.7700000107</v>
      </c>
      <c r="V2244" s="212">
        <f t="shared" si="110"/>
        <v>207349822.55000001</v>
      </c>
      <c r="W2244" s="161">
        <f t="shared" si="111"/>
        <v>3999999.5500000119</v>
      </c>
      <c r="AA2244" s="36"/>
    </row>
    <row r="2245" spans="1:27" ht="14.45" x14ac:dyDescent="0.3">
      <c r="A2245" s="197" t="s">
        <v>1164</v>
      </c>
      <c r="B2245" s="197" t="s">
        <v>168</v>
      </c>
      <c r="C2245" s="197" t="s">
        <v>75</v>
      </c>
      <c r="D2245" s="197" t="s">
        <v>40</v>
      </c>
      <c r="E2245" s="197" t="s">
        <v>31</v>
      </c>
      <c r="F2245" s="195" t="s">
        <v>5126</v>
      </c>
      <c r="G2245" s="195" t="s">
        <v>2096</v>
      </c>
      <c r="H2245" s="161">
        <f>Dane_baza!AR2234</f>
        <v>31606083</v>
      </c>
      <c r="I2245" s="161">
        <f>Dane_baza!AS2234</f>
        <v>32163602</v>
      </c>
      <c r="J2245" s="161">
        <f>Dane_baza!BX2234</f>
        <v>876965</v>
      </c>
      <c r="K2245" s="161">
        <f>Dane_baza!AT2234</f>
        <v>0</v>
      </c>
      <c r="L2245" s="161">
        <f>Dane_baza!AU2234</f>
        <v>0</v>
      </c>
      <c r="M2245" s="161">
        <f>Dane_baza!AV2234</f>
        <v>828800</v>
      </c>
      <c r="N2245" s="161">
        <f>Dane_baza!AY2234</f>
        <v>34952203</v>
      </c>
      <c r="O2245" s="161">
        <f>Dane_baza!AZ2234</f>
        <v>1317032</v>
      </c>
      <c r="P2245" s="161">
        <f>Dane_baza!AW2234</f>
        <v>0</v>
      </c>
      <c r="Q2245" s="161">
        <f>Dane_baza!AX2234</f>
        <v>0</v>
      </c>
      <c r="R2245" s="212">
        <f t="shared" si="112"/>
        <v>101744685</v>
      </c>
      <c r="S2245" s="212">
        <f>Dane_baza!BU2234</f>
        <v>15904341.300000001</v>
      </c>
      <c r="T2245" s="212">
        <f>Dane_baza!BV2234</f>
        <v>98049705.900000006</v>
      </c>
      <c r="U2245" s="212">
        <f>Dane_baza!BW2234</f>
        <v>0</v>
      </c>
      <c r="V2245" s="212">
        <f t="shared" si="110"/>
        <v>113954047.2</v>
      </c>
      <c r="W2245" s="161">
        <f t="shared" si="111"/>
        <v>12209362.200000003</v>
      </c>
      <c r="AA2245" s="36"/>
    </row>
    <row r="2246" spans="1:27" ht="14.45" x14ac:dyDescent="0.3">
      <c r="A2246" s="197" t="s">
        <v>1164</v>
      </c>
      <c r="B2246" s="197" t="s">
        <v>168</v>
      </c>
      <c r="C2246" s="197" t="s">
        <v>77</v>
      </c>
      <c r="D2246" s="197" t="s">
        <v>40</v>
      </c>
      <c r="E2246" s="197" t="s">
        <v>31</v>
      </c>
      <c r="F2246" s="195" t="s">
        <v>5127</v>
      </c>
      <c r="G2246" s="195" t="s">
        <v>2097</v>
      </c>
      <c r="H2246" s="161">
        <f>Dane_baza!AR2235</f>
        <v>86321256</v>
      </c>
      <c r="I2246" s="161">
        <f>Dane_baza!AS2235</f>
        <v>12230637</v>
      </c>
      <c r="J2246" s="161">
        <f>Dane_baza!BX2235</f>
        <v>2681473</v>
      </c>
      <c r="K2246" s="161">
        <f>Dane_baza!AT2235</f>
        <v>0</v>
      </c>
      <c r="L2246" s="161">
        <f>Dane_baza!AU2235</f>
        <v>96062</v>
      </c>
      <c r="M2246" s="161">
        <f>Dane_baza!AV2235</f>
        <v>1974950</v>
      </c>
      <c r="N2246" s="161">
        <f>Dane_baza!AY2235</f>
        <v>55972994</v>
      </c>
      <c r="O2246" s="161">
        <f>Dane_baza!AZ2235</f>
        <v>2817345</v>
      </c>
      <c r="P2246" s="161">
        <f>Dane_baza!AW2235</f>
        <v>0</v>
      </c>
      <c r="Q2246" s="161">
        <f>Dane_baza!AX2235</f>
        <v>-4613264</v>
      </c>
      <c r="R2246" s="212">
        <f t="shared" si="112"/>
        <v>157481453</v>
      </c>
      <c r="S2246" s="212">
        <f>Dane_baza!BU2235</f>
        <v>134464191.81</v>
      </c>
      <c r="T2246" s="212">
        <f>Dane_baza!BV2235</f>
        <v>24592075.489999998</v>
      </c>
      <c r="U2246" s="212">
        <f>Dane_baza!BW2235</f>
        <v>2425185.4699999988</v>
      </c>
      <c r="V2246" s="212">
        <f t="shared" si="110"/>
        <v>161481452.77000001</v>
      </c>
      <c r="W2246" s="161">
        <f t="shared" si="111"/>
        <v>3999999.7700000107</v>
      </c>
      <c r="AA2246" s="36"/>
    </row>
    <row r="2247" spans="1:27" ht="14.45" x14ac:dyDescent="0.3">
      <c r="A2247" s="197" t="s">
        <v>1164</v>
      </c>
      <c r="B2247" s="197" t="s">
        <v>168</v>
      </c>
      <c r="C2247" s="197" t="s">
        <v>90</v>
      </c>
      <c r="D2247" s="197" t="s">
        <v>40</v>
      </c>
      <c r="E2247" s="197" t="s">
        <v>31</v>
      </c>
      <c r="F2247" s="195" t="s">
        <v>5128</v>
      </c>
      <c r="G2247" s="195" t="s">
        <v>2098</v>
      </c>
      <c r="H2247" s="161">
        <f>Dane_baza!AR2236</f>
        <v>70003087</v>
      </c>
      <c r="I2247" s="161">
        <f>Dane_baza!AS2236</f>
        <v>2063793</v>
      </c>
      <c r="J2247" s="161">
        <f>Dane_baza!BX2236</f>
        <v>2632663</v>
      </c>
      <c r="K2247" s="161">
        <f>Dane_baza!AT2236</f>
        <v>0</v>
      </c>
      <c r="L2247" s="161">
        <f>Dane_baza!AU2236</f>
        <v>0</v>
      </c>
      <c r="M2247" s="161">
        <f>Dane_baza!AV2236</f>
        <v>1447697</v>
      </c>
      <c r="N2247" s="161">
        <f>Dane_baza!AY2236</f>
        <v>61811404</v>
      </c>
      <c r="O2247" s="161">
        <f>Dane_baza!AZ2236</f>
        <v>1821461</v>
      </c>
      <c r="P2247" s="161">
        <f>Dane_baza!AW2236</f>
        <v>0</v>
      </c>
      <c r="Q2247" s="161">
        <f>Dane_baza!AX2236</f>
        <v>0</v>
      </c>
      <c r="R2247" s="212">
        <f t="shared" si="112"/>
        <v>139780105</v>
      </c>
      <c r="S2247" s="212">
        <f>Dane_baza!BU2236</f>
        <v>139105419.93000001</v>
      </c>
      <c r="T2247" s="212">
        <f>Dane_baza!BV2236</f>
        <v>2076776.43</v>
      </c>
      <c r="U2247" s="212">
        <f>Dane_baza!BW2236</f>
        <v>7875484.6900000004</v>
      </c>
      <c r="V2247" s="212">
        <f t="shared" si="110"/>
        <v>149057681.05000001</v>
      </c>
      <c r="W2247" s="161">
        <f t="shared" si="111"/>
        <v>9277576.0500000119</v>
      </c>
      <c r="AA2247" s="36"/>
    </row>
    <row r="2248" spans="1:27" ht="14.45" x14ac:dyDescent="0.3">
      <c r="A2248" s="197" t="s">
        <v>1164</v>
      </c>
      <c r="B2248" s="197" t="s">
        <v>168</v>
      </c>
      <c r="C2248" s="197" t="s">
        <v>92</v>
      </c>
      <c r="D2248" s="197" t="s">
        <v>40</v>
      </c>
      <c r="E2248" s="197" t="s">
        <v>31</v>
      </c>
      <c r="F2248" s="195" t="s">
        <v>5129</v>
      </c>
      <c r="G2248" s="195" t="s">
        <v>2099</v>
      </c>
      <c r="H2248" s="161">
        <f>Dane_baza!AR2237</f>
        <v>29530130</v>
      </c>
      <c r="I2248" s="161">
        <f>Dane_baza!AS2237</f>
        <v>1674376</v>
      </c>
      <c r="J2248" s="161">
        <f>Dane_baza!BX2237</f>
        <v>1069599</v>
      </c>
      <c r="K2248" s="161">
        <f>Dane_baza!AT2237</f>
        <v>1576991</v>
      </c>
      <c r="L2248" s="161">
        <f>Dane_baza!AU2237</f>
        <v>330507</v>
      </c>
      <c r="M2248" s="161">
        <f>Dane_baza!AV2237</f>
        <v>695897</v>
      </c>
      <c r="N2248" s="161">
        <f>Dane_baza!AY2237</f>
        <v>21304290</v>
      </c>
      <c r="O2248" s="161">
        <f>Dane_baza!AZ2237</f>
        <v>879102</v>
      </c>
      <c r="P2248" s="161">
        <f>Dane_baza!AW2237</f>
        <v>0</v>
      </c>
      <c r="Q2248" s="161">
        <f>Dane_baza!AX2237</f>
        <v>0</v>
      </c>
      <c r="R2248" s="212">
        <f t="shared" si="112"/>
        <v>57060892</v>
      </c>
      <c r="S2248" s="212">
        <f>Dane_baza!BU2237</f>
        <v>62440515.549999997</v>
      </c>
      <c r="T2248" s="212">
        <f>Dane_baza!BV2237</f>
        <v>1467683.49</v>
      </c>
      <c r="U2248" s="212">
        <f>Dane_baza!BW2237</f>
        <v>0</v>
      </c>
      <c r="V2248" s="212">
        <f t="shared" si="110"/>
        <v>63908199.039999999</v>
      </c>
      <c r="W2248" s="161">
        <f t="shared" si="111"/>
        <v>6847307.0399999991</v>
      </c>
      <c r="AA2248" s="36"/>
    </row>
    <row r="2249" spans="1:27" ht="14.45" x14ac:dyDescent="0.3">
      <c r="A2249" s="197" t="s">
        <v>1164</v>
      </c>
      <c r="B2249" s="197" t="s">
        <v>168</v>
      </c>
      <c r="C2249" s="197" t="s">
        <v>93</v>
      </c>
      <c r="D2249" s="197" t="s">
        <v>40</v>
      </c>
      <c r="E2249" s="197" t="s">
        <v>31</v>
      </c>
      <c r="F2249" s="195" t="s">
        <v>5130</v>
      </c>
      <c r="G2249" s="195" t="s">
        <v>2100</v>
      </c>
      <c r="H2249" s="161">
        <f>Dane_baza!AR2238</f>
        <v>42011185</v>
      </c>
      <c r="I2249" s="161">
        <f>Dane_baza!AS2238</f>
        <v>1478608</v>
      </c>
      <c r="J2249" s="161">
        <f>Dane_baza!BX2238</f>
        <v>1623396</v>
      </c>
      <c r="K2249" s="161">
        <f>Dane_baza!AT2238</f>
        <v>689136</v>
      </c>
      <c r="L2249" s="161">
        <f>Dane_baza!AU2238</f>
        <v>0</v>
      </c>
      <c r="M2249" s="161">
        <f>Dane_baza!AV2238</f>
        <v>1050952</v>
      </c>
      <c r="N2249" s="161">
        <f>Dane_baza!AY2238</f>
        <v>34957288</v>
      </c>
      <c r="O2249" s="161">
        <f>Dane_baza!AZ2238</f>
        <v>1286214</v>
      </c>
      <c r="P2249" s="161">
        <f>Dane_baza!AW2238</f>
        <v>0</v>
      </c>
      <c r="Q2249" s="161">
        <f>Dane_baza!AX2238</f>
        <v>0</v>
      </c>
      <c r="R2249" s="212">
        <f t="shared" si="112"/>
        <v>83096779</v>
      </c>
      <c r="S2249" s="212">
        <f>Dane_baza!BU2238</f>
        <v>82951980.25</v>
      </c>
      <c r="T2249" s="212">
        <f>Dane_baza!BV2238</f>
        <v>1527811.54</v>
      </c>
      <c r="U2249" s="212">
        <f>Dane_baza!BW2238</f>
        <v>3707359.91</v>
      </c>
      <c r="V2249" s="212">
        <f t="shared" si="110"/>
        <v>88187151.700000003</v>
      </c>
      <c r="W2249" s="161">
        <f t="shared" si="111"/>
        <v>5090372.700000003</v>
      </c>
      <c r="AA2249" s="36"/>
    </row>
    <row r="2250" spans="1:27" ht="14.45" x14ac:dyDescent="0.3">
      <c r="A2250" s="197" t="s">
        <v>1164</v>
      </c>
      <c r="B2250" s="197" t="s">
        <v>168</v>
      </c>
      <c r="C2250" s="197" t="s">
        <v>95</v>
      </c>
      <c r="D2250" s="197" t="s">
        <v>36</v>
      </c>
      <c r="E2250" s="197" t="s">
        <v>31</v>
      </c>
      <c r="F2250" s="195" t="s">
        <v>5131</v>
      </c>
      <c r="G2250" s="195" t="s">
        <v>1308</v>
      </c>
      <c r="H2250" s="161">
        <f>Dane_baza!AR2239</f>
        <v>53610959</v>
      </c>
      <c r="I2250" s="161">
        <f>Dane_baza!AS2239</f>
        <v>2381997</v>
      </c>
      <c r="J2250" s="161">
        <f>Dane_baza!BX2239</f>
        <v>1835469</v>
      </c>
      <c r="K2250" s="161">
        <f>Dane_baza!AT2239</f>
        <v>0</v>
      </c>
      <c r="L2250" s="161">
        <f>Dane_baza!AU2239</f>
        <v>0</v>
      </c>
      <c r="M2250" s="161">
        <f>Dane_baza!AV2239</f>
        <v>985208</v>
      </c>
      <c r="N2250" s="161">
        <f>Dane_baza!AY2239</f>
        <v>41240348</v>
      </c>
      <c r="O2250" s="161">
        <f>Dane_baza!AZ2239</f>
        <v>1665753</v>
      </c>
      <c r="P2250" s="161">
        <f>Dane_baza!AW2239</f>
        <v>0</v>
      </c>
      <c r="Q2250" s="161">
        <f>Dane_baza!AX2239</f>
        <v>0</v>
      </c>
      <c r="R2250" s="212">
        <f t="shared" si="112"/>
        <v>101719734</v>
      </c>
      <c r="S2250" s="212">
        <f>Dane_baza!BU2239</f>
        <v>100954957.69</v>
      </c>
      <c r="T2250" s="212">
        <f>Dane_baza!BV2239</f>
        <v>3301594.13</v>
      </c>
      <c r="U2250" s="212">
        <f>Dane_baza!BW2239</f>
        <v>4958118.6500000004</v>
      </c>
      <c r="V2250" s="212">
        <f t="shared" si="110"/>
        <v>109214670.47</v>
      </c>
      <c r="W2250" s="161">
        <f t="shared" si="111"/>
        <v>7494936.4699999988</v>
      </c>
      <c r="AA2250" s="36"/>
    </row>
    <row r="2251" spans="1:27" ht="14.45" x14ac:dyDescent="0.3">
      <c r="A2251" s="197" t="s">
        <v>1164</v>
      </c>
      <c r="B2251" s="197" t="s">
        <v>168</v>
      </c>
      <c r="C2251" s="197" t="s">
        <v>97</v>
      </c>
      <c r="D2251" s="197" t="s">
        <v>40</v>
      </c>
      <c r="E2251" s="197" t="s">
        <v>31</v>
      </c>
      <c r="F2251" s="195" t="s">
        <v>5132</v>
      </c>
      <c r="G2251" s="195" t="s">
        <v>2101</v>
      </c>
      <c r="H2251" s="161">
        <f>Dane_baza!AR2240</f>
        <v>31787430</v>
      </c>
      <c r="I2251" s="161">
        <f>Dane_baza!AS2240</f>
        <v>2086017</v>
      </c>
      <c r="J2251" s="161">
        <f>Dane_baza!BX2240</f>
        <v>1115259</v>
      </c>
      <c r="K2251" s="161">
        <f>Dane_baza!AT2240</f>
        <v>2146681</v>
      </c>
      <c r="L2251" s="161">
        <f>Dane_baza!AU2240</f>
        <v>0</v>
      </c>
      <c r="M2251" s="161">
        <f>Dane_baza!AV2240</f>
        <v>790989</v>
      </c>
      <c r="N2251" s="161">
        <f>Dane_baza!AY2240</f>
        <v>23145219</v>
      </c>
      <c r="O2251" s="161">
        <f>Dane_baza!AZ2240</f>
        <v>804492</v>
      </c>
      <c r="P2251" s="161">
        <f>Dane_baza!AW2240</f>
        <v>0</v>
      </c>
      <c r="Q2251" s="161">
        <f>Dane_baza!AX2240</f>
        <v>0</v>
      </c>
      <c r="R2251" s="212">
        <f t="shared" si="112"/>
        <v>61876087</v>
      </c>
      <c r="S2251" s="212">
        <f>Dane_baza!BU2240</f>
        <v>61369291.100000001</v>
      </c>
      <c r="T2251" s="212">
        <f>Dane_baza!BV2240</f>
        <v>2688357.78</v>
      </c>
      <c r="U2251" s="212">
        <f>Dane_baza!BW2240</f>
        <v>1318438.1242919862</v>
      </c>
      <c r="V2251" s="212">
        <f t="shared" si="110"/>
        <v>65376087.004291989</v>
      </c>
      <c r="W2251" s="161">
        <f t="shared" si="111"/>
        <v>3500000.0042919889</v>
      </c>
      <c r="AA2251" s="36"/>
    </row>
    <row r="2252" spans="1:27" ht="14.45" x14ac:dyDescent="0.3">
      <c r="A2252" s="197" t="s">
        <v>1164</v>
      </c>
      <c r="B2252" s="197" t="s">
        <v>168</v>
      </c>
      <c r="C2252" s="197" t="s">
        <v>130</v>
      </c>
      <c r="D2252" s="197" t="s">
        <v>36</v>
      </c>
      <c r="E2252" s="197" t="s">
        <v>31</v>
      </c>
      <c r="F2252" s="195" t="s">
        <v>5133</v>
      </c>
      <c r="G2252" s="195" t="s">
        <v>2102</v>
      </c>
      <c r="H2252" s="161">
        <f>Dane_baza!AR2241</f>
        <v>75249133</v>
      </c>
      <c r="I2252" s="161">
        <f>Dane_baza!AS2241</f>
        <v>10141012</v>
      </c>
      <c r="J2252" s="161">
        <f>Dane_baza!BX2241</f>
        <v>2219421</v>
      </c>
      <c r="K2252" s="161">
        <f>Dane_baza!AT2241</f>
        <v>0</v>
      </c>
      <c r="L2252" s="161">
        <f>Dane_baza!AU2241</f>
        <v>0</v>
      </c>
      <c r="M2252" s="161">
        <f>Dane_baza!AV2241</f>
        <v>1391432</v>
      </c>
      <c r="N2252" s="161">
        <f>Dane_baza!AY2241</f>
        <v>43243483</v>
      </c>
      <c r="O2252" s="161">
        <f>Dane_baza!AZ2241</f>
        <v>1463008</v>
      </c>
      <c r="P2252" s="161">
        <f>Dane_baza!AW2241</f>
        <v>0</v>
      </c>
      <c r="Q2252" s="161">
        <f>Dane_baza!AX2241</f>
        <v>-18568619</v>
      </c>
      <c r="R2252" s="212">
        <f t="shared" si="112"/>
        <v>115138870</v>
      </c>
      <c r="S2252" s="212">
        <f>Dane_baza!BU2241</f>
        <v>101492021.8</v>
      </c>
      <c r="T2252" s="212">
        <f>Dane_baza!BV2241</f>
        <v>14798237.33</v>
      </c>
      <c r="U2252" s="212">
        <f>Dane_baza!BW2241</f>
        <v>2348610.8767389059</v>
      </c>
      <c r="V2252" s="212">
        <f t="shared" si="110"/>
        <v>118638870.0067389</v>
      </c>
      <c r="W2252" s="161">
        <f t="shared" si="111"/>
        <v>3500000.0067389011</v>
      </c>
      <c r="AA2252" s="36"/>
    </row>
    <row r="2253" spans="1:27" ht="14.45" x14ac:dyDescent="0.3">
      <c r="A2253" s="197" t="s">
        <v>1164</v>
      </c>
      <c r="B2253" s="197" t="s">
        <v>168</v>
      </c>
      <c r="C2253" s="197" t="s">
        <v>134</v>
      </c>
      <c r="D2253" s="197" t="s">
        <v>40</v>
      </c>
      <c r="E2253" s="197" t="s">
        <v>31</v>
      </c>
      <c r="F2253" s="195" t="s">
        <v>5134</v>
      </c>
      <c r="G2253" s="195" t="s">
        <v>2103</v>
      </c>
      <c r="H2253" s="161">
        <f>Dane_baza!AR2242</f>
        <v>144729271</v>
      </c>
      <c r="I2253" s="161">
        <f>Dane_baza!AS2242</f>
        <v>15504501</v>
      </c>
      <c r="J2253" s="161">
        <f>Dane_baza!BX2242</f>
        <v>4536095</v>
      </c>
      <c r="K2253" s="161">
        <f>Dane_baza!AT2242</f>
        <v>0</v>
      </c>
      <c r="L2253" s="161">
        <f>Dane_baza!AU2242</f>
        <v>427141</v>
      </c>
      <c r="M2253" s="161">
        <f>Dane_baza!AV2242</f>
        <v>2573922</v>
      </c>
      <c r="N2253" s="161">
        <f>Dane_baza!AY2242</f>
        <v>98338077</v>
      </c>
      <c r="O2253" s="161">
        <f>Dane_baza!AZ2242</f>
        <v>3683471</v>
      </c>
      <c r="P2253" s="161">
        <f>Dane_baza!AW2242</f>
        <v>0</v>
      </c>
      <c r="Q2253" s="161">
        <f>Dane_baza!AX2242</f>
        <v>0</v>
      </c>
      <c r="R2253" s="212">
        <f t="shared" si="112"/>
        <v>269792478</v>
      </c>
      <c r="S2253" s="212">
        <f>Dane_baza!BU2242</f>
        <v>256608717.66</v>
      </c>
      <c r="T2253" s="212">
        <f>Dane_baza!BV2242</f>
        <v>15881685.310000001</v>
      </c>
      <c r="U2253" s="212">
        <f>Dane_baza!BW2242</f>
        <v>2302075.0263729095</v>
      </c>
      <c r="V2253" s="212">
        <f t="shared" si="110"/>
        <v>274792477.99637288</v>
      </c>
      <c r="W2253" s="161">
        <f t="shared" si="111"/>
        <v>4999999.9963728786</v>
      </c>
      <c r="AA2253" s="36"/>
    </row>
    <row r="2254" spans="1:27" ht="14.45" x14ac:dyDescent="0.3">
      <c r="A2254" s="197" t="s">
        <v>1164</v>
      </c>
      <c r="B2254" s="197" t="s">
        <v>168</v>
      </c>
      <c r="C2254" s="197" t="s">
        <v>141</v>
      </c>
      <c r="D2254" s="197" t="s">
        <v>36</v>
      </c>
      <c r="E2254" s="197" t="s">
        <v>31</v>
      </c>
      <c r="F2254" s="195" t="s">
        <v>5135</v>
      </c>
      <c r="G2254" s="195" t="s">
        <v>2104</v>
      </c>
      <c r="H2254" s="161">
        <f>Dane_baza!AR2243</f>
        <v>119624980</v>
      </c>
      <c r="I2254" s="161">
        <f>Dane_baza!AS2243</f>
        <v>33892045</v>
      </c>
      <c r="J2254" s="161">
        <f>Dane_baza!BX2243</f>
        <v>2685646</v>
      </c>
      <c r="K2254" s="161">
        <f>Dane_baza!AT2243</f>
        <v>0</v>
      </c>
      <c r="L2254" s="161">
        <f>Dane_baza!AU2243</f>
        <v>0</v>
      </c>
      <c r="M2254" s="161">
        <f>Dane_baza!AV2243</f>
        <v>2197289</v>
      </c>
      <c r="N2254" s="161">
        <f>Dane_baza!AY2243</f>
        <v>84890757</v>
      </c>
      <c r="O2254" s="161">
        <f>Dane_baza!AZ2243</f>
        <v>2635685</v>
      </c>
      <c r="P2254" s="161">
        <f>Dane_baza!AW2243</f>
        <v>0</v>
      </c>
      <c r="Q2254" s="161">
        <f>Dane_baza!AX2243</f>
        <v>-28923990</v>
      </c>
      <c r="R2254" s="212">
        <f t="shared" si="112"/>
        <v>217002412</v>
      </c>
      <c r="S2254" s="212">
        <f>Dane_baza!BU2243</f>
        <v>146702739.94</v>
      </c>
      <c r="T2254" s="212">
        <f>Dane_baza!BV2243</f>
        <v>72469696.530000001</v>
      </c>
      <c r="U2254" s="212">
        <f>Dane_baza!BW2243</f>
        <v>1829975.5281338394</v>
      </c>
      <c r="V2254" s="212">
        <f t="shared" si="110"/>
        <v>221002411.99813384</v>
      </c>
      <c r="W2254" s="161">
        <f t="shared" si="111"/>
        <v>3999999.9981338382</v>
      </c>
      <c r="AA2254" s="36"/>
    </row>
    <row r="2255" spans="1:27" ht="14.45" x14ac:dyDescent="0.3">
      <c r="A2255" s="197" t="s">
        <v>1164</v>
      </c>
      <c r="B2255" s="197" t="s">
        <v>177</v>
      </c>
      <c r="C2255" s="197" t="s">
        <v>33</v>
      </c>
      <c r="D2255" s="197" t="s">
        <v>40</v>
      </c>
      <c r="E2255" s="197" t="s">
        <v>31</v>
      </c>
      <c r="F2255" s="195" t="s">
        <v>5136</v>
      </c>
      <c r="G2255" s="195" t="s">
        <v>2105</v>
      </c>
      <c r="H2255" s="161">
        <f>Dane_baza!AR2244</f>
        <v>8152893</v>
      </c>
      <c r="I2255" s="161">
        <f>Dane_baza!AS2244</f>
        <v>753781</v>
      </c>
      <c r="J2255" s="161">
        <f>Dane_baza!BX2244</f>
        <v>441185</v>
      </c>
      <c r="K2255" s="161">
        <f>Dane_baza!AT2244</f>
        <v>8006286</v>
      </c>
      <c r="L2255" s="161">
        <f>Dane_baza!AU2244</f>
        <v>108095</v>
      </c>
      <c r="M2255" s="161">
        <f>Dane_baza!AV2244</f>
        <v>468806</v>
      </c>
      <c r="N2255" s="161">
        <f>Dane_baza!AY2244</f>
        <v>13933950</v>
      </c>
      <c r="O2255" s="161">
        <f>Dane_baza!AZ2244</f>
        <v>376295</v>
      </c>
      <c r="P2255" s="161">
        <f>Dane_baza!AW2244</f>
        <v>0</v>
      </c>
      <c r="Q2255" s="161">
        <f>Dane_baza!AX2244</f>
        <v>0</v>
      </c>
      <c r="R2255" s="212">
        <f t="shared" si="112"/>
        <v>32241291</v>
      </c>
      <c r="S2255" s="212">
        <f>Dane_baza!BU2244</f>
        <v>22944203.149999999</v>
      </c>
      <c r="T2255" s="212">
        <f>Dane_baza!BV2244</f>
        <v>1113114.1000000001</v>
      </c>
      <c r="U2255" s="212">
        <f>Dane_baza!BW2244</f>
        <v>10683973.279999999</v>
      </c>
      <c r="V2255" s="212">
        <f t="shared" si="110"/>
        <v>34741290.530000001</v>
      </c>
      <c r="W2255" s="161">
        <f t="shared" si="111"/>
        <v>2499999.5300000012</v>
      </c>
      <c r="AA2255" s="36"/>
    </row>
    <row r="2256" spans="1:27" ht="14.45" x14ac:dyDescent="0.3">
      <c r="A2256" s="197" t="s">
        <v>1164</v>
      </c>
      <c r="B2256" s="197" t="s">
        <v>177</v>
      </c>
      <c r="C2256" s="197" t="s">
        <v>32</v>
      </c>
      <c r="D2256" s="197" t="s">
        <v>40</v>
      </c>
      <c r="E2256" s="197" t="s">
        <v>31</v>
      </c>
      <c r="F2256" s="195" t="s">
        <v>5137</v>
      </c>
      <c r="G2256" s="195" t="s">
        <v>2106</v>
      </c>
      <c r="H2256" s="161">
        <f>Dane_baza!AR2245</f>
        <v>8156508</v>
      </c>
      <c r="I2256" s="161">
        <f>Dane_baza!AS2245</f>
        <v>446027</v>
      </c>
      <c r="J2256" s="161">
        <f>Dane_baza!BX2245</f>
        <v>374999</v>
      </c>
      <c r="K2256" s="161">
        <f>Dane_baza!AT2245</f>
        <v>5530463</v>
      </c>
      <c r="L2256" s="161">
        <f>Dane_baza!AU2245</f>
        <v>0</v>
      </c>
      <c r="M2256" s="161">
        <f>Dane_baza!AV2245</f>
        <v>1023084</v>
      </c>
      <c r="N2256" s="161">
        <f>Dane_baza!AY2245</f>
        <v>18515104</v>
      </c>
      <c r="O2256" s="161">
        <f>Dane_baza!AZ2245</f>
        <v>387648</v>
      </c>
      <c r="P2256" s="161">
        <f>Dane_baza!AW2245</f>
        <v>0</v>
      </c>
      <c r="Q2256" s="161">
        <f>Dane_baza!AX2245</f>
        <v>0</v>
      </c>
      <c r="R2256" s="212">
        <f t="shared" si="112"/>
        <v>34433833</v>
      </c>
      <c r="S2256" s="212">
        <f>Dane_baza!BU2245</f>
        <v>19016501.239999998</v>
      </c>
      <c r="T2256" s="212">
        <f>Dane_baza!BV2245</f>
        <v>506662.35</v>
      </c>
      <c r="U2256" s="212">
        <f>Dane_baza!BW2245</f>
        <v>16910669.039999999</v>
      </c>
      <c r="V2256" s="212">
        <f t="shared" ref="V2256:V2319" si="113">SUM(S2256:U2256)</f>
        <v>36433832.629999995</v>
      </c>
      <c r="W2256" s="161">
        <f t="shared" ref="W2256:W2319" si="114">V2256-R2256</f>
        <v>1999999.6299999952</v>
      </c>
      <c r="AA2256" s="36"/>
    </row>
    <row r="2257" spans="1:27" ht="14.45" x14ac:dyDescent="0.3">
      <c r="A2257" s="197" t="s">
        <v>1164</v>
      </c>
      <c r="B2257" s="197" t="s">
        <v>177</v>
      </c>
      <c r="C2257" s="197" t="s">
        <v>37</v>
      </c>
      <c r="D2257" s="197" t="s">
        <v>40</v>
      </c>
      <c r="E2257" s="197" t="s">
        <v>31</v>
      </c>
      <c r="F2257" s="195" t="s">
        <v>5138</v>
      </c>
      <c r="G2257" s="195" t="s">
        <v>2107</v>
      </c>
      <c r="H2257" s="161">
        <f>Dane_baza!AR2246</f>
        <v>9778744</v>
      </c>
      <c r="I2257" s="161">
        <f>Dane_baza!AS2246</f>
        <v>778006</v>
      </c>
      <c r="J2257" s="161">
        <f>Dane_baza!BX2246</f>
        <v>468801</v>
      </c>
      <c r="K2257" s="161">
        <f>Dane_baza!AT2246</f>
        <v>5112387</v>
      </c>
      <c r="L2257" s="161">
        <f>Dane_baza!AU2246</f>
        <v>0</v>
      </c>
      <c r="M2257" s="161">
        <f>Dane_baza!AV2246</f>
        <v>977123</v>
      </c>
      <c r="N2257" s="161">
        <f>Dane_baza!AY2246</f>
        <v>23172720</v>
      </c>
      <c r="O2257" s="161">
        <f>Dane_baza!AZ2246</f>
        <v>426575</v>
      </c>
      <c r="P2257" s="161">
        <f>Dane_baza!AW2246</f>
        <v>0</v>
      </c>
      <c r="Q2257" s="161">
        <f>Dane_baza!AX2246</f>
        <v>0</v>
      </c>
      <c r="R2257" s="212">
        <f t="shared" ref="R2257:R2320" si="115">SUM(H2257:Q2257)</f>
        <v>40714356</v>
      </c>
      <c r="S2257" s="212">
        <f>Dane_baza!BU2246</f>
        <v>23791447.25</v>
      </c>
      <c r="T2257" s="212">
        <f>Dane_baza!BV2246</f>
        <v>683678.94</v>
      </c>
      <c r="U2257" s="212">
        <f>Dane_baza!BW2246</f>
        <v>18739229.814132333</v>
      </c>
      <c r="V2257" s="212">
        <f t="shared" si="113"/>
        <v>43214356.00413233</v>
      </c>
      <c r="W2257" s="161">
        <f t="shared" si="114"/>
        <v>2500000.0041323304</v>
      </c>
      <c r="AA2257" s="36"/>
    </row>
    <row r="2258" spans="1:27" ht="14.45" x14ac:dyDescent="0.3">
      <c r="A2258" s="197" t="s">
        <v>1164</v>
      </c>
      <c r="B2258" s="197" t="s">
        <v>177</v>
      </c>
      <c r="C2258" s="197" t="s">
        <v>39</v>
      </c>
      <c r="D2258" s="197" t="s">
        <v>36</v>
      </c>
      <c r="E2258" s="197" t="s">
        <v>31</v>
      </c>
      <c r="F2258" s="195" t="s">
        <v>5139</v>
      </c>
      <c r="G2258" s="195" t="s">
        <v>2108</v>
      </c>
      <c r="H2258" s="161">
        <f>Dane_baza!AR2247</f>
        <v>5880130</v>
      </c>
      <c r="I2258" s="161">
        <f>Dane_baza!AS2247</f>
        <v>89195</v>
      </c>
      <c r="J2258" s="161">
        <f>Dane_baza!BX2247</f>
        <v>264116</v>
      </c>
      <c r="K2258" s="161">
        <f>Dane_baza!AT2247</f>
        <v>3985373</v>
      </c>
      <c r="L2258" s="161">
        <f>Dane_baza!AU2247</f>
        <v>0</v>
      </c>
      <c r="M2258" s="161">
        <f>Dane_baza!AV2247</f>
        <v>866083</v>
      </c>
      <c r="N2258" s="161">
        <f>Dane_baza!AY2247</f>
        <v>9442230</v>
      </c>
      <c r="O2258" s="161">
        <f>Dane_baza!AZ2247</f>
        <v>243294</v>
      </c>
      <c r="P2258" s="161">
        <f>Dane_baza!AW2247</f>
        <v>0</v>
      </c>
      <c r="Q2258" s="161">
        <f>Dane_baza!AX2247</f>
        <v>0</v>
      </c>
      <c r="R2258" s="212">
        <f t="shared" si="115"/>
        <v>20770421</v>
      </c>
      <c r="S2258" s="212">
        <f>Dane_baza!BU2247</f>
        <v>13481029.210000001</v>
      </c>
      <c r="T2258" s="212">
        <f>Dane_baza!BV2247</f>
        <v>235725.76</v>
      </c>
      <c r="U2258" s="212">
        <f>Dane_baza!BW2247</f>
        <v>8553665.9899999984</v>
      </c>
      <c r="V2258" s="212">
        <f t="shared" si="113"/>
        <v>22270420.960000001</v>
      </c>
      <c r="W2258" s="161">
        <f t="shared" si="114"/>
        <v>1499999.9600000009</v>
      </c>
      <c r="AA2258" s="36"/>
    </row>
    <row r="2259" spans="1:27" ht="14.45" x14ac:dyDescent="0.3">
      <c r="A2259" s="197" t="s">
        <v>1164</v>
      </c>
      <c r="B2259" s="197" t="s">
        <v>177</v>
      </c>
      <c r="C2259" s="197" t="s">
        <v>42</v>
      </c>
      <c r="D2259" s="197" t="s">
        <v>40</v>
      </c>
      <c r="E2259" s="197" t="s">
        <v>31</v>
      </c>
      <c r="F2259" s="195" t="s">
        <v>5140</v>
      </c>
      <c r="G2259" s="195" t="s">
        <v>2109</v>
      </c>
      <c r="H2259" s="161">
        <f>Dane_baza!AR2248</f>
        <v>45778378</v>
      </c>
      <c r="I2259" s="161">
        <f>Dane_baza!AS2248</f>
        <v>4414667</v>
      </c>
      <c r="J2259" s="161">
        <f>Dane_baza!BX2248</f>
        <v>1556421</v>
      </c>
      <c r="K2259" s="161">
        <f>Dane_baza!AT2248</f>
        <v>2886603</v>
      </c>
      <c r="L2259" s="161">
        <f>Dane_baza!AU2248</f>
        <v>630284</v>
      </c>
      <c r="M2259" s="161">
        <f>Dane_baza!AV2248</f>
        <v>1221227</v>
      </c>
      <c r="N2259" s="161">
        <f>Dane_baza!AY2248</f>
        <v>46664175</v>
      </c>
      <c r="O2259" s="161">
        <f>Dane_baza!AZ2248</f>
        <v>1597631</v>
      </c>
      <c r="P2259" s="161">
        <f>Dane_baza!AW2248</f>
        <v>0</v>
      </c>
      <c r="Q2259" s="161">
        <f>Dane_baza!AX2248</f>
        <v>0</v>
      </c>
      <c r="R2259" s="212">
        <f t="shared" si="115"/>
        <v>104749386</v>
      </c>
      <c r="S2259" s="212">
        <f>Dane_baza!BU2248</f>
        <v>105652683</v>
      </c>
      <c r="T2259" s="212">
        <f>Dane_baza!BV2248</f>
        <v>8014581.0599999996</v>
      </c>
      <c r="U2259" s="212">
        <f>Dane_baza!BW2248</f>
        <v>0</v>
      </c>
      <c r="V2259" s="212">
        <f t="shared" si="113"/>
        <v>113667264.06</v>
      </c>
      <c r="W2259" s="161">
        <f t="shared" si="114"/>
        <v>8917878.0600000024</v>
      </c>
      <c r="AA2259" s="36"/>
    </row>
    <row r="2260" spans="1:27" ht="14.45" x14ac:dyDescent="0.3">
      <c r="A2260" s="197" t="s">
        <v>1164</v>
      </c>
      <c r="B2260" s="197" t="s">
        <v>181</v>
      </c>
      <c r="C2260" s="197" t="s">
        <v>33</v>
      </c>
      <c r="D2260" s="197" t="s">
        <v>34</v>
      </c>
      <c r="E2260" s="197" t="s">
        <v>31</v>
      </c>
      <c r="F2260" s="195" t="s">
        <v>5141</v>
      </c>
      <c r="G2260" s="195" t="s">
        <v>2110</v>
      </c>
      <c r="H2260" s="161">
        <f>Dane_baza!AR2249</f>
        <v>19446956</v>
      </c>
      <c r="I2260" s="161">
        <f>Dane_baza!AS2249</f>
        <v>1968148</v>
      </c>
      <c r="J2260" s="161">
        <f>Dane_baza!BX2249</f>
        <v>684099</v>
      </c>
      <c r="K2260" s="161">
        <f>Dane_baza!AT2249</f>
        <v>1925393</v>
      </c>
      <c r="L2260" s="161">
        <f>Dane_baza!AU2249</f>
        <v>207102</v>
      </c>
      <c r="M2260" s="161">
        <f>Dane_baza!AV2249</f>
        <v>528513</v>
      </c>
      <c r="N2260" s="161">
        <f>Dane_baza!AY2249</f>
        <v>18104085</v>
      </c>
      <c r="O2260" s="161">
        <f>Dane_baza!AZ2249</f>
        <v>945603</v>
      </c>
      <c r="P2260" s="161">
        <f>Dane_baza!AW2249</f>
        <v>0</v>
      </c>
      <c r="Q2260" s="161">
        <f>Dane_baza!AX2249</f>
        <v>0</v>
      </c>
      <c r="R2260" s="212">
        <f t="shared" si="115"/>
        <v>43809899</v>
      </c>
      <c r="S2260" s="212">
        <f>Dane_baza!BU2249</f>
        <v>45909302.399999999</v>
      </c>
      <c r="T2260" s="212">
        <f>Dane_baza!BV2249</f>
        <v>3157784.48</v>
      </c>
      <c r="U2260" s="212">
        <f>Dane_baza!BW2249</f>
        <v>0</v>
      </c>
      <c r="V2260" s="212">
        <f t="shared" si="113"/>
        <v>49067086.879999995</v>
      </c>
      <c r="W2260" s="161">
        <f t="shared" si="114"/>
        <v>5257187.8799999952</v>
      </c>
      <c r="AA2260" s="36"/>
    </row>
    <row r="2261" spans="1:27" ht="14.45" x14ac:dyDescent="0.3">
      <c r="A2261" s="197" t="s">
        <v>1164</v>
      </c>
      <c r="B2261" s="197" t="s">
        <v>181</v>
      </c>
      <c r="C2261" s="197" t="s">
        <v>32</v>
      </c>
      <c r="D2261" s="197" t="s">
        <v>36</v>
      </c>
      <c r="E2261" s="197" t="s">
        <v>31</v>
      </c>
      <c r="F2261" s="195" t="s">
        <v>5142</v>
      </c>
      <c r="G2261" s="195" t="s">
        <v>2111</v>
      </c>
      <c r="H2261" s="161">
        <f>Dane_baza!AR2250</f>
        <v>5103407</v>
      </c>
      <c r="I2261" s="161">
        <f>Dane_baza!AS2250</f>
        <v>294994</v>
      </c>
      <c r="J2261" s="161">
        <f>Dane_baza!BX2250</f>
        <v>294956</v>
      </c>
      <c r="K2261" s="161">
        <f>Dane_baza!AT2250</f>
        <v>7036845</v>
      </c>
      <c r="L2261" s="161">
        <f>Dane_baza!AU2250</f>
        <v>0</v>
      </c>
      <c r="M2261" s="161">
        <f>Dane_baza!AV2250</f>
        <v>737061</v>
      </c>
      <c r="N2261" s="161">
        <f>Dane_baza!AY2250</f>
        <v>9240451</v>
      </c>
      <c r="O2261" s="161">
        <f>Dane_baza!AZ2250</f>
        <v>218965</v>
      </c>
      <c r="P2261" s="161">
        <f>Dane_baza!AW2250</f>
        <v>0</v>
      </c>
      <c r="Q2261" s="161">
        <f>Dane_baza!AX2250</f>
        <v>0</v>
      </c>
      <c r="R2261" s="212">
        <f t="shared" si="115"/>
        <v>22926679</v>
      </c>
      <c r="S2261" s="212">
        <f>Dane_baza!BU2250</f>
        <v>14415619.33</v>
      </c>
      <c r="T2261" s="212">
        <f>Dane_baza!BV2250</f>
        <v>30758.99</v>
      </c>
      <c r="U2261" s="212">
        <f>Dane_baza!BW2250</f>
        <v>9980300.6785028651</v>
      </c>
      <c r="V2261" s="212">
        <f t="shared" si="113"/>
        <v>24426678.998502865</v>
      </c>
      <c r="W2261" s="161">
        <f t="shared" si="114"/>
        <v>1499999.9985028654</v>
      </c>
      <c r="AA2261" s="36"/>
    </row>
    <row r="2262" spans="1:27" ht="14.45" x14ac:dyDescent="0.3">
      <c r="A2262" s="197" t="s">
        <v>1164</v>
      </c>
      <c r="B2262" s="197" t="s">
        <v>181</v>
      </c>
      <c r="C2262" s="197" t="s">
        <v>37</v>
      </c>
      <c r="D2262" s="197" t="s">
        <v>36</v>
      </c>
      <c r="E2262" s="197" t="s">
        <v>31</v>
      </c>
      <c r="F2262" s="195" t="s">
        <v>5143</v>
      </c>
      <c r="G2262" s="195" t="s">
        <v>2112</v>
      </c>
      <c r="H2262" s="161">
        <f>Dane_baza!AR2251</f>
        <v>2924762</v>
      </c>
      <c r="I2262" s="161">
        <f>Dane_baza!AS2251</f>
        <v>154170</v>
      </c>
      <c r="J2262" s="161">
        <f>Dane_baza!BX2251</f>
        <v>196976</v>
      </c>
      <c r="K2262" s="161">
        <f>Dane_baza!AT2251</f>
        <v>3985790</v>
      </c>
      <c r="L2262" s="161">
        <f>Dane_baza!AU2251</f>
        <v>26518</v>
      </c>
      <c r="M2262" s="161">
        <f>Dane_baza!AV2251</f>
        <v>355893</v>
      </c>
      <c r="N2262" s="161">
        <f>Dane_baza!AY2251</f>
        <v>9130800</v>
      </c>
      <c r="O2262" s="161">
        <f>Dane_baza!AZ2251</f>
        <v>210855</v>
      </c>
      <c r="P2262" s="161">
        <f>Dane_baza!AW2251</f>
        <v>0</v>
      </c>
      <c r="Q2262" s="161">
        <f>Dane_baza!AX2251</f>
        <v>0</v>
      </c>
      <c r="R2262" s="212">
        <f t="shared" si="115"/>
        <v>16985764</v>
      </c>
      <c r="S2262" s="212">
        <f>Dane_baza!BU2251</f>
        <v>8689703.6400000006</v>
      </c>
      <c r="T2262" s="212">
        <f>Dane_baza!BV2251</f>
        <v>181572.03</v>
      </c>
      <c r="U2262" s="212">
        <f>Dane_baza!BW2251</f>
        <v>10152780.01</v>
      </c>
      <c r="V2262" s="212">
        <f t="shared" si="113"/>
        <v>19024055.68</v>
      </c>
      <c r="W2262" s="161">
        <f t="shared" si="114"/>
        <v>2038291.6799999997</v>
      </c>
      <c r="AA2262" s="36"/>
    </row>
    <row r="2263" spans="1:27" ht="14.45" x14ac:dyDescent="0.3">
      <c r="A2263" s="197" t="s">
        <v>1164</v>
      </c>
      <c r="B2263" s="197" t="s">
        <v>181</v>
      </c>
      <c r="C2263" s="197" t="s">
        <v>39</v>
      </c>
      <c r="D2263" s="197" t="s">
        <v>36</v>
      </c>
      <c r="E2263" s="197" t="s">
        <v>31</v>
      </c>
      <c r="F2263" s="195" t="s">
        <v>5144</v>
      </c>
      <c r="G2263" s="195" t="s">
        <v>2113</v>
      </c>
      <c r="H2263" s="161">
        <f>Dane_baza!AR2252</f>
        <v>4167414</v>
      </c>
      <c r="I2263" s="161">
        <f>Dane_baza!AS2252</f>
        <v>35424</v>
      </c>
      <c r="J2263" s="161">
        <f>Dane_baza!BX2252</f>
        <v>262530</v>
      </c>
      <c r="K2263" s="161">
        <f>Dane_baza!AT2252</f>
        <v>5011919</v>
      </c>
      <c r="L2263" s="161">
        <f>Dane_baza!AU2252</f>
        <v>109620</v>
      </c>
      <c r="M2263" s="161">
        <f>Dane_baza!AV2252</f>
        <v>1488129</v>
      </c>
      <c r="N2263" s="161">
        <f>Dane_baza!AY2252</f>
        <v>6951228</v>
      </c>
      <c r="O2263" s="161">
        <f>Dane_baza!AZ2252</f>
        <v>201123</v>
      </c>
      <c r="P2263" s="161">
        <f>Dane_baza!AW2252</f>
        <v>0</v>
      </c>
      <c r="Q2263" s="161">
        <f>Dane_baza!AX2252</f>
        <v>0</v>
      </c>
      <c r="R2263" s="212">
        <f t="shared" si="115"/>
        <v>18227387</v>
      </c>
      <c r="S2263" s="212">
        <f>Dane_baza!BU2252</f>
        <v>12027820.59</v>
      </c>
      <c r="T2263" s="212">
        <f>Dane_baza!BV2252</f>
        <v>37672.910000000003</v>
      </c>
      <c r="U2263" s="212">
        <f>Dane_baza!BW2252</f>
        <v>7661893.0999999987</v>
      </c>
      <c r="V2263" s="212">
        <f t="shared" si="113"/>
        <v>19727386.599999998</v>
      </c>
      <c r="W2263" s="161">
        <f t="shared" si="114"/>
        <v>1499999.5999999978</v>
      </c>
      <c r="AA2263" s="36"/>
    </row>
    <row r="2264" spans="1:27" ht="14.45" x14ac:dyDescent="0.3">
      <c r="A2264" s="197" t="s">
        <v>1164</v>
      </c>
      <c r="B2264" s="197" t="s">
        <v>181</v>
      </c>
      <c r="C2264" s="197" t="s">
        <v>42</v>
      </c>
      <c r="D2264" s="197" t="s">
        <v>36</v>
      </c>
      <c r="E2264" s="197" t="s">
        <v>31</v>
      </c>
      <c r="F2264" s="195" t="s">
        <v>5145</v>
      </c>
      <c r="G2264" s="195" t="s">
        <v>2114</v>
      </c>
      <c r="H2264" s="161">
        <f>Dane_baza!AR2253</f>
        <v>2374352</v>
      </c>
      <c r="I2264" s="161">
        <f>Dane_baza!AS2253</f>
        <v>29495</v>
      </c>
      <c r="J2264" s="161">
        <f>Dane_baza!BX2253</f>
        <v>115652</v>
      </c>
      <c r="K2264" s="161">
        <f>Dane_baza!AT2253</f>
        <v>0</v>
      </c>
      <c r="L2264" s="161">
        <f>Dane_baza!AU2253</f>
        <v>0</v>
      </c>
      <c r="M2264" s="161">
        <f>Dane_baza!AV2253</f>
        <v>3008544</v>
      </c>
      <c r="N2264" s="161">
        <f>Dane_baza!AY2253</f>
        <v>3314237</v>
      </c>
      <c r="O2264" s="161">
        <f>Dane_baza!AZ2253</f>
        <v>108671</v>
      </c>
      <c r="P2264" s="161">
        <f>Dane_baza!AW2253</f>
        <v>0</v>
      </c>
      <c r="Q2264" s="161">
        <f>Dane_baza!AX2253</f>
        <v>-50634</v>
      </c>
      <c r="R2264" s="212">
        <f t="shared" si="115"/>
        <v>8900317</v>
      </c>
      <c r="S2264" s="212">
        <f>Dane_baza!BU2253</f>
        <v>6211891.2999999998</v>
      </c>
      <c r="T2264" s="212">
        <f>Dane_baza!BV2253</f>
        <v>41861.17</v>
      </c>
      <c r="U2264" s="212">
        <f>Dane_baza!BW2253</f>
        <v>3536596.2297907309</v>
      </c>
      <c r="V2264" s="212">
        <f t="shared" si="113"/>
        <v>9790348.6997907311</v>
      </c>
      <c r="W2264" s="161">
        <f t="shared" si="114"/>
        <v>890031.69979073107</v>
      </c>
      <c r="AA2264" s="36"/>
    </row>
    <row r="2265" spans="1:27" ht="14.45" x14ac:dyDescent="0.3">
      <c r="A2265" s="197" t="s">
        <v>1164</v>
      </c>
      <c r="B2265" s="197" t="s">
        <v>181</v>
      </c>
      <c r="C2265" s="197" t="s">
        <v>44</v>
      </c>
      <c r="D2265" s="197" t="s">
        <v>36</v>
      </c>
      <c r="E2265" s="197" t="s">
        <v>31</v>
      </c>
      <c r="F2265" s="195" t="s">
        <v>5146</v>
      </c>
      <c r="G2265" s="195" t="s">
        <v>2110</v>
      </c>
      <c r="H2265" s="161">
        <f>Dane_baza!AR2254</f>
        <v>13003608</v>
      </c>
      <c r="I2265" s="161">
        <f>Dane_baza!AS2254</f>
        <v>464859</v>
      </c>
      <c r="J2265" s="161">
        <f>Dane_baza!BX2254</f>
        <v>552819</v>
      </c>
      <c r="K2265" s="161">
        <f>Dane_baza!AT2254</f>
        <v>6599014</v>
      </c>
      <c r="L2265" s="161">
        <f>Dane_baza!AU2254</f>
        <v>0</v>
      </c>
      <c r="M2265" s="161">
        <f>Dane_baza!AV2254</f>
        <v>467546</v>
      </c>
      <c r="N2265" s="161">
        <f>Dane_baza!AY2254</f>
        <v>18714832</v>
      </c>
      <c r="O2265" s="161">
        <f>Dane_baza!AZ2254</f>
        <v>381161</v>
      </c>
      <c r="P2265" s="161">
        <f>Dane_baza!AW2254</f>
        <v>0</v>
      </c>
      <c r="Q2265" s="161">
        <f>Dane_baza!AX2254</f>
        <v>0</v>
      </c>
      <c r="R2265" s="212">
        <f t="shared" si="115"/>
        <v>40183839</v>
      </c>
      <c r="S2265" s="212">
        <f>Dane_baza!BU2254</f>
        <v>27957476.5</v>
      </c>
      <c r="T2265" s="212">
        <f>Dane_baza!BV2254</f>
        <v>661083.97</v>
      </c>
      <c r="U2265" s="212">
        <f>Dane_baza!BW2254</f>
        <v>14065278.534200856</v>
      </c>
      <c r="V2265" s="212">
        <f t="shared" si="113"/>
        <v>42683839.004200853</v>
      </c>
      <c r="W2265" s="161">
        <f t="shared" si="114"/>
        <v>2500000.0042008534</v>
      </c>
      <c r="AA2265" s="36"/>
    </row>
    <row r="2266" spans="1:27" ht="14.45" x14ac:dyDescent="0.3">
      <c r="A2266" s="197" t="s">
        <v>1164</v>
      </c>
      <c r="B2266" s="197" t="s">
        <v>181</v>
      </c>
      <c r="C2266" s="197" t="s">
        <v>51</v>
      </c>
      <c r="D2266" s="197" t="s">
        <v>36</v>
      </c>
      <c r="E2266" s="197" t="s">
        <v>31</v>
      </c>
      <c r="F2266" s="195" t="s">
        <v>5147</v>
      </c>
      <c r="G2266" s="195" t="s">
        <v>2115</v>
      </c>
      <c r="H2266" s="161">
        <f>Dane_baza!AR2255</f>
        <v>13606268</v>
      </c>
      <c r="I2266" s="161">
        <f>Dane_baza!AS2255</f>
        <v>1294705</v>
      </c>
      <c r="J2266" s="161">
        <f>Dane_baza!BX2255</f>
        <v>548483</v>
      </c>
      <c r="K2266" s="161">
        <f>Dane_baza!AT2255</f>
        <v>2668597</v>
      </c>
      <c r="L2266" s="161">
        <f>Dane_baza!AU2255</f>
        <v>75300</v>
      </c>
      <c r="M2266" s="161">
        <f>Dane_baza!AV2255</f>
        <v>558200</v>
      </c>
      <c r="N2266" s="161">
        <f>Dane_baza!AY2255</f>
        <v>15324417</v>
      </c>
      <c r="O2266" s="161">
        <f>Dane_baza!AZ2255</f>
        <v>418466</v>
      </c>
      <c r="P2266" s="161">
        <f>Dane_baza!AW2255</f>
        <v>0</v>
      </c>
      <c r="Q2266" s="161">
        <f>Dane_baza!AX2255</f>
        <v>0</v>
      </c>
      <c r="R2266" s="212">
        <f t="shared" si="115"/>
        <v>34494436</v>
      </c>
      <c r="S2266" s="212">
        <f>Dane_baza!BU2255</f>
        <v>32174112.800000001</v>
      </c>
      <c r="T2266" s="212">
        <f>Dane_baza!BV2255</f>
        <v>1978693.2</v>
      </c>
      <c r="U2266" s="212">
        <f>Dane_baza!BW2255</f>
        <v>2841629.6400000006</v>
      </c>
      <c r="V2266" s="212">
        <f t="shared" si="113"/>
        <v>36994435.640000001</v>
      </c>
      <c r="W2266" s="161">
        <f t="shared" si="114"/>
        <v>2499999.6400000006</v>
      </c>
      <c r="AA2266" s="36"/>
    </row>
    <row r="2267" spans="1:27" ht="14.45" x14ac:dyDescent="0.3">
      <c r="A2267" s="197" t="s">
        <v>1164</v>
      </c>
      <c r="B2267" s="197" t="s">
        <v>181</v>
      </c>
      <c r="C2267" s="197" t="s">
        <v>75</v>
      </c>
      <c r="D2267" s="197" t="s">
        <v>40</v>
      </c>
      <c r="E2267" s="197" t="s">
        <v>31</v>
      </c>
      <c r="F2267" s="195" t="s">
        <v>5148</v>
      </c>
      <c r="G2267" s="195" t="s">
        <v>2116</v>
      </c>
      <c r="H2267" s="161">
        <f>Dane_baza!AR2256</f>
        <v>8650838</v>
      </c>
      <c r="I2267" s="161">
        <f>Dane_baza!AS2256</f>
        <v>130334</v>
      </c>
      <c r="J2267" s="161">
        <f>Dane_baza!BX2256</f>
        <v>466966</v>
      </c>
      <c r="K2267" s="161">
        <f>Dane_baza!AT2256</f>
        <v>10124546</v>
      </c>
      <c r="L2267" s="161">
        <f>Dane_baza!AU2256</f>
        <v>387816</v>
      </c>
      <c r="M2267" s="161">
        <f>Dane_baza!AV2256</f>
        <v>537768</v>
      </c>
      <c r="N2267" s="161">
        <f>Dane_baza!AY2256</f>
        <v>15821815</v>
      </c>
      <c r="O2267" s="161">
        <f>Dane_baza!AZ2256</f>
        <v>444417</v>
      </c>
      <c r="P2267" s="161">
        <f>Dane_baza!AW2256</f>
        <v>0</v>
      </c>
      <c r="Q2267" s="161">
        <f>Dane_baza!AX2256</f>
        <v>0</v>
      </c>
      <c r="R2267" s="212">
        <f t="shared" si="115"/>
        <v>36564500</v>
      </c>
      <c r="S2267" s="212">
        <f>Dane_baza!BU2256</f>
        <v>22204529.25</v>
      </c>
      <c r="T2267" s="212">
        <f>Dane_baza!BV2256</f>
        <v>199677.3</v>
      </c>
      <c r="U2267" s="212">
        <f>Dane_baza!BW2256</f>
        <v>16660293.448261512</v>
      </c>
      <c r="V2267" s="212">
        <f t="shared" si="113"/>
        <v>39064499.998261511</v>
      </c>
      <c r="W2267" s="161">
        <f t="shared" si="114"/>
        <v>2499999.9982615113</v>
      </c>
      <c r="AA2267" s="36"/>
    </row>
    <row r="2268" spans="1:27" ht="14.45" x14ac:dyDescent="0.3">
      <c r="A2268" s="197" t="s">
        <v>1164</v>
      </c>
      <c r="B2268" s="197" t="s">
        <v>191</v>
      </c>
      <c r="C2268" s="197" t="s">
        <v>33</v>
      </c>
      <c r="D2268" s="197" t="s">
        <v>34</v>
      </c>
      <c r="E2268" s="197" t="s">
        <v>31</v>
      </c>
      <c r="F2268" s="195" t="s">
        <v>5149</v>
      </c>
      <c r="G2268" s="195" t="s">
        <v>2117</v>
      </c>
      <c r="H2268" s="161">
        <f>Dane_baza!AR2257</f>
        <v>2767045</v>
      </c>
      <c r="I2268" s="161">
        <f>Dane_baza!AS2257</f>
        <v>80140</v>
      </c>
      <c r="J2268" s="161">
        <f>Dane_baza!BX2257</f>
        <v>122311</v>
      </c>
      <c r="K2268" s="161">
        <f>Dane_baza!AT2257</f>
        <v>1833887</v>
      </c>
      <c r="L2268" s="161">
        <f>Dane_baza!AU2257</f>
        <v>0</v>
      </c>
      <c r="M2268" s="161">
        <f>Dane_baza!AV2257</f>
        <v>255069</v>
      </c>
      <c r="N2268" s="161">
        <f>Dane_baza!AY2257</f>
        <v>6451977</v>
      </c>
      <c r="O2268" s="161">
        <f>Dane_baza!AZ2257</f>
        <v>128135</v>
      </c>
      <c r="P2268" s="161">
        <f>Dane_baza!AW2257</f>
        <v>0</v>
      </c>
      <c r="Q2268" s="161">
        <f>Dane_baza!AX2257</f>
        <v>0</v>
      </c>
      <c r="R2268" s="212">
        <f t="shared" si="115"/>
        <v>11638564</v>
      </c>
      <c r="S2268" s="212">
        <f>Dane_baza!BU2257</f>
        <v>7690570.7300000004</v>
      </c>
      <c r="T2268" s="212">
        <f>Dane_baza!BV2257</f>
        <v>76187.02</v>
      </c>
      <c r="U2268" s="212">
        <f>Dane_baza!BW2257</f>
        <v>5033335.12</v>
      </c>
      <c r="V2268" s="212">
        <f t="shared" si="113"/>
        <v>12800092.870000001</v>
      </c>
      <c r="W2268" s="161">
        <f t="shared" si="114"/>
        <v>1161528.870000001</v>
      </c>
      <c r="AA2268" s="36"/>
    </row>
    <row r="2269" spans="1:27" ht="14.45" x14ac:dyDescent="0.3">
      <c r="A2269" s="197" t="s">
        <v>1164</v>
      </c>
      <c r="B2269" s="197" t="s">
        <v>191</v>
      </c>
      <c r="C2269" s="197" t="s">
        <v>32</v>
      </c>
      <c r="D2269" s="197" t="s">
        <v>36</v>
      </c>
      <c r="E2269" s="197" t="s">
        <v>31</v>
      </c>
      <c r="F2269" s="195" t="s">
        <v>5150</v>
      </c>
      <c r="G2269" s="195" t="s">
        <v>2118</v>
      </c>
      <c r="H2269" s="161">
        <f>Dane_baza!AR2258</f>
        <v>9626196</v>
      </c>
      <c r="I2269" s="161">
        <f>Dane_baza!AS2258</f>
        <v>1038071</v>
      </c>
      <c r="J2269" s="161">
        <f>Dane_baza!BX2258</f>
        <v>507755</v>
      </c>
      <c r="K2269" s="161">
        <f>Dane_baza!AT2258</f>
        <v>6418935</v>
      </c>
      <c r="L2269" s="161">
        <f>Dane_baza!AU2258</f>
        <v>0</v>
      </c>
      <c r="M2269" s="161">
        <f>Dane_baza!AV2258</f>
        <v>489835</v>
      </c>
      <c r="N2269" s="161">
        <f>Dane_baza!AY2258</f>
        <v>14553849</v>
      </c>
      <c r="O2269" s="161">
        <f>Dane_baza!AZ2258</f>
        <v>420088</v>
      </c>
      <c r="P2269" s="161">
        <f>Dane_baza!AW2258</f>
        <v>0</v>
      </c>
      <c r="Q2269" s="161">
        <f>Dane_baza!AX2258</f>
        <v>0</v>
      </c>
      <c r="R2269" s="212">
        <f t="shared" si="115"/>
        <v>33054729</v>
      </c>
      <c r="S2269" s="212">
        <f>Dane_baza!BU2258</f>
        <v>26987652.600000001</v>
      </c>
      <c r="T2269" s="212">
        <f>Dane_baza!BV2258</f>
        <v>707250.08</v>
      </c>
      <c r="U2269" s="212">
        <f>Dane_baza!BW2258</f>
        <v>7859825.9200000009</v>
      </c>
      <c r="V2269" s="212">
        <f t="shared" si="113"/>
        <v>35554728.600000001</v>
      </c>
      <c r="W2269" s="161">
        <f t="shared" si="114"/>
        <v>2499999.6000000015</v>
      </c>
      <c r="AA2269" s="36"/>
    </row>
    <row r="2270" spans="1:27" ht="14.45" x14ac:dyDescent="0.3">
      <c r="A2270" s="197" t="s">
        <v>1164</v>
      </c>
      <c r="B2270" s="197" t="s">
        <v>191</v>
      </c>
      <c r="C2270" s="197" t="s">
        <v>37</v>
      </c>
      <c r="D2270" s="197" t="s">
        <v>36</v>
      </c>
      <c r="E2270" s="197" t="s">
        <v>31</v>
      </c>
      <c r="F2270" s="195" t="s">
        <v>5151</v>
      </c>
      <c r="G2270" s="195" t="s">
        <v>2119</v>
      </c>
      <c r="H2270" s="161">
        <f>Dane_baza!AR2259</f>
        <v>14303465</v>
      </c>
      <c r="I2270" s="161">
        <f>Dane_baza!AS2259</f>
        <v>720180</v>
      </c>
      <c r="J2270" s="161">
        <f>Dane_baza!BX2259</f>
        <v>534306</v>
      </c>
      <c r="K2270" s="161">
        <f>Dane_baza!AT2259</f>
        <v>3380095</v>
      </c>
      <c r="L2270" s="161">
        <f>Dane_baza!AU2259</f>
        <v>57076</v>
      </c>
      <c r="M2270" s="161">
        <f>Dane_baza!AV2259</f>
        <v>522934</v>
      </c>
      <c r="N2270" s="161">
        <f>Dane_baza!AY2259</f>
        <v>19842537</v>
      </c>
      <c r="O2270" s="161">
        <f>Dane_baza!AZ2259</f>
        <v>562820</v>
      </c>
      <c r="P2270" s="161">
        <f>Dane_baza!AW2259</f>
        <v>0</v>
      </c>
      <c r="Q2270" s="161">
        <f>Dane_baza!AX2259</f>
        <v>0</v>
      </c>
      <c r="R2270" s="212">
        <f t="shared" si="115"/>
        <v>39923413</v>
      </c>
      <c r="S2270" s="212">
        <f>Dane_baza!BU2259</f>
        <v>33264304.670000002</v>
      </c>
      <c r="T2270" s="212">
        <f>Dane_baza!BV2259</f>
        <v>667093.69999999995</v>
      </c>
      <c r="U2270" s="212">
        <f>Dane_baza!BW2259</f>
        <v>8492014.6404653471</v>
      </c>
      <c r="V2270" s="212">
        <f t="shared" si="113"/>
        <v>42423413.010465354</v>
      </c>
      <c r="W2270" s="161">
        <f t="shared" si="114"/>
        <v>2500000.0104653537</v>
      </c>
      <c r="AA2270" s="36"/>
    </row>
    <row r="2271" spans="1:27" ht="14.45" x14ac:dyDescent="0.3">
      <c r="A2271" s="197" t="s">
        <v>1164</v>
      </c>
      <c r="B2271" s="197" t="s">
        <v>191</v>
      </c>
      <c r="C2271" s="197" t="s">
        <v>39</v>
      </c>
      <c r="D2271" s="197" t="s">
        <v>36</v>
      </c>
      <c r="E2271" s="197" t="s">
        <v>31</v>
      </c>
      <c r="F2271" s="195" t="s">
        <v>5152</v>
      </c>
      <c r="G2271" s="195" t="s">
        <v>2117</v>
      </c>
      <c r="H2271" s="161">
        <f>Dane_baza!AR2260</f>
        <v>3983291</v>
      </c>
      <c r="I2271" s="161">
        <f>Dane_baza!AS2260</f>
        <v>40175</v>
      </c>
      <c r="J2271" s="161">
        <f>Dane_baza!BX2260</f>
        <v>248970</v>
      </c>
      <c r="K2271" s="161">
        <f>Dane_baza!AT2260</f>
        <v>4981631</v>
      </c>
      <c r="L2271" s="161">
        <f>Dane_baza!AU2260</f>
        <v>0</v>
      </c>
      <c r="M2271" s="161">
        <f>Dane_baza!AV2260</f>
        <v>711677</v>
      </c>
      <c r="N2271" s="161">
        <f>Dane_baza!AY2260</f>
        <v>4953066</v>
      </c>
      <c r="O2271" s="161">
        <f>Dane_baza!AZ2260</f>
        <v>147598</v>
      </c>
      <c r="P2271" s="161">
        <f>Dane_baza!AW2260</f>
        <v>0</v>
      </c>
      <c r="Q2271" s="161">
        <f>Dane_baza!AX2260</f>
        <v>0</v>
      </c>
      <c r="R2271" s="212">
        <f t="shared" si="115"/>
        <v>15066408</v>
      </c>
      <c r="S2271" s="212">
        <f>Dane_baza!BU2260</f>
        <v>11626089.039999999</v>
      </c>
      <c r="T2271" s="212">
        <f>Dane_baza!BV2260</f>
        <v>33699.760000000002</v>
      </c>
      <c r="U2271" s="212">
        <f>Dane_baza!BW2260</f>
        <v>4906618.92</v>
      </c>
      <c r="V2271" s="212">
        <f t="shared" si="113"/>
        <v>16566407.719999999</v>
      </c>
      <c r="W2271" s="161">
        <f t="shared" si="114"/>
        <v>1499999.7199999988</v>
      </c>
      <c r="AA2271" s="36"/>
    </row>
    <row r="2272" spans="1:27" ht="14.45" x14ac:dyDescent="0.3">
      <c r="A2272" s="197" t="s">
        <v>1164</v>
      </c>
      <c r="B2272" s="197" t="s">
        <v>191</v>
      </c>
      <c r="C2272" s="197" t="s">
        <v>42</v>
      </c>
      <c r="D2272" s="197" t="s">
        <v>40</v>
      </c>
      <c r="E2272" s="197" t="s">
        <v>31</v>
      </c>
      <c r="F2272" s="195" t="s">
        <v>5153</v>
      </c>
      <c r="G2272" s="195" t="s">
        <v>2120</v>
      </c>
      <c r="H2272" s="161">
        <f>Dane_baza!AR2261</f>
        <v>4698408</v>
      </c>
      <c r="I2272" s="161">
        <f>Dane_baza!AS2261</f>
        <v>43020</v>
      </c>
      <c r="J2272" s="161">
        <f>Dane_baza!BX2261</f>
        <v>259454</v>
      </c>
      <c r="K2272" s="161">
        <f>Dane_baza!AT2261</f>
        <v>5323646</v>
      </c>
      <c r="L2272" s="161">
        <f>Dane_baza!AU2261</f>
        <v>0</v>
      </c>
      <c r="M2272" s="161">
        <f>Dane_baza!AV2261</f>
        <v>312627</v>
      </c>
      <c r="N2272" s="161">
        <f>Dane_baza!AY2261</f>
        <v>8117094</v>
      </c>
      <c r="O2272" s="161">
        <f>Dane_baza!AZ2261</f>
        <v>207611</v>
      </c>
      <c r="P2272" s="161">
        <f>Dane_baza!AW2261</f>
        <v>0</v>
      </c>
      <c r="Q2272" s="161">
        <f>Dane_baza!AX2261</f>
        <v>0</v>
      </c>
      <c r="R2272" s="212">
        <f t="shared" si="115"/>
        <v>18961860</v>
      </c>
      <c r="S2272" s="212">
        <f>Dane_baza!BU2261</f>
        <v>14118215.25</v>
      </c>
      <c r="T2272" s="212">
        <f>Dane_baza!BV2261</f>
        <v>31830.400000000001</v>
      </c>
      <c r="U2272" s="212">
        <f>Dane_baza!BW2261</f>
        <v>6311813.8699999982</v>
      </c>
      <c r="V2272" s="212">
        <f t="shared" si="113"/>
        <v>20461859.52</v>
      </c>
      <c r="W2272" s="161">
        <f t="shared" si="114"/>
        <v>1499999.5199999996</v>
      </c>
      <c r="AA2272" s="36"/>
    </row>
    <row r="2273" spans="1:27" ht="14.45" x14ac:dyDescent="0.3">
      <c r="A2273" s="197" t="s">
        <v>1164</v>
      </c>
      <c r="B2273" s="197" t="s">
        <v>191</v>
      </c>
      <c r="C2273" s="197" t="s">
        <v>44</v>
      </c>
      <c r="D2273" s="197" t="s">
        <v>40</v>
      </c>
      <c r="E2273" s="197" t="s">
        <v>31</v>
      </c>
      <c r="F2273" s="195" t="s">
        <v>5154</v>
      </c>
      <c r="G2273" s="195" t="s">
        <v>972</v>
      </c>
      <c r="H2273" s="161">
        <f>Dane_baza!AR2262</f>
        <v>19344665</v>
      </c>
      <c r="I2273" s="161">
        <f>Dane_baza!AS2262</f>
        <v>2248312</v>
      </c>
      <c r="J2273" s="161">
        <f>Dane_baza!BX2262</f>
        <v>672790</v>
      </c>
      <c r="K2273" s="161">
        <f>Dane_baza!AT2262</f>
        <v>2296055</v>
      </c>
      <c r="L2273" s="161">
        <f>Dane_baza!AU2262</f>
        <v>109395</v>
      </c>
      <c r="M2273" s="161">
        <f>Dane_baza!AV2262</f>
        <v>975665</v>
      </c>
      <c r="N2273" s="161">
        <f>Dane_baza!AY2262</f>
        <v>28676356</v>
      </c>
      <c r="O2273" s="161">
        <f>Dane_baza!AZ2262</f>
        <v>562820</v>
      </c>
      <c r="P2273" s="161">
        <f>Dane_baza!AW2262</f>
        <v>0</v>
      </c>
      <c r="Q2273" s="161">
        <f>Dane_baza!AX2262</f>
        <v>0</v>
      </c>
      <c r="R2273" s="212">
        <f t="shared" si="115"/>
        <v>54886058</v>
      </c>
      <c r="S2273" s="212">
        <f>Dane_baza!BU2262</f>
        <v>42526402.960000001</v>
      </c>
      <c r="T2273" s="212">
        <f>Dane_baza!BV2262</f>
        <v>3210249.31</v>
      </c>
      <c r="U2273" s="212">
        <f>Dane_baza!BW2262</f>
        <v>12149405.250000002</v>
      </c>
      <c r="V2273" s="212">
        <f t="shared" si="113"/>
        <v>57886057.520000003</v>
      </c>
      <c r="W2273" s="161">
        <f t="shared" si="114"/>
        <v>2999999.5200000033</v>
      </c>
      <c r="AA2273" s="36"/>
    </row>
    <row r="2274" spans="1:27" ht="14.45" x14ac:dyDescent="0.3">
      <c r="A2274" s="197" t="s">
        <v>1164</v>
      </c>
      <c r="B2274" s="197" t="s">
        <v>191</v>
      </c>
      <c r="C2274" s="197" t="s">
        <v>51</v>
      </c>
      <c r="D2274" s="197" t="s">
        <v>40</v>
      </c>
      <c r="E2274" s="197" t="s">
        <v>31</v>
      </c>
      <c r="F2274" s="195" t="s">
        <v>5155</v>
      </c>
      <c r="G2274" s="195" t="s">
        <v>2121</v>
      </c>
      <c r="H2274" s="161">
        <f>Dane_baza!AR2263</f>
        <v>49953872</v>
      </c>
      <c r="I2274" s="161">
        <f>Dane_baza!AS2263</f>
        <v>4192942</v>
      </c>
      <c r="J2274" s="161">
        <f>Dane_baza!BX2263</f>
        <v>1614387</v>
      </c>
      <c r="K2274" s="161">
        <f>Dane_baza!AT2263</f>
        <v>0</v>
      </c>
      <c r="L2274" s="161">
        <f>Dane_baza!AU2263</f>
        <v>882788</v>
      </c>
      <c r="M2274" s="161">
        <f>Dane_baza!AV2263</f>
        <v>1223593</v>
      </c>
      <c r="N2274" s="161">
        <f>Dane_baza!AY2263</f>
        <v>45849864</v>
      </c>
      <c r="O2274" s="161">
        <f>Dane_baza!AZ2263</f>
        <v>1523020</v>
      </c>
      <c r="P2274" s="161">
        <f>Dane_baza!AW2263</f>
        <v>0</v>
      </c>
      <c r="Q2274" s="161">
        <f>Dane_baza!AX2263</f>
        <v>0</v>
      </c>
      <c r="R2274" s="212">
        <f t="shared" si="115"/>
        <v>105240466</v>
      </c>
      <c r="S2274" s="212">
        <f>Dane_baza!BU2263</f>
        <v>109806184.75</v>
      </c>
      <c r="T2274" s="212">
        <f>Dane_baza!BV2263</f>
        <v>8063137.1699999999</v>
      </c>
      <c r="U2274" s="212">
        <f>Dane_baza!BW2263</f>
        <v>0</v>
      </c>
      <c r="V2274" s="212">
        <f t="shared" si="113"/>
        <v>117869321.92</v>
      </c>
      <c r="W2274" s="161">
        <f t="shared" si="114"/>
        <v>12628855.920000002</v>
      </c>
      <c r="AA2274" s="36"/>
    </row>
    <row r="2275" spans="1:27" ht="14.45" x14ac:dyDescent="0.3">
      <c r="A2275" s="197" t="s">
        <v>1164</v>
      </c>
      <c r="B2275" s="197" t="s">
        <v>191</v>
      </c>
      <c r="C2275" s="197" t="s">
        <v>75</v>
      </c>
      <c r="D2275" s="197" t="s">
        <v>40</v>
      </c>
      <c r="E2275" s="197" t="s">
        <v>31</v>
      </c>
      <c r="F2275" s="195" t="s">
        <v>5156</v>
      </c>
      <c r="G2275" s="195" t="s">
        <v>2122</v>
      </c>
      <c r="H2275" s="161">
        <f>Dane_baza!AR2264</f>
        <v>32045947</v>
      </c>
      <c r="I2275" s="161">
        <f>Dane_baza!AS2264</f>
        <v>6315683</v>
      </c>
      <c r="J2275" s="161">
        <f>Dane_baza!BX2264</f>
        <v>1008493</v>
      </c>
      <c r="K2275" s="161">
        <f>Dane_baza!AT2264</f>
        <v>4807499</v>
      </c>
      <c r="L2275" s="161">
        <f>Dane_baza!AU2264</f>
        <v>0</v>
      </c>
      <c r="M2275" s="161">
        <f>Dane_baza!AV2264</f>
        <v>960270</v>
      </c>
      <c r="N2275" s="161">
        <f>Dane_baza!AY2264</f>
        <v>27430280</v>
      </c>
      <c r="O2275" s="161">
        <f>Dane_baza!AZ2264</f>
        <v>969932</v>
      </c>
      <c r="P2275" s="161">
        <f>Dane_baza!AW2264</f>
        <v>0</v>
      </c>
      <c r="Q2275" s="161">
        <f>Dane_baza!AX2264</f>
        <v>0</v>
      </c>
      <c r="R2275" s="212">
        <f t="shared" si="115"/>
        <v>73538104</v>
      </c>
      <c r="S2275" s="212">
        <f>Dane_baza!BU2264</f>
        <v>74152515.329999998</v>
      </c>
      <c r="T2275" s="212">
        <f>Dane_baza!BV2264</f>
        <v>8210161.1500000004</v>
      </c>
      <c r="U2275" s="212">
        <f>Dane_baza!BW2264</f>
        <v>0</v>
      </c>
      <c r="V2275" s="212">
        <f t="shared" si="113"/>
        <v>82362676.480000004</v>
      </c>
      <c r="W2275" s="161">
        <f t="shared" si="114"/>
        <v>8824572.4800000042</v>
      </c>
      <c r="AA2275" s="36"/>
    </row>
    <row r="2276" spans="1:27" ht="14.45" x14ac:dyDescent="0.3">
      <c r="A2276" s="197" t="s">
        <v>1164</v>
      </c>
      <c r="B2276" s="197" t="s">
        <v>199</v>
      </c>
      <c r="C2276" s="197" t="s">
        <v>33</v>
      </c>
      <c r="D2276" s="197" t="s">
        <v>36</v>
      </c>
      <c r="E2276" s="197" t="s">
        <v>31</v>
      </c>
      <c r="F2276" s="195" t="s">
        <v>5157</v>
      </c>
      <c r="G2276" s="195" t="s">
        <v>2123</v>
      </c>
      <c r="H2276" s="161">
        <f>Dane_baza!AR2265</f>
        <v>4411279</v>
      </c>
      <c r="I2276" s="161">
        <f>Dane_baza!AS2265</f>
        <v>48376</v>
      </c>
      <c r="J2276" s="161">
        <f>Dane_baza!BX2265</f>
        <v>196329</v>
      </c>
      <c r="K2276" s="161">
        <f>Dane_baza!AT2265</f>
        <v>1368298</v>
      </c>
      <c r="L2276" s="161">
        <f>Dane_baza!AU2265</f>
        <v>0</v>
      </c>
      <c r="M2276" s="161">
        <f>Dane_baza!AV2265</f>
        <v>653580</v>
      </c>
      <c r="N2276" s="161">
        <f>Dane_baza!AY2265</f>
        <v>6229615</v>
      </c>
      <c r="O2276" s="161">
        <f>Dane_baza!AZ2265</f>
        <v>205989</v>
      </c>
      <c r="P2276" s="161">
        <f>Dane_baza!AW2265</f>
        <v>0</v>
      </c>
      <c r="Q2276" s="161">
        <f>Dane_baza!AX2265</f>
        <v>0</v>
      </c>
      <c r="R2276" s="212">
        <f t="shared" si="115"/>
        <v>13113466</v>
      </c>
      <c r="S2276" s="212">
        <f>Dane_baza!BU2265</f>
        <v>10054993.220000001</v>
      </c>
      <c r="T2276" s="212">
        <f>Dane_baza!BV2265</f>
        <v>127341.52</v>
      </c>
      <c r="U2276" s="212">
        <f>Dane_baza!BW2265</f>
        <v>3931131.26</v>
      </c>
      <c r="V2276" s="212">
        <f t="shared" si="113"/>
        <v>14113466</v>
      </c>
      <c r="W2276" s="161">
        <f t="shared" si="114"/>
        <v>1000000</v>
      </c>
      <c r="AA2276" s="36"/>
    </row>
    <row r="2277" spans="1:27" ht="14.45" x14ac:dyDescent="0.3">
      <c r="A2277" s="197" t="s">
        <v>1164</v>
      </c>
      <c r="B2277" s="197" t="s">
        <v>199</v>
      </c>
      <c r="C2277" s="197" t="s">
        <v>32</v>
      </c>
      <c r="D2277" s="197" t="s">
        <v>36</v>
      </c>
      <c r="E2277" s="197" t="s">
        <v>31</v>
      </c>
      <c r="F2277" s="195" t="s">
        <v>5158</v>
      </c>
      <c r="G2277" s="195" t="s">
        <v>2124</v>
      </c>
      <c r="H2277" s="161">
        <f>Dane_baza!AR2266</f>
        <v>9267998</v>
      </c>
      <c r="I2277" s="161">
        <f>Dane_baza!AS2266</f>
        <v>136768</v>
      </c>
      <c r="J2277" s="161">
        <f>Dane_baza!BX2266</f>
        <v>405216</v>
      </c>
      <c r="K2277" s="161">
        <f>Dane_baza!AT2266</f>
        <v>5502727</v>
      </c>
      <c r="L2277" s="161">
        <f>Dane_baza!AU2266</f>
        <v>0</v>
      </c>
      <c r="M2277" s="161">
        <f>Dane_baza!AV2266</f>
        <v>574694</v>
      </c>
      <c r="N2277" s="161">
        <f>Dane_baza!AY2266</f>
        <v>14033417</v>
      </c>
      <c r="O2277" s="161">
        <f>Dane_baza!AZ2266</f>
        <v>356831</v>
      </c>
      <c r="P2277" s="161">
        <f>Dane_baza!AW2266</f>
        <v>0</v>
      </c>
      <c r="Q2277" s="161">
        <f>Dane_baza!AX2266</f>
        <v>0</v>
      </c>
      <c r="R2277" s="212">
        <f t="shared" si="115"/>
        <v>30277651</v>
      </c>
      <c r="S2277" s="212">
        <f>Dane_baza!BU2266</f>
        <v>22880264.27</v>
      </c>
      <c r="T2277" s="212">
        <f>Dane_baza!BV2266</f>
        <v>121406.82</v>
      </c>
      <c r="U2277" s="212">
        <f>Dane_baza!BW2266</f>
        <v>9275979.8199999984</v>
      </c>
      <c r="V2277" s="212">
        <f t="shared" si="113"/>
        <v>32277650.909999996</v>
      </c>
      <c r="W2277" s="161">
        <f t="shared" si="114"/>
        <v>1999999.9099999964</v>
      </c>
      <c r="AA2277" s="36"/>
    </row>
    <row r="2278" spans="1:27" ht="14.45" x14ac:dyDescent="0.3">
      <c r="A2278" s="197" t="s">
        <v>1164</v>
      </c>
      <c r="B2278" s="197" t="s">
        <v>199</v>
      </c>
      <c r="C2278" s="197" t="s">
        <v>37</v>
      </c>
      <c r="D2278" s="197" t="s">
        <v>36</v>
      </c>
      <c r="E2278" s="197" t="s">
        <v>31</v>
      </c>
      <c r="F2278" s="195" t="s">
        <v>5159</v>
      </c>
      <c r="G2278" s="195" t="s">
        <v>2125</v>
      </c>
      <c r="H2278" s="161">
        <f>Dane_baza!AR2267</f>
        <v>9196213</v>
      </c>
      <c r="I2278" s="161">
        <f>Dane_baza!AS2267</f>
        <v>883645</v>
      </c>
      <c r="J2278" s="161">
        <f>Dane_baza!BX2267</f>
        <v>466231</v>
      </c>
      <c r="K2278" s="161">
        <f>Dane_baza!AT2267</f>
        <v>7041582</v>
      </c>
      <c r="L2278" s="161">
        <f>Dane_baza!AU2267</f>
        <v>39496</v>
      </c>
      <c r="M2278" s="161">
        <f>Dane_baza!AV2267</f>
        <v>350356</v>
      </c>
      <c r="N2278" s="161">
        <f>Dane_baza!AY2267</f>
        <v>16238198</v>
      </c>
      <c r="O2278" s="161">
        <f>Dane_baza!AZ2267</f>
        <v>452527</v>
      </c>
      <c r="P2278" s="161">
        <f>Dane_baza!AW2267</f>
        <v>0</v>
      </c>
      <c r="Q2278" s="161">
        <f>Dane_baza!AX2267</f>
        <v>0</v>
      </c>
      <c r="R2278" s="212">
        <f t="shared" si="115"/>
        <v>34668248</v>
      </c>
      <c r="S2278" s="212">
        <f>Dane_baza!BU2267</f>
        <v>24584932.050000001</v>
      </c>
      <c r="T2278" s="212">
        <f>Dane_baza!BV2267</f>
        <v>1290316.56</v>
      </c>
      <c r="U2278" s="212">
        <f>Dane_baza!BW2267</f>
        <v>11292999.388757974</v>
      </c>
      <c r="V2278" s="212">
        <f t="shared" si="113"/>
        <v>37168247.998757973</v>
      </c>
      <c r="W2278" s="161">
        <f t="shared" si="114"/>
        <v>2499999.9987579733</v>
      </c>
      <c r="AA2278" s="36"/>
    </row>
    <row r="2279" spans="1:27" ht="14.45" x14ac:dyDescent="0.3">
      <c r="A2279" s="197" t="s">
        <v>1164</v>
      </c>
      <c r="B2279" s="197" t="s">
        <v>199</v>
      </c>
      <c r="C2279" s="197" t="s">
        <v>39</v>
      </c>
      <c r="D2279" s="197" t="s">
        <v>40</v>
      </c>
      <c r="E2279" s="197" t="s">
        <v>31</v>
      </c>
      <c r="F2279" s="195" t="s">
        <v>5160</v>
      </c>
      <c r="G2279" s="195" t="s">
        <v>2126</v>
      </c>
      <c r="H2279" s="161">
        <f>Dane_baza!AR2268</f>
        <v>56027964</v>
      </c>
      <c r="I2279" s="161">
        <f>Dane_baza!AS2268</f>
        <v>8545843</v>
      </c>
      <c r="J2279" s="161">
        <f>Dane_baza!BX2268</f>
        <v>1676498</v>
      </c>
      <c r="K2279" s="161">
        <f>Dane_baza!AT2268</f>
        <v>0</v>
      </c>
      <c r="L2279" s="161">
        <f>Dane_baza!AU2268</f>
        <v>98009</v>
      </c>
      <c r="M2279" s="161">
        <f>Dane_baza!AV2268</f>
        <v>1374328</v>
      </c>
      <c r="N2279" s="161">
        <f>Dane_baza!AY2268</f>
        <v>52118059</v>
      </c>
      <c r="O2279" s="161">
        <f>Dane_baza!AZ2268</f>
        <v>2262634</v>
      </c>
      <c r="P2279" s="161">
        <f>Dane_baza!AW2268</f>
        <v>0</v>
      </c>
      <c r="Q2279" s="161">
        <f>Dane_baza!AX2268</f>
        <v>0</v>
      </c>
      <c r="R2279" s="212">
        <f t="shared" si="115"/>
        <v>122103335</v>
      </c>
      <c r="S2279" s="212">
        <f>Dane_baza!BU2268</f>
        <v>127541326.01000001</v>
      </c>
      <c r="T2279" s="212">
        <f>Dane_baza!BV2268</f>
        <v>8008853.2599999998</v>
      </c>
      <c r="U2279" s="212">
        <f>Dane_baza!BW2268</f>
        <v>0</v>
      </c>
      <c r="V2279" s="212">
        <f t="shared" si="113"/>
        <v>135550179.27000001</v>
      </c>
      <c r="W2279" s="161">
        <f t="shared" si="114"/>
        <v>13446844.270000011</v>
      </c>
      <c r="AA2279" s="36"/>
    </row>
    <row r="2280" spans="1:27" ht="14.45" x14ac:dyDescent="0.3">
      <c r="A2280" s="197" t="s">
        <v>1164</v>
      </c>
      <c r="B2280" s="197" t="s">
        <v>199</v>
      </c>
      <c r="C2280" s="197" t="s">
        <v>42</v>
      </c>
      <c r="D2280" s="197" t="s">
        <v>36</v>
      </c>
      <c r="E2280" s="197" t="s">
        <v>31</v>
      </c>
      <c r="F2280" s="195" t="s">
        <v>5161</v>
      </c>
      <c r="G2280" s="195" t="s">
        <v>2127</v>
      </c>
      <c r="H2280" s="161">
        <f>Dane_baza!AR2269</f>
        <v>12553244</v>
      </c>
      <c r="I2280" s="161">
        <f>Dane_baza!AS2269</f>
        <v>511132</v>
      </c>
      <c r="J2280" s="161">
        <f>Dane_baza!BX2269</f>
        <v>511349</v>
      </c>
      <c r="K2280" s="161">
        <f>Dane_baza!AT2269</f>
        <v>1688566</v>
      </c>
      <c r="L2280" s="161">
        <f>Dane_baza!AU2269</f>
        <v>57795</v>
      </c>
      <c r="M2280" s="161">
        <f>Dane_baza!AV2269</f>
        <v>401131</v>
      </c>
      <c r="N2280" s="161">
        <f>Dane_baza!AY2269</f>
        <v>14250751</v>
      </c>
      <c r="O2280" s="161">
        <f>Dane_baza!AZ2269</f>
        <v>434685</v>
      </c>
      <c r="P2280" s="161">
        <f>Dane_baza!AW2269</f>
        <v>0</v>
      </c>
      <c r="Q2280" s="161">
        <f>Dane_baza!AX2269</f>
        <v>0</v>
      </c>
      <c r="R2280" s="212">
        <f t="shared" si="115"/>
        <v>30408653</v>
      </c>
      <c r="S2280" s="212">
        <f>Dane_baza!BU2269</f>
        <v>24989225.02</v>
      </c>
      <c r="T2280" s="212">
        <f>Dane_baza!BV2269</f>
        <v>908946.7</v>
      </c>
      <c r="U2280" s="212">
        <f>Dane_baza!BW2269</f>
        <v>6510481.2599999988</v>
      </c>
      <c r="V2280" s="212">
        <f t="shared" si="113"/>
        <v>32408652.979999997</v>
      </c>
      <c r="W2280" s="161">
        <f t="shared" si="114"/>
        <v>1999999.9799999967</v>
      </c>
      <c r="AA2280" s="36"/>
    </row>
    <row r="2281" spans="1:27" ht="14.45" x14ac:dyDescent="0.3">
      <c r="A2281" s="197" t="s">
        <v>1164</v>
      </c>
      <c r="B2281" s="197" t="s">
        <v>206</v>
      </c>
      <c r="C2281" s="197" t="s">
        <v>33</v>
      </c>
      <c r="D2281" s="197" t="s">
        <v>36</v>
      </c>
      <c r="E2281" s="197" t="s">
        <v>31</v>
      </c>
      <c r="F2281" s="195" t="s">
        <v>5162</v>
      </c>
      <c r="G2281" s="195" t="s">
        <v>220</v>
      </c>
      <c r="H2281" s="161">
        <f>Dane_baza!AR2270</f>
        <v>4990276</v>
      </c>
      <c r="I2281" s="161">
        <f>Dane_baza!AS2270</f>
        <v>218948</v>
      </c>
      <c r="J2281" s="161">
        <f>Dane_baza!BX2270</f>
        <v>261026</v>
      </c>
      <c r="K2281" s="161">
        <f>Dane_baza!AT2270</f>
        <v>3923480</v>
      </c>
      <c r="L2281" s="161">
        <f>Dane_baza!AU2270</f>
        <v>61422</v>
      </c>
      <c r="M2281" s="161">
        <f>Dane_baza!AV2270</f>
        <v>667298</v>
      </c>
      <c r="N2281" s="161">
        <f>Dane_baza!AY2270</f>
        <v>10198688</v>
      </c>
      <c r="O2281" s="161">
        <f>Dane_baza!AZ2270</f>
        <v>214099</v>
      </c>
      <c r="P2281" s="161">
        <f>Dane_baza!AW2270</f>
        <v>0</v>
      </c>
      <c r="Q2281" s="161">
        <f>Dane_baza!AX2270</f>
        <v>0</v>
      </c>
      <c r="R2281" s="212">
        <f t="shared" si="115"/>
        <v>20535237</v>
      </c>
      <c r="S2281" s="212">
        <f>Dane_baza!BU2270</f>
        <v>14269042.390000001</v>
      </c>
      <c r="T2281" s="212">
        <f>Dane_baza!BV2270</f>
        <v>99416.38</v>
      </c>
      <c r="U2281" s="212">
        <f>Dane_baza!BW2270</f>
        <v>7666778.2271854412</v>
      </c>
      <c r="V2281" s="212">
        <f t="shared" si="113"/>
        <v>22035236.997185443</v>
      </c>
      <c r="W2281" s="161">
        <f t="shared" si="114"/>
        <v>1499999.9971854426</v>
      </c>
      <c r="AA2281" s="36"/>
    </row>
    <row r="2282" spans="1:27" ht="14.45" x14ac:dyDescent="0.3">
      <c r="A2282" s="197" t="s">
        <v>1164</v>
      </c>
      <c r="B2282" s="197" t="s">
        <v>206</v>
      </c>
      <c r="C2282" s="197" t="s">
        <v>32</v>
      </c>
      <c r="D2282" s="197" t="s">
        <v>40</v>
      </c>
      <c r="E2282" s="197" t="s">
        <v>31</v>
      </c>
      <c r="F2282" s="195" t="s">
        <v>5163</v>
      </c>
      <c r="G2282" s="195" t="s">
        <v>2128</v>
      </c>
      <c r="H2282" s="161">
        <f>Dane_baza!AR2271</f>
        <v>5770255</v>
      </c>
      <c r="I2282" s="161">
        <f>Dane_baza!AS2271</f>
        <v>209654</v>
      </c>
      <c r="J2282" s="161">
        <f>Dane_baza!BX2271</f>
        <v>322518</v>
      </c>
      <c r="K2282" s="161">
        <f>Dane_baza!AT2271</f>
        <v>4875713</v>
      </c>
      <c r="L2282" s="161">
        <f>Dane_baza!AU2271</f>
        <v>21274</v>
      </c>
      <c r="M2282" s="161">
        <f>Dane_baza!AV2271</f>
        <v>318758</v>
      </c>
      <c r="N2282" s="161">
        <f>Dane_baza!AY2271</f>
        <v>8360789</v>
      </c>
      <c r="O2282" s="161">
        <f>Dane_baza!AZ2271</f>
        <v>270867</v>
      </c>
      <c r="P2282" s="161">
        <f>Dane_baza!AW2271</f>
        <v>0</v>
      </c>
      <c r="Q2282" s="161">
        <f>Dane_baza!AX2271</f>
        <v>0</v>
      </c>
      <c r="R2282" s="212">
        <f t="shared" si="115"/>
        <v>20149828</v>
      </c>
      <c r="S2282" s="212">
        <f>Dane_baza!BU2271</f>
        <v>16123665.35</v>
      </c>
      <c r="T2282" s="212">
        <f>Dane_baza!BV2271</f>
        <v>143615.6</v>
      </c>
      <c r="U2282" s="212">
        <f>Dane_baza!BW2271</f>
        <v>5382547.0502034472</v>
      </c>
      <c r="V2282" s="212">
        <f t="shared" si="113"/>
        <v>21649828.000203446</v>
      </c>
      <c r="W2282" s="161">
        <f t="shared" si="114"/>
        <v>1500000.0002034456</v>
      </c>
      <c r="AA2282" s="36"/>
    </row>
    <row r="2283" spans="1:27" ht="14.45" x14ac:dyDescent="0.3">
      <c r="A2283" s="197" t="s">
        <v>1164</v>
      </c>
      <c r="B2283" s="197" t="s">
        <v>206</v>
      </c>
      <c r="C2283" s="197" t="s">
        <v>37</v>
      </c>
      <c r="D2283" s="197" t="s">
        <v>40</v>
      </c>
      <c r="E2283" s="197" t="s">
        <v>31</v>
      </c>
      <c r="F2283" s="195" t="s">
        <v>5164</v>
      </c>
      <c r="G2283" s="195" t="s">
        <v>2129</v>
      </c>
      <c r="H2283" s="161">
        <f>Dane_baza!AR2272</f>
        <v>9926651</v>
      </c>
      <c r="I2283" s="161">
        <f>Dane_baza!AS2272</f>
        <v>183563</v>
      </c>
      <c r="J2283" s="161">
        <f>Dane_baza!BX2272</f>
        <v>456162</v>
      </c>
      <c r="K2283" s="161">
        <f>Dane_baza!AT2272</f>
        <v>6351768</v>
      </c>
      <c r="L2283" s="161">
        <f>Dane_baza!AU2272</f>
        <v>0</v>
      </c>
      <c r="M2283" s="161">
        <f>Dane_baza!AV2272</f>
        <v>803964</v>
      </c>
      <c r="N2283" s="161">
        <f>Dane_baza!AY2272</f>
        <v>15870241</v>
      </c>
      <c r="O2283" s="161">
        <f>Dane_baza!AZ2272</f>
        <v>397380</v>
      </c>
      <c r="P2283" s="161">
        <f>Dane_baza!AW2272</f>
        <v>0</v>
      </c>
      <c r="Q2283" s="161">
        <f>Dane_baza!AX2272</f>
        <v>0</v>
      </c>
      <c r="R2283" s="212">
        <f t="shared" si="115"/>
        <v>33989729</v>
      </c>
      <c r="S2283" s="212">
        <f>Dane_baza!BU2272</f>
        <v>23649418.449999999</v>
      </c>
      <c r="T2283" s="212">
        <f>Dane_baza!BV2272</f>
        <v>146196.48000000001</v>
      </c>
      <c r="U2283" s="212">
        <f>Dane_baza!BW2272</f>
        <v>12694113.920000002</v>
      </c>
      <c r="V2283" s="212">
        <f t="shared" si="113"/>
        <v>36489728.850000001</v>
      </c>
      <c r="W2283" s="161">
        <f t="shared" si="114"/>
        <v>2499999.8500000015</v>
      </c>
      <c r="AA2283" s="36"/>
    </row>
    <row r="2284" spans="1:27" ht="14.45" x14ac:dyDescent="0.3">
      <c r="A2284" s="197" t="s">
        <v>1164</v>
      </c>
      <c r="B2284" s="197" t="s">
        <v>206</v>
      </c>
      <c r="C2284" s="197" t="s">
        <v>39</v>
      </c>
      <c r="D2284" s="197" t="s">
        <v>40</v>
      </c>
      <c r="E2284" s="197" t="s">
        <v>31</v>
      </c>
      <c r="F2284" s="195" t="s">
        <v>5165</v>
      </c>
      <c r="G2284" s="195" t="s">
        <v>2130</v>
      </c>
      <c r="H2284" s="161">
        <f>Dane_baza!AR2273</f>
        <v>66860775</v>
      </c>
      <c r="I2284" s="161">
        <f>Dane_baza!AS2273</f>
        <v>4652613</v>
      </c>
      <c r="J2284" s="161">
        <f>Dane_baza!BX2273</f>
        <v>2297923</v>
      </c>
      <c r="K2284" s="161">
        <f>Dane_baza!AT2273</f>
        <v>3057083</v>
      </c>
      <c r="L2284" s="161">
        <f>Dane_baza!AU2273</f>
        <v>1529561</v>
      </c>
      <c r="M2284" s="161">
        <f>Dane_baza!AV2273</f>
        <v>1865945</v>
      </c>
      <c r="N2284" s="161">
        <f>Dane_baza!AY2273</f>
        <v>76726573</v>
      </c>
      <c r="O2284" s="161">
        <f>Dane_baza!AZ2273</f>
        <v>2608112</v>
      </c>
      <c r="P2284" s="161">
        <f>Dane_baza!AW2273</f>
        <v>0</v>
      </c>
      <c r="Q2284" s="161">
        <f>Dane_baza!AX2273</f>
        <v>0</v>
      </c>
      <c r="R2284" s="212">
        <f t="shared" si="115"/>
        <v>159598585</v>
      </c>
      <c r="S2284" s="212">
        <f>Dane_baza!BU2273</f>
        <v>152379026.90000001</v>
      </c>
      <c r="T2284" s="212">
        <f>Dane_baza!BV2273</f>
        <v>3987508.26</v>
      </c>
      <c r="U2284" s="212">
        <f>Dane_baza!BW2273</f>
        <v>8232049.8418754851</v>
      </c>
      <c r="V2284" s="212">
        <f t="shared" si="113"/>
        <v>164598585.00187549</v>
      </c>
      <c r="W2284" s="161">
        <f t="shared" si="114"/>
        <v>5000000.00187549</v>
      </c>
      <c r="AA2284" s="36"/>
    </row>
    <row r="2285" spans="1:27" ht="14.45" x14ac:dyDescent="0.3">
      <c r="A2285" s="197" t="s">
        <v>1164</v>
      </c>
      <c r="B2285" s="197" t="s">
        <v>1140</v>
      </c>
      <c r="C2285" s="197" t="s">
        <v>33</v>
      </c>
      <c r="D2285" s="197" t="s">
        <v>34</v>
      </c>
      <c r="E2285" s="197" t="s">
        <v>31</v>
      </c>
      <c r="F2285" s="195" t="s">
        <v>5166</v>
      </c>
      <c r="G2285" s="195" t="s">
        <v>2131</v>
      </c>
      <c r="H2285" s="161">
        <f>Dane_baza!AR2274</f>
        <v>36500806</v>
      </c>
      <c r="I2285" s="161">
        <f>Dane_baza!AS2274</f>
        <v>2512014</v>
      </c>
      <c r="J2285" s="161">
        <f>Dane_baza!BX2274</f>
        <v>1295589</v>
      </c>
      <c r="K2285" s="161">
        <f>Dane_baza!AT2274</f>
        <v>546044</v>
      </c>
      <c r="L2285" s="161">
        <f>Dane_baza!AU2274</f>
        <v>420764</v>
      </c>
      <c r="M2285" s="161">
        <f>Dane_baza!AV2274</f>
        <v>1113737</v>
      </c>
      <c r="N2285" s="161">
        <f>Dane_baza!AY2274</f>
        <v>33162603</v>
      </c>
      <c r="O2285" s="161">
        <f>Dane_baza!AZ2274</f>
        <v>1445166</v>
      </c>
      <c r="P2285" s="161">
        <f>Dane_baza!AW2274</f>
        <v>0</v>
      </c>
      <c r="Q2285" s="161">
        <f>Dane_baza!AX2274</f>
        <v>0</v>
      </c>
      <c r="R2285" s="212">
        <f t="shared" si="115"/>
        <v>76996723</v>
      </c>
      <c r="S2285" s="212">
        <f>Dane_baza!BU2274</f>
        <v>84012855.760000005</v>
      </c>
      <c r="T2285" s="212">
        <f>Dane_baza!BV2274</f>
        <v>2223474</v>
      </c>
      <c r="U2285" s="212">
        <f>Dane_baza!BW2274</f>
        <v>0</v>
      </c>
      <c r="V2285" s="212">
        <f t="shared" si="113"/>
        <v>86236329.760000005</v>
      </c>
      <c r="W2285" s="161">
        <f t="shared" si="114"/>
        <v>9239606.7600000054</v>
      </c>
      <c r="AA2285" s="36"/>
    </row>
    <row r="2286" spans="1:27" ht="14.45" x14ac:dyDescent="0.3">
      <c r="A2286" s="197" t="s">
        <v>1164</v>
      </c>
      <c r="B2286" s="197" t="s">
        <v>1140</v>
      </c>
      <c r="C2286" s="197" t="s">
        <v>32</v>
      </c>
      <c r="D2286" s="197" t="s">
        <v>36</v>
      </c>
      <c r="E2286" s="197" t="s">
        <v>31</v>
      </c>
      <c r="F2286" s="195" t="s">
        <v>5167</v>
      </c>
      <c r="G2286" s="195" t="s">
        <v>2132</v>
      </c>
      <c r="H2286" s="161">
        <f>Dane_baza!AR2275</f>
        <v>6329949</v>
      </c>
      <c r="I2286" s="161">
        <f>Dane_baza!AS2275</f>
        <v>22978</v>
      </c>
      <c r="J2286" s="161">
        <f>Dane_baza!BX2275</f>
        <v>287076</v>
      </c>
      <c r="K2286" s="161">
        <f>Dane_baza!AT2275</f>
        <v>1769004</v>
      </c>
      <c r="L2286" s="161">
        <f>Dane_baza!AU2275</f>
        <v>0</v>
      </c>
      <c r="M2286" s="161">
        <f>Dane_baza!AV2275</f>
        <v>433493</v>
      </c>
      <c r="N2286" s="161">
        <f>Dane_baza!AY2275</f>
        <v>10331882</v>
      </c>
      <c r="O2286" s="161">
        <f>Dane_baza!AZ2275</f>
        <v>272489</v>
      </c>
      <c r="P2286" s="161">
        <f>Dane_baza!AW2275</f>
        <v>0</v>
      </c>
      <c r="Q2286" s="161">
        <f>Dane_baza!AX2275</f>
        <v>0</v>
      </c>
      <c r="R2286" s="212">
        <f t="shared" si="115"/>
        <v>19446871</v>
      </c>
      <c r="S2286" s="212">
        <f>Dane_baza!BU2275</f>
        <v>16472164.42</v>
      </c>
      <c r="T2286" s="212">
        <f>Dane_baza!BV2275</f>
        <v>2599.65</v>
      </c>
      <c r="U2286" s="212">
        <f>Dane_baza!BW2275</f>
        <v>4472106.9320779778</v>
      </c>
      <c r="V2286" s="212">
        <f t="shared" si="113"/>
        <v>20946871.002077978</v>
      </c>
      <c r="W2286" s="161">
        <f t="shared" si="114"/>
        <v>1500000.0020779781</v>
      </c>
      <c r="AA2286" s="36"/>
    </row>
    <row r="2287" spans="1:27" ht="14.45" x14ac:dyDescent="0.3">
      <c r="A2287" s="197" t="s">
        <v>1164</v>
      </c>
      <c r="B2287" s="197" t="s">
        <v>1140</v>
      </c>
      <c r="C2287" s="197" t="s">
        <v>37</v>
      </c>
      <c r="D2287" s="197" t="s">
        <v>40</v>
      </c>
      <c r="E2287" s="197" t="s">
        <v>31</v>
      </c>
      <c r="F2287" s="195" t="s">
        <v>5168</v>
      </c>
      <c r="G2287" s="195" t="s">
        <v>818</v>
      </c>
      <c r="H2287" s="161">
        <f>Dane_baza!AR2276</f>
        <v>4556314</v>
      </c>
      <c r="I2287" s="161">
        <f>Dane_baza!AS2276</f>
        <v>473508</v>
      </c>
      <c r="J2287" s="161">
        <f>Dane_baza!BX2276</f>
        <v>317165</v>
      </c>
      <c r="K2287" s="161">
        <f>Dane_baza!AT2276</f>
        <v>6953945</v>
      </c>
      <c r="L2287" s="161">
        <f>Dane_baza!AU2276</f>
        <v>288397</v>
      </c>
      <c r="M2287" s="161">
        <f>Dane_baza!AV2276</f>
        <v>852154</v>
      </c>
      <c r="N2287" s="161">
        <f>Dane_baza!AY2276</f>
        <v>8654688</v>
      </c>
      <c r="O2287" s="161">
        <f>Dane_baza!AZ2276</f>
        <v>184903</v>
      </c>
      <c r="P2287" s="161">
        <f>Dane_baza!AW2276</f>
        <v>0</v>
      </c>
      <c r="Q2287" s="161">
        <f>Dane_baza!AX2276</f>
        <v>0</v>
      </c>
      <c r="R2287" s="212">
        <f t="shared" si="115"/>
        <v>22281074</v>
      </c>
      <c r="S2287" s="212">
        <f>Dane_baza!BU2276</f>
        <v>14089238.529999999</v>
      </c>
      <c r="T2287" s="212">
        <f>Dane_baza!BV2276</f>
        <v>600671.26</v>
      </c>
      <c r="U2287" s="212">
        <f>Dane_baza!BW2276</f>
        <v>9091164.2044626176</v>
      </c>
      <c r="V2287" s="212">
        <f t="shared" si="113"/>
        <v>23781073.994462617</v>
      </c>
      <c r="W2287" s="161">
        <f t="shared" si="114"/>
        <v>1499999.9944626167</v>
      </c>
      <c r="AA2287" s="36"/>
    </row>
    <row r="2288" spans="1:27" ht="14.45" x14ac:dyDescent="0.3">
      <c r="A2288" s="197" t="s">
        <v>1164</v>
      </c>
      <c r="B2288" s="197" t="s">
        <v>1140</v>
      </c>
      <c r="C2288" s="197" t="s">
        <v>39</v>
      </c>
      <c r="D2288" s="197" t="s">
        <v>36</v>
      </c>
      <c r="E2288" s="197" t="s">
        <v>31</v>
      </c>
      <c r="F2288" s="195" t="s">
        <v>5169</v>
      </c>
      <c r="G2288" s="195" t="s">
        <v>2133</v>
      </c>
      <c r="H2288" s="161">
        <f>Dane_baza!AR2277</f>
        <v>4545645</v>
      </c>
      <c r="I2288" s="161">
        <f>Dane_baza!AS2277</f>
        <v>33179</v>
      </c>
      <c r="J2288" s="161">
        <f>Dane_baza!BX2277</f>
        <v>272455</v>
      </c>
      <c r="K2288" s="161">
        <f>Dane_baza!AT2277</f>
        <v>6759651</v>
      </c>
      <c r="L2288" s="161">
        <f>Dane_baza!AU2277</f>
        <v>0</v>
      </c>
      <c r="M2288" s="161">
        <f>Dane_baza!AV2277</f>
        <v>394412</v>
      </c>
      <c r="N2288" s="161">
        <f>Dane_baza!AY2277</f>
        <v>11450829</v>
      </c>
      <c r="O2288" s="161">
        <f>Dane_baza!AZ2277</f>
        <v>217343</v>
      </c>
      <c r="P2288" s="161">
        <f>Dane_baza!AW2277</f>
        <v>0</v>
      </c>
      <c r="Q2288" s="161">
        <f>Dane_baza!AX2277</f>
        <v>0</v>
      </c>
      <c r="R2288" s="212">
        <f t="shared" si="115"/>
        <v>23673514</v>
      </c>
      <c r="S2288" s="212">
        <f>Dane_baza!BU2277</f>
        <v>12133393.630000001</v>
      </c>
      <c r="T2288" s="212">
        <f>Dane_baza!BV2277</f>
        <v>14384.03</v>
      </c>
      <c r="U2288" s="212">
        <f>Dane_baza!BW2277</f>
        <v>13025736.340297259</v>
      </c>
      <c r="V2288" s="212">
        <f t="shared" si="113"/>
        <v>25173514.00029726</v>
      </c>
      <c r="W2288" s="161">
        <f t="shared" si="114"/>
        <v>1500000.0002972595</v>
      </c>
      <c r="AA2288" s="36"/>
    </row>
    <row r="2289" spans="1:27" ht="14.45" x14ac:dyDescent="0.3">
      <c r="A2289" s="197" t="s">
        <v>1164</v>
      </c>
      <c r="B2289" s="197" t="s">
        <v>1140</v>
      </c>
      <c r="C2289" s="197" t="s">
        <v>42</v>
      </c>
      <c r="D2289" s="197" t="s">
        <v>36</v>
      </c>
      <c r="E2289" s="197" t="s">
        <v>31</v>
      </c>
      <c r="F2289" s="195" t="s">
        <v>5170</v>
      </c>
      <c r="G2289" s="195" t="s">
        <v>2134</v>
      </c>
      <c r="H2289" s="161">
        <f>Dane_baza!AR2278</f>
        <v>5622189</v>
      </c>
      <c r="I2289" s="161">
        <f>Dane_baza!AS2278</f>
        <v>383174</v>
      </c>
      <c r="J2289" s="161">
        <f>Dane_baza!BX2278</f>
        <v>348361</v>
      </c>
      <c r="K2289" s="161">
        <f>Dane_baza!AT2278</f>
        <v>3405566</v>
      </c>
      <c r="L2289" s="161">
        <f>Dane_baza!AU2278</f>
        <v>16986</v>
      </c>
      <c r="M2289" s="161">
        <f>Dane_baza!AV2278</f>
        <v>867173</v>
      </c>
      <c r="N2289" s="161">
        <f>Dane_baza!AY2278</f>
        <v>12086878</v>
      </c>
      <c r="O2289" s="161">
        <f>Dane_baza!AZ2278</f>
        <v>287087</v>
      </c>
      <c r="P2289" s="161">
        <f>Dane_baza!AW2278</f>
        <v>0</v>
      </c>
      <c r="Q2289" s="161">
        <f>Dane_baza!AX2278</f>
        <v>0</v>
      </c>
      <c r="R2289" s="212">
        <f t="shared" si="115"/>
        <v>23017414</v>
      </c>
      <c r="S2289" s="212">
        <f>Dane_baza!BU2278</f>
        <v>16634159.42</v>
      </c>
      <c r="T2289" s="212">
        <f>Dane_baza!BV2278</f>
        <v>1141678.8799999999</v>
      </c>
      <c r="U2289" s="212">
        <f>Dane_baza!BW2278</f>
        <v>7241575.6984450966</v>
      </c>
      <c r="V2289" s="212">
        <f t="shared" si="113"/>
        <v>25017413.998445097</v>
      </c>
      <c r="W2289" s="161">
        <f t="shared" si="114"/>
        <v>1999999.9984450974</v>
      </c>
      <c r="AA2289" s="36"/>
    </row>
    <row r="2290" spans="1:27" ht="14.45" x14ac:dyDescent="0.3">
      <c r="A2290" s="197" t="s">
        <v>1164</v>
      </c>
      <c r="B2290" s="197" t="s">
        <v>1140</v>
      </c>
      <c r="C2290" s="197" t="s">
        <v>44</v>
      </c>
      <c r="D2290" s="197" t="s">
        <v>36</v>
      </c>
      <c r="E2290" s="197" t="s">
        <v>31</v>
      </c>
      <c r="F2290" s="195" t="s">
        <v>5171</v>
      </c>
      <c r="G2290" s="195" t="s">
        <v>2135</v>
      </c>
      <c r="H2290" s="161">
        <f>Dane_baza!AR2279</f>
        <v>4115869</v>
      </c>
      <c r="I2290" s="161">
        <f>Dane_baza!AS2279</f>
        <v>436853</v>
      </c>
      <c r="J2290" s="161">
        <f>Dane_baza!BX2279</f>
        <v>210460</v>
      </c>
      <c r="K2290" s="161">
        <f>Dane_baza!AT2279</f>
        <v>0</v>
      </c>
      <c r="L2290" s="161">
        <f>Dane_baza!AU2279</f>
        <v>216628</v>
      </c>
      <c r="M2290" s="161">
        <f>Dane_baza!AV2279</f>
        <v>706378</v>
      </c>
      <c r="N2290" s="161">
        <f>Dane_baza!AY2279</f>
        <v>9758537</v>
      </c>
      <c r="O2290" s="161">
        <f>Dane_baza!AZ2279</f>
        <v>231940</v>
      </c>
      <c r="P2290" s="161">
        <f>Dane_baza!AW2279</f>
        <v>0</v>
      </c>
      <c r="Q2290" s="161">
        <f>Dane_baza!AX2279</f>
        <v>-1080994</v>
      </c>
      <c r="R2290" s="212">
        <f t="shared" si="115"/>
        <v>14595671</v>
      </c>
      <c r="S2290" s="212">
        <f>Dane_baza!BU2279</f>
        <v>12458932.07</v>
      </c>
      <c r="T2290" s="212">
        <f>Dane_baza!BV2279</f>
        <v>235688.61</v>
      </c>
      <c r="U2290" s="212">
        <f>Dane_baza!BW2279</f>
        <v>3360617.4223728133</v>
      </c>
      <c r="V2290" s="212">
        <f t="shared" si="113"/>
        <v>16055238.102372814</v>
      </c>
      <c r="W2290" s="161">
        <f t="shared" si="114"/>
        <v>1459567.102372814</v>
      </c>
      <c r="AA2290" s="36"/>
    </row>
    <row r="2291" spans="1:27" ht="14.45" x14ac:dyDescent="0.3">
      <c r="A2291" s="197" t="s">
        <v>1164</v>
      </c>
      <c r="B2291" s="197" t="s">
        <v>1140</v>
      </c>
      <c r="C2291" s="197" t="s">
        <v>51</v>
      </c>
      <c r="D2291" s="197" t="s">
        <v>40</v>
      </c>
      <c r="E2291" s="197" t="s">
        <v>31</v>
      </c>
      <c r="F2291" s="195" t="s">
        <v>5172</v>
      </c>
      <c r="G2291" s="195" t="s">
        <v>2136</v>
      </c>
      <c r="H2291" s="161">
        <f>Dane_baza!AR2280</f>
        <v>8079406</v>
      </c>
      <c r="I2291" s="161">
        <f>Dane_baza!AS2280</f>
        <v>148967</v>
      </c>
      <c r="J2291" s="161">
        <f>Dane_baza!BX2280</f>
        <v>541830</v>
      </c>
      <c r="K2291" s="161">
        <f>Dane_baza!AT2280</f>
        <v>14853541</v>
      </c>
      <c r="L2291" s="161">
        <f>Dane_baza!AU2280</f>
        <v>893710</v>
      </c>
      <c r="M2291" s="161">
        <f>Dane_baza!AV2280</f>
        <v>905313</v>
      </c>
      <c r="N2291" s="161">
        <f>Dane_baza!AY2280</f>
        <v>15968118</v>
      </c>
      <c r="O2291" s="161">
        <f>Dane_baza!AZ2280</f>
        <v>413600</v>
      </c>
      <c r="P2291" s="161">
        <f>Dane_baza!AW2280</f>
        <v>0</v>
      </c>
      <c r="Q2291" s="161">
        <f>Dane_baza!AX2280</f>
        <v>0</v>
      </c>
      <c r="R2291" s="212">
        <f t="shared" si="115"/>
        <v>41804485</v>
      </c>
      <c r="S2291" s="212">
        <f>Dane_baza!BU2280</f>
        <v>24761418.379999999</v>
      </c>
      <c r="T2291" s="212">
        <f>Dane_baza!BV2280</f>
        <v>464229.82</v>
      </c>
      <c r="U2291" s="212">
        <f>Dane_baza!BW2280</f>
        <v>19578836.796801556</v>
      </c>
      <c r="V2291" s="212">
        <f t="shared" si="113"/>
        <v>44804484.996801555</v>
      </c>
      <c r="W2291" s="161">
        <f t="shared" si="114"/>
        <v>2999999.9968015552</v>
      </c>
      <c r="AA2291" s="36"/>
    </row>
    <row r="2292" spans="1:27" ht="14.45" x14ac:dyDescent="0.3">
      <c r="A2292" s="197" t="s">
        <v>1164</v>
      </c>
      <c r="B2292" s="197" t="s">
        <v>1140</v>
      </c>
      <c r="C2292" s="197" t="s">
        <v>75</v>
      </c>
      <c r="D2292" s="197" t="s">
        <v>36</v>
      </c>
      <c r="E2292" s="197" t="s">
        <v>31</v>
      </c>
      <c r="F2292" s="195" t="s">
        <v>5173</v>
      </c>
      <c r="G2292" s="195" t="s">
        <v>2131</v>
      </c>
      <c r="H2292" s="161">
        <f>Dane_baza!AR2281</f>
        <v>14165350</v>
      </c>
      <c r="I2292" s="161">
        <f>Dane_baza!AS2281</f>
        <v>235320</v>
      </c>
      <c r="J2292" s="161">
        <f>Dane_baza!BX2281</f>
        <v>584296</v>
      </c>
      <c r="K2292" s="161">
        <f>Dane_baza!AT2281</f>
        <v>4762529</v>
      </c>
      <c r="L2292" s="161">
        <f>Dane_baza!AU2281</f>
        <v>0</v>
      </c>
      <c r="M2292" s="161">
        <f>Dane_baza!AV2281</f>
        <v>1025638</v>
      </c>
      <c r="N2292" s="161">
        <f>Dane_baza!AY2281</f>
        <v>19609664</v>
      </c>
      <c r="O2292" s="161">
        <f>Dane_baza!AZ2281</f>
        <v>433063</v>
      </c>
      <c r="P2292" s="161">
        <f>Dane_baza!AW2281</f>
        <v>0</v>
      </c>
      <c r="Q2292" s="161">
        <f>Dane_baza!AX2281</f>
        <v>0</v>
      </c>
      <c r="R2292" s="212">
        <f t="shared" si="115"/>
        <v>40815860</v>
      </c>
      <c r="S2292" s="212">
        <f>Dane_baza!BU2281</f>
        <v>32751212.140000001</v>
      </c>
      <c r="T2292" s="212">
        <f>Dane_baza!BV2281</f>
        <v>303569.33</v>
      </c>
      <c r="U2292" s="212">
        <f>Dane_baza!BW2281</f>
        <v>10761078.530431224</v>
      </c>
      <c r="V2292" s="212">
        <f t="shared" si="113"/>
        <v>43815860.000431225</v>
      </c>
      <c r="W2292" s="161">
        <f t="shared" si="114"/>
        <v>3000000.0004312247</v>
      </c>
      <c r="AA2292" s="36"/>
    </row>
    <row r="2293" spans="1:27" ht="14.45" x14ac:dyDescent="0.3">
      <c r="A2293" s="197" t="s">
        <v>1164</v>
      </c>
      <c r="B2293" s="197" t="s">
        <v>1140</v>
      </c>
      <c r="C2293" s="197" t="s">
        <v>77</v>
      </c>
      <c r="D2293" s="197" t="s">
        <v>36</v>
      </c>
      <c r="E2293" s="197" t="s">
        <v>31</v>
      </c>
      <c r="F2293" s="195" t="s">
        <v>5174</v>
      </c>
      <c r="G2293" s="195" t="s">
        <v>2137</v>
      </c>
      <c r="H2293" s="161">
        <f>Dane_baza!AR2282</f>
        <v>6926546</v>
      </c>
      <c r="I2293" s="161">
        <f>Dane_baza!AS2282</f>
        <v>228224</v>
      </c>
      <c r="J2293" s="161">
        <f>Dane_baza!BX2282</f>
        <v>414320</v>
      </c>
      <c r="K2293" s="161">
        <f>Dane_baza!AT2282</f>
        <v>8842484</v>
      </c>
      <c r="L2293" s="161">
        <f>Dane_baza!AU2282</f>
        <v>436891</v>
      </c>
      <c r="M2293" s="161">
        <f>Dane_baza!AV2282</f>
        <v>803874</v>
      </c>
      <c r="N2293" s="161">
        <f>Dane_baza!AY2282</f>
        <v>16138026</v>
      </c>
      <c r="O2293" s="161">
        <f>Dane_baza!AZ2282</f>
        <v>386026</v>
      </c>
      <c r="P2293" s="161">
        <f>Dane_baza!AW2282</f>
        <v>0</v>
      </c>
      <c r="Q2293" s="161">
        <f>Dane_baza!AX2282</f>
        <v>0</v>
      </c>
      <c r="R2293" s="212">
        <f t="shared" si="115"/>
        <v>34176391</v>
      </c>
      <c r="S2293" s="212">
        <f>Dane_baza!BU2282</f>
        <v>20629849.41</v>
      </c>
      <c r="T2293" s="212">
        <f>Dane_baza!BV2282</f>
        <v>189884.74</v>
      </c>
      <c r="U2293" s="212">
        <f>Dane_baza!BW2282</f>
        <v>15356656.855303193</v>
      </c>
      <c r="V2293" s="212">
        <f t="shared" si="113"/>
        <v>36176391.005303189</v>
      </c>
      <c r="W2293" s="161">
        <f t="shared" si="114"/>
        <v>2000000.0053031892</v>
      </c>
      <c r="AA2293" s="36"/>
    </row>
    <row r="2294" spans="1:27" ht="14.45" x14ac:dyDescent="0.3">
      <c r="A2294" s="197" t="s">
        <v>1164</v>
      </c>
      <c r="B2294" s="197" t="s">
        <v>1147</v>
      </c>
      <c r="C2294" s="197" t="s">
        <v>33</v>
      </c>
      <c r="D2294" s="197" t="s">
        <v>34</v>
      </c>
      <c r="E2294" s="197" t="s">
        <v>31</v>
      </c>
      <c r="F2294" s="195" t="s">
        <v>5175</v>
      </c>
      <c r="G2294" s="195" t="s">
        <v>2138</v>
      </c>
      <c r="H2294" s="161">
        <f>Dane_baza!AR2283</f>
        <v>33261282</v>
      </c>
      <c r="I2294" s="161">
        <f>Dane_baza!AS2283</f>
        <v>2437398</v>
      </c>
      <c r="J2294" s="161">
        <f>Dane_baza!BX2283</f>
        <v>1316884</v>
      </c>
      <c r="K2294" s="161">
        <f>Dane_baza!AT2283</f>
        <v>9919544</v>
      </c>
      <c r="L2294" s="161">
        <f>Dane_baza!AU2283</f>
        <v>495007</v>
      </c>
      <c r="M2294" s="161">
        <f>Dane_baza!AV2283</f>
        <v>1204837</v>
      </c>
      <c r="N2294" s="161">
        <f>Dane_baza!AY2283</f>
        <v>38228835</v>
      </c>
      <c r="O2294" s="161">
        <f>Dane_baza!AZ2283</f>
        <v>1651155</v>
      </c>
      <c r="P2294" s="161">
        <f>Dane_baza!AW2283</f>
        <v>0</v>
      </c>
      <c r="Q2294" s="161">
        <f>Dane_baza!AX2283</f>
        <v>0</v>
      </c>
      <c r="R2294" s="212">
        <f t="shared" si="115"/>
        <v>88514942</v>
      </c>
      <c r="S2294" s="212">
        <f>Dane_baza!BU2283</f>
        <v>84406088.670000002</v>
      </c>
      <c r="T2294" s="212">
        <f>Dane_baza!BV2283</f>
        <v>2043352.02</v>
      </c>
      <c r="U2294" s="212">
        <f>Dane_baza!BW2283</f>
        <v>6065501.3083537333</v>
      </c>
      <c r="V2294" s="212">
        <f t="shared" si="113"/>
        <v>92514941.998353735</v>
      </c>
      <c r="W2294" s="161">
        <f t="shared" si="114"/>
        <v>3999999.9983537346</v>
      </c>
      <c r="AA2294" s="36"/>
    </row>
    <row r="2295" spans="1:27" ht="14.45" x14ac:dyDescent="0.3">
      <c r="A2295" s="197" t="s">
        <v>1164</v>
      </c>
      <c r="B2295" s="197" t="s">
        <v>1147</v>
      </c>
      <c r="C2295" s="197" t="s">
        <v>32</v>
      </c>
      <c r="D2295" s="197" t="s">
        <v>36</v>
      </c>
      <c r="E2295" s="197" t="s">
        <v>31</v>
      </c>
      <c r="F2295" s="195" t="s">
        <v>5176</v>
      </c>
      <c r="G2295" s="195" t="s">
        <v>2139</v>
      </c>
      <c r="H2295" s="161">
        <f>Dane_baza!AR2284</f>
        <v>4492543</v>
      </c>
      <c r="I2295" s="161">
        <f>Dane_baza!AS2284</f>
        <v>146632</v>
      </c>
      <c r="J2295" s="161">
        <f>Dane_baza!BX2284</f>
        <v>273928</v>
      </c>
      <c r="K2295" s="161">
        <f>Dane_baza!AT2284</f>
        <v>4825437</v>
      </c>
      <c r="L2295" s="161">
        <f>Dane_baza!AU2284</f>
        <v>35942</v>
      </c>
      <c r="M2295" s="161">
        <f>Dane_baza!AV2284</f>
        <v>389433</v>
      </c>
      <c r="N2295" s="161">
        <f>Dane_baza!AY2284</f>
        <v>9869709</v>
      </c>
      <c r="O2295" s="161">
        <f>Dane_baza!AZ2284</f>
        <v>194635</v>
      </c>
      <c r="P2295" s="161">
        <f>Dane_baza!AW2284</f>
        <v>0</v>
      </c>
      <c r="Q2295" s="161">
        <f>Dane_baza!AX2284</f>
        <v>0</v>
      </c>
      <c r="R2295" s="212">
        <f t="shared" si="115"/>
        <v>20228259</v>
      </c>
      <c r="S2295" s="212">
        <f>Dane_baza!BU2284</f>
        <v>12337170.119999999</v>
      </c>
      <c r="T2295" s="212">
        <f>Dane_baza!BV2284</f>
        <v>223407.04</v>
      </c>
      <c r="U2295" s="212">
        <f>Dane_baza!BW2284</f>
        <v>9167681.6699999999</v>
      </c>
      <c r="V2295" s="212">
        <f t="shared" si="113"/>
        <v>21728258.829999998</v>
      </c>
      <c r="W2295" s="161">
        <f t="shared" si="114"/>
        <v>1499999.8299999982</v>
      </c>
      <c r="AA2295" s="36"/>
    </row>
    <row r="2296" spans="1:27" ht="14.45" x14ac:dyDescent="0.3">
      <c r="A2296" s="197" t="s">
        <v>1164</v>
      </c>
      <c r="B2296" s="197" t="s">
        <v>1147</v>
      </c>
      <c r="C2296" s="197" t="s">
        <v>37</v>
      </c>
      <c r="D2296" s="197" t="s">
        <v>40</v>
      </c>
      <c r="E2296" s="197" t="s">
        <v>31</v>
      </c>
      <c r="F2296" s="195" t="s">
        <v>5177</v>
      </c>
      <c r="G2296" s="195" t="s">
        <v>2140</v>
      </c>
      <c r="H2296" s="161">
        <f>Dane_baza!AR2285</f>
        <v>4895120</v>
      </c>
      <c r="I2296" s="161">
        <f>Dane_baza!AS2285</f>
        <v>198241</v>
      </c>
      <c r="J2296" s="161">
        <f>Dane_baza!BX2285</f>
        <v>419847</v>
      </c>
      <c r="K2296" s="161">
        <f>Dane_baza!AT2285</f>
        <v>8036059</v>
      </c>
      <c r="L2296" s="161">
        <f>Dane_baza!AU2285</f>
        <v>495453</v>
      </c>
      <c r="M2296" s="161">
        <f>Dane_baza!AV2285</f>
        <v>851599</v>
      </c>
      <c r="N2296" s="161">
        <f>Dane_baza!AY2285</f>
        <v>13569631</v>
      </c>
      <c r="O2296" s="161">
        <f>Dane_baza!AZ2285</f>
        <v>254648</v>
      </c>
      <c r="P2296" s="161">
        <f>Dane_baza!AW2285</f>
        <v>0</v>
      </c>
      <c r="Q2296" s="161">
        <f>Dane_baza!AX2285</f>
        <v>0</v>
      </c>
      <c r="R2296" s="212">
        <f t="shared" si="115"/>
        <v>28720598</v>
      </c>
      <c r="S2296" s="212">
        <f>Dane_baza!BU2285</f>
        <v>16480988.630000001</v>
      </c>
      <c r="T2296" s="212">
        <f>Dane_baza!BV2285</f>
        <v>399649.2</v>
      </c>
      <c r="U2296" s="212">
        <f>Dane_baza!BW2285</f>
        <v>13839960.17309244</v>
      </c>
      <c r="V2296" s="212">
        <f t="shared" si="113"/>
        <v>30720598.003092442</v>
      </c>
      <c r="W2296" s="161">
        <f t="shared" si="114"/>
        <v>2000000.0030924417</v>
      </c>
      <c r="AA2296" s="36"/>
    </row>
    <row r="2297" spans="1:27" ht="14.45" x14ac:dyDescent="0.3">
      <c r="A2297" s="197" t="s">
        <v>1164</v>
      </c>
      <c r="B2297" s="197" t="s">
        <v>1147</v>
      </c>
      <c r="C2297" s="197" t="s">
        <v>39</v>
      </c>
      <c r="D2297" s="197" t="s">
        <v>36</v>
      </c>
      <c r="E2297" s="197" t="s">
        <v>31</v>
      </c>
      <c r="F2297" s="195" t="s">
        <v>5178</v>
      </c>
      <c r="G2297" s="195" t="s">
        <v>2141</v>
      </c>
      <c r="H2297" s="161">
        <f>Dane_baza!AR2286</f>
        <v>5111999</v>
      </c>
      <c r="I2297" s="161">
        <f>Dane_baza!AS2286</f>
        <v>580865</v>
      </c>
      <c r="J2297" s="161">
        <f>Dane_baza!BX2286</f>
        <v>321109</v>
      </c>
      <c r="K2297" s="161">
        <f>Dane_baza!AT2286</f>
        <v>3832534</v>
      </c>
      <c r="L2297" s="161">
        <f>Dane_baza!AU2286</f>
        <v>70956</v>
      </c>
      <c r="M2297" s="161">
        <f>Dane_baza!AV2286</f>
        <v>987050</v>
      </c>
      <c r="N2297" s="161">
        <f>Dane_baza!AY2286</f>
        <v>10390420</v>
      </c>
      <c r="O2297" s="161">
        <f>Dane_baza!AZ2286</f>
        <v>210855</v>
      </c>
      <c r="P2297" s="161">
        <f>Dane_baza!AW2286</f>
        <v>0</v>
      </c>
      <c r="Q2297" s="161">
        <f>Dane_baza!AX2286</f>
        <v>0</v>
      </c>
      <c r="R2297" s="212">
        <f t="shared" si="115"/>
        <v>21505788</v>
      </c>
      <c r="S2297" s="212">
        <f>Dane_baza!BU2286</f>
        <v>14269436.41</v>
      </c>
      <c r="T2297" s="212">
        <f>Dane_baza!BV2286</f>
        <v>521525.12</v>
      </c>
      <c r="U2297" s="212">
        <f>Dane_baza!BW2286</f>
        <v>8214826.3600000013</v>
      </c>
      <c r="V2297" s="212">
        <f t="shared" si="113"/>
        <v>23005787.890000001</v>
      </c>
      <c r="W2297" s="161">
        <f t="shared" si="114"/>
        <v>1499999.8900000006</v>
      </c>
      <c r="AA2297" s="36"/>
    </row>
    <row r="2298" spans="1:27" ht="14.45" x14ac:dyDescent="0.3">
      <c r="A2298" s="197" t="s">
        <v>1164</v>
      </c>
      <c r="B2298" s="197" t="s">
        <v>1147</v>
      </c>
      <c r="C2298" s="197" t="s">
        <v>42</v>
      </c>
      <c r="D2298" s="197" t="s">
        <v>40</v>
      </c>
      <c r="E2298" s="197" t="s">
        <v>31</v>
      </c>
      <c r="F2298" s="195" t="s">
        <v>5179</v>
      </c>
      <c r="G2298" s="195" t="s">
        <v>2142</v>
      </c>
      <c r="H2298" s="161">
        <f>Dane_baza!AR2287</f>
        <v>10069319</v>
      </c>
      <c r="I2298" s="161">
        <f>Dane_baza!AS2287</f>
        <v>1064342</v>
      </c>
      <c r="J2298" s="161">
        <f>Dane_baza!BX2287</f>
        <v>545276</v>
      </c>
      <c r="K2298" s="161">
        <f>Dane_baza!AT2287</f>
        <v>4084083</v>
      </c>
      <c r="L2298" s="161">
        <f>Dane_baza!AU2287</f>
        <v>229559</v>
      </c>
      <c r="M2298" s="161">
        <f>Dane_baza!AV2287</f>
        <v>601770</v>
      </c>
      <c r="N2298" s="161">
        <f>Dane_baza!AY2287</f>
        <v>18915189</v>
      </c>
      <c r="O2298" s="161">
        <f>Dane_baza!AZ2287</f>
        <v>569308</v>
      </c>
      <c r="P2298" s="161">
        <f>Dane_baza!AW2287</f>
        <v>0</v>
      </c>
      <c r="Q2298" s="161">
        <f>Dane_baza!AX2287</f>
        <v>0</v>
      </c>
      <c r="R2298" s="212">
        <f t="shared" si="115"/>
        <v>36078846</v>
      </c>
      <c r="S2298" s="212">
        <f>Dane_baza!BU2287</f>
        <v>28718925.77</v>
      </c>
      <c r="T2298" s="212">
        <f>Dane_baza!BV2287</f>
        <v>812291.86</v>
      </c>
      <c r="U2298" s="212">
        <f>Dane_baza!BW2287</f>
        <v>10344306.57</v>
      </c>
      <c r="V2298" s="212">
        <f t="shared" si="113"/>
        <v>39875524.200000003</v>
      </c>
      <c r="W2298" s="161">
        <f t="shared" si="114"/>
        <v>3796678.200000003</v>
      </c>
      <c r="AA2298" s="36"/>
    </row>
    <row r="2299" spans="1:27" ht="14.45" x14ac:dyDescent="0.3">
      <c r="A2299" s="197" t="s">
        <v>1164</v>
      </c>
      <c r="B2299" s="197" t="s">
        <v>1147</v>
      </c>
      <c r="C2299" s="197" t="s">
        <v>44</v>
      </c>
      <c r="D2299" s="197" t="s">
        <v>36</v>
      </c>
      <c r="E2299" s="197" t="s">
        <v>31</v>
      </c>
      <c r="F2299" s="195" t="s">
        <v>5180</v>
      </c>
      <c r="G2299" s="195" t="s">
        <v>2143</v>
      </c>
      <c r="H2299" s="161">
        <f>Dane_baza!AR2288</f>
        <v>1613657</v>
      </c>
      <c r="I2299" s="161">
        <f>Dane_baza!AS2288</f>
        <v>11739</v>
      </c>
      <c r="J2299" s="161">
        <f>Dane_baza!BX2288</f>
        <v>141460</v>
      </c>
      <c r="K2299" s="161">
        <f>Dane_baza!AT2288</f>
        <v>4050878</v>
      </c>
      <c r="L2299" s="161">
        <f>Dane_baza!AU2288</f>
        <v>162117</v>
      </c>
      <c r="M2299" s="161">
        <f>Dane_baza!AV2288</f>
        <v>693607</v>
      </c>
      <c r="N2299" s="161">
        <f>Dane_baza!AY2288</f>
        <v>4494383</v>
      </c>
      <c r="O2299" s="161">
        <f>Dane_baza!AZ2288</f>
        <v>116781</v>
      </c>
      <c r="P2299" s="161">
        <f>Dane_baza!AW2288</f>
        <v>0</v>
      </c>
      <c r="Q2299" s="161">
        <f>Dane_baza!AX2288</f>
        <v>0</v>
      </c>
      <c r="R2299" s="212">
        <f t="shared" si="115"/>
        <v>11284622</v>
      </c>
      <c r="S2299" s="212">
        <f>Dane_baza!BU2288</f>
        <v>5939934.3700000001</v>
      </c>
      <c r="T2299" s="212">
        <f>Dane_baza!BV2288</f>
        <v>0</v>
      </c>
      <c r="U2299" s="212">
        <f>Dane_baza!BW2288</f>
        <v>6344687.4099999992</v>
      </c>
      <c r="V2299" s="212">
        <f t="shared" si="113"/>
        <v>12284621.779999999</v>
      </c>
      <c r="W2299" s="161">
        <f t="shared" si="114"/>
        <v>999999.77999999933</v>
      </c>
      <c r="AA2299" s="36"/>
    </row>
    <row r="2300" spans="1:27" ht="14.45" x14ac:dyDescent="0.3">
      <c r="A2300" s="197" t="s">
        <v>1164</v>
      </c>
      <c r="B2300" s="197" t="s">
        <v>1147</v>
      </c>
      <c r="C2300" s="197" t="s">
        <v>51</v>
      </c>
      <c r="D2300" s="197" t="s">
        <v>36</v>
      </c>
      <c r="E2300" s="197" t="s">
        <v>31</v>
      </c>
      <c r="F2300" s="195" t="s">
        <v>5181</v>
      </c>
      <c r="G2300" s="195" t="s">
        <v>2138</v>
      </c>
      <c r="H2300" s="161">
        <f>Dane_baza!AR2289</f>
        <v>11410698</v>
      </c>
      <c r="I2300" s="161">
        <f>Dane_baza!AS2289</f>
        <v>512121</v>
      </c>
      <c r="J2300" s="161">
        <f>Dane_baza!BX2289</f>
        <v>685089</v>
      </c>
      <c r="K2300" s="161">
        <f>Dane_baza!AT2289</f>
        <v>13255677</v>
      </c>
      <c r="L2300" s="161">
        <f>Dane_baza!AU2289</f>
        <v>223846</v>
      </c>
      <c r="M2300" s="161">
        <f>Dane_baza!AV2289</f>
        <v>743291</v>
      </c>
      <c r="N2300" s="161">
        <f>Dane_baza!AY2289</f>
        <v>20780199</v>
      </c>
      <c r="O2300" s="161">
        <f>Dane_baza!AZ2289</f>
        <v>468746</v>
      </c>
      <c r="P2300" s="161">
        <f>Dane_baza!AW2289</f>
        <v>0</v>
      </c>
      <c r="Q2300" s="161">
        <f>Dane_baza!AX2289</f>
        <v>0</v>
      </c>
      <c r="R2300" s="212">
        <f t="shared" si="115"/>
        <v>48079667</v>
      </c>
      <c r="S2300" s="212">
        <f>Dane_baza!BU2289</f>
        <v>31992002.219999999</v>
      </c>
      <c r="T2300" s="212">
        <f>Dane_baza!BV2289</f>
        <v>353881.54</v>
      </c>
      <c r="U2300" s="212">
        <f>Dane_baza!BW2289</f>
        <v>18733783.059999999</v>
      </c>
      <c r="V2300" s="212">
        <f t="shared" si="113"/>
        <v>51079666.819999993</v>
      </c>
      <c r="W2300" s="161">
        <f t="shared" si="114"/>
        <v>2999999.8199999928</v>
      </c>
      <c r="AA2300" s="36"/>
    </row>
    <row r="2301" spans="1:27" ht="14.45" x14ac:dyDescent="0.3">
      <c r="A2301" s="197" t="s">
        <v>1164</v>
      </c>
      <c r="B2301" s="197" t="s">
        <v>1155</v>
      </c>
      <c r="C2301" s="197" t="s">
        <v>33</v>
      </c>
      <c r="D2301" s="197" t="s">
        <v>36</v>
      </c>
      <c r="E2301" s="197" t="s">
        <v>31</v>
      </c>
      <c r="F2301" s="195" t="s">
        <v>5182</v>
      </c>
      <c r="G2301" s="195" t="s">
        <v>2144</v>
      </c>
      <c r="H2301" s="161">
        <f>Dane_baza!AR2290</f>
        <v>11988342</v>
      </c>
      <c r="I2301" s="161">
        <f>Dane_baza!AS2290</f>
        <v>374462</v>
      </c>
      <c r="J2301" s="161">
        <f>Dane_baza!BX2290</f>
        <v>751011</v>
      </c>
      <c r="K2301" s="161">
        <f>Dane_baza!AT2290</f>
        <v>13622296</v>
      </c>
      <c r="L2301" s="161">
        <f>Dane_baza!AU2290</f>
        <v>856631</v>
      </c>
      <c r="M2301" s="161">
        <f>Dane_baza!AV2290</f>
        <v>725193</v>
      </c>
      <c r="N2301" s="161">
        <f>Dane_baza!AY2290</f>
        <v>31785270</v>
      </c>
      <c r="O2301" s="161">
        <f>Dane_baza!AZ2290</f>
        <v>806114</v>
      </c>
      <c r="P2301" s="161">
        <f>Dane_baza!AW2290</f>
        <v>0</v>
      </c>
      <c r="Q2301" s="161">
        <f>Dane_baza!AX2290</f>
        <v>0</v>
      </c>
      <c r="R2301" s="212">
        <f t="shared" si="115"/>
        <v>60909319</v>
      </c>
      <c r="S2301" s="212">
        <f>Dane_baza!BU2290</f>
        <v>34245832.43</v>
      </c>
      <c r="T2301" s="212">
        <f>Dane_baza!BV2290</f>
        <v>404747.1</v>
      </c>
      <c r="U2301" s="212">
        <f>Dane_baza!BW2290</f>
        <v>29258738.970000003</v>
      </c>
      <c r="V2301" s="212">
        <f t="shared" si="113"/>
        <v>63909318.5</v>
      </c>
      <c r="W2301" s="161">
        <f t="shared" si="114"/>
        <v>2999999.5</v>
      </c>
      <c r="AA2301" s="36"/>
    </row>
    <row r="2302" spans="1:27" ht="14.45" x14ac:dyDescent="0.3">
      <c r="A2302" s="197" t="s">
        <v>1164</v>
      </c>
      <c r="B2302" s="197" t="s">
        <v>1155</v>
      </c>
      <c r="C2302" s="197" t="s">
        <v>32</v>
      </c>
      <c r="D2302" s="197" t="s">
        <v>36</v>
      </c>
      <c r="E2302" s="197" t="s">
        <v>31</v>
      </c>
      <c r="F2302" s="195" t="s">
        <v>5183</v>
      </c>
      <c r="G2302" s="195" t="s">
        <v>2145</v>
      </c>
      <c r="H2302" s="161">
        <f>Dane_baza!AR2291</f>
        <v>16753890</v>
      </c>
      <c r="I2302" s="161">
        <f>Dane_baza!AS2291</f>
        <v>1356692</v>
      </c>
      <c r="J2302" s="161">
        <f>Dane_baza!BX2291</f>
        <v>701933</v>
      </c>
      <c r="K2302" s="161">
        <f>Dane_baza!AT2291</f>
        <v>5131979</v>
      </c>
      <c r="L2302" s="161">
        <f>Dane_baza!AU2291</f>
        <v>0</v>
      </c>
      <c r="M2302" s="161">
        <f>Dane_baza!AV2291</f>
        <v>617772</v>
      </c>
      <c r="N2302" s="161">
        <f>Dane_baza!AY2291</f>
        <v>22959391</v>
      </c>
      <c r="O2302" s="161">
        <f>Dane_baza!AZ2291</f>
        <v>750967</v>
      </c>
      <c r="P2302" s="161">
        <f>Dane_baza!AW2291</f>
        <v>0</v>
      </c>
      <c r="Q2302" s="161">
        <f>Dane_baza!AX2291</f>
        <v>0</v>
      </c>
      <c r="R2302" s="212">
        <f t="shared" si="115"/>
        <v>48272624</v>
      </c>
      <c r="S2302" s="212">
        <f>Dane_baza!BU2291</f>
        <v>39575359.159999996</v>
      </c>
      <c r="T2302" s="212">
        <f>Dane_baza!BV2291</f>
        <v>1752527.95</v>
      </c>
      <c r="U2302" s="212">
        <f>Dane_baza!BW2291</f>
        <v>9944736.879999999</v>
      </c>
      <c r="V2302" s="212">
        <f t="shared" si="113"/>
        <v>51272623.989999995</v>
      </c>
      <c r="W2302" s="161">
        <f t="shared" si="114"/>
        <v>2999999.9899999946</v>
      </c>
      <c r="AA2302" s="36"/>
    </row>
    <row r="2303" spans="1:27" ht="14.45" x14ac:dyDescent="0.3">
      <c r="A2303" s="197" t="s">
        <v>1164</v>
      </c>
      <c r="B2303" s="197" t="s">
        <v>1155</v>
      </c>
      <c r="C2303" s="197" t="s">
        <v>37</v>
      </c>
      <c r="D2303" s="197" t="s">
        <v>40</v>
      </c>
      <c r="E2303" s="197" t="s">
        <v>31</v>
      </c>
      <c r="F2303" s="195" t="s">
        <v>5184</v>
      </c>
      <c r="G2303" s="195" t="s">
        <v>2146</v>
      </c>
      <c r="H2303" s="161">
        <f>Dane_baza!AR2292</f>
        <v>44792204</v>
      </c>
      <c r="I2303" s="161">
        <f>Dane_baza!AS2292</f>
        <v>5179929</v>
      </c>
      <c r="J2303" s="161">
        <f>Dane_baza!BX2292</f>
        <v>1608790</v>
      </c>
      <c r="K2303" s="161">
        <f>Dane_baza!AT2292</f>
        <v>0</v>
      </c>
      <c r="L2303" s="161">
        <f>Dane_baza!AU2292</f>
        <v>495207</v>
      </c>
      <c r="M2303" s="161">
        <f>Dane_baza!AV2292</f>
        <v>1232897</v>
      </c>
      <c r="N2303" s="161">
        <f>Dane_baza!AY2292</f>
        <v>47208657</v>
      </c>
      <c r="O2303" s="161">
        <f>Dane_baza!AZ2292</f>
        <v>1829571</v>
      </c>
      <c r="P2303" s="161">
        <f>Dane_baza!AW2292</f>
        <v>0</v>
      </c>
      <c r="Q2303" s="161">
        <f>Dane_baza!AX2292</f>
        <v>0</v>
      </c>
      <c r="R2303" s="212">
        <f t="shared" si="115"/>
        <v>102347255</v>
      </c>
      <c r="S2303" s="212">
        <f>Dane_baza!BU2292</f>
        <v>105190389.64</v>
      </c>
      <c r="T2303" s="212">
        <f>Dane_baza!BV2292</f>
        <v>6187461.6799999997</v>
      </c>
      <c r="U2303" s="212">
        <f>Dane_baza!BW2292</f>
        <v>0</v>
      </c>
      <c r="V2303" s="212">
        <f t="shared" si="113"/>
        <v>111377851.31999999</v>
      </c>
      <c r="W2303" s="161">
        <f t="shared" si="114"/>
        <v>9030596.3199999928</v>
      </c>
      <c r="AA2303" s="36"/>
    </row>
    <row r="2304" spans="1:27" ht="14.45" x14ac:dyDescent="0.3">
      <c r="A2304" s="197" t="s">
        <v>1164</v>
      </c>
      <c r="B2304" s="197" t="s">
        <v>1164</v>
      </c>
      <c r="C2304" s="197" t="s">
        <v>33</v>
      </c>
      <c r="D2304" s="197" t="s">
        <v>36</v>
      </c>
      <c r="E2304" s="197" t="s">
        <v>31</v>
      </c>
      <c r="F2304" s="195" t="s">
        <v>5185</v>
      </c>
      <c r="G2304" s="195" t="s">
        <v>2147</v>
      </c>
      <c r="H2304" s="161">
        <f>Dane_baza!AR2293</f>
        <v>5279896</v>
      </c>
      <c r="I2304" s="161">
        <f>Dane_baza!AS2293</f>
        <v>295797</v>
      </c>
      <c r="J2304" s="161">
        <f>Dane_baza!BX2293</f>
        <v>306923</v>
      </c>
      <c r="K2304" s="161">
        <f>Dane_baza!AT2293</f>
        <v>3654810</v>
      </c>
      <c r="L2304" s="161">
        <f>Dane_baza!AU2293</f>
        <v>12738</v>
      </c>
      <c r="M2304" s="161">
        <f>Dane_baza!AV2293</f>
        <v>788845</v>
      </c>
      <c r="N2304" s="161">
        <f>Dane_baza!AY2293</f>
        <v>11301783</v>
      </c>
      <c r="O2304" s="161">
        <f>Dane_baza!AZ2293</f>
        <v>266001</v>
      </c>
      <c r="P2304" s="161">
        <f>Dane_baza!AW2293</f>
        <v>0</v>
      </c>
      <c r="Q2304" s="161">
        <f>Dane_baza!AX2293</f>
        <v>0</v>
      </c>
      <c r="R2304" s="212">
        <f t="shared" si="115"/>
        <v>21906793</v>
      </c>
      <c r="S2304" s="212">
        <f>Dane_baza!BU2293</f>
        <v>14194875.91</v>
      </c>
      <c r="T2304" s="212">
        <f>Dane_baza!BV2293</f>
        <v>230010.13</v>
      </c>
      <c r="U2304" s="212">
        <f>Dane_baza!BW2293</f>
        <v>8981906.7800000012</v>
      </c>
      <c r="V2304" s="212">
        <f t="shared" si="113"/>
        <v>23406792.82</v>
      </c>
      <c r="W2304" s="161">
        <f t="shared" si="114"/>
        <v>1499999.8200000003</v>
      </c>
      <c r="AA2304" s="36"/>
    </row>
    <row r="2305" spans="1:27" ht="14.45" x14ac:dyDescent="0.3">
      <c r="A2305" s="197" t="s">
        <v>1164</v>
      </c>
      <c r="B2305" s="197" t="s">
        <v>1164</v>
      </c>
      <c r="C2305" s="197" t="s">
        <v>32</v>
      </c>
      <c r="D2305" s="197" t="s">
        <v>40</v>
      </c>
      <c r="E2305" s="197" t="s">
        <v>31</v>
      </c>
      <c r="F2305" s="195" t="s">
        <v>5186</v>
      </c>
      <c r="G2305" s="195" t="s">
        <v>2148</v>
      </c>
      <c r="H2305" s="161">
        <f>Dane_baza!AR2294</f>
        <v>10500749</v>
      </c>
      <c r="I2305" s="161">
        <f>Dane_baza!AS2294</f>
        <v>284565</v>
      </c>
      <c r="J2305" s="161">
        <f>Dane_baza!BX2294</f>
        <v>530527</v>
      </c>
      <c r="K2305" s="161">
        <f>Dane_baza!AT2294</f>
        <v>6915471</v>
      </c>
      <c r="L2305" s="161">
        <f>Dane_baza!AU2294</f>
        <v>225661</v>
      </c>
      <c r="M2305" s="161">
        <f>Dane_baza!AV2294</f>
        <v>534414</v>
      </c>
      <c r="N2305" s="161">
        <f>Dane_baza!AY2294</f>
        <v>16718402</v>
      </c>
      <c r="O2305" s="161">
        <f>Dane_baza!AZ2294</f>
        <v>501186</v>
      </c>
      <c r="P2305" s="161">
        <f>Dane_baza!AW2294</f>
        <v>0</v>
      </c>
      <c r="Q2305" s="161">
        <f>Dane_baza!AX2294</f>
        <v>0</v>
      </c>
      <c r="R2305" s="212">
        <f t="shared" si="115"/>
        <v>36210975</v>
      </c>
      <c r="S2305" s="212">
        <f>Dane_baza!BU2294</f>
        <v>29169052.699999999</v>
      </c>
      <c r="T2305" s="212">
        <f>Dane_baza!BV2294</f>
        <v>346934.05</v>
      </c>
      <c r="U2305" s="212">
        <f>Dane_baza!BW2294</f>
        <v>9194987.870000001</v>
      </c>
      <c r="V2305" s="212">
        <f t="shared" si="113"/>
        <v>38710974.620000005</v>
      </c>
      <c r="W2305" s="161">
        <f t="shared" si="114"/>
        <v>2499999.6200000048</v>
      </c>
      <c r="AA2305" s="36"/>
    </row>
    <row r="2306" spans="1:27" ht="14.45" x14ac:dyDescent="0.3">
      <c r="A2306" s="197" t="s">
        <v>1164</v>
      </c>
      <c r="B2306" s="197" t="s">
        <v>1164</v>
      </c>
      <c r="C2306" s="197" t="s">
        <v>37</v>
      </c>
      <c r="D2306" s="197" t="s">
        <v>40</v>
      </c>
      <c r="E2306" s="197" t="s">
        <v>31</v>
      </c>
      <c r="F2306" s="195" t="s">
        <v>5187</v>
      </c>
      <c r="G2306" s="195" t="s">
        <v>2149</v>
      </c>
      <c r="H2306" s="161">
        <f>Dane_baza!AR2295</f>
        <v>13409770</v>
      </c>
      <c r="I2306" s="161">
        <f>Dane_baza!AS2295</f>
        <v>941831</v>
      </c>
      <c r="J2306" s="161">
        <f>Dane_baza!BX2295</f>
        <v>525501</v>
      </c>
      <c r="K2306" s="161">
        <f>Dane_baza!AT2295</f>
        <v>1311172</v>
      </c>
      <c r="L2306" s="161">
        <f>Dane_baza!AU2295</f>
        <v>0</v>
      </c>
      <c r="M2306" s="161">
        <f>Dane_baza!AV2295</f>
        <v>871829</v>
      </c>
      <c r="N2306" s="161">
        <f>Dane_baza!AY2295</f>
        <v>13761148</v>
      </c>
      <c r="O2306" s="161">
        <f>Dane_baza!AZ2295</f>
        <v>426575</v>
      </c>
      <c r="P2306" s="161">
        <f>Dane_baza!AW2295</f>
        <v>0</v>
      </c>
      <c r="Q2306" s="161">
        <f>Dane_baza!AX2295</f>
        <v>0</v>
      </c>
      <c r="R2306" s="212">
        <f t="shared" si="115"/>
        <v>31247826</v>
      </c>
      <c r="S2306" s="212">
        <f>Dane_baza!BU2295</f>
        <v>29615581.129999999</v>
      </c>
      <c r="T2306" s="212">
        <f>Dane_baza!BV2295</f>
        <v>1630699.76</v>
      </c>
      <c r="U2306" s="212">
        <f>Dane_baza!BW2295</f>
        <v>2001545.1135009076</v>
      </c>
      <c r="V2306" s="212">
        <f t="shared" si="113"/>
        <v>33247826.003500909</v>
      </c>
      <c r="W2306" s="161">
        <f t="shared" si="114"/>
        <v>2000000.0035009086</v>
      </c>
      <c r="AA2306" s="36"/>
    </row>
    <row r="2307" spans="1:27" ht="14.45" x14ac:dyDescent="0.3">
      <c r="A2307" s="197" t="s">
        <v>1164</v>
      </c>
      <c r="B2307" s="197" t="s">
        <v>1164</v>
      </c>
      <c r="C2307" s="197" t="s">
        <v>39</v>
      </c>
      <c r="D2307" s="197" t="s">
        <v>40</v>
      </c>
      <c r="E2307" s="197" t="s">
        <v>31</v>
      </c>
      <c r="F2307" s="195" t="s">
        <v>5188</v>
      </c>
      <c r="G2307" s="195" t="s">
        <v>2150</v>
      </c>
      <c r="H2307" s="161">
        <f>Dane_baza!AR2296</f>
        <v>5916836</v>
      </c>
      <c r="I2307" s="161">
        <f>Dane_baza!AS2296</f>
        <v>215810</v>
      </c>
      <c r="J2307" s="161">
        <f>Dane_baza!BX2296</f>
        <v>362767</v>
      </c>
      <c r="K2307" s="161">
        <f>Dane_baza!AT2296</f>
        <v>7981663</v>
      </c>
      <c r="L2307" s="161">
        <f>Dane_baza!AU2296</f>
        <v>12104</v>
      </c>
      <c r="M2307" s="161">
        <f>Dane_baza!AV2296</f>
        <v>456819</v>
      </c>
      <c r="N2307" s="161">
        <f>Dane_baza!AY2296</f>
        <v>11900727</v>
      </c>
      <c r="O2307" s="161">
        <f>Dane_baza!AZ2296</f>
        <v>275733</v>
      </c>
      <c r="P2307" s="161">
        <f>Dane_baza!AW2296</f>
        <v>0</v>
      </c>
      <c r="Q2307" s="161">
        <f>Dane_baza!AX2296</f>
        <v>0</v>
      </c>
      <c r="R2307" s="212">
        <f t="shared" si="115"/>
        <v>27122459</v>
      </c>
      <c r="S2307" s="212">
        <f>Dane_baza!BU2296</f>
        <v>16736251.85</v>
      </c>
      <c r="T2307" s="212">
        <f>Dane_baza!BV2296</f>
        <v>197595.98</v>
      </c>
      <c r="U2307" s="212">
        <f>Dane_baza!BW2296</f>
        <v>12188611.174860466</v>
      </c>
      <c r="V2307" s="212">
        <f t="shared" si="113"/>
        <v>29122459.004860464</v>
      </c>
      <c r="W2307" s="161">
        <f t="shared" si="114"/>
        <v>2000000.0048604645</v>
      </c>
      <c r="AA2307" s="36"/>
    </row>
    <row r="2308" spans="1:27" ht="14.45" x14ac:dyDescent="0.3">
      <c r="A2308" s="197" t="s">
        <v>1164</v>
      </c>
      <c r="B2308" s="197" t="s">
        <v>1164</v>
      </c>
      <c r="C2308" s="197" t="s">
        <v>42</v>
      </c>
      <c r="D2308" s="197" t="s">
        <v>40</v>
      </c>
      <c r="E2308" s="197" t="s">
        <v>31</v>
      </c>
      <c r="F2308" s="195" t="s">
        <v>5189</v>
      </c>
      <c r="G2308" s="195" t="s">
        <v>2151</v>
      </c>
      <c r="H2308" s="161">
        <f>Dane_baza!AR2297</f>
        <v>77863340</v>
      </c>
      <c r="I2308" s="161">
        <f>Dane_baza!AS2297</f>
        <v>8773830</v>
      </c>
      <c r="J2308" s="161">
        <f>Dane_baza!BX2297</f>
        <v>2327105</v>
      </c>
      <c r="K2308" s="161">
        <f>Dane_baza!AT2297</f>
        <v>0</v>
      </c>
      <c r="L2308" s="161">
        <f>Dane_baza!AU2297</f>
        <v>1318682</v>
      </c>
      <c r="M2308" s="161">
        <f>Dane_baza!AV2297</f>
        <v>1974658</v>
      </c>
      <c r="N2308" s="161">
        <f>Dane_baza!AY2297</f>
        <v>80872343</v>
      </c>
      <c r="O2308" s="161">
        <f>Dane_baza!AZ2297</f>
        <v>2869247</v>
      </c>
      <c r="P2308" s="161">
        <f>Dane_baza!AW2297</f>
        <v>0</v>
      </c>
      <c r="Q2308" s="161">
        <f>Dane_baza!AX2297</f>
        <v>0</v>
      </c>
      <c r="R2308" s="212">
        <f t="shared" si="115"/>
        <v>175999205</v>
      </c>
      <c r="S2308" s="212">
        <f>Dane_baza!BU2297</f>
        <v>177968236.36000001</v>
      </c>
      <c r="T2308" s="212">
        <f>Dane_baza!BV2297</f>
        <v>8502650.1899999995</v>
      </c>
      <c r="U2308" s="212">
        <f>Dane_baza!BW2297</f>
        <v>610326.26</v>
      </c>
      <c r="V2308" s="212">
        <f t="shared" si="113"/>
        <v>187081212.81</v>
      </c>
      <c r="W2308" s="161">
        <f t="shared" si="114"/>
        <v>11082007.810000002</v>
      </c>
      <c r="AA2308" s="36"/>
    </row>
    <row r="2309" spans="1:27" ht="14.45" x14ac:dyDescent="0.3">
      <c r="A2309" s="197" t="s">
        <v>1164</v>
      </c>
      <c r="B2309" s="197" t="s">
        <v>2152</v>
      </c>
      <c r="C2309" s="197" t="s">
        <v>33</v>
      </c>
      <c r="D2309" s="197" t="s">
        <v>34</v>
      </c>
      <c r="E2309" s="197" t="s">
        <v>31</v>
      </c>
      <c r="F2309" s="195" t="s">
        <v>5190</v>
      </c>
      <c r="G2309" s="195" t="s">
        <v>2153</v>
      </c>
      <c r="H2309" s="161">
        <f>Dane_baza!AR2298</f>
        <v>29121674</v>
      </c>
      <c r="I2309" s="161">
        <f>Dane_baza!AS2298</f>
        <v>7802704</v>
      </c>
      <c r="J2309" s="161">
        <f>Dane_baza!BX2298</f>
        <v>786898</v>
      </c>
      <c r="K2309" s="161">
        <f>Dane_baza!AT2298</f>
        <v>0</v>
      </c>
      <c r="L2309" s="161">
        <f>Dane_baza!AU2298</f>
        <v>1660171</v>
      </c>
      <c r="M2309" s="161">
        <f>Dane_baza!AV2298</f>
        <v>884006</v>
      </c>
      <c r="N2309" s="161">
        <f>Dane_baza!AY2298</f>
        <v>25624865</v>
      </c>
      <c r="O2309" s="161">
        <f>Dane_baza!AZ2298</f>
        <v>1062384</v>
      </c>
      <c r="P2309" s="161">
        <f>Dane_baza!AW2298</f>
        <v>0</v>
      </c>
      <c r="Q2309" s="161">
        <f>Dane_baza!AX2298</f>
        <v>0</v>
      </c>
      <c r="R2309" s="212">
        <f t="shared" si="115"/>
        <v>66942702</v>
      </c>
      <c r="S2309" s="212">
        <f>Dane_baza!BU2298</f>
        <v>59522332.799999997</v>
      </c>
      <c r="T2309" s="212">
        <f>Dane_baza!BV2298</f>
        <v>15453493.439999999</v>
      </c>
      <c r="U2309" s="212">
        <f>Dane_baza!BW2298</f>
        <v>0</v>
      </c>
      <c r="V2309" s="212">
        <f t="shared" si="113"/>
        <v>74975826.239999995</v>
      </c>
      <c r="W2309" s="161">
        <f t="shared" si="114"/>
        <v>8033124.2399999946</v>
      </c>
      <c r="AA2309" s="36"/>
    </row>
    <row r="2310" spans="1:27" ht="14.45" x14ac:dyDescent="0.3">
      <c r="A2310" s="197" t="s">
        <v>1164</v>
      </c>
      <c r="B2310" s="197" t="s">
        <v>2152</v>
      </c>
      <c r="C2310" s="197" t="s">
        <v>32</v>
      </c>
      <c r="D2310" s="197" t="s">
        <v>40</v>
      </c>
      <c r="E2310" s="197" t="s">
        <v>31</v>
      </c>
      <c r="F2310" s="195" t="s">
        <v>5191</v>
      </c>
      <c r="G2310" s="195" t="s">
        <v>2154</v>
      </c>
      <c r="H2310" s="161">
        <f>Dane_baza!AR2299</f>
        <v>10698619</v>
      </c>
      <c r="I2310" s="161">
        <f>Dane_baza!AS2299</f>
        <v>712881</v>
      </c>
      <c r="J2310" s="161">
        <f>Dane_baza!BX2299</f>
        <v>604836</v>
      </c>
      <c r="K2310" s="161">
        <f>Dane_baza!AT2299</f>
        <v>9076771</v>
      </c>
      <c r="L2310" s="161">
        <f>Dane_baza!AU2299</f>
        <v>942067</v>
      </c>
      <c r="M2310" s="161">
        <f>Dane_baza!AV2299</f>
        <v>599339</v>
      </c>
      <c r="N2310" s="161">
        <f>Dane_baza!AY2299</f>
        <v>16616586</v>
      </c>
      <c r="O2310" s="161">
        <f>Dane_baza!AZ2299</f>
        <v>431441</v>
      </c>
      <c r="P2310" s="161">
        <f>Dane_baza!AW2299</f>
        <v>0</v>
      </c>
      <c r="Q2310" s="161">
        <f>Dane_baza!AX2299</f>
        <v>0</v>
      </c>
      <c r="R2310" s="212">
        <f t="shared" si="115"/>
        <v>39682540</v>
      </c>
      <c r="S2310" s="212">
        <f>Dane_baza!BU2299</f>
        <v>29511924.809999999</v>
      </c>
      <c r="T2310" s="212">
        <f>Dane_baza!BV2299</f>
        <v>610168.86</v>
      </c>
      <c r="U2310" s="212">
        <f>Dane_baza!BW2299</f>
        <v>13816561.380000001</v>
      </c>
      <c r="V2310" s="212">
        <f t="shared" si="113"/>
        <v>43938655.049999997</v>
      </c>
      <c r="W2310" s="161">
        <f t="shared" si="114"/>
        <v>4256115.049999997</v>
      </c>
      <c r="AA2310" s="36"/>
    </row>
    <row r="2311" spans="1:27" ht="14.45" x14ac:dyDescent="0.3">
      <c r="A2311" s="197" t="s">
        <v>1164</v>
      </c>
      <c r="B2311" s="197" t="s">
        <v>2152</v>
      </c>
      <c r="C2311" s="197" t="s">
        <v>37</v>
      </c>
      <c r="D2311" s="197" t="s">
        <v>40</v>
      </c>
      <c r="E2311" s="197" t="s">
        <v>31</v>
      </c>
      <c r="F2311" s="195" t="s">
        <v>5192</v>
      </c>
      <c r="G2311" s="195" t="s">
        <v>2155</v>
      </c>
      <c r="H2311" s="161">
        <f>Dane_baza!AR2300</f>
        <v>7719397</v>
      </c>
      <c r="I2311" s="161">
        <f>Dane_baza!AS2300</f>
        <v>254325</v>
      </c>
      <c r="J2311" s="161">
        <f>Dane_baza!BX2300</f>
        <v>414552</v>
      </c>
      <c r="K2311" s="161">
        <f>Dane_baza!AT2300</f>
        <v>8042235</v>
      </c>
      <c r="L2311" s="161">
        <f>Dane_baza!AU2300</f>
        <v>22466</v>
      </c>
      <c r="M2311" s="161">
        <f>Dane_baza!AV2300</f>
        <v>449122</v>
      </c>
      <c r="N2311" s="161">
        <f>Dane_baza!AY2300</f>
        <v>14028464</v>
      </c>
      <c r="O2311" s="161">
        <f>Dane_baza!AZ2300</f>
        <v>368185</v>
      </c>
      <c r="P2311" s="161">
        <f>Dane_baza!AW2300</f>
        <v>0</v>
      </c>
      <c r="Q2311" s="161">
        <f>Dane_baza!AX2300</f>
        <v>0</v>
      </c>
      <c r="R2311" s="212">
        <f t="shared" si="115"/>
        <v>31298746</v>
      </c>
      <c r="S2311" s="212">
        <f>Dane_baza!BU2300</f>
        <v>20613895.629999999</v>
      </c>
      <c r="T2311" s="212">
        <f>Dane_baza!BV2300</f>
        <v>99983.26</v>
      </c>
      <c r="U2311" s="212">
        <f>Dane_baza!BW2300</f>
        <v>12584867</v>
      </c>
      <c r="V2311" s="212">
        <f t="shared" si="113"/>
        <v>33298745.890000001</v>
      </c>
      <c r="W2311" s="161">
        <f t="shared" si="114"/>
        <v>1999999.8900000006</v>
      </c>
      <c r="AA2311" s="36"/>
    </row>
    <row r="2312" spans="1:27" ht="14.45" x14ac:dyDescent="0.3">
      <c r="A2312" s="197" t="s">
        <v>1164</v>
      </c>
      <c r="B2312" s="197" t="s">
        <v>2152</v>
      </c>
      <c r="C2312" s="197" t="s">
        <v>39</v>
      </c>
      <c r="D2312" s="197" t="s">
        <v>36</v>
      </c>
      <c r="E2312" s="197" t="s">
        <v>31</v>
      </c>
      <c r="F2312" s="195" t="s">
        <v>5193</v>
      </c>
      <c r="G2312" s="195" t="s">
        <v>2156</v>
      </c>
      <c r="H2312" s="161">
        <f>Dane_baza!AR2301</f>
        <v>4850692</v>
      </c>
      <c r="I2312" s="161">
        <f>Dane_baza!AS2301</f>
        <v>175269</v>
      </c>
      <c r="J2312" s="161">
        <f>Dane_baza!BX2301</f>
        <v>290742</v>
      </c>
      <c r="K2312" s="161">
        <f>Dane_baza!AT2301</f>
        <v>4064273</v>
      </c>
      <c r="L2312" s="161">
        <f>Dane_baza!AU2301</f>
        <v>110060</v>
      </c>
      <c r="M2312" s="161">
        <f>Dane_baza!AV2301</f>
        <v>882790</v>
      </c>
      <c r="N2312" s="161">
        <f>Dane_baza!AY2301</f>
        <v>9352641</v>
      </c>
      <c r="O2312" s="161">
        <f>Dane_baza!AZ2301</f>
        <v>183281</v>
      </c>
      <c r="P2312" s="161">
        <f>Dane_baza!AW2301</f>
        <v>0</v>
      </c>
      <c r="Q2312" s="161">
        <f>Dane_baza!AX2301</f>
        <v>0</v>
      </c>
      <c r="R2312" s="212">
        <f t="shared" si="115"/>
        <v>19909748</v>
      </c>
      <c r="S2312" s="212">
        <f>Dane_baza!BU2301</f>
        <v>12558490.130000001</v>
      </c>
      <c r="T2312" s="212">
        <f>Dane_baza!BV2301</f>
        <v>316202.37</v>
      </c>
      <c r="U2312" s="212">
        <f>Dane_baza!BW2301</f>
        <v>8535055.5019283574</v>
      </c>
      <c r="V2312" s="212">
        <f t="shared" si="113"/>
        <v>21409748.001928359</v>
      </c>
      <c r="W2312" s="161">
        <f t="shared" si="114"/>
        <v>1500000.0019283593</v>
      </c>
      <c r="AA2312" s="36"/>
    </row>
    <row r="2313" spans="1:27" ht="14.45" x14ac:dyDescent="0.3">
      <c r="A2313" s="197" t="s">
        <v>1164</v>
      </c>
      <c r="B2313" s="197" t="s">
        <v>2152</v>
      </c>
      <c r="C2313" s="197" t="s">
        <v>42</v>
      </c>
      <c r="D2313" s="197" t="s">
        <v>40</v>
      </c>
      <c r="E2313" s="197" t="s">
        <v>31</v>
      </c>
      <c r="F2313" s="195" t="s">
        <v>5194</v>
      </c>
      <c r="G2313" s="195" t="s">
        <v>2157</v>
      </c>
      <c r="H2313" s="161">
        <f>Dane_baza!AR2302</f>
        <v>7454524</v>
      </c>
      <c r="I2313" s="161">
        <f>Dane_baza!AS2302</f>
        <v>287681</v>
      </c>
      <c r="J2313" s="161">
        <f>Dane_baza!BX2302</f>
        <v>451702</v>
      </c>
      <c r="K2313" s="161">
        <f>Dane_baza!AT2302</f>
        <v>7043212</v>
      </c>
      <c r="L2313" s="161">
        <f>Dane_baza!AU2302</f>
        <v>25948</v>
      </c>
      <c r="M2313" s="161">
        <f>Dane_baza!AV2302</f>
        <v>830119</v>
      </c>
      <c r="N2313" s="161">
        <f>Dane_baza!AY2302</f>
        <v>13710780</v>
      </c>
      <c r="O2313" s="161">
        <f>Dane_baza!AZ2302</f>
        <v>330880</v>
      </c>
      <c r="P2313" s="161">
        <f>Dane_baza!AW2302</f>
        <v>0</v>
      </c>
      <c r="Q2313" s="161">
        <f>Dane_baza!AX2302</f>
        <v>0</v>
      </c>
      <c r="R2313" s="212">
        <f t="shared" si="115"/>
        <v>30134846</v>
      </c>
      <c r="S2313" s="212">
        <f>Dane_baza!BU2302</f>
        <v>20349761.469999999</v>
      </c>
      <c r="T2313" s="212">
        <f>Dane_baza!BV2302</f>
        <v>442031.07</v>
      </c>
      <c r="U2313" s="212">
        <f>Dane_baza!BW2302</f>
        <v>11343053.454826184</v>
      </c>
      <c r="V2313" s="212">
        <f t="shared" si="113"/>
        <v>32134845.994826183</v>
      </c>
      <c r="W2313" s="161">
        <f t="shared" si="114"/>
        <v>1999999.9948261827</v>
      </c>
      <c r="AA2313" s="36"/>
    </row>
    <row r="2314" spans="1:27" ht="14.45" x14ac:dyDescent="0.3">
      <c r="A2314" s="197" t="s">
        <v>1164</v>
      </c>
      <c r="B2314" s="197" t="s">
        <v>2152</v>
      </c>
      <c r="C2314" s="197" t="s">
        <v>44</v>
      </c>
      <c r="D2314" s="197" t="s">
        <v>36</v>
      </c>
      <c r="E2314" s="197" t="s">
        <v>31</v>
      </c>
      <c r="F2314" s="195" t="s">
        <v>5195</v>
      </c>
      <c r="G2314" s="195" t="s">
        <v>2158</v>
      </c>
      <c r="H2314" s="161">
        <f>Dane_baza!AR2303</f>
        <v>2169373</v>
      </c>
      <c r="I2314" s="161">
        <f>Dane_baza!AS2303</f>
        <v>41937</v>
      </c>
      <c r="J2314" s="161">
        <f>Dane_baza!BX2303</f>
        <v>165634</v>
      </c>
      <c r="K2314" s="161">
        <f>Dane_baza!AT2303</f>
        <v>3633581</v>
      </c>
      <c r="L2314" s="161">
        <f>Dane_baza!AU2303</f>
        <v>0</v>
      </c>
      <c r="M2314" s="161">
        <f>Dane_baza!AV2303</f>
        <v>993543</v>
      </c>
      <c r="N2314" s="161">
        <f>Dane_baza!AY2303</f>
        <v>3612574</v>
      </c>
      <c r="O2314" s="161">
        <f>Dane_baza!AZ2303</f>
        <v>108671</v>
      </c>
      <c r="P2314" s="161">
        <f>Dane_baza!AW2303</f>
        <v>0</v>
      </c>
      <c r="Q2314" s="161">
        <f>Dane_baza!AX2303</f>
        <v>0</v>
      </c>
      <c r="R2314" s="212">
        <f t="shared" si="115"/>
        <v>10725313</v>
      </c>
      <c r="S2314" s="212">
        <f>Dane_baza!BU2303</f>
        <v>6777071.5499999998</v>
      </c>
      <c r="T2314" s="212">
        <f>Dane_baza!BV2303</f>
        <v>13039.55</v>
      </c>
      <c r="U2314" s="212">
        <f>Dane_baza!BW2303</f>
        <v>4935201.43</v>
      </c>
      <c r="V2314" s="212">
        <f t="shared" si="113"/>
        <v>11725312.529999999</v>
      </c>
      <c r="W2314" s="161">
        <f t="shared" si="114"/>
        <v>999999.52999999933</v>
      </c>
      <c r="AA2314" s="36"/>
    </row>
    <row r="2315" spans="1:27" ht="14.45" x14ac:dyDescent="0.3">
      <c r="A2315" s="197" t="s">
        <v>1164</v>
      </c>
      <c r="B2315" s="197" t="s">
        <v>2152</v>
      </c>
      <c r="C2315" s="197" t="s">
        <v>51</v>
      </c>
      <c r="D2315" s="197" t="s">
        <v>36</v>
      </c>
      <c r="E2315" s="197" t="s">
        <v>31</v>
      </c>
      <c r="F2315" s="195" t="s">
        <v>5196</v>
      </c>
      <c r="G2315" s="195" t="s">
        <v>219</v>
      </c>
      <c r="H2315" s="161">
        <f>Dane_baza!AR2304</f>
        <v>4326464</v>
      </c>
      <c r="I2315" s="161">
        <f>Dane_baza!AS2304</f>
        <v>250151</v>
      </c>
      <c r="J2315" s="161">
        <f>Dane_baza!BX2304</f>
        <v>270570</v>
      </c>
      <c r="K2315" s="161">
        <f>Dane_baza!AT2304</f>
        <v>4912847</v>
      </c>
      <c r="L2315" s="161">
        <f>Dane_baza!AU2304</f>
        <v>95728</v>
      </c>
      <c r="M2315" s="161">
        <f>Dane_baza!AV2304</f>
        <v>941270</v>
      </c>
      <c r="N2315" s="161">
        <f>Dane_baza!AY2304</f>
        <v>7893005</v>
      </c>
      <c r="O2315" s="161">
        <f>Dane_baza!AZ2304</f>
        <v>207611</v>
      </c>
      <c r="P2315" s="161">
        <f>Dane_baza!AW2304</f>
        <v>0</v>
      </c>
      <c r="Q2315" s="161">
        <f>Dane_baza!AX2304</f>
        <v>0</v>
      </c>
      <c r="R2315" s="212">
        <f t="shared" si="115"/>
        <v>18897646</v>
      </c>
      <c r="S2315" s="212">
        <f>Dane_baza!BU2304</f>
        <v>11290820.42</v>
      </c>
      <c r="T2315" s="212">
        <f>Dane_baza!BV2304</f>
        <v>576962.96</v>
      </c>
      <c r="U2315" s="212">
        <f>Dane_baza!BW2304</f>
        <v>8529862.1399999987</v>
      </c>
      <c r="V2315" s="212">
        <f t="shared" si="113"/>
        <v>20397645.519999996</v>
      </c>
      <c r="W2315" s="161">
        <f t="shared" si="114"/>
        <v>1499999.5199999958</v>
      </c>
      <c r="AA2315" s="36"/>
    </row>
    <row r="2316" spans="1:27" ht="14.45" x14ac:dyDescent="0.3">
      <c r="A2316" s="197" t="s">
        <v>1164</v>
      </c>
      <c r="B2316" s="197" t="s">
        <v>2152</v>
      </c>
      <c r="C2316" s="197" t="s">
        <v>75</v>
      </c>
      <c r="D2316" s="197" t="s">
        <v>36</v>
      </c>
      <c r="E2316" s="197" t="s">
        <v>31</v>
      </c>
      <c r="F2316" s="195" t="s">
        <v>5197</v>
      </c>
      <c r="G2316" s="195" t="s">
        <v>2153</v>
      </c>
      <c r="H2316" s="161">
        <f>Dane_baza!AR2305</f>
        <v>8122708</v>
      </c>
      <c r="I2316" s="161">
        <f>Dane_baza!AS2305</f>
        <v>332941</v>
      </c>
      <c r="J2316" s="161">
        <f>Dane_baza!BX2305</f>
        <v>549971</v>
      </c>
      <c r="K2316" s="161">
        <f>Dane_baza!AT2305</f>
        <v>12044227</v>
      </c>
      <c r="L2316" s="161">
        <f>Dane_baza!AU2305</f>
        <v>274534</v>
      </c>
      <c r="M2316" s="161">
        <f>Dane_baza!AV2305</f>
        <v>407198</v>
      </c>
      <c r="N2316" s="161">
        <f>Dane_baza!AY2305</f>
        <v>16874070</v>
      </c>
      <c r="O2316" s="161">
        <f>Dane_baza!AZ2305</f>
        <v>382783</v>
      </c>
      <c r="P2316" s="161">
        <f>Dane_baza!AW2305</f>
        <v>0</v>
      </c>
      <c r="Q2316" s="161">
        <f>Dane_baza!AX2305</f>
        <v>0</v>
      </c>
      <c r="R2316" s="212">
        <f t="shared" si="115"/>
        <v>38988432</v>
      </c>
      <c r="S2316" s="212">
        <f>Dane_baza!BU2305</f>
        <v>22898232.670000002</v>
      </c>
      <c r="T2316" s="212">
        <f>Dane_baza!BV2305</f>
        <v>410181.89</v>
      </c>
      <c r="U2316" s="212">
        <f>Dane_baza!BW2305</f>
        <v>18180017.440013923</v>
      </c>
      <c r="V2316" s="212">
        <f t="shared" si="113"/>
        <v>41488432.000013925</v>
      </c>
      <c r="W2316" s="161">
        <f t="shared" si="114"/>
        <v>2500000.0000139251</v>
      </c>
      <c r="AA2316" s="36"/>
    </row>
    <row r="2317" spans="1:27" ht="14.45" x14ac:dyDescent="0.3">
      <c r="A2317" s="197" t="s">
        <v>1170</v>
      </c>
      <c r="B2317" s="197" t="s">
        <v>33</v>
      </c>
      <c r="C2317" s="197" t="s">
        <v>33</v>
      </c>
      <c r="D2317" s="197" t="s">
        <v>34</v>
      </c>
      <c r="E2317" s="197" t="s">
        <v>31</v>
      </c>
      <c r="F2317" s="195" t="s">
        <v>5198</v>
      </c>
      <c r="G2317" s="195" t="s">
        <v>2159</v>
      </c>
      <c r="H2317" s="161">
        <f>Dane_baza!AR2306</f>
        <v>27917962</v>
      </c>
      <c r="I2317" s="161">
        <f>Dane_baza!AS2306</f>
        <v>1641303</v>
      </c>
      <c r="J2317" s="161">
        <f>Dane_baza!BX2306</f>
        <v>1147776</v>
      </c>
      <c r="K2317" s="161">
        <f>Dane_baza!AT2306</f>
        <v>11794036</v>
      </c>
      <c r="L2317" s="161">
        <f>Dane_baza!AU2306</f>
        <v>488488</v>
      </c>
      <c r="M2317" s="161">
        <f>Dane_baza!AV2306</f>
        <v>914777</v>
      </c>
      <c r="N2317" s="161">
        <f>Dane_baza!AY2306</f>
        <v>29477969</v>
      </c>
      <c r="O2317" s="161">
        <f>Dane_baza!AZ2306</f>
        <v>922895</v>
      </c>
      <c r="P2317" s="161">
        <f>Dane_baza!AW2306</f>
        <v>0</v>
      </c>
      <c r="Q2317" s="161">
        <f>Dane_baza!AX2306</f>
        <v>0</v>
      </c>
      <c r="R2317" s="212">
        <f t="shared" si="115"/>
        <v>74305206</v>
      </c>
      <c r="S2317" s="212">
        <f>Dane_baza!BU2306</f>
        <v>69045926.459999993</v>
      </c>
      <c r="T2317" s="212">
        <f>Dane_baza!BV2306</f>
        <v>1152921.97</v>
      </c>
      <c r="U2317" s="212">
        <f>Dane_baza!BW2306</f>
        <v>13022982.289999999</v>
      </c>
      <c r="V2317" s="212">
        <f t="shared" si="113"/>
        <v>83221830.719999999</v>
      </c>
      <c r="W2317" s="161">
        <f t="shared" si="114"/>
        <v>8916624.7199999988</v>
      </c>
      <c r="AA2317" s="36"/>
    </row>
    <row r="2318" spans="1:27" ht="14.45" x14ac:dyDescent="0.3">
      <c r="A2318" s="197" t="s">
        <v>1170</v>
      </c>
      <c r="B2318" s="197" t="s">
        <v>33</v>
      </c>
      <c r="C2318" s="197" t="s">
        <v>32</v>
      </c>
      <c r="D2318" s="197" t="s">
        <v>36</v>
      </c>
      <c r="E2318" s="197" t="s">
        <v>31</v>
      </c>
      <c r="F2318" s="195" t="s">
        <v>5199</v>
      </c>
      <c r="G2318" s="195" t="s">
        <v>2159</v>
      </c>
      <c r="H2318" s="161">
        <f>Dane_baza!AR2307</f>
        <v>5682428</v>
      </c>
      <c r="I2318" s="161">
        <f>Dane_baza!AS2307</f>
        <v>52653</v>
      </c>
      <c r="J2318" s="161">
        <f>Dane_baza!BX2307</f>
        <v>405071</v>
      </c>
      <c r="K2318" s="161">
        <f>Dane_baza!AT2307</f>
        <v>4080998</v>
      </c>
      <c r="L2318" s="161">
        <f>Dane_baza!AU2307</f>
        <v>0</v>
      </c>
      <c r="M2318" s="161">
        <f>Dane_baza!AV2307</f>
        <v>446234</v>
      </c>
      <c r="N2318" s="161">
        <f>Dane_baza!AY2307</f>
        <v>8643544</v>
      </c>
      <c r="O2318" s="161">
        <f>Dane_baza!AZ2307</f>
        <v>76232</v>
      </c>
      <c r="P2318" s="161">
        <f>Dane_baza!AW2307</f>
        <v>0</v>
      </c>
      <c r="Q2318" s="161">
        <f>Dane_baza!AX2307</f>
        <v>0</v>
      </c>
      <c r="R2318" s="212">
        <f t="shared" si="115"/>
        <v>19387160</v>
      </c>
      <c r="S2318" s="212">
        <f>Dane_baza!BU2307</f>
        <v>16907818.719999999</v>
      </c>
      <c r="T2318" s="212">
        <f>Dane_baza!BV2307</f>
        <v>107408.75</v>
      </c>
      <c r="U2318" s="212">
        <f>Dane_baza!BW2307</f>
        <v>4337637</v>
      </c>
      <c r="V2318" s="212">
        <f t="shared" si="113"/>
        <v>21352864.469999999</v>
      </c>
      <c r="W2318" s="161">
        <f t="shared" si="114"/>
        <v>1965704.4699999988</v>
      </c>
      <c r="AA2318" s="36"/>
    </row>
    <row r="2319" spans="1:27" ht="14.45" x14ac:dyDescent="0.3">
      <c r="A2319" s="197" t="s">
        <v>1170</v>
      </c>
      <c r="B2319" s="197" t="s">
        <v>33</v>
      </c>
      <c r="C2319" s="197" t="s">
        <v>37</v>
      </c>
      <c r="D2319" s="197" t="s">
        <v>40</v>
      </c>
      <c r="E2319" s="197" t="s">
        <v>31</v>
      </c>
      <c r="F2319" s="195" t="s">
        <v>5200</v>
      </c>
      <c r="G2319" s="195" t="s">
        <v>2160</v>
      </c>
      <c r="H2319" s="161">
        <f>Dane_baza!AR2308</f>
        <v>7908111</v>
      </c>
      <c r="I2319" s="161">
        <f>Dane_baza!AS2308</f>
        <v>811541</v>
      </c>
      <c r="J2319" s="161">
        <f>Dane_baza!BX2308</f>
        <v>324486</v>
      </c>
      <c r="K2319" s="161">
        <f>Dane_baza!AT2308</f>
        <v>2249743</v>
      </c>
      <c r="L2319" s="161">
        <f>Dane_baza!AU2308</f>
        <v>1046469</v>
      </c>
      <c r="M2319" s="161">
        <f>Dane_baza!AV2308</f>
        <v>1030169</v>
      </c>
      <c r="N2319" s="161">
        <f>Dane_baza!AY2308</f>
        <v>15550447</v>
      </c>
      <c r="O2319" s="161">
        <f>Dane_baza!AZ2308</f>
        <v>397380</v>
      </c>
      <c r="P2319" s="161">
        <f>Dane_baza!AW2308</f>
        <v>0</v>
      </c>
      <c r="Q2319" s="161">
        <f>Dane_baza!AX2308</f>
        <v>0</v>
      </c>
      <c r="R2319" s="212">
        <f t="shared" si="115"/>
        <v>29318346</v>
      </c>
      <c r="S2319" s="212">
        <f>Dane_baza!BU2308</f>
        <v>22206759.280000001</v>
      </c>
      <c r="T2319" s="212">
        <f>Dane_baza!BV2308</f>
        <v>457530.59</v>
      </c>
      <c r="U2319" s="212">
        <f>Dane_baza!BW2308</f>
        <v>9154056.1229437999</v>
      </c>
      <c r="V2319" s="212">
        <f t="shared" si="113"/>
        <v>31818345.992943801</v>
      </c>
      <c r="W2319" s="161">
        <f t="shared" si="114"/>
        <v>2499999.992943801</v>
      </c>
      <c r="AA2319" s="36"/>
    </row>
    <row r="2320" spans="1:27" ht="14.45" x14ac:dyDescent="0.3">
      <c r="A2320" s="197" t="s">
        <v>1170</v>
      </c>
      <c r="B2320" s="197" t="s">
        <v>33</v>
      </c>
      <c r="C2320" s="197" t="s">
        <v>39</v>
      </c>
      <c r="D2320" s="197" t="s">
        <v>40</v>
      </c>
      <c r="E2320" s="197" t="s">
        <v>31</v>
      </c>
      <c r="F2320" s="195" t="s">
        <v>5201</v>
      </c>
      <c r="G2320" s="195" t="s">
        <v>2161</v>
      </c>
      <c r="H2320" s="161">
        <f>Dane_baza!AR2309</f>
        <v>5843219</v>
      </c>
      <c r="I2320" s="161">
        <f>Dane_baza!AS2309</f>
        <v>182985</v>
      </c>
      <c r="J2320" s="161">
        <f>Dane_baza!BX2309</f>
        <v>354499</v>
      </c>
      <c r="K2320" s="161">
        <f>Dane_baza!AT2309</f>
        <v>3637393</v>
      </c>
      <c r="L2320" s="161">
        <f>Dane_baza!AU2309</f>
        <v>8446</v>
      </c>
      <c r="M2320" s="161">
        <f>Dane_baza!AV2309</f>
        <v>459340</v>
      </c>
      <c r="N2320" s="161">
        <f>Dane_baza!AY2309</f>
        <v>9702742</v>
      </c>
      <c r="O2320" s="161">
        <f>Dane_baza!AZ2309</f>
        <v>230318</v>
      </c>
      <c r="P2320" s="161">
        <f>Dane_baza!AW2309</f>
        <v>0</v>
      </c>
      <c r="Q2320" s="161">
        <f>Dane_baza!AX2309</f>
        <v>0</v>
      </c>
      <c r="R2320" s="212">
        <f t="shared" si="115"/>
        <v>20418942</v>
      </c>
      <c r="S2320" s="212">
        <f>Dane_baza!BU2309</f>
        <v>16102990.98</v>
      </c>
      <c r="T2320" s="212">
        <f>Dane_baza!BV2309</f>
        <v>152981.35999999999</v>
      </c>
      <c r="U2320" s="212">
        <f>Dane_baza!BW2309</f>
        <v>6162969.6599092251</v>
      </c>
      <c r="V2320" s="212">
        <f t="shared" ref="V2320:V2383" si="116">SUM(S2320:U2320)</f>
        <v>22418941.999909226</v>
      </c>
      <c r="W2320" s="161">
        <f t="shared" ref="W2320:W2383" si="117">V2320-R2320</f>
        <v>1999999.9999092259</v>
      </c>
      <c r="AA2320" s="36"/>
    </row>
    <row r="2321" spans="1:27" ht="14.45" x14ac:dyDescent="0.3">
      <c r="A2321" s="197" t="s">
        <v>1170</v>
      </c>
      <c r="B2321" s="197" t="s">
        <v>32</v>
      </c>
      <c r="C2321" s="197" t="s">
        <v>33</v>
      </c>
      <c r="D2321" s="197" t="s">
        <v>36</v>
      </c>
      <c r="E2321" s="197" t="s">
        <v>31</v>
      </c>
      <c r="F2321" s="195" t="s">
        <v>5202</v>
      </c>
      <c r="G2321" s="195" t="s">
        <v>2162</v>
      </c>
      <c r="H2321" s="161">
        <f>Dane_baza!AR2310</f>
        <v>4873183</v>
      </c>
      <c r="I2321" s="161">
        <f>Dane_baza!AS2310</f>
        <v>140639</v>
      </c>
      <c r="J2321" s="161">
        <f>Dane_baza!BX2310</f>
        <v>247463</v>
      </c>
      <c r="K2321" s="161">
        <f>Dane_baza!AT2310</f>
        <v>3642094</v>
      </c>
      <c r="L2321" s="161">
        <f>Dane_baza!AU2310</f>
        <v>0</v>
      </c>
      <c r="M2321" s="161">
        <f>Dane_baza!AV2310</f>
        <v>376454</v>
      </c>
      <c r="N2321" s="161">
        <f>Dane_baza!AY2310</f>
        <v>7202409</v>
      </c>
      <c r="O2321" s="161">
        <f>Dane_baza!AZ2310</f>
        <v>144354</v>
      </c>
      <c r="P2321" s="161">
        <f>Dane_baza!AW2310</f>
        <v>0</v>
      </c>
      <c r="Q2321" s="161">
        <f>Dane_baza!AX2310</f>
        <v>0</v>
      </c>
      <c r="R2321" s="212">
        <f t="shared" ref="R2321:R2384" si="118">SUM(H2321:Q2321)</f>
        <v>16626596</v>
      </c>
      <c r="S2321" s="212">
        <f>Dane_baza!BU2310</f>
        <v>12027520.310000001</v>
      </c>
      <c r="T2321" s="212">
        <f>Dane_baza!BV2310</f>
        <v>188598.64</v>
      </c>
      <c r="U2321" s="212">
        <f>Dane_baza!BW2310</f>
        <v>5910477.0505004525</v>
      </c>
      <c r="V2321" s="212">
        <f t="shared" si="116"/>
        <v>18126596.000500455</v>
      </c>
      <c r="W2321" s="161">
        <f t="shared" si="117"/>
        <v>1500000.0005004555</v>
      </c>
      <c r="AA2321" s="36"/>
    </row>
    <row r="2322" spans="1:27" ht="14.45" x14ac:dyDescent="0.3">
      <c r="A2322" s="197" t="s">
        <v>1170</v>
      </c>
      <c r="B2322" s="197" t="s">
        <v>32</v>
      </c>
      <c r="C2322" s="197" t="s">
        <v>32</v>
      </c>
      <c r="D2322" s="197" t="s">
        <v>40</v>
      </c>
      <c r="E2322" s="197" t="s">
        <v>31</v>
      </c>
      <c r="F2322" s="195" t="s">
        <v>5203</v>
      </c>
      <c r="G2322" s="195" t="s">
        <v>2163</v>
      </c>
      <c r="H2322" s="161">
        <f>Dane_baza!AR2311</f>
        <v>24479914</v>
      </c>
      <c r="I2322" s="161">
        <f>Dane_baza!AS2311</f>
        <v>1023072</v>
      </c>
      <c r="J2322" s="161">
        <f>Dane_baza!BX2311</f>
        <v>1086892</v>
      </c>
      <c r="K2322" s="161">
        <f>Dane_baza!AT2311</f>
        <v>13889604</v>
      </c>
      <c r="L2322" s="161">
        <f>Dane_baza!AU2311</f>
        <v>516652</v>
      </c>
      <c r="M2322" s="161">
        <f>Dane_baza!AV2311</f>
        <v>886320</v>
      </c>
      <c r="N2322" s="161">
        <f>Dane_baza!AY2311</f>
        <v>29028896</v>
      </c>
      <c r="O2322" s="161">
        <f>Dane_baza!AZ2311</f>
        <v>874236</v>
      </c>
      <c r="P2322" s="161">
        <f>Dane_baza!AW2311</f>
        <v>0</v>
      </c>
      <c r="Q2322" s="161">
        <f>Dane_baza!AX2311</f>
        <v>0</v>
      </c>
      <c r="R2322" s="212">
        <f t="shared" si="118"/>
        <v>71785586</v>
      </c>
      <c r="S2322" s="212">
        <f>Dane_baza!BU2311</f>
        <v>61399857.68</v>
      </c>
      <c r="T2322" s="212">
        <f>Dane_baza!BV2311</f>
        <v>1124896.75</v>
      </c>
      <c r="U2322" s="212">
        <f>Dane_baza!BW2311</f>
        <v>12760831.571284594</v>
      </c>
      <c r="V2322" s="212">
        <f t="shared" si="116"/>
        <v>75285586.001284599</v>
      </c>
      <c r="W2322" s="161">
        <f t="shared" si="117"/>
        <v>3500000.0012845993</v>
      </c>
      <c r="AA2322" s="36"/>
    </row>
    <row r="2323" spans="1:27" ht="14.45" x14ac:dyDescent="0.3">
      <c r="A2323" s="197" t="s">
        <v>1170</v>
      </c>
      <c r="B2323" s="197" t="s">
        <v>32</v>
      </c>
      <c r="C2323" s="197" t="s">
        <v>37</v>
      </c>
      <c r="D2323" s="197" t="s">
        <v>40</v>
      </c>
      <c r="E2323" s="197" t="s">
        <v>31</v>
      </c>
      <c r="F2323" s="195" t="s">
        <v>5204</v>
      </c>
      <c r="G2323" s="195" t="s">
        <v>2164</v>
      </c>
      <c r="H2323" s="161">
        <f>Dane_baza!AR2312</f>
        <v>4331656</v>
      </c>
      <c r="I2323" s="161">
        <f>Dane_baza!AS2312</f>
        <v>120163</v>
      </c>
      <c r="J2323" s="161">
        <f>Dane_baza!BX2312</f>
        <v>266233</v>
      </c>
      <c r="K2323" s="161">
        <f>Dane_baza!AT2312</f>
        <v>5229939</v>
      </c>
      <c r="L2323" s="161">
        <f>Dane_baza!AU2312</f>
        <v>60799</v>
      </c>
      <c r="M2323" s="161">
        <f>Dane_baza!AV2312</f>
        <v>847285</v>
      </c>
      <c r="N2323" s="161">
        <f>Dane_baza!AY2312</f>
        <v>5558315</v>
      </c>
      <c r="O2323" s="161">
        <f>Dane_baza!AZ2312</f>
        <v>121647</v>
      </c>
      <c r="P2323" s="161">
        <f>Dane_baza!AW2312</f>
        <v>0</v>
      </c>
      <c r="Q2323" s="161">
        <f>Dane_baza!AX2312</f>
        <v>0</v>
      </c>
      <c r="R2323" s="212">
        <f t="shared" si="118"/>
        <v>16536037</v>
      </c>
      <c r="S2323" s="212">
        <f>Dane_baza!BU2312</f>
        <v>11971683.9</v>
      </c>
      <c r="T2323" s="212">
        <f>Dane_baza!BV2312</f>
        <v>42221.86</v>
      </c>
      <c r="U2323" s="212">
        <f>Dane_baza!BW2312</f>
        <v>6022131.2397988606</v>
      </c>
      <c r="V2323" s="212">
        <f t="shared" si="116"/>
        <v>18036036.99979886</v>
      </c>
      <c r="W2323" s="161">
        <f t="shared" si="117"/>
        <v>1499999.9997988604</v>
      </c>
      <c r="AA2323" s="36"/>
    </row>
    <row r="2324" spans="1:27" ht="14.45" x14ac:dyDescent="0.3">
      <c r="A2324" s="197" t="s">
        <v>1170</v>
      </c>
      <c r="B2324" s="197" t="s">
        <v>32</v>
      </c>
      <c r="C2324" s="197" t="s">
        <v>39</v>
      </c>
      <c r="D2324" s="197" t="s">
        <v>36</v>
      </c>
      <c r="E2324" s="197" t="s">
        <v>31</v>
      </c>
      <c r="F2324" s="195" t="s">
        <v>5205</v>
      </c>
      <c r="G2324" s="195" t="s">
        <v>2165</v>
      </c>
      <c r="H2324" s="161">
        <f>Dane_baza!AR2313</f>
        <v>2320625</v>
      </c>
      <c r="I2324" s="161">
        <f>Dane_baza!AS2313</f>
        <v>211644</v>
      </c>
      <c r="J2324" s="161">
        <f>Dane_baza!BX2313</f>
        <v>177446</v>
      </c>
      <c r="K2324" s="161">
        <f>Dane_baza!AT2313</f>
        <v>1714794</v>
      </c>
      <c r="L2324" s="161">
        <f>Dane_baza!AU2313</f>
        <v>1006</v>
      </c>
      <c r="M2324" s="161">
        <f>Dane_baza!AV2313</f>
        <v>347387</v>
      </c>
      <c r="N2324" s="161">
        <f>Dane_baza!AY2313</f>
        <v>4184365</v>
      </c>
      <c r="O2324" s="161">
        <f>Dane_baza!AZ2313</f>
        <v>103805</v>
      </c>
      <c r="P2324" s="161">
        <f>Dane_baza!AW2313</f>
        <v>0</v>
      </c>
      <c r="Q2324" s="161">
        <f>Dane_baza!AX2313</f>
        <v>0</v>
      </c>
      <c r="R2324" s="212">
        <f t="shared" si="118"/>
        <v>9061072</v>
      </c>
      <c r="S2324" s="212">
        <f>Dane_baza!BU2313</f>
        <v>7460767.5899999999</v>
      </c>
      <c r="T2324" s="212">
        <f>Dane_baza!BV2313</f>
        <v>166805.25</v>
      </c>
      <c r="U2324" s="212">
        <f>Dane_baza!BW2313</f>
        <v>2339606.3650000002</v>
      </c>
      <c r="V2324" s="212">
        <f t="shared" si="116"/>
        <v>9967179.2050000001</v>
      </c>
      <c r="W2324" s="161">
        <f t="shared" si="117"/>
        <v>906107.20500000007</v>
      </c>
      <c r="AA2324" s="36"/>
    </row>
    <row r="2325" spans="1:27" ht="14.45" x14ac:dyDescent="0.3">
      <c r="A2325" s="197" t="s">
        <v>1170</v>
      </c>
      <c r="B2325" s="197" t="s">
        <v>32</v>
      </c>
      <c r="C2325" s="197" t="s">
        <v>42</v>
      </c>
      <c r="D2325" s="197" t="s">
        <v>40</v>
      </c>
      <c r="E2325" s="197" t="s">
        <v>31</v>
      </c>
      <c r="F2325" s="195" t="s">
        <v>5206</v>
      </c>
      <c r="G2325" s="195" t="s">
        <v>2166</v>
      </c>
      <c r="H2325" s="161">
        <f>Dane_baza!AR2314</f>
        <v>4589813</v>
      </c>
      <c r="I2325" s="161">
        <f>Dane_baza!AS2314</f>
        <v>73383</v>
      </c>
      <c r="J2325" s="161">
        <f>Dane_baza!BX2314</f>
        <v>392423</v>
      </c>
      <c r="K2325" s="161">
        <f>Dane_baza!AT2314</f>
        <v>7872717</v>
      </c>
      <c r="L2325" s="161">
        <f>Dane_baza!AU2314</f>
        <v>5526</v>
      </c>
      <c r="M2325" s="161">
        <f>Dane_baza!AV2314</f>
        <v>853252</v>
      </c>
      <c r="N2325" s="161">
        <f>Dane_baza!AY2314</f>
        <v>12669791</v>
      </c>
      <c r="O2325" s="161">
        <f>Dane_baza!AZ2314</f>
        <v>165440</v>
      </c>
      <c r="P2325" s="161">
        <f>Dane_baza!AW2314</f>
        <v>0</v>
      </c>
      <c r="Q2325" s="161">
        <f>Dane_baza!AX2314</f>
        <v>0</v>
      </c>
      <c r="R2325" s="212">
        <f t="shared" si="118"/>
        <v>26622345</v>
      </c>
      <c r="S2325" s="212">
        <f>Dane_baza!BU2314</f>
        <v>15759160.82</v>
      </c>
      <c r="T2325" s="212">
        <f>Dane_baza!BV2314</f>
        <v>59128.42</v>
      </c>
      <c r="U2325" s="212">
        <f>Dane_baza!BW2314</f>
        <v>12804055.760806566</v>
      </c>
      <c r="V2325" s="212">
        <f t="shared" si="116"/>
        <v>28622345.000806566</v>
      </c>
      <c r="W2325" s="161">
        <f t="shared" si="117"/>
        <v>2000000.0008065663</v>
      </c>
      <c r="AA2325" s="36"/>
    </row>
    <row r="2326" spans="1:27" ht="14.45" x14ac:dyDescent="0.3">
      <c r="A2326" s="197" t="s">
        <v>1170</v>
      </c>
      <c r="B2326" s="197" t="s">
        <v>32</v>
      </c>
      <c r="C2326" s="197" t="s">
        <v>44</v>
      </c>
      <c r="D2326" s="197" t="s">
        <v>40</v>
      </c>
      <c r="E2326" s="197" t="s">
        <v>31</v>
      </c>
      <c r="F2326" s="195" t="s">
        <v>5207</v>
      </c>
      <c r="G2326" s="195" t="s">
        <v>2167</v>
      </c>
      <c r="H2326" s="161">
        <f>Dane_baza!AR2315</f>
        <v>3373979</v>
      </c>
      <c r="I2326" s="161">
        <f>Dane_baza!AS2315</f>
        <v>133300</v>
      </c>
      <c r="J2326" s="161">
        <f>Dane_baza!BX2315</f>
        <v>275262</v>
      </c>
      <c r="K2326" s="161">
        <f>Dane_baza!AT2315</f>
        <v>6251856</v>
      </c>
      <c r="L2326" s="161">
        <f>Dane_baza!AU2315</f>
        <v>20394</v>
      </c>
      <c r="M2326" s="161">
        <f>Dane_baza!AV2315</f>
        <v>391208</v>
      </c>
      <c r="N2326" s="161">
        <f>Dane_baza!AY2315</f>
        <v>6973020</v>
      </c>
      <c r="O2326" s="161">
        <f>Dane_baza!AZ2315</f>
        <v>137867</v>
      </c>
      <c r="P2326" s="161">
        <f>Dane_baza!AW2315</f>
        <v>0</v>
      </c>
      <c r="Q2326" s="161">
        <f>Dane_baza!AX2315</f>
        <v>0</v>
      </c>
      <c r="R2326" s="212">
        <f t="shared" si="118"/>
        <v>17556886</v>
      </c>
      <c r="S2326" s="212">
        <f>Dane_baza!BU2315</f>
        <v>11200304.619999999</v>
      </c>
      <c r="T2326" s="212">
        <f>Dane_baza!BV2315</f>
        <v>249866.34</v>
      </c>
      <c r="U2326" s="212">
        <f>Dane_baza!BW2315</f>
        <v>7606715.050881709</v>
      </c>
      <c r="V2326" s="212">
        <f t="shared" si="116"/>
        <v>19056886.010881707</v>
      </c>
      <c r="W2326" s="161">
        <f t="shared" si="117"/>
        <v>1500000.0108817071</v>
      </c>
      <c r="AA2326" s="36"/>
    </row>
    <row r="2327" spans="1:27" ht="14.45" x14ac:dyDescent="0.3">
      <c r="A2327" s="197" t="s">
        <v>1170</v>
      </c>
      <c r="B2327" s="197" t="s">
        <v>37</v>
      </c>
      <c r="C2327" s="197" t="s">
        <v>33</v>
      </c>
      <c r="D2327" s="197" t="s">
        <v>40</v>
      </c>
      <c r="E2327" s="197" t="s">
        <v>31</v>
      </c>
      <c r="F2327" s="195" t="s">
        <v>5208</v>
      </c>
      <c r="G2327" s="195" t="s">
        <v>2168</v>
      </c>
      <c r="H2327" s="161">
        <f>Dane_baza!AR2316</f>
        <v>9925773</v>
      </c>
      <c r="I2327" s="161">
        <f>Dane_baza!AS2316</f>
        <v>959168</v>
      </c>
      <c r="J2327" s="161">
        <f>Dane_baza!BX2316</f>
        <v>609309</v>
      </c>
      <c r="K2327" s="161">
        <f>Dane_baza!AT2316</f>
        <v>7790405</v>
      </c>
      <c r="L2327" s="161">
        <f>Dane_baza!AU2316</f>
        <v>746989</v>
      </c>
      <c r="M2327" s="161">
        <f>Dane_baza!AV2316</f>
        <v>567120</v>
      </c>
      <c r="N2327" s="161">
        <f>Dane_baza!AY2316</f>
        <v>12286979</v>
      </c>
      <c r="O2327" s="161">
        <f>Dane_baza!AZ2316</f>
        <v>457393</v>
      </c>
      <c r="P2327" s="161">
        <f>Dane_baza!AW2316</f>
        <v>0</v>
      </c>
      <c r="Q2327" s="161">
        <f>Dane_baza!AX2316</f>
        <v>0</v>
      </c>
      <c r="R2327" s="212">
        <f t="shared" si="118"/>
        <v>33343136</v>
      </c>
      <c r="S2327" s="212">
        <f>Dane_baza!BU2316</f>
        <v>28209579.780000001</v>
      </c>
      <c r="T2327" s="212">
        <f>Dane_baza!BV2316</f>
        <v>715574.46</v>
      </c>
      <c r="U2327" s="212">
        <f>Dane_baza!BW2316</f>
        <v>7417981.7585283872</v>
      </c>
      <c r="V2327" s="212">
        <f t="shared" si="116"/>
        <v>36343135.998528391</v>
      </c>
      <c r="W2327" s="161">
        <f t="shared" si="117"/>
        <v>2999999.9985283911</v>
      </c>
      <c r="AA2327" s="36"/>
    </row>
    <row r="2328" spans="1:27" ht="14.45" x14ac:dyDescent="0.3">
      <c r="A2328" s="197" t="s">
        <v>1170</v>
      </c>
      <c r="B2328" s="197" t="s">
        <v>37</v>
      </c>
      <c r="C2328" s="197" t="s">
        <v>32</v>
      </c>
      <c r="D2328" s="197" t="s">
        <v>40</v>
      </c>
      <c r="E2328" s="197" t="s">
        <v>31</v>
      </c>
      <c r="F2328" s="195" t="s">
        <v>5209</v>
      </c>
      <c r="G2328" s="195" t="s">
        <v>2169</v>
      </c>
      <c r="H2328" s="161">
        <f>Dane_baza!AR2317</f>
        <v>19590290</v>
      </c>
      <c r="I2328" s="161">
        <f>Dane_baza!AS2317</f>
        <v>1458978</v>
      </c>
      <c r="J2328" s="161">
        <f>Dane_baza!BX2317</f>
        <v>798803</v>
      </c>
      <c r="K2328" s="161">
        <f>Dane_baza!AT2317</f>
        <v>5798398</v>
      </c>
      <c r="L2328" s="161">
        <f>Dane_baza!AU2317</f>
        <v>478532</v>
      </c>
      <c r="M2328" s="161">
        <f>Dane_baza!AV2317</f>
        <v>862153</v>
      </c>
      <c r="N2328" s="161">
        <f>Dane_baza!AY2317</f>
        <v>21678182</v>
      </c>
      <c r="O2328" s="161">
        <f>Dane_baza!AZ2317</f>
        <v>673113</v>
      </c>
      <c r="P2328" s="161">
        <f>Dane_baza!AW2317</f>
        <v>0</v>
      </c>
      <c r="Q2328" s="161">
        <f>Dane_baza!AX2317</f>
        <v>0</v>
      </c>
      <c r="R2328" s="212">
        <f t="shared" si="118"/>
        <v>51338449</v>
      </c>
      <c r="S2328" s="212">
        <f>Dane_baza!BU2317</f>
        <v>49516862.829999998</v>
      </c>
      <c r="T2328" s="212">
        <f>Dane_baza!BV2317</f>
        <v>956139.17</v>
      </c>
      <c r="U2328" s="212">
        <f>Dane_baza!BW2317</f>
        <v>4365446.5099999979</v>
      </c>
      <c r="V2328" s="212">
        <f t="shared" si="116"/>
        <v>54838448.509999998</v>
      </c>
      <c r="W2328" s="161">
        <f t="shared" si="117"/>
        <v>3499999.5099999979</v>
      </c>
      <c r="AA2328" s="36"/>
    </row>
    <row r="2329" spans="1:27" ht="14.45" x14ac:dyDescent="0.3">
      <c r="A2329" s="197" t="s">
        <v>1170</v>
      </c>
      <c r="B2329" s="197" t="s">
        <v>37</v>
      </c>
      <c r="C2329" s="197" t="s">
        <v>37</v>
      </c>
      <c r="D2329" s="197" t="s">
        <v>40</v>
      </c>
      <c r="E2329" s="197" t="s">
        <v>31</v>
      </c>
      <c r="F2329" s="195" t="s">
        <v>5210</v>
      </c>
      <c r="G2329" s="195" t="s">
        <v>2170</v>
      </c>
      <c r="H2329" s="161">
        <f>Dane_baza!AR2318</f>
        <v>6501453</v>
      </c>
      <c r="I2329" s="161">
        <f>Dane_baza!AS2318</f>
        <v>326906</v>
      </c>
      <c r="J2329" s="161">
        <f>Dane_baza!BX2318</f>
        <v>324399</v>
      </c>
      <c r="K2329" s="161">
        <f>Dane_baza!AT2318</f>
        <v>0</v>
      </c>
      <c r="L2329" s="161">
        <f>Dane_baza!AU2318</f>
        <v>464505</v>
      </c>
      <c r="M2329" s="161">
        <f>Dane_baza!AV2318</f>
        <v>834921</v>
      </c>
      <c r="N2329" s="161">
        <f>Dane_baza!AY2318</f>
        <v>9433971</v>
      </c>
      <c r="O2329" s="161">
        <f>Dane_baza!AZ2318</f>
        <v>254648</v>
      </c>
      <c r="P2329" s="161">
        <f>Dane_baza!AW2318</f>
        <v>0</v>
      </c>
      <c r="Q2329" s="161">
        <f>Dane_baza!AX2318</f>
        <v>-694938</v>
      </c>
      <c r="R2329" s="212">
        <f t="shared" si="118"/>
        <v>17445865</v>
      </c>
      <c r="S2329" s="212">
        <f>Dane_baza!BU2318</f>
        <v>17230254.050000001</v>
      </c>
      <c r="T2329" s="212">
        <f>Dane_baza!BV2318</f>
        <v>390069.5</v>
      </c>
      <c r="U2329" s="212">
        <f>Dane_baza!BW2318</f>
        <v>1570127.8500000015</v>
      </c>
      <c r="V2329" s="212">
        <f t="shared" si="116"/>
        <v>19190451.400000002</v>
      </c>
      <c r="W2329" s="161">
        <f t="shared" si="117"/>
        <v>1744586.4000000022</v>
      </c>
      <c r="AA2329" s="36"/>
    </row>
    <row r="2330" spans="1:27" ht="14.45" x14ac:dyDescent="0.3">
      <c r="A2330" s="197" t="s">
        <v>1170</v>
      </c>
      <c r="B2330" s="197" t="s">
        <v>37</v>
      </c>
      <c r="C2330" s="197" t="s">
        <v>42</v>
      </c>
      <c r="D2330" s="197" t="s">
        <v>36</v>
      </c>
      <c r="E2330" s="197" t="s">
        <v>31</v>
      </c>
      <c r="F2330" s="195" t="s">
        <v>5211</v>
      </c>
      <c r="G2330" s="195" t="s">
        <v>2171</v>
      </c>
      <c r="H2330" s="161">
        <f>Dane_baza!AR2319</f>
        <v>3186699</v>
      </c>
      <c r="I2330" s="161">
        <f>Dane_baza!AS2319</f>
        <v>241586</v>
      </c>
      <c r="J2330" s="161">
        <f>Dane_baza!BX2319</f>
        <v>224033</v>
      </c>
      <c r="K2330" s="161">
        <f>Dane_baza!AT2319</f>
        <v>3721129</v>
      </c>
      <c r="L2330" s="161">
        <f>Dane_baza!AU2319</f>
        <v>0</v>
      </c>
      <c r="M2330" s="161">
        <f>Dane_baza!AV2319</f>
        <v>437240</v>
      </c>
      <c r="N2330" s="161">
        <f>Dane_baza!AY2319</f>
        <v>5756309</v>
      </c>
      <c r="O2330" s="161">
        <f>Dane_baza!AZ2319</f>
        <v>126513</v>
      </c>
      <c r="P2330" s="161">
        <f>Dane_baza!AW2319</f>
        <v>0</v>
      </c>
      <c r="Q2330" s="161">
        <f>Dane_baza!AX2319</f>
        <v>0</v>
      </c>
      <c r="R2330" s="212">
        <f t="shared" si="118"/>
        <v>13693509</v>
      </c>
      <c r="S2330" s="212">
        <f>Dane_baza!BU2319</f>
        <v>10055182.16</v>
      </c>
      <c r="T2330" s="212">
        <f>Dane_baza!BV2319</f>
        <v>0</v>
      </c>
      <c r="U2330" s="212">
        <f>Dane_baza!BW2319</f>
        <v>5007677.33</v>
      </c>
      <c r="V2330" s="212">
        <f t="shared" si="116"/>
        <v>15062859.49</v>
      </c>
      <c r="W2330" s="161">
        <f t="shared" si="117"/>
        <v>1369350.4900000002</v>
      </c>
      <c r="AA2330" s="36"/>
    </row>
    <row r="2331" spans="1:27" ht="14.45" x14ac:dyDescent="0.3">
      <c r="A2331" s="197" t="s">
        <v>1170</v>
      </c>
      <c r="B2331" s="197" t="s">
        <v>37</v>
      </c>
      <c r="C2331" s="197" t="s">
        <v>44</v>
      </c>
      <c r="D2331" s="197" t="s">
        <v>40</v>
      </c>
      <c r="E2331" s="197" t="s">
        <v>31</v>
      </c>
      <c r="F2331" s="195" t="s">
        <v>5212</v>
      </c>
      <c r="G2331" s="195" t="s">
        <v>2172</v>
      </c>
      <c r="H2331" s="161">
        <f>Dane_baza!AR2320</f>
        <v>16814243</v>
      </c>
      <c r="I2331" s="161">
        <f>Dane_baza!AS2320</f>
        <v>412605</v>
      </c>
      <c r="J2331" s="161">
        <f>Dane_baza!BX2320</f>
        <v>849065</v>
      </c>
      <c r="K2331" s="161">
        <f>Dane_baza!AT2320</f>
        <v>13709775</v>
      </c>
      <c r="L2331" s="161">
        <f>Dane_baza!AU2320</f>
        <v>1006214</v>
      </c>
      <c r="M2331" s="161">
        <f>Dane_baza!AV2320</f>
        <v>696875</v>
      </c>
      <c r="N2331" s="161">
        <f>Dane_baza!AY2320</f>
        <v>16455020</v>
      </c>
      <c r="O2331" s="161">
        <f>Dane_baza!AZ2320</f>
        <v>559576</v>
      </c>
      <c r="P2331" s="161">
        <f>Dane_baza!AW2320</f>
        <v>0</v>
      </c>
      <c r="Q2331" s="161">
        <f>Dane_baza!AX2320</f>
        <v>0</v>
      </c>
      <c r="R2331" s="212">
        <f t="shared" si="118"/>
        <v>50503373</v>
      </c>
      <c r="S2331" s="212">
        <f>Dane_baza!BU2320</f>
        <v>42373642.829999998</v>
      </c>
      <c r="T2331" s="212">
        <f>Dane_baza!BV2320</f>
        <v>387629.54</v>
      </c>
      <c r="U2331" s="212">
        <f>Dane_baza!BW2320</f>
        <v>11242100.63001596</v>
      </c>
      <c r="V2331" s="212">
        <f t="shared" si="116"/>
        <v>54003373.000015959</v>
      </c>
      <c r="W2331" s="161">
        <f t="shared" si="117"/>
        <v>3500000.0000159591</v>
      </c>
      <c r="AA2331" s="36"/>
    </row>
    <row r="2332" spans="1:27" ht="14.45" x14ac:dyDescent="0.3">
      <c r="A2332" s="197" t="s">
        <v>1170</v>
      </c>
      <c r="B2332" s="197" t="s">
        <v>39</v>
      </c>
      <c r="C2332" s="197" t="s">
        <v>32</v>
      </c>
      <c r="D2332" s="197" t="s">
        <v>40</v>
      </c>
      <c r="E2332" s="197" t="s">
        <v>31</v>
      </c>
      <c r="F2332" s="195" t="s">
        <v>5213</v>
      </c>
      <c r="G2332" s="195" t="s">
        <v>2173</v>
      </c>
      <c r="H2332" s="161">
        <f>Dane_baza!AR2321</f>
        <v>66386759</v>
      </c>
      <c r="I2332" s="161">
        <f>Dane_baza!AS2321</f>
        <v>12133419</v>
      </c>
      <c r="J2332" s="161">
        <f>Dane_baza!BX2321</f>
        <v>1960689</v>
      </c>
      <c r="K2332" s="161">
        <f>Dane_baza!AT2321</f>
        <v>5970408</v>
      </c>
      <c r="L2332" s="161">
        <f>Dane_baza!AU2321</f>
        <v>827747</v>
      </c>
      <c r="M2332" s="161">
        <f>Dane_baza!AV2321</f>
        <v>2078933</v>
      </c>
      <c r="N2332" s="161">
        <f>Dane_baza!AY2321</f>
        <v>59520834</v>
      </c>
      <c r="O2332" s="161">
        <f>Dane_baza!AZ2321</f>
        <v>2084219</v>
      </c>
      <c r="P2332" s="161">
        <f>Dane_baza!AW2321</f>
        <v>0</v>
      </c>
      <c r="Q2332" s="161">
        <f>Dane_baza!AX2321</f>
        <v>0</v>
      </c>
      <c r="R2332" s="212">
        <f t="shared" si="118"/>
        <v>150963008</v>
      </c>
      <c r="S2332" s="212">
        <f>Dane_baza!BU2321</f>
        <v>140502961.5</v>
      </c>
      <c r="T2332" s="212">
        <f>Dane_baza!BV2321</f>
        <v>11969676.939999999</v>
      </c>
      <c r="U2332" s="212">
        <f>Dane_baza!BW2321</f>
        <v>2490369.5583979189</v>
      </c>
      <c r="V2332" s="212">
        <f t="shared" si="116"/>
        <v>154963007.99839792</v>
      </c>
      <c r="W2332" s="161">
        <f t="shared" si="117"/>
        <v>3999999.9983979166</v>
      </c>
      <c r="AA2332" s="36"/>
    </row>
    <row r="2333" spans="1:27" ht="14.45" x14ac:dyDescent="0.3">
      <c r="A2333" s="197" t="s">
        <v>1170</v>
      </c>
      <c r="B2333" s="197" t="s">
        <v>39</v>
      </c>
      <c r="C2333" s="197" t="s">
        <v>37</v>
      </c>
      <c r="D2333" s="197" t="s">
        <v>40</v>
      </c>
      <c r="E2333" s="197" t="s">
        <v>31</v>
      </c>
      <c r="F2333" s="195" t="s">
        <v>5214</v>
      </c>
      <c r="G2333" s="195" t="s">
        <v>546</v>
      </c>
      <c r="H2333" s="161">
        <f>Dane_baza!AR2322</f>
        <v>8222180</v>
      </c>
      <c r="I2333" s="161">
        <f>Dane_baza!AS2322</f>
        <v>125435</v>
      </c>
      <c r="J2333" s="161">
        <f>Dane_baza!BX2322</f>
        <v>474982</v>
      </c>
      <c r="K2333" s="161">
        <f>Dane_baza!AT2322</f>
        <v>8696289</v>
      </c>
      <c r="L2333" s="161">
        <f>Dane_baza!AU2322</f>
        <v>0</v>
      </c>
      <c r="M2333" s="161">
        <f>Dane_baza!AV2322</f>
        <v>456567</v>
      </c>
      <c r="N2333" s="161">
        <f>Dane_baza!AY2322</f>
        <v>13537717</v>
      </c>
      <c r="O2333" s="161">
        <f>Dane_baza!AZ2322</f>
        <v>326014</v>
      </c>
      <c r="P2333" s="161">
        <f>Dane_baza!AW2322</f>
        <v>0</v>
      </c>
      <c r="Q2333" s="161">
        <f>Dane_baza!AX2322</f>
        <v>0</v>
      </c>
      <c r="R2333" s="212">
        <f t="shared" si="118"/>
        <v>31839184</v>
      </c>
      <c r="S2333" s="212">
        <f>Dane_baza!BU2322</f>
        <v>22359536.100000001</v>
      </c>
      <c r="T2333" s="212">
        <f>Dane_baza!BV2322</f>
        <v>106118.5</v>
      </c>
      <c r="U2333" s="212">
        <f>Dane_baza!BW2322</f>
        <v>11873529.01</v>
      </c>
      <c r="V2333" s="212">
        <f t="shared" si="116"/>
        <v>34339183.609999999</v>
      </c>
      <c r="W2333" s="161">
        <f t="shared" si="117"/>
        <v>2499999.6099999994</v>
      </c>
      <c r="AA2333" s="36"/>
    </row>
    <row r="2334" spans="1:27" ht="14.45" x14ac:dyDescent="0.3">
      <c r="A2334" s="197" t="s">
        <v>1170</v>
      </c>
      <c r="B2334" s="197" t="s">
        <v>39</v>
      </c>
      <c r="C2334" s="197" t="s">
        <v>39</v>
      </c>
      <c r="D2334" s="197" t="s">
        <v>40</v>
      </c>
      <c r="E2334" s="197" t="s">
        <v>31</v>
      </c>
      <c r="F2334" s="195" t="s">
        <v>5215</v>
      </c>
      <c r="G2334" s="195" t="s">
        <v>2174</v>
      </c>
      <c r="H2334" s="161">
        <f>Dane_baza!AR2323</f>
        <v>28098333</v>
      </c>
      <c r="I2334" s="161">
        <f>Dane_baza!AS2323</f>
        <v>871183</v>
      </c>
      <c r="J2334" s="161">
        <f>Dane_baza!BX2323</f>
        <v>1277067</v>
      </c>
      <c r="K2334" s="161">
        <f>Dane_baza!AT2323</f>
        <v>15401809</v>
      </c>
      <c r="L2334" s="161">
        <f>Dane_baza!AU2323</f>
        <v>44279</v>
      </c>
      <c r="M2334" s="161">
        <f>Dane_baza!AV2323</f>
        <v>1011768</v>
      </c>
      <c r="N2334" s="161">
        <f>Dane_baza!AY2323</f>
        <v>34565446</v>
      </c>
      <c r="O2334" s="161">
        <f>Dane_baza!AZ2323</f>
        <v>945603</v>
      </c>
      <c r="P2334" s="161">
        <f>Dane_baza!AW2323</f>
        <v>0</v>
      </c>
      <c r="Q2334" s="161">
        <f>Dane_baza!AX2323</f>
        <v>0</v>
      </c>
      <c r="R2334" s="212">
        <f t="shared" si="118"/>
        <v>82215488</v>
      </c>
      <c r="S2334" s="212">
        <f>Dane_baza!BU2323</f>
        <v>72056273.329999998</v>
      </c>
      <c r="T2334" s="212">
        <f>Dane_baza!BV2323</f>
        <v>874338.7</v>
      </c>
      <c r="U2334" s="212">
        <f>Dane_baza!BW2323</f>
        <v>12784875.850000005</v>
      </c>
      <c r="V2334" s="212">
        <f t="shared" si="116"/>
        <v>85715487.88000001</v>
      </c>
      <c r="W2334" s="161">
        <f t="shared" si="117"/>
        <v>3499999.8800000101</v>
      </c>
      <c r="AA2334" s="36"/>
    </row>
    <row r="2335" spans="1:27" ht="14.45" x14ac:dyDescent="0.3">
      <c r="A2335" s="197" t="s">
        <v>1170</v>
      </c>
      <c r="B2335" s="197" t="s">
        <v>39</v>
      </c>
      <c r="C2335" s="197" t="s">
        <v>42</v>
      </c>
      <c r="D2335" s="197" t="s">
        <v>36</v>
      </c>
      <c r="E2335" s="197" t="s">
        <v>31</v>
      </c>
      <c r="F2335" s="195" t="s">
        <v>5216</v>
      </c>
      <c r="G2335" s="195" t="s">
        <v>2175</v>
      </c>
      <c r="H2335" s="161">
        <f>Dane_baza!AR2324</f>
        <v>2705904</v>
      </c>
      <c r="I2335" s="161">
        <f>Dane_baza!AS2324</f>
        <v>512300</v>
      </c>
      <c r="J2335" s="161">
        <f>Dane_baza!BX2324</f>
        <v>162974</v>
      </c>
      <c r="K2335" s="161">
        <f>Dane_baza!AT2324</f>
        <v>1715932</v>
      </c>
      <c r="L2335" s="161">
        <f>Dane_baza!AU2324</f>
        <v>0</v>
      </c>
      <c r="M2335" s="161">
        <f>Dane_baza!AV2324</f>
        <v>621988</v>
      </c>
      <c r="N2335" s="161">
        <f>Dane_baza!AY2324</f>
        <v>3422186</v>
      </c>
      <c r="O2335" s="161">
        <f>Dane_baza!AZ2324</f>
        <v>85964</v>
      </c>
      <c r="P2335" s="161">
        <f>Dane_baza!AW2324</f>
        <v>0</v>
      </c>
      <c r="Q2335" s="161">
        <f>Dane_baza!AX2324</f>
        <v>0</v>
      </c>
      <c r="R2335" s="212">
        <f t="shared" si="118"/>
        <v>9227248</v>
      </c>
      <c r="S2335" s="212">
        <f>Dane_baza!BU2324</f>
        <v>7818266.5700000003</v>
      </c>
      <c r="T2335" s="212">
        <f>Dane_baza!BV2324</f>
        <v>932526.21</v>
      </c>
      <c r="U2335" s="212">
        <f>Dane_baza!BW2324</f>
        <v>1399180.017699999</v>
      </c>
      <c r="V2335" s="212">
        <f t="shared" si="116"/>
        <v>10149972.797700001</v>
      </c>
      <c r="W2335" s="161">
        <f t="shared" si="117"/>
        <v>922724.79770000093</v>
      </c>
      <c r="AA2335" s="36"/>
    </row>
    <row r="2336" spans="1:27" ht="14.45" x14ac:dyDescent="0.3">
      <c r="A2336" s="197" t="s">
        <v>1170</v>
      </c>
      <c r="B2336" s="197" t="s">
        <v>39</v>
      </c>
      <c r="C2336" s="197" t="s">
        <v>44</v>
      </c>
      <c r="D2336" s="197" t="s">
        <v>36</v>
      </c>
      <c r="E2336" s="197" t="s">
        <v>31</v>
      </c>
      <c r="F2336" s="195" t="s">
        <v>5217</v>
      </c>
      <c r="G2336" s="195" t="s">
        <v>2176</v>
      </c>
      <c r="H2336" s="161">
        <f>Dane_baza!AR2325</f>
        <v>4965470</v>
      </c>
      <c r="I2336" s="161">
        <f>Dane_baza!AS2325</f>
        <v>89951</v>
      </c>
      <c r="J2336" s="161">
        <f>Dane_baza!BX2325</f>
        <v>279615</v>
      </c>
      <c r="K2336" s="161">
        <f>Dane_baza!AT2325</f>
        <v>3864843</v>
      </c>
      <c r="L2336" s="161">
        <f>Dane_baza!AU2325</f>
        <v>0</v>
      </c>
      <c r="M2336" s="161">
        <f>Dane_baza!AV2325</f>
        <v>731777</v>
      </c>
      <c r="N2336" s="161">
        <f>Dane_baza!AY2325</f>
        <v>5990963</v>
      </c>
      <c r="O2336" s="161">
        <f>Dane_baza!AZ2325</f>
        <v>123269</v>
      </c>
      <c r="P2336" s="161">
        <f>Dane_baza!AW2325</f>
        <v>0</v>
      </c>
      <c r="Q2336" s="161">
        <f>Dane_baza!AX2325</f>
        <v>0</v>
      </c>
      <c r="R2336" s="212">
        <f t="shared" si="118"/>
        <v>16045888</v>
      </c>
      <c r="S2336" s="212">
        <f>Dane_baza!BU2325</f>
        <v>12564573.85</v>
      </c>
      <c r="T2336" s="212">
        <f>Dane_baza!BV2325</f>
        <v>71625.460000000006</v>
      </c>
      <c r="U2336" s="212">
        <f>Dane_baza!BW2325</f>
        <v>4909688.51</v>
      </c>
      <c r="V2336" s="212">
        <f t="shared" si="116"/>
        <v>17545887.82</v>
      </c>
      <c r="W2336" s="161">
        <f t="shared" si="117"/>
        <v>1499999.8200000003</v>
      </c>
      <c r="AA2336" s="36"/>
    </row>
    <row r="2337" spans="1:27" ht="14.45" x14ac:dyDescent="0.3">
      <c r="A2337" s="197" t="s">
        <v>1170</v>
      </c>
      <c r="B2337" s="197" t="s">
        <v>39</v>
      </c>
      <c r="C2337" s="197" t="s">
        <v>51</v>
      </c>
      <c r="D2337" s="197" t="s">
        <v>40</v>
      </c>
      <c r="E2337" s="197" t="s">
        <v>31</v>
      </c>
      <c r="F2337" s="195" t="s">
        <v>5218</v>
      </c>
      <c r="G2337" s="195" t="s">
        <v>2177</v>
      </c>
      <c r="H2337" s="161">
        <f>Dane_baza!AR2326</f>
        <v>4561602</v>
      </c>
      <c r="I2337" s="161">
        <f>Dane_baza!AS2326</f>
        <v>210856</v>
      </c>
      <c r="J2337" s="161">
        <f>Dane_baza!BX2326</f>
        <v>270714</v>
      </c>
      <c r="K2337" s="161">
        <f>Dane_baza!AT2326</f>
        <v>2596162</v>
      </c>
      <c r="L2337" s="161">
        <f>Dane_baza!AU2326</f>
        <v>96344</v>
      </c>
      <c r="M2337" s="161">
        <f>Dane_baza!AV2326</f>
        <v>773991</v>
      </c>
      <c r="N2337" s="161">
        <f>Dane_baza!AY2326</f>
        <v>6869726</v>
      </c>
      <c r="O2337" s="161">
        <f>Dane_baza!AZ2326</f>
        <v>165440</v>
      </c>
      <c r="P2337" s="161">
        <f>Dane_baza!AW2326</f>
        <v>0</v>
      </c>
      <c r="Q2337" s="161">
        <f>Dane_baza!AX2326</f>
        <v>0</v>
      </c>
      <c r="R2337" s="212">
        <f t="shared" si="118"/>
        <v>15544835</v>
      </c>
      <c r="S2337" s="212">
        <f>Dane_baza!BU2326</f>
        <v>11951391</v>
      </c>
      <c r="T2337" s="212">
        <f>Dane_baza!BV2326</f>
        <v>257533.15</v>
      </c>
      <c r="U2337" s="212">
        <f>Dane_baza!BW2326</f>
        <v>4835910.8552953172</v>
      </c>
      <c r="V2337" s="212">
        <f t="shared" si="116"/>
        <v>17044835.005295318</v>
      </c>
      <c r="W2337" s="161">
        <f t="shared" si="117"/>
        <v>1500000.0052953176</v>
      </c>
      <c r="AA2337" s="36"/>
    </row>
    <row r="2338" spans="1:27" ht="14.45" x14ac:dyDescent="0.3">
      <c r="A2338" s="197" t="s">
        <v>1170</v>
      </c>
      <c r="B2338" s="197" t="s">
        <v>42</v>
      </c>
      <c r="C2338" s="197" t="s">
        <v>33</v>
      </c>
      <c r="D2338" s="197" t="s">
        <v>36</v>
      </c>
      <c r="E2338" s="197" t="s">
        <v>31</v>
      </c>
      <c r="F2338" s="195" t="s">
        <v>5219</v>
      </c>
      <c r="G2338" s="195" t="s">
        <v>2178</v>
      </c>
      <c r="H2338" s="161">
        <f>Dane_baza!AR2327</f>
        <v>2383017</v>
      </c>
      <c r="I2338" s="161">
        <f>Dane_baza!AS2327</f>
        <v>35605</v>
      </c>
      <c r="J2338" s="161">
        <f>Dane_baza!BX2327</f>
        <v>192768</v>
      </c>
      <c r="K2338" s="161">
        <f>Dane_baza!AT2327</f>
        <v>3918019</v>
      </c>
      <c r="L2338" s="161">
        <f>Dane_baza!AU2327</f>
        <v>7827</v>
      </c>
      <c r="M2338" s="161">
        <f>Dane_baza!AV2327</f>
        <v>624825</v>
      </c>
      <c r="N2338" s="161">
        <f>Dane_baza!AY2327</f>
        <v>6170857</v>
      </c>
      <c r="O2338" s="161">
        <f>Dane_baza!AZ2327</f>
        <v>116781</v>
      </c>
      <c r="P2338" s="161">
        <f>Dane_baza!AW2327</f>
        <v>0</v>
      </c>
      <c r="Q2338" s="161">
        <f>Dane_baza!AX2327</f>
        <v>0</v>
      </c>
      <c r="R2338" s="212">
        <f t="shared" si="118"/>
        <v>13449699</v>
      </c>
      <c r="S2338" s="212">
        <f>Dane_baza!BU2327</f>
        <v>7487341.2400000002</v>
      </c>
      <c r="T2338" s="212">
        <f>Dane_baza!BV2327</f>
        <v>7745.41</v>
      </c>
      <c r="U2338" s="212">
        <f>Dane_baza!BW2327</f>
        <v>7115537.1399999997</v>
      </c>
      <c r="V2338" s="212">
        <f t="shared" si="116"/>
        <v>14610623.789999999</v>
      </c>
      <c r="W2338" s="161">
        <f t="shared" si="117"/>
        <v>1160924.7899999991</v>
      </c>
      <c r="AA2338" s="36"/>
    </row>
    <row r="2339" spans="1:27" ht="14.45" x14ac:dyDescent="0.3">
      <c r="A2339" s="197" t="s">
        <v>1170</v>
      </c>
      <c r="B2339" s="197" t="s">
        <v>42</v>
      </c>
      <c r="C2339" s="197" t="s">
        <v>32</v>
      </c>
      <c r="D2339" s="197" t="s">
        <v>40</v>
      </c>
      <c r="E2339" s="197" t="s">
        <v>31</v>
      </c>
      <c r="F2339" s="195" t="s">
        <v>5220</v>
      </c>
      <c r="G2339" s="195" t="s">
        <v>2179</v>
      </c>
      <c r="H2339" s="161">
        <f>Dane_baza!AR2328</f>
        <v>28905951</v>
      </c>
      <c r="I2339" s="161">
        <f>Dane_baza!AS2328</f>
        <v>1503419</v>
      </c>
      <c r="J2339" s="161">
        <f>Dane_baza!BX2328</f>
        <v>1224798</v>
      </c>
      <c r="K2339" s="161">
        <f>Dane_baza!AT2328</f>
        <v>13789851</v>
      </c>
      <c r="L2339" s="161">
        <f>Dane_baza!AU2328</f>
        <v>451793</v>
      </c>
      <c r="M2339" s="161">
        <f>Dane_baza!AV2328</f>
        <v>927345</v>
      </c>
      <c r="N2339" s="161">
        <f>Dane_baza!AY2328</f>
        <v>37215973</v>
      </c>
      <c r="O2339" s="161">
        <f>Dane_baza!AZ2328</f>
        <v>953712</v>
      </c>
      <c r="P2339" s="161">
        <f>Dane_baza!AW2328</f>
        <v>0</v>
      </c>
      <c r="Q2339" s="161">
        <f>Dane_baza!AX2328</f>
        <v>0</v>
      </c>
      <c r="R2339" s="212">
        <f t="shared" si="118"/>
        <v>84972842</v>
      </c>
      <c r="S2339" s="212">
        <f>Dane_baza!BU2328</f>
        <v>67659757.819999993</v>
      </c>
      <c r="T2339" s="212">
        <f>Dane_baza!BV2328</f>
        <v>1726406.13</v>
      </c>
      <c r="U2339" s="212">
        <f>Dane_baza!BW2328</f>
        <v>19086678.060349554</v>
      </c>
      <c r="V2339" s="212">
        <f t="shared" si="116"/>
        <v>88472842.010349542</v>
      </c>
      <c r="W2339" s="161">
        <f t="shared" si="117"/>
        <v>3500000.0103495419</v>
      </c>
      <c r="AA2339" s="36"/>
    </row>
    <row r="2340" spans="1:27" ht="14.45" x14ac:dyDescent="0.3">
      <c r="A2340" s="197" t="s">
        <v>1170</v>
      </c>
      <c r="B2340" s="197" t="s">
        <v>42</v>
      </c>
      <c r="C2340" s="197" t="s">
        <v>37</v>
      </c>
      <c r="D2340" s="197" t="s">
        <v>36</v>
      </c>
      <c r="E2340" s="197" t="s">
        <v>31</v>
      </c>
      <c r="F2340" s="195" t="s">
        <v>5221</v>
      </c>
      <c r="G2340" s="195" t="s">
        <v>2180</v>
      </c>
      <c r="H2340" s="161">
        <f>Dane_baza!AR2329</f>
        <v>2767344</v>
      </c>
      <c r="I2340" s="161">
        <f>Dane_baza!AS2329</f>
        <v>148540</v>
      </c>
      <c r="J2340" s="161">
        <f>Dane_baza!BX2329</f>
        <v>141011</v>
      </c>
      <c r="K2340" s="161">
        <f>Dane_baza!AT2329</f>
        <v>1507865</v>
      </c>
      <c r="L2340" s="161">
        <f>Dane_baza!AU2329</f>
        <v>4162</v>
      </c>
      <c r="M2340" s="161">
        <f>Dane_baza!AV2329</f>
        <v>937328</v>
      </c>
      <c r="N2340" s="161">
        <f>Dane_baza!AY2329</f>
        <v>3713653</v>
      </c>
      <c r="O2340" s="161">
        <f>Dane_baza!AZ2329</f>
        <v>48659</v>
      </c>
      <c r="P2340" s="161">
        <f>Dane_baza!AW2329</f>
        <v>0</v>
      </c>
      <c r="Q2340" s="161">
        <f>Dane_baza!AX2329</f>
        <v>0</v>
      </c>
      <c r="R2340" s="212">
        <f t="shared" si="118"/>
        <v>9268562</v>
      </c>
      <c r="S2340" s="212">
        <f>Dane_baza!BU2329</f>
        <v>8673996.75</v>
      </c>
      <c r="T2340" s="212">
        <f>Dane_baza!BV2329</f>
        <v>56372.7</v>
      </c>
      <c r="U2340" s="212">
        <f>Dane_baza!BW2329</f>
        <v>1465048.7488670065</v>
      </c>
      <c r="V2340" s="212">
        <f t="shared" si="116"/>
        <v>10195418.198867006</v>
      </c>
      <c r="W2340" s="161">
        <f t="shared" si="117"/>
        <v>926856.19886700623</v>
      </c>
      <c r="AA2340" s="36"/>
    </row>
    <row r="2341" spans="1:27" ht="14.45" x14ac:dyDescent="0.3">
      <c r="A2341" s="197" t="s">
        <v>1170</v>
      </c>
      <c r="B2341" s="197" t="s">
        <v>42</v>
      </c>
      <c r="C2341" s="197" t="s">
        <v>39</v>
      </c>
      <c r="D2341" s="197" t="s">
        <v>40</v>
      </c>
      <c r="E2341" s="197" t="s">
        <v>31</v>
      </c>
      <c r="F2341" s="195" t="s">
        <v>5222</v>
      </c>
      <c r="G2341" s="195" t="s">
        <v>2181</v>
      </c>
      <c r="H2341" s="161">
        <f>Dane_baza!AR2330</f>
        <v>7142120</v>
      </c>
      <c r="I2341" s="161">
        <f>Dane_baza!AS2330</f>
        <v>83093</v>
      </c>
      <c r="J2341" s="161">
        <f>Dane_baza!BX2330</f>
        <v>452120</v>
      </c>
      <c r="K2341" s="161">
        <f>Dane_baza!AT2330</f>
        <v>7417269</v>
      </c>
      <c r="L2341" s="161">
        <f>Dane_baza!AU2330</f>
        <v>131186</v>
      </c>
      <c r="M2341" s="161">
        <f>Dane_baza!AV2330</f>
        <v>429047</v>
      </c>
      <c r="N2341" s="161">
        <f>Dane_baza!AY2330</f>
        <v>10670705</v>
      </c>
      <c r="O2341" s="161">
        <f>Dane_baza!AZ2330</f>
        <v>227074</v>
      </c>
      <c r="P2341" s="161">
        <f>Dane_baza!AW2330</f>
        <v>0</v>
      </c>
      <c r="Q2341" s="161">
        <f>Dane_baza!AX2330</f>
        <v>0</v>
      </c>
      <c r="R2341" s="212">
        <f t="shared" si="118"/>
        <v>26552614</v>
      </c>
      <c r="S2341" s="212">
        <f>Dane_baza!BU2330</f>
        <v>19897243.309999999</v>
      </c>
      <c r="T2341" s="212">
        <f>Dane_baza!BV2330</f>
        <v>13100.11</v>
      </c>
      <c r="U2341" s="212">
        <f>Dane_baza!BW2330</f>
        <v>9142270.4100000001</v>
      </c>
      <c r="V2341" s="212">
        <f t="shared" si="116"/>
        <v>29052613.829999998</v>
      </c>
      <c r="W2341" s="161">
        <f t="shared" si="117"/>
        <v>2499999.8299999982</v>
      </c>
      <c r="AA2341" s="36"/>
    </row>
    <row r="2342" spans="1:27" ht="14.45" x14ac:dyDescent="0.3">
      <c r="A2342" s="197" t="s">
        <v>1170</v>
      </c>
      <c r="B2342" s="197" t="s">
        <v>42</v>
      </c>
      <c r="C2342" s="197" t="s">
        <v>51</v>
      </c>
      <c r="D2342" s="197" t="s">
        <v>36</v>
      </c>
      <c r="E2342" s="197" t="s">
        <v>31</v>
      </c>
      <c r="F2342" s="195" t="s">
        <v>5223</v>
      </c>
      <c r="G2342" s="195" t="s">
        <v>2182</v>
      </c>
      <c r="H2342" s="161">
        <f>Dane_baza!AR2331</f>
        <v>12506246</v>
      </c>
      <c r="I2342" s="161">
        <f>Dane_baza!AS2331</f>
        <v>185015</v>
      </c>
      <c r="J2342" s="161">
        <f>Dane_baza!BX2331</f>
        <v>441077</v>
      </c>
      <c r="K2342" s="161">
        <f>Dane_baza!AT2331</f>
        <v>0</v>
      </c>
      <c r="L2342" s="161">
        <f>Dane_baza!AU2331</f>
        <v>1005</v>
      </c>
      <c r="M2342" s="161">
        <f>Dane_baza!AV2331</f>
        <v>1390104</v>
      </c>
      <c r="N2342" s="161">
        <f>Dane_baza!AY2331</f>
        <v>7761257</v>
      </c>
      <c r="O2342" s="161">
        <f>Dane_baza!AZ2331</f>
        <v>162196</v>
      </c>
      <c r="P2342" s="161">
        <f>Dane_baza!AW2331</f>
        <v>0</v>
      </c>
      <c r="Q2342" s="161">
        <f>Dane_baza!AX2331</f>
        <v>-5914083</v>
      </c>
      <c r="R2342" s="212">
        <f t="shared" si="118"/>
        <v>16532817</v>
      </c>
      <c r="S2342" s="212">
        <f>Dane_baza!BU2331</f>
        <v>16356581.16</v>
      </c>
      <c r="T2342" s="212">
        <f>Dane_baza!BV2331</f>
        <v>317100.77</v>
      </c>
      <c r="U2342" s="212">
        <f>Dane_baza!BW2331</f>
        <v>859134.58000000007</v>
      </c>
      <c r="V2342" s="212">
        <f t="shared" si="116"/>
        <v>17532816.509999998</v>
      </c>
      <c r="W2342" s="161">
        <f t="shared" si="117"/>
        <v>999999.50999999791</v>
      </c>
      <c r="AA2342" s="36"/>
    </row>
    <row r="2343" spans="1:27" ht="14.45" x14ac:dyDescent="0.3">
      <c r="A2343" s="197" t="s">
        <v>1170</v>
      </c>
      <c r="B2343" s="197" t="s">
        <v>42</v>
      </c>
      <c r="C2343" s="197" t="s">
        <v>75</v>
      </c>
      <c r="D2343" s="197" t="s">
        <v>40</v>
      </c>
      <c r="E2343" s="197" t="s">
        <v>31</v>
      </c>
      <c r="F2343" s="195" t="s">
        <v>5224</v>
      </c>
      <c r="G2343" s="195" t="s">
        <v>2183</v>
      </c>
      <c r="H2343" s="161">
        <f>Dane_baza!AR2332</f>
        <v>15099995</v>
      </c>
      <c r="I2343" s="161">
        <f>Dane_baza!AS2332</f>
        <v>402539</v>
      </c>
      <c r="J2343" s="161">
        <f>Dane_baza!BX2332</f>
        <v>805249</v>
      </c>
      <c r="K2343" s="161">
        <f>Dane_baza!AT2332</f>
        <v>6325997</v>
      </c>
      <c r="L2343" s="161">
        <f>Dane_baza!AU2332</f>
        <v>409184</v>
      </c>
      <c r="M2343" s="161">
        <f>Dane_baza!AV2332</f>
        <v>1058139</v>
      </c>
      <c r="N2343" s="161">
        <f>Dane_baza!AY2332</f>
        <v>19298826</v>
      </c>
      <c r="O2343" s="161">
        <f>Dane_baza!AZ2332</f>
        <v>457393</v>
      </c>
      <c r="P2343" s="161">
        <f>Dane_baza!AW2332</f>
        <v>0</v>
      </c>
      <c r="Q2343" s="161">
        <f>Dane_baza!AX2332</f>
        <v>0</v>
      </c>
      <c r="R2343" s="212">
        <f t="shared" si="118"/>
        <v>43857322</v>
      </c>
      <c r="S2343" s="212">
        <f>Dane_baza!BU2332</f>
        <v>40687863.439999998</v>
      </c>
      <c r="T2343" s="212">
        <f>Dane_baza!BV2332</f>
        <v>566834.57999999996</v>
      </c>
      <c r="U2343" s="212">
        <f>Dane_baza!BW2332</f>
        <v>5602623.7800000012</v>
      </c>
      <c r="V2343" s="212">
        <f t="shared" si="116"/>
        <v>46857321.799999997</v>
      </c>
      <c r="W2343" s="161">
        <f t="shared" si="117"/>
        <v>2999999.799999997</v>
      </c>
      <c r="AA2343" s="36"/>
    </row>
    <row r="2344" spans="1:27" ht="14.45" x14ac:dyDescent="0.3">
      <c r="A2344" s="197" t="s">
        <v>1170</v>
      </c>
      <c r="B2344" s="197" t="s">
        <v>44</v>
      </c>
      <c r="C2344" s="197" t="s">
        <v>33</v>
      </c>
      <c r="D2344" s="197" t="s">
        <v>36</v>
      </c>
      <c r="E2344" s="197" t="s">
        <v>31</v>
      </c>
      <c r="F2344" s="195" t="s">
        <v>5225</v>
      </c>
      <c r="G2344" s="195" t="s">
        <v>2184</v>
      </c>
      <c r="H2344" s="161">
        <f>Dane_baza!AR2333</f>
        <v>4320498</v>
      </c>
      <c r="I2344" s="161">
        <f>Dane_baza!AS2333</f>
        <v>219185</v>
      </c>
      <c r="J2344" s="161">
        <f>Dane_baza!BX2333</f>
        <v>321697</v>
      </c>
      <c r="K2344" s="161">
        <f>Dane_baza!AT2333</f>
        <v>5168618</v>
      </c>
      <c r="L2344" s="161">
        <f>Dane_baza!AU2333</f>
        <v>0</v>
      </c>
      <c r="M2344" s="161">
        <f>Dane_baza!AV2333</f>
        <v>820173</v>
      </c>
      <c r="N2344" s="161">
        <f>Dane_baza!AY2333</f>
        <v>8354444</v>
      </c>
      <c r="O2344" s="161">
        <f>Dane_baza!AZ2333</f>
        <v>167062</v>
      </c>
      <c r="P2344" s="161">
        <f>Dane_baza!AW2333</f>
        <v>0</v>
      </c>
      <c r="Q2344" s="161">
        <f>Dane_baza!AX2333</f>
        <v>0</v>
      </c>
      <c r="R2344" s="212">
        <f t="shared" si="118"/>
        <v>19371677</v>
      </c>
      <c r="S2344" s="212">
        <f>Dane_baza!BU2333</f>
        <v>13699341.710000001</v>
      </c>
      <c r="T2344" s="212">
        <f>Dane_baza!BV2333</f>
        <v>246019.31</v>
      </c>
      <c r="U2344" s="212">
        <f>Dane_baza!BW2333</f>
        <v>6926315.9770057369</v>
      </c>
      <c r="V2344" s="212">
        <f t="shared" si="116"/>
        <v>20871676.997005738</v>
      </c>
      <c r="W2344" s="161">
        <f t="shared" si="117"/>
        <v>1499999.9970057383</v>
      </c>
      <c r="AA2344" s="36"/>
    </row>
    <row r="2345" spans="1:27" ht="14.45" x14ac:dyDescent="0.3">
      <c r="A2345" s="197" t="s">
        <v>1170</v>
      </c>
      <c r="B2345" s="197" t="s">
        <v>44</v>
      </c>
      <c r="C2345" s="197" t="s">
        <v>32</v>
      </c>
      <c r="D2345" s="197" t="s">
        <v>40</v>
      </c>
      <c r="E2345" s="197" t="s">
        <v>31</v>
      </c>
      <c r="F2345" s="195" t="s">
        <v>5226</v>
      </c>
      <c r="G2345" s="195" t="s">
        <v>2185</v>
      </c>
      <c r="H2345" s="161">
        <f>Dane_baza!AR2334</f>
        <v>2466965</v>
      </c>
      <c r="I2345" s="161">
        <f>Dane_baza!AS2334</f>
        <v>591695</v>
      </c>
      <c r="J2345" s="161">
        <f>Dane_baza!BX2334</f>
        <v>209475</v>
      </c>
      <c r="K2345" s="161">
        <f>Dane_baza!AT2334</f>
        <v>2355872</v>
      </c>
      <c r="L2345" s="161">
        <f>Dane_baza!AU2334</f>
        <v>0</v>
      </c>
      <c r="M2345" s="161">
        <f>Dane_baza!AV2334</f>
        <v>1025366</v>
      </c>
      <c r="N2345" s="161">
        <f>Dane_baza!AY2334</f>
        <v>5600675</v>
      </c>
      <c r="O2345" s="161">
        <f>Dane_baza!AZ2334</f>
        <v>126513</v>
      </c>
      <c r="P2345" s="161">
        <f>Dane_baza!AW2334</f>
        <v>0</v>
      </c>
      <c r="Q2345" s="161">
        <f>Dane_baza!AX2334</f>
        <v>0</v>
      </c>
      <c r="R2345" s="212">
        <f t="shared" si="118"/>
        <v>12376561</v>
      </c>
      <c r="S2345" s="212">
        <f>Dane_baza!BU2334</f>
        <v>7715440.0499999998</v>
      </c>
      <c r="T2345" s="212">
        <f>Dane_baza!BV2334</f>
        <v>808524.93</v>
      </c>
      <c r="U2345" s="212">
        <f>Dane_baza!BW2334</f>
        <v>5337783.3499999996</v>
      </c>
      <c r="V2345" s="212">
        <f t="shared" si="116"/>
        <v>13861748.33</v>
      </c>
      <c r="W2345" s="161">
        <f t="shared" si="117"/>
        <v>1485187.33</v>
      </c>
      <c r="AA2345" s="36"/>
    </row>
    <row r="2346" spans="1:27" ht="14.45" x14ac:dyDescent="0.3">
      <c r="A2346" s="197" t="s">
        <v>1170</v>
      </c>
      <c r="B2346" s="197" t="s">
        <v>44</v>
      </c>
      <c r="C2346" s="197" t="s">
        <v>37</v>
      </c>
      <c r="D2346" s="197" t="s">
        <v>40</v>
      </c>
      <c r="E2346" s="197" t="s">
        <v>31</v>
      </c>
      <c r="F2346" s="195" t="s">
        <v>5227</v>
      </c>
      <c r="G2346" s="195" t="s">
        <v>2186</v>
      </c>
      <c r="H2346" s="161">
        <f>Dane_baza!AR2335</f>
        <v>12549270</v>
      </c>
      <c r="I2346" s="161">
        <f>Dane_baza!AS2335</f>
        <v>639537</v>
      </c>
      <c r="J2346" s="161">
        <f>Dane_baza!BX2335</f>
        <v>734778</v>
      </c>
      <c r="K2346" s="161">
        <f>Dane_baza!AT2335</f>
        <v>11621206</v>
      </c>
      <c r="L2346" s="161">
        <f>Dane_baza!AU2335</f>
        <v>281128</v>
      </c>
      <c r="M2346" s="161">
        <f>Dane_baza!AV2335</f>
        <v>534307</v>
      </c>
      <c r="N2346" s="161">
        <f>Dane_baza!AY2335</f>
        <v>16057102</v>
      </c>
      <c r="O2346" s="161">
        <f>Dane_baza!AZ2335</f>
        <v>418466</v>
      </c>
      <c r="P2346" s="161">
        <f>Dane_baza!AW2335</f>
        <v>0</v>
      </c>
      <c r="Q2346" s="161">
        <f>Dane_baza!AX2335</f>
        <v>0</v>
      </c>
      <c r="R2346" s="212">
        <f t="shared" si="118"/>
        <v>42835794</v>
      </c>
      <c r="S2346" s="212">
        <f>Dane_baza!BU2335</f>
        <v>32632864.920000002</v>
      </c>
      <c r="T2346" s="212">
        <f>Dane_baza!BV2335</f>
        <v>672600.3</v>
      </c>
      <c r="U2346" s="212">
        <f>Dane_baza!BW2335</f>
        <v>12530328.77373172</v>
      </c>
      <c r="V2346" s="212">
        <f t="shared" si="116"/>
        <v>45835793.993731722</v>
      </c>
      <c r="W2346" s="161">
        <f t="shared" si="117"/>
        <v>2999999.9937317222</v>
      </c>
      <c r="AA2346" s="36"/>
    </row>
    <row r="2347" spans="1:27" ht="14.45" x14ac:dyDescent="0.3">
      <c r="A2347" s="197" t="s">
        <v>1170</v>
      </c>
      <c r="B2347" s="197" t="s">
        <v>44</v>
      </c>
      <c r="C2347" s="197" t="s">
        <v>39</v>
      </c>
      <c r="D2347" s="197" t="s">
        <v>40</v>
      </c>
      <c r="E2347" s="197" t="s">
        <v>31</v>
      </c>
      <c r="F2347" s="195" t="s">
        <v>5228</v>
      </c>
      <c r="G2347" s="195" t="s">
        <v>2187</v>
      </c>
      <c r="H2347" s="161">
        <f>Dane_baza!AR2336</f>
        <v>47062611</v>
      </c>
      <c r="I2347" s="161">
        <f>Dane_baza!AS2336</f>
        <v>6019065</v>
      </c>
      <c r="J2347" s="161">
        <f>Dane_baza!BX2336</f>
        <v>1593389</v>
      </c>
      <c r="K2347" s="161">
        <f>Dane_baza!AT2336</f>
        <v>175139</v>
      </c>
      <c r="L2347" s="161">
        <f>Dane_baza!AU2336</f>
        <v>0</v>
      </c>
      <c r="M2347" s="161">
        <f>Dane_baza!AV2336</f>
        <v>1328638</v>
      </c>
      <c r="N2347" s="161">
        <f>Dane_baza!AY2336</f>
        <v>41562291</v>
      </c>
      <c r="O2347" s="161">
        <f>Dane_baza!AZ2336</f>
        <v>1156457</v>
      </c>
      <c r="P2347" s="161">
        <f>Dane_baza!AW2336</f>
        <v>0</v>
      </c>
      <c r="Q2347" s="161">
        <f>Dane_baza!AX2336</f>
        <v>0</v>
      </c>
      <c r="R2347" s="212">
        <f t="shared" si="118"/>
        <v>98897590</v>
      </c>
      <c r="S2347" s="212">
        <f>Dane_baza!BU2336</f>
        <v>109563999.47</v>
      </c>
      <c r="T2347" s="212">
        <f>Dane_baza!BV2336</f>
        <v>1201301.33</v>
      </c>
      <c r="U2347" s="212">
        <f>Dane_baza!BW2336</f>
        <v>0</v>
      </c>
      <c r="V2347" s="212">
        <f t="shared" si="116"/>
        <v>110765300.8</v>
      </c>
      <c r="W2347" s="161">
        <f t="shared" si="117"/>
        <v>11867710.799999997</v>
      </c>
      <c r="AA2347" s="36"/>
    </row>
    <row r="2348" spans="1:27" ht="14.45" x14ac:dyDescent="0.3">
      <c r="A2348" s="197" t="s">
        <v>1170</v>
      </c>
      <c r="B2348" s="197" t="s">
        <v>44</v>
      </c>
      <c r="C2348" s="197" t="s">
        <v>42</v>
      </c>
      <c r="D2348" s="197" t="s">
        <v>40</v>
      </c>
      <c r="E2348" s="197" t="s">
        <v>31</v>
      </c>
      <c r="F2348" s="195" t="s">
        <v>5229</v>
      </c>
      <c r="G2348" s="195" t="s">
        <v>2188</v>
      </c>
      <c r="H2348" s="161">
        <f>Dane_baza!AR2337</f>
        <v>4757916</v>
      </c>
      <c r="I2348" s="161">
        <f>Dane_baza!AS2337</f>
        <v>77602</v>
      </c>
      <c r="J2348" s="161">
        <f>Dane_baza!BX2337</f>
        <v>361926</v>
      </c>
      <c r="K2348" s="161">
        <f>Dane_baza!AT2337</f>
        <v>7746066</v>
      </c>
      <c r="L2348" s="161">
        <f>Dane_baza!AU2337</f>
        <v>0</v>
      </c>
      <c r="M2348" s="161">
        <f>Dane_baza!AV2337</f>
        <v>720144</v>
      </c>
      <c r="N2348" s="161">
        <f>Dane_baza!AY2337</f>
        <v>11017867</v>
      </c>
      <c r="O2348" s="161">
        <f>Dane_baza!AZ2337</f>
        <v>233562</v>
      </c>
      <c r="P2348" s="161">
        <f>Dane_baza!AW2337</f>
        <v>0</v>
      </c>
      <c r="Q2348" s="161">
        <f>Dane_baza!AX2337</f>
        <v>0</v>
      </c>
      <c r="R2348" s="212">
        <f t="shared" si="118"/>
        <v>24915083</v>
      </c>
      <c r="S2348" s="212">
        <f>Dane_baza!BU2337</f>
        <v>14785100.029999999</v>
      </c>
      <c r="T2348" s="212">
        <f>Dane_baza!BV2337</f>
        <v>49149.18</v>
      </c>
      <c r="U2348" s="212">
        <f>Dane_baza!BW2337</f>
        <v>12080833.787211003</v>
      </c>
      <c r="V2348" s="212">
        <f t="shared" si="116"/>
        <v>26915082.997211002</v>
      </c>
      <c r="W2348" s="161">
        <f t="shared" si="117"/>
        <v>1999999.9972110018</v>
      </c>
      <c r="AA2348" s="36"/>
    </row>
    <row r="2349" spans="1:27" ht="14.45" x14ac:dyDescent="0.3">
      <c r="A2349" s="197" t="s">
        <v>1170</v>
      </c>
      <c r="B2349" s="197" t="s">
        <v>44</v>
      </c>
      <c r="C2349" s="197" t="s">
        <v>44</v>
      </c>
      <c r="D2349" s="197" t="s">
        <v>40</v>
      </c>
      <c r="E2349" s="197" t="s">
        <v>31</v>
      </c>
      <c r="F2349" s="195" t="s">
        <v>5230</v>
      </c>
      <c r="G2349" s="195" t="s">
        <v>2189</v>
      </c>
      <c r="H2349" s="161">
        <f>Dane_baza!AR2338</f>
        <v>3234159</v>
      </c>
      <c r="I2349" s="161">
        <f>Dane_baza!AS2338</f>
        <v>53410</v>
      </c>
      <c r="J2349" s="161">
        <f>Dane_baza!BX2338</f>
        <v>227319</v>
      </c>
      <c r="K2349" s="161">
        <f>Dane_baza!AT2338</f>
        <v>4338762</v>
      </c>
      <c r="L2349" s="161">
        <f>Dane_baza!AU2338</f>
        <v>0</v>
      </c>
      <c r="M2349" s="161">
        <f>Dane_baza!AV2338</f>
        <v>167792</v>
      </c>
      <c r="N2349" s="161">
        <f>Dane_baza!AY2338</f>
        <v>6089940</v>
      </c>
      <c r="O2349" s="161">
        <f>Dane_baza!AZ2338</f>
        <v>129757</v>
      </c>
      <c r="P2349" s="161">
        <f>Dane_baza!AW2338</f>
        <v>0</v>
      </c>
      <c r="Q2349" s="161">
        <f>Dane_baza!AX2338</f>
        <v>0</v>
      </c>
      <c r="R2349" s="212">
        <f t="shared" si="118"/>
        <v>14241139</v>
      </c>
      <c r="S2349" s="212">
        <f>Dane_baza!BU2338</f>
        <v>9474339.4000000004</v>
      </c>
      <c r="T2349" s="212">
        <f>Dane_baza!BV2338</f>
        <v>75118.509999999995</v>
      </c>
      <c r="U2349" s="212">
        <f>Dane_baza!BW2338</f>
        <v>6115794.8700000001</v>
      </c>
      <c r="V2349" s="212">
        <f t="shared" si="116"/>
        <v>15665252.780000001</v>
      </c>
      <c r="W2349" s="161">
        <f t="shared" si="117"/>
        <v>1424113.7800000012</v>
      </c>
      <c r="AA2349" s="36"/>
    </row>
    <row r="2350" spans="1:27" ht="14.45" x14ac:dyDescent="0.3">
      <c r="A2350" s="197" t="s">
        <v>1170</v>
      </c>
      <c r="B2350" s="197" t="s">
        <v>44</v>
      </c>
      <c r="C2350" s="197" t="s">
        <v>51</v>
      </c>
      <c r="D2350" s="197" t="s">
        <v>36</v>
      </c>
      <c r="E2350" s="197" t="s">
        <v>31</v>
      </c>
      <c r="F2350" s="195" t="s">
        <v>5231</v>
      </c>
      <c r="G2350" s="195" t="s">
        <v>2190</v>
      </c>
      <c r="H2350" s="161">
        <f>Dane_baza!AR2339</f>
        <v>5137943</v>
      </c>
      <c r="I2350" s="161">
        <f>Dane_baza!AS2339</f>
        <v>321029</v>
      </c>
      <c r="J2350" s="161">
        <f>Dane_baza!BX2339</f>
        <v>243177</v>
      </c>
      <c r="K2350" s="161">
        <f>Dane_baza!AT2339</f>
        <v>1562839</v>
      </c>
      <c r="L2350" s="161">
        <f>Dane_baza!AU2339</f>
        <v>13843</v>
      </c>
      <c r="M2350" s="161">
        <f>Dane_baza!AV2339</f>
        <v>264397</v>
      </c>
      <c r="N2350" s="161">
        <f>Dane_baza!AY2339</f>
        <v>4249633</v>
      </c>
      <c r="O2350" s="161">
        <f>Dane_baza!AZ2339</f>
        <v>118403</v>
      </c>
      <c r="P2350" s="161">
        <f>Dane_baza!AW2339</f>
        <v>0</v>
      </c>
      <c r="Q2350" s="161">
        <f>Dane_baza!AX2339</f>
        <v>0</v>
      </c>
      <c r="R2350" s="212">
        <f t="shared" si="118"/>
        <v>11911264</v>
      </c>
      <c r="S2350" s="212">
        <f>Dane_baza!BU2339</f>
        <v>11455720.82</v>
      </c>
      <c r="T2350" s="212">
        <f>Dane_baza!BV2339</f>
        <v>90673.79</v>
      </c>
      <c r="U2350" s="212">
        <f>Dane_baza!BW2339</f>
        <v>1364869.3399999994</v>
      </c>
      <c r="V2350" s="212">
        <f t="shared" si="116"/>
        <v>12911263.949999999</v>
      </c>
      <c r="W2350" s="161">
        <f t="shared" si="117"/>
        <v>999999.94999999925</v>
      </c>
      <c r="AA2350" s="36"/>
    </row>
    <row r="2351" spans="1:27" ht="14.45" x14ac:dyDescent="0.3">
      <c r="A2351" s="197" t="s">
        <v>1170</v>
      </c>
      <c r="B2351" s="197" t="s">
        <v>44</v>
      </c>
      <c r="C2351" s="197" t="s">
        <v>75</v>
      </c>
      <c r="D2351" s="197" t="s">
        <v>40</v>
      </c>
      <c r="E2351" s="197" t="s">
        <v>31</v>
      </c>
      <c r="F2351" s="195" t="s">
        <v>5232</v>
      </c>
      <c r="G2351" s="195" t="s">
        <v>2191</v>
      </c>
      <c r="H2351" s="161">
        <f>Dane_baza!AR2340</f>
        <v>3816923</v>
      </c>
      <c r="I2351" s="161">
        <f>Dane_baza!AS2340</f>
        <v>120465</v>
      </c>
      <c r="J2351" s="161">
        <f>Dane_baza!BX2340</f>
        <v>267964</v>
      </c>
      <c r="K2351" s="161">
        <f>Dane_baza!AT2340</f>
        <v>6221317</v>
      </c>
      <c r="L2351" s="161">
        <f>Dane_baza!AU2340</f>
        <v>94311</v>
      </c>
      <c r="M2351" s="161">
        <f>Dane_baza!AV2340</f>
        <v>758179</v>
      </c>
      <c r="N2351" s="161">
        <f>Dane_baza!AY2340</f>
        <v>8428901</v>
      </c>
      <c r="O2351" s="161">
        <f>Dane_baza!AZ2340</f>
        <v>116781</v>
      </c>
      <c r="P2351" s="161">
        <f>Dane_baza!AW2340</f>
        <v>0</v>
      </c>
      <c r="Q2351" s="161">
        <f>Dane_baza!AX2340</f>
        <v>0</v>
      </c>
      <c r="R2351" s="212">
        <f t="shared" si="118"/>
        <v>19824841</v>
      </c>
      <c r="S2351" s="212">
        <f>Dane_baza!BU2340</f>
        <v>10441748.24</v>
      </c>
      <c r="T2351" s="212">
        <f>Dane_baza!BV2340</f>
        <v>84446.14</v>
      </c>
      <c r="U2351" s="212">
        <f>Dane_baza!BW2340</f>
        <v>10798646.189999999</v>
      </c>
      <c r="V2351" s="212">
        <f t="shared" si="116"/>
        <v>21324840.57</v>
      </c>
      <c r="W2351" s="161">
        <f t="shared" si="117"/>
        <v>1499999.5700000003</v>
      </c>
      <c r="AA2351" s="36"/>
    </row>
    <row r="2352" spans="1:27" ht="14.45" x14ac:dyDescent="0.3">
      <c r="A2352" s="197" t="s">
        <v>1170</v>
      </c>
      <c r="B2352" s="197" t="s">
        <v>44</v>
      </c>
      <c r="C2352" s="197" t="s">
        <v>77</v>
      </c>
      <c r="D2352" s="197" t="s">
        <v>36</v>
      </c>
      <c r="E2352" s="197" t="s">
        <v>31</v>
      </c>
      <c r="F2352" s="195" t="s">
        <v>5233</v>
      </c>
      <c r="G2352" s="195" t="s">
        <v>2192</v>
      </c>
      <c r="H2352" s="161">
        <f>Dane_baza!AR2341</f>
        <v>3518468</v>
      </c>
      <c r="I2352" s="161">
        <f>Dane_baza!AS2341</f>
        <v>23865</v>
      </c>
      <c r="J2352" s="161">
        <f>Dane_baza!BX2341</f>
        <v>278495</v>
      </c>
      <c r="K2352" s="161">
        <f>Dane_baza!AT2341</f>
        <v>5253752</v>
      </c>
      <c r="L2352" s="161">
        <f>Dane_baza!AU2341</f>
        <v>0</v>
      </c>
      <c r="M2352" s="161">
        <f>Dane_baza!AV2341</f>
        <v>331880</v>
      </c>
      <c r="N2352" s="161">
        <f>Dane_baza!AY2341</f>
        <v>8237728</v>
      </c>
      <c r="O2352" s="161">
        <f>Dane_baza!AZ2341</f>
        <v>180038</v>
      </c>
      <c r="P2352" s="161">
        <f>Dane_baza!AW2341</f>
        <v>0</v>
      </c>
      <c r="Q2352" s="161">
        <f>Dane_baza!AX2341</f>
        <v>0</v>
      </c>
      <c r="R2352" s="212">
        <f t="shared" si="118"/>
        <v>17824226</v>
      </c>
      <c r="S2352" s="212">
        <f>Dane_baza!BU2341</f>
        <v>11228484.1</v>
      </c>
      <c r="T2352" s="212">
        <f>Dane_baza!BV2341</f>
        <v>41254.93</v>
      </c>
      <c r="U2352" s="212">
        <f>Dane_baza!BW2341</f>
        <v>8054486.9790794207</v>
      </c>
      <c r="V2352" s="212">
        <f t="shared" si="116"/>
        <v>19324226.009079419</v>
      </c>
      <c r="W2352" s="161">
        <f t="shared" si="117"/>
        <v>1500000.0090794191</v>
      </c>
      <c r="AA2352" s="36"/>
    </row>
    <row r="2353" spans="1:27" ht="14.45" x14ac:dyDescent="0.3">
      <c r="A2353" s="197" t="s">
        <v>1170</v>
      </c>
      <c r="B2353" s="197" t="s">
        <v>51</v>
      </c>
      <c r="C2353" s="197" t="s">
        <v>33</v>
      </c>
      <c r="D2353" s="197" t="s">
        <v>40</v>
      </c>
      <c r="E2353" s="197" t="s">
        <v>31</v>
      </c>
      <c r="F2353" s="195" t="s">
        <v>5234</v>
      </c>
      <c r="G2353" s="195" t="s">
        <v>2193</v>
      </c>
      <c r="H2353" s="161">
        <f>Dane_baza!AR2342</f>
        <v>5832096</v>
      </c>
      <c r="I2353" s="161">
        <f>Dane_baza!AS2342</f>
        <v>250562</v>
      </c>
      <c r="J2353" s="161">
        <f>Dane_baza!BX2342</f>
        <v>243072</v>
      </c>
      <c r="K2353" s="161">
        <f>Dane_baza!AT2342</f>
        <v>0</v>
      </c>
      <c r="L2353" s="161">
        <f>Dane_baza!AU2342</f>
        <v>76241</v>
      </c>
      <c r="M2353" s="161">
        <f>Dane_baza!AV2342</f>
        <v>2225994</v>
      </c>
      <c r="N2353" s="161">
        <f>Dane_baza!AY2342</f>
        <v>4177119</v>
      </c>
      <c r="O2353" s="161">
        <f>Dane_baza!AZ2342</f>
        <v>115159</v>
      </c>
      <c r="P2353" s="161">
        <f>Dane_baza!AW2342</f>
        <v>0</v>
      </c>
      <c r="Q2353" s="161">
        <f>Dane_baza!AX2342</f>
        <v>-816708</v>
      </c>
      <c r="R2353" s="212">
        <f t="shared" si="118"/>
        <v>12103535</v>
      </c>
      <c r="S2353" s="212">
        <f>Dane_baza!BU2342</f>
        <v>11722961.6</v>
      </c>
      <c r="T2353" s="212">
        <f>Dane_baza!BV2342</f>
        <v>501608.5</v>
      </c>
      <c r="U2353" s="212">
        <f>Dane_baza!BW2342</f>
        <v>878964.65000000037</v>
      </c>
      <c r="V2353" s="212">
        <f t="shared" si="116"/>
        <v>13103534.75</v>
      </c>
      <c r="W2353" s="161">
        <f t="shared" si="117"/>
        <v>999999.75</v>
      </c>
      <c r="AA2353" s="36"/>
    </row>
    <row r="2354" spans="1:27" ht="14.45" x14ac:dyDescent="0.3">
      <c r="A2354" s="197" t="s">
        <v>1170</v>
      </c>
      <c r="B2354" s="197" t="s">
        <v>51</v>
      </c>
      <c r="C2354" s="197" t="s">
        <v>32</v>
      </c>
      <c r="D2354" s="197" t="s">
        <v>40</v>
      </c>
      <c r="E2354" s="197" t="s">
        <v>31</v>
      </c>
      <c r="F2354" s="195" t="s">
        <v>5235</v>
      </c>
      <c r="G2354" s="195" t="s">
        <v>2194</v>
      </c>
      <c r="H2354" s="161">
        <f>Dane_baza!AR2343</f>
        <v>6537143</v>
      </c>
      <c r="I2354" s="161">
        <f>Dane_baza!AS2343</f>
        <v>225151</v>
      </c>
      <c r="J2354" s="161">
        <f>Dane_baza!BX2343</f>
        <v>313919</v>
      </c>
      <c r="K2354" s="161">
        <f>Dane_baza!AT2343</f>
        <v>4385495</v>
      </c>
      <c r="L2354" s="161">
        <f>Dane_baza!AU2343</f>
        <v>0</v>
      </c>
      <c r="M2354" s="161">
        <f>Dane_baza!AV2343</f>
        <v>721331</v>
      </c>
      <c r="N2354" s="161">
        <f>Dane_baza!AY2343</f>
        <v>7639429</v>
      </c>
      <c r="O2354" s="161">
        <f>Dane_baza!AZ2343</f>
        <v>176794</v>
      </c>
      <c r="P2354" s="161">
        <f>Dane_baza!AW2343</f>
        <v>0</v>
      </c>
      <c r="Q2354" s="161">
        <f>Dane_baza!AX2343</f>
        <v>0</v>
      </c>
      <c r="R2354" s="212">
        <f t="shared" si="118"/>
        <v>19999262</v>
      </c>
      <c r="S2354" s="212">
        <f>Dane_baza!BU2343</f>
        <v>17363238.27</v>
      </c>
      <c r="T2354" s="212">
        <f>Dane_baza!BV2343</f>
        <v>135225.18</v>
      </c>
      <c r="U2354" s="212">
        <f>Dane_baza!BW2343</f>
        <v>4000798.379999999</v>
      </c>
      <c r="V2354" s="212">
        <f t="shared" si="116"/>
        <v>21499261.829999998</v>
      </c>
      <c r="W2354" s="161">
        <f t="shared" si="117"/>
        <v>1499999.8299999982</v>
      </c>
      <c r="AA2354" s="36"/>
    </row>
    <row r="2355" spans="1:27" ht="14.45" x14ac:dyDescent="0.3">
      <c r="A2355" s="197" t="s">
        <v>1170</v>
      </c>
      <c r="B2355" s="197" t="s">
        <v>51</v>
      </c>
      <c r="C2355" s="197" t="s">
        <v>37</v>
      </c>
      <c r="D2355" s="197" t="s">
        <v>40</v>
      </c>
      <c r="E2355" s="197" t="s">
        <v>31</v>
      </c>
      <c r="F2355" s="195" t="s">
        <v>5236</v>
      </c>
      <c r="G2355" s="195" t="s">
        <v>2195</v>
      </c>
      <c r="H2355" s="161">
        <f>Dane_baza!AR2344</f>
        <v>15982962</v>
      </c>
      <c r="I2355" s="161">
        <f>Dane_baza!AS2344</f>
        <v>300267</v>
      </c>
      <c r="J2355" s="161">
        <f>Dane_baza!BX2344</f>
        <v>752639</v>
      </c>
      <c r="K2355" s="161">
        <f>Dane_baza!AT2344</f>
        <v>6813699</v>
      </c>
      <c r="L2355" s="161">
        <f>Dane_baza!AU2344</f>
        <v>119536</v>
      </c>
      <c r="M2355" s="161">
        <f>Dane_baza!AV2344</f>
        <v>710059</v>
      </c>
      <c r="N2355" s="161">
        <f>Dane_baza!AY2344</f>
        <v>15676333</v>
      </c>
      <c r="O2355" s="161">
        <f>Dane_baza!AZ2344</f>
        <v>561198</v>
      </c>
      <c r="P2355" s="161">
        <f>Dane_baza!AW2344</f>
        <v>0</v>
      </c>
      <c r="Q2355" s="161">
        <f>Dane_baza!AX2344</f>
        <v>0</v>
      </c>
      <c r="R2355" s="212">
        <f t="shared" si="118"/>
        <v>40916693</v>
      </c>
      <c r="S2355" s="212">
        <f>Dane_baza!BU2344</f>
        <v>38760294.530000001</v>
      </c>
      <c r="T2355" s="212">
        <f>Dane_baza!BV2344</f>
        <v>159605.66</v>
      </c>
      <c r="U2355" s="212">
        <f>Dane_baza!BW2344</f>
        <v>4996792.8029000014</v>
      </c>
      <c r="V2355" s="212">
        <f t="shared" si="116"/>
        <v>43916692.992899999</v>
      </c>
      <c r="W2355" s="161">
        <f t="shared" si="117"/>
        <v>2999999.992899999</v>
      </c>
      <c r="AA2355" s="36"/>
    </row>
    <row r="2356" spans="1:27" ht="14.45" x14ac:dyDescent="0.3">
      <c r="A2356" s="197" t="s">
        <v>1170</v>
      </c>
      <c r="B2356" s="197" t="s">
        <v>51</v>
      </c>
      <c r="C2356" s="197" t="s">
        <v>39</v>
      </c>
      <c r="D2356" s="197" t="s">
        <v>40</v>
      </c>
      <c r="E2356" s="197" t="s">
        <v>31</v>
      </c>
      <c r="F2356" s="195" t="s">
        <v>5237</v>
      </c>
      <c r="G2356" s="195" t="s">
        <v>2196</v>
      </c>
      <c r="H2356" s="161">
        <f>Dane_baza!AR2345</f>
        <v>12336887</v>
      </c>
      <c r="I2356" s="161">
        <f>Dane_baza!AS2345</f>
        <v>439712</v>
      </c>
      <c r="J2356" s="161">
        <f>Dane_baza!BX2345</f>
        <v>445583</v>
      </c>
      <c r="K2356" s="161">
        <f>Dane_baza!AT2345</f>
        <v>0</v>
      </c>
      <c r="L2356" s="161">
        <f>Dane_baza!AU2345</f>
        <v>9585</v>
      </c>
      <c r="M2356" s="161">
        <f>Dane_baza!AV2345</f>
        <v>1619302</v>
      </c>
      <c r="N2356" s="161">
        <f>Dane_baza!AY2345</f>
        <v>8199361</v>
      </c>
      <c r="O2356" s="161">
        <f>Dane_baza!AZ2345</f>
        <v>170306</v>
      </c>
      <c r="P2356" s="161">
        <f>Dane_baza!AW2345</f>
        <v>0</v>
      </c>
      <c r="Q2356" s="161">
        <f>Dane_baza!AX2345</f>
        <v>-213801</v>
      </c>
      <c r="R2356" s="212">
        <f t="shared" si="118"/>
        <v>23006935</v>
      </c>
      <c r="S2356" s="212">
        <f>Dane_baza!BU2345</f>
        <v>23694310.829999998</v>
      </c>
      <c r="T2356" s="212">
        <f>Dane_baza!BV2345</f>
        <v>371213.25</v>
      </c>
      <c r="U2356" s="212">
        <f>Dane_baza!BW2345</f>
        <v>941410.92760721326</v>
      </c>
      <c r="V2356" s="212">
        <f t="shared" si="116"/>
        <v>25006935.00760721</v>
      </c>
      <c r="W2356" s="161">
        <f t="shared" si="117"/>
        <v>2000000.0076072104</v>
      </c>
      <c r="AA2356" s="36"/>
    </row>
    <row r="2357" spans="1:27" ht="14.45" x14ac:dyDescent="0.3">
      <c r="A2357" s="197" t="s">
        <v>1170</v>
      </c>
      <c r="B2357" s="197" t="s">
        <v>51</v>
      </c>
      <c r="C2357" s="197" t="s">
        <v>42</v>
      </c>
      <c r="D2357" s="197" t="s">
        <v>36</v>
      </c>
      <c r="E2357" s="197" t="s">
        <v>31</v>
      </c>
      <c r="F2357" s="195" t="s">
        <v>5238</v>
      </c>
      <c r="G2357" s="195" t="s">
        <v>2197</v>
      </c>
      <c r="H2357" s="161">
        <f>Dane_baza!AR2346</f>
        <v>3017403</v>
      </c>
      <c r="I2357" s="161">
        <f>Dane_baza!AS2346</f>
        <v>56194</v>
      </c>
      <c r="J2357" s="161">
        <f>Dane_baza!BX2346</f>
        <v>217884</v>
      </c>
      <c r="K2357" s="161">
        <f>Dane_baza!AT2346</f>
        <v>2616647</v>
      </c>
      <c r="L2357" s="161">
        <f>Dane_baza!AU2346</f>
        <v>0</v>
      </c>
      <c r="M2357" s="161">
        <f>Dane_baza!AV2346</f>
        <v>808307</v>
      </c>
      <c r="N2357" s="161">
        <f>Dane_baza!AY2346</f>
        <v>5211919</v>
      </c>
      <c r="O2357" s="161">
        <f>Dane_baza!AZ2346</f>
        <v>133001</v>
      </c>
      <c r="P2357" s="161">
        <f>Dane_baza!AW2346</f>
        <v>0</v>
      </c>
      <c r="Q2357" s="161">
        <f>Dane_baza!AX2346</f>
        <v>0</v>
      </c>
      <c r="R2357" s="212">
        <f t="shared" si="118"/>
        <v>12061355</v>
      </c>
      <c r="S2357" s="212">
        <f>Dane_baza!BU2346</f>
        <v>9069916.5500000007</v>
      </c>
      <c r="T2357" s="212">
        <f>Dane_baza!BV2346</f>
        <v>33391.730000000003</v>
      </c>
      <c r="U2357" s="212">
        <f>Dane_baza!BW2346</f>
        <v>3958046.7197723365</v>
      </c>
      <c r="V2357" s="212">
        <f t="shared" si="116"/>
        <v>13061354.999772338</v>
      </c>
      <c r="W2357" s="161">
        <f t="shared" si="117"/>
        <v>999999.9997723382</v>
      </c>
      <c r="AA2357" s="36"/>
    </row>
    <row r="2358" spans="1:27" ht="14.45" x14ac:dyDescent="0.3">
      <c r="A2358" s="197" t="s">
        <v>1170</v>
      </c>
      <c r="B2358" s="197" t="s">
        <v>51</v>
      </c>
      <c r="C2358" s="197" t="s">
        <v>44</v>
      </c>
      <c r="D2358" s="197" t="s">
        <v>40</v>
      </c>
      <c r="E2358" s="197" t="s">
        <v>31</v>
      </c>
      <c r="F2358" s="195" t="s">
        <v>5239</v>
      </c>
      <c r="G2358" s="195" t="s">
        <v>2198</v>
      </c>
      <c r="H2358" s="161">
        <f>Dane_baza!AR2347</f>
        <v>11704323</v>
      </c>
      <c r="I2358" s="161">
        <f>Dane_baza!AS2347</f>
        <v>255920</v>
      </c>
      <c r="J2358" s="161">
        <f>Dane_baza!BX2347</f>
        <v>659838</v>
      </c>
      <c r="K2358" s="161">
        <f>Dane_baza!AT2347</f>
        <v>7167579</v>
      </c>
      <c r="L2358" s="161">
        <f>Dane_baza!AU2347</f>
        <v>55673</v>
      </c>
      <c r="M2358" s="161">
        <f>Dane_baza!AV2347</f>
        <v>1360468</v>
      </c>
      <c r="N2358" s="161">
        <f>Dane_baza!AY2347</f>
        <v>16297070</v>
      </c>
      <c r="O2358" s="161">
        <f>Dane_baza!AZ2347</f>
        <v>381161</v>
      </c>
      <c r="P2358" s="161">
        <f>Dane_baza!AW2347</f>
        <v>0</v>
      </c>
      <c r="Q2358" s="161">
        <f>Dane_baza!AX2347</f>
        <v>0</v>
      </c>
      <c r="R2358" s="212">
        <f t="shared" si="118"/>
        <v>37882032</v>
      </c>
      <c r="S2358" s="212">
        <f>Dane_baza!BU2347</f>
        <v>30914205.07</v>
      </c>
      <c r="T2358" s="212">
        <f>Dane_baza!BV2347</f>
        <v>419788.67</v>
      </c>
      <c r="U2358" s="212">
        <f>Dane_baza!BW2347</f>
        <v>9548038.25</v>
      </c>
      <c r="V2358" s="212">
        <f t="shared" si="116"/>
        <v>40882031.990000002</v>
      </c>
      <c r="W2358" s="161">
        <f t="shared" si="117"/>
        <v>2999999.9900000021</v>
      </c>
      <c r="AA2358" s="36"/>
    </row>
    <row r="2359" spans="1:27" ht="14.45" x14ac:dyDescent="0.3">
      <c r="A2359" s="197" t="s">
        <v>1170</v>
      </c>
      <c r="B2359" s="197" t="s">
        <v>75</v>
      </c>
      <c r="C2359" s="197" t="s">
        <v>33</v>
      </c>
      <c r="D2359" s="197" t="s">
        <v>34</v>
      </c>
      <c r="E2359" s="197" t="s">
        <v>31</v>
      </c>
      <c r="F2359" s="195" t="s">
        <v>5240</v>
      </c>
      <c r="G2359" s="195" t="s">
        <v>2199</v>
      </c>
      <c r="H2359" s="161">
        <f>Dane_baza!AR2348</f>
        <v>71500075</v>
      </c>
      <c r="I2359" s="161">
        <f>Dane_baza!AS2348</f>
        <v>3874840</v>
      </c>
      <c r="J2359" s="161">
        <f>Dane_baza!BX2348</f>
        <v>2813376</v>
      </c>
      <c r="K2359" s="161">
        <f>Dane_baza!AT2348</f>
        <v>0</v>
      </c>
      <c r="L2359" s="161">
        <f>Dane_baza!AU2348</f>
        <v>728254</v>
      </c>
      <c r="M2359" s="161">
        <f>Dane_baza!AV2348</f>
        <v>1772018</v>
      </c>
      <c r="N2359" s="161">
        <f>Dane_baza!AY2348</f>
        <v>62649662</v>
      </c>
      <c r="O2359" s="161">
        <f>Dane_baza!AZ2348</f>
        <v>1918779</v>
      </c>
      <c r="P2359" s="161">
        <f>Dane_baza!AW2348</f>
        <v>0</v>
      </c>
      <c r="Q2359" s="161">
        <f>Dane_baza!AX2348</f>
        <v>0</v>
      </c>
      <c r="R2359" s="212">
        <f t="shared" si="118"/>
        <v>145257004</v>
      </c>
      <c r="S2359" s="212">
        <f>Dane_baza!BU2348</f>
        <v>154206224.13</v>
      </c>
      <c r="T2359" s="212">
        <f>Dane_baza!BV2348</f>
        <v>3812685.68</v>
      </c>
      <c r="U2359" s="212">
        <f>Dane_baza!BW2348</f>
        <v>0</v>
      </c>
      <c r="V2359" s="212">
        <f t="shared" si="116"/>
        <v>158018909.81</v>
      </c>
      <c r="W2359" s="161">
        <f t="shared" si="117"/>
        <v>12761905.810000002</v>
      </c>
      <c r="AA2359" s="36"/>
    </row>
    <row r="2360" spans="1:27" ht="14.45" x14ac:dyDescent="0.3">
      <c r="A2360" s="197" t="s">
        <v>1170</v>
      </c>
      <c r="B2360" s="197" t="s">
        <v>75</v>
      </c>
      <c r="C2360" s="197" t="s">
        <v>32</v>
      </c>
      <c r="D2360" s="197" t="s">
        <v>36</v>
      </c>
      <c r="E2360" s="197" t="s">
        <v>31</v>
      </c>
      <c r="F2360" s="195" t="s">
        <v>5241</v>
      </c>
      <c r="G2360" s="195" t="s">
        <v>2200</v>
      </c>
      <c r="H2360" s="161">
        <f>Dane_baza!AR2349</f>
        <v>5440556</v>
      </c>
      <c r="I2360" s="161">
        <f>Dane_baza!AS2349</f>
        <v>29189</v>
      </c>
      <c r="J2360" s="161">
        <f>Dane_baza!BX2349</f>
        <v>296054</v>
      </c>
      <c r="K2360" s="161">
        <f>Dane_baza!AT2349</f>
        <v>2028308</v>
      </c>
      <c r="L2360" s="161">
        <f>Dane_baza!AU2349</f>
        <v>0</v>
      </c>
      <c r="M2360" s="161">
        <f>Dane_baza!AV2349</f>
        <v>1121608</v>
      </c>
      <c r="N2360" s="161">
        <f>Dane_baza!AY2349</f>
        <v>8174410</v>
      </c>
      <c r="O2360" s="161">
        <f>Dane_baza!AZ2349</f>
        <v>199501</v>
      </c>
      <c r="P2360" s="161">
        <f>Dane_baza!AW2349</f>
        <v>0</v>
      </c>
      <c r="Q2360" s="161">
        <f>Dane_baza!AX2349</f>
        <v>0</v>
      </c>
      <c r="R2360" s="212">
        <f t="shared" si="118"/>
        <v>17289626</v>
      </c>
      <c r="S2360" s="212">
        <f>Dane_baza!BU2349</f>
        <v>14799504.789999999</v>
      </c>
      <c r="T2360" s="212">
        <f>Dane_baza!BV2349</f>
        <v>29810.42</v>
      </c>
      <c r="U2360" s="212">
        <f>Dane_baza!BW2349</f>
        <v>3960310.4699999983</v>
      </c>
      <c r="V2360" s="212">
        <f t="shared" si="116"/>
        <v>18789625.679999996</v>
      </c>
      <c r="W2360" s="161">
        <f t="shared" si="117"/>
        <v>1499999.679999996</v>
      </c>
      <c r="AA2360" s="36"/>
    </row>
    <row r="2361" spans="1:27" ht="14.45" x14ac:dyDescent="0.3">
      <c r="A2361" s="197" t="s">
        <v>1170</v>
      </c>
      <c r="B2361" s="197" t="s">
        <v>75</v>
      </c>
      <c r="C2361" s="197" t="s">
        <v>37</v>
      </c>
      <c r="D2361" s="197" t="s">
        <v>40</v>
      </c>
      <c r="E2361" s="197" t="s">
        <v>31</v>
      </c>
      <c r="F2361" s="195" t="s">
        <v>5242</v>
      </c>
      <c r="G2361" s="195" t="s">
        <v>2201</v>
      </c>
      <c r="H2361" s="161">
        <f>Dane_baza!AR2350</f>
        <v>4728539</v>
      </c>
      <c r="I2361" s="161">
        <f>Dane_baza!AS2350</f>
        <v>999033</v>
      </c>
      <c r="J2361" s="161">
        <f>Dane_baza!BX2350</f>
        <v>179358</v>
      </c>
      <c r="K2361" s="161">
        <f>Dane_baza!AT2350</f>
        <v>1748782</v>
      </c>
      <c r="L2361" s="161">
        <f>Dane_baza!AU2350</f>
        <v>0</v>
      </c>
      <c r="M2361" s="161">
        <f>Dane_baza!AV2350</f>
        <v>1009085</v>
      </c>
      <c r="N2361" s="161">
        <f>Dane_baza!AY2350</f>
        <v>8409033</v>
      </c>
      <c r="O2361" s="161">
        <f>Dane_baza!AZ2350</f>
        <v>210855</v>
      </c>
      <c r="P2361" s="161">
        <f>Dane_baza!AW2350</f>
        <v>0</v>
      </c>
      <c r="Q2361" s="161">
        <f>Dane_baza!AX2350</f>
        <v>0</v>
      </c>
      <c r="R2361" s="212">
        <f t="shared" si="118"/>
        <v>17284685</v>
      </c>
      <c r="S2361" s="212">
        <f>Dane_baza!BU2350</f>
        <v>13563026.720000001</v>
      </c>
      <c r="T2361" s="212">
        <f>Dane_baza!BV2350</f>
        <v>561966.93999999994</v>
      </c>
      <c r="U2361" s="212">
        <f>Dane_baza!BW2350</f>
        <v>4659691.1399999987</v>
      </c>
      <c r="V2361" s="212">
        <f t="shared" si="116"/>
        <v>18784684.799999997</v>
      </c>
      <c r="W2361" s="161">
        <f t="shared" si="117"/>
        <v>1499999.799999997</v>
      </c>
      <c r="AA2361" s="36"/>
    </row>
    <row r="2362" spans="1:27" ht="14.45" x14ac:dyDescent="0.3">
      <c r="A2362" s="197" t="s">
        <v>1170</v>
      </c>
      <c r="B2362" s="197" t="s">
        <v>75</v>
      </c>
      <c r="C2362" s="197" t="s">
        <v>39</v>
      </c>
      <c r="D2362" s="197" t="s">
        <v>36</v>
      </c>
      <c r="E2362" s="197" t="s">
        <v>31</v>
      </c>
      <c r="F2362" s="195" t="s">
        <v>5243</v>
      </c>
      <c r="G2362" s="195" t="s">
        <v>2199</v>
      </c>
      <c r="H2362" s="161">
        <f>Dane_baza!AR2351</f>
        <v>24434866</v>
      </c>
      <c r="I2362" s="161">
        <f>Dane_baza!AS2351</f>
        <v>260008</v>
      </c>
      <c r="J2362" s="161">
        <f>Dane_baza!BX2351</f>
        <v>993676</v>
      </c>
      <c r="K2362" s="161">
        <f>Dane_baza!AT2351</f>
        <v>2104107</v>
      </c>
      <c r="L2362" s="161">
        <f>Dane_baza!AU2351</f>
        <v>0</v>
      </c>
      <c r="M2362" s="161">
        <f>Dane_baza!AV2351</f>
        <v>1026996</v>
      </c>
      <c r="N2362" s="161">
        <f>Dane_baza!AY2351</f>
        <v>7103442</v>
      </c>
      <c r="O2362" s="161">
        <f>Dane_baza!AZ2351</f>
        <v>317904</v>
      </c>
      <c r="P2362" s="161">
        <f>Dane_baza!AW2351</f>
        <v>0</v>
      </c>
      <c r="Q2362" s="161">
        <f>Dane_baza!AX2351</f>
        <v>0</v>
      </c>
      <c r="R2362" s="212">
        <f t="shared" si="118"/>
        <v>36240999</v>
      </c>
      <c r="S2362" s="212">
        <f>Dane_baza!BU2351</f>
        <v>36205025.509999998</v>
      </c>
      <c r="T2362" s="212">
        <f>Dane_baza!BV2351</f>
        <v>398383.49</v>
      </c>
      <c r="U2362" s="212">
        <f>Dane_baza!BW2351</f>
        <v>2637590.0033625662</v>
      </c>
      <c r="V2362" s="212">
        <f t="shared" si="116"/>
        <v>39240999.003362566</v>
      </c>
      <c r="W2362" s="161">
        <f t="shared" si="117"/>
        <v>3000000.0033625662</v>
      </c>
      <c r="AA2362" s="36"/>
    </row>
    <row r="2363" spans="1:27" ht="14.45" x14ac:dyDescent="0.3">
      <c r="A2363" s="197" t="s">
        <v>1170</v>
      </c>
      <c r="B2363" s="197" t="s">
        <v>75</v>
      </c>
      <c r="C2363" s="197" t="s">
        <v>42</v>
      </c>
      <c r="D2363" s="197" t="s">
        <v>36</v>
      </c>
      <c r="E2363" s="197" t="s">
        <v>31</v>
      </c>
      <c r="F2363" s="195" t="s">
        <v>5244</v>
      </c>
      <c r="G2363" s="195" t="s">
        <v>2202</v>
      </c>
      <c r="H2363" s="161">
        <f>Dane_baza!AR2352</f>
        <v>2781918</v>
      </c>
      <c r="I2363" s="161">
        <f>Dane_baza!AS2352</f>
        <v>199977</v>
      </c>
      <c r="J2363" s="161">
        <f>Dane_baza!BX2352</f>
        <v>172227</v>
      </c>
      <c r="K2363" s="161">
        <f>Dane_baza!AT2352</f>
        <v>1537762</v>
      </c>
      <c r="L2363" s="161">
        <f>Dane_baza!AU2352</f>
        <v>0</v>
      </c>
      <c r="M2363" s="161">
        <f>Dane_baza!AV2352</f>
        <v>1078728</v>
      </c>
      <c r="N2363" s="161">
        <f>Dane_baza!AY2352</f>
        <v>4875815</v>
      </c>
      <c r="O2363" s="161">
        <f>Dane_baza!AZ2352</f>
        <v>137867</v>
      </c>
      <c r="P2363" s="161">
        <f>Dane_baza!AW2352</f>
        <v>0</v>
      </c>
      <c r="Q2363" s="161">
        <f>Dane_baza!AX2352</f>
        <v>0</v>
      </c>
      <c r="R2363" s="212">
        <f t="shared" si="118"/>
        <v>10784294</v>
      </c>
      <c r="S2363" s="212">
        <f>Dane_baza!BU2352</f>
        <v>8781532.1400000006</v>
      </c>
      <c r="T2363" s="212">
        <f>Dane_baza!BV2352</f>
        <v>154236.70000000001</v>
      </c>
      <c r="U2363" s="212">
        <f>Dane_baza!BW2352</f>
        <v>2848524.7700000005</v>
      </c>
      <c r="V2363" s="212">
        <f t="shared" si="116"/>
        <v>11784293.609999999</v>
      </c>
      <c r="W2363" s="161">
        <f t="shared" si="117"/>
        <v>999999.6099999994</v>
      </c>
      <c r="AA2363" s="36"/>
    </row>
    <row r="2364" spans="1:27" ht="14.45" x14ac:dyDescent="0.3">
      <c r="A2364" s="197" t="s">
        <v>1170</v>
      </c>
      <c r="B2364" s="197" t="s">
        <v>75</v>
      </c>
      <c r="C2364" s="197" t="s">
        <v>44</v>
      </c>
      <c r="D2364" s="197" t="s">
        <v>36</v>
      </c>
      <c r="E2364" s="197" t="s">
        <v>31</v>
      </c>
      <c r="F2364" s="195" t="s">
        <v>5245</v>
      </c>
      <c r="G2364" s="195" t="s">
        <v>2203</v>
      </c>
      <c r="H2364" s="161">
        <f>Dane_baza!AR2353</f>
        <v>4000798</v>
      </c>
      <c r="I2364" s="161">
        <f>Dane_baza!AS2353</f>
        <v>125565</v>
      </c>
      <c r="J2364" s="161">
        <f>Dane_baza!BX2353</f>
        <v>224800</v>
      </c>
      <c r="K2364" s="161">
        <f>Dane_baza!AT2353</f>
        <v>1984085</v>
      </c>
      <c r="L2364" s="161">
        <f>Dane_baza!AU2353</f>
        <v>0</v>
      </c>
      <c r="M2364" s="161">
        <f>Dane_baza!AV2353</f>
        <v>732895</v>
      </c>
      <c r="N2364" s="161">
        <f>Dane_baza!AY2353</f>
        <v>6325793</v>
      </c>
      <c r="O2364" s="161">
        <f>Dane_baza!AZ2353</f>
        <v>181660</v>
      </c>
      <c r="P2364" s="161">
        <f>Dane_baza!AW2353</f>
        <v>0</v>
      </c>
      <c r="Q2364" s="161">
        <f>Dane_baza!AX2353</f>
        <v>0</v>
      </c>
      <c r="R2364" s="212">
        <f t="shared" si="118"/>
        <v>13575596</v>
      </c>
      <c r="S2364" s="212">
        <f>Dane_baza!BU2353</f>
        <v>10709373.449999999</v>
      </c>
      <c r="T2364" s="212">
        <f>Dane_baza!BV2353</f>
        <v>81632.210000000006</v>
      </c>
      <c r="U2364" s="212">
        <f>Dane_baza!BW2353</f>
        <v>3784590.3449843647</v>
      </c>
      <c r="V2364" s="212">
        <f t="shared" si="116"/>
        <v>14575596.004984364</v>
      </c>
      <c r="W2364" s="161">
        <f t="shared" si="117"/>
        <v>1000000.0049843639</v>
      </c>
      <c r="AA2364" s="36"/>
    </row>
    <row r="2365" spans="1:27" ht="14.45" x14ac:dyDescent="0.3">
      <c r="A2365" s="197" t="s">
        <v>1170</v>
      </c>
      <c r="B2365" s="197" t="s">
        <v>75</v>
      </c>
      <c r="C2365" s="197" t="s">
        <v>51</v>
      </c>
      <c r="D2365" s="197" t="s">
        <v>36</v>
      </c>
      <c r="E2365" s="197" t="s">
        <v>31</v>
      </c>
      <c r="F2365" s="195" t="s">
        <v>5246</v>
      </c>
      <c r="G2365" s="195" t="s">
        <v>2204</v>
      </c>
      <c r="H2365" s="161">
        <f>Dane_baza!AR2354</f>
        <v>5749015</v>
      </c>
      <c r="I2365" s="161">
        <f>Dane_baza!AS2354</f>
        <v>123370</v>
      </c>
      <c r="J2365" s="161">
        <f>Dane_baza!BX2354</f>
        <v>238012</v>
      </c>
      <c r="K2365" s="161">
        <f>Dane_baza!AT2354</f>
        <v>0</v>
      </c>
      <c r="L2365" s="161">
        <f>Dane_baza!AU2354</f>
        <v>0</v>
      </c>
      <c r="M2365" s="161">
        <f>Dane_baza!AV2354</f>
        <v>1673804</v>
      </c>
      <c r="N2365" s="161">
        <f>Dane_baza!AY2354</f>
        <v>5334987</v>
      </c>
      <c r="O2365" s="161">
        <f>Dane_baza!AZ2354</f>
        <v>137867</v>
      </c>
      <c r="P2365" s="161">
        <f>Dane_baza!AW2354</f>
        <v>0</v>
      </c>
      <c r="Q2365" s="161">
        <f>Dane_baza!AX2354</f>
        <v>-1085910</v>
      </c>
      <c r="R2365" s="212">
        <f t="shared" si="118"/>
        <v>12171145</v>
      </c>
      <c r="S2365" s="212">
        <f>Dane_baza!BU2354</f>
        <v>11985273.77</v>
      </c>
      <c r="T2365" s="212">
        <f>Dane_baza!BV2354</f>
        <v>307582.5</v>
      </c>
      <c r="U2365" s="212">
        <f>Dane_baza!BW2354</f>
        <v>878288.55000000075</v>
      </c>
      <c r="V2365" s="212">
        <f t="shared" si="116"/>
        <v>13171144.82</v>
      </c>
      <c r="W2365" s="161">
        <f t="shared" si="117"/>
        <v>999999.8200000003</v>
      </c>
      <c r="AA2365" s="36"/>
    </row>
    <row r="2366" spans="1:27" ht="14.45" x14ac:dyDescent="0.3">
      <c r="A2366" s="197" t="s">
        <v>1170</v>
      </c>
      <c r="B2366" s="197" t="s">
        <v>77</v>
      </c>
      <c r="C2366" s="197" t="s">
        <v>33</v>
      </c>
      <c r="D2366" s="197" t="s">
        <v>36</v>
      </c>
      <c r="E2366" s="197" t="s">
        <v>31</v>
      </c>
      <c r="F2366" s="195" t="s">
        <v>5247</v>
      </c>
      <c r="G2366" s="195" t="s">
        <v>2205</v>
      </c>
      <c r="H2366" s="161">
        <f>Dane_baza!AR2355</f>
        <v>11702784</v>
      </c>
      <c r="I2366" s="161">
        <f>Dane_baza!AS2355</f>
        <v>498878</v>
      </c>
      <c r="J2366" s="161">
        <f>Dane_baza!BX2355</f>
        <v>472098</v>
      </c>
      <c r="K2366" s="161">
        <f>Dane_baza!AT2355</f>
        <v>2597890</v>
      </c>
      <c r="L2366" s="161">
        <f>Dane_baza!AU2355</f>
        <v>0</v>
      </c>
      <c r="M2366" s="161">
        <f>Dane_baza!AV2355</f>
        <v>472788</v>
      </c>
      <c r="N2366" s="161">
        <f>Dane_baza!AY2355</f>
        <v>14544843</v>
      </c>
      <c r="O2366" s="161">
        <f>Dane_baza!AZ2355</f>
        <v>345477</v>
      </c>
      <c r="P2366" s="161">
        <f>Dane_baza!AW2355</f>
        <v>0</v>
      </c>
      <c r="Q2366" s="161">
        <f>Dane_baza!AX2355</f>
        <v>0</v>
      </c>
      <c r="R2366" s="212">
        <f t="shared" si="118"/>
        <v>30634758</v>
      </c>
      <c r="S2366" s="212">
        <f>Dane_baza!BU2355</f>
        <v>26242871.34</v>
      </c>
      <c r="T2366" s="212">
        <f>Dane_baza!BV2355</f>
        <v>722297.09</v>
      </c>
      <c r="U2366" s="212">
        <f>Dane_baza!BW2355</f>
        <v>6169589.1199999982</v>
      </c>
      <c r="V2366" s="212">
        <f t="shared" si="116"/>
        <v>33134757.549999997</v>
      </c>
      <c r="W2366" s="161">
        <f t="shared" si="117"/>
        <v>2499999.549999997</v>
      </c>
      <c r="AA2366" s="36"/>
    </row>
    <row r="2367" spans="1:27" ht="14.45" x14ac:dyDescent="0.3">
      <c r="A2367" s="197" t="s">
        <v>1170</v>
      </c>
      <c r="B2367" s="197" t="s">
        <v>77</v>
      </c>
      <c r="C2367" s="197" t="s">
        <v>32</v>
      </c>
      <c r="D2367" s="197" t="s">
        <v>36</v>
      </c>
      <c r="E2367" s="197" t="s">
        <v>31</v>
      </c>
      <c r="F2367" s="195" t="s">
        <v>5248</v>
      </c>
      <c r="G2367" s="195" t="s">
        <v>2206</v>
      </c>
      <c r="H2367" s="161">
        <f>Dane_baza!AR2356</f>
        <v>16236838</v>
      </c>
      <c r="I2367" s="161">
        <f>Dane_baza!AS2356</f>
        <v>631457</v>
      </c>
      <c r="J2367" s="161">
        <f>Dane_baza!BX2356</f>
        <v>623853</v>
      </c>
      <c r="K2367" s="161">
        <f>Dane_baza!AT2356</f>
        <v>1798486</v>
      </c>
      <c r="L2367" s="161">
        <f>Dane_baza!AU2356</f>
        <v>0</v>
      </c>
      <c r="M2367" s="161">
        <f>Dane_baza!AV2356</f>
        <v>567691</v>
      </c>
      <c r="N2367" s="161">
        <f>Dane_baza!AY2356</f>
        <v>13519807</v>
      </c>
      <c r="O2367" s="161">
        <f>Dane_baza!AZ2356</f>
        <v>446039</v>
      </c>
      <c r="P2367" s="161">
        <f>Dane_baza!AW2356</f>
        <v>0</v>
      </c>
      <c r="Q2367" s="161">
        <f>Dane_baza!AX2356</f>
        <v>0</v>
      </c>
      <c r="R2367" s="212">
        <f t="shared" si="118"/>
        <v>33824171</v>
      </c>
      <c r="S2367" s="212">
        <f>Dane_baza!BU2356</f>
        <v>32635460.59</v>
      </c>
      <c r="T2367" s="212">
        <f>Dane_baza!BV2356</f>
        <v>818626.48</v>
      </c>
      <c r="U2367" s="212">
        <f>Dane_baza!BW2356</f>
        <v>2370083.4899999993</v>
      </c>
      <c r="V2367" s="212">
        <f t="shared" si="116"/>
        <v>35824170.560000002</v>
      </c>
      <c r="W2367" s="161">
        <f t="shared" si="117"/>
        <v>1999999.5600000024</v>
      </c>
      <c r="AA2367" s="36"/>
    </row>
    <row r="2368" spans="1:27" ht="14.45" x14ac:dyDescent="0.3">
      <c r="A2368" s="197" t="s">
        <v>1170</v>
      </c>
      <c r="B2368" s="197" t="s">
        <v>77</v>
      </c>
      <c r="C2368" s="197" t="s">
        <v>37</v>
      </c>
      <c r="D2368" s="197" t="s">
        <v>40</v>
      </c>
      <c r="E2368" s="197" t="s">
        <v>31</v>
      </c>
      <c r="F2368" s="195" t="s">
        <v>5249</v>
      </c>
      <c r="G2368" s="195" t="s">
        <v>2207</v>
      </c>
      <c r="H2368" s="161">
        <f>Dane_baza!AR2357</f>
        <v>8780882</v>
      </c>
      <c r="I2368" s="161">
        <f>Dane_baza!AS2357</f>
        <v>246074</v>
      </c>
      <c r="J2368" s="161">
        <f>Dane_baza!BX2357</f>
        <v>472239</v>
      </c>
      <c r="K2368" s="161">
        <f>Dane_baza!AT2357</f>
        <v>7955789</v>
      </c>
      <c r="L2368" s="161">
        <f>Dane_baza!AU2357</f>
        <v>12868</v>
      </c>
      <c r="M2368" s="161">
        <f>Dane_baza!AV2357</f>
        <v>336605</v>
      </c>
      <c r="N2368" s="161">
        <f>Dane_baza!AY2357</f>
        <v>12910976</v>
      </c>
      <c r="O2368" s="161">
        <f>Dane_baza!AZ2357</f>
        <v>231940</v>
      </c>
      <c r="P2368" s="161">
        <f>Dane_baza!AW2357</f>
        <v>0</v>
      </c>
      <c r="Q2368" s="161">
        <f>Dane_baza!AX2357</f>
        <v>0</v>
      </c>
      <c r="R2368" s="212">
        <f t="shared" si="118"/>
        <v>30947373</v>
      </c>
      <c r="S2368" s="212">
        <f>Dane_baza!BU2357</f>
        <v>23349015.690000001</v>
      </c>
      <c r="T2368" s="212">
        <f>Dane_baza!BV2357</f>
        <v>221185.6</v>
      </c>
      <c r="U2368" s="212">
        <f>Dane_baza!BW2357</f>
        <v>9877171.7127113231</v>
      </c>
      <c r="V2368" s="212">
        <f t="shared" si="116"/>
        <v>33447373.002711326</v>
      </c>
      <c r="W2368" s="161">
        <f t="shared" si="117"/>
        <v>2500000.0027113259</v>
      </c>
      <c r="AA2368" s="36"/>
    </row>
    <row r="2369" spans="1:27" ht="14.45" x14ac:dyDescent="0.3">
      <c r="A2369" s="197" t="s">
        <v>1170</v>
      </c>
      <c r="B2369" s="197" t="s">
        <v>77</v>
      </c>
      <c r="C2369" s="197" t="s">
        <v>39</v>
      </c>
      <c r="D2369" s="197" t="s">
        <v>36</v>
      </c>
      <c r="E2369" s="197" t="s">
        <v>31</v>
      </c>
      <c r="F2369" s="195" t="s">
        <v>5250</v>
      </c>
      <c r="G2369" s="195" t="s">
        <v>2208</v>
      </c>
      <c r="H2369" s="161">
        <f>Dane_baza!AR2358</f>
        <v>11367633</v>
      </c>
      <c r="I2369" s="161">
        <f>Dane_baza!AS2358</f>
        <v>192725</v>
      </c>
      <c r="J2369" s="161">
        <f>Dane_baza!BX2358</f>
        <v>451122</v>
      </c>
      <c r="K2369" s="161">
        <f>Dane_baza!AT2358</f>
        <v>2262951</v>
      </c>
      <c r="L2369" s="161">
        <f>Dane_baza!AU2358</f>
        <v>1204</v>
      </c>
      <c r="M2369" s="161">
        <f>Dane_baza!AV2358</f>
        <v>434724</v>
      </c>
      <c r="N2369" s="161">
        <f>Dane_baza!AY2358</f>
        <v>10420580</v>
      </c>
      <c r="O2369" s="161">
        <f>Dane_baza!AZ2358</f>
        <v>241672</v>
      </c>
      <c r="P2369" s="161">
        <f>Dane_baza!AW2358</f>
        <v>0</v>
      </c>
      <c r="Q2369" s="161">
        <f>Dane_baza!AX2358</f>
        <v>0</v>
      </c>
      <c r="R2369" s="212">
        <f t="shared" si="118"/>
        <v>25372611</v>
      </c>
      <c r="S2369" s="212">
        <f>Dane_baza!BU2358</f>
        <v>23987851.949999999</v>
      </c>
      <c r="T2369" s="212">
        <f>Dane_baza!BV2358</f>
        <v>87907.6</v>
      </c>
      <c r="U2369" s="212">
        <f>Dane_baza!BW2358</f>
        <v>2796851.4496375048</v>
      </c>
      <c r="V2369" s="212">
        <f t="shared" si="116"/>
        <v>26872610.999637507</v>
      </c>
      <c r="W2369" s="161">
        <f t="shared" si="117"/>
        <v>1499999.9996375069</v>
      </c>
      <c r="AA2369" s="36"/>
    </row>
    <row r="2370" spans="1:27" ht="14.45" x14ac:dyDescent="0.3">
      <c r="A2370" s="197" t="s">
        <v>1170</v>
      </c>
      <c r="B2370" s="197" t="s">
        <v>77</v>
      </c>
      <c r="C2370" s="197" t="s">
        <v>42</v>
      </c>
      <c r="D2370" s="197" t="s">
        <v>40</v>
      </c>
      <c r="E2370" s="197" t="s">
        <v>31</v>
      </c>
      <c r="F2370" s="195" t="s">
        <v>5251</v>
      </c>
      <c r="G2370" s="195" t="s">
        <v>2209</v>
      </c>
      <c r="H2370" s="161">
        <f>Dane_baza!AR2359</f>
        <v>8286443</v>
      </c>
      <c r="I2370" s="161">
        <f>Dane_baza!AS2359</f>
        <v>229869</v>
      </c>
      <c r="J2370" s="161">
        <f>Dane_baza!BX2359</f>
        <v>354183</v>
      </c>
      <c r="K2370" s="161">
        <f>Dane_baza!AT2359</f>
        <v>0</v>
      </c>
      <c r="L2370" s="161">
        <f>Dane_baza!AU2359</f>
        <v>0</v>
      </c>
      <c r="M2370" s="161">
        <f>Dane_baza!AV2359</f>
        <v>1240939</v>
      </c>
      <c r="N2370" s="161">
        <f>Dane_baza!AY2359</f>
        <v>4945107</v>
      </c>
      <c r="O2370" s="161">
        <f>Dane_baza!AZ2359</f>
        <v>111915</v>
      </c>
      <c r="P2370" s="161">
        <f>Dane_baza!AW2359</f>
        <v>0</v>
      </c>
      <c r="Q2370" s="161">
        <f>Dane_baza!AX2359</f>
        <v>-2338787</v>
      </c>
      <c r="R2370" s="212">
        <f t="shared" si="118"/>
        <v>12829669</v>
      </c>
      <c r="S2370" s="212">
        <f>Dane_baza!BU2359</f>
        <v>12443306.890000001</v>
      </c>
      <c r="T2370" s="212">
        <f>Dane_baza!BV2359</f>
        <v>514658.96</v>
      </c>
      <c r="U2370" s="212">
        <f>Dane_baza!BW2359</f>
        <v>1154670.0455999987</v>
      </c>
      <c r="V2370" s="212">
        <f t="shared" si="116"/>
        <v>14112635.8956</v>
      </c>
      <c r="W2370" s="161">
        <f t="shared" si="117"/>
        <v>1282966.8956000004</v>
      </c>
      <c r="AA2370" s="36"/>
    </row>
    <row r="2371" spans="1:27" ht="14.45" x14ac:dyDescent="0.3">
      <c r="A2371" s="197" t="s">
        <v>1170</v>
      </c>
      <c r="B2371" s="197" t="s">
        <v>77</v>
      </c>
      <c r="C2371" s="197" t="s">
        <v>44</v>
      </c>
      <c r="D2371" s="197" t="s">
        <v>40</v>
      </c>
      <c r="E2371" s="197" t="s">
        <v>31</v>
      </c>
      <c r="F2371" s="195" t="s">
        <v>5252</v>
      </c>
      <c r="G2371" s="195" t="s">
        <v>2210</v>
      </c>
      <c r="H2371" s="161">
        <f>Dane_baza!AR2360</f>
        <v>6342641</v>
      </c>
      <c r="I2371" s="161">
        <f>Dane_baza!AS2360</f>
        <v>330630</v>
      </c>
      <c r="J2371" s="161">
        <f>Dane_baza!BX2360</f>
        <v>446414</v>
      </c>
      <c r="K2371" s="161">
        <f>Dane_baza!AT2360</f>
        <v>6099748</v>
      </c>
      <c r="L2371" s="161">
        <f>Dane_baza!AU2360</f>
        <v>82121</v>
      </c>
      <c r="M2371" s="161">
        <f>Dane_baza!AV2360</f>
        <v>965774</v>
      </c>
      <c r="N2371" s="161">
        <f>Dane_baza!AY2360</f>
        <v>12290746</v>
      </c>
      <c r="O2371" s="161">
        <f>Dane_baza!AZ2360</f>
        <v>257892</v>
      </c>
      <c r="P2371" s="161">
        <f>Dane_baza!AW2360</f>
        <v>0</v>
      </c>
      <c r="Q2371" s="161">
        <f>Dane_baza!AX2360</f>
        <v>0</v>
      </c>
      <c r="R2371" s="212">
        <f t="shared" si="118"/>
        <v>26815966</v>
      </c>
      <c r="S2371" s="212">
        <f>Dane_baza!BU2360</f>
        <v>19683701.329999998</v>
      </c>
      <c r="T2371" s="212">
        <f>Dane_baza!BV2360</f>
        <v>269698.88</v>
      </c>
      <c r="U2371" s="212">
        <f>Dane_baza!BW2360</f>
        <v>9362565.7931501884</v>
      </c>
      <c r="V2371" s="212">
        <f t="shared" si="116"/>
        <v>29315966.003150187</v>
      </c>
      <c r="W2371" s="161">
        <f t="shared" si="117"/>
        <v>2500000.0031501874</v>
      </c>
      <c r="AA2371" s="36"/>
    </row>
    <row r="2372" spans="1:27" ht="14.45" x14ac:dyDescent="0.3">
      <c r="A2372" s="197" t="s">
        <v>1170</v>
      </c>
      <c r="B2372" s="197" t="s">
        <v>77</v>
      </c>
      <c r="C2372" s="197" t="s">
        <v>51</v>
      </c>
      <c r="D2372" s="197" t="s">
        <v>40</v>
      </c>
      <c r="E2372" s="197" t="s">
        <v>31</v>
      </c>
      <c r="F2372" s="195" t="s">
        <v>5253</v>
      </c>
      <c r="G2372" s="195" t="s">
        <v>2211</v>
      </c>
      <c r="H2372" s="161">
        <f>Dane_baza!AR2361</f>
        <v>16094087</v>
      </c>
      <c r="I2372" s="161">
        <f>Dane_baza!AS2361</f>
        <v>823181</v>
      </c>
      <c r="J2372" s="161">
        <f>Dane_baza!BX2361</f>
        <v>769738</v>
      </c>
      <c r="K2372" s="161">
        <f>Dane_baza!AT2361</f>
        <v>9695651</v>
      </c>
      <c r="L2372" s="161">
        <f>Dane_baza!AU2361</f>
        <v>42335</v>
      </c>
      <c r="M2372" s="161">
        <f>Dane_baza!AV2361</f>
        <v>1083367</v>
      </c>
      <c r="N2372" s="161">
        <f>Dane_baza!AY2361</f>
        <v>15451460</v>
      </c>
      <c r="O2372" s="161">
        <f>Dane_baza!AZ2361</f>
        <v>426575</v>
      </c>
      <c r="P2372" s="161">
        <f>Dane_baza!AW2361</f>
        <v>0</v>
      </c>
      <c r="Q2372" s="161">
        <f>Dane_baza!AX2361</f>
        <v>0</v>
      </c>
      <c r="R2372" s="212">
        <f t="shared" si="118"/>
        <v>44386394</v>
      </c>
      <c r="S2372" s="212">
        <f>Dane_baza!BU2361</f>
        <v>40160062.509999998</v>
      </c>
      <c r="T2372" s="212">
        <f>Dane_baza!BV2361</f>
        <v>1286791.01</v>
      </c>
      <c r="U2372" s="212">
        <f>Dane_baza!BW2361</f>
        <v>5939540.0600000024</v>
      </c>
      <c r="V2372" s="212">
        <f t="shared" si="116"/>
        <v>47386393.579999998</v>
      </c>
      <c r="W2372" s="161">
        <f t="shared" si="117"/>
        <v>2999999.5799999982</v>
      </c>
      <c r="AA2372" s="36"/>
    </row>
    <row r="2373" spans="1:27" ht="14.45" x14ac:dyDescent="0.3">
      <c r="A2373" s="197" t="s">
        <v>1170</v>
      </c>
      <c r="B2373" s="197" t="s">
        <v>77</v>
      </c>
      <c r="C2373" s="197" t="s">
        <v>75</v>
      </c>
      <c r="D2373" s="197" t="s">
        <v>36</v>
      </c>
      <c r="E2373" s="197" t="s">
        <v>31</v>
      </c>
      <c r="F2373" s="195" t="s">
        <v>5254</v>
      </c>
      <c r="G2373" s="195" t="s">
        <v>2212</v>
      </c>
      <c r="H2373" s="161">
        <f>Dane_baza!AR2362</f>
        <v>15071624</v>
      </c>
      <c r="I2373" s="161">
        <f>Dane_baza!AS2362</f>
        <v>272996</v>
      </c>
      <c r="J2373" s="161">
        <f>Dane_baza!BX2362</f>
        <v>585509</v>
      </c>
      <c r="K2373" s="161">
        <f>Dane_baza!AT2362</f>
        <v>2101886</v>
      </c>
      <c r="L2373" s="161">
        <f>Dane_baza!AU2362</f>
        <v>0</v>
      </c>
      <c r="M2373" s="161">
        <f>Dane_baza!AV2362</f>
        <v>914304</v>
      </c>
      <c r="N2373" s="161">
        <f>Dane_baza!AY2362</f>
        <v>12601636</v>
      </c>
      <c r="O2373" s="161">
        <f>Dane_baza!AZ2362</f>
        <v>163818</v>
      </c>
      <c r="P2373" s="161">
        <f>Dane_baza!AW2362</f>
        <v>0</v>
      </c>
      <c r="Q2373" s="161">
        <f>Dane_baza!AX2362</f>
        <v>0</v>
      </c>
      <c r="R2373" s="212">
        <f t="shared" si="118"/>
        <v>31711773</v>
      </c>
      <c r="S2373" s="212">
        <f>Dane_baza!BU2362</f>
        <v>30910623.329999998</v>
      </c>
      <c r="T2373" s="212">
        <f>Dane_baza!BV2362</f>
        <v>424274.86</v>
      </c>
      <c r="U2373" s="212">
        <f>Dane_baza!BW2362</f>
        <v>2876874.8077999987</v>
      </c>
      <c r="V2373" s="212">
        <f t="shared" si="116"/>
        <v>34211772.997799993</v>
      </c>
      <c r="W2373" s="161">
        <f t="shared" si="117"/>
        <v>2499999.9977999926</v>
      </c>
      <c r="AA2373" s="36"/>
    </row>
    <row r="2374" spans="1:27" ht="14.45" x14ac:dyDescent="0.3">
      <c r="A2374" s="197" t="s">
        <v>1170</v>
      </c>
      <c r="B2374" s="197" t="s">
        <v>90</v>
      </c>
      <c r="C2374" s="197" t="s">
        <v>33</v>
      </c>
      <c r="D2374" s="197" t="s">
        <v>40</v>
      </c>
      <c r="E2374" s="197" t="s">
        <v>31</v>
      </c>
      <c r="F2374" s="195" t="s">
        <v>5255</v>
      </c>
      <c r="G2374" s="195" t="s">
        <v>2213</v>
      </c>
      <c r="H2374" s="161">
        <f>Dane_baza!AR2363</f>
        <v>24375698</v>
      </c>
      <c r="I2374" s="161">
        <f>Dane_baza!AS2363</f>
        <v>1157973</v>
      </c>
      <c r="J2374" s="161">
        <f>Dane_baza!BX2363</f>
        <v>1012713</v>
      </c>
      <c r="K2374" s="161">
        <f>Dane_baza!AT2363</f>
        <v>7735993</v>
      </c>
      <c r="L2374" s="161">
        <f>Dane_baza!AU2363</f>
        <v>316956</v>
      </c>
      <c r="M2374" s="161">
        <f>Dane_baza!AV2363</f>
        <v>1226924</v>
      </c>
      <c r="N2374" s="161">
        <f>Dane_baza!AY2363</f>
        <v>33037089</v>
      </c>
      <c r="O2374" s="161">
        <f>Dane_baza!AZ2363</f>
        <v>737992</v>
      </c>
      <c r="P2374" s="161">
        <f>Dane_baza!AW2363</f>
        <v>0</v>
      </c>
      <c r="Q2374" s="161">
        <f>Dane_baza!AX2363</f>
        <v>0</v>
      </c>
      <c r="R2374" s="212">
        <f t="shared" si="118"/>
        <v>69601338</v>
      </c>
      <c r="S2374" s="212">
        <f>Dane_baza!BU2363</f>
        <v>58750686.68</v>
      </c>
      <c r="T2374" s="212">
        <f>Dane_baza!BV2363</f>
        <v>1535324.75</v>
      </c>
      <c r="U2374" s="212">
        <f>Dane_baza!BW2363</f>
        <v>12815326.190000005</v>
      </c>
      <c r="V2374" s="212">
        <f t="shared" si="116"/>
        <v>73101337.620000005</v>
      </c>
      <c r="W2374" s="161">
        <f t="shared" si="117"/>
        <v>3499999.6200000048</v>
      </c>
      <c r="AA2374" s="36"/>
    </row>
    <row r="2375" spans="1:27" ht="14.45" x14ac:dyDescent="0.3">
      <c r="A2375" s="197" t="s">
        <v>1170</v>
      </c>
      <c r="B2375" s="197" t="s">
        <v>90</v>
      </c>
      <c r="C2375" s="197" t="s">
        <v>32</v>
      </c>
      <c r="D2375" s="197" t="s">
        <v>36</v>
      </c>
      <c r="E2375" s="197" t="s">
        <v>31</v>
      </c>
      <c r="F2375" s="195" t="s">
        <v>5256</v>
      </c>
      <c r="G2375" s="195" t="s">
        <v>2214</v>
      </c>
      <c r="H2375" s="161">
        <f>Dane_baza!AR2364</f>
        <v>3103609</v>
      </c>
      <c r="I2375" s="161">
        <f>Dane_baza!AS2364</f>
        <v>130495</v>
      </c>
      <c r="J2375" s="161">
        <f>Dane_baza!BX2364</f>
        <v>124633</v>
      </c>
      <c r="K2375" s="161">
        <f>Dane_baza!AT2364</f>
        <v>1203246</v>
      </c>
      <c r="L2375" s="161">
        <f>Dane_baza!AU2364</f>
        <v>0</v>
      </c>
      <c r="M2375" s="161">
        <f>Dane_baza!AV2364</f>
        <v>329867</v>
      </c>
      <c r="N2375" s="161">
        <f>Dane_baza!AY2364</f>
        <v>4180964</v>
      </c>
      <c r="O2375" s="161">
        <f>Dane_baza!AZ2364</f>
        <v>107049</v>
      </c>
      <c r="P2375" s="161">
        <f>Dane_baza!AW2364</f>
        <v>0</v>
      </c>
      <c r="Q2375" s="161">
        <f>Dane_baza!AX2364</f>
        <v>0</v>
      </c>
      <c r="R2375" s="212">
        <f t="shared" si="118"/>
        <v>9179863</v>
      </c>
      <c r="S2375" s="212">
        <f>Dane_baza!BU2364</f>
        <v>7468608.7800000003</v>
      </c>
      <c r="T2375" s="212">
        <f>Dane_baza!BV2364</f>
        <v>49535.01</v>
      </c>
      <c r="U2375" s="212">
        <f>Dane_baza!BW2364</f>
        <v>2579705.0699999994</v>
      </c>
      <c r="V2375" s="212">
        <f t="shared" si="116"/>
        <v>10097848.859999999</v>
      </c>
      <c r="W2375" s="161">
        <f t="shared" si="117"/>
        <v>917985.8599999994</v>
      </c>
      <c r="AA2375" s="36"/>
    </row>
    <row r="2376" spans="1:27" ht="14.45" x14ac:dyDescent="0.3">
      <c r="A2376" s="197" t="s">
        <v>1170</v>
      </c>
      <c r="B2376" s="197" t="s">
        <v>90</v>
      </c>
      <c r="C2376" s="197" t="s">
        <v>37</v>
      </c>
      <c r="D2376" s="197" t="s">
        <v>40</v>
      </c>
      <c r="E2376" s="197" t="s">
        <v>31</v>
      </c>
      <c r="F2376" s="195" t="s">
        <v>5257</v>
      </c>
      <c r="G2376" s="195" t="s">
        <v>776</v>
      </c>
      <c r="H2376" s="161">
        <f>Dane_baza!AR2365</f>
        <v>25515601</v>
      </c>
      <c r="I2376" s="161">
        <f>Dane_baza!AS2365</f>
        <v>534196</v>
      </c>
      <c r="J2376" s="161">
        <f>Dane_baza!BX2365</f>
        <v>1002726</v>
      </c>
      <c r="K2376" s="161">
        <f>Dane_baza!AT2365</f>
        <v>5079221</v>
      </c>
      <c r="L2376" s="161">
        <f>Dane_baza!AU2365</f>
        <v>127831</v>
      </c>
      <c r="M2376" s="161">
        <f>Dane_baza!AV2365</f>
        <v>789137</v>
      </c>
      <c r="N2376" s="161">
        <f>Dane_baza!AY2365</f>
        <v>29468020</v>
      </c>
      <c r="O2376" s="161">
        <f>Dane_baza!AZ2365</f>
        <v>804492</v>
      </c>
      <c r="P2376" s="161">
        <f>Dane_baza!AW2365</f>
        <v>0</v>
      </c>
      <c r="Q2376" s="161">
        <f>Dane_baza!AX2365</f>
        <v>0</v>
      </c>
      <c r="R2376" s="212">
        <f t="shared" si="118"/>
        <v>63321224</v>
      </c>
      <c r="S2376" s="212">
        <f>Dane_baza!BU2365</f>
        <v>56004359.740000002</v>
      </c>
      <c r="T2376" s="212">
        <f>Dane_baza!BV2365</f>
        <v>1282888.54</v>
      </c>
      <c r="U2376" s="212">
        <f>Dane_baza!BW2365</f>
        <v>9533975.7171925697</v>
      </c>
      <c r="V2376" s="212">
        <f t="shared" si="116"/>
        <v>66821223.997192569</v>
      </c>
      <c r="W2376" s="161">
        <f t="shared" si="117"/>
        <v>3499999.9971925691</v>
      </c>
      <c r="AA2376" s="36"/>
    </row>
    <row r="2377" spans="1:27" ht="14.45" x14ac:dyDescent="0.3">
      <c r="A2377" s="197" t="s">
        <v>1170</v>
      </c>
      <c r="B2377" s="197" t="s">
        <v>90</v>
      </c>
      <c r="C2377" s="197" t="s">
        <v>39</v>
      </c>
      <c r="D2377" s="197" t="s">
        <v>40</v>
      </c>
      <c r="E2377" s="197" t="s">
        <v>31</v>
      </c>
      <c r="F2377" s="195" t="s">
        <v>5258</v>
      </c>
      <c r="G2377" s="195" t="s">
        <v>2215</v>
      </c>
      <c r="H2377" s="161">
        <f>Dane_baza!AR2366</f>
        <v>18602740</v>
      </c>
      <c r="I2377" s="161">
        <f>Dane_baza!AS2366</f>
        <v>1553001</v>
      </c>
      <c r="J2377" s="161">
        <f>Dane_baza!BX2366</f>
        <v>1017899</v>
      </c>
      <c r="K2377" s="161">
        <f>Dane_baza!AT2366</f>
        <v>16687628</v>
      </c>
      <c r="L2377" s="161">
        <f>Dane_baza!AU2366</f>
        <v>408185</v>
      </c>
      <c r="M2377" s="161">
        <f>Dane_baza!AV2366</f>
        <v>756411</v>
      </c>
      <c r="N2377" s="161">
        <f>Dane_baza!AY2366</f>
        <v>22891040</v>
      </c>
      <c r="O2377" s="161">
        <f>Dane_baza!AZ2366</f>
        <v>593637</v>
      </c>
      <c r="P2377" s="161">
        <f>Dane_baza!AW2366</f>
        <v>0</v>
      </c>
      <c r="Q2377" s="161">
        <f>Dane_baza!AX2366</f>
        <v>0</v>
      </c>
      <c r="R2377" s="212">
        <f t="shared" si="118"/>
        <v>62510541</v>
      </c>
      <c r="S2377" s="212">
        <f>Dane_baza!BU2366</f>
        <v>48674813.789999999</v>
      </c>
      <c r="T2377" s="212">
        <f>Dane_baza!BV2366</f>
        <v>1611309.36</v>
      </c>
      <c r="U2377" s="212">
        <f>Dane_baza!BW2366</f>
        <v>15724417.609999996</v>
      </c>
      <c r="V2377" s="212">
        <f t="shared" si="116"/>
        <v>66010540.75999999</v>
      </c>
      <c r="W2377" s="161">
        <f t="shared" si="117"/>
        <v>3499999.7599999905</v>
      </c>
      <c r="AA2377" s="36"/>
    </row>
    <row r="2378" spans="1:27" ht="14.45" x14ac:dyDescent="0.3">
      <c r="A2378" s="197" t="s">
        <v>1170</v>
      </c>
      <c r="B2378" s="197" t="s">
        <v>90</v>
      </c>
      <c r="C2378" s="197" t="s">
        <v>42</v>
      </c>
      <c r="D2378" s="197" t="s">
        <v>36</v>
      </c>
      <c r="E2378" s="197" t="s">
        <v>31</v>
      </c>
      <c r="F2378" s="195" t="s">
        <v>5259</v>
      </c>
      <c r="G2378" s="195" t="s">
        <v>2216</v>
      </c>
      <c r="H2378" s="161">
        <f>Dane_baza!AR2367</f>
        <v>3079706</v>
      </c>
      <c r="I2378" s="161">
        <f>Dane_baza!AS2367</f>
        <v>59501</v>
      </c>
      <c r="J2378" s="161">
        <f>Dane_baza!BX2367</f>
        <v>183484</v>
      </c>
      <c r="K2378" s="161">
        <f>Dane_baza!AT2367</f>
        <v>3762693</v>
      </c>
      <c r="L2378" s="161">
        <f>Dane_baza!AU2367</f>
        <v>0</v>
      </c>
      <c r="M2378" s="161">
        <f>Dane_baza!AV2367</f>
        <v>932005</v>
      </c>
      <c r="N2378" s="161">
        <f>Dane_baza!AY2367</f>
        <v>5260494</v>
      </c>
      <c r="O2378" s="161">
        <f>Dane_baza!AZ2367</f>
        <v>60013</v>
      </c>
      <c r="P2378" s="161">
        <f>Dane_baza!AW2367</f>
        <v>0</v>
      </c>
      <c r="Q2378" s="161">
        <f>Dane_baza!AX2367</f>
        <v>0</v>
      </c>
      <c r="R2378" s="212">
        <f t="shared" si="118"/>
        <v>13337896</v>
      </c>
      <c r="S2378" s="212">
        <f>Dane_baza!BU2367</f>
        <v>7670187.6799999997</v>
      </c>
      <c r="T2378" s="212">
        <f>Dane_baza!BV2367</f>
        <v>15750.99</v>
      </c>
      <c r="U2378" s="212">
        <f>Dane_baza!BW2367</f>
        <v>6651957.3249999993</v>
      </c>
      <c r="V2378" s="212">
        <f t="shared" si="116"/>
        <v>14337895.994999999</v>
      </c>
      <c r="W2378" s="161">
        <f t="shared" si="117"/>
        <v>999999.99499999918</v>
      </c>
      <c r="AA2378" s="36"/>
    </row>
    <row r="2379" spans="1:27" ht="14.45" x14ac:dyDescent="0.3">
      <c r="A2379" s="197" t="s">
        <v>1170</v>
      </c>
      <c r="B2379" s="197" t="s">
        <v>92</v>
      </c>
      <c r="C2379" s="197" t="s">
        <v>33</v>
      </c>
      <c r="D2379" s="197" t="s">
        <v>36</v>
      </c>
      <c r="E2379" s="197" t="s">
        <v>31</v>
      </c>
      <c r="F2379" s="195" t="s">
        <v>5260</v>
      </c>
      <c r="G2379" s="195" t="s">
        <v>2217</v>
      </c>
      <c r="H2379" s="161">
        <f>Dane_baza!AR2368</f>
        <v>96592723</v>
      </c>
      <c r="I2379" s="161">
        <f>Dane_baza!AS2368</f>
        <v>2148621</v>
      </c>
      <c r="J2379" s="161">
        <f>Dane_baza!BX2368</f>
        <v>3466097</v>
      </c>
      <c r="K2379" s="161">
        <f>Dane_baza!AT2368</f>
        <v>0</v>
      </c>
      <c r="L2379" s="161">
        <f>Dane_baza!AU2368</f>
        <v>0</v>
      </c>
      <c r="M2379" s="161">
        <f>Dane_baza!AV2368</f>
        <v>1608151</v>
      </c>
      <c r="N2379" s="161">
        <f>Dane_baza!AY2368</f>
        <v>46396506</v>
      </c>
      <c r="O2379" s="161">
        <f>Dane_baza!AZ2368</f>
        <v>1430569</v>
      </c>
      <c r="P2379" s="161">
        <f>Dane_baza!AW2368</f>
        <v>0</v>
      </c>
      <c r="Q2379" s="161">
        <f>Dane_baza!AX2368</f>
        <v>0</v>
      </c>
      <c r="R2379" s="212">
        <f t="shared" si="118"/>
        <v>151642667</v>
      </c>
      <c r="S2379" s="212">
        <f>Dane_baza!BU2368</f>
        <v>143631259.47</v>
      </c>
      <c r="T2379" s="212">
        <f>Dane_baza!BV2368</f>
        <v>4257133.28</v>
      </c>
      <c r="U2379" s="212">
        <f>Dane_baza!BW2368</f>
        <v>7754274.2457503332</v>
      </c>
      <c r="V2379" s="212">
        <f t="shared" si="116"/>
        <v>155642666.99575034</v>
      </c>
      <c r="W2379" s="161">
        <f t="shared" si="117"/>
        <v>3999999.9957503378</v>
      </c>
      <c r="AA2379" s="36"/>
    </row>
    <row r="2380" spans="1:27" ht="14.45" x14ac:dyDescent="0.3">
      <c r="A2380" s="197" t="s">
        <v>1170</v>
      </c>
      <c r="B2380" s="197" t="s">
        <v>92</v>
      </c>
      <c r="C2380" s="197" t="s">
        <v>32</v>
      </c>
      <c r="D2380" s="197" t="s">
        <v>36</v>
      </c>
      <c r="E2380" s="197" t="s">
        <v>31</v>
      </c>
      <c r="F2380" s="195" t="s">
        <v>5261</v>
      </c>
      <c r="G2380" s="195" t="s">
        <v>2218</v>
      </c>
      <c r="H2380" s="161">
        <f>Dane_baza!AR2369</f>
        <v>34587220</v>
      </c>
      <c r="I2380" s="161">
        <f>Dane_baza!AS2369</f>
        <v>2115397</v>
      </c>
      <c r="J2380" s="161">
        <f>Dane_baza!BX2369</f>
        <v>1190796</v>
      </c>
      <c r="K2380" s="161">
        <f>Dane_baza!AT2369</f>
        <v>0</v>
      </c>
      <c r="L2380" s="161">
        <f>Dane_baza!AU2369</f>
        <v>48414</v>
      </c>
      <c r="M2380" s="161">
        <f>Dane_baza!AV2369</f>
        <v>1450169</v>
      </c>
      <c r="N2380" s="161">
        <f>Dane_baza!AY2369</f>
        <v>27064409</v>
      </c>
      <c r="O2380" s="161">
        <f>Dane_baza!AZ2369</f>
        <v>875858</v>
      </c>
      <c r="P2380" s="161">
        <f>Dane_baza!AW2369</f>
        <v>0</v>
      </c>
      <c r="Q2380" s="161">
        <f>Dane_baza!AX2369</f>
        <v>0</v>
      </c>
      <c r="R2380" s="212">
        <f t="shared" si="118"/>
        <v>67332263</v>
      </c>
      <c r="S2380" s="212">
        <f>Dane_baza!BU2369</f>
        <v>60633705.82</v>
      </c>
      <c r="T2380" s="212">
        <f>Dane_baza!BV2369</f>
        <v>2729571.95</v>
      </c>
      <c r="U2380" s="212">
        <f>Dane_baza!BW2369</f>
        <v>7468985.2231806396</v>
      </c>
      <c r="V2380" s="212">
        <f t="shared" si="116"/>
        <v>70832262.993180647</v>
      </c>
      <c r="W2380" s="161">
        <f t="shared" si="117"/>
        <v>3499999.9931806475</v>
      </c>
      <c r="AA2380" s="36"/>
    </row>
    <row r="2381" spans="1:27" ht="14.45" x14ac:dyDescent="0.3">
      <c r="A2381" s="197" t="s">
        <v>1170</v>
      </c>
      <c r="B2381" s="197" t="s">
        <v>92</v>
      </c>
      <c r="C2381" s="197" t="s">
        <v>37</v>
      </c>
      <c r="D2381" s="197" t="s">
        <v>40</v>
      </c>
      <c r="E2381" s="197" t="s">
        <v>31</v>
      </c>
      <c r="F2381" s="195" t="s">
        <v>5262</v>
      </c>
      <c r="G2381" s="195" t="s">
        <v>2219</v>
      </c>
      <c r="H2381" s="161">
        <f>Dane_baza!AR2370</f>
        <v>2017455</v>
      </c>
      <c r="I2381" s="161">
        <f>Dane_baza!AS2370</f>
        <v>42456</v>
      </c>
      <c r="J2381" s="161">
        <f>Dane_baza!BX2370</f>
        <v>99713</v>
      </c>
      <c r="K2381" s="161">
        <f>Dane_baza!AT2370</f>
        <v>756086</v>
      </c>
      <c r="L2381" s="161">
        <f>Dane_baza!AU2370</f>
        <v>8076</v>
      </c>
      <c r="M2381" s="161">
        <f>Dane_baza!AV2370</f>
        <v>187580</v>
      </c>
      <c r="N2381" s="161">
        <f>Dane_baza!AY2370</f>
        <v>957137</v>
      </c>
      <c r="O2381" s="161">
        <f>Dane_baza!AZ2370</f>
        <v>21085</v>
      </c>
      <c r="P2381" s="161">
        <f>Dane_baza!AW2370</f>
        <v>0</v>
      </c>
      <c r="Q2381" s="161">
        <f>Dane_baza!AX2370</f>
        <v>0</v>
      </c>
      <c r="R2381" s="212">
        <f t="shared" si="118"/>
        <v>4089588</v>
      </c>
      <c r="S2381" s="212">
        <f>Dane_baza!BU2370</f>
        <v>4280357.29</v>
      </c>
      <c r="T2381" s="212">
        <f>Dane_baza!BV2370</f>
        <v>0</v>
      </c>
      <c r="U2381" s="212">
        <f>Dane_baza!BW2370</f>
        <v>218189.51314008606</v>
      </c>
      <c r="V2381" s="212">
        <f t="shared" si="116"/>
        <v>4498546.8031400861</v>
      </c>
      <c r="W2381" s="161">
        <f t="shared" si="117"/>
        <v>408958.80314008612</v>
      </c>
      <c r="AA2381" s="36"/>
    </row>
    <row r="2382" spans="1:27" ht="14.45" x14ac:dyDescent="0.3">
      <c r="A2382" s="197" t="s">
        <v>1170</v>
      </c>
      <c r="B2382" s="197" t="s">
        <v>92</v>
      </c>
      <c r="C2382" s="197" t="s">
        <v>39</v>
      </c>
      <c r="D2382" s="197" t="s">
        <v>40</v>
      </c>
      <c r="E2382" s="197" t="s">
        <v>31</v>
      </c>
      <c r="F2382" s="195" t="s">
        <v>5263</v>
      </c>
      <c r="G2382" s="195" t="s">
        <v>2220</v>
      </c>
      <c r="H2382" s="161">
        <f>Dane_baza!AR2371</f>
        <v>67009674</v>
      </c>
      <c r="I2382" s="161">
        <f>Dane_baza!AS2371</f>
        <v>5517698</v>
      </c>
      <c r="J2382" s="161">
        <f>Dane_baza!BX2371</f>
        <v>2534607</v>
      </c>
      <c r="K2382" s="161">
        <f>Dane_baza!AT2371</f>
        <v>0</v>
      </c>
      <c r="L2382" s="161">
        <f>Dane_baza!AU2371</f>
        <v>474508</v>
      </c>
      <c r="M2382" s="161">
        <f>Dane_baza!AV2371</f>
        <v>1761547</v>
      </c>
      <c r="N2382" s="161">
        <f>Dane_baza!AY2371</f>
        <v>46294327</v>
      </c>
      <c r="O2382" s="161">
        <f>Dane_baza!AZ2371</f>
        <v>1646289</v>
      </c>
      <c r="P2382" s="161">
        <f>Dane_baza!AW2371</f>
        <v>0</v>
      </c>
      <c r="Q2382" s="161">
        <f>Dane_baza!AX2371</f>
        <v>0</v>
      </c>
      <c r="R2382" s="212">
        <f t="shared" si="118"/>
        <v>125238650</v>
      </c>
      <c r="S2382" s="212">
        <f>Dane_baza!BU2371</f>
        <v>132570652.67</v>
      </c>
      <c r="T2382" s="212">
        <f>Dane_baza!BV2371</f>
        <v>7696635.3300000001</v>
      </c>
      <c r="U2382" s="212">
        <f>Dane_baza!BW2371</f>
        <v>0</v>
      </c>
      <c r="V2382" s="212">
        <f t="shared" si="116"/>
        <v>140267288</v>
      </c>
      <c r="W2382" s="161">
        <f t="shared" si="117"/>
        <v>15028638</v>
      </c>
      <c r="AA2382" s="36"/>
    </row>
    <row r="2383" spans="1:27" ht="14.45" x14ac:dyDescent="0.3">
      <c r="A2383" s="197" t="s">
        <v>1170</v>
      </c>
      <c r="B2383" s="197" t="s">
        <v>93</v>
      </c>
      <c r="C2383" s="197" t="s">
        <v>33</v>
      </c>
      <c r="D2383" s="197" t="s">
        <v>36</v>
      </c>
      <c r="E2383" s="197" t="s">
        <v>31</v>
      </c>
      <c r="F2383" s="195" t="s">
        <v>5264</v>
      </c>
      <c r="G2383" s="195" t="s">
        <v>2221</v>
      </c>
      <c r="H2383" s="161">
        <f>Dane_baza!AR2372</f>
        <v>2450223</v>
      </c>
      <c r="I2383" s="161">
        <f>Dane_baza!AS2372</f>
        <v>22454</v>
      </c>
      <c r="J2383" s="161">
        <f>Dane_baza!BX2372</f>
        <v>162627</v>
      </c>
      <c r="K2383" s="161">
        <f>Dane_baza!AT2372</f>
        <v>3092918</v>
      </c>
      <c r="L2383" s="161">
        <f>Dane_baza!AU2372</f>
        <v>0</v>
      </c>
      <c r="M2383" s="161">
        <f>Dane_baza!AV2372</f>
        <v>317762</v>
      </c>
      <c r="N2383" s="161">
        <f>Dane_baza!AY2372</f>
        <v>4268789</v>
      </c>
      <c r="O2383" s="161">
        <f>Dane_baza!AZ2372</f>
        <v>97318</v>
      </c>
      <c r="P2383" s="161">
        <f>Dane_baza!AW2372</f>
        <v>0</v>
      </c>
      <c r="Q2383" s="161">
        <f>Dane_baza!AX2372</f>
        <v>0</v>
      </c>
      <c r="R2383" s="212">
        <f t="shared" si="118"/>
        <v>10412091</v>
      </c>
      <c r="S2383" s="212">
        <f>Dane_baza!BU2372</f>
        <v>7160311.4800000004</v>
      </c>
      <c r="T2383" s="212">
        <f>Dane_baza!BV2372</f>
        <v>10716.02</v>
      </c>
      <c r="U2383" s="212">
        <f>Dane_baza!BW2372</f>
        <v>4241063.1500000004</v>
      </c>
      <c r="V2383" s="212">
        <f t="shared" si="116"/>
        <v>11412090.65</v>
      </c>
      <c r="W2383" s="161">
        <f t="shared" si="117"/>
        <v>999999.65000000037</v>
      </c>
      <c r="AA2383" s="36"/>
    </row>
    <row r="2384" spans="1:27" ht="14.45" x14ac:dyDescent="0.3">
      <c r="A2384" s="197" t="s">
        <v>1170</v>
      </c>
      <c r="B2384" s="197" t="s">
        <v>93</v>
      </c>
      <c r="C2384" s="197" t="s">
        <v>32</v>
      </c>
      <c r="D2384" s="197" t="s">
        <v>36</v>
      </c>
      <c r="E2384" s="197" t="s">
        <v>31</v>
      </c>
      <c r="F2384" s="195" t="s">
        <v>5265</v>
      </c>
      <c r="G2384" s="195" t="s">
        <v>2222</v>
      </c>
      <c r="H2384" s="161">
        <f>Dane_baza!AR2373</f>
        <v>1393960</v>
      </c>
      <c r="I2384" s="161">
        <f>Dane_baza!AS2373</f>
        <v>131923</v>
      </c>
      <c r="J2384" s="161">
        <f>Dane_baza!BX2373</f>
        <v>107138</v>
      </c>
      <c r="K2384" s="161">
        <f>Dane_baza!AT2373</f>
        <v>993576</v>
      </c>
      <c r="L2384" s="161">
        <f>Dane_baza!AU2373</f>
        <v>32008</v>
      </c>
      <c r="M2384" s="161">
        <f>Dane_baza!AV2373</f>
        <v>1179126</v>
      </c>
      <c r="N2384" s="161">
        <f>Dane_baza!AY2373</f>
        <v>3853347</v>
      </c>
      <c r="O2384" s="161">
        <f>Dane_baza!AZ2373</f>
        <v>60013</v>
      </c>
      <c r="P2384" s="161">
        <f>Dane_baza!AW2373</f>
        <v>0</v>
      </c>
      <c r="Q2384" s="161">
        <f>Dane_baza!AX2373</f>
        <v>0</v>
      </c>
      <c r="R2384" s="212">
        <f t="shared" si="118"/>
        <v>7751091</v>
      </c>
      <c r="S2384" s="212">
        <f>Dane_baza!BU2373</f>
        <v>5280326.8600000003</v>
      </c>
      <c r="T2384" s="212">
        <f>Dane_baza!BV2373</f>
        <v>222188.66</v>
      </c>
      <c r="U2384" s="212">
        <f>Dane_baza!BW2373</f>
        <v>3023684.36</v>
      </c>
      <c r="V2384" s="212">
        <f t="shared" ref="V2384:V2447" si="119">SUM(S2384:U2384)</f>
        <v>8526199.8800000008</v>
      </c>
      <c r="W2384" s="161">
        <f t="shared" ref="W2384:W2447" si="120">V2384-R2384</f>
        <v>775108.88000000082</v>
      </c>
      <c r="AA2384" s="36"/>
    </row>
    <row r="2385" spans="1:27" ht="14.45" x14ac:dyDescent="0.3">
      <c r="A2385" s="197" t="s">
        <v>1170</v>
      </c>
      <c r="B2385" s="197" t="s">
        <v>93</v>
      </c>
      <c r="C2385" s="197" t="s">
        <v>37</v>
      </c>
      <c r="D2385" s="197" t="s">
        <v>40</v>
      </c>
      <c r="E2385" s="197" t="s">
        <v>31</v>
      </c>
      <c r="F2385" s="195" t="s">
        <v>5266</v>
      </c>
      <c r="G2385" s="195" t="s">
        <v>2223</v>
      </c>
      <c r="H2385" s="161">
        <f>Dane_baza!AR2374</f>
        <v>4091030</v>
      </c>
      <c r="I2385" s="161">
        <f>Dane_baza!AS2374</f>
        <v>356989</v>
      </c>
      <c r="J2385" s="161">
        <f>Dane_baza!BX2374</f>
        <v>291262</v>
      </c>
      <c r="K2385" s="161">
        <f>Dane_baza!AT2374</f>
        <v>6513617</v>
      </c>
      <c r="L2385" s="161">
        <f>Dane_baza!AU2374</f>
        <v>134002</v>
      </c>
      <c r="M2385" s="161">
        <f>Dane_baza!AV2374</f>
        <v>363785</v>
      </c>
      <c r="N2385" s="161">
        <f>Dane_baza!AY2374</f>
        <v>8277628</v>
      </c>
      <c r="O2385" s="161">
        <f>Dane_baza!AZ2374</f>
        <v>173550</v>
      </c>
      <c r="P2385" s="161">
        <f>Dane_baza!AW2374</f>
        <v>0</v>
      </c>
      <c r="Q2385" s="161">
        <f>Dane_baza!AX2374</f>
        <v>0</v>
      </c>
      <c r="R2385" s="212">
        <f t="shared" ref="R2385:R2448" si="121">SUM(H2385:Q2385)</f>
        <v>20201863</v>
      </c>
      <c r="S2385" s="212">
        <f>Dane_baza!BU2374</f>
        <v>13007615.24</v>
      </c>
      <c r="T2385" s="212">
        <f>Dane_baza!BV2374</f>
        <v>423491.49</v>
      </c>
      <c r="U2385" s="212">
        <f>Dane_baza!BW2374</f>
        <v>8270756.1700000009</v>
      </c>
      <c r="V2385" s="212">
        <f t="shared" si="119"/>
        <v>21701862.900000002</v>
      </c>
      <c r="W2385" s="161">
        <f t="shared" si="120"/>
        <v>1499999.9000000022</v>
      </c>
      <c r="AA2385" s="36"/>
    </row>
    <row r="2386" spans="1:27" ht="14.45" x14ac:dyDescent="0.3">
      <c r="A2386" s="197" t="s">
        <v>1170</v>
      </c>
      <c r="B2386" s="197" t="s">
        <v>93</v>
      </c>
      <c r="C2386" s="197" t="s">
        <v>39</v>
      </c>
      <c r="D2386" s="197" t="s">
        <v>36</v>
      </c>
      <c r="E2386" s="197" t="s">
        <v>31</v>
      </c>
      <c r="F2386" s="195" t="s">
        <v>5267</v>
      </c>
      <c r="G2386" s="195" t="s">
        <v>2224</v>
      </c>
      <c r="H2386" s="161">
        <f>Dane_baza!AR2375</f>
        <v>3050573</v>
      </c>
      <c r="I2386" s="161">
        <f>Dane_baza!AS2375</f>
        <v>71659</v>
      </c>
      <c r="J2386" s="161">
        <f>Dane_baza!BX2375</f>
        <v>249347</v>
      </c>
      <c r="K2386" s="161">
        <f>Dane_baza!AT2375</f>
        <v>3667179</v>
      </c>
      <c r="L2386" s="161">
        <f>Dane_baza!AU2375</f>
        <v>0</v>
      </c>
      <c r="M2386" s="161">
        <f>Dane_baza!AV2375</f>
        <v>261514</v>
      </c>
      <c r="N2386" s="161">
        <f>Dane_baza!AY2375</f>
        <v>7709114</v>
      </c>
      <c r="O2386" s="161">
        <f>Dane_baza!AZ2375</f>
        <v>115159</v>
      </c>
      <c r="P2386" s="161">
        <f>Dane_baza!AW2375</f>
        <v>0</v>
      </c>
      <c r="Q2386" s="161">
        <f>Dane_baza!AX2375</f>
        <v>0</v>
      </c>
      <c r="R2386" s="212">
        <f t="shared" si="121"/>
        <v>15124545</v>
      </c>
      <c r="S2386" s="212">
        <f>Dane_baza!BU2375</f>
        <v>10230119.789999999</v>
      </c>
      <c r="T2386" s="212">
        <f>Dane_baza!BV2375</f>
        <v>155321.01</v>
      </c>
      <c r="U2386" s="212">
        <f>Dane_baza!BW2375</f>
        <v>6239104.2076066174</v>
      </c>
      <c r="V2386" s="212">
        <f t="shared" si="119"/>
        <v>16624545.007606616</v>
      </c>
      <c r="W2386" s="161">
        <f t="shared" si="120"/>
        <v>1500000.0076066162</v>
      </c>
      <c r="AA2386" s="36"/>
    </row>
    <row r="2387" spans="1:27" ht="14.45" x14ac:dyDescent="0.3">
      <c r="A2387" s="197" t="s">
        <v>1170</v>
      </c>
      <c r="B2387" s="197" t="s">
        <v>93</v>
      </c>
      <c r="C2387" s="197" t="s">
        <v>42</v>
      </c>
      <c r="D2387" s="197" t="s">
        <v>40</v>
      </c>
      <c r="E2387" s="197" t="s">
        <v>31</v>
      </c>
      <c r="F2387" s="195" t="s">
        <v>5268</v>
      </c>
      <c r="G2387" s="195" t="s">
        <v>2225</v>
      </c>
      <c r="H2387" s="161">
        <f>Dane_baza!AR2376</f>
        <v>19412124</v>
      </c>
      <c r="I2387" s="161">
        <f>Dane_baza!AS2376</f>
        <v>1892118</v>
      </c>
      <c r="J2387" s="161">
        <f>Dane_baza!BX2376</f>
        <v>947321</v>
      </c>
      <c r="K2387" s="161">
        <f>Dane_baza!AT2376</f>
        <v>11704130</v>
      </c>
      <c r="L2387" s="161">
        <f>Dane_baza!AU2376</f>
        <v>473017</v>
      </c>
      <c r="M2387" s="161">
        <f>Dane_baza!AV2376</f>
        <v>867978</v>
      </c>
      <c r="N2387" s="161">
        <f>Dane_baza!AY2376</f>
        <v>33408635</v>
      </c>
      <c r="O2387" s="161">
        <f>Dane_baza!AZ2376</f>
        <v>793138</v>
      </c>
      <c r="P2387" s="161">
        <f>Dane_baza!AW2376</f>
        <v>0</v>
      </c>
      <c r="Q2387" s="161">
        <f>Dane_baza!AX2376</f>
        <v>0</v>
      </c>
      <c r="R2387" s="212">
        <f t="shared" si="121"/>
        <v>69498461</v>
      </c>
      <c r="S2387" s="212">
        <f>Dane_baza!BU2376</f>
        <v>54087477.329999998</v>
      </c>
      <c r="T2387" s="212">
        <f>Dane_baza!BV2376</f>
        <v>2336303.5499999998</v>
      </c>
      <c r="U2387" s="212">
        <f>Dane_baza!BW2376</f>
        <v>16574680.116451761</v>
      </c>
      <c r="V2387" s="212">
        <f t="shared" si="119"/>
        <v>72998460.99645175</v>
      </c>
      <c r="W2387" s="161">
        <f t="shared" si="120"/>
        <v>3499999.9964517504</v>
      </c>
      <c r="AA2387" s="36"/>
    </row>
    <row r="2388" spans="1:27" ht="14.45" x14ac:dyDescent="0.3">
      <c r="A2388" s="197" t="s">
        <v>1170</v>
      </c>
      <c r="B2388" s="197" t="s">
        <v>93</v>
      </c>
      <c r="C2388" s="197" t="s">
        <v>44</v>
      </c>
      <c r="D2388" s="197" t="s">
        <v>36</v>
      </c>
      <c r="E2388" s="197" t="s">
        <v>31</v>
      </c>
      <c r="F2388" s="195" t="s">
        <v>5269</v>
      </c>
      <c r="G2388" s="195" t="s">
        <v>2226</v>
      </c>
      <c r="H2388" s="161">
        <f>Dane_baza!AR2377</f>
        <v>2166498</v>
      </c>
      <c r="I2388" s="161">
        <f>Dane_baza!AS2377</f>
        <v>185966</v>
      </c>
      <c r="J2388" s="161">
        <f>Dane_baza!BX2377</f>
        <v>166825</v>
      </c>
      <c r="K2388" s="161">
        <f>Dane_baza!AT2377</f>
        <v>3249767</v>
      </c>
      <c r="L2388" s="161">
        <f>Dane_baza!AU2377</f>
        <v>0</v>
      </c>
      <c r="M2388" s="161">
        <f>Dane_baza!AV2377</f>
        <v>971014</v>
      </c>
      <c r="N2388" s="161">
        <f>Dane_baza!AY2377</f>
        <v>4489924</v>
      </c>
      <c r="O2388" s="161">
        <f>Dane_baza!AZ2377</f>
        <v>85964</v>
      </c>
      <c r="P2388" s="161">
        <f>Dane_baza!AW2377</f>
        <v>0</v>
      </c>
      <c r="Q2388" s="161">
        <f>Dane_baza!AX2377</f>
        <v>0</v>
      </c>
      <c r="R2388" s="212">
        <f t="shared" si="121"/>
        <v>11315958</v>
      </c>
      <c r="S2388" s="212">
        <f>Dane_baza!BU2377</f>
        <v>7093665.4299999997</v>
      </c>
      <c r="T2388" s="212">
        <f>Dane_baza!BV2377</f>
        <v>198827.86</v>
      </c>
      <c r="U2388" s="212">
        <f>Dane_baza!BW2377</f>
        <v>5023464.7149999999</v>
      </c>
      <c r="V2388" s="212">
        <f t="shared" si="119"/>
        <v>12315958.004999999</v>
      </c>
      <c r="W2388" s="161">
        <f t="shared" si="120"/>
        <v>1000000.004999999</v>
      </c>
      <c r="AA2388" s="36"/>
    </row>
    <row r="2389" spans="1:27" ht="14.45" x14ac:dyDescent="0.3">
      <c r="A2389" s="197" t="s">
        <v>1170</v>
      </c>
      <c r="B2389" s="197" t="s">
        <v>95</v>
      </c>
      <c r="C2389" s="197" t="s">
        <v>33</v>
      </c>
      <c r="D2389" s="197" t="s">
        <v>34</v>
      </c>
      <c r="E2389" s="197" t="s">
        <v>31</v>
      </c>
      <c r="F2389" s="195" t="s">
        <v>5270</v>
      </c>
      <c r="G2389" s="195" t="s">
        <v>2227</v>
      </c>
      <c r="H2389" s="161">
        <f>Dane_baza!AR2378</f>
        <v>15991180</v>
      </c>
      <c r="I2389" s="161">
        <f>Dane_baza!AS2378</f>
        <v>545987</v>
      </c>
      <c r="J2389" s="161">
        <f>Dane_baza!BX2378</f>
        <v>653335</v>
      </c>
      <c r="K2389" s="161">
        <f>Dane_baza!AT2378</f>
        <v>3222451</v>
      </c>
      <c r="L2389" s="161">
        <f>Dane_baza!AU2378</f>
        <v>193185</v>
      </c>
      <c r="M2389" s="161">
        <f>Dane_baza!AV2378</f>
        <v>638314</v>
      </c>
      <c r="N2389" s="161">
        <f>Dane_baza!AY2378</f>
        <v>16491827</v>
      </c>
      <c r="O2389" s="161">
        <f>Dane_baza!AZ2378</f>
        <v>652028</v>
      </c>
      <c r="P2389" s="161">
        <f>Dane_baza!AW2378</f>
        <v>0</v>
      </c>
      <c r="Q2389" s="161">
        <f>Dane_baza!AX2378</f>
        <v>0</v>
      </c>
      <c r="R2389" s="212">
        <f t="shared" si="121"/>
        <v>38388307</v>
      </c>
      <c r="S2389" s="212">
        <f>Dane_baza!BU2378</f>
        <v>40388363.32</v>
      </c>
      <c r="T2389" s="212">
        <f>Dane_baza!BV2378</f>
        <v>590077.02</v>
      </c>
      <c r="U2389" s="212">
        <f>Dane_baza!BW2378</f>
        <v>409866.65300000459</v>
      </c>
      <c r="V2389" s="212">
        <f t="shared" si="119"/>
        <v>41388306.993000008</v>
      </c>
      <c r="W2389" s="161">
        <f t="shared" si="120"/>
        <v>2999999.9930000082</v>
      </c>
      <c r="AA2389" s="36"/>
    </row>
    <row r="2390" spans="1:27" ht="14.45" x14ac:dyDescent="0.3">
      <c r="A2390" s="197" t="s">
        <v>1170</v>
      </c>
      <c r="B2390" s="197" t="s">
        <v>95</v>
      </c>
      <c r="C2390" s="197" t="s">
        <v>32</v>
      </c>
      <c r="D2390" s="197" t="s">
        <v>34</v>
      </c>
      <c r="E2390" s="197" t="s">
        <v>31</v>
      </c>
      <c r="F2390" s="195" t="s">
        <v>5271</v>
      </c>
      <c r="G2390" s="195" t="s">
        <v>659</v>
      </c>
      <c r="H2390" s="161">
        <f>Dane_baza!AR2379</f>
        <v>12833062</v>
      </c>
      <c r="I2390" s="161">
        <f>Dane_baza!AS2379</f>
        <v>544390</v>
      </c>
      <c r="J2390" s="161">
        <f>Dane_baza!BX2379</f>
        <v>595630</v>
      </c>
      <c r="K2390" s="161">
        <f>Dane_baza!AT2379</f>
        <v>7764714</v>
      </c>
      <c r="L2390" s="161">
        <f>Dane_baza!AU2379</f>
        <v>0</v>
      </c>
      <c r="M2390" s="161">
        <f>Dane_baza!AV2379</f>
        <v>626829</v>
      </c>
      <c r="N2390" s="161">
        <f>Dane_baza!AY2379</f>
        <v>14110562</v>
      </c>
      <c r="O2390" s="161">
        <f>Dane_baza!AZ2379</f>
        <v>665004</v>
      </c>
      <c r="P2390" s="161">
        <f>Dane_baza!AW2379</f>
        <v>0</v>
      </c>
      <c r="Q2390" s="161">
        <f>Dane_baza!AX2379</f>
        <v>0</v>
      </c>
      <c r="R2390" s="212">
        <f t="shared" si="121"/>
        <v>37140191</v>
      </c>
      <c r="S2390" s="212">
        <f>Dane_baza!BU2379</f>
        <v>33370680.84</v>
      </c>
      <c r="T2390" s="212">
        <f>Dane_baza!BV2379</f>
        <v>869193.04</v>
      </c>
      <c r="U2390" s="212">
        <f>Dane_baza!BW2379</f>
        <v>5900317.1272658315</v>
      </c>
      <c r="V2390" s="212">
        <f t="shared" si="119"/>
        <v>40140191.007265836</v>
      </c>
      <c r="W2390" s="161">
        <f t="shared" si="120"/>
        <v>3000000.007265836</v>
      </c>
      <c r="AA2390" s="36"/>
    </row>
    <row r="2391" spans="1:27" ht="14.45" x14ac:dyDescent="0.3">
      <c r="A2391" s="197" t="s">
        <v>1170</v>
      </c>
      <c r="B2391" s="197" t="s">
        <v>95</v>
      </c>
      <c r="C2391" s="197" t="s">
        <v>37</v>
      </c>
      <c r="D2391" s="197" t="s">
        <v>36</v>
      </c>
      <c r="E2391" s="197" t="s">
        <v>31</v>
      </c>
      <c r="F2391" s="195" t="s">
        <v>5272</v>
      </c>
      <c r="G2391" s="195" t="s">
        <v>2227</v>
      </c>
      <c r="H2391" s="161">
        <f>Dane_baza!AR2380</f>
        <v>6817522</v>
      </c>
      <c r="I2391" s="161">
        <f>Dane_baza!AS2380</f>
        <v>215065</v>
      </c>
      <c r="J2391" s="161">
        <f>Dane_baza!BX2380</f>
        <v>335882</v>
      </c>
      <c r="K2391" s="161">
        <f>Dane_baza!AT2380</f>
        <v>3092224</v>
      </c>
      <c r="L2391" s="161">
        <f>Dane_baza!AU2380</f>
        <v>0</v>
      </c>
      <c r="M2391" s="161">
        <f>Dane_baza!AV2380</f>
        <v>1421305</v>
      </c>
      <c r="N2391" s="161">
        <f>Dane_baza!AY2380</f>
        <v>14478435</v>
      </c>
      <c r="O2391" s="161">
        <f>Dane_baza!AZ2380</f>
        <v>173550</v>
      </c>
      <c r="P2391" s="161">
        <f>Dane_baza!AW2380</f>
        <v>0</v>
      </c>
      <c r="Q2391" s="161">
        <f>Dane_baza!AX2380</f>
        <v>0</v>
      </c>
      <c r="R2391" s="212">
        <f t="shared" si="121"/>
        <v>26533983</v>
      </c>
      <c r="S2391" s="212">
        <f>Dane_baza!BU2380</f>
        <v>18995002.870000001</v>
      </c>
      <c r="T2391" s="212">
        <f>Dane_baza!BV2380</f>
        <v>527872.64</v>
      </c>
      <c r="U2391" s="212">
        <f>Dane_baza!BW2380</f>
        <v>9011107.49424484</v>
      </c>
      <c r="V2391" s="212">
        <f t="shared" si="119"/>
        <v>28533983.004244842</v>
      </c>
      <c r="W2391" s="161">
        <f t="shared" si="120"/>
        <v>2000000.0042448416</v>
      </c>
      <c r="AA2391" s="36"/>
    </row>
    <row r="2392" spans="1:27" ht="14.45" x14ac:dyDescent="0.3">
      <c r="A2392" s="197" t="s">
        <v>1170</v>
      </c>
      <c r="B2392" s="197" t="s">
        <v>95</v>
      </c>
      <c r="C2392" s="197" t="s">
        <v>39</v>
      </c>
      <c r="D2392" s="197" t="s">
        <v>36</v>
      </c>
      <c r="E2392" s="197" t="s">
        <v>31</v>
      </c>
      <c r="F2392" s="195" t="s">
        <v>5273</v>
      </c>
      <c r="G2392" s="195" t="s">
        <v>2228</v>
      </c>
      <c r="H2392" s="161">
        <f>Dane_baza!AR2381</f>
        <v>4520083</v>
      </c>
      <c r="I2392" s="161">
        <f>Dane_baza!AS2381</f>
        <v>238615</v>
      </c>
      <c r="J2392" s="161">
        <f>Dane_baza!BX2381</f>
        <v>242016</v>
      </c>
      <c r="K2392" s="161">
        <f>Dane_baza!AT2381</f>
        <v>2468360</v>
      </c>
      <c r="L2392" s="161">
        <f>Dane_baza!AU2381</f>
        <v>0</v>
      </c>
      <c r="M2392" s="161">
        <f>Dane_baza!AV2381</f>
        <v>484878</v>
      </c>
      <c r="N2392" s="161">
        <f>Dane_baza!AY2381</f>
        <v>9241647</v>
      </c>
      <c r="O2392" s="161">
        <f>Dane_baza!AZ2381</f>
        <v>207611</v>
      </c>
      <c r="P2392" s="161">
        <f>Dane_baza!AW2381</f>
        <v>0</v>
      </c>
      <c r="Q2392" s="161">
        <f>Dane_baza!AX2381</f>
        <v>0</v>
      </c>
      <c r="R2392" s="212">
        <f t="shared" si="121"/>
        <v>17403210</v>
      </c>
      <c r="S2392" s="212">
        <f>Dane_baza!BU2381</f>
        <v>14194517.359999999</v>
      </c>
      <c r="T2392" s="212">
        <f>Dane_baza!BV2381</f>
        <v>182313.02</v>
      </c>
      <c r="U2392" s="212">
        <f>Dane_baza!BW2381</f>
        <v>4526379.6182975741</v>
      </c>
      <c r="V2392" s="212">
        <f t="shared" si="119"/>
        <v>18903209.998297572</v>
      </c>
      <c r="W2392" s="161">
        <f t="shared" si="120"/>
        <v>1499999.9982975721</v>
      </c>
      <c r="AA2392" s="36"/>
    </row>
    <row r="2393" spans="1:27" ht="14.45" x14ac:dyDescent="0.3">
      <c r="A2393" s="197" t="s">
        <v>1170</v>
      </c>
      <c r="B2393" s="197" t="s">
        <v>95</v>
      </c>
      <c r="C2393" s="197" t="s">
        <v>42</v>
      </c>
      <c r="D2393" s="197" t="s">
        <v>36</v>
      </c>
      <c r="E2393" s="197" t="s">
        <v>31</v>
      </c>
      <c r="F2393" s="195" t="s">
        <v>5274</v>
      </c>
      <c r="G2393" s="195" t="s">
        <v>2229</v>
      </c>
      <c r="H2393" s="161">
        <f>Dane_baza!AR2382</f>
        <v>6848321</v>
      </c>
      <c r="I2393" s="161">
        <f>Dane_baza!AS2382</f>
        <v>205393</v>
      </c>
      <c r="J2393" s="161">
        <f>Dane_baza!BX2382</f>
        <v>337680</v>
      </c>
      <c r="K2393" s="161">
        <f>Dane_baza!AT2382</f>
        <v>2710403</v>
      </c>
      <c r="L2393" s="161">
        <f>Dane_baza!AU2382</f>
        <v>0</v>
      </c>
      <c r="M2393" s="161">
        <f>Dane_baza!AV2382</f>
        <v>1027644</v>
      </c>
      <c r="N2393" s="161">
        <f>Dane_baza!AY2382</f>
        <v>11299817</v>
      </c>
      <c r="O2393" s="161">
        <f>Dane_baza!AZ2382</f>
        <v>287087</v>
      </c>
      <c r="P2393" s="161">
        <f>Dane_baza!AW2382</f>
        <v>0</v>
      </c>
      <c r="Q2393" s="161">
        <f>Dane_baza!AX2382</f>
        <v>0</v>
      </c>
      <c r="R2393" s="212">
        <f t="shared" si="121"/>
        <v>22716345</v>
      </c>
      <c r="S2393" s="212">
        <f>Dane_baza!BU2382</f>
        <v>17361663.600000001</v>
      </c>
      <c r="T2393" s="212">
        <f>Dane_baza!BV2382</f>
        <v>763859.15</v>
      </c>
      <c r="U2393" s="212">
        <f>Dane_baza!BW2382</f>
        <v>6590822.2548766872</v>
      </c>
      <c r="V2393" s="212">
        <f t="shared" si="119"/>
        <v>24716345.004876688</v>
      </c>
      <c r="W2393" s="161">
        <f t="shared" si="120"/>
        <v>2000000.0048766881</v>
      </c>
      <c r="AA2393" s="36"/>
    </row>
    <row r="2394" spans="1:27" ht="14.45" x14ac:dyDescent="0.3">
      <c r="A2394" s="197" t="s">
        <v>1170</v>
      </c>
      <c r="B2394" s="197" t="s">
        <v>95</v>
      </c>
      <c r="C2394" s="197" t="s">
        <v>44</v>
      </c>
      <c r="D2394" s="197" t="s">
        <v>36</v>
      </c>
      <c r="E2394" s="197" t="s">
        <v>31</v>
      </c>
      <c r="F2394" s="195" t="s">
        <v>5275</v>
      </c>
      <c r="G2394" s="195" t="s">
        <v>659</v>
      </c>
      <c r="H2394" s="161">
        <f>Dane_baza!AR2383</f>
        <v>5911640</v>
      </c>
      <c r="I2394" s="161">
        <f>Dane_baza!AS2383</f>
        <v>117334</v>
      </c>
      <c r="J2394" s="161">
        <f>Dane_baza!BX2383</f>
        <v>459800</v>
      </c>
      <c r="K2394" s="161">
        <f>Dane_baza!AT2383</f>
        <v>10734540</v>
      </c>
      <c r="L2394" s="161">
        <f>Dane_baza!AU2383</f>
        <v>7993</v>
      </c>
      <c r="M2394" s="161">
        <f>Dane_baza!AV2383</f>
        <v>1226196</v>
      </c>
      <c r="N2394" s="161">
        <f>Dane_baza!AY2383</f>
        <v>13806033</v>
      </c>
      <c r="O2394" s="161">
        <f>Dane_baza!AZ2383</f>
        <v>296819</v>
      </c>
      <c r="P2394" s="161">
        <f>Dane_baza!AW2383</f>
        <v>0</v>
      </c>
      <c r="Q2394" s="161">
        <f>Dane_baza!AX2383</f>
        <v>0</v>
      </c>
      <c r="R2394" s="212">
        <f t="shared" si="121"/>
        <v>32560355</v>
      </c>
      <c r="S2394" s="212">
        <f>Dane_baza!BU2383</f>
        <v>18645376.059999999</v>
      </c>
      <c r="T2394" s="212">
        <f>Dane_baza!BV2383</f>
        <v>207833.38</v>
      </c>
      <c r="U2394" s="212">
        <f>Dane_baza!BW2383</f>
        <v>16207145.56762333</v>
      </c>
      <c r="V2394" s="212">
        <f t="shared" si="119"/>
        <v>35060355.00762333</v>
      </c>
      <c r="W2394" s="161">
        <f t="shared" si="120"/>
        <v>2500000.0076233298</v>
      </c>
      <c r="AA2394" s="36"/>
    </row>
    <row r="2395" spans="1:27" ht="14.45" x14ac:dyDescent="0.3">
      <c r="A2395" s="197" t="s">
        <v>1170</v>
      </c>
      <c r="B2395" s="197" t="s">
        <v>97</v>
      </c>
      <c r="C2395" s="197" t="s">
        <v>33</v>
      </c>
      <c r="D2395" s="197" t="s">
        <v>34</v>
      </c>
      <c r="E2395" s="197" t="s">
        <v>31</v>
      </c>
      <c r="F2395" s="195" t="s">
        <v>5276</v>
      </c>
      <c r="G2395" s="195" t="s">
        <v>2230</v>
      </c>
      <c r="H2395" s="161">
        <f>Dane_baza!AR2384</f>
        <v>97416646</v>
      </c>
      <c r="I2395" s="161">
        <f>Dane_baza!AS2384</f>
        <v>8941187</v>
      </c>
      <c r="J2395" s="161">
        <f>Dane_baza!BX2384</f>
        <v>3524999</v>
      </c>
      <c r="K2395" s="161">
        <f>Dane_baza!AT2384</f>
        <v>2836691</v>
      </c>
      <c r="L2395" s="161">
        <f>Dane_baza!AU2384</f>
        <v>1490598</v>
      </c>
      <c r="M2395" s="161">
        <f>Dane_baza!AV2384</f>
        <v>2879283</v>
      </c>
      <c r="N2395" s="161">
        <f>Dane_baza!AY2384</f>
        <v>106291136</v>
      </c>
      <c r="O2395" s="161">
        <f>Dane_baza!AZ2384</f>
        <v>3185529</v>
      </c>
      <c r="P2395" s="161">
        <f>Dane_baza!AW2384</f>
        <v>0</v>
      </c>
      <c r="Q2395" s="161">
        <f>Dane_baza!AX2384</f>
        <v>0</v>
      </c>
      <c r="R2395" s="212">
        <f t="shared" si="121"/>
        <v>226566069</v>
      </c>
      <c r="S2395" s="212">
        <f>Dane_baza!BU2384</f>
        <v>232484866.87</v>
      </c>
      <c r="T2395" s="212">
        <f>Dane_baza!BV2384</f>
        <v>8560143.9399999995</v>
      </c>
      <c r="U2395" s="212">
        <f>Dane_baza!BW2384</f>
        <v>0</v>
      </c>
      <c r="V2395" s="212">
        <f t="shared" si="119"/>
        <v>241045010.81</v>
      </c>
      <c r="W2395" s="161">
        <f t="shared" si="120"/>
        <v>14478941.810000002</v>
      </c>
      <c r="AA2395" s="36"/>
    </row>
    <row r="2396" spans="1:27" ht="14.45" x14ac:dyDescent="0.3">
      <c r="A2396" s="197" t="s">
        <v>1170</v>
      </c>
      <c r="B2396" s="197" t="s">
        <v>97</v>
      </c>
      <c r="C2396" s="197" t="s">
        <v>32</v>
      </c>
      <c r="D2396" s="197" t="s">
        <v>40</v>
      </c>
      <c r="E2396" s="197" t="s">
        <v>31</v>
      </c>
      <c r="F2396" s="195" t="s">
        <v>5277</v>
      </c>
      <c r="G2396" s="195" t="s">
        <v>2231</v>
      </c>
      <c r="H2396" s="161">
        <f>Dane_baza!AR2385</f>
        <v>6380032</v>
      </c>
      <c r="I2396" s="161">
        <f>Dane_baza!AS2385</f>
        <v>511734</v>
      </c>
      <c r="J2396" s="161">
        <f>Dane_baza!BX2385</f>
        <v>317406</v>
      </c>
      <c r="K2396" s="161">
        <f>Dane_baza!AT2385</f>
        <v>4484197</v>
      </c>
      <c r="L2396" s="161">
        <f>Dane_baza!AU2385</f>
        <v>116644</v>
      </c>
      <c r="M2396" s="161">
        <f>Dane_baza!AV2385</f>
        <v>908146</v>
      </c>
      <c r="N2396" s="161">
        <f>Dane_baza!AY2385</f>
        <v>8383726</v>
      </c>
      <c r="O2396" s="161">
        <f>Dane_baza!AZ2385</f>
        <v>181660</v>
      </c>
      <c r="P2396" s="161">
        <f>Dane_baza!AW2385</f>
        <v>0</v>
      </c>
      <c r="Q2396" s="161">
        <f>Dane_baza!AX2385</f>
        <v>0</v>
      </c>
      <c r="R2396" s="212">
        <f t="shared" si="121"/>
        <v>21283545</v>
      </c>
      <c r="S2396" s="212">
        <f>Dane_baza!BU2385</f>
        <v>14996933.66</v>
      </c>
      <c r="T2396" s="212">
        <f>Dane_baza!BV2385</f>
        <v>423277.34</v>
      </c>
      <c r="U2396" s="212">
        <f>Dane_baza!BW2385</f>
        <v>7363333.5600000005</v>
      </c>
      <c r="V2396" s="212">
        <f t="shared" si="119"/>
        <v>22783544.560000002</v>
      </c>
      <c r="W2396" s="161">
        <f t="shared" si="120"/>
        <v>1499999.5600000024</v>
      </c>
      <c r="AA2396" s="36"/>
    </row>
    <row r="2397" spans="1:27" ht="14.45" x14ac:dyDescent="0.3">
      <c r="A2397" s="197" t="s">
        <v>1170</v>
      </c>
      <c r="B2397" s="197" t="s">
        <v>97</v>
      </c>
      <c r="C2397" s="197" t="s">
        <v>37</v>
      </c>
      <c r="D2397" s="197" t="s">
        <v>40</v>
      </c>
      <c r="E2397" s="197" t="s">
        <v>31</v>
      </c>
      <c r="F2397" s="195" t="s">
        <v>5278</v>
      </c>
      <c r="G2397" s="195" t="s">
        <v>2232</v>
      </c>
      <c r="H2397" s="161">
        <f>Dane_baza!AR2386</f>
        <v>3497654</v>
      </c>
      <c r="I2397" s="161">
        <f>Dane_baza!AS2386</f>
        <v>44636</v>
      </c>
      <c r="J2397" s="161">
        <f>Dane_baza!BX2386</f>
        <v>251165</v>
      </c>
      <c r="K2397" s="161">
        <f>Dane_baza!AT2386</f>
        <v>5837964</v>
      </c>
      <c r="L2397" s="161">
        <f>Dane_baza!AU2386</f>
        <v>81420</v>
      </c>
      <c r="M2397" s="161">
        <f>Dane_baza!AV2386</f>
        <v>689477</v>
      </c>
      <c r="N2397" s="161">
        <f>Dane_baza!AY2386</f>
        <v>6025252</v>
      </c>
      <c r="O2397" s="161">
        <f>Dane_baza!AZ2386</f>
        <v>157330</v>
      </c>
      <c r="P2397" s="161">
        <f>Dane_baza!AW2386</f>
        <v>0</v>
      </c>
      <c r="Q2397" s="161">
        <f>Dane_baza!AX2386</f>
        <v>0</v>
      </c>
      <c r="R2397" s="212">
        <f t="shared" si="121"/>
        <v>16584898</v>
      </c>
      <c r="S2397" s="212">
        <f>Dane_baza!BU2386</f>
        <v>10238023.76</v>
      </c>
      <c r="T2397" s="212">
        <f>Dane_baza!BV2386</f>
        <v>39627.440000000002</v>
      </c>
      <c r="U2397" s="212">
        <f>Dane_baza!BW2386</f>
        <v>7807246.7996386262</v>
      </c>
      <c r="V2397" s="212">
        <f t="shared" si="119"/>
        <v>18084897.999638624</v>
      </c>
      <c r="W2397" s="161">
        <f t="shared" si="120"/>
        <v>1499999.9996386245</v>
      </c>
      <c r="AA2397" s="36"/>
    </row>
    <row r="2398" spans="1:27" ht="14.45" x14ac:dyDescent="0.3">
      <c r="A2398" s="197" t="s">
        <v>1170</v>
      </c>
      <c r="B2398" s="197" t="s">
        <v>97</v>
      </c>
      <c r="C2398" s="197" t="s">
        <v>39</v>
      </c>
      <c r="D2398" s="197" t="s">
        <v>36</v>
      </c>
      <c r="E2398" s="197" t="s">
        <v>31</v>
      </c>
      <c r="F2398" s="195" t="s">
        <v>5279</v>
      </c>
      <c r="G2398" s="195" t="s">
        <v>2233</v>
      </c>
      <c r="H2398" s="161">
        <f>Dane_baza!AR2387</f>
        <v>5121113</v>
      </c>
      <c r="I2398" s="161">
        <f>Dane_baza!AS2387</f>
        <v>61447</v>
      </c>
      <c r="J2398" s="161">
        <f>Dane_baza!BX2387</f>
        <v>394055</v>
      </c>
      <c r="K2398" s="161">
        <f>Dane_baza!AT2387</f>
        <v>6252154</v>
      </c>
      <c r="L2398" s="161">
        <f>Dane_baza!AU2387</f>
        <v>0</v>
      </c>
      <c r="M2398" s="161">
        <f>Dane_baza!AV2387</f>
        <v>883191</v>
      </c>
      <c r="N2398" s="161">
        <f>Dane_baza!AY2387</f>
        <v>8887283</v>
      </c>
      <c r="O2398" s="161">
        <f>Dane_baza!AZ2387</f>
        <v>212477</v>
      </c>
      <c r="P2398" s="161">
        <f>Dane_baza!AW2387</f>
        <v>0</v>
      </c>
      <c r="Q2398" s="161">
        <f>Dane_baza!AX2387</f>
        <v>0</v>
      </c>
      <c r="R2398" s="212">
        <f t="shared" si="121"/>
        <v>21811720</v>
      </c>
      <c r="S2398" s="212">
        <f>Dane_baza!BU2387</f>
        <v>15570154.130000001</v>
      </c>
      <c r="T2398" s="212">
        <f>Dane_baza!BV2387</f>
        <v>73724.350000000006</v>
      </c>
      <c r="U2398" s="212">
        <f>Dane_baza!BW2387</f>
        <v>8167841.5147792129</v>
      </c>
      <c r="V2398" s="212">
        <f t="shared" si="119"/>
        <v>23811719.994779214</v>
      </c>
      <c r="W2398" s="161">
        <f t="shared" si="120"/>
        <v>1999999.9947792143</v>
      </c>
      <c r="AA2398" s="36"/>
    </row>
    <row r="2399" spans="1:27" ht="14.45" x14ac:dyDescent="0.3">
      <c r="A2399" s="197" t="s">
        <v>1170</v>
      </c>
      <c r="B2399" s="197" t="s">
        <v>97</v>
      </c>
      <c r="C2399" s="197" t="s">
        <v>42</v>
      </c>
      <c r="D2399" s="197" t="s">
        <v>40</v>
      </c>
      <c r="E2399" s="197" t="s">
        <v>31</v>
      </c>
      <c r="F2399" s="195" t="s">
        <v>5280</v>
      </c>
      <c r="G2399" s="195" t="s">
        <v>2234</v>
      </c>
      <c r="H2399" s="161">
        <f>Dane_baza!AR2388</f>
        <v>2744934</v>
      </c>
      <c r="I2399" s="161">
        <f>Dane_baza!AS2388</f>
        <v>228818</v>
      </c>
      <c r="J2399" s="161">
        <f>Dane_baza!BX2388</f>
        <v>170930</v>
      </c>
      <c r="K2399" s="161">
        <f>Dane_baza!AT2388</f>
        <v>2651658</v>
      </c>
      <c r="L2399" s="161">
        <f>Dane_baza!AU2388</f>
        <v>0</v>
      </c>
      <c r="M2399" s="161">
        <f>Dane_baza!AV2388</f>
        <v>668312</v>
      </c>
      <c r="N2399" s="161">
        <f>Dane_baza!AY2388</f>
        <v>4224232</v>
      </c>
      <c r="O2399" s="161">
        <f>Dane_baza!AZ2388</f>
        <v>107049</v>
      </c>
      <c r="P2399" s="161">
        <f>Dane_baza!AW2388</f>
        <v>0</v>
      </c>
      <c r="Q2399" s="161">
        <f>Dane_baza!AX2388</f>
        <v>0</v>
      </c>
      <c r="R2399" s="212">
        <f t="shared" si="121"/>
        <v>10795933</v>
      </c>
      <c r="S2399" s="212">
        <f>Dane_baza!BU2388</f>
        <v>7789083.3499999996</v>
      </c>
      <c r="T2399" s="212">
        <f>Dane_baza!BV2388</f>
        <v>27361.34</v>
      </c>
      <c r="U2399" s="212">
        <f>Dane_baza!BW2388</f>
        <v>3979488.3050000011</v>
      </c>
      <c r="V2399" s="212">
        <f t="shared" si="119"/>
        <v>11795932.995000001</v>
      </c>
      <c r="W2399" s="161">
        <f t="shared" si="120"/>
        <v>999999.99500000104</v>
      </c>
      <c r="AA2399" s="36"/>
    </row>
    <row r="2400" spans="1:27" ht="14.45" x14ac:dyDescent="0.3">
      <c r="A2400" s="197" t="s">
        <v>1170</v>
      </c>
      <c r="B2400" s="197" t="s">
        <v>97</v>
      </c>
      <c r="C2400" s="197" t="s">
        <v>44</v>
      </c>
      <c r="D2400" s="197" t="s">
        <v>36</v>
      </c>
      <c r="E2400" s="197" t="s">
        <v>31</v>
      </c>
      <c r="F2400" s="195" t="s">
        <v>5281</v>
      </c>
      <c r="G2400" s="195" t="s">
        <v>2235</v>
      </c>
      <c r="H2400" s="161">
        <f>Dane_baza!AR2389</f>
        <v>15474069</v>
      </c>
      <c r="I2400" s="161">
        <f>Dane_baza!AS2389</f>
        <v>987040</v>
      </c>
      <c r="J2400" s="161">
        <f>Dane_baza!BX2389</f>
        <v>553571</v>
      </c>
      <c r="K2400" s="161">
        <f>Dane_baza!AT2389</f>
        <v>1921387</v>
      </c>
      <c r="L2400" s="161">
        <f>Dane_baza!AU2389</f>
        <v>0</v>
      </c>
      <c r="M2400" s="161">
        <f>Dane_baza!AV2389</f>
        <v>950275</v>
      </c>
      <c r="N2400" s="161">
        <f>Dane_baza!AY2389</f>
        <v>11730399</v>
      </c>
      <c r="O2400" s="161">
        <f>Dane_baza!AZ2389</f>
        <v>191391</v>
      </c>
      <c r="P2400" s="161">
        <f>Dane_baza!AW2389</f>
        <v>0</v>
      </c>
      <c r="Q2400" s="161">
        <f>Dane_baza!AX2389</f>
        <v>0</v>
      </c>
      <c r="R2400" s="212">
        <f t="shared" si="121"/>
        <v>31808132</v>
      </c>
      <c r="S2400" s="212">
        <f>Dane_baza!BU2389</f>
        <v>26672569.57</v>
      </c>
      <c r="T2400" s="212">
        <f>Dane_baza!BV2389</f>
        <v>3421062.22</v>
      </c>
      <c r="U2400" s="212">
        <f>Dane_baza!BW2389</f>
        <v>3714499.75</v>
      </c>
      <c r="V2400" s="212">
        <f t="shared" si="119"/>
        <v>33808131.539999999</v>
      </c>
      <c r="W2400" s="161">
        <f t="shared" si="120"/>
        <v>1999999.5399999991</v>
      </c>
      <c r="AA2400" s="36"/>
    </row>
    <row r="2401" spans="1:27" ht="14.45" x14ac:dyDescent="0.3">
      <c r="A2401" s="197" t="s">
        <v>1170</v>
      </c>
      <c r="B2401" s="197" t="s">
        <v>97</v>
      </c>
      <c r="C2401" s="197" t="s">
        <v>75</v>
      </c>
      <c r="D2401" s="197" t="s">
        <v>36</v>
      </c>
      <c r="E2401" s="197" t="s">
        <v>31</v>
      </c>
      <c r="F2401" s="195" t="s">
        <v>5282</v>
      </c>
      <c r="G2401" s="195" t="s">
        <v>2236</v>
      </c>
      <c r="H2401" s="161">
        <f>Dane_baza!AR2390</f>
        <v>2780149</v>
      </c>
      <c r="I2401" s="161">
        <f>Dane_baza!AS2390</f>
        <v>7126</v>
      </c>
      <c r="J2401" s="161">
        <f>Dane_baza!BX2390</f>
        <v>163743</v>
      </c>
      <c r="K2401" s="161">
        <f>Dane_baza!AT2390</f>
        <v>3647530</v>
      </c>
      <c r="L2401" s="161">
        <f>Dane_baza!AU2390</f>
        <v>0</v>
      </c>
      <c r="M2401" s="161">
        <f>Dane_baza!AV2390</f>
        <v>894939</v>
      </c>
      <c r="N2401" s="161">
        <f>Dane_baza!AY2390</f>
        <v>5102846</v>
      </c>
      <c r="O2401" s="161">
        <f>Dane_baza!AZ2390</f>
        <v>79476</v>
      </c>
      <c r="P2401" s="161">
        <f>Dane_baza!AW2390</f>
        <v>0</v>
      </c>
      <c r="Q2401" s="161">
        <f>Dane_baza!AX2390</f>
        <v>0</v>
      </c>
      <c r="R2401" s="212">
        <f t="shared" si="121"/>
        <v>12675809</v>
      </c>
      <c r="S2401" s="212">
        <f>Dane_baza!BU2390</f>
        <v>7559772.3899999997</v>
      </c>
      <c r="T2401" s="212">
        <f>Dane_baza!BV2390</f>
        <v>0</v>
      </c>
      <c r="U2401" s="212">
        <f>Dane_baza!BW2390</f>
        <v>6116036.6100000003</v>
      </c>
      <c r="V2401" s="212">
        <f t="shared" si="119"/>
        <v>13675809</v>
      </c>
      <c r="W2401" s="161">
        <f t="shared" si="120"/>
        <v>1000000</v>
      </c>
      <c r="AA2401" s="36"/>
    </row>
    <row r="2402" spans="1:27" ht="14.45" x14ac:dyDescent="0.3">
      <c r="A2402" s="197" t="s">
        <v>1170</v>
      </c>
      <c r="B2402" s="197" t="s">
        <v>97</v>
      </c>
      <c r="C2402" s="197" t="s">
        <v>77</v>
      </c>
      <c r="D2402" s="197" t="s">
        <v>36</v>
      </c>
      <c r="E2402" s="197" t="s">
        <v>31</v>
      </c>
      <c r="F2402" s="195" t="s">
        <v>5283</v>
      </c>
      <c r="G2402" s="195" t="s">
        <v>2237</v>
      </c>
      <c r="H2402" s="161">
        <f>Dane_baza!AR2391</f>
        <v>2620030</v>
      </c>
      <c r="I2402" s="161">
        <f>Dane_baza!AS2391</f>
        <v>92418</v>
      </c>
      <c r="J2402" s="161">
        <f>Dane_baza!BX2391</f>
        <v>197518</v>
      </c>
      <c r="K2402" s="161">
        <f>Dane_baza!AT2391</f>
        <v>3185419</v>
      </c>
      <c r="L2402" s="161">
        <f>Dane_baza!AU2391</f>
        <v>0</v>
      </c>
      <c r="M2402" s="161">
        <f>Dane_baza!AV2391</f>
        <v>648734</v>
      </c>
      <c r="N2402" s="161">
        <f>Dane_baza!AY2391</f>
        <v>5801656</v>
      </c>
      <c r="O2402" s="161">
        <f>Dane_baza!AZ2391</f>
        <v>126513</v>
      </c>
      <c r="P2402" s="161">
        <f>Dane_baza!AW2391</f>
        <v>0</v>
      </c>
      <c r="Q2402" s="161">
        <f>Dane_baza!AX2391</f>
        <v>0</v>
      </c>
      <c r="R2402" s="212">
        <f t="shared" si="121"/>
        <v>12672288</v>
      </c>
      <c r="S2402" s="212">
        <f>Dane_baza!BU2391</f>
        <v>7994989.8499999996</v>
      </c>
      <c r="T2402" s="212">
        <f>Dane_baza!BV2391</f>
        <v>114746.5</v>
      </c>
      <c r="U2402" s="212">
        <f>Dane_baza!BW2391</f>
        <v>5562551.419999999</v>
      </c>
      <c r="V2402" s="212">
        <f t="shared" si="119"/>
        <v>13672287.77</v>
      </c>
      <c r="W2402" s="161">
        <f t="shared" si="120"/>
        <v>999999.76999999955</v>
      </c>
      <c r="AA2402" s="36"/>
    </row>
    <row r="2403" spans="1:27" ht="14.45" x14ac:dyDescent="0.3">
      <c r="A2403" s="197" t="s">
        <v>1170</v>
      </c>
      <c r="B2403" s="197" t="s">
        <v>97</v>
      </c>
      <c r="C2403" s="197" t="s">
        <v>90</v>
      </c>
      <c r="D2403" s="197" t="s">
        <v>36</v>
      </c>
      <c r="E2403" s="197" t="s">
        <v>31</v>
      </c>
      <c r="F2403" s="195" t="s">
        <v>5284</v>
      </c>
      <c r="G2403" s="195" t="s">
        <v>2230</v>
      </c>
      <c r="H2403" s="161">
        <f>Dane_baza!AR2392</f>
        <v>18490967</v>
      </c>
      <c r="I2403" s="161">
        <f>Dane_baza!AS2392</f>
        <v>272567</v>
      </c>
      <c r="J2403" s="161">
        <f>Dane_baza!BX2392</f>
        <v>867922</v>
      </c>
      <c r="K2403" s="161">
        <f>Dane_baza!AT2392</f>
        <v>6688526</v>
      </c>
      <c r="L2403" s="161">
        <f>Dane_baza!AU2392</f>
        <v>0</v>
      </c>
      <c r="M2403" s="161">
        <f>Dane_baza!AV2392</f>
        <v>763787</v>
      </c>
      <c r="N2403" s="161">
        <f>Dane_baza!AY2392</f>
        <v>19913773</v>
      </c>
      <c r="O2403" s="161">
        <f>Dane_baza!AZ2392</f>
        <v>656894</v>
      </c>
      <c r="P2403" s="161">
        <f>Dane_baza!AW2392</f>
        <v>0</v>
      </c>
      <c r="Q2403" s="161">
        <f>Dane_baza!AX2392</f>
        <v>0</v>
      </c>
      <c r="R2403" s="212">
        <f t="shared" si="121"/>
        <v>47654436</v>
      </c>
      <c r="S2403" s="212">
        <f>Dane_baza!BU2392</f>
        <v>45155810.399999999</v>
      </c>
      <c r="T2403" s="212">
        <f>Dane_baza!BV2392</f>
        <v>539465.84</v>
      </c>
      <c r="U2403" s="212">
        <f>Dane_baza!BW2392</f>
        <v>5459159.6400000006</v>
      </c>
      <c r="V2403" s="212">
        <f t="shared" si="119"/>
        <v>51154435.880000003</v>
      </c>
      <c r="W2403" s="161">
        <f t="shared" si="120"/>
        <v>3499999.8800000027</v>
      </c>
      <c r="AA2403" s="36"/>
    </row>
    <row r="2404" spans="1:27" ht="14.45" x14ac:dyDescent="0.3">
      <c r="A2404" s="197" t="s">
        <v>1170</v>
      </c>
      <c r="B2404" s="197" t="s">
        <v>97</v>
      </c>
      <c r="C2404" s="197" t="s">
        <v>92</v>
      </c>
      <c r="D2404" s="197" t="s">
        <v>40</v>
      </c>
      <c r="E2404" s="197" t="s">
        <v>31</v>
      </c>
      <c r="F2404" s="195" t="s">
        <v>5285</v>
      </c>
      <c r="G2404" s="195" t="s">
        <v>2238</v>
      </c>
      <c r="H2404" s="161">
        <f>Dane_baza!AR2393</f>
        <v>2841386</v>
      </c>
      <c r="I2404" s="161">
        <f>Dane_baza!AS2393</f>
        <v>38011</v>
      </c>
      <c r="J2404" s="161">
        <f>Dane_baza!BX2393</f>
        <v>224858</v>
      </c>
      <c r="K2404" s="161">
        <f>Dane_baza!AT2393</f>
        <v>4335422</v>
      </c>
      <c r="L2404" s="161">
        <f>Dane_baza!AU2393</f>
        <v>0</v>
      </c>
      <c r="M2404" s="161">
        <f>Dane_baza!AV2393</f>
        <v>631929</v>
      </c>
      <c r="N2404" s="161">
        <f>Dane_baza!AY2393</f>
        <v>5928782</v>
      </c>
      <c r="O2404" s="161">
        <f>Dane_baza!AZ2393</f>
        <v>134623</v>
      </c>
      <c r="P2404" s="161">
        <f>Dane_baza!AW2393</f>
        <v>0</v>
      </c>
      <c r="Q2404" s="161">
        <f>Dane_baza!AX2393</f>
        <v>0</v>
      </c>
      <c r="R2404" s="212">
        <f t="shared" si="121"/>
        <v>14135011</v>
      </c>
      <c r="S2404" s="212">
        <f>Dane_baza!BU2393</f>
        <v>8642895.1099999994</v>
      </c>
      <c r="T2404" s="212">
        <f>Dane_baza!BV2393</f>
        <v>66843.360000000001</v>
      </c>
      <c r="U2404" s="212">
        <f>Dane_baza!BW2393</f>
        <v>7121473.8499999996</v>
      </c>
      <c r="V2404" s="212">
        <f t="shared" si="119"/>
        <v>15831212.319999998</v>
      </c>
      <c r="W2404" s="161">
        <f t="shared" si="120"/>
        <v>1696201.3199999984</v>
      </c>
      <c r="AA2404" s="36"/>
    </row>
    <row r="2405" spans="1:27" ht="14.45" x14ac:dyDescent="0.3">
      <c r="A2405" s="197" t="s">
        <v>1170</v>
      </c>
      <c r="B2405" s="197" t="s">
        <v>130</v>
      </c>
      <c r="C2405" s="197" t="s">
        <v>33</v>
      </c>
      <c r="D2405" s="197" t="s">
        <v>34</v>
      </c>
      <c r="E2405" s="197" t="s">
        <v>31</v>
      </c>
      <c r="F2405" s="195" t="s">
        <v>5286</v>
      </c>
      <c r="G2405" s="195" t="s">
        <v>2239</v>
      </c>
      <c r="H2405" s="161">
        <f>Dane_baza!AR2394</f>
        <v>53407353</v>
      </c>
      <c r="I2405" s="161">
        <f>Dane_baza!AS2394</f>
        <v>4436829</v>
      </c>
      <c r="J2405" s="161">
        <f>Dane_baza!BX2394</f>
        <v>1936491</v>
      </c>
      <c r="K2405" s="161">
        <f>Dane_baza!AT2394</f>
        <v>3758870</v>
      </c>
      <c r="L2405" s="161">
        <f>Dane_baza!AU2394</f>
        <v>1884986</v>
      </c>
      <c r="M2405" s="161">
        <f>Dane_baza!AV2394</f>
        <v>1532532</v>
      </c>
      <c r="N2405" s="161">
        <f>Dane_baza!AY2394</f>
        <v>55277028</v>
      </c>
      <c r="O2405" s="161">
        <f>Dane_baza!AZ2394</f>
        <v>1972303</v>
      </c>
      <c r="P2405" s="161">
        <f>Dane_baza!AW2394</f>
        <v>0</v>
      </c>
      <c r="Q2405" s="161">
        <f>Dane_baza!AX2394</f>
        <v>0</v>
      </c>
      <c r="R2405" s="212">
        <f t="shared" si="121"/>
        <v>124206392</v>
      </c>
      <c r="S2405" s="212">
        <f>Dane_baza!BU2394</f>
        <v>124945979.87</v>
      </c>
      <c r="T2405" s="212">
        <f>Dane_baza!BV2394</f>
        <v>5187882.1900000004</v>
      </c>
      <c r="U2405" s="212">
        <f>Dane_baza!BW2394</f>
        <v>0</v>
      </c>
      <c r="V2405" s="212">
        <f t="shared" si="119"/>
        <v>130133862.06</v>
      </c>
      <c r="W2405" s="161">
        <f t="shared" si="120"/>
        <v>5927470.0600000024</v>
      </c>
      <c r="AA2405" s="36"/>
    </row>
    <row r="2406" spans="1:27" ht="14.45" x14ac:dyDescent="0.3">
      <c r="A2406" s="197" t="s">
        <v>1170</v>
      </c>
      <c r="B2406" s="197" t="s">
        <v>130</v>
      </c>
      <c r="C2406" s="197" t="s">
        <v>32</v>
      </c>
      <c r="D2406" s="197" t="s">
        <v>40</v>
      </c>
      <c r="E2406" s="197" t="s">
        <v>31</v>
      </c>
      <c r="F2406" s="195" t="s">
        <v>5287</v>
      </c>
      <c r="G2406" s="195" t="s">
        <v>2240</v>
      </c>
      <c r="H2406" s="161">
        <f>Dane_baza!AR2395</f>
        <v>5539082</v>
      </c>
      <c r="I2406" s="161">
        <f>Dane_baza!AS2395</f>
        <v>236422</v>
      </c>
      <c r="J2406" s="161">
        <f>Dane_baza!BX2395</f>
        <v>431818</v>
      </c>
      <c r="K2406" s="161">
        <f>Dane_baza!AT2395</f>
        <v>9036444</v>
      </c>
      <c r="L2406" s="161">
        <f>Dane_baza!AU2395</f>
        <v>392595</v>
      </c>
      <c r="M2406" s="161">
        <f>Dane_baza!AV2395</f>
        <v>524159</v>
      </c>
      <c r="N2406" s="161">
        <f>Dane_baza!AY2395</f>
        <v>10856002</v>
      </c>
      <c r="O2406" s="161">
        <f>Dane_baza!AZ2395</f>
        <v>194635</v>
      </c>
      <c r="P2406" s="161">
        <f>Dane_baza!AW2395</f>
        <v>0</v>
      </c>
      <c r="Q2406" s="161">
        <f>Dane_baza!AX2395</f>
        <v>0</v>
      </c>
      <c r="R2406" s="212">
        <f t="shared" si="121"/>
        <v>27211157</v>
      </c>
      <c r="S2406" s="212">
        <f>Dane_baza!BU2395</f>
        <v>17112300.539999999</v>
      </c>
      <c r="T2406" s="212">
        <f>Dane_baza!BV2395</f>
        <v>45624.18</v>
      </c>
      <c r="U2406" s="212">
        <f>Dane_baza!BW2395</f>
        <v>12053232.140000001</v>
      </c>
      <c r="V2406" s="212">
        <f t="shared" si="119"/>
        <v>29211156.859999999</v>
      </c>
      <c r="W2406" s="161">
        <f t="shared" si="120"/>
        <v>1999999.8599999994</v>
      </c>
      <c r="AA2406" s="36"/>
    </row>
    <row r="2407" spans="1:27" ht="14.45" x14ac:dyDescent="0.3">
      <c r="A2407" s="197" t="s">
        <v>1170</v>
      </c>
      <c r="B2407" s="197" t="s">
        <v>130</v>
      </c>
      <c r="C2407" s="197" t="s">
        <v>37</v>
      </c>
      <c r="D2407" s="197" t="s">
        <v>40</v>
      </c>
      <c r="E2407" s="197" t="s">
        <v>31</v>
      </c>
      <c r="F2407" s="195" t="s">
        <v>5288</v>
      </c>
      <c r="G2407" s="195" t="s">
        <v>2241</v>
      </c>
      <c r="H2407" s="161">
        <f>Dane_baza!AR2396</f>
        <v>4869013</v>
      </c>
      <c r="I2407" s="161">
        <f>Dane_baza!AS2396</f>
        <v>132329</v>
      </c>
      <c r="J2407" s="161">
        <f>Dane_baza!BX2396</f>
        <v>223169</v>
      </c>
      <c r="K2407" s="161">
        <f>Dane_baza!AT2396</f>
        <v>2239483</v>
      </c>
      <c r="L2407" s="161">
        <f>Dane_baza!AU2396</f>
        <v>155990</v>
      </c>
      <c r="M2407" s="161">
        <f>Dane_baza!AV2396</f>
        <v>651829</v>
      </c>
      <c r="N2407" s="161">
        <f>Dane_baza!AY2396</f>
        <v>8552927</v>
      </c>
      <c r="O2407" s="161">
        <f>Dane_baza!AZ2396</f>
        <v>163818</v>
      </c>
      <c r="P2407" s="161">
        <f>Dane_baza!AW2396</f>
        <v>0</v>
      </c>
      <c r="Q2407" s="161">
        <f>Dane_baza!AX2396</f>
        <v>0</v>
      </c>
      <c r="R2407" s="212">
        <f t="shared" si="121"/>
        <v>16988558</v>
      </c>
      <c r="S2407" s="212">
        <f>Dane_baza!BU2396</f>
        <v>12332684.34</v>
      </c>
      <c r="T2407" s="212">
        <f>Dane_baza!BV2396</f>
        <v>47512.99</v>
      </c>
      <c r="U2407" s="212">
        <f>Dane_baza!BW2396</f>
        <v>6108360.6735673714</v>
      </c>
      <c r="V2407" s="212">
        <f t="shared" si="119"/>
        <v>18488558.003567372</v>
      </c>
      <c r="W2407" s="161">
        <f t="shared" si="120"/>
        <v>1500000.0035673715</v>
      </c>
      <c r="AA2407" s="36"/>
    </row>
    <row r="2408" spans="1:27" ht="14.45" x14ac:dyDescent="0.3">
      <c r="A2408" s="197" t="s">
        <v>1170</v>
      </c>
      <c r="B2408" s="197" t="s">
        <v>130</v>
      </c>
      <c r="C2408" s="197" t="s">
        <v>39</v>
      </c>
      <c r="D2408" s="197" t="s">
        <v>40</v>
      </c>
      <c r="E2408" s="197" t="s">
        <v>31</v>
      </c>
      <c r="F2408" s="195" t="s">
        <v>5289</v>
      </c>
      <c r="G2408" s="195" t="s">
        <v>2242</v>
      </c>
      <c r="H2408" s="161">
        <f>Dane_baza!AR2397</f>
        <v>8792507</v>
      </c>
      <c r="I2408" s="161">
        <f>Dane_baza!AS2397</f>
        <v>231299</v>
      </c>
      <c r="J2408" s="161">
        <f>Dane_baza!BX2397</f>
        <v>533622</v>
      </c>
      <c r="K2408" s="161">
        <f>Dane_baza!AT2397</f>
        <v>8050248</v>
      </c>
      <c r="L2408" s="161">
        <f>Dane_baza!AU2397</f>
        <v>253791</v>
      </c>
      <c r="M2408" s="161">
        <f>Dane_baza!AV2397</f>
        <v>860386</v>
      </c>
      <c r="N2408" s="161">
        <f>Dane_baza!AY2397</f>
        <v>13781292</v>
      </c>
      <c r="O2408" s="161">
        <f>Dane_baza!AZ2397</f>
        <v>194635</v>
      </c>
      <c r="P2408" s="161">
        <f>Dane_baza!AW2397</f>
        <v>0</v>
      </c>
      <c r="Q2408" s="161">
        <f>Dane_baza!AX2397</f>
        <v>0</v>
      </c>
      <c r="R2408" s="212">
        <f t="shared" si="121"/>
        <v>32697780</v>
      </c>
      <c r="S2408" s="212">
        <f>Dane_baza!BU2397</f>
        <v>24518697.460000001</v>
      </c>
      <c r="T2408" s="212">
        <f>Dane_baza!BV2397</f>
        <v>259128.48</v>
      </c>
      <c r="U2408" s="212">
        <f>Dane_baza!BW2397</f>
        <v>10419953.93</v>
      </c>
      <c r="V2408" s="212">
        <f t="shared" si="119"/>
        <v>35197779.870000005</v>
      </c>
      <c r="W2408" s="161">
        <f t="shared" si="120"/>
        <v>2499999.8700000048</v>
      </c>
      <c r="AA2408" s="36"/>
    </row>
    <row r="2409" spans="1:27" ht="14.45" x14ac:dyDescent="0.3">
      <c r="A2409" s="197" t="s">
        <v>1170</v>
      </c>
      <c r="B2409" s="197" t="s">
        <v>130</v>
      </c>
      <c r="C2409" s="197" t="s">
        <v>42</v>
      </c>
      <c r="D2409" s="197" t="s">
        <v>36</v>
      </c>
      <c r="E2409" s="197" t="s">
        <v>31</v>
      </c>
      <c r="F2409" s="195" t="s">
        <v>5290</v>
      </c>
      <c r="G2409" s="195" t="s">
        <v>2243</v>
      </c>
      <c r="H2409" s="161">
        <f>Dane_baza!AR2398</f>
        <v>3047667</v>
      </c>
      <c r="I2409" s="161">
        <f>Dane_baza!AS2398</f>
        <v>172499</v>
      </c>
      <c r="J2409" s="161">
        <f>Dane_baza!BX2398</f>
        <v>241573</v>
      </c>
      <c r="K2409" s="161">
        <f>Dane_baza!AT2398</f>
        <v>4840816</v>
      </c>
      <c r="L2409" s="161">
        <f>Dane_baza!AU2398</f>
        <v>38653</v>
      </c>
      <c r="M2409" s="161">
        <f>Dane_baza!AV2398</f>
        <v>332305</v>
      </c>
      <c r="N2409" s="161">
        <f>Dane_baza!AY2398</f>
        <v>6479551</v>
      </c>
      <c r="O2409" s="161">
        <f>Dane_baza!AZ2398</f>
        <v>102183</v>
      </c>
      <c r="P2409" s="161">
        <f>Dane_baza!AW2398</f>
        <v>0</v>
      </c>
      <c r="Q2409" s="161">
        <f>Dane_baza!AX2398</f>
        <v>0</v>
      </c>
      <c r="R2409" s="212">
        <f t="shared" si="121"/>
        <v>15255247</v>
      </c>
      <c r="S2409" s="212">
        <f>Dane_baza!BU2398</f>
        <v>9881556.9199999999</v>
      </c>
      <c r="T2409" s="212">
        <f>Dane_baza!BV2398</f>
        <v>125539.25</v>
      </c>
      <c r="U2409" s="212">
        <f>Dane_baza!BW2398</f>
        <v>6748150.8312970893</v>
      </c>
      <c r="V2409" s="212">
        <f t="shared" si="119"/>
        <v>16755247.00129709</v>
      </c>
      <c r="W2409" s="161">
        <f t="shared" si="120"/>
        <v>1500000.0012970902</v>
      </c>
      <c r="AA2409" s="36"/>
    </row>
    <row r="2410" spans="1:27" ht="14.45" x14ac:dyDescent="0.3">
      <c r="A2410" s="197" t="s">
        <v>1170</v>
      </c>
      <c r="B2410" s="197" t="s">
        <v>130</v>
      </c>
      <c r="C2410" s="197" t="s">
        <v>44</v>
      </c>
      <c r="D2410" s="197" t="s">
        <v>36</v>
      </c>
      <c r="E2410" s="197" t="s">
        <v>31</v>
      </c>
      <c r="F2410" s="195" t="s">
        <v>5291</v>
      </c>
      <c r="G2410" s="195" t="s">
        <v>2239</v>
      </c>
      <c r="H2410" s="161">
        <f>Dane_baza!AR2399</f>
        <v>7704755</v>
      </c>
      <c r="I2410" s="161">
        <f>Dane_baza!AS2399</f>
        <v>139586</v>
      </c>
      <c r="J2410" s="161">
        <f>Dane_baza!BX2399</f>
        <v>504969</v>
      </c>
      <c r="K2410" s="161">
        <f>Dane_baza!AT2399</f>
        <v>9697388</v>
      </c>
      <c r="L2410" s="161">
        <f>Dane_baza!AU2399</f>
        <v>0</v>
      </c>
      <c r="M2410" s="161">
        <f>Dane_baza!AV2399</f>
        <v>900366</v>
      </c>
      <c r="N2410" s="161">
        <f>Dane_baza!AY2399</f>
        <v>9422856</v>
      </c>
      <c r="O2410" s="161">
        <f>Dane_baza!AZ2399</f>
        <v>218965</v>
      </c>
      <c r="P2410" s="161">
        <f>Dane_baza!AW2399</f>
        <v>0</v>
      </c>
      <c r="Q2410" s="161">
        <f>Dane_baza!AX2399</f>
        <v>0</v>
      </c>
      <c r="R2410" s="212">
        <f t="shared" si="121"/>
        <v>28588885</v>
      </c>
      <c r="S2410" s="212">
        <f>Dane_baza!BU2399</f>
        <v>21822633.25</v>
      </c>
      <c r="T2410" s="212">
        <f>Dane_baza!BV2399</f>
        <v>252875.66</v>
      </c>
      <c r="U2410" s="212">
        <f>Dane_baza!BW2399</f>
        <v>9013376.0866948999</v>
      </c>
      <c r="V2410" s="212">
        <f t="shared" si="119"/>
        <v>31088884.9966949</v>
      </c>
      <c r="W2410" s="161">
        <f t="shared" si="120"/>
        <v>2499999.9966949001</v>
      </c>
      <c r="AA2410" s="36"/>
    </row>
    <row r="2411" spans="1:27" ht="14.45" x14ac:dyDescent="0.3">
      <c r="A2411" s="197" t="s">
        <v>1170</v>
      </c>
      <c r="B2411" s="197" t="s">
        <v>134</v>
      </c>
      <c r="C2411" s="197" t="s">
        <v>33</v>
      </c>
      <c r="D2411" s="197" t="s">
        <v>34</v>
      </c>
      <c r="E2411" s="197" t="s">
        <v>31</v>
      </c>
      <c r="F2411" s="195" t="s">
        <v>5292</v>
      </c>
      <c r="G2411" s="195" t="s">
        <v>2244</v>
      </c>
      <c r="H2411" s="161">
        <f>Dane_baza!AR2400</f>
        <v>19810932</v>
      </c>
      <c r="I2411" s="161">
        <f>Dane_baza!AS2400</f>
        <v>1174611</v>
      </c>
      <c r="J2411" s="161">
        <f>Dane_baza!BX2400</f>
        <v>757203</v>
      </c>
      <c r="K2411" s="161">
        <f>Dane_baza!AT2400</f>
        <v>4295368</v>
      </c>
      <c r="L2411" s="161">
        <f>Dane_baza!AU2400</f>
        <v>247881</v>
      </c>
      <c r="M2411" s="161">
        <f>Dane_baza!AV2400</f>
        <v>721338</v>
      </c>
      <c r="N2411" s="161">
        <f>Dane_baza!AY2400</f>
        <v>17938490</v>
      </c>
      <c r="O2411" s="161">
        <f>Dane_baza!AZ2400</f>
        <v>564442</v>
      </c>
      <c r="P2411" s="161">
        <f>Dane_baza!AW2400</f>
        <v>0</v>
      </c>
      <c r="Q2411" s="161">
        <f>Dane_baza!AX2400</f>
        <v>0</v>
      </c>
      <c r="R2411" s="212">
        <f t="shared" si="121"/>
        <v>45510265</v>
      </c>
      <c r="S2411" s="212">
        <f>Dane_baza!BU2400</f>
        <v>46447146.090000004</v>
      </c>
      <c r="T2411" s="212">
        <f>Dane_baza!BV2400</f>
        <v>919116.29</v>
      </c>
      <c r="U2411" s="212">
        <f>Dane_baza!BW2400</f>
        <v>1144002.6261000037</v>
      </c>
      <c r="V2411" s="212">
        <f t="shared" si="119"/>
        <v>48510265.006100006</v>
      </c>
      <c r="W2411" s="161">
        <f t="shared" si="120"/>
        <v>3000000.0061000064</v>
      </c>
      <c r="AA2411" s="36"/>
    </row>
    <row r="2412" spans="1:27" ht="14.45" x14ac:dyDescent="0.3">
      <c r="A2412" s="197" t="s">
        <v>1170</v>
      </c>
      <c r="B2412" s="197" t="s">
        <v>134</v>
      </c>
      <c r="C2412" s="197" t="s">
        <v>32</v>
      </c>
      <c r="D2412" s="197" t="s">
        <v>36</v>
      </c>
      <c r="E2412" s="197" t="s">
        <v>31</v>
      </c>
      <c r="F2412" s="195" t="s">
        <v>5293</v>
      </c>
      <c r="G2412" s="195" t="s">
        <v>2245</v>
      </c>
      <c r="H2412" s="161">
        <f>Dane_baza!AR2401</f>
        <v>1437756</v>
      </c>
      <c r="I2412" s="161">
        <f>Dane_baza!AS2401</f>
        <v>19294</v>
      </c>
      <c r="J2412" s="161">
        <f>Dane_baza!BX2401</f>
        <v>141928</v>
      </c>
      <c r="K2412" s="161">
        <f>Dane_baza!AT2401</f>
        <v>3126541</v>
      </c>
      <c r="L2412" s="161">
        <f>Dane_baza!AU2401</f>
        <v>27492</v>
      </c>
      <c r="M2412" s="161">
        <f>Dane_baza!AV2401</f>
        <v>308198</v>
      </c>
      <c r="N2412" s="161">
        <f>Dane_baza!AY2401</f>
        <v>3845376</v>
      </c>
      <c r="O2412" s="161">
        <f>Dane_baza!AZ2401</f>
        <v>82720</v>
      </c>
      <c r="P2412" s="161">
        <f>Dane_baza!AW2401</f>
        <v>0</v>
      </c>
      <c r="Q2412" s="161">
        <f>Dane_baza!AX2401</f>
        <v>0</v>
      </c>
      <c r="R2412" s="212">
        <f t="shared" si="121"/>
        <v>8989305</v>
      </c>
      <c r="S2412" s="212">
        <f>Dane_baza!BU2401</f>
        <v>5445904.1399999997</v>
      </c>
      <c r="T2412" s="212">
        <f>Dane_baza!BV2401</f>
        <v>38588.800000000003</v>
      </c>
      <c r="U2412" s="212">
        <f>Dane_baza!BW2401</f>
        <v>4403742.5649999995</v>
      </c>
      <c r="V2412" s="212">
        <f t="shared" si="119"/>
        <v>9888235.504999999</v>
      </c>
      <c r="W2412" s="161">
        <f t="shared" si="120"/>
        <v>898930.50499999896</v>
      </c>
      <c r="AA2412" s="36"/>
    </row>
    <row r="2413" spans="1:27" ht="14.45" x14ac:dyDescent="0.3">
      <c r="A2413" s="197" t="s">
        <v>1170</v>
      </c>
      <c r="B2413" s="197" t="s">
        <v>134</v>
      </c>
      <c r="C2413" s="197" t="s">
        <v>37</v>
      </c>
      <c r="D2413" s="197" t="s">
        <v>40</v>
      </c>
      <c r="E2413" s="197" t="s">
        <v>31</v>
      </c>
      <c r="F2413" s="195" t="s">
        <v>5294</v>
      </c>
      <c r="G2413" s="195" t="s">
        <v>2246</v>
      </c>
      <c r="H2413" s="161">
        <f>Dane_baza!AR2402</f>
        <v>15610668</v>
      </c>
      <c r="I2413" s="161">
        <f>Dane_baza!AS2402</f>
        <v>592293</v>
      </c>
      <c r="J2413" s="161">
        <f>Dane_baza!BX2402</f>
        <v>779773</v>
      </c>
      <c r="K2413" s="161">
        <f>Dane_baza!AT2402</f>
        <v>11594126</v>
      </c>
      <c r="L2413" s="161">
        <f>Dane_baza!AU2402</f>
        <v>500926</v>
      </c>
      <c r="M2413" s="161">
        <f>Dane_baza!AV2402</f>
        <v>697346</v>
      </c>
      <c r="N2413" s="161">
        <f>Dane_baza!AY2402</f>
        <v>15699237</v>
      </c>
      <c r="O2413" s="161">
        <f>Dane_baza!AZ2402</f>
        <v>465503</v>
      </c>
      <c r="P2413" s="161">
        <f>Dane_baza!AW2402</f>
        <v>0</v>
      </c>
      <c r="Q2413" s="161">
        <f>Dane_baza!AX2402</f>
        <v>0</v>
      </c>
      <c r="R2413" s="212">
        <f t="shared" si="121"/>
        <v>45939872</v>
      </c>
      <c r="S2413" s="212">
        <f>Dane_baza!BU2402</f>
        <v>38962823.670000002</v>
      </c>
      <c r="T2413" s="212">
        <f>Dane_baza!BV2402</f>
        <v>909381.95</v>
      </c>
      <c r="U2413" s="212">
        <f>Dane_baza!BW2402</f>
        <v>9067666.2700000014</v>
      </c>
      <c r="V2413" s="212">
        <f t="shared" si="119"/>
        <v>48939871.890000008</v>
      </c>
      <c r="W2413" s="161">
        <f t="shared" si="120"/>
        <v>2999999.890000008</v>
      </c>
      <c r="AA2413" s="36"/>
    </row>
    <row r="2414" spans="1:27" ht="14.45" x14ac:dyDescent="0.3">
      <c r="A2414" s="197" t="s">
        <v>1170</v>
      </c>
      <c r="B2414" s="197" t="s">
        <v>134</v>
      </c>
      <c r="C2414" s="197" t="s">
        <v>39</v>
      </c>
      <c r="D2414" s="197" t="s">
        <v>36</v>
      </c>
      <c r="E2414" s="197" t="s">
        <v>31</v>
      </c>
      <c r="F2414" s="195" t="s">
        <v>5295</v>
      </c>
      <c r="G2414" s="195" t="s">
        <v>2247</v>
      </c>
      <c r="H2414" s="161">
        <f>Dane_baza!AR2403</f>
        <v>1793638</v>
      </c>
      <c r="I2414" s="161">
        <f>Dane_baza!AS2403</f>
        <v>24793</v>
      </c>
      <c r="J2414" s="161">
        <f>Dane_baza!BX2403</f>
        <v>181868</v>
      </c>
      <c r="K2414" s="161">
        <f>Dane_baza!AT2403</f>
        <v>4455938</v>
      </c>
      <c r="L2414" s="161">
        <f>Dane_baza!AU2403</f>
        <v>294</v>
      </c>
      <c r="M2414" s="161">
        <f>Dane_baza!AV2403</f>
        <v>332417</v>
      </c>
      <c r="N2414" s="161">
        <f>Dane_baza!AY2403</f>
        <v>4568193</v>
      </c>
      <c r="O2414" s="161">
        <f>Dane_baza!AZ2403</f>
        <v>74610</v>
      </c>
      <c r="P2414" s="161">
        <f>Dane_baza!AW2403</f>
        <v>0</v>
      </c>
      <c r="Q2414" s="161">
        <f>Dane_baza!AX2403</f>
        <v>0</v>
      </c>
      <c r="R2414" s="212">
        <f t="shared" si="121"/>
        <v>11431751</v>
      </c>
      <c r="S2414" s="212">
        <f>Dane_baza!BU2403</f>
        <v>6848775.96</v>
      </c>
      <c r="T2414" s="212">
        <f>Dane_baza!BV2403</f>
        <v>50763.839999999997</v>
      </c>
      <c r="U2414" s="212">
        <f>Dane_baza!BW2403</f>
        <v>5532211.1000000006</v>
      </c>
      <c r="V2414" s="212">
        <f t="shared" si="119"/>
        <v>12431750.9</v>
      </c>
      <c r="W2414" s="161">
        <f t="shared" si="120"/>
        <v>999999.90000000037</v>
      </c>
      <c r="AA2414" s="36"/>
    </row>
    <row r="2415" spans="1:27" ht="14.45" x14ac:dyDescent="0.3">
      <c r="A2415" s="197" t="s">
        <v>1170</v>
      </c>
      <c r="B2415" s="197" t="s">
        <v>134</v>
      </c>
      <c r="C2415" s="197" t="s">
        <v>42</v>
      </c>
      <c r="D2415" s="197" t="s">
        <v>36</v>
      </c>
      <c r="E2415" s="197" t="s">
        <v>31</v>
      </c>
      <c r="F2415" s="195" t="s">
        <v>5296</v>
      </c>
      <c r="G2415" s="195" t="s">
        <v>2248</v>
      </c>
      <c r="H2415" s="161">
        <f>Dane_baza!AR2404</f>
        <v>3118310</v>
      </c>
      <c r="I2415" s="161">
        <f>Dane_baza!AS2404</f>
        <v>231144</v>
      </c>
      <c r="J2415" s="161">
        <f>Dane_baza!BX2404</f>
        <v>211045</v>
      </c>
      <c r="K2415" s="161">
        <f>Dane_baza!AT2404</f>
        <v>2747038</v>
      </c>
      <c r="L2415" s="161">
        <f>Dane_baza!AU2404</f>
        <v>0</v>
      </c>
      <c r="M2415" s="161">
        <f>Dane_baza!AV2404</f>
        <v>698225</v>
      </c>
      <c r="N2415" s="161">
        <f>Dane_baza!AY2404</f>
        <v>4761211</v>
      </c>
      <c r="O2415" s="161">
        <f>Dane_baza!AZ2404</f>
        <v>111915</v>
      </c>
      <c r="P2415" s="161">
        <f>Dane_baza!AW2404</f>
        <v>0</v>
      </c>
      <c r="Q2415" s="161">
        <f>Dane_baza!AX2404</f>
        <v>0</v>
      </c>
      <c r="R2415" s="212">
        <f t="shared" si="121"/>
        <v>11878888</v>
      </c>
      <c r="S2415" s="212">
        <f>Dane_baza!BU2404</f>
        <v>9323099.5</v>
      </c>
      <c r="T2415" s="212">
        <f>Dane_baza!BV2404</f>
        <v>288064.90999999997</v>
      </c>
      <c r="U2415" s="212">
        <f>Dane_baza!BW2404</f>
        <v>3267723.589327673</v>
      </c>
      <c r="V2415" s="212">
        <f t="shared" si="119"/>
        <v>12878887.999327673</v>
      </c>
      <c r="W2415" s="161">
        <f t="shared" si="120"/>
        <v>999999.99932767265</v>
      </c>
      <c r="AA2415" s="36"/>
    </row>
    <row r="2416" spans="1:27" ht="14.45" x14ac:dyDescent="0.3">
      <c r="A2416" s="197" t="s">
        <v>1170</v>
      </c>
      <c r="B2416" s="197" t="s">
        <v>134</v>
      </c>
      <c r="C2416" s="197" t="s">
        <v>44</v>
      </c>
      <c r="D2416" s="197" t="s">
        <v>36</v>
      </c>
      <c r="E2416" s="197" t="s">
        <v>31</v>
      </c>
      <c r="F2416" s="195" t="s">
        <v>5297</v>
      </c>
      <c r="G2416" s="195" t="s">
        <v>2244</v>
      </c>
      <c r="H2416" s="161">
        <f>Dane_baza!AR2405</f>
        <v>4639560</v>
      </c>
      <c r="I2416" s="161">
        <f>Dane_baza!AS2405</f>
        <v>529969</v>
      </c>
      <c r="J2416" s="161">
        <f>Dane_baza!BX2405</f>
        <v>301980</v>
      </c>
      <c r="K2416" s="161">
        <f>Dane_baza!AT2405</f>
        <v>5313989</v>
      </c>
      <c r="L2416" s="161">
        <f>Dane_baza!AU2405</f>
        <v>34127</v>
      </c>
      <c r="M2416" s="161">
        <f>Dane_baza!AV2405</f>
        <v>358026</v>
      </c>
      <c r="N2416" s="161">
        <f>Dane_baza!AY2405</f>
        <v>6068650</v>
      </c>
      <c r="O2416" s="161">
        <f>Dane_baza!AZ2405</f>
        <v>107049</v>
      </c>
      <c r="P2416" s="161">
        <f>Dane_baza!AW2405</f>
        <v>0</v>
      </c>
      <c r="Q2416" s="161">
        <f>Dane_baza!AX2405</f>
        <v>0</v>
      </c>
      <c r="R2416" s="212">
        <f t="shared" si="121"/>
        <v>17353350</v>
      </c>
      <c r="S2416" s="212">
        <f>Dane_baza!BU2405</f>
        <v>12758985.779999999</v>
      </c>
      <c r="T2416" s="212">
        <f>Dane_baza!BV2405</f>
        <v>735993.07</v>
      </c>
      <c r="U2416" s="212">
        <f>Dane_baza!BW2405</f>
        <v>5358370.76</v>
      </c>
      <c r="V2416" s="212">
        <f t="shared" si="119"/>
        <v>18853349.609999999</v>
      </c>
      <c r="W2416" s="161">
        <f t="shared" si="120"/>
        <v>1499999.6099999994</v>
      </c>
      <c r="AA2416" s="36"/>
    </row>
    <row r="2417" spans="1:27" ht="14.45" x14ac:dyDescent="0.3">
      <c r="A2417" s="197" t="s">
        <v>1170</v>
      </c>
      <c r="B2417" s="197" t="s">
        <v>141</v>
      </c>
      <c r="C2417" s="197" t="s">
        <v>33</v>
      </c>
      <c r="D2417" s="197" t="s">
        <v>34</v>
      </c>
      <c r="E2417" s="197" t="s">
        <v>31</v>
      </c>
      <c r="F2417" s="195" t="s">
        <v>5298</v>
      </c>
      <c r="G2417" s="195" t="s">
        <v>2249</v>
      </c>
      <c r="H2417" s="161">
        <f>Dane_baza!AR2406</f>
        <v>32433635</v>
      </c>
      <c r="I2417" s="161">
        <f>Dane_baza!AS2406</f>
        <v>2410928</v>
      </c>
      <c r="J2417" s="161">
        <f>Dane_baza!BX2406</f>
        <v>1234350</v>
      </c>
      <c r="K2417" s="161">
        <f>Dane_baza!AT2406</f>
        <v>4849136</v>
      </c>
      <c r="L2417" s="161">
        <f>Dane_baza!AU2406</f>
        <v>95962</v>
      </c>
      <c r="M2417" s="161">
        <f>Dane_baza!AV2406</f>
        <v>1116672</v>
      </c>
      <c r="N2417" s="161">
        <f>Dane_baza!AY2406</f>
        <v>30194895</v>
      </c>
      <c r="O2417" s="161">
        <f>Dane_baza!AZ2406</f>
        <v>1041298</v>
      </c>
      <c r="P2417" s="161">
        <f>Dane_baza!AW2406</f>
        <v>0</v>
      </c>
      <c r="Q2417" s="161">
        <f>Dane_baza!AX2406</f>
        <v>0</v>
      </c>
      <c r="R2417" s="212">
        <f t="shared" si="121"/>
        <v>73376876</v>
      </c>
      <c r="S2417" s="212">
        <f>Dane_baza!BU2406</f>
        <v>79049449.709999993</v>
      </c>
      <c r="T2417" s="212">
        <f>Dane_baza!BV2406</f>
        <v>1890384.72</v>
      </c>
      <c r="U2417" s="212">
        <f>Dane_baza!BW2406</f>
        <v>0</v>
      </c>
      <c r="V2417" s="212">
        <f t="shared" si="119"/>
        <v>80939834.429999992</v>
      </c>
      <c r="W2417" s="161">
        <f t="shared" si="120"/>
        <v>7562958.4299999923</v>
      </c>
      <c r="AA2417" s="36"/>
    </row>
    <row r="2418" spans="1:27" ht="14.45" x14ac:dyDescent="0.3">
      <c r="A2418" s="197" t="s">
        <v>1170</v>
      </c>
      <c r="B2418" s="197" t="s">
        <v>141</v>
      </c>
      <c r="C2418" s="197" t="s">
        <v>32</v>
      </c>
      <c r="D2418" s="197" t="s">
        <v>40</v>
      </c>
      <c r="E2418" s="197" t="s">
        <v>31</v>
      </c>
      <c r="F2418" s="195" t="s">
        <v>5299</v>
      </c>
      <c r="G2418" s="195" t="s">
        <v>2250</v>
      </c>
      <c r="H2418" s="161">
        <f>Dane_baza!AR2407</f>
        <v>4939330</v>
      </c>
      <c r="I2418" s="161">
        <f>Dane_baza!AS2407</f>
        <v>59166</v>
      </c>
      <c r="J2418" s="161">
        <f>Dane_baza!BX2407</f>
        <v>267915</v>
      </c>
      <c r="K2418" s="161">
        <f>Dane_baza!AT2407</f>
        <v>4609499</v>
      </c>
      <c r="L2418" s="161">
        <f>Dane_baza!AU2407</f>
        <v>126679</v>
      </c>
      <c r="M2418" s="161">
        <f>Dane_baza!AV2407</f>
        <v>663641</v>
      </c>
      <c r="N2418" s="161">
        <f>Dane_baza!AY2407</f>
        <v>6104397</v>
      </c>
      <c r="O2418" s="161">
        <f>Dane_baza!AZ2407</f>
        <v>126513</v>
      </c>
      <c r="P2418" s="161">
        <f>Dane_baza!AW2407</f>
        <v>0</v>
      </c>
      <c r="Q2418" s="161">
        <f>Dane_baza!AX2407</f>
        <v>0</v>
      </c>
      <c r="R2418" s="212">
        <f t="shared" si="121"/>
        <v>16897140</v>
      </c>
      <c r="S2418" s="212">
        <f>Dane_baza!BU2407</f>
        <v>11962266.810000001</v>
      </c>
      <c r="T2418" s="212">
        <f>Dane_baza!BV2407</f>
        <v>20398.72</v>
      </c>
      <c r="U2418" s="212">
        <f>Dane_baza!BW2407</f>
        <v>6942131.2699999996</v>
      </c>
      <c r="V2418" s="212">
        <f t="shared" si="119"/>
        <v>18924796.800000001</v>
      </c>
      <c r="W2418" s="161">
        <f t="shared" si="120"/>
        <v>2027656.8000000007</v>
      </c>
      <c r="AA2418" s="36"/>
    </row>
    <row r="2419" spans="1:27" ht="14.45" x14ac:dyDescent="0.3">
      <c r="A2419" s="197" t="s">
        <v>1170</v>
      </c>
      <c r="B2419" s="197" t="s">
        <v>141</v>
      </c>
      <c r="C2419" s="197" t="s">
        <v>37</v>
      </c>
      <c r="D2419" s="197" t="s">
        <v>40</v>
      </c>
      <c r="E2419" s="197" t="s">
        <v>31</v>
      </c>
      <c r="F2419" s="195" t="s">
        <v>5300</v>
      </c>
      <c r="G2419" s="195" t="s">
        <v>2251</v>
      </c>
      <c r="H2419" s="161">
        <f>Dane_baza!AR2408</f>
        <v>5946283</v>
      </c>
      <c r="I2419" s="161">
        <f>Dane_baza!AS2408</f>
        <v>760193</v>
      </c>
      <c r="J2419" s="161">
        <f>Dane_baza!BX2408</f>
        <v>254452</v>
      </c>
      <c r="K2419" s="161">
        <f>Dane_baza!AT2408</f>
        <v>2216065</v>
      </c>
      <c r="L2419" s="161">
        <f>Dane_baza!AU2408</f>
        <v>140446</v>
      </c>
      <c r="M2419" s="161">
        <f>Dane_baza!AV2408</f>
        <v>729131</v>
      </c>
      <c r="N2419" s="161">
        <f>Dane_baza!AY2408</f>
        <v>8617529</v>
      </c>
      <c r="O2419" s="161">
        <f>Dane_baza!AZ2408</f>
        <v>210855</v>
      </c>
      <c r="P2419" s="161">
        <f>Dane_baza!AW2408</f>
        <v>0</v>
      </c>
      <c r="Q2419" s="161">
        <f>Dane_baza!AX2408</f>
        <v>0</v>
      </c>
      <c r="R2419" s="212">
        <f t="shared" si="121"/>
        <v>18874954</v>
      </c>
      <c r="S2419" s="212">
        <f>Dane_baza!BU2408</f>
        <v>15112616.050000001</v>
      </c>
      <c r="T2419" s="212">
        <f>Dane_baza!BV2408</f>
        <v>796259.68</v>
      </c>
      <c r="U2419" s="212">
        <f>Dane_baza!BW2408</f>
        <v>4466077.8100000005</v>
      </c>
      <c r="V2419" s="212">
        <f t="shared" si="119"/>
        <v>20374953.539999999</v>
      </c>
      <c r="W2419" s="161">
        <f t="shared" si="120"/>
        <v>1499999.5399999991</v>
      </c>
      <c r="AA2419" s="36"/>
    </row>
    <row r="2420" spans="1:27" ht="14.45" x14ac:dyDescent="0.3">
      <c r="A2420" s="197" t="s">
        <v>1170</v>
      </c>
      <c r="B2420" s="197" t="s">
        <v>141</v>
      </c>
      <c r="C2420" s="197" t="s">
        <v>39</v>
      </c>
      <c r="D2420" s="197" t="s">
        <v>40</v>
      </c>
      <c r="E2420" s="197" t="s">
        <v>31</v>
      </c>
      <c r="F2420" s="195" t="s">
        <v>5301</v>
      </c>
      <c r="G2420" s="195" t="s">
        <v>2252</v>
      </c>
      <c r="H2420" s="161">
        <f>Dane_baza!AR2409</f>
        <v>3537412</v>
      </c>
      <c r="I2420" s="161">
        <f>Dane_baza!AS2409</f>
        <v>152374</v>
      </c>
      <c r="J2420" s="161">
        <f>Dane_baza!BX2409</f>
        <v>252234</v>
      </c>
      <c r="K2420" s="161">
        <f>Dane_baza!AT2409</f>
        <v>5091486</v>
      </c>
      <c r="L2420" s="161">
        <f>Dane_baza!AU2409</f>
        <v>0</v>
      </c>
      <c r="M2420" s="161">
        <f>Dane_baza!AV2409</f>
        <v>767617</v>
      </c>
      <c r="N2420" s="161">
        <f>Dane_baza!AY2409</f>
        <v>6620540</v>
      </c>
      <c r="O2420" s="161">
        <f>Dane_baza!AZ2409</f>
        <v>155708</v>
      </c>
      <c r="P2420" s="161">
        <f>Dane_baza!AW2409</f>
        <v>0</v>
      </c>
      <c r="Q2420" s="161">
        <f>Dane_baza!AX2409</f>
        <v>0</v>
      </c>
      <c r="R2420" s="212">
        <f t="shared" si="121"/>
        <v>16577371</v>
      </c>
      <c r="S2420" s="212">
        <f>Dane_baza!BU2409</f>
        <v>10878453.550000001</v>
      </c>
      <c r="T2420" s="212">
        <f>Dane_baza!BV2409</f>
        <v>135819.57999999999</v>
      </c>
      <c r="U2420" s="212">
        <f>Dane_baza!BW2409</f>
        <v>7063097.8675704189</v>
      </c>
      <c r="V2420" s="212">
        <f t="shared" si="119"/>
        <v>18077370.997570418</v>
      </c>
      <c r="W2420" s="161">
        <f t="shared" si="120"/>
        <v>1499999.9975704178</v>
      </c>
      <c r="AA2420" s="36"/>
    </row>
    <row r="2421" spans="1:27" ht="14.45" x14ac:dyDescent="0.3">
      <c r="A2421" s="197" t="s">
        <v>1170</v>
      </c>
      <c r="B2421" s="197" t="s">
        <v>141</v>
      </c>
      <c r="C2421" s="197" t="s">
        <v>42</v>
      </c>
      <c r="D2421" s="197" t="s">
        <v>36</v>
      </c>
      <c r="E2421" s="197" t="s">
        <v>31</v>
      </c>
      <c r="F2421" s="195" t="s">
        <v>5302</v>
      </c>
      <c r="G2421" s="195" t="s">
        <v>2249</v>
      </c>
      <c r="H2421" s="161">
        <f>Dane_baza!AR2410</f>
        <v>11329410</v>
      </c>
      <c r="I2421" s="161">
        <f>Dane_baza!AS2410</f>
        <v>308958</v>
      </c>
      <c r="J2421" s="161">
        <f>Dane_baza!BX2410</f>
        <v>694912</v>
      </c>
      <c r="K2421" s="161">
        <f>Dane_baza!AT2410</f>
        <v>11831318</v>
      </c>
      <c r="L2421" s="161">
        <f>Dane_baza!AU2410</f>
        <v>39894</v>
      </c>
      <c r="M2421" s="161">
        <f>Dane_baza!AV2410</f>
        <v>666751</v>
      </c>
      <c r="N2421" s="161">
        <f>Dane_baza!AY2410</f>
        <v>18891322</v>
      </c>
      <c r="O2421" s="161">
        <f>Dane_baza!AZ2410</f>
        <v>481722</v>
      </c>
      <c r="P2421" s="161">
        <f>Dane_baza!AW2410</f>
        <v>0</v>
      </c>
      <c r="Q2421" s="161">
        <f>Dane_baza!AX2410</f>
        <v>0</v>
      </c>
      <c r="R2421" s="212">
        <f t="shared" si="121"/>
        <v>44244287</v>
      </c>
      <c r="S2421" s="212">
        <f>Dane_baza!BU2410</f>
        <v>31428352.309999999</v>
      </c>
      <c r="T2421" s="212">
        <f>Dane_baza!BV2410</f>
        <v>392684.83</v>
      </c>
      <c r="U2421" s="212">
        <f>Dane_baza!BW2410</f>
        <v>15423249.859936684</v>
      </c>
      <c r="V2421" s="212">
        <f t="shared" si="119"/>
        <v>47244286.999936685</v>
      </c>
      <c r="W2421" s="161">
        <f t="shared" si="120"/>
        <v>2999999.999936685</v>
      </c>
      <c r="AA2421" s="36"/>
    </row>
    <row r="2422" spans="1:27" ht="14.45" x14ac:dyDescent="0.3">
      <c r="A2422" s="197" t="s">
        <v>1170</v>
      </c>
      <c r="B2422" s="197" t="s">
        <v>147</v>
      </c>
      <c r="C2422" s="197" t="s">
        <v>33</v>
      </c>
      <c r="D2422" s="197" t="s">
        <v>40</v>
      </c>
      <c r="E2422" s="197" t="s">
        <v>31</v>
      </c>
      <c r="F2422" s="195" t="s">
        <v>5303</v>
      </c>
      <c r="G2422" s="195" t="s">
        <v>818</v>
      </c>
      <c r="H2422" s="161">
        <f>Dane_baza!AR2411</f>
        <v>2260475</v>
      </c>
      <c r="I2422" s="161">
        <f>Dane_baza!AS2411</f>
        <v>99887</v>
      </c>
      <c r="J2422" s="161">
        <f>Dane_baza!BX2411</f>
        <v>210777</v>
      </c>
      <c r="K2422" s="161">
        <f>Dane_baza!AT2411</f>
        <v>5447413</v>
      </c>
      <c r="L2422" s="161">
        <f>Dane_baza!AU2411</f>
        <v>150481</v>
      </c>
      <c r="M2422" s="161">
        <f>Dane_baza!AV2411</f>
        <v>706314</v>
      </c>
      <c r="N2422" s="161">
        <f>Dane_baza!AY2411</f>
        <v>6210481</v>
      </c>
      <c r="O2422" s="161">
        <f>Dane_baza!AZ2411</f>
        <v>113537</v>
      </c>
      <c r="P2422" s="161">
        <f>Dane_baza!AW2411</f>
        <v>0</v>
      </c>
      <c r="Q2422" s="161">
        <f>Dane_baza!AX2411</f>
        <v>0</v>
      </c>
      <c r="R2422" s="212">
        <f t="shared" si="121"/>
        <v>15199365</v>
      </c>
      <c r="S2422" s="212">
        <f>Dane_baza!BU2411</f>
        <v>8240229.2199999997</v>
      </c>
      <c r="T2422" s="212">
        <f>Dane_baza!BV2411</f>
        <v>121355.02</v>
      </c>
      <c r="U2422" s="212">
        <f>Dane_baza!BW2411</f>
        <v>7837780.75</v>
      </c>
      <c r="V2422" s="212">
        <f t="shared" si="119"/>
        <v>16199364.989999998</v>
      </c>
      <c r="W2422" s="161">
        <f t="shared" si="120"/>
        <v>999999.98999999836</v>
      </c>
      <c r="AA2422" s="36"/>
    </row>
    <row r="2423" spans="1:27" ht="14.45" x14ac:dyDescent="0.3">
      <c r="A2423" s="197" t="s">
        <v>1170</v>
      </c>
      <c r="B2423" s="197" t="s">
        <v>147</v>
      </c>
      <c r="C2423" s="197" t="s">
        <v>32</v>
      </c>
      <c r="D2423" s="197" t="s">
        <v>40</v>
      </c>
      <c r="E2423" s="197" t="s">
        <v>31</v>
      </c>
      <c r="F2423" s="195" t="s">
        <v>5304</v>
      </c>
      <c r="G2423" s="195" t="s">
        <v>2253</v>
      </c>
      <c r="H2423" s="161">
        <f>Dane_baza!AR2412</f>
        <v>14169899</v>
      </c>
      <c r="I2423" s="161">
        <f>Dane_baza!AS2412</f>
        <v>777984</v>
      </c>
      <c r="J2423" s="161">
        <f>Dane_baza!BX2412</f>
        <v>691223</v>
      </c>
      <c r="K2423" s="161">
        <f>Dane_baza!AT2412</f>
        <v>7092333</v>
      </c>
      <c r="L2423" s="161">
        <f>Dane_baza!AU2412</f>
        <v>201326</v>
      </c>
      <c r="M2423" s="161">
        <f>Dane_baza!AV2412</f>
        <v>976121</v>
      </c>
      <c r="N2423" s="161">
        <f>Dane_baza!AY2412</f>
        <v>13385861</v>
      </c>
      <c r="O2423" s="161">
        <f>Dane_baza!AZ2412</f>
        <v>478478</v>
      </c>
      <c r="P2423" s="161">
        <f>Dane_baza!AW2412</f>
        <v>0</v>
      </c>
      <c r="Q2423" s="161">
        <f>Dane_baza!AX2412</f>
        <v>0</v>
      </c>
      <c r="R2423" s="212">
        <f t="shared" si="121"/>
        <v>37773225</v>
      </c>
      <c r="S2423" s="212">
        <f>Dane_baza!BU2412</f>
        <v>37917030.039999999</v>
      </c>
      <c r="T2423" s="212">
        <f>Dane_baza!BV2412</f>
        <v>807586.82</v>
      </c>
      <c r="U2423" s="212">
        <f>Dane_baza!BW2412</f>
        <v>2048608.1421999931</v>
      </c>
      <c r="V2423" s="212">
        <f t="shared" si="119"/>
        <v>40773225.002199993</v>
      </c>
      <c r="W2423" s="161">
        <f t="shared" si="120"/>
        <v>3000000.0021999925</v>
      </c>
      <c r="AA2423" s="36"/>
    </row>
    <row r="2424" spans="1:27" ht="14.45" x14ac:dyDescent="0.3">
      <c r="A2424" s="197" t="s">
        <v>1170</v>
      </c>
      <c r="B2424" s="197" t="s">
        <v>147</v>
      </c>
      <c r="C2424" s="197" t="s">
        <v>37</v>
      </c>
      <c r="D2424" s="197" t="s">
        <v>36</v>
      </c>
      <c r="E2424" s="197" t="s">
        <v>31</v>
      </c>
      <c r="F2424" s="195" t="s">
        <v>5305</v>
      </c>
      <c r="G2424" s="195" t="s">
        <v>2254</v>
      </c>
      <c r="H2424" s="161">
        <f>Dane_baza!AR2413</f>
        <v>1874183</v>
      </c>
      <c r="I2424" s="161">
        <f>Dane_baza!AS2413</f>
        <v>44405</v>
      </c>
      <c r="J2424" s="161">
        <f>Dane_baza!BX2413</f>
        <v>178040</v>
      </c>
      <c r="K2424" s="161">
        <f>Dane_baza!AT2413</f>
        <v>3885572</v>
      </c>
      <c r="L2424" s="161">
        <f>Dane_baza!AU2413</f>
        <v>7619</v>
      </c>
      <c r="M2424" s="161">
        <f>Dane_baza!AV2413</f>
        <v>282467</v>
      </c>
      <c r="N2424" s="161">
        <f>Dane_baza!AY2413</f>
        <v>4179528</v>
      </c>
      <c r="O2424" s="161">
        <f>Dane_baza!AZ2413</f>
        <v>94074</v>
      </c>
      <c r="P2424" s="161">
        <f>Dane_baza!AW2413</f>
        <v>0</v>
      </c>
      <c r="Q2424" s="161">
        <f>Dane_baza!AX2413</f>
        <v>0</v>
      </c>
      <c r="R2424" s="212">
        <f t="shared" si="121"/>
        <v>10545888</v>
      </c>
      <c r="S2424" s="212">
        <f>Dane_baza!BU2413</f>
        <v>6983140.0700000003</v>
      </c>
      <c r="T2424" s="212">
        <f>Dane_baza!BV2413</f>
        <v>50962.91</v>
      </c>
      <c r="U2424" s="212">
        <f>Dane_baza!BW2413</f>
        <v>4777291.58</v>
      </c>
      <c r="V2424" s="212">
        <f t="shared" si="119"/>
        <v>11811394.560000001</v>
      </c>
      <c r="W2424" s="161">
        <f t="shared" si="120"/>
        <v>1265506.5600000005</v>
      </c>
      <c r="AA2424" s="36"/>
    </row>
    <row r="2425" spans="1:27" ht="14.45" x14ac:dyDescent="0.3">
      <c r="A2425" s="197" t="s">
        <v>1170</v>
      </c>
      <c r="B2425" s="197" t="s">
        <v>147</v>
      </c>
      <c r="C2425" s="197" t="s">
        <v>39</v>
      </c>
      <c r="D2425" s="197" t="s">
        <v>40</v>
      </c>
      <c r="E2425" s="197" t="s">
        <v>31</v>
      </c>
      <c r="F2425" s="195" t="s">
        <v>5306</v>
      </c>
      <c r="G2425" s="195" t="s">
        <v>2255</v>
      </c>
      <c r="H2425" s="161">
        <f>Dane_baza!AR2414</f>
        <v>9889909</v>
      </c>
      <c r="I2425" s="161">
        <f>Dane_baza!AS2414</f>
        <v>660754</v>
      </c>
      <c r="J2425" s="161">
        <f>Dane_baza!BX2414</f>
        <v>430510</v>
      </c>
      <c r="K2425" s="161">
        <f>Dane_baza!AT2414</f>
        <v>3033567</v>
      </c>
      <c r="L2425" s="161">
        <f>Dane_baza!AU2414</f>
        <v>59478</v>
      </c>
      <c r="M2425" s="161">
        <f>Dane_baza!AV2414</f>
        <v>866062</v>
      </c>
      <c r="N2425" s="161">
        <f>Dane_baza!AY2414</f>
        <v>11954707</v>
      </c>
      <c r="O2425" s="161">
        <f>Dane_baza!AZ2414</f>
        <v>248160</v>
      </c>
      <c r="P2425" s="161">
        <f>Dane_baza!AW2414</f>
        <v>0</v>
      </c>
      <c r="Q2425" s="161">
        <f>Dane_baza!AX2414</f>
        <v>0</v>
      </c>
      <c r="R2425" s="212">
        <f t="shared" si="121"/>
        <v>27143147</v>
      </c>
      <c r="S2425" s="212">
        <f>Dane_baza!BU2414</f>
        <v>21375659.510000002</v>
      </c>
      <c r="T2425" s="212">
        <f>Dane_baza!BV2414</f>
        <v>882554.3</v>
      </c>
      <c r="U2425" s="212">
        <f>Dane_baza!BW2414</f>
        <v>6884933.0100000016</v>
      </c>
      <c r="V2425" s="212">
        <f t="shared" si="119"/>
        <v>29143146.820000004</v>
      </c>
      <c r="W2425" s="161">
        <f t="shared" si="120"/>
        <v>1999999.820000004</v>
      </c>
      <c r="AA2425" s="36"/>
    </row>
    <row r="2426" spans="1:27" ht="14.45" x14ac:dyDescent="0.3">
      <c r="A2426" s="197" t="s">
        <v>1170</v>
      </c>
      <c r="B2426" s="197" t="s">
        <v>147</v>
      </c>
      <c r="C2426" s="197" t="s">
        <v>42</v>
      </c>
      <c r="D2426" s="197" t="s">
        <v>40</v>
      </c>
      <c r="E2426" s="197" t="s">
        <v>31</v>
      </c>
      <c r="F2426" s="195" t="s">
        <v>5307</v>
      </c>
      <c r="G2426" s="195" t="s">
        <v>2256</v>
      </c>
      <c r="H2426" s="161">
        <f>Dane_baza!AR2415</f>
        <v>4970575</v>
      </c>
      <c r="I2426" s="161">
        <f>Dane_baza!AS2415</f>
        <v>481043</v>
      </c>
      <c r="J2426" s="161">
        <f>Dane_baza!BX2415</f>
        <v>355114</v>
      </c>
      <c r="K2426" s="161">
        <f>Dane_baza!AT2415</f>
        <v>5559333</v>
      </c>
      <c r="L2426" s="161">
        <f>Dane_baza!AU2415</f>
        <v>76472</v>
      </c>
      <c r="M2426" s="161">
        <f>Dane_baza!AV2415</f>
        <v>765019</v>
      </c>
      <c r="N2426" s="161">
        <f>Dane_baza!AY2415</f>
        <v>7518901</v>
      </c>
      <c r="O2426" s="161">
        <f>Dane_baza!AZ2415</f>
        <v>184903</v>
      </c>
      <c r="P2426" s="161">
        <f>Dane_baza!AW2415</f>
        <v>0</v>
      </c>
      <c r="Q2426" s="161">
        <f>Dane_baza!AX2415</f>
        <v>0</v>
      </c>
      <c r="R2426" s="212">
        <f t="shared" si="121"/>
        <v>19911360</v>
      </c>
      <c r="S2426" s="212">
        <f>Dane_baza!BU2415</f>
        <v>15337924.32</v>
      </c>
      <c r="T2426" s="212">
        <f>Dane_baza!BV2415</f>
        <v>675088.59</v>
      </c>
      <c r="U2426" s="212">
        <f>Dane_baza!BW2415</f>
        <v>5889483.0864124298</v>
      </c>
      <c r="V2426" s="212">
        <f t="shared" si="119"/>
        <v>21902495.99641243</v>
      </c>
      <c r="W2426" s="161">
        <f t="shared" si="120"/>
        <v>1991135.99641243</v>
      </c>
      <c r="AA2426" s="36"/>
    </row>
    <row r="2427" spans="1:27" ht="14.45" x14ac:dyDescent="0.3">
      <c r="A2427" s="197" t="s">
        <v>32</v>
      </c>
      <c r="B2427" s="197" t="s">
        <v>2258</v>
      </c>
      <c r="C2427" s="198" t="s">
        <v>33</v>
      </c>
      <c r="D2427" s="198" t="s">
        <v>5328</v>
      </c>
      <c r="E2427" s="197" t="s">
        <v>5320</v>
      </c>
      <c r="F2427" s="199" t="s">
        <v>5329</v>
      </c>
      <c r="G2427" s="195" t="s">
        <v>2259</v>
      </c>
      <c r="H2427" s="161">
        <f>Dane_baza!AR2416</f>
        <v>147974983</v>
      </c>
      <c r="I2427" s="161">
        <f>Dane_baza!AS2416</f>
        <v>13217301</v>
      </c>
      <c r="J2427" s="161">
        <f>Dane_baza!BX2416</f>
        <v>5236232</v>
      </c>
      <c r="K2427" s="161">
        <f>Dane_baza!AT2416</f>
        <v>7945159</v>
      </c>
      <c r="L2427" s="161">
        <f>Dane_baza!AU2416</f>
        <v>18001825</v>
      </c>
      <c r="M2427" s="161">
        <f>Dane_baza!AV2416</f>
        <v>4038096</v>
      </c>
      <c r="N2427" s="161">
        <f>Dane_baza!AY2416</f>
        <v>210169611</v>
      </c>
      <c r="O2427" s="161">
        <f>Dane_baza!AZ2416</f>
        <v>2984406</v>
      </c>
      <c r="P2427" s="161">
        <f>Dane_baza!AW2416</f>
        <v>0</v>
      </c>
      <c r="Q2427" s="161">
        <f>Dane_baza!AX2416</f>
        <v>0</v>
      </c>
      <c r="R2427" s="212">
        <f t="shared" si="121"/>
        <v>409567613</v>
      </c>
      <c r="S2427" s="212">
        <f>Dane_baza!BU2416</f>
        <v>327980622.25</v>
      </c>
      <c r="T2427" s="212">
        <f>Dane_baza!BV2416</f>
        <v>18777495.329999998</v>
      </c>
      <c r="U2427" s="212">
        <f>Dane_baza!BW2416</f>
        <v>77809495.415477425</v>
      </c>
      <c r="V2427" s="212">
        <f t="shared" si="119"/>
        <v>424567612.99547744</v>
      </c>
      <c r="W2427" s="161">
        <f t="shared" si="120"/>
        <v>14999999.995477438</v>
      </c>
      <c r="AA2427" s="36"/>
    </row>
    <row r="2428" spans="1:27" ht="14.45" x14ac:dyDescent="0.3">
      <c r="A2428" s="197" t="s">
        <v>32</v>
      </c>
      <c r="B2428" s="197" t="s">
        <v>2260</v>
      </c>
      <c r="C2428" s="198" t="s">
        <v>33</v>
      </c>
      <c r="D2428" s="198" t="s">
        <v>5328</v>
      </c>
      <c r="E2428" s="197" t="s">
        <v>5320</v>
      </c>
      <c r="F2428" s="199" t="s">
        <v>5330</v>
      </c>
      <c r="G2428" s="195" t="s">
        <v>2261</v>
      </c>
      <c r="H2428" s="161">
        <f>Dane_baza!AR2417</f>
        <v>207614213</v>
      </c>
      <c r="I2428" s="161">
        <f>Dane_baza!AS2417</f>
        <v>18741864</v>
      </c>
      <c r="J2428" s="161">
        <f>Dane_baza!BX2417</f>
        <v>5379771</v>
      </c>
      <c r="K2428" s="161">
        <f>Dane_baza!AT2417</f>
        <v>0</v>
      </c>
      <c r="L2428" s="161">
        <f>Dane_baza!AU2417</f>
        <v>14019463</v>
      </c>
      <c r="M2428" s="161">
        <f>Dane_baza!AV2417</f>
        <v>4961773</v>
      </c>
      <c r="N2428" s="161">
        <f>Dane_baza!AY2417</f>
        <v>251325413</v>
      </c>
      <c r="O2428" s="161">
        <f>Dane_baza!AZ2417</f>
        <v>4163571</v>
      </c>
      <c r="P2428" s="161">
        <f>Dane_baza!AW2417</f>
        <v>0</v>
      </c>
      <c r="Q2428" s="161">
        <f>Dane_baza!AX2417</f>
        <v>0</v>
      </c>
      <c r="R2428" s="212">
        <f t="shared" si="121"/>
        <v>506206068</v>
      </c>
      <c r="S2428" s="212">
        <f>Dane_baza!BU2417</f>
        <v>446679306.85000002</v>
      </c>
      <c r="T2428" s="212">
        <f>Dane_baza!BV2417</f>
        <v>14804124.630000001</v>
      </c>
      <c r="U2428" s="212">
        <f>Dane_baza!BW2417</f>
        <v>59722636.523535326</v>
      </c>
      <c r="V2428" s="212">
        <f t="shared" si="119"/>
        <v>521206068.00353533</v>
      </c>
      <c r="W2428" s="161">
        <f t="shared" si="120"/>
        <v>15000000.00353533</v>
      </c>
      <c r="AA2428" s="36"/>
    </row>
    <row r="2429" spans="1:27" ht="14.45" x14ac:dyDescent="0.3">
      <c r="A2429" s="197" t="s">
        <v>32</v>
      </c>
      <c r="B2429" s="197" t="s">
        <v>2262</v>
      </c>
      <c r="C2429" s="198" t="s">
        <v>33</v>
      </c>
      <c r="D2429" s="198" t="s">
        <v>5328</v>
      </c>
      <c r="E2429" s="197" t="s">
        <v>5320</v>
      </c>
      <c r="F2429" s="199" t="s">
        <v>5331</v>
      </c>
      <c r="G2429" s="195" t="s">
        <v>2263</v>
      </c>
      <c r="H2429" s="161">
        <f>Dane_baza!AR2418</f>
        <v>2389006804</v>
      </c>
      <c r="I2429" s="161">
        <f>Dane_baza!AS2418</f>
        <v>277129811</v>
      </c>
      <c r="J2429" s="161">
        <f>Dane_baza!BX2418</f>
        <v>80143960</v>
      </c>
      <c r="K2429" s="161">
        <f>Dane_baza!AT2418</f>
        <v>0</v>
      </c>
      <c r="L2429" s="161">
        <f>Dane_baza!AU2418</f>
        <v>63568555</v>
      </c>
      <c r="M2429" s="161">
        <f>Dane_baza!AV2418</f>
        <v>30727479</v>
      </c>
      <c r="N2429" s="161">
        <f>Dane_baza!AY2418</f>
        <v>1507065442</v>
      </c>
      <c r="O2429" s="161">
        <f>Dane_baza!AZ2418</f>
        <v>33980062</v>
      </c>
      <c r="P2429" s="161">
        <f>Dane_baza!AW2418</f>
        <v>0</v>
      </c>
      <c r="Q2429" s="161">
        <f>Dane_baza!AX2418</f>
        <v>-171158110</v>
      </c>
      <c r="R2429" s="212">
        <f t="shared" si="121"/>
        <v>4210464003</v>
      </c>
      <c r="S2429" s="212">
        <f>Dane_baza!BU2418</f>
        <v>4084545457.2800002</v>
      </c>
      <c r="T2429" s="212">
        <f>Dane_baza!BV2418</f>
        <v>426583245.99000001</v>
      </c>
      <c r="U2429" s="212">
        <f>Dane_baza!BW2418</f>
        <v>0</v>
      </c>
      <c r="V2429" s="212">
        <f t="shared" si="119"/>
        <v>4511128703.2700005</v>
      </c>
      <c r="W2429" s="161">
        <f t="shared" si="120"/>
        <v>300664700.27000046</v>
      </c>
      <c r="AA2429" s="36"/>
    </row>
    <row r="2430" spans="1:27" ht="14.45" x14ac:dyDescent="0.3">
      <c r="A2430" s="197" t="s">
        <v>32</v>
      </c>
      <c r="B2430" s="197" t="s">
        <v>2264</v>
      </c>
      <c r="C2430" s="198" t="s">
        <v>33</v>
      </c>
      <c r="D2430" s="198" t="s">
        <v>5328</v>
      </c>
      <c r="E2430" s="197" t="s">
        <v>5320</v>
      </c>
      <c r="F2430" s="199" t="s">
        <v>5332</v>
      </c>
      <c r="G2430" s="195" t="s">
        <v>2265</v>
      </c>
      <c r="H2430" s="161">
        <f>Dane_baza!AR2419</f>
        <v>165318955</v>
      </c>
      <c r="I2430" s="161">
        <f>Dane_baza!AS2419</f>
        <v>13281854</v>
      </c>
      <c r="J2430" s="161">
        <f>Dane_baza!BX2419</f>
        <v>6668523</v>
      </c>
      <c r="K2430" s="161">
        <f>Dane_baza!AT2419</f>
        <v>51560243</v>
      </c>
      <c r="L2430" s="161">
        <f>Dane_baza!AU2419</f>
        <v>25312450</v>
      </c>
      <c r="M2430" s="161">
        <f>Dane_baza!AV2419</f>
        <v>4999276</v>
      </c>
      <c r="N2430" s="161">
        <f>Dane_baza!AY2419</f>
        <v>216083556</v>
      </c>
      <c r="O2430" s="161">
        <f>Dane_baza!AZ2419</f>
        <v>3367189</v>
      </c>
      <c r="P2430" s="161">
        <f>Dane_baza!AW2419</f>
        <v>0</v>
      </c>
      <c r="Q2430" s="161">
        <f>Dane_baza!AX2419</f>
        <v>0</v>
      </c>
      <c r="R2430" s="212">
        <f t="shared" si="121"/>
        <v>486592046</v>
      </c>
      <c r="S2430" s="212">
        <f>Dane_baza!BU2419</f>
        <v>408393797.22000003</v>
      </c>
      <c r="T2430" s="212">
        <f>Dane_baza!BV2419</f>
        <v>6458106.6699999999</v>
      </c>
      <c r="U2430" s="212">
        <f>Dane_baza!BW2419</f>
        <v>86740142.110850975</v>
      </c>
      <c r="V2430" s="212">
        <f t="shared" si="119"/>
        <v>501592046.00085104</v>
      </c>
      <c r="W2430" s="161">
        <f t="shared" si="120"/>
        <v>15000000.000851035</v>
      </c>
      <c r="AA2430" s="36"/>
    </row>
    <row r="2431" spans="1:27" ht="14.45" x14ac:dyDescent="0.3">
      <c r="A2431" s="197" t="s">
        <v>39</v>
      </c>
      <c r="B2431" s="197" t="s">
        <v>2258</v>
      </c>
      <c r="C2431" s="198" t="s">
        <v>33</v>
      </c>
      <c r="D2431" s="198" t="s">
        <v>5328</v>
      </c>
      <c r="E2431" s="197" t="s">
        <v>5320</v>
      </c>
      <c r="F2431" s="199" t="s">
        <v>5333</v>
      </c>
      <c r="G2431" s="195" t="s">
        <v>2266</v>
      </c>
      <c r="H2431" s="161">
        <f>Dane_baza!AR2420</f>
        <v>738518202</v>
      </c>
      <c r="I2431" s="161">
        <f>Dane_baza!AS2420</f>
        <v>72272646</v>
      </c>
      <c r="J2431" s="161">
        <f>Dane_baza!BX2420</f>
        <v>28738220</v>
      </c>
      <c r="K2431" s="161">
        <f>Dane_baza!AT2420</f>
        <v>0</v>
      </c>
      <c r="L2431" s="161">
        <f>Dane_baza!AU2420</f>
        <v>30873979</v>
      </c>
      <c r="M2431" s="161">
        <f>Dane_baza!AV2420</f>
        <v>16271497</v>
      </c>
      <c r="N2431" s="161">
        <f>Dane_baza!AY2420</f>
        <v>857462714</v>
      </c>
      <c r="O2431" s="161">
        <f>Dane_baza!AZ2420</f>
        <v>14704689</v>
      </c>
      <c r="P2431" s="161">
        <f>Dane_baza!AW2420</f>
        <v>0</v>
      </c>
      <c r="Q2431" s="161">
        <f>Dane_baza!AX2420</f>
        <v>0</v>
      </c>
      <c r="R2431" s="212">
        <f t="shared" si="121"/>
        <v>1758841947</v>
      </c>
      <c r="S2431" s="212">
        <f>Dane_baza!BU2420</f>
        <v>1564022697.1400001</v>
      </c>
      <c r="T2431" s="212">
        <f>Dane_baza!BV2420</f>
        <v>74265555.430000007</v>
      </c>
      <c r="U2431" s="212">
        <f>Dane_baza!BW2420</f>
        <v>163477242.94</v>
      </c>
      <c r="V2431" s="212">
        <f t="shared" si="119"/>
        <v>1801765495.5100002</v>
      </c>
      <c r="W2431" s="161">
        <f t="shared" si="120"/>
        <v>42923548.510000229</v>
      </c>
      <c r="AA2431" s="36"/>
    </row>
    <row r="2432" spans="1:27" ht="14.45" x14ac:dyDescent="0.3">
      <c r="A2432" s="197" t="s">
        <v>39</v>
      </c>
      <c r="B2432" s="197" t="s">
        <v>2260</v>
      </c>
      <c r="C2432" s="198" t="s">
        <v>33</v>
      </c>
      <c r="D2432" s="198" t="s">
        <v>5328</v>
      </c>
      <c r="E2432" s="197" t="s">
        <v>5320</v>
      </c>
      <c r="F2432" s="199" t="s">
        <v>5334</v>
      </c>
      <c r="G2432" s="195" t="s">
        <v>2267</v>
      </c>
      <c r="H2432" s="161">
        <f>Dane_baza!AR2421</f>
        <v>138489166</v>
      </c>
      <c r="I2432" s="161">
        <f>Dane_baza!AS2421</f>
        <v>11069184</v>
      </c>
      <c r="J2432" s="161">
        <f>Dane_baza!BX2421</f>
        <v>7472459</v>
      </c>
      <c r="K2432" s="161">
        <f>Dane_baza!AT2421</f>
        <v>57154756</v>
      </c>
      <c r="L2432" s="161">
        <f>Dane_baza!AU2421</f>
        <v>19656669</v>
      </c>
      <c r="M2432" s="161">
        <f>Dane_baza!AV2421</f>
        <v>4877719</v>
      </c>
      <c r="N2432" s="161">
        <f>Dane_baza!AY2421</f>
        <v>288720417</v>
      </c>
      <c r="O2432" s="161">
        <f>Dane_baza!AZ2421</f>
        <v>4004619</v>
      </c>
      <c r="P2432" s="161">
        <f>Dane_baza!AW2421</f>
        <v>0</v>
      </c>
      <c r="Q2432" s="161">
        <f>Dane_baza!AX2421</f>
        <v>0</v>
      </c>
      <c r="R2432" s="212">
        <f t="shared" si="121"/>
        <v>531444989</v>
      </c>
      <c r="S2432" s="212">
        <f>Dane_baza!BU2421</f>
        <v>334815720.60000002</v>
      </c>
      <c r="T2432" s="212">
        <f>Dane_baza!BV2421</f>
        <v>11607542.119999999</v>
      </c>
      <c r="U2432" s="212">
        <f>Dane_baza!BW2421</f>
        <v>248795124.96000001</v>
      </c>
      <c r="V2432" s="212">
        <f t="shared" si="119"/>
        <v>595218387.68000007</v>
      </c>
      <c r="W2432" s="161">
        <f t="shared" si="120"/>
        <v>63773398.680000067</v>
      </c>
      <c r="AA2432" s="36"/>
    </row>
    <row r="2433" spans="1:27" ht="14.45" x14ac:dyDescent="0.3">
      <c r="A2433" s="197" t="s">
        <v>39</v>
      </c>
      <c r="B2433" s="197" t="s">
        <v>2268</v>
      </c>
      <c r="C2433" s="198" t="s">
        <v>33</v>
      </c>
      <c r="D2433" s="198" t="s">
        <v>5328</v>
      </c>
      <c r="E2433" s="197" t="s">
        <v>5320</v>
      </c>
      <c r="F2433" s="199" t="s">
        <v>5335</v>
      </c>
      <c r="G2433" s="195" t="s">
        <v>2269</v>
      </c>
      <c r="H2433" s="161">
        <f>Dane_baza!AR2422</f>
        <v>447705717</v>
      </c>
      <c r="I2433" s="161">
        <f>Dane_baza!AS2422</f>
        <v>56922884</v>
      </c>
      <c r="J2433" s="161">
        <f>Dane_baza!BX2422</f>
        <v>21230003</v>
      </c>
      <c r="K2433" s="161">
        <f>Dane_baza!AT2422</f>
        <v>0</v>
      </c>
      <c r="L2433" s="161">
        <f>Dane_baza!AU2422</f>
        <v>24877620</v>
      </c>
      <c r="M2433" s="161">
        <f>Dane_baza!AV2422</f>
        <v>9708595</v>
      </c>
      <c r="N2433" s="161">
        <f>Dane_baza!AY2422</f>
        <v>525211309</v>
      </c>
      <c r="O2433" s="161">
        <f>Dane_baza!AZ2422</f>
        <v>9433319</v>
      </c>
      <c r="P2433" s="161">
        <f>Dane_baza!AW2422</f>
        <v>0</v>
      </c>
      <c r="Q2433" s="161">
        <f>Dane_baza!AX2422</f>
        <v>0</v>
      </c>
      <c r="R2433" s="212">
        <f t="shared" si="121"/>
        <v>1095089447</v>
      </c>
      <c r="S2433" s="212">
        <f>Dane_baza!BU2422</f>
        <v>897592320.74000001</v>
      </c>
      <c r="T2433" s="212">
        <f>Dane_baza!BV2422</f>
        <v>79132409.030000001</v>
      </c>
      <c r="U2433" s="212">
        <f>Dane_baza!BW2422</f>
        <v>139721936.12</v>
      </c>
      <c r="V2433" s="212">
        <f t="shared" si="119"/>
        <v>1116446665.8899999</v>
      </c>
      <c r="W2433" s="161">
        <f t="shared" si="120"/>
        <v>21357218.889999866</v>
      </c>
      <c r="AA2433" s="36"/>
    </row>
    <row r="2434" spans="1:27" ht="14.45" x14ac:dyDescent="0.3">
      <c r="A2434" s="197" t="s">
        <v>39</v>
      </c>
      <c r="B2434" s="197" t="s">
        <v>2262</v>
      </c>
      <c r="C2434" s="198" t="s">
        <v>33</v>
      </c>
      <c r="D2434" s="198" t="s">
        <v>5328</v>
      </c>
      <c r="E2434" s="197" t="s">
        <v>5320</v>
      </c>
      <c r="F2434" s="199" t="s">
        <v>5336</v>
      </c>
      <c r="G2434" s="195" t="s">
        <v>2270</v>
      </c>
      <c r="H2434" s="161">
        <f>Dane_baza!AR2423</f>
        <v>183873053</v>
      </c>
      <c r="I2434" s="161">
        <f>Dane_baza!AS2423</f>
        <v>30393231</v>
      </c>
      <c r="J2434" s="161">
        <f>Dane_baza!BX2423</f>
        <v>2577130</v>
      </c>
      <c r="K2434" s="161">
        <f>Dane_baza!AT2423</f>
        <v>12427131</v>
      </c>
      <c r="L2434" s="161">
        <f>Dane_baza!AU2423</f>
        <v>18636615</v>
      </c>
      <c r="M2434" s="161">
        <f>Dane_baza!AV2423</f>
        <v>5024846</v>
      </c>
      <c r="N2434" s="161">
        <f>Dane_baza!AY2423</f>
        <v>280823863</v>
      </c>
      <c r="O2434" s="161">
        <f>Dane_baza!AZ2423</f>
        <v>3678605</v>
      </c>
      <c r="P2434" s="161">
        <f>Dane_baza!AW2423</f>
        <v>0</v>
      </c>
      <c r="Q2434" s="161">
        <f>Dane_baza!AX2423</f>
        <v>0</v>
      </c>
      <c r="R2434" s="212">
        <f t="shared" si="121"/>
        <v>537434474</v>
      </c>
      <c r="S2434" s="212">
        <f>Dane_baza!BU2423</f>
        <v>421109806.14999998</v>
      </c>
      <c r="T2434" s="212">
        <f>Dane_baza!BV2423</f>
        <v>45602388.060000002</v>
      </c>
      <c r="U2434" s="212">
        <f>Dane_baza!BW2423</f>
        <v>135214416.66999999</v>
      </c>
      <c r="V2434" s="212">
        <f t="shared" si="119"/>
        <v>601926610.88</v>
      </c>
      <c r="W2434" s="161">
        <f t="shared" si="120"/>
        <v>64492136.879999995</v>
      </c>
      <c r="AA2434" s="36"/>
    </row>
    <row r="2435" spans="1:27" ht="14.45" x14ac:dyDescent="0.3">
      <c r="A2435" s="197" t="s">
        <v>44</v>
      </c>
      <c r="B2435" s="197" t="s">
        <v>2258</v>
      </c>
      <c r="C2435" s="198" t="s">
        <v>33</v>
      </c>
      <c r="D2435" s="198" t="s">
        <v>5328</v>
      </c>
      <c r="E2435" s="197" t="s">
        <v>5320</v>
      </c>
      <c r="F2435" s="199" t="s">
        <v>5337</v>
      </c>
      <c r="G2435" s="195" t="s">
        <v>2271</v>
      </c>
      <c r="H2435" s="161">
        <f>Dane_baza!AR2424</f>
        <v>105267878</v>
      </c>
      <c r="I2435" s="161">
        <f>Dane_baza!AS2424</f>
        <v>4648320</v>
      </c>
      <c r="J2435" s="161">
        <f>Dane_baza!BX2424</f>
        <v>3982865</v>
      </c>
      <c r="K2435" s="161">
        <f>Dane_baza!AT2424</f>
        <v>9284071</v>
      </c>
      <c r="L2435" s="161">
        <f>Dane_baza!AU2424</f>
        <v>9528804</v>
      </c>
      <c r="M2435" s="161">
        <f>Dane_baza!AV2424</f>
        <v>2714276</v>
      </c>
      <c r="N2435" s="161">
        <f>Dane_baza!AY2424</f>
        <v>196936760</v>
      </c>
      <c r="O2435" s="161">
        <f>Dane_baza!AZ2424</f>
        <v>3260140</v>
      </c>
      <c r="P2435" s="161">
        <f>Dane_baza!AW2424</f>
        <v>0</v>
      </c>
      <c r="Q2435" s="161">
        <f>Dane_baza!AX2424</f>
        <v>0</v>
      </c>
      <c r="R2435" s="212">
        <f t="shared" si="121"/>
        <v>335623114</v>
      </c>
      <c r="S2435" s="212">
        <f>Dane_baza!BU2424</f>
        <v>233761068.99000001</v>
      </c>
      <c r="T2435" s="212">
        <f>Dane_baza!BV2424</f>
        <v>7375007.8600000003</v>
      </c>
      <c r="U2435" s="212">
        <f>Dane_baza!BW2424</f>
        <v>106826804.03</v>
      </c>
      <c r="V2435" s="212">
        <f t="shared" si="119"/>
        <v>347962880.88</v>
      </c>
      <c r="W2435" s="161">
        <f t="shared" si="120"/>
        <v>12339766.879999995</v>
      </c>
      <c r="AA2435" s="36"/>
    </row>
    <row r="2436" spans="1:27" ht="14.45" x14ac:dyDescent="0.3">
      <c r="A2436" s="197" t="s">
        <v>44</v>
      </c>
      <c r="B2436" s="197" t="s">
        <v>2260</v>
      </c>
      <c r="C2436" s="198" t="s">
        <v>33</v>
      </c>
      <c r="D2436" s="198" t="s">
        <v>5328</v>
      </c>
      <c r="E2436" s="197" t="s">
        <v>5320</v>
      </c>
      <c r="F2436" s="199" t="s">
        <v>5338</v>
      </c>
      <c r="G2436" s="195" t="s">
        <v>2272</v>
      </c>
      <c r="H2436" s="161">
        <f>Dane_baza!AR2425</f>
        <v>98350761</v>
      </c>
      <c r="I2436" s="161">
        <f>Dane_baza!AS2425</f>
        <v>4469260</v>
      </c>
      <c r="J2436" s="161">
        <f>Dane_baza!BX2425</f>
        <v>5844981</v>
      </c>
      <c r="K2436" s="161">
        <f>Dane_baza!AT2425</f>
        <v>25337967</v>
      </c>
      <c r="L2436" s="161">
        <f>Dane_baza!AU2425</f>
        <v>10589146</v>
      </c>
      <c r="M2436" s="161">
        <f>Dane_baza!AV2425</f>
        <v>2851900</v>
      </c>
      <c r="N2436" s="161">
        <f>Dane_baza!AY2425</f>
        <v>197825329</v>
      </c>
      <c r="O2436" s="161">
        <f>Dane_baza!AZ2425</f>
        <v>3081724</v>
      </c>
      <c r="P2436" s="161">
        <f>Dane_baza!AW2425</f>
        <v>0</v>
      </c>
      <c r="Q2436" s="161">
        <f>Dane_baza!AX2425</f>
        <v>0</v>
      </c>
      <c r="R2436" s="212">
        <f t="shared" si="121"/>
        <v>348351068</v>
      </c>
      <c r="S2436" s="212">
        <f>Dane_baza!BU2425</f>
        <v>229124515.47999999</v>
      </c>
      <c r="T2436" s="212">
        <f>Dane_baza!BV2425</f>
        <v>4758643.93</v>
      </c>
      <c r="U2436" s="212">
        <f>Dane_baza!BW2425</f>
        <v>125564866.04000001</v>
      </c>
      <c r="V2436" s="212">
        <f t="shared" si="119"/>
        <v>359448025.44999999</v>
      </c>
      <c r="W2436" s="161">
        <f t="shared" si="120"/>
        <v>11096957.449999988</v>
      </c>
      <c r="AA2436" s="36"/>
    </row>
    <row r="2437" spans="1:27" ht="14.45" x14ac:dyDescent="0.3">
      <c r="A2437" s="197" t="s">
        <v>44</v>
      </c>
      <c r="B2437" s="197" t="s">
        <v>2268</v>
      </c>
      <c r="C2437" s="198" t="s">
        <v>33</v>
      </c>
      <c r="D2437" s="198" t="s">
        <v>5328</v>
      </c>
      <c r="E2437" s="197" t="s">
        <v>5320</v>
      </c>
      <c r="F2437" s="199" t="s">
        <v>5339</v>
      </c>
      <c r="G2437" s="195" t="s">
        <v>2273</v>
      </c>
      <c r="H2437" s="161">
        <f>Dane_baza!AR2426</f>
        <v>803570986</v>
      </c>
      <c r="I2437" s="161">
        <f>Dane_baza!AS2426</f>
        <v>89777219</v>
      </c>
      <c r="J2437" s="161">
        <f>Dane_baza!BX2426</f>
        <v>31085089</v>
      </c>
      <c r="K2437" s="161">
        <f>Dane_baza!AT2426</f>
        <v>0</v>
      </c>
      <c r="L2437" s="161">
        <f>Dane_baza!AU2426</f>
        <v>17180346</v>
      </c>
      <c r="M2437" s="161">
        <f>Dane_baza!AV2426</f>
        <v>16411144</v>
      </c>
      <c r="N2437" s="161">
        <f>Dane_baza!AY2426</f>
        <v>938763533</v>
      </c>
      <c r="O2437" s="161">
        <f>Dane_baza!AZ2426</f>
        <v>17414985</v>
      </c>
      <c r="P2437" s="161">
        <f>Dane_baza!AW2426</f>
        <v>0</v>
      </c>
      <c r="Q2437" s="161">
        <f>Dane_baza!AX2426</f>
        <v>-3259266</v>
      </c>
      <c r="R2437" s="212">
        <f t="shared" si="121"/>
        <v>1910944036</v>
      </c>
      <c r="S2437" s="212">
        <f>Dane_baza!BU2426</f>
        <v>1576475923.6300001</v>
      </c>
      <c r="T2437" s="212">
        <f>Dane_baza!BV2426</f>
        <v>126765421.44</v>
      </c>
      <c r="U2437" s="212">
        <f>Dane_baza!BW2426</f>
        <v>280680357.12</v>
      </c>
      <c r="V2437" s="212">
        <f t="shared" si="119"/>
        <v>1983921702.1900001</v>
      </c>
      <c r="W2437" s="161">
        <f t="shared" si="120"/>
        <v>72977666.190000057</v>
      </c>
      <c r="AA2437" s="36"/>
    </row>
    <row r="2438" spans="1:27" ht="14.45" x14ac:dyDescent="0.3">
      <c r="A2438" s="197" t="s">
        <v>44</v>
      </c>
      <c r="B2438" s="197" t="s">
        <v>2262</v>
      </c>
      <c r="C2438" s="198" t="s">
        <v>33</v>
      </c>
      <c r="D2438" s="198" t="s">
        <v>5328</v>
      </c>
      <c r="E2438" s="197" t="s">
        <v>5320</v>
      </c>
      <c r="F2438" s="199" t="s">
        <v>5340</v>
      </c>
      <c r="G2438" s="195" t="s">
        <v>2274</v>
      </c>
      <c r="H2438" s="161">
        <f>Dane_baza!AR2427</f>
        <v>106368046</v>
      </c>
      <c r="I2438" s="161">
        <f>Dane_baza!AS2427</f>
        <v>8569513</v>
      </c>
      <c r="J2438" s="161">
        <f>Dane_baza!BX2427</f>
        <v>3868054</v>
      </c>
      <c r="K2438" s="161">
        <f>Dane_baza!AT2427</f>
        <v>23594029</v>
      </c>
      <c r="L2438" s="161">
        <f>Dane_baza!AU2427</f>
        <v>7521129</v>
      </c>
      <c r="M2438" s="161">
        <f>Dane_baza!AV2427</f>
        <v>4470412</v>
      </c>
      <c r="N2438" s="161">
        <f>Dane_baza!AY2427</f>
        <v>242207122</v>
      </c>
      <c r="O2438" s="161">
        <f>Dane_baza!AZ2427</f>
        <v>2904930</v>
      </c>
      <c r="P2438" s="161">
        <f>Dane_baza!AW2427</f>
        <v>0</v>
      </c>
      <c r="Q2438" s="161">
        <f>Dane_baza!AX2427</f>
        <v>0</v>
      </c>
      <c r="R2438" s="212">
        <f t="shared" si="121"/>
        <v>399503235</v>
      </c>
      <c r="S2438" s="212">
        <f>Dane_baza!BU2427</f>
        <v>233589968.62</v>
      </c>
      <c r="T2438" s="212">
        <f>Dane_baza!BV2427</f>
        <v>9105008.8100000005</v>
      </c>
      <c r="U2438" s="212">
        <f>Dane_baza!BW2427</f>
        <v>204748645.77000001</v>
      </c>
      <c r="V2438" s="212">
        <f t="shared" si="119"/>
        <v>447443623.20000005</v>
      </c>
      <c r="W2438" s="161">
        <f t="shared" si="120"/>
        <v>47940388.200000048</v>
      </c>
      <c r="AA2438" s="36"/>
    </row>
    <row r="2439" spans="1:27" ht="14.45" x14ac:dyDescent="0.3">
      <c r="A2439" s="197" t="s">
        <v>75</v>
      </c>
      <c r="B2439" s="197" t="s">
        <v>2258</v>
      </c>
      <c r="C2439" s="198" t="s">
        <v>33</v>
      </c>
      <c r="D2439" s="198" t="s">
        <v>5328</v>
      </c>
      <c r="E2439" s="197" t="s">
        <v>5320</v>
      </c>
      <c r="F2439" s="199" t="s">
        <v>5341</v>
      </c>
      <c r="G2439" s="195" t="s">
        <v>2275</v>
      </c>
      <c r="H2439" s="161">
        <f>Dane_baza!AR2428</f>
        <v>237593434</v>
      </c>
      <c r="I2439" s="161">
        <f>Dane_baza!AS2428</f>
        <v>19645677</v>
      </c>
      <c r="J2439" s="161">
        <f>Dane_baza!BX2428</f>
        <v>7708838</v>
      </c>
      <c r="K2439" s="161">
        <f>Dane_baza!AT2428</f>
        <v>3596052</v>
      </c>
      <c r="L2439" s="161">
        <f>Dane_baza!AU2428</f>
        <v>21290111</v>
      </c>
      <c r="M2439" s="161">
        <f>Dane_baza!AV2428</f>
        <v>6022903</v>
      </c>
      <c r="N2439" s="161">
        <f>Dane_baza!AY2428</f>
        <v>348082801</v>
      </c>
      <c r="O2439" s="161">
        <f>Dane_baza!AZ2428</f>
        <v>5323273</v>
      </c>
      <c r="P2439" s="161">
        <f>Dane_baza!AW2428</f>
        <v>0</v>
      </c>
      <c r="Q2439" s="161">
        <f>Dane_baza!AX2428</f>
        <v>0</v>
      </c>
      <c r="R2439" s="212">
        <f t="shared" si="121"/>
        <v>649263089</v>
      </c>
      <c r="S2439" s="212">
        <f>Dane_baza!BU2428</f>
        <v>518029896.16000003</v>
      </c>
      <c r="T2439" s="212">
        <f>Dane_baza!BV2428</f>
        <v>22492450.989999998</v>
      </c>
      <c r="U2439" s="212">
        <f>Dane_baza!BW2428</f>
        <v>123740741.84361593</v>
      </c>
      <c r="V2439" s="212">
        <f t="shared" si="119"/>
        <v>664263088.99361587</v>
      </c>
      <c r="W2439" s="161">
        <f t="shared" si="120"/>
        <v>14999999.993615866</v>
      </c>
      <c r="AA2439" s="36"/>
    </row>
    <row r="2440" spans="1:27" ht="14.45" x14ac:dyDescent="0.3">
      <c r="A2440" s="197" t="s">
        <v>75</v>
      </c>
      <c r="B2440" s="197" t="s">
        <v>2260</v>
      </c>
      <c r="C2440" s="198" t="s">
        <v>33</v>
      </c>
      <c r="D2440" s="198" t="s">
        <v>5328</v>
      </c>
      <c r="E2440" s="197" t="s">
        <v>5320</v>
      </c>
      <c r="F2440" s="199" t="s">
        <v>5342</v>
      </c>
      <c r="G2440" s="195" t="s">
        <v>2276</v>
      </c>
      <c r="H2440" s="161">
        <f>Dane_baza!AR2429</f>
        <v>384729372</v>
      </c>
      <c r="I2440" s="161">
        <f>Dane_baza!AS2429</f>
        <v>37908544</v>
      </c>
      <c r="J2440" s="161">
        <f>Dane_baza!BX2429</f>
        <v>14975536</v>
      </c>
      <c r="K2440" s="161">
        <f>Dane_baza!AT2429</f>
        <v>0</v>
      </c>
      <c r="L2440" s="161">
        <f>Dane_baza!AU2429</f>
        <v>32136972</v>
      </c>
      <c r="M2440" s="161">
        <f>Dane_baza!AV2429</f>
        <v>7656695</v>
      </c>
      <c r="N2440" s="161">
        <f>Dane_baza!AY2429</f>
        <v>352393990</v>
      </c>
      <c r="O2440" s="161">
        <f>Dane_baza!AZ2429</f>
        <v>6856025</v>
      </c>
      <c r="P2440" s="161">
        <f>Dane_baza!AW2429</f>
        <v>0</v>
      </c>
      <c r="Q2440" s="161">
        <f>Dane_baza!AX2429</f>
        <v>-9814636</v>
      </c>
      <c r="R2440" s="212">
        <f t="shared" si="121"/>
        <v>826842498</v>
      </c>
      <c r="S2440" s="212">
        <f>Dane_baza!BU2429</f>
        <v>709252164.17999995</v>
      </c>
      <c r="T2440" s="212">
        <f>Dane_baza!BV2429</f>
        <v>47474479.710000001</v>
      </c>
      <c r="U2440" s="212">
        <f>Dane_baza!BW2429</f>
        <v>90115854.114339679</v>
      </c>
      <c r="V2440" s="212">
        <f t="shared" si="119"/>
        <v>846842498.00433969</v>
      </c>
      <c r="W2440" s="161">
        <f t="shared" si="120"/>
        <v>20000000.004339695</v>
      </c>
      <c r="AA2440" s="36"/>
    </row>
    <row r="2441" spans="1:27" ht="14.45" x14ac:dyDescent="0.3">
      <c r="A2441" s="197" t="s">
        <v>90</v>
      </c>
      <c r="B2441" s="197" t="s">
        <v>2258</v>
      </c>
      <c r="C2441" s="198" t="s">
        <v>33</v>
      </c>
      <c r="D2441" s="198" t="s">
        <v>5328</v>
      </c>
      <c r="E2441" s="197" t="s">
        <v>5320</v>
      </c>
      <c r="F2441" s="199" t="s">
        <v>5343</v>
      </c>
      <c r="G2441" s="195" t="s">
        <v>2277</v>
      </c>
      <c r="H2441" s="161">
        <f>Dane_baza!AR2430</f>
        <v>1759720769</v>
      </c>
      <c r="I2441" s="161">
        <f>Dane_baza!AS2430</f>
        <v>194199397</v>
      </c>
      <c r="J2441" s="161">
        <f>Dane_baza!BX2430</f>
        <v>44799261</v>
      </c>
      <c r="K2441" s="161">
        <f>Dane_baza!AT2430</f>
        <v>0</v>
      </c>
      <c r="L2441" s="161">
        <f>Dane_baza!AU2430</f>
        <v>47511530</v>
      </c>
      <c r="M2441" s="161">
        <f>Dane_baza!AV2430</f>
        <v>30829995</v>
      </c>
      <c r="N2441" s="161">
        <f>Dane_baza!AY2430</f>
        <v>1354280037</v>
      </c>
      <c r="O2441" s="161">
        <f>Dane_baza!AZ2430</f>
        <v>26763962</v>
      </c>
      <c r="P2441" s="161">
        <f>Dane_baza!AW2430</f>
        <v>0</v>
      </c>
      <c r="Q2441" s="161">
        <f>Dane_baza!AX2430</f>
        <v>-39437258</v>
      </c>
      <c r="R2441" s="212">
        <f t="shared" si="121"/>
        <v>3418667693</v>
      </c>
      <c r="S2441" s="212">
        <f>Dane_baza!BU2430</f>
        <v>3401933268.9000001</v>
      </c>
      <c r="T2441" s="212">
        <f>Dane_baza!BV2430</f>
        <v>206466483.65000001</v>
      </c>
      <c r="U2441" s="212">
        <f>Dane_baza!BW2430</f>
        <v>0</v>
      </c>
      <c r="V2441" s="212">
        <f t="shared" si="119"/>
        <v>3608399752.5500002</v>
      </c>
      <c r="W2441" s="161">
        <f t="shared" si="120"/>
        <v>189732059.55000019</v>
      </c>
      <c r="AA2441" s="36"/>
    </row>
    <row r="2442" spans="1:27" ht="14.45" x14ac:dyDescent="0.3">
      <c r="A2442" s="197" t="s">
        <v>90</v>
      </c>
      <c r="B2442" s="197" t="s">
        <v>2260</v>
      </c>
      <c r="C2442" s="198" t="s">
        <v>33</v>
      </c>
      <c r="D2442" s="198" t="s">
        <v>5328</v>
      </c>
      <c r="E2442" s="197" t="s">
        <v>5320</v>
      </c>
      <c r="F2442" s="199" t="s">
        <v>5344</v>
      </c>
      <c r="G2442" s="195" t="s">
        <v>2278</v>
      </c>
      <c r="H2442" s="161">
        <f>Dane_baza!AR2431</f>
        <v>154752840</v>
      </c>
      <c r="I2442" s="161">
        <f>Dane_baza!AS2431</f>
        <v>9771184</v>
      </c>
      <c r="J2442" s="161">
        <f>Dane_baza!BX2431</f>
        <v>3363603</v>
      </c>
      <c r="K2442" s="161">
        <f>Dane_baza!AT2431</f>
        <v>0</v>
      </c>
      <c r="L2442" s="161">
        <f>Dane_baza!AU2431</f>
        <v>14220984</v>
      </c>
      <c r="M2442" s="161">
        <f>Dane_baza!AV2431</f>
        <v>3646295</v>
      </c>
      <c r="N2442" s="161">
        <f>Dane_baza!AY2431</f>
        <v>234374643</v>
      </c>
      <c r="O2442" s="161">
        <f>Dane_baza!AZ2431</f>
        <v>3449909</v>
      </c>
      <c r="P2442" s="161">
        <f>Dane_baza!AW2431</f>
        <v>0</v>
      </c>
      <c r="Q2442" s="161">
        <f>Dane_baza!AX2431</f>
        <v>0</v>
      </c>
      <c r="R2442" s="212">
        <f t="shared" si="121"/>
        <v>423579458</v>
      </c>
      <c r="S2442" s="212">
        <f>Dane_baza!BU2431</f>
        <v>320439238.10000002</v>
      </c>
      <c r="T2442" s="212">
        <f>Dane_baza!BV2431</f>
        <v>11518676.109999999</v>
      </c>
      <c r="U2442" s="212">
        <f>Dane_baza!BW2431</f>
        <v>106621543.7860285</v>
      </c>
      <c r="V2442" s="212">
        <f t="shared" si="119"/>
        <v>438579457.99602854</v>
      </c>
      <c r="W2442" s="161">
        <f t="shared" si="120"/>
        <v>14999999.996028543</v>
      </c>
      <c r="AA2442" s="36"/>
    </row>
    <row r="2443" spans="1:27" ht="14.45" x14ac:dyDescent="0.3">
      <c r="A2443" s="197" t="s">
        <v>90</v>
      </c>
      <c r="B2443" s="197" t="s">
        <v>2268</v>
      </c>
      <c r="C2443" s="198" t="s">
        <v>33</v>
      </c>
      <c r="D2443" s="198" t="s">
        <v>5328</v>
      </c>
      <c r="E2443" s="197" t="s">
        <v>5320</v>
      </c>
      <c r="F2443" s="199" t="s">
        <v>5345</v>
      </c>
      <c r="G2443" s="195" t="s">
        <v>2279</v>
      </c>
      <c r="H2443" s="161">
        <f>Dane_baza!AR2432</f>
        <v>117049019</v>
      </c>
      <c r="I2443" s="161">
        <f>Dane_baza!AS2432</f>
        <v>11169551</v>
      </c>
      <c r="J2443" s="161">
        <f>Dane_baza!BX2432</f>
        <v>4824633</v>
      </c>
      <c r="K2443" s="161">
        <f>Dane_baza!AT2432</f>
        <v>0</v>
      </c>
      <c r="L2443" s="161">
        <f>Dane_baza!AU2432</f>
        <v>6702130</v>
      </c>
      <c r="M2443" s="161">
        <f>Dane_baza!AV2432</f>
        <v>3543788</v>
      </c>
      <c r="N2443" s="161">
        <f>Dane_baza!AY2432</f>
        <v>151377433</v>
      </c>
      <c r="O2443" s="161">
        <f>Dane_baza!AZ2432</f>
        <v>2492953</v>
      </c>
      <c r="P2443" s="161">
        <f>Dane_baza!AW2432</f>
        <v>0</v>
      </c>
      <c r="Q2443" s="161">
        <f>Dane_baza!AX2432</f>
        <v>-1445960</v>
      </c>
      <c r="R2443" s="212">
        <f t="shared" si="121"/>
        <v>295713547</v>
      </c>
      <c r="S2443" s="212">
        <f>Dane_baza!BU2432</f>
        <v>235737799.68000001</v>
      </c>
      <c r="T2443" s="212">
        <f>Dane_baza!BV2432</f>
        <v>13479528.720000001</v>
      </c>
      <c r="U2443" s="212">
        <f>Dane_baza!BW2432</f>
        <v>56496218.604999982</v>
      </c>
      <c r="V2443" s="212">
        <f t="shared" si="119"/>
        <v>305713547.005</v>
      </c>
      <c r="W2443" s="161">
        <f t="shared" si="120"/>
        <v>10000000.004999995</v>
      </c>
      <c r="AA2443" s="36"/>
    </row>
    <row r="2444" spans="1:27" ht="14.45" x14ac:dyDescent="0.3">
      <c r="A2444" s="197" t="s">
        <v>93</v>
      </c>
      <c r="B2444" s="197" t="s">
        <v>2258</v>
      </c>
      <c r="C2444" s="198" t="s">
        <v>33</v>
      </c>
      <c r="D2444" s="198" t="s">
        <v>5328</v>
      </c>
      <c r="E2444" s="197" t="s">
        <v>5320</v>
      </c>
      <c r="F2444" s="199" t="s">
        <v>5346</v>
      </c>
      <c r="G2444" s="195" t="s">
        <v>2280</v>
      </c>
      <c r="H2444" s="161">
        <f>Dane_baza!AR2433</f>
        <v>2953325014</v>
      </c>
      <c r="I2444" s="161">
        <f>Dane_baza!AS2433</f>
        <v>356476450</v>
      </c>
      <c r="J2444" s="161">
        <f>Dane_baza!BX2433</f>
        <v>108433459</v>
      </c>
      <c r="K2444" s="161">
        <f>Dane_baza!AT2433</f>
        <v>0</v>
      </c>
      <c r="L2444" s="161">
        <f>Dane_baza!AU2433</f>
        <v>76738884</v>
      </c>
      <c r="M2444" s="161">
        <f>Dane_baza!AV2433</f>
        <v>36125519</v>
      </c>
      <c r="N2444" s="161">
        <f>Dane_baza!AY2433</f>
        <v>1895043742</v>
      </c>
      <c r="O2444" s="161">
        <f>Dane_baza!AZ2433</f>
        <v>43497723</v>
      </c>
      <c r="P2444" s="161">
        <f>Dane_baza!AW2433</f>
        <v>0</v>
      </c>
      <c r="Q2444" s="161">
        <f>Dane_baza!AX2433</f>
        <v>-228510135</v>
      </c>
      <c r="R2444" s="212">
        <f t="shared" si="121"/>
        <v>5241130656</v>
      </c>
      <c r="S2444" s="212">
        <f>Dane_baza!BU2433</f>
        <v>4983456173.6499996</v>
      </c>
      <c r="T2444" s="212">
        <f>Dane_baza!BV2433</f>
        <v>510161559.60000002</v>
      </c>
      <c r="U2444" s="212">
        <f>Dane_baza!BW2433</f>
        <v>115180172.75</v>
      </c>
      <c r="V2444" s="212">
        <f t="shared" si="119"/>
        <v>5608797906</v>
      </c>
      <c r="W2444" s="161">
        <f t="shared" si="120"/>
        <v>367667250</v>
      </c>
      <c r="AA2444" s="36"/>
    </row>
    <row r="2445" spans="1:27" ht="14.45" x14ac:dyDescent="0.3">
      <c r="A2445" s="197" t="s">
        <v>93</v>
      </c>
      <c r="B2445" s="197" t="s">
        <v>2260</v>
      </c>
      <c r="C2445" s="198" t="s">
        <v>33</v>
      </c>
      <c r="D2445" s="198" t="s">
        <v>5328</v>
      </c>
      <c r="E2445" s="197" t="s">
        <v>5320</v>
      </c>
      <c r="F2445" s="199" t="s">
        <v>5347</v>
      </c>
      <c r="G2445" s="195" t="s">
        <v>2281</v>
      </c>
      <c r="H2445" s="161">
        <f>Dane_baza!AR2434</f>
        <v>170892950</v>
      </c>
      <c r="I2445" s="161">
        <f>Dane_baza!AS2434</f>
        <v>19115079</v>
      </c>
      <c r="J2445" s="161">
        <f>Dane_baza!BX2434</f>
        <v>8269308</v>
      </c>
      <c r="K2445" s="161">
        <f>Dane_baza!AT2434</f>
        <v>676936</v>
      </c>
      <c r="L2445" s="161">
        <f>Dane_baza!AU2434</f>
        <v>10877919</v>
      </c>
      <c r="M2445" s="161">
        <f>Dane_baza!AV2434</f>
        <v>4213230</v>
      </c>
      <c r="N2445" s="161">
        <f>Dane_baza!AY2434</f>
        <v>312308826</v>
      </c>
      <c r="O2445" s="161">
        <f>Dane_baza!AZ2434</f>
        <v>5323273</v>
      </c>
      <c r="P2445" s="161">
        <f>Dane_baza!AW2434</f>
        <v>0</v>
      </c>
      <c r="Q2445" s="161">
        <f>Dane_baza!AX2434</f>
        <v>0</v>
      </c>
      <c r="R2445" s="212">
        <f t="shared" si="121"/>
        <v>531677521</v>
      </c>
      <c r="S2445" s="212">
        <f>Dane_baza!BU2434</f>
        <v>344803279.32999998</v>
      </c>
      <c r="T2445" s="212">
        <f>Dane_baza!BV2434</f>
        <v>18919666.739999998</v>
      </c>
      <c r="U2445" s="212">
        <f>Dane_baza!BW2434</f>
        <v>182954574.91687059</v>
      </c>
      <c r="V2445" s="212">
        <f t="shared" si="119"/>
        <v>546677520.98687053</v>
      </c>
      <c r="W2445" s="161">
        <f t="shared" si="120"/>
        <v>14999999.986870527</v>
      </c>
      <c r="AA2445" s="36"/>
    </row>
    <row r="2446" spans="1:27" ht="14.45" x14ac:dyDescent="0.3">
      <c r="A2446" s="197" t="s">
        <v>93</v>
      </c>
      <c r="B2446" s="197" t="s">
        <v>2268</v>
      </c>
      <c r="C2446" s="198" t="s">
        <v>33</v>
      </c>
      <c r="D2446" s="198" t="s">
        <v>5328</v>
      </c>
      <c r="E2446" s="197" t="s">
        <v>5320</v>
      </c>
      <c r="F2446" s="199" t="s">
        <v>5348</v>
      </c>
      <c r="G2446" s="195" t="s">
        <v>2282</v>
      </c>
      <c r="H2446" s="161">
        <f>Dane_baza!AR2435</f>
        <v>195536186</v>
      </c>
      <c r="I2446" s="161">
        <f>Dane_baza!AS2435</f>
        <v>27588183</v>
      </c>
      <c r="J2446" s="161">
        <f>Dane_baza!BX2435</f>
        <v>9787263</v>
      </c>
      <c r="K2446" s="161">
        <f>Dane_baza!AT2435</f>
        <v>4892337</v>
      </c>
      <c r="L2446" s="161">
        <f>Dane_baza!AU2435</f>
        <v>16900925</v>
      </c>
      <c r="M2446" s="161">
        <f>Dane_baza!AV2435</f>
        <v>5420952</v>
      </c>
      <c r="N2446" s="161">
        <f>Dane_baza!AY2435</f>
        <v>358574507</v>
      </c>
      <c r="O2446" s="161">
        <f>Dane_baza!AZ2435</f>
        <v>4974551</v>
      </c>
      <c r="P2446" s="161">
        <f>Dane_baza!AW2435</f>
        <v>0</v>
      </c>
      <c r="Q2446" s="161">
        <f>Dane_baza!AX2435</f>
        <v>0</v>
      </c>
      <c r="R2446" s="212">
        <f t="shared" si="121"/>
        <v>623674904</v>
      </c>
      <c r="S2446" s="212">
        <f>Dane_baza!BU2435</f>
        <v>430340345.32999998</v>
      </c>
      <c r="T2446" s="212">
        <f>Dane_baza!BV2435</f>
        <v>49843054.689999998</v>
      </c>
      <c r="U2446" s="212">
        <f>Dane_baza!BW2435</f>
        <v>196537654.97999999</v>
      </c>
      <c r="V2446" s="212">
        <f t="shared" si="119"/>
        <v>676721055</v>
      </c>
      <c r="W2446" s="161">
        <f t="shared" si="120"/>
        <v>53046151</v>
      </c>
      <c r="AA2446" s="36"/>
    </row>
    <row r="2447" spans="1:27" ht="14.45" x14ac:dyDescent="0.3">
      <c r="A2447" s="197" t="s">
        <v>97</v>
      </c>
      <c r="B2447" s="197" t="s">
        <v>2258</v>
      </c>
      <c r="C2447" s="198" t="s">
        <v>33</v>
      </c>
      <c r="D2447" s="198" t="s">
        <v>5328</v>
      </c>
      <c r="E2447" s="197" t="s">
        <v>5320</v>
      </c>
      <c r="F2447" s="199" t="s">
        <v>5349</v>
      </c>
      <c r="G2447" s="195" t="s">
        <v>2283</v>
      </c>
      <c r="H2447" s="161">
        <f>Dane_baza!AR2436</f>
        <v>104470450</v>
      </c>
      <c r="I2447" s="161">
        <f>Dane_baza!AS2436</f>
        <v>13256986</v>
      </c>
      <c r="J2447" s="161">
        <f>Dane_baza!BX2436</f>
        <v>3453927</v>
      </c>
      <c r="K2447" s="161">
        <f>Dane_baza!AT2436</f>
        <v>1940641</v>
      </c>
      <c r="L2447" s="161">
        <f>Dane_baza!AU2436</f>
        <v>9212626</v>
      </c>
      <c r="M2447" s="161">
        <f>Dane_baza!AV2436</f>
        <v>2404033</v>
      </c>
      <c r="N2447" s="161">
        <f>Dane_baza!AY2436</f>
        <v>188402651</v>
      </c>
      <c r="O2447" s="161">
        <f>Dane_baza!AZ2436</f>
        <v>3138493</v>
      </c>
      <c r="P2447" s="161">
        <f>Dane_baza!AW2436</f>
        <v>0</v>
      </c>
      <c r="Q2447" s="161">
        <f>Dane_baza!AX2436</f>
        <v>0</v>
      </c>
      <c r="R2447" s="212">
        <f t="shared" si="121"/>
        <v>326279807</v>
      </c>
      <c r="S2447" s="212">
        <f>Dane_baza!BU2436</f>
        <v>217028242.97999999</v>
      </c>
      <c r="T2447" s="212">
        <f>Dane_baza!BV2436</f>
        <v>11542751.73</v>
      </c>
      <c r="U2447" s="212">
        <f>Dane_baza!BW2436</f>
        <v>133933773.39</v>
      </c>
      <c r="V2447" s="212">
        <f t="shared" si="119"/>
        <v>362504768.09999996</v>
      </c>
      <c r="W2447" s="161">
        <f t="shared" si="120"/>
        <v>36224961.099999964</v>
      </c>
      <c r="AA2447" s="36"/>
    </row>
    <row r="2448" spans="1:27" ht="14.45" x14ac:dyDescent="0.3">
      <c r="A2448" s="197" t="s">
        <v>97</v>
      </c>
      <c r="B2448" s="197" t="s">
        <v>2260</v>
      </c>
      <c r="C2448" s="198" t="s">
        <v>33</v>
      </c>
      <c r="D2448" s="198" t="s">
        <v>5328</v>
      </c>
      <c r="E2448" s="197" t="s">
        <v>5320</v>
      </c>
      <c r="F2448" s="199" t="s">
        <v>5350</v>
      </c>
      <c r="G2448" s="195" t="s">
        <v>2284</v>
      </c>
      <c r="H2448" s="161">
        <f>Dane_baza!AR2437</f>
        <v>299363568</v>
      </c>
      <c r="I2448" s="161">
        <f>Dane_baza!AS2437</f>
        <v>112376164</v>
      </c>
      <c r="J2448" s="161">
        <f>Dane_baza!BX2437</f>
        <v>44923789</v>
      </c>
      <c r="K2448" s="161">
        <f>Dane_baza!AT2437</f>
        <v>0</v>
      </c>
      <c r="L2448" s="161">
        <f>Dane_baza!AU2437</f>
        <v>20456517</v>
      </c>
      <c r="M2448" s="161">
        <f>Dane_baza!AV2437</f>
        <v>5831690</v>
      </c>
      <c r="N2448" s="161">
        <f>Dane_baza!AY2437</f>
        <v>370243378</v>
      </c>
      <c r="O2448" s="161">
        <f>Dane_baza!AZ2437</f>
        <v>5618469</v>
      </c>
      <c r="P2448" s="161">
        <f>Dane_baza!AW2437</f>
        <v>0</v>
      </c>
      <c r="Q2448" s="161">
        <f>Dane_baza!AX2437</f>
        <v>-47503153</v>
      </c>
      <c r="R2448" s="212">
        <f t="shared" si="121"/>
        <v>811310422</v>
      </c>
      <c r="S2448" s="212">
        <f>Dane_baza!BU2437</f>
        <v>583684722.80999994</v>
      </c>
      <c r="T2448" s="212">
        <f>Dane_baza!BV2437</f>
        <v>84582140.040000007</v>
      </c>
      <c r="U2448" s="212">
        <f>Dane_baza!BW2437</f>
        <v>172625560.34999999</v>
      </c>
      <c r="V2448" s="212">
        <f t="shared" ref="V2448:V2511" si="122">SUM(S2448:U2448)</f>
        <v>840892423.19999993</v>
      </c>
      <c r="W2448" s="161">
        <f t="shared" ref="W2448:W2511" si="123">V2448-R2448</f>
        <v>29582001.199999928</v>
      </c>
      <c r="AA2448" s="36"/>
    </row>
    <row r="2449" spans="1:27" ht="14.45" x14ac:dyDescent="0.3">
      <c r="A2449" s="197" t="s">
        <v>97</v>
      </c>
      <c r="B2449" s="197" t="s">
        <v>2268</v>
      </c>
      <c r="C2449" s="198" t="s">
        <v>33</v>
      </c>
      <c r="D2449" s="198" t="s">
        <v>5328</v>
      </c>
      <c r="E2449" s="197" t="s">
        <v>5320</v>
      </c>
      <c r="F2449" s="199" t="s">
        <v>5351</v>
      </c>
      <c r="G2449" s="195" t="s">
        <v>2285</v>
      </c>
      <c r="H2449" s="161">
        <f>Dane_baza!AR2438</f>
        <v>414979921</v>
      </c>
      <c r="I2449" s="161">
        <f>Dane_baza!AS2438</f>
        <v>27006092</v>
      </c>
      <c r="J2449" s="161">
        <f>Dane_baza!BX2438</f>
        <v>11689335</v>
      </c>
      <c r="K2449" s="161">
        <f>Dane_baza!AT2438</f>
        <v>27462768</v>
      </c>
      <c r="L2449" s="161">
        <f>Dane_baza!AU2438</f>
        <v>29337504</v>
      </c>
      <c r="M2449" s="161">
        <f>Dane_baza!AV2438</f>
        <v>9770105</v>
      </c>
      <c r="N2449" s="161">
        <f>Dane_baza!AY2438</f>
        <v>648088617</v>
      </c>
      <c r="O2449" s="161">
        <f>Dane_baza!AZ2438</f>
        <v>9199757</v>
      </c>
      <c r="P2449" s="161">
        <f>Dane_baza!AW2438</f>
        <v>0</v>
      </c>
      <c r="Q2449" s="161">
        <f>Dane_baza!AX2438</f>
        <v>0</v>
      </c>
      <c r="R2449" s="212">
        <f t="shared" ref="R2449:R2512" si="124">SUM(H2449:Q2449)</f>
        <v>1177534099</v>
      </c>
      <c r="S2449" s="212">
        <f>Dane_baza!BU2438</f>
        <v>849467344.54999995</v>
      </c>
      <c r="T2449" s="212">
        <f>Dane_baza!BV2438</f>
        <v>28587270.34</v>
      </c>
      <c r="U2449" s="212">
        <f>Dane_baza!BW2438</f>
        <v>398076435.25999999</v>
      </c>
      <c r="V2449" s="212">
        <f t="shared" si="122"/>
        <v>1276131050.1500001</v>
      </c>
      <c r="W2449" s="161">
        <f t="shared" si="123"/>
        <v>98596951.150000095</v>
      </c>
      <c r="AA2449" s="36"/>
    </row>
    <row r="2450" spans="1:27" ht="14.45" x14ac:dyDescent="0.3">
      <c r="A2450" s="197" t="s">
        <v>97</v>
      </c>
      <c r="B2450" s="197" t="s">
        <v>2262</v>
      </c>
      <c r="C2450" s="198" t="s">
        <v>33</v>
      </c>
      <c r="D2450" s="198" t="s">
        <v>5328</v>
      </c>
      <c r="E2450" s="197" t="s">
        <v>5320</v>
      </c>
      <c r="F2450" s="199" t="s">
        <v>5352</v>
      </c>
      <c r="G2450" s="195" t="s">
        <v>2286</v>
      </c>
      <c r="H2450" s="161">
        <f>Dane_baza!AR2439</f>
        <v>195317707</v>
      </c>
      <c r="I2450" s="161">
        <f>Dane_baza!AS2439</f>
        <v>11637875</v>
      </c>
      <c r="J2450" s="161">
        <f>Dane_baza!BX2439</f>
        <v>5911615</v>
      </c>
      <c r="K2450" s="161">
        <f>Dane_baza!AT2439</f>
        <v>0</v>
      </c>
      <c r="L2450" s="161">
        <f>Dane_baza!AU2439</f>
        <v>6948840</v>
      </c>
      <c r="M2450" s="161">
        <f>Dane_baza!AV2439</f>
        <v>3985977</v>
      </c>
      <c r="N2450" s="161">
        <f>Dane_baza!AY2439</f>
        <v>285720230</v>
      </c>
      <c r="O2450" s="161">
        <f>Dane_baza!AZ2439</f>
        <v>4940490</v>
      </c>
      <c r="P2450" s="161">
        <f>Dane_baza!AW2439</f>
        <v>0</v>
      </c>
      <c r="Q2450" s="161">
        <f>Dane_baza!AX2439</f>
        <v>-1489796</v>
      </c>
      <c r="R2450" s="212">
        <f t="shared" si="124"/>
        <v>512972938</v>
      </c>
      <c r="S2450" s="212">
        <f>Dane_baza!BU2439</f>
        <v>383151916.75999999</v>
      </c>
      <c r="T2450" s="212">
        <f>Dane_baza!BV2439</f>
        <v>14719283.439999999</v>
      </c>
      <c r="U2450" s="212">
        <f>Dane_baza!BW2439</f>
        <v>133380630.7</v>
      </c>
      <c r="V2450" s="212">
        <f t="shared" si="122"/>
        <v>531251830.89999998</v>
      </c>
      <c r="W2450" s="161">
        <f t="shared" si="123"/>
        <v>18278892.899999976</v>
      </c>
      <c r="AA2450" s="36"/>
    </row>
    <row r="2451" spans="1:27" ht="14.45" x14ac:dyDescent="0.3">
      <c r="A2451" s="197" t="s">
        <v>97</v>
      </c>
      <c r="B2451" s="197" t="s">
        <v>2264</v>
      </c>
      <c r="C2451" s="198" t="s">
        <v>33</v>
      </c>
      <c r="D2451" s="198" t="s">
        <v>5328</v>
      </c>
      <c r="E2451" s="197" t="s">
        <v>5320</v>
      </c>
      <c r="F2451" s="199" t="s">
        <v>5353</v>
      </c>
      <c r="G2451" s="195" t="s">
        <v>2287</v>
      </c>
      <c r="H2451" s="161">
        <f>Dane_baza!AR2440</f>
        <v>10055245300</v>
      </c>
      <c r="I2451" s="161">
        <f>Dane_baza!AS2440</f>
        <v>2145249874</v>
      </c>
      <c r="J2451" s="161">
        <f>Dane_baza!BX2440</f>
        <v>316495215</v>
      </c>
      <c r="K2451" s="161">
        <f>Dane_baza!AT2440</f>
        <v>0</v>
      </c>
      <c r="L2451" s="161">
        <f>Dane_baza!AU2440</f>
        <v>375411269</v>
      </c>
      <c r="M2451" s="161">
        <f>Dane_baza!AV2440</f>
        <v>48430434</v>
      </c>
      <c r="N2451" s="161">
        <f>Dane_baza!AY2440</f>
        <v>4890004691</v>
      </c>
      <c r="O2451" s="161">
        <f>Dane_baza!AZ2440</f>
        <v>100358775</v>
      </c>
      <c r="P2451" s="161">
        <f>Dane_baza!AW2440</f>
        <v>0</v>
      </c>
      <c r="Q2451" s="161">
        <f>Dane_baza!AX2440</f>
        <v>-2174310680</v>
      </c>
      <c r="R2451" s="212">
        <f t="shared" si="124"/>
        <v>15756884878</v>
      </c>
      <c r="S2451" s="212">
        <f>Dane_baza!BU2440</f>
        <v>12662939557.32</v>
      </c>
      <c r="T2451" s="212">
        <f>Dane_baza!BV2440</f>
        <v>4343777316.0500002</v>
      </c>
      <c r="U2451" s="212">
        <f>Dane_baza!BW2440</f>
        <v>0</v>
      </c>
      <c r="V2451" s="212">
        <f t="shared" si="122"/>
        <v>17006716873.369999</v>
      </c>
      <c r="W2451" s="161">
        <f t="shared" si="123"/>
        <v>1249831995.3699989</v>
      </c>
      <c r="AA2451" s="36"/>
    </row>
    <row r="2452" spans="1:27" ht="14.45" x14ac:dyDescent="0.3">
      <c r="A2452" s="197" t="s">
        <v>134</v>
      </c>
      <c r="B2452" s="197" t="s">
        <v>2258</v>
      </c>
      <c r="C2452" s="198" t="s">
        <v>33</v>
      </c>
      <c r="D2452" s="198" t="s">
        <v>5328</v>
      </c>
      <c r="E2452" s="197" t="s">
        <v>5320</v>
      </c>
      <c r="F2452" s="199" t="s">
        <v>5354</v>
      </c>
      <c r="G2452" s="195" t="s">
        <v>2288</v>
      </c>
      <c r="H2452" s="161">
        <f>Dane_baza!AR2441</f>
        <v>347241449</v>
      </c>
      <c r="I2452" s="161">
        <f>Dane_baza!AS2441</f>
        <v>44007432</v>
      </c>
      <c r="J2452" s="161">
        <f>Dane_baza!BX2441</f>
        <v>12309422</v>
      </c>
      <c r="K2452" s="161">
        <f>Dane_baza!AT2441</f>
        <v>0</v>
      </c>
      <c r="L2452" s="161">
        <f>Dane_baza!AU2441</f>
        <v>30615856</v>
      </c>
      <c r="M2452" s="161">
        <f>Dane_baza!AV2441</f>
        <v>7072266</v>
      </c>
      <c r="N2452" s="161">
        <f>Dane_baza!AY2441</f>
        <v>393347710</v>
      </c>
      <c r="O2452" s="161">
        <f>Dane_baza!AZ2441</f>
        <v>6272119</v>
      </c>
      <c r="P2452" s="161">
        <f>Dane_baza!AW2441</f>
        <v>0</v>
      </c>
      <c r="Q2452" s="161">
        <f>Dane_baza!AX2441</f>
        <v>-10143304</v>
      </c>
      <c r="R2452" s="212">
        <f t="shared" si="124"/>
        <v>830722950</v>
      </c>
      <c r="S2452" s="212">
        <f>Dane_baza!BU2441</f>
        <v>668105288.88999999</v>
      </c>
      <c r="T2452" s="212">
        <f>Dane_baza!BV2441</f>
        <v>39941825.310000002</v>
      </c>
      <c r="U2452" s="212">
        <f>Dane_baza!BW2441</f>
        <v>142675835.80823484</v>
      </c>
      <c r="V2452" s="212">
        <f t="shared" si="122"/>
        <v>850722950.00823486</v>
      </c>
      <c r="W2452" s="161">
        <f t="shared" si="123"/>
        <v>20000000.008234859</v>
      </c>
      <c r="AA2452" s="36"/>
    </row>
    <row r="2453" spans="1:27" ht="14.45" x14ac:dyDescent="0.3">
      <c r="A2453" s="197" t="s">
        <v>147</v>
      </c>
      <c r="B2453" s="197" t="s">
        <v>2258</v>
      </c>
      <c r="C2453" s="198" t="s">
        <v>33</v>
      </c>
      <c r="D2453" s="198" t="s">
        <v>5328</v>
      </c>
      <c r="E2453" s="197" t="s">
        <v>5320</v>
      </c>
      <c r="F2453" s="199" t="s">
        <v>5355</v>
      </c>
      <c r="G2453" s="195" t="s">
        <v>2289</v>
      </c>
      <c r="H2453" s="161">
        <f>Dane_baza!AR2442</f>
        <v>79387436</v>
      </c>
      <c r="I2453" s="161">
        <f>Dane_baza!AS2442</f>
        <v>10101092</v>
      </c>
      <c r="J2453" s="161">
        <f>Dane_baza!BX2442</f>
        <v>2866649</v>
      </c>
      <c r="K2453" s="161">
        <f>Dane_baza!AT2442</f>
        <v>3137424</v>
      </c>
      <c r="L2453" s="161">
        <f>Dane_baza!AU2442</f>
        <v>7404974</v>
      </c>
      <c r="M2453" s="161">
        <f>Dane_baza!AV2442</f>
        <v>2477028</v>
      </c>
      <c r="N2453" s="161">
        <f>Dane_baza!AY2442</f>
        <v>182966738</v>
      </c>
      <c r="O2453" s="161">
        <f>Dane_baza!AZ2442</f>
        <v>2222085</v>
      </c>
      <c r="P2453" s="161">
        <f>Dane_baza!AW2442</f>
        <v>0</v>
      </c>
      <c r="Q2453" s="161">
        <f>Dane_baza!AX2442</f>
        <v>0</v>
      </c>
      <c r="R2453" s="212">
        <f t="shared" si="124"/>
        <v>290563426</v>
      </c>
      <c r="S2453" s="212">
        <f>Dane_baza!BU2442</f>
        <v>185492890.13</v>
      </c>
      <c r="T2453" s="212">
        <f>Dane_baza!BV2442</f>
        <v>12928470.17</v>
      </c>
      <c r="U2453" s="212">
        <f>Dane_baza!BW2442</f>
        <v>124188107.95</v>
      </c>
      <c r="V2453" s="212">
        <f t="shared" si="122"/>
        <v>322609468.25</v>
      </c>
      <c r="W2453" s="161">
        <f t="shared" si="123"/>
        <v>32046042.25</v>
      </c>
      <c r="AA2453" s="36"/>
    </row>
    <row r="2454" spans="1:27" ht="14.45" x14ac:dyDescent="0.3">
      <c r="A2454" s="197" t="s">
        <v>147</v>
      </c>
      <c r="B2454" s="197" t="s">
        <v>2260</v>
      </c>
      <c r="C2454" s="198" t="s">
        <v>33</v>
      </c>
      <c r="D2454" s="198" t="s">
        <v>5328</v>
      </c>
      <c r="E2454" s="197" t="s">
        <v>5320</v>
      </c>
      <c r="F2454" s="199" t="s">
        <v>5356</v>
      </c>
      <c r="G2454" s="195" t="s">
        <v>2290</v>
      </c>
      <c r="H2454" s="161">
        <f>Dane_baza!AR2443</f>
        <v>90708713</v>
      </c>
      <c r="I2454" s="161">
        <f>Dane_baza!AS2443</f>
        <v>4602061</v>
      </c>
      <c r="J2454" s="161">
        <f>Dane_baza!BX2443</f>
        <v>2653239</v>
      </c>
      <c r="K2454" s="161">
        <f>Dane_baza!AT2443</f>
        <v>36025270</v>
      </c>
      <c r="L2454" s="161">
        <f>Dane_baza!AU2443</f>
        <v>10410026</v>
      </c>
      <c r="M2454" s="161">
        <f>Dane_baza!AV2443</f>
        <v>2998250</v>
      </c>
      <c r="N2454" s="161">
        <f>Dane_baza!AY2443</f>
        <v>203938804</v>
      </c>
      <c r="O2454" s="161">
        <f>Dane_baza!AZ2443</f>
        <v>2653527</v>
      </c>
      <c r="P2454" s="161">
        <f>Dane_baza!AW2443</f>
        <v>0</v>
      </c>
      <c r="Q2454" s="161">
        <f>Dane_baza!AX2443</f>
        <v>0</v>
      </c>
      <c r="R2454" s="212">
        <f t="shared" si="124"/>
        <v>353989890</v>
      </c>
      <c r="S2454" s="212">
        <f>Dane_baza!BU2443</f>
        <v>215245192.53999999</v>
      </c>
      <c r="T2454" s="212">
        <f>Dane_baza!BV2443</f>
        <v>5452042.5700000003</v>
      </c>
      <c r="U2454" s="212">
        <f>Dane_baza!BW2443</f>
        <v>175771441.69</v>
      </c>
      <c r="V2454" s="212">
        <f t="shared" si="122"/>
        <v>396468676.79999995</v>
      </c>
      <c r="W2454" s="161">
        <f t="shared" si="123"/>
        <v>42478786.799999952</v>
      </c>
      <c r="AA2454" s="36"/>
    </row>
    <row r="2455" spans="1:27" ht="14.45" x14ac:dyDescent="0.3">
      <c r="A2455" s="197" t="s">
        <v>147</v>
      </c>
      <c r="B2455" s="197" t="s">
        <v>2268</v>
      </c>
      <c r="C2455" s="198" t="s">
        <v>33</v>
      </c>
      <c r="D2455" s="198" t="s">
        <v>5328</v>
      </c>
      <c r="E2455" s="197" t="s">
        <v>5320</v>
      </c>
      <c r="F2455" s="199" t="s">
        <v>5357</v>
      </c>
      <c r="G2455" s="195" t="s">
        <v>2291</v>
      </c>
      <c r="H2455" s="161">
        <f>Dane_baza!AR2444</f>
        <v>480194830</v>
      </c>
      <c r="I2455" s="161">
        <f>Dane_baza!AS2444</f>
        <v>62354485</v>
      </c>
      <c r="J2455" s="161">
        <f>Dane_baza!BX2444</f>
        <v>13949272</v>
      </c>
      <c r="K2455" s="161">
        <f>Dane_baza!AT2444</f>
        <v>0</v>
      </c>
      <c r="L2455" s="161">
        <f>Dane_baza!AU2444</f>
        <v>24427891</v>
      </c>
      <c r="M2455" s="161">
        <f>Dane_baza!AV2444</f>
        <v>10079194</v>
      </c>
      <c r="N2455" s="161">
        <f>Dane_baza!AY2444</f>
        <v>686652237</v>
      </c>
      <c r="O2455" s="161">
        <f>Dane_baza!AZ2444</f>
        <v>12704813</v>
      </c>
      <c r="P2455" s="161">
        <f>Dane_baza!AW2444</f>
        <v>0</v>
      </c>
      <c r="Q2455" s="161">
        <f>Dane_baza!AX2444</f>
        <v>-3006680</v>
      </c>
      <c r="R2455" s="212">
        <f t="shared" si="124"/>
        <v>1287356042</v>
      </c>
      <c r="S2455" s="212">
        <f>Dane_baza!BU2444</f>
        <v>949995126.17999995</v>
      </c>
      <c r="T2455" s="212">
        <f>Dane_baza!BV2444</f>
        <v>113746873</v>
      </c>
      <c r="U2455" s="212">
        <f>Dane_baza!BW2444</f>
        <v>271367953.02999997</v>
      </c>
      <c r="V2455" s="212">
        <f t="shared" si="122"/>
        <v>1335109952.21</v>
      </c>
      <c r="W2455" s="161">
        <f t="shared" si="123"/>
        <v>47753910.210000038</v>
      </c>
      <c r="AA2455" s="36"/>
    </row>
    <row r="2456" spans="1:27" ht="14.45" x14ac:dyDescent="0.3">
      <c r="A2456" s="197" t="s">
        <v>147</v>
      </c>
      <c r="B2456" s="197" t="s">
        <v>2262</v>
      </c>
      <c r="C2456" s="198" t="s">
        <v>33</v>
      </c>
      <c r="D2456" s="198" t="s">
        <v>5328</v>
      </c>
      <c r="E2456" s="197" t="s">
        <v>5320</v>
      </c>
      <c r="F2456" s="199" t="s">
        <v>5358</v>
      </c>
      <c r="G2456" s="195" t="s">
        <v>2292</v>
      </c>
      <c r="H2456" s="161">
        <f>Dane_baza!AR2445</f>
        <v>73368124</v>
      </c>
      <c r="I2456" s="161">
        <f>Dane_baza!AS2445</f>
        <v>4975542</v>
      </c>
      <c r="J2456" s="161">
        <f>Dane_baza!BX2445</f>
        <v>2610011</v>
      </c>
      <c r="K2456" s="161">
        <f>Dane_baza!AT2445</f>
        <v>26208890</v>
      </c>
      <c r="L2456" s="161">
        <f>Dane_baza!AU2445</f>
        <v>12317737</v>
      </c>
      <c r="M2456" s="161">
        <f>Dane_baza!AV2445</f>
        <v>2178877</v>
      </c>
      <c r="N2456" s="161">
        <f>Dane_baza!AY2445</f>
        <v>145353928</v>
      </c>
      <c r="O2456" s="161">
        <f>Dane_baza!AZ2445</f>
        <v>2043670</v>
      </c>
      <c r="P2456" s="161">
        <f>Dane_baza!AW2445</f>
        <v>0</v>
      </c>
      <c r="Q2456" s="161">
        <f>Dane_baza!AX2445</f>
        <v>0</v>
      </c>
      <c r="R2456" s="212">
        <f t="shared" si="124"/>
        <v>269056779</v>
      </c>
      <c r="S2456" s="212">
        <f>Dane_baza!BU2445</f>
        <v>177902284.94</v>
      </c>
      <c r="T2456" s="212">
        <f>Dane_baza!BV2445</f>
        <v>6789895.6399999997</v>
      </c>
      <c r="U2456" s="212">
        <f>Dane_baza!BW2445</f>
        <v>94364597.959999979</v>
      </c>
      <c r="V2456" s="212">
        <f t="shared" si="122"/>
        <v>279056778.53999996</v>
      </c>
      <c r="W2456" s="161">
        <f t="shared" si="123"/>
        <v>9999999.5399999619</v>
      </c>
      <c r="AA2456" s="36"/>
    </row>
    <row r="2457" spans="1:27" ht="14.45" x14ac:dyDescent="0.3">
      <c r="A2457" s="197" t="s">
        <v>161</v>
      </c>
      <c r="B2457" s="197" t="s">
        <v>2258</v>
      </c>
      <c r="C2457" s="198" t="s">
        <v>33</v>
      </c>
      <c r="D2457" s="198" t="s">
        <v>5328</v>
      </c>
      <c r="E2457" s="197" t="s">
        <v>5320</v>
      </c>
      <c r="F2457" s="199" t="s">
        <v>5359</v>
      </c>
      <c r="G2457" s="195" t="s">
        <v>2293</v>
      </c>
      <c r="H2457" s="161">
        <f>Dane_baza!AR2446</f>
        <v>674912229</v>
      </c>
      <c r="I2457" s="161">
        <f>Dane_baza!AS2446</f>
        <v>56014088</v>
      </c>
      <c r="J2457" s="161">
        <f>Dane_baza!BX2446</f>
        <v>22403597</v>
      </c>
      <c r="K2457" s="161">
        <f>Dane_baza!AT2446</f>
        <v>0</v>
      </c>
      <c r="L2457" s="161">
        <f>Dane_baza!AU2446</f>
        <v>32250966</v>
      </c>
      <c r="M2457" s="161">
        <f>Dane_baza!AV2446</f>
        <v>14539541</v>
      </c>
      <c r="N2457" s="161">
        <f>Dane_baza!AY2446</f>
        <v>978506853</v>
      </c>
      <c r="O2457" s="161">
        <f>Dane_baza!AZ2446</f>
        <v>17971317</v>
      </c>
      <c r="P2457" s="161">
        <f>Dane_baza!AW2446</f>
        <v>0</v>
      </c>
      <c r="Q2457" s="161">
        <f>Dane_baza!AX2446</f>
        <v>0</v>
      </c>
      <c r="R2457" s="212">
        <f t="shared" si="124"/>
        <v>1796598591</v>
      </c>
      <c r="S2457" s="212">
        <f>Dane_baza!BU2446</f>
        <v>1324459726.0999999</v>
      </c>
      <c r="T2457" s="212">
        <f>Dane_baza!BV2446</f>
        <v>78680701.549999997</v>
      </c>
      <c r="U2457" s="212">
        <f>Dane_baza!BW2446</f>
        <v>609049994.26999998</v>
      </c>
      <c r="V2457" s="212">
        <f t="shared" si="122"/>
        <v>2012190421.9199998</v>
      </c>
      <c r="W2457" s="161">
        <f t="shared" si="123"/>
        <v>215591830.91999984</v>
      </c>
      <c r="AA2457" s="36"/>
    </row>
    <row r="2458" spans="1:27" ht="14.45" x14ac:dyDescent="0.3">
      <c r="A2458" s="197" t="s">
        <v>161</v>
      </c>
      <c r="B2458" s="197" t="s">
        <v>2260</v>
      </c>
      <c r="C2458" s="198" t="s">
        <v>33</v>
      </c>
      <c r="D2458" s="198" t="s">
        <v>5328</v>
      </c>
      <c r="E2458" s="197" t="s">
        <v>5320</v>
      </c>
      <c r="F2458" s="199" t="s">
        <v>5360</v>
      </c>
      <c r="G2458" s="195" t="s">
        <v>2294</v>
      </c>
      <c r="H2458" s="161">
        <f>Dane_baza!AR2447</f>
        <v>130745972</v>
      </c>
      <c r="I2458" s="161">
        <f>Dane_baza!AS2447</f>
        <v>5981565</v>
      </c>
      <c r="J2458" s="161">
        <f>Dane_baza!BX2447</f>
        <v>3746610</v>
      </c>
      <c r="K2458" s="161">
        <f>Dane_baza!AT2447</f>
        <v>11389685</v>
      </c>
      <c r="L2458" s="161">
        <f>Dane_baza!AU2447</f>
        <v>9634711</v>
      </c>
      <c r="M2458" s="161">
        <f>Dane_baza!AV2447</f>
        <v>2976367</v>
      </c>
      <c r="N2458" s="161">
        <f>Dane_baza!AY2447</f>
        <v>192543794</v>
      </c>
      <c r="O2458" s="161">
        <f>Dane_baza!AZ2447</f>
        <v>3461263</v>
      </c>
      <c r="P2458" s="161">
        <f>Dane_baza!AW2447</f>
        <v>0</v>
      </c>
      <c r="Q2458" s="161">
        <f>Dane_baza!AX2447</f>
        <v>0</v>
      </c>
      <c r="R2458" s="212">
        <f t="shared" si="124"/>
        <v>360479967</v>
      </c>
      <c r="S2458" s="212">
        <f>Dane_baza!BU2447</f>
        <v>253158844.62</v>
      </c>
      <c r="T2458" s="212">
        <f>Dane_baza!BV2447</f>
        <v>6069826.3600000003</v>
      </c>
      <c r="U2458" s="212">
        <f>Dane_baza!BW2447</f>
        <v>111251296.02050728</v>
      </c>
      <c r="V2458" s="212">
        <f t="shared" si="122"/>
        <v>370479967.0005073</v>
      </c>
      <c r="W2458" s="161">
        <f t="shared" si="123"/>
        <v>10000000.000507295</v>
      </c>
      <c r="AA2458" s="36"/>
    </row>
    <row r="2459" spans="1:27" ht="14.45" x14ac:dyDescent="0.3">
      <c r="A2459" s="197" t="s">
        <v>161</v>
      </c>
      <c r="B2459" s="197" t="s">
        <v>2268</v>
      </c>
      <c r="C2459" s="198" t="s">
        <v>33</v>
      </c>
      <c r="D2459" s="198" t="s">
        <v>5328</v>
      </c>
      <c r="E2459" s="197" t="s">
        <v>5320</v>
      </c>
      <c r="F2459" s="199" t="s">
        <v>5361</v>
      </c>
      <c r="G2459" s="195" t="s">
        <v>2295</v>
      </c>
      <c r="H2459" s="161">
        <f>Dane_baza!AR2448</f>
        <v>126701119</v>
      </c>
      <c r="I2459" s="161">
        <f>Dane_baza!AS2448</f>
        <v>6615086</v>
      </c>
      <c r="J2459" s="161">
        <f>Dane_baza!BX2448</f>
        <v>3880092</v>
      </c>
      <c r="K2459" s="161">
        <f>Dane_baza!AT2448</f>
        <v>10406224</v>
      </c>
      <c r="L2459" s="161">
        <f>Dane_baza!AU2448</f>
        <v>18814543</v>
      </c>
      <c r="M2459" s="161">
        <f>Dane_baza!AV2448</f>
        <v>3401057</v>
      </c>
      <c r="N2459" s="161">
        <f>Dane_baza!AY2448</f>
        <v>209204034</v>
      </c>
      <c r="O2459" s="161">
        <f>Dane_baza!AZ2448</f>
        <v>4100315</v>
      </c>
      <c r="P2459" s="161">
        <f>Dane_baza!AW2448</f>
        <v>0</v>
      </c>
      <c r="Q2459" s="161">
        <f>Dane_baza!AX2448</f>
        <v>0</v>
      </c>
      <c r="R2459" s="212">
        <f t="shared" si="124"/>
        <v>383122470</v>
      </c>
      <c r="S2459" s="212">
        <f>Dane_baza!BU2448</f>
        <v>280136834.63999999</v>
      </c>
      <c r="T2459" s="212">
        <f>Dane_baza!BV2448</f>
        <v>7999221.9299999997</v>
      </c>
      <c r="U2459" s="212">
        <f>Dane_baza!BW2448</f>
        <v>120323043.78</v>
      </c>
      <c r="V2459" s="212">
        <f t="shared" si="122"/>
        <v>408459100.35000002</v>
      </c>
      <c r="W2459" s="161">
        <f t="shared" si="123"/>
        <v>25336630.350000024</v>
      </c>
      <c r="AA2459" s="36"/>
    </row>
    <row r="2460" spans="1:27" ht="14.45" x14ac:dyDescent="0.3">
      <c r="A2460" s="197" t="s">
        <v>177</v>
      </c>
      <c r="B2460" s="197" t="s">
        <v>2258</v>
      </c>
      <c r="C2460" s="198" t="s">
        <v>33</v>
      </c>
      <c r="D2460" s="198" t="s">
        <v>5328</v>
      </c>
      <c r="E2460" s="197" t="s">
        <v>5320</v>
      </c>
      <c r="F2460" s="199" t="s">
        <v>5362</v>
      </c>
      <c r="G2460" s="195" t="s">
        <v>2296</v>
      </c>
      <c r="H2460" s="161">
        <f>Dane_baza!AR2449</f>
        <v>1521394933</v>
      </c>
      <c r="I2460" s="161">
        <f>Dane_baza!AS2449</f>
        <v>259635590</v>
      </c>
      <c r="J2460" s="161">
        <f>Dane_baza!BX2449</f>
        <v>-28218675</v>
      </c>
      <c r="K2460" s="161">
        <f>Dane_baza!AT2449</f>
        <v>0</v>
      </c>
      <c r="L2460" s="161">
        <f>Dane_baza!AU2449</f>
        <v>56051600</v>
      </c>
      <c r="M2460" s="161">
        <f>Dane_baza!AV2449</f>
        <v>22850493</v>
      </c>
      <c r="N2460" s="161">
        <f>Dane_baza!AY2449</f>
        <v>1153674487</v>
      </c>
      <c r="O2460" s="161">
        <f>Dane_baza!AZ2449</f>
        <v>24827342</v>
      </c>
      <c r="P2460" s="161">
        <f>Dane_baza!AW2449</f>
        <v>0</v>
      </c>
      <c r="Q2460" s="161">
        <f>Dane_baza!AX2449</f>
        <v>-91238117</v>
      </c>
      <c r="R2460" s="212">
        <f t="shared" si="124"/>
        <v>2918977653</v>
      </c>
      <c r="S2460" s="212">
        <f>Dane_baza!BU2449</f>
        <v>2620839739.0500002</v>
      </c>
      <c r="T2460" s="212">
        <f>Dane_baza!BV2449</f>
        <v>546639001.16999996</v>
      </c>
      <c r="U2460" s="212">
        <f>Dane_baza!BW2449</f>
        <v>0</v>
      </c>
      <c r="V2460" s="212">
        <f t="shared" si="122"/>
        <v>3167478740.2200003</v>
      </c>
      <c r="W2460" s="161">
        <f t="shared" si="123"/>
        <v>248501087.22000027</v>
      </c>
      <c r="AA2460" s="36"/>
    </row>
    <row r="2461" spans="1:27" ht="14.45" x14ac:dyDescent="0.3">
      <c r="A2461" s="197" t="s">
        <v>177</v>
      </c>
      <c r="B2461" s="197" t="s">
        <v>2260</v>
      </c>
      <c r="C2461" s="198" t="s">
        <v>33</v>
      </c>
      <c r="D2461" s="198" t="s">
        <v>5328</v>
      </c>
      <c r="E2461" s="197" t="s">
        <v>5320</v>
      </c>
      <c r="F2461" s="199" t="s">
        <v>5363</v>
      </c>
      <c r="G2461" s="195" t="s">
        <v>2297</v>
      </c>
      <c r="H2461" s="161">
        <f>Dane_baza!AR2450</f>
        <v>757337141</v>
      </c>
      <c r="I2461" s="161">
        <f>Dane_baza!AS2450</f>
        <v>76103151</v>
      </c>
      <c r="J2461" s="161">
        <f>Dane_baza!BX2450</f>
        <v>23133798</v>
      </c>
      <c r="K2461" s="161">
        <f>Dane_baza!AT2450</f>
        <v>0</v>
      </c>
      <c r="L2461" s="161">
        <f>Dane_baza!AU2450</f>
        <v>20844019</v>
      </c>
      <c r="M2461" s="161">
        <f>Dane_baza!AV2450</f>
        <v>12022357</v>
      </c>
      <c r="N2461" s="161">
        <f>Dane_baza!AY2450</f>
        <v>521326464</v>
      </c>
      <c r="O2461" s="161">
        <f>Dane_baza!AZ2450</f>
        <v>10302690</v>
      </c>
      <c r="P2461" s="161">
        <f>Dane_baza!AW2450</f>
        <v>0</v>
      </c>
      <c r="Q2461" s="161">
        <f>Dane_baza!AX2450</f>
        <v>-37202740</v>
      </c>
      <c r="R2461" s="212">
        <f t="shared" si="124"/>
        <v>1383866880</v>
      </c>
      <c r="S2461" s="212">
        <f>Dane_baza!BU2450</f>
        <v>1342096842.3399999</v>
      </c>
      <c r="T2461" s="212">
        <f>Dane_baza!BV2450</f>
        <v>107586789.13</v>
      </c>
      <c r="U2461" s="212">
        <f>Dane_baza!BW2450</f>
        <v>1704372.87</v>
      </c>
      <c r="V2461" s="212">
        <f t="shared" si="122"/>
        <v>1451388004.3399997</v>
      </c>
      <c r="W2461" s="161">
        <f t="shared" si="123"/>
        <v>67521124.339999676</v>
      </c>
      <c r="AA2461" s="36"/>
    </row>
    <row r="2462" spans="1:27" ht="14.45" x14ac:dyDescent="0.3">
      <c r="A2462" s="197" t="s">
        <v>177</v>
      </c>
      <c r="B2462" s="197" t="s">
        <v>2268</v>
      </c>
      <c r="C2462" s="198" t="s">
        <v>33</v>
      </c>
      <c r="D2462" s="198" t="s">
        <v>5328</v>
      </c>
      <c r="E2462" s="197" t="s">
        <v>5320</v>
      </c>
      <c r="F2462" s="199" t="s">
        <v>5364</v>
      </c>
      <c r="G2462" s="195" t="s">
        <v>2298</v>
      </c>
      <c r="H2462" s="161">
        <f>Dane_baza!AR2451</f>
        <v>173569494</v>
      </c>
      <c r="I2462" s="161">
        <f>Dane_baza!AS2451</f>
        <v>12157504</v>
      </c>
      <c r="J2462" s="161">
        <f>Dane_baza!BX2451</f>
        <v>5685713</v>
      </c>
      <c r="K2462" s="161">
        <f>Dane_baza!AT2451</f>
        <v>15228809</v>
      </c>
      <c r="L2462" s="161">
        <f>Dane_baza!AU2451</f>
        <v>10036932</v>
      </c>
      <c r="M2462" s="161">
        <f>Dane_baza!AV2451</f>
        <v>4451825</v>
      </c>
      <c r="N2462" s="161">
        <f>Dane_baza!AY2451</f>
        <v>269506182</v>
      </c>
      <c r="O2462" s="161">
        <f>Dane_baza!AZ2451</f>
        <v>3990022</v>
      </c>
      <c r="P2462" s="161">
        <f>Dane_baza!AW2451</f>
        <v>0</v>
      </c>
      <c r="Q2462" s="161">
        <f>Dane_baza!AX2451</f>
        <v>0</v>
      </c>
      <c r="R2462" s="212">
        <f t="shared" si="124"/>
        <v>494626481</v>
      </c>
      <c r="S2462" s="212">
        <f>Dane_baza!BU2451</f>
        <v>382998411.61000001</v>
      </c>
      <c r="T2462" s="212">
        <f>Dane_baza!BV2451</f>
        <v>11868043.289999999</v>
      </c>
      <c r="U2462" s="212">
        <f>Dane_baza!BW2451</f>
        <v>116630292.56999999</v>
      </c>
      <c r="V2462" s="212">
        <f t="shared" si="122"/>
        <v>511496747.47000003</v>
      </c>
      <c r="W2462" s="161">
        <f t="shared" si="123"/>
        <v>16870266.470000029</v>
      </c>
      <c r="AA2462" s="36"/>
    </row>
    <row r="2463" spans="1:27" ht="14.45" x14ac:dyDescent="0.3">
      <c r="A2463" s="197" t="s">
        <v>177</v>
      </c>
      <c r="B2463" s="197" t="s">
        <v>2262</v>
      </c>
      <c r="C2463" s="198" t="s">
        <v>33</v>
      </c>
      <c r="D2463" s="198" t="s">
        <v>5328</v>
      </c>
      <c r="E2463" s="197" t="s">
        <v>5320</v>
      </c>
      <c r="F2463" s="199" t="s">
        <v>5365</v>
      </c>
      <c r="G2463" s="195" t="s">
        <v>2299</v>
      </c>
      <c r="H2463" s="161">
        <f>Dane_baza!AR2452</f>
        <v>139074601</v>
      </c>
      <c r="I2463" s="161">
        <f>Dane_baza!AS2452</f>
        <v>25133910</v>
      </c>
      <c r="J2463" s="161">
        <f>Dane_baza!BX2452</f>
        <v>5635511</v>
      </c>
      <c r="K2463" s="161">
        <f>Dane_baza!AT2452</f>
        <v>0</v>
      </c>
      <c r="L2463" s="161">
        <f>Dane_baza!AU2452</f>
        <v>5321792</v>
      </c>
      <c r="M2463" s="161">
        <f>Dane_baza!AV2452</f>
        <v>2548346</v>
      </c>
      <c r="N2463" s="161">
        <f>Dane_baza!AY2452</f>
        <v>70942148</v>
      </c>
      <c r="O2463" s="161">
        <f>Dane_baza!AZ2452</f>
        <v>1003993</v>
      </c>
      <c r="P2463" s="161">
        <f>Dane_baza!AW2452</f>
        <v>0</v>
      </c>
      <c r="Q2463" s="161">
        <f>Dane_baza!AX2452</f>
        <v>-19457564</v>
      </c>
      <c r="R2463" s="212">
        <f t="shared" si="124"/>
        <v>230202737</v>
      </c>
      <c r="S2463" s="212">
        <f>Dane_baza!BU2452</f>
        <v>196225663.37</v>
      </c>
      <c r="T2463" s="212">
        <f>Dane_baza!BV2452</f>
        <v>48550054.670000002</v>
      </c>
      <c r="U2463" s="212">
        <f>Dane_baza!BW2452</f>
        <v>4964743.24</v>
      </c>
      <c r="V2463" s="212">
        <f t="shared" si="122"/>
        <v>249740461.28000003</v>
      </c>
      <c r="W2463" s="161">
        <f t="shared" si="123"/>
        <v>19537724.280000031</v>
      </c>
      <c r="AA2463" s="36"/>
    </row>
    <row r="2464" spans="1:27" ht="14.45" x14ac:dyDescent="0.3">
      <c r="A2464" s="197" t="s">
        <v>191</v>
      </c>
      <c r="B2464" s="197" t="s">
        <v>2258</v>
      </c>
      <c r="C2464" s="198" t="s">
        <v>33</v>
      </c>
      <c r="D2464" s="198" t="s">
        <v>5328</v>
      </c>
      <c r="E2464" s="197" t="s">
        <v>5320</v>
      </c>
      <c r="F2464" s="199" t="s">
        <v>5366</v>
      </c>
      <c r="G2464" s="195" t="s">
        <v>2300</v>
      </c>
      <c r="H2464" s="161">
        <f>Dane_baza!AR2453</f>
        <v>453477964</v>
      </c>
      <c r="I2464" s="161">
        <f>Dane_baza!AS2453</f>
        <v>54521069</v>
      </c>
      <c r="J2464" s="161">
        <f>Dane_baza!BX2453</f>
        <v>16171918</v>
      </c>
      <c r="K2464" s="161">
        <f>Dane_baza!AT2453</f>
        <v>0</v>
      </c>
      <c r="L2464" s="161">
        <f>Dane_baza!AU2453</f>
        <v>11158290</v>
      </c>
      <c r="M2464" s="161">
        <f>Dane_baza!AV2453</f>
        <v>8550030</v>
      </c>
      <c r="N2464" s="161">
        <f>Dane_baza!AY2453</f>
        <v>557923639</v>
      </c>
      <c r="O2464" s="161">
        <f>Dane_baza!AZ2453</f>
        <v>8306057</v>
      </c>
      <c r="P2464" s="161">
        <f>Dane_baza!AW2453</f>
        <v>0</v>
      </c>
      <c r="Q2464" s="161">
        <f>Dane_baza!AX2453</f>
        <v>-12137527</v>
      </c>
      <c r="R2464" s="212">
        <f t="shared" si="124"/>
        <v>1097971440</v>
      </c>
      <c r="S2464" s="212">
        <f>Dane_baza!BU2453</f>
        <v>850489637.88</v>
      </c>
      <c r="T2464" s="212">
        <f>Dane_baza!BV2453</f>
        <v>107656679.17</v>
      </c>
      <c r="U2464" s="212">
        <f>Dane_baza!BW2453</f>
        <v>188373917.09999999</v>
      </c>
      <c r="V2464" s="212">
        <f t="shared" si="122"/>
        <v>1146520234.1499999</v>
      </c>
      <c r="W2464" s="161">
        <f t="shared" si="123"/>
        <v>48548794.149999857</v>
      </c>
      <c r="AA2464" s="36"/>
    </row>
    <row r="2465" spans="1:27" ht="14.45" x14ac:dyDescent="0.3">
      <c r="A2465" s="197" t="s">
        <v>191</v>
      </c>
      <c r="B2465" s="197" t="s">
        <v>2260</v>
      </c>
      <c r="C2465" s="198" t="s">
        <v>33</v>
      </c>
      <c r="D2465" s="198" t="s">
        <v>5328</v>
      </c>
      <c r="E2465" s="197" t="s">
        <v>5320</v>
      </c>
      <c r="F2465" s="199" t="s">
        <v>5367</v>
      </c>
      <c r="G2465" s="195" t="s">
        <v>2301</v>
      </c>
      <c r="H2465" s="161">
        <f>Dane_baza!AR2454</f>
        <v>265924892</v>
      </c>
      <c r="I2465" s="161">
        <f>Dane_baza!AS2454</f>
        <v>12833625</v>
      </c>
      <c r="J2465" s="161">
        <f>Dane_baza!BX2454</f>
        <v>9461391</v>
      </c>
      <c r="K2465" s="161">
        <f>Dane_baza!AT2454</f>
        <v>88115957</v>
      </c>
      <c r="L2465" s="161">
        <f>Dane_baza!AU2454</f>
        <v>14684390</v>
      </c>
      <c r="M2465" s="161">
        <f>Dane_baza!AV2454</f>
        <v>7365227</v>
      </c>
      <c r="N2465" s="161">
        <f>Dane_baza!AY2454</f>
        <v>331884506</v>
      </c>
      <c r="O2465" s="161">
        <f>Dane_baza!AZ2454</f>
        <v>5652531</v>
      </c>
      <c r="P2465" s="161">
        <f>Dane_baza!AW2454</f>
        <v>0</v>
      </c>
      <c r="Q2465" s="161">
        <f>Dane_baza!AX2454</f>
        <v>0</v>
      </c>
      <c r="R2465" s="212">
        <f t="shared" si="124"/>
        <v>735922519</v>
      </c>
      <c r="S2465" s="212">
        <f>Dane_baza!BU2454</f>
        <v>624897335.00999999</v>
      </c>
      <c r="T2465" s="212">
        <f>Dane_baza!BV2454</f>
        <v>13423871.560000001</v>
      </c>
      <c r="U2465" s="212">
        <f>Dane_baza!BW2454</f>
        <v>117601312.43023905</v>
      </c>
      <c r="V2465" s="212">
        <f t="shared" si="122"/>
        <v>755922519.00023901</v>
      </c>
      <c r="W2465" s="161">
        <f t="shared" si="123"/>
        <v>20000000.000239015</v>
      </c>
      <c r="AA2465" s="36"/>
    </row>
    <row r="2466" spans="1:27" ht="14.45" x14ac:dyDescent="0.3">
      <c r="A2466" s="197" t="s">
        <v>191</v>
      </c>
      <c r="B2466" s="197" t="s">
        <v>2268</v>
      </c>
      <c r="C2466" s="198" t="s">
        <v>33</v>
      </c>
      <c r="D2466" s="198" t="s">
        <v>5328</v>
      </c>
      <c r="E2466" s="197" t="s">
        <v>5320</v>
      </c>
      <c r="F2466" s="199" t="s">
        <v>5368</v>
      </c>
      <c r="G2466" s="195" t="s">
        <v>2302</v>
      </c>
      <c r="H2466" s="161">
        <f>Dane_baza!AR2455</f>
        <v>217059285</v>
      </c>
      <c r="I2466" s="161">
        <f>Dane_baza!AS2455</f>
        <v>19749281</v>
      </c>
      <c r="J2466" s="161">
        <f>Dane_baza!BX2455</f>
        <v>6675075</v>
      </c>
      <c r="K2466" s="161">
        <f>Dane_baza!AT2455</f>
        <v>903526</v>
      </c>
      <c r="L2466" s="161">
        <f>Dane_baza!AU2455</f>
        <v>12376283</v>
      </c>
      <c r="M2466" s="161">
        <f>Dane_baza!AV2455</f>
        <v>5014179</v>
      </c>
      <c r="N2466" s="161">
        <f>Dane_baza!AY2455</f>
        <v>294724348</v>
      </c>
      <c r="O2466" s="161">
        <f>Dane_baza!AZ2455</f>
        <v>4082473</v>
      </c>
      <c r="P2466" s="161">
        <f>Dane_baza!AW2455</f>
        <v>0</v>
      </c>
      <c r="Q2466" s="161">
        <f>Dane_baza!AX2455</f>
        <v>0</v>
      </c>
      <c r="R2466" s="212">
        <f t="shared" si="124"/>
        <v>560584450</v>
      </c>
      <c r="S2466" s="212">
        <f>Dane_baza!BU2455</f>
        <v>467380182.79000002</v>
      </c>
      <c r="T2466" s="212">
        <f>Dane_baza!BV2455</f>
        <v>26375918.379999999</v>
      </c>
      <c r="U2466" s="212">
        <f>Dane_baza!BW2455</f>
        <v>81828348.822799653</v>
      </c>
      <c r="V2466" s="212">
        <f t="shared" si="122"/>
        <v>575584449.99279964</v>
      </c>
      <c r="W2466" s="161">
        <f t="shared" si="123"/>
        <v>14999999.99279964</v>
      </c>
      <c r="AA2466" s="36"/>
    </row>
    <row r="2467" spans="1:27" ht="14.45" x14ac:dyDescent="0.3">
      <c r="A2467" s="197" t="s">
        <v>191</v>
      </c>
      <c r="B2467" s="197" t="s">
        <v>2262</v>
      </c>
      <c r="C2467" s="198" t="s">
        <v>33</v>
      </c>
      <c r="D2467" s="198" t="s">
        <v>5328</v>
      </c>
      <c r="E2467" s="197" t="s">
        <v>5320</v>
      </c>
      <c r="F2467" s="199" t="s">
        <v>5369</v>
      </c>
      <c r="G2467" s="195" t="s">
        <v>2303</v>
      </c>
      <c r="H2467" s="161">
        <f>Dane_baza!AR2456</f>
        <v>472422499</v>
      </c>
      <c r="I2467" s="161">
        <f>Dane_baza!AS2456</f>
        <v>31247453</v>
      </c>
      <c r="J2467" s="161">
        <f>Dane_baza!BX2456</f>
        <v>18659740</v>
      </c>
      <c r="K2467" s="161">
        <f>Dane_baza!AT2456</f>
        <v>0</v>
      </c>
      <c r="L2467" s="161">
        <f>Dane_baza!AU2456</f>
        <v>29999253</v>
      </c>
      <c r="M2467" s="161">
        <f>Dane_baza!AV2456</f>
        <v>10684602</v>
      </c>
      <c r="N2467" s="161">
        <f>Dane_baza!AY2456</f>
        <v>611722027</v>
      </c>
      <c r="O2467" s="161">
        <f>Dane_baza!AZ2456</f>
        <v>8156837</v>
      </c>
      <c r="P2467" s="161">
        <f>Dane_baza!AW2456</f>
        <v>0</v>
      </c>
      <c r="Q2467" s="161">
        <f>Dane_baza!AX2456</f>
        <v>0</v>
      </c>
      <c r="R2467" s="212">
        <f t="shared" si="124"/>
        <v>1182892411</v>
      </c>
      <c r="S2467" s="212">
        <f>Dane_baza!BU2456</f>
        <v>976495923.50999999</v>
      </c>
      <c r="T2467" s="212">
        <f>Dane_baza!BV2456</f>
        <v>37893154.82</v>
      </c>
      <c r="U2467" s="212">
        <f>Dane_baza!BW2456</f>
        <v>189948758.80000001</v>
      </c>
      <c r="V2467" s="212">
        <f t="shared" si="122"/>
        <v>1204337837.1300001</v>
      </c>
      <c r="W2467" s="161">
        <f t="shared" si="123"/>
        <v>21445426.130000114</v>
      </c>
      <c r="AA2467" s="36"/>
    </row>
    <row r="2468" spans="1:27" ht="14.45" x14ac:dyDescent="0.3">
      <c r="A2468" s="197" t="s">
        <v>191</v>
      </c>
      <c r="B2468" s="197" t="s">
        <v>2264</v>
      </c>
      <c r="C2468" s="198" t="s">
        <v>33</v>
      </c>
      <c r="D2468" s="198" t="s">
        <v>5328</v>
      </c>
      <c r="E2468" s="197" t="s">
        <v>5320</v>
      </c>
      <c r="F2468" s="199" t="s">
        <v>5370</v>
      </c>
      <c r="G2468" s="195" t="s">
        <v>2304</v>
      </c>
      <c r="H2468" s="161">
        <f>Dane_baza!AR2457</f>
        <v>277246910</v>
      </c>
      <c r="I2468" s="161">
        <f>Dane_baza!AS2457</f>
        <v>58375323</v>
      </c>
      <c r="J2468" s="161">
        <f>Dane_baza!BX2457</f>
        <v>6362856</v>
      </c>
      <c r="K2468" s="161">
        <f>Dane_baza!AT2457</f>
        <v>0</v>
      </c>
      <c r="L2468" s="161">
        <f>Dane_baza!AU2457</f>
        <v>12909734</v>
      </c>
      <c r="M2468" s="161">
        <f>Dane_baza!AV2457</f>
        <v>5943004</v>
      </c>
      <c r="N2468" s="161">
        <f>Dane_baza!AY2457</f>
        <v>286853890</v>
      </c>
      <c r="O2468" s="161">
        <f>Dane_baza!AZ2457</f>
        <v>4538244</v>
      </c>
      <c r="P2468" s="161">
        <f>Dane_baza!AW2457</f>
        <v>0</v>
      </c>
      <c r="Q2468" s="161">
        <f>Dane_baza!AX2457</f>
        <v>-5110034</v>
      </c>
      <c r="R2468" s="212">
        <f t="shared" si="124"/>
        <v>647119927</v>
      </c>
      <c r="S2468" s="212">
        <f>Dane_baza!BU2457</f>
        <v>591344909.38999999</v>
      </c>
      <c r="T2468" s="212">
        <f>Dane_baza!BV2457</f>
        <v>73271386.670000002</v>
      </c>
      <c r="U2468" s="212">
        <f>Dane_baza!BW2457</f>
        <v>9502260.6199999992</v>
      </c>
      <c r="V2468" s="212">
        <f t="shared" si="122"/>
        <v>674118556.67999995</v>
      </c>
      <c r="W2468" s="161">
        <f t="shared" si="123"/>
        <v>26998629.679999948</v>
      </c>
      <c r="AA2468" s="36"/>
    </row>
    <row r="2469" spans="1:27" ht="14.45" x14ac:dyDescent="0.3">
      <c r="A2469" s="197" t="s">
        <v>191</v>
      </c>
      <c r="B2469" s="197" t="s">
        <v>2305</v>
      </c>
      <c r="C2469" s="198" t="s">
        <v>33</v>
      </c>
      <c r="D2469" s="198" t="s">
        <v>5328</v>
      </c>
      <c r="E2469" s="197" t="s">
        <v>5320</v>
      </c>
      <c r="F2469" s="199" t="s">
        <v>5371</v>
      </c>
      <c r="G2469" s="195" t="s">
        <v>2306</v>
      </c>
      <c r="H2469" s="161">
        <f>Dane_baza!AR2458</f>
        <v>479323203</v>
      </c>
      <c r="I2469" s="161">
        <f>Dane_baza!AS2458</f>
        <v>58864742</v>
      </c>
      <c r="J2469" s="161">
        <f>Dane_baza!BX2458</f>
        <v>7032528</v>
      </c>
      <c r="K2469" s="161">
        <f>Dane_baza!AT2458</f>
        <v>0</v>
      </c>
      <c r="L2469" s="161">
        <f>Dane_baza!AU2458</f>
        <v>28852405</v>
      </c>
      <c r="M2469" s="161">
        <f>Dane_baza!AV2458</f>
        <v>9268084</v>
      </c>
      <c r="N2469" s="161">
        <f>Dane_baza!AY2458</f>
        <v>449713153</v>
      </c>
      <c r="O2469" s="161">
        <f>Dane_baza!AZ2458</f>
        <v>7425333</v>
      </c>
      <c r="P2469" s="161">
        <f>Dane_baza!AW2458</f>
        <v>0</v>
      </c>
      <c r="Q2469" s="161">
        <f>Dane_baza!AX2458</f>
        <v>-15931511</v>
      </c>
      <c r="R2469" s="212">
        <f t="shared" si="124"/>
        <v>1024547937</v>
      </c>
      <c r="S2469" s="212">
        <f>Dane_baza!BU2458</f>
        <v>919520780.07000005</v>
      </c>
      <c r="T2469" s="212">
        <f>Dane_baza!BV2458</f>
        <v>90020658.180000007</v>
      </c>
      <c r="U2469" s="212">
        <f>Dane_baza!BW2458</f>
        <v>63478474.75</v>
      </c>
      <c r="V2469" s="212">
        <f t="shared" si="122"/>
        <v>1073019913</v>
      </c>
      <c r="W2469" s="161">
        <f t="shared" si="123"/>
        <v>48471976</v>
      </c>
      <c r="AA2469" s="36"/>
    </row>
    <row r="2470" spans="1:27" ht="14.45" x14ac:dyDescent="0.3">
      <c r="A2470" s="197" t="s">
        <v>191</v>
      </c>
      <c r="B2470" s="197" t="s">
        <v>2307</v>
      </c>
      <c r="C2470" s="198" t="s">
        <v>33</v>
      </c>
      <c r="D2470" s="198" t="s">
        <v>5328</v>
      </c>
      <c r="E2470" s="197" t="s">
        <v>5320</v>
      </c>
      <c r="F2470" s="199" t="s">
        <v>5372</v>
      </c>
      <c r="G2470" s="195" t="s">
        <v>2308</v>
      </c>
      <c r="H2470" s="161">
        <f>Dane_baza!AR2459</f>
        <v>172889891</v>
      </c>
      <c r="I2470" s="161">
        <f>Dane_baza!AS2459</f>
        <v>32948770</v>
      </c>
      <c r="J2470" s="161">
        <f>Dane_baza!BX2459</f>
        <v>-14123788</v>
      </c>
      <c r="K2470" s="161">
        <f>Dane_baza!AT2459</f>
        <v>0</v>
      </c>
      <c r="L2470" s="161">
        <f>Dane_baza!AU2459</f>
        <v>9769543</v>
      </c>
      <c r="M2470" s="161">
        <f>Dane_baza!AV2459</f>
        <v>4102393</v>
      </c>
      <c r="N2470" s="161">
        <f>Dane_baza!AY2459</f>
        <v>230594697</v>
      </c>
      <c r="O2470" s="161">
        <f>Dane_baza!AZ2459</f>
        <v>3493702</v>
      </c>
      <c r="P2470" s="161">
        <f>Dane_baza!AW2459</f>
        <v>0</v>
      </c>
      <c r="Q2470" s="161">
        <f>Dane_baza!AX2459</f>
        <v>0</v>
      </c>
      <c r="R2470" s="212">
        <f t="shared" si="124"/>
        <v>439675208</v>
      </c>
      <c r="S2470" s="212">
        <f>Dane_baza!BU2459</f>
        <v>255050751.34999999</v>
      </c>
      <c r="T2470" s="212">
        <f>Dane_baza!BV2459</f>
        <v>237385481.61000001</v>
      </c>
      <c r="U2470" s="212">
        <f>Dane_baza!BW2459</f>
        <v>0</v>
      </c>
      <c r="V2470" s="212">
        <f t="shared" si="122"/>
        <v>492436232.96000004</v>
      </c>
      <c r="W2470" s="161">
        <f t="shared" si="123"/>
        <v>52761024.960000038</v>
      </c>
      <c r="AA2470" s="36"/>
    </row>
    <row r="2471" spans="1:27" ht="14.45" x14ac:dyDescent="0.3">
      <c r="A2471" s="197" t="s">
        <v>191</v>
      </c>
      <c r="B2471" s="197" t="s">
        <v>2309</v>
      </c>
      <c r="C2471" s="198" t="s">
        <v>33</v>
      </c>
      <c r="D2471" s="198" t="s">
        <v>5328</v>
      </c>
      <c r="E2471" s="197" t="s">
        <v>5320</v>
      </c>
      <c r="F2471" s="199" t="s">
        <v>5373</v>
      </c>
      <c r="G2471" s="195" t="s">
        <v>2310</v>
      </c>
      <c r="H2471" s="161">
        <f>Dane_baza!AR2460</f>
        <v>197946439</v>
      </c>
      <c r="I2471" s="161">
        <f>Dane_baza!AS2460</f>
        <v>8334700</v>
      </c>
      <c r="J2471" s="161">
        <f>Dane_baza!BX2460</f>
        <v>9645022</v>
      </c>
      <c r="K2471" s="161">
        <f>Dane_baza!AT2460</f>
        <v>123447</v>
      </c>
      <c r="L2471" s="161">
        <f>Dane_baza!AU2460</f>
        <v>8064860</v>
      </c>
      <c r="M2471" s="161">
        <f>Dane_baza!AV2460</f>
        <v>4327249</v>
      </c>
      <c r="N2471" s="161">
        <f>Dane_baza!AY2460</f>
        <v>199900994</v>
      </c>
      <c r="O2471" s="161">
        <f>Dane_baza!AZ2460</f>
        <v>3704557</v>
      </c>
      <c r="P2471" s="161">
        <f>Dane_baza!AW2460</f>
        <v>0</v>
      </c>
      <c r="Q2471" s="161">
        <f>Dane_baza!AX2460</f>
        <v>0</v>
      </c>
      <c r="R2471" s="212">
        <f t="shared" si="124"/>
        <v>432047268</v>
      </c>
      <c r="S2471" s="212">
        <f>Dane_baza!BU2460</f>
        <v>444980919.37</v>
      </c>
      <c r="T2471" s="212">
        <f>Dane_baza!BV2460</f>
        <v>13217323.66</v>
      </c>
      <c r="U2471" s="212">
        <f>Dane_baza!BW2460</f>
        <v>0</v>
      </c>
      <c r="V2471" s="212">
        <f t="shared" si="122"/>
        <v>458198243.03000003</v>
      </c>
      <c r="W2471" s="161">
        <f t="shared" si="123"/>
        <v>26150975.030000031</v>
      </c>
      <c r="AA2471" s="36"/>
    </row>
    <row r="2472" spans="1:27" ht="14.45" x14ac:dyDescent="0.3">
      <c r="A2472" s="197" t="s">
        <v>191</v>
      </c>
      <c r="B2472" s="197" t="s">
        <v>2311</v>
      </c>
      <c r="C2472" s="198" t="s">
        <v>33</v>
      </c>
      <c r="D2472" s="198" t="s">
        <v>5328</v>
      </c>
      <c r="E2472" s="197" t="s">
        <v>5320</v>
      </c>
      <c r="F2472" s="199" t="s">
        <v>5374</v>
      </c>
      <c r="G2472" s="195" t="s">
        <v>2312</v>
      </c>
      <c r="H2472" s="161">
        <f>Dane_baza!AR2461</f>
        <v>894366941</v>
      </c>
      <c r="I2472" s="161">
        <f>Dane_baza!AS2461</f>
        <v>170015779</v>
      </c>
      <c r="J2472" s="161">
        <f>Dane_baza!BX2461</f>
        <v>40466604</v>
      </c>
      <c r="K2472" s="161">
        <f>Dane_baza!AT2461</f>
        <v>0</v>
      </c>
      <c r="L2472" s="161">
        <f>Dane_baza!AU2461</f>
        <v>23264363</v>
      </c>
      <c r="M2472" s="161">
        <f>Dane_baza!AV2461</f>
        <v>15265113</v>
      </c>
      <c r="N2472" s="161">
        <f>Dane_baza!AY2461</f>
        <v>728423241</v>
      </c>
      <c r="O2472" s="161">
        <f>Dane_baza!AZ2461</f>
        <v>12069004</v>
      </c>
      <c r="P2472" s="161">
        <f>Dane_baza!AW2461</f>
        <v>0</v>
      </c>
      <c r="Q2472" s="161">
        <f>Dane_baza!AX2461</f>
        <v>-60569614</v>
      </c>
      <c r="R2472" s="212">
        <f t="shared" si="124"/>
        <v>1823301431</v>
      </c>
      <c r="S2472" s="212">
        <f>Dane_baza!BU2461</f>
        <v>1614350009.05</v>
      </c>
      <c r="T2472" s="212">
        <f>Dane_baza!BV2461</f>
        <v>259775906.43000001</v>
      </c>
      <c r="U2472" s="212">
        <f>Dane_baza!BW2461</f>
        <v>49609024.079999998</v>
      </c>
      <c r="V2472" s="212">
        <f t="shared" si="122"/>
        <v>1923734939.5599999</v>
      </c>
      <c r="W2472" s="161">
        <f t="shared" si="123"/>
        <v>100433508.55999994</v>
      </c>
      <c r="AA2472" s="36"/>
    </row>
    <row r="2473" spans="1:27" ht="14.45" x14ac:dyDescent="0.3">
      <c r="A2473" s="197" t="s">
        <v>191</v>
      </c>
      <c r="B2473" s="197" t="s">
        <v>2313</v>
      </c>
      <c r="C2473" s="198" t="s">
        <v>33</v>
      </c>
      <c r="D2473" s="198" t="s">
        <v>5328</v>
      </c>
      <c r="E2473" s="197" t="s">
        <v>5320</v>
      </c>
      <c r="F2473" s="199" t="s">
        <v>5375</v>
      </c>
      <c r="G2473" s="195" t="s">
        <v>2314</v>
      </c>
      <c r="H2473" s="161">
        <f>Dane_baza!AR2462</f>
        <v>176699634</v>
      </c>
      <c r="I2473" s="161">
        <f>Dane_baza!AS2462</f>
        <v>11394039</v>
      </c>
      <c r="J2473" s="161">
        <f>Dane_baza!BX2462</f>
        <v>4803958</v>
      </c>
      <c r="K2473" s="161">
        <f>Dane_baza!AT2462</f>
        <v>0</v>
      </c>
      <c r="L2473" s="161">
        <f>Dane_baza!AU2462</f>
        <v>5703159</v>
      </c>
      <c r="M2473" s="161">
        <f>Dane_baza!AV2462</f>
        <v>3553038</v>
      </c>
      <c r="N2473" s="161">
        <f>Dane_baza!AY2462</f>
        <v>151770480</v>
      </c>
      <c r="O2473" s="161">
        <f>Dane_baza!AZ2462</f>
        <v>3608861</v>
      </c>
      <c r="P2473" s="161">
        <f>Dane_baza!AW2462</f>
        <v>0</v>
      </c>
      <c r="Q2473" s="161">
        <f>Dane_baza!AX2462</f>
        <v>-84510</v>
      </c>
      <c r="R2473" s="212">
        <f t="shared" si="124"/>
        <v>357448659</v>
      </c>
      <c r="S2473" s="212">
        <f>Dane_baza!BU2462</f>
        <v>371637577.23000002</v>
      </c>
      <c r="T2473" s="212">
        <f>Dane_baza!BV2462</f>
        <v>22001231.98</v>
      </c>
      <c r="U2473" s="212">
        <f>Dane_baza!BW2462</f>
        <v>0</v>
      </c>
      <c r="V2473" s="212">
        <f t="shared" si="122"/>
        <v>393638809.21000004</v>
      </c>
      <c r="W2473" s="161">
        <f t="shared" si="123"/>
        <v>36190150.210000038</v>
      </c>
      <c r="AA2473" s="36"/>
    </row>
    <row r="2474" spans="1:27" ht="14.45" x14ac:dyDescent="0.3">
      <c r="A2474" s="197" t="s">
        <v>191</v>
      </c>
      <c r="B2474" s="197" t="s">
        <v>2315</v>
      </c>
      <c r="C2474" s="198" t="s">
        <v>33</v>
      </c>
      <c r="D2474" s="198" t="s">
        <v>5328</v>
      </c>
      <c r="E2474" s="197" t="s">
        <v>5320</v>
      </c>
      <c r="F2474" s="199" t="s">
        <v>5376</v>
      </c>
      <c r="G2474" s="195" t="s">
        <v>2316</v>
      </c>
      <c r="H2474" s="161">
        <f>Dane_baza!AR2463</f>
        <v>107302021</v>
      </c>
      <c r="I2474" s="161">
        <f>Dane_baza!AS2463</f>
        <v>5412120</v>
      </c>
      <c r="J2474" s="161">
        <f>Dane_baza!BX2463</f>
        <v>2082368</v>
      </c>
      <c r="K2474" s="161">
        <f>Dane_baza!AT2463</f>
        <v>17640017</v>
      </c>
      <c r="L2474" s="161">
        <f>Dane_baza!AU2463</f>
        <v>6758823</v>
      </c>
      <c r="M2474" s="161">
        <f>Dane_baza!AV2463</f>
        <v>2577397</v>
      </c>
      <c r="N2474" s="161">
        <f>Dane_baza!AY2463</f>
        <v>123708800</v>
      </c>
      <c r="O2474" s="161">
        <f>Dane_baza!AZ2463</f>
        <v>2106926</v>
      </c>
      <c r="P2474" s="161">
        <f>Dane_baza!AW2463</f>
        <v>0</v>
      </c>
      <c r="Q2474" s="161">
        <f>Dane_baza!AX2463</f>
        <v>0</v>
      </c>
      <c r="R2474" s="212">
        <f t="shared" si="124"/>
        <v>267588472</v>
      </c>
      <c r="S2474" s="212">
        <f>Dane_baza!BU2463</f>
        <v>240451244.94</v>
      </c>
      <c r="T2474" s="212">
        <f>Dane_baza!BV2463</f>
        <v>10928173.119999999</v>
      </c>
      <c r="U2474" s="212">
        <f>Dane_baza!BW2463</f>
        <v>26209053.829999972</v>
      </c>
      <c r="V2474" s="212">
        <f t="shared" si="122"/>
        <v>277588471.88999999</v>
      </c>
      <c r="W2474" s="161">
        <f t="shared" si="123"/>
        <v>9999999.8899999857</v>
      </c>
      <c r="AA2474" s="36"/>
    </row>
    <row r="2475" spans="1:27" ht="14.45" x14ac:dyDescent="0.3">
      <c r="A2475" s="197" t="s">
        <v>191</v>
      </c>
      <c r="B2475" s="197" t="s">
        <v>2317</v>
      </c>
      <c r="C2475" s="198" t="s">
        <v>33</v>
      </c>
      <c r="D2475" s="198" t="s">
        <v>5328</v>
      </c>
      <c r="E2475" s="197" t="s">
        <v>5320</v>
      </c>
      <c r="F2475" s="199" t="s">
        <v>5377</v>
      </c>
      <c r="G2475" s="195" t="s">
        <v>2318</v>
      </c>
      <c r="H2475" s="161">
        <f>Dane_baza!AR2464</f>
        <v>273235253</v>
      </c>
      <c r="I2475" s="161">
        <f>Dane_baza!AS2464</f>
        <v>18909778</v>
      </c>
      <c r="J2475" s="161">
        <f>Dane_baza!BX2464</f>
        <v>9183253</v>
      </c>
      <c r="K2475" s="161">
        <f>Dane_baza!AT2464</f>
        <v>14975531</v>
      </c>
      <c r="L2475" s="161">
        <f>Dane_baza!AU2464</f>
        <v>9183209</v>
      </c>
      <c r="M2475" s="161">
        <f>Dane_baza!AV2464</f>
        <v>6901590</v>
      </c>
      <c r="N2475" s="161">
        <f>Dane_baza!AY2464</f>
        <v>283876747</v>
      </c>
      <c r="O2475" s="161">
        <f>Dane_baza!AZ2464</f>
        <v>5574677</v>
      </c>
      <c r="P2475" s="161">
        <f>Dane_baza!AW2464</f>
        <v>0</v>
      </c>
      <c r="Q2475" s="161">
        <f>Dane_baza!AX2464</f>
        <v>0</v>
      </c>
      <c r="R2475" s="212">
        <f t="shared" si="124"/>
        <v>621840038</v>
      </c>
      <c r="S2475" s="212">
        <f>Dane_baza!BU2464</f>
        <v>635558904.48000002</v>
      </c>
      <c r="T2475" s="212">
        <f>Dane_baza!BV2464</f>
        <v>23776993.879999999</v>
      </c>
      <c r="U2475" s="212">
        <f>Dane_baza!BW2464</f>
        <v>0</v>
      </c>
      <c r="V2475" s="212">
        <f t="shared" si="122"/>
        <v>659335898.36000001</v>
      </c>
      <c r="W2475" s="161">
        <f t="shared" si="123"/>
        <v>37495860.360000014</v>
      </c>
      <c r="AA2475" s="36"/>
    </row>
    <row r="2476" spans="1:27" ht="14.45" x14ac:dyDescent="0.3">
      <c r="A2476" s="197" t="s">
        <v>191</v>
      </c>
      <c r="B2476" s="197" t="s">
        <v>2319</v>
      </c>
      <c r="C2476" s="198" t="s">
        <v>33</v>
      </c>
      <c r="D2476" s="198" t="s">
        <v>5328</v>
      </c>
      <c r="E2476" s="197" t="s">
        <v>5320</v>
      </c>
      <c r="F2476" s="199" t="s">
        <v>5378</v>
      </c>
      <c r="G2476" s="195" t="s">
        <v>2320</v>
      </c>
      <c r="H2476" s="161">
        <f>Dane_baza!AR2465</f>
        <v>303979880</v>
      </c>
      <c r="I2476" s="161">
        <f>Dane_baza!AS2465</f>
        <v>21040665</v>
      </c>
      <c r="J2476" s="161">
        <f>Dane_baza!BX2465</f>
        <v>8278399</v>
      </c>
      <c r="K2476" s="161">
        <f>Dane_baza!AT2465</f>
        <v>0</v>
      </c>
      <c r="L2476" s="161">
        <f>Dane_baza!AU2465</f>
        <v>22530571</v>
      </c>
      <c r="M2476" s="161">
        <f>Dane_baza!AV2465</f>
        <v>6524221</v>
      </c>
      <c r="N2476" s="161">
        <f>Dane_baza!AY2465</f>
        <v>361981512</v>
      </c>
      <c r="O2476" s="161">
        <f>Dane_baza!AZ2465</f>
        <v>6122899</v>
      </c>
      <c r="P2476" s="161">
        <f>Dane_baza!AW2465</f>
        <v>0</v>
      </c>
      <c r="Q2476" s="161">
        <f>Dane_baza!AX2465</f>
        <v>0</v>
      </c>
      <c r="R2476" s="212">
        <f t="shared" si="124"/>
        <v>730458147</v>
      </c>
      <c r="S2476" s="212">
        <f>Dane_baza!BU2465</f>
        <v>660993074.78999996</v>
      </c>
      <c r="T2476" s="212">
        <f>Dane_baza!BV2465</f>
        <v>18107975.34</v>
      </c>
      <c r="U2476" s="212">
        <f>Dane_baza!BW2465</f>
        <v>71357096.879559889</v>
      </c>
      <c r="V2476" s="212">
        <f t="shared" si="122"/>
        <v>750458147.00955987</v>
      </c>
      <c r="W2476" s="161">
        <f t="shared" si="123"/>
        <v>20000000.00955987</v>
      </c>
      <c r="AA2476" s="36"/>
    </row>
    <row r="2477" spans="1:27" ht="14.45" x14ac:dyDescent="0.3">
      <c r="A2477" s="197" t="s">
        <v>191</v>
      </c>
      <c r="B2477" s="197" t="s">
        <v>2321</v>
      </c>
      <c r="C2477" s="198" t="s">
        <v>33</v>
      </c>
      <c r="D2477" s="198" t="s">
        <v>5328</v>
      </c>
      <c r="E2477" s="197" t="s">
        <v>5320</v>
      </c>
      <c r="F2477" s="199" t="s">
        <v>5379</v>
      </c>
      <c r="G2477" s="195" t="s">
        <v>2322</v>
      </c>
      <c r="H2477" s="161">
        <f>Dane_baza!AR2466</f>
        <v>135930108</v>
      </c>
      <c r="I2477" s="161">
        <f>Dane_baza!AS2466</f>
        <v>8467259</v>
      </c>
      <c r="J2477" s="161">
        <f>Dane_baza!BX2466</f>
        <v>4759316</v>
      </c>
      <c r="K2477" s="161">
        <f>Dane_baza!AT2466</f>
        <v>13311585</v>
      </c>
      <c r="L2477" s="161">
        <f>Dane_baza!AU2466</f>
        <v>4155039</v>
      </c>
      <c r="M2477" s="161">
        <f>Dane_baza!AV2466</f>
        <v>3160300</v>
      </c>
      <c r="N2477" s="161">
        <f>Dane_baza!AY2466</f>
        <v>129353101</v>
      </c>
      <c r="O2477" s="161">
        <f>Dane_baza!AZ2466</f>
        <v>2737868</v>
      </c>
      <c r="P2477" s="161">
        <f>Dane_baza!AW2466</f>
        <v>0</v>
      </c>
      <c r="Q2477" s="161">
        <f>Dane_baza!AX2466</f>
        <v>0</v>
      </c>
      <c r="R2477" s="212">
        <f t="shared" si="124"/>
        <v>301874576</v>
      </c>
      <c r="S2477" s="212">
        <f>Dane_baza!BU2466</f>
        <v>300120912.26999998</v>
      </c>
      <c r="T2477" s="212">
        <f>Dane_baza!BV2466</f>
        <v>8209322.04</v>
      </c>
      <c r="U2477" s="212">
        <f>Dane_baza!BW2466</f>
        <v>3544341.6878199577</v>
      </c>
      <c r="V2477" s="212">
        <f t="shared" si="122"/>
        <v>311874575.99781996</v>
      </c>
      <c r="W2477" s="161">
        <f t="shared" si="123"/>
        <v>9999999.9978199601</v>
      </c>
      <c r="AA2477" s="36"/>
    </row>
    <row r="2478" spans="1:27" ht="14.45" x14ac:dyDescent="0.3">
      <c r="A2478" s="197" t="s">
        <v>191</v>
      </c>
      <c r="B2478" s="197" t="s">
        <v>2323</v>
      </c>
      <c r="C2478" s="198" t="s">
        <v>33</v>
      </c>
      <c r="D2478" s="198" t="s">
        <v>5328</v>
      </c>
      <c r="E2478" s="197" t="s">
        <v>5320</v>
      </c>
      <c r="F2478" s="199" t="s">
        <v>5380</v>
      </c>
      <c r="G2478" s="195" t="s">
        <v>2324</v>
      </c>
      <c r="H2478" s="161">
        <f>Dane_baza!AR2467</f>
        <v>414729028</v>
      </c>
      <c r="I2478" s="161">
        <f>Dane_baza!AS2467</f>
        <v>27094375</v>
      </c>
      <c r="J2478" s="161">
        <f>Dane_baza!BX2467</f>
        <v>14918412</v>
      </c>
      <c r="K2478" s="161">
        <f>Dane_baza!AT2467</f>
        <v>1103043</v>
      </c>
      <c r="L2478" s="161">
        <f>Dane_baza!AU2467</f>
        <v>12993278</v>
      </c>
      <c r="M2478" s="161">
        <f>Dane_baza!AV2467</f>
        <v>9326974</v>
      </c>
      <c r="N2478" s="161">
        <f>Dane_baza!AY2467</f>
        <v>396227650</v>
      </c>
      <c r="O2478" s="161">
        <f>Dane_baza!AZ2467</f>
        <v>7089587</v>
      </c>
      <c r="P2478" s="161">
        <f>Dane_baza!AW2467</f>
        <v>0</v>
      </c>
      <c r="Q2478" s="161">
        <f>Dane_baza!AX2467</f>
        <v>0</v>
      </c>
      <c r="R2478" s="212">
        <f t="shared" si="124"/>
        <v>883482347</v>
      </c>
      <c r="S2478" s="212">
        <f>Dane_baza!BU2467</f>
        <v>934984679.01999998</v>
      </c>
      <c r="T2478" s="212">
        <f>Dane_baza!BV2467</f>
        <v>27247292.359999999</v>
      </c>
      <c r="U2478" s="212">
        <f>Dane_baza!BW2467</f>
        <v>0</v>
      </c>
      <c r="V2478" s="212">
        <f t="shared" si="122"/>
        <v>962231971.38</v>
      </c>
      <c r="W2478" s="161">
        <f t="shared" si="123"/>
        <v>78749624.379999995</v>
      </c>
      <c r="AA2478" s="36"/>
    </row>
    <row r="2479" spans="1:27" ht="14.45" x14ac:dyDescent="0.3">
      <c r="A2479" s="197" t="s">
        <v>191</v>
      </c>
      <c r="B2479" s="197" t="s">
        <v>2325</v>
      </c>
      <c r="C2479" s="198" t="s">
        <v>33</v>
      </c>
      <c r="D2479" s="198" t="s">
        <v>5328</v>
      </c>
      <c r="E2479" s="197" t="s">
        <v>5320</v>
      </c>
      <c r="F2479" s="199" t="s">
        <v>5381</v>
      </c>
      <c r="G2479" s="195" t="s">
        <v>2326</v>
      </c>
      <c r="H2479" s="161">
        <f>Dane_baza!AR2468</f>
        <v>81233342</v>
      </c>
      <c r="I2479" s="161">
        <f>Dane_baza!AS2468</f>
        <v>6245944</v>
      </c>
      <c r="J2479" s="161">
        <f>Dane_baza!BX2468</f>
        <v>3133087</v>
      </c>
      <c r="K2479" s="161">
        <f>Dane_baza!AT2468</f>
        <v>22537754</v>
      </c>
      <c r="L2479" s="161">
        <f>Dane_baza!AU2468</f>
        <v>2876469</v>
      </c>
      <c r="M2479" s="161">
        <f>Dane_baza!AV2468</f>
        <v>2979292</v>
      </c>
      <c r="N2479" s="161">
        <f>Dane_baza!AY2468</f>
        <v>94143530</v>
      </c>
      <c r="O2479" s="161">
        <f>Dane_baza!AZ2468</f>
        <v>1839303</v>
      </c>
      <c r="P2479" s="161">
        <f>Dane_baza!AW2468</f>
        <v>0</v>
      </c>
      <c r="Q2479" s="161">
        <f>Dane_baza!AX2468</f>
        <v>0</v>
      </c>
      <c r="R2479" s="212">
        <f t="shared" si="124"/>
        <v>214988721</v>
      </c>
      <c r="S2479" s="212">
        <f>Dane_baza!BU2468</f>
        <v>193695945.19999999</v>
      </c>
      <c r="T2479" s="212">
        <f>Dane_baza!BV2468</f>
        <v>8765453.5800000001</v>
      </c>
      <c r="U2479" s="212">
        <f>Dane_baza!BW2468</f>
        <v>22527322.019999992</v>
      </c>
      <c r="V2479" s="212">
        <f t="shared" si="122"/>
        <v>224988720.79999998</v>
      </c>
      <c r="W2479" s="161">
        <f t="shared" si="123"/>
        <v>9999999.7999999821</v>
      </c>
      <c r="AA2479" s="36"/>
    </row>
    <row r="2480" spans="1:27" ht="14.45" x14ac:dyDescent="0.3">
      <c r="A2480" s="197" t="s">
        <v>191</v>
      </c>
      <c r="B2480" s="197" t="s">
        <v>2327</v>
      </c>
      <c r="C2480" s="198" t="s">
        <v>33</v>
      </c>
      <c r="D2480" s="198" t="s">
        <v>5328</v>
      </c>
      <c r="E2480" s="197" t="s">
        <v>5320</v>
      </c>
      <c r="F2480" s="199" t="s">
        <v>5382</v>
      </c>
      <c r="G2480" s="195" t="s">
        <v>2328</v>
      </c>
      <c r="H2480" s="161">
        <f>Dane_baza!AR2469</f>
        <v>324740840</v>
      </c>
      <c r="I2480" s="161">
        <f>Dane_baza!AS2469</f>
        <v>42129486</v>
      </c>
      <c r="J2480" s="161">
        <f>Dane_baza!BX2469</f>
        <v>12712060</v>
      </c>
      <c r="K2480" s="161">
        <f>Dane_baza!AT2469</f>
        <v>0</v>
      </c>
      <c r="L2480" s="161">
        <f>Dane_baza!AU2469</f>
        <v>9840714</v>
      </c>
      <c r="M2480" s="161">
        <f>Dane_baza!AV2469</f>
        <v>6083480</v>
      </c>
      <c r="N2480" s="161">
        <f>Dane_baza!AY2469</f>
        <v>347855317</v>
      </c>
      <c r="O2480" s="161">
        <f>Dane_baza!AZ2469</f>
        <v>6106679</v>
      </c>
      <c r="P2480" s="161">
        <f>Dane_baza!AW2469</f>
        <v>0</v>
      </c>
      <c r="Q2480" s="161">
        <f>Dane_baza!AX2469</f>
        <v>-7402786</v>
      </c>
      <c r="R2480" s="212">
        <f t="shared" si="124"/>
        <v>742065790</v>
      </c>
      <c r="S2480" s="212">
        <f>Dane_baza!BU2469</f>
        <v>668048604.49000001</v>
      </c>
      <c r="T2480" s="212">
        <f>Dane_baza!BV2469</f>
        <v>37833271.369999997</v>
      </c>
      <c r="U2480" s="212">
        <f>Dane_baza!BW2469</f>
        <v>65387126.469999999</v>
      </c>
      <c r="V2480" s="212">
        <f t="shared" si="122"/>
        <v>771269002.33000004</v>
      </c>
      <c r="W2480" s="161">
        <f t="shared" si="123"/>
        <v>29203212.330000043</v>
      </c>
      <c r="AA2480" s="36"/>
    </row>
    <row r="2481" spans="1:27" ht="14.45" x14ac:dyDescent="0.3">
      <c r="A2481" s="197" t="s">
        <v>191</v>
      </c>
      <c r="B2481" s="197" t="s">
        <v>2329</v>
      </c>
      <c r="C2481" s="198" t="s">
        <v>33</v>
      </c>
      <c r="D2481" s="198" t="s">
        <v>5328</v>
      </c>
      <c r="E2481" s="197" t="s">
        <v>5320</v>
      </c>
      <c r="F2481" s="199" t="s">
        <v>5383</v>
      </c>
      <c r="G2481" s="195" t="s">
        <v>2330</v>
      </c>
      <c r="H2481" s="161">
        <f>Dane_baza!AR2470</f>
        <v>316181282</v>
      </c>
      <c r="I2481" s="161">
        <f>Dane_baza!AS2470</f>
        <v>23401795</v>
      </c>
      <c r="J2481" s="161">
        <f>Dane_baza!BX2470</f>
        <v>11402777</v>
      </c>
      <c r="K2481" s="161">
        <f>Dane_baza!AT2470</f>
        <v>23113728</v>
      </c>
      <c r="L2481" s="161">
        <f>Dane_baza!AU2470</f>
        <v>18036615</v>
      </c>
      <c r="M2481" s="161">
        <f>Dane_baza!AV2470</f>
        <v>8085443</v>
      </c>
      <c r="N2481" s="161">
        <f>Dane_baza!AY2470</f>
        <v>360336727</v>
      </c>
      <c r="O2481" s="161">
        <f>Dane_baza!AZ2470</f>
        <v>6166692</v>
      </c>
      <c r="P2481" s="161">
        <f>Dane_baza!AW2470</f>
        <v>0</v>
      </c>
      <c r="Q2481" s="161">
        <f>Dane_baza!AX2470</f>
        <v>0</v>
      </c>
      <c r="R2481" s="212">
        <f t="shared" si="124"/>
        <v>766725059</v>
      </c>
      <c r="S2481" s="212">
        <f>Dane_baza!BU2470</f>
        <v>686815974.73000002</v>
      </c>
      <c r="T2481" s="212">
        <f>Dane_baza!BV2470</f>
        <v>42185226.140000001</v>
      </c>
      <c r="U2481" s="212">
        <f>Dane_baza!BW2470</f>
        <v>57723858.13717857</v>
      </c>
      <c r="V2481" s="212">
        <f t="shared" si="122"/>
        <v>786725059.00717854</v>
      </c>
      <c r="W2481" s="161">
        <f t="shared" si="123"/>
        <v>20000000.007178545</v>
      </c>
      <c r="AA2481" s="36"/>
    </row>
    <row r="2482" spans="1:27" ht="14.45" x14ac:dyDescent="0.3">
      <c r="A2482" s="197" t="s">
        <v>191</v>
      </c>
      <c r="B2482" s="197" t="s">
        <v>2331</v>
      </c>
      <c r="C2482" s="198" t="s">
        <v>33</v>
      </c>
      <c r="D2482" s="198" t="s">
        <v>5328</v>
      </c>
      <c r="E2482" s="197" t="s">
        <v>5320</v>
      </c>
      <c r="F2482" s="199" t="s">
        <v>5384</v>
      </c>
      <c r="G2482" s="195" t="s">
        <v>2332</v>
      </c>
      <c r="H2482" s="161">
        <f>Dane_baza!AR2471</f>
        <v>141225108</v>
      </c>
      <c r="I2482" s="161">
        <f>Dane_baza!AS2471</f>
        <v>12492215</v>
      </c>
      <c r="J2482" s="161">
        <f>Dane_baza!BX2471</f>
        <v>3561893</v>
      </c>
      <c r="K2482" s="161">
        <f>Dane_baza!AT2471</f>
        <v>0</v>
      </c>
      <c r="L2482" s="161">
        <f>Dane_baza!AU2471</f>
        <v>10257273</v>
      </c>
      <c r="M2482" s="161">
        <f>Dane_baza!AV2471</f>
        <v>3834509</v>
      </c>
      <c r="N2482" s="161">
        <f>Dane_baza!AY2471</f>
        <v>190623773</v>
      </c>
      <c r="O2482" s="161">
        <f>Dane_baza!AZ2471</f>
        <v>3036309</v>
      </c>
      <c r="P2482" s="161">
        <f>Dane_baza!AW2471</f>
        <v>0</v>
      </c>
      <c r="Q2482" s="161">
        <f>Dane_baza!AX2471</f>
        <v>0</v>
      </c>
      <c r="R2482" s="212">
        <f t="shared" si="124"/>
        <v>365031080</v>
      </c>
      <c r="S2482" s="212">
        <f>Dane_baza!BU2471</f>
        <v>308780015.35000002</v>
      </c>
      <c r="T2482" s="212">
        <f>Dane_baza!BV2471</f>
        <v>18593102.550000001</v>
      </c>
      <c r="U2482" s="212">
        <f>Dane_baza!BW2471</f>
        <v>47657962.101024926</v>
      </c>
      <c r="V2482" s="212">
        <f t="shared" si="122"/>
        <v>375031080.00102496</v>
      </c>
      <c r="W2482" s="161">
        <f t="shared" si="123"/>
        <v>10000000.001024961</v>
      </c>
      <c r="AA2482" s="36"/>
    </row>
    <row r="2483" spans="1:27" ht="14.45" x14ac:dyDescent="0.3">
      <c r="A2483" s="197" t="s">
        <v>206</v>
      </c>
      <c r="B2483" s="197" t="s">
        <v>2258</v>
      </c>
      <c r="C2483" s="198" t="s">
        <v>33</v>
      </c>
      <c r="D2483" s="198" t="s">
        <v>5328</v>
      </c>
      <c r="E2483" s="197" t="s">
        <v>5320</v>
      </c>
      <c r="F2483" s="199" t="s">
        <v>5385</v>
      </c>
      <c r="G2483" s="195" t="s">
        <v>2333</v>
      </c>
      <c r="H2483" s="161">
        <f>Dane_baza!AR2472</f>
        <v>442641916</v>
      </c>
      <c r="I2483" s="161">
        <f>Dane_baza!AS2472</f>
        <v>38199432</v>
      </c>
      <c r="J2483" s="161">
        <f>Dane_baza!BX2472</f>
        <v>15246731</v>
      </c>
      <c r="K2483" s="161">
        <f>Dane_baza!AT2472</f>
        <v>0</v>
      </c>
      <c r="L2483" s="161">
        <f>Dane_baza!AU2472</f>
        <v>17422169</v>
      </c>
      <c r="M2483" s="161">
        <f>Dane_baza!AV2472</f>
        <v>9086715</v>
      </c>
      <c r="N2483" s="161">
        <f>Dane_baza!AY2472</f>
        <v>624975288</v>
      </c>
      <c r="O2483" s="161">
        <f>Dane_baza!AZ2472</f>
        <v>9288965</v>
      </c>
      <c r="P2483" s="161">
        <f>Dane_baza!AW2472</f>
        <v>0</v>
      </c>
      <c r="Q2483" s="161">
        <f>Dane_baza!AX2472</f>
        <v>0</v>
      </c>
      <c r="R2483" s="212">
        <f t="shared" si="124"/>
        <v>1156861216</v>
      </c>
      <c r="S2483" s="212">
        <f>Dane_baza!BU2472</f>
        <v>871425943.82000005</v>
      </c>
      <c r="T2483" s="212">
        <f>Dane_baza!BV2472</f>
        <v>51724634.060000002</v>
      </c>
      <c r="U2483" s="212">
        <f>Dane_baza!BW2472</f>
        <v>303288867.23000002</v>
      </c>
      <c r="V2483" s="212">
        <f t="shared" si="122"/>
        <v>1226439445.1100001</v>
      </c>
      <c r="W2483" s="161">
        <f t="shared" si="123"/>
        <v>69578229.110000134</v>
      </c>
      <c r="AA2483" s="36"/>
    </row>
    <row r="2484" spans="1:27" ht="14.45" x14ac:dyDescent="0.3">
      <c r="A2484" s="197" t="s">
        <v>1147</v>
      </c>
      <c r="B2484" s="197" t="s">
        <v>2258</v>
      </c>
      <c r="C2484" s="198" t="s">
        <v>33</v>
      </c>
      <c r="D2484" s="198" t="s">
        <v>5328</v>
      </c>
      <c r="E2484" s="197" t="s">
        <v>5320</v>
      </c>
      <c r="F2484" s="199" t="s">
        <v>5386</v>
      </c>
      <c r="G2484" s="195" t="s">
        <v>2334</v>
      </c>
      <c r="H2484" s="161">
        <f>Dane_baza!AR2473</f>
        <v>224519269</v>
      </c>
      <c r="I2484" s="161">
        <f>Dane_baza!AS2473</f>
        <v>9593619</v>
      </c>
      <c r="J2484" s="161">
        <f>Dane_baza!BX2473</f>
        <v>8105391</v>
      </c>
      <c r="K2484" s="161">
        <f>Dane_baza!AT2473</f>
        <v>35032264</v>
      </c>
      <c r="L2484" s="161">
        <f>Dane_baza!AU2473</f>
        <v>13936468</v>
      </c>
      <c r="M2484" s="161">
        <f>Dane_baza!AV2473</f>
        <v>5628783</v>
      </c>
      <c r="N2484" s="161">
        <f>Dane_baza!AY2473</f>
        <v>273511634</v>
      </c>
      <c r="O2484" s="161">
        <f>Dane_baza!AZ2473</f>
        <v>5141613</v>
      </c>
      <c r="P2484" s="161">
        <f>Dane_baza!AW2473</f>
        <v>0</v>
      </c>
      <c r="Q2484" s="161">
        <f>Dane_baza!AX2473</f>
        <v>0</v>
      </c>
      <c r="R2484" s="212">
        <f t="shared" si="124"/>
        <v>575469041</v>
      </c>
      <c r="S2484" s="212">
        <f>Dane_baza!BU2473</f>
        <v>477297138.42000002</v>
      </c>
      <c r="T2484" s="212">
        <f>Dane_baza!BV2473</f>
        <v>7866702.4500000002</v>
      </c>
      <c r="U2484" s="212">
        <f>Dane_baza!BW2473</f>
        <v>141797499.80000001</v>
      </c>
      <c r="V2484" s="212">
        <f t="shared" si="122"/>
        <v>626961340.67000008</v>
      </c>
      <c r="W2484" s="161">
        <f t="shared" si="123"/>
        <v>51492299.670000076</v>
      </c>
      <c r="AA2484" s="36"/>
    </row>
    <row r="2485" spans="1:27" ht="14.45" x14ac:dyDescent="0.3">
      <c r="A2485" s="197" t="s">
        <v>1147</v>
      </c>
      <c r="B2485" s="197" t="s">
        <v>2260</v>
      </c>
      <c r="C2485" s="198" t="s">
        <v>33</v>
      </c>
      <c r="D2485" s="198" t="s">
        <v>5328</v>
      </c>
      <c r="E2485" s="197" t="s">
        <v>5320</v>
      </c>
      <c r="F2485" s="199" t="s">
        <v>5387</v>
      </c>
      <c r="G2485" s="195" t="s">
        <v>2335</v>
      </c>
      <c r="H2485" s="161">
        <f>Dane_baza!AR2474</f>
        <v>421446011</v>
      </c>
      <c r="I2485" s="161">
        <f>Dane_baza!AS2474</f>
        <v>34228491</v>
      </c>
      <c r="J2485" s="161">
        <f>Dane_baza!BX2474</f>
        <v>19259048</v>
      </c>
      <c r="K2485" s="161">
        <f>Dane_baza!AT2474</f>
        <v>0</v>
      </c>
      <c r="L2485" s="161">
        <f>Dane_baza!AU2474</f>
        <v>14025017</v>
      </c>
      <c r="M2485" s="161">
        <f>Dane_baza!AV2474</f>
        <v>9774958</v>
      </c>
      <c r="N2485" s="161">
        <f>Dane_baza!AY2474</f>
        <v>548247694</v>
      </c>
      <c r="O2485" s="161">
        <f>Dane_baza!AZ2474</f>
        <v>9459271</v>
      </c>
      <c r="P2485" s="161">
        <f>Dane_baza!AW2474</f>
        <v>0</v>
      </c>
      <c r="Q2485" s="161">
        <f>Dane_baza!AX2474</f>
        <v>-2356007</v>
      </c>
      <c r="R2485" s="212">
        <f t="shared" si="124"/>
        <v>1054084483</v>
      </c>
      <c r="S2485" s="212">
        <f>Dane_baza!BU2474</f>
        <v>829292884.99000001</v>
      </c>
      <c r="T2485" s="212">
        <f>Dane_baza!BV2474</f>
        <v>36904948.939999998</v>
      </c>
      <c r="U2485" s="212">
        <f>Dane_baza!BW2474</f>
        <v>226337413.53</v>
      </c>
      <c r="V2485" s="212">
        <f t="shared" si="122"/>
        <v>1092535247.46</v>
      </c>
      <c r="W2485" s="161">
        <f t="shared" si="123"/>
        <v>38450764.460000038</v>
      </c>
      <c r="AA2485" s="36"/>
    </row>
    <row r="2486" spans="1:27" ht="14.45" x14ac:dyDescent="0.3">
      <c r="A2486" s="197" t="s">
        <v>1164</v>
      </c>
      <c r="B2486" s="197" t="s">
        <v>2258</v>
      </c>
      <c r="C2486" s="198" t="s">
        <v>33</v>
      </c>
      <c r="D2486" s="198" t="s">
        <v>5328</v>
      </c>
      <c r="E2486" s="197" t="s">
        <v>5320</v>
      </c>
      <c r="F2486" s="199" t="s">
        <v>5388</v>
      </c>
      <c r="G2486" s="195" t="s">
        <v>2336</v>
      </c>
      <c r="H2486" s="161">
        <f>Dane_baza!AR2475</f>
        <v>231778626</v>
      </c>
      <c r="I2486" s="161">
        <f>Dane_baza!AS2475</f>
        <v>24499686</v>
      </c>
      <c r="J2486" s="161">
        <f>Dane_baza!BX2475</f>
        <v>7162506</v>
      </c>
      <c r="K2486" s="161">
        <f>Dane_baza!AT2475</f>
        <v>0</v>
      </c>
      <c r="L2486" s="161">
        <f>Dane_baza!AU2475</f>
        <v>14077139</v>
      </c>
      <c r="M2486" s="161">
        <f>Dane_baza!AV2475</f>
        <v>4642526</v>
      </c>
      <c r="N2486" s="161">
        <f>Dane_baza!AY2475</f>
        <v>302538625</v>
      </c>
      <c r="O2486" s="161">
        <f>Dane_baza!AZ2475</f>
        <v>4570683</v>
      </c>
      <c r="P2486" s="161">
        <f>Dane_baza!AW2475</f>
        <v>0</v>
      </c>
      <c r="Q2486" s="161">
        <f>Dane_baza!AX2475</f>
        <v>-1587949</v>
      </c>
      <c r="R2486" s="212">
        <f t="shared" si="124"/>
        <v>587681842</v>
      </c>
      <c r="S2486" s="212">
        <f>Dane_baza!BU2475</f>
        <v>443726344.00999999</v>
      </c>
      <c r="T2486" s="212">
        <f>Dane_baza!BV2475</f>
        <v>19745152.920000002</v>
      </c>
      <c r="U2486" s="212">
        <f>Dane_baza!BW2475</f>
        <v>139210345.06517252</v>
      </c>
      <c r="V2486" s="212">
        <f t="shared" si="122"/>
        <v>602681841.9951725</v>
      </c>
      <c r="W2486" s="161">
        <f t="shared" si="123"/>
        <v>14999999.995172501</v>
      </c>
      <c r="AA2486" s="36"/>
    </row>
    <row r="2487" spans="1:27" ht="14.45" x14ac:dyDescent="0.3">
      <c r="A2487" s="197" t="s">
        <v>1164</v>
      </c>
      <c r="B2487" s="197" t="s">
        <v>2260</v>
      </c>
      <c r="C2487" s="198" t="s">
        <v>33</v>
      </c>
      <c r="D2487" s="198" t="s">
        <v>5328</v>
      </c>
      <c r="E2487" s="197" t="s">
        <v>5320</v>
      </c>
      <c r="F2487" s="199" t="s">
        <v>5389</v>
      </c>
      <c r="G2487" s="195" t="s">
        <v>2337</v>
      </c>
      <c r="H2487" s="161">
        <f>Dane_baza!AR2476</f>
        <v>131223440</v>
      </c>
      <c r="I2487" s="161">
        <f>Dane_baza!AS2476</f>
        <v>18169582</v>
      </c>
      <c r="J2487" s="161">
        <f>Dane_baza!BX2476</f>
        <v>-560380</v>
      </c>
      <c r="K2487" s="161">
        <f>Dane_baza!AT2476</f>
        <v>2377557</v>
      </c>
      <c r="L2487" s="161">
        <f>Dane_baza!AU2476</f>
        <v>19838331</v>
      </c>
      <c r="M2487" s="161">
        <f>Dane_baza!AV2476</f>
        <v>3342985</v>
      </c>
      <c r="N2487" s="161">
        <f>Dane_baza!AY2476</f>
        <v>237526196</v>
      </c>
      <c r="O2487" s="161">
        <f>Dane_baza!AZ2476</f>
        <v>3391518</v>
      </c>
      <c r="P2487" s="161">
        <f>Dane_baza!AW2476</f>
        <v>0</v>
      </c>
      <c r="Q2487" s="161">
        <f>Dane_baza!AX2476</f>
        <v>0</v>
      </c>
      <c r="R2487" s="212">
        <f t="shared" si="124"/>
        <v>415309229</v>
      </c>
      <c r="S2487" s="212">
        <f>Dane_baza!BU2476</f>
        <v>292691755.25</v>
      </c>
      <c r="T2487" s="212">
        <f>Dane_baza!BV2476</f>
        <v>35813272.619999997</v>
      </c>
      <c r="U2487" s="212">
        <f>Dane_baza!BW2476</f>
        <v>136641308.61000001</v>
      </c>
      <c r="V2487" s="212">
        <f t="shared" si="122"/>
        <v>465146336.48000002</v>
      </c>
      <c r="W2487" s="161">
        <f t="shared" si="123"/>
        <v>49837107.480000019</v>
      </c>
      <c r="AA2487" s="36"/>
    </row>
    <row r="2488" spans="1:27" ht="14.45" x14ac:dyDescent="0.3">
      <c r="A2488" s="197" t="s">
        <v>1164</v>
      </c>
      <c r="B2488" s="197" t="s">
        <v>2268</v>
      </c>
      <c r="C2488" s="198" t="s">
        <v>33</v>
      </c>
      <c r="D2488" s="198" t="s">
        <v>5328</v>
      </c>
      <c r="E2488" s="197" t="s">
        <v>5320</v>
      </c>
      <c r="F2488" s="199" t="s">
        <v>5390</v>
      </c>
      <c r="G2488" s="195" t="s">
        <v>2338</v>
      </c>
      <c r="H2488" s="161">
        <f>Dane_baza!AR2477</f>
        <v>155604249</v>
      </c>
      <c r="I2488" s="161">
        <f>Dane_baza!AS2477</f>
        <v>11049323</v>
      </c>
      <c r="J2488" s="161">
        <f>Dane_baza!BX2477</f>
        <v>5858156</v>
      </c>
      <c r="K2488" s="161">
        <f>Dane_baza!AT2477</f>
        <v>0</v>
      </c>
      <c r="L2488" s="161">
        <f>Dane_baza!AU2477</f>
        <v>7888901</v>
      </c>
      <c r="M2488" s="161">
        <f>Dane_baza!AV2477</f>
        <v>2993315</v>
      </c>
      <c r="N2488" s="161">
        <f>Dane_baza!AY2477</f>
        <v>213578208</v>
      </c>
      <c r="O2488" s="161">
        <f>Dane_baza!AZ2477</f>
        <v>3321774</v>
      </c>
      <c r="P2488" s="161">
        <f>Dane_baza!AW2477</f>
        <v>0</v>
      </c>
      <c r="Q2488" s="161">
        <f>Dane_baza!AX2477</f>
        <v>-1404809</v>
      </c>
      <c r="R2488" s="212">
        <f t="shared" si="124"/>
        <v>398889117</v>
      </c>
      <c r="S2488" s="212">
        <f>Dane_baza!BU2477</f>
        <v>295651478.63</v>
      </c>
      <c r="T2488" s="212">
        <f>Dane_baza!BV2477</f>
        <v>14846683.92</v>
      </c>
      <c r="U2488" s="212">
        <f>Dane_baza!BW2477</f>
        <v>129485239.09999999</v>
      </c>
      <c r="V2488" s="212">
        <f t="shared" si="122"/>
        <v>439983401.64999998</v>
      </c>
      <c r="W2488" s="161">
        <f t="shared" si="123"/>
        <v>41094284.649999976</v>
      </c>
      <c r="AA2488" s="36"/>
    </row>
    <row r="2489" spans="1:27" ht="14.45" x14ac:dyDescent="0.3">
      <c r="A2489" s="197" t="s">
        <v>1164</v>
      </c>
      <c r="B2489" s="197" t="s">
        <v>2262</v>
      </c>
      <c r="C2489" s="198" t="s">
        <v>33</v>
      </c>
      <c r="D2489" s="198" t="s">
        <v>5328</v>
      </c>
      <c r="E2489" s="197" t="s">
        <v>5320</v>
      </c>
      <c r="F2489" s="199" t="s">
        <v>5391</v>
      </c>
      <c r="G2489" s="195" t="s">
        <v>2339</v>
      </c>
      <c r="H2489" s="161">
        <f>Dane_baza!AR2478</f>
        <v>1793912721</v>
      </c>
      <c r="I2489" s="161">
        <f>Dane_baza!AS2478</f>
        <v>330314795</v>
      </c>
      <c r="J2489" s="161">
        <f>Dane_baza!BX2478</f>
        <v>88515681</v>
      </c>
      <c r="K2489" s="161">
        <f>Dane_baza!AT2478</f>
        <v>0</v>
      </c>
      <c r="L2489" s="161">
        <f>Dane_baza!AU2478</f>
        <v>51084995</v>
      </c>
      <c r="M2489" s="161">
        <f>Dane_baza!AV2478</f>
        <v>25219297</v>
      </c>
      <c r="N2489" s="161">
        <f>Dane_baza!AY2478</f>
        <v>1445094205</v>
      </c>
      <c r="O2489" s="161">
        <f>Dane_baza!AZ2478</f>
        <v>25596151</v>
      </c>
      <c r="P2489" s="161">
        <f>Dane_baza!AW2478</f>
        <v>0</v>
      </c>
      <c r="Q2489" s="161">
        <f>Dane_baza!AX2478</f>
        <v>-131445371</v>
      </c>
      <c r="R2489" s="212">
        <f t="shared" si="124"/>
        <v>3628292474</v>
      </c>
      <c r="S2489" s="212">
        <f>Dane_baza!BU2478</f>
        <v>3110609897.1900001</v>
      </c>
      <c r="T2489" s="212">
        <f>Dane_baza!BV2478</f>
        <v>455672270.88</v>
      </c>
      <c r="U2489" s="212">
        <f>Dane_baza!BW2478</f>
        <v>252319522.13999999</v>
      </c>
      <c r="V2489" s="212">
        <f t="shared" si="122"/>
        <v>3818601690.21</v>
      </c>
      <c r="W2489" s="161">
        <f t="shared" si="123"/>
        <v>190309216.21000004</v>
      </c>
      <c r="AA2489" s="36"/>
    </row>
    <row r="2490" spans="1:27" ht="14.45" x14ac:dyDescent="0.3">
      <c r="A2490" s="197" t="s">
        <v>1170</v>
      </c>
      <c r="B2490" s="197" t="s">
        <v>2258</v>
      </c>
      <c r="C2490" s="198" t="s">
        <v>33</v>
      </c>
      <c r="D2490" s="198" t="s">
        <v>5328</v>
      </c>
      <c r="E2490" s="197" t="s">
        <v>5320</v>
      </c>
      <c r="F2490" s="199" t="s">
        <v>5392</v>
      </c>
      <c r="G2490" s="195" t="s">
        <v>2340</v>
      </c>
      <c r="H2490" s="161">
        <f>Dane_baza!AR2479</f>
        <v>236047889</v>
      </c>
      <c r="I2490" s="161">
        <f>Dane_baza!AS2479</f>
        <v>19414449</v>
      </c>
      <c r="J2490" s="161">
        <f>Dane_baza!BX2479</f>
        <v>4878305</v>
      </c>
      <c r="K2490" s="161">
        <f>Dane_baza!AT2479</f>
        <v>0</v>
      </c>
      <c r="L2490" s="161">
        <f>Dane_baza!AU2479</f>
        <v>22296257</v>
      </c>
      <c r="M2490" s="161">
        <f>Dane_baza!AV2479</f>
        <v>5260768</v>
      </c>
      <c r="N2490" s="161">
        <f>Dane_baza!AY2479</f>
        <v>295421502</v>
      </c>
      <c r="O2490" s="161">
        <f>Dane_baza!AZ2479</f>
        <v>5214601</v>
      </c>
      <c r="P2490" s="161">
        <f>Dane_baza!AW2479</f>
        <v>0</v>
      </c>
      <c r="Q2490" s="161">
        <f>Dane_baza!AX2479</f>
        <v>0</v>
      </c>
      <c r="R2490" s="212">
        <f t="shared" si="124"/>
        <v>588533771</v>
      </c>
      <c r="S2490" s="212">
        <f>Dane_baza!BU2479</f>
        <v>486585732.23000002</v>
      </c>
      <c r="T2490" s="212">
        <f>Dane_baza!BV2479</f>
        <v>24360535.52</v>
      </c>
      <c r="U2490" s="212">
        <f>Dane_baza!BW2479</f>
        <v>92587503.252074644</v>
      </c>
      <c r="V2490" s="212">
        <f t="shared" si="122"/>
        <v>603533771.0020746</v>
      </c>
      <c r="W2490" s="161">
        <f t="shared" si="123"/>
        <v>15000000.002074599</v>
      </c>
      <c r="AA2490" s="36"/>
    </row>
    <row r="2491" spans="1:27" ht="14.45" x14ac:dyDescent="0.3">
      <c r="A2491" s="197" t="s">
        <v>1170</v>
      </c>
      <c r="B2491" s="197" t="s">
        <v>2260</v>
      </c>
      <c r="C2491" s="198" t="s">
        <v>33</v>
      </c>
      <c r="D2491" s="198" t="s">
        <v>5328</v>
      </c>
      <c r="E2491" s="197" t="s">
        <v>5320</v>
      </c>
      <c r="F2491" s="199" t="s">
        <v>5393</v>
      </c>
      <c r="G2491" s="195" t="s">
        <v>2341</v>
      </c>
      <c r="H2491" s="161">
        <f>Dane_baza!AR2480</f>
        <v>930139993</v>
      </c>
      <c r="I2491" s="161">
        <f>Dane_baza!AS2480</f>
        <v>86187017</v>
      </c>
      <c r="J2491" s="161">
        <f>Dane_baza!BX2480</f>
        <v>30699650</v>
      </c>
      <c r="K2491" s="161">
        <f>Dane_baza!AT2480</f>
        <v>0</v>
      </c>
      <c r="L2491" s="161">
        <f>Dane_baza!AU2480</f>
        <v>25407768</v>
      </c>
      <c r="M2491" s="161">
        <f>Dane_baza!AV2480</f>
        <v>19582412</v>
      </c>
      <c r="N2491" s="161">
        <f>Dane_baza!AY2480</f>
        <v>962800202</v>
      </c>
      <c r="O2491" s="161">
        <f>Dane_baza!AZ2480</f>
        <v>16725652</v>
      </c>
      <c r="P2491" s="161">
        <f>Dane_baza!AW2480</f>
        <v>0</v>
      </c>
      <c r="Q2491" s="161">
        <f>Dane_baza!AX2480</f>
        <v>0</v>
      </c>
      <c r="R2491" s="212">
        <f t="shared" si="124"/>
        <v>2071542694</v>
      </c>
      <c r="S2491" s="212">
        <f>Dane_baza!BU2480</f>
        <v>1889017055.55</v>
      </c>
      <c r="T2491" s="212">
        <f>Dane_baza!BV2480</f>
        <v>125924011.48999999</v>
      </c>
      <c r="U2491" s="212">
        <f>Dane_baza!BW2480</f>
        <v>147706470.16</v>
      </c>
      <c r="V2491" s="212">
        <f t="shared" si="122"/>
        <v>2162647537.1999998</v>
      </c>
      <c r="W2491" s="161">
        <f t="shared" si="123"/>
        <v>91104843.199999809</v>
      </c>
      <c r="AA2491" s="36"/>
    </row>
    <row r="2492" spans="1:27" ht="14.45" x14ac:dyDescent="0.3">
      <c r="A2492" s="197" t="s">
        <v>1170</v>
      </c>
      <c r="B2492" s="197" t="s">
        <v>2268</v>
      </c>
      <c r="C2492" s="198" t="s">
        <v>33</v>
      </c>
      <c r="D2492" s="198" t="s">
        <v>5328</v>
      </c>
      <c r="E2492" s="197" t="s">
        <v>5320</v>
      </c>
      <c r="F2492" s="199" t="s">
        <v>5394</v>
      </c>
      <c r="G2492" s="195" t="s">
        <v>2342</v>
      </c>
      <c r="H2492" s="161">
        <f>Dane_baza!AR2481</f>
        <v>77896028</v>
      </c>
      <c r="I2492" s="161">
        <f>Dane_baza!AS2481</f>
        <v>5038151</v>
      </c>
      <c r="J2492" s="161">
        <f>Dane_baza!BX2481</f>
        <v>3675240</v>
      </c>
      <c r="K2492" s="161">
        <f>Dane_baza!AT2481</f>
        <v>1898087</v>
      </c>
      <c r="L2492" s="161">
        <f>Dane_baza!AU2481</f>
        <v>8490340</v>
      </c>
      <c r="M2492" s="161">
        <f>Dane_baza!AV2481</f>
        <v>4731321</v>
      </c>
      <c r="N2492" s="161">
        <f>Dane_baza!AY2481</f>
        <v>67165838</v>
      </c>
      <c r="O2492" s="161">
        <f>Dane_baza!AZ2481</f>
        <v>1472740</v>
      </c>
      <c r="P2492" s="161">
        <f>Dane_baza!AW2481</f>
        <v>0</v>
      </c>
      <c r="Q2492" s="161">
        <f>Dane_baza!AX2481</f>
        <v>0</v>
      </c>
      <c r="R2492" s="212">
        <f t="shared" si="124"/>
        <v>170367745</v>
      </c>
      <c r="S2492" s="212">
        <f>Dane_baza!BU2481</f>
        <v>171979580.66999999</v>
      </c>
      <c r="T2492" s="212">
        <f>Dane_baza!BV2481</f>
        <v>5462107.46</v>
      </c>
      <c r="U2492" s="212">
        <f>Dane_baza!BW2481</f>
        <v>3797793.66</v>
      </c>
      <c r="V2492" s="212">
        <f t="shared" si="122"/>
        <v>181239481.78999999</v>
      </c>
      <c r="W2492" s="161">
        <f t="shared" si="123"/>
        <v>10871736.789999992</v>
      </c>
      <c r="AA2492" s="36"/>
    </row>
    <row r="2493" spans="1:27" ht="14.45" x14ac:dyDescent="0.3">
      <c r="A2493" s="197" t="s">
        <v>32</v>
      </c>
      <c r="B2493" s="197" t="s">
        <v>33</v>
      </c>
      <c r="C2493" s="198" t="s">
        <v>33</v>
      </c>
      <c r="D2493" s="198" t="s">
        <v>5328</v>
      </c>
      <c r="E2493" s="197" t="s">
        <v>5322</v>
      </c>
      <c r="F2493" s="199" t="s">
        <v>2897</v>
      </c>
      <c r="G2493" s="195" t="s">
        <v>2344</v>
      </c>
      <c r="H2493" s="161">
        <f>Dane_baza!AR2482</f>
        <v>31504592</v>
      </c>
      <c r="I2493" s="161">
        <f>Dane_baza!AS2482</f>
        <v>1469881</v>
      </c>
      <c r="J2493" s="161">
        <f>Dane_baza!BX2482</f>
        <v>1645826</v>
      </c>
      <c r="K2493" s="161">
        <f>Dane_baza!AT2482</f>
        <v>9555257</v>
      </c>
      <c r="L2493" s="161">
        <f>Dane_baza!AU2482</f>
        <v>1646377</v>
      </c>
      <c r="M2493" s="161">
        <f>Dane_baza!AV2482</f>
        <v>792348</v>
      </c>
      <c r="N2493" s="161">
        <f>Dane_baza!AY2482</f>
        <v>73351641</v>
      </c>
      <c r="O2493" s="161">
        <f>Dane_baza!AZ2482</f>
        <v>0</v>
      </c>
      <c r="P2493" s="161">
        <f>Dane_baza!AW2482</f>
        <v>0</v>
      </c>
      <c r="Q2493" s="161">
        <f>Dane_baza!AX2482</f>
        <v>0</v>
      </c>
      <c r="R2493" s="212">
        <f t="shared" si="124"/>
        <v>119965922</v>
      </c>
      <c r="S2493" s="212">
        <f>Dane_baza!BU2482</f>
        <v>80173444.930000007</v>
      </c>
      <c r="T2493" s="212">
        <f>Dane_baza!BV2482</f>
        <v>7831157.75</v>
      </c>
      <c r="U2493" s="212">
        <f>Dane_baza!BW2482</f>
        <v>36961319.321369849</v>
      </c>
      <c r="V2493" s="212">
        <f t="shared" si="122"/>
        <v>124965922.00136986</v>
      </c>
      <c r="W2493" s="161">
        <f t="shared" si="123"/>
        <v>5000000.0013698637</v>
      </c>
      <c r="AA2493" s="36"/>
    </row>
    <row r="2494" spans="1:27" ht="14.45" x14ac:dyDescent="0.3">
      <c r="A2494" s="197" t="s">
        <v>32</v>
      </c>
      <c r="B2494" s="197" t="s">
        <v>32</v>
      </c>
      <c r="C2494" s="198" t="s">
        <v>33</v>
      </c>
      <c r="D2494" s="198" t="s">
        <v>5328</v>
      </c>
      <c r="E2494" s="197" t="s">
        <v>5322</v>
      </c>
      <c r="F2494" s="199" t="s">
        <v>2903</v>
      </c>
      <c r="G2494" s="195" t="s">
        <v>2345</v>
      </c>
      <c r="H2494" s="161">
        <f>Dane_baza!AR2483</f>
        <v>31105012</v>
      </c>
      <c r="I2494" s="161">
        <f>Dane_baza!AS2483</f>
        <v>1252261</v>
      </c>
      <c r="J2494" s="161">
        <f>Dane_baza!BX2483</f>
        <v>1539270</v>
      </c>
      <c r="K2494" s="161">
        <f>Dane_baza!AT2483</f>
        <v>13287853</v>
      </c>
      <c r="L2494" s="161">
        <f>Dane_baza!AU2483</f>
        <v>1210722</v>
      </c>
      <c r="M2494" s="161">
        <f>Dane_baza!AV2483</f>
        <v>1058886</v>
      </c>
      <c r="N2494" s="161">
        <f>Dane_baza!AY2483</f>
        <v>74025757</v>
      </c>
      <c r="O2494" s="161">
        <f>Dane_baza!AZ2483</f>
        <v>0</v>
      </c>
      <c r="P2494" s="161">
        <f>Dane_baza!AW2483</f>
        <v>0</v>
      </c>
      <c r="Q2494" s="161">
        <f>Dane_baza!AX2483</f>
        <v>0</v>
      </c>
      <c r="R2494" s="212">
        <f t="shared" si="124"/>
        <v>123479761</v>
      </c>
      <c r="S2494" s="212">
        <f>Dane_baza!BU2483</f>
        <v>80601687.709999993</v>
      </c>
      <c r="T2494" s="212">
        <f>Dane_baza!BV2483</f>
        <v>7513347.4400000004</v>
      </c>
      <c r="U2494" s="212">
        <f>Dane_baza!BW2483</f>
        <v>40364725.853564516</v>
      </c>
      <c r="V2494" s="212">
        <f t="shared" si="122"/>
        <v>128479761.00356451</v>
      </c>
      <c r="W2494" s="161">
        <f t="shared" si="123"/>
        <v>5000000.0035645068</v>
      </c>
      <c r="AA2494" s="36"/>
    </row>
    <row r="2495" spans="1:27" ht="14.45" x14ac:dyDescent="0.3">
      <c r="A2495" s="197" t="s">
        <v>32</v>
      </c>
      <c r="B2495" s="197" t="s">
        <v>37</v>
      </c>
      <c r="C2495" s="198" t="s">
        <v>33</v>
      </c>
      <c r="D2495" s="198" t="s">
        <v>5328</v>
      </c>
      <c r="E2495" s="197" t="s">
        <v>5322</v>
      </c>
      <c r="F2495" s="199" t="s">
        <v>2910</v>
      </c>
      <c r="G2495" s="195" t="s">
        <v>2346</v>
      </c>
      <c r="H2495" s="161">
        <f>Dane_baza!AR2484</f>
        <v>45394767</v>
      </c>
      <c r="I2495" s="161">
        <f>Dane_baza!AS2484</f>
        <v>3045850</v>
      </c>
      <c r="J2495" s="161">
        <f>Dane_baza!BX2484</f>
        <v>1031603</v>
      </c>
      <c r="K2495" s="161">
        <f>Dane_baza!AT2484</f>
        <v>898847</v>
      </c>
      <c r="L2495" s="161">
        <f>Dane_baza!AU2484</f>
        <v>1914493</v>
      </c>
      <c r="M2495" s="161">
        <f>Dane_baza!AV2484</f>
        <v>957905</v>
      </c>
      <c r="N2495" s="161">
        <f>Dane_baza!AY2484</f>
        <v>110697940</v>
      </c>
      <c r="O2495" s="161">
        <f>Dane_baza!AZ2484</f>
        <v>0</v>
      </c>
      <c r="P2495" s="161">
        <f>Dane_baza!AW2484</f>
        <v>0</v>
      </c>
      <c r="Q2495" s="161">
        <f>Dane_baza!AX2484</f>
        <v>-1529549</v>
      </c>
      <c r="R2495" s="212">
        <f t="shared" si="124"/>
        <v>162411856</v>
      </c>
      <c r="S2495" s="212">
        <f>Dane_baza!BU2484</f>
        <v>102599219.23</v>
      </c>
      <c r="T2495" s="212">
        <f>Dane_baza!BV2484</f>
        <v>3242934.54</v>
      </c>
      <c r="U2495" s="212">
        <f>Dane_baza!BW2484</f>
        <v>61569701.849999994</v>
      </c>
      <c r="V2495" s="212">
        <f t="shared" si="122"/>
        <v>167411855.62</v>
      </c>
      <c r="W2495" s="161">
        <f t="shared" si="123"/>
        <v>4999999.6200000048</v>
      </c>
      <c r="AA2495" s="36"/>
    </row>
    <row r="2496" spans="1:27" ht="14.45" x14ac:dyDescent="0.3">
      <c r="A2496" s="197" t="s">
        <v>32</v>
      </c>
      <c r="B2496" s="197" t="s">
        <v>39</v>
      </c>
      <c r="C2496" s="198" t="s">
        <v>33</v>
      </c>
      <c r="D2496" s="198" t="s">
        <v>5328</v>
      </c>
      <c r="E2496" s="197" t="s">
        <v>5322</v>
      </c>
      <c r="F2496" s="199" t="s">
        <v>2916</v>
      </c>
      <c r="G2496" s="195" t="s">
        <v>2347</v>
      </c>
      <c r="H2496" s="161">
        <f>Dane_baza!AR2485</f>
        <v>7844302</v>
      </c>
      <c r="I2496" s="161">
        <f>Dane_baza!AS2485</f>
        <v>421341</v>
      </c>
      <c r="J2496" s="161">
        <f>Dane_baza!BX2485</f>
        <v>2701416</v>
      </c>
      <c r="K2496" s="161">
        <f>Dane_baza!AT2485</f>
        <v>16753354</v>
      </c>
      <c r="L2496" s="161">
        <f>Dane_baza!AU2485</f>
        <v>3751257</v>
      </c>
      <c r="M2496" s="161">
        <f>Dane_baza!AV2485</f>
        <v>600307</v>
      </c>
      <c r="N2496" s="161">
        <f>Dane_baza!AY2485</f>
        <v>22059055</v>
      </c>
      <c r="O2496" s="161">
        <f>Dane_baza!AZ2485</f>
        <v>19464</v>
      </c>
      <c r="P2496" s="161">
        <f>Dane_baza!AW2485</f>
        <v>0</v>
      </c>
      <c r="Q2496" s="161">
        <f>Dane_baza!AX2485</f>
        <v>0</v>
      </c>
      <c r="R2496" s="212">
        <f t="shared" si="124"/>
        <v>54150496</v>
      </c>
      <c r="S2496" s="212">
        <f>Dane_baza!BU2485</f>
        <v>24266188.940000001</v>
      </c>
      <c r="T2496" s="212">
        <f>Dane_baza!BV2485</f>
        <v>1819893.98</v>
      </c>
      <c r="U2496" s="212">
        <f>Dane_baza!BW2485</f>
        <v>32064413.084962051</v>
      </c>
      <c r="V2496" s="212">
        <f t="shared" si="122"/>
        <v>58150496.004962057</v>
      </c>
      <c r="W2496" s="161">
        <f t="shared" si="123"/>
        <v>4000000.0049620569</v>
      </c>
      <c r="AA2496" s="36"/>
    </row>
    <row r="2497" spans="1:27" ht="14.45" x14ac:dyDescent="0.3">
      <c r="A2497" s="197" t="s">
        <v>32</v>
      </c>
      <c r="B2497" s="197" t="s">
        <v>42</v>
      </c>
      <c r="C2497" s="198" t="s">
        <v>33</v>
      </c>
      <c r="D2497" s="198" t="s">
        <v>5328</v>
      </c>
      <c r="E2497" s="197" t="s">
        <v>5322</v>
      </c>
      <c r="F2497" s="199" t="s">
        <v>2920</v>
      </c>
      <c r="G2497" s="195" t="s">
        <v>2348</v>
      </c>
      <c r="H2497" s="161">
        <f>Dane_baza!AR2486</f>
        <v>14741680</v>
      </c>
      <c r="I2497" s="161">
        <f>Dane_baza!AS2486</f>
        <v>1735463</v>
      </c>
      <c r="J2497" s="161">
        <f>Dane_baza!BX2486</f>
        <v>2009925</v>
      </c>
      <c r="K2497" s="161">
        <f>Dane_baza!AT2486</f>
        <v>12619443</v>
      </c>
      <c r="L2497" s="161">
        <f>Dane_baza!AU2486</f>
        <v>3604183</v>
      </c>
      <c r="M2497" s="161">
        <f>Dane_baza!AV2486</f>
        <v>1590780</v>
      </c>
      <c r="N2497" s="161">
        <f>Dane_baza!AY2486</f>
        <v>30220186</v>
      </c>
      <c r="O2497" s="161">
        <f>Dane_baza!AZ2486</f>
        <v>14598</v>
      </c>
      <c r="P2497" s="161">
        <f>Dane_baza!AW2486</f>
        <v>0</v>
      </c>
      <c r="Q2497" s="161">
        <f>Dane_baza!AX2486</f>
        <v>0</v>
      </c>
      <c r="R2497" s="212">
        <f t="shared" si="124"/>
        <v>66536258</v>
      </c>
      <c r="S2497" s="212">
        <f>Dane_baza!BU2486</f>
        <v>40743009.780000001</v>
      </c>
      <c r="T2497" s="212">
        <f>Dane_baza!BV2486</f>
        <v>10511663.130000001</v>
      </c>
      <c r="U2497" s="212">
        <f>Dane_baza!BW2486</f>
        <v>19281584.720000003</v>
      </c>
      <c r="V2497" s="212">
        <f t="shared" si="122"/>
        <v>70536257.63000001</v>
      </c>
      <c r="W2497" s="161">
        <f t="shared" si="123"/>
        <v>3999999.6300000101</v>
      </c>
      <c r="AA2497" s="36"/>
    </row>
    <row r="2498" spans="1:27" ht="14.45" x14ac:dyDescent="0.3">
      <c r="A2498" s="197" t="s">
        <v>32</v>
      </c>
      <c r="B2498" s="197" t="s">
        <v>44</v>
      </c>
      <c r="C2498" s="198" t="s">
        <v>33</v>
      </c>
      <c r="D2498" s="198" t="s">
        <v>5328</v>
      </c>
      <c r="E2498" s="197" t="s">
        <v>5322</v>
      </c>
      <c r="F2498" s="199" t="s">
        <v>2926</v>
      </c>
      <c r="G2498" s="195" t="s">
        <v>5395</v>
      </c>
      <c r="H2498" s="161">
        <f>Dane_baza!AR2487</f>
        <v>23149801</v>
      </c>
      <c r="I2498" s="161">
        <f>Dane_baza!AS2487</f>
        <v>460517</v>
      </c>
      <c r="J2498" s="161">
        <f>Dane_baza!BX2487</f>
        <v>1381345</v>
      </c>
      <c r="K2498" s="161">
        <f>Dane_baza!AT2487</f>
        <v>10594155</v>
      </c>
      <c r="L2498" s="161">
        <f>Dane_baza!AU2487</f>
        <v>2152611</v>
      </c>
      <c r="M2498" s="161">
        <f>Dane_baza!AV2487</f>
        <v>698182</v>
      </c>
      <c r="N2498" s="161">
        <f>Dane_baza!AY2487</f>
        <v>19556293</v>
      </c>
      <c r="O2498" s="161">
        <f>Dane_baza!AZ2487</f>
        <v>0</v>
      </c>
      <c r="P2498" s="161">
        <f>Dane_baza!AW2487</f>
        <v>0</v>
      </c>
      <c r="Q2498" s="161">
        <f>Dane_baza!AX2487</f>
        <v>0</v>
      </c>
      <c r="R2498" s="212">
        <f t="shared" si="124"/>
        <v>57992904</v>
      </c>
      <c r="S2498" s="212">
        <f>Dane_baza!BU2487</f>
        <v>55066533.649999999</v>
      </c>
      <c r="T2498" s="212">
        <f>Dane_baza!BV2487</f>
        <v>3462488.4</v>
      </c>
      <c r="U2498" s="212">
        <f>Dane_baza!BW2487</f>
        <v>6423030.4400000004</v>
      </c>
      <c r="V2498" s="212">
        <f t="shared" si="122"/>
        <v>64952052.489999995</v>
      </c>
      <c r="W2498" s="161">
        <f t="shared" si="123"/>
        <v>6959148.4899999946</v>
      </c>
      <c r="AA2498" s="36"/>
    </row>
    <row r="2499" spans="1:27" ht="14.45" x14ac:dyDescent="0.3">
      <c r="A2499" s="197" t="s">
        <v>32</v>
      </c>
      <c r="B2499" s="197" t="s">
        <v>51</v>
      </c>
      <c r="C2499" s="198" t="s">
        <v>33</v>
      </c>
      <c r="D2499" s="198" t="s">
        <v>5328</v>
      </c>
      <c r="E2499" s="197" t="s">
        <v>5322</v>
      </c>
      <c r="F2499" s="199" t="s">
        <v>2935</v>
      </c>
      <c r="G2499" s="195" t="s">
        <v>2350</v>
      </c>
      <c r="H2499" s="161">
        <f>Dane_baza!AR2488</f>
        <v>11738668</v>
      </c>
      <c r="I2499" s="161">
        <f>Dane_baza!AS2488</f>
        <v>381432</v>
      </c>
      <c r="J2499" s="161">
        <f>Dane_baza!BX2488</f>
        <v>752261</v>
      </c>
      <c r="K2499" s="161">
        <f>Dane_baza!AT2488</f>
        <v>7332730</v>
      </c>
      <c r="L2499" s="161">
        <f>Dane_baza!AU2488</f>
        <v>2007012</v>
      </c>
      <c r="M2499" s="161">
        <f>Dane_baza!AV2488</f>
        <v>619335</v>
      </c>
      <c r="N2499" s="161">
        <f>Dane_baza!AY2488</f>
        <v>26250056</v>
      </c>
      <c r="O2499" s="161">
        <f>Dane_baza!AZ2488</f>
        <v>6488</v>
      </c>
      <c r="P2499" s="161">
        <f>Dane_baza!AW2488</f>
        <v>0</v>
      </c>
      <c r="Q2499" s="161">
        <f>Dane_baza!AX2488</f>
        <v>0</v>
      </c>
      <c r="R2499" s="212">
        <f t="shared" si="124"/>
        <v>49087982</v>
      </c>
      <c r="S2499" s="212">
        <f>Dane_baza!BU2488</f>
        <v>32400435.449999999</v>
      </c>
      <c r="T2499" s="212">
        <f>Dane_baza!BV2488</f>
        <v>1513299.74</v>
      </c>
      <c r="U2499" s="212">
        <f>Dane_baza!BW2488</f>
        <v>19174246.799941413</v>
      </c>
      <c r="V2499" s="212">
        <f t="shared" si="122"/>
        <v>53087981.989941411</v>
      </c>
      <c r="W2499" s="161">
        <f t="shared" si="123"/>
        <v>3999999.9899414107</v>
      </c>
      <c r="AA2499" s="36"/>
    </row>
    <row r="2500" spans="1:27" ht="14.45" x14ac:dyDescent="0.3">
      <c r="A2500" s="197" t="s">
        <v>32</v>
      </c>
      <c r="B2500" s="197" t="s">
        <v>75</v>
      </c>
      <c r="C2500" s="198" t="s">
        <v>33</v>
      </c>
      <c r="D2500" s="198" t="s">
        <v>5328</v>
      </c>
      <c r="E2500" s="197" t="s">
        <v>5322</v>
      </c>
      <c r="F2500" s="199" t="s">
        <v>2939</v>
      </c>
      <c r="G2500" s="195" t="s">
        <v>2351</v>
      </c>
      <c r="H2500" s="161">
        <f>Dane_baza!AR2489</f>
        <v>44270971</v>
      </c>
      <c r="I2500" s="161">
        <f>Dane_baza!AS2489</f>
        <v>1382896</v>
      </c>
      <c r="J2500" s="161">
        <f>Dane_baza!BX2489</f>
        <v>3629747</v>
      </c>
      <c r="K2500" s="161">
        <f>Dane_baza!AT2489</f>
        <v>54668280</v>
      </c>
      <c r="L2500" s="161">
        <f>Dane_baza!AU2489</f>
        <v>5424308</v>
      </c>
      <c r="M2500" s="161">
        <f>Dane_baza!AV2489</f>
        <v>2010292</v>
      </c>
      <c r="N2500" s="161">
        <f>Dane_baza!AY2489</f>
        <v>122392329</v>
      </c>
      <c r="O2500" s="161">
        <f>Dane_baza!AZ2489</f>
        <v>27573</v>
      </c>
      <c r="P2500" s="161">
        <f>Dane_baza!AW2489</f>
        <v>0</v>
      </c>
      <c r="Q2500" s="161">
        <f>Dane_baza!AX2489</f>
        <v>0</v>
      </c>
      <c r="R2500" s="212">
        <f t="shared" si="124"/>
        <v>233806396</v>
      </c>
      <c r="S2500" s="212">
        <f>Dane_baza!BU2489</f>
        <v>119374937.58</v>
      </c>
      <c r="T2500" s="212">
        <f>Dane_baza!BV2489</f>
        <v>6434026.8099999996</v>
      </c>
      <c r="U2500" s="212">
        <f>Dane_baza!BW2489</f>
        <v>113997431.6146708</v>
      </c>
      <c r="V2500" s="212">
        <f t="shared" si="122"/>
        <v>239806396.0046708</v>
      </c>
      <c r="W2500" s="161">
        <f t="shared" si="123"/>
        <v>6000000.0046707988</v>
      </c>
      <c r="AA2500" s="36"/>
    </row>
    <row r="2501" spans="1:27" ht="14.45" x14ac:dyDescent="0.3">
      <c r="A2501" s="197" t="s">
        <v>32</v>
      </c>
      <c r="B2501" s="197" t="s">
        <v>77</v>
      </c>
      <c r="C2501" s="198" t="s">
        <v>33</v>
      </c>
      <c r="D2501" s="198" t="s">
        <v>5328</v>
      </c>
      <c r="E2501" s="197" t="s">
        <v>5322</v>
      </c>
      <c r="F2501" s="199" t="s">
        <v>2953</v>
      </c>
      <c r="G2501" s="195" t="s">
        <v>2352</v>
      </c>
      <c r="H2501" s="161">
        <f>Dane_baza!AR2490</f>
        <v>21170138</v>
      </c>
      <c r="I2501" s="161">
        <f>Dane_baza!AS2490</f>
        <v>1122519</v>
      </c>
      <c r="J2501" s="161">
        <f>Dane_baza!BX2490</f>
        <v>2132271</v>
      </c>
      <c r="K2501" s="161">
        <f>Dane_baza!AT2490</f>
        <v>6566418</v>
      </c>
      <c r="L2501" s="161">
        <f>Dane_baza!AU2490</f>
        <v>3432038</v>
      </c>
      <c r="M2501" s="161">
        <f>Dane_baza!AV2490</f>
        <v>1375715</v>
      </c>
      <c r="N2501" s="161">
        <f>Dane_baza!AY2490</f>
        <v>18579706</v>
      </c>
      <c r="O2501" s="161">
        <f>Dane_baza!AZ2490</f>
        <v>30817</v>
      </c>
      <c r="P2501" s="161">
        <f>Dane_baza!AW2490</f>
        <v>0</v>
      </c>
      <c r="Q2501" s="161">
        <f>Dane_baza!AX2490</f>
        <v>0</v>
      </c>
      <c r="R2501" s="212">
        <f t="shared" si="124"/>
        <v>54409622</v>
      </c>
      <c r="S2501" s="212">
        <f>Dane_baza!BU2490</f>
        <v>52148844.689999998</v>
      </c>
      <c r="T2501" s="212">
        <f>Dane_baza!BV2490</f>
        <v>3751590.53</v>
      </c>
      <c r="U2501" s="212">
        <f>Dane_baza!BW2490</f>
        <v>3509186.7750622709</v>
      </c>
      <c r="V2501" s="212">
        <f t="shared" si="122"/>
        <v>59409621.995062269</v>
      </c>
      <c r="W2501" s="161">
        <f t="shared" si="123"/>
        <v>4999999.9950622693</v>
      </c>
      <c r="AA2501" s="36"/>
    </row>
    <row r="2502" spans="1:27" ht="14.45" x14ac:dyDescent="0.3">
      <c r="A2502" s="197" t="s">
        <v>32</v>
      </c>
      <c r="B2502" s="197" t="s">
        <v>90</v>
      </c>
      <c r="C2502" s="198" t="s">
        <v>33</v>
      </c>
      <c r="D2502" s="198" t="s">
        <v>5328</v>
      </c>
      <c r="E2502" s="197" t="s">
        <v>5322</v>
      </c>
      <c r="F2502" s="199" t="s">
        <v>2961</v>
      </c>
      <c r="G2502" s="195" t="s">
        <v>2353</v>
      </c>
      <c r="H2502" s="161">
        <f>Dane_baza!AR2491</f>
        <v>16282543</v>
      </c>
      <c r="I2502" s="161">
        <f>Dane_baza!AS2491</f>
        <v>372787</v>
      </c>
      <c r="J2502" s="161">
        <f>Dane_baza!BX2491</f>
        <v>1103805</v>
      </c>
      <c r="K2502" s="161">
        <f>Dane_baza!AT2491</f>
        <v>8937645</v>
      </c>
      <c r="L2502" s="161">
        <f>Dane_baza!AU2491</f>
        <v>905147</v>
      </c>
      <c r="M2502" s="161">
        <f>Dane_baza!AV2491</f>
        <v>609720</v>
      </c>
      <c r="N2502" s="161">
        <f>Dane_baza!AY2491</f>
        <v>38618625</v>
      </c>
      <c r="O2502" s="161">
        <f>Dane_baza!AZ2491</f>
        <v>0</v>
      </c>
      <c r="P2502" s="161">
        <f>Dane_baza!AW2491</f>
        <v>0</v>
      </c>
      <c r="Q2502" s="161">
        <f>Dane_baza!AX2491</f>
        <v>0</v>
      </c>
      <c r="R2502" s="212">
        <f t="shared" si="124"/>
        <v>66830272</v>
      </c>
      <c r="S2502" s="212">
        <f>Dane_baza!BU2491</f>
        <v>42066794.509999998</v>
      </c>
      <c r="T2502" s="212">
        <f>Dane_baza!BV2491</f>
        <v>2055573.8</v>
      </c>
      <c r="U2502" s="212">
        <f>Dane_baza!BW2491</f>
        <v>27707903.685559761</v>
      </c>
      <c r="V2502" s="212">
        <f t="shared" si="122"/>
        <v>71830271.995559752</v>
      </c>
      <c r="W2502" s="161">
        <f t="shared" si="123"/>
        <v>4999999.995559752</v>
      </c>
      <c r="AA2502" s="36"/>
    </row>
    <row r="2503" spans="1:27" ht="14.45" x14ac:dyDescent="0.3">
      <c r="A2503" s="197" t="s">
        <v>32</v>
      </c>
      <c r="B2503" s="197" t="s">
        <v>92</v>
      </c>
      <c r="C2503" s="198" t="s">
        <v>33</v>
      </c>
      <c r="D2503" s="198" t="s">
        <v>5328</v>
      </c>
      <c r="E2503" s="197" t="s">
        <v>5322</v>
      </c>
      <c r="F2503" s="199" t="s">
        <v>2968</v>
      </c>
      <c r="G2503" s="195" t="s">
        <v>2354</v>
      </c>
      <c r="H2503" s="161">
        <f>Dane_baza!AR2492</f>
        <v>66342640</v>
      </c>
      <c r="I2503" s="161">
        <f>Dane_baza!AS2492</f>
        <v>17434663</v>
      </c>
      <c r="J2503" s="161">
        <f>Dane_baza!BX2492</f>
        <v>5113729</v>
      </c>
      <c r="K2503" s="161">
        <f>Dane_baza!AT2492</f>
        <v>0</v>
      </c>
      <c r="L2503" s="161">
        <f>Dane_baza!AU2492</f>
        <v>8321040</v>
      </c>
      <c r="M2503" s="161">
        <f>Dane_baza!AV2492</f>
        <v>1227779</v>
      </c>
      <c r="N2503" s="161">
        <f>Dane_baza!AY2492</f>
        <v>105524911</v>
      </c>
      <c r="O2503" s="161">
        <f>Dane_baza!AZ2492</f>
        <v>0</v>
      </c>
      <c r="P2503" s="161">
        <f>Dane_baza!AW2492</f>
        <v>0</v>
      </c>
      <c r="Q2503" s="161">
        <f>Dane_baza!AX2492</f>
        <v>-25946155</v>
      </c>
      <c r="R2503" s="212">
        <f t="shared" si="124"/>
        <v>178018607</v>
      </c>
      <c r="S2503" s="212">
        <f>Dane_baza!BU2492</f>
        <v>33059241.449999999</v>
      </c>
      <c r="T2503" s="212">
        <f>Dane_baza!BV2492</f>
        <v>166321598.40000001</v>
      </c>
      <c r="U2503" s="212">
        <f>Dane_baza!BW2492</f>
        <v>0</v>
      </c>
      <c r="V2503" s="212">
        <f t="shared" si="122"/>
        <v>199380839.84999999</v>
      </c>
      <c r="W2503" s="161">
        <f t="shared" si="123"/>
        <v>21362232.849999994</v>
      </c>
      <c r="AA2503" s="36"/>
    </row>
    <row r="2504" spans="1:27" ht="14.45" x14ac:dyDescent="0.3">
      <c r="A2504" s="197" t="s">
        <v>32</v>
      </c>
      <c r="B2504" s="197" t="s">
        <v>93</v>
      </c>
      <c r="C2504" s="198" t="s">
        <v>33</v>
      </c>
      <c r="D2504" s="198" t="s">
        <v>5328</v>
      </c>
      <c r="E2504" s="197" t="s">
        <v>5322</v>
      </c>
      <c r="F2504" s="199" t="s">
        <v>2972</v>
      </c>
      <c r="G2504" s="195" t="s">
        <v>2355</v>
      </c>
      <c r="H2504" s="161">
        <f>Dane_baza!AR2493</f>
        <v>11399182</v>
      </c>
      <c r="I2504" s="161">
        <f>Dane_baza!AS2493</f>
        <v>369955</v>
      </c>
      <c r="J2504" s="161">
        <f>Dane_baza!BX2493</f>
        <v>1208463</v>
      </c>
      <c r="K2504" s="161">
        <f>Dane_baza!AT2493</f>
        <v>12299216</v>
      </c>
      <c r="L2504" s="161">
        <f>Dane_baza!AU2493</f>
        <v>4237009</v>
      </c>
      <c r="M2504" s="161">
        <f>Dane_baza!AV2493</f>
        <v>1083588</v>
      </c>
      <c r="N2504" s="161">
        <f>Dane_baza!AY2493</f>
        <v>42406639</v>
      </c>
      <c r="O2504" s="161">
        <f>Dane_baza!AZ2493</f>
        <v>12976</v>
      </c>
      <c r="P2504" s="161">
        <f>Dane_baza!AW2493</f>
        <v>0</v>
      </c>
      <c r="Q2504" s="161">
        <f>Dane_baza!AX2493</f>
        <v>0</v>
      </c>
      <c r="R2504" s="212">
        <f t="shared" si="124"/>
        <v>73017028</v>
      </c>
      <c r="S2504" s="212">
        <f>Dane_baza!BU2493</f>
        <v>32412648.25</v>
      </c>
      <c r="T2504" s="212">
        <f>Dane_baza!BV2493</f>
        <v>1804010.86</v>
      </c>
      <c r="U2504" s="212">
        <f>Dane_baza!BW2493</f>
        <v>42800368.893386886</v>
      </c>
      <c r="V2504" s="212">
        <f t="shared" si="122"/>
        <v>77017028.003386885</v>
      </c>
      <c r="W2504" s="161">
        <f t="shared" si="123"/>
        <v>4000000.0033868849</v>
      </c>
      <c r="AA2504" s="36"/>
    </row>
    <row r="2505" spans="1:27" ht="14.45" x14ac:dyDescent="0.3">
      <c r="A2505" s="197" t="s">
        <v>32</v>
      </c>
      <c r="B2505" s="197" t="s">
        <v>95</v>
      </c>
      <c r="C2505" s="198" t="s">
        <v>33</v>
      </c>
      <c r="D2505" s="198" t="s">
        <v>5328</v>
      </c>
      <c r="E2505" s="197" t="s">
        <v>5322</v>
      </c>
      <c r="F2505" s="199" t="s">
        <v>2977</v>
      </c>
      <c r="G2505" s="195" t="s">
        <v>2356</v>
      </c>
      <c r="H2505" s="161">
        <f>Dane_baza!AR2494</f>
        <v>11893792</v>
      </c>
      <c r="I2505" s="161">
        <f>Dane_baza!AS2494</f>
        <v>314289</v>
      </c>
      <c r="J2505" s="161">
        <f>Dane_baza!BX2494</f>
        <v>644145</v>
      </c>
      <c r="K2505" s="161">
        <f>Dane_baza!AT2494</f>
        <v>5155692</v>
      </c>
      <c r="L2505" s="161">
        <f>Dane_baza!AU2494</f>
        <v>3967276</v>
      </c>
      <c r="M2505" s="161">
        <f>Dane_baza!AV2494</f>
        <v>1068503</v>
      </c>
      <c r="N2505" s="161">
        <f>Dane_baza!AY2494</f>
        <v>33237750</v>
      </c>
      <c r="O2505" s="161">
        <f>Dane_baza!AZ2494</f>
        <v>0</v>
      </c>
      <c r="P2505" s="161">
        <f>Dane_baza!AW2494</f>
        <v>0</v>
      </c>
      <c r="Q2505" s="161">
        <f>Dane_baza!AX2494</f>
        <v>0</v>
      </c>
      <c r="R2505" s="212">
        <f t="shared" si="124"/>
        <v>56281447</v>
      </c>
      <c r="S2505" s="212">
        <f>Dane_baza!BU2494</f>
        <v>30844170.18</v>
      </c>
      <c r="T2505" s="212">
        <f>Dane_baza!BV2494</f>
        <v>2482772.94</v>
      </c>
      <c r="U2505" s="212">
        <f>Dane_baza!BW2494</f>
        <v>26954503.881143186</v>
      </c>
      <c r="V2505" s="212">
        <f t="shared" si="122"/>
        <v>60281447.001143187</v>
      </c>
      <c r="W2505" s="161">
        <f t="shared" si="123"/>
        <v>4000000.0011431873</v>
      </c>
      <c r="AA2505" s="36"/>
    </row>
    <row r="2506" spans="1:27" ht="14.45" x14ac:dyDescent="0.3">
      <c r="A2506" s="197" t="s">
        <v>32</v>
      </c>
      <c r="B2506" s="197" t="s">
        <v>97</v>
      </c>
      <c r="C2506" s="198" t="s">
        <v>33</v>
      </c>
      <c r="D2506" s="198" t="s">
        <v>5328</v>
      </c>
      <c r="E2506" s="197" t="s">
        <v>5322</v>
      </c>
      <c r="F2506" s="199" t="s">
        <v>2980</v>
      </c>
      <c r="G2506" s="195" t="s">
        <v>2357</v>
      </c>
      <c r="H2506" s="161">
        <f>Dane_baza!AR2495</f>
        <v>41895318</v>
      </c>
      <c r="I2506" s="161">
        <f>Dane_baza!AS2495</f>
        <v>2067919</v>
      </c>
      <c r="J2506" s="161">
        <f>Dane_baza!BX2495</f>
        <v>1976363</v>
      </c>
      <c r="K2506" s="161">
        <f>Dane_baza!AT2495</f>
        <v>8415943</v>
      </c>
      <c r="L2506" s="161">
        <f>Dane_baza!AU2495</f>
        <v>2906444</v>
      </c>
      <c r="M2506" s="161">
        <f>Dane_baza!AV2495</f>
        <v>1193856</v>
      </c>
      <c r="N2506" s="161">
        <f>Dane_baza!AY2495</f>
        <v>76697410</v>
      </c>
      <c r="O2506" s="161">
        <f>Dane_baza!AZ2495</f>
        <v>8110</v>
      </c>
      <c r="P2506" s="161">
        <f>Dane_baza!AW2495</f>
        <v>0</v>
      </c>
      <c r="Q2506" s="161">
        <f>Dane_baza!AX2495</f>
        <v>0</v>
      </c>
      <c r="R2506" s="212">
        <f t="shared" si="124"/>
        <v>135161363</v>
      </c>
      <c r="S2506" s="212">
        <f>Dane_baza!BU2495</f>
        <v>102519196.55</v>
      </c>
      <c r="T2506" s="212">
        <f>Dane_baza!BV2495</f>
        <v>15907586.460000001</v>
      </c>
      <c r="U2506" s="212">
        <f>Dane_baza!BW2495</f>
        <v>22734579.983381715</v>
      </c>
      <c r="V2506" s="212">
        <f t="shared" si="122"/>
        <v>141161362.99338171</v>
      </c>
      <c r="W2506" s="161">
        <f t="shared" si="123"/>
        <v>5999999.9933817089</v>
      </c>
      <c r="AA2506" s="36"/>
    </row>
    <row r="2507" spans="1:27" ht="14.45" x14ac:dyDescent="0.3">
      <c r="A2507" s="197" t="s">
        <v>32</v>
      </c>
      <c r="B2507" s="197" t="s">
        <v>130</v>
      </c>
      <c r="C2507" s="198" t="s">
        <v>33</v>
      </c>
      <c r="D2507" s="198" t="s">
        <v>5328</v>
      </c>
      <c r="E2507" s="197" t="s">
        <v>5322</v>
      </c>
      <c r="F2507" s="199" t="s">
        <v>2988</v>
      </c>
      <c r="G2507" s="195" t="s">
        <v>2358</v>
      </c>
      <c r="H2507" s="161">
        <f>Dane_baza!AR2496</f>
        <v>38492347</v>
      </c>
      <c r="I2507" s="161">
        <f>Dane_baza!AS2496</f>
        <v>2036744</v>
      </c>
      <c r="J2507" s="161">
        <f>Dane_baza!BX2496</f>
        <v>1889378</v>
      </c>
      <c r="K2507" s="161">
        <f>Dane_baza!AT2496</f>
        <v>0</v>
      </c>
      <c r="L2507" s="161">
        <f>Dane_baza!AU2496</f>
        <v>1384456</v>
      </c>
      <c r="M2507" s="161">
        <f>Dane_baza!AV2496</f>
        <v>979701</v>
      </c>
      <c r="N2507" s="161">
        <f>Dane_baza!AY2496</f>
        <v>58216878</v>
      </c>
      <c r="O2507" s="161">
        <f>Dane_baza!AZ2496</f>
        <v>12976</v>
      </c>
      <c r="P2507" s="161">
        <f>Dane_baza!AW2496</f>
        <v>0</v>
      </c>
      <c r="Q2507" s="161">
        <f>Dane_baza!AX2496</f>
        <v>0</v>
      </c>
      <c r="R2507" s="212">
        <f t="shared" si="124"/>
        <v>103012480</v>
      </c>
      <c r="S2507" s="212">
        <f>Dane_baza!BU2496</f>
        <v>90198019.159999996</v>
      </c>
      <c r="T2507" s="212">
        <f>Dane_baza!BV2496</f>
        <v>10750133.939999999</v>
      </c>
      <c r="U2507" s="212">
        <f>Dane_baza!BW2496</f>
        <v>7064326.8982334919</v>
      </c>
      <c r="V2507" s="212">
        <f t="shared" si="122"/>
        <v>108012479.99823348</v>
      </c>
      <c r="W2507" s="161">
        <f t="shared" si="123"/>
        <v>4999999.9982334822</v>
      </c>
      <c r="AA2507" s="36"/>
    </row>
    <row r="2508" spans="1:27" ht="14.45" x14ac:dyDescent="0.3">
      <c r="A2508" s="197" t="s">
        <v>32</v>
      </c>
      <c r="B2508" s="197" t="s">
        <v>134</v>
      </c>
      <c r="C2508" s="198" t="s">
        <v>33</v>
      </c>
      <c r="D2508" s="198" t="s">
        <v>5328</v>
      </c>
      <c r="E2508" s="197" t="s">
        <v>5322</v>
      </c>
      <c r="F2508" s="199" t="s">
        <v>2992</v>
      </c>
      <c r="G2508" s="195" t="s">
        <v>2359</v>
      </c>
      <c r="H2508" s="161">
        <f>Dane_baza!AR2497</f>
        <v>30438015</v>
      </c>
      <c r="I2508" s="161">
        <f>Dane_baza!AS2497</f>
        <v>8213718</v>
      </c>
      <c r="J2508" s="161">
        <f>Dane_baza!BX2497</f>
        <v>311686</v>
      </c>
      <c r="K2508" s="161">
        <f>Dane_baza!AT2497</f>
        <v>0</v>
      </c>
      <c r="L2508" s="161">
        <f>Dane_baza!AU2497</f>
        <v>1405592</v>
      </c>
      <c r="M2508" s="161">
        <f>Dane_baza!AV2497</f>
        <v>1361159</v>
      </c>
      <c r="N2508" s="161">
        <f>Dane_baza!AY2497</f>
        <v>22438007</v>
      </c>
      <c r="O2508" s="161">
        <f>Dane_baza!AZ2497</f>
        <v>0</v>
      </c>
      <c r="P2508" s="161">
        <f>Dane_baza!AW2497</f>
        <v>0</v>
      </c>
      <c r="Q2508" s="161">
        <f>Dane_baza!AX2497</f>
        <v>-4477312</v>
      </c>
      <c r="R2508" s="212">
        <f t="shared" si="124"/>
        <v>59690865</v>
      </c>
      <c r="S2508" s="212">
        <f>Dane_baza!BU2497</f>
        <v>61663173.299999997</v>
      </c>
      <c r="T2508" s="212">
        <f>Dane_baza!BV2497</f>
        <v>5190595.5</v>
      </c>
      <c r="U2508" s="212">
        <f>Dane_baza!BW2497</f>
        <v>0</v>
      </c>
      <c r="V2508" s="212">
        <f t="shared" si="122"/>
        <v>66853768.799999997</v>
      </c>
      <c r="W2508" s="161">
        <f t="shared" si="123"/>
        <v>7162903.799999997</v>
      </c>
      <c r="AA2508" s="36"/>
    </row>
    <row r="2509" spans="1:27" ht="14.45" x14ac:dyDescent="0.3">
      <c r="A2509" s="197" t="s">
        <v>32</v>
      </c>
      <c r="B2509" s="197" t="s">
        <v>141</v>
      </c>
      <c r="C2509" s="198" t="s">
        <v>33</v>
      </c>
      <c r="D2509" s="198" t="s">
        <v>5328</v>
      </c>
      <c r="E2509" s="197" t="s">
        <v>5322</v>
      </c>
      <c r="F2509" s="199" t="s">
        <v>2998</v>
      </c>
      <c r="G2509" s="195" t="s">
        <v>2360</v>
      </c>
      <c r="H2509" s="161">
        <f>Dane_baza!AR2498</f>
        <v>13634485</v>
      </c>
      <c r="I2509" s="161">
        <f>Dane_baza!AS2498</f>
        <v>736857</v>
      </c>
      <c r="J2509" s="161">
        <f>Dane_baza!BX2498</f>
        <v>1671399</v>
      </c>
      <c r="K2509" s="161">
        <f>Dane_baza!AT2498</f>
        <v>12014025</v>
      </c>
      <c r="L2509" s="161">
        <f>Dane_baza!AU2498</f>
        <v>5085553</v>
      </c>
      <c r="M2509" s="161">
        <f>Dane_baza!AV2498</f>
        <v>662524</v>
      </c>
      <c r="N2509" s="161">
        <f>Dane_baza!AY2498</f>
        <v>36059120</v>
      </c>
      <c r="O2509" s="161">
        <f>Dane_baza!AZ2498</f>
        <v>0</v>
      </c>
      <c r="P2509" s="161">
        <f>Dane_baza!AW2498</f>
        <v>0</v>
      </c>
      <c r="Q2509" s="161">
        <f>Dane_baza!AX2498</f>
        <v>0</v>
      </c>
      <c r="R2509" s="212">
        <f t="shared" si="124"/>
        <v>69863963</v>
      </c>
      <c r="S2509" s="212">
        <f>Dane_baza!BU2498</f>
        <v>37620317.719999999</v>
      </c>
      <c r="T2509" s="212">
        <f>Dane_baza!BV2498</f>
        <v>3800703.63</v>
      </c>
      <c r="U2509" s="212">
        <f>Dane_baza!BW2498</f>
        <v>32442941.590000004</v>
      </c>
      <c r="V2509" s="212">
        <f t="shared" si="122"/>
        <v>73863962.939999998</v>
      </c>
      <c r="W2509" s="161">
        <f t="shared" si="123"/>
        <v>3999999.9399999976</v>
      </c>
      <c r="AA2509" s="36"/>
    </row>
    <row r="2510" spans="1:27" ht="14.45" x14ac:dyDescent="0.3">
      <c r="A2510" s="197" t="s">
        <v>32</v>
      </c>
      <c r="B2510" s="197" t="s">
        <v>147</v>
      </c>
      <c r="C2510" s="198" t="s">
        <v>33</v>
      </c>
      <c r="D2510" s="198" t="s">
        <v>5328</v>
      </c>
      <c r="E2510" s="197" t="s">
        <v>5322</v>
      </c>
      <c r="F2510" s="199" t="s">
        <v>3003</v>
      </c>
      <c r="G2510" s="195" t="s">
        <v>2361</v>
      </c>
      <c r="H2510" s="161">
        <f>Dane_baza!AR2499</f>
        <v>25851800</v>
      </c>
      <c r="I2510" s="161">
        <f>Dane_baza!AS2499</f>
        <v>2363356</v>
      </c>
      <c r="J2510" s="161">
        <f>Dane_baza!BX2499</f>
        <v>1225540</v>
      </c>
      <c r="K2510" s="161">
        <f>Dane_baza!AT2499</f>
        <v>1052238</v>
      </c>
      <c r="L2510" s="161">
        <f>Dane_baza!AU2499</f>
        <v>3357049</v>
      </c>
      <c r="M2510" s="161">
        <f>Dane_baza!AV2499</f>
        <v>1451190</v>
      </c>
      <c r="N2510" s="161">
        <f>Dane_baza!AY2499</f>
        <v>21764190</v>
      </c>
      <c r="O2510" s="161">
        <f>Dane_baza!AZ2499</f>
        <v>0</v>
      </c>
      <c r="P2510" s="161">
        <f>Dane_baza!AW2499</f>
        <v>0</v>
      </c>
      <c r="Q2510" s="161">
        <f>Dane_baza!AX2499</f>
        <v>0</v>
      </c>
      <c r="R2510" s="212">
        <f t="shared" si="124"/>
        <v>57065363</v>
      </c>
      <c r="S2510" s="212">
        <f>Dane_baza!BU2499</f>
        <v>52303219.280000001</v>
      </c>
      <c r="T2510" s="212">
        <f>Dane_baza!BV2499</f>
        <v>11609987.279999999</v>
      </c>
      <c r="U2510" s="212">
        <f>Dane_baza!BW2499</f>
        <v>0</v>
      </c>
      <c r="V2510" s="212">
        <f t="shared" si="122"/>
        <v>63913206.560000002</v>
      </c>
      <c r="W2510" s="161">
        <f t="shared" si="123"/>
        <v>6847843.5600000024</v>
      </c>
      <c r="AA2510" s="36"/>
    </row>
    <row r="2511" spans="1:27" ht="14.45" x14ac:dyDescent="0.3">
      <c r="A2511" s="197" t="s">
        <v>32</v>
      </c>
      <c r="B2511" s="197" t="s">
        <v>153</v>
      </c>
      <c r="C2511" s="198" t="s">
        <v>33</v>
      </c>
      <c r="D2511" s="198" t="s">
        <v>5328</v>
      </c>
      <c r="E2511" s="197" t="s">
        <v>5322</v>
      </c>
      <c r="F2511" s="199" t="s">
        <v>3008</v>
      </c>
      <c r="G2511" s="195" t="s">
        <v>2362</v>
      </c>
      <c r="H2511" s="161">
        <f>Dane_baza!AR2500</f>
        <v>62940361</v>
      </c>
      <c r="I2511" s="161">
        <f>Dane_baza!AS2500</f>
        <v>2910966</v>
      </c>
      <c r="J2511" s="161">
        <f>Dane_baza!BX2500</f>
        <v>2198567</v>
      </c>
      <c r="K2511" s="161">
        <f>Dane_baza!AT2500</f>
        <v>8490353</v>
      </c>
      <c r="L2511" s="161">
        <f>Dane_baza!AU2500</f>
        <v>1579342</v>
      </c>
      <c r="M2511" s="161">
        <f>Dane_baza!AV2500</f>
        <v>1530097</v>
      </c>
      <c r="N2511" s="161">
        <f>Dane_baza!AY2500</f>
        <v>137410315</v>
      </c>
      <c r="O2511" s="161">
        <f>Dane_baza!AZ2500</f>
        <v>38927</v>
      </c>
      <c r="P2511" s="161">
        <f>Dane_baza!AW2500</f>
        <v>0</v>
      </c>
      <c r="Q2511" s="161">
        <f>Dane_baza!AX2500</f>
        <v>0</v>
      </c>
      <c r="R2511" s="212">
        <f t="shared" si="124"/>
        <v>217098928</v>
      </c>
      <c r="S2511" s="212">
        <f>Dane_baza!BU2500</f>
        <v>152054669.56</v>
      </c>
      <c r="T2511" s="212">
        <f>Dane_baza!BV2500</f>
        <v>17111228.210000001</v>
      </c>
      <c r="U2511" s="212">
        <f>Dane_baza!BW2500</f>
        <v>53933030.234006703</v>
      </c>
      <c r="V2511" s="212">
        <f t="shared" si="122"/>
        <v>223098928.00400671</v>
      </c>
      <c r="W2511" s="161">
        <f t="shared" si="123"/>
        <v>6000000.0040067136</v>
      </c>
      <c r="AA2511" s="36"/>
    </row>
    <row r="2512" spans="1:27" ht="14.45" x14ac:dyDescent="0.3">
      <c r="A2512" s="197" t="s">
        <v>32</v>
      </c>
      <c r="B2512" s="197" t="s">
        <v>161</v>
      </c>
      <c r="C2512" s="198" t="s">
        <v>33</v>
      </c>
      <c r="D2512" s="198" t="s">
        <v>5328</v>
      </c>
      <c r="E2512" s="197" t="s">
        <v>5322</v>
      </c>
      <c r="F2512" s="199" t="s">
        <v>3016</v>
      </c>
      <c r="G2512" s="195" t="s">
        <v>2363</v>
      </c>
      <c r="H2512" s="161">
        <f>Dane_baza!AR2501</f>
        <v>40966236</v>
      </c>
      <c r="I2512" s="161">
        <f>Dane_baza!AS2501</f>
        <v>1325134</v>
      </c>
      <c r="J2512" s="161">
        <f>Dane_baza!BX2501</f>
        <v>1549973</v>
      </c>
      <c r="K2512" s="161">
        <f>Dane_baza!AT2501</f>
        <v>1166509</v>
      </c>
      <c r="L2512" s="161">
        <f>Dane_baza!AU2501</f>
        <v>3952897</v>
      </c>
      <c r="M2512" s="161">
        <f>Dane_baza!AV2501</f>
        <v>1109674</v>
      </c>
      <c r="N2512" s="161">
        <f>Dane_baza!AY2501</f>
        <v>44914030</v>
      </c>
      <c r="O2512" s="161">
        <f>Dane_baza!AZ2501</f>
        <v>0</v>
      </c>
      <c r="P2512" s="161">
        <f>Dane_baza!AW2501</f>
        <v>0</v>
      </c>
      <c r="Q2512" s="161">
        <f>Dane_baza!AX2501</f>
        <v>0</v>
      </c>
      <c r="R2512" s="212">
        <f t="shared" si="124"/>
        <v>94984453</v>
      </c>
      <c r="S2512" s="212">
        <f>Dane_baza!BU2501</f>
        <v>88335457.310000002</v>
      </c>
      <c r="T2512" s="212">
        <f>Dane_baza!BV2501</f>
        <v>5745624.2000000002</v>
      </c>
      <c r="U2512" s="212">
        <f>Dane_baza!BW2501</f>
        <v>5903371.4699999988</v>
      </c>
      <c r="V2512" s="212">
        <f t="shared" ref="V2512:V2575" si="125">SUM(S2512:U2512)</f>
        <v>99984452.980000004</v>
      </c>
      <c r="W2512" s="161">
        <f t="shared" ref="W2512:W2575" si="126">V2512-R2512</f>
        <v>4999999.9800000042</v>
      </c>
      <c r="AA2512" s="36"/>
    </row>
    <row r="2513" spans="1:27" ht="14.45" x14ac:dyDescent="0.3">
      <c r="A2513" s="197" t="s">
        <v>32</v>
      </c>
      <c r="B2513" s="197" t="s">
        <v>168</v>
      </c>
      <c r="C2513" s="198" t="s">
        <v>33</v>
      </c>
      <c r="D2513" s="198" t="s">
        <v>5328</v>
      </c>
      <c r="E2513" s="197" t="s">
        <v>5322</v>
      </c>
      <c r="F2513" s="199" t="s">
        <v>3022</v>
      </c>
      <c r="G2513" s="195" t="s">
        <v>2364</v>
      </c>
      <c r="H2513" s="161">
        <f>Dane_baza!AR2502</f>
        <v>17501636</v>
      </c>
      <c r="I2513" s="161">
        <f>Dane_baza!AS2502</f>
        <v>364423</v>
      </c>
      <c r="J2513" s="161">
        <f>Dane_baza!BX2502</f>
        <v>2920635</v>
      </c>
      <c r="K2513" s="161">
        <f>Dane_baza!AT2502</f>
        <v>17823445</v>
      </c>
      <c r="L2513" s="161">
        <f>Dane_baza!AU2502</f>
        <v>1071606</v>
      </c>
      <c r="M2513" s="161">
        <f>Dane_baza!AV2502</f>
        <v>754966</v>
      </c>
      <c r="N2513" s="161">
        <f>Dane_baza!AY2502</f>
        <v>22532775</v>
      </c>
      <c r="O2513" s="161">
        <f>Dane_baza!AZ2502</f>
        <v>0</v>
      </c>
      <c r="P2513" s="161">
        <f>Dane_baza!AW2502</f>
        <v>0</v>
      </c>
      <c r="Q2513" s="161">
        <f>Dane_baza!AX2502</f>
        <v>0</v>
      </c>
      <c r="R2513" s="212">
        <f t="shared" ref="R2513:R2576" si="127">SUM(H2513:Q2513)</f>
        <v>62969486</v>
      </c>
      <c r="S2513" s="212">
        <f>Dane_baza!BU2502</f>
        <v>46266094.740000002</v>
      </c>
      <c r="T2513" s="212">
        <f>Dane_baza!BV2502</f>
        <v>1421829.66</v>
      </c>
      <c r="U2513" s="212">
        <f>Dane_baza!BW2502</f>
        <v>20281561.140000001</v>
      </c>
      <c r="V2513" s="212">
        <f t="shared" si="125"/>
        <v>67969485.539999992</v>
      </c>
      <c r="W2513" s="161">
        <f t="shared" si="126"/>
        <v>4999999.5399999917</v>
      </c>
      <c r="AA2513" s="36"/>
    </row>
    <row r="2514" spans="1:27" ht="14.45" x14ac:dyDescent="0.3">
      <c r="A2514" s="197" t="s">
        <v>32</v>
      </c>
      <c r="B2514" s="197" t="s">
        <v>177</v>
      </c>
      <c r="C2514" s="198" t="s">
        <v>33</v>
      </c>
      <c r="D2514" s="198" t="s">
        <v>5328</v>
      </c>
      <c r="E2514" s="197" t="s">
        <v>5322</v>
      </c>
      <c r="F2514" s="199" t="s">
        <v>3030</v>
      </c>
      <c r="G2514" s="195" t="s">
        <v>2365</v>
      </c>
      <c r="H2514" s="161">
        <f>Dane_baza!AR2503</f>
        <v>16831006</v>
      </c>
      <c r="I2514" s="161">
        <f>Dane_baza!AS2503</f>
        <v>832719</v>
      </c>
      <c r="J2514" s="161">
        <f>Dane_baza!BX2503</f>
        <v>1749340</v>
      </c>
      <c r="K2514" s="161">
        <f>Dane_baza!AT2503</f>
        <v>12484953</v>
      </c>
      <c r="L2514" s="161">
        <f>Dane_baza!AU2503</f>
        <v>1682991</v>
      </c>
      <c r="M2514" s="161">
        <f>Dane_baza!AV2503</f>
        <v>664053</v>
      </c>
      <c r="N2514" s="161">
        <f>Dane_baza!AY2503</f>
        <v>43643677</v>
      </c>
      <c r="O2514" s="161">
        <f>Dane_baza!AZ2503</f>
        <v>0</v>
      </c>
      <c r="P2514" s="161">
        <f>Dane_baza!AW2503</f>
        <v>0</v>
      </c>
      <c r="Q2514" s="161">
        <f>Dane_baza!AX2503</f>
        <v>0</v>
      </c>
      <c r="R2514" s="212">
        <f t="shared" si="127"/>
        <v>77888739</v>
      </c>
      <c r="S2514" s="212">
        <f>Dane_baza!BU2503</f>
        <v>43385871.280000001</v>
      </c>
      <c r="T2514" s="212">
        <f>Dane_baza!BV2503</f>
        <v>8689575.8699999992</v>
      </c>
      <c r="U2514" s="212">
        <f>Dane_baza!BW2503</f>
        <v>29813291.669999998</v>
      </c>
      <c r="V2514" s="212">
        <f t="shared" si="125"/>
        <v>81888738.819999993</v>
      </c>
      <c r="W2514" s="161">
        <f t="shared" si="126"/>
        <v>3999999.8199999928</v>
      </c>
      <c r="AA2514" s="36"/>
    </row>
    <row r="2515" spans="1:27" ht="14.45" x14ac:dyDescent="0.3">
      <c r="A2515" s="197" t="s">
        <v>32</v>
      </c>
      <c r="B2515" s="197" t="s">
        <v>181</v>
      </c>
      <c r="C2515" s="198" t="s">
        <v>33</v>
      </c>
      <c r="D2515" s="198" t="s">
        <v>5328</v>
      </c>
      <c r="E2515" s="197" t="s">
        <v>5322</v>
      </c>
      <c r="F2515" s="199" t="s">
        <v>3033</v>
      </c>
      <c r="G2515" s="195" t="s">
        <v>2366</v>
      </c>
      <c r="H2515" s="161">
        <f>Dane_baza!AR2504</f>
        <v>132603289</v>
      </c>
      <c r="I2515" s="161">
        <f>Dane_baza!AS2504</f>
        <v>17111865</v>
      </c>
      <c r="J2515" s="161">
        <f>Dane_baza!BX2504</f>
        <v>836501</v>
      </c>
      <c r="K2515" s="161">
        <f>Dane_baza!AT2504</f>
        <v>0</v>
      </c>
      <c r="L2515" s="161">
        <f>Dane_baza!AU2504</f>
        <v>18534286</v>
      </c>
      <c r="M2515" s="161">
        <f>Dane_baza!AV2504</f>
        <v>2087386</v>
      </c>
      <c r="N2515" s="161">
        <f>Dane_baza!AY2504</f>
        <v>46546136</v>
      </c>
      <c r="O2515" s="161">
        <f>Dane_baza!AZ2504</f>
        <v>3244</v>
      </c>
      <c r="P2515" s="161">
        <f>Dane_baza!AW2504</f>
        <v>0</v>
      </c>
      <c r="Q2515" s="161">
        <f>Dane_baza!AX2504</f>
        <v>-44558556</v>
      </c>
      <c r="R2515" s="212">
        <f t="shared" si="127"/>
        <v>173164151</v>
      </c>
      <c r="S2515" s="212">
        <f>Dane_baza!BU2504</f>
        <v>80163833.879999995</v>
      </c>
      <c r="T2515" s="212">
        <f>Dane_baza!BV2504</f>
        <v>113780015.23999999</v>
      </c>
      <c r="U2515" s="212">
        <f>Dane_baza!BW2504</f>
        <v>0</v>
      </c>
      <c r="V2515" s="212">
        <f t="shared" si="125"/>
        <v>193943849.12</v>
      </c>
      <c r="W2515" s="161">
        <f t="shared" si="126"/>
        <v>20779698.120000005</v>
      </c>
      <c r="AA2515" s="36"/>
    </row>
    <row r="2516" spans="1:27" ht="14.45" x14ac:dyDescent="0.3">
      <c r="A2516" s="197" t="s">
        <v>32</v>
      </c>
      <c r="B2516" s="197" t="s">
        <v>191</v>
      </c>
      <c r="C2516" s="198" t="s">
        <v>33</v>
      </c>
      <c r="D2516" s="198" t="s">
        <v>5328</v>
      </c>
      <c r="E2516" s="197" t="s">
        <v>5322</v>
      </c>
      <c r="F2516" s="199" t="s">
        <v>3042</v>
      </c>
      <c r="G2516" s="195" t="s">
        <v>2367</v>
      </c>
      <c r="H2516" s="161">
        <f>Dane_baza!AR2505</f>
        <v>19739543</v>
      </c>
      <c r="I2516" s="161">
        <f>Dane_baza!AS2505</f>
        <v>1549695</v>
      </c>
      <c r="J2516" s="161">
        <f>Dane_baza!BX2505</f>
        <v>922529</v>
      </c>
      <c r="K2516" s="161">
        <f>Dane_baza!AT2505</f>
        <v>16049565</v>
      </c>
      <c r="L2516" s="161">
        <f>Dane_baza!AU2505</f>
        <v>4594674</v>
      </c>
      <c r="M2516" s="161">
        <f>Dane_baza!AV2505</f>
        <v>793169</v>
      </c>
      <c r="N2516" s="161">
        <f>Dane_baza!AY2505</f>
        <v>45619519</v>
      </c>
      <c r="O2516" s="161">
        <f>Dane_baza!AZ2505</f>
        <v>16220</v>
      </c>
      <c r="P2516" s="161">
        <f>Dane_baza!AW2505</f>
        <v>0</v>
      </c>
      <c r="Q2516" s="161">
        <f>Dane_baza!AX2505</f>
        <v>0</v>
      </c>
      <c r="R2516" s="212">
        <f t="shared" si="127"/>
        <v>89284914</v>
      </c>
      <c r="S2516" s="212">
        <f>Dane_baza!BU2505</f>
        <v>51511076.75</v>
      </c>
      <c r="T2516" s="212">
        <f>Dane_baza!BV2505</f>
        <v>4110427.89</v>
      </c>
      <c r="U2516" s="212">
        <f>Dane_baza!BW2505</f>
        <v>38663409.280000001</v>
      </c>
      <c r="V2516" s="212">
        <f t="shared" si="125"/>
        <v>94284913.920000002</v>
      </c>
      <c r="W2516" s="161">
        <f t="shared" si="126"/>
        <v>4999999.9200000018</v>
      </c>
      <c r="AA2516" s="36"/>
    </row>
    <row r="2517" spans="1:27" ht="14.45" x14ac:dyDescent="0.3">
      <c r="A2517" s="197" t="s">
        <v>32</v>
      </c>
      <c r="B2517" s="197" t="s">
        <v>199</v>
      </c>
      <c r="C2517" s="198" t="s">
        <v>33</v>
      </c>
      <c r="D2517" s="198" t="s">
        <v>5328</v>
      </c>
      <c r="E2517" s="197" t="s">
        <v>5322</v>
      </c>
      <c r="F2517" s="199" t="s">
        <v>3049</v>
      </c>
      <c r="G2517" s="195" t="s">
        <v>2368</v>
      </c>
      <c r="H2517" s="161">
        <f>Dane_baza!AR2506</f>
        <v>32652698</v>
      </c>
      <c r="I2517" s="161">
        <f>Dane_baza!AS2506</f>
        <v>4597052</v>
      </c>
      <c r="J2517" s="161">
        <f>Dane_baza!BX2506</f>
        <v>1297570</v>
      </c>
      <c r="K2517" s="161">
        <f>Dane_baza!AT2506</f>
        <v>4586778</v>
      </c>
      <c r="L2517" s="161">
        <f>Dane_baza!AU2506</f>
        <v>2346284</v>
      </c>
      <c r="M2517" s="161">
        <f>Dane_baza!AV2506</f>
        <v>1019241</v>
      </c>
      <c r="N2517" s="161">
        <f>Dane_baza!AY2506</f>
        <v>57427603</v>
      </c>
      <c r="O2517" s="161">
        <f>Dane_baza!AZ2506</f>
        <v>0</v>
      </c>
      <c r="P2517" s="161">
        <f>Dane_baza!AW2506</f>
        <v>0</v>
      </c>
      <c r="Q2517" s="161">
        <f>Dane_baza!AX2506</f>
        <v>0</v>
      </c>
      <c r="R2517" s="212">
        <f t="shared" si="127"/>
        <v>103927226</v>
      </c>
      <c r="S2517" s="212">
        <f>Dane_baza!BU2506</f>
        <v>78174252.920000002</v>
      </c>
      <c r="T2517" s="212">
        <f>Dane_baza!BV2506</f>
        <v>5352895.74</v>
      </c>
      <c r="U2517" s="212">
        <f>Dane_baza!BW2506</f>
        <v>32871344.460000001</v>
      </c>
      <c r="V2517" s="212">
        <f t="shared" si="125"/>
        <v>116398493.12</v>
      </c>
      <c r="W2517" s="161">
        <f t="shared" si="126"/>
        <v>12471267.120000005</v>
      </c>
      <c r="AA2517" s="36"/>
    </row>
    <row r="2518" spans="1:27" ht="14.45" x14ac:dyDescent="0.3">
      <c r="A2518" s="197" t="s">
        <v>32</v>
      </c>
      <c r="B2518" s="197" t="s">
        <v>206</v>
      </c>
      <c r="C2518" s="198" t="s">
        <v>33</v>
      </c>
      <c r="D2518" s="198" t="s">
        <v>5328</v>
      </c>
      <c r="E2518" s="197" t="s">
        <v>5322</v>
      </c>
      <c r="F2518" s="199" t="s">
        <v>3056</v>
      </c>
      <c r="G2518" s="195" t="s">
        <v>2369</v>
      </c>
      <c r="H2518" s="161">
        <f>Dane_baza!AR2507</f>
        <v>13012136</v>
      </c>
      <c r="I2518" s="161">
        <f>Dane_baza!AS2507</f>
        <v>290037</v>
      </c>
      <c r="J2518" s="161">
        <f>Dane_baza!BX2507</f>
        <v>2269082</v>
      </c>
      <c r="K2518" s="161">
        <f>Dane_baza!AT2507</f>
        <v>16869873</v>
      </c>
      <c r="L2518" s="161">
        <f>Dane_baza!AU2507</f>
        <v>2003380</v>
      </c>
      <c r="M2518" s="161">
        <f>Dane_baza!AV2507</f>
        <v>1251271</v>
      </c>
      <c r="N2518" s="161">
        <f>Dane_baza!AY2507</f>
        <v>23432529</v>
      </c>
      <c r="O2518" s="161">
        <f>Dane_baza!AZ2507</f>
        <v>0</v>
      </c>
      <c r="P2518" s="161">
        <f>Dane_baza!AW2507</f>
        <v>0</v>
      </c>
      <c r="Q2518" s="161">
        <f>Dane_baza!AX2507</f>
        <v>0</v>
      </c>
      <c r="R2518" s="212">
        <f t="shared" si="127"/>
        <v>59128308</v>
      </c>
      <c r="S2518" s="212">
        <f>Dane_baza!BU2507</f>
        <v>35453240.390000001</v>
      </c>
      <c r="T2518" s="212">
        <f>Dane_baza!BV2507</f>
        <v>2158610.58</v>
      </c>
      <c r="U2518" s="212">
        <f>Dane_baza!BW2507</f>
        <v>25516456.620000001</v>
      </c>
      <c r="V2518" s="212">
        <f t="shared" si="125"/>
        <v>63128307.590000004</v>
      </c>
      <c r="W2518" s="161">
        <f t="shared" si="126"/>
        <v>3999999.5900000036</v>
      </c>
      <c r="AA2518" s="36"/>
    </row>
    <row r="2519" spans="1:27" ht="14.45" x14ac:dyDescent="0.3">
      <c r="A2519" s="197" t="s">
        <v>39</v>
      </c>
      <c r="B2519" s="197" t="s">
        <v>33</v>
      </c>
      <c r="C2519" s="198" t="s">
        <v>33</v>
      </c>
      <c r="D2519" s="198" t="s">
        <v>5328</v>
      </c>
      <c r="E2519" s="197" t="s">
        <v>5322</v>
      </c>
      <c r="F2519" s="199" t="s">
        <v>3062</v>
      </c>
      <c r="G2519" s="195" t="s">
        <v>2370</v>
      </c>
      <c r="H2519" s="161">
        <f>Dane_baza!AR2508</f>
        <v>15569325</v>
      </c>
      <c r="I2519" s="161">
        <f>Dane_baza!AS2508</f>
        <v>533776</v>
      </c>
      <c r="J2519" s="161">
        <f>Dane_baza!BX2508</f>
        <v>3072479</v>
      </c>
      <c r="K2519" s="161">
        <f>Dane_baza!AT2508</f>
        <v>18884258</v>
      </c>
      <c r="L2519" s="161">
        <f>Dane_baza!AU2508</f>
        <v>1143437</v>
      </c>
      <c r="M2519" s="161">
        <f>Dane_baza!AV2508</f>
        <v>796230</v>
      </c>
      <c r="N2519" s="161">
        <f>Dane_baza!AY2508</f>
        <v>31501033</v>
      </c>
      <c r="O2519" s="161">
        <f>Dane_baza!AZ2508</f>
        <v>0</v>
      </c>
      <c r="P2519" s="161">
        <f>Dane_baza!AW2508</f>
        <v>0</v>
      </c>
      <c r="Q2519" s="161">
        <f>Dane_baza!AX2508</f>
        <v>0</v>
      </c>
      <c r="R2519" s="212">
        <f t="shared" si="127"/>
        <v>71500538</v>
      </c>
      <c r="S2519" s="212">
        <f>Dane_baza!BU2508</f>
        <v>42267962.079999998</v>
      </c>
      <c r="T2519" s="212">
        <f>Dane_baza!BV2508</f>
        <v>2897454.62</v>
      </c>
      <c r="U2519" s="212">
        <f>Dane_baza!BW2508</f>
        <v>31335121.307917699</v>
      </c>
      <c r="V2519" s="212">
        <f t="shared" si="125"/>
        <v>76500538.007917702</v>
      </c>
      <c r="W2519" s="161">
        <f t="shared" si="126"/>
        <v>5000000.0079177022</v>
      </c>
      <c r="AA2519" s="36"/>
    </row>
    <row r="2520" spans="1:27" ht="14.45" x14ac:dyDescent="0.3">
      <c r="A2520" s="197" t="s">
        <v>39</v>
      </c>
      <c r="B2520" s="197" t="s">
        <v>32</v>
      </c>
      <c r="C2520" s="198" t="s">
        <v>33</v>
      </c>
      <c r="D2520" s="198" t="s">
        <v>5328</v>
      </c>
      <c r="E2520" s="197" t="s">
        <v>5322</v>
      </c>
      <c r="F2520" s="199" t="s">
        <v>3071</v>
      </c>
      <c r="G2520" s="195" t="s">
        <v>2371</v>
      </c>
      <c r="H2520" s="161">
        <f>Dane_baza!AR2509</f>
        <v>22923072</v>
      </c>
      <c r="I2520" s="161">
        <f>Dane_baza!AS2509</f>
        <v>1487958</v>
      </c>
      <c r="J2520" s="161">
        <f>Dane_baza!BX2509</f>
        <v>2026234</v>
      </c>
      <c r="K2520" s="161">
        <f>Dane_baza!AT2509</f>
        <v>13858769</v>
      </c>
      <c r="L2520" s="161">
        <f>Dane_baza!AU2509</f>
        <v>2798103</v>
      </c>
      <c r="M2520" s="161">
        <f>Dane_baza!AV2509</f>
        <v>703287</v>
      </c>
      <c r="N2520" s="161">
        <f>Dane_baza!AY2509</f>
        <v>62570747</v>
      </c>
      <c r="O2520" s="161">
        <f>Dane_baza!AZ2509</f>
        <v>0</v>
      </c>
      <c r="P2520" s="161">
        <f>Dane_baza!AW2509</f>
        <v>0</v>
      </c>
      <c r="Q2520" s="161">
        <f>Dane_baza!AX2509</f>
        <v>0</v>
      </c>
      <c r="R2520" s="212">
        <f t="shared" si="127"/>
        <v>106368170</v>
      </c>
      <c r="S2520" s="212">
        <f>Dane_baza!BU2509</f>
        <v>61060161.859999999</v>
      </c>
      <c r="T2520" s="212">
        <f>Dane_baza!BV2509</f>
        <v>8745867.8900000006</v>
      </c>
      <c r="U2520" s="212">
        <f>Dane_baza!BW2509</f>
        <v>42360413.329999998</v>
      </c>
      <c r="V2520" s="212">
        <f t="shared" si="125"/>
        <v>112166443.08</v>
      </c>
      <c r="W2520" s="161">
        <f t="shared" si="126"/>
        <v>5798273.0799999982</v>
      </c>
      <c r="AA2520" s="36"/>
    </row>
    <row r="2521" spans="1:27" ht="14.45" x14ac:dyDescent="0.3">
      <c r="A2521" s="197" t="s">
        <v>39</v>
      </c>
      <c r="B2521" s="197" t="s">
        <v>37</v>
      </c>
      <c r="C2521" s="198" t="s">
        <v>33</v>
      </c>
      <c r="D2521" s="198" t="s">
        <v>5328</v>
      </c>
      <c r="E2521" s="197" t="s">
        <v>5322</v>
      </c>
      <c r="F2521" s="199" t="s">
        <v>3081</v>
      </c>
      <c r="G2521" s="195" t="s">
        <v>2372</v>
      </c>
      <c r="H2521" s="161">
        <f>Dane_baza!AR2510</f>
        <v>68524616</v>
      </c>
      <c r="I2521" s="161">
        <f>Dane_baza!AS2510</f>
        <v>3160772</v>
      </c>
      <c r="J2521" s="161">
        <f>Dane_baza!BX2510</f>
        <v>2032219</v>
      </c>
      <c r="K2521" s="161">
        <f>Dane_baza!AT2510</f>
        <v>0</v>
      </c>
      <c r="L2521" s="161">
        <f>Dane_baza!AU2510</f>
        <v>3648599</v>
      </c>
      <c r="M2521" s="161">
        <f>Dane_baza!AV2510</f>
        <v>1148002</v>
      </c>
      <c r="N2521" s="161">
        <f>Dane_baza!AY2510</f>
        <v>27766586</v>
      </c>
      <c r="O2521" s="161">
        <f>Dane_baza!AZ2510</f>
        <v>0</v>
      </c>
      <c r="P2521" s="161">
        <f>Dane_baza!AW2510</f>
        <v>0</v>
      </c>
      <c r="Q2521" s="161">
        <f>Dane_baza!AX2510</f>
        <v>-1769810</v>
      </c>
      <c r="R2521" s="212">
        <f t="shared" si="127"/>
        <v>104510984</v>
      </c>
      <c r="S2521" s="212">
        <f>Dane_baza!BU2510</f>
        <v>95359459.420000002</v>
      </c>
      <c r="T2521" s="212">
        <f>Dane_baza!BV2510</f>
        <v>21692842.66</v>
      </c>
      <c r="U2521" s="212">
        <f>Dane_baza!BW2510</f>
        <v>0</v>
      </c>
      <c r="V2521" s="212">
        <f t="shared" si="125"/>
        <v>117052302.08</v>
      </c>
      <c r="W2521" s="161">
        <f t="shared" si="126"/>
        <v>12541318.079999998</v>
      </c>
      <c r="AA2521" s="36"/>
    </row>
    <row r="2522" spans="1:27" ht="14.45" x14ac:dyDescent="0.3">
      <c r="A2522" s="197" t="s">
        <v>39</v>
      </c>
      <c r="B2522" s="197" t="s">
        <v>39</v>
      </c>
      <c r="C2522" s="198" t="s">
        <v>33</v>
      </c>
      <c r="D2522" s="198" t="s">
        <v>5328</v>
      </c>
      <c r="E2522" s="197" t="s">
        <v>5322</v>
      </c>
      <c r="F2522" s="199" t="s">
        <v>3089</v>
      </c>
      <c r="G2522" s="195" t="s">
        <v>2373</v>
      </c>
      <c r="H2522" s="161">
        <f>Dane_baza!AR2511</f>
        <v>14147905</v>
      </c>
      <c r="I2522" s="161">
        <f>Dane_baza!AS2511</f>
        <v>662224</v>
      </c>
      <c r="J2522" s="161">
        <f>Dane_baza!BX2511</f>
        <v>3048261</v>
      </c>
      <c r="K2522" s="161">
        <f>Dane_baza!AT2511</f>
        <v>18680324</v>
      </c>
      <c r="L2522" s="161">
        <f>Dane_baza!AU2511</f>
        <v>1840736</v>
      </c>
      <c r="M2522" s="161">
        <f>Dane_baza!AV2511</f>
        <v>986779</v>
      </c>
      <c r="N2522" s="161">
        <f>Dane_baza!AY2511</f>
        <v>40506981</v>
      </c>
      <c r="O2522" s="161">
        <f>Dane_baza!AZ2511</f>
        <v>16220</v>
      </c>
      <c r="P2522" s="161">
        <f>Dane_baza!AW2511</f>
        <v>0</v>
      </c>
      <c r="Q2522" s="161">
        <f>Dane_baza!AX2511</f>
        <v>0</v>
      </c>
      <c r="R2522" s="212">
        <f t="shared" si="127"/>
        <v>79889430</v>
      </c>
      <c r="S2522" s="212">
        <f>Dane_baza!BU2511</f>
        <v>38138744.450000003</v>
      </c>
      <c r="T2522" s="212">
        <f>Dane_baza!BV2511</f>
        <v>4255952.67</v>
      </c>
      <c r="U2522" s="212">
        <f>Dane_baza!BW2511</f>
        <v>41494732.879041135</v>
      </c>
      <c r="V2522" s="212">
        <f t="shared" si="125"/>
        <v>83889429.99904114</v>
      </c>
      <c r="W2522" s="161">
        <f t="shared" si="126"/>
        <v>3999999.9990411401</v>
      </c>
      <c r="AA2522" s="36"/>
    </row>
    <row r="2523" spans="1:27" ht="14.45" x14ac:dyDescent="0.3">
      <c r="A2523" s="197" t="s">
        <v>39</v>
      </c>
      <c r="B2523" s="197" t="s">
        <v>42</v>
      </c>
      <c r="C2523" s="198" t="s">
        <v>33</v>
      </c>
      <c r="D2523" s="198" t="s">
        <v>5328</v>
      </c>
      <c r="E2523" s="197" t="s">
        <v>5322</v>
      </c>
      <c r="F2523" s="199" t="s">
        <v>3096</v>
      </c>
      <c r="G2523" s="195" t="s">
        <v>2374</v>
      </c>
      <c r="H2523" s="161">
        <f>Dane_baza!AR2512</f>
        <v>12617414</v>
      </c>
      <c r="I2523" s="161">
        <f>Dane_baza!AS2512</f>
        <v>828255</v>
      </c>
      <c r="J2523" s="161">
        <f>Dane_baza!BX2512</f>
        <v>2455614</v>
      </c>
      <c r="K2523" s="161">
        <f>Dane_baza!AT2512</f>
        <v>13568243</v>
      </c>
      <c r="L2523" s="161">
        <f>Dane_baza!AU2512</f>
        <v>2180542</v>
      </c>
      <c r="M2523" s="161">
        <f>Dane_baza!AV2512</f>
        <v>1139825</v>
      </c>
      <c r="N2523" s="161">
        <f>Dane_baza!AY2512</f>
        <v>30448673</v>
      </c>
      <c r="O2523" s="161">
        <f>Dane_baza!AZ2512</f>
        <v>19464</v>
      </c>
      <c r="P2523" s="161">
        <f>Dane_baza!AW2512</f>
        <v>0</v>
      </c>
      <c r="Q2523" s="161">
        <f>Dane_baza!AX2512</f>
        <v>0</v>
      </c>
      <c r="R2523" s="212">
        <f t="shared" si="127"/>
        <v>63258030</v>
      </c>
      <c r="S2523" s="212">
        <f>Dane_baza!BU2512</f>
        <v>33785898.549999997</v>
      </c>
      <c r="T2523" s="212">
        <f>Dane_baza!BV2512</f>
        <v>8061993.54</v>
      </c>
      <c r="U2523" s="212">
        <f>Dane_baza!BW2512</f>
        <v>25410137.909714933</v>
      </c>
      <c r="V2523" s="212">
        <f t="shared" si="125"/>
        <v>67258029.999714926</v>
      </c>
      <c r="W2523" s="161">
        <f t="shared" si="126"/>
        <v>3999999.9997149259</v>
      </c>
      <c r="AA2523" s="36"/>
    </row>
    <row r="2524" spans="1:27" ht="14.45" x14ac:dyDescent="0.3">
      <c r="A2524" s="197" t="s">
        <v>39</v>
      </c>
      <c r="B2524" s="197" t="s">
        <v>44</v>
      </c>
      <c r="C2524" s="198" t="s">
        <v>33</v>
      </c>
      <c r="D2524" s="198" t="s">
        <v>5328</v>
      </c>
      <c r="E2524" s="197" t="s">
        <v>5322</v>
      </c>
      <c r="F2524" s="199" t="s">
        <v>3102</v>
      </c>
      <c r="G2524" s="195" t="s">
        <v>2375</v>
      </c>
      <c r="H2524" s="161">
        <f>Dane_baza!AR2513</f>
        <v>10934806</v>
      </c>
      <c r="I2524" s="161">
        <f>Dane_baza!AS2513</f>
        <v>545389</v>
      </c>
      <c r="J2524" s="161">
        <f>Dane_baza!BX2513</f>
        <v>3252566</v>
      </c>
      <c r="K2524" s="161">
        <f>Dane_baza!AT2513</f>
        <v>13036835</v>
      </c>
      <c r="L2524" s="161">
        <f>Dane_baza!AU2513</f>
        <v>7606333</v>
      </c>
      <c r="M2524" s="161">
        <f>Dane_baza!AV2513</f>
        <v>1360317</v>
      </c>
      <c r="N2524" s="161">
        <f>Dane_baza!AY2513</f>
        <v>6005769</v>
      </c>
      <c r="O2524" s="161">
        <f>Dane_baza!AZ2513</f>
        <v>0</v>
      </c>
      <c r="P2524" s="161">
        <f>Dane_baza!AW2513</f>
        <v>0</v>
      </c>
      <c r="Q2524" s="161">
        <f>Dane_baza!AX2513</f>
        <v>0</v>
      </c>
      <c r="R2524" s="212">
        <f t="shared" si="127"/>
        <v>42742015</v>
      </c>
      <c r="S2524" s="212">
        <f>Dane_baza!BU2513</f>
        <v>29237452.23</v>
      </c>
      <c r="T2524" s="212">
        <f>Dane_baza!BV2513</f>
        <v>2530114.17</v>
      </c>
      <c r="U2524" s="212">
        <f>Dane_baza!BW2513</f>
        <v>14974448.608000003</v>
      </c>
      <c r="V2524" s="212">
        <f t="shared" si="125"/>
        <v>46742015.008000001</v>
      </c>
      <c r="W2524" s="161">
        <f t="shared" si="126"/>
        <v>4000000.0080000013</v>
      </c>
      <c r="AA2524" s="36"/>
    </row>
    <row r="2525" spans="1:27" ht="14.45" x14ac:dyDescent="0.3">
      <c r="A2525" s="197" t="s">
        <v>39</v>
      </c>
      <c r="B2525" s="197" t="s">
        <v>51</v>
      </c>
      <c r="C2525" s="198" t="s">
        <v>33</v>
      </c>
      <c r="D2525" s="198" t="s">
        <v>5328</v>
      </c>
      <c r="E2525" s="197" t="s">
        <v>5322</v>
      </c>
      <c r="F2525" s="199" t="s">
        <v>3108</v>
      </c>
      <c r="G2525" s="195" t="s">
        <v>2376</v>
      </c>
      <c r="H2525" s="161">
        <f>Dane_baza!AR2514</f>
        <v>50943260</v>
      </c>
      <c r="I2525" s="161">
        <f>Dane_baza!AS2514</f>
        <v>4058653</v>
      </c>
      <c r="J2525" s="161">
        <f>Dane_baza!BX2514</f>
        <v>2678572</v>
      </c>
      <c r="K2525" s="161">
        <f>Dane_baza!AT2514</f>
        <v>40964175</v>
      </c>
      <c r="L2525" s="161">
        <f>Dane_baza!AU2514</f>
        <v>2160684</v>
      </c>
      <c r="M2525" s="161">
        <f>Dane_baza!AV2514</f>
        <v>1361128</v>
      </c>
      <c r="N2525" s="161">
        <f>Dane_baza!AY2514</f>
        <v>117927328</v>
      </c>
      <c r="O2525" s="161">
        <f>Dane_baza!AZ2514</f>
        <v>0</v>
      </c>
      <c r="P2525" s="161">
        <f>Dane_baza!AW2514</f>
        <v>0</v>
      </c>
      <c r="Q2525" s="161">
        <f>Dane_baza!AX2514</f>
        <v>0</v>
      </c>
      <c r="R2525" s="212">
        <f t="shared" si="127"/>
        <v>220093800</v>
      </c>
      <c r="S2525" s="212">
        <f>Dane_baza!BU2514</f>
        <v>133032596.52</v>
      </c>
      <c r="T2525" s="212">
        <f>Dane_baza!BV2514</f>
        <v>21157365.609999999</v>
      </c>
      <c r="U2525" s="212">
        <f>Dane_baza!BW2514</f>
        <v>81935294.079999998</v>
      </c>
      <c r="V2525" s="212">
        <f t="shared" si="125"/>
        <v>236125256.20999998</v>
      </c>
      <c r="W2525" s="161">
        <f t="shared" si="126"/>
        <v>16031456.209999979</v>
      </c>
      <c r="AA2525" s="36"/>
    </row>
    <row r="2526" spans="1:27" ht="14.45" x14ac:dyDescent="0.3">
      <c r="A2526" s="197" t="s">
        <v>39</v>
      </c>
      <c r="B2526" s="197" t="s">
        <v>75</v>
      </c>
      <c r="C2526" s="198" t="s">
        <v>33</v>
      </c>
      <c r="D2526" s="198" t="s">
        <v>5328</v>
      </c>
      <c r="E2526" s="197" t="s">
        <v>5322</v>
      </c>
      <c r="F2526" s="199" t="s">
        <v>3117</v>
      </c>
      <c r="G2526" s="195" t="s">
        <v>2377</v>
      </c>
      <c r="H2526" s="161">
        <f>Dane_baza!AR2515</f>
        <v>14874810</v>
      </c>
      <c r="I2526" s="161">
        <f>Dane_baza!AS2515</f>
        <v>362447</v>
      </c>
      <c r="J2526" s="161">
        <f>Dane_baza!BX2515</f>
        <v>3627192</v>
      </c>
      <c r="K2526" s="161">
        <f>Dane_baza!AT2515</f>
        <v>29752721</v>
      </c>
      <c r="L2526" s="161">
        <f>Dane_baza!AU2515</f>
        <v>3389321</v>
      </c>
      <c r="M2526" s="161">
        <f>Dane_baza!AV2515</f>
        <v>830872</v>
      </c>
      <c r="N2526" s="161">
        <f>Dane_baza!AY2515</f>
        <v>39569288</v>
      </c>
      <c r="O2526" s="161">
        <f>Dane_baza!AZ2515</f>
        <v>0</v>
      </c>
      <c r="P2526" s="161">
        <f>Dane_baza!AW2515</f>
        <v>0</v>
      </c>
      <c r="Q2526" s="161">
        <f>Dane_baza!AX2515</f>
        <v>0</v>
      </c>
      <c r="R2526" s="212">
        <f t="shared" si="127"/>
        <v>92406651</v>
      </c>
      <c r="S2526" s="212">
        <f>Dane_baza!BU2515</f>
        <v>42740235.869999997</v>
      </c>
      <c r="T2526" s="212">
        <f>Dane_baza!BV2515</f>
        <v>2502425.42</v>
      </c>
      <c r="U2526" s="212">
        <f>Dane_baza!BW2515</f>
        <v>52163989.299999997</v>
      </c>
      <c r="V2526" s="212">
        <f t="shared" si="125"/>
        <v>97406650.590000004</v>
      </c>
      <c r="W2526" s="161">
        <f t="shared" si="126"/>
        <v>4999999.5900000036</v>
      </c>
      <c r="AA2526" s="36"/>
    </row>
    <row r="2527" spans="1:27" ht="14.45" x14ac:dyDescent="0.3">
      <c r="A2527" s="197" t="s">
        <v>39</v>
      </c>
      <c r="B2527" s="197" t="s">
        <v>77</v>
      </c>
      <c r="C2527" s="198" t="s">
        <v>33</v>
      </c>
      <c r="D2527" s="198" t="s">
        <v>5328</v>
      </c>
      <c r="E2527" s="197" t="s">
        <v>5322</v>
      </c>
      <c r="F2527" s="199" t="s">
        <v>3126</v>
      </c>
      <c r="G2527" s="195" t="s">
        <v>2378</v>
      </c>
      <c r="H2527" s="161">
        <f>Dane_baza!AR2516</f>
        <v>12980365</v>
      </c>
      <c r="I2527" s="161">
        <f>Dane_baza!AS2516</f>
        <v>1024022</v>
      </c>
      <c r="J2527" s="161">
        <f>Dane_baza!BX2516</f>
        <v>1542463</v>
      </c>
      <c r="K2527" s="161">
        <f>Dane_baza!AT2516</f>
        <v>12219702</v>
      </c>
      <c r="L2527" s="161">
        <f>Dane_baza!AU2516</f>
        <v>5262042</v>
      </c>
      <c r="M2527" s="161">
        <f>Dane_baza!AV2516</f>
        <v>1076225</v>
      </c>
      <c r="N2527" s="161">
        <f>Dane_baza!AY2516</f>
        <v>57941297</v>
      </c>
      <c r="O2527" s="161">
        <f>Dane_baza!AZ2516</f>
        <v>11354</v>
      </c>
      <c r="P2527" s="161">
        <f>Dane_baza!AW2516</f>
        <v>0</v>
      </c>
      <c r="Q2527" s="161">
        <f>Dane_baza!AX2516</f>
        <v>0</v>
      </c>
      <c r="R2527" s="212">
        <f t="shared" si="127"/>
        <v>92057470</v>
      </c>
      <c r="S2527" s="212">
        <f>Dane_baza!BU2516</f>
        <v>35423067.649999999</v>
      </c>
      <c r="T2527" s="212">
        <f>Dane_baza!BV2516</f>
        <v>15153689.42</v>
      </c>
      <c r="U2527" s="212">
        <f>Dane_baza!BW2516</f>
        <v>45480712.929521181</v>
      </c>
      <c r="V2527" s="212">
        <f t="shared" si="125"/>
        <v>96057469.999521181</v>
      </c>
      <c r="W2527" s="161">
        <f t="shared" si="126"/>
        <v>3999999.999521181</v>
      </c>
      <c r="AA2527" s="36"/>
    </row>
    <row r="2528" spans="1:27" ht="14.45" x14ac:dyDescent="0.3">
      <c r="A2528" s="197" t="s">
        <v>39</v>
      </c>
      <c r="B2528" s="197" t="s">
        <v>90</v>
      </c>
      <c r="C2528" s="198" t="s">
        <v>33</v>
      </c>
      <c r="D2528" s="198" t="s">
        <v>5328</v>
      </c>
      <c r="E2528" s="197" t="s">
        <v>5322</v>
      </c>
      <c r="F2528" s="199" t="s">
        <v>3130</v>
      </c>
      <c r="G2528" s="195" t="s">
        <v>2379</v>
      </c>
      <c r="H2528" s="161">
        <f>Dane_baza!AR2517</f>
        <v>23766974</v>
      </c>
      <c r="I2528" s="161">
        <f>Dane_baza!AS2517</f>
        <v>789546</v>
      </c>
      <c r="J2528" s="161">
        <f>Dane_baza!BX2517</f>
        <v>4737311</v>
      </c>
      <c r="K2528" s="161">
        <f>Dane_baza!AT2517</f>
        <v>25767880</v>
      </c>
      <c r="L2528" s="161">
        <f>Dane_baza!AU2517</f>
        <v>3625659</v>
      </c>
      <c r="M2528" s="161">
        <f>Dane_baza!AV2517</f>
        <v>749242</v>
      </c>
      <c r="N2528" s="161">
        <f>Dane_baza!AY2517</f>
        <v>60690887</v>
      </c>
      <c r="O2528" s="161">
        <f>Dane_baza!AZ2517</f>
        <v>0</v>
      </c>
      <c r="P2528" s="161">
        <f>Dane_baza!AW2517</f>
        <v>0</v>
      </c>
      <c r="Q2528" s="161">
        <f>Dane_baza!AX2517</f>
        <v>0</v>
      </c>
      <c r="R2528" s="212">
        <f t="shared" si="127"/>
        <v>120127499</v>
      </c>
      <c r="S2528" s="212">
        <f>Dane_baza!BU2517</f>
        <v>67888330.599999994</v>
      </c>
      <c r="T2528" s="212">
        <f>Dane_baza!BV2517</f>
        <v>4146624.09</v>
      </c>
      <c r="U2528" s="212">
        <f>Dane_baza!BW2517</f>
        <v>53092544.170000002</v>
      </c>
      <c r="V2528" s="212">
        <f t="shared" si="125"/>
        <v>125127498.86</v>
      </c>
      <c r="W2528" s="161">
        <f t="shared" si="126"/>
        <v>4999999.8599999994</v>
      </c>
      <c r="AA2528" s="36"/>
    </row>
    <row r="2529" spans="1:27" ht="14.45" x14ac:dyDescent="0.3">
      <c r="A2529" s="197" t="s">
        <v>39</v>
      </c>
      <c r="B2529" s="197" t="s">
        <v>92</v>
      </c>
      <c r="C2529" s="198" t="s">
        <v>33</v>
      </c>
      <c r="D2529" s="198" t="s">
        <v>5328</v>
      </c>
      <c r="E2529" s="197" t="s">
        <v>5322</v>
      </c>
      <c r="F2529" s="199" t="s">
        <v>3135</v>
      </c>
      <c r="G2529" s="195" t="s">
        <v>2380</v>
      </c>
      <c r="H2529" s="161">
        <f>Dane_baza!AR2518</f>
        <v>10241538</v>
      </c>
      <c r="I2529" s="161">
        <f>Dane_baza!AS2518</f>
        <v>497799</v>
      </c>
      <c r="J2529" s="161">
        <f>Dane_baza!BX2518</f>
        <v>3197595</v>
      </c>
      <c r="K2529" s="161">
        <f>Dane_baza!AT2518</f>
        <v>20728455</v>
      </c>
      <c r="L2529" s="161">
        <f>Dane_baza!AU2518</f>
        <v>3340169</v>
      </c>
      <c r="M2529" s="161">
        <f>Dane_baza!AV2518</f>
        <v>1192599</v>
      </c>
      <c r="N2529" s="161">
        <f>Dane_baza!AY2518</f>
        <v>37699412</v>
      </c>
      <c r="O2529" s="161">
        <f>Dane_baza!AZ2518</f>
        <v>0</v>
      </c>
      <c r="P2529" s="161">
        <f>Dane_baza!AW2518</f>
        <v>0</v>
      </c>
      <c r="Q2529" s="161">
        <f>Dane_baza!AX2518</f>
        <v>0</v>
      </c>
      <c r="R2529" s="212">
        <f t="shared" si="127"/>
        <v>76897567</v>
      </c>
      <c r="S2529" s="212">
        <f>Dane_baza!BU2518</f>
        <v>28170417.149999999</v>
      </c>
      <c r="T2529" s="212">
        <f>Dane_baza!BV2518</f>
        <v>2351786.7799999998</v>
      </c>
      <c r="U2529" s="212">
        <f>Dane_baza!BW2518</f>
        <v>50375363.070782915</v>
      </c>
      <c r="V2529" s="212">
        <f t="shared" si="125"/>
        <v>80897567.000782907</v>
      </c>
      <c r="W2529" s="161">
        <f t="shared" si="126"/>
        <v>4000000.000782907</v>
      </c>
      <c r="AA2529" s="36"/>
    </row>
    <row r="2530" spans="1:27" ht="14.45" x14ac:dyDescent="0.3">
      <c r="A2530" s="197" t="s">
        <v>39</v>
      </c>
      <c r="B2530" s="197" t="s">
        <v>93</v>
      </c>
      <c r="C2530" s="198" t="s">
        <v>33</v>
      </c>
      <c r="D2530" s="198" t="s">
        <v>5328</v>
      </c>
      <c r="E2530" s="197" t="s">
        <v>5322</v>
      </c>
      <c r="F2530" s="199" t="s">
        <v>3142</v>
      </c>
      <c r="G2530" s="195" t="s">
        <v>2381</v>
      </c>
      <c r="H2530" s="161">
        <f>Dane_baza!AR2519</f>
        <v>10349239</v>
      </c>
      <c r="I2530" s="161">
        <f>Dane_baza!AS2519</f>
        <v>914372</v>
      </c>
      <c r="J2530" s="161">
        <f>Dane_baza!BX2519</f>
        <v>1541549</v>
      </c>
      <c r="K2530" s="161">
        <f>Dane_baza!AT2519</f>
        <v>12201134</v>
      </c>
      <c r="L2530" s="161">
        <f>Dane_baza!AU2519</f>
        <v>1943666</v>
      </c>
      <c r="M2530" s="161">
        <f>Dane_baza!AV2519</f>
        <v>881539</v>
      </c>
      <c r="N2530" s="161">
        <f>Dane_baza!AY2519</f>
        <v>42641652</v>
      </c>
      <c r="O2530" s="161">
        <f>Dane_baza!AZ2519</f>
        <v>14598</v>
      </c>
      <c r="P2530" s="161">
        <f>Dane_baza!AW2519</f>
        <v>0</v>
      </c>
      <c r="Q2530" s="161">
        <f>Dane_baza!AX2519</f>
        <v>0</v>
      </c>
      <c r="R2530" s="212">
        <f t="shared" si="127"/>
        <v>70487749</v>
      </c>
      <c r="S2530" s="212">
        <f>Dane_baza!BU2519</f>
        <v>30163323.219999999</v>
      </c>
      <c r="T2530" s="212">
        <f>Dane_baza!BV2519</f>
        <v>4252096.6399999997</v>
      </c>
      <c r="U2530" s="212">
        <f>Dane_baza!BW2519</f>
        <v>40072329.137182876</v>
      </c>
      <c r="V2530" s="212">
        <f t="shared" si="125"/>
        <v>74487748.997182876</v>
      </c>
      <c r="W2530" s="161">
        <f t="shared" si="126"/>
        <v>3999999.9971828759</v>
      </c>
      <c r="AA2530" s="36"/>
    </row>
    <row r="2531" spans="1:27" ht="14.45" x14ac:dyDescent="0.3">
      <c r="A2531" s="197" t="s">
        <v>39</v>
      </c>
      <c r="B2531" s="197" t="s">
        <v>95</v>
      </c>
      <c r="C2531" s="198" t="s">
        <v>33</v>
      </c>
      <c r="D2531" s="198" t="s">
        <v>5328</v>
      </c>
      <c r="E2531" s="197" t="s">
        <v>5322</v>
      </c>
      <c r="F2531" s="199" t="s">
        <v>3148</v>
      </c>
      <c r="G2531" s="195" t="s">
        <v>2382</v>
      </c>
      <c r="H2531" s="161">
        <f>Dane_baza!AR2520</f>
        <v>8338553</v>
      </c>
      <c r="I2531" s="161">
        <f>Dane_baza!AS2520</f>
        <v>412711</v>
      </c>
      <c r="J2531" s="161">
        <f>Dane_baza!BX2520</f>
        <v>479565</v>
      </c>
      <c r="K2531" s="161">
        <f>Dane_baza!AT2520</f>
        <v>16666458</v>
      </c>
      <c r="L2531" s="161">
        <f>Dane_baza!AU2520</f>
        <v>3427732</v>
      </c>
      <c r="M2531" s="161">
        <f>Dane_baza!AV2520</f>
        <v>517751</v>
      </c>
      <c r="N2531" s="161">
        <f>Dane_baza!AY2520</f>
        <v>26785358</v>
      </c>
      <c r="O2531" s="161">
        <f>Dane_baza!AZ2520</f>
        <v>0</v>
      </c>
      <c r="P2531" s="161">
        <f>Dane_baza!AW2520</f>
        <v>0</v>
      </c>
      <c r="Q2531" s="161">
        <f>Dane_baza!AX2520</f>
        <v>0</v>
      </c>
      <c r="R2531" s="212">
        <f t="shared" si="127"/>
        <v>56628128</v>
      </c>
      <c r="S2531" s="212">
        <f>Dane_baza!BU2520</f>
        <v>27241310.890000001</v>
      </c>
      <c r="T2531" s="212">
        <f>Dane_baza!BV2520</f>
        <v>2563028.56</v>
      </c>
      <c r="U2531" s="212">
        <f>Dane_baza!BW2520</f>
        <v>30823788.25</v>
      </c>
      <c r="V2531" s="212">
        <f t="shared" si="125"/>
        <v>60628127.700000003</v>
      </c>
      <c r="W2531" s="161">
        <f t="shared" si="126"/>
        <v>3999999.700000003</v>
      </c>
      <c r="AA2531" s="36"/>
    </row>
    <row r="2532" spans="1:27" ht="14.45" x14ac:dyDescent="0.3">
      <c r="A2532" s="197" t="s">
        <v>39</v>
      </c>
      <c r="B2532" s="197" t="s">
        <v>97</v>
      </c>
      <c r="C2532" s="198" t="s">
        <v>33</v>
      </c>
      <c r="D2532" s="198" t="s">
        <v>5328</v>
      </c>
      <c r="E2532" s="197" t="s">
        <v>5322</v>
      </c>
      <c r="F2532" s="199" t="s">
        <v>3152</v>
      </c>
      <c r="G2532" s="195" t="s">
        <v>2383</v>
      </c>
      <c r="H2532" s="161">
        <f>Dane_baza!AR2521</f>
        <v>31521753</v>
      </c>
      <c r="I2532" s="161">
        <f>Dane_baza!AS2521</f>
        <v>4314740</v>
      </c>
      <c r="J2532" s="161">
        <f>Dane_baza!BX2521</f>
        <v>1996379</v>
      </c>
      <c r="K2532" s="161">
        <f>Dane_baza!AT2521</f>
        <v>10834122</v>
      </c>
      <c r="L2532" s="161">
        <f>Dane_baza!AU2521</f>
        <v>5763514</v>
      </c>
      <c r="M2532" s="161">
        <f>Dane_baza!AV2521</f>
        <v>857342</v>
      </c>
      <c r="N2532" s="161">
        <f>Dane_baza!AY2521</f>
        <v>67842783</v>
      </c>
      <c r="O2532" s="161">
        <f>Dane_baza!AZ2521</f>
        <v>27573</v>
      </c>
      <c r="P2532" s="161">
        <f>Dane_baza!AW2521</f>
        <v>0</v>
      </c>
      <c r="Q2532" s="161">
        <f>Dane_baza!AX2521</f>
        <v>0</v>
      </c>
      <c r="R2532" s="212">
        <f t="shared" si="127"/>
        <v>123158206</v>
      </c>
      <c r="S2532" s="212">
        <f>Dane_baza!BU2521</f>
        <v>82044093.930000007</v>
      </c>
      <c r="T2532" s="212">
        <f>Dane_baza!BV2521</f>
        <v>43686141.75</v>
      </c>
      <c r="U2532" s="212">
        <f>Dane_baza!BW2521</f>
        <v>2427970.3195999861</v>
      </c>
      <c r="V2532" s="212">
        <f t="shared" si="125"/>
        <v>128158205.99959999</v>
      </c>
      <c r="W2532" s="161">
        <f t="shared" si="126"/>
        <v>4999999.9995999932</v>
      </c>
      <c r="AA2532" s="36"/>
    </row>
    <row r="2533" spans="1:27" ht="14.45" x14ac:dyDescent="0.3">
      <c r="A2533" s="197" t="s">
        <v>39</v>
      </c>
      <c r="B2533" s="197" t="s">
        <v>130</v>
      </c>
      <c r="C2533" s="198" t="s">
        <v>33</v>
      </c>
      <c r="D2533" s="198" t="s">
        <v>5328</v>
      </c>
      <c r="E2533" s="197" t="s">
        <v>5322</v>
      </c>
      <c r="F2533" s="199" t="s">
        <v>3163</v>
      </c>
      <c r="G2533" s="195" t="s">
        <v>2384</v>
      </c>
      <c r="H2533" s="161">
        <f>Dane_baza!AR2522</f>
        <v>45480987</v>
      </c>
      <c r="I2533" s="161">
        <f>Dane_baza!AS2522</f>
        <v>1438764</v>
      </c>
      <c r="J2533" s="161">
        <f>Dane_baza!BX2522</f>
        <v>5172866</v>
      </c>
      <c r="K2533" s="161">
        <f>Dane_baza!AT2522</f>
        <v>15311721</v>
      </c>
      <c r="L2533" s="161">
        <f>Dane_baza!AU2522</f>
        <v>3403035</v>
      </c>
      <c r="M2533" s="161">
        <f>Dane_baza!AV2522</f>
        <v>1411685</v>
      </c>
      <c r="N2533" s="161">
        <f>Dane_baza!AY2522</f>
        <v>39453524</v>
      </c>
      <c r="O2533" s="161">
        <f>Dane_baza!AZ2522</f>
        <v>35683</v>
      </c>
      <c r="P2533" s="161">
        <f>Dane_baza!AW2522</f>
        <v>0</v>
      </c>
      <c r="Q2533" s="161">
        <f>Dane_baza!AX2522</f>
        <v>0</v>
      </c>
      <c r="R2533" s="212">
        <f t="shared" si="127"/>
        <v>111708265</v>
      </c>
      <c r="S2533" s="212">
        <f>Dane_baza!BU2522</f>
        <v>103266342.95999999</v>
      </c>
      <c r="T2533" s="212">
        <f>Dane_baza!BV2522</f>
        <v>8603493.6899999995</v>
      </c>
      <c r="U2533" s="212">
        <f>Dane_baza!BW2522</f>
        <v>5838428.349999994</v>
      </c>
      <c r="V2533" s="212">
        <f t="shared" si="125"/>
        <v>117708264.99999999</v>
      </c>
      <c r="W2533" s="161">
        <f t="shared" si="126"/>
        <v>5999999.9999999851</v>
      </c>
      <c r="AA2533" s="36"/>
    </row>
    <row r="2534" spans="1:27" ht="14.45" x14ac:dyDescent="0.3">
      <c r="A2534" s="197" t="s">
        <v>39</v>
      </c>
      <c r="B2534" s="197" t="s">
        <v>134</v>
      </c>
      <c r="C2534" s="198" t="s">
        <v>33</v>
      </c>
      <c r="D2534" s="198" t="s">
        <v>5328</v>
      </c>
      <c r="E2534" s="197" t="s">
        <v>5322</v>
      </c>
      <c r="F2534" s="199" t="s">
        <v>3172</v>
      </c>
      <c r="G2534" s="195" t="s">
        <v>2385</v>
      </c>
      <c r="H2534" s="161">
        <f>Dane_baza!AR2523</f>
        <v>13137155</v>
      </c>
      <c r="I2534" s="161">
        <f>Dane_baza!AS2523</f>
        <v>336720</v>
      </c>
      <c r="J2534" s="161">
        <f>Dane_baza!BX2523</f>
        <v>-139153</v>
      </c>
      <c r="K2534" s="161">
        <f>Dane_baza!AT2523</f>
        <v>16429062</v>
      </c>
      <c r="L2534" s="161">
        <f>Dane_baza!AU2523</f>
        <v>5583878</v>
      </c>
      <c r="M2534" s="161">
        <f>Dane_baza!AV2523</f>
        <v>740072</v>
      </c>
      <c r="N2534" s="161">
        <f>Dane_baza!AY2523</f>
        <v>37927229</v>
      </c>
      <c r="O2534" s="161">
        <f>Dane_baza!AZ2523</f>
        <v>21085</v>
      </c>
      <c r="P2534" s="161">
        <f>Dane_baza!AW2523</f>
        <v>0</v>
      </c>
      <c r="Q2534" s="161">
        <f>Dane_baza!AX2523</f>
        <v>0</v>
      </c>
      <c r="R2534" s="212">
        <f t="shared" si="127"/>
        <v>74036048</v>
      </c>
      <c r="S2534" s="212">
        <f>Dane_baza!BU2523</f>
        <v>36584258.079999998</v>
      </c>
      <c r="T2534" s="212">
        <f>Dane_baza!BV2523</f>
        <v>1707383.73</v>
      </c>
      <c r="U2534" s="212">
        <f>Dane_baza!BW2523</f>
        <v>39744405.739999995</v>
      </c>
      <c r="V2534" s="212">
        <f t="shared" si="125"/>
        <v>78036047.549999982</v>
      </c>
      <c r="W2534" s="161">
        <f t="shared" si="126"/>
        <v>3999999.5499999821</v>
      </c>
      <c r="AA2534" s="36"/>
    </row>
    <row r="2535" spans="1:27" ht="14.45" x14ac:dyDescent="0.3">
      <c r="A2535" s="197" t="s">
        <v>39</v>
      </c>
      <c r="B2535" s="197" t="s">
        <v>141</v>
      </c>
      <c r="C2535" s="198" t="s">
        <v>33</v>
      </c>
      <c r="D2535" s="198" t="s">
        <v>5328</v>
      </c>
      <c r="E2535" s="197" t="s">
        <v>5322</v>
      </c>
      <c r="F2535" s="199" t="s">
        <v>3178</v>
      </c>
      <c r="G2535" s="195" t="s">
        <v>2386</v>
      </c>
      <c r="H2535" s="161">
        <f>Dane_baza!AR2524</f>
        <v>8813367</v>
      </c>
      <c r="I2535" s="161">
        <f>Dane_baza!AS2524</f>
        <v>962762</v>
      </c>
      <c r="J2535" s="161">
        <f>Dane_baza!BX2524</f>
        <v>-147687</v>
      </c>
      <c r="K2535" s="161">
        <f>Dane_baza!AT2524</f>
        <v>12836367</v>
      </c>
      <c r="L2535" s="161">
        <f>Dane_baza!AU2524</f>
        <v>2242018</v>
      </c>
      <c r="M2535" s="161">
        <f>Dane_baza!AV2524</f>
        <v>571048</v>
      </c>
      <c r="N2535" s="161">
        <f>Dane_baza!AY2524</f>
        <v>19156960</v>
      </c>
      <c r="O2535" s="161">
        <f>Dane_baza!AZ2524</f>
        <v>11354</v>
      </c>
      <c r="P2535" s="161">
        <f>Dane_baza!AW2524</f>
        <v>0</v>
      </c>
      <c r="Q2535" s="161">
        <f>Dane_baza!AX2524</f>
        <v>0</v>
      </c>
      <c r="R2535" s="212">
        <f t="shared" si="127"/>
        <v>44446189</v>
      </c>
      <c r="S2535" s="212">
        <f>Dane_baza!BU2524</f>
        <v>24129165.59</v>
      </c>
      <c r="T2535" s="212">
        <f>Dane_baza!BV2524</f>
        <v>6892979.8899999997</v>
      </c>
      <c r="U2535" s="212">
        <f>Dane_baza!BW2524</f>
        <v>17424043.52</v>
      </c>
      <c r="V2535" s="212">
        <f t="shared" si="125"/>
        <v>48446189</v>
      </c>
      <c r="W2535" s="161">
        <f t="shared" si="126"/>
        <v>4000000</v>
      </c>
      <c r="AA2535" s="36"/>
    </row>
    <row r="2536" spans="1:27" ht="14.45" x14ac:dyDescent="0.3">
      <c r="A2536" s="197" t="s">
        <v>39</v>
      </c>
      <c r="B2536" s="197" t="s">
        <v>147</v>
      </c>
      <c r="C2536" s="198" t="s">
        <v>33</v>
      </c>
      <c r="D2536" s="198" t="s">
        <v>5328</v>
      </c>
      <c r="E2536" s="197" t="s">
        <v>5322</v>
      </c>
      <c r="F2536" s="199" t="s">
        <v>3183</v>
      </c>
      <c r="G2536" s="195" t="s">
        <v>2387</v>
      </c>
      <c r="H2536" s="161">
        <f>Dane_baza!AR2525</f>
        <v>24211973</v>
      </c>
      <c r="I2536" s="161">
        <f>Dane_baza!AS2525</f>
        <v>917189</v>
      </c>
      <c r="J2536" s="161">
        <f>Dane_baza!BX2525</f>
        <v>6797086</v>
      </c>
      <c r="K2536" s="161">
        <f>Dane_baza!AT2525</f>
        <v>35082526</v>
      </c>
      <c r="L2536" s="161">
        <f>Dane_baza!AU2525</f>
        <v>2919826</v>
      </c>
      <c r="M2536" s="161">
        <f>Dane_baza!AV2525</f>
        <v>2570620</v>
      </c>
      <c r="N2536" s="161">
        <f>Dane_baza!AY2525</f>
        <v>23767635</v>
      </c>
      <c r="O2536" s="161">
        <f>Dane_baza!AZ2525</f>
        <v>0</v>
      </c>
      <c r="P2536" s="161">
        <f>Dane_baza!AW2525</f>
        <v>0</v>
      </c>
      <c r="Q2536" s="161">
        <f>Dane_baza!AX2525</f>
        <v>0</v>
      </c>
      <c r="R2536" s="212">
        <f t="shared" si="127"/>
        <v>96266855</v>
      </c>
      <c r="S2536" s="212">
        <f>Dane_baza!BU2525</f>
        <v>63796166.630000003</v>
      </c>
      <c r="T2536" s="212">
        <f>Dane_baza!BV2525</f>
        <v>6501200.8399999999</v>
      </c>
      <c r="U2536" s="212">
        <f>Dane_baza!BW2525</f>
        <v>30969487.360000003</v>
      </c>
      <c r="V2536" s="212">
        <f t="shared" si="125"/>
        <v>101266854.83</v>
      </c>
      <c r="W2536" s="161">
        <f t="shared" si="126"/>
        <v>4999999.8299999982</v>
      </c>
      <c r="AA2536" s="36"/>
    </row>
    <row r="2537" spans="1:27" ht="14.45" x14ac:dyDescent="0.3">
      <c r="A2537" s="197" t="s">
        <v>39</v>
      </c>
      <c r="B2537" s="197" t="s">
        <v>153</v>
      </c>
      <c r="C2537" s="198" t="s">
        <v>33</v>
      </c>
      <c r="D2537" s="198" t="s">
        <v>5328</v>
      </c>
      <c r="E2537" s="197" t="s">
        <v>5322</v>
      </c>
      <c r="F2537" s="199" t="s">
        <v>3196</v>
      </c>
      <c r="G2537" s="195" t="s">
        <v>2388</v>
      </c>
      <c r="H2537" s="161">
        <f>Dane_baza!AR2526</f>
        <v>18394623</v>
      </c>
      <c r="I2537" s="161">
        <f>Dane_baza!AS2526</f>
        <v>1672677</v>
      </c>
      <c r="J2537" s="161">
        <f>Dane_baza!BX2526</f>
        <v>728399</v>
      </c>
      <c r="K2537" s="161">
        <f>Dane_baza!AT2526</f>
        <v>19094793</v>
      </c>
      <c r="L2537" s="161">
        <f>Dane_baza!AU2526</f>
        <v>6066501</v>
      </c>
      <c r="M2537" s="161">
        <f>Dane_baza!AV2526</f>
        <v>610575</v>
      </c>
      <c r="N2537" s="161">
        <f>Dane_baza!AY2526</f>
        <v>44710711</v>
      </c>
      <c r="O2537" s="161">
        <f>Dane_baza!AZ2526</f>
        <v>0</v>
      </c>
      <c r="P2537" s="161">
        <f>Dane_baza!AW2526</f>
        <v>0</v>
      </c>
      <c r="Q2537" s="161">
        <f>Dane_baza!AX2526</f>
        <v>0</v>
      </c>
      <c r="R2537" s="212">
        <f t="shared" si="127"/>
        <v>91278279</v>
      </c>
      <c r="S2537" s="212">
        <f>Dane_baza!BU2526</f>
        <v>53104384.189999998</v>
      </c>
      <c r="T2537" s="212">
        <f>Dane_baza!BV2526</f>
        <v>3336268.97</v>
      </c>
      <c r="U2537" s="212">
        <f>Dane_baza!BW2526</f>
        <v>39837625.659999996</v>
      </c>
      <c r="V2537" s="212">
        <f t="shared" si="125"/>
        <v>96278278.819999993</v>
      </c>
      <c r="W2537" s="161">
        <f t="shared" si="126"/>
        <v>4999999.8199999928</v>
      </c>
      <c r="AA2537" s="36"/>
    </row>
    <row r="2538" spans="1:27" ht="14.45" x14ac:dyDescent="0.3">
      <c r="A2538" s="197" t="s">
        <v>44</v>
      </c>
      <c r="B2538" s="197" t="s">
        <v>33</v>
      </c>
      <c r="C2538" s="198" t="s">
        <v>33</v>
      </c>
      <c r="D2538" s="198" t="s">
        <v>5328</v>
      </c>
      <c r="E2538" s="197" t="s">
        <v>5322</v>
      </c>
      <c r="F2538" s="199" t="s">
        <v>3202</v>
      </c>
      <c r="G2538" s="195" t="s">
        <v>2389</v>
      </c>
      <c r="H2538" s="161">
        <f>Dane_baza!AR2527</f>
        <v>25266983</v>
      </c>
      <c r="I2538" s="161">
        <f>Dane_baza!AS2527</f>
        <v>1500435</v>
      </c>
      <c r="J2538" s="161">
        <f>Dane_baza!BX2527</f>
        <v>7541403</v>
      </c>
      <c r="K2538" s="161">
        <f>Dane_baza!AT2527</f>
        <v>32361943</v>
      </c>
      <c r="L2538" s="161">
        <f>Dane_baza!AU2527</f>
        <v>15143247</v>
      </c>
      <c r="M2538" s="161">
        <f>Dane_baza!AV2527</f>
        <v>1884598</v>
      </c>
      <c r="N2538" s="161">
        <f>Dane_baza!AY2527</f>
        <v>39074068</v>
      </c>
      <c r="O2538" s="161">
        <f>Dane_baza!AZ2527</f>
        <v>0</v>
      </c>
      <c r="P2538" s="161">
        <f>Dane_baza!AW2527</f>
        <v>0</v>
      </c>
      <c r="Q2538" s="161">
        <f>Dane_baza!AX2527</f>
        <v>0</v>
      </c>
      <c r="R2538" s="212">
        <f t="shared" si="127"/>
        <v>122772677</v>
      </c>
      <c r="S2538" s="212">
        <f>Dane_baza!BU2527</f>
        <v>76764618.180000007</v>
      </c>
      <c r="T2538" s="212">
        <f>Dane_baza!BV2527</f>
        <v>7657262.2999999998</v>
      </c>
      <c r="U2538" s="212">
        <f>Dane_baza!BW2527</f>
        <v>44350796.5238868</v>
      </c>
      <c r="V2538" s="212">
        <f t="shared" si="125"/>
        <v>128772677.0038868</v>
      </c>
      <c r="W2538" s="161">
        <f t="shared" si="126"/>
        <v>6000000.003886804</v>
      </c>
      <c r="AA2538" s="36"/>
    </row>
    <row r="2539" spans="1:27" ht="14.45" x14ac:dyDescent="0.3">
      <c r="A2539" s="197" t="s">
        <v>44</v>
      </c>
      <c r="B2539" s="197" t="s">
        <v>32</v>
      </c>
      <c r="C2539" s="198" t="s">
        <v>33</v>
      </c>
      <c r="D2539" s="198" t="s">
        <v>5328</v>
      </c>
      <c r="E2539" s="197" t="s">
        <v>5322</v>
      </c>
      <c r="F2539" s="199" t="s">
        <v>3221</v>
      </c>
      <c r="G2539" s="195" t="s">
        <v>2390</v>
      </c>
      <c r="H2539" s="161">
        <f>Dane_baza!AR2528</f>
        <v>22262285</v>
      </c>
      <c r="I2539" s="161">
        <f>Dane_baza!AS2528</f>
        <v>667038</v>
      </c>
      <c r="J2539" s="161">
        <f>Dane_baza!BX2528</f>
        <v>1914527</v>
      </c>
      <c r="K2539" s="161">
        <f>Dane_baza!AT2528</f>
        <v>22680986</v>
      </c>
      <c r="L2539" s="161">
        <f>Dane_baza!AU2528</f>
        <v>5623996</v>
      </c>
      <c r="M2539" s="161">
        <f>Dane_baza!AV2528</f>
        <v>1721387</v>
      </c>
      <c r="N2539" s="161">
        <f>Dane_baza!AY2528</f>
        <v>65963384</v>
      </c>
      <c r="O2539" s="161">
        <f>Dane_baza!AZ2528</f>
        <v>0</v>
      </c>
      <c r="P2539" s="161">
        <f>Dane_baza!AW2528</f>
        <v>0</v>
      </c>
      <c r="Q2539" s="161">
        <f>Dane_baza!AX2528</f>
        <v>0</v>
      </c>
      <c r="R2539" s="212">
        <f t="shared" si="127"/>
        <v>120833603</v>
      </c>
      <c r="S2539" s="212">
        <f>Dane_baza!BU2528</f>
        <v>62655634.710000001</v>
      </c>
      <c r="T2539" s="212">
        <f>Dane_baza!BV2528</f>
        <v>3971482.4</v>
      </c>
      <c r="U2539" s="212">
        <f>Dane_baza!BW2528</f>
        <v>62572168.950000003</v>
      </c>
      <c r="V2539" s="212">
        <f t="shared" si="125"/>
        <v>129199286.06</v>
      </c>
      <c r="W2539" s="161">
        <f t="shared" si="126"/>
        <v>8365683.0600000024</v>
      </c>
      <c r="AA2539" s="36"/>
    </row>
    <row r="2540" spans="1:27" ht="14.45" x14ac:dyDescent="0.3">
      <c r="A2540" s="197" t="s">
        <v>44</v>
      </c>
      <c r="B2540" s="197" t="s">
        <v>37</v>
      </c>
      <c r="C2540" s="198" t="s">
        <v>33</v>
      </c>
      <c r="D2540" s="198" t="s">
        <v>5328</v>
      </c>
      <c r="E2540" s="197" t="s">
        <v>5322</v>
      </c>
      <c r="F2540" s="199" t="s">
        <v>3235</v>
      </c>
      <c r="G2540" s="195" t="s">
        <v>2391</v>
      </c>
      <c r="H2540" s="161">
        <f>Dane_baza!AR2529</f>
        <v>13812665</v>
      </c>
      <c r="I2540" s="161">
        <f>Dane_baza!AS2529</f>
        <v>818587</v>
      </c>
      <c r="J2540" s="161">
        <f>Dane_baza!BX2529</f>
        <v>8286128</v>
      </c>
      <c r="K2540" s="161">
        <f>Dane_baza!AT2529</f>
        <v>36296457</v>
      </c>
      <c r="L2540" s="161">
        <f>Dane_baza!AU2529</f>
        <v>12312734</v>
      </c>
      <c r="M2540" s="161">
        <f>Dane_baza!AV2529</f>
        <v>1521297</v>
      </c>
      <c r="N2540" s="161">
        <f>Dane_baza!AY2529</f>
        <v>18527810</v>
      </c>
      <c r="O2540" s="161">
        <f>Dane_baza!AZ2529</f>
        <v>22707</v>
      </c>
      <c r="P2540" s="161">
        <f>Dane_baza!AW2529</f>
        <v>0</v>
      </c>
      <c r="Q2540" s="161">
        <f>Dane_baza!AX2529</f>
        <v>0</v>
      </c>
      <c r="R2540" s="212">
        <f t="shared" si="127"/>
        <v>91598385</v>
      </c>
      <c r="S2540" s="212">
        <f>Dane_baza!BU2529</f>
        <v>46835437.07</v>
      </c>
      <c r="T2540" s="212">
        <f>Dane_baza!BV2529</f>
        <v>1135562.1200000001</v>
      </c>
      <c r="U2540" s="212">
        <f>Dane_baza!BW2529</f>
        <v>48627385.430000007</v>
      </c>
      <c r="V2540" s="212">
        <f t="shared" si="125"/>
        <v>96598384.620000005</v>
      </c>
      <c r="W2540" s="161">
        <f t="shared" si="126"/>
        <v>4999999.6200000048</v>
      </c>
      <c r="AA2540" s="36"/>
    </row>
    <row r="2541" spans="1:27" ht="14.45" x14ac:dyDescent="0.3">
      <c r="A2541" s="197" t="s">
        <v>44</v>
      </c>
      <c r="B2541" s="197" t="s">
        <v>39</v>
      </c>
      <c r="C2541" s="198" t="s">
        <v>33</v>
      </c>
      <c r="D2541" s="198" t="s">
        <v>5328</v>
      </c>
      <c r="E2541" s="197" t="s">
        <v>5322</v>
      </c>
      <c r="F2541" s="199" t="s">
        <v>3250</v>
      </c>
      <c r="G2541" s="195" t="s">
        <v>2392</v>
      </c>
      <c r="H2541" s="161">
        <f>Dane_baza!AR2530</f>
        <v>10947225</v>
      </c>
      <c r="I2541" s="161">
        <f>Dane_baza!AS2530</f>
        <v>321085</v>
      </c>
      <c r="J2541" s="161">
        <f>Dane_baza!BX2530</f>
        <v>5145244</v>
      </c>
      <c r="K2541" s="161">
        <f>Dane_baza!AT2530</f>
        <v>33501761</v>
      </c>
      <c r="L2541" s="161">
        <f>Dane_baza!AU2530</f>
        <v>7225388</v>
      </c>
      <c r="M2541" s="161">
        <f>Dane_baza!AV2530</f>
        <v>977608</v>
      </c>
      <c r="N2541" s="161">
        <f>Dane_baza!AY2530</f>
        <v>40462622</v>
      </c>
      <c r="O2541" s="161">
        <f>Dane_baza!AZ2530</f>
        <v>0</v>
      </c>
      <c r="P2541" s="161">
        <f>Dane_baza!AW2530</f>
        <v>0</v>
      </c>
      <c r="Q2541" s="161">
        <f>Dane_baza!AX2530</f>
        <v>0</v>
      </c>
      <c r="R2541" s="212">
        <f t="shared" si="127"/>
        <v>98580933</v>
      </c>
      <c r="S2541" s="212">
        <f>Dane_baza!BU2530</f>
        <v>35717938.939999998</v>
      </c>
      <c r="T2541" s="212">
        <f>Dane_baza!BV2530</f>
        <v>517212.57</v>
      </c>
      <c r="U2541" s="212">
        <f>Dane_baza!BW2530</f>
        <v>67345781.300000012</v>
      </c>
      <c r="V2541" s="212">
        <f t="shared" si="125"/>
        <v>103580932.81</v>
      </c>
      <c r="W2541" s="161">
        <f t="shared" si="126"/>
        <v>4999999.8100000024</v>
      </c>
      <c r="AA2541" s="36"/>
    </row>
    <row r="2542" spans="1:27" ht="14.45" x14ac:dyDescent="0.3">
      <c r="A2542" s="197" t="s">
        <v>44</v>
      </c>
      <c r="B2542" s="197" t="s">
        <v>42</v>
      </c>
      <c r="C2542" s="198" t="s">
        <v>33</v>
      </c>
      <c r="D2542" s="198" t="s">
        <v>5328</v>
      </c>
      <c r="E2542" s="197" t="s">
        <v>5322</v>
      </c>
      <c r="F2542" s="199" t="s">
        <v>3258</v>
      </c>
      <c r="G2542" s="195" t="s">
        <v>2393</v>
      </c>
      <c r="H2542" s="161">
        <f>Dane_baza!AR2531</f>
        <v>10245694</v>
      </c>
      <c r="I2542" s="161">
        <f>Dane_baza!AS2531</f>
        <v>323644</v>
      </c>
      <c r="J2542" s="161">
        <f>Dane_baza!BX2531</f>
        <v>2415752</v>
      </c>
      <c r="K2542" s="161">
        <f>Dane_baza!AT2531</f>
        <v>18544516</v>
      </c>
      <c r="L2542" s="161">
        <f>Dane_baza!AU2531</f>
        <v>3679032</v>
      </c>
      <c r="M2542" s="161">
        <f>Dane_baza!AV2531</f>
        <v>2406732</v>
      </c>
      <c r="N2542" s="161">
        <f>Dane_baza!AY2531</f>
        <v>27196822</v>
      </c>
      <c r="O2542" s="161">
        <f>Dane_baza!AZ2531</f>
        <v>0</v>
      </c>
      <c r="P2542" s="161">
        <f>Dane_baza!AW2531</f>
        <v>0</v>
      </c>
      <c r="Q2542" s="161">
        <f>Dane_baza!AX2531</f>
        <v>0</v>
      </c>
      <c r="R2542" s="212">
        <f t="shared" si="127"/>
        <v>64812192</v>
      </c>
      <c r="S2542" s="212">
        <f>Dane_baza!BU2531</f>
        <v>28339282.649999999</v>
      </c>
      <c r="T2542" s="212">
        <f>Dane_baza!BV2531</f>
        <v>1552905.58</v>
      </c>
      <c r="U2542" s="212">
        <f>Dane_baza!BW2531</f>
        <v>38920003.767274335</v>
      </c>
      <c r="V2542" s="212">
        <f t="shared" si="125"/>
        <v>68812191.997274339</v>
      </c>
      <c r="W2542" s="161">
        <f t="shared" si="126"/>
        <v>3999999.9972743392</v>
      </c>
      <c r="AA2542" s="36"/>
    </row>
    <row r="2543" spans="1:27" ht="14.45" x14ac:dyDescent="0.3">
      <c r="A2543" s="197" t="s">
        <v>44</v>
      </c>
      <c r="B2543" s="197" t="s">
        <v>44</v>
      </c>
      <c r="C2543" s="198" t="s">
        <v>33</v>
      </c>
      <c r="D2543" s="198" t="s">
        <v>5328</v>
      </c>
      <c r="E2543" s="197" t="s">
        <v>5322</v>
      </c>
      <c r="F2543" s="199" t="s">
        <v>3265</v>
      </c>
      <c r="G2543" s="195" t="s">
        <v>2394</v>
      </c>
      <c r="H2543" s="161">
        <f>Dane_baza!AR2532</f>
        <v>13216260</v>
      </c>
      <c r="I2543" s="161">
        <f>Dane_baza!AS2532</f>
        <v>622230</v>
      </c>
      <c r="J2543" s="161">
        <f>Dane_baza!BX2532</f>
        <v>4169213</v>
      </c>
      <c r="K2543" s="161">
        <f>Dane_baza!AT2532</f>
        <v>30856879</v>
      </c>
      <c r="L2543" s="161">
        <f>Dane_baza!AU2532</f>
        <v>5247193</v>
      </c>
      <c r="M2543" s="161">
        <f>Dane_baza!AV2532</f>
        <v>1143868</v>
      </c>
      <c r="N2543" s="161">
        <f>Dane_baza!AY2532</f>
        <v>34577024</v>
      </c>
      <c r="O2543" s="161">
        <f>Dane_baza!AZ2532</f>
        <v>0</v>
      </c>
      <c r="P2543" s="161">
        <f>Dane_baza!AW2532</f>
        <v>0</v>
      </c>
      <c r="Q2543" s="161">
        <f>Dane_baza!AX2532</f>
        <v>0</v>
      </c>
      <c r="R2543" s="212">
        <f t="shared" si="127"/>
        <v>89832667</v>
      </c>
      <c r="S2543" s="212">
        <f>Dane_baza!BU2532</f>
        <v>40961062.780000001</v>
      </c>
      <c r="T2543" s="212">
        <f>Dane_baza!BV2532</f>
        <v>1932560.77</v>
      </c>
      <c r="U2543" s="212">
        <f>Dane_baza!BW2532</f>
        <v>51939043.049999997</v>
      </c>
      <c r="V2543" s="212">
        <f t="shared" si="125"/>
        <v>94832666.599999994</v>
      </c>
      <c r="W2543" s="161">
        <f t="shared" si="126"/>
        <v>4999999.599999994</v>
      </c>
      <c r="AA2543" s="36"/>
    </row>
    <row r="2544" spans="1:27" ht="14.45" x14ac:dyDescent="0.3">
      <c r="A2544" s="197" t="s">
        <v>44</v>
      </c>
      <c r="B2544" s="197" t="s">
        <v>51</v>
      </c>
      <c r="C2544" s="198" t="s">
        <v>33</v>
      </c>
      <c r="D2544" s="198" t="s">
        <v>5328</v>
      </c>
      <c r="E2544" s="197" t="s">
        <v>5322</v>
      </c>
      <c r="F2544" s="199" t="s">
        <v>3275</v>
      </c>
      <c r="G2544" s="195" t="s">
        <v>2395</v>
      </c>
      <c r="H2544" s="161">
        <f>Dane_baza!AR2533</f>
        <v>20446699</v>
      </c>
      <c r="I2544" s="161">
        <f>Dane_baza!AS2533</f>
        <v>729283</v>
      </c>
      <c r="J2544" s="161">
        <f>Dane_baza!BX2533</f>
        <v>2448265</v>
      </c>
      <c r="K2544" s="161">
        <f>Dane_baza!AT2533</f>
        <v>36643912</v>
      </c>
      <c r="L2544" s="161">
        <f>Dane_baza!AU2533</f>
        <v>2836671</v>
      </c>
      <c r="M2544" s="161">
        <f>Dane_baza!AV2533</f>
        <v>1749451</v>
      </c>
      <c r="N2544" s="161">
        <f>Dane_baza!AY2533</f>
        <v>62328516</v>
      </c>
      <c r="O2544" s="161">
        <f>Dane_baza!AZ2533</f>
        <v>0</v>
      </c>
      <c r="P2544" s="161">
        <f>Dane_baza!AW2533</f>
        <v>0</v>
      </c>
      <c r="Q2544" s="161">
        <f>Dane_baza!AX2533</f>
        <v>0</v>
      </c>
      <c r="R2544" s="212">
        <f t="shared" si="127"/>
        <v>127182797</v>
      </c>
      <c r="S2544" s="212">
        <f>Dane_baza!BU2533</f>
        <v>60410911.280000001</v>
      </c>
      <c r="T2544" s="212">
        <f>Dane_baza!BV2533</f>
        <v>2642633.7999999998</v>
      </c>
      <c r="U2544" s="212">
        <f>Dane_baza!BW2533</f>
        <v>69129251.920285583</v>
      </c>
      <c r="V2544" s="212">
        <f t="shared" si="125"/>
        <v>132182797.00028558</v>
      </c>
      <c r="W2544" s="161">
        <f t="shared" si="126"/>
        <v>5000000.0002855808</v>
      </c>
      <c r="AA2544" s="36"/>
    </row>
    <row r="2545" spans="1:27" ht="14.45" x14ac:dyDescent="0.3">
      <c r="A2545" s="197" t="s">
        <v>44</v>
      </c>
      <c r="B2545" s="197" t="s">
        <v>75</v>
      </c>
      <c r="C2545" s="198" t="s">
        <v>33</v>
      </c>
      <c r="D2545" s="198" t="s">
        <v>5328</v>
      </c>
      <c r="E2545" s="197" t="s">
        <v>5322</v>
      </c>
      <c r="F2545" s="199" t="s">
        <v>3285</v>
      </c>
      <c r="G2545" s="195" t="s">
        <v>2396</v>
      </c>
      <c r="H2545" s="161">
        <f>Dane_baza!AR2534</f>
        <v>20331455</v>
      </c>
      <c r="I2545" s="161">
        <f>Dane_baza!AS2534</f>
        <v>711270</v>
      </c>
      <c r="J2545" s="161">
        <f>Dane_baza!BX2534</f>
        <v>4244227</v>
      </c>
      <c r="K2545" s="161">
        <f>Dane_baza!AT2534</f>
        <v>35781373</v>
      </c>
      <c r="L2545" s="161">
        <f>Dane_baza!AU2534</f>
        <v>5726079</v>
      </c>
      <c r="M2545" s="161">
        <f>Dane_baza!AV2534</f>
        <v>1922098</v>
      </c>
      <c r="N2545" s="161">
        <f>Dane_baza!AY2534</f>
        <v>38143534</v>
      </c>
      <c r="O2545" s="161">
        <f>Dane_baza!AZ2534</f>
        <v>0</v>
      </c>
      <c r="P2545" s="161">
        <f>Dane_baza!AW2534</f>
        <v>0</v>
      </c>
      <c r="Q2545" s="161">
        <f>Dane_baza!AX2534</f>
        <v>0</v>
      </c>
      <c r="R2545" s="212">
        <f t="shared" si="127"/>
        <v>106860036</v>
      </c>
      <c r="S2545" s="212">
        <f>Dane_baza!BU2534</f>
        <v>62110737.030000001</v>
      </c>
      <c r="T2545" s="212">
        <f>Dane_baza!BV2534</f>
        <v>2757856.81</v>
      </c>
      <c r="U2545" s="212">
        <f>Dane_baza!BW2534</f>
        <v>46991442.154634565</v>
      </c>
      <c r="V2545" s="212">
        <f t="shared" si="125"/>
        <v>111860035.99463457</v>
      </c>
      <c r="W2545" s="161">
        <f t="shared" si="126"/>
        <v>4999999.9946345687</v>
      </c>
      <c r="AA2545" s="36"/>
    </row>
    <row r="2546" spans="1:27" ht="14.45" x14ac:dyDescent="0.3">
      <c r="A2546" s="197" t="s">
        <v>44</v>
      </c>
      <c r="B2546" s="197" t="s">
        <v>77</v>
      </c>
      <c r="C2546" s="198" t="s">
        <v>33</v>
      </c>
      <c r="D2546" s="198" t="s">
        <v>5328</v>
      </c>
      <c r="E2546" s="197" t="s">
        <v>5322</v>
      </c>
      <c r="F2546" s="199" t="s">
        <v>3298</v>
      </c>
      <c r="G2546" s="195" t="s">
        <v>2397</v>
      </c>
      <c r="H2546" s="161">
        <f>Dane_baza!AR2535</f>
        <v>58032820</v>
      </c>
      <c r="I2546" s="161">
        <f>Dane_baza!AS2535</f>
        <v>1451053</v>
      </c>
      <c r="J2546" s="161">
        <f>Dane_baza!BX2535</f>
        <v>2748466</v>
      </c>
      <c r="K2546" s="161">
        <f>Dane_baza!AT2535</f>
        <v>20235325</v>
      </c>
      <c r="L2546" s="161">
        <f>Dane_baza!AU2535</f>
        <v>5088053</v>
      </c>
      <c r="M2546" s="161">
        <f>Dane_baza!AV2535</f>
        <v>1904998</v>
      </c>
      <c r="N2546" s="161">
        <f>Dane_baza!AY2535</f>
        <v>56262162</v>
      </c>
      <c r="O2546" s="161">
        <f>Dane_baza!AZ2535</f>
        <v>1622</v>
      </c>
      <c r="P2546" s="161">
        <f>Dane_baza!AW2535</f>
        <v>0</v>
      </c>
      <c r="Q2546" s="161">
        <f>Dane_baza!AX2535</f>
        <v>0</v>
      </c>
      <c r="R2546" s="212">
        <f t="shared" si="127"/>
        <v>145724499</v>
      </c>
      <c r="S2546" s="212">
        <f>Dane_baza!BU2535</f>
        <v>138920471.22999999</v>
      </c>
      <c r="T2546" s="212">
        <f>Dane_baza!BV2535</f>
        <v>9931541.9000000004</v>
      </c>
      <c r="U2546" s="212">
        <f>Dane_baza!BW2535</f>
        <v>2872485.8736000061</v>
      </c>
      <c r="V2546" s="212">
        <f t="shared" si="125"/>
        <v>151724499.0036</v>
      </c>
      <c r="W2546" s="161">
        <f t="shared" si="126"/>
        <v>6000000.0036000013</v>
      </c>
      <c r="AA2546" s="36"/>
    </row>
    <row r="2547" spans="1:27" ht="14.45" x14ac:dyDescent="0.3">
      <c r="A2547" s="197" t="s">
        <v>44</v>
      </c>
      <c r="B2547" s="197" t="s">
        <v>90</v>
      </c>
      <c r="C2547" s="198" t="s">
        <v>33</v>
      </c>
      <c r="D2547" s="198" t="s">
        <v>5328</v>
      </c>
      <c r="E2547" s="197" t="s">
        <v>5322</v>
      </c>
      <c r="F2547" s="199" t="s">
        <v>3314</v>
      </c>
      <c r="G2547" s="195" t="s">
        <v>2398</v>
      </c>
      <c r="H2547" s="161">
        <f>Dane_baza!AR2536</f>
        <v>18302895</v>
      </c>
      <c r="I2547" s="161">
        <f>Dane_baza!AS2536</f>
        <v>1114196</v>
      </c>
      <c r="J2547" s="161">
        <f>Dane_baza!BX2536</f>
        <v>954860</v>
      </c>
      <c r="K2547" s="161">
        <f>Dane_baza!AT2536</f>
        <v>7467673</v>
      </c>
      <c r="L2547" s="161">
        <f>Dane_baza!AU2536</f>
        <v>2132715</v>
      </c>
      <c r="M2547" s="161">
        <f>Dane_baza!AV2536</f>
        <v>1386845</v>
      </c>
      <c r="N2547" s="161">
        <f>Dane_baza!AY2536</f>
        <v>37868231</v>
      </c>
      <c r="O2547" s="161">
        <f>Dane_baza!AZ2536</f>
        <v>8110</v>
      </c>
      <c r="P2547" s="161">
        <f>Dane_baza!AW2536</f>
        <v>0</v>
      </c>
      <c r="Q2547" s="161">
        <f>Dane_baza!AX2536</f>
        <v>0</v>
      </c>
      <c r="R2547" s="212">
        <f t="shared" si="127"/>
        <v>69235525</v>
      </c>
      <c r="S2547" s="212">
        <f>Dane_baza!BU2536</f>
        <v>52376960.969999999</v>
      </c>
      <c r="T2547" s="212">
        <f>Dane_baza!BV2536</f>
        <v>2808462.82</v>
      </c>
      <c r="U2547" s="212">
        <f>Dane_baza!BW2536</f>
        <v>20280148.050000001</v>
      </c>
      <c r="V2547" s="212">
        <f t="shared" si="125"/>
        <v>75465571.840000004</v>
      </c>
      <c r="W2547" s="161">
        <f t="shared" si="126"/>
        <v>6230046.8400000036</v>
      </c>
      <c r="AA2547" s="36"/>
    </row>
    <row r="2548" spans="1:27" ht="14.45" x14ac:dyDescent="0.3">
      <c r="A2548" s="197" t="s">
        <v>44</v>
      </c>
      <c r="B2548" s="197" t="s">
        <v>92</v>
      </c>
      <c r="C2548" s="198" t="s">
        <v>33</v>
      </c>
      <c r="D2548" s="198" t="s">
        <v>5328</v>
      </c>
      <c r="E2548" s="197" t="s">
        <v>5322</v>
      </c>
      <c r="F2548" s="199" t="s">
        <v>3320</v>
      </c>
      <c r="G2548" s="195" t="s">
        <v>2399</v>
      </c>
      <c r="H2548" s="161">
        <f>Dane_baza!AR2537</f>
        <v>33551997</v>
      </c>
      <c r="I2548" s="161">
        <f>Dane_baza!AS2537</f>
        <v>1017088</v>
      </c>
      <c r="J2548" s="161">
        <f>Dane_baza!BX2537</f>
        <v>1666836</v>
      </c>
      <c r="K2548" s="161">
        <f>Dane_baza!AT2537</f>
        <v>14081055</v>
      </c>
      <c r="L2548" s="161">
        <f>Dane_baza!AU2537</f>
        <v>4341211</v>
      </c>
      <c r="M2548" s="161">
        <f>Dane_baza!AV2537</f>
        <v>1648586</v>
      </c>
      <c r="N2548" s="161">
        <f>Dane_baza!AY2537</f>
        <v>91438886</v>
      </c>
      <c r="O2548" s="161">
        <f>Dane_baza!AZ2537</f>
        <v>0</v>
      </c>
      <c r="P2548" s="161">
        <f>Dane_baza!AW2537</f>
        <v>0</v>
      </c>
      <c r="Q2548" s="161">
        <f>Dane_baza!AX2537</f>
        <v>0</v>
      </c>
      <c r="R2548" s="212">
        <f t="shared" si="127"/>
        <v>147745659</v>
      </c>
      <c r="S2548" s="212">
        <f>Dane_baza!BU2537</f>
        <v>85740404.930000007</v>
      </c>
      <c r="T2548" s="212">
        <f>Dane_baza!BV2537</f>
        <v>6116507.8099999996</v>
      </c>
      <c r="U2548" s="212">
        <f>Dane_baza!BW2537</f>
        <v>61888746.261691093</v>
      </c>
      <c r="V2548" s="212">
        <f t="shared" si="125"/>
        <v>153745659.0016911</v>
      </c>
      <c r="W2548" s="161">
        <f t="shared" si="126"/>
        <v>6000000.001691103</v>
      </c>
      <c r="AA2548" s="36"/>
    </row>
    <row r="2549" spans="1:27" ht="14.45" x14ac:dyDescent="0.3">
      <c r="A2549" s="197" t="s">
        <v>44</v>
      </c>
      <c r="B2549" s="197" t="s">
        <v>93</v>
      </c>
      <c r="C2549" s="198" t="s">
        <v>33</v>
      </c>
      <c r="D2549" s="198" t="s">
        <v>5328</v>
      </c>
      <c r="E2549" s="197" t="s">
        <v>5322</v>
      </c>
      <c r="F2549" s="199" t="s">
        <v>3331</v>
      </c>
      <c r="G2549" s="195" t="s">
        <v>2400</v>
      </c>
      <c r="H2549" s="161">
        <f>Dane_baza!AR2538</f>
        <v>10676072</v>
      </c>
      <c r="I2549" s="161">
        <f>Dane_baza!AS2538</f>
        <v>336369</v>
      </c>
      <c r="J2549" s="161">
        <f>Dane_baza!BX2538</f>
        <v>-475222</v>
      </c>
      <c r="K2549" s="161">
        <f>Dane_baza!AT2538</f>
        <v>21147507</v>
      </c>
      <c r="L2549" s="161">
        <f>Dane_baza!AU2538</f>
        <v>4478133</v>
      </c>
      <c r="M2549" s="161">
        <f>Dane_baza!AV2538</f>
        <v>1030837</v>
      </c>
      <c r="N2549" s="161">
        <f>Dane_baza!AY2538</f>
        <v>24491170</v>
      </c>
      <c r="O2549" s="161">
        <f>Dane_baza!AZ2538</f>
        <v>0</v>
      </c>
      <c r="P2549" s="161">
        <f>Dane_baza!AW2538</f>
        <v>0</v>
      </c>
      <c r="Q2549" s="161">
        <f>Dane_baza!AX2538</f>
        <v>0</v>
      </c>
      <c r="R2549" s="212">
        <f t="shared" si="127"/>
        <v>61684866</v>
      </c>
      <c r="S2549" s="212">
        <f>Dane_baza!BU2538</f>
        <v>34893513.890000001</v>
      </c>
      <c r="T2549" s="212">
        <f>Dane_baza!BV2538</f>
        <v>1959367.18</v>
      </c>
      <c r="U2549" s="212">
        <f>Dane_baza!BW2538</f>
        <v>29831984.927558489</v>
      </c>
      <c r="V2549" s="212">
        <f t="shared" si="125"/>
        <v>66684865.997558489</v>
      </c>
      <c r="W2549" s="161">
        <f t="shared" si="126"/>
        <v>4999999.9975584894</v>
      </c>
      <c r="AA2549" s="36"/>
    </row>
    <row r="2550" spans="1:27" ht="14.45" x14ac:dyDescent="0.3">
      <c r="A2550" s="197" t="s">
        <v>44</v>
      </c>
      <c r="B2550" s="197" t="s">
        <v>95</v>
      </c>
      <c r="C2550" s="198" t="s">
        <v>33</v>
      </c>
      <c r="D2550" s="198" t="s">
        <v>5328</v>
      </c>
      <c r="E2550" s="197" t="s">
        <v>5322</v>
      </c>
      <c r="F2550" s="199" t="s">
        <v>3338</v>
      </c>
      <c r="G2550" s="195" t="s">
        <v>2401</v>
      </c>
      <c r="H2550" s="161">
        <f>Dane_baza!AR2539</f>
        <v>7598516</v>
      </c>
      <c r="I2550" s="161">
        <f>Dane_baza!AS2539</f>
        <v>569322</v>
      </c>
      <c r="J2550" s="161">
        <f>Dane_baza!BX2539</f>
        <v>1461991</v>
      </c>
      <c r="K2550" s="161">
        <f>Dane_baza!AT2539</f>
        <v>8869906</v>
      </c>
      <c r="L2550" s="161">
        <f>Dane_baza!AU2539</f>
        <v>4849920</v>
      </c>
      <c r="M2550" s="161">
        <f>Dane_baza!AV2539</f>
        <v>311904</v>
      </c>
      <c r="N2550" s="161">
        <f>Dane_baza!AY2539</f>
        <v>13131029</v>
      </c>
      <c r="O2550" s="161">
        <f>Dane_baza!AZ2539</f>
        <v>0</v>
      </c>
      <c r="P2550" s="161">
        <f>Dane_baza!AW2539</f>
        <v>0</v>
      </c>
      <c r="Q2550" s="161">
        <f>Dane_baza!AX2539</f>
        <v>0</v>
      </c>
      <c r="R2550" s="212">
        <f t="shared" si="127"/>
        <v>36792588</v>
      </c>
      <c r="S2550" s="212">
        <f>Dane_baza!BU2539</f>
        <v>22492879.399999999</v>
      </c>
      <c r="T2550" s="212">
        <f>Dane_baza!BV2539</f>
        <v>6433853.2000000002</v>
      </c>
      <c r="U2550" s="212">
        <f>Dane_baza!BW2539</f>
        <v>11545113.739999998</v>
      </c>
      <c r="V2550" s="212">
        <f t="shared" si="125"/>
        <v>40471846.339999996</v>
      </c>
      <c r="W2550" s="161">
        <f t="shared" si="126"/>
        <v>3679258.3399999961</v>
      </c>
      <c r="AA2550" s="36"/>
    </row>
    <row r="2551" spans="1:27" ht="14.45" x14ac:dyDescent="0.3">
      <c r="A2551" s="197" t="s">
        <v>44</v>
      </c>
      <c r="B2551" s="197" t="s">
        <v>97</v>
      </c>
      <c r="C2551" s="198" t="s">
        <v>33</v>
      </c>
      <c r="D2551" s="198" t="s">
        <v>5328</v>
      </c>
      <c r="E2551" s="197" t="s">
        <v>5322</v>
      </c>
      <c r="F2551" s="199" t="s">
        <v>3345</v>
      </c>
      <c r="G2551" s="195" t="s">
        <v>2402</v>
      </c>
      <c r="H2551" s="161">
        <f>Dane_baza!AR2540</f>
        <v>37617387</v>
      </c>
      <c r="I2551" s="161">
        <f>Dane_baza!AS2540</f>
        <v>2560447</v>
      </c>
      <c r="J2551" s="161">
        <f>Dane_baza!BX2540</f>
        <v>1680071</v>
      </c>
      <c r="K2551" s="161">
        <f>Dane_baza!AT2540</f>
        <v>11842756</v>
      </c>
      <c r="L2551" s="161">
        <f>Dane_baza!AU2540</f>
        <v>1588370</v>
      </c>
      <c r="M2551" s="161">
        <f>Dane_baza!AV2540</f>
        <v>1263686</v>
      </c>
      <c r="N2551" s="161">
        <f>Dane_baza!AY2540</f>
        <v>118977328</v>
      </c>
      <c r="O2551" s="161">
        <f>Dane_baza!AZ2540</f>
        <v>0</v>
      </c>
      <c r="P2551" s="161">
        <f>Dane_baza!AW2540</f>
        <v>0</v>
      </c>
      <c r="Q2551" s="161">
        <f>Dane_baza!AX2540</f>
        <v>0</v>
      </c>
      <c r="R2551" s="212">
        <f t="shared" si="127"/>
        <v>175530045</v>
      </c>
      <c r="S2551" s="212">
        <f>Dane_baza!BU2540</f>
        <v>99577815.209999993</v>
      </c>
      <c r="T2551" s="212">
        <f>Dane_baza!BV2540</f>
        <v>18476511.129999999</v>
      </c>
      <c r="U2551" s="212">
        <f>Dane_baza!BW2540</f>
        <v>63475718.300000012</v>
      </c>
      <c r="V2551" s="212">
        <f t="shared" si="125"/>
        <v>181530044.63999999</v>
      </c>
      <c r="W2551" s="161">
        <f t="shared" si="126"/>
        <v>5999999.6399999857</v>
      </c>
      <c r="AA2551" s="36"/>
    </row>
    <row r="2552" spans="1:27" ht="14.45" x14ac:dyDescent="0.3">
      <c r="A2552" s="197" t="s">
        <v>44</v>
      </c>
      <c r="B2552" s="197" t="s">
        <v>130</v>
      </c>
      <c r="C2552" s="198" t="s">
        <v>33</v>
      </c>
      <c r="D2552" s="198" t="s">
        <v>5328</v>
      </c>
      <c r="E2552" s="197" t="s">
        <v>5322</v>
      </c>
      <c r="F2552" s="199" t="s">
        <v>3356</v>
      </c>
      <c r="G2552" s="195" t="s">
        <v>2403</v>
      </c>
      <c r="H2552" s="161">
        <f>Dane_baza!AR2541</f>
        <v>12881398</v>
      </c>
      <c r="I2552" s="161">
        <f>Dane_baza!AS2541</f>
        <v>387062</v>
      </c>
      <c r="J2552" s="161">
        <f>Dane_baza!BX2541</f>
        <v>2275614</v>
      </c>
      <c r="K2552" s="161">
        <f>Dane_baza!AT2541</f>
        <v>14902165</v>
      </c>
      <c r="L2552" s="161">
        <f>Dane_baza!AU2541</f>
        <v>5055339</v>
      </c>
      <c r="M2552" s="161">
        <f>Dane_baza!AV2541</f>
        <v>2043454</v>
      </c>
      <c r="N2552" s="161">
        <f>Dane_baza!AY2541</f>
        <v>41944254</v>
      </c>
      <c r="O2552" s="161">
        <f>Dane_baza!AZ2541</f>
        <v>16220</v>
      </c>
      <c r="P2552" s="161">
        <f>Dane_baza!AW2541</f>
        <v>0</v>
      </c>
      <c r="Q2552" s="161">
        <f>Dane_baza!AX2541</f>
        <v>0</v>
      </c>
      <c r="R2552" s="212">
        <f t="shared" si="127"/>
        <v>79505506</v>
      </c>
      <c r="S2552" s="212">
        <f>Dane_baza!BU2541</f>
        <v>38995839.359999999</v>
      </c>
      <c r="T2552" s="212">
        <f>Dane_baza!BV2541</f>
        <v>2039876.46</v>
      </c>
      <c r="U2552" s="212">
        <f>Dane_baza!BW2541</f>
        <v>43469790.172827341</v>
      </c>
      <c r="V2552" s="212">
        <f t="shared" si="125"/>
        <v>84505505.992827341</v>
      </c>
      <c r="W2552" s="161">
        <f t="shared" si="126"/>
        <v>4999999.992827341</v>
      </c>
      <c r="AA2552" s="36"/>
    </row>
    <row r="2553" spans="1:27" ht="14.45" x14ac:dyDescent="0.3">
      <c r="A2553" s="197" t="s">
        <v>44</v>
      </c>
      <c r="B2553" s="197" t="s">
        <v>134</v>
      </c>
      <c r="C2553" s="198" t="s">
        <v>33</v>
      </c>
      <c r="D2553" s="198" t="s">
        <v>5328</v>
      </c>
      <c r="E2553" s="197" t="s">
        <v>5322</v>
      </c>
      <c r="F2553" s="199" t="s">
        <v>3364</v>
      </c>
      <c r="G2553" s="195" t="s">
        <v>2404</v>
      </c>
      <c r="H2553" s="161">
        <f>Dane_baza!AR2542</f>
        <v>17013563</v>
      </c>
      <c r="I2553" s="161">
        <f>Dane_baza!AS2542</f>
        <v>395823</v>
      </c>
      <c r="J2553" s="161">
        <f>Dane_baza!BX2542</f>
        <v>884455</v>
      </c>
      <c r="K2553" s="161">
        <f>Dane_baza!AT2542</f>
        <v>8205698</v>
      </c>
      <c r="L2553" s="161">
        <f>Dane_baza!AU2542</f>
        <v>3591660</v>
      </c>
      <c r="M2553" s="161">
        <f>Dane_baza!AV2542</f>
        <v>1879581</v>
      </c>
      <c r="N2553" s="161">
        <f>Dane_baza!AY2542</f>
        <v>37806136</v>
      </c>
      <c r="O2553" s="161">
        <f>Dane_baza!AZ2542</f>
        <v>0</v>
      </c>
      <c r="P2553" s="161">
        <f>Dane_baza!AW2542</f>
        <v>0</v>
      </c>
      <c r="Q2553" s="161">
        <f>Dane_baza!AX2542</f>
        <v>0</v>
      </c>
      <c r="R2553" s="212">
        <f t="shared" si="127"/>
        <v>69776916</v>
      </c>
      <c r="S2553" s="212">
        <f>Dane_baza!BU2542</f>
        <v>46072985.469999999</v>
      </c>
      <c r="T2553" s="212">
        <f>Dane_baza!BV2542</f>
        <v>818095.37</v>
      </c>
      <c r="U2553" s="212">
        <f>Dane_baza!BW2542</f>
        <v>27885835.160727419</v>
      </c>
      <c r="V2553" s="212">
        <f t="shared" si="125"/>
        <v>74776916.000727415</v>
      </c>
      <c r="W2553" s="161">
        <f t="shared" si="126"/>
        <v>5000000.0007274151</v>
      </c>
      <c r="AA2553" s="36"/>
    </row>
    <row r="2554" spans="1:27" ht="14.45" x14ac:dyDescent="0.3">
      <c r="A2554" s="197" t="s">
        <v>44</v>
      </c>
      <c r="B2554" s="197" t="s">
        <v>141</v>
      </c>
      <c r="C2554" s="198" t="s">
        <v>33</v>
      </c>
      <c r="D2554" s="198" t="s">
        <v>5328</v>
      </c>
      <c r="E2554" s="197" t="s">
        <v>5322</v>
      </c>
      <c r="F2554" s="199" t="s">
        <v>3370</v>
      </c>
      <c r="G2554" s="195" t="s">
        <v>2362</v>
      </c>
      <c r="H2554" s="161">
        <f>Dane_baza!AR2543</f>
        <v>23065040</v>
      </c>
      <c r="I2554" s="161">
        <f>Dane_baza!AS2543</f>
        <v>1369686</v>
      </c>
      <c r="J2554" s="161">
        <f>Dane_baza!BX2543</f>
        <v>2879247</v>
      </c>
      <c r="K2554" s="161">
        <f>Dane_baza!AT2543</f>
        <v>11254598</v>
      </c>
      <c r="L2554" s="161">
        <f>Dane_baza!AU2543</f>
        <v>928111</v>
      </c>
      <c r="M2554" s="161">
        <f>Dane_baza!AV2543</f>
        <v>626288</v>
      </c>
      <c r="N2554" s="161">
        <f>Dane_baza!AY2543</f>
        <v>37266694</v>
      </c>
      <c r="O2554" s="161">
        <f>Dane_baza!AZ2543</f>
        <v>12976</v>
      </c>
      <c r="P2554" s="161">
        <f>Dane_baza!AW2543</f>
        <v>0</v>
      </c>
      <c r="Q2554" s="161">
        <f>Dane_baza!AX2543</f>
        <v>0</v>
      </c>
      <c r="R2554" s="212">
        <f t="shared" si="127"/>
        <v>77402640</v>
      </c>
      <c r="S2554" s="212">
        <f>Dane_baza!BU2543</f>
        <v>63062850.310000002</v>
      </c>
      <c r="T2554" s="212">
        <f>Dane_baza!BV2543</f>
        <v>9189426.5299999993</v>
      </c>
      <c r="U2554" s="212">
        <f>Dane_baza!BW2543</f>
        <v>10150363.149977459</v>
      </c>
      <c r="V2554" s="212">
        <f t="shared" si="125"/>
        <v>82402639.989977464</v>
      </c>
      <c r="W2554" s="161">
        <f t="shared" si="126"/>
        <v>4999999.9899774641</v>
      </c>
      <c r="AA2554" s="36"/>
    </row>
    <row r="2555" spans="1:27" ht="14.45" x14ac:dyDescent="0.3">
      <c r="A2555" s="197" t="s">
        <v>44</v>
      </c>
      <c r="B2555" s="197" t="s">
        <v>147</v>
      </c>
      <c r="C2555" s="198" t="s">
        <v>33</v>
      </c>
      <c r="D2555" s="198" t="s">
        <v>5328</v>
      </c>
      <c r="E2555" s="197" t="s">
        <v>5322</v>
      </c>
      <c r="F2555" s="199" t="s">
        <v>3375</v>
      </c>
      <c r="G2555" s="195" t="s">
        <v>2405</v>
      </c>
      <c r="H2555" s="161">
        <f>Dane_baza!AR2544</f>
        <v>16388540</v>
      </c>
      <c r="I2555" s="161">
        <f>Dane_baza!AS2544</f>
        <v>468960</v>
      </c>
      <c r="J2555" s="161">
        <f>Dane_baza!BX2544</f>
        <v>2103416</v>
      </c>
      <c r="K2555" s="161">
        <f>Dane_baza!AT2544</f>
        <v>28409448</v>
      </c>
      <c r="L2555" s="161">
        <f>Dane_baza!AU2544</f>
        <v>8492453</v>
      </c>
      <c r="M2555" s="161">
        <f>Dane_baza!AV2544</f>
        <v>1417822</v>
      </c>
      <c r="N2555" s="161">
        <f>Dane_baza!AY2544</f>
        <v>49572564</v>
      </c>
      <c r="O2555" s="161">
        <f>Dane_baza!AZ2544</f>
        <v>0</v>
      </c>
      <c r="P2555" s="161">
        <f>Dane_baza!AW2544</f>
        <v>0</v>
      </c>
      <c r="Q2555" s="161">
        <f>Dane_baza!AX2544</f>
        <v>0</v>
      </c>
      <c r="R2555" s="212">
        <f t="shared" si="127"/>
        <v>106853203</v>
      </c>
      <c r="S2555" s="212">
        <f>Dane_baza!BU2544</f>
        <v>50544885.119999997</v>
      </c>
      <c r="T2555" s="212">
        <f>Dane_baza!BV2544</f>
        <v>2279326.56</v>
      </c>
      <c r="U2555" s="212">
        <f>Dane_baza!BW2544</f>
        <v>59028990.869999997</v>
      </c>
      <c r="V2555" s="212">
        <f t="shared" si="125"/>
        <v>111853202.55</v>
      </c>
      <c r="W2555" s="161">
        <f t="shared" si="126"/>
        <v>4999999.549999997</v>
      </c>
      <c r="AA2555" s="36"/>
    </row>
    <row r="2556" spans="1:27" ht="14.45" x14ac:dyDescent="0.3">
      <c r="A2556" s="197" t="s">
        <v>44</v>
      </c>
      <c r="B2556" s="197" t="s">
        <v>153</v>
      </c>
      <c r="C2556" s="198" t="s">
        <v>33</v>
      </c>
      <c r="D2556" s="198" t="s">
        <v>5328</v>
      </c>
      <c r="E2556" s="197" t="s">
        <v>5322</v>
      </c>
      <c r="F2556" s="199" t="s">
        <v>3388</v>
      </c>
      <c r="G2556" s="195" t="s">
        <v>2406</v>
      </c>
      <c r="H2556" s="161">
        <f>Dane_baza!AR2545</f>
        <v>8011918</v>
      </c>
      <c r="I2556" s="161">
        <f>Dane_baza!AS2545</f>
        <v>141466</v>
      </c>
      <c r="J2556" s="161">
        <f>Dane_baza!BX2545</f>
        <v>1359034</v>
      </c>
      <c r="K2556" s="161">
        <f>Dane_baza!AT2545</f>
        <v>20700651</v>
      </c>
      <c r="L2556" s="161">
        <f>Dane_baza!AU2545</f>
        <v>5008296</v>
      </c>
      <c r="M2556" s="161">
        <f>Dane_baza!AV2545</f>
        <v>1941286</v>
      </c>
      <c r="N2556" s="161">
        <f>Dane_baza!AY2545</f>
        <v>26847550</v>
      </c>
      <c r="O2556" s="161">
        <f>Dane_baza!AZ2545</f>
        <v>9732</v>
      </c>
      <c r="P2556" s="161">
        <f>Dane_baza!AW2545</f>
        <v>0</v>
      </c>
      <c r="Q2556" s="161">
        <f>Dane_baza!AX2545</f>
        <v>0</v>
      </c>
      <c r="R2556" s="212">
        <f t="shared" si="127"/>
        <v>64019933</v>
      </c>
      <c r="S2556" s="212">
        <f>Dane_baza!BU2545</f>
        <v>25201724.66</v>
      </c>
      <c r="T2556" s="212">
        <f>Dane_baza!BV2545</f>
        <v>740109.77</v>
      </c>
      <c r="U2556" s="212">
        <f>Dane_baza!BW2545</f>
        <v>42078098.170000002</v>
      </c>
      <c r="V2556" s="212">
        <f t="shared" si="125"/>
        <v>68019932.599999994</v>
      </c>
      <c r="W2556" s="161">
        <f t="shared" si="126"/>
        <v>3999999.599999994</v>
      </c>
      <c r="AA2556" s="36"/>
    </row>
    <row r="2557" spans="1:27" ht="14.45" x14ac:dyDescent="0.3">
      <c r="A2557" s="197" t="s">
        <v>44</v>
      </c>
      <c r="B2557" s="197" t="s">
        <v>161</v>
      </c>
      <c r="C2557" s="198" t="s">
        <v>33</v>
      </c>
      <c r="D2557" s="198" t="s">
        <v>5328</v>
      </c>
      <c r="E2557" s="197" t="s">
        <v>5322</v>
      </c>
      <c r="F2557" s="199" t="s">
        <v>3396</v>
      </c>
      <c r="G2557" s="195" t="s">
        <v>2407</v>
      </c>
      <c r="H2557" s="161">
        <f>Dane_baza!AR2546</f>
        <v>22633704</v>
      </c>
      <c r="I2557" s="161">
        <f>Dane_baza!AS2546</f>
        <v>320711</v>
      </c>
      <c r="J2557" s="161">
        <f>Dane_baza!BX2546</f>
        <v>5478402</v>
      </c>
      <c r="K2557" s="161">
        <f>Dane_baza!AT2546</f>
        <v>40282744</v>
      </c>
      <c r="L2557" s="161">
        <f>Dane_baza!AU2546</f>
        <v>13031719</v>
      </c>
      <c r="M2557" s="161">
        <f>Dane_baza!AV2546</f>
        <v>2148722</v>
      </c>
      <c r="N2557" s="161">
        <f>Dane_baza!AY2546</f>
        <v>8421462</v>
      </c>
      <c r="O2557" s="161">
        <f>Dane_baza!AZ2546</f>
        <v>0</v>
      </c>
      <c r="P2557" s="161">
        <f>Dane_baza!AW2546</f>
        <v>0</v>
      </c>
      <c r="Q2557" s="161">
        <f>Dane_baza!AX2546</f>
        <v>0</v>
      </c>
      <c r="R2557" s="212">
        <f t="shared" si="127"/>
        <v>92317464</v>
      </c>
      <c r="S2557" s="212">
        <f>Dane_baza!BU2546</f>
        <v>67705059.060000002</v>
      </c>
      <c r="T2557" s="212">
        <f>Dane_baza!BV2546</f>
        <v>1401229.98</v>
      </c>
      <c r="U2557" s="212">
        <f>Dane_baza!BW2546</f>
        <v>29211174.955599993</v>
      </c>
      <c r="V2557" s="212">
        <f t="shared" si="125"/>
        <v>98317463.9956</v>
      </c>
      <c r="W2557" s="161">
        <f t="shared" si="126"/>
        <v>5999999.9956</v>
      </c>
      <c r="AA2557" s="36"/>
    </row>
    <row r="2558" spans="1:27" ht="14.45" x14ac:dyDescent="0.3">
      <c r="A2558" s="197" t="s">
        <v>75</v>
      </c>
      <c r="B2558" s="197" t="s">
        <v>33</v>
      </c>
      <c r="C2558" s="198" t="s">
        <v>33</v>
      </c>
      <c r="D2558" s="198" t="s">
        <v>5328</v>
      </c>
      <c r="E2558" s="197" t="s">
        <v>5322</v>
      </c>
      <c r="F2558" s="199" t="s">
        <v>3411</v>
      </c>
      <c r="G2558" s="195" t="s">
        <v>2408</v>
      </c>
      <c r="H2558" s="161">
        <f>Dane_baza!AR2547</f>
        <v>33114978</v>
      </c>
      <c r="I2558" s="161">
        <f>Dane_baza!AS2547</f>
        <v>1874253</v>
      </c>
      <c r="J2558" s="161">
        <f>Dane_baza!BX2547</f>
        <v>1104708</v>
      </c>
      <c r="K2558" s="161">
        <f>Dane_baza!AT2547</f>
        <v>1588859</v>
      </c>
      <c r="L2558" s="161">
        <f>Dane_baza!AU2547</f>
        <v>4083739</v>
      </c>
      <c r="M2558" s="161">
        <f>Dane_baza!AV2547</f>
        <v>983966</v>
      </c>
      <c r="N2558" s="161">
        <f>Dane_baza!AY2547</f>
        <v>17802550</v>
      </c>
      <c r="O2558" s="161">
        <f>Dane_baza!AZ2547</f>
        <v>0</v>
      </c>
      <c r="P2558" s="161">
        <f>Dane_baza!AW2547</f>
        <v>0</v>
      </c>
      <c r="Q2558" s="161">
        <f>Dane_baza!AX2547</f>
        <v>0</v>
      </c>
      <c r="R2558" s="212">
        <f t="shared" si="127"/>
        <v>60553053</v>
      </c>
      <c r="S2558" s="212">
        <f>Dane_baza!BU2547</f>
        <v>52445090.159999996</v>
      </c>
      <c r="T2558" s="212">
        <f>Dane_baza!BV2547</f>
        <v>15374329.199999999</v>
      </c>
      <c r="U2558" s="212">
        <f>Dane_baza!BW2547</f>
        <v>0</v>
      </c>
      <c r="V2558" s="212">
        <f t="shared" si="125"/>
        <v>67819419.359999999</v>
      </c>
      <c r="W2558" s="161">
        <f t="shared" si="126"/>
        <v>7266366.3599999994</v>
      </c>
      <c r="AA2558" s="36"/>
    </row>
    <row r="2559" spans="1:27" ht="14.45" x14ac:dyDescent="0.3">
      <c r="A2559" s="197" t="s">
        <v>75</v>
      </c>
      <c r="B2559" s="197" t="s">
        <v>32</v>
      </c>
      <c r="C2559" s="198" t="s">
        <v>33</v>
      </c>
      <c r="D2559" s="198" t="s">
        <v>5328</v>
      </c>
      <c r="E2559" s="197" t="s">
        <v>5322</v>
      </c>
      <c r="F2559" s="199" t="s">
        <v>3418</v>
      </c>
      <c r="G2559" s="195" t="s">
        <v>2409</v>
      </c>
      <c r="H2559" s="161">
        <f>Dane_baza!AR2548</f>
        <v>16262495</v>
      </c>
      <c r="I2559" s="161">
        <f>Dane_baza!AS2548</f>
        <v>633515</v>
      </c>
      <c r="J2559" s="161">
        <f>Dane_baza!BX2548</f>
        <v>936704</v>
      </c>
      <c r="K2559" s="161">
        <f>Dane_baza!AT2548</f>
        <v>8746100</v>
      </c>
      <c r="L2559" s="161">
        <f>Dane_baza!AU2548</f>
        <v>5501947</v>
      </c>
      <c r="M2559" s="161">
        <f>Dane_baza!AV2548</f>
        <v>715735</v>
      </c>
      <c r="N2559" s="161">
        <f>Dane_baza!AY2548</f>
        <v>28659376</v>
      </c>
      <c r="O2559" s="161">
        <f>Dane_baza!AZ2548</f>
        <v>1622</v>
      </c>
      <c r="P2559" s="161">
        <f>Dane_baza!AW2548</f>
        <v>0</v>
      </c>
      <c r="Q2559" s="161">
        <f>Dane_baza!AX2548</f>
        <v>0</v>
      </c>
      <c r="R2559" s="212">
        <f t="shared" si="127"/>
        <v>61457494</v>
      </c>
      <c r="S2559" s="212">
        <f>Dane_baza!BU2548</f>
        <v>43319555.850000001</v>
      </c>
      <c r="T2559" s="212">
        <f>Dane_baza!BV2548</f>
        <v>1734920.18</v>
      </c>
      <c r="U2559" s="212">
        <f>Dane_baza!BW2548</f>
        <v>21403017.9713098</v>
      </c>
      <c r="V2559" s="212">
        <f t="shared" si="125"/>
        <v>66457494.001309797</v>
      </c>
      <c r="W2559" s="161">
        <f t="shared" si="126"/>
        <v>5000000.0013097972</v>
      </c>
      <c r="AA2559" s="36"/>
    </row>
    <row r="2560" spans="1:27" ht="14.45" x14ac:dyDescent="0.3">
      <c r="A2560" s="197" t="s">
        <v>75</v>
      </c>
      <c r="B2560" s="197" t="s">
        <v>37</v>
      </c>
      <c r="C2560" s="198" t="s">
        <v>33</v>
      </c>
      <c r="D2560" s="198" t="s">
        <v>5328</v>
      </c>
      <c r="E2560" s="197" t="s">
        <v>5322</v>
      </c>
      <c r="F2560" s="199" t="s">
        <v>3425</v>
      </c>
      <c r="G2560" s="195" t="s">
        <v>2410</v>
      </c>
      <c r="H2560" s="161">
        <f>Dane_baza!AR2549</f>
        <v>18563076</v>
      </c>
      <c r="I2560" s="161">
        <f>Dane_baza!AS2549</f>
        <v>800628</v>
      </c>
      <c r="J2560" s="161">
        <f>Dane_baza!BX2549</f>
        <v>1234628</v>
      </c>
      <c r="K2560" s="161">
        <f>Dane_baza!AT2549</f>
        <v>8368823</v>
      </c>
      <c r="L2560" s="161">
        <f>Dane_baza!AU2549</f>
        <v>4542101</v>
      </c>
      <c r="M2560" s="161">
        <f>Dane_baza!AV2549</f>
        <v>495785</v>
      </c>
      <c r="N2560" s="161">
        <f>Dane_baza!AY2549</f>
        <v>35260279</v>
      </c>
      <c r="O2560" s="161">
        <f>Dane_baza!AZ2549</f>
        <v>17842</v>
      </c>
      <c r="P2560" s="161">
        <f>Dane_baza!AW2549</f>
        <v>0</v>
      </c>
      <c r="Q2560" s="161">
        <f>Dane_baza!AX2549</f>
        <v>0</v>
      </c>
      <c r="R2560" s="212">
        <f t="shared" si="127"/>
        <v>69283162</v>
      </c>
      <c r="S2560" s="212">
        <f>Dane_baza!BU2549</f>
        <v>49852609.590000004</v>
      </c>
      <c r="T2560" s="212">
        <f>Dane_baza!BV2549</f>
        <v>5022961.75</v>
      </c>
      <c r="U2560" s="212">
        <f>Dane_baza!BW2549</f>
        <v>19407590.66142742</v>
      </c>
      <c r="V2560" s="212">
        <f t="shared" si="125"/>
        <v>74283162.001427427</v>
      </c>
      <c r="W2560" s="161">
        <f t="shared" si="126"/>
        <v>5000000.0014274269</v>
      </c>
      <c r="AA2560" s="36"/>
    </row>
    <row r="2561" spans="1:27" ht="14.45" x14ac:dyDescent="0.3">
      <c r="A2561" s="197" t="s">
        <v>75</v>
      </c>
      <c r="B2561" s="197" t="s">
        <v>39</v>
      </c>
      <c r="C2561" s="198" t="s">
        <v>33</v>
      </c>
      <c r="D2561" s="198" t="s">
        <v>5328</v>
      </c>
      <c r="E2561" s="197" t="s">
        <v>5322</v>
      </c>
      <c r="F2561" s="199" t="s">
        <v>3431</v>
      </c>
      <c r="G2561" s="195" t="s">
        <v>2411</v>
      </c>
      <c r="H2561" s="161">
        <f>Dane_baza!AR2550</f>
        <v>24414719</v>
      </c>
      <c r="I2561" s="161">
        <f>Dane_baza!AS2550</f>
        <v>1149794</v>
      </c>
      <c r="J2561" s="161">
        <f>Dane_baza!BX2550</f>
        <v>1367297</v>
      </c>
      <c r="K2561" s="161">
        <f>Dane_baza!AT2550</f>
        <v>13824195</v>
      </c>
      <c r="L2561" s="161">
        <f>Dane_baza!AU2550</f>
        <v>1389253</v>
      </c>
      <c r="M2561" s="161">
        <f>Dane_baza!AV2550</f>
        <v>979989</v>
      </c>
      <c r="N2561" s="161">
        <f>Dane_baza!AY2550</f>
        <v>57961672</v>
      </c>
      <c r="O2561" s="161">
        <f>Dane_baza!AZ2550</f>
        <v>1622</v>
      </c>
      <c r="P2561" s="161">
        <f>Dane_baza!AW2550</f>
        <v>0</v>
      </c>
      <c r="Q2561" s="161">
        <f>Dane_baza!AX2550</f>
        <v>0</v>
      </c>
      <c r="R2561" s="212">
        <f t="shared" si="127"/>
        <v>101088541</v>
      </c>
      <c r="S2561" s="212">
        <f>Dane_baza!BU2550</f>
        <v>69274722.200000003</v>
      </c>
      <c r="T2561" s="212">
        <f>Dane_baza!BV2550</f>
        <v>10670629.359999999</v>
      </c>
      <c r="U2561" s="212">
        <f>Dane_baza!BW2550</f>
        <v>26143189.170000002</v>
      </c>
      <c r="V2561" s="212">
        <f t="shared" si="125"/>
        <v>106088540.73</v>
      </c>
      <c r="W2561" s="161">
        <f t="shared" si="126"/>
        <v>4999999.7300000042</v>
      </c>
      <c r="AA2561" s="36"/>
    </row>
    <row r="2562" spans="1:27" ht="14.45" x14ac:dyDescent="0.3">
      <c r="A2562" s="197" t="s">
        <v>75</v>
      </c>
      <c r="B2562" s="197" t="s">
        <v>42</v>
      </c>
      <c r="C2562" s="198" t="s">
        <v>33</v>
      </c>
      <c r="D2562" s="198" t="s">
        <v>5328</v>
      </c>
      <c r="E2562" s="197" t="s">
        <v>5322</v>
      </c>
      <c r="F2562" s="199" t="s">
        <v>3439</v>
      </c>
      <c r="G2562" s="195" t="s">
        <v>2412</v>
      </c>
      <c r="H2562" s="161">
        <f>Dane_baza!AR2551</f>
        <v>16358916</v>
      </c>
      <c r="I2562" s="161">
        <f>Dane_baza!AS2551</f>
        <v>955220</v>
      </c>
      <c r="J2562" s="161">
        <f>Dane_baza!BX2551</f>
        <v>740518</v>
      </c>
      <c r="K2562" s="161">
        <f>Dane_baza!AT2551</f>
        <v>4943566</v>
      </c>
      <c r="L2562" s="161">
        <f>Dane_baza!AU2551</f>
        <v>1803559</v>
      </c>
      <c r="M2562" s="161">
        <f>Dane_baza!AV2551</f>
        <v>505456</v>
      </c>
      <c r="N2562" s="161">
        <f>Dane_baza!AY2551</f>
        <v>28813798</v>
      </c>
      <c r="O2562" s="161">
        <f>Dane_baza!AZ2551</f>
        <v>8110</v>
      </c>
      <c r="P2562" s="161">
        <f>Dane_baza!AW2551</f>
        <v>0</v>
      </c>
      <c r="Q2562" s="161">
        <f>Dane_baza!AX2551</f>
        <v>0</v>
      </c>
      <c r="R2562" s="212">
        <f t="shared" si="127"/>
        <v>54129143</v>
      </c>
      <c r="S2562" s="212">
        <f>Dane_baza!BU2551</f>
        <v>40491945.140000001</v>
      </c>
      <c r="T2562" s="212">
        <f>Dane_baza!BV2551</f>
        <v>5192404.42</v>
      </c>
      <c r="U2562" s="212">
        <f>Dane_baza!BW2551</f>
        <v>12444793.120000001</v>
      </c>
      <c r="V2562" s="212">
        <f t="shared" si="125"/>
        <v>58129142.680000007</v>
      </c>
      <c r="W2562" s="161">
        <f t="shared" si="126"/>
        <v>3999999.6800000072</v>
      </c>
      <c r="AA2562" s="36"/>
    </row>
    <row r="2563" spans="1:27" ht="14.45" x14ac:dyDescent="0.3">
      <c r="A2563" s="197" t="s">
        <v>75</v>
      </c>
      <c r="B2563" s="197" t="s">
        <v>44</v>
      </c>
      <c r="C2563" s="198" t="s">
        <v>33</v>
      </c>
      <c r="D2563" s="198" t="s">
        <v>5328</v>
      </c>
      <c r="E2563" s="197" t="s">
        <v>5322</v>
      </c>
      <c r="F2563" s="199" t="s">
        <v>3444</v>
      </c>
      <c r="G2563" s="195" t="s">
        <v>2413</v>
      </c>
      <c r="H2563" s="161">
        <f>Dane_baza!AR2552</f>
        <v>14042975</v>
      </c>
      <c r="I2563" s="161">
        <f>Dane_baza!AS2552</f>
        <v>676012</v>
      </c>
      <c r="J2563" s="161">
        <f>Dane_baza!BX2552</f>
        <v>1508239</v>
      </c>
      <c r="K2563" s="161">
        <f>Dane_baza!AT2552</f>
        <v>12059688</v>
      </c>
      <c r="L2563" s="161">
        <f>Dane_baza!AU2552</f>
        <v>1704883</v>
      </c>
      <c r="M2563" s="161">
        <f>Dane_baza!AV2552</f>
        <v>594734</v>
      </c>
      <c r="N2563" s="161">
        <f>Dane_baza!AY2552</f>
        <v>29605314</v>
      </c>
      <c r="O2563" s="161">
        <f>Dane_baza!AZ2552</f>
        <v>3244</v>
      </c>
      <c r="P2563" s="161">
        <f>Dane_baza!AW2552</f>
        <v>0</v>
      </c>
      <c r="Q2563" s="161">
        <f>Dane_baza!AX2552</f>
        <v>0</v>
      </c>
      <c r="R2563" s="212">
        <f t="shared" si="127"/>
        <v>60195089</v>
      </c>
      <c r="S2563" s="212">
        <f>Dane_baza!BU2552</f>
        <v>38591247.130000003</v>
      </c>
      <c r="T2563" s="212">
        <f>Dane_baza!BV2552</f>
        <v>4029818.98</v>
      </c>
      <c r="U2563" s="212">
        <f>Dane_baza!BW2552</f>
        <v>21574022.892236207</v>
      </c>
      <c r="V2563" s="212">
        <f t="shared" si="125"/>
        <v>64195089.002236202</v>
      </c>
      <c r="W2563" s="161">
        <f t="shared" si="126"/>
        <v>4000000.0022362024</v>
      </c>
      <c r="AA2563" s="36"/>
    </row>
    <row r="2564" spans="1:27" ht="14.45" x14ac:dyDescent="0.3">
      <c r="A2564" s="197" t="s">
        <v>75</v>
      </c>
      <c r="B2564" s="197" t="s">
        <v>51</v>
      </c>
      <c r="C2564" s="198" t="s">
        <v>33</v>
      </c>
      <c r="D2564" s="198" t="s">
        <v>5328</v>
      </c>
      <c r="E2564" s="197" t="s">
        <v>5322</v>
      </c>
      <c r="F2564" s="199" t="s">
        <v>3449</v>
      </c>
      <c r="G2564" s="195" t="s">
        <v>2414</v>
      </c>
      <c r="H2564" s="161">
        <f>Dane_baza!AR2553</f>
        <v>10375893</v>
      </c>
      <c r="I2564" s="161">
        <f>Dane_baza!AS2553</f>
        <v>566146</v>
      </c>
      <c r="J2564" s="161">
        <f>Dane_baza!BX2553</f>
        <v>569600</v>
      </c>
      <c r="K2564" s="161">
        <f>Dane_baza!AT2553</f>
        <v>5145837</v>
      </c>
      <c r="L2564" s="161">
        <f>Dane_baza!AU2553</f>
        <v>3989759</v>
      </c>
      <c r="M2564" s="161">
        <f>Dane_baza!AV2553</f>
        <v>596935</v>
      </c>
      <c r="N2564" s="161">
        <f>Dane_baza!AY2553</f>
        <v>23831018</v>
      </c>
      <c r="O2564" s="161">
        <f>Dane_baza!AZ2553</f>
        <v>16220</v>
      </c>
      <c r="P2564" s="161">
        <f>Dane_baza!AW2553</f>
        <v>0</v>
      </c>
      <c r="Q2564" s="161">
        <f>Dane_baza!AX2553</f>
        <v>0</v>
      </c>
      <c r="R2564" s="212">
        <f t="shared" si="127"/>
        <v>45091408</v>
      </c>
      <c r="S2564" s="212">
        <f>Dane_baza!BU2553</f>
        <v>28359170.170000002</v>
      </c>
      <c r="T2564" s="212">
        <f>Dane_baza!BV2553</f>
        <v>2311708.06</v>
      </c>
      <c r="U2564" s="212">
        <f>Dane_baza!BW2553</f>
        <v>18420529.778139696</v>
      </c>
      <c r="V2564" s="212">
        <f t="shared" si="125"/>
        <v>49091408.0081397</v>
      </c>
      <c r="W2564" s="161">
        <f t="shared" si="126"/>
        <v>4000000.0081396997</v>
      </c>
      <c r="AA2564" s="36"/>
    </row>
    <row r="2565" spans="1:27" ht="14.45" x14ac:dyDescent="0.3">
      <c r="A2565" s="197" t="s">
        <v>75</v>
      </c>
      <c r="B2565" s="197" t="s">
        <v>75</v>
      </c>
      <c r="C2565" s="198" t="s">
        <v>33</v>
      </c>
      <c r="D2565" s="198" t="s">
        <v>5328</v>
      </c>
      <c r="E2565" s="197" t="s">
        <v>5322</v>
      </c>
      <c r="F2565" s="199" t="s">
        <v>3454</v>
      </c>
      <c r="G2565" s="195" t="s">
        <v>2415</v>
      </c>
      <c r="H2565" s="161">
        <f>Dane_baza!AR2554</f>
        <v>19747923</v>
      </c>
      <c r="I2565" s="161">
        <f>Dane_baza!AS2554</f>
        <v>1443924</v>
      </c>
      <c r="J2565" s="161">
        <f>Dane_baza!BX2554</f>
        <v>793794</v>
      </c>
      <c r="K2565" s="161">
        <f>Dane_baza!AT2554</f>
        <v>5082317</v>
      </c>
      <c r="L2565" s="161">
        <f>Dane_baza!AU2554</f>
        <v>4793857</v>
      </c>
      <c r="M2565" s="161">
        <f>Dane_baza!AV2554</f>
        <v>1478934</v>
      </c>
      <c r="N2565" s="161">
        <f>Dane_baza!AY2554</f>
        <v>36456214</v>
      </c>
      <c r="O2565" s="161">
        <f>Dane_baza!AZ2554</f>
        <v>14598</v>
      </c>
      <c r="P2565" s="161">
        <f>Dane_baza!AW2554</f>
        <v>0</v>
      </c>
      <c r="Q2565" s="161">
        <f>Dane_baza!AX2554</f>
        <v>0</v>
      </c>
      <c r="R2565" s="212">
        <f t="shared" si="127"/>
        <v>69811561</v>
      </c>
      <c r="S2565" s="212">
        <f>Dane_baza!BU2554</f>
        <v>53249026.100000001</v>
      </c>
      <c r="T2565" s="212">
        <f>Dane_baza!BV2554</f>
        <v>8455109.4900000002</v>
      </c>
      <c r="U2565" s="212">
        <f>Dane_baza!BW2554</f>
        <v>13107425.408593712</v>
      </c>
      <c r="V2565" s="212">
        <f t="shared" si="125"/>
        <v>74811560.998593718</v>
      </c>
      <c r="W2565" s="161">
        <f t="shared" si="126"/>
        <v>4999999.9985937178</v>
      </c>
      <c r="AA2565" s="36"/>
    </row>
    <row r="2566" spans="1:27" ht="14.45" x14ac:dyDescent="0.3">
      <c r="A2566" s="197" t="s">
        <v>75</v>
      </c>
      <c r="B2566" s="197" t="s">
        <v>77</v>
      </c>
      <c r="C2566" s="198" t="s">
        <v>33</v>
      </c>
      <c r="D2566" s="198" t="s">
        <v>5328</v>
      </c>
      <c r="E2566" s="197" t="s">
        <v>5322</v>
      </c>
      <c r="F2566" s="199" t="s">
        <v>3460</v>
      </c>
      <c r="G2566" s="195" t="s">
        <v>2416</v>
      </c>
      <c r="H2566" s="161">
        <f>Dane_baza!AR2555</f>
        <v>26811780</v>
      </c>
      <c r="I2566" s="161">
        <f>Dane_baza!AS2555</f>
        <v>1505643</v>
      </c>
      <c r="J2566" s="161">
        <f>Dane_baza!BX2555</f>
        <v>3254311</v>
      </c>
      <c r="K2566" s="161">
        <f>Dane_baza!AT2555</f>
        <v>9092717</v>
      </c>
      <c r="L2566" s="161">
        <f>Dane_baza!AU2555</f>
        <v>3529453</v>
      </c>
      <c r="M2566" s="161">
        <f>Dane_baza!AV2555</f>
        <v>923050</v>
      </c>
      <c r="N2566" s="161">
        <f>Dane_baza!AY2555</f>
        <v>40440898</v>
      </c>
      <c r="O2566" s="161">
        <f>Dane_baza!AZ2555</f>
        <v>14598</v>
      </c>
      <c r="P2566" s="161">
        <f>Dane_baza!AW2555</f>
        <v>0</v>
      </c>
      <c r="Q2566" s="161">
        <f>Dane_baza!AX2555</f>
        <v>0</v>
      </c>
      <c r="R2566" s="212">
        <f t="shared" si="127"/>
        <v>85572450</v>
      </c>
      <c r="S2566" s="212">
        <f>Dane_baza!BU2555</f>
        <v>70264932.670000002</v>
      </c>
      <c r="T2566" s="212">
        <f>Dane_baza!BV2555</f>
        <v>7435965.8499999996</v>
      </c>
      <c r="U2566" s="212">
        <f>Dane_baza!BW2555</f>
        <v>12871551.476999998</v>
      </c>
      <c r="V2566" s="212">
        <f t="shared" si="125"/>
        <v>90572449.996999994</v>
      </c>
      <c r="W2566" s="161">
        <f t="shared" si="126"/>
        <v>4999999.9969999939</v>
      </c>
      <c r="AA2566" s="36"/>
    </row>
    <row r="2567" spans="1:27" ht="14.45" x14ac:dyDescent="0.3">
      <c r="A2567" s="197" t="s">
        <v>75</v>
      </c>
      <c r="B2567" s="197" t="s">
        <v>90</v>
      </c>
      <c r="C2567" s="198" t="s">
        <v>33</v>
      </c>
      <c r="D2567" s="198" t="s">
        <v>5328</v>
      </c>
      <c r="E2567" s="197" t="s">
        <v>5322</v>
      </c>
      <c r="F2567" s="199" t="s">
        <v>3469</v>
      </c>
      <c r="G2567" s="195" t="s">
        <v>2417</v>
      </c>
      <c r="H2567" s="161">
        <f>Dane_baza!AR2556</f>
        <v>22119103</v>
      </c>
      <c r="I2567" s="161">
        <f>Dane_baza!AS2556</f>
        <v>815480</v>
      </c>
      <c r="J2567" s="161">
        <f>Dane_baza!BX2556</f>
        <v>1637664</v>
      </c>
      <c r="K2567" s="161">
        <f>Dane_baza!AT2556</f>
        <v>12307398</v>
      </c>
      <c r="L2567" s="161">
        <f>Dane_baza!AU2556</f>
        <v>3478128</v>
      </c>
      <c r="M2567" s="161">
        <f>Dane_baza!AV2556</f>
        <v>1501225</v>
      </c>
      <c r="N2567" s="161">
        <f>Dane_baza!AY2556</f>
        <v>45387005</v>
      </c>
      <c r="O2567" s="161">
        <f>Dane_baza!AZ2556</f>
        <v>0</v>
      </c>
      <c r="P2567" s="161">
        <f>Dane_baza!AW2556</f>
        <v>0</v>
      </c>
      <c r="Q2567" s="161">
        <f>Dane_baza!AX2556</f>
        <v>0</v>
      </c>
      <c r="R2567" s="212">
        <f t="shared" si="127"/>
        <v>87246003</v>
      </c>
      <c r="S2567" s="212">
        <f>Dane_baza!BU2556</f>
        <v>60784063.969999999</v>
      </c>
      <c r="T2567" s="212">
        <f>Dane_baza!BV2556</f>
        <v>4005450.56</v>
      </c>
      <c r="U2567" s="212">
        <f>Dane_baza!BW2556</f>
        <v>27456488.41</v>
      </c>
      <c r="V2567" s="212">
        <f t="shared" si="125"/>
        <v>92246002.939999998</v>
      </c>
      <c r="W2567" s="161">
        <f t="shared" si="126"/>
        <v>4999999.9399999976</v>
      </c>
      <c r="AA2567" s="36"/>
    </row>
    <row r="2568" spans="1:27" ht="14.45" x14ac:dyDescent="0.3">
      <c r="A2568" s="197" t="s">
        <v>75</v>
      </c>
      <c r="B2568" s="197" t="s">
        <v>92</v>
      </c>
      <c r="C2568" s="198" t="s">
        <v>33</v>
      </c>
      <c r="D2568" s="198" t="s">
        <v>5328</v>
      </c>
      <c r="E2568" s="197" t="s">
        <v>5322</v>
      </c>
      <c r="F2568" s="199" t="s">
        <v>3478</v>
      </c>
      <c r="G2568" s="195" t="s">
        <v>2418</v>
      </c>
      <c r="H2568" s="161">
        <f>Dane_baza!AR2557</f>
        <v>28134750</v>
      </c>
      <c r="I2568" s="161">
        <f>Dane_baza!AS2557</f>
        <v>3031433</v>
      </c>
      <c r="J2568" s="161">
        <f>Dane_baza!BX2557</f>
        <v>1534955</v>
      </c>
      <c r="K2568" s="161">
        <f>Dane_baza!AT2557</f>
        <v>12779616</v>
      </c>
      <c r="L2568" s="161">
        <f>Dane_baza!AU2557</f>
        <v>4070947</v>
      </c>
      <c r="M2568" s="161">
        <f>Dane_baza!AV2557</f>
        <v>1121443</v>
      </c>
      <c r="N2568" s="161">
        <f>Dane_baza!AY2557</f>
        <v>85049789</v>
      </c>
      <c r="O2568" s="161">
        <f>Dane_baza!AZ2557</f>
        <v>0</v>
      </c>
      <c r="P2568" s="161">
        <f>Dane_baza!AW2557</f>
        <v>0</v>
      </c>
      <c r="Q2568" s="161">
        <f>Dane_baza!AX2557</f>
        <v>0</v>
      </c>
      <c r="R2568" s="212">
        <f t="shared" si="127"/>
        <v>135722933</v>
      </c>
      <c r="S2568" s="212">
        <f>Dane_baza!BU2557</f>
        <v>75111416.269999996</v>
      </c>
      <c r="T2568" s="212">
        <f>Dane_baza!BV2557</f>
        <v>18657999.219999999</v>
      </c>
      <c r="U2568" s="212">
        <f>Dane_baza!BW2557</f>
        <v>48919349.689999998</v>
      </c>
      <c r="V2568" s="212">
        <f t="shared" si="125"/>
        <v>142688765.18000001</v>
      </c>
      <c r="W2568" s="161">
        <f t="shared" si="126"/>
        <v>6965832.1800000072</v>
      </c>
      <c r="AA2568" s="36"/>
    </row>
    <row r="2569" spans="1:27" ht="14.45" x14ac:dyDescent="0.3">
      <c r="A2569" s="197" t="s">
        <v>75</v>
      </c>
      <c r="B2569" s="197" t="s">
        <v>93</v>
      </c>
      <c r="C2569" s="198" t="s">
        <v>33</v>
      </c>
      <c r="D2569" s="198" t="s">
        <v>5328</v>
      </c>
      <c r="E2569" s="197" t="s">
        <v>5322</v>
      </c>
      <c r="F2569" s="199" t="s">
        <v>3488</v>
      </c>
      <c r="G2569" s="195" t="s">
        <v>2419</v>
      </c>
      <c r="H2569" s="161">
        <f>Dane_baza!AR2558</f>
        <v>10613015</v>
      </c>
      <c r="I2569" s="161">
        <f>Dane_baza!AS2558</f>
        <v>828563</v>
      </c>
      <c r="J2569" s="161">
        <f>Dane_baza!BX2558</f>
        <v>769584</v>
      </c>
      <c r="K2569" s="161">
        <f>Dane_baza!AT2558</f>
        <v>7876539</v>
      </c>
      <c r="L2569" s="161">
        <f>Dane_baza!AU2558</f>
        <v>1221916</v>
      </c>
      <c r="M2569" s="161">
        <f>Dane_baza!AV2558</f>
        <v>639937</v>
      </c>
      <c r="N2569" s="161">
        <f>Dane_baza!AY2558</f>
        <v>33541435</v>
      </c>
      <c r="O2569" s="161">
        <f>Dane_baza!AZ2558</f>
        <v>24329</v>
      </c>
      <c r="P2569" s="161">
        <f>Dane_baza!AW2558</f>
        <v>0</v>
      </c>
      <c r="Q2569" s="161">
        <f>Dane_baza!AX2558</f>
        <v>0</v>
      </c>
      <c r="R2569" s="212">
        <f t="shared" si="127"/>
        <v>55515318</v>
      </c>
      <c r="S2569" s="212">
        <f>Dane_baza!BU2558</f>
        <v>30216931.16</v>
      </c>
      <c r="T2569" s="212">
        <f>Dane_baza!BV2558</f>
        <v>6076878.6200000001</v>
      </c>
      <c r="U2569" s="212">
        <f>Dane_baza!BW2558</f>
        <v>23221507.93</v>
      </c>
      <c r="V2569" s="212">
        <f t="shared" si="125"/>
        <v>59515317.710000001</v>
      </c>
      <c r="W2569" s="161">
        <f t="shared" si="126"/>
        <v>3999999.7100000009</v>
      </c>
      <c r="AA2569" s="36"/>
    </row>
    <row r="2570" spans="1:27" ht="14.45" x14ac:dyDescent="0.3">
      <c r="A2570" s="197" t="s">
        <v>90</v>
      </c>
      <c r="B2570" s="197" t="s">
        <v>33</v>
      </c>
      <c r="C2570" s="198" t="s">
        <v>33</v>
      </c>
      <c r="D2570" s="198" t="s">
        <v>5328</v>
      </c>
      <c r="E2570" s="197" t="s">
        <v>5322</v>
      </c>
      <c r="F2570" s="199" t="s">
        <v>3491</v>
      </c>
      <c r="G2570" s="195" t="s">
        <v>2420</v>
      </c>
      <c r="H2570" s="161">
        <f>Dane_baza!AR2559</f>
        <v>50707491</v>
      </c>
      <c r="I2570" s="161">
        <f>Dane_baza!AS2559</f>
        <v>10397942</v>
      </c>
      <c r="J2570" s="161">
        <f>Dane_baza!BX2559</f>
        <v>1034997</v>
      </c>
      <c r="K2570" s="161">
        <f>Dane_baza!AT2559</f>
        <v>0</v>
      </c>
      <c r="L2570" s="161">
        <f>Dane_baza!AU2559</f>
        <v>1364583</v>
      </c>
      <c r="M2570" s="161">
        <f>Dane_baza!AV2559</f>
        <v>1155627</v>
      </c>
      <c r="N2570" s="161">
        <f>Dane_baza!AY2559</f>
        <v>70139954</v>
      </c>
      <c r="O2570" s="161">
        <f>Dane_baza!AZ2559</f>
        <v>0</v>
      </c>
      <c r="P2570" s="161">
        <f>Dane_baza!AW2559</f>
        <v>0</v>
      </c>
      <c r="Q2570" s="161">
        <f>Dane_baza!AX2559</f>
        <v>-1351145</v>
      </c>
      <c r="R2570" s="212">
        <f t="shared" si="127"/>
        <v>133449449</v>
      </c>
      <c r="S2570" s="212">
        <f>Dane_baza!BU2559</f>
        <v>20319413.609999999</v>
      </c>
      <c r="T2570" s="212">
        <f>Dane_baza!BV2559</f>
        <v>129143969.28</v>
      </c>
      <c r="U2570" s="212">
        <f>Dane_baza!BW2559</f>
        <v>0</v>
      </c>
      <c r="V2570" s="212">
        <f t="shared" si="125"/>
        <v>149463382.88999999</v>
      </c>
      <c r="W2570" s="161">
        <f t="shared" si="126"/>
        <v>16013933.889999986</v>
      </c>
      <c r="AA2570" s="36"/>
    </row>
    <row r="2571" spans="1:27" ht="14.45" x14ac:dyDescent="0.3">
      <c r="A2571" s="197" t="s">
        <v>90</v>
      </c>
      <c r="B2571" s="197" t="s">
        <v>32</v>
      </c>
      <c r="C2571" s="198" t="s">
        <v>33</v>
      </c>
      <c r="D2571" s="198" t="s">
        <v>5328</v>
      </c>
      <c r="E2571" s="197" t="s">
        <v>5322</v>
      </c>
      <c r="F2571" s="199" t="s">
        <v>3499</v>
      </c>
      <c r="G2571" s="195" t="s">
        <v>2421</v>
      </c>
      <c r="H2571" s="161">
        <f>Dane_baza!AR2560</f>
        <v>32422714</v>
      </c>
      <c r="I2571" s="161">
        <f>Dane_baza!AS2560</f>
        <v>2244774</v>
      </c>
      <c r="J2571" s="161">
        <f>Dane_baza!BX2560</f>
        <v>528461</v>
      </c>
      <c r="K2571" s="161">
        <f>Dane_baza!AT2560</f>
        <v>14082409</v>
      </c>
      <c r="L2571" s="161">
        <f>Dane_baza!AU2560</f>
        <v>4444424</v>
      </c>
      <c r="M2571" s="161">
        <f>Dane_baza!AV2560</f>
        <v>819733</v>
      </c>
      <c r="N2571" s="161">
        <f>Dane_baza!AY2560</f>
        <v>86998264</v>
      </c>
      <c r="O2571" s="161">
        <f>Dane_baza!AZ2560</f>
        <v>12976</v>
      </c>
      <c r="P2571" s="161">
        <f>Dane_baza!AW2560</f>
        <v>0</v>
      </c>
      <c r="Q2571" s="161">
        <f>Dane_baza!AX2560</f>
        <v>0</v>
      </c>
      <c r="R2571" s="212">
        <f t="shared" si="127"/>
        <v>141553755</v>
      </c>
      <c r="S2571" s="212">
        <f>Dane_baza!BU2560</f>
        <v>87015550.590000004</v>
      </c>
      <c r="T2571" s="212">
        <f>Dane_baza!BV2560</f>
        <v>9426881.0399999991</v>
      </c>
      <c r="U2571" s="212">
        <f>Dane_baza!BW2560</f>
        <v>62097773.969999999</v>
      </c>
      <c r="V2571" s="212">
        <f t="shared" si="125"/>
        <v>158540205.59999999</v>
      </c>
      <c r="W2571" s="161">
        <f t="shared" si="126"/>
        <v>16986450.599999994</v>
      </c>
      <c r="AA2571" s="36"/>
    </row>
    <row r="2572" spans="1:27" ht="14.45" x14ac:dyDescent="0.3">
      <c r="A2572" s="197" t="s">
        <v>90</v>
      </c>
      <c r="B2572" s="197" t="s">
        <v>37</v>
      </c>
      <c r="C2572" s="198" t="s">
        <v>33</v>
      </c>
      <c r="D2572" s="198" t="s">
        <v>5328</v>
      </c>
      <c r="E2572" s="197" t="s">
        <v>5322</v>
      </c>
      <c r="F2572" s="199" t="s">
        <v>3510</v>
      </c>
      <c r="G2572" s="195" t="s">
        <v>2422</v>
      </c>
      <c r="H2572" s="161">
        <f>Dane_baza!AR2561</f>
        <v>18085878</v>
      </c>
      <c r="I2572" s="161">
        <f>Dane_baza!AS2561</f>
        <v>322007</v>
      </c>
      <c r="J2572" s="161">
        <f>Dane_baza!BX2561</f>
        <v>1036449</v>
      </c>
      <c r="K2572" s="161">
        <f>Dane_baza!AT2561</f>
        <v>7019189</v>
      </c>
      <c r="L2572" s="161">
        <f>Dane_baza!AU2561</f>
        <v>1508415</v>
      </c>
      <c r="M2572" s="161">
        <f>Dane_baza!AV2561</f>
        <v>1349266</v>
      </c>
      <c r="N2572" s="161">
        <f>Dane_baza!AY2561</f>
        <v>25782623</v>
      </c>
      <c r="O2572" s="161">
        <f>Dane_baza!AZ2561</f>
        <v>14598</v>
      </c>
      <c r="P2572" s="161">
        <f>Dane_baza!AW2561</f>
        <v>0</v>
      </c>
      <c r="Q2572" s="161">
        <f>Dane_baza!AX2561</f>
        <v>0</v>
      </c>
      <c r="R2572" s="212">
        <f t="shared" si="127"/>
        <v>55118425</v>
      </c>
      <c r="S2572" s="212">
        <f>Dane_baza!BU2561</f>
        <v>44849571.469999999</v>
      </c>
      <c r="T2572" s="212">
        <f>Dane_baza!BV2561</f>
        <v>1791138.89</v>
      </c>
      <c r="U2572" s="212">
        <f>Dane_baza!BW2561</f>
        <v>12477714.6426</v>
      </c>
      <c r="V2572" s="212">
        <f t="shared" si="125"/>
        <v>59118425.002599999</v>
      </c>
      <c r="W2572" s="161">
        <f t="shared" si="126"/>
        <v>4000000.0025999993</v>
      </c>
      <c r="AA2572" s="36"/>
    </row>
    <row r="2573" spans="1:27" ht="14.45" x14ac:dyDescent="0.3">
      <c r="A2573" s="197" t="s">
        <v>90</v>
      </c>
      <c r="B2573" s="197" t="s">
        <v>39</v>
      </c>
      <c r="C2573" s="198" t="s">
        <v>33</v>
      </c>
      <c r="D2573" s="198" t="s">
        <v>5328</v>
      </c>
      <c r="E2573" s="197" t="s">
        <v>5322</v>
      </c>
      <c r="F2573" s="199" t="s">
        <v>3515</v>
      </c>
      <c r="G2573" s="195" t="s">
        <v>2423</v>
      </c>
      <c r="H2573" s="161">
        <f>Dane_baza!AR2562</f>
        <v>13580219</v>
      </c>
      <c r="I2573" s="161">
        <f>Dane_baza!AS2562</f>
        <v>694352</v>
      </c>
      <c r="J2573" s="161">
        <f>Dane_baza!BX2562</f>
        <v>1097265</v>
      </c>
      <c r="K2573" s="161">
        <f>Dane_baza!AT2562</f>
        <v>8042465</v>
      </c>
      <c r="L2573" s="161">
        <f>Dane_baza!AU2562</f>
        <v>4562390</v>
      </c>
      <c r="M2573" s="161">
        <f>Dane_baza!AV2562</f>
        <v>698243</v>
      </c>
      <c r="N2573" s="161">
        <f>Dane_baza!AY2562</f>
        <v>46616263</v>
      </c>
      <c r="O2573" s="161">
        <f>Dane_baza!AZ2562</f>
        <v>21085</v>
      </c>
      <c r="P2573" s="161">
        <f>Dane_baza!AW2562</f>
        <v>0</v>
      </c>
      <c r="Q2573" s="161">
        <f>Dane_baza!AX2562</f>
        <v>0</v>
      </c>
      <c r="R2573" s="212">
        <f t="shared" si="127"/>
        <v>75312282</v>
      </c>
      <c r="S2573" s="212">
        <f>Dane_baza!BU2562</f>
        <v>37811044.100000001</v>
      </c>
      <c r="T2573" s="212">
        <f>Dane_baza!BV2562</f>
        <v>7612668.6299999999</v>
      </c>
      <c r="U2573" s="212">
        <f>Dane_baza!BW2562</f>
        <v>33888569.276586324</v>
      </c>
      <c r="V2573" s="212">
        <f t="shared" si="125"/>
        <v>79312282.006586328</v>
      </c>
      <c r="W2573" s="161">
        <f t="shared" si="126"/>
        <v>4000000.0065863281</v>
      </c>
      <c r="AA2573" s="36"/>
    </row>
    <row r="2574" spans="1:27" ht="14.45" x14ac:dyDescent="0.3">
      <c r="A2574" s="197" t="s">
        <v>90</v>
      </c>
      <c r="B2574" s="197" t="s">
        <v>42</v>
      </c>
      <c r="C2574" s="198" t="s">
        <v>33</v>
      </c>
      <c r="D2574" s="198" t="s">
        <v>5328</v>
      </c>
      <c r="E2574" s="197" t="s">
        <v>5322</v>
      </c>
      <c r="F2574" s="199" t="s">
        <v>3523</v>
      </c>
      <c r="G2574" s="195" t="s">
        <v>2424</v>
      </c>
      <c r="H2574" s="161">
        <f>Dane_baza!AR2563</f>
        <v>26472516</v>
      </c>
      <c r="I2574" s="161">
        <f>Dane_baza!AS2563</f>
        <v>683302</v>
      </c>
      <c r="J2574" s="161">
        <f>Dane_baza!BX2563</f>
        <v>1316103</v>
      </c>
      <c r="K2574" s="161">
        <f>Dane_baza!AT2563</f>
        <v>8689027</v>
      </c>
      <c r="L2574" s="161">
        <f>Dane_baza!AU2563</f>
        <v>6471950</v>
      </c>
      <c r="M2574" s="161">
        <f>Dane_baza!AV2563</f>
        <v>1354386</v>
      </c>
      <c r="N2574" s="161">
        <f>Dane_baza!AY2563</f>
        <v>59332726</v>
      </c>
      <c r="O2574" s="161">
        <f>Dane_baza!AZ2563</f>
        <v>11354</v>
      </c>
      <c r="P2574" s="161">
        <f>Dane_baza!AW2563</f>
        <v>0</v>
      </c>
      <c r="Q2574" s="161">
        <f>Dane_baza!AX2563</f>
        <v>0</v>
      </c>
      <c r="R2574" s="212">
        <f t="shared" si="127"/>
        <v>104331364</v>
      </c>
      <c r="S2574" s="212">
        <f>Dane_baza!BU2563</f>
        <v>68098758.989999995</v>
      </c>
      <c r="T2574" s="212">
        <f>Dane_baza!BV2563</f>
        <v>2010155.17</v>
      </c>
      <c r="U2574" s="212">
        <f>Dane_baza!BW2563</f>
        <v>39222449.833366334</v>
      </c>
      <c r="V2574" s="212">
        <f t="shared" si="125"/>
        <v>109331363.99336633</v>
      </c>
      <c r="W2574" s="161">
        <f t="shared" si="126"/>
        <v>4999999.9933663309</v>
      </c>
      <c r="AA2574" s="36"/>
    </row>
    <row r="2575" spans="1:27" ht="14.45" x14ac:dyDescent="0.3">
      <c r="A2575" s="197" t="s">
        <v>90</v>
      </c>
      <c r="B2575" s="197" t="s">
        <v>44</v>
      </c>
      <c r="C2575" s="198" t="s">
        <v>33</v>
      </c>
      <c r="D2575" s="198" t="s">
        <v>5328</v>
      </c>
      <c r="E2575" s="197" t="s">
        <v>5322</v>
      </c>
      <c r="F2575" s="199" t="s">
        <v>5396</v>
      </c>
      <c r="G2575" s="195" t="s">
        <v>2425</v>
      </c>
      <c r="H2575" s="161">
        <f>Dane_baza!AR2564</f>
        <v>43053269</v>
      </c>
      <c r="I2575" s="161">
        <f>Dane_baza!AS2564</f>
        <v>2187508</v>
      </c>
      <c r="J2575" s="161">
        <f>Dane_baza!BX2564</f>
        <v>1326994</v>
      </c>
      <c r="K2575" s="161">
        <f>Dane_baza!AT2564</f>
        <v>211796</v>
      </c>
      <c r="L2575" s="161">
        <f>Dane_baza!AU2564</f>
        <v>2357791</v>
      </c>
      <c r="M2575" s="161">
        <f>Dane_baza!AV2564</f>
        <v>1412288</v>
      </c>
      <c r="N2575" s="161">
        <f>Dane_baza!AY2564</f>
        <v>21480810</v>
      </c>
      <c r="O2575" s="161">
        <f>Dane_baza!AZ2564</f>
        <v>3244</v>
      </c>
      <c r="P2575" s="161">
        <f>Dane_baza!AW2564</f>
        <v>0</v>
      </c>
      <c r="Q2575" s="161">
        <f>Dane_baza!AX2564</f>
        <v>-3591730</v>
      </c>
      <c r="R2575" s="212">
        <f t="shared" si="127"/>
        <v>68441970</v>
      </c>
      <c r="S2575" s="212">
        <f>Dane_baza!BU2564</f>
        <v>67587671.640000001</v>
      </c>
      <c r="T2575" s="212">
        <f>Dane_baza!BV2564</f>
        <v>9067334.7599999998</v>
      </c>
      <c r="U2575" s="212">
        <f>Dane_baza!BW2564</f>
        <v>0</v>
      </c>
      <c r="V2575" s="212">
        <f t="shared" si="125"/>
        <v>76655006.400000006</v>
      </c>
      <c r="W2575" s="161">
        <f t="shared" si="126"/>
        <v>8213036.400000006</v>
      </c>
      <c r="AA2575" s="36"/>
    </row>
    <row r="2576" spans="1:27" ht="14.45" x14ac:dyDescent="0.3">
      <c r="A2576" s="197" t="s">
        <v>90</v>
      </c>
      <c r="B2576" s="197" t="s">
        <v>51</v>
      </c>
      <c r="C2576" s="198" t="s">
        <v>33</v>
      </c>
      <c r="D2576" s="198" t="s">
        <v>5328</v>
      </c>
      <c r="E2576" s="197" t="s">
        <v>5322</v>
      </c>
      <c r="F2576" s="199" t="s">
        <v>3539</v>
      </c>
      <c r="G2576" s="195" t="s">
        <v>2426</v>
      </c>
      <c r="H2576" s="161">
        <f>Dane_baza!AR2565</f>
        <v>20812487</v>
      </c>
      <c r="I2576" s="161">
        <f>Dane_baza!AS2565</f>
        <v>705357</v>
      </c>
      <c r="J2576" s="161">
        <f>Dane_baza!BX2565</f>
        <v>315487</v>
      </c>
      <c r="K2576" s="161">
        <f>Dane_baza!AT2565</f>
        <v>17608481</v>
      </c>
      <c r="L2576" s="161">
        <f>Dane_baza!AU2565</f>
        <v>2279996</v>
      </c>
      <c r="M2576" s="161">
        <f>Dane_baza!AV2565</f>
        <v>956120</v>
      </c>
      <c r="N2576" s="161">
        <f>Dane_baza!AY2565</f>
        <v>50180114</v>
      </c>
      <c r="O2576" s="161">
        <f>Dane_baza!AZ2565</f>
        <v>14598</v>
      </c>
      <c r="P2576" s="161">
        <f>Dane_baza!AW2565</f>
        <v>0</v>
      </c>
      <c r="Q2576" s="161">
        <f>Dane_baza!AX2565</f>
        <v>0</v>
      </c>
      <c r="R2576" s="212">
        <f t="shared" si="127"/>
        <v>92872640</v>
      </c>
      <c r="S2576" s="212">
        <f>Dane_baza!BU2565</f>
        <v>59799902.039999999</v>
      </c>
      <c r="T2576" s="212">
        <f>Dane_baza!BV2565</f>
        <v>3791519.52</v>
      </c>
      <c r="U2576" s="212">
        <f>Dane_baza!BW2565</f>
        <v>34281218.439665027</v>
      </c>
      <c r="V2576" s="212">
        <f t="shared" ref="V2576:V2639" si="128">SUM(S2576:U2576)</f>
        <v>97872639.999665022</v>
      </c>
      <c r="W2576" s="161">
        <f t="shared" ref="W2576:W2639" si="129">V2576-R2576</f>
        <v>4999999.9996650219</v>
      </c>
      <c r="AA2576" s="36"/>
    </row>
    <row r="2577" spans="1:27" ht="14.45" x14ac:dyDescent="0.3">
      <c r="A2577" s="197" t="s">
        <v>90</v>
      </c>
      <c r="B2577" s="197" t="s">
        <v>75</v>
      </c>
      <c r="C2577" s="198" t="s">
        <v>33</v>
      </c>
      <c r="D2577" s="198" t="s">
        <v>5328</v>
      </c>
      <c r="E2577" s="197" t="s">
        <v>5322</v>
      </c>
      <c r="F2577" s="199" t="s">
        <v>3547</v>
      </c>
      <c r="G2577" s="195" t="s">
        <v>2427</v>
      </c>
      <c r="H2577" s="161">
        <f>Dane_baza!AR2566</f>
        <v>55687705</v>
      </c>
      <c r="I2577" s="161">
        <f>Dane_baza!AS2566</f>
        <v>2986481</v>
      </c>
      <c r="J2577" s="161">
        <f>Dane_baza!BX2566</f>
        <v>2249367</v>
      </c>
      <c r="K2577" s="161">
        <f>Dane_baza!AT2566</f>
        <v>491862</v>
      </c>
      <c r="L2577" s="161">
        <f>Dane_baza!AU2566</f>
        <v>1145089</v>
      </c>
      <c r="M2577" s="161">
        <f>Dane_baza!AV2566</f>
        <v>1217923</v>
      </c>
      <c r="N2577" s="161">
        <f>Dane_baza!AY2566</f>
        <v>55694214</v>
      </c>
      <c r="O2577" s="161">
        <f>Dane_baza!AZ2566</f>
        <v>0</v>
      </c>
      <c r="P2577" s="161">
        <f>Dane_baza!AW2566</f>
        <v>0</v>
      </c>
      <c r="Q2577" s="161">
        <f>Dane_baza!AX2566</f>
        <v>0</v>
      </c>
      <c r="R2577" s="212">
        <f t="shared" ref="R2577:R2640" si="130">SUM(H2577:Q2577)</f>
        <v>119472641</v>
      </c>
      <c r="S2577" s="212">
        <f>Dane_baza!BU2566</f>
        <v>117395029.29000001</v>
      </c>
      <c r="T2577" s="212">
        <f>Dane_baza!BV2566</f>
        <v>16414328.630000001</v>
      </c>
      <c r="U2577" s="212">
        <f>Dane_baza!BW2566</f>
        <v>0</v>
      </c>
      <c r="V2577" s="212">
        <f t="shared" si="128"/>
        <v>133809357.92</v>
      </c>
      <c r="W2577" s="161">
        <f t="shared" si="129"/>
        <v>14336716.920000002</v>
      </c>
      <c r="AA2577" s="36"/>
    </row>
    <row r="2578" spans="1:27" ht="14.45" x14ac:dyDescent="0.3">
      <c r="A2578" s="197" t="s">
        <v>90</v>
      </c>
      <c r="B2578" s="197" t="s">
        <v>77</v>
      </c>
      <c r="C2578" s="198" t="s">
        <v>33</v>
      </c>
      <c r="D2578" s="198" t="s">
        <v>5328</v>
      </c>
      <c r="E2578" s="197" t="s">
        <v>5322</v>
      </c>
      <c r="F2578" s="199" t="s">
        <v>3554</v>
      </c>
      <c r="G2578" s="195" t="s">
        <v>2428</v>
      </c>
      <c r="H2578" s="161">
        <f>Dane_baza!AR2567</f>
        <v>16744819</v>
      </c>
      <c r="I2578" s="161">
        <f>Dane_baza!AS2567</f>
        <v>988015</v>
      </c>
      <c r="J2578" s="161">
        <f>Dane_baza!BX2567</f>
        <v>1401318</v>
      </c>
      <c r="K2578" s="161">
        <f>Dane_baza!AT2567</f>
        <v>8869962</v>
      </c>
      <c r="L2578" s="161">
        <f>Dane_baza!AU2567</f>
        <v>2774823</v>
      </c>
      <c r="M2578" s="161">
        <f>Dane_baza!AV2567</f>
        <v>1754396</v>
      </c>
      <c r="N2578" s="161">
        <f>Dane_baza!AY2567</f>
        <v>22358455</v>
      </c>
      <c r="O2578" s="161">
        <f>Dane_baza!AZ2567</f>
        <v>14598</v>
      </c>
      <c r="P2578" s="161">
        <f>Dane_baza!AW2567</f>
        <v>0</v>
      </c>
      <c r="Q2578" s="161">
        <f>Dane_baza!AX2567</f>
        <v>0</v>
      </c>
      <c r="R2578" s="212">
        <f t="shared" si="130"/>
        <v>54906386</v>
      </c>
      <c r="S2578" s="212">
        <f>Dane_baza!BU2567</f>
        <v>43866782.390000001</v>
      </c>
      <c r="T2578" s="212">
        <f>Dane_baza!BV2567</f>
        <v>6332181.7300000004</v>
      </c>
      <c r="U2578" s="212">
        <f>Dane_baza!BW2567</f>
        <v>8707421.884800002</v>
      </c>
      <c r="V2578" s="212">
        <f t="shared" si="128"/>
        <v>58906386.004800007</v>
      </c>
      <c r="W2578" s="161">
        <f t="shared" si="129"/>
        <v>4000000.0048000067</v>
      </c>
      <c r="AA2578" s="36"/>
    </row>
    <row r="2579" spans="1:27" ht="14.45" x14ac:dyDescent="0.3">
      <c r="A2579" s="197" t="s">
        <v>90</v>
      </c>
      <c r="B2579" s="197" t="s">
        <v>90</v>
      </c>
      <c r="C2579" s="198" t="s">
        <v>33</v>
      </c>
      <c r="D2579" s="198" t="s">
        <v>5328</v>
      </c>
      <c r="E2579" s="197" t="s">
        <v>5322</v>
      </c>
      <c r="F2579" s="199" t="s">
        <v>3562</v>
      </c>
      <c r="G2579" s="195" t="s">
        <v>2429</v>
      </c>
      <c r="H2579" s="161">
        <f>Dane_baza!AR2568</f>
        <v>27906271</v>
      </c>
      <c r="I2579" s="161">
        <f>Dane_baza!AS2568</f>
        <v>886196</v>
      </c>
      <c r="J2579" s="161">
        <f>Dane_baza!BX2568</f>
        <v>1618933</v>
      </c>
      <c r="K2579" s="161">
        <f>Dane_baza!AT2568</f>
        <v>14858776</v>
      </c>
      <c r="L2579" s="161">
        <f>Dane_baza!AU2568</f>
        <v>4557391</v>
      </c>
      <c r="M2579" s="161">
        <f>Dane_baza!AV2568</f>
        <v>1086280</v>
      </c>
      <c r="N2579" s="161">
        <f>Dane_baza!AY2568</f>
        <v>23996612</v>
      </c>
      <c r="O2579" s="161">
        <f>Dane_baza!AZ2568</f>
        <v>0</v>
      </c>
      <c r="P2579" s="161">
        <f>Dane_baza!AW2568</f>
        <v>0</v>
      </c>
      <c r="Q2579" s="161">
        <f>Dane_baza!AX2568</f>
        <v>0</v>
      </c>
      <c r="R2579" s="212">
        <f t="shared" si="130"/>
        <v>74910459</v>
      </c>
      <c r="S2579" s="212">
        <f>Dane_baza!BU2568</f>
        <v>76346043.719999999</v>
      </c>
      <c r="T2579" s="212">
        <f>Dane_baza!BV2568</f>
        <v>3634107.07</v>
      </c>
      <c r="U2579" s="212">
        <f>Dane_baza!BW2568</f>
        <v>0</v>
      </c>
      <c r="V2579" s="212">
        <f t="shared" si="128"/>
        <v>79980150.789999992</v>
      </c>
      <c r="W2579" s="161">
        <f t="shared" si="129"/>
        <v>5069691.7899999917</v>
      </c>
      <c r="AA2579" s="36"/>
    </row>
    <row r="2580" spans="1:27" ht="14.45" x14ac:dyDescent="0.3">
      <c r="A2580" s="197" t="s">
        <v>90</v>
      </c>
      <c r="B2580" s="197" t="s">
        <v>92</v>
      </c>
      <c r="C2580" s="198" t="s">
        <v>33</v>
      </c>
      <c r="D2580" s="198" t="s">
        <v>5328</v>
      </c>
      <c r="E2580" s="197" t="s">
        <v>5322</v>
      </c>
      <c r="F2580" s="199" t="s">
        <v>3573</v>
      </c>
      <c r="G2580" s="195" t="s">
        <v>2430</v>
      </c>
      <c r="H2580" s="161">
        <f>Dane_baza!AR2569</f>
        <v>11681093</v>
      </c>
      <c r="I2580" s="161">
        <f>Dane_baza!AS2569</f>
        <v>762053</v>
      </c>
      <c r="J2580" s="161">
        <f>Dane_baza!BX2569</f>
        <v>638915</v>
      </c>
      <c r="K2580" s="161">
        <f>Dane_baza!AT2569</f>
        <v>7540172</v>
      </c>
      <c r="L2580" s="161">
        <f>Dane_baza!AU2569</f>
        <v>4157819</v>
      </c>
      <c r="M2580" s="161">
        <f>Dane_baza!AV2569</f>
        <v>1392895</v>
      </c>
      <c r="N2580" s="161">
        <f>Dane_baza!AY2569</f>
        <v>21077412</v>
      </c>
      <c r="O2580" s="161">
        <f>Dane_baza!AZ2569</f>
        <v>0</v>
      </c>
      <c r="P2580" s="161">
        <f>Dane_baza!AW2569</f>
        <v>0</v>
      </c>
      <c r="Q2580" s="161">
        <f>Dane_baza!AX2569</f>
        <v>0</v>
      </c>
      <c r="R2580" s="212">
        <f t="shared" si="130"/>
        <v>47250359</v>
      </c>
      <c r="S2580" s="212">
        <f>Dane_baza!BU2569</f>
        <v>32545011.559999999</v>
      </c>
      <c r="T2580" s="212">
        <f>Dane_baza!BV2569</f>
        <v>6226004.9800000004</v>
      </c>
      <c r="U2580" s="212">
        <f>Dane_baza!BW2569</f>
        <v>12479342.469171748</v>
      </c>
      <c r="V2580" s="212">
        <f t="shared" si="128"/>
        <v>51250359.009171747</v>
      </c>
      <c r="W2580" s="161">
        <f t="shared" si="129"/>
        <v>4000000.0091717467</v>
      </c>
      <c r="AA2580" s="36"/>
    </row>
    <row r="2581" spans="1:27" ht="14.45" x14ac:dyDescent="0.3">
      <c r="A2581" s="197" t="s">
        <v>90</v>
      </c>
      <c r="B2581" s="197" t="s">
        <v>93</v>
      </c>
      <c r="C2581" s="198" t="s">
        <v>33</v>
      </c>
      <c r="D2581" s="198" t="s">
        <v>5328</v>
      </c>
      <c r="E2581" s="197" t="s">
        <v>5322</v>
      </c>
      <c r="F2581" s="199" t="s">
        <v>3579</v>
      </c>
      <c r="G2581" s="195" t="s">
        <v>2431</v>
      </c>
      <c r="H2581" s="161">
        <f>Dane_baza!AR2570</f>
        <v>38498412</v>
      </c>
      <c r="I2581" s="161">
        <f>Dane_baza!AS2570</f>
        <v>2187826</v>
      </c>
      <c r="J2581" s="161">
        <f>Dane_baza!BX2570</f>
        <v>1871332</v>
      </c>
      <c r="K2581" s="161">
        <f>Dane_baza!AT2570</f>
        <v>11132612</v>
      </c>
      <c r="L2581" s="161">
        <f>Dane_baza!AU2570</f>
        <v>2523293</v>
      </c>
      <c r="M2581" s="161">
        <f>Dane_baza!AV2570</f>
        <v>1196331</v>
      </c>
      <c r="N2581" s="161">
        <f>Dane_baza!AY2570</f>
        <v>82652388</v>
      </c>
      <c r="O2581" s="161">
        <f>Dane_baza!AZ2570</f>
        <v>0</v>
      </c>
      <c r="P2581" s="161">
        <f>Dane_baza!AW2570</f>
        <v>0</v>
      </c>
      <c r="Q2581" s="161">
        <f>Dane_baza!AX2570</f>
        <v>0</v>
      </c>
      <c r="R2581" s="212">
        <f t="shared" si="130"/>
        <v>140062194</v>
      </c>
      <c r="S2581" s="212">
        <f>Dane_baza!BU2570</f>
        <v>97825200.629999995</v>
      </c>
      <c r="T2581" s="212">
        <f>Dane_baza!BV2570</f>
        <v>11364971.890000001</v>
      </c>
      <c r="U2581" s="212">
        <f>Dane_baza!BW2570</f>
        <v>36872021.480905093</v>
      </c>
      <c r="V2581" s="212">
        <f t="shared" si="128"/>
        <v>146062194.0009051</v>
      </c>
      <c r="W2581" s="161">
        <f t="shared" si="129"/>
        <v>6000000.0009050965</v>
      </c>
      <c r="AA2581" s="36"/>
    </row>
    <row r="2582" spans="1:27" ht="14.45" x14ac:dyDescent="0.3">
      <c r="A2582" s="197" t="s">
        <v>90</v>
      </c>
      <c r="B2582" s="197" t="s">
        <v>95</v>
      </c>
      <c r="C2582" s="198" t="s">
        <v>33</v>
      </c>
      <c r="D2582" s="198" t="s">
        <v>5328</v>
      </c>
      <c r="E2582" s="197" t="s">
        <v>5322</v>
      </c>
      <c r="F2582" s="199" t="s">
        <v>3593</v>
      </c>
      <c r="G2582" s="195" t="s">
        <v>2432</v>
      </c>
      <c r="H2582" s="161">
        <f>Dane_baza!AR2571</f>
        <v>16133410</v>
      </c>
      <c r="I2582" s="161">
        <f>Dane_baza!AS2571</f>
        <v>1266968</v>
      </c>
      <c r="J2582" s="161">
        <f>Dane_baza!BX2571</f>
        <v>796746</v>
      </c>
      <c r="K2582" s="161">
        <f>Dane_baza!AT2571</f>
        <v>4967732</v>
      </c>
      <c r="L2582" s="161">
        <f>Dane_baza!AU2571</f>
        <v>3476284</v>
      </c>
      <c r="M2582" s="161">
        <f>Dane_baza!AV2571</f>
        <v>1620435</v>
      </c>
      <c r="N2582" s="161">
        <f>Dane_baza!AY2571</f>
        <v>48171012</v>
      </c>
      <c r="O2582" s="161">
        <f>Dane_baza!AZ2571</f>
        <v>0</v>
      </c>
      <c r="P2582" s="161">
        <f>Dane_baza!AW2571</f>
        <v>0</v>
      </c>
      <c r="Q2582" s="161">
        <f>Dane_baza!AX2571</f>
        <v>0</v>
      </c>
      <c r="R2582" s="212">
        <f t="shared" si="130"/>
        <v>76432587</v>
      </c>
      <c r="S2582" s="212">
        <f>Dane_baza!BU2571</f>
        <v>38827375.149999999</v>
      </c>
      <c r="T2582" s="212">
        <f>Dane_baza!BV2571</f>
        <v>7946625.71</v>
      </c>
      <c r="U2582" s="212">
        <f>Dane_baza!BW2571</f>
        <v>33658586.144087955</v>
      </c>
      <c r="V2582" s="212">
        <f t="shared" si="128"/>
        <v>80432587.004087955</v>
      </c>
      <c r="W2582" s="161">
        <f t="shared" si="129"/>
        <v>4000000.0040879548</v>
      </c>
      <c r="AA2582" s="36"/>
    </row>
    <row r="2583" spans="1:27" ht="14.45" x14ac:dyDescent="0.3">
      <c r="A2583" s="197" t="s">
        <v>90</v>
      </c>
      <c r="B2583" s="197" t="s">
        <v>97</v>
      </c>
      <c r="C2583" s="198" t="s">
        <v>33</v>
      </c>
      <c r="D2583" s="198" t="s">
        <v>5328</v>
      </c>
      <c r="E2583" s="197" t="s">
        <v>5322</v>
      </c>
      <c r="F2583" s="199" t="s">
        <v>3599</v>
      </c>
      <c r="G2583" s="195" t="s">
        <v>2433</v>
      </c>
      <c r="H2583" s="161">
        <f>Dane_baza!AR2572</f>
        <v>39791929</v>
      </c>
      <c r="I2583" s="161">
        <f>Dane_baza!AS2572</f>
        <v>1586580</v>
      </c>
      <c r="J2583" s="161">
        <f>Dane_baza!BX2572</f>
        <v>2027742</v>
      </c>
      <c r="K2583" s="161">
        <f>Dane_baza!AT2572</f>
        <v>12661558</v>
      </c>
      <c r="L2583" s="161">
        <f>Dane_baza!AU2572</f>
        <v>5211102</v>
      </c>
      <c r="M2583" s="161">
        <f>Dane_baza!AV2572</f>
        <v>1281985</v>
      </c>
      <c r="N2583" s="161">
        <f>Dane_baza!AY2572</f>
        <v>81444513</v>
      </c>
      <c r="O2583" s="161">
        <f>Dane_baza!AZ2572</f>
        <v>0</v>
      </c>
      <c r="P2583" s="161">
        <f>Dane_baza!AW2572</f>
        <v>0</v>
      </c>
      <c r="Q2583" s="161">
        <f>Dane_baza!AX2572</f>
        <v>0</v>
      </c>
      <c r="R2583" s="212">
        <f t="shared" si="130"/>
        <v>144005409</v>
      </c>
      <c r="S2583" s="212">
        <f>Dane_baza!BU2572</f>
        <v>98175996.760000005</v>
      </c>
      <c r="T2583" s="212">
        <f>Dane_baza!BV2572</f>
        <v>10127460.949999999</v>
      </c>
      <c r="U2583" s="212">
        <f>Dane_baza!BW2572</f>
        <v>52982600.369999997</v>
      </c>
      <c r="V2583" s="212">
        <f t="shared" si="128"/>
        <v>161286058.08000001</v>
      </c>
      <c r="W2583" s="161">
        <f t="shared" si="129"/>
        <v>17280649.080000013</v>
      </c>
      <c r="AA2583" s="36"/>
    </row>
    <row r="2584" spans="1:27" ht="14.45" x14ac:dyDescent="0.3">
      <c r="A2584" s="197" t="s">
        <v>90</v>
      </c>
      <c r="B2584" s="197" t="s">
        <v>130</v>
      </c>
      <c r="C2584" s="198" t="s">
        <v>33</v>
      </c>
      <c r="D2584" s="198" t="s">
        <v>5328</v>
      </c>
      <c r="E2584" s="197" t="s">
        <v>5322</v>
      </c>
      <c r="F2584" s="199" t="s">
        <v>3610</v>
      </c>
      <c r="G2584" s="195" t="s">
        <v>2434</v>
      </c>
      <c r="H2584" s="161">
        <f>Dane_baza!AR2573</f>
        <v>11497893</v>
      </c>
      <c r="I2584" s="161">
        <f>Dane_baza!AS2573</f>
        <v>382243</v>
      </c>
      <c r="J2584" s="161">
        <f>Dane_baza!BX2573</f>
        <v>503056</v>
      </c>
      <c r="K2584" s="161">
        <f>Dane_baza!AT2573</f>
        <v>6222839</v>
      </c>
      <c r="L2584" s="161">
        <f>Dane_baza!AU2573</f>
        <v>4555733</v>
      </c>
      <c r="M2584" s="161">
        <f>Dane_baza!AV2573</f>
        <v>1400776</v>
      </c>
      <c r="N2584" s="161">
        <f>Dane_baza!AY2573</f>
        <v>6384919</v>
      </c>
      <c r="O2584" s="161">
        <f>Dane_baza!AZ2573</f>
        <v>0</v>
      </c>
      <c r="P2584" s="161">
        <f>Dane_baza!AW2573</f>
        <v>0</v>
      </c>
      <c r="Q2584" s="161">
        <f>Dane_baza!AX2573</f>
        <v>0</v>
      </c>
      <c r="R2584" s="212">
        <f t="shared" si="130"/>
        <v>30947459</v>
      </c>
      <c r="S2584" s="212">
        <f>Dane_baza!BU2573</f>
        <v>30330903.260000002</v>
      </c>
      <c r="T2584" s="212">
        <f>Dane_baza!BV2573</f>
        <v>2072137.87</v>
      </c>
      <c r="U2584" s="212">
        <f>Dane_baza!BW2573</f>
        <v>1639163.7703499962</v>
      </c>
      <c r="V2584" s="212">
        <f t="shared" si="128"/>
        <v>34042204.900349997</v>
      </c>
      <c r="W2584" s="161">
        <f t="shared" si="129"/>
        <v>3094745.900349997</v>
      </c>
      <c r="AA2584" s="36"/>
    </row>
    <row r="2585" spans="1:27" ht="14.45" x14ac:dyDescent="0.3">
      <c r="A2585" s="197" t="s">
        <v>90</v>
      </c>
      <c r="B2585" s="197" t="s">
        <v>134</v>
      </c>
      <c r="C2585" s="198" t="s">
        <v>33</v>
      </c>
      <c r="D2585" s="198" t="s">
        <v>5328</v>
      </c>
      <c r="E2585" s="197" t="s">
        <v>5322</v>
      </c>
      <c r="F2585" s="199" t="s">
        <v>3619</v>
      </c>
      <c r="G2585" s="195" t="s">
        <v>2405</v>
      </c>
      <c r="H2585" s="161">
        <f>Dane_baza!AR2574</f>
        <v>41762920</v>
      </c>
      <c r="I2585" s="161">
        <f>Dane_baza!AS2574</f>
        <v>2149798</v>
      </c>
      <c r="J2585" s="161">
        <f>Dane_baza!BX2574</f>
        <v>1930370</v>
      </c>
      <c r="K2585" s="161">
        <f>Dane_baza!AT2574</f>
        <v>14872764</v>
      </c>
      <c r="L2585" s="161">
        <f>Dane_baza!AU2574</f>
        <v>1389229</v>
      </c>
      <c r="M2585" s="161">
        <f>Dane_baza!AV2574</f>
        <v>1467149</v>
      </c>
      <c r="N2585" s="161">
        <f>Dane_baza!AY2574</f>
        <v>85121638</v>
      </c>
      <c r="O2585" s="161">
        <f>Dane_baza!AZ2574</f>
        <v>0</v>
      </c>
      <c r="P2585" s="161">
        <f>Dane_baza!AW2574</f>
        <v>0</v>
      </c>
      <c r="Q2585" s="161">
        <f>Dane_baza!AX2574</f>
        <v>0</v>
      </c>
      <c r="R2585" s="212">
        <f t="shared" si="130"/>
        <v>148693868</v>
      </c>
      <c r="S2585" s="212">
        <f>Dane_baza!BU2574</f>
        <v>103537176.40000001</v>
      </c>
      <c r="T2585" s="212">
        <f>Dane_baza!BV2574</f>
        <v>12774939.48</v>
      </c>
      <c r="U2585" s="212">
        <f>Dane_baza!BW2574</f>
        <v>42993336.850000001</v>
      </c>
      <c r="V2585" s="212">
        <f t="shared" si="128"/>
        <v>159305452.73000002</v>
      </c>
      <c r="W2585" s="161">
        <f t="shared" si="129"/>
        <v>10611584.730000019</v>
      </c>
      <c r="AA2585" s="36"/>
    </row>
    <row r="2586" spans="1:27" ht="14.45" x14ac:dyDescent="0.3">
      <c r="A2586" s="197" t="s">
        <v>90</v>
      </c>
      <c r="B2586" s="197" t="s">
        <v>141</v>
      </c>
      <c r="C2586" s="198" t="s">
        <v>33</v>
      </c>
      <c r="D2586" s="198" t="s">
        <v>5328</v>
      </c>
      <c r="E2586" s="197" t="s">
        <v>5322</v>
      </c>
      <c r="F2586" s="199" t="s">
        <v>3630</v>
      </c>
      <c r="G2586" s="195" t="s">
        <v>2435</v>
      </c>
      <c r="H2586" s="161">
        <f>Dane_baza!AR2575</f>
        <v>23430964</v>
      </c>
      <c r="I2586" s="161">
        <f>Dane_baza!AS2575</f>
        <v>808657</v>
      </c>
      <c r="J2586" s="161">
        <f>Dane_baza!BX2575</f>
        <v>1083175</v>
      </c>
      <c r="K2586" s="161">
        <f>Dane_baza!AT2575</f>
        <v>11023697</v>
      </c>
      <c r="L2586" s="161">
        <f>Dane_baza!AU2575</f>
        <v>2839101</v>
      </c>
      <c r="M2586" s="161">
        <f>Dane_baza!AV2575</f>
        <v>1478511</v>
      </c>
      <c r="N2586" s="161">
        <f>Dane_baza!AY2575</f>
        <v>79140895</v>
      </c>
      <c r="O2586" s="161">
        <f>Dane_baza!AZ2575</f>
        <v>8110</v>
      </c>
      <c r="P2586" s="161">
        <f>Dane_baza!AW2575</f>
        <v>0</v>
      </c>
      <c r="Q2586" s="161">
        <f>Dane_baza!AX2575</f>
        <v>0</v>
      </c>
      <c r="R2586" s="212">
        <f t="shared" si="130"/>
        <v>119813110</v>
      </c>
      <c r="S2586" s="212">
        <f>Dane_baza!BU2575</f>
        <v>62286609.140000001</v>
      </c>
      <c r="T2586" s="212">
        <f>Dane_baza!BV2575</f>
        <v>4667298.71</v>
      </c>
      <c r="U2586" s="212">
        <f>Dane_baza!BW2575</f>
        <v>57859202.152503036</v>
      </c>
      <c r="V2586" s="212">
        <f t="shared" si="128"/>
        <v>124813110.00250304</v>
      </c>
      <c r="W2586" s="161">
        <f t="shared" si="129"/>
        <v>5000000.0025030375</v>
      </c>
      <c r="AA2586" s="36"/>
    </row>
    <row r="2587" spans="1:27" ht="14.45" x14ac:dyDescent="0.3">
      <c r="A2587" s="197" t="s">
        <v>90</v>
      </c>
      <c r="B2587" s="197" t="s">
        <v>147</v>
      </c>
      <c r="C2587" s="198" t="s">
        <v>33</v>
      </c>
      <c r="D2587" s="198" t="s">
        <v>5328</v>
      </c>
      <c r="E2587" s="197" t="s">
        <v>5322</v>
      </c>
      <c r="F2587" s="199" t="s">
        <v>3640</v>
      </c>
      <c r="G2587" s="195" t="s">
        <v>2436</v>
      </c>
      <c r="H2587" s="161">
        <f>Dane_baza!AR2576</f>
        <v>15874067</v>
      </c>
      <c r="I2587" s="161">
        <f>Dane_baza!AS2576</f>
        <v>681501</v>
      </c>
      <c r="J2587" s="161">
        <f>Dane_baza!BX2576</f>
        <v>750387</v>
      </c>
      <c r="K2587" s="161">
        <f>Dane_baza!AT2576</f>
        <v>3655693</v>
      </c>
      <c r="L2587" s="161">
        <f>Dane_baza!AU2576</f>
        <v>2863250</v>
      </c>
      <c r="M2587" s="161">
        <f>Dane_baza!AV2576</f>
        <v>1051644</v>
      </c>
      <c r="N2587" s="161">
        <f>Dane_baza!AY2576</f>
        <v>17650404</v>
      </c>
      <c r="O2587" s="161">
        <f>Dane_baza!AZ2576</f>
        <v>0</v>
      </c>
      <c r="P2587" s="161">
        <f>Dane_baza!AW2576</f>
        <v>0</v>
      </c>
      <c r="Q2587" s="161">
        <f>Dane_baza!AX2576</f>
        <v>0</v>
      </c>
      <c r="R2587" s="212">
        <f t="shared" si="130"/>
        <v>42526946</v>
      </c>
      <c r="S2587" s="212">
        <f>Dane_baza!BU2576</f>
        <v>38177839.159999996</v>
      </c>
      <c r="T2587" s="212">
        <f>Dane_baza!BV2576</f>
        <v>3710934.68</v>
      </c>
      <c r="U2587" s="212">
        <f>Dane_baza!BW2576</f>
        <v>4638172.1715830099</v>
      </c>
      <c r="V2587" s="212">
        <f t="shared" si="128"/>
        <v>46526946.011583008</v>
      </c>
      <c r="W2587" s="161">
        <f t="shared" si="129"/>
        <v>4000000.0115830079</v>
      </c>
      <c r="AA2587" s="36"/>
    </row>
    <row r="2588" spans="1:27" ht="14.45" x14ac:dyDescent="0.3">
      <c r="A2588" s="197" t="s">
        <v>90</v>
      </c>
      <c r="B2588" s="197" t="s">
        <v>153</v>
      </c>
      <c r="C2588" s="198" t="s">
        <v>33</v>
      </c>
      <c r="D2588" s="198" t="s">
        <v>5328</v>
      </c>
      <c r="E2588" s="197" t="s">
        <v>5322</v>
      </c>
      <c r="F2588" s="199" t="s">
        <v>3647</v>
      </c>
      <c r="G2588" s="195" t="s">
        <v>2437</v>
      </c>
      <c r="H2588" s="161">
        <f>Dane_baza!AR2577</f>
        <v>22657161</v>
      </c>
      <c r="I2588" s="161">
        <f>Dane_baza!AS2577</f>
        <v>961087</v>
      </c>
      <c r="J2588" s="161">
        <f>Dane_baza!BX2577</f>
        <v>563270</v>
      </c>
      <c r="K2588" s="161">
        <f>Dane_baza!AT2577</f>
        <v>8067529</v>
      </c>
      <c r="L2588" s="161">
        <f>Dane_baza!AU2577</f>
        <v>527691</v>
      </c>
      <c r="M2588" s="161">
        <f>Dane_baza!AV2577</f>
        <v>1436542</v>
      </c>
      <c r="N2588" s="161">
        <f>Dane_baza!AY2577</f>
        <v>75846962</v>
      </c>
      <c r="O2588" s="161">
        <f>Dane_baza!AZ2577</f>
        <v>27573</v>
      </c>
      <c r="P2588" s="161">
        <f>Dane_baza!AW2577</f>
        <v>0</v>
      </c>
      <c r="Q2588" s="161">
        <f>Dane_baza!AX2577</f>
        <v>0</v>
      </c>
      <c r="R2588" s="212">
        <f t="shared" si="130"/>
        <v>110087815</v>
      </c>
      <c r="S2588" s="212">
        <f>Dane_baza!BU2577</f>
        <v>58429682.630000003</v>
      </c>
      <c r="T2588" s="212">
        <f>Dane_baza!BV2577</f>
        <v>7015567.3399999999</v>
      </c>
      <c r="U2588" s="212">
        <f>Dane_baza!BW2577</f>
        <v>57853102.82</v>
      </c>
      <c r="V2588" s="212">
        <f t="shared" si="128"/>
        <v>123298352.78999999</v>
      </c>
      <c r="W2588" s="161">
        <f t="shared" si="129"/>
        <v>13210537.789999992</v>
      </c>
      <c r="AA2588" s="36"/>
    </row>
    <row r="2589" spans="1:27" ht="14.45" x14ac:dyDescent="0.3">
      <c r="A2589" s="197" t="s">
        <v>90</v>
      </c>
      <c r="B2589" s="197" t="s">
        <v>161</v>
      </c>
      <c r="C2589" s="198" t="s">
        <v>33</v>
      </c>
      <c r="D2589" s="198" t="s">
        <v>5328</v>
      </c>
      <c r="E2589" s="197" t="s">
        <v>5322</v>
      </c>
      <c r="F2589" s="199" t="s">
        <v>3651</v>
      </c>
      <c r="G2589" s="195" t="s">
        <v>2438</v>
      </c>
      <c r="H2589" s="161">
        <f>Dane_baza!AR2578</f>
        <v>72161187</v>
      </c>
      <c r="I2589" s="161">
        <f>Dane_baza!AS2578</f>
        <v>4442868</v>
      </c>
      <c r="J2589" s="161">
        <f>Dane_baza!BX2578</f>
        <v>2933874</v>
      </c>
      <c r="K2589" s="161">
        <f>Dane_baza!AT2578</f>
        <v>5516666</v>
      </c>
      <c r="L2589" s="161">
        <f>Dane_baza!AU2578</f>
        <v>1373426</v>
      </c>
      <c r="M2589" s="161">
        <f>Dane_baza!AV2578</f>
        <v>1700176</v>
      </c>
      <c r="N2589" s="161">
        <f>Dane_baza!AY2578</f>
        <v>99656875</v>
      </c>
      <c r="O2589" s="161">
        <f>Dane_baza!AZ2578</f>
        <v>58391</v>
      </c>
      <c r="P2589" s="161">
        <f>Dane_baza!AW2578</f>
        <v>0</v>
      </c>
      <c r="Q2589" s="161">
        <f>Dane_baza!AX2578</f>
        <v>0</v>
      </c>
      <c r="R2589" s="212">
        <f t="shared" si="130"/>
        <v>187843463</v>
      </c>
      <c r="S2589" s="212">
        <f>Dane_baza!BU2578</f>
        <v>173489432.22999999</v>
      </c>
      <c r="T2589" s="212">
        <f>Dane_baza!BV2578</f>
        <v>20487430.289999999</v>
      </c>
      <c r="U2589" s="212">
        <f>Dane_baza!BW2578</f>
        <v>0</v>
      </c>
      <c r="V2589" s="212">
        <f t="shared" si="128"/>
        <v>193976862.51999998</v>
      </c>
      <c r="W2589" s="161">
        <f t="shared" si="129"/>
        <v>6133399.5199999809</v>
      </c>
      <c r="AA2589" s="36"/>
    </row>
    <row r="2590" spans="1:27" ht="14.45" x14ac:dyDescent="0.3">
      <c r="A2590" s="197" t="s">
        <v>90</v>
      </c>
      <c r="B2590" s="197" t="s">
        <v>168</v>
      </c>
      <c r="C2590" s="198" t="s">
        <v>33</v>
      </c>
      <c r="D2590" s="198" t="s">
        <v>5328</v>
      </c>
      <c r="E2590" s="197" t="s">
        <v>5322</v>
      </c>
      <c r="F2590" s="199" t="s">
        <v>3660</v>
      </c>
      <c r="G2590" s="195" t="s">
        <v>2439</v>
      </c>
      <c r="H2590" s="161">
        <f>Dane_baza!AR2579</f>
        <v>11594448</v>
      </c>
      <c r="I2590" s="161">
        <f>Dane_baza!AS2579</f>
        <v>258825</v>
      </c>
      <c r="J2590" s="161">
        <f>Dane_baza!BX2579</f>
        <v>961448</v>
      </c>
      <c r="K2590" s="161">
        <f>Dane_baza!AT2579</f>
        <v>3691910</v>
      </c>
      <c r="L2590" s="161">
        <f>Dane_baza!AU2579</f>
        <v>1113368</v>
      </c>
      <c r="M2590" s="161">
        <f>Dane_baza!AV2579</f>
        <v>1482481</v>
      </c>
      <c r="N2590" s="161">
        <f>Dane_baza!AY2579</f>
        <v>13003482</v>
      </c>
      <c r="O2590" s="161">
        <f>Dane_baza!AZ2579</f>
        <v>19464</v>
      </c>
      <c r="P2590" s="161">
        <f>Dane_baza!AW2579</f>
        <v>0</v>
      </c>
      <c r="Q2590" s="161">
        <f>Dane_baza!AX2579</f>
        <v>0</v>
      </c>
      <c r="R2590" s="212">
        <f t="shared" si="130"/>
        <v>32125426</v>
      </c>
      <c r="S2590" s="212">
        <f>Dane_baza!BU2579</f>
        <v>28213041.879999999</v>
      </c>
      <c r="T2590" s="212">
        <f>Dane_baza!BV2579</f>
        <v>2100058.4700000002</v>
      </c>
      <c r="U2590" s="212">
        <f>Dane_baza!BW2579</f>
        <v>5180030.46</v>
      </c>
      <c r="V2590" s="212">
        <f t="shared" si="128"/>
        <v>35493130.809999995</v>
      </c>
      <c r="W2590" s="161">
        <f t="shared" si="129"/>
        <v>3367704.8099999949</v>
      </c>
      <c r="AA2590" s="36"/>
    </row>
    <row r="2591" spans="1:27" ht="14.45" x14ac:dyDescent="0.3">
      <c r="A2591" s="197" t="s">
        <v>93</v>
      </c>
      <c r="B2591" s="197" t="s">
        <v>33</v>
      </c>
      <c r="C2591" s="198" t="s">
        <v>33</v>
      </c>
      <c r="D2591" s="198" t="s">
        <v>5328</v>
      </c>
      <c r="E2591" s="197" t="s">
        <v>5322</v>
      </c>
      <c r="F2591" s="199" t="s">
        <v>3665</v>
      </c>
      <c r="G2591" s="195" t="s">
        <v>2440</v>
      </c>
      <c r="H2591" s="161">
        <f>Dane_baza!AR2580</f>
        <v>36359103</v>
      </c>
      <c r="I2591" s="161">
        <f>Dane_baza!AS2580</f>
        <v>2143176</v>
      </c>
      <c r="J2591" s="161">
        <f>Dane_baza!BX2580</f>
        <v>1725253</v>
      </c>
      <c r="K2591" s="161">
        <f>Dane_baza!AT2580</f>
        <v>13221092</v>
      </c>
      <c r="L2591" s="161">
        <f>Dane_baza!AU2580</f>
        <v>679989</v>
      </c>
      <c r="M2591" s="161">
        <f>Dane_baza!AV2580</f>
        <v>1909287</v>
      </c>
      <c r="N2591" s="161">
        <f>Dane_baza!AY2580</f>
        <v>90028220</v>
      </c>
      <c r="O2591" s="161">
        <f>Dane_baza!AZ2580</f>
        <v>11354</v>
      </c>
      <c r="P2591" s="161">
        <f>Dane_baza!AW2580</f>
        <v>0</v>
      </c>
      <c r="Q2591" s="161">
        <f>Dane_baza!AX2580</f>
        <v>0</v>
      </c>
      <c r="R2591" s="212">
        <f t="shared" si="130"/>
        <v>146077474</v>
      </c>
      <c r="S2591" s="212">
        <f>Dane_baza!BU2580</f>
        <v>93415849.359999999</v>
      </c>
      <c r="T2591" s="212">
        <f>Dane_baza!BV2580</f>
        <v>16565225.289999999</v>
      </c>
      <c r="U2591" s="212">
        <f>Dane_baza!BW2580</f>
        <v>42096399.319999993</v>
      </c>
      <c r="V2591" s="212">
        <f t="shared" si="128"/>
        <v>152077473.97</v>
      </c>
      <c r="W2591" s="161">
        <f t="shared" si="129"/>
        <v>5999999.9699999988</v>
      </c>
      <c r="AA2591" s="36"/>
    </row>
    <row r="2592" spans="1:27" ht="14.45" x14ac:dyDescent="0.3">
      <c r="A2592" s="197" t="s">
        <v>93</v>
      </c>
      <c r="B2592" s="197" t="s">
        <v>32</v>
      </c>
      <c r="C2592" s="198" t="s">
        <v>33</v>
      </c>
      <c r="D2592" s="198" t="s">
        <v>5328</v>
      </c>
      <c r="E2592" s="197" t="s">
        <v>5322</v>
      </c>
      <c r="F2592" s="199" t="s">
        <v>3674</v>
      </c>
      <c r="G2592" s="195" t="s">
        <v>2441</v>
      </c>
      <c r="H2592" s="161">
        <f>Dane_baza!AR2581</f>
        <v>24146886</v>
      </c>
      <c r="I2592" s="161">
        <f>Dane_baza!AS2581</f>
        <v>1355973</v>
      </c>
      <c r="J2592" s="161">
        <f>Dane_baza!BX2581</f>
        <v>1370671</v>
      </c>
      <c r="K2592" s="161">
        <f>Dane_baza!AT2581</f>
        <v>18083008</v>
      </c>
      <c r="L2592" s="161">
        <f>Dane_baza!AU2581</f>
        <v>439834</v>
      </c>
      <c r="M2592" s="161">
        <f>Dane_baza!AV2581</f>
        <v>1649515</v>
      </c>
      <c r="N2592" s="161">
        <f>Dane_baza!AY2581</f>
        <v>58408095</v>
      </c>
      <c r="O2592" s="161">
        <f>Dane_baza!AZ2581</f>
        <v>4866</v>
      </c>
      <c r="P2592" s="161">
        <f>Dane_baza!AW2581</f>
        <v>0</v>
      </c>
      <c r="Q2592" s="161">
        <f>Dane_baza!AX2581</f>
        <v>0</v>
      </c>
      <c r="R2592" s="212">
        <f t="shared" si="130"/>
        <v>105458848</v>
      </c>
      <c r="S2592" s="212">
        <f>Dane_baza!BU2581</f>
        <v>68966986.540000007</v>
      </c>
      <c r="T2592" s="212">
        <f>Dane_baza!BV2581</f>
        <v>3414625.2</v>
      </c>
      <c r="U2592" s="212">
        <f>Dane_baza!BW2581</f>
        <v>38077235.779999994</v>
      </c>
      <c r="V2592" s="212">
        <f t="shared" si="128"/>
        <v>110458847.52000001</v>
      </c>
      <c r="W2592" s="161">
        <f t="shared" si="129"/>
        <v>4999999.5200000107</v>
      </c>
      <c r="AA2592" s="36"/>
    </row>
    <row r="2593" spans="1:27" ht="14.45" x14ac:dyDescent="0.3">
      <c r="A2593" s="197" t="s">
        <v>93</v>
      </c>
      <c r="B2593" s="197" t="s">
        <v>37</v>
      </c>
      <c r="C2593" s="198" t="s">
        <v>33</v>
      </c>
      <c r="D2593" s="198" t="s">
        <v>5328</v>
      </c>
      <c r="E2593" s="197" t="s">
        <v>5322</v>
      </c>
      <c r="F2593" s="199" t="s">
        <v>3681</v>
      </c>
      <c r="G2593" s="195" t="s">
        <v>2442</v>
      </c>
      <c r="H2593" s="161">
        <f>Dane_baza!AR2582</f>
        <v>50775214</v>
      </c>
      <c r="I2593" s="161">
        <f>Dane_baza!AS2582</f>
        <v>3568604</v>
      </c>
      <c r="J2593" s="161">
        <f>Dane_baza!BX2582</f>
        <v>2051120</v>
      </c>
      <c r="K2593" s="161">
        <f>Dane_baza!AT2582</f>
        <v>4784846</v>
      </c>
      <c r="L2593" s="161">
        <f>Dane_baza!AU2582</f>
        <v>1046158</v>
      </c>
      <c r="M2593" s="161">
        <f>Dane_baza!AV2582</f>
        <v>1187964</v>
      </c>
      <c r="N2593" s="161">
        <f>Dane_baza!AY2582</f>
        <v>83484127</v>
      </c>
      <c r="O2593" s="161">
        <f>Dane_baza!AZ2582</f>
        <v>0</v>
      </c>
      <c r="P2593" s="161">
        <f>Dane_baza!AW2582</f>
        <v>0</v>
      </c>
      <c r="Q2593" s="161">
        <f>Dane_baza!AX2582</f>
        <v>0</v>
      </c>
      <c r="R2593" s="212">
        <f t="shared" si="130"/>
        <v>146898033</v>
      </c>
      <c r="S2593" s="212">
        <f>Dane_baza!BU2582</f>
        <v>130205162.8</v>
      </c>
      <c r="T2593" s="212">
        <f>Dane_baza!BV2582</f>
        <v>21978037.550000001</v>
      </c>
      <c r="U2593" s="212">
        <f>Dane_baza!BW2582</f>
        <v>714832.65520000458</v>
      </c>
      <c r="V2593" s="212">
        <f t="shared" si="128"/>
        <v>152898033.0052</v>
      </c>
      <c r="W2593" s="161">
        <f t="shared" si="129"/>
        <v>6000000.0051999986</v>
      </c>
      <c r="AA2593" s="36"/>
    </row>
    <row r="2594" spans="1:27" ht="14.45" x14ac:dyDescent="0.3">
      <c r="A2594" s="197" t="s">
        <v>93</v>
      </c>
      <c r="B2594" s="197" t="s">
        <v>39</v>
      </c>
      <c r="C2594" s="198" t="s">
        <v>33</v>
      </c>
      <c r="D2594" s="198" t="s">
        <v>5328</v>
      </c>
      <c r="E2594" s="197" t="s">
        <v>5322</v>
      </c>
      <c r="F2594" s="199" t="s">
        <v>3686</v>
      </c>
      <c r="G2594" s="195" t="s">
        <v>2443</v>
      </c>
      <c r="H2594" s="161">
        <f>Dane_baza!AR2583</f>
        <v>10924655</v>
      </c>
      <c r="I2594" s="161">
        <f>Dane_baza!AS2583</f>
        <v>263212</v>
      </c>
      <c r="J2594" s="161">
        <f>Dane_baza!BX2583</f>
        <v>1445487</v>
      </c>
      <c r="K2594" s="161">
        <f>Dane_baza!AT2583</f>
        <v>28553711</v>
      </c>
      <c r="L2594" s="161">
        <f>Dane_baza!AU2583</f>
        <v>1735672</v>
      </c>
      <c r="M2594" s="161">
        <f>Dane_baza!AV2583</f>
        <v>1443834</v>
      </c>
      <c r="N2594" s="161">
        <f>Dane_baza!AY2583</f>
        <v>26430246</v>
      </c>
      <c r="O2594" s="161">
        <f>Dane_baza!AZ2583</f>
        <v>0</v>
      </c>
      <c r="P2594" s="161">
        <f>Dane_baza!AW2583</f>
        <v>0</v>
      </c>
      <c r="Q2594" s="161">
        <f>Dane_baza!AX2583</f>
        <v>0</v>
      </c>
      <c r="R2594" s="212">
        <f t="shared" si="130"/>
        <v>70796817</v>
      </c>
      <c r="S2594" s="212">
        <f>Dane_baza!BU2583</f>
        <v>33763606.649999999</v>
      </c>
      <c r="T2594" s="212">
        <f>Dane_baza!BV2583</f>
        <v>1538176.05</v>
      </c>
      <c r="U2594" s="212">
        <f>Dane_baza!BW2583</f>
        <v>40495034.306455702</v>
      </c>
      <c r="V2594" s="212">
        <f t="shared" si="128"/>
        <v>75796817.00645569</v>
      </c>
      <c r="W2594" s="161">
        <f t="shared" si="129"/>
        <v>5000000.0064556897</v>
      </c>
      <c r="AA2594" s="36"/>
    </row>
    <row r="2595" spans="1:27" ht="14.45" x14ac:dyDescent="0.3">
      <c r="A2595" s="197" t="s">
        <v>93</v>
      </c>
      <c r="B2595" s="197" t="s">
        <v>42</v>
      </c>
      <c r="C2595" s="198" t="s">
        <v>33</v>
      </c>
      <c r="D2595" s="198" t="s">
        <v>5328</v>
      </c>
      <c r="E2595" s="197" t="s">
        <v>5322</v>
      </c>
      <c r="F2595" s="199" t="s">
        <v>3693</v>
      </c>
      <c r="G2595" s="195" t="s">
        <v>2444</v>
      </c>
      <c r="H2595" s="161">
        <f>Dane_baza!AR2584</f>
        <v>25030944</v>
      </c>
      <c r="I2595" s="161">
        <f>Dane_baza!AS2584</f>
        <v>1156635</v>
      </c>
      <c r="J2595" s="161">
        <f>Dane_baza!BX2584</f>
        <v>1868853</v>
      </c>
      <c r="K2595" s="161">
        <f>Dane_baza!AT2584</f>
        <v>24080912</v>
      </c>
      <c r="L2595" s="161">
        <f>Dane_baza!AU2584</f>
        <v>592869</v>
      </c>
      <c r="M2595" s="161">
        <f>Dane_baza!AV2584</f>
        <v>952188</v>
      </c>
      <c r="N2595" s="161">
        <f>Dane_baza!AY2584</f>
        <v>82726246</v>
      </c>
      <c r="O2595" s="161">
        <f>Dane_baza!AZ2584</f>
        <v>12976</v>
      </c>
      <c r="P2595" s="161">
        <f>Dane_baza!AW2584</f>
        <v>0</v>
      </c>
      <c r="Q2595" s="161">
        <f>Dane_baza!AX2584</f>
        <v>0</v>
      </c>
      <c r="R2595" s="212">
        <f t="shared" si="130"/>
        <v>136421623</v>
      </c>
      <c r="S2595" s="212">
        <f>Dane_baza!BU2584</f>
        <v>76832243.930000007</v>
      </c>
      <c r="T2595" s="212">
        <f>Dane_baza!BV2584</f>
        <v>5637900.6900000004</v>
      </c>
      <c r="U2595" s="212">
        <f>Dane_baza!BW2584</f>
        <v>59951478.280000009</v>
      </c>
      <c r="V2595" s="212">
        <f t="shared" si="128"/>
        <v>142421622.90000001</v>
      </c>
      <c r="W2595" s="161">
        <f t="shared" si="129"/>
        <v>5999999.900000006</v>
      </c>
      <c r="AA2595" s="36"/>
    </row>
    <row r="2596" spans="1:27" ht="14.45" x14ac:dyDescent="0.3">
      <c r="A2596" s="197" t="s">
        <v>93</v>
      </c>
      <c r="B2596" s="197" t="s">
        <v>44</v>
      </c>
      <c r="C2596" s="198" t="s">
        <v>33</v>
      </c>
      <c r="D2596" s="198" t="s">
        <v>5328</v>
      </c>
      <c r="E2596" s="197" t="s">
        <v>5322</v>
      </c>
      <c r="F2596" s="199" t="s">
        <v>3703</v>
      </c>
      <c r="G2596" s="195" t="s">
        <v>2445</v>
      </c>
      <c r="H2596" s="161">
        <f>Dane_baza!AR2585</f>
        <v>168211065</v>
      </c>
      <c r="I2596" s="161">
        <f>Dane_baza!AS2585</f>
        <v>6760122</v>
      </c>
      <c r="J2596" s="161">
        <f>Dane_baza!BX2585</f>
        <v>5951090</v>
      </c>
      <c r="K2596" s="161">
        <f>Dane_baza!AT2585</f>
        <v>0</v>
      </c>
      <c r="L2596" s="161">
        <f>Dane_baza!AU2585</f>
        <v>4426147</v>
      </c>
      <c r="M2596" s="161">
        <f>Dane_baza!AV2585</f>
        <v>2973562</v>
      </c>
      <c r="N2596" s="161">
        <f>Dane_baza!AY2585</f>
        <v>75657777</v>
      </c>
      <c r="O2596" s="161">
        <f>Dane_baza!AZ2585</f>
        <v>0</v>
      </c>
      <c r="P2596" s="161">
        <f>Dane_baza!AW2585</f>
        <v>0</v>
      </c>
      <c r="Q2596" s="161">
        <f>Dane_baza!AX2585</f>
        <v>-7641397</v>
      </c>
      <c r="R2596" s="212">
        <f t="shared" si="130"/>
        <v>256338366</v>
      </c>
      <c r="S2596" s="212">
        <f>Dane_baza!BU2585</f>
        <v>243781285.88</v>
      </c>
      <c r="T2596" s="212">
        <f>Dane_baza!BV2585</f>
        <v>43317684.039999999</v>
      </c>
      <c r="U2596" s="212">
        <f>Dane_baza!BW2585</f>
        <v>0</v>
      </c>
      <c r="V2596" s="212">
        <f t="shared" si="128"/>
        <v>287098969.92000002</v>
      </c>
      <c r="W2596" s="161">
        <f t="shared" si="129"/>
        <v>30760603.920000017</v>
      </c>
      <c r="AA2596" s="36"/>
    </row>
    <row r="2597" spans="1:27" ht="14.45" x14ac:dyDescent="0.3">
      <c r="A2597" s="197" t="s">
        <v>93</v>
      </c>
      <c r="B2597" s="197" t="s">
        <v>51</v>
      </c>
      <c r="C2597" s="198" t="s">
        <v>33</v>
      </c>
      <c r="D2597" s="198" t="s">
        <v>5328</v>
      </c>
      <c r="E2597" s="197" t="s">
        <v>5322</v>
      </c>
      <c r="F2597" s="199" t="s">
        <v>3720</v>
      </c>
      <c r="G2597" s="195" t="s">
        <v>2446</v>
      </c>
      <c r="H2597" s="161">
        <f>Dane_baza!AR2586</f>
        <v>37045234</v>
      </c>
      <c r="I2597" s="161">
        <f>Dane_baza!AS2586</f>
        <v>814637</v>
      </c>
      <c r="J2597" s="161">
        <f>Dane_baza!BX2586</f>
        <v>5906579</v>
      </c>
      <c r="K2597" s="161">
        <f>Dane_baza!AT2586</f>
        <v>29109879</v>
      </c>
      <c r="L2597" s="161">
        <f>Dane_baza!AU2586</f>
        <v>932784</v>
      </c>
      <c r="M2597" s="161">
        <f>Dane_baza!AV2586</f>
        <v>1930667</v>
      </c>
      <c r="N2597" s="161">
        <f>Dane_baza!AY2586</f>
        <v>101573562</v>
      </c>
      <c r="O2597" s="161">
        <f>Dane_baza!AZ2586</f>
        <v>0</v>
      </c>
      <c r="P2597" s="161">
        <f>Dane_baza!AW2586</f>
        <v>0</v>
      </c>
      <c r="Q2597" s="161">
        <f>Dane_baza!AX2586</f>
        <v>0</v>
      </c>
      <c r="R2597" s="212">
        <f t="shared" si="130"/>
        <v>177313342</v>
      </c>
      <c r="S2597" s="212">
        <f>Dane_baza!BU2586</f>
        <v>96405095.560000002</v>
      </c>
      <c r="T2597" s="212">
        <f>Dane_baza!BV2586</f>
        <v>7011144.7300000004</v>
      </c>
      <c r="U2597" s="212">
        <f>Dane_baza!BW2586</f>
        <v>79897101.320000008</v>
      </c>
      <c r="V2597" s="212">
        <f t="shared" si="128"/>
        <v>183313341.61000001</v>
      </c>
      <c r="W2597" s="161">
        <f t="shared" si="129"/>
        <v>5999999.6100000143</v>
      </c>
      <c r="AA2597" s="36"/>
    </row>
    <row r="2598" spans="1:27" ht="14.45" x14ac:dyDescent="0.3">
      <c r="A2598" s="197" t="s">
        <v>93</v>
      </c>
      <c r="B2598" s="197" t="s">
        <v>75</v>
      </c>
      <c r="C2598" s="198" t="s">
        <v>33</v>
      </c>
      <c r="D2598" s="198" t="s">
        <v>5328</v>
      </c>
      <c r="E2598" s="197" t="s">
        <v>5322</v>
      </c>
      <c r="F2598" s="199" t="s">
        <v>3732</v>
      </c>
      <c r="G2598" s="195" t="s">
        <v>2447</v>
      </c>
      <c r="H2598" s="161">
        <f>Dane_baza!AR2587</f>
        <v>12977742</v>
      </c>
      <c r="I2598" s="161">
        <f>Dane_baza!AS2587</f>
        <v>218066</v>
      </c>
      <c r="J2598" s="161">
        <f>Dane_baza!BX2587</f>
        <v>1073309</v>
      </c>
      <c r="K2598" s="161">
        <f>Dane_baza!AT2587</f>
        <v>9013684</v>
      </c>
      <c r="L2598" s="161">
        <f>Dane_baza!AU2587</f>
        <v>5522795</v>
      </c>
      <c r="M2598" s="161">
        <f>Dane_baza!AV2587</f>
        <v>1601454</v>
      </c>
      <c r="N2598" s="161">
        <f>Dane_baza!AY2587</f>
        <v>41533381</v>
      </c>
      <c r="O2598" s="161">
        <f>Dane_baza!AZ2587</f>
        <v>1622</v>
      </c>
      <c r="P2598" s="161">
        <f>Dane_baza!AW2587</f>
        <v>0</v>
      </c>
      <c r="Q2598" s="161">
        <f>Dane_baza!AX2587</f>
        <v>0</v>
      </c>
      <c r="R2598" s="212">
        <f t="shared" si="130"/>
        <v>71942053</v>
      </c>
      <c r="S2598" s="212">
        <f>Dane_baza!BU2587</f>
        <v>38270568.469999999</v>
      </c>
      <c r="T2598" s="212">
        <f>Dane_baza!BV2587</f>
        <v>818963.29</v>
      </c>
      <c r="U2598" s="212">
        <f>Dane_baza!BW2587</f>
        <v>36852521.239879392</v>
      </c>
      <c r="V2598" s="212">
        <f t="shared" si="128"/>
        <v>75942052.99987939</v>
      </c>
      <c r="W2598" s="161">
        <f t="shared" si="129"/>
        <v>3999999.99987939</v>
      </c>
      <c r="AA2598" s="36"/>
    </row>
    <row r="2599" spans="1:27" ht="14.45" x14ac:dyDescent="0.3">
      <c r="A2599" s="197" t="s">
        <v>93</v>
      </c>
      <c r="B2599" s="197" t="s">
        <v>77</v>
      </c>
      <c r="C2599" s="198" t="s">
        <v>33</v>
      </c>
      <c r="D2599" s="198" t="s">
        <v>5328</v>
      </c>
      <c r="E2599" s="197" t="s">
        <v>5322</v>
      </c>
      <c r="F2599" s="199" t="s">
        <v>3739</v>
      </c>
      <c r="G2599" s="195" t="s">
        <v>2448</v>
      </c>
      <c r="H2599" s="161">
        <f>Dane_baza!AR2588</f>
        <v>45267098</v>
      </c>
      <c r="I2599" s="161">
        <f>Dane_baza!AS2588</f>
        <v>1460770</v>
      </c>
      <c r="J2599" s="161">
        <f>Dane_baza!BX2588</f>
        <v>1987098</v>
      </c>
      <c r="K2599" s="161">
        <f>Dane_baza!AT2588</f>
        <v>16068071</v>
      </c>
      <c r="L2599" s="161">
        <f>Dane_baza!AU2588</f>
        <v>253473</v>
      </c>
      <c r="M2599" s="161">
        <f>Dane_baza!AV2588</f>
        <v>1454005</v>
      </c>
      <c r="N2599" s="161">
        <f>Dane_baza!AY2588</f>
        <v>88543181</v>
      </c>
      <c r="O2599" s="161">
        <f>Dane_baza!AZ2588</f>
        <v>0</v>
      </c>
      <c r="P2599" s="161">
        <f>Dane_baza!AW2588</f>
        <v>0</v>
      </c>
      <c r="Q2599" s="161">
        <f>Dane_baza!AX2588</f>
        <v>0</v>
      </c>
      <c r="R2599" s="212">
        <f t="shared" si="130"/>
        <v>155033696</v>
      </c>
      <c r="S2599" s="212">
        <f>Dane_baza!BU2588</f>
        <v>111634557.16</v>
      </c>
      <c r="T2599" s="212">
        <f>Dane_baza!BV2588</f>
        <v>24195653.260000002</v>
      </c>
      <c r="U2599" s="212">
        <f>Dane_baza!BW2588</f>
        <v>25203485.578910887</v>
      </c>
      <c r="V2599" s="212">
        <f t="shared" si="128"/>
        <v>161033695.99891087</v>
      </c>
      <c r="W2599" s="161">
        <f t="shared" si="129"/>
        <v>5999999.9989108741</v>
      </c>
      <c r="AA2599" s="36"/>
    </row>
    <row r="2600" spans="1:27" ht="14.45" x14ac:dyDescent="0.3">
      <c r="A2600" s="197" t="s">
        <v>93</v>
      </c>
      <c r="B2600" s="197" t="s">
        <v>90</v>
      </c>
      <c r="C2600" s="198" t="s">
        <v>33</v>
      </c>
      <c r="D2600" s="198" t="s">
        <v>5328</v>
      </c>
      <c r="E2600" s="197" t="s">
        <v>5322</v>
      </c>
      <c r="F2600" s="199" t="s">
        <v>3748</v>
      </c>
      <c r="G2600" s="195" t="s">
        <v>2449</v>
      </c>
      <c r="H2600" s="161">
        <f>Dane_baza!AR2589</f>
        <v>57259495</v>
      </c>
      <c r="I2600" s="161">
        <f>Dane_baza!AS2589</f>
        <v>1529339</v>
      </c>
      <c r="J2600" s="161">
        <f>Dane_baza!BX2589</f>
        <v>11017627</v>
      </c>
      <c r="K2600" s="161">
        <f>Dane_baza!AT2589</f>
        <v>62055106</v>
      </c>
      <c r="L2600" s="161">
        <f>Dane_baza!AU2589</f>
        <v>672379</v>
      </c>
      <c r="M2600" s="161">
        <f>Dane_baza!AV2589</f>
        <v>2240299</v>
      </c>
      <c r="N2600" s="161">
        <f>Dane_baza!AY2589</f>
        <v>70512171</v>
      </c>
      <c r="O2600" s="161">
        <f>Dane_baza!AZ2589</f>
        <v>0</v>
      </c>
      <c r="P2600" s="161">
        <f>Dane_baza!AW2589</f>
        <v>0</v>
      </c>
      <c r="Q2600" s="161">
        <f>Dane_baza!AX2589</f>
        <v>0</v>
      </c>
      <c r="R2600" s="212">
        <f t="shared" si="130"/>
        <v>205286416</v>
      </c>
      <c r="S2600" s="212">
        <f>Dane_baza!BU2589</f>
        <v>159886101.97999999</v>
      </c>
      <c r="T2600" s="212">
        <f>Dane_baza!BV2589</f>
        <v>12126079.84</v>
      </c>
      <c r="U2600" s="212">
        <f>Dane_baza!BW2589</f>
        <v>39274234.173659764</v>
      </c>
      <c r="V2600" s="212">
        <f t="shared" si="128"/>
        <v>211286415.99365976</v>
      </c>
      <c r="W2600" s="161">
        <f t="shared" si="129"/>
        <v>5999999.9936597645</v>
      </c>
      <c r="AA2600" s="36"/>
    </row>
    <row r="2601" spans="1:27" ht="14.45" x14ac:dyDescent="0.3">
      <c r="A2601" s="197" t="s">
        <v>93</v>
      </c>
      <c r="B2601" s="197" t="s">
        <v>92</v>
      </c>
      <c r="C2601" s="198" t="s">
        <v>33</v>
      </c>
      <c r="D2601" s="198" t="s">
        <v>5328</v>
      </c>
      <c r="E2601" s="197" t="s">
        <v>5322</v>
      </c>
      <c r="F2601" s="199" t="s">
        <v>3764</v>
      </c>
      <c r="G2601" s="195" t="s">
        <v>2450</v>
      </c>
      <c r="H2601" s="161">
        <f>Dane_baza!AR2590</f>
        <v>44070791</v>
      </c>
      <c r="I2601" s="161">
        <f>Dane_baza!AS2590</f>
        <v>1690008</v>
      </c>
      <c r="J2601" s="161">
        <f>Dane_baza!BX2590</f>
        <v>2985704</v>
      </c>
      <c r="K2601" s="161">
        <f>Dane_baza!AT2590</f>
        <v>43915287</v>
      </c>
      <c r="L2601" s="161">
        <f>Dane_baza!AU2590</f>
        <v>949715</v>
      </c>
      <c r="M2601" s="161">
        <f>Dane_baza!AV2590</f>
        <v>1955545</v>
      </c>
      <c r="N2601" s="161">
        <f>Dane_baza!AY2590</f>
        <v>153377916</v>
      </c>
      <c r="O2601" s="161">
        <f>Dane_baza!AZ2590</f>
        <v>9732</v>
      </c>
      <c r="P2601" s="161">
        <f>Dane_baza!AW2590</f>
        <v>0</v>
      </c>
      <c r="Q2601" s="161">
        <f>Dane_baza!AX2590</f>
        <v>0</v>
      </c>
      <c r="R2601" s="212">
        <f t="shared" si="130"/>
        <v>248954698</v>
      </c>
      <c r="S2601" s="212">
        <f>Dane_baza!BU2590</f>
        <v>123339637.69</v>
      </c>
      <c r="T2601" s="212">
        <f>Dane_baza!BV2590</f>
        <v>11809740.25</v>
      </c>
      <c r="U2601" s="212">
        <f>Dane_baza!BW2590</f>
        <v>119805319.71000001</v>
      </c>
      <c r="V2601" s="212">
        <f t="shared" si="128"/>
        <v>254954697.65000001</v>
      </c>
      <c r="W2601" s="161">
        <f t="shared" si="129"/>
        <v>5999999.650000006</v>
      </c>
      <c r="AA2601" s="36"/>
    </row>
    <row r="2602" spans="1:27" ht="14.45" x14ac:dyDescent="0.3">
      <c r="A2602" s="197" t="s">
        <v>93</v>
      </c>
      <c r="B2602" s="197" t="s">
        <v>93</v>
      </c>
      <c r="C2602" s="198" t="s">
        <v>33</v>
      </c>
      <c r="D2602" s="198" t="s">
        <v>5328</v>
      </c>
      <c r="E2602" s="197" t="s">
        <v>5322</v>
      </c>
      <c r="F2602" s="199" t="s">
        <v>3778</v>
      </c>
      <c r="G2602" s="195" t="s">
        <v>2451</v>
      </c>
      <c r="H2602" s="161">
        <f>Dane_baza!AR2591</f>
        <v>49012657</v>
      </c>
      <c r="I2602" s="161">
        <f>Dane_baza!AS2591</f>
        <v>2174509</v>
      </c>
      <c r="J2602" s="161">
        <f>Dane_baza!BX2591</f>
        <v>2160690</v>
      </c>
      <c r="K2602" s="161">
        <f>Dane_baza!AT2591</f>
        <v>2970048</v>
      </c>
      <c r="L2602" s="161">
        <f>Dane_baza!AU2591</f>
        <v>1269531</v>
      </c>
      <c r="M2602" s="161">
        <f>Dane_baza!AV2591</f>
        <v>1755033</v>
      </c>
      <c r="N2602" s="161">
        <f>Dane_baza!AY2591</f>
        <v>90970166</v>
      </c>
      <c r="O2602" s="161">
        <f>Dane_baza!AZ2591</f>
        <v>0</v>
      </c>
      <c r="P2602" s="161">
        <f>Dane_baza!AW2591</f>
        <v>0</v>
      </c>
      <c r="Q2602" s="161">
        <f>Dane_baza!AX2591</f>
        <v>0</v>
      </c>
      <c r="R2602" s="212">
        <f t="shared" si="130"/>
        <v>150312634</v>
      </c>
      <c r="S2602" s="212">
        <f>Dane_baza!BU2591</f>
        <v>118121353.34</v>
      </c>
      <c r="T2602" s="212">
        <f>Dane_baza!BV2591</f>
        <v>10793699.6</v>
      </c>
      <c r="U2602" s="212">
        <f>Dane_baza!BW2591</f>
        <v>27397581.039999995</v>
      </c>
      <c r="V2602" s="212">
        <f t="shared" si="128"/>
        <v>156312633.97999999</v>
      </c>
      <c r="W2602" s="161">
        <f t="shared" si="129"/>
        <v>5999999.9799999893</v>
      </c>
      <c r="AA2602" s="36"/>
    </row>
    <row r="2603" spans="1:27" ht="14.45" x14ac:dyDescent="0.3">
      <c r="A2603" s="197" t="s">
        <v>93</v>
      </c>
      <c r="B2603" s="197" t="s">
        <v>95</v>
      </c>
      <c r="C2603" s="198" t="s">
        <v>33</v>
      </c>
      <c r="D2603" s="198" t="s">
        <v>5328</v>
      </c>
      <c r="E2603" s="197" t="s">
        <v>5322</v>
      </c>
      <c r="F2603" s="199" t="s">
        <v>3784</v>
      </c>
      <c r="G2603" s="195" t="s">
        <v>2452</v>
      </c>
      <c r="H2603" s="161">
        <f>Dane_baza!AR2592</f>
        <v>61268249</v>
      </c>
      <c r="I2603" s="161">
        <f>Dane_baza!AS2592</f>
        <v>5375403</v>
      </c>
      <c r="J2603" s="161">
        <f>Dane_baza!BX2592</f>
        <v>2335275</v>
      </c>
      <c r="K2603" s="161">
        <f>Dane_baza!AT2592</f>
        <v>6456943</v>
      </c>
      <c r="L2603" s="161">
        <f>Dane_baza!AU2592</f>
        <v>830779</v>
      </c>
      <c r="M2603" s="161">
        <f>Dane_baza!AV2592</f>
        <v>1621847</v>
      </c>
      <c r="N2603" s="161">
        <f>Dane_baza!AY2592</f>
        <v>134659258</v>
      </c>
      <c r="O2603" s="161">
        <f>Dane_baza!AZ2592</f>
        <v>0</v>
      </c>
      <c r="P2603" s="161">
        <f>Dane_baza!AW2592</f>
        <v>0</v>
      </c>
      <c r="Q2603" s="161">
        <f>Dane_baza!AX2592</f>
        <v>0</v>
      </c>
      <c r="R2603" s="212">
        <f t="shared" si="130"/>
        <v>212547754</v>
      </c>
      <c r="S2603" s="212">
        <f>Dane_baza!BU2592</f>
        <v>160675025.41</v>
      </c>
      <c r="T2603" s="212">
        <f>Dane_baza!BV2592</f>
        <v>34255579.560000002</v>
      </c>
      <c r="U2603" s="212">
        <f>Dane_baza!BW2592</f>
        <v>23617149.026237298</v>
      </c>
      <c r="V2603" s="212">
        <f t="shared" si="128"/>
        <v>218547753.99623731</v>
      </c>
      <c r="W2603" s="161">
        <f t="shared" si="129"/>
        <v>5999999.9962373078</v>
      </c>
      <c r="AA2603" s="36"/>
    </row>
    <row r="2604" spans="1:27" ht="14.45" x14ac:dyDescent="0.3">
      <c r="A2604" s="197" t="s">
        <v>93</v>
      </c>
      <c r="B2604" s="197" t="s">
        <v>97</v>
      </c>
      <c r="C2604" s="198" t="s">
        <v>33</v>
      </c>
      <c r="D2604" s="198" t="s">
        <v>5328</v>
      </c>
      <c r="E2604" s="197" t="s">
        <v>5322</v>
      </c>
      <c r="F2604" s="199" t="s">
        <v>3793</v>
      </c>
      <c r="G2604" s="195" t="s">
        <v>2453</v>
      </c>
      <c r="H2604" s="161">
        <f>Dane_baza!AR2593</f>
        <v>10944194</v>
      </c>
      <c r="I2604" s="161">
        <f>Dane_baza!AS2593</f>
        <v>385059</v>
      </c>
      <c r="J2604" s="161">
        <f>Dane_baza!BX2593</f>
        <v>705832</v>
      </c>
      <c r="K2604" s="161">
        <f>Dane_baza!AT2593</f>
        <v>8888999</v>
      </c>
      <c r="L2604" s="161">
        <f>Dane_baza!AU2593</f>
        <v>2415673</v>
      </c>
      <c r="M2604" s="161">
        <f>Dane_baza!AV2593</f>
        <v>1287891</v>
      </c>
      <c r="N2604" s="161">
        <f>Dane_baza!AY2593</f>
        <v>15449643</v>
      </c>
      <c r="O2604" s="161">
        <f>Dane_baza!AZ2593</f>
        <v>0</v>
      </c>
      <c r="P2604" s="161">
        <f>Dane_baza!AW2593</f>
        <v>0</v>
      </c>
      <c r="Q2604" s="161">
        <f>Dane_baza!AX2593</f>
        <v>0</v>
      </c>
      <c r="R2604" s="212">
        <f t="shared" si="130"/>
        <v>40077291</v>
      </c>
      <c r="S2604" s="212">
        <f>Dane_baza!BU2593</f>
        <v>31381204.600000001</v>
      </c>
      <c r="T2604" s="212">
        <f>Dane_baza!BV2593</f>
        <v>2803721.14</v>
      </c>
      <c r="U2604" s="212">
        <f>Dane_baza!BW2593</f>
        <v>9892365.2539627403</v>
      </c>
      <c r="V2604" s="212">
        <f t="shared" si="128"/>
        <v>44077290.993962742</v>
      </c>
      <c r="W2604" s="161">
        <f t="shared" si="129"/>
        <v>3999999.9939627424</v>
      </c>
      <c r="AA2604" s="36"/>
    </row>
    <row r="2605" spans="1:27" ht="14.45" x14ac:dyDescent="0.3">
      <c r="A2605" s="197" t="s">
        <v>93</v>
      </c>
      <c r="B2605" s="197" t="s">
        <v>130</v>
      </c>
      <c r="C2605" s="198" t="s">
        <v>33</v>
      </c>
      <c r="D2605" s="198" t="s">
        <v>5328</v>
      </c>
      <c r="E2605" s="197" t="s">
        <v>5322</v>
      </c>
      <c r="F2605" s="199" t="s">
        <v>3799</v>
      </c>
      <c r="G2605" s="195" t="s">
        <v>2454</v>
      </c>
      <c r="H2605" s="161">
        <f>Dane_baza!AR2594</f>
        <v>27632553</v>
      </c>
      <c r="I2605" s="161">
        <f>Dane_baza!AS2594</f>
        <v>743813</v>
      </c>
      <c r="J2605" s="161">
        <f>Dane_baza!BX2594</f>
        <v>1308065</v>
      </c>
      <c r="K2605" s="161">
        <f>Dane_baza!AT2594</f>
        <v>11564835</v>
      </c>
      <c r="L2605" s="161">
        <f>Dane_baza!AU2594</f>
        <v>657470</v>
      </c>
      <c r="M2605" s="161">
        <f>Dane_baza!AV2594</f>
        <v>1127639</v>
      </c>
      <c r="N2605" s="161">
        <f>Dane_baza!AY2594</f>
        <v>69231178</v>
      </c>
      <c r="O2605" s="161">
        <f>Dane_baza!AZ2594</f>
        <v>0</v>
      </c>
      <c r="P2605" s="161">
        <f>Dane_baza!AW2594</f>
        <v>0</v>
      </c>
      <c r="Q2605" s="161">
        <f>Dane_baza!AX2594</f>
        <v>0</v>
      </c>
      <c r="R2605" s="212">
        <f t="shared" si="130"/>
        <v>112265553</v>
      </c>
      <c r="S2605" s="212">
        <f>Dane_baza!BU2594</f>
        <v>68551526.189999998</v>
      </c>
      <c r="T2605" s="212">
        <f>Dane_baza!BV2594</f>
        <v>6786261.2999999998</v>
      </c>
      <c r="U2605" s="212">
        <f>Dane_baza!BW2594</f>
        <v>49963460.719999999</v>
      </c>
      <c r="V2605" s="212">
        <f t="shared" si="128"/>
        <v>125301248.20999999</v>
      </c>
      <c r="W2605" s="161">
        <f t="shared" si="129"/>
        <v>13035695.209999993</v>
      </c>
      <c r="AA2605" s="36"/>
    </row>
    <row r="2606" spans="1:27" ht="14.45" x14ac:dyDescent="0.3">
      <c r="A2606" s="197" t="s">
        <v>93</v>
      </c>
      <c r="B2606" s="197" t="s">
        <v>134</v>
      </c>
      <c r="C2606" s="198" t="s">
        <v>33</v>
      </c>
      <c r="D2606" s="198" t="s">
        <v>5328</v>
      </c>
      <c r="E2606" s="197" t="s">
        <v>5322</v>
      </c>
      <c r="F2606" s="199" t="s">
        <v>3808</v>
      </c>
      <c r="G2606" s="195" t="s">
        <v>2455</v>
      </c>
      <c r="H2606" s="161">
        <f>Dane_baza!AR2595</f>
        <v>51573394</v>
      </c>
      <c r="I2606" s="161">
        <f>Dane_baza!AS2595</f>
        <v>1341597</v>
      </c>
      <c r="J2606" s="161">
        <f>Dane_baza!BX2595</f>
        <v>10467610</v>
      </c>
      <c r="K2606" s="161">
        <f>Dane_baza!AT2595</f>
        <v>43754257</v>
      </c>
      <c r="L2606" s="161">
        <f>Dane_baza!AU2595</f>
        <v>9046237</v>
      </c>
      <c r="M2606" s="161">
        <f>Dane_baza!AV2595</f>
        <v>1784053</v>
      </c>
      <c r="N2606" s="161">
        <f>Dane_baza!AY2595</f>
        <v>64900508</v>
      </c>
      <c r="O2606" s="161">
        <f>Dane_baza!AZ2595</f>
        <v>0</v>
      </c>
      <c r="P2606" s="161">
        <f>Dane_baza!AW2595</f>
        <v>0</v>
      </c>
      <c r="Q2606" s="161">
        <f>Dane_baza!AX2595</f>
        <v>0</v>
      </c>
      <c r="R2606" s="212">
        <f t="shared" si="130"/>
        <v>182867656</v>
      </c>
      <c r="S2606" s="212">
        <f>Dane_baza!BU2595</f>
        <v>147535621.63</v>
      </c>
      <c r="T2606" s="212">
        <f>Dane_baza!BV2595</f>
        <v>5751677.0300000003</v>
      </c>
      <c r="U2606" s="212">
        <f>Dane_baza!BW2595</f>
        <v>35580357.342637464</v>
      </c>
      <c r="V2606" s="212">
        <f t="shared" si="128"/>
        <v>188867656.00263745</v>
      </c>
      <c r="W2606" s="161">
        <f t="shared" si="129"/>
        <v>6000000.0026374459</v>
      </c>
      <c r="AA2606" s="36"/>
    </row>
    <row r="2607" spans="1:27" ht="14.45" x14ac:dyDescent="0.3">
      <c r="A2607" s="197" t="s">
        <v>93</v>
      </c>
      <c r="B2607" s="197" t="s">
        <v>141</v>
      </c>
      <c r="C2607" s="198" t="s">
        <v>33</v>
      </c>
      <c r="D2607" s="198" t="s">
        <v>5328</v>
      </c>
      <c r="E2607" s="197" t="s">
        <v>5322</v>
      </c>
      <c r="F2607" s="199" t="s">
        <v>3824</v>
      </c>
      <c r="G2607" s="195" t="s">
        <v>2456</v>
      </c>
      <c r="H2607" s="161">
        <f>Dane_baza!AR2596</f>
        <v>20855581</v>
      </c>
      <c r="I2607" s="161">
        <f>Dane_baza!AS2596</f>
        <v>963999</v>
      </c>
      <c r="J2607" s="161">
        <f>Dane_baza!BX2596</f>
        <v>1307122</v>
      </c>
      <c r="K2607" s="161">
        <f>Dane_baza!AT2596</f>
        <v>14343255</v>
      </c>
      <c r="L2607" s="161">
        <f>Dane_baza!AU2596</f>
        <v>613069</v>
      </c>
      <c r="M2607" s="161">
        <f>Dane_baza!AV2596</f>
        <v>888979</v>
      </c>
      <c r="N2607" s="161">
        <f>Dane_baza!AY2596</f>
        <v>34465315</v>
      </c>
      <c r="O2607" s="161">
        <f>Dane_baza!AZ2596</f>
        <v>0</v>
      </c>
      <c r="P2607" s="161">
        <f>Dane_baza!AW2596</f>
        <v>0</v>
      </c>
      <c r="Q2607" s="161">
        <f>Dane_baza!AX2596</f>
        <v>0</v>
      </c>
      <c r="R2607" s="212">
        <f t="shared" si="130"/>
        <v>73437320</v>
      </c>
      <c r="S2607" s="212">
        <f>Dane_baza!BU2596</f>
        <v>48552498.530000001</v>
      </c>
      <c r="T2607" s="212">
        <f>Dane_baza!BV2596</f>
        <v>9082403.8300000001</v>
      </c>
      <c r="U2607" s="212">
        <f>Dane_baza!BW2596</f>
        <v>24614896.030000001</v>
      </c>
      <c r="V2607" s="212">
        <f t="shared" si="128"/>
        <v>82249798.390000001</v>
      </c>
      <c r="W2607" s="161">
        <f t="shared" si="129"/>
        <v>8812478.3900000006</v>
      </c>
      <c r="AA2607" s="36"/>
    </row>
    <row r="2608" spans="1:27" ht="14.45" x14ac:dyDescent="0.3">
      <c r="A2608" s="197" t="s">
        <v>93</v>
      </c>
      <c r="B2608" s="197" t="s">
        <v>147</v>
      </c>
      <c r="C2608" s="198" t="s">
        <v>33</v>
      </c>
      <c r="D2608" s="198" t="s">
        <v>5328</v>
      </c>
      <c r="E2608" s="197" t="s">
        <v>5322</v>
      </c>
      <c r="F2608" s="199" t="s">
        <v>3829</v>
      </c>
      <c r="G2608" s="195" t="s">
        <v>2457</v>
      </c>
      <c r="H2608" s="161">
        <f>Dane_baza!AR2597</f>
        <v>54291850</v>
      </c>
      <c r="I2608" s="161">
        <f>Dane_baza!AS2597</f>
        <v>2489099</v>
      </c>
      <c r="J2608" s="161">
        <f>Dane_baza!BX2597</f>
        <v>2597494</v>
      </c>
      <c r="K2608" s="161">
        <f>Dane_baza!AT2597</f>
        <v>19388076</v>
      </c>
      <c r="L2608" s="161">
        <f>Dane_baza!AU2597</f>
        <v>1037114</v>
      </c>
      <c r="M2608" s="161">
        <f>Dane_baza!AV2597</f>
        <v>1737888</v>
      </c>
      <c r="N2608" s="161">
        <f>Dane_baza!AY2597</f>
        <v>116269846</v>
      </c>
      <c r="O2608" s="161">
        <f>Dane_baza!AZ2597</f>
        <v>0</v>
      </c>
      <c r="P2608" s="161">
        <f>Dane_baza!AW2597</f>
        <v>0</v>
      </c>
      <c r="Q2608" s="161">
        <f>Dane_baza!AX2597</f>
        <v>0</v>
      </c>
      <c r="R2608" s="212">
        <f t="shared" si="130"/>
        <v>197811367</v>
      </c>
      <c r="S2608" s="212">
        <f>Dane_baza!BU2597</f>
        <v>140423320.97999999</v>
      </c>
      <c r="T2608" s="212">
        <f>Dane_baza!BV2597</f>
        <v>16304443.35</v>
      </c>
      <c r="U2608" s="212">
        <f>Dane_baza!BW2597</f>
        <v>47083602.500000015</v>
      </c>
      <c r="V2608" s="212">
        <f t="shared" si="128"/>
        <v>203811366.82999998</v>
      </c>
      <c r="W2608" s="161">
        <f t="shared" si="129"/>
        <v>5999999.8299999833</v>
      </c>
      <c r="AA2608" s="36"/>
    </row>
    <row r="2609" spans="1:27" ht="14.45" x14ac:dyDescent="0.3">
      <c r="A2609" s="197" t="s">
        <v>93</v>
      </c>
      <c r="B2609" s="197" t="s">
        <v>153</v>
      </c>
      <c r="C2609" s="198" t="s">
        <v>33</v>
      </c>
      <c r="D2609" s="198" t="s">
        <v>5328</v>
      </c>
      <c r="E2609" s="197" t="s">
        <v>5322</v>
      </c>
      <c r="F2609" s="199" t="s">
        <v>3839</v>
      </c>
      <c r="G2609" s="195" t="s">
        <v>2458</v>
      </c>
      <c r="H2609" s="161">
        <f>Dane_baza!AR2598</f>
        <v>71021844</v>
      </c>
      <c r="I2609" s="161">
        <f>Dane_baza!AS2598</f>
        <v>5087079</v>
      </c>
      <c r="J2609" s="161">
        <f>Dane_baza!BX2598</f>
        <v>1986324</v>
      </c>
      <c r="K2609" s="161">
        <f>Dane_baza!AT2598</f>
        <v>0</v>
      </c>
      <c r="L2609" s="161">
        <f>Dane_baza!AU2598</f>
        <v>843379</v>
      </c>
      <c r="M2609" s="161">
        <f>Dane_baza!AV2598</f>
        <v>2084065</v>
      </c>
      <c r="N2609" s="161">
        <f>Dane_baza!AY2598</f>
        <v>49963986</v>
      </c>
      <c r="O2609" s="161">
        <f>Dane_baza!AZ2598</f>
        <v>0</v>
      </c>
      <c r="P2609" s="161">
        <f>Dane_baza!AW2598</f>
        <v>0</v>
      </c>
      <c r="Q2609" s="161">
        <f>Dane_baza!AX2598</f>
        <v>0</v>
      </c>
      <c r="R2609" s="212">
        <f t="shared" si="130"/>
        <v>130986677</v>
      </c>
      <c r="S2609" s="212">
        <f>Dane_baza!BU2598</f>
        <v>116583209.14</v>
      </c>
      <c r="T2609" s="212">
        <f>Dane_baza!BV2598</f>
        <v>30121869.100000001</v>
      </c>
      <c r="U2609" s="212">
        <f>Dane_baza!BW2598</f>
        <v>0</v>
      </c>
      <c r="V2609" s="212">
        <f t="shared" si="128"/>
        <v>146705078.24000001</v>
      </c>
      <c r="W2609" s="161">
        <f t="shared" si="129"/>
        <v>15718401.24000001</v>
      </c>
      <c r="AA2609" s="36"/>
    </row>
    <row r="2610" spans="1:27" ht="14.45" x14ac:dyDescent="0.3">
      <c r="A2610" s="197" t="s">
        <v>97</v>
      </c>
      <c r="B2610" s="197" t="s">
        <v>33</v>
      </c>
      <c r="C2610" s="198" t="s">
        <v>33</v>
      </c>
      <c r="D2610" s="198" t="s">
        <v>5328</v>
      </c>
      <c r="E2610" s="197" t="s">
        <v>5322</v>
      </c>
      <c r="F2610" s="199" t="s">
        <v>3844</v>
      </c>
      <c r="G2610" s="195" t="s">
        <v>2459</v>
      </c>
      <c r="H2610" s="161">
        <f>Dane_baza!AR2599</f>
        <v>8695347</v>
      </c>
      <c r="I2610" s="161">
        <f>Dane_baza!AS2599</f>
        <v>242161</v>
      </c>
      <c r="J2610" s="161">
        <f>Dane_baza!BX2599</f>
        <v>1205730</v>
      </c>
      <c r="K2610" s="161">
        <f>Dane_baza!AT2599</f>
        <v>7692736</v>
      </c>
      <c r="L2610" s="161">
        <f>Dane_baza!AU2599</f>
        <v>3042668</v>
      </c>
      <c r="M2610" s="161">
        <f>Dane_baza!AV2599</f>
        <v>1791728</v>
      </c>
      <c r="N2610" s="161">
        <f>Dane_baza!AY2599</f>
        <v>19710477</v>
      </c>
      <c r="O2610" s="161">
        <f>Dane_baza!AZ2599</f>
        <v>0</v>
      </c>
      <c r="P2610" s="161">
        <f>Dane_baza!AW2599</f>
        <v>0</v>
      </c>
      <c r="Q2610" s="161">
        <f>Dane_baza!AX2599</f>
        <v>0</v>
      </c>
      <c r="R2610" s="212">
        <f t="shared" si="130"/>
        <v>42380847</v>
      </c>
      <c r="S2610" s="212">
        <f>Dane_baza!BU2599</f>
        <v>23925266.579999998</v>
      </c>
      <c r="T2610" s="212">
        <f>Dane_baza!BV2599</f>
        <v>1284537.1000000001</v>
      </c>
      <c r="U2610" s="212">
        <f>Dane_baza!BW2599</f>
        <v>21171043.311842039</v>
      </c>
      <c r="V2610" s="212">
        <f t="shared" si="128"/>
        <v>46380846.991842039</v>
      </c>
      <c r="W2610" s="161">
        <f t="shared" si="129"/>
        <v>3999999.9918420389</v>
      </c>
      <c r="AA2610" s="36"/>
    </row>
    <row r="2611" spans="1:27" ht="14.45" x14ac:dyDescent="0.3">
      <c r="A2611" s="197" t="s">
        <v>97</v>
      </c>
      <c r="B2611" s="197" t="s">
        <v>32</v>
      </c>
      <c r="C2611" s="198" t="s">
        <v>33</v>
      </c>
      <c r="D2611" s="198" t="s">
        <v>5328</v>
      </c>
      <c r="E2611" s="197" t="s">
        <v>5322</v>
      </c>
      <c r="F2611" s="199" t="s">
        <v>3850</v>
      </c>
      <c r="G2611" s="195" t="s">
        <v>2460</v>
      </c>
      <c r="H2611" s="161">
        <f>Dane_baza!AR2600</f>
        <v>32464064</v>
      </c>
      <c r="I2611" s="161">
        <f>Dane_baza!AS2600</f>
        <v>1837885</v>
      </c>
      <c r="J2611" s="161">
        <f>Dane_baza!BX2600</f>
        <v>3082788</v>
      </c>
      <c r="K2611" s="161">
        <f>Dane_baza!AT2600</f>
        <v>12340131</v>
      </c>
      <c r="L2611" s="161">
        <f>Dane_baza!AU2600</f>
        <v>3485848</v>
      </c>
      <c r="M2611" s="161">
        <f>Dane_baza!AV2600</f>
        <v>946044</v>
      </c>
      <c r="N2611" s="161">
        <f>Dane_baza!AY2600</f>
        <v>72753972</v>
      </c>
      <c r="O2611" s="161">
        <f>Dane_baza!AZ2600</f>
        <v>4866</v>
      </c>
      <c r="P2611" s="161">
        <f>Dane_baza!AW2600</f>
        <v>0</v>
      </c>
      <c r="Q2611" s="161">
        <f>Dane_baza!AX2600</f>
        <v>0</v>
      </c>
      <c r="R2611" s="212">
        <f t="shared" si="130"/>
        <v>126915598</v>
      </c>
      <c r="S2611" s="212">
        <f>Dane_baza!BU2600</f>
        <v>81089952.590000004</v>
      </c>
      <c r="T2611" s="212">
        <f>Dane_baza!BV2600</f>
        <v>9103755.4800000004</v>
      </c>
      <c r="U2611" s="212">
        <f>Dane_baza!BW2600</f>
        <v>51951761.700000003</v>
      </c>
      <c r="V2611" s="212">
        <f t="shared" si="128"/>
        <v>142145469.77000001</v>
      </c>
      <c r="W2611" s="161">
        <f t="shared" si="129"/>
        <v>15229871.770000011</v>
      </c>
      <c r="AA2611" s="36"/>
    </row>
    <row r="2612" spans="1:27" ht="14.45" x14ac:dyDescent="0.3">
      <c r="A2612" s="197" t="s">
        <v>97</v>
      </c>
      <c r="B2612" s="197" t="s">
        <v>37</v>
      </c>
      <c r="C2612" s="198" t="s">
        <v>33</v>
      </c>
      <c r="D2612" s="198" t="s">
        <v>5328</v>
      </c>
      <c r="E2612" s="197" t="s">
        <v>5322</v>
      </c>
      <c r="F2612" s="199" t="s">
        <v>3859</v>
      </c>
      <c r="G2612" s="195" t="s">
        <v>2461</v>
      </c>
      <c r="H2612" s="161">
        <f>Dane_baza!AR2601</f>
        <v>36946642</v>
      </c>
      <c r="I2612" s="161">
        <f>Dane_baza!AS2601</f>
        <v>1414111</v>
      </c>
      <c r="J2612" s="161">
        <f>Dane_baza!BX2601</f>
        <v>5631091</v>
      </c>
      <c r="K2612" s="161">
        <f>Dane_baza!AT2601</f>
        <v>23123459</v>
      </c>
      <c r="L2612" s="161">
        <f>Dane_baza!AU2601</f>
        <v>5339797</v>
      </c>
      <c r="M2612" s="161">
        <f>Dane_baza!AV2601</f>
        <v>2029326</v>
      </c>
      <c r="N2612" s="161">
        <f>Dane_baza!AY2601</f>
        <v>109848487</v>
      </c>
      <c r="O2612" s="161">
        <f>Dane_baza!AZ2601</f>
        <v>0</v>
      </c>
      <c r="P2612" s="161">
        <f>Dane_baza!AW2601</f>
        <v>0</v>
      </c>
      <c r="Q2612" s="161">
        <f>Dane_baza!AX2601</f>
        <v>0</v>
      </c>
      <c r="R2612" s="212">
        <f t="shared" si="130"/>
        <v>184332913</v>
      </c>
      <c r="S2612" s="212">
        <f>Dane_baza!BU2601</f>
        <v>94354498.049999997</v>
      </c>
      <c r="T2612" s="212">
        <f>Dane_baza!BV2601</f>
        <v>9511883.4499999993</v>
      </c>
      <c r="U2612" s="212">
        <f>Dane_baza!BW2601</f>
        <v>86466531.480000004</v>
      </c>
      <c r="V2612" s="212">
        <f t="shared" si="128"/>
        <v>190332912.98000002</v>
      </c>
      <c r="W2612" s="161">
        <f t="shared" si="129"/>
        <v>5999999.9800000191</v>
      </c>
      <c r="AA2612" s="36"/>
    </row>
    <row r="2613" spans="1:27" ht="14.45" x14ac:dyDescent="0.3">
      <c r="A2613" s="197" t="s">
        <v>97</v>
      </c>
      <c r="B2613" s="197" t="s">
        <v>39</v>
      </c>
      <c r="C2613" s="198" t="s">
        <v>33</v>
      </c>
      <c r="D2613" s="198" t="s">
        <v>5328</v>
      </c>
      <c r="E2613" s="197" t="s">
        <v>5322</v>
      </c>
      <c r="F2613" s="199" t="s">
        <v>3873</v>
      </c>
      <c r="G2613" s="195" t="s">
        <v>2462</v>
      </c>
      <c r="H2613" s="161">
        <f>Dane_baza!AR2602</f>
        <v>12217470</v>
      </c>
      <c r="I2613" s="161">
        <f>Dane_baza!AS2602</f>
        <v>830109</v>
      </c>
      <c r="J2613" s="161">
        <f>Dane_baza!BX2602</f>
        <v>628331</v>
      </c>
      <c r="K2613" s="161">
        <f>Dane_baza!AT2602</f>
        <v>15948121</v>
      </c>
      <c r="L2613" s="161">
        <f>Dane_baza!AU2602</f>
        <v>3401226</v>
      </c>
      <c r="M2613" s="161">
        <f>Dane_baza!AV2602</f>
        <v>381863</v>
      </c>
      <c r="N2613" s="161">
        <f>Dane_baza!AY2602</f>
        <v>34533809</v>
      </c>
      <c r="O2613" s="161">
        <f>Dane_baza!AZ2602</f>
        <v>3244</v>
      </c>
      <c r="P2613" s="161">
        <f>Dane_baza!AW2602</f>
        <v>0</v>
      </c>
      <c r="Q2613" s="161">
        <f>Dane_baza!AX2602</f>
        <v>0</v>
      </c>
      <c r="R2613" s="212">
        <f t="shared" si="130"/>
        <v>67944173</v>
      </c>
      <c r="S2613" s="212">
        <f>Dane_baza!BU2602</f>
        <v>34138182.850000001</v>
      </c>
      <c r="T2613" s="212">
        <f>Dane_baza!BV2602</f>
        <v>4055391.87</v>
      </c>
      <c r="U2613" s="212">
        <f>Dane_baza!BW2602</f>
        <v>33750598.25</v>
      </c>
      <c r="V2613" s="212">
        <f t="shared" si="128"/>
        <v>71944172.969999999</v>
      </c>
      <c r="W2613" s="161">
        <f t="shared" si="129"/>
        <v>3999999.9699999988</v>
      </c>
      <c r="AA2613" s="36"/>
    </row>
    <row r="2614" spans="1:27" ht="14.45" x14ac:dyDescent="0.3">
      <c r="A2614" s="197" t="s">
        <v>97</v>
      </c>
      <c r="B2614" s="197" t="s">
        <v>42</v>
      </c>
      <c r="C2614" s="198" t="s">
        <v>33</v>
      </c>
      <c r="D2614" s="198" t="s">
        <v>5328</v>
      </c>
      <c r="E2614" s="197" t="s">
        <v>5322</v>
      </c>
      <c r="F2614" s="199" t="s">
        <v>3878</v>
      </c>
      <c r="G2614" s="195" t="s">
        <v>2463</v>
      </c>
      <c r="H2614" s="161">
        <f>Dane_baza!AR2603</f>
        <v>76050762</v>
      </c>
      <c r="I2614" s="161">
        <f>Dane_baza!AS2603</f>
        <v>2892805</v>
      </c>
      <c r="J2614" s="161">
        <f>Dane_baza!BX2603</f>
        <v>2562192</v>
      </c>
      <c r="K2614" s="161">
        <f>Dane_baza!AT2603</f>
        <v>0</v>
      </c>
      <c r="L2614" s="161">
        <f>Dane_baza!AU2603</f>
        <v>5960251</v>
      </c>
      <c r="M2614" s="161">
        <f>Dane_baza!AV2603</f>
        <v>1809921</v>
      </c>
      <c r="N2614" s="161">
        <f>Dane_baza!AY2603</f>
        <v>69756285</v>
      </c>
      <c r="O2614" s="161">
        <f>Dane_baza!AZ2603</f>
        <v>0</v>
      </c>
      <c r="P2614" s="161">
        <f>Dane_baza!AW2603</f>
        <v>0</v>
      </c>
      <c r="Q2614" s="161">
        <f>Dane_baza!AX2603</f>
        <v>-19661423</v>
      </c>
      <c r="R2614" s="212">
        <f t="shared" si="130"/>
        <v>139370793</v>
      </c>
      <c r="S2614" s="212">
        <f>Dane_baza!BU2603</f>
        <v>133729993.89</v>
      </c>
      <c r="T2614" s="212">
        <f>Dane_baza!BV2603</f>
        <v>20547793.34</v>
      </c>
      <c r="U2614" s="212">
        <f>Dane_baza!BW2603</f>
        <v>0</v>
      </c>
      <c r="V2614" s="212">
        <f t="shared" si="128"/>
        <v>154277787.22999999</v>
      </c>
      <c r="W2614" s="161">
        <f t="shared" si="129"/>
        <v>14906994.229999989</v>
      </c>
      <c r="AA2614" s="36"/>
    </row>
    <row r="2615" spans="1:27" ht="14.45" x14ac:dyDescent="0.3">
      <c r="A2615" s="197" t="s">
        <v>97</v>
      </c>
      <c r="B2615" s="197" t="s">
        <v>44</v>
      </c>
      <c r="C2615" s="198" t="s">
        <v>33</v>
      </c>
      <c r="D2615" s="198" t="s">
        <v>5328</v>
      </c>
      <c r="E2615" s="197" t="s">
        <v>5322</v>
      </c>
      <c r="F2615" s="199" t="s">
        <v>3884</v>
      </c>
      <c r="G2615" s="195" t="s">
        <v>2464</v>
      </c>
      <c r="H2615" s="161">
        <f>Dane_baza!AR2604</f>
        <v>37015980</v>
      </c>
      <c r="I2615" s="161">
        <f>Dane_baza!AS2604</f>
        <v>1888669</v>
      </c>
      <c r="J2615" s="161">
        <f>Dane_baza!BX2604</f>
        <v>1822428</v>
      </c>
      <c r="K2615" s="161">
        <f>Dane_baza!AT2604</f>
        <v>8419983</v>
      </c>
      <c r="L2615" s="161">
        <f>Dane_baza!AU2604</f>
        <v>5872805</v>
      </c>
      <c r="M2615" s="161">
        <f>Dane_baza!AV2604</f>
        <v>1147423</v>
      </c>
      <c r="N2615" s="161">
        <f>Dane_baza!AY2604</f>
        <v>81107174</v>
      </c>
      <c r="O2615" s="161">
        <f>Dane_baza!AZ2604</f>
        <v>34061</v>
      </c>
      <c r="P2615" s="161">
        <f>Dane_baza!AW2604</f>
        <v>0</v>
      </c>
      <c r="Q2615" s="161">
        <f>Dane_baza!AX2604</f>
        <v>0</v>
      </c>
      <c r="R2615" s="212">
        <f t="shared" si="130"/>
        <v>137308523</v>
      </c>
      <c r="S2615" s="212">
        <f>Dane_baza!BU2604</f>
        <v>87375035.159999996</v>
      </c>
      <c r="T2615" s="212">
        <f>Dane_baza!BV2604</f>
        <v>12486596.199999999</v>
      </c>
      <c r="U2615" s="212">
        <f>Dane_baza!BW2604</f>
        <v>48216665.289999999</v>
      </c>
      <c r="V2615" s="212">
        <f t="shared" si="128"/>
        <v>148078296.65000001</v>
      </c>
      <c r="W2615" s="161">
        <f t="shared" si="129"/>
        <v>10769773.650000006</v>
      </c>
      <c r="AA2615" s="36"/>
    </row>
    <row r="2616" spans="1:27" ht="14.45" x14ac:dyDescent="0.3">
      <c r="A2616" s="197" t="s">
        <v>97</v>
      </c>
      <c r="B2616" s="197" t="s">
        <v>51</v>
      </c>
      <c r="C2616" s="198" t="s">
        <v>33</v>
      </c>
      <c r="D2616" s="198" t="s">
        <v>5328</v>
      </c>
      <c r="E2616" s="197" t="s">
        <v>5322</v>
      </c>
      <c r="F2616" s="199" t="s">
        <v>3894</v>
      </c>
      <c r="G2616" s="195" t="s">
        <v>2465</v>
      </c>
      <c r="H2616" s="161">
        <f>Dane_baza!AR2605</f>
        <v>19790113</v>
      </c>
      <c r="I2616" s="161">
        <f>Dane_baza!AS2605</f>
        <v>781229</v>
      </c>
      <c r="J2616" s="161">
        <f>Dane_baza!BX2605</f>
        <v>2068795</v>
      </c>
      <c r="K2616" s="161">
        <f>Dane_baza!AT2605</f>
        <v>14714068</v>
      </c>
      <c r="L2616" s="161">
        <f>Dane_baza!AU2605</f>
        <v>2398174</v>
      </c>
      <c r="M2616" s="161">
        <f>Dane_baza!AV2605</f>
        <v>1434799</v>
      </c>
      <c r="N2616" s="161">
        <f>Dane_baza!AY2605</f>
        <v>31611727</v>
      </c>
      <c r="O2616" s="161">
        <f>Dane_baza!AZ2605</f>
        <v>0</v>
      </c>
      <c r="P2616" s="161">
        <f>Dane_baza!AW2605</f>
        <v>0</v>
      </c>
      <c r="Q2616" s="161">
        <f>Dane_baza!AX2605</f>
        <v>0</v>
      </c>
      <c r="R2616" s="212">
        <f t="shared" si="130"/>
        <v>72798905</v>
      </c>
      <c r="S2616" s="212">
        <f>Dane_baza!BU2605</f>
        <v>52608688.960000001</v>
      </c>
      <c r="T2616" s="212">
        <f>Dane_baza!BV2605</f>
        <v>3729286.99</v>
      </c>
      <c r="U2616" s="212">
        <f>Dane_baza!BW2605</f>
        <v>21460929.050000004</v>
      </c>
      <c r="V2616" s="212">
        <f t="shared" si="128"/>
        <v>77798905</v>
      </c>
      <c r="W2616" s="161">
        <f t="shared" si="129"/>
        <v>5000000</v>
      </c>
      <c r="AA2616" s="36"/>
    </row>
    <row r="2617" spans="1:27" ht="14.45" x14ac:dyDescent="0.3">
      <c r="A2617" s="197" t="s">
        <v>97</v>
      </c>
      <c r="B2617" s="197" t="s">
        <v>75</v>
      </c>
      <c r="C2617" s="198" t="s">
        <v>33</v>
      </c>
      <c r="D2617" s="198" t="s">
        <v>5328</v>
      </c>
      <c r="E2617" s="197" t="s">
        <v>5322</v>
      </c>
      <c r="F2617" s="199" t="s">
        <v>3901</v>
      </c>
      <c r="G2617" s="195" t="s">
        <v>2466</v>
      </c>
      <c r="H2617" s="161">
        <f>Dane_baza!AR2606</f>
        <v>89496625</v>
      </c>
      <c r="I2617" s="161">
        <f>Dane_baza!AS2606</f>
        <v>1547736</v>
      </c>
      <c r="J2617" s="161">
        <f>Dane_baza!BX2606</f>
        <v>2976714</v>
      </c>
      <c r="K2617" s="161">
        <f>Dane_baza!AT2606</f>
        <v>242639</v>
      </c>
      <c r="L2617" s="161">
        <f>Dane_baza!AU2606</f>
        <v>6269048</v>
      </c>
      <c r="M2617" s="161">
        <f>Dane_baza!AV2606</f>
        <v>1469811</v>
      </c>
      <c r="N2617" s="161">
        <f>Dane_baza!AY2606</f>
        <v>56944664</v>
      </c>
      <c r="O2617" s="161">
        <f>Dane_baza!AZ2606</f>
        <v>11354</v>
      </c>
      <c r="P2617" s="161">
        <f>Dane_baza!AW2606</f>
        <v>0</v>
      </c>
      <c r="Q2617" s="161">
        <f>Dane_baza!AX2606</f>
        <v>-17251501</v>
      </c>
      <c r="R2617" s="212">
        <f t="shared" si="130"/>
        <v>141707090</v>
      </c>
      <c r="S2617" s="212">
        <f>Dane_baza!BU2606</f>
        <v>148444353.31999999</v>
      </c>
      <c r="T2617" s="212">
        <f>Dane_baza!BV2606</f>
        <v>10267587.48</v>
      </c>
      <c r="U2617" s="212">
        <f>Dane_baza!BW2606</f>
        <v>0</v>
      </c>
      <c r="V2617" s="212">
        <f t="shared" si="128"/>
        <v>158711940.79999998</v>
      </c>
      <c r="W2617" s="161">
        <f t="shared" si="129"/>
        <v>17004850.799999982</v>
      </c>
      <c r="AA2617" s="36"/>
    </row>
    <row r="2618" spans="1:27" ht="14.45" x14ac:dyDescent="0.3">
      <c r="A2618" s="197" t="s">
        <v>97</v>
      </c>
      <c r="B2618" s="197" t="s">
        <v>77</v>
      </c>
      <c r="C2618" s="198" t="s">
        <v>33</v>
      </c>
      <c r="D2618" s="198" t="s">
        <v>5328</v>
      </c>
      <c r="E2618" s="197" t="s">
        <v>5322</v>
      </c>
      <c r="F2618" s="199" t="s">
        <v>3906</v>
      </c>
      <c r="G2618" s="195" t="s">
        <v>2467</v>
      </c>
      <c r="H2618" s="161">
        <f>Dane_baza!AR2607</f>
        <v>7060849</v>
      </c>
      <c r="I2618" s="161">
        <f>Dane_baza!AS2607</f>
        <v>235609</v>
      </c>
      <c r="J2618" s="161">
        <f>Dane_baza!BX2607</f>
        <v>511482</v>
      </c>
      <c r="K2618" s="161">
        <f>Dane_baza!AT2607</f>
        <v>14984594</v>
      </c>
      <c r="L2618" s="161">
        <f>Dane_baza!AU2607</f>
        <v>4133942</v>
      </c>
      <c r="M2618" s="161">
        <f>Dane_baza!AV2607</f>
        <v>1141211</v>
      </c>
      <c r="N2618" s="161">
        <f>Dane_baza!AY2607</f>
        <v>38855654</v>
      </c>
      <c r="O2618" s="161">
        <f>Dane_baza!AZ2607</f>
        <v>16220</v>
      </c>
      <c r="P2618" s="161">
        <f>Dane_baza!AW2607</f>
        <v>0</v>
      </c>
      <c r="Q2618" s="161">
        <f>Dane_baza!AX2607</f>
        <v>0</v>
      </c>
      <c r="R2618" s="212">
        <f t="shared" si="130"/>
        <v>66939561</v>
      </c>
      <c r="S2618" s="212">
        <f>Dane_baza!BU2607</f>
        <v>21723403.079999998</v>
      </c>
      <c r="T2618" s="212">
        <f>Dane_baza!BV2607</f>
        <v>1509347.48</v>
      </c>
      <c r="U2618" s="212">
        <f>Dane_baza!BW2607</f>
        <v>47706810.439308882</v>
      </c>
      <c r="V2618" s="212">
        <f t="shared" si="128"/>
        <v>70939560.999308884</v>
      </c>
      <c r="W2618" s="161">
        <f t="shared" si="129"/>
        <v>3999999.9993088841</v>
      </c>
      <c r="AA2618" s="36"/>
    </row>
    <row r="2619" spans="1:27" ht="14.45" x14ac:dyDescent="0.3">
      <c r="A2619" s="197" t="s">
        <v>97</v>
      </c>
      <c r="B2619" s="197" t="s">
        <v>90</v>
      </c>
      <c r="C2619" s="198" t="s">
        <v>33</v>
      </c>
      <c r="D2619" s="198" t="s">
        <v>5328</v>
      </c>
      <c r="E2619" s="197" t="s">
        <v>5322</v>
      </c>
      <c r="F2619" s="199" t="s">
        <v>3912</v>
      </c>
      <c r="G2619" s="195" t="s">
        <v>2468</v>
      </c>
      <c r="H2619" s="161">
        <f>Dane_baza!AR2608</f>
        <v>8800913</v>
      </c>
      <c r="I2619" s="161">
        <f>Dane_baza!AS2608</f>
        <v>311308</v>
      </c>
      <c r="J2619" s="161">
        <f>Dane_baza!BX2608</f>
        <v>578032</v>
      </c>
      <c r="K2619" s="161">
        <f>Dane_baza!AT2608</f>
        <v>4614032</v>
      </c>
      <c r="L2619" s="161">
        <f>Dane_baza!AU2608</f>
        <v>5309009</v>
      </c>
      <c r="M2619" s="161">
        <f>Dane_baza!AV2608</f>
        <v>1982161</v>
      </c>
      <c r="N2619" s="161">
        <f>Dane_baza!AY2608</f>
        <v>27068970</v>
      </c>
      <c r="O2619" s="161">
        <f>Dane_baza!AZ2608</f>
        <v>0</v>
      </c>
      <c r="P2619" s="161">
        <f>Dane_baza!AW2608</f>
        <v>0</v>
      </c>
      <c r="Q2619" s="161">
        <f>Dane_baza!AX2608</f>
        <v>0</v>
      </c>
      <c r="R2619" s="212">
        <f t="shared" si="130"/>
        <v>48664425</v>
      </c>
      <c r="S2619" s="212">
        <f>Dane_baza!BU2608</f>
        <v>22840180.149999999</v>
      </c>
      <c r="T2619" s="212">
        <f>Dane_baza!BV2608</f>
        <v>2442817.5</v>
      </c>
      <c r="U2619" s="212">
        <f>Dane_baza!BW2608</f>
        <v>27381427.34</v>
      </c>
      <c r="V2619" s="212">
        <f t="shared" si="128"/>
        <v>52664424.989999995</v>
      </c>
      <c r="W2619" s="161">
        <f t="shared" si="129"/>
        <v>3999999.9899999946</v>
      </c>
      <c r="AA2619" s="36"/>
    </row>
    <row r="2620" spans="1:27" ht="14.45" x14ac:dyDescent="0.3">
      <c r="A2620" s="197" t="s">
        <v>97</v>
      </c>
      <c r="B2620" s="197" t="s">
        <v>92</v>
      </c>
      <c r="C2620" s="198" t="s">
        <v>33</v>
      </c>
      <c r="D2620" s="198" t="s">
        <v>5328</v>
      </c>
      <c r="E2620" s="197" t="s">
        <v>5322</v>
      </c>
      <c r="F2620" s="199" t="s">
        <v>3918</v>
      </c>
      <c r="G2620" s="195" t="s">
        <v>2469</v>
      </c>
      <c r="H2620" s="161">
        <f>Dane_baza!AR2609</f>
        <v>13140530</v>
      </c>
      <c r="I2620" s="161">
        <f>Dane_baza!AS2609</f>
        <v>286758</v>
      </c>
      <c r="J2620" s="161">
        <f>Dane_baza!BX2609</f>
        <v>2505654</v>
      </c>
      <c r="K2620" s="161">
        <f>Dane_baza!AT2609</f>
        <v>22434986</v>
      </c>
      <c r="L2620" s="161">
        <f>Dane_baza!AU2609</f>
        <v>5202147</v>
      </c>
      <c r="M2620" s="161">
        <f>Dane_baza!AV2609</f>
        <v>2260236</v>
      </c>
      <c r="N2620" s="161">
        <f>Dane_baza!AY2609</f>
        <v>31255242</v>
      </c>
      <c r="O2620" s="161">
        <f>Dane_baza!AZ2609</f>
        <v>16220</v>
      </c>
      <c r="P2620" s="161">
        <f>Dane_baza!AW2609</f>
        <v>0</v>
      </c>
      <c r="Q2620" s="161">
        <f>Dane_baza!AX2609</f>
        <v>0</v>
      </c>
      <c r="R2620" s="212">
        <f t="shared" si="130"/>
        <v>77101773</v>
      </c>
      <c r="S2620" s="212">
        <f>Dane_baza!BU2609</f>
        <v>32258259.039999999</v>
      </c>
      <c r="T2620" s="212">
        <f>Dane_baza!BV2609</f>
        <v>2091914.19</v>
      </c>
      <c r="U2620" s="212">
        <f>Dane_baza!BW2609</f>
        <v>46751599.459999993</v>
      </c>
      <c r="V2620" s="212">
        <f t="shared" si="128"/>
        <v>81101772.689999998</v>
      </c>
      <c r="W2620" s="161">
        <f t="shared" si="129"/>
        <v>3999999.6899999976</v>
      </c>
      <c r="AA2620" s="36"/>
    </row>
    <row r="2621" spans="1:27" ht="14.45" x14ac:dyDescent="0.3">
      <c r="A2621" s="197" t="s">
        <v>97</v>
      </c>
      <c r="B2621" s="197" t="s">
        <v>93</v>
      </c>
      <c r="C2621" s="198" t="s">
        <v>33</v>
      </c>
      <c r="D2621" s="198" t="s">
        <v>5328</v>
      </c>
      <c r="E2621" s="197" t="s">
        <v>5322</v>
      </c>
      <c r="F2621" s="199" t="s">
        <v>3928</v>
      </c>
      <c r="G2621" s="195" t="s">
        <v>2470</v>
      </c>
      <c r="H2621" s="161">
        <f>Dane_baza!AR2610</f>
        <v>81034668</v>
      </c>
      <c r="I2621" s="161">
        <f>Dane_baza!AS2610</f>
        <v>1888384</v>
      </c>
      <c r="J2621" s="161">
        <f>Dane_baza!BX2610</f>
        <v>2881720</v>
      </c>
      <c r="K2621" s="161">
        <f>Dane_baza!AT2610</f>
        <v>0</v>
      </c>
      <c r="L2621" s="161">
        <f>Dane_baza!AU2610</f>
        <v>918908</v>
      </c>
      <c r="M2621" s="161">
        <f>Dane_baza!AV2610</f>
        <v>1632322</v>
      </c>
      <c r="N2621" s="161">
        <f>Dane_baza!AY2610</f>
        <v>124282920</v>
      </c>
      <c r="O2621" s="161">
        <f>Dane_baza!AZ2610</f>
        <v>3244</v>
      </c>
      <c r="P2621" s="161">
        <f>Dane_baza!AW2610</f>
        <v>0</v>
      </c>
      <c r="Q2621" s="161">
        <f>Dane_baza!AX2610</f>
        <v>0</v>
      </c>
      <c r="R2621" s="212">
        <f t="shared" si="130"/>
        <v>212642166</v>
      </c>
      <c r="S2621" s="212">
        <f>Dane_baza!BU2610</f>
        <v>175135891.16</v>
      </c>
      <c r="T2621" s="212">
        <f>Dane_baza!BV2610</f>
        <v>11141814.74</v>
      </c>
      <c r="U2621" s="212">
        <f>Dane_baza!BW2610</f>
        <v>32364459.980000004</v>
      </c>
      <c r="V2621" s="212">
        <f t="shared" si="128"/>
        <v>218642165.88</v>
      </c>
      <c r="W2621" s="161">
        <f t="shared" si="129"/>
        <v>5999999.8799999952</v>
      </c>
      <c r="AA2621" s="36"/>
    </row>
    <row r="2622" spans="1:27" ht="14.45" x14ac:dyDescent="0.3">
      <c r="A2622" s="197" t="s">
        <v>97</v>
      </c>
      <c r="B2622" s="197" t="s">
        <v>95</v>
      </c>
      <c r="C2622" s="198" t="s">
        <v>33</v>
      </c>
      <c r="D2622" s="198" t="s">
        <v>5328</v>
      </c>
      <c r="E2622" s="197" t="s">
        <v>5322</v>
      </c>
      <c r="F2622" s="199" t="s">
        <v>3941</v>
      </c>
      <c r="G2622" s="195" t="s">
        <v>2471</v>
      </c>
      <c r="H2622" s="161">
        <f>Dane_baza!AR2611</f>
        <v>30006689</v>
      </c>
      <c r="I2622" s="161">
        <f>Dane_baza!AS2611</f>
        <v>3562138</v>
      </c>
      <c r="J2622" s="161">
        <f>Dane_baza!BX2611</f>
        <v>840641</v>
      </c>
      <c r="K2622" s="161">
        <f>Dane_baza!AT2611</f>
        <v>904528</v>
      </c>
      <c r="L2622" s="161">
        <f>Dane_baza!AU2611</f>
        <v>6070808</v>
      </c>
      <c r="M2622" s="161">
        <f>Dane_baza!AV2611</f>
        <v>1976284</v>
      </c>
      <c r="N2622" s="161">
        <f>Dane_baza!AY2611</f>
        <v>60686802</v>
      </c>
      <c r="O2622" s="161">
        <f>Dane_baza!AZ2611</f>
        <v>27573</v>
      </c>
      <c r="P2622" s="161">
        <f>Dane_baza!AW2611</f>
        <v>0</v>
      </c>
      <c r="Q2622" s="161">
        <f>Dane_baza!AX2611</f>
        <v>0</v>
      </c>
      <c r="R2622" s="212">
        <f t="shared" si="130"/>
        <v>104075463</v>
      </c>
      <c r="S2622" s="212">
        <f>Dane_baza!BU2611</f>
        <v>67380500.719999999</v>
      </c>
      <c r="T2622" s="212">
        <f>Dane_baza!BV2611</f>
        <v>17300733.879999999</v>
      </c>
      <c r="U2622" s="212">
        <f>Dane_baza!BW2611</f>
        <v>24394228.410285544</v>
      </c>
      <c r="V2622" s="212">
        <f t="shared" si="128"/>
        <v>109075463.01028554</v>
      </c>
      <c r="W2622" s="161">
        <f t="shared" si="129"/>
        <v>5000000.0102855414</v>
      </c>
      <c r="AA2622" s="36"/>
    </row>
    <row r="2623" spans="1:27" ht="14.45" x14ac:dyDescent="0.3">
      <c r="A2623" s="197" t="s">
        <v>97</v>
      </c>
      <c r="B2623" s="197" t="s">
        <v>97</v>
      </c>
      <c r="C2623" s="198" t="s">
        <v>33</v>
      </c>
      <c r="D2623" s="198" t="s">
        <v>5328</v>
      </c>
      <c r="E2623" s="197" t="s">
        <v>5322</v>
      </c>
      <c r="F2623" s="199" t="s">
        <v>3951</v>
      </c>
      <c r="G2623" s="195" t="s">
        <v>2472</v>
      </c>
      <c r="H2623" s="161">
        <f>Dane_baza!AR2612</f>
        <v>38053959</v>
      </c>
      <c r="I2623" s="161">
        <f>Dane_baza!AS2612</f>
        <v>5416906</v>
      </c>
      <c r="J2623" s="161">
        <f>Dane_baza!BX2612</f>
        <v>2074839</v>
      </c>
      <c r="K2623" s="161">
        <f>Dane_baza!AT2612</f>
        <v>0</v>
      </c>
      <c r="L2623" s="161">
        <f>Dane_baza!AU2612</f>
        <v>784544</v>
      </c>
      <c r="M2623" s="161">
        <f>Dane_baza!AV2612</f>
        <v>1435476</v>
      </c>
      <c r="N2623" s="161">
        <f>Dane_baza!AY2612</f>
        <v>32456233</v>
      </c>
      <c r="O2623" s="161">
        <f>Dane_baza!AZ2612</f>
        <v>0</v>
      </c>
      <c r="P2623" s="161">
        <f>Dane_baza!AW2612</f>
        <v>0</v>
      </c>
      <c r="Q2623" s="161">
        <f>Dane_baza!AX2612</f>
        <v>0</v>
      </c>
      <c r="R2623" s="212">
        <f t="shared" si="130"/>
        <v>80221957</v>
      </c>
      <c r="S2623" s="212">
        <f>Dane_baza!BU2612</f>
        <v>48381255.280000001</v>
      </c>
      <c r="T2623" s="212">
        <f>Dane_baza!BV2612</f>
        <v>41467336.560000002</v>
      </c>
      <c r="U2623" s="212">
        <f>Dane_baza!BW2612</f>
        <v>0</v>
      </c>
      <c r="V2623" s="212">
        <f t="shared" si="128"/>
        <v>89848591.840000004</v>
      </c>
      <c r="W2623" s="161">
        <f t="shared" si="129"/>
        <v>9626634.8400000036</v>
      </c>
      <c r="AA2623" s="36"/>
    </row>
    <row r="2624" spans="1:27" ht="14.45" x14ac:dyDescent="0.3">
      <c r="A2624" s="197" t="s">
        <v>97</v>
      </c>
      <c r="B2624" s="197" t="s">
        <v>130</v>
      </c>
      <c r="C2624" s="198" t="s">
        <v>33</v>
      </c>
      <c r="D2624" s="198" t="s">
        <v>5328</v>
      </c>
      <c r="E2624" s="197" t="s">
        <v>5322</v>
      </c>
      <c r="F2624" s="199" t="s">
        <v>3957</v>
      </c>
      <c r="G2624" s="195" t="s">
        <v>2473</v>
      </c>
      <c r="H2624" s="161">
        <f>Dane_baza!AR2613</f>
        <v>26810971</v>
      </c>
      <c r="I2624" s="161">
        <f>Dane_baza!AS2613</f>
        <v>429489</v>
      </c>
      <c r="J2624" s="161">
        <f>Dane_baza!BX2613</f>
        <v>5850355</v>
      </c>
      <c r="K2624" s="161">
        <f>Dane_baza!AT2613</f>
        <v>24314941</v>
      </c>
      <c r="L2624" s="161">
        <f>Dane_baza!AU2613</f>
        <v>11316405</v>
      </c>
      <c r="M2624" s="161">
        <f>Dane_baza!AV2613</f>
        <v>2132650</v>
      </c>
      <c r="N2624" s="161">
        <f>Dane_baza!AY2613</f>
        <v>32121319</v>
      </c>
      <c r="O2624" s="161">
        <f>Dane_baza!AZ2613</f>
        <v>0</v>
      </c>
      <c r="P2624" s="161">
        <f>Dane_baza!AW2613</f>
        <v>0</v>
      </c>
      <c r="Q2624" s="161">
        <f>Dane_baza!AX2613</f>
        <v>0</v>
      </c>
      <c r="R2624" s="212">
        <f t="shared" si="130"/>
        <v>102976130</v>
      </c>
      <c r="S2624" s="212">
        <f>Dane_baza!BU2613</f>
        <v>62873167.420000002</v>
      </c>
      <c r="T2624" s="212">
        <f>Dane_baza!BV2613</f>
        <v>2516724.42</v>
      </c>
      <c r="U2624" s="212">
        <f>Dane_baza!BW2613</f>
        <v>42586238.060000002</v>
      </c>
      <c r="V2624" s="212">
        <f t="shared" si="128"/>
        <v>107976129.90000001</v>
      </c>
      <c r="W2624" s="161">
        <f t="shared" si="129"/>
        <v>4999999.900000006</v>
      </c>
      <c r="AA2624" s="36"/>
    </row>
    <row r="2625" spans="1:27" ht="14.45" x14ac:dyDescent="0.3">
      <c r="A2625" s="197" t="s">
        <v>97</v>
      </c>
      <c r="B2625" s="197" t="s">
        <v>134</v>
      </c>
      <c r="C2625" s="198" t="s">
        <v>33</v>
      </c>
      <c r="D2625" s="198" t="s">
        <v>5328</v>
      </c>
      <c r="E2625" s="197" t="s">
        <v>5322</v>
      </c>
      <c r="F2625" s="199" t="s">
        <v>3968</v>
      </c>
      <c r="G2625" s="195" t="s">
        <v>2474</v>
      </c>
      <c r="H2625" s="161">
        <f>Dane_baza!AR2614</f>
        <v>22365334</v>
      </c>
      <c r="I2625" s="161">
        <f>Dane_baza!AS2614</f>
        <v>1112111</v>
      </c>
      <c r="J2625" s="161">
        <f>Dane_baza!BX2614</f>
        <v>3490700</v>
      </c>
      <c r="K2625" s="161">
        <f>Dane_baza!AT2614</f>
        <v>15173283</v>
      </c>
      <c r="L2625" s="161">
        <f>Dane_baza!AU2614</f>
        <v>4992914</v>
      </c>
      <c r="M2625" s="161">
        <f>Dane_baza!AV2614</f>
        <v>1684625</v>
      </c>
      <c r="N2625" s="161">
        <f>Dane_baza!AY2614</f>
        <v>47822240</v>
      </c>
      <c r="O2625" s="161">
        <f>Dane_baza!AZ2614</f>
        <v>0</v>
      </c>
      <c r="P2625" s="161">
        <f>Dane_baza!AW2614</f>
        <v>0</v>
      </c>
      <c r="Q2625" s="161">
        <f>Dane_baza!AX2614</f>
        <v>0</v>
      </c>
      <c r="R2625" s="212">
        <f t="shared" si="130"/>
        <v>96641207</v>
      </c>
      <c r="S2625" s="212">
        <f>Dane_baza!BU2614</f>
        <v>56054642.579999998</v>
      </c>
      <c r="T2625" s="212">
        <f>Dane_baza!BV2614</f>
        <v>6515158.2999999998</v>
      </c>
      <c r="U2625" s="212">
        <f>Dane_baza!BW2614</f>
        <v>39071405.679999992</v>
      </c>
      <c r="V2625" s="212">
        <f t="shared" si="128"/>
        <v>101641206.55999999</v>
      </c>
      <c r="W2625" s="161">
        <f t="shared" si="129"/>
        <v>4999999.5599999875</v>
      </c>
      <c r="AA2625" s="36"/>
    </row>
    <row r="2626" spans="1:27" ht="14.45" x14ac:dyDescent="0.3">
      <c r="A2626" s="197" t="s">
        <v>97</v>
      </c>
      <c r="B2626" s="197" t="s">
        <v>141</v>
      </c>
      <c r="C2626" s="198" t="s">
        <v>33</v>
      </c>
      <c r="D2626" s="198" t="s">
        <v>5328</v>
      </c>
      <c r="E2626" s="197" t="s">
        <v>5322</v>
      </c>
      <c r="F2626" s="199" t="s">
        <v>3979</v>
      </c>
      <c r="G2626" s="195" t="s">
        <v>2475</v>
      </c>
      <c r="H2626" s="161">
        <f>Dane_baza!AR2615</f>
        <v>84478438</v>
      </c>
      <c r="I2626" s="161">
        <f>Dane_baza!AS2615</f>
        <v>2168157</v>
      </c>
      <c r="J2626" s="161">
        <f>Dane_baza!BX2615</f>
        <v>2987138</v>
      </c>
      <c r="K2626" s="161">
        <f>Dane_baza!AT2615</f>
        <v>0</v>
      </c>
      <c r="L2626" s="161">
        <f>Dane_baza!AU2615</f>
        <v>5716423</v>
      </c>
      <c r="M2626" s="161">
        <f>Dane_baza!AV2615</f>
        <v>1146175</v>
      </c>
      <c r="N2626" s="161">
        <f>Dane_baza!AY2615</f>
        <v>110155694</v>
      </c>
      <c r="O2626" s="161">
        <f>Dane_baza!AZ2615</f>
        <v>37305</v>
      </c>
      <c r="P2626" s="161">
        <f>Dane_baza!AW2615</f>
        <v>0</v>
      </c>
      <c r="Q2626" s="161">
        <f>Dane_baza!AX2615</f>
        <v>-15708736</v>
      </c>
      <c r="R2626" s="212">
        <f t="shared" si="130"/>
        <v>190980594</v>
      </c>
      <c r="S2626" s="212">
        <f>Dane_baza!BU2615</f>
        <v>160473211.49000001</v>
      </c>
      <c r="T2626" s="212">
        <f>Dane_baza!BV2615</f>
        <v>13116185.58</v>
      </c>
      <c r="U2626" s="212">
        <f>Dane_baza!BW2615</f>
        <v>29790659.34</v>
      </c>
      <c r="V2626" s="212">
        <f t="shared" si="128"/>
        <v>203380056.41000003</v>
      </c>
      <c r="W2626" s="161">
        <f t="shared" si="129"/>
        <v>12399462.410000026</v>
      </c>
      <c r="AA2626" s="36"/>
    </row>
    <row r="2627" spans="1:27" ht="14.45" x14ac:dyDescent="0.3">
      <c r="A2627" s="197" t="s">
        <v>97</v>
      </c>
      <c r="B2627" s="197" t="s">
        <v>147</v>
      </c>
      <c r="C2627" s="198" t="s">
        <v>33</v>
      </c>
      <c r="D2627" s="198" t="s">
        <v>5328</v>
      </c>
      <c r="E2627" s="197" t="s">
        <v>5322</v>
      </c>
      <c r="F2627" s="199" t="s">
        <v>3987</v>
      </c>
      <c r="G2627" s="195" t="s">
        <v>2476</v>
      </c>
      <c r="H2627" s="161">
        <f>Dane_baza!AR2616</f>
        <v>194385244</v>
      </c>
      <c r="I2627" s="161">
        <f>Dane_baza!AS2616</f>
        <v>7502419</v>
      </c>
      <c r="J2627" s="161">
        <f>Dane_baza!BX2616</f>
        <v>6055811</v>
      </c>
      <c r="K2627" s="161">
        <f>Dane_baza!AT2616</f>
        <v>0</v>
      </c>
      <c r="L2627" s="161">
        <f>Dane_baza!AU2616</f>
        <v>19990871</v>
      </c>
      <c r="M2627" s="161">
        <f>Dane_baza!AV2616</f>
        <v>2645712</v>
      </c>
      <c r="N2627" s="161">
        <f>Dane_baza!AY2616</f>
        <v>152726571</v>
      </c>
      <c r="O2627" s="161">
        <f>Dane_baza!AZ2616</f>
        <v>0</v>
      </c>
      <c r="P2627" s="161">
        <f>Dane_baza!AW2616</f>
        <v>0</v>
      </c>
      <c r="Q2627" s="161">
        <f>Dane_baza!AX2616</f>
        <v>-80439223</v>
      </c>
      <c r="R2627" s="212">
        <f t="shared" si="130"/>
        <v>302867405</v>
      </c>
      <c r="S2627" s="212">
        <f>Dane_baza!BU2616</f>
        <v>255557089.31</v>
      </c>
      <c r="T2627" s="212">
        <f>Dane_baza!BV2616</f>
        <v>83654404.290000007</v>
      </c>
      <c r="U2627" s="212">
        <f>Dane_baza!BW2616</f>
        <v>0</v>
      </c>
      <c r="V2627" s="212">
        <f t="shared" si="128"/>
        <v>339211493.60000002</v>
      </c>
      <c r="W2627" s="161">
        <f t="shared" si="129"/>
        <v>36344088.600000024</v>
      </c>
      <c r="AA2627" s="36"/>
    </row>
    <row r="2628" spans="1:27" ht="14.45" x14ac:dyDescent="0.3">
      <c r="A2628" s="197" t="s">
        <v>97</v>
      </c>
      <c r="B2628" s="197" t="s">
        <v>153</v>
      </c>
      <c r="C2628" s="198" t="s">
        <v>33</v>
      </c>
      <c r="D2628" s="198" t="s">
        <v>5328</v>
      </c>
      <c r="E2628" s="197" t="s">
        <v>5322</v>
      </c>
      <c r="F2628" s="199" t="s">
        <v>3993</v>
      </c>
      <c r="G2628" s="195" t="s">
        <v>2477</v>
      </c>
      <c r="H2628" s="161">
        <f>Dane_baza!AR2617</f>
        <v>39680577</v>
      </c>
      <c r="I2628" s="161">
        <f>Dane_baza!AS2617</f>
        <v>1804768</v>
      </c>
      <c r="J2628" s="161">
        <f>Dane_baza!BX2617</f>
        <v>6940976</v>
      </c>
      <c r="K2628" s="161">
        <f>Dane_baza!AT2617</f>
        <v>25057879</v>
      </c>
      <c r="L2628" s="161">
        <f>Dane_baza!AU2617</f>
        <v>10276284</v>
      </c>
      <c r="M2628" s="161">
        <f>Dane_baza!AV2617</f>
        <v>1240961</v>
      </c>
      <c r="N2628" s="161">
        <f>Dane_baza!AY2617</f>
        <v>32918106</v>
      </c>
      <c r="O2628" s="161">
        <f>Dane_baza!AZ2617</f>
        <v>0</v>
      </c>
      <c r="P2628" s="161">
        <f>Dane_baza!AW2617</f>
        <v>0</v>
      </c>
      <c r="Q2628" s="161">
        <f>Dane_baza!AX2617</f>
        <v>0</v>
      </c>
      <c r="R2628" s="212">
        <f t="shared" si="130"/>
        <v>117919551</v>
      </c>
      <c r="S2628" s="212">
        <f>Dane_baza!BU2617</f>
        <v>97996280.170000002</v>
      </c>
      <c r="T2628" s="212">
        <f>Dane_baza!BV2617</f>
        <v>11449131.76</v>
      </c>
      <c r="U2628" s="212">
        <f>Dane_baza!BW2617</f>
        <v>14474139.072687171</v>
      </c>
      <c r="V2628" s="212">
        <f t="shared" si="128"/>
        <v>123919551.00268719</v>
      </c>
      <c r="W2628" s="161">
        <f t="shared" si="129"/>
        <v>6000000.002687186</v>
      </c>
      <c r="AA2628" s="36"/>
    </row>
    <row r="2629" spans="1:27" ht="14.45" x14ac:dyDescent="0.3">
      <c r="A2629" s="197" t="s">
        <v>97</v>
      </c>
      <c r="B2629" s="197" t="s">
        <v>161</v>
      </c>
      <c r="C2629" s="198" t="s">
        <v>33</v>
      </c>
      <c r="D2629" s="198" t="s">
        <v>5328</v>
      </c>
      <c r="E2629" s="197" t="s">
        <v>5322</v>
      </c>
      <c r="F2629" s="199" t="s">
        <v>4008</v>
      </c>
      <c r="G2629" s="195" t="s">
        <v>2478</v>
      </c>
      <c r="H2629" s="161">
        <f>Dane_baza!AR2618</f>
        <v>26829043</v>
      </c>
      <c r="I2629" s="161">
        <f>Dane_baza!AS2618</f>
        <v>1005653</v>
      </c>
      <c r="J2629" s="161">
        <f>Dane_baza!BX2618</f>
        <v>-787303</v>
      </c>
      <c r="K2629" s="161">
        <f>Dane_baza!AT2618</f>
        <v>23788944</v>
      </c>
      <c r="L2629" s="161">
        <f>Dane_baza!AU2618</f>
        <v>7156684</v>
      </c>
      <c r="M2629" s="161">
        <f>Dane_baza!AV2618</f>
        <v>1795397</v>
      </c>
      <c r="N2629" s="161">
        <f>Dane_baza!AY2618</f>
        <v>94351582</v>
      </c>
      <c r="O2629" s="161">
        <f>Dane_baza!AZ2618</f>
        <v>11354</v>
      </c>
      <c r="P2629" s="161">
        <f>Dane_baza!AW2618</f>
        <v>0</v>
      </c>
      <c r="Q2629" s="161">
        <f>Dane_baza!AX2618</f>
        <v>0</v>
      </c>
      <c r="R2629" s="212">
        <f t="shared" si="130"/>
        <v>154151354</v>
      </c>
      <c r="S2629" s="212">
        <f>Dane_baza!BU2618</f>
        <v>69195426.709999993</v>
      </c>
      <c r="T2629" s="212">
        <f>Dane_baza!BV2618</f>
        <v>7405046.46</v>
      </c>
      <c r="U2629" s="212">
        <f>Dane_baza!BW2618</f>
        <v>82550880.370000005</v>
      </c>
      <c r="V2629" s="212">
        <f t="shared" si="128"/>
        <v>159151353.53999999</v>
      </c>
      <c r="W2629" s="161">
        <f t="shared" si="129"/>
        <v>4999999.5399999917</v>
      </c>
      <c r="AA2629" s="36"/>
    </row>
    <row r="2630" spans="1:27" ht="14.45" x14ac:dyDescent="0.3">
      <c r="A2630" s="197" t="s">
        <v>97</v>
      </c>
      <c r="B2630" s="197" t="s">
        <v>168</v>
      </c>
      <c r="C2630" s="198" t="s">
        <v>33</v>
      </c>
      <c r="D2630" s="198" t="s">
        <v>5328</v>
      </c>
      <c r="E2630" s="197" t="s">
        <v>5322</v>
      </c>
      <c r="F2630" s="199" t="s">
        <v>4020</v>
      </c>
      <c r="G2630" s="195" t="s">
        <v>2479</v>
      </c>
      <c r="H2630" s="161">
        <f>Dane_baza!AR2619</f>
        <v>150175973</v>
      </c>
      <c r="I2630" s="161">
        <f>Dane_baza!AS2619</f>
        <v>10814510</v>
      </c>
      <c r="J2630" s="161">
        <f>Dane_baza!BX2619</f>
        <v>5117577</v>
      </c>
      <c r="K2630" s="161">
        <f>Dane_baza!AT2619</f>
        <v>0</v>
      </c>
      <c r="L2630" s="161">
        <f>Dane_baza!AU2619</f>
        <v>14297361</v>
      </c>
      <c r="M2630" s="161">
        <f>Dane_baza!AV2619</f>
        <v>2688948</v>
      </c>
      <c r="N2630" s="161">
        <f>Dane_baza!AY2619</f>
        <v>76943376</v>
      </c>
      <c r="O2630" s="161">
        <f>Dane_baza!AZ2619</f>
        <v>0</v>
      </c>
      <c r="P2630" s="161">
        <f>Dane_baza!AW2619</f>
        <v>0</v>
      </c>
      <c r="Q2630" s="161">
        <f>Dane_baza!AX2619</f>
        <v>-59695160</v>
      </c>
      <c r="R2630" s="212">
        <f t="shared" si="130"/>
        <v>200342585</v>
      </c>
      <c r="S2630" s="212">
        <f>Dane_baza!BU2619</f>
        <v>146632126.59</v>
      </c>
      <c r="T2630" s="212">
        <f>Dane_baza!BV2619</f>
        <v>77751568.609999999</v>
      </c>
      <c r="U2630" s="212">
        <f>Dane_baza!BW2619</f>
        <v>0</v>
      </c>
      <c r="V2630" s="212">
        <f t="shared" si="128"/>
        <v>224383695.19999999</v>
      </c>
      <c r="W2630" s="161">
        <f t="shared" si="129"/>
        <v>24041110.199999988</v>
      </c>
      <c r="AA2630" s="36"/>
    </row>
    <row r="2631" spans="1:27" ht="14.45" x14ac:dyDescent="0.3">
      <c r="A2631" s="197" t="s">
        <v>97</v>
      </c>
      <c r="B2631" s="197" t="s">
        <v>177</v>
      </c>
      <c r="C2631" s="198" t="s">
        <v>33</v>
      </c>
      <c r="D2631" s="198" t="s">
        <v>5328</v>
      </c>
      <c r="E2631" s="197" t="s">
        <v>5322</v>
      </c>
      <c r="F2631" s="199" t="s">
        <v>4026</v>
      </c>
      <c r="G2631" s="195" t="s">
        <v>2480</v>
      </c>
      <c r="H2631" s="161">
        <f>Dane_baza!AR2620</f>
        <v>13383166</v>
      </c>
      <c r="I2631" s="161">
        <f>Dane_baza!AS2620</f>
        <v>487364</v>
      </c>
      <c r="J2631" s="161">
        <f>Dane_baza!BX2620</f>
        <v>798926</v>
      </c>
      <c r="K2631" s="161">
        <f>Dane_baza!AT2620</f>
        <v>14689380</v>
      </c>
      <c r="L2631" s="161">
        <f>Dane_baza!AU2620</f>
        <v>5804276</v>
      </c>
      <c r="M2631" s="161">
        <f>Dane_baza!AV2620</f>
        <v>1882468</v>
      </c>
      <c r="N2631" s="161">
        <f>Dane_baza!AY2620</f>
        <v>58262969</v>
      </c>
      <c r="O2631" s="161">
        <f>Dane_baza!AZ2620</f>
        <v>22707</v>
      </c>
      <c r="P2631" s="161">
        <f>Dane_baza!AW2620</f>
        <v>0</v>
      </c>
      <c r="Q2631" s="161">
        <f>Dane_baza!AX2620</f>
        <v>0</v>
      </c>
      <c r="R2631" s="212">
        <f t="shared" si="130"/>
        <v>95331256</v>
      </c>
      <c r="S2631" s="212">
        <f>Dane_baza!BU2620</f>
        <v>35876082.380000003</v>
      </c>
      <c r="T2631" s="212">
        <f>Dane_baza!BV2620</f>
        <v>2653848.04</v>
      </c>
      <c r="U2631" s="212">
        <f>Dane_baza!BW2620</f>
        <v>60801325.58774785</v>
      </c>
      <c r="V2631" s="212">
        <f t="shared" si="128"/>
        <v>99331256.007747859</v>
      </c>
      <c r="W2631" s="161">
        <f t="shared" si="129"/>
        <v>4000000.0077478588</v>
      </c>
      <c r="AA2631" s="36"/>
    </row>
    <row r="2632" spans="1:27" ht="14.45" x14ac:dyDescent="0.3">
      <c r="A2632" s="197" t="s">
        <v>97</v>
      </c>
      <c r="B2632" s="197" t="s">
        <v>181</v>
      </c>
      <c r="C2632" s="198" t="s">
        <v>33</v>
      </c>
      <c r="D2632" s="198" t="s">
        <v>5328</v>
      </c>
      <c r="E2632" s="197" t="s">
        <v>5322</v>
      </c>
      <c r="F2632" s="199" t="s">
        <v>4033</v>
      </c>
      <c r="G2632" s="195" t="s">
        <v>2481</v>
      </c>
      <c r="H2632" s="161">
        <f>Dane_baza!AR2621</f>
        <v>7946691</v>
      </c>
      <c r="I2632" s="161">
        <f>Dane_baza!AS2621</f>
        <v>230109</v>
      </c>
      <c r="J2632" s="161">
        <f>Dane_baza!BX2621</f>
        <v>329529</v>
      </c>
      <c r="K2632" s="161">
        <f>Dane_baza!AT2621</f>
        <v>28502712</v>
      </c>
      <c r="L2632" s="161">
        <f>Dane_baza!AU2621</f>
        <v>3378190</v>
      </c>
      <c r="M2632" s="161">
        <f>Dane_baza!AV2621</f>
        <v>1533534</v>
      </c>
      <c r="N2632" s="161">
        <f>Dane_baza!AY2621</f>
        <v>64906118</v>
      </c>
      <c r="O2632" s="161">
        <f>Dane_baza!AZ2621</f>
        <v>3244</v>
      </c>
      <c r="P2632" s="161">
        <f>Dane_baza!AW2621</f>
        <v>0</v>
      </c>
      <c r="Q2632" s="161">
        <f>Dane_baza!AX2621</f>
        <v>0</v>
      </c>
      <c r="R2632" s="212">
        <f t="shared" si="130"/>
        <v>106830127</v>
      </c>
      <c r="S2632" s="212">
        <f>Dane_baza!BU2621</f>
        <v>26296329.629999999</v>
      </c>
      <c r="T2632" s="212">
        <f>Dane_baza!BV2621</f>
        <v>1285810.3500000001</v>
      </c>
      <c r="U2632" s="212">
        <f>Dane_baza!BW2621</f>
        <v>83247987.020327851</v>
      </c>
      <c r="V2632" s="212">
        <f t="shared" si="128"/>
        <v>110830127.00032786</v>
      </c>
      <c r="W2632" s="161">
        <f t="shared" si="129"/>
        <v>4000000.0003278553</v>
      </c>
      <c r="AA2632" s="36"/>
    </row>
    <row r="2633" spans="1:27" ht="14.45" x14ac:dyDescent="0.3">
      <c r="A2633" s="197" t="s">
        <v>97</v>
      </c>
      <c r="B2633" s="197" t="s">
        <v>191</v>
      </c>
      <c r="C2633" s="198" t="s">
        <v>33</v>
      </c>
      <c r="D2633" s="198" t="s">
        <v>5328</v>
      </c>
      <c r="E2633" s="197" t="s">
        <v>5322</v>
      </c>
      <c r="F2633" s="199" t="s">
        <v>4041</v>
      </c>
      <c r="G2633" s="195" t="s">
        <v>2482</v>
      </c>
      <c r="H2633" s="161">
        <f>Dane_baza!AR2622</f>
        <v>15646634</v>
      </c>
      <c r="I2633" s="161">
        <f>Dane_baza!AS2622</f>
        <v>441223</v>
      </c>
      <c r="J2633" s="161">
        <f>Dane_baza!BX2622</f>
        <v>3787850</v>
      </c>
      <c r="K2633" s="161">
        <f>Dane_baza!AT2622</f>
        <v>21447351</v>
      </c>
      <c r="L2633" s="161">
        <f>Dane_baza!AU2622</f>
        <v>3647994</v>
      </c>
      <c r="M2633" s="161">
        <f>Dane_baza!AV2622</f>
        <v>1487450</v>
      </c>
      <c r="N2633" s="161">
        <f>Dane_baza!AY2622</f>
        <v>36444405</v>
      </c>
      <c r="O2633" s="161">
        <f>Dane_baza!AZ2622</f>
        <v>3244</v>
      </c>
      <c r="P2633" s="161">
        <f>Dane_baza!AW2622</f>
        <v>0</v>
      </c>
      <c r="Q2633" s="161">
        <f>Dane_baza!AX2622</f>
        <v>0</v>
      </c>
      <c r="R2633" s="212">
        <f t="shared" si="130"/>
        <v>82906151</v>
      </c>
      <c r="S2633" s="212">
        <f>Dane_baza!BU2622</f>
        <v>41287505.619999997</v>
      </c>
      <c r="T2633" s="212">
        <f>Dane_baza!BV2622</f>
        <v>2421180</v>
      </c>
      <c r="U2633" s="212">
        <f>Dane_baza!BW2622</f>
        <v>44197465.378916003</v>
      </c>
      <c r="V2633" s="212">
        <f t="shared" si="128"/>
        <v>87906150.998916</v>
      </c>
      <c r="W2633" s="161">
        <f t="shared" si="129"/>
        <v>4999999.9989160001</v>
      </c>
      <c r="AA2633" s="36"/>
    </row>
    <row r="2634" spans="1:27" ht="14.45" x14ac:dyDescent="0.3">
      <c r="A2634" s="197" t="s">
        <v>97</v>
      </c>
      <c r="B2634" s="197" t="s">
        <v>199</v>
      </c>
      <c r="C2634" s="198" t="s">
        <v>33</v>
      </c>
      <c r="D2634" s="198" t="s">
        <v>5328</v>
      </c>
      <c r="E2634" s="197" t="s">
        <v>5322</v>
      </c>
      <c r="F2634" s="199" t="s">
        <v>4048</v>
      </c>
      <c r="G2634" s="195" t="s">
        <v>2483</v>
      </c>
      <c r="H2634" s="161">
        <f>Dane_baza!AR2623</f>
        <v>44319786</v>
      </c>
      <c r="I2634" s="161">
        <f>Dane_baza!AS2623</f>
        <v>764573</v>
      </c>
      <c r="J2634" s="161">
        <f>Dane_baza!BX2623</f>
        <v>6855312</v>
      </c>
      <c r="K2634" s="161">
        <f>Dane_baza!AT2623</f>
        <v>86365112</v>
      </c>
      <c r="L2634" s="161">
        <f>Dane_baza!AU2623</f>
        <v>1931259</v>
      </c>
      <c r="M2634" s="161">
        <f>Dane_baza!AV2623</f>
        <v>2663447</v>
      </c>
      <c r="N2634" s="161">
        <f>Dane_baza!AY2623</f>
        <v>54593957</v>
      </c>
      <c r="O2634" s="161">
        <f>Dane_baza!AZ2623</f>
        <v>53525</v>
      </c>
      <c r="P2634" s="161">
        <f>Dane_baza!AW2623</f>
        <v>0</v>
      </c>
      <c r="Q2634" s="161">
        <f>Dane_baza!AX2623</f>
        <v>0</v>
      </c>
      <c r="R2634" s="212">
        <f t="shared" si="130"/>
        <v>197546971</v>
      </c>
      <c r="S2634" s="212">
        <f>Dane_baza!BU2623</f>
        <v>117620538.51000001</v>
      </c>
      <c r="T2634" s="212">
        <f>Dane_baza!BV2623</f>
        <v>5599420.9299999997</v>
      </c>
      <c r="U2634" s="212">
        <f>Dane_baza!BW2623</f>
        <v>80327011.229999989</v>
      </c>
      <c r="V2634" s="212">
        <f t="shared" si="128"/>
        <v>203546970.66999999</v>
      </c>
      <c r="W2634" s="161">
        <f t="shared" si="129"/>
        <v>5999999.6699999869</v>
      </c>
      <c r="AA2634" s="36"/>
    </row>
    <row r="2635" spans="1:27" ht="14.45" x14ac:dyDescent="0.3">
      <c r="A2635" s="197" t="s">
        <v>97</v>
      </c>
      <c r="B2635" s="197" t="s">
        <v>206</v>
      </c>
      <c r="C2635" s="198" t="s">
        <v>33</v>
      </c>
      <c r="D2635" s="198" t="s">
        <v>5328</v>
      </c>
      <c r="E2635" s="197" t="s">
        <v>5322</v>
      </c>
      <c r="F2635" s="199" t="s">
        <v>4061</v>
      </c>
      <c r="G2635" s="195" t="s">
        <v>2484</v>
      </c>
      <c r="H2635" s="161">
        <f>Dane_baza!AR2624</f>
        <v>26734141</v>
      </c>
      <c r="I2635" s="161">
        <f>Dane_baza!AS2624</f>
        <v>772870</v>
      </c>
      <c r="J2635" s="161">
        <f>Dane_baza!BX2624</f>
        <v>1216895</v>
      </c>
      <c r="K2635" s="161">
        <f>Dane_baza!AT2624</f>
        <v>11252650</v>
      </c>
      <c r="L2635" s="161">
        <f>Dane_baza!AU2624</f>
        <v>10465863</v>
      </c>
      <c r="M2635" s="161">
        <f>Dane_baza!AV2624</f>
        <v>1764152</v>
      </c>
      <c r="N2635" s="161">
        <f>Dane_baza!AY2624</f>
        <v>24429821</v>
      </c>
      <c r="O2635" s="161">
        <f>Dane_baza!AZ2624</f>
        <v>0</v>
      </c>
      <c r="P2635" s="161">
        <f>Dane_baza!AW2624</f>
        <v>0</v>
      </c>
      <c r="Q2635" s="161">
        <f>Dane_baza!AX2624</f>
        <v>0</v>
      </c>
      <c r="R2635" s="212">
        <f t="shared" si="130"/>
        <v>76636392</v>
      </c>
      <c r="S2635" s="212">
        <f>Dane_baza!BU2624</f>
        <v>68176647.170000002</v>
      </c>
      <c r="T2635" s="212">
        <f>Dane_baza!BV2624</f>
        <v>5368386.12</v>
      </c>
      <c r="U2635" s="212">
        <f>Dane_baza!BW2624</f>
        <v>8091358.7090000063</v>
      </c>
      <c r="V2635" s="212">
        <f t="shared" si="128"/>
        <v>81636391.999000013</v>
      </c>
      <c r="W2635" s="161">
        <f t="shared" si="129"/>
        <v>4999999.9990000129</v>
      </c>
      <c r="AA2635" s="36"/>
    </row>
    <row r="2636" spans="1:27" ht="14.45" x14ac:dyDescent="0.3">
      <c r="A2636" s="197" t="s">
        <v>97</v>
      </c>
      <c r="B2636" s="197" t="s">
        <v>1140</v>
      </c>
      <c r="C2636" s="198" t="s">
        <v>33</v>
      </c>
      <c r="D2636" s="198" t="s">
        <v>5328</v>
      </c>
      <c r="E2636" s="197" t="s">
        <v>5322</v>
      </c>
      <c r="F2636" s="199" t="s">
        <v>4074</v>
      </c>
      <c r="G2636" s="195" t="s">
        <v>2485</v>
      </c>
      <c r="H2636" s="161">
        <f>Dane_baza!AR2625</f>
        <v>13372406</v>
      </c>
      <c r="I2636" s="161">
        <f>Dane_baza!AS2625</f>
        <v>581962</v>
      </c>
      <c r="J2636" s="161">
        <f>Dane_baza!BX2625</f>
        <v>3288123</v>
      </c>
      <c r="K2636" s="161">
        <f>Dane_baza!AT2625</f>
        <v>18512848</v>
      </c>
      <c r="L2636" s="161">
        <f>Dane_baza!AU2625</f>
        <v>5347023</v>
      </c>
      <c r="M2636" s="161">
        <f>Dane_baza!AV2625</f>
        <v>1879351</v>
      </c>
      <c r="N2636" s="161">
        <f>Dane_baza!AY2625</f>
        <v>36637066</v>
      </c>
      <c r="O2636" s="161">
        <f>Dane_baza!AZ2625</f>
        <v>8110</v>
      </c>
      <c r="P2636" s="161">
        <f>Dane_baza!AW2625</f>
        <v>0</v>
      </c>
      <c r="Q2636" s="161">
        <f>Dane_baza!AX2625</f>
        <v>0</v>
      </c>
      <c r="R2636" s="212">
        <f t="shared" si="130"/>
        <v>79626889</v>
      </c>
      <c r="S2636" s="212">
        <f>Dane_baza!BU2625</f>
        <v>37794479.789999999</v>
      </c>
      <c r="T2636" s="212">
        <f>Dane_baza!BV2625</f>
        <v>2350216.41</v>
      </c>
      <c r="U2636" s="212">
        <f>Dane_baza!BW2625</f>
        <v>43482192.80332157</v>
      </c>
      <c r="V2636" s="212">
        <f t="shared" si="128"/>
        <v>83626889.003321573</v>
      </c>
      <c r="W2636" s="161">
        <f t="shared" si="129"/>
        <v>4000000.0033215731</v>
      </c>
      <c r="AA2636" s="36"/>
    </row>
    <row r="2637" spans="1:27" ht="14.45" x14ac:dyDescent="0.3">
      <c r="A2637" s="197" t="s">
        <v>97</v>
      </c>
      <c r="B2637" s="197" t="s">
        <v>1147</v>
      </c>
      <c r="C2637" s="198" t="s">
        <v>33</v>
      </c>
      <c r="D2637" s="198" t="s">
        <v>5328</v>
      </c>
      <c r="E2637" s="197" t="s">
        <v>5322</v>
      </c>
      <c r="F2637" s="199" t="s">
        <v>4081</v>
      </c>
      <c r="G2637" s="195" t="s">
        <v>2486</v>
      </c>
      <c r="H2637" s="161">
        <f>Dane_baza!AR2626</f>
        <v>38921171</v>
      </c>
      <c r="I2637" s="161">
        <f>Dane_baza!AS2626</f>
        <v>3435777</v>
      </c>
      <c r="J2637" s="161">
        <f>Dane_baza!BX2626</f>
        <v>778065</v>
      </c>
      <c r="K2637" s="161">
        <f>Dane_baza!AT2626</f>
        <v>0</v>
      </c>
      <c r="L2637" s="161">
        <f>Dane_baza!AU2626</f>
        <v>757779</v>
      </c>
      <c r="M2637" s="161">
        <f>Dane_baza!AV2626</f>
        <v>1621894</v>
      </c>
      <c r="N2637" s="161">
        <f>Dane_baza!AY2626</f>
        <v>71611409</v>
      </c>
      <c r="O2637" s="161">
        <f>Dane_baza!AZ2626</f>
        <v>1622</v>
      </c>
      <c r="P2637" s="161">
        <f>Dane_baza!AW2626</f>
        <v>0</v>
      </c>
      <c r="Q2637" s="161">
        <f>Dane_baza!AX2626</f>
        <v>0</v>
      </c>
      <c r="R2637" s="212">
        <f t="shared" si="130"/>
        <v>117127717</v>
      </c>
      <c r="S2637" s="212">
        <f>Dane_baza!BU2626</f>
        <v>89618748.640000001</v>
      </c>
      <c r="T2637" s="212">
        <f>Dane_baza!BV2626</f>
        <v>17237048.82</v>
      </c>
      <c r="U2637" s="212">
        <f>Dane_baza!BW2626</f>
        <v>15271919.539503995</v>
      </c>
      <c r="V2637" s="212">
        <f t="shared" si="128"/>
        <v>122127716.999504</v>
      </c>
      <c r="W2637" s="161">
        <f t="shared" si="129"/>
        <v>4999999.9995039999</v>
      </c>
      <c r="AA2637" s="36"/>
    </row>
    <row r="2638" spans="1:27" ht="14.45" x14ac:dyDescent="0.3">
      <c r="A2638" s="197" t="s">
        <v>97</v>
      </c>
      <c r="B2638" s="197" t="s">
        <v>1155</v>
      </c>
      <c r="C2638" s="198" t="s">
        <v>33</v>
      </c>
      <c r="D2638" s="198" t="s">
        <v>5328</v>
      </c>
      <c r="E2638" s="197" t="s">
        <v>5322</v>
      </c>
      <c r="F2638" s="199" t="s">
        <v>4089</v>
      </c>
      <c r="G2638" s="195" t="s">
        <v>2487</v>
      </c>
      <c r="H2638" s="161">
        <f>Dane_baza!AR2627</f>
        <v>19800906</v>
      </c>
      <c r="I2638" s="161">
        <f>Dane_baza!AS2627</f>
        <v>827465</v>
      </c>
      <c r="J2638" s="161">
        <f>Dane_baza!BX2627</f>
        <v>1023328</v>
      </c>
      <c r="K2638" s="161">
        <f>Dane_baza!AT2627</f>
        <v>3845216</v>
      </c>
      <c r="L2638" s="161">
        <f>Dane_baza!AU2627</f>
        <v>6104771</v>
      </c>
      <c r="M2638" s="161">
        <f>Dane_baza!AV2627</f>
        <v>1251343</v>
      </c>
      <c r="N2638" s="161">
        <f>Dane_baza!AY2627</f>
        <v>28445567</v>
      </c>
      <c r="O2638" s="161">
        <f>Dane_baza!AZ2627</f>
        <v>0</v>
      </c>
      <c r="P2638" s="161">
        <f>Dane_baza!AW2627</f>
        <v>0</v>
      </c>
      <c r="Q2638" s="161">
        <f>Dane_baza!AX2627</f>
        <v>0</v>
      </c>
      <c r="R2638" s="212">
        <f t="shared" si="130"/>
        <v>61298596</v>
      </c>
      <c r="S2638" s="212">
        <f>Dane_baza!BU2627</f>
        <v>46919991.859999999</v>
      </c>
      <c r="T2638" s="212">
        <f>Dane_baza!BV2627</f>
        <v>8271140.6100000003</v>
      </c>
      <c r="U2638" s="212">
        <f>Dane_baza!BW2627</f>
        <v>11107463.039999999</v>
      </c>
      <c r="V2638" s="212">
        <f t="shared" si="128"/>
        <v>66298595.509999998</v>
      </c>
      <c r="W2638" s="161">
        <f t="shared" si="129"/>
        <v>4999999.5099999979</v>
      </c>
      <c r="AA2638" s="36"/>
    </row>
    <row r="2639" spans="1:27" ht="14.45" x14ac:dyDescent="0.3">
      <c r="A2639" s="197" t="s">
        <v>97</v>
      </c>
      <c r="B2639" s="197" t="s">
        <v>1164</v>
      </c>
      <c r="C2639" s="198" t="s">
        <v>33</v>
      </c>
      <c r="D2639" s="198" t="s">
        <v>5328</v>
      </c>
      <c r="E2639" s="197" t="s">
        <v>5322</v>
      </c>
      <c r="F2639" s="199" t="s">
        <v>4098</v>
      </c>
      <c r="G2639" s="195" t="s">
        <v>2488</v>
      </c>
      <c r="H2639" s="161">
        <f>Dane_baza!AR2628</f>
        <v>8920612</v>
      </c>
      <c r="I2639" s="161">
        <f>Dane_baza!AS2628</f>
        <v>162964</v>
      </c>
      <c r="J2639" s="161">
        <f>Dane_baza!BX2628</f>
        <v>2093420</v>
      </c>
      <c r="K2639" s="161">
        <f>Dane_baza!AT2628</f>
        <v>34546571</v>
      </c>
      <c r="L2639" s="161">
        <f>Dane_baza!AU2628</f>
        <v>1608940</v>
      </c>
      <c r="M2639" s="161">
        <f>Dane_baza!AV2628</f>
        <v>1451517</v>
      </c>
      <c r="N2639" s="161">
        <f>Dane_baza!AY2628</f>
        <v>16956162</v>
      </c>
      <c r="O2639" s="161">
        <f>Dane_baza!AZ2628</f>
        <v>0</v>
      </c>
      <c r="P2639" s="161">
        <f>Dane_baza!AW2628</f>
        <v>0</v>
      </c>
      <c r="Q2639" s="161">
        <f>Dane_baza!AX2628</f>
        <v>0</v>
      </c>
      <c r="R2639" s="212">
        <f t="shared" si="130"/>
        <v>65740186</v>
      </c>
      <c r="S2639" s="212">
        <f>Dane_baza!BU2628</f>
        <v>27730170.620000001</v>
      </c>
      <c r="T2639" s="212">
        <f>Dane_baza!BV2628</f>
        <v>973863.92</v>
      </c>
      <c r="U2639" s="212">
        <f>Dane_baza!BW2628</f>
        <v>41036151.030000001</v>
      </c>
      <c r="V2639" s="212">
        <f t="shared" si="128"/>
        <v>69740185.570000008</v>
      </c>
      <c r="W2639" s="161">
        <f t="shared" si="129"/>
        <v>3999999.5700000077</v>
      </c>
      <c r="AA2639" s="36"/>
    </row>
    <row r="2640" spans="1:27" ht="14.45" x14ac:dyDescent="0.3">
      <c r="A2640" s="197" t="s">
        <v>97</v>
      </c>
      <c r="B2640" s="197" t="s">
        <v>1170</v>
      </c>
      <c r="C2640" s="198" t="s">
        <v>33</v>
      </c>
      <c r="D2640" s="198" t="s">
        <v>5328</v>
      </c>
      <c r="E2640" s="197" t="s">
        <v>5322</v>
      </c>
      <c r="F2640" s="199" t="s">
        <v>4103</v>
      </c>
      <c r="G2640" s="195" t="s">
        <v>2489</v>
      </c>
      <c r="H2640" s="161">
        <f>Dane_baza!AR2629</f>
        <v>123728692</v>
      </c>
      <c r="I2640" s="161">
        <f>Dane_baza!AS2629</f>
        <v>8156813</v>
      </c>
      <c r="J2640" s="161">
        <f>Dane_baza!BX2629</f>
        <v>3564011</v>
      </c>
      <c r="K2640" s="161">
        <f>Dane_baza!AT2629</f>
        <v>0</v>
      </c>
      <c r="L2640" s="161">
        <f>Dane_baza!AU2629</f>
        <v>14450806</v>
      </c>
      <c r="M2640" s="161">
        <f>Dane_baza!AV2629</f>
        <v>1533469</v>
      </c>
      <c r="N2640" s="161">
        <f>Dane_baza!AY2629</f>
        <v>80608474</v>
      </c>
      <c r="O2640" s="161">
        <f>Dane_baza!AZ2629</f>
        <v>17842</v>
      </c>
      <c r="P2640" s="161">
        <f>Dane_baza!AW2629</f>
        <v>0</v>
      </c>
      <c r="Q2640" s="161">
        <f>Dane_baza!AX2629</f>
        <v>-55436944</v>
      </c>
      <c r="R2640" s="212">
        <f t="shared" si="130"/>
        <v>176623163</v>
      </c>
      <c r="S2640" s="212">
        <f>Dane_baza!BU2629</f>
        <v>150381199.81999999</v>
      </c>
      <c r="T2640" s="212">
        <f>Dane_baza!BV2629</f>
        <v>47436742.740000002</v>
      </c>
      <c r="U2640" s="212">
        <f>Dane_baza!BW2629</f>
        <v>0</v>
      </c>
      <c r="V2640" s="212">
        <f t="shared" ref="V2640:V2703" si="131">SUM(S2640:U2640)</f>
        <v>197817942.56</v>
      </c>
      <c r="W2640" s="161">
        <f t="shared" ref="W2640:W2703" si="132">V2640-R2640</f>
        <v>21194779.560000002</v>
      </c>
      <c r="AA2640" s="36"/>
    </row>
    <row r="2641" spans="1:27" ht="14.45" x14ac:dyDescent="0.3">
      <c r="A2641" s="197" t="s">
        <v>97</v>
      </c>
      <c r="B2641" s="197" t="s">
        <v>1178</v>
      </c>
      <c r="C2641" s="198" t="s">
        <v>33</v>
      </c>
      <c r="D2641" s="198" t="s">
        <v>5328</v>
      </c>
      <c r="E2641" s="197" t="s">
        <v>5322</v>
      </c>
      <c r="F2641" s="199" t="s">
        <v>4110</v>
      </c>
      <c r="G2641" s="195" t="s">
        <v>2490</v>
      </c>
      <c r="H2641" s="161">
        <f>Dane_baza!AR2630</f>
        <v>20573329</v>
      </c>
      <c r="I2641" s="161">
        <f>Dane_baza!AS2630</f>
        <v>622303</v>
      </c>
      <c r="J2641" s="161">
        <f>Dane_baza!BX2630</f>
        <v>1375620</v>
      </c>
      <c r="K2641" s="161">
        <f>Dane_baza!AT2630</f>
        <v>8636723</v>
      </c>
      <c r="L2641" s="161">
        <f>Dane_baza!AU2630</f>
        <v>5384930</v>
      </c>
      <c r="M2641" s="161">
        <f>Dane_baza!AV2630</f>
        <v>1812107</v>
      </c>
      <c r="N2641" s="161">
        <f>Dane_baza!AY2630</f>
        <v>62196455</v>
      </c>
      <c r="O2641" s="161">
        <f>Dane_baza!AZ2630</f>
        <v>30817</v>
      </c>
      <c r="P2641" s="161">
        <f>Dane_baza!AW2630</f>
        <v>0</v>
      </c>
      <c r="Q2641" s="161">
        <f>Dane_baza!AX2630</f>
        <v>0</v>
      </c>
      <c r="R2641" s="212">
        <f t="shared" ref="R2641:R2704" si="133">SUM(H2641:Q2641)</f>
        <v>100632284</v>
      </c>
      <c r="S2641" s="212">
        <f>Dane_baza!BU2630</f>
        <v>52613335.07</v>
      </c>
      <c r="T2641" s="212">
        <f>Dane_baza!BV2630</f>
        <v>3620704.08</v>
      </c>
      <c r="U2641" s="212">
        <f>Dane_baza!BW2630</f>
        <v>49398244.399999999</v>
      </c>
      <c r="V2641" s="212">
        <f t="shared" si="131"/>
        <v>105632283.55</v>
      </c>
      <c r="W2641" s="161">
        <f t="shared" si="132"/>
        <v>4999999.549999997</v>
      </c>
      <c r="AA2641" s="36"/>
    </row>
    <row r="2642" spans="1:27" ht="14.45" x14ac:dyDescent="0.3">
      <c r="A2642" s="197" t="s">
        <v>97</v>
      </c>
      <c r="B2642" s="197" t="s">
        <v>1188</v>
      </c>
      <c r="C2642" s="198" t="s">
        <v>33</v>
      </c>
      <c r="D2642" s="198" t="s">
        <v>5328</v>
      </c>
      <c r="E2642" s="197" t="s">
        <v>5322</v>
      </c>
      <c r="F2642" s="199" t="s">
        <v>4119</v>
      </c>
      <c r="G2642" s="195" t="s">
        <v>2491</v>
      </c>
      <c r="H2642" s="161">
        <f>Dane_baza!AR2631</f>
        <v>154788743</v>
      </c>
      <c r="I2642" s="161">
        <f>Dane_baza!AS2631</f>
        <v>4802468</v>
      </c>
      <c r="J2642" s="161">
        <f>Dane_baza!BX2631</f>
        <v>6589991</v>
      </c>
      <c r="K2642" s="161">
        <f>Dane_baza!AT2631</f>
        <v>507687</v>
      </c>
      <c r="L2642" s="161">
        <f>Dane_baza!AU2631</f>
        <v>6247007</v>
      </c>
      <c r="M2642" s="161">
        <f>Dane_baza!AV2631</f>
        <v>2952812</v>
      </c>
      <c r="N2642" s="161">
        <f>Dane_baza!AY2631</f>
        <v>136571547</v>
      </c>
      <c r="O2642" s="161">
        <f>Dane_baza!AZ2631</f>
        <v>1622</v>
      </c>
      <c r="P2642" s="161">
        <f>Dane_baza!AW2631</f>
        <v>0</v>
      </c>
      <c r="Q2642" s="161">
        <f>Dane_baza!AX2631</f>
        <v>-6925907</v>
      </c>
      <c r="R2642" s="212">
        <f t="shared" si="133"/>
        <v>305535970</v>
      </c>
      <c r="S2642" s="212">
        <f>Dane_baza!BU2631</f>
        <v>315776230.99000001</v>
      </c>
      <c r="T2642" s="212">
        <f>Dane_baza!BV2631</f>
        <v>26368848.800000001</v>
      </c>
      <c r="U2642" s="212">
        <f>Dane_baza!BW2631</f>
        <v>0</v>
      </c>
      <c r="V2642" s="212">
        <f t="shared" si="131"/>
        <v>342145079.79000002</v>
      </c>
      <c r="W2642" s="161">
        <f t="shared" si="132"/>
        <v>36609109.790000021</v>
      </c>
      <c r="AA2642" s="36"/>
    </row>
    <row r="2643" spans="1:27" ht="14.45" x14ac:dyDescent="0.3">
      <c r="A2643" s="197" t="s">
        <v>97</v>
      </c>
      <c r="B2643" s="197" t="s">
        <v>1200</v>
      </c>
      <c r="C2643" s="198" t="s">
        <v>33</v>
      </c>
      <c r="D2643" s="198" t="s">
        <v>5328</v>
      </c>
      <c r="E2643" s="197" t="s">
        <v>5322</v>
      </c>
      <c r="F2643" s="199" t="s">
        <v>4131</v>
      </c>
      <c r="G2643" s="195" t="s">
        <v>2492</v>
      </c>
      <c r="H2643" s="161">
        <f>Dane_baza!AR2632</f>
        <v>30776413</v>
      </c>
      <c r="I2643" s="161">
        <f>Dane_baza!AS2632</f>
        <v>1018628</v>
      </c>
      <c r="J2643" s="161">
        <f>Dane_baza!BX2632</f>
        <v>1201759</v>
      </c>
      <c r="K2643" s="161">
        <f>Dane_baza!AT2632</f>
        <v>4259945</v>
      </c>
      <c r="L2643" s="161">
        <f>Dane_baza!AU2632</f>
        <v>1499775</v>
      </c>
      <c r="M2643" s="161">
        <f>Dane_baza!AV2632</f>
        <v>1483052</v>
      </c>
      <c r="N2643" s="161">
        <f>Dane_baza!AY2632</f>
        <v>82025496</v>
      </c>
      <c r="O2643" s="161">
        <f>Dane_baza!AZ2632</f>
        <v>30817</v>
      </c>
      <c r="P2643" s="161">
        <f>Dane_baza!AW2632</f>
        <v>0</v>
      </c>
      <c r="Q2643" s="161">
        <f>Dane_baza!AX2632</f>
        <v>0</v>
      </c>
      <c r="R2643" s="212">
        <f t="shared" si="133"/>
        <v>122295885</v>
      </c>
      <c r="S2643" s="212">
        <f>Dane_baza!BU2632</f>
        <v>71811671.670000002</v>
      </c>
      <c r="T2643" s="212">
        <f>Dane_baza!BV2632</f>
        <v>5872606.1200000001</v>
      </c>
      <c r="U2643" s="212">
        <f>Dane_baza!BW2632</f>
        <v>56707237.439999998</v>
      </c>
      <c r="V2643" s="212">
        <f t="shared" si="131"/>
        <v>134391515.23000002</v>
      </c>
      <c r="W2643" s="161">
        <f t="shared" si="132"/>
        <v>12095630.230000019</v>
      </c>
      <c r="AA2643" s="36"/>
    </row>
    <row r="2644" spans="1:27" ht="14.45" x14ac:dyDescent="0.3">
      <c r="A2644" s="197" t="s">
        <v>97</v>
      </c>
      <c r="B2644" s="197" t="s">
        <v>1207</v>
      </c>
      <c r="C2644" s="198" t="s">
        <v>33</v>
      </c>
      <c r="D2644" s="198" t="s">
        <v>5328</v>
      </c>
      <c r="E2644" s="197" t="s">
        <v>5322</v>
      </c>
      <c r="F2644" s="199" t="s">
        <v>4137</v>
      </c>
      <c r="G2644" s="195" t="s">
        <v>2493</v>
      </c>
      <c r="H2644" s="161">
        <f>Dane_baza!AR2633</f>
        <v>8756318</v>
      </c>
      <c r="I2644" s="161">
        <f>Dane_baza!AS2633</f>
        <v>138221</v>
      </c>
      <c r="J2644" s="161">
        <f>Dane_baza!BX2633</f>
        <v>2433930</v>
      </c>
      <c r="K2644" s="161">
        <f>Dane_baza!AT2633</f>
        <v>15006001</v>
      </c>
      <c r="L2644" s="161">
        <f>Dane_baza!AU2633</f>
        <v>2678252</v>
      </c>
      <c r="M2644" s="161">
        <f>Dane_baza!AV2633</f>
        <v>1408626</v>
      </c>
      <c r="N2644" s="161">
        <f>Dane_baza!AY2633</f>
        <v>15501551</v>
      </c>
      <c r="O2644" s="161">
        <f>Dane_baza!AZ2633</f>
        <v>0</v>
      </c>
      <c r="P2644" s="161">
        <f>Dane_baza!AW2633</f>
        <v>0</v>
      </c>
      <c r="Q2644" s="161">
        <f>Dane_baza!AX2633</f>
        <v>0</v>
      </c>
      <c r="R2644" s="212">
        <f t="shared" si="133"/>
        <v>45922899</v>
      </c>
      <c r="S2644" s="212">
        <f>Dane_baza!BU2633</f>
        <v>24734639.489999998</v>
      </c>
      <c r="T2644" s="212">
        <f>Dane_baza!BV2633</f>
        <v>882686.09</v>
      </c>
      <c r="U2644" s="212">
        <f>Dane_baza!BW2633</f>
        <v>24305573.249999996</v>
      </c>
      <c r="V2644" s="212">
        <f t="shared" si="131"/>
        <v>49922898.829999998</v>
      </c>
      <c r="W2644" s="161">
        <f t="shared" si="132"/>
        <v>3999999.8299999982</v>
      </c>
      <c r="AA2644" s="36"/>
    </row>
    <row r="2645" spans="1:27" ht="14.45" x14ac:dyDescent="0.3">
      <c r="A2645" s="197" t="s">
        <v>97</v>
      </c>
      <c r="B2645" s="197" t="s">
        <v>1213</v>
      </c>
      <c r="C2645" s="198" t="s">
        <v>33</v>
      </c>
      <c r="D2645" s="198" t="s">
        <v>5328</v>
      </c>
      <c r="E2645" s="197" t="s">
        <v>5322</v>
      </c>
      <c r="F2645" s="199" t="s">
        <v>4142</v>
      </c>
      <c r="G2645" s="195" t="s">
        <v>2494</v>
      </c>
      <c r="H2645" s="161">
        <f>Dane_baza!AR2634</f>
        <v>9912077</v>
      </c>
      <c r="I2645" s="161">
        <f>Dane_baza!AS2634</f>
        <v>203011</v>
      </c>
      <c r="J2645" s="161">
        <f>Dane_baza!BX2634</f>
        <v>3587071</v>
      </c>
      <c r="K2645" s="161">
        <f>Dane_baza!AT2634</f>
        <v>16928588</v>
      </c>
      <c r="L2645" s="161">
        <f>Dane_baza!AU2634</f>
        <v>4674672</v>
      </c>
      <c r="M2645" s="161">
        <f>Dane_baza!AV2634</f>
        <v>1391688</v>
      </c>
      <c r="N2645" s="161">
        <f>Dane_baza!AY2634</f>
        <v>25756020</v>
      </c>
      <c r="O2645" s="161">
        <f>Dane_baza!AZ2634</f>
        <v>9732</v>
      </c>
      <c r="P2645" s="161">
        <f>Dane_baza!AW2634</f>
        <v>0</v>
      </c>
      <c r="Q2645" s="161">
        <f>Dane_baza!AX2634</f>
        <v>0</v>
      </c>
      <c r="R2645" s="212">
        <f t="shared" si="133"/>
        <v>62462859</v>
      </c>
      <c r="S2645" s="212">
        <f>Dane_baza!BU2634</f>
        <v>26289091.899999999</v>
      </c>
      <c r="T2645" s="212">
        <f>Dane_baza!BV2634</f>
        <v>1246921.02</v>
      </c>
      <c r="U2645" s="212">
        <f>Dane_baza!BW2634</f>
        <v>38926845.939999998</v>
      </c>
      <c r="V2645" s="212">
        <f t="shared" si="131"/>
        <v>66462858.859999999</v>
      </c>
      <c r="W2645" s="161">
        <f t="shared" si="132"/>
        <v>3999999.8599999994</v>
      </c>
      <c r="AA2645" s="36"/>
    </row>
    <row r="2646" spans="1:27" ht="14.45" x14ac:dyDescent="0.3">
      <c r="A2646" s="197" t="s">
        <v>97</v>
      </c>
      <c r="B2646" s="197" t="s">
        <v>1220</v>
      </c>
      <c r="C2646" s="198" t="s">
        <v>33</v>
      </c>
      <c r="D2646" s="198" t="s">
        <v>5328</v>
      </c>
      <c r="E2646" s="197" t="s">
        <v>5322</v>
      </c>
      <c r="F2646" s="199" t="s">
        <v>4148</v>
      </c>
      <c r="G2646" s="195" t="s">
        <v>2495</v>
      </c>
      <c r="H2646" s="161">
        <f>Dane_baza!AR2635</f>
        <v>34681856</v>
      </c>
      <c r="I2646" s="161">
        <f>Dane_baza!AS2635</f>
        <v>1990133</v>
      </c>
      <c r="J2646" s="161">
        <f>Dane_baza!BX2635</f>
        <v>1865823</v>
      </c>
      <c r="K2646" s="161">
        <f>Dane_baza!AT2635</f>
        <v>6591717</v>
      </c>
      <c r="L2646" s="161">
        <f>Dane_baza!AU2635</f>
        <v>1305613</v>
      </c>
      <c r="M2646" s="161">
        <f>Dane_baza!AV2635</f>
        <v>679439</v>
      </c>
      <c r="N2646" s="161">
        <f>Dane_baza!AY2635</f>
        <v>57422715</v>
      </c>
      <c r="O2646" s="161">
        <f>Dane_baza!AZ2635</f>
        <v>3244</v>
      </c>
      <c r="P2646" s="161">
        <f>Dane_baza!AW2635</f>
        <v>0</v>
      </c>
      <c r="Q2646" s="161">
        <f>Dane_baza!AX2635</f>
        <v>0</v>
      </c>
      <c r="R2646" s="212">
        <f t="shared" si="133"/>
        <v>104540540</v>
      </c>
      <c r="S2646" s="212">
        <f>Dane_baza!BU2635</f>
        <v>81994578.409999996</v>
      </c>
      <c r="T2646" s="212">
        <f>Dane_baza!BV2635</f>
        <v>11341745.76</v>
      </c>
      <c r="U2646" s="212">
        <f>Dane_baza!BW2635</f>
        <v>21092665.379999999</v>
      </c>
      <c r="V2646" s="212">
        <f t="shared" si="131"/>
        <v>114428989.55</v>
      </c>
      <c r="W2646" s="161">
        <f t="shared" si="132"/>
        <v>9888449.549999997</v>
      </c>
      <c r="AA2646" s="36"/>
    </row>
    <row r="2647" spans="1:27" ht="14.45" x14ac:dyDescent="0.3">
      <c r="A2647" s="197" t="s">
        <v>134</v>
      </c>
      <c r="B2647" s="197" t="s">
        <v>33</v>
      </c>
      <c r="C2647" s="198" t="s">
        <v>33</v>
      </c>
      <c r="D2647" s="198" t="s">
        <v>5328</v>
      </c>
      <c r="E2647" s="197" t="s">
        <v>5322</v>
      </c>
      <c r="F2647" s="199" t="s">
        <v>4153</v>
      </c>
      <c r="G2647" s="195" t="s">
        <v>2441</v>
      </c>
      <c r="H2647" s="161">
        <f>Dane_baza!AR2636</f>
        <v>30343270</v>
      </c>
      <c r="I2647" s="161">
        <f>Dane_baza!AS2636</f>
        <v>959524</v>
      </c>
      <c r="J2647" s="161">
        <f>Dane_baza!BX2636</f>
        <v>421462</v>
      </c>
      <c r="K2647" s="161">
        <f>Dane_baza!AT2636</f>
        <v>16205701</v>
      </c>
      <c r="L2647" s="161">
        <f>Dane_baza!AU2636</f>
        <v>1666533</v>
      </c>
      <c r="M2647" s="161">
        <f>Dane_baza!AV2636</f>
        <v>959752</v>
      </c>
      <c r="N2647" s="161">
        <f>Dane_baza!AY2636</f>
        <v>61553716</v>
      </c>
      <c r="O2647" s="161">
        <f>Dane_baza!AZ2636</f>
        <v>0</v>
      </c>
      <c r="P2647" s="161">
        <f>Dane_baza!AW2636</f>
        <v>0</v>
      </c>
      <c r="Q2647" s="161">
        <f>Dane_baza!AX2636</f>
        <v>0</v>
      </c>
      <c r="R2647" s="212">
        <f t="shared" si="133"/>
        <v>112109958</v>
      </c>
      <c r="S2647" s="212">
        <f>Dane_baza!BU2636</f>
        <v>80129585.060000002</v>
      </c>
      <c r="T2647" s="212">
        <f>Dane_baza!BV2636</f>
        <v>5763003.4000000004</v>
      </c>
      <c r="U2647" s="212">
        <f>Dane_baza!BW2636</f>
        <v>31609343.57</v>
      </c>
      <c r="V2647" s="212">
        <f t="shared" si="131"/>
        <v>117501932.03</v>
      </c>
      <c r="W2647" s="161">
        <f t="shared" si="132"/>
        <v>5391974.0300000012</v>
      </c>
      <c r="AA2647" s="36"/>
    </row>
    <row r="2648" spans="1:27" ht="14.45" x14ac:dyDescent="0.3">
      <c r="A2648" s="197" t="s">
        <v>134</v>
      </c>
      <c r="B2648" s="197" t="s">
        <v>32</v>
      </c>
      <c r="C2648" s="198" t="s">
        <v>33</v>
      </c>
      <c r="D2648" s="198" t="s">
        <v>5328</v>
      </c>
      <c r="E2648" s="197" t="s">
        <v>5322</v>
      </c>
      <c r="F2648" s="199" t="s">
        <v>4159</v>
      </c>
      <c r="G2648" s="195" t="s">
        <v>2496</v>
      </c>
      <c r="H2648" s="161">
        <f>Dane_baza!AR2637</f>
        <v>13363547</v>
      </c>
      <c r="I2648" s="161">
        <f>Dane_baza!AS2637</f>
        <v>360429</v>
      </c>
      <c r="J2648" s="161">
        <f>Dane_baza!BX2637</f>
        <v>334978</v>
      </c>
      <c r="K2648" s="161">
        <f>Dane_baza!AT2637</f>
        <v>12920264</v>
      </c>
      <c r="L2648" s="161">
        <f>Dane_baza!AU2637</f>
        <v>3643819</v>
      </c>
      <c r="M2648" s="161">
        <f>Dane_baza!AV2637</f>
        <v>643288</v>
      </c>
      <c r="N2648" s="161">
        <f>Dane_baza!AY2637</f>
        <v>18774652</v>
      </c>
      <c r="O2648" s="161">
        <f>Dane_baza!AZ2637</f>
        <v>0</v>
      </c>
      <c r="P2648" s="161">
        <f>Dane_baza!AW2637</f>
        <v>0</v>
      </c>
      <c r="Q2648" s="161">
        <f>Dane_baza!AX2637</f>
        <v>0</v>
      </c>
      <c r="R2648" s="212">
        <f t="shared" si="133"/>
        <v>50040977</v>
      </c>
      <c r="S2648" s="212">
        <f>Dane_baza!BU2637</f>
        <v>38102644.909999996</v>
      </c>
      <c r="T2648" s="212">
        <f>Dane_baza!BV2637</f>
        <v>2692276.47</v>
      </c>
      <c r="U2648" s="212">
        <f>Dane_baza!BW2637</f>
        <v>13246055.239999996</v>
      </c>
      <c r="V2648" s="212">
        <f t="shared" si="131"/>
        <v>54040976.61999999</v>
      </c>
      <c r="W2648" s="161">
        <f t="shared" si="132"/>
        <v>3999999.6199999899</v>
      </c>
      <c r="AA2648" s="36"/>
    </row>
    <row r="2649" spans="1:27" ht="14.45" x14ac:dyDescent="0.3">
      <c r="A2649" s="197" t="s">
        <v>134</v>
      </c>
      <c r="B2649" s="197" t="s">
        <v>37</v>
      </c>
      <c r="C2649" s="198" t="s">
        <v>33</v>
      </c>
      <c r="D2649" s="198" t="s">
        <v>5328</v>
      </c>
      <c r="E2649" s="197" t="s">
        <v>5322</v>
      </c>
      <c r="F2649" s="199" t="s">
        <v>4163</v>
      </c>
      <c r="G2649" s="195" t="s">
        <v>2497</v>
      </c>
      <c r="H2649" s="161">
        <f>Dane_baza!AR2638</f>
        <v>32759889</v>
      </c>
      <c r="I2649" s="161">
        <f>Dane_baza!AS2638</f>
        <v>3993659</v>
      </c>
      <c r="J2649" s="161">
        <f>Dane_baza!BX2638</f>
        <v>1762738</v>
      </c>
      <c r="K2649" s="161">
        <f>Dane_baza!AT2638</f>
        <v>8272228</v>
      </c>
      <c r="L2649" s="161">
        <f>Dane_baza!AU2638</f>
        <v>1429728</v>
      </c>
      <c r="M2649" s="161">
        <f>Dane_baza!AV2638</f>
        <v>778959</v>
      </c>
      <c r="N2649" s="161">
        <f>Dane_baza!AY2638</f>
        <v>74209821</v>
      </c>
      <c r="O2649" s="161">
        <f>Dane_baza!AZ2638</f>
        <v>0</v>
      </c>
      <c r="P2649" s="161">
        <f>Dane_baza!AW2638</f>
        <v>0</v>
      </c>
      <c r="Q2649" s="161">
        <f>Dane_baza!AX2638</f>
        <v>0</v>
      </c>
      <c r="R2649" s="212">
        <f t="shared" si="133"/>
        <v>123207022</v>
      </c>
      <c r="S2649" s="212">
        <f>Dane_baza!BU2638</f>
        <v>83642675.859999999</v>
      </c>
      <c r="T2649" s="212">
        <f>Dane_baza!BV2638</f>
        <v>29758009.550000001</v>
      </c>
      <c r="U2649" s="212">
        <f>Dane_baza!BW2638</f>
        <v>14806336.520000001</v>
      </c>
      <c r="V2649" s="212">
        <f t="shared" si="131"/>
        <v>128207021.92999999</v>
      </c>
      <c r="W2649" s="161">
        <f t="shared" si="132"/>
        <v>4999999.9299999923</v>
      </c>
      <c r="AA2649" s="36"/>
    </row>
    <row r="2650" spans="1:27" ht="14.45" x14ac:dyDescent="0.3">
      <c r="A2650" s="197" t="s">
        <v>134</v>
      </c>
      <c r="B2650" s="197" t="s">
        <v>39</v>
      </c>
      <c r="C2650" s="198" t="s">
        <v>33</v>
      </c>
      <c r="D2650" s="198" t="s">
        <v>5328</v>
      </c>
      <c r="E2650" s="197" t="s">
        <v>5322</v>
      </c>
      <c r="F2650" s="199" t="s">
        <v>4169</v>
      </c>
      <c r="G2650" s="195" t="s">
        <v>2498</v>
      </c>
      <c r="H2650" s="161">
        <f>Dane_baza!AR2639</f>
        <v>17800570</v>
      </c>
      <c r="I2650" s="161">
        <f>Dane_baza!AS2639</f>
        <v>944909</v>
      </c>
      <c r="J2650" s="161">
        <f>Dane_baza!BX2639</f>
        <v>1710057</v>
      </c>
      <c r="K2650" s="161">
        <f>Dane_baza!AT2639</f>
        <v>11629656</v>
      </c>
      <c r="L2650" s="161">
        <f>Dane_baza!AU2639</f>
        <v>3694392</v>
      </c>
      <c r="M2650" s="161">
        <f>Dane_baza!AV2639</f>
        <v>681635</v>
      </c>
      <c r="N2650" s="161">
        <f>Dane_baza!AY2639</f>
        <v>47160650</v>
      </c>
      <c r="O2650" s="161">
        <f>Dane_baza!AZ2639</f>
        <v>0</v>
      </c>
      <c r="P2650" s="161">
        <f>Dane_baza!AW2639</f>
        <v>0</v>
      </c>
      <c r="Q2650" s="161">
        <f>Dane_baza!AX2639</f>
        <v>0</v>
      </c>
      <c r="R2650" s="212">
        <f t="shared" si="133"/>
        <v>83621869</v>
      </c>
      <c r="S2650" s="212">
        <f>Dane_baza!BU2639</f>
        <v>49781353.420000002</v>
      </c>
      <c r="T2650" s="212">
        <f>Dane_baza!BV2639</f>
        <v>4319978.68</v>
      </c>
      <c r="U2650" s="212">
        <f>Dane_baza!BW2639</f>
        <v>34520536.760000005</v>
      </c>
      <c r="V2650" s="212">
        <f t="shared" si="131"/>
        <v>88621868.860000014</v>
      </c>
      <c r="W2650" s="161">
        <f t="shared" si="132"/>
        <v>4999999.8600000143</v>
      </c>
      <c r="AA2650" s="36"/>
    </row>
    <row r="2651" spans="1:27" ht="14.45" x14ac:dyDescent="0.3">
      <c r="A2651" s="197" t="s">
        <v>134</v>
      </c>
      <c r="B2651" s="197" t="s">
        <v>42</v>
      </c>
      <c r="C2651" s="198" t="s">
        <v>33</v>
      </c>
      <c r="D2651" s="198" t="s">
        <v>5328</v>
      </c>
      <c r="E2651" s="197" t="s">
        <v>5322</v>
      </c>
      <c r="F2651" s="199" t="s">
        <v>4173</v>
      </c>
      <c r="G2651" s="195" t="s">
        <v>2499</v>
      </c>
      <c r="H2651" s="161">
        <f>Dane_baza!AR2640</f>
        <v>19672167</v>
      </c>
      <c r="I2651" s="161">
        <f>Dane_baza!AS2640</f>
        <v>2881194</v>
      </c>
      <c r="J2651" s="161">
        <f>Dane_baza!BX2640</f>
        <v>1080679</v>
      </c>
      <c r="K2651" s="161">
        <f>Dane_baza!AT2640</f>
        <v>6402688</v>
      </c>
      <c r="L2651" s="161">
        <f>Dane_baza!AU2640</f>
        <v>873214</v>
      </c>
      <c r="M2651" s="161">
        <f>Dane_baza!AV2640</f>
        <v>684856</v>
      </c>
      <c r="N2651" s="161">
        <f>Dane_baza!AY2640</f>
        <v>21737640</v>
      </c>
      <c r="O2651" s="161">
        <f>Dane_baza!AZ2640</f>
        <v>0</v>
      </c>
      <c r="P2651" s="161">
        <f>Dane_baza!AW2640</f>
        <v>0</v>
      </c>
      <c r="Q2651" s="161">
        <f>Dane_baza!AX2640</f>
        <v>0</v>
      </c>
      <c r="R2651" s="212">
        <f t="shared" si="133"/>
        <v>53332438</v>
      </c>
      <c r="S2651" s="212">
        <f>Dane_baza!BU2640</f>
        <v>45239347.759999998</v>
      </c>
      <c r="T2651" s="212">
        <f>Dane_baza!BV2640</f>
        <v>14492982.800000001</v>
      </c>
      <c r="U2651" s="212">
        <f>Dane_baza!BW2640</f>
        <v>0</v>
      </c>
      <c r="V2651" s="212">
        <f t="shared" si="131"/>
        <v>59732330.560000002</v>
      </c>
      <c r="W2651" s="161">
        <f t="shared" si="132"/>
        <v>6399892.5600000024</v>
      </c>
      <c r="AA2651" s="36"/>
    </row>
    <row r="2652" spans="1:27" ht="14.45" x14ac:dyDescent="0.3">
      <c r="A2652" s="197" t="s">
        <v>134</v>
      </c>
      <c r="B2652" s="197" t="s">
        <v>44</v>
      </c>
      <c r="C2652" s="198" t="s">
        <v>33</v>
      </c>
      <c r="D2652" s="198" t="s">
        <v>5328</v>
      </c>
      <c r="E2652" s="197" t="s">
        <v>5322</v>
      </c>
      <c r="F2652" s="199" t="s">
        <v>4178</v>
      </c>
      <c r="G2652" s="195" t="s">
        <v>2500</v>
      </c>
      <c r="H2652" s="161">
        <f>Dane_baza!AR2641</f>
        <v>14184283</v>
      </c>
      <c r="I2652" s="161">
        <f>Dane_baza!AS2641</f>
        <v>608915</v>
      </c>
      <c r="J2652" s="161">
        <f>Dane_baza!BX2641</f>
        <v>934769</v>
      </c>
      <c r="K2652" s="161">
        <f>Dane_baza!AT2641</f>
        <v>9484616</v>
      </c>
      <c r="L2652" s="161">
        <f>Dane_baza!AU2641</f>
        <v>3527257</v>
      </c>
      <c r="M2652" s="161">
        <f>Dane_baza!AV2641</f>
        <v>1493150</v>
      </c>
      <c r="N2652" s="161">
        <f>Dane_baza!AY2641</f>
        <v>36154412</v>
      </c>
      <c r="O2652" s="161">
        <f>Dane_baza!AZ2641</f>
        <v>0</v>
      </c>
      <c r="P2652" s="161">
        <f>Dane_baza!AW2641</f>
        <v>0</v>
      </c>
      <c r="Q2652" s="161">
        <f>Dane_baza!AX2641</f>
        <v>0</v>
      </c>
      <c r="R2652" s="212">
        <f t="shared" si="133"/>
        <v>66387402</v>
      </c>
      <c r="S2652" s="212">
        <f>Dane_baza!BU2641</f>
        <v>37171546.460000001</v>
      </c>
      <c r="T2652" s="212">
        <f>Dane_baza!BV2641</f>
        <v>4418744.26</v>
      </c>
      <c r="U2652" s="212">
        <f>Dane_baza!BW2641</f>
        <v>28797110.969999995</v>
      </c>
      <c r="V2652" s="212">
        <f t="shared" si="131"/>
        <v>70387401.689999998</v>
      </c>
      <c r="W2652" s="161">
        <f t="shared" si="132"/>
        <v>3999999.6899999976</v>
      </c>
      <c r="AA2652" s="36"/>
    </row>
    <row r="2653" spans="1:27" ht="14.45" x14ac:dyDescent="0.3">
      <c r="A2653" s="197" t="s">
        <v>134</v>
      </c>
      <c r="B2653" s="197" t="s">
        <v>51</v>
      </c>
      <c r="C2653" s="198" t="s">
        <v>33</v>
      </c>
      <c r="D2653" s="198" t="s">
        <v>5328</v>
      </c>
      <c r="E2653" s="197" t="s">
        <v>5322</v>
      </c>
      <c r="F2653" s="199" t="s">
        <v>4183</v>
      </c>
      <c r="G2653" s="195" t="s">
        <v>2501</v>
      </c>
      <c r="H2653" s="161">
        <f>Dane_baza!AR2642</f>
        <v>39061163</v>
      </c>
      <c r="I2653" s="161">
        <f>Dane_baza!AS2642</f>
        <v>1647558</v>
      </c>
      <c r="J2653" s="161">
        <f>Dane_baza!BX2642</f>
        <v>4077538</v>
      </c>
      <c r="K2653" s="161">
        <f>Dane_baza!AT2642</f>
        <v>24304129</v>
      </c>
      <c r="L2653" s="161">
        <f>Dane_baza!AU2642</f>
        <v>4223235</v>
      </c>
      <c r="M2653" s="161">
        <f>Dane_baza!AV2642</f>
        <v>1157142</v>
      </c>
      <c r="N2653" s="161">
        <f>Dane_baza!AY2642</f>
        <v>102843775</v>
      </c>
      <c r="O2653" s="161">
        <f>Dane_baza!AZ2642</f>
        <v>0</v>
      </c>
      <c r="P2653" s="161">
        <f>Dane_baza!AW2642</f>
        <v>0</v>
      </c>
      <c r="Q2653" s="161">
        <f>Dane_baza!AX2642</f>
        <v>0</v>
      </c>
      <c r="R2653" s="212">
        <f t="shared" si="133"/>
        <v>177314540</v>
      </c>
      <c r="S2653" s="212">
        <f>Dane_baza!BU2642</f>
        <v>105924180.59999999</v>
      </c>
      <c r="T2653" s="212">
        <f>Dane_baza!BV2642</f>
        <v>5607144.3899999997</v>
      </c>
      <c r="U2653" s="212">
        <f>Dane_baza!BW2642</f>
        <v>73564796.430000007</v>
      </c>
      <c r="V2653" s="212">
        <f t="shared" si="131"/>
        <v>185096121.42000002</v>
      </c>
      <c r="W2653" s="161">
        <f t="shared" si="132"/>
        <v>7781581.4200000167</v>
      </c>
      <c r="AA2653" s="36"/>
    </row>
    <row r="2654" spans="1:27" ht="14.45" x14ac:dyDescent="0.3">
      <c r="A2654" s="197" t="s">
        <v>134</v>
      </c>
      <c r="B2654" s="197" t="s">
        <v>75</v>
      </c>
      <c r="C2654" s="198" t="s">
        <v>33</v>
      </c>
      <c r="D2654" s="198" t="s">
        <v>5328</v>
      </c>
      <c r="E2654" s="197" t="s">
        <v>5322</v>
      </c>
      <c r="F2654" s="199" t="s">
        <v>4192</v>
      </c>
      <c r="G2654" s="195" t="s">
        <v>2502</v>
      </c>
      <c r="H2654" s="161">
        <f>Dane_baza!AR2643</f>
        <v>17465657</v>
      </c>
      <c r="I2654" s="161">
        <f>Dane_baza!AS2643</f>
        <v>930648</v>
      </c>
      <c r="J2654" s="161">
        <f>Dane_baza!BX2643</f>
        <v>997083</v>
      </c>
      <c r="K2654" s="161">
        <f>Dane_baza!AT2643</f>
        <v>10875049</v>
      </c>
      <c r="L2654" s="161">
        <f>Dane_baza!AU2643</f>
        <v>3461452</v>
      </c>
      <c r="M2654" s="161">
        <f>Dane_baza!AV2643</f>
        <v>739757</v>
      </c>
      <c r="N2654" s="161">
        <f>Dane_baza!AY2643</f>
        <v>44139916</v>
      </c>
      <c r="O2654" s="161">
        <f>Dane_baza!AZ2643</f>
        <v>0</v>
      </c>
      <c r="P2654" s="161">
        <f>Dane_baza!AW2643</f>
        <v>0</v>
      </c>
      <c r="Q2654" s="161">
        <f>Dane_baza!AX2643</f>
        <v>0</v>
      </c>
      <c r="R2654" s="212">
        <f t="shared" si="133"/>
        <v>78609562</v>
      </c>
      <c r="S2654" s="212">
        <f>Dane_baza!BU2643</f>
        <v>47382650.530000001</v>
      </c>
      <c r="T2654" s="212">
        <f>Dane_baza!BV2643</f>
        <v>6110949.8499999996</v>
      </c>
      <c r="U2654" s="212">
        <f>Dane_baza!BW2643</f>
        <v>30115961.629950166</v>
      </c>
      <c r="V2654" s="212">
        <f t="shared" si="131"/>
        <v>83609562.009950161</v>
      </c>
      <c r="W2654" s="161">
        <f t="shared" si="132"/>
        <v>5000000.009950161</v>
      </c>
      <c r="AA2654" s="36"/>
    </row>
    <row r="2655" spans="1:27" ht="14.45" x14ac:dyDescent="0.3">
      <c r="A2655" s="197" t="s">
        <v>134</v>
      </c>
      <c r="B2655" s="197" t="s">
        <v>77</v>
      </c>
      <c r="C2655" s="198" t="s">
        <v>33</v>
      </c>
      <c r="D2655" s="198" t="s">
        <v>5328</v>
      </c>
      <c r="E2655" s="197" t="s">
        <v>5322</v>
      </c>
      <c r="F2655" s="199" t="s">
        <v>4199</v>
      </c>
      <c r="G2655" s="195" t="s">
        <v>2400</v>
      </c>
      <c r="H2655" s="161">
        <f>Dane_baza!AR2644</f>
        <v>43422118</v>
      </c>
      <c r="I2655" s="161">
        <f>Dane_baza!AS2644</f>
        <v>1646146</v>
      </c>
      <c r="J2655" s="161">
        <f>Dane_baza!BX2644</f>
        <v>2951390</v>
      </c>
      <c r="K2655" s="161">
        <f>Dane_baza!AT2644</f>
        <v>13639720</v>
      </c>
      <c r="L2655" s="161">
        <f>Dane_baza!AU2644</f>
        <v>8018753</v>
      </c>
      <c r="M2655" s="161">
        <f>Dane_baza!AV2644</f>
        <v>1092492</v>
      </c>
      <c r="N2655" s="161">
        <f>Dane_baza!AY2644</f>
        <v>32318464</v>
      </c>
      <c r="O2655" s="161">
        <f>Dane_baza!AZ2644</f>
        <v>0</v>
      </c>
      <c r="P2655" s="161">
        <f>Dane_baza!AW2644</f>
        <v>0</v>
      </c>
      <c r="Q2655" s="161">
        <f>Dane_baza!AX2644</f>
        <v>0</v>
      </c>
      <c r="R2655" s="212">
        <f t="shared" si="133"/>
        <v>103089083</v>
      </c>
      <c r="S2655" s="212">
        <f>Dane_baza!BU2644</f>
        <v>105985661.39</v>
      </c>
      <c r="T2655" s="212">
        <f>Dane_baza!BV2644</f>
        <v>9393788.8599999994</v>
      </c>
      <c r="U2655" s="212">
        <f>Dane_baza!BW2644</f>
        <v>0</v>
      </c>
      <c r="V2655" s="212">
        <f t="shared" si="131"/>
        <v>115379450.25</v>
      </c>
      <c r="W2655" s="161">
        <f t="shared" si="132"/>
        <v>12290367.25</v>
      </c>
      <c r="AA2655" s="36"/>
    </row>
    <row r="2656" spans="1:27" ht="14.45" x14ac:dyDescent="0.3">
      <c r="A2656" s="197" t="s">
        <v>134</v>
      </c>
      <c r="B2656" s="197" t="s">
        <v>90</v>
      </c>
      <c r="C2656" s="198" t="s">
        <v>33</v>
      </c>
      <c r="D2656" s="198" t="s">
        <v>5328</v>
      </c>
      <c r="E2656" s="197" t="s">
        <v>5322</v>
      </c>
      <c r="F2656" s="199" t="s">
        <v>4212</v>
      </c>
      <c r="G2656" s="195" t="s">
        <v>2503</v>
      </c>
      <c r="H2656" s="161">
        <f>Dane_baza!AR2645</f>
        <v>14028744</v>
      </c>
      <c r="I2656" s="161">
        <f>Dane_baza!AS2645</f>
        <v>449462</v>
      </c>
      <c r="J2656" s="161">
        <f>Dane_baza!BX2645</f>
        <v>950536</v>
      </c>
      <c r="K2656" s="161">
        <f>Dane_baza!AT2645</f>
        <v>15271164</v>
      </c>
      <c r="L2656" s="161">
        <f>Dane_baza!AU2645</f>
        <v>2594370</v>
      </c>
      <c r="M2656" s="161">
        <f>Dane_baza!AV2645</f>
        <v>1156284</v>
      </c>
      <c r="N2656" s="161">
        <f>Dane_baza!AY2645</f>
        <v>32647596</v>
      </c>
      <c r="O2656" s="161">
        <f>Dane_baza!AZ2645</f>
        <v>14598</v>
      </c>
      <c r="P2656" s="161">
        <f>Dane_baza!AW2645</f>
        <v>0</v>
      </c>
      <c r="Q2656" s="161">
        <f>Dane_baza!AX2645</f>
        <v>0</v>
      </c>
      <c r="R2656" s="212">
        <f t="shared" si="133"/>
        <v>67112754</v>
      </c>
      <c r="S2656" s="212">
        <f>Dane_baza!BU2645</f>
        <v>39912217.030000001</v>
      </c>
      <c r="T2656" s="212">
        <f>Dane_baza!BV2645</f>
        <v>2962143.19</v>
      </c>
      <c r="U2656" s="212">
        <f>Dane_baza!BW2645</f>
        <v>29238393.559999995</v>
      </c>
      <c r="V2656" s="212">
        <f t="shared" si="131"/>
        <v>72112753.780000001</v>
      </c>
      <c r="W2656" s="161">
        <f t="shared" si="132"/>
        <v>4999999.7800000012</v>
      </c>
      <c r="AA2656" s="36"/>
    </row>
    <row r="2657" spans="1:27" ht="14.45" x14ac:dyDescent="0.3">
      <c r="A2657" s="197" t="s">
        <v>134</v>
      </c>
      <c r="B2657" s="197" t="s">
        <v>92</v>
      </c>
      <c r="C2657" s="198" t="s">
        <v>33</v>
      </c>
      <c r="D2657" s="198" t="s">
        <v>5328</v>
      </c>
      <c r="E2657" s="197" t="s">
        <v>5322</v>
      </c>
      <c r="F2657" s="199" t="s">
        <v>4216</v>
      </c>
      <c r="G2657" s="195" t="s">
        <v>2504</v>
      </c>
      <c r="H2657" s="161">
        <f>Dane_baza!AR2646</f>
        <v>24421270</v>
      </c>
      <c r="I2657" s="161">
        <f>Dane_baza!AS2646</f>
        <v>2032235</v>
      </c>
      <c r="J2657" s="161">
        <f>Dane_baza!BX2646</f>
        <v>1181499</v>
      </c>
      <c r="K2657" s="161">
        <f>Dane_baza!AT2646</f>
        <v>8089522</v>
      </c>
      <c r="L2657" s="161">
        <f>Dane_baza!AU2646</f>
        <v>2157433</v>
      </c>
      <c r="M2657" s="161">
        <f>Dane_baza!AV2646</f>
        <v>865788</v>
      </c>
      <c r="N2657" s="161">
        <f>Dane_baza!AY2646</f>
        <v>51499555</v>
      </c>
      <c r="O2657" s="161">
        <f>Dane_baza!AZ2646</f>
        <v>0</v>
      </c>
      <c r="P2657" s="161">
        <f>Dane_baza!AW2646</f>
        <v>0</v>
      </c>
      <c r="Q2657" s="161">
        <f>Dane_baza!AX2646</f>
        <v>0</v>
      </c>
      <c r="R2657" s="212">
        <f t="shared" si="133"/>
        <v>90247302</v>
      </c>
      <c r="S2657" s="212">
        <f>Dane_baza!BU2646</f>
        <v>61969993.039999999</v>
      </c>
      <c r="T2657" s="212">
        <f>Dane_baza!BV2646</f>
        <v>20870569.329999998</v>
      </c>
      <c r="U2657" s="212">
        <f>Dane_baza!BW2646</f>
        <v>12406739.625999987</v>
      </c>
      <c r="V2657" s="212">
        <f t="shared" si="131"/>
        <v>95247301.995999992</v>
      </c>
      <c r="W2657" s="161">
        <f t="shared" si="132"/>
        <v>4999999.9959999919</v>
      </c>
      <c r="AA2657" s="36"/>
    </row>
    <row r="2658" spans="1:27" ht="14.45" x14ac:dyDescent="0.3">
      <c r="A2658" s="197" t="s">
        <v>147</v>
      </c>
      <c r="B2658" s="197" t="s">
        <v>33</v>
      </c>
      <c r="C2658" s="198" t="s">
        <v>33</v>
      </c>
      <c r="D2658" s="198" t="s">
        <v>5328</v>
      </c>
      <c r="E2658" s="197" t="s">
        <v>5322</v>
      </c>
      <c r="F2658" s="199" t="s">
        <v>5397</v>
      </c>
      <c r="G2658" s="195" t="s">
        <v>2505</v>
      </c>
      <c r="H2658" s="161">
        <f>Dane_baza!AR2647</f>
        <v>5135154</v>
      </c>
      <c r="I2658" s="161">
        <f>Dane_baza!AS2647</f>
        <v>168196</v>
      </c>
      <c r="J2658" s="161">
        <f>Dane_baza!BX2647</f>
        <v>1132774</v>
      </c>
      <c r="K2658" s="161">
        <f>Dane_baza!AT2647</f>
        <v>11626580</v>
      </c>
      <c r="L2658" s="161">
        <f>Dane_baza!AU2647</f>
        <v>2461395</v>
      </c>
      <c r="M2658" s="161">
        <f>Dane_baza!AV2647</f>
        <v>3859835</v>
      </c>
      <c r="N2658" s="161">
        <f>Dane_baza!AY2647</f>
        <v>13094020</v>
      </c>
      <c r="O2658" s="161">
        <f>Dane_baza!AZ2647</f>
        <v>0</v>
      </c>
      <c r="P2658" s="161">
        <f>Dane_baza!AW2647</f>
        <v>0</v>
      </c>
      <c r="Q2658" s="161">
        <f>Dane_baza!AX2647</f>
        <v>0</v>
      </c>
      <c r="R2658" s="212">
        <f t="shared" si="133"/>
        <v>37477954</v>
      </c>
      <c r="S2658" s="212">
        <f>Dane_baza!BU2647</f>
        <v>14805789.49</v>
      </c>
      <c r="T2658" s="212">
        <f>Dane_baza!BV2647</f>
        <v>731673.93</v>
      </c>
      <c r="U2658" s="212">
        <f>Dane_baza!BW2647</f>
        <v>25688285.981250003</v>
      </c>
      <c r="V2658" s="212">
        <f t="shared" si="131"/>
        <v>41225749.401250005</v>
      </c>
      <c r="W2658" s="161">
        <f t="shared" si="132"/>
        <v>3747795.4012500048</v>
      </c>
      <c r="AA2658" s="36"/>
    </row>
    <row r="2659" spans="1:27" ht="14.45" x14ac:dyDescent="0.3">
      <c r="A2659" s="197" t="s">
        <v>147</v>
      </c>
      <c r="B2659" s="197" t="s">
        <v>32</v>
      </c>
      <c r="C2659" s="198" t="s">
        <v>33</v>
      </c>
      <c r="D2659" s="198" t="s">
        <v>5328</v>
      </c>
      <c r="E2659" s="197" t="s">
        <v>5322</v>
      </c>
      <c r="F2659" s="199" t="s">
        <v>4226</v>
      </c>
      <c r="G2659" s="195" t="s">
        <v>2506</v>
      </c>
      <c r="H2659" s="161">
        <f>Dane_baza!AR2648</f>
        <v>12924448</v>
      </c>
      <c r="I2659" s="161">
        <f>Dane_baza!AS2648</f>
        <v>271307</v>
      </c>
      <c r="J2659" s="161">
        <f>Dane_baza!BX2648</f>
        <v>1955349</v>
      </c>
      <c r="K2659" s="161">
        <f>Dane_baza!AT2648</f>
        <v>51740877</v>
      </c>
      <c r="L2659" s="161">
        <f>Dane_baza!AU2648</f>
        <v>855367</v>
      </c>
      <c r="M2659" s="161">
        <f>Dane_baza!AV2648</f>
        <v>1534250</v>
      </c>
      <c r="N2659" s="161">
        <f>Dane_baza!AY2648</f>
        <v>35887341</v>
      </c>
      <c r="O2659" s="161">
        <f>Dane_baza!AZ2648</f>
        <v>12976</v>
      </c>
      <c r="P2659" s="161">
        <f>Dane_baza!AW2648</f>
        <v>0</v>
      </c>
      <c r="Q2659" s="161">
        <f>Dane_baza!AX2648</f>
        <v>0</v>
      </c>
      <c r="R2659" s="212">
        <f t="shared" si="133"/>
        <v>105181915</v>
      </c>
      <c r="S2659" s="212">
        <f>Dane_baza!BU2648</f>
        <v>44141047.82</v>
      </c>
      <c r="T2659" s="212">
        <f>Dane_baza!BV2648</f>
        <v>1754972.14</v>
      </c>
      <c r="U2659" s="212">
        <f>Dane_baza!BW2648</f>
        <v>64285895.045375869</v>
      </c>
      <c r="V2659" s="212">
        <f t="shared" si="131"/>
        <v>110181915.00537586</v>
      </c>
      <c r="W2659" s="161">
        <f t="shared" si="132"/>
        <v>5000000.0053758621</v>
      </c>
      <c r="AA2659" s="36"/>
    </row>
    <row r="2660" spans="1:27" ht="14.45" x14ac:dyDescent="0.3">
      <c r="A2660" s="197" t="s">
        <v>147</v>
      </c>
      <c r="B2660" s="197" t="s">
        <v>37</v>
      </c>
      <c r="C2660" s="198" t="s">
        <v>33</v>
      </c>
      <c r="D2660" s="198" t="s">
        <v>5328</v>
      </c>
      <c r="E2660" s="197" t="s">
        <v>5322</v>
      </c>
      <c r="F2660" s="199" t="s">
        <v>4232</v>
      </c>
      <c r="G2660" s="195" t="s">
        <v>2507</v>
      </c>
      <c r="H2660" s="161">
        <f>Dane_baza!AR2649</f>
        <v>42872130</v>
      </c>
      <c r="I2660" s="161">
        <f>Dane_baza!AS2649</f>
        <v>2511892</v>
      </c>
      <c r="J2660" s="161">
        <f>Dane_baza!BX2649</f>
        <v>2153473</v>
      </c>
      <c r="K2660" s="161">
        <f>Dane_baza!AT2649</f>
        <v>18518889</v>
      </c>
      <c r="L2660" s="161">
        <f>Dane_baza!AU2649</f>
        <v>725743</v>
      </c>
      <c r="M2660" s="161">
        <f>Dane_baza!AV2649</f>
        <v>1400353</v>
      </c>
      <c r="N2660" s="161">
        <f>Dane_baza!AY2649</f>
        <v>98578614</v>
      </c>
      <c r="O2660" s="161">
        <f>Dane_baza!AZ2649</f>
        <v>3244</v>
      </c>
      <c r="P2660" s="161">
        <f>Dane_baza!AW2649</f>
        <v>0</v>
      </c>
      <c r="Q2660" s="161">
        <f>Dane_baza!AX2649</f>
        <v>0</v>
      </c>
      <c r="R2660" s="212">
        <f t="shared" si="133"/>
        <v>166764338</v>
      </c>
      <c r="S2660" s="212">
        <f>Dane_baza!BU2649</f>
        <v>111927120.06</v>
      </c>
      <c r="T2660" s="212">
        <f>Dane_baza!BV2649</f>
        <v>16324229.33</v>
      </c>
      <c r="U2660" s="212">
        <f>Dane_baza!BW2649</f>
        <v>49162813.520000003</v>
      </c>
      <c r="V2660" s="212">
        <f t="shared" si="131"/>
        <v>177414162.91</v>
      </c>
      <c r="W2660" s="161">
        <f t="shared" si="132"/>
        <v>10649824.909999996</v>
      </c>
      <c r="AA2660" s="36"/>
    </row>
    <row r="2661" spans="1:27" ht="14.45" x14ac:dyDescent="0.3">
      <c r="A2661" s="197" t="s">
        <v>147</v>
      </c>
      <c r="B2661" s="197" t="s">
        <v>39</v>
      </c>
      <c r="C2661" s="198" t="s">
        <v>33</v>
      </c>
      <c r="D2661" s="198" t="s">
        <v>5328</v>
      </c>
      <c r="E2661" s="197" t="s">
        <v>5322</v>
      </c>
      <c r="F2661" s="199" t="s">
        <v>4239</v>
      </c>
      <c r="G2661" s="195" t="s">
        <v>2508</v>
      </c>
      <c r="H2661" s="161">
        <f>Dane_baza!AR2650</f>
        <v>27611743</v>
      </c>
      <c r="I2661" s="161">
        <f>Dane_baza!AS2650</f>
        <v>1475167</v>
      </c>
      <c r="J2661" s="161">
        <f>Dane_baza!BX2650</f>
        <v>6081149</v>
      </c>
      <c r="K2661" s="161">
        <f>Dane_baza!AT2650</f>
        <v>44342452</v>
      </c>
      <c r="L2661" s="161">
        <f>Dane_baza!AU2650</f>
        <v>1158464</v>
      </c>
      <c r="M2661" s="161">
        <f>Dane_baza!AV2650</f>
        <v>2023915</v>
      </c>
      <c r="N2661" s="161">
        <f>Dane_baza!AY2650</f>
        <v>115929516</v>
      </c>
      <c r="O2661" s="161">
        <f>Dane_baza!AZ2650</f>
        <v>14598</v>
      </c>
      <c r="P2661" s="161">
        <f>Dane_baza!AW2650</f>
        <v>0</v>
      </c>
      <c r="Q2661" s="161">
        <f>Dane_baza!AX2650</f>
        <v>0</v>
      </c>
      <c r="R2661" s="212">
        <f t="shared" si="133"/>
        <v>198637004</v>
      </c>
      <c r="S2661" s="212">
        <f>Dane_baza!BU2650</f>
        <v>84609790.640000001</v>
      </c>
      <c r="T2661" s="212">
        <f>Dane_baza!BV2650</f>
        <v>7212129.4900000002</v>
      </c>
      <c r="U2661" s="212">
        <f>Dane_baza!BW2650</f>
        <v>112815083.87551104</v>
      </c>
      <c r="V2661" s="212">
        <f t="shared" si="131"/>
        <v>204637004.00551105</v>
      </c>
      <c r="W2661" s="161">
        <f t="shared" si="132"/>
        <v>6000000.0055110455</v>
      </c>
      <c r="AA2661" s="36"/>
    </row>
    <row r="2662" spans="1:27" ht="14.45" x14ac:dyDescent="0.3">
      <c r="A2662" s="197" t="s">
        <v>147</v>
      </c>
      <c r="B2662" s="197" t="s">
        <v>42</v>
      </c>
      <c r="C2662" s="198" t="s">
        <v>33</v>
      </c>
      <c r="D2662" s="198" t="s">
        <v>5328</v>
      </c>
      <c r="E2662" s="197" t="s">
        <v>5322</v>
      </c>
      <c r="F2662" s="199" t="s">
        <v>4250</v>
      </c>
      <c r="G2662" s="195" t="s">
        <v>2509</v>
      </c>
      <c r="H2662" s="161">
        <f>Dane_baza!AR2651</f>
        <v>26695741</v>
      </c>
      <c r="I2662" s="161">
        <f>Dane_baza!AS2651</f>
        <v>1380916</v>
      </c>
      <c r="J2662" s="161">
        <f>Dane_baza!BX2651</f>
        <v>303244</v>
      </c>
      <c r="K2662" s="161">
        <f>Dane_baza!AT2651</f>
        <v>52004647</v>
      </c>
      <c r="L2662" s="161">
        <f>Dane_baza!AU2651</f>
        <v>1027190</v>
      </c>
      <c r="M2662" s="161">
        <f>Dane_baza!AV2651</f>
        <v>1371123</v>
      </c>
      <c r="N2662" s="161">
        <f>Dane_baza!AY2651</f>
        <v>89720831</v>
      </c>
      <c r="O2662" s="161">
        <f>Dane_baza!AZ2651</f>
        <v>25951</v>
      </c>
      <c r="P2662" s="161">
        <f>Dane_baza!AW2651</f>
        <v>0</v>
      </c>
      <c r="Q2662" s="161">
        <f>Dane_baza!AX2651</f>
        <v>0</v>
      </c>
      <c r="R2662" s="212">
        <f t="shared" si="133"/>
        <v>172529643</v>
      </c>
      <c r="S2662" s="212">
        <f>Dane_baza!BU2651</f>
        <v>81066035.159999996</v>
      </c>
      <c r="T2662" s="212">
        <f>Dane_baza!BV2651</f>
        <v>5413943.9299999997</v>
      </c>
      <c r="U2662" s="212">
        <f>Dane_baza!BW2651</f>
        <v>92049663.916670442</v>
      </c>
      <c r="V2662" s="212">
        <f t="shared" si="131"/>
        <v>178529643.00667045</v>
      </c>
      <c r="W2662" s="161">
        <f t="shared" si="132"/>
        <v>6000000.0066704452</v>
      </c>
      <c r="AA2662" s="36"/>
    </row>
    <row r="2663" spans="1:27" ht="14.45" x14ac:dyDescent="0.3">
      <c r="A2663" s="197" t="s">
        <v>147</v>
      </c>
      <c r="B2663" s="197" t="s">
        <v>44</v>
      </c>
      <c r="C2663" s="198" t="s">
        <v>33</v>
      </c>
      <c r="D2663" s="198" t="s">
        <v>5328</v>
      </c>
      <c r="E2663" s="197" t="s">
        <v>5322</v>
      </c>
      <c r="F2663" s="199" t="s">
        <v>4260</v>
      </c>
      <c r="G2663" s="195" t="s">
        <v>2510</v>
      </c>
      <c r="H2663" s="161">
        <f>Dane_baza!AR2652</f>
        <v>13419479</v>
      </c>
      <c r="I2663" s="161">
        <f>Dane_baza!AS2652</f>
        <v>647449</v>
      </c>
      <c r="J2663" s="161">
        <f>Dane_baza!BX2652</f>
        <v>2915720</v>
      </c>
      <c r="K2663" s="161">
        <f>Dane_baza!AT2652</f>
        <v>17409814</v>
      </c>
      <c r="L2663" s="161">
        <f>Dane_baza!AU2652</f>
        <v>2424980</v>
      </c>
      <c r="M2663" s="161">
        <f>Dane_baza!AV2652</f>
        <v>1280384</v>
      </c>
      <c r="N2663" s="161">
        <f>Dane_baza!AY2652</f>
        <v>24249103</v>
      </c>
      <c r="O2663" s="161">
        <f>Dane_baza!AZ2652</f>
        <v>0</v>
      </c>
      <c r="P2663" s="161">
        <f>Dane_baza!AW2652</f>
        <v>0</v>
      </c>
      <c r="Q2663" s="161">
        <f>Dane_baza!AX2652</f>
        <v>0</v>
      </c>
      <c r="R2663" s="212">
        <f t="shared" si="133"/>
        <v>62346929</v>
      </c>
      <c r="S2663" s="212">
        <f>Dane_baza!BU2652</f>
        <v>39703684.719999999</v>
      </c>
      <c r="T2663" s="212">
        <f>Dane_baza!BV2652</f>
        <v>13346517.060000001</v>
      </c>
      <c r="U2663" s="212">
        <f>Dane_baza!BW2652</f>
        <v>14296727.221999995</v>
      </c>
      <c r="V2663" s="212">
        <f t="shared" si="131"/>
        <v>67346929.002000004</v>
      </c>
      <c r="W2663" s="161">
        <f t="shared" si="132"/>
        <v>5000000.0020000041</v>
      </c>
      <c r="AA2663" s="36"/>
    </row>
    <row r="2664" spans="1:27" ht="14.45" x14ac:dyDescent="0.3">
      <c r="A2664" s="197" t="s">
        <v>147</v>
      </c>
      <c r="B2664" s="197" t="s">
        <v>51</v>
      </c>
      <c r="C2664" s="198" t="s">
        <v>33</v>
      </c>
      <c r="D2664" s="198" t="s">
        <v>5328</v>
      </c>
      <c r="E2664" s="197" t="s">
        <v>5322</v>
      </c>
      <c r="F2664" s="199" t="s">
        <v>4266</v>
      </c>
      <c r="G2664" s="195" t="s">
        <v>2409</v>
      </c>
      <c r="H2664" s="161">
        <f>Dane_baza!AR2653</f>
        <v>24870684</v>
      </c>
      <c r="I2664" s="161">
        <f>Dane_baza!AS2653</f>
        <v>915787</v>
      </c>
      <c r="J2664" s="161">
        <f>Dane_baza!BX2653</f>
        <v>-853219</v>
      </c>
      <c r="K2664" s="161">
        <f>Dane_baza!AT2653</f>
        <v>33176696</v>
      </c>
      <c r="L2664" s="161">
        <f>Dane_baza!AU2653</f>
        <v>729043</v>
      </c>
      <c r="M2664" s="161">
        <f>Dane_baza!AV2653</f>
        <v>1246490</v>
      </c>
      <c r="N2664" s="161">
        <f>Dane_baza!AY2653</f>
        <v>45123707</v>
      </c>
      <c r="O2664" s="161">
        <f>Dane_baza!AZ2653</f>
        <v>0</v>
      </c>
      <c r="P2664" s="161">
        <f>Dane_baza!AW2653</f>
        <v>0</v>
      </c>
      <c r="Q2664" s="161">
        <f>Dane_baza!AX2653</f>
        <v>0</v>
      </c>
      <c r="R2664" s="212">
        <f t="shared" si="133"/>
        <v>105209188</v>
      </c>
      <c r="S2664" s="212">
        <f>Dane_baza!BU2653</f>
        <v>83158625.719999999</v>
      </c>
      <c r="T2664" s="212">
        <f>Dane_baza!BV2653</f>
        <v>2988938.9</v>
      </c>
      <c r="U2664" s="212">
        <f>Dane_baza!BW2653</f>
        <v>25061623.388400018</v>
      </c>
      <c r="V2664" s="212">
        <f t="shared" si="131"/>
        <v>111209188.00840002</v>
      </c>
      <c r="W2664" s="161">
        <f t="shared" si="132"/>
        <v>6000000.008400023</v>
      </c>
      <c r="AA2664" s="36"/>
    </row>
    <row r="2665" spans="1:27" ht="14.45" x14ac:dyDescent="0.3">
      <c r="A2665" s="197" t="s">
        <v>147</v>
      </c>
      <c r="B2665" s="197" t="s">
        <v>75</v>
      </c>
      <c r="C2665" s="198" t="s">
        <v>33</v>
      </c>
      <c r="D2665" s="198" t="s">
        <v>5328</v>
      </c>
      <c r="E2665" s="197" t="s">
        <v>5322</v>
      </c>
      <c r="F2665" s="199" t="s">
        <v>4276</v>
      </c>
      <c r="G2665" s="195" t="s">
        <v>2511</v>
      </c>
      <c r="H2665" s="161">
        <f>Dane_baza!AR2654</f>
        <v>13452601</v>
      </c>
      <c r="I2665" s="161">
        <f>Dane_baza!AS2654</f>
        <v>855346</v>
      </c>
      <c r="J2665" s="161">
        <f>Dane_baza!BX2654</f>
        <v>3355724</v>
      </c>
      <c r="K2665" s="161">
        <f>Dane_baza!AT2654</f>
        <v>37869403</v>
      </c>
      <c r="L2665" s="161">
        <f>Dane_baza!AU2654</f>
        <v>878101</v>
      </c>
      <c r="M2665" s="161">
        <f>Dane_baza!AV2654</f>
        <v>1501955</v>
      </c>
      <c r="N2665" s="161">
        <f>Dane_baza!AY2654</f>
        <v>71877801</v>
      </c>
      <c r="O2665" s="161">
        <f>Dane_baza!AZ2654</f>
        <v>25951</v>
      </c>
      <c r="P2665" s="161">
        <f>Dane_baza!AW2654</f>
        <v>0</v>
      </c>
      <c r="Q2665" s="161">
        <f>Dane_baza!AX2654</f>
        <v>0</v>
      </c>
      <c r="R2665" s="212">
        <f t="shared" si="133"/>
        <v>129816882</v>
      </c>
      <c r="S2665" s="212">
        <f>Dane_baza!BU2654</f>
        <v>43974114.329999998</v>
      </c>
      <c r="T2665" s="212">
        <f>Dane_baza!BV2654</f>
        <v>4753847.96</v>
      </c>
      <c r="U2665" s="212">
        <f>Dane_baza!BW2654</f>
        <v>86088919.717594445</v>
      </c>
      <c r="V2665" s="212">
        <f t="shared" si="131"/>
        <v>134816882.00759444</v>
      </c>
      <c r="W2665" s="161">
        <f t="shared" si="132"/>
        <v>5000000.0075944364</v>
      </c>
      <c r="AA2665" s="36"/>
    </row>
    <row r="2666" spans="1:27" ht="14.45" x14ac:dyDescent="0.3">
      <c r="A2666" s="197" t="s">
        <v>147</v>
      </c>
      <c r="B2666" s="197" t="s">
        <v>77</v>
      </c>
      <c r="C2666" s="198" t="s">
        <v>33</v>
      </c>
      <c r="D2666" s="198" t="s">
        <v>5328</v>
      </c>
      <c r="E2666" s="197" t="s">
        <v>5322</v>
      </c>
      <c r="F2666" s="199" t="s">
        <v>4281</v>
      </c>
      <c r="G2666" s="195" t="s">
        <v>2512</v>
      </c>
      <c r="H2666" s="161">
        <f>Dane_baza!AR2655</f>
        <v>9836788</v>
      </c>
      <c r="I2666" s="161">
        <f>Dane_baza!AS2655</f>
        <v>219173</v>
      </c>
      <c r="J2666" s="161">
        <f>Dane_baza!BX2655</f>
        <v>1829770</v>
      </c>
      <c r="K2666" s="161">
        <f>Dane_baza!AT2655</f>
        <v>22942778</v>
      </c>
      <c r="L2666" s="161">
        <f>Dane_baza!AU2655</f>
        <v>4194822</v>
      </c>
      <c r="M2666" s="161">
        <f>Dane_baza!AV2655</f>
        <v>1299737</v>
      </c>
      <c r="N2666" s="161">
        <f>Dane_baza!AY2655</f>
        <v>43843339</v>
      </c>
      <c r="O2666" s="161">
        <f>Dane_baza!AZ2655</f>
        <v>17842</v>
      </c>
      <c r="P2666" s="161">
        <f>Dane_baza!AW2655</f>
        <v>0</v>
      </c>
      <c r="Q2666" s="161">
        <f>Dane_baza!AX2655</f>
        <v>0</v>
      </c>
      <c r="R2666" s="212">
        <f t="shared" si="133"/>
        <v>84184249</v>
      </c>
      <c r="S2666" s="212">
        <f>Dane_baza!BU2655</f>
        <v>33274318.699999999</v>
      </c>
      <c r="T2666" s="212">
        <f>Dane_baza!BV2655</f>
        <v>1019055.67</v>
      </c>
      <c r="U2666" s="212">
        <f>Dane_baza!BW2655</f>
        <v>54890874.633729853</v>
      </c>
      <c r="V2666" s="212">
        <f t="shared" si="131"/>
        <v>89184249.00372985</v>
      </c>
      <c r="W2666" s="161">
        <f t="shared" si="132"/>
        <v>5000000.0037298501</v>
      </c>
      <c r="AA2666" s="36"/>
    </row>
    <row r="2667" spans="1:27" ht="14.45" x14ac:dyDescent="0.3">
      <c r="A2667" s="197" t="s">
        <v>147</v>
      </c>
      <c r="B2667" s="197" t="s">
        <v>90</v>
      </c>
      <c r="C2667" s="198" t="s">
        <v>33</v>
      </c>
      <c r="D2667" s="198" t="s">
        <v>5328</v>
      </c>
      <c r="E2667" s="197" t="s">
        <v>5322</v>
      </c>
      <c r="F2667" s="199" t="s">
        <v>4289</v>
      </c>
      <c r="G2667" s="195" t="s">
        <v>2513</v>
      </c>
      <c r="H2667" s="161">
        <f>Dane_baza!AR2656</f>
        <v>23132705</v>
      </c>
      <c r="I2667" s="161">
        <f>Dane_baza!AS2656</f>
        <v>1164790</v>
      </c>
      <c r="J2667" s="161">
        <f>Dane_baza!BX2656</f>
        <v>2301953</v>
      </c>
      <c r="K2667" s="161">
        <f>Dane_baza!AT2656</f>
        <v>24184831</v>
      </c>
      <c r="L2667" s="161">
        <f>Dane_baza!AU2656</f>
        <v>549566</v>
      </c>
      <c r="M2667" s="161">
        <f>Dane_baza!AV2656</f>
        <v>1790925</v>
      </c>
      <c r="N2667" s="161">
        <f>Dane_baza!AY2656</f>
        <v>52163584</v>
      </c>
      <c r="O2667" s="161">
        <f>Dane_baza!AZ2656</f>
        <v>0</v>
      </c>
      <c r="P2667" s="161">
        <f>Dane_baza!AW2656</f>
        <v>0</v>
      </c>
      <c r="Q2667" s="161">
        <f>Dane_baza!AX2656</f>
        <v>0</v>
      </c>
      <c r="R2667" s="212">
        <f t="shared" si="133"/>
        <v>105288354</v>
      </c>
      <c r="S2667" s="212">
        <f>Dane_baza!BU2656</f>
        <v>66478064.359999999</v>
      </c>
      <c r="T2667" s="212">
        <f>Dane_baza!BV2656</f>
        <v>5808635.2599999998</v>
      </c>
      <c r="U2667" s="212">
        <f>Dane_baza!BW2656</f>
        <v>38001654.382338732</v>
      </c>
      <c r="V2667" s="212">
        <f t="shared" si="131"/>
        <v>110288354.00233874</v>
      </c>
      <c r="W2667" s="161">
        <f t="shared" si="132"/>
        <v>5000000.0023387372</v>
      </c>
      <c r="AA2667" s="36"/>
    </row>
    <row r="2668" spans="1:27" ht="14.45" x14ac:dyDescent="0.3">
      <c r="A2668" s="197" t="s">
        <v>147</v>
      </c>
      <c r="B2668" s="197" t="s">
        <v>92</v>
      </c>
      <c r="C2668" s="198" t="s">
        <v>33</v>
      </c>
      <c r="D2668" s="198" t="s">
        <v>5328</v>
      </c>
      <c r="E2668" s="197" t="s">
        <v>5322</v>
      </c>
      <c r="F2668" s="199" t="s">
        <v>4296</v>
      </c>
      <c r="G2668" s="195" t="s">
        <v>2514</v>
      </c>
      <c r="H2668" s="161">
        <f>Dane_baza!AR2657</f>
        <v>46611199</v>
      </c>
      <c r="I2668" s="161">
        <f>Dane_baza!AS2657</f>
        <v>3332778</v>
      </c>
      <c r="J2668" s="161">
        <f>Dane_baza!BX2657</f>
        <v>2152946</v>
      </c>
      <c r="K2668" s="161">
        <f>Dane_baza!AT2657</f>
        <v>14578793</v>
      </c>
      <c r="L2668" s="161">
        <f>Dane_baza!AU2657</f>
        <v>705803</v>
      </c>
      <c r="M2668" s="161">
        <f>Dane_baza!AV2657</f>
        <v>1878763</v>
      </c>
      <c r="N2668" s="161">
        <f>Dane_baza!AY2657</f>
        <v>121963972</v>
      </c>
      <c r="O2668" s="161">
        <f>Dane_baza!AZ2657</f>
        <v>9732</v>
      </c>
      <c r="P2668" s="161">
        <f>Dane_baza!AW2657</f>
        <v>0</v>
      </c>
      <c r="Q2668" s="161">
        <f>Dane_baza!AX2657</f>
        <v>0</v>
      </c>
      <c r="R2668" s="212">
        <f t="shared" si="133"/>
        <v>191233986</v>
      </c>
      <c r="S2668" s="212">
        <f>Dane_baza!BU2657</f>
        <v>119544125</v>
      </c>
      <c r="T2668" s="212">
        <f>Dane_baza!BV2657</f>
        <v>17817617.399999999</v>
      </c>
      <c r="U2668" s="212">
        <f>Dane_baza!BW2657</f>
        <v>64797238.009999998</v>
      </c>
      <c r="V2668" s="212">
        <f t="shared" si="131"/>
        <v>202158980.41</v>
      </c>
      <c r="W2668" s="161">
        <f t="shared" si="132"/>
        <v>10924994.409999996</v>
      </c>
      <c r="AA2668" s="36"/>
    </row>
    <row r="2669" spans="1:27" ht="14.45" x14ac:dyDescent="0.3">
      <c r="A2669" s="197" t="s">
        <v>147</v>
      </c>
      <c r="B2669" s="197" t="s">
        <v>93</v>
      </c>
      <c r="C2669" s="198" t="s">
        <v>33</v>
      </c>
      <c r="D2669" s="198" t="s">
        <v>5328</v>
      </c>
      <c r="E2669" s="197" t="s">
        <v>5322</v>
      </c>
      <c r="F2669" s="199" t="s">
        <v>4306</v>
      </c>
      <c r="G2669" s="195" t="s">
        <v>2515</v>
      </c>
      <c r="H2669" s="161">
        <f>Dane_baza!AR2658</f>
        <v>13997659</v>
      </c>
      <c r="I2669" s="161">
        <f>Dane_baza!AS2658</f>
        <v>392347</v>
      </c>
      <c r="J2669" s="161">
        <f>Dane_baza!BX2658</f>
        <v>3790103</v>
      </c>
      <c r="K2669" s="161">
        <f>Dane_baza!AT2658</f>
        <v>40269077</v>
      </c>
      <c r="L2669" s="161">
        <f>Dane_baza!AU2658</f>
        <v>1910252</v>
      </c>
      <c r="M2669" s="161">
        <f>Dane_baza!AV2658</f>
        <v>2204469</v>
      </c>
      <c r="N2669" s="161">
        <f>Dane_baza!AY2658</f>
        <v>41096362</v>
      </c>
      <c r="O2669" s="161">
        <f>Dane_baza!AZ2658</f>
        <v>22707</v>
      </c>
      <c r="P2669" s="161">
        <f>Dane_baza!AW2658</f>
        <v>0</v>
      </c>
      <c r="Q2669" s="161">
        <f>Dane_baza!AX2658</f>
        <v>0</v>
      </c>
      <c r="R2669" s="212">
        <f t="shared" si="133"/>
        <v>103682976</v>
      </c>
      <c r="S2669" s="212">
        <f>Dane_baza!BU2658</f>
        <v>42417891.299999997</v>
      </c>
      <c r="T2669" s="212">
        <f>Dane_baza!BV2658</f>
        <v>2300086.5499999998</v>
      </c>
      <c r="U2669" s="212">
        <f>Dane_baza!BW2658</f>
        <v>63964997.859999992</v>
      </c>
      <c r="V2669" s="212">
        <f t="shared" si="131"/>
        <v>108682975.70999998</v>
      </c>
      <c r="W2669" s="161">
        <f t="shared" si="132"/>
        <v>4999999.7099999785</v>
      </c>
      <c r="AA2669" s="36"/>
    </row>
    <row r="2670" spans="1:27" ht="14.45" x14ac:dyDescent="0.3">
      <c r="A2670" s="197" t="s">
        <v>147</v>
      </c>
      <c r="B2670" s="197" t="s">
        <v>95</v>
      </c>
      <c r="C2670" s="198" t="s">
        <v>33</v>
      </c>
      <c r="D2670" s="198" t="s">
        <v>5328</v>
      </c>
      <c r="E2670" s="197" t="s">
        <v>5322</v>
      </c>
      <c r="F2670" s="199" t="s">
        <v>4313</v>
      </c>
      <c r="G2670" s="195" t="s">
        <v>2516</v>
      </c>
      <c r="H2670" s="161">
        <f>Dane_baza!AR2659</f>
        <v>15325161</v>
      </c>
      <c r="I2670" s="161">
        <f>Dane_baza!AS2659</f>
        <v>244120</v>
      </c>
      <c r="J2670" s="161">
        <f>Dane_baza!BX2659</f>
        <v>6320641</v>
      </c>
      <c r="K2670" s="161">
        <f>Dane_baza!AT2659</f>
        <v>42880952</v>
      </c>
      <c r="L2670" s="161">
        <f>Dane_baza!AU2659</f>
        <v>7875766</v>
      </c>
      <c r="M2670" s="161">
        <f>Dane_baza!AV2659</f>
        <v>1704875</v>
      </c>
      <c r="N2670" s="161">
        <f>Dane_baza!AY2659</f>
        <v>6341173</v>
      </c>
      <c r="O2670" s="161">
        <f>Dane_baza!AZ2659</f>
        <v>0</v>
      </c>
      <c r="P2670" s="161">
        <f>Dane_baza!AW2659</f>
        <v>0</v>
      </c>
      <c r="Q2670" s="161">
        <f>Dane_baza!AX2659</f>
        <v>0</v>
      </c>
      <c r="R2670" s="212">
        <f t="shared" si="133"/>
        <v>80692688</v>
      </c>
      <c r="S2670" s="212">
        <f>Dane_baza!BU2659</f>
        <v>49824197.5</v>
      </c>
      <c r="T2670" s="212">
        <f>Dane_baza!BV2659</f>
        <v>1417422.77</v>
      </c>
      <c r="U2670" s="212">
        <f>Dane_baza!BW2659</f>
        <v>34451067.733599991</v>
      </c>
      <c r="V2670" s="212">
        <f t="shared" si="131"/>
        <v>85692688.003600001</v>
      </c>
      <c r="W2670" s="161">
        <f t="shared" si="132"/>
        <v>5000000.0036000013</v>
      </c>
      <c r="AA2670" s="36"/>
    </row>
    <row r="2671" spans="1:27" ht="14.45" x14ac:dyDescent="0.3">
      <c r="A2671" s="197" t="s">
        <v>147</v>
      </c>
      <c r="B2671" s="197" t="s">
        <v>97</v>
      </c>
      <c r="C2671" s="198" t="s">
        <v>33</v>
      </c>
      <c r="D2671" s="198" t="s">
        <v>5328</v>
      </c>
      <c r="E2671" s="197" t="s">
        <v>5322</v>
      </c>
      <c r="F2671" s="199" t="s">
        <v>4323</v>
      </c>
      <c r="G2671" s="195" t="s">
        <v>2517</v>
      </c>
      <c r="H2671" s="161">
        <f>Dane_baza!AR2660</f>
        <v>18629138</v>
      </c>
      <c r="I2671" s="161">
        <f>Dane_baza!AS2660</f>
        <v>735496</v>
      </c>
      <c r="J2671" s="161">
        <f>Dane_baza!BX2660</f>
        <v>5218075</v>
      </c>
      <c r="K2671" s="161">
        <f>Dane_baza!AT2660</f>
        <v>37544931</v>
      </c>
      <c r="L2671" s="161">
        <f>Dane_baza!AU2660</f>
        <v>1444272</v>
      </c>
      <c r="M2671" s="161">
        <f>Dane_baza!AV2660</f>
        <v>2710447</v>
      </c>
      <c r="N2671" s="161">
        <f>Dane_baza!AY2660</f>
        <v>24619045</v>
      </c>
      <c r="O2671" s="161">
        <f>Dane_baza!AZ2660</f>
        <v>0</v>
      </c>
      <c r="P2671" s="161">
        <f>Dane_baza!AW2660</f>
        <v>0</v>
      </c>
      <c r="Q2671" s="161">
        <f>Dane_baza!AX2660</f>
        <v>0</v>
      </c>
      <c r="R2671" s="212">
        <f t="shared" si="133"/>
        <v>90901404</v>
      </c>
      <c r="S2671" s="212">
        <f>Dane_baza!BU2660</f>
        <v>56957903.5</v>
      </c>
      <c r="T2671" s="212">
        <f>Dane_baza!BV2660</f>
        <v>4812903.3499999996</v>
      </c>
      <c r="U2671" s="212">
        <f>Dane_baza!BW2660</f>
        <v>34130596.959999993</v>
      </c>
      <c r="V2671" s="212">
        <f t="shared" si="131"/>
        <v>95901403.810000002</v>
      </c>
      <c r="W2671" s="161">
        <f t="shared" si="132"/>
        <v>4999999.8100000024</v>
      </c>
      <c r="AA2671" s="36"/>
    </row>
    <row r="2672" spans="1:27" ht="14.45" x14ac:dyDescent="0.3">
      <c r="A2672" s="197" t="s">
        <v>147</v>
      </c>
      <c r="B2672" s="197" t="s">
        <v>130</v>
      </c>
      <c r="C2672" s="198" t="s">
        <v>33</v>
      </c>
      <c r="D2672" s="198" t="s">
        <v>5328</v>
      </c>
      <c r="E2672" s="197" t="s">
        <v>5322</v>
      </c>
      <c r="F2672" s="199" t="s">
        <v>4332</v>
      </c>
      <c r="G2672" s="195" t="s">
        <v>2518</v>
      </c>
      <c r="H2672" s="161">
        <f>Dane_baza!AR2661</f>
        <v>18087577</v>
      </c>
      <c r="I2672" s="161">
        <f>Dane_baza!AS2661</f>
        <v>782975</v>
      </c>
      <c r="J2672" s="161">
        <f>Dane_baza!BX2661</f>
        <v>4141869</v>
      </c>
      <c r="K2672" s="161">
        <f>Dane_baza!AT2661</f>
        <v>27498497</v>
      </c>
      <c r="L2672" s="161">
        <f>Dane_baza!AU2661</f>
        <v>492721</v>
      </c>
      <c r="M2672" s="161">
        <f>Dane_baza!AV2661</f>
        <v>1399770</v>
      </c>
      <c r="N2672" s="161">
        <f>Dane_baza!AY2661</f>
        <v>59334453</v>
      </c>
      <c r="O2672" s="161">
        <f>Dane_baza!AZ2661</f>
        <v>34061</v>
      </c>
      <c r="P2672" s="161">
        <f>Dane_baza!AW2661</f>
        <v>0</v>
      </c>
      <c r="Q2672" s="161">
        <f>Dane_baza!AX2661</f>
        <v>0</v>
      </c>
      <c r="R2672" s="212">
        <f t="shared" si="133"/>
        <v>111771923</v>
      </c>
      <c r="S2672" s="212">
        <f>Dane_baza!BU2661</f>
        <v>54454920.93</v>
      </c>
      <c r="T2672" s="212">
        <f>Dane_baza!BV2661</f>
        <v>4157895.75</v>
      </c>
      <c r="U2672" s="212">
        <f>Dane_baza!BW2661</f>
        <v>58159106.321658328</v>
      </c>
      <c r="V2672" s="212">
        <f t="shared" si="131"/>
        <v>116771923.00165832</v>
      </c>
      <c r="W2672" s="161">
        <f t="shared" si="132"/>
        <v>5000000.0016583204</v>
      </c>
      <c r="AA2672" s="36"/>
    </row>
    <row r="2673" spans="1:27" ht="14.45" x14ac:dyDescent="0.3">
      <c r="A2673" s="197" t="s">
        <v>147</v>
      </c>
      <c r="B2673" s="197" t="s">
        <v>134</v>
      </c>
      <c r="C2673" s="198" t="s">
        <v>33</v>
      </c>
      <c r="D2673" s="198" t="s">
        <v>5328</v>
      </c>
      <c r="E2673" s="197" t="s">
        <v>5322</v>
      </c>
      <c r="F2673" s="199" t="s">
        <v>4337</v>
      </c>
      <c r="G2673" s="195" t="s">
        <v>2519</v>
      </c>
      <c r="H2673" s="161">
        <f>Dane_baza!AR2662</f>
        <v>51164248</v>
      </c>
      <c r="I2673" s="161">
        <f>Dane_baza!AS2662</f>
        <v>5028310</v>
      </c>
      <c r="J2673" s="161">
        <f>Dane_baza!BX2662</f>
        <v>8538823</v>
      </c>
      <c r="K2673" s="161">
        <f>Dane_baza!AT2662</f>
        <v>35849391</v>
      </c>
      <c r="L2673" s="161">
        <f>Dane_baza!AU2662</f>
        <v>870538</v>
      </c>
      <c r="M2673" s="161">
        <f>Dane_baza!AV2662</f>
        <v>2540411</v>
      </c>
      <c r="N2673" s="161">
        <f>Dane_baza!AY2662</f>
        <v>54817589</v>
      </c>
      <c r="O2673" s="161">
        <f>Dane_baza!AZ2662</f>
        <v>0</v>
      </c>
      <c r="P2673" s="161">
        <f>Dane_baza!AW2662</f>
        <v>0</v>
      </c>
      <c r="Q2673" s="161">
        <f>Dane_baza!AX2662</f>
        <v>0</v>
      </c>
      <c r="R2673" s="212">
        <f t="shared" si="133"/>
        <v>158809310</v>
      </c>
      <c r="S2673" s="212">
        <f>Dane_baza!BU2662</f>
        <v>142262642.43000001</v>
      </c>
      <c r="T2673" s="212">
        <f>Dane_baza!BV2662</f>
        <v>35075402.920000002</v>
      </c>
      <c r="U2673" s="212">
        <f>Dane_baza!BW2662</f>
        <v>0</v>
      </c>
      <c r="V2673" s="212">
        <f t="shared" si="131"/>
        <v>177338045.35000002</v>
      </c>
      <c r="W2673" s="161">
        <f t="shared" si="132"/>
        <v>18528735.350000024</v>
      </c>
      <c r="AA2673" s="36"/>
    </row>
    <row r="2674" spans="1:27" ht="14.45" x14ac:dyDescent="0.3">
      <c r="A2674" s="197" t="s">
        <v>147</v>
      </c>
      <c r="B2674" s="197" t="s">
        <v>141</v>
      </c>
      <c r="C2674" s="198" t="s">
        <v>33</v>
      </c>
      <c r="D2674" s="198" t="s">
        <v>5328</v>
      </c>
      <c r="E2674" s="197" t="s">
        <v>5322</v>
      </c>
      <c r="F2674" s="199" t="s">
        <v>4351</v>
      </c>
      <c r="G2674" s="195" t="s">
        <v>2520</v>
      </c>
      <c r="H2674" s="161">
        <f>Dane_baza!AR2663</f>
        <v>23886847</v>
      </c>
      <c r="I2674" s="161">
        <f>Dane_baza!AS2663</f>
        <v>1026427</v>
      </c>
      <c r="J2674" s="161">
        <f>Dane_baza!BX2663</f>
        <v>-380649</v>
      </c>
      <c r="K2674" s="161">
        <f>Dane_baza!AT2663</f>
        <v>23450602</v>
      </c>
      <c r="L2674" s="161">
        <f>Dane_baza!AU2663</f>
        <v>487910</v>
      </c>
      <c r="M2674" s="161">
        <f>Dane_baza!AV2663</f>
        <v>1104254</v>
      </c>
      <c r="N2674" s="161">
        <f>Dane_baza!AY2663</f>
        <v>71322749</v>
      </c>
      <c r="O2674" s="161">
        <f>Dane_baza!AZ2663</f>
        <v>1622</v>
      </c>
      <c r="P2674" s="161">
        <f>Dane_baza!AW2663</f>
        <v>0</v>
      </c>
      <c r="Q2674" s="161">
        <f>Dane_baza!AX2663</f>
        <v>0</v>
      </c>
      <c r="R2674" s="212">
        <f t="shared" si="133"/>
        <v>120899762</v>
      </c>
      <c r="S2674" s="212">
        <f>Dane_baza!BU2663</f>
        <v>69162809.939999998</v>
      </c>
      <c r="T2674" s="212">
        <f>Dane_baza!BV2663</f>
        <v>4393391.8</v>
      </c>
      <c r="U2674" s="212">
        <f>Dane_baza!BW2663</f>
        <v>52343560.259999998</v>
      </c>
      <c r="V2674" s="212">
        <f t="shared" si="131"/>
        <v>125899762</v>
      </c>
      <c r="W2674" s="161">
        <f t="shared" si="132"/>
        <v>5000000</v>
      </c>
      <c r="AA2674" s="36"/>
    </row>
    <row r="2675" spans="1:27" ht="14.45" x14ac:dyDescent="0.3">
      <c r="A2675" s="197" t="s">
        <v>147</v>
      </c>
      <c r="B2675" s="197" t="s">
        <v>147</v>
      </c>
      <c r="C2675" s="198" t="s">
        <v>33</v>
      </c>
      <c r="D2675" s="198" t="s">
        <v>5328</v>
      </c>
      <c r="E2675" s="197" t="s">
        <v>5322</v>
      </c>
      <c r="F2675" s="199" t="s">
        <v>4359</v>
      </c>
      <c r="G2675" s="195" t="s">
        <v>2521</v>
      </c>
      <c r="H2675" s="161">
        <f>Dane_baza!AR2664</f>
        <v>32372427</v>
      </c>
      <c r="I2675" s="161">
        <f>Dane_baza!AS2664</f>
        <v>3362772</v>
      </c>
      <c r="J2675" s="161">
        <f>Dane_baza!BX2664</f>
        <v>1509712</v>
      </c>
      <c r="K2675" s="161">
        <f>Dane_baza!AT2664</f>
        <v>13001016</v>
      </c>
      <c r="L2675" s="161">
        <f>Dane_baza!AU2664</f>
        <v>373664</v>
      </c>
      <c r="M2675" s="161">
        <f>Dane_baza!AV2664</f>
        <v>1206954</v>
      </c>
      <c r="N2675" s="161">
        <f>Dane_baza!AY2664</f>
        <v>85004860</v>
      </c>
      <c r="O2675" s="161">
        <f>Dane_baza!AZ2664</f>
        <v>11354</v>
      </c>
      <c r="P2675" s="161">
        <f>Dane_baza!AW2664</f>
        <v>0</v>
      </c>
      <c r="Q2675" s="161">
        <f>Dane_baza!AX2664</f>
        <v>0</v>
      </c>
      <c r="R2675" s="212">
        <f t="shared" si="133"/>
        <v>136842759</v>
      </c>
      <c r="S2675" s="212">
        <f>Dane_baza!BU2664</f>
        <v>85817169.450000003</v>
      </c>
      <c r="T2675" s="212">
        <f>Dane_baza!BV2664</f>
        <v>23980492.539999999</v>
      </c>
      <c r="U2675" s="212">
        <f>Dane_baza!BW2664</f>
        <v>33045097.011695404</v>
      </c>
      <c r="V2675" s="212">
        <f t="shared" si="131"/>
        <v>142842759.00169542</v>
      </c>
      <c r="W2675" s="161">
        <f t="shared" si="132"/>
        <v>6000000.0016954243</v>
      </c>
      <c r="AA2675" s="36"/>
    </row>
    <row r="2676" spans="1:27" ht="14.45" x14ac:dyDescent="0.3">
      <c r="A2676" s="197" t="s">
        <v>147</v>
      </c>
      <c r="B2676" s="197" t="s">
        <v>153</v>
      </c>
      <c r="C2676" s="198" t="s">
        <v>33</v>
      </c>
      <c r="D2676" s="198" t="s">
        <v>5328</v>
      </c>
      <c r="E2676" s="197" t="s">
        <v>5322</v>
      </c>
      <c r="F2676" s="199" t="s">
        <v>4365</v>
      </c>
      <c r="G2676" s="195" t="s">
        <v>2522</v>
      </c>
      <c r="H2676" s="161">
        <f>Dane_baza!AR2665</f>
        <v>13445527</v>
      </c>
      <c r="I2676" s="161">
        <f>Dane_baza!AS2665</f>
        <v>277413</v>
      </c>
      <c r="J2676" s="161">
        <f>Dane_baza!BX2665</f>
        <v>3023550</v>
      </c>
      <c r="K2676" s="161">
        <f>Dane_baza!AT2665</f>
        <v>38698965</v>
      </c>
      <c r="L2676" s="161">
        <f>Dane_baza!AU2665</f>
        <v>605651</v>
      </c>
      <c r="M2676" s="161">
        <f>Dane_baza!AV2665</f>
        <v>1682098</v>
      </c>
      <c r="N2676" s="161">
        <f>Dane_baza!AY2665</f>
        <v>53774162</v>
      </c>
      <c r="O2676" s="161">
        <f>Dane_baza!AZ2665</f>
        <v>43793</v>
      </c>
      <c r="P2676" s="161">
        <f>Dane_baza!AW2665</f>
        <v>0</v>
      </c>
      <c r="Q2676" s="161">
        <f>Dane_baza!AX2665</f>
        <v>0</v>
      </c>
      <c r="R2676" s="212">
        <f t="shared" si="133"/>
        <v>111551159</v>
      </c>
      <c r="S2676" s="212">
        <f>Dane_baza!BU2665</f>
        <v>43070238.640000001</v>
      </c>
      <c r="T2676" s="212">
        <f>Dane_baza!BV2665</f>
        <v>1875476.45</v>
      </c>
      <c r="U2676" s="212">
        <f>Dane_baza!BW2665</f>
        <v>71605443.649999991</v>
      </c>
      <c r="V2676" s="212">
        <f t="shared" si="131"/>
        <v>116551158.73999999</v>
      </c>
      <c r="W2676" s="161">
        <f t="shared" si="132"/>
        <v>4999999.7399999946</v>
      </c>
      <c r="AA2676" s="36"/>
    </row>
    <row r="2677" spans="1:27" ht="14.45" x14ac:dyDescent="0.3">
      <c r="A2677" s="197" t="s">
        <v>147</v>
      </c>
      <c r="B2677" s="197" t="s">
        <v>161</v>
      </c>
      <c r="C2677" s="198" t="s">
        <v>33</v>
      </c>
      <c r="D2677" s="198" t="s">
        <v>5328</v>
      </c>
      <c r="E2677" s="197" t="s">
        <v>5322</v>
      </c>
      <c r="F2677" s="199" t="s">
        <v>4370</v>
      </c>
      <c r="G2677" s="195" t="s">
        <v>2523</v>
      </c>
      <c r="H2677" s="161">
        <f>Dane_baza!AR2666</f>
        <v>12645906</v>
      </c>
      <c r="I2677" s="161">
        <f>Dane_baza!AS2666</f>
        <v>768562</v>
      </c>
      <c r="J2677" s="161">
        <f>Dane_baza!BX2666</f>
        <v>347444</v>
      </c>
      <c r="K2677" s="161">
        <f>Dane_baza!AT2666</f>
        <v>12574680</v>
      </c>
      <c r="L2677" s="161">
        <f>Dane_baza!AU2666</f>
        <v>351592</v>
      </c>
      <c r="M2677" s="161">
        <f>Dane_baza!AV2666</f>
        <v>1367198</v>
      </c>
      <c r="N2677" s="161">
        <f>Dane_baza!AY2666</f>
        <v>25550067</v>
      </c>
      <c r="O2677" s="161">
        <f>Dane_baza!AZ2666</f>
        <v>0</v>
      </c>
      <c r="P2677" s="161">
        <f>Dane_baza!AW2666</f>
        <v>0</v>
      </c>
      <c r="Q2677" s="161">
        <f>Dane_baza!AX2666</f>
        <v>0</v>
      </c>
      <c r="R2677" s="212">
        <f t="shared" si="133"/>
        <v>53605449</v>
      </c>
      <c r="S2677" s="212">
        <f>Dane_baza!BU2666</f>
        <v>40116071.810000002</v>
      </c>
      <c r="T2677" s="212">
        <f>Dane_baza!BV2666</f>
        <v>2714489.31</v>
      </c>
      <c r="U2677" s="212">
        <f>Dane_baza!BW2666</f>
        <v>15774887.699999997</v>
      </c>
      <c r="V2677" s="212">
        <f t="shared" si="131"/>
        <v>58605448.82</v>
      </c>
      <c r="W2677" s="161">
        <f t="shared" si="132"/>
        <v>4999999.82</v>
      </c>
      <c r="AA2677" s="36"/>
    </row>
    <row r="2678" spans="1:27" ht="14.45" x14ac:dyDescent="0.3">
      <c r="A2678" s="197" t="s">
        <v>147</v>
      </c>
      <c r="B2678" s="197" t="s">
        <v>168</v>
      </c>
      <c r="C2678" s="198" t="s">
        <v>33</v>
      </c>
      <c r="D2678" s="198" t="s">
        <v>5328</v>
      </c>
      <c r="E2678" s="197" t="s">
        <v>5322</v>
      </c>
      <c r="F2678" s="199" t="s">
        <v>4374</v>
      </c>
      <c r="G2678" s="195" t="s">
        <v>2524</v>
      </c>
      <c r="H2678" s="161">
        <f>Dane_baza!AR2667</f>
        <v>5989922</v>
      </c>
      <c r="I2678" s="161">
        <f>Dane_baza!AS2667</f>
        <v>410126</v>
      </c>
      <c r="J2678" s="161">
        <f>Dane_baza!BX2667</f>
        <v>1068659</v>
      </c>
      <c r="K2678" s="161">
        <f>Dane_baza!AT2667</f>
        <v>17822566</v>
      </c>
      <c r="L2678" s="161">
        <f>Dane_baza!AU2667</f>
        <v>1530143</v>
      </c>
      <c r="M2678" s="161">
        <f>Dane_baza!AV2667</f>
        <v>1335430</v>
      </c>
      <c r="N2678" s="161">
        <f>Dane_baza!AY2667</f>
        <v>14677596</v>
      </c>
      <c r="O2678" s="161">
        <f>Dane_baza!AZ2667</f>
        <v>8110</v>
      </c>
      <c r="P2678" s="161">
        <f>Dane_baza!AW2667</f>
        <v>0</v>
      </c>
      <c r="Q2678" s="161">
        <f>Dane_baza!AX2667</f>
        <v>0</v>
      </c>
      <c r="R2678" s="212">
        <f t="shared" si="133"/>
        <v>42842552</v>
      </c>
      <c r="S2678" s="212">
        <f>Dane_baza!BU2667</f>
        <v>18066678.66</v>
      </c>
      <c r="T2678" s="212">
        <f>Dane_baza!BV2667</f>
        <v>334942.89</v>
      </c>
      <c r="U2678" s="212">
        <f>Dane_baza!BW2667</f>
        <v>28440930.289999995</v>
      </c>
      <c r="V2678" s="212">
        <f t="shared" si="131"/>
        <v>46842551.839999996</v>
      </c>
      <c r="W2678" s="161">
        <f t="shared" si="132"/>
        <v>3999999.8399999961</v>
      </c>
      <c r="AA2678" s="36"/>
    </row>
    <row r="2679" spans="1:27" ht="14.45" x14ac:dyDescent="0.3">
      <c r="A2679" s="197" t="s">
        <v>161</v>
      </c>
      <c r="B2679" s="197" t="s">
        <v>33</v>
      </c>
      <c r="C2679" s="198" t="s">
        <v>33</v>
      </c>
      <c r="D2679" s="198" t="s">
        <v>5328</v>
      </c>
      <c r="E2679" s="197" t="s">
        <v>5322</v>
      </c>
      <c r="F2679" s="199" t="s">
        <v>4379</v>
      </c>
      <c r="G2679" s="195" t="s">
        <v>2525</v>
      </c>
      <c r="H2679" s="161">
        <f>Dane_baza!AR2668</f>
        <v>18705710</v>
      </c>
      <c r="I2679" s="161">
        <f>Dane_baza!AS2668</f>
        <v>749274</v>
      </c>
      <c r="J2679" s="161">
        <f>Dane_baza!BX2668</f>
        <v>954672</v>
      </c>
      <c r="K2679" s="161">
        <f>Dane_baza!AT2668</f>
        <v>15002098</v>
      </c>
      <c r="L2679" s="161">
        <f>Dane_baza!AU2668</f>
        <v>5795934</v>
      </c>
      <c r="M2679" s="161">
        <f>Dane_baza!AV2668</f>
        <v>1919366</v>
      </c>
      <c r="N2679" s="161">
        <f>Dane_baza!AY2668</f>
        <v>46026215</v>
      </c>
      <c r="O2679" s="161">
        <f>Dane_baza!AZ2668</f>
        <v>0</v>
      </c>
      <c r="P2679" s="161">
        <f>Dane_baza!AW2668</f>
        <v>0</v>
      </c>
      <c r="Q2679" s="161">
        <f>Dane_baza!AX2668</f>
        <v>0</v>
      </c>
      <c r="R2679" s="212">
        <f t="shared" si="133"/>
        <v>89153269</v>
      </c>
      <c r="S2679" s="212">
        <f>Dane_baza!BU2668</f>
        <v>43370761.390000001</v>
      </c>
      <c r="T2679" s="212">
        <f>Dane_baza!BV2668</f>
        <v>3171057.6</v>
      </c>
      <c r="U2679" s="212">
        <f>Dane_baza!BW2668</f>
        <v>47611450.0059212</v>
      </c>
      <c r="V2679" s="212">
        <f t="shared" si="131"/>
        <v>94153268.995921195</v>
      </c>
      <c r="W2679" s="161">
        <f t="shared" si="132"/>
        <v>4999999.9959211946</v>
      </c>
      <c r="AA2679" s="36"/>
    </row>
    <row r="2680" spans="1:27" ht="14.45" x14ac:dyDescent="0.3">
      <c r="A2680" s="197" t="s">
        <v>161</v>
      </c>
      <c r="B2680" s="197" t="s">
        <v>32</v>
      </c>
      <c r="C2680" s="198" t="s">
        <v>33</v>
      </c>
      <c r="D2680" s="198" t="s">
        <v>5328</v>
      </c>
      <c r="E2680" s="197" t="s">
        <v>5322</v>
      </c>
      <c r="F2680" s="199" t="s">
        <v>4386</v>
      </c>
      <c r="G2680" s="195" t="s">
        <v>2526</v>
      </c>
      <c r="H2680" s="161">
        <f>Dane_baza!AR2669</f>
        <v>63603837</v>
      </c>
      <c r="I2680" s="161">
        <f>Dane_baza!AS2669</f>
        <v>2060113</v>
      </c>
      <c r="J2680" s="161">
        <f>Dane_baza!BX2669</f>
        <v>5720478</v>
      </c>
      <c r="K2680" s="161">
        <f>Dane_baza!AT2669</f>
        <v>17936519</v>
      </c>
      <c r="L2680" s="161">
        <f>Dane_baza!AU2669</f>
        <v>10696621</v>
      </c>
      <c r="M2680" s="161">
        <f>Dane_baza!AV2669</f>
        <v>2004292</v>
      </c>
      <c r="N2680" s="161">
        <f>Dane_baza!AY2669</f>
        <v>18095759</v>
      </c>
      <c r="O2680" s="161">
        <f>Dane_baza!AZ2669</f>
        <v>0</v>
      </c>
      <c r="P2680" s="161">
        <f>Dane_baza!AW2669</f>
        <v>0</v>
      </c>
      <c r="Q2680" s="161">
        <f>Dane_baza!AX2669</f>
        <v>0</v>
      </c>
      <c r="R2680" s="212">
        <f t="shared" si="133"/>
        <v>120117619</v>
      </c>
      <c r="S2680" s="212">
        <f>Dane_baza!BU2669</f>
        <v>119931576.8</v>
      </c>
      <c r="T2680" s="212">
        <f>Dane_baza!BV2669</f>
        <v>14600156.48</v>
      </c>
      <c r="U2680" s="212">
        <f>Dane_baza!BW2669</f>
        <v>0</v>
      </c>
      <c r="V2680" s="212">
        <f t="shared" si="131"/>
        <v>134531733.28</v>
      </c>
      <c r="W2680" s="161">
        <f t="shared" si="132"/>
        <v>14414114.280000001</v>
      </c>
      <c r="AA2680" s="36"/>
    </row>
    <row r="2681" spans="1:27" ht="14.45" x14ac:dyDescent="0.3">
      <c r="A2681" s="197" t="s">
        <v>161</v>
      </c>
      <c r="B2681" s="197" t="s">
        <v>37</v>
      </c>
      <c r="C2681" s="198" t="s">
        <v>33</v>
      </c>
      <c r="D2681" s="198" t="s">
        <v>5328</v>
      </c>
      <c r="E2681" s="197" t="s">
        <v>5322</v>
      </c>
      <c r="F2681" s="199" t="s">
        <v>4401</v>
      </c>
      <c r="G2681" s="195" t="s">
        <v>2527</v>
      </c>
      <c r="H2681" s="161">
        <f>Dane_baza!AR2670</f>
        <v>16739046</v>
      </c>
      <c r="I2681" s="161">
        <f>Dane_baza!AS2670</f>
        <v>844270</v>
      </c>
      <c r="J2681" s="161">
        <f>Dane_baza!BX2670</f>
        <v>1053532</v>
      </c>
      <c r="K2681" s="161">
        <f>Dane_baza!AT2670</f>
        <v>6824085</v>
      </c>
      <c r="L2681" s="161">
        <f>Dane_baza!AU2670</f>
        <v>8493781</v>
      </c>
      <c r="M2681" s="161">
        <f>Dane_baza!AV2670</f>
        <v>1373832</v>
      </c>
      <c r="N2681" s="161">
        <f>Dane_baza!AY2670</f>
        <v>27215379</v>
      </c>
      <c r="O2681" s="161">
        <f>Dane_baza!AZ2670</f>
        <v>0</v>
      </c>
      <c r="P2681" s="161">
        <f>Dane_baza!AW2670</f>
        <v>0</v>
      </c>
      <c r="Q2681" s="161">
        <f>Dane_baza!AX2670</f>
        <v>0</v>
      </c>
      <c r="R2681" s="212">
        <f t="shared" si="133"/>
        <v>62543925</v>
      </c>
      <c r="S2681" s="212">
        <f>Dane_baza!BU2670</f>
        <v>42665114.829999998</v>
      </c>
      <c r="T2681" s="212">
        <f>Dane_baza!BV2670</f>
        <v>10187041.27</v>
      </c>
      <c r="U2681" s="212">
        <f>Dane_baza!BW2670</f>
        <v>14691768.901543889</v>
      </c>
      <c r="V2681" s="212">
        <f t="shared" si="131"/>
        <v>67543925.00154388</v>
      </c>
      <c r="W2681" s="161">
        <f t="shared" si="132"/>
        <v>5000000.0015438795</v>
      </c>
      <c r="AA2681" s="36"/>
    </row>
    <row r="2682" spans="1:27" ht="14.45" x14ac:dyDescent="0.3">
      <c r="A2682" s="197" t="s">
        <v>161</v>
      </c>
      <c r="B2682" s="197" t="s">
        <v>39</v>
      </c>
      <c r="C2682" s="198" t="s">
        <v>33</v>
      </c>
      <c r="D2682" s="198" t="s">
        <v>5328</v>
      </c>
      <c r="E2682" s="197" t="s">
        <v>5322</v>
      </c>
      <c r="F2682" s="199" t="s">
        <v>4409</v>
      </c>
      <c r="G2682" s="195" t="s">
        <v>2528</v>
      </c>
      <c r="H2682" s="161">
        <f>Dane_baza!AR2671</f>
        <v>11343212</v>
      </c>
      <c r="I2682" s="161">
        <f>Dane_baza!AS2671</f>
        <v>431397</v>
      </c>
      <c r="J2682" s="161">
        <f>Dane_baza!BX2671</f>
        <v>2926040</v>
      </c>
      <c r="K2682" s="161">
        <f>Dane_baza!AT2671</f>
        <v>17356527</v>
      </c>
      <c r="L2682" s="161">
        <f>Dane_baza!AU2671</f>
        <v>3755539</v>
      </c>
      <c r="M2682" s="161">
        <f>Dane_baza!AV2671</f>
        <v>1381785</v>
      </c>
      <c r="N2682" s="161">
        <f>Dane_baza!AY2671</f>
        <v>34642160</v>
      </c>
      <c r="O2682" s="161">
        <f>Dane_baza!AZ2671</f>
        <v>9732</v>
      </c>
      <c r="P2682" s="161">
        <f>Dane_baza!AW2671</f>
        <v>0</v>
      </c>
      <c r="Q2682" s="161">
        <f>Dane_baza!AX2671</f>
        <v>0</v>
      </c>
      <c r="R2682" s="212">
        <f t="shared" si="133"/>
        <v>71846392</v>
      </c>
      <c r="S2682" s="212">
        <f>Dane_baza!BU2671</f>
        <v>29898366.379999999</v>
      </c>
      <c r="T2682" s="212">
        <f>Dane_baza!BV2671</f>
        <v>3608459.95</v>
      </c>
      <c r="U2682" s="212">
        <f>Dane_baza!BW2671</f>
        <v>42339565.670958191</v>
      </c>
      <c r="V2682" s="212">
        <f t="shared" si="131"/>
        <v>75846392.000958189</v>
      </c>
      <c r="W2682" s="161">
        <f t="shared" si="132"/>
        <v>4000000.0009581894</v>
      </c>
      <c r="AA2682" s="36"/>
    </row>
    <row r="2683" spans="1:27" ht="14.45" x14ac:dyDescent="0.3">
      <c r="A2683" s="197" t="s">
        <v>161</v>
      </c>
      <c r="B2683" s="197" t="s">
        <v>42</v>
      </c>
      <c r="C2683" s="198" t="s">
        <v>33</v>
      </c>
      <c r="D2683" s="198" t="s">
        <v>5328</v>
      </c>
      <c r="E2683" s="197" t="s">
        <v>5322</v>
      </c>
      <c r="F2683" s="199" t="s">
        <v>4415</v>
      </c>
      <c r="G2683" s="195" t="s">
        <v>2529</v>
      </c>
      <c r="H2683" s="161">
        <f>Dane_baza!AR2672</f>
        <v>12037290</v>
      </c>
      <c r="I2683" s="161">
        <f>Dane_baza!AS2672</f>
        <v>822744</v>
      </c>
      <c r="J2683" s="161">
        <f>Dane_baza!BX2672</f>
        <v>183305</v>
      </c>
      <c r="K2683" s="161">
        <f>Dane_baza!AT2672</f>
        <v>8723174</v>
      </c>
      <c r="L2683" s="161">
        <f>Dane_baza!AU2672</f>
        <v>6904078</v>
      </c>
      <c r="M2683" s="161">
        <f>Dane_baza!AV2672</f>
        <v>1464931</v>
      </c>
      <c r="N2683" s="161">
        <f>Dane_baza!AY2672</f>
        <v>20717536</v>
      </c>
      <c r="O2683" s="161">
        <f>Dane_baza!AZ2672</f>
        <v>0</v>
      </c>
      <c r="P2683" s="161">
        <f>Dane_baza!AW2672</f>
        <v>0</v>
      </c>
      <c r="Q2683" s="161">
        <f>Dane_baza!AX2672</f>
        <v>0</v>
      </c>
      <c r="R2683" s="212">
        <f t="shared" si="133"/>
        <v>50853058</v>
      </c>
      <c r="S2683" s="212">
        <f>Dane_baza!BU2672</f>
        <v>35040740.490000002</v>
      </c>
      <c r="T2683" s="212">
        <f>Dane_baza!BV2672</f>
        <v>5442402.8099999996</v>
      </c>
      <c r="U2683" s="212">
        <f>Dane_baza!BW2672</f>
        <v>14369914.688906144</v>
      </c>
      <c r="V2683" s="212">
        <f t="shared" si="131"/>
        <v>54853057.988906145</v>
      </c>
      <c r="W2683" s="161">
        <f t="shared" si="132"/>
        <v>3999999.9889061451</v>
      </c>
      <c r="AA2683" s="36"/>
    </row>
    <row r="2684" spans="1:27" ht="14.45" x14ac:dyDescent="0.3">
      <c r="A2684" s="197" t="s">
        <v>161</v>
      </c>
      <c r="B2684" s="197" t="s">
        <v>44</v>
      </c>
      <c r="C2684" s="198" t="s">
        <v>33</v>
      </c>
      <c r="D2684" s="198" t="s">
        <v>5328</v>
      </c>
      <c r="E2684" s="197" t="s">
        <v>5322</v>
      </c>
      <c r="F2684" s="199" t="s">
        <v>4424</v>
      </c>
      <c r="G2684" s="195" t="s">
        <v>2530</v>
      </c>
      <c r="H2684" s="161">
        <f>Dane_baza!AR2673</f>
        <v>8177084</v>
      </c>
      <c r="I2684" s="161">
        <f>Dane_baza!AS2673</f>
        <v>216807</v>
      </c>
      <c r="J2684" s="161">
        <f>Dane_baza!BX2673</f>
        <v>4105931</v>
      </c>
      <c r="K2684" s="161">
        <f>Dane_baza!AT2673</f>
        <v>20724249</v>
      </c>
      <c r="L2684" s="161">
        <f>Dane_baza!AU2673</f>
        <v>4133481</v>
      </c>
      <c r="M2684" s="161">
        <f>Dane_baza!AV2673</f>
        <v>1963666</v>
      </c>
      <c r="N2684" s="161">
        <f>Dane_baza!AY2673</f>
        <v>11373263</v>
      </c>
      <c r="O2684" s="161">
        <f>Dane_baza!AZ2673</f>
        <v>0</v>
      </c>
      <c r="P2684" s="161">
        <f>Dane_baza!AW2673</f>
        <v>0</v>
      </c>
      <c r="Q2684" s="161">
        <f>Dane_baza!AX2673</f>
        <v>0</v>
      </c>
      <c r="R2684" s="212">
        <f t="shared" si="133"/>
        <v>50694481</v>
      </c>
      <c r="S2684" s="212">
        <f>Dane_baza!BU2673</f>
        <v>21192718.609999999</v>
      </c>
      <c r="T2684" s="212">
        <f>Dane_baza!BV2673</f>
        <v>1279698.48</v>
      </c>
      <c r="U2684" s="212">
        <f>Dane_baza!BW2673</f>
        <v>32222063.419999998</v>
      </c>
      <c r="V2684" s="212">
        <f t="shared" si="131"/>
        <v>54694480.509999998</v>
      </c>
      <c r="W2684" s="161">
        <f t="shared" si="132"/>
        <v>3999999.5099999979</v>
      </c>
      <c r="AA2684" s="36"/>
    </row>
    <row r="2685" spans="1:27" ht="14.45" x14ac:dyDescent="0.3">
      <c r="A2685" s="197" t="s">
        <v>161</v>
      </c>
      <c r="B2685" s="197" t="s">
        <v>51</v>
      </c>
      <c r="C2685" s="198" t="s">
        <v>33</v>
      </c>
      <c r="D2685" s="198" t="s">
        <v>5328</v>
      </c>
      <c r="E2685" s="197" t="s">
        <v>5322</v>
      </c>
      <c r="F2685" s="199" t="s">
        <v>4430</v>
      </c>
      <c r="G2685" s="195" t="s">
        <v>2531</v>
      </c>
      <c r="H2685" s="161">
        <f>Dane_baza!AR2674</f>
        <v>11894261</v>
      </c>
      <c r="I2685" s="161">
        <f>Dane_baza!AS2674</f>
        <v>284519</v>
      </c>
      <c r="J2685" s="161">
        <f>Dane_baza!BX2674</f>
        <v>1045884</v>
      </c>
      <c r="K2685" s="161">
        <f>Dane_baza!AT2674</f>
        <v>11245737</v>
      </c>
      <c r="L2685" s="161">
        <f>Dane_baza!AU2674</f>
        <v>7115023</v>
      </c>
      <c r="M2685" s="161">
        <f>Dane_baza!AV2674</f>
        <v>1788552</v>
      </c>
      <c r="N2685" s="161">
        <f>Dane_baza!AY2674</f>
        <v>1653542</v>
      </c>
      <c r="O2685" s="161">
        <f>Dane_baza!AZ2674</f>
        <v>0</v>
      </c>
      <c r="P2685" s="161">
        <f>Dane_baza!AW2674</f>
        <v>0</v>
      </c>
      <c r="Q2685" s="161">
        <f>Dane_baza!AX2674</f>
        <v>0</v>
      </c>
      <c r="R2685" s="212">
        <f t="shared" si="133"/>
        <v>35027518</v>
      </c>
      <c r="S2685" s="212">
        <f>Dane_baza!BU2674</f>
        <v>30343959.5</v>
      </c>
      <c r="T2685" s="212">
        <f>Dane_baza!BV2674</f>
        <v>2174596.09</v>
      </c>
      <c r="U2685" s="212">
        <f>Dane_baza!BW2674</f>
        <v>6011714.2123999931</v>
      </c>
      <c r="V2685" s="212">
        <f t="shared" si="131"/>
        <v>38530269.802399993</v>
      </c>
      <c r="W2685" s="161">
        <f t="shared" si="132"/>
        <v>3502751.8023999929</v>
      </c>
      <c r="AA2685" s="36"/>
    </row>
    <row r="2686" spans="1:27" ht="14.45" x14ac:dyDescent="0.3">
      <c r="A2686" s="197" t="s">
        <v>161</v>
      </c>
      <c r="B2686" s="197" t="s">
        <v>75</v>
      </c>
      <c r="C2686" s="198" t="s">
        <v>33</v>
      </c>
      <c r="D2686" s="198" t="s">
        <v>5328</v>
      </c>
      <c r="E2686" s="197" t="s">
        <v>5322</v>
      </c>
      <c r="F2686" s="199" t="s">
        <v>4439</v>
      </c>
      <c r="G2686" s="195" t="s">
        <v>2532</v>
      </c>
      <c r="H2686" s="161">
        <f>Dane_baza!AR2675</f>
        <v>7407109</v>
      </c>
      <c r="I2686" s="161">
        <f>Dane_baza!AS2675</f>
        <v>213025</v>
      </c>
      <c r="J2686" s="161">
        <f>Dane_baza!BX2675</f>
        <v>1963369</v>
      </c>
      <c r="K2686" s="161">
        <f>Dane_baza!AT2675</f>
        <v>11070668</v>
      </c>
      <c r="L2686" s="161">
        <f>Dane_baza!AU2675</f>
        <v>6220518</v>
      </c>
      <c r="M2686" s="161">
        <f>Dane_baza!AV2675</f>
        <v>974169</v>
      </c>
      <c r="N2686" s="161">
        <f>Dane_baza!AY2675</f>
        <v>25417730</v>
      </c>
      <c r="O2686" s="161">
        <f>Dane_baza!AZ2675</f>
        <v>0</v>
      </c>
      <c r="P2686" s="161">
        <f>Dane_baza!AW2675</f>
        <v>0</v>
      </c>
      <c r="Q2686" s="161">
        <f>Dane_baza!AX2675</f>
        <v>0</v>
      </c>
      <c r="R2686" s="212">
        <f t="shared" si="133"/>
        <v>53266588</v>
      </c>
      <c r="S2686" s="212">
        <f>Dane_baza!BU2675</f>
        <v>21427409.489999998</v>
      </c>
      <c r="T2686" s="212">
        <f>Dane_baza!BV2675</f>
        <v>1428985.12</v>
      </c>
      <c r="U2686" s="212">
        <f>Dane_baza!BW2675</f>
        <v>34410193.393517517</v>
      </c>
      <c r="V2686" s="212">
        <f t="shared" si="131"/>
        <v>57266588.003517516</v>
      </c>
      <c r="W2686" s="161">
        <f t="shared" si="132"/>
        <v>4000000.003517516</v>
      </c>
      <c r="AA2686" s="36"/>
    </row>
    <row r="2687" spans="1:27" ht="14.45" x14ac:dyDescent="0.3">
      <c r="A2687" s="197" t="s">
        <v>161</v>
      </c>
      <c r="B2687" s="197" t="s">
        <v>77</v>
      </c>
      <c r="C2687" s="198" t="s">
        <v>33</v>
      </c>
      <c r="D2687" s="198" t="s">
        <v>5328</v>
      </c>
      <c r="E2687" s="197" t="s">
        <v>5322</v>
      </c>
      <c r="F2687" s="199" t="s">
        <v>4446</v>
      </c>
      <c r="G2687" s="195" t="s">
        <v>2533</v>
      </c>
      <c r="H2687" s="161">
        <f>Dane_baza!AR2676</f>
        <v>5039663</v>
      </c>
      <c r="I2687" s="161">
        <f>Dane_baza!AS2676</f>
        <v>209186</v>
      </c>
      <c r="J2687" s="161">
        <f>Dane_baza!BX2676</f>
        <v>1114795</v>
      </c>
      <c r="K2687" s="161">
        <f>Dane_baza!AT2676</f>
        <v>6408971</v>
      </c>
      <c r="L2687" s="161">
        <f>Dane_baza!AU2676</f>
        <v>3728885</v>
      </c>
      <c r="M2687" s="161">
        <f>Dane_baza!AV2676</f>
        <v>3020285</v>
      </c>
      <c r="N2687" s="161">
        <f>Dane_baza!AY2676</f>
        <v>7208795</v>
      </c>
      <c r="O2687" s="161">
        <f>Dane_baza!AZ2676</f>
        <v>0</v>
      </c>
      <c r="P2687" s="161">
        <f>Dane_baza!AW2676</f>
        <v>0</v>
      </c>
      <c r="Q2687" s="161">
        <f>Dane_baza!AX2676</f>
        <v>0</v>
      </c>
      <c r="R2687" s="212">
        <f t="shared" si="133"/>
        <v>26730580</v>
      </c>
      <c r="S2687" s="212">
        <f>Dane_baza!BU2676</f>
        <v>13696262.23</v>
      </c>
      <c r="T2687" s="212">
        <f>Dane_baza!BV2676</f>
        <v>1887600.25</v>
      </c>
      <c r="U2687" s="212">
        <f>Dane_baza!BW2676</f>
        <v>13819775.52</v>
      </c>
      <c r="V2687" s="212">
        <f t="shared" si="131"/>
        <v>29403638</v>
      </c>
      <c r="W2687" s="161">
        <f t="shared" si="132"/>
        <v>2673058</v>
      </c>
      <c r="AA2687" s="36"/>
    </row>
    <row r="2688" spans="1:27" ht="14.45" x14ac:dyDescent="0.3">
      <c r="A2688" s="197" t="s">
        <v>161</v>
      </c>
      <c r="B2688" s="197" t="s">
        <v>90</v>
      </c>
      <c r="C2688" s="198" t="s">
        <v>33</v>
      </c>
      <c r="D2688" s="198" t="s">
        <v>5328</v>
      </c>
      <c r="E2688" s="197" t="s">
        <v>5322</v>
      </c>
      <c r="F2688" s="199" t="s">
        <v>4451</v>
      </c>
      <c r="G2688" s="195" t="s">
        <v>2534</v>
      </c>
      <c r="H2688" s="161">
        <f>Dane_baza!AR2677</f>
        <v>10044304</v>
      </c>
      <c r="I2688" s="161">
        <f>Dane_baza!AS2677</f>
        <v>465253</v>
      </c>
      <c r="J2688" s="161">
        <f>Dane_baza!BX2677</f>
        <v>977157</v>
      </c>
      <c r="K2688" s="161">
        <f>Dane_baza!AT2677</f>
        <v>9004517</v>
      </c>
      <c r="L2688" s="161">
        <f>Dane_baza!AU2677</f>
        <v>7664211</v>
      </c>
      <c r="M2688" s="161">
        <f>Dane_baza!AV2677</f>
        <v>2417362</v>
      </c>
      <c r="N2688" s="161">
        <f>Dane_baza!AY2677</f>
        <v>24519374</v>
      </c>
      <c r="O2688" s="161">
        <f>Dane_baza!AZ2677</f>
        <v>0</v>
      </c>
      <c r="P2688" s="161">
        <f>Dane_baza!AW2677</f>
        <v>0</v>
      </c>
      <c r="Q2688" s="161">
        <f>Dane_baza!AX2677</f>
        <v>0</v>
      </c>
      <c r="R2688" s="212">
        <f t="shared" si="133"/>
        <v>55092178</v>
      </c>
      <c r="S2688" s="212">
        <f>Dane_baza!BU2677</f>
        <v>27114386.32</v>
      </c>
      <c r="T2688" s="212">
        <f>Dane_baza!BV2677</f>
        <v>805681.99</v>
      </c>
      <c r="U2688" s="212">
        <f>Dane_baza!BW2677</f>
        <v>31172109.640000001</v>
      </c>
      <c r="V2688" s="212">
        <f t="shared" si="131"/>
        <v>59092177.950000003</v>
      </c>
      <c r="W2688" s="161">
        <f t="shared" si="132"/>
        <v>3999999.950000003</v>
      </c>
      <c r="AA2688" s="36"/>
    </row>
    <row r="2689" spans="1:27" ht="14.45" x14ac:dyDescent="0.3">
      <c r="A2689" s="197" t="s">
        <v>161</v>
      </c>
      <c r="B2689" s="197" t="s">
        <v>92</v>
      </c>
      <c r="C2689" s="198" t="s">
        <v>33</v>
      </c>
      <c r="D2689" s="198" t="s">
        <v>5328</v>
      </c>
      <c r="E2689" s="197" t="s">
        <v>5322</v>
      </c>
      <c r="F2689" s="199" t="s">
        <v>4460</v>
      </c>
      <c r="G2689" s="195" t="s">
        <v>2535</v>
      </c>
      <c r="H2689" s="161">
        <f>Dane_baza!AR2678</f>
        <v>14382910</v>
      </c>
      <c r="I2689" s="161">
        <f>Dane_baza!AS2678</f>
        <v>917139</v>
      </c>
      <c r="J2689" s="161">
        <f>Dane_baza!BX2678</f>
        <v>1607197</v>
      </c>
      <c r="K2689" s="161">
        <f>Dane_baza!AT2678</f>
        <v>24701259</v>
      </c>
      <c r="L2689" s="161">
        <f>Dane_baza!AU2678</f>
        <v>13378103</v>
      </c>
      <c r="M2689" s="161">
        <f>Dane_baza!AV2678</f>
        <v>2473053</v>
      </c>
      <c r="N2689" s="161">
        <f>Dane_baza!AY2678</f>
        <v>48079575</v>
      </c>
      <c r="O2689" s="161">
        <f>Dane_baza!AZ2678</f>
        <v>4866</v>
      </c>
      <c r="P2689" s="161">
        <f>Dane_baza!AW2678</f>
        <v>0</v>
      </c>
      <c r="Q2689" s="161">
        <f>Dane_baza!AX2678</f>
        <v>0</v>
      </c>
      <c r="R2689" s="212">
        <f t="shared" si="133"/>
        <v>105544102</v>
      </c>
      <c r="S2689" s="212">
        <f>Dane_baza!BU2678</f>
        <v>40906056.060000002</v>
      </c>
      <c r="T2689" s="212">
        <f>Dane_baza!BV2678</f>
        <v>2472477.2999999998</v>
      </c>
      <c r="U2689" s="212">
        <f>Dane_baza!BW2678</f>
        <v>67165568.643717885</v>
      </c>
      <c r="V2689" s="212">
        <f t="shared" si="131"/>
        <v>110544102.00371788</v>
      </c>
      <c r="W2689" s="161">
        <f t="shared" si="132"/>
        <v>5000000.0037178844</v>
      </c>
      <c r="AA2689" s="36"/>
    </row>
    <row r="2690" spans="1:27" ht="14.45" x14ac:dyDescent="0.3">
      <c r="A2690" s="197" t="s">
        <v>161</v>
      </c>
      <c r="B2690" s="197" t="s">
        <v>93</v>
      </c>
      <c r="C2690" s="198" t="s">
        <v>33</v>
      </c>
      <c r="D2690" s="198" t="s">
        <v>5328</v>
      </c>
      <c r="E2690" s="197" t="s">
        <v>5322</v>
      </c>
      <c r="F2690" s="199" t="s">
        <v>4470</v>
      </c>
      <c r="G2690" s="195" t="s">
        <v>2536</v>
      </c>
      <c r="H2690" s="161">
        <f>Dane_baza!AR2679</f>
        <v>8303984</v>
      </c>
      <c r="I2690" s="161">
        <f>Dane_baza!AS2679</f>
        <v>228401</v>
      </c>
      <c r="J2690" s="161">
        <f>Dane_baza!BX2679</f>
        <v>814278</v>
      </c>
      <c r="K2690" s="161">
        <f>Dane_baza!AT2679</f>
        <v>7824982</v>
      </c>
      <c r="L2690" s="161">
        <f>Dane_baza!AU2679</f>
        <v>9018803</v>
      </c>
      <c r="M2690" s="161">
        <f>Dane_baza!AV2679</f>
        <v>2110281</v>
      </c>
      <c r="N2690" s="161">
        <f>Dane_baza!AY2679</f>
        <v>6475416</v>
      </c>
      <c r="O2690" s="161">
        <f>Dane_baza!AZ2679</f>
        <v>0</v>
      </c>
      <c r="P2690" s="161">
        <f>Dane_baza!AW2679</f>
        <v>0</v>
      </c>
      <c r="Q2690" s="161">
        <f>Dane_baza!AX2679</f>
        <v>0</v>
      </c>
      <c r="R2690" s="212">
        <f t="shared" si="133"/>
        <v>34776145</v>
      </c>
      <c r="S2690" s="212">
        <f>Dane_baza!BU2679</f>
        <v>22693937.190000001</v>
      </c>
      <c r="T2690" s="212">
        <f>Dane_baza!BV2679</f>
        <v>603241.06999999995</v>
      </c>
      <c r="U2690" s="212">
        <f>Dane_baza!BW2679</f>
        <v>14956581.245902596</v>
      </c>
      <c r="V2690" s="212">
        <f t="shared" si="131"/>
        <v>38253759.505902596</v>
      </c>
      <c r="W2690" s="161">
        <f t="shared" si="132"/>
        <v>3477614.5059025958</v>
      </c>
      <c r="AA2690" s="36"/>
    </row>
    <row r="2691" spans="1:27" ht="14.45" x14ac:dyDescent="0.3">
      <c r="A2691" s="197" t="s">
        <v>161</v>
      </c>
      <c r="B2691" s="197" t="s">
        <v>95</v>
      </c>
      <c r="C2691" s="198" t="s">
        <v>33</v>
      </c>
      <c r="D2691" s="198" t="s">
        <v>5328</v>
      </c>
      <c r="E2691" s="197" t="s">
        <v>5322</v>
      </c>
      <c r="F2691" s="199" t="s">
        <v>4479</v>
      </c>
      <c r="G2691" s="195" t="s">
        <v>2537</v>
      </c>
      <c r="H2691" s="161">
        <f>Dane_baza!AR2680</f>
        <v>16248066</v>
      </c>
      <c r="I2691" s="161">
        <f>Dane_baza!AS2680</f>
        <v>791012</v>
      </c>
      <c r="J2691" s="161">
        <f>Dane_baza!BX2680</f>
        <v>1853623</v>
      </c>
      <c r="K2691" s="161">
        <f>Dane_baza!AT2680</f>
        <v>9653948</v>
      </c>
      <c r="L2691" s="161">
        <f>Dane_baza!AU2680</f>
        <v>7900052</v>
      </c>
      <c r="M2691" s="161">
        <f>Dane_baza!AV2680</f>
        <v>1439300</v>
      </c>
      <c r="N2691" s="161">
        <f>Dane_baza!AY2680</f>
        <v>49270178</v>
      </c>
      <c r="O2691" s="161">
        <f>Dane_baza!AZ2680</f>
        <v>0</v>
      </c>
      <c r="P2691" s="161">
        <f>Dane_baza!AW2680</f>
        <v>0</v>
      </c>
      <c r="Q2691" s="161">
        <f>Dane_baza!AX2680</f>
        <v>0</v>
      </c>
      <c r="R2691" s="212">
        <f t="shared" si="133"/>
        <v>87156179</v>
      </c>
      <c r="S2691" s="212">
        <f>Dane_baza!BU2680</f>
        <v>38300325.899999999</v>
      </c>
      <c r="T2691" s="212">
        <f>Dane_baza!BV2680</f>
        <v>8966134.9000000004</v>
      </c>
      <c r="U2691" s="212">
        <f>Dane_baza!BW2680</f>
        <v>44889717.93999999</v>
      </c>
      <c r="V2691" s="212">
        <f t="shared" si="131"/>
        <v>92156178.73999998</v>
      </c>
      <c r="W2691" s="161">
        <f t="shared" si="132"/>
        <v>4999999.7399999797</v>
      </c>
      <c r="AA2691" s="36"/>
    </row>
    <row r="2692" spans="1:27" ht="14.45" x14ac:dyDescent="0.3">
      <c r="A2692" s="197" t="s">
        <v>161</v>
      </c>
      <c r="B2692" s="197" t="s">
        <v>97</v>
      </c>
      <c r="C2692" s="198" t="s">
        <v>33</v>
      </c>
      <c r="D2692" s="198" t="s">
        <v>5328</v>
      </c>
      <c r="E2692" s="197" t="s">
        <v>5322</v>
      </c>
      <c r="F2692" s="199" t="s">
        <v>4489</v>
      </c>
      <c r="G2692" s="195" t="s">
        <v>2538</v>
      </c>
      <c r="H2692" s="161">
        <f>Dane_baza!AR2681</f>
        <v>14732162</v>
      </c>
      <c r="I2692" s="161">
        <f>Dane_baza!AS2681</f>
        <v>377406</v>
      </c>
      <c r="J2692" s="161">
        <f>Dane_baza!BX2681</f>
        <v>1494742</v>
      </c>
      <c r="K2692" s="161">
        <f>Dane_baza!AT2681</f>
        <v>5198125</v>
      </c>
      <c r="L2692" s="161">
        <f>Dane_baza!AU2681</f>
        <v>3104790</v>
      </c>
      <c r="M2692" s="161">
        <f>Dane_baza!AV2681</f>
        <v>374016</v>
      </c>
      <c r="N2692" s="161">
        <f>Dane_baza!AY2681</f>
        <v>35565145</v>
      </c>
      <c r="O2692" s="161">
        <f>Dane_baza!AZ2681</f>
        <v>11354</v>
      </c>
      <c r="P2692" s="161">
        <f>Dane_baza!AW2681</f>
        <v>0</v>
      </c>
      <c r="Q2692" s="161">
        <f>Dane_baza!AX2681</f>
        <v>0</v>
      </c>
      <c r="R2692" s="212">
        <f t="shared" si="133"/>
        <v>60857740</v>
      </c>
      <c r="S2692" s="212">
        <f>Dane_baza!BU2681</f>
        <v>32879073.039999999</v>
      </c>
      <c r="T2692" s="212">
        <f>Dane_baza!BV2681</f>
        <v>1912385.62</v>
      </c>
      <c r="U2692" s="212">
        <f>Dane_baza!BW2681</f>
        <v>30066281.336467605</v>
      </c>
      <c r="V2692" s="212">
        <f t="shared" si="131"/>
        <v>64857739.996467605</v>
      </c>
      <c r="W2692" s="161">
        <f t="shared" si="132"/>
        <v>3999999.9964676052</v>
      </c>
      <c r="AA2692" s="36"/>
    </row>
    <row r="2693" spans="1:27" ht="14.45" x14ac:dyDescent="0.3">
      <c r="A2693" s="197" t="s">
        <v>177</v>
      </c>
      <c r="B2693" s="197" t="s">
        <v>33</v>
      </c>
      <c r="C2693" s="198" t="s">
        <v>33</v>
      </c>
      <c r="D2693" s="198" t="s">
        <v>5328</v>
      </c>
      <c r="E2693" s="197" t="s">
        <v>5322</v>
      </c>
      <c r="F2693" s="199" t="s">
        <v>4494</v>
      </c>
      <c r="G2693" s="195" t="s">
        <v>2539</v>
      </c>
      <c r="H2693" s="161">
        <f>Dane_baza!AR2682</f>
        <v>25268826</v>
      </c>
      <c r="I2693" s="161">
        <f>Dane_baza!AS2682</f>
        <v>1976387</v>
      </c>
      <c r="J2693" s="161">
        <f>Dane_baza!BX2682</f>
        <v>1792400</v>
      </c>
      <c r="K2693" s="161">
        <f>Dane_baza!AT2682</f>
        <v>18175658</v>
      </c>
      <c r="L2693" s="161">
        <f>Dane_baza!AU2682</f>
        <v>6679024</v>
      </c>
      <c r="M2693" s="161">
        <f>Dane_baza!AV2682</f>
        <v>993153</v>
      </c>
      <c r="N2693" s="161">
        <f>Dane_baza!AY2682</f>
        <v>68860427</v>
      </c>
      <c r="O2693" s="161">
        <f>Dane_baza!AZ2682</f>
        <v>12976</v>
      </c>
      <c r="P2693" s="161">
        <f>Dane_baza!AW2682</f>
        <v>0</v>
      </c>
      <c r="Q2693" s="161">
        <f>Dane_baza!AX2682</f>
        <v>0</v>
      </c>
      <c r="R2693" s="212">
        <f t="shared" si="133"/>
        <v>123758851</v>
      </c>
      <c r="S2693" s="212">
        <f>Dane_baza!BU2682</f>
        <v>63503859.18</v>
      </c>
      <c r="T2693" s="212">
        <f>Dane_baza!BV2682</f>
        <v>12744524.539999999</v>
      </c>
      <c r="U2693" s="212">
        <f>Dane_baza!BW2682</f>
        <v>52510467.089999996</v>
      </c>
      <c r="V2693" s="212">
        <f t="shared" si="131"/>
        <v>128758850.81</v>
      </c>
      <c r="W2693" s="161">
        <f t="shared" si="132"/>
        <v>4999999.8100000024</v>
      </c>
      <c r="AA2693" s="36"/>
    </row>
    <row r="2694" spans="1:27" ht="14.45" x14ac:dyDescent="0.3">
      <c r="A2694" s="197" t="s">
        <v>177</v>
      </c>
      <c r="B2694" s="197" t="s">
        <v>32</v>
      </c>
      <c r="C2694" s="198" t="s">
        <v>33</v>
      </c>
      <c r="D2694" s="198" t="s">
        <v>5328</v>
      </c>
      <c r="E2694" s="197" t="s">
        <v>5322</v>
      </c>
      <c r="F2694" s="199" t="s">
        <v>4504</v>
      </c>
      <c r="G2694" s="195" t="s">
        <v>2540</v>
      </c>
      <c r="H2694" s="161">
        <f>Dane_baza!AR2683</f>
        <v>30351307</v>
      </c>
      <c r="I2694" s="161">
        <f>Dane_baza!AS2683</f>
        <v>1169590</v>
      </c>
      <c r="J2694" s="161">
        <f>Dane_baza!BX2683</f>
        <v>1316130</v>
      </c>
      <c r="K2694" s="161">
        <f>Dane_baza!AT2683</f>
        <v>22586835</v>
      </c>
      <c r="L2694" s="161">
        <f>Dane_baza!AU2683</f>
        <v>2975558</v>
      </c>
      <c r="M2694" s="161">
        <f>Dane_baza!AV2683</f>
        <v>1127394</v>
      </c>
      <c r="N2694" s="161">
        <f>Dane_baza!AY2683</f>
        <v>111676275</v>
      </c>
      <c r="O2694" s="161">
        <f>Dane_baza!AZ2683</f>
        <v>0</v>
      </c>
      <c r="P2694" s="161">
        <f>Dane_baza!AW2683</f>
        <v>0</v>
      </c>
      <c r="Q2694" s="161">
        <f>Dane_baza!AX2683</f>
        <v>0</v>
      </c>
      <c r="R2694" s="212">
        <f t="shared" si="133"/>
        <v>171203089</v>
      </c>
      <c r="S2694" s="212">
        <f>Dane_baza!BU2683</f>
        <v>78922101.150000006</v>
      </c>
      <c r="T2694" s="212">
        <f>Dane_baza!BV2683</f>
        <v>6466673.3499999996</v>
      </c>
      <c r="U2694" s="212">
        <f>Dane_baza!BW2683</f>
        <v>90814314.508674517</v>
      </c>
      <c r="V2694" s="212">
        <f t="shared" si="131"/>
        <v>176203089.0086745</v>
      </c>
      <c r="W2694" s="161">
        <f t="shared" si="132"/>
        <v>5000000.0086745024</v>
      </c>
      <c r="AA2694" s="36"/>
    </row>
    <row r="2695" spans="1:27" ht="14.45" x14ac:dyDescent="0.3">
      <c r="A2695" s="197" t="s">
        <v>177</v>
      </c>
      <c r="B2695" s="197" t="s">
        <v>37</v>
      </c>
      <c r="C2695" s="198" t="s">
        <v>33</v>
      </c>
      <c r="D2695" s="198" t="s">
        <v>5328</v>
      </c>
      <c r="E2695" s="197" t="s">
        <v>5322</v>
      </c>
      <c r="F2695" s="199" t="s">
        <v>4509</v>
      </c>
      <c r="G2695" s="195" t="s">
        <v>2541</v>
      </c>
      <c r="H2695" s="161">
        <f>Dane_baza!AR2684</f>
        <v>13895382</v>
      </c>
      <c r="I2695" s="161">
        <f>Dane_baza!AS2684</f>
        <v>815720</v>
      </c>
      <c r="J2695" s="161">
        <f>Dane_baza!BX2684</f>
        <v>1405928</v>
      </c>
      <c r="K2695" s="161">
        <f>Dane_baza!AT2684</f>
        <v>17652163</v>
      </c>
      <c r="L2695" s="161">
        <f>Dane_baza!AU2684</f>
        <v>5818568</v>
      </c>
      <c r="M2695" s="161">
        <f>Dane_baza!AV2684</f>
        <v>1323352</v>
      </c>
      <c r="N2695" s="161">
        <f>Dane_baza!AY2684</f>
        <v>69735842</v>
      </c>
      <c r="O2695" s="161">
        <f>Dane_baza!AZ2684</f>
        <v>21085</v>
      </c>
      <c r="P2695" s="161">
        <f>Dane_baza!AW2684</f>
        <v>0</v>
      </c>
      <c r="Q2695" s="161">
        <f>Dane_baza!AX2684</f>
        <v>0</v>
      </c>
      <c r="R2695" s="212">
        <f t="shared" si="133"/>
        <v>110668040</v>
      </c>
      <c r="S2695" s="212">
        <f>Dane_baza!BU2684</f>
        <v>41342738.259999998</v>
      </c>
      <c r="T2695" s="212">
        <f>Dane_baza!BV2684</f>
        <v>4321734.6500000004</v>
      </c>
      <c r="U2695" s="212">
        <f>Dane_baza!BW2684</f>
        <v>70003567.099049866</v>
      </c>
      <c r="V2695" s="212">
        <f t="shared" si="131"/>
        <v>115668040.00904986</v>
      </c>
      <c r="W2695" s="161">
        <f t="shared" si="132"/>
        <v>5000000.0090498626</v>
      </c>
      <c r="AA2695" s="36"/>
    </row>
    <row r="2696" spans="1:27" ht="14.45" x14ac:dyDescent="0.3">
      <c r="A2696" s="197" t="s">
        <v>177</v>
      </c>
      <c r="B2696" s="197" t="s">
        <v>39</v>
      </c>
      <c r="C2696" s="198" t="s">
        <v>33</v>
      </c>
      <c r="D2696" s="198" t="s">
        <v>5328</v>
      </c>
      <c r="E2696" s="197" t="s">
        <v>5322</v>
      </c>
      <c r="F2696" s="199" t="s">
        <v>4516</v>
      </c>
      <c r="G2696" s="195" t="s">
        <v>2542</v>
      </c>
      <c r="H2696" s="161">
        <f>Dane_baza!AR2685</f>
        <v>64912828</v>
      </c>
      <c r="I2696" s="161">
        <f>Dane_baza!AS2685</f>
        <v>6688338</v>
      </c>
      <c r="J2696" s="161">
        <f>Dane_baza!BX2685</f>
        <v>548106</v>
      </c>
      <c r="K2696" s="161">
        <f>Dane_baza!AT2685</f>
        <v>0</v>
      </c>
      <c r="L2696" s="161">
        <f>Dane_baza!AU2685</f>
        <v>5894396</v>
      </c>
      <c r="M2696" s="161">
        <f>Dane_baza!AV2685</f>
        <v>1971424</v>
      </c>
      <c r="N2696" s="161">
        <f>Dane_baza!AY2685</f>
        <v>57739529</v>
      </c>
      <c r="O2696" s="161">
        <f>Dane_baza!AZ2685</f>
        <v>6488</v>
      </c>
      <c r="P2696" s="161">
        <f>Dane_baza!AW2685</f>
        <v>0</v>
      </c>
      <c r="Q2696" s="161">
        <f>Dane_baza!AX2685</f>
        <v>0</v>
      </c>
      <c r="R2696" s="212">
        <f t="shared" si="133"/>
        <v>137761109</v>
      </c>
      <c r="S2696" s="212">
        <f>Dane_baza!BU2685</f>
        <v>113680577.83</v>
      </c>
      <c r="T2696" s="212">
        <f>Dane_baza!BV2685</f>
        <v>40611864.25</v>
      </c>
      <c r="U2696" s="212">
        <f>Dane_baza!BW2685</f>
        <v>0</v>
      </c>
      <c r="V2696" s="212">
        <f t="shared" si="131"/>
        <v>154292442.07999998</v>
      </c>
      <c r="W2696" s="161">
        <f t="shared" si="132"/>
        <v>16531333.079999983</v>
      </c>
      <c r="AA2696" s="36"/>
    </row>
    <row r="2697" spans="1:27" ht="14.45" x14ac:dyDescent="0.3">
      <c r="A2697" s="197" t="s">
        <v>177</v>
      </c>
      <c r="B2697" s="197" t="s">
        <v>42</v>
      </c>
      <c r="C2697" s="198" t="s">
        <v>33</v>
      </c>
      <c r="D2697" s="198" t="s">
        <v>5328</v>
      </c>
      <c r="E2697" s="197" t="s">
        <v>5322</v>
      </c>
      <c r="F2697" s="199" t="s">
        <v>4524</v>
      </c>
      <c r="G2697" s="195" t="s">
        <v>2543</v>
      </c>
      <c r="H2697" s="161">
        <f>Dane_baza!AR2686</f>
        <v>57091429</v>
      </c>
      <c r="I2697" s="161">
        <f>Dane_baza!AS2686</f>
        <v>2840139</v>
      </c>
      <c r="J2697" s="161">
        <f>Dane_baza!BX2686</f>
        <v>2352245</v>
      </c>
      <c r="K2697" s="161">
        <f>Dane_baza!AT2686</f>
        <v>14914631</v>
      </c>
      <c r="L2697" s="161">
        <f>Dane_baza!AU2686</f>
        <v>1829117</v>
      </c>
      <c r="M2697" s="161">
        <f>Dane_baza!AV2686</f>
        <v>1628014</v>
      </c>
      <c r="N2697" s="161">
        <f>Dane_baza!AY2686</f>
        <v>115778656</v>
      </c>
      <c r="O2697" s="161">
        <f>Dane_baza!AZ2686</f>
        <v>11354</v>
      </c>
      <c r="P2697" s="161">
        <f>Dane_baza!AW2686</f>
        <v>0</v>
      </c>
      <c r="Q2697" s="161">
        <f>Dane_baza!AX2686</f>
        <v>0</v>
      </c>
      <c r="R2697" s="212">
        <f t="shared" si="133"/>
        <v>196445585</v>
      </c>
      <c r="S2697" s="212">
        <f>Dane_baza!BU2686</f>
        <v>132568732.47</v>
      </c>
      <c r="T2697" s="212">
        <f>Dane_baza!BV2686</f>
        <v>18259975.109999999</v>
      </c>
      <c r="U2697" s="212">
        <f>Dane_baza!BW2686</f>
        <v>51616877.170000009</v>
      </c>
      <c r="V2697" s="212">
        <f t="shared" si="131"/>
        <v>202445584.75</v>
      </c>
      <c r="W2697" s="161">
        <f t="shared" si="132"/>
        <v>5999999.75</v>
      </c>
      <c r="AA2697" s="36"/>
    </row>
    <row r="2698" spans="1:27" ht="14.45" x14ac:dyDescent="0.3">
      <c r="A2698" s="197" t="s">
        <v>177</v>
      </c>
      <c r="B2698" s="197" t="s">
        <v>44</v>
      </c>
      <c r="C2698" s="198" t="s">
        <v>33</v>
      </c>
      <c r="D2698" s="198" t="s">
        <v>5328</v>
      </c>
      <c r="E2698" s="197" t="s">
        <v>5322</v>
      </c>
      <c r="F2698" s="199" t="s">
        <v>4532</v>
      </c>
      <c r="G2698" s="195" t="s">
        <v>2544</v>
      </c>
      <c r="H2698" s="161">
        <f>Dane_baza!AR2687</f>
        <v>20702880</v>
      </c>
      <c r="I2698" s="161">
        <f>Dane_baza!AS2687</f>
        <v>890010</v>
      </c>
      <c r="J2698" s="161">
        <f>Dane_baza!BX2687</f>
        <v>1611086</v>
      </c>
      <c r="K2698" s="161">
        <f>Dane_baza!AT2687</f>
        <v>15505163</v>
      </c>
      <c r="L2698" s="161">
        <f>Dane_baza!AU2687</f>
        <v>943356</v>
      </c>
      <c r="M2698" s="161">
        <f>Dane_baza!AV2687</f>
        <v>1629403</v>
      </c>
      <c r="N2698" s="161">
        <f>Dane_baza!AY2687</f>
        <v>72392068</v>
      </c>
      <c r="O2698" s="161">
        <f>Dane_baza!AZ2687</f>
        <v>21085</v>
      </c>
      <c r="P2698" s="161">
        <f>Dane_baza!AW2687</f>
        <v>0</v>
      </c>
      <c r="Q2698" s="161">
        <f>Dane_baza!AX2687</f>
        <v>0</v>
      </c>
      <c r="R2698" s="212">
        <f t="shared" si="133"/>
        <v>113695051</v>
      </c>
      <c r="S2698" s="212">
        <f>Dane_baza!BU2687</f>
        <v>56359943.210000001</v>
      </c>
      <c r="T2698" s="212">
        <f>Dane_baza!BV2687</f>
        <v>5401825.0700000003</v>
      </c>
      <c r="U2698" s="212">
        <f>Dane_baza!BW2687</f>
        <v>56933282.724760816</v>
      </c>
      <c r="V2698" s="212">
        <f t="shared" si="131"/>
        <v>118695051.00476082</v>
      </c>
      <c r="W2698" s="161">
        <f t="shared" si="132"/>
        <v>5000000.0047608167</v>
      </c>
      <c r="AA2698" s="36"/>
    </row>
    <row r="2699" spans="1:27" ht="14.45" x14ac:dyDescent="0.3">
      <c r="A2699" s="197" t="s">
        <v>177</v>
      </c>
      <c r="B2699" s="197" t="s">
        <v>51</v>
      </c>
      <c r="C2699" s="198" t="s">
        <v>33</v>
      </c>
      <c r="D2699" s="198" t="s">
        <v>5328</v>
      </c>
      <c r="E2699" s="197" t="s">
        <v>5322</v>
      </c>
      <c r="F2699" s="199" t="s">
        <v>4540</v>
      </c>
      <c r="G2699" s="195" t="s">
        <v>2545</v>
      </c>
      <c r="H2699" s="161">
        <f>Dane_baza!AR2688</f>
        <v>24791248</v>
      </c>
      <c r="I2699" s="161">
        <f>Dane_baza!AS2688</f>
        <v>2772341</v>
      </c>
      <c r="J2699" s="161">
        <f>Dane_baza!BX2688</f>
        <v>-134782</v>
      </c>
      <c r="K2699" s="161">
        <f>Dane_baza!AT2688</f>
        <v>12893018</v>
      </c>
      <c r="L2699" s="161">
        <f>Dane_baza!AU2688</f>
        <v>1635160</v>
      </c>
      <c r="M2699" s="161">
        <f>Dane_baza!AV2688</f>
        <v>926193</v>
      </c>
      <c r="N2699" s="161">
        <f>Dane_baza!AY2688</f>
        <v>74280082</v>
      </c>
      <c r="O2699" s="161">
        <f>Dane_baza!AZ2688</f>
        <v>1622</v>
      </c>
      <c r="P2699" s="161">
        <f>Dane_baza!AW2688</f>
        <v>0</v>
      </c>
      <c r="Q2699" s="161">
        <f>Dane_baza!AX2688</f>
        <v>0</v>
      </c>
      <c r="R2699" s="212">
        <f t="shared" si="133"/>
        <v>117164882</v>
      </c>
      <c r="S2699" s="212">
        <f>Dane_baza!BU2688</f>
        <v>66513979.149999999</v>
      </c>
      <c r="T2699" s="212">
        <f>Dane_baza!BV2688</f>
        <v>22776864.57</v>
      </c>
      <c r="U2699" s="212">
        <f>Dane_baza!BW2688</f>
        <v>40762906.899999999</v>
      </c>
      <c r="V2699" s="212">
        <f t="shared" si="131"/>
        <v>130053750.62</v>
      </c>
      <c r="W2699" s="161">
        <f t="shared" si="132"/>
        <v>12888868.620000005</v>
      </c>
      <c r="AA2699" s="36"/>
    </row>
    <row r="2700" spans="1:27" ht="14.45" x14ac:dyDescent="0.3">
      <c r="A2700" s="197" t="s">
        <v>177</v>
      </c>
      <c r="B2700" s="197" t="s">
        <v>75</v>
      </c>
      <c r="C2700" s="198" t="s">
        <v>33</v>
      </c>
      <c r="D2700" s="198" t="s">
        <v>5328</v>
      </c>
      <c r="E2700" s="197" t="s">
        <v>5322</v>
      </c>
      <c r="F2700" s="199" t="s">
        <v>4546</v>
      </c>
      <c r="G2700" s="195" t="s">
        <v>2546</v>
      </c>
      <c r="H2700" s="161">
        <f>Dane_baza!AR2689</f>
        <v>21993352</v>
      </c>
      <c r="I2700" s="161">
        <f>Dane_baza!AS2689</f>
        <v>877127</v>
      </c>
      <c r="J2700" s="161">
        <f>Dane_baza!BX2689</f>
        <v>824950</v>
      </c>
      <c r="K2700" s="161">
        <f>Dane_baza!AT2689</f>
        <v>17932705</v>
      </c>
      <c r="L2700" s="161">
        <f>Dane_baza!AU2689</f>
        <v>850527</v>
      </c>
      <c r="M2700" s="161">
        <f>Dane_baza!AV2689</f>
        <v>1320279</v>
      </c>
      <c r="N2700" s="161">
        <f>Dane_baza!AY2689</f>
        <v>67518153</v>
      </c>
      <c r="O2700" s="161">
        <f>Dane_baza!AZ2689</f>
        <v>0</v>
      </c>
      <c r="P2700" s="161">
        <f>Dane_baza!AW2689</f>
        <v>0</v>
      </c>
      <c r="Q2700" s="161">
        <f>Dane_baza!AX2689</f>
        <v>0</v>
      </c>
      <c r="R2700" s="212">
        <f t="shared" si="133"/>
        <v>111317093</v>
      </c>
      <c r="S2700" s="212">
        <f>Dane_baza!BU2689</f>
        <v>55190181</v>
      </c>
      <c r="T2700" s="212">
        <f>Dane_baza!BV2689</f>
        <v>4831102.87</v>
      </c>
      <c r="U2700" s="212">
        <f>Dane_baza!BW2689</f>
        <v>56295809.130524978</v>
      </c>
      <c r="V2700" s="212">
        <f t="shared" si="131"/>
        <v>116317093.00052497</v>
      </c>
      <c r="W2700" s="161">
        <f t="shared" si="132"/>
        <v>5000000.0005249679</v>
      </c>
      <c r="AA2700" s="36"/>
    </row>
    <row r="2701" spans="1:27" ht="14.45" x14ac:dyDescent="0.3">
      <c r="A2701" s="197" t="s">
        <v>177</v>
      </c>
      <c r="B2701" s="197" t="s">
        <v>77</v>
      </c>
      <c r="C2701" s="198" t="s">
        <v>33</v>
      </c>
      <c r="D2701" s="198" t="s">
        <v>5328</v>
      </c>
      <c r="E2701" s="197" t="s">
        <v>5322</v>
      </c>
      <c r="F2701" s="199" t="s">
        <v>4551</v>
      </c>
      <c r="G2701" s="195" t="s">
        <v>2547</v>
      </c>
      <c r="H2701" s="161">
        <f>Dane_baza!AR2690</f>
        <v>18499594</v>
      </c>
      <c r="I2701" s="161">
        <f>Dane_baza!AS2690</f>
        <v>1006855</v>
      </c>
      <c r="J2701" s="161">
        <f>Dane_baza!BX2690</f>
        <v>2204185</v>
      </c>
      <c r="K2701" s="161">
        <f>Dane_baza!AT2690</f>
        <v>13685630</v>
      </c>
      <c r="L2701" s="161">
        <f>Dane_baza!AU2690</f>
        <v>1601512</v>
      </c>
      <c r="M2701" s="161">
        <f>Dane_baza!AV2690</f>
        <v>693612</v>
      </c>
      <c r="N2701" s="161">
        <f>Dane_baza!AY2690</f>
        <v>73002142</v>
      </c>
      <c r="O2701" s="161">
        <f>Dane_baza!AZ2690</f>
        <v>6488</v>
      </c>
      <c r="P2701" s="161">
        <f>Dane_baza!AW2690</f>
        <v>0</v>
      </c>
      <c r="Q2701" s="161">
        <f>Dane_baza!AX2690</f>
        <v>0</v>
      </c>
      <c r="R2701" s="212">
        <f t="shared" si="133"/>
        <v>110700018</v>
      </c>
      <c r="S2701" s="212">
        <f>Dane_baza!BU2690</f>
        <v>51238812.689999998</v>
      </c>
      <c r="T2701" s="212">
        <f>Dane_baza!BV2690</f>
        <v>3263105.05</v>
      </c>
      <c r="U2701" s="212">
        <f>Dane_baza!BW2690</f>
        <v>61198100.252870977</v>
      </c>
      <c r="V2701" s="212">
        <f t="shared" si="131"/>
        <v>115700017.99287097</v>
      </c>
      <c r="W2701" s="161">
        <f t="shared" si="132"/>
        <v>4999999.9928709716</v>
      </c>
      <c r="AA2701" s="36"/>
    </row>
    <row r="2702" spans="1:27" ht="14.45" x14ac:dyDescent="0.3">
      <c r="A2702" s="197" t="s">
        <v>177</v>
      </c>
      <c r="B2702" s="197" t="s">
        <v>90</v>
      </c>
      <c r="C2702" s="198" t="s">
        <v>33</v>
      </c>
      <c r="D2702" s="198" t="s">
        <v>5328</v>
      </c>
      <c r="E2702" s="197" t="s">
        <v>5322</v>
      </c>
      <c r="F2702" s="199" t="s">
        <v>4557</v>
      </c>
      <c r="G2702" s="195" t="s">
        <v>2472</v>
      </c>
      <c r="H2702" s="161">
        <f>Dane_baza!AR2691</f>
        <v>9628205</v>
      </c>
      <c r="I2702" s="161">
        <f>Dane_baza!AS2691</f>
        <v>362416</v>
      </c>
      <c r="J2702" s="161">
        <f>Dane_baza!BX2691</f>
        <v>2371818</v>
      </c>
      <c r="K2702" s="161">
        <f>Dane_baza!AT2691</f>
        <v>12525025</v>
      </c>
      <c r="L2702" s="161">
        <f>Dane_baza!AU2691</f>
        <v>3820428</v>
      </c>
      <c r="M2702" s="161">
        <f>Dane_baza!AV2691</f>
        <v>1203963</v>
      </c>
      <c r="N2702" s="161">
        <f>Dane_baza!AY2691</f>
        <v>22033359</v>
      </c>
      <c r="O2702" s="161">
        <f>Dane_baza!AZ2691</f>
        <v>14598</v>
      </c>
      <c r="P2702" s="161">
        <f>Dane_baza!AW2691</f>
        <v>0</v>
      </c>
      <c r="Q2702" s="161">
        <f>Dane_baza!AX2691</f>
        <v>0</v>
      </c>
      <c r="R2702" s="212">
        <f t="shared" si="133"/>
        <v>51959812</v>
      </c>
      <c r="S2702" s="212">
        <f>Dane_baza!BU2691</f>
        <v>26796660.120000001</v>
      </c>
      <c r="T2702" s="212">
        <f>Dane_baza!BV2691</f>
        <v>1859030.99</v>
      </c>
      <c r="U2702" s="212">
        <f>Dane_baza!BW2691</f>
        <v>27304120.730000004</v>
      </c>
      <c r="V2702" s="212">
        <f t="shared" si="131"/>
        <v>55959811.840000004</v>
      </c>
      <c r="W2702" s="161">
        <f t="shared" si="132"/>
        <v>3999999.8400000036</v>
      </c>
      <c r="AA2702" s="36"/>
    </row>
    <row r="2703" spans="1:27" ht="14.45" x14ac:dyDescent="0.3">
      <c r="A2703" s="197" t="s">
        <v>177</v>
      </c>
      <c r="B2703" s="197" t="s">
        <v>92</v>
      </c>
      <c r="C2703" s="198" t="s">
        <v>33</v>
      </c>
      <c r="D2703" s="198" t="s">
        <v>5328</v>
      </c>
      <c r="E2703" s="197" t="s">
        <v>5322</v>
      </c>
      <c r="F2703" s="199" t="s">
        <v>4562</v>
      </c>
      <c r="G2703" s="195" t="s">
        <v>2548</v>
      </c>
      <c r="H2703" s="161">
        <f>Dane_baza!AR2692</f>
        <v>34657238</v>
      </c>
      <c r="I2703" s="161">
        <f>Dane_baza!AS2692</f>
        <v>1625880</v>
      </c>
      <c r="J2703" s="161">
        <f>Dane_baza!BX2692</f>
        <v>1809268</v>
      </c>
      <c r="K2703" s="161">
        <f>Dane_baza!AT2692</f>
        <v>8546321</v>
      </c>
      <c r="L2703" s="161">
        <f>Dane_baza!AU2692</f>
        <v>984879</v>
      </c>
      <c r="M2703" s="161">
        <f>Dane_baza!AV2692</f>
        <v>1049813</v>
      </c>
      <c r="N2703" s="161">
        <f>Dane_baza!AY2692</f>
        <v>54933083</v>
      </c>
      <c r="O2703" s="161">
        <f>Dane_baza!AZ2692</f>
        <v>0</v>
      </c>
      <c r="P2703" s="161">
        <f>Dane_baza!AW2692</f>
        <v>0</v>
      </c>
      <c r="Q2703" s="161">
        <f>Dane_baza!AX2692</f>
        <v>0</v>
      </c>
      <c r="R2703" s="212">
        <f t="shared" si="133"/>
        <v>103606482</v>
      </c>
      <c r="S2703" s="212">
        <f>Dane_baza!BU2692</f>
        <v>85096022.530000001</v>
      </c>
      <c r="T2703" s="212">
        <f>Dane_baza!BV2692</f>
        <v>9997532.6500000004</v>
      </c>
      <c r="U2703" s="212">
        <f>Dane_baza!BW2692</f>
        <v>13512926.815384677</v>
      </c>
      <c r="V2703" s="212">
        <f t="shared" si="131"/>
        <v>108606481.99538468</v>
      </c>
      <c r="W2703" s="161">
        <f t="shared" si="132"/>
        <v>4999999.9953846782</v>
      </c>
      <c r="AA2703" s="36"/>
    </row>
    <row r="2704" spans="1:27" ht="14.45" x14ac:dyDescent="0.3">
      <c r="A2704" s="197" t="s">
        <v>177</v>
      </c>
      <c r="B2704" s="197" t="s">
        <v>93</v>
      </c>
      <c r="C2704" s="198" t="s">
        <v>33</v>
      </c>
      <c r="D2704" s="198" t="s">
        <v>5328</v>
      </c>
      <c r="E2704" s="197" t="s">
        <v>5322</v>
      </c>
      <c r="F2704" s="199" t="s">
        <v>4569</v>
      </c>
      <c r="G2704" s="195" t="s">
        <v>2549</v>
      </c>
      <c r="H2704" s="161">
        <f>Dane_baza!AR2693</f>
        <v>34092326</v>
      </c>
      <c r="I2704" s="161">
        <f>Dane_baza!AS2693</f>
        <v>1641942</v>
      </c>
      <c r="J2704" s="161">
        <f>Dane_baza!BX2693</f>
        <v>3560278</v>
      </c>
      <c r="K2704" s="161">
        <f>Dane_baza!AT2693</f>
        <v>14052226</v>
      </c>
      <c r="L2704" s="161">
        <f>Dane_baza!AU2693</f>
        <v>8847849</v>
      </c>
      <c r="M2704" s="161">
        <f>Dane_baza!AV2693</f>
        <v>2083430</v>
      </c>
      <c r="N2704" s="161">
        <f>Dane_baza!AY2693</f>
        <v>32585911</v>
      </c>
      <c r="O2704" s="161">
        <f>Dane_baza!AZ2693</f>
        <v>0</v>
      </c>
      <c r="P2704" s="161">
        <f>Dane_baza!AW2693</f>
        <v>0</v>
      </c>
      <c r="Q2704" s="161">
        <f>Dane_baza!AX2693</f>
        <v>0</v>
      </c>
      <c r="R2704" s="212">
        <f t="shared" si="133"/>
        <v>96863962</v>
      </c>
      <c r="S2704" s="212">
        <f>Dane_baza!BU2693</f>
        <v>86091255.099999994</v>
      </c>
      <c r="T2704" s="212">
        <f>Dane_baza!BV2693</f>
        <v>12328294.789999999</v>
      </c>
      <c r="U2704" s="212">
        <f>Dane_baza!BW2693</f>
        <v>3444412.1146000028</v>
      </c>
      <c r="V2704" s="212">
        <f t="shared" ref="V2704:V2767" si="134">SUM(S2704:U2704)</f>
        <v>101863962.00459999</v>
      </c>
      <c r="W2704" s="161">
        <f t="shared" ref="W2704:W2767" si="135">V2704-R2704</f>
        <v>5000000.0045999885</v>
      </c>
      <c r="AA2704" s="36"/>
    </row>
    <row r="2705" spans="1:27" ht="14.45" x14ac:dyDescent="0.3">
      <c r="A2705" s="197" t="s">
        <v>177</v>
      </c>
      <c r="B2705" s="197" t="s">
        <v>95</v>
      </c>
      <c r="C2705" s="198" t="s">
        <v>33</v>
      </c>
      <c r="D2705" s="198" t="s">
        <v>5328</v>
      </c>
      <c r="E2705" s="197" t="s">
        <v>5322</v>
      </c>
      <c r="F2705" s="199" t="s">
        <v>4579</v>
      </c>
      <c r="G2705" s="195" t="s">
        <v>2550</v>
      </c>
      <c r="H2705" s="161">
        <f>Dane_baza!AR2694</f>
        <v>42023913</v>
      </c>
      <c r="I2705" s="161">
        <f>Dane_baza!AS2694</f>
        <v>1813848</v>
      </c>
      <c r="J2705" s="161">
        <f>Dane_baza!BX2694</f>
        <v>2050066</v>
      </c>
      <c r="K2705" s="161">
        <f>Dane_baza!AT2694</f>
        <v>16557416</v>
      </c>
      <c r="L2705" s="161">
        <f>Dane_baza!AU2694</f>
        <v>2536532</v>
      </c>
      <c r="M2705" s="161">
        <f>Dane_baza!AV2694</f>
        <v>1131222</v>
      </c>
      <c r="N2705" s="161">
        <f>Dane_baza!AY2694</f>
        <v>126980966</v>
      </c>
      <c r="O2705" s="161">
        <f>Dane_baza!AZ2694</f>
        <v>17842</v>
      </c>
      <c r="P2705" s="161">
        <f>Dane_baza!AW2694</f>
        <v>0</v>
      </c>
      <c r="Q2705" s="161">
        <f>Dane_baza!AX2694</f>
        <v>0</v>
      </c>
      <c r="R2705" s="212">
        <f t="shared" ref="R2705:R2768" si="136">SUM(H2705:Q2705)</f>
        <v>193111805</v>
      </c>
      <c r="S2705" s="212">
        <f>Dane_baza!BU2694</f>
        <v>105053524.29000001</v>
      </c>
      <c r="T2705" s="212">
        <f>Dane_baza!BV2694</f>
        <v>9347005.0800000001</v>
      </c>
      <c r="U2705" s="212">
        <f>Dane_baza!BW2694</f>
        <v>92437924.189999998</v>
      </c>
      <c r="V2705" s="212">
        <f t="shared" si="134"/>
        <v>206838453.56</v>
      </c>
      <c r="W2705" s="161">
        <f t="shared" si="135"/>
        <v>13726648.560000002</v>
      </c>
      <c r="AA2705" s="36"/>
    </row>
    <row r="2706" spans="1:27" ht="14.45" x14ac:dyDescent="0.3">
      <c r="A2706" s="197" t="s">
        <v>177</v>
      </c>
      <c r="B2706" s="197" t="s">
        <v>97</v>
      </c>
      <c r="C2706" s="198" t="s">
        <v>33</v>
      </c>
      <c r="D2706" s="198" t="s">
        <v>5328</v>
      </c>
      <c r="E2706" s="197" t="s">
        <v>5322</v>
      </c>
      <c r="F2706" s="199" t="s">
        <v>4592</v>
      </c>
      <c r="G2706" s="195" t="s">
        <v>2551</v>
      </c>
      <c r="H2706" s="161">
        <f>Dane_baza!AR2695</f>
        <v>36681406</v>
      </c>
      <c r="I2706" s="161">
        <f>Dane_baza!AS2695</f>
        <v>2477088</v>
      </c>
      <c r="J2706" s="161">
        <f>Dane_baza!BX2695</f>
        <v>1692825</v>
      </c>
      <c r="K2706" s="161">
        <f>Dane_baza!AT2695</f>
        <v>14756178</v>
      </c>
      <c r="L2706" s="161">
        <f>Dane_baza!AU2695</f>
        <v>1323759</v>
      </c>
      <c r="M2706" s="161">
        <f>Dane_baza!AV2695</f>
        <v>1005665</v>
      </c>
      <c r="N2706" s="161">
        <f>Dane_baza!AY2695</f>
        <v>117381386</v>
      </c>
      <c r="O2706" s="161">
        <f>Dane_baza!AZ2695</f>
        <v>30817</v>
      </c>
      <c r="P2706" s="161">
        <f>Dane_baza!AW2695</f>
        <v>0</v>
      </c>
      <c r="Q2706" s="161">
        <f>Dane_baza!AX2695</f>
        <v>0</v>
      </c>
      <c r="R2706" s="212">
        <f t="shared" si="136"/>
        <v>175349124</v>
      </c>
      <c r="S2706" s="212">
        <f>Dane_baza!BU2695</f>
        <v>99279216.25</v>
      </c>
      <c r="T2706" s="212">
        <f>Dane_baza!BV2695</f>
        <v>12400486.390000001</v>
      </c>
      <c r="U2706" s="212">
        <f>Dane_baza!BW2695</f>
        <v>77600234.439999998</v>
      </c>
      <c r="V2706" s="212">
        <f t="shared" si="134"/>
        <v>189279937.07999998</v>
      </c>
      <c r="W2706" s="161">
        <f t="shared" si="135"/>
        <v>13930813.079999983</v>
      </c>
      <c r="AA2706" s="36"/>
    </row>
    <row r="2707" spans="1:27" ht="14.45" x14ac:dyDescent="0.3">
      <c r="A2707" s="197" t="s">
        <v>177</v>
      </c>
      <c r="B2707" s="197" t="s">
        <v>130</v>
      </c>
      <c r="C2707" s="198" t="s">
        <v>33</v>
      </c>
      <c r="D2707" s="198" t="s">
        <v>5328</v>
      </c>
      <c r="E2707" s="197" t="s">
        <v>5322</v>
      </c>
      <c r="F2707" s="199" t="s">
        <v>4598</v>
      </c>
      <c r="G2707" s="195" t="s">
        <v>2552</v>
      </c>
      <c r="H2707" s="161">
        <f>Dane_baza!AR2696</f>
        <v>90207133</v>
      </c>
      <c r="I2707" s="161">
        <f>Dane_baza!AS2696</f>
        <v>3482806</v>
      </c>
      <c r="J2707" s="161">
        <f>Dane_baza!BX2696</f>
        <v>3764673</v>
      </c>
      <c r="K2707" s="161">
        <f>Dane_baza!AT2696</f>
        <v>18388950</v>
      </c>
      <c r="L2707" s="161">
        <f>Dane_baza!AU2696</f>
        <v>3005926</v>
      </c>
      <c r="M2707" s="161">
        <f>Dane_baza!AV2696</f>
        <v>2338073</v>
      </c>
      <c r="N2707" s="161">
        <f>Dane_baza!AY2696</f>
        <v>160390168</v>
      </c>
      <c r="O2707" s="161">
        <f>Dane_baza!AZ2696</f>
        <v>30817</v>
      </c>
      <c r="P2707" s="161">
        <f>Dane_baza!AW2696</f>
        <v>0</v>
      </c>
      <c r="Q2707" s="161">
        <f>Dane_baza!AX2696</f>
        <v>0</v>
      </c>
      <c r="R2707" s="212">
        <f t="shared" si="136"/>
        <v>281608546</v>
      </c>
      <c r="S2707" s="212">
        <f>Dane_baza!BU2696</f>
        <v>217631107.52000001</v>
      </c>
      <c r="T2707" s="212">
        <f>Dane_baza!BV2696</f>
        <v>21468793.079999998</v>
      </c>
      <c r="U2707" s="212">
        <f>Dane_baza!BW2696</f>
        <v>48508645.404446892</v>
      </c>
      <c r="V2707" s="212">
        <f t="shared" si="134"/>
        <v>287608546.00444692</v>
      </c>
      <c r="W2707" s="161">
        <f t="shared" si="135"/>
        <v>6000000.0044469237</v>
      </c>
      <c r="AA2707" s="36"/>
    </row>
    <row r="2708" spans="1:27" ht="14.45" x14ac:dyDescent="0.3">
      <c r="A2708" s="197" t="s">
        <v>177</v>
      </c>
      <c r="B2708" s="197" t="s">
        <v>134</v>
      </c>
      <c r="C2708" s="198" t="s">
        <v>33</v>
      </c>
      <c r="D2708" s="198" t="s">
        <v>5328</v>
      </c>
      <c r="E2708" s="197" t="s">
        <v>5322</v>
      </c>
      <c r="F2708" s="199" t="s">
        <v>4608</v>
      </c>
      <c r="G2708" s="195" t="s">
        <v>2553</v>
      </c>
      <c r="H2708" s="161">
        <f>Dane_baza!AR2697</f>
        <v>8486682</v>
      </c>
      <c r="I2708" s="161">
        <f>Dane_baza!AS2697</f>
        <v>531279</v>
      </c>
      <c r="J2708" s="161">
        <f>Dane_baza!BX2697</f>
        <v>915927</v>
      </c>
      <c r="K2708" s="161">
        <f>Dane_baza!AT2697</f>
        <v>9047019</v>
      </c>
      <c r="L2708" s="161">
        <f>Dane_baza!AU2697</f>
        <v>4006015</v>
      </c>
      <c r="M2708" s="161">
        <f>Dane_baza!AV2697</f>
        <v>838363</v>
      </c>
      <c r="N2708" s="161">
        <f>Dane_baza!AY2697</f>
        <v>33249772</v>
      </c>
      <c r="O2708" s="161">
        <f>Dane_baza!AZ2697</f>
        <v>6488</v>
      </c>
      <c r="P2708" s="161">
        <f>Dane_baza!AW2697</f>
        <v>0</v>
      </c>
      <c r="Q2708" s="161">
        <f>Dane_baza!AX2697</f>
        <v>0</v>
      </c>
      <c r="R2708" s="212">
        <f t="shared" si="136"/>
        <v>57081545</v>
      </c>
      <c r="S2708" s="212">
        <f>Dane_baza!BU2697</f>
        <v>26523484.329999998</v>
      </c>
      <c r="T2708" s="212">
        <f>Dane_baza!BV2697</f>
        <v>3868067.8</v>
      </c>
      <c r="U2708" s="212">
        <f>Dane_baza!BW2697</f>
        <v>30689992.877106655</v>
      </c>
      <c r="V2708" s="212">
        <f t="shared" si="134"/>
        <v>61081545.007106654</v>
      </c>
      <c r="W2708" s="161">
        <f t="shared" si="135"/>
        <v>4000000.0071066543</v>
      </c>
      <c r="AA2708" s="36"/>
    </row>
    <row r="2709" spans="1:27" ht="14.45" x14ac:dyDescent="0.3">
      <c r="A2709" s="197" t="s">
        <v>191</v>
      </c>
      <c r="B2709" s="197" t="s">
        <v>33</v>
      </c>
      <c r="C2709" s="198" t="s">
        <v>33</v>
      </c>
      <c r="D2709" s="198" t="s">
        <v>5328</v>
      </c>
      <c r="E2709" s="197" t="s">
        <v>5322</v>
      </c>
      <c r="F2709" s="199" t="s">
        <v>4613</v>
      </c>
      <c r="G2709" s="195" t="s">
        <v>2554</v>
      </c>
      <c r="H2709" s="161">
        <f>Dane_baza!AR2698</f>
        <v>73831189</v>
      </c>
      <c r="I2709" s="161">
        <f>Dane_baza!AS2698</f>
        <v>2344805</v>
      </c>
      <c r="J2709" s="161">
        <f>Dane_baza!BX2698</f>
        <v>3229064</v>
      </c>
      <c r="K2709" s="161">
        <f>Dane_baza!AT2698</f>
        <v>0</v>
      </c>
      <c r="L2709" s="161">
        <f>Dane_baza!AU2698</f>
        <v>1860210</v>
      </c>
      <c r="M2709" s="161">
        <f>Dane_baza!AV2698</f>
        <v>1544476</v>
      </c>
      <c r="N2709" s="161">
        <f>Dane_baza!AY2698</f>
        <v>68300893</v>
      </c>
      <c r="O2709" s="161">
        <f>Dane_baza!AZ2698</f>
        <v>16220</v>
      </c>
      <c r="P2709" s="161">
        <f>Dane_baza!AW2698</f>
        <v>0</v>
      </c>
      <c r="Q2709" s="161">
        <f>Dane_baza!AX2698</f>
        <v>0</v>
      </c>
      <c r="R2709" s="212">
        <f t="shared" si="136"/>
        <v>151126857</v>
      </c>
      <c r="S2709" s="212">
        <f>Dane_baza!BU2698</f>
        <v>159746718.50999999</v>
      </c>
      <c r="T2709" s="212">
        <f>Dane_baza!BV2698</f>
        <v>9515361.3300000001</v>
      </c>
      <c r="U2709" s="212">
        <f>Dane_baza!BW2698</f>
        <v>0</v>
      </c>
      <c r="V2709" s="212">
        <f t="shared" si="134"/>
        <v>169262079.84</v>
      </c>
      <c r="W2709" s="161">
        <f t="shared" si="135"/>
        <v>18135222.840000004</v>
      </c>
      <c r="AA2709" s="36"/>
    </row>
    <row r="2710" spans="1:27" ht="14.45" x14ac:dyDescent="0.3">
      <c r="A2710" s="197" t="s">
        <v>191</v>
      </c>
      <c r="B2710" s="197" t="s">
        <v>32</v>
      </c>
      <c r="C2710" s="198" t="s">
        <v>33</v>
      </c>
      <c r="D2710" s="198" t="s">
        <v>5328</v>
      </c>
      <c r="E2710" s="197" t="s">
        <v>5322</v>
      </c>
      <c r="F2710" s="199" t="s">
        <v>4621</v>
      </c>
      <c r="G2710" s="195" t="s">
        <v>2527</v>
      </c>
      <c r="H2710" s="161">
        <f>Dane_baza!AR2699</f>
        <v>80059326</v>
      </c>
      <c r="I2710" s="161">
        <f>Dane_baza!AS2699</f>
        <v>5520462</v>
      </c>
      <c r="J2710" s="161">
        <f>Dane_baza!BX2699</f>
        <v>3202460</v>
      </c>
      <c r="K2710" s="161">
        <f>Dane_baza!AT2699</f>
        <v>0</v>
      </c>
      <c r="L2710" s="161">
        <f>Dane_baza!AU2699</f>
        <v>5361563</v>
      </c>
      <c r="M2710" s="161">
        <f>Dane_baza!AV2699</f>
        <v>2185446</v>
      </c>
      <c r="N2710" s="161">
        <f>Dane_baza!AY2699</f>
        <v>45394334</v>
      </c>
      <c r="O2710" s="161">
        <f>Dane_baza!AZ2699</f>
        <v>0</v>
      </c>
      <c r="P2710" s="161">
        <f>Dane_baza!AW2699</f>
        <v>0</v>
      </c>
      <c r="Q2710" s="161">
        <f>Dane_baza!AX2699</f>
        <v>0</v>
      </c>
      <c r="R2710" s="212">
        <f t="shared" si="136"/>
        <v>141723591</v>
      </c>
      <c r="S2710" s="212">
        <f>Dane_baza!BU2699</f>
        <v>130747787.38</v>
      </c>
      <c r="T2710" s="212">
        <f>Dane_baza!BV2699</f>
        <v>27982634.539999999</v>
      </c>
      <c r="U2710" s="212">
        <f>Dane_baza!BW2699</f>
        <v>0</v>
      </c>
      <c r="V2710" s="212">
        <f t="shared" si="134"/>
        <v>158730421.91999999</v>
      </c>
      <c r="W2710" s="161">
        <f t="shared" si="135"/>
        <v>17006830.919999987</v>
      </c>
      <c r="AA2710" s="36"/>
    </row>
    <row r="2711" spans="1:27" ht="14.45" x14ac:dyDescent="0.3">
      <c r="A2711" s="197" t="s">
        <v>191</v>
      </c>
      <c r="B2711" s="197" t="s">
        <v>37</v>
      </c>
      <c r="C2711" s="198" t="s">
        <v>33</v>
      </c>
      <c r="D2711" s="198" t="s">
        <v>5328</v>
      </c>
      <c r="E2711" s="197" t="s">
        <v>5322</v>
      </c>
      <c r="F2711" s="199" t="s">
        <v>4631</v>
      </c>
      <c r="G2711" s="195" t="s">
        <v>2555</v>
      </c>
      <c r="H2711" s="161">
        <f>Dane_baza!AR2700</f>
        <v>69133435</v>
      </c>
      <c r="I2711" s="161">
        <f>Dane_baza!AS2700</f>
        <v>4706657</v>
      </c>
      <c r="J2711" s="161">
        <f>Dane_baza!BX2700</f>
        <v>2915357</v>
      </c>
      <c r="K2711" s="161">
        <f>Dane_baza!AT2700</f>
        <v>11789156</v>
      </c>
      <c r="L2711" s="161">
        <f>Dane_baza!AU2700</f>
        <v>1485431</v>
      </c>
      <c r="M2711" s="161">
        <f>Dane_baza!AV2700</f>
        <v>1794589</v>
      </c>
      <c r="N2711" s="161">
        <f>Dane_baza!AY2700</f>
        <v>143516059</v>
      </c>
      <c r="O2711" s="161">
        <f>Dane_baza!AZ2700</f>
        <v>0</v>
      </c>
      <c r="P2711" s="161">
        <f>Dane_baza!AW2700</f>
        <v>0</v>
      </c>
      <c r="Q2711" s="161">
        <f>Dane_baza!AX2700</f>
        <v>0</v>
      </c>
      <c r="R2711" s="212">
        <f t="shared" si="136"/>
        <v>235340684</v>
      </c>
      <c r="S2711" s="212">
        <f>Dane_baza!BU2700</f>
        <v>175116543.00999999</v>
      </c>
      <c r="T2711" s="212">
        <f>Dane_baza!BV2700</f>
        <v>36518786.829999998</v>
      </c>
      <c r="U2711" s="212">
        <f>Dane_baza!BW2700</f>
        <v>29705353.859999996</v>
      </c>
      <c r="V2711" s="212">
        <f t="shared" si="134"/>
        <v>241340683.69999996</v>
      </c>
      <c r="W2711" s="161">
        <f t="shared" si="135"/>
        <v>5999999.6999999583</v>
      </c>
      <c r="AA2711" s="36"/>
    </row>
    <row r="2712" spans="1:27" ht="14.45" x14ac:dyDescent="0.3">
      <c r="A2712" s="197" t="s">
        <v>191</v>
      </c>
      <c r="B2712" s="197" t="s">
        <v>39</v>
      </c>
      <c r="C2712" s="198" t="s">
        <v>33</v>
      </c>
      <c r="D2712" s="198" t="s">
        <v>5328</v>
      </c>
      <c r="E2712" s="197" t="s">
        <v>5322</v>
      </c>
      <c r="F2712" s="199" t="s">
        <v>4643</v>
      </c>
      <c r="G2712" s="195" t="s">
        <v>2556</v>
      </c>
      <c r="H2712" s="161">
        <f>Dane_baza!AR2701</f>
        <v>49989474</v>
      </c>
      <c r="I2712" s="161">
        <f>Dane_baza!AS2701</f>
        <v>1469484</v>
      </c>
      <c r="J2712" s="161">
        <f>Dane_baza!BX2701</f>
        <v>3330417</v>
      </c>
      <c r="K2712" s="161">
        <f>Dane_baza!AT2701</f>
        <v>13465907</v>
      </c>
      <c r="L2712" s="161">
        <f>Dane_baza!AU2701</f>
        <v>7746763</v>
      </c>
      <c r="M2712" s="161">
        <f>Dane_baza!AV2701</f>
        <v>1189481</v>
      </c>
      <c r="N2712" s="161">
        <f>Dane_baza!AY2701</f>
        <v>19643881</v>
      </c>
      <c r="O2712" s="161">
        <f>Dane_baza!AZ2701</f>
        <v>0</v>
      </c>
      <c r="P2712" s="161">
        <f>Dane_baza!AW2701</f>
        <v>0</v>
      </c>
      <c r="Q2712" s="161">
        <f>Dane_baza!AX2701</f>
        <v>0</v>
      </c>
      <c r="R2712" s="212">
        <f t="shared" si="136"/>
        <v>96835407</v>
      </c>
      <c r="S2712" s="212">
        <f>Dane_baza!BU2701</f>
        <v>99444956.430000007</v>
      </c>
      <c r="T2712" s="212">
        <f>Dane_baza!BV2701</f>
        <v>9010699.4100000001</v>
      </c>
      <c r="U2712" s="212">
        <f>Dane_baza!BW2701</f>
        <v>0</v>
      </c>
      <c r="V2712" s="212">
        <f t="shared" si="134"/>
        <v>108455655.84</v>
      </c>
      <c r="W2712" s="161">
        <f t="shared" si="135"/>
        <v>11620248.840000004</v>
      </c>
      <c r="AA2712" s="36"/>
    </row>
    <row r="2713" spans="1:27" ht="14.45" x14ac:dyDescent="0.3">
      <c r="A2713" s="197" t="s">
        <v>191</v>
      </c>
      <c r="B2713" s="197" t="s">
        <v>42</v>
      </c>
      <c r="C2713" s="198" t="s">
        <v>33</v>
      </c>
      <c r="D2713" s="198" t="s">
        <v>5328</v>
      </c>
      <c r="E2713" s="197" t="s">
        <v>5322</v>
      </c>
      <c r="F2713" s="199" t="s">
        <v>4659</v>
      </c>
      <c r="G2713" s="195" t="s">
        <v>2557</v>
      </c>
      <c r="H2713" s="161">
        <f>Dane_baza!AR2702</f>
        <v>52808248</v>
      </c>
      <c r="I2713" s="161">
        <f>Dane_baza!AS2702</f>
        <v>4052646</v>
      </c>
      <c r="J2713" s="161">
        <f>Dane_baza!BX2702</f>
        <v>-511566</v>
      </c>
      <c r="K2713" s="161">
        <f>Dane_baza!AT2702</f>
        <v>0</v>
      </c>
      <c r="L2713" s="161">
        <f>Dane_baza!AU2702</f>
        <v>5555374</v>
      </c>
      <c r="M2713" s="161">
        <f>Dane_baza!AV2702</f>
        <v>1023231</v>
      </c>
      <c r="N2713" s="161">
        <f>Dane_baza!AY2702</f>
        <v>49755286</v>
      </c>
      <c r="O2713" s="161">
        <f>Dane_baza!AZ2702</f>
        <v>0</v>
      </c>
      <c r="P2713" s="161">
        <f>Dane_baza!AW2702</f>
        <v>0</v>
      </c>
      <c r="Q2713" s="161">
        <f>Dane_baza!AX2702</f>
        <v>0</v>
      </c>
      <c r="R2713" s="212">
        <f t="shared" si="136"/>
        <v>112683219</v>
      </c>
      <c r="S2713" s="212">
        <f>Dane_baza!BU2702</f>
        <v>116591533.44</v>
      </c>
      <c r="T2713" s="212">
        <f>Dane_baza!BV2702</f>
        <v>9613671.8399999999</v>
      </c>
      <c r="U2713" s="212">
        <f>Dane_baza!BW2702</f>
        <v>0</v>
      </c>
      <c r="V2713" s="212">
        <f t="shared" si="134"/>
        <v>126205205.28</v>
      </c>
      <c r="W2713" s="161">
        <f t="shared" si="135"/>
        <v>13521986.280000001</v>
      </c>
      <c r="AA2713" s="36"/>
    </row>
    <row r="2714" spans="1:27" ht="14.45" x14ac:dyDescent="0.3">
      <c r="A2714" s="197" t="s">
        <v>191</v>
      </c>
      <c r="B2714" s="197" t="s">
        <v>44</v>
      </c>
      <c r="C2714" s="198" t="s">
        <v>33</v>
      </c>
      <c r="D2714" s="198" t="s">
        <v>5328</v>
      </c>
      <c r="E2714" s="197" t="s">
        <v>5322</v>
      </c>
      <c r="F2714" s="199" t="s">
        <v>4667</v>
      </c>
      <c r="G2714" s="195" t="s">
        <v>2558</v>
      </c>
      <c r="H2714" s="161">
        <f>Dane_baza!AR2703</f>
        <v>34258169</v>
      </c>
      <c r="I2714" s="161">
        <f>Dane_baza!AS2703</f>
        <v>815499</v>
      </c>
      <c r="J2714" s="161">
        <f>Dane_baza!BX2703</f>
        <v>1683264</v>
      </c>
      <c r="K2714" s="161">
        <f>Dane_baza!AT2703</f>
        <v>8095830</v>
      </c>
      <c r="L2714" s="161">
        <f>Dane_baza!AU2703</f>
        <v>2310961</v>
      </c>
      <c r="M2714" s="161">
        <f>Dane_baza!AV2703</f>
        <v>995367</v>
      </c>
      <c r="N2714" s="161">
        <f>Dane_baza!AY2703</f>
        <v>34707280</v>
      </c>
      <c r="O2714" s="161">
        <f>Dane_baza!AZ2703</f>
        <v>0</v>
      </c>
      <c r="P2714" s="161">
        <f>Dane_baza!AW2703</f>
        <v>0</v>
      </c>
      <c r="Q2714" s="161">
        <f>Dane_baza!AX2703</f>
        <v>0</v>
      </c>
      <c r="R2714" s="212">
        <f t="shared" si="136"/>
        <v>82866370</v>
      </c>
      <c r="S2714" s="212">
        <f>Dane_baza!BU2703</f>
        <v>79000248.560000002</v>
      </c>
      <c r="T2714" s="212">
        <f>Dane_baza!BV2703</f>
        <v>6586661.6799999997</v>
      </c>
      <c r="U2714" s="212">
        <f>Dane_baza!BW2703</f>
        <v>2279459.7631999999</v>
      </c>
      <c r="V2714" s="212">
        <f t="shared" si="134"/>
        <v>87866370.003200009</v>
      </c>
      <c r="W2714" s="161">
        <f t="shared" si="135"/>
        <v>5000000.0032000095</v>
      </c>
      <c r="AA2714" s="36"/>
    </row>
    <row r="2715" spans="1:27" ht="14.45" x14ac:dyDescent="0.3">
      <c r="A2715" s="197" t="s">
        <v>191</v>
      </c>
      <c r="B2715" s="197" t="s">
        <v>51</v>
      </c>
      <c r="C2715" s="198" t="s">
        <v>33</v>
      </c>
      <c r="D2715" s="198" t="s">
        <v>5328</v>
      </c>
      <c r="E2715" s="197" t="s">
        <v>5322</v>
      </c>
      <c r="F2715" s="199" t="s">
        <v>4676</v>
      </c>
      <c r="G2715" s="195" t="s">
        <v>2559</v>
      </c>
      <c r="H2715" s="161">
        <f>Dane_baza!AR2704</f>
        <v>26854470</v>
      </c>
      <c r="I2715" s="161">
        <f>Dane_baza!AS2704</f>
        <v>1604665</v>
      </c>
      <c r="J2715" s="161">
        <f>Dane_baza!BX2704</f>
        <v>1211361</v>
      </c>
      <c r="K2715" s="161">
        <f>Dane_baza!AT2704</f>
        <v>7909191</v>
      </c>
      <c r="L2715" s="161">
        <f>Dane_baza!AU2704</f>
        <v>578263</v>
      </c>
      <c r="M2715" s="161">
        <f>Dane_baza!AV2704</f>
        <v>806197</v>
      </c>
      <c r="N2715" s="161">
        <f>Dane_baza!AY2704</f>
        <v>56917405</v>
      </c>
      <c r="O2715" s="161">
        <f>Dane_baza!AZ2704</f>
        <v>6488</v>
      </c>
      <c r="P2715" s="161">
        <f>Dane_baza!AW2704</f>
        <v>0</v>
      </c>
      <c r="Q2715" s="161">
        <f>Dane_baza!AX2704</f>
        <v>0</v>
      </c>
      <c r="R2715" s="212">
        <f t="shared" si="136"/>
        <v>95888040</v>
      </c>
      <c r="S2715" s="212">
        <f>Dane_baza!BU2704</f>
        <v>68165809.290000007</v>
      </c>
      <c r="T2715" s="212">
        <f>Dane_baza!BV2704</f>
        <v>8630335.6999999993</v>
      </c>
      <c r="U2715" s="212">
        <f>Dane_baza!BW2704</f>
        <v>30598459.800000001</v>
      </c>
      <c r="V2715" s="212">
        <f t="shared" si="134"/>
        <v>107394604.79000001</v>
      </c>
      <c r="W2715" s="161">
        <f t="shared" si="135"/>
        <v>11506564.790000007</v>
      </c>
      <c r="AA2715" s="36"/>
    </row>
    <row r="2716" spans="1:27" ht="14.45" x14ac:dyDescent="0.3">
      <c r="A2716" s="197" t="s">
        <v>191</v>
      </c>
      <c r="B2716" s="197" t="s">
        <v>75</v>
      </c>
      <c r="C2716" s="198" t="s">
        <v>33</v>
      </c>
      <c r="D2716" s="198" t="s">
        <v>5328</v>
      </c>
      <c r="E2716" s="197" t="s">
        <v>5322</v>
      </c>
      <c r="F2716" s="199" t="s">
        <v>4684</v>
      </c>
      <c r="G2716" s="195" t="s">
        <v>2560</v>
      </c>
      <c r="H2716" s="161">
        <f>Dane_baza!AR2705</f>
        <v>58794245</v>
      </c>
      <c r="I2716" s="161">
        <f>Dane_baza!AS2705</f>
        <v>4012977</v>
      </c>
      <c r="J2716" s="161">
        <f>Dane_baza!BX2705</f>
        <v>445732</v>
      </c>
      <c r="K2716" s="161">
        <f>Dane_baza!AT2705</f>
        <v>0</v>
      </c>
      <c r="L2716" s="161">
        <f>Dane_baza!AU2705</f>
        <v>4481770</v>
      </c>
      <c r="M2716" s="161">
        <f>Dane_baza!AV2705</f>
        <v>1091120</v>
      </c>
      <c r="N2716" s="161">
        <f>Dane_baza!AY2705</f>
        <v>74540965</v>
      </c>
      <c r="O2716" s="161">
        <f>Dane_baza!AZ2705</f>
        <v>0</v>
      </c>
      <c r="P2716" s="161">
        <f>Dane_baza!AW2705</f>
        <v>0</v>
      </c>
      <c r="Q2716" s="161">
        <f>Dane_baza!AX2705</f>
        <v>-6962564</v>
      </c>
      <c r="R2716" s="212">
        <f t="shared" si="136"/>
        <v>136404245</v>
      </c>
      <c r="S2716" s="212">
        <f>Dane_baza!BU2705</f>
        <v>126914365.16</v>
      </c>
      <c r="T2716" s="212">
        <f>Dane_baza!BV2705</f>
        <v>16388088.199999999</v>
      </c>
      <c r="U2716" s="212">
        <f>Dane_baza!BW2705</f>
        <v>0</v>
      </c>
      <c r="V2716" s="212">
        <f t="shared" si="134"/>
        <v>143302453.35999998</v>
      </c>
      <c r="W2716" s="161">
        <f t="shared" si="135"/>
        <v>6898208.3599999845</v>
      </c>
      <c r="AA2716" s="36"/>
    </row>
    <row r="2717" spans="1:27" ht="14.45" x14ac:dyDescent="0.3">
      <c r="A2717" s="197" t="s">
        <v>191</v>
      </c>
      <c r="B2717" s="197" t="s">
        <v>77</v>
      </c>
      <c r="C2717" s="198" t="s">
        <v>33</v>
      </c>
      <c r="D2717" s="198" t="s">
        <v>5328</v>
      </c>
      <c r="E2717" s="197" t="s">
        <v>5322</v>
      </c>
      <c r="F2717" s="199" t="s">
        <v>4689</v>
      </c>
      <c r="G2717" s="195" t="s">
        <v>2561</v>
      </c>
      <c r="H2717" s="161">
        <f>Dane_baza!AR2706</f>
        <v>27907378</v>
      </c>
      <c r="I2717" s="161">
        <f>Dane_baza!AS2706</f>
        <v>1297003</v>
      </c>
      <c r="J2717" s="161">
        <f>Dane_baza!BX2706</f>
        <v>1487631</v>
      </c>
      <c r="K2717" s="161">
        <f>Dane_baza!AT2706</f>
        <v>4354445</v>
      </c>
      <c r="L2717" s="161">
        <f>Dane_baza!AU2706</f>
        <v>764633</v>
      </c>
      <c r="M2717" s="161">
        <f>Dane_baza!AV2706</f>
        <v>998705</v>
      </c>
      <c r="N2717" s="161">
        <f>Dane_baza!AY2706</f>
        <v>38287888</v>
      </c>
      <c r="O2717" s="161">
        <f>Dane_baza!AZ2706</f>
        <v>0</v>
      </c>
      <c r="P2717" s="161">
        <f>Dane_baza!AW2706</f>
        <v>0</v>
      </c>
      <c r="Q2717" s="161">
        <f>Dane_baza!AX2706</f>
        <v>0</v>
      </c>
      <c r="R2717" s="212">
        <f t="shared" si="136"/>
        <v>75097683</v>
      </c>
      <c r="S2717" s="212">
        <f>Dane_baza!BU2706</f>
        <v>65164193.700000003</v>
      </c>
      <c r="T2717" s="212">
        <f>Dane_baza!BV2706</f>
        <v>18945211.260000002</v>
      </c>
      <c r="U2717" s="212">
        <f>Dane_baza!BW2706</f>
        <v>0</v>
      </c>
      <c r="V2717" s="212">
        <f t="shared" si="134"/>
        <v>84109404.960000008</v>
      </c>
      <c r="W2717" s="161">
        <f t="shared" si="135"/>
        <v>9011721.9600000083</v>
      </c>
      <c r="AA2717" s="36"/>
    </row>
    <row r="2718" spans="1:27" ht="14.45" x14ac:dyDescent="0.3">
      <c r="A2718" s="197" t="s">
        <v>191</v>
      </c>
      <c r="B2718" s="197" t="s">
        <v>90</v>
      </c>
      <c r="C2718" s="198" t="s">
        <v>33</v>
      </c>
      <c r="D2718" s="198" t="s">
        <v>5328</v>
      </c>
      <c r="E2718" s="197" t="s">
        <v>5322</v>
      </c>
      <c r="F2718" s="199" t="s">
        <v>4694</v>
      </c>
      <c r="G2718" s="195" t="s">
        <v>2562</v>
      </c>
      <c r="H2718" s="161">
        <f>Dane_baza!AR2707</f>
        <v>50852536</v>
      </c>
      <c r="I2718" s="161">
        <f>Dane_baza!AS2707</f>
        <v>4717036</v>
      </c>
      <c r="J2718" s="161">
        <f>Dane_baza!BX2707</f>
        <v>-573403</v>
      </c>
      <c r="K2718" s="161">
        <f>Dane_baza!AT2707</f>
        <v>0</v>
      </c>
      <c r="L2718" s="161">
        <f>Dane_baza!AU2707</f>
        <v>3019846</v>
      </c>
      <c r="M2718" s="161">
        <f>Dane_baza!AV2707</f>
        <v>1197710</v>
      </c>
      <c r="N2718" s="161">
        <f>Dane_baza!AY2707</f>
        <v>72208877</v>
      </c>
      <c r="O2718" s="161">
        <f>Dane_baza!AZ2707</f>
        <v>0</v>
      </c>
      <c r="P2718" s="161">
        <f>Dane_baza!AW2707</f>
        <v>0</v>
      </c>
      <c r="Q2718" s="161">
        <f>Dane_baza!AX2707</f>
        <v>0</v>
      </c>
      <c r="R2718" s="212">
        <f t="shared" si="136"/>
        <v>131422602</v>
      </c>
      <c r="S2718" s="212">
        <f>Dane_baza!BU2707</f>
        <v>123552683.42</v>
      </c>
      <c r="T2718" s="212">
        <f>Dane_baza!BV2707</f>
        <v>14449886.880000001</v>
      </c>
      <c r="U2718" s="212">
        <f>Dane_baza!BW2707</f>
        <v>0</v>
      </c>
      <c r="V2718" s="212">
        <f t="shared" si="134"/>
        <v>138002570.30000001</v>
      </c>
      <c r="W2718" s="161">
        <f t="shared" si="135"/>
        <v>6579968.3000000119</v>
      </c>
      <c r="AA2718" s="36"/>
    </row>
    <row r="2719" spans="1:27" ht="14.45" x14ac:dyDescent="0.3">
      <c r="A2719" s="197" t="s">
        <v>191</v>
      </c>
      <c r="B2719" s="197" t="s">
        <v>92</v>
      </c>
      <c r="C2719" s="198" t="s">
        <v>33</v>
      </c>
      <c r="D2719" s="198" t="s">
        <v>5328</v>
      </c>
      <c r="E2719" s="197" t="s">
        <v>5322</v>
      </c>
      <c r="F2719" s="199" t="s">
        <v>4700</v>
      </c>
      <c r="G2719" s="195" t="s">
        <v>2563</v>
      </c>
      <c r="H2719" s="161">
        <f>Dane_baza!AR2708</f>
        <v>35303480</v>
      </c>
      <c r="I2719" s="161">
        <f>Dane_baza!AS2708</f>
        <v>2173659</v>
      </c>
      <c r="J2719" s="161">
        <f>Dane_baza!BX2708</f>
        <v>1730594</v>
      </c>
      <c r="K2719" s="161">
        <f>Dane_baza!AT2708</f>
        <v>10735902</v>
      </c>
      <c r="L2719" s="161">
        <f>Dane_baza!AU2708</f>
        <v>1568085</v>
      </c>
      <c r="M2719" s="161">
        <f>Dane_baza!AV2708</f>
        <v>898035</v>
      </c>
      <c r="N2719" s="161">
        <f>Dane_baza!AY2708</f>
        <v>81651821</v>
      </c>
      <c r="O2719" s="161">
        <f>Dane_baza!AZ2708</f>
        <v>0</v>
      </c>
      <c r="P2719" s="161">
        <f>Dane_baza!AW2708</f>
        <v>0</v>
      </c>
      <c r="Q2719" s="161">
        <f>Dane_baza!AX2708</f>
        <v>0</v>
      </c>
      <c r="R2719" s="212">
        <f t="shared" si="136"/>
        <v>134061576</v>
      </c>
      <c r="S2719" s="212">
        <f>Dane_baza!BU2708</f>
        <v>95394501.219999999</v>
      </c>
      <c r="T2719" s="212">
        <f>Dane_baza!BV2708</f>
        <v>20496965.079999998</v>
      </c>
      <c r="U2719" s="212">
        <f>Dane_baza!BW2708</f>
        <v>26686422.77</v>
      </c>
      <c r="V2719" s="212">
        <f t="shared" si="134"/>
        <v>142577889.06999999</v>
      </c>
      <c r="W2719" s="161">
        <f t="shared" si="135"/>
        <v>8516313.0699999928</v>
      </c>
      <c r="AA2719" s="36"/>
    </row>
    <row r="2720" spans="1:27" ht="14.45" x14ac:dyDescent="0.3">
      <c r="A2720" s="197" t="s">
        <v>191</v>
      </c>
      <c r="B2720" s="197" t="s">
        <v>93</v>
      </c>
      <c r="C2720" s="198" t="s">
        <v>33</v>
      </c>
      <c r="D2720" s="198" t="s">
        <v>5328</v>
      </c>
      <c r="E2720" s="197" t="s">
        <v>5322</v>
      </c>
      <c r="F2720" s="199" t="s">
        <v>4708</v>
      </c>
      <c r="G2720" s="195" t="s">
        <v>2564</v>
      </c>
      <c r="H2720" s="161">
        <f>Dane_baza!AR2709</f>
        <v>33134944</v>
      </c>
      <c r="I2720" s="161">
        <f>Dane_baza!AS2709</f>
        <v>898070</v>
      </c>
      <c r="J2720" s="161">
        <f>Dane_baza!BX2709</f>
        <v>1078432</v>
      </c>
      <c r="K2720" s="161">
        <f>Dane_baza!AT2709</f>
        <v>3689398</v>
      </c>
      <c r="L2720" s="161">
        <f>Dane_baza!AU2709</f>
        <v>2738151</v>
      </c>
      <c r="M2720" s="161">
        <f>Dane_baza!AV2709</f>
        <v>874945</v>
      </c>
      <c r="N2720" s="161">
        <f>Dane_baza!AY2709</f>
        <v>24975392</v>
      </c>
      <c r="O2720" s="161">
        <f>Dane_baza!AZ2709</f>
        <v>0</v>
      </c>
      <c r="P2720" s="161">
        <f>Dane_baza!AW2709</f>
        <v>0</v>
      </c>
      <c r="Q2720" s="161">
        <f>Dane_baza!AX2709</f>
        <v>0</v>
      </c>
      <c r="R2720" s="212">
        <f t="shared" si="136"/>
        <v>67389332</v>
      </c>
      <c r="S2720" s="212">
        <f>Dane_baza!BU2709</f>
        <v>71210429.329999998</v>
      </c>
      <c r="T2720" s="212">
        <f>Dane_baza!BV2709</f>
        <v>4265622.51</v>
      </c>
      <c r="U2720" s="212">
        <f>Dane_baza!BW2709</f>
        <v>0</v>
      </c>
      <c r="V2720" s="212">
        <f t="shared" si="134"/>
        <v>75476051.840000004</v>
      </c>
      <c r="W2720" s="161">
        <f t="shared" si="135"/>
        <v>8086719.8400000036</v>
      </c>
      <c r="AA2720" s="36"/>
    </row>
    <row r="2721" spans="1:27" ht="14.45" x14ac:dyDescent="0.3">
      <c r="A2721" s="197" t="s">
        <v>191</v>
      </c>
      <c r="B2721" s="197" t="s">
        <v>95</v>
      </c>
      <c r="C2721" s="198" t="s">
        <v>33</v>
      </c>
      <c r="D2721" s="198" t="s">
        <v>5328</v>
      </c>
      <c r="E2721" s="197" t="s">
        <v>5322</v>
      </c>
      <c r="F2721" s="199" t="s">
        <v>4713</v>
      </c>
      <c r="G2721" s="195" t="s">
        <v>2565</v>
      </c>
      <c r="H2721" s="161">
        <f>Dane_baza!AR2710</f>
        <v>71128217</v>
      </c>
      <c r="I2721" s="161">
        <f>Dane_baza!AS2710</f>
        <v>2830402</v>
      </c>
      <c r="J2721" s="161">
        <f>Dane_baza!BX2710</f>
        <v>2737962</v>
      </c>
      <c r="K2721" s="161">
        <f>Dane_baza!AT2710</f>
        <v>0</v>
      </c>
      <c r="L2721" s="161">
        <f>Dane_baza!AU2710</f>
        <v>1068752</v>
      </c>
      <c r="M2721" s="161">
        <f>Dane_baza!AV2710</f>
        <v>1530208</v>
      </c>
      <c r="N2721" s="161">
        <f>Dane_baza!AY2710</f>
        <v>152035768</v>
      </c>
      <c r="O2721" s="161">
        <f>Dane_baza!AZ2710</f>
        <v>0</v>
      </c>
      <c r="P2721" s="161">
        <f>Dane_baza!AW2710</f>
        <v>0</v>
      </c>
      <c r="Q2721" s="161">
        <f>Dane_baza!AX2710</f>
        <v>0</v>
      </c>
      <c r="R2721" s="212">
        <f t="shared" si="136"/>
        <v>231331309</v>
      </c>
      <c r="S2721" s="212">
        <f>Dane_baza!BU2710</f>
        <v>156180808.00999999</v>
      </c>
      <c r="T2721" s="212">
        <f>Dane_baza!BV2710</f>
        <v>15349737.800000001</v>
      </c>
      <c r="U2721" s="212">
        <f>Dane_baza!BW2710</f>
        <v>65800763.089999996</v>
      </c>
      <c r="V2721" s="212">
        <f t="shared" si="134"/>
        <v>237331308.90000001</v>
      </c>
      <c r="W2721" s="161">
        <f t="shared" si="135"/>
        <v>5999999.900000006</v>
      </c>
      <c r="AA2721" s="36"/>
    </row>
    <row r="2722" spans="1:27" ht="14.45" x14ac:dyDescent="0.3">
      <c r="A2722" s="197" t="s">
        <v>191</v>
      </c>
      <c r="B2722" s="197" t="s">
        <v>97</v>
      </c>
      <c r="C2722" s="198" t="s">
        <v>33</v>
      </c>
      <c r="D2722" s="198" t="s">
        <v>5328</v>
      </c>
      <c r="E2722" s="197" t="s">
        <v>5322</v>
      </c>
      <c r="F2722" s="199" t="s">
        <v>4722</v>
      </c>
      <c r="G2722" s="195" t="s">
        <v>2566</v>
      </c>
      <c r="H2722" s="161">
        <f>Dane_baza!AR2711</f>
        <v>28671413</v>
      </c>
      <c r="I2722" s="161">
        <f>Dane_baza!AS2711</f>
        <v>1942286</v>
      </c>
      <c r="J2722" s="161">
        <f>Dane_baza!BX2711</f>
        <v>243932</v>
      </c>
      <c r="K2722" s="161">
        <f>Dane_baza!AT2711</f>
        <v>0</v>
      </c>
      <c r="L2722" s="161">
        <f>Dane_baza!AU2711</f>
        <v>2306475</v>
      </c>
      <c r="M2722" s="161">
        <f>Dane_baza!AV2711</f>
        <v>537408</v>
      </c>
      <c r="N2722" s="161">
        <f>Dane_baza!AY2711</f>
        <v>28311180</v>
      </c>
      <c r="O2722" s="161">
        <f>Dane_baza!AZ2711</f>
        <v>0</v>
      </c>
      <c r="P2722" s="161">
        <f>Dane_baza!AW2711</f>
        <v>0</v>
      </c>
      <c r="Q2722" s="161">
        <f>Dane_baza!AX2711</f>
        <v>0</v>
      </c>
      <c r="R2722" s="212">
        <f t="shared" si="136"/>
        <v>62012694</v>
      </c>
      <c r="S2722" s="212">
        <f>Dane_baza!BU2711</f>
        <v>60256976.700000003</v>
      </c>
      <c r="T2722" s="212">
        <f>Dane_baza!BV2711</f>
        <v>9197240.5800000001</v>
      </c>
      <c r="U2722" s="212">
        <f>Dane_baza!BW2711</f>
        <v>0</v>
      </c>
      <c r="V2722" s="212">
        <f t="shared" si="134"/>
        <v>69454217.280000001</v>
      </c>
      <c r="W2722" s="161">
        <f t="shared" si="135"/>
        <v>7441523.2800000012</v>
      </c>
      <c r="AA2722" s="36"/>
    </row>
    <row r="2723" spans="1:27" ht="14.45" x14ac:dyDescent="0.3">
      <c r="A2723" s="197" t="s">
        <v>191</v>
      </c>
      <c r="B2723" s="197" t="s">
        <v>130</v>
      </c>
      <c r="C2723" s="198" t="s">
        <v>33</v>
      </c>
      <c r="D2723" s="198" t="s">
        <v>5328</v>
      </c>
      <c r="E2723" s="197" t="s">
        <v>5322</v>
      </c>
      <c r="F2723" s="199" t="s">
        <v>4727</v>
      </c>
      <c r="G2723" s="195" t="s">
        <v>2567</v>
      </c>
      <c r="H2723" s="161">
        <f>Dane_baza!AR2712</f>
        <v>61713338</v>
      </c>
      <c r="I2723" s="161">
        <f>Dane_baza!AS2712</f>
        <v>1845854</v>
      </c>
      <c r="J2723" s="161">
        <f>Dane_baza!BX2712</f>
        <v>2269778</v>
      </c>
      <c r="K2723" s="161">
        <f>Dane_baza!AT2712</f>
        <v>10063365</v>
      </c>
      <c r="L2723" s="161">
        <f>Dane_baza!AU2712</f>
        <v>2126093</v>
      </c>
      <c r="M2723" s="161">
        <f>Dane_baza!AV2712</f>
        <v>1561281</v>
      </c>
      <c r="N2723" s="161">
        <f>Dane_baza!AY2712</f>
        <v>117483585</v>
      </c>
      <c r="O2723" s="161">
        <f>Dane_baza!AZ2712</f>
        <v>0</v>
      </c>
      <c r="P2723" s="161">
        <f>Dane_baza!AW2712</f>
        <v>0</v>
      </c>
      <c r="Q2723" s="161">
        <f>Dane_baza!AX2712</f>
        <v>0</v>
      </c>
      <c r="R2723" s="212">
        <f t="shared" si="136"/>
        <v>197063294</v>
      </c>
      <c r="S2723" s="212">
        <f>Dane_baza!BU2712</f>
        <v>166536233.25</v>
      </c>
      <c r="T2723" s="212">
        <f>Dane_baza!BV2712</f>
        <v>6851977.5</v>
      </c>
      <c r="U2723" s="212">
        <f>Dane_baza!BW2712</f>
        <v>29675083.251603078</v>
      </c>
      <c r="V2723" s="212">
        <f t="shared" si="134"/>
        <v>203063294.00160307</v>
      </c>
      <c r="W2723" s="161">
        <f t="shared" si="135"/>
        <v>6000000.0016030669</v>
      </c>
      <c r="AA2723" s="36"/>
    </row>
    <row r="2724" spans="1:27" ht="14.45" x14ac:dyDescent="0.3">
      <c r="A2724" s="197" t="s">
        <v>191</v>
      </c>
      <c r="B2724" s="197" t="s">
        <v>134</v>
      </c>
      <c r="C2724" s="198" t="s">
        <v>33</v>
      </c>
      <c r="D2724" s="198" t="s">
        <v>5328</v>
      </c>
      <c r="E2724" s="197" t="s">
        <v>5322</v>
      </c>
      <c r="F2724" s="199" t="s">
        <v>4736</v>
      </c>
      <c r="G2724" s="195" t="s">
        <v>2568</v>
      </c>
      <c r="H2724" s="161">
        <f>Dane_baza!AR2713</f>
        <v>45501249</v>
      </c>
      <c r="I2724" s="161">
        <f>Dane_baza!AS2713</f>
        <v>5051141</v>
      </c>
      <c r="J2724" s="161">
        <f>Dane_baza!BX2713</f>
        <v>1224641</v>
      </c>
      <c r="K2724" s="161">
        <f>Dane_baza!AT2713</f>
        <v>4472711</v>
      </c>
      <c r="L2724" s="161">
        <f>Dane_baza!AU2713</f>
        <v>4721780</v>
      </c>
      <c r="M2724" s="161">
        <f>Dane_baza!AV2713</f>
        <v>1009199</v>
      </c>
      <c r="N2724" s="161">
        <f>Dane_baza!AY2713</f>
        <v>76753743</v>
      </c>
      <c r="O2724" s="161">
        <f>Dane_baza!AZ2713</f>
        <v>0</v>
      </c>
      <c r="P2724" s="161">
        <f>Dane_baza!AW2713</f>
        <v>0</v>
      </c>
      <c r="Q2724" s="161">
        <f>Dane_baza!AX2713</f>
        <v>0</v>
      </c>
      <c r="R2724" s="212">
        <f t="shared" si="136"/>
        <v>138734464</v>
      </c>
      <c r="S2724" s="212">
        <f>Dane_baza!BU2713</f>
        <v>113052227.41</v>
      </c>
      <c r="T2724" s="212">
        <f>Dane_baza!BV2713</f>
        <v>42330372.270000003</v>
      </c>
      <c r="U2724" s="212">
        <f>Dane_baza!BW2713</f>
        <v>0</v>
      </c>
      <c r="V2724" s="212">
        <f t="shared" si="134"/>
        <v>155382599.68000001</v>
      </c>
      <c r="W2724" s="161">
        <f t="shared" si="135"/>
        <v>16648135.680000007</v>
      </c>
      <c r="AA2724" s="36"/>
    </row>
    <row r="2725" spans="1:27" ht="14.45" x14ac:dyDescent="0.3">
      <c r="A2725" s="197" t="s">
        <v>191</v>
      </c>
      <c r="B2725" s="197" t="s">
        <v>141</v>
      </c>
      <c r="C2725" s="198" t="s">
        <v>33</v>
      </c>
      <c r="D2725" s="198" t="s">
        <v>5328</v>
      </c>
      <c r="E2725" s="197" t="s">
        <v>5322</v>
      </c>
      <c r="F2725" s="199" t="s">
        <v>4746</v>
      </c>
      <c r="G2725" s="195" t="s">
        <v>2569</v>
      </c>
      <c r="H2725" s="161">
        <f>Dane_baza!AR2714</f>
        <v>50984813</v>
      </c>
      <c r="I2725" s="161">
        <f>Dane_baza!AS2714</f>
        <v>3087680</v>
      </c>
      <c r="J2725" s="161">
        <f>Dane_baza!BX2714</f>
        <v>2397676</v>
      </c>
      <c r="K2725" s="161">
        <f>Dane_baza!AT2714</f>
        <v>17956814</v>
      </c>
      <c r="L2725" s="161">
        <f>Dane_baza!AU2714</f>
        <v>883087</v>
      </c>
      <c r="M2725" s="161">
        <f>Dane_baza!AV2714</f>
        <v>1618105</v>
      </c>
      <c r="N2725" s="161">
        <f>Dane_baza!AY2714</f>
        <v>140713135</v>
      </c>
      <c r="O2725" s="161">
        <f>Dane_baza!AZ2714</f>
        <v>0</v>
      </c>
      <c r="P2725" s="161">
        <f>Dane_baza!AW2714</f>
        <v>0</v>
      </c>
      <c r="Q2725" s="161">
        <f>Dane_baza!AX2714</f>
        <v>0</v>
      </c>
      <c r="R2725" s="212">
        <f t="shared" si="136"/>
        <v>217641310</v>
      </c>
      <c r="S2725" s="212">
        <f>Dane_baza!BU2714</f>
        <v>138382594.94</v>
      </c>
      <c r="T2725" s="212">
        <f>Dane_baza!BV2714</f>
        <v>11268661.869999999</v>
      </c>
      <c r="U2725" s="212">
        <f>Dane_baza!BW2714</f>
        <v>73990053.192799494</v>
      </c>
      <c r="V2725" s="212">
        <f t="shared" si="134"/>
        <v>223641310.00279951</v>
      </c>
      <c r="W2725" s="161">
        <f t="shared" si="135"/>
        <v>6000000.002799511</v>
      </c>
      <c r="AA2725" s="36"/>
    </row>
    <row r="2726" spans="1:27" ht="14.45" x14ac:dyDescent="0.3">
      <c r="A2726" s="197" t="s">
        <v>206</v>
      </c>
      <c r="B2726" s="197" t="s">
        <v>33</v>
      </c>
      <c r="C2726" s="198" t="s">
        <v>33</v>
      </c>
      <c r="D2726" s="198" t="s">
        <v>5328</v>
      </c>
      <c r="E2726" s="197" t="s">
        <v>5322</v>
      </c>
      <c r="F2726" s="199" t="s">
        <v>4761</v>
      </c>
      <c r="G2726" s="195" t="s">
        <v>2570</v>
      </c>
      <c r="H2726" s="161">
        <f>Dane_baza!AR2715</f>
        <v>19219313</v>
      </c>
      <c r="I2726" s="161">
        <f>Dane_baza!AS2715</f>
        <v>674851</v>
      </c>
      <c r="J2726" s="161">
        <f>Dane_baza!BX2715</f>
        <v>1299146</v>
      </c>
      <c r="K2726" s="161">
        <f>Dane_baza!AT2715</f>
        <v>12453032</v>
      </c>
      <c r="L2726" s="161">
        <f>Dane_baza!AU2715</f>
        <v>8136823</v>
      </c>
      <c r="M2726" s="161">
        <f>Dane_baza!AV2715</f>
        <v>613115</v>
      </c>
      <c r="N2726" s="161">
        <f>Dane_baza!AY2715</f>
        <v>68207975</v>
      </c>
      <c r="O2726" s="161">
        <f>Dane_baza!AZ2715</f>
        <v>0</v>
      </c>
      <c r="P2726" s="161">
        <f>Dane_baza!AW2715</f>
        <v>0</v>
      </c>
      <c r="Q2726" s="161">
        <f>Dane_baza!AX2715</f>
        <v>0</v>
      </c>
      <c r="R2726" s="212">
        <f t="shared" si="136"/>
        <v>110604255</v>
      </c>
      <c r="S2726" s="212">
        <f>Dane_baza!BU2715</f>
        <v>50993986.329999998</v>
      </c>
      <c r="T2726" s="212">
        <f>Dane_baza!BV2715</f>
        <v>3898722.57</v>
      </c>
      <c r="U2726" s="212">
        <f>Dane_baza!BW2715</f>
        <v>60711546.099180557</v>
      </c>
      <c r="V2726" s="212">
        <f t="shared" si="134"/>
        <v>115604254.99918056</v>
      </c>
      <c r="W2726" s="161">
        <f t="shared" si="135"/>
        <v>4999999.9991805553</v>
      </c>
      <c r="AA2726" s="36"/>
    </row>
    <row r="2727" spans="1:27" ht="14.45" x14ac:dyDescent="0.3">
      <c r="A2727" s="197" t="s">
        <v>206</v>
      </c>
      <c r="B2727" s="197" t="s">
        <v>32</v>
      </c>
      <c r="C2727" s="198" t="s">
        <v>33</v>
      </c>
      <c r="D2727" s="198" t="s">
        <v>5328</v>
      </c>
      <c r="E2727" s="197" t="s">
        <v>5322</v>
      </c>
      <c r="F2727" s="199" t="s">
        <v>4769</v>
      </c>
      <c r="G2727" s="195" t="s">
        <v>2571</v>
      </c>
      <c r="H2727" s="161">
        <f>Dane_baza!AR2716</f>
        <v>20058581</v>
      </c>
      <c r="I2727" s="161">
        <f>Dane_baza!AS2716</f>
        <v>1452823</v>
      </c>
      <c r="J2727" s="161">
        <f>Dane_baza!BX2716</f>
        <v>878955</v>
      </c>
      <c r="K2727" s="161">
        <f>Dane_baza!AT2716</f>
        <v>18768435</v>
      </c>
      <c r="L2727" s="161">
        <f>Dane_baza!AU2716</f>
        <v>7229631</v>
      </c>
      <c r="M2727" s="161">
        <f>Dane_baza!AV2716</f>
        <v>732815</v>
      </c>
      <c r="N2727" s="161">
        <f>Dane_baza!AY2716</f>
        <v>60005399</v>
      </c>
      <c r="O2727" s="161">
        <f>Dane_baza!AZ2716</f>
        <v>0</v>
      </c>
      <c r="P2727" s="161">
        <f>Dane_baza!AW2716</f>
        <v>0</v>
      </c>
      <c r="Q2727" s="161">
        <f>Dane_baza!AX2716</f>
        <v>0</v>
      </c>
      <c r="R2727" s="212">
        <f t="shared" si="136"/>
        <v>109126639</v>
      </c>
      <c r="S2727" s="212">
        <f>Dane_baza!BU2716</f>
        <v>63149185.159999996</v>
      </c>
      <c r="T2727" s="212">
        <f>Dane_baza!BV2716</f>
        <v>6705397.0899999999</v>
      </c>
      <c r="U2727" s="212">
        <f>Dane_baza!BW2716</f>
        <v>44272056.743857309</v>
      </c>
      <c r="V2727" s="212">
        <f t="shared" si="134"/>
        <v>114126638.99385731</v>
      </c>
      <c r="W2727" s="161">
        <f t="shared" si="135"/>
        <v>4999999.9938573092</v>
      </c>
      <c r="AA2727" s="36"/>
    </row>
    <row r="2728" spans="1:27" ht="14.45" x14ac:dyDescent="0.3">
      <c r="A2728" s="197" t="s">
        <v>206</v>
      </c>
      <c r="B2728" s="197" t="s">
        <v>37</v>
      </c>
      <c r="C2728" s="198" t="s">
        <v>33</v>
      </c>
      <c r="D2728" s="198" t="s">
        <v>5328</v>
      </c>
      <c r="E2728" s="197" t="s">
        <v>5322</v>
      </c>
      <c r="F2728" s="199" t="s">
        <v>4778</v>
      </c>
      <c r="G2728" s="195" t="s">
        <v>2572</v>
      </c>
      <c r="H2728" s="161">
        <f>Dane_baza!AR2717</f>
        <v>5967356</v>
      </c>
      <c r="I2728" s="161">
        <f>Dane_baza!AS2717</f>
        <v>73488</v>
      </c>
      <c r="J2728" s="161">
        <f>Dane_baza!BX2717</f>
        <v>617306</v>
      </c>
      <c r="K2728" s="161">
        <f>Dane_baza!AT2717</f>
        <v>13487422</v>
      </c>
      <c r="L2728" s="161">
        <f>Dane_baza!AU2717</f>
        <v>3822156</v>
      </c>
      <c r="M2728" s="161">
        <f>Dane_baza!AV2717</f>
        <v>1445271</v>
      </c>
      <c r="N2728" s="161">
        <f>Dane_baza!AY2717</f>
        <v>38643987</v>
      </c>
      <c r="O2728" s="161">
        <f>Dane_baza!AZ2717</f>
        <v>11354</v>
      </c>
      <c r="P2728" s="161">
        <f>Dane_baza!AW2717</f>
        <v>0</v>
      </c>
      <c r="Q2728" s="161">
        <f>Dane_baza!AX2717</f>
        <v>0</v>
      </c>
      <c r="R2728" s="212">
        <f t="shared" si="136"/>
        <v>64068340</v>
      </c>
      <c r="S2728" s="212">
        <f>Dane_baza!BU2717</f>
        <v>18800146.59</v>
      </c>
      <c r="T2728" s="212">
        <f>Dane_baza!BV2717</f>
        <v>304953.24</v>
      </c>
      <c r="U2728" s="212">
        <f>Dane_baza!BW2717</f>
        <v>48963240.169005111</v>
      </c>
      <c r="V2728" s="212">
        <f t="shared" si="134"/>
        <v>68068339.999005109</v>
      </c>
      <c r="W2728" s="161">
        <f t="shared" si="135"/>
        <v>3999999.9990051091</v>
      </c>
      <c r="AA2728" s="36"/>
    </row>
    <row r="2729" spans="1:27" ht="14.45" x14ac:dyDescent="0.3">
      <c r="A2729" s="197" t="s">
        <v>206</v>
      </c>
      <c r="B2729" s="197" t="s">
        <v>39</v>
      </c>
      <c r="C2729" s="198" t="s">
        <v>33</v>
      </c>
      <c r="D2729" s="198" t="s">
        <v>5328</v>
      </c>
      <c r="E2729" s="197" t="s">
        <v>5322</v>
      </c>
      <c r="F2729" s="199" t="s">
        <v>4783</v>
      </c>
      <c r="G2729" s="195" t="s">
        <v>2573</v>
      </c>
      <c r="H2729" s="161">
        <f>Dane_baza!AR2718</f>
        <v>67502858</v>
      </c>
      <c r="I2729" s="161">
        <f>Dane_baza!AS2718</f>
        <v>2183845</v>
      </c>
      <c r="J2729" s="161">
        <f>Dane_baza!BX2718</f>
        <v>8698242</v>
      </c>
      <c r="K2729" s="161">
        <f>Dane_baza!AT2718</f>
        <v>36367976</v>
      </c>
      <c r="L2729" s="161">
        <f>Dane_baza!AU2718</f>
        <v>8905400</v>
      </c>
      <c r="M2729" s="161">
        <f>Dane_baza!AV2718</f>
        <v>2221074</v>
      </c>
      <c r="N2729" s="161">
        <f>Dane_baza!AY2718</f>
        <v>38151812</v>
      </c>
      <c r="O2729" s="161">
        <f>Dane_baza!AZ2718</f>
        <v>0</v>
      </c>
      <c r="P2729" s="161">
        <f>Dane_baza!AW2718</f>
        <v>0</v>
      </c>
      <c r="Q2729" s="161">
        <f>Dane_baza!AX2718</f>
        <v>0</v>
      </c>
      <c r="R2729" s="212">
        <f t="shared" si="136"/>
        <v>164031207</v>
      </c>
      <c r="S2729" s="212">
        <f>Dane_baza!BU2718</f>
        <v>170793600.13999999</v>
      </c>
      <c r="T2729" s="212">
        <f>Dane_baza!BV2718</f>
        <v>12921351.699999999</v>
      </c>
      <c r="U2729" s="212">
        <f>Dane_baza!BW2718</f>
        <v>0</v>
      </c>
      <c r="V2729" s="212">
        <f t="shared" si="134"/>
        <v>183714951.83999997</v>
      </c>
      <c r="W2729" s="161">
        <f t="shared" si="135"/>
        <v>19683744.839999974</v>
      </c>
      <c r="AA2729" s="36"/>
    </row>
    <row r="2730" spans="1:27" ht="14.45" x14ac:dyDescent="0.3">
      <c r="A2730" s="197" t="s">
        <v>206</v>
      </c>
      <c r="B2730" s="197" t="s">
        <v>42</v>
      </c>
      <c r="C2730" s="198" t="s">
        <v>33</v>
      </c>
      <c r="D2730" s="198" t="s">
        <v>5328</v>
      </c>
      <c r="E2730" s="197" t="s">
        <v>5322</v>
      </c>
      <c r="F2730" s="199" t="s">
        <v>4802</v>
      </c>
      <c r="G2730" s="195" t="s">
        <v>2574</v>
      </c>
      <c r="H2730" s="161">
        <f>Dane_baza!AR2719</f>
        <v>19010543</v>
      </c>
      <c r="I2730" s="161">
        <f>Dane_baza!AS2719</f>
        <v>642742</v>
      </c>
      <c r="J2730" s="161">
        <f>Dane_baza!BX2719</f>
        <v>3179667</v>
      </c>
      <c r="K2730" s="161">
        <f>Dane_baza!AT2719</f>
        <v>26049573</v>
      </c>
      <c r="L2730" s="161">
        <f>Dane_baza!AU2719</f>
        <v>6529430</v>
      </c>
      <c r="M2730" s="161">
        <f>Dane_baza!AV2719</f>
        <v>1387591</v>
      </c>
      <c r="N2730" s="161">
        <f>Dane_baza!AY2719</f>
        <v>60579334</v>
      </c>
      <c r="O2730" s="161">
        <f>Dane_baza!AZ2719</f>
        <v>0</v>
      </c>
      <c r="P2730" s="161">
        <f>Dane_baza!AW2719</f>
        <v>0</v>
      </c>
      <c r="Q2730" s="161">
        <f>Dane_baza!AX2719</f>
        <v>0</v>
      </c>
      <c r="R2730" s="212">
        <f t="shared" si="136"/>
        <v>117378880</v>
      </c>
      <c r="S2730" s="212">
        <f>Dane_baza!BU2719</f>
        <v>57433418.509999998</v>
      </c>
      <c r="T2730" s="212">
        <f>Dane_baza!BV2719</f>
        <v>3651999.89</v>
      </c>
      <c r="U2730" s="212">
        <f>Dane_baza!BW2719</f>
        <v>61293461.598614492</v>
      </c>
      <c r="V2730" s="212">
        <f t="shared" si="134"/>
        <v>122378879.99861449</v>
      </c>
      <c r="W2730" s="161">
        <f t="shared" si="135"/>
        <v>4999999.99861449</v>
      </c>
      <c r="AA2730" s="36"/>
    </row>
    <row r="2731" spans="1:27" ht="14.45" x14ac:dyDescent="0.3">
      <c r="A2731" s="197" t="s">
        <v>206</v>
      </c>
      <c r="B2731" s="197" t="s">
        <v>44</v>
      </c>
      <c r="C2731" s="198" t="s">
        <v>33</v>
      </c>
      <c r="D2731" s="198" t="s">
        <v>5328</v>
      </c>
      <c r="E2731" s="197" t="s">
        <v>5322</v>
      </c>
      <c r="F2731" s="199" t="s">
        <v>4810</v>
      </c>
      <c r="G2731" s="195" t="s">
        <v>2575</v>
      </c>
      <c r="H2731" s="161">
        <f>Dane_baza!AR2720</f>
        <v>10768929</v>
      </c>
      <c r="I2731" s="161">
        <f>Dane_baza!AS2720</f>
        <v>1947740</v>
      </c>
      <c r="J2731" s="161">
        <f>Dane_baza!BX2720</f>
        <v>2431363</v>
      </c>
      <c r="K2731" s="161">
        <f>Dane_baza!AT2720</f>
        <v>26694402</v>
      </c>
      <c r="L2731" s="161">
        <f>Dane_baza!AU2720</f>
        <v>6094471</v>
      </c>
      <c r="M2731" s="161">
        <f>Dane_baza!AV2720</f>
        <v>1708315</v>
      </c>
      <c r="N2731" s="161">
        <f>Dane_baza!AY2720</f>
        <v>50359642</v>
      </c>
      <c r="O2731" s="161">
        <f>Dane_baza!AZ2720</f>
        <v>4866</v>
      </c>
      <c r="P2731" s="161">
        <f>Dane_baza!AW2720</f>
        <v>0</v>
      </c>
      <c r="Q2731" s="161">
        <f>Dane_baza!AX2720</f>
        <v>0</v>
      </c>
      <c r="R2731" s="212">
        <f t="shared" si="136"/>
        <v>100009728</v>
      </c>
      <c r="S2731" s="212">
        <f>Dane_baza!BU2720</f>
        <v>33109957.940000001</v>
      </c>
      <c r="T2731" s="212">
        <f>Dane_baza!BV2720</f>
        <v>631642.99</v>
      </c>
      <c r="U2731" s="212">
        <f>Dane_baza!BW2720</f>
        <v>70268126.829999998</v>
      </c>
      <c r="V2731" s="212">
        <f t="shared" si="134"/>
        <v>104009727.75999999</v>
      </c>
      <c r="W2731" s="161">
        <f t="shared" si="135"/>
        <v>3999999.7599999905</v>
      </c>
      <c r="AA2731" s="36"/>
    </row>
    <row r="2732" spans="1:27" ht="14.45" x14ac:dyDescent="0.3">
      <c r="A2732" s="197" t="s">
        <v>206</v>
      </c>
      <c r="B2732" s="197" t="s">
        <v>51</v>
      </c>
      <c r="C2732" s="198" t="s">
        <v>33</v>
      </c>
      <c r="D2732" s="198" t="s">
        <v>5328</v>
      </c>
      <c r="E2732" s="197" t="s">
        <v>5322</v>
      </c>
      <c r="F2732" s="199" t="s">
        <v>4818</v>
      </c>
      <c r="G2732" s="195" t="s">
        <v>2576</v>
      </c>
      <c r="H2732" s="161">
        <f>Dane_baza!AR2721</f>
        <v>28016942</v>
      </c>
      <c r="I2732" s="161">
        <f>Dane_baza!AS2721</f>
        <v>2047466</v>
      </c>
      <c r="J2732" s="161">
        <f>Dane_baza!BX2721</f>
        <v>-1440933</v>
      </c>
      <c r="K2732" s="161">
        <f>Dane_baza!AT2721</f>
        <v>32687117</v>
      </c>
      <c r="L2732" s="161">
        <f>Dane_baza!AU2721</f>
        <v>1232083</v>
      </c>
      <c r="M2732" s="161">
        <f>Dane_baza!AV2721</f>
        <v>904598</v>
      </c>
      <c r="N2732" s="161">
        <f>Dane_baza!AY2721</f>
        <v>111665044</v>
      </c>
      <c r="O2732" s="161">
        <f>Dane_baza!AZ2721</f>
        <v>0</v>
      </c>
      <c r="P2732" s="161">
        <f>Dane_baza!AW2721</f>
        <v>0</v>
      </c>
      <c r="Q2732" s="161">
        <f>Dane_baza!AX2721</f>
        <v>0</v>
      </c>
      <c r="R2732" s="212">
        <f t="shared" si="136"/>
        <v>175112317</v>
      </c>
      <c r="S2732" s="212">
        <f>Dane_baza!BU2721</f>
        <v>81327429.099999994</v>
      </c>
      <c r="T2732" s="212">
        <f>Dane_baza!BV2721</f>
        <v>11628710.6</v>
      </c>
      <c r="U2732" s="212">
        <f>Dane_baza!BW2721</f>
        <v>88156177.301094472</v>
      </c>
      <c r="V2732" s="212">
        <f t="shared" si="134"/>
        <v>181112317.00109446</v>
      </c>
      <c r="W2732" s="161">
        <f t="shared" si="135"/>
        <v>6000000.0010944605</v>
      </c>
      <c r="AA2732" s="36"/>
    </row>
    <row r="2733" spans="1:27" ht="14.45" x14ac:dyDescent="0.3">
      <c r="A2733" s="197" t="s">
        <v>206</v>
      </c>
      <c r="B2733" s="197" t="s">
        <v>75</v>
      </c>
      <c r="C2733" s="198" t="s">
        <v>33</v>
      </c>
      <c r="D2733" s="198" t="s">
        <v>5328</v>
      </c>
      <c r="E2733" s="197" t="s">
        <v>5322</v>
      </c>
      <c r="F2733" s="199" t="s">
        <v>4824</v>
      </c>
      <c r="G2733" s="195" t="s">
        <v>2577</v>
      </c>
      <c r="H2733" s="161">
        <f>Dane_baza!AR2722</f>
        <v>9379292</v>
      </c>
      <c r="I2733" s="161">
        <f>Dane_baza!AS2722</f>
        <v>1088494</v>
      </c>
      <c r="J2733" s="161">
        <f>Dane_baza!BX2722</f>
        <v>1565109</v>
      </c>
      <c r="K2733" s="161">
        <f>Dane_baza!AT2722</f>
        <v>7861012</v>
      </c>
      <c r="L2733" s="161">
        <f>Dane_baza!AU2722</f>
        <v>4201987</v>
      </c>
      <c r="M2733" s="161">
        <f>Dane_baza!AV2722</f>
        <v>332805</v>
      </c>
      <c r="N2733" s="161">
        <f>Dane_baza!AY2722</f>
        <v>34090699</v>
      </c>
      <c r="O2733" s="161">
        <f>Dane_baza!AZ2722</f>
        <v>0</v>
      </c>
      <c r="P2733" s="161">
        <f>Dane_baza!AW2722</f>
        <v>0</v>
      </c>
      <c r="Q2733" s="161">
        <f>Dane_baza!AX2722</f>
        <v>0</v>
      </c>
      <c r="R2733" s="212">
        <f t="shared" si="136"/>
        <v>58519398</v>
      </c>
      <c r="S2733" s="212">
        <f>Dane_baza!BU2722</f>
        <v>28317363.010000002</v>
      </c>
      <c r="T2733" s="212">
        <f>Dane_baza!BV2722</f>
        <v>2330941.64</v>
      </c>
      <c r="U2733" s="212">
        <f>Dane_baza!BW2722</f>
        <v>31871093.34772823</v>
      </c>
      <c r="V2733" s="212">
        <f t="shared" si="134"/>
        <v>62519397.997728229</v>
      </c>
      <c r="W2733" s="161">
        <f t="shared" si="135"/>
        <v>3999999.9977282286</v>
      </c>
      <c r="AA2733" s="36"/>
    </row>
    <row r="2734" spans="1:27" ht="14.45" x14ac:dyDescent="0.3">
      <c r="A2734" s="197" t="s">
        <v>206</v>
      </c>
      <c r="B2734" s="197" t="s">
        <v>77</v>
      </c>
      <c r="C2734" s="198" t="s">
        <v>33</v>
      </c>
      <c r="D2734" s="198" t="s">
        <v>5328</v>
      </c>
      <c r="E2734" s="197" t="s">
        <v>5322</v>
      </c>
      <c r="F2734" s="199" t="s">
        <v>4829</v>
      </c>
      <c r="G2734" s="195" t="s">
        <v>2578</v>
      </c>
      <c r="H2734" s="161">
        <f>Dane_baza!AR2723</f>
        <v>19844932</v>
      </c>
      <c r="I2734" s="161">
        <f>Dane_baza!AS2723</f>
        <v>748912</v>
      </c>
      <c r="J2734" s="161">
        <f>Dane_baza!BX2723</f>
        <v>350751</v>
      </c>
      <c r="K2734" s="161">
        <f>Dane_baza!AT2723</f>
        <v>17335603</v>
      </c>
      <c r="L2734" s="161">
        <f>Dane_baza!AU2723</f>
        <v>2271960</v>
      </c>
      <c r="M2734" s="161">
        <f>Dane_baza!AV2723</f>
        <v>944339</v>
      </c>
      <c r="N2734" s="161">
        <f>Dane_baza!AY2723</f>
        <v>59220844</v>
      </c>
      <c r="O2734" s="161">
        <f>Dane_baza!AZ2723</f>
        <v>0</v>
      </c>
      <c r="P2734" s="161">
        <f>Dane_baza!AW2723</f>
        <v>0</v>
      </c>
      <c r="Q2734" s="161">
        <f>Dane_baza!AX2723</f>
        <v>0</v>
      </c>
      <c r="R2734" s="212">
        <f t="shared" si="136"/>
        <v>100717341</v>
      </c>
      <c r="S2734" s="212">
        <f>Dane_baza!BU2723</f>
        <v>54543357.140000001</v>
      </c>
      <c r="T2734" s="212">
        <f>Dane_baza!BV2723</f>
        <v>6388380.8399999999</v>
      </c>
      <c r="U2734" s="212">
        <f>Dane_baza!BW2723</f>
        <v>44785602.770000003</v>
      </c>
      <c r="V2734" s="212">
        <f t="shared" si="134"/>
        <v>105717340.75</v>
      </c>
      <c r="W2734" s="161">
        <f t="shared" si="135"/>
        <v>4999999.75</v>
      </c>
      <c r="AA2734" s="36"/>
    </row>
    <row r="2735" spans="1:27" ht="14.45" x14ac:dyDescent="0.3">
      <c r="A2735" s="197" t="s">
        <v>206</v>
      </c>
      <c r="B2735" s="197" t="s">
        <v>90</v>
      </c>
      <c r="C2735" s="198" t="s">
        <v>33</v>
      </c>
      <c r="D2735" s="198" t="s">
        <v>5328</v>
      </c>
      <c r="E2735" s="197" t="s">
        <v>5322</v>
      </c>
      <c r="F2735" s="199" t="s">
        <v>4838</v>
      </c>
      <c r="G2735" s="195" t="s">
        <v>2579</v>
      </c>
      <c r="H2735" s="161">
        <f>Dane_baza!AR2724</f>
        <v>21842880</v>
      </c>
      <c r="I2735" s="161">
        <f>Dane_baza!AS2724</f>
        <v>1353426</v>
      </c>
      <c r="J2735" s="161">
        <f>Dane_baza!BX2724</f>
        <v>1071341</v>
      </c>
      <c r="K2735" s="161">
        <f>Dane_baza!AT2724</f>
        <v>31209714</v>
      </c>
      <c r="L2735" s="161">
        <f>Dane_baza!AU2724</f>
        <v>775352</v>
      </c>
      <c r="M2735" s="161">
        <f>Dane_baza!AV2724</f>
        <v>1562939</v>
      </c>
      <c r="N2735" s="161">
        <f>Dane_baza!AY2724</f>
        <v>80513962</v>
      </c>
      <c r="O2735" s="161">
        <f>Dane_baza!AZ2724</f>
        <v>27573</v>
      </c>
      <c r="P2735" s="161">
        <f>Dane_baza!AW2724</f>
        <v>0</v>
      </c>
      <c r="Q2735" s="161">
        <f>Dane_baza!AX2724</f>
        <v>0</v>
      </c>
      <c r="R2735" s="212">
        <f t="shared" si="136"/>
        <v>138357187</v>
      </c>
      <c r="S2735" s="212">
        <f>Dane_baza!BU2724</f>
        <v>60605835.18</v>
      </c>
      <c r="T2735" s="212">
        <f>Dane_baza!BV2724</f>
        <v>5709584.4699999997</v>
      </c>
      <c r="U2735" s="212">
        <f>Dane_baza!BW2724</f>
        <v>77041767.345101506</v>
      </c>
      <c r="V2735" s="212">
        <f t="shared" si="134"/>
        <v>143357186.99510151</v>
      </c>
      <c r="W2735" s="161">
        <f t="shared" si="135"/>
        <v>4999999.9951015115</v>
      </c>
      <c r="AA2735" s="36"/>
    </row>
    <row r="2736" spans="1:27" ht="14.45" x14ac:dyDescent="0.3">
      <c r="A2736" s="197" t="s">
        <v>206</v>
      </c>
      <c r="B2736" s="197" t="s">
        <v>92</v>
      </c>
      <c r="C2736" s="198" t="s">
        <v>33</v>
      </c>
      <c r="D2736" s="198" t="s">
        <v>5328</v>
      </c>
      <c r="E2736" s="197" t="s">
        <v>5322</v>
      </c>
      <c r="F2736" s="199" t="s">
        <v>4843</v>
      </c>
      <c r="G2736" s="195" t="s">
        <v>2580</v>
      </c>
      <c r="H2736" s="161">
        <f>Dane_baza!AR2725</f>
        <v>25824889</v>
      </c>
      <c r="I2736" s="161">
        <f>Dane_baza!AS2725</f>
        <v>995035</v>
      </c>
      <c r="J2736" s="161">
        <f>Dane_baza!BX2725</f>
        <v>-468253</v>
      </c>
      <c r="K2736" s="161">
        <f>Dane_baza!AT2725</f>
        <v>24485985</v>
      </c>
      <c r="L2736" s="161">
        <f>Dane_baza!AU2725</f>
        <v>866535</v>
      </c>
      <c r="M2736" s="161">
        <f>Dane_baza!AV2725</f>
        <v>928110</v>
      </c>
      <c r="N2736" s="161">
        <f>Dane_baza!AY2725</f>
        <v>65353377</v>
      </c>
      <c r="O2736" s="161">
        <f>Dane_baza!AZ2725</f>
        <v>0</v>
      </c>
      <c r="P2736" s="161">
        <f>Dane_baza!AW2725</f>
        <v>0</v>
      </c>
      <c r="Q2736" s="161">
        <f>Dane_baza!AX2725</f>
        <v>0</v>
      </c>
      <c r="R2736" s="212">
        <f t="shared" si="136"/>
        <v>117985678</v>
      </c>
      <c r="S2736" s="212">
        <f>Dane_baza!BU2725</f>
        <v>72349044.900000006</v>
      </c>
      <c r="T2736" s="212">
        <f>Dane_baza!BV2725</f>
        <v>5407660.29</v>
      </c>
      <c r="U2736" s="212">
        <f>Dane_baza!BW2725</f>
        <v>45228972.812474743</v>
      </c>
      <c r="V2736" s="212">
        <f t="shared" si="134"/>
        <v>122985678.00247476</v>
      </c>
      <c r="W2736" s="161">
        <f t="shared" si="135"/>
        <v>5000000.002474755</v>
      </c>
      <c r="AA2736" s="36"/>
    </row>
    <row r="2737" spans="1:27" ht="14.45" x14ac:dyDescent="0.3">
      <c r="A2737" s="197" t="s">
        <v>206</v>
      </c>
      <c r="B2737" s="197" t="s">
        <v>93</v>
      </c>
      <c r="C2737" s="198" t="s">
        <v>33</v>
      </c>
      <c r="D2737" s="198" t="s">
        <v>5328</v>
      </c>
      <c r="E2737" s="197" t="s">
        <v>5322</v>
      </c>
      <c r="F2737" s="199" t="s">
        <v>4848</v>
      </c>
      <c r="G2737" s="195" t="s">
        <v>2581</v>
      </c>
      <c r="H2737" s="161">
        <f>Dane_baza!AR2726</f>
        <v>18446831</v>
      </c>
      <c r="I2737" s="161">
        <f>Dane_baza!AS2726</f>
        <v>766964</v>
      </c>
      <c r="J2737" s="161">
        <f>Dane_baza!BX2726</f>
        <v>209179</v>
      </c>
      <c r="K2737" s="161">
        <f>Dane_baza!AT2726</f>
        <v>14734885</v>
      </c>
      <c r="L2737" s="161">
        <f>Dane_baza!AU2726</f>
        <v>4922484</v>
      </c>
      <c r="M2737" s="161">
        <f>Dane_baza!AV2726</f>
        <v>930578</v>
      </c>
      <c r="N2737" s="161">
        <f>Dane_baza!AY2726</f>
        <v>42244040</v>
      </c>
      <c r="O2737" s="161">
        <f>Dane_baza!AZ2726</f>
        <v>0</v>
      </c>
      <c r="P2737" s="161">
        <f>Dane_baza!AW2726</f>
        <v>0</v>
      </c>
      <c r="Q2737" s="161">
        <f>Dane_baza!AX2726</f>
        <v>0</v>
      </c>
      <c r="R2737" s="212">
        <f t="shared" si="136"/>
        <v>82254961</v>
      </c>
      <c r="S2737" s="212">
        <f>Dane_baza!BU2726</f>
        <v>55559066.280000001</v>
      </c>
      <c r="T2737" s="212">
        <f>Dane_baza!BV2726</f>
        <v>3675231.58</v>
      </c>
      <c r="U2737" s="212">
        <f>Dane_baza!BW2726</f>
        <v>28020663.140497833</v>
      </c>
      <c r="V2737" s="212">
        <f t="shared" si="134"/>
        <v>87254961.000497833</v>
      </c>
      <c r="W2737" s="161">
        <f t="shared" si="135"/>
        <v>5000000.0004978329</v>
      </c>
      <c r="AA2737" s="36"/>
    </row>
    <row r="2738" spans="1:27" ht="14.45" x14ac:dyDescent="0.3">
      <c r="A2738" s="197" t="s">
        <v>206</v>
      </c>
      <c r="B2738" s="197" t="s">
        <v>95</v>
      </c>
      <c r="C2738" s="198" t="s">
        <v>33</v>
      </c>
      <c r="D2738" s="198" t="s">
        <v>5328</v>
      </c>
      <c r="E2738" s="197" t="s">
        <v>5322</v>
      </c>
      <c r="F2738" s="199" t="s">
        <v>4856</v>
      </c>
      <c r="G2738" s="195" t="s">
        <v>2582</v>
      </c>
      <c r="H2738" s="161">
        <f>Dane_baza!AR2727</f>
        <v>11830411</v>
      </c>
      <c r="I2738" s="161">
        <f>Dane_baza!AS2727</f>
        <v>1232401</v>
      </c>
      <c r="J2738" s="161">
        <f>Dane_baza!BX2727</f>
        <v>1254636</v>
      </c>
      <c r="K2738" s="161">
        <f>Dane_baza!AT2727</f>
        <v>8016730</v>
      </c>
      <c r="L2738" s="161">
        <f>Dane_baza!AU2727</f>
        <v>4381536</v>
      </c>
      <c r="M2738" s="161">
        <f>Dane_baza!AV2727</f>
        <v>1881911</v>
      </c>
      <c r="N2738" s="161">
        <f>Dane_baza!AY2727</f>
        <v>37897767</v>
      </c>
      <c r="O2738" s="161">
        <f>Dane_baza!AZ2727</f>
        <v>0</v>
      </c>
      <c r="P2738" s="161">
        <f>Dane_baza!AW2727</f>
        <v>0</v>
      </c>
      <c r="Q2738" s="161">
        <f>Dane_baza!AX2727</f>
        <v>0</v>
      </c>
      <c r="R2738" s="212">
        <f t="shared" si="136"/>
        <v>66495392</v>
      </c>
      <c r="S2738" s="212">
        <f>Dane_baza!BU2727</f>
        <v>34989522.93</v>
      </c>
      <c r="T2738" s="212">
        <f>Dane_baza!BV2727</f>
        <v>9717168.4700000007</v>
      </c>
      <c r="U2738" s="212">
        <f>Dane_baza!BW2727</f>
        <v>25788700.603148431</v>
      </c>
      <c r="V2738" s="212">
        <f t="shared" si="134"/>
        <v>70495392.003148437</v>
      </c>
      <c r="W2738" s="161">
        <f t="shared" si="135"/>
        <v>4000000.0031484365</v>
      </c>
      <c r="AA2738" s="36"/>
    </row>
    <row r="2739" spans="1:27" ht="14.45" x14ac:dyDescent="0.3">
      <c r="A2739" s="197" t="s">
        <v>1147</v>
      </c>
      <c r="B2739" s="197" t="s">
        <v>33</v>
      </c>
      <c r="C2739" s="198" t="s">
        <v>33</v>
      </c>
      <c r="D2739" s="198" t="s">
        <v>5328</v>
      </c>
      <c r="E2739" s="197" t="s">
        <v>5322</v>
      </c>
      <c r="F2739" s="199" t="s">
        <v>4862</v>
      </c>
      <c r="G2739" s="195" t="s">
        <v>2583</v>
      </c>
      <c r="H2739" s="161">
        <f>Dane_baza!AR2728</f>
        <v>12913528</v>
      </c>
      <c r="I2739" s="161">
        <f>Dane_baza!AS2728</f>
        <v>612323</v>
      </c>
      <c r="J2739" s="161">
        <f>Dane_baza!BX2728</f>
        <v>4423722</v>
      </c>
      <c r="K2739" s="161">
        <f>Dane_baza!AT2728</f>
        <v>33656834</v>
      </c>
      <c r="L2739" s="161">
        <f>Dane_baza!AU2728</f>
        <v>5543076</v>
      </c>
      <c r="M2739" s="161">
        <f>Dane_baza!AV2728</f>
        <v>954990</v>
      </c>
      <c r="N2739" s="161">
        <f>Dane_baza!AY2728</f>
        <v>40009798</v>
      </c>
      <c r="O2739" s="161">
        <f>Dane_baza!AZ2728</f>
        <v>9732</v>
      </c>
      <c r="P2739" s="161">
        <f>Dane_baza!AW2728</f>
        <v>0</v>
      </c>
      <c r="Q2739" s="161">
        <f>Dane_baza!AX2728</f>
        <v>0</v>
      </c>
      <c r="R2739" s="212">
        <f t="shared" si="136"/>
        <v>98124003</v>
      </c>
      <c r="S2739" s="212">
        <f>Dane_baza!BU2728</f>
        <v>38381574.079999998</v>
      </c>
      <c r="T2739" s="212">
        <f>Dane_baza!BV2728</f>
        <v>1497309.65</v>
      </c>
      <c r="U2739" s="212">
        <f>Dane_baza!BW2728</f>
        <v>63245119.019999996</v>
      </c>
      <c r="V2739" s="212">
        <f t="shared" si="134"/>
        <v>103124002.75</v>
      </c>
      <c r="W2739" s="161">
        <f t="shared" si="135"/>
        <v>4999999.75</v>
      </c>
      <c r="AA2739" s="36"/>
    </row>
    <row r="2740" spans="1:27" ht="14.45" x14ac:dyDescent="0.3">
      <c r="A2740" s="197" t="s">
        <v>1147</v>
      </c>
      <c r="B2740" s="197" t="s">
        <v>32</v>
      </c>
      <c r="C2740" s="198" t="s">
        <v>33</v>
      </c>
      <c r="D2740" s="198" t="s">
        <v>5328</v>
      </c>
      <c r="E2740" s="197" t="s">
        <v>5322</v>
      </c>
      <c r="F2740" s="199" t="s">
        <v>4868</v>
      </c>
      <c r="G2740" s="195" t="s">
        <v>2584</v>
      </c>
      <c r="H2740" s="161">
        <f>Dane_baza!AR2729</f>
        <v>9629894</v>
      </c>
      <c r="I2740" s="161">
        <f>Dane_baza!AS2729</f>
        <v>529013</v>
      </c>
      <c r="J2740" s="161">
        <f>Dane_baza!BX2729</f>
        <v>3964883</v>
      </c>
      <c r="K2740" s="161">
        <f>Dane_baza!AT2729</f>
        <v>19080867</v>
      </c>
      <c r="L2740" s="161">
        <f>Dane_baza!AU2729</f>
        <v>5693321</v>
      </c>
      <c r="M2740" s="161">
        <f>Dane_baza!AV2729</f>
        <v>1493079</v>
      </c>
      <c r="N2740" s="161">
        <f>Dane_baza!AY2729</f>
        <v>26707900</v>
      </c>
      <c r="O2740" s="161">
        <f>Dane_baza!AZ2729</f>
        <v>0</v>
      </c>
      <c r="P2740" s="161">
        <f>Dane_baza!AW2729</f>
        <v>0</v>
      </c>
      <c r="Q2740" s="161">
        <f>Dane_baza!AX2729</f>
        <v>0</v>
      </c>
      <c r="R2740" s="212">
        <f t="shared" si="136"/>
        <v>67098957</v>
      </c>
      <c r="S2740" s="212">
        <f>Dane_baza!BU2729</f>
        <v>28227399.91</v>
      </c>
      <c r="T2740" s="212">
        <f>Dane_baza!BV2729</f>
        <v>1510428.56</v>
      </c>
      <c r="U2740" s="212">
        <f>Dane_baza!BW2729</f>
        <v>41361128.522873037</v>
      </c>
      <c r="V2740" s="212">
        <f t="shared" si="134"/>
        <v>71098956.992873043</v>
      </c>
      <c r="W2740" s="161">
        <f t="shared" si="135"/>
        <v>3999999.9928730428</v>
      </c>
      <c r="AA2740" s="36"/>
    </row>
    <row r="2741" spans="1:27" ht="14.45" x14ac:dyDescent="0.3">
      <c r="A2741" s="197" t="s">
        <v>1147</v>
      </c>
      <c r="B2741" s="197" t="s">
        <v>37</v>
      </c>
      <c r="C2741" s="198" t="s">
        <v>33</v>
      </c>
      <c r="D2741" s="198" t="s">
        <v>5328</v>
      </c>
      <c r="E2741" s="197" t="s">
        <v>5322</v>
      </c>
      <c r="F2741" s="199" t="s">
        <v>4875</v>
      </c>
      <c r="G2741" s="195" t="s">
        <v>2585</v>
      </c>
      <c r="H2741" s="161">
        <f>Dane_baza!AR2730</f>
        <v>17403288</v>
      </c>
      <c r="I2741" s="161">
        <f>Dane_baza!AS2730</f>
        <v>688775</v>
      </c>
      <c r="J2741" s="161">
        <f>Dane_baza!BX2730</f>
        <v>2195368</v>
      </c>
      <c r="K2741" s="161">
        <f>Dane_baza!AT2730</f>
        <v>25655367</v>
      </c>
      <c r="L2741" s="161">
        <f>Dane_baza!AU2730</f>
        <v>2590655</v>
      </c>
      <c r="M2741" s="161">
        <f>Dane_baza!AV2730</f>
        <v>1562642</v>
      </c>
      <c r="N2741" s="161">
        <f>Dane_baza!AY2730</f>
        <v>51055907</v>
      </c>
      <c r="O2741" s="161">
        <f>Dane_baza!AZ2730</f>
        <v>0</v>
      </c>
      <c r="P2741" s="161">
        <f>Dane_baza!AW2730</f>
        <v>0</v>
      </c>
      <c r="Q2741" s="161">
        <f>Dane_baza!AX2730</f>
        <v>0</v>
      </c>
      <c r="R2741" s="212">
        <f t="shared" si="136"/>
        <v>101152002</v>
      </c>
      <c r="S2741" s="212">
        <f>Dane_baza!BU2730</f>
        <v>49385685.390000001</v>
      </c>
      <c r="T2741" s="212">
        <f>Dane_baza!BV2730</f>
        <v>3250103.54</v>
      </c>
      <c r="U2741" s="212">
        <f>Dane_baza!BW2730</f>
        <v>53516213.074589826</v>
      </c>
      <c r="V2741" s="212">
        <f t="shared" si="134"/>
        <v>106152002.00458983</v>
      </c>
      <c r="W2741" s="161">
        <f t="shared" si="135"/>
        <v>5000000.0045898259</v>
      </c>
      <c r="AA2741" s="36"/>
    </row>
    <row r="2742" spans="1:27" ht="14.45" x14ac:dyDescent="0.3">
      <c r="A2742" s="197" t="s">
        <v>1147</v>
      </c>
      <c r="B2742" s="197" t="s">
        <v>39</v>
      </c>
      <c r="C2742" s="198" t="s">
        <v>33</v>
      </c>
      <c r="D2742" s="198" t="s">
        <v>5328</v>
      </c>
      <c r="E2742" s="197" t="s">
        <v>5322</v>
      </c>
      <c r="F2742" s="199" t="s">
        <v>4881</v>
      </c>
      <c r="G2742" s="195" t="s">
        <v>2586</v>
      </c>
      <c r="H2742" s="161">
        <f>Dane_baza!AR2731</f>
        <v>13461260</v>
      </c>
      <c r="I2742" s="161">
        <f>Dane_baza!AS2731</f>
        <v>899158</v>
      </c>
      <c r="J2742" s="161">
        <f>Dane_baza!BX2731</f>
        <v>2920130</v>
      </c>
      <c r="K2742" s="161">
        <f>Dane_baza!AT2731</f>
        <v>24046465</v>
      </c>
      <c r="L2742" s="161">
        <f>Dane_baza!AU2731</f>
        <v>8739579</v>
      </c>
      <c r="M2742" s="161">
        <f>Dane_baza!AV2731</f>
        <v>489484</v>
      </c>
      <c r="N2742" s="161">
        <f>Dane_baza!AY2731</f>
        <v>20802034</v>
      </c>
      <c r="O2742" s="161">
        <f>Dane_baza!AZ2731</f>
        <v>0</v>
      </c>
      <c r="P2742" s="161">
        <f>Dane_baza!AW2731</f>
        <v>0</v>
      </c>
      <c r="Q2742" s="161">
        <f>Dane_baza!AX2731</f>
        <v>0</v>
      </c>
      <c r="R2742" s="212">
        <f t="shared" si="136"/>
        <v>71358110</v>
      </c>
      <c r="S2742" s="212">
        <f>Dane_baza!BU2731</f>
        <v>39058976.740000002</v>
      </c>
      <c r="T2742" s="212">
        <f>Dane_baza!BV2731</f>
        <v>3611800.43</v>
      </c>
      <c r="U2742" s="212">
        <f>Dane_baza!BW2731</f>
        <v>33687332.828759231</v>
      </c>
      <c r="V2742" s="212">
        <f t="shared" si="134"/>
        <v>76358109.99875924</v>
      </c>
      <c r="W2742" s="161">
        <f t="shared" si="135"/>
        <v>4999999.9987592399</v>
      </c>
      <c r="AA2742" s="36"/>
    </row>
    <row r="2743" spans="1:27" ht="14.45" x14ac:dyDescent="0.3">
      <c r="A2743" s="197" t="s">
        <v>1147</v>
      </c>
      <c r="B2743" s="197" t="s">
        <v>42</v>
      </c>
      <c r="C2743" s="198" t="s">
        <v>33</v>
      </c>
      <c r="D2743" s="198" t="s">
        <v>5328</v>
      </c>
      <c r="E2743" s="197" t="s">
        <v>5322</v>
      </c>
      <c r="F2743" s="199" t="s">
        <v>4890</v>
      </c>
      <c r="G2743" s="195" t="s">
        <v>2587</v>
      </c>
      <c r="H2743" s="161">
        <f>Dane_baza!AR2732</f>
        <v>25753867</v>
      </c>
      <c r="I2743" s="161">
        <f>Dane_baza!AS2732</f>
        <v>927438</v>
      </c>
      <c r="J2743" s="161">
        <f>Dane_baza!BX2732</f>
        <v>4057767</v>
      </c>
      <c r="K2743" s="161">
        <f>Dane_baza!AT2732</f>
        <v>30107732</v>
      </c>
      <c r="L2743" s="161">
        <f>Dane_baza!AU2732</f>
        <v>2468862</v>
      </c>
      <c r="M2743" s="161">
        <f>Dane_baza!AV2732</f>
        <v>798686</v>
      </c>
      <c r="N2743" s="161">
        <f>Dane_baza!AY2732</f>
        <v>95406108</v>
      </c>
      <c r="O2743" s="161">
        <f>Dane_baza!AZ2732</f>
        <v>3244</v>
      </c>
      <c r="P2743" s="161">
        <f>Dane_baza!AW2732</f>
        <v>0</v>
      </c>
      <c r="Q2743" s="161">
        <f>Dane_baza!AX2732</f>
        <v>0</v>
      </c>
      <c r="R2743" s="212">
        <f t="shared" si="136"/>
        <v>159523704</v>
      </c>
      <c r="S2743" s="212">
        <f>Dane_baza!BU2732</f>
        <v>66695462</v>
      </c>
      <c r="T2743" s="212">
        <f>Dane_baza!BV2732</f>
        <v>3756768.17</v>
      </c>
      <c r="U2743" s="212">
        <f>Dane_baza!BW2732</f>
        <v>94545931.659999996</v>
      </c>
      <c r="V2743" s="212">
        <f t="shared" si="134"/>
        <v>164998161.82999998</v>
      </c>
      <c r="W2743" s="161">
        <f t="shared" si="135"/>
        <v>5474457.8299999833</v>
      </c>
      <c r="AA2743" s="36"/>
    </row>
    <row r="2744" spans="1:27" ht="14.45" x14ac:dyDescent="0.3">
      <c r="A2744" s="197" t="s">
        <v>1147</v>
      </c>
      <c r="B2744" s="197" t="s">
        <v>44</v>
      </c>
      <c r="C2744" s="198" t="s">
        <v>33</v>
      </c>
      <c r="D2744" s="198" t="s">
        <v>5328</v>
      </c>
      <c r="E2744" s="197" t="s">
        <v>5322</v>
      </c>
      <c r="F2744" s="199" t="s">
        <v>4895</v>
      </c>
      <c r="G2744" s="195" t="s">
        <v>2588</v>
      </c>
      <c r="H2744" s="161">
        <f>Dane_baza!AR2733</f>
        <v>17045447</v>
      </c>
      <c r="I2744" s="161">
        <f>Dane_baza!AS2733</f>
        <v>710622</v>
      </c>
      <c r="J2744" s="161">
        <f>Dane_baza!BX2733</f>
        <v>805684</v>
      </c>
      <c r="K2744" s="161">
        <f>Dane_baza!AT2733</f>
        <v>13379455</v>
      </c>
      <c r="L2744" s="161">
        <f>Dane_baza!AU2733</f>
        <v>3680868</v>
      </c>
      <c r="M2744" s="161">
        <f>Dane_baza!AV2733</f>
        <v>1436112</v>
      </c>
      <c r="N2744" s="161">
        <f>Dane_baza!AY2733</f>
        <v>64220719</v>
      </c>
      <c r="O2744" s="161">
        <f>Dane_baza!AZ2733</f>
        <v>11354</v>
      </c>
      <c r="P2744" s="161">
        <f>Dane_baza!AW2733</f>
        <v>0</v>
      </c>
      <c r="Q2744" s="161">
        <f>Dane_baza!AX2733</f>
        <v>0</v>
      </c>
      <c r="R2744" s="212">
        <f t="shared" si="136"/>
        <v>101290261</v>
      </c>
      <c r="S2744" s="212">
        <f>Dane_baza!BU2733</f>
        <v>44154910.43</v>
      </c>
      <c r="T2744" s="212">
        <f>Dane_baza!BV2733</f>
        <v>4726704.0599999996</v>
      </c>
      <c r="U2744" s="212">
        <f>Dane_baza!BW2733</f>
        <v>57408646.469999999</v>
      </c>
      <c r="V2744" s="212">
        <f t="shared" si="134"/>
        <v>106290260.96000001</v>
      </c>
      <c r="W2744" s="161">
        <f t="shared" si="135"/>
        <v>4999999.9600000083</v>
      </c>
      <c r="AA2744" s="36"/>
    </row>
    <row r="2745" spans="1:27" ht="14.45" x14ac:dyDescent="0.3">
      <c r="A2745" s="197" t="s">
        <v>1147</v>
      </c>
      <c r="B2745" s="197" t="s">
        <v>51</v>
      </c>
      <c r="C2745" s="198" t="s">
        <v>33</v>
      </c>
      <c r="D2745" s="198" t="s">
        <v>5328</v>
      </c>
      <c r="E2745" s="197" t="s">
        <v>5322</v>
      </c>
      <c r="F2745" s="199" t="s">
        <v>4901</v>
      </c>
      <c r="G2745" s="195" t="s">
        <v>2589</v>
      </c>
      <c r="H2745" s="161">
        <f>Dane_baza!AR2734</f>
        <v>28514131</v>
      </c>
      <c r="I2745" s="161">
        <f>Dane_baza!AS2734</f>
        <v>1338521</v>
      </c>
      <c r="J2745" s="161">
        <f>Dane_baza!BX2734</f>
        <v>1506723</v>
      </c>
      <c r="K2745" s="161">
        <f>Dane_baza!AT2734</f>
        <v>13361872</v>
      </c>
      <c r="L2745" s="161">
        <f>Dane_baza!AU2734</f>
        <v>5553591</v>
      </c>
      <c r="M2745" s="161">
        <f>Dane_baza!AV2734</f>
        <v>1129065</v>
      </c>
      <c r="N2745" s="161">
        <f>Dane_baza!AY2734</f>
        <v>90752392</v>
      </c>
      <c r="O2745" s="161">
        <f>Dane_baza!AZ2734</f>
        <v>16220</v>
      </c>
      <c r="P2745" s="161">
        <f>Dane_baza!AW2734</f>
        <v>0</v>
      </c>
      <c r="Q2745" s="161">
        <f>Dane_baza!AX2734</f>
        <v>0</v>
      </c>
      <c r="R2745" s="212">
        <f t="shared" si="136"/>
        <v>142172515</v>
      </c>
      <c r="S2745" s="212">
        <f>Dane_baza!BU2734</f>
        <v>73852667.739999995</v>
      </c>
      <c r="T2745" s="212">
        <f>Dane_baza!BV2734</f>
        <v>5095227.18</v>
      </c>
      <c r="U2745" s="212">
        <f>Dane_baza!BW2734</f>
        <v>73873576.819999993</v>
      </c>
      <c r="V2745" s="212">
        <f t="shared" si="134"/>
        <v>152821471.73999998</v>
      </c>
      <c r="W2745" s="161">
        <f t="shared" si="135"/>
        <v>10648956.73999998</v>
      </c>
      <c r="AA2745" s="36"/>
    </row>
    <row r="2746" spans="1:27" ht="14.45" x14ac:dyDescent="0.3">
      <c r="A2746" s="197" t="s">
        <v>1147</v>
      </c>
      <c r="B2746" s="197" t="s">
        <v>75</v>
      </c>
      <c r="C2746" s="198" t="s">
        <v>33</v>
      </c>
      <c r="D2746" s="198" t="s">
        <v>5328</v>
      </c>
      <c r="E2746" s="197" t="s">
        <v>5322</v>
      </c>
      <c r="F2746" s="199" t="s">
        <v>4908</v>
      </c>
      <c r="G2746" s="195" t="s">
        <v>2590</v>
      </c>
      <c r="H2746" s="161">
        <f>Dane_baza!AR2735</f>
        <v>13964389</v>
      </c>
      <c r="I2746" s="161">
        <f>Dane_baza!AS2735</f>
        <v>664056</v>
      </c>
      <c r="J2746" s="161">
        <f>Dane_baza!BX2735</f>
        <v>6748048</v>
      </c>
      <c r="K2746" s="161">
        <f>Dane_baza!AT2735</f>
        <v>34469742</v>
      </c>
      <c r="L2746" s="161">
        <f>Dane_baza!AU2735</f>
        <v>6241075</v>
      </c>
      <c r="M2746" s="161">
        <f>Dane_baza!AV2735</f>
        <v>1105290</v>
      </c>
      <c r="N2746" s="161">
        <f>Dane_baza!AY2735</f>
        <v>48330071</v>
      </c>
      <c r="O2746" s="161">
        <f>Dane_baza!AZ2735</f>
        <v>9732</v>
      </c>
      <c r="P2746" s="161">
        <f>Dane_baza!AW2735</f>
        <v>0</v>
      </c>
      <c r="Q2746" s="161">
        <f>Dane_baza!AX2735</f>
        <v>0</v>
      </c>
      <c r="R2746" s="212">
        <f t="shared" si="136"/>
        <v>111532403</v>
      </c>
      <c r="S2746" s="212">
        <f>Dane_baza!BU2735</f>
        <v>42336893.210000001</v>
      </c>
      <c r="T2746" s="212">
        <f>Dane_baza!BV2735</f>
        <v>2009572.69</v>
      </c>
      <c r="U2746" s="212">
        <f>Dane_baza!BW2735</f>
        <v>72185936.909999996</v>
      </c>
      <c r="V2746" s="212">
        <f t="shared" si="134"/>
        <v>116532402.81</v>
      </c>
      <c r="W2746" s="161">
        <f t="shared" si="135"/>
        <v>4999999.8100000024</v>
      </c>
      <c r="AA2746" s="36"/>
    </row>
    <row r="2747" spans="1:27" ht="14.45" x14ac:dyDescent="0.3">
      <c r="A2747" s="197" t="s">
        <v>1147</v>
      </c>
      <c r="B2747" s="197" t="s">
        <v>77</v>
      </c>
      <c r="C2747" s="198" t="s">
        <v>33</v>
      </c>
      <c r="D2747" s="198" t="s">
        <v>5328</v>
      </c>
      <c r="E2747" s="197" t="s">
        <v>5322</v>
      </c>
      <c r="F2747" s="199" t="s">
        <v>4914</v>
      </c>
      <c r="G2747" s="195" t="s">
        <v>2591</v>
      </c>
      <c r="H2747" s="161">
        <f>Dane_baza!AR2736</f>
        <v>10162030</v>
      </c>
      <c r="I2747" s="161">
        <f>Dane_baza!AS2736</f>
        <v>372667</v>
      </c>
      <c r="J2747" s="161">
        <f>Dane_baza!BX2736</f>
        <v>2121367</v>
      </c>
      <c r="K2747" s="161">
        <f>Dane_baza!AT2736</f>
        <v>13284078</v>
      </c>
      <c r="L2747" s="161">
        <f>Dane_baza!AU2736</f>
        <v>4752355</v>
      </c>
      <c r="M2747" s="161">
        <f>Dane_baza!AV2736</f>
        <v>483188</v>
      </c>
      <c r="N2747" s="161">
        <f>Dane_baza!AY2736</f>
        <v>35763610</v>
      </c>
      <c r="O2747" s="161">
        <f>Dane_baza!AZ2736</f>
        <v>3244</v>
      </c>
      <c r="P2747" s="161">
        <f>Dane_baza!AW2736</f>
        <v>0</v>
      </c>
      <c r="Q2747" s="161">
        <f>Dane_baza!AX2736</f>
        <v>0</v>
      </c>
      <c r="R2747" s="212">
        <f t="shared" si="136"/>
        <v>66942539</v>
      </c>
      <c r="S2747" s="212">
        <f>Dane_baza!BU2736</f>
        <v>29180685.539999999</v>
      </c>
      <c r="T2747" s="212">
        <f>Dane_baza!BV2736</f>
        <v>713712.21</v>
      </c>
      <c r="U2747" s="212">
        <f>Dane_baza!BW2736</f>
        <v>41048141.251943298</v>
      </c>
      <c r="V2747" s="212">
        <f t="shared" si="134"/>
        <v>70942539.00194329</v>
      </c>
      <c r="W2747" s="161">
        <f t="shared" si="135"/>
        <v>4000000.0019432902</v>
      </c>
      <c r="AA2747" s="36"/>
    </row>
    <row r="2748" spans="1:27" ht="14.45" x14ac:dyDescent="0.3">
      <c r="A2748" s="197" t="s">
        <v>1147</v>
      </c>
      <c r="B2748" s="197" t="s">
        <v>90</v>
      </c>
      <c r="C2748" s="198" t="s">
        <v>33</v>
      </c>
      <c r="D2748" s="198" t="s">
        <v>5328</v>
      </c>
      <c r="E2748" s="197" t="s">
        <v>5322</v>
      </c>
      <c r="F2748" s="199" t="s">
        <v>4919</v>
      </c>
      <c r="G2748" s="195" t="s">
        <v>2592</v>
      </c>
      <c r="H2748" s="161">
        <f>Dane_baza!AR2737</f>
        <v>14697774</v>
      </c>
      <c r="I2748" s="161">
        <f>Dane_baza!AS2737</f>
        <v>536517</v>
      </c>
      <c r="J2748" s="161">
        <f>Dane_baza!BX2737</f>
        <v>2363307</v>
      </c>
      <c r="K2748" s="161">
        <f>Dane_baza!AT2737</f>
        <v>11112084</v>
      </c>
      <c r="L2748" s="161">
        <f>Dane_baza!AU2737</f>
        <v>4093276</v>
      </c>
      <c r="M2748" s="161">
        <f>Dane_baza!AV2737</f>
        <v>595707</v>
      </c>
      <c r="N2748" s="161">
        <f>Dane_baza!AY2737</f>
        <v>35155856</v>
      </c>
      <c r="O2748" s="161">
        <f>Dane_baza!AZ2737</f>
        <v>6488</v>
      </c>
      <c r="P2748" s="161">
        <f>Dane_baza!AW2737</f>
        <v>0</v>
      </c>
      <c r="Q2748" s="161">
        <f>Dane_baza!AX2737</f>
        <v>0</v>
      </c>
      <c r="R2748" s="212">
        <f t="shared" si="136"/>
        <v>68561009</v>
      </c>
      <c r="S2748" s="212">
        <f>Dane_baza!BU2737</f>
        <v>37518111.18</v>
      </c>
      <c r="T2748" s="212">
        <f>Dane_baza!BV2737</f>
        <v>2871253.61</v>
      </c>
      <c r="U2748" s="212">
        <f>Dane_baza!BW2737</f>
        <v>32171644.208246481</v>
      </c>
      <c r="V2748" s="212">
        <f t="shared" si="134"/>
        <v>72561008.998246476</v>
      </c>
      <c r="W2748" s="161">
        <f t="shared" si="135"/>
        <v>3999999.9982464761</v>
      </c>
      <c r="AA2748" s="36"/>
    </row>
    <row r="2749" spans="1:27" ht="14.45" x14ac:dyDescent="0.3">
      <c r="A2749" s="197" t="s">
        <v>1147</v>
      </c>
      <c r="B2749" s="197" t="s">
        <v>92</v>
      </c>
      <c r="C2749" s="198" t="s">
        <v>33</v>
      </c>
      <c r="D2749" s="198" t="s">
        <v>5328</v>
      </c>
      <c r="E2749" s="197" t="s">
        <v>5322</v>
      </c>
      <c r="F2749" s="199" t="s">
        <v>4924</v>
      </c>
      <c r="G2749" s="195" t="s">
        <v>2593</v>
      </c>
      <c r="H2749" s="161">
        <f>Dane_baza!AR2738</f>
        <v>6740107</v>
      </c>
      <c r="I2749" s="161">
        <f>Dane_baza!AS2738</f>
        <v>205510</v>
      </c>
      <c r="J2749" s="161">
        <f>Dane_baza!BX2738</f>
        <v>313363</v>
      </c>
      <c r="K2749" s="161">
        <f>Dane_baza!AT2738</f>
        <v>7925854</v>
      </c>
      <c r="L2749" s="161">
        <f>Dane_baza!AU2738</f>
        <v>6547269</v>
      </c>
      <c r="M2749" s="161">
        <f>Dane_baza!AV2738</f>
        <v>1569867</v>
      </c>
      <c r="N2749" s="161">
        <f>Dane_baza!AY2738</f>
        <v>33032768</v>
      </c>
      <c r="O2749" s="161">
        <f>Dane_baza!AZ2738</f>
        <v>0</v>
      </c>
      <c r="P2749" s="161">
        <f>Dane_baza!AW2738</f>
        <v>0</v>
      </c>
      <c r="Q2749" s="161">
        <f>Dane_baza!AX2738</f>
        <v>0</v>
      </c>
      <c r="R2749" s="212">
        <f t="shared" si="136"/>
        <v>56334738</v>
      </c>
      <c r="S2749" s="212">
        <f>Dane_baza!BU2738</f>
        <v>21790208.68</v>
      </c>
      <c r="T2749" s="212">
        <f>Dane_baza!BV2738</f>
        <v>1251977.8999999999</v>
      </c>
      <c r="U2749" s="212">
        <f>Dane_baza!BW2738</f>
        <v>37292551.416014753</v>
      </c>
      <c r="V2749" s="212">
        <f t="shared" si="134"/>
        <v>60334737.996014751</v>
      </c>
      <c r="W2749" s="161">
        <f t="shared" si="135"/>
        <v>3999999.9960147515</v>
      </c>
      <c r="AA2749" s="36"/>
    </row>
    <row r="2750" spans="1:27" ht="14.45" x14ac:dyDescent="0.3">
      <c r="A2750" s="197" t="s">
        <v>1147</v>
      </c>
      <c r="B2750" s="197" t="s">
        <v>93</v>
      </c>
      <c r="C2750" s="198" t="s">
        <v>33</v>
      </c>
      <c r="D2750" s="198" t="s">
        <v>5328</v>
      </c>
      <c r="E2750" s="197" t="s">
        <v>5322</v>
      </c>
      <c r="F2750" s="199" t="s">
        <v>4928</v>
      </c>
      <c r="G2750" s="195" t="s">
        <v>2594</v>
      </c>
      <c r="H2750" s="161">
        <f>Dane_baza!AR2739</f>
        <v>10248995</v>
      </c>
      <c r="I2750" s="161">
        <f>Dane_baza!AS2739</f>
        <v>246804</v>
      </c>
      <c r="J2750" s="161">
        <f>Dane_baza!BX2739</f>
        <v>2058393</v>
      </c>
      <c r="K2750" s="161">
        <f>Dane_baza!AT2739</f>
        <v>15769474</v>
      </c>
      <c r="L2750" s="161">
        <f>Dane_baza!AU2739</f>
        <v>1961914</v>
      </c>
      <c r="M2750" s="161">
        <f>Dane_baza!AV2739</f>
        <v>1263275</v>
      </c>
      <c r="N2750" s="161">
        <f>Dane_baza!AY2739</f>
        <v>26698007</v>
      </c>
      <c r="O2750" s="161">
        <f>Dane_baza!AZ2739</f>
        <v>6488</v>
      </c>
      <c r="P2750" s="161">
        <f>Dane_baza!AW2739</f>
        <v>0</v>
      </c>
      <c r="Q2750" s="161">
        <f>Dane_baza!AX2739</f>
        <v>0</v>
      </c>
      <c r="R2750" s="212">
        <f t="shared" si="136"/>
        <v>58253350</v>
      </c>
      <c r="S2750" s="212">
        <f>Dane_baza!BU2739</f>
        <v>30579987.760000002</v>
      </c>
      <c r="T2750" s="212">
        <f>Dane_baza!BV2739</f>
        <v>1220435.93</v>
      </c>
      <c r="U2750" s="212">
        <f>Dane_baza!BW2739</f>
        <v>30452926.304966476</v>
      </c>
      <c r="V2750" s="212">
        <f t="shared" si="134"/>
        <v>62253349.994966477</v>
      </c>
      <c r="W2750" s="161">
        <f t="shared" si="135"/>
        <v>3999999.9949664772</v>
      </c>
      <c r="AA2750" s="36"/>
    </row>
    <row r="2751" spans="1:27" ht="14.45" x14ac:dyDescent="0.3">
      <c r="A2751" s="197" t="s">
        <v>1147</v>
      </c>
      <c r="B2751" s="197" t="s">
        <v>95</v>
      </c>
      <c r="C2751" s="198" t="s">
        <v>33</v>
      </c>
      <c r="D2751" s="198" t="s">
        <v>5328</v>
      </c>
      <c r="E2751" s="197" t="s">
        <v>5322</v>
      </c>
      <c r="F2751" s="199" t="s">
        <v>5398</v>
      </c>
      <c r="G2751" s="195" t="s">
        <v>2595</v>
      </c>
      <c r="H2751" s="161">
        <f>Dane_baza!AR2740</f>
        <v>8247301</v>
      </c>
      <c r="I2751" s="161">
        <f>Dane_baza!AS2740</f>
        <v>165896</v>
      </c>
      <c r="J2751" s="161">
        <f>Dane_baza!BX2740</f>
        <v>-2403900</v>
      </c>
      <c r="K2751" s="161">
        <f>Dane_baza!AT2740</f>
        <v>15275961</v>
      </c>
      <c r="L2751" s="161">
        <f>Dane_baza!AU2740</f>
        <v>5412874</v>
      </c>
      <c r="M2751" s="161">
        <f>Dane_baza!AV2740</f>
        <v>781978</v>
      </c>
      <c r="N2751" s="161">
        <f>Dane_baza!AY2740</f>
        <v>33542744</v>
      </c>
      <c r="O2751" s="161">
        <f>Dane_baza!AZ2740</f>
        <v>9732</v>
      </c>
      <c r="P2751" s="161">
        <f>Dane_baza!AW2740</f>
        <v>0</v>
      </c>
      <c r="Q2751" s="161">
        <f>Dane_baza!AX2740</f>
        <v>0</v>
      </c>
      <c r="R2751" s="212">
        <f t="shared" si="136"/>
        <v>61032586</v>
      </c>
      <c r="S2751" s="212">
        <f>Dane_baza!BU2740</f>
        <v>23867967.27</v>
      </c>
      <c r="T2751" s="212">
        <f>Dane_baza!BV2740</f>
        <v>1467608.61</v>
      </c>
      <c r="U2751" s="212">
        <f>Dane_baza!BW2740</f>
        <v>39697010.129989229</v>
      </c>
      <c r="V2751" s="212">
        <f t="shared" si="134"/>
        <v>65032586.009989232</v>
      </c>
      <c r="W2751" s="161">
        <f t="shared" si="135"/>
        <v>4000000.0099892318</v>
      </c>
      <c r="AA2751" s="36"/>
    </row>
    <row r="2752" spans="1:27" ht="14.45" x14ac:dyDescent="0.3">
      <c r="A2752" s="197" t="s">
        <v>1147</v>
      </c>
      <c r="B2752" s="197" t="s">
        <v>97</v>
      </c>
      <c r="C2752" s="198" t="s">
        <v>33</v>
      </c>
      <c r="D2752" s="198" t="s">
        <v>5328</v>
      </c>
      <c r="E2752" s="197" t="s">
        <v>5322</v>
      </c>
      <c r="F2752" s="199" t="s">
        <v>4937</v>
      </c>
      <c r="G2752" s="195" t="s">
        <v>2596</v>
      </c>
      <c r="H2752" s="161">
        <f>Dane_baza!AR2741</f>
        <v>51551347</v>
      </c>
      <c r="I2752" s="161">
        <f>Dane_baza!AS2741</f>
        <v>1843187</v>
      </c>
      <c r="J2752" s="161">
        <f>Dane_baza!BX2741</f>
        <v>4457263</v>
      </c>
      <c r="K2752" s="161">
        <f>Dane_baza!AT2741</f>
        <v>11149794</v>
      </c>
      <c r="L2752" s="161">
        <f>Dane_baza!AU2741</f>
        <v>9978815</v>
      </c>
      <c r="M2752" s="161">
        <f>Dane_baza!AV2741</f>
        <v>1174518</v>
      </c>
      <c r="N2752" s="161">
        <f>Dane_baza!AY2741</f>
        <v>56119140</v>
      </c>
      <c r="O2752" s="161">
        <f>Dane_baza!AZ2741</f>
        <v>8110</v>
      </c>
      <c r="P2752" s="161">
        <f>Dane_baza!AW2741</f>
        <v>0</v>
      </c>
      <c r="Q2752" s="161">
        <f>Dane_baza!AX2741</f>
        <v>0</v>
      </c>
      <c r="R2752" s="212">
        <f t="shared" si="136"/>
        <v>136282174</v>
      </c>
      <c r="S2752" s="212">
        <f>Dane_baza!BU2741</f>
        <v>119904640.31</v>
      </c>
      <c r="T2752" s="212">
        <f>Dane_baza!BV2741</f>
        <v>15256947.6</v>
      </c>
      <c r="U2752" s="212">
        <f>Dane_baza!BW2741</f>
        <v>11752753.119999999</v>
      </c>
      <c r="V2752" s="212">
        <f t="shared" si="134"/>
        <v>146914341.03</v>
      </c>
      <c r="W2752" s="161">
        <f t="shared" si="135"/>
        <v>10632167.030000001</v>
      </c>
      <c r="AA2752" s="36"/>
    </row>
    <row r="2753" spans="1:27" ht="14.45" x14ac:dyDescent="0.3">
      <c r="A2753" s="197" t="s">
        <v>1147</v>
      </c>
      <c r="B2753" s="197" t="s">
        <v>130</v>
      </c>
      <c r="C2753" s="198" t="s">
        <v>33</v>
      </c>
      <c r="D2753" s="198" t="s">
        <v>5328</v>
      </c>
      <c r="E2753" s="197" t="s">
        <v>5322</v>
      </c>
      <c r="F2753" s="199" t="s">
        <v>4949</v>
      </c>
      <c r="G2753" s="195" t="s">
        <v>2597</v>
      </c>
      <c r="H2753" s="161">
        <f>Dane_baza!AR2742</f>
        <v>30188056</v>
      </c>
      <c r="I2753" s="161">
        <f>Dane_baza!AS2742</f>
        <v>1775565</v>
      </c>
      <c r="J2753" s="161">
        <f>Dane_baza!BX2742</f>
        <v>3944336</v>
      </c>
      <c r="K2753" s="161">
        <f>Dane_baza!AT2742</f>
        <v>23429683</v>
      </c>
      <c r="L2753" s="161">
        <f>Dane_baza!AU2742</f>
        <v>7818650</v>
      </c>
      <c r="M2753" s="161">
        <f>Dane_baza!AV2742</f>
        <v>1080214</v>
      </c>
      <c r="N2753" s="161">
        <f>Dane_baza!AY2742</f>
        <v>107055499</v>
      </c>
      <c r="O2753" s="161">
        <f>Dane_baza!AZ2742</f>
        <v>24329</v>
      </c>
      <c r="P2753" s="161">
        <f>Dane_baza!AW2742</f>
        <v>0</v>
      </c>
      <c r="Q2753" s="161">
        <f>Dane_baza!AX2742</f>
        <v>0</v>
      </c>
      <c r="R2753" s="212">
        <f t="shared" si="136"/>
        <v>175316332</v>
      </c>
      <c r="S2753" s="212">
        <f>Dane_baza!BU2742</f>
        <v>82872080.450000003</v>
      </c>
      <c r="T2753" s="212">
        <f>Dane_baza!BV2742</f>
        <v>9858962.3399999999</v>
      </c>
      <c r="U2753" s="212">
        <f>Dane_baza!BW2742</f>
        <v>87585288.800000012</v>
      </c>
      <c r="V2753" s="212">
        <f t="shared" si="134"/>
        <v>180316331.59000003</v>
      </c>
      <c r="W2753" s="161">
        <f t="shared" si="135"/>
        <v>4999999.5900000334</v>
      </c>
      <c r="AA2753" s="36"/>
    </row>
    <row r="2754" spans="1:27" ht="14.45" x14ac:dyDescent="0.3">
      <c r="A2754" s="197" t="s">
        <v>1147</v>
      </c>
      <c r="B2754" s="197" t="s">
        <v>134</v>
      </c>
      <c r="C2754" s="198" t="s">
        <v>33</v>
      </c>
      <c r="D2754" s="198" t="s">
        <v>5328</v>
      </c>
      <c r="E2754" s="197" t="s">
        <v>5322</v>
      </c>
      <c r="F2754" s="199" t="s">
        <v>4958</v>
      </c>
      <c r="G2754" s="195" t="s">
        <v>2598</v>
      </c>
      <c r="H2754" s="161">
        <f>Dane_baza!AR2743</f>
        <v>12526327</v>
      </c>
      <c r="I2754" s="161">
        <f>Dane_baza!AS2743</f>
        <v>400959</v>
      </c>
      <c r="J2754" s="161">
        <f>Dane_baza!BX2743</f>
        <v>3304653</v>
      </c>
      <c r="K2754" s="161">
        <f>Dane_baza!AT2743</f>
        <v>23046159</v>
      </c>
      <c r="L2754" s="161">
        <f>Dane_baza!AU2743</f>
        <v>5718902</v>
      </c>
      <c r="M2754" s="161">
        <f>Dane_baza!AV2743</f>
        <v>2076669</v>
      </c>
      <c r="N2754" s="161">
        <f>Dane_baza!AY2743</f>
        <v>44410707</v>
      </c>
      <c r="O2754" s="161">
        <f>Dane_baza!AZ2743</f>
        <v>0</v>
      </c>
      <c r="P2754" s="161">
        <f>Dane_baza!AW2743</f>
        <v>0</v>
      </c>
      <c r="Q2754" s="161">
        <f>Dane_baza!AX2743</f>
        <v>0</v>
      </c>
      <c r="R2754" s="212">
        <f t="shared" si="136"/>
        <v>91484376</v>
      </c>
      <c r="S2754" s="212">
        <f>Dane_baza!BU2743</f>
        <v>35966771.799999997</v>
      </c>
      <c r="T2754" s="212">
        <f>Dane_baza!BV2743</f>
        <v>2757725.24</v>
      </c>
      <c r="U2754" s="212">
        <f>Dane_baza!BW2743</f>
        <v>57759878.960703492</v>
      </c>
      <c r="V2754" s="212">
        <f t="shared" si="134"/>
        <v>96484376.000703484</v>
      </c>
      <c r="W2754" s="161">
        <f t="shared" si="135"/>
        <v>5000000.0007034838</v>
      </c>
      <c r="AA2754" s="36"/>
    </row>
    <row r="2755" spans="1:27" ht="14.45" x14ac:dyDescent="0.3">
      <c r="A2755" s="197" t="s">
        <v>1147</v>
      </c>
      <c r="B2755" s="197" t="s">
        <v>141</v>
      </c>
      <c r="C2755" s="198" t="s">
        <v>33</v>
      </c>
      <c r="D2755" s="198" t="s">
        <v>5328</v>
      </c>
      <c r="E2755" s="197" t="s">
        <v>5322</v>
      </c>
      <c r="F2755" s="199" t="s">
        <v>4962</v>
      </c>
      <c r="G2755" s="195" t="s">
        <v>2599</v>
      </c>
      <c r="H2755" s="161">
        <f>Dane_baza!AR2744</f>
        <v>17080929</v>
      </c>
      <c r="I2755" s="161">
        <f>Dane_baza!AS2744</f>
        <v>749337</v>
      </c>
      <c r="J2755" s="161">
        <f>Dane_baza!BX2744</f>
        <v>148420</v>
      </c>
      <c r="K2755" s="161">
        <f>Dane_baza!AT2744</f>
        <v>19776321</v>
      </c>
      <c r="L2755" s="161">
        <f>Dane_baza!AU2744</f>
        <v>8256254</v>
      </c>
      <c r="M2755" s="161">
        <f>Dane_baza!AV2744</f>
        <v>601525</v>
      </c>
      <c r="N2755" s="161">
        <f>Dane_baza!AY2744</f>
        <v>47085736</v>
      </c>
      <c r="O2755" s="161">
        <f>Dane_baza!AZ2744</f>
        <v>19464</v>
      </c>
      <c r="P2755" s="161">
        <f>Dane_baza!AW2744</f>
        <v>0</v>
      </c>
      <c r="Q2755" s="161">
        <f>Dane_baza!AX2744</f>
        <v>0</v>
      </c>
      <c r="R2755" s="212">
        <f t="shared" si="136"/>
        <v>93717986</v>
      </c>
      <c r="S2755" s="212">
        <f>Dane_baza!BU2744</f>
        <v>49119381.109999999</v>
      </c>
      <c r="T2755" s="212">
        <f>Dane_baza!BV2744</f>
        <v>3635662.36</v>
      </c>
      <c r="U2755" s="212">
        <f>Dane_baza!BW2744</f>
        <v>45962942.525720932</v>
      </c>
      <c r="V2755" s="212">
        <f t="shared" si="134"/>
        <v>98717985.995720923</v>
      </c>
      <c r="W2755" s="161">
        <f t="shared" si="135"/>
        <v>4999999.9957209229</v>
      </c>
      <c r="AA2755" s="36"/>
    </row>
    <row r="2756" spans="1:27" ht="14.45" x14ac:dyDescent="0.3">
      <c r="A2756" s="197" t="s">
        <v>1147</v>
      </c>
      <c r="B2756" s="197" t="s">
        <v>147</v>
      </c>
      <c r="C2756" s="198" t="s">
        <v>33</v>
      </c>
      <c r="D2756" s="198" t="s">
        <v>5328</v>
      </c>
      <c r="E2756" s="197" t="s">
        <v>5322</v>
      </c>
      <c r="F2756" s="199" t="s">
        <v>4970</v>
      </c>
      <c r="G2756" s="195" t="s">
        <v>2600</v>
      </c>
      <c r="H2756" s="161">
        <f>Dane_baza!AR2745</f>
        <v>5627040</v>
      </c>
      <c r="I2756" s="161">
        <f>Dane_baza!AS2745</f>
        <v>115949</v>
      </c>
      <c r="J2756" s="161">
        <f>Dane_baza!BX2745</f>
        <v>1958327</v>
      </c>
      <c r="K2756" s="161">
        <f>Dane_baza!AT2745</f>
        <v>7345864</v>
      </c>
      <c r="L2756" s="161">
        <f>Dane_baza!AU2745</f>
        <v>4391055</v>
      </c>
      <c r="M2756" s="161">
        <f>Dane_baza!AV2745</f>
        <v>1304158</v>
      </c>
      <c r="N2756" s="161">
        <f>Dane_baza!AY2745</f>
        <v>20363813</v>
      </c>
      <c r="O2756" s="161">
        <f>Dane_baza!AZ2745</f>
        <v>22707</v>
      </c>
      <c r="P2756" s="161">
        <f>Dane_baza!AW2745</f>
        <v>0</v>
      </c>
      <c r="Q2756" s="161">
        <f>Dane_baza!AX2745</f>
        <v>0</v>
      </c>
      <c r="R2756" s="212">
        <f t="shared" si="136"/>
        <v>41128913</v>
      </c>
      <c r="S2756" s="212">
        <f>Dane_baza!BU2745</f>
        <v>17463763.870000001</v>
      </c>
      <c r="T2756" s="212">
        <f>Dane_baza!BV2745</f>
        <v>416833.15</v>
      </c>
      <c r="U2756" s="212">
        <f>Dane_baza!BW2745</f>
        <v>27248315.719999999</v>
      </c>
      <c r="V2756" s="212">
        <f t="shared" si="134"/>
        <v>45128912.739999995</v>
      </c>
      <c r="W2756" s="161">
        <f t="shared" si="135"/>
        <v>3999999.7399999946</v>
      </c>
      <c r="AA2756" s="36"/>
    </row>
    <row r="2757" spans="1:27" ht="14.45" x14ac:dyDescent="0.3">
      <c r="A2757" s="197" t="s">
        <v>1147</v>
      </c>
      <c r="B2757" s="197" t="s">
        <v>153</v>
      </c>
      <c r="C2757" s="198" t="s">
        <v>33</v>
      </c>
      <c r="D2757" s="198" t="s">
        <v>5328</v>
      </c>
      <c r="E2757" s="197" t="s">
        <v>5322</v>
      </c>
      <c r="F2757" s="199" t="s">
        <v>4973</v>
      </c>
      <c r="G2757" s="195" t="s">
        <v>2601</v>
      </c>
      <c r="H2757" s="161">
        <f>Dane_baza!AR2746</f>
        <v>5388085</v>
      </c>
      <c r="I2757" s="161">
        <f>Dane_baza!AS2746</f>
        <v>98829</v>
      </c>
      <c r="J2757" s="161">
        <f>Dane_baza!BX2746</f>
        <v>1556151</v>
      </c>
      <c r="K2757" s="161">
        <f>Dane_baza!AT2746</f>
        <v>9185132</v>
      </c>
      <c r="L2757" s="161">
        <f>Dane_baza!AU2746</f>
        <v>3608178</v>
      </c>
      <c r="M2757" s="161">
        <f>Dane_baza!AV2746</f>
        <v>1545881</v>
      </c>
      <c r="N2757" s="161">
        <f>Dane_baza!AY2746</f>
        <v>15181316</v>
      </c>
      <c r="O2757" s="161">
        <f>Dane_baza!AZ2746</f>
        <v>9732</v>
      </c>
      <c r="P2757" s="161">
        <f>Dane_baza!AW2746</f>
        <v>0</v>
      </c>
      <c r="Q2757" s="161">
        <f>Dane_baza!AX2746</f>
        <v>0</v>
      </c>
      <c r="R2757" s="212">
        <f t="shared" si="136"/>
        <v>36573304</v>
      </c>
      <c r="S2757" s="212">
        <f>Dane_baza!BU2746</f>
        <v>15642327.73</v>
      </c>
      <c r="T2757" s="212">
        <f>Dane_baza!BV2746</f>
        <v>559388.56999999995</v>
      </c>
      <c r="U2757" s="212">
        <f>Dane_baza!BW2746</f>
        <v>24028918.104999997</v>
      </c>
      <c r="V2757" s="212">
        <f t="shared" si="134"/>
        <v>40230634.405000001</v>
      </c>
      <c r="W2757" s="161">
        <f t="shared" si="135"/>
        <v>3657330.4050000012</v>
      </c>
      <c r="AA2757" s="36"/>
    </row>
    <row r="2758" spans="1:27" ht="14.45" x14ac:dyDescent="0.3">
      <c r="A2758" s="197" t="s">
        <v>1164</v>
      </c>
      <c r="B2758" s="197" t="s">
        <v>33</v>
      </c>
      <c r="C2758" s="198" t="s">
        <v>33</v>
      </c>
      <c r="D2758" s="198" t="s">
        <v>5328</v>
      </c>
      <c r="E2758" s="197" t="s">
        <v>5322</v>
      </c>
      <c r="F2758" s="199" t="s">
        <v>4976</v>
      </c>
      <c r="G2758" s="195" t="s">
        <v>2602</v>
      </c>
      <c r="H2758" s="161">
        <f>Dane_baza!AR2747</f>
        <v>18256820</v>
      </c>
      <c r="I2758" s="161">
        <f>Dane_baza!AS2747</f>
        <v>746315</v>
      </c>
      <c r="J2758" s="161">
        <f>Dane_baza!BX2747</f>
        <v>-142369</v>
      </c>
      <c r="K2758" s="161">
        <f>Dane_baza!AT2747</f>
        <v>4952184</v>
      </c>
      <c r="L2758" s="161">
        <f>Dane_baza!AU2747</f>
        <v>893526</v>
      </c>
      <c r="M2758" s="161">
        <f>Dane_baza!AV2747</f>
        <v>660899</v>
      </c>
      <c r="N2758" s="161">
        <f>Dane_baza!AY2747</f>
        <v>39844926</v>
      </c>
      <c r="O2758" s="161">
        <f>Dane_baza!AZ2747</f>
        <v>0</v>
      </c>
      <c r="P2758" s="161">
        <f>Dane_baza!AW2747</f>
        <v>0</v>
      </c>
      <c r="Q2758" s="161">
        <f>Dane_baza!AX2747</f>
        <v>0</v>
      </c>
      <c r="R2758" s="212">
        <f t="shared" si="136"/>
        <v>65212301</v>
      </c>
      <c r="S2758" s="212">
        <f>Dane_baza!BU2747</f>
        <v>42382292.18</v>
      </c>
      <c r="T2758" s="212">
        <f>Dane_baza!BV2747</f>
        <v>3993238.09</v>
      </c>
      <c r="U2758" s="212">
        <f>Dane_baza!BW2747</f>
        <v>26662246.859999999</v>
      </c>
      <c r="V2758" s="212">
        <f t="shared" si="134"/>
        <v>73037777.129999995</v>
      </c>
      <c r="W2758" s="161">
        <f t="shared" si="135"/>
        <v>7825476.1299999952</v>
      </c>
      <c r="AA2758" s="36"/>
    </row>
    <row r="2759" spans="1:27" ht="14.45" x14ac:dyDescent="0.3">
      <c r="A2759" s="197" t="s">
        <v>1164</v>
      </c>
      <c r="B2759" s="197" t="s">
        <v>32</v>
      </c>
      <c r="C2759" s="198" t="s">
        <v>33</v>
      </c>
      <c r="D2759" s="198" t="s">
        <v>5328</v>
      </c>
      <c r="E2759" s="197" t="s">
        <v>5322</v>
      </c>
      <c r="F2759" s="199" t="s">
        <v>4981</v>
      </c>
      <c r="G2759" s="195" t="s">
        <v>2603</v>
      </c>
      <c r="H2759" s="161">
        <f>Dane_baza!AR2748</f>
        <v>25262675</v>
      </c>
      <c r="I2759" s="161">
        <f>Dane_baza!AS2748</f>
        <v>1463002</v>
      </c>
      <c r="J2759" s="161">
        <f>Dane_baza!BX2748</f>
        <v>1331712</v>
      </c>
      <c r="K2759" s="161">
        <f>Dane_baza!AT2748</f>
        <v>13299069</v>
      </c>
      <c r="L2759" s="161">
        <f>Dane_baza!AU2748</f>
        <v>1858951</v>
      </c>
      <c r="M2759" s="161">
        <f>Dane_baza!AV2748</f>
        <v>975493</v>
      </c>
      <c r="N2759" s="161">
        <f>Dane_baza!AY2748</f>
        <v>74977854</v>
      </c>
      <c r="O2759" s="161">
        <f>Dane_baza!AZ2748</f>
        <v>0</v>
      </c>
      <c r="P2759" s="161">
        <f>Dane_baza!AW2748</f>
        <v>0</v>
      </c>
      <c r="Q2759" s="161">
        <f>Dane_baza!AX2748</f>
        <v>0</v>
      </c>
      <c r="R2759" s="212">
        <f t="shared" si="136"/>
        <v>119168756</v>
      </c>
      <c r="S2759" s="212">
        <f>Dane_baza!BU2748</f>
        <v>72231786.030000001</v>
      </c>
      <c r="T2759" s="212">
        <f>Dane_baza!BV2748</f>
        <v>9324799.5600000005</v>
      </c>
      <c r="U2759" s="212">
        <f>Dane_baza!BW2748</f>
        <v>50085569.909999996</v>
      </c>
      <c r="V2759" s="212">
        <f t="shared" si="134"/>
        <v>131642155.5</v>
      </c>
      <c r="W2759" s="161">
        <f t="shared" si="135"/>
        <v>12473399.5</v>
      </c>
      <c r="AA2759" s="36"/>
    </row>
    <row r="2760" spans="1:27" ht="14.45" x14ac:dyDescent="0.3">
      <c r="A2760" s="197" t="s">
        <v>1164</v>
      </c>
      <c r="B2760" s="197" t="s">
        <v>37</v>
      </c>
      <c r="C2760" s="198" t="s">
        <v>33</v>
      </c>
      <c r="D2760" s="198" t="s">
        <v>5328</v>
      </c>
      <c r="E2760" s="197" t="s">
        <v>5322</v>
      </c>
      <c r="F2760" s="199" t="s">
        <v>4989</v>
      </c>
      <c r="G2760" s="195" t="s">
        <v>2604</v>
      </c>
      <c r="H2760" s="161">
        <f>Dane_baza!AR2749</f>
        <v>49651883</v>
      </c>
      <c r="I2760" s="161">
        <f>Dane_baza!AS2749</f>
        <v>2248741</v>
      </c>
      <c r="J2760" s="161">
        <f>Dane_baza!BX2749</f>
        <v>2333464</v>
      </c>
      <c r="K2760" s="161">
        <f>Dane_baza!AT2749</f>
        <v>16542625</v>
      </c>
      <c r="L2760" s="161">
        <f>Dane_baza!AU2749</f>
        <v>4443625</v>
      </c>
      <c r="M2760" s="161">
        <f>Dane_baza!AV2749</f>
        <v>1277483</v>
      </c>
      <c r="N2760" s="161">
        <f>Dane_baza!AY2749</f>
        <v>150023415</v>
      </c>
      <c r="O2760" s="161">
        <f>Dane_baza!AZ2749</f>
        <v>19464</v>
      </c>
      <c r="P2760" s="161">
        <f>Dane_baza!AW2749</f>
        <v>0</v>
      </c>
      <c r="Q2760" s="161">
        <f>Dane_baza!AX2749</f>
        <v>0</v>
      </c>
      <c r="R2760" s="212">
        <f t="shared" si="136"/>
        <v>226540700</v>
      </c>
      <c r="S2760" s="212">
        <f>Dane_baza!BU2749</f>
        <v>128204987.84999999</v>
      </c>
      <c r="T2760" s="212">
        <f>Dane_baza!BV2749</f>
        <v>14164987.08</v>
      </c>
      <c r="U2760" s="212">
        <f>Dane_baza!BW2749</f>
        <v>90329053.439999998</v>
      </c>
      <c r="V2760" s="212">
        <f t="shared" si="134"/>
        <v>232699028.37</v>
      </c>
      <c r="W2760" s="161">
        <f t="shared" si="135"/>
        <v>6158328.3700000048</v>
      </c>
      <c r="AA2760" s="36"/>
    </row>
    <row r="2761" spans="1:27" ht="14.45" x14ac:dyDescent="0.3">
      <c r="A2761" s="197" t="s">
        <v>1164</v>
      </c>
      <c r="B2761" s="197" t="s">
        <v>39</v>
      </c>
      <c r="C2761" s="198" t="s">
        <v>33</v>
      </c>
      <c r="D2761" s="198" t="s">
        <v>5328</v>
      </c>
      <c r="E2761" s="197" t="s">
        <v>5322</v>
      </c>
      <c r="F2761" s="199" t="s">
        <v>4999</v>
      </c>
      <c r="G2761" s="195" t="s">
        <v>2605</v>
      </c>
      <c r="H2761" s="161">
        <f>Dane_baza!AR2750</f>
        <v>30454571</v>
      </c>
      <c r="I2761" s="161">
        <f>Dane_baza!AS2750</f>
        <v>2004460</v>
      </c>
      <c r="J2761" s="161">
        <f>Dane_baza!BX2750</f>
        <v>1230083</v>
      </c>
      <c r="K2761" s="161">
        <f>Dane_baza!AT2750</f>
        <v>3695943</v>
      </c>
      <c r="L2761" s="161">
        <f>Dane_baza!AU2750</f>
        <v>4899005</v>
      </c>
      <c r="M2761" s="161">
        <f>Dane_baza!AV2750</f>
        <v>1022761</v>
      </c>
      <c r="N2761" s="161">
        <f>Dane_baza!AY2750</f>
        <v>49008116</v>
      </c>
      <c r="O2761" s="161">
        <f>Dane_baza!AZ2750</f>
        <v>0</v>
      </c>
      <c r="P2761" s="161">
        <f>Dane_baza!AW2750</f>
        <v>0</v>
      </c>
      <c r="Q2761" s="161">
        <f>Dane_baza!AX2750</f>
        <v>0</v>
      </c>
      <c r="R2761" s="212">
        <f t="shared" si="136"/>
        <v>92314939</v>
      </c>
      <c r="S2761" s="212">
        <f>Dane_baza!BU2750</f>
        <v>70372890.180000007</v>
      </c>
      <c r="T2761" s="212">
        <f>Dane_baza!BV2750</f>
        <v>10033541.08</v>
      </c>
      <c r="U2761" s="212">
        <f>Dane_baza!BW2750</f>
        <v>22986300.41</v>
      </c>
      <c r="V2761" s="212">
        <f t="shared" si="134"/>
        <v>103392731.67</v>
      </c>
      <c r="W2761" s="161">
        <f t="shared" si="135"/>
        <v>11077792.670000002</v>
      </c>
      <c r="AA2761" s="36"/>
    </row>
    <row r="2762" spans="1:27" ht="14.45" x14ac:dyDescent="0.3">
      <c r="A2762" s="197" t="s">
        <v>1164</v>
      </c>
      <c r="B2762" s="197" t="s">
        <v>42</v>
      </c>
      <c r="C2762" s="198" t="s">
        <v>33</v>
      </c>
      <c r="D2762" s="198" t="s">
        <v>5328</v>
      </c>
      <c r="E2762" s="197" t="s">
        <v>5322</v>
      </c>
      <c r="F2762" s="199" t="s">
        <v>5006</v>
      </c>
      <c r="G2762" s="195" t="s">
        <v>2463</v>
      </c>
      <c r="H2762" s="161">
        <f>Dane_baza!AR2751</f>
        <v>17766660</v>
      </c>
      <c r="I2762" s="161">
        <f>Dane_baza!AS2751</f>
        <v>878340</v>
      </c>
      <c r="J2762" s="161">
        <f>Dane_baza!BX2751</f>
        <v>921394</v>
      </c>
      <c r="K2762" s="161">
        <f>Dane_baza!AT2751</f>
        <v>6299807</v>
      </c>
      <c r="L2762" s="161">
        <f>Dane_baza!AU2751</f>
        <v>2153023</v>
      </c>
      <c r="M2762" s="161">
        <f>Dane_baza!AV2751</f>
        <v>1209462</v>
      </c>
      <c r="N2762" s="161">
        <f>Dane_baza!AY2751</f>
        <v>34371379</v>
      </c>
      <c r="O2762" s="161">
        <f>Dane_baza!AZ2751</f>
        <v>0</v>
      </c>
      <c r="P2762" s="161">
        <f>Dane_baza!AW2751</f>
        <v>0</v>
      </c>
      <c r="Q2762" s="161">
        <f>Dane_baza!AX2751</f>
        <v>0</v>
      </c>
      <c r="R2762" s="212">
        <f t="shared" si="136"/>
        <v>63600065</v>
      </c>
      <c r="S2762" s="212">
        <f>Dane_baza!BU2751</f>
        <v>46642165.170000002</v>
      </c>
      <c r="T2762" s="212">
        <f>Dane_baza!BV2751</f>
        <v>8449476.0899999999</v>
      </c>
      <c r="U2762" s="212">
        <f>Dane_baza!BW2751</f>
        <v>13508423.350000001</v>
      </c>
      <c r="V2762" s="212">
        <f t="shared" si="134"/>
        <v>68600064.610000014</v>
      </c>
      <c r="W2762" s="161">
        <f t="shared" si="135"/>
        <v>4999999.6100000143</v>
      </c>
      <c r="AA2762" s="36"/>
    </row>
    <row r="2763" spans="1:27" ht="14.45" x14ac:dyDescent="0.3">
      <c r="A2763" s="197" t="s">
        <v>1164</v>
      </c>
      <c r="B2763" s="197" t="s">
        <v>44</v>
      </c>
      <c r="C2763" s="198" t="s">
        <v>33</v>
      </c>
      <c r="D2763" s="198" t="s">
        <v>5328</v>
      </c>
      <c r="E2763" s="197" t="s">
        <v>5322</v>
      </c>
      <c r="F2763" s="199" t="s">
        <v>5011</v>
      </c>
      <c r="G2763" s="195" t="s">
        <v>2606</v>
      </c>
      <c r="H2763" s="161">
        <f>Dane_baza!AR2752</f>
        <v>25838527</v>
      </c>
      <c r="I2763" s="161">
        <f>Dane_baza!AS2752</f>
        <v>1240343</v>
      </c>
      <c r="J2763" s="161">
        <f>Dane_baza!BX2752</f>
        <v>1104128</v>
      </c>
      <c r="K2763" s="161">
        <f>Dane_baza!AT2752</f>
        <v>6851793</v>
      </c>
      <c r="L2763" s="161">
        <f>Dane_baza!AU2752</f>
        <v>2303623</v>
      </c>
      <c r="M2763" s="161">
        <f>Dane_baza!AV2752</f>
        <v>1662691</v>
      </c>
      <c r="N2763" s="161">
        <f>Dane_baza!AY2752</f>
        <v>69484729</v>
      </c>
      <c r="O2763" s="161">
        <f>Dane_baza!AZ2752</f>
        <v>0</v>
      </c>
      <c r="P2763" s="161">
        <f>Dane_baza!AW2752</f>
        <v>0</v>
      </c>
      <c r="Q2763" s="161">
        <f>Dane_baza!AX2752</f>
        <v>0</v>
      </c>
      <c r="R2763" s="212">
        <f t="shared" si="136"/>
        <v>108485834</v>
      </c>
      <c r="S2763" s="212">
        <f>Dane_baza!BU2752</f>
        <v>64105437.509999998</v>
      </c>
      <c r="T2763" s="212">
        <f>Dane_baza!BV2752</f>
        <v>6793173.6500000004</v>
      </c>
      <c r="U2763" s="212">
        <f>Dane_baza!BW2752</f>
        <v>42760004.770000003</v>
      </c>
      <c r="V2763" s="212">
        <f t="shared" si="134"/>
        <v>113658615.93000001</v>
      </c>
      <c r="W2763" s="161">
        <f t="shared" si="135"/>
        <v>5172781.9300000072</v>
      </c>
      <c r="AA2763" s="36"/>
    </row>
    <row r="2764" spans="1:27" ht="14.45" x14ac:dyDescent="0.3">
      <c r="A2764" s="197" t="s">
        <v>1164</v>
      </c>
      <c r="B2764" s="197" t="s">
        <v>51</v>
      </c>
      <c r="C2764" s="198" t="s">
        <v>33</v>
      </c>
      <c r="D2764" s="198" t="s">
        <v>5328</v>
      </c>
      <c r="E2764" s="197" t="s">
        <v>5322</v>
      </c>
      <c r="F2764" s="199" t="s">
        <v>5015</v>
      </c>
      <c r="G2764" s="195" t="s">
        <v>2607</v>
      </c>
      <c r="H2764" s="161">
        <f>Dane_baza!AR2753</f>
        <v>30834871</v>
      </c>
      <c r="I2764" s="161">
        <f>Dane_baza!AS2753</f>
        <v>1585319</v>
      </c>
      <c r="J2764" s="161">
        <f>Dane_baza!BX2753</f>
        <v>1237966</v>
      </c>
      <c r="K2764" s="161">
        <f>Dane_baza!AT2753</f>
        <v>7625030</v>
      </c>
      <c r="L2764" s="161">
        <f>Dane_baza!AU2753</f>
        <v>5888262</v>
      </c>
      <c r="M2764" s="161">
        <f>Dane_baza!AV2753</f>
        <v>1635861</v>
      </c>
      <c r="N2764" s="161">
        <f>Dane_baza!AY2753</f>
        <v>20283388</v>
      </c>
      <c r="O2764" s="161">
        <f>Dane_baza!AZ2753</f>
        <v>0</v>
      </c>
      <c r="P2764" s="161">
        <f>Dane_baza!AW2753</f>
        <v>0</v>
      </c>
      <c r="Q2764" s="161">
        <f>Dane_baza!AX2753</f>
        <v>0</v>
      </c>
      <c r="R2764" s="212">
        <f t="shared" si="136"/>
        <v>69090697</v>
      </c>
      <c r="S2764" s="212">
        <f>Dane_baza!BU2753</f>
        <v>58061327.939999998</v>
      </c>
      <c r="T2764" s="212">
        <f>Dane_baza!BV2753</f>
        <v>19320252.699999999</v>
      </c>
      <c r="U2764" s="212">
        <f>Dane_baza!BW2753</f>
        <v>0</v>
      </c>
      <c r="V2764" s="212">
        <f t="shared" si="134"/>
        <v>77381580.640000001</v>
      </c>
      <c r="W2764" s="161">
        <f t="shared" si="135"/>
        <v>8290883.6400000006</v>
      </c>
      <c r="AA2764" s="36"/>
    </row>
    <row r="2765" spans="1:27" ht="14.45" x14ac:dyDescent="0.3">
      <c r="A2765" s="197" t="s">
        <v>1164</v>
      </c>
      <c r="B2765" s="197" t="s">
        <v>75</v>
      </c>
      <c r="C2765" s="198" t="s">
        <v>33</v>
      </c>
      <c r="D2765" s="198" t="s">
        <v>5328</v>
      </c>
      <c r="E2765" s="197" t="s">
        <v>5322</v>
      </c>
      <c r="F2765" s="199" t="s">
        <v>5026</v>
      </c>
      <c r="G2765" s="195" t="s">
        <v>2608</v>
      </c>
      <c r="H2765" s="161">
        <f>Dane_baza!AR2754</f>
        <v>35339290</v>
      </c>
      <c r="I2765" s="161">
        <f>Dane_baza!AS2754</f>
        <v>1187971</v>
      </c>
      <c r="J2765" s="161">
        <f>Dane_baza!BX2754</f>
        <v>1131158</v>
      </c>
      <c r="K2765" s="161">
        <f>Dane_baza!AT2754</f>
        <v>0</v>
      </c>
      <c r="L2765" s="161">
        <f>Dane_baza!AU2754</f>
        <v>3276048</v>
      </c>
      <c r="M2765" s="161">
        <f>Dane_baza!AV2754</f>
        <v>2169032</v>
      </c>
      <c r="N2765" s="161">
        <f>Dane_baza!AY2754</f>
        <v>39597128</v>
      </c>
      <c r="O2765" s="161">
        <f>Dane_baza!AZ2754</f>
        <v>0</v>
      </c>
      <c r="P2765" s="161">
        <f>Dane_baza!AW2754</f>
        <v>0</v>
      </c>
      <c r="Q2765" s="161">
        <f>Dane_baza!AX2754</f>
        <v>-5269285</v>
      </c>
      <c r="R2765" s="212">
        <f t="shared" si="136"/>
        <v>77431342</v>
      </c>
      <c r="S2765" s="212">
        <f>Dane_baza!BU2754</f>
        <v>62915239.060000002</v>
      </c>
      <c r="T2765" s="212">
        <f>Dane_baza!BV2754</f>
        <v>8923792.5600000005</v>
      </c>
      <c r="U2765" s="212">
        <f>Dane_baza!BW2754</f>
        <v>10592310.381776858</v>
      </c>
      <c r="V2765" s="212">
        <f t="shared" si="134"/>
        <v>82431342.001776859</v>
      </c>
      <c r="W2765" s="161">
        <f t="shared" si="135"/>
        <v>5000000.0017768592</v>
      </c>
      <c r="AA2765" s="36"/>
    </row>
    <row r="2766" spans="1:27" ht="14.45" x14ac:dyDescent="0.3">
      <c r="A2766" s="197" t="s">
        <v>1164</v>
      </c>
      <c r="B2766" s="197" t="s">
        <v>77</v>
      </c>
      <c r="C2766" s="198" t="s">
        <v>33</v>
      </c>
      <c r="D2766" s="198" t="s">
        <v>5328</v>
      </c>
      <c r="E2766" s="197" t="s">
        <v>5322</v>
      </c>
      <c r="F2766" s="199" t="s">
        <v>5033</v>
      </c>
      <c r="G2766" s="195" t="s">
        <v>2609</v>
      </c>
      <c r="H2766" s="161">
        <f>Dane_baza!AR2755</f>
        <v>24254321</v>
      </c>
      <c r="I2766" s="161">
        <f>Dane_baza!AS2755</f>
        <v>1370168</v>
      </c>
      <c r="J2766" s="161">
        <f>Dane_baza!BX2755</f>
        <v>1381740</v>
      </c>
      <c r="K2766" s="161">
        <f>Dane_baza!AT2755</f>
        <v>13448677</v>
      </c>
      <c r="L2766" s="161">
        <f>Dane_baza!AU2755</f>
        <v>3992140</v>
      </c>
      <c r="M2766" s="161">
        <f>Dane_baza!AV2755</f>
        <v>737381</v>
      </c>
      <c r="N2766" s="161">
        <f>Dane_baza!AY2755</f>
        <v>60181936</v>
      </c>
      <c r="O2766" s="161">
        <f>Dane_baza!AZ2755</f>
        <v>4866</v>
      </c>
      <c r="P2766" s="161">
        <f>Dane_baza!AW2755</f>
        <v>0</v>
      </c>
      <c r="Q2766" s="161">
        <f>Dane_baza!AX2755</f>
        <v>0</v>
      </c>
      <c r="R2766" s="212">
        <f t="shared" si="136"/>
        <v>105371229</v>
      </c>
      <c r="S2766" s="212">
        <f>Dane_baza!BU2755</f>
        <v>66520552.030000001</v>
      </c>
      <c r="T2766" s="212">
        <f>Dane_baza!BV2755</f>
        <v>7663777.6500000004</v>
      </c>
      <c r="U2766" s="212">
        <f>Dane_baza!BW2755</f>
        <v>38178698.960000001</v>
      </c>
      <c r="V2766" s="212">
        <f t="shared" si="134"/>
        <v>112363028.64000002</v>
      </c>
      <c r="W2766" s="161">
        <f t="shared" si="135"/>
        <v>6991799.6400000155</v>
      </c>
      <c r="AA2766" s="36"/>
    </row>
    <row r="2767" spans="1:27" ht="14.45" x14ac:dyDescent="0.3">
      <c r="A2767" s="197" t="s">
        <v>1164</v>
      </c>
      <c r="B2767" s="197" t="s">
        <v>90</v>
      </c>
      <c r="C2767" s="198" t="s">
        <v>33</v>
      </c>
      <c r="D2767" s="198" t="s">
        <v>5328</v>
      </c>
      <c r="E2767" s="197" t="s">
        <v>5322</v>
      </c>
      <c r="F2767" s="199" t="s">
        <v>5044</v>
      </c>
      <c r="G2767" s="195" t="s">
        <v>2610</v>
      </c>
      <c r="H2767" s="161">
        <f>Dane_baza!AR2756</f>
        <v>36660347</v>
      </c>
      <c r="I2767" s="161">
        <f>Dane_baza!AS2756</f>
        <v>1506885</v>
      </c>
      <c r="J2767" s="161">
        <f>Dane_baza!BX2756</f>
        <v>6892955</v>
      </c>
      <c r="K2767" s="161">
        <f>Dane_baza!AT2756</f>
        <v>32505647</v>
      </c>
      <c r="L2767" s="161">
        <f>Dane_baza!AU2756</f>
        <v>5465091</v>
      </c>
      <c r="M2767" s="161">
        <f>Dane_baza!AV2756</f>
        <v>1164782</v>
      </c>
      <c r="N2767" s="161">
        <f>Dane_baza!AY2756</f>
        <v>45647294</v>
      </c>
      <c r="O2767" s="161">
        <f>Dane_baza!AZ2756</f>
        <v>8110</v>
      </c>
      <c r="P2767" s="161">
        <f>Dane_baza!AW2756</f>
        <v>0</v>
      </c>
      <c r="Q2767" s="161">
        <f>Dane_baza!AX2756</f>
        <v>0</v>
      </c>
      <c r="R2767" s="212">
        <f t="shared" si="136"/>
        <v>129851111</v>
      </c>
      <c r="S2767" s="212">
        <f>Dane_baza!BU2756</f>
        <v>99833627.579999998</v>
      </c>
      <c r="T2767" s="212">
        <f>Dane_baza!BV2756</f>
        <v>8403558.4100000001</v>
      </c>
      <c r="U2767" s="212">
        <f>Dane_baza!BW2756</f>
        <v>27613925.012558822</v>
      </c>
      <c r="V2767" s="212">
        <f t="shared" si="134"/>
        <v>135851111.00255883</v>
      </c>
      <c r="W2767" s="161">
        <f t="shared" si="135"/>
        <v>6000000.0025588274</v>
      </c>
      <c r="AA2767" s="36"/>
    </row>
    <row r="2768" spans="1:27" ht="14.45" x14ac:dyDescent="0.3">
      <c r="A2768" s="197" t="s">
        <v>1164</v>
      </c>
      <c r="B2768" s="197" t="s">
        <v>92</v>
      </c>
      <c r="C2768" s="198" t="s">
        <v>33</v>
      </c>
      <c r="D2768" s="198" t="s">
        <v>5328</v>
      </c>
      <c r="E2768" s="197" t="s">
        <v>5322</v>
      </c>
      <c r="F2768" s="199" t="s">
        <v>5058</v>
      </c>
      <c r="G2768" s="195" t="s">
        <v>2611</v>
      </c>
      <c r="H2768" s="161">
        <f>Dane_baza!AR2757</f>
        <v>29230088</v>
      </c>
      <c r="I2768" s="161">
        <f>Dane_baza!AS2757</f>
        <v>1360545</v>
      </c>
      <c r="J2768" s="161">
        <f>Dane_baza!BX2757</f>
        <v>1506453</v>
      </c>
      <c r="K2768" s="161">
        <f>Dane_baza!AT2757</f>
        <v>7043965</v>
      </c>
      <c r="L2768" s="161">
        <f>Dane_baza!AU2757</f>
        <v>2823647</v>
      </c>
      <c r="M2768" s="161">
        <f>Dane_baza!AV2757</f>
        <v>1416260</v>
      </c>
      <c r="N2768" s="161">
        <f>Dane_baza!AY2757</f>
        <v>42173559</v>
      </c>
      <c r="O2768" s="161">
        <f>Dane_baza!AZ2757</f>
        <v>0</v>
      </c>
      <c r="P2768" s="161">
        <f>Dane_baza!AW2757</f>
        <v>0</v>
      </c>
      <c r="Q2768" s="161">
        <f>Dane_baza!AX2757</f>
        <v>0</v>
      </c>
      <c r="R2768" s="212">
        <f t="shared" si="136"/>
        <v>85554517</v>
      </c>
      <c r="S2768" s="212">
        <f>Dane_baza!BU2757</f>
        <v>74689111.280000001</v>
      </c>
      <c r="T2768" s="212">
        <f>Dane_baza!BV2757</f>
        <v>7444395.0599999996</v>
      </c>
      <c r="U2768" s="212">
        <f>Dane_baza!BW2757</f>
        <v>8421010.6532000005</v>
      </c>
      <c r="V2768" s="212">
        <f t="shared" ref="V2768" si="137">SUM(S2768:U2768)</f>
        <v>90554516.993200004</v>
      </c>
      <c r="W2768" s="161">
        <f t="shared" ref="W2768:W2822" si="138">V2768-R2768</f>
        <v>4999999.9932000041</v>
      </c>
      <c r="AA2768" s="36"/>
    </row>
    <row r="2769" spans="1:27" ht="14.45" x14ac:dyDescent="0.3">
      <c r="A2769" s="197" t="s">
        <v>1164</v>
      </c>
      <c r="B2769" s="197" t="s">
        <v>93</v>
      </c>
      <c r="C2769" s="198" t="s">
        <v>33</v>
      </c>
      <c r="D2769" s="198" t="s">
        <v>5328</v>
      </c>
      <c r="E2769" s="197" t="s">
        <v>5322</v>
      </c>
      <c r="F2769" s="199" t="s">
        <v>5063</v>
      </c>
      <c r="G2769" s="195" t="s">
        <v>2612</v>
      </c>
      <c r="H2769" s="161">
        <f>Dane_baza!AR2758</f>
        <v>25350556</v>
      </c>
      <c r="I2769" s="161">
        <f>Dane_baza!AS2758</f>
        <v>2561174</v>
      </c>
      <c r="J2769" s="161">
        <f>Dane_baza!BX2758</f>
        <v>1327184</v>
      </c>
      <c r="K2769" s="161">
        <f>Dane_baza!AT2758</f>
        <v>8417150</v>
      </c>
      <c r="L2769" s="161">
        <f>Dane_baza!AU2758</f>
        <v>4411262</v>
      </c>
      <c r="M2769" s="161">
        <f>Dane_baza!AV2758</f>
        <v>989334</v>
      </c>
      <c r="N2769" s="161">
        <f>Dane_baza!AY2758</f>
        <v>77816736</v>
      </c>
      <c r="O2769" s="161">
        <f>Dane_baza!AZ2758</f>
        <v>0</v>
      </c>
      <c r="P2769" s="161">
        <f>Dane_baza!AW2758</f>
        <v>0</v>
      </c>
      <c r="Q2769" s="161">
        <f>Dane_baza!AX2758</f>
        <v>0</v>
      </c>
      <c r="R2769" s="212">
        <f t="shared" ref="R2769:R2822" si="139">SUM(H2769:Q2769)</f>
        <v>120873396</v>
      </c>
      <c r="S2769" s="212">
        <f>Dane_baza!BU2758</f>
        <v>67415078.049999997</v>
      </c>
      <c r="T2769" s="212">
        <f>Dane_baza!BV2758</f>
        <v>17352336.100000001</v>
      </c>
      <c r="U2769" s="212">
        <f>Dane_baza!BW2758</f>
        <v>41105981.849139236</v>
      </c>
      <c r="V2769" s="212">
        <f t="shared" ref="V2769:V2822" si="140">SUM(S2769:U2769)</f>
        <v>125873395.99913925</v>
      </c>
      <c r="W2769" s="161">
        <f t="shared" si="138"/>
        <v>4999999.9991392493</v>
      </c>
      <c r="AA2769" s="36"/>
    </row>
    <row r="2770" spans="1:27" ht="14.45" x14ac:dyDescent="0.3">
      <c r="A2770" s="197" t="s">
        <v>1164</v>
      </c>
      <c r="B2770" s="197" t="s">
        <v>95</v>
      </c>
      <c r="C2770" s="198" t="s">
        <v>33</v>
      </c>
      <c r="D2770" s="198" t="s">
        <v>5328</v>
      </c>
      <c r="E2770" s="197" t="s">
        <v>5322</v>
      </c>
      <c r="F2770" s="199" t="s">
        <v>5069</v>
      </c>
      <c r="G2770" s="195" t="s">
        <v>2613</v>
      </c>
      <c r="H2770" s="161">
        <f>Dane_baza!AR2759</f>
        <v>22565699</v>
      </c>
      <c r="I2770" s="161">
        <f>Dane_baza!AS2759</f>
        <v>2203306</v>
      </c>
      <c r="J2770" s="161">
        <f>Dane_baza!BX2759</f>
        <v>795707</v>
      </c>
      <c r="K2770" s="161">
        <f>Dane_baza!AT2759</f>
        <v>4574016</v>
      </c>
      <c r="L2770" s="161">
        <f>Dane_baza!AU2759</f>
        <v>6319403</v>
      </c>
      <c r="M2770" s="161">
        <f>Dane_baza!AV2759</f>
        <v>1601596</v>
      </c>
      <c r="N2770" s="161">
        <f>Dane_baza!AY2759</f>
        <v>25140878</v>
      </c>
      <c r="O2770" s="161">
        <f>Dane_baza!AZ2759</f>
        <v>14598</v>
      </c>
      <c r="P2770" s="161">
        <f>Dane_baza!AW2759</f>
        <v>0</v>
      </c>
      <c r="Q2770" s="161">
        <f>Dane_baza!AX2759</f>
        <v>0</v>
      </c>
      <c r="R2770" s="212">
        <f t="shared" si="139"/>
        <v>63215203</v>
      </c>
      <c r="S2770" s="212">
        <f>Dane_baza!BU2759</f>
        <v>51027998.469999999</v>
      </c>
      <c r="T2770" s="212">
        <f>Dane_baza!BV2759</f>
        <v>15729802.82</v>
      </c>
      <c r="U2770" s="212">
        <f>Dane_baza!BW2759</f>
        <v>1457401.7103999928</v>
      </c>
      <c r="V2770" s="212">
        <f t="shared" si="140"/>
        <v>68215203.000399992</v>
      </c>
      <c r="W2770" s="161">
        <f t="shared" si="138"/>
        <v>5000000.0003999919</v>
      </c>
      <c r="AA2770" s="36"/>
    </row>
    <row r="2771" spans="1:27" ht="14.45" x14ac:dyDescent="0.3">
      <c r="A2771" s="197" t="s">
        <v>1164</v>
      </c>
      <c r="B2771" s="197" t="s">
        <v>97</v>
      </c>
      <c r="C2771" s="198" t="s">
        <v>33</v>
      </c>
      <c r="D2771" s="198" t="s">
        <v>5328</v>
      </c>
      <c r="E2771" s="197" t="s">
        <v>5322</v>
      </c>
      <c r="F2771" s="199" t="s">
        <v>5076</v>
      </c>
      <c r="G2771" s="195" t="s">
        <v>2614</v>
      </c>
      <c r="H2771" s="161">
        <f>Dane_baza!AR2760</f>
        <v>11272846</v>
      </c>
      <c r="I2771" s="161">
        <f>Dane_baza!AS2760</f>
        <v>522773</v>
      </c>
      <c r="J2771" s="161">
        <f>Dane_baza!BX2760</f>
        <v>676084</v>
      </c>
      <c r="K2771" s="161">
        <f>Dane_baza!AT2760</f>
        <v>5316954</v>
      </c>
      <c r="L2771" s="161">
        <f>Dane_baza!AU2760</f>
        <v>1923182</v>
      </c>
      <c r="M2771" s="161">
        <f>Dane_baza!AV2760</f>
        <v>1221410</v>
      </c>
      <c r="N2771" s="161">
        <f>Dane_baza!AY2760</f>
        <v>22739427</v>
      </c>
      <c r="O2771" s="161">
        <f>Dane_baza!AZ2760</f>
        <v>19464</v>
      </c>
      <c r="P2771" s="161">
        <f>Dane_baza!AW2760</f>
        <v>0</v>
      </c>
      <c r="Q2771" s="161">
        <f>Dane_baza!AX2760</f>
        <v>0</v>
      </c>
      <c r="R2771" s="212">
        <f t="shared" si="139"/>
        <v>43692140</v>
      </c>
      <c r="S2771" s="212">
        <f>Dane_baza!BU2760</f>
        <v>30725115.82</v>
      </c>
      <c r="T2771" s="212">
        <f>Dane_baza!BV2760</f>
        <v>2556560.33</v>
      </c>
      <c r="U2771" s="212">
        <f>Dane_baza!BW2760</f>
        <v>14410463.852201328</v>
      </c>
      <c r="V2771" s="212">
        <f t="shared" si="140"/>
        <v>47692140.002201326</v>
      </c>
      <c r="W2771" s="161">
        <f t="shared" si="138"/>
        <v>4000000.0022013262</v>
      </c>
      <c r="AA2771" s="36"/>
    </row>
    <row r="2772" spans="1:27" ht="14.45" x14ac:dyDescent="0.3">
      <c r="A2772" s="197" t="s">
        <v>1164</v>
      </c>
      <c r="B2772" s="197" t="s">
        <v>130</v>
      </c>
      <c r="C2772" s="198" t="s">
        <v>33</v>
      </c>
      <c r="D2772" s="198" t="s">
        <v>5328</v>
      </c>
      <c r="E2772" s="197" t="s">
        <v>5322</v>
      </c>
      <c r="F2772" s="199" t="s">
        <v>5080</v>
      </c>
      <c r="G2772" s="195" t="s">
        <v>2615</v>
      </c>
      <c r="H2772" s="161">
        <f>Dane_baza!AR2761</f>
        <v>29249268</v>
      </c>
      <c r="I2772" s="161">
        <f>Dane_baza!AS2761</f>
        <v>1948719</v>
      </c>
      <c r="J2772" s="161">
        <f>Dane_baza!BX2761</f>
        <v>1457661</v>
      </c>
      <c r="K2772" s="161">
        <f>Dane_baza!AT2761</f>
        <v>5574524</v>
      </c>
      <c r="L2772" s="161">
        <f>Dane_baza!AU2761</f>
        <v>3201825</v>
      </c>
      <c r="M2772" s="161">
        <f>Dane_baza!AV2761</f>
        <v>1476637</v>
      </c>
      <c r="N2772" s="161">
        <f>Dane_baza!AY2761</f>
        <v>55656877</v>
      </c>
      <c r="O2772" s="161">
        <f>Dane_baza!AZ2761</f>
        <v>0</v>
      </c>
      <c r="P2772" s="161">
        <f>Dane_baza!AW2761</f>
        <v>0</v>
      </c>
      <c r="Q2772" s="161">
        <f>Dane_baza!AX2761</f>
        <v>0</v>
      </c>
      <c r="R2772" s="212">
        <f t="shared" si="139"/>
        <v>98565511</v>
      </c>
      <c r="S2772" s="212">
        <f>Dane_baza!BU2761</f>
        <v>75728606.049999997</v>
      </c>
      <c r="T2772" s="212">
        <f>Dane_baza!BV2761</f>
        <v>11458412.01</v>
      </c>
      <c r="U2772" s="212">
        <f>Dane_baza!BW2761</f>
        <v>16378492.65</v>
      </c>
      <c r="V2772" s="212">
        <f t="shared" si="140"/>
        <v>103565510.71000001</v>
      </c>
      <c r="W2772" s="161">
        <f t="shared" si="138"/>
        <v>4999999.7100000083</v>
      </c>
      <c r="AA2772" s="36"/>
    </row>
    <row r="2773" spans="1:27" ht="14.45" x14ac:dyDescent="0.3">
      <c r="A2773" s="197" t="s">
        <v>1164</v>
      </c>
      <c r="B2773" s="197" t="s">
        <v>134</v>
      </c>
      <c r="C2773" s="198" t="s">
        <v>33</v>
      </c>
      <c r="D2773" s="198" t="s">
        <v>5328</v>
      </c>
      <c r="E2773" s="197" t="s">
        <v>5322</v>
      </c>
      <c r="F2773" s="199" t="s">
        <v>5086</v>
      </c>
      <c r="G2773" s="195" t="s">
        <v>2616</v>
      </c>
      <c r="H2773" s="161">
        <f>Dane_baza!AR2762</f>
        <v>21396858</v>
      </c>
      <c r="I2773" s="161">
        <f>Dane_baza!AS2762</f>
        <v>1700278</v>
      </c>
      <c r="J2773" s="161">
        <f>Dane_baza!BX2762</f>
        <v>1040830</v>
      </c>
      <c r="K2773" s="161">
        <f>Dane_baza!AT2762</f>
        <v>5539208</v>
      </c>
      <c r="L2773" s="161">
        <f>Dane_baza!AU2762</f>
        <v>2817222</v>
      </c>
      <c r="M2773" s="161">
        <f>Dane_baza!AV2762</f>
        <v>1284178</v>
      </c>
      <c r="N2773" s="161">
        <f>Dane_baza!AY2762</f>
        <v>37105744</v>
      </c>
      <c r="O2773" s="161">
        <f>Dane_baza!AZ2762</f>
        <v>0</v>
      </c>
      <c r="P2773" s="161">
        <f>Dane_baza!AW2762</f>
        <v>0</v>
      </c>
      <c r="Q2773" s="161">
        <f>Dane_baza!AX2762</f>
        <v>0</v>
      </c>
      <c r="R2773" s="212">
        <f t="shared" si="139"/>
        <v>70884318</v>
      </c>
      <c r="S2773" s="212">
        <f>Dane_baza!BU2762</f>
        <v>54497425.579999998</v>
      </c>
      <c r="T2773" s="212">
        <f>Dane_baza!BV2762</f>
        <v>13212133.59</v>
      </c>
      <c r="U2773" s="212">
        <f>Dane_baza!BW2762</f>
        <v>8174758.8199999928</v>
      </c>
      <c r="V2773" s="212">
        <f t="shared" si="140"/>
        <v>75884317.989999995</v>
      </c>
      <c r="W2773" s="161">
        <f t="shared" si="138"/>
        <v>4999999.9899999946</v>
      </c>
      <c r="AA2773" s="36"/>
    </row>
    <row r="2774" spans="1:27" ht="14.45" x14ac:dyDescent="0.3">
      <c r="A2774" s="197" t="s">
        <v>1164</v>
      </c>
      <c r="B2774" s="197" t="s">
        <v>141</v>
      </c>
      <c r="C2774" s="198" t="s">
        <v>33</v>
      </c>
      <c r="D2774" s="198" t="s">
        <v>5328</v>
      </c>
      <c r="E2774" s="197" t="s">
        <v>5322</v>
      </c>
      <c r="F2774" s="199" t="s">
        <v>5089</v>
      </c>
      <c r="G2774" s="195" t="s">
        <v>2474</v>
      </c>
      <c r="H2774" s="161">
        <f>Dane_baza!AR2763</f>
        <v>61404641</v>
      </c>
      <c r="I2774" s="161">
        <f>Dane_baza!AS2763</f>
        <v>4352174</v>
      </c>
      <c r="J2774" s="161">
        <f>Dane_baza!BX2763</f>
        <v>2570145</v>
      </c>
      <c r="K2774" s="161">
        <f>Dane_baza!AT2763</f>
        <v>11763306</v>
      </c>
      <c r="L2774" s="161">
        <f>Dane_baza!AU2763</f>
        <v>1090022</v>
      </c>
      <c r="M2774" s="161">
        <f>Dane_baza!AV2763</f>
        <v>2223863</v>
      </c>
      <c r="N2774" s="161">
        <f>Dane_baza!AY2763</f>
        <v>140278548</v>
      </c>
      <c r="O2774" s="161">
        <f>Dane_baza!AZ2763</f>
        <v>0</v>
      </c>
      <c r="P2774" s="161">
        <f>Dane_baza!AW2763</f>
        <v>0</v>
      </c>
      <c r="Q2774" s="161">
        <f>Dane_baza!AX2763</f>
        <v>0</v>
      </c>
      <c r="R2774" s="212">
        <f t="shared" si="139"/>
        <v>223682699</v>
      </c>
      <c r="S2774" s="212">
        <f>Dane_baza!BU2763</f>
        <v>151025376.78</v>
      </c>
      <c r="T2774" s="212">
        <f>Dane_baza!BV2763</f>
        <v>29839845.699999999</v>
      </c>
      <c r="U2774" s="212">
        <f>Dane_baza!BW2763</f>
        <v>48817476.219999991</v>
      </c>
      <c r="V2774" s="212">
        <f t="shared" si="140"/>
        <v>229682698.69999999</v>
      </c>
      <c r="W2774" s="161">
        <f t="shared" si="138"/>
        <v>5999999.6999999881</v>
      </c>
      <c r="AA2774" s="36"/>
    </row>
    <row r="2775" spans="1:27" ht="14.45" x14ac:dyDescent="0.3">
      <c r="A2775" s="197" t="s">
        <v>1164</v>
      </c>
      <c r="B2775" s="197" t="s">
        <v>147</v>
      </c>
      <c r="C2775" s="198" t="s">
        <v>33</v>
      </c>
      <c r="D2775" s="198" t="s">
        <v>5328</v>
      </c>
      <c r="E2775" s="197" t="s">
        <v>5322</v>
      </c>
      <c r="F2775" s="199" t="s">
        <v>5097</v>
      </c>
      <c r="G2775" s="195" t="s">
        <v>2617</v>
      </c>
      <c r="H2775" s="161">
        <f>Dane_baza!AR2764</f>
        <v>23729289</v>
      </c>
      <c r="I2775" s="161">
        <f>Dane_baza!AS2764</f>
        <v>1378546</v>
      </c>
      <c r="J2775" s="161">
        <f>Dane_baza!BX2764</f>
        <v>626991</v>
      </c>
      <c r="K2775" s="161">
        <f>Dane_baza!AT2764</f>
        <v>1828834</v>
      </c>
      <c r="L2775" s="161">
        <f>Dane_baza!AU2764</f>
        <v>2302442</v>
      </c>
      <c r="M2775" s="161">
        <f>Dane_baza!AV2764</f>
        <v>1281108</v>
      </c>
      <c r="N2775" s="161">
        <f>Dane_baza!AY2764</f>
        <v>40994495</v>
      </c>
      <c r="O2775" s="161">
        <f>Dane_baza!AZ2764</f>
        <v>4866</v>
      </c>
      <c r="P2775" s="161">
        <f>Dane_baza!AW2764</f>
        <v>0</v>
      </c>
      <c r="Q2775" s="161">
        <f>Dane_baza!AX2764</f>
        <v>0</v>
      </c>
      <c r="R2775" s="212">
        <f t="shared" si="139"/>
        <v>72146571</v>
      </c>
      <c r="S2775" s="212">
        <f>Dane_baza!BU2764</f>
        <v>54270090.649999999</v>
      </c>
      <c r="T2775" s="212">
        <f>Dane_baza!BV2764</f>
        <v>9281121.3200000003</v>
      </c>
      <c r="U2775" s="212">
        <f>Dane_baza!BW2764</f>
        <v>17252947.550000001</v>
      </c>
      <c r="V2775" s="212">
        <f t="shared" si="140"/>
        <v>80804159.519999996</v>
      </c>
      <c r="W2775" s="161">
        <f t="shared" si="138"/>
        <v>8657588.5199999958</v>
      </c>
      <c r="AA2775" s="36"/>
    </row>
    <row r="2776" spans="1:27" ht="14.45" x14ac:dyDescent="0.3">
      <c r="A2776" s="197" t="s">
        <v>1164</v>
      </c>
      <c r="B2776" s="197" t="s">
        <v>153</v>
      </c>
      <c r="C2776" s="198" t="s">
        <v>33</v>
      </c>
      <c r="D2776" s="198" t="s">
        <v>5328</v>
      </c>
      <c r="E2776" s="197" t="s">
        <v>5322</v>
      </c>
      <c r="F2776" s="199" t="s">
        <v>5104</v>
      </c>
      <c r="G2776" s="195" t="s">
        <v>2618</v>
      </c>
      <c r="H2776" s="161">
        <f>Dane_baza!AR2765</f>
        <v>50241644</v>
      </c>
      <c r="I2776" s="161">
        <f>Dane_baza!AS2765</f>
        <v>3144511</v>
      </c>
      <c r="J2776" s="161">
        <f>Dane_baza!BX2765</f>
        <v>2091940</v>
      </c>
      <c r="K2776" s="161">
        <f>Dane_baza!AT2765</f>
        <v>10381045</v>
      </c>
      <c r="L2776" s="161">
        <f>Dane_baza!AU2765</f>
        <v>1520434</v>
      </c>
      <c r="M2776" s="161">
        <f>Dane_baza!AV2765</f>
        <v>2035565</v>
      </c>
      <c r="N2776" s="161">
        <f>Dane_baza!AY2765</f>
        <v>137603348</v>
      </c>
      <c r="O2776" s="161">
        <f>Dane_baza!AZ2765</f>
        <v>0</v>
      </c>
      <c r="P2776" s="161">
        <f>Dane_baza!AW2765</f>
        <v>0</v>
      </c>
      <c r="Q2776" s="161">
        <f>Dane_baza!AX2765</f>
        <v>0</v>
      </c>
      <c r="R2776" s="212">
        <f t="shared" si="139"/>
        <v>207018487</v>
      </c>
      <c r="S2776" s="212">
        <f>Dane_baza!BU2765</f>
        <v>124212132.56</v>
      </c>
      <c r="T2776" s="212">
        <f>Dane_baza!BV2765</f>
        <v>19180800.07</v>
      </c>
      <c r="U2776" s="212">
        <f>Dane_baza!BW2765</f>
        <v>88467772.810000002</v>
      </c>
      <c r="V2776" s="212">
        <f t="shared" si="140"/>
        <v>231860705.44</v>
      </c>
      <c r="W2776" s="161">
        <f t="shared" si="138"/>
        <v>24842218.439999998</v>
      </c>
      <c r="AA2776" s="36"/>
    </row>
    <row r="2777" spans="1:27" ht="14.45" x14ac:dyDescent="0.3">
      <c r="A2777" s="197" t="s">
        <v>1164</v>
      </c>
      <c r="B2777" s="197" t="s">
        <v>161</v>
      </c>
      <c r="C2777" s="198" t="s">
        <v>33</v>
      </c>
      <c r="D2777" s="198" t="s">
        <v>5328</v>
      </c>
      <c r="E2777" s="197" t="s">
        <v>5322</v>
      </c>
      <c r="F2777" s="199" t="s">
        <v>5113</v>
      </c>
      <c r="G2777" s="195" t="s">
        <v>2619</v>
      </c>
      <c r="H2777" s="161">
        <f>Dane_baza!AR2766</f>
        <v>21865462</v>
      </c>
      <c r="I2777" s="161">
        <f>Dane_baza!AS2766</f>
        <v>1112172</v>
      </c>
      <c r="J2777" s="161">
        <f>Dane_baza!BX2766</f>
        <v>1060089</v>
      </c>
      <c r="K2777" s="161">
        <f>Dane_baza!AT2766</f>
        <v>6738590</v>
      </c>
      <c r="L2777" s="161">
        <f>Dane_baza!AU2766</f>
        <v>3687378</v>
      </c>
      <c r="M2777" s="161">
        <f>Dane_baza!AV2766</f>
        <v>1350959</v>
      </c>
      <c r="N2777" s="161">
        <f>Dane_baza!AY2766</f>
        <v>38680416</v>
      </c>
      <c r="O2777" s="161">
        <f>Dane_baza!AZ2766</f>
        <v>0</v>
      </c>
      <c r="P2777" s="161">
        <f>Dane_baza!AW2766</f>
        <v>0</v>
      </c>
      <c r="Q2777" s="161">
        <f>Dane_baza!AX2766</f>
        <v>0</v>
      </c>
      <c r="R2777" s="212">
        <f t="shared" si="139"/>
        <v>74495066</v>
      </c>
      <c r="S2777" s="212">
        <f>Dane_baza!BU2766</f>
        <v>53675787.369999997</v>
      </c>
      <c r="T2777" s="212">
        <f>Dane_baza!BV2766</f>
        <v>10269253.02</v>
      </c>
      <c r="U2777" s="212">
        <f>Dane_baza!BW2766</f>
        <v>18578423.73</v>
      </c>
      <c r="V2777" s="212">
        <f t="shared" si="140"/>
        <v>82523464.120000005</v>
      </c>
      <c r="W2777" s="161">
        <f t="shared" si="138"/>
        <v>8028398.1200000048</v>
      </c>
      <c r="AA2777" s="36"/>
    </row>
    <row r="2778" spans="1:27" ht="14.45" x14ac:dyDescent="0.3">
      <c r="A2778" s="197" t="s">
        <v>1164</v>
      </c>
      <c r="B2778" s="197" t="s">
        <v>168</v>
      </c>
      <c r="C2778" s="198" t="s">
        <v>33</v>
      </c>
      <c r="D2778" s="198" t="s">
        <v>5328</v>
      </c>
      <c r="E2778" s="197" t="s">
        <v>5322</v>
      </c>
      <c r="F2778" s="199" t="s">
        <v>5119</v>
      </c>
      <c r="G2778" s="195" t="s">
        <v>2620</v>
      </c>
      <c r="H2778" s="161">
        <f>Dane_baza!AR2767</f>
        <v>295830802</v>
      </c>
      <c r="I2778" s="161">
        <f>Dane_baza!AS2767</f>
        <v>31292861</v>
      </c>
      <c r="J2778" s="161">
        <f>Dane_baza!BX2767</f>
        <v>11250965</v>
      </c>
      <c r="K2778" s="161">
        <f>Dane_baza!AT2767</f>
        <v>0</v>
      </c>
      <c r="L2778" s="161">
        <f>Dane_baza!AU2767</f>
        <v>18426553</v>
      </c>
      <c r="M2778" s="161">
        <f>Dane_baza!AV2767</f>
        <v>2963089</v>
      </c>
      <c r="N2778" s="161">
        <f>Dane_baza!AY2767</f>
        <v>116154678</v>
      </c>
      <c r="O2778" s="161">
        <f>Dane_baza!AZ2767</f>
        <v>0</v>
      </c>
      <c r="P2778" s="161">
        <f>Dane_baza!AW2767</f>
        <v>0</v>
      </c>
      <c r="Q2778" s="161">
        <f>Dane_baza!AX2767</f>
        <v>-75668473</v>
      </c>
      <c r="R2778" s="212">
        <f t="shared" si="139"/>
        <v>400250475</v>
      </c>
      <c r="S2778" s="212">
        <f>Dane_baza!BU2767</f>
        <v>141177793.65000001</v>
      </c>
      <c r="T2778" s="212">
        <f>Dane_baza!BV2767</f>
        <v>307102738.35000002</v>
      </c>
      <c r="U2778" s="212">
        <f>Dane_baza!BW2767</f>
        <v>0</v>
      </c>
      <c r="V2778" s="212">
        <f t="shared" si="140"/>
        <v>448280532</v>
      </c>
      <c r="W2778" s="161">
        <f t="shared" si="138"/>
        <v>48030057</v>
      </c>
      <c r="AA2778" s="36"/>
    </row>
    <row r="2779" spans="1:27" ht="14.45" x14ac:dyDescent="0.3">
      <c r="A2779" s="197" t="s">
        <v>1164</v>
      </c>
      <c r="B2779" s="197" t="s">
        <v>177</v>
      </c>
      <c r="C2779" s="198" t="s">
        <v>33</v>
      </c>
      <c r="D2779" s="198" t="s">
        <v>5328</v>
      </c>
      <c r="E2779" s="197" t="s">
        <v>5322</v>
      </c>
      <c r="F2779" s="199" t="s">
        <v>5136</v>
      </c>
      <c r="G2779" s="195" t="s">
        <v>2621</v>
      </c>
      <c r="H2779" s="161">
        <f>Dane_baza!AR2768</f>
        <v>20688037</v>
      </c>
      <c r="I2779" s="161">
        <f>Dane_baza!AS2768</f>
        <v>1352362</v>
      </c>
      <c r="J2779" s="161">
        <f>Dane_baza!BX2768</f>
        <v>1067528</v>
      </c>
      <c r="K2779" s="161">
        <f>Dane_baza!AT2768</f>
        <v>6395889</v>
      </c>
      <c r="L2779" s="161">
        <f>Dane_baza!AU2768</f>
        <v>1558683</v>
      </c>
      <c r="M2779" s="161">
        <f>Dane_baza!AV2768</f>
        <v>1828575</v>
      </c>
      <c r="N2779" s="161">
        <f>Dane_baza!AY2768</f>
        <v>35506031</v>
      </c>
      <c r="O2779" s="161">
        <f>Dane_baza!AZ2768</f>
        <v>0</v>
      </c>
      <c r="P2779" s="161">
        <f>Dane_baza!AW2768</f>
        <v>0</v>
      </c>
      <c r="Q2779" s="161">
        <f>Dane_baza!AX2768</f>
        <v>0</v>
      </c>
      <c r="R2779" s="212">
        <f t="shared" si="139"/>
        <v>68397105</v>
      </c>
      <c r="S2779" s="212">
        <f>Dane_baza!BU2768</f>
        <v>52824532.530000001</v>
      </c>
      <c r="T2779" s="212">
        <f>Dane_baza!BV2768</f>
        <v>11213372.35</v>
      </c>
      <c r="U2779" s="212">
        <f>Dane_baza!BW2768</f>
        <v>11814560.83</v>
      </c>
      <c r="V2779" s="212">
        <f t="shared" si="140"/>
        <v>75852465.710000008</v>
      </c>
      <c r="W2779" s="161">
        <f t="shared" si="138"/>
        <v>7455360.7100000083</v>
      </c>
      <c r="AA2779" s="36"/>
    </row>
    <row r="2780" spans="1:27" ht="14.45" x14ac:dyDescent="0.3">
      <c r="A2780" s="197" t="s">
        <v>1164</v>
      </c>
      <c r="B2780" s="197" t="s">
        <v>181</v>
      </c>
      <c r="C2780" s="198" t="s">
        <v>33</v>
      </c>
      <c r="D2780" s="198" t="s">
        <v>5328</v>
      </c>
      <c r="E2780" s="197" t="s">
        <v>5322</v>
      </c>
      <c r="F2780" s="199" t="s">
        <v>5141</v>
      </c>
      <c r="G2780" s="195" t="s">
        <v>2622</v>
      </c>
      <c r="H2780" s="161">
        <f>Dane_baza!AR2769</f>
        <v>18434461</v>
      </c>
      <c r="I2780" s="161">
        <f>Dane_baza!AS2769</f>
        <v>912217</v>
      </c>
      <c r="J2780" s="161">
        <f>Dane_baza!BX2769</f>
        <v>843942</v>
      </c>
      <c r="K2780" s="161">
        <f>Dane_baza!AT2769</f>
        <v>9853810</v>
      </c>
      <c r="L2780" s="161">
        <f>Dane_baza!AU2769</f>
        <v>3547331</v>
      </c>
      <c r="M2780" s="161">
        <f>Dane_baza!AV2769</f>
        <v>4429755</v>
      </c>
      <c r="N2780" s="161">
        <f>Dane_baza!AY2769</f>
        <v>43667157</v>
      </c>
      <c r="O2780" s="161">
        <f>Dane_baza!AZ2769</f>
        <v>3244</v>
      </c>
      <c r="P2780" s="161">
        <f>Dane_baza!AW2769</f>
        <v>0</v>
      </c>
      <c r="Q2780" s="161">
        <f>Dane_baza!AX2769</f>
        <v>0</v>
      </c>
      <c r="R2780" s="212">
        <f t="shared" si="139"/>
        <v>81691917</v>
      </c>
      <c r="S2780" s="212">
        <f>Dane_baza!BU2769</f>
        <v>48505921.189999998</v>
      </c>
      <c r="T2780" s="212">
        <f>Dane_baza!BV2769</f>
        <v>6682173.0499999998</v>
      </c>
      <c r="U2780" s="212">
        <f>Dane_baza!BW2769</f>
        <v>33724701.909999996</v>
      </c>
      <c r="V2780" s="212">
        <f t="shared" si="140"/>
        <v>88912796.149999991</v>
      </c>
      <c r="W2780" s="161">
        <f t="shared" si="138"/>
        <v>7220879.1499999911</v>
      </c>
      <c r="AA2780" s="36"/>
    </row>
    <row r="2781" spans="1:27" ht="14.45" x14ac:dyDescent="0.3">
      <c r="A2781" s="197" t="s">
        <v>1164</v>
      </c>
      <c r="B2781" s="197" t="s">
        <v>191</v>
      </c>
      <c r="C2781" s="198" t="s">
        <v>33</v>
      </c>
      <c r="D2781" s="198" t="s">
        <v>5328</v>
      </c>
      <c r="E2781" s="197" t="s">
        <v>5322</v>
      </c>
      <c r="F2781" s="199" t="s">
        <v>5149</v>
      </c>
      <c r="G2781" s="195" t="s">
        <v>2623</v>
      </c>
      <c r="H2781" s="161">
        <f>Dane_baza!AR2770</f>
        <v>36381350</v>
      </c>
      <c r="I2781" s="161">
        <f>Dane_baza!AS2770</f>
        <v>3062583</v>
      </c>
      <c r="J2781" s="161">
        <f>Dane_baza!BX2770</f>
        <v>1443023</v>
      </c>
      <c r="K2781" s="161">
        <f>Dane_baza!AT2770</f>
        <v>5531162</v>
      </c>
      <c r="L2781" s="161">
        <f>Dane_baza!AU2770</f>
        <v>2055735</v>
      </c>
      <c r="M2781" s="161">
        <f>Dane_baza!AV2770</f>
        <v>1054275</v>
      </c>
      <c r="N2781" s="161">
        <f>Dane_baza!AY2770</f>
        <v>59844698</v>
      </c>
      <c r="O2781" s="161">
        <f>Dane_baza!AZ2770</f>
        <v>0</v>
      </c>
      <c r="P2781" s="161">
        <f>Dane_baza!AW2770</f>
        <v>0</v>
      </c>
      <c r="Q2781" s="161">
        <f>Dane_baza!AX2770</f>
        <v>0</v>
      </c>
      <c r="R2781" s="212">
        <f t="shared" si="139"/>
        <v>109372826</v>
      </c>
      <c r="S2781" s="212">
        <f>Dane_baza!BU2770</f>
        <v>93092537.790000007</v>
      </c>
      <c r="T2781" s="212">
        <f>Dane_baza!BV2770</f>
        <v>22312084.129999999</v>
      </c>
      <c r="U2781" s="212">
        <f>Dane_baza!BW2770</f>
        <v>0</v>
      </c>
      <c r="V2781" s="212">
        <f t="shared" si="140"/>
        <v>115404621.92</v>
      </c>
      <c r="W2781" s="161">
        <f t="shared" si="138"/>
        <v>6031795.9200000018</v>
      </c>
      <c r="AA2781" s="36"/>
    </row>
    <row r="2782" spans="1:27" ht="14.45" x14ac:dyDescent="0.3">
      <c r="A2782" s="197" t="s">
        <v>1164</v>
      </c>
      <c r="B2782" s="197" t="s">
        <v>199</v>
      </c>
      <c r="C2782" s="198" t="s">
        <v>33</v>
      </c>
      <c r="D2782" s="198" t="s">
        <v>5328</v>
      </c>
      <c r="E2782" s="197" t="s">
        <v>5322</v>
      </c>
      <c r="F2782" s="199" t="s">
        <v>5157</v>
      </c>
      <c r="G2782" s="195" t="s">
        <v>2361</v>
      </c>
      <c r="H2782" s="161">
        <f>Dane_baza!AR2771</f>
        <v>24336219</v>
      </c>
      <c r="I2782" s="161">
        <f>Dane_baza!AS2771</f>
        <v>2112678</v>
      </c>
      <c r="J2782" s="161">
        <f>Dane_baza!BX2771</f>
        <v>1046215</v>
      </c>
      <c r="K2782" s="161">
        <f>Dane_baza!AT2771</f>
        <v>3034092</v>
      </c>
      <c r="L2782" s="161">
        <f>Dane_baza!AU2771</f>
        <v>2757435</v>
      </c>
      <c r="M2782" s="161">
        <f>Dane_baza!AV2771</f>
        <v>1305124</v>
      </c>
      <c r="N2782" s="161">
        <f>Dane_baza!AY2771</f>
        <v>42146074</v>
      </c>
      <c r="O2782" s="161">
        <f>Dane_baza!AZ2771</f>
        <v>0</v>
      </c>
      <c r="P2782" s="161">
        <f>Dane_baza!AW2771</f>
        <v>0</v>
      </c>
      <c r="Q2782" s="161">
        <f>Dane_baza!AX2771</f>
        <v>0</v>
      </c>
      <c r="R2782" s="212">
        <f t="shared" si="139"/>
        <v>76737837</v>
      </c>
      <c r="S2782" s="212">
        <f>Dane_baza!BU2771</f>
        <v>60014497.310000002</v>
      </c>
      <c r="T2782" s="212">
        <f>Dane_baza!BV2771</f>
        <v>11110418.92</v>
      </c>
      <c r="U2782" s="212">
        <f>Dane_baza!BW2771</f>
        <v>10612920.776380649</v>
      </c>
      <c r="V2782" s="212">
        <f t="shared" si="140"/>
        <v>81737837.006380647</v>
      </c>
      <c r="W2782" s="161">
        <f t="shared" si="138"/>
        <v>5000000.0063806474</v>
      </c>
      <c r="AA2782" s="36"/>
    </row>
    <row r="2783" spans="1:27" ht="14.45" x14ac:dyDescent="0.3">
      <c r="A2783" s="197" t="s">
        <v>1164</v>
      </c>
      <c r="B2783" s="197" t="s">
        <v>206</v>
      </c>
      <c r="C2783" s="198" t="s">
        <v>33</v>
      </c>
      <c r="D2783" s="198" t="s">
        <v>5328</v>
      </c>
      <c r="E2783" s="197" t="s">
        <v>5322</v>
      </c>
      <c r="F2783" s="199" t="s">
        <v>5162</v>
      </c>
      <c r="G2783" s="195" t="s">
        <v>2624</v>
      </c>
      <c r="H2783" s="161">
        <f>Dane_baza!AR2772</f>
        <v>23296120</v>
      </c>
      <c r="I2783" s="161">
        <f>Dane_baza!AS2772</f>
        <v>1098463</v>
      </c>
      <c r="J2783" s="161">
        <f>Dane_baza!BX2772</f>
        <v>1024900</v>
      </c>
      <c r="K2783" s="161">
        <f>Dane_baza!AT2772</f>
        <v>5370895</v>
      </c>
      <c r="L2783" s="161">
        <f>Dane_baza!AU2772</f>
        <v>1903411</v>
      </c>
      <c r="M2783" s="161">
        <f>Dane_baza!AV2772</f>
        <v>1311903</v>
      </c>
      <c r="N2783" s="161">
        <f>Dane_baza!AY2772</f>
        <v>59624467</v>
      </c>
      <c r="O2783" s="161">
        <f>Dane_baza!AZ2772</f>
        <v>0</v>
      </c>
      <c r="P2783" s="161">
        <f>Dane_baza!AW2772</f>
        <v>0</v>
      </c>
      <c r="Q2783" s="161">
        <f>Dane_baza!AX2772</f>
        <v>0</v>
      </c>
      <c r="R2783" s="212">
        <f t="shared" si="139"/>
        <v>93630159</v>
      </c>
      <c r="S2783" s="212">
        <f>Dane_baza!BU2772</f>
        <v>58977472.310000002</v>
      </c>
      <c r="T2783" s="212">
        <f>Dane_baza!BV2772</f>
        <v>4650282.7699999996</v>
      </c>
      <c r="U2783" s="212">
        <f>Dane_baza!BW2772</f>
        <v>36670818.479999997</v>
      </c>
      <c r="V2783" s="212">
        <f t="shared" si="140"/>
        <v>100298573.56</v>
      </c>
      <c r="W2783" s="161">
        <f t="shared" si="138"/>
        <v>6668414.5600000024</v>
      </c>
      <c r="AA2783" s="36"/>
    </row>
    <row r="2784" spans="1:27" ht="14.45" x14ac:dyDescent="0.3">
      <c r="A2784" s="197" t="s">
        <v>1164</v>
      </c>
      <c r="B2784" s="197" t="s">
        <v>1140</v>
      </c>
      <c r="C2784" s="198" t="s">
        <v>33</v>
      </c>
      <c r="D2784" s="198" t="s">
        <v>5328</v>
      </c>
      <c r="E2784" s="197" t="s">
        <v>5322</v>
      </c>
      <c r="F2784" s="199" t="s">
        <v>5166</v>
      </c>
      <c r="G2784" s="195" t="s">
        <v>2625</v>
      </c>
      <c r="H2784" s="161">
        <f>Dane_baza!AR2773</f>
        <v>24172670</v>
      </c>
      <c r="I2784" s="161">
        <f>Dane_baza!AS2773</f>
        <v>933518</v>
      </c>
      <c r="J2784" s="161">
        <f>Dane_baza!BX2773</f>
        <v>1484796</v>
      </c>
      <c r="K2784" s="161">
        <f>Dane_baza!AT2773</f>
        <v>13659044</v>
      </c>
      <c r="L2784" s="161">
        <f>Dane_baza!AU2773</f>
        <v>1501529</v>
      </c>
      <c r="M2784" s="161">
        <f>Dane_baza!AV2773</f>
        <v>1545180</v>
      </c>
      <c r="N2784" s="161">
        <f>Dane_baza!AY2773</f>
        <v>64644809</v>
      </c>
      <c r="O2784" s="161">
        <f>Dane_baza!AZ2773</f>
        <v>0</v>
      </c>
      <c r="P2784" s="161">
        <f>Dane_baza!AW2773</f>
        <v>0</v>
      </c>
      <c r="Q2784" s="161">
        <f>Dane_baza!AX2773</f>
        <v>0</v>
      </c>
      <c r="R2784" s="212">
        <f t="shared" si="139"/>
        <v>107941546</v>
      </c>
      <c r="S2784" s="212">
        <f>Dane_baza!BU2773</f>
        <v>68403510.620000005</v>
      </c>
      <c r="T2784" s="212">
        <f>Dane_baza!BV2773</f>
        <v>5499691.5899999999</v>
      </c>
      <c r="U2784" s="212">
        <f>Dane_baza!BW2773</f>
        <v>39038343.78921333</v>
      </c>
      <c r="V2784" s="212">
        <f t="shared" si="140"/>
        <v>112941545.99921334</v>
      </c>
      <c r="W2784" s="161">
        <f t="shared" si="138"/>
        <v>4999999.9992133379</v>
      </c>
      <c r="AA2784" s="36"/>
    </row>
    <row r="2785" spans="1:27" ht="14.45" x14ac:dyDescent="0.3">
      <c r="A2785" s="197" t="s">
        <v>1164</v>
      </c>
      <c r="B2785" s="197" t="s">
        <v>1147</v>
      </c>
      <c r="C2785" s="198" t="s">
        <v>33</v>
      </c>
      <c r="D2785" s="198" t="s">
        <v>5328</v>
      </c>
      <c r="E2785" s="197" t="s">
        <v>5322</v>
      </c>
      <c r="F2785" s="199" t="s">
        <v>5175</v>
      </c>
      <c r="G2785" s="195" t="s">
        <v>2626</v>
      </c>
      <c r="H2785" s="161">
        <f>Dane_baza!AR2774</f>
        <v>18854097</v>
      </c>
      <c r="I2785" s="161">
        <f>Dane_baza!AS2774</f>
        <v>1033066</v>
      </c>
      <c r="J2785" s="161">
        <f>Dane_baza!BX2774</f>
        <v>1328206</v>
      </c>
      <c r="K2785" s="161">
        <f>Dane_baza!AT2774</f>
        <v>12992017</v>
      </c>
      <c r="L2785" s="161">
        <f>Dane_baza!AU2774</f>
        <v>3866372</v>
      </c>
      <c r="M2785" s="161">
        <f>Dane_baza!AV2774</f>
        <v>1314894</v>
      </c>
      <c r="N2785" s="161">
        <f>Dane_baza!AY2774</f>
        <v>71750315</v>
      </c>
      <c r="O2785" s="161">
        <f>Dane_baza!AZ2774</f>
        <v>0</v>
      </c>
      <c r="P2785" s="161">
        <f>Dane_baza!AW2774</f>
        <v>0</v>
      </c>
      <c r="Q2785" s="161">
        <f>Dane_baza!AX2774</f>
        <v>0</v>
      </c>
      <c r="R2785" s="212">
        <f t="shared" si="139"/>
        <v>111138967</v>
      </c>
      <c r="S2785" s="212">
        <f>Dane_baza!BU2774</f>
        <v>55469870.340000004</v>
      </c>
      <c r="T2785" s="212">
        <f>Dane_baza!BV2774</f>
        <v>4626238.4400000004</v>
      </c>
      <c r="U2785" s="212">
        <f>Dane_baza!BW2774</f>
        <v>56042858.213582918</v>
      </c>
      <c r="V2785" s="212">
        <f t="shared" si="140"/>
        <v>116138966.99358292</v>
      </c>
      <c r="W2785" s="161">
        <f t="shared" si="138"/>
        <v>4999999.9935829192</v>
      </c>
      <c r="AA2785" s="36"/>
    </row>
    <row r="2786" spans="1:27" ht="14.45" x14ac:dyDescent="0.3">
      <c r="A2786" s="197" t="s">
        <v>1164</v>
      </c>
      <c r="B2786" s="197" t="s">
        <v>1155</v>
      </c>
      <c r="C2786" s="198" t="s">
        <v>33</v>
      </c>
      <c r="D2786" s="198" t="s">
        <v>5328</v>
      </c>
      <c r="E2786" s="197" t="s">
        <v>5322</v>
      </c>
      <c r="F2786" s="199" t="s">
        <v>5182</v>
      </c>
      <c r="G2786" s="195" t="s">
        <v>2627</v>
      </c>
      <c r="H2786" s="161">
        <f>Dane_baza!AR2775</f>
        <v>19567185</v>
      </c>
      <c r="I2786" s="161">
        <f>Dane_baza!AS2775</f>
        <v>1441955</v>
      </c>
      <c r="J2786" s="161">
        <f>Dane_baza!BX2775</f>
        <v>953499</v>
      </c>
      <c r="K2786" s="161">
        <f>Dane_baza!AT2775</f>
        <v>6460778</v>
      </c>
      <c r="L2786" s="161">
        <f>Dane_baza!AU2775</f>
        <v>1744104</v>
      </c>
      <c r="M2786" s="161">
        <f>Dane_baza!AV2775</f>
        <v>1439447</v>
      </c>
      <c r="N2786" s="161">
        <f>Dane_baza!AY2775</f>
        <v>53378011</v>
      </c>
      <c r="O2786" s="161">
        <f>Dane_baza!AZ2775</f>
        <v>0</v>
      </c>
      <c r="P2786" s="161">
        <f>Dane_baza!AW2775</f>
        <v>0</v>
      </c>
      <c r="Q2786" s="161">
        <f>Dane_baza!AX2775</f>
        <v>0</v>
      </c>
      <c r="R2786" s="212">
        <f t="shared" si="139"/>
        <v>84984979</v>
      </c>
      <c r="S2786" s="212">
        <f>Dane_baza!BU2775</f>
        <v>51146166.060000002</v>
      </c>
      <c r="T2786" s="212">
        <f>Dane_baza!BV2775</f>
        <v>8866282.7799999993</v>
      </c>
      <c r="U2786" s="212">
        <f>Dane_baza!BW2775</f>
        <v>29972530.155680645</v>
      </c>
      <c r="V2786" s="212">
        <f t="shared" si="140"/>
        <v>89984978.995680645</v>
      </c>
      <c r="W2786" s="161">
        <f t="shared" si="138"/>
        <v>4999999.9956806451</v>
      </c>
      <c r="AA2786" s="36"/>
    </row>
    <row r="2787" spans="1:27" ht="14.45" x14ac:dyDescent="0.3">
      <c r="A2787" s="197" t="s">
        <v>1164</v>
      </c>
      <c r="B2787" s="197" t="s">
        <v>1164</v>
      </c>
      <c r="C2787" s="198" t="s">
        <v>33</v>
      </c>
      <c r="D2787" s="198" t="s">
        <v>5328</v>
      </c>
      <c r="E2787" s="197" t="s">
        <v>5322</v>
      </c>
      <c r="F2787" s="199" t="s">
        <v>5185</v>
      </c>
      <c r="G2787" s="195" t="s">
        <v>2628</v>
      </c>
      <c r="H2787" s="161">
        <f>Dane_baza!AR2776</f>
        <v>30060970</v>
      </c>
      <c r="I2787" s="161">
        <f>Dane_baza!AS2776</f>
        <v>2193229</v>
      </c>
      <c r="J2787" s="161">
        <f>Dane_baza!BX2776</f>
        <v>1387243</v>
      </c>
      <c r="K2787" s="161">
        <f>Dane_baza!AT2776</f>
        <v>5986876</v>
      </c>
      <c r="L2787" s="161">
        <f>Dane_baza!AU2776</f>
        <v>1596500</v>
      </c>
      <c r="M2787" s="161">
        <f>Dane_baza!AV2776</f>
        <v>707194</v>
      </c>
      <c r="N2787" s="161">
        <f>Dane_baza!AY2776</f>
        <v>70701694</v>
      </c>
      <c r="O2787" s="161">
        <f>Dane_baza!AZ2776</f>
        <v>25951</v>
      </c>
      <c r="P2787" s="161">
        <f>Dane_baza!AW2776</f>
        <v>0</v>
      </c>
      <c r="Q2787" s="161">
        <f>Dane_baza!AX2776</f>
        <v>0</v>
      </c>
      <c r="R2787" s="212">
        <f t="shared" si="139"/>
        <v>112659657</v>
      </c>
      <c r="S2787" s="212">
        <f>Dane_baza!BU2776</f>
        <v>76481142.269999996</v>
      </c>
      <c r="T2787" s="212">
        <f>Dane_baza!BV2776</f>
        <v>11589633.24</v>
      </c>
      <c r="U2787" s="212">
        <f>Dane_baza!BW2776</f>
        <v>29588881.487658706</v>
      </c>
      <c r="V2787" s="212">
        <f t="shared" si="140"/>
        <v>117659656.9976587</v>
      </c>
      <c r="W2787" s="161">
        <f t="shared" si="138"/>
        <v>4999999.9976586998</v>
      </c>
      <c r="AA2787" s="36"/>
    </row>
    <row r="2788" spans="1:27" ht="14.45" x14ac:dyDescent="0.3">
      <c r="A2788" s="197" t="s">
        <v>1164</v>
      </c>
      <c r="B2788" s="197" t="s">
        <v>2152</v>
      </c>
      <c r="C2788" s="198" t="s">
        <v>33</v>
      </c>
      <c r="D2788" s="198" t="s">
        <v>5328</v>
      </c>
      <c r="E2788" s="197" t="s">
        <v>5322</v>
      </c>
      <c r="F2788" s="199" t="s">
        <v>5190</v>
      </c>
      <c r="G2788" s="195" t="s">
        <v>2629</v>
      </c>
      <c r="H2788" s="161">
        <f>Dane_baza!AR2777</f>
        <v>19814392</v>
      </c>
      <c r="I2788" s="161">
        <f>Dane_baza!AS2777</f>
        <v>2056788</v>
      </c>
      <c r="J2788" s="161">
        <f>Dane_baza!BX2777</f>
        <v>1234411</v>
      </c>
      <c r="K2788" s="161">
        <f>Dane_baza!AT2777</f>
        <v>10442423</v>
      </c>
      <c r="L2788" s="161">
        <f>Dane_baza!AU2777</f>
        <v>4800994</v>
      </c>
      <c r="M2788" s="161">
        <f>Dane_baza!AV2777</f>
        <v>1596426</v>
      </c>
      <c r="N2788" s="161">
        <f>Dane_baza!AY2777</f>
        <v>57179322</v>
      </c>
      <c r="O2788" s="161">
        <f>Dane_baza!AZ2777</f>
        <v>0</v>
      </c>
      <c r="P2788" s="161">
        <f>Dane_baza!AW2777</f>
        <v>0</v>
      </c>
      <c r="Q2788" s="161">
        <f>Dane_baza!AX2777</f>
        <v>0</v>
      </c>
      <c r="R2788" s="212">
        <f t="shared" si="139"/>
        <v>97124756</v>
      </c>
      <c r="S2788" s="212">
        <f>Dane_baza!BU2777</f>
        <v>53154451.780000001</v>
      </c>
      <c r="T2788" s="212">
        <f>Dane_baza!BV2777</f>
        <v>19042192.370000001</v>
      </c>
      <c r="U2788" s="212">
        <f>Dane_baza!BW2777</f>
        <v>29928111.619999997</v>
      </c>
      <c r="V2788" s="212">
        <f t="shared" si="140"/>
        <v>102124755.77000001</v>
      </c>
      <c r="W2788" s="161">
        <f t="shared" si="138"/>
        <v>4999999.7700000107</v>
      </c>
      <c r="AA2788" s="36"/>
    </row>
    <row r="2789" spans="1:27" ht="14.45" x14ac:dyDescent="0.3">
      <c r="A2789" s="197" t="s">
        <v>1170</v>
      </c>
      <c r="B2789" s="197" t="s">
        <v>33</v>
      </c>
      <c r="C2789" s="198" t="s">
        <v>33</v>
      </c>
      <c r="D2789" s="198" t="s">
        <v>5328</v>
      </c>
      <c r="E2789" s="197" t="s">
        <v>5322</v>
      </c>
      <c r="F2789" s="199" t="s">
        <v>5198</v>
      </c>
      <c r="G2789" s="195" t="s">
        <v>2630</v>
      </c>
      <c r="H2789" s="161">
        <f>Dane_baza!AR2778</f>
        <v>12600081</v>
      </c>
      <c r="I2789" s="161">
        <f>Dane_baza!AS2778</f>
        <v>560935</v>
      </c>
      <c r="J2789" s="161">
        <f>Dane_baza!BX2778</f>
        <v>1392810</v>
      </c>
      <c r="K2789" s="161">
        <f>Dane_baza!AT2778</f>
        <v>24511382</v>
      </c>
      <c r="L2789" s="161">
        <f>Dane_baza!AU2778</f>
        <v>3924605</v>
      </c>
      <c r="M2789" s="161">
        <f>Dane_baza!AV2778</f>
        <v>1191757</v>
      </c>
      <c r="N2789" s="161">
        <f>Dane_baza!AY2778</f>
        <v>42255443</v>
      </c>
      <c r="O2789" s="161">
        <f>Dane_baza!AZ2778</f>
        <v>0</v>
      </c>
      <c r="P2789" s="161">
        <f>Dane_baza!AW2778</f>
        <v>0</v>
      </c>
      <c r="Q2789" s="161">
        <f>Dane_baza!AX2778</f>
        <v>0</v>
      </c>
      <c r="R2789" s="212">
        <f t="shared" si="139"/>
        <v>86437013</v>
      </c>
      <c r="S2789" s="212">
        <f>Dane_baza!BU2778</f>
        <v>35503855.840000004</v>
      </c>
      <c r="T2789" s="212">
        <f>Dane_baza!BV2778</f>
        <v>1987770.34</v>
      </c>
      <c r="U2789" s="212">
        <f>Dane_baza!BW2778</f>
        <v>52945386.822303712</v>
      </c>
      <c r="V2789" s="212">
        <f t="shared" si="140"/>
        <v>90437013.00230372</v>
      </c>
      <c r="W2789" s="161">
        <f t="shared" si="138"/>
        <v>4000000.0023037195</v>
      </c>
      <c r="AA2789" s="36"/>
    </row>
    <row r="2790" spans="1:27" ht="14.45" x14ac:dyDescent="0.3">
      <c r="A2790" s="197" t="s">
        <v>1170</v>
      </c>
      <c r="B2790" s="197" t="s">
        <v>32</v>
      </c>
      <c r="C2790" s="198" t="s">
        <v>33</v>
      </c>
      <c r="D2790" s="198" t="s">
        <v>5328</v>
      </c>
      <c r="E2790" s="197" t="s">
        <v>5322</v>
      </c>
      <c r="F2790" s="199" t="s">
        <v>5202</v>
      </c>
      <c r="G2790" s="195" t="s">
        <v>2631</v>
      </c>
      <c r="H2790" s="161">
        <f>Dane_baza!AR2779</f>
        <v>11700000</v>
      </c>
      <c r="I2790" s="161">
        <f>Dane_baza!AS2779</f>
        <v>355153</v>
      </c>
      <c r="J2790" s="161">
        <f>Dane_baza!BX2779</f>
        <v>2103432</v>
      </c>
      <c r="K2790" s="161">
        <f>Dane_baza!AT2779</f>
        <v>24857388</v>
      </c>
      <c r="L2790" s="161">
        <f>Dane_baza!AU2779</f>
        <v>6482755</v>
      </c>
      <c r="M2790" s="161">
        <f>Dane_baza!AV2779</f>
        <v>1109326</v>
      </c>
      <c r="N2790" s="161">
        <f>Dane_baza!AY2779</f>
        <v>29154781</v>
      </c>
      <c r="O2790" s="161">
        <f>Dane_baza!AZ2779</f>
        <v>0</v>
      </c>
      <c r="P2790" s="161">
        <f>Dane_baza!AW2779</f>
        <v>0</v>
      </c>
      <c r="Q2790" s="161">
        <f>Dane_baza!AX2779</f>
        <v>0</v>
      </c>
      <c r="R2790" s="212">
        <f t="shared" si="139"/>
        <v>75762835</v>
      </c>
      <c r="S2790" s="212">
        <f>Dane_baza!BU2779</f>
        <v>34234084.259999998</v>
      </c>
      <c r="T2790" s="212">
        <f>Dane_baza!BV2779</f>
        <v>1945987.08</v>
      </c>
      <c r="U2790" s="212">
        <f>Dane_baza!BW2779</f>
        <v>43582763.310000002</v>
      </c>
      <c r="V2790" s="212">
        <f t="shared" si="140"/>
        <v>79762834.650000006</v>
      </c>
      <c r="W2790" s="161">
        <f t="shared" si="138"/>
        <v>3999999.650000006</v>
      </c>
      <c r="AA2790" s="36"/>
    </row>
    <row r="2791" spans="1:27" ht="14.45" x14ac:dyDescent="0.3">
      <c r="A2791" s="197" t="s">
        <v>1170</v>
      </c>
      <c r="B2791" s="197" t="s">
        <v>37</v>
      </c>
      <c r="C2791" s="198" t="s">
        <v>33</v>
      </c>
      <c r="D2791" s="198" t="s">
        <v>5328</v>
      </c>
      <c r="E2791" s="197" t="s">
        <v>5322</v>
      </c>
      <c r="F2791" s="199" t="s">
        <v>5208</v>
      </c>
      <c r="G2791" s="195" t="s">
        <v>2632</v>
      </c>
      <c r="H2791" s="161">
        <f>Dane_baza!AR2780</f>
        <v>14906262</v>
      </c>
      <c r="I2791" s="161">
        <f>Dane_baza!AS2780</f>
        <v>709231</v>
      </c>
      <c r="J2791" s="161">
        <f>Dane_baza!BX2780</f>
        <v>2418817</v>
      </c>
      <c r="K2791" s="161">
        <f>Dane_baza!AT2780</f>
        <v>19146477</v>
      </c>
      <c r="L2791" s="161">
        <f>Dane_baza!AU2780</f>
        <v>5214262</v>
      </c>
      <c r="M2791" s="161">
        <f>Dane_baza!AV2780</f>
        <v>483824</v>
      </c>
      <c r="N2791" s="161">
        <f>Dane_baza!AY2780</f>
        <v>81988307</v>
      </c>
      <c r="O2791" s="161">
        <f>Dane_baza!AZ2780</f>
        <v>103805</v>
      </c>
      <c r="P2791" s="161">
        <f>Dane_baza!AW2780</f>
        <v>0</v>
      </c>
      <c r="Q2791" s="161">
        <f>Dane_baza!AX2780</f>
        <v>0</v>
      </c>
      <c r="R2791" s="212">
        <f t="shared" si="139"/>
        <v>124970985</v>
      </c>
      <c r="S2791" s="212">
        <f>Dane_baza!BU2780</f>
        <v>42331489.770000003</v>
      </c>
      <c r="T2791" s="212">
        <f>Dane_baza!BV2780</f>
        <v>2602500.96</v>
      </c>
      <c r="U2791" s="212">
        <f>Dane_baza!BW2780</f>
        <v>85036994.140000001</v>
      </c>
      <c r="V2791" s="212">
        <f t="shared" si="140"/>
        <v>129970984.87</v>
      </c>
      <c r="W2791" s="161">
        <f t="shared" si="138"/>
        <v>4999999.8700000048</v>
      </c>
      <c r="AA2791" s="36"/>
    </row>
    <row r="2792" spans="1:27" ht="14.45" x14ac:dyDescent="0.3">
      <c r="A2792" s="197" t="s">
        <v>1170</v>
      </c>
      <c r="B2792" s="197" t="s">
        <v>39</v>
      </c>
      <c r="C2792" s="198" t="s">
        <v>33</v>
      </c>
      <c r="D2792" s="198" t="s">
        <v>5328</v>
      </c>
      <c r="E2792" s="197" t="s">
        <v>5322</v>
      </c>
      <c r="F2792" s="199" t="s">
        <v>5399</v>
      </c>
      <c r="G2792" s="195" t="s">
        <v>2633</v>
      </c>
      <c r="H2792" s="161">
        <f>Dane_baza!AR2781</f>
        <v>30585087</v>
      </c>
      <c r="I2792" s="161">
        <f>Dane_baza!AS2781</f>
        <v>2909151</v>
      </c>
      <c r="J2792" s="161">
        <f>Dane_baza!BX2781</f>
        <v>1586544</v>
      </c>
      <c r="K2792" s="161">
        <f>Dane_baza!AT2781</f>
        <v>6276993</v>
      </c>
      <c r="L2792" s="161">
        <f>Dane_baza!AU2781</f>
        <v>7597712</v>
      </c>
      <c r="M2792" s="161">
        <f>Dane_baza!AV2781</f>
        <v>870119</v>
      </c>
      <c r="N2792" s="161">
        <f>Dane_baza!AY2781</f>
        <v>58557444</v>
      </c>
      <c r="O2792" s="161">
        <f>Dane_baza!AZ2781</f>
        <v>0</v>
      </c>
      <c r="P2792" s="161">
        <f>Dane_baza!AW2781</f>
        <v>0</v>
      </c>
      <c r="Q2792" s="161">
        <f>Dane_baza!AX2781</f>
        <v>0</v>
      </c>
      <c r="R2792" s="212">
        <f t="shared" si="139"/>
        <v>108383050</v>
      </c>
      <c r="S2792" s="212">
        <f>Dane_baza!BU2781</f>
        <v>78593464.290000007</v>
      </c>
      <c r="T2792" s="212">
        <f>Dane_baza!BV2781</f>
        <v>15100057.65</v>
      </c>
      <c r="U2792" s="212">
        <f>Dane_baza!BW2781</f>
        <v>19689527.91</v>
      </c>
      <c r="V2792" s="212">
        <f t="shared" si="140"/>
        <v>113383049.85000001</v>
      </c>
      <c r="W2792" s="161">
        <f t="shared" si="138"/>
        <v>4999999.8500000089</v>
      </c>
      <c r="AA2792" s="36"/>
    </row>
    <row r="2793" spans="1:27" ht="14.45" x14ac:dyDescent="0.3">
      <c r="A2793" s="197" t="s">
        <v>1170</v>
      </c>
      <c r="B2793" s="197" t="s">
        <v>42</v>
      </c>
      <c r="C2793" s="198" t="s">
        <v>33</v>
      </c>
      <c r="D2793" s="198" t="s">
        <v>5328</v>
      </c>
      <c r="E2793" s="197" t="s">
        <v>5322</v>
      </c>
      <c r="F2793" s="199" t="s">
        <v>5219</v>
      </c>
      <c r="G2793" s="195" t="s">
        <v>2634</v>
      </c>
      <c r="H2793" s="161">
        <f>Dane_baza!AR2782</f>
        <v>18308616</v>
      </c>
      <c r="I2793" s="161">
        <f>Dane_baza!AS2782</f>
        <v>492026</v>
      </c>
      <c r="J2793" s="161">
        <f>Dane_baza!BX2782</f>
        <v>-1435588</v>
      </c>
      <c r="K2793" s="161">
        <f>Dane_baza!AT2782</f>
        <v>12151046</v>
      </c>
      <c r="L2793" s="161">
        <f>Dane_baza!AU2782</f>
        <v>4334762</v>
      </c>
      <c r="M2793" s="161">
        <f>Dane_baza!AV2782</f>
        <v>701773</v>
      </c>
      <c r="N2793" s="161">
        <f>Dane_baza!AY2782</f>
        <v>37056667</v>
      </c>
      <c r="O2793" s="161">
        <f>Dane_baza!AZ2782</f>
        <v>0</v>
      </c>
      <c r="P2793" s="161">
        <f>Dane_baza!AW2782</f>
        <v>0</v>
      </c>
      <c r="Q2793" s="161">
        <f>Dane_baza!AX2782</f>
        <v>0</v>
      </c>
      <c r="R2793" s="212">
        <f t="shared" si="139"/>
        <v>71609302</v>
      </c>
      <c r="S2793" s="212">
        <f>Dane_baza!BU2782</f>
        <v>45932223.920000002</v>
      </c>
      <c r="T2793" s="212">
        <f>Dane_baza!BV2782</f>
        <v>2855532.18</v>
      </c>
      <c r="U2793" s="212">
        <f>Dane_baza!BW2782</f>
        <v>31414662.140000001</v>
      </c>
      <c r="V2793" s="212">
        <f t="shared" si="140"/>
        <v>80202418.24000001</v>
      </c>
      <c r="W2793" s="161">
        <f t="shared" si="138"/>
        <v>8593116.2400000095</v>
      </c>
      <c r="AA2793" s="36"/>
    </row>
    <row r="2794" spans="1:27" ht="14.45" x14ac:dyDescent="0.3">
      <c r="A2794" s="197" t="s">
        <v>1170</v>
      </c>
      <c r="B2794" s="197" t="s">
        <v>44</v>
      </c>
      <c r="C2794" s="198" t="s">
        <v>33</v>
      </c>
      <c r="D2794" s="198" t="s">
        <v>5328</v>
      </c>
      <c r="E2794" s="197" t="s">
        <v>5322</v>
      </c>
      <c r="F2794" s="199" t="s">
        <v>5225</v>
      </c>
      <c r="G2794" s="195" t="s">
        <v>2635</v>
      </c>
      <c r="H2794" s="161">
        <f>Dane_baza!AR2783</f>
        <v>23114323</v>
      </c>
      <c r="I2794" s="161">
        <f>Dane_baza!AS2783</f>
        <v>1682890</v>
      </c>
      <c r="J2794" s="161">
        <f>Dane_baza!BX2783</f>
        <v>2613478</v>
      </c>
      <c r="K2794" s="161">
        <f>Dane_baza!AT2783</f>
        <v>12649568</v>
      </c>
      <c r="L2794" s="161">
        <f>Dane_baza!AU2783</f>
        <v>7744420</v>
      </c>
      <c r="M2794" s="161">
        <f>Dane_baza!AV2783</f>
        <v>695766</v>
      </c>
      <c r="N2794" s="161">
        <f>Dane_baza!AY2783</f>
        <v>37897344</v>
      </c>
      <c r="O2794" s="161">
        <f>Dane_baza!AZ2783</f>
        <v>0</v>
      </c>
      <c r="P2794" s="161">
        <f>Dane_baza!AW2783</f>
        <v>0</v>
      </c>
      <c r="Q2794" s="161">
        <f>Dane_baza!AX2783</f>
        <v>0</v>
      </c>
      <c r="R2794" s="212">
        <f t="shared" si="139"/>
        <v>86397789</v>
      </c>
      <c r="S2794" s="212">
        <f>Dane_baza!BU2783</f>
        <v>63426256.609999999</v>
      </c>
      <c r="T2794" s="212">
        <f>Dane_baza!BV2783</f>
        <v>3473406.46</v>
      </c>
      <c r="U2794" s="212">
        <f>Dane_baza!BW2783</f>
        <v>24498125.932555299</v>
      </c>
      <c r="V2794" s="212">
        <f t="shared" si="140"/>
        <v>91397789.002555296</v>
      </c>
      <c r="W2794" s="161">
        <f t="shared" si="138"/>
        <v>5000000.0025552958</v>
      </c>
      <c r="AA2794" s="36"/>
    </row>
    <row r="2795" spans="1:27" ht="14.45" x14ac:dyDescent="0.3">
      <c r="A2795" s="197" t="s">
        <v>1170</v>
      </c>
      <c r="B2795" s="197" t="s">
        <v>51</v>
      </c>
      <c r="C2795" s="198" t="s">
        <v>33</v>
      </c>
      <c r="D2795" s="198" t="s">
        <v>5328</v>
      </c>
      <c r="E2795" s="197" t="s">
        <v>5322</v>
      </c>
      <c r="F2795" s="199" t="s">
        <v>5234</v>
      </c>
      <c r="G2795" s="195" t="s">
        <v>2636</v>
      </c>
      <c r="H2795" s="161">
        <f>Dane_baza!AR2784</f>
        <v>14744570</v>
      </c>
      <c r="I2795" s="161">
        <f>Dane_baza!AS2784</f>
        <v>318768</v>
      </c>
      <c r="J2795" s="161">
        <f>Dane_baza!BX2784</f>
        <v>1459277</v>
      </c>
      <c r="K2795" s="161">
        <f>Dane_baza!AT2784</f>
        <v>18303022</v>
      </c>
      <c r="L2795" s="161">
        <f>Dane_baza!AU2784</f>
        <v>3541113</v>
      </c>
      <c r="M2795" s="161">
        <f>Dane_baza!AV2784</f>
        <v>399030</v>
      </c>
      <c r="N2795" s="161">
        <f>Dane_baza!AY2784</f>
        <v>28402718</v>
      </c>
      <c r="O2795" s="161">
        <f>Dane_baza!AZ2784</f>
        <v>0</v>
      </c>
      <c r="P2795" s="161">
        <f>Dane_baza!AW2784</f>
        <v>0</v>
      </c>
      <c r="Q2795" s="161">
        <f>Dane_baza!AX2784</f>
        <v>0</v>
      </c>
      <c r="R2795" s="212">
        <f t="shared" si="139"/>
        <v>67168498</v>
      </c>
      <c r="S2795" s="212">
        <f>Dane_baza!BU2784</f>
        <v>37744756.049999997</v>
      </c>
      <c r="T2795" s="212">
        <f>Dane_baza!BV2784</f>
        <v>1722135.05</v>
      </c>
      <c r="U2795" s="212">
        <f>Dane_baza!BW2784</f>
        <v>31701606.419999994</v>
      </c>
      <c r="V2795" s="212">
        <f t="shared" si="140"/>
        <v>71168497.519999981</v>
      </c>
      <c r="W2795" s="161">
        <f t="shared" si="138"/>
        <v>3999999.5199999809</v>
      </c>
      <c r="AA2795" s="36"/>
    </row>
    <row r="2796" spans="1:27" ht="14.45" x14ac:dyDescent="0.3">
      <c r="A2796" s="197" t="s">
        <v>1170</v>
      </c>
      <c r="B2796" s="197" t="s">
        <v>75</v>
      </c>
      <c r="C2796" s="198" t="s">
        <v>33</v>
      </c>
      <c r="D2796" s="198" t="s">
        <v>5328</v>
      </c>
      <c r="E2796" s="197" t="s">
        <v>5322</v>
      </c>
      <c r="F2796" s="199" t="s">
        <v>5240</v>
      </c>
      <c r="G2796" s="195" t="s">
        <v>2637</v>
      </c>
      <c r="H2796" s="161">
        <f>Dane_baza!AR2785</f>
        <v>31568448</v>
      </c>
      <c r="I2796" s="161">
        <f>Dane_baza!AS2785</f>
        <v>1170905</v>
      </c>
      <c r="J2796" s="161">
        <f>Dane_baza!BX2785</f>
        <v>1313486</v>
      </c>
      <c r="K2796" s="161">
        <f>Dane_baza!AT2785</f>
        <v>4878305</v>
      </c>
      <c r="L2796" s="161">
        <f>Dane_baza!AU2785</f>
        <v>1347729</v>
      </c>
      <c r="M2796" s="161">
        <f>Dane_baza!AV2785</f>
        <v>1494502</v>
      </c>
      <c r="N2796" s="161">
        <f>Dane_baza!AY2785</f>
        <v>80131119</v>
      </c>
      <c r="O2796" s="161">
        <f>Dane_baza!AZ2785</f>
        <v>0</v>
      </c>
      <c r="P2796" s="161">
        <f>Dane_baza!AW2785</f>
        <v>0</v>
      </c>
      <c r="Q2796" s="161">
        <f>Dane_baza!AX2785</f>
        <v>0</v>
      </c>
      <c r="R2796" s="212">
        <f t="shared" si="139"/>
        <v>121904494</v>
      </c>
      <c r="S2796" s="212">
        <f>Dane_baza!BU2785</f>
        <v>73738658.299999997</v>
      </c>
      <c r="T2796" s="212">
        <f>Dane_baza!BV2785</f>
        <v>5680441.5599999996</v>
      </c>
      <c r="U2796" s="212">
        <f>Dane_baza!BW2785</f>
        <v>47485394.136623442</v>
      </c>
      <c r="V2796" s="212">
        <f t="shared" si="140"/>
        <v>126904493.99662344</v>
      </c>
      <c r="W2796" s="161">
        <f t="shared" si="138"/>
        <v>4999999.9966234416</v>
      </c>
      <c r="AA2796" s="36"/>
    </row>
    <row r="2797" spans="1:27" ht="14.45" x14ac:dyDescent="0.3">
      <c r="A2797" s="197" t="s">
        <v>1170</v>
      </c>
      <c r="B2797" s="197" t="s">
        <v>77</v>
      </c>
      <c r="C2797" s="198" t="s">
        <v>33</v>
      </c>
      <c r="D2797" s="198" t="s">
        <v>5328</v>
      </c>
      <c r="E2797" s="197" t="s">
        <v>5322</v>
      </c>
      <c r="F2797" s="199" t="s">
        <v>5247</v>
      </c>
      <c r="G2797" s="195" t="s">
        <v>2638</v>
      </c>
      <c r="H2797" s="161">
        <f>Dane_baza!AR2786</f>
        <v>24981829</v>
      </c>
      <c r="I2797" s="161">
        <f>Dane_baza!AS2786</f>
        <v>673045</v>
      </c>
      <c r="J2797" s="161">
        <f>Dane_baza!BX2786</f>
        <v>3942291</v>
      </c>
      <c r="K2797" s="161">
        <f>Dane_baza!AT2786</f>
        <v>16894155</v>
      </c>
      <c r="L2797" s="161">
        <f>Dane_baza!AU2786</f>
        <v>8283606</v>
      </c>
      <c r="M2797" s="161">
        <f>Dane_baza!AV2786</f>
        <v>1747004</v>
      </c>
      <c r="N2797" s="161">
        <f>Dane_baza!AY2786</f>
        <v>18486431</v>
      </c>
      <c r="O2797" s="161">
        <f>Dane_baza!AZ2786</f>
        <v>0</v>
      </c>
      <c r="P2797" s="161">
        <f>Dane_baza!AW2786</f>
        <v>0</v>
      </c>
      <c r="Q2797" s="161">
        <f>Dane_baza!AX2786</f>
        <v>0</v>
      </c>
      <c r="R2797" s="212">
        <f t="shared" si="139"/>
        <v>75008361</v>
      </c>
      <c r="S2797" s="212">
        <f>Dane_baza!BU2786</f>
        <v>60867393.75</v>
      </c>
      <c r="T2797" s="212">
        <f>Dane_baza!BV2786</f>
        <v>4617030.51</v>
      </c>
      <c r="U2797" s="212">
        <f>Dane_baza!BW2786</f>
        <v>14523936.390000001</v>
      </c>
      <c r="V2797" s="212">
        <f t="shared" si="140"/>
        <v>80008360.650000006</v>
      </c>
      <c r="W2797" s="161">
        <f t="shared" si="138"/>
        <v>4999999.650000006</v>
      </c>
      <c r="AA2797" s="36"/>
    </row>
    <row r="2798" spans="1:27" ht="14.45" x14ac:dyDescent="0.3">
      <c r="A2798" s="197" t="s">
        <v>1170</v>
      </c>
      <c r="B2798" s="197" t="s">
        <v>90</v>
      </c>
      <c r="C2798" s="198" t="s">
        <v>33</v>
      </c>
      <c r="D2798" s="198" t="s">
        <v>5328</v>
      </c>
      <c r="E2798" s="197" t="s">
        <v>5322</v>
      </c>
      <c r="F2798" s="199" t="s">
        <v>5255</v>
      </c>
      <c r="G2798" s="195" t="s">
        <v>2639</v>
      </c>
      <c r="H2798" s="161">
        <f>Dane_baza!AR2787</f>
        <v>19871310</v>
      </c>
      <c r="I2798" s="161">
        <f>Dane_baza!AS2787</f>
        <v>716726</v>
      </c>
      <c r="J2798" s="161">
        <f>Dane_baza!BX2787</f>
        <v>1247601</v>
      </c>
      <c r="K2798" s="161">
        <f>Dane_baza!AT2787</f>
        <v>9683834</v>
      </c>
      <c r="L2798" s="161">
        <f>Dane_baza!AU2787</f>
        <v>5924656</v>
      </c>
      <c r="M2798" s="161">
        <f>Dane_baza!AV2787</f>
        <v>1420614</v>
      </c>
      <c r="N2798" s="161">
        <f>Dane_baza!AY2787</f>
        <v>55672201</v>
      </c>
      <c r="O2798" s="161">
        <f>Dane_baza!AZ2787</f>
        <v>9732</v>
      </c>
      <c r="P2798" s="161">
        <f>Dane_baza!AW2787</f>
        <v>0</v>
      </c>
      <c r="Q2798" s="161">
        <f>Dane_baza!AX2787</f>
        <v>0</v>
      </c>
      <c r="R2798" s="212">
        <f t="shared" si="139"/>
        <v>94546674</v>
      </c>
      <c r="S2798" s="212">
        <f>Dane_baza!BU2787</f>
        <v>51019616.200000003</v>
      </c>
      <c r="T2798" s="212">
        <f>Dane_baza!BV2787</f>
        <v>4775734.2</v>
      </c>
      <c r="U2798" s="212">
        <f>Dane_baza!BW2787</f>
        <v>44472156.609999999</v>
      </c>
      <c r="V2798" s="212">
        <f t="shared" si="140"/>
        <v>100267507.01000001</v>
      </c>
      <c r="W2798" s="161">
        <f t="shared" si="138"/>
        <v>5720833.0100000054</v>
      </c>
      <c r="AA2798" s="36"/>
    </row>
    <row r="2799" spans="1:27" ht="14.45" x14ac:dyDescent="0.3">
      <c r="A2799" s="197" t="s">
        <v>1170</v>
      </c>
      <c r="B2799" s="197" t="s">
        <v>92</v>
      </c>
      <c r="C2799" s="198" t="s">
        <v>33</v>
      </c>
      <c r="D2799" s="198" t="s">
        <v>5328</v>
      </c>
      <c r="E2799" s="197" t="s">
        <v>5322</v>
      </c>
      <c r="F2799" s="199" t="s">
        <v>5260</v>
      </c>
      <c r="G2799" s="195" t="s">
        <v>2640</v>
      </c>
      <c r="H2799" s="161">
        <f>Dane_baza!AR2788</f>
        <v>53274208</v>
      </c>
      <c r="I2799" s="161">
        <f>Dane_baza!AS2788</f>
        <v>2049753</v>
      </c>
      <c r="J2799" s="161">
        <f>Dane_baza!BX2788</f>
        <v>1756012</v>
      </c>
      <c r="K2799" s="161">
        <f>Dane_baza!AT2788</f>
        <v>0</v>
      </c>
      <c r="L2799" s="161">
        <f>Dane_baza!AU2788</f>
        <v>2766570</v>
      </c>
      <c r="M2799" s="161">
        <f>Dane_baza!AV2788</f>
        <v>1177272</v>
      </c>
      <c r="N2799" s="161">
        <f>Dane_baza!AY2788</f>
        <v>52042090</v>
      </c>
      <c r="O2799" s="161">
        <f>Dane_baza!AZ2788</f>
        <v>0</v>
      </c>
      <c r="P2799" s="161">
        <f>Dane_baza!AW2788</f>
        <v>0</v>
      </c>
      <c r="Q2799" s="161">
        <f>Dane_baza!AX2788</f>
        <v>-7317297</v>
      </c>
      <c r="R2799" s="212">
        <f t="shared" si="139"/>
        <v>105748608</v>
      </c>
      <c r="S2799" s="212">
        <f>Dane_baza!BU2788</f>
        <v>98754507.75</v>
      </c>
      <c r="T2799" s="212">
        <f>Dane_baza!BV2788</f>
        <v>15601049.35</v>
      </c>
      <c r="U2799" s="212">
        <f>Dane_baza!BW2788</f>
        <v>0</v>
      </c>
      <c r="V2799" s="212">
        <f t="shared" si="140"/>
        <v>114355557.09999999</v>
      </c>
      <c r="W2799" s="161">
        <f t="shared" si="138"/>
        <v>8606949.099999994</v>
      </c>
      <c r="AA2799" s="36"/>
    </row>
    <row r="2800" spans="1:27" ht="14.45" x14ac:dyDescent="0.3">
      <c r="A2800" s="197" t="s">
        <v>1170</v>
      </c>
      <c r="B2800" s="197" t="s">
        <v>93</v>
      </c>
      <c r="C2800" s="198" t="s">
        <v>33</v>
      </c>
      <c r="D2800" s="198" t="s">
        <v>5328</v>
      </c>
      <c r="E2800" s="197" t="s">
        <v>5322</v>
      </c>
      <c r="F2800" s="199" t="s">
        <v>5264</v>
      </c>
      <c r="G2800" s="195" t="s">
        <v>2641</v>
      </c>
      <c r="H2800" s="161">
        <f>Dane_baza!AR2789</f>
        <v>8665244</v>
      </c>
      <c r="I2800" s="161">
        <f>Dane_baza!AS2789</f>
        <v>555224</v>
      </c>
      <c r="J2800" s="161">
        <f>Dane_baza!BX2789</f>
        <v>2971385</v>
      </c>
      <c r="K2800" s="161">
        <f>Dane_baza!AT2789</f>
        <v>13299034</v>
      </c>
      <c r="L2800" s="161">
        <f>Dane_baza!AU2789</f>
        <v>4280106</v>
      </c>
      <c r="M2800" s="161">
        <f>Dane_baza!AV2789</f>
        <v>1153284</v>
      </c>
      <c r="N2800" s="161">
        <f>Dane_baza!AY2789</f>
        <v>28713882</v>
      </c>
      <c r="O2800" s="161">
        <f>Dane_baza!AZ2789</f>
        <v>0</v>
      </c>
      <c r="P2800" s="161">
        <f>Dane_baza!AW2789</f>
        <v>0</v>
      </c>
      <c r="Q2800" s="161">
        <f>Dane_baza!AX2789</f>
        <v>0</v>
      </c>
      <c r="R2800" s="212">
        <f t="shared" si="139"/>
        <v>59638159</v>
      </c>
      <c r="S2800" s="212">
        <f>Dane_baza!BU2789</f>
        <v>27674147.469999999</v>
      </c>
      <c r="T2800" s="212">
        <f>Dane_baza!BV2789</f>
        <v>3556026.61</v>
      </c>
      <c r="U2800" s="212">
        <f>Dane_baza!BW2789</f>
        <v>32407984.923981193</v>
      </c>
      <c r="V2800" s="212">
        <f t="shared" si="140"/>
        <v>63638159.003981188</v>
      </c>
      <c r="W2800" s="161">
        <f t="shared" si="138"/>
        <v>4000000.0039811879</v>
      </c>
      <c r="AA2800" s="36"/>
    </row>
    <row r="2801" spans="1:27" ht="14.45" x14ac:dyDescent="0.3">
      <c r="A2801" s="197" t="s">
        <v>1170</v>
      </c>
      <c r="B2801" s="197" t="s">
        <v>95</v>
      </c>
      <c r="C2801" s="198" t="s">
        <v>33</v>
      </c>
      <c r="D2801" s="198" t="s">
        <v>5328</v>
      </c>
      <c r="E2801" s="197" t="s">
        <v>5322</v>
      </c>
      <c r="F2801" s="199" t="s">
        <v>5270</v>
      </c>
      <c r="G2801" s="195" t="s">
        <v>2642</v>
      </c>
      <c r="H2801" s="161">
        <f>Dane_baza!AR2790</f>
        <v>14082257</v>
      </c>
      <c r="I2801" s="161">
        <f>Dane_baza!AS2790</f>
        <v>389493</v>
      </c>
      <c r="J2801" s="161">
        <f>Dane_baza!BX2790</f>
        <v>2311617</v>
      </c>
      <c r="K2801" s="161">
        <f>Dane_baza!AT2790</f>
        <v>24752968</v>
      </c>
      <c r="L2801" s="161">
        <f>Dane_baza!AU2790</f>
        <v>3837490</v>
      </c>
      <c r="M2801" s="161">
        <f>Dane_baza!AV2790</f>
        <v>744787</v>
      </c>
      <c r="N2801" s="161">
        <f>Dane_baza!AY2790</f>
        <v>43129576</v>
      </c>
      <c r="O2801" s="161">
        <f>Dane_baza!AZ2790</f>
        <v>9732</v>
      </c>
      <c r="P2801" s="161">
        <f>Dane_baza!AW2790</f>
        <v>0</v>
      </c>
      <c r="Q2801" s="161">
        <f>Dane_baza!AX2790</f>
        <v>0</v>
      </c>
      <c r="R2801" s="212">
        <f t="shared" si="139"/>
        <v>89257920</v>
      </c>
      <c r="S2801" s="212">
        <f>Dane_baza!BU2790</f>
        <v>40844458.299999997</v>
      </c>
      <c r="T2801" s="212">
        <f>Dane_baza!BV2790</f>
        <v>3337470.02</v>
      </c>
      <c r="U2801" s="212">
        <f>Dane_baza!BW2790</f>
        <v>50075991.239999995</v>
      </c>
      <c r="V2801" s="212">
        <f t="shared" si="140"/>
        <v>94257919.560000002</v>
      </c>
      <c r="W2801" s="161">
        <f t="shared" si="138"/>
        <v>4999999.5600000024</v>
      </c>
      <c r="AA2801" s="36"/>
    </row>
    <row r="2802" spans="1:27" ht="14.45" x14ac:dyDescent="0.3">
      <c r="A2802" s="197" t="s">
        <v>1170</v>
      </c>
      <c r="B2802" s="197" t="s">
        <v>97</v>
      </c>
      <c r="C2802" s="198" t="s">
        <v>33</v>
      </c>
      <c r="D2802" s="198" t="s">
        <v>5328</v>
      </c>
      <c r="E2802" s="197" t="s">
        <v>5322</v>
      </c>
      <c r="F2802" s="199" t="s">
        <v>5276</v>
      </c>
      <c r="G2802" s="195" t="s">
        <v>2643</v>
      </c>
      <c r="H2802" s="161">
        <f>Dane_baza!AR2791</f>
        <v>41874651</v>
      </c>
      <c r="I2802" s="161">
        <f>Dane_baza!AS2791</f>
        <v>2333678</v>
      </c>
      <c r="J2802" s="161">
        <f>Dane_baza!BX2791</f>
        <v>3305666</v>
      </c>
      <c r="K2802" s="161">
        <f>Dane_baza!AT2791</f>
        <v>16513221</v>
      </c>
      <c r="L2802" s="161">
        <f>Dane_baza!AU2791</f>
        <v>3999117</v>
      </c>
      <c r="M2802" s="161">
        <f>Dane_baza!AV2791</f>
        <v>1076662</v>
      </c>
      <c r="N2802" s="161">
        <f>Dane_baza!AY2791</f>
        <v>120952264</v>
      </c>
      <c r="O2802" s="161">
        <f>Dane_baza!AZ2791</f>
        <v>0</v>
      </c>
      <c r="P2802" s="161">
        <f>Dane_baza!AW2791</f>
        <v>0</v>
      </c>
      <c r="Q2802" s="161">
        <f>Dane_baza!AX2791</f>
        <v>0</v>
      </c>
      <c r="R2802" s="212">
        <f t="shared" si="139"/>
        <v>190055259</v>
      </c>
      <c r="S2802" s="212">
        <f>Dane_baza!BU2791</f>
        <v>107744314.03</v>
      </c>
      <c r="T2802" s="212">
        <f>Dane_baza!BV2791</f>
        <v>14095393.109999999</v>
      </c>
      <c r="U2802" s="212">
        <f>Dane_baza!BW2791</f>
        <v>74215551.659999996</v>
      </c>
      <c r="V2802" s="212">
        <f t="shared" si="140"/>
        <v>196055258.80000001</v>
      </c>
      <c r="W2802" s="161">
        <f t="shared" si="138"/>
        <v>5999999.8000000119</v>
      </c>
      <c r="AA2802" s="36"/>
    </row>
    <row r="2803" spans="1:27" ht="14.45" x14ac:dyDescent="0.3">
      <c r="A2803" s="197" t="s">
        <v>1170</v>
      </c>
      <c r="B2803" s="197" t="s">
        <v>130</v>
      </c>
      <c r="C2803" s="198" t="s">
        <v>33</v>
      </c>
      <c r="D2803" s="198" t="s">
        <v>5328</v>
      </c>
      <c r="E2803" s="197" t="s">
        <v>5322</v>
      </c>
      <c r="F2803" s="199" t="s">
        <v>5286</v>
      </c>
      <c r="G2803" s="195" t="s">
        <v>2644</v>
      </c>
      <c r="H2803" s="161">
        <f>Dane_baza!AR2792</f>
        <v>22181824</v>
      </c>
      <c r="I2803" s="161">
        <f>Dane_baza!AS2792</f>
        <v>1116028</v>
      </c>
      <c r="J2803" s="161">
        <f>Dane_baza!BX2792</f>
        <v>3587286</v>
      </c>
      <c r="K2803" s="161">
        <f>Dane_baza!AT2792</f>
        <v>33793921</v>
      </c>
      <c r="L2803" s="161">
        <f>Dane_baza!AU2792</f>
        <v>6325060</v>
      </c>
      <c r="M2803" s="161">
        <f>Dane_baza!AV2792</f>
        <v>1899041</v>
      </c>
      <c r="N2803" s="161">
        <f>Dane_baza!AY2792</f>
        <v>79330089</v>
      </c>
      <c r="O2803" s="161">
        <f>Dane_baza!AZ2792</f>
        <v>0</v>
      </c>
      <c r="P2803" s="161">
        <f>Dane_baza!AW2792</f>
        <v>0</v>
      </c>
      <c r="Q2803" s="161">
        <f>Dane_baza!AX2792</f>
        <v>0</v>
      </c>
      <c r="R2803" s="212">
        <f t="shared" si="139"/>
        <v>148233249</v>
      </c>
      <c r="S2803" s="212">
        <f>Dane_baza!BU2792</f>
        <v>60175386.399999999</v>
      </c>
      <c r="T2803" s="212">
        <f>Dane_baza!BV2792</f>
        <v>6288472.9199999999</v>
      </c>
      <c r="U2803" s="212">
        <f>Dane_baza!BW2792</f>
        <v>86769389.675964832</v>
      </c>
      <c r="V2803" s="212">
        <f t="shared" si="140"/>
        <v>153233248.99596483</v>
      </c>
      <c r="W2803" s="161">
        <f t="shared" si="138"/>
        <v>4999999.9959648252</v>
      </c>
      <c r="AA2803" s="36"/>
    </row>
    <row r="2804" spans="1:27" ht="14.45" x14ac:dyDescent="0.3">
      <c r="A2804" s="197" t="s">
        <v>1170</v>
      </c>
      <c r="B2804" s="197" t="s">
        <v>134</v>
      </c>
      <c r="C2804" s="198" t="s">
        <v>33</v>
      </c>
      <c r="D2804" s="198" t="s">
        <v>5328</v>
      </c>
      <c r="E2804" s="197" t="s">
        <v>5322</v>
      </c>
      <c r="F2804" s="199" t="s">
        <v>5292</v>
      </c>
      <c r="G2804" s="195" t="s">
        <v>2645</v>
      </c>
      <c r="H2804" s="161">
        <f>Dane_baza!AR2793</f>
        <v>12349724</v>
      </c>
      <c r="I2804" s="161">
        <f>Dane_baza!AS2793</f>
        <v>536653</v>
      </c>
      <c r="J2804" s="161">
        <f>Dane_baza!BX2793</f>
        <v>763083</v>
      </c>
      <c r="K2804" s="161">
        <f>Dane_baza!AT2793</f>
        <v>18941841</v>
      </c>
      <c r="L2804" s="161">
        <f>Dane_baza!AU2793</f>
        <v>4990175</v>
      </c>
      <c r="M2804" s="161">
        <f>Dane_baza!AV2793</f>
        <v>1276781</v>
      </c>
      <c r="N2804" s="161">
        <f>Dane_baza!AY2793</f>
        <v>50188661</v>
      </c>
      <c r="O2804" s="161">
        <f>Dane_baza!AZ2793</f>
        <v>25951</v>
      </c>
      <c r="P2804" s="161">
        <f>Dane_baza!AW2793</f>
        <v>0</v>
      </c>
      <c r="Q2804" s="161">
        <f>Dane_baza!AX2793</f>
        <v>0</v>
      </c>
      <c r="R2804" s="212">
        <f t="shared" si="139"/>
        <v>89072869</v>
      </c>
      <c r="S2804" s="212">
        <f>Dane_baza!BU2793</f>
        <v>34224781.469999999</v>
      </c>
      <c r="T2804" s="212">
        <f>Dane_baza!BV2793</f>
        <v>3125778.17</v>
      </c>
      <c r="U2804" s="212">
        <f>Dane_baza!BW2793</f>
        <v>55722309.36571867</v>
      </c>
      <c r="V2804" s="212">
        <f t="shared" si="140"/>
        <v>93072869.005718678</v>
      </c>
      <c r="W2804" s="161">
        <f t="shared" si="138"/>
        <v>4000000.0057186782</v>
      </c>
      <c r="AA2804" s="36"/>
    </row>
    <row r="2805" spans="1:27" ht="14.45" x14ac:dyDescent="0.3">
      <c r="A2805" s="197" t="s">
        <v>1170</v>
      </c>
      <c r="B2805" s="197" t="s">
        <v>141</v>
      </c>
      <c r="C2805" s="198" t="s">
        <v>33</v>
      </c>
      <c r="D2805" s="198" t="s">
        <v>5328</v>
      </c>
      <c r="E2805" s="197" t="s">
        <v>5322</v>
      </c>
      <c r="F2805" s="199" t="s">
        <v>5298</v>
      </c>
      <c r="G2805" s="195" t="s">
        <v>2646</v>
      </c>
      <c r="H2805" s="161">
        <f>Dane_baza!AR2794</f>
        <v>15483053</v>
      </c>
      <c r="I2805" s="161">
        <f>Dane_baza!AS2794</f>
        <v>770233</v>
      </c>
      <c r="J2805" s="161">
        <f>Dane_baza!BX2794</f>
        <v>865828</v>
      </c>
      <c r="K2805" s="161">
        <f>Dane_baza!AT2794</f>
        <v>12493144</v>
      </c>
      <c r="L2805" s="161">
        <f>Dane_baza!AU2794</f>
        <v>2141917</v>
      </c>
      <c r="M2805" s="161">
        <f>Dane_baza!AV2794</f>
        <v>452064</v>
      </c>
      <c r="N2805" s="161">
        <f>Dane_baza!AY2794</f>
        <v>32425867</v>
      </c>
      <c r="O2805" s="161">
        <f>Dane_baza!AZ2794</f>
        <v>0</v>
      </c>
      <c r="P2805" s="161">
        <f>Dane_baza!AW2794</f>
        <v>0</v>
      </c>
      <c r="Q2805" s="161">
        <f>Dane_baza!AX2794</f>
        <v>0</v>
      </c>
      <c r="R2805" s="212">
        <f t="shared" si="139"/>
        <v>64632106</v>
      </c>
      <c r="S2805" s="212">
        <f>Dane_baza!BU2794</f>
        <v>42408896.689999998</v>
      </c>
      <c r="T2805" s="212">
        <f>Dane_baza!BV2794</f>
        <v>3437769.26</v>
      </c>
      <c r="U2805" s="212">
        <f>Dane_baza!BW2794</f>
        <v>23785440.051402319</v>
      </c>
      <c r="V2805" s="212">
        <f t="shared" si="140"/>
        <v>69632106.001402318</v>
      </c>
      <c r="W2805" s="161">
        <f t="shared" si="138"/>
        <v>5000000.0014023185</v>
      </c>
      <c r="AA2805" s="36"/>
    </row>
    <row r="2806" spans="1:27" ht="14.45" x14ac:dyDescent="0.3">
      <c r="A2806" s="197" t="s">
        <v>1170</v>
      </c>
      <c r="B2806" s="197" t="s">
        <v>147</v>
      </c>
      <c r="C2806" s="198" t="s">
        <v>33</v>
      </c>
      <c r="D2806" s="198" t="s">
        <v>5328</v>
      </c>
      <c r="E2806" s="197" t="s">
        <v>5322</v>
      </c>
      <c r="F2806" s="199" t="s">
        <v>5303</v>
      </c>
      <c r="G2806" s="195" t="s">
        <v>2647</v>
      </c>
      <c r="H2806" s="161">
        <f>Dane_baza!AR2795</f>
        <v>8825069</v>
      </c>
      <c r="I2806" s="161">
        <f>Dane_baza!AS2795</f>
        <v>430656</v>
      </c>
      <c r="J2806" s="161">
        <f>Dane_baza!BX2795</f>
        <v>700383</v>
      </c>
      <c r="K2806" s="161">
        <f>Dane_baza!AT2795</f>
        <v>18771500</v>
      </c>
      <c r="L2806" s="161">
        <f>Dane_baza!AU2795</f>
        <v>5167901</v>
      </c>
      <c r="M2806" s="161">
        <f>Dane_baza!AV2795</f>
        <v>1557602</v>
      </c>
      <c r="N2806" s="161">
        <f>Dane_baza!AY2795</f>
        <v>24099888</v>
      </c>
      <c r="O2806" s="161">
        <f>Dane_baza!AZ2795</f>
        <v>11354</v>
      </c>
      <c r="P2806" s="161">
        <f>Dane_baza!AW2795</f>
        <v>0</v>
      </c>
      <c r="Q2806" s="161">
        <f>Dane_baza!AX2795</f>
        <v>0</v>
      </c>
      <c r="R2806" s="212">
        <f t="shared" si="139"/>
        <v>59564353</v>
      </c>
      <c r="S2806" s="212">
        <f>Dane_baza!BU2795</f>
        <v>25672566.620000001</v>
      </c>
      <c r="T2806" s="212">
        <f>Dane_baza!BV2795</f>
        <v>2696144.38</v>
      </c>
      <c r="U2806" s="212">
        <f>Dane_baza!BW2795</f>
        <v>35195642.008497864</v>
      </c>
      <c r="V2806" s="212">
        <f t="shared" si="140"/>
        <v>63564353.008497864</v>
      </c>
      <c r="W2806" s="161">
        <f t="shared" si="138"/>
        <v>4000000.008497864</v>
      </c>
      <c r="AA2806" s="36"/>
    </row>
    <row r="2807" spans="1:27" ht="14.45" x14ac:dyDescent="0.3">
      <c r="A2807" s="197" t="s">
        <v>32</v>
      </c>
      <c r="B2807" s="197" t="s">
        <v>5400</v>
      </c>
      <c r="C2807" s="198" t="s">
        <v>5400</v>
      </c>
      <c r="D2807" s="198" t="s">
        <v>5328</v>
      </c>
      <c r="E2807" s="197" t="s">
        <v>5324</v>
      </c>
      <c r="F2807" s="199" t="s">
        <v>5401</v>
      </c>
      <c r="G2807" s="323" t="s">
        <v>5402</v>
      </c>
      <c r="H2807" s="161">
        <f>Dane_baza!AR2796</f>
        <v>223995992</v>
      </c>
      <c r="I2807" s="161">
        <f>Dane_baza!AS2796</f>
        <v>1367683741</v>
      </c>
      <c r="J2807" s="161">
        <f>Dane_baza!BX2796</f>
        <v>-72483849</v>
      </c>
      <c r="K2807" s="161">
        <f>Dane_baza!AT2796</f>
        <v>127166890</v>
      </c>
      <c r="L2807" s="161">
        <f>Dane_baza!AU2796</f>
        <v>2702883</v>
      </c>
      <c r="M2807" s="161">
        <f>Dane_baza!AV2796</f>
        <v>28700164</v>
      </c>
      <c r="N2807" s="161">
        <f>Dane_baza!AY2796</f>
        <v>98480989</v>
      </c>
      <c r="O2807" s="161">
        <f>Dane_baza!AZ2796</f>
        <v>3244</v>
      </c>
      <c r="P2807" s="161">
        <f>Dane_baza!AW2796</f>
        <v>0</v>
      </c>
      <c r="Q2807" s="161">
        <f>Dane_baza!AX2796</f>
        <v>0</v>
      </c>
      <c r="R2807" s="212">
        <f t="shared" si="139"/>
        <v>1776250054</v>
      </c>
      <c r="S2807" s="212">
        <f>Dane_baza!BU2796</f>
        <v>551789131.94000006</v>
      </c>
      <c r="T2807" s="212">
        <f>Dane_baza!BV2796</f>
        <v>1061985588.1900001</v>
      </c>
      <c r="U2807" s="212">
        <f>Dane_baza!BW2796</f>
        <v>304167702.74000001</v>
      </c>
      <c r="V2807" s="212">
        <f t="shared" si="140"/>
        <v>1917942422.8700001</v>
      </c>
      <c r="W2807" s="161">
        <f t="shared" si="138"/>
        <v>141692368.87000012</v>
      </c>
      <c r="AA2807" s="36"/>
    </row>
    <row r="2808" spans="1:27" ht="14.45" x14ac:dyDescent="0.3">
      <c r="A2808" s="197" t="s">
        <v>39</v>
      </c>
      <c r="B2808" s="197" t="s">
        <v>5400</v>
      </c>
      <c r="C2808" s="198" t="s">
        <v>5400</v>
      </c>
      <c r="D2808" s="198" t="s">
        <v>5328</v>
      </c>
      <c r="E2808" s="197" t="s">
        <v>5324</v>
      </c>
      <c r="F2808" s="199" t="s">
        <v>5403</v>
      </c>
      <c r="G2808" s="323" t="s">
        <v>5404</v>
      </c>
      <c r="H2808" s="161">
        <f>Dane_baza!AR2797</f>
        <v>114705415</v>
      </c>
      <c r="I2808" s="161">
        <f>Dane_baza!AS2797</f>
        <v>572941006</v>
      </c>
      <c r="J2808" s="161">
        <f>Dane_baza!BX2797</f>
        <v>-49861430</v>
      </c>
      <c r="K2808" s="161">
        <f>Dane_baza!AT2797</f>
        <v>303726250</v>
      </c>
      <c r="L2808" s="161">
        <f>Dane_baza!AU2797</f>
        <v>189855868</v>
      </c>
      <c r="M2808" s="161">
        <f>Dane_baza!AV2797</f>
        <v>40482165</v>
      </c>
      <c r="N2808" s="161">
        <f>Dane_baza!AY2797</f>
        <v>122212062</v>
      </c>
      <c r="O2808" s="161">
        <f>Dane_baza!AZ2797</f>
        <v>50281</v>
      </c>
      <c r="P2808" s="161">
        <f>Dane_baza!AW2797</f>
        <v>35462263</v>
      </c>
      <c r="Q2808" s="161">
        <f>Dane_baza!AX2797</f>
        <v>0</v>
      </c>
      <c r="R2808" s="212">
        <f t="shared" si="139"/>
        <v>1329573880</v>
      </c>
      <c r="S2808" s="212">
        <f>Dane_baza!BU2797</f>
        <v>318436445.68000001</v>
      </c>
      <c r="T2808" s="212">
        <f>Dane_baza!BV2797</f>
        <v>451586295.52999997</v>
      </c>
      <c r="U2808" s="212">
        <f>Dane_baza!BW2797</f>
        <v>626973039.42999995</v>
      </c>
      <c r="V2808" s="212">
        <f t="shared" si="140"/>
        <v>1396995780.6399999</v>
      </c>
      <c r="W2808" s="161">
        <f t="shared" si="138"/>
        <v>67421900.639999866</v>
      </c>
      <c r="AA2808" s="36"/>
    </row>
    <row r="2809" spans="1:27" ht="14.45" x14ac:dyDescent="0.3">
      <c r="A2809" s="197" t="s">
        <v>44</v>
      </c>
      <c r="B2809" s="197" t="s">
        <v>5400</v>
      </c>
      <c r="C2809" s="198" t="s">
        <v>5400</v>
      </c>
      <c r="D2809" s="198" t="s">
        <v>5328</v>
      </c>
      <c r="E2809" s="197" t="s">
        <v>5324</v>
      </c>
      <c r="F2809" s="199" t="s">
        <v>5405</v>
      </c>
      <c r="G2809" s="323" t="s">
        <v>5406</v>
      </c>
      <c r="H2809" s="161">
        <f>Dane_baza!AR2798</f>
        <v>99331082</v>
      </c>
      <c r="I2809" s="161">
        <f>Dane_baza!AS2798</f>
        <v>362185544</v>
      </c>
      <c r="J2809" s="161">
        <f>Dane_baza!BX2798</f>
        <v>-44755691</v>
      </c>
      <c r="K2809" s="161">
        <f>Dane_baza!AT2798</f>
        <v>472070031</v>
      </c>
      <c r="L2809" s="161">
        <f>Dane_baza!AU2798</f>
        <v>145855370</v>
      </c>
      <c r="M2809" s="161">
        <f>Dane_baza!AV2798</f>
        <v>22959622</v>
      </c>
      <c r="N2809" s="161">
        <f>Dane_baza!AY2798</f>
        <v>54814165</v>
      </c>
      <c r="O2809" s="161">
        <f>Dane_baza!AZ2798</f>
        <v>0</v>
      </c>
      <c r="P2809" s="161">
        <f>Dane_baza!AW2798</f>
        <v>31728710</v>
      </c>
      <c r="Q2809" s="161">
        <f>Dane_baza!AX2798</f>
        <v>0</v>
      </c>
      <c r="R2809" s="212">
        <f t="shared" si="139"/>
        <v>1144188833</v>
      </c>
      <c r="S2809" s="212">
        <f>Dane_baza!BU2798</f>
        <v>291895516.31999999</v>
      </c>
      <c r="T2809" s="212">
        <f>Dane_baza!BV2798</f>
        <v>268868073.06</v>
      </c>
      <c r="U2809" s="212">
        <f>Dane_baza!BW2798</f>
        <v>685466168.30999994</v>
      </c>
      <c r="V2809" s="212">
        <f t="shared" si="140"/>
        <v>1246229757.6900001</v>
      </c>
      <c r="W2809" s="161">
        <f t="shared" si="138"/>
        <v>102040924.69000006</v>
      </c>
      <c r="AA2809" s="36"/>
    </row>
    <row r="2810" spans="1:27" ht="14.45" x14ac:dyDescent="0.3">
      <c r="A2810" s="197" t="s">
        <v>75</v>
      </c>
      <c r="B2810" s="197" t="s">
        <v>5400</v>
      </c>
      <c r="C2810" s="198" t="s">
        <v>5400</v>
      </c>
      <c r="D2810" s="198" t="s">
        <v>5328</v>
      </c>
      <c r="E2810" s="197" t="s">
        <v>5324</v>
      </c>
      <c r="F2810" s="199" t="s">
        <v>5407</v>
      </c>
      <c r="G2810" s="323" t="s">
        <v>5408</v>
      </c>
      <c r="H2810" s="161">
        <f>Dane_baza!AR2799</f>
        <v>57967348</v>
      </c>
      <c r="I2810" s="161">
        <f>Dane_baza!AS2799</f>
        <v>255132719</v>
      </c>
      <c r="J2810" s="161">
        <f>Dane_baza!BX2799</f>
        <v>-21442564</v>
      </c>
      <c r="K2810" s="161">
        <f>Dane_baza!AT2799</f>
        <v>198518522</v>
      </c>
      <c r="L2810" s="161">
        <f>Dane_baza!AU2799</f>
        <v>18047374</v>
      </c>
      <c r="M2810" s="161">
        <f>Dane_baza!AV2799</f>
        <v>32329121</v>
      </c>
      <c r="N2810" s="161">
        <f>Dane_baza!AY2799</f>
        <v>27699654</v>
      </c>
      <c r="O2810" s="161">
        <f>Dane_baza!AZ2799</f>
        <v>0</v>
      </c>
      <c r="P2810" s="161">
        <f>Dane_baza!AW2799</f>
        <v>42569693</v>
      </c>
      <c r="Q2810" s="161">
        <f>Dane_baza!AX2799</f>
        <v>0</v>
      </c>
      <c r="R2810" s="212">
        <f t="shared" si="139"/>
        <v>610821867</v>
      </c>
      <c r="S2810" s="212">
        <f>Dane_baza!BU2799</f>
        <v>160463747.31</v>
      </c>
      <c r="T2810" s="212">
        <f>Dane_baza!BV2799</f>
        <v>193515954.00999999</v>
      </c>
      <c r="U2810" s="212">
        <f>Dane_baza!BW2799</f>
        <v>330140789.72000003</v>
      </c>
      <c r="V2810" s="212">
        <f t="shared" si="140"/>
        <v>684120491.03999996</v>
      </c>
      <c r="W2810" s="161">
        <f t="shared" si="138"/>
        <v>73298624.039999962</v>
      </c>
      <c r="AA2810" s="36"/>
    </row>
    <row r="2811" spans="1:27" ht="14.45" x14ac:dyDescent="0.3">
      <c r="A2811" s="197" t="s">
        <v>90</v>
      </c>
      <c r="B2811" s="197" t="s">
        <v>5400</v>
      </c>
      <c r="C2811" s="198" t="s">
        <v>5400</v>
      </c>
      <c r="D2811" s="198" t="s">
        <v>5328</v>
      </c>
      <c r="E2811" s="197" t="s">
        <v>5324</v>
      </c>
      <c r="F2811" s="199" t="s">
        <v>5409</v>
      </c>
      <c r="G2811" s="323" t="s">
        <v>5410</v>
      </c>
      <c r="H2811" s="161">
        <f>Dane_baza!AR2800</f>
        <v>161954707</v>
      </c>
      <c r="I2811" s="161">
        <f>Dane_baza!AS2800</f>
        <v>787262349</v>
      </c>
      <c r="J2811" s="161">
        <f>Dane_baza!BX2800</f>
        <v>-51444219</v>
      </c>
      <c r="K2811" s="161">
        <f>Dane_baza!AT2800</f>
        <v>250165658</v>
      </c>
      <c r="L2811" s="161">
        <f>Dane_baza!AU2800</f>
        <v>53525684</v>
      </c>
      <c r="M2811" s="161">
        <f>Dane_baza!AV2800</f>
        <v>25358589</v>
      </c>
      <c r="N2811" s="161">
        <f>Dane_baza!AY2800</f>
        <v>43349572</v>
      </c>
      <c r="O2811" s="161">
        <f>Dane_baza!AZ2800</f>
        <v>0</v>
      </c>
      <c r="P2811" s="161">
        <f>Dane_baza!AW2800</f>
        <v>0</v>
      </c>
      <c r="Q2811" s="161">
        <f>Dane_baza!AX2800</f>
        <v>0</v>
      </c>
      <c r="R2811" s="212">
        <f t="shared" si="139"/>
        <v>1270172340</v>
      </c>
      <c r="S2811" s="212">
        <f>Dane_baza!BU2800</f>
        <v>426732247.52999997</v>
      </c>
      <c r="T2811" s="212">
        <f>Dane_baza!BV2800</f>
        <v>617721542.83000004</v>
      </c>
      <c r="U2811" s="212">
        <f>Dane_baza!BW2800</f>
        <v>325500896.75999999</v>
      </c>
      <c r="V2811" s="212">
        <f t="shared" si="140"/>
        <v>1369954687.1199999</v>
      </c>
      <c r="W2811" s="161">
        <f t="shared" si="138"/>
        <v>99782347.119999886</v>
      </c>
      <c r="AA2811" s="36"/>
    </row>
    <row r="2812" spans="1:27" ht="14.45" x14ac:dyDescent="0.3">
      <c r="A2812" s="197" t="s">
        <v>93</v>
      </c>
      <c r="B2812" s="197" t="s">
        <v>5400</v>
      </c>
      <c r="C2812" s="198" t="s">
        <v>5400</v>
      </c>
      <c r="D2812" s="198" t="s">
        <v>5328</v>
      </c>
      <c r="E2812" s="197" t="s">
        <v>5324</v>
      </c>
      <c r="F2812" s="199" t="s">
        <v>5411</v>
      </c>
      <c r="G2812" s="323" t="s">
        <v>5412</v>
      </c>
      <c r="H2812" s="161">
        <f>Dane_baza!AR2801</f>
        <v>242947418</v>
      </c>
      <c r="I2812" s="161">
        <f>Dane_baza!AS2801</f>
        <v>1149663017</v>
      </c>
      <c r="J2812" s="161">
        <f>Dane_baza!BX2801</f>
        <v>-70195730</v>
      </c>
      <c r="K2812" s="161">
        <f>Dane_baza!AT2801</f>
        <v>184237087</v>
      </c>
      <c r="L2812" s="161">
        <f>Dane_baza!AU2801</f>
        <v>117654580</v>
      </c>
      <c r="M2812" s="161">
        <f>Dane_baza!AV2801</f>
        <v>37657058</v>
      </c>
      <c r="N2812" s="161">
        <f>Dane_baza!AY2801</f>
        <v>90385024</v>
      </c>
      <c r="O2812" s="161">
        <f>Dane_baza!AZ2801</f>
        <v>0</v>
      </c>
      <c r="P2812" s="161">
        <f>Dane_baza!AW2801</f>
        <v>0</v>
      </c>
      <c r="Q2812" s="161">
        <f>Dane_baza!AX2801</f>
        <v>0</v>
      </c>
      <c r="R2812" s="212">
        <f t="shared" si="139"/>
        <v>1752348454</v>
      </c>
      <c r="S2812" s="212">
        <f>Dane_baza!BU2801</f>
        <v>609012678.78999996</v>
      </c>
      <c r="T2812" s="212">
        <f>Dane_baza!BV2801</f>
        <v>962838806.78999996</v>
      </c>
      <c r="U2812" s="212">
        <f>Dane_baza!BW2801</f>
        <v>338835092.69</v>
      </c>
      <c r="V2812" s="212">
        <f t="shared" si="140"/>
        <v>1910686578.27</v>
      </c>
      <c r="W2812" s="161">
        <f t="shared" si="138"/>
        <v>158338124.26999998</v>
      </c>
      <c r="AA2812" s="36"/>
    </row>
    <row r="2813" spans="1:27" ht="14.45" x14ac:dyDescent="0.3">
      <c r="A2813" s="197" t="s">
        <v>97</v>
      </c>
      <c r="B2813" s="197" t="s">
        <v>5400</v>
      </c>
      <c r="C2813" s="198" t="s">
        <v>5400</v>
      </c>
      <c r="D2813" s="198" t="s">
        <v>5328</v>
      </c>
      <c r="E2813" s="197" t="s">
        <v>5324</v>
      </c>
      <c r="F2813" s="199" t="s">
        <v>5413</v>
      </c>
      <c r="G2813" s="323" t="s">
        <v>5414</v>
      </c>
      <c r="H2813" s="161">
        <f>Dane_baza!AR2802</f>
        <v>614121545</v>
      </c>
      <c r="I2813" s="161">
        <f>Dane_baza!AS2802</f>
        <v>4965420013</v>
      </c>
      <c r="J2813" s="161">
        <f>Dane_baza!BX2802</f>
        <v>-183973069</v>
      </c>
      <c r="K2813" s="161">
        <f>Dane_baza!AT2802</f>
        <v>0</v>
      </c>
      <c r="L2813" s="161">
        <f>Dane_baza!AU2802</f>
        <v>0</v>
      </c>
      <c r="M2813" s="161">
        <f>Dane_baza!AV2802</f>
        <v>36006723</v>
      </c>
      <c r="N2813" s="161">
        <f>Dane_baza!AY2802</f>
        <v>185590252</v>
      </c>
      <c r="O2813" s="161">
        <f>Dane_baza!AZ2802</f>
        <v>55147</v>
      </c>
      <c r="P2813" s="161">
        <f>Dane_baza!AW2802</f>
        <v>0</v>
      </c>
      <c r="Q2813" s="161">
        <f>Dane_baza!AX2802</f>
        <v>-1272290036</v>
      </c>
      <c r="R2813" s="212">
        <f t="shared" si="139"/>
        <v>4344930575</v>
      </c>
      <c r="S2813" s="212">
        <f>Dane_baza!BU2802</f>
        <v>1240602783.51</v>
      </c>
      <c r="T2813" s="212">
        <f>Dane_baza!BV2802</f>
        <v>3625719460.4899998</v>
      </c>
      <c r="U2813" s="212">
        <f>Dane_baza!BW2802</f>
        <v>0</v>
      </c>
      <c r="V2813" s="212">
        <f t="shared" si="140"/>
        <v>4866322244</v>
      </c>
      <c r="W2813" s="161">
        <f t="shared" si="138"/>
        <v>521391669</v>
      </c>
      <c r="AA2813" s="36"/>
    </row>
    <row r="2814" spans="1:27" ht="14.45" x14ac:dyDescent="0.3">
      <c r="A2814" s="197" t="s">
        <v>134</v>
      </c>
      <c r="B2814" s="197" t="s">
        <v>5400</v>
      </c>
      <c r="C2814" s="198" t="s">
        <v>5400</v>
      </c>
      <c r="D2814" s="198" t="s">
        <v>5328</v>
      </c>
      <c r="E2814" s="197" t="s">
        <v>5324</v>
      </c>
      <c r="F2814" s="199" t="s">
        <v>5415</v>
      </c>
      <c r="G2814" s="323" t="s">
        <v>5416</v>
      </c>
      <c r="H2814" s="161">
        <f>Dane_baza!AR2803</f>
        <v>52995509</v>
      </c>
      <c r="I2814" s="161">
        <f>Dane_baza!AS2803</f>
        <v>253399980</v>
      </c>
      <c r="J2814" s="161">
        <f>Dane_baza!BX2803</f>
        <v>-21168034</v>
      </c>
      <c r="K2814" s="161">
        <f>Dane_baza!AT2803</f>
        <v>190092858</v>
      </c>
      <c r="L2814" s="161">
        <f>Dane_baza!AU2803</f>
        <v>24305118</v>
      </c>
      <c r="M2814" s="161">
        <f>Dane_baza!AV2803</f>
        <v>16251677</v>
      </c>
      <c r="N2814" s="161">
        <f>Dane_baza!AY2803</f>
        <v>20156580</v>
      </c>
      <c r="O2814" s="161">
        <f>Dane_baza!AZ2803</f>
        <v>0</v>
      </c>
      <c r="P2814" s="161">
        <f>Dane_baza!AW2803</f>
        <v>31914816</v>
      </c>
      <c r="Q2814" s="161">
        <f>Dane_baza!AX2803</f>
        <v>0</v>
      </c>
      <c r="R2814" s="212">
        <f t="shared" si="139"/>
        <v>567948504</v>
      </c>
      <c r="S2814" s="212">
        <f>Dane_baza!BU2803</f>
        <v>150228154.69999999</v>
      </c>
      <c r="T2814" s="212">
        <f>Dane_baza!BV2803</f>
        <v>185696220.93000001</v>
      </c>
      <c r="U2814" s="212">
        <f>Dane_baza!BW2803</f>
        <v>277024128.37</v>
      </c>
      <c r="V2814" s="212">
        <f t="shared" si="140"/>
        <v>612948504</v>
      </c>
      <c r="W2814" s="161">
        <f t="shared" si="138"/>
        <v>45000000</v>
      </c>
      <c r="AA2814" s="36"/>
    </row>
    <row r="2815" spans="1:27" ht="14.45" x14ac:dyDescent="0.3">
      <c r="A2815" s="197" t="s">
        <v>147</v>
      </c>
      <c r="B2815" s="197" t="s">
        <v>5400</v>
      </c>
      <c r="C2815" s="198" t="s">
        <v>5400</v>
      </c>
      <c r="D2815" s="198" t="s">
        <v>5328</v>
      </c>
      <c r="E2815" s="197" t="s">
        <v>5324</v>
      </c>
      <c r="F2815" s="199" t="s">
        <v>5417</v>
      </c>
      <c r="G2815" s="323" t="s">
        <v>5418</v>
      </c>
      <c r="H2815" s="161">
        <f>Dane_baza!AR2804</f>
        <v>94313937</v>
      </c>
      <c r="I2815" s="161">
        <f>Dane_baza!AS2804</f>
        <v>422823921</v>
      </c>
      <c r="J2815" s="161">
        <f>Dane_baza!BX2804</f>
        <v>-47103837</v>
      </c>
      <c r="K2815" s="161">
        <f>Dane_baza!AT2804</f>
        <v>454319647</v>
      </c>
      <c r="L2815" s="161">
        <f>Dane_baza!AU2804</f>
        <v>156965543</v>
      </c>
      <c r="M2815" s="161">
        <f>Dane_baza!AV2804</f>
        <v>44661061</v>
      </c>
      <c r="N2815" s="161">
        <f>Dane_baza!AY2804</f>
        <v>48708480</v>
      </c>
      <c r="O2815" s="161">
        <f>Dane_baza!AZ2804</f>
        <v>0</v>
      </c>
      <c r="P2815" s="161">
        <f>Dane_baza!AW2804</f>
        <v>24219471</v>
      </c>
      <c r="Q2815" s="161">
        <f>Dane_baza!AX2804</f>
        <v>0</v>
      </c>
      <c r="R2815" s="212">
        <f t="shared" si="139"/>
        <v>1198908223</v>
      </c>
      <c r="S2815" s="212">
        <f>Dane_baza!BU2804</f>
        <v>294057726.66000003</v>
      </c>
      <c r="T2815" s="212">
        <f>Dane_baza!BV2804</f>
        <v>359313085.83999997</v>
      </c>
      <c r="U2815" s="212">
        <f>Dane_baza!BW2804</f>
        <v>642028327.78999996</v>
      </c>
      <c r="V2815" s="212">
        <f t="shared" si="140"/>
        <v>1295399140.29</v>
      </c>
      <c r="W2815" s="161">
        <f t="shared" si="138"/>
        <v>96490917.289999962</v>
      </c>
      <c r="AA2815" s="36"/>
    </row>
    <row r="2816" spans="1:27" ht="14.45" x14ac:dyDescent="0.3">
      <c r="A2816" s="197" t="s">
        <v>161</v>
      </c>
      <c r="B2816" s="197" t="s">
        <v>5400</v>
      </c>
      <c r="C2816" s="198" t="s">
        <v>5400</v>
      </c>
      <c r="D2816" s="198" t="s">
        <v>5328</v>
      </c>
      <c r="E2816" s="197" t="s">
        <v>5324</v>
      </c>
      <c r="F2816" s="199" t="s">
        <v>5419</v>
      </c>
      <c r="G2816" s="323" t="s">
        <v>5420</v>
      </c>
      <c r="H2816" s="161">
        <f>Dane_baza!AR2805</f>
        <v>64720042</v>
      </c>
      <c r="I2816" s="161">
        <f>Dane_baza!AS2805</f>
        <v>215503513</v>
      </c>
      <c r="J2816" s="161">
        <f>Dane_baza!BX2805</f>
        <v>-26712137</v>
      </c>
      <c r="K2816" s="161">
        <f>Dane_baza!AT2805</f>
        <v>281651980</v>
      </c>
      <c r="L2816" s="161">
        <f>Dane_baza!AU2805</f>
        <v>88651997</v>
      </c>
      <c r="M2816" s="161">
        <f>Dane_baza!AV2805</f>
        <v>8867196</v>
      </c>
      <c r="N2816" s="161">
        <f>Dane_baza!AY2805</f>
        <v>20865359</v>
      </c>
      <c r="O2816" s="161">
        <f>Dane_baza!AZ2805</f>
        <v>0</v>
      </c>
      <c r="P2816" s="161">
        <f>Dane_baza!AW2805</f>
        <v>41028018</v>
      </c>
      <c r="Q2816" s="161">
        <f>Dane_baza!AX2805</f>
        <v>0</v>
      </c>
      <c r="R2816" s="212">
        <f t="shared" si="139"/>
        <v>694575968</v>
      </c>
      <c r="S2816" s="212">
        <f>Dane_baza!BU2805</f>
        <v>170075653.27000001</v>
      </c>
      <c r="T2816" s="212">
        <f>Dane_baza!BV2805</f>
        <v>176166714.34999999</v>
      </c>
      <c r="U2816" s="212">
        <f>Dane_baza!BW2805</f>
        <v>393333600.38000005</v>
      </c>
      <c r="V2816" s="212">
        <f t="shared" si="140"/>
        <v>739575968</v>
      </c>
      <c r="W2816" s="161">
        <f t="shared" si="138"/>
        <v>45000000</v>
      </c>
      <c r="AA2816" s="36"/>
    </row>
    <row r="2817" spans="1:27" ht="14.45" x14ac:dyDescent="0.3">
      <c r="A2817" s="197" t="s">
        <v>177</v>
      </c>
      <c r="B2817" s="197" t="s">
        <v>5400</v>
      </c>
      <c r="C2817" s="198" t="s">
        <v>5400</v>
      </c>
      <c r="D2817" s="198" t="s">
        <v>5328</v>
      </c>
      <c r="E2817" s="197" t="s">
        <v>5324</v>
      </c>
      <c r="F2817" s="199" t="s">
        <v>5421</v>
      </c>
      <c r="G2817" s="323" t="s">
        <v>5422</v>
      </c>
      <c r="H2817" s="161">
        <f>Dane_baza!AR2806</f>
        <v>168259709</v>
      </c>
      <c r="I2817" s="161">
        <f>Dane_baza!AS2806</f>
        <v>1004755405</v>
      </c>
      <c r="J2817" s="161">
        <f>Dane_baza!BX2806</f>
        <v>-49642564</v>
      </c>
      <c r="K2817" s="161">
        <f>Dane_baza!AT2806</f>
        <v>115925978</v>
      </c>
      <c r="L2817" s="161">
        <f>Dane_baza!AU2806</f>
        <v>31314451</v>
      </c>
      <c r="M2817" s="161">
        <f>Dane_baza!AV2806</f>
        <v>39556750</v>
      </c>
      <c r="N2817" s="161">
        <f>Dane_baza!AY2806</f>
        <v>61638700</v>
      </c>
      <c r="O2817" s="161">
        <f>Dane_baza!AZ2806</f>
        <v>14598</v>
      </c>
      <c r="P2817" s="161">
        <f>Dane_baza!AW2806</f>
        <v>0</v>
      </c>
      <c r="Q2817" s="161">
        <f>Dane_baza!AX2806</f>
        <v>0</v>
      </c>
      <c r="R2817" s="212">
        <f t="shared" si="139"/>
        <v>1371823027</v>
      </c>
      <c r="S2817" s="212">
        <f>Dane_baza!BU2806</f>
        <v>422818976.48000002</v>
      </c>
      <c r="T2817" s="212">
        <f>Dane_baza!BV2806</f>
        <v>1004114656.98</v>
      </c>
      <c r="U2817" s="212">
        <f>Dane_baza!BW2806</f>
        <v>8152789</v>
      </c>
      <c r="V2817" s="212">
        <f t="shared" si="140"/>
        <v>1435086422.46</v>
      </c>
      <c r="W2817" s="161">
        <f t="shared" si="138"/>
        <v>63263395.460000038</v>
      </c>
      <c r="AA2817" s="36"/>
    </row>
    <row r="2818" spans="1:27" ht="14.45" x14ac:dyDescent="0.3">
      <c r="A2818" s="197" t="s">
        <v>191</v>
      </c>
      <c r="B2818" s="197" t="s">
        <v>5400</v>
      </c>
      <c r="C2818" s="198" t="s">
        <v>5400</v>
      </c>
      <c r="D2818" s="198" t="s">
        <v>5328</v>
      </c>
      <c r="E2818" s="197" t="s">
        <v>5324</v>
      </c>
      <c r="F2818" s="199" t="s">
        <v>5423</v>
      </c>
      <c r="G2818" s="323" t="s">
        <v>5424</v>
      </c>
      <c r="H2818" s="161">
        <f>Dane_baza!AR2807</f>
        <v>320021704</v>
      </c>
      <c r="I2818" s="161">
        <f>Dane_baza!AS2807</f>
        <v>1643562503</v>
      </c>
      <c r="J2818" s="161">
        <f>Dane_baza!BX2807</f>
        <v>-88884457</v>
      </c>
      <c r="K2818" s="161">
        <f>Dane_baza!AT2807</f>
        <v>81308303</v>
      </c>
      <c r="L2818" s="161">
        <f>Dane_baza!AU2807</f>
        <v>133946192</v>
      </c>
      <c r="M2818" s="161">
        <f>Dane_baza!AV2807</f>
        <v>27260310</v>
      </c>
      <c r="N2818" s="161">
        <f>Dane_baza!AY2807</f>
        <v>148905614</v>
      </c>
      <c r="O2818" s="161">
        <f>Dane_baza!AZ2807</f>
        <v>0</v>
      </c>
      <c r="P2818" s="161">
        <f>Dane_baza!AW2807</f>
        <v>0</v>
      </c>
      <c r="Q2818" s="161">
        <f>Dane_baza!AX2807</f>
        <v>0</v>
      </c>
      <c r="R2818" s="212">
        <f t="shared" si="139"/>
        <v>2266120169</v>
      </c>
      <c r="S2818" s="212">
        <f>Dane_baza!BU2807</f>
        <v>848538374.14999998</v>
      </c>
      <c r="T2818" s="212">
        <f>Dane_baza!BV2807</f>
        <v>1487386958.4400001</v>
      </c>
      <c r="U2818" s="212">
        <f>Dane_baza!BW2807</f>
        <v>107308480</v>
      </c>
      <c r="V2818" s="212">
        <f t="shared" si="140"/>
        <v>2443233812.5900002</v>
      </c>
      <c r="W2818" s="161">
        <f t="shared" si="138"/>
        <v>177113643.59000015</v>
      </c>
      <c r="AA2818" s="36"/>
    </row>
    <row r="2819" spans="1:27" ht="14.45" x14ac:dyDescent="0.3">
      <c r="A2819" s="197" t="s">
        <v>206</v>
      </c>
      <c r="B2819" s="197" t="s">
        <v>5400</v>
      </c>
      <c r="C2819" s="198" t="s">
        <v>5400</v>
      </c>
      <c r="D2819" s="198" t="s">
        <v>5328</v>
      </c>
      <c r="E2819" s="197" t="s">
        <v>5324</v>
      </c>
      <c r="F2819" s="199" t="s">
        <v>5425</v>
      </c>
      <c r="G2819" s="323" t="s">
        <v>5426</v>
      </c>
      <c r="H2819" s="161">
        <f>Dane_baza!AR2808</f>
        <v>57872217</v>
      </c>
      <c r="I2819" s="161">
        <f>Dane_baza!AS2808</f>
        <v>229704030</v>
      </c>
      <c r="J2819" s="161">
        <f>Dane_baza!BX2808</f>
        <v>-26978677</v>
      </c>
      <c r="K2819" s="161">
        <f>Dane_baza!AT2808</f>
        <v>287494841</v>
      </c>
      <c r="L2819" s="161">
        <f>Dane_baza!AU2808</f>
        <v>74926631</v>
      </c>
      <c r="M2819" s="161">
        <f>Dane_baza!AV2808</f>
        <v>17454518</v>
      </c>
      <c r="N2819" s="161">
        <f>Dane_baza!AY2808</f>
        <v>18886024</v>
      </c>
      <c r="O2819" s="161">
        <f>Dane_baza!AZ2808</f>
        <v>0</v>
      </c>
      <c r="P2819" s="161">
        <f>Dane_baza!AW2808</f>
        <v>31673442</v>
      </c>
      <c r="Q2819" s="161">
        <f>Dane_baza!AX2808</f>
        <v>0</v>
      </c>
      <c r="R2819" s="212">
        <f t="shared" si="139"/>
        <v>691033026</v>
      </c>
      <c r="S2819" s="212">
        <f>Dane_baza!BU2808</f>
        <v>173094654.94999999</v>
      </c>
      <c r="T2819" s="212">
        <f>Dane_baza!BV2808</f>
        <v>152802232.81999999</v>
      </c>
      <c r="U2819" s="212">
        <f>Dane_baza!BW2808</f>
        <v>416604279.01999998</v>
      </c>
      <c r="V2819" s="212">
        <f t="shared" si="140"/>
        <v>742501166.78999996</v>
      </c>
      <c r="W2819" s="161">
        <f t="shared" si="138"/>
        <v>51468140.789999962</v>
      </c>
      <c r="AA2819" s="36"/>
    </row>
    <row r="2820" spans="1:27" ht="14.45" x14ac:dyDescent="0.3">
      <c r="A2820" s="197" t="s">
        <v>1147</v>
      </c>
      <c r="B2820" s="197" t="s">
        <v>5400</v>
      </c>
      <c r="C2820" s="198" t="s">
        <v>5400</v>
      </c>
      <c r="D2820" s="198" t="s">
        <v>5328</v>
      </c>
      <c r="E2820" s="197" t="s">
        <v>5324</v>
      </c>
      <c r="F2820" s="199" t="s">
        <v>5427</v>
      </c>
      <c r="G2820" s="323" t="s">
        <v>5428</v>
      </c>
      <c r="H2820" s="161">
        <f>Dane_baza!AR2809</f>
        <v>69761005</v>
      </c>
      <c r="I2820" s="161">
        <f>Dane_baza!AS2809</f>
        <v>215412991</v>
      </c>
      <c r="J2820" s="161">
        <f>Dane_baza!BX2809</f>
        <v>-28726653</v>
      </c>
      <c r="K2820" s="161">
        <f>Dane_baza!AT2809</f>
        <v>358873492</v>
      </c>
      <c r="L2820" s="161">
        <f>Dane_baza!AU2809</f>
        <v>56056905</v>
      </c>
      <c r="M2820" s="161">
        <f>Dane_baza!AV2809</f>
        <v>21596269</v>
      </c>
      <c r="N2820" s="161">
        <f>Dane_baza!AY2809</f>
        <v>27890448</v>
      </c>
      <c r="O2820" s="161">
        <f>Dane_baza!AZ2809</f>
        <v>0</v>
      </c>
      <c r="P2820" s="161">
        <f>Dane_baza!AW2809</f>
        <v>43835981</v>
      </c>
      <c r="Q2820" s="161">
        <f>Dane_baza!AX2809</f>
        <v>0</v>
      </c>
      <c r="R2820" s="212">
        <f t="shared" si="139"/>
        <v>764700438</v>
      </c>
      <c r="S2820" s="212">
        <f>Dane_baza!BU2809</f>
        <v>201225087.03</v>
      </c>
      <c r="T2820" s="212">
        <f>Dane_baza!BV2809</f>
        <v>135381650.05000001</v>
      </c>
      <c r="U2820" s="212">
        <f>Dane_baza!BW2809</f>
        <v>519857753.47000003</v>
      </c>
      <c r="V2820" s="212">
        <f t="shared" si="140"/>
        <v>856464490.55000007</v>
      </c>
      <c r="W2820" s="161">
        <f t="shared" si="138"/>
        <v>91764052.550000072</v>
      </c>
      <c r="AA2820" s="36"/>
    </row>
    <row r="2821" spans="1:27" ht="14.45" x14ac:dyDescent="0.3">
      <c r="A2821" s="197" t="s">
        <v>1164</v>
      </c>
      <c r="B2821" s="197" t="s">
        <v>5400</v>
      </c>
      <c r="C2821" s="198" t="s">
        <v>5400</v>
      </c>
      <c r="D2821" s="198" t="s">
        <v>5328</v>
      </c>
      <c r="E2821" s="197" t="s">
        <v>5324</v>
      </c>
      <c r="F2821" s="199" t="s">
        <v>5429</v>
      </c>
      <c r="G2821" s="323" t="s">
        <v>5430</v>
      </c>
      <c r="H2821" s="161">
        <f>Dane_baza!AR2810</f>
        <v>251018174</v>
      </c>
      <c r="I2821" s="161">
        <f>Dane_baza!AS2810</f>
        <v>1562443874</v>
      </c>
      <c r="J2821" s="161">
        <f>Dane_baza!BX2810</f>
        <v>-77412109</v>
      </c>
      <c r="K2821" s="161">
        <f>Dane_baza!AT2810</f>
        <v>0</v>
      </c>
      <c r="L2821" s="161">
        <f>Dane_baza!AU2810</f>
        <v>68632963</v>
      </c>
      <c r="M2821" s="161">
        <f>Dane_baza!AV2810</f>
        <v>27172823</v>
      </c>
      <c r="N2821" s="161">
        <f>Dane_baza!AY2810</f>
        <v>98549311</v>
      </c>
      <c r="O2821" s="161">
        <f>Dane_baza!AZ2810</f>
        <v>25951</v>
      </c>
      <c r="P2821" s="161">
        <f>Dane_baza!AW2810</f>
        <v>0</v>
      </c>
      <c r="Q2821" s="161">
        <f>Dane_baza!AX2810</f>
        <v>0</v>
      </c>
      <c r="R2821" s="212">
        <f t="shared" si="139"/>
        <v>1930430987</v>
      </c>
      <c r="S2821" s="212">
        <f>Dane_baza!BU2810</f>
        <v>634628846.73000002</v>
      </c>
      <c r="T2821" s="212">
        <f>Dane_baza!BV2810</f>
        <v>1424112246.8900001</v>
      </c>
      <c r="U2821" s="212">
        <f>Dane_baza!BW2810</f>
        <v>103341611.81999999</v>
      </c>
      <c r="V2821" s="212">
        <f t="shared" si="140"/>
        <v>2162082705.4400001</v>
      </c>
      <c r="W2821" s="161">
        <f t="shared" si="138"/>
        <v>231651718.44000006</v>
      </c>
      <c r="AA2821" s="36"/>
    </row>
    <row r="2822" spans="1:27" ht="14.45" x14ac:dyDescent="0.3">
      <c r="A2822" s="197" t="s">
        <v>1170</v>
      </c>
      <c r="B2822" s="197" t="s">
        <v>5400</v>
      </c>
      <c r="C2822" s="198" t="s">
        <v>5400</v>
      </c>
      <c r="D2822" s="198" t="s">
        <v>5328</v>
      </c>
      <c r="E2822" s="197" t="s">
        <v>5324</v>
      </c>
      <c r="F2822" s="199" t="s">
        <v>5431</v>
      </c>
      <c r="G2822" s="323" t="s">
        <v>5432</v>
      </c>
      <c r="H2822" s="161">
        <f>Dane_baza!AR2811</f>
        <v>99993897</v>
      </c>
      <c r="I2822" s="161">
        <f>Dane_baza!AS2811</f>
        <v>388450388</v>
      </c>
      <c r="J2822" s="161">
        <f>Dane_baza!BX2811</f>
        <v>-37500151</v>
      </c>
      <c r="K2822" s="161">
        <f>Dane_baza!AT2811</f>
        <v>313225901</v>
      </c>
      <c r="L2822" s="161">
        <f>Dane_baza!AU2811</f>
        <v>109848477</v>
      </c>
      <c r="M2822" s="161">
        <f>Dane_baza!AV2811</f>
        <v>28024459</v>
      </c>
      <c r="N2822" s="161">
        <f>Dane_baza!AY2811</f>
        <v>25103465</v>
      </c>
      <c r="O2822" s="161">
        <f>Dane_baza!AZ2811</f>
        <v>0</v>
      </c>
      <c r="P2822" s="161">
        <f>Dane_baza!AW2811</f>
        <v>37567606</v>
      </c>
      <c r="Q2822" s="161">
        <f>Dane_baza!AX2811</f>
        <v>0</v>
      </c>
      <c r="R2822" s="212">
        <f t="shared" si="139"/>
        <v>964714042</v>
      </c>
      <c r="S2822" s="212">
        <f>Dane_baza!BU2811</f>
        <v>272558702.77999997</v>
      </c>
      <c r="T2822" s="212">
        <f>Dane_baza!BV2811</f>
        <v>293924288.75</v>
      </c>
      <c r="U2822" s="212">
        <f>Dane_baza!BW2811</f>
        <v>487285953.86000001</v>
      </c>
      <c r="V2822" s="212">
        <f t="shared" si="140"/>
        <v>1053768945.39</v>
      </c>
      <c r="W2822" s="161">
        <f t="shared" si="138"/>
        <v>89054903.389999986</v>
      </c>
      <c r="AA2822" s="36"/>
    </row>
    <row r="2824" spans="1:27" ht="14.45" x14ac:dyDescent="0.3">
      <c r="G2824" s="69" t="s">
        <v>5523</v>
      </c>
      <c r="W2824" s="388"/>
    </row>
  </sheetData>
  <sheetProtection algorithmName="SHA-512" hashValue="6yCR2gshdJOMPqIPyWFT3ZhtpOELRY7hTYYC21bCMxmqlrIennyzZnFT9O8obYB42PHoM/Sb+x1kR52Q3eJXjQ==" saltValue="3yIkS3p86GE+aurv6/KWow==" spinCount="100000" sheet="1" objects="1" scenarios="1" selectLockedCells="1"/>
  <autoFilter ref="A15:W2822" xr:uid="{ED53C2C2-D3FE-4FCC-99E0-3BAA645F1D59}"/>
  <mergeCells count="4">
    <mergeCell ref="H2:R2"/>
    <mergeCell ref="S2:V2"/>
    <mergeCell ref="H14:R14"/>
    <mergeCell ref="S14:V14"/>
  </mergeCells>
  <pageMargins left="0.7" right="0.7" top="0.75" bottom="0.75" header="0.3" footer="0.3"/>
  <pageSetup paperSize="9" scale="4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1A54-672D-4684-AC2F-F070256A7F2F}">
  <sheetPr>
    <tabColor theme="9" tint="0.79998168889431442"/>
  </sheetPr>
  <dimension ref="A2:BL2830"/>
  <sheetViews>
    <sheetView workbookViewId="0">
      <pane xSplit="7" ySplit="4" topLeftCell="H82" activePane="bottomRight" state="frozen"/>
      <selection activeCell="G135" sqref="G135"/>
      <selection pane="topRight" activeCell="G135" sqref="G135"/>
      <selection pane="bottomLeft" activeCell="G135" sqref="G135"/>
      <selection pane="bottomRight" activeCell="G135" sqref="G135"/>
    </sheetView>
  </sheetViews>
  <sheetFormatPr defaultRowHeight="15" x14ac:dyDescent="0.25"/>
  <cols>
    <col min="1" max="1" width="8" customWidth="1"/>
    <col min="2" max="2" width="5.28515625" customWidth="1"/>
    <col min="3" max="5" width="4.7109375" customWidth="1"/>
    <col min="6" max="6" width="8.28515625" customWidth="1"/>
    <col min="7" max="7" width="24" bestFit="1" customWidth="1"/>
    <col min="8" max="64" width="16" customWidth="1"/>
  </cols>
  <sheetData>
    <row r="2" spans="1:64" x14ac:dyDescent="0.25">
      <c r="A2" s="32"/>
      <c r="B2" s="32"/>
      <c r="C2" s="32"/>
      <c r="D2" s="32"/>
      <c r="E2" s="32"/>
      <c r="F2" s="32"/>
      <c r="G2" s="32" t="s">
        <v>2844</v>
      </c>
      <c r="H2" s="32">
        <v>0.08</v>
      </c>
      <c r="I2" s="32"/>
      <c r="J2" s="32">
        <v>0.06</v>
      </c>
      <c r="K2" s="32"/>
      <c r="L2" s="32">
        <v>0.24</v>
      </c>
      <c r="M2" s="32"/>
      <c r="N2" s="32">
        <v>0.17</v>
      </c>
      <c r="O2" s="32"/>
      <c r="P2" s="32">
        <v>0.19</v>
      </c>
      <c r="Q2" s="32"/>
      <c r="R2" s="32">
        <v>0.12</v>
      </c>
      <c r="S2" s="32"/>
      <c r="T2" s="32">
        <v>7.0000000000000007E-2</v>
      </c>
      <c r="U2" s="32"/>
      <c r="V2" s="32">
        <v>7.0000000000000007E-2</v>
      </c>
      <c r="W2" s="32"/>
      <c r="X2" s="32">
        <v>0.15</v>
      </c>
      <c r="Y2" s="32"/>
      <c r="Z2" s="32">
        <v>0.17</v>
      </c>
      <c r="AA2" s="32"/>
      <c r="AB2" s="32">
        <v>0.15</v>
      </c>
      <c r="AC2" s="32"/>
      <c r="AD2" s="32"/>
      <c r="AE2" s="32">
        <v>0.18</v>
      </c>
      <c r="AF2" s="32"/>
      <c r="AG2" s="32">
        <v>0.15</v>
      </c>
      <c r="AH2" s="32"/>
      <c r="AI2" s="32">
        <v>0.05</v>
      </c>
      <c r="AJ2" s="32"/>
      <c r="AK2" s="32">
        <v>0.06</v>
      </c>
      <c r="AL2" s="32"/>
      <c r="AM2" s="32">
        <v>0.09</v>
      </c>
      <c r="AN2" s="32"/>
      <c r="AO2" s="32">
        <v>0.4</v>
      </c>
      <c r="AP2" s="32"/>
      <c r="AQ2" s="32">
        <v>0.25</v>
      </c>
      <c r="AR2" s="32"/>
      <c r="AS2" s="32"/>
      <c r="AT2" s="32">
        <v>0.12</v>
      </c>
      <c r="AU2" s="32"/>
      <c r="AV2" s="32"/>
      <c r="AW2" s="32">
        <v>0.16</v>
      </c>
      <c r="AX2" s="32"/>
      <c r="AY2" s="32">
        <v>7.0000000000000007E-2</v>
      </c>
      <c r="AZ2" s="32"/>
      <c r="BA2" s="32">
        <v>0.05</v>
      </c>
      <c r="BB2" s="32"/>
      <c r="BC2" s="32">
        <v>0.36</v>
      </c>
      <c r="BD2" s="32"/>
      <c r="BE2" s="32">
        <v>0.16</v>
      </c>
      <c r="BF2" s="32"/>
      <c r="BG2" s="32">
        <v>0.24</v>
      </c>
      <c r="BH2" s="32"/>
      <c r="BI2" s="32">
        <v>0.08</v>
      </c>
      <c r="BJ2" s="32"/>
      <c r="BK2" s="32">
        <v>0.11</v>
      </c>
      <c r="BL2" s="32"/>
    </row>
    <row r="3" spans="1:64" ht="56.25" x14ac:dyDescent="0.25">
      <c r="G3" s="133" t="s">
        <v>2845</v>
      </c>
      <c r="H3" s="33" t="s">
        <v>2703</v>
      </c>
      <c r="I3" s="33"/>
      <c r="J3" s="33" t="s">
        <v>2705</v>
      </c>
      <c r="K3" s="33"/>
      <c r="L3" s="33" t="s">
        <v>2846</v>
      </c>
      <c r="M3" s="33"/>
      <c r="N3" s="33" t="s">
        <v>2708</v>
      </c>
      <c r="O3" s="33"/>
      <c r="P3" s="33" t="s">
        <v>2710</v>
      </c>
      <c r="Q3" s="33"/>
      <c r="R3" s="33" t="s">
        <v>2847</v>
      </c>
      <c r="S3" s="33"/>
      <c r="T3" s="33" t="s">
        <v>2713</v>
      </c>
      <c r="U3" s="33"/>
      <c r="V3" s="33" t="s">
        <v>2846</v>
      </c>
      <c r="X3" s="33"/>
      <c r="AC3">
        <v>0.80648075446315204</v>
      </c>
      <c r="AD3">
        <v>0.19351924553684796</v>
      </c>
      <c r="AR3">
        <v>0.37117315132949674</v>
      </c>
      <c r="AS3">
        <v>0.62882684867050331</v>
      </c>
      <c r="AU3">
        <v>0.16316346933212209</v>
      </c>
      <c r="AV3">
        <v>0.83683653066787789</v>
      </c>
    </row>
    <row r="4" spans="1:64" ht="89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87" t="s">
        <v>2702</v>
      </c>
      <c r="I4" s="88" t="s">
        <v>2703</v>
      </c>
      <c r="J4" s="87" t="s">
        <v>2704</v>
      </c>
      <c r="K4" s="88" t="s">
        <v>2705</v>
      </c>
      <c r="L4" s="87" t="s">
        <v>2706</v>
      </c>
      <c r="M4" s="88" t="s">
        <v>2846</v>
      </c>
      <c r="N4" s="87" t="s">
        <v>2707</v>
      </c>
      <c r="O4" s="88" t="s">
        <v>2708</v>
      </c>
      <c r="P4" s="87" t="s">
        <v>2709</v>
      </c>
      <c r="Q4" s="88" t="s">
        <v>2710</v>
      </c>
      <c r="R4" s="87" t="s">
        <v>2711</v>
      </c>
      <c r="S4" s="88" t="s">
        <v>2847</v>
      </c>
      <c r="T4" s="87" t="s">
        <v>2712</v>
      </c>
      <c r="U4" s="88" t="s">
        <v>2713</v>
      </c>
      <c r="V4" s="87" t="s">
        <v>2714</v>
      </c>
      <c r="W4" s="89" t="s">
        <v>2855</v>
      </c>
      <c r="X4" s="90" t="s">
        <v>2715</v>
      </c>
      <c r="Y4" s="91" t="s">
        <v>2856</v>
      </c>
      <c r="Z4" s="90" t="s">
        <v>2716</v>
      </c>
      <c r="AA4" s="91" t="s">
        <v>2717</v>
      </c>
      <c r="AB4" s="90" t="s">
        <v>2718</v>
      </c>
      <c r="AC4" s="91" t="s">
        <v>2719</v>
      </c>
      <c r="AD4" s="91" t="s">
        <v>2720</v>
      </c>
      <c r="AE4" s="90" t="s">
        <v>2721</v>
      </c>
      <c r="AF4" s="91" t="s">
        <v>2722</v>
      </c>
      <c r="AG4" s="90" t="s">
        <v>2723</v>
      </c>
      <c r="AH4" s="91" t="s">
        <v>2724</v>
      </c>
      <c r="AI4" s="90" t="s">
        <v>2725</v>
      </c>
      <c r="AJ4" s="91" t="s">
        <v>2726</v>
      </c>
      <c r="AK4" s="90" t="s">
        <v>2727</v>
      </c>
      <c r="AL4" s="91" t="s">
        <v>2857</v>
      </c>
      <c r="AM4" s="90" t="s">
        <v>2728</v>
      </c>
      <c r="AN4" s="91" t="s">
        <v>2729</v>
      </c>
      <c r="AO4" s="87" t="s">
        <v>2795</v>
      </c>
      <c r="AP4" s="89" t="s">
        <v>2858</v>
      </c>
      <c r="AQ4" s="87" t="s">
        <v>2796</v>
      </c>
      <c r="AR4" s="89" t="s">
        <v>2797</v>
      </c>
      <c r="AS4" s="89" t="s">
        <v>2798</v>
      </c>
      <c r="AT4" s="87" t="s">
        <v>2799</v>
      </c>
      <c r="AU4" s="89" t="s">
        <v>2800</v>
      </c>
      <c r="AV4" s="89" t="s">
        <v>2801</v>
      </c>
      <c r="AW4" s="87" t="s">
        <v>2802</v>
      </c>
      <c r="AX4" s="89" t="s">
        <v>2803</v>
      </c>
      <c r="AY4" s="87" t="s">
        <v>2804</v>
      </c>
      <c r="AZ4" s="89" t="s">
        <v>2805</v>
      </c>
      <c r="BA4" s="90" t="s">
        <v>2806</v>
      </c>
      <c r="BB4" s="91" t="s">
        <v>2744</v>
      </c>
      <c r="BC4" s="90" t="s">
        <v>2807</v>
      </c>
      <c r="BD4" s="91" t="s">
        <v>2808</v>
      </c>
      <c r="BE4" s="90" t="s">
        <v>2809</v>
      </c>
      <c r="BF4" s="91" t="s">
        <v>2859</v>
      </c>
      <c r="BG4" s="90" t="s">
        <v>2810</v>
      </c>
      <c r="BH4" s="91" t="s">
        <v>2811</v>
      </c>
      <c r="BI4" s="90" t="s">
        <v>2812</v>
      </c>
      <c r="BJ4" s="91" t="s">
        <v>2813</v>
      </c>
      <c r="BK4" s="90" t="s">
        <v>2814</v>
      </c>
      <c r="BL4" s="91" t="s">
        <v>2860</v>
      </c>
    </row>
    <row r="5" spans="1:64" x14ac:dyDescent="0.25">
      <c r="A5" s="6" t="s">
        <v>31</v>
      </c>
      <c r="B5" s="6" t="s">
        <v>32</v>
      </c>
      <c r="C5" s="6" t="s">
        <v>33</v>
      </c>
      <c r="D5" s="6" t="s">
        <v>33</v>
      </c>
      <c r="E5" s="6" t="s">
        <v>34</v>
      </c>
      <c r="F5" s="24" t="str">
        <f>+TabIPW[[#This Row],[WK]]&amp;TabIPW[[#This Row],[PK]]&amp;TabIPW[[#This Row],[GK]]</f>
        <v>020101</v>
      </c>
      <c r="G5" s="6" t="s">
        <v>35</v>
      </c>
      <c r="H5" s="34">
        <v>1.1703896800000001E-4</v>
      </c>
      <c r="I5" s="35">
        <v>37055</v>
      </c>
      <c r="J5" s="34">
        <v>8.5433300000000001E-5</v>
      </c>
      <c r="K5" s="35">
        <v>21780</v>
      </c>
      <c r="L5" s="34">
        <v>3.7722310000000002E-4</v>
      </c>
      <c r="M5" s="35">
        <v>34164.71</v>
      </c>
      <c r="N5" s="34">
        <v>2.20459E-4</v>
      </c>
      <c r="O5" s="35">
        <v>169</v>
      </c>
      <c r="P5" s="34">
        <v>3.2585390000000001E-4</v>
      </c>
      <c r="Q5" s="35">
        <v>1727</v>
      </c>
      <c r="R5" s="34">
        <v>1.198227E-4</v>
      </c>
      <c r="S5" s="35">
        <v>471</v>
      </c>
      <c r="T5" s="34">
        <v>1.468358E-4</v>
      </c>
      <c r="U5" s="35">
        <v>3442.8</v>
      </c>
      <c r="V5" s="34">
        <v>1.100234E-4</v>
      </c>
      <c r="W5" s="35">
        <v>34164.71</v>
      </c>
      <c r="X5" s="34"/>
    </row>
    <row r="6" spans="1:64" x14ac:dyDescent="0.25">
      <c r="A6" s="6" t="s">
        <v>31</v>
      </c>
      <c r="B6" s="6" t="s">
        <v>32</v>
      </c>
      <c r="C6" s="6" t="s">
        <v>33</v>
      </c>
      <c r="D6" s="6" t="s">
        <v>32</v>
      </c>
      <c r="E6" s="6" t="s">
        <v>36</v>
      </c>
      <c r="F6" s="24" t="str">
        <f>+TabIPW[[#This Row],[WK]]&amp;TabIPW[[#This Row],[PK]]&amp;TabIPW[[#This Row],[GK]]</f>
        <v>020102</v>
      </c>
      <c r="G6" s="6" t="s">
        <v>35</v>
      </c>
      <c r="H6" s="34">
        <v>4.8221128000000001E-5</v>
      </c>
      <c r="I6" s="35">
        <v>15267</v>
      </c>
      <c r="J6" s="34">
        <v>3.6966199999999999E-5</v>
      </c>
      <c r="K6" s="35">
        <v>9424</v>
      </c>
      <c r="L6" s="34">
        <v>1.554193E-4</v>
      </c>
      <c r="M6" s="35">
        <v>14076.17</v>
      </c>
      <c r="N6" s="34">
        <v>8.6096399999999998E-5</v>
      </c>
      <c r="O6" s="35">
        <v>66</v>
      </c>
      <c r="P6" s="34">
        <v>9.8869400000000006E-5</v>
      </c>
      <c r="Q6" s="35">
        <v>524</v>
      </c>
      <c r="R6" s="34">
        <v>4.2484899999999997E-5</v>
      </c>
      <c r="S6" s="35">
        <v>167</v>
      </c>
      <c r="T6" s="34">
        <v>5.9791199999999998E-5</v>
      </c>
      <c r="U6" s="35">
        <v>1401.9</v>
      </c>
      <c r="V6" s="34">
        <v>4.5330600000000003E-5</v>
      </c>
      <c r="W6" s="35">
        <v>14076.17</v>
      </c>
    </row>
    <row r="7" spans="1:64" x14ac:dyDescent="0.25">
      <c r="A7" s="6" t="s">
        <v>31</v>
      </c>
      <c r="B7" s="6" t="s">
        <v>32</v>
      </c>
      <c r="C7" s="6" t="s">
        <v>33</v>
      </c>
      <c r="D7" s="6" t="s">
        <v>37</v>
      </c>
      <c r="E7" s="6" t="s">
        <v>36</v>
      </c>
      <c r="F7" s="24" t="str">
        <f>+TabIPW[[#This Row],[WK]]&amp;TabIPW[[#This Row],[PK]]&amp;TabIPW[[#This Row],[GK]]</f>
        <v>020103</v>
      </c>
      <c r="G7" s="6" t="s">
        <v>38</v>
      </c>
      <c r="H7" s="34">
        <v>1.5802080000000001E-5</v>
      </c>
      <c r="I7" s="35">
        <v>5003</v>
      </c>
      <c r="J7" s="34">
        <v>1.2030499999999999E-5</v>
      </c>
      <c r="K7" s="35">
        <v>3067</v>
      </c>
      <c r="L7" s="34">
        <v>5.0930999999999997E-5</v>
      </c>
      <c r="M7" s="35">
        <v>4612.7700000000004</v>
      </c>
      <c r="N7" s="34">
        <v>3.0003300000000001E-5</v>
      </c>
      <c r="O7" s="35">
        <v>23</v>
      </c>
      <c r="P7" s="34">
        <v>2.9434400000000001E-5</v>
      </c>
      <c r="Q7" s="35">
        <v>156</v>
      </c>
      <c r="R7" s="34">
        <v>3.1291300000000003E-5</v>
      </c>
      <c r="S7" s="35">
        <v>123</v>
      </c>
      <c r="T7" s="34">
        <v>1.3903900000000001E-5</v>
      </c>
      <c r="U7" s="35">
        <v>326</v>
      </c>
      <c r="V7" s="34">
        <v>1.4854900000000001E-5</v>
      </c>
      <c r="W7" s="35">
        <v>4612.7700000000004</v>
      </c>
    </row>
    <row r="8" spans="1:64" x14ac:dyDescent="0.25">
      <c r="A8" s="6" t="s">
        <v>31</v>
      </c>
      <c r="B8" s="6" t="s">
        <v>32</v>
      </c>
      <c r="C8" s="6" t="s">
        <v>33</v>
      </c>
      <c r="D8" s="6" t="s">
        <v>39</v>
      </c>
      <c r="E8" s="6" t="s">
        <v>40</v>
      </c>
      <c r="F8" s="24" t="str">
        <f>+TabIPW[[#This Row],[WK]]&amp;TabIPW[[#This Row],[PK]]&amp;TabIPW[[#This Row],[GK]]</f>
        <v>020104</v>
      </c>
      <c r="G8" s="6" t="s">
        <v>41</v>
      </c>
      <c r="H8" s="34">
        <v>4.6183880000000002E-5</v>
      </c>
      <c r="I8" s="35">
        <v>14622</v>
      </c>
      <c r="J8" s="34">
        <v>3.58051E-5</v>
      </c>
      <c r="K8" s="35">
        <v>9128</v>
      </c>
      <c r="L8" s="34">
        <v>1.4885319999999999E-4</v>
      </c>
      <c r="M8" s="35">
        <v>13481.48</v>
      </c>
      <c r="N8" s="34">
        <v>8.6096399999999998E-5</v>
      </c>
      <c r="O8" s="35">
        <v>66</v>
      </c>
      <c r="P8" s="34">
        <v>1.009449E-4</v>
      </c>
      <c r="Q8" s="35">
        <v>535</v>
      </c>
      <c r="R8" s="34">
        <v>5.8003300000000001E-5</v>
      </c>
      <c r="S8" s="35">
        <v>228</v>
      </c>
      <c r="T8" s="34">
        <v>3.6474399999999998E-5</v>
      </c>
      <c r="U8" s="35">
        <v>855.19999999999993</v>
      </c>
      <c r="V8" s="34">
        <v>4.3415499999999998E-5</v>
      </c>
      <c r="W8" s="35">
        <v>13481.48</v>
      </c>
    </row>
    <row r="9" spans="1:64" x14ac:dyDescent="0.25">
      <c r="A9" s="6" t="s">
        <v>31</v>
      </c>
      <c r="B9" s="6" t="s">
        <v>32</v>
      </c>
      <c r="C9" s="6" t="s">
        <v>33</v>
      </c>
      <c r="D9" s="6" t="s">
        <v>42</v>
      </c>
      <c r="E9" s="6" t="s">
        <v>36</v>
      </c>
      <c r="F9" s="24" t="str">
        <f>+TabIPW[[#This Row],[WK]]&amp;TabIPW[[#This Row],[PK]]&amp;TabIPW[[#This Row],[GK]]</f>
        <v>020105</v>
      </c>
      <c r="G9" s="6" t="s">
        <v>43</v>
      </c>
      <c r="H9" s="34">
        <v>2.3006663999999999E-5</v>
      </c>
      <c r="I9" s="35">
        <v>7284</v>
      </c>
      <c r="J9" s="34">
        <v>1.7918200000000001E-5</v>
      </c>
      <c r="K9" s="35">
        <v>4568</v>
      </c>
      <c r="L9" s="34">
        <v>7.4151800000000004E-5</v>
      </c>
      <c r="M9" s="35">
        <v>6715.85</v>
      </c>
      <c r="N9" s="34">
        <v>5.3484099999999998E-5</v>
      </c>
      <c r="O9" s="35">
        <v>41</v>
      </c>
      <c r="P9" s="34">
        <v>5.6793299999999997E-5</v>
      </c>
      <c r="Q9" s="35">
        <v>301</v>
      </c>
      <c r="R9" s="34">
        <v>2.7220899999999999E-5</v>
      </c>
      <c r="S9" s="35">
        <v>107</v>
      </c>
      <c r="T9" s="34">
        <v>3.02005E-5</v>
      </c>
      <c r="U9" s="35">
        <v>708.1</v>
      </c>
      <c r="V9" s="34">
        <v>2.1627599999999999E-5</v>
      </c>
      <c r="W9" s="35">
        <v>6715.85</v>
      </c>
    </row>
    <row r="10" spans="1:64" x14ac:dyDescent="0.25">
      <c r="A10" s="6" t="s">
        <v>31</v>
      </c>
      <c r="B10" s="6" t="s">
        <v>32</v>
      </c>
      <c r="C10" s="6" t="s">
        <v>33</v>
      </c>
      <c r="D10" s="6" t="s">
        <v>44</v>
      </c>
      <c r="E10" s="6" t="s">
        <v>36</v>
      </c>
      <c r="F10" s="24" t="str">
        <f>+TabIPW[[#This Row],[WK]]&amp;TabIPW[[#This Row],[PK]]&amp;TabIPW[[#This Row],[GK]]</f>
        <v>020106</v>
      </c>
      <c r="G10" s="6" t="s">
        <v>45</v>
      </c>
      <c r="H10" s="34">
        <v>2.6566312000000003E-5</v>
      </c>
      <c r="I10" s="35">
        <v>8411</v>
      </c>
      <c r="J10" s="34">
        <v>2.0542399999999998E-5</v>
      </c>
      <c r="K10" s="35">
        <v>5237</v>
      </c>
      <c r="L10" s="34">
        <v>8.56247E-5</v>
      </c>
      <c r="M10" s="35">
        <v>7754.94</v>
      </c>
      <c r="N10" s="34">
        <v>5.8702100000000002E-5</v>
      </c>
      <c r="O10" s="35">
        <v>45</v>
      </c>
      <c r="P10" s="34">
        <v>5.6415900000000003E-5</v>
      </c>
      <c r="Q10" s="35">
        <v>299</v>
      </c>
      <c r="R10" s="34">
        <v>3.8414500000000003E-5</v>
      </c>
      <c r="S10" s="35">
        <v>151</v>
      </c>
      <c r="T10" s="34">
        <v>3.1569599999999997E-5</v>
      </c>
      <c r="U10" s="35">
        <v>740.2</v>
      </c>
      <c r="V10" s="34">
        <v>2.4973900000000002E-5</v>
      </c>
      <c r="W10" s="35">
        <v>7754.94</v>
      </c>
    </row>
    <row r="11" spans="1:64" x14ac:dyDescent="0.25">
      <c r="A11" s="6" t="s">
        <v>31</v>
      </c>
      <c r="B11" s="6" t="s">
        <v>32</v>
      </c>
      <c r="C11" s="6" t="s">
        <v>32</v>
      </c>
      <c r="D11" s="6" t="s">
        <v>33</v>
      </c>
      <c r="E11" s="6" t="s">
        <v>34</v>
      </c>
      <c r="F11" s="24" t="str">
        <f>+TabIPW[[#This Row],[WK]]&amp;TabIPW[[#This Row],[PK]]&amp;TabIPW[[#This Row],[GK]]</f>
        <v>020201</v>
      </c>
      <c r="G11" s="6" t="s">
        <v>46</v>
      </c>
      <c r="H11" s="34">
        <v>8.8523848000000006E-5</v>
      </c>
      <c r="I11" s="35">
        <v>28027</v>
      </c>
      <c r="J11" s="34">
        <v>6.5996999999999998E-5</v>
      </c>
      <c r="K11" s="35">
        <v>16825</v>
      </c>
      <c r="L11" s="34">
        <v>2.6427440000000003E-4</v>
      </c>
      <c r="M11" s="35">
        <v>23935.06</v>
      </c>
      <c r="N11" s="34">
        <v>1.3566709999999999E-4</v>
      </c>
      <c r="O11" s="35">
        <v>104</v>
      </c>
      <c r="P11" s="34">
        <v>1.879273E-4</v>
      </c>
      <c r="Q11" s="35">
        <v>996</v>
      </c>
      <c r="R11" s="34">
        <v>1.3839390000000001E-4</v>
      </c>
      <c r="S11" s="35">
        <v>544</v>
      </c>
      <c r="T11" s="34">
        <v>7.6842700000000002E-5</v>
      </c>
      <c r="U11" s="35">
        <v>1801.6999999999998</v>
      </c>
      <c r="V11" s="34">
        <v>7.7080000000000001E-5</v>
      </c>
      <c r="W11" s="35">
        <v>23935.06</v>
      </c>
    </row>
    <row r="12" spans="1:64" x14ac:dyDescent="0.25">
      <c r="A12" s="6" t="s">
        <v>31</v>
      </c>
      <c r="B12" s="6" t="s">
        <v>32</v>
      </c>
      <c r="C12" s="6" t="s">
        <v>32</v>
      </c>
      <c r="D12" s="6" t="s">
        <v>32</v>
      </c>
      <c r="E12" s="6" t="s">
        <v>34</v>
      </c>
      <c r="F12" s="24" t="str">
        <f>+TabIPW[[#This Row],[WK]]&amp;TabIPW[[#This Row],[PK]]&amp;TabIPW[[#This Row],[GK]]</f>
        <v>020202</v>
      </c>
      <c r="G12" s="6" t="s">
        <v>47</v>
      </c>
      <c r="H12" s="34">
        <v>9.6694936000000007E-5</v>
      </c>
      <c r="I12" s="35">
        <v>30614</v>
      </c>
      <c r="J12" s="34">
        <v>7.0959100000000003E-5</v>
      </c>
      <c r="K12" s="35">
        <v>18090</v>
      </c>
      <c r="L12" s="34">
        <v>2.8866789999999997E-4</v>
      </c>
      <c r="M12" s="35">
        <v>26144.36</v>
      </c>
      <c r="N12" s="34">
        <v>1.6436590000000001E-4</v>
      </c>
      <c r="O12" s="35">
        <v>126</v>
      </c>
      <c r="P12" s="34">
        <v>2.245316E-4</v>
      </c>
      <c r="Q12" s="35">
        <v>1190</v>
      </c>
      <c r="R12" s="34">
        <v>1.083747E-4</v>
      </c>
      <c r="S12" s="35">
        <v>426</v>
      </c>
      <c r="T12" s="34">
        <v>9.5536200000000002E-5</v>
      </c>
      <c r="U12" s="35">
        <v>2240</v>
      </c>
      <c r="V12" s="34">
        <v>8.4194800000000002E-5</v>
      </c>
      <c r="W12" s="35">
        <v>26144.36</v>
      </c>
    </row>
    <row r="13" spans="1:64" x14ac:dyDescent="0.25">
      <c r="A13" s="6" t="s">
        <v>31</v>
      </c>
      <c r="B13" s="6" t="s">
        <v>32</v>
      </c>
      <c r="C13" s="6" t="s">
        <v>32</v>
      </c>
      <c r="D13" s="6" t="s">
        <v>37</v>
      </c>
      <c r="E13" s="6" t="s">
        <v>40</v>
      </c>
      <c r="F13" s="24" t="str">
        <f>+TabIPW[[#This Row],[WK]]&amp;TabIPW[[#This Row],[PK]]&amp;TabIPW[[#This Row],[GK]]</f>
        <v>020203</v>
      </c>
      <c r="G13" s="6" t="s">
        <v>48</v>
      </c>
      <c r="H13" s="34">
        <v>2.8123464000000001E-5</v>
      </c>
      <c r="I13" s="35">
        <v>8904</v>
      </c>
      <c r="J13" s="34">
        <v>2.1162199999999999E-5</v>
      </c>
      <c r="K13" s="35">
        <v>5395</v>
      </c>
      <c r="L13" s="34">
        <v>8.3958300000000006E-5</v>
      </c>
      <c r="M13" s="35">
        <v>7604.02</v>
      </c>
      <c r="N13" s="34">
        <v>4.9570700000000003E-5</v>
      </c>
      <c r="O13" s="35">
        <v>38</v>
      </c>
      <c r="P13" s="34">
        <v>6.0189599999999997E-5</v>
      </c>
      <c r="Q13" s="35">
        <v>319</v>
      </c>
      <c r="R13" s="34">
        <v>6.3091300000000004E-5</v>
      </c>
      <c r="S13" s="35">
        <v>248</v>
      </c>
      <c r="T13" s="34">
        <v>1.5690999999999999E-5</v>
      </c>
      <c r="U13" s="35">
        <v>367.9</v>
      </c>
      <c r="V13" s="34">
        <v>2.44878E-5</v>
      </c>
      <c r="W13" s="35">
        <v>7604.02</v>
      </c>
    </row>
    <row r="14" spans="1:64" x14ac:dyDescent="0.25">
      <c r="A14" s="6" t="s">
        <v>31</v>
      </c>
      <c r="B14" s="6" t="s">
        <v>32</v>
      </c>
      <c r="C14" s="6" t="s">
        <v>32</v>
      </c>
      <c r="D14" s="6" t="s">
        <v>39</v>
      </c>
      <c r="E14" s="6" t="s">
        <v>34</v>
      </c>
      <c r="F14" s="24" t="str">
        <f>+TabIPW[[#This Row],[WK]]&amp;TabIPW[[#This Row],[PK]]&amp;TabIPW[[#This Row],[GK]]</f>
        <v>020204</v>
      </c>
      <c r="G14" s="6" t="s">
        <v>49</v>
      </c>
      <c r="H14" s="34">
        <v>1.8647903999999999E-5</v>
      </c>
      <c r="I14" s="35">
        <v>5904</v>
      </c>
      <c r="J14" s="34">
        <v>1.4364399999999999E-5</v>
      </c>
      <c r="K14" s="35">
        <v>3662</v>
      </c>
      <c r="L14" s="34">
        <v>5.5670500000000002E-5</v>
      </c>
      <c r="M14" s="35">
        <v>5042.0200000000004</v>
      </c>
      <c r="N14" s="34">
        <v>5.2179599999999998E-5</v>
      </c>
      <c r="O14" s="35">
        <v>40</v>
      </c>
      <c r="P14" s="34">
        <v>3.2641999999999997E-5</v>
      </c>
      <c r="Q14" s="35">
        <v>173</v>
      </c>
      <c r="R14" s="34">
        <v>2.0097599999999999E-5</v>
      </c>
      <c r="S14" s="35">
        <v>79</v>
      </c>
      <c r="T14" s="34">
        <v>1.3277E-5</v>
      </c>
      <c r="U14" s="35">
        <v>311.3</v>
      </c>
      <c r="V14" s="34">
        <v>1.6237200000000001E-5</v>
      </c>
      <c r="W14" s="35">
        <v>5042.0200000000004</v>
      </c>
    </row>
    <row r="15" spans="1:64" x14ac:dyDescent="0.25">
      <c r="A15" s="6" t="s">
        <v>31</v>
      </c>
      <c r="B15" s="6" t="s">
        <v>32</v>
      </c>
      <c r="C15" s="6" t="s">
        <v>32</v>
      </c>
      <c r="D15" s="6" t="s">
        <v>42</v>
      </c>
      <c r="E15" s="6" t="s">
        <v>36</v>
      </c>
      <c r="F15" s="24" t="str">
        <f>+TabIPW[[#This Row],[WK]]&amp;TabIPW[[#This Row],[PK]]&amp;TabIPW[[#This Row],[GK]]</f>
        <v>020205</v>
      </c>
      <c r="G15" s="6" t="s">
        <v>47</v>
      </c>
      <c r="H15" s="34">
        <v>2.8906776E-5</v>
      </c>
      <c r="I15" s="35">
        <v>9152</v>
      </c>
      <c r="J15" s="34">
        <v>2.2107500000000001E-5</v>
      </c>
      <c r="K15" s="35">
        <v>5636</v>
      </c>
      <c r="L15" s="34">
        <v>8.6296800000000004E-5</v>
      </c>
      <c r="M15" s="35">
        <v>7815.81</v>
      </c>
      <c r="N15" s="34">
        <v>4.6961700000000001E-5</v>
      </c>
      <c r="O15" s="35">
        <v>36</v>
      </c>
      <c r="P15" s="34">
        <v>4.0755299999999999E-5</v>
      </c>
      <c r="Q15" s="35">
        <v>216</v>
      </c>
      <c r="R15" s="34">
        <v>3.6124899999999997E-5</v>
      </c>
      <c r="S15" s="35">
        <v>142</v>
      </c>
      <c r="T15" s="34">
        <v>1.68809E-5</v>
      </c>
      <c r="U15" s="35">
        <v>395.8</v>
      </c>
      <c r="V15" s="34">
        <v>2.5169900000000001E-5</v>
      </c>
      <c r="W15" s="35">
        <v>7815.81</v>
      </c>
    </row>
    <row r="16" spans="1:64" x14ac:dyDescent="0.25">
      <c r="A16" s="6" t="s">
        <v>31</v>
      </c>
      <c r="B16" s="6" t="s">
        <v>32</v>
      </c>
      <c r="C16" s="6" t="s">
        <v>32</v>
      </c>
      <c r="D16" s="6" t="s">
        <v>44</v>
      </c>
      <c r="E16" s="6" t="s">
        <v>36</v>
      </c>
      <c r="F16" s="24" t="str">
        <f>+TabIPW[[#This Row],[WK]]&amp;TabIPW[[#This Row],[PK]]&amp;TabIPW[[#This Row],[GK]]</f>
        <v>020206</v>
      </c>
      <c r="G16" s="6" t="s">
        <v>50</v>
      </c>
      <c r="H16" s="34">
        <v>2.2482344E-5</v>
      </c>
      <c r="I16" s="35">
        <v>7118</v>
      </c>
      <c r="J16" s="34">
        <v>1.7192599999999999E-5</v>
      </c>
      <c r="K16" s="35">
        <v>4383</v>
      </c>
      <c r="L16" s="34">
        <v>6.7117600000000003E-5</v>
      </c>
      <c r="M16" s="35">
        <v>6078.77</v>
      </c>
      <c r="N16" s="34">
        <v>3.39168E-5</v>
      </c>
      <c r="O16" s="35">
        <v>26</v>
      </c>
      <c r="P16" s="34">
        <v>4.43403E-5</v>
      </c>
      <c r="Q16" s="35">
        <v>235</v>
      </c>
      <c r="R16" s="34">
        <v>1.98432E-5</v>
      </c>
      <c r="S16" s="35">
        <v>78</v>
      </c>
      <c r="T16" s="34">
        <v>1.2880299999999999E-5</v>
      </c>
      <c r="U16" s="35">
        <v>302</v>
      </c>
      <c r="V16" s="34">
        <v>1.9576E-5</v>
      </c>
      <c r="W16" s="35">
        <v>6078.77</v>
      </c>
    </row>
    <row r="17" spans="1:23" x14ac:dyDescent="0.25">
      <c r="A17" s="6" t="s">
        <v>31</v>
      </c>
      <c r="B17" s="6" t="s">
        <v>32</v>
      </c>
      <c r="C17" s="6" t="s">
        <v>32</v>
      </c>
      <c r="D17" s="6" t="s">
        <v>51</v>
      </c>
      <c r="E17" s="6" t="s">
        <v>40</v>
      </c>
      <c r="F17" s="24" t="str">
        <f>+TabIPW[[#This Row],[WK]]&amp;TabIPW[[#This Row],[PK]]&amp;TabIPW[[#This Row],[GK]]</f>
        <v>020207</v>
      </c>
      <c r="G17" s="6" t="s">
        <v>52</v>
      </c>
      <c r="H17" s="34">
        <v>1.5858928000000002E-5</v>
      </c>
      <c r="I17" s="35">
        <v>5021</v>
      </c>
      <c r="J17" s="34">
        <v>1.2163900000000001E-5</v>
      </c>
      <c r="K17" s="35">
        <v>3101</v>
      </c>
      <c r="L17" s="34">
        <v>4.73443E-5</v>
      </c>
      <c r="M17" s="35">
        <v>4287.93</v>
      </c>
      <c r="N17" s="34">
        <v>3.2612299999999999E-5</v>
      </c>
      <c r="O17" s="35">
        <v>25</v>
      </c>
      <c r="P17" s="34">
        <v>2.37739E-5</v>
      </c>
      <c r="Q17" s="35">
        <v>126</v>
      </c>
      <c r="R17" s="34">
        <v>2.77297E-5</v>
      </c>
      <c r="S17" s="35">
        <v>109</v>
      </c>
      <c r="T17" s="34">
        <v>1.41215E-5</v>
      </c>
      <c r="U17" s="35">
        <v>331.1</v>
      </c>
      <c r="V17" s="34">
        <v>1.3808800000000001E-5</v>
      </c>
      <c r="W17" s="35">
        <v>4287.93</v>
      </c>
    </row>
    <row r="18" spans="1:23" x14ac:dyDescent="0.25">
      <c r="A18" s="6" t="s">
        <v>31</v>
      </c>
      <c r="B18" s="6" t="s">
        <v>32</v>
      </c>
      <c r="C18" s="6" t="s">
        <v>37</v>
      </c>
      <c r="D18" s="6" t="s">
        <v>33</v>
      </c>
      <c r="E18" s="6" t="s">
        <v>34</v>
      </c>
      <c r="F18" s="24" t="str">
        <f>+TabIPW[[#This Row],[WK]]&amp;TabIPW[[#This Row],[PK]]&amp;TabIPW[[#This Row],[GK]]</f>
        <v>020301</v>
      </c>
      <c r="G18" s="6" t="s">
        <v>53</v>
      </c>
      <c r="H18" s="34">
        <v>1.9598301599999999E-4</v>
      </c>
      <c r="I18" s="35">
        <v>62049</v>
      </c>
      <c r="J18" s="34">
        <v>1.4256539999999999E-4</v>
      </c>
      <c r="K18" s="35">
        <v>36345</v>
      </c>
      <c r="L18" s="34">
        <v>5.9809420000000004E-4</v>
      </c>
      <c r="M18" s="35">
        <v>54168.78</v>
      </c>
      <c r="N18" s="34">
        <v>4.2135069999999999E-4</v>
      </c>
      <c r="O18" s="35">
        <v>323</v>
      </c>
      <c r="P18" s="34">
        <v>4.8264869999999999E-4</v>
      </c>
      <c r="Q18" s="35">
        <v>2558</v>
      </c>
      <c r="R18" s="34">
        <v>2.200565E-4</v>
      </c>
      <c r="S18" s="35">
        <v>865</v>
      </c>
      <c r="T18" s="34">
        <v>1.8679889999999999E-4</v>
      </c>
      <c r="U18" s="35">
        <v>4379.8</v>
      </c>
      <c r="V18" s="34">
        <v>1.7444410000000001E-4</v>
      </c>
      <c r="W18" s="35">
        <v>54168.78</v>
      </c>
    </row>
    <row r="19" spans="1:23" x14ac:dyDescent="0.25">
      <c r="A19" s="6" t="s">
        <v>31</v>
      </c>
      <c r="B19" s="6" t="s">
        <v>32</v>
      </c>
      <c r="C19" s="6" t="s">
        <v>37</v>
      </c>
      <c r="D19" s="6" t="s">
        <v>32</v>
      </c>
      <c r="E19" s="6" t="s">
        <v>36</v>
      </c>
      <c r="F19" s="24" t="str">
        <f>+TabIPW[[#This Row],[WK]]&amp;TabIPW[[#This Row],[PK]]&amp;TabIPW[[#This Row],[GK]]</f>
        <v>020302</v>
      </c>
      <c r="G19" s="6" t="s">
        <v>53</v>
      </c>
      <c r="H19" s="34">
        <v>2.2763456000000003E-5</v>
      </c>
      <c r="I19" s="35">
        <v>7207</v>
      </c>
      <c r="J19" s="34">
        <v>1.6969E-5</v>
      </c>
      <c r="K19" s="35">
        <v>4326</v>
      </c>
      <c r="L19" s="34">
        <v>6.9468700000000001E-5</v>
      </c>
      <c r="M19" s="35">
        <v>6291.71</v>
      </c>
      <c r="N19" s="34">
        <v>3.7830300000000003E-5</v>
      </c>
      <c r="O19" s="35">
        <v>29</v>
      </c>
      <c r="P19" s="34">
        <v>3.5660900000000003E-5</v>
      </c>
      <c r="Q19" s="35">
        <v>189</v>
      </c>
      <c r="R19" s="34">
        <v>1.17024E-5</v>
      </c>
      <c r="S19" s="35">
        <v>46</v>
      </c>
      <c r="T19" s="34">
        <v>3.1880900000000002E-5</v>
      </c>
      <c r="U19" s="35">
        <v>747.5</v>
      </c>
      <c r="V19" s="34">
        <v>2.0261699999999999E-5</v>
      </c>
      <c r="W19" s="35">
        <v>6291.71</v>
      </c>
    </row>
    <row r="20" spans="1:23" x14ac:dyDescent="0.25">
      <c r="A20" s="6" t="s">
        <v>31</v>
      </c>
      <c r="B20" s="6" t="s">
        <v>32</v>
      </c>
      <c r="C20" s="6" t="s">
        <v>37</v>
      </c>
      <c r="D20" s="6" t="s">
        <v>37</v>
      </c>
      <c r="E20" s="6" t="s">
        <v>36</v>
      </c>
      <c r="F20" s="24" t="str">
        <f>+TabIPW[[#This Row],[WK]]&amp;TabIPW[[#This Row],[PK]]&amp;TabIPW[[#This Row],[GK]]</f>
        <v>020303</v>
      </c>
      <c r="G20" s="6" t="s">
        <v>54</v>
      </c>
      <c r="H20" s="34">
        <v>1.8568943999999998E-5</v>
      </c>
      <c r="I20" s="35">
        <v>5879</v>
      </c>
      <c r="J20" s="34">
        <v>1.3623E-5</v>
      </c>
      <c r="K20" s="35">
        <v>3473</v>
      </c>
      <c r="L20" s="34">
        <v>5.66681E-5</v>
      </c>
      <c r="M20" s="35">
        <v>5132.37</v>
      </c>
      <c r="N20" s="34">
        <v>4.0439199999999997E-5</v>
      </c>
      <c r="O20" s="35">
        <v>31</v>
      </c>
      <c r="P20" s="34">
        <v>4.0000599999999998E-5</v>
      </c>
      <c r="Q20" s="35">
        <v>212</v>
      </c>
      <c r="R20" s="34">
        <v>2.2387200000000001E-5</v>
      </c>
      <c r="S20" s="35">
        <v>88</v>
      </c>
      <c r="T20" s="34">
        <v>2.4464099999999998E-5</v>
      </c>
      <c r="U20" s="35">
        <v>573.6</v>
      </c>
      <c r="V20" s="34">
        <v>1.6528199999999999E-5</v>
      </c>
      <c r="W20" s="35">
        <v>5132.37</v>
      </c>
    </row>
    <row r="21" spans="1:23" x14ac:dyDescent="0.25">
      <c r="A21" s="6" t="s">
        <v>31</v>
      </c>
      <c r="B21" s="6" t="s">
        <v>32</v>
      </c>
      <c r="C21" s="6" t="s">
        <v>37</v>
      </c>
      <c r="D21" s="6" t="s">
        <v>39</v>
      </c>
      <c r="E21" s="6" t="s">
        <v>36</v>
      </c>
      <c r="F21" s="24" t="str">
        <f>+TabIPW[[#This Row],[WK]]&amp;TabIPW[[#This Row],[PK]]&amp;TabIPW[[#This Row],[GK]]</f>
        <v>020304</v>
      </c>
      <c r="G21" s="6" t="s">
        <v>55</v>
      </c>
      <c r="H21" s="34">
        <v>1.3932231999999999E-5</v>
      </c>
      <c r="I21" s="35">
        <v>4411</v>
      </c>
      <c r="J21" s="34">
        <v>1.0453599999999999E-5</v>
      </c>
      <c r="K21" s="35">
        <v>2665</v>
      </c>
      <c r="L21" s="34">
        <v>4.2517900000000002E-5</v>
      </c>
      <c r="M21" s="35">
        <v>3850.8</v>
      </c>
      <c r="N21" s="34">
        <v>2.0871899999999999E-5</v>
      </c>
      <c r="O21" s="35">
        <v>16</v>
      </c>
      <c r="P21" s="34">
        <v>2.37739E-5</v>
      </c>
      <c r="Q21" s="35">
        <v>126</v>
      </c>
      <c r="R21" s="34">
        <v>2.8238500000000001E-5</v>
      </c>
      <c r="S21" s="35">
        <v>111</v>
      </c>
      <c r="T21" s="34">
        <v>9.3232999999999993E-6</v>
      </c>
      <c r="U21" s="35">
        <v>218.60000000000002</v>
      </c>
      <c r="V21" s="34">
        <v>1.2401E-5</v>
      </c>
      <c r="W21" s="35">
        <v>3850.8</v>
      </c>
    </row>
    <row r="22" spans="1:23" x14ac:dyDescent="0.25">
      <c r="A22" s="6" t="s">
        <v>31</v>
      </c>
      <c r="B22" s="6" t="s">
        <v>32</v>
      </c>
      <c r="C22" s="6" t="s">
        <v>37</v>
      </c>
      <c r="D22" s="6" t="s">
        <v>42</v>
      </c>
      <c r="E22" s="6" t="s">
        <v>36</v>
      </c>
      <c r="F22" s="24" t="str">
        <f>+TabIPW[[#This Row],[WK]]&amp;TabIPW[[#This Row],[PK]]&amp;TabIPW[[#This Row],[GK]]</f>
        <v>020305</v>
      </c>
      <c r="G22" s="6" t="s">
        <v>56</v>
      </c>
      <c r="H22" s="34">
        <v>6.6392080000000001E-6</v>
      </c>
      <c r="I22" s="35">
        <v>2102</v>
      </c>
      <c r="J22" s="34">
        <v>4.9856000000000002E-6</v>
      </c>
      <c r="K22" s="35">
        <v>1271</v>
      </c>
      <c r="L22" s="34">
        <v>2.0261399999999999E-5</v>
      </c>
      <c r="M22" s="35">
        <v>1835.05</v>
      </c>
      <c r="N22" s="34">
        <v>1.0435899999999999E-5</v>
      </c>
      <c r="O22" s="35">
        <v>8</v>
      </c>
      <c r="P22" s="34">
        <v>1.1887E-5</v>
      </c>
      <c r="Q22" s="35">
        <v>63</v>
      </c>
      <c r="R22" s="34">
        <v>1.55184E-5</v>
      </c>
      <c r="S22" s="35">
        <v>61</v>
      </c>
      <c r="T22" s="34">
        <v>3.5783000000000001E-6</v>
      </c>
      <c r="U22" s="35">
        <v>83.9</v>
      </c>
      <c r="V22" s="34">
        <v>5.9096000000000001E-6</v>
      </c>
      <c r="W22" s="35">
        <v>1835.05</v>
      </c>
    </row>
    <row r="23" spans="1:23" x14ac:dyDescent="0.25">
      <c r="A23" s="6" t="s">
        <v>31</v>
      </c>
      <c r="B23" s="6" t="s">
        <v>32</v>
      </c>
      <c r="C23" s="6" t="s">
        <v>37</v>
      </c>
      <c r="D23" s="6" t="s">
        <v>44</v>
      </c>
      <c r="E23" s="6" t="s">
        <v>36</v>
      </c>
      <c r="F23" s="24" t="str">
        <f>+TabIPW[[#This Row],[WK]]&amp;TabIPW[[#This Row],[PK]]&amp;TabIPW[[#This Row],[GK]]</f>
        <v>020306</v>
      </c>
      <c r="G23" s="6" t="s">
        <v>57</v>
      </c>
      <c r="H23" s="34">
        <v>1.0723175999999999E-5</v>
      </c>
      <c r="I23" s="35">
        <v>3395</v>
      </c>
      <c r="J23" s="34">
        <v>8.2216999999999996E-6</v>
      </c>
      <c r="K23" s="35">
        <v>2096</v>
      </c>
      <c r="L23" s="34">
        <v>3.2724700000000002E-5</v>
      </c>
      <c r="M23" s="35">
        <v>2963.84</v>
      </c>
      <c r="N23" s="34">
        <v>2.21763E-5</v>
      </c>
      <c r="O23" s="35">
        <v>17</v>
      </c>
      <c r="P23" s="34">
        <v>1.90569E-5</v>
      </c>
      <c r="Q23" s="35">
        <v>101</v>
      </c>
      <c r="R23" s="34">
        <v>1.8571199999999999E-5</v>
      </c>
      <c r="S23" s="35">
        <v>73</v>
      </c>
      <c r="T23" s="34">
        <v>6.4486999999999998E-6</v>
      </c>
      <c r="U23" s="35">
        <v>151.19999999999999</v>
      </c>
      <c r="V23" s="34">
        <v>9.5447000000000003E-6</v>
      </c>
      <c r="W23" s="35">
        <v>2963.84</v>
      </c>
    </row>
    <row r="24" spans="1:23" x14ac:dyDescent="0.25">
      <c r="A24" s="6" t="s">
        <v>31</v>
      </c>
      <c r="B24" s="6" t="s">
        <v>32</v>
      </c>
      <c r="C24" s="6" t="s">
        <v>39</v>
      </c>
      <c r="D24" s="6" t="s">
        <v>33</v>
      </c>
      <c r="E24" s="6" t="s">
        <v>40</v>
      </c>
      <c r="F24" s="24" t="str">
        <f>+TabIPW[[#This Row],[WK]]&amp;TabIPW[[#This Row],[PK]]&amp;TabIPW[[#This Row],[GK]]</f>
        <v>020401</v>
      </c>
      <c r="G24" s="6" t="s">
        <v>58</v>
      </c>
      <c r="H24" s="34">
        <v>5.8299968E-5</v>
      </c>
      <c r="I24" s="35">
        <v>18458</v>
      </c>
      <c r="J24" s="34">
        <v>4.3658100000000001E-5</v>
      </c>
      <c r="K24" s="35">
        <v>11130</v>
      </c>
      <c r="L24" s="34">
        <v>1.6487460000000001E-4</v>
      </c>
      <c r="M24" s="35">
        <v>14932.52</v>
      </c>
      <c r="N24" s="34">
        <v>1.0044580000000001E-4</v>
      </c>
      <c r="O24" s="35">
        <v>77</v>
      </c>
      <c r="P24" s="34">
        <v>1.2453019999999999E-4</v>
      </c>
      <c r="Q24" s="35">
        <v>660</v>
      </c>
      <c r="R24" s="34">
        <v>1.872388E-4</v>
      </c>
      <c r="S24" s="35">
        <v>736</v>
      </c>
      <c r="T24" s="34">
        <v>6.5442299999999995E-5</v>
      </c>
      <c r="U24" s="35">
        <v>1534.4</v>
      </c>
      <c r="V24" s="34">
        <v>4.8088399999999999E-5</v>
      </c>
      <c r="W24" s="35">
        <v>14932.52</v>
      </c>
    </row>
    <row r="25" spans="1:23" x14ac:dyDescent="0.25">
      <c r="A25" s="6" t="s">
        <v>31</v>
      </c>
      <c r="B25" s="6" t="s">
        <v>32</v>
      </c>
      <c r="C25" s="6" t="s">
        <v>39</v>
      </c>
      <c r="D25" s="6" t="s">
        <v>32</v>
      </c>
      <c r="E25" s="6" t="s">
        <v>36</v>
      </c>
      <c r="F25" s="24" t="str">
        <f>+TabIPW[[#This Row],[WK]]&amp;TabIPW[[#This Row],[PK]]&amp;TabIPW[[#This Row],[GK]]</f>
        <v>020402</v>
      </c>
      <c r="G25" s="6" t="s">
        <v>59</v>
      </c>
      <c r="H25" s="34">
        <v>8.5880160000000002E-6</v>
      </c>
      <c r="I25" s="35">
        <v>2719</v>
      </c>
      <c r="J25" s="34">
        <v>6.5821000000000001E-6</v>
      </c>
      <c r="K25" s="35">
        <v>1678</v>
      </c>
      <c r="L25" s="34">
        <v>2.42872E-5</v>
      </c>
      <c r="M25" s="35">
        <v>2199.67</v>
      </c>
      <c r="N25" s="34">
        <v>2.0871899999999999E-5</v>
      </c>
      <c r="O25" s="35">
        <v>16</v>
      </c>
      <c r="P25" s="34">
        <v>1.4339799999999999E-5</v>
      </c>
      <c r="Q25" s="35">
        <v>76</v>
      </c>
      <c r="R25" s="34">
        <v>2.3150500000000001E-5</v>
      </c>
      <c r="S25" s="35">
        <v>91</v>
      </c>
      <c r="T25" s="34">
        <v>4.0901E-6</v>
      </c>
      <c r="U25" s="35">
        <v>95.9</v>
      </c>
      <c r="V25" s="34">
        <v>7.0837999999999998E-6</v>
      </c>
      <c r="W25" s="35">
        <v>2199.67</v>
      </c>
    </row>
    <row r="26" spans="1:23" x14ac:dyDescent="0.25">
      <c r="A26" s="6" t="s">
        <v>31</v>
      </c>
      <c r="B26" s="6" t="s">
        <v>32</v>
      </c>
      <c r="C26" s="6" t="s">
        <v>39</v>
      </c>
      <c r="D26" s="6" t="s">
        <v>37</v>
      </c>
      <c r="E26" s="6" t="s">
        <v>36</v>
      </c>
      <c r="F26" s="24" t="str">
        <f>+TabIPW[[#This Row],[WK]]&amp;TabIPW[[#This Row],[PK]]&amp;TabIPW[[#This Row],[GK]]</f>
        <v>020403</v>
      </c>
      <c r="G26" s="6" t="s">
        <v>60</v>
      </c>
      <c r="H26" s="34">
        <v>1.42544E-5</v>
      </c>
      <c r="I26" s="35">
        <v>4513</v>
      </c>
      <c r="J26" s="34">
        <v>1.1010599999999999E-5</v>
      </c>
      <c r="K26" s="35">
        <v>2807</v>
      </c>
      <c r="L26" s="34">
        <v>4.0312000000000003E-5</v>
      </c>
      <c r="M26" s="35">
        <v>3651.02</v>
      </c>
      <c r="N26" s="34">
        <v>2.21763E-5</v>
      </c>
      <c r="O26" s="35">
        <v>17</v>
      </c>
      <c r="P26" s="34">
        <v>2.5094699999999999E-5</v>
      </c>
      <c r="Q26" s="35">
        <v>133</v>
      </c>
      <c r="R26" s="34">
        <v>3.5107300000000002E-5</v>
      </c>
      <c r="S26" s="35">
        <v>138</v>
      </c>
      <c r="T26" s="34">
        <v>7.2035999999999999E-6</v>
      </c>
      <c r="U26" s="35">
        <v>168.9</v>
      </c>
      <c r="V26" s="34">
        <v>1.1757699999999999E-5</v>
      </c>
      <c r="W26" s="35">
        <v>3651.02</v>
      </c>
    </row>
    <row r="27" spans="1:23" x14ac:dyDescent="0.25">
      <c r="A27" s="6" t="s">
        <v>31</v>
      </c>
      <c r="B27" s="6" t="s">
        <v>32</v>
      </c>
      <c r="C27" s="6" t="s">
        <v>39</v>
      </c>
      <c r="D27" s="6" t="s">
        <v>39</v>
      </c>
      <c r="E27" s="6" t="s">
        <v>40</v>
      </c>
      <c r="F27" s="24" t="str">
        <f>+TabIPW[[#This Row],[WK]]&amp;TabIPW[[#This Row],[PK]]&amp;TabIPW[[#This Row],[GK]]</f>
        <v>020404</v>
      </c>
      <c r="G27" s="6" t="s">
        <v>61</v>
      </c>
      <c r="H27" s="34">
        <v>2.1380024000000001E-5</v>
      </c>
      <c r="I27" s="35">
        <v>6769</v>
      </c>
      <c r="J27" s="34">
        <v>1.6070699999999998E-5</v>
      </c>
      <c r="K27" s="35">
        <v>4097</v>
      </c>
      <c r="L27" s="34">
        <v>6.0463500000000001E-5</v>
      </c>
      <c r="M27" s="35">
        <v>5476.12</v>
      </c>
      <c r="N27" s="34">
        <v>6.1311100000000003E-5</v>
      </c>
      <c r="O27" s="35">
        <v>47</v>
      </c>
      <c r="P27" s="34">
        <v>4.2642100000000003E-5</v>
      </c>
      <c r="Q27" s="35">
        <v>226</v>
      </c>
      <c r="R27" s="34">
        <v>4.4520100000000001E-5</v>
      </c>
      <c r="S27" s="35">
        <v>175</v>
      </c>
      <c r="T27" s="34">
        <v>1.7350099999999998E-5</v>
      </c>
      <c r="U27" s="35">
        <v>406.79999999999995</v>
      </c>
      <c r="V27" s="34">
        <v>1.76352E-5</v>
      </c>
      <c r="W27" s="35">
        <v>5476.12</v>
      </c>
    </row>
    <row r="28" spans="1:23" x14ac:dyDescent="0.25">
      <c r="A28" s="6" t="s">
        <v>31</v>
      </c>
      <c r="B28" s="6" t="s">
        <v>32</v>
      </c>
      <c r="C28" s="6" t="s">
        <v>42</v>
      </c>
      <c r="D28" s="6" t="s">
        <v>33</v>
      </c>
      <c r="E28" s="6" t="s">
        <v>34</v>
      </c>
      <c r="F28" s="24" t="str">
        <f>+TabIPW[[#This Row],[WK]]&amp;TabIPW[[#This Row],[PK]]&amp;TabIPW[[#This Row],[GK]]</f>
        <v>020501</v>
      </c>
      <c r="G28" s="6" t="s">
        <v>62</v>
      </c>
      <c r="H28" s="34">
        <v>6.4759136000000007E-5</v>
      </c>
      <c r="I28" s="35">
        <v>20503</v>
      </c>
      <c r="J28" s="34">
        <v>4.8769200000000001E-5</v>
      </c>
      <c r="K28" s="35">
        <v>12433</v>
      </c>
      <c r="L28" s="34">
        <v>2.0736410000000001E-4</v>
      </c>
      <c r="M28" s="35">
        <v>18780.75</v>
      </c>
      <c r="N28" s="34">
        <v>1.343626E-4</v>
      </c>
      <c r="O28" s="35">
        <v>103</v>
      </c>
      <c r="P28" s="34">
        <v>1.5434189999999999E-4</v>
      </c>
      <c r="Q28" s="35">
        <v>818</v>
      </c>
      <c r="R28" s="34">
        <v>1.2923550000000001E-4</v>
      </c>
      <c r="S28" s="35">
        <v>508</v>
      </c>
      <c r="T28" s="34">
        <v>7.1490100000000002E-5</v>
      </c>
      <c r="U28" s="35">
        <v>1676.1999999999998</v>
      </c>
      <c r="V28" s="34">
        <v>6.04812E-5</v>
      </c>
      <c r="W28" s="35">
        <v>18780.75</v>
      </c>
    </row>
    <row r="29" spans="1:23" x14ac:dyDescent="0.25">
      <c r="A29" s="6" t="s">
        <v>31</v>
      </c>
      <c r="B29" s="6" t="s">
        <v>32</v>
      </c>
      <c r="C29" s="6" t="s">
        <v>42</v>
      </c>
      <c r="D29" s="6" t="s">
        <v>32</v>
      </c>
      <c r="E29" s="6" t="s">
        <v>40</v>
      </c>
      <c r="F29" s="24" t="str">
        <f>+TabIPW[[#This Row],[WK]]&amp;TabIPW[[#This Row],[PK]]&amp;TabIPW[[#This Row],[GK]]</f>
        <v>020502</v>
      </c>
      <c r="G29" s="6" t="s">
        <v>63</v>
      </c>
      <c r="H29" s="34">
        <v>3.0280735999999998E-5</v>
      </c>
      <c r="I29" s="35">
        <v>9587</v>
      </c>
      <c r="J29" s="34">
        <v>2.2648899999999999E-5</v>
      </c>
      <c r="K29" s="35">
        <v>5774</v>
      </c>
      <c r="L29" s="34">
        <v>9.6961300000000003E-5</v>
      </c>
      <c r="M29" s="35">
        <v>8781.69</v>
      </c>
      <c r="N29" s="34">
        <v>5.7397600000000001E-5</v>
      </c>
      <c r="O29" s="35">
        <v>44</v>
      </c>
      <c r="P29" s="34">
        <v>5.3019700000000003E-5</v>
      </c>
      <c r="Q29" s="35">
        <v>281</v>
      </c>
      <c r="R29" s="34">
        <v>6.9451399999999997E-5</v>
      </c>
      <c r="S29" s="35">
        <v>273</v>
      </c>
      <c r="T29" s="34">
        <v>1.75889E-5</v>
      </c>
      <c r="U29" s="35">
        <v>412.4</v>
      </c>
      <c r="V29" s="34">
        <v>2.8280400000000001E-5</v>
      </c>
      <c r="W29" s="35">
        <v>8781.69</v>
      </c>
    </row>
    <row r="30" spans="1:23" x14ac:dyDescent="0.25">
      <c r="A30" s="6" t="s">
        <v>31</v>
      </c>
      <c r="B30" s="6" t="s">
        <v>32</v>
      </c>
      <c r="C30" s="6" t="s">
        <v>42</v>
      </c>
      <c r="D30" s="6" t="s">
        <v>37</v>
      </c>
      <c r="E30" s="6" t="s">
        <v>36</v>
      </c>
      <c r="F30" s="24" t="str">
        <f>+TabIPW[[#This Row],[WK]]&amp;TabIPW[[#This Row],[PK]]&amp;TabIPW[[#This Row],[GK]]</f>
        <v>020503</v>
      </c>
      <c r="G30" s="6" t="s">
        <v>64</v>
      </c>
      <c r="H30" s="34">
        <v>1.6484320000000002E-5</v>
      </c>
      <c r="I30" s="35">
        <v>5219</v>
      </c>
      <c r="J30" s="34">
        <v>1.22972E-5</v>
      </c>
      <c r="K30" s="35">
        <v>3135</v>
      </c>
      <c r="L30" s="34">
        <v>5.2784100000000002E-5</v>
      </c>
      <c r="M30" s="35">
        <v>4780.6000000000004</v>
      </c>
      <c r="N30" s="34">
        <v>2.4785300000000001E-5</v>
      </c>
      <c r="O30" s="35">
        <v>19</v>
      </c>
      <c r="P30" s="34">
        <v>3.7359099999999999E-5</v>
      </c>
      <c r="Q30" s="35">
        <v>198</v>
      </c>
      <c r="R30" s="34">
        <v>2.9001700000000001E-5</v>
      </c>
      <c r="S30" s="35">
        <v>114</v>
      </c>
      <c r="T30" s="34">
        <v>1.10549E-5</v>
      </c>
      <c r="U30" s="35">
        <v>259.20000000000005</v>
      </c>
      <c r="V30" s="34">
        <v>1.5395399999999998E-5</v>
      </c>
      <c r="W30" s="35">
        <v>4780.6000000000004</v>
      </c>
    </row>
    <row r="31" spans="1:23" x14ac:dyDescent="0.25">
      <c r="A31" s="6" t="s">
        <v>31</v>
      </c>
      <c r="B31" s="6" t="s">
        <v>32</v>
      </c>
      <c r="C31" s="6" t="s">
        <v>42</v>
      </c>
      <c r="D31" s="6" t="s">
        <v>39</v>
      </c>
      <c r="E31" s="6" t="s">
        <v>36</v>
      </c>
      <c r="F31" s="24" t="str">
        <f>+TabIPW[[#This Row],[WK]]&amp;TabIPW[[#This Row],[PK]]&amp;TabIPW[[#This Row],[GK]]</f>
        <v>020504</v>
      </c>
      <c r="G31" s="6" t="s">
        <v>65</v>
      </c>
      <c r="H31" s="34">
        <v>1.2574072000000001E-5</v>
      </c>
      <c r="I31" s="35">
        <v>3981</v>
      </c>
      <c r="J31" s="34">
        <v>9.3671000000000005E-6</v>
      </c>
      <c r="K31" s="35">
        <v>2388</v>
      </c>
      <c r="L31" s="34">
        <v>4.0263199999999998E-5</v>
      </c>
      <c r="M31" s="35">
        <v>3646.6</v>
      </c>
      <c r="N31" s="34">
        <v>2.0871899999999999E-5</v>
      </c>
      <c r="O31" s="35">
        <v>16</v>
      </c>
      <c r="P31" s="34">
        <v>1.73587E-5</v>
      </c>
      <c r="Q31" s="35">
        <v>92</v>
      </c>
      <c r="R31" s="34">
        <v>2.5948900000000002E-5</v>
      </c>
      <c r="S31" s="35">
        <v>102</v>
      </c>
      <c r="T31" s="34">
        <v>9.5664000000000004E-6</v>
      </c>
      <c r="U31" s="35">
        <v>224.3</v>
      </c>
      <c r="V31" s="34">
        <v>1.17434E-5</v>
      </c>
      <c r="W31" s="35">
        <v>3646.6</v>
      </c>
    </row>
    <row r="32" spans="1:23" x14ac:dyDescent="0.25">
      <c r="A32" s="6" t="s">
        <v>31</v>
      </c>
      <c r="B32" s="6" t="s">
        <v>32</v>
      </c>
      <c r="C32" s="6" t="s">
        <v>42</v>
      </c>
      <c r="D32" s="6" t="s">
        <v>42</v>
      </c>
      <c r="E32" s="6" t="s">
        <v>36</v>
      </c>
      <c r="F32" s="24" t="str">
        <f>+TabIPW[[#This Row],[WK]]&amp;TabIPW[[#This Row],[PK]]&amp;TabIPW[[#This Row],[GK]]</f>
        <v>020505</v>
      </c>
      <c r="G32" s="6" t="s">
        <v>66</v>
      </c>
      <c r="H32" s="34">
        <v>1.3262624000000001E-5</v>
      </c>
      <c r="I32" s="35">
        <v>4199</v>
      </c>
      <c r="J32" s="34">
        <v>1.01751E-5</v>
      </c>
      <c r="K32" s="35">
        <v>2594</v>
      </c>
      <c r="L32" s="34">
        <v>4.2468000000000001E-5</v>
      </c>
      <c r="M32" s="35">
        <v>3846.28</v>
      </c>
      <c r="N32" s="34">
        <v>2.86988E-5</v>
      </c>
      <c r="O32" s="35">
        <v>22</v>
      </c>
      <c r="P32" s="34">
        <v>1.71701E-5</v>
      </c>
      <c r="Q32" s="35">
        <v>91</v>
      </c>
      <c r="R32" s="34">
        <v>1.37376E-5</v>
      </c>
      <c r="S32" s="35">
        <v>54</v>
      </c>
      <c r="T32" s="34">
        <v>8.0267000000000006E-6</v>
      </c>
      <c r="U32" s="35">
        <v>188.2</v>
      </c>
      <c r="V32" s="34">
        <v>1.2386500000000001E-5</v>
      </c>
      <c r="W32" s="35">
        <v>3846.28</v>
      </c>
    </row>
    <row r="33" spans="1:23" x14ac:dyDescent="0.25">
      <c r="A33" s="6" t="s">
        <v>31</v>
      </c>
      <c r="B33" s="6" t="s">
        <v>32</v>
      </c>
      <c r="C33" s="6" t="s">
        <v>42</v>
      </c>
      <c r="D33" s="6" t="s">
        <v>44</v>
      </c>
      <c r="E33" s="6" t="s">
        <v>36</v>
      </c>
      <c r="F33" s="24" t="str">
        <f>+TabIPW[[#This Row],[WK]]&amp;TabIPW[[#This Row],[PK]]&amp;TabIPW[[#This Row],[GK]]</f>
        <v>020506</v>
      </c>
      <c r="G33" s="6" t="s">
        <v>67</v>
      </c>
      <c r="H33" s="34">
        <v>1.1762328000000001E-5</v>
      </c>
      <c r="I33" s="35">
        <v>3724</v>
      </c>
      <c r="J33" s="34">
        <v>8.9513000000000002E-6</v>
      </c>
      <c r="K33" s="35">
        <v>2282</v>
      </c>
      <c r="L33" s="34">
        <v>3.7663899999999997E-5</v>
      </c>
      <c r="M33" s="35">
        <v>3411.18</v>
      </c>
      <c r="N33" s="34">
        <v>2.0871899999999999E-5</v>
      </c>
      <c r="O33" s="35">
        <v>16</v>
      </c>
      <c r="P33" s="34">
        <v>2.0943700000000001E-5</v>
      </c>
      <c r="Q33" s="35">
        <v>111</v>
      </c>
      <c r="R33" s="34">
        <v>1.42464E-5</v>
      </c>
      <c r="S33" s="35">
        <v>56</v>
      </c>
      <c r="T33" s="34">
        <v>9.9374999999999993E-6</v>
      </c>
      <c r="U33" s="35">
        <v>233</v>
      </c>
      <c r="V33" s="34">
        <v>1.09853E-5</v>
      </c>
      <c r="W33" s="35">
        <v>3411.18</v>
      </c>
    </row>
    <row r="34" spans="1:23" x14ac:dyDescent="0.25">
      <c r="A34" s="6" t="s">
        <v>31</v>
      </c>
      <c r="B34" s="6" t="s">
        <v>32</v>
      </c>
      <c r="C34" s="6" t="s">
        <v>44</v>
      </c>
      <c r="D34" s="6" t="s">
        <v>33</v>
      </c>
      <c r="E34" s="6" t="s">
        <v>34</v>
      </c>
      <c r="F34" s="24" t="str">
        <f>+TabIPW[[#This Row],[WK]]&amp;TabIPW[[#This Row],[PK]]&amp;TabIPW[[#This Row],[GK]]</f>
        <v>020601</v>
      </c>
      <c r="G34" s="6" t="s">
        <v>68</v>
      </c>
      <c r="H34" s="34">
        <v>1.3291055999999998E-5</v>
      </c>
      <c r="I34" s="35">
        <v>4208</v>
      </c>
      <c r="J34" s="34">
        <v>1.0281E-5</v>
      </c>
      <c r="K34" s="35">
        <v>2621</v>
      </c>
      <c r="L34" s="34">
        <v>3.8981399999999999E-5</v>
      </c>
      <c r="M34" s="35">
        <v>3530.51</v>
      </c>
      <c r="N34" s="34">
        <v>3.9134700000000003E-5</v>
      </c>
      <c r="O34" s="35">
        <v>30</v>
      </c>
      <c r="P34" s="34">
        <v>2.92457E-5</v>
      </c>
      <c r="Q34" s="35">
        <v>155</v>
      </c>
      <c r="R34" s="34">
        <v>1.6027200000000001E-5</v>
      </c>
      <c r="S34" s="35">
        <v>63</v>
      </c>
      <c r="T34" s="34">
        <v>5.1065E-5</v>
      </c>
      <c r="U34" s="35">
        <v>1197.3</v>
      </c>
      <c r="V34" s="34">
        <v>1.13696E-5</v>
      </c>
      <c r="W34" s="35">
        <v>3530.51</v>
      </c>
    </row>
    <row r="35" spans="1:23" x14ac:dyDescent="0.25">
      <c r="A35" s="6" t="s">
        <v>31</v>
      </c>
      <c r="B35" s="6" t="s">
        <v>32</v>
      </c>
      <c r="C35" s="6" t="s">
        <v>44</v>
      </c>
      <c r="D35" s="6" t="s">
        <v>32</v>
      </c>
      <c r="E35" s="6" t="s">
        <v>34</v>
      </c>
      <c r="F35" s="24" t="str">
        <f>+TabIPW[[#This Row],[WK]]&amp;TabIPW[[#This Row],[PK]]&amp;TabIPW[[#This Row],[GK]]</f>
        <v>020602</v>
      </c>
      <c r="G35" s="6" t="s">
        <v>69</v>
      </c>
      <c r="H35" s="34">
        <v>3.0779776000000001E-5</v>
      </c>
      <c r="I35" s="35">
        <v>9745</v>
      </c>
      <c r="J35" s="34">
        <v>2.2746900000000001E-5</v>
      </c>
      <c r="K35" s="35">
        <v>5799</v>
      </c>
      <c r="L35" s="34">
        <v>9.0274399999999997E-5</v>
      </c>
      <c r="M35" s="35">
        <v>8176.06</v>
      </c>
      <c r="N35" s="34">
        <v>3.7830300000000003E-5</v>
      </c>
      <c r="O35" s="35">
        <v>29</v>
      </c>
      <c r="P35" s="34">
        <v>4.6038400000000003E-5</v>
      </c>
      <c r="Q35" s="35">
        <v>244</v>
      </c>
      <c r="R35" s="34">
        <v>6.6144199999999996E-5</v>
      </c>
      <c r="S35" s="35">
        <v>260</v>
      </c>
      <c r="T35" s="34">
        <v>2.3611100000000002E-5</v>
      </c>
      <c r="U35" s="35">
        <v>553.6</v>
      </c>
      <c r="V35" s="34">
        <v>2.633E-5</v>
      </c>
      <c r="W35" s="35">
        <v>8176.06</v>
      </c>
    </row>
    <row r="36" spans="1:23" x14ac:dyDescent="0.25">
      <c r="A36" s="6" t="s">
        <v>31</v>
      </c>
      <c r="B36" s="6" t="s">
        <v>32</v>
      </c>
      <c r="C36" s="6" t="s">
        <v>44</v>
      </c>
      <c r="D36" s="6" t="s">
        <v>37</v>
      </c>
      <c r="E36" s="6" t="s">
        <v>34</v>
      </c>
      <c r="F36" s="24" t="str">
        <f>+TabIPW[[#This Row],[WK]]&amp;TabIPW[[#This Row],[PK]]&amp;TabIPW[[#This Row],[GK]]</f>
        <v>020603</v>
      </c>
      <c r="G36" s="6" t="s">
        <v>70</v>
      </c>
      <c r="H36" s="34">
        <v>1.8139384000000001E-5</v>
      </c>
      <c r="I36" s="35">
        <v>5743</v>
      </c>
      <c r="J36" s="34">
        <v>1.34818E-5</v>
      </c>
      <c r="K36" s="35">
        <v>3437</v>
      </c>
      <c r="L36" s="34">
        <v>5.3201200000000001E-5</v>
      </c>
      <c r="M36" s="35">
        <v>4818.38</v>
      </c>
      <c r="N36" s="34">
        <v>2.21763E-5</v>
      </c>
      <c r="O36" s="35">
        <v>17</v>
      </c>
      <c r="P36" s="34">
        <v>2.9623100000000001E-5</v>
      </c>
      <c r="Q36" s="35">
        <v>157</v>
      </c>
      <c r="R36" s="34">
        <v>3.48529E-5</v>
      </c>
      <c r="S36" s="35">
        <v>137</v>
      </c>
      <c r="T36" s="34">
        <v>1.5959699999999999E-5</v>
      </c>
      <c r="U36" s="35">
        <v>374.2</v>
      </c>
      <c r="V36" s="34">
        <v>1.5517000000000001E-5</v>
      </c>
      <c r="W36" s="35">
        <v>4818.38</v>
      </c>
    </row>
    <row r="37" spans="1:23" x14ac:dyDescent="0.25">
      <c r="A37" s="6" t="s">
        <v>31</v>
      </c>
      <c r="B37" s="6" t="s">
        <v>32</v>
      </c>
      <c r="C37" s="6" t="s">
        <v>44</v>
      </c>
      <c r="D37" s="6" t="s">
        <v>39</v>
      </c>
      <c r="E37" s="6" t="s">
        <v>34</v>
      </c>
      <c r="F37" s="24" t="str">
        <f>+TabIPW[[#This Row],[WK]]&amp;TabIPW[[#This Row],[PK]]&amp;TabIPW[[#This Row],[GK]]</f>
        <v>020604</v>
      </c>
      <c r="G37" s="6" t="s">
        <v>71</v>
      </c>
      <c r="H37" s="34">
        <v>1.8243616E-5</v>
      </c>
      <c r="I37" s="35">
        <v>5776</v>
      </c>
      <c r="J37" s="34">
        <v>1.38231E-5</v>
      </c>
      <c r="K37" s="35">
        <v>3524</v>
      </c>
      <c r="L37" s="34">
        <v>5.3506800000000001E-5</v>
      </c>
      <c r="M37" s="35">
        <v>4846.0600000000004</v>
      </c>
      <c r="N37" s="34">
        <v>2.86988E-5</v>
      </c>
      <c r="O37" s="35">
        <v>22</v>
      </c>
      <c r="P37" s="34">
        <v>3.09439E-5</v>
      </c>
      <c r="Q37" s="35">
        <v>164</v>
      </c>
      <c r="R37" s="34">
        <v>3.6633700000000001E-5</v>
      </c>
      <c r="S37" s="35">
        <v>144</v>
      </c>
      <c r="T37" s="34">
        <v>4.23814E-5</v>
      </c>
      <c r="U37" s="35">
        <v>993.7</v>
      </c>
      <c r="V37" s="34">
        <v>1.56062E-5</v>
      </c>
      <c r="W37" s="35">
        <v>4846.0600000000004</v>
      </c>
    </row>
    <row r="38" spans="1:23" x14ac:dyDescent="0.25">
      <c r="A38" s="6" t="s">
        <v>31</v>
      </c>
      <c r="B38" s="6" t="s">
        <v>32</v>
      </c>
      <c r="C38" s="6" t="s">
        <v>44</v>
      </c>
      <c r="D38" s="6" t="s">
        <v>42</v>
      </c>
      <c r="E38" s="6" t="s">
        <v>36</v>
      </c>
      <c r="F38" s="24" t="str">
        <f>+TabIPW[[#This Row],[WK]]&amp;TabIPW[[#This Row],[PK]]&amp;TabIPW[[#This Row],[GK]]</f>
        <v>020605</v>
      </c>
      <c r="G38" s="6" t="s">
        <v>72</v>
      </c>
      <c r="H38" s="34">
        <v>1.2776216E-5</v>
      </c>
      <c r="I38" s="35">
        <v>4045</v>
      </c>
      <c r="J38" s="34">
        <v>9.7240000000000004E-6</v>
      </c>
      <c r="K38" s="35">
        <v>2479</v>
      </c>
      <c r="L38" s="34">
        <v>3.7471600000000002E-5</v>
      </c>
      <c r="M38" s="35">
        <v>3393.76</v>
      </c>
      <c r="N38" s="34">
        <v>1.8262900000000001E-5</v>
      </c>
      <c r="O38" s="35">
        <v>14</v>
      </c>
      <c r="P38" s="34">
        <v>2.03777E-5</v>
      </c>
      <c r="Q38" s="35">
        <v>108</v>
      </c>
      <c r="R38" s="34">
        <v>1.37376E-5</v>
      </c>
      <c r="S38" s="35">
        <v>54</v>
      </c>
      <c r="T38" s="34">
        <v>6.0647999999999999E-6</v>
      </c>
      <c r="U38" s="35">
        <v>142.19999999999999</v>
      </c>
      <c r="V38" s="34">
        <v>1.09292E-5</v>
      </c>
      <c r="W38" s="35">
        <v>3393.76</v>
      </c>
    </row>
    <row r="39" spans="1:23" x14ac:dyDescent="0.25">
      <c r="A39" s="6" t="s">
        <v>31</v>
      </c>
      <c r="B39" s="6" t="s">
        <v>32</v>
      </c>
      <c r="C39" s="6" t="s">
        <v>44</v>
      </c>
      <c r="D39" s="6" t="s">
        <v>44</v>
      </c>
      <c r="E39" s="6" t="s">
        <v>36</v>
      </c>
      <c r="F39" s="24" t="str">
        <f>+TabIPW[[#This Row],[WK]]&amp;TabIPW[[#This Row],[PK]]&amp;TabIPW[[#This Row],[GK]]</f>
        <v>020606</v>
      </c>
      <c r="G39" s="6" t="s">
        <v>73</v>
      </c>
      <c r="H39" s="34">
        <v>2.4945992000000003E-5</v>
      </c>
      <c r="I39" s="35">
        <v>7898</v>
      </c>
      <c r="J39" s="34">
        <v>1.87969E-5</v>
      </c>
      <c r="K39" s="35">
        <v>4792</v>
      </c>
      <c r="L39" s="34">
        <v>7.31643E-5</v>
      </c>
      <c r="M39" s="35">
        <v>6626.42</v>
      </c>
      <c r="N39" s="34">
        <v>3.5221300000000001E-5</v>
      </c>
      <c r="O39" s="35">
        <v>27</v>
      </c>
      <c r="P39" s="34">
        <v>2.9057E-5</v>
      </c>
      <c r="Q39" s="35">
        <v>154</v>
      </c>
      <c r="R39" s="34">
        <v>2.26416E-5</v>
      </c>
      <c r="S39" s="35">
        <v>89</v>
      </c>
      <c r="T39" s="34">
        <v>9.7370000000000001E-6</v>
      </c>
      <c r="U39" s="35">
        <v>228.3</v>
      </c>
      <c r="V39" s="34">
        <v>2.1339600000000001E-5</v>
      </c>
      <c r="W39" s="35">
        <v>6626.42</v>
      </c>
    </row>
    <row r="40" spans="1:23" x14ac:dyDescent="0.25">
      <c r="A40" s="6" t="s">
        <v>31</v>
      </c>
      <c r="B40" s="6" t="s">
        <v>32</v>
      </c>
      <c r="C40" s="6" t="s">
        <v>44</v>
      </c>
      <c r="D40" s="6" t="s">
        <v>51</v>
      </c>
      <c r="E40" s="6" t="s">
        <v>36</v>
      </c>
      <c r="F40" s="24" t="str">
        <f>+TabIPW[[#This Row],[WK]]&amp;TabIPW[[#This Row],[PK]]&amp;TabIPW[[#This Row],[GK]]</f>
        <v>020607</v>
      </c>
      <c r="G40" s="6" t="s">
        <v>74</v>
      </c>
      <c r="H40" s="34">
        <v>3.0448136000000003E-5</v>
      </c>
      <c r="I40" s="35">
        <v>9640</v>
      </c>
      <c r="J40" s="34">
        <v>2.33863E-5</v>
      </c>
      <c r="K40" s="35">
        <v>5962</v>
      </c>
      <c r="L40" s="34">
        <v>8.9301600000000006E-5</v>
      </c>
      <c r="M40" s="35">
        <v>8087.96</v>
      </c>
      <c r="N40" s="34">
        <v>4.6961700000000001E-5</v>
      </c>
      <c r="O40" s="35">
        <v>36</v>
      </c>
      <c r="P40" s="34">
        <v>4.9623400000000003E-5</v>
      </c>
      <c r="Q40" s="35">
        <v>263</v>
      </c>
      <c r="R40" s="34">
        <v>6.2582499999999999E-5</v>
      </c>
      <c r="S40" s="35">
        <v>246</v>
      </c>
      <c r="T40" s="34">
        <v>2.1568200000000001E-5</v>
      </c>
      <c r="U40" s="35">
        <v>505.7</v>
      </c>
      <c r="V40" s="34">
        <v>2.6046300000000002E-5</v>
      </c>
      <c r="W40" s="35">
        <v>8087.96</v>
      </c>
    </row>
    <row r="41" spans="1:23" x14ac:dyDescent="0.25">
      <c r="A41" s="6" t="s">
        <v>31</v>
      </c>
      <c r="B41" s="6" t="s">
        <v>32</v>
      </c>
      <c r="C41" s="6" t="s">
        <v>44</v>
      </c>
      <c r="D41" s="6" t="s">
        <v>75</v>
      </c>
      <c r="E41" s="6" t="s">
        <v>36</v>
      </c>
      <c r="F41" s="24" t="str">
        <f>+TabIPW[[#This Row],[WK]]&amp;TabIPW[[#This Row],[PK]]&amp;TabIPW[[#This Row],[GK]]</f>
        <v>020608</v>
      </c>
      <c r="G41" s="6" t="s">
        <v>76</v>
      </c>
      <c r="H41" s="34">
        <v>2.5631392000000001E-5</v>
      </c>
      <c r="I41" s="35">
        <v>8115</v>
      </c>
      <c r="J41" s="34">
        <v>1.9208800000000001E-5</v>
      </c>
      <c r="K41" s="35">
        <v>4897</v>
      </c>
      <c r="L41" s="34">
        <v>7.5174599999999997E-5</v>
      </c>
      <c r="M41" s="35">
        <v>6808.49</v>
      </c>
      <c r="N41" s="34">
        <v>6.1311100000000003E-5</v>
      </c>
      <c r="O41" s="35">
        <v>47</v>
      </c>
      <c r="P41" s="34">
        <v>4.81139E-5</v>
      </c>
      <c r="Q41" s="35">
        <v>255</v>
      </c>
      <c r="R41" s="34">
        <v>5.0371299999999997E-5</v>
      </c>
      <c r="S41" s="35">
        <v>198</v>
      </c>
      <c r="T41" s="34">
        <v>2.0493399999999999E-5</v>
      </c>
      <c r="U41" s="35">
        <v>480.5</v>
      </c>
      <c r="V41" s="34">
        <v>2.19259E-5</v>
      </c>
      <c r="W41" s="35">
        <v>6808.49</v>
      </c>
    </row>
    <row r="42" spans="1:23" x14ac:dyDescent="0.25">
      <c r="A42" s="6" t="s">
        <v>31</v>
      </c>
      <c r="B42" s="6" t="s">
        <v>32</v>
      </c>
      <c r="C42" s="6" t="s">
        <v>44</v>
      </c>
      <c r="D42" s="6" t="s">
        <v>77</v>
      </c>
      <c r="E42" s="6" t="s">
        <v>36</v>
      </c>
      <c r="F42" s="24" t="str">
        <f>+TabIPW[[#This Row],[WK]]&amp;TabIPW[[#This Row],[PK]]&amp;TabIPW[[#This Row],[GK]]</f>
        <v>020609</v>
      </c>
      <c r="G42" s="6" t="s">
        <v>78</v>
      </c>
      <c r="H42" s="34">
        <v>1.6639088000000002E-5</v>
      </c>
      <c r="I42" s="35">
        <v>5268</v>
      </c>
      <c r="J42" s="34">
        <v>1.28072E-5</v>
      </c>
      <c r="K42" s="35">
        <v>3265</v>
      </c>
      <c r="L42" s="34">
        <v>4.8800900000000002E-5</v>
      </c>
      <c r="M42" s="35">
        <v>4419.8500000000004</v>
      </c>
      <c r="N42" s="34">
        <v>2.86988E-5</v>
      </c>
      <c r="O42" s="35">
        <v>22</v>
      </c>
      <c r="P42" s="34">
        <v>3.0377799999999999E-5</v>
      </c>
      <c r="Q42" s="35">
        <v>161</v>
      </c>
      <c r="R42" s="34">
        <v>3.3835299999999998E-5</v>
      </c>
      <c r="S42" s="35">
        <v>133</v>
      </c>
      <c r="T42" s="34">
        <v>5.0923999999999997E-6</v>
      </c>
      <c r="U42" s="35">
        <v>119.39999999999999</v>
      </c>
      <c r="V42" s="34">
        <v>1.42336E-5</v>
      </c>
      <c r="W42" s="35">
        <v>4419.8500000000004</v>
      </c>
    </row>
    <row r="43" spans="1:23" x14ac:dyDescent="0.25">
      <c r="A43" s="6" t="s">
        <v>31</v>
      </c>
      <c r="B43" s="6" t="s">
        <v>32</v>
      </c>
      <c r="C43" s="6" t="s">
        <v>51</v>
      </c>
      <c r="D43" s="6" t="s">
        <v>33</v>
      </c>
      <c r="E43" s="6" t="s">
        <v>34</v>
      </c>
      <c r="F43" s="24" t="str">
        <f>+TabIPW[[#This Row],[WK]]&amp;TabIPW[[#This Row],[PK]]&amp;TabIPW[[#This Row],[GK]]</f>
        <v>020701</v>
      </c>
      <c r="G43" s="6" t="s">
        <v>79</v>
      </c>
      <c r="H43" s="34">
        <v>5.4042279999999994E-5</v>
      </c>
      <c r="I43" s="35">
        <v>17110</v>
      </c>
      <c r="J43" s="34">
        <v>4.0927999999999998E-5</v>
      </c>
      <c r="K43" s="35">
        <v>10434</v>
      </c>
      <c r="L43" s="34">
        <v>1.564231E-4</v>
      </c>
      <c r="M43" s="35">
        <v>14167.08</v>
      </c>
      <c r="N43" s="34">
        <v>1.056638E-4</v>
      </c>
      <c r="O43" s="35">
        <v>81</v>
      </c>
      <c r="P43" s="34">
        <v>1.111337E-4</v>
      </c>
      <c r="Q43" s="35">
        <v>589</v>
      </c>
      <c r="R43" s="34">
        <v>8.1916999999999995E-5</v>
      </c>
      <c r="S43" s="35">
        <v>322</v>
      </c>
      <c r="T43" s="34">
        <v>4.84846E-5</v>
      </c>
      <c r="U43" s="35">
        <v>1136.8</v>
      </c>
      <c r="V43" s="34">
        <v>4.5623400000000001E-5</v>
      </c>
      <c r="W43" s="35">
        <v>14167.08</v>
      </c>
    </row>
    <row r="44" spans="1:23" x14ac:dyDescent="0.25">
      <c r="A44" s="6" t="s">
        <v>31</v>
      </c>
      <c r="B44" s="6" t="s">
        <v>32</v>
      </c>
      <c r="C44" s="6" t="s">
        <v>51</v>
      </c>
      <c r="D44" s="6" t="s">
        <v>32</v>
      </c>
      <c r="E44" s="6" t="s">
        <v>36</v>
      </c>
      <c r="F44" s="24" t="str">
        <f>+TabIPW[[#This Row],[WK]]&amp;TabIPW[[#This Row],[PK]]&amp;TabIPW[[#This Row],[GK]]</f>
        <v>020702</v>
      </c>
      <c r="G44" s="6" t="s">
        <v>79</v>
      </c>
      <c r="H44" s="34">
        <v>2.7915000000000003E-5</v>
      </c>
      <c r="I44" s="35">
        <v>8838</v>
      </c>
      <c r="J44" s="34">
        <v>2.1519199999999999E-5</v>
      </c>
      <c r="K44" s="35">
        <v>5486</v>
      </c>
      <c r="L44" s="34">
        <v>8.0798700000000003E-5</v>
      </c>
      <c r="M44" s="35">
        <v>7317.86</v>
      </c>
      <c r="N44" s="34">
        <v>5.3484099999999998E-5</v>
      </c>
      <c r="O44" s="35">
        <v>41</v>
      </c>
      <c r="P44" s="34">
        <v>4.3962899999999999E-5</v>
      </c>
      <c r="Q44" s="35">
        <v>233</v>
      </c>
      <c r="R44" s="34">
        <v>2.5185699999999998E-5</v>
      </c>
      <c r="S44" s="35">
        <v>99</v>
      </c>
      <c r="T44" s="34">
        <v>1.39167E-5</v>
      </c>
      <c r="U44" s="35">
        <v>326.3</v>
      </c>
      <c r="V44" s="34">
        <v>2.3566299999999998E-5</v>
      </c>
      <c r="W44" s="35">
        <v>7317.86</v>
      </c>
    </row>
    <row r="45" spans="1:23" x14ac:dyDescent="0.25">
      <c r="A45" s="6" t="s">
        <v>31</v>
      </c>
      <c r="B45" s="6" t="s">
        <v>32</v>
      </c>
      <c r="C45" s="6" t="s">
        <v>51</v>
      </c>
      <c r="D45" s="6" t="s">
        <v>37</v>
      </c>
      <c r="E45" s="6" t="s">
        <v>40</v>
      </c>
      <c r="F45" s="24" t="str">
        <f>+TabIPW[[#This Row],[WK]]&amp;TabIPW[[#This Row],[PK]]&amp;TabIPW[[#This Row],[GK]]</f>
        <v>020703</v>
      </c>
      <c r="G45" s="6" t="s">
        <v>80</v>
      </c>
      <c r="H45" s="34">
        <v>3.2036872000000002E-5</v>
      </c>
      <c r="I45" s="35">
        <v>10143</v>
      </c>
      <c r="J45" s="34">
        <v>2.43552E-5</v>
      </c>
      <c r="K45" s="35">
        <v>6209</v>
      </c>
      <c r="L45" s="34">
        <v>9.2729299999999993E-5</v>
      </c>
      <c r="M45" s="35">
        <v>8398.4</v>
      </c>
      <c r="N45" s="34">
        <v>5.4788599999999999E-5</v>
      </c>
      <c r="O45" s="35">
        <v>42</v>
      </c>
      <c r="P45" s="34">
        <v>5.7170699999999998E-5</v>
      </c>
      <c r="Q45" s="35">
        <v>303</v>
      </c>
      <c r="R45" s="34">
        <v>5.5713700000000002E-5</v>
      </c>
      <c r="S45" s="35">
        <v>219</v>
      </c>
      <c r="T45" s="34">
        <v>2.1401799999999999E-5</v>
      </c>
      <c r="U45" s="35">
        <v>501.79999999999995</v>
      </c>
      <c r="V45" s="34">
        <v>2.7046099999999998E-5</v>
      </c>
      <c r="W45" s="35">
        <v>8398.4</v>
      </c>
    </row>
    <row r="46" spans="1:23" x14ac:dyDescent="0.25">
      <c r="A46" s="6" t="s">
        <v>31</v>
      </c>
      <c r="B46" s="6" t="s">
        <v>32</v>
      </c>
      <c r="C46" s="6" t="s">
        <v>51</v>
      </c>
      <c r="D46" s="6" t="s">
        <v>39</v>
      </c>
      <c r="E46" s="6" t="s">
        <v>36</v>
      </c>
      <c r="F46" s="24" t="str">
        <f>+TabIPW[[#This Row],[WK]]&amp;TabIPW[[#This Row],[PK]]&amp;TabIPW[[#This Row],[GK]]</f>
        <v>020704</v>
      </c>
      <c r="G46" s="6" t="s">
        <v>81</v>
      </c>
      <c r="H46" s="34">
        <v>1.3354224000000001E-5</v>
      </c>
      <c r="I46" s="35">
        <v>4228</v>
      </c>
      <c r="J46" s="34">
        <v>1.0292800000000001E-5</v>
      </c>
      <c r="K46" s="35">
        <v>2624</v>
      </c>
      <c r="L46" s="34">
        <v>3.8653199999999998E-5</v>
      </c>
      <c r="M46" s="35">
        <v>3500.78</v>
      </c>
      <c r="N46" s="34">
        <v>1.9567399999999998E-5</v>
      </c>
      <c r="O46" s="35">
        <v>15</v>
      </c>
      <c r="P46" s="34">
        <v>2.24532E-5</v>
      </c>
      <c r="Q46" s="35">
        <v>119</v>
      </c>
      <c r="R46" s="34">
        <v>2.77297E-5</v>
      </c>
      <c r="S46" s="35">
        <v>109</v>
      </c>
      <c r="T46" s="34">
        <v>8.5854999999999994E-6</v>
      </c>
      <c r="U46" s="35">
        <v>201.29999999999998</v>
      </c>
      <c r="V46" s="34">
        <v>1.1273900000000001E-5</v>
      </c>
      <c r="W46" s="35">
        <v>3500.78</v>
      </c>
    </row>
    <row r="47" spans="1:23" x14ac:dyDescent="0.25">
      <c r="A47" s="6" t="s">
        <v>31</v>
      </c>
      <c r="B47" s="6" t="s">
        <v>32</v>
      </c>
      <c r="C47" s="6" t="s">
        <v>75</v>
      </c>
      <c r="D47" s="6" t="s">
        <v>33</v>
      </c>
      <c r="E47" s="6" t="s">
        <v>34</v>
      </c>
      <c r="F47" s="24" t="str">
        <f>+TabIPW[[#This Row],[WK]]&amp;TabIPW[[#This Row],[PK]]&amp;TabIPW[[#This Row],[GK]]</f>
        <v>020801</v>
      </c>
      <c r="G47" s="6" t="s">
        <v>82</v>
      </c>
      <c r="H47" s="34">
        <v>1.2637239999999999E-5</v>
      </c>
      <c r="I47" s="35">
        <v>4001</v>
      </c>
      <c r="J47" s="34">
        <v>9.1002999999999999E-6</v>
      </c>
      <c r="K47" s="35">
        <v>2320</v>
      </c>
      <c r="L47" s="34">
        <v>3.7373200000000003E-5</v>
      </c>
      <c r="M47" s="35">
        <v>3384.85</v>
      </c>
      <c r="N47" s="34">
        <v>1.9567399999999998E-5</v>
      </c>
      <c r="O47" s="35">
        <v>15</v>
      </c>
      <c r="P47" s="34">
        <v>2.4717300000000001E-5</v>
      </c>
      <c r="Q47" s="35">
        <v>131</v>
      </c>
      <c r="R47" s="34">
        <v>1.9334399999999999E-5</v>
      </c>
      <c r="S47" s="35">
        <v>76</v>
      </c>
      <c r="T47" s="34">
        <v>2.1329299999999999E-5</v>
      </c>
      <c r="U47" s="35">
        <v>500.1</v>
      </c>
      <c r="V47" s="34">
        <v>1.09005E-5</v>
      </c>
      <c r="W47" s="35">
        <v>3384.85</v>
      </c>
    </row>
    <row r="48" spans="1:23" x14ac:dyDescent="0.25">
      <c r="A48" s="6" t="s">
        <v>31</v>
      </c>
      <c r="B48" s="6" t="s">
        <v>32</v>
      </c>
      <c r="C48" s="6" t="s">
        <v>75</v>
      </c>
      <c r="D48" s="6" t="s">
        <v>32</v>
      </c>
      <c r="E48" s="6" t="s">
        <v>34</v>
      </c>
      <c r="F48" s="24" t="str">
        <f>+TabIPW[[#This Row],[WK]]&amp;TabIPW[[#This Row],[PK]]&amp;TabIPW[[#This Row],[GK]]</f>
        <v>020802</v>
      </c>
      <c r="G48" s="6" t="s">
        <v>83</v>
      </c>
      <c r="H48" s="34">
        <v>7.8362888000000009E-5</v>
      </c>
      <c r="I48" s="35">
        <v>24810</v>
      </c>
      <c r="J48" s="34">
        <v>5.7602799999999997E-5</v>
      </c>
      <c r="K48" s="35">
        <v>14685</v>
      </c>
      <c r="L48" s="34">
        <v>2.317489E-4</v>
      </c>
      <c r="M48" s="35">
        <v>20989.26</v>
      </c>
      <c r="N48" s="34">
        <v>1.721928E-4</v>
      </c>
      <c r="O48" s="35">
        <v>132</v>
      </c>
      <c r="P48" s="34">
        <v>1.7302140000000001E-4</v>
      </c>
      <c r="Q48" s="35">
        <v>917</v>
      </c>
      <c r="R48" s="34">
        <v>1.404291E-4</v>
      </c>
      <c r="S48" s="35">
        <v>552</v>
      </c>
      <c r="T48" s="34">
        <v>9.0328599999999994E-5</v>
      </c>
      <c r="U48" s="35">
        <v>2117.9</v>
      </c>
      <c r="V48" s="34">
        <v>6.7593400000000002E-5</v>
      </c>
      <c r="W48" s="35">
        <v>20989.26</v>
      </c>
    </row>
    <row r="49" spans="1:23" x14ac:dyDescent="0.25">
      <c r="A49" s="6" t="s">
        <v>31</v>
      </c>
      <c r="B49" s="6" t="s">
        <v>32</v>
      </c>
      <c r="C49" s="6" t="s">
        <v>75</v>
      </c>
      <c r="D49" s="6" t="s">
        <v>37</v>
      </c>
      <c r="E49" s="6" t="s">
        <v>34</v>
      </c>
      <c r="F49" s="24" t="str">
        <f>+TabIPW[[#This Row],[WK]]&amp;TabIPW[[#This Row],[PK]]&amp;TabIPW[[#This Row],[GK]]</f>
        <v>020803</v>
      </c>
      <c r="G49" s="6" t="s">
        <v>84</v>
      </c>
      <c r="H49" s="34">
        <v>2.9311063999999999E-5</v>
      </c>
      <c r="I49" s="35">
        <v>9280</v>
      </c>
      <c r="J49" s="34">
        <v>2.1883999999999999E-5</v>
      </c>
      <c r="K49" s="35">
        <v>5579</v>
      </c>
      <c r="L49" s="34">
        <v>8.6683999999999999E-5</v>
      </c>
      <c r="M49" s="35">
        <v>7850.88</v>
      </c>
      <c r="N49" s="34">
        <v>6.0006600000000002E-5</v>
      </c>
      <c r="O49" s="35">
        <v>46</v>
      </c>
      <c r="P49" s="34">
        <v>6.1699000000000007E-5</v>
      </c>
      <c r="Q49" s="35">
        <v>327</v>
      </c>
      <c r="R49" s="34">
        <v>4.3502499999999999E-5</v>
      </c>
      <c r="S49" s="35">
        <v>171</v>
      </c>
      <c r="T49" s="34">
        <v>4.98878E-5</v>
      </c>
      <c r="U49" s="35">
        <v>1169.6999999999998</v>
      </c>
      <c r="V49" s="34">
        <v>2.5282800000000001E-5</v>
      </c>
      <c r="W49" s="35">
        <v>7850.88</v>
      </c>
    </row>
    <row r="50" spans="1:23" x14ac:dyDescent="0.25">
      <c r="A50" s="6" t="s">
        <v>31</v>
      </c>
      <c r="B50" s="6" t="s">
        <v>32</v>
      </c>
      <c r="C50" s="6" t="s">
        <v>75</v>
      </c>
      <c r="D50" s="6" t="s">
        <v>39</v>
      </c>
      <c r="E50" s="6" t="s">
        <v>34</v>
      </c>
      <c r="F50" s="24" t="str">
        <f>+TabIPW[[#This Row],[WK]]&amp;TabIPW[[#This Row],[PK]]&amp;TabIPW[[#This Row],[GK]]</f>
        <v>020804</v>
      </c>
      <c r="G50" s="6" t="s">
        <v>85</v>
      </c>
      <c r="H50" s="34">
        <v>6.4500144000000003E-5</v>
      </c>
      <c r="I50" s="35">
        <v>20421</v>
      </c>
      <c r="J50" s="34">
        <v>4.8172900000000001E-5</v>
      </c>
      <c r="K50" s="35">
        <v>12281</v>
      </c>
      <c r="L50" s="34">
        <v>1.907515E-4</v>
      </c>
      <c r="M50" s="35">
        <v>17276.169999999998</v>
      </c>
      <c r="N50" s="34">
        <v>9.6532400000000004E-5</v>
      </c>
      <c r="O50" s="35">
        <v>74</v>
      </c>
      <c r="P50" s="34">
        <v>1.041525E-4</v>
      </c>
      <c r="Q50" s="35">
        <v>552</v>
      </c>
      <c r="R50" s="34">
        <v>1.233843E-4</v>
      </c>
      <c r="S50" s="35">
        <v>485</v>
      </c>
      <c r="T50" s="34">
        <v>5.2455399999999999E-5</v>
      </c>
      <c r="U50" s="35">
        <v>1229.9000000000001</v>
      </c>
      <c r="V50" s="34">
        <v>5.56359E-5</v>
      </c>
      <c r="W50" s="35">
        <v>17276.169999999998</v>
      </c>
    </row>
    <row r="51" spans="1:23" x14ac:dyDescent="0.25">
      <c r="A51" s="6" t="s">
        <v>31</v>
      </c>
      <c r="B51" s="6" t="s">
        <v>32</v>
      </c>
      <c r="C51" s="6" t="s">
        <v>75</v>
      </c>
      <c r="D51" s="6" t="s">
        <v>42</v>
      </c>
      <c r="E51" s="6" t="s">
        <v>34</v>
      </c>
      <c r="F51" s="24" t="str">
        <f>+TabIPW[[#This Row],[WK]]&amp;TabIPW[[#This Row],[PK]]&amp;TabIPW[[#This Row],[GK]]</f>
        <v>020805</v>
      </c>
      <c r="G51" s="6" t="s">
        <v>86</v>
      </c>
      <c r="H51" s="34">
        <v>1.8752135999999998E-5</v>
      </c>
      <c r="I51" s="35">
        <v>5937</v>
      </c>
      <c r="J51" s="34">
        <v>1.35603E-5</v>
      </c>
      <c r="K51" s="35">
        <v>3457</v>
      </c>
      <c r="L51" s="34">
        <v>5.5457200000000002E-5</v>
      </c>
      <c r="M51" s="35">
        <v>5022.7</v>
      </c>
      <c r="N51" s="34">
        <v>6.2615599999999997E-5</v>
      </c>
      <c r="O51" s="35">
        <v>48</v>
      </c>
      <c r="P51" s="34">
        <v>4.5661100000000002E-5</v>
      </c>
      <c r="Q51" s="35">
        <v>242</v>
      </c>
      <c r="R51" s="34">
        <v>2.77297E-5</v>
      </c>
      <c r="S51" s="35">
        <v>109</v>
      </c>
      <c r="T51" s="34">
        <v>3.77581E-5</v>
      </c>
      <c r="U51" s="35">
        <v>885.3</v>
      </c>
      <c r="V51" s="34">
        <v>1.6175E-5</v>
      </c>
      <c r="W51" s="35">
        <v>5022.7</v>
      </c>
    </row>
    <row r="52" spans="1:23" x14ac:dyDescent="0.25">
      <c r="A52" s="6" t="s">
        <v>31</v>
      </c>
      <c r="B52" s="6" t="s">
        <v>32</v>
      </c>
      <c r="C52" s="6" t="s">
        <v>75</v>
      </c>
      <c r="D52" s="6" t="s">
        <v>44</v>
      </c>
      <c r="E52" s="6" t="s">
        <v>40</v>
      </c>
      <c r="F52" s="24" t="str">
        <f>+TabIPW[[#This Row],[WK]]&amp;TabIPW[[#This Row],[PK]]&amp;TabIPW[[#This Row],[GK]]</f>
        <v>020806</v>
      </c>
      <c r="G52" s="6" t="s">
        <v>87</v>
      </c>
      <c r="H52" s="34">
        <v>5.4348655999999996E-5</v>
      </c>
      <c r="I52" s="35">
        <v>17207</v>
      </c>
      <c r="J52" s="34">
        <v>4.0163100000000002E-5</v>
      </c>
      <c r="K52" s="35">
        <v>10239</v>
      </c>
      <c r="L52" s="34">
        <v>1.6072969999999999E-4</v>
      </c>
      <c r="M52" s="35">
        <v>14557.12</v>
      </c>
      <c r="N52" s="34">
        <v>1.213177E-4</v>
      </c>
      <c r="O52" s="35">
        <v>93</v>
      </c>
      <c r="P52" s="34">
        <v>9.5850500000000007E-5</v>
      </c>
      <c r="Q52" s="35">
        <v>508</v>
      </c>
      <c r="R52" s="34">
        <v>1.071027E-4</v>
      </c>
      <c r="S52" s="35">
        <v>421</v>
      </c>
      <c r="T52" s="34">
        <v>3.4938999999999999E-5</v>
      </c>
      <c r="U52" s="35">
        <v>819.2</v>
      </c>
      <c r="V52" s="34">
        <v>4.6879499999999997E-5</v>
      </c>
      <c r="W52" s="35">
        <v>14557.12</v>
      </c>
    </row>
    <row r="53" spans="1:23" x14ac:dyDescent="0.25">
      <c r="A53" s="6" t="s">
        <v>31</v>
      </c>
      <c r="B53" s="6" t="s">
        <v>32</v>
      </c>
      <c r="C53" s="6" t="s">
        <v>75</v>
      </c>
      <c r="D53" s="6" t="s">
        <v>51</v>
      </c>
      <c r="E53" s="6" t="s">
        <v>36</v>
      </c>
      <c r="F53" s="24" t="str">
        <f>+TabIPW[[#This Row],[WK]]&amp;TabIPW[[#This Row],[PK]]&amp;TabIPW[[#This Row],[GK]]</f>
        <v>020807</v>
      </c>
      <c r="G53" s="6" t="s">
        <v>83</v>
      </c>
      <c r="H53" s="34">
        <v>5.2052416000000007E-5</v>
      </c>
      <c r="I53" s="35">
        <v>16480</v>
      </c>
      <c r="J53" s="34">
        <v>3.9527599999999997E-5</v>
      </c>
      <c r="K53" s="35">
        <v>10077</v>
      </c>
      <c r="L53" s="34">
        <v>1.539388E-4</v>
      </c>
      <c r="M53" s="35">
        <v>13942.08</v>
      </c>
      <c r="N53" s="34">
        <v>8.7400900000000005E-5</v>
      </c>
      <c r="O53" s="35">
        <v>67</v>
      </c>
      <c r="P53" s="34">
        <v>9.7737299999999997E-5</v>
      </c>
      <c r="Q53" s="35">
        <v>518</v>
      </c>
      <c r="R53" s="34">
        <v>7.5302600000000006E-5</v>
      </c>
      <c r="S53" s="35">
        <v>296</v>
      </c>
      <c r="T53" s="34">
        <v>2.39736E-5</v>
      </c>
      <c r="U53" s="35">
        <v>562.1</v>
      </c>
      <c r="V53" s="34">
        <v>4.4898799999999998E-5</v>
      </c>
      <c r="W53" s="35">
        <v>13942.08</v>
      </c>
    </row>
    <row r="54" spans="1:23" x14ac:dyDescent="0.25">
      <c r="A54" s="6" t="s">
        <v>31</v>
      </c>
      <c r="B54" s="6" t="s">
        <v>32</v>
      </c>
      <c r="C54" s="6" t="s">
        <v>75</v>
      </c>
      <c r="D54" s="6" t="s">
        <v>75</v>
      </c>
      <c r="E54" s="6" t="s">
        <v>40</v>
      </c>
      <c r="F54" s="24" t="str">
        <f>+TabIPW[[#This Row],[WK]]&amp;TabIPW[[#This Row],[PK]]&amp;TabIPW[[#This Row],[GK]]</f>
        <v>020808</v>
      </c>
      <c r="G54" s="6" t="s">
        <v>88</v>
      </c>
      <c r="H54" s="34">
        <v>2.3587832000000002E-5</v>
      </c>
      <c r="I54" s="35">
        <v>7468</v>
      </c>
      <c r="J54" s="34">
        <v>1.7702499999999999E-5</v>
      </c>
      <c r="K54" s="35">
        <v>4513</v>
      </c>
      <c r="L54" s="34">
        <v>6.9758200000000006E-5</v>
      </c>
      <c r="M54" s="35">
        <v>6317.93</v>
      </c>
      <c r="N54" s="34">
        <v>3.1307799999999999E-5</v>
      </c>
      <c r="O54" s="35">
        <v>24</v>
      </c>
      <c r="P54" s="34">
        <v>3.1509900000000001E-5</v>
      </c>
      <c r="Q54" s="35">
        <v>167</v>
      </c>
      <c r="R54" s="34">
        <v>3.4344100000000002E-5</v>
      </c>
      <c r="S54" s="35">
        <v>135</v>
      </c>
      <c r="T54" s="34">
        <v>2.2561900000000002E-5</v>
      </c>
      <c r="U54" s="35">
        <v>529</v>
      </c>
      <c r="V54" s="34">
        <v>2.0346100000000002E-5</v>
      </c>
      <c r="W54" s="35">
        <v>6317.93</v>
      </c>
    </row>
    <row r="55" spans="1:23" x14ac:dyDescent="0.25">
      <c r="A55" s="6" t="s">
        <v>31</v>
      </c>
      <c r="B55" s="6" t="s">
        <v>32</v>
      </c>
      <c r="C55" s="6" t="s">
        <v>75</v>
      </c>
      <c r="D55" s="6" t="s">
        <v>77</v>
      </c>
      <c r="E55" s="6" t="s">
        <v>36</v>
      </c>
      <c r="F55" s="24" t="str">
        <f>+TabIPW[[#This Row],[WK]]&amp;TabIPW[[#This Row],[PK]]&amp;TabIPW[[#This Row],[GK]]</f>
        <v>020809</v>
      </c>
      <c r="G55" s="6" t="s">
        <v>89</v>
      </c>
      <c r="H55" s="34">
        <v>6.181224E-6</v>
      </c>
      <c r="I55" s="35">
        <v>1957</v>
      </c>
      <c r="J55" s="34">
        <v>4.6325000000000001E-6</v>
      </c>
      <c r="K55" s="35">
        <v>1181</v>
      </c>
      <c r="L55" s="34">
        <v>1.8280200000000002E-5</v>
      </c>
      <c r="M55" s="35">
        <v>1655.62</v>
      </c>
      <c r="N55" s="34">
        <v>1.0435899999999999E-5</v>
      </c>
      <c r="O55" s="35">
        <v>8</v>
      </c>
      <c r="P55" s="34">
        <v>1.01888E-5</v>
      </c>
      <c r="Q55" s="35">
        <v>54</v>
      </c>
      <c r="R55" s="34">
        <v>2.4422499999999999E-5</v>
      </c>
      <c r="S55" s="35">
        <v>96</v>
      </c>
      <c r="T55" s="34">
        <v>3.8812000000000002E-6</v>
      </c>
      <c r="U55" s="35">
        <v>91</v>
      </c>
      <c r="V55" s="34">
        <v>5.3317000000000001E-6</v>
      </c>
      <c r="W55" s="35">
        <v>1655.62</v>
      </c>
    </row>
    <row r="56" spans="1:23" x14ac:dyDescent="0.25">
      <c r="A56" s="6" t="s">
        <v>31</v>
      </c>
      <c r="B56" s="6" t="s">
        <v>32</v>
      </c>
      <c r="C56" s="6" t="s">
        <v>75</v>
      </c>
      <c r="D56" s="6" t="s">
        <v>90</v>
      </c>
      <c r="E56" s="6" t="s">
        <v>40</v>
      </c>
      <c r="F56" s="24" t="str">
        <f>+TabIPW[[#This Row],[WK]]&amp;TabIPW[[#This Row],[PK]]&amp;TabIPW[[#This Row],[GK]]</f>
        <v>020810</v>
      </c>
      <c r="G56" s="6" t="s">
        <v>91</v>
      </c>
      <c r="H56" s="34">
        <v>2.1338960000000001E-5</v>
      </c>
      <c r="I56" s="35">
        <v>6756</v>
      </c>
      <c r="J56" s="34">
        <v>1.5894200000000001E-5</v>
      </c>
      <c r="K56" s="35">
        <v>4052</v>
      </c>
      <c r="L56" s="34">
        <v>6.3107499999999998E-5</v>
      </c>
      <c r="M56" s="35">
        <v>5715.58</v>
      </c>
      <c r="N56" s="34">
        <v>3.7830300000000003E-5</v>
      </c>
      <c r="O56" s="35">
        <v>29</v>
      </c>
      <c r="P56" s="34">
        <v>3.8491100000000002E-5</v>
      </c>
      <c r="Q56" s="35">
        <v>204</v>
      </c>
      <c r="R56" s="34">
        <v>3.5870500000000002E-5</v>
      </c>
      <c r="S56" s="35">
        <v>141</v>
      </c>
      <c r="T56" s="34">
        <v>9.1100999999999994E-6</v>
      </c>
      <c r="U56" s="35">
        <v>213.60000000000002</v>
      </c>
      <c r="V56" s="34">
        <v>1.84063E-5</v>
      </c>
      <c r="W56" s="35">
        <v>5715.58</v>
      </c>
    </row>
    <row r="57" spans="1:23" x14ac:dyDescent="0.25">
      <c r="A57" s="6" t="s">
        <v>31</v>
      </c>
      <c r="B57" s="6" t="s">
        <v>32</v>
      </c>
      <c r="C57" s="6" t="s">
        <v>75</v>
      </c>
      <c r="D57" s="6" t="s">
        <v>92</v>
      </c>
      <c r="E57" s="6" t="s">
        <v>36</v>
      </c>
      <c r="F57" s="24" t="str">
        <f>+TabIPW[[#This Row],[WK]]&amp;TabIPW[[#This Row],[PK]]&amp;TabIPW[[#This Row],[GK]]</f>
        <v>020811</v>
      </c>
      <c r="G57" s="6" t="s">
        <v>85</v>
      </c>
      <c r="H57" s="34">
        <v>3.3436096000000006E-5</v>
      </c>
      <c r="I57" s="35">
        <v>10586</v>
      </c>
      <c r="J57" s="34">
        <v>2.5735899999999999E-5</v>
      </c>
      <c r="K57" s="35">
        <v>6561</v>
      </c>
      <c r="L57" s="34">
        <v>9.8883300000000002E-5</v>
      </c>
      <c r="M57" s="35">
        <v>8955.76</v>
      </c>
      <c r="N57" s="34">
        <v>9.7836899999999998E-5</v>
      </c>
      <c r="O57" s="35">
        <v>75</v>
      </c>
      <c r="P57" s="34">
        <v>6.4906600000000006E-5</v>
      </c>
      <c r="Q57" s="35">
        <v>344</v>
      </c>
      <c r="R57" s="34">
        <v>4.4011300000000003E-5</v>
      </c>
      <c r="S57" s="35">
        <v>173</v>
      </c>
      <c r="T57" s="34">
        <v>1.54564E-5</v>
      </c>
      <c r="U57" s="35">
        <v>362.4</v>
      </c>
      <c r="V57" s="34">
        <v>2.8841000000000001E-5</v>
      </c>
      <c r="W57" s="35">
        <v>8955.76</v>
      </c>
    </row>
    <row r="58" spans="1:23" x14ac:dyDescent="0.25">
      <c r="A58" s="6" t="s">
        <v>31</v>
      </c>
      <c r="B58" s="6" t="s">
        <v>32</v>
      </c>
      <c r="C58" s="6" t="s">
        <v>75</v>
      </c>
      <c r="D58" s="6" t="s">
        <v>93</v>
      </c>
      <c r="E58" s="6" t="s">
        <v>40</v>
      </c>
      <c r="F58" s="24" t="str">
        <f>+TabIPW[[#This Row],[WK]]&amp;TabIPW[[#This Row],[PK]]&amp;TabIPW[[#This Row],[GK]]</f>
        <v>020812</v>
      </c>
      <c r="G58" s="6" t="s">
        <v>94</v>
      </c>
      <c r="H58" s="34">
        <v>2.6572632000000001E-5</v>
      </c>
      <c r="I58" s="35">
        <v>8413</v>
      </c>
      <c r="J58" s="34">
        <v>2.02992E-5</v>
      </c>
      <c r="K58" s="35">
        <v>5175</v>
      </c>
      <c r="L58" s="34">
        <v>7.8585399999999995E-5</v>
      </c>
      <c r="M58" s="35">
        <v>7117.4</v>
      </c>
      <c r="N58" s="34">
        <v>6.3920100000000005E-5</v>
      </c>
      <c r="O58" s="35">
        <v>49</v>
      </c>
      <c r="P58" s="34">
        <v>4.9812099999999997E-5</v>
      </c>
      <c r="Q58" s="35">
        <v>264</v>
      </c>
      <c r="R58" s="34">
        <v>4.9099299999999999E-5</v>
      </c>
      <c r="S58" s="35">
        <v>193</v>
      </c>
      <c r="T58" s="34">
        <v>2.6954899999999998E-5</v>
      </c>
      <c r="U58" s="35">
        <v>632</v>
      </c>
      <c r="V58" s="34">
        <v>2.2920699999999999E-5</v>
      </c>
      <c r="W58" s="35">
        <v>7117.4</v>
      </c>
    </row>
    <row r="59" spans="1:23" x14ac:dyDescent="0.25">
      <c r="A59" s="6" t="s">
        <v>31</v>
      </c>
      <c r="B59" s="6" t="s">
        <v>32</v>
      </c>
      <c r="C59" s="6" t="s">
        <v>75</v>
      </c>
      <c r="D59" s="6" t="s">
        <v>95</v>
      </c>
      <c r="E59" s="6" t="s">
        <v>40</v>
      </c>
      <c r="F59" s="24" t="str">
        <f>+TabIPW[[#This Row],[WK]]&amp;TabIPW[[#This Row],[PK]]&amp;TabIPW[[#This Row],[GK]]</f>
        <v>020813</v>
      </c>
      <c r="G59" s="6" t="s">
        <v>96</v>
      </c>
      <c r="H59" s="34">
        <v>2.1345280000000002E-5</v>
      </c>
      <c r="I59" s="35">
        <v>6758</v>
      </c>
      <c r="J59" s="34">
        <v>1.61766E-5</v>
      </c>
      <c r="K59" s="35">
        <v>4124</v>
      </c>
      <c r="L59" s="34">
        <v>6.3126099999999999E-5</v>
      </c>
      <c r="M59" s="35">
        <v>5717.27</v>
      </c>
      <c r="N59" s="34">
        <v>2.6089799999999999E-5</v>
      </c>
      <c r="O59" s="35">
        <v>20</v>
      </c>
      <c r="P59" s="34">
        <v>4.2076100000000002E-5</v>
      </c>
      <c r="Q59" s="35">
        <v>223</v>
      </c>
      <c r="R59" s="34">
        <v>2.18784E-5</v>
      </c>
      <c r="S59" s="35">
        <v>86</v>
      </c>
      <c r="T59" s="34">
        <v>1.7657100000000001E-5</v>
      </c>
      <c r="U59" s="35">
        <v>414</v>
      </c>
      <c r="V59" s="34">
        <v>1.8411799999999999E-5</v>
      </c>
      <c r="W59" s="35">
        <v>5717.27</v>
      </c>
    </row>
    <row r="60" spans="1:23" x14ac:dyDescent="0.25">
      <c r="A60" s="6" t="s">
        <v>31</v>
      </c>
      <c r="B60" s="6" t="s">
        <v>32</v>
      </c>
      <c r="C60" s="6" t="s">
        <v>75</v>
      </c>
      <c r="D60" s="6" t="s">
        <v>97</v>
      </c>
      <c r="E60" s="6" t="s">
        <v>40</v>
      </c>
      <c r="F60" s="24" t="str">
        <f>+TabIPW[[#This Row],[WK]]&amp;TabIPW[[#This Row],[PK]]&amp;TabIPW[[#This Row],[GK]]</f>
        <v>020814</v>
      </c>
      <c r="G60" s="6" t="s">
        <v>98</v>
      </c>
      <c r="H60" s="34">
        <v>2.1724304000000002E-5</v>
      </c>
      <c r="I60" s="35">
        <v>6878</v>
      </c>
      <c r="J60" s="34">
        <v>1.63728E-5</v>
      </c>
      <c r="K60" s="35">
        <v>4174</v>
      </c>
      <c r="L60" s="34">
        <v>6.4247100000000004E-5</v>
      </c>
      <c r="M60" s="35">
        <v>5818.79</v>
      </c>
      <c r="N60" s="34">
        <v>3.6525800000000002E-5</v>
      </c>
      <c r="O60" s="35">
        <v>28</v>
      </c>
      <c r="P60" s="34">
        <v>3.3019399999999998E-5</v>
      </c>
      <c r="Q60" s="35">
        <v>175</v>
      </c>
      <c r="R60" s="34">
        <v>2.1624000000000002E-5</v>
      </c>
      <c r="S60" s="35">
        <v>85</v>
      </c>
      <c r="T60" s="34">
        <v>1.1626399999999999E-5</v>
      </c>
      <c r="U60" s="35">
        <v>272.60000000000002</v>
      </c>
      <c r="V60" s="34">
        <v>1.8738700000000001E-5</v>
      </c>
      <c r="W60" s="35">
        <v>5818.79</v>
      </c>
    </row>
    <row r="61" spans="1:23" x14ac:dyDescent="0.25">
      <c r="A61" s="6" t="s">
        <v>31</v>
      </c>
      <c r="B61" s="6" t="s">
        <v>32</v>
      </c>
      <c r="C61" s="6" t="s">
        <v>77</v>
      </c>
      <c r="D61" s="6" t="s">
        <v>33</v>
      </c>
      <c r="E61" s="6" t="s">
        <v>34</v>
      </c>
      <c r="F61" s="24" t="str">
        <f>+TabIPW[[#This Row],[WK]]&amp;TabIPW[[#This Row],[PK]]&amp;TabIPW[[#This Row],[GK]]</f>
        <v>020901</v>
      </c>
      <c r="G61" s="6" t="s">
        <v>99</v>
      </c>
      <c r="H61" s="34">
        <v>3.9042463999999999E-5</v>
      </c>
      <c r="I61" s="35">
        <v>12361</v>
      </c>
      <c r="J61" s="34">
        <v>2.9325000000000001E-5</v>
      </c>
      <c r="K61" s="35">
        <v>7476</v>
      </c>
      <c r="L61" s="34">
        <v>1.2447120000000001E-4</v>
      </c>
      <c r="M61" s="35">
        <v>11273.23</v>
      </c>
      <c r="N61" s="34">
        <v>5.8702100000000002E-5</v>
      </c>
      <c r="O61" s="35">
        <v>45</v>
      </c>
      <c r="P61" s="34">
        <v>8.2642699999999994E-5</v>
      </c>
      <c r="Q61" s="35">
        <v>438</v>
      </c>
      <c r="R61" s="34">
        <v>7.1995400000000005E-5</v>
      </c>
      <c r="S61" s="35">
        <v>283</v>
      </c>
      <c r="T61" s="34">
        <v>3.82401E-5</v>
      </c>
      <c r="U61" s="35">
        <v>896.59999999999991</v>
      </c>
      <c r="V61" s="34">
        <v>3.6304099999999997E-5</v>
      </c>
      <c r="W61" s="35">
        <v>11273.23</v>
      </c>
    </row>
    <row r="62" spans="1:23" x14ac:dyDescent="0.25">
      <c r="A62" s="6" t="s">
        <v>31</v>
      </c>
      <c r="B62" s="6" t="s">
        <v>32</v>
      </c>
      <c r="C62" s="6" t="s">
        <v>77</v>
      </c>
      <c r="D62" s="6" t="s">
        <v>32</v>
      </c>
      <c r="E62" s="6" t="s">
        <v>36</v>
      </c>
      <c r="F62" s="24" t="str">
        <f>+TabIPW[[#This Row],[WK]]&amp;TabIPW[[#This Row],[PK]]&amp;TabIPW[[#This Row],[GK]]</f>
        <v>020902</v>
      </c>
      <c r="G62" s="6" t="s">
        <v>99</v>
      </c>
      <c r="H62" s="34">
        <v>2.9923824000000002E-5</v>
      </c>
      <c r="I62" s="35">
        <v>9474</v>
      </c>
      <c r="J62" s="34">
        <v>2.2625299999999998E-5</v>
      </c>
      <c r="K62" s="35">
        <v>5768</v>
      </c>
      <c r="L62" s="34">
        <v>9.5400099999999995E-5</v>
      </c>
      <c r="M62" s="35">
        <v>8640.2900000000009</v>
      </c>
      <c r="N62" s="34">
        <v>6.2615599999999997E-5</v>
      </c>
      <c r="O62" s="35">
        <v>48</v>
      </c>
      <c r="P62" s="34">
        <v>4.3774199999999998E-5</v>
      </c>
      <c r="Q62" s="35">
        <v>232</v>
      </c>
      <c r="R62" s="34">
        <v>6.6144199999999996E-5</v>
      </c>
      <c r="S62" s="35">
        <v>260</v>
      </c>
      <c r="T62" s="34">
        <v>2.2024499999999999E-5</v>
      </c>
      <c r="U62" s="35">
        <v>516.4</v>
      </c>
      <c r="V62" s="34">
        <v>2.7824999999999999E-5</v>
      </c>
      <c r="W62" s="35">
        <v>8640.2900000000009</v>
      </c>
    </row>
    <row r="63" spans="1:23" x14ac:dyDescent="0.25">
      <c r="A63" s="6" t="s">
        <v>31</v>
      </c>
      <c r="B63" s="6" t="s">
        <v>32</v>
      </c>
      <c r="C63" s="6" t="s">
        <v>77</v>
      </c>
      <c r="D63" s="6" t="s">
        <v>37</v>
      </c>
      <c r="E63" s="6" t="s">
        <v>36</v>
      </c>
      <c r="F63" s="24" t="str">
        <f>+TabIPW[[#This Row],[WK]]&amp;TabIPW[[#This Row],[PK]]&amp;TabIPW[[#This Row],[GK]]</f>
        <v>020903</v>
      </c>
      <c r="G63" s="6" t="s">
        <v>100</v>
      </c>
      <c r="H63" s="34">
        <v>1.0558936E-5</v>
      </c>
      <c r="I63" s="35">
        <v>3343</v>
      </c>
      <c r="J63" s="34">
        <v>8.0215999999999996E-6</v>
      </c>
      <c r="K63" s="35">
        <v>2045</v>
      </c>
      <c r="L63" s="34">
        <v>3.3662999999999999E-5</v>
      </c>
      <c r="M63" s="35">
        <v>3048.82</v>
      </c>
      <c r="N63" s="34">
        <v>2.3480800000000001E-5</v>
      </c>
      <c r="O63" s="35">
        <v>18</v>
      </c>
      <c r="P63" s="34">
        <v>1.3962500000000001E-5</v>
      </c>
      <c r="Q63" s="35">
        <v>74</v>
      </c>
      <c r="R63" s="34">
        <v>9.4128000000000007E-6</v>
      </c>
      <c r="S63" s="35">
        <v>37</v>
      </c>
      <c r="T63" s="34">
        <v>5.2245999999999999E-6</v>
      </c>
      <c r="U63" s="35">
        <v>122.5</v>
      </c>
      <c r="V63" s="34">
        <v>9.8184000000000007E-6</v>
      </c>
      <c r="W63" s="35">
        <v>3048.82</v>
      </c>
    </row>
    <row r="64" spans="1:23" x14ac:dyDescent="0.25">
      <c r="A64" s="6" t="s">
        <v>31</v>
      </c>
      <c r="B64" s="6" t="s">
        <v>32</v>
      </c>
      <c r="C64" s="6" t="s">
        <v>77</v>
      </c>
      <c r="D64" s="6" t="s">
        <v>39</v>
      </c>
      <c r="E64" s="6" t="s">
        <v>36</v>
      </c>
      <c r="F64" s="24" t="str">
        <f>+TabIPW[[#This Row],[WK]]&amp;TabIPW[[#This Row],[PK]]&amp;TabIPW[[#This Row],[GK]]</f>
        <v>020904</v>
      </c>
      <c r="G64" s="6" t="s">
        <v>101</v>
      </c>
      <c r="H64" s="34">
        <v>2.4434312E-5</v>
      </c>
      <c r="I64" s="35">
        <v>7736</v>
      </c>
      <c r="J64" s="34">
        <v>1.8102599999999998E-5</v>
      </c>
      <c r="K64" s="35">
        <v>4615</v>
      </c>
      <c r="L64" s="34">
        <v>7.7898999999999994E-5</v>
      </c>
      <c r="M64" s="35">
        <v>7055.23</v>
      </c>
      <c r="N64" s="34">
        <v>4.6961700000000001E-5</v>
      </c>
      <c r="O64" s="35">
        <v>36</v>
      </c>
      <c r="P64" s="34">
        <v>5.2831000000000003E-5</v>
      </c>
      <c r="Q64" s="35">
        <v>280</v>
      </c>
      <c r="R64" s="34">
        <v>1.70448E-5</v>
      </c>
      <c r="S64" s="35">
        <v>67</v>
      </c>
      <c r="T64" s="34">
        <v>2.4852199999999999E-5</v>
      </c>
      <c r="U64" s="35">
        <v>582.70000000000005</v>
      </c>
      <c r="V64" s="34">
        <v>2.27205E-5</v>
      </c>
      <c r="W64" s="35">
        <v>7055.23</v>
      </c>
    </row>
    <row r="65" spans="1:23" x14ac:dyDescent="0.25">
      <c r="A65" s="6" t="s">
        <v>31</v>
      </c>
      <c r="B65" s="6" t="s">
        <v>32</v>
      </c>
      <c r="C65" s="6" t="s">
        <v>77</v>
      </c>
      <c r="D65" s="6" t="s">
        <v>42</v>
      </c>
      <c r="E65" s="6" t="s">
        <v>36</v>
      </c>
      <c r="F65" s="24" t="str">
        <f>+TabIPW[[#This Row],[WK]]&amp;TabIPW[[#This Row],[PK]]&amp;TabIPW[[#This Row],[GK]]</f>
        <v>020905</v>
      </c>
      <c r="G65" s="6" t="s">
        <v>102</v>
      </c>
      <c r="H65" s="34">
        <v>1.6847544000000001E-5</v>
      </c>
      <c r="I65" s="35">
        <v>5334</v>
      </c>
      <c r="J65" s="34">
        <v>1.2426700000000001E-5</v>
      </c>
      <c r="K65" s="35">
        <v>3168</v>
      </c>
      <c r="L65" s="34">
        <v>5.3711700000000003E-5</v>
      </c>
      <c r="M65" s="35">
        <v>4864.6099999999997</v>
      </c>
      <c r="N65" s="34">
        <v>3.9134700000000003E-5</v>
      </c>
      <c r="O65" s="35">
        <v>30</v>
      </c>
      <c r="P65" s="34">
        <v>3.8113800000000001E-5</v>
      </c>
      <c r="Q65" s="35">
        <v>202</v>
      </c>
      <c r="R65" s="34">
        <v>4.2484899999999997E-5</v>
      </c>
      <c r="S65" s="35">
        <v>167</v>
      </c>
      <c r="T65" s="34">
        <v>1.5554500000000002E-5</v>
      </c>
      <c r="U65" s="35">
        <v>364.7</v>
      </c>
      <c r="V65" s="34">
        <v>1.5665899999999999E-5</v>
      </c>
      <c r="W65" s="35">
        <v>4864.6099999999997</v>
      </c>
    </row>
    <row r="66" spans="1:23" x14ac:dyDescent="0.25">
      <c r="A66" s="6" t="s">
        <v>31</v>
      </c>
      <c r="B66" s="6" t="s">
        <v>32</v>
      </c>
      <c r="C66" s="6" t="s">
        <v>77</v>
      </c>
      <c r="D66" s="6" t="s">
        <v>44</v>
      </c>
      <c r="E66" s="6" t="s">
        <v>36</v>
      </c>
      <c r="F66" s="24" t="str">
        <f>+TabIPW[[#This Row],[WK]]&amp;TabIPW[[#This Row],[PK]]&amp;TabIPW[[#This Row],[GK]]</f>
        <v>020906</v>
      </c>
      <c r="G66" s="6" t="s">
        <v>103</v>
      </c>
      <c r="H66" s="34">
        <v>2.2848735999999999E-5</v>
      </c>
      <c r="I66" s="35">
        <v>7234</v>
      </c>
      <c r="J66" s="34">
        <v>1.7074900000000001E-5</v>
      </c>
      <c r="K66" s="35">
        <v>4353</v>
      </c>
      <c r="L66" s="34">
        <v>7.2843999999999996E-5</v>
      </c>
      <c r="M66" s="35">
        <v>6597.41</v>
      </c>
      <c r="N66" s="34">
        <v>3.0003300000000001E-5</v>
      </c>
      <c r="O66" s="35">
        <v>23</v>
      </c>
      <c r="P66" s="34">
        <v>4.1510100000000001E-5</v>
      </c>
      <c r="Q66" s="35">
        <v>220</v>
      </c>
      <c r="R66" s="34">
        <v>4.7827300000000002E-5</v>
      </c>
      <c r="S66" s="35">
        <v>188</v>
      </c>
      <c r="T66" s="34">
        <v>2.08985E-5</v>
      </c>
      <c r="U66" s="35">
        <v>490</v>
      </c>
      <c r="V66" s="34">
        <v>2.12462E-5</v>
      </c>
      <c r="W66" s="35">
        <v>6597.41</v>
      </c>
    </row>
    <row r="67" spans="1:23" x14ac:dyDescent="0.25">
      <c r="A67" s="6" t="s">
        <v>31</v>
      </c>
      <c r="B67" s="6" t="s">
        <v>32</v>
      </c>
      <c r="C67" s="6" t="s">
        <v>77</v>
      </c>
      <c r="D67" s="6" t="s">
        <v>51</v>
      </c>
      <c r="E67" s="6" t="s">
        <v>40</v>
      </c>
      <c r="F67" s="24" t="str">
        <f>+TabIPW[[#This Row],[WK]]&amp;TabIPW[[#This Row],[PK]]&amp;TabIPW[[#This Row],[GK]]</f>
        <v>020907</v>
      </c>
      <c r="G67" s="6" t="s">
        <v>104</v>
      </c>
      <c r="H67" s="34">
        <v>2.2529728000000002E-5</v>
      </c>
      <c r="I67" s="35">
        <v>7133</v>
      </c>
      <c r="J67" s="34">
        <v>1.6969E-5</v>
      </c>
      <c r="K67" s="35">
        <v>4326</v>
      </c>
      <c r="L67" s="34">
        <v>7.1827000000000002E-5</v>
      </c>
      <c r="M67" s="35">
        <v>6505.3</v>
      </c>
      <c r="N67" s="34">
        <v>4.8266200000000002E-5</v>
      </c>
      <c r="O67" s="35">
        <v>37</v>
      </c>
      <c r="P67" s="34">
        <v>4.5283700000000001E-5</v>
      </c>
      <c r="Q67" s="35">
        <v>240</v>
      </c>
      <c r="R67" s="34">
        <v>3.7396900000000001E-5</v>
      </c>
      <c r="S67" s="35">
        <v>147</v>
      </c>
      <c r="T67" s="34">
        <v>2.27496E-5</v>
      </c>
      <c r="U67" s="35">
        <v>533.4</v>
      </c>
      <c r="V67" s="34">
        <v>2.09496E-5</v>
      </c>
      <c r="W67" s="35">
        <v>6505.3</v>
      </c>
    </row>
    <row r="68" spans="1:23" x14ac:dyDescent="0.25">
      <c r="A68" s="6" t="s">
        <v>31</v>
      </c>
      <c r="B68" s="6" t="s">
        <v>32</v>
      </c>
      <c r="C68" s="6" t="s">
        <v>77</v>
      </c>
      <c r="D68" s="6" t="s">
        <v>75</v>
      </c>
      <c r="E68" s="6" t="s">
        <v>36</v>
      </c>
      <c r="F68" s="24" t="str">
        <f>+TabIPW[[#This Row],[WK]]&amp;TabIPW[[#This Row],[PK]]&amp;TabIPW[[#This Row],[GK]]</f>
        <v>020908</v>
      </c>
      <c r="G68" s="6" t="s">
        <v>105</v>
      </c>
      <c r="H68" s="34">
        <v>7.6341440000000007E-6</v>
      </c>
      <c r="I68" s="35">
        <v>2417</v>
      </c>
      <c r="J68" s="34">
        <v>5.6131999999999999E-6</v>
      </c>
      <c r="K68" s="35">
        <v>1431</v>
      </c>
      <c r="L68" s="34">
        <v>2.4338400000000001E-5</v>
      </c>
      <c r="M68" s="35">
        <v>2204.3000000000002</v>
      </c>
      <c r="N68" s="34">
        <v>1.0435899999999999E-5</v>
      </c>
      <c r="O68" s="35">
        <v>8</v>
      </c>
      <c r="P68" s="34">
        <v>8.3019999999999995E-6</v>
      </c>
      <c r="Q68" s="35">
        <v>44</v>
      </c>
      <c r="R68" s="34">
        <v>2.13696E-5</v>
      </c>
      <c r="S68" s="35">
        <v>84</v>
      </c>
      <c r="T68" s="34">
        <v>4.8578000000000003E-6</v>
      </c>
      <c r="U68" s="35">
        <v>113.9</v>
      </c>
      <c r="V68" s="34">
        <v>7.0987000000000003E-6</v>
      </c>
      <c r="W68" s="35">
        <v>2204.3000000000002</v>
      </c>
    </row>
    <row r="69" spans="1:23" x14ac:dyDescent="0.25">
      <c r="A69" s="6" t="s">
        <v>31</v>
      </c>
      <c r="B69" s="6" t="s">
        <v>32</v>
      </c>
      <c r="C69" s="6" t="s">
        <v>90</v>
      </c>
      <c r="D69" s="6" t="s">
        <v>33</v>
      </c>
      <c r="E69" s="6" t="s">
        <v>34</v>
      </c>
      <c r="F69" s="24" t="str">
        <f>+TabIPW[[#This Row],[WK]]&amp;TabIPW[[#This Row],[PK]]&amp;TabIPW[[#This Row],[GK]]</f>
        <v>021001</v>
      </c>
      <c r="G69" s="6" t="s">
        <v>106</v>
      </c>
      <c r="H69" s="34">
        <v>6.1733279999999992E-5</v>
      </c>
      <c r="I69" s="35">
        <v>19545</v>
      </c>
      <c r="J69" s="34">
        <v>4.5533099999999999E-5</v>
      </c>
      <c r="K69" s="35">
        <v>11608</v>
      </c>
      <c r="L69" s="34">
        <v>1.7760540000000001E-4</v>
      </c>
      <c r="M69" s="35">
        <v>16085.54</v>
      </c>
      <c r="N69" s="34">
        <v>1.017503E-4</v>
      </c>
      <c r="O69" s="35">
        <v>78</v>
      </c>
      <c r="P69" s="34">
        <v>1.4245499999999999E-4</v>
      </c>
      <c r="Q69" s="35">
        <v>755</v>
      </c>
      <c r="R69" s="34">
        <v>7.0469000000000006E-5</v>
      </c>
      <c r="S69" s="35">
        <v>277</v>
      </c>
      <c r="T69" s="34">
        <v>7.23175E-5</v>
      </c>
      <c r="U69" s="35">
        <v>1695.6</v>
      </c>
      <c r="V69" s="34">
        <v>5.1801600000000002E-5</v>
      </c>
      <c r="W69" s="35">
        <v>16085.54</v>
      </c>
    </row>
    <row r="70" spans="1:23" x14ac:dyDescent="0.25">
      <c r="A70" s="6" t="s">
        <v>31</v>
      </c>
      <c r="B70" s="6" t="s">
        <v>32</v>
      </c>
      <c r="C70" s="6" t="s">
        <v>90</v>
      </c>
      <c r="D70" s="6" t="s">
        <v>32</v>
      </c>
      <c r="E70" s="6" t="s">
        <v>34</v>
      </c>
      <c r="F70" s="24" t="str">
        <f>+TabIPW[[#This Row],[WK]]&amp;TabIPW[[#This Row],[PK]]&amp;TabIPW[[#This Row],[GK]]</f>
        <v>021002</v>
      </c>
      <c r="G70" s="6" t="s">
        <v>107</v>
      </c>
      <c r="H70" s="34">
        <v>1.2507735999999999E-5</v>
      </c>
      <c r="I70" s="35">
        <v>3960</v>
      </c>
      <c r="J70" s="34">
        <v>9.3161000000000005E-6</v>
      </c>
      <c r="K70" s="35">
        <v>2375</v>
      </c>
      <c r="L70" s="34">
        <v>3.5984500000000001E-5</v>
      </c>
      <c r="M70" s="35">
        <v>3259.08</v>
      </c>
      <c r="N70" s="34">
        <v>3.1307799999999999E-5</v>
      </c>
      <c r="O70" s="35">
        <v>24</v>
      </c>
      <c r="P70" s="34">
        <v>3.1887300000000002E-5</v>
      </c>
      <c r="Q70" s="35">
        <v>169</v>
      </c>
      <c r="R70" s="34">
        <v>1.908E-5</v>
      </c>
      <c r="S70" s="35">
        <v>75</v>
      </c>
      <c r="T70" s="34">
        <v>2.8515899999999999E-5</v>
      </c>
      <c r="U70" s="35">
        <v>668.6</v>
      </c>
      <c r="V70" s="34">
        <v>1.04955E-5</v>
      </c>
      <c r="W70" s="35">
        <v>3259.08</v>
      </c>
    </row>
    <row r="71" spans="1:23" x14ac:dyDescent="0.25">
      <c r="A71" s="6" t="s">
        <v>31</v>
      </c>
      <c r="B71" s="6" t="s">
        <v>32</v>
      </c>
      <c r="C71" s="6" t="s">
        <v>90</v>
      </c>
      <c r="D71" s="6" t="s">
        <v>37</v>
      </c>
      <c r="E71" s="6" t="s">
        <v>40</v>
      </c>
      <c r="F71" s="24" t="str">
        <f>+TabIPW[[#This Row],[WK]]&amp;TabIPW[[#This Row],[PK]]&amp;TabIPW[[#This Row],[GK]]</f>
        <v>021003</v>
      </c>
      <c r="G71" s="6" t="s">
        <v>108</v>
      </c>
      <c r="H71" s="34">
        <v>2.9251056000000002E-5</v>
      </c>
      <c r="I71" s="35">
        <v>9261</v>
      </c>
      <c r="J71" s="34">
        <v>2.2182099999999999E-5</v>
      </c>
      <c r="K71" s="35">
        <v>5655</v>
      </c>
      <c r="L71" s="34">
        <v>8.4154599999999996E-5</v>
      </c>
      <c r="M71" s="35">
        <v>7621.8</v>
      </c>
      <c r="N71" s="34">
        <v>4.3048199999999999E-5</v>
      </c>
      <c r="O71" s="35">
        <v>33</v>
      </c>
      <c r="P71" s="34">
        <v>5.3396999999999997E-5</v>
      </c>
      <c r="Q71" s="35">
        <v>283</v>
      </c>
      <c r="R71" s="34">
        <v>5.2152099999999998E-5</v>
      </c>
      <c r="S71" s="35">
        <v>205</v>
      </c>
      <c r="T71" s="34">
        <v>1.1165800000000001E-5</v>
      </c>
      <c r="U71" s="35">
        <v>261.8</v>
      </c>
      <c r="V71" s="34">
        <v>2.45451E-5</v>
      </c>
      <c r="W71" s="35">
        <v>7621.8</v>
      </c>
    </row>
    <row r="72" spans="1:23" x14ac:dyDescent="0.25">
      <c r="A72" s="6" t="s">
        <v>31</v>
      </c>
      <c r="B72" s="6" t="s">
        <v>32</v>
      </c>
      <c r="C72" s="6" t="s">
        <v>90</v>
      </c>
      <c r="D72" s="6" t="s">
        <v>39</v>
      </c>
      <c r="E72" s="6" t="s">
        <v>36</v>
      </c>
      <c r="F72" s="24" t="str">
        <f>+TabIPW[[#This Row],[WK]]&amp;TabIPW[[#This Row],[PK]]&amp;TabIPW[[#This Row],[GK]]</f>
        <v>021004</v>
      </c>
      <c r="G72" s="6" t="s">
        <v>106</v>
      </c>
      <c r="H72" s="34">
        <v>2.0385088E-5</v>
      </c>
      <c r="I72" s="35">
        <v>6454</v>
      </c>
      <c r="J72" s="34">
        <v>1.5945200000000001E-5</v>
      </c>
      <c r="K72" s="35">
        <v>4065</v>
      </c>
      <c r="L72" s="34">
        <v>5.8647499999999997E-5</v>
      </c>
      <c r="M72" s="35">
        <v>5311.64</v>
      </c>
      <c r="N72" s="34">
        <v>3.5221300000000001E-5</v>
      </c>
      <c r="O72" s="35">
        <v>27</v>
      </c>
      <c r="P72" s="34">
        <v>3.5094900000000002E-5</v>
      </c>
      <c r="Q72" s="35">
        <v>186</v>
      </c>
      <c r="R72" s="34">
        <v>1.62816E-5</v>
      </c>
      <c r="S72" s="35">
        <v>64</v>
      </c>
      <c r="T72" s="34">
        <v>7.9670000000000001E-6</v>
      </c>
      <c r="U72" s="35">
        <v>186.79999999999998</v>
      </c>
      <c r="V72" s="34">
        <v>1.7105500000000001E-5</v>
      </c>
      <c r="W72" s="35">
        <v>5311.64</v>
      </c>
    </row>
    <row r="73" spans="1:23" x14ac:dyDescent="0.25">
      <c r="A73" s="6" t="s">
        <v>31</v>
      </c>
      <c r="B73" s="6" t="s">
        <v>32</v>
      </c>
      <c r="C73" s="6" t="s">
        <v>90</v>
      </c>
      <c r="D73" s="6" t="s">
        <v>42</v>
      </c>
      <c r="E73" s="6" t="s">
        <v>40</v>
      </c>
      <c r="F73" s="24" t="str">
        <f>+TabIPW[[#This Row],[WK]]&amp;TabIPW[[#This Row],[PK]]&amp;TabIPW[[#This Row],[GK]]</f>
        <v>021005</v>
      </c>
      <c r="G73" s="6" t="s">
        <v>109</v>
      </c>
      <c r="H73" s="34">
        <v>1.9797608E-5</v>
      </c>
      <c r="I73" s="35">
        <v>6268</v>
      </c>
      <c r="J73" s="34">
        <v>1.50116E-5</v>
      </c>
      <c r="K73" s="35">
        <v>3827</v>
      </c>
      <c r="L73" s="34">
        <v>5.6957299999999998E-5</v>
      </c>
      <c r="M73" s="35">
        <v>5158.5600000000004</v>
      </c>
      <c r="N73" s="34">
        <v>3.5221300000000001E-5</v>
      </c>
      <c r="O73" s="35">
        <v>27</v>
      </c>
      <c r="P73" s="34">
        <v>2.6792899999999999E-5</v>
      </c>
      <c r="Q73" s="35">
        <v>142</v>
      </c>
      <c r="R73" s="34">
        <v>2.9256099999999999E-5</v>
      </c>
      <c r="S73" s="35">
        <v>115</v>
      </c>
      <c r="T73" s="34">
        <v>1.3895400000000001E-5</v>
      </c>
      <c r="U73" s="35">
        <v>325.8</v>
      </c>
      <c r="V73" s="34">
        <v>1.6612500000000001E-5</v>
      </c>
      <c r="W73" s="35">
        <v>5158.5600000000004</v>
      </c>
    </row>
    <row r="74" spans="1:23" x14ac:dyDescent="0.25">
      <c r="A74" s="6" t="s">
        <v>31</v>
      </c>
      <c r="B74" s="6" t="s">
        <v>32</v>
      </c>
      <c r="C74" s="6" t="s">
        <v>90</v>
      </c>
      <c r="D74" s="6" t="s">
        <v>44</v>
      </c>
      <c r="E74" s="6" t="s">
        <v>36</v>
      </c>
      <c r="F74" s="24" t="str">
        <f>+TabIPW[[#This Row],[WK]]&amp;TabIPW[[#This Row],[PK]]&amp;TabIPW[[#This Row],[GK]]</f>
        <v>021006</v>
      </c>
      <c r="G74" s="6" t="s">
        <v>110</v>
      </c>
      <c r="H74" s="34">
        <v>4.7851600000000001E-6</v>
      </c>
      <c r="I74" s="35">
        <v>1515</v>
      </c>
      <c r="J74" s="34">
        <v>3.6362E-6</v>
      </c>
      <c r="K74" s="35">
        <v>927</v>
      </c>
      <c r="L74" s="34">
        <v>1.37669E-5</v>
      </c>
      <c r="M74" s="35">
        <v>1246.8499999999999</v>
      </c>
      <c r="N74" s="34">
        <v>1.17404E-5</v>
      </c>
      <c r="O74" s="35">
        <v>9</v>
      </c>
      <c r="P74" s="34">
        <v>8.4906999999999999E-6</v>
      </c>
      <c r="Q74" s="35">
        <v>45</v>
      </c>
      <c r="R74" s="34">
        <v>3.0527999999999998E-6</v>
      </c>
      <c r="S74" s="35">
        <v>12</v>
      </c>
      <c r="T74" s="34">
        <v>2.6570999999999999E-6</v>
      </c>
      <c r="U74" s="35">
        <v>62.300000000000004</v>
      </c>
      <c r="V74" s="34">
        <v>4.0153000000000003E-6</v>
      </c>
      <c r="W74" s="35">
        <v>1246.8499999999999</v>
      </c>
    </row>
    <row r="75" spans="1:23" x14ac:dyDescent="0.25">
      <c r="A75" s="6" t="s">
        <v>31</v>
      </c>
      <c r="B75" s="6" t="s">
        <v>32</v>
      </c>
      <c r="C75" s="6" t="s">
        <v>90</v>
      </c>
      <c r="D75" s="6" t="s">
        <v>51</v>
      </c>
      <c r="E75" s="6" t="s">
        <v>36</v>
      </c>
      <c r="F75" s="24" t="str">
        <f>+TabIPW[[#This Row],[WK]]&amp;TabIPW[[#This Row],[PK]]&amp;TabIPW[[#This Row],[GK]]</f>
        <v>021007</v>
      </c>
      <c r="G75" s="6" t="s">
        <v>111</v>
      </c>
      <c r="H75" s="34">
        <v>1.3919600000000001E-5</v>
      </c>
      <c r="I75" s="35">
        <v>4407</v>
      </c>
      <c r="J75" s="34">
        <v>1.0838E-5</v>
      </c>
      <c r="K75" s="35">
        <v>2763</v>
      </c>
      <c r="L75" s="34">
        <v>4.0046400000000003E-5</v>
      </c>
      <c r="M75" s="35">
        <v>3626.96</v>
      </c>
      <c r="N75" s="34">
        <v>2.3480800000000001E-5</v>
      </c>
      <c r="O75" s="35">
        <v>18</v>
      </c>
      <c r="P75" s="34">
        <v>1.7924800000000002E-5</v>
      </c>
      <c r="Q75" s="35">
        <v>95</v>
      </c>
      <c r="R75" s="34">
        <v>1.17024E-5</v>
      </c>
      <c r="S75" s="35">
        <v>46</v>
      </c>
      <c r="T75" s="34">
        <v>8.5043999999999994E-6</v>
      </c>
      <c r="U75" s="35">
        <v>199.4</v>
      </c>
      <c r="V75" s="34">
        <v>1.16802E-5</v>
      </c>
      <c r="W75" s="35">
        <v>3626.96</v>
      </c>
    </row>
    <row r="76" spans="1:23" x14ac:dyDescent="0.25">
      <c r="A76" s="6" t="s">
        <v>31</v>
      </c>
      <c r="B76" s="6" t="s">
        <v>32</v>
      </c>
      <c r="C76" s="6" t="s">
        <v>92</v>
      </c>
      <c r="D76" s="6" t="s">
        <v>33</v>
      </c>
      <c r="E76" s="6" t="s">
        <v>34</v>
      </c>
      <c r="F76" s="24" t="str">
        <f>+TabIPW[[#This Row],[WK]]&amp;TabIPW[[#This Row],[PK]]&amp;TabIPW[[#This Row],[GK]]</f>
        <v>021101</v>
      </c>
      <c r="G76" s="6" t="s">
        <v>112</v>
      </c>
      <c r="H76" s="34">
        <v>2.1357913600000001E-4</v>
      </c>
      <c r="I76" s="35">
        <v>67620</v>
      </c>
      <c r="J76" s="34">
        <v>1.5302290000000001E-4</v>
      </c>
      <c r="K76" s="35">
        <v>39011</v>
      </c>
      <c r="L76" s="34">
        <v>1.2647628000000001E-3</v>
      </c>
      <c r="M76" s="35">
        <v>114548.28</v>
      </c>
      <c r="N76" s="34">
        <v>3.704755E-4</v>
      </c>
      <c r="O76" s="35">
        <v>284</v>
      </c>
      <c r="P76" s="34">
        <v>5.7302739999999996E-4</v>
      </c>
      <c r="Q76" s="35">
        <v>3037</v>
      </c>
      <c r="R76" s="34">
        <v>1.5136840000000001E-4</v>
      </c>
      <c r="S76" s="35">
        <v>595</v>
      </c>
      <c r="T76" s="34">
        <v>2.2561900000000001E-4</v>
      </c>
      <c r="U76" s="35">
        <v>5290</v>
      </c>
      <c r="V76" s="34">
        <v>3.6888920000000003E-4</v>
      </c>
      <c r="W76" s="35">
        <v>114548.28</v>
      </c>
    </row>
    <row r="77" spans="1:23" x14ac:dyDescent="0.25">
      <c r="A77" s="6" t="s">
        <v>31</v>
      </c>
      <c r="B77" s="6" t="s">
        <v>32</v>
      </c>
      <c r="C77" s="6" t="s">
        <v>92</v>
      </c>
      <c r="D77" s="6" t="s">
        <v>32</v>
      </c>
      <c r="E77" s="6" t="s">
        <v>36</v>
      </c>
      <c r="F77" s="24" t="str">
        <f>+TabIPW[[#This Row],[WK]]&amp;TabIPW[[#This Row],[PK]]&amp;TabIPW[[#This Row],[GK]]</f>
        <v>021102</v>
      </c>
      <c r="G77" s="6" t="s">
        <v>112</v>
      </c>
      <c r="H77" s="34">
        <v>5.8328392000000007E-5</v>
      </c>
      <c r="I77" s="35">
        <v>18467</v>
      </c>
      <c r="J77" s="34">
        <v>4.3909100000000003E-5</v>
      </c>
      <c r="K77" s="35">
        <v>11194</v>
      </c>
      <c r="L77" s="34">
        <v>3.4540629999999997E-4</v>
      </c>
      <c r="M77" s="35">
        <v>31283.1</v>
      </c>
      <c r="N77" s="34">
        <v>1.2262220000000001E-4</v>
      </c>
      <c r="O77" s="35">
        <v>94</v>
      </c>
      <c r="P77" s="34">
        <v>9.5284400000000005E-5</v>
      </c>
      <c r="Q77" s="35">
        <v>505</v>
      </c>
      <c r="R77" s="34">
        <v>3.48529E-5</v>
      </c>
      <c r="S77" s="35">
        <v>137</v>
      </c>
      <c r="T77" s="34">
        <v>5.5841799999999998E-5</v>
      </c>
      <c r="U77" s="35">
        <v>1309.3000000000002</v>
      </c>
      <c r="V77" s="34">
        <v>1.007435E-4</v>
      </c>
      <c r="W77" s="35">
        <v>31283.1</v>
      </c>
    </row>
    <row r="78" spans="1:23" x14ac:dyDescent="0.25">
      <c r="A78" s="6" t="s">
        <v>31</v>
      </c>
      <c r="B78" s="6" t="s">
        <v>32</v>
      </c>
      <c r="C78" s="6" t="s">
        <v>92</v>
      </c>
      <c r="D78" s="6" t="s">
        <v>37</v>
      </c>
      <c r="E78" s="6" t="s">
        <v>36</v>
      </c>
      <c r="F78" s="24" t="str">
        <f>+TabIPW[[#This Row],[WK]]&amp;TabIPW[[#This Row],[PK]]&amp;TabIPW[[#This Row],[GK]]</f>
        <v>021103</v>
      </c>
      <c r="G78" s="6" t="s">
        <v>113</v>
      </c>
      <c r="H78" s="34">
        <v>2.3464648000000004E-5</v>
      </c>
      <c r="I78" s="35">
        <v>7429</v>
      </c>
      <c r="J78" s="34">
        <v>1.7961400000000001E-5</v>
      </c>
      <c r="K78" s="35">
        <v>4579</v>
      </c>
      <c r="L78" s="34">
        <v>1.3895189999999999E-4</v>
      </c>
      <c r="M78" s="35">
        <v>12584.73</v>
      </c>
      <c r="N78" s="34">
        <v>4.5657200000000001E-5</v>
      </c>
      <c r="O78" s="35">
        <v>35</v>
      </c>
      <c r="P78" s="34">
        <v>6.15104E-5</v>
      </c>
      <c r="Q78" s="35">
        <v>326</v>
      </c>
      <c r="R78" s="34">
        <v>3.0782499999999999E-5</v>
      </c>
      <c r="S78" s="35">
        <v>121</v>
      </c>
      <c r="T78" s="34">
        <v>2.45963E-5</v>
      </c>
      <c r="U78" s="35">
        <v>576.70000000000005</v>
      </c>
      <c r="V78" s="34">
        <v>4.0527600000000001E-5</v>
      </c>
      <c r="W78" s="35">
        <v>12584.73</v>
      </c>
    </row>
    <row r="79" spans="1:23" x14ac:dyDescent="0.25">
      <c r="A79" s="6" t="s">
        <v>31</v>
      </c>
      <c r="B79" s="6" t="s">
        <v>32</v>
      </c>
      <c r="C79" s="6" t="s">
        <v>92</v>
      </c>
      <c r="D79" s="6" t="s">
        <v>39</v>
      </c>
      <c r="E79" s="6" t="s">
        <v>40</v>
      </c>
      <c r="F79" s="24" t="str">
        <f>+TabIPW[[#This Row],[WK]]&amp;TabIPW[[#This Row],[PK]]&amp;TabIPW[[#This Row],[GK]]</f>
        <v>021104</v>
      </c>
      <c r="G79" s="6" t="s">
        <v>114</v>
      </c>
      <c r="H79" s="34">
        <v>2.9551111999999998E-5</v>
      </c>
      <c r="I79" s="35">
        <v>9356</v>
      </c>
      <c r="J79" s="34">
        <v>2.2354700000000001E-5</v>
      </c>
      <c r="K79" s="35">
        <v>5699</v>
      </c>
      <c r="L79" s="34">
        <v>1.7499430000000001E-4</v>
      </c>
      <c r="M79" s="35">
        <v>15849.06</v>
      </c>
      <c r="N79" s="34">
        <v>4.5657200000000001E-5</v>
      </c>
      <c r="O79" s="35">
        <v>35</v>
      </c>
      <c r="P79" s="34">
        <v>5.0000699999999997E-5</v>
      </c>
      <c r="Q79" s="35">
        <v>265</v>
      </c>
      <c r="R79" s="34">
        <v>4.3756900000000001E-5</v>
      </c>
      <c r="S79" s="35">
        <v>172</v>
      </c>
      <c r="T79" s="34">
        <v>1.96361E-5</v>
      </c>
      <c r="U79" s="35">
        <v>460.4</v>
      </c>
      <c r="V79" s="34">
        <v>5.1039999999999999E-5</v>
      </c>
      <c r="W79" s="35">
        <v>15849.06</v>
      </c>
    </row>
    <row r="80" spans="1:23" x14ac:dyDescent="0.25">
      <c r="A80" s="6" t="s">
        <v>31</v>
      </c>
      <c r="B80" s="6" t="s">
        <v>32</v>
      </c>
      <c r="C80" s="6" t="s">
        <v>93</v>
      </c>
      <c r="D80" s="6" t="s">
        <v>33</v>
      </c>
      <c r="E80" s="6" t="s">
        <v>40</v>
      </c>
      <c r="F80" s="24" t="str">
        <f>+TabIPW[[#This Row],[WK]]&amp;TabIPW[[#This Row],[PK]]&amp;TabIPW[[#This Row],[GK]]</f>
        <v>021201</v>
      </c>
      <c r="G80" s="6" t="s">
        <v>115</v>
      </c>
      <c r="H80" s="34">
        <v>2.8695152000000001E-5</v>
      </c>
      <c r="I80" s="35">
        <v>9085</v>
      </c>
      <c r="J80" s="34">
        <v>2.2209500000000001E-5</v>
      </c>
      <c r="K80" s="35">
        <v>5662</v>
      </c>
      <c r="L80" s="34">
        <v>8.34582E-5</v>
      </c>
      <c r="M80" s="35">
        <v>7558.72</v>
      </c>
      <c r="N80" s="34">
        <v>4.6961700000000001E-5</v>
      </c>
      <c r="O80" s="35">
        <v>36</v>
      </c>
      <c r="P80" s="34">
        <v>5.2076200000000001E-5</v>
      </c>
      <c r="Q80" s="35">
        <v>276</v>
      </c>
      <c r="R80" s="34">
        <v>5.9020900000000003E-5</v>
      </c>
      <c r="S80" s="35">
        <v>232</v>
      </c>
      <c r="T80" s="34">
        <v>1.9239500000000001E-5</v>
      </c>
      <c r="U80" s="35">
        <v>451.09999999999997</v>
      </c>
      <c r="V80" s="34">
        <v>2.4341999999999998E-5</v>
      </c>
      <c r="W80" s="35">
        <v>7558.72</v>
      </c>
    </row>
    <row r="81" spans="1:23" x14ac:dyDescent="0.25">
      <c r="A81" s="6" t="s">
        <v>31</v>
      </c>
      <c r="B81" s="6" t="s">
        <v>32</v>
      </c>
      <c r="C81" s="6" t="s">
        <v>93</v>
      </c>
      <c r="D81" s="6" t="s">
        <v>32</v>
      </c>
      <c r="E81" s="6" t="s">
        <v>40</v>
      </c>
      <c r="F81" s="24" t="str">
        <f>+TabIPW[[#This Row],[WK]]&amp;TabIPW[[#This Row],[PK]]&amp;TabIPW[[#This Row],[GK]]</f>
        <v>021202</v>
      </c>
      <c r="G81" s="6" t="s">
        <v>116</v>
      </c>
      <c r="H81" s="34">
        <v>1.7744568000000002E-5</v>
      </c>
      <c r="I81" s="35">
        <v>5618</v>
      </c>
      <c r="J81" s="34">
        <v>1.35838E-5</v>
      </c>
      <c r="K81" s="35">
        <v>3463</v>
      </c>
      <c r="L81" s="34">
        <v>5.16091E-5</v>
      </c>
      <c r="M81" s="35">
        <v>4674.18</v>
      </c>
      <c r="N81" s="34">
        <v>3.1307799999999999E-5</v>
      </c>
      <c r="O81" s="35">
        <v>24</v>
      </c>
      <c r="P81" s="34">
        <v>2.9623100000000001E-5</v>
      </c>
      <c r="Q81" s="35">
        <v>157</v>
      </c>
      <c r="R81" s="34">
        <v>3.40897E-5</v>
      </c>
      <c r="S81" s="35">
        <v>134</v>
      </c>
      <c r="T81" s="34">
        <v>5.3013999999999998E-6</v>
      </c>
      <c r="U81" s="35">
        <v>124.30000000000001</v>
      </c>
      <c r="V81" s="34">
        <v>1.5052600000000001E-5</v>
      </c>
      <c r="W81" s="35">
        <v>4674.18</v>
      </c>
    </row>
    <row r="82" spans="1:23" x14ac:dyDescent="0.25">
      <c r="A82" s="6" t="s">
        <v>31</v>
      </c>
      <c r="B82" s="6" t="s">
        <v>32</v>
      </c>
      <c r="C82" s="6" t="s">
        <v>93</v>
      </c>
      <c r="D82" s="6" t="s">
        <v>37</v>
      </c>
      <c r="E82" s="6" t="s">
        <v>40</v>
      </c>
      <c r="F82" s="24" t="str">
        <f>+TabIPW[[#This Row],[WK]]&amp;TabIPW[[#This Row],[PK]]&amp;TabIPW[[#This Row],[GK]]</f>
        <v>021203</v>
      </c>
      <c r="G82" s="6" t="s">
        <v>117</v>
      </c>
      <c r="H82" s="34">
        <v>5.0811112000000005E-5</v>
      </c>
      <c r="I82" s="35">
        <v>16087</v>
      </c>
      <c r="J82" s="34">
        <v>3.8048800000000001E-5</v>
      </c>
      <c r="K82" s="35">
        <v>9700</v>
      </c>
      <c r="L82" s="34">
        <v>1.4778109999999999E-4</v>
      </c>
      <c r="M82" s="35">
        <v>13384.38</v>
      </c>
      <c r="N82" s="34">
        <v>1.3566709999999999E-4</v>
      </c>
      <c r="O82" s="35">
        <v>104</v>
      </c>
      <c r="P82" s="34">
        <v>1.058506E-4</v>
      </c>
      <c r="Q82" s="35">
        <v>561</v>
      </c>
      <c r="R82" s="34">
        <v>5.4950500000000002E-5</v>
      </c>
      <c r="S82" s="35">
        <v>216</v>
      </c>
      <c r="T82" s="34">
        <v>3.83083E-5</v>
      </c>
      <c r="U82" s="35">
        <v>898.2</v>
      </c>
      <c r="V82" s="34">
        <v>4.3102799999999997E-5</v>
      </c>
      <c r="W82" s="35">
        <v>13384.38</v>
      </c>
    </row>
    <row r="83" spans="1:23" x14ac:dyDescent="0.25">
      <c r="A83" s="6" t="s">
        <v>31</v>
      </c>
      <c r="B83" s="6" t="s">
        <v>32</v>
      </c>
      <c r="C83" s="6" t="s">
        <v>93</v>
      </c>
      <c r="D83" s="6" t="s">
        <v>39</v>
      </c>
      <c r="E83" s="6" t="s">
        <v>40</v>
      </c>
      <c r="F83" s="24" t="str">
        <f>+TabIPW[[#This Row],[WK]]&amp;TabIPW[[#This Row],[PK]]&amp;TabIPW[[#This Row],[GK]]</f>
        <v>021204</v>
      </c>
      <c r="G83" s="6" t="s">
        <v>118</v>
      </c>
      <c r="H83" s="34">
        <v>2.5669296000000001E-5</v>
      </c>
      <c r="I83" s="35">
        <v>8127</v>
      </c>
      <c r="J83" s="34">
        <v>1.9444099999999999E-5</v>
      </c>
      <c r="K83" s="35">
        <v>4957</v>
      </c>
      <c r="L83" s="34">
        <v>7.4657600000000002E-5</v>
      </c>
      <c r="M83" s="35">
        <v>6761.66</v>
      </c>
      <c r="N83" s="34">
        <v>6.2615599999999997E-5</v>
      </c>
      <c r="O83" s="35">
        <v>48</v>
      </c>
      <c r="P83" s="34">
        <v>3.5472200000000002E-5</v>
      </c>
      <c r="Q83" s="35">
        <v>188</v>
      </c>
      <c r="R83" s="34">
        <v>6.3600200000000001E-5</v>
      </c>
      <c r="S83" s="35">
        <v>250</v>
      </c>
      <c r="T83" s="34">
        <v>1.21297E-5</v>
      </c>
      <c r="U83" s="35">
        <v>284.39999999999998</v>
      </c>
      <c r="V83" s="34">
        <v>2.1775100000000001E-5</v>
      </c>
      <c r="W83" s="35">
        <v>6761.66</v>
      </c>
    </row>
    <row r="84" spans="1:23" x14ac:dyDescent="0.25">
      <c r="A84" s="6" t="s">
        <v>31</v>
      </c>
      <c r="B84" s="6" t="s">
        <v>32</v>
      </c>
      <c r="C84" s="6" t="s">
        <v>93</v>
      </c>
      <c r="D84" s="6" t="s">
        <v>42</v>
      </c>
      <c r="E84" s="6" t="s">
        <v>40</v>
      </c>
      <c r="F84" s="24" t="str">
        <f>+TabIPW[[#This Row],[WK]]&amp;TabIPW[[#This Row],[PK]]&amp;TabIPW[[#This Row],[GK]]</f>
        <v>021205</v>
      </c>
      <c r="G84" s="6" t="s">
        <v>119</v>
      </c>
      <c r="H84" s="34">
        <v>1.2318232000000001E-5</v>
      </c>
      <c r="I84" s="35">
        <v>3900</v>
      </c>
      <c r="J84" s="34">
        <v>9.4769000000000007E-6</v>
      </c>
      <c r="K84" s="35">
        <v>2416</v>
      </c>
      <c r="L84" s="34">
        <v>3.5826800000000001E-5</v>
      </c>
      <c r="M84" s="35">
        <v>3244.8</v>
      </c>
      <c r="N84" s="34">
        <v>1.69584E-5</v>
      </c>
      <c r="O84" s="35">
        <v>13</v>
      </c>
      <c r="P84" s="34">
        <v>1.90569E-5</v>
      </c>
      <c r="Q84" s="35">
        <v>101</v>
      </c>
      <c r="R84" s="34">
        <v>2.77297E-5</v>
      </c>
      <c r="S84" s="35">
        <v>109</v>
      </c>
      <c r="T84" s="34">
        <v>6.0264999999999998E-6</v>
      </c>
      <c r="U84" s="35">
        <v>141.30000000000001</v>
      </c>
      <c r="V84" s="34">
        <v>1.04495E-5</v>
      </c>
      <c r="W84" s="35">
        <v>3244.8</v>
      </c>
    </row>
    <row r="85" spans="1:23" x14ac:dyDescent="0.25">
      <c r="A85" s="6" t="s">
        <v>31</v>
      </c>
      <c r="B85" s="6" t="s">
        <v>32</v>
      </c>
      <c r="C85" s="6" t="s">
        <v>95</v>
      </c>
      <c r="D85" s="6" t="s">
        <v>33</v>
      </c>
      <c r="E85" s="6" t="s">
        <v>36</v>
      </c>
      <c r="F85" s="24" t="str">
        <f>+TabIPW[[#This Row],[WK]]&amp;TabIPW[[#This Row],[PK]]&amp;TabIPW[[#This Row],[GK]]</f>
        <v>021301</v>
      </c>
      <c r="G85" s="6" t="s">
        <v>120</v>
      </c>
      <c r="H85" s="34">
        <v>1.4418648000000001E-5</v>
      </c>
      <c r="I85" s="35">
        <v>4565</v>
      </c>
      <c r="J85" s="34">
        <v>1.07164E-5</v>
      </c>
      <c r="K85" s="35">
        <v>2732</v>
      </c>
      <c r="L85" s="34">
        <v>3.9919600000000003E-5</v>
      </c>
      <c r="M85" s="35">
        <v>3615.48</v>
      </c>
      <c r="N85" s="34">
        <v>3.0003300000000001E-5</v>
      </c>
      <c r="O85" s="35">
        <v>23</v>
      </c>
      <c r="P85" s="34">
        <v>2.8490999999999999E-5</v>
      </c>
      <c r="Q85" s="35">
        <v>151</v>
      </c>
      <c r="R85" s="34">
        <v>2.84929E-5</v>
      </c>
      <c r="S85" s="35">
        <v>112</v>
      </c>
      <c r="T85" s="34">
        <v>8.2400000000000007E-6</v>
      </c>
      <c r="U85" s="35">
        <v>193.2</v>
      </c>
      <c r="V85" s="34">
        <v>1.1643200000000001E-5</v>
      </c>
      <c r="W85" s="35">
        <v>3615.48</v>
      </c>
    </row>
    <row r="86" spans="1:23" x14ac:dyDescent="0.25">
      <c r="A86" s="6" t="s">
        <v>31</v>
      </c>
      <c r="B86" s="6" t="s">
        <v>32</v>
      </c>
      <c r="C86" s="6" t="s">
        <v>95</v>
      </c>
      <c r="D86" s="6" t="s">
        <v>32</v>
      </c>
      <c r="E86" s="6" t="s">
        <v>36</v>
      </c>
      <c r="F86" s="24" t="str">
        <f>+TabIPW[[#This Row],[WK]]&amp;TabIPW[[#This Row],[PK]]&amp;TabIPW[[#This Row],[GK]]</f>
        <v>021302</v>
      </c>
      <c r="G86" s="6" t="s">
        <v>121</v>
      </c>
      <c r="H86" s="34">
        <v>2.5204991999999998E-5</v>
      </c>
      <c r="I86" s="35">
        <v>7980</v>
      </c>
      <c r="J86" s="34">
        <v>1.8773399999999999E-5</v>
      </c>
      <c r="K86" s="35">
        <v>4786</v>
      </c>
      <c r="L86" s="34">
        <v>6.9782800000000006E-5</v>
      </c>
      <c r="M86" s="35">
        <v>6320.16</v>
      </c>
      <c r="N86" s="34">
        <v>4.43527E-5</v>
      </c>
      <c r="O86" s="35">
        <v>34</v>
      </c>
      <c r="P86" s="34">
        <v>4.81139E-5</v>
      </c>
      <c r="Q86" s="35">
        <v>255</v>
      </c>
      <c r="R86" s="34">
        <v>3.8414500000000003E-5</v>
      </c>
      <c r="S86" s="35">
        <v>151</v>
      </c>
      <c r="T86" s="34">
        <v>1.8083600000000001E-5</v>
      </c>
      <c r="U86" s="35">
        <v>424</v>
      </c>
      <c r="V86" s="34">
        <v>2.03533E-5</v>
      </c>
      <c r="W86" s="35">
        <v>6320.16</v>
      </c>
    </row>
    <row r="87" spans="1:23" x14ac:dyDescent="0.25">
      <c r="A87" s="6" t="s">
        <v>31</v>
      </c>
      <c r="B87" s="6" t="s">
        <v>32</v>
      </c>
      <c r="C87" s="6" t="s">
        <v>95</v>
      </c>
      <c r="D87" s="6" t="s">
        <v>37</v>
      </c>
      <c r="E87" s="6" t="s">
        <v>40</v>
      </c>
      <c r="F87" s="24" t="str">
        <f>+TabIPW[[#This Row],[WK]]&amp;TabIPW[[#This Row],[PK]]&amp;TabIPW[[#This Row],[GK]]</f>
        <v>021303</v>
      </c>
      <c r="G87" s="6" t="s">
        <v>122</v>
      </c>
      <c r="H87" s="34">
        <v>7.2829160000000001E-5</v>
      </c>
      <c r="I87" s="35">
        <v>23058</v>
      </c>
      <c r="J87" s="34">
        <v>5.2664300000000003E-5</v>
      </c>
      <c r="K87" s="35">
        <v>13426</v>
      </c>
      <c r="L87" s="34">
        <v>2.016357E-4</v>
      </c>
      <c r="M87" s="35">
        <v>18261.939999999999</v>
      </c>
      <c r="N87" s="34">
        <v>1.8523779999999999E-4</v>
      </c>
      <c r="O87" s="35">
        <v>142</v>
      </c>
      <c r="P87" s="34">
        <v>1.873613E-4</v>
      </c>
      <c r="Q87" s="35">
        <v>993</v>
      </c>
      <c r="R87" s="34">
        <v>7.5048200000000004E-5</v>
      </c>
      <c r="S87" s="35">
        <v>295</v>
      </c>
      <c r="T87" s="34">
        <v>6.2239300000000006E-5</v>
      </c>
      <c r="U87" s="35">
        <v>1459.3</v>
      </c>
      <c r="V87" s="34">
        <v>5.8810400000000002E-5</v>
      </c>
      <c r="W87" s="35">
        <v>18261.939999999999</v>
      </c>
    </row>
    <row r="88" spans="1:23" x14ac:dyDescent="0.25">
      <c r="A88" s="6" t="s">
        <v>31</v>
      </c>
      <c r="B88" s="6" t="s">
        <v>32</v>
      </c>
      <c r="C88" s="6" t="s">
        <v>97</v>
      </c>
      <c r="D88" s="6" t="s">
        <v>33</v>
      </c>
      <c r="E88" s="6" t="s">
        <v>34</v>
      </c>
      <c r="F88" s="24" t="str">
        <f>+TabIPW[[#This Row],[WK]]&amp;TabIPW[[#This Row],[PK]]&amp;TabIPW[[#This Row],[GK]]</f>
        <v>021401</v>
      </c>
      <c r="G88" s="6" t="s">
        <v>123</v>
      </c>
      <c r="H88" s="34">
        <v>1.10965128E-4</v>
      </c>
      <c r="I88" s="35">
        <v>35132</v>
      </c>
      <c r="J88" s="34">
        <v>8.1655899999999999E-5</v>
      </c>
      <c r="K88" s="35">
        <v>20817</v>
      </c>
      <c r="L88" s="34">
        <v>3.3320890000000002E-4</v>
      </c>
      <c r="M88" s="35">
        <v>30178.39</v>
      </c>
      <c r="N88" s="34">
        <v>2.3219939999999999E-4</v>
      </c>
      <c r="O88" s="35">
        <v>178</v>
      </c>
      <c r="P88" s="34">
        <v>3.71515E-4</v>
      </c>
      <c r="Q88" s="35">
        <v>1969</v>
      </c>
      <c r="R88" s="34">
        <v>1.478067E-4</v>
      </c>
      <c r="S88" s="35">
        <v>581</v>
      </c>
      <c r="T88" s="34">
        <v>1.2508420000000001E-4</v>
      </c>
      <c r="U88" s="35">
        <v>2932.8</v>
      </c>
      <c r="V88" s="34">
        <v>9.7185899999999994E-5</v>
      </c>
      <c r="W88" s="35">
        <v>30178.39</v>
      </c>
    </row>
    <row r="89" spans="1:23" x14ac:dyDescent="0.25">
      <c r="A89" s="6" t="s">
        <v>31</v>
      </c>
      <c r="B89" s="6" t="s">
        <v>32</v>
      </c>
      <c r="C89" s="6" t="s">
        <v>97</v>
      </c>
      <c r="D89" s="6" t="s">
        <v>32</v>
      </c>
      <c r="E89" s="6" t="s">
        <v>40</v>
      </c>
      <c r="F89" s="24" t="str">
        <f>+TabIPW[[#This Row],[WK]]&amp;TabIPW[[#This Row],[PK]]&amp;TabIPW[[#This Row],[GK]]</f>
        <v>021402</v>
      </c>
      <c r="G89" s="6" t="s">
        <v>124</v>
      </c>
      <c r="H89" s="34">
        <v>2.9358447999999998E-5</v>
      </c>
      <c r="I89" s="35">
        <v>9295</v>
      </c>
      <c r="J89" s="34">
        <v>2.2550800000000001E-5</v>
      </c>
      <c r="K89" s="35">
        <v>5749</v>
      </c>
      <c r="L89" s="34">
        <v>8.8158299999999999E-5</v>
      </c>
      <c r="M89" s="35">
        <v>7984.41</v>
      </c>
      <c r="N89" s="34">
        <v>5.0875199999999997E-5</v>
      </c>
      <c r="O89" s="35">
        <v>39</v>
      </c>
      <c r="P89" s="34">
        <v>6.3019800000000003E-5</v>
      </c>
      <c r="Q89" s="35">
        <v>334</v>
      </c>
      <c r="R89" s="34">
        <v>3.4598499999999997E-5</v>
      </c>
      <c r="S89" s="35">
        <v>136</v>
      </c>
      <c r="T89" s="34">
        <v>1.87106E-5</v>
      </c>
      <c r="U89" s="35">
        <v>438.7</v>
      </c>
      <c r="V89" s="34">
        <v>2.5712799999999999E-5</v>
      </c>
      <c r="W89" s="35">
        <v>7984.41</v>
      </c>
    </row>
    <row r="90" spans="1:23" x14ac:dyDescent="0.25">
      <c r="A90" s="6" t="s">
        <v>31</v>
      </c>
      <c r="B90" s="6" t="s">
        <v>32</v>
      </c>
      <c r="C90" s="6" t="s">
        <v>97</v>
      </c>
      <c r="D90" s="6" t="s">
        <v>37</v>
      </c>
      <c r="E90" s="6" t="s">
        <v>36</v>
      </c>
      <c r="F90" s="24" t="str">
        <f>+TabIPW[[#This Row],[WK]]&amp;TabIPW[[#This Row],[PK]]&amp;TabIPW[[#This Row],[GK]]</f>
        <v>021403</v>
      </c>
      <c r="G90" s="6" t="s">
        <v>125</v>
      </c>
      <c r="H90" s="34">
        <v>2.2946647999999999E-5</v>
      </c>
      <c r="I90" s="35">
        <v>7265</v>
      </c>
      <c r="J90" s="34">
        <v>1.7031799999999998E-5</v>
      </c>
      <c r="K90" s="35">
        <v>4342</v>
      </c>
      <c r="L90" s="34">
        <v>6.8904800000000005E-5</v>
      </c>
      <c r="M90" s="35">
        <v>6240.64</v>
      </c>
      <c r="N90" s="34">
        <v>6.1311100000000003E-5</v>
      </c>
      <c r="O90" s="35">
        <v>47</v>
      </c>
      <c r="P90" s="34">
        <v>6.2453799999999995E-5</v>
      </c>
      <c r="Q90" s="35">
        <v>331</v>
      </c>
      <c r="R90" s="34">
        <v>3.40897E-5</v>
      </c>
      <c r="S90" s="35">
        <v>134</v>
      </c>
      <c r="T90" s="34">
        <v>2.6562499999999999E-5</v>
      </c>
      <c r="U90" s="35">
        <v>622.79999999999995</v>
      </c>
      <c r="V90" s="34">
        <v>2.0097200000000001E-5</v>
      </c>
      <c r="W90" s="35">
        <v>6240.64</v>
      </c>
    </row>
    <row r="91" spans="1:23" x14ac:dyDescent="0.25">
      <c r="A91" s="6" t="s">
        <v>31</v>
      </c>
      <c r="B91" s="6" t="s">
        <v>32</v>
      </c>
      <c r="C91" s="6" t="s">
        <v>97</v>
      </c>
      <c r="D91" s="6" t="s">
        <v>39</v>
      </c>
      <c r="E91" s="6" t="s">
        <v>36</v>
      </c>
      <c r="F91" s="24" t="str">
        <f>+TabIPW[[#This Row],[WK]]&amp;TabIPW[[#This Row],[PK]]&amp;TabIPW[[#This Row],[GK]]</f>
        <v>021404</v>
      </c>
      <c r="G91" s="6" t="s">
        <v>126</v>
      </c>
      <c r="H91" s="34">
        <v>1.4462864000000002E-5</v>
      </c>
      <c r="I91" s="35">
        <v>4579</v>
      </c>
      <c r="J91" s="34">
        <v>1.0736E-5</v>
      </c>
      <c r="K91" s="35">
        <v>2737</v>
      </c>
      <c r="L91" s="34">
        <v>4.3429400000000001E-5</v>
      </c>
      <c r="M91" s="35">
        <v>3933.36</v>
      </c>
      <c r="N91" s="34">
        <v>3.39168E-5</v>
      </c>
      <c r="O91" s="35">
        <v>26</v>
      </c>
      <c r="P91" s="34">
        <v>3.8679800000000002E-5</v>
      </c>
      <c r="Q91" s="35">
        <v>205</v>
      </c>
      <c r="R91" s="34">
        <v>1.3228799999999999E-5</v>
      </c>
      <c r="S91" s="35">
        <v>52</v>
      </c>
      <c r="T91" s="34">
        <v>8.2144000000000005E-6</v>
      </c>
      <c r="U91" s="35">
        <v>192.60000000000002</v>
      </c>
      <c r="V91" s="34">
        <v>1.2666900000000001E-5</v>
      </c>
      <c r="W91" s="35">
        <v>3933.36</v>
      </c>
    </row>
    <row r="92" spans="1:23" x14ac:dyDescent="0.25">
      <c r="A92" s="6" t="s">
        <v>31</v>
      </c>
      <c r="B92" s="6" t="s">
        <v>32</v>
      </c>
      <c r="C92" s="6" t="s">
        <v>97</v>
      </c>
      <c r="D92" s="6" t="s">
        <v>42</v>
      </c>
      <c r="E92" s="6" t="s">
        <v>40</v>
      </c>
      <c r="F92" s="24" t="str">
        <f>+TabIPW[[#This Row],[WK]]&amp;TabIPW[[#This Row],[PK]]&amp;TabIPW[[#This Row],[GK]]</f>
        <v>021405</v>
      </c>
      <c r="G92" s="6" t="s">
        <v>127</v>
      </c>
      <c r="H92" s="34">
        <v>1.5836824E-5</v>
      </c>
      <c r="I92" s="35">
        <v>5014</v>
      </c>
      <c r="J92" s="34">
        <v>1.1901E-5</v>
      </c>
      <c r="K92" s="35">
        <v>3034</v>
      </c>
      <c r="L92" s="34">
        <v>4.7555300000000002E-5</v>
      </c>
      <c r="M92" s="35">
        <v>4307.03</v>
      </c>
      <c r="N92" s="34">
        <v>3.0003300000000001E-5</v>
      </c>
      <c r="O92" s="35">
        <v>23</v>
      </c>
      <c r="P92" s="34">
        <v>3.6415599999999997E-5</v>
      </c>
      <c r="Q92" s="35">
        <v>193</v>
      </c>
      <c r="R92" s="34">
        <v>2.0352000000000001E-5</v>
      </c>
      <c r="S92" s="35">
        <v>80</v>
      </c>
      <c r="T92" s="34">
        <v>1.4019099999999999E-5</v>
      </c>
      <c r="U92" s="35">
        <v>328.7</v>
      </c>
      <c r="V92" s="34">
        <v>1.38703E-5</v>
      </c>
      <c r="W92" s="35">
        <v>4307.03</v>
      </c>
    </row>
    <row r="93" spans="1:23" x14ac:dyDescent="0.25">
      <c r="A93" s="6" t="s">
        <v>31</v>
      </c>
      <c r="B93" s="6" t="s">
        <v>32</v>
      </c>
      <c r="C93" s="6" t="s">
        <v>97</v>
      </c>
      <c r="D93" s="6" t="s">
        <v>44</v>
      </c>
      <c r="E93" s="6" t="s">
        <v>36</v>
      </c>
      <c r="F93" s="24" t="str">
        <f>+TabIPW[[#This Row],[WK]]&amp;TabIPW[[#This Row],[PK]]&amp;TabIPW[[#This Row],[GK]]</f>
        <v>021406</v>
      </c>
      <c r="G93" s="6" t="s">
        <v>123</v>
      </c>
      <c r="H93" s="34">
        <v>5.1193295999999999E-5</v>
      </c>
      <c r="I93" s="35">
        <v>16208</v>
      </c>
      <c r="J93" s="34">
        <v>3.8845099999999998E-5</v>
      </c>
      <c r="K93" s="35">
        <v>9903</v>
      </c>
      <c r="L93" s="34">
        <v>1.537245E-4</v>
      </c>
      <c r="M93" s="35">
        <v>13922.67</v>
      </c>
      <c r="N93" s="34">
        <v>5.7397600000000001E-5</v>
      </c>
      <c r="O93" s="35">
        <v>44</v>
      </c>
      <c r="P93" s="34">
        <v>5.3208299999999997E-5</v>
      </c>
      <c r="Q93" s="35">
        <v>282</v>
      </c>
      <c r="R93" s="34">
        <v>4.68097E-5</v>
      </c>
      <c r="S93" s="35">
        <v>184</v>
      </c>
      <c r="T93" s="34">
        <v>3.1983300000000003E-5</v>
      </c>
      <c r="U93" s="35">
        <v>749.9</v>
      </c>
      <c r="V93" s="34">
        <v>4.4836300000000003E-5</v>
      </c>
      <c r="W93" s="35">
        <v>13922.67</v>
      </c>
    </row>
    <row r="94" spans="1:23" x14ac:dyDescent="0.25">
      <c r="A94" s="6" t="s">
        <v>31</v>
      </c>
      <c r="B94" s="6" t="s">
        <v>32</v>
      </c>
      <c r="C94" s="6" t="s">
        <v>97</v>
      </c>
      <c r="D94" s="6" t="s">
        <v>51</v>
      </c>
      <c r="E94" s="6" t="s">
        <v>40</v>
      </c>
      <c r="F94" s="24" t="str">
        <f>+TabIPW[[#This Row],[WK]]&amp;TabIPW[[#This Row],[PK]]&amp;TabIPW[[#This Row],[GK]]</f>
        <v>021407</v>
      </c>
      <c r="G94" s="6" t="s">
        <v>128</v>
      </c>
      <c r="H94" s="34">
        <v>5.2121896000000002E-5</v>
      </c>
      <c r="I94" s="35">
        <v>16502</v>
      </c>
      <c r="J94" s="34">
        <v>3.8903899999999999E-5</v>
      </c>
      <c r="K94" s="35">
        <v>9918</v>
      </c>
      <c r="L94" s="34">
        <v>1.56513E-4</v>
      </c>
      <c r="M94" s="35">
        <v>14175.22</v>
      </c>
      <c r="N94" s="34">
        <v>9.7836899999999998E-5</v>
      </c>
      <c r="O94" s="35">
        <v>75</v>
      </c>
      <c r="P94" s="34">
        <v>1.335869E-4</v>
      </c>
      <c r="Q94" s="35">
        <v>708</v>
      </c>
      <c r="R94" s="34">
        <v>3.5361699999999997E-5</v>
      </c>
      <c r="S94" s="35">
        <v>139</v>
      </c>
      <c r="T94" s="34">
        <v>4.5132300000000002E-5</v>
      </c>
      <c r="U94" s="35">
        <v>1058.1999999999998</v>
      </c>
      <c r="V94" s="34">
        <v>4.5649599999999997E-5</v>
      </c>
      <c r="W94" s="35">
        <v>14175.22</v>
      </c>
    </row>
    <row r="95" spans="1:23" x14ac:dyDescent="0.25">
      <c r="A95" s="6" t="s">
        <v>31</v>
      </c>
      <c r="B95" s="6" t="s">
        <v>32</v>
      </c>
      <c r="C95" s="6" t="s">
        <v>97</v>
      </c>
      <c r="D95" s="6" t="s">
        <v>75</v>
      </c>
      <c r="E95" s="6" t="s">
        <v>40</v>
      </c>
      <c r="F95" s="24" t="str">
        <f>+TabIPW[[#This Row],[WK]]&amp;TabIPW[[#This Row],[PK]]&amp;TabIPW[[#This Row],[GK]]</f>
        <v>021408</v>
      </c>
      <c r="G95" s="6" t="s">
        <v>129</v>
      </c>
      <c r="H95" s="34">
        <v>3.9547832000000002E-5</v>
      </c>
      <c r="I95" s="35">
        <v>12521</v>
      </c>
      <c r="J95" s="34">
        <v>3.02468E-5</v>
      </c>
      <c r="K95" s="35">
        <v>7711</v>
      </c>
      <c r="L95" s="34">
        <v>1.187552E-4</v>
      </c>
      <c r="M95" s="35">
        <v>10755.54</v>
      </c>
      <c r="N95" s="34">
        <v>6.2615599999999997E-5</v>
      </c>
      <c r="O95" s="35">
        <v>48</v>
      </c>
      <c r="P95" s="34">
        <v>8.9435299999999994E-5</v>
      </c>
      <c r="Q95" s="35">
        <v>474</v>
      </c>
      <c r="R95" s="34">
        <v>1.24656E-5</v>
      </c>
      <c r="S95" s="35">
        <v>49</v>
      </c>
      <c r="T95" s="34">
        <v>3.1539699999999999E-5</v>
      </c>
      <c r="U95" s="35">
        <v>739.5</v>
      </c>
      <c r="V95" s="34">
        <v>3.46369E-5</v>
      </c>
      <c r="W95" s="35">
        <v>10755.54</v>
      </c>
    </row>
    <row r="96" spans="1:23" x14ac:dyDescent="0.25">
      <c r="A96" s="6" t="s">
        <v>31</v>
      </c>
      <c r="B96" s="6" t="s">
        <v>32</v>
      </c>
      <c r="C96" s="6" t="s">
        <v>130</v>
      </c>
      <c r="D96" s="6" t="s">
        <v>33</v>
      </c>
      <c r="E96" s="6" t="s">
        <v>34</v>
      </c>
      <c r="F96" s="24" t="str">
        <f>+TabIPW[[#This Row],[WK]]&amp;TabIPW[[#This Row],[PK]]&amp;TabIPW[[#This Row],[GK]]</f>
        <v>021501</v>
      </c>
      <c r="G96" s="6" t="s">
        <v>131</v>
      </c>
      <c r="H96" s="34">
        <v>1.0475548E-4</v>
      </c>
      <c r="I96" s="35">
        <v>33166</v>
      </c>
      <c r="J96" s="34">
        <v>7.5811300000000004E-5</v>
      </c>
      <c r="K96" s="35">
        <v>19327</v>
      </c>
      <c r="L96" s="34">
        <v>3.2921019999999999E-4</v>
      </c>
      <c r="M96" s="35">
        <v>29816.23</v>
      </c>
      <c r="N96" s="34">
        <v>2.5828929999999997E-4</v>
      </c>
      <c r="O96" s="35">
        <v>198</v>
      </c>
      <c r="P96" s="34">
        <v>3.1113670000000002E-4</v>
      </c>
      <c r="Q96" s="35">
        <v>1649</v>
      </c>
      <c r="R96" s="34">
        <v>6.5126600000000001E-5</v>
      </c>
      <c r="S96" s="35">
        <v>256</v>
      </c>
      <c r="T96" s="34">
        <v>1.531437E-4</v>
      </c>
      <c r="U96" s="35">
        <v>3590.7</v>
      </c>
      <c r="V96" s="34">
        <v>9.6019600000000005E-5</v>
      </c>
      <c r="W96" s="35">
        <v>29816.23</v>
      </c>
    </row>
    <row r="97" spans="1:23" x14ac:dyDescent="0.25">
      <c r="A97" s="6" t="s">
        <v>31</v>
      </c>
      <c r="B97" s="6" t="s">
        <v>32</v>
      </c>
      <c r="C97" s="6" t="s">
        <v>130</v>
      </c>
      <c r="D97" s="6" t="s">
        <v>32</v>
      </c>
      <c r="E97" s="6" t="s">
        <v>36</v>
      </c>
      <c r="F97" s="24" t="str">
        <f>+TabIPW[[#This Row],[WK]]&amp;TabIPW[[#This Row],[PK]]&amp;TabIPW[[#This Row],[GK]]</f>
        <v>021502</v>
      </c>
      <c r="G97" s="6" t="s">
        <v>132</v>
      </c>
      <c r="H97" s="34">
        <v>1.5520968000000002E-5</v>
      </c>
      <c r="I97" s="35">
        <v>4914</v>
      </c>
      <c r="J97" s="34">
        <v>1.20344E-5</v>
      </c>
      <c r="K97" s="35">
        <v>3068</v>
      </c>
      <c r="L97" s="34">
        <v>4.8777099999999998E-5</v>
      </c>
      <c r="M97" s="35">
        <v>4417.6899999999996</v>
      </c>
      <c r="N97" s="34">
        <v>3.7830300000000003E-5</v>
      </c>
      <c r="O97" s="35">
        <v>29</v>
      </c>
      <c r="P97" s="34">
        <v>3.8679800000000002E-5</v>
      </c>
      <c r="Q97" s="35">
        <v>205</v>
      </c>
      <c r="R97" s="34">
        <v>1.7808E-5</v>
      </c>
      <c r="S97" s="35">
        <v>70</v>
      </c>
      <c r="T97" s="34">
        <v>8.1759999999999993E-6</v>
      </c>
      <c r="U97" s="35">
        <v>191.7</v>
      </c>
      <c r="V97" s="34">
        <v>1.42266E-5</v>
      </c>
      <c r="W97" s="35">
        <v>4417.6899999999996</v>
      </c>
    </row>
    <row r="98" spans="1:23" x14ac:dyDescent="0.25">
      <c r="A98" s="6" t="s">
        <v>31</v>
      </c>
      <c r="B98" s="6" t="s">
        <v>32</v>
      </c>
      <c r="C98" s="6" t="s">
        <v>130</v>
      </c>
      <c r="D98" s="6" t="s">
        <v>37</v>
      </c>
      <c r="E98" s="6" t="s">
        <v>40</v>
      </c>
      <c r="F98" s="24" t="str">
        <f>+TabIPW[[#This Row],[WK]]&amp;TabIPW[[#This Row],[PK]]&amp;TabIPW[[#This Row],[GK]]</f>
        <v>021503</v>
      </c>
      <c r="G98" s="6" t="s">
        <v>133</v>
      </c>
      <c r="H98" s="34">
        <v>7.4894832000000001E-5</v>
      </c>
      <c r="I98" s="35">
        <v>23712</v>
      </c>
      <c r="J98" s="34">
        <v>5.5437499999999999E-5</v>
      </c>
      <c r="K98" s="35">
        <v>14133</v>
      </c>
      <c r="L98" s="34">
        <v>2.353686E-4</v>
      </c>
      <c r="M98" s="35">
        <v>21317.09</v>
      </c>
      <c r="N98" s="34">
        <v>1.3827610000000001E-4</v>
      </c>
      <c r="O98" s="35">
        <v>106</v>
      </c>
      <c r="P98" s="34">
        <v>1.815121E-4</v>
      </c>
      <c r="Q98" s="35">
        <v>962</v>
      </c>
      <c r="R98" s="34">
        <v>8.9040200000000002E-5</v>
      </c>
      <c r="S98" s="35">
        <v>350</v>
      </c>
      <c r="T98" s="34">
        <v>8.3820199999999994E-5</v>
      </c>
      <c r="U98" s="35">
        <v>1965.3</v>
      </c>
      <c r="V98" s="34">
        <v>6.86492E-5</v>
      </c>
      <c r="W98" s="35">
        <v>21317.09</v>
      </c>
    </row>
    <row r="99" spans="1:23" x14ac:dyDescent="0.25">
      <c r="A99" s="6" t="s">
        <v>31</v>
      </c>
      <c r="B99" s="6" t="s">
        <v>32</v>
      </c>
      <c r="C99" s="6" t="s">
        <v>130</v>
      </c>
      <c r="D99" s="6" t="s">
        <v>39</v>
      </c>
      <c r="E99" s="6" t="s">
        <v>36</v>
      </c>
      <c r="F99" s="24" t="str">
        <f>+TabIPW[[#This Row],[WK]]&amp;TabIPW[[#This Row],[PK]]&amp;TabIPW[[#This Row],[GK]]</f>
        <v>021504</v>
      </c>
      <c r="G99" s="6" t="s">
        <v>131</v>
      </c>
      <c r="H99" s="34">
        <v>4.9386624000000005E-5</v>
      </c>
      <c r="I99" s="35">
        <v>15636</v>
      </c>
      <c r="J99" s="34">
        <v>3.7864500000000003E-5</v>
      </c>
      <c r="K99" s="35">
        <v>9653</v>
      </c>
      <c r="L99" s="34">
        <v>1.55205E-4</v>
      </c>
      <c r="M99" s="35">
        <v>14056.76</v>
      </c>
      <c r="N99" s="34">
        <v>9.2618899999999995E-5</v>
      </c>
      <c r="O99" s="35">
        <v>71</v>
      </c>
      <c r="P99" s="34">
        <v>7.9246500000000001E-5</v>
      </c>
      <c r="Q99" s="35">
        <v>420</v>
      </c>
      <c r="R99" s="34">
        <v>5.3424100000000002E-5</v>
      </c>
      <c r="S99" s="35">
        <v>210</v>
      </c>
      <c r="T99" s="34">
        <v>4.8689400000000002E-5</v>
      </c>
      <c r="U99" s="35">
        <v>1141.5999999999999</v>
      </c>
      <c r="V99" s="34">
        <v>4.5268100000000001E-5</v>
      </c>
      <c r="W99" s="35">
        <v>14056.76</v>
      </c>
    </row>
    <row r="100" spans="1:23" x14ac:dyDescent="0.25">
      <c r="A100" s="6" t="s">
        <v>31</v>
      </c>
      <c r="B100" s="6" t="s">
        <v>32</v>
      </c>
      <c r="C100" s="6" t="s">
        <v>134</v>
      </c>
      <c r="D100" s="6" t="s">
        <v>33</v>
      </c>
      <c r="E100" s="6" t="s">
        <v>40</v>
      </c>
      <c r="F100" s="24" t="str">
        <f>+TabIPW[[#This Row],[WK]]&amp;TabIPW[[#This Row],[PK]]&amp;TabIPW[[#This Row],[GK]]</f>
        <v>021601</v>
      </c>
      <c r="G100" s="6" t="s">
        <v>135</v>
      </c>
      <c r="H100" s="34">
        <v>3.9096160000000004E-5</v>
      </c>
      <c r="I100" s="35">
        <v>12378</v>
      </c>
      <c r="J100" s="34">
        <v>2.9748699999999999E-5</v>
      </c>
      <c r="K100" s="35">
        <v>7584</v>
      </c>
      <c r="L100" s="34">
        <v>1.398127E-4</v>
      </c>
      <c r="M100" s="35">
        <v>12662.69</v>
      </c>
      <c r="N100" s="34">
        <v>6.9138000000000001E-5</v>
      </c>
      <c r="O100" s="35">
        <v>53</v>
      </c>
      <c r="P100" s="34">
        <v>8.2642699999999994E-5</v>
      </c>
      <c r="Q100" s="35">
        <v>438</v>
      </c>
      <c r="R100" s="34">
        <v>5.31697E-5</v>
      </c>
      <c r="S100" s="35">
        <v>209</v>
      </c>
      <c r="T100" s="34">
        <v>2.6652000000000002E-5</v>
      </c>
      <c r="U100" s="35">
        <v>624.9</v>
      </c>
      <c r="V100" s="34">
        <v>4.0778700000000003E-5</v>
      </c>
      <c r="W100" s="35">
        <v>12662.69</v>
      </c>
    </row>
    <row r="101" spans="1:23" x14ac:dyDescent="0.25">
      <c r="A101" s="6" t="s">
        <v>31</v>
      </c>
      <c r="B101" s="6" t="s">
        <v>32</v>
      </c>
      <c r="C101" s="6" t="s">
        <v>134</v>
      </c>
      <c r="D101" s="6" t="s">
        <v>32</v>
      </c>
      <c r="E101" s="6" t="s">
        <v>36</v>
      </c>
      <c r="F101" s="24" t="str">
        <f>+TabIPW[[#This Row],[WK]]&amp;TabIPW[[#This Row],[PK]]&amp;TabIPW[[#This Row],[GK]]</f>
        <v>021602</v>
      </c>
      <c r="G101" s="6" t="s">
        <v>136</v>
      </c>
      <c r="H101" s="34">
        <v>1.1891831999999999E-5</v>
      </c>
      <c r="I101" s="35">
        <v>3765</v>
      </c>
      <c r="J101" s="34">
        <v>9.0492999999999999E-6</v>
      </c>
      <c r="K101" s="35">
        <v>2307</v>
      </c>
      <c r="L101" s="34">
        <v>4.2526700000000001E-5</v>
      </c>
      <c r="M101" s="35">
        <v>3851.6</v>
      </c>
      <c r="N101" s="34">
        <v>1.9567399999999998E-5</v>
      </c>
      <c r="O101" s="35">
        <v>15</v>
      </c>
      <c r="P101" s="34">
        <v>3.0000400000000002E-5</v>
      </c>
      <c r="Q101" s="35">
        <v>159</v>
      </c>
      <c r="R101" s="34">
        <v>1.9588800000000001E-5</v>
      </c>
      <c r="S101" s="35">
        <v>77</v>
      </c>
      <c r="T101" s="34">
        <v>9.0204999999999994E-6</v>
      </c>
      <c r="U101" s="35">
        <v>211.5</v>
      </c>
      <c r="V101" s="34">
        <v>1.2403599999999999E-5</v>
      </c>
      <c r="W101" s="35">
        <v>3851.6</v>
      </c>
    </row>
    <row r="102" spans="1:23" x14ac:dyDescent="0.25">
      <c r="A102" s="6" t="s">
        <v>31</v>
      </c>
      <c r="B102" s="6" t="s">
        <v>32</v>
      </c>
      <c r="C102" s="6" t="s">
        <v>134</v>
      </c>
      <c r="D102" s="6" t="s">
        <v>37</v>
      </c>
      <c r="E102" s="6" t="s">
        <v>36</v>
      </c>
      <c r="F102" s="24" t="str">
        <f>+TabIPW[[#This Row],[WK]]&amp;TabIPW[[#This Row],[PK]]&amp;TabIPW[[#This Row],[GK]]</f>
        <v>021603</v>
      </c>
      <c r="G102" s="6" t="s">
        <v>137</v>
      </c>
      <c r="H102" s="34">
        <v>1.6721208E-5</v>
      </c>
      <c r="I102" s="35">
        <v>5294</v>
      </c>
      <c r="J102" s="34">
        <v>1.2728700000000001E-5</v>
      </c>
      <c r="K102" s="35">
        <v>3245</v>
      </c>
      <c r="L102" s="34">
        <v>5.9797099999999997E-5</v>
      </c>
      <c r="M102" s="35">
        <v>5415.76</v>
      </c>
      <c r="N102" s="34">
        <v>3.6525800000000002E-5</v>
      </c>
      <c r="O102" s="35">
        <v>28</v>
      </c>
      <c r="P102" s="34">
        <v>4.11327E-5</v>
      </c>
      <c r="Q102" s="35">
        <v>218</v>
      </c>
      <c r="R102" s="34">
        <v>1.6027200000000001E-5</v>
      </c>
      <c r="S102" s="35">
        <v>63</v>
      </c>
      <c r="T102" s="34">
        <v>1.4240899999999999E-5</v>
      </c>
      <c r="U102" s="35">
        <v>333.9</v>
      </c>
      <c r="V102" s="34">
        <v>1.7440800000000001E-5</v>
      </c>
      <c r="W102" s="35">
        <v>5415.76</v>
      </c>
    </row>
    <row r="103" spans="1:23" x14ac:dyDescent="0.25">
      <c r="A103" s="6" t="s">
        <v>31</v>
      </c>
      <c r="B103" s="6" t="s">
        <v>32</v>
      </c>
      <c r="C103" s="6" t="s">
        <v>134</v>
      </c>
      <c r="D103" s="6" t="s">
        <v>39</v>
      </c>
      <c r="E103" s="6" t="s">
        <v>40</v>
      </c>
      <c r="F103" s="24" t="str">
        <f>+TabIPW[[#This Row],[WK]]&amp;TabIPW[[#This Row],[PK]]&amp;TabIPW[[#This Row],[GK]]</f>
        <v>021604</v>
      </c>
      <c r="G103" s="6" t="s">
        <v>138</v>
      </c>
      <c r="H103" s="34">
        <v>8.4762047999999997E-5</v>
      </c>
      <c r="I103" s="35">
        <v>26836</v>
      </c>
      <c r="J103" s="34">
        <v>6.4126000000000002E-5</v>
      </c>
      <c r="K103" s="35">
        <v>16348</v>
      </c>
      <c r="L103" s="34">
        <v>3.0311960000000001E-4</v>
      </c>
      <c r="M103" s="35">
        <v>27453.23</v>
      </c>
      <c r="N103" s="34">
        <v>1.6436590000000001E-4</v>
      </c>
      <c r="O103" s="35">
        <v>126</v>
      </c>
      <c r="P103" s="34">
        <v>2.381168E-4</v>
      </c>
      <c r="Q103" s="35">
        <v>1262</v>
      </c>
      <c r="R103" s="34">
        <v>1.6765000000000001E-4</v>
      </c>
      <c r="S103" s="35">
        <v>659</v>
      </c>
      <c r="T103" s="34">
        <v>9.2960200000000005E-5</v>
      </c>
      <c r="U103" s="35">
        <v>2179.6</v>
      </c>
      <c r="V103" s="34">
        <v>8.8409899999999995E-5</v>
      </c>
      <c r="W103" s="35">
        <v>27453.23</v>
      </c>
    </row>
    <row r="104" spans="1:23" x14ac:dyDescent="0.25">
      <c r="A104" s="6" t="s">
        <v>31</v>
      </c>
      <c r="B104" s="6" t="s">
        <v>32</v>
      </c>
      <c r="C104" s="6" t="s">
        <v>134</v>
      </c>
      <c r="D104" s="6" t="s">
        <v>42</v>
      </c>
      <c r="E104" s="6" t="s">
        <v>40</v>
      </c>
      <c r="F104" s="24" t="str">
        <f>+TabIPW[[#This Row],[WK]]&amp;TabIPW[[#This Row],[PK]]&amp;TabIPW[[#This Row],[GK]]</f>
        <v>021605</v>
      </c>
      <c r="G104" s="6" t="s">
        <v>139</v>
      </c>
      <c r="H104" s="34">
        <v>2.4724896E-5</v>
      </c>
      <c r="I104" s="35">
        <v>7828</v>
      </c>
      <c r="J104" s="34">
        <v>1.9047900000000001E-5</v>
      </c>
      <c r="K104" s="35">
        <v>4856</v>
      </c>
      <c r="L104" s="34">
        <v>8.8419199999999995E-5</v>
      </c>
      <c r="M104" s="35">
        <v>8008.04</v>
      </c>
      <c r="N104" s="34">
        <v>4.43527E-5</v>
      </c>
      <c r="O104" s="35">
        <v>34</v>
      </c>
      <c r="P104" s="34">
        <v>4.2642100000000003E-5</v>
      </c>
      <c r="Q104" s="35">
        <v>226</v>
      </c>
      <c r="R104" s="34">
        <v>4.4520100000000001E-5</v>
      </c>
      <c r="S104" s="35">
        <v>175</v>
      </c>
      <c r="T104" s="34">
        <v>1.73757E-5</v>
      </c>
      <c r="U104" s="35">
        <v>407.4</v>
      </c>
      <c r="V104" s="34">
        <v>2.57889E-5</v>
      </c>
      <c r="W104" s="35">
        <v>8008.04</v>
      </c>
    </row>
    <row r="105" spans="1:23" x14ac:dyDescent="0.25">
      <c r="A105" s="6" t="s">
        <v>31</v>
      </c>
      <c r="B105" s="6" t="s">
        <v>32</v>
      </c>
      <c r="C105" s="6" t="s">
        <v>134</v>
      </c>
      <c r="D105" s="6" t="s">
        <v>44</v>
      </c>
      <c r="E105" s="6" t="s">
        <v>36</v>
      </c>
      <c r="F105" s="24" t="str">
        <f>+TabIPW[[#This Row],[WK]]&amp;TabIPW[[#This Row],[PK]]&amp;TabIPW[[#This Row],[GK]]</f>
        <v>021606</v>
      </c>
      <c r="G105" s="6" t="s">
        <v>140</v>
      </c>
      <c r="H105" s="34">
        <v>1.6070552E-5</v>
      </c>
      <c r="I105" s="35">
        <v>5088</v>
      </c>
      <c r="J105" s="34">
        <v>1.17834E-5</v>
      </c>
      <c r="K105" s="35">
        <v>3004</v>
      </c>
      <c r="L105" s="34">
        <v>5.7470199999999997E-5</v>
      </c>
      <c r="M105" s="35">
        <v>5205.0200000000004</v>
      </c>
      <c r="N105" s="34">
        <v>3.1307799999999999E-5</v>
      </c>
      <c r="O105" s="35">
        <v>24</v>
      </c>
      <c r="P105" s="34">
        <v>3.8302500000000001E-5</v>
      </c>
      <c r="Q105" s="35">
        <v>203</v>
      </c>
      <c r="R105" s="34">
        <v>1.6027200000000001E-5</v>
      </c>
      <c r="S105" s="35">
        <v>63</v>
      </c>
      <c r="T105" s="34">
        <v>1.4509600000000001E-5</v>
      </c>
      <c r="U105" s="35">
        <v>340.2</v>
      </c>
      <c r="V105" s="34">
        <v>1.67622E-5</v>
      </c>
      <c r="W105" s="35">
        <v>5205.0200000000004</v>
      </c>
    </row>
    <row r="106" spans="1:23" x14ac:dyDescent="0.25">
      <c r="A106" s="6" t="s">
        <v>31</v>
      </c>
      <c r="B106" s="6" t="s">
        <v>32</v>
      </c>
      <c r="C106" s="6" t="s">
        <v>141</v>
      </c>
      <c r="D106" s="6" t="s">
        <v>33</v>
      </c>
      <c r="E106" s="6" t="s">
        <v>36</v>
      </c>
      <c r="F106" s="24" t="str">
        <f>+TabIPW[[#This Row],[WK]]&amp;TabIPW[[#This Row],[PK]]&amp;TabIPW[[#This Row],[GK]]</f>
        <v>021701</v>
      </c>
      <c r="G106" s="6" t="s">
        <v>142</v>
      </c>
      <c r="H106" s="34">
        <v>1.5833664000000002E-5</v>
      </c>
      <c r="I106" s="35">
        <v>5013</v>
      </c>
      <c r="J106" s="34">
        <v>1.2328599999999999E-5</v>
      </c>
      <c r="K106" s="35">
        <v>3143</v>
      </c>
      <c r="L106" s="34">
        <v>5.2195099999999998E-5</v>
      </c>
      <c r="M106" s="35">
        <v>4727.26</v>
      </c>
      <c r="N106" s="34">
        <v>3.1307799999999999E-5</v>
      </c>
      <c r="O106" s="35">
        <v>24</v>
      </c>
      <c r="P106" s="34">
        <v>2.8302299999999998E-5</v>
      </c>
      <c r="Q106" s="35">
        <v>150</v>
      </c>
      <c r="R106" s="34">
        <v>2.13696E-5</v>
      </c>
      <c r="S106" s="35">
        <v>84</v>
      </c>
      <c r="T106" s="34">
        <v>1.0321300000000001E-5</v>
      </c>
      <c r="U106" s="35">
        <v>242</v>
      </c>
      <c r="V106" s="34">
        <v>1.5223599999999999E-5</v>
      </c>
      <c r="W106" s="35">
        <v>4727.26</v>
      </c>
    </row>
    <row r="107" spans="1:23" x14ac:dyDescent="0.25">
      <c r="A107" s="6" t="s">
        <v>31</v>
      </c>
      <c r="B107" s="6" t="s">
        <v>32</v>
      </c>
      <c r="C107" s="6" t="s">
        <v>141</v>
      </c>
      <c r="D107" s="6" t="s">
        <v>32</v>
      </c>
      <c r="E107" s="6" t="s">
        <v>36</v>
      </c>
      <c r="F107" s="24" t="str">
        <f>+TabIPW[[#This Row],[WK]]&amp;TabIPW[[#This Row],[PK]]&amp;TabIPW[[#This Row],[GK]]</f>
        <v>021702</v>
      </c>
      <c r="G107" s="6" t="s">
        <v>143</v>
      </c>
      <c r="H107" s="34">
        <v>1.2580384000000002E-5</v>
      </c>
      <c r="I107" s="35">
        <v>3983</v>
      </c>
      <c r="J107" s="34">
        <v>9.4964999999999996E-6</v>
      </c>
      <c r="K107" s="35">
        <v>2421</v>
      </c>
      <c r="L107" s="34">
        <v>4.1470800000000003E-5</v>
      </c>
      <c r="M107" s="35">
        <v>3755.97</v>
      </c>
      <c r="N107" s="34">
        <v>2.86988E-5</v>
      </c>
      <c r="O107" s="35">
        <v>22</v>
      </c>
      <c r="P107" s="34">
        <v>2.1509699999999998E-5</v>
      </c>
      <c r="Q107" s="35">
        <v>114</v>
      </c>
      <c r="R107" s="34">
        <v>1.8062399999999998E-5</v>
      </c>
      <c r="S107" s="35">
        <v>71</v>
      </c>
      <c r="T107" s="34">
        <v>6.9817999999999998E-6</v>
      </c>
      <c r="U107" s="35">
        <v>163.69999999999999</v>
      </c>
      <c r="V107" s="34">
        <v>1.20957E-5</v>
      </c>
      <c r="W107" s="35">
        <v>3755.97</v>
      </c>
    </row>
    <row r="108" spans="1:23" x14ac:dyDescent="0.25">
      <c r="A108" s="6" t="s">
        <v>31</v>
      </c>
      <c r="B108" s="6" t="s">
        <v>32</v>
      </c>
      <c r="C108" s="6" t="s">
        <v>141</v>
      </c>
      <c r="D108" s="6" t="s">
        <v>37</v>
      </c>
      <c r="E108" s="6" t="s">
        <v>36</v>
      </c>
      <c r="F108" s="24" t="str">
        <f>+TabIPW[[#This Row],[WK]]&amp;TabIPW[[#This Row],[PK]]&amp;TabIPW[[#This Row],[GK]]</f>
        <v>021703</v>
      </c>
      <c r="G108" s="6" t="s">
        <v>144</v>
      </c>
      <c r="H108" s="34">
        <v>1.4225976E-5</v>
      </c>
      <c r="I108" s="35">
        <v>4504</v>
      </c>
      <c r="J108" s="34">
        <v>1.0598799999999999E-5</v>
      </c>
      <c r="K108" s="35">
        <v>2702</v>
      </c>
      <c r="L108" s="34">
        <v>4.6895399999999998E-5</v>
      </c>
      <c r="M108" s="35">
        <v>4247.2700000000004</v>
      </c>
      <c r="N108" s="34">
        <v>2.0871899999999999E-5</v>
      </c>
      <c r="O108" s="35">
        <v>16</v>
      </c>
      <c r="P108" s="34">
        <v>2.22645E-5</v>
      </c>
      <c r="Q108" s="35">
        <v>118</v>
      </c>
      <c r="R108" s="34">
        <v>2.97649E-5</v>
      </c>
      <c r="S108" s="35">
        <v>117</v>
      </c>
      <c r="T108" s="34">
        <v>8.0182000000000006E-6</v>
      </c>
      <c r="U108" s="35">
        <v>188</v>
      </c>
      <c r="V108" s="34">
        <v>1.36778E-5</v>
      </c>
      <c r="W108" s="35">
        <v>4247.2700000000004</v>
      </c>
    </row>
    <row r="109" spans="1:23" x14ac:dyDescent="0.25">
      <c r="A109" s="6" t="s">
        <v>31</v>
      </c>
      <c r="B109" s="6" t="s">
        <v>32</v>
      </c>
      <c r="C109" s="6" t="s">
        <v>141</v>
      </c>
      <c r="D109" s="6" t="s">
        <v>39</v>
      </c>
      <c r="E109" s="6" t="s">
        <v>40</v>
      </c>
      <c r="F109" s="24" t="str">
        <f>+TabIPW[[#This Row],[WK]]&amp;TabIPW[[#This Row],[PK]]&amp;TabIPW[[#This Row],[GK]]</f>
        <v>021704</v>
      </c>
      <c r="G109" s="6" t="s">
        <v>145</v>
      </c>
      <c r="H109" s="34">
        <v>6.7750256E-5</v>
      </c>
      <c r="I109" s="35">
        <v>21450</v>
      </c>
      <c r="J109" s="34">
        <v>5.0251899999999999E-5</v>
      </c>
      <c r="K109" s="35">
        <v>12811</v>
      </c>
      <c r="L109" s="34">
        <v>2.2333640000000001E-4</v>
      </c>
      <c r="M109" s="35">
        <v>20227.349999999999</v>
      </c>
      <c r="N109" s="34">
        <v>1.408851E-4</v>
      </c>
      <c r="O109" s="35">
        <v>108</v>
      </c>
      <c r="P109" s="34">
        <v>1.8453109999999999E-4</v>
      </c>
      <c r="Q109" s="35">
        <v>978</v>
      </c>
      <c r="R109" s="34">
        <v>1.182963E-4</v>
      </c>
      <c r="S109" s="35">
        <v>465</v>
      </c>
      <c r="T109" s="34">
        <v>8.6571199999999995E-5</v>
      </c>
      <c r="U109" s="35">
        <v>2029.8</v>
      </c>
      <c r="V109" s="34">
        <v>6.5139800000000003E-5</v>
      </c>
      <c r="W109" s="35">
        <v>20227.349999999999</v>
      </c>
    </row>
    <row r="110" spans="1:23" x14ac:dyDescent="0.25">
      <c r="A110" s="6" t="s">
        <v>31</v>
      </c>
      <c r="B110" s="6" t="s">
        <v>32</v>
      </c>
      <c r="C110" s="6" t="s">
        <v>141</v>
      </c>
      <c r="D110" s="6" t="s">
        <v>42</v>
      </c>
      <c r="E110" s="6" t="s">
        <v>40</v>
      </c>
      <c r="F110" s="24" t="str">
        <f>+TabIPW[[#This Row],[WK]]&amp;TabIPW[[#This Row],[PK]]&amp;TabIPW[[#This Row],[GK]]</f>
        <v>021705</v>
      </c>
      <c r="G110" s="6" t="s">
        <v>146</v>
      </c>
      <c r="H110" s="34">
        <v>2.1579008000000003E-5</v>
      </c>
      <c r="I110" s="35">
        <v>6832</v>
      </c>
      <c r="J110" s="34">
        <v>1.6580699999999999E-5</v>
      </c>
      <c r="K110" s="35">
        <v>4227</v>
      </c>
      <c r="L110" s="34">
        <v>7.1134499999999995E-5</v>
      </c>
      <c r="M110" s="35">
        <v>6442.58</v>
      </c>
      <c r="N110" s="34">
        <v>4.0439199999999997E-5</v>
      </c>
      <c r="O110" s="35">
        <v>31</v>
      </c>
      <c r="P110" s="34">
        <v>4.81139E-5</v>
      </c>
      <c r="Q110" s="35">
        <v>255</v>
      </c>
      <c r="R110" s="34">
        <v>4.83361E-5</v>
      </c>
      <c r="S110" s="35">
        <v>190</v>
      </c>
      <c r="T110" s="34">
        <v>1.1715999999999999E-5</v>
      </c>
      <c r="U110" s="35">
        <v>274.7</v>
      </c>
      <c r="V110" s="34">
        <v>2.0747600000000001E-5</v>
      </c>
      <c r="W110" s="35">
        <v>6442.58</v>
      </c>
    </row>
    <row r="111" spans="1:23" x14ac:dyDescent="0.25">
      <c r="A111" s="6" t="s">
        <v>31</v>
      </c>
      <c r="B111" s="6" t="s">
        <v>32</v>
      </c>
      <c r="C111" s="6" t="s">
        <v>147</v>
      </c>
      <c r="D111" s="6" t="s">
        <v>33</v>
      </c>
      <c r="E111" s="6" t="s">
        <v>36</v>
      </c>
      <c r="F111" s="24" t="str">
        <f>+TabIPW[[#This Row],[WK]]&amp;TabIPW[[#This Row],[PK]]&amp;TabIPW[[#This Row],[GK]]</f>
        <v>021801</v>
      </c>
      <c r="G111" s="6" t="s">
        <v>148</v>
      </c>
      <c r="H111" s="34">
        <v>2.2621320000000001E-5</v>
      </c>
      <c r="I111" s="35">
        <v>7162</v>
      </c>
      <c r="J111" s="34">
        <v>1.7643699999999998E-5</v>
      </c>
      <c r="K111" s="35">
        <v>4498</v>
      </c>
      <c r="L111" s="34">
        <v>7.4491299999999996E-5</v>
      </c>
      <c r="M111" s="35">
        <v>6746.6</v>
      </c>
      <c r="N111" s="34">
        <v>4.43527E-5</v>
      </c>
      <c r="O111" s="35">
        <v>34</v>
      </c>
      <c r="P111" s="34">
        <v>4.0189299999999998E-5</v>
      </c>
      <c r="Q111" s="35">
        <v>213</v>
      </c>
      <c r="R111" s="34">
        <v>2.1115200000000001E-5</v>
      </c>
      <c r="S111" s="35">
        <v>83</v>
      </c>
      <c r="T111" s="34">
        <v>1.75932E-5</v>
      </c>
      <c r="U111" s="35">
        <v>412.5</v>
      </c>
      <c r="V111" s="34">
        <v>2.17266E-5</v>
      </c>
      <c r="W111" s="35">
        <v>6746.6</v>
      </c>
    </row>
    <row r="112" spans="1:23" x14ac:dyDescent="0.25">
      <c r="A112" s="6" t="s">
        <v>31</v>
      </c>
      <c r="B112" s="6" t="s">
        <v>32</v>
      </c>
      <c r="C112" s="6" t="s">
        <v>147</v>
      </c>
      <c r="D112" s="6" t="s">
        <v>32</v>
      </c>
      <c r="E112" s="6" t="s">
        <v>36</v>
      </c>
      <c r="F112" s="24" t="str">
        <f>+TabIPW[[#This Row],[WK]]&amp;TabIPW[[#This Row],[PK]]&amp;TabIPW[[#This Row],[GK]]</f>
        <v>021802</v>
      </c>
      <c r="G112" s="6" t="s">
        <v>149</v>
      </c>
      <c r="H112" s="34">
        <v>1.8025671999999999E-5</v>
      </c>
      <c r="I112" s="35">
        <v>5707</v>
      </c>
      <c r="J112" s="34">
        <v>1.3803499999999999E-5</v>
      </c>
      <c r="K112" s="35">
        <v>3519</v>
      </c>
      <c r="L112" s="34">
        <v>5.9358000000000003E-5</v>
      </c>
      <c r="M112" s="35">
        <v>5375.99</v>
      </c>
      <c r="N112" s="34">
        <v>2.4785300000000001E-5</v>
      </c>
      <c r="O112" s="35">
        <v>19</v>
      </c>
      <c r="P112" s="34">
        <v>3.2076000000000003E-5</v>
      </c>
      <c r="Q112" s="35">
        <v>170</v>
      </c>
      <c r="R112" s="34">
        <v>2.06064E-5</v>
      </c>
      <c r="S112" s="35">
        <v>81</v>
      </c>
      <c r="T112" s="34">
        <v>1.3780200000000001E-5</v>
      </c>
      <c r="U112" s="35">
        <v>323.10000000000002</v>
      </c>
      <c r="V112" s="34">
        <v>1.7312700000000001E-5</v>
      </c>
      <c r="W112" s="35">
        <v>5375.99</v>
      </c>
    </row>
    <row r="113" spans="1:23" x14ac:dyDescent="0.25">
      <c r="A113" s="6" t="s">
        <v>31</v>
      </c>
      <c r="B113" s="6" t="s">
        <v>32</v>
      </c>
      <c r="C113" s="6" t="s">
        <v>147</v>
      </c>
      <c r="D113" s="6" t="s">
        <v>37</v>
      </c>
      <c r="E113" s="6" t="s">
        <v>36</v>
      </c>
      <c r="F113" s="24" t="str">
        <f>+TabIPW[[#This Row],[WK]]&amp;TabIPW[[#This Row],[PK]]&amp;TabIPW[[#This Row],[GK]]</f>
        <v>021803</v>
      </c>
      <c r="G113" s="6" t="s">
        <v>150</v>
      </c>
      <c r="H113" s="34">
        <v>6.8265096000000007E-5</v>
      </c>
      <c r="I113" s="35">
        <v>21613</v>
      </c>
      <c r="J113" s="34">
        <v>5.0208699999999999E-5</v>
      </c>
      <c r="K113" s="35">
        <v>12800</v>
      </c>
      <c r="L113" s="34">
        <v>2.2479499999999999E-4</v>
      </c>
      <c r="M113" s="35">
        <v>20359.45</v>
      </c>
      <c r="N113" s="34">
        <v>1.121862E-4</v>
      </c>
      <c r="O113" s="35">
        <v>86</v>
      </c>
      <c r="P113" s="34">
        <v>1.9245570000000001E-4</v>
      </c>
      <c r="Q113" s="35">
        <v>1020</v>
      </c>
      <c r="R113" s="34">
        <v>1.98432E-5</v>
      </c>
      <c r="S113" s="35">
        <v>78</v>
      </c>
      <c r="T113" s="34">
        <v>0</v>
      </c>
      <c r="U113" s="35">
        <v>0</v>
      </c>
      <c r="V113" s="34">
        <v>6.55652E-5</v>
      </c>
      <c r="W113" s="35">
        <v>20359.45</v>
      </c>
    </row>
    <row r="114" spans="1:23" x14ac:dyDescent="0.25">
      <c r="A114" s="6" t="s">
        <v>31</v>
      </c>
      <c r="B114" s="6" t="s">
        <v>32</v>
      </c>
      <c r="C114" s="6" t="s">
        <v>147</v>
      </c>
      <c r="D114" s="6" t="s">
        <v>39</v>
      </c>
      <c r="E114" s="6" t="s">
        <v>40</v>
      </c>
      <c r="F114" s="24" t="str">
        <f>+TabIPW[[#This Row],[WK]]&amp;TabIPW[[#This Row],[PK]]&amp;TabIPW[[#This Row],[GK]]</f>
        <v>021804</v>
      </c>
      <c r="G114" s="6" t="s">
        <v>151</v>
      </c>
      <c r="H114" s="34">
        <v>6.2453415999999998E-5</v>
      </c>
      <c r="I114" s="35">
        <v>19773</v>
      </c>
      <c r="J114" s="34">
        <v>4.7160899999999998E-5</v>
      </c>
      <c r="K114" s="35">
        <v>12023</v>
      </c>
      <c r="L114" s="34">
        <v>2.0565730000000001E-4</v>
      </c>
      <c r="M114" s="35">
        <v>18626.169999999998</v>
      </c>
      <c r="N114" s="34">
        <v>1.395806E-4</v>
      </c>
      <c r="O114" s="35">
        <v>107</v>
      </c>
      <c r="P114" s="34">
        <v>1.633987E-4</v>
      </c>
      <c r="Q114" s="35">
        <v>866</v>
      </c>
      <c r="R114" s="34">
        <v>4.9862499999999999E-5</v>
      </c>
      <c r="S114" s="35">
        <v>196</v>
      </c>
      <c r="T114" s="34">
        <v>8.3807400000000007E-5</v>
      </c>
      <c r="U114" s="35">
        <v>1965</v>
      </c>
      <c r="V114" s="34">
        <v>5.9983399999999999E-5</v>
      </c>
      <c r="W114" s="35">
        <v>18626.169999999998</v>
      </c>
    </row>
    <row r="115" spans="1:23" x14ac:dyDescent="0.25">
      <c r="A115" s="6" t="s">
        <v>31</v>
      </c>
      <c r="B115" s="6" t="s">
        <v>32</v>
      </c>
      <c r="C115" s="6" t="s">
        <v>147</v>
      </c>
      <c r="D115" s="6" t="s">
        <v>42</v>
      </c>
      <c r="E115" s="6" t="s">
        <v>36</v>
      </c>
      <c r="F115" s="24" t="str">
        <f>+TabIPW[[#This Row],[WK]]&amp;TabIPW[[#This Row],[PK]]&amp;TabIPW[[#This Row],[GK]]</f>
        <v>021805</v>
      </c>
      <c r="G115" s="6" t="s">
        <v>152</v>
      </c>
      <c r="H115" s="34">
        <v>1.5233543999999999E-5</v>
      </c>
      <c r="I115" s="35">
        <v>4823</v>
      </c>
      <c r="J115" s="34">
        <v>1.1920699999999999E-5</v>
      </c>
      <c r="K115" s="35">
        <v>3039</v>
      </c>
      <c r="L115" s="34">
        <v>5.0163600000000002E-5</v>
      </c>
      <c r="M115" s="35">
        <v>4543.2700000000004</v>
      </c>
      <c r="N115" s="34">
        <v>2.3480800000000001E-5</v>
      </c>
      <c r="O115" s="35">
        <v>18</v>
      </c>
      <c r="P115" s="34">
        <v>2.9623100000000001E-5</v>
      </c>
      <c r="Q115" s="35">
        <v>157</v>
      </c>
      <c r="R115" s="34">
        <v>2.6457699999999999E-5</v>
      </c>
      <c r="S115" s="35">
        <v>104</v>
      </c>
      <c r="T115" s="34">
        <v>9.8734999999999996E-6</v>
      </c>
      <c r="U115" s="35">
        <v>231.5</v>
      </c>
      <c r="V115" s="34">
        <v>1.46311E-5</v>
      </c>
      <c r="W115" s="35">
        <v>4543.2700000000004</v>
      </c>
    </row>
    <row r="116" spans="1:23" x14ac:dyDescent="0.25">
      <c r="A116" s="6" t="s">
        <v>31</v>
      </c>
      <c r="B116" s="6" t="s">
        <v>32</v>
      </c>
      <c r="C116" s="6" t="s">
        <v>153</v>
      </c>
      <c r="D116" s="6" t="s">
        <v>33</v>
      </c>
      <c r="E116" s="6" t="s">
        <v>34</v>
      </c>
      <c r="F116" s="24" t="str">
        <f>+TabIPW[[#This Row],[WK]]&amp;TabIPW[[#This Row],[PK]]&amp;TabIPW[[#This Row],[GK]]</f>
        <v>021901</v>
      </c>
      <c r="G116" s="6" t="s">
        <v>154</v>
      </c>
      <c r="H116" s="34">
        <v>1.6700359200000001E-4</v>
      </c>
      <c r="I116" s="35">
        <v>52874</v>
      </c>
      <c r="J116" s="34">
        <v>1.2277610000000001E-4</v>
      </c>
      <c r="K116" s="35">
        <v>31300</v>
      </c>
      <c r="L116" s="34">
        <v>5.2775350000000001E-4</v>
      </c>
      <c r="M116" s="35">
        <v>47798.1</v>
      </c>
      <c r="N116" s="34">
        <v>3.0525099999999998E-4</v>
      </c>
      <c r="O116" s="35">
        <v>234</v>
      </c>
      <c r="P116" s="34">
        <v>4.2227040000000001E-4</v>
      </c>
      <c r="Q116" s="35">
        <v>2238</v>
      </c>
      <c r="R116" s="34">
        <v>2.3989979999999999E-4</v>
      </c>
      <c r="S116" s="35">
        <v>943</v>
      </c>
      <c r="T116" s="34">
        <v>2.1477740000000001E-4</v>
      </c>
      <c r="U116" s="35">
        <v>5035.7999999999993</v>
      </c>
      <c r="V116" s="34">
        <v>1.5392809999999999E-4</v>
      </c>
      <c r="W116" s="35">
        <v>47798.1</v>
      </c>
    </row>
    <row r="117" spans="1:23" x14ac:dyDescent="0.25">
      <c r="A117" s="6" t="s">
        <v>31</v>
      </c>
      <c r="B117" s="6" t="s">
        <v>32</v>
      </c>
      <c r="C117" s="6" t="s">
        <v>153</v>
      </c>
      <c r="D117" s="6" t="s">
        <v>32</v>
      </c>
      <c r="E117" s="6" t="s">
        <v>34</v>
      </c>
      <c r="F117" s="24" t="str">
        <f>+TabIPW[[#This Row],[WK]]&amp;TabIPW[[#This Row],[PK]]&amp;TabIPW[[#This Row],[GK]]</f>
        <v>021902</v>
      </c>
      <c r="G117" s="6" t="s">
        <v>155</v>
      </c>
      <c r="H117" s="34">
        <v>6.8871535999999998E-5</v>
      </c>
      <c r="I117" s="35">
        <v>21805</v>
      </c>
      <c r="J117" s="34">
        <v>5.1628700000000003E-5</v>
      </c>
      <c r="K117" s="35">
        <v>13162</v>
      </c>
      <c r="L117" s="34">
        <v>2.1764319999999999E-4</v>
      </c>
      <c r="M117" s="35">
        <v>19711.72</v>
      </c>
      <c r="N117" s="34">
        <v>1.108818E-4</v>
      </c>
      <c r="O117" s="35">
        <v>85</v>
      </c>
      <c r="P117" s="34">
        <v>1.345303E-4</v>
      </c>
      <c r="Q117" s="35">
        <v>713</v>
      </c>
      <c r="R117" s="34">
        <v>9.7944199999999996E-5</v>
      </c>
      <c r="S117" s="35">
        <v>385</v>
      </c>
      <c r="T117" s="34">
        <v>9.1386399999999996E-5</v>
      </c>
      <c r="U117" s="35">
        <v>2142.6999999999998</v>
      </c>
      <c r="V117" s="34">
        <v>6.3479300000000001E-5</v>
      </c>
      <c r="W117" s="35">
        <v>19711.72</v>
      </c>
    </row>
    <row r="118" spans="1:23" x14ac:dyDescent="0.25">
      <c r="A118" s="6" t="s">
        <v>31</v>
      </c>
      <c r="B118" s="6" t="s">
        <v>32</v>
      </c>
      <c r="C118" s="6" t="s">
        <v>153</v>
      </c>
      <c r="D118" s="6" t="s">
        <v>37</v>
      </c>
      <c r="E118" s="6" t="s">
        <v>36</v>
      </c>
      <c r="F118" s="24" t="str">
        <f>+TabIPW[[#This Row],[WK]]&amp;TabIPW[[#This Row],[PK]]&amp;TabIPW[[#This Row],[GK]]</f>
        <v>021903</v>
      </c>
      <c r="G118" s="6" t="s">
        <v>156</v>
      </c>
      <c r="H118" s="34">
        <v>1.5489384000000001E-5</v>
      </c>
      <c r="I118" s="35">
        <v>4904</v>
      </c>
      <c r="J118" s="34">
        <v>1.19952E-5</v>
      </c>
      <c r="K118" s="35">
        <v>3058</v>
      </c>
      <c r="L118" s="34">
        <v>4.8948600000000001E-5</v>
      </c>
      <c r="M118" s="35">
        <v>4433.22</v>
      </c>
      <c r="N118" s="34">
        <v>3.2612299999999999E-5</v>
      </c>
      <c r="O118" s="35">
        <v>25</v>
      </c>
      <c r="P118" s="34">
        <v>2.6038100000000001E-5</v>
      </c>
      <c r="Q118" s="35">
        <v>138</v>
      </c>
      <c r="R118" s="34">
        <v>4.1976099999999999E-5</v>
      </c>
      <c r="S118" s="35">
        <v>165</v>
      </c>
      <c r="T118" s="34">
        <v>1.2871799999999999E-5</v>
      </c>
      <c r="U118" s="35">
        <v>301.79999999999995</v>
      </c>
      <c r="V118" s="34">
        <v>1.42767E-5</v>
      </c>
      <c r="W118" s="35">
        <v>4433.22</v>
      </c>
    </row>
    <row r="119" spans="1:23" x14ac:dyDescent="0.25">
      <c r="A119" s="6" t="s">
        <v>31</v>
      </c>
      <c r="B119" s="6" t="s">
        <v>32</v>
      </c>
      <c r="C119" s="6" t="s">
        <v>153</v>
      </c>
      <c r="D119" s="6" t="s">
        <v>39</v>
      </c>
      <c r="E119" s="6" t="s">
        <v>40</v>
      </c>
      <c r="F119" s="24" t="str">
        <f>+TabIPW[[#This Row],[WK]]&amp;TabIPW[[#This Row],[PK]]&amp;TabIPW[[#This Row],[GK]]</f>
        <v>021904</v>
      </c>
      <c r="G119" s="6" t="s">
        <v>157</v>
      </c>
      <c r="H119" s="34">
        <v>3.2321136000000003E-5</v>
      </c>
      <c r="I119" s="35">
        <v>10233</v>
      </c>
      <c r="J119" s="34">
        <v>2.4504200000000002E-5</v>
      </c>
      <c r="K119" s="35">
        <v>6247</v>
      </c>
      <c r="L119" s="34">
        <v>1.021391E-4</v>
      </c>
      <c r="M119" s="35">
        <v>9250.6299999999992</v>
      </c>
      <c r="N119" s="34">
        <v>5.2179599999999998E-5</v>
      </c>
      <c r="O119" s="35">
        <v>40</v>
      </c>
      <c r="P119" s="34">
        <v>6.0378299999999998E-5</v>
      </c>
      <c r="Q119" s="35">
        <v>320</v>
      </c>
      <c r="R119" s="34">
        <v>4.2484899999999997E-5</v>
      </c>
      <c r="S119" s="35">
        <v>167</v>
      </c>
      <c r="T119" s="34">
        <v>2.0770600000000001E-5</v>
      </c>
      <c r="U119" s="35">
        <v>487</v>
      </c>
      <c r="V119" s="34">
        <v>2.9790599999999999E-5</v>
      </c>
      <c r="W119" s="35">
        <v>9250.6299999999992</v>
      </c>
    </row>
    <row r="120" spans="1:23" x14ac:dyDescent="0.25">
      <c r="A120" s="6" t="s">
        <v>31</v>
      </c>
      <c r="B120" s="6" t="s">
        <v>32</v>
      </c>
      <c r="C120" s="6" t="s">
        <v>153</v>
      </c>
      <c r="D120" s="6" t="s">
        <v>42</v>
      </c>
      <c r="E120" s="6" t="s">
        <v>36</v>
      </c>
      <c r="F120" s="24" t="str">
        <f>+TabIPW[[#This Row],[WK]]&amp;TabIPW[[#This Row],[PK]]&amp;TabIPW[[#This Row],[GK]]</f>
        <v>021905</v>
      </c>
      <c r="G120" s="6" t="s">
        <v>158</v>
      </c>
      <c r="H120" s="34">
        <v>2.0085032000000003E-5</v>
      </c>
      <c r="I120" s="35">
        <v>6359</v>
      </c>
      <c r="J120" s="34">
        <v>1.5521600000000001E-5</v>
      </c>
      <c r="K120" s="35">
        <v>3957</v>
      </c>
      <c r="L120" s="34">
        <v>6.3471400000000004E-5</v>
      </c>
      <c r="M120" s="35">
        <v>5748.54</v>
      </c>
      <c r="N120" s="34">
        <v>3.1307799999999999E-5</v>
      </c>
      <c r="O120" s="35">
        <v>24</v>
      </c>
      <c r="P120" s="34">
        <v>3.6038299999999997E-5</v>
      </c>
      <c r="Q120" s="35">
        <v>191</v>
      </c>
      <c r="R120" s="34">
        <v>3.7142499999999999E-5</v>
      </c>
      <c r="S120" s="35">
        <v>146</v>
      </c>
      <c r="T120" s="34">
        <v>1.4321899999999999E-5</v>
      </c>
      <c r="U120" s="35">
        <v>335.79999999999995</v>
      </c>
      <c r="V120" s="34">
        <v>1.8512499999999999E-5</v>
      </c>
      <c r="W120" s="35">
        <v>5748.54</v>
      </c>
    </row>
    <row r="121" spans="1:23" x14ac:dyDescent="0.25">
      <c r="A121" s="6" t="s">
        <v>31</v>
      </c>
      <c r="B121" s="6" t="s">
        <v>32</v>
      </c>
      <c r="C121" s="6" t="s">
        <v>153</v>
      </c>
      <c r="D121" s="6" t="s">
        <v>44</v>
      </c>
      <c r="E121" s="6" t="s">
        <v>40</v>
      </c>
      <c r="F121" s="24" t="str">
        <f>+TabIPW[[#This Row],[WK]]&amp;TabIPW[[#This Row],[PK]]&amp;TabIPW[[#This Row],[GK]]</f>
        <v>021906</v>
      </c>
      <c r="G121" s="6" t="s">
        <v>159</v>
      </c>
      <c r="H121" s="34">
        <v>7.6155079999999997E-5</v>
      </c>
      <c r="I121" s="35">
        <v>24111</v>
      </c>
      <c r="J121" s="34">
        <v>5.7563499999999999E-5</v>
      </c>
      <c r="K121" s="35">
        <v>14675</v>
      </c>
      <c r="L121" s="34">
        <v>2.406601E-4</v>
      </c>
      <c r="M121" s="35">
        <v>21796.34</v>
      </c>
      <c r="N121" s="34">
        <v>1.6436590000000001E-4</v>
      </c>
      <c r="O121" s="35">
        <v>126</v>
      </c>
      <c r="P121" s="34">
        <v>1.63776E-4</v>
      </c>
      <c r="Q121" s="35">
        <v>868</v>
      </c>
      <c r="R121" s="34">
        <v>1.2847229999999999E-4</v>
      </c>
      <c r="S121" s="35">
        <v>505</v>
      </c>
      <c r="T121" s="34">
        <v>8.4195600000000004E-5</v>
      </c>
      <c r="U121" s="35">
        <v>1974.1</v>
      </c>
      <c r="V121" s="34">
        <v>7.0192500000000003E-5</v>
      </c>
      <c r="W121" s="35">
        <v>21796.34</v>
      </c>
    </row>
    <row r="122" spans="1:23" x14ac:dyDescent="0.25">
      <c r="A122" s="6" t="s">
        <v>31</v>
      </c>
      <c r="B122" s="6" t="s">
        <v>32</v>
      </c>
      <c r="C122" s="6" t="s">
        <v>153</v>
      </c>
      <c r="D122" s="6" t="s">
        <v>51</v>
      </c>
      <c r="E122" s="6" t="s">
        <v>36</v>
      </c>
      <c r="F122" s="24" t="str">
        <f>+TabIPW[[#This Row],[WK]]&amp;TabIPW[[#This Row],[PK]]&amp;TabIPW[[#This Row],[GK]]</f>
        <v>021907</v>
      </c>
      <c r="G122" s="6" t="s">
        <v>154</v>
      </c>
      <c r="H122" s="34">
        <v>5.6843888E-5</v>
      </c>
      <c r="I122" s="35">
        <v>17997</v>
      </c>
      <c r="J122" s="34">
        <v>4.3105000000000001E-5</v>
      </c>
      <c r="K122" s="35">
        <v>10989</v>
      </c>
      <c r="L122" s="34">
        <v>1.7963420000000001E-4</v>
      </c>
      <c r="M122" s="35">
        <v>16269.29</v>
      </c>
      <c r="N122" s="34">
        <v>1.069683E-4</v>
      </c>
      <c r="O122" s="35">
        <v>82</v>
      </c>
      <c r="P122" s="34">
        <v>9.8303399999999998E-5</v>
      </c>
      <c r="Q122" s="35">
        <v>521</v>
      </c>
      <c r="R122" s="34">
        <v>5.7494500000000003E-5</v>
      </c>
      <c r="S122" s="35">
        <v>226</v>
      </c>
      <c r="T122" s="34">
        <v>3.7984200000000001E-5</v>
      </c>
      <c r="U122" s="35">
        <v>890.6</v>
      </c>
      <c r="V122" s="34">
        <v>5.2393299999999999E-5</v>
      </c>
      <c r="W122" s="35">
        <v>16269.29</v>
      </c>
    </row>
    <row r="123" spans="1:23" x14ac:dyDescent="0.25">
      <c r="A123" s="6" t="s">
        <v>31</v>
      </c>
      <c r="B123" s="6" t="s">
        <v>32</v>
      </c>
      <c r="C123" s="6" t="s">
        <v>153</v>
      </c>
      <c r="D123" s="6" t="s">
        <v>75</v>
      </c>
      <c r="E123" s="6" t="s">
        <v>40</v>
      </c>
      <c r="F123" s="24" t="str">
        <f>+TabIPW[[#This Row],[WK]]&amp;TabIPW[[#This Row],[PK]]&amp;TabIPW[[#This Row],[GK]]</f>
        <v>021908</v>
      </c>
      <c r="G123" s="6" t="s">
        <v>160</v>
      </c>
      <c r="H123" s="34">
        <v>3.8303375999999998E-5</v>
      </c>
      <c r="I123" s="35">
        <v>12127</v>
      </c>
      <c r="J123" s="34">
        <v>2.8799400000000001E-5</v>
      </c>
      <c r="K123" s="35">
        <v>7342</v>
      </c>
      <c r="L123" s="34">
        <v>1.210438E-4</v>
      </c>
      <c r="M123" s="35">
        <v>10962.81</v>
      </c>
      <c r="N123" s="34">
        <v>7.0442499999999995E-5</v>
      </c>
      <c r="O123" s="35">
        <v>54</v>
      </c>
      <c r="P123" s="34">
        <v>7.6604899999999996E-5</v>
      </c>
      <c r="Q123" s="35">
        <v>406</v>
      </c>
      <c r="R123" s="34">
        <v>4.2484899999999997E-5</v>
      </c>
      <c r="S123" s="35">
        <v>167</v>
      </c>
      <c r="T123" s="34">
        <v>3.4154199999999999E-5</v>
      </c>
      <c r="U123" s="35">
        <v>800.8</v>
      </c>
      <c r="V123" s="34">
        <v>3.53044E-5</v>
      </c>
      <c r="W123" s="35">
        <v>10962.81</v>
      </c>
    </row>
    <row r="124" spans="1:23" x14ac:dyDescent="0.25">
      <c r="A124" s="6" t="s">
        <v>31</v>
      </c>
      <c r="B124" s="6" t="s">
        <v>32</v>
      </c>
      <c r="C124" s="6" t="s">
        <v>161</v>
      </c>
      <c r="D124" s="6" t="s">
        <v>33</v>
      </c>
      <c r="E124" s="6" t="s">
        <v>40</v>
      </c>
      <c r="F124" s="24" t="str">
        <f>+TabIPW[[#This Row],[WK]]&amp;TabIPW[[#This Row],[PK]]&amp;TabIPW[[#This Row],[GK]]</f>
        <v>022001</v>
      </c>
      <c r="G124" s="6" t="s">
        <v>162</v>
      </c>
      <c r="H124" s="34">
        <v>6.6606872000000004E-5</v>
      </c>
      <c r="I124" s="35">
        <v>21088</v>
      </c>
      <c r="J124" s="34">
        <v>4.8867199999999999E-5</v>
      </c>
      <c r="K124" s="35">
        <v>12458</v>
      </c>
      <c r="L124" s="34">
        <v>2.032685E-4</v>
      </c>
      <c r="M124" s="35">
        <v>18409.82</v>
      </c>
      <c r="N124" s="34">
        <v>1.108818E-4</v>
      </c>
      <c r="O124" s="35">
        <v>85</v>
      </c>
      <c r="P124" s="34">
        <v>1.5981369999999999E-4</v>
      </c>
      <c r="Q124" s="35">
        <v>847</v>
      </c>
      <c r="R124" s="34">
        <v>8.3189000000000006E-5</v>
      </c>
      <c r="S124" s="35">
        <v>327</v>
      </c>
      <c r="T124" s="34">
        <v>5.13678E-5</v>
      </c>
      <c r="U124" s="35">
        <v>1204.4000000000001</v>
      </c>
      <c r="V124" s="34">
        <v>5.9286600000000003E-5</v>
      </c>
      <c r="W124" s="35">
        <v>18409.82</v>
      </c>
    </row>
    <row r="125" spans="1:23" x14ac:dyDescent="0.25">
      <c r="A125" s="6" t="s">
        <v>31</v>
      </c>
      <c r="B125" s="6" t="s">
        <v>32</v>
      </c>
      <c r="C125" s="6" t="s">
        <v>161</v>
      </c>
      <c r="D125" s="6" t="s">
        <v>32</v>
      </c>
      <c r="E125" s="6" t="s">
        <v>40</v>
      </c>
      <c r="F125" s="24" t="str">
        <f>+TabIPW[[#This Row],[WK]]&amp;TabIPW[[#This Row],[PK]]&amp;TabIPW[[#This Row],[GK]]</f>
        <v>022002</v>
      </c>
      <c r="G125" s="6" t="s">
        <v>163</v>
      </c>
      <c r="H125" s="34">
        <v>2.9383712000000001E-5</v>
      </c>
      <c r="I125" s="35">
        <v>9303</v>
      </c>
      <c r="J125" s="34">
        <v>2.2640999999999999E-5</v>
      </c>
      <c r="K125" s="35">
        <v>5772</v>
      </c>
      <c r="L125" s="34">
        <v>8.9672200000000005E-5</v>
      </c>
      <c r="M125" s="35">
        <v>8121.52</v>
      </c>
      <c r="N125" s="34">
        <v>4.5657200000000001E-5</v>
      </c>
      <c r="O125" s="35">
        <v>35</v>
      </c>
      <c r="P125" s="34">
        <v>5.6415900000000003E-5</v>
      </c>
      <c r="Q125" s="35">
        <v>299</v>
      </c>
      <c r="R125" s="34">
        <v>6.0038499999999998E-5</v>
      </c>
      <c r="S125" s="35">
        <v>236</v>
      </c>
      <c r="T125" s="34">
        <v>1.85528E-5</v>
      </c>
      <c r="U125" s="35">
        <v>435</v>
      </c>
      <c r="V125" s="34">
        <v>2.6154400000000002E-5</v>
      </c>
      <c r="W125" s="35">
        <v>8121.52</v>
      </c>
    </row>
    <row r="126" spans="1:23" x14ac:dyDescent="0.25">
      <c r="A126" s="6" t="s">
        <v>31</v>
      </c>
      <c r="B126" s="6" t="s">
        <v>32</v>
      </c>
      <c r="C126" s="6" t="s">
        <v>161</v>
      </c>
      <c r="D126" s="6" t="s">
        <v>37</v>
      </c>
      <c r="E126" s="6" t="s">
        <v>40</v>
      </c>
      <c r="F126" s="24" t="str">
        <f>+TabIPW[[#This Row],[WK]]&amp;TabIPW[[#This Row],[PK]]&amp;TabIPW[[#This Row],[GK]]</f>
        <v>022003</v>
      </c>
      <c r="G126" s="6" t="s">
        <v>164</v>
      </c>
      <c r="H126" s="34">
        <v>7.9389408000000005E-5</v>
      </c>
      <c r="I126" s="35">
        <v>25135</v>
      </c>
      <c r="J126" s="34">
        <v>5.89639E-5</v>
      </c>
      <c r="K126" s="35">
        <v>15032</v>
      </c>
      <c r="L126" s="34">
        <v>2.4227790000000001E-4</v>
      </c>
      <c r="M126" s="35">
        <v>21942.86</v>
      </c>
      <c r="N126" s="34">
        <v>1.9045569999999999E-4</v>
      </c>
      <c r="O126" s="35">
        <v>146</v>
      </c>
      <c r="P126" s="34">
        <v>2.2698449999999999E-4</v>
      </c>
      <c r="Q126" s="35">
        <v>1203</v>
      </c>
      <c r="R126" s="34">
        <v>5.39329E-5</v>
      </c>
      <c r="S126" s="35">
        <v>212</v>
      </c>
      <c r="T126" s="34">
        <v>6.7382899999999995E-5</v>
      </c>
      <c r="U126" s="35">
        <v>1579.9</v>
      </c>
      <c r="V126" s="34">
        <v>7.0664400000000001E-5</v>
      </c>
      <c r="W126" s="35">
        <v>21942.86</v>
      </c>
    </row>
    <row r="127" spans="1:23" x14ac:dyDescent="0.25">
      <c r="A127" s="6" t="s">
        <v>31</v>
      </c>
      <c r="B127" s="6" t="s">
        <v>32</v>
      </c>
      <c r="C127" s="6" t="s">
        <v>161</v>
      </c>
      <c r="D127" s="6" t="s">
        <v>39</v>
      </c>
      <c r="E127" s="6" t="s">
        <v>36</v>
      </c>
      <c r="F127" s="24" t="str">
        <f>+TabIPW[[#This Row],[WK]]&amp;TabIPW[[#This Row],[PK]]&amp;TabIPW[[#This Row],[GK]]</f>
        <v>022004</v>
      </c>
      <c r="G127" s="6" t="s">
        <v>165</v>
      </c>
      <c r="H127" s="34">
        <v>3.8256000000000001E-5</v>
      </c>
      <c r="I127" s="35">
        <v>12112</v>
      </c>
      <c r="J127" s="34">
        <v>2.8403199999999999E-5</v>
      </c>
      <c r="K127" s="35">
        <v>7241</v>
      </c>
      <c r="L127" s="34">
        <v>1.167484E-4</v>
      </c>
      <c r="M127" s="35">
        <v>10573.78</v>
      </c>
      <c r="N127" s="34">
        <v>6.5224599999999999E-5</v>
      </c>
      <c r="O127" s="35">
        <v>50</v>
      </c>
      <c r="P127" s="34">
        <v>8.6793700000000002E-5</v>
      </c>
      <c r="Q127" s="35">
        <v>460</v>
      </c>
      <c r="R127" s="34">
        <v>2.0860799999999999E-5</v>
      </c>
      <c r="S127" s="35">
        <v>82</v>
      </c>
      <c r="T127" s="34">
        <v>2.98465E-5</v>
      </c>
      <c r="U127" s="35">
        <v>699.80000000000007</v>
      </c>
      <c r="V127" s="34">
        <v>3.4051599999999998E-5</v>
      </c>
      <c r="W127" s="35">
        <v>10573.78</v>
      </c>
    </row>
    <row r="128" spans="1:23" x14ac:dyDescent="0.25">
      <c r="A128" s="6" t="s">
        <v>31</v>
      </c>
      <c r="B128" s="6" t="s">
        <v>32</v>
      </c>
      <c r="C128" s="6" t="s">
        <v>161</v>
      </c>
      <c r="D128" s="6" t="s">
        <v>42</v>
      </c>
      <c r="E128" s="6" t="s">
        <v>36</v>
      </c>
      <c r="F128" s="24" t="str">
        <f>+TabIPW[[#This Row],[WK]]&amp;TabIPW[[#This Row],[PK]]&amp;TabIPW[[#This Row],[GK]]</f>
        <v>022005</v>
      </c>
      <c r="G128" s="6" t="s">
        <v>166</v>
      </c>
      <c r="H128" s="34">
        <v>1.8527880000000001E-5</v>
      </c>
      <c r="I128" s="35">
        <v>5866</v>
      </c>
      <c r="J128" s="34">
        <v>1.40349E-5</v>
      </c>
      <c r="K128" s="35">
        <v>3578</v>
      </c>
      <c r="L128" s="34">
        <v>5.6542799999999997E-5</v>
      </c>
      <c r="M128" s="35">
        <v>5121.0200000000004</v>
      </c>
      <c r="N128" s="34">
        <v>3.39168E-5</v>
      </c>
      <c r="O128" s="35">
        <v>26</v>
      </c>
      <c r="P128" s="34">
        <v>3.3962799999999999E-5</v>
      </c>
      <c r="Q128" s="35">
        <v>180</v>
      </c>
      <c r="R128" s="34">
        <v>3.1291300000000003E-5</v>
      </c>
      <c r="S128" s="35">
        <v>123</v>
      </c>
      <c r="T128" s="34">
        <v>1.09014E-5</v>
      </c>
      <c r="U128" s="35">
        <v>255.6</v>
      </c>
      <c r="V128" s="34">
        <v>1.64916E-5</v>
      </c>
      <c r="W128" s="35">
        <v>5121.0200000000004</v>
      </c>
    </row>
    <row r="129" spans="1:23" x14ac:dyDescent="0.25">
      <c r="A129" s="6" t="s">
        <v>31</v>
      </c>
      <c r="B129" s="6" t="s">
        <v>32</v>
      </c>
      <c r="C129" s="6" t="s">
        <v>161</v>
      </c>
      <c r="D129" s="6" t="s">
        <v>44</v>
      </c>
      <c r="E129" s="6" t="s">
        <v>40</v>
      </c>
      <c r="F129" s="24" t="str">
        <f>+TabIPW[[#This Row],[WK]]&amp;TabIPW[[#This Row],[PK]]&amp;TabIPW[[#This Row],[GK]]</f>
        <v>022006</v>
      </c>
      <c r="G129" s="6" t="s">
        <v>167</v>
      </c>
      <c r="H129" s="34">
        <v>4.4633047999999996E-5</v>
      </c>
      <c r="I129" s="35">
        <v>14131</v>
      </c>
      <c r="J129" s="34">
        <v>3.3957600000000002E-5</v>
      </c>
      <c r="K129" s="35">
        <v>8657</v>
      </c>
      <c r="L129" s="34">
        <v>1.362096E-4</v>
      </c>
      <c r="M129" s="35">
        <v>12336.36</v>
      </c>
      <c r="N129" s="34">
        <v>9.5227899999999997E-5</v>
      </c>
      <c r="O129" s="35">
        <v>73</v>
      </c>
      <c r="P129" s="34">
        <v>8.8303199999999998E-5</v>
      </c>
      <c r="Q129" s="35">
        <v>468</v>
      </c>
      <c r="R129" s="34">
        <v>9.9470599999999996E-5</v>
      </c>
      <c r="S129" s="35">
        <v>391</v>
      </c>
      <c r="T129" s="34">
        <v>3.43802E-5</v>
      </c>
      <c r="U129" s="35">
        <v>806.1</v>
      </c>
      <c r="V129" s="34">
        <v>3.9727800000000003E-5</v>
      </c>
      <c r="W129" s="35">
        <v>12336.36</v>
      </c>
    </row>
    <row r="130" spans="1:23" x14ac:dyDescent="0.25">
      <c r="A130" s="6" t="s">
        <v>31</v>
      </c>
      <c r="B130" s="6" t="s">
        <v>32</v>
      </c>
      <c r="C130" s="6" t="s">
        <v>168</v>
      </c>
      <c r="D130" s="6" t="s">
        <v>33</v>
      </c>
      <c r="E130" s="6" t="s">
        <v>34</v>
      </c>
      <c r="F130" s="24" t="str">
        <f>+TabIPW[[#This Row],[WK]]&amp;TabIPW[[#This Row],[PK]]&amp;TabIPW[[#This Row],[GK]]</f>
        <v>022101</v>
      </c>
      <c r="G130" s="6" t="s">
        <v>169</v>
      </c>
      <c r="H130" s="34">
        <v>4.4743600000000003E-5</v>
      </c>
      <c r="I130" s="35">
        <v>14166</v>
      </c>
      <c r="J130" s="34">
        <v>3.4891200000000002E-5</v>
      </c>
      <c r="K130" s="35">
        <v>8895</v>
      </c>
      <c r="L130" s="34">
        <v>1.2669299999999999E-4</v>
      </c>
      <c r="M130" s="35">
        <v>11474.46</v>
      </c>
      <c r="N130" s="34">
        <v>5.3484099999999998E-5</v>
      </c>
      <c r="O130" s="35">
        <v>41</v>
      </c>
      <c r="P130" s="34">
        <v>7.0189699999999996E-5</v>
      </c>
      <c r="Q130" s="35">
        <v>372</v>
      </c>
      <c r="R130" s="34">
        <v>1.294899E-4</v>
      </c>
      <c r="S130" s="35">
        <v>509</v>
      </c>
      <c r="T130" s="34">
        <v>3.2397000000000002E-5</v>
      </c>
      <c r="U130" s="35">
        <v>759.6</v>
      </c>
      <c r="V130" s="34">
        <v>3.6952100000000002E-5</v>
      </c>
      <c r="W130" s="35">
        <v>11474.46</v>
      </c>
    </row>
    <row r="131" spans="1:23" x14ac:dyDescent="0.25">
      <c r="A131" s="6" t="s">
        <v>31</v>
      </c>
      <c r="B131" s="6" t="s">
        <v>32</v>
      </c>
      <c r="C131" s="6" t="s">
        <v>168</v>
      </c>
      <c r="D131" s="6" t="s">
        <v>32</v>
      </c>
      <c r="E131" s="6" t="s">
        <v>34</v>
      </c>
      <c r="F131" s="24" t="str">
        <f>+TabIPW[[#This Row],[WK]]&amp;TabIPW[[#This Row],[PK]]&amp;TabIPW[[#This Row],[GK]]</f>
        <v>022102</v>
      </c>
      <c r="G131" s="6" t="s">
        <v>170</v>
      </c>
      <c r="H131" s="34">
        <v>1.4601840000000001E-5</v>
      </c>
      <c r="I131" s="35">
        <v>4623</v>
      </c>
      <c r="J131" s="34">
        <v>1.09283E-5</v>
      </c>
      <c r="K131" s="35">
        <v>2786</v>
      </c>
      <c r="L131" s="34">
        <v>4.1345599999999999E-5</v>
      </c>
      <c r="M131" s="35">
        <v>3744.63</v>
      </c>
      <c r="N131" s="34">
        <v>1.8262900000000001E-5</v>
      </c>
      <c r="O131" s="35">
        <v>14</v>
      </c>
      <c r="P131" s="34">
        <v>1.9245600000000001E-5</v>
      </c>
      <c r="Q131" s="35">
        <v>102</v>
      </c>
      <c r="R131" s="34">
        <v>2.1115200000000001E-5</v>
      </c>
      <c r="S131" s="35">
        <v>83</v>
      </c>
      <c r="T131" s="34">
        <v>1.13108E-5</v>
      </c>
      <c r="U131" s="35">
        <v>265.20000000000005</v>
      </c>
      <c r="V131" s="34">
        <v>1.2059099999999999E-5</v>
      </c>
      <c r="W131" s="35">
        <v>3744.63</v>
      </c>
    </row>
    <row r="132" spans="1:23" x14ac:dyDescent="0.25">
      <c r="A132" s="6" t="s">
        <v>31</v>
      </c>
      <c r="B132" s="6" t="s">
        <v>32</v>
      </c>
      <c r="C132" s="6" t="s">
        <v>168</v>
      </c>
      <c r="D132" s="6" t="s">
        <v>37</v>
      </c>
      <c r="E132" s="6" t="s">
        <v>34</v>
      </c>
      <c r="F132" s="24" t="str">
        <f>+TabIPW[[#This Row],[WK]]&amp;TabIPW[[#This Row],[PK]]&amp;TabIPW[[#This Row],[GK]]</f>
        <v>022103</v>
      </c>
      <c r="G132" s="6" t="s">
        <v>171</v>
      </c>
      <c r="H132" s="34">
        <v>1.6550648000000002E-5</v>
      </c>
      <c r="I132" s="35">
        <v>5240</v>
      </c>
      <c r="J132" s="34">
        <v>1.1924599999999999E-5</v>
      </c>
      <c r="K132" s="35">
        <v>3040</v>
      </c>
      <c r="L132" s="34">
        <v>4.6863700000000003E-5</v>
      </c>
      <c r="M132" s="35">
        <v>4244.3999999999996</v>
      </c>
      <c r="N132" s="34">
        <v>2.21763E-5</v>
      </c>
      <c r="O132" s="35">
        <v>17</v>
      </c>
      <c r="P132" s="34">
        <v>3.79251E-5</v>
      </c>
      <c r="Q132" s="35">
        <v>201</v>
      </c>
      <c r="R132" s="34">
        <v>3.5107300000000002E-5</v>
      </c>
      <c r="S132" s="35">
        <v>138</v>
      </c>
      <c r="T132" s="34">
        <v>2.05957E-5</v>
      </c>
      <c r="U132" s="35">
        <v>482.9</v>
      </c>
      <c r="V132" s="34">
        <v>1.36686E-5</v>
      </c>
      <c r="W132" s="35">
        <v>4244.3999999999996</v>
      </c>
    </row>
    <row r="133" spans="1:23" x14ac:dyDescent="0.25">
      <c r="A133" s="6" t="s">
        <v>31</v>
      </c>
      <c r="B133" s="6" t="s">
        <v>32</v>
      </c>
      <c r="C133" s="6" t="s">
        <v>168</v>
      </c>
      <c r="D133" s="6" t="s">
        <v>39</v>
      </c>
      <c r="E133" s="6" t="s">
        <v>36</v>
      </c>
      <c r="F133" s="24" t="str">
        <f>+TabIPW[[#This Row],[WK]]&amp;TabIPW[[#This Row],[PK]]&amp;TabIPW[[#This Row],[GK]]</f>
        <v>022104</v>
      </c>
      <c r="G133" s="6" t="s">
        <v>172</v>
      </c>
      <c r="H133" s="34">
        <v>1.5025080000000002E-5</v>
      </c>
      <c r="I133" s="35">
        <v>4757</v>
      </c>
      <c r="J133" s="34">
        <v>1.15009E-5</v>
      </c>
      <c r="K133" s="35">
        <v>2932</v>
      </c>
      <c r="L133" s="34">
        <v>4.2543999999999998E-5</v>
      </c>
      <c r="M133" s="35">
        <v>3853.17</v>
      </c>
      <c r="N133" s="34">
        <v>2.4785300000000001E-5</v>
      </c>
      <c r="O133" s="35">
        <v>19</v>
      </c>
      <c r="P133" s="34">
        <v>3.3585399999999999E-5</v>
      </c>
      <c r="Q133" s="35">
        <v>178</v>
      </c>
      <c r="R133" s="34">
        <v>2.1115200000000001E-5</v>
      </c>
      <c r="S133" s="35">
        <v>83</v>
      </c>
      <c r="T133" s="34">
        <v>7.6642000000000002E-6</v>
      </c>
      <c r="U133" s="35">
        <v>179.7</v>
      </c>
      <c r="V133" s="34">
        <v>1.24087E-5</v>
      </c>
      <c r="W133" s="35">
        <v>3853.17</v>
      </c>
    </row>
    <row r="134" spans="1:23" x14ac:dyDescent="0.25">
      <c r="A134" s="6" t="s">
        <v>31</v>
      </c>
      <c r="B134" s="6" t="s">
        <v>32</v>
      </c>
      <c r="C134" s="6" t="s">
        <v>168</v>
      </c>
      <c r="D134" s="6" t="s">
        <v>42</v>
      </c>
      <c r="E134" s="6" t="s">
        <v>40</v>
      </c>
      <c r="F134" s="24" t="str">
        <f>+TabIPW[[#This Row],[WK]]&amp;TabIPW[[#This Row],[PK]]&amp;TabIPW[[#This Row],[GK]]</f>
        <v>022105</v>
      </c>
      <c r="G134" s="6" t="s">
        <v>173</v>
      </c>
      <c r="H134" s="34">
        <v>2.5473464000000001E-5</v>
      </c>
      <c r="I134" s="35">
        <v>8065</v>
      </c>
      <c r="J134" s="34">
        <v>1.96873E-5</v>
      </c>
      <c r="K134" s="35">
        <v>5019</v>
      </c>
      <c r="L134" s="34">
        <v>7.2129E-5</v>
      </c>
      <c r="M134" s="35">
        <v>6532.65</v>
      </c>
      <c r="N134" s="34">
        <v>3.2612299999999999E-5</v>
      </c>
      <c r="O134" s="35">
        <v>25</v>
      </c>
      <c r="P134" s="34">
        <v>4.1887400000000001E-5</v>
      </c>
      <c r="Q134" s="35">
        <v>222</v>
      </c>
      <c r="R134" s="34">
        <v>4.60465E-5</v>
      </c>
      <c r="S134" s="35">
        <v>181</v>
      </c>
      <c r="T134" s="34">
        <v>1.50299E-5</v>
      </c>
      <c r="U134" s="35">
        <v>352.4</v>
      </c>
      <c r="V134" s="34">
        <v>2.10376E-5</v>
      </c>
      <c r="W134" s="35">
        <v>6532.65</v>
      </c>
    </row>
    <row r="135" spans="1:23" x14ac:dyDescent="0.25">
      <c r="A135" s="6" t="s">
        <v>31</v>
      </c>
      <c r="B135" s="6" t="s">
        <v>32</v>
      </c>
      <c r="C135" s="6" t="s">
        <v>168</v>
      </c>
      <c r="D135" s="6" t="s">
        <v>44</v>
      </c>
      <c r="E135" s="6" t="s">
        <v>40</v>
      </c>
      <c r="F135" s="24" t="str">
        <f>+TabIPW[[#This Row],[WK]]&amp;TabIPW[[#This Row],[PK]]&amp;TabIPW[[#This Row],[GK]]</f>
        <v>022106</v>
      </c>
      <c r="G135" s="6" t="s">
        <v>174</v>
      </c>
      <c r="H135" s="34">
        <v>1.9589144000000002E-5</v>
      </c>
      <c r="I135" s="35">
        <v>6202</v>
      </c>
      <c r="J135" s="34">
        <v>1.4968500000000001E-5</v>
      </c>
      <c r="K135" s="35">
        <v>3816</v>
      </c>
      <c r="L135" s="34">
        <v>5.5467299999999997E-5</v>
      </c>
      <c r="M135" s="35">
        <v>5023.62</v>
      </c>
      <c r="N135" s="34">
        <v>5.3484099999999998E-5</v>
      </c>
      <c r="O135" s="35">
        <v>41</v>
      </c>
      <c r="P135" s="34">
        <v>3.2830699999999997E-5</v>
      </c>
      <c r="Q135" s="35">
        <v>174</v>
      </c>
      <c r="R135" s="34">
        <v>3.2054500000000003E-5</v>
      </c>
      <c r="S135" s="35">
        <v>126</v>
      </c>
      <c r="T135" s="34">
        <v>1.15966E-5</v>
      </c>
      <c r="U135" s="35">
        <v>271.89999999999998</v>
      </c>
      <c r="V135" s="34">
        <v>1.6178E-5</v>
      </c>
      <c r="W135" s="35">
        <v>5023.62</v>
      </c>
    </row>
    <row r="136" spans="1:23" x14ac:dyDescent="0.25">
      <c r="A136" s="6" t="s">
        <v>31</v>
      </c>
      <c r="B136" s="6" t="s">
        <v>32</v>
      </c>
      <c r="C136" s="6" t="s">
        <v>168</v>
      </c>
      <c r="D136" s="6" t="s">
        <v>51</v>
      </c>
      <c r="E136" s="6" t="s">
        <v>36</v>
      </c>
      <c r="F136" s="24" t="str">
        <f>+TabIPW[[#This Row],[WK]]&amp;TabIPW[[#This Row],[PK]]&amp;TabIPW[[#This Row],[GK]]</f>
        <v>022107</v>
      </c>
      <c r="G136" s="6" t="s">
        <v>175</v>
      </c>
      <c r="H136" s="34">
        <v>1.3556368E-5</v>
      </c>
      <c r="I136" s="35">
        <v>4292</v>
      </c>
      <c r="J136" s="34">
        <v>1.02104E-5</v>
      </c>
      <c r="K136" s="35">
        <v>2603</v>
      </c>
      <c r="L136" s="34">
        <v>3.83853E-5</v>
      </c>
      <c r="M136" s="35">
        <v>3476.52</v>
      </c>
      <c r="N136" s="34">
        <v>1.69584E-5</v>
      </c>
      <c r="O136" s="35">
        <v>13</v>
      </c>
      <c r="P136" s="34">
        <v>2.0755E-5</v>
      </c>
      <c r="Q136" s="35">
        <v>110</v>
      </c>
      <c r="R136" s="34">
        <v>1.45008E-5</v>
      </c>
      <c r="S136" s="35">
        <v>57</v>
      </c>
      <c r="T136" s="34">
        <v>7.4510000000000003E-6</v>
      </c>
      <c r="U136" s="35">
        <v>174.7</v>
      </c>
      <c r="V136" s="34">
        <v>1.11957E-5</v>
      </c>
      <c r="W136" s="35">
        <v>3476.52</v>
      </c>
    </row>
    <row r="137" spans="1:23" x14ac:dyDescent="0.25">
      <c r="A137" s="6" t="s">
        <v>31</v>
      </c>
      <c r="B137" s="6" t="s">
        <v>32</v>
      </c>
      <c r="C137" s="6" t="s">
        <v>168</v>
      </c>
      <c r="D137" s="6" t="s">
        <v>75</v>
      </c>
      <c r="E137" s="6" t="s">
        <v>36</v>
      </c>
      <c r="F137" s="24" t="str">
        <f>+TabIPW[[#This Row],[WK]]&amp;TabIPW[[#This Row],[PK]]&amp;TabIPW[[#This Row],[GK]]</f>
        <v>022108</v>
      </c>
      <c r="G137" s="6" t="s">
        <v>176</v>
      </c>
      <c r="H137" s="34">
        <v>1.6774903999999999E-5</v>
      </c>
      <c r="I137" s="35">
        <v>5311</v>
      </c>
      <c r="J137" s="34">
        <v>1.26542E-5</v>
      </c>
      <c r="K137" s="35">
        <v>3226</v>
      </c>
      <c r="L137" s="34">
        <v>4.74987E-5</v>
      </c>
      <c r="M137" s="35">
        <v>4301.91</v>
      </c>
      <c r="N137" s="34">
        <v>2.73943E-5</v>
      </c>
      <c r="O137" s="35">
        <v>21</v>
      </c>
      <c r="P137" s="34">
        <v>2.6604199999999998E-5</v>
      </c>
      <c r="Q137" s="35">
        <v>141</v>
      </c>
      <c r="R137" s="34">
        <v>3.0019299999999999E-5</v>
      </c>
      <c r="S137" s="35">
        <v>118</v>
      </c>
      <c r="T137" s="34">
        <v>7.3826999999999996E-6</v>
      </c>
      <c r="U137" s="35">
        <v>173.1</v>
      </c>
      <c r="V137" s="34">
        <v>1.3853799999999999E-5</v>
      </c>
      <c r="W137" s="35">
        <v>4301.91</v>
      </c>
    </row>
    <row r="138" spans="1:23" x14ac:dyDescent="0.25">
      <c r="A138" s="6" t="s">
        <v>31</v>
      </c>
      <c r="B138" s="6" t="s">
        <v>32</v>
      </c>
      <c r="C138" s="6" t="s">
        <v>177</v>
      </c>
      <c r="D138" s="6" t="s">
        <v>33</v>
      </c>
      <c r="E138" s="6" t="s">
        <v>40</v>
      </c>
      <c r="F138" s="24" t="str">
        <f>+TabIPW[[#This Row],[WK]]&amp;TabIPW[[#This Row],[PK]]&amp;TabIPW[[#This Row],[GK]]</f>
        <v>022201</v>
      </c>
      <c r="G138" s="6" t="s">
        <v>178</v>
      </c>
      <c r="H138" s="34">
        <v>5.0943767999999997E-5</v>
      </c>
      <c r="I138" s="35">
        <v>16129</v>
      </c>
      <c r="J138" s="34">
        <v>3.8099799999999997E-5</v>
      </c>
      <c r="K138" s="35">
        <v>9713</v>
      </c>
      <c r="L138" s="34">
        <v>2.0996249999999999E-4</v>
      </c>
      <c r="M138" s="35">
        <v>19016.09</v>
      </c>
      <c r="N138" s="34">
        <v>9.1314400000000001E-5</v>
      </c>
      <c r="O138" s="35">
        <v>70</v>
      </c>
      <c r="P138" s="34">
        <v>1.3434159999999999E-4</v>
      </c>
      <c r="Q138" s="35">
        <v>712</v>
      </c>
      <c r="R138" s="34">
        <v>4.7064100000000002E-5</v>
      </c>
      <c r="S138" s="35">
        <v>185</v>
      </c>
      <c r="T138" s="34">
        <v>5.5649899999999997E-5</v>
      </c>
      <c r="U138" s="35">
        <v>1304.8</v>
      </c>
      <c r="V138" s="34">
        <v>6.1239099999999994E-5</v>
      </c>
      <c r="W138" s="35">
        <v>19016.09</v>
      </c>
    </row>
    <row r="139" spans="1:23" x14ac:dyDescent="0.25">
      <c r="A139" s="6" t="s">
        <v>31</v>
      </c>
      <c r="B139" s="6" t="s">
        <v>32</v>
      </c>
      <c r="C139" s="6" t="s">
        <v>177</v>
      </c>
      <c r="D139" s="6" t="s">
        <v>32</v>
      </c>
      <c r="E139" s="6" t="s">
        <v>36</v>
      </c>
      <c r="F139" s="24" t="str">
        <f>+TabIPW[[#This Row],[WK]]&amp;TabIPW[[#This Row],[PK]]&amp;TabIPW[[#This Row],[GK]]</f>
        <v>022202</v>
      </c>
      <c r="G139" s="6" t="s">
        <v>179</v>
      </c>
      <c r="H139" s="34">
        <v>2.4895455999999999E-5</v>
      </c>
      <c r="I139" s="35">
        <v>7882</v>
      </c>
      <c r="J139" s="34">
        <v>1.8918499999999999E-5</v>
      </c>
      <c r="K139" s="35">
        <v>4823</v>
      </c>
      <c r="L139" s="34">
        <v>1.0260550000000001E-4</v>
      </c>
      <c r="M139" s="35">
        <v>9292.8799999999992</v>
      </c>
      <c r="N139" s="34">
        <v>4.9570700000000003E-5</v>
      </c>
      <c r="O139" s="35">
        <v>38</v>
      </c>
      <c r="P139" s="34">
        <v>4.5472400000000002E-5</v>
      </c>
      <c r="Q139" s="35">
        <v>241</v>
      </c>
      <c r="R139" s="34">
        <v>5.6985699999999999E-5</v>
      </c>
      <c r="S139" s="35">
        <v>224</v>
      </c>
      <c r="T139" s="34">
        <v>1.59511E-5</v>
      </c>
      <c r="U139" s="35">
        <v>374</v>
      </c>
      <c r="V139" s="34">
        <v>2.9926599999999999E-5</v>
      </c>
      <c r="W139" s="35">
        <v>9292.8799999999992</v>
      </c>
    </row>
    <row r="140" spans="1:23" x14ac:dyDescent="0.25">
      <c r="A140" s="6" t="s">
        <v>31</v>
      </c>
      <c r="B140" s="6" t="s">
        <v>32</v>
      </c>
      <c r="C140" s="6" t="s">
        <v>177</v>
      </c>
      <c r="D140" s="6" t="s">
        <v>37</v>
      </c>
      <c r="E140" s="6" t="s">
        <v>40</v>
      </c>
      <c r="F140" s="24" t="str">
        <f>+TabIPW[[#This Row],[WK]]&amp;TabIPW[[#This Row],[PK]]&amp;TabIPW[[#This Row],[GK]]</f>
        <v>022203</v>
      </c>
      <c r="G140" s="6" t="s">
        <v>180</v>
      </c>
      <c r="H140" s="34">
        <v>6.774078400000001E-5</v>
      </c>
      <c r="I140" s="35">
        <v>21447</v>
      </c>
      <c r="J140" s="34">
        <v>5.1546299999999998E-5</v>
      </c>
      <c r="K140" s="35">
        <v>13141</v>
      </c>
      <c r="L140" s="34">
        <v>2.791906E-4</v>
      </c>
      <c r="M140" s="35">
        <v>25286.01</v>
      </c>
      <c r="N140" s="34">
        <v>1.5393000000000001E-4</v>
      </c>
      <c r="O140" s="35">
        <v>118</v>
      </c>
      <c r="P140" s="34">
        <v>1.577382E-4</v>
      </c>
      <c r="Q140" s="35">
        <v>836</v>
      </c>
      <c r="R140" s="34">
        <v>1.020146E-4</v>
      </c>
      <c r="S140" s="35">
        <v>401</v>
      </c>
      <c r="T140" s="34">
        <v>5.8063799999999998E-5</v>
      </c>
      <c r="U140" s="35">
        <v>1361.4</v>
      </c>
      <c r="V140" s="34">
        <v>8.1430599999999999E-5</v>
      </c>
      <c r="W140" s="35">
        <v>25286.01</v>
      </c>
    </row>
    <row r="141" spans="1:23" x14ac:dyDescent="0.25">
      <c r="A141" s="6" t="s">
        <v>31</v>
      </c>
      <c r="B141" s="6" t="s">
        <v>32</v>
      </c>
      <c r="C141" s="6" t="s">
        <v>181</v>
      </c>
      <c r="D141" s="6" t="s">
        <v>33</v>
      </c>
      <c r="E141" s="6" t="s">
        <v>36</v>
      </c>
      <c r="F141" s="24" t="str">
        <f>+TabIPW[[#This Row],[WK]]&amp;TabIPW[[#This Row],[PK]]&amp;TabIPW[[#This Row],[GK]]</f>
        <v>022301</v>
      </c>
      <c r="G141" s="6" t="s">
        <v>182</v>
      </c>
      <c r="H141" s="34">
        <v>7.5722360000000003E-5</v>
      </c>
      <c r="I141" s="35">
        <v>23974</v>
      </c>
      <c r="J141" s="34">
        <v>5.4747100000000003E-5</v>
      </c>
      <c r="K141" s="35">
        <v>13957</v>
      </c>
      <c r="L141" s="34">
        <v>2.8270420000000001E-4</v>
      </c>
      <c r="M141" s="35">
        <v>25604.23</v>
      </c>
      <c r="N141" s="34">
        <v>1.3566709999999999E-4</v>
      </c>
      <c r="O141" s="35">
        <v>104</v>
      </c>
      <c r="P141" s="34">
        <v>2.0170109999999999E-4</v>
      </c>
      <c r="Q141" s="35">
        <v>1069</v>
      </c>
      <c r="R141" s="34">
        <v>4.1976099999999999E-5</v>
      </c>
      <c r="S141" s="35">
        <v>165</v>
      </c>
      <c r="T141" s="34">
        <v>7.0901499999999999E-5</v>
      </c>
      <c r="U141" s="35">
        <v>1662.4</v>
      </c>
      <c r="V141" s="34">
        <v>8.2455399999999997E-5</v>
      </c>
      <c r="W141" s="35">
        <v>25604.23</v>
      </c>
    </row>
    <row r="142" spans="1:23" ht="14.45" x14ac:dyDescent="0.3">
      <c r="A142" s="6" t="s">
        <v>31</v>
      </c>
      <c r="B142" s="6" t="s">
        <v>32</v>
      </c>
      <c r="C142" s="6" t="s">
        <v>181</v>
      </c>
      <c r="D142" s="6" t="s">
        <v>32</v>
      </c>
      <c r="E142" s="6" t="s">
        <v>36</v>
      </c>
      <c r="F142" s="24" t="str">
        <f>+TabIPW[[#This Row],[WK]]&amp;TabIPW[[#This Row],[PK]]&amp;TabIPW[[#This Row],[GK]]</f>
        <v>022302</v>
      </c>
      <c r="G142" s="6" t="s">
        <v>183</v>
      </c>
      <c r="H142" s="34">
        <v>1.3887065600000001E-4</v>
      </c>
      <c r="I142" s="35">
        <v>43967</v>
      </c>
      <c r="J142" s="34">
        <v>1.02167E-4</v>
      </c>
      <c r="K142" s="35">
        <v>26046</v>
      </c>
      <c r="L142" s="34">
        <v>5.1846409999999998E-4</v>
      </c>
      <c r="M142" s="35">
        <v>46956.76</v>
      </c>
      <c r="N142" s="34">
        <v>2.6481170000000002E-4</v>
      </c>
      <c r="O142" s="35">
        <v>203</v>
      </c>
      <c r="P142" s="34">
        <v>4.018928E-4</v>
      </c>
      <c r="Q142" s="35">
        <v>2130</v>
      </c>
      <c r="R142" s="34">
        <v>4.2739299999999999E-5</v>
      </c>
      <c r="S142" s="35">
        <v>168</v>
      </c>
      <c r="T142" s="34">
        <v>1.179574E-4</v>
      </c>
      <c r="U142" s="35">
        <v>2765.7</v>
      </c>
      <c r="V142" s="34">
        <v>1.512187E-4</v>
      </c>
      <c r="W142" s="35">
        <v>46956.76</v>
      </c>
    </row>
    <row r="143" spans="1:23" ht="14.45" x14ac:dyDescent="0.3">
      <c r="A143" s="6" t="s">
        <v>31</v>
      </c>
      <c r="B143" s="6" t="s">
        <v>32</v>
      </c>
      <c r="C143" s="6" t="s">
        <v>181</v>
      </c>
      <c r="D143" s="6" t="s">
        <v>37</v>
      </c>
      <c r="E143" s="6" t="s">
        <v>36</v>
      </c>
      <c r="F143" s="24" t="str">
        <f>+TabIPW[[#This Row],[WK]]&amp;TabIPW[[#This Row],[PK]]&amp;TabIPW[[#This Row],[GK]]</f>
        <v>022303</v>
      </c>
      <c r="G143" s="6" t="s">
        <v>184</v>
      </c>
      <c r="H143" s="34">
        <v>1.0337840000000001E-5</v>
      </c>
      <c r="I143" s="35">
        <v>3273</v>
      </c>
      <c r="J143" s="34">
        <v>7.9274999999999999E-6</v>
      </c>
      <c r="K143" s="35">
        <v>2021</v>
      </c>
      <c r="L143" s="34">
        <v>3.85956E-5</v>
      </c>
      <c r="M143" s="35">
        <v>3495.56</v>
      </c>
      <c r="N143" s="34">
        <v>1.9567399999999998E-5</v>
      </c>
      <c r="O143" s="35">
        <v>15</v>
      </c>
      <c r="P143" s="34">
        <v>2.3396599999999999E-5</v>
      </c>
      <c r="Q143" s="35">
        <v>124</v>
      </c>
      <c r="R143" s="34">
        <v>5.0880000000000002E-6</v>
      </c>
      <c r="S143" s="35">
        <v>20</v>
      </c>
      <c r="T143" s="34">
        <v>9.0844999999999992E-6</v>
      </c>
      <c r="U143" s="35">
        <v>213</v>
      </c>
      <c r="V143" s="34">
        <v>1.1257000000000001E-5</v>
      </c>
      <c r="W143" s="35">
        <v>3495.56</v>
      </c>
    </row>
    <row r="144" spans="1:23" ht="14.45" x14ac:dyDescent="0.3">
      <c r="A144" s="6" t="s">
        <v>31</v>
      </c>
      <c r="B144" s="6" t="s">
        <v>32</v>
      </c>
      <c r="C144" s="6" t="s">
        <v>181</v>
      </c>
      <c r="D144" s="6" t="s">
        <v>39</v>
      </c>
      <c r="E144" s="6" t="s">
        <v>40</v>
      </c>
      <c r="F144" s="24" t="str">
        <f>+TabIPW[[#This Row],[WK]]&amp;TabIPW[[#This Row],[PK]]&amp;TabIPW[[#This Row],[GK]]</f>
        <v>022304</v>
      </c>
      <c r="G144" s="6" t="s">
        <v>185</v>
      </c>
      <c r="H144" s="34">
        <v>9.5393624E-5</v>
      </c>
      <c r="I144" s="35">
        <v>30202</v>
      </c>
      <c r="J144" s="34">
        <v>7.1504300000000006E-5</v>
      </c>
      <c r="K144" s="35">
        <v>18229</v>
      </c>
      <c r="L144" s="34">
        <v>3.5614559999999997E-4</v>
      </c>
      <c r="M144" s="35">
        <v>32255.74</v>
      </c>
      <c r="N144" s="34">
        <v>2.25677E-4</v>
      </c>
      <c r="O144" s="35">
        <v>173</v>
      </c>
      <c r="P144" s="34">
        <v>2.9509870000000001E-4</v>
      </c>
      <c r="Q144" s="35">
        <v>1564</v>
      </c>
      <c r="R144" s="34">
        <v>3.2817700000000003E-5</v>
      </c>
      <c r="S144" s="35">
        <v>129</v>
      </c>
      <c r="T144" s="34">
        <v>1.2068700000000001E-4</v>
      </c>
      <c r="U144" s="35">
        <v>2829.7</v>
      </c>
      <c r="V144" s="34">
        <v>1.0387580000000001E-4</v>
      </c>
      <c r="W144" s="35">
        <v>32255.74</v>
      </c>
    </row>
    <row r="145" spans="1:23" ht="14.45" x14ac:dyDescent="0.3">
      <c r="A145" s="6" t="s">
        <v>31</v>
      </c>
      <c r="B145" s="6" t="s">
        <v>32</v>
      </c>
      <c r="C145" s="6" t="s">
        <v>181</v>
      </c>
      <c r="D145" s="6" t="s">
        <v>42</v>
      </c>
      <c r="E145" s="6" t="s">
        <v>36</v>
      </c>
      <c r="F145" s="24" t="str">
        <f>+TabIPW[[#This Row],[WK]]&amp;TabIPW[[#This Row],[PK]]&amp;TabIPW[[#This Row],[GK]]</f>
        <v>022305</v>
      </c>
      <c r="G145" s="6" t="s">
        <v>186</v>
      </c>
      <c r="H145" s="34">
        <v>7.889036000000001E-5</v>
      </c>
      <c r="I145" s="35">
        <v>24977</v>
      </c>
      <c r="J145" s="34">
        <v>5.8081300000000002E-5</v>
      </c>
      <c r="K145" s="35">
        <v>14807</v>
      </c>
      <c r="L145" s="34">
        <v>2.9453170000000002E-4</v>
      </c>
      <c r="M145" s="35">
        <v>26675.439999999999</v>
      </c>
      <c r="N145" s="34">
        <v>2.191545E-4</v>
      </c>
      <c r="O145" s="35">
        <v>168</v>
      </c>
      <c r="P145" s="34">
        <v>3.454768E-4</v>
      </c>
      <c r="Q145" s="35">
        <v>1831</v>
      </c>
      <c r="R145" s="34">
        <v>3.6888099999999997E-5</v>
      </c>
      <c r="S145" s="35">
        <v>145</v>
      </c>
      <c r="T145" s="34">
        <v>2.954799E-4</v>
      </c>
      <c r="U145" s="35">
        <v>6928</v>
      </c>
      <c r="V145" s="34">
        <v>8.5905100000000005E-5</v>
      </c>
      <c r="W145" s="35">
        <v>26675.439999999999</v>
      </c>
    </row>
    <row r="146" spans="1:23" ht="14.45" x14ac:dyDescent="0.3">
      <c r="A146" s="6" t="s">
        <v>31</v>
      </c>
      <c r="B146" s="6" t="s">
        <v>32</v>
      </c>
      <c r="C146" s="6" t="s">
        <v>181</v>
      </c>
      <c r="D146" s="6" t="s">
        <v>44</v>
      </c>
      <c r="E146" s="6" t="s">
        <v>36</v>
      </c>
      <c r="F146" s="24" t="str">
        <f>+TabIPW[[#This Row],[WK]]&amp;TabIPW[[#This Row],[PK]]&amp;TabIPW[[#This Row],[GK]]</f>
        <v>022306</v>
      </c>
      <c r="G146" s="6" t="s">
        <v>187</v>
      </c>
      <c r="H146" s="34">
        <v>1.2100288000000001E-5</v>
      </c>
      <c r="I146" s="35">
        <v>3831</v>
      </c>
      <c r="J146" s="34">
        <v>8.9160000000000007E-6</v>
      </c>
      <c r="K146" s="35">
        <v>2273</v>
      </c>
      <c r="L146" s="34">
        <v>4.5175600000000002E-5</v>
      </c>
      <c r="M146" s="35">
        <v>4091.51</v>
      </c>
      <c r="N146" s="34">
        <v>2.0871899999999999E-5</v>
      </c>
      <c r="O146" s="35">
        <v>16</v>
      </c>
      <c r="P146" s="34">
        <v>2.4528700000000001E-5</v>
      </c>
      <c r="Q146" s="35">
        <v>130</v>
      </c>
      <c r="R146" s="34">
        <v>9.4128000000000007E-6</v>
      </c>
      <c r="S146" s="35">
        <v>37</v>
      </c>
      <c r="T146" s="34">
        <v>7.0670999999999996E-6</v>
      </c>
      <c r="U146" s="35">
        <v>165.7</v>
      </c>
      <c r="V146" s="34">
        <v>1.3176199999999999E-5</v>
      </c>
      <c r="W146" s="35">
        <v>4091.51</v>
      </c>
    </row>
    <row r="147" spans="1:23" ht="14.45" x14ac:dyDescent="0.3">
      <c r="A147" s="6" t="s">
        <v>31</v>
      </c>
      <c r="B147" s="6" t="s">
        <v>32</v>
      </c>
      <c r="C147" s="6" t="s">
        <v>181</v>
      </c>
      <c r="D147" s="6" t="s">
        <v>51</v>
      </c>
      <c r="E147" s="6" t="s">
        <v>40</v>
      </c>
      <c r="F147" s="24" t="str">
        <f>+TabIPW[[#This Row],[WK]]&amp;TabIPW[[#This Row],[PK]]&amp;TabIPW[[#This Row],[GK]]</f>
        <v>022307</v>
      </c>
      <c r="G147" s="6" t="s">
        <v>188</v>
      </c>
      <c r="H147" s="34">
        <v>4.1044968000000003E-5</v>
      </c>
      <c r="I147" s="35">
        <v>12995</v>
      </c>
      <c r="J147" s="34">
        <v>3.0188E-5</v>
      </c>
      <c r="K147" s="35">
        <v>7696</v>
      </c>
      <c r="L147" s="34">
        <v>1.532386E-4</v>
      </c>
      <c r="M147" s="35">
        <v>13878.66</v>
      </c>
      <c r="N147" s="34">
        <v>9.1314400000000001E-5</v>
      </c>
      <c r="O147" s="35">
        <v>70</v>
      </c>
      <c r="P147" s="34">
        <v>9.3775000000000003E-5</v>
      </c>
      <c r="Q147" s="35">
        <v>497</v>
      </c>
      <c r="R147" s="34">
        <v>5.2915299999999998E-5</v>
      </c>
      <c r="S147" s="35">
        <v>208</v>
      </c>
      <c r="T147" s="34">
        <v>3.6073499999999999E-5</v>
      </c>
      <c r="U147" s="35">
        <v>845.8</v>
      </c>
      <c r="V147" s="34">
        <v>4.4694599999999997E-5</v>
      </c>
      <c r="W147" s="35">
        <v>13878.66</v>
      </c>
    </row>
    <row r="148" spans="1:23" ht="14.45" x14ac:dyDescent="0.3">
      <c r="A148" s="6" t="s">
        <v>31</v>
      </c>
      <c r="B148" s="6" t="s">
        <v>32</v>
      </c>
      <c r="C148" s="6" t="s">
        <v>181</v>
      </c>
      <c r="D148" s="6" t="s">
        <v>75</v>
      </c>
      <c r="E148" s="6" t="s">
        <v>40</v>
      </c>
      <c r="F148" s="24" t="str">
        <f>+TabIPW[[#This Row],[WK]]&amp;TabIPW[[#This Row],[PK]]&amp;TabIPW[[#This Row],[GK]]</f>
        <v>022308</v>
      </c>
      <c r="G148" s="6" t="s">
        <v>189</v>
      </c>
      <c r="H148" s="34">
        <v>9.5431527999999992E-5</v>
      </c>
      <c r="I148" s="35">
        <v>30214</v>
      </c>
      <c r="J148" s="34">
        <v>7.0107899999999993E-5</v>
      </c>
      <c r="K148" s="35">
        <v>17873</v>
      </c>
      <c r="L148" s="34">
        <v>3.56287E-4</v>
      </c>
      <c r="M148" s="35">
        <v>32268.55</v>
      </c>
      <c r="N148" s="34">
        <v>1.7088840000000001E-4</v>
      </c>
      <c r="O148" s="35">
        <v>131</v>
      </c>
      <c r="P148" s="34">
        <v>3.6264689999999998E-4</v>
      </c>
      <c r="Q148" s="35">
        <v>1922</v>
      </c>
      <c r="R148" s="34">
        <v>3.2817700000000003E-5</v>
      </c>
      <c r="S148" s="35">
        <v>129</v>
      </c>
      <c r="T148" s="34">
        <v>1.2607370000000001E-4</v>
      </c>
      <c r="U148" s="35">
        <v>2956</v>
      </c>
      <c r="V148" s="34">
        <v>1.03917E-4</v>
      </c>
      <c r="W148" s="35">
        <v>32268.55</v>
      </c>
    </row>
    <row r="149" spans="1:23" ht="14.45" x14ac:dyDescent="0.3">
      <c r="A149" s="6" t="s">
        <v>31</v>
      </c>
      <c r="B149" s="6" t="s">
        <v>32</v>
      </c>
      <c r="C149" s="6" t="s">
        <v>181</v>
      </c>
      <c r="D149" s="6" t="s">
        <v>77</v>
      </c>
      <c r="E149" s="6" t="s">
        <v>36</v>
      </c>
      <c r="F149" s="24" t="str">
        <f>+TabIPW[[#This Row],[WK]]&amp;TabIPW[[#This Row],[PK]]&amp;TabIPW[[#This Row],[GK]]</f>
        <v>022309</v>
      </c>
      <c r="G149" s="6" t="s">
        <v>190</v>
      </c>
      <c r="H149" s="34">
        <v>4.3334896E-5</v>
      </c>
      <c r="I149" s="35">
        <v>13720</v>
      </c>
      <c r="J149" s="34">
        <v>3.24396E-5</v>
      </c>
      <c r="K149" s="35">
        <v>8270</v>
      </c>
      <c r="L149" s="34">
        <v>1.6178779999999999E-4</v>
      </c>
      <c r="M149" s="35">
        <v>14652.96</v>
      </c>
      <c r="N149" s="34">
        <v>9.5227899999999997E-5</v>
      </c>
      <c r="O149" s="35">
        <v>73</v>
      </c>
      <c r="P149" s="34">
        <v>1.011336E-4</v>
      </c>
      <c r="Q149" s="35">
        <v>536</v>
      </c>
      <c r="R149" s="34">
        <v>1.6790400000000001E-5</v>
      </c>
      <c r="S149" s="35">
        <v>66</v>
      </c>
      <c r="T149" s="34">
        <v>3.5902899999999998E-5</v>
      </c>
      <c r="U149" s="35">
        <v>841.8</v>
      </c>
      <c r="V149" s="34">
        <v>4.7188100000000003E-5</v>
      </c>
      <c r="W149" s="35">
        <v>14652.96</v>
      </c>
    </row>
    <row r="150" spans="1:23" ht="14.45" x14ac:dyDescent="0.3">
      <c r="A150" s="6" t="s">
        <v>31</v>
      </c>
      <c r="B150" s="6" t="s">
        <v>32</v>
      </c>
      <c r="C150" s="6" t="s">
        <v>191</v>
      </c>
      <c r="D150" s="6" t="s">
        <v>33</v>
      </c>
      <c r="E150" s="6" t="s">
        <v>40</v>
      </c>
      <c r="F150" s="24" t="str">
        <f>+TabIPW[[#This Row],[WK]]&amp;TabIPW[[#This Row],[PK]]&amp;TabIPW[[#This Row],[GK]]</f>
        <v>022401</v>
      </c>
      <c r="G150" s="6" t="s">
        <v>192</v>
      </c>
      <c r="H150" s="34">
        <v>1.5656783999999998E-5</v>
      </c>
      <c r="I150" s="35">
        <v>4957</v>
      </c>
      <c r="J150" s="34">
        <v>1.19873E-5</v>
      </c>
      <c r="K150" s="35">
        <v>3056</v>
      </c>
      <c r="L150" s="34">
        <v>4.5810499999999998E-5</v>
      </c>
      <c r="M150" s="35">
        <v>4149.01</v>
      </c>
      <c r="N150" s="34">
        <v>2.4785300000000001E-5</v>
      </c>
      <c r="O150" s="35">
        <v>19</v>
      </c>
      <c r="P150" s="34">
        <v>2.4717300000000001E-5</v>
      </c>
      <c r="Q150" s="35">
        <v>131</v>
      </c>
      <c r="R150" s="34">
        <v>4.0704100000000002E-5</v>
      </c>
      <c r="S150" s="35">
        <v>160</v>
      </c>
      <c r="T150" s="34">
        <v>1.3033900000000001E-5</v>
      </c>
      <c r="U150" s="35">
        <v>305.60000000000002</v>
      </c>
      <c r="V150" s="34">
        <v>1.3361400000000001E-5</v>
      </c>
      <c r="W150" s="35">
        <v>4149.01</v>
      </c>
    </row>
    <row r="151" spans="1:23" ht="14.45" x14ac:dyDescent="0.3">
      <c r="A151" s="6" t="s">
        <v>31</v>
      </c>
      <c r="B151" s="6" t="s">
        <v>32</v>
      </c>
      <c r="C151" s="6" t="s">
        <v>191</v>
      </c>
      <c r="D151" s="6" t="s">
        <v>32</v>
      </c>
      <c r="E151" s="6" t="s">
        <v>36</v>
      </c>
      <c r="F151" s="24" t="str">
        <f>+TabIPW[[#This Row],[WK]]&amp;TabIPW[[#This Row],[PK]]&amp;TabIPW[[#This Row],[GK]]</f>
        <v>022402</v>
      </c>
      <c r="G151" s="6" t="s">
        <v>193</v>
      </c>
      <c r="H151" s="34">
        <v>8.970200000000001E-6</v>
      </c>
      <c r="I151" s="35">
        <v>2840</v>
      </c>
      <c r="J151" s="34">
        <v>6.9155000000000001E-6</v>
      </c>
      <c r="K151" s="35">
        <v>1763</v>
      </c>
      <c r="L151" s="34">
        <v>2.6246099999999999E-5</v>
      </c>
      <c r="M151" s="35">
        <v>2377.08</v>
      </c>
      <c r="N151" s="34">
        <v>1.43494E-5</v>
      </c>
      <c r="O151" s="35">
        <v>11</v>
      </c>
      <c r="P151" s="34">
        <v>1.86795E-5</v>
      </c>
      <c r="Q151" s="35">
        <v>99</v>
      </c>
      <c r="R151" s="34">
        <v>9.4128000000000007E-6</v>
      </c>
      <c r="S151" s="35">
        <v>37</v>
      </c>
      <c r="T151" s="34">
        <v>3.8384999999999998E-6</v>
      </c>
      <c r="U151" s="35">
        <v>90</v>
      </c>
      <c r="V151" s="34">
        <v>7.6551000000000006E-6</v>
      </c>
      <c r="W151" s="35">
        <v>2377.08</v>
      </c>
    </row>
    <row r="152" spans="1:23" ht="14.45" x14ac:dyDescent="0.3">
      <c r="A152" s="6" t="s">
        <v>31</v>
      </c>
      <c r="B152" s="6" t="s">
        <v>32</v>
      </c>
      <c r="C152" s="6" t="s">
        <v>191</v>
      </c>
      <c r="D152" s="6" t="s">
        <v>37</v>
      </c>
      <c r="E152" s="6" t="s">
        <v>36</v>
      </c>
      <c r="F152" s="24" t="str">
        <f>+TabIPW[[#This Row],[WK]]&amp;TabIPW[[#This Row],[PK]]&amp;TabIPW[[#This Row],[GK]]</f>
        <v>022403</v>
      </c>
      <c r="G152" s="6" t="s">
        <v>194</v>
      </c>
      <c r="H152" s="34">
        <v>2.3407792000000001E-5</v>
      </c>
      <c r="I152" s="35">
        <v>7411</v>
      </c>
      <c r="J152" s="34">
        <v>1.7984900000000001E-5</v>
      </c>
      <c r="K152" s="35">
        <v>4585</v>
      </c>
      <c r="L152" s="34">
        <v>6.8489400000000002E-5</v>
      </c>
      <c r="M152" s="35">
        <v>6203.01</v>
      </c>
      <c r="N152" s="34">
        <v>3.0003300000000001E-5</v>
      </c>
      <c r="O152" s="35">
        <v>23</v>
      </c>
      <c r="P152" s="34">
        <v>3.1132500000000001E-5</v>
      </c>
      <c r="Q152" s="35">
        <v>165</v>
      </c>
      <c r="R152" s="34">
        <v>3.7651300000000003E-5</v>
      </c>
      <c r="S152" s="35">
        <v>148</v>
      </c>
      <c r="T152" s="34">
        <v>1.9158399999999999E-5</v>
      </c>
      <c r="U152" s="35">
        <v>449.20000000000005</v>
      </c>
      <c r="V152" s="34">
        <v>1.99761E-5</v>
      </c>
      <c r="W152" s="35">
        <v>6203.01</v>
      </c>
    </row>
    <row r="153" spans="1:23" ht="14.45" x14ac:dyDescent="0.3">
      <c r="A153" s="6" t="s">
        <v>31</v>
      </c>
      <c r="B153" s="6" t="s">
        <v>32</v>
      </c>
      <c r="C153" s="6" t="s">
        <v>191</v>
      </c>
      <c r="D153" s="6" t="s">
        <v>39</v>
      </c>
      <c r="E153" s="6" t="s">
        <v>36</v>
      </c>
      <c r="F153" s="24" t="str">
        <f>+TabIPW[[#This Row],[WK]]&amp;TabIPW[[#This Row],[PK]]&amp;TabIPW[[#This Row],[GK]]</f>
        <v>022404</v>
      </c>
      <c r="G153" s="6" t="s">
        <v>195</v>
      </c>
      <c r="H153" s="34">
        <v>1.6218999999999998E-5</v>
      </c>
      <c r="I153" s="35">
        <v>5135</v>
      </c>
      <c r="J153" s="34">
        <v>1.25208E-5</v>
      </c>
      <c r="K153" s="35">
        <v>3192</v>
      </c>
      <c r="L153" s="34">
        <v>4.74555E-5</v>
      </c>
      <c r="M153" s="35">
        <v>4298</v>
      </c>
      <c r="N153" s="34">
        <v>2.21763E-5</v>
      </c>
      <c r="O153" s="35">
        <v>17</v>
      </c>
      <c r="P153" s="34">
        <v>2.88684E-5</v>
      </c>
      <c r="Q153" s="35">
        <v>153</v>
      </c>
      <c r="R153" s="34">
        <v>3.0782499999999999E-5</v>
      </c>
      <c r="S153" s="35">
        <v>121</v>
      </c>
      <c r="T153" s="34">
        <v>5.7578000000000002E-6</v>
      </c>
      <c r="U153" s="35">
        <v>135</v>
      </c>
      <c r="V153" s="34">
        <v>1.3841200000000001E-5</v>
      </c>
      <c r="W153" s="35">
        <v>4298</v>
      </c>
    </row>
    <row r="154" spans="1:23" ht="14.45" x14ac:dyDescent="0.3">
      <c r="A154" s="6" t="s">
        <v>31</v>
      </c>
      <c r="B154" s="6" t="s">
        <v>32</v>
      </c>
      <c r="C154" s="6" t="s">
        <v>191</v>
      </c>
      <c r="D154" s="6" t="s">
        <v>42</v>
      </c>
      <c r="E154" s="6" t="s">
        <v>40</v>
      </c>
      <c r="F154" s="24" t="str">
        <f>+TabIPW[[#This Row],[WK]]&amp;TabIPW[[#This Row],[PK]]&amp;TabIPW[[#This Row],[GK]]</f>
        <v>022405</v>
      </c>
      <c r="G154" s="6" t="s">
        <v>196</v>
      </c>
      <c r="H154" s="34">
        <v>6.5201328000000005E-5</v>
      </c>
      <c r="I154" s="35">
        <v>20643</v>
      </c>
      <c r="J154" s="34">
        <v>4.88123E-5</v>
      </c>
      <c r="K154" s="35">
        <v>12444</v>
      </c>
      <c r="L154" s="34">
        <v>1.9077380000000001E-4</v>
      </c>
      <c r="M154" s="35">
        <v>17278.189999999999</v>
      </c>
      <c r="N154" s="34">
        <v>1.3697159999999999E-4</v>
      </c>
      <c r="O154" s="35">
        <v>105</v>
      </c>
      <c r="P154" s="34">
        <v>1.5490799999999999E-4</v>
      </c>
      <c r="Q154" s="35">
        <v>821</v>
      </c>
      <c r="R154" s="34">
        <v>1.0252339999999999E-4</v>
      </c>
      <c r="S154" s="35">
        <v>403</v>
      </c>
      <c r="T154" s="34">
        <v>5.8008399999999998E-5</v>
      </c>
      <c r="U154" s="35">
        <v>1360.1</v>
      </c>
      <c r="V154" s="34">
        <v>5.5642400000000001E-5</v>
      </c>
      <c r="W154" s="35">
        <v>17278.189999999999</v>
      </c>
    </row>
    <row r="155" spans="1:23" ht="14.45" x14ac:dyDescent="0.3">
      <c r="A155" s="6" t="s">
        <v>31</v>
      </c>
      <c r="B155" s="6" t="s">
        <v>32</v>
      </c>
      <c r="C155" s="6" t="s">
        <v>191</v>
      </c>
      <c r="D155" s="6" t="s">
        <v>44</v>
      </c>
      <c r="E155" s="6" t="s">
        <v>40</v>
      </c>
      <c r="F155" s="24" t="str">
        <f>+TabIPW[[#This Row],[WK]]&amp;TabIPW[[#This Row],[PK]]&amp;TabIPW[[#This Row],[GK]]</f>
        <v>022406</v>
      </c>
      <c r="G155" s="6" t="s">
        <v>197</v>
      </c>
      <c r="H155" s="34">
        <v>4.9118144E-5</v>
      </c>
      <c r="I155" s="35">
        <v>15551</v>
      </c>
      <c r="J155" s="34">
        <v>3.70133E-5</v>
      </c>
      <c r="K155" s="35">
        <v>9436</v>
      </c>
      <c r="L155" s="34">
        <v>1.4371579999999999E-4</v>
      </c>
      <c r="M155" s="35">
        <v>13016.19</v>
      </c>
      <c r="N155" s="34">
        <v>7.9573999999999994E-5</v>
      </c>
      <c r="O155" s="35">
        <v>61</v>
      </c>
      <c r="P155" s="34">
        <v>7.8302999999999999E-5</v>
      </c>
      <c r="Q155" s="35">
        <v>415</v>
      </c>
      <c r="R155" s="34">
        <v>8.3443399999999995E-5</v>
      </c>
      <c r="S155" s="35">
        <v>328</v>
      </c>
      <c r="T155" s="34">
        <v>3.3032499999999999E-5</v>
      </c>
      <c r="U155" s="35">
        <v>774.5</v>
      </c>
      <c r="V155" s="34">
        <v>4.1917099999999999E-5</v>
      </c>
      <c r="W155" s="35">
        <v>13016.19</v>
      </c>
    </row>
    <row r="156" spans="1:23" ht="14.45" x14ac:dyDescent="0.3">
      <c r="A156" s="6" t="s">
        <v>31</v>
      </c>
      <c r="B156" s="6" t="s">
        <v>32</v>
      </c>
      <c r="C156" s="6" t="s">
        <v>191</v>
      </c>
      <c r="D156" s="6" t="s">
        <v>51</v>
      </c>
      <c r="E156" s="6" t="s">
        <v>40</v>
      </c>
      <c r="F156" s="24" t="str">
        <f>+TabIPW[[#This Row],[WK]]&amp;TabIPW[[#This Row],[PK]]&amp;TabIPW[[#This Row],[GK]]</f>
        <v>022407</v>
      </c>
      <c r="G156" s="6" t="s">
        <v>198</v>
      </c>
      <c r="H156" s="34">
        <v>1.2713040000000001E-5</v>
      </c>
      <c r="I156" s="35">
        <v>4025</v>
      </c>
      <c r="J156" s="34">
        <v>9.8534999999999998E-6</v>
      </c>
      <c r="K156" s="35">
        <v>2512</v>
      </c>
      <c r="L156" s="34">
        <v>3.7197399999999997E-5</v>
      </c>
      <c r="M156" s="35">
        <v>3368.93</v>
      </c>
      <c r="N156" s="34">
        <v>1.69584E-5</v>
      </c>
      <c r="O156" s="35">
        <v>13</v>
      </c>
      <c r="P156" s="34">
        <v>1.90569E-5</v>
      </c>
      <c r="Q156" s="35">
        <v>101</v>
      </c>
      <c r="R156" s="34">
        <v>3.0782499999999999E-5</v>
      </c>
      <c r="S156" s="35">
        <v>121</v>
      </c>
      <c r="T156" s="34">
        <v>7.2335000000000003E-6</v>
      </c>
      <c r="U156" s="35">
        <v>169.60000000000002</v>
      </c>
      <c r="V156" s="34">
        <v>1.0849199999999999E-5</v>
      </c>
      <c r="W156" s="35">
        <v>3368.93</v>
      </c>
    </row>
    <row r="157" spans="1:23" ht="14.45" x14ac:dyDescent="0.3">
      <c r="A157" s="6" t="s">
        <v>31</v>
      </c>
      <c r="B157" s="6" t="s">
        <v>32</v>
      </c>
      <c r="C157" s="6" t="s">
        <v>199</v>
      </c>
      <c r="D157" s="6" t="s">
        <v>33</v>
      </c>
      <c r="E157" s="6" t="s">
        <v>34</v>
      </c>
      <c r="F157" s="24" t="str">
        <f>+TabIPW[[#This Row],[WK]]&amp;TabIPW[[#This Row],[PK]]&amp;TabIPW[[#This Row],[GK]]</f>
        <v>022501</v>
      </c>
      <c r="G157" s="6" t="s">
        <v>200</v>
      </c>
      <c r="H157" s="34">
        <v>1.1879192000000001E-5</v>
      </c>
      <c r="I157" s="35">
        <v>3761</v>
      </c>
      <c r="J157" s="34">
        <v>9.3944999999999996E-6</v>
      </c>
      <c r="K157" s="35">
        <v>2395</v>
      </c>
      <c r="L157" s="34">
        <v>3.7041500000000001E-5</v>
      </c>
      <c r="M157" s="35">
        <v>3354.81</v>
      </c>
      <c r="N157" s="34">
        <v>1.9567399999999998E-5</v>
      </c>
      <c r="O157" s="35">
        <v>15</v>
      </c>
      <c r="P157" s="34">
        <v>2.39626E-5</v>
      </c>
      <c r="Q157" s="35">
        <v>127</v>
      </c>
      <c r="R157" s="34">
        <v>1.1447999999999999E-5</v>
      </c>
      <c r="S157" s="35">
        <v>45</v>
      </c>
      <c r="T157" s="34">
        <v>9.6901000000000006E-6</v>
      </c>
      <c r="U157" s="35">
        <v>227.2</v>
      </c>
      <c r="V157" s="34">
        <v>1.08038E-5</v>
      </c>
      <c r="W157" s="35">
        <v>3354.81</v>
      </c>
    </row>
    <row r="158" spans="1:23" ht="14.45" x14ac:dyDescent="0.3">
      <c r="A158" s="6" t="s">
        <v>31</v>
      </c>
      <c r="B158" s="6" t="s">
        <v>32</v>
      </c>
      <c r="C158" s="6" t="s">
        <v>199</v>
      </c>
      <c r="D158" s="6" t="s">
        <v>32</v>
      </c>
      <c r="E158" s="6" t="s">
        <v>34</v>
      </c>
      <c r="F158" s="24" t="str">
        <f>+TabIPW[[#This Row],[WK]]&amp;TabIPW[[#This Row],[PK]]&amp;TabIPW[[#This Row],[GK]]</f>
        <v>022502</v>
      </c>
      <c r="G158" s="6" t="s">
        <v>201</v>
      </c>
      <c r="H158" s="34">
        <v>9.1379144000000015E-5</v>
      </c>
      <c r="I158" s="35">
        <v>28931</v>
      </c>
      <c r="J158" s="34">
        <v>6.81858E-5</v>
      </c>
      <c r="K158" s="35">
        <v>17383</v>
      </c>
      <c r="L158" s="34">
        <v>2.8493700000000003E-4</v>
      </c>
      <c r="M158" s="35">
        <v>25806.45</v>
      </c>
      <c r="N158" s="34">
        <v>1.982827E-4</v>
      </c>
      <c r="O158" s="35">
        <v>152</v>
      </c>
      <c r="P158" s="34">
        <v>2.2943740000000001E-4</v>
      </c>
      <c r="Q158" s="35">
        <v>1216</v>
      </c>
      <c r="R158" s="34">
        <v>1.017602E-4</v>
      </c>
      <c r="S158" s="35">
        <v>400</v>
      </c>
      <c r="T158" s="34">
        <v>1.0154560000000001E-4</v>
      </c>
      <c r="U158" s="35">
        <v>2380.8999999999996</v>
      </c>
      <c r="V158" s="34">
        <v>8.3106600000000001E-5</v>
      </c>
      <c r="W158" s="35">
        <v>25806.45</v>
      </c>
    </row>
    <row r="159" spans="1:23" ht="14.45" x14ac:dyDescent="0.3">
      <c r="A159" s="6" t="s">
        <v>31</v>
      </c>
      <c r="B159" s="6" t="s">
        <v>32</v>
      </c>
      <c r="C159" s="6" t="s">
        <v>199</v>
      </c>
      <c r="D159" s="6" t="s">
        <v>37</v>
      </c>
      <c r="E159" s="6" t="s">
        <v>40</v>
      </c>
      <c r="F159" s="24" t="str">
        <f>+TabIPW[[#This Row],[WK]]&amp;TabIPW[[#This Row],[PK]]&amp;TabIPW[[#This Row],[GK]]</f>
        <v>022503</v>
      </c>
      <c r="G159" s="6" t="s">
        <v>202</v>
      </c>
      <c r="H159" s="34">
        <v>6.7213311999999995E-5</v>
      </c>
      <c r="I159" s="35">
        <v>21280</v>
      </c>
      <c r="J159" s="34">
        <v>5.2993800000000001E-5</v>
      </c>
      <c r="K159" s="35">
        <v>13510</v>
      </c>
      <c r="L159" s="34">
        <v>2.0958350000000001E-4</v>
      </c>
      <c r="M159" s="35">
        <v>18981.759999999998</v>
      </c>
      <c r="N159" s="34">
        <v>1.147952E-4</v>
      </c>
      <c r="O159" s="35">
        <v>88</v>
      </c>
      <c r="P159" s="34">
        <v>1.3113400000000001E-4</v>
      </c>
      <c r="Q159" s="35">
        <v>695</v>
      </c>
      <c r="R159" s="34">
        <v>1.478067E-4</v>
      </c>
      <c r="S159" s="35">
        <v>581</v>
      </c>
      <c r="T159" s="34">
        <v>6.6986199999999999E-5</v>
      </c>
      <c r="U159" s="35">
        <v>1570.6</v>
      </c>
      <c r="V159" s="34">
        <v>6.1128499999999996E-5</v>
      </c>
      <c r="W159" s="35">
        <v>18981.759999999998</v>
      </c>
    </row>
    <row r="160" spans="1:23" ht="14.45" x14ac:dyDescent="0.3">
      <c r="A160" s="6" t="s">
        <v>31</v>
      </c>
      <c r="B160" s="6" t="s">
        <v>32</v>
      </c>
      <c r="C160" s="6" t="s">
        <v>199</v>
      </c>
      <c r="D160" s="6" t="s">
        <v>39</v>
      </c>
      <c r="E160" s="6" t="s">
        <v>40</v>
      </c>
      <c r="F160" s="24" t="str">
        <f>+TabIPW[[#This Row],[WK]]&amp;TabIPW[[#This Row],[PK]]&amp;TabIPW[[#This Row],[GK]]</f>
        <v>022504</v>
      </c>
      <c r="G160" s="6" t="s">
        <v>203</v>
      </c>
      <c r="H160" s="34">
        <v>2.7494920000000001E-5</v>
      </c>
      <c r="I160" s="35">
        <v>8705</v>
      </c>
      <c r="J160" s="34">
        <v>2.10641E-5</v>
      </c>
      <c r="K160" s="35">
        <v>5370</v>
      </c>
      <c r="L160" s="34">
        <v>8.5734200000000003E-5</v>
      </c>
      <c r="M160" s="35">
        <v>7764.86</v>
      </c>
      <c r="N160" s="34">
        <v>4.1743699999999998E-5</v>
      </c>
      <c r="O160" s="35">
        <v>32</v>
      </c>
      <c r="P160" s="34">
        <v>4.3396899999999998E-5</v>
      </c>
      <c r="Q160" s="35">
        <v>230</v>
      </c>
      <c r="R160" s="34">
        <v>4.3756900000000001E-5</v>
      </c>
      <c r="S160" s="35">
        <v>172</v>
      </c>
      <c r="T160" s="34">
        <v>2.4353199999999999E-5</v>
      </c>
      <c r="U160" s="35">
        <v>571</v>
      </c>
      <c r="V160" s="34">
        <v>2.50058E-5</v>
      </c>
      <c r="W160" s="35">
        <v>7764.86</v>
      </c>
    </row>
    <row r="161" spans="1:23" ht="14.45" x14ac:dyDescent="0.3">
      <c r="A161" s="6" t="s">
        <v>31</v>
      </c>
      <c r="B161" s="6" t="s">
        <v>32</v>
      </c>
      <c r="C161" s="6" t="s">
        <v>199</v>
      </c>
      <c r="D161" s="6" t="s">
        <v>42</v>
      </c>
      <c r="E161" s="6" t="s">
        <v>36</v>
      </c>
      <c r="F161" s="24" t="str">
        <f>+TabIPW[[#This Row],[WK]]&amp;TabIPW[[#This Row],[PK]]&amp;TabIPW[[#This Row],[GK]]</f>
        <v>022505</v>
      </c>
      <c r="G161" s="6" t="s">
        <v>204</v>
      </c>
      <c r="H161" s="34">
        <v>1.8338368E-5</v>
      </c>
      <c r="I161" s="35">
        <v>5806</v>
      </c>
      <c r="J161" s="34">
        <v>1.3995700000000001E-5</v>
      </c>
      <c r="K161" s="35">
        <v>3568</v>
      </c>
      <c r="L161" s="34">
        <v>5.7182400000000003E-5</v>
      </c>
      <c r="M161" s="35">
        <v>5178.95</v>
      </c>
      <c r="N161" s="34">
        <v>3.0003300000000001E-5</v>
      </c>
      <c r="O161" s="35">
        <v>23</v>
      </c>
      <c r="P161" s="34">
        <v>2.4340000000000001E-5</v>
      </c>
      <c r="Q161" s="35">
        <v>129</v>
      </c>
      <c r="R161" s="34">
        <v>3.4344100000000002E-5</v>
      </c>
      <c r="S161" s="35">
        <v>135</v>
      </c>
      <c r="T161" s="34">
        <v>9.0289999999999994E-6</v>
      </c>
      <c r="U161" s="35">
        <v>211.7</v>
      </c>
      <c r="V161" s="34">
        <v>1.6678199999999999E-5</v>
      </c>
      <c r="W161" s="35">
        <v>5178.95</v>
      </c>
    </row>
    <row r="162" spans="1:23" ht="14.45" x14ac:dyDescent="0.3">
      <c r="A162" s="6" t="s">
        <v>31</v>
      </c>
      <c r="B162" s="6" t="s">
        <v>32</v>
      </c>
      <c r="C162" s="6" t="s">
        <v>199</v>
      </c>
      <c r="D162" s="6" t="s">
        <v>44</v>
      </c>
      <c r="E162" s="6" t="s">
        <v>40</v>
      </c>
      <c r="F162" s="24" t="str">
        <f>+TabIPW[[#This Row],[WK]]&amp;TabIPW[[#This Row],[PK]]&amp;TabIPW[[#This Row],[GK]]</f>
        <v>022506</v>
      </c>
      <c r="G162" s="6" t="s">
        <v>205</v>
      </c>
      <c r="H162" s="34">
        <v>2.4541704E-5</v>
      </c>
      <c r="I162" s="35">
        <v>7770</v>
      </c>
      <c r="J162" s="34">
        <v>1.9040100000000001E-5</v>
      </c>
      <c r="K162" s="35">
        <v>4854</v>
      </c>
      <c r="L162" s="34">
        <v>7.6525499999999998E-5</v>
      </c>
      <c r="M162" s="35">
        <v>6930.84</v>
      </c>
      <c r="N162" s="34">
        <v>4.3048199999999999E-5</v>
      </c>
      <c r="O162" s="35">
        <v>33</v>
      </c>
      <c r="P162" s="34">
        <v>4.5849700000000003E-5</v>
      </c>
      <c r="Q162" s="35">
        <v>243</v>
      </c>
      <c r="R162" s="34">
        <v>4.3502499999999999E-5</v>
      </c>
      <c r="S162" s="35">
        <v>171</v>
      </c>
      <c r="T162" s="34">
        <v>1.4181200000000001E-5</v>
      </c>
      <c r="U162" s="35">
        <v>332.5</v>
      </c>
      <c r="V162" s="34">
        <v>2.23199E-5</v>
      </c>
      <c r="W162" s="35">
        <v>6930.84</v>
      </c>
    </row>
    <row r="163" spans="1:23" ht="14.45" x14ac:dyDescent="0.3">
      <c r="A163" s="6" t="s">
        <v>31</v>
      </c>
      <c r="B163" s="6" t="s">
        <v>32</v>
      </c>
      <c r="C163" s="6" t="s">
        <v>199</v>
      </c>
      <c r="D163" s="6" t="s">
        <v>51</v>
      </c>
      <c r="E163" s="6" t="s">
        <v>36</v>
      </c>
      <c r="F163" s="24" t="str">
        <f>+TabIPW[[#This Row],[WK]]&amp;TabIPW[[#This Row],[PK]]&amp;TabIPW[[#This Row],[GK]]</f>
        <v>022507</v>
      </c>
      <c r="G163" s="6" t="s">
        <v>201</v>
      </c>
      <c r="H163" s="34">
        <v>2.8066608000000002E-5</v>
      </c>
      <c r="I163" s="35">
        <v>8886</v>
      </c>
      <c r="J163" s="34">
        <v>2.1723099999999999E-5</v>
      </c>
      <c r="K163" s="35">
        <v>5538</v>
      </c>
      <c r="L163" s="34">
        <v>8.7516799999999995E-5</v>
      </c>
      <c r="M163" s="35">
        <v>7926.31</v>
      </c>
      <c r="N163" s="34">
        <v>4.1743699999999998E-5</v>
      </c>
      <c r="O163" s="35">
        <v>32</v>
      </c>
      <c r="P163" s="34">
        <v>5.1698900000000001E-5</v>
      </c>
      <c r="Q163" s="35">
        <v>274</v>
      </c>
      <c r="R163" s="34">
        <v>3.6633700000000001E-5</v>
      </c>
      <c r="S163" s="35">
        <v>144</v>
      </c>
      <c r="T163" s="34">
        <v>2.1866699999999999E-5</v>
      </c>
      <c r="U163" s="35">
        <v>512.70000000000005</v>
      </c>
      <c r="V163" s="34">
        <v>2.5525699999999999E-5</v>
      </c>
      <c r="W163" s="35">
        <v>7926.31</v>
      </c>
    </row>
    <row r="164" spans="1:23" ht="14.45" x14ac:dyDescent="0.3">
      <c r="A164" s="6" t="s">
        <v>31</v>
      </c>
      <c r="B164" s="6" t="s">
        <v>32</v>
      </c>
      <c r="C164" s="6" t="s">
        <v>206</v>
      </c>
      <c r="D164" s="6" t="s">
        <v>33</v>
      </c>
      <c r="E164" s="6" t="s">
        <v>34</v>
      </c>
      <c r="F164" s="24" t="str">
        <f>+TabIPW[[#This Row],[WK]]&amp;TabIPW[[#This Row],[PK]]&amp;TabIPW[[#This Row],[GK]]</f>
        <v>022601</v>
      </c>
      <c r="G164" s="6" t="s">
        <v>207</v>
      </c>
      <c r="H164" s="34">
        <v>1.083688E-5</v>
      </c>
      <c r="I164" s="35">
        <v>3431</v>
      </c>
      <c r="J164" s="34">
        <v>8.0608999999999993E-6</v>
      </c>
      <c r="K164" s="35">
        <v>2055</v>
      </c>
      <c r="L164" s="34">
        <v>3.5230900000000002E-5</v>
      </c>
      <c r="M164" s="35">
        <v>3190.83</v>
      </c>
      <c r="N164" s="34">
        <v>3.7830300000000003E-5</v>
      </c>
      <c r="O164" s="35">
        <v>29</v>
      </c>
      <c r="P164" s="34">
        <v>1.90569E-5</v>
      </c>
      <c r="Q164" s="35">
        <v>101</v>
      </c>
      <c r="R164" s="34">
        <v>3.0782499999999999E-5</v>
      </c>
      <c r="S164" s="35">
        <v>121</v>
      </c>
      <c r="T164" s="34">
        <v>6.7770999999999999E-6</v>
      </c>
      <c r="U164" s="35">
        <v>158.9</v>
      </c>
      <c r="V164" s="34">
        <v>1.0275700000000001E-5</v>
      </c>
      <c r="W164" s="35">
        <v>3190.83</v>
      </c>
    </row>
    <row r="165" spans="1:23" ht="14.45" x14ac:dyDescent="0.3">
      <c r="A165" s="6" t="s">
        <v>31</v>
      </c>
      <c r="B165" s="6" t="s">
        <v>32</v>
      </c>
      <c r="C165" s="6" t="s">
        <v>206</v>
      </c>
      <c r="D165" s="6" t="s">
        <v>32</v>
      </c>
      <c r="E165" s="6" t="s">
        <v>34</v>
      </c>
      <c r="F165" s="24" t="str">
        <f>+TabIPW[[#This Row],[WK]]&amp;TabIPW[[#This Row],[PK]]&amp;TabIPW[[#This Row],[GK]]</f>
        <v>022602</v>
      </c>
      <c r="G165" s="6" t="s">
        <v>208</v>
      </c>
      <c r="H165" s="34">
        <v>4.4749912000000003E-5</v>
      </c>
      <c r="I165" s="35">
        <v>14168</v>
      </c>
      <c r="J165" s="34">
        <v>3.3322099999999997E-5</v>
      </c>
      <c r="K165" s="35">
        <v>8495</v>
      </c>
      <c r="L165" s="34">
        <v>1.4548290000000001E-4</v>
      </c>
      <c r="M165" s="35">
        <v>13176.24</v>
      </c>
      <c r="N165" s="34">
        <v>8.8705399999999999E-5</v>
      </c>
      <c r="O165" s="35">
        <v>68</v>
      </c>
      <c r="P165" s="34">
        <v>1.130206E-4</v>
      </c>
      <c r="Q165" s="35">
        <v>599</v>
      </c>
      <c r="R165" s="34">
        <v>8.72594E-5</v>
      </c>
      <c r="S165" s="35">
        <v>343</v>
      </c>
      <c r="T165" s="34">
        <v>4.8621100000000001E-5</v>
      </c>
      <c r="U165" s="35">
        <v>1140</v>
      </c>
      <c r="V165" s="34">
        <v>4.2432499999999997E-5</v>
      </c>
      <c r="W165" s="35">
        <v>13176.24</v>
      </c>
    </row>
    <row r="166" spans="1:23" ht="14.45" x14ac:dyDescent="0.3">
      <c r="A166" s="6" t="s">
        <v>31</v>
      </c>
      <c r="B166" s="6" t="s">
        <v>32</v>
      </c>
      <c r="C166" s="6" t="s">
        <v>206</v>
      </c>
      <c r="D166" s="6" t="s">
        <v>37</v>
      </c>
      <c r="E166" s="6" t="s">
        <v>36</v>
      </c>
      <c r="F166" s="24" t="str">
        <f>+TabIPW[[#This Row],[WK]]&amp;TabIPW[[#This Row],[PK]]&amp;TabIPW[[#This Row],[GK]]</f>
        <v>022603</v>
      </c>
      <c r="G166" s="6" t="s">
        <v>209</v>
      </c>
      <c r="H166" s="34">
        <v>1.3357384000000001E-5</v>
      </c>
      <c r="I166" s="35">
        <v>4229</v>
      </c>
      <c r="J166" s="34">
        <v>1.0496799999999999E-5</v>
      </c>
      <c r="K166" s="35">
        <v>2676</v>
      </c>
      <c r="L166" s="34">
        <v>4.3425099999999999E-5</v>
      </c>
      <c r="M166" s="35">
        <v>3932.97</v>
      </c>
      <c r="N166" s="34">
        <v>4.0439199999999997E-5</v>
      </c>
      <c r="O166" s="35">
        <v>31</v>
      </c>
      <c r="P166" s="34">
        <v>1.73587E-5</v>
      </c>
      <c r="Q166" s="35">
        <v>92</v>
      </c>
      <c r="R166" s="34">
        <v>2.9256099999999999E-5</v>
      </c>
      <c r="S166" s="35">
        <v>115</v>
      </c>
      <c r="T166" s="34">
        <v>5.7919000000000004E-6</v>
      </c>
      <c r="U166" s="35">
        <v>135.80000000000001</v>
      </c>
      <c r="V166" s="34">
        <v>1.26657E-5</v>
      </c>
      <c r="W166" s="35">
        <v>3932.97</v>
      </c>
    </row>
    <row r="167" spans="1:23" ht="14.45" x14ac:dyDescent="0.3">
      <c r="A167" s="6" t="s">
        <v>31</v>
      </c>
      <c r="B167" s="6" t="s">
        <v>32</v>
      </c>
      <c r="C167" s="6" t="s">
        <v>206</v>
      </c>
      <c r="D167" s="6" t="s">
        <v>39</v>
      </c>
      <c r="E167" s="6" t="s">
        <v>40</v>
      </c>
      <c r="F167" s="24" t="str">
        <f>+TabIPW[[#This Row],[WK]]&amp;TabIPW[[#This Row],[PK]]&amp;TabIPW[[#This Row],[GK]]</f>
        <v>022604</v>
      </c>
      <c r="G167" s="6" t="s">
        <v>210</v>
      </c>
      <c r="H167" s="34">
        <v>2.2100167999999998E-5</v>
      </c>
      <c r="I167" s="35">
        <v>6997</v>
      </c>
      <c r="J167" s="34">
        <v>1.6972900000000001E-5</v>
      </c>
      <c r="K167" s="35">
        <v>4327</v>
      </c>
      <c r="L167" s="34">
        <v>7.1848100000000001E-5</v>
      </c>
      <c r="M167" s="35">
        <v>6507.21</v>
      </c>
      <c r="N167" s="34">
        <v>4.0439199999999997E-5</v>
      </c>
      <c r="O167" s="35">
        <v>31</v>
      </c>
      <c r="P167" s="34">
        <v>3.9245900000000003E-5</v>
      </c>
      <c r="Q167" s="35">
        <v>208</v>
      </c>
      <c r="R167" s="34">
        <v>4.5792099999999998E-5</v>
      </c>
      <c r="S167" s="35">
        <v>180</v>
      </c>
      <c r="T167" s="34">
        <v>1.16861E-5</v>
      </c>
      <c r="U167" s="35">
        <v>274</v>
      </c>
      <c r="V167" s="34">
        <v>2.09557E-5</v>
      </c>
      <c r="W167" s="35">
        <v>6507.21</v>
      </c>
    </row>
    <row r="168" spans="1:23" ht="14.45" x14ac:dyDescent="0.3">
      <c r="A168" s="6" t="s">
        <v>31</v>
      </c>
      <c r="B168" s="6" t="s">
        <v>32</v>
      </c>
      <c r="C168" s="6" t="s">
        <v>206</v>
      </c>
      <c r="D168" s="6" t="s">
        <v>42</v>
      </c>
      <c r="E168" s="6" t="s">
        <v>36</v>
      </c>
      <c r="F168" s="24" t="str">
        <f>+TabIPW[[#This Row],[WK]]&amp;TabIPW[[#This Row],[PK]]&amp;TabIPW[[#This Row],[GK]]</f>
        <v>022605</v>
      </c>
      <c r="G168" s="6" t="s">
        <v>211</v>
      </c>
      <c r="H168" s="34">
        <v>1.5233543999999999E-5</v>
      </c>
      <c r="I168" s="35">
        <v>4823</v>
      </c>
      <c r="J168" s="34">
        <v>1.1818699999999999E-5</v>
      </c>
      <c r="K168" s="35">
        <v>3013</v>
      </c>
      <c r="L168" s="34">
        <v>4.9524599999999997E-5</v>
      </c>
      <c r="M168" s="35">
        <v>4485.3900000000003</v>
      </c>
      <c r="N168" s="34">
        <v>1.9567399999999998E-5</v>
      </c>
      <c r="O168" s="35">
        <v>15</v>
      </c>
      <c r="P168" s="34">
        <v>1.8490799999999999E-5</v>
      </c>
      <c r="Q168" s="35">
        <v>98</v>
      </c>
      <c r="R168" s="34">
        <v>2.41681E-5</v>
      </c>
      <c r="S168" s="35">
        <v>95</v>
      </c>
      <c r="T168" s="34">
        <v>1.0828900000000001E-5</v>
      </c>
      <c r="U168" s="35">
        <v>253.9</v>
      </c>
      <c r="V168" s="34">
        <v>1.4444700000000001E-5</v>
      </c>
      <c r="W168" s="35">
        <v>4485.3900000000003</v>
      </c>
    </row>
    <row r="169" spans="1:23" ht="14.45" x14ac:dyDescent="0.3">
      <c r="A169" s="6" t="s">
        <v>31</v>
      </c>
      <c r="B169" s="6" t="s">
        <v>32</v>
      </c>
      <c r="C169" s="6" t="s">
        <v>206</v>
      </c>
      <c r="D169" s="6" t="s">
        <v>44</v>
      </c>
      <c r="E169" s="6" t="s">
        <v>36</v>
      </c>
      <c r="F169" s="24" t="str">
        <f>+TabIPW[[#This Row],[WK]]&amp;TabIPW[[#This Row],[PK]]&amp;TabIPW[[#This Row],[GK]]</f>
        <v>022606</v>
      </c>
      <c r="G169" s="6" t="s">
        <v>208</v>
      </c>
      <c r="H169" s="34">
        <v>2.2008568E-5</v>
      </c>
      <c r="I169" s="35">
        <v>6968</v>
      </c>
      <c r="J169" s="34">
        <v>1.6682599999999998E-5</v>
      </c>
      <c r="K169" s="35">
        <v>4253</v>
      </c>
      <c r="L169" s="34">
        <v>7.1550299999999998E-5</v>
      </c>
      <c r="M169" s="35">
        <v>6480.24</v>
      </c>
      <c r="N169" s="34">
        <v>3.9134700000000003E-5</v>
      </c>
      <c r="O169" s="35">
        <v>30</v>
      </c>
      <c r="P169" s="34">
        <v>3.43401E-5</v>
      </c>
      <c r="Q169" s="35">
        <v>182</v>
      </c>
      <c r="R169" s="34">
        <v>3.8160100000000001E-5</v>
      </c>
      <c r="S169" s="35">
        <v>150</v>
      </c>
      <c r="T169" s="34">
        <v>1.6407499999999998E-5</v>
      </c>
      <c r="U169" s="35">
        <v>384.70000000000005</v>
      </c>
      <c r="V169" s="34">
        <v>2.0868799999999999E-5</v>
      </c>
      <c r="W169" s="35">
        <v>6480.24</v>
      </c>
    </row>
    <row r="170" spans="1:23" ht="14.45" x14ac:dyDescent="0.3">
      <c r="A170" s="6" t="s">
        <v>31</v>
      </c>
      <c r="B170" s="6" t="s">
        <v>39</v>
      </c>
      <c r="C170" s="6" t="s">
        <v>33</v>
      </c>
      <c r="D170" s="6" t="s">
        <v>33</v>
      </c>
      <c r="E170" s="6" t="s">
        <v>34</v>
      </c>
      <c r="F170" s="24" t="str">
        <f>+TabIPW[[#This Row],[WK]]&amp;TabIPW[[#This Row],[PK]]&amp;TabIPW[[#This Row],[GK]]</f>
        <v>040101</v>
      </c>
      <c r="G170" s="6" t="s">
        <v>212</v>
      </c>
      <c r="H170" s="34">
        <v>3.6240864000000002E-5</v>
      </c>
      <c r="I170" s="35">
        <v>11474</v>
      </c>
      <c r="J170" s="34">
        <v>2.68538E-5</v>
      </c>
      <c r="K170" s="35">
        <v>6846</v>
      </c>
      <c r="L170" s="34">
        <v>9.9323399999999998E-5</v>
      </c>
      <c r="M170" s="35">
        <v>8995.6200000000008</v>
      </c>
      <c r="N170" s="34">
        <v>1.108818E-4</v>
      </c>
      <c r="O170" s="35">
        <v>85</v>
      </c>
      <c r="P170" s="34">
        <v>9.4340999999999997E-5</v>
      </c>
      <c r="Q170" s="35">
        <v>500</v>
      </c>
      <c r="R170" s="34">
        <v>9.5400200000000002E-5</v>
      </c>
      <c r="S170" s="35">
        <v>375</v>
      </c>
      <c r="T170" s="34">
        <v>3.6201400000000002E-5</v>
      </c>
      <c r="U170" s="35">
        <v>848.8</v>
      </c>
      <c r="V170" s="34">
        <v>2.8969300000000001E-5</v>
      </c>
      <c r="W170" s="35">
        <v>8995.6200000000008</v>
      </c>
    </row>
    <row r="171" spans="1:23" ht="14.45" x14ac:dyDescent="0.3">
      <c r="A171" s="6" t="s">
        <v>31</v>
      </c>
      <c r="B171" s="6" t="s">
        <v>39</v>
      </c>
      <c r="C171" s="6" t="s">
        <v>33</v>
      </c>
      <c r="D171" s="6" t="s">
        <v>32</v>
      </c>
      <c r="E171" s="6" t="s">
        <v>34</v>
      </c>
      <c r="F171" s="24" t="str">
        <f>+TabIPW[[#This Row],[WK]]&amp;TabIPW[[#This Row],[PK]]&amp;TabIPW[[#This Row],[GK]]</f>
        <v>040102</v>
      </c>
      <c r="G171" s="6" t="s">
        <v>213</v>
      </c>
      <c r="H171" s="34">
        <v>3.2068455999999999E-5</v>
      </c>
      <c r="I171" s="35">
        <v>10153</v>
      </c>
      <c r="J171" s="34">
        <v>2.2021199999999998E-5</v>
      </c>
      <c r="K171" s="35">
        <v>5614</v>
      </c>
      <c r="L171" s="34">
        <v>8.7888300000000004E-5</v>
      </c>
      <c r="M171" s="35">
        <v>7959.95</v>
      </c>
      <c r="N171" s="34">
        <v>5.0875199999999997E-5</v>
      </c>
      <c r="O171" s="35">
        <v>39</v>
      </c>
      <c r="P171" s="34">
        <v>7.0944499999999998E-5</v>
      </c>
      <c r="Q171" s="35">
        <v>376</v>
      </c>
      <c r="R171" s="34">
        <v>9.6163399999999995E-5</v>
      </c>
      <c r="S171" s="35">
        <v>378</v>
      </c>
      <c r="T171" s="34">
        <v>5.3581300000000001E-5</v>
      </c>
      <c r="U171" s="35">
        <v>1256.3000000000002</v>
      </c>
      <c r="V171" s="34">
        <v>2.5634099999999999E-5</v>
      </c>
      <c r="W171" s="35">
        <v>7959.95</v>
      </c>
    </row>
    <row r="172" spans="1:23" ht="14.45" x14ac:dyDescent="0.3">
      <c r="A172" s="6" t="s">
        <v>31</v>
      </c>
      <c r="B172" s="6" t="s">
        <v>39</v>
      </c>
      <c r="C172" s="6" t="s">
        <v>33</v>
      </c>
      <c r="D172" s="6" t="s">
        <v>37</v>
      </c>
      <c r="E172" s="6" t="s">
        <v>34</v>
      </c>
      <c r="F172" s="24" t="str">
        <f>+TabIPW[[#This Row],[WK]]&amp;TabIPW[[#This Row],[PK]]&amp;TabIPW[[#This Row],[GK]]</f>
        <v>040103</v>
      </c>
      <c r="G172" s="6" t="s">
        <v>214</v>
      </c>
      <c r="H172" s="34">
        <v>5.4958239999999998E-6</v>
      </c>
      <c r="I172" s="35">
        <v>1740</v>
      </c>
      <c r="J172" s="34">
        <v>4.2246000000000002E-6</v>
      </c>
      <c r="K172" s="35">
        <v>1077</v>
      </c>
      <c r="L172" s="34">
        <v>1.5062099999999999E-5</v>
      </c>
      <c r="M172" s="35">
        <v>1364.16</v>
      </c>
      <c r="N172" s="34">
        <v>1.0435899999999999E-5</v>
      </c>
      <c r="O172" s="35">
        <v>8</v>
      </c>
      <c r="P172" s="34">
        <v>1.1698299999999999E-5</v>
      </c>
      <c r="Q172" s="35">
        <v>62</v>
      </c>
      <c r="R172" s="34">
        <v>1.8062399999999998E-5</v>
      </c>
      <c r="S172" s="35">
        <v>71</v>
      </c>
      <c r="T172" s="34">
        <v>5.4848000000000004E-6</v>
      </c>
      <c r="U172" s="35">
        <v>128.6</v>
      </c>
      <c r="V172" s="34">
        <v>4.3931000000000003E-6</v>
      </c>
      <c r="W172" s="35">
        <v>1364.16</v>
      </c>
    </row>
    <row r="173" spans="1:23" ht="14.45" x14ac:dyDescent="0.3">
      <c r="A173" s="6" t="s">
        <v>31</v>
      </c>
      <c r="B173" s="6" t="s">
        <v>39</v>
      </c>
      <c r="C173" s="6" t="s">
        <v>33</v>
      </c>
      <c r="D173" s="6" t="s">
        <v>39</v>
      </c>
      <c r="E173" s="6" t="s">
        <v>36</v>
      </c>
      <c r="F173" s="24" t="str">
        <f>+TabIPW[[#This Row],[WK]]&amp;TabIPW[[#This Row],[PK]]&amp;TabIPW[[#This Row],[GK]]</f>
        <v>040104</v>
      </c>
      <c r="G173" s="6" t="s">
        <v>212</v>
      </c>
      <c r="H173" s="34">
        <v>3.7974888000000002E-5</v>
      </c>
      <c r="I173" s="35">
        <v>12023</v>
      </c>
      <c r="J173" s="34">
        <v>2.9093599999999999E-5</v>
      </c>
      <c r="K173" s="35">
        <v>7417</v>
      </c>
      <c r="L173" s="34">
        <v>1.040757E-4</v>
      </c>
      <c r="M173" s="35">
        <v>9426.0300000000007</v>
      </c>
      <c r="N173" s="34">
        <v>6.9138000000000001E-5</v>
      </c>
      <c r="O173" s="35">
        <v>53</v>
      </c>
      <c r="P173" s="34">
        <v>6.5283999999999994E-5</v>
      </c>
      <c r="Q173" s="35">
        <v>346</v>
      </c>
      <c r="R173" s="34">
        <v>1.030322E-4</v>
      </c>
      <c r="S173" s="35">
        <v>405</v>
      </c>
      <c r="T173" s="34">
        <v>2.6549700000000001E-5</v>
      </c>
      <c r="U173" s="35">
        <v>622.5</v>
      </c>
      <c r="V173" s="34">
        <v>3.0355400000000001E-5</v>
      </c>
      <c r="W173" s="35">
        <v>9426.0300000000007</v>
      </c>
    </row>
    <row r="174" spans="1:23" ht="14.45" x14ac:dyDescent="0.3">
      <c r="A174" s="6" t="s">
        <v>31</v>
      </c>
      <c r="B174" s="6" t="s">
        <v>39</v>
      </c>
      <c r="C174" s="6" t="s">
        <v>33</v>
      </c>
      <c r="D174" s="6" t="s">
        <v>42</v>
      </c>
      <c r="E174" s="6" t="s">
        <v>36</v>
      </c>
      <c r="F174" s="24" t="str">
        <f>+TabIPW[[#This Row],[WK]]&amp;TabIPW[[#This Row],[PK]]&amp;TabIPW[[#This Row],[GK]]</f>
        <v>040105</v>
      </c>
      <c r="G174" s="6" t="s">
        <v>215</v>
      </c>
      <c r="H174" s="34">
        <v>1.2788848E-5</v>
      </c>
      <c r="I174" s="35">
        <v>4049</v>
      </c>
      <c r="J174" s="34">
        <v>9.5593000000000001E-6</v>
      </c>
      <c r="K174" s="35">
        <v>2437</v>
      </c>
      <c r="L174" s="34">
        <v>3.5049699999999997E-5</v>
      </c>
      <c r="M174" s="35">
        <v>3174.42</v>
      </c>
      <c r="N174" s="34">
        <v>2.21763E-5</v>
      </c>
      <c r="O174" s="35">
        <v>17</v>
      </c>
      <c r="P174" s="34">
        <v>2.1132400000000001E-5</v>
      </c>
      <c r="Q174" s="35">
        <v>112</v>
      </c>
      <c r="R174" s="34">
        <v>2.1624000000000002E-5</v>
      </c>
      <c r="S174" s="35">
        <v>85</v>
      </c>
      <c r="T174" s="34">
        <v>8.9650999999999999E-6</v>
      </c>
      <c r="U174" s="35">
        <v>210.2</v>
      </c>
      <c r="V174" s="34">
        <v>1.02228E-5</v>
      </c>
      <c r="W174" s="35">
        <v>3174.42</v>
      </c>
    </row>
    <row r="175" spans="1:23" ht="14.45" x14ac:dyDescent="0.3">
      <c r="A175" s="6" t="s">
        <v>31</v>
      </c>
      <c r="B175" s="6" t="s">
        <v>39</v>
      </c>
      <c r="C175" s="6" t="s">
        <v>33</v>
      </c>
      <c r="D175" s="6" t="s">
        <v>44</v>
      </c>
      <c r="E175" s="6" t="s">
        <v>36</v>
      </c>
      <c r="F175" s="24" t="str">
        <f>+TabIPW[[#This Row],[WK]]&amp;TabIPW[[#This Row],[PK]]&amp;TabIPW[[#This Row],[GK]]</f>
        <v>040106</v>
      </c>
      <c r="G175" s="6" t="s">
        <v>216</v>
      </c>
      <c r="H175" s="34">
        <v>9.7945680000000002E-6</v>
      </c>
      <c r="I175" s="35">
        <v>3101</v>
      </c>
      <c r="J175" s="34">
        <v>7.5391999999999997E-6</v>
      </c>
      <c r="K175" s="35">
        <v>1922</v>
      </c>
      <c r="L175" s="34">
        <v>2.6843400000000001E-5</v>
      </c>
      <c r="M175" s="35">
        <v>2431.1799999999998</v>
      </c>
      <c r="N175" s="34">
        <v>2.4785300000000001E-5</v>
      </c>
      <c r="O175" s="35">
        <v>19</v>
      </c>
      <c r="P175" s="34">
        <v>1.6603999999999999E-5</v>
      </c>
      <c r="Q175" s="35">
        <v>88</v>
      </c>
      <c r="R175" s="34">
        <v>2.2387200000000001E-5</v>
      </c>
      <c r="S175" s="35">
        <v>88</v>
      </c>
      <c r="T175" s="34">
        <v>8.1547E-6</v>
      </c>
      <c r="U175" s="35">
        <v>191.2</v>
      </c>
      <c r="V175" s="34">
        <v>7.8292999999999997E-6</v>
      </c>
      <c r="W175" s="35">
        <v>2431.1799999999998</v>
      </c>
    </row>
    <row r="176" spans="1:23" ht="14.45" x14ac:dyDescent="0.3">
      <c r="A176" s="6" t="s">
        <v>31</v>
      </c>
      <c r="B176" s="6" t="s">
        <v>39</v>
      </c>
      <c r="C176" s="6" t="s">
        <v>33</v>
      </c>
      <c r="D176" s="6" t="s">
        <v>51</v>
      </c>
      <c r="E176" s="6" t="s">
        <v>36</v>
      </c>
      <c r="F176" s="24" t="str">
        <f>+TabIPW[[#This Row],[WK]]&amp;TabIPW[[#This Row],[PK]]&amp;TabIPW[[#This Row],[GK]]</f>
        <v>040107</v>
      </c>
      <c r="G176" s="6" t="s">
        <v>217</v>
      </c>
      <c r="H176" s="34">
        <v>9.9809199999999993E-6</v>
      </c>
      <c r="I176" s="35">
        <v>3160</v>
      </c>
      <c r="J176" s="34">
        <v>7.6098000000000004E-6</v>
      </c>
      <c r="K176" s="35">
        <v>1940</v>
      </c>
      <c r="L176" s="34">
        <v>2.73542E-5</v>
      </c>
      <c r="M176" s="35">
        <v>2477.44</v>
      </c>
      <c r="N176" s="34">
        <v>1.5653899999999999E-5</v>
      </c>
      <c r="O176" s="35">
        <v>12</v>
      </c>
      <c r="P176" s="34">
        <v>1.69814E-5</v>
      </c>
      <c r="Q176" s="35">
        <v>90</v>
      </c>
      <c r="R176" s="34">
        <v>3.8923300000000001E-5</v>
      </c>
      <c r="S176" s="35">
        <v>153</v>
      </c>
      <c r="T176" s="34">
        <v>6.3292999999999997E-6</v>
      </c>
      <c r="U176" s="35">
        <v>148.4</v>
      </c>
      <c r="V176" s="34">
        <v>7.9782999999999995E-6</v>
      </c>
      <c r="W176" s="35">
        <v>2477.44</v>
      </c>
    </row>
    <row r="177" spans="1:23" ht="14.45" x14ac:dyDescent="0.3">
      <c r="A177" s="6" t="s">
        <v>31</v>
      </c>
      <c r="B177" s="6" t="s">
        <v>39</v>
      </c>
      <c r="C177" s="6" t="s">
        <v>33</v>
      </c>
      <c r="D177" s="6" t="s">
        <v>75</v>
      </c>
      <c r="E177" s="6" t="s">
        <v>36</v>
      </c>
      <c r="F177" s="24" t="str">
        <f>+TabIPW[[#This Row],[WK]]&amp;TabIPW[[#This Row],[PK]]&amp;TabIPW[[#This Row],[GK]]</f>
        <v>040108</v>
      </c>
      <c r="G177" s="6" t="s">
        <v>218</v>
      </c>
      <c r="H177" s="34">
        <v>1.3944864000000001E-5</v>
      </c>
      <c r="I177" s="35">
        <v>4415</v>
      </c>
      <c r="J177" s="34">
        <v>1.08655E-5</v>
      </c>
      <c r="K177" s="35">
        <v>2770</v>
      </c>
      <c r="L177" s="34">
        <v>3.8217899999999999E-5</v>
      </c>
      <c r="M177" s="35">
        <v>3461.36</v>
      </c>
      <c r="N177" s="34">
        <v>3.5221300000000001E-5</v>
      </c>
      <c r="O177" s="35">
        <v>27</v>
      </c>
      <c r="P177" s="34">
        <v>2.5283399999999999E-5</v>
      </c>
      <c r="Q177" s="35">
        <v>134</v>
      </c>
      <c r="R177" s="34">
        <v>2.4422499999999999E-5</v>
      </c>
      <c r="S177" s="35">
        <v>96</v>
      </c>
      <c r="T177" s="34">
        <v>9.2336999999999994E-6</v>
      </c>
      <c r="U177" s="35">
        <v>216.5</v>
      </c>
      <c r="V177" s="34">
        <v>1.11469E-5</v>
      </c>
      <c r="W177" s="35">
        <v>3461.36</v>
      </c>
    </row>
    <row r="178" spans="1:23" ht="14.45" x14ac:dyDescent="0.3">
      <c r="A178" s="6" t="s">
        <v>31</v>
      </c>
      <c r="B178" s="6" t="s">
        <v>39</v>
      </c>
      <c r="C178" s="6" t="s">
        <v>33</v>
      </c>
      <c r="D178" s="6" t="s">
        <v>77</v>
      </c>
      <c r="E178" s="6" t="s">
        <v>36</v>
      </c>
      <c r="F178" s="24" t="str">
        <f>+TabIPW[[#This Row],[WK]]&amp;TabIPW[[#This Row],[PK]]&amp;TabIPW[[#This Row],[GK]]</f>
        <v>040109</v>
      </c>
      <c r="G178" s="6" t="s">
        <v>219</v>
      </c>
      <c r="H178" s="34">
        <v>1.0558936E-5</v>
      </c>
      <c r="I178" s="35">
        <v>3343</v>
      </c>
      <c r="J178" s="34">
        <v>8.0962000000000005E-6</v>
      </c>
      <c r="K178" s="35">
        <v>2064</v>
      </c>
      <c r="L178" s="34">
        <v>2.89383E-5</v>
      </c>
      <c r="M178" s="35">
        <v>2620.91</v>
      </c>
      <c r="N178" s="34">
        <v>3.2612299999999999E-5</v>
      </c>
      <c r="O178" s="35">
        <v>25</v>
      </c>
      <c r="P178" s="34">
        <v>2.4528700000000001E-5</v>
      </c>
      <c r="Q178" s="35">
        <v>130</v>
      </c>
      <c r="R178" s="34">
        <v>2.84929E-5</v>
      </c>
      <c r="S178" s="35">
        <v>112</v>
      </c>
      <c r="T178" s="34">
        <v>1.31277E-5</v>
      </c>
      <c r="U178" s="35">
        <v>307.8</v>
      </c>
      <c r="V178" s="34">
        <v>8.4402999999999995E-6</v>
      </c>
      <c r="W178" s="35">
        <v>2620.91</v>
      </c>
    </row>
    <row r="179" spans="1:23" ht="14.45" x14ac:dyDescent="0.3">
      <c r="A179" s="6" t="s">
        <v>31</v>
      </c>
      <c r="B179" s="6" t="s">
        <v>39</v>
      </c>
      <c r="C179" s="6" t="s">
        <v>32</v>
      </c>
      <c r="D179" s="6" t="s">
        <v>33</v>
      </c>
      <c r="E179" s="6" t="s">
        <v>34</v>
      </c>
      <c r="F179" s="24" t="str">
        <f>+TabIPW[[#This Row],[WK]]&amp;TabIPW[[#This Row],[PK]]&amp;TabIPW[[#This Row],[GK]]</f>
        <v>040201</v>
      </c>
      <c r="G179" s="6" t="s">
        <v>220</v>
      </c>
      <c r="H179" s="34">
        <v>8.9038680000000004E-5</v>
      </c>
      <c r="I179" s="35">
        <v>28190</v>
      </c>
      <c r="J179" s="34">
        <v>6.7350300000000005E-5</v>
      </c>
      <c r="K179" s="35">
        <v>17170</v>
      </c>
      <c r="L179" s="34">
        <v>2.4028849999999999E-4</v>
      </c>
      <c r="M179" s="35">
        <v>21762.68</v>
      </c>
      <c r="N179" s="34">
        <v>1.930647E-4</v>
      </c>
      <c r="O179" s="35">
        <v>148</v>
      </c>
      <c r="P179" s="34">
        <v>2.7566450000000002E-4</v>
      </c>
      <c r="Q179" s="35">
        <v>1461</v>
      </c>
      <c r="R179" s="34">
        <v>1.7528199999999999E-4</v>
      </c>
      <c r="S179" s="35">
        <v>689</v>
      </c>
      <c r="T179" s="34">
        <v>1.195141E-4</v>
      </c>
      <c r="U179" s="35">
        <v>2802.2</v>
      </c>
      <c r="V179" s="34">
        <v>7.0084099999999995E-5</v>
      </c>
      <c r="W179" s="35">
        <v>21762.68</v>
      </c>
    </row>
    <row r="180" spans="1:23" ht="14.45" x14ac:dyDescent="0.3">
      <c r="A180" s="6" t="s">
        <v>31</v>
      </c>
      <c r="B180" s="6" t="s">
        <v>39</v>
      </c>
      <c r="C180" s="6" t="s">
        <v>32</v>
      </c>
      <c r="D180" s="6" t="s">
        <v>32</v>
      </c>
      <c r="E180" s="6" t="s">
        <v>36</v>
      </c>
      <c r="F180" s="24" t="str">
        <f>+TabIPW[[#This Row],[WK]]&amp;TabIPW[[#This Row],[PK]]&amp;TabIPW[[#This Row],[GK]]</f>
        <v>040202</v>
      </c>
      <c r="G180" s="6" t="s">
        <v>221</v>
      </c>
      <c r="H180" s="34">
        <v>1.9077464E-5</v>
      </c>
      <c r="I180" s="35">
        <v>6040</v>
      </c>
      <c r="J180" s="34">
        <v>1.43801E-5</v>
      </c>
      <c r="K180" s="35">
        <v>3666</v>
      </c>
      <c r="L180" s="34">
        <v>5.1484299999999998E-5</v>
      </c>
      <c r="M180" s="35">
        <v>4662.88</v>
      </c>
      <c r="N180" s="34">
        <v>5.2179599999999998E-5</v>
      </c>
      <c r="O180" s="35">
        <v>40</v>
      </c>
      <c r="P180" s="34">
        <v>3.75477E-5</v>
      </c>
      <c r="Q180" s="35">
        <v>199</v>
      </c>
      <c r="R180" s="34">
        <v>3.0528100000000003E-5</v>
      </c>
      <c r="S180" s="35">
        <v>120</v>
      </c>
      <c r="T180" s="34">
        <v>1.48849E-5</v>
      </c>
      <c r="U180" s="35">
        <v>349</v>
      </c>
      <c r="V180" s="34">
        <v>1.5016300000000001E-5</v>
      </c>
      <c r="W180" s="35">
        <v>4662.88</v>
      </c>
    </row>
    <row r="181" spans="1:23" ht="14.45" x14ac:dyDescent="0.3">
      <c r="A181" s="6" t="s">
        <v>31</v>
      </c>
      <c r="B181" s="6" t="s">
        <v>39</v>
      </c>
      <c r="C181" s="6" t="s">
        <v>32</v>
      </c>
      <c r="D181" s="6" t="s">
        <v>37</v>
      </c>
      <c r="E181" s="6" t="s">
        <v>36</v>
      </c>
      <c r="F181" s="24" t="str">
        <f>+TabIPW[[#This Row],[WK]]&amp;TabIPW[[#This Row],[PK]]&amp;TabIPW[[#This Row],[GK]]</f>
        <v>040203</v>
      </c>
      <c r="G181" s="6" t="s">
        <v>220</v>
      </c>
      <c r="H181" s="34">
        <v>3.0002784E-5</v>
      </c>
      <c r="I181" s="35">
        <v>9499</v>
      </c>
      <c r="J181" s="34">
        <v>2.2691999999999999E-5</v>
      </c>
      <c r="K181" s="35">
        <v>5785</v>
      </c>
      <c r="L181" s="34">
        <v>8.0968400000000002E-5</v>
      </c>
      <c r="M181" s="35">
        <v>7333.23</v>
      </c>
      <c r="N181" s="34">
        <v>4.3048199999999999E-5</v>
      </c>
      <c r="O181" s="35">
        <v>33</v>
      </c>
      <c r="P181" s="34">
        <v>6.5661399999999994E-5</v>
      </c>
      <c r="Q181" s="35">
        <v>348</v>
      </c>
      <c r="R181" s="34">
        <v>5.1388899999999999E-5</v>
      </c>
      <c r="S181" s="35">
        <v>202</v>
      </c>
      <c r="T181" s="34">
        <v>2.3466099999999999E-5</v>
      </c>
      <c r="U181" s="35">
        <v>550.20000000000005</v>
      </c>
      <c r="V181" s="34">
        <v>2.3615799999999998E-5</v>
      </c>
      <c r="W181" s="35">
        <v>7333.23</v>
      </c>
    </row>
    <row r="182" spans="1:23" ht="14.45" x14ac:dyDescent="0.3">
      <c r="A182" s="6" t="s">
        <v>31</v>
      </c>
      <c r="B182" s="6" t="s">
        <v>39</v>
      </c>
      <c r="C182" s="6" t="s">
        <v>32</v>
      </c>
      <c r="D182" s="6" t="s">
        <v>39</v>
      </c>
      <c r="E182" s="6" t="s">
        <v>36</v>
      </c>
      <c r="F182" s="24" t="str">
        <f>+TabIPW[[#This Row],[WK]]&amp;TabIPW[[#This Row],[PK]]&amp;TabIPW[[#This Row],[GK]]</f>
        <v>040204</v>
      </c>
      <c r="G182" s="6" t="s">
        <v>222</v>
      </c>
      <c r="H182" s="34">
        <v>1.1768647999999999E-5</v>
      </c>
      <c r="I182" s="35">
        <v>3726</v>
      </c>
      <c r="J182" s="34">
        <v>8.5903999999999999E-6</v>
      </c>
      <c r="K182" s="35">
        <v>2190</v>
      </c>
      <c r="L182" s="34">
        <v>3.1760000000000001E-5</v>
      </c>
      <c r="M182" s="35">
        <v>2876.47</v>
      </c>
      <c r="N182" s="34">
        <v>3.2612299999999999E-5</v>
      </c>
      <c r="O182" s="35">
        <v>25</v>
      </c>
      <c r="P182" s="34">
        <v>3.2076000000000003E-5</v>
      </c>
      <c r="Q182" s="35">
        <v>170</v>
      </c>
      <c r="R182" s="34">
        <v>2.49313E-5</v>
      </c>
      <c r="S182" s="35">
        <v>98</v>
      </c>
      <c r="T182" s="34">
        <v>1.13364E-5</v>
      </c>
      <c r="U182" s="35">
        <v>265.8</v>
      </c>
      <c r="V182" s="34">
        <v>9.2632999999999999E-6</v>
      </c>
      <c r="W182" s="35">
        <v>2876.47</v>
      </c>
    </row>
    <row r="183" spans="1:23" ht="14.45" x14ac:dyDescent="0.3">
      <c r="A183" s="6" t="s">
        <v>31</v>
      </c>
      <c r="B183" s="6" t="s">
        <v>39</v>
      </c>
      <c r="C183" s="6" t="s">
        <v>32</v>
      </c>
      <c r="D183" s="6" t="s">
        <v>42</v>
      </c>
      <c r="E183" s="6" t="s">
        <v>40</v>
      </c>
      <c r="F183" s="24" t="str">
        <f>+TabIPW[[#This Row],[WK]]&amp;TabIPW[[#This Row],[PK]]&amp;TabIPW[[#This Row],[GK]]</f>
        <v>040205</v>
      </c>
      <c r="G183" s="6" t="s">
        <v>223</v>
      </c>
      <c r="H183" s="34">
        <v>1.1784440000000001E-5</v>
      </c>
      <c r="I183" s="35">
        <v>3731</v>
      </c>
      <c r="J183" s="34">
        <v>8.8257999999999994E-6</v>
      </c>
      <c r="K183" s="35">
        <v>2250</v>
      </c>
      <c r="L183" s="34">
        <v>3.1802599999999999E-5</v>
      </c>
      <c r="M183" s="35">
        <v>2880.33</v>
      </c>
      <c r="N183" s="34">
        <v>3.9134700000000003E-5</v>
      </c>
      <c r="O183" s="35">
        <v>30</v>
      </c>
      <c r="P183" s="34">
        <v>3.5472200000000002E-5</v>
      </c>
      <c r="Q183" s="35">
        <v>188</v>
      </c>
      <c r="R183" s="34">
        <v>1.62816E-5</v>
      </c>
      <c r="S183" s="35">
        <v>64</v>
      </c>
      <c r="T183" s="34">
        <v>1.7294599999999999E-5</v>
      </c>
      <c r="U183" s="35">
        <v>405.5</v>
      </c>
      <c r="V183" s="34">
        <v>9.2758000000000002E-6</v>
      </c>
      <c r="W183" s="35">
        <v>2880.33</v>
      </c>
    </row>
    <row r="184" spans="1:23" ht="14.45" x14ac:dyDescent="0.3">
      <c r="A184" s="6" t="s">
        <v>31</v>
      </c>
      <c r="B184" s="6" t="s">
        <v>39</v>
      </c>
      <c r="C184" s="6" t="s">
        <v>32</v>
      </c>
      <c r="D184" s="6" t="s">
        <v>44</v>
      </c>
      <c r="E184" s="6" t="s">
        <v>36</v>
      </c>
      <c r="F184" s="24" t="str">
        <f>+TabIPW[[#This Row],[WK]]&amp;TabIPW[[#This Row],[PK]]&amp;TabIPW[[#This Row],[GK]]</f>
        <v>040206</v>
      </c>
      <c r="G184" s="6" t="s">
        <v>224</v>
      </c>
      <c r="H184" s="34">
        <v>1.4456544E-5</v>
      </c>
      <c r="I184" s="35">
        <v>4577</v>
      </c>
      <c r="J184" s="34">
        <v>1.0900800000000001E-5</v>
      </c>
      <c r="K184" s="35">
        <v>2779</v>
      </c>
      <c r="L184" s="34">
        <v>3.9013800000000002E-5</v>
      </c>
      <c r="M184" s="35">
        <v>3533.44</v>
      </c>
      <c r="N184" s="34">
        <v>2.0871899999999999E-5</v>
      </c>
      <c r="O184" s="35">
        <v>16</v>
      </c>
      <c r="P184" s="34">
        <v>3.2641999999999997E-5</v>
      </c>
      <c r="Q184" s="35">
        <v>173</v>
      </c>
      <c r="R184" s="34">
        <v>2.2387200000000001E-5</v>
      </c>
      <c r="S184" s="35">
        <v>88</v>
      </c>
      <c r="T184" s="34">
        <v>1.3477400000000001E-5</v>
      </c>
      <c r="U184" s="35">
        <v>316</v>
      </c>
      <c r="V184" s="34">
        <v>1.1379000000000001E-5</v>
      </c>
      <c r="W184" s="35">
        <v>3533.44</v>
      </c>
    </row>
    <row r="185" spans="1:23" ht="14.45" x14ac:dyDescent="0.3">
      <c r="A185" s="6" t="s">
        <v>31</v>
      </c>
      <c r="B185" s="6" t="s">
        <v>39</v>
      </c>
      <c r="C185" s="6" t="s">
        <v>32</v>
      </c>
      <c r="D185" s="6" t="s">
        <v>51</v>
      </c>
      <c r="E185" s="6" t="s">
        <v>40</v>
      </c>
      <c r="F185" s="24" t="str">
        <f>+TabIPW[[#This Row],[WK]]&amp;TabIPW[[#This Row],[PK]]&amp;TabIPW[[#This Row],[GK]]</f>
        <v>040207</v>
      </c>
      <c r="G185" s="6" t="s">
        <v>225</v>
      </c>
      <c r="H185" s="34">
        <v>2.6597896000000001E-5</v>
      </c>
      <c r="I185" s="35">
        <v>8421</v>
      </c>
      <c r="J185" s="34">
        <v>2.01737E-5</v>
      </c>
      <c r="K185" s="35">
        <v>5143</v>
      </c>
      <c r="L185" s="34">
        <v>7.17797E-5</v>
      </c>
      <c r="M185" s="35">
        <v>6501.01</v>
      </c>
      <c r="N185" s="34">
        <v>5.0875199999999997E-5</v>
      </c>
      <c r="O185" s="35">
        <v>39</v>
      </c>
      <c r="P185" s="34">
        <v>4.5661100000000002E-5</v>
      </c>
      <c r="Q185" s="35">
        <v>242</v>
      </c>
      <c r="R185" s="34">
        <v>5.9784100000000002E-5</v>
      </c>
      <c r="S185" s="35">
        <v>235</v>
      </c>
      <c r="T185" s="34">
        <v>1.7763800000000001E-5</v>
      </c>
      <c r="U185" s="35">
        <v>416.5</v>
      </c>
      <c r="V185" s="34">
        <v>2.09357E-5</v>
      </c>
      <c r="W185" s="35">
        <v>6501.01</v>
      </c>
    </row>
    <row r="186" spans="1:23" ht="14.45" x14ac:dyDescent="0.3">
      <c r="A186" s="6" t="s">
        <v>31</v>
      </c>
      <c r="B186" s="6" t="s">
        <v>39</v>
      </c>
      <c r="C186" s="6" t="s">
        <v>32</v>
      </c>
      <c r="D186" s="6" t="s">
        <v>75</v>
      </c>
      <c r="E186" s="6" t="s">
        <v>36</v>
      </c>
      <c r="F186" s="24" t="str">
        <f>+TabIPW[[#This Row],[WK]]&amp;TabIPW[[#This Row],[PK]]&amp;TabIPW[[#This Row],[GK]]</f>
        <v>040208</v>
      </c>
      <c r="G186" s="6" t="s">
        <v>226</v>
      </c>
      <c r="H186" s="34">
        <v>1.1973952000000001E-5</v>
      </c>
      <c r="I186" s="35">
        <v>3791</v>
      </c>
      <c r="J186" s="34">
        <v>9.0219000000000008E-6</v>
      </c>
      <c r="K186" s="35">
        <v>2300</v>
      </c>
      <c r="L186" s="34">
        <v>3.2314100000000003E-5</v>
      </c>
      <c r="M186" s="35">
        <v>2926.65</v>
      </c>
      <c r="N186" s="34">
        <v>3.0003300000000001E-5</v>
      </c>
      <c r="O186" s="35">
        <v>23</v>
      </c>
      <c r="P186" s="34">
        <v>1.7547400000000001E-5</v>
      </c>
      <c r="Q186" s="35">
        <v>93</v>
      </c>
      <c r="R186" s="34">
        <v>2.3913700000000001E-5</v>
      </c>
      <c r="S186" s="35">
        <v>94</v>
      </c>
      <c r="T186" s="34">
        <v>9.5194999999999992E-6</v>
      </c>
      <c r="U186" s="35">
        <v>223.2</v>
      </c>
      <c r="V186" s="34">
        <v>9.4249000000000002E-6</v>
      </c>
      <c r="W186" s="35">
        <v>2926.65</v>
      </c>
    </row>
    <row r="187" spans="1:23" ht="14.45" x14ac:dyDescent="0.3">
      <c r="A187" s="6" t="s">
        <v>31</v>
      </c>
      <c r="B187" s="6" t="s">
        <v>39</v>
      </c>
      <c r="C187" s="6" t="s">
        <v>32</v>
      </c>
      <c r="D187" s="6" t="s">
        <v>77</v>
      </c>
      <c r="E187" s="6" t="s">
        <v>36</v>
      </c>
      <c r="F187" s="24" t="str">
        <f>+TabIPW[[#This Row],[WK]]&amp;TabIPW[[#This Row],[PK]]&amp;TabIPW[[#This Row],[GK]]</f>
        <v>040209</v>
      </c>
      <c r="G187" s="6" t="s">
        <v>227</v>
      </c>
      <c r="H187" s="34">
        <v>1.5426216000000002E-5</v>
      </c>
      <c r="I187" s="35">
        <v>4884</v>
      </c>
      <c r="J187" s="34">
        <v>1.16343E-5</v>
      </c>
      <c r="K187" s="35">
        <v>2966</v>
      </c>
      <c r="L187" s="34">
        <v>4.1630700000000001E-5</v>
      </c>
      <c r="M187" s="35">
        <v>3770.45</v>
      </c>
      <c r="N187" s="34">
        <v>3.5221300000000001E-5</v>
      </c>
      <c r="O187" s="35">
        <v>27</v>
      </c>
      <c r="P187" s="34">
        <v>2.92457E-5</v>
      </c>
      <c r="Q187" s="35">
        <v>155</v>
      </c>
      <c r="R187" s="34">
        <v>2.69665E-5</v>
      </c>
      <c r="S187" s="35">
        <v>106</v>
      </c>
      <c r="T187" s="34">
        <v>2.00456E-5</v>
      </c>
      <c r="U187" s="35">
        <v>470</v>
      </c>
      <c r="V187" s="34">
        <v>1.2142300000000001E-5</v>
      </c>
      <c r="W187" s="35">
        <v>3770.45</v>
      </c>
    </row>
    <row r="188" spans="1:23" ht="14.45" x14ac:dyDescent="0.3">
      <c r="A188" s="6" t="s">
        <v>31</v>
      </c>
      <c r="B188" s="6" t="s">
        <v>39</v>
      </c>
      <c r="C188" s="6" t="s">
        <v>32</v>
      </c>
      <c r="D188" s="6" t="s">
        <v>90</v>
      </c>
      <c r="E188" s="6" t="s">
        <v>36</v>
      </c>
      <c r="F188" s="24" t="str">
        <f>+TabIPW[[#This Row],[WK]]&amp;TabIPW[[#This Row],[PK]]&amp;TabIPW[[#This Row],[GK]]</f>
        <v>040210</v>
      </c>
      <c r="G188" s="6" t="s">
        <v>228</v>
      </c>
      <c r="H188" s="34">
        <v>1.5577824000000001E-5</v>
      </c>
      <c r="I188" s="35">
        <v>4932</v>
      </c>
      <c r="J188" s="34">
        <v>1.13362E-5</v>
      </c>
      <c r="K188" s="35">
        <v>2890</v>
      </c>
      <c r="L188" s="34">
        <v>4.2039799999999997E-5</v>
      </c>
      <c r="M188" s="35">
        <v>3807.5</v>
      </c>
      <c r="N188" s="34">
        <v>3.1307799999999999E-5</v>
      </c>
      <c r="O188" s="35">
        <v>24</v>
      </c>
      <c r="P188" s="34">
        <v>3.1887300000000002E-5</v>
      </c>
      <c r="Q188" s="35">
        <v>169</v>
      </c>
      <c r="R188" s="34">
        <v>3.6379299999999999E-5</v>
      </c>
      <c r="S188" s="35">
        <v>143</v>
      </c>
      <c r="T188" s="34">
        <v>1.08928E-5</v>
      </c>
      <c r="U188" s="35">
        <v>255.4</v>
      </c>
      <c r="V188" s="34">
        <v>1.22616E-5</v>
      </c>
      <c r="W188" s="35">
        <v>3807.5</v>
      </c>
    </row>
    <row r="189" spans="1:23" ht="14.45" x14ac:dyDescent="0.3">
      <c r="A189" s="6" t="s">
        <v>31</v>
      </c>
      <c r="B189" s="6" t="s">
        <v>39</v>
      </c>
      <c r="C189" s="6" t="s">
        <v>37</v>
      </c>
      <c r="D189" s="6" t="s">
        <v>33</v>
      </c>
      <c r="E189" s="6" t="s">
        <v>36</v>
      </c>
      <c r="F189" s="24" t="str">
        <f>+TabIPW[[#This Row],[WK]]&amp;TabIPW[[#This Row],[PK]]&amp;TabIPW[[#This Row],[GK]]</f>
        <v>040301</v>
      </c>
      <c r="G189" s="6" t="s">
        <v>229</v>
      </c>
      <c r="H189" s="34">
        <v>8.2601615999999996E-5</v>
      </c>
      <c r="I189" s="35">
        <v>26152</v>
      </c>
      <c r="J189" s="34">
        <v>6.2215699999999995E-5</v>
      </c>
      <c r="K189" s="35">
        <v>15861</v>
      </c>
      <c r="L189" s="34">
        <v>2.4948199999999998E-4</v>
      </c>
      <c r="M189" s="35">
        <v>22595.33</v>
      </c>
      <c r="N189" s="34">
        <v>1.500165E-4</v>
      </c>
      <c r="O189" s="35">
        <v>115</v>
      </c>
      <c r="P189" s="34">
        <v>2.20192E-4</v>
      </c>
      <c r="Q189" s="35">
        <v>1167</v>
      </c>
      <c r="R189" s="34">
        <v>6.6398599999999998E-5</v>
      </c>
      <c r="S189" s="35">
        <v>261</v>
      </c>
      <c r="T189" s="34">
        <v>6.0051299999999999E-5</v>
      </c>
      <c r="U189" s="35">
        <v>1408</v>
      </c>
      <c r="V189" s="34">
        <v>7.27656E-5</v>
      </c>
      <c r="W189" s="35">
        <v>22595.33</v>
      </c>
    </row>
    <row r="190" spans="1:23" ht="14.45" x14ac:dyDescent="0.3">
      <c r="A190" s="6" t="s">
        <v>31</v>
      </c>
      <c r="B190" s="6" t="s">
        <v>39</v>
      </c>
      <c r="C190" s="6" t="s">
        <v>37</v>
      </c>
      <c r="D190" s="6" t="s">
        <v>32</v>
      </c>
      <c r="E190" s="6" t="s">
        <v>36</v>
      </c>
      <c r="F190" s="24" t="str">
        <f>+TabIPW[[#This Row],[WK]]&amp;TabIPW[[#This Row],[PK]]&amp;TabIPW[[#This Row],[GK]]</f>
        <v>040302</v>
      </c>
      <c r="G190" s="6" t="s">
        <v>230</v>
      </c>
      <c r="H190" s="34">
        <v>2.7220128E-5</v>
      </c>
      <c r="I190" s="35">
        <v>8618</v>
      </c>
      <c r="J190" s="34">
        <v>2.08445E-5</v>
      </c>
      <c r="K190" s="35">
        <v>5314</v>
      </c>
      <c r="L190" s="34">
        <v>8.2212999999999994E-5</v>
      </c>
      <c r="M190" s="35">
        <v>7445.95</v>
      </c>
      <c r="N190" s="34">
        <v>5.0875199999999997E-5</v>
      </c>
      <c r="O190" s="35">
        <v>39</v>
      </c>
      <c r="P190" s="34">
        <v>6.1887699999999994E-5</v>
      </c>
      <c r="Q190" s="35">
        <v>328</v>
      </c>
      <c r="R190" s="34">
        <v>3.1036900000000001E-5</v>
      </c>
      <c r="S190" s="35">
        <v>122</v>
      </c>
      <c r="T190" s="34">
        <v>2.9087399999999999E-5</v>
      </c>
      <c r="U190" s="35">
        <v>682</v>
      </c>
      <c r="V190" s="34">
        <v>2.3978800000000002E-5</v>
      </c>
      <c r="W190" s="35">
        <v>7445.95</v>
      </c>
    </row>
    <row r="191" spans="1:23" ht="14.45" x14ac:dyDescent="0.3">
      <c r="A191" s="6" t="s">
        <v>31</v>
      </c>
      <c r="B191" s="6" t="s">
        <v>39</v>
      </c>
      <c r="C191" s="6" t="s">
        <v>37</v>
      </c>
      <c r="D191" s="6" t="s">
        <v>37</v>
      </c>
      <c r="E191" s="6" t="s">
        <v>36</v>
      </c>
      <c r="F191" s="24" t="str">
        <f>+TabIPW[[#This Row],[WK]]&amp;TabIPW[[#This Row],[PK]]&amp;TabIPW[[#This Row],[GK]]</f>
        <v>040303</v>
      </c>
      <c r="G191" s="6" t="s">
        <v>231</v>
      </c>
      <c r="H191" s="34">
        <v>4.0283767999999994E-5</v>
      </c>
      <c r="I191" s="35">
        <v>12754</v>
      </c>
      <c r="J191" s="34">
        <v>2.9976199999999999E-5</v>
      </c>
      <c r="K191" s="35">
        <v>7642</v>
      </c>
      <c r="L191" s="34">
        <v>1.216692E-4</v>
      </c>
      <c r="M191" s="35">
        <v>11019.46</v>
      </c>
      <c r="N191" s="34">
        <v>8.3487399999999996E-5</v>
      </c>
      <c r="O191" s="35">
        <v>64</v>
      </c>
      <c r="P191" s="34">
        <v>9.1888199999999999E-5</v>
      </c>
      <c r="Q191" s="35">
        <v>487</v>
      </c>
      <c r="R191" s="34">
        <v>4.6300900000000003E-5</v>
      </c>
      <c r="S191" s="35">
        <v>182</v>
      </c>
      <c r="T191" s="34">
        <v>3.8099300000000003E-5</v>
      </c>
      <c r="U191" s="35">
        <v>893.3</v>
      </c>
      <c r="V191" s="34">
        <v>3.5486900000000001E-5</v>
      </c>
      <c r="W191" s="35">
        <v>11019.46</v>
      </c>
    </row>
    <row r="192" spans="1:23" ht="14.45" x14ac:dyDescent="0.3">
      <c r="A192" s="6" t="s">
        <v>31</v>
      </c>
      <c r="B192" s="6" t="s">
        <v>39</v>
      </c>
      <c r="C192" s="6" t="s">
        <v>37</v>
      </c>
      <c r="D192" s="6" t="s">
        <v>39</v>
      </c>
      <c r="E192" s="6" t="s">
        <v>40</v>
      </c>
      <c r="F192" s="24" t="str">
        <f>+TabIPW[[#This Row],[WK]]&amp;TabIPW[[#This Row],[PK]]&amp;TabIPW[[#This Row],[GK]]</f>
        <v>040304</v>
      </c>
      <c r="G192" s="6" t="s">
        <v>232</v>
      </c>
      <c r="H192" s="34">
        <v>7.3574568000000004E-5</v>
      </c>
      <c r="I192" s="35">
        <v>23294</v>
      </c>
      <c r="J192" s="34">
        <v>5.5892500000000001E-5</v>
      </c>
      <c r="K192" s="35">
        <v>14249</v>
      </c>
      <c r="L192" s="34">
        <v>2.2221759999999999E-4</v>
      </c>
      <c r="M192" s="35">
        <v>20126.02</v>
      </c>
      <c r="N192" s="34">
        <v>1.4740749999999999E-4</v>
      </c>
      <c r="O192" s="35">
        <v>113</v>
      </c>
      <c r="P192" s="34">
        <v>1.5679480000000001E-4</v>
      </c>
      <c r="Q192" s="35">
        <v>831</v>
      </c>
      <c r="R192" s="34">
        <v>1.1880510000000001E-4</v>
      </c>
      <c r="S192" s="35">
        <v>467</v>
      </c>
      <c r="T192" s="34">
        <v>7.2684300000000005E-5</v>
      </c>
      <c r="U192" s="35">
        <v>1704.1999999999998</v>
      </c>
      <c r="V192" s="34">
        <v>6.4813499999999999E-5</v>
      </c>
      <c r="W192" s="35">
        <v>20126.02</v>
      </c>
    </row>
    <row r="193" spans="1:23" ht="14.45" x14ac:dyDescent="0.3">
      <c r="A193" s="6" t="s">
        <v>31</v>
      </c>
      <c r="B193" s="6" t="s">
        <v>39</v>
      </c>
      <c r="C193" s="6" t="s">
        <v>37</v>
      </c>
      <c r="D193" s="6" t="s">
        <v>42</v>
      </c>
      <c r="E193" s="6" t="s">
        <v>36</v>
      </c>
      <c r="F193" s="24" t="str">
        <f>+TabIPW[[#This Row],[WK]]&amp;TabIPW[[#This Row],[PK]]&amp;TabIPW[[#This Row],[GK]]</f>
        <v>040305</v>
      </c>
      <c r="G193" s="6" t="s">
        <v>233</v>
      </c>
      <c r="H193" s="34">
        <v>3.2766487999999999E-5</v>
      </c>
      <c r="I193" s="35">
        <v>10374</v>
      </c>
      <c r="J193" s="34">
        <v>2.52221E-5</v>
      </c>
      <c r="K193" s="35">
        <v>6430</v>
      </c>
      <c r="L193" s="34">
        <v>9.8964799999999998E-5</v>
      </c>
      <c r="M193" s="35">
        <v>8963.14</v>
      </c>
      <c r="N193" s="34">
        <v>6.1311100000000003E-5</v>
      </c>
      <c r="O193" s="35">
        <v>47</v>
      </c>
      <c r="P193" s="34">
        <v>8.3208799999999995E-5</v>
      </c>
      <c r="Q193" s="35">
        <v>441</v>
      </c>
      <c r="R193" s="34">
        <v>4.3756900000000001E-5</v>
      </c>
      <c r="S193" s="35">
        <v>172</v>
      </c>
      <c r="T193" s="34">
        <v>2.4246599999999999E-5</v>
      </c>
      <c r="U193" s="35">
        <v>568.5</v>
      </c>
      <c r="V193" s="34">
        <v>2.8864700000000002E-5</v>
      </c>
      <c r="W193" s="35">
        <v>8963.14</v>
      </c>
    </row>
    <row r="194" spans="1:23" ht="14.45" x14ac:dyDescent="0.3">
      <c r="A194" s="6" t="s">
        <v>31</v>
      </c>
      <c r="B194" s="6" t="s">
        <v>39</v>
      </c>
      <c r="C194" s="6" t="s">
        <v>37</v>
      </c>
      <c r="D194" s="6" t="s">
        <v>44</v>
      </c>
      <c r="E194" s="6" t="s">
        <v>36</v>
      </c>
      <c r="F194" s="24" t="str">
        <f>+TabIPW[[#This Row],[WK]]&amp;TabIPW[[#This Row],[PK]]&amp;TabIPW[[#This Row],[GK]]</f>
        <v>040306</v>
      </c>
      <c r="G194" s="6" t="s">
        <v>234</v>
      </c>
      <c r="H194" s="34">
        <v>5.8397880000000004E-5</v>
      </c>
      <c r="I194" s="35">
        <v>18489</v>
      </c>
      <c r="J194" s="34">
        <v>4.2814700000000002E-5</v>
      </c>
      <c r="K194" s="35">
        <v>10915</v>
      </c>
      <c r="L194" s="34">
        <v>1.763794E-4</v>
      </c>
      <c r="M194" s="35">
        <v>15974.5</v>
      </c>
      <c r="N194" s="34">
        <v>1.108818E-4</v>
      </c>
      <c r="O194" s="35">
        <v>85</v>
      </c>
      <c r="P194" s="34">
        <v>1.6660629999999999E-4</v>
      </c>
      <c r="Q194" s="35">
        <v>883</v>
      </c>
      <c r="R194" s="34">
        <v>4.12129E-5</v>
      </c>
      <c r="S194" s="35">
        <v>162</v>
      </c>
      <c r="T194" s="34">
        <v>6.6768700000000003E-5</v>
      </c>
      <c r="U194" s="35">
        <v>1565.5</v>
      </c>
      <c r="V194" s="34">
        <v>5.1443999999999997E-5</v>
      </c>
      <c r="W194" s="35">
        <v>15974.5</v>
      </c>
    </row>
    <row r="195" spans="1:23" ht="14.45" x14ac:dyDescent="0.3">
      <c r="A195" s="6" t="s">
        <v>31</v>
      </c>
      <c r="B195" s="6" t="s">
        <v>39</v>
      </c>
      <c r="C195" s="6" t="s">
        <v>37</v>
      </c>
      <c r="D195" s="6" t="s">
        <v>51</v>
      </c>
      <c r="E195" s="6" t="s">
        <v>36</v>
      </c>
      <c r="F195" s="24" t="str">
        <f>+TabIPW[[#This Row],[WK]]&amp;TabIPW[[#This Row],[PK]]&amp;TabIPW[[#This Row],[GK]]</f>
        <v>040307</v>
      </c>
      <c r="G195" s="6" t="s">
        <v>235</v>
      </c>
      <c r="H195" s="34">
        <v>3.4551056000000002E-5</v>
      </c>
      <c r="I195" s="35">
        <v>10939</v>
      </c>
      <c r="J195" s="34">
        <v>2.5849700000000001E-5</v>
      </c>
      <c r="K195" s="35">
        <v>6590</v>
      </c>
      <c r="L195" s="34">
        <v>1.0435470000000001E-4</v>
      </c>
      <c r="M195" s="35">
        <v>9451.2999999999993</v>
      </c>
      <c r="N195" s="34">
        <v>6.0006600000000002E-5</v>
      </c>
      <c r="O195" s="35">
        <v>46</v>
      </c>
      <c r="P195" s="34">
        <v>6.6227400000000002E-5</v>
      </c>
      <c r="Q195" s="35">
        <v>351</v>
      </c>
      <c r="R195" s="34">
        <v>2.9001700000000001E-5</v>
      </c>
      <c r="S195" s="35">
        <v>114</v>
      </c>
      <c r="T195" s="34">
        <v>2.6246900000000001E-5</v>
      </c>
      <c r="U195" s="35">
        <v>615.4</v>
      </c>
      <c r="V195" s="34">
        <v>3.04368E-5</v>
      </c>
      <c r="W195" s="35">
        <v>9451.2999999999993</v>
      </c>
    </row>
    <row r="196" spans="1:23" ht="14.45" x14ac:dyDescent="0.3">
      <c r="A196" s="6" t="s">
        <v>31</v>
      </c>
      <c r="B196" s="6" t="s">
        <v>39</v>
      </c>
      <c r="C196" s="6" t="s">
        <v>37</v>
      </c>
      <c r="D196" s="6" t="s">
        <v>75</v>
      </c>
      <c r="E196" s="6" t="s">
        <v>40</v>
      </c>
      <c r="F196" s="24" t="str">
        <f>+TabIPW[[#This Row],[WK]]&amp;TabIPW[[#This Row],[PK]]&amp;TabIPW[[#This Row],[GK]]</f>
        <v>040308</v>
      </c>
      <c r="G196" s="6" t="s">
        <v>236</v>
      </c>
      <c r="H196" s="34">
        <v>5.1676552000000001E-5</v>
      </c>
      <c r="I196" s="35">
        <v>16361</v>
      </c>
      <c r="J196" s="34">
        <v>3.9237299999999998E-5</v>
      </c>
      <c r="K196" s="35">
        <v>10003</v>
      </c>
      <c r="L196" s="34">
        <v>1.5607880000000001E-4</v>
      </c>
      <c r="M196" s="35">
        <v>14135.9</v>
      </c>
      <c r="N196" s="34">
        <v>7.82695E-5</v>
      </c>
      <c r="O196" s="35">
        <v>60</v>
      </c>
      <c r="P196" s="34">
        <v>1.218886E-4</v>
      </c>
      <c r="Q196" s="35">
        <v>646</v>
      </c>
      <c r="R196" s="34">
        <v>7.9118599999999998E-5</v>
      </c>
      <c r="S196" s="35">
        <v>311</v>
      </c>
      <c r="T196" s="34">
        <v>4.8676600000000001E-5</v>
      </c>
      <c r="U196" s="35">
        <v>1141.3</v>
      </c>
      <c r="V196" s="34">
        <v>4.5522999999999998E-5</v>
      </c>
      <c r="W196" s="35">
        <v>14135.9</v>
      </c>
    </row>
    <row r="197" spans="1:23" ht="14.45" x14ac:dyDescent="0.3">
      <c r="A197" s="6" t="s">
        <v>31</v>
      </c>
      <c r="B197" s="6" t="s">
        <v>39</v>
      </c>
      <c r="C197" s="6" t="s">
        <v>39</v>
      </c>
      <c r="D197" s="6" t="s">
        <v>33</v>
      </c>
      <c r="E197" s="6" t="s">
        <v>34</v>
      </c>
      <c r="F197" s="24" t="str">
        <f>+TabIPW[[#This Row],[WK]]&amp;TabIPW[[#This Row],[PK]]&amp;TabIPW[[#This Row],[GK]]</f>
        <v>040401</v>
      </c>
      <c r="G197" s="6" t="s">
        <v>237</v>
      </c>
      <c r="H197" s="34">
        <v>5.7017607999999996E-5</v>
      </c>
      <c r="I197" s="35">
        <v>18052</v>
      </c>
      <c r="J197" s="34">
        <v>4.3532599999999997E-5</v>
      </c>
      <c r="K197" s="35">
        <v>11098</v>
      </c>
      <c r="L197" s="34">
        <v>1.586569E-4</v>
      </c>
      <c r="M197" s="35">
        <v>14369.39</v>
      </c>
      <c r="N197" s="34">
        <v>1.4218950000000001E-4</v>
      </c>
      <c r="O197" s="35">
        <v>109</v>
      </c>
      <c r="P197" s="34">
        <v>1.2943589999999999E-4</v>
      </c>
      <c r="Q197" s="35">
        <v>686</v>
      </c>
      <c r="R197" s="34">
        <v>1.1091870000000001E-4</v>
      </c>
      <c r="S197" s="35">
        <v>436</v>
      </c>
      <c r="T197" s="34">
        <v>5.4157099999999997E-5</v>
      </c>
      <c r="U197" s="35">
        <v>1269.8000000000002</v>
      </c>
      <c r="V197" s="34">
        <v>4.62749E-5</v>
      </c>
      <c r="W197" s="35">
        <v>14369.39</v>
      </c>
    </row>
    <row r="198" spans="1:23" ht="14.45" x14ac:dyDescent="0.3">
      <c r="A198" s="6" t="s">
        <v>31</v>
      </c>
      <c r="B198" s="6" t="s">
        <v>39</v>
      </c>
      <c r="C198" s="6" t="s">
        <v>39</v>
      </c>
      <c r="D198" s="6" t="s">
        <v>32</v>
      </c>
      <c r="E198" s="6" t="s">
        <v>36</v>
      </c>
      <c r="F198" s="24" t="str">
        <f>+TabIPW[[#This Row],[WK]]&amp;TabIPW[[#This Row],[PK]]&amp;TabIPW[[#This Row],[GK]]</f>
        <v>040402</v>
      </c>
      <c r="G198" s="6" t="s">
        <v>237</v>
      </c>
      <c r="H198" s="34">
        <v>1.9162744000000002E-5</v>
      </c>
      <c r="I198" s="35">
        <v>6067</v>
      </c>
      <c r="J198" s="34">
        <v>1.49096E-5</v>
      </c>
      <c r="K198" s="35">
        <v>3801</v>
      </c>
      <c r="L198" s="34">
        <v>5.3322100000000002E-5</v>
      </c>
      <c r="M198" s="35">
        <v>4829.33</v>
      </c>
      <c r="N198" s="34">
        <v>4.1743699999999998E-5</v>
      </c>
      <c r="O198" s="35">
        <v>32</v>
      </c>
      <c r="P198" s="34">
        <v>3.43401E-5</v>
      </c>
      <c r="Q198" s="35">
        <v>182</v>
      </c>
      <c r="R198" s="34">
        <v>2.49313E-5</v>
      </c>
      <c r="S198" s="35">
        <v>98</v>
      </c>
      <c r="T198" s="34">
        <v>8.4106000000000004E-6</v>
      </c>
      <c r="U198" s="35">
        <v>197.20000000000002</v>
      </c>
      <c r="V198" s="34">
        <v>1.55523E-5</v>
      </c>
      <c r="W198" s="35">
        <v>4829.33</v>
      </c>
    </row>
    <row r="199" spans="1:23" ht="14.45" x14ac:dyDescent="0.3">
      <c r="A199" s="6" t="s">
        <v>31</v>
      </c>
      <c r="B199" s="6" t="s">
        <v>39</v>
      </c>
      <c r="C199" s="6" t="s">
        <v>39</v>
      </c>
      <c r="D199" s="6" t="s">
        <v>37</v>
      </c>
      <c r="E199" s="6" t="s">
        <v>36</v>
      </c>
      <c r="F199" s="24" t="str">
        <f>+TabIPW[[#This Row],[WK]]&amp;TabIPW[[#This Row],[PK]]&amp;TabIPW[[#This Row],[GK]]</f>
        <v>040403</v>
      </c>
      <c r="G199" s="6" t="s">
        <v>238</v>
      </c>
      <c r="H199" s="34">
        <v>1.3572160000000001E-5</v>
      </c>
      <c r="I199" s="35">
        <v>4297</v>
      </c>
      <c r="J199" s="34">
        <v>1.02732E-5</v>
      </c>
      <c r="K199" s="35">
        <v>2619</v>
      </c>
      <c r="L199" s="34">
        <v>3.7765799999999997E-5</v>
      </c>
      <c r="M199" s="35">
        <v>3420.41</v>
      </c>
      <c r="N199" s="34">
        <v>4.0439199999999997E-5</v>
      </c>
      <c r="O199" s="35">
        <v>31</v>
      </c>
      <c r="P199" s="34">
        <v>3.5094900000000002E-5</v>
      </c>
      <c r="Q199" s="35">
        <v>186</v>
      </c>
      <c r="R199" s="34">
        <v>2.7984099999999999E-5</v>
      </c>
      <c r="S199" s="35">
        <v>110</v>
      </c>
      <c r="T199" s="34">
        <v>8.9181000000000002E-6</v>
      </c>
      <c r="U199" s="35">
        <v>209.1</v>
      </c>
      <c r="V199" s="34">
        <v>1.1015E-5</v>
      </c>
      <c r="W199" s="35">
        <v>3420.41</v>
      </c>
    </row>
    <row r="200" spans="1:23" ht="14.45" x14ac:dyDescent="0.3">
      <c r="A200" s="6" t="s">
        <v>31</v>
      </c>
      <c r="B200" s="6" t="s">
        <v>39</v>
      </c>
      <c r="C200" s="6" t="s">
        <v>39</v>
      </c>
      <c r="D200" s="6" t="s">
        <v>39</v>
      </c>
      <c r="E200" s="6" t="s">
        <v>36</v>
      </c>
      <c r="F200" s="24" t="str">
        <f>+TabIPW[[#This Row],[WK]]&amp;TabIPW[[#This Row],[PK]]&amp;TabIPW[[#This Row],[GK]]</f>
        <v>040404</v>
      </c>
      <c r="G200" s="6" t="s">
        <v>239</v>
      </c>
      <c r="H200" s="34">
        <v>1.5369359999999999E-5</v>
      </c>
      <c r="I200" s="35">
        <v>4866</v>
      </c>
      <c r="J200" s="34">
        <v>1.1830399999999999E-5</v>
      </c>
      <c r="K200" s="35">
        <v>3016</v>
      </c>
      <c r="L200" s="34">
        <v>4.2766799999999999E-5</v>
      </c>
      <c r="M200" s="35">
        <v>3873.34</v>
      </c>
      <c r="N200" s="34">
        <v>3.0003300000000001E-5</v>
      </c>
      <c r="O200" s="35">
        <v>23</v>
      </c>
      <c r="P200" s="34">
        <v>2.6981499999999999E-5</v>
      </c>
      <c r="Q200" s="35">
        <v>143</v>
      </c>
      <c r="R200" s="34">
        <v>2.97649E-5</v>
      </c>
      <c r="S200" s="35">
        <v>117</v>
      </c>
      <c r="T200" s="34">
        <v>1.23259E-5</v>
      </c>
      <c r="U200" s="35">
        <v>289</v>
      </c>
      <c r="V200" s="34">
        <v>1.24736E-5</v>
      </c>
      <c r="W200" s="35">
        <v>3873.34</v>
      </c>
    </row>
    <row r="201" spans="1:23" ht="14.45" x14ac:dyDescent="0.3">
      <c r="A201" s="6" t="s">
        <v>31</v>
      </c>
      <c r="B201" s="6" t="s">
        <v>39</v>
      </c>
      <c r="C201" s="6" t="s">
        <v>39</v>
      </c>
      <c r="D201" s="6" t="s">
        <v>42</v>
      </c>
      <c r="E201" s="6" t="s">
        <v>36</v>
      </c>
      <c r="F201" s="24" t="str">
        <f>+TabIPW[[#This Row],[WK]]&amp;TabIPW[[#This Row],[PK]]&amp;TabIPW[[#This Row],[GK]]</f>
        <v>040405</v>
      </c>
      <c r="G201" s="6" t="s">
        <v>240</v>
      </c>
      <c r="H201" s="34">
        <v>1.2608815999999999E-5</v>
      </c>
      <c r="I201" s="35">
        <v>3992</v>
      </c>
      <c r="J201" s="34">
        <v>9.6299000000000008E-6</v>
      </c>
      <c r="K201" s="35">
        <v>2455</v>
      </c>
      <c r="L201" s="34">
        <v>3.5085200000000001E-5</v>
      </c>
      <c r="M201" s="35">
        <v>3177.63</v>
      </c>
      <c r="N201" s="34">
        <v>2.86988E-5</v>
      </c>
      <c r="O201" s="35">
        <v>22</v>
      </c>
      <c r="P201" s="34">
        <v>1.8490799999999999E-5</v>
      </c>
      <c r="Q201" s="35">
        <v>98</v>
      </c>
      <c r="R201" s="34">
        <v>4.9353700000000001E-5</v>
      </c>
      <c r="S201" s="35">
        <v>194</v>
      </c>
      <c r="T201" s="34">
        <v>1.1780000000000001E-5</v>
      </c>
      <c r="U201" s="35">
        <v>276.2</v>
      </c>
      <c r="V201" s="34">
        <v>1.0233200000000001E-5</v>
      </c>
      <c r="W201" s="35">
        <v>3177.63</v>
      </c>
    </row>
    <row r="202" spans="1:23" ht="14.45" x14ac:dyDescent="0.3">
      <c r="A202" s="6" t="s">
        <v>31</v>
      </c>
      <c r="B202" s="6" t="s">
        <v>39</v>
      </c>
      <c r="C202" s="6" t="s">
        <v>39</v>
      </c>
      <c r="D202" s="6" t="s">
        <v>44</v>
      </c>
      <c r="E202" s="6" t="s">
        <v>36</v>
      </c>
      <c r="F202" s="24" t="str">
        <f>+TabIPW[[#This Row],[WK]]&amp;TabIPW[[#This Row],[PK]]&amp;TabIPW[[#This Row],[GK]]</f>
        <v>040406</v>
      </c>
      <c r="G202" s="6" t="s">
        <v>241</v>
      </c>
      <c r="H202" s="34">
        <v>1.6348503999999999E-5</v>
      </c>
      <c r="I202" s="35">
        <v>5176</v>
      </c>
      <c r="J202" s="34">
        <v>1.25718E-5</v>
      </c>
      <c r="K202" s="35">
        <v>3205</v>
      </c>
      <c r="L202" s="34">
        <v>4.5491300000000003E-5</v>
      </c>
      <c r="M202" s="35">
        <v>4120.1000000000004</v>
      </c>
      <c r="N202" s="34">
        <v>2.4785300000000001E-5</v>
      </c>
      <c r="O202" s="35">
        <v>19</v>
      </c>
      <c r="P202" s="34">
        <v>3.3774099999999999E-5</v>
      </c>
      <c r="Q202" s="35">
        <v>179</v>
      </c>
      <c r="R202" s="34">
        <v>2.26416E-5</v>
      </c>
      <c r="S202" s="35">
        <v>89</v>
      </c>
      <c r="T202" s="34">
        <v>1.29486E-5</v>
      </c>
      <c r="U202" s="35">
        <v>303.60000000000002</v>
      </c>
      <c r="V202" s="34">
        <v>1.32683E-5</v>
      </c>
      <c r="W202" s="35">
        <v>4120.1000000000004</v>
      </c>
    </row>
    <row r="203" spans="1:23" ht="14.45" x14ac:dyDescent="0.3">
      <c r="A203" s="6" t="s">
        <v>31</v>
      </c>
      <c r="B203" s="6" t="s">
        <v>39</v>
      </c>
      <c r="C203" s="6" t="s">
        <v>39</v>
      </c>
      <c r="D203" s="6" t="s">
        <v>51</v>
      </c>
      <c r="E203" s="6" t="s">
        <v>36</v>
      </c>
      <c r="F203" s="24" t="str">
        <f>+TabIPW[[#This Row],[WK]]&amp;TabIPW[[#This Row],[PK]]&amp;TabIPW[[#This Row],[GK]]</f>
        <v>040407</v>
      </c>
      <c r="G203" s="6" t="s">
        <v>242</v>
      </c>
      <c r="H203" s="34">
        <v>2.1076808E-5</v>
      </c>
      <c r="I203" s="35">
        <v>6673</v>
      </c>
      <c r="J203" s="34">
        <v>1.6141300000000001E-5</v>
      </c>
      <c r="K203" s="35">
        <v>4115</v>
      </c>
      <c r="L203" s="34">
        <v>5.8648199999999999E-5</v>
      </c>
      <c r="M203" s="35">
        <v>5311.71</v>
      </c>
      <c r="N203" s="34">
        <v>5.2179599999999998E-5</v>
      </c>
      <c r="O203" s="35">
        <v>40</v>
      </c>
      <c r="P203" s="34">
        <v>5.3396999999999997E-5</v>
      </c>
      <c r="Q203" s="35">
        <v>283</v>
      </c>
      <c r="R203" s="34">
        <v>5.1643300000000001E-5</v>
      </c>
      <c r="S203" s="35">
        <v>203</v>
      </c>
      <c r="T203" s="34">
        <v>1.55971E-5</v>
      </c>
      <c r="U203" s="35">
        <v>365.7</v>
      </c>
      <c r="V203" s="34">
        <v>1.7105700000000001E-5</v>
      </c>
      <c r="W203" s="35">
        <v>5311.71</v>
      </c>
    </row>
    <row r="204" spans="1:23" ht="14.45" x14ac:dyDescent="0.3">
      <c r="A204" s="6" t="s">
        <v>31</v>
      </c>
      <c r="B204" s="6" t="s">
        <v>39</v>
      </c>
      <c r="C204" s="6" t="s">
        <v>42</v>
      </c>
      <c r="D204" s="6" t="s">
        <v>33</v>
      </c>
      <c r="E204" s="6" t="s">
        <v>34</v>
      </c>
      <c r="F204" s="24" t="str">
        <f>+TabIPW[[#This Row],[WK]]&amp;TabIPW[[#This Row],[PK]]&amp;TabIPW[[#This Row],[GK]]</f>
        <v>040501</v>
      </c>
      <c r="G204" s="6" t="s">
        <v>243</v>
      </c>
      <c r="H204" s="34">
        <v>3.5568095999999998E-5</v>
      </c>
      <c r="I204" s="35">
        <v>11261</v>
      </c>
      <c r="J204" s="34">
        <v>2.7152E-5</v>
      </c>
      <c r="K204" s="35">
        <v>6922</v>
      </c>
      <c r="L204" s="34">
        <v>1.115296E-4</v>
      </c>
      <c r="M204" s="35">
        <v>10101.120000000001</v>
      </c>
      <c r="N204" s="34">
        <v>9.6532400000000004E-5</v>
      </c>
      <c r="O204" s="35">
        <v>74</v>
      </c>
      <c r="P204" s="34">
        <v>9.5095799999999998E-5</v>
      </c>
      <c r="Q204" s="35">
        <v>504</v>
      </c>
      <c r="R204" s="34">
        <v>1.203315E-4</v>
      </c>
      <c r="S204" s="35">
        <v>473</v>
      </c>
      <c r="T204" s="34">
        <v>3.4034800000000001E-5</v>
      </c>
      <c r="U204" s="35">
        <v>798</v>
      </c>
      <c r="V204" s="34">
        <v>3.2529500000000001E-5</v>
      </c>
      <c r="W204" s="35">
        <v>10101.120000000001</v>
      </c>
    </row>
    <row r="205" spans="1:23" ht="14.45" x14ac:dyDescent="0.3">
      <c r="A205" s="6" t="s">
        <v>31</v>
      </c>
      <c r="B205" s="6" t="s">
        <v>39</v>
      </c>
      <c r="C205" s="6" t="s">
        <v>42</v>
      </c>
      <c r="D205" s="6" t="s">
        <v>32</v>
      </c>
      <c r="E205" s="6" t="s">
        <v>36</v>
      </c>
      <c r="F205" s="24" t="str">
        <f>+TabIPW[[#This Row],[WK]]&amp;TabIPW[[#This Row],[PK]]&amp;TabIPW[[#This Row],[GK]]</f>
        <v>040502</v>
      </c>
      <c r="G205" s="6" t="s">
        <v>244</v>
      </c>
      <c r="H205" s="34">
        <v>1.2182416000000001E-5</v>
      </c>
      <c r="I205" s="35">
        <v>3857</v>
      </c>
      <c r="J205" s="34">
        <v>9.3866999999999994E-6</v>
      </c>
      <c r="K205" s="35">
        <v>2393</v>
      </c>
      <c r="L205" s="34">
        <v>3.81999E-5</v>
      </c>
      <c r="M205" s="35">
        <v>3459.73</v>
      </c>
      <c r="N205" s="34">
        <v>2.3480800000000001E-5</v>
      </c>
      <c r="O205" s="35">
        <v>18</v>
      </c>
      <c r="P205" s="34">
        <v>2.3019200000000001E-5</v>
      </c>
      <c r="Q205" s="35">
        <v>122</v>
      </c>
      <c r="R205" s="34">
        <v>1.8571199999999999E-5</v>
      </c>
      <c r="S205" s="35">
        <v>73</v>
      </c>
      <c r="T205" s="34">
        <v>9.7582999999999994E-6</v>
      </c>
      <c r="U205" s="35">
        <v>228.8</v>
      </c>
      <c r="V205" s="34">
        <v>1.11416E-5</v>
      </c>
      <c r="W205" s="35">
        <v>3459.73</v>
      </c>
    </row>
    <row r="206" spans="1:23" ht="14.45" x14ac:dyDescent="0.3">
      <c r="A206" s="6" t="s">
        <v>31</v>
      </c>
      <c r="B206" s="6" t="s">
        <v>39</v>
      </c>
      <c r="C206" s="6" t="s">
        <v>42</v>
      </c>
      <c r="D206" s="6" t="s">
        <v>37</v>
      </c>
      <c r="E206" s="6" t="s">
        <v>36</v>
      </c>
      <c r="F206" s="24" t="str">
        <f>+TabIPW[[#This Row],[WK]]&amp;TabIPW[[#This Row],[PK]]&amp;TabIPW[[#This Row],[GK]]</f>
        <v>040503</v>
      </c>
      <c r="G206" s="6" t="s">
        <v>243</v>
      </c>
      <c r="H206" s="34">
        <v>2.8003440000000003E-5</v>
      </c>
      <c r="I206" s="35">
        <v>8866</v>
      </c>
      <c r="J206" s="34">
        <v>2.1283800000000001E-5</v>
      </c>
      <c r="K206" s="35">
        <v>5426</v>
      </c>
      <c r="L206" s="34">
        <v>8.7809300000000006E-5</v>
      </c>
      <c r="M206" s="35">
        <v>7952.8</v>
      </c>
      <c r="N206" s="34">
        <v>6.1311100000000003E-5</v>
      </c>
      <c r="O206" s="35">
        <v>47</v>
      </c>
      <c r="P206" s="34">
        <v>5.7170699999999998E-5</v>
      </c>
      <c r="Q206" s="35">
        <v>303</v>
      </c>
      <c r="R206" s="34">
        <v>3.7651300000000003E-5</v>
      </c>
      <c r="S206" s="35">
        <v>148</v>
      </c>
      <c r="T206" s="34">
        <v>2.0233200000000001E-5</v>
      </c>
      <c r="U206" s="35">
        <v>474.4</v>
      </c>
      <c r="V206" s="34">
        <v>2.5610999999999999E-5</v>
      </c>
      <c r="W206" s="35">
        <v>7952.8</v>
      </c>
    </row>
    <row r="207" spans="1:23" ht="14.45" x14ac:dyDescent="0.3">
      <c r="A207" s="6" t="s">
        <v>31</v>
      </c>
      <c r="B207" s="6" t="s">
        <v>39</v>
      </c>
      <c r="C207" s="6" t="s">
        <v>42</v>
      </c>
      <c r="D207" s="6" t="s">
        <v>39</v>
      </c>
      <c r="E207" s="6" t="s">
        <v>40</v>
      </c>
      <c r="F207" s="24" t="str">
        <f>+TabIPW[[#This Row],[WK]]&amp;TabIPW[[#This Row],[PK]]&amp;TabIPW[[#This Row],[GK]]</f>
        <v>040504</v>
      </c>
      <c r="G207" s="6" t="s">
        <v>245</v>
      </c>
      <c r="H207" s="34">
        <v>3.5223816000000004E-5</v>
      </c>
      <c r="I207" s="35">
        <v>11152</v>
      </c>
      <c r="J207" s="34">
        <v>2.6653799999999999E-5</v>
      </c>
      <c r="K207" s="35">
        <v>6795</v>
      </c>
      <c r="L207" s="34">
        <v>1.1045E-4</v>
      </c>
      <c r="M207" s="35">
        <v>10003.34</v>
      </c>
      <c r="N207" s="34">
        <v>6.7833600000000001E-5</v>
      </c>
      <c r="O207" s="35">
        <v>52</v>
      </c>
      <c r="P207" s="34">
        <v>7.6982299999999996E-5</v>
      </c>
      <c r="Q207" s="35">
        <v>408</v>
      </c>
      <c r="R207" s="34">
        <v>5.4441699999999997E-5</v>
      </c>
      <c r="S207" s="35">
        <v>214</v>
      </c>
      <c r="T207" s="34">
        <v>2.9360300000000001E-5</v>
      </c>
      <c r="U207" s="35">
        <v>688.4</v>
      </c>
      <c r="V207" s="34">
        <v>3.2214600000000002E-5</v>
      </c>
      <c r="W207" s="35">
        <v>10003.34</v>
      </c>
    </row>
    <row r="208" spans="1:23" ht="14.45" x14ac:dyDescent="0.3">
      <c r="A208" s="6" t="s">
        <v>31</v>
      </c>
      <c r="B208" s="6" t="s">
        <v>39</v>
      </c>
      <c r="C208" s="6" t="s">
        <v>42</v>
      </c>
      <c r="D208" s="6" t="s">
        <v>42</v>
      </c>
      <c r="E208" s="6" t="s">
        <v>36</v>
      </c>
      <c r="F208" s="24" t="str">
        <f>+TabIPW[[#This Row],[WK]]&amp;TabIPW[[#This Row],[PK]]&amp;TabIPW[[#This Row],[GK]]</f>
        <v>040505</v>
      </c>
      <c r="G208" s="6" t="s">
        <v>246</v>
      </c>
      <c r="H208" s="34">
        <v>1.2466680000000001E-5</v>
      </c>
      <c r="I208" s="35">
        <v>3947</v>
      </c>
      <c r="J208" s="34">
        <v>9.3082000000000001E-6</v>
      </c>
      <c r="K208" s="35">
        <v>2373</v>
      </c>
      <c r="L208" s="34">
        <v>3.9091300000000003E-5</v>
      </c>
      <c r="M208" s="35">
        <v>3540.46</v>
      </c>
      <c r="N208" s="34">
        <v>3.0003300000000001E-5</v>
      </c>
      <c r="O208" s="35">
        <v>23</v>
      </c>
      <c r="P208" s="34">
        <v>2.6415500000000001E-5</v>
      </c>
      <c r="Q208" s="35">
        <v>140</v>
      </c>
      <c r="R208" s="34">
        <v>1.98432E-5</v>
      </c>
      <c r="S208" s="35">
        <v>78</v>
      </c>
      <c r="T208" s="34">
        <v>9.6816000000000006E-6</v>
      </c>
      <c r="U208" s="35">
        <v>227</v>
      </c>
      <c r="V208" s="34">
        <v>1.1401599999999999E-5</v>
      </c>
      <c r="W208" s="35">
        <v>3540.46</v>
      </c>
    </row>
    <row r="209" spans="1:23" ht="14.45" x14ac:dyDescent="0.3">
      <c r="A209" s="6" t="s">
        <v>31</v>
      </c>
      <c r="B209" s="6" t="s">
        <v>39</v>
      </c>
      <c r="C209" s="6" t="s">
        <v>42</v>
      </c>
      <c r="D209" s="6" t="s">
        <v>44</v>
      </c>
      <c r="E209" s="6" t="s">
        <v>36</v>
      </c>
      <c r="F209" s="24" t="str">
        <f>+TabIPW[[#This Row],[WK]]&amp;TabIPW[[#This Row],[PK]]&amp;TabIPW[[#This Row],[GK]]</f>
        <v>040506</v>
      </c>
      <c r="G209" s="6" t="s">
        <v>247</v>
      </c>
      <c r="H209" s="34">
        <v>1.3249992E-5</v>
      </c>
      <c r="I209" s="35">
        <v>4195</v>
      </c>
      <c r="J209" s="34">
        <v>9.9593999999999999E-6</v>
      </c>
      <c r="K209" s="35">
        <v>2539</v>
      </c>
      <c r="L209" s="34">
        <v>4.1547600000000002E-5</v>
      </c>
      <c r="M209" s="35">
        <v>3762.92</v>
      </c>
      <c r="N209" s="34">
        <v>5.60931E-5</v>
      </c>
      <c r="O209" s="35">
        <v>43</v>
      </c>
      <c r="P209" s="34">
        <v>2.7170199999999999E-5</v>
      </c>
      <c r="Q209" s="35">
        <v>144</v>
      </c>
      <c r="R209" s="34">
        <v>2.77297E-5</v>
      </c>
      <c r="S209" s="35">
        <v>109</v>
      </c>
      <c r="T209" s="34">
        <v>1.0747800000000001E-5</v>
      </c>
      <c r="U209" s="35">
        <v>252</v>
      </c>
      <c r="V209" s="34">
        <v>1.2118E-5</v>
      </c>
      <c r="W209" s="35">
        <v>3762.92</v>
      </c>
    </row>
    <row r="210" spans="1:23" ht="14.45" x14ac:dyDescent="0.3">
      <c r="A210" s="6" t="s">
        <v>31</v>
      </c>
      <c r="B210" s="6" t="s">
        <v>39</v>
      </c>
      <c r="C210" s="6" t="s">
        <v>44</v>
      </c>
      <c r="D210" s="6" t="s">
        <v>33</v>
      </c>
      <c r="E210" s="6" t="s">
        <v>36</v>
      </c>
      <c r="F210" s="24" t="str">
        <f>+TabIPW[[#This Row],[WK]]&amp;TabIPW[[#This Row],[PK]]&amp;TabIPW[[#This Row],[GK]]</f>
        <v>040601</v>
      </c>
      <c r="G210" s="6" t="s">
        <v>248</v>
      </c>
      <c r="H210" s="34">
        <v>4.3331736000000002E-5</v>
      </c>
      <c r="I210" s="35">
        <v>13719</v>
      </c>
      <c r="J210" s="34">
        <v>3.2537599999999998E-5</v>
      </c>
      <c r="K210" s="35">
        <v>8295</v>
      </c>
      <c r="L210" s="34">
        <v>1.2481600000000001E-4</v>
      </c>
      <c r="M210" s="35">
        <v>11304.46</v>
      </c>
      <c r="N210" s="34">
        <v>9.9141299999999999E-5</v>
      </c>
      <c r="O210" s="35">
        <v>76</v>
      </c>
      <c r="P210" s="34">
        <v>8.6793700000000002E-5</v>
      </c>
      <c r="Q210" s="35">
        <v>460</v>
      </c>
      <c r="R210" s="34">
        <v>4.4774500000000003E-5</v>
      </c>
      <c r="S210" s="35">
        <v>176</v>
      </c>
      <c r="T210" s="34">
        <v>2.8486000000000001E-5</v>
      </c>
      <c r="U210" s="35">
        <v>667.9</v>
      </c>
      <c r="V210" s="34">
        <v>3.6404700000000001E-5</v>
      </c>
      <c r="W210" s="35">
        <v>11304.46</v>
      </c>
    </row>
    <row r="211" spans="1:23" ht="14.45" x14ac:dyDescent="0.3">
      <c r="A211" s="6" t="s">
        <v>31</v>
      </c>
      <c r="B211" s="6" t="s">
        <v>39</v>
      </c>
      <c r="C211" s="6" t="s">
        <v>44</v>
      </c>
      <c r="D211" s="6" t="s">
        <v>32</v>
      </c>
      <c r="E211" s="6" t="s">
        <v>36</v>
      </c>
      <c r="F211" s="24" t="str">
        <f>+TabIPW[[#This Row],[WK]]&amp;TabIPW[[#This Row],[PK]]&amp;TabIPW[[#This Row],[GK]]</f>
        <v>040602</v>
      </c>
      <c r="G211" s="6" t="s">
        <v>249</v>
      </c>
      <c r="H211" s="34">
        <v>1.8963751999999998E-5</v>
      </c>
      <c r="I211" s="35">
        <v>6004</v>
      </c>
      <c r="J211" s="34">
        <v>1.4282E-5</v>
      </c>
      <c r="K211" s="35">
        <v>3641</v>
      </c>
      <c r="L211" s="34">
        <v>5.4624699999999999E-5</v>
      </c>
      <c r="M211" s="35">
        <v>4947.3</v>
      </c>
      <c r="N211" s="34">
        <v>5.0875199999999997E-5</v>
      </c>
      <c r="O211" s="35">
        <v>39</v>
      </c>
      <c r="P211" s="34">
        <v>3.3396699999999998E-5</v>
      </c>
      <c r="Q211" s="35">
        <v>177</v>
      </c>
      <c r="R211" s="34">
        <v>8.5733000000000001E-5</v>
      </c>
      <c r="S211" s="35">
        <v>337</v>
      </c>
      <c r="T211" s="34">
        <v>1.30381E-5</v>
      </c>
      <c r="U211" s="35">
        <v>305.7</v>
      </c>
      <c r="V211" s="34">
        <v>1.59322E-5</v>
      </c>
      <c r="W211" s="35">
        <v>4947.3</v>
      </c>
    </row>
    <row r="212" spans="1:23" ht="14.45" x14ac:dyDescent="0.3">
      <c r="A212" s="6" t="s">
        <v>31</v>
      </c>
      <c r="B212" s="6" t="s">
        <v>39</v>
      </c>
      <c r="C212" s="6" t="s">
        <v>44</v>
      </c>
      <c r="D212" s="6" t="s">
        <v>37</v>
      </c>
      <c r="E212" s="6" t="s">
        <v>40</v>
      </c>
      <c r="F212" s="24" t="str">
        <f>+TabIPW[[#This Row],[WK]]&amp;TabIPW[[#This Row],[PK]]&amp;TabIPW[[#This Row],[GK]]</f>
        <v>040603</v>
      </c>
      <c r="G212" s="6" t="s">
        <v>250</v>
      </c>
      <c r="H212" s="34">
        <v>2.3126688000000004E-5</v>
      </c>
      <c r="I212" s="35">
        <v>7322</v>
      </c>
      <c r="J212" s="34">
        <v>1.7165099999999999E-5</v>
      </c>
      <c r="K212" s="35">
        <v>4376</v>
      </c>
      <c r="L212" s="34">
        <v>6.6615899999999994E-5</v>
      </c>
      <c r="M212" s="35">
        <v>6033.33</v>
      </c>
      <c r="N212" s="34">
        <v>5.60931E-5</v>
      </c>
      <c r="O212" s="35">
        <v>43</v>
      </c>
      <c r="P212" s="34">
        <v>5.3019700000000003E-5</v>
      </c>
      <c r="Q212" s="35">
        <v>281</v>
      </c>
      <c r="R212" s="34">
        <v>4.0958499999999998E-5</v>
      </c>
      <c r="S212" s="35">
        <v>161</v>
      </c>
      <c r="T212" s="34">
        <v>2.1674800000000001E-5</v>
      </c>
      <c r="U212" s="35">
        <v>508.2</v>
      </c>
      <c r="V212" s="34">
        <v>1.9429600000000001E-5</v>
      </c>
      <c r="W212" s="35">
        <v>6033.33</v>
      </c>
    </row>
    <row r="213" spans="1:23" ht="14.45" x14ac:dyDescent="0.3">
      <c r="A213" s="6" t="s">
        <v>31</v>
      </c>
      <c r="B213" s="6" t="s">
        <v>39</v>
      </c>
      <c r="C213" s="6" t="s">
        <v>44</v>
      </c>
      <c r="D213" s="6" t="s">
        <v>39</v>
      </c>
      <c r="E213" s="6" t="s">
        <v>40</v>
      </c>
      <c r="F213" s="24" t="str">
        <f>+TabIPW[[#This Row],[WK]]&amp;TabIPW[[#This Row],[PK]]&amp;TabIPW[[#This Row],[GK]]</f>
        <v>040604</v>
      </c>
      <c r="G213" s="6" t="s">
        <v>251</v>
      </c>
      <c r="H213" s="34">
        <v>1.3948024E-5</v>
      </c>
      <c r="I213" s="35">
        <v>4416</v>
      </c>
      <c r="J213" s="34">
        <v>1.07243E-5</v>
      </c>
      <c r="K213" s="35">
        <v>2734</v>
      </c>
      <c r="L213" s="34">
        <v>4.0176899999999998E-5</v>
      </c>
      <c r="M213" s="35">
        <v>3638.78</v>
      </c>
      <c r="N213" s="34">
        <v>2.73943E-5</v>
      </c>
      <c r="O213" s="35">
        <v>21</v>
      </c>
      <c r="P213" s="34">
        <v>2.6981499999999999E-5</v>
      </c>
      <c r="Q213" s="35">
        <v>143</v>
      </c>
      <c r="R213" s="34">
        <v>5.4187300000000002E-5</v>
      </c>
      <c r="S213" s="35">
        <v>213</v>
      </c>
      <c r="T213" s="34">
        <v>1.0363999999999999E-5</v>
      </c>
      <c r="U213" s="35">
        <v>243</v>
      </c>
      <c r="V213" s="34">
        <v>1.1718299999999999E-5</v>
      </c>
      <c r="W213" s="35">
        <v>3638.78</v>
      </c>
    </row>
    <row r="214" spans="1:23" ht="14.45" x14ac:dyDescent="0.3">
      <c r="A214" s="6" t="s">
        <v>31</v>
      </c>
      <c r="B214" s="6" t="s">
        <v>39</v>
      </c>
      <c r="C214" s="6" t="s">
        <v>44</v>
      </c>
      <c r="D214" s="6" t="s">
        <v>42</v>
      </c>
      <c r="E214" s="6" t="s">
        <v>36</v>
      </c>
      <c r="F214" s="24" t="str">
        <f>+TabIPW[[#This Row],[WK]]&amp;TabIPW[[#This Row],[PK]]&amp;TabIPW[[#This Row],[GK]]</f>
        <v>040605</v>
      </c>
      <c r="G214" s="6" t="s">
        <v>252</v>
      </c>
      <c r="H214" s="34">
        <v>1.2529848000000001E-5</v>
      </c>
      <c r="I214" s="35">
        <v>3967</v>
      </c>
      <c r="J214" s="34">
        <v>9.3905999999999995E-6</v>
      </c>
      <c r="K214" s="35">
        <v>2394</v>
      </c>
      <c r="L214" s="34">
        <v>3.6091899999999999E-5</v>
      </c>
      <c r="M214" s="35">
        <v>3268.81</v>
      </c>
      <c r="N214" s="34">
        <v>3.0003300000000001E-5</v>
      </c>
      <c r="O214" s="35">
        <v>23</v>
      </c>
      <c r="P214" s="34">
        <v>1.69814E-5</v>
      </c>
      <c r="Q214" s="35">
        <v>90</v>
      </c>
      <c r="R214" s="34">
        <v>3.2308899999999998E-5</v>
      </c>
      <c r="S214" s="35">
        <v>127</v>
      </c>
      <c r="T214" s="34">
        <v>9.2507999999999996E-6</v>
      </c>
      <c r="U214" s="35">
        <v>216.9</v>
      </c>
      <c r="V214" s="34">
        <v>1.0526800000000001E-5</v>
      </c>
      <c r="W214" s="35">
        <v>3268.81</v>
      </c>
    </row>
    <row r="215" spans="1:23" ht="14.45" x14ac:dyDescent="0.3">
      <c r="A215" s="6" t="s">
        <v>31</v>
      </c>
      <c r="B215" s="6" t="s">
        <v>39</v>
      </c>
      <c r="C215" s="6" t="s">
        <v>44</v>
      </c>
      <c r="D215" s="6" t="s">
        <v>44</v>
      </c>
      <c r="E215" s="6" t="s">
        <v>36</v>
      </c>
      <c r="F215" s="24" t="str">
        <f>+TabIPW[[#This Row],[WK]]&amp;TabIPW[[#This Row],[PK]]&amp;TabIPW[[#This Row],[GK]]</f>
        <v>040606</v>
      </c>
      <c r="G215" s="6" t="s">
        <v>253</v>
      </c>
      <c r="H215" s="34">
        <v>1.1714951999999999E-5</v>
      </c>
      <c r="I215" s="35">
        <v>3709</v>
      </c>
      <c r="J215" s="34">
        <v>9.1787999999999993E-6</v>
      </c>
      <c r="K215" s="35">
        <v>2340</v>
      </c>
      <c r="L215" s="34">
        <v>3.3744700000000002E-5</v>
      </c>
      <c r="M215" s="35">
        <v>3056.22</v>
      </c>
      <c r="N215" s="34">
        <v>4.0439199999999997E-5</v>
      </c>
      <c r="O215" s="35">
        <v>31</v>
      </c>
      <c r="P215" s="34">
        <v>2.0188999999999999E-5</v>
      </c>
      <c r="Q215" s="35">
        <v>107</v>
      </c>
      <c r="R215" s="34">
        <v>4.7064100000000002E-5</v>
      </c>
      <c r="S215" s="35">
        <v>185</v>
      </c>
      <c r="T215" s="34">
        <v>1.4633200000000001E-5</v>
      </c>
      <c r="U215" s="35">
        <v>343.1</v>
      </c>
      <c r="V215" s="34">
        <v>9.8422000000000004E-6</v>
      </c>
      <c r="W215" s="35">
        <v>3056.22</v>
      </c>
    </row>
    <row r="216" spans="1:23" ht="14.45" x14ac:dyDescent="0.3">
      <c r="A216" s="6" t="s">
        <v>31</v>
      </c>
      <c r="B216" s="6" t="s">
        <v>39</v>
      </c>
      <c r="C216" s="6" t="s">
        <v>51</v>
      </c>
      <c r="D216" s="6" t="s">
        <v>33</v>
      </c>
      <c r="E216" s="6" t="s">
        <v>34</v>
      </c>
      <c r="F216" s="24" t="str">
        <f>+TabIPW[[#This Row],[WK]]&amp;TabIPW[[#This Row],[PK]]&amp;TabIPW[[#This Row],[GK]]</f>
        <v>040701</v>
      </c>
      <c r="G216" s="6" t="s">
        <v>254</v>
      </c>
      <c r="H216" s="34">
        <v>2.1281476800000002E-4</v>
      </c>
      <c r="I216" s="35">
        <v>67378</v>
      </c>
      <c r="J216" s="34">
        <v>1.603424E-4</v>
      </c>
      <c r="K216" s="35">
        <v>40877</v>
      </c>
      <c r="L216" s="34">
        <v>6.2714240000000005E-4</v>
      </c>
      <c r="M216" s="35">
        <v>56799.65</v>
      </c>
      <c r="N216" s="34">
        <v>4.0178330000000001E-4</v>
      </c>
      <c r="O216" s="35">
        <v>308</v>
      </c>
      <c r="P216" s="34">
        <v>4.9925269999999996E-4</v>
      </c>
      <c r="Q216" s="35">
        <v>2646</v>
      </c>
      <c r="R216" s="34">
        <v>5.2813559999999999E-4</v>
      </c>
      <c r="S216" s="35">
        <v>2076</v>
      </c>
      <c r="T216" s="34">
        <v>2.294447E-4</v>
      </c>
      <c r="U216" s="35">
        <v>5379.7000000000007</v>
      </c>
      <c r="V216" s="34">
        <v>1.8291649999999999E-4</v>
      </c>
      <c r="W216" s="35">
        <v>56799.65</v>
      </c>
    </row>
    <row r="217" spans="1:23" ht="14.45" x14ac:dyDescent="0.3">
      <c r="A217" s="6" t="s">
        <v>31</v>
      </c>
      <c r="B217" s="6" t="s">
        <v>39</v>
      </c>
      <c r="C217" s="6" t="s">
        <v>51</v>
      </c>
      <c r="D217" s="6" t="s">
        <v>32</v>
      </c>
      <c r="E217" s="6" t="s">
        <v>36</v>
      </c>
      <c r="F217" s="24" t="str">
        <f>+TabIPW[[#This Row],[WK]]&amp;TabIPW[[#This Row],[PK]]&amp;TabIPW[[#This Row],[GK]]</f>
        <v>040702</v>
      </c>
      <c r="G217" s="6" t="s">
        <v>255</v>
      </c>
      <c r="H217" s="34">
        <v>1.5486224E-5</v>
      </c>
      <c r="I217" s="35">
        <v>4903</v>
      </c>
      <c r="J217" s="34">
        <v>1.16971E-5</v>
      </c>
      <c r="K217" s="35">
        <v>2982</v>
      </c>
      <c r="L217" s="34">
        <v>4.5636300000000002E-5</v>
      </c>
      <c r="M217" s="35">
        <v>4133.2299999999996</v>
      </c>
      <c r="N217" s="34">
        <v>4.43527E-5</v>
      </c>
      <c r="O217" s="35">
        <v>34</v>
      </c>
      <c r="P217" s="34">
        <v>3.2264600000000003E-5</v>
      </c>
      <c r="Q217" s="35">
        <v>171</v>
      </c>
      <c r="R217" s="34">
        <v>3.6124899999999997E-5</v>
      </c>
      <c r="S217" s="35">
        <v>142</v>
      </c>
      <c r="T217" s="34">
        <v>1.25135E-5</v>
      </c>
      <c r="U217" s="35">
        <v>293.39999999999998</v>
      </c>
      <c r="V217" s="34">
        <v>1.3310599999999999E-5</v>
      </c>
      <c r="W217" s="35">
        <v>4133.2299999999996</v>
      </c>
    </row>
    <row r="218" spans="1:23" ht="14.45" x14ac:dyDescent="0.3">
      <c r="A218" s="6" t="s">
        <v>31</v>
      </c>
      <c r="B218" s="6" t="s">
        <v>39</v>
      </c>
      <c r="C218" s="6" t="s">
        <v>51</v>
      </c>
      <c r="D218" s="6" t="s">
        <v>37</v>
      </c>
      <c r="E218" s="6" t="s">
        <v>40</v>
      </c>
      <c r="F218" s="24" t="str">
        <f>+TabIPW[[#This Row],[WK]]&amp;TabIPW[[#This Row],[PK]]&amp;TabIPW[[#This Row],[GK]]</f>
        <v>040703</v>
      </c>
      <c r="G218" s="6" t="s">
        <v>256</v>
      </c>
      <c r="H218" s="34">
        <v>4.2895863999999999E-5</v>
      </c>
      <c r="I218" s="35">
        <v>13581</v>
      </c>
      <c r="J218" s="34">
        <v>3.2941600000000003E-5</v>
      </c>
      <c r="K218" s="35">
        <v>8398</v>
      </c>
      <c r="L218" s="34">
        <v>1.264095E-4</v>
      </c>
      <c r="M218" s="35">
        <v>11448.78</v>
      </c>
      <c r="N218" s="34">
        <v>9.7836899999999998E-5</v>
      </c>
      <c r="O218" s="35">
        <v>75</v>
      </c>
      <c r="P218" s="34">
        <v>8.0567200000000003E-5</v>
      </c>
      <c r="Q218" s="35">
        <v>427</v>
      </c>
      <c r="R218" s="34">
        <v>1.017602E-4</v>
      </c>
      <c r="S218" s="35">
        <v>400</v>
      </c>
      <c r="T218" s="34">
        <v>3.40774E-5</v>
      </c>
      <c r="U218" s="35">
        <v>799</v>
      </c>
      <c r="V218" s="34">
        <v>3.6869400000000003E-5</v>
      </c>
      <c r="W218" s="35">
        <v>11448.78</v>
      </c>
    </row>
    <row r="219" spans="1:23" ht="14.45" x14ac:dyDescent="0.3">
      <c r="A219" s="6" t="s">
        <v>31</v>
      </c>
      <c r="B219" s="6" t="s">
        <v>39</v>
      </c>
      <c r="C219" s="6" t="s">
        <v>51</v>
      </c>
      <c r="D219" s="6" t="s">
        <v>39</v>
      </c>
      <c r="E219" s="6" t="s">
        <v>36</v>
      </c>
      <c r="F219" s="24" t="str">
        <f>+TabIPW[[#This Row],[WK]]&amp;TabIPW[[#This Row],[PK]]&amp;TabIPW[[#This Row],[GK]]</f>
        <v>040704</v>
      </c>
      <c r="G219" s="6" t="s">
        <v>254</v>
      </c>
      <c r="H219" s="34">
        <v>3.7870655999999996E-5</v>
      </c>
      <c r="I219" s="35">
        <v>11990</v>
      </c>
      <c r="J219" s="34">
        <v>2.9203399999999999E-5</v>
      </c>
      <c r="K219" s="35">
        <v>7445</v>
      </c>
      <c r="L219" s="34">
        <v>1.116008E-4</v>
      </c>
      <c r="M219" s="35">
        <v>10107.57</v>
      </c>
      <c r="N219" s="34">
        <v>6.2615599999999997E-5</v>
      </c>
      <c r="O219" s="35">
        <v>48</v>
      </c>
      <c r="P219" s="34">
        <v>5.47178E-5</v>
      </c>
      <c r="Q219" s="35">
        <v>290</v>
      </c>
      <c r="R219" s="34">
        <v>5.8512099999999998E-5</v>
      </c>
      <c r="S219" s="35">
        <v>230</v>
      </c>
      <c r="T219" s="34">
        <v>2.7615900000000001E-5</v>
      </c>
      <c r="U219" s="35">
        <v>647.5</v>
      </c>
      <c r="V219" s="34">
        <v>3.2550199999999999E-5</v>
      </c>
      <c r="W219" s="35">
        <v>10107.57</v>
      </c>
    </row>
    <row r="220" spans="1:23" ht="14.45" x14ac:dyDescent="0.3">
      <c r="A220" s="6" t="s">
        <v>31</v>
      </c>
      <c r="B220" s="6" t="s">
        <v>39</v>
      </c>
      <c r="C220" s="6" t="s">
        <v>51</v>
      </c>
      <c r="D220" s="6" t="s">
        <v>42</v>
      </c>
      <c r="E220" s="6" t="s">
        <v>40</v>
      </c>
      <c r="F220" s="24" t="str">
        <f>+TabIPW[[#This Row],[WK]]&amp;TabIPW[[#This Row],[PK]]&amp;TabIPW[[#This Row],[GK]]</f>
        <v>040705</v>
      </c>
      <c r="G220" s="6" t="s">
        <v>257</v>
      </c>
      <c r="H220" s="34">
        <v>3.9263568E-5</v>
      </c>
      <c r="I220" s="35">
        <v>12431</v>
      </c>
      <c r="J220" s="34">
        <v>3.0799900000000003E-5</v>
      </c>
      <c r="K220" s="35">
        <v>7852</v>
      </c>
      <c r="L220" s="34">
        <v>1.157055E-4</v>
      </c>
      <c r="M220" s="35">
        <v>10479.33</v>
      </c>
      <c r="N220" s="34">
        <v>6.9138000000000001E-5</v>
      </c>
      <c r="O220" s="35">
        <v>53</v>
      </c>
      <c r="P220" s="34">
        <v>8.4152200000000004E-5</v>
      </c>
      <c r="Q220" s="35">
        <v>446</v>
      </c>
      <c r="R220" s="34">
        <v>7.8355400000000005E-5</v>
      </c>
      <c r="S220" s="35">
        <v>308</v>
      </c>
      <c r="T220" s="34">
        <v>3.5809000000000002E-5</v>
      </c>
      <c r="U220" s="35">
        <v>839.59999999999991</v>
      </c>
      <c r="V220" s="34">
        <v>3.3747400000000002E-5</v>
      </c>
      <c r="W220" s="35">
        <v>10479.33</v>
      </c>
    </row>
    <row r="221" spans="1:23" ht="14.45" x14ac:dyDescent="0.3">
      <c r="A221" s="6" t="s">
        <v>31</v>
      </c>
      <c r="B221" s="6" t="s">
        <v>39</v>
      </c>
      <c r="C221" s="6" t="s">
        <v>51</v>
      </c>
      <c r="D221" s="6" t="s">
        <v>44</v>
      </c>
      <c r="E221" s="6" t="s">
        <v>40</v>
      </c>
      <c r="F221" s="24" t="str">
        <f>+TabIPW[[#This Row],[WK]]&amp;TabIPW[[#This Row],[PK]]&amp;TabIPW[[#This Row],[GK]]</f>
        <v>040706</v>
      </c>
      <c r="G221" s="6" t="s">
        <v>258</v>
      </c>
      <c r="H221" s="34">
        <v>5.6306936E-5</v>
      </c>
      <c r="I221" s="35">
        <v>17827</v>
      </c>
      <c r="J221" s="34">
        <v>4.3065799999999997E-5</v>
      </c>
      <c r="K221" s="35">
        <v>10979</v>
      </c>
      <c r="L221" s="34">
        <v>1.6593059999999999E-4</v>
      </c>
      <c r="M221" s="35">
        <v>15028.16</v>
      </c>
      <c r="N221" s="34">
        <v>1.0957730000000001E-4</v>
      </c>
      <c r="O221" s="35">
        <v>84</v>
      </c>
      <c r="P221" s="34">
        <v>1.066054E-4</v>
      </c>
      <c r="Q221" s="35">
        <v>565</v>
      </c>
      <c r="R221" s="34">
        <v>8.5733000000000001E-5</v>
      </c>
      <c r="S221" s="35">
        <v>337</v>
      </c>
      <c r="T221" s="34">
        <v>6.0993899999999999E-5</v>
      </c>
      <c r="U221" s="35">
        <v>1430.1</v>
      </c>
      <c r="V221" s="34">
        <v>4.8396400000000003E-5</v>
      </c>
      <c r="W221" s="35">
        <v>15028.16</v>
      </c>
    </row>
    <row r="222" spans="1:23" ht="14.45" x14ac:dyDescent="0.3">
      <c r="A222" s="6" t="s">
        <v>31</v>
      </c>
      <c r="B222" s="6" t="s">
        <v>39</v>
      </c>
      <c r="C222" s="6" t="s">
        <v>51</v>
      </c>
      <c r="D222" s="6" t="s">
        <v>51</v>
      </c>
      <c r="E222" s="6" t="s">
        <v>40</v>
      </c>
      <c r="F222" s="24" t="str">
        <f>+TabIPW[[#This Row],[WK]]&amp;TabIPW[[#This Row],[PK]]&amp;TabIPW[[#This Row],[GK]]</f>
        <v>040707</v>
      </c>
      <c r="G222" s="6" t="s">
        <v>259</v>
      </c>
      <c r="H222" s="34">
        <v>2.894784E-5</v>
      </c>
      <c r="I222" s="35">
        <v>9165</v>
      </c>
      <c r="J222" s="34">
        <v>2.2084000000000001E-5</v>
      </c>
      <c r="K222" s="35">
        <v>5630</v>
      </c>
      <c r="L222" s="34">
        <v>8.53062E-5</v>
      </c>
      <c r="M222" s="35">
        <v>7726.1</v>
      </c>
      <c r="N222" s="34">
        <v>4.5657200000000001E-5</v>
      </c>
      <c r="O222" s="35">
        <v>35</v>
      </c>
      <c r="P222" s="34">
        <v>6.1132999999999999E-5</v>
      </c>
      <c r="Q222" s="35">
        <v>324</v>
      </c>
      <c r="R222" s="34">
        <v>7.3267400000000003E-5</v>
      </c>
      <c r="S222" s="35">
        <v>288</v>
      </c>
      <c r="T222" s="34">
        <v>2.09497E-5</v>
      </c>
      <c r="U222" s="35">
        <v>491.20000000000005</v>
      </c>
      <c r="V222" s="34">
        <v>2.4881000000000001E-5</v>
      </c>
      <c r="W222" s="35">
        <v>7726.1</v>
      </c>
    </row>
    <row r="223" spans="1:23" ht="14.45" x14ac:dyDescent="0.3">
      <c r="A223" s="6" t="s">
        <v>31</v>
      </c>
      <c r="B223" s="6" t="s">
        <v>39</v>
      </c>
      <c r="C223" s="6" t="s">
        <v>51</v>
      </c>
      <c r="D223" s="6" t="s">
        <v>75</v>
      </c>
      <c r="E223" s="6" t="s">
        <v>36</v>
      </c>
      <c r="F223" s="24" t="str">
        <f>+TabIPW[[#This Row],[WK]]&amp;TabIPW[[#This Row],[PK]]&amp;TabIPW[[#This Row],[GK]]</f>
        <v>040708</v>
      </c>
      <c r="G223" s="6" t="s">
        <v>260</v>
      </c>
      <c r="H223" s="34">
        <v>1.4064888E-5</v>
      </c>
      <c r="I223" s="35">
        <v>4453</v>
      </c>
      <c r="J223" s="34">
        <v>1.08184E-5</v>
      </c>
      <c r="K223" s="35">
        <v>2758</v>
      </c>
      <c r="L223" s="34">
        <v>4.14477E-5</v>
      </c>
      <c r="M223" s="35">
        <v>3753.88</v>
      </c>
      <c r="N223" s="34">
        <v>3.1307799999999999E-5</v>
      </c>
      <c r="O223" s="35">
        <v>24</v>
      </c>
      <c r="P223" s="34">
        <v>2.41513E-5</v>
      </c>
      <c r="Q223" s="35">
        <v>128</v>
      </c>
      <c r="R223" s="34">
        <v>3.2817700000000003E-5</v>
      </c>
      <c r="S223" s="35">
        <v>129</v>
      </c>
      <c r="T223" s="34">
        <v>2.9859300000000001E-5</v>
      </c>
      <c r="U223" s="35">
        <v>700.09999999999991</v>
      </c>
      <c r="V223" s="34">
        <v>1.20889E-5</v>
      </c>
      <c r="W223" s="35">
        <v>3753.88</v>
      </c>
    </row>
    <row r="224" spans="1:23" ht="14.45" x14ac:dyDescent="0.3">
      <c r="A224" s="6" t="s">
        <v>31</v>
      </c>
      <c r="B224" s="6" t="s">
        <v>39</v>
      </c>
      <c r="C224" s="6" t="s">
        <v>51</v>
      </c>
      <c r="D224" s="6" t="s">
        <v>77</v>
      </c>
      <c r="E224" s="6" t="s">
        <v>36</v>
      </c>
      <c r="F224" s="24" t="str">
        <f>+TabIPW[[#This Row],[WK]]&amp;TabIPW[[#This Row],[PK]]&amp;TabIPW[[#This Row],[GK]]</f>
        <v>040709</v>
      </c>
      <c r="G224" s="6" t="s">
        <v>261</v>
      </c>
      <c r="H224" s="34">
        <v>2.7880256000000001E-5</v>
      </c>
      <c r="I224" s="35">
        <v>8827</v>
      </c>
      <c r="J224" s="34">
        <v>2.1574100000000001E-5</v>
      </c>
      <c r="K224" s="35">
        <v>5500</v>
      </c>
      <c r="L224" s="34">
        <v>8.2160100000000006E-5</v>
      </c>
      <c r="M224" s="35">
        <v>7441.16</v>
      </c>
      <c r="N224" s="34">
        <v>6.0006600000000002E-5</v>
      </c>
      <c r="O224" s="35">
        <v>46</v>
      </c>
      <c r="P224" s="34">
        <v>5.8680100000000001E-5</v>
      </c>
      <c r="Q224" s="35">
        <v>311</v>
      </c>
      <c r="R224" s="34">
        <v>5.6222499999999999E-5</v>
      </c>
      <c r="S224" s="35">
        <v>221</v>
      </c>
      <c r="T224" s="34">
        <v>2.2898799999999998E-5</v>
      </c>
      <c r="U224" s="35">
        <v>536.90000000000009</v>
      </c>
      <c r="V224" s="34">
        <v>2.3963400000000002E-5</v>
      </c>
      <c r="W224" s="35">
        <v>7441.16</v>
      </c>
    </row>
    <row r="225" spans="1:23" ht="14.45" x14ac:dyDescent="0.3">
      <c r="A225" s="6" t="s">
        <v>31</v>
      </c>
      <c r="B225" s="6" t="s">
        <v>39</v>
      </c>
      <c r="C225" s="6" t="s">
        <v>75</v>
      </c>
      <c r="D225" s="6" t="s">
        <v>33</v>
      </c>
      <c r="E225" s="6" t="s">
        <v>34</v>
      </c>
      <c r="F225" s="24" t="str">
        <f>+TabIPW[[#This Row],[WK]]&amp;TabIPW[[#This Row],[PK]]&amp;TabIPW[[#This Row],[GK]]</f>
        <v>040801</v>
      </c>
      <c r="G225" s="6" t="s">
        <v>262</v>
      </c>
      <c r="H225" s="34">
        <v>4.2261000000000001E-5</v>
      </c>
      <c r="I225" s="35">
        <v>13380</v>
      </c>
      <c r="J225" s="34">
        <v>3.2149300000000001E-5</v>
      </c>
      <c r="K225" s="35">
        <v>8196</v>
      </c>
      <c r="L225" s="34">
        <v>1.081403E-4</v>
      </c>
      <c r="M225" s="35">
        <v>9794.16</v>
      </c>
      <c r="N225" s="34">
        <v>1.082728E-4</v>
      </c>
      <c r="O225" s="35">
        <v>83</v>
      </c>
      <c r="P225" s="34">
        <v>1.1679419999999999E-4</v>
      </c>
      <c r="Q225" s="35">
        <v>619</v>
      </c>
      <c r="R225" s="34">
        <v>2.2819729999999999E-4</v>
      </c>
      <c r="S225" s="35">
        <v>897</v>
      </c>
      <c r="T225" s="34">
        <v>3.6218499999999999E-5</v>
      </c>
      <c r="U225" s="35">
        <v>849.2</v>
      </c>
      <c r="V225" s="34">
        <v>3.1540900000000002E-5</v>
      </c>
      <c r="W225" s="35">
        <v>9794.16</v>
      </c>
    </row>
    <row r="226" spans="1:23" ht="14.45" x14ac:dyDescent="0.3">
      <c r="A226" s="6" t="s">
        <v>31</v>
      </c>
      <c r="B226" s="6" t="s">
        <v>39</v>
      </c>
      <c r="C226" s="6" t="s">
        <v>75</v>
      </c>
      <c r="D226" s="6" t="s">
        <v>32</v>
      </c>
      <c r="E226" s="6" t="s">
        <v>36</v>
      </c>
      <c r="F226" s="24" t="str">
        <f>+TabIPW[[#This Row],[WK]]&amp;TabIPW[[#This Row],[PK]]&amp;TabIPW[[#This Row],[GK]]</f>
        <v>040802</v>
      </c>
      <c r="G226" s="6" t="s">
        <v>263</v>
      </c>
      <c r="H226" s="34">
        <v>9.4029120000000005E-6</v>
      </c>
      <c r="I226" s="35">
        <v>2977</v>
      </c>
      <c r="J226" s="34">
        <v>7.4684999999999997E-6</v>
      </c>
      <c r="K226" s="35">
        <v>1904</v>
      </c>
      <c r="L226" s="34">
        <v>2.4060799999999998E-5</v>
      </c>
      <c r="M226" s="35">
        <v>2179.16</v>
      </c>
      <c r="N226" s="34">
        <v>1.43494E-5</v>
      </c>
      <c r="O226" s="35">
        <v>11</v>
      </c>
      <c r="P226" s="34">
        <v>2.37739E-5</v>
      </c>
      <c r="Q226" s="35">
        <v>126</v>
      </c>
      <c r="R226" s="34">
        <v>4.2484899999999997E-5</v>
      </c>
      <c r="S226" s="35">
        <v>167</v>
      </c>
      <c r="T226" s="34">
        <v>4.8109E-6</v>
      </c>
      <c r="U226" s="35">
        <v>112.8</v>
      </c>
      <c r="V226" s="34">
        <v>7.0176999999999997E-6</v>
      </c>
      <c r="W226" s="35">
        <v>2179.16</v>
      </c>
    </row>
    <row r="227" spans="1:23" ht="14.45" x14ac:dyDescent="0.3">
      <c r="A227" s="6" t="s">
        <v>31</v>
      </c>
      <c r="B227" s="6" t="s">
        <v>39</v>
      </c>
      <c r="C227" s="6" t="s">
        <v>75</v>
      </c>
      <c r="D227" s="6" t="s">
        <v>37</v>
      </c>
      <c r="E227" s="6" t="s">
        <v>36</v>
      </c>
      <c r="F227" s="24" t="str">
        <f>+TabIPW[[#This Row],[WK]]&amp;TabIPW[[#This Row],[PK]]&amp;TabIPW[[#This Row],[GK]]</f>
        <v>040803</v>
      </c>
      <c r="G227" s="6" t="s">
        <v>264</v>
      </c>
      <c r="H227" s="34">
        <v>8.7901599999999999E-6</v>
      </c>
      <c r="I227" s="35">
        <v>2783</v>
      </c>
      <c r="J227" s="34">
        <v>6.6016999999999998E-6</v>
      </c>
      <c r="K227" s="35">
        <v>1683</v>
      </c>
      <c r="L227" s="34">
        <v>2.2492899999999999E-5</v>
      </c>
      <c r="M227" s="35">
        <v>2037.16</v>
      </c>
      <c r="N227" s="34">
        <v>1.3044899999999999E-5</v>
      </c>
      <c r="O227" s="35">
        <v>10</v>
      </c>
      <c r="P227" s="34">
        <v>1.5094599999999999E-5</v>
      </c>
      <c r="Q227" s="35">
        <v>80</v>
      </c>
      <c r="R227" s="34">
        <v>2.4422499999999999E-5</v>
      </c>
      <c r="S227" s="35">
        <v>96</v>
      </c>
      <c r="T227" s="34">
        <v>8.0993000000000005E-6</v>
      </c>
      <c r="U227" s="35">
        <v>189.9</v>
      </c>
      <c r="V227" s="34">
        <v>6.5603999999999999E-6</v>
      </c>
      <c r="W227" s="35">
        <v>2037.16</v>
      </c>
    </row>
    <row r="228" spans="1:23" ht="14.45" x14ac:dyDescent="0.3">
      <c r="A228" s="6" t="s">
        <v>31</v>
      </c>
      <c r="B228" s="6" t="s">
        <v>39</v>
      </c>
      <c r="C228" s="6" t="s">
        <v>75</v>
      </c>
      <c r="D228" s="6" t="s">
        <v>39</v>
      </c>
      <c r="E228" s="6" t="s">
        <v>40</v>
      </c>
      <c r="F228" s="24" t="str">
        <f>+TabIPW[[#This Row],[WK]]&amp;TabIPW[[#This Row],[PK]]&amp;TabIPW[[#This Row],[GK]]</f>
        <v>040804</v>
      </c>
      <c r="G228" s="6" t="s">
        <v>265</v>
      </c>
      <c r="H228" s="34">
        <v>2.2346528E-5</v>
      </c>
      <c r="I228" s="35">
        <v>7075</v>
      </c>
      <c r="J228" s="34">
        <v>1.7157299999999999E-5</v>
      </c>
      <c r="K228" s="35">
        <v>4374</v>
      </c>
      <c r="L228" s="34">
        <v>5.7181800000000002E-5</v>
      </c>
      <c r="M228" s="35">
        <v>5178.8999999999996</v>
      </c>
      <c r="N228" s="34">
        <v>4.5657200000000001E-5</v>
      </c>
      <c r="O228" s="35">
        <v>35</v>
      </c>
      <c r="P228" s="34">
        <v>5.6981999999999998E-5</v>
      </c>
      <c r="Q228" s="35">
        <v>302</v>
      </c>
      <c r="R228" s="34">
        <v>1.2262110000000001E-4</v>
      </c>
      <c r="S228" s="35">
        <v>482</v>
      </c>
      <c r="T228" s="34">
        <v>1.3673600000000001E-5</v>
      </c>
      <c r="U228" s="35">
        <v>320.60000000000002</v>
      </c>
      <c r="V228" s="34">
        <v>1.6677999999999999E-5</v>
      </c>
      <c r="W228" s="35">
        <v>5178.8999999999996</v>
      </c>
    </row>
    <row r="229" spans="1:23" ht="14.45" x14ac:dyDescent="0.3">
      <c r="A229" s="6" t="s">
        <v>31</v>
      </c>
      <c r="B229" s="6" t="s">
        <v>39</v>
      </c>
      <c r="C229" s="6" t="s">
        <v>75</v>
      </c>
      <c r="D229" s="6" t="s">
        <v>42</v>
      </c>
      <c r="E229" s="6" t="s">
        <v>36</v>
      </c>
      <c r="F229" s="24" t="str">
        <f>+TabIPW[[#This Row],[WK]]&amp;TabIPW[[#This Row],[PK]]&amp;TabIPW[[#This Row],[GK]]</f>
        <v>040805</v>
      </c>
      <c r="G229" s="6" t="s">
        <v>266</v>
      </c>
      <c r="H229" s="34">
        <v>2.1016792E-5</v>
      </c>
      <c r="I229" s="35">
        <v>6654</v>
      </c>
      <c r="J229" s="34">
        <v>1.5890299999999999E-5</v>
      </c>
      <c r="K229" s="35">
        <v>4051</v>
      </c>
      <c r="L229" s="34">
        <v>5.3779200000000002E-5</v>
      </c>
      <c r="M229" s="35">
        <v>4870.7299999999996</v>
      </c>
      <c r="N229" s="34">
        <v>4.9570700000000003E-5</v>
      </c>
      <c r="O229" s="35">
        <v>38</v>
      </c>
      <c r="P229" s="34">
        <v>4.4529E-5</v>
      </c>
      <c r="Q229" s="35">
        <v>236</v>
      </c>
      <c r="R229" s="34">
        <v>1.002338E-4</v>
      </c>
      <c r="S229" s="35">
        <v>394</v>
      </c>
      <c r="T229" s="34">
        <v>2.71212E-5</v>
      </c>
      <c r="U229" s="35">
        <v>635.9</v>
      </c>
      <c r="V229" s="34">
        <v>1.5685600000000001E-5</v>
      </c>
      <c r="W229" s="35">
        <v>4870.7299999999996</v>
      </c>
    </row>
    <row r="230" spans="1:23" ht="14.45" x14ac:dyDescent="0.3">
      <c r="A230" s="6" t="s">
        <v>31</v>
      </c>
      <c r="B230" s="6" t="s">
        <v>39</v>
      </c>
      <c r="C230" s="6" t="s">
        <v>75</v>
      </c>
      <c r="D230" s="6" t="s">
        <v>44</v>
      </c>
      <c r="E230" s="6" t="s">
        <v>36</v>
      </c>
      <c r="F230" s="24" t="str">
        <f>+TabIPW[[#This Row],[WK]]&amp;TabIPW[[#This Row],[PK]]&amp;TabIPW[[#This Row],[GK]]</f>
        <v>040806</v>
      </c>
      <c r="G230" s="6" t="s">
        <v>262</v>
      </c>
      <c r="H230" s="34">
        <v>3.6471431999999999E-5</v>
      </c>
      <c r="I230" s="35">
        <v>11547</v>
      </c>
      <c r="J230" s="34">
        <v>2.8167899999999998E-5</v>
      </c>
      <c r="K230" s="35">
        <v>7181</v>
      </c>
      <c r="L230" s="34">
        <v>9.3325600000000006E-5</v>
      </c>
      <c r="M230" s="35">
        <v>8452.4</v>
      </c>
      <c r="N230" s="34">
        <v>6.9138000000000001E-5</v>
      </c>
      <c r="O230" s="35">
        <v>53</v>
      </c>
      <c r="P230" s="34">
        <v>5.8868800000000001E-5</v>
      </c>
      <c r="Q230" s="35">
        <v>312</v>
      </c>
      <c r="R230" s="34">
        <v>6.81794E-5</v>
      </c>
      <c r="S230" s="35">
        <v>268</v>
      </c>
      <c r="T230" s="34">
        <v>2.2834900000000001E-5</v>
      </c>
      <c r="U230" s="35">
        <v>535.4</v>
      </c>
      <c r="V230" s="34">
        <v>2.722E-5</v>
      </c>
      <c r="W230" s="35">
        <v>8452.4</v>
      </c>
    </row>
    <row r="231" spans="1:23" ht="14.45" x14ac:dyDescent="0.3">
      <c r="A231" s="6" t="s">
        <v>31</v>
      </c>
      <c r="B231" s="6" t="s">
        <v>39</v>
      </c>
      <c r="C231" s="6" t="s">
        <v>75</v>
      </c>
      <c r="D231" s="6" t="s">
        <v>51</v>
      </c>
      <c r="E231" s="6" t="s">
        <v>40</v>
      </c>
      <c r="F231" s="24" t="str">
        <f>+TabIPW[[#This Row],[WK]]&amp;TabIPW[[#This Row],[PK]]&amp;TabIPW[[#This Row],[GK]]</f>
        <v>040807</v>
      </c>
      <c r="G231" s="6" t="s">
        <v>267</v>
      </c>
      <c r="H231" s="34">
        <v>2.2299152E-5</v>
      </c>
      <c r="I231" s="35">
        <v>7060</v>
      </c>
      <c r="J231" s="34">
        <v>1.70357E-5</v>
      </c>
      <c r="K231" s="35">
        <v>4343</v>
      </c>
      <c r="L231" s="34">
        <v>5.70606E-5</v>
      </c>
      <c r="M231" s="35">
        <v>5167.92</v>
      </c>
      <c r="N231" s="34">
        <v>5.8702100000000002E-5</v>
      </c>
      <c r="O231" s="35">
        <v>45</v>
      </c>
      <c r="P231" s="34">
        <v>4.6981799999999998E-5</v>
      </c>
      <c r="Q231" s="35">
        <v>249</v>
      </c>
      <c r="R231" s="34">
        <v>8.1662600000000007E-5</v>
      </c>
      <c r="S231" s="35">
        <v>321</v>
      </c>
      <c r="T231" s="34">
        <v>2.3828600000000001E-5</v>
      </c>
      <c r="U231" s="35">
        <v>558.70000000000005</v>
      </c>
      <c r="V231" s="34">
        <v>1.6642699999999999E-5</v>
      </c>
      <c r="W231" s="35">
        <v>5167.92</v>
      </c>
    </row>
    <row r="232" spans="1:23" ht="14.45" x14ac:dyDescent="0.3">
      <c r="A232" s="6" t="s">
        <v>31</v>
      </c>
      <c r="B232" s="6" t="s">
        <v>39</v>
      </c>
      <c r="C232" s="6" t="s">
        <v>75</v>
      </c>
      <c r="D232" s="6" t="s">
        <v>75</v>
      </c>
      <c r="E232" s="6" t="s">
        <v>36</v>
      </c>
      <c r="F232" s="24" t="str">
        <f>+TabIPW[[#This Row],[WK]]&amp;TabIPW[[#This Row],[PK]]&amp;TabIPW[[#This Row],[GK]]</f>
        <v>040808</v>
      </c>
      <c r="G232" s="6" t="s">
        <v>268</v>
      </c>
      <c r="H232" s="34">
        <v>1.4039624000000001E-5</v>
      </c>
      <c r="I232" s="35">
        <v>4445</v>
      </c>
      <c r="J232" s="34">
        <v>1.06694E-5</v>
      </c>
      <c r="K232" s="35">
        <v>2720</v>
      </c>
      <c r="L232" s="34">
        <v>3.59256E-5</v>
      </c>
      <c r="M232" s="35">
        <v>3253.74</v>
      </c>
      <c r="N232" s="34">
        <v>3.1307799999999999E-5</v>
      </c>
      <c r="O232" s="35">
        <v>24</v>
      </c>
      <c r="P232" s="34">
        <v>2.7924900000000001E-5</v>
      </c>
      <c r="Q232" s="35">
        <v>148</v>
      </c>
      <c r="R232" s="34">
        <v>4.8590500000000002E-5</v>
      </c>
      <c r="S232" s="35">
        <v>191</v>
      </c>
      <c r="T232" s="34">
        <v>9.8522000000000003E-6</v>
      </c>
      <c r="U232" s="35">
        <v>231</v>
      </c>
      <c r="V232" s="34">
        <v>1.0478299999999999E-5</v>
      </c>
      <c r="W232" s="35">
        <v>3253.74</v>
      </c>
    </row>
    <row r="233" spans="1:23" ht="14.45" x14ac:dyDescent="0.3">
      <c r="A233" s="6" t="s">
        <v>31</v>
      </c>
      <c r="B233" s="6" t="s">
        <v>39</v>
      </c>
      <c r="C233" s="6" t="s">
        <v>75</v>
      </c>
      <c r="D233" s="6" t="s">
        <v>77</v>
      </c>
      <c r="E233" s="6" t="s">
        <v>36</v>
      </c>
      <c r="F233" s="24" t="str">
        <f>+TabIPW[[#This Row],[WK]]&amp;TabIPW[[#This Row],[PK]]&amp;TabIPW[[#This Row],[GK]]</f>
        <v>040809</v>
      </c>
      <c r="G233" s="6" t="s">
        <v>269</v>
      </c>
      <c r="H233" s="34">
        <v>2.1026272000000002E-5</v>
      </c>
      <c r="I233" s="35">
        <v>6657</v>
      </c>
      <c r="J233" s="34">
        <v>1.61099E-5</v>
      </c>
      <c r="K233" s="35">
        <v>4107</v>
      </c>
      <c r="L233" s="34">
        <v>5.3803400000000001E-5</v>
      </c>
      <c r="M233" s="35">
        <v>4872.92</v>
      </c>
      <c r="N233" s="34">
        <v>4.3048199999999999E-5</v>
      </c>
      <c r="O233" s="35">
        <v>33</v>
      </c>
      <c r="P233" s="34">
        <v>4.2076100000000002E-5</v>
      </c>
      <c r="Q233" s="35">
        <v>223</v>
      </c>
      <c r="R233" s="34">
        <v>8.5987400000000003E-5</v>
      </c>
      <c r="S233" s="35">
        <v>338</v>
      </c>
      <c r="T233" s="34">
        <v>1.2027299999999999E-5</v>
      </c>
      <c r="U233" s="35">
        <v>282</v>
      </c>
      <c r="V233" s="34">
        <v>1.56927E-5</v>
      </c>
      <c r="W233" s="35">
        <v>4872.92</v>
      </c>
    </row>
    <row r="234" spans="1:23" ht="14.45" x14ac:dyDescent="0.3">
      <c r="A234" s="6" t="s">
        <v>31</v>
      </c>
      <c r="B234" s="6" t="s">
        <v>39</v>
      </c>
      <c r="C234" s="6" t="s">
        <v>77</v>
      </c>
      <c r="D234" s="6" t="s">
        <v>33</v>
      </c>
      <c r="E234" s="6" t="s">
        <v>36</v>
      </c>
      <c r="F234" s="24" t="str">
        <f>+TabIPW[[#This Row],[WK]]&amp;TabIPW[[#This Row],[PK]]&amp;TabIPW[[#This Row],[GK]]</f>
        <v>040901</v>
      </c>
      <c r="G234" s="6" t="s">
        <v>270</v>
      </c>
      <c r="H234" s="34">
        <v>1.3717456E-5</v>
      </c>
      <c r="I234" s="35">
        <v>4343</v>
      </c>
      <c r="J234" s="34">
        <v>1.04379E-5</v>
      </c>
      <c r="K234" s="35">
        <v>2661</v>
      </c>
      <c r="L234" s="34">
        <v>3.9224999999999998E-5</v>
      </c>
      <c r="M234" s="35">
        <v>3552.57</v>
      </c>
      <c r="N234" s="34">
        <v>4.1743699999999998E-5</v>
      </c>
      <c r="O234" s="35">
        <v>32</v>
      </c>
      <c r="P234" s="34">
        <v>4.0377999999999999E-5</v>
      </c>
      <c r="Q234" s="35">
        <v>214</v>
      </c>
      <c r="R234" s="34">
        <v>2.26416E-5</v>
      </c>
      <c r="S234" s="35">
        <v>89</v>
      </c>
      <c r="T234" s="34">
        <v>1.3733299999999999E-5</v>
      </c>
      <c r="U234" s="35">
        <v>322</v>
      </c>
      <c r="V234" s="34">
        <v>1.14406E-5</v>
      </c>
      <c r="W234" s="35">
        <v>3552.57</v>
      </c>
    </row>
    <row r="235" spans="1:23" ht="14.45" x14ac:dyDescent="0.3">
      <c r="A235" s="6" t="s">
        <v>31</v>
      </c>
      <c r="B235" s="6" t="s">
        <v>39</v>
      </c>
      <c r="C235" s="6" t="s">
        <v>77</v>
      </c>
      <c r="D235" s="6" t="s">
        <v>32</v>
      </c>
      <c r="E235" s="6" t="s">
        <v>36</v>
      </c>
      <c r="F235" s="24" t="str">
        <f>+TabIPW[[#This Row],[WK]]&amp;TabIPW[[#This Row],[PK]]&amp;TabIPW[[#This Row],[GK]]</f>
        <v>040902</v>
      </c>
      <c r="G235" s="6" t="s">
        <v>271</v>
      </c>
      <c r="H235" s="34">
        <v>1.4387055999999999E-5</v>
      </c>
      <c r="I235" s="35">
        <v>4555</v>
      </c>
      <c r="J235" s="34">
        <v>1.07713E-5</v>
      </c>
      <c r="K235" s="35">
        <v>2746</v>
      </c>
      <c r="L235" s="34">
        <v>4.1139800000000002E-5</v>
      </c>
      <c r="M235" s="35">
        <v>3725.99</v>
      </c>
      <c r="N235" s="34">
        <v>2.21763E-5</v>
      </c>
      <c r="O235" s="35">
        <v>17</v>
      </c>
      <c r="P235" s="34">
        <v>2.5283399999999999E-5</v>
      </c>
      <c r="Q235" s="35">
        <v>134</v>
      </c>
      <c r="R235" s="34">
        <v>3.2054500000000003E-5</v>
      </c>
      <c r="S235" s="35">
        <v>126</v>
      </c>
      <c r="T235" s="34">
        <v>2.1393300000000001E-5</v>
      </c>
      <c r="U235" s="35">
        <v>501.6</v>
      </c>
      <c r="V235" s="34">
        <v>1.19991E-5</v>
      </c>
      <c r="W235" s="35">
        <v>3725.99</v>
      </c>
    </row>
    <row r="236" spans="1:23" ht="14.45" x14ac:dyDescent="0.3">
      <c r="A236" s="6" t="s">
        <v>31</v>
      </c>
      <c r="B236" s="6" t="s">
        <v>39</v>
      </c>
      <c r="C236" s="6" t="s">
        <v>77</v>
      </c>
      <c r="D236" s="6" t="s">
        <v>37</v>
      </c>
      <c r="E236" s="6" t="s">
        <v>40</v>
      </c>
      <c r="F236" s="24" t="str">
        <f>+TabIPW[[#This Row],[WK]]&amp;TabIPW[[#This Row],[PK]]&amp;TabIPW[[#This Row],[GK]]</f>
        <v>040903</v>
      </c>
      <c r="G236" s="6" t="s">
        <v>272</v>
      </c>
      <c r="H236" s="34">
        <v>7.5235951999999998E-5</v>
      </c>
      <c r="I236" s="35">
        <v>23820</v>
      </c>
      <c r="J236" s="34">
        <v>5.6516199999999999E-5</v>
      </c>
      <c r="K236" s="35">
        <v>14408</v>
      </c>
      <c r="L236" s="34">
        <v>2.151372E-4</v>
      </c>
      <c r="M236" s="35">
        <v>19484.759999999998</v>
      </c>
      <c r="N236" s="34">
        <v>1.5262549999999999E-4</v>
      </c>
      <c r="O236" s="35">
        <v>117</v>
      </c>
      <c r="P236" s="34">
        <v>1.8396499999999999E-4</v>
      </c>
      <c r="Q236" s="35">
        <v>975</v>
      </c>
      <c r="R236" s="34">
        <v>1.8494919999999999E-4</v>
      </c>
      <c r="S236" s="35">
        <v>727</v>
      </c>
      <c r="T236" s="34">
        <v>7.1008100000000002E-5</v>
      </c>
      <c r="U236" s="35">
        <v>1664.9</v>
      </c>
      <c r="V236" s="34">
        <v>6.2748400000000004E-5</v>
      </c>
      <c r="W236" s="35">
        <v>19484.759999999998</v>
      </c>
    </row>
    <row r="237" spans="1:23" ht="14.45" x14ac:dyDescent="0.3">
      <c r="A237" s="6" t="s">
        <v>31</v>
      </c>
      <c r="B237" s="6" t="s">
        <v>39</v>
      </c>
      <c r="C237" s="6" t="s">
        <v>77</v>
      </c>
      <c r="D237" s="6" t="s">
        <v>39</v>
      </c>
      <c r="E237" s="6" t="s">
        <v>40</v>
      </c>
      <c r="F237" s="24" t="str">
        <f>+TabIPW[[#This Row],[WK]]&amp;TabIPW[[#This Row],[PK]]&amp;TabIPW[[#This Row],[GK]]</f>
        <v>040904</v>
      </c>
      <c r="G237" s="6" t="s">
        <v>273</v>
      </c>
      <c r="H237" s="34">
        <v>3.4298368000000003E-5</v>
      </c>
      <c r="I237" s="35">
        <v>10859</v>
      </c>
      <c r="J237" s="34">
        <v>2.5794699999999999E-5</v>
      </c>
      <c r="K237" s="35">
        <v>6576</v>
      </c>
      <c r="L237" s="34">
        <v>9.8076200000000001E-5</v>
      </c>
      <c r="M237" s="35">
        <v>8882.66</v>
      </c>
      <c r="N237" s="34">
        <v>7.3051499999999997E-5</v>
      </c>
      <c r="O237" s="35">
        <v>56</v>
      </c>
      <c r="P237" s="34">
        <v>6.3963199999999998E-5</v>
      </c>
      <c r="Q237" s="35">
        <v>339</v>
      </c>
      <c r="R237" s="34">
        <v>8.9803399999999995E-5</v>
      </c>
      <c r="S237" s="35">
        <v>353</v>
      </c>
      <c r="T237" s="34">
        <v>3.2183800000000002E-5</v>
      </c>
      <c r="U237" s="35">
        <v>754.59999999999991</v>
      </c>
      <c r="V237" s="34">
        <v>2.8605599999999999E-5</v>
      </c>
      <c r="W237" s="35">
        <v>8882.66</v>
      </c>
    </row>
    <row r="238" spans="1:23" ht="14.45" x14ac:dyDescent="0.3">
      <c r="A238" s="6" t="s">
        <v>31</v>
      </c>
      <c r="B238" s="6" t="s">
        <v>39</v>
      </c>
      <c r="C238" s="6" t="s">
        <v>90</v>
      </c>
      <c r="D238" s="6" t="s">
        <v>33</v>
      </c>
      <c r="E238" s="6" t="s">
        <v>40</v>
      </c>
      <c r="F238" s="24" t="str">
        <f>+TabIPW[[#This Row],[WK]]&amp;TabIPW[[#This Row],[PK]]&amp;TabIPW[[#This Row],[GK]]</f>
        <v>041001</v>
      </c>
      <c r="G238" s="6" t="s">
        <v>274</v>
      </c>
      <c r="H238" s="34">
        <v>3.8410759999999999E-5</v>
      </c>
      <c r="I238" s="35">
        <v>12161</v>
      </c>
      <c r="J238" s="34">
        <v>2.8975900000000002E-5</v>
      </c>
      <c r="K238" s="35">
        <v>7387</v>
      </c>
      <c r="L238" s="34">
        <v>1.182948E-4</v>
      </c>
      <c r="M238" s="35">
        <v>10713.84</v>
      </c>
      <c r="N238" s="34">
        <v>1.069683E-4</v>
      </c>
      <c r="O238" s="35">
        <v>82</v>
      </c>
      <c r="P238" s="34">
        <v>7.0000999999999996E-5</v>
      </c>
      <c r="Q238" s="35">
        <v>371</v>
      </c>
      <c r="R238" s="34">
        <v>1.3890269999999999E-4</v>
      </c>
      <c r="S238" s="35">
        <v>546</v>
      </c>
      <c r="T238" s="34">
        <v>2.9377400000000001E-5</v>
      </c>
      <c r="U238" s="35">
        <v>688.8</v>
      </c>
      <c r="V238" s="34">
        <v>3.4502699999999997E-5</v>
      </c>
      <c r="W238" s="35">
        <v>10713.84</v>
      </c>
    </row>
    <row r="239" spans="1:23" ht="14.45" x14ac:dyDescent="0.3">
      <c r="A239" s="6" t="s">
        <v>31</v>
      </c>
      <c r="B239" s="6" t="s">
        <v>39</v>
      </c>
      <c r="C239" s="6" t="s">
        <v>90</v>
      </c>
      <c r="D239" s="6" t="s">
        <v>32</v>
      </c>
      <c r="E239" s="6" t="s">
        <v>40</v>
      </c>
      <c r="F239" s="24" t="str">
        <f>+TabIPW[[#This Row],[WK]]&amp;TabIPW[[#This Row],[PK]]&amp;TabIPW[[#This Row],[GK]]</f>
        <v>041002</v>
      </c>
      <c r="G239" s="6" t="s">
        <v>275</v>
      </c>
      <c r="H239" s="34">
        <v>2.7956064000000003E-5</v>
      </c>
      <c r="I239" s="35">
        <v>8851</v>
      </c>
      <c r="J239" s="34">
        <v>2.1424999999999999E-5</v>
      </c>
      <c r="K239" s="35">
        <v>5462</v>
      </c>
      <c r="L239" s="34">
        <v>8.6097100000000006E-5</v>
      </c>
      <c r="M239" s="35">
        <v>7797.73</v>
      </c>
      <c r="N239" s="34">
        <v>6.6529100000000006E-5</v>
      </c>
      <c r="O239" s="35">
        <v>51</v>
      </c>
      <c r="P239" s="34">
        <v>6.15104E-5</v>
      </c>
      <c r="Q239" s="35">
        <v>326</v>
      </c>
      <c r="R239" s="34">
        <v>4.12129E-5</v>
      </c>
      <c r="S239" s="35">
        <v>162</v>
      </c>
      <c r="T239" s="34">
        <v>2.4984400000000001E-5</v>
      </c>
      <c r="U239" s="35">
        <v>585.79999999999995</v>
      </c>
      <c r="V239" s="34">
        <v>2.5111699999999999E-5</v>
      </c>
      <c r="W239" s="35">
        <v>7797.73</v>
      </c>
    </row>
    <row r="240" spans="1:23" ht="14.45" x14ac:dyDescent="0.3">
      <c r="A240" s="6" t="s">
        <v>31</v>
      </c>
      <c r="B240" s="6" t="s">
        <v>39</v>
      </c>
      <c r="C240" s="6" t="s">
        <v>90</v>
      </c>
      <c r="D240" s="6" t="s">
        <v>37</v>
      </c>
      <c r="E240" s="6" t="s">
        <v>40</v>
      </c>
      <c r="F240" s="24" t="str">
        <f>+TabIPW[[#This Row],[WK]]&amp;TabIPW[[#This Row],[PK]]&amp;TabIPW[[#This Row],[GK]]</f>
        <v>041003</v>
      </c>
      <c r="G240" s="6" t="s">
        <v>276</v>
      </c>
      <c r="H240" s="34">
        <v>9.4041776000000006E-5</v>
      </c>
      <c r="I240" s="35">
        <v>29774</v>
      </c>
      <c r="J240" s="34">
        <v>7.0900200000000003E-5</v>
      </c>
      <c r="K240" s="35">
        <v>18075</v>
      </c>
      <c r="L240" s="34">
        <v>2.8962330000000002E-4</v>
      </c>
      <c r="M240" s="35">
        <v>26230.89</v>
      </c>
      <c r="N240" s="34">
        <v>2.0741410000000001E-4</v>
      </c>
      <c r="O240" s="35">
        <v>159</v>
      </c>
      <c r="P240" s="34">
        <v>2.179278E-4</v>
      </c>
      <c r="Q240" s="35">
        <v>1155</v>
      </c>
      <c r="R240" s="34">
        <v>1.7477319999999999E-4</v>
      </c>
      <c r="S240" s="35">
        <v>687</v>
      </c>
      <c r="T240" s="34">
        <v>9.1548399999999999E-5</v>
      </c>
      <c r="U240" s="35">
        <v>2146.5</v>
      </c>
      <c r="V240" s="34">
        <v>8.4473499999999997E-5</v>
      </c>
      <c r="W240" s="35">
        <v>26230.89</v>
      </c>
    </row>
    <row r="241" spans="1:23" ht="14.45" x14ac:dyDescent="0.3">
      <c r="A241" s="6" t="s">
        <v>31</v>
      </c>
      <c r="B241" s="6" t="s">
        <v>39</v>
      </c>
      <c r="C241" s="6" t="s">
        <v>90</v>
      </c>
      <c r="D241" s="6" t="s">
        <v>39</v>
      </c>
      <c r="E241" s="6" t="s">
        <v>36</v>
      </c>
      <c r="F241" s="24" t="str">
        <f>+TabIPW[[#This Row],[WK]]&amp;TabIPW[[#This Row],[PK]]&amp;TabIPW[[#This Row],[GK]]</f>
        <v>041004</v>
      </c>
      <c r="G241" s="6" t="s">
        <v>277</v>
      </c>
      <c r="H241" s="34">
        <v>2.186328E-5</v>
      </c>
      <c r="I241" s="35">
        <v>6922</v>
      </c>
      <c r="J241" s="34">
        <v>1.6572800000000002E-5</v>
      </c>
      <c r="K241" s="35">
        <v>4225</v>
      </c>
      <c r="L241" s="34">
        <v>6.7333000000000001E-5</v>
      </c>
      <c r="M241" s="35">
        <v>6098.28</v>
      </c>
      <c r="N241" s="34">
        <v>4.5657200000000001E-5</v>
      </c>
      <c r="O241" s="35">
        <v>35</v>
      </c>
      <c r="P241" s="34">
        <v>4.3774199999999998E-5</v>
      </c>
      <c r="Q241" s="35">
        <v>232</v>
      </c>
      <c r="R241" s="34">
        <v>4.2230500000000002E-5</v>
      </c>
      <c r="S241" s="35">
        <v>166</v>
      </c>
      <c r="T241" s="34">
        <v>1.5575800000000001E-5</v>
      </c>
      <c r="U241" s="35">
        <v>365.20000000000005</v>
      </c>
      <c r="V241" s="34">
        <v>1.9638799999999999E-5</v>
      </c>
      <c r="W241" s="35">
        <v>6098.28</v>
      </c>
    </row>
    <row r="242" spans="1:23" ht="14.45" x14ac:dyDescent="0.3">
      <c r="A242" s="6" t="s">
        <v>31</v>
      </c>
      <c r="B242" s="6" t="s">
        <v>39</v>
      </c>
      <c r="C242" s="6" t="s">
        <v>90</v>
      </c>
      <c r="D242" s="6" t="s">
        <v>42</v>
      </c>
      <c r="E242" s="6" t="s">
        <v>40</v>
      </c>
      <c r="F242" s="24" t="str">
        <f>+TabIPW[[#This Row],[WK]]&amp;TabIPW[[#This Row],[PK]]&amp;TabIPW[[#This Row],[GK]]</f>
        <v>041005</v>
      </c>
      <c r="G242" s="6" t="s">
        <v>278</v>
      </c>
      <c r="H242" s="34">
        <v>7.9487320000000002E-5</v>
      </c>
      <c r="I242" s="35">
        <v>25166</v>
      </c>
      <c r="J242" s="34">
        <v>5.9458099999999999E-5</v>
      </c>
      <c r="K242" s="35">
        <v>15158</v>
      </c>
      <c r="L242" s="34">
        <v>2.4479960000000001E-4</v>
      </c>
      <c r="M242" s="35">
        <v>22171.25</v>
      </c>
      <c r="N242" s="34">
        <v>1.500165E-4</v>
      </c>
      <c r="O242" s="35">
        <v>115</v>
      </c>
      <c r="P242" s="34">
        <v>2.056634E-4</v>
      </c>
      <c r="Q242" s="35">
        <v>1090</v>
      </c>
      <c r="R242" s="34">
        <v>1.8342280000000001E-4</v>
      </c>
      <c r="S242" s="35">
        <v>721</v>
      </c>
      <c r="T242" s="34">
        <v>5.6144599999999998E-5</v>
      </c>
      <c r="U242" s="35">
        <v>1316.4</v>
      </c>
      <c r="V242" s="34">
        <v>7.1399899999999994E-5</v>
      </c>
      <c r="W242" s="35">
        <v>22171.25</v>
      </c>
    </row>
    <row r="243" spans="1:23" ht="14.45" x14ac:dyDescent="0.3">
      <c r="A243" s="6" t="s">
        <v>31</v>
      </c>
      <c r="B243" s="6" t="s">
        <v>39</v>
      </c>
      <c r="C243" s="6" t="s">
        <v>92</v>
      </c>
      <c r="D243" s="6" t="s">
        <v>33</v>
      </c>
      <c r="E243" s="6" t="s">
        <v>34</v>
      </c>
      <c r="F243" s="24" t="str">
        <f>+TabIPW[[#This Row],[WK]]&amp;TabIPW[[#This Row],[PK]]&amp;TabIPW[[#This Row],[GK]]</f>
        <v>041101</v>
      </c>
      <c r="G243" s="6" t="s">
        <v>279</v>
      </c>
      <c r="H243" s="34">
        <v>1.5966320000000001E-5</v>
      </c>
      <c r="I243" s="35">
        <v>5055</v>
      </c>
      <c r="J243" s="34">
        <v>1.1975599999999999E-5</v>
      </c>
      <c r="K243" s="35">
        <v>3053</v>
      </c>
      <c r="L243" s="34">
        <v>4.3702300000000003E-5</v>
      </c>
      <c r="M243" s="35">
        <v>3958.07</v>
      </c>
      <c r="N243" s="34">
        <v>5.4788599999999999E-5</v>
      </c>
      <c r="O243" s="35">
        <v>42</v>
      </c>
      <c r="P243" s="34">
        <v>3.1887300000000002E-5</v>
      </c>
      <c r="Q243" s="35">
        <v>169</v>
      </c>
      <c r="R243" s="34">
        <v>3.0273700000000001E-5</v>
      </c>
      <c r="S243" s="35">
        <v>119</v>
      </c>
      <c r="T243" s="34">
        <v>1.9857899999999998E-5</v>
      </c>
      <c r="U243" s="35">
        <v>465.6</v>
      </c>
      <c r="V243" s="34">
        <v>1.2746500000000001E-5</v>
      </c>
      <c r="W243" s="35">
        <v>3958.07</v>
      </c>
    </row>
    <row r="244" spans="1:23" ht="14.45" x14ac:dyDescent="0.3">
      <c r="A244" s="6" t="s">
        <v>31</v>
      </c>
      <c r="B244" s="6" t="s">
        <v>39</v>
      </c>
      <c r="C244" s="6" t="s">
        <v>92</v>
      </c>
      <c r="D244" s="6" t="s">
        <v>32</v>
      </c>
      <c r="E244" s="6" t="s">
        <v>36</v>
      </c>
      <c r="F244" s="24" t="str">
        <f>+TabIPW[[#This Row],[WK]]&amp;TabIPW[[#This Row],[PK]]&amp;TabIPW[[#This Row],[GK]]</f>
        <v>041102</v>
      </c>
      <c r="G244" s="6" t="s">
        <v>280</v>
      </c>
      <c r="H244" s="34">
        <v>1.04926E-5</v>
      </c>
      <c r="I244" s="35">
        <v>3322</v>
      </c>
      <c r="J244" s="34">
        <v>7.8883000000000004E-6</v>
      </c>
      <c r="K244" s="35">
        <v>2011</v>
      </c>
      <c r="L244" s="34">
        <v>2.8719899999999999E-5</v>
      </c>
      <c r="M244" s="35">
        <v>2601.13</v>
      </c>
      <c r="N244" s="34">
        <v>1.69584E-5</v>
      </c>
      <c r="O244" s="35">
        <v>13</v>
      </c>
      <c r="P244" s="34">
        <v>1.71701E-5</v>
      </c>
      <c r="Q244" s="35">
        <v>91</v>
      </c>
      <c r="R244" s="34">
        <v>3.40897E-5</v>
      </c>
      <c r="S244" s="35">
        <v>134</v>
      </c>
      <c r="T244" s="34">
        <v>6.9860999999999999E-6</v>
      </c>
      <c r="U244" s="35">
        <v>163.80000000000001</v>
      </c>
      <c r="V244" s="34">
        <v>8.3766000000000004E-6</v>
      </c>
      <c r="W244" s="35">
        <v>2601.13</v>
      </c>
    </row>
    <row r="245" spans="1:23" ht="14.45" x14ac:dyDescent="0.3">
      <c r="A245" s="6" t="s">
        <v>31</v>
      </c>
      <c r="B245" s="6" t="s">
        <v>39</v>
      </c>
      <c r="C245" s="6" t="s">
        <v>92</v>
      </c>
      <c r="D245" s="6" t="s">
        <v>37</v>
      </c>
      <c r="E245" s="6" t="s">
        <v>36</v>
      </c>
      <c r="F245" s="24" t="str">
        <f>+TabIPW[[#This Row],[WK]]&amp;TabIPW[[#This Row],[PK]]&amp;TabIPW[[#This Row],[GK]]</f>
        <v>041103</v>
      </c>
      <c r="G245" s="6" t="s">
        <v>281</v>
      </c>
      <c r="H245" s="34">
        <v>1.5400944000000001E-5</v>
      </c>
      <c r="I245" s="35">
        <v>4876</v>
      </c>
      <c r="J245" s="34">
        <v>1.17363E-5</v>
      </c>
      <c r="K245" s="35">
        <v>2992</v>
      </c>
      <c r="L245" s="34">
        <v>4.2154699999999998E-5</v>
      </c>
      <c r="M245" s="35">
        <v>3817.91</v>
      </c>
      <c r="N245" s="34">
        <v>3.39168E-5</v>
      </c>
      <c r="O245" s="35">
        <v>26</v>
      </c>
      <c r="P245" s="34">
        <v>3.0566499999999999E-5</v>
      </c>
      <c r="Q245" s="35">
        <v>162</v>
      </c>
      <c r="R245" s="34">
        <v>3.33265E-5</v>
      </c>
      <c r="S245" s="35">
        <v>131</v>
      </c>
      <c r="T245" s="34">
        <v>1.40447E-5</v>
      </c>
      <c r="U245" s="35">
        <v>329.29999999999995</v>
      </c>
      <c r="V245" s="34">
        <v>1.22951E-5</v>
      </c>
      <c r="W245" s="35">
        <v>3817.91</v>
      </c>
    </row>
    <row r="246" spans="1:23" ht="14.45" x14ac:dyDescent="0.3">
      <c r="A246" s="6" t="s">
        <v>31</v>
      </c>
      <c r="B246" s="6" t="s">
        <v>39</v>
      </c>
      <c r="C246" s="6" t="s">
        <v>92</v>
      </c>
      <c r="D246" s="6" t="s">
        <v>39</v>
      </c>
      <c r="E246" s="6" t="s">
        <v>36</v>
      </c>
      <c r="F246" s="24" t="str">
        <f>+TabIPW[[#This Row],[WK]]&amp;TabIPW[[#This Row],[PK]]&amp;TabIPW[[#This Row],[GK]]</f>
        <v>041104</v>
      </c>
      <c r="G246" s="6" t="s">
        <v>282</v>
      </c>
      <c r="H246" s="34">
        <v>2.2678176E-5</v>
      </c>
      <c r="I246" s="35">
        <v>7180</v>
      </c>
      <c r="J246" s="34">
        <v>1.7561300000000001E-5</v>
      </c>
      <c r="K246" s="35">
        <v>4477</v>
      </c>
      <c r="L246" s="34">
        <v>6.2073600000000001E-5</v>
      </c>
      <c r="M246" s="35">
        <v>5621.94</v>
      </c>
      <c r="N246" s="34">
        <v>3.7830300000000003E-5</v>
      </c>
      <c r="O246" s="35">
        <v>29</v>
      </c>
      <c r="P246" s="34">
        <v>5.9623500000000003E-5</v>
      </c>
      <c r="Q246" s="35">
        <v>316</v>
      </c>
      <c r="R246" s="34">
        <v>4.83361E-5</v>
      </c>
      <c r="S246" s="35">
        <v>190</v>
      </c>
      <c r="T246" s="34">
        <v>2.6869600000000001E-5</v>
      </c>
      <c r="U246" s="35">
        <v>630</v>
      </c>
      <c r="V246" s="34">
        <v>1.81048E-5</v>
      </c>
      <c r="W246" s="35">
        <v>5621.94</v>
      </c>
    </row>
    <row r="247" spans="1:23" ht="14.45" x14ac:dyDescent="0.3">
      <c r="A247" s="6" t="s">
        <v>31</v>
      </c>
      <c r="B247" s="6" t="s">
        <v>39</v>
      </c>
      <c r="C247" s="6" t="s">
        <v>92</v>
      </c>
      <c r="D247" s="6" t="s">
        <v>42</v>
      </c>
      <c r="E247" s="6" t="s">
        <v>40</v>
      </c>
      <c r="F247" s="24" t="str">
        <f>+TabIPW[[#This Row],[WK]]&amp;TabIPW[[#This Row],[PK]]&amp;TabIPW[[#This Row],[GK]]</f>
        <v>041105</v>
      </c>
      <c r="G247" s="6" t="s">
        <v>283</v>
      </c>
      <c r="H247" s="34">
        <v>2.7235919999999999E-5</v>
      </c>
      <c r="I247" s="35">
        <v>8623</v>
      </c>
      <c r="J247" s="34">
        <v>2.0860200000000001E-5</v>
      </c>
      <c r="K247" s="35">
        <v>5318</v>
      </c>
      <c r="L247" s="34">
        <v>7.4548799999999993E-5</v>
      </c>
      <c r="M247" s="35">
        <v>6751.81</v>
      </c>
      <c r="N247" s="34">
        <v>5.3484099999999998E-5</v>
      </c>
      <c r="O247" s="35">
        <v>41</v>
      </c>
      <c r="P247" s="34">
        <v>4.6981799999999998E-5</v>
      </c>
      <c r="Q247" s="35">
        <v>249</v>
      </c>
      <c r="R247" s="34">
        <v>6.0038499999999998E-5</v>
      </c>
      <c r="S247" s="35">
        <v>236</v>
      </c>
      <c r="T247" s="34">
        <v>3.5062699999999999E-5</v>
      </c>
      <c r="U247" s="35">
        <v>822.09999999999991</v>
      </c>
      <c r="V247" s="34">
        <v>2.1743399999999999E-5</v>
      </c>
      <c r="W247" s="35">
        <v>6751.81</v>
      </c>
    </row>
    <row r="248" spans="1:23" ht="14.45" x14ac:dyDescent="0.3">
      <c r="A248" s="6" t="s">
        <v>31</v>
      </c>
      <c r="B248" s="6" t="s">
        <v>39</v>
      </c>
      <c r="C248" s="6" t="s">
        <v>92</v>
      </c>
      <c r="D248" s="6" t="s">
        <v>44</v>
      </c>
      <c r="E248" s="6" t="s">
        <v>36</v>
      </c>
      <c r="F248" s="24" t="str">
        <f>+TabIPW[[#This Row],[WK]]&amp;TabIPW[[#This Row],[PK]]&amp;TabIPW[[#This Row],[GK]]</f>
        <v>041106</v>
      </c>
      <c r="G248" s="6" t="s">
        <v>279</v>
      </c>
      <c r="H248" s="34">
        <v>1.3480568000000002E-5</v>
      </c>
      <c r="I248" s="35">
        <v>4268</v>
      </c>
      <c r="J248" s="34">
        <v>9.9122999999999999E-6</v>
      </c>
      <c r="K248" s="35">
        <v>2527</v>
      </c>
      <c r="L248" s="34">
        <v>3.6898299999999999E-5</v>
      </c>
      <c r="M248" s="35">
        <v>3341.84</v>
      </c>
      <c r="N248" s="34">
        <v>2.0871899999999999E-5</v>
      </c>
      <c r="O248" s="35">
        <v>16</v>
      </c>
      <c r="P248" s="34">
        <v>2.0943700000000001E-5</v>
      </c>
      <c r="Q248" s="35">
        <v>111</v>
      </c>
      <c r="R248" s="34">
        <v>6.4363399999999994E-5</v>
      </c>
      <c r="S248" s="35">
        <v>253</v>
      </c>
      <c r="T248" s="34">
        <v>9.2210000000000003E-6</v>
      </c>
      <c r="U248" s="35">
        <v>216.20000000000002</v>
      </c>
      <c r="V248" s="34">
        <v>1.0762E-5</v>
      </c>
      <c r="W248" s="35">
        <v>3341.84</v>
      </c>
    </row>
    <row r="249" spans="1:23" ht="14.45" x14ac:dyDescent="0.3">
      <c r="A249" s="6" t="s">
        <v>31</v>
      </c>
      <c r="B249" s="6" t="s">
        <v>39</v>
      </c>
      <c r="C249" s="6" t="s">
        <v>92</v>
      </c>
      <c r="D249" s="6" t="s">
        <v>51</v>
      </c>
      <c r="E249" s="6" t="s">
        <v>36</v>
      </c>
      <c r="F249" s="24" t="str">
        <f>+TabIPW[[#This Row],[WK]]&amp;TabIPW[[#This Row],[PK]]&amp;TabIPW[[#This Row],[GK]]</f>
        <v>041107</v>
      </c>
      <c r="G249" s="6" t="s">
        <v>284</v>
      </c>
      <c r="H249" s="34">
        <v>1.4175439999999999E-5</v>
      </c>
      <c r="I249" s="35">
        <v>4488</v>
      </c>
      <c r="J249" s="34">
        <v>1.0889E-5</v>
      </c>
      <c r="K249" s="35">
        <v>2776</v>
      </c>
      <c r="L249" s="34">
        <v>3.8800300000000002E-5</v>
      </c>
      <c r="M249" s="35">
        <v>3514.1</v>
      </c>
      <c r="N249" s="34">
        <v>3.1307799999999999E-5</v>
      </c>
      <c r="O249" s="35">
        <v>24</v>
      </c>
      <c r="P249" s="34">
        <v>1.90569E-5</v>
      </c>
      <c r="Q249" s="35">
        <v>101</v>
      </c>
      <c r="R249" s="34">
        <v>3.1291300000000003E-5</v>
      </c>
      <c r="S249" s="35">
        <v>123</v>
      </c>
      <c r="T249" s="34">
        <v>8.6580000000000008E-6</v>
      </c>
      <c r="U249" s="35">
        <v>203</v>
      </c>
      <c r="V249" s="34">
        <v>1.13167E-5</v>
      </c>
      <c r="W249" s="35">
        <v>3514.1</v>
      </c>
    </row>
    <row r="250" spans="1:23" ht="14.45" x14ac:dyDescent="0.3">
      <c r="A250" s="6" t="s">
        <v>31</v>
      </c>
      <c r="B250" s="6" t="s">
        <v>39</v>
      </c>
      <c r="C250" s="6" t="s">
        <v>93</v>
      </c>
      <c r="D250" s="6" t="s">
        <v>33</v>
      </c>
      <c r="E250" s="6" t="s">
        <v>34</v>
      </c>
      <c r="F250" s="24" t="str">
        <f>+TabIPW[[#This Row],[WK]]&amp;TabIPW[[#This Row],[PK]]&amp;TabIPW[[#This Row],[GK]]</f>
        <v>041201</v>
      </c>
      <c r="G250" s="6" t="s">
        <v>285</v>
      </c>
      <c r="H250" s="34">
        <v>4.857488E-5</v>
      </c>
      <c r="I250" s="35">
        <v>15379</v>
      </c>
      <c r="J250" s="34">
        <v>3.6063999999999999E-5</v>
      </c>
      <c r="K250" s="35">
        <v>9194</v>
      </c>
      <c r="L250" s="34">
        <v>1.3023980000000001E-4</v>
      </c>
      <c r="M250" s="35">
        <v>11795.69</v>
      </c>
      <c r="N250" s="34">
        <v>9.9141299999999999E-5</v>
      </c>
      <c r="O250" s="35">
        <v>76</v>
      </c>
      <c r="P250" s="34">
        <v>1.1679419999999999E-4</v>
      </c>
      <c r="Q250" s="35">
        <v>619</v>
      </c>
      <c r="R250" s="34">
        <v>1.4551709999999999E-4</v>
      </c>
      <c r="S250" s="35">
        <v>572</v>
      </c>
      <c r="T250" s="34">
        <v>5.0118099999999997E-5</v>
      </c>
      <c r="U250" s="35">
        <v>1175.0999999999999</v>
      </c>
      <c r="V250" s="34">
        <v>3.79866E-5</v>
      </c>
      <c r="W250" s="35">
        <v>11795.69</v>
      </c>
    </row>
    <row r="251" spans="1:23" ht="14.45" x14ac:dyDescent="0.3">
      <c r="A251" s="6" t="s">
        <v>31</v>
      </c>
      <c r="B251" s="6" t="s">
        <v>39</v>
      </c>
      <c r="C251" s="6" t="s">
        <v>93</v>
      </c>
      <c r="D251" s="6" t="s">
        <v>32</v>
      </c>
      <c r="E251" s="6" t="s">
        <v>36</v>
      </c>
      <c r="F251" s="24" t="str">
        <f>+TabIPW[[#This Row],[WK]]&amp;TabIPW[[#This Row],[PK]]&amp;TabIPW[[#This Row],[GK]]</f>
        <v>041202</v>
      </c>
      <c r="G251" s="6" t="s">
        <v>286</v>
      </c>
      <c r="H251" s="34">
        <v>1.5318823999999999E-5</v>
      </c>
      <c r="I251" s="35">
        <v>4850</v>
      </c>
      <c r="J251" s="34">
        <v>1.1410700000000001E-5</v>
      </c>
      <c r="K251" s="35">
        <v>2909</v>
      </c>
      <c r="L251" s="34">
        <v>4.1073099999999998E-5</v>
      </c>
      <c r="M251" s="35">
        <v>3719.95</v>
      </c>
      <c r="N251" s="34">
        <v>4.1743699999999998E-5</v>
      </c>
      <c r="O251" s="35">
        <v>32</v>
      </c>
      <c r="P251" s="34">
        <v>2.92457E-5</v>
      </c>
      <c r="Q251" s="35">
        <v>155</v>
      </c>
      <c r="R251" s="34">
        <v>6.2073699999999995E-5</v>
      </c>
      <c r="S251" s="35">
        <v>244</v>
      </c>
      <c r="T251" s="34">
        <v>1.06199E-5</v>
      </c>
      <c r="U251" s="35">
        <v>249</v>
      </c>
      <c r="V251" s="34">
        <v>1.19797E-5</v>
      </c>
      <c r="W251" s="35">
        <v>3719.95</v>
      </c>
    </row>
    <row r="252" spans="1:23" ht="14.45" x14ac:dyDescent="0.3">
      <c r="A252" s="6" t="s">
        <v>31</v>
      </c>
      <c r="B252" s="6" t="s">
        <v>39</v>
      </c>
      <c r="C252" s="6" t="s">
        <v>93</v>
      </c>
      <c r="D252" s="6" t="s">
        <v>37</v>
      </c>
      <c r="E252" s="6" t="s">
        <v>36</v>
      </c>
      <c r="F252" s="24" t="str">
        <f>+TabIPW[[#This Row],[WK]]&amp;TabIPW[[#This Row],[PK]]&amp;TabIPW[[#This Row],[GK]]</f>
        <v>041203</v>
      </c>
      <c r="G252" s="6" t="s">
        <v>287</v>
      </c>
      <c r="H252" s="34">
        <v>1.4529192000000001E-5</v>
      </c>
      <c r="I252" s="35">
        <v>4600</v>
      </c>
      <c r="J252" s="34">
        <v>1.07831E-5</v>
      </c>
      <c r="K252" s="35">
        <v>2749</v>
      </c>
      <c r="L252" s="34">
        <v>3.8955899999999997E-5</v>
      </c>
      <c r="M252" s="35">
        <v>3528.2</v>
      </c>
      <c r="N252" s="34">
        <v>4.6961700000000001E-5</v>
      </c>
      <c r="O252" s="35">
        <v>36</v>
      </c>
      <c r="P252" s="34">
        <v>2.9811800000000001E-5</v>
      </c>
      <c r="Q252" s="35">
        <v>158</v>
      </c>
      <c r="R252" s="34">
        <v>4.4520100000000001E-5</v>
      </c>
      <c r="S252" s="35">
        <v>175</v>
      </c>
      <c r="T252" s="34">
        <v>1.2321600000000001E-5</v>
      </c>
      <c r="U252" s="35">
        <v>288.89999999999998</v>
      </c>
      <c r="V252" s="34">
        <v>1.1362099999999999E-5</v>
      </c>
      <c r="W252" s="35">
        <v>3528.2</v>
      </c>
    </row>
    <row r="253" spans="1:23" ht="14.45" x14ac:dyDescent="0.3">
      <c r="A253" s="6" t="s">
        <v>31</v>
      </c>
      <c r="B253" s="6" t="s">
        <v>39</v>
      </c>
      <c r="C253" s="6" t="s">
        <v>93</v>
      </c>
      <c r="D253" s="6" t="s">
        <v>39</v>
      </c>
      <c r="E253" s="6" t="s">
        <v>36</v>
      </c>
      <c r="F253" s="24" t="str">
        <f>+TabIPW[[#This Row],[WK]]&amp;TabIPW[[#This Row],[PK]]&amp;TabIPW[[#This Row],[GK]]</f>
        <v>041204</v>
      </c>
      <c r="G253" s="6" t="s">
        <v>285</v>
      </c>
      <c r="H253" s="34">
        <v>2.2975072E-5</v>
      </c>
      <c r="I253" s="35">
        <v>7274</v>
      </c>
      <c r="J253" s="34">
        <v>1.7235700000000002E-5</v>
      </c>
      <c r="K253" s="35">
        <v>4394</v>
      </c>
      <c r="L253" s="34">
        <v>6.1601199999999996E-5</v>
      </c>
      <c r="M253" s="35">
        <v>5579.16</v>
      </c>
      <c r="N253" s="34">
        <v>8.3487399999999996E-5</v>
      </c>
      <c r="O253" s="35">
        <v>64</v>
      </c>
      <c r="P253" s="34">
        <v>4.77366E-5</v>
      </c>
      <c r="Q253" s="35">
        <v>253</v>
      </c>
      <c r="R253" s="34">
        <v>7.0214600000000004E-5</v>
      </c>
      <c r="S253" s="35">
        <v>276</v>
      </c>
      <c r="T253" s="34">
        <v>1.8689300000000001E-5</v>
      </c>
      <c r="U253" s="35">
        <v>438.2</v>
      </c>
      <c r="V253" s="34">
        <v>1.7966999999999999E-5</v>
      </c>
      <c r="W253" s="35">
        <v>5579.16</v>
      </c>
    </row>
    <row r="254" spans="1:23" ht="14.45" x14ac:dyDescent="0.3">
      <c r="A254" s="6" t="s">
        <v>31</v>
      </c>
      <c r="B254" s="6" t="s">
        <v>39</v>
      </c>
      <c r="C254" s="6" t="s">
        <v>93</v>
      </c>
      <c r="D254" s="6" t="s">
        <v>42</v>
      </c>
      <c r="E254" s="6" t="s">
        <v>36</v>
      </c>
      <c r="F254" s="24" t="str">
        <f>+TabIPW[[#This Row],[WK]]&amp;TabIPW[[#This Row],[PK]]&amp;TabIPW[[#This Row],[GK]]</f>
        <v>041205</v>
      </c>
      <c r="G254" s="6" t="s">
        <v>288</v>
      </c>
      <c r="H254" s="34">
        <v>1.7040216E-5</v>
      </c>
      <c r="I254" s="35">
        <v>5395</v>
      </c>
      <c r="J254" s="34">
        <v>1.27993E-5</v>
      </c>
      <c r="K254" s="35">
        <v>3263</v>
      </c>
      <c r="L254" s="34">
        <v>4.5688600000000002E-5</v>
      </c>
      <c r="M254" s="35">
        <v>4137.97</v>
      </c>
      <c r="N254" s="34">
        <v>3.7830300000000003E-5</v>
      </c>
      <c r="O254" s="35">
        <v>29</v>
      </c>
      <c r="P254" s="34">
        <v>2.9057E-5</v>
      </c>
      <c r="Q254" s="35">
        <v>154</v>
      </c>
      <c r="R254" s="34">
        <v>4.7827300000000002E-5</v>
      </c>
      <c r="S254" s="35">
        <v>188</v>
      </c>
      <c r="T254" s="34">
        <v>1.3920999999999999E-5</v>
      </c>
      <c r="U254" s="35">
        <v>326.39999999999998</v>
      </c>
      <c r="V254" s="34">
        <v>1.33258E-5</v>
      </c>
      <c r="W254" s="35">
        <v>4137.97</v>
      </c>
    </row>
    <row r="255" spans="1:23" ht="14.45" x14ac:dyDescent="0.3">
      <c r="A255" s="6" t="s">
        <v>31</v>
      </c>
      <c r="B255" s="6" t="s">
        <v>39</v>
      </c>
      <c r="C255" s="6" t="s">
        <v>93</v>
      </c>
      <c r="D255" s="6" t="s">
        <v>44</v>
      </c>
      <c r="E255" s="6" t="s">
        <v>36</v>
      </c>
      <c r="F255" s="24" t="str">
        <f>+TabIPW[[#This Row],[WK]]&amp;TabIPW[[#This Row],[PK]]&amp;TabIPW[[#This Row],[GK]]</f>
        <v>041206</v>
      </c>
      <c r="G255" s="6" t="s">
        <v>289</v>
      </c>
      <c r="H255" s="34">
        <v>1.1645464E-5</v>
      </c>
      <c r="I255" s="35">
        <v>3687</v>
      </c>
      <c r="J255" s="34">
        <v>8.8061000000000003E-6</v>
      </c>
      <c r="K255" s="35">
        <v>2245</v>
      </c>
      <c r="L255" s="34">
        <v>3.1223999999999998E-5</v>
      </c>
      <c r="M255" s="35">
        <v>2827.93</v>
      </c>
      <c r="N255" s="34">
        <v>3.7830300000000003E-5</v>
      </c>
      <c r="O255" s="35">
        <v>29</v>
      </c>
      <c r="P255" s="34">
        <v>2.1509699999999998E-5</v>
      </c>
      <c r="Q255" s="35">
        <v>114</v>
      </c>
      <c r="R255" s="34">
        <v>4.1721699999999997E-5</v>
      </c>
      <c r="S255" s="35">
        <v>164</v>
      </c>
      <c r="T255" s="34">
        <v>8.4318999999999997E-6</v>
      </c>
      <c r="U255" s="35">
        <v>197.7</v>
      </c>
      <c r="V255" s="34">
        <v>9.1069999999999994E-6</v>
      </c>
      <c r="W255" s="35">
        <v>2827.93</v>
      </c>
    </row>
    <row r="256" spans="1:23" ht="14.45" x14ac:dyDescent="0.3">
      <c r="A256" s="6" t="s">
        <v>31</v>
      </c>
      <c r="B256" s="6" t="s">
        <v>39</v>
      </c>
      <c r="C256" s="6" t="s">
        <v>95</v>
      </c>
      <c r="D256" s="6" t="s">
        <v>33</v>
      </c>
      <c r="E256" s="6" t="s">
        <v>40</v>
      </c>
      <c r="F256" s="24" t="str">
        <f>+TabIPW[[#This Row],[WK]]&amp;TabIPW[[#This Row],[PK]]&amp;TabIPW[[#This Row],[GK]]</f>
        <v>041301</v>
      </c>
      <c r="G256" s="6" t="s">
        <v>290</v>
      </c>
      <c r="H256" s="34">
        <v>2.0517743999999999E-5</v>
      </c>
      <c r="I256" s="35">
        <v>6496</v>
      </c>
      <c r="J256" s="34">
        <v>1.5498E-5</v>
      </c>
      <c r="K256" s="35">
        <v>3951</v>
      </c>
      <c r="L256" s="34">
        <v>5.5945000000000001E-5</v>
      </c>
      <c r="M256" s="35">
        <v>5066.88</v>
      </c>
      <c r="N256" s="34">
        <v>3.9134700000000003E-5</v>
      </c>
      <c r="O256" s="35">
        <v>30</v>
      </c>
      <c r="P256" s="34">
        <v>4.5095000000000001E-5</v>
      </c>
      <c r="Q256" s="35">
        <v>239</v>
      </c>
      <c r="R256" s="34">
        <v>2.6457699999999999E-5</v>
      </c>
      <c r="S256" s="35">
        <v>104</v>
      </c>
      <c r="T256" s="34">
        <v>1.39978E-5</v>
      </c>
      <c r="U256" s="35">
        <v>328.2</v>
      </c>
      <c r="V256" s="34">
        <v>1.63173E-5</v>
      </c>
      <c r="W256" s="35">
        <v>5066.88</v>
      </c>
    </row>
    <row r="257" spans="1:23" ht="14.45" x14ac:dyDescent="0.3">
      <c r="A257" s="6" t="s">
        <v>31</v>
      </c>
      <c r="B257" s="6" t="s">
        <v>39</v>
      </c>
      <c r="C257" s="6" t="s">
        <v>95</v>
      </c>
      <c r="D257" s="6" t="s">
        <v>32</v>
      </c>
      <c r="E257" s="6" t="s">
        <v>40</v>
      </c>
      <c r="F257" s="24" t="str">
        <f>+TabIPW[[#This Row],[WK]]&amp;TabIPW[[#This Row],[PK]]&amp;TabIPW[[#This Row],[GK]]</f>
        <v>041302</v>
      </c>
      <c r="G257" s="6" t="s">
        <v>291</v>
      </c>
      <c r="H257" s="34">
        <v>4.7551520000000002E-5</v>
      </c>
      <c r="I257" s="35">
        <v>15055</v>
      </c>
      <c r="J257" s="34">
        <v>3.55698E-5</v>
      </c>
      <c r="K257" s="35">
        <v>9068</v>
      </c>
      <c r="L257" s="34">
        <v>1.2965700000000001E-4</v>
      </c>
      <c r="M257" s="35">
        <v>11742.9</v>
      </c>
      <c r="N257" s="34">
        <v>1.4349400000000001E-4</v>
      </c>
      <c r="O257" s="35">
        <v>110</v>
      </c>
      <c r="P257" s="34">
        <v>1.049072E-4</v>
      </c>
      <c r="Q257" s="35">
        <v>556</v>
      </c>
      <c r="R257" s="34">
        <v>1.218579E-4</v>
      </c>
      <c r="S257" s="35">
        <v>479</v>
      </c>
      <c r="T257" s="34">
        <v>4.1268199999999999E-5</v>
      </c>
      <c r="U257" s="35">
        <v>967.6</v>
      </c>
      <c r="V257" s="34">
        <v>3.78166E-5</v>
      </c>
      <c r="W257" s="35">
        <v>11742.9</v>
      </c>
    </row>
    <row r="258" spans="1:23" ht="14.45" x14ac:dyDescent="0.3">
      <c r="A258" s="6" t="s">
        <v>31</v>
      </c>
      <c r="B258" s="6" t="s">
        <v>39</v>
      </c>
      <c r="C258" s="6" t="s">
        <v>95</v>
      </c>
      <c r="D258" s="6" t="s">
        <v>37</v>
      </c>
      <c r="E258" s="6" t="s">
        <v>36</v>
      </c>
      <c r="F258" s="24" t="str">
        <f>+TabIPW[[#This Row],[WK]]&amp;TabIPW[[#This Row],[PK]]&amp;TabIPW[[#This Row],[GK]]</f>
        <v>041303</v>
      </c>
      <c r="G258" s="6" t="s">
        <v>292</v>
      </c>
      <c r="H258" s="34">
        <v>1.4118584E-5</v>
      </c>
      <c r="I258" s="35">
        <v>4470</v>
      </c>
      <c r="J258" s="34">
        <v>1.0798800000000001E-5</v>
      </c>
      <c r="K258" s="35">
        <v>2753</v>
      </c>
      <c r="L258" s="34">
        <v>3.84966E-5</v>
      </c>
      <c r="M258" s="35">
        <v>3486.6</v>
      </c>
      <c r="N258" s="34">
        <v>3.1307799999999999E-5</v>
      </c>
      <c r="O258" s="35">
        <v>24</v>
      </c>
      <c r="P258" s="34">
        <v>2.9057E-5</v>
      </c>
      <c r="Q258" s="35">
        <v>154</v>
      </c>
      <c r="R258" s="34">
        <v>3.7396900000000001E-5</v>
      </c>
      <c r="S258" s="35">
        <v>147</v>
      </c>
      <c r="T258" s="34">
        <v>8.2443E-6</v>
      </c>
      <c r="U258" s="35">
        <v>193.3</v>
      </c>
      <c r="V258" s="34">
        <v>1.12282E-5</v>
      </c>
      <c r="W258" s="35">
        <v>3486.6</v>
      </c>
    </row>
    <row r="259" spans="1:23" ht="14.45" x14ac:dyDescent="0.3">
      <c r="A259" s="6" t="s">
        <v>31</v>
      </c>
      <c r="B259" s="6" t="s">
        <v>39</v>
      </c>
      <c r="C259" s="6" t="s">
        <v>95</v>
      </c>
      <c r="D259" s="6" t="s">
        <v>39</v>
      </c>
      <c r="E259" s="6" t="s">
        <v>40</v>
      </c>
      <c r="F259" s="24" t="str">
        <f>+TabIPW[[#This Row],[WK]]&amp;TabIPW[[#This Row],[PK]]&amp;TabIPW[[#This Row],[GK]]</f>
        <v>041304</v>
      </c>
      <c r="G259" s="6" t="s">
        <v>293</v>
      </c>
      <c r="H259" s="34">
        <v>4.0444848000000008E-5</v>
      </c>
      <c r="I259" s="35">
        <v>12805</v>
      </c>
      <c r="J259" s="34">
        <v>3.00939E-5</v>
      </c>
      <c r="K259" s="35">
        <v>7672</v>
      </c>
      <c r="L259" s="34">
        <v>1.102795E-4</v>
      </c>
      <c r="M259" s="35">
        <v>9987.9</v>
      </c>
      <c r="N259" s="34">
        <v>8.6096399999999998E-5</v>
      </c>
      <c r="O259" s="35">
        <v>66</v>
      </c>
      <c r="P259" s="34">
        <v>8.5850299999999994E-5</v>
      </c>
      <c r="Q259" s="35">
        <v>455</v>
      </c>
      <c r="R259" s="34">
        <v>8.3443399999999995E-5</v>
      </c>
      <c r="S259" s="35">
        <v>328</v>
      </c>
      <c r="T259" s="34">
        <v>2.88144E-5</v>
      </c>
      <c r="U259" s="35">
        <v>675.6</v>
      </c>
      <c r="V259" s="34">
        <v>3.2164800000000001E-5</v>
      </c>
      <c r="W259" s="35">
        <v>9987.9</v>
      </c>
    </row>
    <row r="260" spans="1:23" ht="14.45" x14ac:dyDescent="0.3">
      <c r="A260" s="6" t="s">
        <v>31</v>
      </c>
      <c r="B260" s="6" t="s">
        <v>39</v>
      </c>
      <c r="C260" s="6" t="s">
        <v>97</v>
      </c>
      <c r="D260" s="6" t="s">
        <v>33</v>
      </c>
      <c r="E260" s="6" t="s">
        <v>36</v>
      </c>
      <c r="F260" s="24" t="str">
        <f>+TabIPW[[#This Row],[WK]]&amp;TabIPW[[#This Row],[PK]]&amp;TabIPW[[#This Row],[GK]]</f>
        <v>041401</v>
      </c>
      <c r="G260" s="6" t="s">
        <v>294</v>
      </c>
      <c r="H260" s="34">
        <v>1.5381992000000001E-5</v>
      </c>
      <c r="I260" s="35">
        <v>4870</v>
      </c>
      <c r="J260" s="34">
        <v>1.1422499999999999E-5</v>
      </c>
      <c r="K260" s="35">
        <v>2912</v>
      </c>
      <c r="L260" s="34">
        <v>4.6458300000000002E-5</v>
      </c>
      <c r="M260" s="35">
        <v>4207.68</v>
      </c>
      <c r="N260" s="34">
        <v>3.6525800000000002E-5</v>
      </c>
      <c r="O260" s="35">
        <v>28</v>
      </c>
      <c r="P260" s="34">
        <v>3.3774099999999999E-5</v>
      </c>
      <c r="Q260" s="35">
        <v>179</v>
      </c>
      <c r="R260" s="34">
        <v>3.2817700000000003E-5</v>
      </c>
      <c r="S260" s="35">
        <v>129</v>
      </c>
      <c r="T260" s="34">
        <v>1.46546E-5</v>
      </c>
      <c r="U260" s="35">
        <v>343.6</v>
      </c>
      <c r="V260" s="34">
        <v>1.35503E-5</v>
      </c>
      <c r="W260" s="35">
        <v>4207.68</v>
      </c>
    </row>
    <row r="261" spans="1:23" ht="14.45" x14ac:dyDescent="0.3">
      <c r="A261" s="6" t="s">
        <v>31</v>
      </c>
      <c r="B261" s="6" t="s">
        <v>39</v>
      </c>
      <c r="C261" s="6" t="s">
        <v>97</v>
      </c>
      <c r="D261" s="6" t="s">
        <v>32</v>
      </c>
      <c r="E261" s="6" t="s">
        <v>36</v>
      </c>
      <c r="F261" s="24" t="str">
        <f>+TabIPW[[#This Row],[WK]]&amp;TabIPW[[#This Row],[PK]]&amp;TabIPW[[#This Row],[GK]]</f>
        <v>041402</v>
      </c>
      <c r="G261" s="6" t="s">
        <v>295</v>
      </c>
      <c r="H261" s="34">
        <v>2.1594800000000002E-5</v>
      </c>
      <c r="I261" s="35">
        <v>6837</v>
      </c>
      <c r="J261" s="34">
        <v>1.63806E-5</v>
      </c>
      <c r="K261" s="35">
        <v>4176</v>
      </c>
      <c r="L261" s="34">
        <v>6.5222900000000002E-5</v>
      </c>
      <c r="M261" s="35">
        <v>5907.17</v>
      </c>
      <c r="N261" s="34">
        <v>4.0439199999999997E-5</v>
      </c>
      <c r="O261" s="35">
        <v>31</v>
      </c>
      <c r="P261" s="34">
        <v>4.1510100000000001E-5</v>
      </c>
      <c r="Q261" s="35">
        <v>220</v>
      </c>
      <c r="R261" s="34">
        <v>4.7318499999999998E-5</v>
      </c>
      <c r="S261" s="35">
        <v>186</v>
      </c>
      <c r="T261" s="34">
        <v>1.7827699999999999E-5</v>
      </c>
      <c r="U261" s="35">
        <v>418</v>
      </c>
      <c r="V261" s="34">
        <v>1.9023300000000001E-5</v>
      </c>
      <c r="W261" s="35">
        <v>5907.17</v>
      </c>
    </row>
    <row r="262" spans="1:23" ht="14.45" x14ac:dyDescent="0.3">
      <c r="A262" s="6" t="s">
        <v>31</v>
      </c>
      <c r="B262" s="6" t="s">
        <v>39</v>
      </c>
      <c r="C262" s="6" t="s">
        <v>97</v>
      </c>
      <c r="D262" s="6" t="s">
        <v>37</v>
      </c>
      <c r="E262" s="6" t="s">
        <v>36</v>
      </c>
      <c r="F262" s="24" t="str">
        <f>+TabIPW[[#This Row],[WK]]&amp;TabIPW[[#This Row],[PK]]&amp;TabIPW[[#This Row],[GK]]</f>
        <v>041403</v>
      </c>
      <c r="G262" s="6" t="s">
        <v>296</v>
      </c>
      <c r="H262" s="34">
        <v>1.5138784000000001E-5</v>
      </c>
      <c r="I262" s="35">
        <v>4793</v>
      </c>
      <c r="J262" s="34">
        <v>1.15402E-5</v>
      </c>
      <c r="K262" s="35">
        <v>2942</v>
      </c>
      <c r="L262" s="34">
        <v>4.5723699999999997E-5</v>
      </c>
      <c r="M262" s="35">
        <v>4141.1499999999996</v>
      </c>
      <c r="N262" s="34">
        <v>3.7830300000000003E-5</v>
      </c>
      <c r="O262" s="35">
        <v>29</v>
      </c>
      <c r="P262" s="34">
        <v>3.3585399999999999E-5</v>
      </c>
      <c r="Q262" s="35">
        <v>178</v>
      </c>
      <c r="R262" s="34">
        <v>3.0273700000000001E-5</v>
      </c>
      <c r="S262" s="35">
        <v>119</v>
      </c>
      <c r="T262" s="34">
        <v>1.04919E-5</v>
      </c>
      <c r="U262" s="35">
        <v>246</v>
      </c>
      <c r="V262" s="34">
        <v>1.3336099999999999E-5</v>
      </c>
      <c r="W262" s="35">
        <v>4141.1499999999996</v>
      </c>
    </row>
    <row r="263" spans="1:23" ht="14.45" x14ac:dyDescent="0.3">
      <c r="A263" s="6" t="s">
        <v>31</v>
      </c>
      <c r="B263" s="6" t="s">
        <v>39</v>
      </c>
      <c r="C263" s="6" t="s">
        <v>97</v>
      </c>
      <c r="D263" s="6" t="s">
        <v>39</v>
      </c>
      <c r="E263" s="6" t="s">
        <v>36</v>
      </c>
      <c r="F263" s="24" t="str">
        <f>+TabIPW[[#This Row],[WK]]&amp;TabIPW[[#This Row],[PK]]&amp;TabIPW[[#This Row],[GK]]</f>
        <v>041404</v>
      </c>
      <c r="G263" s="6" t="s">
        <v>297</v>
      </c>
      <c r="H263" s="34">
        <v>2.4295335999999999E-5</v>
      </c>
      <c r="I263" s="35">
        <v>7692</v>
      </c>
      <c r="J263" s="34">
        <v>1.83458E-5</v>
      </c>
      <c r="K263" s="35">
        <v>4677</v>
      </c>
      <c r="L263" s="34">
        <v>7.3379299999999997E-5</v>
      </c>
      <c r="M263" s="35">
        <v>6645.89</v>
      </c>
      <c r="N263" s="34">
        <v>4.8266200000000002E-5</v>
      </c>
      <c r="O263" s="35">
        <v>37</v>
      </c>
      <c r="P263" s="34">
        <v>4.2642100000000003E-5</v>
      </c>
      <c r="Q263" s="35">
        <v>226</v>
      </c>
      <c r="R263" s="34">
        <v>4.83361E-5</v>
      </c>
      <c r="S263" s="35">
        <v>190</v>
      </c>
      <c r="T263" s="34">
        <v>2.1832600000000002E-5</v>
      </c>
      <c r="U263" s="35">
        <v>511.9</v>
      </c>
      <c r="V263" s="34">
        <v>2.14023E-5</v>
      </c>
      <c r="W263" s="35">
        <v>6645.89</v>
      </c>
    </row>
    <row r="264" spans="1:23" ht="14.45" x14ac:dyDescent="0.3">
      <c r="A264" s="6" t="s">
        <v>31</v>
      </c>
      <c r="B264" s="6" t="s">
        <v>39</v>
      </c>
      <c r="C264" s="6" t="s">
        <v>97</v>
      </c>
      <c r="D264" s="6" t="s">
        <v>42</v>
      </c>
      <c r="E264" s="6" t="s">
        <v>36</v>
      </c>
      <c r="F264" s="24" t="str">
        <f>+TabIPW[[#This Row],[WK]]&amp;TabIPW[[#This Row],[PK]]&amp;TabIPW[[#This Row],[GK]]</f>
        <v>041405</v>
      </c>
      <c r="G264" s="6" t="s">
        <v>298</v>
      </c>
      <c r="H264" s="34">
        <v>1.2829912000000002E-5</v>
      </c>
      <c r="I264" s="35">
        <v>4062</v>
      </c>
      <c r="J264" s="34">
        <v>9.6613000000000001E-6</v>
      </c>
      <c r="K264" s="35">
        <v>2463</v>
      </c>
      <c r="L264" s="34">
        <v>3.87502E-5</v>
      </c>
      <c r="M264" s="35">
        <v>3509.57</v>
      </c>
      <c r="N264" s="34">
        <v>2.3480800000000001E-5</v>
      </c>
      <c r="O264" s="35">
        <v>18</v>
      </c>
      <c r="P264" s="34">
        <v>2.5094699999999999E-5</v>
      </c>
      <c r="Q264" s="35">
        <v>133</v>
      </c>
      <c r="R264" s="34">
        <v>2.3913700000000001E-5</v>
      </c>
      <c r="S264" s="35">
        <v>94</v>
      </c>
      <c r="T264" s="34">
        <v>1.02104E-5</v>
      </c>
      <c r="U264" s="35">
        <v>239.39999999999998</v>
      </c>
      <c r="V264" s="34">
        <v>1.13022E-5</v>
      </c>
      <c r="W264" s="35">
        <v>3509.57</v>
      </c>
    </row>
    <row r="265" spans="1:23" ht="14.45" x14ac:dyDescent="0.3">
      <c r="A265" s="6" t="s">
        <v>31</v>
      </c>
      <c r="B265" s="6" t="s">
        <v>39</v>
      </c>
      <c r="C265" s="6" t="s">
        <v>97</v>
      </c>
      <c r="D265" s="6" t="s">
        <v>44</v>
      </c>
      <c r="E265" s="6" t="s">
        <v>40</v>
      </c>
      <c r="F265" s="24" t="str">
        <f>+TabIPW[[#This Row],[WK]]&amp;TabIPW[[#This Row],[PK]]&amp;TabIPW[[#This Row],[GK]]</f>
        <v>041406</v>
      </c>
      <c r="G265" s="6" t="s">
        <v>299</v>
      </c>
      <c r="H265" s="34">
        <v>3.0441816000000001E-5</v>
      </c>
      <c r="I265" s="35">
        <v>9638</v>
      </c>
      <c r="J265" s="34">
        <v>2.31313E-5</v>
      </c>
      <c r="K265" s="35">
        <v>5897</v>
      </c>
      <c r="L265" s="34">
        <v>9.1943500000000005E-5</v>
      </c>
      <c r="M265" s="35">
        <v>8327.23</v>
      </c>
      <c r="N265" s="34">
        <v>5.60931E-5</v>
      </c>
      <c r="O265" s="35">
        <v>43</v>
      </c>
      <c r="P265" s="34">
        <v>6.3585900000000004E-5</v>
      </c>
      <c r="Q265" s="35">
        <v>337</v>
      </c>
      <c r="R265" s="34">
        <v>6.8942600000000006E-5</v>
      </c>
      <c r="S265" s="35">
        <v>271</v>
      </c>
      <c r="T265" s="34">
        <v>2.1499900000000001E-5</v>
      </c>
      <c r="U265" s="35">
        <v>504.1</v>
      </c>
      <c r="V265" s="34">
        <v>2.6816900000000001E-5</v>
      </c>
      <c r="W265" s="35">
        <v>8327.23</v>
      </c>
    </row>
    <row r="266" spans="1:23" ht="14.45" x14ac:dyDescent="0.3">
      <c r="A266" s="6" t="s">
        <v>31</v>
      </c>
      <c r="B266" s="6" t="s">
        <v>39</v>
      </c>
      <c r="C266" s="6" t="s">
        <v>97</v>
      </c>
      <c r="D266" s="6" t="s">
        <v>51</v>
      </c>
      <c r="E266" s="6" t="s">
        <v>36</v>
      </c>
      <c r="F266" s="24" t="str">
        <f>+TabIPW[[#This Row],[WK]]&amp;TabIPW[[#This Row],[PK]]&amp;TabIPW[[#This Row],[GK]]</f>
        <v>041407</v>
      </c>
      <c r="G266" s="6" t="s">
        <v>300</v>
      </c>
      <c r="H266" s="34">
        <v>1.7011792E-5</v>
      </c>
      <c r="I266" s="35">
        <v>5386</v>
      </c>
      <c r="J266" s="34">
        <v>1.3019E-5</v>
      </c>
      <c r="K266" s="35">
        <v>3319</v>
      </c>
      <c r="L266" s="34">
        <v>5.1380700000000001E-5</v>
      </c>
      <c r="M266" s="35">
        <v>4653.5</v>
      </c>
      <c r="N266" s="34">
        <v>3.2612299999999999E-5</v>
      </c>
      <c r="O266" s="35">
        <v>25</v>
      </c>
      <c r="P266" s="34">
        <v>4.0755299999999999E-5</v>
      </c>
      <c r="Q266" s="35">
        <v>216</v>
      </c>
      <c r="R266" s="34">
        <v>2.9510500000000001E-5</v>
      </c>
      <c r="S266" s="35">
        <v>116</v>
      </c>
      <c r="T266" s="34">
        <v>2.3005499999999999E-5</v>
      </c>
      <c r="U266" s="35">
        <v>539.4</v>
      </c>
      <c r="V266" s="34">
        <v>1.4986E-5</v>
      </c>
      <c r="W266" s="35">
        <v>4653.5</v>
      </c>
    </row>
    <row r="267" spans="1:23" ht="14.45" x14ac:dyDescent="0.3">
      <c r="A267" s="6" t="s">
        <v>31</v>
      </c>
      <c r="B267" s="6" t="s">
        <v>39</v>
      </c>
      <c r="C267" s="6" t="s">
        <v>97</v>
      </c>
      <c r="D267" s="6" t="s">
        <v>75</v>
      </c>
      <c r="E267" s="6" t="s">
        <v>36</v>
      </c>
      <c r="F267" s="24" t="str">
        <f>+TabIPW[[#This Row],[WK]]&amp;TabIPW[[#This Row],[PK]]&amp;TabIPW[[#This Row],[GK]]</f>
        <v>041408</v>
      </c>
      <c r="G267" s="6" t="s">
        <v>301</v>
      </c>
      <c r="H267" s="34">
        <v>2.8966792000000003E-5</v>
      </c>
      <c r="I267" s="35">
        <v>9171</v>
      </c>
      <c r="J267" s="34">
        <v>2.1774099999999999E-5</v>
      </c>
      <c r="K267" s="35">
        <v>5551</v>
      </c>
      <c r="L267" s="34">
        <v>8.7488400000000001E-5</v>
      </c>
      <c r="M267" s="35">
        <v>7923.74</v>
      </c>
      <c r="N267" s="34">
        <v>5.4788599999999999E-5</v>
      </c>
      <c r="O267" s="35">
        <v>42</v>
      </c>
      <c r="P267" s="34">
        <v>6.3774499999999997E-5</v>
      </c>
      <c r="Q267" s="35">
        <v>338</v>
      </c>
      <c r="R267" s="34">
        <v>5.8003300000000001E-5</v>
      </c>
      <c r="S267" s="35">
        <v>228</v>
      </c>
      <c r="T267" s="34">
        <v>2.7095599999999999E-5</v>
      </c>
      <c r="U267" s="35">
        <v>635.30000000000007</v>
      </c>
      <c r="V267" s="34">
        <v>2.5517500000000001E-5</v>
      </c>
      <c r="W267" s="35">
        <v>7923.74</v>
      </c>
    </row>
    <row r="268" spans="1:23" ht="14.45" x14ac:dyDescent="0.3">
      <c r="A268" s="6" t="s">
        <v>31</v>
      </c>
      <c r="B268" s="6" t="s">
        <v>39</v>
      </c>
      <c r="C268" s="6" t="s">
        <v>97</v>
      </c>
      <c r="D268" s="6" t="s">
        <v>77</v>
      </c>
      <c r="E268" s="6" t="s">
        <v>40</v>
      </c>
      <c r="F268" s="24" t="str">
        <f>+TabIPW[[#This Row],[WK]]&amp;TabIPW[[#This Row],[PK]]&amp;TabIPW[[#This Row],[GK]]</f>
        <v>041409</v>
      </c>
      <c r="G268" s="6" t="s">
        <v>302</v>
      </c>
      <c r="H268" s="34">
        <v>1.03621568E-4</v>
      </c>
      <c r="I268" s="35">
        <v>32807</v>
      </c>
      <c r="J268" s="34">
        <v>7.6803699999999998E-5</v>
      </c>
      <c r="K268" s="35">
        <v>19580</v>
      </c>
      <c r="L268" s="34">
        <v>3.1296859999999999E-4</v>
      </c>
      <c r="M268" s="35">
        <v>28345.25</v>
      </c>
      <c r="N268" s="34">
        <v>2.3741739999999999E-4</v>
      </c>
      <c r="O268" s="35">
        <v>182</v>
      </c>
      <c r="P268" s="34">
        <v>2.4547540000000002E-4</v>
      </c>
      <c r="Q268" s="35">
        <v>1301</v>
      </c>
      <c r="R268" s="34">
        <v>2.71191E-4</v>
      </c>
      <c r="S268" s="35">
        <v>1066</v>
      </c>
      <c r="T268" s="34">
        <v>1.103998E-4</v>
      </c>
      <c r="U268" s="35">
        <v>2588.5</v>
      </c>
      <c r="V268" s="34">
        <v>9.1282500000000006E-5</v>
      </c>
      <c r="W268" s="35">
        <v>28345.25</v>
      </c>
    </row>
    <row r="269" spans="1:23" ht="14.45" x14ac:dyDescent="0.3">
      <c r="A269" s="6" t="s">
        <v>31</v>
      </c>
      <c r="B269" s="6" t="s">
        <v>39</v>
      </c>
      <c r="C269" s="6" t="s">
        <v>97</v>
      </c>
      <c r="D269" s="6" t="s">
        <v>90</v>
      </c>
      <c r="E269" s="6" t="s">
        <v>36</v>
      </c>
      <c r="F269" s="24" t="str">
        <f>+TabIPW[[#This Row],[WK]]&amp;TabIPW[[#This Row],[PK]]&amp;TabIPW[[#This Row],[GK]]</f>
        <v>041410</v>
      </c>
      <c r="G269" s="6" t="s">
        <v>303</v>
      </c>
      <c r="H269" s="34">
        <v>1.1136944E-5</v>
      </c>
      <c r="I269" s="35">
        <v>3526</v>
      </c>
      <c r="J269" s="34">
        <v>8.6610000000000006E-6</v>
      </c>
      <c r="K269" s="35">
        <v>2208</v>
      </c>
      <c r="L269" s="34">
        <v>3.3636900000000003E-5</v>
      </c>
      <c r="M269" s="35">
        <v>3046.46</v>
      </c>
      <c r="N269" s="34">
        <v>1.9567399999999998E-5</v>
      </c>
      <c r="O269" s="35">
        <v>15</v>
      </c>
      <c r="P269" s="34">
        <v>2.24532E-5</v>
      </c>
      <c r="Q269" s="35">
        <v>119</v>
      </c>
      <c r="R269" s="34">
        <v>1.5264000000000002E-5</v>
      </c>
      <c r="S269" s="35">
        <v>60</v>
      </c>
      <c r="T269" s="34">
        <v>9.5621999999999997E-6</v>
      </c>
      <c r="U269" s="35">
        <v>224.2</v>
      </c>
      <c r="V269" s="34">
        <v>9.8107999999999993E-6</v>
      </c>
      <c r="W269" s="35">
        <v>3046.46</v>
      </c>
    </row>
    <row r="270" spans="1:23" ht="14.45" x14ac:dyDescent="0.3">
      <c r="A270" s="6" t="s">
        <v>31</v>
      </c>
      <c r="B270" s="6" t="s">
        <v>39</v>
      </c>
      <c r="C270" s="6" t="s">
        <v>97</v>
      </c>
      <c r="D270" s="6" t="s">
        <v>92</v>
      </c>
      <c r="E270" s="6" t="s">
        <v>36</v>
      </c>
      <c r="F270" s="24" t="str">
        <f>+TabIPW[[#This Row],[WK]]&amp;TabIPW[[#This Row],[PK]]&amp;TabIPW[[#This Row],[GK]]</f>
        <v>041411</v>
      </c>
      <c r="G270" s="6" t="s">
        <v>304</v>
      </c>
      <c r="H270" s="34">
        <v>1.9105888E-5</v>
      </c>
      <c r="I270" s="35">
        <v>6049</v>
      </c>
      <c r="J270" s="34">
        <v>1.44821E-5</v>
      </c>
      <c r="K270" s="35">
        <v>3692</v>
      </c>
      <c r="L270" s="34">
        <v>5.7705599999999999E-5</v>
      </c>
      <c r="M270" s="35">
        <v>5226.34</v>
      </c>
      <c r="N270" s="34">
        <v>7.82695E-5</v>
      </c>
      <c r="O270" s="35">
        <v>60</v>
      </c>
      <c r="P270" s="34">
        <v>3.5283600000000002E-5</v>
      </c>
      <c r="Q270" s="35">
        <v>187</v>
      </c>
      <c r="R270" s="34">
        <v>4.04497E-5</v>
      </c>
      <c r="S270" s="35">
        <v>159</v>
      </c>
      <c r="T270" s="34">
        <v>1.40873E-5</v>
      </c>
      <c r="U270" s="35">
        <v>330.3</v>
      </c>
      <c r="V270" s="34">
        <v>1.6830800000000002E-5</v>
      </c>
      <c r="W270" s="35">
        <v>5226.34</v>
      </c>
    </row>
    <row r="271" spans="1:23" ht="14.45" x14ac:dyDescent="0.3">
      <c r="A271" s="6" t="s">
        <v>31</v>
      </c>
      <c r="B271" s="6" t="s">
        <v>39</v>
      </c>
      <c r="C271" s="6" t="s">
        <v>130</v>
      </c>
      <c r="D271" s="6" t="s">
        <v>33</v>
      </c>
      <c r="E271" s="6" t="s">
        <v>34</v>
      </c>
      <c r="F271" s="24" t="str">
        <f>+TabIPW[[#This Row],[WK]]&amp;TabIPW[[#This Row],[PK]]&amp;TabIPW[[#This Row],[GK]]</f>
        <v>041501</v>
      </c>
      <c r="G271" s="6" t="s">
        <v>305</v>
      </c>
      <c r="H271" s="34">
        <v>4.3243296000000002E-5</v>
      </c>
      <c r="I271" s="35">
        <v>13691</v>
      </c>
      <c r="J271" s="34">
        <v>3.3534000000000001E-5</v>
      </c>
      <c r="K271" s="35">
        <v>8549</v>
      </c>
      <c r="L271" s="34">
        <v>1.227472E-4</v>
      </c>
      <c r="M271" s="35">
        <v>11117.09</v>
      </c>
      <c r="N271" s="34">
        <v>8.7400900000000005E-5</v>
      </c>
      <c r="O271" s="35">
        <v>67</v>
      </c>
      <c r="P271" s="34">
        <v>1.013223E-4</v>
      </c>
      <c r="Q271" s="35">
        <v>537</v>
      </c>
      <c r="R271" s="34">
        <v>8.0644999999999998E-5</v>
      </c>
      <c r="S271" s="35">
        <v>317</v>
      </c>
      <c r="T271" s="34">
        <v>3.7370000000000003E-5</v>
      </c>
      <c r="U271" s="35">
        <v>876.2</v>
      </c>
      <c r="V271" s="34">
        <v>3.5801299999999999E-5</v>
      </c>
      <c r="W271" s="35">
        <v>11117.09</v>
      </c>
    </row>
    <row r="272" spans="1:23" ht="14.45" x14ac:dyDescent="0.3">
      <c r="A272" s="6" t="s">
        <v>31</v>
      </c>
      <c r="B272" s="6" t="s">
        <v>39</v>
      </c>
      <c r="C272" s="6" t="s">
        <v>130</v>
      </c>
      <c r="D272" s="6" t="s">
        <v>32</v>
      </c>
      <c r="E272" s="6" t="s">
        <v>36</v>
      </c>
      <c r="F272" s="24" t="str">
        <f>+TabIPW[[#This Row],[WK]]&amp;TabIPW[[#This Row],[PK]]&amp;TabIPW[[#This Row],[GK]]</f>
        <v>041502</v>
      </c>
      <c r="G272" s="6" t="s">
        <v>305</v>
      </c>
      <c r="H272" s="34">
        <v>2.9885919999999999E-5</v>
      </c>
      <c r="I272" s="35">
        <v>9462</v>
      </c>
      <c r="J272" s="34">
        <v>2.2566500000000002E-5</v>
      </c>
      <c r="K272" s="35">
        <v>5753</v>
      </c>
      <c r="L272" s="34">
        <v>8.4831899999999997E-5</v>
      </c>
      <c r="M272" s="35">
        <v>7683.14</v>
      </c>
      <c r="N272" s="34">
        <v>4.0439199999999997E-5</v>
      </c>
      <c r="O272" s="35">
        <v>31</v>
      </c>
      <c r="P272" s="34">
        <v>4.1510100000000001E-5</v>
      </c>
      <c r="Q272" s="35">
        <v>220</v>
      </c>
      <c r="R272" s="34">
        <v>4.1976099999999999E-5</v>
      </c>
      <c r="S272" s="35">
        <v>165</v>
      </c>
      <c r="T272" s="34">
        <v>1.97427E-5</v>
      </c>
      <c r="U272" s="35">
        <v>462.9</v>
      </c>
      <c r="V272" s="34">
        <v>2.4742599999999999E-5</v>
      </c>
      <c r="W272" s="35">
        <v>7683.14</v>
      </c>
    </row>
    <row r="273" spans="1:23" ht="14.45" x14ac:dyDescent="0.3">
      <c r="A273" s="6" t="s">
        <v>31</v>
      </c>
      <c r="B273" s="6" t="s">
        <v>39</v>
      </c>
      <c r="C273" s="6" t="s">
        <v>130</v>
      </c>
      <c r="D273" s="6" t="s">
        <v>37</v>
      </c>
      <c r="E273" s="6" t="s">
        <v>36</v>
      </c>
      <c r="F273" s="24" t="str">
        <f>+TabIPW[[#This Row],[WK]]&amp;TabIPW[[#This Row],[PK]]&amp;TabIPW[[#This Row],[GK]]</f>
        <v>041503</v>
      </c>
      <c r="G273" s="6" t="s">
        <v>306</v>
      </c>
      <c r="H273" s="34">
        <v>2.8009760000000001E-5</v>
      </c>
      <c r="I273" s="35">
        <v>8868</v>
      </c>
      <c r="J273" s="34">
        <v>2.1472100000000001E-5</v>
      </c>
      <c r="K273" s="35">
        <v>5474</v>
      </c>
      <c r="L273" s="34">
        <v>7.9506500000000002E-5</v>
      </c>
      <c r="M273" s="35">
        <v>7200.82</v>
      </c>
      <c r="N273" s="34">
        <v>7.4356000000000004E-5</v>
      </c>
      <c r="O273" s="35">
        <v>57</v>
      </c>
      <c r="P273" s="34">
        <v>6.4906600000000006E-5</v>
      </c>
      <c r="Q273" s="35">
        <v>344</v>
      </c>
      <c r="R273" s="34">
        <v>6.0801699999999998E-5</v>
      </c>
      <c r="S273" s="35">
        <v>239</v>
      </c>
      <c r="T273" s="34">
        <v>2.0715200000000001E-5</v>
      </c>
      <c r="U273" s="35">
        <v>485.70000000000005</v>
      </c>
      <c r="V273" s="34">
        <v>2.3189399999999999E-5</v>
      </c>
      <c r="W273" s="35">
        <v>7200.82</v>
      </c>
    </row>
    <row r="274" spans="1:23" ht="14.45" x14ac:dyDescent="0.3">
      <c r="A274" s="6" t="s">
        <v>31</v>
      </c>
      <c r="B274" s="6" t="s">
        <v>39</v>
      </c>
      <c r="C274" s="6" t="s">
        <v>130</v>
      </c>
      <c r="D274" s="6" t="s">
        <v>39</v>
      </c>
      <c r="E274" s="6" t="s">
        <v>36</v>
      </c>
      <c r="F274" s="24" t="str">
        <f>+TabIPW[[#This Row],[WK]]&amp;TabIPW[[#This Row],[PK]]&amp;TabIPW[[#This Row],[GK]]</f>
        <v>041504</v>
      </c>
      <c r="G274" s="6" t="s">
        <v>307</v>
      </c>
      <c r="H274" s="34">
        <v>6.7118552000000007E-5</v>
      </c>
      <c r="I274" s="35">
        <v>21250</v>
      </c>
      <c r="J274" s="34">
        <v>5.1205100000000002E-5</v>
      </c>
      <c r="K274" s="35">
        <v>13054</v>
      </c>
      <c r="L274" s="34">
        <v>1.9051779999999999E-4</v>
      </c>
      <c r="M274" s="35">
        <v>17255</v>
      </c>
      <c r="N274" s="34">
        <v>1.174042E-4</v>
      </c>
      <c r="O274" s="35">
        <v>90</v>
      </c>
      <c r="P274" s="34">
        <v>1.5566270000000001E-4</v>
      </c>
      <c r="Q274" s="35">
        <v>825</v>
      </c>
      <c r="R274" s="34">
        <v>8.0644999999999998E-5</v>
      </c>
      <c r="S274" s="35">
        <v>317</v>
      </c>
      <c r="T274" s="34">
        <v>4.7111299999999997E-5</v>
      </c>
      <c r="U274" s="35">
        <v>1104.5999999999999</v>
      </c>
      <c r="V274" s="34">
        <v>5.55677E-5</v>
      </c>
      <c r="W274" s="35">
        <v>17255</v>
      </c>
    </row>
    <row r="275" spans="1:23" ht="14.45" x14ac:dyDescent="0.3">
      <c r="A275" s="6" t="s">
        <v>31</v>
      </c>
      <c r="B275" s="6" t="s">
        <v>39</v>
      </c>
      <c r="C275" s="6" t="s">
        <v>130</v>
      </c>
      <c r="D275" s="6" t="s">
        <v>42</v>
      </c>
      <c r="E275" s="6" t="s">
        <v>36</v>
      </c>
      <c r="F275" s="24" t="str">
        <f>+TabIPW[[#This Row],[WK]]&amp;TabIPW[[#This Row],[PK]]&amp;TabIPW[[#This Row],[GK]]</f>
        <v>041505</v>
      </c>
      <c r="G275" s="6" t="s">
        <v>308</v>
      </c>
      <c r="H275" s="34">
        <v>2.5470304000000003E-5</v>
      </c>
      <c r="I275" s="35">
        <v>8064</v>
      </c>
      <c r="J275" s="34">
        <v>1.9098900000000001E-5</v>
      </c>
      <c r="K275" s="35">
        <v>4869</v>
      </c>
      <c r="L275" s="34">
        <v>7.2298200000000005E-5</v>
      </c>
      <c r="M275" s="35">
        <v>6547.97</v>
      </c>
      <c r="N275" s="34">
        <v>5.8702100000000002E-5</v>
      </c>
      <c r="O275" s="35">
        <v>45</v>
      </c>
      <c r="P275" s="34">
        <v>4.3208199999999997E-5</v>
      </c>
      <c r="Q275" s="35">
        <v>229</v>
      </c>
      <c r="R275" s="34">
        <v>2.7475300000000001E-5</v>
      </c>
      <c r="S275" s="35">
        <v>108</v>
      </c>
      <c r="T275" s="34">
        <v>2.1708900000000001E-5</v>
      </c>
      <c r="U275" s="35">
        <v>509</v>
      </c>
      <c r="V275" s="34">
        <v>2.1087E-5</v>
      </c>
      <c r="W275" s="35">
        <v>6547.97</v>
      </c>
    </row>
    <row r="276" spans="1:23" ht="14.45" x14ac:dyDescent="0.3">
      <c r="A276" s="6" t="s">
        <v>31</v>
      </c>
      <c r="B276" s="6" t="s">
        <v>39</v>
      </c>
      <c r="C276" s="6" t="s">
        <v>130</v>
      </c>
      <c r="D276" s="6" t="s">
        <v>44</v>
      </c>
      <c r="E276" s="6" t="s">
        <v>36</v>
      </c>
      <c r="F276" s="24" t="str">
        <f>+TabIPW[[#This Row],[WK]]&amp;TabIPW[[#This Row],[PK]]&amp;TabIPW[[#This Row],[GK]]</f>
        <v>041506</v>
      </c>
      <c r="G276" s="6" t="s">
        <v>309</v>
      </c>
      <c r="H276" s="34">
        <v>3.4702664000000004E-5</v>
      </c>
      <c r="I276" s="35">
        <v>10987</v>
      </c>
      <c r="J276" s="34">
        <v>2.5763400000000001E-5</v>
      </c>
      <c r="K276" s="35">
        <v>6568</v>
      </c>
      <c r="L276" s="34">
        <v>9.8504400000000005E-5</v>
      </c>
      <c r="M276" s="35">
        <v>8921.44</v>
      </c>
      <c r="N276" s="34">
        <v>6.9138000000000001E-5</v>
      </c>
      <c r="O276" s="35">
        <v>53</v>
      </c>
      <c r="P276" s="34">
        <v>7.1133100000000005E-5</v>
      </c>
      <c r="Q276" s="35">
        <v>377</v>
      </c>
      <c r="R276" s="34">
        <v>5.0625699999999999E-5</v>
      </c>
      <c r="S276" s="35">
        <v>199</v>
      </c>
      <c r="T276" s="34">
        <v>3.3314E-5</v>
      </c>
      <c r="U276" s="35">
        <v>781.1</v>
      </c>
      <c r="V276" s="34">
        <v>2.8730399999999999E-5</v>
      </c>
      <c r="W276" s="35">
        <v>8921.44</v>
      </c>
    </row>
    <row r="277" spans="1:23" ht="14.45" x14ac:dyDescent="0.3">
      <c r="A277" s="6" t="s">
        <v>31</v>
      </c>
      <c r="B277" s="6" t="s">
        <v>39</v>
      </c>
      <c r="C277" s="6" t="s">
        <v>130</v>
      </c>
      <c r="D277" s="6" t="s">
        <v>51</v>
      </c>
      <c r="E277" s="6" t="s">
        <v>36</v>
      </c>
      <c r="F277" s="24" t="str">
        <f>+TabIPW[[#This Row],[WK]]&amp;TabIPW[[#This Row],[PK]]&amp;TabIPW[[#This Row],[GK]]</f>
        <v>041507</v>
      </c>
      <c r="G277" s="6" t="s">
        <v>310</v>
      </c>
      <c r="H277" s="34">
        <v>6.5207648E-5</v>
      </c>
      <c r="I277" s="35">
        <v>20645</v>
      </c>
      <c r="J277" s="34">
        <v>4.8894699999999998E-5</v>
      </c>
      <c r="K277" s="35">
        <v>12465</v>
      </c>
      <c r="L277" s="34">
        <v>1.8509360000000001E-4</v>
      </c>
      <c r="M277" s="35">
        <v>16763.740000000002</v>
      </c>
      <c r="N277" s="34">
        <v>1.121862E-4</v>
      </c>
      <c r="O277" s="35">
        <v>86</v>
      </c>
      <c r="P277" s="34">
        <v>1.6170050000000001E-4</v>
      </c>
      <c r="Q277" s="35">
        <v>857</v>
      </c>
      <c r="R277" s="34">
        <v>6.5889799999999994E-5</v>
      </c>
      <c r="S277" s="35">
        <v>259</v>
      </c>
      <c r="T277" s="34">
        <v>4.7132599999999997E-5</v>
      </c>
      <c r="U277" s="35">
        <v>1105.0999999999999</v>
      </c>
      <c r="V277" s="34">
        <v>5.39856E-5</v>
      </c>
      <c r="W277" s="35">
        <v>16763.740000000002</v>
      </c>
    </row>
    <row r="278" spans="1:23" ht="14.45" x14ac:dyDescent="0.3">
      <c r="A278" s="6" t="s">
        <v>31</v>
      </c>
      <c r="B278" s="6" t="s">
        <v>39</v>
      </c>
      <c r="C278" s="6" t="s">
        <v>130</v>
      </c>
      <c r="D278" s="6" t="s">
        <v>75</v>
      </c>
      <c r="E278" s="6" t="s">
        <v>36</v>
      </c>
      <c r="F278" s="24" t="str">
        <f>+TabIPW[[#This Row],[WK]]&amp;TabIPW[[#This Row],[PK]]&amp;TabIPW[[#This Row],[GK]]</f>
        <v>041508</v>
      </c>
      <c r="G278" s="6" t="s">
        <v>311</v>
      </c>
      <c r="H278" s="34">
        <v>1.6443256000000002E-5</v>
      </c>
      <c r="I278" s="35">
        <v>5206</v>
      </c>
      <c r="J278" s="34">
        <v>1.21442E-5</v>
      </c>
      <c r="K278" s="35">
        <v>3096</v>
      </c>
      <c r="L278" s="34">
        <v>4.6674600000000002E-5</v>
      </c>
      <c r="M278" s="35">
        <v>4227.2700000000004</v>
      </c>
      <c r="N278" s="34">
        <v>3.0003300000000001E-5</v>
      </c>
      <c r="O278" s="35">
        <v>23</v>
      </c>
      <c r="P278" s="34">
        <v>4.13214E-5</v>
      </c>
      <c r="Q278" s="35">
        <v>219</v>
      </c>
      <c r="R278" s="34">
        <v>1.17024E-5</v>
      </c>
      <c r="S278" s="35">
        <v>46</v>
      </c>
      <c r="T278" s="34">
        <v>2.2544800000000001E-5</v>
      </c>
      <c r="U278" s="35">
        <v>528.6</v>
      </c>
      <c r="V278" s="34">
        <v>1.3613400000000001E-5</v>
      </c>
      <c r="W278" s="35">
        <v>4227.2700000000004</v>
      </c>
    </row>
    <row r="279" spans="1:23" ht="14.45" x14ac:dyDescent="0.3">
      <c r="A279" s="6" t="s">
        <v>31</v>
      </c>
      <c r="B279" s="6" t="s">
        <v>39</v>
      </c>
      <c r="C279" s="6" t="s">
        <v>130</v>
      </c>
      <c r="D279" s="6" t="s">
        <v>77</v>
      </c>
      <c r="E279" s="6" t="s">
        <v>36</v>
      </c>
      <c r="F279" s="24" t="str">
        <f>+TabIPW[[#This Row],[WK]]&amp;TabIPW[[#This Row],[PK]]&amp;TabIPW[[#This Row],[GK]]</f>
        <v>041509</v>
      </c>
      <c r="G279" s="6" t="s">
        <v>312</v>
      </c>
      <c r="H279" s="34">
        <v>5.0946928000000002E-5</v>
      </c>
      <c r="I279" s="35">
        <v>16130</v>
      </c>
      <c r="J279" s="34">
        <v>3.8393999999999999E-5</v>
      </c>
      <c r="K279" s="35">
        <v>9788</v>
      </c>
      <c r="L279" s="34">
        <v>1.4461420000000001E-4</v>
      </c>
      <c r="M279" s="35">
        <v>13097.56</v>
      </c>
      <c r="N279" s="34">
        <v>9.5227899999999997E-5</v>
      </c>
      <c r="O279" s="35">
        <v>73</v>
      </c>
      <c r="P279" s="34">
        <v>1.141526E-4</v>
      </c>
      <c r="Q279" s="35">
        <v>605</v>
      </c>
      <c r="R279" s="34">
        <v>4.1467300000000002E-5</v>
      </c>
      <c r="S279" s="35">
        <v>163</v>
      </c>
      <c r="T279" s="34">
        <v>3.7395599999999998E-5</v>
      </c>
      <c r="U279" s="35">
        <v>876.8</v>
      </c>
      <c r="V279" s="34">
        <v>4.2179099999999997E-5</v>
      </c>
      <c r="W279" s="35">
        <v>13097.56</v>
      </c>
    </row>
    <row r="280" spans="1:23" ht="14.45" x14ac:dyDescent="0.3">
      <c r="A280" s="6" t="s">
        <v>31</v>
      </c>
      <c r="B280" s="6" t="s">
        <v>39</v>
      </c>
      <c r="C280" s="6" t="s">
        <v>134</v>
      </c>
      <c r="D280" s="6" t="s">
        <v>33</v>
      </c>
      <c r="E280" s="6" t="s">
        <v>36</v>
      </c>
      <c r="F280" s="24" t="str">
        <f>+TabIPW[[#This Row],[WK]]&amp;TabIPW[[#This Row],[PK]]&amp;TabIPW[[#This Row],[GK]]</f>
        <v>041601</v>
      </c>
      <c r="G280" s="6" t="s">
        <v>313</v>
      </c>
      <c r="H280" s="34">
        <v>2.1452671999999999E-5</v>
      </c>
      <c r="I280" s="35">
        <v>6792</v>
      </c>
      <c r="J280" s="34">
        <v>1.5784400000000001E-5</v>
      </c>
      <c r="K280" s="35">
        <v>4024</v>
      </c>
      <c r="L280" s="34">
        <v>5.7744300000000002E-5</v>
      </c>
      <c r="M280" s="35">
        <v>5229.84</v>
      </c>
      <c r="N280" s="34">
        <v>4.0439199999999997E-5</v>
      </c>
      <c r="O280" s="35">
        <v>31</v>
      </c>
      <c r="P280" s="34">
        <v>5.3774399999999998E-5</v>
      </c>
      <c r="Q280" s="35">
        <v>285</v>
      </c>
      <c r="R280" s="34">
        <v>3.9940900000000002E-5</v>
      </c>
      <c r="S280" s="35">
        <v>157</v>
      </c>
      <c r="T280" s="34">
        <v>1.65738E-5</v>
      </c>
      <c r="U280" s="35">
        <v>388.6</v>
      </c>
      <c r="V280" s="34">
        <v>1.6842099999999999E-5</v>
      </c>
      <c r="W280" s="35">
        <v>5229.84</v>
      </c>
    </row>
    <row r="281" spans="1:23" ht="14.45" x14ac:dyDescent="0.3">
      <c r="A281" s="6" t="s">
        <v>31</v>
      </c>
      <c r="B281" s="6" t="s">
        <v>39</v>
      </c>
      <c r="C281" s="6" t="s">
        <v>134</v>
      </c>
      <c r="D281" s="6" t="s">
        <v>32</v>
      </c>
      <c r="E281" s="6" t="s">
        <v>36</v>
      </c>
      <c r="F281" s="24" t="str">
        <f>+TabIPW[[#This Row],[WK]]&amp;TabIPW[[#This Row],[PK]]&amp;TabIPW[[#This Row],[GK]]</f>
        <v>041602</v>
      </c>
      <c r="G281" s="6" t="s">
        <v>314</v>
      </c>
      <c r="H281" s="34">
        <v>1.5435687999999999E-5</v>
      </c>
      <c r="I281" s="35">
        <v>4887</v>
      </c>
      <c r="J281" s="34">
        <v>1.1599E-5</v>
      </c>
      <c r="K281" s="35">
        <v>2957</v>
      </c>
      <c r="L281" s="34">
        <v>4.1548300000000003E-5</v>
      </c>
      <c r="M281" s="35">
        <v>3762.99</v>
      </c>
      <c r="N281" s="34">
        <v>3.0003300000000001E-5</v>
      </c>
      <c r="O281" s="35">
        <v>23</v>
      </c>
      <c r="P281" s="34">
        <v>3.45288E-5</v>
      </c>
      <c r="Q281" s="35">
        <v>183</v>
      </c>
      <c r="R281" s="34">
        <v>5.7240100000000001E-5</v>
      </c>
      <c r="S281" s="35">
        <v>225</v>
      </c>
      <c r="T281" s="34">
        <v>1.6143100000000001E-5</v>
      </c>
      <c r="U281" s="35">
        <v>378.5</v>
      </c>
      <c r="V281" s="34">
        <v>1.2118300000000001E-5</v>
      </c>
      <c r="W281" s="35">
        <v>3762.99</v>
      </c>
    </row>
    <row r="282" spans="1:23" ht="14.45" x14ac:dyDescent="0.3">
      <c r="A282" s="6" t="s">
        <v>31</v>
      </c>
      <c r="B282" s="6" t="s">
        <v>39</v>
      </c>
      <c r="C282" s="6" t="s">
        <v>134</v>
      </c>
      <c r="D282" s="6" t="s">
        <v>37</v>
      </c>
      <c r="E282" s="6" t="s">
        <v>36</v>
      </c>
      <c r="F282" s="24" t="str">
        <f>+TabIPW[[#This Row],[WK]]&amp;TabIPW[[#This Row],[PK]]&amp;TabIPW[[#This Row],[GK]]</f>
        <v>041603</v>
      </c>
      <c r="G282" s="6" t="s">
        <v>315</v>
      </c>
      <c r="H282" s="34">
        <v>1.3319479999999999E-5</v>
      </c>
      <c r="I282" s="35">
        <v>4217</v>
      </c>
      <c r="J282" s="34">
        <v>9.8377999999999992E-6</v>
      </c>
      <c r="K282" s="35">
        <v>2508</v>
      </c>
      <c r="L282" s="34">
        <v>3.5852100000000002E-5</v>
      </c>
      <c r="M282" s="35">
        <v>3247.09</v>
      </c>
      <c r="N282" s="34">
        <v>2.86988E-5</v>
      </c>
      <c r="O282" s="35">
        <v>22</v>
      </c>
      <c r="P282" s="34">
        <v>3.3396699999999998E-5</v>
      </c>
      <c r="Q282" s="35">
        <v>177</v>
      </c>
      <c r="R282" s="34">
        <v>2.7475300000000001E-5</v>
      </c>
      <c r="S282" s="35">
        <v>108</v>
      </c>
      <c r="T282" s="34">
        <v>1.0735E-5</v>
      </c>
      <c r="U282" s="35">
        <v>251.7</v>
      </c>
      <c r="V282" s="34">
        <v>1.04569E-5</v>
      </c>
      <c r="W282" s="35">
        <v>3247.09</v>
      </c>
    </row>
    <row r="283" spans="1:23" ht="14.45" x14ac:dyDescent="0.3">
      <c r="A283" s="6" t="s">
        <v>31</v>
      </c>
      <c r="B283" s="6" t="s">
        <v>39</v>
      </c>
      <c r="C283" s="6" t="s">
        <v>134</v>
      </c>
      <c r="D283" s="6" t="s">
        <v>39</v>
      </c>
      <c r="E283" s="6" t="s">
        <v>36</v>
      </c>
      <c r="F283" s="24" t="str">
        <f>+TabIPW[[#This Row],[WK]]&amp;TabIPW[[#This Row],[PK]]&amp;TabIPW[[#This Row],[GK]]</f>
        <v>041604</v>
      </c>
      <c r="G283" s="6" t="s">
        <v>316</v>
      </c>
      <c r="H283" s="34">
        <v>1.8373112000000002E-5</v>
      </c>
      <c r="I283" s="35">
        <v>5817</v>
      </c>
      <c r="J283" s="34">
        <v>1.35132E-5</v>
      </c>
      <c r="K283" s="35">
        <v>3445</v>
      </c>
      <c r="L283" s="34">
        <v>4.9455E-5</v>
      </c>
      <c r="M283" s="35">
        <v>4479.09</v>
      </c>
      <c r="N283" s="34">
        <v>4.0439199999999997E-5</v>
      </c>
      <c r="O283" s="35">
        <v>31</v>
      </c>
      <c r="P283" s="34">
        <v>4.7547899999999999E-5</v>
      </c>
      <c r="Q283" s="35">
        <v>252</v>
      </c>
      <c r="R283" s="34">
        <v>2.49313E-5</v>
      </c>
      <c r="S283" s="35">
        <v>98</v>
      </c>
      <c r="T283" s="34">
        <v>1.16605E-5</v>
      </c>
      <c r="U283" s="35">
        <v>273.39999999999998</v>
      </c>
      <c r="V283" s="34">
        <v>1.44244E-5</v>
      </c>
      <c r="W283" s="35">
        <v>4479.09</v>
      </c>
    </row>
    <row r="284" spans="1:23" ht="14.45" x14ac:dyDescent="0.3">
      <c r="A284" s="6" t="s">
        <v>31</v>
      </c>
      <c r="B284" s="6" t="s">
        <v>39</v>
      </c>
      <c r="C284" s="6" t="s">
        <v>134</v>
      </c>
      <c r="D284" s="6" t="s">
        <v>42</v>
      </c>
      <c r="E284" s="6" t="s">
        <v>36</v>
      </c>
      <c r="F284" s="24" t="str">
        <f>+TabIPW[[#This Row],[WK]]&amp;TabIPW[[#This Row],[PK]]&amp;TabIPW[[#This Row],[GK]]</f>
        <v>041605</v>
      </c>
      <c r="G284" s="6" t="s">
        <v>317</v>
      </c>
      <c r="H284" s="34">
        <v>1.7735088000000003E-5</v>
      </c>
      <c r="I284" s="35">
        <v>5615</v>
      </c>
      <c r="J284" s="34">
        <v>1.33171E-5</v>
      </c>
      <c r="K284" s="35">
        <v>3395</v>
      </c>
      <c r="L284" s="34">
        <v>4.7737700000000002E-5</v>
      </c>
      <c r="M284" s="35">
        <v>4323.55</v>
      </c>
      <c r="N284" s="34">
        <v>4.3048199999999999E-5</v>
      </c>
      <c r="O284" s="35">
        <v>33</v>
      </c>
      <c r="P284" s="34">
        <v>3.9057200000000003E-5</v>
      </c>
      <c r="Q284" s="35">
        <v>207</v>
      </c>
      <c r="R284" s="34">
        <v>3.1545699999999999E-5</v>
      </c>
      <c r="S284" s="35">
        <v>124</v>
      </c>
      <c r="T284" s="34">
        <v>1.34646E-5</v>
      </c>
      <c r="U284" s="35">
        <v>315.7</v>
      </c>
      <c r="V284" s="34">
        <v>1.39235E-5</v>
      </c>
      <c r="W284" s="35">
        <v>4323.55</v>
      </c>
    </row>
    <row r="285" spans="1:23" ht="14.45" x14ac:dyDescent="0.3">
      <c r="A285" s="6" t="s">
        <v>31</v>
      </c>
      <c r="B285" s="6" t="s">
        <v>39</v>
      </c>
      <c r="C285" s="6" t="s">
        <v>134</v>
      </c>
      <c r="D285" s="6" t="s">
        <v>44</v>
      </c>
      <c r="E285" s="6" t="s">
        <v>40</v>
      </c>
      <c r="F285" s="24" t="str">
        <f>+TabIPW[[#This Row],[WK]]&amp;TabIPW[[#This Row],[PK]]&amp;TabIPW[[#This Row],[GK]]</f>
        <v>041606</v>
      </c>
      <c r="G285" s="6" t="s">
        <v>318</v>
      </c>
      <c r="H285" s="34">
        <v>6.1872248000000005E-5</v>
      </c>
      <c r="I285" s="35">
        <v>19589</v>
      </c>
      <c r="J285" s="34">
        <v>4.5329099999999999E-5</v>
      </c>
      <c r="K285" s="35">
        <v>11556</v>
      </c>
      <c r="L285" s="34">
        <v>1.6654190000000001E-4</v>
      </c>
      <c r="M285" s="35">
        <v>15083.53</v>
      </c>
      <c r="N285" s="34">
        <v>1.4218950000000001E-4</v>
      </c>
      <c r="O285" s="35">
        <v>109</v>
      </c>
      <c r="P285" s="34">
        <v>1.447191E-4</v>
      </c>
      <c r="Q285" s="35">
        <v>767</v>
      </c>
      <c r="R285" s="34">
        <v>8.2171399999999997E-5</v>
      </c>
      <c r="S285" s="35">
        <v>323</v>
      </c>
      <c r="T285" s="34">
        <v>5.8387999999999997E-5</v>
      </c>
      <c r="U285" s="35">
        <v>1369</v>
      </c>
      <c r="V285" s="34">
        <v>4.8574700000000001E-5</v>
      </c>
      <c r="W285" s="35">
        <v>15083.53</v>
      </c>
    </row>
    <row r="286" spans="1:23" ht="14.45" x14ac:dyDescent="0.3">
      <c r="A286" s="6" t="s">
        <v>31</v>
      </c>
      <c r="B286" s="6" t="s">
        <v>39</v>
      </c>
      <c r="C286" s="6" t="s">
        <v>141</v>
      </c>
      <c r="D286" s="6" t="s">
        <v>33</v>
      </c>
      <c r="E286" s="6" t="s">
        <v>34</v>
      </c>
      <c r="F286" s="24" t="str">
        <f>+TabIPW[[#This Row],[WK]]&amp;TabIPW[[#This Row],[PK]]&amp;TabIPW[[#This Row],[GK]]</f>
        <v>041701</v>
      </c>
      <c r="G286" s="6" t="s">
        <v>319</v>
      </c>
      <c r="H286" s="34">
        <v>4.0719639999999998E-5</v>
      </c>
      <c r="I286" s="35">
        <v>12892</v>
      </c>
      <c r="J286" s="34">
        <v>3.0780300000000001E-5</v>
      </c>
      <c r="K286" s="35">
        <v>7847</v>
      </c>
      <c r="L286" s="34">
        <v>1.199965E-4</v>
      </c>
      <c r="M286" s="35">
        <v>10867.96</v>
      </c>
      <c r="N286" s="34">
        <v>6.2615599999999997E-5</v>
      </c>
      <c r="O286" s="35">
        <v>48</v>
      </c>
      <c r="P286" s="34">
        <v>9.94354E-5</v>
      </c>
      <c r="Q286" s="35">
        <v>527</v>
      </c>
      <c r="R286" s="34">
        <v>9.4382600000000007E-5</v>
      </c>
      <c r="S286" s="35">
        <v>371</v>
      </c>
      <c r="T286" s="34">
        <v>3.7489400000000001E-5</v>
      </c>
      <c r="U286" s="35">
        <v>879</v>
      </c>
      <c r="V286" s="34">
        <v>3.4999000000000002E-5</v>
      </c>
      <c r="W286" s="35">
        <v>10867.96</v>
      </c>
    </row>
    <row r="287" spans="1:23" ht="14.45" x14ac:dyDescent="0.3">
      <c r="A287" s="6" t="s">
        <v>31</v>
      </c>
      <c r="B287" s="6" t="s">
        <v>39</v>
      </c>
      <c r="C287" s="6" t="s">
        <v>141</v>
      </c>
      <c r="D287" s="6" t="s">
        <v>32</v>
      </c>
      <c r="E287" s="6" t="s">
        <v>36</v>
      </c>
      <c r="F287" s="24" t="str">
        <f>+TabIPW[[#This Row],[WK]]&amp;TabIPW[[#This Row],[PK]]&amp;TabIPW[[#This Row],[GK]]</f>
        <v>041702</v>
      </c>
      <c r="G287" s="6" t="s">
        <v>320</v>
      </c>
      <c r="H287" s="34">
        <v>9.289208000000001E-6</v>
      </c>
      <c r="I287" s="35">
        <v>2941</v>
      </c>
      <c r="J287" s="34">
        <v>7.1037999999999996E-6</v>
      </c>
      <c r="K287" s="35">
        <v>1811</v>
      </c>
      <c r="L287" s="34">
        <v>2.73743E-5</v>
      </c>
      <c r="M287" s="35">
        <v>2479.2600000000002</v>
      </c>
      <c r="N287" s="34">
        <v>2.6089799999999999E-5</v>
      </c>
      <c r="O287" s="35">
        <v>20</v>
      </c>
      <c r="P287" s="34">
        <v>1.7547400000000001E-5</v>
      </c>
      <c r="Q287" s="35">
        <v>93</v>
      </c>
      <c r="R287" s="34">
        <v>1.5772799999999999E-5</v>
      </c>
      <c r="S287" s="35">
        <v>62</v>
      </c>
      <c r="T287" s="34">
        <v>7.6769999999999995E-6</v>
      </c>
      <c r="U287" s="35">
        <v>180</v>
      </c>
      <c r="V287" s="34">
        <v>7.9842000000000006E-6</v>
      </c>
      <c r="W287" s="35">
        <v>2479.2600000000002</v>
      </c>
    </row>
    <row r="288" spans="1:23" ht="14.45" x14ac:dyDescent="0.3">
      <c r="A288" s="6" t="s">
        <v>31</v>
      </c>
      <c r="B288" s="6" t="s">
        <v>39</v>
      </c>
      <c r="C288" s="6" t="s">
        <v>141</v>
      </c>
      <c r="D288" s="6" t="s">
        <v>37</v>
      </c>
      <c r="E288" s="6" t="s">
        <v>36</v>
      </c>
      <c r="F288" s="24" t="str">
        <f>+TabIPW[[#This Row],[WK]]&amp;TabIPW[[#This Row],[PK]]&amp;TabIPW[[#This Row],[GK]]</f>
        <v>041703</v>
      </c>
      <c r="G288" s="6" t="s">
        <v>321</v>
      </c>
      <c r="H288" s="34">
        <v>1.1894984E-5</v>
      </c>
      <c r="I288" s="35">
        <v>3766</v>
      </c>
      <c r="J288" s="34">
        <v>8.9160000000000007E-6</v>
      </c>
      <c r="K288" s="35">
        <v>2273</v>
      </c>
      <c r="L288" s="34">
        <v>3.5053299999999999E-5</v>
      </c>
      <c r="M288" s="35">
        <v>3174.74</v>
      </c>
      <c r="N288" s="34">
        <v>1.9567399999999998E-5</v>
      </c>
      <c r="O288" s="35">
        <v>15</v>
      </c>
      <c r="P288" s="34">
        <v>1.6603999999999999E-5</v>
      </c>
      <c r="Q288" s="35">
        <v>88</v>
      </c>
      <c r="R288" s="34">
        <v>2.26416E-5</v>
      </c>
      <c r="S288" s="35">
        <v>89</v>
      </c>
      <c r="T288" s="34">
        <v>7.9201000000000006E-6</v>
      </c>
      <c r="U288" s="35">
        <v>185.7</v>
      </c>
      <c r="V288" s="34">
        <v>1.02239E-5</v>
      </c>
      <c r="W288" s="35">
        <v>3174.74</v>
      </c>
    </row>
    <row r="289" spans="1:23" ht="14.45" x14ac:dyDescent="0.3">
      <c r="A289" s="6" t="s">
        <v>31</v>
      </c>
      <c r="B289" s="6" t="s">
        <v>39</v>
      </c>
      <c r="C289" s="6" t="s">
        <v>141</v>
      </c>
      <c r="D289" s="6" t="s">
        <v>39</v>
      </c>
      <c r="E289" s="6" t="s">
        <v>36</v>
      </c>
      <c r="F289" s="24" t="str">
        <f>+TabIPW[[#This Row],[WK]]&amp;TabIPW[[#This Row],[PK]]&amp;TabIPW[[#This Row],[GK]]</f>
        <v>041704</v>
      </c>
      <c r="G289" s="6" t="s">
        <v>322</v>
      </c>
      <c r="H289" s="34">
        <v>1.4207024E-5</v>
      </c>
      <c r="I289" s="35">
        <v>4498</v>
      </c>
      <c r="J289" s="34">
        <v>1.07243E-5</v>
      </c>
      <c r="K289" s="35">
        <v>2734</v>
      </c>
      <c r="L289" s="34">
        <v>4.1866500000000003E-5</v>
      </c>
      <c r="M289" s="35">
        <v>3791.81</v>
      </c>
      <c r="N289" s="34">
        <v>2.3480800000000001E-5</v>
      </c>
      <c r="O289" s="35">
        <v>18</v>
      </c>
      <c r="P289" s="34">
        <v>2.75476E-5</v>
      </c>
      <c r="Q289" s="35">
        <v>146</v>
      </c>
      <c r="R289" s="34">
        <v>3.9940900000000002E-5</v>
      </c>
      <c r="S289" s="35">
        <v>157</v>
      </c>
      <c r="T289" s="34">
        <v>1.08928E-5</v>
      </c>
      <c r="U289" s="35">
        <v>255.4</v>
      </c>
      <c r="V289" s="34">
        <v>1.2211100000000001E-5</v>
      </c>
      <c r="W289" s="35">
        <v>3791.81</v>
      </c>
    </row>
    <row r="290" spans="1:23" ht="14.45" x14ac:dyDescent="0.3">
      <c r="A290" s="6" t="s">
        <v>31</v>
      </c>
      <c r="B290" s="6" t="s">
        <v>39</v>
      </c>
      <c r="C290" s="6" t="s">
        <v>141</v>
      </c>
      <c r="D290" s="6" t="s">
        <v>42</v>
      </c>
      <c r="E290" s="6" t="s">
        <v>36</v>
      </c>
      <c r="F290" s="24" t="str">
        <f>+TabIPW[[#This Row],[WK]]&amp;TabIPW[[#This Row],[PK]]&amp;TabIPW[[#This Row],[GK]]</f>
        <v>041705</v>
      </c>
      <c r="G290" s="6" t="s">
        <v>319</v>
      </c>
      <c r="H290" s="34">
        <v>2.6288359999999998E-5</v>
      </c>
      <c r="I290" s="35">
        <v>8323</v>
      </c>
      <c r="J290" s="34">
        <v>2.01306E-5</v>
      </c>
      <c r="K290" s="35">
        <v>5132</v>
      </c>
      <c r="L290" s="34">
        <v>7.7469E-5</v>
      </c>
      <c r="M290" s="35">
        <v>7016.29</v>
      </c>
      <c r="N290" s="34">
        <v>6.0006600000000002E-5</v>
      </c>
      <c r="O290" s="35">
        <v>46</v>
      </c>
      <c r="P290" s="34">
        <v>5.15102E-5</v>
      </c>
      <c r="Q290" s="35">
        <v>273</v>
      </c>
      <c r="R290" s="34">
        <v>3.7396900000000001E-5</v>
      </c>
      <c r="S290" s="35">
        <v>147</v>
      </c>
      <c r="T290" s="34">
        <v>1.54393E-5</v>
      </c>
      <c r="U290" s="35">
        <v>362</v>
      </c>
      <c r="V290" s="34">
        <v>2.25951E-5</v>
      </c>
      <c r="W290" s="35">
        <v>7016.29</v>
      </c>
    </row>
    <row r="291" spans="1:23" ht="14.45" x14ac:dyDescent="0.3">
      <c r="A291" s="6" t="s">
        <v>31</v>
      </c>
      <c r="B291" s="6" t="s">
        <v>39</v>
      </c>
      <c r="C291" s="6" t="s">
        <v>147</v>
      </c>
      <c r="D291" s="6" t="s">
        <v>33</v>
      </c>
      <c r="E291" s="6" t="s">
        <v>34</v>
      </c>
      <c r="F291" s="24" t="str">
        <f>+TabIPW[[#This Row],[WK]]&amp;TabIPW[[#This Row],[PK]]&amp;TabIPW[[#This Row],[GK]]</f>
        <v>041801</v>
      </c>
      <c r="G291" s="6" t="s">
        <v>323</v>
      </c>
      <c r="H291" s="34">
        <v>1.0353631999999999E-5</v>
      </c>
      <c r="I291" s="35">
        <v>3278</v>
      </c>
      <c r="J291" s="34">
        <v>8.1432000000000002E-6</v>
      </c>
      <c r="K291" s="35">
        <v>2076</v>
      </c>
      <c r="L291" s="34">
        <v>2.85566E-5</v>
      </c>
      <c r="M291" s="35">
        <v>2586.34</v>
      </c>
      <c r="N291" s="34">
        <v>2.0871899999999999E-5</v>
      </c>
      <c r="O291" s="35">
        <v>16</v>
      </c>
      <c r="P291" s="34">
        <v>1.88682E-5</v>
      </c>
      <c r="Q291" s="35">
        <v>100</v>
      </c>
      <c r="R291" s="34">
        <v>2.62033E-5</v>
      </c>
      <c r="S291" s="35">
        <v>103</v>
      </c>
      <c r="T291" s="34">
        <v>1.19676E-5</v>
      </c>
      <c r="U291" s="35">
        <v>280.60000000000002</v>
      </c>
      <c r="V291" s="34">
        <v>8.3289999999999994E-6</v>
      </c>
      <c r="W291" s="35">
        <v>2586.34</v>
      </c>
    </row>
    <row r="292" spans="1:23" ht="14.45" x14ac:dyDescent="0.3">
      <c r="A292" s="6" t="s">
        <v>31</v>
      </c>
      <c r="B292" s="6" t="s">
        <v>39</v>
      </c>
      <c r="C292" s="6" t="s">
        <v>147</v>
      </c>
      <c r="D292" s="6" t="s">
        <v>32</v>
      </c>
      <c r="E292" s="6" t="s">
        <v>36</v>
      </c>
      <c r="F292" s="24" t="str">
        <f>+TabIPW[[#This Row],[WK]]&amp;TabIPW[[#This Row],[PK]]&amp;TabIPW[[#This Row],[GK]]</f>
        <v>041802</v>
      </c>
      <c r="G292" s="6" t="s">
        <v>324</v>
      </c>
      <c r="H292" s="34">
        <v>1.0391528E-5</v>
      </c>
      <c r="I292" s="35">
        <v>3290</v>
      </c>
      <c r="J292" s="34">
        <v>7.8961000000000005E-6</v>
      </c>
      <c r="K292" s="35">
        <v>2013</v>
      </c>
      <c r="L292" s="34">
        <v>2.8661099999999999E-5</v>
      </c>
      <c r="M292" s="35">
        <v>2595.81</v>
      </c>
      <c r="N292" s="34">
        <v>1.69584E-5</v>
      </c>
      <c r="O292" s="35">
        <v>13</v>
      </c>
      <c r="P292" s="34">
        <v>2.24532E-5</v>
      </c>
      <c r="Q292" s="35">
        <v>119</v>
      </c>
      <c r="R292" s="34">
        <v>2.77297E-5</v>
      </c>
      <c r="S292" s="35">
        <v>109</v>
      </c>
      <c r="T292" s="34">
        <v>1.1485700000000001E-5</v>
      </c>
      <c r="U292" s="35">
        <v>269.3</v>
      </c>
      <c r="V292" s="34">
        <v>8.3595000000000002E-6</v>
      </c>
      <c r="W292" s="35">
        <v>2595.81</v>
      </c>
    </row>
    <row r="293" spans="1:23" ht="14.45" x14ac:dyDescent="0.3">
      <c r="A293" s="6" t="s">
        <v>31</v>
      </c>
      <c r="B293" s="6" t="s">
        <v>39</v>
      </c>
      <c r="C293" s="6" t="s">
        <v>147</v>
      </c>
      <c r="D293" s="6" t="s">
        <v>37</v>
      </c>
      <c r="E293" s="6" t="s">
        <v>36</v>
      </c>
      <c r="F293" s="24" t="str">
        <f>+TabIPW[[#This Row],[WK]]&amp;TabIPW[[#This Row],[PK]]&amp;TabIPW[[#This Row],[GK]]</f>
        <v>041803</v>
      </c>
      <c r="G293" s="6" t="s">
        <v>325</v>
      </c>
      <c r="H293" s="34">
        <v>1.0009352E-5</v>
      </c>
      <c r="I293" s="35">
        <v>3169</v>
      </c>
      <c r="J293" s="34">
        <v>7.5352000000000003E-6</v>
      </c>
      <c r="K293" s="35">
        <v>1921</v>
      </c>
      <c r="L293" s="34">
        <v>2.7606999999999998E-5</v>
      </c>
      <c r="M293" s="35">
        <v>2500.34</v>
      </c>
      <c r="N293" s="34">
        <v>1.5653899999999999E-5</v>
      </c>
      <c r="O293" s="35">
        <v>12</v>
      </c>
      <c r="P293" s="34">
        <v>1.6038000000000001E-5</v>
      </c>
      <c r="Q293" s="35">
        <v>85</v>
      </c>
      <c r="R293" s="34">
        <v>3.25633E-5</v>
      </c>
      <c r="S293" s="35">
        <v>128</v>
      </c>
      <c r="T293" s="34">
        <v>6.2952000000000003E-6</v>
      </c>
      <c r="U293" s="35">
        <v>147.6</v>
      </c>
      <c r="V293" s="34">
        <v>8.0521000000000004E-6</v>
      </c>
      <c r="W293" s="35">
        <v>2500.34</v>
      </c>
    </row>
    <row r="294" spans="1:23" ht="14.45" x14ac:dyDescent="0.3">
      <c r="A294" s="6" t="s">
        <v>31</v>
      </c>
      <c r="B294" s="6" t="s">
        <v>39</v>
      </c>
      <c r="C294" s="6" t="s">
        <v>147</v>
      </c>
      <c r="D294" s="6" t="s">
        <v>39</v>
      </c>
      <c r="E294" s="6" t="s">
        <v>40</v>
      </c>
      <c r="F294" s="24" t="str">
        <f>+TabIPW[[#This Row],[WK]]&amp;TabIPW[[#This Row],[PK]]&amp;TabIPW[[#This Row],[GK]]</f>
        <v>041804</v>
      </c>
      <c r="G294" s="6" t="s">
        <v>326</v>
      </c>
      <c r="H294" s="34">
        <v>3.4756352E-5</v>
      </c>
      <c r="I294" s="35">
        <v>11004</v>
      </c>
      <c r="J294" s="34">
        <v>2.67283E-5</v>
      </c>
      <c r="K294" s="35">
        <v>6814</v>
      </c>
      <c r="L294" s="34">
        <v>9.5862399999999999E-5</v>
      </c>
      <c r="M294" s="35">
        <v>8682.16</v>
      </c>
      <c r="N294" s="34">
        <v>9.5227899999999997E-5</v>
      </c>
      <c r="O294" s="35">
        <v>73</v>
      </c>
      <c r="P294" s="34">
        <v>7.4529400000000005E-5</v>
      </c>
      <c r="Q294" s="35">
        <v>395</v>
      </c>
      <c r="R294" s="34">
        <v>1.2516510000000001E-4</v>
      </c>
      <c r="S294" s="35">
        <v>492</v>
      </c>
      <c r="T294" s="34">
        <v>4.6552599999999999E-5</v>
      </c>
      <c r="U294" s="35">
        <v>1091.5</v>
      </c>
      <c r="V294" s="34">
        <v>2.79599E-5</v>
      </c>
      <c r="W294" s="35">
        <v>8682.16</v>
      </c>
    </row>
    <row r="295" spans="1:23" ht="14.45" x14ac:dyDescent="0.3">
      <c r="A295" s="6" t="s">
        <v>31</v>
      </c>
      <c r="B295" s="6" t="s">
        <v>39</v>
      </c>
      <c r="C295" s="6" t="s">
        <v>147</v>
      </c>
      <c r="D295" s="6" t="s">
        <v>42</v>
      </c>
      <c r="E295" s="6" t="s">
        <v>36</v>
      </c>
      <c r="F295" s="24" t="str">
        <f>+TabIPW[[#This Row],[WK]]&amp;TabIPW[[#This Row],[PK]]&amp;TabIPW[[#This Row],[GK]]</f>
        <v>041805</v>
      </c>
      <c r="G295" s="6" t="s">
        <v>327</v>
      </c>
      <c r="H295" s="34">
        <v>2.4020543999999998E-5</v>
      </c>
      <c r="I295" s="35">
        <v>7605</v>
      </c>
      <c r="J295" s="34">
        <v>1.84125E-5</v>
      </c>
      <c r="K295" s="35">
        <v>4694</v>
      </c>
      <c r="L295" s="34">
        <v>6.6251699999999995E-5</v>
      </c>
      <c r="M295" s="35">
        <v>6000.35</v>
      </c>
      <c r="N295" s="34">
        <v>4.1743699999999998E-5</v>
      </c>
      <c r="O295" s="35">
        <v>32</v>
      </c>
      <c r="P295" s="34">
        <v>4.6981799999999998E-5</v>
      </c>
      <c r="Q295" s="35">
        <v>249</v>
      </c>
      <c r="R295" s="34">
        <v>4.75729E-5</v>
      </c>
      <c r="S295" s="35">
        <v>187</v>
      </c>
      <c r="T295" s="34">
        <v>2.7180899999999999E-5</v>
      </c>
      <c r="U295" s="35">
        <v>637.29999999999995</v>
      </c>
      <c r="V295" s="34">
        <v>1.9323399999999999E-5</v>
      </c>
      <c r="W295" s="35">
        <v>6000.35</v>
      </c>
    </row>
    <row r="296" spans="1:23" ht="14.45" x14ac:dyDescent="0.3">
      <c r="A296" s="6" t="s">
        <v>31</v>
      </c>
      <c r="B296" s="6" t="s">
        <v>39</v>
      </c>
      <c r="C296" s="6" t="s">
        <v>147</v>
      </c>
      <c r="D296" s="6" t="s">
        <v>44</v>
      </c>
      <c r="E296" s="6" t="s">
        <v>40</v>
      </c>
      <c r="F296" s="24" t="str">
        <f>+TabIPW[[#This Row],[WK]]&amp;TabIPW[[#This Row],[PK]]&amp;TabIPW[[#This Row],[GK]]</f>
        <v>041806</v>
      </c>
      <c r="G296" s="6" t="s">
        <v>328</v>
      </c>
      <c r="H296" s="34">
        <v>1.7176032E-5</v>
      </c>
      <c r="I296" s="35">
        <v>5438</v>
      </c>
      <c r="J296" s="34">
        <v>1.30739E-5</v>
      </c>
      <c r="K296" s="35">
        <v>3333</v>
      </c>
      <c r="L296" s="34">
        <v>4.7373600000000003E-5</v>
      </c>
      <c r="M296" s="35">
        <v>4290.58</v>
      </c>
      <c r="N296" s="34">
        <v>2.3480800000000001E-5</v>
      </c>
      <c r="O296" s="35">
        <v>18</v>
      </c>
      <c r="P296" s="34">
        <v>3.1132500000000001E-5</v>
      </c>
      <c r="Q296" s="35">
        <v>165</v>
      </c>
      <c r="R296" s="34">
        <v>5.0880100000000001E-5</v>
      </c>
      <c r="S296" s="35">
        <v>200</v>
      </c>
      <c r="T296" s="34">
        <v>1.6334999999999999E-5</v>
      </c>
      <c r="U296" s="35">
        <v>383</v>
      </c>
      <c r="V296" s="34">
        <v>1.3817300000000001E-5</v>
      </c>
      <c r="W296" s="35">
        <v>4290.58</v>
      </c>
    </row>
    <row r="297" spans="1:23" ht="14.45" x14ac:dyDescent="0.3">
      <c r="A297" s="6" t="s">
        <v>31</v>
      </c>
      <c r="B297" s="6" t="s">
        <v>39</v>
      </c>
      <c r="C297" s="6" t="s">
        <v>147</v>
      </c>
      <c r="D297" s="6" t="s">
        <v>51</v>
      </c>
      <c r="E297" s="6" t="s">
        <v>36</v>
      </c>
      <c r="F297" s="24" t="str">
        <f>+TabIPW[[#This Row],[WK]]&amp;TabIPW[[#This Row],[PK]]&amp;TabIPW[[#This Row],[GK]]</f>
        <v>041807</v>
      </c>
      <c r="G297" s="6" t="s">
        <v>329</v>
      </c>
      <c r="H297" s="34">
        <v>3.2352720000000001E-5</v>
      </c>
      <c r="I297" s="35">
        <v>10243</v>
      </c>
      <c r="J297" s="34">
        <v>2.49004E-5</v>
      </c>
      <c r="K297" s="35">
        <v>6348</v>
      </c>
      <c r="L297" s="34">
        <v>8.9232899999999997E-5</v>
      </c>
      <c r="M297" s="35">
        <v>8081.73</v>
      </c>
      <c r="N297" s="34">
        <v>5.7397600000000001E-5</v>
      </c>
      <c r="O297" s="35">
        <v>44</v>
      </c>
      <c r="P297" s="34">
        <v>5.2076200000000001E-5</v>
      </c>
      <c r="Q297" s="35">
        <v>276</v>
      </c>
      <c r="R297" s="34">
        <v>7.3776199999999993E-5</v>
      </c>
      <c r="S297" s="35">
        <v>290</v>
      </c>
      <c r="T297" s="34">
        <v>2.5863E-5</v>
      </c>
      <c r="U297" s="35">
        <v>606.4</v>
      </c>
      <c r="V297" s="34">
        <v>2.6026299999999998E-5</v>
      </c>
      <c r="W297" s="35">
        <v>8081.73</v>
      </c>
    </row>
    <row r="298" spans="1:23" ht="14.45" x14ac:dyDescent="0.3">
      <c r="A298" s="6" t="s">
        <v>31</v>
      </c>
      <c r="B298" s="6" t="s">
        <v>39</v>
      </c>
      <c r="C298" s="6" t="s">
        <v>147</v>
      </c>
      <c r="D298" s="6" t="s">
        <v>75</v>
      </c>
      <c r="E298" s="6" t="s">
        <v>40</v>
      </c>
      <c r="F298" s="24" t="str">
        <f>+TabIPW[[#This Row],[WK]]&amp;TabIPW[[#This Row],[PK]]&amp;TabIPW[[#This Row],[GK]]</f>
        <v>041808</v>
      </c>
      <c r="G298" s="6" t="s">
        <v>330</v>
      </c>
      <c r="H298" s="34">
        <v>2.2637112E-5</v>
      </c>
      <c r="I298" s="35">
        <v>7167</v>
      </c>
      <c r="J298" s="34">
        <v>1.6965100000000001E-5</v>
      </c>
      <c r="K298" s="35">
        <v>4325</v>
      </c>
      <c r="L298" s="34">
        <v>6.2435999999999996E-5</v>
      </c>
      <c r="M298" s="35">
        <v>5654.76</v>
      </c>
      <c r="N298" s="34">
        <v>4.43527E-5</v>
      </c>
      <c r="O298" s="35">
        <v>34</v>
      </c>
      <c r="P298" s="34">
        <v>2.39626E-5</v>
      </c>
      <c r="Q298" s="35">
        <v>127</v>
      </c>
      <c r="R298" s="34">
        <v>5.3424100000000002E-5</v>
      </c>
      <c r="S298" s="35">
        <v>210</v>
      </c>
      <c r="T298" s="34">
        <v>1.8292600000000002E-5</v>
      </c>
      <c r="U298" s="35">
        <v>428.9</v>
      </c>
      <c r="V298" s="34">
        <v>1.8210500000000001E-5</v>
      </c>
      <c r="W298" s="35">
        <v>5654.76</v>
      </c>
    </row>
    <row r="299" spans="1:23" ht="14.45" x14ac:dyDescent="0.3">
      <c r="A299" s="6" t="s">
        <v>31</v>
      </c>
      <c r="B299" s="6" t="s">
        <v>39</v>
      </c>
      <c r="C299" s="6" t="s">
        <v>147</v>
      </c>
      <c r="D299" s="6" t="s">
        <v>77</v>
      </c>
      <c r="E299" s="6" t="s">
        <v>36</v>
      </c>
      <c r="F299" s="24" t="str">
        <f>+TabIPW[[#This Row],[WK]]&amp;TabIPW[[#This Row],[PK]]&amp;TabIPW[[#This Row],[GK]]</f>
        <v>041809</v>
      </c>
      <c r="G299" s="6" t="s">
        <v>323</v>
      </c>
      <c r="H299" s="34">
        <v>1.2185568E-5</v>
      </c>
      <c r="I299" s="35">
        <v>3858</v>
      </c>
      <c r="J299" s="34">
        <v>9.3161000000000005E-6</v>
      </c>
      <c r="K299" s="35">
        <v>2375</v>
      </c>
      <c r="L299" s="34">
        <v>3.3609299999999997E-5</v>
      </c>
      <c r="M299" s="35">
        <v>3043.96</v>
      </c>
      <c r="N299" s="34">
        <v>3.0003300000000001E-5</v>
      </c>
      <c r="O299" s="35">
        <v>23</v>
      </c>
      <c r="P299" s="34">
        <v>2.4340000000000001E-5</v>
      </c>
      <c r="Q299" s="35">
        <v>129</v>
      </c>
      <c r="R299" s="34">
        <v>2.9001700000000001E-5</v>
      </c>
      <c r="S299" s="35">
        <v>114</v>
      </c>
      <c r="T299" s="34">
        <v>7.6002999999999999E-6</v>
      </c>
      <c r="U299" s="35">
        <v>178.2</v>
      </c>
      <c r="V299" s="34">
        <v>9.8027000000000002E-6</v>
      </c>
      <c r="W299" s="35">
        <v>3043.96</v>
      </c>
    </row>
    <row r="300" spans="1:23" ht="14.45" x14ac:dyDescent="0.3">
      <c r="A300" s="6" t="s">
        <v>31</v>
      </c>
      <c r="B300" s="6" t="s">
        <v>39</v>
      </c>
      <c r="C300" s="6" t="s">
        <v>147</v>
      </c>
      <c r="D300" s="6" t="s">
        <v>90</v>
      </c>
      <c r="E300" s="6" t="s">
        <v>36</v>
      </c>
      <c r="F300" s="24" t="str">
        <f>+TabIPW[[#This Row],[WK]]&amp;TabIPW[[#This Row],[PK]]&amp;TabIPW[[#This Row],[GK]]</f>
        <v>041810</v>
      </c>
      <c r="G300" s="6" t="s">
        <v>331</v>
      </c>
      <c r="H300" s="34">
        <v>1.3616384E-5</v>
      </c>
      <c r="I300" s="35">
        <v>4311</v>
      </c>
      <c r="J300" s="34">
        <v>1.03869E-5</v>
      </c>
      <c r="K300" s="35">
        <v>2648</v>
      </c>
      <c r="L300" s="34">
        <v>3.7555699999999997E-5</v>
      </c>
      <c r="M300" s="35">
        <v>3401.38</v>
      </c>
      <c r="N300" s="34">
        <v>2.3480800000000001E-5</v>
      </c>
      <c r="O300" s="35">
        <v>18</v>
      </c>
      <c r="P300" s="34">
        <v>2.3207899999999998E-5</v>
      </c>
      <c r="Q300" s="35">
        <v>123</v>
      </c>
      <c r="R300" s="34">
        <v>2.26416E-5</v>
      </c>
      <c r="S300" s="35">
        <v>89</v>
      </c>
      <c r="T300" s="34">
        <v>9.3317999999999993E-6</v>
      </c>
      <c r="U300" s="35">
        <v>218.8</v>
      </c>
      <c r="V300" s="34">
        <v>1.09537E-5</v>
      </c>
      <c r="W300" s="35">
        <v>3401.38</v>
      </c>
    </row>
    <row r="301" spans="1:23" ht="14.45" x14ac:dyDescent="0.3">
      <c r="A301" s="6" t="s">
        <v>31</v>
      </c>
      <c r="B301" s="6" t="s">
        <v>39</v>
      </c>
      <c r="C301" s="6" t="s">
        <v>147</v>
      </c>
      <c r="D301" s="6" t="s">
        <v>92</v>
      </c>
      <c r="E301" s="6" t="s">
        <v>40</v>
      </c>
      <c r="F301" s="24" t="str">
        <f>+TabIPW[[#This Row],[WK]]&amp;TabIPW[[#This Row],[PK]]&amp;TabIPW[[#This Row],[GK]]</f>
        <v>041811</v>
      </c>
      <c r="G301" s="6" t="s">
        <v>332</v>
      </c>
      <c r="H301" s="34">
        <v>2.1326327999999999E-5</v>
      </c>
      <c r="I301" s="35">
        <v>6752</v>
      </c>
      <c r="J301" s="34">
        <v>1.6157000000000001E-5</v>
      </c>
      <c r="K301" s="35">
        <v>4119</v>
      </c>
      <c r="L301" s="34">
        <v>5.8820699999999997E-5</v>
      </c>
      <c r="M301" s="35">
        <v>5327.33</v>
      </c>
      <c r="N301" s="34">
        <v>5.0875199999999997E-5</v>
      </c>
      <c r="O301" s="35">
        <v>39</v>
      </c>
      <c r="P301" s="34">
        <v>4.3019499999999997E-5</v>
      </c>
      <c r="Q301" s="35">
        <v>228</v>
      </c>
      <c r="R301" s="34">
        <v>8.9294600000000004E-5</v>
      </c>
      <c r="S301" s="35">
        <v>351</v>
      </c>
      <c r="T301" s="34">
        <v>2.1725999999999998E-5</v>
      </c>
      <c r="U301" s="35">
        <v>509.4</v>
      </c>
      <c r="V301" s="34">
        <v>1.7156E-5</v>
      </c>
      <c r="W301" s="35">
        <v>5327.33</v>
      </c>
    </row>
    <row r="302" spans="1:23" ht="14.45" x14ac:dyDescent="0.3">
      <c r="A302" s="6" t="s">
        <v>31</v>
      </c>
      <c r="B302" s="6" t="s">
        <v>39</v>
      </c>
      <c r="C302" s="6" t="s">
        <v>147</v>
      </c>
      <c r="D302" s="6" t="s">
        <v>93</v>
      </c>
      <c r="E302" s="6" t="s">
        <v>40</v>
      </c>
      <c r="F302" s="24" t="str">
        <f>+TabIPW[[#This Row],[WK]]&amp;TabIPW[[#This Row],[PK]]&amp;TabIPW[[#This Row],[GK]]</f>
        <v>041812</v>
      </c>
      <c r="G302" s="6" t="s">
        <v>333</v>
      </c>
      <c r="H302" s="34">
        <v>2.7299087999999998E-5</v>
      </c>
      <c r="I302" s="35">
        <v>8643</v>
      </c>
      <c r="J302" s="34">
        <v>2.0314900000000001E-5</v>
      </c>
      <c r="K302" s="35">
        <v>5179</v>
      </c>
      <c r="L302" s="34">
        <v>7.5294299999999995E-5</v>
      </c>
      <c r="M302" s="35">
        <v>6819.33</v>
      </c>
      <c r="N302" s="34">
        <v>5.4788599999999999E-5</v>
      </c>
      <c r="O302" s="35">
        <v>42</v>
      </c>
      <c r="P302" s="34">
        <v>5.9057500000000002E-5</v>
      </c>
      <c r="Q302" s="35">
        <v>313</v>
      </c>
      <c r="R302" s="34">
        <v>6.0547300000000002E-5</v>
      </c>
      <c r="S302" s="35">
        <v>238</v>
      </c>
      <c r="T302" s="34">
        <v>2.0659700000000001E-5</v>
      </c>
      <c r="U302" s="35">
        <v>484.4</v>
      </c>
      <c r="V302" s="34">
        <v>2.1960800000000002E-5</v>
      </c>
      <c r="W302" s="35">
        <v>6819.33</v>
      </c>
    </row>
    <row r="303" spans="1:23" ht="14.45" x14ac:dyDescent="0.3">
      <c r="A303" s="6" t="s">
        <v>31</v>
      </c>
      <c r="B303" s="6" t="s">
        <v>39</v>
      </c>
      <c r="C303" s="6" t="s">
        <v>147</v>
      </c>
      <c r="D303" s="6" t="s">
        <v>95</v>
      </c>
      <c r="E303" s="6" t="s">
        <v>36</v>
      </c>
      <c r="F303" s="24" t="str">
        <f>+TabIPW[[#This Row],[WK]]&amp;TabIPW[[#This Row],[PK]]&amp;TabIPW[[#This Row],[GK]]</f>
        <v>041813</v>
      </c>
      <c r="G303" s="6" t="s">
        <v>334</v>
      </c>
      <c r="H303" s="34">
        <v>2.3350936000000002E-5</v>
      </c>
      <c r="I303" s="35">
        <v>7393</v>
      </c>
      <c r="J303" s="34">
        <v>1.79026E-5</v>
      </c>
      <c r="K303" s="35">
        <v>4564</v>
      </c>
      <c r="L303" s="34">
        <v>6.4404800000000004E-5</v>
      </c>
      <c r="M303" s="35">
        <v>5833.08</v>
      </c>
      <c r="N303" s="34">
        <v>6.0006600000000002E-5</v>
      </c>
      <c r="O303" s="35">
        <v>46</v>
      </c>
      <c r="P303" s="34">
        <v>5.5095200000000001E-5</v>
      </c>
      <c r="Q303" s="35">
        <v>292</v>
      </c>
      <c r="R303" s="34">
        <v>4.1976099999999999E-5</v>
      </c>
      <c r="S303" s="35">
        <v>165</v>
      </c>
      <c r="T303" s="34">
        <v>1.39381E-5</v>
      </c>
      <c r="U303" s="35">
        <v>326.8</v>
      </c>
      <c r="V303" s="34">
        <v>1.87847E-5</v>
      </c>
      <c r="W303" s="35">
        <v>5833.08</v>
      </c>
    </row>
    <row r="304" spans="1:23" ht="14.45" x14ac:dyDescent="0.3">
      <c r="A304" s="6" t="s">
        <v>31</v>
      </c>
      <c r="B304" s="6" t="s">
        <v>39</v>
      </c>
      <c r="C304" s="6" t="s">
        <v>153</v>
      </c>
      <c r="D304" s="6" t="s">
        <v>33</v>
      </c>
      <c r="E304" s="6" t="s">
        <v>40</v>
      </c>
      <c r="F304" s="24" t="str">
        <f>+TabIPW[[#This Row],[WK]]&amp;TabIPW[[#This Row],[PK]]&amp;TabIPW[[#This Row],[GK]]</f>
        <v>041901</v>
      </c>
      <c r="G304" s="6" t="s">
        <v>335</v>
      </c>
      <c r="H304" s="34">
        <v>4.4670952000000002E-5</v>
      </c>
      <c r="I304" s="35">
        <v>14143</v>
      </c>
      <c r="J304" s="34">
        <v>3.36634E-5</v>
      </c>
      <c r="K304" s="35">
        <v>8582</v>
      </c>
      <c r="L304" s="34">
        <v>1.2039720000000001E-4</v>
      </c>
      <c r="M304" s="35">
        <v>10904.25</v>
      </c>
      <c r="N304" s="34">
        <v>7.3051499999999997E-5</v>
      </c>
      <c r="O304" s="35">
        <v>56</v>
      </c>
      <c r="P304" s="34">
        <v>1.030204E-4</v>
      </c>
      <c r="Q304" s="35">
        <v>546</v>
      </c>
      <c r="R304" s="34">
        <v>8.0644999999999998E-5</v>
      </c>
      <c r="S304" s="35">
        <v>317</v>
      </c>
      <c r="T304" s="34">
        <v>3.8218800000000001E-5</v>
      </c>
      <c r="U304" s="35">
        <v>896.1</v>
      </c>
      <c r="V304" s="34">
        <v>3.51158E-5</v>
      </c>
      <c r="W304" s="35">
        <v>10904.25</v>
      </c>
    </row>
    <row r="305" spans="1:23" ht="14.45" x14ac:dyDescent="0.3">
      <c r="A305" s="6" t="s">
        <v>31</v>
      </c>
      <c r="B305" s="6" t="s">
        <v>39</v>
      </c>
      <c r="C305" s="6" t="s">
        <v>153</v>
      </c>
      <c r="D305" s="6" t="s">
        <v>32</v>
      </c>
      <c r="E305" s="6" t="s">
        <v>36</v>
      </c>
      <c r="F305" s="24" t="str">
        <f>+TabIPW[[#This Row],[WK]]&amp;TabIPW[[#This Row],[PK]]&amp;TabIPW[[#This Row],[GK]]</f>
        <v>041902</v>
      </c>
      <c r="G305" s="6" t="s">
        <v>336</v>
      </c>
      <c r="H305" s="34">
        <v>1.5571503999999999E-5</v>
      </c>
      <c r="I305" s="35">
        <v>4930</v>
      </c>
      <c r="J305" s="34">
        <v>1.17049E-5</v>
      </c>
      <c r="K305" s="35">
        <v>2984</v>
      </c>
      <c r="L305" s="34">
        <v>4.1968300000000003E-5</v>
      </c>
      <c r="M305" s="35">
        <v>3801.03</v>
      </c>
      <c r="N305" s="34">
        <v>4.0439199999999997E-5</v>
      </c>
      <c r="O305" s="35">
        <v>31</v>
      </c>
      <c r="P305" s="34">
        <v>2.9434400000000001E-5</v>
      </c>
      <c r="Q305" s="35">
        <v>156</v>
      </c>
      <c r="R305" s="34">
        <v>2.34049E-5</v>
      </c>
      <c r="S305" s="35">
        <v>92</v>
      </c>
      <c r="T305" s="34">
        <v>1.70558E-5</v>
      </c>
      <c r="U305" s="35">
        <v>399.90000000000003</v>
      </c>
      <c r="V305" s="34">
        <v>1.22408E-5</v>
      </c>
      <c r="W305" s="35">
        <v>3801.03</v>
      </c>
    </row>
    <row r="306" spans="1:23" ht="14.45" x14ac:dyDescent="0.3">
      <c r="A306" s="6" t="s">
        <v>31</v>
      </c>
      <c r="B306" s="6" t="s">
        <v>39</v>
      </c>
      <c r="C306" s="6" t="s">
        <v>153</v>
      </c>
      <c r="D306" s="6" t="s">
        <v>37</v>
      </c>
      <c r="E306" s="6" t="s">
        <v>40</v>
      </c>
      <c r="F306" s="24" t="str">
        <f>+TabIPW[[#This Row],[WK]]&amp;TabIPW[[#This Row],[PK]]&amp;TabIPW[[#This Row],[GK]]</f>
        <v>041903</v>
      </c>
      <c r="G306" s="6" t="s">
        <v>337</v>
      </c>
      <c r="H306" s="34">
        <v>2.6714760000000001E-5</v>
      </c>
      <c r="I306" s="35">
        <v>8458</v>
      </c>
      <c r="J306" s="34">
        <v>1.9361700000000001E-5</v>
      </c>
      <c r="K306" s="35">
        <v>4936</v>
      </c>
      <c r="L306" s="34">
        <v>7.2001699999999999E-5</v>
      </c>
      <c r="M306" s="35">
        <v>6521.12</v>
      </c>
      <c r="N306" s="34">
        <v>7.0442499999999995E-5</v>
      </c>
      <c r="O306" s="35">
        <v>54</v>
      </c>
      <c r="P306" s="34">
        <v>5.49065E-5</v>
      </c>
      <c r="Q306" s="35">
        <v>291</v>
      </c>
      <c r="R306" s="34">
        <v>6.9196999999999995E-5</v>
      </c>
      <c r="S306" s="35">
        <v>272</v>
      </c>
      <c r="T306" s="34">
        <v>2.4745599999999999E-5</v>
      </c>
      <c r="U306" s="35">
        <v>580.20000000000005</v>
      </c>
      <c r="V306" s="34">
        <v>2.10005E-5</v>
      </c>
      <c r="W306" s="35">
        <v>6521.12</v>
      </c>
    </row>
    <row r="307" spans="1:23" ht="14.45" x14ac:dyDescent="0.3">
      <c r="A307" s="6" t="s">
        <v>31</v>
      </c>
      <c r="B307" s="6" t="s">
        <v>39</v>
      </c>
      <c r="C307" s="6" t="s">
        <v>153</v>
      </c>
      <c r="D307" s="6" t="s">
        <v>39</v>
      </c>
      <c r="E307" s="6" t="s">
        <v>40</v>
      </c>
      <c r="F307" s="24" t="str">
        <f>+TabIPW[[#This Row],[WK]]&amp;TabIPW[[#This Row],[PK]]&amp;TabIPW[[#This Row],[GK]]</f>
        <v>041904</v>
      </c>
      <c r="G307" s="6" t="s">
        <v>338</v>
      </c>
      <c r="H307" s="34">
        <v>3.3432936000000002E-5</v>
      </c>
      <c r="I307" s="35">
        <v>10585</v>
      </c>
      <c r="J307" s="34">
        <v>2.52221E-5</v>
      </c>
      <c r="K307" s="35">
        <v>6430</v>
      </c>
      <c r="L307" s="34">
        <v>9.01086E-5</v>
      </c>
      <c r="M307" s="35">
        <v>8161.04</v>
      </c>
      <c r="N307" s="34">
        <v>5.3484099999999998E-5</v>
      </c>
      <c r="O307" s="35">
        <v>41</v>
      </c>
      <c r="P307" s="34">
        <v>7.88691E-5</v>
      </c>
      <c r="Q307" s="35">
        <v>418</v>
      </c>
      <c r="R307" s="34">
        <v>8.7768200000000004E-5</v>
      </c>
      <c r="S307" s="35">
        <v>345</v>
      </c>
      <c r="T307" s="34">
        <v>2.62895E-5</v>
      </c>
      <c r="U307" s="35">
        <v>616.4</v>
      </c>
      <c r="V307" s="34">
        <v>2.6281699999999999E-5</v>
      </c>
      <c r="W307" s="35">
        <v>8161.04</v>
      </c>
    </row>
    <row r="308" spans="1:23" ht="14.45" x14ac:dyDescent="0.3">
      <c r="A308" s="6" t="s">
        <v>31</v>
      </c>
      <c r="B308" s="6" t="s">
        <v>39</v>
      </c>
      <c r="C308" s="6" t="s">
        <v>153</v>
      </c>
      <c r="D308" s="6" t="s">
        <v>42</v>
      </c>
      <c r="E308" s="6" t="s">
        <v>36</v>
      </c>
      <c r="F308" s="24" t="str">
        <f>+TabIPW[[#This Row],[WK]]&amp;TabIPW[[#This Row],[PK]]&amp;TabIPW[[#This Row],[GK]]</f>
        <v>041905</v>
      </c>
      <c r="G308" s="6" t="s">
        <v>287</v>
      </c>
      <c r="H308" s="34">
        <v>2.0836760000000001E-5</v>
      </c>
      <c r="I308" s="35">
        <v>6597</v>
      </c>
      <c r="J308" s="34">
        <v>1.5439199999999999E-5</v>
      </c>
      <c r="K308" s="35">
        <v>3936</v>
      </c>
      <c r="L308" s="34">
        <v>5.6159300000000003E-5</v>
      </c>
      <c r="M308" s="35">
        <v>5086.29</v>
      </c>
      <c r="N308" s="34">
        <v>4.1743699999999998E-5</v>
      </c>
      <c r="O308" s="35">
        <v>32</v>
      </c>
      <c r="P308" s="34">
        <v>4.3396899999999998E-5</v>
      </c>
      <c r="Q308" s="35">
        <v>230</v>
      </c>
      <c r="R308" s="34">
        <v>3.9177700000000003E-5</v>
      </c>
      <c r="S308" s="35">
        <v>154</v>
      </c>
      <c r="T308" s="34">
        <v>1.86935E-5</v>
      </c>
      <c r="U308" s="35">
        <v>438.3</v>
      </c>
      <c r="V308" s="34">
        <v>1.6379799999999999E-5</v>
      </c>
      <c r="W308" s="35">
        <v>5086.29</v>
      </c>
    </row>
    <row r="309" spans="1:23" ht="14.45" x14ac:dyDescent="0.3">
      <c r="A309" s="6" t="s">
        <v>31</v>
      </c>
      <c r="B309" s="6" t="s">
        <v>39</v>
      </c>
      <c r="C309" s="6" t="s">
        <v>153</v>
      </c>
      <c r="D309" s="6" t="s">
        <v>44</v>
      </c>
      <c r="E309" s="6" t="s">
        <v>40</v>
      </c>
      <c r="F309" s="24" t="str">
        <f>+TabIPW[[#This Row],[WK]]&amp;TabIPW[[#This Row],[PK]]&amp;TabIPW[[#This Row],[GK]]</f>
        <v>041906</v>
      </c>
      <c r="G309" s="6" t="s">
        <v>339</v>
      </c>
      <c r="H309" s="34">
        <v>7.2086904000000007E-5</v>
      </c>
      <c r="I309" s="35">
        <v>22823</v>
      </c>
      <c r="J309" s="34">
        <v>5.3460500000000001E-5</v>
      </c>
      <c r="K309" s="35">
        <v>13629</v>
      </c>
      <c r="L309" s="34">
        <v>1.942887E-4</v>
      </c>
      <c r="M309" s="35">
        <v>17596.53</v>
      </c>
      <c r="N309" s="34">
        <v>1.7088840000000001E-4</v>
      </c>
      <c r="O309" s="35">
        <v>131</v>
      </c>
      <c r="P309" s="34">
        <v>1.5962499999999999E-4</v>
      </c>
      <c r="Q309" s="35">
        <v>846</v>
      </c>
      <c r="R309" s="34">
        <v>1.5925480000000001E-4</v>
      </c>
      <c r="S309" s="35">
        <v>626</v>
      </c>
      <c r="T309" s="34">
        <v>6.4491200000000004E-5</v>
      </c>
      <c r="U309" s="35">
        <v>1512.1</v>
      </c>
      <c r="V309" s="34">
        <v>5.6667499999999999E-5</v>
      </c>
      <c r="W309" s="35">
        <v>17596.53</v>
      </c>
    </row>
    <row r="310" spans="1:23" ht="14.45" x14ac:dyDescent="0.3">
      <c r="A310" s="6" t="s">
        <v>31</v>
      </c>
      <c r="B310" s="6" t="s">
        <v>44</v>
      </c>
      <c r="C310" s="6" t="s">
        <v>33</v>
      </c>
      <c r="D310" s="6" t="s">
        <v>33</v>
      </c>
      <c r="E310" s="6" t="s">
        <v>34</v>
      </c>
      <c r="F310" s="24" t="str">
        <f>+TabIPW[[#This Row],[WK]]&amp;TabIPW[[#This Row],[PK]]&amp;TabIPW[[#This Row],[GK]]</f>
        <v>060101</v>
      </c>
      <c r="G310" s="6" t="s">
        <v>340</v>
      </c>
      <c r="H310" s="34">
        <v>4.8606463999999998E-5</v>
      </c>
      <c r="I310" s="35">
        <v>15389</v>
      </c>
      <c r="J310" s="34">
        <v>3.6487599999999999E-5</v>
      </c>
      <c r="K310" s="35">
        <v>9302</v>
      </c>
      <c r="L310" s="34">
        <v>1.340627E-4</v>
      </c>
      <c r="M310" s="35">
        <v>12141.92</v>
      </c>
      <c r="N310" s="34">
        <v>9.1314400000000001E-5</v>
      </c>
      <c r="O310" s="35">
        <v>70</v>
      </c>
      <c r="P310" s="34">
        <v>1.4226629999999999E-4</v>
      </c>
      <c r="Q310" s="35">
        <v>754</v>
      </c>
      <c r="R310" s="34">
        <v>1.068483E-4</v>
      </c>
      <c r="S310" s="35">
        <v>420</v>
      </c>
      <c r="T310" s="34">
        <v>4.41087E-5</v>
      </c>
      <c r="U310" s="35">
        <v>1034.2</v>
      </c>
      <c r="V310" s="34">
        <v>3.9101599999999998E-5</v>
      </c>
      <c r="W310" s="35">
        <v>12141.92</v>
      </c>
    </row>
    <row r="311" spans="1:23" ht="14.45" x14ac:dyDescent="0.3">
      <c r="A311" s="6" t="s">
        <v>31</v>
      </c>
      <c r="B311" s="6" t="s">
        <v>44</v>
      </c>
      <c r="C311" s="6" t="s">
        <v>33</v>
      </c>
      <c r="D311" s="6" t="s">
        <v>32</v>
      </c>
      <c r="E311" s="6" t="s">
        <v>34</v>
      </c>
      <c r="F311" s="24" t="str">
        <f>+TabIPW[[#This Row],[WK]]&amp;TabIPW[[#This Row],[PK]]&amp;TabIPW[[#This Row],[GK]]</f>
        <v>060102</v>
      </c>
      <c r="G311" s="6" t="s">
        <v>341</v>
      </c>
      <c r="H311" s="34">
        <v>1.6174783999999999E-5</v>
      </c>
      <c r="I311" s="35">
        <v>5121</v>
      </c>
      <c r="J311" s="34">
        <v>1.24031E-5</v>
      </c>
      <c r="K311" s="35">
        <v>3162</v>
      </c>
      <c r="L311" s="34">
        <v>4.4612099999999999E-5</v>
      </c>
      <c r="M311" s="35">
        <v>4040.47</v>
      </c>
      <c r="N311" s="34">
        <v>2.4785300000000001E-5</v>
      </c>
      <c r="O311" s="35">
        <v>19</v>
      </c>
      <c r="P311" s="34">
        <v>3.6038299999999997E-5</v>
      </c>
      <c r="Q311" s="35">
        <v>191</v>
      </c>
      <c r="R311" s="34">
        <v>2.7220899999999999E-5</v>
      </c>
      <c r="S311" s="35">
        <v>107</v>
      </c>
      <c r="T311" s="34">
        <v>1.35627E-5</v>
      </c>
      <c r="U311" s="35">
        <v>318</v>
      </c>
      <c r="V311" s="34">
        <v>1.30119E-5</v>
      </c>
      <c r="W311" s="35">
        <v>4040.47</v>
      </c>
    </row>
    <row r="312" spans="1:23" ht="14.45" x14ac:dyDescent="0.3">
      <c r="A312" s="6" t="s">
        <v>31</v>
      </c>
      <c r="B312" s="6" t="s">
        <v>44</v>
      </c>
      <c r="C312" s="6" t="s">
        <v>33</v>
      </c>
      <c r="D312" s="6" t="s">
        <v>37</v>
      </c>
      <c r="E312" s="6" t="s">
        <v>36</v>
      </c>
      <c r="F312" s="24" t="str">
        <f>+TabIPW[[#This Row],[WK]]&amp;TabIPW[[#This Row],[PK]]&amp;TabIPW[[#This Row],[GK]]</f>
        <v>060103</v>
      </c>
      <c r="G312" s="6" t="s">
        <v>342</v>
      </c>
      <c r="H312" s="34">
        <v>4.8739127999999999E-5</v>
      </c>
      <c r="I312" s="35">
        <v>15431</v>
      </c>
      <c r="J312" s="34">
        <v>3.7001500000000001E-5</v>
      </c>
      <c r="K312" s="35">
        <v>9433</v>
      </c>
      <c r="L312" s="34">
        <v>1.3442860000000001E-4</v>
      </c>
      <c r="M312" s="35">
        <v>12175.06</v>
      </c>
      <c r="N312" s="34">
        <v>1.0305479999999999E-4</v>
      </c>
      <c r="O312" s="35">
        <v>79</v>
      </c>
      <c r="P312" s="34">
        <v>8.9057900000000007E-5</v>
      </c>
      <c r="Q312" s="35">
        <v>472</v>
      </c>
      <c r="R312" s="34">
        <v>3.8668899999999998E-5</v>
      </c>
      <c r="S312" s="35">
        <v>152</v>
      </c>
      <c r="T312" s="34">
        <v>2.0821800000000001E-5</v>
      </c>
      <c r="U312" s="35">
        <v>488.20000000000005</v>
      </c>
      <c r="V312" s="34">
        <v>3.9208300000000002E-5</v>
      </c>
      <c r="W312" s="35">
        <v>12175.06</v>
      </c>
    </row>
    <row r="313" spans="1:23" ht="14.45" x14ac:dyDescent="0.3">
      <c r="A313" s="6" t="s">
        <v>31</v>
      </c>
      <c r="B313" s="6" t="s">
        <v>44</v>
      </c>
      <c r="C313" s="6" t="s">
        <v>33</v>
      </c>
      <c r="D313" s="6" t="s">
        <v>39</v>
      </c>
      <c r="E313" s="6" t="s">
        <v>36</v>
      </c>
      <c r="F313" s="24" t="str">
        <f>+TabIPW[[#This Row],[WK]]&amp;TabIPW[[#This Row],[PK]]&amp;TabIPW[[#This Row],[GK]]</f>
        <v>060104</v>
      </c>
      <c r="G313" s="6" t="s">
        <v>343</v>
      </c>
      <c r="H313" s="34">
        <v>1.6020016E-5</v>
      </c>
      <c r="I313" s="35">
        <v>5072</v>
      </c>
      <c r="J313" s="34">
        <v>1.17598E-5</v>
      </c>
      <c r="K313" s="35">
        <v>2998</v>
      </c>
      <c r="L313" s="34">
        <v>4.4185199999999998E-5</v>
      </c>
      <c r="M313" s="35">
        <v>4001.81</v>
      </c>
      <c r="N313" s="34">
        <v>5.0875199999999997E-5</v>
      </c>
      <c r="O313" s="35">
        <v>39</v>
      </c>
      <c r="P313" s="34">
        <v>3.5660900000000003E-5</v>
      </c>
      <c r="Q313" s="35">
        <v>189</v>
      </c>
      <c r="R313" s="34">
        <v>1.09392E-5</v>
      </c>
      <c r="S313" s="35">
        <v>43</v>
      </c>
      <c r="T313" s="34">
        <v>1.11146E-5</v>
      </c>
      <c r="U313" s="35">
        <v>260.60000000000002</v>
      </c>
      <c r="V313" s="34">
        <v>1.28874E-5</v>
      </c>
      <c r="W313" s="35">
        <v>4001.81</v>
      </c>
    </row>
    <row r="314" spans="1:23" ht="14.45" x14ac:dyDescent="0.3">
      <c r="A314" s="6" t="s">
        <v>31</v>
      </c>
      <c r="B314" s="6" t="s">
        <v>44</v>
      </c>
      <c r="C314" s="6" t="s">
        <v>33</v>
      </c>
      <c r="D314" s="6" t="s">
        <v>42</v>
      </c>
      <c r="E314" s="6" t="s">
        <v>36</v>
      </c>
      <c r="F314" s="24" t="str">
        <f>+TabIPW[[#This Row],[WK]]&amp;TabIPW[[#This Row],[PK]]&amp;TabIPW[[#This Row],[GK]]</f>
        <v>060105</v>
      </c>
      <c r="G314" s="6" t="s">
        <v>344</v>
      </c>
      <c r="H314" s="34">
        <v>1.5363040000000001E-5</v>
      </c>
      <c r="I314" s="35">
        <v>4864</v>
      </c>
      <c r="J314" s="34">
        <v>1.1344E-5</v>
      </c>
      <c r="K314" s="35">
        <v>2892</v>
      </c>
      <c r="L314" s="34">
        <v>4.2373200000000003E-5</v>
      </c>
      <c r="M314" s="35">
        <v>3837.7</v>
      </c>
      <c r="N314" s="34">
        <v>2.4785300000000001E-5</v>
      </c>
      <c r="O314" s="35">
        <v>19</v>
      </c>
      <c r="P314" s="34">
        <v>3.2453300000000003E-5</v>
      </c>
      <c r="Q314" s="35">
        <v>172</v>
      </c>
      <c r="R314" s="34">
        <v>1.7299199999999999E-5</v>
      </c>
      <c r="S314" s="35">
        <v>68</v>
      </c>
      <c r="T314" s="34">
        <v>1.52986E-5</v>
      </c>
      <c r="U314" s="35">
        <v>358.7</v>
      </c>
      <c r="V314" s="34">
        <v>1.23589E-5</v>
      </c>
      <c r="W314" s="35">
        <v>3837.7</v>
      </c>
    </row>
    <row r="315" spans="1:23" ht="14.45" x14ac:dyDescent="0.3">
      <c r="A315" s="6" t="s">
        <v>31</v>
      </c>
      <c r="B315" s="6" t="s">
        <v>44</v>
      </c>
      <c r="C315" s="6" t="s">
        <v>33</v>
      </c>
      <c r="D315" s="6" t="s">
        <v>44</v>
      </c>
      <c r="E315" s="6" t="s">
        <v>36</v>
      </c>
      <c r="F315" s="24" t="str">
        <f>+TabIPW[[#This Row],[WK]]&amp;TabIPW[[#This Row],[PK]]&amp;TabIPW[[#This Row],[GK]]</f>
        <v>060106</v>
      </c>
      <c r="G315" s="6" t="s">
        <v>345</v>
      </c>
      <c r="H315" s="34">
        <v>1.0243080000000001E-5</v>
      </c>
      <c r="I315" s="35">
        <v>3243</v>
      </c>
      <c r="J315" s="34">
        <v>7.6175999999999997E-6</v>
      </c>
      <c r="K315" s="35">
        <v>1942</v>
      </c>
      <c r="L315" s="34">
        <v>2.8251699999999999E-5</v>
      </c>
      <c r="M315" s="35">
        <v>2558.73</v>
      </c>
      <c r="N315" s="34">
        <v>1.43494E-5</v>
      </c>
      <c r="O315" s="35">
        <v>11</v>
      </c>
      <c r="P315" s="34">
        <v>1.71701E-5</v>
      </c>
      <c r="Q315" s="35">
        <v>91</v>
      </c>
      <c r="R315" s="34">
        <v>2.4422499999999999E-5</v>
      </c>
      <c r="S315" s="35">
        <v>96</v>
      </c>
      <c r="T315" s="34">
        <v>8.3040000000000005E-6</v>
      </c>
      <c r="U315" s="35">
        <v>194.70000000000002</v>
      </c>
      <c r="V315" s="34">
        <v>8.2400999999999993E-6</v>
      </c>
      <c r="W315" s="35">
        <v>2558.73</v>
      </c>
    </row>
    <row r="316" spans="1:23" ht="14.45" x14ac:dyDescent="0.3">
      <c r="A316" s="6" t="s">
        <v>31</v>
      </c>
      <c r="B316" s="6" t="s">
        <v>44</v>
      </c>
      <c r="C316" s="6" t="s">
        <v>33</v>
      </c>
      <c r="D316" s="6" t="s">
        <v>51</v>
      </c>
      <c r="E316" s="6" t="s">
        <v>36</v>
      </c>
      <c r="F316" s="24" t="str">
        <f>+TabIPW[[#This Row],[WK]]&amp;TabIPW[[#This Row],[PK]]&amp;TabIPW[[#This Row],[GK]]</f>
        <v>060107</v>
      </c>
      <c r="G316" s="6" t="s">
        <v>346</v>
      </c>
      <c r="H316" s="34">
        <v>1.186656E-5</v>
      </c>
      <c r="I316" s="35">
        <v>3757</v>
      </c>
      <c r="J316" s="34">
        <v>8.8650000000000007E-6</v>
      </c>
      <c r="K316" s="35">
        <v>2260</v>
      </c>
      <c r="L316" s="34">
        <v>3.2729399999999999E-5</v>
      </c>
      <c r="M316" s="35">
        <v>2964.27</v>
      </c>
      <c r="N316" s="34">
        <v>2.73943E-5</v>
      </c>
      <c r="O316" s="35">
        <v>21</v>
      </c>
      <c r="P316" s="34">
        <v>2.9434400000000001E-5</v>
      </c>
      <c r="Q316" s="35">
        <v>156</v>
      </c>
      <c r="R316" s="34">
        <v>1.8825600000000001E-5</v>
      </c>
      <c r="S316" s="35">
        <v>74</v>
      </c>
      <c r="T316" s="34">
        <v>1.0236E-5</v>
      </c>
      <c r="U316" s="35">
        <v>240</v>
      </c>
      <c r="V316" s="34">
        <v>9.5461E-6</v>
      </c>
      <c r="W316" s="35">
        <v>2964.27</v>
      </c>
    </row>
    <row r="317" spans="1:23" ht="14.45" x14ac:dyDescent="0.3">
      <c r="A317" s="6" t="s">
        <v>31</v>
      </c>
      <c r="B317" s="6" t="s">
        <v>44</v>
      </c>
      <c r="C317" s="6" t="s">
        <v>33</v>
      </c>
      <c r="D317" s="6" t="s">
        <v>75</v>
      </c>
      <c r="E317" s="6" t="s">
        <v>36</v>
      </c>
      <c r="F317" s="24" t="str">
        <f>+TabIPW[[#This Row],[WK]]&amp;TabIPW[[#This Row],[PK]]&amp;TabIPW[[#This Row],[GK]]</f>
        <v>060108</v>
      </c>
      <c r="G317" s="6" t="s">
        <v>347</v>
      </c>
      <c r="H317" s="34">
        <v>1.2927824000000001E-5</v>
      </c>
      <c r="I317" s="35">
        <v>4093</v>
      </c>
      <c r="J317" s="34">
        <v>9.4415999999999995E-6</v>
      </c>
      <c r="K317" s="35">
        <v>2407</v>
      </c>
      <c r="L317" s="34">
        <v>3.56566E-5</v>
      </c>
      <c r="M317" s="35">
        <v>3229.38</v>
      </c>
      <c r="N317" s="34">
        <v>1.9567399999999998E-5</v>
      </c>
      <c r="O317" s="35">
        <v>15</v>
      </c>
      <c r="P317" s="34">
        <v>2.6981499999999999E-5</v>
      </c>
      <c r="Q317" s="35">
        <v>143</v>
      </c>
      <c r="R317" s="34">
        <v>1.3991999999999999E-5</v>
      </c>
      <c r="S317" s="35">
        <v>55</v>
      </c>
      <c r="T317" s="34">
        <v>7.0670999999999996E-6</v>
      </c>
      <c r="U317" s="35">
        <v>165.7</v>
      </c>
      <c r="V317" s="34">
        <v>1.03998E-5</v>
      </c>
      <c r="W317" s="35">
        <v>3229.38</v>
      </c>
    </row>
    <row r="318" spans="1:23" ht="14.45" x14ac:dyDescent="0.3">
      <c r="A318" s="6" t="s">
        <v>31</v>
      </c>
      <c r="B318" s="6" t="s">
        <v>44</v>
      </c>
      <c r="C318" s="6" t="s">
        <v>33</v>
      </c>
      <c r="D318" s="6" t="s">
        <v>77</v>
      </c>
      <c r="E318" s="6" t="s">
        <v>36</v>
      </c>
      <c r="F318" s="24" t="str">
        <f>+TabIPW[[#This Row],[WK]]&amp;TabIPW[[#This Row],[PK]]&amp;TabIPW[[#This Row],[GK]]</f>
        <v>060109</v>
      </c>
      <c r="G318" s="6" t="s">
        <v>348</v>
      </c>
      <c r="H318" s="34">
        <v>1.4399695999999999E-5</v>
      </c>
      <c r="I318" s="35">
        <v>4559</v>
      </c>
      <c r="J318" s="34">
        <v>1.0685E-5</v>
      </c>
      <c r="K318" s="35">
        <v>2724</v>
      </c>
      <c r="L318" s="34">
        <v>3.9716099999999997E-5</v>
      </c>
      <c r="M318" s="35">
        <v>3597.05</v>
      </c>
      <c r="N318" s="34">
        <v>2.86988E-5</v>
      </c>
      <c r="O318" s="35">
        <v>22</v>
      </c>
      <c r="P318" s="34">
        <v>2.4717300000000001E-5</v>
      </c>
      <c r="Q318" s="35">
        <v>131</v>
      </c>
      <c r="R318" s="34">
        <v>1.06848E-5</v>
      </c>
      <c r="S318" s="35">
        <v>42</v>
      </c>
      <c r="T318" s="34">
        <v>1.03682E-5</v>
      </c>
      <c r="U318" s="35">
        <v>243.1</v>
      </c>
      <c r="V318" s="34">
        <v>1.1583899999999999E-5</v>
      </c>
      <c r="W318" s="35">
        <v>3597.05</v>
      </c>
    </row>
    <row r="319" spans="1:23" ht="14.45" x14ac:dyDescent="0.3">
      <c r="A319" s="6" t="s">
        <v>31</v>
      </c>
      <c r="B319" s="6" t="s">
        <v>44</v>
      </c>
      <c r="C319" s="6" t="s">
        <v>33</v>
      </c>
      <c r="D319" s="6" t="s">
        <v>90</v>
      </c>
      <c r="E319" s="6" t="s">
        <v>36</v>
      </c>
      <c r="F319" s="24" t="str">
        <f>+TabIPW[[#This Row],[WK]]&amp;TabIPW[[#This Row],[PK]]&amp;TabIPW[[#This Row],[GK]]</f>
        <v>060110</v>
      </c>
      <c r="G319" s="6" t="s">
        <v>340</v>
      </c>
      <c r="H319" s="34">
        <v>3.2368512E-5</v>
      </c>
      <c r="I319" s="35">
        <v>10248</v>
      </c>
      <c r="J319" s="34">
        <v>2.45434E-5</v>
      </c>
      <c r="K319" s="35">
        <v>6257</v>
      </c>
      <c r="L319" s="34">
        <v>8.9276400000000005E-5</v>
      </c>
      <c r="M319" s="35">
        <v>8085.67</v>
      </c>
      <c r="N319" s="34">
        <v>8.8705399999999999E-5</v>
      </c>
      <c r="O319" s="35">
        <v>68</v>
      </c>
      <c r="P319" s="34">
        <v>7.9435099999999994E-5</v>
      </c>
      <c r="Q319" s="35">
        <v>421</v>
      </c>
      <c r="R319" s="34">
        <v>5.9020900000000003E-5</v>
      </c>
      <c r="S319" s="35">
        <v>232</v>
      </c>
      <c r="T319" s="34">
        <v>2.3867E-5</v>
      </c>
      <c r="U319" s="35">
        <v>559.6</v>
      </c>
      <c r="V319" s="34">
        <v>2.6038899999999999E-5</v>
      </c>
      <c r="W319" s="35">
        <v>8085.67</v>
      </c>
    </row>
    <row r="320" spans="1:23" ht="14.45" x14ac:dyDescent="0.3">
      <c r="A320" s="6" t="s">
        <v>31</v>
      </c>
      <c r="B320" s="6" t="s">
        <v>44</v>
      </c>
      <c r="C320" s="6" t="s">
        <v>33</v>
      </c>
      <c r="D320" s="6" t="s">
        <v>92</v>
      </c>
      <c r="E320" s="6" t="s">
        <v>36</v>
      </c>
      <c r="F320" s="24" t="str">
        <f>+TabIPW[[#This Row],[WK]]&amp;TabIPW[[#This Row],[PK]]&amp;TabIPW[[#This Row],[GK]]</f>
        <v>060111</v>
      </c>
      <c r="G320" s="6" t="s">
        <v>349</v>
      </c>
      <c r="H320" s="34">
        <v>2.1162087999999999E-5</v>
      </c>
      <c r="I320" s="35">
        <v>6700</v>
      </c>
      <c r="J320" s="34">
        <v>1.6000099999999999E-5</v>
      </c>
      <c r="K320" s="35">
        <v>4079</v>
      </c>
      <c r="L320" s="34">
        <v>5.83677E-5</v>
      </c>
      <c r="M320" s="35">
        <v>5286.3</v>
      </c>
      <c r="N320" s="34">
        <v>5.4788599999999999E-5</v>
      </c>
      <c r="O320" s="35">
        <v>42</v>
      </c>
      <c r="P320" s="34">
        <v>3.8113800000000001E-5</v>
      </c>
      <c r="Q320" s="35">
        <v>202</v>
      </c>
      <c r="R320" s="34">
        <v>2.3913700000000001E-5</v>
      </c>
      <c r="S320" s="35">
        <v>94</v>
      </c>
      <c r="T320" s="34">
        <v>1.4287800000000001E-5</v>
      </c>
      <c r="U320" s="35">
        <v>335</v>
      </c>
      <c r="V320" s="34">
        <v>1.7023900000000001E-5</v>
      </c>
      <c r="W320" s="35">
        <v>5286.3</v>
      </c>
    </row>
    <row r="321" spans="1:23" ht="14.45" x14ac:dyDescent="0.3">
      <c r="A321" s="6" t="s">
        <v>31</v>
      </c>
      <c r="B321" s="6" t="s">
        <v>44</v>
      </c>
      <c r="C321" s="6" t="s">
        <v>33</v>
      </c>
      <c r="D321" s="6" t="s">
        <v>93</v>
      </c>
      <c r="E321" s="6" t="s">
        <v>36</v>
      </c>
      <c r="F321" s="24" t="str">
        <f>+TabIPW[[#This Row],[WK]]&amp;TabIPW[[#This Row],[PK]]&amp;TabIPW[[#This Row],[GK]]</f>
        <v>060112</v>
      </c>
      <c r="G321" s="6" t="s">
        <v>350</v>
      </c>
      <c r="H321" s="34">
        <v>8.5690640000000005E-6</v>
      </c>
      <c r="I321" s="35">
        <v>2713</v>
      </c>
      <c r="J321" s="34">
        <v>6.331E-6</v>
      </c>
      <c r="K321" s="35">
        <v>1614</v>
      </c>
      <c r="L321" s="34">
        <v>2.3634599999999999E-5</v>
      </c>
      <c r="M321" s="35">
        <v>2140.56</v>
      </c>
      <c r="N321" s="34">
        <v>1.5653899999999999E-5</v>
      </c>
      <c r="O321" s="35">
        <v>12</v>
      </c>
      <c r="P321" s="34">
        <v>1.1509600000000001E-5</v>
      </c>
      <c r="Q321" s="35">
        <v>61</v>
      </c>
      <c r="R321" s="34">
        <v>2.2132799999999999E-5</v>
      </c>
      <c r="S321" s="35">
        <v>87</v>
      </c>
      <c r="T321" s="34">
        <v>4.2351999999999997E-6</v>
      </c>
      <c r="U321" s="35">
        <v>99.3</v>
      </c>
      <c r="V321" s="34">
        <v>6.8933999999999999E-6</v>
      </c>
      <c r="W321" s="35">
        <v>2140.56</v>
      </c>
    </row>
    <row r="322" spans="1:23" ht="14.45" x14ac:dyDescent="0.3">
      <c r="A322" s="6" t="s">
        <v>31</v>
      </c>
      <c r="B322" s="6" t="s">
        <v>44</v>
      </c>
      <c r="C322" s="6" t="s">
        <v>33</v>
      </c>
      <c r="D322" s="6" t="s">
        <v>95</v>
      </c>
      <c r="E322" s="6" t="s">
        <v>36</v>
      </c>
      <c r="F322" s="24" t="str">
        <f>+TabIPW[[#This Row],[WK]]&amp;TabIPW[[#This Row],[PK]]&amp;TabIPW[[#This Row],[GK]]</f>
        <v>060113</v>
      </c>
      <c r="G322" s="6" t="s">
        <v>351</v>
      </c>
      <c r="H322" s="34">
        <v>6.4939200000000003E-6</v>
      </c>
      <c r="I322" s="35">
        <v>2056</v>
      </c>
      <c r="J322" s="34">
        <v>4.8992999999999998E-6</v>
      </c>
      <c r="K322" s="35">
        <v>1249</v>
      </c>
      <c r="L322" s="34">
        <v>1.7910999999999998E-5</v>
      </c>
      <c r="M322" s="35">
        <v>1622.18</v>
      </c>
      <c r="N322" s="34">
        <v>1.0435899999999999E-5</v>
      </c>
      <c r="O322" s="35">
        <v>8</v>
      </c>
      <c r="P322" s="34">
        <v>1.28304E-5</v>
      </c>
      <c r="Q322" s="35">
        <v>68</v>
      </c>
      <c r="R322" s="34">
        <v>1.272E-5</v>
      </c>
      <c r="S322" s="35">
        <v>50</v>
      </c>
      <c r="T322" s="34">
        <v>1.4586000000000001E-6</v>
      </c>
      <c r="U322" s="35">
        <v>34.200000000000003</v>
      </c>
      <c r="V322" s="34">
        <v>5.2240000000000003E-6</v>
      </c>
      <c r="W322" s="35">
        <v>1622.18</v>
      </c>
    </row>
    <row r="323" spans="1:23" ht="14.45" x14ac:dyDescent="0.3">
      <c r="A323" s="6" t="s">
        <v>31</v>
      </c>
      <c r="B323" s="6" t="s">
        <v>44</v>
      </c>
      <c r="C323" s="6" t="s">
        <v>33</v>
      </c>
      <c r="D323" s="6" t="s">
        <v>97</v>
      </c>
      <c r="E323" s="6" t="s">
        <v>36</v>
      </c>
      <c r="F323" s="24" t="str">
        <f>+TabIPW[[#This Row],[WK]]&amp;TabIPW[[#This Row],[PK]]&amp;TabIPW[[#This Row],[GK]]</f>
        <v>060114</v>
      </c>
      <c r="G323" s="6" t="s">
        <v>352</v>
      </c>
      <c r="H323" s="34">
        <v>7.0940399999999996E-6</v>
      </c>
      <c r="I323" s="35">
        <v>2246</v>
      </c>
      <c r="J323" s="34">
        <v>5.1306999999999999E-6</v>
      </c>
      <c r="K323" s="35">
        <v>1308</v>
      </c>
      <c r="L323" s="34">
        <v>1.9566199999999999E-5</v>
      </c>
      <c r="M323" s="35">
        <v>1772.09</v>
      </c>
      <c r="N323" s="34">
        <v>1.17404E-5</v>
      </c>
      <c r="O323" s="35">
        <v>9</v>
      </c>
      <c r="P323" s="34">
        <v>1.45285E-5</v>
      </c>
      <c r="Q323" s="35">
        <v>77</v>
      </c>
      <c r="R323" s="34">
        <v>2.5694499999999999E-5</v>
      </c>
      <c r="S323" s="35">
        <v>101</v>
      </c>
      <c r="T323" s="34">
        <v>6.4999000000000002E-6</v>
      </c>
      <c r="U323" s="35">
        <v>152.4</v>
      </c>
      <c r="V323" s="34">
        <v>5.7068000000000001E-6</v>
      </c>
      <c r="W323" s="35">
        <v>1772.09</v>
      </c>
    </row>
    <row r="324" spans="1:23" ht="14.45" x14ac:dyDescent="0.3">
      <c r="A324" s="6" t="s">
        <v>31</v>
      </c>
      <c r="B324" s="6" t="s">
        <v>44</v>
      </c>
      <c r="C324" s="6" t="s">
        <v>33</v>
      </c>
      <c r="D324" s="6" t="s">
        <v>130</v>
      </c>
      <c r="E324" s="6" t="s">
        <v>36</v>
      </c>
      <c r="F324" s="24" t="str">
        <f>+TabIPW[[#This Row],[WK]]&amp;TabIPW[[#This Row],[PK]]&amp;TabIPW[[#This Row],[GK]]</f>
        <v>060115</v>
      </c>
      <c r="G324" s="6" t="s">
        <v>353</v>
      </c>
      <c r="H324" s="34">
        <v>6.7086960000000006E-6</v>
      </c>
      <c r="I324" s="35">
        <v>2124</v>
      </c>
      <c r="J324" s="34">
        <v>4.8561E-6</v>
      </c>
      <c r="K324" s="35">
        <v>1238</v>
      </c>
      <c r="L324" s="34">
        <v>1.85035E-5</v>
      </c>
      <c r="M324" s="35">
        <v>1675.84</v>
      </c>
      <c r="N324" s="34">
        <v>2.0871899999999999E-5</v>
      </c>
      <c r="O324" s="35">
        <v>16</v>
      </c>
      <c r="P324" s="34">
        <v>1.1887E-5</v>
      </c>
      <c r="Q324" s="35">
        <v>63</v>
      </c>
      <c r="R324" s="34">
        <v>1.7808E-5</v>
      </c>
      <c r="S324" s="35">
        <v>70</v>
      </c>
      <c r="T324" s="34">
        <v>5.553E-6</v>
      </c>
      <c r="U324" s="35">
        <v>130.19999999999999</v>
      </c>
      <c r="V324" s="34">
        <v>5.3967999999999997E-6</v>
      </c>
      <c r="W324" s="35">
        <v>1675.84</v>
      </c>
    </row>
    <row r="325" spans="1:23" ht="14.45" x14ac:dyDescent="0.3">
      <c r="A325" s="6" t="s">
        <v>31</v>
      </c>
      <c r="B325" s="6" t="s">
        <v>44</v>
      </c>
      <c r="C325" s="6" t="s">
        <v>33</v>
      </c>
      <c r="D325" s="6" t="s">
        <v>134</v>
      </c>
      <c r="E325" s="6" t="s">
        <v>36</v>
      </c>
      <c r="F325" s="24" t="str">
        <f>+TabIPW[[#This Row],[WK]]&amp;TabIPW[[#This Row],[PK]]&amp;TabIPW[[#This Row],[GK]]</f>
        <v>060116</v>
      </c>
      <c r="G325" s="6" t="s">
        <v>341</v>
      </c>
      <c r="H325" s="34">
        <v>1.887532E-5</v>
      </c>
      <c r="I325" s="35">
        <v>5976</v>
      </c>
      <c r="J325" s="34">
        <v>1.43958E-5</v>
      </c>
      <c r="K325" s="35">
        <v>3670</v>
      </c>
      <c r="L325" s="34">
        <v>5.20604E-5</v>
      </c>
      <c r="M325" s="35">
        <v>4715.0600000000004</v>
      </c>
      <c r="N325" s="34">
        <v>3.39168E-5</v>
      </c>
      <c r="O325" s="35">
        <v>26</v>
      </c>
      <c r="P325" s="34">
        <v>3.1509900000000001E-5</v>
      </c>
      <c r="Q325" s="35">
        <v>167</v>
      </c>
      <c r="R325" s="34">
        <v>4.1721699999999997E-5</v>
      </c>
      <c r="S325" s="35">
        <v>164</v>
      </c>
      <c r="T325" s="34">
        <v>1.64544E-5</v>
      </c>
      <c r="U325" s="35">
        <v>385.8</v>
      </c>
      <c r="V325" s="34">
        <v>1.51843E-5</v>
      </c>
      <c r="W325" s="35">
        <v>4715.0600000000004</v>
      </c>
    </row>
    <row r="326" spans="1:23" ht="14.45" x14ac:dyDescent="0.3">
      <c r="A326" s="6" t="s">
        <v>31</v>
      </c>
      <c r="B326" s="6" t="s">
        <v>44</v>
      </c>
      <c r="C326" s="6" t="s">
        <v>33</v>
      </c>
      <c r="D326" s="6" t="s">
        <v>141</v>
      </c>
      <c r="E326" s="6" t="s">
        <v>36</v>
      </c>
      <c r="F326" s="24" t="str">
        <f>+TabIPW[[#This Row],[WK]]&amp;TabIPW[[#This Row],[PK]]&amp;TabIPW[[#This Row],[GK]]</f>
        <v>060117</v>
      </c>
      <c r="G326" s="6" t="s">
        <v>354</v>
      </c>
      <c r="H326" s="34">
        <v>8.6638240000000006E-6</v>
      </c>
      <c r="I326" s="35">
        <v>2743</v>
      </c>
      <c r="J326" s="34">
        <v>6.3036000000000001E-6</v>
      </c>
      <c r="K326" s="35">
        <v>1607</v>
      </c>
      <c r="L326" s="34">
        <v>2.3895899999999999E-5</v>
      </c>
      <c r="M326" s="35">
        <v>2164.23</v>
      </c>
      <c r="N326" s="34">
        <v>1.43494E-5</v>
      </c>
      <c r="O326" s="35">
        <v>11</v>
      </c>
      <c r="P326" s="34">
        <v>1.4339799999999999E-5</v>
      </c>
      <c r="Q326" s="35">
        <v>76</v>
      </c>
      <c r="R326" s="34">
        <v>3.1291300000000003E-5</v>
      </c>
      <c r="S326" s="35">
        <v>123</v>
      </c>
      <c r="T326" s="34">
        <v>6.1160000000000004E-6</v>
      </c>
      <c r="U326" s="35">
        <v>143.4</v>
      </c>
      <c r="V326" s="34">
        <v>6.9696000000000002E-6</v>
      </c>
      <c r="W326" s="35">
        <v>2164.23</v>
      </c>
    </row>
    <row r="327" spans="1:23" ht="14.45" x14ac:dyDescent="0.3">
      <c r="A327" s="6" t="s">
        <v>31</v>
      </c>
      <c r="B327" s="6" t="s">
        <v>44</v>
      </c>
      <c r="C327" s="6" t="s">
        <v>33</v>
      </c>
      <c r="D327" s="6" t="s">
        <v>147</v>
      </c>
      <c r="E327" s="6" t="s">
        <v>36</v>
      </c>
      <c r="F327" s="24" t="str">
        <f>+TabIPW[[#This Row],[WK]]&amp;TabIPW[[#This Row],[PK]]&amp;TabIPW[[#This Row],[GK]]</f>
        <v>060118</v>
      </c>
      <c r="G327" s="6" t="s">
        <v>355</v>
      </c>
      <c r="H327" s="34">
        <v>1.4147007999999999E-5</v>
      </c>
      <c r="I327" s="35">
        <v>4479</v>
      </c>
      <c r="J327" s="34">
        <v>1.04615E-5</v>
      </c>
      <c r="K327" s="35">
        <v>2667</v>
      </c>
      <c r="L327" s="34">
        <v>3.9019200000000001E-5</v>
      </c>
      <c r="M327" s="35">
        <v>3533.93</v>
      </c>
      <c r="N327" s="34">
        <v>5.0875199999999997E-5</v>
      </c>
      <c r="O327" s="35">
        <v>39</v>
      </c>
      <c r="P327" s="34">
        <v>3.4906200000000001E-5</v>
      </c>
      <c r="Q327" s="35">
        <v>185</v>
      </c>
      <c r="R327" s="34">
        <v>2.2132799999999999E-5</v>
      </c>
      <c r="S327" s="35">
        <v>87</v>
      </c>
      <c r="T327" s="34">
        <v>1.1984700000000001E-5</v>
      </c>
      <c r="U327" s="35">
        <v>281</v>
      </c>
      <c r="V327" s="34">
        <v>1.1380600000000001E-5</v>
      </c>
      <c r="W327" s="35">
        <v>3533.93</v>
      </c>
    </row>
    <row r="328" spans="1:23" ht="14.45" x14ac:dyDescent="0.3">
      <c r="A328" s="6" t="s">
        <v>31</v>
      </c>
      <c r="B328" s="6" t="s">
        <v>44</v>
      </c>
      <c r="C328" s="6" t="s">
        <v>33</v>
      </c>
      <c r="D328" s="6" t="s">
        <v>153</v>
      </c>
      <c r="E328" s="6" t="s">
        <v>36</v>
      </c>
      <c r="F328" s="24" t="str">
        <f>+TabIPW[[#This Row],[WK]]&amp;TabIPW[[#This Row],[PK]]&amp;TabIPW[[#This Row],[GK]]</f>
        <v>060119</v>
      </c>
      <c r="G328" s="6" t="s">
        <v>356</v>
      </c>
      <c r="H328" s="34">
        <v>1.2744632000000001E-5</v>
      </c>
      <c r="I328" s="35">
        <v>4035</v>
      </c>
      <c r="J328" s="34">
        <v>9.6181000000000003E-6</v>
      </c>
      <c r="K328" s="35">
        <v>2452</v>
      </c>
      <c r="L328" s="34">
        <v>3.5151299999999997E-5</v>
      </c>
      <c r="M328" s="35">
        <v>3183.62</v>
      </c>
      <c r="N328" s="34">
        <v>4.3048199999999999E-5</v>
      </c>
      <c r="O328" s="35">
        <v>33</v>
      </c>
      <c r="P328" s="34">
        <v>3.0000400000000002E-5</v>
      </c>
      <c r="Q328" s="35">
        <v>159</v>
      </c>
      <c r="R328" s="34">
        <v>2.2132799999999999E-5</v>
      </c>
      <c r="S328" s="35">
        <v>87</v>
      </c>
      <c r="T328" s="34">
        <v>8.3167999999999997E-6</v>
      </c>
      <c r="U328" s="35">
        <v>195</v>
      </c>
      <c r="V328" s="34">
        <v>1.0252500000000001E-5</v>
      </c>
      <c r="W328" s="35">
        <v>3183.62</v>
      </c>
    </row>
    <row r="329" spans="1:23" ht="14.45" x14ac:dyDescent="0.3">
      <c r="A329" s="6" t="s">
        <v>31</v>
      </c>
      <c r="B329" s="6" t="s">
        <v>44</v>
      </c>
      <c r="C329" s="6" t="s">
        <v>32</v>
      </c>
      <c r="D329" s="6" t="s">
        <v>33</v>
      </c>
      <c r="E329" s="6" t="s">
        <v>34</v>
      </c>
      <c r="F329" s="24" t="str">
        <f>+TabIPW[[#This Row],[WK]]&amp;TabIPW[[#This Row],[PK]]&amp;TabIPW[[#This Row],[GK]]</f>
        <v>060201</v>
      </c>
      <c r="G329" s="6" t="s">
        <v>357</v>
      </c>
      <c r="H329" s="34">
        <v>7.8233383999999992E-5</v>
      </c>
      <c r="I329" s="35">
        <v>24769</v>
      </c>
      <c r="J329" s="34">
        <v>5.7281100000000003E-5</v>
      </c>
      <c r="K329" s="35">
        <v>14603</v>
      </c>
      <c r="L329" s="34">
        <v>2.083934E-4</v>
      </c>
      <c r="M329" s="35">
        <v>18873.98</v>
      </c>
      <c r="N329" s="34">
        <v>1.7088840000000001E-4</v>
      </c>
      <c r="O329" s="35">
        <v>131</v>
      </c>
      <c r="P329" s="34">
        <v>2.5226790000000001E-4</v>
      </c>
      <c r="Q329" s="35">
        <v>1337</v>
      </c>
      <c r="R329" s="34">
        <v>8.2171399999999997E-5</v>
      </c>
      <c r="S329" s="35">
        <v>323</v>
      </c>
      <c r="T329" s="34">
        <v>7.4484099999999994E-5</v>
      </c>
      <c r="U329" s="35">
        <v>1746.4</v>
      </c>
      <c r="V329" s="34">
        <v>6.0781400000000001E-5</v>
      </c>
      <c r="W329" s="35">
        <v>18873.98</v>
      </c>
    </row>
    <row r="330" spans="1:23" ht="14.45" x14ac:dyDescent="0.3">
      <c r="A330" s="6" t="s">
        <v>31</v>
      </c>
      <c r="B330" s="6" t="s">
        <v>44</v>
      </c>
      <c r="C330" s="6" t="s">
        <v>32</v>
      </c>
      <c r="D330" s="6" t="s">
        <v>32</v>
      </c>
      <c r="E330" s="6" t="s">
        <v>36</v>
      </c>
      <c r="F330" s="24" t="str">
        <f>+TabIPW[[#This Row],[WK]]&amp;TabIPW[[#This Row],[PK]]&amp;TabIPW[[#This Row],[GK]]</f>
        <v>060202</v>
      </c>
      <c r="G330" s="6" t="s">
        <v>358</v>
      </c>
      <c r="H330" s="34">
        <v>1.0006192000000001E-5</v>
      </c>
      <c r="I330" s="35">
        <v>3168</v>
      </c>
      <c r="J330" s="34">
        <v>7.8176999999999997E-6</v>
      </c>
      <c r="K330" s="35">
        <v>1993</v>
      </c>
      <c r="L330" s="34">
        <v>2.6653899999999999E-5</v>
      </c>
      <c r="M330" s="35">
        <v>2414.02</v>
      </c>
      <c r="N330" s="34">
        <v>2.0871899999999999E-5</v>
      </c>
      <c r="O330" s="35">
        <v>16</v>
      </c>
      <c r="P330" s="34">
        <v>2.22645E-5</v>
      </c>
      <c r="Q330" s="35">
        <v>118</v>
      </c>
      <c r="R330" s="34">
        <v>1.5264000000000002E-5</v>
      </c>
      <c r="S330" s="35">
        <v>60</v>
      </c>
      <c r="T330" s="34">
        <v>6.4614999999999999E-6</v>
      </c>
      <c r="U330" s="35">
        <v>151.5</v>
      </c>
      <c r="V330" s="34">
        <v>7.7741000000000007E-6</v>
      </c>
      <c r="W330" s="35">
        <v>2414.02</v>
      </c>
    </row>
    <row r="331" spans="1:23" ht="14.45" x14ac:dyDescent="0.3">
      <c r="A331" s="6" t="s">
        <v>31</v>
      </c>
      <c r="B331" s="6" t="s">
        <v>44</v>
      </c>
      <c r="C331" s="6" t="s">
        <v>32</v>
      </c>
      <c r="D331" s="6" t="s">
        <v>37</v>
      </c>
      <c r="E331" s="6" t="s">
        <v>36</v>
      </c>
      <c r="F331" s="24" t="str">
        <f>+TabIPW[[#This Row],[WK]]&amp;TabIPW[[#This Row],[PK]]&amp;TabIPW[[#This Row],[GK]]</f>
        <v>060203</v>
      </c>
      <c r="G331" s="6" t="s">
        <v>357</v>
      </c>
      <c r="H331" s="34">
        <v>4.2703191999999999E-5</v>
      </c>
      <c r="I331" s="35">
        <v>13520</v>
      </c>
      <c r="J331" s="34">
        <v>3.2957299999999997E-5</v>
      </c>
      <c r="K331" s="35">
        <v>8402</v>
      </c>
      <c r="L331" s="34">
        <v>1.137502E-4</v>
      </c>
      <c r="M331" s="35">
        <v>10302.24</v>
      </c>
      <c r="N331" s="34">
        <v>1.082728E-4</v>
      </c>
      <c r="O331" s="35">
        <v>83</v>
      </c>
      <c r="P331" s="34">
        <v>6.6604800000000003E-5</v>
      </c>
      <c r="Q331" s="35">
        <v>353</v>
      </c>
      <c r="R331" s="34">
        <v>3.4598499999999997E-5</v>
      </c>
      <c r="S331" s="35">
        <v>136</v>
      </c>
      <c r="T331" s="34">
        <v>3.0465000000000001E-5</v>
      </c>
      <c r="U331" s="35">
        <v>714.3</v>
      </c>
      <c r="V331" s="34">
        <v>3.3177099999999998E-5</v>
      </c>
      <c r="W331" s="35">
        <v>10302.24</v>
      </c>
    </row>
    <row r="332" spans="1:23" ht="14.45" x14ac:dyDescent="0.3">
      <c r="A332" s="6" t="s">
        <v>31</v>
      </c>
      <c r="B332" s="6" t="s">
        <v>44</v>
      </c>
      <c r="C332" s="6" t="s">
        <v>32</v>
      </c>
      <c r="D332" s="6" t="s">
        <v>39</v>
      </c>
      <c r="E332" s="6" t="s">
        <v>36</v>
      </c>
      <c r="F332" s="24" t="str">
        <f>+TabIPW[[#This Row],[WK]]&amp;TabIPW[[#This Row],[PK]]&amp;TabIPW[[#This Row],[GK]]</f>
        <v>060204</v>
      </c>
      <c r="G332" s="6" t="s">
        <v>359</v>
      </c>
      <c r="H332" s="34">
        <v>1.1664416E-5</v>
      </c>
      <c r="I332" s="35">
        <v>3693</v>
      </c>
      <c r="J332" s="34">
        <v>8.7591000000000006E-6</v>
      </c>
      <c r="K332" s="35">
        <v>2233</v>
      </c>
      <c r="L332" s="34">
        <v>3.1071000000000001E-5</v>
      </c>
      <c r="M332" s="35">
        <v>2814.07</v>
      </c>
      <c r="N332" s="34">
        <v>3.1307799999999999E-5</v>
      </c>
      <c r="O332" s="35">
        <v>24</v>
      </c>
      <c r="P332" s="34">
        <v>1.90569E-5</v>
      </c>
      <c r="Q332" s="35">
        <v>101</v>
      </c>
      <c r="R332" s="34">
        <v>1.908E-5</v>
      </c>
      <c r="S332" s="35">
        <v>75</v>
      </c>
      <c r="T332" s="34">
        <v>1.08331E-5</v>
      </c>
      <c r="U332" s="35">
        <v>254</v>
      </c>
      <c r="V332" s="34">
        <v>9.0623999999999998E-6</v>
      </c>
      <c r="W332" s="35">
        <v>2814.07</v>
      </c>
    </row>
    <row r="333" spans="1:23" ht="14.45" x14ac:dyDescent="0.3">
      <c r="A333" s="6" t="s">
        <v>31</v>
      </c>
      <c r="B333" s="6" t="s">
        <v>44</v>
      </c>
      <c r="C333" s="6" t="s">
        <v>32</v>
      </c>
      <c r="D333" s="6" t="s">
        <v>42</v>
      </c>
      <c r="E333" s="6" t="s">
        <v>40</v>
      </c>
      <c r="F333" s="24" t="str">
        <f>+TabIPW[[#This Row],[WK]]&amp;TabIPW[[#This Row],[PK]]&amp;TabIPW[[#This Row],[GK]]</f>
        <v>060205</v>
      </c>
      <c r="G333" s="6" t="s">
        <v>360</v>
      </c>
      <c r="H333" s="34">
        <v>1.7788784000000001E-5</v>
      </c>
      <c r="I333" s="35">
        <v>5632</v>
      </c>
      <c r="J333" s="34">
        <v>1.31602E-5</v>
      </c>
      <c r="K333" s="35">
        <v>3355</v>
      </c>
      <c r="L333" s="34">
        <v>4.7384700000000001E-5</v>
      </c>
      <c r="M333" s="35">
        <v>4291.58</v>
      </c>
      <c r="N333" s="34">
        <v>4.5657200000000001E-5</v>
      </c>
      <c r="O333" s="35">
        <v>35</v>
      </c>
      <c r="P333" s="34">
        <v>3.6415599999999997E-5</v>
      </c>
      <c r="Q333" s="35">
        <v>193</v>
      </c>
      <c r="R333" s="34">
        <v>2.49313E-5</v>
      </c>
      <c r="S333" s="35">
        <v>98</v>
      </c>
      <c r="T333" s="34">
        <v>9.0716999999999999E-6</v>
      </c>
      <c r="U333" s="35">
        <v>212.7</v>
      </c>
      <c r="V333" s="34">
        <v>1.3820499999999999E-5</v>
      </c>
      <c r="W333" s="35">
        <v>4291.58</v>
      </c>
    </row>
    <row r="334" spans="1:23" ht="14.45" x14ac:dyDescent="0.3">
      <c r="A334" s="6" t="s">
        <v>31</v>
      </c>
      <c r="B334" s="6" t="s">
        <v>44</v>
      </c>
      <c r="C334" s="6" t="s">
        <v>32</v>
      </c>
      <c r="D334" s="6" t="s">
        <v>44</v>
      </c>
      <c r="E334" s="6" t="s">
        <v>36</v>
      </c>
      <c r="F334" s="24" t="str">
        <f>+TabIPW[[#This Row],[WK]]&amp;TabIPW[[#This Row],[PK]]&amp;TabIPW[[#This Row],[GK]]</f>
        <v>060206</v>
      </c>
      <c r="G334" s="6" t="s">
        <v>361</v>
      </c>
      <c r="H334" s="34">
        <v>1.2245584000000001E-5</v>
      </c>
      <c r="I334" s="35">
        <v>3877</v>
      </c>
      <c r="J334" s="34">
        <v>9.2062E-6</v>
      </c>
      <c r="K334" s="35">
        <v>2347</v>
      </c>
      <c r="L334" s="34">
        <v>3.2619000000000001E-5</v>
      </c>
      <c r="M334" s="35">
        <v>2954.27</v>
      </c>
      <c r="N334" s="34">
        <v>1.69584E-5</v>
      </c>
      <c r="O334" s="35">
        <v>13</v>
      </c>
      <c r="P334" s="34">
        <v>2.1698399999999999E-5</v>
      </c>
      <c r="Q334" s="35">
        <v>115</v>
      </c>
      <c r="R334" s="34">
        <v>2.26416E-5</v>
      </c>
      <c r="S334" s="35">
        <v>89</v>
      </c>
      <c r="T334" s="34">
        <v>4.9389000000000003E-6</v>
      </c>
      <c r="U334" s="35">
        <v>115.80000000000001</v>
      </c>
      <c r="V334" s="34">
        <v>9.5139000000000005E-6</v>
      </c>
      <c r="W334" s="35">
        <v>2954.27</v>
      </c>
    </row>
    <row r="335" spans="1:23" ht="14.45" x14ac:dyDescent="0.3">
      <c r="A335" s="6" t="s">
        <v>31</v>
      </c>
      <c r="B335" s="6" t="s">
        <v>44</v>
      </c>
      <c r="C335" s="6" t="s">
        <v>32</v>
      </c>
      <c r="D335" s="6" t="s">
        <v>51</v>
      </c>
      <c r="E335" s="6" t="s">
        <v>40</v>
      </c>
      <c r="F335" s="24" t="str">
        <f>+TabIPW[[#This Row],[WK]]&amp;TabIPW[[#This Row],[PK]]&amp;TabIPW[[#This Row],[GK]]</f>
        <v>060207</v>
      </c>
      <c r="G335" s="6" t="s">
        <v>362</v>
      </c>
      <c r="H335" s="34">
        <v>2.0066079999999999E-5</v>
      </c>
      <c r="I335" s="35">
        <v>6353</v>
      </c>
      <c r="J335" s="34">
        <v>1.5792200000000001E-5</v>
      </c>
      <c r="K335" s="35">
        <v>4026</v>
      </c>
      <c r="L335" s="34">
        <v>5.34509E-5</v>
      </c>
      <c r="M335" s="35">
        <v>4840.99</v>
      </c>
      <c r="N335" s="34">
        <v>3.5221300000000001E-5</v>
      </c>
      <c r="O335" s="35">
        <v>27</v>
      </c>
      <c r="P335" s="34">
        <v>3.6226999999999997E-5</v>
      </c>
      <c r="Q335" s="35">
        <v>192</v>
      </c>
      <c r="R335" s="34">
        <v>3.9177700000000003E-5</v>
      </c>
      <c r="S335" s="35">
        <v>154</v>
      </c>
      <c r="T335" s="34">
        <v>1.33751E-5</v>
      </c>
      <c r="U335" s="35">
        <v>313.60000000000002</v>
      </c>
      <c r="V335" s="34">
        <v>1.5589800000000001E-5</v>
      </c>
      <c r="W335" s="35">
        <v>4840.99</v>
      </c>
    </row>
    <row r="336" spans="1:23" ht="14.45" x14ac:dyDescent="0.3">
      <c r="A336" s="6" t="s">
        <v>31</v>
      </c>
      <c r="B336" s="6" t="s">
        <v>44</v>
      </c>
      <c r="C336" s="6" t="s">
        <v>32</v>
      </c>
      <c r="D336" s="6" t="s">
        <v>75</v>
      </c>
      <c r="E336" s="6" t="s">
        <v>36</v>
      </c>
      <c r="F336" s="24" t="str">
        <f>+TabIPW[[#This Row],[WK]]&amp;TabIPW[[#This Row],[PK]]&amp;TabIPW[[#This Row],[GK]]</f>
        <v>060208</v>
      </c>
      <c r="G336" s="6" t="s">
        <v>363</v>
      </c>
      <c r="H336" s="34">
        <v>2.117156E-5</v>
      </c>
      <c r="I336" s="35">
        <v>6703</v>
      </c>
      <c r="J336" s="34">
        <v>1.6223699999999999E-5</v>
      </c>
      <c r="K336" s="35">
        <v>4136</v>
      </c>
      <c r="L336" s="34">
        <v>5.6395599999999999E-5</v>
      </c>
      <c r="M336" s="35">
        <v>5107.6899999999996</v>
      </c>
      <c r="N336" s="34">
        <v>4.5657200000000001E-5</v>
      </c>
      <c r="O336" s="35">
        <v>35</v>
      </c>
      <c r="P336" s="34">
        <v>4.81139E-5</v>
      </c>
      <c r="Q336" s="35">
        <v>255</v>
      </c>
      <c r="R336" s="34">
        <v>3.0019299999999999E-5</v>
      </c>
      <c r="S336" s="35">
        <v>118</v>
      </c>
      <c r="T336" s="34">
        <v>1.3050900000000001E-5</v>
      </c>
      <c r="U336" s="35">
        <v>306</v>
      </c>
      <c r="V336" s="34">
        <v>1.6448700000000001E-5</v>
      </c>
      <c r="W336" s="35">
        <v>5107.6899999999996</v>
      </c>
    </row>
    <row r="337" spans="1:23" ht="14.45" x14ac:dyDescent="0.3">
      <c r="A337" s="6" t="s">
        <v>31</v>
      </c>
      <c r="B337" s="6" t="s">
        <v>44</v>
      </c>
      <c r="C337" s="6" t="s">
        <v>32</v>
      </c>
      <c r="D337" s="6" t="s">
        <v>77</v>
      </c>
      <c r="E337" s="6" t="s">
        <v>36</v>
      </c>
      <c r="F337" s="24" t="str">
        <f>+TabIPW[[#This Row],[WK]]&amp;TabIPW[[#This Row],[PK]]&amp;TabIPW[[#This Row],[GK]]</f>
        <v>060209</v>
      </c>
      <c r="G337" s="6" t="s">
        <v>364</v>
      </c>
      <c r="H337" s="34">
        <v>1.2454047999999999E-5</v>
      </c>
      <c r="I337" s="35">
        <v>3943</v>
      </c>
      <c r="J337" s="34">
        <v>9.4573000000000001E-6</v>
      </c>
      <c r="K337" s="35">
        <v>2411</v>
      </c>
      <c r="L337" s="34">
        <v>3.3174399999999999E-5</v>
      </c>
      <c r="M337" s="35">
        <v>3004.57</v>
      </c>
      <c r="N337" s="34">
        <v>2.21763E-5</v>
      </c>
      <c r="O337" s="35">
        <v>17</v>
      </c>
      <c r="P337" s="34">
        <v>2.41513E-5</v>
      </c>
      <c r="Q337" s="35">
        <v>128</v>
      </c>
      <c r="R337" s="34">
        <v>1.62816E-5</v>
      </c>
      <c r="S337" s="35">
        <v>64</v>
      </c>
      <c r="T337" s="34">
        <v>1.08331E-5</v>
      </c>
      <c r="U337" s="35">
        <v>254</v>
      </c>
      <c r="V337" s="34">
        <v>9.6759E-6</v>
      </c>
      <c r="W337" s="35">
        <v>3004.57</v>
      </c>
    </row>
    <row r="338" spans="1:23" ht="14.45" x14ac:dyDescent="0.3">
      <c r="A338" s="6" t="s">
        <v>31</v>
      </c>
      <c r="B338" s="6" t="s">
        <v>44</v>
      </c>
      <c r="C338" s="6" t="s">
        <v>32</v>
      </c>
      <c r="D338" s="6" t="s">
        <v>90</v>
      </c>
      <c r="E338" s="6" t="s">
        <v>36</v>
      </c>
      <c r="F338" s="24" t="str">
        <f>+TabIPW[[#This Row],[WK]]&amp;TabIPW[[#This Row],[PK]]&amp;TabIPW[[#This Row],[GK]]</f>
        <v>060210</v>
      </c>
      <c r="G338" s="6" t="s">
        <v>365</v>
      </c>
      <c r="H338" s="34">
        <v>1.2671984E-5</v>
      </c>
      <c r="I338" s="35">
        <v>4012</v>
      </c>
      <c r="J338" s="34">
        <v>9.6730000000000004E-6</v>
      </c>
      <c r="K338" s="35">
        <v>2466</v>
      </c>
      <c r="L338" s="34">
        <v>3.3754799999999997E-5</v>
      </c>
      <c r="M338" s="35">
        <v>3057.14</v>
      </c>
      <c r="N338" s="34">
        <v>3.5221300000000001E-5</v>
      </c>
      <c r="O338" s="35">
        <v>27</v>
      </c>
      <c r="P338" s="34">
        <v>2.37739E-5</v>
      </c>
      <c r="Q338" s="35">
        <v>126</v>
      </c>
      <c r="R338" s="34">
        <v>3.7142499999999999E-5</v>
      </c>
      <c r="S338" s="35">
        <v>146</v>
      </c>
      <c r="T338" s="34">
        <v>1.32855E-5</v>
      </c>
      <c r="U338" s="35">
        <v>311.5</v>
      </c>
      <c r="V338" s="34">
        <v>9.8452000000000002E-6</v>
      </c>
      <c r="W338" s="35">
        <v>3057.14</v>
      </c>
    </row>
    <row r="339" spans="1:23" ht="14.45" x14ac:dyDescent="0.3">
      <c r="A339" s="6" t="s">
        <v>31</v>
      </c>
      <c r="B339" s="6" t="s">
        <v>44</v>
      </c>
      <c r="C339" s="6" t="s">
        <v>32</v>
      </c>
      <c r="D339" s="6" t="s">
        <v>92</v>
      </c>
      <c r="E339" s="6" t="s">
        <v>36</v>
      </c>
      <c r="F339" s="24" t="str">
        <f>+TabIPW[[#This Row],[WK]]&amp;TabIPW[[#This Row],[PK]]&amp;TabIPW[[#This Row],[GK]]</f>
        <v>060211</v>
      </c>
      <c r="G339" s="6" t="s">
        <v>366</v>
      </c>
      <c r="H339" s="34">
        <v>1.5783128000000001E-5</v>
      </c>
      <c r="I339" s="35">
        <v>4997</v>
      </c>
      <c r="J339" s="34">
        <v>1.2536499999999999E-5</v>
      </c>
      <c r="K339" s="35">
        <v>3196</v>
      </c>
      <c r="L339" s="34">
        <v>4.2042100000000002E-5</v>
      </c>
      <c r="M339" s="35">
        <v>3807.71</v>
      </c>
      <c r="N339" s="34">
        <v>3.9134700000000003E-5</v>
      </c>
      <c r="O339" s="35">
        <v>30</v>
      </c>
      <c r="P339" s="34">
        <v>2.5094699999999999E-5</v>
      </c>
      <c r="Q339" s="35">
        <v>133</v>
      </c>
      <c r="R339" s="34">
        <v>2.0097599999999999E-5</v>
      </c>
      <c r="S339" s="35">
        <v>79</v>
      </c>
      <c r="T339" s="34">
        <v>1.06241E-5</v>
      </c>
      <c r="U339" s="35">
        <v>249.1</v>
      </c>
      <c r="V339" s="34">
        <v>1.2262299999999999E-5</v>
      </c>
      <c r="W339" s="35">
        <v>3807.71</v>
      </c>
    </row>
    <row r="340" spans="1:23" ht="14.45" x14ac:dyDescent="0.3">
      <c r="A340" s="6" t="s">
        <v>31</v>
      </c>
      <c r="B340" s="6" t="s">
        <v>44</v>
      </c>
      <c r="C340" s="6" t="s">
        <v>32</v>
      </c>
      <c r="D340" s="6" t="s">
        <v>93</v>
      </c>
      <c r="E340" s="6" t="s">
        <v>40</v>
      </c>
      <c r="F340" s="24" t="str">
        <f>+TabIPW[[#This Row],[WK]]&amp;TabIPW[[#This Row],[PK]]&amp;TabIPW[[#This Row],[GK]]</f>
        <v>060212</v>
      </c>
      <c r="G340" s="6" t="s">
        <v>367</v>
      </c>
      <c r="H340" s="34">
        <v>1.9567031999999998E-5</v>
      </c>
      <c r="I340" s="35">
        <v>6195</v>
      </c>
      <c r="J340" s="34">
        <v>1.4521299999999999E-5</v>
      </c>
      <c r="K340" s="35">
        <v>3702</v>
      </c>
      <c r="L340" s="34">
        <v>5.2121499999999999E-5</v>
      </c>
      <c r="M340" s="35">
        <v>4720.59</v>
      </c>
      <c r="N340" s="34">
        <v>4.9570700000000003E-5</v>
      </c>
      <c r="O340" s="35">
        <v>38</v>
      </c>
      <c r="P340" s="34">
        <v>4.2453500000000003E-5</v>
      </c>
      <c r="Q340" s="35">
        <v>225</v>
      </c>
      <c r="R340" s="34">
        <v>1.6535999999999999E-5</v>
      </c>
      <c r="S340" s="35">
        <v>65</v>
      </c>
      <c r="T340" s="34">
        <v>1.6761499999999999E-5</v>
      </c>
      <c r="U340" s="35">
        <v>393</v>
      </c>
      <c r="V340" s="34">
        <v>1.52021E-5</v>
      </c>
      <c r="W340" s="35">
        <v>4720.59</v>
      </c>
    </row>
    <row r="341" spans="1:23" ht="14.45" x14ac:dyDescent="0.3">
      <c r="A341" s="6" t="s">
        <v>31</v>
      </c>
      <c r="B341" s="6" t="s">
        <v>44</v>
      </c>
      <c r="C341" s="6" t="s">
        <v>32</v>
      </c>
      <c r="D341" s="6" t="s">
        <v>95</v>
      </c>
      <c r="E341" s="6" t="s">
        <v>36</v>
      </c>
      <c r="F341" s="24" t="str">
        <f>+TabIPW[[#This Row],[WK]]&amp;TabIPW[[#This Row],[PK]]&amp;TabIPW[[#This Row],[GK]]</f>
        <v>060213</v>
      </c>
      <c r="G341" s="6" t="s">
        <v>368</v>
      </c>
      <c r="H341" s="34">
        <v>1.2040280000000001E-5</v>
      </c>
      <c r="I341" s="35">
        <v>3812</v>
      </c>
      <c r="J341" s="34">
        <v>9.2690000000000005E-6</v>
      </c>
      <c r="K341" s="35">
        <v>2363</v>
      </c>
      <c r="L341" s="34">
        <v>3.2072100000000001E-5</v>
      </c>
      <c r="M341" s="35">
        <v>2904.74</v>
      </c>
      <c r="N341" s="34">
        <v>2.3480800000000001E-5</v>
      </c>
      <c r="O341" s="35">
        <v>18</v>
      </c>
      <c r="P341" s="34">
        <v>1.9245600000000001E-5</v>
      </c>
      <c r="Q341" s="35">
        <v>102</v>
      </c>
      <c r="R341" s="34">
        <v>1.8825600000000001E-5</v>
      </c>
      <c r="S341" s="35">
        <v>74</v>
      </c>
      <c r="T341" s="34">
        <v>8.1888000000000003E-6</v>
      </c>
      <c r="U341" s="35">
        <v>192</v>
      </c>
      <c r="V341" s="34">
        <v>9.3543999999999997E-6</v>
      </c>
      <c r="W341" s="35">
        <v>2904.74</v>
      </c>
    </row>
    <row r="342" spans="1:23" ht="14.45" x14ac:dyDescent="0.3">
      <c r="A342" s="6" t="s">
        <v>31</v>
      </c>
      <c r="B342" s="6" t="s">
        <v>44</v>
      </c>
      <c r="C342" s="6" t="s">
        <v>32</v>
      </c>
      <c r="D342" s="6" t="s">
        <v>97</v>
      </c>
      <c r="E342" s="6" t="s">
        <v>36</v>
      </c>
      <c r="F342" s="24" t="str">
        <f>+TabIPW[[#This Row],[WK]]&amp;TabIPW[[#This Row],[PK]]&amp;TabIPW[[#This Row],[GK]]</f>
        <v>060214</v>
      </c>
      <c r="G342" s="6" t="s">
        <v>369</v>
      </c>
      <c r="H342" s="34">
        <v>1.7321328E-5</v>
      </c>
      <c r="I342" s="35">
        <v>5484</v>
      </c>
      <c r="J342" s="34">
        <v>1.24973E-5</v>
      </c>
      <c r="K342" s="35">
        <v>3186</v>
      </c>
      <c r="L342" s="34">
        <v>4.6139500000000001E-5</v>
      </c>
      <c r="M342" s="35">
        <v>4178.8100000000004</v>
      </c>
      <c r="N342" s="34">
        <v>3.5221300000000001E-5</v>
      </c>
      <c r="O342" s="35">
        <v>27</v>
      </c>
      <c r="P342" s="34">
        <v>2.58494E-5</v>
      </c>
      <c r="Q342" s="35">
        <v>137</v>
      </c>
      <c r="R342" s="34">
        <v>3.2054500000000003E-5</v>
      </c>
      <c r="S342" s="35">
        <v>126</v>
      </c>
      <c r="T342" s="34">
        <v>8.7090999999999993E-6</v>
      </c>
      <c r="U342" s="35">
        <v>204.2</v>
      </c>
      <c r="V342" s="34">
        <v>1.3457399999999999E-5</v>
      </c>
      <c r="W342" s="35">
        <v>4178.8100000000004</v>
      </c>
    </row>
    <row r="343" spans="1:23" ht="14.45" x14ac:dyDescent="0.3">
      <c r="A343" s="6" t="s">
        <v>31</v>
      </c>
      <c r="B343" s="6" t="s">
        <v>44</v>
      </c>
      <c r="C343" s="6" t="s">
        <v>37</v>
      </c>
      <c r="D343" s="6" t="s">
        <v>33</v>
      </c>
      <c r="E343" s="6" t="s">
        <v>34</v>
      </c>
      <c r="F343" s="24" t="str">
        <f>+TabIPW[[#This Row],[WK]]&amp;TabIPW[[#This Row],[PK]]&amp;TabIPW[[#This Row],[GK]]</f>
        <v>060301</v>
      </c>
      <c r="G343" s="6" t="s">
        <v>370</v>
      </c>
      <c r="H343" s="34">
        <v>1.2643559999999999E-5</v>
      </c>
      <c r="I343" s="35">
        <v>4003</v>
      </c>
      <c r="J343" s="34">
        <v>9.7829000000000008E-6</v>
      </c>
      <c r="K343" s="35">
        <v>2494</v>
      </c>
      <c r="L343" s="34">
        <v>3.38118E-5</v>
      </c>
      <c r="M343" s="35">
        <v>3062.3</v>
      </c>
      <c r="N343" s="34">
        <v>2.0871899999999999E-5</v>
      </c>
      <c r="O343" s="35">
        <v>16</v>
      </c>
      <c r="P343" s="34">
        <v>2.24532E-5</v>
      </c>
      <c r="Q343" s="35">
        <v>119</v>
      </c>
      <c r="R343" s="34">
        <v>5.4950500000000002E-5</v>
      </c>
      <c r="S343" s="35">
        <v>216</v>
      </c>
      <c r="T343" s="34">
        <v>8.6153000000000003E-6</v>
      </c>
      <c r="U343" s="35">
        <v>202</v>
      </c>
      <c r="V343" s="34">
        <v>9.8617999999999993E-6</v>
      </c>
      <c r="W343" s="35">
        <v>3062.3</v>
      </c>
    </row>
    <row r="344" spans="1:23" ht="14.45" x14ac:dyDescent="0.3">
      <c r="A344" s="6" t="s">
        <v>31</v>
      </c>
      <c r="B344" s="6" t="s">
        <v>44</v>
      </c>
      <c r="C344" s="6" t="s">
        <v>37</v>
      </c>
      <c r="D344" s="6" t="s">
        <v>32</v>
      </c>
      <c r="E344" s="6" t="s">
        <v>36</v>
      </c>
      <c r="F344" s="24" t="str">
        <f>+TabIPW[[#This Row],[WK]]&amp;TabIPW[[#This Row],[PK]]&amp;TabIPW[[#This Row],[GK]]</f>
        <v>060302</v>
      </c>
      <c r="G344" s="6" t="s">
        <v>371</v>
      </c>
      <c r="H344" s="34">
        <v>8.9165040000000011E-6</v>
      </c>
      <c r="I344" s="35">
        <v>2823</v>
      </c>
      <c r="J344" s="34">
        <v>6.5506999999999998E-6</v>
      </c>
      <c r="K344" s="35">
        <v>1670</v>
      </c>
      <c r="L344" s="34">
        <v>2.3844799999999999E-5</v>
      </c>
      <c r="M344" s="35">
        <v>2159.6</v>
      </c>
      <c r="N344" s="34">
        <v>1.43494E-5</v>
      </c>
      <c r="O344" s="35">
        <v>11</v>
      </c>
      <c r="P344" s="34">
        <v>1.11322E-5</v>
      </c>
      <c r="Q344" s="35">
        <v>59</v>
      </c>
      <c r="R344" s="34">
        <v>1.09392E-5</v>
      </c>
      <c r="S344" s="35">
        <v>43</v>
      </c>
      <c r="T344" s="34">
        <v>5.8004000000000004E-6</v>
      </c>
      <c r="U344" s="35">
        <v>136</v>
      </c>
      <c r="V344" s="34">
        <v>6.9546999999999997E-6</v>
      </c>
      <c r="W344" s="35">
        <v>2159.6</v>
      </c>
    </row>
    <row r="345" spans="1:23" ht="14.45" x14ac:dyDescent="0.3">
      <c r="A345" s="6" t="s">
        <v>31</v>
      </c>
      <c r="B345" s="6" t="s">
        <v>44</v>
      </c>
      <c r="C345" s="6" t="s">
        <v>37</v>
      </c>
      <c r="D345" s="6" t="s">
        <v>37</v>
      </c>
      <c r="E345" s="6" t="s">
        <v>36</v>
      </c>
      <c r="F345" s="24" t="str">
        <f>+TabIPW[[#This Row],[WK]]&amp;TabIPW[[#This Row],[PK]]&amp;TabIPW[[#This Row],[GK]]</f>
        <v>060303</v>
      </c>
      <c r="G345" s="6" t="s">
        <v>372</v>
      </c>
      <c r="H345" s="34">
        <v>4.8277983999999997E-5</v>
      </c>
      <c r="I345" s="35">
        <v>15285</v>
      </c>
      <c r="J345" s="34">
        <v>3.6840700000000001E-5</v>
      </c>
      <c r="K345" s="35">
        <v>9392</v>
      </c>
      <c r="L345" s="34">
        <v>1.291063E-4</v>
      </c>
      <c r="M345" s="35">
        <v>11693.03</v>
      </c>
      <c r="N345" s="34">
        <v>8.0878500000000002E-5</v>
      </c>
      <c r="O345" s="35">
        <v>62</v>
      </c>
      <c r="P345" s="34">
        <v>4.5849700000000003E-5</v>
      </c>
      <c r="Q345" s="35">
        <v>243</v>
      </c>
      <c r="R345" s="34">
        <v>3.9177700000000003E-5</v>
      </c>
      <c r="S345" s="35">
        <v>154</v>
      </c>
      <c r="T345" s="34">
        <v>2.4417200000000001E-5</v>
      </c>
      <c r="U345" s="35">
        <v>572.5</v>
      </c>
      <c r="V345" s="34">
        <v>3.7656E-5</v>
      </c>
      <c r="W345" s="35">
        <v>11693.03</v>
      </c>
    </row>
    <row r="346" spans="1:23" ht="14.45" x14ac:dyDescent="0.3">
      <c r="A346" s="6" t="s">
        <v>31</v>
      </c>
      <c r="B346" s="6" t="s">
        <v>44</v>
      </c>
      <c r="C346" s="6" t="s">
        <v>37</v>
      </c>
      <c r="D346" s="6" t="s">
        <v>39</v>
      </c>
      <c r="E346" s="6" t="s">
        <v>36</v>
      </c>
      <c r="F346" s="24" t="str">
        <f>+TabIPW[[#This Row],[WK]]&amp;TabIPW[[#This Row],[PK]]&amp;TabIPW[[#This Row],[GK]]</f>
        <v>060304</v>
      </c>
      <c r="G346" s="6" t="s">
        <v>373</v>
      </c>
      <c r="H346" s="34">
        <v>1.8363640000000001E-5</v>
      </c>
      <c r="I346" s="35">
        <v>5814</v>
      </c>
      <c r="J346" s="34">
        <v>1.40388E-5</v>
      </c>
      <c r="K346" s="35">
        <v>3579</v>
      </c>
      <c r="L346" s="34">
        <v>4.9108499999999999E-5</v>
      </c>
      <c r="M346" s="35">
        <v>4447.71</v>
      </c>
      <c r="N346" s="34">
        <v>4.8266200000000002E-5</v>
      </c>
      <c r="O346" s="35">
        <v>37</v>
      </c>
      <c r="P346" s="34">
        <v>3.0000400000000002E-5</v>
      </c>
      <c r="Q346" s="35">
        <v>159</v>
      </c>
      <c r="R346" s="34">
        <v>5.2660900000000003E-5</v>
      </c>
      <c r="S346" s="35">
        <v>207</v>
      </c>
      <c r="T346" s="34">
        <v>6.0647999999999999E-6</v>
      </c>
      <c r="U346" s="35">
        <v>142.19999999999999</v>
      </c>
      <c r="V346" s="34">
        <v>1.4323300000000001E-5</v>
      </c>
      <c r="W346" s="35">
        <v>4447.71</v>
      </c>
    </row>
    <row r="347" spans="1:23" ht="14.45" x14ac:dyDescent="0.3">
      <c r="A347" s="6" t="s">
        <v>31</v>
      </c>
      <c r="B347" s="6" t="s">
        <v>44</v>
      </c>
      <c r="C347" s="6" t="s">
        <v>37</v>
      </c>
      <c r="D347" s="6" t="s">
        <v>42</v>
      </c>
      <c r="E347" s="6" t="s">
        <v>36</v>
      </c>
      <c r="F347" s="24" t="str">
        <f>+TabIPW[[#This Row],[WK]]&amp;TabIPW[[#This Row],[PK]]&amp;TabIPW[[#This Row],[GK]]</f>
        <v>060305</v>
      </c>
      <c r="G347" s="6" t="s">
        <v>374</v>
      </c>
      <c r="H347" s="34">
        <v>6.5949920000000002E-6</v>
      </c>
      <c r="I347" s="35">
        <v>2088</v>
      </c>
      <c r="J347" s="34">
        <v>4.8404000000000003E-6</v>
      </c>
      <c r="K347" s="35">
        <v>1234</v>
      </c>
      <c r="L347" s="34">
        <v>1.76365E-5</v>
      </c>
      <c r="M347" s="35">
        <v>1597.32</v>
      </c>
      <c r="N347" s="34">
        <v>1.0435899999999999E-5</v>
      </c>
      <c r="O347" s="35">
        <v>8</v>
      </c>
      <c r="P347" s="34">
        <v>7.1698999999999997E-6</v>
      </c>
      <c r="Q347" s="35">
        <v>38</v>
      </c>
      <c r="R347" s="34">
        <v>2.13696E-5</v>
      </c>
      <c r="S347" s="35">
        <v>84</v>
      </c>
      <c r="T347" s="34">
        <v>1.8126E-6</v>
      </c>
      <c r="U347" s="35">
        <v>42.5</v>
      </c>
      <c r="V347" s="34">
        <v>5.1440000000000002E-6</v>
      </c>
      <c r="W347" s="35">
        <v>1597.32</v>
      </c>
    </row>
    <row r="348" spans="1:23" ht="14.45" x14ac:dyDescent="0.3">
      <c r="A348" s="6" t="s">
        <v>31</v>
      </c>
      <c r="B348" s="6" t="s">
        <v>44</v>
      </c>
      <c r="C348" s="6" t="s">
        <v>37</v>
      </c>
      <c r="D348" s="6" t="s">
        <v>44</v>
      </c>
      <c r="E348" s="6" t="s">
        <v>36</v>
      </c>
      <c r="F348" s="24" t="str">
        <f>+TabIPW[[#This Row],[WK]]&amp;TabIPW[[#This Row],[PK]]&amp;TabIPW[[#This Row],[GK]]</f>
        <v>060306</v>
      </c>
      <c r="G348" s="6" t="s">
        <v>375</v>
      </c>
      <c r="H348" s="34">
        <v>1.2858336000000002E-5</v>
      </c>
      <c r="I348" s="35">
        <v>4071</v>
      </c>
      <c r="J348" s="34">
        <v>9.9162E-6</v>
      </c>
      <c r="K348" s="35">
        <v>2528</v>
      </c>
      <c r="L348" s="34">
        <v>3.43862E-5</v>
      </c>
      <c r="M348" s="35">
        <v>3114.32</v>
      </c>
      <c r="N348" s="34">
        <v>3.0003300000000001E-5</v>
      </c>
      <c r="O348" s="35">
        <v>23</v>
      </c>
      <c r="P348" s="34">
        <v>2.75476E-5</v>
      </c>
      <c r="Q348" s="35">
        <v>146</v>
      </c>
      <c r="R348" s="34">
        <v>2.0352000000000001E-5</v>
      </c>
      <c r="S348" s="35">
        <v>80</v>
      </c>
      <c r="T348" s="34">
        <v>7.1694999999999997E-6</v>
      </c>
      <c r="U348" s="35">
        <v>168.10000000000002</v>
      </c>
      <c r="V348" s="34">
        <v>1.0029300000000001E-5</v>
      </c>
      <c r="W348" s="35">
        <v>3114.32</v>
      </c>
    </row>
    <row r="349" spans="1:23" ht="14.45" x14ac:dyDescent="0.3">
      <c r="A349" s="6" t="s">
        <v>31</v>
      </c>
      <c r="B349" s="6" t="s">
        <v>44</v>
      </c>
      <c r="C349" s="6" t="s">
        <v>37</v>
      </c>
      <c r="D349" s="6" t="s">
        <v>51</v>
      </c>
      <c r="E349" s="6" t="s">
        <v>36</v>
      </c>
      <c r="F349" s="24" t="str">
        <f>+TabIPW[[#This Row],[WK]]&amp;TabIPW[[#This Row],[PK]]&amp;TabIPW[[#This Row],[GK]]</f>
        <v>060307</v>
      </c>
      <c r="G349" s="6" t="s">
        <v>376</v>
      </c>
      <c r="H349" s="34">
        <v>1.0366264000000001E-5</v>
      </c>
      <c r="I349" s="35">
        <v>3282</v>
      </c>
      <c r="J349" s="34">
        <v>7.9314E-6</v>
      </c>
      <c r="K349" s="35">
        <v>2022</v>
      </c>
      <c r="L349" s="34">
        <v>2.7721799999999999E-5</v>
      </c>
      <c r="M349" s="35">
        <v>2510.73</v>
      </c>
      <c r="N349" s="34">
        <v>2.0871899999999999E-5</v>
      </c>
      <c r="O349" s="35">
        <v>16</v>
      </c>
      <c r="P349" s="34">
        <v>1.6226699999999998E-5</v>
      </c>
      <c r="Q349" s="35">
        <v>86</v>
      </c>
      <c r="R349" s="34">
        <v>3.7142499999999999E-5</v>
      </c>
      <c r="S349" s="35">
        <v>146</v>
      </c>
      <c r="T349" s="34">
        <v>3.5229000000000002E-6</v>
      </c>
      <c r="U349" s="35">
        <v>82.6</v>
      </c>
      <c r="V349" s="34">
        <v>8.0855000000000008E-6</v>
      </c>
      <c r="W349" s="35">
        <v>2510.73</v>
      </c>
    </row>
    <row r="350" spans="1:23" ht="14.45" x14ac:dyDescent="0.3">
      <c r="A350" s="6" t="s">
        <v>31</v>
      </c>
      <c r="B350" s="6" t="s">
        <v>44</v>
      </c>
      <c r="C350" s="6" t="s">
        <v>37</v>
      </c>
      <c r="D350" s="6" t="s">
        <v>75</v>
      </c>
      <c r="E350" s="6" t="s">
        <v>36</v>
      </c>
      <c r="F350" s="24" t="str">
        <f>+TabIPW[[#This Row],[WK]]&amp;TabIPW[[#This Row],[PK]]&amp;TabIPW[[#This Row],[GK]]</f>
        <v>060308</v>
      </c>
      <c r="G350" s="6" t="s">
        <v>370</v>
      </c>
      <c r="H350" s="34">
        <v>1.2431936E-5</v>
      </c>
      <c r="I350" s="35">
        <v>3936</v>
      </c>
      <c r="J350" s="34">
        <v>9.5984999999999997E-6</v>
      </c>
      <c r="K350" s="35">
        <v>2447</v>
      </c>
      <c r="L350" s="34">
        <v>3.3245799999999999E-5</v>
      </c>
      <c r="M350" s="35">
        <v>3011.04</v>
      </c>
      <c r="N350" s="34">
        <v>2.73943E-5</v>
      </c>
      <c r="O350" s="35">
        <v>21</v>
      </c>
      <c r="P350" s="34">
        <v>2.6038100000000001E-5</v>
      </c>
      <c r="Q350" s="35">
        <v>138</v>
      </c>
      <c r="R350" s="34">
        <v>3.5616099999999999E-5</v>
      </c>
      <c r="S350" s="35">
        <v>140</v>
      </c>
      <c r="T350" s="34">
        <v>5.9453999999999999E-6</v>
      </c>
      <c r="U350" s="35">
        <v>139.4</v>
      </c>
      <c r="V350" s="34">
        <v>9.6966999999999998E-6</v>
      </c>
      <c r="W350" s="35">
        <v>3011.04</v>
      </c>
    </row>
    <row r="351" spans="1:23" ht="14.45" x14ac:dyDescent="0.3">
      <c r="A351" s="6" t="s">
        <v>31</v>
      </c>
      <c r="B351" s="6" t="s">
        <v>44</v>
      </c>
      <c r="C351" s="6" t="s">
        <v>37</v>
      </c>
      <c r="D351" s="6" t="s">
        <v>77</v>
      </c>
      <c r="E351" s="6" t="s">
        <v>36</v>
      </c>
      <c r="F351" s="24" t="str">
        <f>+TabIPW[[#This Row],[WK]]&amp;TabIPW[[#This Row],[PK]]&amp;TabIPW[[#This Row],[GK]]</f>
        <v>060309</v>
      </c>
      <c r="G351" s="6" t="s">
        <v>377</v>
      </c>
      <c r="H351" s="34">
        <v>1.2918344000000002E-5</v>
      </c>
      <c r="I351" s="35">
        <v>4090</v>
      </c>
      <c r="J351" s="34">
        <v>9.8926999999999993E-6</v>
      </c>
      <c r="K351" s="35">
        <v>2522</v>
      </c>
      <c r="L351" s="34">
        <v>3.4546599999999999E-5</v>
      </c>
      <c r="M351" s="35">
        <v>3128.85</v>
      </c>
      <c r="N351" s="34">
        <v>1.5653899999999999E-5</v>
      </c>
      <c r="O351" s="35">
        <v>12</v>
      </c>
      <c r="P351" s="34">
        <v>1.22643E-5</v>
      </c>
      <c r="Q351" s="35">
        <v>65</v>
      </c>
      <c r="R351" s="34">
        <v>3.5107300000000002E-5</v>
      </c>
      <c r="S351" s="35">
        <v>138</v>
      </c>
      <c r="T351" s="34">
        <v>4.7171000000000001E-6</v>
      </c>
      <c r="U351" s="35">
        <v>110.6</v>
      </c>
      <c r="V351" s="34">
        <v>1.00761E-5</v>
      </c>
      <c r="W351" s="35">
        <v>3128.85</v>
      </c>
    </row>
    <row r="352" spans="1:23" ht="14.45" x14ac:dyDescent="0.3">
      <c r="A352" s="6" t="s">
        <v>31</v>
      </c>
      <c r="B352" s="6" t="s">
        <v>44</v>
      </c>
      <c r="C352" s="6" t="s">
        <v>37</v>
      </c>
      <c r="D352" s="6" t="s">
        <v>90</v>
      </c>
      <c r="E352" s="6" t="s">
        <v>36</v>
      </c>
      <c r="F352" s="24" t="str">
        <f>+TabIPW[[#This Row],[WK]]&amp;TabIPW[[#This Row],[PK]]&amp;TabIPW[[#This Row],[GK]]</f>
        <v>060310</v>
      </c>
      <c r="G352" s="6" t="s">
        <v>378</v>
      </c>
      <c r="H352" s="34">
        <v>1.6155832E-5</v>
      </c>
      <c r="I352" s="35">
        <v>5115</v>
      </c>
      <c r="J352" s="34">
        <v>1.22855E-5</v>
      </c>
      <c r="K352" s="35">
        <v>3132</v>
      </c>
      <c r="L352" s="34">
        <v>4.3204400000000003E-5</v>
      </c>
      <c r="M352" s="35">
        <v>3912.98</v>
      </c>
      <c r="N352" s="34">
        <v>5.2179599999999998E-5</v>
      </c>
      <c r="O352" s="35">
        <v>40</v>
      </c>
      <c r="P352" s="34">
        <v>3.2264600000000003E-5</v>
      </c>
      <c r="Q352" s="35">
        <v>171</v>
      </c>
      <c r="R352" s="34">
        <v>3.2817700000000003E-5</v>
      </c>
      <c r="S352" s="35">
        <v>129</v>
      </c>
      <c r="T352" s="34">
        <v>4.9517000000000004E-6</v>
      </c>
      <c r="U352" s="35">
        <v>116.10000000000001</v>
      </c>
      <c r="V352" s="34">
        <v>1.2601300000000001E-5</v>
      </c>
      <c r="W352" s="35">
        <v>3912.98</v>
      </c>
    </row>
    <row r="353" spans="1:23" ht="14.45" x14ac:dyDescent="0.3">
      <c r="A353" s="6" t="s">
        <v>31</v>
      </c>
      <c r="B353" s="6" t="s">
        <v>44</v>
      </c>
      <c r="C353" s="6" t="s">
        <v>37</v>
      </c>
      <c r="D353" s="6" t="s">
        <v>92</v>
      </c>
      <c r="E353" s="6" t="s">
        <v>40</v>
      </c>
      <c r="F353" s="24" t="str">
        <f>+TabIPW[[#This Row],[WK]]&amp;TabIPW[[#This Row],[PK]]&amp;TabIPW[[#This Row],[GK]]</f>
        <v>060311</v>
      </c>
      <c r="G353" s="6" t="s">
        <v>379</v>
      </c>
      <c r="H353" s="34">
        <v>2.0081871999999998E-5</v>
      </c>
      <c r="I353" s="35">
        <v>6358</v>
      </c>
      <c r="J353" s="34">
        <v>1.52509E-5</v>
      </c>
      <c r="K353" s="35">
        <v>3888</v>
      </c>
      <c r="L353" s="34">
        <v>5.3703499999999998E-5</v>
      </c>
      <c r="M353" s="35">
        <v>4863.87</v>
      </c>
      <c r="N353" s="34">
        <v>2.73943E-5</v>
      </c>
      <c r="O353" s="35">
        <v>21</v>
      </c>
      <c r="P353" s="34">
        <v>2.8113600000000001E-5</v>
      </c>
      <c r="Q353" s="35">
        <v>149</v>
      </c>
      <c r="R353" s="34">
        <v>4.0195299999999998E-5</v>
      </c>
      <c r="S353" s="35">
        <v>158</v>
      </c>
      <c r="T353" s="34">
        <v>1.00313E-5</v>
      </c>
      <c r="U353" s="35">
        <v>235.2</v>
      </c>
      <c r="V353" s="34">
        <v>1.56635E-5</v>
      </c>
      <c r="W353" s="35">
        <v>4863.87</v>
      </c>
    </row>
    <row r="354" spans="1:23" ht="14.45" x14ac:dyDescent="0.3">
      <c r="A354" s="6" t="s">
        <v>31</v>
      </c>
      <c r="B354" s="6" t="s">
        <v>44</v>
      </c>
      <c r="C354" s="6" t="s">
        <v>37</v>
      </c>
      <c r="D354" s="6" t="s">
        <v>93</v>
      </c>
      <c r="E354" s="6" t="s">
        <v>36</v>
      </c>
      <c r="F354" s="24" t="str">
        <f>+TabIPW[[#This Row],[WK]]&amp;TabIPW[[#This Row],[PK]]&amp;TabIPW[[#This Row],[GK]]</f>
        <v>060312</v>
      </c>
      <c r="G354" s="6" t="s">
        <v>380</v>
      </c>
      <c r="H354" s="34">
        <v>1.485768E-5</v>
      </c>
      <c r="I354" s="35">
        <v>4704</v>
      </c>
      <c r="J354" s="34">
        <v>1.1316599999999999E-5</v>
      </c>
      <c r="K354" s="35">
        <v>2885</v>
      </c>
      <c r="L354" s="34">
        <v>3.97328E-5</v>
      </c>
      <c r="M354" s="35">
        <v>3598.56</v>
      </c>
      <c r="N354" s="34">
        <v>2.86988E-5</v>
      </c>
      <c r="O354" s="35">
        <v>22</v>
      </c>
      <c r="P354" s="34">
        <v>2.54721E-5</v>
      </c>
      <c r="Q354" s="35">
        <v>135</v>
      </c>
      <c r="R354" s="34">
        <v>3.1036900000000001E-5</v>
      </c>
      <c r="S354" s="35">
        <v>122</v>
      </c>
      <c r="T354" s="34">
        <v>9.1996000000000008E-6</v>
      </c>
      <c r="U354" s="35">
        <v>215.70000000000002</v>
      </c>
      <c r="V354" s="34">
        <v>1.15887E-5</v>
      </c>
      <c r="W354" s="35">
        <v>3598.56</v>
      </c>
    </row>
    <row r="355" spans="1:23" ht="14.45" x14ac:dyDescent="0.3">
      <c r="A355" s="6" t="s">
        <v>31</v>
      </c>
      <c r="B355" s="6" t="s">
        <v>44</v>
      </c>
      <c r="C355" s="6" t="s">
        <v>37</v>
      </c>
      <c r="D355" s="6" t="s">
        <v>95</v>
      </c>
      <c r="E355" s="6" t="s">
        <v>36</v>
      </c>
      <c r="F355" s="24" t="str">
        <f>+TabIPW[[#This Row],[WK]]&amp;TabIPW[[#This Row],[PK]]&amp;TabIPW[[#This Row],[GK]]</f>
        <v>060313</v>
      </c>
      <c r="G355" s="6" t="s">
        <v>381</v>
      </c>
      <c r="H355" s="34">
        <v>1.0767392000000001E-5</v>
      </c>
      <c r="I355" s="35">
        <v>3409</v>
      </c>
      <c r="J355" s="34">
        <v>8.0020000000000006E-6</v>
      </c>
      <c r="K355" s="35">
        <v>2040</v>
      </c>
      <c r="L355" s="34">
        <v>2.87945E-5</v>
      </c>
      <c r="M355" s="35">
        <v>2607.89</v>
      </c>
      <c r="N355" s="34">
        <v>1.8262900000000001E-5</v>
      </c>
      <c r="O355" s="35">
        <v>14</v>
      </c>
      <c r="P355" s="34">
        <v>1.8113499999999999E-5</v>
      </c>
      <c r="Q355" s="35">
        <v>96</v>
      </c>
      <c r="R355" s="34">
        <v>1.9334399999999999E-5</v>
      </c>
      <c r="S355" s="35">
        <v>76</v>
      </c>
      <c r="T355" s="34">
        <v>7.114E-6</v>
      </c>
      <c r="U355" s="35">
        <v>166.8</v>
      </c>
      <c r="V355" s="34">
        <v>8.3984000000000008E-6</v>
      </c>
      <c r="W355" s="35">
        <v>2607.89</v>
      </c>
    </row>
    <row r="356" spans="1:23" ht="14.45" x14ac:dyDescent="0.3">
      <c r="A356" s="6" t="s">
        <v>31</v>
      </c>
      <c r="B356" s="6" t="s">
        <v>44</v>
      </c>
      <c r="C356" s="6" t="s">
        <v>37</v>
      </c>
      <c r="D356" s="6" t="s">
        <v>97</v>
      </c>
      <c r="E356" s="6" t="s">
        <v>36</v>
      </c>
      <c r="F356" s="24" t="str">
        <f>+TabIPW[[#This Row],[WK]]&amp;TabIPW[[#This Row],[PK]]&amp;TabIPW[[#This Row],[GK]]</f>
        <v>060314</v>
      </c>
      <c r="G356" s="6" t="s">
        <v>382</v>
      </c>
      <c r="H356" s="34">
        <v>8.7143599999999997E-6</v>
      </c>
      <c r="I356" s="35">
        <v>2759</v>
      </c>
      <c r="J356" s="34">
        <v>6.8684000000000002E-6</v>
      </c>
      <c r="K356" s="35">
        <v>1751</v>
      </c>
      <c r="L356" s="34">
        <v>2.33042E-5</v>
      </c>
      <c r="M356" s="35">
        <v>2110.64</v>
      </c>
      <c r="N356" s="34">
        <v>1.3044899999999999E-5</v>
      </c>
      <c r="O356" s="35">
        <v>10</v>
      </c>
      <c r="P356" s="34">
        <v>1.5849300000000001E-5</v>
      </c>
      <c r="Q356" s="35">
        <v>84</v>
      </c>
      <c r="R356" s="34">
        <v>2.4422499999999999E-5</v>
      </c>
      <c r="S356" s="35">
        <v>96</v>
      </c>
      <c r="T356" s="34">
        <v>3.8256999999999996E-6</v>
      </c>
      <c r="U356" s="35">
        <v>89.7</v>
      </c>
      <c r="V356" s="34">
        <v>6.7970999999999997E-6</v>
      </c>
      <c r="W356" s="35">
        <v>2110.64</v>
      </c>
    </row>
    <row r="357" spans="1:23" ht="14.45" x14ac:dyDescent="0.3">
      <c r="A357" s="6" t="s">
        <v>31</v>
      </c>
      <c r="B357" s="6" t="s">
        <v>44</v>
      </c>
      <c r="C357" s="6" t="s">
        <v>37</v>
      </c>
      <c r="D357" s="6" t="s">
        <v>130</v>
      </c>
      <c r="E357" s="6" t="s">
        <v>40</v>
      </c>
      <c r="F357" s="24" t="str">
        <f>+TabIPW[[#This Row],[WK]]&amp;TabIPW[[#This Row],[PK]]&amp;TabIPW[[#This Row],[GK]]</f>
        <v>060315</v>
      </c>
      <c r="G357" s="6" t="s">
        <v>383</v>
      </c>
      <c r="H357" s="34">
        <v>1.8850048000000002E-5</v>
      </c>
      <c r="I357" s="35">
        <v>5968</v>
      </c>
      <c r="J357" s="34">
        <v>1.45409E-5</v>
      </c>
      <c r="K357" s="35">
        <v>3707</v>
      </c>
      <c r="L357" s="34">
        <v>5.0409299999999999E-5</v>
      </c>
      <c r="M357" s="35">
        <v>4565.5200000000004</v>
      </c>
      <c r="N357" s="34">
        <v>3.1307799999999999E-5</v>
      </c>
      <c r="O357" s="35">
        <v>24</v>
      </c>
      <c r="P357" s="34">
        <v>2.24532E-5</v>
      </c>
      <c r="Q357" s="35">
        <v>119</v>
      </c>
      <c r="R357" s="34">
        <v>3.40897E-5</v>
      </c>
      <c r="S357" s="35">
        <v>134</v>
      </c>
      <c r="T357" s="34">
        <v>9.6772999999999997E-6</v>
      </c>
      <c r="U357" s="35">
        <v>226.89999999999998</v>
      </c>
      <c r="V357" s="34">
        <v>1.4702700000000001E-5</v>
      </c>
      <c r="W357" s="35">
        <v>4565.5200000000004</v>
      </c>
    </row>
    <row r="358" spans="1:23" ht="14.45" x14ac:dyDescent="0.3">
      <c r="A358" s="6" t="s">
        <v>31</v>
      </c>
      <c r="B358" s="6" t="s">
        <v>44</v>
      </c>
      <c r="C358" s="6" t="s">
        <v>39</v>
      </c>
      <c r="D358" s="6" t="s">
        <v>33</v>
      </c>
      <c r="E358" s="6" t="s">
        <v>34</v>
      </c>
      <c r="F358" s="24" t="str">
        <f>+TabIPW[[#This Row],[WK]]&amp;TabIPW[[#This Row],[PK]]&amp;TabIPW[[#This Row],[GK]]</f>
        <v>060401</v>
      </c>
      <c r="G358" s="6" t="s">
        <v>384</v>
      </c>
      <c r="H358" s="34">
        <v>5.0331016E-5</v>
      </c>
      <c r="I358" s="35">
        <v>15935</v>
      </c>
      <c r="J358" s="34">
        <v>3.7946800000000001E-5</v>
      </c>
      <c r="K358" s="35">
        <v>9674</v>
      </c>
      <c r="L358" s="34">
        <v>1.4392159999999999E-4</v>
      </c>
      <c r="M358" s="35">
        <v>13034.83</v>
      </c>
      <c r="N358" s="34">
        <v>1.043593E-4</v>
      </c>
      <c r="O358" s="35">
        <v>80</v>
      </c>
      <c r="P358" s="34">
        <v>1.279264E-4</v>
      </c>
      <c r="Q358" s="35">
        <v>678</v>
      </c>
      <c r="R358" s="34">
        <v>8.9803399999999995E-5</v>
      </c>
      <c r="S358" s="35">
        <v>353</v>
      </c>
      <c r="T358" s="34">
        <v>5.1286699999999998E-5</v>
      </c>
      <c r="U358" s="35">
        <v>1202.5</v>
      </c>
      <c r="V358" s="34">
        <v>4.1977100000000002E-5</v>
      </c>
      <c r="W358" s="35">
        <v>13034.83</v>
      </c>
    </row>
    <row r="359" spans="1:23" ht="14.45" x14ac:dyDescent="0.3">
      <c r="A359" s="6" t="s">
        <v>31</v>
      </c>
      <c r="B359" s="6" t="s">
        <v>44</v>
      </c>
      <c r="C359" s="6" t="s">
        <v>39</v>
      </c>
      <c r="D359" s="6" t="s">
        <v>32</v>
      </c>
      <c r="E359" s="6" t="s">
        <v>36</v>
      </c>
      <c r="F359" s="24" t="str">
        <f>+TabIPW[[#This Row],[WK]]&amp;TabIPW[[#This Row],[PK]]&amp;TabIPW[[#This Row],[GK]]</f>
        <v>060402</v>
      </c>
      <c r="G359" s="6" t="s">
        <v>385</v>
      </c>
      <c r="H359" s="34">
        <v>1.4623952000000001E-5</v>
      </c>
      <c r="I359" s="35">
        <v>4630</v>
      </c>
      <c r="J359" s="34">
        <v>1.094E-5</v>
      </c>
      <c r="K359" s="35">
        <v>2789</v>
      </c>
      <c r="L359" s="34">
        <v>4.1817199999999997E-5</v>
      </c>
      <c r="M359" s="35">
        <v>3787.34</v>
      </c>
      <c r="N359" s="34">
        <v>3.1307799999999999E-5</v>
      </c>
      <c r="O359" s="35">
        <v>24</v>
      </c>
      <c r="P359" s="34">
        <v>1.8302199999999999E-5</v>
      </c>
      <c r="Q359" s="35">
        <v>97</v>
      </c>
      <c r="R359" s="34">
        <v>3.0019299999999999E-5</v>
      </c>
      <c r="S359" s="35">
        <v>118</v>
      </c>
      <c r="T359" s="34">
        <v>7.7708000000000002E-6</v>
      </c>
      <c r="U359" s="35">
        <v>182.2</v>
      </c>
      <c r="V359" s="34">
        <v>1.21967E-5</v>
      </c>
      <c r="W359" s="35">
        <v>3787.34</v>
      </c>
    </row>
    <row r="360" spans="1:23" ht="14.45" x14ac:dyDescent="0.3">
      <c r="A360" s="6" t="s">
        <v>31</v>
      </c>
      <c r="B360" s="6" t="s">
        <v>44</v>
      </c>
      <c r="C360" s="6" t="s">
        <v>39</v>
      </c>
      <c r="D360" s="6" t="s">
        <v>37</v>
      </c>
      <c r="E360" s="6" t="s">
        <v>36</v>
      </c>
      <c r="F360" s="24" t="str">
        <f>+TabIPW[[#This Row],[WK]]&amp;TabIPW[[#This Row],[PK]]&amp;TabIPW[[#This Row],[GK]]</f>
        <v>060403</v>
      </c>
      <c r="G360" s="6" t="s">
        <v>386</v>
      </c>
      <c r="H360" s="34">
        <v>1.5053504E-5</v>
      </c>
      <c r="I360" s="35">
        <v>4766</v>
      </c>
      <c r="J360" s="34">
        <v>1.12774E-5</v>
      </c>
      <c r="K360" s="35">
        <v>2875</v>
      </c>
      <c r="L360" s="34">
        <v>4.30455E-5</v>
      </c>
      <c r="M360" s="35">
        <v>3898.59</v>
      </c>
      <c r="N360" s="34">
        <v>2.21763E-5</v>
      </c>
      <c r="O360" s="35">
        <v>17</v>
      </c>
      <c r="P360" s="34">
        <v>1.8490799999999999E-5</v>
      </c>
      <c r="Q360" s="35">
        <v>98</v>
      </c>
      <c r="R360" s="34">
        <v>3.7651300000000003E-5</v>
      </c>
      <c r="S360" s="35">
        <v>148</v>
      </c>
      <c r="T360" s="34">
        <v>6.6022000000000001E-6</v>
      </c>
      <c r="U360" s="35">
        <v>154.80000000000001</v>
      </c>
      <c r="V360" s="34">
        <v>1.2554900000000001E-5</v>
      </c>
      <c r="W360" s="35">
        <v>3898.59</v>
      </c>
    </row>
    <row r="361" spans="1:23" ht="14.45" x14ac:dyDescent="0.3">
      <c r="A361" s="6" t="s">
        <v>31</v>
      </c>
      <c r="B361" s="6" t="s">
        <v>44</v>
      </c>
      <c r="C361" s="6" t="s">
        <v>39</v>
      </c>
      <c r="D361" s="6" t="s">
        <v>39</v>
      </c>
      <c r="E361" s="6" t="s">
        <v>36</v>
      </c>
      <c r="F361" s="24" t="str">
        <f>+TabIPW[[#This Row],[WK]]&amp;TabIPW[[#This Row],[PK]]&amp;TabIPW[[#This Row],[GK]]</f>
        <v>060404</v>
      </c>
      <c r="G361" s="6" t="s">
        <v>384</v>
      </c>
      <c r="H361" s="34">
        <v>2.8913096000000002E-5</v>
      </c>
      <c r="I361" s="35">
        <v>9154</v>
      </c>
      <c r="J361" s="34">
        <v>2.21546E-5</v>
      </c>
      <c r="K361" s="35">
        <v>5648</v>
      </c>
      <c r="L361" s="34">
        <v>8.2676999999999995E-5</v>
      </c>
      <c r="M361" s="35">
        <v>7487.97</v>
      </c>
      <c r="N361" s="34">
        <v>7.9573999999999994E-5</v>
      </c>
      <c r="O361" s="35">
        <v>61</v>
      </c>
      <c r="P361" s="34">
        <v>4.3585599999999998E-5</v>
      </c>
      <c r="Q361" s="35">
        <v>231</v>
      </c>
      <c r="R361" s="34">
        <v>4.0195299999999998E-5</v>
      </c>
      <c r="S361" s="35">
        <v>158</v>
      </c>
      <c r="T361" s="34">
        <v>9.6260999999999992E-6</v>
      </c>
      <c r="U361" s="35">
        <v>225.70000000000002</v>
      </c>
      <c r="V361" s="34">
        <v>2.41141E-5</v>
      </c>
      <c r="W361" s="35">
        <v>7487.97</v>
      </c>
    </row>
    <row r="362" spans="1:23" ht="14.45" x14ac:dyDescent="0.3">
      <c r="A362" s="6" t="s">
        <v>31</v>
      </c>
      <c r="B362" s="6" t="s">
        <v>44</v>
      </c>
      <c r="C362" s="6" t="s">
        <v>39</v>
      </c>
      <c r="D362" s="6" t="s">
        <v>42</v>
      </c>
      <c r="E362" s="6" t="s">
        <v>36</v>
      </c>
      <c r="F362" s="24" t="str">
        <f>+TabIPW[[#This Row],[WK]]&amp;TabIPW[[#This Row],[PK]]&amp;TabIPW[[#This Row],[GK]]</f>
        <v>060405</v>
      </c>
      <c r="G362" s="6" t="s">
        <v>387</v>
      </c>
      <c r="H362" s="34">
        <v>1.9507024E-5</v>
      </c>
      <c r="I362" s="35">
        <v>6176</v>
      </c>
      <c r="J362" s="34">
        <v>1.4509500000000001E-5</v>
      </c>
      <c r="K362" s="35">
        <v>3699</v>
      </c>
      <c r="L362" s="34">
        <v>5.5780399999999999E-5</v>
      </c>
      <c r="M362" s="35">
        <v>5051.97</v>
      </c>
      <c r="N362" s="34">
        <v>4.5657200000000001E-5</v>
      </c>
      <c r="O362" s="35">
        <v>35</v>
      </c>
      <c r="P362" s="34">
        <v>2.6604199999999998E-5</v>
      </c>
      <c r="Q362" s="35">
        <v>141</v>
      </c>
      <c r="R362" s="34">
        <v>2.5694499999999999E-5</v>
      </c>
      <c r="S362" s="35">
        <v>101</v>
      </c>
      <c r="T362" s="34">
        <v>4.9133E-6</v>
      </c>
      <c r="U362" s="35">
        <v>115.19999999999999</v>
      </c>
      <c r="V362" s="34">
        <v>1.62693E-5</v>
      </c>
      <c r="W362" s="35">
        <v>5051.97</v>
      </c>
    </row>
    <row r="363" spans="1:23" ht="14.45" x14ac:dyDescent="0.3">
      <c r="A363" s="6" t="s">
        <v>31</v>
      </c>
      <c r="B363" s="6" t="s">
        <v>44</v>
      </c>
      <c r="C363" s="6" t="s">
        <v>39</v>
      </c>
      <c r="D363" s="6" t="s">
        <v>44</v>
      </c>
      <c r="E363" s="6" t="s">
        <v>36</v>
      </c>
      <c r="F363" s="24" t="str">
        <f>+TabIPW[[#This Row],[WK]]&amp;TabIPW[[#This Row],[PK]]&amp;TabIPW[[#This Row],[GK]]</f>
        <v>060406</v>
      </c>
      <c r="G363" s="6" t="s">
        <v>388</v>
      </c>
      <c r="H363" s="34">
        <v>1.1746536000000002E-5</v>
      </c>
      <c r="I363" s="35">
        <v>3719</v>
      </c>
      <c r="J363" s="34">
        <v>8.7354999999999996E-6</v>
      </c>
      <c r="K363" s="35">
        <v>2227</v>
      </c>
      <c r="L363" s="34">
        <v>3.35892E-5</v>
      </c>
      <c r="M363" s="35">
        <v>3042.14</v>
      </c>
      <c r="N363" s="34">
        <v>3.1307799999999999E-5</v>
      </c>
      <c r="O363" s="35">
        <v>24</v>
      </c>
      <c r="P363" s="34">
        <v>1.01888E-5</v>
      </c>
      <c r="Q363" s="35">
        <v>54</v>
      </c>
      <c r="R363" s="34">
        <v>3.40897E-5</v>
      </c>
      <c r="S363" s="35">
        <v>134</v>
      </c>
      <c r="T363" s="34">
        <v>4.3843999999999999E-6</v>
      </c>
      <c r="U363" s="35">
        <v>102.8</v>
      </c>
      <c r="V363" s="34">
        <v>9.7968999999999993E-6</v>
      </c>
      <c r="W363" s="35">
        <v>3042.14</v>
      </c>
    </row>
    <row r="364" spans="1:23" ht="14.45" x14ac:dyDescent="0.3">
      <c r="A364" s="6" t="s">
        <v>31</v>
      </c>
      <c r="B364" s="6" t="s">
        <v>44</v>
      </c>
      <c r="C364" s="6" t="s">
        <v>39</v>
      </c>
      <c r="D364" s="6" t="s">
        <v>51</v>
      </c>
      <c r="E364" s="6" t="s">
        <v>36</v>
      </c>
      <c r="F364" s="24" t="str">
        <f>+TabIPW[[#This Row],[WK]]&amp;TabIPW[[#This Row],[PK]]&amp;TabIPW[[#This Row],[GK]]</f>
        <v>060407</v>
      </c>
      <c r="G364" s="6" t="s">
        <v>389</v>
      </c>
      <c r="H364" s="34">
        <v>1.2773056000000001E-5</v>
      </c>
      <c r="I364" s="35">
        <v>4044</v>
      </c>
      <c r="J364" s="34">
        <v>9.5435999999999996E-6</v>
      </c>
      <c r="K364" s="35">
        <v>2433</v>
      </c>
      <c r="L364" s="34">
        <v>3.6524499999999999E-5</v>
      </c>
      <c r="M364" s="35">
        <v>3307.99</v>
      </c>
      <c r="N364" s="34">
        <v>2.21763E-5</v>
      </c>
      <c r="O364" s="35">
        <v>17</v>
      </c>
      <c r="P364" s="34">
        <v>1.54719E-5</v>
      </c>
      <c r="Q364" s="35">
        <v>82</v>
      </c>
      <c r="R364" s="34">
        <v>3.1036900000000001E-5</v>
      </c>
      <c r="S364" s="35">
        <v>122</v>
      </c>
      <c r="T364" s="34">
        <v>3.8427999999999999E-6</v>
      </c>
      <c r="U364" s="35">
        <v>90.1</v>
      </c>
      <c r="V364" s="34">
        <v>1.0652999999999999E-5</v>
      </c>
      <c r="W364" s="35">
        <v>3307.99</v>
      </c>
    </row>
    <row r="365" spans="1:23" ht="14.45" x14ac:dyDescent="0.3">
      <c r="A365" s="6" t="s">
        <v>31</v>
      </c>
      <c r="B365" s="6" t="s">
        <v>44</v>
      </c>
      <c r="C365" s="6" t="s">
        <v>39</v>
      </c>
      <c r="D365" s="6" t="s">
        <v>75</v>
      </c>
      <c r="E365" s="6" t="s">
        <v>36</v>
      </c>
      <c r="F365" s="24" t="str">
        <f>+TabIPW[[#This Row],[WK]]&amp;TabIPW[[#This Row],[PK]]&amp;TabIPW[[#This Row],[GK]]</f>
        <v>060408</v>
      </c>
      <c r="G365" s="6" t="s">
        <v>390</v>
      </c>
      <c r="H365" s="34">
        <v>2.6402071999999999E-5</v>
      </c>
      <c r="I365" s="35">
        <v>8359</v>
      </c>
      <c r="J365" s="34">
        <v>1.99776E-5</v>
      </c>
      <c r="K365" s="35">
        <v>5093</v>
      </c>
      <c r="L365" s="34">
        <v>7.5496700000000005E-5</v>
      </c>
      <c r="M365" s="35">
        <v>6837.66</v>
      </c>
      <c r="N365" s="34">
        <v>7.82695E-5</v>
      </c>
      <c r="O365" s="35">
        <v>60</v>
      </c>
      <c r="P365" s="34">
        <v>3.9245900000000003E-5</v>
      </c>
      <c r="Q365" s="35">
        <v>208</v>
      </c>
      <c r="R365" s="34">
        <v>4.4011300000000003E-5</v>
      </c>
      <c r="S365" s="35">
        <v>173</v>
      </c>
      <c r="T365" s="34">
        <v>1.0380999999999999E-5</v>
      </c>
      <c r="U365" s="35">
        <v>243.39999999999998</v>
      </c>
      <c r="V365" s="34">
        <v>2.2019899999999999E-5</v>
      </c>
      <c r="W365" s="35">
        <v>6837.66</v>
      </c>
    </row>
    <row r="366" spans="1:23" ht="14.45" x14ac:dyDescent="0.3">
      <c r="A366" s="6" t="s">
        <v>31</v>
      </c>
      <c r="B366" s="6" t="s">
        <v>44</v>
      </c>
      <c r="C366" s="6" t="s">
        <v>42</v>
      </c>
      <c r="D366" s="6" t="s">
        <v>33</v>
      </c>
      <c r="E366" s="6" t="s">
        <v>36</v>
      </c>
      <c r="F366" s="24" t="str">
        <f>+TabIPW[[#This Row],[WK]]&amp;TabIPW[[#This Row],[PK]]&amp;TabIPW[[#This Row],[GK]]</f>
        <v>060501</v>
      </c>
      <c r="G366" s="6" t="s">
        <v>391</v>
      </c>
      <c r="H366" s="34">
        <v>9.6587520000000001E-6</v>
      </c>
      <c r="I366" s="35">
        <v>3058</v>
      </c>
      <c r="J366" s="34">
        <v>7.1901E-6</v>
      </c>
      <c r="K366" s="35">
        <v>1833</v>
      </c>
      <c r="L366" s="34">
        <v>2.8058199999999998E-5</v>
      </c>
      <c r="M366" s="35">
        <v>2541.1999999999998</v>
      </c>
      <c r="N366" s="34">
        <v>1.8262900000000001E-5</v>
      </c>
      <c r="O366" s="35">
        <v>14</v>
      </c>
      <c r="P366" s="34">
        <v>1.8302199999999999E-5</v>
      </c>
      <c r="Q366" s="35">
        <v>97</v>
      </c>
      <c r="R366" s="34">
        <v>7.6320000000000008E-6</v>
      </c>
      <c r="S366" s="35">
        <v>30</v>
      </c>
      <c r="T366" s="34">
        <v>4.7554999999999996E-6</v>
      </c>
      <c r="U366" s="35">
        <v>111.5</v>
      </c>
      <c r="V366" s="34">
        <v>8.1836000000000007E-6</v>
      </c>
      <c r="W366" s="35">
        <v>2541.1999999999998</v>
      </c>
    </row>
    <row r="367" spans="1:23" ht="14.45" x14ac:dyDescent="0.3">
      <c r="A367" s="6" t="s">
        <v>31</v>
      </c>
      <c r="B367" s="6" t="s">
        <v>44</v>
      </c>
      <c r="C367" s="6" t="s">
        <v>42</v>
      </c>
      <c r="D367" s="6" t="s">
        <v>32</v>
      </c>
      <c r="E367" s="6" t="s">
        <v>36</v>
      </c>
      <c r="F367" s="24" t="str">
        <f>+TabIPW[[#This Row],[WK]]&amp;TabIPW[[#This Row],[PK]]&amp;TabIPW[[#This Row],[GK]]</f>
        <v>060502</v>
      </c>
      <c r="G367" s="6" t="s">
        <v>392</v>
      </c>
      <c r="H367" s="34">
        <v>8.4774719999999998E-6</v>
      </c>
      <c r="I367" s="35">
        <v>2684</v>
      </c>
      <c r="J367" s="34">
        <v>5.9426999999999999E-6</v>
      </c>
      <c r="K367" s="35">
        <v>1515</v>
      </c>
      <c r="L367" s="34">
        <v>2.4626499999999999E-5</v>
      </c>
      <c r="M367" s="35">
        <v>2230.4</v>
      </c>
      <c r="N367" s="34">
        <v>2.73943E-5</v>
      </c>
      <c r="O367" s="35">
        <v>21</v>
      </c>
      <c r="P367" s="34">
        <v>1.45285E-5</v>
      </c>
      <c r="Q367" s="35">
        <v>77</v>
      </c>
      <c r="R367" s="34">
        <v>8.9039999999999998E-6</v>
      </c>
      <c r="S367" s="35">
        <v>35</v>
      </c>
      <c r="T367" s="34">
        <v>6.2909000000000002E-6</v>
      </c>
      <c r="U367" s="35">
        <v>147.5</v>
      </c>
      <c r="V367" s="34">
        <v>7.1826999999999999E-6</v>
      </c>
      <c r="W367" s="35">
        <v>2230.4</v>
      </c>
    </row>
    <row r="368" spans="1:23" ht="14.45" x14ac:dyDescent="0.3">
      <c r="A368" s="6" t="s">
        <v>31</v>
      </c>
      <c r="B368" s="6" t="s">
        <v>44</v>
      </c>
      <c r="C368" s="6" t="s">
        <v>42</v>
      </c>
      <c r="D368" s="6" t="s">
        <v>37</v>
      </c>
      <c r="E368" s="6" t="s">
        <v>36</v>
      </c>
      <c r="F368" s="24" t="str">
        <f>+TabIPW[[#This Row],[WK]]&amp;TabIPW[[#This Row],[PK]]&amp;TabIPW[[#This Row],[GK]]</f>
        <v>060503</v>
      </c>
      <c r="G368" s="6" t="s">
        <v>393</v>
      </c>
      <c r="H368" s="34">
        <v>1.8597367999999998E-5</v>
      </c>
      <c r="I368" s="35">
        <v>5888</v>
      </c>
      <c r="J368" s="34">
        <v>1.39839E-5</v>
      </c>
      <c r="K368" s="35">
        <v>3565</v>
      </c>
      <c r="L368" s="34">
        <v>5.4024299999999997E-5</v>
      </c>
      <c r="M368" s="35">
        <v>4892.93</v>
      </c>
      <c r="N368" s="34">
        <v>4.3048199999999999E-5</v>
      </c>
      <c r="O368" s="35">
        <v>33</v>
      </c>
      <c r="P368" s="34">
        <v>2.8679699999999999E-5</v>
      </c>
      <c r="Q368" s="35">
        <v>152</v>
      </c>
      <c r="R368" s="34">
        <v>4.5537700000000003E-5</v>
      </c>
      <c r="S368" s="35">
        <v>179</v>
      </c>
      <c r="T368" s="34">
        <v>5.118E-6</v>
      </c>
      <c r="U368" s="35">
        <v>120</v>
      </c>
      <c r="V368" s="34">
        <v>1.5757099999999999E-5</v>
      </c>
      <c r="W368" s="35">
        <v>4892.93</v>
      </c>
    </row>
    <row r="369" spans="1:23" ht="14.45" x14ac:dyDescent="0.3">
      <c r="A369" s="6" t="s">
        <v>31</v>
      </c>
      <c r="B369" s="6" t="s">
        <v>44</v>
      </c>
      <c r="C369" s="6" t="s">
        <v>42</v>
      </c>
      <c r="D369" s="6" t="s">
        <v>39</v>
      </c>
      <c r="E369" s="6" t="s">
        <v>36</v>
      </c>
      <c r="F369" s="24" t="str">
        <f>+TabIPW[[#This Row],[WK]]&amp;TabIPW[[#This Row],[PK]]&amp;TabIPW[[#This Row],[GK]]</f>
        <v>060504</v>
      </c>
      <c r="G369" s="6" t="s">
        <v>394</v>
      </c>
      <c r="H369" s="34">
        <v>1.716656E-5</v>
      </c>
      <c r="I369" s="35">
        <v>5435</v>
      </c>
      <c r="J369" s="34">
        <v>1.2681600000000001E-5</v>
      </c>
      <c r="K369" s="35">
        <v>3233</v>
      </c>
      <c r="L369" s="34">
        <v>4.9867999999999998E-5</v>
      </c>
      <c r="M369" s="35">
        <v>4516.49</v>
      </c>
      <c r="N369" s="34">
        <v>4.6961700000000001E-5</v>
      </c>
      <c r="O369" s="35">
        <v>36</v>
      </c>
      <c r="P369" s="34">
        <v>1.88682E-5</v>
      </c>
      <c r="Q369" s="35">
        <v>100</v>
      </c>
      <c r="R369" s="34">
        <v>2.2896099999999999E-5</v>
      </c>
      <c r="S369" s="35">
        <v>90</v>
      </c>
      <c r="T369" s="34">
        <v>2.5803000000000001E-6</v>
      </c>
      <c r="U369" s="35">
        <v>60.5</v>
      </c>
      <c r="V369" s="34">
        <v>1.45448E-5</v>
      </c>
      <c r="W369" s="35">
        <v>4516.49</v>
      </c>
    </row>
    <row r="370" spans="1:23" ht="14.45" x14ac:dyDescent="0.3">
      <c r="A370" s="6" t="s">
        <v>31</v>
      </c>
      <c r="B370" s="6" t="s">
        <v>44</v>
      </c>
      <c r="C370" s="6" t="s">
        <v>42</v>
      </c>
      <c r="D370" s="6" t="s">
        <v>42</v>
      </c>
      <c r="E370" s="6" t="s">
        <v>40</v>
      </c>
      <c r="F370" s="24" t="str">
        <f>+TabIPW[[#This Row],[WK]]&amp;TabIPW[[#This Row],[PK]]&amp;TabIPW[[#This Row],[GK]]</f>
        <v>060505</v>
      </c>
      <c r="G370" s="6" t="s">
        <v>395</v>
      </c>
      <c r="H370" s="34">
        <v>4.6038592000000001E-5</v>
      </c>
      <c r="I370" s="35">
        <v>14576</v>
      </c>
      <c r="J370" s="34">
        <v>3.4891200000000002E-5</v>
      </c>
      <c r="K370" s="35">
        <v>8895</v>
      </c>
      <c r="L370" s="34">
        <v>1.337396E-4</v>
      </c>
      <c r="M370" s="35">
        <v>12112.66</v>
      </c>
      <c r="N370" s="34">
        <v>7.4356000000000004E-5</v>
      </c>
      <c r="O370" s="35">
        <v>57</v>
      </c>
      <c r="P370" s="34">
        <v>1.066054E-4</v>
      </c>
      <c r="Q370" s="35">
        <v>565</v>
      </c>
      <c r="R370" s="34">
        <v>8.2171399999999997E-5</v>
      </c>
      <c r="S370" s="35">
        <v>323</v>
      </c>
      <c r="T370" s="34">
        <v>3.7323100000000002E-5</v>
      </c>
      <c r="U370" s="35">
        <v>875.1</v>
      </c>
      <c r="V370" s="34">
        <v>3.9007400000000002E-5</v>
      </c>
      <c r="W370" s="35">
        <v>12112.66</v>
      </c>
    </row>
    <row r="371" spans="1:23" ht="14.45" x14ac:dyDescent="0.3">
      <c r="A371" s="6" t="s">
        <v>31</v>
      </c>
      <c r="B371" s="6" t="s">
        <v>44</v>
      </c>
      <c r="C371" s="6" t="s">
        <v>42</v>
      </c>
      <c r="D371" s="6" t="s">
        <v>44</v>
      </c>
      <c r="E371" s="6" t="s">
        <v>40</v>
      </c>
      <c r="F371" s="24" t="str">
        <f>+TabIPW[[#This Row],[WK]]&amp;TabIPW[[#This Row],[PK]]&amp;TabIPW[[#This Row],[GK]]</f>
        <v>060506</v>
      </c>
      <c r="G371" s="6" t="s">
        <v>396</v>
      </c>
      <c r="H371" s="34">
        <v>2.1155768000000001E-5</v>
      </c>
      <c r="I371" s="35">
        <v>6698</v>
      </c>
      <c r="J371" s="34">
        <v>1.6290399999999999E-5</v>
      </c>
      <c r="K371" s="35">
        <v>4153</v>
      </c>
      <c r="L371" s="34">
        <v>6.1456400000000003E-5</v>
      </c>
      <c r="M371" s="35">
        <v>5566.04</v>
      </c>
      <c r="N371" s="34">
        <v>3.9134700000000003E-5</v>
      </c>
      <c r="O371" s="35">
        <v>30</v>
      </c>
      <c r="P371" s="34">
        <v>3.5472200000000002E-5</v>
      </c>
      <c r="Q371" s="35">
        <v>188</v>
      </c>
      <c r="R371" s="34">
        <v>2.18784E-5</v>
      </c>
      <c r="S371" s="35">
        <v>86</v>
      </c>
      <c r="T371" s="34">
        <v>1.00654E-5</v>
      </c>
      <c r="U371" s="35">
        <v>236</v>
      </c>
      <c r="V371" s="34">
        <v>1.7924800000000002E-5</v>
      </c>
      <c r="W371" s="35">
        <v>5566.04</v>
      </c>
    </row>
    <row r="372" spans="1:23" ht="14.45" x14ac:dyDescent="0.3">
      <c r="A372" s="6" t="s">
        <v>31</v>
      </c>
      <c r="B372" s="6" t="s">
        <v>44</v>
      </c>
      <c r="C372" s="6" t="s">
        <v>42</v>
      </c>
      <c r="D372" s="6" t="s">
        <v>51</v>
      </c>
      <c r="E372" s="6" t="s">
        <v>36</v>
      </c>
      <c r="F372" s="24" t="str">
        <f>+TabIPW[[#This Row],[WK]]&amp;TabIPW[[#This Row],[PK]]&amp;TabIPW[[#This Row],[GK]]</f>
        <v>060507</v>
      </c>
      <c r="G372" s="6" t="s">
        <v>397</v>
      </c>
      <c r="H372" s="34">
        <v>1.4077528E-5</v>
      </c>
      <c r="I372" s="35">
        <v>4457</v>
      </c>
      <c r="J372" s="34">
        <v>1.0555599999999999E-5</v>
      </c>
      <c r="K372" s="35">
        <v>2691</v>
      </c>
      <c r="L372" s="34">
        <v>4.08945E-5</v>
      </c>
      <c r="M372" s="35">
        <v>3703.77</v>
      </c>
      <c r="N372" s="34">
        <v>3.1307799999999999E-5</v>
      </c>
      <c r="O372" s="35">
        <v>24</v>
      </c>
      <c r="P372" s="34">
        <v>2.5283399999999999E-5</v>
      </c>
      <c r="Q372" s="35">
        <v>134</v>
      </c>
      <c r="R372" s="34">
        <v>3.3072099999999998E-5</v>
      </c>
      <c r="S372" s="35">
        <v>130</v>
      </c>
      <c r="T372" s="34">
        <v>5.6554000000000001E-6</v>
      </c>
      <c r="U372" s="35">
        <v>132.6</v>
      </c>
      <c r="V372" s="34">
        <v>1.1927600000000001E-5</v>
      </c>
      <c r="W372" s="35">
        <v>3703.77</v>
      </c>
    </row>
    <row r="373" spans="1:23" ht="14.45" x14ac:dyDescent="0.3">
      <c r="A373" s="6" t="s">
        <v>31</v>
      </c>
      <c r="B373" s="6" t="s">
        <v>44</v>
      </c>
      <c r="C373" s="6" t="s">
        <v>44</v>
      </c>
      <c r="D373" s="6" t="s">
        <v>33</v>
      </c>
      <c r="E373" s="6" t="s">
        <v>34</v>
      </c>
      <c r="F373" s="24" t="str">
        <f>+TabIPW[[#This Row],[WK]]&amp;TabIPW[[#This Row],[PK]]&amp;TabIPW[[#This Row],[GK]]</f>
        <v>060601</v>
      </c>
      <c r="G373" s="6" t="s">
        <v>398</v>
      </c>
      <c r="H373" s="34">
        <v>5.4850864000000002E-5</v>
      </c>
      <c r="I373" s="35">
        <v>17366</v>
      </c>
      <c r="J373" s="34">
        <v>3.9409899999999997E-5</v>
      </c>
      <c r="K373" s="35">
        <v>10047</v>
      </c>
      <c r="L373" s="34">
        <v>1.5377819999999999E-4</v>
      </c>
      <c r="M373" s="35">
        <v>13927.53</v>
      </c>
      <c r="N373" s="34">
        <v>1.2523119999999999E-4</v>
      </c>
      <c r="O373" s="35">
        <v>96</v>
      </c>
      <c r="P373" s="34">
        <v>1.286812E-4</v>
      </c>
      <c r="Q373" s="35">
        <v>682</v>
      </c>
      <c r="R373" s="34">
        <v>1.0252339999999999E-4</v>
      </c>
      <c r="S373" s="35">
        <v>403</v>
      </c>
      <c r="T373" s="34">
        <v>5.2207999999999999E-5</v>
      </c>
      <c r="U373" s="35">
        <v>1224.0999999999999</v>
      </c>
      <c r="V373" s="34">
        <v>4.4851999999999997E-5</v>
      </c>
      <c r="W373" s="35">
        <v>13927.53</v>
      </c>
    </row>
    <row r="374" spans="1:23" ht="14.45" x14ac:dyDescent="0.3">
      <c r="A374" s="6" t="s">
        <v>31</v>
      </c>
      <c r="B374" s="6" t="s">
        <v>44</v>
      </c>
      <c r="C374" s="6" t="s">
        <v>44</v>
      </c>
      <c r="D374" s="6" t="s">
        <v>32</v>
      </c>
      <c r="E374" s="6" t="s">
        <v>36</v>
      </c>
      <c r="F374" s="24" t="str">
        <f>+TabIPW[[#This Row],[WK]]&amp;TabIPW[[#This Row],[PK]]&amp;TabIPW[[#This Row],[GK]]</f>
        <v>060602</v>
      </c>
      <c r="G374" s="6" t="s">
        <v>399</v>
      </c>
      <c r="H374" s="34">
        <v>1.4014352E-5</v>
      </c>
      <c r="I374" s="35">
        <v>4437</v>
      </c>
      <c r="J374" s="34">
        <v>1.05635E-5</v>
      </c>
      <c r="K374" s="35">
        <v>2693</v>
      </c>
      <c r="L374" s="34">
        <v>3.9290199999999999E-5</v>
      </c>
      <c r="M374" s="35">
        <v>3558.47</v>
      </c>
      <c r="N374" s="34">
        <v>2.73943E-5</v>
      </c>
      <c r="O374" s="35">
        <v>21</v>
      </c>
      <c r="P374" s="34">
        <v>2.6415500000000001E-5</v>
      </c>
      <c r="Q374" s="35">
        <v>140</v>
      </c>
      <c r="R374" s="34">
        <v>2.5440100000000001E-5</v>
      </c>
      <c r="S374" s="35">
        <v>100</v>
      </c>
      <c r="T374" s="34">
        <v>9.7668999999999996E-6</v>
      </c>
      <c r="U374" s="35">
        <v>229</v>
      </c>
      <c r="V374" s="34">
        <v>1.14596E-5</v>
      </c>
      <c r="W374" s="35">
        <v>3558.47</v>
      </c>
    </row>
    <row r="375" spans="1:23" ht="14.45" x14ac:dyDescent="0.3">
      <c r="A375" s="6" t="s">
        <v>31</v>
      </c>
      <c r="B375" s="6" t="s">
        <v>44</v>
      </c>
      <c r="C375" s="6" t="s">
        <v>44</v>
      </c>
      <c r="D375" s="6" t="s">
        <v>37</v>
      </c>
      <c r="E375" s="6" t="s">
        <v>36</v>
      </c>
      <c r="F375" s="24" t="str">
        <f>+TabIPW[[#This Row],[WK]]&amp;TabIPW[[#This Row],[PK]]&amp;TabIPW[[#This Row],[GK]]</f>
        <v>060603</v>
      </c>
      <c r="G375" s="6" t="s">
        <v>400</v>
      </c>
      <c r="H375" s="34">
        <v>1.0097792E-5</v>
      </c>
      <c r="I375" s="35">
        <v>3197</v>
      </c>
      <c r="J375" s="34">
        <v>7.0880999999999999E-6</v>
      </c>
      <c r="K375" s="35">
        <v>1807</v>
      </c>
      <c r="L375" s="34">
        <v>2.8309800000000001E-5</v>
      </c>
      <c r="M375" s="35">
        <v>2563.9899999999998</v>
      </c>
      <c r="N375" s="34">
        <v>1.0435899999999999E-5</v>
      </c>
      <c r="O375" s="35">
        <v>8</v>
      </c>
      <c r="P375" s="34">
        <v>1.6226699999999998E-5</v>
      </c>
      <c r="Q375" s="35">
        <v>86</v>
      </c>
      <c r="R375" s="34">
        <v>8.9039999999999998E-6</v>
      </c>
      <c r="S375" s="35">
        <v>35</v>
      </c>
      <c r="T375" s="34">
        <v>4.6786999999999998E-6</v>
      </c>
      <c r="U375" s="35">
        <v>109.7</v>
      </c>
      <c r="V375" s="34">
        <v>8.2570000000000007E-6</v>
      </c>
      <c r="W375" s="35">
        <v>2563.9899999999998</v>
      </c>
    </row>
    <row r="376" spans="1:23" ht="14.45" x14ac:dyDescent="0.3">
      <c r="A376" s="6" t="s">
        <v>31</v>
      </c>
      <c r="B376" s="6" t="s">
        <v>44</v>
      </c>
      <c r="C376" s="6" t="s">
        <v>44</v>
      </c>
      <c r="D376" s="6" t="s">
        <v>39</v>
      </c>
      <c r="E376" s="6" t="s">
        <v>36</v>
      </c>
      <c r="F376" s="24" t="str">
        <f>+TabIPW[[#This Row],[WK]]&amp;TabIPW[[#This Row],[PK]]&amp;TabIPW[[#This Row],[GK]]</f>
        <v>060604</v>
      </c>
      <c r="G376" s="6" t="s">
        <v>401</v>
      </c>
      <c r="H376" s="34">
        <v>2.423848E-5</v>
      </c>
      <c r="I376" s="35">
        <v>7674</v>
      </c>
      <c r="J376" s="34">
        <v>1.7827999999999999E-5</v>
      </c>
      <c r="K376" s="35">
        <v>4545</v>
      </c>
      <c r="L376" s="34">
        <v>6.7954300000000001E-5</v>
      </c>
      <c r="M376" s="35">
        <v>6154.55</v>
      </c>
      <c r="N376" s="34">
        <v>5.60931E-5</v>
      </c>
      <c r="O376" s="35">
        <v>43</v>
      </c>
      <c r="P376" s="34">
        <v>3.9623199999999997E-5</v>
      </c>
      <c r="Q376" s="35">
        <v>210</v>
      </c>
      <c r="R376" s="34">
        <v>8.1408200000000004E-5</v>
      </c>
      <c r="S376" s="35">
        <v>320</v>
      </c>
      <c r="T376" s="34">
        <v>1.12511E-5</v>
      </c>
      <c r="U376" s="35">
        <v>263.8</v>
      </c>
      <c r="V376" s="34">
        <v>1.982E-5</v>
      </c>
      <c r="W376" s="35">
        <v>6154.55</v>
      </c>
    </row>
    <row r="377" spans="1:23" ht="14.45" x14ac:dyDescent="0.3">
      <c r="A377" s="6" t="s">
        <v>31</v>
      </c>
      <c r="B377" s="6" t="s">
        <v>44</v>
      </c>
      <c r="C377" s="6" t="s">
        <v>44</v>
      </c>
      <c r="D377" s="6" t="s">
        <v>42</v>
      </c>
      <c r="E377" s="6" t="s">
        <v>36</v>
      </c>
      <c r="F377" s="24" t="str">
        <f>+TabIPW[[#This Row],[WK]]&amp;TabIPW[[#This Row],[PK]]&amp;TabIPW[[#This Row],[GK]]</f>
        <v>060605</v>
      </c>
      <c r="G377" s="6" t="s">
        <v>398</v>
      </c>
      <c r="H377" s="34">
        <v>2.5593488000000002E-5</v>
      </c>
      <c r="I377" s="35">
        <v>8103</v>
      </c>
      <c r="J377" s="34">
        <v>1.94167E-5</v>
      </c>
      <c r="K377" s="35">
        <v>4950</v>
      </c>
      <c r="L377" s="34">
        <v>7.1753200000000003E-5</v>
      </c>
      <c r="M377" s="35">
        <v>6498.61</v>
      </c>
      <c r="N377" s="34">
        <v>4.1743699999999998E-5</v>
      </c>
      <c r="O377" s="35">
        <v>32</v>
      </c>
      <c r="P377" s="34">
        <v>4.0755299999999999E-5</v>
      </c>
      <c r="Q377" s="35">
        <v>216</v>
      </c>
      <c r="R377" s="34">
        <v>3.7905699999999999E-5</v>
      </c>
      <c r="S377" s="35">
        <v>149</v>
      </c>
      <c r="T377" s="34">
        <v>1.5174899999999999E-5</v>
      </c>
      <c r="U377" s="35">
        <v>355.8</v>
      </c>
      <c r="V377" s="34">
        <v>2.0928E-5</v>
      </c>
      <c r="W377" s="35">
        <v>6498.61</v>
      </c>
    </row>
    <row r="378" spans="1:23" ht="14.45" x14ac:dyDescent="0.3">
      <c r="A378" s="6" t="s">
        <v>31</v>
      </c>
      <c r="B378" s="6" t="s">
        <v>44</v>
      </c>
      <c r="C378" s="6" t="s">
        <v>44</v>
      </c>
      <c r="D378" s="6" t="s">
        <v>44</v>
      </c>
      <c r="E378" s="6" t="s">
        <v>36</v>
      </c>
      <c r="F378" s="24" t="str">
        <f>+TabIPW[[#This Row],[WK]]&amp;TabIPW[[#This Row],[PK]]&amp;TabIPW[[#This Row],[GK]]</f>
        <v>060606</v>
      </c>
      <c r="G378" s="6" t="s">
        <v>402</v>
      </c>
      <c r="H378" s="34">
        <v>1.08432E-5</v>
      </c>
      <c r="I378" s="35">
        <v>3433</v>
      </c>
      <c r="J378" s="34">
        <v>8.1157999999999994E-6</v>
      </c>
      <c r="K378" s="35">
        <v>2069</v>
      </c>
      <c r="L378" s="34">
        <v>3.03997E-5</v>
      </c>
      <c r="M378" s="35">
        <v>2753.27</v>
      </c>
      <c r="N378" s="34">
        <v>1.17404E-5</v>
      </c>
      <c r="O378" s="35">
        <v>9</v>
      </c>
      <c r="P378" s="34">
        <v>1.28304E-5</v>
      </c>
      <c r="Q378" s="35">
        <v>68</v>
      </c>
      <c r="R378" s="34">
        <v>2.3913700000000001E-5</v>
      </c>
      <c r="S378" s="35">
        <v>94</v>
      </c>
      <c r="T378" s="34">
        <v>8.8797999999999992E-6</v>
      </c>
      <c r="U378" s="35">
        <v>208.2</v>
      </c>
      <c r="V378" s="34">
        <v>8.8666000000000008E-6</v>
      </c>
      <c r="W378" s="35">
        <v>2753.27</v>
      </c>
    </row>
    <row r="379" spans="1:23" ht="14.45" x14ac:dyDescent="0.3">
      <c r="A379" s="6" t="s">
        <v>31</v>
      </c>
      <c r="B379" s="6" t="s">
        <v>44</v>
      </c>
      <c r="C379" s="6" t="s">
        <v>44</v>
      </c>
      <c r="D379" s="6" t="s">
        <v>51</v>
      </c>
      <c r="E379" s="6" t="s">
        <v>36</v>
      </c>
      <c r="F379" s="24" t="str">
        <f>+TabIPW[[#This Row],[WK]]&amp;TabIPW[[#This Row],[PK]]&amp;TabIPW[[#This Row],[GK]]</f>
        <v>060607</v>
      </c>
      <c r="G379" s="6" t="s">
        <v>403</v>
      </c>
      <c r="H379" s="34">
        <v>1.1323296000000001E-5</v>
      </c>
      <c r="I379" s="35">
        <v>3585</v>
      </c>
      <c r="J379" s="34">
        <v>8.3314999999999998E-6</v>
      </c>
      <c r="K379" s="35">
        <v>2124</v>
      </c>
      <c r="L379" s="34">
        <v>3.1745600000000003E-5</v>
      </c>
      <c r="M379" s="35">
        <v>2875.17</v>
      </c>
      <c r="N379" s="34">
        <v>2.21763E-5</v>
      </c>
      <c r="O379" s="35">
        <v>17</v>
      </c>
      <c r="P379" s="34">
        <v>1.7736100000000001E-5</v>
      </c>
      <c r="Q379" s="35">
        <v>94</v>
      </c>
      <c r="R379" s="34">
        <v>2.5694499999999999E-5</v>
      </c>
      <c r="S379" s="35">
        <v>101</v>
      </c>
      <c r="T379" s="34">
        <v>4.0006000000000003E-6</v>
      </c>
      <c r="U379" s="35">
        <v>93.8</v>
      </c>
      <c r="V379" s="34">
        <v>9.2591000000000008E-6</v>
      </c>
      <c r="W379" s="35">
        <v>2875.17</v>
      </c>
    </row>
    <row r="380" spans="1:23" ht="14.45" x14ac:dyDescent="0.3">
      <c r="A380" s="6" t="s">
        <v>31</v>
      </c>
      <c r="B380" s="6" t="s">
        <v>44</v>
      </c>
      <c r="C380" s="6" t="s">
        <v>44</v>
      </c>
      <c r="D380" s="6" t="s">
        <v>77</v>
      </c>
      <c r="E380" s="6" t="s">
        <v>36</v>
      </c>
      <c r="F380" s="24" t="str">
        <f>+TabIPW[[#This Row],[WK]]&amp;TabIPW[[#This Row],[PK]]&amp;TabIPW[[#This Row],[GK]]</f>
        <v>060609</v>
      </c>
      <c r="G380" s="6" t="s">
        <v>404</v>
      </c>
      <c r="H380" s="34">
        <v>8.5185279999999998E-6</v>
      </c>
      <c r="I380" s="35">
        <v>2697</v>
      </c>
      <c r="J380" s="34">
        <v>6.3153000000000003E-6</v>
      </c>
      <c r="K380" s="35">
        <v>1610</v>
      </c>
      <c r="L380" s="34">
        <v>2.38822E-5</v>
      </c>
      <c r="M380" s="35">
        <v>2162.9899999999998</v>
      </c>
      <c r="N380" s="34">
        <v>1.9567399999999998E-5</v>
      </c>
      <c r="O380" s="35">
        <v>15</v>
      </c>
      <c r="P380" s="34">
        <v>1.0754899999999999E-5</v>
      </c>
      <c r="Q380" s="35">
        <v>57</v>
      </c>
      <c r="R380" s="34">
        <v>3.0273700000000001E-5</v>
      </c>
      <c r="S380" s="35">
        <v>119</v>
      </c>
      <c r="T380" s="34">
        <v>4.5677999999999997E-6</v>
      </c>
      <c r="U380" s="35">
        <v>107.1</v>
      </c>
      <c r="V380" s="34">
        <v>6.9657000000000001E-6</v>
      </c>
      <c r="W380" s="35">
        <v>2162.9899999999998</v>
      </c>
    </row>
    <row r="381" spans="1:23" ht="14.45" x14ac:dyDescent="0.3">
      <c r="A381" s="6" t="s">
        <v>31</v>
      </c>
      <c r="B381" s="6" t="s">
        <v>44</v>
      </c>
      <c r="C381" s="6" t="s">
        <v>44</v>
      </c>
      <c r="D381" s="6" t="s">
        <v>90</v>
      </c>
      <c r="E381" s="6" t="s">
        <v>36</v>
      </c>
      <c r="F381" s="24" t="str">
        <f>+TabIPW[[#This Row],[WK]]&amp;TabIPW[[#This Row],[PK]]&amp;TabIPW[[#This Row],[GK]]</f>
        <v>060610</v>
      </c>
      <c r="G381" s="6" t="s">
        <v>405</v>
      </c>
      <c r="H381" s="34">
        <v>1.1844448000000001E-5</v>
      </c>
      <c r="I381" s="35">
        <v>3750</v>
      </c>
      <c r="J381" s="34">
        <v>9.1043000000000002E-6</v>
      </c>
      <c r="K381" s="35">
        <v>2321</v>
      </c>
      <c r="L381" s="34">
        <v>3.3206700000000002E-5</v>
      </c>
      <c r="M381" s="35">
        <v>3007.5</v>
      </c>
      <c r="N381" s="34">
        <v>1.5653899999999999E-5</v>
      </c>
      <c r="O381" s="35">
        <v>12</v>
      </c>
      <c r="P381" s="34">
        <v>1.88682E-5</v>
      </c>
      <c r="Q381" s="35">
        <v>100</v>
      </c>
      <c r="R381" s="34">
        <v>1.24656E-5</v>
      </c>
      <c r="S381" s="35">
        <v>49</v>
      </c>
      <c r="T381" s="34">
        <v>8.4916000000000001E-6</v>
      </c>
      <c r="U381" s="35">
        <v>199.10000000000002</v>
      </c>
      <c r="V381" s="34">
        <v>9.6853000000000003E-6</v>
      </c>
      <c r="W381" s="35">
        <v>3007.5</v>
      </c>
    </row>
    <row r="382" spans="1:23" ht="14.45" x14ac:dyDescent="0.3">
      <c r="A382" s="6" t="s">
        <v>31</v>
      </c>
      <c r="B382" s="6" t="s">
        <v>44</v>
      </c>
      <c r="C382" s="6" t="s">
        <v>44</v>
      </c>
      <c r="D382" s="6" t="s">
        <v>92</v>
      </c>
      <c r="E382" s="6" t="s">
        <v>36</v>
      </c>
      <c r="F382" s="24" t="str">
        <f>+TabIPW[[#This Row],[WK]]&amp;TabIPW[[#This Row],[PK]]&amp;TabIPW[[#This Row],[GK]]</f>
        <v>060611</v>
      </c>
      <c r="G382" s="6" t="s">
        <v>406</v>
      </c>
      <c r="H382" s="34">
        <v>1.5157736000000001E-5</v>
      </c>
      <c r="I382" s="35">
        <v>4799</v>
      </c>
      <c r="J382" s="34">
        <v>1.1014499999999999E-5</v>
      </c>
      <c r="K382" s="35">
        <v>2808</v>
      </c>
      <c r="L382" s="34">
        <v>4.2495800000000001E-5</v>
      </c>
      <c r="M382" s="35">
        <v>3848.8</v>
      </c>
      <c r="N382" s="34">
        <v>3.0003300000000001E-5</v>
      </c>
      <c r="O382" s="35">
        <v>23</v>
      </c>
      <c r="P382" s="34">
        <v>1.9245600000000001E-5</v>
      </c>
      <c r="Q382" s="35">
        <v>102</v>
      </c>
      <c r="R382" s="34">
        <v>1.8062399999999998E-5</v>
      </c>
      <c r="S382" s="35">
        <v>71</v>
      </c>
      <c r="T382" s="34">
        <v>7.5491000000000003E-6</v>
      </c>
      <c r="U382" s="35">
        <v>177</v>
      </c>
      <c r="V382" s="34">
        <v>1.23946E-5</v>
      </c>
      <c r="W382" s="35">
        <v>3848.8</v>
      </c>
    </row>
    <row r="383" spans="1:23" ht="14.45" x14ac:dyDescent="0.3">
      <c r="A383" s="6" t="s">
        <v>31</v>
      </c>
      <c r="B383" s="6" t="s">
        <v>44</v>
      </c>
      <c r="C383" s="6" t="s">
        <v>51</v>
      </c>
      <c r="D383" s="6" t="s">
        <v>33</v>
      </c>
      <c r="E383" s="6" t="s">
        <v>34</v>
      </c>
      <c r="F383" s="24" t="str">
        <f>+TabIPW[[#This Row],[WK]]&amp;TabIPW[[#This Row],[PK]]&amp;TabIPW[[#This Row],[GK]]</f>
        <v>060701</v>
      </c>
      <c r="G383" s="6" t="s">
        <v>407</v>
      </c>
      <c r="H383" s="34">
        <v>9.8849048E-5</v>
      </c>
      <c r="I383" s="35">
        <v>31296</v>
      </c>
      <c r="J383" s="34">
        <v>7.2461399999999997E-5</v>
      </c>
      <c r="K383" s="35">
        <v>18473</v>
      </c>
      <c r="L383" s="34">
        <v>2.6469040000000002E-4</v>
      </c>
      <c r="M383" s="35">
        <v>23972.74</v>
      </c>
      <c r="N383" s="34">
        <v>1.761063E-4</v>
      </c>
      <c r="O383" s="35">
        <v>135</v>
      </c>
      <c r="P383" s="34">
        <v>2.1019180000000001E-4</v>
      </c>
      <c r="Q383" s="35">
        <v>1114</v>
      </c>
      <c r="R383" s="34">
        <v>1.877476E-4</v>
      </c>
      <c r="S383" s="35">
        <v>738</v>
      </c>
      <c r="T383" s="34">
        <v>9.2874900000000001E-5</v>
      </c>
      <c r="U383" s="35">
        <v>2177.6</v>
      </c>
      <c r="V383" s="34">
        <v>7.7201399999999996E-5</v>
      </c>
      <c r="W383" s="35">
        <v>23972.74</v>
      </c>
    </row>
    <row r="384" spans="1:23" ht="14.45" x14ac:dyDescent="0.3">
      <c r="A384" s="6" t="s">
        <v>31</v>
      </c>
      <c r="B384" s="6" t="s">
        <v>44</v>
      </c>
      <c r="C384" s="6" t="s">
        <v>51</v>
      </c>
      <c r="D384" s="6" t="s">
        <v>32</v>
      </c>
      <c r="E384" s="6" t="s">
        <v>40</v>
      </c>
      <c r="F384" s="24" t="str">
        <f>+TabIPW[[#This Row],[WK]]&amp;TabIPW[[#This Row],[PK]]&amp;TabIPW[[#This Row],[GK]]</f>
        <v>060702</v>
      </c>
      <c r="G384" s="6" t="s">
        <v>408</v>
      </c>
      <c r="H384" s="34">
        <v>2.5170248E-5</v>
      </c>
      <c r="I384" s="35">
        <v>7969</v>
      </c>
      <c r="J384" s="34">
        <v>1.88714E-5</v>
      </c>
      <c r="K384" s="35">
        <v>4811</v>
      </c>
      <c r="L384" s="34">
        <v>6.7398900000000003E-5</v>
      </c>
      <c r="M384" s="35">
        <v>6104.25</v>
      </c>
      <c r="N384" s="34">
        <v>8.7400900000000005E-5</v>
      </c>
      <c r="O384" s="35">
        <v>67</v>
      </c>
      <c r="P384" s="34">
        <v>4.3019499999999997E-5</v>
      </c>
      <c r="Q384" s="35">
        <v>228</v>
      </c>
      <c r="R384" s="34">
        <v>6.3345700000000006E-5</v>
      </c>
      <c r="S384" s="35">
        <v>249</v>
      </c>
      <c r="T384" s="34">
        <v>1.12212E-5</v>
      </c>
      <c r="U384" s="35">
        <v>263.10000000000002</v>
      </c>
      <c r="V384" s="34">
        <v>1.9658000000000001E-5</v>
      </c>
      <c r="W384" s="35">
        <v>6104.25</v>
      </c>
    </row>
    <row r="385" spans="1:23" ht="14.45" x14ac:dyDescent="0.3">
      <c r="A385" s="6" t="s">
        <v>31</v>
      </c>
      <c r="B385" s="6" t="s">
        <v>44</v>
      </c>
      <c r="C385" s="6" t="s">
        <v>51</v>
      </c>
      <c r="D385" s="6" t="s">
        <v>37</v>
      </c>
      <c r="E385" s="6" t="s">
        <v>36</v>
      </c>
      <c r="F385" s="24" t="str">
        <f>+TabIPW[[#This Row],[WK]]&amp;TabIPW[[#This Row],[PK]]&amp;TabIPW[[#This Row],[GK]]</f>
        <v>060703</v>
      </c>
      <c r="G385" s="6" t="s">
        <v>409</v>
      </c>
      <c r="H385" s="34">
        <v>1.6515904E-5</v>
      </c>
      <c r="I385" s="35">
        <v>5229</v>
      </c>
      <c r="J385" s="34">
        <v>1.21482E-5</v>
      </c>
      <c r="K385" s="35">
        <v>3097</v>
      </c>
      <c r="L385" s="34">
        <v>4.4224999999999998E-5</v>
      </c>
      <c r="M385" s="35">
        <v>4005.41</v>
      </c>
      <c r="N385" s="34">
        <v>3.9134700000000003E-5</v>
      </c>
      <c r="O385" s="35">
        <v>30</v>
      </c>
      <c r="P385" s="34">
        <v>3.6415599999999997E-5</v>
      </c>
      <c r="Q385" s="35">
        <v>193</v>
      </c>
      <c r="R385" s="34">
        <v>2.2132799999999999E-5</v>
      </c>
      <c r="S385" s="35">
        <v>87</v>
      </c>
      <c r="T385" s="34">
        <v>1.5418E-5</v>
      </c>
      <c r="U385" s="35">
        <v>361.5</v>
      </c>
      <c r="V385" s="34">
        <v>1.2898899999999999E-5</v>
      </c>
      <c r="W385" s="35">
        <v>4005.41</v>
      </c>
    </row>
    <row r="386" spans="1:23" ht="14.45" x14ac:dyDescent="0.3">
      <c r="A386" s="6" t="s">
        <v>31</v>
      </c>
      <c r="B386" s="6" t="s">
        <v>44</v>
      </c>
      <c r="C386" s="6" t="s">
        <v>51</v>
      </c>
      <c r="D386" s="6" t="s">
        <v>39</v>
      </c>
      <c r="E386" s="6" t="s">
        <v>36</v>
      </c>
      <c r="F386" s="24" t="str">
        <f>+TabIPW[[#This Row],[WK]]&amp;TabIPW[[#This Row],[PK]]&amp;TabIPW[[#This Row],[GK]]</f>
        <v>060704</v>
      </c>
      <c r="G386" s="6" t="s">
        <v>410</v>
      </c>
      <c r="H386" s="34">
        <v>2.1474775999999997E-5</v>
      </c>
      <c r="I386" s="35">
        <v>6799</v>
      </c>
      <c r="J386" s="34">
        <v>1.6188399999999999E-5</v>
      </c>
      <c r="K386" s="35">
        <v>4127</v>
      </c>
      <c r="L386" s="34">
        <v>5.7503500000000003E-5</v>
      </c>
      <c r="M386" s="35">
        <v>5208.03</v>
      </c>
      <c r="N386" s="34">
        <v>6.0006600000000002E-5</v>
      </c>
      <c r="O386" s="35">
        <v>46</v>
      </c>
      <c r="P386" s="34">
        <v>4.0944E-5</v>
      </c>
      <c r="Q386" s="35">
        <v>217</v>
      </c>
      <c r="R386" s="34">
        <v>8.6241800000000005E-5</v>
      </c>
      <c r="S386" s="35">
        <v>339</v>
      </c>
      <c r="T386" s="34">
        <v>4.8109E-6</v>
      </c>
      <c r="U386" s="35">
        <v>112.80000000000001</v>
      </c>
      <c r="V386" s="34">
        <v>1.6771800000000001E-5</v>
      </c>
      <c r="W386" s="35">
        <v>5208.03</v>
      </c>
    </row>
    <row r="387" spans="1:23" ht="14.45" x14ac:dyDescent="0.3">
      <c r="A387" s="6" t="s">
        <v>31</v>
      </c>
      <c r="B387" s="6" t="s">
        <v>44</v>
      </c>
      <c r="C387" s="6" t="s">
        <v>51</v>
      </c>
      <c r="D387" s="6" t="s">
        <v>42</v>
      </c>
      <c r="E387" s="6" t="s">
        <v>36</v>
      </c>
      <c r="F387" s="24" t="str">
        <f>+TabIPW[[#This Row],[WK]]&amp;TabIPW[[#This Row],[PK]]&amp;TabIPW[[#This Row],[GK]]</f>
        <v>060705</v>
      </c>
      <c r="G387" s="6" t="s">
        <v>407</v>
      </c>
      <c r="H387" s="34">
        <v>2.2134912E-5</v>
      </c>
      <c r="I387" s="35">
        <v>7008</v>
      </c>
      <c r="J387" s="34">
        <v>1.7149399999999999E-5</v>
      </c>
      <c r="K387" s="35">
        <v>4372</v>
      </c>
      <c r="L387" s="34">
        <v>5.9271200000000003E-5</v>
      </c>
      <c r="M387" s="35">
        <v>5368.13</v>
      </c>
      <c r="N387" s="34">
        <v>4.0439199999999997E-5</v>
      </c>
      <c r="O387" s="35">
        <v>31</v>
      </c>
      <c r="P387" s="34">
        <v>3.41515E-5</v>
      </c>
      <c r="Q387" s="35">
        <v>181</v>
      </c>
      <c r="R387" s="34">
        <v>3.2054500000000003E-5</v>
      </c>
      <c r="S387" s="35">
        <v>126</v>
      </c>
      <c r="T387" s="34">
        <v>1.4722800000000001E-5</v>
      </c>
      <c r="U387" s="35">
        <v>345.2</v>
      </c>
      <c r="V387" s="34">
        <v>1.72874E-5</v>
      </c>
      <c r="W387" s="35">
        <v>5368.13</v>
      </c>
    </row>
    <row r="388" spans="1:23" ht="14.45" x14ac:dyDescent="0.3">
      <c r="A388" s="6" t="s">
        <v>31</v>
      </c>
      <c r="B388" s="6" t="s">
        <v>44</v>
      </c>
      <c r="C388" s="6" t="s">
        <v>51</v>
      </c>
      <c r="D388" s="6" t="s">
        <v>44</v>
      </c>
      <c r="E388" s="6" t="s">
        <v>36</v>
      </c>
      <c r="F388" s="24" t="str">
        <f>+TabIPW[[#This Row],[WK]]&amp;TabIPW[[#This Row],[PK]]&amp;TabIPW[[#This Row],[GK]]</f>
        <v>060706</v>
      </c>
      <c r="G388" s="6" t="s">
        <v>411</v>
      </c>
      <c r="H388" s="34">
        <v>1.7106544E-5</v>
      </c>
      <c r="I388" s="35">
        <v>5416</v>
      </c>
      <c r="J388" s="34">
        <v>1.29091E-5</v>
      </c>
      <c r="K388" s="35">
        <v>3291</v>
      </c>
      <c r="L388" s="34">
        <v>4.5806600000000003E-5</v>
      </c>
      <c r="M388" s="35">
        <v>4148.66</v>
      </c>
      <c r="N388" s="34">
        <v>4.8266200000000002E-5</v>
      </c>
      <c r="O388" s="35">
        <v>37</v>
      </c>
      <c r="P388" s="34">
        <v>3.5660900000000003E-5</v>
      </c>
      <c r="Q388" s="35">
        <v>189</v>
      </c>
      <c r="R388" s="34">
        <v>2.5694499999999999E-5</v>
      </c>
      <c r="S388" s="35">
        <v>101</v>
      </c>
      <c r="T388" s="34">
        <v>5.5829000000000004E-6</v>
      </c>
      <c r="U388" s="35">
        <v>130.9</v>
      </c>
      <c r="V388" s="34">
        <v>1.33603E-5</v>
      </c>
      <c r="W388" s="35">
        <v>4148.66</v>
      </c>
    </row>
    <row r="389" spans="1:23" ht="14.45" x14ac:dyDescent="0.3">
      <c r="A389" s="6" t="s">
        <v>31</v>
      </c>
      <c r="B389" s="6" t="s">
        <v>44</v>
      </c>
      <c r="C389" s="6" t="s">
        <v>51</v>
      </c>
      <c r="D389" s="6" t="s">
        <v>51</v>
      </c>
      <c r="E389" s="6" t="s">
        <v>36</v>
      </c>
      <c r="F389" s="24" t="str">
        <f>+TabIPW[[#This Row],[WK]]&amp;TabIPW[[#This Row],[PK]]&amp;TabIPW[[#This Row],[GK]]</f>
        <v>060707</v>
      </c>
      <c r="G389" s="6" t="s">
        <v>412</v>
      </c>
      <c r="H389" s="34">
        <v>1.8682648000000001E-5</v>
      </c>
      <c r="I389" s="35">
        <v>5915</v>
      </c>
      <c r="J389" s="34">
        <v>1.38388E-5</v>
      </c>
      <c r="K389" s="35">
        <v>3528</v>
      </c>
      <c r="L389" s="34">
        <v>5.00269E-5</v>
      </c>
      <c r="M389" s="35">
        <v>4530.8900000000003</v>
      </c>
      <c r="N389" s="34">
        <v>5.8702100000000002E-5</v>
      </c>
      <c r="O389" s="35">
        <v>45</v>
      </c>
      <c r="P389" s="34">
        <v>2.9811800000000001E-5</v>
      </c>
      <c r="Q389" s="35">
        <v>158</v>
      </c>
      <c r="R389" s="34">
        <v>3.7905699999999999E-5</v>
      </c>
      <c r="S389" s="35">
        <v>149</v>
      </c>
      <c r="T389" s="34">
        <v>8.0182000000000006E-6</v>
      </c>
      <c r="U389" s="35">
        <v>188</v>
      </c>
      <c r="V389" s="34">
        <v>1.45912E-5</v>
      </c>
      <c r="W389" s="35">
        <v>4530.8900000000003</v>
      </c>
    </row>
    <row r="390" spans="1:23" ht="14.45" x14ac:dyDescent="0.3">
      <c r="A390" s="6" t="s">
        <v>31</v>
      </c>
      <c r="B390" s="6" t="s">
        <v>44</v>
      </c>
      <c r="C390" s="6" t="s">
        <v>51</v>
      </c>
      <c r="D390" s="6" t="s">
        <v>75</v>
      </c>
      <c r="E390" s="6" t="s">
        <v>40</v>
      </c>
      <c r="F390" s="24" t="str">
        <f>+TabIPW[[#This Row],[WK]]&amp;TabIPW[[#This Row],[PK]]&amp;TabIPW[[#This Row],[GK]]</f>
        <v>060708</v>
      </c>
      <c r="G390" s="6" t="s">
        <v>413</v>
      </c>
      <c r="H390" s="34">
        <v>2.5811424000000001E-5</v>
      </c>
      <c r="I390" s="35">
        <v>8172</v>
      </c>
      <c r="J390" s="34">
        <v>1.92637E-5</v>
      </c>
      <c r="K390" s="35">
        <v>4911</v>
      </c>
      <c r="L390" s="34">
        <v>6.9115800000000007E-5</v>
      </c>
      <c r="M390" s="35">
        <v>6259.75</v>
      </c>
      <c r="N390" s="34">
        <v>5.8702100000000002E-5</v>
      </c>
      <c r="O390" s="35">
        <v>45</v>
      </c>
      <c r="P390" s="34">
        <v>4.7547899999999999E-5</v>
      </c>
      <c r="Q390" s="35">
        <v>252</v>
      </c>
      <c r="R390" s="34">
        <v>4.4520100000000001E-5</v>
      </c>
      <c r="S390" s="35">
        <v>175</v>
      </c>
      <c r="T390" s="34">
        <v>1.9418600000000001E-5</v>
      </c>
      <c r="U390" s="35">
        <v>455.3</v>
      </c>
      <c r="V390" s="34">
        <v>2.0158800000000001E-5</v>
      </c>
      <c r="W390" s="35">
        <v>6259.75</v>
      </c>
    </row>
    <row r="391" spans="1:23" ht="14.45" x14ac:dyDescent="0.3">
      <c r="A391" s="6" t="s">
        <v>31</v>
      </c>
      <c r="B391" s="6" t="s">
        <v>44</v>
      </c>
      <c r="C391" s="6" t="s">
        <v>51</v>
      </c>
      <c r="D391" s="6" t="s">
        <v>77</v>
      </c>
      <c r="E391" s="6" t="s">
        <v>36</v>
      </c>
      <c r="F391" s="24" t="str">
        <f>+TabIPW[[#This Row],[WK]]&amp;TabIPW[[#This Row],[PK]]&amp;TabIPW[[#This Row],[GK]]</f>
        <v>060709</v>
      </c>
      <c r="G391" s="6" t="s">
        <v>414</v>
      </c>
      <c r="H391" s="34">
        <v>1.6787536E-5</v>
      </c>
      <c r="I391" s="35">
        <v>5315</v>
      </c>
      <c r="J391" s="34">
        <v>1.2105E-5</v>
      </c>
      <c r="K391" s="35">
        <v>3086</v>
      </c>
      <c r="L391" s="34">
        <v>4.49524E-5</v>
      </c>
      <c r="M391" s="35">
        <v>4071.29</v>
      </c>
      <c r="N391" s="34">
        <v>5.0875199999999997E-5</v>
      </c>
      <c r="O391" s="35">
        <v>39</v>
      </c>
      <c r="P391" s="34">
        <v>4.4906300000000001E-5</v>
      </c>
      <c r="Q391" s="35">
        <v>238</v>
      </c>
      <c r="R391" s="34">
        <v>2.06064E-5</v>
      </c>
      <c r="S391" s="35">
        <v>81</v>
      </c>
      <c r="T391" s="34">
        <v>4.8152000000000001E-6</v>
      </c>
      <c r="U391" s="35">
        <v>112.9</v>
      </c>
      <c r="V391" s="34">
        <v>1.3111100000000001E-5</v>
      </c>
      <c r="W391" s="35">
        <v>4071.29</v>
      </c>
    </row>
    <row r="392" spans="1:23" ht="14.45" x14ac:dyDescent="0.3">
      <c r="A392" s="6" t="s">
        <v>31</v>
      </c>
      <c r="B392" s="6" t="s">
        <v>44</v>
      </c>
      <c r="C392" s="6" t="s">
        <v>51</v>
      </c>
      <c r="D392" s="6" t="s">
        <v>90</v>
      </c>
      <c r="E392" s="6" t="s">
        <v>36</v>
      </c>
      <c r="F392" s="24" t="str">
        <f>+TabIPW[[#This Row],[WK]]&amp;TabIPW[[#This Row],[PK]]&amp;TabIPW[[#This Row],[GK]]</f>
        <v>060710</v>
      </c>
      <c r="G392" s="6" t="s">
        <v>415</v>
      </c>
      <c r="H392" s="34">
        <v>1.9254336000000001E-5</v>
      </c>
      <c r="I392" s="35">
        <v>6096</v>
      </c>
      <c r="J392" s="34">
        <v>1.4368299999999999E-5</v>
      </c>
      <c r="K392" s="35">
        <v>3663</v>
      </c>
      <c r="L392" s="34">
        <v>5.1557800000000003E-5</v>
      </c>
      <c r="M392" s="35">
        <v>4669.54</v>
      </c>
      <c r="N392" s="34">
        <v>4.1743699999999998E-5</v>
      </c>
      <c r="O392" s="35">
        <v>32</v>
      </c>
      <c r="P392" s="34">
        <v>3.3396699999999998E-5</v>
      </c>
      <c r="Q392" s="35">
        <v>177</v>
      </c>
      <c r="R392" s="34">
        <v>3.25633E-5</v>
      </c>
      <c r="S392" s="35">
        <v>128</v>
      </c>
      <c r="T392" s="34">
        <v>2.61275E-5</v>
      </c>
      <c r="U392" s="35">
        <v>612.59999999999991</v>
      </c>
      <c r="V392" s="34">
        <v>1.50377E-5</v>
      </c>
      <c r="W392" s="35">
        <v>4669.54</v>
      </c>
    </row>
    <row r="393" spans="1:23" ht="14.45" x14ac:dyDescent="0.3">
      <c r="A393" s="6" t="s">
        <v>31</v>
      </c>
      <c r="B393" s="6" t="s">
        <v>44</v>
      </c>
      <c r="C393" s="6" t="s">
        <v>75</v>
      </c>
      <c r="D393" s="6" t="s">
        <v>33</v>
      </c>
      <c r="E393" s="6" t="s">
        <v>34</v>
      </c>
      <c r="F393" s="24" t="str">
        <f>+TabIPW[[#This Row],[WK]]&amp;TabIPW[[#This Row],[PK]]&amp;TabIPW[[#This Row],[GK]]</f>
        <v>060801</v>
      </c>
      <c r="G393" s="6" t="s">
        <v>416</v>
      </c>
      <c r="H393" s="34">
        <v>6.2330239999999998E-5</v>
      </c>
      <c r="I393" s="35">
        <v>19734</v>
      </c>
      <c r="J393" s="34">
        <v>4.5368299999999997E-5</v>
      </c>
      <c r="K393" s="35">
        <v>11566</v>
      </c>
      <c r="L393" s="34">
        <v>1.7060719999999999E-4</v>
      </c>
      <c r="M393" s="35">
        <v>15451.72</v>
      </c>
      <c r="N393" s="34">
        <v>1.187087E-4</v>
      </c>
      <c r="O393" s="35">
        <v>91</v>
      </c>
      <c r="P393" s="34">
        <v>1.867952E-4</v>
      </c>
      <c r="Q393" s="35">
        <v>990</v>
      </c>
      <c r="R393" s="34">
        <v>8.4206600000000001E-5</v>
      </c>
      <c r="S393" s="35">
        <v>331</v>
      </c>
      <c r="T393" s="34">
        <v>6.7788100000000002E-5</v>
      </c>
      <c r="U393" s="35">
        <v>1589.4</v>
      </c>
      <c r="V393" s="34">
        <v>4.9760399999999999E-5</v>
      </c>
      <c r="W393" s="35">
        <v>15451.72</v>
      </c>
    </row>
    <row r="394" spans="1:23" ht="14.45" x14ac:dyDescent="0.3">
      <c r="A394" s="6" t="s">
        <v>31</v>
      </c>
      <c r="B394" s="6" t="s">
        <v>44</v>
      </c>
      <c r="C394" s="6" t="s">
        <v>75</v>
      </c>
      <c r="D394" s="6" t="s">
        <v>32</v>
      </c>
      <c r="E394" s="6" t="s">
        <v>36</v>
      </c>
      <c r="F394" s="24" t="str">
        <f>+TabIPW[[#This Row],[WK]]&amp;TabIPW[[#This Row],[PK]]&amp;TabIPW[[#This Row],[GK]]</f>
        <v>060802</v>
      </c>
      <c r="G394" s="6" t="s">
        <v>417</v>
      </c>
      <c r="H394" s="34">
        <v>1.2090816000000002E-5</v>
      </c>
      <c r="I394" s="35">
        <v>3828</v>
      </c>
      <c r="J394" s="34">
        <v>9.1944999999999998E-6</v>
      </c>
      <c r="K394" s="35">
        <v>2344</v>
      </c>
      <c r="L394" s="34">
        <v>3.3094299999999999E-5</v>
      </c>
      <c r="M394" s="35">
        <v>2997.32</v>
      </c>
      <c r="N394" s="34">
        <v>2.86988E-5</v>
      </c>
      <c r="O394" s="35">
        <v>22</v>
      </c>
      <c r="P394" s="34">
        <v>2.6038100000000001E-5</v>
      </c>
      <c r="Q394" s="35">
        <v>138</v>
      </c>
      <c r="R394" s="34">
        <v>8.3952000000000005E-6</v>
      </c>
      <c r="S394" s="35">
        <v>33</v>
      </c>
      <c r="T394" s="34">
        <v>8.3381000000000007E-6</v>
      </c>
      <c r="U394" s="35">
        <v>195.5</v>
      </c>
      <c r="V394" s="34">
        <v>9.6524999999999995E-6</v>
      </c>
      <c r="W394" s="35">
        <v>2997.32</v>
      </c>
    </row>
    <row r="395" spans="1:23" ht="14.45" x14ac:dyDescent="0.3">
      <c r="A395" s="6" t="s">
        <v>31</v>
      </c>
      <c r="B395" s="6" t="s">
        <v>44</v>
      </c>
      <c r="C395" s="6" t="s">
        <v>75</v>
      </c>
      <c r="D395" s="6" t="s">
        <v>37</v>
      </c>
      <c r="E395" s="6" t="s">
        <v>36</v>
      </c>
      <c r="F395" s="24" t="str">
        <f>+TabIPW[[#This Row],[WK]]&amp;TabIPW[[#This Row],[PK]]&amp;TabIPW[[#This Row],[GK]]</f>
        <v>060803</v>
      </c>
      <c r="G395" s="6" t="s">
        <v>418</v>
      </c>
      <c r="H395" s="34">
        <v>1.7820367999999999E-5</v>
      </c>
      <c r="I395" s="35">
        <v>5642</v>
      </c>
      <c r="J395" s="34">
        <v>1.3438700000000001E-5</v>
      </c>
      <c r="K395" s="35">
        <v>3426</v>
      </c>
      <c r="L395" s="34">
        <v>4.8777099999999998E-5</v>
      </c>
      <c r="M395" s="35">
        <v>4417.6899999999996</v>
      </c>
      <c r="N395" s="34">
        <v>5.60931E-5</v>
      </c>
      <c r="O395" s="35">
        <v>43</v>
      </c>
      <c r="P395" s="34">
        <v>3.77364E-5</v>
      </c>
      <c r="Q395" s="35">
        <v>200</v>
      </c>
      <c r="R395" s="34">
        <v>3.48529E-5</v>
      </c>
      <c r="S395" s="35">
        <v>137</v>
      </c>
      <c r="T395" s="34">
        <v>1.02616E-5</v>
      </c>
      <c r="U395" s="35">
        <v>240.6</v>
      </c>
      <c r="V395" s="34">
        <v>1.42266E-5</v>
      </c>
      <c r="W395" s="35">
        <v>4417.6899999999996</v>
      </c>
    </row>
    <row r="396" spans="1:23" ht="14.45" x14ac:dyDescent="0.3">
      <c r="A396" s="6" t="s">
        <v>31</v>
      </c>
      <c r="B396" s="6" t="s">
        <v>44</v>
      </c>
      <c r="C396" s="6" t="s">
        <v>75</v>
      </c>
      <c r="D396" s="6" t="s">
        <v>39</v>
      </c>
      <c r="E396" s="6" t="s">
        <v>36</v>
      </c>
      <c r="F396" s="24" t="str">
        <f>+TabIPW[[#This Row],[WK]]&amp;TabIPW[[#This Row],[PK]]&amp;TabIPW[[#This Row],[GK]]</f>
        <v>060804</v>
      </c>
      <c r="G396" s="6" t="s">
        <v>419</v>
      </c>
      <c r="H396" s="34">
        <v>7.7762800000000007E-6</v>
      </c>
      <c r="I396" s="35">
        <v>2462</v>
      </c>
      <c r="J396" s="34">
        <v>5.7701E-6</v>
      </c>
      <c r="K396" s="35">
        <v>1471</v>
      </c>
      <c r="L396" s="34">
        <v>2.12849E-5</v>
      </c>
      <c r="M396" s="35">
        <v>1927.75</v>
      </c>
      <c r="N396" s="34">
        <v>1.17404E-5</v>
      </c>
      <c r="O396" s="35">
        <v>9</v>
      </c>
      <c r="P396" s="34">
        <v>1.2452999999999999E-5</v>
      </c>
      <c r="Q396" s="35">
        <v>66</v>
      </c>
      <c r="R396" s="34">
        <v>2.8238500000000001E-5</v>
      </c>
      <c r="S396" s="35">
        <v>111</v>
      </c>
      <c r="T396" s="34">
        <v>5.3526000000000002E-6</v>
      </c>
      <c r="U396" s="35">
        <v>125.5</v>
      </c>
      <c r="V396" s="34">
        <v>6.2080999999999999E-6</v>
      </c>
      <c r="W396" s="35">
        <v>1927.75</v>
      </c>
    </row>
    <row r="397" spans="1:23" ht="14.45" x14ac:dyDescent="0.3">
      <c r="A397" s="6" t="s">
        <v>31</v>
      </c>
      <c r="B397" s="6" t="s">
        <v>44</v>
      </c>
      <c r="C397" s="6" t="s">
        <v>75</v>
      </c>
      <c r="D397" s="6" t="s">
        <v>42</v>
      </c>
      <c r="E397" s="6" t="s">
        <v>36</v>
      </c>
      <c r="F397" s="24" t="str">
        <f>+TabIPW[[#This Row],[WK]]&amp;TabIPW[[#This Row],[PK]]&amp;TabIPW[[#This Row],[GK]]</f>
        <v>060805</v>
      </c>
      <c r="G397" s="6" t="s">
        <v>420</v>
      </c>
      <c r="H397" s="34">
        <v>2.0486160000000001E-5</v>
      </c>
      <c r="I397" s="35">
        <v>6486</v>
      </c>
      <c r="J397" s="34">
        <v>1.5729499999999999E-5</v>
      </c>
      <c r="K397" s="35">
        <v>4010</v>
      </c>
      <c r="L397" s="34">
        <v>5.6073699999999998E-5</v>
      </c>
      <c r="M397" s="35">
        <v>5078.54</v>
      </c>
      <c r="N397" s="34">
        <v>3.39168E-5</v>
      </c>
      <c r="O397" s="35">
        <v>26</v>
      </c>
      <c r="P397" s="34">
        <v>3.6981699999999999E-5</v>
      </c>
      <c r="Q397" s="35">
        <v>196</v>
      </c>
      <c r="R397" s="34">
        <v>3.2054500000000003E-5</v>
      </c>
      <c r="S397" s="35">
        <v>126</v>
      </c>
      <c r="T397" s="34">
        <v>1.94911E-5</v>
      </c>
      <c r="U397" s="35">
        <v>457</v>
      </c>
      <c r="V397" s="34">
        <v>1.6354800000000001E-5</v>
      </c>
      <c r="W397" s="35">
        <v>5078.54</v>
      </c>
    </row>
    <row r="398" spans="1:23" ht="14.45" x14ac:dyDescent="0.3">
      <c r="A398" s="6" t="s">
        <v>31</v>
      </c>
      <c r="B398" s="6" t="s">
        <v>44</v>
      </c>
      <c r="C398" s="6" t="s">
        <v>75</v>
      </c>
      <c r="D398" s="6" t="s">
        <v>44</v>
      </c>
      <c r="E398" s="6" t="s">
        <v>40</v>
      </c>
      <c r="F398" s="24" t="str">
        <f>+TabIPW[[#This Row],[WK]]&amp;TabIPW[[#This Row],[PK]]&amp;TabIPW[[#This Row],[GK]]</f>
        <v>060806</v>
      </c>
      <c r="G398" s="6" t="s">
        <v>421</v>
      </c>
      <c r="H398" s="34">
        <v>1.7937240000000001E-5</v>
      </c>
      <c r="I398" s="35">
        <v>5679</v>
      </c>
      <c r="J398" s="34">
        <v>1.3591700000000001E-5</v>
      </c>
      <c r="K398" s="35">
        <v>3465</v>
      </c>
      <c r="L398" s="34">
        <v>4.9096900000000001E-5</v>
      </c>
      <c r="M398" s="35">
        <v>4446.66</v>
      </c>
      <c r="N398" s="34">
        <v>4.0439199999999997E-5</v>
      </c>
      <c r="O398" s="35">
        <v>31</v>
      </c>
      <c r="P398" s="34">
        <v>4.0189299999999998E-5</v>
      </c>
      <c r="Q398" s="35">
        <v>213</v>
      </c>
      <c r="R398" s="34">
        <v>8.1408200000000004E-5</v>
      </c>
      <c r="S398" s="35">
        <v>320</v>
      </c>
      <c r="T398" s="34">
        <v>1.25391E-5</v>
      </c>
      <c r="U398" s="35">
        <v>294</v>
      </c>
      <c r="V398" s="34">
        <v>1.43199E-5</v>
      </c>
      <c r="W398" s="35">
        <v>4446.66</v>
      </c>
    </row>
    <row r="399" spans="1:23" ht="14.45" x14ac:dyDescent="0.3">
      <c r="A399" s="6" t="s">
        <v>31</v>
      </c>
      <c r="B399" s="6" t="s">
        <v>44</v>
      </c>
      <c r="C399" s="6" t="s">
        <v>75</v>
      </c>
      <c r="D399" s="6" t="s">
        <v>51</v>
      </c>
      <c r="E399" s="6" t="s">
        <v>36</v>
      </c>
      <c r="F399" s="24" t="str">
        <f>+TabIPW[[#This Row],[WK]]&amp;TabIPW[[#This Row],[PK]]&amp;TabIPW[[#This Row],[GK]]</f>
        <v>060807</v>
      </c>
      <c r="G399" s="6" t="s">
        <v>416</v>
      </c>
      <c r="H399" s="34">
        <v>3.8334960000000002E-5</v>
      </c>
      <c r="I399" s="35">
        <v>12137</v>
      </c>
      <c r="J399" s="34">
        <v>2.9450599999999999E-5</v>
      </c>
      <c r="K399" s="35">
        <v>7508</v>
      </c>
      <c r="L399" s="34">
        <v>1.049285E-4</v>
      </c>
      <c r="M399" s="35">
        <v>9503.27</v>
      </c>
      <c r="N399" s="34">
        <v>7.9573999999999994E-5</v>
      </c>
      <c r="O399" s="35">
        <v>61</v>
      </c>
      <c r="P399" s="34">
        <v>7.9435099999999994E-5</v>
      </c>
      <c r="Q399" s="35">
        <v>421</v>
      </c>
      <c r="R399" s="34">
        <v>4.3756900000000001E-5</v>
      </c>
      <c r="S399" s="35">
        <v>172</v>
      </c>
      <c r="T399" s="34">
        <v>2.7991300000000001E-5</v>
      </c>
      <c r="U399" s="35">
        <v>656.3</v>
      </c>
      <c r="V399" s="34">
        <v>3.0604200000000001E-5</v>
      </c>
      <c r="W399" s="35">
        <v>9503.27</v>
      </c>
    </row>
    <row r="400" spans="1:23" ht="14.45" x14ac:dyDescent="0.3">
      <c r="A400" s="6" t="s">
        <v>31</v>
      </c>
      <c r="B400" s="6" t="s">
        <v>44</v>
      </c>
      <c r="C400" s="6" t="s">
        <v>75</v>
      </c>
      <c r="D400" s="6" t="s">
        <v>75</v>
      </c>
      <c r="E400" s="6" t="s">
        <v>36</v>
      </c>
      <c r="F400" s="24" t="str">
        <f>+TabIPW[[#This Row],[WK]]&amp;TabIPW[[#This Row],[PK]]&amp;TabIPW[[#This Row],[GK]]</f>
        <v>060808</v>
      </c>
      <c r="G400" s="6" t="s">
        <v>422</v>
      </c>
      <c r="H400" s="34">
        <v>1.7179191999999998E-5</v>
      </c>
      <c r="I400" s="35">
        <v>5439</v>
      </c>
      <c r="J400" s="34">
        <v>1.2881700000000001E-5</v>
      </c>
      <c r="K400" s="35">
        <v>3284</v>
      </c>
      <c r="L400" s="34">
        <v>4.7022099999999998E-5</v>
      </c>
      <c r="M400" s="35">
        <v>4258.74</v>
      </c>
      <c r="N400" s="34">
        <v>3.1307799999999999E-5</v>
      </c>
      <c r="O400" s="35">
        <v>24</v>
      </c>
      <c r="P400" s="34">
        <v>2.6981499999999999E-5</v>
      </c>
      <c r="Q400" s="35">
        <v>143</v>
      </c>
      <c r="R400" s="34">
        <v>3.0019299999999999E-5</v>
      </c>
      <c r="S400" s="35">
        <v>118</v>
      </c>
      <c r="T400" s="34">
        <v>9.7668999999999996E-6</v>
      </c>
      <c r="U400" s="35">
        <v>229</v>
      </c>
      <c r="V400" s="34">
        <v>1.37148E-5</v>
      </c>
      <c r="W400" s="35">
        <v>4258.74</v>
      </c>
    </row>
    <row r="401" spans="1:23" ht="14.45" x14ac:dyDescent="0.3">
      <c r="A401" s="6" t="s">
        <v>31</v>
      </c>
      <c r="B401" s="6" t="s">
        <v>44</v>
      </c>
      <c r="C401" s="6" t="s">
        <v>75</v>
      </c>
      <c r="D401" s="6" t="s">
        <v>77</v>
      </c>
      <c r="E401" s="6" t="s">
        <v>36</v>
      </c>
      <c r="F401" s="24" t="str">
        <f>+TabIPW[[#This Row],[WK]]&amp;TabIPW[[#This Row],[PK]]&amp;TabIPW[[#This Row],[GK]]</f>
        <v>060809</v>
      </c>
      <c r="G401" s="6" t="s">
        <v>423</v>
      </c>
      <c r="H401" s="34">
        <v>1.9538607999999998E-5</v>
      </c>
      <c r="I401" s="35">
        <v>6186</v>
      </c>
      <c r="J401" s="34">
        <v>1.5074399999999999E-5</v>
      </c>
      <c r="K401" s="35">
        <v>3843</v>
      </c>
      <c r="L401" s="34">
        <v>5.3480100000000003E-5</v>
      </c>
      <c r="M401" s="35">
        <v>4843.6400000000003</v>
      </c>
      <c r="N401" s="34">
        <v>5.60931E-5</v>
      </c>
      <c r="O401" s="35">
        <v>43</v>
      </c>
      <c r="P401" s="34">
        <v>3.3585399999999999E-5</v>
      </c>
      <c r="Q401" s="35">
        <v>178</v>
      </c>
      <c r="R401" s="34">
        <v>2.3913700000000001E-5</v>
      </c>
      <c r="S401" s="35">
        <v>94</v>
      </c>
      <c r="T401" s="34">
        <v>8.9011000000000002E-6</v>
      </c>
      <c r="U401" s="35">
        <v>208.7</v>
      </c>
      <c r="V401" s="34">
        <v>1.55984E-5</v>
      </c>
      <c r="W401" s="35">
        <v>4843.6400000000003</v>
      </c>
    </row>
    <row r="402" spans="1:23" ht="14.45" x14ac:dyDescent="0.3">
      <c r="A402" s="6" t="s">
        <v>31</v>
      </c>
      <c r="B402" s="6" t="s">
        <v>44</v>
      </c>
      <c r="C402" s="6" t="s">
        <v>75</v>
      </c>
      <c r="D402" s="6" t="s">
        <v>90</v>
      </c>
      <c r="E402" s="6" t="s">
        <v>40</v>
      </c>
      <c r="F402" s="24" t="str">
        <f>+TabIPW[[#This Row],[WK]]&amp;TabIPW[[#This Row],[PK]]&amp;TabIPW[[#This Row],[GK]]</f>
        <v>060810</v>
      </c>
      <c r="G402" s="6" t="s">
        <v>424</v>
      </c>
      <c r="H402" s="34">
        <v>1.5609408000000002E-5</v>
      </c>
      <c r="I402" s="35">
        <v>4942</v>
      </c>
      <c r="J402" s="34">
        <v>1.1446E-5</v>
      </c>
      <c r="K402" s="35">
        <v>2918</v>
      </c>
      <c r="L402" s="34">
        <v>4.2725300000000002E-5</v>
      </c>
      <c r="M402" s="35">
        <v>3869.59</v>
      </c>
      <c r="N402" s="34">
        <v>4.1743699999999998E-5</v>
      </c>
      <c r="O402" s="35">
        <v>32</v>
      </c>
      <c r="P402" s="34">
        <v>3.8302500000000001E-5</v>
      </c>
      <c r="Q402" s="35">
        <v>203</v>
      </c>
      <c r="R402" s="34">
        <v>4.1721699999999997E-5</v>
      </c>
      <c r="S402" s="35">
        <v>164</v>
      </c>
      <c r="T402" s="34">
        <v>9.1782999999999999E-6</v>
      </c>
      <c r="U402" s="35">
        <v>215.2</v>
      </c>
      <c r="V402" s="34">
        <v>1.2461599999999999E-5</v>
      </c>
      <c r="W402" s="35">
        <v>3869.59</v>
      </c>
    </row>
    <row r="403" spans="1:23" ht="14.45" x14ac:dyDescent="0.3">
      <c r="A403" s="6" t="s">
        <v>31</v>
      </c>
      <c r="B403" s="6" t="s">
        <v>44</v>
      </c>
      <c r="C403" s="6" t="s">
        <v>75</v>
      </c>
      <c r="D403" s="6" t="s">
        <v>92</v>
      </c>
      <c r="E403" s="6" t="s">
        <v>36</v>
      </c>
      <c r="F403" s="24" t="str">
        <f>+TabIPW[[#This Row],[WK]]&amp;TabIPW[[#This Row],[PK]]&amp;TabIPW[[#This Row],[GK]]</f>
        <v>060811</v>
      </c>
      <c r="G403" s="6" t="s">
        <v>425</v>
      </c>
      <c r="H403" s="34">
        <v>1.1645464E-5</v>
      </c>
      <c r="I403" s="35">
        <v>3687</v>
      </c>
      <c r="J403" s="34">
        <v>8.4216999999999993E-6</v>
      </c>
      <c r="K403" s="35">
        <v>2147</v>
      </c>
      <c r="L403" s="34">
        <v>3.1875400000000003E-5</v>
      </c>
      <c r="M403" s="35">
        <v>2886.92</v>
      </c>
      <c r="N403" s="34">
        <v>3.1307799999999999E-5</v>
      </c>
      <c r="O403" s="35">
        <v>24</v>
      </c>
      <c r="P403" s="34">
        <v>2.1321100000000002E-5</v>
      </c>
      <c r="Q403" s="35">
        <v>113</v>
      </c>
      <c r="R403" s="34">
        <v>3.3072099999999998E-5</v>
      </c>
      <c r="S403" s="35">
        <v>130</v>
      </c>
      <c r="T403" s="34">
        <v>7.4211E-6</v>
      </c>
      <c r="U403" s="35">
        <v>174</v>
      </c>
      <c r="V403" s="34">
        <v>9.2969999999999992E-6</v>
      </c>
      <c r="W403" s="35">
        <v>2886.92</v>
      </c>
    </row>
    <row r="404" spans="1:23" ht="14.45" x14ac:dyDescent="0.3">
      <c r="A404" s="6" t="s">
        <v>31</v>
      </c>
      <c r="B404" s="6" t="s">
        <v>44</v>
      </c>
      <c r="C404" s="6" t="s">
        <v>75</v>
      </c>
      <c r="D404" s="6" t="s">
        <v>93</v>
      </c>
      <c r="E404" s="6" t="s">
        <v>36</v>
      </c>
      <c r="F404" s="24" t="str">
        <f>+TabIPW[[#This Row],[WK]]&amp;TabIPW[[#This Row],[PK]]&amp;TabIPW[[#This Row],[GK]]</f>
        <v>060812</v>
      </c>
      <c r="G404" s="6" t="s">
        <v>426</v>
      </c>
      <c r="H404" s="34">
        <v>1.5126152E-5</v>
      </c>
      <c r="I404" s="35">
        <v>4789</v>
      </c>
      <c r="J404" s="34">
        <v>1.1622499999999999E-5</v>
      </c>
      <c r="K404" s="35">
        <v>2963</v>
      </c>
      <c r="L404" s="34">
        <v>4.1402600000000002E-5</v>
      </c>
      <c r="M404" s="35">
        <v>3749.79</v>
      </c>
      <c r="N404" s="34">
        <v>5.0875199999999997E-5</v>
      </c>
      <c r="O404" s="35">
        <v>39</v>
      </c>
      <c r="P404" s="34">
        <v>2.7736300000000001E-5</v>
      </c>
      <c r="Q404" s="35">
        <v>147</v>
      </c>
      <c r="R404" s="34">
        <v>1.24656E-5</v>
      </c>
      <c r="S404" s="35">
        <v>49</v>
      </c>
      <c r="T404" s="34">
        <v>8.1375999999999998E-6</v>
      </c>
      <c r="U404" s="35">
        <v>190.8</v>
      </c>
      <c r="V404" s="34">
        <v>1.20758E-5</v>
      </c>
      <c r="W404" s="35">
        <v>3749.79</v>
      </c>
    </row>
    <row r="405" spans="1:23" ht="14.45" x14ac:dyDescent="0.3">
      <c r="A405" s="6" t="s">
        <v>31</v>
      </c>
      <c r="B405" s="6" t="s">
        <v>44</v>
      </c>
      <c r="C405" s="6" t="s">
        <v>75</v>
      </c>
      <c r="D405" s="6" t="s">
        <v>95</v>
      </c>
      <c r="E405" s="6" t="s">
        <v>36</v>
      </c>
      <c r="F405" s="24" t="str">
        <f>+TabIPW[[#This Row],[WK]]&amp;TabIPW[[#This Row],[PK]]&amp;TabIPW[[#This Row],[GK]]</f>
        <v>060813</v>
      </c>
      <c r="G405" s="6" t="s">
        <v>427</v>
      </c>
      <c r="H405" s="34">
        <v>9.3618560000000006E-6</v>
      </c>
      <c r="I405" s="35">
        <v>2964</v>
      </c>
      <c r="J405" s="34">
        <v>6.9978000000000002E-6</v>
      </c>
      <c r="K405" s="35">
        <v>1784</v>
      </c>
      <c r="L405" s="34">
        <v>2.5624799999999999E-5</v>
      </c>
      <c r="M405" s="35">
        <v>2320.81</v>
      </c>
      <c r="N405" s="34">
        <v>1.8262900000000001E-5</v>
      </c>
      <c r="O405" s="35">
        <v>14</v>
      </c>
      <c r="P405" s="34">
        <v>1.6792699999999999E-5</v>
      </c>
      <c r="Q405" s="35">
        <v>89</v>
      </c>
      <c r="R405" s="34">
        <v>2.18784E-5</v>
      </c>
      <c r="S405" s="35">
        <v>86</v>
      </c>
      <c r="T405" s="34">
        <v>6.2268999999999996E-6</v>
      </c>
      <c r="U405" s="35">
        <v>146</v>
      </c>
      <c r="V405" s="34">
        <v>7.4738999999999997E-6</v>
      </c>
      <c r="W405" s="35">
        <v>2320.81</v>
      </c>
    </row>
    <row r="406" spans="1:23" ht="14.45" x14ac:dyDescent="0.3">
      <c r="A406" s="6" t="s">
        <v>31</v>
      </c>
      <c r="B406" s="6" t="s">
        <v>44</v>
      </c>
      <c r="C406" s="6" t="s">
        <v>77</v>
      </c>
      <c r="D406" s="6" t="s">
        <v>33</v>
      </c>
      <c r="E406" s="6" t="s">
        <v>40</v>
      </c>
      <c r="F406" s="24" t="str">
        <f>+TabIPW[[#This Row],[WK]]&amp;TabIPW[[#This Row],[PK]]&amp;TabIPW[[#This Row],[GK]]</f>
        <v>060901</v>
      </c>
      <c r="G406" s="6" t="s">
        <v>428</v>
      </c>
      <c r="H406" s="34">
        <v>4.0110047999999998E-5</v>
      </c>
      <c r="I406" s="35">
        <v>12699</v>
      </c>
      <c r="J406" s="34">
        <v>2.9933E-5</v>
      </c>
      <c r="K406" s="35">
        <v>7631</v>
      </c>
      <c r="L406" s="34">
        <v>1.06983E-4</v>
      </c>
      <c r="M406" s="35">
        <v>9689.34</v>
      </c>
      <c r="N406" s="34">
        <v>1.0305479999999999E-4</v>
      </c>
      <c r="O406" s="35">
        <v>79</v>
      </c>
      <c r="P406" s="34">
        <v>1.02643E-4</v>
      </c>
      <c r="Q406" s="35">
        <v>544</v>
      </c>
      <c r="R406" s="34">
        <v>6.5126600000000001E-5</v>
      </c>
      <c r="S406" s="35">
        <v>256</v>
      </c>
      <c r="T406" s="34">
        <v>2.1000900000000001E-5</v>
      </c>
      <c r="U406" s="35">
        <v>492.4</v>
      </c>
      <c r="V406" s="34">
        <v>3.12034E-5</v>
      </c>
      <c r="W406" s="35">
        <v>9689.34</v>
      </c>
    </row>
    <row r="407" spans="1:23" ht="14.45" x14ac:dyDescent="0.3">
      <c r="A407" s="6" t="s">
        <v>31</v>
      </c>
      <c r="B407" s="6" t="s">
        <v>44</v>
      </c>
      <c r="C407" s="6" t="s">
        <v>77</v>
      </c>
      <c r="D407" s="6" t="s">
        <v>32</v>
      </c>
      <c r="E407" s="6" t="s">
        <v>36</v>
      </c>
      <c r="F407" s="24" t="str">
        <f>+TabIPW[[#This Row],[WK]]&amp;TabIPW[[#This Row],[PK]]&amp;TabIPW[[#This Row],[GK]]</f>
        <v>060902</v>
      </c>
      <c r="G407" s="6" t="s">
        <v>429</v>
      </c>
      <c r="H407" s="34">
        <v>1.1793912E-5</v>
      </c>
      <c r="I407" s="35">
        <v>3734</v>
      </c>
      <c r="J407" s="34">
        <v>8.7394999999999999E-6</v>
      </c>
      <c r="K407" s="35">
        <v>2228</v>
      </c>
      <c r="L407" s="34">
        <v>3.1457100000000001E-5</v>
      </c>
      <c r="M407" s="35">
        <v>2849.04</v>
      </c>
      <c r="N407" s="34">
        <v>2.0871899999999999E-5</v>
      </c>
      <c r="O407" s="35">
        <v>16</v>
      </c>
      <c r="P407" s="34">
        <v>2.56608E-5</v>
      </c>
      <c r="Q407" s="35">
        <v>136</v>
      </c>
      <c r="R407" s="34">
        <v>9.6671999999999995E-6</v>
      </c>
      <c r="S407" s="35">
        <v>38</v>
      </c>
      <c r="T407" s="34">
        <v>4.6616999999999998E-6</v>
      </c>
      <c r="U407" s="35">
        <v>109.3</v>
      </c>
      <c r="V407" s="34">
        <v>9.1749999999999994E-6</v>
      </c>
      <c r="W407" s="35">
        <v>2849.04</v>
      </c>
    </row>
    <row r="408" spans="1:23" ht="14.45" x14ac:dyDescent="0.3">
      <c r="A408" s="6" t="s">
        <v>31</v>
      </c>
      <c r="B408" s="6" t="s">
        <v>44</v>
      </c>
      <c r="C408" s="6" t="s">
        <v>77</v>
      </c>
      <c r="D408" s="6" t="s">
        <v>37</v>
      </c>
      <c r="E408" s="6" t="s">
        <v>40</v>
      </c>
      <c r="F408" s="24" t="str">
        <f>+TabIPW[[#This Row],[WK]]&amp;TabIPW[[#This Row],[PK]]&amp;TabIPW[[#This Row],[GK]]</f>
        <v>060903</v>
      </c>
      <c r="G408" s="6" t="s">
        <v>430</v>
      </c>
      <c r="H408" s="34">
        <v>3.4311007999999999E-5</v>
      </c>
      <c r="I408" s="35">
        <v>10863</v>
      </c>
      <c r="J408" s="34">
        <v>2.58418E-5</v>
      </c>
      <c r="K408" s="35">
        <v>6588</v>
      </c>
      <c r="L408" s="34">
        <v>9.1515599999999995E-5</v>
      </c>
      <c r="M408" s="35">
        <v>8288.4699999999993</v>
      </c>
      <c r="N408" s="34">
        <v>7.1747000000000003E-5</v>
      </c>
      <c r="O408" s="35">
        <v>55</v>
      </c>
      <c r="P408" s="34">
        <v>6.8491600000000007E-5</v>
      </c>
      <c r="Q408" s="35">
        <v>363</v>
      </c>
      <c r="R408" s="34">
        <v>4.3756900000000001E-5</v>
      </c>
      <c r="S408" s="35">
        <v>172</v>
      </c>
      <c r="T408" s="34">
        <v>2.3060900000000001E-5</v>
      </c>
      <c r="U408" s="35">
        <v>540.70000000000005</v>
      </c>
      <c r="V408" s="34">
        <v>2.6692000000000001E-5</v>
      </c>
      <c r="W408" s="35">
        <v>8288.4699999999993</v>
      </c>
    </row>
    <row r="409" spans="1:23" ht="14.45" x14ac:dyDescent="0.3">
      <c r="A409" s="6" t="s">
        <v>31</v>
      </c>
      <c r="B409" s="6" t="s">
        <v>44</v>
      </c>
      <c r="C409" s="6" t="s">
        <v>77</v>
      </c>
      <c r="D409" s="6" t="s">
        <v>39</v>
      </c>
      <c r="E409" s="6" t="s">
        <v>36</v>
      </c>
      <c r="F409" s="24" t="str">
        <f>+TabIPW[[#This Row],[WK]]&amp;TabIPW[[#This Row],[PK]]&amp;TabIPW[[#This Row],[GK]]</f>
        <v>060904</v>
      </c>
      <c r="G409" s="6" t="s">
        <v>431</v>
      </c>
      <c r="H409" s="34">
        <v>2.8312976000000003E-5</v>
      </c>
      <c r="I409" s="35">
        <v>8964</v>
      </c>
      <c r="J409" s="34">
        <v>2.12446E-5</v>
      </c>
      <c r="K409" s="35">
        <v>5416</v>
      </c>
      <c r="L409" s="34">
        <v>7.5517400000000003E-5</v>
      </c>
      <c r="M409" s="35">
        <v>6839.53</v>
      </c>
      <c r="N409" s="34">
        <v>6.6529100000000006E-5</v>
      </c>
      <c r="O409" s="35">
        <v>51</v>
      </c>
      <c r="P409" s="34">
        <v>7.9057800000000001E-5</v>
      </c>
      <c r="Q409" s="35">
        <v>419</v>
      </c>
      <c r="R409" s="34">
        <v>3.5616099999999999E-5</v>
      </c>
      <c r="S409" s="35">
        <v>140</v>
      </c>
      <c r="T409" s="34">
        <v>1.8151900000000001E-5</v>
      </c>
      <c r="U409" s="35">
        <v>425.6</v>
      </c>
      <c r="V409" s="34">
        <v>2.2025899999999999E-5</v>
      </c>
      <c r="W409" s="35">
        <v>6839.53</v>
      </c>
    </row>
    <row r="410" spans="1:23" ht="14.45" x14ac:dyDescent="0.3">
      <c r="A410" s="6" t="s">
        <v>31</v>
      </c>
      <c r="B410" s="6" t="s">
        <v>44</v>
      </c>
      <c r="C410" s="6" t="s">
        <v>77</v>
      </c>
      <c r="D410" s="6" t="s">
        <v>42</v>
      </c>
      <c r="E410" s="6" t="s">
        <v>36</v>
      </c>
      <c r="F410" s="24" t="str">
        <f>+TabIPW[[#This Row],[WK]]&amp;TabIPW[[#This Row],[PK]]&amp;TabIPW[[#This Row],[GK]]</f>
        <v>060905</v>
      </c>
      <c r="G410" s="6" t="s">
        <v>432</v>
      </c>
      <c r="H410" s="34">
        <v>4.6995624E-5</v>
      </c>
      <c r="I410" s="35">
        <v>14879</v>
      </c>
      <c r="J410" s="34">
        <v>3.3824200000000001E-5</v>
      </c>
      <c r="K410" s="35">
        <v>8623</v>
      </c>
      <c r="L410" s="34">
        <v>1.2534840000000001E-4</v>
      </c>
      <c r="M410" s="35">
        <v>11352.68</v>
      </c>
      <c r="N410" s="34">
        <v>7.6965000000000006E-5</v>
      </c>
      <c r="O410" s="35">
        <v>59</v>
      </c>
      <c r="P410" s="34">
        <v>1.5075700000000001E-4</v>
      </c>
      <c r="Q410" s="35">
        <v>799</v>
      </c>
      <c r="R410" s="34">
        <v>4.0704100000000002E-5</v>
      </c>
      <c r="S410" s="35">
        <v>160</v>
      </c>
      <c r="T410" s="34">
        <v>3.4030499999999999E-5</v>
      </c>
      <c r="U410" s="35">
        <v>797.90000000000009</v>
      </c>
      <c r="V410" s="34">
        <v>3.6560000000000002E-5</v>
      </c>
      <c r="W410" s="35">
        <v>11352.68</v>
      </c>
    </row>
    <row r="411" spans="1:23" ht="14.45" x14ac:dyDescent="0.3">
      <c r="A411" s="6" t="s">
        <v>31</v>
      </c>
      <c r="B411" s="6" t="s">
        <v>44</v>
      </c>
      <c r="C411" s="6" t="s">
        <v>77</v>
      </c>
      <c r="D411" s="6" t="s">
        <v>44</v>
      </c>
      <c r="E411" s="6" t="s">
        <v>36</v>
      </c>
      <c r="F411" s="24" t="str">
        <f>+TabIPW[[#This Row],[WK]]&amp;TabIPW[[#This Row],[PK]]&amp;TabIPW[[#This Row],[GK]]</f>
        <v>060906</v>
      </c>
      <c r="G411" s="6" t="s">
        <v>433</v>
      </c>
      <c r="H411" s="34">
        <v>2.6288359999999998E-5</v>
      </c>
      <c r="I411" s="35">
        <v>8323</v>
      </c>
      <c r="J411" s="34">
        <v>1.98756E-5</v>
      </c>
      <c r="K411" s="35">
        <v>5067</v>
      </c>
      <c r="L411" s="34">
        <v>7.01173E-5</v>
      </c>
      <c r="M411" s="35">
        <v>6350.45</v>
      </c>
      <c r="N411" s="34">
        <v>5.8702100000000002E-5</v>
      </c>
      <c r="O411" s="35">
        <v>45</v>
      </c>
      <c r="P411" s="34">
        <v>5.6793299999999997E-5</v>
      </c>
      <c r="Q411" s="35">
        <v>301</v>
      </c>
      <c r="R411" s="34">
        <v>2.1624000000000002E-5</v>
      </c>
      <c r="S411" s="35">
        <v>85</v>
      </c>
      <c r="T411" s="34">
        <v>1.8109199999999999E-5</v>
      </c>
      <c r="U411" s="35">
        <v>424.6</v>
      </c>
      <c r="V411" s="34">
        <v>2.0450900000000001E-5</v>
      </c>
      <c r="W411" s="35">
        <v>6350.45</v>
      </c>
    </row>
    <row r="412" spans="1:23" ht="14.45" x14ac:dyDescent="0.3">
      <c r="A412" s="6" t="s">
        <v>31</v>
      </c>
      <c r="B412" s="6" t="s">
        <v>44</v>
      </c>
      <c r="C412" s="6" t="s">
        <v>77</v>
      </c>
      <c r="D412" s="6" t="s">
        <v>51</v>
      </c>
      <c r="E412" s="6" t="s">
        <v>36</v>
      </c>
      <c r="F412" s="24" t="str">
        <f>+TabIPW[[#This Row],[WK]]&amp;TabIPW[[#This Row],[PK]]&amp;TabIPW[[#This Row],[GK]]</f>
        <v>060907</v>
      </c>
      <c r="G412" s="6" t="s">
        <v>434</v>
      </c>
      <c r="H412" s="34">
        <v>4.9007599999999995E-5</v>
      </c>
      <c r="I412" s="35">
        <v>15516</v>
      </c>
      <c r="J412" s="34">
        <v>3.63582E-5</v>
      </c>
      <c r="K412" s="35">
        <v>9269</v>
      </c>
      <c r="L412" s="34">
        <v>1.3071480000000001E-4</v>
      </c>
      <c r="M412" s="35">
        <v>11838.71</v>
      </c>
      <c r="N412" s="34">
        <v>6.7833600000000001E-5</v>
      </c>
      <c r="O412" s="35">
        <v>52</v>
      </c>
      <c r="P412" s="34">
        <v>8.9246599999999994E-5</v>
      </c>
      <c r="Q412" s="35">
        <v>473</v>
      </c>
      <c r="R412" s="34">
        <v>3.2817700000000003E-5</v>
      </c>
      <c r="S412" s="35">
        <v>129</v>
      </c>
      <c r="T412" s="34">
        <v>3.1352100000000001E-5</v>
      </c>
      <c r="U412" s="35">
        <v>735.09999999999991</v>
      </c>
      <c r="V412" s="34">
        <v>3.8125199999999999E-5</v>
      </c>
      <c r="W412" s="35">
        <v>11838.71</v>
      </c>
    </row>
    <row r="413" spans="1:23" ht="14.45" x14ac:dyDescent="0.3">
      <c r="A413" s="6" t="s">
        <v>31</v>
      </c>
      <c r="B413" s="6" t="s">
        <v>44</v>
      </c>
      <c r="C413" s="6" t="s">
        <v>77</v>
      </c>
      <c r="D413" s="6" t="s">
        <v>75</v>
      </c>
      <c r="E413" s="6" t="s">
        <v>36</v>
      </c>
      <c r="F413" s="24" t="str">
        <f>+TabIPW[[#This Row],[WK]]&amp;TabIPW[[#This Row],[PK]]&amp;TabIPW[[#This Row],[GK]]</f>
        <v>060908</v>
      </c>
      <c r="G413" s="6" t="s">
        <v>435</v>
      </c>
      <c r="H413" s="34">
        <v>5.0435247999999999E-5</v>
      </c>
      <c r="I413" s="35">
        <v>15968</v>
      </c>
      <c r="J413" s="34">
        <v>3.71152E-5</v>
      </c>
      <c r="K413" s="35">
        <v>9462</v>
      </c>
      <c r="L413" s="34">
        <v>1.3452270000000001E-4</v>
      </c>
      <c r="M413" s="35">
        <v>12183.58</v>
      </c>
      <c r="N413" s="34">
        <v>8.3487399999999996E-5</v>
      </c>
      <c r="O413" s="35">
        <v>64</v>
      </c>
      <c r="P413" s="34">
        <v>1.058506E-4</v>
      </c>
      <c r="Q413" s="35">
        <v>561</v>
      </c>
      <c r="R413" s="34">
        <v>2.4422499999999999E-5</v>
      </c>
      <c r="S413" s="35">
        <v>96</v>
      </c>
      <c r="T413" s="34">
        <v>2.71084E-5</v>
      </c>
      <c r="U413" s="35">
        <v>635.6</v>
      </c>
      <c r="V413" s="34">
        <v>3.9235800000000001E-5</v>
      </c>
      <c r="W413" s="35">
        <v>12183.58</v>
      </c>
    </row>
    <row r="414" spans="1:23" ht="14.45" x14ac:dyDescent="0.3">
      <c r="A414" s="6" t="s">
        <v>31</v>
      </c>
      <c r="B414" s="6" t="s">
        <v>44</v>
      </c>
      <c r="C414" s="6" t="s">
        <v>77</v>
      </c>
      <c r="D414" s="6" t="s">
        <v>77</v>
      </c>
      <c r="E414" s="6" t="s">
        <v>36</v>
      </c>
      <c r="F414" s="24" t="str">
        <f>+TabIPW[[#This Row],[WK]]&amp;TabIPW[[#This Row],[PK]]&amp;TabIPW[[#This Row],[GK]]</f>
        <v>060909</v>
      </c>
      <c r="G414" s="6" t="s">
        <v>436</v>
      </c>
      <c r="H414" s="34">
        <v>1.2864656E-5</v>
      </c>
      <c r="I414" s="35">
        <v>4073</v>
      </c>
      <c r="J414" s="34">
        <v>9.3003999999999999E-6</v>
      </c>
      <c r="K414" s="35">
        <v>2371</v>
      </c>
      <c r="L414" s="34">
        <v>3.4313100000000002E-5</v>
      </c>
      <c r="M414" s="35">
        <v>3107.7</v>
      </c>
      <c r="N414" s="34">
        <v>2.21763E-5</v>
      </c>
      <c r="O414" s="35">
        <v>17</v>
      </c>
      <c r="P414" s="34">
        <v>2.4905999999999998E-5</v>
      </c>
      <c r="Q414" s="35">
        <v>132</v>
      </c>
      <c r="R414" s="34">
        <v>1.98432E-5</v>
      </c>
      <c r="S414" s="35">
        <v>78</v>
      </c>
      <c r="T414" s="34">
        <v>7.4211E-6</v>
      </c>
      <c r="U414" s="35">
        <v>174</v>
      </c>
      <c r="V414" s="34">
        <v>1.0008E-5</v>
      </c>
      <c r="W414" s="35">
        <v>3107.7</v>
      </c>
    </row>
    <row r="415" spans="1:23" ht="14.45" x14ac:dyDescent="0.3">
      <c r="A415" s="6" t="s">
        <v>31</v>
      </c>
      <c r="B415" s="6" t="s">
        <v>44</v>
      </c>
      <c r="C415" s="6" t="s">
        <v>77</v>
      </c>
      <c r="D415" s="6" t="s">
        <v>90</v>
      </c>
      <c r="E415" s="6" t="s">
        <v>36</v>
      </c>
      <c r="F415" s="24" t="str">
        <f>+TabIPW[[#This Row],[WK]]&amp;TabIPW[[#This Row],[PK]]&amp;TabIPW[[#This Row],[GK]]</f>
        <v>060910</v>
      </c>
      <c r="G415" s="6" t="s">
        <v>437</v>
      </c>
      <c r="H415" s="34">
        <v>3.8028584E-5</v>
      </c>
      <c r="I415" s="35">
        <v>12040</v>
      </c>
      <c r="J415" s="34">
        <v>2.83523E-5</v>
      </c>
      <c r="K415" s="35">
        <v>7228</v>
      </c>
      <c r="L415" s="34">
        <v>1.014312E-4</v>
      </c>
      <c r="M415" s="35">
        <v>9186.52</v>
      </c>
      <c r="N415" s="34">
        <v>1.213177E-4</v>
      </c>
      <c r="O415" s="35">
        <v>93</v>
      </c>
      <c r="P415" s="34">
        <v>9.94354E-5</v>
      </c>
      <c r="Q415" s="35">
        <v>527</v>
      </c>
      <c r="R415" s="34">
        <v>2.62033E-5</v>
      </c>
      <c r="S415" s="35">
        <v>103</v>
      </c>
      <c r="T415" s="34">
        <v>1.3929499999999999E-5</v>
      </c>
      <c r="U415" s="35">
        <v>326.59999999999997</v>
      </c>
      <c r="V415" s="34">
        <v>2.95841E-5</v>
      </c>
      <c r="W415" s="35">
        <v>9186.52</v>
      </c>
    </row>
    <row r="416" spans="1:23" ht="14.45" x14ac:dyDescent="0.3">
      <c r="A416" s="6" t="s">
        <v>31</v>
      </c>
      <c r="B416" s="6" t="s">
        <v>44</v>
      </c>
      <c r="C416" s="6" t="s">
        <v>77</v>
      </c>
      <c r="D416" s="6" t="s">
        <v>92</v>
      </c>
      <c r="E416" s="6" t="s">
        <v>36</v>
      </c>
      <c r="F416" s="24" t="str">
        <f>+TabIPW[[#This Row],[WK]]&amp;TabIPW[[#This Row],[PK]]&amp;TabIPW[[#This Row],[GK]]</f>
        <v>060911</v>
      </c>
      <c r="G416" s="6" t="s">
        <v>438</v>
      </c>
      <c r="H416" s="34">
        <v>6.9610623999999993E-5</v>
      </c>
      <c r="I416" s="35">
        <v>22039</v>
      </c>
      <c r="J416" s="34">
        <v>5.1907200000000003E-5</v>
      </c>
      <c r="K416" s="35">
        <v>13233</v>
      </c>
      <c r="L416" s="34">
        <v>1.85668E-4</v>
      </c>
      <c r="M416" s="35">
        <v>16815.759999999998</v>
      </c>
      <c r="N416" s="34">
        <v>1.056638E-4</v>
      </c>
      <c r="O416" s="35">
        <v>81</v>
      </c>
      <c r="P416" s="34">
        <v>1.3603979999999999E-4</v>
      </c>
      <c r="Q416" s="35">
        <v>721</v>
      </c>
      <c r="R416" s="34">
        <v>5.9020900000000003E-5</v>
      </c>
      <c r="S416" s="35">
        <v>232</v>
      </c>
      <c r="T416" s="34">
        <v>4.9282200000000001E-5</v>
      </c>
      <c r="U416" s="35">
        <v>1155.5</v>
      </c>
      <c r="V416" s="34">
        <v>5.4153200000000002E-5</v>
      </c>
      <c r="W416" s="35">
        <v>16815.759999999998</v>
      </c>
    </row>
    <row r="417" spans="1:23" ht="14.45" x14ac:dyDescent="0.3">
      <c r="A417" s="6" t="s">
        <v>31</v>
      </c>
      <c r="B417" s="6" t="s">
        <v>44</v>
      </c>
      <c r="C417" s="6" t="s">
        <v>77</v>
      </c>
      <c r="D417" s="6" t="s">
        <v>93</v>
      </c>
      <c r="E417" s="6" t="s">
        <v>36</v>
      </c>
      <c r="F417" s="24" t="str">
        <f>+TabIPW[[#This Row],[WK]]&amp;TabIPW[[#This Row],[PK]]&amp;TabIPW[[#This Row],[GK]]</f>
        <v>060912</v>
      </c>
      <c r="G417" s="6" t="s">
        <v>439</v>
      </c>
      <c r="H417" s="34">
        <v>2.5786160000000001E-5</v>
      </c>
      <c r="I417" s="35">
        <v>8164</v>
      </c>
      <c r="J417" s="34">
        <v>1.9004800000000001E-5</v>
      </c>
      <c r="K417" s="35">
        <v>4845</v>
      </c>
      <c r="L417" s="34">
        <v>6.8777700000000004E-5</v>
      </c>
      <c r="M417" s="35">
        <v>6229.13</v>
      </c>
      <c r="N417" s="34">
        <v>5.7397600000000001E-5</v>
      </c>
      <c r="O417" s="35">
        <v>44</v>
      </c>
      <c r="P417" s="34">
        <v>4.47176E-5</v>
      </c>
      <c r="Q417" s="35">
        <v>237</v>
      </c>
      <c r="R417" s="34">
        <v>3.40897E-5</v>
      </c>
      <c r="S417" s="35">
        <v>134</v>
      </c>
      <c r="T417" s="34">
        <v>1.5464900000000002E-5</v>
      </c>
      <c r="U417" s="35">
        <v>362.6</v>
      </c>
      <c r="V417" s="34">
        <v>2.0060200000000002E-5</v>
      </c>
      <c r="W417" s="35">
        <v>6229.13</v>
      </c>
    </row>
    <row r="418" spans="1:23" ht="14.45" x14ac:dyDescent="0.3">
      <c r="A418" s="6" t="s">
        <v>31</v>
      </c>
      <c r="B418" s="6" t="s">
        <v>44</v>
      </c>
      <c r="C418" s="6" t="s">
        <v>77</v>
      </c>
      <c r="D418" s="6" t="s">
        <v>95</v>
      </c>
      <c r="E418" s="6" t="s">
        <v>36</v>
      </c>
      <c r="F418" s="24" t="str">
        <f>+TabIPW[[#This Row],[WK]]&amp;TabIPW[[#This Row],[PK]]&amp;TabIPW[[#This Row],[GK]]</f>
        <v>060913</v>
      </c>
      <c r="G418" s="6" t="s">
        <v>440</v>
      </c>
      <c r="H418" s="34">
        <v>1.9017448E-5</v>
      </c>
      <c r="I418" s="35">
        <v>6021</v>
      </c>
      <c r="J418" s="34">
        <v>1.38819E-5</v>
      </c>
      <c r="K418" s="35">
        <v>3539</v>
      </c>
      <c r="L418" s="34">
        <v>5.0723999999999997E-5</v>
      </c>
      <c r="M418" s="35">
        <v>4594.0200000000004</v>
      </c>
      <c r="N418" s="34">
        <v>5.4788599999999999E-5</v>
      </c>
      <c r="O418" s="35">
        <v>42</v>
      </c>
      <c r="P418" s="34">
        <v>4.0566599999999999E-5</v>
      </c>
      <c r="Q418" s="35">
        <v>215</v>
      </c>
      <c r="R418" s="34">
        <v>5.5459299999999999E-5</v>
      </c>
      <c r="S418" s="35">
        <v>218</v>
      </c>
      <c r="T418" s="34">
        <v>1.5268999999999999E-6</v>
      </c>
      <c r="U418" s="35">
        <v>35.799999999999997</v>
      </c>
      <c r="V418" s="34">
        <v>1.47945E-5</v>
      </c>
      <c r="W418" s="35">
        <v>4594.0200000000004</v>
      </c>
    </row>
    <row r="419" spans="1:23" ht="14.45" x14ac:dyDescent="0.3">
      <c r="A419" s="6" t="s">
        <v>31</v>
      </c>
      <c r="B419" s="6" t="s">
        <v>44</v>
      </c>
      <c r="C419" s="6" t="s">
        <v>77</v>
      </c>
      <c r="D419" s="6" t="s">
        <v>97</v>
      </c>
      <c r="E419" s="6" t="s">
        <v>36</v>
      </c>
      <c r="F419" s="24" t="str">
        <f>+TabIPW[[#This Row],[WK]]&amp;TabIPW[[#This Row],[PK]]&amp;TabIPW[[#This Row],[GK]]</f>
        <v>060914</v>
      </c>
      <c r="G419" s="6" t="s">
        <v>441</v>
      </c>
      <c r="H419" s="34">
        <v>4.5672200000000006E-5</v>
      </c>
      <c r="I419" s="35">
        <v>14460</v>
      </c>
      <c r="J419" s="34">
        <v>3.4997099999999997E-5</v>
      </c>
      <c r="K419" s="35">
        <v>8922</v>
      </c>
      <c r="L419" s="34">
        <v>1.218185E-4</v>
      </c>
      <c r="M419" s="35">
        <v>11032.98</v>
      </c>
      <c r="N419" s="34">
        <v>9.1314400000000001E-5</v>
      </c>
      <c r="O419" s="35">
        <v>70</v>
      </c>
      <c r="P419" s="34">
        <v>1.184923E-4</v>
      </c>
      <c r="Q419" s="35">
        <v>628</v>
      </c>
      <c r="R419" s="34">
        <v>3.25633E-5</v>
      </c>
      <c r="S419" s="35">
        <v>128</v>
      </c>
      <c r="T419" s="34">
        <v>4.5383999999999998E-5</v>
      </c>
      <c r="U419" s="35">
        <v>1064.0999999999999</v>
      </c>
      <c r="V419" s="34">
        <v>3.5530400000000001E-5</v>
      </c>
      <c r="W419" s="35">
        <v>11032.98</v>
      </c>
    </row>
    <row r="420" spans="1:23" ht="14.45" x14ac:dyDescent="0.3">
      <c r="A420" s="6" t="s">
        <v>31</v>
      </c>
      <c r="B420" s="6" t="s">
        <v>44</v>
      </c>
      <c r="C420" s="6" t="s">
        <v>77</v>
      </c>
      <c r="D420" s="6" t="s">
        <v>130</v>
      </c>
      <c r="E420" s="6" t="s">
        <v>36</v>
      </c>
      <c r="F420" s="24" t="str">
        <f>+TabIPW[[#This Row],[WK]]&amp;TabIPW[[#This Row],[PK]]&amp;TabIPW[[#This Row],[GK]]</f>
        <v>060915</v>
      </c>
      <c r="G420" s="6" t="s">
        <v>442</v>
      </c>
      <c r="H420" s="34">
        <v>1.2889920000000001E-5</v>
      </c>
      <c r="I420" s="35">
        <v>4081</v>
      </c>
      <c r="J420" s="34">
        <v>9.2454999999999998E-6</v>
      </c>
      <c r="K420" s="35">
        <v>2357</v>
      </c>
      <c r="L420" s="34">
        <v>3.43804E-5</v>
      </c>
      <c r="M420" s="35">
        <v>3113.8</v>
      </c>
      <c r="N420" s="34">
        <v>2.4785300000000001E-5</v>
      </c>
      <c r="O420" s="35">
        <v>19</v>
      </c>
      <c r="P420" s="34">
        <v>1.90569E-5</v>
      </c>
      <c r="Q420" s="35">
        <v>101</v>
      </c>
      <c r="R420" s="34">
        <v>1.5009599999999999E-5</v>
      </c>
      <c r="S420" s="35">
        <v>59</v>
      </c>
      <c r="T420" s="34">
        <v>1.7682699999999999E-5</v>
      </c>
      <c r="U420" s="35">
        <v>414.6</v>
      </c>
      <c r="V420" s="34">
        <v>1.00276E-5</v>
      </c>
      <c r="W420" s="35">
        <v>3113.8</v>
      </c>
    </row>
    <row r="421" spans="1:23" ht="14.45" x14ac:dyDescent="0.3">
      <c r="A421" s="6" t="s">
        <v>31</v>
      </c>
      <c r="B421" s="6" t="s">
        <v>44</v>
      </c>
      <c r="C421" s="6" t="s">
        <v>77</v>
      </c>
      <c r="D421" s="6" t="s">
        <v>134</v>
      </c>
      <c r="E421" s="6" t="s">
        <v>36</v>
      </c>
      <c r="F421" s="24" t="str">
        <f>+TabIPW[[#This Row],[WK]]&amp;TabIPW[[#This Row],[PK]]&amp;TabIPW[[#This Row],[GK]]</f>
        <v>060916</v>
      </c>
      <c r="G421" s="6" t="s">
        <v>443</v>
      </c>
      <c r="H421" s="34">
        <v>8.3542879999999995E-6</v>
      </c>
      <c r="I421" s="35">
        <v>2645</v>
      </c>
      <c r="J421" s="34">
        <v>6.0956999999999999E-6</v>
      </c>
      <c r="K421" s="35">
        <v>1554</v>
      </c>
      <c r="L421" s="34">
        <v>2.22829E-5</v>
      </c>
      <c r="M421" s="35">
        <v>2018.14</v>
      </c>
      <c r="N421" s="34">
        <v>1.9567399999999998E-5</v>
      </c>
      <c r="O421" s="35">
        <v>15</v>
      </c>
      <c r="P421" s="34">
        <v>1.56606E-5</v>
      </c>
      <c r="Q421" s="35">
        <v>83</v>
      </c>
      <c r="R421" s="34">
        <v>1.19568E-5</v>
      </c>
      <c r="S421" s="35">
        <v>47</v>
      </c>
      <c r="T421" s="34">
        <v>3.5910999999999998E-6</v>
      </c>
      <c r="U421" s="35">
        <v>84.2</v>
      </c>
      <c r="V421" s="34">
        <v>6.4992000000000004E-6</v>
      </c>
      <c r="W421" s="35">
        <v>2018.14</v>
      </c>
    </row>
    <row r="422" spans="1:23" ht="14.45" x14ac:dyDescent="0.3">
      <c r="A422" s="6" t="s">
        <v>31</v>
      </c>
      <c r="B422" s="6" t="s">
        <v>44</v>
      </c>
      <c r="C422" s="6" t="s">
        <v>90</v>
      </c>
      <c r="D422" s="6" t="s">
        <v>33</v>
      </c>
      <c r="E422" s="6" t="s">
        <v>36</v>
      </c>
      <c r="F422" s="24" t="str">
        <f>+TabIPW[[#This Row],[WK]]&amp;TabIPW[[#This Row],[PK]]&amp;TabIPW[[#This Row],[GK]]</f>
        <v>061001</v>
      </c>
      <c r="G422" s="6" t="s">
        <v>444</v>
      </c>
      <c r="H422" s="34">
        <v>2.4301656000000001E-5</v>
      </c>
      <c r="I422" s="35">
        <v>7694</v>
      </c>
      <c r="J422" s="34">
        <v>1.8126099999999999E-5</v>
      </c>
      <c r="K422" s="35">
        <v>4621</v>
      </c>
      <c r="L422" s="34">
        <v>1.082287E-4</v>
      </c>
      <c r="M422" s="35">
        <v>9802.16</v>
      </c>
      <c r="N422" s="34">
        <v>8.2182900000000002E-5</v>
      </c>
      <c r="O422" s="35">
        <v>63</v>
      </c>
      <c r="P422" s="34">
        <v>6.8491600000000007E-5</v>
      </c>
      <c r="Q422" s="35">
        <v>363</v>
      </c>
      <c r="R422" s="34">
        <v>3.2054500000000003E-5</v>
      </c>
      <c r="S422" s="35">
        <v>126</v>
      </c>
      <c r="T422" s="34">
        <v>1.35627E-5</v>
      </c>
      <c r="U422" s="35">
        <v>318</v>
      </c>
      <c r="V422" s="34">
        <v>3.1566699999999997E-5</v>
      </c>
      <c r="W422" s="35">
        <v>9802.16</v>
      </c>
    </row>
    <row r="423" spans="1:23" ht="14.45" x14ac:dyDescent="0.3">
      <c r="A423" s="6" t="s">
        <v>31</v>
      </c>
      <c r="B423" s="6" t="s">
        <v>44</v>
      </c>
      <c r="C423" s="6" t="s">
        <v>90</v>
      </c>
      <c r="D423" s="6" t="s">
        <v>32</v>
      </c>
      <c r="E423" s="6" t="s">
        <v>36</v>
      </c>
      <c r="F423" s="24" t="str">
        <f>+TabIPW[[#This Row],[WK]]&amp;TabIPW[[#This Row],[PK]]&amp;TabIPW[[#This Row],[GK]]</f>
        <v>061002</v>
      </c>
      <c r="G423" s="6" t="s">
        <v>445</v>
      </c>
      <c r="H423" s="34">
        <v>1.7712984000000001E-5</v>
      </c>
      <c r="I423" s="35">
        <v>5608</v>
      </c>
      <c r="J423" s="34">
        <v>1.327E-5</v>
      </c>
      <c r="K423" s="35">
        <v>3383</v>
      </c>
      <c r="L423" s="34">
        <v>7.8885600000000002E-5</v>
      </c>
      <c r="M423" s="35">
        <v>7144.59</v>
      </c>
      <c r="N423" s="34">
        <v>4.1743699999999998E-5</v>
      </c>
      <c r="O423" s="35">
        <v>32</v>
      </c>
      <c r="P423" s="34">
        <v>4.3396899999999998E-5</v>
      </c>
      <c r="Q423" s="35">
        <v>230</v>
      </c>
      <c r="R423" s="34">
        <v>3.0528100000000003E-5</v>
      </c>
      <c r="S423" s="35">
        <v>120</v>
      </c>
      <c r="T423" s="34">
        <v>2.0514699999999999E-5</v>
      </c>
      <c r="U423" s="35">
        <v>481</v>
      </c>
      <c r="V423" s="34">
        <v>2.3008300000000001E-5</v>
      </c>
      <c r="W423" s="35">
        <v>7144.59</v>
      </c>
    </row>
    <row r="424" spans="1:23" ht="14.45" x14ac:dyDescent="0.3">
      <c r="A424" s="6" t="s">
        <v>31</v>
      </c>
      <c r="B424" s="6" t="s">
        <v>44</v>
      </c>
      <c r="C424" s="6" t="s">
        <v>90</v>
      </c>
      <c r="D424" s="6" t="s">
        <v>37</v>
      </c>
      <c r="E424" s="6" t="s">
        <v>40</v>
      </c>
      <c r="F424" s="24" t="str">
        <f>+TabIPW[[#This Row],[WK]]&amp;TabIPW[[#This Row],[PK]]&amp;TabIPW[[#This Row],[GK]]</f>
        <v>061003</v>
      </c>
      <c r="G424" s="6" t="s">
        <v>446</v>
      </c>
      <c r="H424" s="34">
        <v>7.064977600000001E-5</v>
      </c>
      <c r="I424" s="35">
        <v>22368</v>
      </c>
      <c r="J424" s="34">
        <v>5.58612E-5</v>
      </c>
      <c r="K424" s="35">
        <v>14241</v>
      </c>
      <c r="L424" s="34">
        <v>3.1464230000000001E-4</v>
      </c>
      <c r="M424" s="35">
        <v>28496.83</v>
      </c>
      <c r="N424" s="34">
        <v>1.174042E-4</v>
      </c>
      <c r="O424" s="35">
        <v>90</v>
      </c>
      <c r="P424" s="34">
        <v>2.0924839999999999E-4</v>
      </c>
      <c r="Q424" s="35">
        <v>1109</v>
      </c>
      <c r="R424" s="34">
        <v>3.6633700000000001E-5</v>
      </c>
      <c r="S424" s="35">
        <v>144</v>
      </c>
      <c r="T424" s="34">
        <v>5.5547500000000003E-5</v>
      </c>
      <c r="U424" s="35">
        <v>1302.4000000000001</v>
      </c>
      <c r="V424" s="34">
        <v>9.1770700000000006E-5</v>
      </c>
      <c r="W424" s="35">
        <v>28496.83</v>
      </c>
    </row>
    <row r="425" spans="1:23" ht="14.45" x14ac:dyDescent="0.3">
      <c r="A425" s="6" t="s">
        <v>31</v>
      </c>
      <c r="B425" s="6" t="s">
        <v>44</v>
      </c>
      <c r="C425" s="6" t="s">
        <v>90</v>
      </c>
      <c r="D425" s="6" t="s">
        <v>39</v>
      </c>
      <c r="E425" s="6" t="s">
        <v>36</v>
      </c>
      <c r="F425" s="24" t="str">
        <f>+TabIPW[[#This Row],[WK]]&amp;TabIPW[[#This Row],[PK]]&amp;TabIPW[[#This Row],[GK]]</f>
        <v>061004</v>
      </c>
      <c r="G425" s="6" t="s">
        <v>447</v>
      </c>
      <c r="H425" s="34">
        <v>2.7090624E-5</v>
      </c>
      <c r="I425" s="35">
        <v>8577</v>
      </c>
      <c r="J425" s="34">
        <v>2.0361999999999999E-5</v>
      </c>
      <c r="K425" s="35">
        <v>5191</v>
      </c>
      <c r="L425" s="34">
        <v>1.206495E-4</v>
      </c>
      <c r="M425" s="35">
        <v>10927.1</v>
      </c>
      <c r="N425" s="34">
        <v>6.1311100000000003E-5</v>
      </c>
      <c r="O425" s="35">
        <v>47</v>
      </c>
      <c r="P425" s="34">
        <v>5.2831000000000003E-5</v>
      </c>
      <c r="Q425" s="35">
        <v>280</v>
      </c>
      <c r="R425" s="34">
        <v>4.2484899999999997E-5</v>
      </c>
      <c r="S425" s="35">
        <v>167</v>
      </c>
      <c r="T425" s="34">
        <v>1.5537400000000001E-5</v>
      </c>
      <c r="U425" s="35">
        <v>364.3</v>
      </c>
      <c r="V425" s="34">
        <v>3.5189399999999999E-5</v>
      </c>
      <c r="W425" s="35">
        <v>10927.1</v>
      </c>
    </row>
    <row r="426" spans="1:23" ht="14.45" x14ac:dyDescent="0.3">
      <c r="A426" s="6" t="s">
        <v>31</v>
      </c>
      <c r="B426" s="6" t="s">
        <v>44</v>
      </c>
      <c r="C426" s="6" t="s">
        <v>90</v>
      </c>
      <c r="D426" s="6" t="s">
        <v>42</v>
      </c>
      <c r="E426" s="6" t="s">
        <v>36</v>
      </c>
      <c r="F426" s="24" t="str">
        <f>+TabIPW[[#This Row],[WK]]&amp;TabIPW[[#This Row],[PK]]&amp;TabIPW[[#This Row],[GK]]</f>
        <v>061005</v>
      </c>
      <c r="G426" s="6" t="s">
        <v>448</v>
      </c>
      <c r="H426" s="34">
        <v>1.7466616E-5</v>
      </c>
      <c r="I426" s="35">
        <v>5530</v>
      </c>
      <c r="J426" s="34">
        <v>1.3195499999999999E-5</v>
      </c>
      <c r="K426" s="35">
        <v>3364</v>
      </c>
      <c r="L426" s="34">
        <v>7.7788399999999995E-5</v>
      </c>
      <c r="M426" s="35">
        <v>7045.22</v>
      </c>
      <c r="N426" s="34">
        <v>4.5657200000000001E-5</v>
      </c>
      <c r="O426" s="35">
        <v>35</v>
      </c>
      <c r="P426" s="34">
        <v>5.9623500000000003E-5</v>
      </c>
      <c r="Q426" s="35">
        <v>316</v>
      </c>
      <c r="R426" s="34">
        <v>2.13696E-5</v>
      </c>
      <c r="S426" s="35">
        <v>84</v>
      </c>
      <c r="T426" s="34">
        <v>1.61132E-5</v>
      </c>
      <c r="U426" s="35">
        <v>377.79999999999995</v>
      </c>
      <c r="V426" s="34">
        <v>2.2688300000000001E-5</v>
      </c>
      <c r="W426" s="35">
        <v>7045.22</v>
      </c>
    </row>
    <row r="427" spans="1:23" ht="14.45" x14ac:dyDescent="0.3">
      <c r="A427" s="6" t="s">
        <v>31</v>
      </c>
      <c r="B427" s="6" t="s">
        <v>44</v>
      </c>
      <c r="C427" s="6" t="s">
        <v>90</v>
      </c>
      <c r="D427" s="6" t="s">
        <v>44</v>
      </c>
      <c r="E427" s="6" t="s">
        <v>36</v>
      </c>
      <c r="F427" s="24" t="str">
        <f>+TabIPW[[#This Row],[WK]]&amp;TabIPW[[#This Row],[PK]]&amp;TabIPW[[#This Row],[GK]]</f>
        <v>061006</v>
      </c>
      <c r="G427" s="6" t="s">
        <v>449</v>
      </c>
      <c r="H427" s="34">
        <v>1.877424E-5</v>
      </c>
      <c r="I427" s="35">
        <v>5944</v>
      </c>
      <c r="J427" s="34">
        <v>1.40388E-5</v>
      </c>
      <c r="K427" s="35">
        <v>3579</v>
      </c>
      <c r="L427" s="34">
        <v>8.3612100000000005E-5</v>
      </c>
      <c r="M427" s="35">
        <v>7572.66</v>
      </c>
      <c r="N427" s="34">
        <v>5.3484099999999998E-5</v>
      </c>
      <c r="O427" s="35">
        <v>41</v>
      </c>
      <c r="P427" s="34">
        <v>5.2264900000000002E-5</v>
      </c>
      <c r="Q427" s="35">
        <v>277</v>
      </c>
      <c r="R427" s="34">
        <v>2.3659299999999999E-5</v>
      </c>
      <c r="S427" s="35">
        <v>93</v>
      </c>
      <c r="T427" s="34">
        <v>9.7797000000000006E-6</v>
      </c>
      <c r="U427" s="35">
        <v>229.3</v>
      </c>
      <c r="V427" s="34">
        <v>2.4386899999999999E-5</v>
      </c>
      <c r="W427" s="35">
        <v>7572.66</v>
      </c>
    </row>
    <row r="428" spans="1:23" ht="14.45" x14ac:dyDescent="0.3">
      <c r="A428" s="6" t="s">
        <v>31</v>
      </c>
      <c r="B428" s="6" t="s">
        <v>44</v>
      </c>
      <c r="C428" s="6" t="s">
        <v>92</v>
      </c>
      <c r="D428" s="6" t="s">
        <v>33</v>
      </c>
      <c r="E428" s="6" t="s">
        <v>34</v>
      </c>
      <c r="F428" s="24" t="str">
        <f>+TabIPW[[#This Row],[WK]]&amp;TabIPW[[#This Row],[PK]]&amp;TabIPW[[#This Row],[GK]]</f>
        <v>061101</v>
      </c>
      <c r="G428" s="6" t="s">
        <v>450</v>
      </c>
      <c r="H428" s="34">
        <v>8.5782247999999998E-5</v>
      </c>
      <c r="I428" s="35">
        <v>27159</v>
      </c>
      <c r="J428" s="34">
        <v>6.1548899999999996E-5</v>
      </c>
      <c r="K428" s="35">
        <v>15691</v>
      </c>
      <c r="L428" s="34">
        <v>2.3509879999999999E-4</v>
      </c>
      <c r="M428" s="35">
        <v>21292.66</v>
      </c>
      <c r="N428" s="34">
        <v>1.8784680000000001E-4</v>
      </c>
      <c r="O428" s="35">
        <v>144</v>
      </c>
      <c r="P428" s="34">
        <v>2.796268E-4</v>
      </c>
      <c r="Q428" s="35">
        <v>1482</v>
      </c>
      <c r="R428" s="34">
        <v>4.1467300000000002E-5</v>
      </c>
      <c r="S428" s="35">
        <v>163</v>
      </c>
      <c r="T428" s="34">
        <v>9.3369599999999995E-5</v>
      </c>
      <c r="U428" s="35">
        <v>2189.1999999999998</v>
      </c>
      <c r="V428" s="34">
        <v>6.8570499999999997E-5</v>
      </c>
      <c r="W428" s="35">
        <v>21292.66</v>
      </c>
    </row>
    <row r="429" spans="1:23" ht="14.45" x14ac:dyDescent="0.3">
      <c r="A429" s="6" t="s">
        <v>31</v>
      </c>
      <c r="B429" s="6" t="s">
        <v>44</v>
      </c>
      <c r="C429" s="6" t="s">
        <v>92</v>
      </c>
      <c r="D429" s="6" t="s">
        <v>32</v>
      </c>
      <c r="E429" s="6" t="s">
        <v>34</v>
      </c>
      <c r="F429" s="24" t="str">
        <f>+TabIPW[[#This Row],[WK]]&amp;TabIPW[[#This Row],[PK]]&amp;TabIPW[[#This Row],[GK]]</f>
        <v>061102</v>
      </c>
      <c r="G429" s="6" t="s">
        <v>451</v>
      </c>
      <c r="H429" s="34">
        <v>7.4604239999999996E-6</v>
      </c>
      <c r="I429" s="35">
        <v>2362</v>
      </c>
      <c r="J429" s="34">
        <v>5.3071999999999998E-6</v>
      </c>
      <c r="K429" s="35">
        <v>1353</v>
      </c>
      <c r="L429" s="34">
        <v>2.0446400000000001E-5</v>
      </c>
      <c r="M429" s="35">
        <v>1851.81</v>
      </c>
      <c r="N429" s="34">
        <v>1.8262900000000001E-5</v>
      </c>
      <c r="O429" s="35">
        <v>14</v>
      </c>
      <c r="P429" s="34">
        <v>2.05663E-5</v>
      </c>
      <c r="Q429" s="35">
        <v>109</v>
      </c>
      <c r="R429" s="34">
        <v>8.3952000000000005E-6</v>
      </c>
      <c r="S429" s="35">
        <v>33</v>
      </c>
      <c r="T429" s="34">
        <v>6.1628999999999999E-6</v>
      </c>
      <c r="U429" s="35">
        <v>144.5</v>
      </c>
      <c r="V429" s="34">
        <v>5.9634999999999997E-6</v>
      </c>
      <c r="W429" s="35">
        <v>1851.81</v>
      </c>
    </row>
    <row r="430" spans="1:23" ht="14.45" x14ac:dyDescent="0.3">
      <c r="A430" s="6" t="s">
        <v>31</v>
      </c>
      <c r="B430" s="6" t="s">
        <v>44</v>
      </c>
      <c r="C430" s="6" t="s">
        <v>92</v>
      </c>
      <c r="D430" s="6" t="s">
        <v>37</v>
      </c>
      <c r="E430" s="6" t="s">
        <v>36</v>
      </c>
      <c r="F430" s="24" t="str">
        <f>+TabIPW[[#This Row],[WK]]&amp;TabIPW[[#This Row],[PK]]&amp;TabIPW[[#This Row],[GK]]</f>
        <v>061103</v>
      </c>
      <c r="G430" s="6" t="s">
        <v>452</v>
      </c>
      <c r="H430" s="34">
        <v>1.6158992E-5</v>
      </c>
      <c r="I430" s="35">
        <v>5116</v>
      </c>
      <c r="J430" s="34">
        <v>1.1869699999999999E-5</v>
      </c>
      <c r="K430" s="35">
        <v>3026</v>
      </c>
      <c r="L430" s="34">
        <v>4.4286000000000003E-5</v>
      </c>
      <c r="M430" s="35">
        <v>4010.94</v>
      </c>
      <c r="N430" s="34">
        <v>3.1307799999999999E-5</v>
      </c>
      <c r="O430" s="35">
        <v>24</v>
      </c>
      <c r="P430" s="34">
        <v>3.5472200000000002E-5</v>
      </c>
      <c r="Q430" s="35">
        <v>188</v>
      </c>
      <c r="R430" s="34">
        <v>1.6027200000000001E-5</v>
      </c>
      <c r="S430" s="35">
        <v>63</v>
      </c>
      <c r="T430" s="34">
        <v>8.9735999999999999E-6</v>
      </c>
      <c r="U430" s="35">
        <v>210.4</v>
      </c>
      <c r="V430" s="34">
        <v>1.29168E-5</v>
      </c>
      <c r="W430" s="35">
        <v>4010.94</v>
      </c>
    </row>
    <row r="431" spans="1:23" ht="14.45" x14ac:dyDescent="0.3">
      <c r="A431" s="6" t="s">
        <v>31</v>
      </c>
      <c r="B431" s="6" t="s">
        <v>44</v>
      </c>
      <c r="C431" s="6" t="s">
        <v>92</v>
      </c>
      <c r="D431" s="6" t="s">
        <v>39</v>
      </c>
      <c r="E431" s="6" t="s">
        <v>36</v>
      </c>
      <c r="F431" s="24" t="str">
        <f>+TabIPW[[#This Row],[WK]]&amp;TabIPW[[#This Row],[PK]]&amp;TabIPW[[#This Row],[GK]]</f>
        <v>061104</v>
      </c>
      <c r="G431" s="6" t="s">
        <v>453</v>
      </c>
      <c r="H431" s="34">
        <v>3.0846104E-5</v>
      </c>
      <c r="I431" s="35">
        <v>9766</v>
      </c>
      <c r="J431" s="34">
        <v>2.25273E-5</v>
      </c>
      <c r="K431" s="35">
        <v>5743</v>
      </c>
      <c r="L431" s="34">
        <v>8.4538199999999996E-5</v>
      </c>
      <c r="M431" s="35">
        <v>7656.54</v>
      </c>
      <c r="N431" s="34">
        <v>9.0009899999999993E-5</v>
      </c>
      <c r="O431" s="35">
        <v>69</v>
      </c>
      <c r="P431" s="34">
        <v>9.1133399999999997E-5</v>
      </c>
      <c r="Q431" s="35">
        <v>483</v>
      </c>
      <c r="R431" s="34">
        <v>3.6379299999999999E-5</v>
      </c>
      <c r="S431" s="35">
        <v>143</v>
      </c>
      <c r="T431" s="34">
        <v>2.1845399999999999E-5</v>
      </c>
      <c r="U431" s="35">
        <v>512.20000000000005</v>
      </c>
      <c r="V431" s="34">
        <v>2.4657000000000001E-5</v>
      </c>
      <c r="W431" s="35">
        <v>7656.54</v>
      </c>
    </row>
    <row r="432" spans="1:23" ht="14.45" x14ac:dyDescent="0.3">
      <c r="A432" s="6" t="s">
        <v>31</v>
      </c>
      <c r="B432" s="6" t="s">
        <v>44</v>
      </c>
      <c r="C432" s="6" t="s">
        <v>92</v>
      </c>
      <c r="D432" s="6" t="s">
        <v>42</v>
      </c>
      <c r="E432" s="6" t="s">
        <v>36</v>
      </c>
      <c r="F432" s="24" t="str">
        <f>+TabIPW[[#This Row],[WK]]&amp;TabIPW[[#This Row],[PK]]&amp;TabIPW[[#This Row],[GK]]</f>
        <v>061105</v>
      </c>
      <c r="G432" s="6" t="s">
        <v>450</v>
      </c>
      <c r="H432" s="34">
        <v>5.8590552000000003E-5</v>
      </c>
      <c r="I432" s="35">
        <v>18550</v>
      </c>
      <c r="J432" s="34">
        <v>4.3285399999999997E-5</v>
      </c>
      <c r="K432" s="35">
        <v>11035</v>
      </c>
      <c r="L432" s="34">
        <v>1.60576E-4</v>
      </c>
      <c r="M432" s="35">
        <v>14543.2</v>
      </c>
      <c r="N432" s="34">
        <v>1.408851E-4</v>
      </c>
      <c r="O432" s="35">
        <v>108</v>
      </c>
      <c r="P432" s="34">
        <v>1.5377589999999999E-4</v>
      </c>
      <c r="Q432" s="35">
        <v>815</v>
      </c>
      <c r="R432" s="34">
        <v>3.8923300000000001E-5</v>
      </c>
      <c r="S432" s="35">
        <v>153</v>
      </c>
      <c r="T432" s="34">
        <v>3.57834E-5</v>
      </c>
      <c r="U432" s="35">
        <v>839</v>
      </c>
      <c r="V432" s="34">
        <v>4.6834700000000001E-5</v>
      </c>
      <c r="W432" s="35">
        <v>14543.2</v>
      </c>
    </row>
    <row r="433" spans="1:23" ht="14.45" x14ac:dyDescent="0.3">
      <c r="A433" s="6" t="s">
        <v>31</v>
      </c>
      <c r="B433" s="6" t="s">
        <v>44</v>
      </c>
      <c r="C433" s="6" t="s">
        <v>92</v>
      </c>
      <c r="D433" s="6" t="s">
        <v>44</v>
      </c>
      <c r="E433" s="6" t="s">
        <v>36</v>
      </c>
      <c r="F433" s="24" t="str">
        <f>+TabIPW[[#This Row],[WK]]&amp;TabIPW[[#This Row],[PK]]&amp;TabIPW[[#This Row],[GK]]</f>
        <v>061106</v>
      </c>
      <c r="G433" s="6" t="s">
        <v>454</v>
      </c>
      <c r="H433" s="34">
        <v>1.1613879999999999E-5</v>
      </c>
      <c r="I433" s="35">
        <v>3677</v>
      </c>
      <c r="J433" s="34">
        <v>8.5903999999999999E-6</v>
      </c>
      <c r="K433" s="35">
        <v>2190</v>
      </c>
      <c r="L433" s="34">
        <v>3.1829499999999997E-5</v>
      </c>
      <c r="M433" s="35">
        <v>2882.77</v>
      </c>
      <c r="N433" s="34">
        <v>3.0003300000000001E-5</v>
      </c>
      <c r="O433" s="35">
        <v>23</v>
      </c>
      <c r="P433" s="34">
        <v>2.8679699999999999E-5</v>
      </c>
      <c r="Q433" s="35">
        <v>152</v>
      </c>
      <c r="R433" s="34">
        <v>2.84929E-5</v>
      </c>
      <c r="S433" s="35">
        <v>112</v>
      </c>
      <c r="T433" s="34">
        <v>8.8071999999999993E-6</v>
      </c>
      <c r="U433" s="35">
        <v>206.5</v>
      </c>
      <c r="V433" s="34">
        <v>9.2836000000000004E-6</v>
      </c>
      <c r="W433" s="35">
        <v>2882.77</v>
      </c>
    </row>
    <row r="434" spans="1:23" ht="14.45" x14ac:dyDescent="0.3">
      <c r="A434" s="6" t="s">
        <v>31</v>
      </c>
      <c r="B434" s="6" t="s">
        <v>44</v>
      </c>
      <c r="C434" s="6" t="s">
        <v>92</v>
      </c>
      <c r="D434" s="6" t="s">
        <v>51</v>
      </c>
      <c r="E434" s="6" t="s">
        <v>36</v>
      </c>
      <c r="F434" s="24" t="str">
        <f>+TabIPW[[#This Row],[WK]]&amp;TabIPW[[#This Row],[PK]]&amp;TabIPW[[#This Row],[GK]]</f>
        <v>061107</v>
      </c>
      <c r="G434" s="6" t="s">
        <v>455</v>
      </c>
      <c r="H434" s="34">
        <v>2.9055223999999998E-5</v>
      </c>
      <c r="I434" s="35">
        <v>9199</v>
      </c>
      <c r="J434" s="34">
        <v>2.1177899999999999E-5</v>
      </c>
      <c r="K434" s="35">
        <v>5399</v>
      </c>
      <c r="L434" s="34">
        <v>7.9630100000000002E-5</v>
      </c>
      <c r="M434" s="35">
        <v>7212.02</v>
      </c>
      <c r="N434" s="34">
        <v>8.2182900000000002E-5</v>
      </c>
      <c r="O434" s="35">
        <v>63</v>
      </c>
      <c r="P434" s="34">
        <v>7.7548300000000004E-5</v>
      </c>
      <c r="Q434" s="35">
        <v>411</v>
      </c>
      <c r="R434" s="34">
        <v>2.7475300000000001E-5</v>
      </c>
      <c r="S434" s="35">
        <v>108</v>
      </c>
      <c r="T434" s="34">
        <v>1.4927500000000001E-5</v>
      </c>
      <c r="U434" s="35">
        <v>350</v>
      </c>
      <c r="V434" s="34">
        <v>2.32255E-5</v>
      </c>
      <c r="W434" s="35">
        <v>7212.02</v>
      </c>
    </row>
    <row r="435" spans="1:23" ht="14.45" x14ac:dyDescent="0.3">
      <c r="A435" s="6" t="s">
        <v>31</v>
      </c>
      <c r="B435" s="6" t="s">
        <v>44</v>
      </c>
      <c r="C435" s="6" t="s">
        <v>92</v>
      </c>
      <c r="D435" s="6" t="s">
        <v>75</v>
      </c>
      <c r="E435" s="6" t="s">
        <v>36</v>
      </c>
      <c r="F435" s="24" t="str">
        <f>+TabIPW[[#This Row],[WK]]&amp;TabIPW[[#This Row],[PK]]&amp;TabIPW[[#This Row],[GK]]</f>
        <v>061108</v>
      </c>
      <c r="G435" s="6" t="s">
        <v>451</v>
      </c>
      <c r="H435" s="34">
        <v>2.2747663999999997E-5</v>
      </c>
      <c r="I435" s="35">
        <v>7202</v>
      </c>
      <c r="J435" s="34">
        <v>1.68905E-5</v>
      </c>
      <c r="K435" s="35">
        <v>4306</v>
      </c>
      <c r="L435" s="34">
        <v>6.2343300000000003E-5</v>
      </c>
      <c r="M435" s="35">
        <v>5646.37</v>
      </c>
      <c r="N435" s="34">
        <v>7.4356000000000004E-5</v>
      </c>
      <c r="O435" s="35">
        <v>57</v>
      </c>
      <c r="P435" s="34">
        <v>5.0378099999999998E-5</v>
      </c>
      <c r="Q435" s="35">
        <v>267</v>
      </c>
      <c r="R435" s="34">
        <v>2.06064E-5</v>
      </c>
      <c r="S435" s="35">
        <v>81</v>
      </c>
      <c r="T435" s="34">
        <v>1.2287500000000001E-5</v>
      </c>
      <c r="U435" s="35">
        <v>288.10000000000002</v>
      </c>
      <c r="V435" s="34">
        <v>1.81835E-5</v>
      </c>
      <c r="W435" s="35">
        <v>5646.37</v>
      </c>
    </row>
    <row r="436" spans="1:23" ht="14.45" x14ac:dyDescent="0.3">
      <c r="A436" s="6" t="s">
        <v>31</v>
      </c>
      <c r="B436" s="6" t="s">
        <v>44</v>
      </c>
      <c r="C436" s="6" t="s">
        <v>92</v>
      </c>
      <c r="D436" s="6" t="s">
        <v>77</v>
      </c>
      <c r="E436" s="6" t="s">
        <v>36</v>
      </c>
      <c r="F436" s="24" t="str">
        <f>+TabIPW[[#This Row],[WK]]&amp;TabIPW[[#This Row],[PK]]&amp;TabIPW[[#This Row],[GK]]</f>
        <v>061109</v>
      </c>
      <c r="G436" s="6" t="s">
        <v>456</v>
      </c>
      <c r="H436" s="34">
        <v>2.236548E-5</v>
      </c>
      <c r="I436" s="35">
        <v>7081</v>
      </c>
      <c r="J436" s="34">
        <v>1.6494399999999999E-5</v>
      </c>
      <c r="K436" s="35">
        <v>4205</v>
      </c>
      <c r="L436" s="34">
        <v>6.1295800000000004E-5</v>
      </c>
      <c r="M436" s="35">
        <v>5551.5</v>
      </c>
      <c r="N436" s="34">
        <v>6.6529100000000006E-5</v>
      </c>
      <c r="O436" s="35">
        <v>51</v>
      </c>
      <c r="P436" s="34">
        <v>6.2265099999999994E-5</v>
      </c>
      <c r="Q436" s="35">
        <v>330</v>
      </c>
      <c r="R436" s="34">
        <v>1.7808E-5</v>
      </c>
      <c r="S436" s="35">
        <v>70</v>
      </c>
      <c r="T436" s="34">
        <v>2.23231E-5</v>
      </c>
      <c r="U436" s="35">
        <v>523.4</v>
      </c>
      <c r="V436" s="34">
        <v>1.7878000000000001E-5</v>
      </c>
      <c r="W436" s="35">
        <v>5551.5</v>
      </c>
    </row>
    <row r="437" spans="1:23" ht="14.45" x14ac:dyDescent="0.3">
      <c r="A437" s="6" t="s">
        <v>31</v>
      </c>
      <c r="B437" s="6" t="s">
        <v>44</v>
      </c>
      <c r="C437" s="6" t="s">
        <v>92</v>
      </c>
      <c r="D437" s="6" t="s">
        <v>90</v>
      </c>
      <c r="E437" s="6" t="s">
        <v>36</v>
      </c>
      <c r="F437" s="24" t="str">
        <f>+TabIPW[[#This Row],[WK]]&amp;TabIPW[[#This Row],[PK]]&amp;TabIPW[[#This Row],[GK]]</f>
        <v>061110</v>
      </c>
      <c r="G437" s="6" t="s">
        <v>457</v>
      </c>
      <c r="H437" s="34">
        <v>2.0476688E-5</v>
      </c>
      <c r="I437" s="35">
        <v>6483</v>
      </c>
      <c r="J437" s="34">
        <v>1.4709600000000001E-5</v>
      </c>
      <c r="K437" s="35">
        <v>3750</v>
      </c>
      <c r="L437" s="34">
        <v>5.6119300000000003E-5</v>
      </c>
      <c r="M437" s="35">
        <v>5082.67</v>
      </c>
      <c r="N437" s="34">
        <v>7.4356000000000004E-5</v>
      </c>
      <c r="O437" s="35">
        <v>57</v>
      </c>
      <c r="P437" s="34">
        <v>4.43403E-5</v>
      </c>
      <c r="Q437" s="35">
        <v>235</v>
      </c>
      <c r="R437" s="34">
        <v>2.69665E-5</v>
      </c>
      <c r="S437" s="35">
        <v>106</v>
      </c>
      <c r="T437" s="34">
        <v>1.1101799999999999E-5</v>
      </c>
      <c r="U437" s="35">
        <v>260.3</v>
      </c>
      <c r="V437" s="34">
        <v>1.63681E-5</v>
      </c>
      <c r="W437" s="35">
        <v>5082.67</v>
      </c>
    </row>
    <row r="438" spans="1:23" ht="14.45" x14ac:dyDescent="0.3">
      <c r="A438" s="6" t="s">
        <v>31</v>
      </c>
      <c r="B438" s="6" t="s">
        <v>44</v>
      </c>
      <c r="C438" s="6" t="s">
        <v>92</v>
      </c>
      <c r="D438" s="6" t="s">
        <v>92</v>
      </c>
      <c r="E438" s="6" t="s">
        <v>36</v>
      </c>
      <c r="F438" s="24" t="str">
        <f>+TabIPW[[#This Row],[WK]]&amp;TabIPW[[#This Row],[PK]]&amp;TabIPW[[#This Row],[GK]]</f>
        <v>061111</v>
      </c>
      <c r="G438" s="6" t="s">
        <v>458</v>
      </c>
      <c r="H438" s="34">
        <v>1.3783784E-5</v>
      </c>
      <c r="I438" s="35">
        <v>4364</v>
      </c>
      <c r="J438" s="34">
        <v>1.0249599999999999E-5</v>
      </c>
      <c r="K438" s="35">
        <v>2613</v>
      </c>
      <c r="L438" s="34">
        <v>3.77765E-5</v>
      </c>
      <c r="M438" s="35">
        <v>3421.38</v>
      </c>
      <c r="N438" s="34">
        <v>5.7397600000000001E-5</v>
      </c>
      <c r="O438" s="35">
        <v>44</v>
      </c>
      <c r="P438" s="34">
        <v>3.1887300000000002E-5</v>
      </c>
      <c r="Q438" s="35">
        <v>169</v>
      </c>
      <c r="R438" s="34">
        <v>1.5009599999999999E-5</v>
      </c>
      <c r="S438" s="35">
        <v>59</v>
      </c>
      <c r="T438" s="34">
        <v>1.3712E-5</v>
      </c>
      <c r="U438" s="35">
        <v>321.5</v>
      </c>
      <c r="V438" s="34">
        <v>1.10181E-5</v>
      </c>
      <c r="W438" s="35">
        <v>3421.38</v>
      </c>
    </row>
    <row r="439" spans="1:23" ht="14.45" x14ac:dyDescent="0.3">
      <c r="A439" s="6" t="s">
        <v>31</v>
      </c>
      <c r="B439" s="6" t="s">
        <v>44</v>
      </c>
      <c r="C439" s="6" t="s">
        <v>93</v>
      </c>
      <c r="D439" s="6" t="s">
        <v>33</v>
      </c>
      <c r="E439" s="6" t="s">
        <v>36</v>
      </c>
      <c r="F439" s="24" t="str">
        <f>+TabIPW[[#This Row],[WK]]&amp;TabIPW[[#This Row],[PK]]&amp;TabIPW[[#This Row],[GK]]</f>
        <v>061201</v>
      </c>
      <c r="G439" s="6" t="s">
        <v>459</v>
      </c>
      <c r="H439" s="34">
        <v>1.9854456000000001E-5</v>
      </c>
      <c r="I439" s="35">
        <v>6286</v>
      </c>
      <c r="J439" s="34">
        <v>1.47527E-5</v>
      </c>
      <c r="K439" s="35">
        <v>3761</v>
      </c>
      <c r="L439" s="34">
        <v>5.30953E-5</v>
      </c>
      <c r="M439" s="35">
        <v>4808.79</v>
      </c>
      <c r="N439" s="34">
        <v>4.1743699999999998E-5</v>
      </c>
      <c r="O439" s="35">
        <v>32</v>
      </c>
      <c r="P439" s="34">
        <v>3.9057200000000003E-5</v>
      </c>
      <c r="Q439" s="35">
        <v>207</v>
      </c>
      <c r="R439" s="34">
        <v>3.1291300000000003E-5</v>
      </c>
      <c r="S439" s="35">
        <v>123</v>
      </c>
      <c r="T439" s="34">
        <v>1.02104E-5</v>
      </c>
      <c r="U439" s="35">
        <v>239.4</v>
      </c>
      <c r="V439" s="34">
        <v>1.5486100000000001E-5</v>
      </c>
      <c r="W439" s="35">
        <v>4808.79</v>
      </c>
    </row>
    <row r="440" spans="1:23" ht="14.45" x14ac:dyDescent="0.3">
      <c r="A440" s="6" t="s">
        <v>31</v>
      </c>
      <c r="B440" s="6" t="s">
        <v>44</v>
      </c>
      <c r="C440" s="6" t="s">
        <v>93</v>
      </c>
      <c r="D440" s="6" t="s">
        <v>32</v>
      </c>
      <c r="E440" s="6" t="s">
        <v>40</v>
      </c>
      <c r="F440" s="24" t="str">
        <f>+TabIPW[[#This Row],[WK]]&amp;TabIPW[[#This Row],[PK]]&amp;TabIPW[[#This Row],[GK]]</f>
        <v>061202</v>
      </c>
      <c r="G440" s="6" t="s">
        <v>460</v>
      </c>
      <c r="H440" s="34">
        <v>1.9017448E-5</v>
      </c>
      <c r="I440" s="35">
        <v>6021</v>
      </c>
      <c r="J440" s="34">
        <v>1.40271E-5</v>
      </c>
      <c r="K440" s="35">
        <v>3576</v>
      </c>
      <c r="L440" s="34">
        <v>5.0856999999999998E-5</v>
      </c>
      <c r="M440" s="35">
        <v>4606.07</v>
      </c>
      <c r="N440" s="34">
        <v>4.6961700000000001E-5</v>
      </c>
      <c r="O440" s="35">
        <v>36</v>
      </c>
      <c r="P440" s="34">
        <v>3.1698600000000002E-5</v>
      </c>
      <c r="Q440" s="35">
        <v>168</v>
      </c>
      <c r="R440" s="34">
        <v>2.0352000000000001E-5</v>
      </c>
      <c r="S440" s="35">
        <v>80</v>
      </c>
      <c r="T440" s="34">
        <v>1.12596E-5</v>
      </c>
      <c r="U440" s="35">
        <v>264</v>
      </c>
      <c r="V440" s="34">
        <v>1.4833300000000001E-5</v>
      </c>
      <c r="W440" s="35">
        <v>4606.07</v>
      </c>
    </row>
    <row r="441" spans="1:23" ht="14.45" x14ac:dyDescent="0.3">
      <c r="A441" s="6" t="s">
        <v>31</v>
      </c>
      <c r="B441" s="6" t="s">
        <v>44</v>
      </c>
      <c r="C441" s="6" t="s">
        <v>93</v>
      </c>
      <c r="D441" s="6" t="s">
        <v>37</v>
      </c>
      <c r="E441" s="6" t="s">
        <v>36</v>
      </c>
      <c r="F441" s="24" t="str">
        <f>+TabIPW[[#This Row],[WK]]&amp;TabIPW[[#This Row],[PK]]&amp;TabIPW[[#This Row],[GK]]</f>
        <v>061203</v>
      </c>
      <c r="G441" s="6" t="s">
        <v>461</v>
      </c>
      <c r="H441" s="34">
        <v>1.6803327999999999E-5</v>
      </c>
      <c r="I441" s="35">
        <v>5320</v>
      </c>
      <c r="J441" s="34">
        <v>1.27601E-5</v>
      </c>
      <c r="K441" s="35">
        <v>3253</v>
      </c>
      <c r="L441" s="34">
        <v>4.4935899999999998E-5</v>
      </c>
      <c r="M441" s="35">
        <v>4069.8</v>
      </c>
      <c r="N441" s="34">
        <v>4.5657200000000001E-5</v>
      </c>
      <c r="O441" s="35">
        <v>35</v>
      </c>
      <c r="P441" s="34">
        <v>3.2453300000000003E-5</v>
      </c>
      <c r="Q441" s="35">
        <v>172</v>
      </c>
      <c r="R441" s="34">
        <v>2.1115200000000001E-5</v>
      </c>
      <c r="S441" s="35">
        <v>83</v>
      </c>
      <c r="T441" s="34">
        <v>6.7472000000000004E-6</v>
      </c>
      <c r="U441" s="35">
        <v>158.19999999999999</v>
      </c>
      <c r="V441" s="34">
        <v>1.31063E-5</v>
      </c>
      <c r="W441" s="35">
        <v>4069.8</v>
      </c>
    </row>
    <row r="442" spans="1:23" ht="14.45" x14ac:dyDescent="0.3">
      <c r="A442" s="6" t="s">
        <v>31</v>
      </c>
      <c r="B442" s="6" t="s">
        <v>44</v>
      </c>
      <c r="C442" s="6" t="s">
        <v>93</v>
      </c>
      <c r="D442" s="6" t="s">
        <v>39</v>
      </c>
      <c r="E442" s="6" t="s">
        <v>36</v>
      </c>
      <c r="F442" s="24" t="str">
        <f>+TabIPW[[#This Row],[WK]]&amp;TabIPW[[#This Row],[PK]]&amp;TabIPW[[#This Row],[GK]]</f>
        <v>061204</v>
      </c>
      <c r="G442" s="6" t="s">
        <v>462</v>
      </c>
      <c r="H442" s="34">
        <v>1.4361792E-5</v>
      </c>
      <c r="I442" s="35">
        <v>4547</v>
      </c>
      <c r="J442" s="34">
        <v>1.0849800000000001E-5</v>
      </c>
      <c r="K442" s="35">
        <v>2766</v>
      </c>
      <c r="L442" s="34">
        <v>3.8406699999999999E-5</v>
      </c>
      <c r="M442" s="35">
        <v>3478.46</v>
      </c>
      <c r="N442" s="34">
        <v>3.5221300000000001E-5</v>
      </c>
      <c r="O442" s="35">
        <v>27</v>
      </c>
      <c r="P442" s="34">
        <v>1.9245600000000001E-5</v>
      </c>
      <c r="Q442" s="35">
        <v>102</v>
      </c>
      <c r="R442" s="34">
        <v>1.0176E-5</v>
      </c>
      <c r="S442" s="35">
        <v>40</v>
      </c>
      <c r="T442" s="34">
        <v>7.8902999999999997E-6</v>
      </c>
      <c r="U442" s="35">
        <v>185</v>
      </c>
      <c r="V442" s="34">
        <v>1.1202E-5</v>
      </c>
      <c r="W442" s="35">
        <v>3478.46</v>
      </c>
    </row>
    <row r="443" spans="1:23" ht="14.45" x14ac:dyDescent="0.3">
      <c r="A443" s="6" t="s">
        <v>31</v>
      </c>
      <c r="B443" s="6" t="s">
        <v>44</v>
      </c>
      <c r="C443" s="6" t="s">
        <v>93</v>
      </c>
      <c r="D443" s="6" t="s">
        <v>42</v>
      </c>
      <c r="E443" s="6" t="s">
        <v>40</v>
      </c>
      <c r="F443" s="24" t="str">
        <f>+TabIPW[[#This Row],[WK]]&amp;TabIPW[[#This Row],[PK]]&amp;TabIPW[[#This Row],[GK]]</f>
        <v>061205</v>
      </c>
      <c r="G443" s="6" t="s">
        <v>463</v>
      </c>
      <c r="H443" s="34">
        <v>5.1133280000000006E-5</v>
      </c>
      <c r="I443" s="35">
        <v>16189</v>
      </c>
      <c r="J443" s="34">
        <v>3.8460700000000003E-5</v>
      </c>
      <c r="K443" s="35">
        <v>9805</v>
      </c>
      <c r="L443" s="34">
        <v>1.3674210000000001E-4</v>
      </c>
      <c r="M443" s="35">
        <v>12384.59</v>
      </c>
      <c r="N443" s="34">
        <v>1.160997E-4</v>
      </c>
      <c r="O443" s="35">
        <v>89</v>
      </c>
      <c r="P443" s="34">
        <v>1.1962440000000001E-4</v>
      </c>
      <c r="Q443" s="35">
        <v>634</v>
      </c>
      <c r="R443" s="34">
        <v>8.3443399999999995E-5</v>
      </c>
      <c r="S443" s="35">
        <v>328</v>
      </c>
      <c r="T443" s="34">
        <v>4.1711800000000003E-5</v>
      </c>
      <c r="U443" s="35">
        <v>978</v>
      </c>
      <c r="V443" s="34">
        <v>3.9883099999999998E-5</v>
      </c>
      <c r="W443" s="35">
        <v>12384.59</v>
      </c>
    </row>
    <row r="444" spans="1:23" ht="14.45" x14ac:dyDescent="0.3">
      <c r="A444" s="6" t="s">
        <v>31</v>
      </c>
      <c r="B444" s="6" t="s">
        <v>44</v>
      </c>
      <c r="C444" s="6" t="s">
        <v>93</v>
      </c>
      <c r="D444" s="6" t="s">
        <v>44</v>
      </c>
      <c r="E444" s="6" t="s">
        <v>40</v>
      </c>
      <c r="F444" s="24" t="str">
        <f>+TabIPW[[#This Row],[WK]]&amp;TabIPW[[#This Row],[PK]]&amp;TabIPW[[#This Row],[GK]]</f>
        <v>061206</v>
      </c>
      <c r="G444" s="6" t="s">
        <v>464</v>
      </c>
      <c r="H444" s="34">
        <v>4.1480848000000002E-5</v>
      </c>
      <c r="I444" s="35">
        <v>13133</v>
      </c>
      <c r="J444" s="34">
        <v>2.9952699999999999E-5</v>
      </c>
      <c r="K444" s="35">
        <v>7636</v>
      </c>
      <c r="L444" s="34">
        <v>1.109293E-4</v>
      </c>
      <c r="M444" s="35">
        <v>10046.75</v>
      </c>
      <c r="N444" s="34">
        <v>9.0009899999999993E-5</v>
      </c>
      <c r="O444" s="35">
        <v>69</v>
      </c>
      <c r="P444" s="34">
        <v>8.9812699999999995E-5</v>
      </c>
      <c r="Q444" s="35">
        <v>476</v>
      </c>
      <c r="R444" s="34">
        <v>3.3835299999999998E-5</v>
      </c>
      <c r="S444" s="35">
        <v>133</v>
      </c>
      <c r="T444" s="34">
        <v>3.0840299999999997E-5</v>
      </c>
      <c r="U444" s="35">
        <v>723.1</v>
      </c>
      <c r="V444" s="34">
        <v>3.2354400000000003E-5</v>
      </c>
      <c r="W444" s="35">
        <v>10046.75</v>
      </c>
    </row>
    <row r="445" spans="1:23" ht="14.45" x14ac:dyDescent="0.3">
      <c r="A445" s="6" t="s">
        <v>31</v>
      </c>
      <c r="B445" s="6" t="s">
        <v>44</v>
      </c>
      <c r="C445" s="6" t="s">
        <v>93</v>
      </c>
      <c r="D445" s="6" t="s">
        <v>51</v>
      </c>
      <c r="E445" s="6" t="s">
        <v>36</v>
      </c>
      <c r="F445" s="24" t="str">
        <f>+TabIPW[[#This Row],[WK]]&amp;TabIPW[[#This Row],[PK]]&amp;TabIPW[[#This Row],[GK]]</f>
        <v>061207</v>
      </c>
      <c r="G445" s="6" t="s">
        <v>465</v>
      </c>
      <c r="H445" s="34">
        <v>1.3120496E-5</v>
      </c>
      <c r="I445" s="35">
        <v>4154</v>
      </c>
      <c r="J445" s="34">
        <v>9.7945999999999994E-6</v>
      </c>
      <c r="K445" s="35">
        <v>2497</v>
      </c>
      <c r="L445" s="34">
        <v>3.5087199999999998E-5</v>
      </c>
      <c r="M445" s="35">
        <v>3177.81</v>
      </c>
      <c r="N445" s="34">
        <v>3.1307799999999999E-5</v>
      </c>
      <c r="O445" s="35">
        <v>24</v>
      </c>
      <c r="P445" s="34">
        <v>2.73589E-5</v>
      </c>
      <c r="Q445" s="35">
        <v>145</v>
      </c>
      <c r="R445" s="34">
        <v>1.7808E-5</v>
      </c>
      <c r="S445" s="35">
        <v>70</v>
      </c>
      <c r="T445" s="34">
        <v>5.2460000000000003E-6</v>
      </c>
      <c r="U445" s="35">
        <v>123</v>
      </c>
      <c r="V445" s="34">
        <v>1.02338E-5</v>
      </c>
      <c r="W445" s="35">
        <v>3177.81</v>
      </c>
    </row>
    <row r="446" spans="1:23" ht="14.45" x14ac:dyDescent="0.3">
      <c r="A446" s="6" t="s">
        <v>31</v>
      </c>
      <c r="B446" s="6" t="s">
        <v>44</v>
      </c>
      <c r="C446" s="6" t="s">
        <v>95</v>
      </c>
      <c r="D446" s="6" t="s">
        <v>33</v>
      </c>
      <c r="E446" s="6" t="s">
        <v>36</v>
      </c>
      <c r="F446" s="24" t="str">
        <f>+TabIPW[[#This Row],[WK]]&amp;TabIPW[[#This Row],[PK]]&amp;TabIPW[[#This Row],[GK]]</f>
        <v>061301</v>
      </c>
      <c r="G446" s="6" t="s">
        <v>466</v>
      </c>
      <c r="H446" s="34">
        <v>1.1320136E-5</v>
      </c>
      <c r="I446" s="35">
        <v>3584</v>
      </c>
      <c r="J446" s="34">
        <v>8.4648999999999992E-6</v>
      </c>
      <c r="K446" s="35">
        <v>2158</v>
      </c>
      <c r="L446" s="34">
        <v>3.18555E-5</v>
      </c>
      <c r="M446" s="35">
        <v>2885.12</v>
      </c>
      <c r="N446" s="34">
        <v>2.0871899999999999E-5</v>
      </c>
      <c r="O446" s="35">
        <v>16</v>
      </c>
      <c r="P446" s="34">
        <v>2.3585299999999999E-5</v>
      </c>
      <c r="Q446" s="35">
        <v>125</v>
      </c>
      <c r="R446" s="34">
        <v>4.7064100000000002E-5</v>
      </c>
      <c r="S446" s="35">
        <v>185</v>
      </c>
      <c r="T446" s="34">
        <v>6.7089000000000003E-6</v>
      </c>
      <c r="U446" s="35">
        <v>157.30000000000001</v>
      </c>
      <c r="V446" s="34">
        <v>9.2912000000000001E-6</v>
      </c>
      <c r="W446" s="35">
        <v>2885.12</v>
      </c>
    </row>
    <row r="447" spans="1:23" ht="14.45" x14ac:dyDescent="0.3">
      <c r="A447" s="6" t="s">
        <v>31</v>
      </c>
      <c r="B447" s="6" t="s">
        <v>44</v>
      </c>
      <c r="C447" s="6" t="s">
        <v>95</v>
      </c>
      <c r="D447" s="6" t="s">
        <v>32</v>
      </c>
      <c r="E447" s="6" t="s">
        <v>36</v>
      </c>
      <c r="F447" s="24" t="str">
        <f>+TabIPW[[#This Row],[WK]]&amp;TabIPW[[#This Row],[PK]]&amp;TabIPW[[#This Row],[GK]]</f>
        <v>061302</v>
      </c>
      <c r="G447" s="6" t="s">
        <v>467</v>
      </c>
      <c r="H447" s="34">
        <v>1.1127464000000001E-5</v>
      </c>
      <c r="I447" s="35">
        <v>3523</v>
      </c>
      <c r="J447" s="34">
        <v>8.1157999999999994E-6</v>
      </c>
      <c r="K447" s="35">
        <v>2069</v>
      </c>
      <c r="L447" s="34">
        <v>3.1313399999999997E-5</v>
      </c>
      <c r="M447" s="35">
        <v>2836.02</v>
      </c>
      <c r="N447" s="34">
        <v>4.8266200000000002E-5</v>
      </c>
      <c r="O447" s="35">
        <v>37</v>
      </c>
      <c r="P447" s="34">
        <v>2.05663E-5</v>
      </c>
      <c r="Q447" s="35">
        <v>109</v>
      </c>
      <c r="R447" s="34">
        <v>1.7808E-5</v>
      </c>
      <c r="S447" s="35">
        <v>70</v>
      </c>
      <c r="T447" s="34">
        <v>7.2335000000000003E-6</v>
      </c>
      <c r="U447" s="35">
        <v>169.6</v>
      </c>
      <c r="V447" s="34">
        <v>9.1331000000000007E-6</v>
      </c>
      <c r="W447" s="35">
        <v>2836.02</v>
      </c>
    </row>
    <row r="448" spans="1:23" ht="14.45" x14ac:dyDescent="0.3">
      <c r="A448" s="6" t="s">
        <v>31</v>
      </c>
      <c r="B448" s="6" t="s">
        <v>44</v>
      </c>
      <c r="C448" s="6" t="s">
        <v>95</v>
      </c>
      <c r="D448" s="6" t="s">
        <v>37</v>
      </c>
      <c r="E448" s="6" t="s">
        <v>36</v>
      </c>
      <c r="F448" s="24" t="str">
        <f>+TabIPW[[#This Row],[WK]]&amp;TabIPW[[#This Row],[PK]]&amp;TabIPW[[#This Row],[GK]]</f>
        <v>061303</v>
      </c>
      <c r="G448" s="6" t="s">
        <v>468</v>
      </c>
      <c r="H448" s="34">
        <v>1.0641056E-5</v>
      </c>
      <c r="I448" s="35">
        <v>3369</v>
      </c>
      <c r="J448" s="34">
        <v>8.2452000000000003E-6</v>
      </c>
      <c r="K448" s="35">
        <v>2102</v>
      </c>
      <c r="L448" s="34">
        <v>2.9944600000000001E-5</v>
      </c>
      <c r="M448" s="35">
        <v>2712.05</v>
      </c>
      <c r="N448" s="34">
        <v>2.6089799999999999E-5</v>
      </c>
      <c r="O448" s="35">
        <v>20</v>
      </c>
      <c r="P448" s="34">
        <v>1.69814E-5</v>
      </c>
      <c r="Q448" s="35">
        <v>90</v>
      </c>
      <c r="R448" s="34">
        <v>1.8571199999999999E-5</v>
      </c>
      <c r="S448" s="35">
        <v>73</v>
      </c>
      <c r="T448" s="34">
        <v>8.5002000000000004E-6</v>
      </c>
      <c r="U448" s="35">
        <v>199.3</v>
      </c>
      <c r="V448" s="34">
        <v>8.7337999999999993E-6</v>
      </c>
      <c r="W448" s="35">
        <v>2712.05</v>
      </c>
    </row>
    <row r="449" spans="1:23" ht="14.45" x14ac:dyDescent="0.3">
      <c r="A449" s="6" t="s">
        <v>31</v>
      </c>
      <c r="B449" s="6" t="s">
        <v>44</v>
      </c>
      <c r="C449" s="6" t="s">
        <v>95</v>
      </c>
      <c r="D449" s="6" t="s">
        <v>39</v>
      </c>
      <c r="E449" s="6" t="s">
        <v>40</v>
      </c>
      <c r="F449" s="24" t="str">
        <f>+TabIPW[[#This Row],[WK]]&amp;TabIPW[[#This Row],[PK]]&amp;TabIPW[[#This Row],[GK]]</f>
        <v>061304</v>
      </c>
      <c r="G449" s="6" t="s">
        <v>469</v>
      </c>
      <c r="H449" s="34">
        <v>4.3278040000000004E-5</v>
      </c>
      <c r="I449" s="35">
        <v>13702</v>
      </c>
      <c r="J449" s="34">
        <v>3.2376799999999998E-5</v>
      </c>
      <c r="K449" s="35">
        <v>8254</v>
      </c>
      <c r="L449" s="34">
        <v>1.217868E-4</v>
      </c>
      <c r="M449" s="35">
        <v>11030.11</v>
      </c>
      <c r="N449" s="34">
        <v>8.4791900000000004E-5</v>
      </c>
      <c r="O449" s="35">
        <v>65</v>
      </c>
      <c r="P449" s="34">
        <v>1.115111E-4</v>
      </c>
      <c r="Q449" s="35">
        <v>591</v>
      </c>
      <c r="R449" s="34">
        <v>9.5909000000000006E-5</v>
      </c>
      <c r="S449" s="35">
        <v>377</v>
      </c>
      <c r="T449" s="34">
        <v>3.3454699999999997E-5</v>
      </c>
      <c r="U449" s="35">
        <v>784.4</v>
      </c>
      <c r="V449" s="34">
        <v>3.5521200000000001E-5</v>
      </c>
      <c r="W449" s="35">
        <v>11030.11</v>
      </c>
    </row>
    <row r="450" spans="1:23" ht="14.45" x14ac:dyDescent="0.3">
      <c r="A450" s="6" t="s">
        <v>31</v>
      </c>
      <c r="B450" s="6" t="s">
        <v>44</v>
      </c>
      <c r="C450" s="6" t="s">
        <v>95</v>
      </c>
      <c r="D450" s="6" t="s">
        <v>42</v>
      </c>
      <c r="E450" s="6" t="s">
        <v>36</v>
      </c>
      <c r="F450" s="24" t="str">
        <f>+TabIPW[[#This Row],[WK]]&amp;TabIPW[[#This Row],[PK]]&amp;TabIPW[[#This Row],[GK]]</f>
        <v>061305</v>
      </c>
      <c r="G450" s="6" t="s">
        <v>470</v>
      </c>
      <c r="H450" s="34">
        <v>4.7283040000000002E-6</v>
      </c>
      <c r="I450" s="35">
        <v>1497</v>
      </c>
      <c r="J450" s="34">
        <v>3.4989000000000001E-6</v>
      </c>
      <c r="K450" s="35">
        <v>892</v>
      </c>
      <c r="L450" s="34">
        <v>1.3305800000000001E-5</v>
      </c>
      <c r="M450" s="35">
        <v>1205.0899999999999</v>
      </c>
      <c r="N450" s="34">
        <v>1.0435899999999999E-5</v>
      </c>
      <c r="O450" s="35">
        <v>8</v>
      </c>
      <c r="P450" s="34">
        <v>9.4341E-6</v>
      </c>
      <c r="Q450" s="35">
        <v>50</v>
      </c>
      <c r="R450" s="34">
        <v>1.5772799999999999E-5</v>
      </c>
      <c r="S450" s="35">
        <v>62</v>
      </c>
      <c r="T450" s="34">
        <v>2.5675E-6</v>
      </c>
      <c r="U450" s="35">
        <v>60.2</v>
      </c>
      <c r="V450" s="34">
        <v>3.8808000000000002E-6</v>
      </c>
      <c r="W450" s="35">
        <v>1205.0899999999999</v>
      </c>
    </row>
    <row r="451" spans="1:23" ht="14.45" x14ac:dyDescent="0.3">
      <c r="A451" s="6" t="s">
        <v>31</v>
      </c>
      <c r="B451" s="6" t="s">
        <v>44</v>
      </c>
      <c r="C451" s="6" t="s">
        <v>95</v>
      </c>
      <c r="D451" s="6" t="s">
        <v>44</v>
      </c>
      <c r="E451" s="6" t="s">
        <v>36</v>
      </c>
      <c r="F451" s="24" t="str">
        <f>+TabIPW[[#This Row],[WK]]&amp;TabIPW[[#This Row],[PK]]&amp;TabIPW[[#This Row],[GK]]</f>
        <v>061306</v>
      </c>
      <c r="G451" s="6" t="s">
        <v>471</v>
      </c>
      <c r="H451" s="34">
        <v>1.3521624E-5</v>
      </c>
      <c r="I451" s="35">
        <v>4281</v>
      </c>
      <c r="J451" s="34">
        <v>1.01202E-5</v>
      </c>
      <c r="K451" s="35">
        <v>2580</v>
      </c>
      <c r="L451" s="34">
        <v>3.8050699999999998E-5</v>
      </c>
      <c r="M451" s="35">
        <v>3446.21</v>
      </c>
      <c r="N451" s="34">
        <v>3.9134700000000003E-5</v>
      </c>
      <c r="O451" s="35">
        <v>30</v>
      </c>
      <c r="P451" s="34">
        <v>2.6038100000000001E-5</v>
      </c>
      <c r="Q451" s="35">
        <v>138</v>
      </c>
      <c r="R451" s="34">
        <v>2.84929E-5</v>
      </c>
      <c r="S451" s="35">
        <v>112</v>
      </c>
      <c r="T451" s="34">
        <v>7.5661000000000003E-6</v>
      </c>
      <c r="U451" s="35">
        <v>177.4</v>
      </c>
      <c r="V451" s="34">
        <v>1.10981E-5</v>
      </c>
      <c r="W451" s="35">
        <v>3446.21</v>
      </c>
    </row>
    <row r="452" spans="1:23" ht="14.45" x14ac:dyDescent="0.3">
      <c r="A452" s="6" t="s">
        <v>31</v>
      </c>
      <c r="B452" s="6" t="s">
        <v>44</v>
      </c>
      <c r="C452" s="6" t="s">
        <v>95</v>
      </c>
      <c r="D452" s="6" t="s">
        <v>51</v>
      </c>
      <c r="E452" s="6" t="s">
        <v>36</v>
      </c>
      <c r="F452" s="24" t="str">
        <f>+TabIPW[[#This Row],[WK]]&amp;TabIPW[[#This Row],[PK]]&amp;TabIPW[[#This Row],[GK]]</f>
        <v>061307</v>
      </c>
      <c r="G452" s="6" t="s">
        <v>472</v>
      </c>
      <c r="H452" s="34">
        <v>7.1603680000000001E-6</v>
      </c>
      <c r="I452" s="35">
        <v>2267</v>
      </c>
      <c r="J452" s="34">
        <v>5.3386E-6</v>
      </c>
      <c r="K452" s="35">
        <v>1361</v>
      </c>
      <c r="L452" s="34">
        <v>2.0149700000000001E-5</v>
      </c>
      <c r="M452" s="35">
        <v>1824.94</v>
      </c>
      <c r="N452" s="34">
        <v>1.3044899999999999E-5</v>
      </c>
      <c r="O452" s="35">
        <v>10</v>
      </c>
      <c r="P452" s="34">
        <v>7.9247000000000005E-6</v>
      </c>
      <c r="Q452" s="35">
        <v>42</v>
      </c>
      <c r="R452" s="34">
        <v>2.7220899999999999E-5</v>
      </c>
      <c r="S452" s="35">
        <v>107</v>
      </c>
      <c r="T452" s="34">
        <v>5.8472999999999999E-6</v>
      </c>
      <c r="U452" s="35">
        <v>137.1</v>
      </c>
      <c r="V452" s="34">
        <v>5.8769999999999998E-6</v>
      </c>
      <c r="W452" s="35">
        <v>1824.94</v>
      </c>
    </row>
    <row r="453" spans="1:23" ht="14.45" x14ac:dyDescent="0.3">
      <c r="A453" s="6" t="s">
        <v>31</v>
      </c>
      <c r="B453" s="6" t="s">
        <v>44</v>
      </c>
      <c r="C453" s="6" t="s">
        <v>97</v>
      </c>
      <c r="D453" s="6" t="s">
        <v>33</v>
      </c>
      <c r="E453" s="6" t="s">
        <v>34</v>
      </c>
      <c r="F453" s="24" t="str">
        <f>+TabIPW[[#This Row],[WK]]&amp;TabIPW[[#This Row],[PK]]&amp;TabIPW[[#This Row],[GK]]</f>
        <v>061401</v>
      </c>
      <c r="G453" s="6" t="s">
        <v>473</v>
      </c>
      <c r="H453" s="34">
        <v>1.3853269600000001E-4</v>
      </c>
      <c r="I453" s="35">
        <v>43860</v>
      </c>
      <c r="J453" s="34">
        <v>9.8099300000000005E-5</v>
      </c>
      <c r="K453" s="35">
        <v>25009</v>
      </c>
      <c r="L453" s="34">
        <v>4.5182559999999998E-4</v>
      </c>
      <c r="M453" s="35">
        <v>40921.379999999997</v>
      </c>
      <c r="N453" s="34">
        <v>2.7133419999999999E-4</v>
      </c>
      <c r="O453" s="35">
        <v>208</v>
      </c>
      <c r="P453" s="34">
        <v>3.6038269999999999E-4</v>
      </c>
      <c r="Q453" s="35">
        <v>1910</v>
      </c>
      <c r="R453" s="34">
        <v>2.170037E-4</v>
      </c>
      <c r="S453" s="35">
        <v>853</v>
      </c>
      <c r="T453" s="34">
        <v>1.439441E-4</v>
      </c>
      <c r="U453" s="35">
        <v>3375</v>
      </c>
      <c r="V453" s="34">
        <v>1.317825E-4</v>
      </c>
      <c r="W453" s="35">
        <v>40921.379999999997</v>
      </c>
    </row>
    <row r="454" spans="1:23" ht="14.45" x14ac:dyDescent="0.3">
      <c r="A454" s="6" t="s">
        <v>31</v>
      </c>
      <c r="B454" s="6" t="s">
        <v>44</v>
      </c>
      <c r="C454" s="6" t="s">
        <v>97</v>
      </c>
      <c r="D454" s="6" t="s">
        <v>32</v>
      </c>
      <c r="E454" s="6" t="s">
        <v>36</v>
      </c>
      <c r="F454" s="24" t="str">
        <f>+TabIPW[[#This Row],[WK]]&amp;TabIPW[[#This Row],[PK]]&amp;TabIPW[[#This Row],[GK]]</f>
        <v>061402</v>
      </c>
      <c r="G454" s="6" t="s">
        <v>474</v>
      </c>
      <c r="H454" s="34">
        <v>1.1234856000000001E-5</v>
      </c>
      <c r="I454" s="35">
        <v>3557</v>
      </c>
      <c r="J454" s="34">
        <v>8.2413000000000002E-6</v>
      </c>
      <c r="K454" s="35">
        <v>2101</v>
      </c>
      <c r="L454" s="34">
        <v>3.66426E-5</v>
      </c>
      <c r="M454" s="35">
        <v>3318.68</v>
      </c>
      <c r="N454" s="34">
        <v>1.9567399999999998E-5</v>
      </c>
      <c r="O454" s="35">
        <v>15</v>
      </c>
      <c r="P454" s="34">
        <v>2.0188999999999999E-5</v>
      </c>
      <c r="Q454" s="35">
        <v>107</v>
      </c>
      <c r="R454" s="34">
        <v>1.09392E-5</v>
      </c>
      <c r="S454" s="35">
        <v>43</v>
      </c>
      <c r="T454" s="34">
        <v>6.8453000000000003E-6</v>
      </c>
      <c r="U454" s="35">
        <v>160.5</v>
      </c>
      <c r="V454" s="34">
        <v>1.06874E-5</v>
      </c>
      <c r="W454" s="35">
        <v>3318.68</v>
      </c>
    </row>
    <row r="455" spans="1:23" ht="14.45" x14ac:dyDescent="0.3">
      <c r="A455" s="6" t="s">
        <v>31</v>
      </c>
      <c r="B455" s="6" t="s">
        <v>44</v>
      </c>
      <c r="C455" s="6" t="s">
        <v>97</v>
      </c>
      <c r="D455" s="6" t="s">
        <v>37</v>
      </c>
      <c r="E455" s="6" t="s">
        <v>36</v>
      </c>
      <c r="F455" s="24" t="str">
        <f>+TabIPW[[#This Row],[WK]]&amp;TabIPW[[#This Row],[PK]]&amp;TabIPW[[#This Row],[GK]]</f>
        <v>061403</v>
      </c>
      <c r="G455" s="6" t="s">
        <v>475</v>
      </c>
      <c r="H455" s="34">
        <v>1.1244328E-5</v>
      </c>
      <c r="I455" s="35">
        <v>3560</v>
      </c>
      <c r="J455" s="34">
        <v>8.3394000000000001E-6</v>
      </c>
      <c r="K455" s="35">
        <v>2126</v>
      </c>
      <c r="L455" s="34">
        <v>3.66735E-5</v>
      </c>
      <c r="M455" s="35">
        <v>3321.48</v>
      </c>
      <c r="N455" s="34">
        <v>1.3044899999999999E-5</v>
      </c>
      <c r="O455" s="35">
        <v>10</v>
      </c>
      <c r="P455" s="34">
        <v>1.7736100000000001E-5</v>
      </c>
      <c r="Q455" s="35">
        <v>94</v>
      </c>
      <c r="R455" s="34">
        <v>1.4755200000000001E-5</v>
      </c>
      <c r="S455" s="35">
        <v>58</v>
      </c>
      <c r="T455" s="34">
        <v>7.2505000000000003E-6</v>
      </c>
      <c r="U455" s="35">
        <v>170</v>
      </c>
      <c r="V455" s="34">
        <v>1.06964E-5</v>
      </c>
      <c r="W455" s="35">
        <v>3321.48</v>
      </c>
    </row>
    <row r="456" spans="1:23" ht="14.45" x14ac:dyDescent="0.3">
      <c r="A456" s="6" t="s">
        <v>31</v>
      </c>
      <c r="B456" s="6" t="s">
        <v>44</v>
      </c>
      <c r="C456" s="6" t="s">
        <v>97</v>
      </c>
      <c r="D456" s="6" t="s">
        <v>39</v>
      </c>
      <c r="E456" s="6" t="s">
        <v>40</v>
      </c>
      <c r="F456" s="24" t="str">
        <f>+TabIPW[[#This Row],[WK]]&amp;TabIPW[[#This Row],[PK]]&amp;TabIPW[[#This Row],[GK]]</f>
        <v>061404</v>
      </c>
      <c r="G456" s="6" t="s">
        <v>476</v>
      </c>
      <c r="H456" s="34">
        <v>1.9863936000000003E-5</v>
      </c>
      <c r="I456" s="35">
        <v>6289</v>
      </c>
      <c r="J456" s="34">
        <v>1.4764500000000001E-5</v>
      </c>
      <c r="K456" s="35">
        <v>3764</v>
      </c>
      <c r="L456" s="34">
        <v>6.47864E-5</v>
      </c>
      <c r="M456" s="35">
        <v>5867.64</v>
      </c>
      <c r="N456" s="34">
        <v>5.2179599999999998E-5</v>
      </c>
      <c r="O456" s="35">
        <v>40</v>
      </c>
      <c r="P456" s="34">
        <v>2.7736300000000001E-5</v>
      </c>
      <c r="Q456" s="35">
        <v>147</v>
      </c>
      <c r="R456" s="34">
        <v>2.2387200000000001E-5</v>
      </c>
      <c r="S456" s="35">
        <v>88</v>
      </c>
      <c r="T456" s="34">
        <v>1.7367099999999998E-5</v>
      </c>
      <c r="U456" s="35">
        <v>407.20000000000005</v>
      </c>
      <c r="V456" s="34">
        <v>1.8896E-5</v>
      </c>
      <c r="W456" s="35">
        <v>5867.64</v>
      </c>
    </row>
    <row r="457" spans="1:23" ht="14.45" x14ac:dyDescent="0.3">
      <c r="A457" s="6" t="s">
        <v>31</v>
      </c>
      <c r="B457" s="6" t="s">
        <v>44</v>
      </c>
      <c r="C457" s="6" t="s">
        <v>97</v>
      </c>
      <c r="D457" s="6" t="s">
        <v>42</v>
      </c>
      <c r="E457" s="6" t="s">
        <v>36</v>
      </c>
      <c r="F457" s="24" t="str">
        <f>+TabIPW[[#This Row],[WK]]&amp;TabIPW[[#This Row],[PK]]&amp;TabIPW[[#This Row],[GK]]</f>
        <v>061405</v>
      </c>
      <c r="G457" s="6" t="s">
        <v>477</v>
      </c>
      <c r="H457" s="34">
        <v>2.6455768000000001E-5</v>
      </c>
      <c r="I457" s="35">
        <v>8376</v>
      </c>
      <c r="J457" s="34">
        <v>1.9691199999999999E-5</v>
      </c>
      <c r="K457" s="35">
        <v>5020</v>
      </c>
      <c r="L457" s="34">
        <v>8.62857E-5</v>
      </c>
      <c r="M457" s="35">
        <v>7814.81</v>
      </c>
      <c r="N457" s="34">
        <v>4.5657200000000001E-5</v>
      </c>
      <c r="O457" s="35">
        <v>35</v>
      </c>
      <c r="P457" s="34">
        <v>4.3019499999999997E-5</v>
      </c>
      <c r="Q457" s="35">
        <v>228</v>
      </c>
      <c r="R457" s="34">
        <v>3.7142499999999999E-5</v>
      </c>
      <c r="S457" s="35">
        <v>146</v>
      </c>
      <c r="T457" s="34">
        <v>1.58658E-5</v>
      </c>
      <c r="U457" s="35">
        <v>372</v>
      </c>
      <c r="V457" s="34">
        <v>2.5166700000000001E-5</v>
      </c>
      <c r="W457" s="35">
        <v>7814.81</v>
      </c>
    </row>
    <row r="458" spans="1:23" ht="14.45" x14ac:dyDescent="0.3">
      <c r="A458" s="6" t="s">
        <v>31</v>
      </c>
      <c r="B458" s="6" t="s">
        <v>44</v>
      </c>
      <c r="C458" s="6" t="s">
        <v>97</v>
      </c>
      <c r="D458" s="6" t="s">
        <v>44</v>
      </c>
      <c r="E458" s="6" t="s">
        <v>36</v>
      </c>
      <c r="F458" s="24" t="str">
        <f>+TabIPW[[#This Row],[WK]]&amp;TabIPW[[#This Row],[PK]]&amp;TabIPW[[#This Row],[GK]]</f>
        <v>061406</v>
      </c>
      <c r="G458" s="6" t="s">
        <v>478</v>
      </c>
      <c r="H458" s="34">
        <v>2.3297247999999999E-5</v>
      </c>
      <c r="I458" s="35">
        <v>7376</v>
      </c>
      <c r="J458" s="34">
        <v>1.71808E-5</v>
      </c>
      <c r="K458" s="35">
        <v>4380</v>
      </c>
      <c r="L458" s="34">
        <v>7.5984199999999997E-5</v>
      </c>
      <c r="M458" s="35">
        <v>6881.81</v>
      </c>
      <c r="N458" s="34">
        <v>4.1743699999999998E-5</v>
      </c>
      <c r="O458" s="35">
        <v>32</v>
      </c>
      <c r="P458" s="34">
        <v>4.13214E-5</v>
      </c>
      <c r="Q458" s="35">
        <v>219</v>
      </c>
      <c r="R458" s="34">
        <v>2.84929E-5</v>
      </c>
      <c r="S458" s="35">
        <v>112</v>
      </c>
      <c r="T458" s="34">
        <v>1.32343E-5</v>
      </c>
      <c r="U458" s="35">
        <v>310.3</v>
      </c>
      <c r="V458" s="34">
        <v>2.2162099999999999E-5</v>
      </c>
      <c r="W458" s="35">
        <v>6881.81</v>
      </c>
    </row>
    <row r="459" spans="1:23" ht="14.45" x14ac:dyDescent="0.3">
      <c r="A459" s="6" t="s">
        <v>31</v>
      </c>
      <c r="B459" s="6" t="s">
        <v>44</v>
      </c>
      <c r="C459" s="6" t="s">
        <v>97</v>
      </c>
      <c r="D459" s="6" t="s">
        <v>51</v>
      </c>
      <c r="E459" s="6" t="s">
        <v>36</v>
      </c>
      <c r="F459" s="24" t="str">
        <f>+TabIPW[[#This Row],[WK]]&amp;TabIPW[[#This Row],[PK]]&amp;TabIPW[[#This Row],[GK]]</f>
        <v>061407</v>
      </c>
      <c r="G459" s="6" t="s">
        <v>479</v>
      </c>
      <c r="H459" s="34">
        <v>9.0965360000000002E-6</v>
      </c>
      <c r="I459" s="35">
        <v>2880</v>
      </c>
      <c r="J459" s="34">
        <v>6.7781999999999997E-6</v>
      </c>
      <c r="K459" s="35">
        <v>1728</v>
      </c>
      <c r="L459" s="34">
        <v>2.9668399999999999E-5</v>
      </c>
      <c r="M459" s="35">
        <v>2687.04</v>
      </c>
      <c r="N459" s="34">
        <v>1.43494E-5</v>
      </c>
      <c r="O459" s="35">
        <v>11</v>
      </c>
      <c r="P459" s="34">
        <v>1.88682E-5</v>
      </c>
      <c r="Q459" s="35">
        <v>100</v>
      </c>
      <c r="R459" s="34">
        <v>7.6320000000000008E-6</v>
      </c>
      <c r="S459" s="35">
        <v>30</v>
      </c>
      <c r="T459" s="34">
        <v>5.9710000000000001E-6</v>
      </c>
      <c r="U459" s="35">
        <v>140</v>
      </c>
      <c r="V459" s="34">
        <v>8.6533000000000007E-6</v>
      </c>
      <c r="W459" s="35">
        <v>2687.04</v>
      </c>
    </row>
    <row r="460" spans="1:23" ht="14.45" x14ac:dyDescent="0.3">
      <c r="A460" s="6" t="s">
        <v>31</v>
      </c>
      <c r="B460" s="6" t="s">
        <v>44</v>
      </c>
      <c r="C460" s="6" t="s">
        <v>97</v>
      </c>
      <c r="D460" s="6" t="s">
        <v>75</v>
      </c>
      <c r="E460" s="6" t="s">
        <v>40</v>
      </c>
      <c r="F460" s="24" t="str">
        <f>+TabIPW[[#This Row],[WK]]&amp;TabIPW[[#This Row],[PK]]&amp;TabIPW[[#This Row],[GK]]</f>
        <v>061408</v>
      </c>
      <c r="G460" s="6" t="s">
        <v>480</v>
      </c>
      <c r="H460" s="34">
        <v>2.7175903999999999E-5</v>
      </c>
      <c r="I460" s="35">
        <v>8604</v>
      </c>
      <c r="J460" s="34">
        <v>1.94833E-5</v>
      </c>
      <c r="K460" s="35">
        <v>4967</v>
      </c>
      <c r="L460" s="34">
        <v>8.8634400000000006E-5</v>
      </c>
      <c r="M460" s="35">
        <v>8027.53</v>
      </c>
      <c r="N460" s="34">
        <v>5.2179599999999998E-5</v>
      </c>
      <c r="O460" s="35">
        <v>40</v>
      </c>
      <c r="P460" s="34">
        <v>6.3585900000000004E-5</v>
      </c>
      <c r="Q460" s="35">
        <v>337</v>
      </c>
      <c r="R460" s="34">
        <v>1.5264000000000002E-5</v>
      </c>
      <c r="S460" s="35">
        <v>60</v>
      </c>
      <c r="T460" s="34">
        <v>3.2614499999999997E-5</v>
      </c>
      <c r="U460" s="35">
        <v>764.7</v>
      </c>
      <c r="V460" s="34">
        <v>2.5851699999999998E-5</v>
      </c>
      <c r="W460" s="35">
        <v>8027.53</v>
      </c>
    </row>
    <row r="461" spans="1:23" ht="14.45" x14ac:dyDescent="0.3">
      <c r="A461" s="6" t="s">
        <v>31</v>
      </c>
      <c r="B461" s="6" t="s">
        <v>44</v>
      </c>
      <c r="C461" s="6" t="s">
        <v>97</v>
      </c>
      <c r="D461" s="6" t="s">
        <v>77</v>
      </c>
      <c r="E461" s="6" t="s">
        <v>36</v>
      </c>
      <c r="F461" s="24" t="str">
        <f>+TabIPW[[#This Row],[WK]]&amp;TabIPW[[#This Row],[PK]]&amp;TabIPW[[#This Row],[GK]]</f>
        <v>061409</v>
      </c>
      <c r="G461" s="6" t="s">
        <v>473</v>
      </c>
      <c r="H461" s="34">
        <v>3.8603432000000005E-5</v>
      </c>
      <c r="I461" s="35">
        <v>12222</v>
      </c>
      <c r="J461" s="34">
        <v>2.8803299999999999E-5</v>
      </c>
      <c r="K461" s="35">
        <v>7343</v>
      </c>
      <c r="L461" s="34">
        <v>1.259055E-4</v>
      </c>
      <c r="M461" s="35">
        <v>11403.13</v>
      </c>
      <c r="N461" s="34">
        <v>7.82695E-5</v>
      </c>
      <c r="O461" s="35">
        <v>60</v>
      </c>
      <c r="P461" s="34">
        <v>6.8491600000000007E-5</v>
      </c>
      <c r="Q461" s="35">
        <v>363</v>
      </c>
      <c r="R461" s="34">
        <v>3.7142499999999999E-5</v>
      </c>
      <c r="S461" s="35">
        <v>146</v>
      </c>
      <c r="T461" s="34">
        <v>2.36537E-5</v>
      </c>
      <c r="U461" s="35">
        <v>554.6</v>
      </c>
      <c r="V461" s="34">
        <v>3.6722399999999999E-5</v>
      </c>
      <c r="W461" s="35">
        <v>11403.13</v>
      </c>
    </row>
    <row r="462" spans="1:23" ht="14.45" x14ac:dyDescent="0.3">
      <c r="A462" s="6" t="s">
        <v>31</v>
      </c>
      <c r="B462" s="6" t="s">
        <v>44</v>
      </c>
      <c r="C462" s="6" t="s">
        <v>97</v>
      </c>
      <c r="D462" s="6" t="s">
        <v>90</v>
      </c>
      <c r="E462" s="6" t="s">
        <v>36</v>
      </c>
      <c r="F462" s="24" t="str">
        <f>+TabIPW[[#This Row],[WK]]&amp;TabIPW[[#This Row],[PK]]&amp;TabIPW[[#This Row],[GK]]</f>
        <v>061410</v>
      </c>
      <c r="G462" s="6" t="s">
        <v>481</v>
      </c>
      <c r="H462" s="34">
        <v>1.3281575999999999E-5</v>
      </c>
      <c r="I462" s="35">
        <v>4205</v>
      </c>
      <c r="J462" s="34">
        <v>1.0132000000000001E-5</v>
      </c>
      <c r="K462" s="35">
        <v>2583</v>
      </c>
      <c r="L462" s="34">
        <v>4.3318000000000001E-5</v>
      </c>
      <c r="M462" s="35">
        <v>3923.27</v>
      </c>
      <c r="N462" s="34">
        <v>2.6089799999999999E-5</v>
      </c>
      <c r="O462" s="35">
        <v>20</v>
      </c>
      <c r="P462" s="34">
        <v>2.0943700000000001E-5</v>
      </c>
      <c r="Q462" s="35">
        <v>111</v>
      </c>
      <c r="R462" s="34">
        <v>2.34049E-5</v>
      </c>
      <c r="S462" s="35">
        <v>92</v>
      </c>
      <c r="T462" s="34">
        <v>7.5021999999999999E-6</v>
      </c>
      <c r="U462" s="35">
        <v>175.9</v>
      </c>
      <c r="V462" s="34">
        <v>1.2634400000000001E-5</v>
      </c>
      <c r="W462" s="35">
        <v>3923.27</v>
      </c>
    </row>
    <row r="463" spans="1:23" ht="14.45" x14ac:dyDescent="0.3">
      <c r="A463" s="6" t="s">
        <v>31</v>
      </c>
      <c r="B463" s="6" t="s">
        <v>44</v>
      </c>
      <c r="C463" s="6" t="s">
        <v>97</v>
      </c>
      <c r="D463" s="6" t="s">
        <v>92</v>
      </c>
      <c r="E463" s="6" t="s">
        <v>36</v>
      </c>
      <c r="F463" s="24" t="str">
        <f>+TabIPW[[#This Row],[WK]]&amp;TabIPW[[#This Row],[PK]]&amp;TabIPW[[#This Row],[GK]]</f>
        <v>061411</v>
      </c>
      <c r="G463" s="6" t="s">
        <v>482</v>
      </c>
      <c r="H463" s="34">
        <v>1.9238543999999999E-5</v>
      </c>
      <c r="I463" s="35">
        <v>6091</v>
      </c>
      <c r="J463" s="34">
        <v>1.4231E-5</v>
      </c>
      <c r="K463" s="35">
        <v>3628</v>
      </c>
      <c r="L463" s="34">
        <v>6.2746699999999993E-5</v>
      </c>
      <c r="M463" s="35">
        <v>5682.9</v>
      </c>
      <c r="N463" s="34">
        <v>4.0439199999999997E-5</v>
      </c>
      <c r="O463" s="35">
        <v>31</v>
      </c>
      <c r="P463" s="34">
        <v>4.43403E-5</v>
      </c>
      <c r="Q463" s="35">
        <v>235</v>
      </c>
      <c r="R463" s="34">
        <v>2.0352000000000001E-5</v>
      </c>
      <c r="S463" s="35">
        <v>80</v>
      </c>
      <c r="T463" s="34">
        <v>1.18183E-5</v>
      </c>
      <c r="U463" s="35">
        <v>277.10000000000002</v>
      </c>
      <c r="V463" s="34">
        <v>1.83011E-5</v>
      </c>
      <c r="W463" s="35">
        <v>5682.9</v>
      </c>
    </row>
    <row r="464" spans="1:23" ht="14.45" x14ac:dyDescent="0.3">
      <c r="A464" s="6" t="s">
        <v>31</v>
      </c>
      <c r="B464" s="6" t="s">
        <v>44</v>
      </c>
      <c r="C464" s="6" t="s">
        <v>130</v>
      </c>
      <c r="D464" s="6" t="s">
        <v>33</v>
      </c>
      <c r="E464" s="6" t="s">
        <v>34</v>
      </c>
      <c r="F464" s="24" t="str">
        <f>+TabIPW[[#This Row],[WK]]&amp;TabIPW[[#This Row],[PK]]&amp;TabIPW[[#This Row],[GK]]</f>
        <v>061501</v>
      </c>
      <c r="G464" s="6" t="s">
        <v>483</v>
      </c>
      <c r="H464" s="34">
        <v>4.5144727999999998E-5</v>
      </c>
      <c r="I464" s="35">
        <v>14293</v>
      </c>
      <c r="J464" s="34">
        <v>3.3353499999999998E-5</v>
      </c>
      <c r="K464" s="35">
        <v>8503</v>
      </c>
      <c r="L464" s="34">
        <v>1.3051170000000001E-4</v>
      </c>
      <c r="M464" s="35">
        <v>11820.31</v>
      </c>
      <c r="N464" s="34">
        <v>1.213177E-4</v>
      </c>
      <c r="O464" s="35">
        <v>93</v>
      </c>
      <c r="P464" s="34">
        <v>1.396247E-4</v>
      </c>
      <c r="Q464" s="35">
        <v>740</v>
      </c>
      <c r="R464" s="34">
        <v>6.10561E-5</v>
      </c>
      <c r="S464" s="35">
        <v>240</v>
      </c>
      <c r="T464" s="34">
        <v>3.9511100000000002E-5</v>
      </c>
      <c r="U464" s="35">
        <v>926.4</v>
      </c>
      <c r="V464" s="34">
        <v>3.8065899999999998E-5</v>
      </c>
      <c r="W464" s="35">
        <v>11820.31</v>
      </c>
    </row>
    <row r="465" spans="1:23" ht="14.45" x14ac:dyDescent="0.3">
      <c r="A465" s="6" t="s">
        <v>31</v>
      </c>
      <c r="B465" s="6" t="s">
        <v>44</v>
      </c>
      <c r="C465" s="6" t="s">
        <v>130</v>
      </c>
      <c r="D465" s="6" t="s">
        <v>32</v>
      </c>
      <c r="E465" s="6" t="s">
        <v>36</v>
      </c>
      <c r="F465" s="24" t="str">
        <f>+TabIPW[[#This Row],[WK]]&amp;TabIPW[[#This Row],[PK]]&amp;TabIPW[[#This Row],[GK]]</f>
        <v>061502</v>
      </c>
      <c r="G465" s="6" t="s">
        <v>484</v>
      </c>
      <c r="H465" s="34">
        <v>1.8110952000000002E-5</v>
      </c>
      <c r="I465" s="35">
        <v>5734</v>
      </c>
      <c r="J465" s="34">
        <v>1.34661E-5</v>
      </c>
      <c r="K465" s="35">
        <v>3433</v>
      </c>
      <c r="L465" s="34">
        <v>5.2358100000000003E-5</v>
      </c>
      <c r="M465" s="35">
        <v>4742.0200000000004</v>
      </c>
      <c r="N465" s="34">
        <v>6.0006600000000002E-5</v>
      </c>
      <c r="O465" s="35">
        <v>46</v>
      </c>
      <c r="P465" s="34">
        <v>4.4906300000000001E-5</v>
      </c>
      <c r="Q465" s="35">
        <v>238</v>
      </c>
      <c r="R465" s="34">
        <v>4.5792099999999998E-5</v>
      </c>
      <c r="S465" s="35">
        <v>180</v>
      </c>
      <c r="T465" s="34">
        <v>9.6346999999999994E-6</v>
      </c>
      <c r="U465" s="35">
        <v>225.9</v>
      </c>
      <c r="V465" s="34">
        <v>1.52711E-5</v>
      </c>
      <c r="W465" s="35">
        <v>4742.0200000000004</v>
      </c>
    </row>
    <row r="466" spans="1:23" ht="14.45" x14ac:dyDescent="0.3">
      <c r="A466" s="6" t="s">
        <v>31</v>
      </c>
      <c r="B466" s="6" t="s">
        <v>44</v>
      </c>
      <c r="C466" s="6" t="s">
        <v>130</v>
      </c>
      <c r="D466" s="6" t="s">
        <v>37</v>
      </c>
      <c r="E466" s="6" t="s">
        <v>36</v>
      </c>
      <c r="F466" s="24" t="str">
        <f>+TabIPW[[#This Row],[WK]]&amp;TabIPW[[#This Row],[PK]]&amp;TabIPW[[#This Row],[GK]]</f>
        <v>061503</v>
      </c>
      <c r="G466" s="6" t="s">
        <v>485</v>
      </c>
      <c r="H466" s="34">
        <v>1.2738312000000001E-5</v>
      </c>
      <c r="I466" s="35">
        <v>4033</v>
      </c>
      <c r="J466" s="34">
        <v>9.3239000000000006E-6</v>
      </c>
      <c r="K466" s="35">
        <v>2377</v>
      </c>
      <c r="L466" s="34">
        <v>3.6826000000000003E-5</v>
      </c>
      <c r="M466" s="35">
        <v>3335.29</v>
      </c>
      <c r="N466" s="34">
        <v>2.3480800000000001E-5</v>
      </c>
      <c r="O466" s="35">
        <v>18</v>
      </c>
      <c r="P466" s="34">
        <v>2.3019200000000001E-5</v>
      </c>
      <c r="Q466" s="35">
        <v>122</v>
      </c>
      <c r="R466" s="34">
        <v>2.3150500000000001E-5</v>
      </c>
      <c r="S466" s="35">
        <v>91</v>
      </c>
      <c r="T466" s="34">
        <v>9.1143000000000001E-6</v>
      </c>
      <c r="U466" s="35">
        <v>213.7</v>
      </c>
      <c r="V466" s="34">
        <v>1.0740900000000001E-5</v>
      </c>
      <c r="W466" s="35">
        <v>3335.29</v>
      </c>
    </row>
    <row r="467" spans="1:23" ht="14.45" x14ac:dyDescent="0.3">
      <c r="A467" s="6" t="s">
        <v>31</v>
      </c>
      <c r="B467" s="6" t="s">
        <v>44</v>
      </c>
      <c r="C467" s="6" t="s">
        <v>130</v>
      </c>
      <c r="D467" s="6" t="s">
        <v>39</v>
      </c>
      <c r="E467" s="6" t="s">
        <v>36</v>
      </c>
      <c r="F467" s="24" t="str">
        <f>+TabIPW[[#This Row],[WK]]&amp;TabIPW[[#This Row],[PK]]&amp;TabIPW[[#This Row],[GK]]</f>
        <v>061504</v>
      </c>
      <c r="G467" s="6" t="s">
        <v>486</v>
      </c>
      <c r="H467" s="34">
        <v>2.3837352000000002E-5</v>
      </c>
      <c r="I467" s="35">
        <v>7547</v>
      </c>
      <c r="J467" s="34">
        <v>1.7957499999999999E-5</v>
      </c>
      <c r="K467" s="35">
        <v>4578</v>
      </c>
      <c r="L467" s="34">
        <v>6.8912900000000002E-5</v>
      </c>
      <c r="M467" s="35">
        <v>6241.37</v>
      </c>
      <c r="N467" s="34">
        <v>6.5224599999999999E-5</v>
      </c>
      <c r="O467" s="35">
        <v>50</v>
      </c>
      <c r="P467" s="34">
        <v>5.13215E-5</v>
      </c>
      <c r="Q467" s="35">
        <v>272</v>
      </c>
      <c r="R467" s="34">
        <v>2.7220899999999999E-5</v>
      </c>
      <c r="S467" s="35">
        <v>107</v>
      </c>
      <c r="T467" s="34">
        <v>1.2952800000000001E-5</v>
      </c>
      <c r="U467" s="35">
        <v>303.7</v>
      </c>
      <c r="V467" s="34">
        <v>2.00996E-5</v>
      </c>
      <c r="W467" s="35">
        <v>6241.37</v>
      </c>
    </row>
    <row r="468" spans="1:23" ht="14.45" x14ac:dyDescent="0.3">
      <c r="A468" s="6" t="s">
        <v>31</v>
      </c>
      <c r="B468" s="6" t="s">
        <v>44</v>
      </c>
      <c r="C468" s="6" t="s">
        <v>130</v>
      </c>
      <c r="D468" s="6" t="s">
        <v>42</v>
      </c>
      <c r="E468" s="6" t="s">
        <v>36</v>
      </c>
      <c r="F468" s="24" t="str">
        <f>+TabIPW[[#This Row],[WK]]&amp;TabIPW[[#This Row],[PK]]&amp;TabIPW[[#This Row],[GK]]</f>
        <v>061505</v>
      </c>
      <c r="G468" s="6" t="s">
        <v>487</v>
      </c>
      <c r="H468" s="34">
        <v>1.20308E-5</v>
      </c>
      <c r="I468" s="35">
        <v>3809</v>
      </c>
      <c r="J468" s="34">
        <v>8.9276999999999992E-6</v>
      </c>
      <c r="K468" s="35">
        <v>2276</v>
      </c>
      <c r="L468" s="34">
        <v>3.4780599999999997E-5</v>
      </c>
      <c r="M468" s="35">
        <v>3150.04</v>
      </c>
      <c r="N468" s="34">
        <v>2.4785300000000001E-5</v>
      </c>
      <c r="O468" s="35">
        <v>19</v>
      </c>
      <c r="P468" s="34">
        <v>2.3585299999999999E-5</v>
      </c>
      <c r="Q468" s="35">
        <v>125</v>
      </c>
      <c r="R468" s="34">
        <v>2.3150500000000001E-5</v>
      </c>
      <c r="S468" s="35">
        <v>91</v>
      </c>
      <c r="T468" s="34">
        <v>4.4100000000000001E-6</v>
      </c>
      <c r="U468" s="35">
        <v>103.39999999999999</v>
      </c>
      <c r="V468" s="34">
        <v>1.01443E-5</v>
      </c>
      <c r="W468" s="35">
        <v>3150.04</v>
      </c>
    </row>
    <row r="469" spans="1:23" ht="14.45" x14ac:dyDescent="0.3">
      <c r="A469" s="6" t="s">
        <v>31</v>
      </c>
      <c r="B469" s="6" t="s">
        <v>44</v>
      </c>
      <c r="C469" s="6" t="s">
        <v>130</v>
      </c>
      <c r="D469" s="6" t="s">
        <v>44</v>
      </c>
      <c r="E469" s="6" t="s">
        <v>36</v>
      </c>
      <c r="F469" s="24" t="str">
        <f>+TabIPW[[#This Row],[WK]]&amp;TabIPW[[#This Row],[PK]]&amp;TabIPW[[#This Row],[GK]]</f>
        <v>061506</v>
      </c>
      <c r="G469" s="6" t="s">
        <v>483</v>
      </c>
      <c r="H469" s="34">
        <v>2.4949152E-5</v>
      </c>
      <c r="I469" s="35">
        <v>7899</v>
      </c>
      <c r="J469" s="34">
        <v>1.8816499999999998E-5</v>
      </c>
      <c r="K469" s="35">
        <v>4797</v>
      </c>
      <c r="L469" s="34">
        <v>7.2126999999999996E-5</v>
      </c>
      <c r="M469" s="35">
        <v>6532.47</v>
      </c>
      <c r="N469" s="34">
        <v>7.5660499999999998E-5</v>
      </c>
      <c r="O469" s="35">
        <v>58</v>
      </c>
      <c r="P469" s="34">
        <v>4.6038400000000003E-5</v>
      </c>
      <c r="Q469" s="35">
        <v>244</v>
      </c>
      <c r="R469" s="34">
        <v>4.6555299999999998E-5</v>
      </c>
      <c r="S469" s="35">
        <v>183</v>
      </c>
      <c r="T469" s="34">
        <v>1.7669899999999998E-5</v>
      </c>
      <c r="U469" s="35">
        <v>414.29999999999995</v>
      </c>
      <c r="V469" s="34">
        <v>2.1036999999999999E-5</v>
      </c>
      <c r="W469" s="35">
        <v>6532.47</v>
      </c>
    </row>
    <row r="470" spans="1:23" ht="14.45" x14ac:dyDescent="0.3">
      <c r="A470" s="6" t="s">
        <v>31</v>
      </c>
      <c r="B470" s="6" t="s">
        <v>44</v>
      </c>
      <c r="C470" s="6" t="s">
        <v>130</v>
      </c>
      <c r="D470" s="6" t="s">
        <v>51</v>
      </c>
      <c r="E470" s="6" t="s">
        <v>36</v>
      </c>
      <c r="F470" s="24" t="str">
        <f>+TabIPW[[#This Row],[WK]]&amp;TabIPW[[#This Row],[PK]]&amp;TabIPW[[#This Row],[GK]]</f>
        <v>061507</v>
      </c>
      <c r="G470" s="6" t="s">
        <v>488</v>
      </c>
      <c r="H470" s="34">
        <v>1.7444504E-5</v>
      </c>
      <c r="I470" s="35">
        <v>5523</v>
      </c>
      <c r="J470" s="34">
        <v>1.3121E-5</v>
      </c>
      <c r="K470" s="35">
        <v>3345</v>
      </c>
      <c r="L470" s="34">
        <v>5.04314E-5</v>
      </c>
      <c r="M470" s="35">
        <v>4567.5200000000004</v>
      </c>
      <c r="N470" s="34">
        <v>6.1311100000000003E-5</v>
      </c>
      <c r="O470" s="35">
        <v>47</v>
      </c>
      <c r="P470" s="34">
        <v>4.4151599999999999E-5</v>
      </c>
      <c r="Q470" s="35">
        <v>234</v>
      </c>
      <c r="R470" s="34">
        <v>1.09392E-5</v>
      </c>
      <c r="S470" s="35">
        <v>43</v>
      </c>
      <c r="T470" s="34">
        <v>1.06796E-5</v>
      </c>
      <c r="U470" s="35">
        <v>250.4</v>
      </c>
      <c r="V470" s="34">
        <v>1.47092E-5</v>
      </c>
      <c r="W470" s="35">
        <v>4567.5200000000004</v>
      </c>
    </row>
    <row r="471" spans="1:23" ht="14.45" x14ac:dyDescent="0.3">
      <c r="A471" s="6" t="s">
        <v>31</v>
      </c>
      <c r="B471" s="6" t="s">
        <v>44</v>
      </c>
      <c r="C471" s="6" t="s">
        <v>130</v>
      </c>
      <c r="D471" s="6" t="s">
        <v>75</v>
      </c>
      <c r="E471" s="6" t="s">
        <v>36</v>
      </c>
      <c r="F471" s="24" t="str">
        <f>+TabIPW[[#This Row],[WK]]&amp;TabIPW[[#This Row],[PK]]&amp;TabIPW[[#This Row],[GK]]</f>
        <v>061508</v>
      </c>
      <c r="G471" s="6" t="s">
        <v>489</v>
      </c>
      <c r="H471" s="34">
        <v>1.9529128000000002E-5</v>
      </c>
      <c r="I471" s="35">
        <v>6183</v>
      </c>
      <c r="J471" s="34">
        <v>1.43958E-5</v>
      </c>
      <c r="K471" s="35">
        <v>3670</v>
      </c>
      <c r="L471" s="34">
        <v>5.6458000000000001E-5</v>
      </c>
      <c r="M471" s="35">
        <v>5113.34</v>
      </c>
      <c r="N471" s="34">
        <v>5.2179599999999998E-5</v>
      </c>
      <c r="O471" s="35">
        <v>40</v>
      </c>
      <c r="P471" s="34">
        <v>3.6981699999999999E-5</v>
      </c>
      <c r="Q471" s="35">
        <v>196</v>
      </c>
      <c r="R471" s="34">
        <v>4.5028899999999998E-5</v>
      </c>
      <c r="S471" s="35">
        <v>177</v>
      </c>
      <c r="T471" s="34">
        <v>2.0676800000000002E-5</v>
      </c>
      <c r="U471" s="35">
        <v>484.8</v>
      </c>
      <c r="V471" s="34">
        <v>1.64669E-5</v>
      </c>
      <c r="W471" s="35">
        <v>5113.34</v>
      </c>
    </row>
    <row r="472" spans="1:23" ht="14.45" x14ac:dyDescent="0.3">
      <c r="A472" s="6" t="s">
        <v>31</v>
      </c>
      <c r="B472" s="6" t="s">
        <v>44</v>
      </c>
      <c r="C472" s="6" t="s">
        <v>134</v>
      </c>
      <c r="D472" s="6" t="s">
        <v>33</v>
      </c>
      <c r="E472" s="6" t="s">
        <v>34</v>
      </c>
      <c r="F472" s="24" t="str">
        <f>+TabIPW[[#This Row],[WK]]&amp;TabIPW[[#This Row],[PK]]&amp;TabIPW[[#This Row],[GK]]</f>
        <v>061601</v>
      </c>
      <c r="G472" s="6" t="s">
        <v>490</v>
      </c>
      <c r="H472" s="34">
        <v>4.4636208E-5</v>
      </c>
      <c r="I472" s="35">
        <v>14132</v>
      </c>
      <c r="J472" s="34">
        <v>3.23807E-5</v>
      </c>
      <c r="K472" s="35">
        <v>8255</v>
      </c>
      <c r="L472" s="34">
        <v>1.246726E-4</v>
      </c>
      <c r="M472" s="35">
        <v>11291.47</v>
      </c>
      <c r="N472" s="34">
        <v>8.3487399999999996E-5</v>
      </c>
      <c r="O472" s="35">
        <v>64</v>
      </c>
      <c r="P472" s="34">
        <v>1.02643E-4</v>
      </c>
      <c r="Q472" s="35">
        <v>544</v>
      </c>
      <c r="R472" s="34">
        <v>6.6907400000000003E-5</v>
      </c>
      <c r="S472" s="35">
        <v>263</v>
      </c>
      <c r="T472" s="34">
        <v>4.3635299999999999E-5</v>
      </c>
      <c r="U472" s="35">
        <v>1023.0999999999999</v>
      </c>
      <c r="V472" s="34">
        <v>3.6362799999999997E-5</v>
      </c>
      <c r="W472" s="35">
        <v>11291.47</v>
      </c>
    </row>
    <row r="473" spans="1:23" ht="14.45" x14ac:dyDescent="0.3">
      <c r="A473" s="6" t="s">
        <v>31</v>
      </c>
      <c r="B473" s="6" t="s">
        <v>44</v>
      </c>
      <c r="C473" s="6" t="s">
        <v>134</v>
      </c>
      <c r="D473" s="6" t="s">
        <v>32</v>
      </c>
      <c r="E473" s="6" t="s">
        <v>36</v>
      </c>
      <c r="F473" s="24" t="str">
        <f>+TabIPW[[#This Row],[WK]]&amp;TabIPW[[#This Row],[PK]]&amp;TabIPW[[#This Row],[GK]]</f>
        <v>061602</v>
      </c>
      <c r="G473" s="6" t="s">
        <v>491</v>
      </c>
      <c r="H473" s="34">
        <v>2.1525312000000002E-5</v>
      </c>
      <c r="I473" s="35">
        <v>6815</v>
      </c>
      <c r="J473" s="34">
        <v>1.5572600000000001E-5</v>
      </c>
      <c r="K473" s="35">
        <v>3970</v>
      </c>
      <c r="L473" s="34">
        <v>6.0121999999999998E-5</v>
      </c>
      <c r="M473" s="35">
        <v>5445.19</v>
      </c>
      <c r="N473" s="34">
        <v>4.6961700000000001E-5</v>
      </c>
      <c r="O473" s="35">
        <v>36</v>
      </c>
      <c r="P473" s="34">
        <v>5.8680100000000001E-5</v>
      </c>
      <c r="Q473" s="35">
        <v>311</v>
      </c>
      <c r="R473" s="34">
        <v>2.5440100000000001E-5</v>
      </c>
      <c r="S473" s="35">
        <v>100</v>
      </c>
      <c r="T473" s="34">
        <v>1.60962E-5</v>
      </c>
      <c r="U473" s="35">
        <v>377.40000000000003</v>
      </c>
      <c r="V473" s="34">
        <v>1.7535599999999999E-5</v>
      </c>
      <c r="W473" s="35">
        <v>5445.19</v>
      </c>
    </row>
    <row r="474" spans="1:23" ht="14.45" x14ac:dyDescent="0.3">
      <c r="A474" s="6" t="s">
        <v>31</v>
      </c>
      <c r="B474" s="6" t="s">
        <v>44</v>
      </c>
      <c r="C474" s="6" t="s">
        <v>134</v>
      </c>
      <c r="D474" s="6" t="s">
        <v>37</v>
      </c>
      <c r="E474" s="6" t="s">
        <v>36</v>
      </c>
      <c r="F474" s="24" t="str">
        <f>+TabIPW[[#This Row],[WK]]&amp;TabIPW[[#This Row],[PK]]&amp;TabIPW[[#This Row],[GK]]</f>
        <v>061603</v>
      </c>
      <c r="G474" s="6" t="s">
        <v>492</v>
      </c>
      <c r="H474" s="34">
        <v>1.22898E-5</v>
      </c>
      <c r="I474" s="35">
        <v>3891</v>
      </c>
      <c r="J474" s="34">
        <v>9.1631000000000004E-6</v>
      </c>
      <c r="K474" s="35">
        <v>2336</v>
      </c>
      <c r="L474" s="34">
        <v>3.4326399999999997E-5</v>
      </c>
      <c r="M474" s="35">
        <v>3108.91</v>
      </c>
      <c r="N474" s="34">
        <v>3.6525800000000002E-5</v>
      </c>
      <c r="O474" s="35">
        <v>28</v>
      </c>
      <c r="P474" s="34">
        <v>3.0000400000000002E-5</v>
      </c>
      <c r="Q474" s="35">
        <v>159</v>
      </c>
      <c r="R474" s="34">
        <v>3.2308899999999998E-5</v>
      </c>
      <c r="S474" s="35">
        <v>127</v>
      </c>
      <c r="T474" s="34">
        <v>4.8280000000000002E-6</v>
      </c>
      <c r="U474" s="35">
        <v>113.2</v>
      </c>
      <c r="V474" s="34">
        <v>1.00119E-5</v>
      </c>
      <c r="W474" s="35">
        <v>3108.91</v>
      </c>
    </row>
    <row r="475" spans="1:23" ht="14.45" x14ac:dyDescent="0.3">
      <c r="A475" s="6" t="s">
        <v>31</v>
      </c>
      <c r="B475" s="6" t="s">
        <v>44</v>
      </c>
      <c r="C475" s="6" t="s">
        <v>134</v>
      </c>
      <c r="D475" s="6" t="s">
        <v>39</v>
      </c>
      <c r="E475" s="6" t="s">
        <v>40</v>
      </c>
      <c r="F475" s="24" t="str">
        <f>+TabIPW[[#This Row],[WK]]&amp;TabIPW[[#This Row],[PK]]&amp;TabIPW[[#This Row],[GK]]</f>
        <v>061604</v>
      </c>
      <c r="G475" s="6" t="s">
        <v>493</v>
      </c>
      <c r="H475" s="34">
        <v>6.0450920000000002E-5</v>
      </c>
      <c r="I475" s="35">
        <v>19139</v>
      </c>
      <c r="J475" s="34">
        <v>4.3720800000000003E-5</v>
      </c>
      <c r="K475" s="35">
        <v>11146</v>
      </c>
      <c r="L475" s="34">
        <v>1.6884429999999999E-4</v>
      </c>
      <c r="M475" s="35">
        <v>15292.06</v>
      </c>
      <c r="N475" s="34">
        <v>1.4218950000000001E-4</v>
      </c>
      <c r="O475" s="35">
        <v>109</v>
      </c>
      <c r="P475" s="34">
        <v>1.5075700000000001E-4</v>
      </c>
      <c r="Q475" s="35">
        <v>799</v>
      </c>
      <c r="R475" s="34">
        <v>7.8609799999999994E-5</v>
      </c>
      <c r="S475" s="35">
        <v>309</v>
      </c>
      <c r="T475" s="34">
        <v>4.82159E-5</v>
      </c>
      <c r="U475" s="35">
        <v>1130.5</v>
      </c>
      <c r="V475" s="34">
        <v>4.9246300000000003E-5</v>
      </c>
      <c r="W475" s="35">
        <v>15292.06</v>
      </c>
    </row>
    <row r="476" spans="1:23" ht="14.45" x14ac:dyDescent="0.3">
      <c r="A476" s="6" t="s">
        <v>31</v>
      </c>
      <c r="B476" s="6" t="s">
        <v>44</v>
      </c>
      <c r="C476" s="6" t="s">
        <v>134</v>
      </c>
      <c r="D476" s="6" t="s">
        <v>42</v>
      </c>
      <c r="E476" s="6" t="s">
        <v>36</v>
      </c>
      <c r="F476" s="24" t="str">
        <f>+TabIPW[[#This Row],[WK]]&amp;TabIPW[[#This Row],[PK]]&amp;TabIPW[[#This Row],[GK]]</f>
        <v>061605</v>
      </c>
      <c r="G476" s="6" t="s">
        <v>494</v>
      </c>
      <c r="H476" s="34">
        <v>1.5025080000000002E-5</v>
      </c>
      <c r="I476" s="35">
        <v>4757</v>
      </c>
      <c r="J476" s="34">
        <v>1.0908599999999999E-5</v>
      </c>
      <c r="K476" s="35">
        <v>2781</v>
      </c>
      <c r="L476" s="34">
        <v>4.1966299999999998E-5</v>
      </c>
      <c r="M476" s="35">
        <v>3800.84</v>
      </c>
      <c r="N476" s="34">
        <v>3.6525800000000002E-5</v>
      </c>
      <c r="O476" s="35">
        <v>28</v>
      </c>
      <c r="P476" s="34">
        <v>3.3962799999999999E-5</v>
      </c>
      <c r="Q476" s="35">
        <v>180</v>
      </c>
      <c r="R476" s="34">
        <v>1.5264000000000002E-5</v>
      </c>
      <c r="S476" s="35">
        <v>60</v>
      </c>
      <c r="T476" s="34">
        <v>1.12298E-5</v>
      </c>
      <c r="U476" s="35">
        <v>263.3</v>
      </c>
      <c r="V476" s="34">
        <v>1.22402E-5</v>
      </c>
      <c r="W476" s="35">
        <v>3800.84</v>
      </c>
    </row>
    <row r="477" spans="1:23" ht="14.45" x14ac:dyDescent="0.3">
      <c r="A477" s="6" t="s">
        <v>31</v>
      </c>
      <c r="B477" s="6" t="s">
        <v>44</v>
      </c>
      <c r="C477" s="6" t="s">
        <v>134</v>
      </c>
      <c r="D477" s="6" t="s">
        <v>44</v>
      </c>
      <c r="E477" s="6" t="s">
        <v>36</v>
      </c>
      <c r="F477" s="24" t="str">
        <f>+TabIPW[[#This Row],[WK]]&amp;TabIPW[[#This Row],[PK]]&amp;TabIPW[[#This Row],[GK]]</f>
        <v>061606</v>
      </c>
      <c r="G477" s="6" t="s">
        <v>495</v>
      </c>
      <c r="H477" s="34">
        <v>8.9165040000000011E-6</v>
      </c>
      <c r="I477" s="35">
        <v>2823</v>
      </c>
      <c r="J477" s="34">
        <v>6.3544999999999999E-6</v>
      </c>
      <c r="K477" s="35">
        <v>1620</v>
      </c>
      <c r="L477" s="34">
        <v>2.4904599999999999E-5</v>
      </c>
      <c r="M477" s="35">
        <v>2255.58</v>
      </c>
      <c r="N477" s="34">
        <v>2.0871899999999999E-5</v>
      </c>
      <c r="O477" s="35">
        <v>16</v>
      </c>
      <c r="P477" s="34">
        <v>1.5849300000000001E-5</v>
      </c>
      <c r="Q477" s="35">
        <v>84</v>
      </c>
      <c r="R477" s="34">
        <v>1.8825600000000001E-5</v>
      </c>
      <c r="S477" s="35">
        <v>74</v>
      </c>
      <c r="T477" s="34">
        <v>4.3587999999999997E-6</v>
      </c>
      <c r="U477" s="35">
        <v>102.2</v>
      </c>
      <c r="V477" s="34">
        <v>7.2637999999999998E-6</v>
      </c>
      <c r="W477" s="35">
        <v>2255.58</v>
      </c>
    </row>
    <row r="478" spans="1:23" ht="14.45" x14ac:dyDescent="0.3">
      <c r="A478" s="6" t="s">
        <v>31</v>
      </c>
      <c r="B478" s="6" t="s">
        <v>44</v>
      </c>
      <c r="C478" s="6" t="s">
        <v>141</v>
      </c>
      <c r="D478" s="6" t="s">
        <v>33</v>
      </c>
      <c r="E478" s="6" t="s">
        <v>34</v>
      </c>
      <c r="F478" s="24" t="str">
        <f>+TabIPW[[#This Row],[WK]]&amp;TabIPW[[#This Row],[PK]]&amp;TabIPW[[#This Row],[GK]]</f>
        <v>061701</v>
      </c>
      <c r="G478" s="6" t="s">
        <v>496</v>
      </c>
      <c r="H478" s="34">
        <v>1.1585452E-4</v>
      </c>
      <c r="I478" s="35">
        <v>36680</v>
      </c>
      <c r="J478" s="34">
        <v>8.3377899999999993E-5</v>
      </c>
      <c r="K478" s="35">
        <v>21256</v>
      </c>
      <c r="L478" s="34">
        <v>3.7219059999999999E-4</v>
      </c>
      <c r="M478" s="35">
        <v>33708.92</v>
      </c>
      <c r="N478" s="34">
        <v>1.930647E-4</v>
      </c>
      <c r="O478" s="35">
        <v>148</v>
      </c>
      <c r="P478" s="34">
        <v>3.0358940000000002E-4</v>
      </c>
      <c r="Q478" s="35">
        <v>1609</v>
      </c>
      <c r="R478" s="34">
        <v>1.4933310000000001E-4</v>
      </c>
      <c r="S478" s="35">
        <v>587</v>
      </c>
      <c r="T478" s="34">
        <v>1.0810089999999999E-4</v>
      </c>
      <c r="U478" s="35">
        <v>2534.6000000000004</v>
      </c>
      <c r="V478" s="34">
        <v>1.0855559999999999E-4</v>
      </c>
      <c r="W478" s="35">
        <v>33708.92</v>
      </c>
    </row>
    <row r="479" spans="1:23" ht="14.45" x14ac:dyDescent="0.3">
      <c r="A479" s="6" t="s">
        <v>31</v>
      </c>
      <c r="B479" s="6" t="s">
        <v>44</v>
      </c>
      <c r="C479" s="6" t="s">
        <v>141</v>
      </c>
      <c r="D479" s="6" t="s">
        <v>32</v>
      </c>
      <c r="E479" s="6" t="s">
        <v>36</v>
      </c>
      <c r="F479" s="24" t="str">
        <f>+TabIPW[[#This Row],[WK]]&amp;TabIPW[[#This Row],[PK]]&amp;TabIPW[[#This Row],[GK]]</f>
        <v>061702</v>
      </c>
      <c r="G479" s="6" t="s">
        <v>497</v>
      </c>
      <c r="H479" s="34">
        <v>3.4064640000000002E-5</v>
      </c>
      <c r="I479" s="35">
        <v>10785</v>
      </c>
      <c r="J479" s="34">
        <v>2.5237700000000001E-5</v>
      </c>
      <c r="K479" s="35">
        <v>6434</v>
      </c>
      <c r="L479" s="34">
        <v>1.09435E-4</v>
      </c>
      <c r="M479" s="35">
        <v>9911.42</v>
      </c>
      <c r="N479" s="34">
        <v>5.3484099999999998E-5</v>
      </c>
      <c r="O479" s="35">
        <v>41</v>
      </c>
      <c r="P479" s="34">
        <v>5.3774399999999998E-5</v>
      </c>
      <c r="Q479" s="35">
        <v>285</v>
      </c>
      <c r="R479" s="34">
        <v>3.1291300000000003E-5</v>
      </c>
      <c r="S479" s="35">
        <v>123</v>
      </c>
      <c r="T479" s="34">
        <v>1.6731600000000001E-5</v>
      </c>
      <c r="U479" s="35">
        <v>392.3</v>
      </c>
      <c r="V479" s="34">
        <v>3.1918600000000003E-5</v>
      </c>
      <c r="W479" s="35">
        <v>9911.42</v>
      </c>
    </row>
    <row r="480" spans="1:23" ht="14.45" x14ac:dyDescent="0.3">
      <c r="A480" s="6" t="s">
        <v>31</v>
      </c>
      <c r="B480" s="6" t="s">
        <v>44</v>
      </c>
      <c r="C480" s="6" t="s">
        <v>141</v>
      </c>
      <c r="D480" s="6" t="s">
        <v>37</v>
      </c>
      <c r="E480" s="6" t="s">
        <v>40</v>
      </c>
      <c r="F480" s="24" t="str">
        <f>+TabIPW[[#This Row],[WK]]&amp;TabIPW[[#This Row],[PK]]&amp;TabIPW[[#This Row],[GK]]</f>
        <v>061703</v>
      </c>
      <c r="G480" s="6" t="s">
        <v>498</v>
      </c>
      <c r="H480" s="34">
        <v>3.2220064000000002E-5</v>
      </c>
      <c r="I480" s="35">
        <v>10201</v>
      </c>
      <c r="J480" s="34">
        <v>2.3868800000000001E-5</v>
      </c>
      <c r="K480" s="35">
        <v>6085</v>
      </c>
      <c r="L480" s="34">
        <v>1.035092E-4</v>
      </c>
      <c r="M480" s="35">
        <v>9374.7199999999993</v>
      </c>
      <c r="N480" s="34">
        <v>5.60931E-5</v>
      </c>
      <c r="O480" s="35">
        <v>43</v>
      </c>
      <c r="P480" s="34">
        <v>6.9812400000000003E-5</v>
      </c>
      <c r="Q480" s="35">
        <v>370</v>
      </c>
      <c r="R480" s="34">
        <v>2.8238500000000001E-5</v>
      </c>
      <c r="S480" s="35">
        <v>111</v>
      </c>
      <c r="T480" s="34">
        <v>1.5840200000000001E-5</v>
      </c>
      <c r="U480" s="35">
        <v>371.4</v>
      </c>
      <c r="V480" s="34">
        <v>3.0190200000000001E-5</v>
      </c>
      <c r="W480" s="35">
        <v>9374.7199999999993</v>
      </c>
    </row>
    <row r="481" spans="1:23" ht="14.45" x14ac:dyDescent="0.3">
      <c r="A481" s="6" t="s">
        <v>31</v>
      </c>
      <c r="B481" s="6" t="s">
        <v>44</v>
      </c>
      <c r="C481" s="6" t="s">
        <v>141</v>
      </c>
      <c r="D481" s="6" t="s">
        <v>39</v>
      </c>
      <c r="E481" s="6" t="s">
        <v>36</v>
      </c>
      <c r="F481" s="24" t="str">
        <f>+TabIPW[[#This Row],[WK]]&amp;TabIPW[[#This Row],[PK]]&amp;TabIPW[[#This Row],[GK]]</f>
        <v>061704</v>
      </c>
      <c r="G481" s="6" t="s">
        <v>499</v>
      </c>
      <c r="H481" s="34">
        <v>1.0040935999999999E-5</v>
      </c>
      <c r="I481" s="35">
        <v>3179</v>
      </c>
      <c r="J481" s="34">
        <v>7.2567000000000003E-6</v>
      </c>
      <c r="K481" s="35">
        <v>1850</v>
      </c>
      <c r="L481" s="34">
        <v>3.22572E-5</v>
      </c>
      <c r="M481" s="35">
        <v>2921.5</v>
      </c>
      <c r="N481" s="34">
        <v>1.43494E-5</v>
      </c>
      <c r="O481" s="35">
        <v>11</v>
      </c>
      <c r="P481" s="34">
        <v>1.73587E-5</v>
      </c>
      <c r="Q481" s="35">
        <v>92</v>
      </c>
      <c r="R481" s="34">
        <v>8.9039999999999998E-6</v>
      </c>
      <c r="S481" s="35">
        <v>35</v>
      </c>
      <c r="T481" s="34">
        <v>5.0327000000000001E-6</v>
      </c>
      <c r="U481" s="35">
        <v>118</v>
      </c>
      <c r="V481" s="34">
        <v>9.4082999999999994E-6</v>
      </c>
      <c r="W481" s="35">
        <v>2921.5</v>
      </c>
    </row>
    <row r="482" spans="1:23" ht="14.45" x14ac:dyDescent="0.3">
      <c r="A482" s="6" t="s">
        <v>31</v>
      </c>
      <c r="B482" s="6" t="s">
        <v>44</v>
      </c>
      <c r="C482" s="6" t="s">
        <v>141</v>
      </c>
      <c r="D482" s="6" t="s">
        <v>42</v>
      </c>
      <c r="E482" s="6" t="s">
        <v>36</v>
      </c>
      <c r="F482" s="24" t="str">
        <f>+TabIPW[[#This Row],[WK]]&amp;TabIPW[[#This Row],[PK]]&amp;TabIPW[[#This Row],[GK]]</f>
        <v>061705</v>
      </c>
      <c r="G482" s="6" t="s">
        <v>500</v>
      </c>
      <c r="H482" s="34">
        <v>2.6623167999999999E-5</v>
      </c>
      <c r="I482" s="35">
        <v>8429</v>
      </c>
      <c r="J482" s="34">
        <v>2.0244299999999999E-5</v>
      </c>
      <c r="K482" s="35">
        <v>5161</v>
      </c>
      <c r="L482" s="34">
        <v>8.5528700000000007E-5</v>
      </c>
      <c r="M482" s="35">
        <v>7746.25</v>
      </c>
      <c r="N482" s="34">
        <v>5.7397600000000001E-5</v>
      </c>
      <c r="O482" s="35">
        <v>44</v>
      </c>
      <c r="P482" s="34">
        <v>4.5661100000000002E-5</v>
      </c>
      <c r="Q482" s="35">
        <v>242</v>
      </c>
      <c r="R482" s="34">
        <v>2.7475300000000001E-5</v>
      </c>
      <c r="S482" s="35">
        <v>108</v>
      </c>
      <c r="T482" s="34">
        <v>1.40532E-5</v>
      </c>
      <c r="U482" s="35">
        <v>329.5</v>
      </c>
      <c r="V482" s="34">
        <v>2.4945900000000001E-5</v>
      </c>
      <c r="W482" s="35">
        <v>7746.25</v>
      </c>
    </row>
    <row r="483" spans="1:23" ht="14.45" x14ac:dyDescent="0.3">
      <c r="A483" s="6" t="s">
        <v>31</v>
      </c>
      <c r="B483" s="6" t="s">
        <v>44</v>
      </c>
      <c r="C483" s="6" t="s">
        <v>147</v>
      </c>
      <c r="D483" s="6" t="s">
        <v>33</v>
      </c>
      <c r="E483" s="6" t="s">
        <v>34</v>
      </c>
      <c r="F483" s="24" t="str">
        <f>+TabIPW[[#This Row],[WK]]&amp;TabIPW[[#This Row],[PK]]&amp;TabIPW[[#This Row],[GK]]</f>
        <v>061801</v>
      </c>
      <c r="G483" s="6" t="s">
        <v>501</v>
      </c>
      <c r="H483" s="34">
        <v>5.6373263999999999E-5</v>
      </c>
      <c r="I483" s="35">
        <v>17848</v>
      </c>
      <c r="J483" s="34">
        <v>4.1865500000000001E-5</v>
      </c>
      <c r="K483" s="35">
        <v>10673</v>
      </c>
      <c r="L483" s="34">
        <v>1.4996669999999999E-4</v>
      </c>
      <c r="M483" s="35">
        <v>13582.33</v>
      </c>
      <c r="N483" s="34">
        <v>1.343626E-4</v>
      </c>
      <c r="O483" s="35">
        <v>103</v>
      </c>
      <c r="P483" s="34">
        <v>1.698138E-4</v>
      </c>
      <c r="Q483" s="35">
        <v>900</v>
      </c>
      <c r="R483" s="34">
        <v>6.7161800000000005E-5</v>
      </c>
      <c r="S483" s="35">
        <v>264</v>
      </c>
      <c r="T483" s="34">
        <v>6.6832699999999995E-5</v>
      </c>
      <c r="U483" s="35">
        <v>1567</v>
      </c>
      <c r="V483" s="34">
        <v>4.3740299999999999E-5</v>
      </c>
      <c r="W483" s="35">
        <v>13582.33</v>
      </c>
    </row>
    <row r="484" spans="1:23" ht="14.45" x14ac:dyDescent="0.3">
      <c r="A484" s="6" t="s">
        <v>31</v>
      </c>
      <c r="B484" s="6" t="s">
        <v>44</v>
      </c>
      <c r="C484" s="6" t="s">
        <v>147</v>
      </c>
      <c r="D484" s="6" t="s">
        <v>32</v>
      </c>
      <c r="E484" s="6" t="s">
        <v>36</v>
      </c>
      <c r="F484" s="24" t="str">
        <f>+TabIPW[[#This Row],[WK]]&amp;TabIPW[[#This Row],[PK]]&amp;TabIPW[[#This Row],[GK]]</f>
        <v>061802</v>
      </c>
      <c r="G484" s="6" t="s">
        <v>502</v>
      </c>
      <c r="H484" s="34">
        <v>9.7629840000000008E-6</v>
      </c>
      <c r="I484" s="35">
        <v>3091</v>
      </c>
      <c r="J484" s="34">
        <v>7.4371999999999997E-6</v>
      </c>
      <c r="K484" s="35">
        <v>1896</v>
      </c>
      <c r="L484" s="34">
        <v>2.5971900000000001E-5</v>
      </c>
      <c r="M484" s="35">
        <v>2352.25</v>
      </c>
      <c r="N484" s="34">
        <v>1.9567399999999998E-5</v>
      </c>
      <c r="O484" s="35">
        <v>15</v>
      </c>
      <c r="P484" s="34">
        <v>1.52832E-5</v>
      </c>
      <c r="Q484" s="35">
        <v>81</v>
      </c>
      <c r="R484" s="34">
        <v>9.1584000000000003E-6</v>
      </c>
      <c r="S484" s="35">
        <v>36</v>
      </c>
      <c r="T484" s="34">
        <v>2.5931000000000002E-6</v>
      </c>
      <c r="U484" s="35">
        <v>60.8</v>
      </c>
      <c r="V484" s="34">
        <v>7.5750999999999997E-6</v>
      </c>
      <c r="W484" s="35">
        <v>2352.25</v>
      </c>
    </row>
    <row r="485" spans="1:23" ht="14.45" x14ac:dyDescent="0.3">
      <c r="A485" s="6" t="s">
        <v>31</v>
      </c>
      <c r="B485" s="6" t="s">
        <v>44</v>
      </c>
      <c r="C485" s="6" t="s">
        <v>147</v>
      </c>
      <c r="D485" s="6" t="s">
        <v>37</v>
      </c>
      <c r="E485" s="6" t="s">
        <v>36</v>
      </c>
      <c r="F485" s="24" t="str">
        <f>+TabIPW[[#This Row],[WK]]&amp;TabIPW[[#This Row],[PK]]&amp;TabIPW[[#This Row],[GK]]</f>
        <v>061803</v>
      </c>
      <c r="G485" s="6" t="s">
        <v>503</v>
      </c>
      <c r="H485" s="34">
        <v>9.9303840000000002E-6</v>
      </c>
      <c r="I485" s="35">
        <v>3144</v>
      </c>
      <c r="J485" s="34">
        <v>7.3548000000000003E-6</v>
      </c>
      <c r="K485" s="35">
        <v>1875</v>
      </c>
      <c r="L485" s="34">
        <v>2.6417199999999998E-5</v>
      </c>
      <c r="M485" s="35">
        <v>2392.58</v>
      </c>
      <c r="N485" s="34">
        <v>1.43494E-5</v>
      </c>
      <c r="O485" s="35">
        <v>11</v>
      </c>
      <c r="P485" s="34">
        <v>1.1509600000000001E-5</v>
      </c>
      <c r="Q485" s="35">
        <v>61</v>
      </c>
      <c r="R485" s="34">
        <v>1.06848E-5</v>
      </c>
      <c r="S485" s="35">
        <v>42</v>
      </c>
      <c r="T485" s="34">
        <v>3.4375999999999999E-6</v>
      </c>
      <c r="U485" s="35">
        <v>80.599999999999994</v>
      </c>
      <c r="V485" s="34">
        <v>7.7049999999999999E-6</v>
      </c>
      <c r="W485" s="35">
        <v>2392.58</v>
      </c>
    </row>
    <row r="486" spans="1:23" ht="14.45" x14ac:dyDescent="0.3">
      <c r="A486" s="6" t="s">
        <v>31</v>
      </c>
      <c r="B486" s="6" t="s">
        <v>44</v>
      </c>
      <c r="C486" s="6" t="s">
        <v>147</v>
      </c>
      <c r="D486" s="6" t="s">
        <v>39</v>
      </c>
      <c r="E486" s="6" t="s">
        <v>36</v>
      </c>
      <c r="F486" s="24" t="str">
        <f>+TabIPW[[#This Row],[WK]]&amp;TabIPW[[#This Row],[PK]]&amp;TabIPW[[#This Row],[GK]]</f>
        <v>061804</v>
      </c>
      <c r="G486" s="6" t="s">
        <v>504</v>
      </c>
      <c r="H486" s="34">
        <v>9.39344E-6</v>
      </c>
      <c r="I486" s="35">
        <v>2974</v>
      </c>
      <c r="J486" s="34">
        <v>6.8801999999999998E-6</v>
      </c>
      <c r="K486" s="35">
        <v>1754</v>
      </c>
      <c r="L486" s="34">
        <v>2.49888E-5</v>
      </c>
      <c r="M486" s="35">
        <v>2263.21</v>
      </c>
      <c r="N486" s="34">
        <v>2.86988E-5</v>
      </c>
      <c r="O486" s="35">
        <v>22</v>
      </c>
      <c r="P486" s="34">
        <v>1.6792699999999999E-5</v>
      </c>
      <c r="Q486" s="35">
        <v>89</v>
      </c>
      <c r="R486" s="34">
        <v>1.2211199999999999E-5</v>
      </c>
      <c r="S486" s="35">
        <v>48</v>
      </c>
      <c r="T486" s="34">
        <v>4.3332999999999997E-6</v>
      </c>
      <c r="U486" s="35">
        <v>101.60000000000001</v>
      </c>
      <c r="V486" s="34">
        <v>7.2884000000000004E-6</v>
      </c>
      <c r="W486" s="35">
        <v>2263.21</v>
      </c>
    </row>
    <row r="487" spans="1:23" ht="14.45" x14ac:dyDescent="0.3">
      <c r="A487" s="6" t="s">
        <v>31</v>
      </c>
      <c r="B487" s="6" t="s">
        <v>44</v>
      </c>
      <c r="C487" s="6" t="s">
        <v>147</v>
      </c>
      <c r="D487" s="6" t="s">
        <v>42</v>
      </c>
      <c r="E487" s="6" t="s">
        <v>40</v>
      </c>
      <c r="F487" s="24" t="str">
        <f>+TabIPW[[#This Row],[WK]]&amp;TabIPW[[#This Row],[PK]]&amp;TabIPW[[#This Row],[GK]]</f>
        <v>061805</v>
      </c>
      <c r="G487" s="6" t="s">
        <v>505</v>
      </c>
      <c r="H487" s="34">
        <v>1.7536104000000001E-5</v>
      </c>
      <c r="I487" s="35">
        <v>5552</v>
      </c>
      <c r="J487" s="34">
        <v>1.38231E-5</v>
      </c>
      <c r="K487" s="35">
        <v>3524</v>
      </c>
      <c r="L487" s="34">
        <v>4.6650300000000003E-5</v>
      </c>
      <c r="M487" s="35">
        <v>4225.07</v>
      </c>
      <c r="N487" s="34">
        <v>3.2612299999999999E-5</v>
      </c>
      <c r="O487" s="35">
        <v>25</v>
      </c>
      <c r="P487" s="34">
        <v>2.4905999999999998E-5</v>
      </c>
      <c r="Q487" s="35">
        <v>132</v>
      </c>
      <c r="R487" s="34">
        <v>3.8160100000000001E-5</v>
      </c>
      <c r="S487" s="35">
        <v>150</v>
      </c>
      <c r="T487" s="34">
        <v>7.6513999999999993E-6</v>
      </c>
      <c r="U487" s="35">
        <v>179.4</v>
      </c>
      <c r="V487" s="34">
        <v>1.36063E-5</v>
      </c>
      <c r="W487" s="35">
        <v>4225.07</v>
      </c>
    </row>
    <row r="488" spans="1:23" ht="14.45" x14ac:dyDescent="0.3">
      <c r="A488" s="6" t="s">
        <v>31</v>
      </c>
      <c r="B488" s="6" t="s">
        <v>44</v>
      </c>
      <c r="C488" s="6" t="s">
        <v>147</v>
      </c>
      <c r="D488" s="6" t="s">
        <v>44</v>
      </c>
      <c r="E488" s="6" t="s">
        <v>40</v>
      </c>
      <c r="F488" s="24" t="str">
        <f>+TabIPW[[#This Row],[WK]]&amp;TabIPW[[#This Row],[PK]]&amp;TabIPW[[#This Row],[GK]]</f>
        <v>061806</v>
      </c>
      <c r="G488" s="6" t="s">
        <v>506</v>
      </c>
      <c r="H488" s="34">
        <v>1.7261312E-5</v>
      </c>
      <c r="I488" s="35">
        <v>5465</v>
      </c>
      <c r="J488" s="34">
        <v>1.2842499999999999E-5</v>
      </c>
      <c r="K488" s="35">
        <v>3274</v>
      </c>
      <c r="L488" s="34">
        <v>4.5919399999999999E-5</v>
      </c>
      <c r="M488" s="35">
        <v>4158.87</v>
      </c>
      <c r="N488" s="34">
        <v>4.5657200000000001E-5</v>
      </c>
      <c r="O488" s="35">
        <v>35</v>
      </c>
      <c r="P488" s="34">
        <v>2.6604199999999998E-5</v>
      </c>
      <c r="Q488" s="35">
        <v>141</v>
      </c>
      <c r="R488" s="34">
        <v>3.0782499999999999E-5</v>
      </c>
      <c r="S488" s="35">
        <v>121</v>
      </c>
      <c r="T488" s="34">
        <v>9.0033999999999992E-6</v>
      </c>
      <c r="U488" s="35">
        <v>211.1</v>
      </c>
      <c r="V488" s="34">
        <v>1.3393100000000001E-5</v>
      </c>
      <c r="W488" s="35">
        <v>4158.87</v>
      </c>
    </row>
    <row r="489" spans="1:23" ht="14.45" x14ac:dyDescent="0.3">
      <c r="A489" s="6" t="s">
        <v>31</v>
      </c>
      <c r="B489" s="6" t="s">
        <v>44</v>
      </c>
      <c r="C489" s="6" t="s">
        <v>147</v>
      </c>
      <c r="D489" s="6" t="s">
        <v>51</v>
      </c>
      <c r="E489" s="6" t="s">
        <v>36</v>
      </c>
      <c r="F489" s="24" t="str">
        <f>+TabIPW[[#This Row],[WK]]&amp;TabIPW[[#This Row],[PK]]&amp;TabIPW[[#This Row],[GK]]</f>
        <v>061807</v>
      </c>
      <c r="G489" s="6" t="s">
        <v>507</v>
      </c>
      <c r="H489" s="34">
        <v>1.4538672E-5</v>
      </c>
      <c r="I489" s="35">
        <v>4603</v>
      </c>
      <c r="J489" s="34">
        <v>1.08263E-5</v>
      </c>
      <c r="K489" s="35">
        <v>2760</v>
      </c>
      <c r="L489" s="34">
        <v>3.8676400000000001E-5</v>
      </c>
      <c r="M489" s="35">
        <v>3502.88</v>
      </c>
      <c r="N489" s="34">
        <v>3.0003300000000001E-5</v>
      </c>
      <c r="O489" s="35">
        <v>23</v>
      </c>
      <c r="P489" s="34">
        <v>1.88682E-5</v>
      </c>
      <c r="Q489" s="35">
        <v>100</v>
      </c>
      <c r="R489" s="34">
        <v>2.97649E-5</v>
      </c>
      <c r="S489" s="35">
        <v>117</v>
      </c>
      <c r="T489" s="34">
        <v>8.1248000000000005E-6</v>
      </c>
      <c r="U489" s="35">
        <v>190.5</v>
      </c>
      <c r="V489" s="34">
        <v>1.12806E-5</v>
      </c>
      <c r="W489" s="35">
        <v>3502.88</v>
      </c>
    </row>
    <row r="490" spans="1:23" ht="14.45" x14ac:dyDescent="0.3">
      <c r="A490" s="6" t="s">
        <v>31</v>
      </c>
      <c r="B490" s="6" t="s">
        <v>44</v>
      </c>
      <c r="C490" s="6" t="s">
        <v>147</v>
      </c>
      <c r="D490" s="6" t="s">
        <v>75</v>
      </c>
      <c r="E490" s="6" t="s">
        <v>36</v>
      </c>
      <c r="F490" s="24" t="str">
        <f>+TabIPW[[#This Row],[WK]]&amp;TabIPW[[#This Row],[PK]]&amp;TabIPW[[#This Row],[GK]]</f>
        <v>061808</v>
      </c>
      <c r="G490" s="6" t="s">
        <v>508</v>
      </c>
      <c r="H490" s="34">
        <v>2.1885384000000002E-5</v>
      </c>
      <c r="I490" s="35">
        <v>6929</v>
      </c>
      <c r="J490" s="34">
        <v>1.68317E-5</v>
      </c>
      <c r="K490" s="35">
        <v>4291</v>
      </c>
      <c r="L490" s="34">
        <v>5.8220500000000003E-5</v>
      </c>
      <c r="M490" s="35">
        <v>5272.97</v>
      </c>
      <c r="N490" s="34">
        <v>4.1743699999999998E-5</v>
      </c>
      <c r="O490" s="35">
        <v>32</v>
      </c>
      <c r="P490" s="34">
        <v>3.3019399999999998E-5</v>
      </c>
      <c r="Q490" s="35">
        <v>175</v>
      </c>
      <c r="R490" s="34">
        <v>3.7396900000000001E-5</v>
      </c>
      <c r="S490" s="35">
        <v>147</v>
      </c>
      <c r="T490" s="34">
        <v>9.6389000000000002E-6</v>
      </c>
      <c r="U490" s="35">
        <v>226</v>
      </c>
      <c r="V490" s="34">
        <v>1.6980999999999999E-5</v>
      </c>
      <c r="W490" s="35">
        <v>5272.97</v>
      </c>
    </row>
    <row r="491" spans="1:23" ht="14.45" x14ac:dyDescent="0.3">
      <c r="A491" s="6" t="s">
        <v>31</v>
      </c>
      <c r="B491" s="6" t="s">
        <v>44</v>
      </c>
      <c r="C491" s="6" t="s">
        <v>147</v>
      </c>
      <c r="D491" s="6" t="s">
        <v>77</v>
      </c>
      <c r="E491" s="6" t="s">
        <v>36</v>
      </c>
      <c r="F491" s="24" t="str">
        <f>+TabIPW[[#This Row],[WK]]&amp;TabIPW[[#This Row],[PK]]&amp;TabIPW[[#This Row],[GK]]</f>
        <v>061809</v>
      </c>
      <c r="G491" s="6" t="s">
        <v>509</v>
      </c>
      <c r="H491" s="34">
        <v>1.1888672E-5</v>
      </c>
      <c r="I491" s="35">
        <v>3764</v>
      </c>
      <c r="J491" s="34">
        <v>9.1709000000000006E-6</v>
      </c>
      <c r="K491" s="35">
        <v>2338</v>
      </c>
      <c r="L491" s="34">
        <v>3.16267E-5</v>
      </c>
      <c r="M491" s="35">
        <v>2864.4</v>
      </c>
      <c r="N491" s="34">
        <v>1.5653899999999999E-5</v>
      </c>
      <c r="O491" s="35">
        <v>12</v>
      </c>
      <c r="P491" s="34">
        <v>2.2830500000000001E-5</v>
      </c>
      <c r="Q491" s="35">
        <v>121</v>
      </c>
      <c r="R491" s="34">
        <v>2.3913700000000001E-5</v>
      </c>
      <c r="S491" s="35">
        <v>94</v>
      </c>
      <c r="T491" s="34">
        <v>5.9923000000000002E-6</v>
      </c>
      <c r="U491" s="35">
        <v>140.5</v>
      </c>
      <c r="V491" s="34">
        <v>9.2244999999999995E-6</v>
      </c>
      <c r="W491" s="35">
        <v>2864.4</v>
      </c>
    </row>
    <row r="492" spans="1:23" ht="14.45" x14ac:dyDescent="0.3">
      <c r="A492" s="6" t="s">
        <v>31</v>
      </c>
      <c r="B492" s="6" t="s">
        <v>44</v>
      </c>
      <c r="C492" s="6" t="s">
        <v>147</v>
      </c>
      <c r="D492" s="6" t="s">
        <v>90</v>
      </c>
      <c r="E492" s="6" t="s">
        <v>36</v>
      </c>
      <c r="F492" s="24" t="str">
        <f>+TabIPW[[#This Row],[WK]]&amp;TabIPW[[#This Row],[PK]]&amp;TabIPW[[#This Row],[GK]]</f>
        <v>061810</v>
      </c>
      <c r="G492" s="6" t="s">
        <v>510</v>
      </c>
      <c r="H492" s="34">
        <v>1.1054824E-5</v>
      </c>
      <c r="I492" s="35">
        <v>3500</v>
      </c>
      <c r="J492" s="34">
        <v>8.3394000000000001E-6</v>
      </c>
      <c r="K492" s="35">
        <v>2126</v>
      </c>
      <c r="L492" s="34">
        <v>2.9408500000000001E-5</v>
      </c>
      <c r="M492" s="35">
        <v>2663.5</v>
      </c>
      <c r="N492" s="34">
        <v>1.5653899999999999E-5</v>
      </c>
      <c r="O492" s="35">
        <v>12</v>
      </c>
      <c r="P492" s="34">
        <v>1.47172E-5</v>
      </c>
      <c r="Q492" s="35">
        <v>78</v>
      </c>
      <c r="R492" s="34">
        <v>1.272E-5</v>
      </c>
      <c r="S492" s="35">
        <v>50</v>
      </c>
      <c r="T492" s="34">
        <v>9.0674000000000006E-6</v>
      </c>
      <c r="U492" s="35">
        <v>212.6</v>
      </c>
      <c r="V492" s="34">
        <v>8.5775000000000005E-6</v>
      </c>
      <c r="W492" s="35">
        <v>2663.5</v>
      </c>
    </row>
    <row r="493" spans="1:23" ht="14.45" x14ac:dyDescent="0.3">
      <c r="A493" s="6" t="s">
        <v>31</v>
      </c>
      <c r="B493" s="6" t="s">
        <v>44</v>
      </c>
      <c r="C493" s="6" t="s">
        <v>147</v>
      </c>
      <c r="D493" s="6" t="s">
        <v>92</v>
      </c>
      <c r="E493" s="6" t="s">
        <v>36</v>
      </c>
      <c r="F493" s="24" t="str">
        <f>+TabIPW[[#This Row],[WK]]&amp;TabIPW[[#This Row],[PK]]&amp;TabIPW[[#This Row],[GK]]</f>
        <v>061811</v>
      </c>
      <c r="G493" s="6" t="s">
        <v>501</v>
      </c>
      <c r="H493" s="34">
        <v>3.5084840000000003E-5</v>
      </c>
      <c r="I493" s="35">
        <v>11108</v>
      </c>
      <c r="J493" s="34">
        <v>2.7175500000000001E-5</v>
      </c>
      <c r="K493" s="35">
        <v>6928</v>
      </c>
      <c r="L493" s="34">
        <v>9.3334300000000005E-5</v>
      </c>
      <c r="M493" s="35">
        <v>8453.19</v>
      </c>
      <c r="N493" s="34">
        <v>9.7836899999999998E-5</v>
      </c>
      <c r="O493" s="35">
        <v>75</v>
      </c>
      <c r="P493" s="34">
        <v>6.2642400000000002E-5</v>
      </c>
      <c r="Q493" s="35">
        <v>332</v>
      </c>
      <c r="R493" s="34">
        <v>3.9940900000000002E-5</v>
      </c>
      <c r="S493" s="35">
        <v>157</v>
      </c>
      <c r="T493" s="34">
        <v>1.19164E-5</v>
      </c>
      <c r="U493" s="35">
        <v>279.39999999999998</v>
      </c>
      <c r="V493" s="34">
        <v>2.7222499999999999E-5</v>
      </c>
      <c r="W493" s="35">
        <v>8453.19</v>
      </c>
    </row>
    <row r="494" spans="1:23" ht="14.45" x14ac:dyDescent="0.3">
      <c r="A494" s="6" t="s">
        <v>31</v>
      </c>
      <c r="B494" s="6" t="s">
        <v>44</v>
      </c>
      <c r="C494" s="6" t="s">
        <v>147</v>
      </c>
      <c r="D494" s="6" t="s">
        <v>93</v>
      </c>
      <c r="E494" s="6" t="s">
        <v>40</v>
      </c>
      <c r="F494" s="24" t="str">
        <f>+TabIPW[[#This Row],[WK]]&amp;TabIPW[[#This Row],[PK]]&amp;TabIPW[[#This Row],[GK]]</f>
        <v>061812</v>
      </c>
      <c r="G494" s="6" t="s">
        <v>511</v>
      </c>
      <c r="H494" s="34">
        <v>1.6073712000000001E-5</v>
      </c>
      <c r="I494" s="35">
        <v>5089</v>
      </c>
      <c r="J494" s="34">
        <v>1.2003E-5</v>
      </c>
      <c r="K494" s="35">
        <v>3060</v>
      </c>
      <c r="L494" s="34">
        <v>4.2759999999999997E-5</v>
      </c>
      <c r="M494" s="35">
        <v>3872.73</v>
      </c>
      <c r="N494" s="34">
        <v>4.0439199999999997E-5</v>
      </c>
      <c r="O494" s="35">
        <v>31</v>
      </c>
      <c r="P494" s="34">
        <v>2.58494E-5</v>
      </c>
      <c r="Q494" s="35">
        <v>137</v>
      </c>
      <c r="R494" s="34">
        <v>1.3991999999999999E-5</v>
      </c>
      <c r="S494" s="35">
        <v>55</v>
      </c>
      <c r="T494" s="34">
        <v>6.6874999999999999E-6</v>
      </c>
      <c r="U494" s="35">
        <v>156.80000000000001</v>
      </c>
      <c r="V494" s="34">
        <v>1.24717E-5</v>
      </c>
      <c r="W494" s="35">
        <v>3872.73</v>
      </c>
    </row>
    <row r="495" spans="1:23" ht="14.45" x14ac:dyDescent="0.3">
      <c r="A495" s="6" t="s">
        <v>31</v>
      </c>
      <c r="B495" s="6" t="s">
        <v>44</v>
      </c>
      <c r="C495" s="6" t="s">
        <v>147</v>
      </c>
      <c r="D495" s="6" t="s">
        <v>95</v>
      </c>
      <c r="E495" s="6" t="s">
        <v>36</v>
      </c>
      <c r="F495" s="24" t="str">
        <f>+TabIPW[[#This Row],[WK]]&amp;TabIPW[[#This Row],[PK]]&amp;TabIPW[[#This Row],[GK]]</f>
        <v>061813</v>
      </c>
      <c r="G495" s="6" t="s">
        <v>512</v>
      </c>
      <c r="H495" s="34">
        <v>1.2473000000000001E-5</v>
      </c>
      <c r="I495" s="35">
        <v>3949</v>
      </c>
      <c r="J495" s="34">
        <v>9.8887999999999992E-6</v>
      </c>
      <c r="K495" s="35">
        <v>2521</v>
      </c>
      <c r="L495" s="34">
        <v>3.31812E-5</v>
      </c>
      <c r="M495" s="35">
        <v>3005.19</v>
      </c>
      <c r="N495" s="34">
        <v>2.86988E-5</v>
      </c>
      <c r="O495" s="35">
        <v>22</v>
      </c>
      <c r="P495" s="34">
        <v>1.6415299999999999E-5</v>
      </c>
      <c r="Q495" s="35">
        <v>87</v>
      </c>
      <c r="R495" s="34">
        <v>3.6124899999999997E-5</v>
      </c>
      <c r="S495" s="35">
        <v>142</v>
      </c>
      <c r="T495" s="34">
        <v>5.5871999999999996E-6</v>
      </c>
      <c r="U495" s="35">
        <v>131</v>
      </c>
      <c r="V495" s="34">
        <v>9.6778999999999993E-6</v>
      </c>
      <c r="W495" s="35">
        <v>3005.19</v>
      </c>
    </row>
    <row r="496" spans="1:23" ht="14.45" x14ac:dyDescent="0.3">
      <c r="A496" s="6" t="s">
        <v>31</v>
      </c>
      <c r="B496" s="6" t="s">
        <v>44</v>
      </c>
      <c r="C496" s="6" t="s">
        <v>153</v>
      </c>
      <c r="D496" s="6" t="s">
        <v>33</v>
      </c>
      <c r="E496" s="6" t="s">
        <v>34</v>
      </c>
      <c r="F496" s="24" t="str">
        <f>+TabIPW[[#This Row],[WK]]&amp;TabIPW[[#This Row],[PK]]&amp;TabIPW[[#This Row],[GK]]</f>
        <v>061901</v>
      </c>
      <c r="G496" s="6" t="s">
        <v>513</v>
      </c>
      <c r="H496" s="34">
        <v>3.8290736000000001E-5</v>
      </c>
      <c r="I496" s="35">
        <v>12123</v>
      </c>
      <c r="J496" s="34">
        <v>2.7689299999999999E-5</v>
      </c>
      <c r="K496" s="35">
        <v>7059</v>
      </c>
      <c r="L496" s="34">
        <v>1.045398E-4</v>
      </c>
      <c r="M496" s="35">
        <v>9468.06</v>
      </c>
      <c r="N496" s="34">
        <v>1.017503E-4</v>
      </c>
      <c r="O496" s="35">
        <v>78</v>
      </c>
      <c r="P496" s="34">
        <v>9.6793900000000002E-5</v>
      </c>
      <c r="Q496" s="35">
        <v>513</v>
      </c>
      <c r="R496" s="34">
        <v>7.7592199999999999E-5</v>
      </c>
      <c r="S496" s="35">
        <v>305</v>
      </c>
      <c r="T496" s="34">
        <v>3.76899E-5</v>
      </c>
      <c r="U496" s="35">
        <v>883.7</v>
      </c>
      <c r="V496" s="34">
        <v>3.04908E-5</v>
      </c>
      <c r="W496" s="35">
        <v>9468.06</v>
      </c>
    </row>
    <row r="497" spans="1:23" ht="14.45" x14ac:dyDescent="0.3">
      <c r="A497" s="6" t="s">
        <v>31</v>
      </c>
      <c r="B497" s="6" t="s">
        <v>44</v>
      </c>
      <c r="C497" s="6" t="s">
        <v>153</v>
      </c>
      <c r="D497" s="6" t="s">
        <v>32</v>
      </c>
      <c r="E497" s="6" t="s">
        <v>36</v>
      </c>
      <c r="F497" s="24" t="str">
        <f>+TabIPW[[#This Row],[WK]]&amp;TabIPW[[#This Row],[PK]]&amp;TabIPW[[#This Row],[GK]]</f>
        <v>061902</v>
      </c>
      <c r="G497" s="6" t="s">
        <v>514</v>
      </c>
      <c r="H497" s="34">
        <v>7.8362880000000003E-6</v>
      </c>
      <c r="I497" s="35">
        <v>2481</v>
      </c>
      <c r="J497" s="34">
        <v>6.0486E-6</v>
      </c>
      <c r="K497" s="35">
        <v>1542</v>
      </c>
      <c r="L497" s="34">
        <v>2.1394299999999999E-5</v>
      </c>
      <c r="M497" s="35">
        <v>1937.66</v>
      </c>
      <c r="N497" s="34">
        <v>3.0003300000000001E-5</v>
      </c>
      <c r="O497" s="35">
        <v>23</v>
      </c>
      <c r="P497" s="34">
        <v>1.03775E-5</v>
      </c>
      <c r="Q497" s="35">
        <v>55</v>
      </c>
      <c r="R497" s="34">
        <v>2.2132799999999999E-5</v>
      </c>
      <c r="S497" s="35">
        <v>87</v>
      </c>
      <c r="T497" s="34">
        <v>7.0798999999999998E-6</v>
      </c>
      <c r="U497" s="35">
        <v>166</v>
      </c>
      <c r="V497" s="34">
        <v>6.2400000000000004E-6</v>
      </c>
      <c r="W497" s="35">
        <v>1937.66</v>
      </c>
    </row>
    <row r="498" spans="1:23" ht="14.45" x14ac:dyDescent="0.3">
      <c r="A498" s="6" t="s">
        <v>31</v>
      </c>
      <c r="B498" s="6" t="s">
        <v>44</v>
      </c>
      <c r="C498" s="6" t="s">
        <v>153</v>
      </c>
      <c r="D498" s="6" t="s">
        <v>37</v>
      </c>
      <c r="E498" s="6" t="s">
        <v>36</v>
      </c>
      <c r="F498" s="24" t="str">
        <f>+TabIPW[[#This Row],[WK]]&amp;TabIPW[[#This Row],[PK]]&amp;TabIPW[[#This Row],[GK]]</f>
        <v>061903</v>
      </c>
      <c r="G498" s="6" t="s">
        <v>515</v>
      </c>
      <c r="H498" s="34">
        <v>1.0688432E-5</v>
      </c>
      <c r="I498" s="35">
        <v>3384</v>
      </c>
      <c r="J498" s="34">
        <v>8.2884000000000001E-6</v>
      </c>
      <c r="K498" s="35">
        <v>2113</v>
      </c>
      <c r="L498" s="34">
        <v>2.9181100000000001E-5</v>
      </c>
      <c r="M498" s="35">
        <v>2642.9</v>
      </c>
      <c r="N498" s="34">
        <v>1.5653899999999999E-5</v>
      </c>
      <c r="O498" s="35">
        <v>12</v>
      </c>
      <c r="P498" s="34">
        <v>1.90569E-5</v>
      </c>
      <c r="Q498" s="35">
        <v>101</v>
      </c>
      <c r="R498" s="34">
        <v>2.2387200000000001E-5</v>
      </c>
      <c r="S498" s="35">
        <v>88</v>
      </c>
      <c r="T498" s="34">
        <v>6.5552999999999997E-6</v>
      </c>
      <c r="U498" s="35">
        <v>153.69999999999999</v>
      </c>
      <c r="V498" s="34">
        <v>8.5111000000000006E-6</v>
      </c>
      <c r="W498" s="35">
        <v>2642.9</v>
      </c>
    </row>
    <row r="499" spans="1:23" ht="14.45" x14ac:dyDescent="0.3">
      <c r="A499" s="6" t="s">
        <v>31</v>
      </c>
      <c r="B499" s="6" t="s">
        <v>44</v>
      </c>
      <c r="C499" s="6" t="s">
        <v>153</v>
      </c>
      <c r="D499" s="6" t="s">
        <v>39</v>
      </c>
      <c r="E499" s="6" t="s">
        <v>36</v>
      </c>
      <c r="F499" s="24" t="str">
        <f>+TabIPW[[#This Row],[WK]]&amp;TabIPW[[#This Row],[PK]]&amp;TabIPW[[#This Row],[GK]]</f>
        <v>061904</v>
      </c>
      <c r="G499" s="6" t="s">
        <v>516</v>
      </c>
      <c r="H499" s="34">
        <v>5.7106080000000002E-6</v>
      </c>
      <c r="I499" s="35">
        <v>1808</v>
      </c>
      <c r="J499" s="34">
        <v>4.1578999999999996E-6</v>
      </c>
      <c r="K499" s="35">
        <v>1060</v>
      </c>
      <c r="L499" s="34">
        <v>1.55909E-5</v>
      </c>
      <c r="M499" s="35">
        <v>1412.05</v>
      </c>
      <c r="N499" s="34">
        <v>1.0435899999999999E-5</v>
      </c>
      <c r="O499" s="35">
        <v>8</v>
      </c>
      <c r="P499" s="34">
        <v>1.03775E-5</v>
      </c>
      <c r="Q499" s="35">
        <v>55</v>
      </c>
      <c r="R499" s="34">
        <v>2.34049E-5</v>
      </c>
      <c r="S499" s="35">
        <v>92</v>
      </c>
      <c r="T499" s="34">
        <v>3.1433E-6</v>
      </c>
      <c r="U499" s="35">
        <v>73.7</v>
      </c>
      <c r="V499" s="34">
        <v>4.5472999999999996E-6</v>
      </c>
      <c r="W499" s="35">
        <v>1412.05</v>
      </c>
    </row>
    <row r="500" spans="1:23" ht="14.45" x14ac:dyDescent="0.3">
      <c r="A500" s="6" t="s">
        <v>31</v>
      </c>
      <c r="B500" s="6" t="s">
        <v>44</v>
      </c>
      <c r="C500" s="6" t="s">
        <v>153</v>
      </c>
      <c r="D500" s="6" t="s">
        <v>42</v>
      </c>
      <c r="E500" s="6" t="s">
        <v>36</v>
      </c>
      <c r="F500" s="24" t="str">
        <f>+TabIPW[[#This Row],[WK]]&amp;TabIPW[[#This Row],[PK]]&amp;TabIPW[[#This Row],[GK]]</f>
        <v>061905</v>
      </c>
      <c r="G500" s="6" t="s">
        <v>517</v>
      </c>
      <c r="H500" s="34">
        <v>1.2864656E-5</v>
      </c>
      <c r="I500" s="35">
        <v>4073</v>
      </c>
      <c r="J500" s="34">
        <v>9.6103000000000001E-6</v>
      </c>
      <c r="K500" s="35">
        <v>2450</v>
      </c>
      <c r="L500" s="34">
        <v>3.5122500000000001E-5</v>
      </c>
      <c r="M500" s="35">
        <v>3181.01</v>
      </c>
      <c r="N500" s="34">
        <v>3.0003300000000001E-5</v>
      </c>
      <c r="O500" s="35">
        <v>23</v>
      </c>
      <c r="P500" s="34">
        <v>3.41515E-5</v>
      </c>
      <c r="Q500" s="35">
        <v>181</v>
      </c>
      <c r="R500" s="34">
        <v>1.0176E-5</v>
      </c>
      <c r="S500" s="35">
        <v>40</v>
      </c>
      <c r="T500" s="34">
        <v>8.9267000000000004E-6</v>
      </c>
      <c r="U500" s="35">
        <v>209.3</v>
      </c>
      <c r="V500" s="34">
        <v>1.0244100000000001E-5</v>
      </c>
      <c r="W500" s="35">
        <v>3181.01</v>
      </c>
    </row>
    <row r="501" spans="1:23" ht="14.45" x14ac:dyDescent="0.3">
      <c r="A501" s="6" t="s">
        <v>31</v>
      </c>
      <c r="B501" s="6" t="s">
        <v>44</v>
      </c>
      <c r="C501" s="6" t="s">
        <v>153</v>
      </c>
      <c r="D501" s="6" t="s">
        <v>44</v>
      </c>
      <c r="E501" s="6" t="s">
        <v>36</v>
      </c>
      <c r="F501" s="24" t="str">
        <f>+TabIPW[[#This Row],[WK]]&amp;TabIPW[[#This Row],[PK]]&amp;TabIPW[[#This Row],[GK]]</f>
        <v>061906</v>
      </c>
      <c r="G501" s="6" t="s">
        <v>513</v>
      </c>
      <c r="H501" s="34">
        <v>1.8063575999999999E-5</v>
      </c>
      <c r="I501" s="35">
        <v>5719</v>
      </c>
      <c r="J501" s="34">
        <v>1.3576E-5</v>
      </c>
      <c r="K501" s="35">
        <v>3461</v>
      </c>
      <c r="L501" s="34">
        <v>4.9316400000000001E-5</v>
      </c>
      <c r="M501" s="35">
        <v>4466.54</v>
      </c>
      <c r="N501" s="34">
        <v>3.1307799999999999E-5</v>
      </c>
      <c r="O501" s="35">
        <v>24</v>
      </c>
      <c r="P501" s="34">
        <v>2.8113600000000001E-5</v>
      </c>
      <c r="Q501" s="35">
        <v>149</v>
      </c>
      <c r="R501" s="34">
        <v>3.48529E-5</v>
      </c>
      <c r="S501" s="35">
        <v>137</v>
      </c>
      <c r="T501" s="34">
        <v>1.8774600000000001E-5</v>
      </c>
      <c r="U501" s="35">
        <v>440.2</v>
      </c>
      <c r="V501" s="34">
        <v>1.4384E-5</v>
      </c>
      <c r="W501" s="35">
        <v>4466.54</v>
      </c>
    </row>
    <row r="502" spans="1:23" ht="14.45" x14ac:dyDescent="0.3">
      <c r="A502" s="6" t="s">
        <v>31</v>
      </c>
      <c r="B502" s="6" t="s">
        <v>44</v>
      </c>
      <c r="C502" s="6" t="s">
        <v>153</v>
      </c>
      <c r="D502" s="6" t="s">
        <v>51</v>
      </c>
      <c r="E502" s="6" t="s">
        <v>36</v>
      </c>
      <c r="F502" s="24" t="str">
        <f>+TabIPW[[#This Row],[WK]]&amp;TabIPW[[#This Row],[PK]]&amp;TabIPW[[#This Row],[GK]]</f>
        <v>061907</v>
      </c>
      <c r="G502" s="6" t="s">
        <v>518</v>
      </c>
      <c r="H502" s="34">
        <v>1.1351720000000001E-5</v>
      </c>
      <c r="I502" s="35">
        <v>3594</v>
      </c>
      <c r="J502" s="34">
        <v>8.6295999999999995E-6</v>
      </c>
      <c r="K502" s="35">
        <v>2200</v>
      </c>
      <c r="L502" s="34">
        <v>3.0991999999999997E-5</v>
      </c>
      <c r="M502" s="35">
        <v>2806.91</v>
      </c>
      <c r="N502" s="34">
        <v>3.1307799999999999E-5</v>
      </c>
      <c r="O502" s="35">
        <v>24</v>
      </c>
      <c r="P502" s="34">
        <v>2.4528700000000001E-5</v>
      </c>
      <c r="Q502" s="35">
        <v>130</v>
      </c>
      <c r="R502" s="34">
        <v>2.5694499999999999E-5</v>
      </c>
      <c r="S502" s="35">
        <v>101</v>
      </c>
      <c r="T502" s="34">
        <v>5.3398000000000001E-6</v>
      </c>
      <c r="U502" s="35">
        <v>125.2</v>
      </c>
      <c r="V502" s="34">
        <v>9.0393E-6</v>
      </c>
      <c r="W502" s="35">
        <v>2806.91</v>
      </c>
    </row>
    <row r="503" spans="1:23" ht="14.45" x14ac:dyDescent="0.3">
      <c r="A503" s="6" t="s">
        <v>31</v>
      </c>
      <c r="B503" s="6" t="s">
        <v>44</v>
      </c>
      <c r="C503" s="6" t="s">
        <v>153</v>
      </c>
      <c r="D503" s="6" t="s">
        <v>75</v>
      </c>
      <c r="E503" s="6" t="s">
        <v>36</v>
      </c>
      <c r="F503" s="24" t="str">
        <f>+TabIPW[[#This Row],[WK]]&amp;TabIPW[[#This Row],[PK]]&amp;TabIPW[[#This Row],[GK]]</f>
        <v>061908</v>
      </c>
      <c r="G503" s="6" t="s">
        <v>519</v>
      </c>
      <c r="H503" s="34">
        <v>7.0024400000000003E-6</v>
      </c>
      <c r="I503" s="35">
        <v>2217</v>
      </c>
      <c r="J503" s="34">
        <v>5.4994000000000002E-6</v>
      </c>
      <c r="K503" s="35">
        <v>1402</v>
      </c>
      <c r="L503" s="34">
        <v>1.9117799999999998E-5</v>
      </c>
      <c r="M503" s="35">
        <v>1731.48</v>
      </c>
      <c r="N503" s="34">
        <v>2.0871899999999999E-5</v>
      </c>
      <c r="O503" s="35">
        <v>16</v>
      </c>
      <c r="P503" s="34">
        <v>9.0566999999999992E-6</v>
      </c>
      <c r="Q503" s="35">
        <v>48</v>
      </c>
      <c r="R503" s="34">
        <v>2.62033E-5</v>
      </c>
      <c r="S503" s="35">
        <v>103</v>
      </c>
      <c r="T503" s="34">
        <v>2.9598999999999998E-6</v>
      </c>
      <c r="U503" s="35">
        <v>69.400000000000006</v>
      </c>
      <c r="V503" s="34">
        <v>5.5759999999999996E-6</v>
      </c>
      <c r="W503" s="35">
        <v>1731.48</v>
      </c>
    </row>
    <row r="504" spans="1:23" ht="14.45" x14ac:dyDescent="0.3">
      <c r="A504" s="6" t="s">
        <v>31</v>
      </c>
      <c r="B504" s="6" t="s">
        <v>44</v>
      </c>
      <c r="C504" s="6" t="s">
        <v>161</v>
      </c>
      <c r="D504" s="6" t="s">
        <v>33</v>
      </c>
      <c r="E504" s="6" t="s">
        <v>36</v>
      </c>
      <c r="F504" s="24" t="str">
        <f>+TabIPW[[#This Row],[WK]]&amp;TabIPW[[#This Row],[PK]]&amp;TabIPW[[#This Row],[GK]]</f>
        <v>062001</v>
      </c>
      <c r="G504" s="6" t="s">
        <v>452</v>
      </c>
      <c r="H504" s="34">
        <v>1.3941712000000002E-5</v>
      </c>
      <c r="I504" s="35">
        <v>4414</v>
      </c>
      <c r="J504" s="34">
        <v>1.05203E-5</v>
      </c>
      <c r="K504" s="35">
        <v>2682</v>
      </c>
      <c r="L504" s="34">
        <v>3.5821200000000002E-5</v>
      </c>
      <c r="M504" s="35">
        <v>3244.29</v>
      </c>
      <c r="N504" s="34">
        <v>2.0871899999999999E-5</v>
      </c>
      <c r="O504" s="35">
        <v>16</v>
      </c>
      <c r="P504" s="34">
        <v>1.6226699999999998E-5</v>
      </c>
      <c r="Q504" s="35">
        <v>86</v>
      </c>
      <c r="R504" s="34">
        <v>1.34832E-5</v>
      </c>
      <c r="S504" s="35">
        <v>53</v>
      </c>
      <c r="T504" s="34">
        <v>2.4822000000000001E-6</v>
      </c>
      <c r="U504" s="35">
        <v>58.199999999999996</v>
      </c>
      <c r="V504" s="34">
        <v>1.04479E-5</v>
      </c>
      <c r="W504" s="35">
        <v>3244.29</v>
      </c>
    </row>
    <row r="505" spans="1:23" ht="14.45" x14ac:dyDescent="0.3">
      <c r="A505" s="6" t="s">
        <v>31</v>
      </c>
      <c r="B505" s="6" t="s">
        <v>44</v>
      </c>
      <c r="C505" s="6" t="s">
        <v>161</v>
      </c>
      <c r="D505" s="6" t="s">
        <v>32</v>
      </c>
      <c r="E505" s="6" t="s">
        <v>36</v>
      </c>
      <c r="F505" s="24" t="str">
        <f>+TabIPW[[#This Row],[WK]]&amp;TabIPW[[#This Row],[PK]]&amp;TabIPW[[#This Row],[GK]]</f>
        <v>062002</v>
      </c>
      <c r="G505" s="6" t="s">
        <v>520</v>
      </c>
      <c r="H505" s="34">
        <v>1.1212743999999999E-5</v>
      </c>
      <c r="I505" s="35">
        <v>3550</v>
      </c>
      <c r="J505" s="34">
        <v>8.1550000000000007E-6</v>
      </c>
      <c r="K505" s="35">
        <v>2079</v>
      </c>
      <c r="L505" s="34">
        <v>2.8809499999999999E-5</v>
      </c>
      <c r="M505" s="35">
        <v>2609.25</v>
      </c>
      <c r="N505" s="34">
        <v>1.8262900000000001E-5</v>
      </c>
      <c r="O505" s="35">
        <v>14</v>
      </c>
      <c r="P505" s="34">
        <v>1.54719E-5</v>
      </c>
      <c r="Q505" s="35">
        <v>82</v>
      </c>
      <c r="R505" s="34">
        <v>1.34832E-5</v>
      </c>
      <c r="S505" s="35">
        <v>53</v>
      </c>
      <c r="T505" s="34">
        <v>2.4225000000000001E-6</v>
      </c>
      <c r="U505" s="35">
        <v>56.8</v>
      </c>
      <c r="V505" s="34">
        <v>8.4028000000000003E-6</v>
      </c>
      <c r="W505" s="35">
        <v>2609.25</v>
      </c>
    </row>
    <row r="506" spans="1:23" ht="14.45" x14ac:dyDescent="0.3">
      <c r="A506" s="6" t="s">
        <v>31</v>
      </c>
      <c r="B506" s="6" t="s">
        <v>44</v>
      </c>
      <c r="C506" s="6" t="s">
        <v>161</v>
      </c>
      <c r="D506" s="6" t="s">
        <v>37</v>
      </c>
      <c r="E506" s="6" t="s">
        <v>36</v>
      </c>
      <c r="F506" s="24" t="str">
        <f>+TabIPW[[#This Row],[WK]]&amp;TabIPW[[#This Row],[PK]]&amp;TabIPW[[#This Row],[GK]]</f>
        <v>062003</v>
      </c>
      <c r="G506" s="6" t="s">
        <v>521</v>
      </c>
      <c r="H506" s="34">
        <v>1.3966976E-5</v>
      </c>
      <c r="I506" s="35">
        <v>4422</v>
      </c>
      <c r="J506" s="34">
        <v>1.0347699999999999E-5</v>
      </c>
      <c r="K506" s="35">
        <v>2638</v>
      </c>
      <c r="L506" s="34">
        <v>3.5886100000000002E-5</v>
      </c>
      <c r="M506" s="35">
        <v>3250.17</v>
      </c>
      <c r="N506" s="34">
        <v>2.4785300000000001E-5</v>
      </c>
      <c r="O506" s="35">
        <v>19</v>
      </c>
      <c r="P506" s="34">
        <v>1.4151199999999999E-5</v>
      </c>
      <c r="Q506" s="35">
        <v>75</v>
      </c>
      <c r="R506" s="34">
        <v>1.5009599999999999E-5</v>
      </c>
      <c r="S506" s="35">
        <v>59</v>
      </c>
      <c r="T506" s="34">
        <v>4.1753999999999999E-6</v>
      </c>
      <c r="U506" s="35">
        <v>97.9</v>
      </c>
      <c r="V506" s="34">
        <v>1.0466799999999999E-5</v>
      </c>
      <c r="W506" s="35">
        <v>3250.17</v>
      </c>
    </row>
    <row r="507" spans="1:23" ht="14.45" x14ac:dyDescent="0.3">
      <c r="A507" s="6" t="s">
        <v>31</v>
      </c>
      <c r="B507" s="6" t="s">
        <v>44</v>
      </c>
      <c r="C507" s="6" t="s">
        <v>161</v>
      </c>
      <c r="D507" s="6" t="s">
        <v>39</v>
      </c>
      <c r="E507" s="6" t="s">
        <v>40</v>
      </c>
      <c r="F507" s="24" t="str">
        <f>+TabIPW[[#This Row],[WK]]&amp;TabIPW[[#This Row],[PK]]&amp;TabIPW[[#This Row],[GK]]</f>
        <v>062004</v>
      </c>
      <c r="G507" s="6" t="s">
        <v>522</v>
      </c>
      <c r="H507" s="34">
        <v>2.1121023999999999E-5</v>
      </c>
      <c r="I507" s="35">
        <v>6687</v>
      </c>
      <c r="J507" s="34">
        <v>1.6027599999999999E-5</v>
      </c>
      <c r="K507" s="35">
        <v>4086</v>
      </c>
      <c r="L507" s="34">
        <v>5.4267500000000002E-5</v>
      </c>
      <c r="M507" s="35">
        <v>4914.95</v>
      </c>
      <c r="N507" s="34">
        <v>3.6525800000000002E-5</v>
      </c>
      <c r="O507" s="35">
        <v>28</v>
      </c>
      <c r="P507" s="34">
        <v>4.4906300000000001E-5</v>
      </c>
      <c r="Q507" s="35">
        <v>238</v>
      </c>
      <c r="R507" s="34">
        <v>3.25633E-5</v>
      </c>
      <c r="S507" s="35">
        <v>128</v>
      </c>
      <c r="T507" s="34">
        <v>1.3238600000000001E-5</v>
      </c>
      <c r="U507" s="35">
        <v>310.39999999999998</v>
      </c>
      <c r="V507" s="34">
        <v>1.5828000000000002E-5</v>
      </c>
      <c r="W507" s="35">
        <v>4914.95</v>
      </c>
    </row>
    <row r="508" spans="1:23" ht="14.45" x14ac:dyDescent="0.3">
      <c r="A508" s="6" t="s">
        <v>31</v>
      </c>
      <c r="B508" s="6" t="s">
        <v>44</v>
      </c>
      <c r="C508" s="6" t="s">
        <v>161</v>
      </c>
      <c r="D508" s="6" t="s">
        <v>42</v>
      </c>
      <c r="E508" s="6" t="s">
        <v>36</v>
      </c>
      <c r="F508" s="24" t="str">
        <f>+TabIPW[[#This Row],[WK]]&amp;TabIPW[[#This Row],[PK]]&amp;TabIPW[[#This Row],[GK]]</f>
        <v>062005</v>
      </c>
      <c r="G508" s="6" t="s">
        <v>523</v>
      </c>
      <c r="H508" s="34">
        <v>1.8575256000000001E-5</v>
      </c>
      <c r="I508" s="35">
        <v>5881</v>
      </c>
      <c r="J508" s="34">
        <v>1.45331E-5</v>
      </c>
      <c r="K508" s="35">
        <v>3705</v>
      </c>
      <c r="L508" s="34">
        <v>4.7726499999999998E-5</v>
      </c>
      <c r="M508" s="35">
        <v>4322.54</v>
      </c>
      <c r="N508" s="34">
        <v>2.73943E-5</v>
      </c>
      <c r="O508" s="35">
        <v>21</v>
      </c>
      <c r="P508" s="34">
        <v>3.3396699999999998E-5</v>
      </c>
      <c r="Q508" s="35">
        <v>177</v>
      </c>
      <c r="R508" s="34">
        <v>2.4676900000000001E-5</v>
      </c>
      <c r="S508" s="35">
        <v>97</v>
      </c>
      <c r="T508" s="34">
        <v>3.7106000000000001E-6</v>
      </c>
      <c r="U508" s="35">
        <v>87</v>
      </c>
      <c r="V508" s="34">
        <v>1.3920199999999999E-5</v>
      </c>
      <c r="W508" s="35">
        <v>4322.54</v>
      </c>
    </row>
    <row r="509" spans="1:23" ht="14.45" x14ac:dyDescent="0.3">
      <c r="A509" s="6" t="s">
        <v>31</v>
      </c>
      <c r="B509" s="6" t="s">
        <v>44</v>
      </c>
      <c r="C509" s="6" t="s">
        <v>161</v>
      </c>
      <c r="D509" s="6" t="s">
        <v>44</v>
      </c>
      <c r="E509" s="6" t="s">
        <v>36</v>
      </c>
      <c r="F509" s="24" t="str">
        <f>+TabIPW[[#This Row],[WK]]&amp;TabIPW[[#This Row],[PK]]&amp;TabIPW[[#This Row],[GK]]</f>
        <v>062006</v>
      </c>
      <c r="G509" s="6" t="s">
        <v>524</v>
      </c>
      <c r="H509" s="34">
        <v>1.5824184E-5</v>
      </c>
      <c r="I509" s="35">
        <v>5010</v>
      </c>
      <c r="J509" s="34">
        <v>1.23717E-5</v>
      </c>
      <c r="K509" s="35">
        <v>3154</v>
      </c>
      <c r="L509" s="34">
        <v>4.0658000000000003E-5</v>
      </c>
      <c r="M509" s="35">
        <v>3682.35</v>
      </c>
      <c r="N509" s="34">
        <v>4.3048199999999999E-5</v>
      </c>
      <c r="O509" s="35">
        <v>33</v>
      </c>
      <c r="P509" s="34">
        <v>2.2641800000000001E-5</v>
      </c>
      <c r="Q509" s="35">
        <v>120</v>
      </c>
      <c r="R509" s="34">
        <v>3.2308899999999998E-5</v>
      </c>
      <c r="S509" s="35">
        <v>127</v>
      </c>
      <c r="T509" s="34">
        <v>3.7529999999999998E-7</v>
      </c>
      <c r="U509" s="35">
        <v>8.8000000000000007</v>
      </c>
      <c r="V509" s="34">
        <v>1.18586E-5</v>
      </c>
      <c r="W509" s="35">
        <v>3682.35</v>
      </c>
    </row>
    <row r="510" spans="1:23" ht="14.45" x14ac:dyDescent="0.3">
      <c r="A510" s="6" t="s">
        <v>31</v>
      </c>
      <c r="B510" s="6" t="s">
        <v>44</v>
      </c>
      <c r="C510" s="6" t="s">
        <v>161</v>
      </c>
      <c r="D510" s="6" t="s">
        <v>51</v>
      </c>
      <c r="E510" s="6" t="s">
        <v>36</v>
      </c>
      <c r="F510" s="24" t="str">
        <f>+TabIPW[[#This Row],[WK]]&amp;TabIPW[[#This Row],[PK]]&amp;TabIPW[[#This Row],[GK]]</f>
        <v>062007</v>
      </c>
      <c r="G510" s="6" t="s">
        <v>525</v>
      </c>
      <c r="H510" s="34">
        <v>1.5997903999999999E-5</v>
      </c>
      <c r="I510" s="35">
        <v>5065</v>
      </c>
      <c r="J510" s="34">
        <v>1.18932E-5</v>
      </c>
      <c r="K510" s="35">
        <v>3032</v>
      </c>
      <c r="L510" s="34">
        <v>4.1104399999999999E-5</v>
      </c>
      <c r="M510" s="35">
        <v>3722.78</v>
      </c>
      <c r="N510" s="34">
        <v>2.6089799999999999E-5</v>
      </c>
      <c r="O510" s="35">
        <v>20</v>
      </c>
      <c r="P510" s="34">
        <v>2.3019200000000001E-5</v>
      </c>
      <c r="Q510" s="35">
        <v>122</v>
      </c>
      <c r="R510" s="34">
        <v>4.4265699999999999E-5</v>
      </c>
      <c r="S510" s="35">
        <v>174</v>
      </c>
      <c r="T510" s="34">
        <v>6.3718999999999999E-6</v>
      </c>
      <c r="U510" s="35">
        <v>149.4</v>
      </c>
      <c r="V510" s="34">
        <v>1.1988799999999999E-5</v>
      </c>
      <c r="W510" s="35">
        <v>3722.78</v>
      </c>
    </row>
    <row r="511" spans="1:23" ht="14.45" x14ac:dyDescent="0.3">
      <c r="A511" s="6" t="s">
        <v>31</v>
      </c>
      <c r="B511" s="6" t="s">
        <v>44</v>
      </c>
      <c r="C511" s="6" t="s">
        <v>161</v>
      </c>
      <c r="D511" s="6" t="s">
        <v>75</v>
      </c>
      <c r="E511" s="6" t="s">
        <v>36</v>
      </c>
      <c r="F511" s="24" t="str">
        <f>+TabIPW[[#This Row],[WK]]&amp;TabIPW[[#This Row],[PK]]&amp;TabIPW[[#This Row],[GK]]</f>
        <v>062008</v>
      </c>
      <c r="G511" s="6" t="s">
        <v>526</v>
      </c>
      <c r="H511" s="34">
        <v>1.5997903999999999E-5</v>
      </c>
      <c r="I511" s="35">
        <v>5065</v>
      </c>
      <c r="J511" s="34">
        <v>1.1873599999999999E-5</v>
      </c>
      <c r="K511" s="35">
        <v>3027</v>
      </c>
      <c r="L511" s="34">
        <v>4.1104399999999999E-5</v>
      </c>
      <c r="M511" s="35">
        <v>3722.78</v>
      </c>
      <c r="N511" s="34">
        <v>3.7830300000000003E-5</v>
      </c>
      <c r="O511" s="35">
        <v>29</v>
      </c>
      <c r="P511" s="34">
        <v>1.6603999999999999E-5</v>
      </c>
      <c r="Q511" s="35">
        <v>88</v>
      </c>
      <c r="R511" s="34">
        <v>1.2974400000000001E-5</v>
      </c>
      <c r="S511" s="35">
        <v>51</v>
      </c>
      <c r="T511" s="34">
        <v>8.4702999999999992E-6</v>
      </c>
      <c r="U511" s="35">
        <v>198.6</v>
      </c>
      <c r="V511" s="34">
        <v>1.1988799999999999E-5</v>
      </c>
      <c r="W511" s="35">
        <v>3722.78</v>
      </c>
    </row>
    <row r="512" spans="1:23" ht="14.45" x14ac:dyDescent="0.3">
      <c r="A512" s="6" t="s">
        <v>31</v>
      </c>
      <c r="B512" s="6" t="s">
        <v>44</v>
      </c>
      <c r="C512" s="6" t="s">
        <v>161</v>
      </c>
      <c r="D512" s="6" t="s">
        <v>77</v>
      </c>
      <c r="E512" s="6" t="s">
        <v>36</v>
      </c>
      <c r="F512" s="24" t="str">
        <f>+TabIPW[[#This Row],[WK]]&amp;TabIPW[[#This Row],[PK]]&amp;TabIPW[[#This Row],[GK]]</f>
        <v>062009</v>
      </c>
      <c r="G512" s="6" t="s">
        <v>527</v>
      </c>
      <c r="H512" s="34">
        <v>2.0621976000000001E-5</v>
      </c>
      <c r="I512" s="35">
        <v>6529</v>
      </c>
      <c r="J512" s="34">
        <v>1.5533299999999999E-5</v>
      </c>
      <c r="K512" s="35">
        <v>3960</v>
      </c>
      <c r="L512" s="34">
        <v>5.2985300000000002E-5</v>
      </c>
      <c r="M512" s="35">
        <v>4798.82</v>
      </c>
      <c r="N512" s="34">
        <v>6.9138000000000001E-5</v>
      </c>
      <c r="O512" s="35">
        <v>53</v>
      </c>
      <c r="P512" s="34">
        <v>4.5283700000000001E-5</v>
      </c>
      <c r="Q512" s="35">
        <v>240</v>
      </c>
      <c r="R512" s="34">
        <v>3.1800100000000001E-5</v>
      </c>
      <c r="S512" s="35">
        <v>125</v>
      </c>
      <c r="T512" s="34">
        <v>3.6551E-6</v>
      </c>
      <c r="U512" s="35">
        <v>85.699999999999989</v>
      </c>
      <c r="V512" s="34">
        <v>1.5454000000000001E-5</v>
      </c>
      <c r="W512" s="35">
        <v>4798.82</v>
      </c>
    </row>
    <row r="513" spans="1:23" ht="14.45" x14ac:dyDescent="0.3">
      <c r="A513" s="6" t="s">
        <v>31</v>
      </c>
      <c r="B513" s="6" t="s">
        <v>44</v>
      </c>
      <c r="C513" s="6" t="s">
        <v>161</v>
      </c>
      <c r="D513" s="6" t="s">
        <v>90</v>
      </c>
      <c r="E513" s="6" t="s">
        <v>36</v>
      </c>
      <c r="F513" s="24" t="str">
        <f>+TabIPW[[#This Row],[WK]]&amp;TabIPW[[#This Row],[PK]]&amp;TabIPW[[#This Row],[GK]]</f>
        <v>062010</v>
      </c>
      <c r="G513" s="6" t="s">
        <v>528</v>
      </c>
      <c r="H513" s="34">
        <v>1.4892423999999999E-5</v>
      </c>
      <c r="I513" s="35">
        <v>4715</v>
      </c>
      <c r="J513" s="34">
        <v>1.0900800000000001E-5</v>
      </c>
      <c r="K513" s="35">
        <v>2779</v>
      </c>
      <c r="L513" s="34">
        <v>3.8263999999999998E-5</v>
      </c>
      <c r="M513" s="35">
        <v>3465.53</v>
      </c>
      <c r="N513" s="34">
        <v>3.5221300000000001E-5</v>
      </c>
      <c r="O513" s="35">
        <v>27</v>
      </c>
      <c r="P513" s="34">
        <v>2.6604199999999998E-5</v>
      </c>
      <c r="Q513" s="35">
        <v>141</v>
      </c>
      <c r="R513" s="34">
        <v>2.3659299999999999E-5</v>
      </c>
      <c r="S513" s="35">
        <v>93</v>
      </c>
      <c r="T513" s="34">
        <v>1.0837400000000001E-5</v>
      </c>
      <c r="U513" s="35">
        <v>254.1</v>
      </c>
      <c r="V513" s="34">
        <v>1.1160300000000001E-5</v>
      </c>
      <c r="W513" s="35">
        <v>3465.53</v>
      </c>
    </row>
    <row r="514" spans="1:23" ht="14.45" x14ac:dyDescent="0.3">
      <c r="A514" s="6" t="s">
        <v>31</v>
      </c>
      <c r="B514" s="6" t="s">
        <v>44</v>
      </c>
      <c r="C514" s="6" t="s">
        <v>161</v>
      </c>
      <c r="D514" s="6" t="s">
        <v>92</v>
      </c>
      <c r="E514" s="6" t="s">
        <v>36</v>
      </c>
      <c r="F514" s="24" t="str">
        <f>+TabIPW[[#This Row],[WK]]&amp;TabIPW[[#This Row],[PK]]&amp;TabIPW[[#This Row],[GK]]</f>
        <v>062011</v>
      </c>
      <c r="G514" s="6" t="s">
        <v>529</v>
      </c>
      <c r="H514" s="34">
        <v>1.5170375999999999E-5</v>
      </c>
      <c r="I514" s="35">
        <v>4803</v>
      </c>
      <c r="J514" s="34">
        <v>1.14382E-5</v>
      </c>
      <c r="K514" s="35">
        <v>2916</v>
      </c>
      <c r="L514" s="34">
        <v>3.8978099999999999E-5</v>
      </c>
      <c r="M514" s="35">
        <v>3530.21</v>
      </c>
      <c r="N514" s="34">
        <v>2.21763E-5</v>
      </c>
      <c r="O514" s="35">
        <v>17</v>
      </c>
      <c r="P514" s="34">
        <v>2.4340000000000001E-5</v>
      </c>
      <c r="Q514" s="35">
        <v>129</v>
      </c>
      <c r="R514" s="34">
        <v>2.5440100000000001E-5</v>
      </c>
      <c r="S514" s="35">
        <v>100</v>
      </c>
      <c r="T514" s="34">
        <v>8.2356999999999998E-6</v>
      </c>
      <c r="U514" s="35">
        <v>193.1</v>
      </c>
      <c r="V514" s="34">
        <v>1.13686E-5</v>
      </c>
      <c r="W514" s="35">
        <v>3530.21</v>
      </c>
    </row>
    <row r="515" spans="1:23" ht="14.45" x14ac:dyDescent="0.3">
      <c r="A515" s="6" t="s">
        <v>31</v>
      </c>
      <c r="B515" s="6" t="s">
        <v>44</v>
      </c>
      <c r="C515" s="6" t="s">
        <v>161</v>
      </c>
      <c r="D515" s="6" t="s">
        <v>93</v>
      </c>
      <c r="E515" s="6" t="s">
        <v>36</v>
      </c>
      <c r="F515" s="24" t="str">
        <f>+TabIPW[[#This Row],[WK]]&amp;TabIPW[[#This Row],[PK]]&amp;TabIPW[[#This Row],[GK]]</f>
        <v>062012</v>
      </c>
      <c r="G515" s="6" t="s">
        <v>530</v>
      </c>
      <c r="H515" s="34">
        <v>1.2757264000000001E-5</v>
      </c>
      <c r="I515" s="35">
        <v>4039</v>
      </c>
      <c r="J515" s="34">
        <v>9.5279000000000007E-6</v>
      </c>
      <c r="K515" s="35">
        <v>2429</v>
      </c>
      <c r="L515" s="34">
        <v>3.2777999999999997E-5</v>
      </c>
      <c r="M515" s="35">
        <v>2968.67</v>
      </c>
      <c r="N515" s="34">
        <v>3.0003300000000001E-5</v>
      </c>
      <c r="O515" s="35">
        <v>23</v>
      </c>
      <c r="P515" s="34">
        <v>1.6226699999999998E-5</v>
      </c>
      <c r="Q515" s="35">
        <v>86</v>
      </c>
      <c r="R515" s="34">
        <v>2.77297E-5</v>
      </c>
      <c r="S515" s="35">
        <v>109</v>
      </c>
      <c r="T515" s="34">
        <v>4.9474000000000003E-6</v>
      </c>
      <c r="U515" s="35">
        <v>116</v>
      </c>
      <c r="V515" s="34">
        <v>9.5603000000000006E-6</v>
      </c>
      <c r="W515" s="35">
        <v>2968.67</v>
      </c>
    </row>
    <row r="516" spans="1:23" ht="14.45" x14ac:dyDescent="0.3">
      <c r="A516" s="6" t="s">
        <v>31</v>
      </c>
      <c r="B516" s="6" t="s">
        <v>44</v>
      </c>
      <c r="C516" s="6" t="s">
        <v>161</v>
      </c>
      <c r="D516" s="6" t="s">
        <v>95</v>
      </c>
      <c r="E516" s="6" t="s">
        <v>40</v>
      </c>
      <c r="F516" s="24" t="str">
        <f>+TabIPW[[#This Row],[WK]]&amp;TabIPW[[#This Row],[PK]]&amp;TabIPW[[#This Row],[GK]]</f>
        <v>062013</v>
      </c>
      <c r="G516" s="6" t="s">
        <v>531</v>
      </c>
      <c r="H516" s="34">
        <v>3.3252903999999999E-5</v>
      </c>
      <c r="I516" s="35">
        <v>10528</v>
      </c>
      <c r="J516" s="34">
        <v>2.5453499999999999E-5</v>
      </c>
      <c r="K516" s="35">
        <v>6489</v>
      </c>
      <c r="L516" s="34">
        <v>8.5438499999999999E-5</v>
      </c>
      <c r="M516" s="35">
        <v>7738.08</v>
      </c>
      <c r="N516" s="34">
        <v>6.5224599999999999E-5</v>
      </c>
      <c r="O516" s="35">
        <v>50</v>
      </c>
      <c r="P516" s="34">
        <v>6.4529299999999999E-5</v>
      </c>
      <c r="Q516" s="35">
        <v>342</v>
      </c>
      <c r="R516" s="34">
        <v>5.1134500000000003E-5</v>
      </c>
      <c r="S516" s="35">
        <v>201</v>
      </c>
      <c r="T516" s="34">
        <v>1.5818899999999999E-5</v>
      </c>
      <c r="U516" s="35">
        <v>370.9</v>
      </c>
      <c r="V516" s="34">
        <v>2.4919600000000001E-5</v>
      </c>
      <c r="W516" s="35">
        <v>7738.08</v>
      </c>
    </row>
    <row r="517" spans="1:23" ht="14.45" x14ac:dyDescent="0.3">
      <c r="A517" s="6" t="s">
        <v>31</v>
      </c>
      <c r="B517" s="6" t="s">
        <v>44</v>
      </c>
      <c r="C517" s="6" t="s">
        <v>161</v>
      </c>
      <c r="D517" s="6" t="s">
        <v>97</v>
      </c>
      <c r="E517" s="6" t="s">
        <v>36</v>
      </c>
      <c r="F517" s="24" t="str">
        <f>+TabIPW[[#This Row],[WK]]&amp;TabIPW[[#This Row],[PK]]&amp;TabIPW[[#This Row],[GK]]</f>
        <v>062014</v>
      </c>
      <c r="G517" s="6" t="s">
        <v>532</v>
      </c>
      <c r="H517" s="34">
        <v>7.5656032000000003E-5</v>
      </c>
      <c r="I517" s="35">
        <v>23953</v>
      </c>
      <c r="J517" s="34">
        <v>5.7445899999999998E-5</v>
      </c>
      <c r="K517" s="35">
        <v>14645</v>
      </c>
      <c r="L517" s="34">
        <v>1.9438729999999999E-4</v>
      </c>
      <c r="M517" s="35">
        <v>17605.46</v>
      </c>
      <c r="N517" s="34">
        <v>1.4218950000000001E-4</v>
      </c>
      <c r="O517" s="35">
        <v>109</v>
      </c>
      <c r="P517" s="34">
        <v>1.3754920000000001E-4</v>
      </c>
      <c r="Q517" s="35">
        <v>729</v>
      </c>
      <c r="R517" s="34">
        <v>7.45394E-5</v>
      </c>
      <c r="S517" s="35">
        <v>293</v>
      </c>
      <c r="T517" s="34">
        <v>1.7247700000000001E-5</v>
      </c>
      <c r="U517" s="35">
        <v>404.4</v>
      </c>
      <c r="V517" s="34">
        <v>5.6696300000000001E-5</v>
      </c>
      <c r="W517" s="35">
        <v>17605.46</v>
      </c>
    </row>
    <row r="518" spans="1:23" ht="14.45" x14ac:dyDescent="0.3">
      <c r="A518" s="6" t="s">
        <v>31</v>
      </c>
      <c r="B518" s="6" t="s">
        <v>44</v>
      </c>
      <c r="C518" s="6" t="s">
        <v>161</v>
      </c>
      <c r="D518" s="6" t="s">
        <v>130</v>
      </c>
      <c r="E518" s="6" t="s">
        <v>40</v>
      </c>
      <c r="F518" s="24" t="str">
        <f>+TabIPW[[#This Row],[WK]]&amp;TabIPW[[#This Row],[PK]]&amp;TabIPW[[#This Row],[GK]]</f>
        <v>062015</v>
      </c>
      <c r="G518" s="6" t="s">
        <v>533</v>
      </c>
      <c r="H518" s="34">
        <v>1.9241704E-5</v>
      </c>
      <c r="I518" s="35">
        <v>6092</v>
      </c>
      <c r="J518" s="34">
        <v>1.4305600000000001E-5</v>
      </c>
      <c r="K518" s="35">
        <v>3647</v>
      </c>
      <c r="L518" s="34">
        <v>4.9438799999999998E-5</v>
      </c>
      <c r="M518" s="35">
        <v>4477.62</v>
      </c>
      <c r="N518" s="34">
        <v>2.86988E-5</v>
      </c>
      <c r="O518" s="35">
        <v>22</v>
      </c>
      <c r="P518" s="34">
        <v>3.8491100000000002E-5</v>
      </c>
      <c r="Q518" s="35">
        <v>204</v>
      </c>
      <c r="R518" s="34">
        <v>3.33265E-5</v>
      </c>
      <c r="S518" s="35">
        <v>131</v>
      </c>
      <c r="T518" s="34">
        <v>1.3477400000000001E-5</v>
      </c>
      <c r="U518" s="35">
        <v>316</v>
      </c>
      <c r="V518" s="34">
        <v>1.44196E-5</v>
      </c>
      <c r="W518" s="35">
        <v>4477.62</v>
      </c>
    </row>
    <row r="519" spans="1:23" ht="14.45" x14ac:dyDescent="0.3">
      <c r="A519" s="6" t="s">
        <v>31</v>
      </c>
      <c r="B519" s="6" t="s">
        <v>75</v>
      </c>
      <c r="C519" s="6" t="s">
        <v>33</v>
      </c>
      <c r="D519" s="6" t="s">
        <v>33</v>
      </c>
      <c r="E519" s="6" t="s">
        <v>34</v>
      </c>
      <c r="F519" s="24" t="str">
        <f>+TabIPW[[#This Row],[WK]]&amp;TabIPW[[#This Row],[PK]]&amp;TabIPW[[#This Row],[GK]]</f>
        <v>080101</v>
      </c>
      <c r="G519" s="6" t="s">
        <v>534</v>
      </c>
      <c r="H519" s="34">
        <v>5.5561528000000003E-5</v>
      </c>
      <c r="I519" s="35">
        <v>17591</v>
      </c>
      <c r="J519" s="34">
        <v>4.2752E-5</v>
      </c>
      <c r="K519" s="35">
        <v>10899</v>
      </c>
      <c r="L519" s="34">
        <v>1.7849519999999999E-4</v>
      </c>
      <c r="M519" s="35">
        <v>16166.13</v>
      </c>
      <c r="N519" s="34">
        <v>1.174042E-4</v>
      </c>
      <c r="O519" s="35">
        <v>90</v>
      </c>
      <c r="P519" s="34">
        <v>1.5490799999999999E-4</v>
      </c>
      <c r="Q519" s="35">
        <v>821</v>
      </c>
      <c r="R519" s="34">
        <v>8.9549000000000006E-5</v>
      </c>
      <c r="S519" s="35">
        <v>352</v>
      </c>
      <c r="T519" s="34">
        <v>6.2670100000000002E-5</v>
      </c>
      <c r="U519" s="35">
        <v>1469.4</v>
      </c>
      <c r="V519" s="34">
        <v>5.2061100000000002E-5</v>
      </c>
      <c r="W519" s="35">
        <v>16166.13</v>
      </c>
    </row>
    <row r="520" spans="1:23" ht="14.45" x14ac:dyDescent="0.3">
      <c r="A520" s="6" t="s">
        <v>31</v>
      </c>
      <c r="B520" s="6" t="s">
        <v>75</v>
      </c>
      <c r="C520" s="6" t="s">
        <v>33</v>
      </c>
      <c r="D520" s="6" t="s">
        <v>32</v>
      </c>
      <c r="E520" s="6" t="s">
        <v>36</v>
      </c>
      <c r="F520" s="24" t="str">
        <f>+TabIPW[[#This Row],[WK]]&amp;TabIPW[[#This Row],[PK]]&amp;TabIPW[[#This Row],[GK]]</f>
        <v>080102</v>
      </c>
      <c r="G520" s="6" t="s">
        <v>535</v>
      </c>
      <c r="H520" s="34">
        <v>2.2690808000000002E-5</v>
      </c>
      <c r="I520" s="35">
        <v>7184</v>
      </c>
      <c r="J520" s="34">
        <v>1.6796400000000001E-5</v>
      </c>
      <c r="K520" s="35">
        <v>4282</v>
      </c>
      <c r="L520" s="34">
        <v>7.2895800000000001E-5</v>
      </c>
      <c r="M520" s="35">
        <v>6602.1</v>
      </c>
      <c r="N520" s="34">
        <v>4.43527E-5</v>
      </c>
      <c r="O520" s="35">
        <v>34</v>
      </c>
      <c r="P520" s="34">
        <v>5.3019700000000003E-5</v>
      </c>
      <c r="Q520" s="35">
        <v>281</v>
      </c>
      <c r="R520" s="34">
        <v>3.4598499999999997E-5</v>
      </c>
      <c r="S520" s="35">
        <v>136</v>
      </c>
      <c r="T520" s="34">
        <v>1.6838300000000001E-5</v>
      </c>
      <c r="U520" s="35">
        <v>394.79999999999995</v>
      </c>
      <c r="V520" s="34">
        <v>2.1261299999999999E-5</v>
      </c>
      <c r="W520" s="35">
        <v>6602.1</v>
      </c>
    </row>
    <row r="521" spans="1:23" ht="14.45" x14ac:dyDescent="0.3">
      <c r="A521" s="6" t="s">
        <v>31</v>
      </c>
      <c r="B521" s="6" t="s">
        <v>75</v>
      </c>
      <c r="C521" s="6" t="s">
        <v>33</v>
      </c>
      <c r="D521" s="6" t="s">
        <v>37</v>
      </c>
      <c r="E521" s="6" t="s">
        <v>36</v>
      </c>
      <c r="F521" s="24" t="str">
        <f>+TabIPW[[#This Row],[WK]]&amp;TabIPW[[#This Row],[PK]]&amp;TabIPW[[#This Row],[GK]]</f>
        <v>080103</v>
      </c>
      <c r="G521" s="6" t="s">
        <v>536</v>
      </c>
      <c r="H521" s="34">
        <v>3.4478408E-5</v>
      </c>
      <c r="I521" s="35">
        <v>10916</v>
      </c>
      <c r="J521" s="34">
        <v>2.57241E-5</v>
      </c>
      <c r="K521" s="35">
        <v>6558</v>
      </c>
      <c r="L521" s="34">
        <v>1.107642E-4</v>
      </c>
      <c r="M521" s="35">
        <v>10031.799999999999</v>
      </c>
      <c r="N521" s="34">
        <v>6.2615599999999997E-5</v>
      </c>
      <c r="O521" s="35">
        <v>48</v>
      </c>
      <c r="P521" s="34">
        <v>6.1321699999999999E-5</v>
      </c>
      <c r="Q521" s="35">
        <v>325</v>
      </c>
      <c r="R521" s="34">
        <v>2.62033E-5</v>
      </c>
      <c r="S521" s="35">
        <v>103</v>
      </c>
      <c r="T521" s="34">
        <v>2.0288700000000001E-5</v>
      </c>
      <c r="U521" s="35">
        <v>475.7</v>
      </c>
      <c r="V521" s="34">
        <v>3.2306199999999999E-5</v>
      </c>
      <c r="W521" s="35">
        <v>10031.799999999999</v>
      </c>
    </row>
    <row r="522" spans="1:23" ht="14.45" x14ac:dyDescent="0.3">
      <c r="A522" s="6" t="s">
        <v>31</v>
      </c>
      <c r="B522" s="6" t="s">
        <v>75</v>
      </c>
      <c r="C522" s="6" t="s">
        <v>33</v>
      </c>
      <c r="D522" s="6" t="s">
        <v>39</v>
      </c>
      <c r="E522" s="6" t="s">
        <v>36</v>
      </c>
      <c r="F522" s="24" t="str">
        <f>+TabIPW[[#This Row],[WK]]&amp;TabIPW[[#This Row],[PK]]&amp;TabIPW[[#This Row],[GK]]</f>
        <v>080104</v>
      </c>
      <c r="G522" s="6" t="s">
        <v>537</v>
      </c>
      <c r="H522" s="34">
        <v>2.9484784000000002E-5</v>
      </c>
      <c r="I522" s="35">
        <v>9335</v>
      </c>
      <c r="J522" s="34">
        <v>2.2311500000000001E-5</v>
      </c>
      <c r="K522" s="35">
        <v>5688</v>
      </c>
      <c r="L522" s="34">
        <v>9.4722000000000006E-5</v>
      </c>
      <c r="M522" s="35">
        <v>8578.8700000000008</v>
      </c>
      <c r="N522" s="34">
        <v>5.0875199999999997E-5</v>
      </c>
      <c r="O522" s="35">
        <v>39</v>
      </c>
      <c r="P522" s="34">
        <v>5.5849900000000002E-5</v>
      </c>
      <c r="Q522" s="35">
        <v>296</v>
      </c>
      <c r="R522" s="34">
        <v>5.8766500000000001E-5</v>
      </c>
      <c r="S522" s="35">
        <v>231</v>
      </c>
      <c r="T522" s="34">
        <v>2.7257700000000002E-5</v>
      </c>
      <c r="U522" s="35">
        <v>639.1</v>
      </c>
      <c r="V522" s="34">
        <v>2.7627199999999999E-5</v>
      </c>
      <c r="W522" s="35">
        <v>8578.8700000000008</v>
      </c>
    </row>
    <row r="523" spans="1:23" ht="14.45" x14ac:dyDescent="0.3">
      <c r="A523" s="6" t="s">
        <v>31</v>
      </c>
      <c r="B523" s="6" t="s">
        <v>75</v>
      </c>
      <c r="C523" s="6" t="s">
        <v>33</v>
      </c>
      <c r="D523" s="6" t="s">
        <v>42</v>
      </c>
      <c r="E523" s="6" t="s">
        <v>36</v>
      </c>
      <c r="F523" s="24" t="str">
        <f>+TabIPW[[#This Row],[WK]]&amp;TabIPW[[#This Row],[PK]]&amp;TabIPW[[#This Row],[GK]]</f>
        <v>080105</v>
      </c>
      <c r="G523" s="6" t="s">
        <v>538</v>
      </c>
      <c r="H523" s="34">
        <v>2.2602368000000001E-5</v>
      </c>
      <c r="I523" s="35">
        <v>7156</v>
      </c>
      <c r="J523" s="34">
        <v>1.7224E-5</v>
      </c>
      <c r="K523" s="35">
        <v>4391</v>
      </c>
      <c r="L523" s="34">
        <v>7.2611600000000001E-5</v>
      </c>
      <c r="M523" s="35">
        <v>6576.36</v>
      </c>
      <c r="N523" s="34">
        <v>5.3484099999999998E-5</v>
      </c>
      <c r="O523" s="35">
        <v>41</v>
      </c>
      <c r="P523" s="34">
        <v>4.77366E-5</v>
      </c>
      <c r="Q523" s="35">
        <v>253</v>
      </c>
      <c r="R523" s="34">
        <v>5.1388899999999999E-5</v>
      </c>
      <c r="S523" s="35">
        <v>202</v>
      </c>
      <c r="T523" s="34">
        <v>1.5733600000000001E-5</v>
      </c>
      <c r="U523" s="35">
        <v>368.9</v>
      </c>
      <c r="V523" s="34">
        <v>2.11784E-5</v>
      </c>
      <c r="W523" s="35">
        <v>6576.36</v>
      </c>
    </row>
    <row r="524" spans="1:23" ht="14.45" x14ac:dyDescent="0.3">
      <c r="A524" s="6" t="s">
        <v>31</v>
      </c>
      <c r="B524" s="6" t="s">
        <v>75</v>
      </c>
      <c r="C524" s="6" t="s">
        <v>33</v>
      </c>
      <c r="D524" s="6" t="s">
        <v>44</v>
      </c>
      <c r="E524" s="6" t="s">
        <v>36</v>
      </c>
      <c r="F524" s="24" t="str">
        <f>+TabIPW[[#This Row],[WK]]&amp;TabIPW[[#This Row],[PK]]&amp;TabIPW[[#This Row],[GK]]</f>
        <v>080106</v>
      </c>
      <c r="G524" s="6" t="s">
        <v>539</v>
      </c>
      <c r="H524" s="34">
        <v>3.0227040000000003E-5</v>
      </c>
      <c r="I524" s="35">
        <v>9570</v>
      </c>
      <c r="J524" s="34">
        <v>2.26724E-5</v>
      </c>
      <c r="K524" s="35">
        <v>5780</v>
      </c>
      <c r="L524" s="34">
        <v>9.7106400000000003E-5</v>
      </c>
      <c r="M524" s="35">
        <v>8794.83</v>
      </c>
      <c r="N524" s="34">
        <v>7.4356000000000004E-5</v>
      </c>
      <c r="O524" s="35">
        <v>57</v>
      </c>
      <c r="P524" s="34">
        <v>5.6038600000000002E-5</v>
      </c>
      <c r="Q524" s="35">
        <v>297</v>
      </c>
      <c r="R524" s="34">
        <v>4.0195299999999998E-5</v>
      </c>
      <c r="S524" s="35">
        <v>158</v>
      </c>
      <c r="T524" s="34">
        <v>2.3346700000000001E-5</v>
      </c>
      <c r="U524" s="35">
        <v>547.4</v>
      </c>
      <c r="V524" s="34">
        <v>2.8322699999999999E-5</v>
      </c>
      <c r="W524" s="35">
        <v>8794.83</v>
      </c>
    </row>
    <row r="525" spans="1:23" ht="14.45" x14ac:dyDescent="0.3">
      <c r="A525" s="6" t="s">
        <v>31</v>
      </c>
      <c r="B525" s="6" t="s">
        <v>75</v>
      </c>
      <c r="C525" s="6" t="s">
        <v>33</v>
      </c>
      <c r="D525" s="6" t="s">
        <v>51</v>
      </c>
      <c r="E525" s="6" t="s">
        <v>40</v>
      </c>
      <c r="F525" s="24" t="str">
        <f>+TabIPW[[#This Row],[WK]]&amp;TabIPW[[#This Row],[PK]]&amp;TabIPW[[#This Row],[GK]]</f>
        <v>080107</v>
      </c>
      <c r="G525" s="6" t="s">
        <v>540</v>
      </c>
      <c r="H525" s="34">
        <v>3.8360223999999998E-5</v>
      </c>
      <c r="I525" s="35">
        <v>12145</v>
      </c>
      <c r="J525" s="34">
        <v>2.9662399999999999E-5</v>
      </c>
      <c r="K525" s="35">
        <v>7562</v>
      </c>
      <c r="L525" s="34">
        <v>1.2323489999999999E-4</v>
      </c>
      <c r="M525" s="35">
        <v>11161.26</v>
      </c>
      <c r="N525" s="34">
        <v>9.0009899999999993E-5</v>
      </c>
      <c r="O525" s="35">
        <v>69</v>
      </c>
      <c r="P525" s="34">
        <v>7.3963399999999997E-5</v>
      </c>
      <c r="Q525" s="35">
        <v>392</v>
      </c>
      <c r="R525" s="34">
        <v>8.5987400000000003E-5</v>
      </c>
      <c r="S525" s="35">
        <v>338</v>
      </c>
      <c r="T525" s="34">
        <v>2.5918499999999999E-5</v>
      </c>
      <c r="U525" s="35">
        <v>607.70000000000005</v>
      </c>
      <c r="V525" s="34">
        <v>3.5943499999999999E-5</v>
      </c>
      <c r="W525" s="35">
        <v>11161.26</v>
      </c>
    </row>
    <row r="526" spans="1:23" ht="14.45" x14ac:dyDescent="0.3">
      <c r="A526" s="6" t="s">
        <v>31</v>
      </c>
      <c r="B526" s="6" t="s">
        <v>75</v>
      </c>
      <c r="C526" s="6" t="s">
        <v>32</v>
      </c>
      <c r="D526" s="6" t="s">
        <v>33</v>
      </c>
      <c r="E526" s="6" t="s">
        <v>34</v>
      </c>
      <c r="F526" s="24" t="str">
        <f>+TabIPW[[#This Row],[WK]]&amp;TabIPW[[#This Row],[PK]]&amp;TabIPW[[#This Row],[GK]]</f>
        <v>080201</v>
      </c>
      <c r="G526" s="6" t="s">
        <v>541</v>
      </c>
      <c r="H526" s="34">
        <v>4.9291863999999996E-5</v>
      </c>
      <c r="I526" s="35">
        <v>15606</v>
      </c>
      <c r="J526" s="34">
        <v>3.8072399999999998E-5</v>
      </c>
      <c r="K526" s="35">
        <v>9706</v>
      </c>
      <c r="L526" s="34">
        <v>1.473256E-4</v>
      </c>
      <c r="M526" s="35">
        <v>13343.13</v>
      </c>
      <c r="N526" s="34">
        <v>1.0044580000000001E-4</v>
      </c>
      <c r="O526" s="35">
        <v>77</v>
      </c>
      <c r="P526" s="34">
        <v>1.115111E-4</v>
      </c>
      <c r="Q526" s="35">
        <v>591</v>
      </c>
      <c r="R526" s="34">
        <v>8.4715400000000005E-5</v>
      </c>
      <c r="S526" s="35">
        <v>333</v>
      </c>
      <c r="T526" s="34">
        <v>5.33425E-5</v>
      </c>
      <c r="U526" s="35">
        <v>1250.7</v>
      </c>
      <c r="V526" s="34">
        <v>4.2969999999999997E-5</v>
      </c>
      <c r="W526" s="35">
        <v>13343.13</v>
      </c>
    </row>
    <row r="527" spans="1:23" ht="14.45" x14ac:dyDescent="0.3">
      <c r="A527" s="6" t="s">
        <v>31</v>
      </c>
      <c r="B527" s="6" t="s">
        <v>75</v>
      </c>
      <c r="C527" s="6" t="s">
        <v>32</v>
      </c>
      <c r="D527" s="6" t="s">
        <v>32</v>
      </c>
      <c r="E527" s="6" t="s">
        <v>36</v>
      </c>
      <c r="F527" s="24" t="str">
        <f>+TabIPW[[#This Row],[WK]]&amp;TabIPW[[#This Row],[PK]]&amp;TabIPW[[#This Row],[GK]]</f>
        <v>080202</v>
      </c>
      <c r="G527" s="6" t="s">
        <v>542</v>
      </c>
      <c r="H527" s="34">
        <v>9.5797920000000008E-6</v>
      </c>
      <c r="I527" s="35">
        <v>3033</v>
      </c>
      <c r="J527" s="34">
        <v>7.2999000000000002E-6</v>
      </c>
      <c r="K527" s="35">
        <v>1861</v>
      </c>
      <c r="L527" s="34">
        <v>2.8632600000000001E-5</v>
      </c>
      <c r="M527" s="35">
        <v>2593.2199999999998</v>
      </c>
      <c r="N527" s="34">
        <v>2.21763E-5</v>
      </c>
      <c r="O527" s="35">
        <v>17</v>
      </c>
      <c r="P527" s="34">
        <v>1.9245600000000001E-5</v>
      </c>
      <c r="Q527" s="35">
        <v>102</v>
      </c>
      <c r="R527" s="34">
        <v>1.55184E-5</v>
      </c>
      <c r="S527" s="35">
        <v>61</v>
      </c>
      <c r="T527" s="34">
        <v>8.5214999999999996E-6</v>
      </c>
      <c r="U527" s="35">
        <v>199.8</v>
      </c>
      <c r="V527" s="34">
        <v>8.3512000000000006E-6</v>
      </c>
      <c r="W527" s="35">
        <v>2593.2199999999998</v>
      </c>
    </row>
    <row r="528" spans="1:23" ht="14.45" x14ac:dyDescent="0.3">
      <c r="A528" s="6" t="s">
        <v>31</v>
      </c>
      <c r="B528" s="6" t="s">
        <v>75</v>
      </c>
      <c r="C528" s="6" t="s">
        <v>32</v>
      </c>
      <c r="D528" s="6" t="s">
        <v>37</v>
      </c>
      <c r="E528" s="6" t="s">
        <v>36</v>
      </c>
      <c r="F528" s="24" t="str">
        <f>+TabIPW[[#This Row],[WK]]&amp;TabIPW[[#This Row],[PK]]&amp;TabIPW[[#This Row],[GK]]</f>
        <v>080203</v>
      </c>
      <c r="G528" s="6" t="s">
        <v>543</v>
      </c>
      <c r="H528" s="34">
        <v>7.2203760000000005E-6</v>
      </c>
      <c r="I528" s="35">
        <v>2286</v>
      </c>
      <c r="J528" s="34">
        <v>5.5230000000000003E-6</v>
      </c>
      <c r="K528" s="35">
        <v>1408</v>
      </c>
      <c r="L528" s="34">
        <v>2.1580600000000001E-5</v>
      </c>
      <c r="M528" s="35">
        <v>1954.53</v>
      </c>
      <c r="N528" s="34">
        <v>1.17404E-5</v>
      </c>
      <c r="O528" s="35">
        <v>9</v>
      </c>
      <c r="P528" s="34">
        <v>1.4151199999999999E-5</v>
      </c>
      <c r="Q528" s="35">
        <v>75</v>
      </c>
      <c r="R528" s="34">
        <v>2.0860799999999999E-5</v>
      </c>
      <c r="S528" s="35">
        <v>82</v>
      </c>
      <c r="T528" s="34">
        <v>5.7620000000000001E-6</v>
      </c>
      <c r="U528" s="35">
        <v>135.10000000000002</v>
      </c>
      <c r="V528" s="34">
        <v>6.2943E-6</v>
      </c>
      <c r="W528" s="35">
        <v>1954.53</v>
      </c>
    </row>
    <row r="529" spans="1:23" ht="14.45" x14ac:dyDescent="0.3">
      <c r="A529" s="6" t="s">
        <v>31</v>
      </c>
      <c r="B529" s="6" t="s">
        <v>75</v>
      </c>
      <c r="C529" s="6" t="s">
        <v>32</v>
      </c>
      <c r="D529" s="6" t="s">
        <v>39</v>
      </c>
      <c r="E529" s="6" t="s">
        <v>36</v>
      </c>
      <c r="F529" s="24" t="str">
        <f>+TabIPW[[#This Row],[WK]]&amp;TabIPW[[#This Row],[PK]]&amp;TabIPW[[#This Row],[GK]]</f>
        <v>080204</v>
      </c>
      <c r="G529" s="6" t="s">
        <v>544</v>
      </c>
      <c r="H529" s="34">
        <v>1.5539919999999998E-5</v>
      </c>
      <c r="I529" s="35">
        <v>4920</v>
      </c>
      <c r="J529" s="34">
        <v>1.2018700000000001E-5</v>
      </c>
      <c r="K529" s="35">
        <v>3064</v>
      </c>
      <c r="L529" s="34">
        <v>4.6446400000000003E-5</v>
      </c>
      <c r="M529" s="35">
        <v>4206.6000000000004</v>
      </c>
      <c r="N529" s="34">
        <v>2.73943E-5</v>
      </c>
      <c r="O529" s="35">
        <v>21</v>
      </c>
      <c r="P529" s="34">
        <v>2.7736300000000001E-5</v>
      </c>
      <c r="Q529" s="35">
        <v>147</v>
      </c>
      <c r="R529" s="34">
        <v>3.4598499999999997E-5</v>
      </c>
      <c r="S529" s="35">
        <v>136</v>
      </c>
      <c r="T529" s="34">
        <v>8.1462E-6</v>
      </c>
      <c r="U529" s="35">
        <v>191</v>
      </c>
      <c r="V529" s="34">
        <v>1.3546900000000001E-5</v>
      </c>
      <c r="W529" s="35">
        <v>4206.6000000000004</v>
      </c>
    </row>
    <row r="530" spans="1:23" ht="14.45" x14ac:dyDescent="0.3">
      <c r="A530" s="6" t="s">
        <v>31</v>
      </c>
      <c r="B530" s="6" t="s">
        <v>75</v>
      </c>
      <c r="C530" s="6" t="s">
        <v>32</v>
      </c>
      <c r="D530" s="6" t="s">
        <v>42</v>
      </c>
      <c r="E530" s="6" t="s">
        <v>36</v>
      </c>
      <c r="F530" s="24" t="str">
        <f>+TabIPW[[#This Row],[WK]]&amp;TabIPW[[#This Row],[PK]]&amp;TabIPW[[#This Row],[GK]]</f>
        <v>080205</v>
      </c>
      <c r="G530" s="6" t="s">
        <v>541</v>
      </c>
      <c r="H530" s="34">
        <v>2.2763456000000003E-5</v>
      </c>
      <c r="I530" s="35">
        <v>7207</v>
      </c>
      <c r="J530" s="34">
        <v>1.7949599999999998E-5</v>
      </c>
      <c r="K530" s="35">
        <v>4576</v>
      </c>
      <c r="L530" s="34">
        <v>6.8036399999999998E-5</v>
      </c>
      <c r="M530" s="35">
        <v>6161.99</v>
      </c>
      <c r="N530" s="34">
        <v>3.7830300000000003E-5</v>
      </c>
      <c r="O530" s="35">
        <v>29</v>
      </c>
      <c r="P530" s="34">
        <v>3.4717500000000001E-5</v>
      </c>
      <c r="Q530" s="35">
        <v>184</v>
      </c>
      <c r="R530" s="34">
        <v>4.8844899999999997E-5</v>
      </c>
      <c r="S530" s="35">
        <v>192</v>
      </c>
      <c r="T530" s="34">
        <v>1.18269E-5</v>
      </c>
      <c r="U530" s="35">
        <v>277.3</v>
      </c>
      <c r="V530" s="34">
        <v>1.9843999999999998E-5</v>
      </c>
      <c r="W530" s="35">
        <v>6161.99</v>
      </c>
    </row>
    <row r="531" spans="1:23" ht="14.45" x14ac:dyDescent="0.3">
      <c r="A531" s="6" t="s">
        <v>31</v>
      </c>
      <c r="B531" s="6" t="s">
        <v>75</v>
      </c>
      <c r="C531" s="6" t="s">
        <v>32</v>
      </c>
      <c r="D531" s="6" t="s">
        <v>44</v>
      </c>
      <c r="E531" s="6" t="s">
        <v>40</v>
      </c>
      <c r="F531" s="24" t="str">
        <f>+TabIPW[[#This Row],[WK]]&amp;TabIPW[[#This Row],[PK]]&amp;TabIPW[[#This Row],[GK]]</f>
        <v>080206</v>
      </c>
      <c r="G531" s="6" t="s">
        <v>545</v>
      </c>
      <c r="H531" s="34">
        <v>5.3511647999999996E-5</v>
      </c>
      <c r="I531" s="35">
        <v>16942</v>
      </c>
      <c r="J531" s="34">
        <v>3.9912E-5</v>
      </c>
      <c r="K531" s="35">
        <v>10175</v>
      </c>
      <c r="L531" s="34">
        <v>1.5993790000000001E-4</v>
      </c>
      <c r="M531" s="35">
        <v>14485.41</v>
      </c>
      <c r="N531" s="34">
        <v>1.121862E-4</v>
      </c>
      <c r="O531" s="35">
        <v>86</v>
      </c>
      <c r="P531" s="34">
        <v>1.207565E-4</v>
      </c>
      <c r="Q531" s="35">
        <v>640</v>
      </c>
      <c r="R531" s="34">
        <v>6.8433800000000002E-5</v>
      </c>
      <c r="S531" s="35">
        <v>269</v>
      </c>
      <c r="T531" s="34">
        <v>5.0625699999999999E-5</v>
      </c>
      <c r="U531" s="35">
        <v>1187</v>
      </c>
      <c r="V531" s="34">
        <v>4.6648499999999999E-5</v>
      </c>
      <c r="W531" s="35">
        <v>14485.41</v>
      </c>
    </row>
    <row r="532" spans="1:23" ht="14.45" x14ac:dyDescent="0.3">
      <c r="A532" s="6" t="s">
        <v>31</v>
      </c>
      <c r="B532" s="6" t="s">
        <v>75</v>
      </c>
      <c r="C532" s="6" t="s">
        <v>32</v>
      </c>
      <c r="D532" s="6" t="s">
        <v>51</v>
      </c>
      <c r="E532" s="6" t="s">
        <v>36</v>
      </c>
      <c r="F532" s="24" t="str">
        <f>+TabIPW[[#This Row],[WK]]&amp;TabIPW[[#This Row],[PK]]&amp;TabIPW[[#This Row],[GK]]</f>
        <v>080207</v>
      </c>
      <c r="G532" s="6" t="s">
        <v>546</v>
      </c>
      <c r="H532" s="34">
        <v>8.6006479999999999E-6</v>
      </c>
      <c r="I532" s="35">
        <v>2723</v>
      </c>
      <c r="J532" s="34">
        <v>6.6997000000000004E-6</v>
      </c>
      <c r="K532" s="35">
        <v>1708</v>
      </c>
      <c r="L532" s="34">
        <v>2.5706000000000001E-5</v>
      </c>
      <c r="M532" s="35">
        <v>2328.17</v>
      </c>
      <c r="N532" s="34">
        <v>2.21763E-5</v>
      </c>
      <c r="O532" s="35">
        <v>17</v>
      </c>
      <c r="P532" s="34">
        <v>1.8490799999999999E-5</v>
      </c>
      <c r="Q532" s="35">
        <v>98</v>
      </c>
      <c r="R532" s="34">
        <v>1.37376E-5</v>
      </c>
      <c r="S532" s="35">
        <v>54</v>
      </c>
      <c r="T532" s="34">
        <v>3.6082E-6</v>
      </c>
      <c r="U532" s="35">
        <v>84.6</v>
      </c>
      <c r="V532" s="34">
        <v>7.4976E-6</v>
      </c>
      <c r="W532" s="35">
        <v>2328.17</v>
      </c>
    </row>
    <row r="533" spans="1:23" ht="14.45" x14ac:dyDescent="0.3">
      <c r="A533" s="6" t="s">
        <v>31</v>
      </c>
      <c r="B533" s="6" t="s">
        <v>75</v>
      </c>
      <c r="C533" s="6" t="s">
        <v>37</v>
      </c>
      <c r="D533" s="6" t="s">
        <v>33</v>
      </c>
      <c r="E533" s="6" t="s">
        <v>36</v>
      </c>
      <c r="F533" s="24" t="str">
        <f>+TabIPW[[#This Row],[WK]]&amp;TabIPW[[#This Row],[PK]]&amp;TabIPW[[#This Row],[GK]]</f>
        <v>080301</v>
      </c>
      <c r="G533" s="6" t="s">
        <v>547</v>
      </c>
      <c r="H533" s="34">
        <v>1.229928E-5</v>
      </c>
      <c r="I533" s="35">
        <v>3894</v>
      </c>
      <c r="J533" s="34">
        <v>9.4534E-6</v>
      </c>
      <c r="K533" s="35">
        <v>2410</v>
      </c>
      <c r="L533" s="34">
        <v>3.6502699999999999E-5</v>
      </c>
      <c r="M533" s="35">
        <v>3306.01</v>
      </c>
      <c r="N533" s="34">
        <v>2.21763E-5</v>
      </c>
      <c r="O533" s="35">
        <v>17</v>
      </c>
      <c r="P533" s="34">
        <v>2.1887099999999999E-5</v>
      </c>
      <c r="Q533" s="35">
        <v>116</v>
      </c>
      <c r="R533" s="34">
        <v>2.5694499999999999E-5</v>
      </c>
      <c r="S533" s="35">
        <v>101</v>
      </c>
      <c r="T533" s="34">
        <v>5.9582E-6</v>
      </c>
      <c r="U533" s="35">
        <v>139.70000000000002</v>
      </c>
      <c r="V533" s="34">
        <v>1.0646600000000001E-5</v>
      </c>
      <c r="W533" s="35">
        <v>3306.01</v>
      </c>
    </row>
    <row r="534" spans="1:23" ht="14.45" x14ac:dyDescent="0.3">
      <c r="A534" s="6" t="s">
        <v>31</v>
      </c>
      <c r="B534" s="6" t="s">
        <v>75</v>
      </c>
      <c r="C534" s="6" t="s">
        <v>37</v>
      </c>
      <c r="D534" s="6" t="s">
        <v>32</v>
      </c>
      <c r="E534" s="6" t="s">
        <v>40</v>
      </c>
      <c r="F534" s="24" t="str">
        <f>+TabIPW[[#This Row],[WK]]&amp;TabIPW[[#This Row],[PK]]&amp;TabIPW[[#This Row],[GK]]</f>
        <v>080302</v>
      </c>
      <c r="G534" s="6" t="s">
        <v>548</v>
      </c>
      <c r="H534" s="34">
        <v>7.4850608E-5</v>
      </c>
      <c r="I534" s="35">
        <v>23698</v>
      </c>
      <c r="J534" s="34">
        <v>5.6610400000000003E-5</v>
      </c>
      <c r="K534" s="35">
        <v>14432</v>
      </c>
      <c r="L534" s="34">
        <v>2.2214669999999999E-4</v>
      </c>
      <c r="M534" s="35">
        <v>20119.599999999999</v>
      </c>
      <c r="N534" s="34">
        <v>1.56539E-4</v>
      </c>
      <c r="O534" s="35">
        <v>120</v>
      </c>
      <c r="P534" s="34">
        <v>1.9000279999999999E-4</v>
      </c>
      <c r="Q534" s="35">
        <v>1007</v>
      </c>
      <c r="R534" s="34">
        <v>1.167699E-4</v>
      </c>
      <c r="S534" s="35">
        <v>459</v>
      </c>
      <c r="T534" s="34">
        <v>8.02504E-5</v>
      </c>
      <c r="U534" s="35">
        <v>1881.6</v>
      </c>
      <c r="V534" s="34">
        <v>6.4792800000000001E-5</v>
      </c>
      <c r="W534" s="35">
        <v>20119.599999999999</v>
      </c>
    </row>
    <row r="535" spans="1:23" ht="14.45" x14ac:dyDescent="0.3">
      <c r="A535" s="6" t="s">
        <v>31</v>
      </c>
      <c r="B535" s="6" t="s">
        <v>75</v>
      </c>
      <c r="C535" s="6" t="s">
        <v>37</v>
      </c>
      <c r="D535" s="6" t="s">
        <v>37</v>
      </c>
      <c r="E535" s="6" t="s">
        <v>36</v>
      </c>
      <c r="F535" s="24" t="str">
        <f>+TabIPW[[#This Row],[WK]]&amp;TabIPW[[#This Row],[PK]]&amp;TabIPW[[#This Row],[GK]]</f>
        <v>080303</v>
      </c>
      <c r="G535" s="6" t="s">
        <v>549</v>
      </c>
      <c r="H535" s="34">
        <v>1.6838072000000001E-5</v>
      </c>
      <c r="I535" s="35">
        <v>5331</v>
      </c>
      <c r="J535" s="34">
        <v>1.2462E-5</v>
      </c>
      <c r="K535" s="35">
        <v>3177</v>
      </c>
      <c r="L535" s="34">
        <v>4.9973199999999998E-5</v>
      </c>
      <c r="M535" s="35">
        <v>4526.0200000000004</v>
      </c>
      <c r="N535" s="34">
        <v>3.1307799999999999E-5</v>
      </c>
      <c r="O535" s="35">
        <v>24</v>
      </c>
      <c r="P535" s="34">
        <v>3.4906200000000001E-5</v>
      </c>
      <c r="Q535" s="35">
        <v>185</v>
      </c>
      <c r="R535" s="34">
        <v>7.0214600000000004E-5</v>
      </c>
      <c r="S535" s="35">
        <v>276</v>
      </c>
      <c r="T535" s="34">
        <v>1.8689300000000001E-5</v>
      </c>
      <c r="U535" s="35">
        <v>438.20000000000005</v>
      </c>
      <c r="V535" s="34">
        <v>1.45755E-5</v>
      </c>
      <c r="W535" s="35">
        <v>4526.0200000000004</v>
      </c>
    </row>
    <row r="536" spans="1:23" ht="14.45" x14ac:dyDescent="0.3">
      <c r="A536" s="6" t="s">
        <v>31</v>
      </c>
      <c r="B536" s="6" t="s">
        <v>75</v>
      </c>
      <c r="C536" s="6" t="s">
        <v>37</v>
      </c>
      <c r="D536" s="6" t="s">
        <v>39</v>
      </c>
      <c r="E536" s="6" t="s">
        <v>36</v>
      </c>
      <c r="F536" s="24" t="str">
        <f>+TabIPW[[#This Row],[WK]]&amp;TabIPW[[#This Row],[PK]]&amp;TabIPW[[#This Row],[GK]]</f>
        <v>080304</v>
      </c>
      <c r="G536" s="6" t="s">
        <v>550</v>
      </c>
      <c r="H536" s="34">
        <v>1.3180504E-5</v>
      </c>
      <c r="I536" s="35">
        <v>4173</v>
      </c>
      <c r="J536" s="34">
        <v>9.8182000000000003E-6</v>
      </c>
      <c r="K536" s="35">
        <v>2503</v>
      </c>
      <c r="L536" s="34">
        <v>3.9118000000000001E-5</v>
      </c>
      <c r="M536" s="35">
        <v>3542.88</v>
      </c>
      <c r="N536" s="34">
        <v>2.21763E-5</v>
      </c>
      <c r="O536" s="35">
        <v>17</v>
      </c>
      <c r="P536" s="34">
        <v>2.9811800000000001E-5</v>
      </c>
      <c r="Q536" s="35">
        <v>158</v>
      </c>
      <c r="R536" s="34">
        <v>2.77297E-5</v>
      </c>
      <c r="S536" s="35">
        <v>109</v>
      </c>
      <c r="T536" s="34">
        <v>9.3873000000000007E-6</v>
      </c>
      <c r="U536" s="35">
        <v>220.1</v>
      </c>
      <c r="V536" s="34">
        <v>1.14094E-5</v>
      </c>
      <c r="W536" s="35">
        <v>3542.88</v>
      </c>
    </row>
    <row r="537" spans="1:23" ht="14.45" x14ac:dyDescent="0.3">
      <c r="A537" s="6" t="s">
        <v>31</v>
      </c>
      <c r="B537" s="6" t="s">
        <v>75</v>
      </c>
      <c r="C537" s="6" t="s">
        <v>37</v>
      </c>
      <c r="D537" s="6" t="s">
        <v>42</v>
      </c>
      <c r="E537" s="6" t="s">
        <v>40</v>
      </c>
      <c r="F537" s="24" t="str">
        <f>+TabIPW[[#This Row],[WK]]&amp;TabIPW[[#This Row],[PK]]&amp;TabIPW[[#This Row],[GK]]</f>
        <v>080305</v>
      </c>
      <c r="G537" s="6" t="s">
        <v>551</v>
      </c>
      <c r="H537" s="34">
        <v>3.6364040000000002E-5</v>
      </c>
      <c r="I537" s="35">
        <v>11513</v>
      </c>
      <c r="J537" s="34">
        <v>2.73128E-5</v>
      </c>
      <c r="K537" s="35">
        <v>6963</v>
      </c>
      <c r="L537" s="34">
        <v>1.079237E-4</v>
      </c>
      <c r="M537" s="35">
        <v>9774.5400000000009</v>
      </c>
      <c r="N537" s="34">
        <v>6.1311100000000003E-5</v>
      </c>
      <c r="O537" s="35">
        <v>47</v>
      </c>
      <c r="P537" s="34">
        <v>8.2454100000000001E-5</v>
      </c>
      <c r="Q537" s="35">
        <v>437</v>
      </c>
      <c r="R537" s="34">
        <v>9.2856199999999994E-5</v>
      </c>
      <c r="S537" s="35">
        <v>365</v>
      </c>
      <c r="T537" s="34">
        <v>3.1612300000000002E-5</v>
      </c>
      <c r="U537" s="35">
        <v>741.2</v>
      </c>
      <c r="V537" s="34">
        <v>3.1477699999999998E-5</v>
      </c>
      <c r="W537" s="35">
        <v>9774.5400000000009</v>
      </c>
    </row>
    <row r="538" spans="1:23" ht="14.45" x14ac:dyDescent="0.3">
      <c r="A538" s="6" t="s">
        <v>31</v>
      </c>
      <c r="B538" s="6" t="s">
        <v>75</v>
      </c>
      <c r="C538" s="6" t="s">
        <v>37</v>
      </c>
      <c r="D538" s="6" t="s">
        <v>44</v>
      </c>
      <c r="E538" s="6" t="s">
        <v>40</v>
      </c>
      <c r="F538" s="24" t="str">
        <f>+TabIPW[[#This Row],[WK]]&amp;TabIPW[[#This Row],[PK]]&amp;TabIPW[[#This Row],[GK]]</f>
        <v>080306</v>
      </c>
      <c r="G538" s="6" t="s">
        <v>552</v>
      </c>
      <c r="H538" s="34">
        <v>1.9677584000000002E-5</v>
      </c>
      <c r="I538" s="35">
        <v>6230</v>
      </c>
      <c r="J538" s="34">
        <v>1.4807700000000001E-5</v>
      </c>
      <c r="K538" s="35">
        <v>3775</v>
      </c>
      <c r="L538" s="34">
        <v>5.8400399999999997E-5</v>
      </c>
      <c r="M538" s="35">
        <v>5289.27</v>
      </c>
      <c r="N538" s="34">
        <v>3.1307799999999999E-5</v>
      </c>
      <c r="O538" s="35">
        <v>24</v>
      </c>
      <c r="P538" s="34">
        <v>4.0944E-5</v>
      </c>
      <c r="Q538" s="35">
        <v>217</v>
      </c>
      <c r="R538" s="34">
        <v>3.0273700000000001E-5</v>
      </c>
      <c r="S538" s="35">
        <v>119</v>
      </c>
      <c r="T538" s="34">
        <v>1.12212E-5</v>
      </c>
      <c r="U538" s="35">
        <v>263.10000000000002</v>
      </c>
      <c r="V538" s="34">
        <v>1.7033499999999999E-5</v>
      </c>
      <c r="W538" s="35">
        <v>5289.27</v>
      </c>
    </row>
    <row r="539" spans="1:23" ht="14.45" x14ac:dyDescent="0.3">
      <c r="A539" s="6" t="s">
        <v>31</v>
      </c>
      <c r="B539" s="6" t="s">
        <v>75</v>
      </c>
      <c r="C539" s="6" t="s">
        <v>39</v>
      </c>
      <c r="D539" s="6" t="s">
        <v>33</v>
      </c>
      <c r="E539" s="6" t="s">
        <v>34</v>
      </c>
      <c r="F539" s="24" t="str">
        <f>+TabIPW[[#This Row],[WK]]&amp;TabIPW[[#This Row],[PK]]&amp;TabIPW[[#This Row],[GK]]</f>
        <v>080401</v>
      </c>
      <c r="G539" s="6" t="s">
        <v>553</v>
      </c>
      <c r="H539" s="34">
        <v>1.1383306399999999E-4</v>
      </c>
      <c r="I539" s="35">
        <v>36040</v>
      </c>
      <c r="J539" s="34">
        <v>8.3271999999999998E-5</v>
      </c>
      <c r="K539" s="35">
        <v>21229</v>
      </c>
      <c r="L539" s="34">
        <v>3.4460630000000001E-4</v>
      </c>
      <c r="M539" s="35">
        <v>31210.639999999999</v>
      </c>
      <c r="N539" s="34">
        <v>2.152411E-4</v>
      </c>
      <c r="O539" s="35">
        <v>165</v>
      </c>
      <c r="P539" s="34">
        <v>2.6566429999999998E-4</v>
      </c>
      <c r="Q539" s="35">
        <v>1408</v>
      </c>
      <c r="R539" s="34">
        <v>1.9690610000000001E-4</v>
      </c>
      <c r="S539" s="35">
        <v>774</v>
      </c>
      <c r="T539" s="34">
        <v>1.3627990000000001E-4</v>
      </c>
      <c r="U539" s="35">
        <v>3195.3</v>
      </c>
      <c r="V539" s="34">
        <v>1.005102E-4</v>
      </c>
      <c r="W539" s="35">
        <v>31210.639999999999</v>
      </c>
    </row>
    <row r="540" spans="1:23" ht="14.45" x14ac:dyDescent="0.3">
      <c r="A540" s="6" t="s">
        <v>31</v>
      </c>
      <c r="B540" s="6" t="s">
        <v>75</v>
      </c>
      <c r="C540" s="6" t="s">
        <v>39</v>
      </c>
      <c r="D540" s="6" t="s">
        <v>32</v>
      </c>
      <c r="E540" s="6" t="s">
        <v>40</v>
      </c>
      <c r="F540" s="24" t="str">
        <f>+TabIPW[[#This Row],[WK]]&amp;TabIPW[[#This Row],[PK]]&amp;TabIPW[[#This Row],[GK]]</f>
        <v>080402</v>
      </c>
      <c r="G540" s="6" t="s">
        <v>554</v>
      </c>
      <c r="H540" s="34">
        <v>1.6073712000000001E-5</v>
      </c>
      <c r="I540" s="35">
        <v>5089</v>
      </c>
      <c r="J540" s="34">
        <v>1.2003E-5</v>
      </c>
      <c r="K540" s="35">
        <v>3060</v>
      </c>
      <c r="L540" s="34">
        <v>4.8659799999999998E-5</v>
      </c>
      <c r="M540" s="35">
        <v>4407.07</v>
      </c>
      <c r="N540" s="34">
        <v>3.0003300000000001E-5</v>
      </c>
      <c r="O540" s="35">
        <v>23</v>
      </c>
      <c r="P540" s="34">
        <v>3.1321200000000001E-5</v>
      </c>
      <c r="Q540" s="35">
        <v>166</v>
      </c>
      <c r="R540" s="34">
        <v>2.5440100000000001E-5</v>
      </c>
      <c r="S540" s="35">
        <v>100</v>
      </c>
      <c r="T540" s="34">
        <v>1.42835E-5</v>
      </c>
      <c r="U540" s="35">
        <v>334.9</v>
      </c>
      <c r="V540" s="34">
        <v>1.41924E-5</v>
      </c>
      <c r="W540" s="35">
        <v>4407.07</v>
      </c>
    </row>
    <row r="541" spans="1:23" ht="14.45" x14ac:dyDescent="0.3">
      <c r="A541" s="6" t="s">
        <v>31</v>
      </c>
      <c r="B541" s="6" t="s">
        <v>75</v>
      </c>
      <c r="C541" s="6" t="s">
        <v>39</v>
      </c>
      <c r="D541" s="6" t="s">
        <v>37</v>
      </c>
      <c r="E541" s="6" t="s">
        <v>36</v>
      </c>
      <c r="F541" s="24" t="str">
        <f>+TabIPW[[#This Row],[WK]]&amp;TabIPW[[#This Row],[PK]]&amp;TabIPW[[#This Row],[GK]]</f>
        <v>080403</v>
      </c>
      <c r="G541" s="6" t="s">
        <v>555</v>
      </c>
      <c r="H541" s="34">
        <v>1.0132536E-5</v>
      </c>
      <c r="I541" s="35">
        <v>3208</v>
      </c>
      <c r="J541" s="34">
        <v>7.4645999999999996E-6</v>
      </c>
      <c r="K541" s="35">
        <v>1903</v>
      </c>
      <c r="L541" s="34">
        <v>3.0674199999999998E-5</v>
      </c>
      <c r="M541" s="35">
        <v>2778.13</v>
      </c>
      <c r="N541" s="34">
        <v>2.21763E-5</v>
      </c>
      <c r="O541" s="35">
        <v>17</v>
      </c>
      <c r="P541" s="34">
        <v>2.1698399999999999E-5</v>
      </c>
      <c r="Q541" s="35">
        <v>115</v>
      </c>
      <c r="R541" s="34">
        <v>2.8238500000000001E-5</v>
      </c>
      <c r="S541" s="35">
        <v>111</v>
      </c>
      <c r="T541" s="34">
        <v>5.2588000000000004E-6</v>
      </c>
      <c r="U541" s="35">
        <v>123.3</v>
      </c>
      <c r="V541" s="34">
        <v>8.9466E-6</v>
      </c>
      <c r="W541" s="35">
        <v>2778.13</v>
      </c>
    </row>
    <row r="542" spans="1:23" ht="14.45" x14ac:dyDescent="0.3">
      <c r="A542" s="6" t="s">
        <v>31</v>
      </c>
      <c r="B542" s="6" t="s">
        <v>75</v>
      </c>
      <c r="C542" s="6" t="s">
        <v>39</v>
      </c>
      <c r="D542" s="6" t="s">
        <v>39</v>
      </c>
      <c r="E542" s="6" t="s">
        <v>40</v>
      </c>
      <c r="F542" s="24" t="str">
        <f>+TabIPW[[#This Row],[WK]]&amp;TabIPW[[#This Row],[PK]]&amp;TabIPW[[#This Row],[GK]]</f>
        <v>080404</v>
      </c>
      <c r="G542" s="6" t="s">
        <v>556</v>
      </c>
      <c r="H542" s="34">
        <v>4.8082152000000007E-5</v>
      </c>
      <c r="I542" s="35">
        <v>15223</v>
      </c>
      <c r="J542" s="34">
        <v>3.5871799999999998E-5</v>
      </c>
      <c r="K542" s="35">
        <v>9145</v>
      </c>
      <c r="L542" s="34">
        <v>1.4555890000000001E-4</v>
      </c>
      <c r="M542" s="35">
        <v>13183.12</v>
      </c>
      <c r="N542" s="34">
        <v>6.6529100000000006E-5</v>
      </c>
      <c r="O542" s="35">
        <v>51</v>
      </c>
      <c r="P542" s="34">
        <v>1.084922E-4</v>
      </c>
      <c r="Q542" s="35">
        <v>575</v>
      </c>
      <c r="R542" s="34">
        <v>1.0455870000000001E-4</v>
      </c>
      <c r="S542" s="35">
        <v>411</v>
      </c>
      <c r="T542" s="34">
        <v>3.4913399999999997E-5</v>
      </c>
      <c r="U542" s="35">
        <v>818.59999999999991</v>
      </c>
      <c r="V542" s="34">
        <v>4.2454699999999999E-5</v>
      </c>
      <c r="W542" s="35">
        <v>13183.12</v>
      </c>
    </row>
    <row r="543" spans="1:23" ht="14.45" x14ac:dyDescent="0.3">
      <c r="A543" s="6" t="s">
        <v>31</v>
      </c>
      <c r="B543" s="6" t="s">
        <v>75</v>
      </c>
      <c r="C543" s="6" t="s">
        <v>39</v>
      </c>
      <c r="D543" s="6" t="s">
        <v>42</v>
      </c>
      <c r="E543" s="6" t="s">
        <v>36</v>
      </c>
      <c r="F543" s="24" t="str">
        <f>+TabIPW[[#This Row],[WK]]&amp;TabIPW[[#This Row],[PK]]&amp;TabIPW[[#This Row],[GK]]</f>
        <v>080405</v>
      </c>
      <c r="G543" s="6" t="s">
        <v>553</v>
      </c>
      <c r="H543" s="34">
        <v>2.3145632000000002E-5</v>
      </c>
      <c r="I543" s="35">
        <v>7328</v>
      </c>
      <c r="J543" s="34">
        <v>1.7031799999999998E-5</v>
      </c>
      <c r="K543" s="35">
        <v>4342</v>
      </c>
      <c r="L543" s="34">
        <v>7.0068700000000002E-5</v>
      </c>
      <c r="M543" s="35">
        <v>6346.05</v>
      </c>
      <c r="N543" s="34">
        <v>3.9134700000000003E-5</v>
      </c>
      <c r="O543" s="35">
        <v>30</v>
      </c>
      <c r="P543" s="34">
        <v>3.79251E-5</v>
      </c>
      <c r="Q543" s="35">
        <v>201</v>
      </c>
      <c r="R543" s="34">
        <v>2.8747299999999998E-5</v>
      </c>
      <c r="S543" s="35">
        <v>113</v>
      </c>
      <c r="T543" s="34">
        <v>1.33751E-5</v>
      </c>
      <c r="U543" s="35">
        <v>313.60000000000002</v>
      </c>
      <c r="V543" s="34">
        <v>2.04367E-5</v>
      </c>
      <c r="W543" s="35">
        <v>6346.05</v>
      </c>
    </row>
    <row r="544" spans="1:23" ht="14.45" x14ac:dyDescent="0.3">
      <c r="A544" s="6" t="s">
        <v>31</v>
      </c>
      <c r="B544" s="6" t="s">
        <v>75</v>
      </c>
      <c r="C544" s="6" t="s">
        <v>39</v>
      </c>
      <c r="D544" s="6" t="s">
        <v>44</v>
      </c>
      <c r="E544" s="6" t="s">
        <v>40</v>
      </c>
      <c r="F544" s="24" t="str">
        <f>+TabIPW[[#This Row],[WK]]&amp;TabIPW[[#This Row],[PK]]&amp;TabIPW[[#This Row],[GK]]</f>
        <v>080406</v>
      </c>
      <c r="G544" s="6" t="s">
        <v>557</v>
      </c>
      <c r="H544" s="34">
        <v>1.587156E-5</v>
      </c>
      <c r="I544" s="35">
        <v>5025</v>
      </c>
      <c r="J544" s="34">
        <v>1.2003E-5</v>
      </c>
      <c r="K544" s="35">
        <v>3060</v>
      </c>
      <c r="L544" s="34">
        <v>4.8047899999999998E-5</v>
      </c>
      <c r="M544" s="35">
        <v>4351.6499999999996</v>
      </c>
      <c r="N544" s="34">
        <v>3.39168E-5</v>
      </c>
      <c r="O544" s="35">
        <v>26</v>
      </c>
      <c r="P544" s="34">
        <v>3.09439E-5</v>
      </c>
      <c r="Q544" s="35">
        <v>164</v>
      </c>
      <c r="R544" s="34">
        <v>1.8316800000000001E-5</v>
      </c>
      <c r="S544" s="35">
        <v>72</v>
      </c>
      <c r="T544" s="34">
        <v>9.8734999999999996E-6</v>
      </c>
      <c r="U544" s="35">
        <v>231.5</v>
      </c>
      <c r="V544" s="34">
        <v>1.4014E-5</v>
      </c>
      <c r="W544" s="35">
        <v>4351.6499999999996</v>
      </c>
    </row>
    <row r="545" spans="1:23" ht="14.45" x14ac:dyDescent="0.3">
      <c r="A545" s="6" t="s">
        <v>31</v>
      </c>
      <c r="B545" s="6" t="s">
        <v>75</v>
      </c>
      <c r="C545" s="6" t="s">
        <v>39</v>
      </c>
      <c r="D545" s="6" t="s">
        <v>51</v>
      </c>
      <c r="E545" s="6" t="s">
        <v>40</v>
      </c>
      <c r="F545" s="24" t="str">
        <f>+TabIPW[[#This Row],[WK]]&amp;TabIPW[[#This Row],[PK]]&amp;TabIPW[[#This Row],[GK]]</f>
        <v>080407</v>
      </c>
      <c r="G545" s="6" t="s">
        <v>558</v>
      </c>
      <c r="H545" s="34">
        <v>2.2264407999999998E-5</v>
      </c>
      <c r="I545" s="35">
        <v>7049</v>
      </c>
      <c r="J545" s="34">
        <v>1.7106299999999999E-5</v>
      </c>
      <c r="K545" s="35">
        <v>4361</v>
      </c>
      <c r="L545" s="34">
        <v>6.7400899999999994E-5</v>
      </c>
      <c r="M545" s="35">
        <v>6104.43</v>
      </c>
      <c r="N545" s="34">
        <v>3.9134700000000003E-5</v>
      </c>
      <c r="O545" s="35">
        <v>30</v>
      </c>
      <c r="P545" s="34">
        <v>3.9057200000000003E-5</v>
      </c>
      <c r="Q545" s="35">
        <v>207</v>
      </c>
      <c r="R545" s="34">
        <v>2.97649E-5</v>
      </c>
      <c r="S545" s="35">
        <v>117</v>
      </c>
      <c r="T545" s="34">
        <v>1.9819499999999999E-5</v>
      </c>
      <c r="U545" s="35">
        <v>464.70000000000005</v>
      </c>
      <c r="V545" s="34">
        <v>1.9658599999999998E-5</v>
      </c>
      <c r="W545" s="35">
        <v>6104.43</v>
      </c>
    </row>
    <row r="546" spans="1:23" ht="14.45" x14ac:dyDescent="0.3">
      <c r="A546" s="6" t="s">
        <v>31</v>
      </c>
      <c r="B546" s="6" t="s">
        <v>75</v>
      </c>
      <c r="C546" s="6" t="s">
        <v>39</v>
      </c>
      <c r="D546" s="6" t="s">
        <v>75</v>
      </c>
      <c r="E546" s="6" t="s">
        <v>36</v>
      </c>
      <c r="F546" s="24" t="str">
        <f>+TabIPW[[#This Row],[WK]]&amp;TabIPW[[#This Row],[PK]]&amp;TabIPW[[#This Row],[GK]]</f>
        <v>080408</v>
      </c>
      <c r="G546" s="6" t="s">
        <v>559</v>
      </c>
      <c r="H546" s="34">
        <v>1.0483128000000001E-5</v>
      </c>
      <c r="I546" s="35">
        <v>3319</v>
      </c>
      <c r="J546" s="34">
        <v>7.9863000000000001E-6</v>
      </c>
      <c r="K546" s="35">
        <v>2036</v>
      </c>
      <c r="L546" s="34">
        <v>3.1735500000000001E-5</v>
      </c>
      <c r="M546" s="35">
        <v>2874.25</v>
      </c>
      <c r="N546" s="34">
        <v>2.4785300000000001E-5</v>
      </c>
      <c r="O546" s="35">
        <v>19</v>
      </c>
      <c r="P546" s="34">
        <v>2.0943700000000001E-5</v>
      </c>
      <c r="Q546" s="35">
        <v>111</v>
      </c>
      <c r="R546" s="34">
        <v>2.3913700000000001E-5</v>
      </c>
      <c r="S546" s="35">
        <v>94</v>
      </c>
      <c r="T546" s="34">
        <v>5.2245999999999999E-6</v>
      </c>
      <c r="U546" s="35">
        <v>122.5</v>
      </c>
      <c r="V546" s="34">
        <v>9.2561999999999996E-6</v>
      </c>
      <c r="W546" s="35">
        <v>2874.25</v>
      </c>
    </row>
    <row r="547" spans="1:23" ht="14.45" x14ac:dyDescent="0.3">
      <c r="A547" s="6" t="s">
        <v>31</v>
      </c>
      <c r="B547" s="6" t="s">
        <v>75</v>
      </c>
      <c r="C547" s="6" t="s">
        <v>42</v>
      </c>
      <c r="D547" s="6" t="s">
        <v>33</v>
      </c>
      <c r="E547" s="6" t="s">
        <v>40</v>
      </c>
      <c r="F547" s="24" t="str">
        <f>+TabIPW[[#This Row],[WK]]&amp;TabIPW[[#This Row],[PK]]&amp;TabIPW[[#This Row],[GK]]</f>
        <v>080501</v>
      </c>
      <c r="G547" s="6" t="s">
        <v>560</v>
      </c>
      <c r="H547" s="34">
        <v>1.9424896E-5</v>
      </c>
      <c r="I547" s="35">
        <v>6150</v>
      </c>
      <c r="J547" s="34">
        <v>1.53097E-5</v>
      </c>
      <c r="K547" s="35">
        <v>3903</v>
      </c>
      <c r="L547" s="34">
        <v>5.99593E-5</v>
      </c>
      <c r="M547" s="35">
        <v>5430.45</v>
      </c>
      <c r="N547" s="34">
        <v>3.1307799999999999E-5</v>
      </c>
      <c r="O547" s="35">
        <v>24</v>
      </c>
      <c r="P547" s="34">
        <v>3.8491100000000002E-5</v>
      </c>
      <c r="Q547" s="35">
        <v>204</v>
      </c>
      <c r="R547" s="34">
        <v>6.6144199999999996E-5</v>
      </c>
      <c r="S547" s="35">
        <v>260</v>
      </c>
      <c r="T547" s="34">
        <v>1.6765800000000001E-5</v>
      </c>
      <c r="U547" s="35">
        <v>393.1</v>
      </c>
      <c r="V547" s="34">
        <v>1.7488099999999999E-5</v>
      </c>
      <c r="W547" s="35">
        <v>5430.45</v>
      </c>
    </row>
    <row r="548" spans="1:23" ht="14.45" x14ac:dyDescent="0.3">
      <c r="A548" s="6" t="s">
        <v>31</v>
      </c>
      <c r="B548" s="6" t="s">
        <v>75</v>
      </c>
      <c r="C548" s="6" t="s">
        <v>42</v>
      </c>
      <c r="D548" s="6" t="s">
        <v>32</v>
      </c>
      <c r="E548" s="6" t="s">
        <v>36</v>
      </c>
      <c r="F548" s="24" t="str">
        <f>+TabIPW[[#This Row],[WK]]&amp;TabIPW[[#This Row],[PK]]&amp;TabIPW[[#This Row],[GK]]</f>
        <v>080502</v>
      </c>
      <c r="G548" s="6" t="s">
        <v>561</v>
      </c>
      <c r="H548" s="34">
        <v>1.2833064000000001E-5</v>
      </c>
      <c r="I548" s="35">
        <v>4063</v>
      </c>
      <c r="J548" s="34">
        <v>1.0128E-5</v>
      </c>
      <c r="K548" s="35">
        <v>2582</v>
      </c>
      <c r="L548" s="34">
        <v>3.96121E-5</v>
      </c>
      <c r="M548" s="35">
        <v>3587.63</v>
      </c>
      <c r="N548" s="34">
        <v>3.5221300000000001E-5</v>
      </c>
      <c r="O548" s="35">
        <v>27</v>
      </c>
      <c r="P548" s="34">
        <v>2.1509699999999998E-5</v>
      </c>
      <c r="Q548" s="35">
        <v>114</v>
      </c>
      <c r="R548" s="34">
        <v>2.18784E-5</v>
      </c>
      <c r="S548" s="35">
        <v>86</v>
      </c>
      <c r="T548" s="34">
        <v>9.3829999999999998E-6</v>
      </c>
      <c r="U548" s="35">
        <v>220</v>
      </c>
      <c r="V548" s="34">
        <v>1.15535E-5</v>
      </c>
      <c r="W548" s="35">
        <v>3587.63</v>
      </c>
    </row>
    <row r="549" spans="1:23" ht="14.45" x14ac:dyDescent="0.3">
      <c r="A549" s="6" t="s">
        <v>31</v>
      </c>
      <c r="B549" s="6" t="s">
        <v>75</v>
      </c>
      <c r="C549" s="6" t="s">
        <v>42</v>
      </c>
      <c r="D549" s="6" t="s">
        <v>37</v>
      </c>
      <c r="E549" s="6" t="s">
        <v>40</v>
      </c>
      <c r="F549" s="24" t="str">
        <f>+TabIPW[[#This Row],[WK]]&amp;TabIPW[[#This Row],[PK]]&amp;TabIPW[[#This Row],[GK]]</f>
        <v>080503</v>
      </c>
      <c r="G549" s="6" t="s">
        <v>562</v>
      </c>
      <c r="H549" s="34">
        <v>1.9478592000000002E-5</v>
      </c>
      <c r="I549" s="35">
        <v>6167</v>
      </c>
      <c r="J549" s="34">
        <v>1.5313699999999999E-5</v>
      </c>
      <c r="K549" s="35">
        <v>3904</v>
      </c>
      <c r="L549" s="34">
        <v>6.0124999999999998E-5</v>
      </c>
      <c r="M549" s="35">
        <v>5445.46</v>
      </c>
      <c r="N549" s="34">
        <v>3.7830300000000003E-5</v>
      </c>
      <c r="O549" s="35">
        <v>29</v>
      </c>
      <c r="P549" s="34">
        <v>4.4529E-5</v>
      </c>
      <c r="Q549" s="35">
        <v>236</v>
      </c>
      <c r="R549" s="34">
        <v>6.1819300000000006E-5</v>
      </c>
      <c r="S549" s="35">
        <v>243</v>
      </c>
      <c r="T549" s="34">
        <v>1.8672200000000001E-5</v>
      </c>
      <c r="U549" s="35">
        <v>437.79999999999995</v>
      </c>
      <c r="V549" s="34">
        <v>1.7536500000000001E-5</v>
      </c>
      <c r="W549" s="35">
        <v>5445.46</v>
      </c>
    </row>
    <row r="550" spans="1:23" ht="14.45" x14ac:dyDescent="0.3">
      <c r="A550" s="6" t="s">
        <v>31</v>
      </c>
      <c r="B550" s="6" t="s">
        <v>75</v>
      </c>
      <c r="C550" s="6" t="s">
        <v>42</v>
      </c>
      <c r="D550" s="6" t="s">
        <v>39</v>
      </c>
      <c r="E550" s="6" t="s">
        <v>40</v>
      </c>
      <c r="F550" s="24" t="str">
        <f>+TabIPW[[#This Row],[WK]]&amp;TabIPW[[#This Row],[PK]]&amp;TabIPW[[#This Row],[GK]]</f>
        <v>080504</v>
      </c>
      <c r="G550" s="6" t="s">
        <v>563</v>
      </c>
      <c r="H550" s="34">
        <v>2.9806952E-5</v>
      </c>
      <c r="I550" s="35">
        <v>9437</v>
      </c>
      <c r="J550" s="34">
        <v>2.2036899999999999E-5</v>
      </c>
      <c r="K550" s="35">
        <v>5618</v>
      </c>
      <c r="L550" s="34">
        <v>9.2005799999999999E-5</v>
      </c>
      <c r="M550" s="35">
        <v>8332.8700000000008</v>
      </c>
      <c r="N550" s="34">
        <v>5.2179599999999998E-5</v>
      </c>
      <c r="O550" s="35">
        <v>40</v>
      </c>
      <c r="P550" s="34">
        <v>7.0000999999999996E-5</v>
      </c>
      <c r="Q550" s="35">
        <v>371</v>
      </c>
      <c r="R550" s="34">
        <v>5.0371299999999997E-5</v>
      </c>
      <c r="S550" s="35">
        <v>198</v>
      </c>
      <c r="T550" s="34">
        <v>2.8255700000000001E-5</v>
      </c>
      <c r="U550" s="35">
        <v>662.5</v>
      </c>
      <c r="V550" s="34">
        <v>2.6835E-5</v>
      </c>
      <c r="W550" s="35">
        <v>8332.8700000000008</v>
      </c>
    </row>
    <row r="551" spans="1:23" ht="14.45" x14ac:dyDescent="0.3">
      <c r="A551" s="6" t="s">
        <v>31</v>
      </c>
      <c r="B551" s="6" t="s">
        <v>75</v>
      </c>
      <c r="C551" s="6" t="s">
        <v>42</v>
      </c>
      <c r="D551" s="6" t="s">
        <v>42</v>
      </c>
      <c r="E551" s="6" t="s">
        <v>40</v>
      </c>
      <c r="F551" s="24" t="str">
        <f>+TabIPW[[#This Row],[WK]]&amp;TabIPW[[#This Row],[PK]]&amp;TabIPW[[#This Row],[GK]]</f>
        <v>080505</v>
      </c>
      <c r="G551" s="6" t="s">
        <v>564</v>
      </c>
      <c r="H551" s="34">
        <v>6.3287272000000003E-5</v>
      </c>
      <c r="I551" s="35">
        <v>20037</v>
      </c>
      <c r="J551" s="34">
        <v>4.92203E-5</v>
      </c>
      <c r="K551" s="35">
        <v>12548</v>
      </c>
      <c r="L551" s="34">
        <v>1.9535019999999999E-4</v>
      </c>
      <c r="M551" s="35">
        <v>17692.669999999998</v>
      </c>
      <c r="N551" s="34">
        <v>1.5393000000000001E-4</v>
      </c>
      <c r="O551" s="35">
        <v>118</v>
      </c>
      <c r="P551" s="34">
        <v>1.7188939999999999E-4</v>
      </c>
      <c r="Q551" s="35">
        <v>911</v>
      </c>
      <c r="R551" s="34">
        <v>8.5224199999999996E-5</v>
      </c>
      <c r="S551" s="35">
        <v>335</v>
      </c>
      <c r="T551" s="34">
        <v>9.1872600000000005E-5</v>
      </c>
      <c r="U551" s="35">
        <v>2154.1</v>
      </c>
      <c r="V551" s="34">
        <v>5.69771E-5</v>
      </c>
      <c r="W551" s="35">
        <v>17692.669999999998</v>
      </c>
    </row>
    <row r="552" spans="1:23" ht="14.45" x14ac:dyDescent="0.3">
      <c r="A552" s="6" t="s">
        <v>31</v>
      </c>
      <c r="B552" s="6" t="s">
        <v>75</v>
      </c>
      <c r="C552" s="6" t="s">
        <v>44</v>
      </c>
      <c r="D552" s="6" t="s">
        <v>33</v>
      </c>
      <c r="E552" s="6" t="s">
        <v>40</v>
      </c>
      <c r="F552" s="24" t="str">
        <f>+TabIPW[[#This Row],[WK]]&amp;TabIPW[[#This Row],[PK]]&amp;TabIPW[[#This Row],[GK]]</f>
        <v>080601</v>
      </c>
      <c r="G552" s="6" t="s">
        <v>565</v>
      </c>
      <c r="H552" s="34">
        <v>1.9453327999999999E-5</v>
      </c>
      <c r="I552" s="35">
        <v>6159</v>
      </c>
      <c r="J552" s="34">
        <v>1.45919E-5</v>
      </c>
      <c r="K552" s="35">
        <v>3720</v>
      </c>
      <c r="L552" s="34">
        <v>5.8075000000000002E-5</v>
      </c>
      <c r="M552" s="35">
        <v>5259.79</v>
      </c>
      <c r="N552" s="34">
        <v>2.73943E-5</v>
      </c>
      <c r="O552" s="35">
        <v>21</v>
      </c>
      <c r="P552" s="34">
        <v>3.2264600000000003E-5</v>
      </c>
      <c r="Q552" s="35">
        <v>171</v>
      </c>
      <c r="R552" s="34">
        <v>9.1329799999999994E-5</v>
      </c>
      <c r="S552" s="35">
        <v>359</v>
      </c>
      <c r="T552" s="34">
        <v>1.7273299999999999E-5</v>
      </c>
      <c r="U552" s="35">
        <v>405</v>
      </c>
      <c r="V552" s="34">
        <v>1.6938500000000001E-5</v>
      </c>
      <c r="W552" s="35">
        <v>5259.79</v>
      </c>
    </row>
    <row r="553" spans="1:23" ht="14.45" x14ac:dyDescent="0.3">
      <c r="A553" s="6" t="s">
        <v>31</v>
      </c>
      <c r="B553" s="6" t="s">
        <v>75</v>
      </c>
      <c r="C553" s="6" t="s">
        <v>44</v>
      </c>
      <c r="D553" s="6" t="s">
        <v>32</v>
      </c>
      <c r="E553" s="6" t="s">
        <v>40</v>
      </c>
      <c r="F553" s="24" t="str">
        <f>+TabIPW[[#This Row],[WK]]&amp;TabIPW[[#This Row],[PK]]&amp;TabIPW[[#This Row],[GK]]</f>
        <v>080602</v>
      </c>
      <c r="G553" s="6" t="s">
        <v>566</v>
      </c>
      <c r="H553" s="34">
        <v>5.1531255999999999E-5</v>
      </c>
      <c r="I553" s="35">
        <v>16315</v>
      </c>
      <c r="J553" s="34">
        <v>3.8170400000000003E-5</v>
      </c>
      <c r="K553" s="35">
        <v>9731</v>
      </c>
      <c r="L553" s="34">
        <v>1.5383869999999999E-4</v>
      </c>
      <c r="M553" s="35">
        <v>13933.01</v>
      </c>
      <c r="N553" s="34">
        <v>1.056638E-4</v>
      </c>
      <c r="O553" s="35">
        <v>81</v>
      </c>
      <c r="P553" s="34">
        <v>1.1037899999999999E-4</v>
      </c>
      <c r="Q553" s="35">
        <v>585</v>
      </c>
      <c r="R553" s="34">
        <v>1.648516E-4</v>
      </c>
      <c r="S553" s="35">
        <v>648</v>
      </c>
      <c r="T553" s="34">
        <v>3.9728599999999998E-5</v>
      </c>
      <c r="U553" s="35">
        <v>931.5</v>
      </c>
      <c r="V553" s="34">
        <v>4.4869600000000002E-5</v>
      </c>
      <c r="W553" s="35">
        <v>13933.01</v>
      </c>
    </row>
    <row r="554" spans="1:23" ht="14.45" x14ac:dyDescent="0.3">
      <c r="A554" s="6" t="s">
        <v>31</v>
      </c>
      <c r="B554" s="6" t="s">
        <v>75</v>
      </c>
      <c r="C554" s="6" t="s">
        <v>44</v>
      </c>
      <c r="D554" s="6" t="s">
        <v>37</v>
      </c>
      <c r="E554" s="6" t="s">
        <v>36</v>
      </c>
      <c r="F554" s="24" t="str">
        <f>+TabIPW[[#This Row],[WK]]&amp;TabIPW[[#This Row],[PK]]&amp;TabIPW[[#This Row],[GK]]</f>
        <v>080603</v>
      </c>
      <c r="G554" s="6" t="s">
        <v>567</v>
      </c>
      <c r="H554" s="34">
        <v>1.238772E-5</v>
      </c>
      <c r="I554" s="35">
        <v>3922</v>
      </c>
      <c r="J554" s="34">
        <v>9.1905999999999997E-6</v>
      </c>
      <c r="K554" s="35">
        <v>2343</v>
      </c>
      <c r="L554" s="34">
        <v>3.6981599999999998E-5</v>
      </c>
      <c r="M554" s="35">
        <v>3349.39</v>
      </c>
      <c r="N554" s="34">
        <v>2.86988E-5</v>
      </c>
      <c r="O554" s="35">
        <v>22</v>
      </c>
      <c r="P554" s="34">
        <v>2.56608E-5</v>
      </c>
      <c r="Q554" s="35">
        <v>136</v>
      </c>
      <c r="R554" s="34">
        <v>2.69665E-5</v>
      </c>
      <c r="S554" s="35">
        <v>106</v>
      </c>
      <c r="T554" s="34">
        <v>7.3614000000000004E-6</v>
      </c>
      <c r="U554" s="35">
        <v>172.60000000000002</v>
      </c>
      <c r="V554" s="34">
        <v>1.07863E-5</v>
      </c>
      <c r="W554" s="35">
        <v>3349.39</v>
      </c>
    </row>
    <row r="555" spans="1:23" ht="14.45" x14ac:dyDescent="0.3">
      <c r="A555" s="6" t="s">
        <v>31</v>
      </c>
      <c r="B555" s="6" t="s">
        <v>75</v>
      </c>
      <c r="C555" s="6" t="s">
        <v>44</v>
      </c>
      <c r="D555" s="6" t="s">
        <v>39</v>
      </c>
      <c r="E555" s="6" t="s">
        <v>40</v>
      </c>
      <c r="F555" s="24" t="str">
        <f>+TabIPW[[#This Row],[WK]]&amp;TabIPW[[#This Row],[PK]]&amp;TabIPW[[#This Row],[GK]]</f>
        <v>080604</v>
      </c>
      <c r="G555" s="6" t="s">
        <v>568</v>
      </c>
      <c r="H555" s="34">
        <v>5.0943767999999997E-5</v>
      </c>
      <c r="I555" s="35">
        <v>16129</v>
      </c>
      <c r="J555" s="34">
        <v>3.8005700000000001E-5</v>
      </c>
      <c r="K555" s="35">
        <v>9689</v>
      </c>
      <c r="L555" s="34">
        <v>1.5208490000000001E-4</v>
      </c>
      <c r="M555" s="35">
        <v>13774.17</v>
      </c>
      <c r="N555" s="34">
        <v>1.3305810000000001E-4</v>
      </c>
      <c r="O555" s="35">
        <v>102</v>
      </c>
      <c r="P555" s="34">
        <v>1.086809E-4</v>
      </c>
      <c r="Q555" s="35">
        <v>576</v>
      </c>
      <c r="R555" s="34">
        <v>1.5467559999999999E-4</v>
      </c>
      <c r="S555" s="35">
        <v>608</v>
      </c>
      <c r="T555" s="34">
        <v>4.12469E-5</v>
      </c>
      <c r="U555" s="35">
        <v>967.09999999999991</v>
      </c>
      <c r="V555" s="34">
        <v>4.4358099999999998E-5</v>
      </c>
      <c r="W555" s="35">
        <v>13774.17</v>
      </c>
    </row>
    <row r="556" spans="1:23" ht="14.45" x14ac:dyDescent="0.3">
      <c r="A556" s="6" t="s">
        <v>31</v>
      </c>
      <c r="B556" s="6" t="s">
        <v>75</v>
      </c>
      <c r="C556" s="6" t="s">
        <v>44</v>
      </c>
      <c r="D556" s="6" t="s">
        <v>42</v>
      </c>
      <c r="E556" s="6" t="s">
        <v>36</v>
      </c>
      <c r="F556" s="24" t="str">
        <f>+TabIPW[[#This Row],[WK]]&amp;TabIPW[[#This Row],[PK]]&amp;TabIPW[[#This Row],[GK]]</f>
        <v>080605</v>
      </c>
      <c r="G556" s="6" t="s">
        <v>569</v>
      </c>
      <c r="H556" s="34">
        <v>1.305416E-5</v>
      </c>
      <c r="I556" s="35">
        <v>4133</v>
      </c>
      <c r="J556" s="34">
        <v>1.0179E-5</v>
      </c>
      <c r="K556" s="35">
        <v>2595</v>
      </c>
      <c r="L556" s="34">
        <v>3.8971199999999997E-5</v>
      </c>
      <c r="M556" s="35">
        <v>3529.58</v>
      </c>
      <c r="N556" s="34">
        <v>3.39168E-5</v>
      </c>
      <c r="O556" s="35">
        <v>26</v>
      </c>
      <c r="P556" s="34">
        <v>2.73589E-5</v>
      </c>
      <c r="Q556" s="35">
        <v>145</v>
      </c>
      <c r="R556" s="34">
        <v>3.5361699999999997E-5</v>
      </c>
      <c r="S556" s="35">
        <v>139</v>
      </c>
      <c r="T556" s="34">
        <v>6.8325000000000002E-6</v>
      </c>
      <c r="U556" s="35">
        <v>160.19999999999999</v>
      </c>
      <c r="V556" s="34">
        <v>1.1366600000000001E-5</v>
      </c>
      <c r="W556" s="35">
        <v>3529.58</v>
      </c>
    </row>
    <row r="557" spans="1:23" ht="14.45" x14ac:dyDescent="0.3">
      <c r="A557" s="6" t="s">
        <v>31</v>
      </c>
      <c r="B557" s="6" t="s">
        <v>75</v>
      </c>
      <c r="C557" s="6" t="s">
        <v>51</v>
      </c>
      <c r="D557" s="6" t="s">
        <v>33</v>
      </c>
      <c r="E557" s="6" t="s">
        <v>36</v>
      </c>
      <c r="F557" s="24" t="str">
        <f>+TabIPW[[#This Row],[WK]]&amp;TabIPW[[#This Row],[PK]]&amp;TabIPW[[#This Row],[GK]]</f>
        <v>080701</v>
      </c>
      <c r="G557" s="6" t="s">
        <v>570</v>
      </c>
      <c r="H557" s="34">
        <v>1.4475496E-5</v>
      </c>
      <c r="I557" s="35">
        <v>4583</v>
      </c>
      <c r="J557" s="34">
        <v>1.0904700000000001E-5</v>
      </c>
      <c r="K557" s="35">
        <v>2780</v>
      </c>
      <c r="L557" s="34">
        <v>4.0279499999999999E-5</v>
      </c>
      <c r="M557" s="35">
        <v>3648.07</v>
      </c>
      <c r="N557" s="34">
        <v>3.0003300000000001E-5</v>
      </c>
      <c r="O557" s="35">
        <v>23</v>
      </c>
      <c r="P557" s="34">
        <v>3.1321200000000001E-5</v>
      </c>
      <c r="Q557" s="35">
        <v>166</v>
      </c>
      <c r="R557" s="34">
        <v>3.48529E-5</v>
      </c>
      <c r="S557" s="35">
        <v>137</v>
      </c>
      <c r="T557" s="34">
        <v>8.2740999999999993E-6</v>
      </c>
      <c r="U557" s="35">
        <v>194</v>
      </c>
      <c r="V557" s="34">
        <v>1.17482E-5</v>
      </c>
      <c r="W557" s="35">
        <v>3648.07</v>
      </c>
    </row>
    <row r="558" spans="1:23" ht="14.45" x14ac:dyDescent="0.3">
      <c r="A558" s="6" t="s">
        <v>31</v>
      </c>
      <c r="B558" s="6" t="s">
        <v>75</v>
      </c>
      <c r="C558" s="6" t="s">
        <v>51</v>
      </c>
      <c r="D558" s="6" t="s">
        <v>32</v>
      </c>
      <c r="E558" s="6" t="s">
        <v>40</v>
      </c>
      <c r="F558" s="24" t="str">
        <f>+TabIPW[[#This Row],[WK]]&amp;TabIPW[[#This Row],[PK]]&amp;TabIPW[[#This Row],[GK]]</f>
        <v>080702</v>
      </c>
      <c r="G558" s="6" t="s">
        <v>571</v>
      </c>
      <c r="H558" s="34">
        <v>9.6050560000000002E-6</v>
      </c>
      <c r="I558" s="35">
        <v>3041</v>
      </c>
      <c r="J558" s="34">
        <v>7.2685E-6</v>
      </c>
      <c r="K558" s="35">
        <v>1853</v>
      </c>
      <c r="L558" s="34">
        <v>2.6727E-5</v>
      </c>
      <c r="M558" s="35">
        <v>2420.64</v>
      </c>
      <c r="N558" s="34">
        <v>1.8262900000000001E-5</v>
      </c>
      <c r="O558" s="35">
        <v>14</v>
      </c>
      <c r="P558" s="34">
        <v>2.1321100000000002E-5</v>
      </c>
      <c r="Q558" s="35">
        <v>113</v>
      </c>
      <c r="R558" s="34">
        <v>2.34049E-5</v>
      </c>
      <c r="S558" s="35">
        <v>92</v>
      </c>
      <c r="T558" s="34">
        <v>8.7517999999999998E-6</v>
      </c>
      <c r="U558" s="35">
        <v>205.2</v>
      </c>
      <c r="V558" s="34">
        <v>7.7953999999999999E-6</v>
      </c>
      <c r="W558" s="35">
        <v>2420.64</v>
      </c>
    </row>
    <row r="559" spans="1:23" ht="14.45" x14ac:dyDescent="0.3">
      <c r="A559" s="6" t="s">
        <v>31</v>
      </c>
      <c r="B559" s="6" t="s">
        <v>75</v>
      </c>
      <c r="C559" s="6" t="s">
        <v>51</v>
      </c>
      <c r="D559" s="6" t="s">
        <v>37</v>
      </c>
      <c r="E559" s="6" t="s">
        <v>36</v>
      </c>
      <c r="F559" s="24" t="str">
        <f>+TabIPW[[#This Row],[WK]]&amp;TabIPW[[#This Row],[PK]]&amp;TabIPW[[#This Row],[GK]]</f>
        <v>080703</v>
      </c>
      <c r="G559" s="6" t="s">
        <v>572</v>
      </c>
      <c r="H559" s="34">
        <v>1.4570256E-5</v>
      </c>
      <c r="I559" s="35">
        <v>4613</v>
      </c>
      <c r="J559" s="34">
        <v>1.13911E-5</v>
      </c>
      <c r="K559" s="35">
        <v>2904</v>
      </c>
      <c r="L559" s="34">
        <v>4.0543100000000002E-5</v>
      </c>
      <c r="M559" s="35">
        <v>3671.95</v>
      </c>
      <c r="N559" s="34">
        <v>2.73943E-5</v>
      </c>
      <c r="O559" s="35">
        <v>21</v>
      </c>
      <c r="P559" s="34">
        <v>3.9245900000000003E-5</v>
      </c>
      <c r="Q559" s="35">
        <v>208</v>
      </c>
      <c r="R559" s="34">
        <v>3.0273700000000001E-5</v>
      </c>
      <c r="S559" s="35">
        <v>119</v>
      </c>
      <c r="T559" s="34">
        <v>1.63648E-5</v>
      </c>
      <c r="U559" s="35">
        <v>383.7</v>
      </c>
      <c r="V559" s="34">
        <v>1.18251E-5</v>
      </c>
      <c r="W559" s="35">
        <v>3671.95</v>
      </c>
    </row>
    <row r="560" spans="1:23" ht="14.45" x14ac:dyDescent="0.3">
      <c r="A560" s="6" t="s">
        <v>31</v>
      </c>
      <c r="B560" s="6" t="s">
        <v>75</v>
      </c>
      <c r="C560" s="6" t="s">
        <v>51</v>
      </c>
      <c r="D560" s="6" t="s">
        <v>39</v>
      </c>
      <c r="E560" s="6" t="s">
        <v>40</v>
      </c>
      <c r="F560" s="24" t="str">
        <f>+TabIPW[[#This Row],[WK]]&amp;TabIPW[[#This Row],[PK]]&amp;TabIPW[[#This Row],[GK]]</f>
        <v>080704</v>
      </c>
      <c r="G560" s="6" t="s">
        <v>573</v>
      </c>
      <c r="H560" s="34">
        <v>4.7466239999999999E-5</v>
      </c>
      <c r="I560" s="35">
        <v>15028</v>
      </c>
      <c r="J560" s="34">
        <v>3.5632500000000001E-5</v>
      </c>
      <c r="K560" s="35">
        <v>9084</v>
      </c>
      <c r="L560" s="34">
        <v>1.320793E-4</v>
      </c>
      <c r="M560" s="35">
        <v>11962.29</v>
      </c>
      <c r="N560" s="34">
        <v>1.187087E-4</v>
      </c>
      <c r="O560" s="35">
        <v>91</v>
      </c>
      <c r="P560" s="34">
        <v>1.079261E-4</v>
      </c>
      <c r="Q560" s="35">
        <v>572</v>
      </c>
      <c r="R560" s="34">
        <v>1.8316839999999999E-4</v>
      </c>
      <c r="S560" s="35">
        <v>720</v>
      </c>
      <c r="T560" s="34">
        <v>5.2886100000000002E-5</v>
      </c>
      <c r="U560" s="35">
        <v>1240</v>
      </c>
      <c r="V560" s="34">
        <v>3.8523099999999997E-5</v>
      </c>
      <c r="W560" s="35">
        <v>11962.29</v>
      </c>
    </row>
    <row r="561" spans="1:23" ht="14.45" x14ac:dyDescent="0.3">
      <c r="A561" s="6" t="s">
        <v>31</v>
      </c>
      <c r="B561" s="6" t="s">
        <v>75</v>
      </c>
      <c r="C561" s="6" t="s">
        <v>51</v>
      </c>
      <c r="D561" s="6" t="s">
        <v>42</v>
      </c>
      <c r="E561" s="6" t="s">
        <v>40</v>
      </c>
      <c r="F561" s="24" t="str">
        <f>+TabIPW[[#This Row],[WK]]&amp;TabIPW[[#This Row],[PK]]&amp;TabIPW[[#This Row],[GK]]</f>
        <v>080705</v>
      </c>
      <c r="G561" s="6" t="s">
        <v>574</v>
      </c>
      <c r="H561" s="34">
        <v>1.9677584000000002E-5</v>
      </c>
      <c r="I561" s="35">
        <v>6230</v>
      </c>
      <c r="J561" s="34">
        <v>1.5313699999999999E-5</v>
      </c>
      <c r="K561" s="35">
        <v>3904</v>
      </c>
      <c r="L561" s="34">
        <v>5.4754699999999999E-5</v>
      </c>
      <c r="M561" s="35">
        <v>4959.08</v>
      </c>
      <c r="N561" s="34">
        <v>4.6961700000000001E-5</v>
      </c>
      <c r="O561" s="35">
        <v>36</v>
      </c>
      <c r="P561" s="34">
        <v>4.6604499999999997E-5</v>
      </c>
      <c r="Q561" s="35">
        <v>247</v>
      </c>
      <c r="R561" s="34">
        <v>5.31697E-5</v>
      </c>
      <c r="S561" s="35">
        <v>209</v>
      </c>
      <c r="T561" s="34">
        <v>1.6889400000000001E-5</v>
      </c>
      <c r="U561" s="35">
        <v>396</v>
      </c>
      <c r="V561" s="34">
        <v>1.5970100000000001E-5</v>
      </c>
      <c r="W561" s="35">
        <v>4959.08</v>
      </c>
    </row>
    <row r="562" spans="1:23" ht="14.45" x14ac:dyDescent="0.3">
      <c r="A562" s="6" t="s">
        <v>31</v>
      </c>
      <c r="B562" s="6" t="s">
        <v>75</v>
      </c>
      <c r="C562" s="6" t="s">
        <v>75</v>
      </c>
      <c r="D562" s="6" t="s">
        <v>33</v>
      </c>
      <c r="E562" s="6" t="s">
        <v>36</v>
      </c>
      <c r="F562" s="24" t="str">
        <f>+TabIPW[[#This Row],[WK]]&amp;TabIPW[[#This Row],[PK]]&amp;TabIPW[[#This Row],[GK]]</f>
        <v>080801</v>
      </c>
      <c r="G562" s="6" t="s">
        <v>575</v>
      </c>
      <c r="H562" s="34">
        <v>1.1310664E-5</v>
      </c>
      <c r="I562" s="35">
        <v>3581</v>
      </c>
      <c r="J562" s="34">
        <v>8.8061000000000003E-6</v>
      </c>
      <c r="K562" s="35">
        <v>2245</v>
      </c>
      <c r="L562" s="34">
        <v>3.6296800000000001E-5</v>
      </c>
      <c r="M562" s="35">
        <v>3287.36</v>
      </c>
      <c r="N562" s="34">
        <v>2.21763E-5</v>
      </c>
      <c r="O562" s="35">
        <v>17</v>
      </c>
      <c r="P562" s="34">
        <v>2.88684E-5</v>
      </c>
      <c r="Q562" s="35">
        <v>153</v>
      </c>
      <c r="R562" s="34">
        <v>1.6790400000000001E-5</v>
      </c>
      <c r="S562" s="35">
        <v>66</v>
      </c>
      <c r="T562" s="34">
        <v>1.12426E-5</v>
      </c>
      <c r="U562" s="35">
        <v>263.60000000000002</v>
      </c>
      <c r="V562" s="34">
        <v>1.05866E-5</v>
      </c>
      <c r="W562" s="35">
        <v>3287.36</v>
      </c>
    </row>
    <row r="563" spans="1:23" ht="14.45" x14ac:dyDescent="0.3">
      <c r="A563" s="6" t="s">
        <v>31</v>
      </c>
      <c r="B563" s="6" t="s">
        <v>75</v>
      </c>
      <c r="C563" s="6" t="s">
        <v>75</v>
      </c>
      <c r="D563" s="6" t="s">
        <v>32</v>
      </c>
      <c r="E563" s="6" t="s">
        <v>36</v>
      </c>
      <c r="F563" s="24" t="str">
        <f>+TabIPW[[#This Row],[WK]]&amp;TabIPW[[#This Row],[PK]]&amp;TabIPW[[#This Row],[GK]]</f>
        <v>080802</v>
      </c>
      <c r="G563" s="6" t="s">
        <v>576</v>
      </c>
      <c r="H563" s="34">
        <v>1.4930328000000002E-5</v>
      </c>
      <c r="I563" s="35">
        <v>4727</v>
      </c>
      <c r="J563" s="34">
        <v>1.1606900000000001E-5</v>
      </c>
      <c r="K563" s="35">
        <v>2959</v>
      </c>
      <c r="L563" s="34">
        <v>4.7912499999999999E-5</v>
      </c>
      <c r="M563" s="35">
        <v>4339.3900000000003</v>
      </c>
      <c r="N563" s="34">
        <v>2.73943E-5</v>
      </c>
      <c r="O563" s="35">
        <v>21</v>
      </c>
      <c r="P563" s="34">
        <v>2.6604199999999998E-5</v>
      </c>
      <c r="Q563" s="35">
        <v>141</v>
      </c>
      <c r="R563" s="34">
        <v>2.97649E-5</v>
      </c>
      <c r="S563" s="35">
        <v>117</v>
      </c>
      <c r="T563" s="34">
        <v>1.6582399999999999E-5</v>
      </c>
      <c r="U563" s="35">
        <v>388.79999999999995</v>
      </c>
      <c r="V563" s="34">
        <v>1.39745E-5</v>
      </c>
      <c r="W563" s="35">
        <v>4339.3900000000003</v>
      </c>
    </row>
    <row r="564" spans="1:23" ht="14.45" x14ac:dyDescent="0.3">
      <c r="A564" s="6" t="s">
        <v>31</v>
      </c>
      <c r="B564" s="6" t="s">
        <v>75</v>
      </c>
      <c r="C564" s="6" t="s">
        <v>75</v>
      </c>
      <c r="D564" s="6" t="s">
        <v>37</v>
      </c>
      <c r="E564" s="6" t="s">
        <v>36</v>
      </c>
      <c r="F564" s="24" t="str">
        <f>+TabIPW[[#This Row],[WK]]&amp;TabIPW[[#This Row],[PK]]&amp;TabIPW[[#This Row],[GK]]</f>
        <v>080803</v>
      </c>
      <c r="G564" s="6" t="s">
        <v>577</v>
      </c>
      <c r="H564" s="34">
        <v>1.5836824E-5</v>
      </c>
      <c r="I564" s="35">
        <v>5014</v>
      </c>
      <c r="J564" s="34">
        <v>1.21364E-5</v>
      </c>
      <c r="K564" s="35">
        <v>3094</v>
      </c>
      <c r="L564" s="34">
        <v>5.0821500000000001E-5</v>
      </c>
      <c r="M564" s="35">
        <v>4602.8500000000004</v>
      </c>
      <c r="N564" s="34">
        <v>2.86988E-5</v>
      </c>
      <c r="O564" s="35">
        <v>22</v>
      </c>
      <c r="P564" s="34">
        <v>3.3207999999999998E-5</v>
      </c>
      <c r="Q564" s="35">
        <v>176</v>
      </c>
      <c r="R564" s="34">
        <v>2.3150500000000001E-5</v>
      </c>
      <c r="S564" s="35">
        <v>91</v>
      </c>
      <c r="T564" s="34">
        <v>1.5405199999999999E-5</v>
      </c>
      <c r="U564" s="35">
        <v>361.20000000000005</v>
      </c>
      <c r="V564" s="34">
        <v>1.48229E-5</v>
      </c>
      <c r="W564" s="35">
        <v>4602.8500000000004</v>
      </c>
    </row>
    <row r="565" spans="1:23" ht="14.45" x14ac:dyDescent="0.3">
      <c r="A565" s="6" t="s">
        <v>31</v>
      </c>
      <c r="B565" s="6" t="s">
        <v>75</v>
      </c>
      <c r="C565" s="6" t="s">
        <v>75</v>
      </c>
      <c r="D565" s="6" t="s">
        <v>39</v>
      </c>
      <c r="E565" s="6" t="s">
        <v>36</v>
      </c>
      <c r="F565" s="24" t="str">
        <f>+TabIPW[[#This Row],[WK]]&amp;TabIPW[[#This Row],[PK]]&amp;TabIPW[[#This Row],[GK]]</f>
        <v>080804</v>
      </c>
      <c r="G565" s="6" t="s">
        <v>578</v>
      </c>
      <c r="H565" s="34">
        <v>1.1515968E-5</v>
      </c>
      <c r="I565" s="35">
        <v>3646</v>
      </c>
      <c r="J565" s="34">
        <v>8.7669000000000007E-6</v>
      </c>
      <c r="K565" s="35">
        <v>2235</v>
      </c>
      <c r="L565" s="34">
        <v>3.6955600000000002E-5</v>
      </c>
      <c r="M565" s="35">
        <v>3347.03</v>
      </c>
      <c r="N565" s="34">
        <v>2.0871899999999999E-5</v>
      </c>
      <c r="O565" s="35">
        <v>16</v>
      </c>
      <c r="P565" s="34">
        <v>2.1321100000000002E-5</v>
      </c>
      <c r="Q565" s="35">
        <v>113</v>
      </c>
      <c r="R565" s="34">
        <v>2.0860799999999999E-5</v>
      </c>
      <c r="S565" s="35">
        <v>82</v>
      </c>
      <c r="T565" s="34">
        <v>7.1694999999999997E-6</v>
      </c>
      <c r="U565" s="35">
        <v>168.1</v>
      </c>
      <c r="V565" s="34">
        <v>1.0778700000000001E-5</v>
      </c>
      <c r="W565" s="35">
        <v>3347.03</v>
      </c>
    </row>
    <row r="566" spans="1:23" ht="14.45" x14ac:dyDescent="0.3">
      <c r="A566" s="6" t="s">
        <v>31</v>
      </c>
      <c r="B566" s="6" t="s">
        <v>75</v>
      </c>
      <c r="C566" s="6" t="s">
        <v>75</v>
      </c>
      <c r="D566" s="6" t="s">
        <v>42</v>
      </c>
      <c r="E566" s="6" t="s">
        <v>40</v>
      </c>
      <c r="F566" s="24" t="str">
        <f>+TabIPW[[#This Row],[WK]]&amp;TabIPW[[#This Row],[PK]]&amp;TabIPW[[#This Row],[GK]]</f>
        <v>080805</v>
      </c>
      <c r="G566" s="6" t="s">
        <v>579</v>
      </c>
      <c r="H566" s="34">
        <v>9.1309656000000011E-5</v>
      </c>
      <c r="I566" s="35">
        <v>28909</v>
      </c>
      <c r="J566" s="34">
        <v>6.8028900000000002E-5</v>
      </c>
      <c r="K566" s="35">
        <v>17343</v>
      </c>
      <c r="L566" s="34">
        <v>2.9301929999999999E-4</v>
      </c>
      <c r="M566" s="35">
        <v>26538.46</v>
      </c>
      <c r="N566" s="34">
        <v>1.8915119999999999E-4</v>
      </c>
      <c r="O566" s="35">
        <v>145</v>
      </c>
      <c r="P566" s="34">
        <v>2.362299E-4</v>
      </c>
      <c r="Q566" s="35">
        <v>1252</v>
      </c>
      <c r="R566" s="34">
        <v>8.1408200000000004E-5</v>
      </c>
      <c r="S566" s="35">
        <v>320</v>
      </c>
      <c r="T566" s="34">
        <v>1.1376909999999999E-4</v>
      </c>
      <c r="U566" s="35">
        <v>2667.5</v>
      </c>
      <c r="V566" s="34">
        <v>8.5463999999999994E-5</v>
      </c>
      <c r="W566" s="35">
        <v>26538.46</v>
      </c>
    </row>
    <row r="567" spans="1:23" ht="14.45" x14ac:dyDescent="0.3">
      <c r="A567" s="6" t="s">
        <v>31</v>
      </c>
      <c r="B567" s="6" t="s">
        <v>75</v>
      </c>
      <c r="C567" s="6" t="s">
        <v>75</v>
      </c>
      <c r="D567" s="6" t="s">
        <v>44</v>
      </c>
      <c r="E567" s="6" t="s">
        <v>40</v>
      </c>
      <c r="F567" s="24" t="str">
        <f>+TabIPW[[#This Row],[WK]]&amp;TabIPW[[#This Row],[PK]]&amp;TabIPW[[#This Row],[GK]]</f>
        <v>080806</v>
      </c>
      <c r="G567" s="6" t="s">
        <v>580</v>
      </c>
      <c r="H567" s="34">
        <v>2.5533480000000001E-5</v>
      </c>
      <c r="I567" s="35">
        <v>8084</v>
      </c>
      <c r="J567" s="34">
        <v>1.8867499999999999E-5</v>
      </c>
      <c r="K567" s="35">
        <v>4810</v>
      </c>
      <c r="L567" s="34">
        <v>8.1938800000000002E-5</v>
      </c>
      <c r="M567" s="35">
        <v>7421.11</v>
      </c>
      <c r="N567" s="34">
        <v>4.6961700000000001E-5</v>
      </c>
      <c r="O567" s="35">
        <v>36</v>
      </c>
      <c r="P567" s="34">
        <v>6.4717999999999999E-5</v>
      </c>
      <c r="Q567" s="35">
        <v>343</v>
      </c>
      <c r="R567" s="34">
        <v>4.1467300000000002E-5</v>
      </c>
      <c r="S567" s="35">
        <v>163</v>
      </c>
      <c r="T567" s="34">
        <v>3.4857899999999997E-5</v>
      </c>
      <c r="U567" s="35">
        <v>817.3</v>
      </c>
      <c r="V567" s="34">
        <v>2.3898799999999999E-5</v>
      </c>
      <c r="W567" s="35">
        <v>7421.11</v>
      </c>
    </row>
    <row r="568" spans="1:23" ht="14.45" x14ac:dyDescent="0.3">
      <c r="A568" s="6" t="s">
        <v>31</v>
      </c>
      <c r="B568" s="6" t="s">
        <v>75</v>
      </c>
      <c r="C568" s="6" t="s">
        <v>77</v>
      </c>
      <c r="D568" s="6" t="s">
        <v>33</v>
      </c>
      <c r="E568" s="6" t="s">
        <v>40</v>
      </c>
      <c r="F568" s="24" t="str">
        <f>+TabIPW[[#This Row],[WK]]&amp;TabIPW[[#This Row],[PK]]&amp;TabIPW[[#This Row],[GK]]</f>
        <v>080901</v>
      </c>
      <c r="G568" s="6" t="s">
        <v>581</v>
      </c>
      <c r="H568" s="34">
        <v>1.9146952E-5</v>
      </c>
      <c r="I568" s="35">
        <v>6062</v>
      </c>
      <c r="J568" s="34">
        <v>1.45958E-5</v>
      </c>
      <c r="K568" s="35">
        <v>3721</v>
      </c>
      <c r="L568" s="34">
        <v>6.1510899999999994E-5</v>
      </c>
      <c r="M568" s="35">
        <v>5570.98</v>
      </c>
      <c r="N568" s="34">
        <v>4.8266200000000002E-5</v>
      </c>
      <c r="O568" s="35">
        <v>37</v>
      </c>
      <c r="P568" s="34">
        <v>4.6227100000000003E-5</v>
      </c>
      <c r="Q568" s="35">
        <v>245</v>
      </c>
      <c r="R568" s="34">
        <v>1.3991999999999999E-5</v>
      </c>
      <c r="S568" s="35">
        <v>55</v>
      </c>
      <c r="T568" s="34">
        <v>2.1990399999999999E-5</v>
      </c>
      <c r="U568" s="35">
        <v>515.6</v>
      </c>
      <c r="V568" s="34">
        <v>1.7940699999999999E-5</v>
      </c>
      <c r="W568" s="35">
        <v>5570.98</v>
      </c>
    </row>
    <row r="569" spans="1:23" ht="14.45" x14ac:dyDescent="0.3">
      <c r="A569" s="6" t="s">
        <v>31</v>
      </c>
      <c r="B569" s="6" t="s">
        <v>75</v>
      </c>
      <c r="C569" s="6" t="s">
        <v>77</v>
      </c>
      <c r="D569" s="6" t="s">
        <v>32</v>
      </c>
      <c r="E569" s="6" t="s">
        <v>36</v>
      </c>
      <c r="F569" s="24" t="str">
        <f>+TabIPW[[#This Row],[WK]]&amp;TabIPW[[#This Row],[PK]]&amp;TabIPW[[#This Row],[GK]]</f>
        <v>080902</v>
      </c>
      <c r="G569" s="6" t="s">
        <v>582</v>
      </c>
      <c r="H569" s="34">
        <v>9.9967200000000001E-6</v>
      </c>
      <c r="I569" s="35">
        <v>3165</v>
      </c>
      <c r="J569" s="34">
        <v>7.3470000000000001E-6</v>
      </c>
      <c r="K569" s="35">
        <v>1873</v>
      </c>
      <c r="L569" s="34">
        <v>3.21152E-5</v>
      </c>
      <c r="M569" s="35">
        <v>2908.64</v>
      </c>
      <c r="N569" s="34">
        <v>2.0871899999999999E-5</v>
      </c>
      <c r="O569" s="35">
        <v>16</v>
      </c>
      <c r="P569" s="34">
        <v>1.9622900000000001E-5</v>
      </c>
      <c r="Q569" s="35">
        <v>104</v>
      </c>
      <c r="R569" s="34">
        <v>3.3835299999999998E-5</v>
      </c>
      <c r="S569" s="35">
        <v>133</v>
      </c>
      <c r="T569" s="34">
        <v>6.1800000000000001E-6</v>
      </c>
      <c r="U569" s="35">
        <v>144.89999999999998</v>
      </c>
      <c r="V569" s="34">
        <v>9.3669000000000001E-6</v>
      </c>
      <c r="W569" s="35">
        <v>2908.64</v>
      </c>
    </row>
    <row r="570" spans="1:23" ht="14.45" x14ac:dyDescent="0.3">
      <c r="A570" s="6" t="s">
        <v>31</v>
      </c>
      <c r="B570" s="6" t="s">
        <v>75</v>
      </c>
      <c r="C570" s="6" t="s">
        <v>77</v>
      </c>
      <c r="D570" s="6" t="s">
        <v>37</v>
      </c>
      <c r="E570" s="6" t="s">
        <v>40</v>
      </c>
      <c r="F570" s="24" t="str">
        <f>+TabIPW[[#This Row],[WK]]&amp;TabIPW[[#This Row],[PK]]&amp;TabIPW[[#This Row],[GK]]</f>
        <v>080903</v>
      </c>
      <c r="G570" s="6" t="s">
        <v>583</v>
      </c>
      <c r="H570" s="34">
        <v>3.1998968000000002E-5</v>
      </c>
      <c r="I570" s="35">
        <v>10131</v>
      </c>
      <c r="J570" s="34">
        <v>2.3872699999999999E-5</v>
      </c>
      <c r="K570" s="35">
        <v>6086</v>
      </c>
      <c r="L570" s="34">
        <v>1.027989E-4</v>
      </c>
      <c r="M570" s="35">
        <v>9310.39</v>
      </c>
      <c r="N570" s="34">
        <v>6.2615599999999997E-5</v>
      </c>
      <c r="O570" s="35">
        <v>48</v>
      </c>
      <c r="P570" s="34">
        <v>6.5283999999999994E-5</v>
      </c>
      <c r="Q570" s="35">
        <v>346</v>
      </c>
      <c r="R570" s="34">
        <v>4.75729E-5</v>
      </c>
      <c r="S570" s="35">
        <v>187</v>
      </c>
      <c r="T570" s="34">
        <v>2.4839400000000001E-5</v>
      </c>
      <c r="U570" s="35">
        <v>582.4</v>
      </c>
      <c r="V570" s="34">
        <v>2.9983000000000001E-5</v>
      </c>
      <c r="W570" s="35">
        <v>9310.39</v>
      </c>
    </row>
    <row r="571" spans="1:23" ht="14.45" x14ac:dyDescent="0.3">
      <c r="A571" s="6" t="s">
        <v>31</v>
      </c>
      <c r="B571" s="6" t="s">
        <v>75</v>
      </c>
      <c r="C571" s="6" t="s">
        <v>77</v>
      </c>
      <c r="D571" s="6" t="s">
        <v>39</v>
      </c>
      <c r="E571" s="6" t="s">
        <v>40</v>
      </c>
      <c r="F571" s="24" t="str">
        <f>+TabIPW[[#This Row],[WK]]&amp;TabIPW[[#This Row],[PK]]&amp;TabIPW[[#This Row],[GK]]</f>
        <v>080904</v>
      </c>
      <c r="G571" s="6" t="s">
        <v>584</v>
      </c>
      <c r="H571" s="34">
        <v>1.8707912E-5</v>
      </c>
      <c r="I571" s="35">
        <v>5923</v>
      </c>
      <c r="J571" s="34">
        <v>1.4097700000000001E-5</v>
      </c>
      <c r="K571" s="35">
        <v>3594</v>
      </c>
      <c r="L571" s="34">
        <v>6.0100499999999998E-5</v>
      </c>
      <c r="M571" s="35">
        <v>5443.24</v>
      </c>
      <c r="N571" s="34">
        <v>4.0439199999999997E-5</v>
      </c>
      <c r="O571" s="35">
        <v>31</v>
      </c>
      <c r="P571" s="34">
        <v>4.6415799999999997E-5</v>
      </c>
      <c r="Q571" s="35">
        <v>246</v>
      </c>
      <c r="R571" s="34">
        <v>1.9588800000000001E-5</v>
      </c>
      <c r="S571" s="35">
        <v>77</v>
      </c>
      <c r="T571" s="34">
        <v>1.8377899999999999E-5</v>
      </c>
      <c r="U571" s="35">
        <v>430.9</v>
      </c>
      <c r="V571" s="34">
        <v>1.7529299999999998E-5</v>
      </c>
      <c r="W571" s="35">
        <v>5443.24</v>
      </c>
    </row>
    <row r="572" spans="1:23" ht="14.45" x14ac:dyDescent="0.3">
      <c r="A572" s="6" t="s">
        <v>31</v>
      </c>
      <c r="B572" s="6" t="s">
        <v>75</v>
      </c>
      <c r="C572" s="6" t="s">
        <v>77</v>
      </c>
      <c r="D572" s="6" t="s">
        <v>42</v>
      </c>
      <c r="E572" s="6" t="s">
        <v>40</v>
      </c>
      <c r="F572" s="24" t="str">
        <f>+TabIPW[[#This Row],[WK]]&amp;TabIPW[[#This Row],[PK]]&amp;TabIPW[[#This Row],[GK]]</f>
        <v>080905</v>
      </c>
      <c r="G572" s="6" t="s">
        <v>585</v>
      </c>
      <c r="H572" s="34">
        <v>2.8420367999999999E-5</v>
      </c>
      <c r="I572" s="35">
        <v>8998</v>
      </c>
      <c r="J572" s="34">
        <v>2.1825099999999999E-5</v>
      </c>
      <c r="K572" s="35">
        <v>5564</v>
      </c>
      <c r="L572" s="34">
        <v>9.1302299999999995E-5</v>
      </c>
      <c r="M572" s="35">
        <v>8269.16</v>
      </c>
      <c r="N572" s="34">
        <v>5.7397600000000001E-5</v>
      </c>
      <c r="O572" s="35">
        <v>44</v>
      </c>
      <c r="P572" s="34">
        <v>6.0000899999999997E-5</v>
      </c>
      <c r="Q572" s="35">
        <v>318</v>
      </c>
      <c r="R572" s="34">
        <v>5.6985699999999999E-5</v>
      </c>
      <c r="S572" s="35">
        <v>224</v>
      </c>
      <c r="T572" s="34">
        <v>2.5338400000000001E-5</v>
      </c>
      <c r="U572" s="35">
        <v>594.1</v>
      </c>
      <c r="V572" s="34">
        <v>2.66298E-5</v>
      </c>
      <c r="W572" s="35">
        <v>8269.16</v>
      </c>
    </row>
    <row r="573" spans="1:23" ht="14.45" x14ac:dyDescent="0.3">
      <c r="A573" s="6" t="s">
        <v>31</v>
      </c>
      <c r="B573" s="6" t="s">
        <v>75</v>
      </c>
      <c r="C573" s="6" t="s">
        <v>77</v>
      </c>
      <c r="D573" s="6" t="s">
        <v>44</v>
      </c>
      <c r="E573" s="6" t="s">
        <v>40</v>
      </c>
      <c r="F573" s="24" t="str">
        <f>+TabIPW[[#This Row],[WK]]&amp;TabIPW[[#This Row],[PK]]&amp;TabIPW[[#This Row],[GK]]</f>
        <v>080906</v>
      </c>
      <c r="G573" s="6" t="s">
        <v>586</v>
      </c>
      <c r="H573" s="34">
        <v>8.206467199999999E-5</v>
      </c>
      <c r="I573" s="35">
        <v>25982</v>
      </c>
      <c r="J573" s="34">
        <v>6.1713599999999998E-5</v>
      </c>
      <c r="K573" s="35">
        <v>15733</v>
      </c>
      <c r="L573" s="34">
        <v>2.6363839999999999E-4</v>
      </c>
      <c r="M573" s="35">
        <v>23877.46</v>
      </c>
      <c r="N573" s="34">
        <v>1.8654230000000001E-4</v>
      </c>
      <c r="O573" s="35">
        <v>143</v>
      </c>
      <c r="P573" s="34">
        <v>2.2792790000000001E-4</v>
      </c>
      <c r="Q573" s="35">
        <v>1208</v>
      </c>
      <c r="R573" s="34">
        <v>1.2516510000000001E-4</v>
      </c>
      <c r="S573" s="35">
        <v>492</v>
      </c>
      <c r="T573" s="34">
        <v>8.64219E-5</v>
      </c>
      <c r="U573" s="35">
        <v>2026.3000000000002</v>
      </c>
      <c r="V573" s="34">
        <v>7.6894499999999994E-5</v>
      </c>
      <c r="W573" s="35">
        <v>23877.46</v>
      </c>
    </row>
    <row r="574" spans="1:23" ht="14.45" x14ac:dyDescent="0.3">
      <c r="A574" s="6" t="s">
        <v>31</v>
      </c>
      <c r="B574" s="6" t="s">
        <v>75</v>
      </c>
      <c r="C574" s="6" t="s">
        <v>77</v>
      </c>
      <c r="D574" s="6" t="s">
        <v>51</v>
      </c>
      <c r="E574" s="6" t="s">
        <v>36</v>
      </c>
      <c r="F574" s="24" t="str">
        <f>+TabIPW[[#This Row],[WK]]&amp;TabIPW[[#This Row],[PK]]&amp;TabIPW[[#This Row],[GK]]</f>
        <v>080907</v>
      </c>
      <c r="G574" s="6" t="s">
        <v>154</v>
      </c>
      <c r="H574" s="34">
        <v>2.1844328E-5</v>
      </c>
      <c r="I574" s="35">
        <v>6916</v>
      </c>
      <c r="J574" s="34">
        <v>1.63061E-5</v>
      </c>
      <c r="K574" s="35">
        <v>4157</v>
      </c>
      <c r="L574" s="34">
        <v>7.0176299999999994E-5</v>
      </c>
      <c r="M574" s="35">
        <v>6355.8</v>
      </c>
      <c r="N574" s="34">
        <v>3.0003300000000001E-5</v>
      </c>
      <c r="O574" s="35">
        <v>23</v>
      </c>
      <c r="P574" s="34">
        <v>4.2830800000000003E-5</v>
      </c>
      <c r="Q574" s="35">
        <v>227</v>
      </c>
      <c r="R574" s="34">
        <v>5.0625699999999999E-5</v>
      </c>
      <c r="S574" s="35">
        <v>199</v>
      </c>
      <c r="T574" s="34">
        <v>1.8885500000000001E-5</v>
      </c>
      <c r="U574" s="35">
        <v>442.8</v>
      </c>
      <c r="V574" s="34">
        <v>2.0468100000000001E-5</v>
      </c>
      <c r="W574" s="35">
        <v>6355.8</v>
      </c>
    </row>
    <row r="575" spans="1:23" ht="14.45" x14ac:dyDescent="0.3">
      <c r="A575" s="6" t="s">
        <v>31</v>
      </c>
      <c r="B575" s="6" t="s">
        <v>75</v>
      </c>
      <c r="C575" s="6" t="s">
        <v>77</v>
      </c>
      <c r="D575" s="6" t="s">
        <v>75</v>
      </c>
      <c r="E575" s="6" t="s">
        <v>36</v>
      </c>
      <c r="F575" s="24" t="str">
        <f>+TabIPW[[#This Row],[WK]]&amp;TabIPW[[#This Row],[PK]]&amp;TabIPW[[#This Row],[GK]]</f>
        <v>080908</v>
      </c>
      <c r="G575" s="6" t="s">
        <v>587</v>
      </c>
      <c r="H575" s="34">
        <v>9.9777680000000004E-6</v>
      </c>
      <c r="I575" s="35">
        <v>3159</v>
      </c>
      <c r="J575" s="34">
        <v>7.3234000000000001E-6</v>
      </c>
      <c r="K575" s="35">
        <v>1867</v>
      </c>
      <c r="L575" s="34">
        <v>3.2054200000000002E-5</v>
      </c>
      <c r="M575" s="35">
        <v>2903.12</v>
      </c>
      <c r="N575" s="34">
        <v>1.5653899999999999E-5</v>
      </c>
      <c r="O575" s="35">
        <v>12</v>
      </c>
      <c r="P575" s="34">
        <v>2.6226800000000001E-5</v>
      </c>
      <c r="Q575" s="35">
        <v>139</v>
      </c>
      <c r="R575" s="34">
        <v>2.69665E-5</v>
      </c>
      <c r="S575" s="35">
        <v>106</v>
      </c>
      <c r="T575" s="34">
        <v>5.9795000000000001E-6</v>
      </c>
      <c r="U575" s="35">
        <v>140.19999999999999</v>
      </c>
      <c r="V575" s="34">
        <v>9.3492000000000002E-6</v>
      </c>
      <c r="W575" s="35">
        <v>2903.12</v>
      </c>
    </row>
    <row r="576" spans="1:23" ht="14.45" x14ac:dyDescent="0.3">
      <c r="A576" s="6" t="s">
        <v>31</v>
      </c>
      <c r="B576" s="6" t="s">
        <v>75</v>
      </c>
      <c r="C576" s="6" t="s">
        <v>77</v>
      </c>
      <c r="D576" s="6" t="s">
        <v>77</v>
      </c>
      <c r="E576" s="6" t="s">
        <v>36</v>
      </c>
      <c r="F576" s="24" t="str">
        <f>+TabIPW[[#This Row],[WK]]&amp;TabIPW[[#This Row],[PK]]&amp;TabIPW[[#This Row],[GK]]</f>
        <v>080909</v>
      </c>
      <c r="G576" s="6" t="s">
        <v>588</v>
      </c>
      <c r="H576" s="34">
        <v>1.4974544000000001E-5</v>
      </c>
      <c r="I576" s="35">
        <v>4741</v>
      </c>
      <c r="J576" s="34">
        <v>1.1316599999999999E-5</v>
      </c>
      <c r="K576" s="35">
        <v>2885</v>
      </c>
      <c r="L576" s="34">
        <v>4.8106799999999998E-5</v>
      </c>
      <c r="M576" s="35">
        <v>4356.9799999999996</v>
      </c>
      <c r="N576" s="34">
        <v>3.6525800000000002E-5</v>
      </c>
      <c r="O576" s="35">
        <v>28</v>
      </c>
      <c r="P576" s="34">
        <v>2.58494E-5</v>
      </c>
      <c r="Q576" s="35">
        <v>137</v>
      </c>
      <c r="R576" s="34">
        <v>1.7553600000000001E-5</v>
      </c>
      <c r="S576" s="35">
        <v>69</v>
      </c>
      <c r="T576" s="34">
        <v>9.1954000000000001E-6</v>
      </c>
      <c r="U576" s="35">
        <v>215.6</v>
      </c>
      <c r="V576" s="34">
        <v>1.40311E-5</v>
      </c>
      <c r="W576" s="35">
        <v>4356.9799999999996</v>
      </c>
    </row>
    <row r="577" spans="1:23" ht="14.45" x14ac:dyDescent="0.3">
      <c r="A577" s="6" t="s">
        <v>31</v>
      </c>
      <c r="B577" s="6" t="s">
        <v>75</v>
      </c>
      <c r="C577" s="6" t="s">
        <v>90</v>
      </c>
      <c r="D577" s="6" t="s">
        <v>33</v>
      </c>
      <c r="E577" s="6" t="s">
        <v>34</v>
      </c>
      <c r="F577" s="24" t="str">
        <f>+TabIPW[[#This Row],[WK]]&amp;TabIPW[[#This Row],[PK]]&amp;TabIPW[[#This Row],[GK]]</f>
        <v>081001</v>
      </c>
      <c r="G577" s="6" t="s">
        <v>589</v>
      </c>
      <c r="H577" s="34">
        <v>8.6101280000000007E-6</v>
      </c>
      <c r="I577" s="35">
        <v>2726</v>
      </c>
      <c r="J577" s="34">
        <v>6.5938000000000003E-6</v>
      </c>
      <c r="K577" s="35">
        <v>1681</v>
      </c>
      <c r="L577" s="34">
        <v>2.4530400000000001E-5</v>
      </c>
      <c r="M577" s="35">
        <v>2221.69</v>
      </c>
      <c r="N577" s="34">
        <v>1.3044899999999999E-5</v>
      </c>
      <c r="O577" s="35">
        <v>10</v>
      </c>
      <c r="P577" s="34">
        <v>1.52832E-5</v>
      </c>
      <c r="Q577" s="35">
        <v>81</v>
      </c>
      <c r="R577" s="34">
        <v>3.7651300000000003E-5</v>
      </c>
      <c r="S577" s="35">
        <v>148</v>
      </c>
      <c r="T577" s="34">
        <v>6.4699999999999999E-6</v>
      </c>
      <c r="U577" s="35">
        <v>151.69999999999999</v>
      </c>
      <c r="V577" s="34">
        <v>7.1547000000000003E-6</v>
      </c>
      <c r="W577" s="35">
        <v>2221.69</v>
      </c>
    </row>
    <row r="578" spans="1:23" ht="14.45" x14ac:dyDescent="0.3">
      <c r="A578" s="6" t="s">
        <v>31</v>
      </c>
      <c r="B578" s="6" t="s">
        <v>75</v>
      </c>
      <c r="C578" s="6" t="s">
        <v>90</v>
      </c>
      <c r="D578" s="6" t="s">
        <v>32</v>
      </c>
      <c r="E578" s="6" t="s">
        <v>34</v>
      </c>
      <c r="F578" s="24" t="str">
        <f>+TabIPW[[#This Row],[WK]]&amp;TabIPW[[#This Row],[PK]]&amp;TabIPW[[#This Row],[GK]]</f>
        <v>081002</v>
      </c>
      <c r="G578" s="6" t="s">
        <v>590</v>
      </c>
      <c r="H578" s="34">
        <v>7.410520000000001E-5</v>
      </c>
      <c r="I578" s="35">
        <v>23462</v>
      </c>
      <c r="J578" s="34">
        <v>5.5594399999999997E-5</v>
      </c>
      <c r="K578" s="35">
        <v>14173</v>
      </c>
      <c r="L578" s="34">
        <v>2.1112670000000001E-4</v>
      </c>
      <c r="M578" s="35">
        <v>19121.53</v>
      </c>
      <c r="N578" s="34">
        <v>1.5523450000000001E-4</v>
      </c>
      <c r="O578" s="35">
        <v>119</v>
      </c>
      <c r="P578" s="34">
        <v>1.764177E-4</v>
      </c>
      <c r="Q578" s="35">
        <v>935</v>
      </c>
      <c r="R578" s="34">
        <v>9.9470599999999996E-5</v>
      </c>
      <c r="S578" s="35">
        <v>391</v>
      </c>
      <c r="T578" s="34">
        <v>8.0587399999999994E-5</v>
      </c>
      <c r="U578" s="35">
        <v>1889.5</v>
      </c>
      <c r="V578" s="34">
        <v>6.15786E-5</v>
      </c>
      <c r="W578" s="35">
        <v>19121.53</v>
      </c>
    </row>
    <row r="579" spans="1:23" ht="14.45" x14ac:dyDescent="0.3">
      <c r="A579" s="6" t="s">
        <v>31</v>
      </c>
      <c r="B579" s="6" t="s">
        <v>75</v>
      </c>
      <c r="C579" s="6" t="s">
        <v>90</v>
      </c>
      <c r="D579" s="6" t="s">
        <v>37</v>
      </c>
      <c r="E579" s="6" t="s">
        <v>36</v>
      </c>
      <c r="F579" s="24" t="str">
        <f>+TabIPW[[#This Row],[WK]]&amp;TabIPW[[#This Row],[PK]]&amp;TabIPW[[#This Row],[GK]]</f>
        <v>081003</v>
      </c>
      <c r="G579" s="6" t="s">
        <v>591</v>
      </c>
      <c r="H579" s="34">
        <v>1.093164E-5</v>
      </c>
      <c r="I579" s="35">
        <v>3461</v>
      </c>
      <c r="J579" s="34">
        <v>8.3119000000000008E-6</v>
      </c>
      <c r="K579" s="35">
        <v>2119</v>
      </c>
      <c r="L579" s="34">
        <v>3.1144399999999999E-5</v>
      </c>
      <c r="M579" s="35">
        <v>2820.72</v>
      </c>
      <c r="N579" s="34">
        <v>2.6089799999999999E-5</v>
      </c>
      <c r="O579" s="35">
        <v>20</v>
      </c>
      <c r="P579" s="34">
        <v>1.73587E-5</v>
      </c>
      <c r="Q579" s="35">
        <v>92</v>
      </c>
      <c r="R579" s="34">
        <v>2.3150500000000001E-5</v>
      </c>
      <c r="S579" s="35">
        <v>91</v>
      </c>
      <c r="T579" s="34">
        <v>5.4677000000000002E-6</v>
      </c>
      <c r="U579" s="35">
        <v>128.19999999999999</v>
      </c>
      <c r="V579" s="34">
        <v>9.0837999999999993E-6</v>
      </c>
      <c r="W579" s="35">
        <v>2820.72</v>
      </c>
    </row>
    <row r="580" spans="1:23" ht="14.45" x14ac:dyDescent="0.3">
      <c r="A580" s="6" t="s">
        <v>31</v>
      </c>
      <c r="B580" s="6" t="s">
        <v>75</v>
      </c>
      <c r="C580" s="6" t="s">
        <v>90</v>
      </c>
      <c r="D580" s="6" t="s">
        <v>39</v>
      </c>
      <c r="E580" s="6" t="s">
        <v>40</v>
      </c>
      <c r="F580" s="24" t="str">
        <f>+TabIPW[[#This Row],[WK]]&amp;TabIPW[[#This Row],[PK]]&amp;TabIPW[[#This Row],[GK]]</f>
        <v>081004</v>
      </c>
      <c r="G580" s="6" t="s">
        <v>592</v>
      </c>
      <c r="H580" s="34">
        <v>2.0059760000000001E-5</v>
      </c>
      <c r="I580" s="35">
        <v>6351</v>
      </c>
      <c r="J580" s="34">
        <v>1.5333300000000001E-5</v>
      </c>
      <c r="K580" s="35">
        <v>3909</v>
      </c>
      <c r="L580" s="34">
        <v>5.7150600000000001E-5</v>
      </c>
      <c r="M580" s="35">
        <v>5176.07</v>
      </c>
      <c r="N580" s="34">
        <v>3.1307799999999999E-5</v>
      </c>
      <c r="O580" s="35">
        <v>24</v>
      </c>
      <c r="P580" s="34">
        <v>3.8868500000000002E-5</v>
      </c>
      <c r="Q580" s="35">
        <v>206</v>
      </c>
      <c r="R580" s="34">
        <v>4.1976099999999999E-5</v>
      </c>
      <c r="S580" s="35">
        <v>165</v>
      </c>
      <c r="T580" s="34">
        <v>1.7806399999999999E-5</v>
      </c>
      <c r="U580" s="35">
        <v>417.5</v>
      </c>
      <c r="V580" s="34">
        <v>1.6668899999999999E-5</v>
      </c>
      <c r="W580" s="35">
        <v>5176.07</v>
      </c>
    </row>
    <row r="581" spans="1:23" ht="14.45" x14ac:dyDescent="0.3">
      <c r="A581" s="6" t="s">
        <v>31</v>
      </c>
      <c r="B581" s="6" t="s">
        <v>75</v>
      </c>
      <c r="C581" s="6" t="s">
        <v>90</v>
      </c>
      <c r="D581" s="6" t="s">
        <v>42</v>
      </c>
      <c r="E581" s="6" t="s">
        <v>40</v>
      </c>
      <c r="F581" s="24" t="str">
        <f>+TabIPW[[#This Row],[WK]]&amp;TabIPW[[#This Row],[PK]]&amp;TabIPW[[#This Row],[GK]]</f>
        <v>081005</v>
      </c>
      <c r="G581" s="6" t="s">
        <v>593</v>
      </c>
      <c r="H581" s="34">
        <v>1.6244272E-5</v>
      </c>
      <c r="I581" s="35">
        <v>5143</v>
      </c>
      <c r="J581" s="34">
        <v>1.21992E-5</v>
      </c>
      <c r="K581" s="35">
        <v>3110</v>
      </c>
      <c r="L581" s="34">
        <v>4.6280199999999998E-5</v>
      </c>
      <c r="M581" s="35">
        <v>4191.55</v>
      </c>
      <c r="N581" s="34">
        <v>3.2612299999999999E-5</v>
      </c>
      <c r="O581" s="35">
        <v>25</v>
      </c>
      <c r="P581" s="34">
        <v>2.6226800000000001E-5</v>
      </c>
      <c r="Q581" s="35">
        <v>139</v>
      </c>
      <c r="R581" s="34">
        <v>5.8512099999999998E-5</v>
      </c>
      <c r="S581" s="35">
        <v>230</v>
      </c>
      <c r="T581" s="34">
        <v>1.0282899999999999E-5</v>
      </c>
      <c r="U581" s="35">
        <v>241.10000000000002</v>
      </c>
      <c r="V581" s="34">
        <v>1.3498399999999999E-5</v>
      </c>
      <c r="W581" s="35">
        <v>4191.55</v>
      </c>
    </row>
    <row r="582" spans="1:23" ht="14.45" x14ac:dyDescent="0.3">
      <c r="A582" s="6" t="s">
        <v>31</v>
      </c>
      <c r="B582" s="6" t="s">
        <v>75</v>
      </c>
      <c r="C582" s="6" t="s">
        <v>90</v>
      </c>
      <c r="D582" s="6" t="s">
        <v>44</v>
      </c>
      <c r="E582" s="6" t="s">
        <v>36</v>
      </c>
      <c r="F582" s="24" t="str">
        <f>+TabIPW[[#This Row],[WK]]&amp;TabIPW[[#This Row],[PK]]&amp;TabIPW[[#This Row],[GK]]</f>
        <v>081006</v>
      </c>
      <c r="G582" s="6" t="s">
        <v>594</v>
      </c>
      <c r="H582" s="34">
        <v>1.3423712000000001E-5</v>
      </c>
      <c r="I582" s="35">
        <v>4250</v>
      </c>
      <c r="J582" s="34">
        <v>1.01594E-5</v>
      </c>
      <c r="K582" s="35">
        <v>2590</v>
      </c>
      <c r="L582" s="34">
        <v>3.8244300000000002E-5</v>
      </c>
      <c r="M582" s="35">
        <v>3463.75</v>
      </c>
      <c r="N582" s="34">
        <v>2.21763E-5</v>
      </c>
      <c r="O582" s="35">
        <v>17</v>
      </c>
      <c r="P582" s="34">
        <v>1.8490799999999999E-5</v>
      </c>
      <c r="Q582" s="35">
        <v>98</v>
      </c>
      <c r="R582" s="34">
        <v>3.0019299999999999E-5</v>
      </c>
      <c r="S582" s="35">
        <v>118</v>
      </c>
      <c r="T582" s="34">
        <v>8.6708000000000001E-6</v>
      </c>
      <c r="U582" s="35">
        <v>203.29999999999998</v>
      </c>
      <c r="V582" s="34">
        <v>1.11546E-5</v>
      </c>
      <c r="W582" s="35">
        <v>3463.75</v>
      </c>
    </row>
    <row r="583" spans="1:23" ht="14.45" x14ac:dyDescent="0.3">
      <c r="A583" s="6" t="s">
        <v>31</v>
      </c>
      <c r="B583" s="6" t="s">
        <v>75</v>
      </c>
      <c r="C583" s="6" t="s">
        <v>90</v>
      </c>
      <c r="D583" s="6" t="s">
        <v>51</v>
      </c>
      <c r="E583" s="6" t="s">
        <v>40</v>
      </c>
      <c r="F583" s="24" t="str">
        <f>+TabIPW[[#This Row],[WK]]&amp;TabIPW[[#This Row],[PK]]&amp;TabIPW[[#This Row],[GK]]</f>
        <v>081007</v>
      </c>
      <c r="G583" s="6" t="s">
        <v>595</v>
      </c>
      <c r="H583" s="34">
        <v>5.9926600000000003E-5</v>
      </c>
      <c r="I583" s="35">
        <v>18973</v>
      </c>
      <c r="J583" s="34">
        <v>4.55644E-5</v>
      </c>
      <c r="K583" s="35">
        <v>11616</v>
      </c>
      <c r="L583" s="34">
        <v>1.707318E-4</v>
      </c>
      <c r="M583" s="35">
        <v>15463</v>
      </c>
      <c r="N583" s="34">
        <v>1.213177E-4</v>
      </c>
      <c r="O583" s="35">
        <v>93</v>
      </c>
      <c r="P583" s="34">
        <v>1.2415279999999999E-4</v>
      </c>
      <c r="Q583" s="35">
        <v>658</v>
      </c>
      <c r="R583" s="34">
        <v>1.544212E-4</v>
      </c>
      <c r="S583" s="35">
        <v>607</v>
      </c>
      <c r="T583" s="34">
        <v>4.4492600000000002E-5</v>
      </c>
      <c r="U583" s="35">
        <v>1043.2</v>
      </c>
      <c r="V583" s="34">
        <v>4.9796799999999997E-5</v>
      </c>
      <c r="W583" s="35">
        <v>15463</v>
      </c>
    </row>
    <row r="584" spans="1:23" ht="14.45" x14ac:dyDescent="0.3">
      <c r="A584" s="6" t="s">
        <v>31</v>
      </c>
      <c r="B584" s="6" t="s">
        <v>75</v>
      </c>
      <c r="C584" s="6" t="s">
        <v>90</v>
      </c>
      <c r="D584" s="6" t="s">
        <v>75</v>
      </c>
      <c r="E584" s="6" t="s">
        <v>36</v>
      </c>
      <c r="F584" s="24" t="str">
        <f>+TabIPW[[#This Row],[WK]]&amp;TabIPW[[#This Row],[PK]]&amp;TabIPW[[#This Row],[GK]]</f>
        <v>081008</v>
      </c>
      <c r="G584" s="6" t="s">
        <v>596</v>
      </c>
      <c r="H584" s="34">
        <v>6.5665600000000005E-6</v>
      </c>
      <c r="I584" s="35">
        <v>2079</v>
      </c>
      <c r="J584" s="34">
        <v>5.2522999999999997E-6</v>
      </c>
      <c r="K584" s="35">
        <v>1339</v>
      </c>
      <c r="L584" s="34">
        <v>1.8708299999999998E-5</v>
      </c>
      <c r="M584" s="35">
        <v>1694.39</v>
      </c>
      <c r="N584" s="34">
        <v>1.0435899999999999E-5</v>
      </c>
      <c r="O584" s="35">
        <v>8</v>
      </c>
      <c r="P584" s="34">
        <v>1.00002E-5</v>
      </c>
      <c r="Q584" s="35">
        <v>53</v>
      </c>
      <c r="R584" s="34">
        <v>1.7553600000000001E-5</v>
      </c>
      <c r="S584" s="35">
        <v>69</v>
      </c>
      <c r="T584" s="34">
        <v>3.5997E-6</v>
      </c>
      <c r="U584" s="35">
        <v>84.399999999999991</v>
      </c>
      <c r="V584" s="34">
        <v>5.4566000000000004E-6</v>
      </c>
      <c r="W584" s="35">
        <v>1694.39</v>
      </c>
    </row>
    <row r="585" spans="1:23" ht="14.45" x14ac:dyDescent="0.3">
      <c r="A585" s="6" t="s">
        <v>31</v>
      </c>
      <c r="B585" s="6" t="s">
        <v>75</v>
      </c>
      <c r="C585" s="6" t="s">
        <v>90</v>
      </c>
      <c r="D585" s="6" t="s">
        <v>77</v>
      </c>
      <c r="E585" s="6" t="s">
        <v>36</v>
      </c>
      <c r="F585" s="24" t="str">
        <f>+TabIPW[[#This Row],[WK]]&amp;TabIPW[[#This Row],[PK]]&amp;TabIPW[[#This Row],[GK]]</f>
        <v>081009</v>
      </c>
      <c r="G585" s="6" t="s">
        <v>590</v>
      </c>
      <c r="H585" s="34">
        <v>2.2611848000000001E-5</v>
      </c>
      <c r="I585" s="35">
        <v>7159</v>
      </c>
      <c r="J585" s="34">
        <v>1.7569100000000001E-5</v>
      </c>
      <c r="K585" s="35">
        <v>4479</v>
      </c>
      <c r="L585" s="34">
        <v>6.4421500000000007E-5</v>
      </c>
      <c r="M585" s="35">
        <v>5834.59</v>
      </c>
      <c r="N585" s="34">
        <v>4.0439199999999997E-5</v>
      </c>
      <c r="O585" s="35">
        <v>31</v>
      </c>
      <c r="P585" s="34">
        <v>4.2453500000000003E-5</v>
      </c>
      <c r="Q585" s="35">
        <v>225</v>
      </c>
      <c r="R585" s="34">
        <v>3.8668899999999998E-5</v>
      </c>
      <c r="S585" s="35">
        <v>152</v>
      </c>
      <c r="T585" s="34">
        <v>1.43091E-5</v>
      </c>
      <c r="U585" s="35">
        <v>335.5</v>
      </c>
      <c r="V585" s="34">
        <v>1.87896E-5</v>
      </c>
      <c r="W585" s="35">
        <v>5834.59</v>
      </c>
    </row>
    <row r="586" spans="1:23" ht="14.45" x14ac:dyDescent="0.3">
      <c r="A586" s="6" t="s">
        <v>31</v>
      </c>
      <c r="B586" s="6" t="s">
        <v>75</v>
      </c>
      <c r="C586" s="6" t="s">
        <v>92</v>
      </c>
      <c r="D586" s="6" t="s">
        <v>33</v>
      </c>
      <c r="E586" s="6" t="s">
        <v>34</v>
      </c>
      <c r="F586" s="24" t="str">
        <f>+TabIPW[[#This Row],[WK]]&amp;TabIPW[[#This Row],[PK]]&amp;TabIPW[[#This Row],[GK]]</f>
        <v>081101</v>
      </c>
      <c r="G586" s="6" t="s">
        <v>597</v>
      </c>
      <c r="H586" s="34">
        <v>7.0687679999999999E-6</v>
      </c>
      <c r="I586" s="35">
        <v>2238</v>
      </c>
      <c r="J586" s="34">
        <v>5.7034000000000003E-6</v>
      </c>
      <c r="K586" s="35">
        <v>1454</v>
      </c>
      <c r="L586" s="34">
        <v>2.2733599999999999E-5</v>
      </c>
      <c r="M586" s="35">
        <v>2058.96</v>
      </c>
      <c r="N586" s="34">
        <v>1.43494E-5</v>
      </c>
      <c r="O586" s="35">
        <v>11</v>
      </c>
      <c r="P586" s="34">
        <v>1.6038000000000001E-5</v>
      </c>
      <c r="Q586" s="35">
        <v>85</v>
      </c>
      <c r="R586" s="34">
        <v>1.6027200000000001E-5</v>
      </c>
      <c r="S586" s="35">
        <v>63</v>
      </c>
      <c r="T586" s="34">
        <v>7.6428999999999993E-6</v>
      </c>
      <c r="U586" s="35">
        <v>179.2</v>
      </c>
      <c r="V586" s="34">
        <v>6.6305999999999997E-6</v>
      </c>
      <c r="W586" s="35">
        <v>2058.96</v>
      </c>
    </row>
    <row r="587" spans="1:23" ht="14.45" x14ac:dyDescent="0.3">
      <c r="A587" s="6" t="s">
        <v>31</v>
      </c>
      <c r="B587" s="6" t="s">
        <v>75</v>
      </c>
      <c r="C587" s="6" t="s">
        <v>92</v>
      </c>
      <c r="D587" s="6" t="s">
        <v>32</v>
      </c>
      <c r="E587" s="6" t="s">
        <v>34</v>
      </c>
      <c r="F587" s="24" t="str">
        <f>+TabIPW[[#This Row],[WK]]&amp;TabIPW[[#This Row],[PK]]&amp;TabIPW[[#This Row],[GK]]</f>
        <v>081102</v>
      </c>
      <c r="G587" s="6" t="s">
        <v>598</v>
      </c>
      <c r="H587" s="34">
        <v>1.1003336799999999E-4</v>
      </c>
      <c r="I587" s="35">
        <v>34837</v>
      </c>
      <c r="J587" s="34">
        <v>8.1742200000000005E-5</v>
      </c>
      <c r="K587" s="35">
        <v>20839</v>
      </c>
      <c r="L587" s="34">
        <v>3.5387439999999998E-4</v>
      </c>
      <c r="M587" s="35">
        <v>32050.04</v>
      </c>
      <c r="N587" s="34">
        <v>2.4002640000000001E-4</v>
      </c>
      <c r="O587" s="35">
        <v>184</v>
      </c>
      <c r="P587" s="34">
        <v>2.6302280000000002E-4</v>
      </c>
      <c r="Q587" s="35">
        <v>1394</v>
      </c>
      <c r="R587" s="34">
        <v>2.0784530000000001E-4</v>
      </c>
      <c r="S587" s="35">
        <v>817</v>
      </c>
      <c r="T587" s="34">
        <v>1.2465339999999999E-4</v>
      </c>
      <c r="U587" s="35">
        <v>2922.7</v>
      </c>
      <c r="V587" s="34">
        <v>1.032134E-4</v>
      </c>
      <c r="W587" s="35">
        <v>32050.04</v>
      </c>
    </row>
    <row r="588" spans="1:23" ht="14.45" x14ac:dyDescent="0.3">
      <c r="A588" s="6" t="s">
        <v>31</v>
      </c>
      <c r="B588" s="6" t="s">
        <v>75</v>
      </c>
      <c r="C588" s="6" t="s">
        <v>92</v>
      </c>
      <c r="D588" s="6" t="s">
        <v>37</v>
      </c>
      <c r="E588" s="6" t="s">
        <v>36</v>
      </c>
      <c r="F588" s="24" t="str">
        <f>+TabIPW[[#This Row],[WK]]&amp;TabIPW[[#This Row],[PK]]&amp;TabIPW[[#This Row],[GK]]</f>
        <v>081103</v>
      </c>
      <c r="G588" s="6" t="s">
        <v>599</v>
      </c>
      <c r="H588" s="34">
        <v>9.8830080000000003E-6</v>
      </c>
      <c r="I588" s="35">
        <v>3129</v>
      </c>
      <c r="J588" s="34">
        <v>7.7666999999999997E-6</v>
      </c>
      <c r="K588" s="35">
        <v>1980</v>
      </c>
      <c r="L588" s="34">
        <v>3.17844E-5</v>
      </c>
      <c r="M588" s="35">
        <v>2878.68</v>
      </c>
      <c r="N588" s="34">
        <v>1.8262900000000001E-5</v>
      </c>
      <c r="O588" s="35">
        <v>14</v>
      </c>
      <c r="P588" s="34">
        <v>2.1887099999999999E-5</v>
      </c>
      <c r="Q588" s="35">
        <v>116</v>
      </c>
      <c r="R588" s="34">
        <v>2.5185699999999998E-5</v>
      </c>
      <c r="S588" s="35">
        <v>99</v>
      </c>
      <c r="T588" s="34">
        <v>5.3569000000000003E-6</v>
      </c>
      <c r="U588" s="35">
        <v>125.6</v>
      </c>
      <c r="V588" s="34">
        <v>9.2705000000000004E-6</v>
      </c>
      <c r="W588" s="35">
        <v>2878.68</v>
      </c>
    </row>
    <row r="589" spans="1:23" ht="14.45" x14ac:dyDescent="0.3">
      <c r="A589" s="6" t="s">
        <v>31</v>
      </c>
      <c r="B589" s="6" t="s">
        <v>75</v>
      </c>
      <c r="C589" s="6" t="s">
        <v>92</v>
      </c>
      <c r="D589" s="6" t="s">
        <v>39</v>
      </c>
      <c r="E589" s="6" t="s">
        <v>40</v>
      </c>
      <c r="F589" s="24" t="str">
        <f>+TabIPW[[#This Row],[WK]]&amp;TabIPW[[#This Row],[PK]]&amp;TabIPW[[#This Row],[GK]]</f>
        <v>081104</v>
      </c>
      <c r="G589" s="6" t="s">
        <v>600</v>
      </c>
      <c r="H589" s="34">
        <v>2.1146296E-5</v>
      </c>
      <c r="I589" s="35">
        <v>6695</v>
      </c>
      <c r="J589" s="34">
        <v>1.62629E-5</v>
      </c>
      <c r="K589" s="35">
        <v>4146</v>
      </c>
      <c r="L589" s="34">
        <v>6.8007800000000003E-5</v>
      </c>
      <c r="M589" s="35">
        <v>6159.4</v>
      </c>
      <c r="N589" s="34">
        <v>3.1307799999999999E-5</v>
      </c>
      <c r="O589" s="35">
        <v>24</v>
      </c>
      <c r="P589" s="34">
        <v>3.8113800000000001E-5</v>
      </c>
      <c r="Q589" s="35">
        <v>202</v>
      </c>
      <c r="R589" s="34">
        <v>5.0371299999999997E-5</v>
      </c>
      <c r="S589" s="35">
        <v>198</v>
      </c>
      <c r="T589" s="34">
        <v>1.4419999999999999E-5</v>
      </c>
      <c r="U589" s="35">
        <v>338.1</v>
      </c>
      <c r="V589" s="34">
        <v>1.98356E-5</v>
      </c>
      <c r="W589" s="35">
        <v>6159.4</v>
      </c>
    </row>
    <row r="590" spans="1:23" ht="14.45" x14ac:dyDescent="0.3">
      <c r="A590" s="6" t="s">
        <v>31</v>
      </c>
      <c r="B590" s="6" t="s">
        <v>75</v>
      </c>
      <c r="C590" s="6" t="s">
        <v>92</v>
      </c>
      <c r="D590" s="6" t="s">
        <v>42</v>
      </c>
      <c r="E590" s="6" t="s">
        <v>36</v>
      </c>
      <c r="F590" s="24" t="str">
        <f>+TabIPW[[#This Row],[WK]]&amp;TabIPW[[#This Row],[PK]]&amp;TabIPW[[#This Row],[GK]]</f>
        <v>081105</v>
      </c>
      <c r="G590" s="6" t="s">
        <v>601</v>
      </c>
      <c r="H590" s="34">
        <v>1.0236760000000001E-5</v>
      </c>
      <c r="I590" s="35">
        <v>3241</v>
      </c>
      <c r="J590" s="34">
        <v>7.9078999999999993E-6</v>
      </c>
      <c r="K590" s="35">
        <v>2016</v>
      </c>
      <c r="L590" s="34">
        <v>3.2922100000000001E-5</v>
      </c>
      <c r="M590" s="35">
        <v>2981.72</v>
      </c>
      <c r="N590" s="34">
        <v>1.9567399999999998E-5</v>
      </c>
      <c r="O590" s="35">
        <v>15</v>
      </c>
      <c r="P590" s="34">
        <v>2.1698399999999999E-5</v>
      </c>
      <c r="Q590" s="35">
        <v>115</v>
      </c>
      <c r="R590" s="34">
        <v>2.18784E-5</v>
      </c>
      <c r="S590" s="35">
        <v>86</v>
      </c>
      <c r="T590" s="34">
        <v>4.0944000000000001E-6</v>
      </c>
      <c r="U590" s="35">
        <v>96</v>
      </c>
      <c r="V590" s="34">
        <v>9.6022999999999995E-6</v>
      </c>
      <c r="W590" s="35">
        <v>2981.72</v>
      </c>
    </row>
    <row r="591" spans="1:23" ht="14.45" x14ac:dyDescent="0.3">
      <c r="A591" s="6" t="s">
        <v>31</v>
      </c>
      <c r="B591" s="6" t="s">
        <v>75</v>
      </c>
      <c r="C591" s="6" t="s">
        <v>92</v>
      </c>
      <c r="D591" s="6" t="s">
        <v>44</v>
      </c>
      <c r="E591" s="6" t="s">
        <v>40</v>
      </c>
      <c r="F591" s="24" t="str">
        <f>+TabIPW[[#This Row],[WK]]&amp;TabIPW[[#This Row],[PK]]&amp;TabIPW[[#This Row],[GK]]</f>
        <v>081106</v>
      </c>
      <c r="G591" s="6" t="s">
        <v>602</v>
      </c>
      <c r="H591" s="34">
        <v>5.4462359999999999E-5</v>
      </c>
      <c r="I591" s="35">
        <v>17243</v>
      </c>
      <c r="J591" s="34">
        <v>4.1516400000000001E-5</v>
      </c>
      <c r="K591" s="35">
        <v>10584</v>
      </c>
      <c r="L591" s="34">
        <v>1.7515440000000001E-4</v>
      </c>
      <c r="M591" s="35">
        <v>15863.56</v>
      </c>
      <c r="N591" s="34">
        <v>1.2653569999999999E-4</v>
      </c>
      <c r="O591" s="35">
        <v>97</v>
      </c>
      <c r="P591" s="34">
        <v>1.105677E-4</v>
      </c>
      <c r="Q591" s="35">
        <v>586</v>
      </c>
      <c r="R591" s="34">
        <v>1.350867E-4</v>
      </c>
      <c r="S591" s="35">
        <v>531</v>
      </c>
      <c r="T591" s="34">
        <v>4.3955200000000002E-5</v>
      </c>
      <c r="U591" s="35">
        <v>1030.5999999999999</v>
      </c>
      <c r="V591" s="34">
        <v>5.10867E-5</v>
      </c>
      <c r="W591" s="35">
        <v>15863.56</v>
      </c>
    </row>
    <row r="592" spans="1:23" ht="14.45" x14ac:dyDescent="0.3">
      <c r="A592" s="6" t="s">
        <v>31</v>
      </c>
      <c r="B592" s="6" t="s">
        <v>75</v>
      </c>
      <c r="C592" s="6" t="s">
        <v>92</v>
      </c>
      <c r="D592" s="6" t="s">
        <v>51</v>
      </c>
      <c r="E592" s="6" t="s">
        <v>36</v>
      </c>
      <c r="F592" s="24" t="str">
        <f>+TabIPW[[#This Row],[WK]]&amp;TabIPW[[#This Row],[PK]]&amp;TabIPW[[#This Row],[GK]]</f>
        <v>081107</v>
      </c>
      <c r="G592" s="6" t="s">
        <v>603</v>
      </c>
      <c r="H592" s="34">
        <v>9.478720000000001E-6</v>
      </c>
      <c r="I592" s="35">
        <v>3001</v>
      </c>
      <c r="J592" s="34">
        <v>7.5665999999999997E-6</v>
      </c>
      <c r="K592" s="35">
        <v>1929</v>
      </c>
      <c r="L592" s="34">
        <v>3.0484199999999999E-5</v>
      </c>
      <c r="M592" s="35">
        <v>2760.92</v>
      </c>
      <c r="N592" s="34">
        <v>1.5653899999999999E-5</v>
      </c>
      <c r="O592" s="35">
        <v>12</v>
      </c>
      <c r="P592" s="34">
        <v>1.3962500000000001E-5</v>
      </c>
      <c r="Q592" s="35">
        <v>74</v>
      </c>
      <c r="R592" s="34">
        <v>1.8571199999999999E-5</v>
      </c>
      <c r="S592" s="35">
        <v>73</v>
      </c>
      <c r="T592" s="34">
        <v>4.4356000000000004E-6</v>
      </c>
      <c r="U592" s="35">
        <v>104</v>
      </c>
      <c r="V592" s="34">
        <v>8.8912000000000005E-6</v>
      </c>
      <c r="W592" s="35">
        <v>2760.92</v>
      </c>
    </row>
    <row r="593" spans="1:23" ht="14.45" x14ac:dyDescent="0.3">
      <c r="A593" s="6" t="s">
        <v>31</v>
      </c>
      <c r="B593" s="6" t="s">
        <v>75</v>
      </c>
      <c r="C593" s="6" t="s">
        <v>92</v>
      </c>
      <c r="D593" s="6" t="s">
        <v>75</v>
      </c>
      <c r="E593" s="6" t="s">
        <v>36</v>
      </c>
      <c r="F593" s="24" t="str">
        <f>+TabIPW[[#This Row],[WK]]&amp;TabIPW[[#This Row],[PK]]&amp;TabIPW[[#This Row],[GK]]</f>
        <v>081108</v>
      </c>
      <c r="G593" s="6" t="s">
        <v>604</v>
      </c>
      <c r="H593" s="34">
        <v>1.7254992000000001E-5</v>
      </c>
      <c r="I593" s="35">
        <v>5463</v>
      </c>
      <c r="J593" s="34">
        <v>1.30778E-5</v>
      </c>
      <c r="K593" s="35">
        <v>3334</v>
      </c>
      <c r="L593" s="34">
        <v>5.5493199999999999E-5</v>
      </c>
      <c r="M593" s="35">
        <v>5025.96</v>
      </c>
      <c r="N593" s="34">
        <v>4.1743699999999998E-5</v>
      </c>
      <c r="O593" s="35">
        <v>32</v>
      </c>
      <c r="P593" s="34">
        <v>3.0000400000000002E-5</v>
      </c>
      <c r="Q593" s="35">
        <v>159</v>
      </c>
      <c r="R593" s="34">
        <v>4.4265699999999999E-5</v>
      </c>
      <c r="S593" s="35">
        <v>174</v>
      </c>
      <c r="T593" s="34">
        <v>8.3977999999999995E-6</v>
      </c>
      <c r="U593" s="35">
        <v>196.9</v>
      </c>
      <c r="V593" s="34">
        <v>1.6185499999999999E-5</v>
      </c>
      <c r="W593" s="35">
        <v>5025.96</v>
      </c>
    </row>
    <row r="594" spans="1:23" ht="14.45" x14ac:dyDescent="0.3">
      <c r="A594" s="6" t="s">
        <v>31</v>
      </c>
      <c r="B594" s="6" t="s">
        <v>75</v>
      </c>
      <c r="C594" s="6" t="s">
        <v>92</v>
      </c>
      <c r="D594" s="6" t="s">
        <v>77</v>
      </c>
      <c r="E594" s="6" t="s">
        <v>36</v>
      </c>
      <c r="F594" s="24" t="str">
        <f>+TabIPW[[#This Row],[WK]]&amp;TabIPW[[#This Row],[PK]]&amp;TabIPW[[#This Row],[GK]]</f>
        <v>081109</v>
      </c>
      <c r="G594" s="6" t="s">
        <v>605</v>
      </c>
      <c r="H594" s="34">
        <v>9.1218079999999999E-6</v>
      </c>
      <c r="I594" s="35">
        <v>2888</v>
      </c>
      <c r="J594" s="34">
        <v>6.9624999999999998E-6</v>
      </c>
      <c r="K594" s="35">
        <v>1775</v>
      </c>
      <c r="L594" s="34">
        <v>2.9336299999999999E-5</v>
      </c>
      <c r="M594" s="35">
        <v>2656.96</v>
      </c>
      <c r="N594" s="34">
        <v>1.5653899999999999E-5</v>
      </c>
      <c r="O594" s="35">
        <v>12</v>
      </c>
      <c r="P594" s="34">
        <v>1.6038000000000001E-5</v>
      </c>
      <c r="Q594" s="35">
        <v>85</v>
      </c>
      <c r="R594" s="34">
        <v>2.2132799999999999E-5</v>
      </c>
      <c r="S594" s="35">
        <v>87</v>
      </c>
      <c r="T594" s="34">
        <v>7.4765999999999997E-6</v>
      </c>
      <c r="U594" s="35">
        <v>175.3</v>
      </c>
      <c r="V594" s="34">
        <v>8.5563999999999999E-6</v>
      </c>
      <c r="W594" s="35">
        <v>2656.96</v>
      </c>
    </row>
    <row r="595" spans="1:23" ht="14.45" x14ac:dyDescent="0.3">
      <c r="A595" s="6" t="s">
        <v>31</v>
      </c>
      <c r="B595" s="6" t="s">
        <v>75</v>
      </c>
      <c r="C595" s="6" t="s">
        <v>92</v>
      </c>
      <c r="D595" s="6" t="s">
        <v>90</v>
      </c>
      <c r="E595" s="6" t="s">
        <v>36</v>
      </c>
      <c r="F595" s="24" t="str">
        <f>+TabIPW[[#This Row],[WK]]&amp;TabIPW[[#This Row],[PK]]&amp;TabIPW[[#This Row],[GK]]</f>
        <v>081110</v>
      </c>
      <c r="G595" s="6" t="s">
        <v>598</v>
      </c>
      <c r="H595" s="34">
        <v>3.9402535999999999E-5</v>
      </c>
      <c r="I595" s="35">
        <v>12475</v>
      </c>
      <c r="J595" s="34">
        <v>3.0619500000000001E-5</v>
      </c>
      <c r="K595" s="35">
        <v>7806</v>
      </c>
      <c r="L595" s="34">
        <v>1.267211E-4</v>
      </c>
      <c r="M595" s="35">
        <v>11477</v>
      </c>
      <c r="N595" s="34">
        <v>7.3051499999999997E-5</v>
      </c>
      <c r="O595" s="35">
        <v>56</v>
      </c>
      <c r="P595" s="34">
        <v>6.4151899999999998E-5</v>
      </c>
      <c r="Q595" s="35">
        <v>340</v>
      </c>
      <c r="R595" s="34">
        <v>6.1819300000000006E-5</v>
      </c>
      <c r="S595" s="35">
        <v>243</v>
      </c>
      <c r="T595" s="34">
        <v>1.8749E-5</v>
      </c>
      <c r="U595" s="35">
        <v>439.6</v>
      </c>
      <c r="V595" s="34">
        <v>3.6960299999999999E-5</v>
      </c>
      <c r="W595" s="35">
        <v>11477</v>
      </c>
    </row>
    <row r="596" spans="1:23" ht="14.45" x14ac:dyDescent="0.3">
      <c r="A596" s="6" t="s">
        <v>31</v>
      </c>
      <c r="B596" s="6" t="s">
        <v>75</v>
      </c>
      <c r="C596" s="6" t="s">
        <v>93</v>
      </c>
      <c r="D596" s="6" t="s">
        <v>33</v>
      </c>
      <c r="E596" s="6" t="s">
        <v>40</v>
      </c>
      <c r="F596" s="24" t="str">
        <f>+TabIPW[[#This Row],[WK]]&amp;TabIPW[[#This Row],[PK]]&amp;TabIPW[[#This Row],[GK]]</f>
        <v>081201</v>
      </c>
      <c r="G596" s="6" t="s">
        <v>606</v>
      </c>
      <c r="H596" s="34">
        <v>3.9228823999999999E-5</v>
      </c>
      <c r="I596" s="35">
        <v>12420</v>
      </c>
      <c r="J596" s="34">
        <v>2.85131E-5</v>
      </c>
      <c r="K596" s="35">
        <v>7269</v>
      </c>
      <c r="L596" s="34">
        <v>1.114892E-4</v>
      </c>
      <c r="M596" s="35">
        <v>10097.459999999999</v>
      </c>
      <c r="N596" s="34">
        <v>9.0009899999999993E-5</v>
      </c>
      <c r="O596" s="35">
        <v>69</v>
      </c>
      <c r="P596" s="34">
        <v>9.8114699999999998E-5</v>
      </c>
      <c r="Q596" s="35">
        <v>520</v>
      </c>
      <c r="R596" s="34">
        <v>9.3110599999999996E-5</v>
      </c>
      <c r="S596" s="35">
        <v>366</v>
      </c>
      <c r="T596" s="34">
        <v>3.1953499999999998E-5</v>
      </c>
      <c r="U596" s="35">
        <v>749.2</v>
      </c>
      <c r="V596" s="34">
        <v>3.2517700000000002E-5</v>
      </c>
      <c r="W596" s="35">
        <v>10097.459999999999</v>
      </c>
    </row>
    <row r="597" spans="1:23" ht="14.45" x14ac:dyDescent="0.3">
      <c r="A597" s="6" t="s">
        <v>31</v>
      </c>
      <c r="B597" s="6" t="s">
        <v>75</v>
      </c>
      <c r="C597" s="6" t="s">
        <v>93</v>
      </c>
      <c r="D597" s="6" t="s">
        <v>32</v>
      </c>
      <c r="E597" s="6" t="s">
        <v>40</v>
      </c>
      <c r="F597" s="24" t="str">
        <f>+TabIPW[[#This Row],[WK]]&amp;TabIPW[[#This Row],[PK]]&amp;TabIPW[[#This Row],[GK]]</f>
        <v>081202</v>
      </c>
      <c r="G597" s="6" t="s">
        <v>607</v>
      </c>
      <c r="H597" s="34">
        <v>1.5217752000000001E-5</v>
      </c>
      <c r="I597" s="35">
        <v>4818</v>
      </c>
      <c r="J597" s="34">
        <v>1.17324E-5</v>
      </c>
      <c r="K597" s="35">
        <v>2991</v>
      </c>
      <c r="L597" s="34">
        <v>4.3249099999999999E-5</v>
      </c>
      <c r="M597" s="35">
        <v>3917.03</v>
      </c>
      <c r="N597" s="34">
        <v>3.7830300000000003E-5</v>
      </c>
      <c r="O597" s="35">
        <v>29</v>
      </c>
      <c r="P597" s="34">
        <v>3.0189099999999999E-5</v>
      </c>
      <c r="Q597" s="35">
        <v>160</v>
      </c>
      <c r="R597" s="34">
        <v>3.5616099999999999E-5</v>
      </c>
      <c r="S597" s="35">
        <v>140</v>
      </c>
      <c r="T597" s="34">
        <v>1.97939E-5</v>
      </c>
      <c r="U597" s="35">
        <v>464.1</v>
      </c>
      <c r="V597" s="34">
        <v>1.2614300000000001E-5</v>
      </c>
      <c r="W597" s="35">
        <v>3917.03</v>
      </c>
    </row>
    <row r="598" spans="1:23" ht="14.45" x14ac:dyDescent="0.3">
      <c r="A598" s="6" t="s">
        <v>31</v>
      </c>
      <c r="B598" s="6" t="s">
        <v>75</v>
      </c>
      <c r="C598" s="6" t="s">
        <v>93</v>
      </c>
      <c r="D598" s="6" t="s">
        <v>37</v>
      </c>
      <c r="E598" s="6" t="s">
        <v>40</v>
      </c>
      <c r="F598" s="24" t="str">
        <f>+TabIPW[[#This Row],[WK]]&amp;TabIPW[[#This Row],[PK]]&amp;TabIPW[[#This Row],[GK]]</f>
        <v>081203</v>
      </c>
      <c r="G598" s="6" t="s">
        <v>608</v>
      </c>
      <c r="H598" s="34">
        <v>6.3211464000000004E-5</v>
      </c>
      <c r="I598" s="35">
        <v>20013</v>
      </c>
      <c r="J598" s="34">
        <v>4.7596299999999997E-5</v>
      </c>
      <c r="K598" s="35">
        <v>12134</v>
      </c>
      <c r="L598" s="34">
        <v>1.796484E-4</v>
      </c>
      <c r="M598" s="35">
        <v>16270.57</v>
      </c>
      <c r="N598" s="34">
        <v>1.7871529999999999E-4</v>
      </c>
      <c r="O598" s="35">
        <v>137</v>
      </c>
      <c r="P598" s="34">
        <v>1.696252E-4</v>
      </c>
      <c r="Q598" s="35">
        <v>899</v>
      </c>
      <c r="R598" s="34">
        <v>9.2856199999999994E-5</v>
      </c>
      <c r="S598" s="35">
        <v>365</v>
      </c>
      <c r="T598" s="34">
        <v>6.0405300000000003E-5</v>
      </c>
      <c r="U598" s="35">
        <v>1416.3</v>
      </c>
      <c r="V598" s="34">
        <v>5.2397400000000001E-5</v>
      </c>
      <c r="W598" s="35">
        <v>16270.57</v>
      </c>
    </row>
    <row r="599" spans="1:23" ht="14.45" x14ac:dyDescent="0.3">
      <c r="A599" s="6" t="s">
        <v>31</v>
      </c>
      <c r="B599" s="6" t="s">
        <v>90</v>
      </c>
      <c r="C599" s="6" t="s">
        <v>33</v>
      </c>
      <c r="D599" s="6" t="s">
        <v>33</v>
      </c>
      <c r="E599" s="6" t="s">
        <v>34</v>
      </c>
      <c r="F599" s="24" t="str">
        <f>+TabIPW[[#This Row],[WK]]&amp;TabIPW[[#This Row],[PK]]&amp;TabIPW[[#This Row],[GK]]</f>
        <v>100101</v>
      </c>
      <c r="G599" s="6" t="s">
        <v>609</v>
      </c>
      <c r="H599" s="34">
        <v>1.6528852000000002E-4</v>
      </c>
      <c r="I599" s="35">
        <v>52331</v>
      </c>
      <c r="J599" s="34">
        <v>1.2554929999999999E-4</v>
      </c>
      <c r="K599" s="35">
        <v>32007</v>
      </c>
      <c r="L599" s="34">
        <v>7.0145240000000001E-4</v>
      </c>
      <c r="M599" s="35">
        <v>63529.83</v>
      </c>
      <c r="N599" s="34">
        <v>3.1960039999999999E-4</v>
      </c>
      <c r="O599" s="35">
        <v>245</v>
      </c>
      <c r="P599" s="34">
        <v>4.9151679999999995E-4</v>
      </c>
      <c r="Q599" s="35">
        <v>2605</v>
      </c>
      <c r="R599" s="34">
        <v>2.8009509999999999E-4</v>
      </c>
      <c r="S599" s="35">
        <v>1101</v>
      </c>
      <c r="T599" s="34">
        <v>1.655378E-4</v>
      </c>
      <c r="U599" s="35">
        <v>3881.3</v>
      </c>
      <c r="V599" s="34">
        <v>2.0459030000000001E-4</v>
      </c>
      <c r="W599" s="35">
        <v>63529.83</v>
      </c>
    </row>
    <row r="600" spans="1:23" ht="14.45" x14ac:dyDescent="0.3">
      <c r="A600" s="6" t="s">
        <v>31</v>
      </c>
      <c r="B600" s="6" t="s">
        <v>90</v>
      </c>
      <c r="C600" s="6" t="s">
        <v>33</v>
      </c>
      <c r="D600" s="6" t="s">
        <v>32</v>
      </c>
      <c r="E600" s="6" t="s">
        <v>36</v>
      </c>
      <c r="F600" s="24" t="str">
        <f>+TabIPW[[#This Row],[WK]]&amp;TabIPW[[#This Row],[PK]]&amp;TabIPW[[#This Row],[GK]]</f>
        <v>100102</v>
      </c>
      <c r="G600" s="6" t="s">
        <v>609</v>
      </c>
      <c r="H600" s="34">
        <v>4.1392408000000002E-5</v>
      </c>
      <c r="I600" s="35">
        <v>13105</v>
      </c>
      <c r="J600" s="34">
        <v>3.1058800000000002E-5</v>
      </c>
      <c r="K600" s="35">
        <v>7918</v>
      </c>
      <c r="L600" s="34">
        <v>1.756614E-4</v>
      </c>
      <c r="M600" s="35">
        <v>15909.47</v>
      </c>
      <c r="N600" s="34">
        <v>8.0878500000000002E-5</v>
      </c>
      <c r="O600" s="35">
        <v>62</v>
      </c>
      <c r="P600" s="34">
        <v>5.9434900000000002E-5</v>
      </c>
      <c r="Q600" s="35">
        <v>315</v>
      </c>
      <c r="R600" s="34">
        <v>4.4011300000000003E-5</v>
      </c>
      <c r="S600" s="35">
        <v>173</v>
      </c>
      <c r="T600" s="34">
        <v>3.3902600000000003E-5</v>
      </c>
      <c r="U600" s="35">
        <v>794.9</v>
      </c>
      <c r="V600" s="34">
        <v>5.1234599999999999E-5</v>
      </c>
      <c r="W600" s="35">
        <v>15909.47</v>
      </c>
    </row>
    <row r="601" spans="1:23" thickBot="1" x14ac:dyDescent="0.35">
      <c r="A601" s="10" t="s">
        <v>31</v>
      </c>
      <c r="B601" s="10" t="s">
        <v>90</v>
      </c>
      <c r="C601" s="10" t="s">
        <v>33</v>
      </c>
      <c r="D601" s="10" t="s">
        <v>37</v>
      </c>
      <c r="E601" s="10" t="s">
        <v>36</v>
      </c>
      <c r="F601" s="24" t="str">
        <f>+TabIPW[[#This Row],[WK]]&amp;TabIPW[[#This Row],[PK]]&amp;TabIPW[[#This Row],[GK]]</f>
        <v>100103</v>
      </c>
      <c r="G601" s="10" t="s">
        <v>610</v>
      </c>
      <c r="H601" s="34">
        <v>1.6676983999999999E-5</v>
      </c>
      <c r="I601" s="35">
        <v>5280</v>
      </c>
      <c r="J601" s="34">
        <v>1.23992E-5</v>
      </c>
      <c r="K601" s="35">
        <v>3161</v>
      </c>
      <c r="L601" s="34">
        <v>7.0773900000000004E-5</v>
      </c>
      <c r="M601" s="35">
        <v>6409.92</v>
      </c>
      <c r="N601" s="34">
        <v>3.2612299999999999E-5</v>
      </c>
      <c r="O601" s="35">
        <v>25</v>
      </c>
      <c r="P601" s="34">
        <v>2.9057E-5</v>
      </c>
      <c r="Q601" s="35">
        <v>154</v>
      </c>
      <c r="R601" s="34">
        <v>2.49313E-5</v>
      </c>
      <c r="S601" s="35">
        <v>98</v>
      </c>
      <c r="T601" s="34">
        <v>9.1697999999999999E-6</v>
      </c>
      <c r="U601" s="35">
        <v>215</v>
      </c>
      <c r="V601" s="34">
        <v>2.0642400000000001E-5</v>
      </c>
      <c r="W601" s="35">
        <v>6409.92</v>
      </c>
    </row>
    <row r="602" spans="1:23" thickBot="1" x14ac:dyDescent="0.35">
      <c r="A602" s="12" t="s">
        <v>31</v>
      </c>
      <c r="B602" s="13" t="s">
        <v>90</v>
      </c>
      <c r="C602" s="13" t="s">
        <v>33</v>
      </c>
      <c r="D602" s="13" t="s">
        <v>39</v>
      </c>
      <c r="E602" s="13" t="s">
        <v>36</v>
      </c>
      <c r="F602" s="24" t="str">
        <f>+TabIPW[[#This Row],[WK]]&amp;TabIPW[[#This Row],[PK]]&amp;TabIPW[[#This Row],[GK]]</f>
        <v>100104</v>
      </c>
      <c r="G602" s="13" t="s">
        <v>611</v>
      </c>
      <c r="H602" s="34">
        <v>1.9857616000000002E-5</v>
      </c>
      <c r="I602" s="35">
        <v>6287</v>
      </c>
      <c r="J602" s="34">
        <v>1.45919E-5</v>
      </c>
      <c r="K602" s="35">
        <v>3720</v>
      </c>
      <c r="L602" s="34">
        <v>8.4271900000000002E-5</v>
      </c>
      <c r="M602" s="35">
        <v>7632.42</v>
      </c>
      <c r="N602" s="34">
        <v>5.0875199999999997E-5</v>
      </c>
      <c r="O602" s="35">
        <v>39</v>
      </c>
      <c r="P602" s="34">
        <v>7.0567099999999997E-5</v>
      </c>
      <c r="Q602" s="35">
        <v>374</v>
      </c>
      <c r="R602" s="34">
        <v>4.5028899999999998E-5</v>
      </c>
      <c r="S602" s="35">
        <v>177</v>
      </c>
      <c r="T602" s="34">
        <v>5.7300399999999998E-5</v>
      </c>
      <c r="U602" s="35">
        <v>1343.5</v>
      </c>
      <c r="V602" s="34">
        <v>2.45793E-5</v>
      </c>
      <c r="W602" s="35">
        <v>7632.42</v>
      </c>
    </row>
    <row r="603" spans="1:23" ht="14.45" x14ac:dyDescent="0.3">
      <c r="A603" s="14" t="s">
        <v>31</v>
      </c>
      <c r="B603" s="14" t="s">
        <v>90</v>
      </c>
      <c r="C603" s="14" t="s">
        <v>33</v>
      </c>
      <c r="D603" s="14" t="s">
        <v>42</v>
      </c>
      <c r="E603" s="14" t="s">
        <v>36</v>
      </c>
      <c r="F603" s="24" t="str">
        <f>+TabIPW[[#This Row],[WK]]&amp;TabIPW[[#This Row],[PK]]&amp;TabIPW[[#This Row],[GK]]</f>
        <v>100105</v>
      </c>
      <c r="G603" s="14" t="s">
        <v>612</v>
      </c>
      <c r="H603" s="34">
        <v>1.3638488E-5</v>
      </c>
      <c r="I603" s="35">
        <v>4318</v>
      </c>
      <c r="J603" s="34">
        <v>1.0500699999999999E-5</v>
      </c>
      <c r="K603" s="35">
        <v>2677</v>
      </c>
      <c r="L603" s="34">
        <v>5.78791E-5</v>
      </c>
      <c r="M603" s="35">
        <v>5242.05</v>
      </c>
      <c r="N603" s="34">
        <v>3.2612299999999999E-5</v>
      </c>
      <c r="O603" s="35">
        <v>25</v>
      </c>
      <c r="P603" s="34">
        <v>2.22645E-5</v>
      </c>
      <c r="Q603" s="35">
        <v>118</v>
      </c>
      <c r="R603" s="34">
        <v>2.1624000000000002E-5</v>
      </c>
      <c r="S603" s="35">
        <v>85</v>
      </c>
      <c r="T603" s="34">
        <v>7.9287000000000008E-6</v>
      </c>
      <c r="U603" s="35">
        <v>185.9</v>
      </c>
      <c r="V603" s="34">
        <v>1.6881400000000001E-5</v>
      </c>
      <c r="W603" s="35">
        <v>5242.05</v>
      </c>
    </row>
    <row r="604" spans="1:23" ht="14.45" x14ac:dyDescent="0.3">
      <c r="A604" s="6" t="s">
        <v>31</v>
      </c>
      <c r="B604" s="6" t="s">
        <v>90</v>
      </c>
      <c r="C604" s="6" t="s">
        <v>33</v>
      </c>
      <c r="D604" s="6" t="s">
        <v>44</v>
      </c>
      <c r="E604" s="6" t="s">
        <v>36</v>
      </c>
      <c r="F604" s="24" t="str">
        <f>+TabIPW[[#This Row],[WK]]&amp;TabIPW[[#This Row],[PK]]&amp;TabIPW[[#This Row],[GK]]</f>
        <v>100106</v>
      </c>
      <c r="G604" s="6" t="s">
        <v>613</v>
      </c>
      <c r="H604" s="34">
        <v>1.5066144E-5</v>
      </c>
      <c r="I604" s="35">
        <v>4770</v>
      </c>
      <c r="J604" s="34">
        <v>1.1206700000000001E-5</v>
      </c>
      <c r="K604" s="35">
        <v>2857</v>
      </c>
      <c r="L604" s="34">
        <v>6.3937799999999996E-5</v>
      </c>
      <c r="M604" s="35">
        <v>5790.78</v>
      </c>
      <c r="N604" s="34">
        <v>2.73943E-5</v>
      </c>
      <c r="O604" s="35">
        <v>21</v>
      </c>
      <c r="P604" s="34">
        <v>3.6604299999999998E-5</v>
      </c>
      <c r="Q604" s="35">
        <v>194</v>
      </c>
      <c r="R604" s="34">
        <v>2.84929E-5</v>
      </c>
      <c r="S604" s="35">
        <v>112</v>
      </c>
      <c r="T604" s="34">
        <v>1.03768E-5</v>
      </c>
      <c r="U604" s="35">
        <v>243.3</v>
      </c>
      <c r="V604" s="34">
        <v>1.8648499999999999E-5</v>
      </c>
      <c r="W604" s="35">
        <v>5790.78</v>
      </c>
    </row>
    <row r="605" spans="1:23" ht="14.45" x14ac:dyDescent="0.3">
      <c r="A605" s="6" t="s">
        <v>31</v>
      </c>
      <c r="B605" s="6" t="s">
        <v>90</v>
      </c>
      <c r="C605" s="6" t="s">
        <v>33</v>
      </c>
      <c r="D605" s="6" t="s">
        <v>51</v>
      </c>
      <c r="E605" s="6" t="s">
        <v>36</v>
      </c>
      <c r="F605" s="24" t="str">
        <f>+TabIPW[[#This Row],[WK]]&amp;TabIPW[[#This Row],[PK]]&amp;TabIPW[[#This Row],[GK]]</f>
        <v>100107</v>
      </c>
      <c r="G605" s="6" t="s">
        <v>614</v>
      </c>
      <c r="H605" s="34">
        <v>2.5770367999999999E-5</v>
      </c>
      <c r="I605" s="35">
        <v>8159</v>
      </c>
      <c r="J605" s="34">
        <v>1.9710900000000001E-5</v>
      </c>
      <c r="K605" s="35">
        <v>5025</v>
      </c>
      <c r="L605" s="34">
        <v>1.093645E-4</v>
      </c>
      <c r="M605" s="35">
        <v>9905.0300000000007</v>
      </c>
      <c r="N605" s="34">
        <v>6.2615599999999997E-5</v>
      </c>
      <c r="O605" s="35">
        <v>48</v>
      </c>
      <c r="P605" s="34">
        <v>6.3774499999999997E-5</v>
      </c>
      <c r="Q605" s="35">
        <v>338</v>
      </c>
      <c r="R605" s="34">
        <v>3.9432099999999998E-5</v>
      </c>
      <c r="S605" s="35">
        <v>155</v>
      </c>
      <c r="T605" s="34">
        <v>2.5718E-5</v>
      </c>
      <c r="U605" s="35">
        <v>603</v>
      </c>
      <c r="V605" s="34">
        <v>3.1897999999999999E-5</v>
      </c>
      <c r="W605" s="35">
        <v>9905.0300000000007</v>
      </c>
    </row>
    <row r="606" spans="1:23" ht="14.45" x14ac:dyDescent="0.3">
      <c r="A606" s="6" t="s">
        <v>31</v>
      </c>
      <c r="B606" s="6" t="s">
        <v>90</v>
      </c>
      <c r="C606" s="6" t="s">
        <v>33</v>
      </c>
      <c r="D606" s="6" t="s">
        <v>75</v>
      </c>
      <c r="E606" s="6" t="s">
        <v>40</v>
      </c>
      <c r="F606" s="24" t="str">
        <f>+TabIPW[[#This Row],[WK]]&amp;TabIPW[[#This Row],[PK]]&amp;TabIPW[[#This Row],[GK]]</f>
        <v>100108</v>
      </c>
      <c r="G606" s="6" t="s">
        <v>615</v>
      </c>
      <c r="H606" s="34">
        <v>4.5321607999999998E-5</v>
      </c>
      <c r="I606" s="35">
        <v>14349</v>
      </c>
      <c r="J606" s="34">
        <v>3.3479000000000003E-5</v>
      </c>
      <c r="K606" s="35">
        <v>8535</v>
      </c>
      <c r="L606" s="34">
        <v>1.923362E-4</v>
      </c>
      <c r="M606" s="35">
        <v>17419.689999999999</v>
      </c>
      <c r="N606" s="34">
        <v>8.3487399999999996E-5</v>
      </c>
      <c r="O606" s="35">
        <v>64</v>
      </c>
      <c r="P606" s="34">
        <v>9.8869400000000006E-5</v>
      </c>
      <c r="Q606" s="35">
        <v>524</v>
      </c>
      <c r="R606" s="34">
        <v>1.1880510000000001E-4</v>
      </c>
      <c r="S606" s="35">
        <v>467</v>
      </c>
      <c r="T606" s="34">
        <v>2.2459500000000001E-5</v>
      </c>
      <c r="U606" s="35">
        <v>526.6</v>
      </c>
      <c r="V606" s="34">
        <v>5.6097999999999997E-5</v>
      </c>
      <c r="W606" s="35">
        <v>17419.689999999999</v>
      </c>
    </row>
    <row r="607" spans="1:23" ht="14.45" x14ac:dyDescent="0.3">
      <c r="A607" s="6" t="s">
        <v>31</v>
      </c>
      <c r="B607" s="6" t="s">
        <v>90</v>
      </c>
      <c r="C607" s="6" t="s">
        <v>32</v>
      </c>
      <c r="D607" s="6" t="s">
        <v>33</v>
      </c>
      <c r="E607" s="6" t="s">
        <v>34</v>
      </c>
      <c r="F607" s="24" t="str">
        <f>+TabIPW[[#This Row],[WK]]&amp;TabIPW[[#This Row],[PK]]&amp;TabIPW[[#This Row],[GK]]</f>
        <v>100201</v>
      </c>
      <c r="G607" s="6" t="s">
        <v>616</v>
      </c>
      <c r="H607" s="34">
        <v>1.28624416E-4</v>
      </c>
      <c r="I607" s="35">
        <v>40723</v>
      </c>
      <c r="J607" s="34">
        <v>9.3262699999999997E-5</v>
      </c>
      <c r="K607" s="35">
        <v>23776</v>
      </c>
      <c r="L607" s="34">
        <v>3.8893450000000002E-4</v>
      </c>
      <c r="M607" s="35">
        <v>35225.4</v>
      </c>
      <c r="N607" s="34">
        <v>2.2828599999999999E-4</v>
      </c>
      <c r="O607" s="35">
        <v>175</v>
      </c>
      <c r="P607" s="34">
        <v>2.8566460000000002E-4</v>
      </c>
      <c r="Q607" s="35">
        <v>1514</v>
      </c>
      <c r="R607" s="34">
        <v>2.3404860000000001E-4</v>
      </c>
      <c r="S607" s="35">
        <v>920</v>
      </c>
      <c r="T607" s="34">
        <v>2.062601E-4</v>
      </c>
      <c r="U607" s="35">
        <v>4836.1000000000004</v>
      </c>
      <c r="V607" s="34">
        <v>1.134392E-4</v>
      </c>
      <c r="W607" s="35">
        <v>35225.4</v>
      </c>
    </row>
    <row r="608" spans="1:23" ht="14.45" x14ac:dyDescent="0.3">
      <c r="A608" s="6" t="s">
        <v>31</v>
      </c>
      <c r="B608" s="6" t="s">
        <v>90</v>
      </c>
      <c r="C608" s="6" t="s">
        <v>32</v>
      </c>
      <c r="D608" s="6" t="s">
        <v>32</v>
      </c>
      <c r="E608" s="6" t="s">
        <v>36</v>
      </c>
      <c r="F608" s="24" t="str">
        <f>+TabIPW[[#This Row],[WK]]&amp;TabIPW[[#This Row],[PK]]&amp;TabIPW[[#This Row],[GK]]</f>
        <v>100202</v>
      </c>
      <c r="G608" s="6" t="s">
        <v>617</v>
      </c>
      <c r="H608" s="34">
        <v>1.6029488E-5</v>
      </c>
      <c r="I608" s="35">
        <v>5075</v>
      </c>
      <c r="J608" s="34">
        <v>1.2218800000000001E-5</v>
      </c>
      <c r="K608" s="35">
        <v>3115</v>
      </c>
      <c r="L608" s="34">
        <v>4.8470000000000002E-5</v>
      </c>
      <c r="M608" s="35">
        <v>4389.88</v>
      </c>
      <c r="N608" s="34">
        <v>4.8266200000000002E-5</v>
      </c>
      <c r="O608" s="35">
        <v>37</v>
      </c>
      <c r="P608" s="34">
        <v>2.7170199999999999E-5</v>
      </c>
      <c r="Q608" s="35">
        <v>144</v>
      </c>
      <c r="R608" s="34">
        <v>1.9334399999999999E-5</v>
      </c>
      <c r="S608" s="35">
        <v>76</v>
      </c>
      <c r="T608" s="34">
        <v>1.06284E-5</v>
      </c>
      <c r="U608" s="35">
        <v>249.2</v>
      </c>
      <c r="V608" s="34">
        <v>1.4137100000000001E-5</v>
      </c>
      <c r="W608" s="35">
        <v>4389.88</v>
      </c>
    </row>
    <row r="609" spans="1:23" ht="14.45" x14ac:dyDescent="0.3">
      <c r="A609" s="6" t="s">
        <v>31</v>
      </c>
      <c r="B609" s="6" t="s">
        <v>90</v>
      </c>
      <c r="C609" s="6" t="s">
        <v>32</v>
      </c>
      <c r="D609" s="6" t="s">
        <v>37</v>
      </c>
      <c r="E609" s="6" t="s">
        <v>36</v>
      </c>
      <c r="F609" s="24" t="str">
        <f>+TabIPW[[#This Row],[WK]]&amp;TabIPW[[#This Row],[PK]]&amp;TabIPW[[#This Row],[GK]]</f>
        <v>100203</v>
      </c>
      <c r="G609" s="6" t="s">
        <v>618</v>
      </c>
      <c r="H609" s="34">
        <v>5.6316399999999998E-6</v>
      </c>
      <c r="I609" s="35">
        <v>1783</v>
      </c>
      <c r="J609" s="34">
        <v>4.2481E-6</v>
      </c>
      <c r="K609" s="35">
        <v>1083</v>
      </c>
      <c r="L609" s="34">
        <v>1.7028999999999999E-5</v>
      </c>
      <c r="M609" s="35">
        <v>1542.3</v>
      </c>
      <c r="N609" s="34">
        <v>1.17404E-5</v>
      </c>
      <c r="O609" s="35">
        <v>9</v>
      </c>
      <c r="P609" s="34">
        <v>9.4341E-6</v>
      </c>
      <c r="Q609" s="35">
        <v>50</v>
      </c>
      <c r="R609" s="34">
        <v>1.6027200000000001E-5</v>
      </c>
      <c r="S609" s="35">
        <v>63</v>
      </c>
      <c r="T609" s="34">
        <v>0</v>
      </c>
      <c r="U609" s="35">
        <v>0</v>
      </c>
      <c r="V609" s="34">
        <v>4.9667999999999996E-6</v>
      </c>
      <c r="W609" s="35">
        <v>1542.3</v>
      </c>
    </row>
    <row r="610" spans="1:23" ht="14.45" x14ac:dyDescent="0.3">
      <c r="A610" s="6" t="s">
        <v>31</v>
      </c>
      <c r="B610" s="6" t="s">
        <v>90</v>
      </c>
      <c r="C610" s="6" t="s">
        <v>32</v>
      </c>
      <c r="D610" s="6" t="s">
        <v>39</v>
      </c>
      <c r="E610" s="6" t="s">
        <v>40</v>
      </c>
      <c r="F610" s="24" t="str">
        <f>+TabIPW[[#This Row],[WK]]&amp;TabIPW[[#This Row],[PK]]&amp;TabIPW[[#This Row],[GK]]</f>
        <v>100204</v>
      </c>
      <c r="G610" s="6" t="s">
        <v>619</v>
      </c>
      <c r="H610" s="34">
        <v>2.4383776E-5</v>
      </c>
      <c r="I610" s="35">
        <v>7720</v>
      </c>
      <c r="J610" s="34">
        <v>1.8349700000000002E-5</v>
      </c>
      <c r="K610" s="35">
        <v>4678</v>
      </c>
      <c r="L610" s="34">
        <v>7.3731600000000004E-5</v>
      </c>
      <c r="M610" s="35">
        <v>6677.8</v>
      </c>
      <c r="N610" s="34">
        <v>5.8702100000000002E-5</v>
      </c>
      <c r="O610" s="35">
        <v>45</v>
      </c>
      <c r="P610" s="34">
        <v>4.1887400000000001E-5</v>
      </c>
      <c r="Q610" s="35">
        <v>222</v>
      </c>
      <c r="R610" s="34">
        <v>8.2934600000000004E-5</v>
      </c>
      <c r="S610" s="35">
        <v>326</v>
      </c>
      <c r="T610" s="34">
        <v>2.1815500000000001E-5</v>
      </c>
      <c r="U610" s="35">
        <v>511.5</v>
      </c>
      <c r="V610" s="34">
        <v>2.1505099999999998E-5</v>
      </c>
      <c r="W610" s="35">
        <v>6677.8</v>
      </c>
    </row>
    <row r="611" spans="1:23" ht="14.45" x14ac:dyDescent="0.3">
      <c r="A611" s="6" t="s">
        <v>31</v>
      </c>
      <c r="B611" s="6" t="s">
        <v>90</v>
      </c>
      <c r="C611" s="6" t="s">
        <v>32</v>
      </c>
      <c r="D611" s="6" t="s">
        <v>42</v>
      </c>
      <c r="E611" s="6" t="s">
        <v>36</v>
      </c>
      <c r="F611" s="24" t="str">
        <f>+TabIPW[[#This Row],[WK]]&amp;TabIPW[[#This Row],[PK]]&amp;TabIPW[[#This Row],[GK]]</f>
        <v>100205</v>
      </c>
      <c r="G611" s="6" t="s">
        <v>620</v>
      </c>
      <c r="H611" s="34">
        <v>1.2649872000000001E-5</v>
      </c>
      <c r="I611" s="35">
        <v>4005</v>
      </c>
      <c r="J611" s="34">
        <v>9.7435999999999993E-6</v>
      </c>
      <c r="K611" s="35">
        <v>2484</v>
      </c>
      <c r="L611" s="34">
        <v>3.8250700000000003E-5</v>
      </c>
      <c r="M611" s="35">
        <v>3464.33</v>
      </c>
      <c r="N611" s="34">
        <v>2.3480800000000001E-5</v>
      </c>
      <c r="O611" s="35">
        <v>18</v>
      </c>
      <c r="P611" s="34">
        <v>1.5094599999999999E-5</v>
      </c>
      <c r="Q611" s="35">
        <v>80</v>
      </c>
      <c r="R611" s="34">
        <v>2.3150500000000001E-5</v>
      </c>
      <c r="S611" s="35">
        <v>91</v>
      </c>
      <c r="T611" s="34">
        <v>1.1413199999999999E-5</v>
      </c>
      <c r="U611" s="35">
        <v>267.60000000000002</v>
      </c>
      <c r="V611" s="34">
        <v>1.1156500000000001E-5</v>
      </c>
      <c r="W611" s="35">
        <v>3464.33</v>
      </c>
    </row>
    <row r="612" spans="1:23" ht="14.45" x14ac:dyDescent="0.3">
      <c r="A612" s="6" t="s">
        <v>31</v>
      </c>
      <c r="B612" s="6" t="s">
        <v>90</v>
      </c>
      <c r="C612" s="6" t="s">
        <v>32</v>
      </c>
      <c r="D612" s="6" t="s">
        <v>44</v>
      </c>
      <c r="E612" s="6" t="s">
        <v>36</v>
      </c>
      <c r="F612" s="24" t="str">
        <f>+TabIPW[[#This Row],[WK]]&amp;TabIPW[[#This Row],[PK]]&amp;TabIPW[[#This Row],[GK]]</f>
        <v>100206</v>
      </c>
      <c r="G612" s="6" t="s">
        <v>616</v>
      </c>
      <c r="H612" s="34">
        <v>2.8325608000000001E-5</v>
      </c>
      <c r="I612" s="35">
        <v>8968</v>
      </c>
      <c r="J612" s="34">
        <v>2.1574100000000001E-5</v>
      </c>
      <c r="K612" s="35">
        <v>5500</v>
      </c>
      <c r="L612" s="34">
        <v>8.5650999999999997E-5</v>
      </c>
      <c r="M612" s="35">
        <v>7757.32</v>
      </c>
      <c r="N612" s="34">
        <v>5.3484099999999998E-5</v>
      </c>
      <c r="O612" s="35">
        <v>41</v>
      </c>
      <c r="P612" s="34">
        <v>6.1699000000000007E-5</v>
      </c>
      <c r="Q612" s="35">
        <v>327</v>
      </c>
      <c r="R612" s="34">
        <v>4.3248099999999997E-5</v>
      </c>
      <c r="S612" s="35">
        <v>170</v>
      </c>
      <c r="T612" s="34">
        <v>2.4903399999999999E-5</v>
      </c>
      <c r="U612" s="35">
        <v>583.9</v>
      </c>
      <c r="V612" s="34">
        <v>2.4981500000000001E-5</v>
      </c>
      <c r="W612" s="35">
        <v>7757.32</v>
      </c>
    </row>
    <row r="613" spans="1:23" ht="14.45" x14ac:dyDescent="0.3">
      <c r="A613" s="6" t="s">
        <v>31</v>
      </c>
      <c r="B613" s="6" t="s">
        <v>90</v>
      </c>
      <c r="C613" s="6" t="s">
        <v>32</v>
      </c>
      <c r="D613" s="6" t="s">
        <v>51</v>
      </c>
      <c r="E613" s="6" t="s">
        <v>36</v>
      </c>
      <c r="F613" s="24" t="str">
        <f>+TabIPW[[#This Row],[WK]]&amp;TabIPW[[#This Row],[PK]]&amp;TabIPW[[#This Row],[GK]]</f>
        <v>100207</v>
      </c>
      <c r="G613" s="6" t="s">
        <v>621</v>
      </c>
      <c r="H613" s="34">
        <v>6.9045279999999996E-6</v>
      </c>
      <c r="I613" s="35">
        <v>2186</v>
      </c>
      <c r="J613" s="34">
        <v>5.3386E-6</v>
      </c>
      <c r="K613" s="35">
        <v>1361</v>
      </c>
      <c r="L613" s="34">
        <v>2.0877899999999999E-5</v>
      </c>
      <c r="M613" s="35">
        <v>1890.89</v>
      </c>
      <c r="N613" s="34">
        <v>1.17404E-5</v>
      </c>
      <c r="O613" s="35">
        <v>9</v>
      </c>
      <c r="P613" s="34">
        <v>1.37738E-5</v>
      </c>
      <c r="Q613" s="35">
        <v>73</v>
      </c>
      <c r="R613" s="34">
        <v>2.2896099999999999E-5</v>
      </c>
      <c r="S613" s="35">
        <v>90</v>
      </c>
      <c r="T613" s="34">
        <v>4.7384000000000002E-6</v>
      </c>
      <c r="U613" s="35">
        <v>111.1</v>
      </c>
      <c r="V613" s="34">
        <v>6.0893999999999997E-6</v>
      </c>
      <c r="W613" s="35">
        <v>1890.89</v>
      </c>
    </row>
    <row r="614" spans="1:23" ht="14.45" x14ac:dyDescent="0.3">
      <c r="A614" s="6" t="s">
        <v>31</v>
      </c>
      <c r="B614" s="6" t="s">
        <v>90</v>
      </c>
      <c r="C614" s="6" t="s">
        <v>32</v>
      </c>
      <c r="D614" s="6" t="s">
        <v>75</v>
      </c>
      <c r="E614" s="6" t="s">
        <v>36</v>
      </c>
      <c r="F614" s="24" t="str">
        <f>+TabIPW[[#This Row],[WK]]&amp;TabIPW[[#This Row],[PK]]&amp;TabIPW[[#This Row],[GK]]</f>
        <v>100208</v>
      </c>
      <c r="G614" s="6" t="s">
        <v>622</v>
      </c>
      <c r="H614" s="34">
        <v>1.0107263999999999E-5</v>
      </c>
      <c r="I614" s="35">
        <v>3200</v>
      </c>
      <c r="J614" s="34">
        <v>7.8883000000000004E-6</v>
      </c>
      <c r="K614" s="35">
        <v>2011</v>
      </c>
      <c r="L614" s="34">
        <v>3.0562299999999997E-5</v>
      </c>
      <c r="M614" s="35">
        <v>2768</v>
      </c>
      <c r="N614" s="34">
        <v>2.3480800000000001E-5</v>
      </c>
      <c r="O614" s="35">
        <v>18</v>
      </c>
      <c r="P614" s="34">
        <v>1.69814E-5</v>
      </c>
      <c r="Q614" s="35">
        <v>90</v>
      </c>
      <c r="R614" s="34">
        <v>5.0880100000000001E-5</v>
      </c>
      <c r="S614" s="35">
        <v>200</v>
      </c>
      <c r="T614" s="34">
        <v>7.4978999999999998E-6</v>
      </c>
      <c r="U614" s="35">
        <v>175.8</v>
      </c>
      <c r="V614" s="34">
        <v>8.9139999999999997E-6</v>
      </c>
      <c r="W614" s="35">
        <v>2768</v>
      </c>
    </row>
    <row r="615" spans="1:23" ht="14.45" x14ac:dyDescent="0.3">
      <c r="A615" s="6" t="s">
        <v>31</v>
      </c>
      <c r="B615" s="6" t="s">
        <v>90</v>
      </c>
      <c r="C615" s="6" t="s">
        <v>32</v>
      </c>
      <c r="D615" s="6" t="s">
        <v>77</v>
      </c>
      <c r="E615" s="6" t="s">
        <v>36</v>
      </c>
      <c r="F615" s="24" t="str">
        <f>+TabIPW[[#This Row],[WK]]&amp;TabIPW[[#This Row],[PK]]&amp;TabIPW[[#This Row],[GK]]</f>
        <v>100209</v>
      </c>
      <c r="G615" s="6" t="s">
        <v>623</v>
      </c>
      <c r="H615" s="34">
        <v>7.6278239999999999E-6</v>
      </c>
      <c r="I615" s="35">
        <v>2415</v>
      </c>
      <c r="J615" s="34">
        <v>5.7111999999999996E-6</v>
      </c>
      <c r="K615" s="35">
        <v>1456</v>
      </c>
      <c r="L615" s="34">
        <v>2.30651E-5</v>
      </c>
      <c r="M615" s="35">
        <v>2088.98</v>
      </c>
      <c r="N615" s="34">
        <v>2.0871899999999999E-5</v>
      </c>
      <c r="O615" s="35">
        <v>16</v>
      </c>
      <c r="P615" s="34">
        <v>1.1887E-5</v>
      </c>
      <c r="Q615" s="35">
        <v>63</v>
      </c>
      <c r="R615" s="34">
        <v>1.6027200000000001E-5</v>
      </c>
      <c r="S615" s="35">
        <v>63</v>
      </c>
      <c r="T615" s="34">
        <v>3.2969000000000001E-6</v>
      </c>
      <c r="U615" s="35">
        <v>77.3</v>
      </c>
      <c r="V615" s="34">
        <v>6.7272999999999999E-6</v>
      </c>
      <c r="W615" s="35">
        <v>2088.98</v>
      </c>
    </row>
    <row r="616" spans="1:23" ht="14.45" x14ac:dyDescent="0.3">
      <c r="A616" s="6" t="s">
        <v>31</v>
      </c>
      <c r="B616" s="6" t="s">
        <v>90</v>
      </c>
      <c r="C616" s="6" t="s">
        <v>32</v>
      </c>
      <c r="D616" s="6" t="s">
        <v>90</v>
      </c>
      <c r="E616" s="6" t="s">
        <v>36</v>
      </c>
      <c r="F616" s="24" t="str">
        <f>+TabIPW[[#This Row],[WK]]&amp;TabIPW[[#This Row],[PK]]&amp;TabIPW[[#This Row],[GK]]</f>
        <v>100210</v>
      </c>
      <c r="G616" s="6" t="s">
        <v>624</v>
      </c>
      <c r="H616" s="34">
        <v>1.1749696000000001E-5</v>
      </c>
      <c r="I616" s="35">
        <v>3720</v>
      </c>
      <c r="J616" s="34">
        <v>8.9003000000000001E-6</v>
      </c>
      <c r="K616" s="35">
        <v>2269</v>
      </c>
      <c r="L616" s="34">
        <v>3.5528699999999997E-5</v>
      </c>
      <c r="M616" s="35">
        <v>3217.8</v>
      </c>
      <c r="N616" s="34">
        <v>2.0871899999999999E-5</v>
      </c>
      <c r="O616" s="35">
        <v>16</v>
      </c>
      <c r="P616" s="34">
        <v>2.2830500000000001E-5</v>
      </c>
      <c r="Q616" s="35">
        <v>121</v>
      </c>
      <c r="R616" s="34">
        <v>1.272E-5</v>
      </c>
      <c r="S616" s="35">
        <v>50</v>
      </c>
      <c r="T616" s="34">
        <v>7.9287000000000008E-6</v>
      </c>
      <c r="U616" s="35">
        <v>185.9</v>
      </c>
      <c r="V616" s="34">
        <v>1.0362499999999999E-5</v>
      </c>
      <c r="W616" s="35">
        <v>3217.8</v>
      </c>
    </row>
    <row r="617" spans="1:23" ht="14.45" x14ac:dyDescent="0.3">
      <c r="A617" s="6" t="s">
        <v>31</v>
      </c>
      <c r="B617" s="6" t="s">
        <v>90</v>
      </c>
      <c r="C617" s="6" t="s">
        <v>32</v>
      </c>
      <c r="D617" s="6" t="s">
        <v>92</v>
      </c>
      <c r="E617" s="6" t="s">
        <v>40</v>
      </c>
      <c r="F617" s="24" t="str">
        <f>+TabIPW[[#This Row],[WK]]&amp;TabIPW[[#This Row],[PK]]&amp;TabIPW[[#This Row],[GK]]</f>
        <v>100211</v>
      </c>
      <c r="G617" s="6" t="s">
        <v>625</v>
      </c>
      <c r="H617" s="34">
        <v>3.4352064000000001E-5</v>
      </c>
      <c r="I617" s="35">
        <v>10876</v>
      </c>
      <c r="J617" s="34">
        <v>2.56065E-5</v>
      </c>
      <c r="K617" s="35">
        <v>6528</v>
      </c>
      <c r="L617" s="34">
        <v>1.038738E-4</v>
      </c>
      <c r="M617" s="35">
        <v>9407.74</v>
      </c>
      <c r="N617" s="34">
        <v>6.3920100000000005E-5</v>
      </c>
      <c r="O617" s="35">
        <v>49</v>
      </c>
      <c r="P617" s="34">
        <v>6.5472699999999994E-5</v>
      </c>
      <c r="Q617" s="35">
        <v>347</v>
      </c>
      <c r="R617" s="34">
        <v>1.0964669999999999E-4</v>
      </c>
      <c r="S617" s="35">
        <v>431</v>
      </c>
      <c r="T617" s="34">
        <v>2.4425699999999999E-5</v>
      </c>
      <c r="U617" s="35">
        <v>572.70000000000005</v>
      </c>
      <c r="V617" s="34">
        <v>3.02965E-5</v>
      </c>
      <c r="W617" s="35">
        <v>9407.74</v>
      </c>
    </row>
    <row r="618" spans="1:23" ht="14.45" x14ac:dyDescent="0.3">
      <c r="A618" s="6" t="s">
        <v>31</v>
      </c>
      <c r="B618" s="6" t="s">
        <v>90</v>
      </c>
      <c r="C618" s="6" t="s">
        <v>37</v>
      </c>
      <c r="D618" s="6" t="s">
        <v>33</v>
      </c>
      <c r="E618" s="6" t="s">
        <v>36</v>
      </c>
      <c r="F618" s="24" t="str">
        <f>+TabIPW[[#This Row],[WK]]&amp;TabIPW[[#This Row],[PK]]&amp;TabIPW[[#This Row],[GK]]</f>
        <v>100301</v>
      </c>
      <c r="G618" s="6" t="s">
        <v>626</v>
      </c>
      <c r="H618" s="34">
        <v>1.5922104000000002E-5</v>
      </c>
      <c r="I618" s="35">
        <v>5041</v>
      </c>
      <c r="J618" s="34">
        <v>1.19873E-5</v>
      </c>
      <c r="K618" s="35">
        <v>3056</v>
      </c>
      <c r="L618" s="34">
        <v>4.3525500000000002E-5</v>
      </c>
      <c r="M618" s="35">
        <v>3942.06</v>
      </c>
      <c r="N618" s="34">
        <v>2.86988E-5</v>
      </c>
      <c r="O618" s="35">
        <v>22</v>
      </c>
      <c r="P618" s="34">
        <v>3.5472200000000002E-5</v>
      </c>
      <c r="Q618" s="35">
        <v>188</v>
      </c>
      <c r="R618" s="34">
        <v>1.45008E-5</v>
      </c>
      <c r="S618" s="35">
        <v>57</v>
      </c>
      <c r="T618" s="34">
        <v>1.0845900000000001E-5</v>
      </c>
      <c r="U618" s="35">
        <v>254.29999999999998</v>
      </c>
      <c r="V618" s="34">
        <v>1.2694899999999999E-5</v>
      </c>
      <c r="W618" s="35">
        <v>3942.06</v>
      </c>
    </row>
    <row r="619" spans="1:23" ht="14.45" x14ac:dyDescent="0.3">
      <c r="A619" s="6" t="s">
        <v>31</v>
      </c>
      <c r="B619" s="6" t="s">
        <v>90</v>
      </c>
      <c r="C619" s="6" t="s">
        <v>37</v>
      </c>
      <c r="D619" s="6" t="s">
        <v>32</v>
      </c>
      <c r="E619" s="6" t="s">
        <v>40</v>
      </c>
      <c r="F619" s="24" t="str">
        <f>+TabIPW[[#This Row],[WK]]&amp;TabIPW[[#This Row],[PK]]&amp;TabIPW[[#This Row],[GK]]</f>
        <v>100302</v>
      </c>
      <c r="G619" s="6" t="s">
        <v>627</v>
      </c>
      <c r="H619" s="34">
        <v>8.4957872000000005E-5</v>
      </c>
      <c r="I619" s="35">
        <v>26898</v>
      </c>
      <c r="J619" s="34">
        <v>6.3184599999999998E-5</v>
      </c>
      <c r="K619" s="35">
        <v>16108</v>
      </c>
      <c r="L619" s="34">
        <v>2.3224549999999999E-4</v>
      </c>
      <c r="M619" s="35">
        <v>21034.240000000002</v>
      </c>
      <c r="N619" s="34">
        <v>1.721928E-4</v>
      </c>
      <c r="O619" s="35">
        <v>132</v>
      </c>
      <c r="P619" s="34">
        <v>1.9151230000000001E-4</v>
      </c>
      <c r="Q619" s="35">
        <v>1015</v>
      </c>
      <c r="R619" s="34">
        <v>1.043043E-4</v>
      </c>
      <c r="S619" s="35">
        <v>410</v>
      </c>
      <c r="T619" s="34">
        <v>6.3570000000000003E-5</v>
      </c>
      <c r="U619" s="35">
        <v>1490.5</v>
      </c>
      <c r="V619" s="34">
        <v>6.7738300000000002E-5</v>
      </c>
      <c r="W619" s="35">
        <v>21034.240000000002</v>
      </c>
    </row>
    <row r="620" spans="1:23" ht="14.45" x14ac:dyDescent="0.3">
      <c r="A620" s="6" t="s">
        <v>31</v>
      </c>
      <c r="B620" s="6" t="s">
        <v>90</v>
      </c>
      <c r="C620" s="6" t="s">
        <v>37</v>
      </c>
      <c r="D620" s="6" t="s">
        <v>37</v>
      </c>
      <c r="E620" s="6" t="s">
        <v>36</v>
      </c>
      <c r="F620" s="24" t="str">
        <f>+TabIPW[[#This Row],[WK]]&amp;TabIPW[[#This Row],[PK]]&amp;TabIPW[[#This Row],[GK]]</f>
        <v>100303</v>
      </c>
      <c r="G620" s="6" t="s">
        <v>628</v>
      </c>
      <c r="H620" s="34">
        <v>1.9592304E-5</v>
      </c>
      <c r="I620" s="35">
        <v>6203</v>
      </c>
      <c r="J620" s="34">
        <v>1.4772399999999999E-5</v>
      </c>
      <c r="K620" s="35">
        <v>3766</v>
      </c>
      <c r="L620" s="34">
        <v>5.3558599999999999E-5</v>
      </c>
      <c r="M620" s="35">
        <v>4850.75</v>
      </c>
      <c r="N620" s="34">
        <v>3.1307799999999999E-5</v>
      </c>
      <c r="O620" s="35">
        <v>24</v>
      </c>
      <c r="P620" s="34">
        <v>4.4151599999999999E-5</v>
      </c>
      <c r="Q620" s="35">
        <v>234</v>
      </c>
      <c r="R620" s="34">
        <v>3.7905699999999999E-5</v>
      </c>
      <c r="S620" s="35">
        <v>149</v>
      </c>
      <c r="T620" s="34">
        <v>1.14899E-5</v>
      </c>
      <c r="U620" s="35">
        <v>269.39999999999998</v>
      </c>
      <c r="V620" s="34">
        <v>1.5621299999999999E-5</v>
      </c>
      <c r="W620" s="35">
        <v>4850.75</v>
      </c>
    </row>
    <row r="621" spans="1:23" ht="14.45" x14ac:dyDescent="0.3">
      <c r="A621" s="6" t="s">
        <v>31</v>
      </c>
      <c r="B621" s="6" t="s">
        <v>90</v>
      </c>
      <c r="C621" s="6" t="s">
        <v>37</v>
      </c>
      <c r="D621" s="6" t="s">
        <v>39</v>
      </c>
      <c r="E621" s="6" t="s">
        <v>36</v>
      </c>
      <c r="F621" s="24" t="str">
        <f>+TabIPW[[#This Row],[WK]]&amp;TabIPW[[#This Row],[PK]]&amp;TabIPW[[#This Row],[GK]]</f>
        <v>100304</v>
      </c>
      <c r="G621" s="6" t="s">
        <v>629</v>
      </c>
      <c r="H621" s="34">
        <v>2.167692E-5</v>
      </c>
      <c r="I621" s="35">
        <v>6863</v>
      </c>
      <c r="J621" s="34">
        <v>1.6341399999999999E-5</v>
      </c>
      <c r="K621" s="35">
        <v>4166</v>
      </c>
      <c r="L621" s="34">
        <v>5.9257299999999999E-5</v>
      </c>
      <c r="M621" s="35">
        <v>5366.87</v>
      </c>
      <c r="N621" s="34">
        <v>4.1743699999999998E-5</v>
      </c>
      <c r="O621" s="35">
        <v>32</v>
      </c>
      <c r="P621" s="34">
        <v>3.9434599999999997E-5</v>
      </c>
      <c r="Q621" s="35">
        <v>209</v>
      </c>
      <c r="R621" s="34">
        <v>4.7318499999999998E-5</v>
      </c>
      <c r="S621" s="35">
        <v>186</v>
      </c>
      <c r="T621" s="34">
        <v>1.3059499999999999E-5</v>
      </c>
      <c r="U621" s="35">
        <v>306.2</v>
      </c>
      <c r="V621" s="34">
        <v>1.7283400000000001E-5</v>
      </c>
      <c r="W621" s="35">
        <v>5366.87</v>
      </c>
    </row>
    <row r="622" spans="1:23" ht="14.45" x14ac:dyDescent="0.3">
      <c r="A622" s="6" t="s">
        <v>31</v>
      </c>
      <c r="B622" s="6" t="s">
        <v>90</v>
      </c>
      <c r="C622" s="6" t="s">
        <v>37</v>
      </c>
      <c r="D622" s="6" t="s">
        <v>42</v>
      </c>
      <c r="E622" s="6" t="s">
        <v>36</v>
      </c>
      <c r="F622" s="24" t="str">
        <f>+TabIPW[[#This Row],[WK]]&amp;TabIPW[[#This Row],[PK]]&amp;TabIPW[[#This Row],[GK]]</f>
        <v>100305</v>
      </c>
      <c r="G622" s="6" t="s">
        <v>630</v>
      </c>
      <c r="H622" s="34">
        <v>1.1803391999999999E-5</v>
      </c>
      <c r="I622" s="35">
        <v>3737</v>
      </c>
      <c r="J622" s="34">
        <v>8.8101000000000006E-6</v>
      </c>
      <c r="K622" s="35">
        <v>2246</v>
      </c>
      <c r="L622" s="34">
        <v>3.22663E-5</v>
      </c>
      <c r="M622" s="35">
        <v>2922.33</v>
      </c>
      <c r="N622" s="34">
        <v>2.0871899999999999E-5</v>
      </c>
      <c r="O622" s="35">
        <v>16</v>
      </c>
      <c r="P622" s="34">
        <v>2.6792899999999999E-5</v>
      </c>
      <c r="Q622" s="35">
        <v>142</v>
      </c>
      <c r="R622" s="34">
        <v>1.09392E-5</v>
      </c>
      <c r="S622" s="35">
        <v>43</v>
      </c>
      <c r="T622" s="34">
        <v>9.4725999999999997E-6</v>
      </c>
      <c r="U622" s="35">
        <v>222.1</v>
      </c>
      <c r="V622" s="34">
        <v>9.4110000000000002E-6</v>
      </c>
      <c r="W622" s="35">
        <v>2922.33</v>
      </c>
    </row>
    <row r="623" spans="1:23" ht="14.45" x14ac:dyDescent="0.3">
      <c r="A623" s="6" t="s">
        <v>31</v>
      </c>
      <c r="B623" s="6" t="s">
        <v>90</v>
      </c>
      <c r="C623" s="6" t="s">
        <v>39</v>
      </c>
      <c r="D623" s="6" t="s">
        <v>33</v>
      </c>
      <c r="E623" s="6" t="s">
        <v>34</v>
      </c>
      <c r="F623" s="24" t="str">
        <f>+TabIPW[[#This Row],[WK]]&amp;TabIPW[[#This Row],[PK]]&amp;TabIPW[[#This Row],[GK]]</f>
        <v>100401</v>
      </c>
      <c r="G623" s="6" t="s">
        <v>631</v>
      </c>
      <c r="H623" s="34">
        <v>4.1266063999999996E-5</v>
      </c>
      <c r="I623" s="35">
        <v>13065</v>
      </c>
      <c r="J623" s="34">
        <v>3.0109600000000001E-5</v>
      </c>
      <c r="K623" s="35">
        <v>7676</v>
      </c>
      <c r="L623" s="34">
        <v>1.2968499999999999E-4</v>
      </c>
      <c r="M623" s="35">
        <v>11745.44</v>
      </c>
      <c r="N623" s="34">
        <v>8.4791900000000004E-5</v>
      </c>
      <c r="O623" s="35">
        <v>65</v>
      </c>
      <c r="P623" s="34">
        <v>9.8303399999999998E-5</v>
      </c>
      <c r="Q623" s="35">
        <v>521</v>
      </c>
      <c r="R623" s="34">
        <v>1.165155E-4</v>
      </c>
      <c r="S623" s="35">
        <v>458</v>
      </c>
      <c r="T623" s="34">
        <v>4.2513599999999999E-5</v>
      </c>
      <c r="U623" s="35">
        <v>996.8</v>
      </c>
      <c r="V623" s="34">
        <v>3.7824799999999997E-5</v>
      </c>
      <c r="W623" s="35">
        <v>11745.44</v>
      </c>
    </row>
    <row r="624" spans="1:23" ht="14.45" x14ac:dyDescent="0.3">
      <c r="A624" s="6" t="s">
        <v>31</v>
      </c>
      <c r="B624" s="6" t="s">
        <v>90</v>
      </c>
      <c r="C624" s="6" t="s">
        <v>39</v>
      </c>
      <c r="D624" s="6" t="s">
        <v>32</v>
      </c>
      <c r="E624" s="6" t="s">
        <v>36</v>
      </c>
      <c r="F624" s="24" t="str">
        <f>+TabIPW[[#This Row],[WK]]&amp;TabIPW[[#This Row],[PK]]&amp;TabIPW[[#This Row],[GK]]</f>
        <v>100402</v>
      </c>
      <c r="G624" s="6" t="s">
        <v>632</v>
      </c>
      <c r="H624" s="34">
        <v>1.1462272E-5</v>
      </c>
      <c r="I624" s="35">
        <v>3629</v>
      </c>
      <c r="J624" s="34">
        <v>8.4610000000000008E-6</v>
      </c>
      <c r="K624" s="35">
        <v>2157</v>
      </c>
      <c r="L624" s="34">
        <v>3.6021900000000001E-5</v>
      </c>
      <c r="M624" s="35">
        <v>3262.47</v>
      </c>
      <c r="N624" s="34">
        <v>2.0871899999999999E-5</v>
      </c>
      <c r="O624" s="35">
        <v>16</v>
      </c>
      <c r="P624" s="34">
        <v>1.4905900000000001E-5</v>
      </c>
      <c r="Q624" s="35">
        <v>79</v>
      </c>
      <c r="R624" s="34">
        <v>2.4676900000000001E-5</v>
      </c>
      <c r="S624" s="35">
        <v>97</v>
      </c>
      <c r="T624" s="34">
        <v>3.9924800000000001E-5</v>
      </c>
      <c r="U624" s="35">
        <v>936.1</v>
      </c>
      <c r="V624" s="34">
        <v>1.05064E-5</v>
      </c>
      <c r="W624" s="35">
        <v>3262.47</v>
      </c>
    </row>
    <row r="625" spans="1:23" ht="14.45" x14ac:dyDescent="0.3">
      <c r="A625" s="6" t="s">
        <v>31</v>
      </c>
      <c r="B625" s="6" t="s">
        <v>90</v>
      </c>
      <c r="C625" s="6" t="s">
        <v>39</v>
      </c>
      <c r="D625" s="6" t="s">
        <v>37</v>
      </c>
      <c r="E625" s="6" t="s">
        <v>36</v>
      </c>
      <c r="F625" s="24" t="str">
        <f>+TabIPW[[#This Row],[WK]]&amp;TabIPW[[#This Row],[PK]]&amp;TabIPW[[#This Row],[GK]]</f>
        <v>100403</v>
      </c>
      <c r="G625" s="6" t="s">
        <v>633</v>
      </c>
      <c r="H625" s="34">
        <v>1.3426872E-5</v>
      </c>
      <c r="I625" s="35">
        <v>4251</v>
      </c>
      <c r="J625" s="34">
        <v>9.8770000000000005E-6</v>
      </c>
      <c r="K625" s="35">
        <v>2518</v>
      </c>
      <c r="L625" s="34">
        <v>4.2196000000000001E-5</v>
      </c>
      <c r="M625" s="35">
        <v>3821.65</v>
      </c>
      <c r="N625" s="34">
        <v>3.1307799999999999E-5</v>
      </c>
      <c r="O625" s="35">
        <v>24</v>
      </c>
      <c r="P625" s="34">
        <v>2.3585299999999999E-5</v>
      </c>
      <c r="Q625" s="35">
        <v>125</v>
      </c>
      <c r="R625" s="34">
        <v>1.45008E-5</v>
      </c>
      <c r="S625" s="35">
        <v>57</v>
      </c>
      <c r="T625" s="34">
        <v>1.0257399999999999E-5</v>
      </c>
      <c r="U625" s="35">
        <v>240.5</v>
      </c>
      <c r="V625" s="34">
        <v>1.23072E-5</v>
      </c>
      <c r="W625" s="35">
        <v>3821.65</v>
      </c>
    </row>
    <row r="626" spans="1:23" ht="14.45" x14ac:dyDescent="0.3">
      <c r="A626" s="6" t="s">
        <v>31</v>
      </c>
      <c r="B626" s="6" t="s">
        <v>90</v>
      </c>
      <c r="C626" s="6" t="s">
        <v>39</v>
      </c>
      <c r="D626" s="6" t="s">
        <v>39</v>
      </c>
      <c r="E626" s="6" t="s">
        <v>36</v>
      </c>
      <c r="F626" s="24" t="str">
        <f>+TabIPW[[#This Row],[WK]]&amp;TabIPW[[#This Row],[PK]]&amp;TabIPW[[#This Row],[GK]]</f>
        <v>100404</v>
      </c>
      <c r="G626" s="6" t="s">
        <v>634</v>
      </c>
      <c r="H626" s="34">
        <v>1.6733840000000002E-5</v>
      </c>
      <c r="I626" s="35">
        <v>5298</v>
      </c>
      <c r="J626" s="34">
        <v>1.2281499999999999E-5</v>
      </c>
      <c r="K626" s="35">
        <v>3131</v>
      </c>
      <c r="L626" s="34">
        <v>5.25887E-5</v>
      </c>
      <c r="M626" s="35">
        <v>4762.8999999999996</v>
      </c>
      <c r="N626" s="34">
        <v>4.3048199999999999E-5</v>
      </c>
      <c r="O626" s="35">
        <v>33</v>
      </c>
      <c r="P626" s="34">
        <v>2.9434400000000001E-5</v>
      </c>
      <c r="Q626" s="35">
        <v>156</v>
      </c>
      <c r="R626" s="34">
        <v>3.33265E-5</v>
      </c>
      <c r="S626" s="35">
        <v>131</v>
      </c>
      <c r="T626" s="34">
        <v>1.3648E-5</v>
      </c>
      <c r="U626" s="35">
        <v>320</v>
      </c>
      <c r="V626" s="34">
        <v>1.5338399999999999E-5</v>
      </c>
      <c r="W626" s="35">
        <v>4762.8999999999996</v>
      </c>
    </row>
    <row r="627" spans="1:23" ht="14.45" x14ac:dyDescent="0.3">
      <c r="A627" s="6" t="s">
        <v>31</v>
      </c>
      <c r="B627" s="6" t="s">
        <v>90</v>
      </c>
      <c r="C627" s="6" t="s">
        <v>39</v>
      </c>
      <c r="D627" s="6" t="s">
        <v>42</v>
      </c>
      <c r="E627" s="6" t="s">
        <v>36</v>
      </c>
      <c r="F627" s="24" t="str">
        <f>+TabIPW[[#This Row],[WK]]&amp;TabIPW[[#This Row],[PK]]&amp;TabIPW[[#This Row],[GK]]</f>
        <v>100405</v>
      </c>
      <c r="G627" s="6" t="s">
        <v>631</v>
      </c>
      <c r="H627" s="34">
        <v>2.5849328000000003E-5</v>
      </c>
      <c r="I627" s="35">
        <v>8184</v>
      </c>
      <c r="J627" s="34">
        <v>1.97148E-5</v>
      </c>
      <c r="K627" s="35">
        <v>5026</v>
      </c>
      <c r="L627" s="34">
        <v>8.1235499999999998E-5</v>
      </c>
      <c r="M627" s="35">
        <v>7357.42</v>
      </c>
      <c r="N627" s="34">
        <v>5.7397600000000001E-5</v>
      </c>
      <c r="O627" s="35">
        <v>44</v>
      </c>
      <c r="P627" s="34">
        <v>4.9246000000000003E-5</v>
      </c>
      <c r="Q627" s="35">
        <v>261</v>
      </c>
      <c r="R627" s="34">
        <v>2.41681E-5</v>
      </c>
      <c r="S627" s="35">
        <v>95</v>
      </c>
      <c r="T627" s="34">
        <v>1.8655200000000001E-5</v>
      </c>
      <c r="U627" s="35">
        <v>437.4</v>
      </c>
      <c r="V627" s="34">
        <v>2.36937E-5</v>
      </c>
      <c r="W627" s="35">
        <v>7357.42</v>
      </c>
    </row>
    <row r="628" spans="1:23" ht="14.45" x14ac:dyDescent="0.3">
      <c r="A628" s="6" t="s">
        <v>31</v>
      </c>
      <c r="B628" s="6" t="s">
        <v>90</v>
      </c>
      <c r="C628" s="6" t="s">
        <v>39</v>
      </c>
      <c r="D628" s="6" t="s">
        <v>44</v>
      </c>
      <c r="E628" s="6" t="s">
        <v>40</v>
      </c>
      <c r="F628" s="24" t="str">
        <f>+TabIPW[[#This Row],[WK]]&amp;TabIPW[[#This Row],[PK]]&amp;TabIPW[[#This Row],[GK]]</f>
        <v>100406</v>
      </c>
      <c r="G628" s="6" t="s">
        <v>635</v>
      </c>
      <c r="H628" s="34">
        <v>1.7611911999999999E-5</v>
      </c>
      <c r="I628" s="35">
        <v>5576</v>
      </c>
      <c r="J628" s="34">
        <v>1.30582E-5</v>
      </c>
      <c r="K628" s="35">
        <v>3329</v>
      </c>
      <c r="L628" s="34">
        <v>5.53481E-5</v>
      </c>
      <c r="M628" s="35">
        <v>5012.82</v>
      </c>
      <c r="N628" s="34">
        <v>3.1307799999999999E-5</v>
      </c>
      <c r="O628" s="35">
        <v>24</v>
      </c>
      <c r="P628" s="34">
        <v>3.8113800000000001E-5</v>
      </c>
      <c r="Q628" s="35">
        <v>202</v>
      </c>
      <c r="R628" s="34">
        <v>2.18784E-5</v>
      </c>
      <c r="S628" s="35">
        <v>86</v>
      </c>
      <c r="T628" s="34">
        <v>1.8279800000000001E-5</v>
      </c>
      <c r="U628" s="35">
        <v>428.59999999999997</v>
      </c>
      <c r="V628" s="34">
        <v>1.6143200000000002E-5</v>
      </c>
      <c r="W628" s="35">
        <v>5012.82</v>
      </c>
    </row>
    <row r="629" spans="1:23" ht="14.45" x14ac:dyDescent="0.3">
      <c r="A629" s="6" t="s">
        <v>31</v>
      </c>
      <c r="B629" s="6" t="s">
        <v>90</v>
      </c>
      <c r="C629" s="6" t="s">
        <v>39</v>
      </c>
      <c r="D629" s="6" t="s">
        <v>51</v>
      </c>
      <c r="E629" s="6" t="s">
        <v>36</v>
      </c>
      <c r="F629" s="24" t="str">
        <f>+TabIPW[[#This Row],[WK]]&amp;TabIPW[[#This Row],[PK]]&amp;TabIPW[[#This Row],[GK]]</f>
        <v>100407</v>
      </c>
      <c r="G629" s="6" t="s">
        <v>636</v>
      </c>
      <c r="H629" s="34">
        <v>1.1497015999999999E-5</v>
      </c>
      <c r="I629" s="35">
        <v>3640</v>
      </c>
      <c r="J629" s="34">
        <v>8.6335999999999998E-6</v>
      </c>
      <c r="K629" s="35">
        <v>2201</v>
      </c>
      <c r="L629" s="34">
        <v>3.6131099999999997E-5</v>
      </c>
      <c r="M629" s="35">
        <v>3272.36</v>
      </c>
      <c r="N629" s="34">
        <v>5.0875199999999997E-5</v>
      </c>
      <c r="O629" s="35">
        <v>39</v>
      </c>
      <c r="P629" s="34">
        <v>2.03777E-5</v>
      </c>
      <c r="Q629" s="35">
        <v>108</v>
      </c>
      <c r="R629" s="34">
        <v>8.9039999999999998E-6</v>
      </c>
      <c r="S629" s="35">
        <v>35</v>
      </c>
      <c r="T629" s="34">
        <v>1.0509000000000001E-5</v>
      </c>
      <c r="U629" s="35">
        <v>246.4</v>
      </c>
      <c r="V629" s="34">
        <v>1.05382E-5</v>
      </c>
      <c r="W629" s="35">
        <v>3272.36</v>
      </c>
    </row>
    <row r="630" spans="1:23" ht="14.45" x14ac:dyDescent="0.3">
      <c r="A630" s="6" t="s">
        <v>31</v>
      </c>
      <c r="B630" s="6" t="s">
        <v>90</v>
      </c>
      <c r="C630" s="6" t="s">
        <v>39</v>
      </c>
      <c r="D630" s="6" t="s">
        <v>75</v>
      </c>
      <c r="E630" s="6" t="s">
        <v>36</v>
      </c>
      <c r="F630" s="24" t="str">
        <f>+TabIPW[[#This Row],[WK]]&amp;TabIPW[[#This Row],[PK]]&amp;TabIPW[[#This Row],[GK]]</f>
        <v>100408</v>
      </c>
      <c r="G630" s="6" t="s">
        <v>637</v>
      </c>
      <c r="H630" s="34">
        <v>9.5482080000000014E-6</v>
      </c>
      <c r="I630" s="35">
        <v>3023</v>
      </c>
      <c r="J630" s="34">
        <v>7.3155999999999999E-6</v>
      </c>
      <c r="K630" s="35">
        <v>1865</v>
      </c>
      <c r="L630" s="34">
        <v>3.0006699999999999E-5</v>
      </c>
      <c r="M630" s="35">
        <v>2717.68</v>
      </c>
      <c r="N630" s="34">
        <v>1.43494E-5</v>
      </c>
      <c r="O630" s="35">
        <v>11</v>
      </c>
      <c r="P630" s="34">
        <v>2.05663E-5</v>
      </c>
      <c r="Q630" s="35">
        <v>109</v>
      </c>
      <c r="R630" s="34">
        <v>2.0860799999999999E-5</v>
      </c>
      <c r="S630" s="35">
        <v>82</v>
      </c>
      <c r="T630" s="34">
        <v>6.5127000000000003E-6</v>
      </c>
      <c r="U630" s="35">
        <v>152.69999999999999</v>
      </c>
      <c r="V630" s="34">
        <v>8.7520000000000002E-6</v>
      </c>
      <c r="W630" s="35">
        <v>2717.68</v>
      </c>
    </row>
    <row r="631" spans="1:23" ht="14.45" x14ac:dyDescent="0.3">
      <c r="A631" s="6" t="s">
        <v>31</v>
      </c>
      <c r="B631" s="6" t="s">
        <v>90</v>
      </c>
      <c r="C631" s="6" t="s">
        <v>42</v>
      </c>
      <c r="D631" s="6" t="s">
        <v>33</v>
      </c>
      <c r="E631" s="6" t="s">
        <v>34</v>
      </c>
      <c r="F631" s="24" t="str">
        <f>+TabIPW[[#This Row],[WK]]&amp;TabIPW[[#This Row],[PK]]&amp;TabIPW[[#This Row],[GK]]</f>
        <v>100501</v>
      </c>
      <c r="G631" s="6" t="s">
        <v>638</v>
      </c>
      <c r="H631" s="34">
        <v>8.2033087999999993E-5</v>
      </c>
      <c r="I631" s="35">
        <v>25972</v>
      </c>
      <c r="J631" s="34">
        <v>5.9622900000000001E-5</v>
      </c>
      <c r="K631" s="35">
        <v>15200</v>
      </c>
      <c r="L631" s="34">
        <v>2.308457E-4</v>
      </c>
      <c r="M631" s="35">
        <v>20907.46</v>
      </c>
      <c r="N631" s="34">
        <v>1.839333E-4</v>
      </c>
      <c r="O631" s="35">
        <v>141</v>
      </c>
      <c r="P631" s="34">
        <v>2.2868270000000001E-4</v>
      </c>
      <c r="Q631" s="35">
        <v>1212</v>
      </c>
      <c r="R631" s="34">
        <v>1.198227E-4</v>
      </c>
      <c r="S631" s="35">
        <v>471</v>
      </c>
      <c r="T631" s="34">
        <v>8.5125300000000003E-5</v>
      </c>
      <c r="U631" s="35">
        <v>1995.9</v>
      </c>
      <c r="V631" s="34">
        <v>6.7329999999999994E-5</v>
      </c>
      <c r="W631" s="35">
        <v>20907.46</v>
      </c>
    </row>
    <row r="632" spans="1:23" ht="14.45" x14ac:dyDescent="0.3">
      <c r="A632" s="6" t="s">
        <v>31</v>
      </c>
      <c r="B632" s="6" t="s">
        <v>90</v>
      </c>
      <c r="C632" s="6" t="s">
        <v>42</v>
      </c>
      <c r="D632" s="6" t="s">
        <v>32</v>
      </c>
      <c r="E632" s="6" t="s">
        <v>36</v>
      </c>
      <c r="F632" s="24" t="str">
        <f>+TabIPW[[#This Row],[WK]]&amp;TabIPW[[#This Row],[PK]]&amp;TabIPW[[#This Row],[GK]]</f>
        <v>100502</v>
      </c>
      <c r="G632" s="6" t="s">
        <v>639</v>
      </c>
      <c r="H632" s="34">
        <v>1.5821024000000002E-5</v>
      </c>
      <c r="I632" s="35">
        <v>5009</v>
      </c>
      <c r="J632" s="34">
        <v>1.17363E-5</v>
      </c>
      <c r="K632" s="35">
        <v>2992</v>
      </c>
      <c r="L632" s="34">
        <v>4.4521299999999997E-5</v>
      </c>
      <c r="M632" s="35">
        <v>4032.25</v>
      </c>
      <c r="N632" s="34">
        <v>4.3048199999999999E-5</v>
      </c>
      <c r="O632" s="35">
        <v>33</v>
      </c>
      <c r="P632" s="34">
        <v>3.43401E-5</v>
      </c>
      <c r="Q632" s="35">
        <v>182</v>
      </c>
      <c r="R632" s="34">
        <v>2.34049E-5</v>
      </c>
      <c r="S632" s="35">
        <v>92</v>
      </c>
      <c r="T632" s="34">
        <v>1.4714300000000001E-5</v>
      </c>
      <c r="U632" s="35">
        <v>345</v>
      </c>
      <c r="V632" s="34">
        <v>1.2985399999999999E-5</v>
      </c>
      <c r="W632" s="35">
        <v>4032.25</v>
      </c>
    </row>
    <row r="633" spans="1:23" ht="14.45" x14ac:dyDescent="0.3">
      <c r="A633" s="6" t="s">
        <v>31</v>
      </c>
      <c r="B633" s="6" t="s">
        <v>90</v>
      </c>
      <c r="C633" s="6" t="s">
        <v>42</v>
      </c>
      <c r="D633" s="6" t="s">
        <v>37</v>
      </c>
      <c r="E633" s="6" t="s">
        <v>36</v>
      </c>
      <c r="F633" s="24" t="str">
        <f>+TabIPW[[#This Row],[WK]]&amp;TabIPW[[#This Row],[PK]]&amp;TabIPW[[#This Row],[GK]]</f>
        <v>100503</v>
      </c>
      <c r="G633" s="6" t="s">
        <v>640</v>
      </c>
      <c r="H633" s="34">
        <v>9.1186480000000007E-6</v>
      </c>
      <c r="I633" s="35">
        <v>2887</v>
      </c>
      <c r="J633" s="34">
        <v>6.9155000000000001E-6</v>
      </c>
      <c r="K633" s="35">
        <v>1763</v>
      </c>
      <c r="L633" s="34">
        <v>2.5660399999999999E-5</v>
      </c>
      <c r="M633" s="35">
        <v>2324.04</v>
      </c>
      <c r="N633" s="34">
        <v>1.9567399999999998E-5</v>
      </c>
      <c r="O633" s="35">
        <v>15</v>
      </c>
      <c r="P633" s="34">
        <v>1.11322E-5</v>
      </c>
      <c r="Q633" s="35">
        <v>59</v>
      </c>
      <c r="R633" s="34">
        <v>9.9216E-6</v>
      </c>
      <c r="S633" s="35">
        <v>39</v>
      </c>
      <c r="T633" s="34">
        <v>1.31959E-5</v>
      </c>
      <c r="U633" s="35">
        <v>309.39999999999998</v>
      </c>
      <c r="V633" s="34">
        <v>7.4842999999999996E-6</v>
      </c>
      <c r="W633" s="35">
        <v>2324.04</v>
      </c>
    </row>
    <row r="634" spans="1:23" ht="14.45" x14ac:dyDescent="0.3">
      <c r="A634" s="6" t="s">
        <v>31</v>
      </c>
      <c r="B634" s="6" t="s">
        <v>90</v>
      </c>
      <c r="C634" s="6" t="s">
        <v>42</v>
      </c>
      <c r="D634" s="6" t="s">
        <v>39</v>
      </c>
      <c r="E634" s="6" t="s">
        <v>36</v>
      </c>
      <c r="F634" s="24" t="str">
        <f>+TabIPW[[#This Row],[WK]]&amp;TabIPW[[#This Row],[PK]]&amp;TabIPW[[#This Row],[GK]]</f>
        <v>100504</v>
      </c>
      <c r="G634" s="6" t="s">
        <v>641</v>
      </c>
      <c r="H634" s="34">
        <v>1.4289144E-5</v>
      </c>
      <c r="I634" s="35">
        <v>4524</v>
      </c>
      <c r="J634" s="34">
        <v>1.0457499999999999E-5</v>
      </c>
      <c r="K634" s="35">
        <v>2666</v>
      </c>
      <c r="L634" s="34">
        <v>4.0210499999999997E-5</v>
      </c>
      <c r="M634" s="35">
        <v>3641.82</v>
      </c>
      <c r="N634" s="34">
        <v>2.86988E-5</v>
      </c>
      <c r="O634" s="35">
        <v>22</v>
      </c>
      <c r="P634" s="34">
        <v>3.75477E-5</v>
      </c>
      <c r="Q634" s="35">
        <v>199</v>
      </c>
      <c r="R634" s="34">
        <v>1.1447999999999999E-5</v>
      </c>
      <c r="S634" s="35">
        <v>45</v>
      </c>
      <c r="T634" s="34">
        <v>1.5780499999999999E-5</v>
      </c>
      <c r="U634" s="35">
        <v>370</v>
      </c>
      <c r="V634" s="34">
        <v>1.17281E-5</v>
      </c>
      <c r="W634" s="35">
        <v>3641.82</v>
      </c>
    </row>
    <row r="635" spans="1:23" ht="14.45" x14ac:dyDescent="0.3">
      <c r="A635" s="6" t="s">
        <v>31</v>
      </c>
      <c r="B635" s="6" t="s">
        <v>90</v>
      </c>
      <c r="C635" s="6" t="s">
        <v>42</v>
      </c>
      <c r="D635" s="6" t="s">
        <v>42</v>
      </c>
      <c r="E635" s="6" t="s">
        <v>36</v>
      </c>
      <c r="F635" s="24" t="str">
        <f>+TabIPW[[#This Row],[WK]]&amp;TabIPW[[#This Row],[PK]]&amp;TabIPW[[#This Row],[GK]]</f>
        <v>100505</v>
      </c>
      <c r="G635" s="6" t="s">
        <v>642</v>
      </c>
      <c r="H635" s="34">
        <v>9.7092879999999992E-6</v>
      </c>
      <c r="I635" s="35">
        <v>3074</v>
      </c>
      <c r="J635" s="34">
        <v>7.1783000000000004E-6</v>
      </c>
      <c r="K635" s="35">
        <v>1830</v>
      </c>
      <c r="L635" s="34">
        <v>2.7322500000000001E-5</v>
      </c>
      <c r="M635" s="35">
        <v>2474.5700000000002</v>
      </c>
      <c r="N635" s="34">
        <v>2.4785300000000001E-5</v>
      </c>
      <c r="O635" s="35">
        <v>19</v>
      </c>
      <c r="P635" s="34">
        <v>1.8302199999999999E-5</v>
      </c>
      <c r="Q635" s="35">
        <v>97</v>
      </c>
      <c r="R635" s="34">
        <v>9.1584000000000003E-6</v>
      </c>
      <c r="S635" s="35">
        <v>36</v>
      </c>
      <c r="T635" s="34">
        <v>1.4385900000000001E-5</v>
      </c>
      <c r="U635" s="35">
        <v>337.29999999999995</v>
      </c>
      <c r="V635" s="34">
        <v>7.9690999999999996E-6</v>
      </c>
      <c r="W635" s="35">
        <v>2474.5700000000002</v>
      </c>
    </row>
    <row r="636" spans="1:23" ht="14.45" x14ac:dyDescent="0.3">
      <c r="A636" s="6" t="s">
        <v>31</v>
      </c>
      <c r="B636" s="6" t="s">
        <v>90</v>
      </c>
      <c r="C636" s="6" t="s">
        <v>42</v>
      </c>
      <c r="D636" s="6" t="s">
        <v>44</v>
      </c>
      <c r="E636" s="6" t="s">
        <v>36</v>
      </c>
      <c r="F636" s="24" t="str">
        <f>+TabIPW[[#This Row],[WK]]&amp;TabIPW[[#This Row],[PK]]&amp;TabIPW[[#This Row],[GK]]</f>
        <v>100506</v>
      </c>
      <c r="G636" s="6" t="s">
        <v>643</v>
      </c>
      <c r="H636" s="34">
        <v>1.2574072000000001E-5</v>
      </c>
      <c r="I636" s="35">
        <v>3981</v>
      </c>
      <c r="J636" s="34">
        <v>9.3631000000000002E-6</v>
      </c>
      <c r="K636" s="35">
        <v>2387</v>
      </c>
      <c r="L636" s="34">
        <v>3.5384199999999999E-5</v>
      </c>
      <c r="M636" s="35">
        <v>3204.71</v>
      </c>
      <c r="N636" s="34">
        <v>3.39168E-5</v>
      </c>
      <c r="O636" s="35">
        <v>26</v>
      </c>
      <c r="P636" s="34">
        <v>3.0566499999999999E-5</v>
      </c>
      <c r="Q636" s="35">
        <v>162</v>
      </c>
      <c r="R636" s="34">
        <v>5.3423999999999999E-6</v>
      </c>
      <c r="S636" s="35">
        <v>21</v>
      </c>
      <c r="T636" s="34">
        <v>1.92778E-5</v>
      </c>
      <c r="U636" s="35">
        <v>452</v>
      </c>
      <c r="V636" s="34">
        <v>1.03204E-5</v>
      </c>
      <c r="W636" s="35">
        <v>3204.71</v>
      </c>
    </row>
    <row r="637" spans="1:23" ht="14.45" x14ac:dyDescent="0.3">
      <c r="A637" s="6" t="s">
        <v>31</v>
      </c>
      <c r="B637" s="6" t="s">
        <v>90</v>
      </c>
      <c r="C637" s="6" t="s">
        <v>42</v>
      </c>
      <c r="D637" s="6" t="s">
        <v>51</v>
      </c>
      <c r="E637" s="6" t="s">
        <v>36</v>
      </c>
      <c r="F637" s="24" t="str">
        <f>+TabIPW[[#This Row],[WK]]&amp;TabIPW[[#This Row],[PK]]&amp;TabIPW[[#This Row],[GK]]</f>
        <v>100507</v>
      </c>
      <c r="G637" s="6" t="s">
        <v>638</v>
      </c>
      <c r="H637" s="34">
        <v>2.4415359999999997E-5</v>
      </c>
      <c r="I637" s="35">
        <v>7730</v>
      </c>
      <c r="J637" s="34">
        <v>1.84635E-5</v>
      </c>
      <c r="K637" s="35">
        <v>4707</v>
      </c>
      <c r="L637" s="34">
        <v>6.8706200000000003E-5</v>
      </c>
      <c r="M637" s="35">
        <v>6222.65</v>
      </c>
      <c r="N637" s="34">
        <v>5.2179599999999998E-5</v>
      </c>
      <c r="O637" s="35">
        <v>40</v>
      </c>
      <c r="P637" s="34">
        <v>4.4529E-5</v>
      </c>
      <c r="Q637" s="35">
        <v>236</v>
      </c>
      <c r="R637" s="34">
        <v>9.6671999999999995E-6</v>
      </c>
      <c r="S637" s="35">
        <v>38</v>
      </c>
      <c r="T637" s="34">
        <v>2.3747599999999999E-5</v>
      </c>
      <c r="U637" s="35">
        <v>556.79999999999995</v>
      </c>
      <c r="V637" s="34">
        <v>2.00393E-5</v>
      </c>
      <c r="W637" s="35">
        <v>6222.65</v>
      </c>
    </row>
    <row r="638" spans="1:23" ht="14.45" x14ac:dyDescent="0.3">
      <c r="A638" s="6" t="s">
        <v>31</v>
      </c>
      <c r="B638" s="6" t="s">
        <v>90</v>
      </c>
      <c r="C638" s="6" t="s">
        <v>42</v>
      </c>
      <c r="D638" s="6" t="s">
        <v>75</v>
      </c>
      <c r="E638" s="6" t="s">
        <v>36</v>
      </c>
      <c r="F638" s="24" t="str">
        <f>+TabIPW[[#This Row],[WK]]&amp;TabIPW[[#This Row],[PK]]&amp;TabIPW[[#This Row],[GK]]</f>
        <v>100508</v>
      </c>
      <c r="G638" s="6" t="s">
        <v>644</v>
      </c>
      <c r="H638" s="34">
        <v>2.0287175999999999E-5</v>
      </c>
      <c r="I638" s="35">
        <v>6423</v>
      </c>
      <c r="J638" s="34">
        <v>1.5380399999999999E-5</v>
      </c>
      <c r="K638" s="35">
        <v>3921</v>
      </c>
      <c r="L638" s="34">
        <v>5.7089300000000002E-5</v>
      </c>
      <c r="M638" s="35">
        <v>5170.5200000000004</v>
      </c>
      <c r="N638" s="34">
        <v>4.5657200000000001E-5</v>
      </c>
      <c r="O638" s="35">
        <v>35</v>
      </c>
      <c r="P638" s="34">
        <v>4.2830800000000003E-5</v>
      </c>
      <c r="Q638" s="35">
        <v>227</v>
      </c>
      <c r="R638" s="34">
        <v>2.0860799999999999E-5</v>
      </c>
      <c r="S638" s="35">
        <v>82</v>
      </c>
      <c r="T638" s="34">
        <v>1.50555E-5</v>
      </c>
      <c r="U638" s="35">
        <v>353</v>
      </c>
      <c r="V638" s="34">
        <v>1.6651E-5</v>
      </c>
      <c r="W638" s="35">
        <v>5170.5200000000004</v>
      </c>
    </row>
    <row r="639" spans="1:23" ht="14.45" x14ac:dyDescent="0.3">
      <c r="A639" s="6" t="s">
        <v>31</v>
      </c>
      <c r="B639" s="6" t="s">
        <v>90</v>
      </c>
      <c r="C639" s="6" t="s">
        <v>42</v>
      </c>
      <c r="D639" s="6" t="s">
        <v>77</v>
      </c>
      <c r="E639" s="6" t="s">
        <v>36</v>
      </c>
      <c r="F639" s="24" t="str">
        <f>+TabIPW[[#This Row],[WK]]&amp;TabIPW[[#This Row],[PK]]&amp;TabIPW[[#This Row],[GK]]</f>
        <v>100509</v>
      </c>
      <c r="G639" s="6" t="s">
        <v>645</v>
      </c>
      <c r="H639" s="34">
        <v>2.9121552000000001E-5</v>
      </c>
      <c r="I639" s="35">
        <v>9220</v>
      </c>
      <c r="J639" s="34">
        <v>2.1687799999999999E-5</v>
      </c>
      <c r="K639" s="35">
        <v>5529</v>
      </c>
      <c r="L639" s="34">
        <v>8.1949700000000006E-5</v>
      </c>
      <c r="M639" s="35">
        <v>7422.1</v>
      </c>
      <c r="N639" s="34">
        <v>6.3920100000000005E-5</v>
      </c>
      <c r="O639" s="35">
        <v>49</v>
      </c>
      <c r="P639" s="34">
        <v>6.9057600000000001E-5</v>
      </c>
      <c r="Q639" s="35">
        <v>366</v>
      </c>
      <c r="R639" s="34">
        <v>1.0176E-5</v>
      </c>
      <c r="S639" s="35">
        <v>40</v>
      </c>
      <c r="T639" s="34">
        <v>2.25875E-5</v>
      </c>
      <c r="U639" s="35">
        <v>529.6</v>
      </c>
      <c r="V639" s="34">
        <v>2.3901999999999999E-5</v>
      </c>
      <c r="W639" s="35">
        <v>7422.1</v>
      </c>
    </row>
    <row r="640" spans="1:23" ht="14.45" x14ac:dyDescent="0.3">
      <c r="A640" s="6" t="s">
        <v>31</v>
      </c>
      <c r="B640" s="6" t="s">
        <v>90</v>
      </c>
      <c r="C640" s="6" t="s">
        <v>42</v>
      </c>
      <c r="D640" s="6" t="s">
        <v>90</v>
      </c>
      <c r="E640" s="6" t="s">
        <v>36</v>
      </c>
      <c r="F640" s="24" t="str">
        <f>+TabIPW[[#This Row],[WK]]&amp;TabIPW[[#This Row],[PK]]&amp;TabIPW[[#This Row],[GK]]</f>
        <v>100510</v>
      </c>
      <c r="G640" s="6" t="s">
        <v>646</v>
      </c>
      <c r="H640" s="34">
        <v>1.638956E-5</v>
      </c>
      <c r="I640" s="35">
        <v>5189</v>
      </c>
      <c r="J640" s="34">
        <v>1.17598E-5</v>
      </c>
      <c r="K640" s="35">
        <v>2998</v>
      </c>
      <c r="L640" s="34">
        <v>4.6121200000000002E-5</v>
      </c>
      <c r="M640" s="35">
        <v>4177.1499999999996</v>
      </c>
      <c r="N640" s="34">
        <v>3.1307799999999999E-5</v>
      </c>
      <c r="O640" s="35">
        <v>24</v>
      </c>
      <c r="P640" s="34">
        <v>3.7170399999999999E-5</v>
      </c>
      <c r="Q640" s="35">
        <v>197</v>
      </c>
      <c r="R640" s="34">
        <v>9.6671999999999995E-6</v>
      </c>
      <c r="S640" s="35">
        <v>38</v>
      </c>
      <c r="T640" s="34">
        <v>1.9550799999999999E-5</v>
      </c>
      <c r="U640" s="35">
        <v>458.40000000000003</v>
      </c>
      <c r="V640" s="34">
        <v>1.3451999999999999E-5</v>
      </c>
      <c r="W640" s="35">
        <v>4177.1499999999996</v>
      </c>
    </row>
    <row r="641" spans="1:23" ht="14.45" x14ac:dyDescent="0.3">
      <c r="A641" s="6" t="s">
        <v>31</v>
      </c>
      <c r="B641" s="6" t="s">
        <v>90</v>
      </c>
      <c r="C641" s="6" t="s">
        <v>44</v>
      </c>
      <c r="D641" s="6" t="s">
        <v>32</v>
      </c>
      <c r="E641" s="6" t="s">
        <v>36</v>
      </c>
      <c r="F641" s="24" t="str">
        <f>+TabIPW[[#This Row],[WK]]&amp;TabIPW[[#This Row],[PK]]&amp;TabIPW[[#This Row],[GK]]</f>
        <v>100602</v>
      </c>
      <c r="G641" s="6" t="s">
        <v>647</v>
      </c>
      <c r="H641" s="34">
        <v>4.6594488000000003E-5</v>
      </c>
      <c r="I641" s="35">
        <v>14752</v>
      </c>
      <c r="J641" s="34">
        <v>3.3804599999999998E-5</v>
      </c>
      <c r="K641" s="35">
        <v>8618</v>
      </c>
      <c r="L641" s="34">
        <v>1.3307400000000001E-4</v>
      </c>
      <c r="M641" s="35">
        <v>12052.38</v>
      </c>
      <c r="N641" s="34">
        <v>7.4356000000000004E-5</v>
      </c>
      <c r="O641" s="35">
        <v>57</v>
      </c>
      <c r="P641" s="34">
        <v>1.1698289999999999E-4</v>
      </c>
      <c r="Q641" s="35">
        <v>620</v>
      </c>
      <c r="R641" s="34">
        <v>4.7827300000000002E-5</v>
      </c>
      <c r="S641" s="35">
        <v>188</v>
      </c>
      <c r="T641" s="34">
        <v>5.0872999999999999E-5</v>
      </c>
      <c r="U641" s="35">
        <v>1192.8</v>
      </c>
      <c r="V641" s="34">
        <v>3.8813300000000003E-5</v>
      </c>
      <c r="W641" s="35">
        <v>12052.38</v>
      </c>
    </row>
    <row r="642" spans="1:23" ht="14.45" x14ac:dyDescent="0.3">
      <c r="A642" s="6" t="s">
        <v>31</v>
      </c>
      <c r="B642" s="6" t="s">
        <v>90</v>
      </c>
      <c r="C642" s="6" t="s">
        <v>44</v>
      </c>
      <c r="D642" s="6" t="s">
        <v>37</v>
      </c>
      <c r="E642" s="6" t="s">
        <v>36</v>
      </c>
      <c r="F642" s="24" t="str">
        <f>+TabIPW[[#This Row],[WK]]&amp;TabIPW[[#This Row],[PK]]&amp;TabIPW[[#This Row],[GK]]</f>
        <v>100603</v>
      </c>
      <c r="G642" s="6" t="s">
        <v>648</v>
      </c>
      <c r="H642" s="34">
        <v>2.3009815999999998E-5</v>
      </c>
      <c r="I642" s="35">
        <v>7285</v>
      </c>
      <c r="J642" s="34">
        <v>1.7314200000000001E-5</v>
      </c>
      <c r="K642" s="35">
        <v>4414</v>
      </c>
      <c r="L642" s="34">
        <v>6.5716200000000006E-5</v>
      </c>
      <c r="M642" s="35">
        <v>5951.85</v>
      </c>
      <c r="N642" s="34">
        <v>4.1743699999999998E-5</v>
      </c>
      <c r="O642" s="35">
        <v>32</v>
      </c>
      <c r="P642" s="34">
        <v>6.0189599999999997E-5</v>
      </c>
      <c r="Q642" s="35">
        <v>319</v>
      </c>
      <c r="R642" s="34">
        <v>1.9334399999999999E-5</v>
      </c>
      <c r="S642" s="35">
        <v>76</v>
      </c>
      <c r="T642" s="34">
        <v>1.43987E-5</v>
      </c>
      <c r="U642" s="35">
        <v>337.6</v>
      </c>
      <c r="V642" s="34">
        <v>1.9167199999999998E-5</v>
      </c>
      <c r="W642" s="35">
        <v>5951.85</v>
      </c>
    </row>
    <row r="643" spans="1:23" ht="14.45" x14ac:dyDescent="0.3">
      <c r="A643" s="6" t="s">
        <v>31</v>
      </c>
      <c r="B643" s="6" t="s">
        <v>90</v>
      </c>
      <c r="C643" s="6" t="s">
        <v>44</v>
      </c>
      <c r="D643" s="6" t="s">
        <v>51</v>
      </c>
      <c r="E643" s="6" t="s">
        <v>40</v>
      </c>
      <c r="F643" s="24" t="str">
        <f>+TabIPW[[#This Row],[WK]]&amp;TabIPW[[#This Row],[PK]]&amp;TabIPW[[#This Row],[GK]]</f>
        <v>100607</v>
      </c>
      <c r="G643" s="6" t="s">
        <v>649</v>
      </c>
      <c r="H643" s="34">
        <v>7.2011104000000003E-5</v>
      </c>
      <c r="I643" s="35">
        <v>22799</v>
      </c>
      <c r="J643" s="34">
        <v>5.3095700000000001E-5</v>
      </c>
      <c r="K643" s="35">
        <v>13536</v>
      </c>
      <c r="L643" s="34">
        <v>2.0566399999999999E-4</v>
      </c>
      <c r="M643" s="35">
        <v>18626.78</v>
      </c>
      <c r="N643" s="34">
        <v>1.5262549999999999E-4</v>
      </c>
      <c r="O643" s="35">
        <v>117</v>
      </c>
      <c r="P643" s="34">
        <v>1.635873E-4</v>
      </c>
      <c r="Q643" s="35">
        <v>867</v>
      </c>
      <c r="R643" s="34">
        <v>1.030322E-4</v>
      </c>
      <c r="S643" s="35">
        <v>405</v>
      </c>
      <c r="T643" s="34">
        <v>6.0733699999999998E-5</v>
      </c>
      <c r="U643" s="35">
        <v>1424</v>
      </c>
      <c r="V643" s="34">
        <v>5.9985300000000003E-5</v>
      </c>
      <c r="W643" s="35">
        <v>18626.78</v>
      </c>
    </row>
    <row r="644" spans="1:23" ht="14.45" x14ac:dyDescent="0.3">
      <c r="A644" s="6" t="s">
        <v>31</v>
      </c>
      <c r="B644" s="6" t="s">
        <v>90</v>
      </c>
      <c r="C644" s="6" t="s">
        <v>44</v>
      </c>
      <c r="D644" s="6" t="s">
        <v>75</v>
      </c>
      <c r="E644" s="6" t="s">
        <v>36</v>
      </c>
      <c r="F644" s="24" t="str">
        <f>+TabIPW[[#This Row],[WK]]&amp;TabIPW[[#This Row],[PK]]&amp;TabIPW[[#This Row],[GK]]</f>
        <v>100608</v>
      </c>
      <c r="G644" s="6" t="s">
        <v>650</v>
      </c>
      <c r="H644" s="34">
        <v>1.8035151999999998E-5</v>
      </c>
      <c r="I644" s="35">
        <v>5710</v>
      </c>
      <c r="J644" s="34">
        <v>1.3403399999999999E-5</v>
      </c>
      <c r="K644" s="35">
        <v>3417</v>
      </c>
      <c r="L644" s="34">
        <v>5.1508500000000003E-5</v>
      </c>
      <c r="M644" s="35">
        <v>4665.07</v>
      </c>
      <c r="N644" s="34">
        <v>4.3048199999999999E-5</v>
      </c>
      <c r="O644" s="35">
        <v>33</v>
      </c>
      <c r="P644" s="34">
        <v>5.6038600000000002E-5</v>
      </c>
      <c r="Q644" s="35">
        <v>297</v>
      </c>
      <c r="R644" s="34">
        <v>1.1447999999999999E-5</v>
      </c>
      <c r="S644" s="35">
        <v>45</v>
      </c>
      <c r="T644" s="34">
        <v>1.4748399999999999E-5</v>
      </c>
      <c r="U644" s="35">
        <v>345.8</v>
      </c>
      <c r="V644" s="34">
        <v>1.5023300000000001E-5</v>
      </c>
      <c r="W644" s="35">
        <v>4665.07</v>
      </c>
    </row>
    <row r="645" spans="1:23" ht="14.45" x14ac:dyDescent="0.3">
      <c r="A645" s="6" t="s">
        <v>31</v>
      </c>
      <c r="B645" s="6" t="s">
        <v>90</v>
      </c>
      <c r="C645" s="6" t="s">
        <v>44</v>
      </c>
      <c r="D645" s="6" t="s">
        <v>90</v>
      </c>
      <c r="E645" s="6" t="s">
        <v>40</v>
      </c>
      <c r="F645" s="24" t="str">
        <f>+TabIPW[[#This Row],[WK]]&amp;TabIPW[[#This Row],[PK]]&amp;TabIPW[[#This Row],[GK]]</f>
        <v>100610</v>
      </c>
      <c r="G645" s="6" t="s">
        <v>651</v>
      </c>
      <c r="H645" s="34">
        <v>3.5839728000000005E-5</v>
      </c>
      <c r="I645" s="35">
        <v>11347</v>
      </c>
      <c r="J645" s="34">
        <v>2.62262E-5</v>
      </c>
      <c r="K645" s="35">
        <v>6686</v>
      </c>
      <c r="L645" s="34">
        <v>1.023584E-4</v>
      </c>
      <c r="M645" s="35">
        <v>9270.5</v>
      </c>
      <c r="N645" s="34">
        <v>5.60931E-5</v>
      </c>
      <c r="O645" s="35">
        <v>43</v>
      </c>
      <c r="P645" s="34">
        <v>1.000015E-4</v>
      </c>
      <c r="Q645" s="35">
        <v>530</v>
      </c>
      <c r="R645" s="34">
        <v>1.6027200000000001E-5</v>
      </c>
      <c r="S645" s="35">
        <v>63</v>
      </c>
      <c r="T645" s="34">
        <v>3.4184099999999997E-5</v>
      </c>
      <c r="U645" s="35">
        <v>801.5</v>
      </c>
      <c r="V645" s="34">
        <v>2.98545E-5</v>
      </c>
      <c r="W645" s="35">
        <v>9270.5</v>
      </c>
    </row>
    <row r="646" spans="1:23" ht="14.45" x14ac:dyDescent="0.3">
      <c r="A646" s="6" t="s">
        <v>31</v>
      </c>
      <c r="B646" s="6" t="s">
        <v>90</v>
      </c>
      <c r="C646" s="6" t="s">
        <v>44</v>
      </c>
      <c r="D646" s="6" t="s">
        <v>92</v>
      </c>
      <c r="E646" s="6" t="s">
        <v>40</v>
      </c>
      <c r="F646" s="24" t="str">
        <f>+TabIPW[[#This Row],[WK]]&amp;TabIPW[[#This Row],[PK]]&amp;TabIPW[[#This Row],[GK]]</f>
        <v>100611</v>
      </c>
      <c r="G646" s="6" t="s">
        <v>652</v>
      </c>
      <c r="H646" s="34">
        <v>4.0470119999999999E-5</v>
      </c>
      <c r="I646" s="35">
        <v>12813</v>
      </c>
      <c r="J646" s="34">
        <v>2.9980100000000001E-5</v>
      </c>
      <c r="K646" s="35">
        <v>7643</v>
      </c>
      <c r="L646" s="34">
        <v>1.1558279999999999E-4</v>
      </c>
      <c r="M646" s="35">
        <v>10468.219999999999</v>
      </c>
      <c r="N646" s="34">
        <v>7.4356000000000004E-5</v>
      </c>
      <c r="O646" s="35">
        <v>57</v>
      </c>
      <c r="P646" s="34">
        <v>9.2831599999999994E-5</v>
      </c>
      <c r="Q646" s="35">
        <v>492</v>
      </c>
      <c r="R646" s="34">
        <v>8.5733000000000001E-5</v>
      </c>
      <c r="S646" s="35">
        <v>337</v>
      </c>
      <c r="T646" s="34">
        <v>3.2162400000000002E-5</v>
      </c>
      <c r="U646" s="35">
        <v>754.09999999999991</v>
      </c>
      <c r="V646" s="34">
        <v>3.3711699999999998E-5</v>
      </c>
      <c r="W646" s="35">
        <v>10468.219999999999</v>
      </c>
    </row>
    <row r="647" spans="1:23" ht="14.45" x14ac:dyDescent="0.3">
      <c r="A647" s="6" t="s">
        <v>31</v>
      </c>
      <c r="B647" s="6" t="s">
        <v>90</v>
      </c>
      <c r="C647" s="6" t="s">
        <v>51</v>
      </c>
      <c r="D647" s="6" t="s">
        <v>33</v>
      </c>
      <c r="E647" s="6" t="s">
        <v>36</v>
      </c>
      <c r="F647" s="24" t="str">
        <f>+TabIPW[[#This Row],[WK]]&amp;TabIPW[[#This Row],[PK]]&amp;TabIPW[[#This Row],[GK]]</f>
        <v>100701</v>
      </c>
      <c r="G647" s="6" t="s">
        <v>653</v>
      </c>
      <c r="H647" s="34">
        <v>1.7365544000000002E-5</v>
      </c>
      <c r="I647" s="35">
        <v>5498</v>
      </c>
      <c r="J647" s="34">
        <v>1.3097399999999999E-5</v>
      </c>
      <c r="K647" s="35">
        <v>3339</v>
      </c>
      <c r="L647" s="34">
        <v>4.9474700000000003E-5</v>
      </c>
      <c r="M647" s="35">
        <v>4480.87</v>
      </c>
      <c r="N647" s="34">
        <v>4.1743699999999998E-5</v>
      </c>
      <c r="O647" s="35">
        <v>32</v>
      </c>
      <c r="P647" s="34">
        <v>3.1132500000000001E-5</v>
      </c>
      <c r="Q647" s="35">
        <v>165</v>
      </c>
      <c r="R647" s="34">
        <v>3.0273700000000001E-5</v>
      </c>
      <c r="S647" s="35">
        <v>119</v>
      </c>
      <c r="T647" s="34">
        <v>1.2010299999999999E-5</v>
      </c>
      <c r="U647" s="35">
        <v>281.60000000000002</v>
      </c>
      <c r="V647" s="34">
        <v>1.4430099999999999E-5</v>
      </c>
      <c r="W647" s="35">
        <v>4480.87</v>
      </c>
    </row>
    <row r="648" spans="1:23" ht="14.45" x14ac:dyDescent="0.3">
      <c r="A648" s="6" t="s">
        <v>31</v>
      </c>
      <c r="B648" s="6" t="s">
        <v>90</v>
      </c>
      <c r="C648" s="6" t="s">
        <v>51</v>
      </c>
      <c r="D648" s="6" t="s">
        <v>32</v>
      </c>
      <c r="E648" s="6" t="s">
        <v>40</v>
      </c>
      <c r="F648" s="24" t="str">
        <f>+TabIPW[[#This Row],[WK]]&amp;TabIPW[[#This Row],[PK]]&amp;TabIPW[[#This Row],[GK]]</f>
        <v>100702</v>
      </c>
      <c r="G648" s="6" t="s">
        <v>654</v>
      </c>
      <c r="H648" s="34">
        <v>3.0918752000000002E-5</v>
      </c>
      <c r="I648" s="35">
        <v>9789</v>
      </c>
      <c r="J648" s="34">
        <v>2.2393899999999999E-5</v>
      </c>
      <c r="K648" s="35">
        <v>5709</v>
      </c>
      <c r="L648" s="34">
        <v>8.8088000000000001E-5</v>
      </c>
      <c r="M648" s="35">
        <v>7978.04</v>
      </c>
      <c r="N648" s="34">
        <v>6.2615599999999997E-5</v>
      </c>
      <c r="O648" s="35">
        <v>48</v>
      </c>
      <c r="P648" s="34">
        <v>6.0566899999999998E-5</v>
      </c>
      <c r="Q648" s="35">
        <v>321</v>
      </c>
      <c r="R648" s="34">
        <v>6.2836900000000001E-5</v>
      </c>
      <c r="S648" s="35">
        <v>247</v>
      </c>
      <c r="T648" s="34">
        <v>2.2096999999999999E-5</v>
      </c>
      <c r="U648" s="35">
        <v>518.1</v>
      </c>
      <c r="V648" s="34">
        <v>2.5692300000000001E-5</v>
      </c>
      <c r="W648" s="35">
        <v>7978.04</v>
      </c>
    </row>
    <row r="649" spans="1:23" ht="14.45" x14ac:dyDescent="0.3">
      <c r="A649" s="6" t="s">
        <v>31</v>
      </c>
      <c r="B649" s="6" t="s">
        <v>90</v>
      </c>
      <c r="C649" s="6" t="s">
        <v>51</v>
      </c>
      <c r="D649" s="6" t="s">
        <v>37</v>
      </c>
      <c r="E649" s="6" t="s">
        <v>36</v>
      </c>
      <c r="F649" s="24" t="str">
        <f>+TabIPW[[#This Row],[WK]]&amp;TabIPW[[#This Row],[PK]]&amp;TabIPW[[#This Row],[GK]]</f>
        <v>100703</v>
      </c>
      <c r="G649" s="6" t="s">
        <v>655</v>
      </c>
      <c r="H649" s="34">
        <v>1.4917688E-5</v>
      </c>
      <c r="I649" s="35">
        <v>4723</v>
      </c>
      <c r="J649" s="34">
        <v>1.08145E-5</v>
      </c>
      <c r="K649" s="35">
        <v>2757</v>
      </c>
      <c r="L649" s="34">
        <v>4.2500799999999998E-5</v>
      </c>
      <c r="M649" s="35">
        <v>3849.25</v>
      </c>
      <c r="N649" s="34">
        <v>3.1307799999999999E-5</v>
      </c>
      <c r="O649" s="35">
        <v>24</v>
      </c>
      <c r="P649" s="34">
        <v>2.9057E-5</v>
      </c>
      <c r="Q649" s="35">
        <v>154</v>
      </c>
      <c r="R649" s="34">
        <v>2.2896099999999999E-5</v>
      </c>
      <c r="S649" s="35">
        <v>90</v>
      </c>
      <c r="T649" s="34">
        <v>1.0500500000000001E-5</v>
      </c>
      <c r="U649" s="35">
        <v>246.2</v>
      </c>
      <c r="V649" s="34">
        <v>1.23961E-5</v>
      </c>
      <c r="W649" s="35">
        <v>3849.25</v>
      </c>
    </row>
    <row r="650" spans="1:23" ht="14.45" x14ac:dyDescent="0.3">
      <c r="A650" s="6" t="s">
        <v>31</v>
      </c>
      <c r="B650" s="6" t="s">
        <v>90</v>
      </c>
      <c r="C650" s="6" t="s">
        <v>51</v>
      </c>
      <c r="D650" s="6" t="s">
        <v>39</v>
      </c>
      <c r="E650" s="6" t="s">
        <v>40</v>
      </c>
      <c r="F650" s="24" t="str">
        <f>+TabIPW[[#This Row],[WK]]&amp;TabIPW[[#This Row],[PK]]&amp;TabIPW[[#This Row],[GK]]</f>
        <v>100704</v>
      </c>
      <c r="G650" s="6" t="s">
        <v>656</v>
      </c>
      <c r="H650" s="34">
        <v>1.00049288E-4</v>
      </c>
      <c r="I650" s="35">
        <v>31676</v>
      </c>
      <c r="J650" s="34">
        <v>7.5022800000000003E-5</v>
      </c>
      <c r="K650" s="35">
        <v>19126</v>
      </c>
      <c r="L650" s="34">
        <v>2.8504170000000001E-4</v>
      </c>
      <c r="M650" s="35">
        <v>25815.94</v>
      </c>
      <c r="N650" s="34">
        <v>2.7002969999999999E-4</v>
      </c>
      <c r="O650" s="35">
        <v>207</v>
      </c>
      <c r="P650" s="34">
        <v>2.7019270000000001E-4</v>
      </c>
      <c r="Q650" s="35">
        <v>1432</v>
      </c>
      <c r="R650" s="34">
        <v>1.4577150000000001E-4</v>
      </c>
      <c r="S650" s="35">
        <v>573</v>
      </c>
      <c r="T650" s="34">
        <v>7.2475299999999994E-5</v>
      </c>
      <c r="U650" s="35">
        <v>1699.3</v>
      </c>
      <c r="V650" s="34">
        <v>8.3137200000000001E-5</v>
      </c>
      <c r="W650" s="35">
        <v>25815.94</v>
      </c>
    </row>
    <row r="651" spans="1:23" ht="14.45" x14ac:dyDescent="0.3">
      <c r="A651" s="6" t="s">
        <v>31</v>
      </c>
      <c r="B651" s="6" t="s">
        <v>90</v>
      </c>
      <c r="C651" s="6" t="s">
        <v>51</v>
      </c>
      <c r="D651" s="6" t="s">
        <v>42</v>
      </c>
      <c r="E651" s="6" t="s">
        <v>36</v>
      </c>
      <c r="F651" s="24" t="str">
        <f>+TabIPW[[#This Row],[WK]]&amp;TabIPW[[#This Row],[PK]]&amp;TabIPW[[#This Row],[GK]]</f>
        <v>100705</v>
      </c>
      <c r="G651" s="6" t="s">
        <v>657</v>
      </c>
      <c r="H651" s="34">
        <v>1.3205776000000001E-5</v>
      </c>
      <c r="I651" s="35">
        <v>4181</v>
      </c>
      <c r="J651" s="34">
        <v>9.7082999999999999E-6</v>
      </c>
      <c r="K651" s="35">
        <v>2475</v>
      </c>
      <c r="L651" s="34">
        <v>3.7623500000000003E-5</v>
      </c>
      <c r="M651" s="35">
        <v>3407.52</v>
      </c>
      <c r="N651" s="34">
        <v>3.39168E-5</v>
      </c>
      <c r="O651" s="35">
        <v>26</v>
      </c>
      <c r="P651" s="34">
        <v>2.6604199999999998E-5</v>
      </c>
      <c r="Q651" s="35">
        <v>141</v>
      </c>
      <c r="R651" s="34">
        <v>1.908E-5</v>
      </c>
      <c r="S651" s="35">
        <v>75</v>
      </c>
      <c r="T651" s="34">
        <v>1.17202E-5</v>
      </c>
      <c r="U651" s="35">
        <v>274.8</v>
      </c>
      <c r="V651" s="34">
        <v>1.0973499999999999E-5</v>
      </c>
      <c r="W651" s="35">
        <v>3407.52</v>
      </c>
    </row>
    <row r="652" spans="1:23" ht="14.45" x14ac:dyDescent="0.3">
      <c r="A652" s="6" t="s">
        <v>31</v>
      </c>
      <c r="B652" s="6" t="s">
        <v>90</v>
      </c>
      <c r="C652" s="6" t="s">
        <v>51</v>
      </c>
      <c r="D652" s="6" t="s">
        <v>44</v>
      </c>
      <c r="E652" s="6" t="s">
        <v>36</v>
      </c>
      <c r="F652" s="24" t="str">
        <f>+TabIPW[[#This Row],[WK]]&amp;TabIPW[[#This Row],[PK]]&amp;TabIPW[[#This Row],[GK]]</f>
        <v>100706</v>
      </c>
      <c r="G652" s="6" t="s">
        <v>658</v>
      </c>
      <c r="H652" s="34">
        <v>9.1502320000000001E-6</v>
      </c>
      <c r="I652" s="35">
        <v>2897</v>
      </c>
      <c r="J652" s="34">
        <v>6.5350000000000001E-6</v>
      </c>
      <c r="K652" s="35">
        <v>1666</v>
      </c>
      <c r="L652" s="34">
        <v>2.6069200000000001E-5</v>
      </c>
      <c r="M652" s="35">
        <v>2361.06</v>
      </c>
      <c r="N652" s="34">
        <v>2.3480800000000001E-5</v>
      </c>
      <c r="O652" s="35">
        <v>18</v>
      </c>
      <c r="P652" s="34">
        <v>2.1698399999999999E-5</v>
      </c>
      <c r="Q652" s="35">
        <v>115</v>
      </c>
      <c r="R652" s="34">
        <v>1.19568E-5</v>
      </c>
      <c r="S652" s="35">
        <v>47</v>
      </c>
      <c r="T652" s="34">
        <v>5.5658000000000001E-6</v>
      </c>
      <c r="U652" s="35">
        <v>130.5</v>
      </c>
      <c r="V652" s="34">
        <v>7.6035000000000001E-6</v>
      </c>
      <c r="W652" s="35">
        <v>2361.06</v>
      </c>
    </row>
    <row r="653" spans="1:23" ht="14.45" x14ac:dyDescent="0.3">
      <c r="A653" s="6" t="s">
        <v>31</v>
      </c>
      <c r="B653" s="6" t="s">
        <v>90</v>
      </c>
      <c r="C653" s="6" t="s">
        <v>51</v>
      </c>
      <c r="D653" s="6" t="s">
        <v>51</v>
      </c>
      <c r="E653" s="6" t="s">
        <v>36</v>
      </c>
      <c r="F653" s="24" t="str">
        <f>+TabIPW[[#This Row],[WK]]&amp;TabIPW[[#This Row],[PK]]&amp;TabIPW[[#This Row],[GK]]</f>
        <v>100707</v>
      </c>
      <c r="G653" s="6" t="s">
        <v>659</v>
      </c>
      <c r="H653" s="34">
        <v>2.3587832000000002E-5</v>
      </c>
      <c r="I653" s="35">
        <v>7468</v>
      </c>
      <c r="J653" s="34">
        <v>1.69847E-5</v>
      </c>
      <c r="K653" s="35">
        <v>4330</v>
      </c>
      <c r="L653" s="34">
        <v>6.7201999999999998E-5</v>
      </c>
      <c r="M653" s="35">
        <v>6086.42</v>
      </c>
      <c r="N653" s="34">
        <v>6.9138000000000001E-5</v>
      </c>
      <c r="O653" s="35">
        <v>53</v>
      </c>
      <c r="P653" s="34">
        <v>5.8680100000000001E-5</v>
      </c>
      <c r="Q653" s="35">
        <v>311</v>
      </c>
      <c r="R653" s="34">
        <v>4.1467300000000002E-5</v>
      </c>
      <c r="S653" s="35">
        <v>163</v>
      </c>
      <c r="T653" s="34">
        <v>1.4304800000000001E-5</v>
      </c>
      <c r="U653" s="35">
        <v>335.4</v>
      </c>
      <c r="V653" s="34">
        <v>1.96006E-5</v>
      </c>
      <c r="W653" s="35">
        <v>6086.42</v>
      </c>
    </row>
    <row r="654" spans="1:23" ht="14.45" x14ac:dyDescent="0.3">
      <c r="A654" s="6" t="s">
        <v>31</v>
      </c>
      <c r="B654" s="6" t="s">
        <v>90</v>
      </c>
      <c r="C654" s="6" t="s">
        <v>51</v>
      </c>
      <c r="D654" s="6" t="s">
        <v>75</v>
      </c>
      <c r="E654" s="6" t="s">
        <v>36</v>
      </c>
      <c r="F654" s="24" t="str">
        <f>+TabIPW[[#This Row],[WK]]&amp;TabIPW[[#This Row],[PK]]&amp;TabIPW[[#This Row],[GK]]</f>
        <v>100708</v>
      </c>
      <c r="G654" s="6" t="s">
        <v>660</v>
      </c>
      <c r="H654" s="34">
        <v>1.7510831999999999E-5</v>
      </c>
      <c r="I654" s="35">
        <v>5544</v>
      </c>
      <c r="J654" s="34">
        <v>1.26581E-5</v>
      </c>
      <c r="K654" s="35">
        <v>3227</v>
      </c>
      <c r="L654" s="34">
        <v>4.9888600000000002E-5</v>
      </c>
      <c r="M654" s="35">
        <v>4518.3599999999997</v>
      </c>
      <c r="N654" s="34">
        <v>3.39168E-5</v>
      </c>
      <c r="O654" s="35">
        <v>26</v>
      </c>
      <c r="P654" s="34">
        <v>2.8302299999999998E-5</v>
      </c>
      <c r="Q654" s="35">
        <v>150</v>
      </c>
      <c r="R654" s="34">
        <v>4.2484899999999997E-5</v>
      </c>
      <c r="S654" s="35">
        <v>167</v>
      </c>
      <c r="T654" s="34">
        <v>8.9096000000000002E-6</v>
      </c>
      <c r="U654" s="35">
        <v>208.89999999999998</v>
      </c>
      <c r="V654" s="34">
        <v>1.45508E-5</v>
      </c>
      <c r="W654" s="35">
        <v>4518.3599999999997</v>
      </c>
    </row>
    <row r="655" spans="1:23" ht="14.45" x14ac:dyDescent="0.3">
      <c r="A655" s="6" t="s">
        <v>31</v>
      </c>
      <c r="B655" s="6" t="s">
        <v>90</v>
      </c>
      <c r="C655" s="6" t="s">
        <v>75</v>
      </c>
      <c r="D655" s="6" t="s">
        <v>33</v>
      </c>
      <c r="E655" s="6" t="s">
        <v>34</v>
      </c>
      <c r="F655" s="24" t="str">
        <f>+TabIPW[[#This Row],[WK]]&amp;TabIPW[[#This Row],[PK]]&amp;TabIPW[[#This Row],[GK]]</f>
        <v>100801</v>
      </c>
      <c r="G655" s="6" t="s">
        <v>661</v>
      </c>
      <c r="H655" s="34">
        <v>6.0741503999999999E-5</v>
      </c>
      <c r="I655" s="35">
        <v>19231</v>
      </c>
      <c r="J655" s="34">
        <v>4.3999299999999997E-5</v>
      </c>
      <c r="K655" s="35">
        <v>11217</v>
      </c>
      <c r="L655" s="34">
        <v>1.789987E-4</v>
      </c>
      <c r="M655" s="35">
        <v>16211.73</v>
      </c>
      <c r="N655" s="34">
        <v>1.108818E-4</v>
      </c>
      <c r="O655" s="35">
        <v>85</v>
      </c>
      <c r="P655" s="34">
        <v>1.59059E-4</v>
      </c>
      <c r="Q655" s="35">
        <v>843</v>
      </c>
      <c r="R655" s="34">
        <v>6.7161800000000005E-5</v>
      </c>
      <c r="S655" s="35">
        <v>264</v>
      </c>
      <c r="T655" s="34">
        <v>6.9515400000000002E-5</v>
      </c>
      <c r="U655" s="35">
        <v>1629.9</v>
      </c>
      <c r="V655" s="34">
        <v>5.2207999999999999E-5</v>
      </c>
      <c r="W655" s="35">
        <v>16211.73</v>
      </c>
    </row>
    <row r="656" spans="1:23" ht="14.45" x14ac:dyDescent="0.3">
      <c r="A656" s="6" t="s">
        <v>31</v>
      </c>
      <c r="B656" s="6" t="s">
        <v>90</v>
      </c>
      <c r="C656" s="6" t="s">
        <v>75</v>
      </c>
      <c r="D656" s="6" t="s">
        <v>32</v>
      </c>
      <c r="E656" s="6" t="s">
        <v>34</v>
      </c>
      <c r="F656" s="24" t="str">
        <f>+TabIPW[[#This Row],[WK]]&amp;TabIPW[[#This Row],[PK]]&amp;TabIPW[[#This Row],[GK]]</f>
        <v>100802</v>
      </c>
      <c r="G656" s="6" t="s">
        <v>662</v>
      </c>
      <c r="H656" s="34">
        <v>1.9140000800000001E-4</v>
      </c>
      <c r="I656" s="35">
        <v>60598</v>
      </c>
      <c r="J656" s="34">
        <v>1.4168279999999999E-4</v>
      </c>
      <c r="K656" s="35">
        <v>36120</v>
      </c>
      <c r="L656" s="34">
        <v>5.6403539999999998E-4</v>
      </c>
      <c r="M656" s="35">
        <v>51084.11</v>
      </c>
      <c r="N656" s="34">
        <v>2.9090160000000003E-4</v>
      </c>
      <c r="O656" s="35">
        <v>223</v>
      </c>
      <c r="P656" s="34">
        <v>4.4510099999999999E-4</v>
      </c>
      <c r="Q656" s="35">
        <v>2359</v>
      </c>
      <c r="R656" s="34">
        <v>3.0985989999999998E-4</v>
      </c>
      <c r="S656" s="35">
        <v>1218</v>
      </c>
      <c r="T656" s="34">
        <v>1.8321200000000001E-4</v>
      </c>
      <c r="U656" s="35">
        <v>4295.7</v>
      </c>
      <c r="V656" s="34">
        <v>1.645103E-4</v>
      </c>
      <c r="W656" s="35">
        <v>51084.11</v>
      </c>
    </row>
    <row r="657" spans="1:23" ht="14.45" x14ac:dyDescent="0.3">
      <c r="A657" s="6" t="s">
        <v>31</v>
      </c>
      <c r="B657" s="6" t="s">
        <v>90</v>
      </c>
      <c r="C657" s="6" t="s">
        <v>75</v>
      </c>
      <c r="D657" s="6" t="s">
        <v>37</v>
      </c>
      <c r="E657" s="6" t="s">
        <v>36</v>
      </c>
      <c r="F657" s="24" t="str">
        <f>+TabIPW[[#This Row],[WK]]&amp;TabIPW[[#This Row],[PK]]&amp;TabIPW[[#This Row],[GK]]</f>
        <v>100803</v>
      </c>
      <c r="G657" s="6" t="s">
        <v>663</v>
      </c>
      <c r="H657" s="34">
        <v>1.5694687999999998E-5</v>
      </c>
      <c r="I657" s="35">
        <v>4969</v>
      </c>
      <c r="J657" s="34">
        <v>1.12264E-5</v>
      </c>
      <c r="K657" s="35">
        <v>2862</v>
      </c>
      <c r="L657" s="34">
        <v>4.6250600000000001E-5</v>
      </c>
      <c r="M657" s="35">
        <v>4188.87</v>
      </c>
      <c r="N657" s="34">
        <v>2.4785300000000001E-5</v>
      </c>
      <c r="O657" s="35">
        <v>19</v>
      </c>
      <c r="P657" s="34">
        <v>3.4906200000000001E-5</v>
      </c>
      <c r="Q657" s="35">
        <v>185</v>
      </c>
      <c r="R657" s="34">
        <v>2.1624000000000002E-5</v>
      </c>
      <c r="S657" s="35">
        <v>85</v>
      </c>
      <c r="T657" s="34">
        <v>9.2807000000000008E-6</v>
      </c>
      <c r="U657" s="35">
        <v>217.60000000000002</v>
      </c>
      <c r="V657" s="34">
        <v>1.3489800000000001E-5</v>
      </c>
      <c r="W657" s="35">
        <v>4188.87</v>
      </c>
    </row>
    <row r="658" spans="1:23" ht="14.45" x14ac:dyDescent="0.3">
      <c r="A658" s="6" t="s">
        <v>31</v>
      </c>
      <c r="B658" s="6" t="s">
        <v>90</v>
      </c>
      <c r="C658" s="6" t="s">
        <v>75</v>
      </c>
      <c r="D658" s="6" t="s">
        <v>39</v>
      </c>
      <c r="E658" s="6" t="s">
        <v>36</v>
      </c>
      <c r="F658" s="24" t="str">
        <f>+TabIPW[[#This Row],[WK]]&amp;TabIPW[[#This Row],[PK]]&amp;TabIPW[[#This Row],[GK]]</f>
        <v>100804</v>
      </c>
      <c r="G658" s="6" t="s">
        <v>664</v>
      </c>
      <c r="H658" s="34">
        <v>2.5650344000000001E-5</v>
      </c>
      <c r="I658" s="35">
        <v>8121</v>
      </c>
      <c r="J658" s="34">
        <v>1.9385299999999999E-5</v>
      </c>
      <c r="K658" s="35">
        <v>4942</v>
      </c>
      <c r="L658" s="34">
        <v>7.5588799999999997E-5</v>
      </c>
      <c r="M658" s="35">
        <v>6846</v>
      </c>
      <c r="N658" s="34">
        <v>4.0439199999999997E-5</v>
      </c>
      <c r="O658" s="35">
        <v>31</v>
      </c>
      <c r="P658" s="34">
        <v>4.8302600000000001E-5</v>
      </c>
      <c r="Q658" s="35">
        <v>256</v>
      </c>
      <c r="R658" s="34">
        <v>1.6027200000000001E-5</v>
      </c>
      <c r="S658" s="35">
        <v>63</v>
      </c>
      <c r="T658" s="34">
        <v>2.0335599999999999E-5</v>
      </c>
      <c r="U658" s="35">
        <v>476.8</v>
      </c>
      <c r="V658" s="34">
        <v>2.20467E-5</v>
      </c>
      <c r="W658" s="35">
        <v>6846</v>
      </c>
    </row>
    <row r="659" spans="1:23" ht="14.45" x14ac:dyDescent="0.3">
      <c r="A659" s="6" t="s">
        <v>31</v>
      </c>
      <c r="B659" s="6" t="s">
        <v>90</v>
      </c>
      <c r="C659" s="6" t="s">
        <v>75</v>
      </c>
      <c r="D659" s="6" t="s">
        <v>42</v>
      </c>
      <c r="E659" s="6" t="s">
        <v>36</v>
      </c>
      <c r="F659" s="24" t="str">
        <f>+TabIPW[[#This Row],[WK]]&amp;TabIPW[[#This Row],[PK]]&amp;TabIPW[[#This Row],[GK]]</f>
        <v>100805</v>
      </c>
      <c r="G659" s="6" t="s">
        <v>665</v>
      </c>
      <c r="H659" s="34">
        <v>2.4210056000000004E-5</v>
      </c>
      <c r="I659" s="35">
        <v>7665</v>
      </c>
      <c r="J659" s="34">
        <v>1.7620100000000001E-5</v>
      </c>
      <c r="K659" s="35">
        <v>4492</v>
      </c>
      <c r="L659" s="34">
        <v>7.1344499999999994E-5</v>
      </c>
      <c r="M659" s="35">
        <v>6461.6</v>
      </c>
      <c r="N659" s="34">
        <v>4.0439199999999997E-5</v>
      </c>
      <c r="O659" s="35">
        <v>31</v>
      </c>
      <c r="P659" s="34">
        <v>5.49065E-5</v>
      </c>
      <c r="Q659" s="35">
        <v>291</v>
      </c>
      <c r="R659" s="34">
        <v>9.9216E-6</v>
      </c>
      <c r="S659" s="35">
        <v>39</v>
      </c>
      <c r="T659" s="34">
        <v>2.3039599999999999E-5</v>
      </c>
      <c r="U659" s="35">
        <v>540.20000000000005</v>
      </c>
      <c r="V659" s="34">
        <v>2.08088E-5</v>
      </c>
      <c r="W659" s="35">
        <v>6461.6</v>
      </c>
    </row>
    <row r="660" spans="1:23" ht="14.45" x14ac:dyDescent="0.3">
      <c r="A660" s="6" t="s">
        <v>31</v>
      </c>
      <c r="B660" s="6" t="s">
        <v>90</v>
      </c>
      <c r="C660" s="6" t="s">
        <v>75</v>
      </c>
      <c r="D660" s="6" t="s">
        <v>44</v>
      </c>
      <c r="E660" s="6" t="s">
        <v>36</v>
      </c>
      <c r="F660" s="24" t="str">
        <f>+TabIPW[[#This Row],[WK]]&amp;TabIPW[[#This Row],[PK]]&amp;TabIPW[[#This Row],[GK]]</f>
        <v>100806</v>
      </c>
      <c r="G660" s="6" t="s">
        <v>666</v>
      </c>
      <c r="H660" s="34">
        <v>2.9949088000000001E-5</v>
      </c>
      <c r="I660" s="35">
        <v>9482</v>
      </c>
      <c r="J660" s="34">
        <v>2.2005600000000002E-5</v>
      </c>
      <c r="K660" s="35">
        <v>5610</v>
      </c>
      <c r="L660" s="34">
        <v>8.8256800000000005E-5</v>
      </c>
      <c r="M660" s="35">
        <v>7993.33</v>
      </c>
      <c r="N660" s="34">
        <v>4.9570700000000003E-5</v>
      </c>
      <c r="O660" s="35">
        <v>38</v>
      </c>
      <c r="P660" s="34">
        <v>6.4529299999999999E-5</v>
      </c>
      <c r="Q660" s="35">
        <v>342</v>
      </c>
      <c r="R660" s="34">
        <v>1.55184E-5</v>
      </c>
      <c r="S660" s="35">
        <v>61</v>
      </c>
      <c r="T660" s="34">
        <v>2.1047799999999999E-5</v>
      </c>
      <c r="U660" s="35">
        <v>493.5</v>
      </c>
      <c r="V660" s="34">
        <v>2.5741600000000001E-5</v>
      </c>
      <c r="W660" s="35">
        <v>7993.33</v>
      </c>
    </row>
    <row r="661" spans="1:23" ht="14.45" x14ac:dyDescent="0.3">
      <c r="A661" s="6" t="s">
        <v>31</v>
      </c>
      <c r="B661" s="6" t="s">
        <v>90</v>
      </c>
      <c r="C661" s="6" t="s">
        <v>75</v>
      </c>
      <c r="D661" s="6" t="s">
        <v>51</v>
      </c>
      <c r="E661" s="6" t="s">
        <v>36</v>
      </c>
      <c r="F661" s="24" t="str">
        <f>+TabIPW[[#This Row],[WK]]&amp;TabIPW[[#This Row],[PK]]&amp;TabIPW[[#This Row],[GK]]</f>
        <v>100807</v>
      </c>
      <c r="G661" s="6" t="s">
        <v>662</v>
      </c>
      <c r="H661" s="34">
        <v>2.8426680000000002E-5</v>
      </c>
      <c r="I661" s="35">
        <v>9000</v>
      </c>
      <c r="J661" s="34">
        <v>2.06483E-5</v>
      </c>
      <c r="K661" s="35">
        <v>5264</v>
      </c>
      <c r="L661" s="34">
        <v>8.3770399999999993E-5</v>
      </c>
      <c r="M661" s="35">
        <v>7587</v>
      </c>
      <c r="N661" s="34">
        <v>6.0006600000000002E-5</v>
      </c>
      <c r="O661" s="35">
        <v>46</v>
      </c>
      <c r="P661" s="34">
        <v>4.9246000000000003E-5</v>
      </c>
      <c r="Q661" s="35">
        <v>261</v>
      </c>
      <c r="R661" s="34">
        <v>1.1447999999999999E-5</v>
      </c>
      <c r="S661" s="35">
        <v>45</v>
      </c>
      <c r="T661" s="34">
        <v>2.2263400000000001E-5</v>
      </c>
      <c r="U661" s="35">
        <v>522</v>
      </c>
      <c r="V661" s="34">
        <v>2.4433000000000001E-5</v>
      </c>
      <c r="W661" s="35">
        <v>7587</v>
      </c>
    </row>
    <row r="662" spans="1:23" ht="14.45" x14ac:dyDescent="0.3">
      <c r="A662" s="6" t="s">
        <v>31</v>
      </c>
      <c r="B662" s="6" t="s">
        <v>90</v>
      </c>
      <c r="C662" s="6" t="s">
        <v>77</v>
      </c>
      <c r="D662" s="6" t="s">
        <v>33</v>
      </c>
      <c r="E662" s="6" t="s">
        <v>40</v>
      </c>
      <c r="F662" s="24" t="str">
        <f>+TabIPW[[#This Row],[WK]]&amp;TabIPW[[#This Row],[PK]]&amp;TabIPW[[#This Row],[GK]]</f>
        <v>100901</v>
      </c>
      <c r="G662" s="6" t="s">
        <v>667</v>
      </c>
      <c r="H662" s="34">
        <v>3.6244015999999998E-5</v>
      </c>
      <c r="I662" s="35">
        <v>11475</v>
      </c>
      <c r="J662" s="34">
        <v>2.7705E-5</v>
      </c>
      <c r="K662" s="35">
        <v>7063</v>
      </c>
      <c r="L662" s="34">
        <v>1.032598E-4</v>
      </c>
      <c r="M662" s="35">
        <v>9352.1299999999992</v>
      </c>
      <c r="N662" s="34">
        <v>1.017503E-4</v>
      </c>
      <c r="O662" s="35">
        <v>78</v>
      </c>
      <c r="P662" s="34">
        <v>7.9812499999999995E-5</v>
      </c>
      <c r="Q662" s="35">
        <v>423</v>
      </c>
      <c r="R662" s="34">
        <v>5.6731299999999997E-5</v>
      </c>
      <c r="S662" s="35">
        <v>223</v>
      </c>
      <c r="T662" s="34">
        <v>6.60224E-5</v>
      </c>
      <c r="U662" s="35">
        <v>1548</v>
      </c>
      <c r="V662" s="34">
        <v>3.0117400000000001E-5</v>
      </c>
      <c r="W662" s="35">
        <v>9352.1299999999992</v>
      </c>
    </row>
    <row r="663" spans="1:23" ht="14.45" x14ac:dyDescent="0.3">
      <c r="A663" s="6" t="s">
        <v>31</v>
      </c>
      <c r="B663" s="6" t="s">
        <v>90</v>
      </c>
      <c r="C663" s="6" t="s">
        <v>77</v>
      </c>
      <c r="D663" s="6" t="s">
        <v>32</v>
      </c>
      <c r="E663" s="6" t="s">
        <v>36</v>
      </c>
      <c r="F663" s="24" t="str">
        <f>+TabIPW[[#This Row],[WK]]&amp;TabIPW[[#This Row],[PK]]&amp;TabIPW[[#This Row],[GK]]</f>
        <v>100902</v>
      </c>
      <c r="G663" s="6" t="s">
        <v>668</v>
      </c>
      <c r="H663" s="34">
        <v>1.1913936E-5</v>
      </c>
      <c r="I663" s="35">
        <v>3772</v>
      </c>
      <c r="J663" s="34">
        <v>8.9865999999999996E-6</v>
      </c>
      <c r="K663" s="35">
        <v>2291</v>
      </c>
      <c r="L663" s="34">
        <v>3.3942999999999997E-5</v>
      </c>
      <c r="M663" s="35">
        <v>3074.18</v>
      </c>
      <c r="N663" s="34">
        <v>2.6089799999999999E-5</v>
      </c>
      <c r="O663" s="35">
        <v>20</v>
      </c>
      <c r="P663" s="34">
        <v>2.6415500000000001E-5</v>
      </c>
      <c r="Q663" s="35">
        <v>140</v>
      </c>
      <c r="R663" s="34">
        <v>1.7808E-5</v>
      </c>
      <c r="S663" s="35">
        <v>70</v>
      </c>
      <c r="T663" s="34">
        <v>5.8601E-6</v>
      </c>
      <c r="U663" s="35">
        <v>137.4</v>
      </c>
      <c r="V663" s="34">
        <v>9.9000000000000001E-6</v>
      </c>
      <c r="W663" s="35">
        <v>3074.18</v>
      </c>
    </row>
    <row r="664" spans="1:23" ht="14.45" x14ac:dyDescent="0.3">
      <c r="A664" s="6" t="s">
        <v>31</v>
      </c>
      <c r="B664" s="6" t="s">
        <v>90</v>
      </c>
      <c r="C664" s="6" t="s">
        <v>77</v>
      </c>
      <c r="D664" s="6" t="s">
        <v>37</v>
      </c>
      <c r="E664" s="6" t="s">
        <v>36</v>
      </c>
      <c r="F664" s="24" t="str">
        <f>+TabIPW[[#This Row],[WK]]&amp;TabIPW[[#This Row],[PK]]&amp;TabIPW[[#This Row],[GK]]</f>
        <v>100903</v>
      </c>
      <c r="G664" s="6" t="s">
        <v>669</v>
      </c>
      <c r="H664" s="34">
        <v>1.3682712E-5</v>
      </c>
      <c r="I664" s="35">
        <v>4332</v>
      </c>
      <c r="J664" s="34">
        <v>1.0383E-5</v>
      </c>
      <c r="K664" s="35">
        <v>2647</v>
      </c>
      <c r="L664" s="34">
        <v>3.8982200000000001E-5</v>
      </c>
      <c r="M664" s="35">
        <v>3530.58</v>
      </c>
      <c r="N664" s="34">
        <v>2.4785300000000001E-5</v>
      </c>
      <c r="O664" s="35">
        <v>19</v>
      </c>
      <c r="P664" s="34">
        <v>2.2830500000000001E-5</v>
      </c>
      <c r="Q664" s="35">
        <v>121</v>
      </c>
      <c r="R664" s="34">
        <v>1.98432E-5</v>
      </c>
      <c r="S664" s="35">
        <v>78</v>
      </c>
      <c r="T664" s="34">
        <v>6.2781000000000001E-6</v>
      </c>
      <c r="U664" s="35">
        <v>147.19999999999999</v>
      </c>
      <c r="V664" s="34">
        <v>1.1369800000000001E-5</v>
      </c>
      <c r="W664" s="35">
        <v>3530.58</v>
      </c>
    </row>
    <row r="665" spans="1:23" ht="14.45" x14ac:dyDescent="0.3">
      <c r="A665" s="6" t="s">
        <v>31</v>
      </c>
      <c r="B665" s="6" t="s">
        <v>90</v>
      </c>
      <c r="C665" s="6" t="s">
        <v>77</v>
      </c>
      <c r="D665" s="6" t="s">
        <v>39</v>
      </c>
      <c r="E665" s="6" t="s">
        <v>40</v>
      </c>
      <c r="F665" s="24" t="str">
        <f>+TabIPW[[#This Row],[WK]]&amp;TabIPW[[#This Row],[PK]]&amp;TabIPW[[#This Row],[GK]]</f>
        <v>100904</v>
      </c>
      <c r="G665" s="6" t="s">
        <v>670</v>
      </c>
      <c r="H665" s="34">
        <v>3.4996400000000003E-5</v>
      </c>
      <c r="I665" s="35">
        <v>11080</v>
      </c>
      <c r="J665" s="34">
        <v>2.57241E-5</v>
      </c>
      <c r="K665" s="35">
        <v>6558</v>
      </c>
      <c r="L665" s="34">
        <v>9.9705199999999995E-5</v>
      </c>
      <c r="M665" s="35">
        <v>9030.2000000000007</v>
      </c>
      <c r="N665" s="34">
        <v>5.4788599999999999E-5</v>
      </c>
      <c r="O665" s="35">
        <v>42</v>
      </c>
      <c r="P665" s="34">
        <v>7.8114400000000005E-5</v>
      </c>
      <c r="Q665" s="35">
        <v>414</v>
      </c>
      <c r="R665" s="34">
        <v>5.95297E-5</v>
      </c>
      <c r="S665" s="35">
        <v>234</v>
      </c>
      <c r="T665" s="34">
        <v>2.51294E-5</v>
      </c>
      <c r="U665" s="35">
        <v>589.20000000000005</v>
      </c>
      <c r="V665" s="34">
        <v>2.9080700000000001E-5</v>
      </c>
      <c r="W665" s="35">
        <v>9030.2000000000007</v>
      </c>
    </row>
    <row r="666" spans="1:23" ht="14.45" x14ac:dyDescent="0.3">
      <c r="A666" s="6" t="s">
        <v>31</v>
      </c>
      <c r="B666" s="6" t="s">
        <v>90</v>
      </c>
      <c r="C666" s="6" t="s">
        <v>77</v>
      </c>
      <c r="D666" s="6" t="s">
        <v>42</v>
      </c>
      <c r="E666" s="6" t="s">
        <v>36</v>
      </c>
      <c r="F666" s="24" t="str">
        <f>+TabIPW[[#This Row],[WK]]&amp;TabIPW[[#This Row],[PK]]&amp;TabIPW[[#This Row],[GK]]</f>
        <v>100905</v>
      </c>
      <c r="G666" s="6" t="s">
        <v>671</v>
      </c>
      <c r="H666" s="34">
        <v>1.5536760000000001E-5</v>
      </c>
      <c r="I666" s="35">
        <v>4919</v>
      </c>
      <c r="J666" s="34">
        <v>1.1555900000000001E-5</v>
      </c>
      <c r="K666" s="35">
        <v>2946</v>
      </c>
      <c r="L666" s="34">
        <v>4.4264500000000003E-5</v>
      </c>
      <c r="M666" s="35">
        <v>4008.99</v>
      </c>
      <c r="N666" s="34">
        <v>3.7830300000000003E-5</v>
      </c>
      <c r="O666" s="35">
        <v>29</v>
      </c>
      <c r="P666" s="34">
        <v>4.11327E-5</v>
      </c>
      <c r="Q666" s="35">
        <v>218</v>
      </c>
      <c r="R666" s="34">
        <v>2.49313E-5</v>
      </c>
      <c r="S666" s="35">
        <v>98</v>
      </c>
      <c r="T666" s="34">
        <v>1.8100700000000001E-5</v>
      </c>
      <c r="U666" s="35">
        <v>424.4</v>
      </c>
      <c r="V666" s="34">
        <v>1.2910499999999999E-5</v>
      </c>
      <c r="W666" s="35">
        <v>4008.99</v>
      </c>
    </row>
    <row r="667" spans="1:23" ht="14.45" x14ac:dyDescent="0.3">
      <c r="A667" s="6" t="s">
        <v>31</v>
      </c>
      <c r="B667" s="6" t="s">
        <v>90</v>
      </c>
      <c r="C667" s="6" t="s">
        <v>77</v>
      </c>
      <c r="D667" s="6" t="s">
        <v>44</v>
      </c>
      <c r="E667" s="6" t="s">
        <v>36</v>
      </c>
      <c r="F667" s="24" t="str">
        <f>+TabIPW[[#This Row],[WK]]&amp;TabIPW[[#This Row],[PK]]&amp;TabIPW[[#This Row],[GK]]</f>
        <v>100906</v>
      </c>
      <c r="G667" s="6" t="s">
        <v>672</v>
      </c>
      <c r="H667" s="34">
        <v>1.4020672E-5</v>
      </c>
      <c r="I667" s="35">
        <v>4439</v>
      </c>
      <c r="J667" s="34">
        <v>1.0449699999999999E-5</v>
      </c>
      <c r="K667" s="35">
        <v>2664</v>
      </c>
      <c r="L667" s="34">
        <v>3.9945099999999998E-5</v>
      </c>
      <c r="M667" s="35">
        <v>3617.79</v>
      </c>
      <c r="N667" s="34">
        <v>2.86988E-5</v>
      </c>
      <c r="O667" s="35">
        <v>22</v>
      </c>
      <c r="P667" s="34">
        <v>2.8302299999999998E-5</v>
      </c>
      <c r="Q667" s="35">
        <v>150</v>
      </c>
      <c r="R667" s="34">
        <v>3.4344100000000002E-5</v>
      </c>
      <c r="S667" s="35">
        <v>135</v>
      </c>
      <c r="T667" s="34">
        <v>1.1140200000000001E-5</v>
      </c>
      <c r="U667" s="35">
        <v>261.2</v>
      </c>
      <c r="V667" s="34">
        <v>1.16507E-5</v>
      </c>
      <c r="W667" s="35">
        <v>3617.79</v>
      </c>
    </row>
    <row r="668" spans="1:23" ht="14.45" x14ac:dyDescent="0.3">
      <c r="A668" s="6" t="s">
        <v>31</v>
      </c>
      <c r="B668" s="6" t="s">
        <v>90</v>
      </c>
      <c r="C668" s="6" t="s">
        <v>77</v>
      </c>
      <c r="D668" s="6" t="s">
        <v>51</v>
      </c>
      <c r="E668" s="6" t="s">
        <v>36</v>
      </c>
      <c r="F668" s="24" t="str">
        <f>+TabIPW[[#This Row],[WK]]&amp;TabIPW[[#This Row],[PK]]&amp;TabIPW[[#This Row],[GK]]</f>
        <v>100907</v>
      </c>
      <c r="G668" s="6" t="s">
        <v>673</v>
      </c>
      <c r="H668" s="34">
        <v>1.31426E-5</v>
      </c>
      <c r="I668" s="35">
        <v>4161</v>
      </c>
      <c r="J668" s="34">
        <v>1.0183000000000001E-5</v>
      </c>
      <c r="K668" s="35">
        <v>2596</v>
      </c>
      <c r="L668" s="34">
        <v>3.7443500000000002E-5</v>
      </c>
      <c r="M668" s="35">
        <v>3391.22</v>
      </c>
      <c r="N668" s="34">
        <v>3.2612299999999999E-5</v>
      </c>
      <c r="O668" s="35">
        <v>25</v>
      </c>
      <c r="P668" s="34">
        <v>2.6604199999999998E-5</v>
      </c>
      <c r="Q668" s="35">
        <v>141</v>
      </c>
      <c r="R668" s="34">
        <v>2.13696E-5</v>
      </c>
      <c r="S668" s="35">
        <v>84</v>
      </c>
      <c r="T668" s="34">
        <v>7.0628999999999998E-6</v>
      </c>
      <c r="U668" s="35">
        <v>165.6</v>
      </c>
      <c r="V668" s="34">
        <v>1.0920999999999999E-5</v>
      </c>
      <c r="W668" s="35">
        <v>3391.22</v>
      </c>
    </row>
    <row r="669" spans="1:23" ht="14.45" x14ac:dyDescent="0.3">
      <c r="A669" s="6" t="s">
        <v>31</v>
      </c>
      <c r="B669" s="6" t="s">
        <v>90</v>
      </c>
      <c r="C669" s="6" t="s">
        <v>77</v>
      </c>
      <c r="D669" s="6" t="s">
        <v>75</v>
      </c>
      <c r="E669" s="6" t="s">
        <v>36</v>
      </c>
      <c r="F669" s="24" t="str">
        <f>+TabIPW[[#This Row],[WK]]&amp;TabIPW[[#This Row],[PK]]&amp;TabIPW[[#This Row],[GK]]</f>
        <v>100908</v>
      </c>
      <c r="G669" s="6" t="s">
        <v>674</v>
      </c>
      <c r="H669" s="34">
        <v>1.3888016E-5</v>
      </c>
      <c r="I669" s="35">
        <v>4397</v>
      </c>
      <c r="J669" s="34">
        <v>1.0030000000000001E-5</v>
      </c>
      <c r="K669" s="35">
        <v>2557</v>
      </c>
      <c r="L669" s="34">
        <v>3.9567200000000003E-5</v>
      </c>
      <c r="M669" s="35">
        <v>3583.56</v>
      </c>
      <c r="N669" s="34">
        <v>3.6525800000000002E-5</v>
      </c>
      <c r="O669" s="35">
        <v>28</v>
      </c>
      <c r="P669" s="34">
        <v>3.1321200000000001E-5</v>
      </c>
      <c r="Q669" s="35">
        <v>166</v>
      </c>
      <c r="R669" s="34">
        <v>4.68097E-5</v>
      </c>
      <c r="S669" s="35">
        <v>184</v>
      </c>
      <c r="T669" s="34">
        <v>1.1588E-5</v>
      </c>
      <c r="U669" s="35">
        <v>271.7</v>
      </c>
      <c r="V669" s="34">
        <v>1.1540400000000001E-5</v>
      </c>
      <c r="W669" s="35">
        <v>3583.56</v>
      </c>
    </row>
    <row r="670" spans="1:23" ht="14.45" x14ac:dyDescent="0.3">
      <c r="A670" s="6" t="s">
        <v>31</v>
      </c>
      <c r="B670" s="6" t="s">
        <v>90</v>
      </c>
      <c r="C670" s="6" t="s">
        <v>90</v>
      </c>
      <c r="D670" s="6" t="s">
        <v>33</v>
      </c>
      <c r="E670" s="6" t="s">
        <v>36</v>
      </c>
      <c r="F670" s="24" t="str">
        <f>+TabIPW[[#This Row],[WK]]&amp;TabIPW[[#This Row],[PK]]&amp;TabIPW[[#This Row],[GK]]</f>
        <v>101001</v>
      </c>
      <c r="G670" s="6" t="s">
        <v>358</v>
      </c>
      <c r="H670" s="34">
        <v>1.340476E-5</v>
      </c>
      <c r="I670" s="35">
        <v>4244</v>
      </c>
      <c r="J670" s="34">
        <v>9.6847999999999992E-6</v>
      </c>
      <c r="K670" s="35">
        <v>2469</v>
      </c>
      <c r="L670" s="34">
        <v>3.6878300000000002E-5</v>
      </c>
      <c r="M670" s="35">
        <v>3340.03</v>
      </c>
      <c r="N670" s="34">
        <v>3.1307799999999999E-5</v>
      </c>
      <c r="O670" s="35">
        <v>24</v>
      </c>
      <c r="P670" s="34">
        <v>2.7736300000000001E-5</v>
      </c>
      <c r="Q670" s="35">
        <v>147</v>
      </c>
      <c r="R670" s="34">
        <v>2.41681E-5</v>
      </c>
      <c r="S670" s="35">
        <v>95</v>
      </c>
      <c r="T670" s="34">
        <v>6.4060000000000002E-6</v>
      </c>
      <c r="U670" s="35">
        <v>150.19999999999999</v>
      </c>
      <c r="V670" s="34">
        <v>1.07562E-5</v>
      </c>
      <c r="W670" s="35">
        <v>3340.03</v>
      </c>
    </row>
    <row r="671" spans="1:23" ht="14.45" x14ac:dyDescent="0.3">
      <c r="A671" s="6" t="s">
        <v>31</v>
      </c>
      <c r="B671" s="6" t="s">
        <v>90</v>
      </c>
      <c r="C671" s="6" t="s">
        <v>90</v>
      </c>
      <c r="D671" s="6" t="s">
        <v>32</v>
      </c>
      <c r="E671" s="6" t="s">
        <v>36</v>
      </c>
      <c r="F671" s="24" t="str">
        <f>+TabIPW[[#This Row],[WK]]&amp;TabIPW[[#This Row],[PK]]&amp;TabIPW[[#This Row],[GK]]</f>
        <v>101002</v>
      </c>
      <c r="G671" s="6" t="s">
        <v>675</v>
      </c>
      <c r="H671" s="34">
        <v>1.2684616000000001E-5</v>
      </c>
      <c r="I671" s="35">
        <v>4016</v>
      </c>
      <c r="J671" s="34">
        <v>9.2807999999999993E-6</v>
      </c>
      <c r="K671" s="35">
        <v>2366</v>
      </c>
      <c r="L671" s="34">
        <v>3.4897100000000002E-5</v>
      </c>
      <c r="M671" s="35">
        <v>3160.59</v>
      </c>
      <c r="N671" s="34">
        <v>2.6089799999999999E-5</v>
      </c>
      <c r="O671" s="35">
        <v>20</v>
      </c>
      <c r="P671" s="34">
        <v>3.2076000000000003E-5</v>
      </c>
      <c r="Q671" s="35">
        <v>170</v>
      </c>
      <c r="R671" s="34">
        <v>1.4755200000000001E-5</v>
      </c>
      <c r="S671" s="35">
        <v>58</v>
      </c>
      <c r="T671" s="34">
        <v>1.2880299999999999E-5</v>
      </c>
      <c r="U671" s="35">
        <v>302</v>
      </c>
      <c r="V671" s="34">
        <v>1.01783E-5</v>
      </c>
      <c r="W671" s="35">
        <v>3160.59</v>
      </c>
    </row>
    <row r="672" spans="1:23" ht="14.45" x14ac:dyDescent="0.3">
      <c r="A672" s="6" t="s">
        <v>31</v>
      </c>
      <c r="B672" s="6" t="s">
        <v>90</v>
      </c>
      <c r="C672" s="6" t="s">
        <v>90</v>
      </c>
      <c r="D672" s="6" t="s">
        <v>37</v>
      </c>
      <c r="E672" s="6" t="s">
        <v>36</v>
      </c>
      <c r="F672" s="24" t="str">
        <f>+TabIPW[[#This Row],[WK]]&amp;TabIPW[[#This Row],[PK]]&amp;TabIPW[[#This Row],[GK]]</f>
        <v>101003</v>
      </c>
      <c r="G672" s="6" t="s">
        <v>676</v>
      </c>
      <c r="H672" s="34">
        <v>2.5915656E-5</v>
      </c>
      <c r="I672" s="35">
        <v>8205</v>
      </c>
      <c r="J672" s="34">
        <v>1.93068E-5</v>
      </c>
      <c r="K672" s="35">
        <v>4922</v>
      </c>
      <c r="L672" s="34">
        <v>7.12975E-5</v>
      </c>
      <c r="M672" s="35">
        <v>6457.34</v>
      </c>
      <c r="N672" s="34">
        <v>3.9134700000000003E-5</v>
      </c>
      <c r="O672" s="35">
        <v>30</v>
      </c>
      <c r="P672" s="34">
        <v>5.7547999999999999E-5</v>
      </c>
      <c r="Q672" s="35">
        <v>305</v>
      </c>
      <c r="R672" s="34">
        <v>2.6457699999999999E-5</v>
      </c>
      <c r="S672" s="35">
        <v>104</v>
      </c>
      <c r="T672" s="34">
        <v>1.8493100000000001E-5</v>
      </c>
      <c r="U672" s="35">
        <v>433.6</v>
      </c>
      <c r="V672" s="34">
        <v>2.07951E-5</v>
      </c>
      <c r="W672" s="35">
        <v>6457.34</v>
      </c>
    </row>
    <row r="673" spans="1:23" ht="14.45" x14ac:dyDescent="0.3">
      <c r="A673" s="6" t="s">
        <v>31</v>
      </c>
      <c r="B673" s="6" t="s">
        <v>90</v>
      </c>
      <c r="C673" s="6" t="s">
        <v>90</v>
      </c>
      <c r="D673" s="6" t="s">
        <v>39</v>
      </c>
      <c r="E673" s="6" t="s">
        <v>36</v>
      </c>
      <c r="F673" s="24" t="str">
        <f>+TabIPW[[#This Row],[WK]]&amp;TabIPW[[#This Row],[PK]]&amp;TabIPW[[#This Row],[GK]]</f>
        <v>101004</v>
      </c>
      <c r="G673" s="6" t="s">
        <v>677</v>
      </c>
      <c r="H673" s="34">
        <v>1.9128E-5</v>
      </c>
      <c r="I673" s="35">
        <v>6056</v>
      </c>
      <c r="J673" s="34">
        <v>1.40898E-5</v>
      </c>
      <c r="K673" s="35">
        <v>3592</v>
      </c>
      <c r="L673" s="34">
        <v>5.2623600000000002E-5</v>
      </c>
      <c r="M673" s="35">
        <v>4766.07</v>
      </c>
      <c r="N673" s="34">
        <v>4.1743699999999998E-5</v>
      </c>
      <c r="O673" s="35">
        <v>32</v>
      </c>
      <c r="P673" s="34">
        <v>3.75477E-5</v>
      </c>
      <c r="Q673" s="35">
        <v>199</v>
      </c>
      <c r="R673" s="34">
        <v>2.5185699999999998E-5</v>
      </c>
      <c r="S673" s="35">
        <v>99</v>
      </c>
      <c r="T673" s="34">
        <v>1.59341E-5</v>
      </c>
      <c r="U673" s="35">
        <v>373.6</v>
      </c>
      <c r="V673" s="34">
        <v>1.5348600000000001E-5</v>
      </c>
      <c r="W673" s="35">
        <v>4766.07</v>
      </c>
    </row>
    <row r="674" spans="1:23" ht="14.45" x14ac:dyDescent="0.3">
      <c r="A674" s="6" t="s">
        <v>31</v>
      </c>
      <c r="B674" s="6" t="s">
        <v>90</v>
      </c>
      <c r="C674" s="6" t="s">
        <v>90</v>
      </c>
      <c r="D674" s="6" t="s">
        <v>42</v>
      </c>
      <c r="E674" s="6" t="s">
        <v>36</v>
      </c>
      <c r="F674" s="24" t="str">
        <f>+TabIPW[[#This Row],[WK]]&amp;TabIPW[[#This Row],[PK]]&amp;TabIPW[[#This Row],[GK]]</f>
        <v>101005</v>
      </c>
      <c r="G674" s="6" t="s">
        <v>678</v>
      </c>
      <c r="H674" s="34">
        <v>1.0044096E-5</v>
      </c>
      <c r="I674" s="35">
        <v>3180</v>
      </c>
      <c r="J674" s="34">
        <v>7.5352000000000003E-6</v>
      </c>
      <c r="K674" s="35">
        <v>1921</v>
      </c>
      <c r="L674" s="34">
        <v>2.76326E-5</v>
      </c>
      <c r="M674" s="35">
        <v>2502.66</v>
      </c>
      <c r="N674" s="34">
        <v>2.0871899999999999E-5</v>
      </c>
      <c r="O674" s="35">
        <v>16</v>
      </c>
      <c r="P674" s="34">
        <v>1.8302199999999999E-5</v>
      </c>
      <c r="Q674" s="35">
        <v>97</v>
      </c>
      <c r="R674" s="34">
        <v>1.3991999999999999E-5</v>
      </c>
      <c r="S674" s="35">
        <v>55</v>
      </c>
      <c r="T674" s="34">
        <v>5.2885999999999996E-6</v>
      </c>
      <c r="U674" s="35">
        <v>124</v>
      </c>
      <c r="V674" s="34">
        <v>8.0594999999999997E-6</v>
      </c>
      <c r="W674" s="35">
        <v>2502.66</v>
      </c>
    </row>
    <row r="675" spans="1:23" ht="14.45" x14ac:dyDescent="0.3">
      <c r="A675" s="6" t="s">
        <v>31</v>
      </c>
      <c r="B675" s="6" t="s">
        <v>90</v>
      </c>
      <c r="C675" s="6" t="s">
        <v>90</v>
      </c>
      <c r="D675" s="6" t="s">
        <v>44</v>
      </c>
      <c r="E675" s="6" t="s">
        <v>36</v>
      </c>
      <c r="F675" s="24" t="str">
        <f>+TabIPW[[#This Row],[WK]]&amp;TabIPW[[#This Row],[PK]]&amp;TabIPW[[#This Row],[GK]]</f>
        <v>101006</v>
      </c>
      <c r="G675" s="6" t="s">
        <v>679</v>
      </c>
      <c r="H675" s="34">
        <v>3.9677328000000004E-5</v>
      </c>
      <c r="I675" s="35">
        <v>12562</v>
      </c>
      <c r="J675" s="34">
        <v>2.9850699999999999E-5</v>
      </c>
      <c r="K675" s="35">
        <v>7610</v>
      </c>
      <c r="L675" s="34">
        <v>1.091576E-4</v>
      </c>
      <c r="M675" s="35">
        <v>9886.2900000000009</v>
      </c>
      <c r="N675" s="34">
        <v>7.9573999999999994E-5</v>
      </c>
      <c r="O675" s="35">
        <v>61</v>
      </c>
      <c r="P675" s="34">
        <v>8.5850299999999994E-5</v>
      </c>
      <c r="Q675" s="35">
        <v>455</v>
      </c>
      <c r="R675" s="34">
        <v>4.4774500000000003E-5</v>
      </c>
      <c r="S675" s="35">
        <v>176</v>
      </c>
      <c r="T675" s="34">
        <v>2.51337E-5</v>
      </c>
      <c r="U675" s="35">
        <v>589.29999999999995</v>
      </c>
      <c r="V675" s="34">
        <v>3.1837600000000002E-5</v>
      </c>
      <c r="W675" s="35">
        <v>9886.2900000000009</v>
      </c>
    </row>
    <row r="676" spans="1:23" ht="14.45" x14ac:dyDescent="0.3">
      <c r="A676" s="6" t="s">
        <v>31</v>
      </c>
      <c r="B676" s="6" t="s">
        <v>90</v>
      </c>
      <c r="C676" s="6" t="s">
        <v>90</v>
      </c>
      <c r="D676" s="6" t="s">
        <v>51</v>
      </c>
      <c r="E676" s="6" t="s">
        <v>36</v>
      </c>
      <c r="F676" s="24" t="str">
        <f>+TabIPW[[#This Row],[WK]]&amp;TabIPW[[#This Row],[PK]]&amp;TabIPW[[#This Row],[GK]]</f>
        <v>101007</v>
      </c>
      <c r="G676" s="6" t="s">
        <v>680</v>
      </c>
      <c r="H676" s="34">
        <v>1.0517872000000001E-5</v>
      </c>
      <c r="I676" s="35">
        <v>3330</v>
      </c>
      <c r="J676" s="34">
        <v>7.5235E-6</v>
      </c>
      <c r="K676" s="35">
        <v>1918</v>
      </c>
      <c r="L676" s="34">
        <v>2.8936099999999999E-5</v>
      </c>
      <c r="M676" s="35">
        <v>2620.71</v>
      </c>
      <c r="N676" s="34">
        <v>2.21763E-5</v>
      </c>
      <c r="O676" s="35">
        <v>17</v>
      </c>
      <c r="P676" s="34">
        <v>1.1509600000000001E-5</v>
      </c>
      <c r="Q676" s="35">
        <v>61</v>
      </c>
      <c r="R676" s="34">
        <v>1.2974400000000001E-5</v>
      </c>
      <c r="S676" s="35">
        <v>51</v>
      </c>
      <c r="T676" s="34">
        <v>6.5254999999999996E-6</v>
      </c>
      <c r="U676" s="35">
        <v>153</v>
      </c>
      <c r="V676" s="34">
        <v>8.4396999999999998E-6</v>
      </c>
      <c r="W676" s="35">
        <v>2620.71</v>
      </c>
    </row>
    <row r="677" spans="1:23" ht="14.45" x14ac:dyDescent="0.3">
      <c r="A677" s="6" t="s">
        <v>31</v>
      </c>
      <c r="B677" s="6" t="s">
        <v>90</v>
      </c>
      <c r="C677" s="6" t="s">
        <v>90</v>
      </c>
      <c r="D677" s="6" t="s">
        <v>75</v>
      </c>
      <c r="E677" s="6" t="s">
        <v>36</v>
      </c>
      <c r="F677" s="24" t="str">
        <f>+TabIPW[[#This Row],[WK]]&amp;TabIPW[[#This Row],[PK]]&amp;TabIPW[[#This Row],[GK]]</f>
        <v>101008</v>
      </c>
      <c r="G677" s="6" t="s">
        <v>681</v>
      </c>
      <c r="H677" s="34">
        <v>3.8489728000000002E-5</v>
      </c>
      <c r="I677" s="35">
        <v>12186</v>
      </c>
      <c r="J677" s="34">
        <v>2.8654300000000001E-5</v>
      </c>
      <c r="K677" s="35">
        <v>7305</v>
      </c>
      <c r="L677" s="34">
        <v>1.058903E-4</v>
      </c>
      <c r="M677" s="35">
        <v>9590.3799999999992</v>
      </c>
      <c r="N677" s="34">
        <v>8.8705399999999999E-5</v>
      </c>
      <c r="O677" s="35">
        <v>68</v>
      </c>
      <c r="P677" s="34">
        <v>9.0190000000000002E-5</v>
      </c>
      <c r="Q677" s="35">
        <v>478</v>
      </c>
      <c r="R677" s="34">
        <v>3.3072099999999998E-5</v>
      </c>
      <c r="S677" s="35">
        <v>130</v>
      </c>
      <c r="T677" s="34">
        <v>0</v>
      </c>
      <c r="U677" s="35">
        <v>0</v>
      </c>
      <c r="V677" s="34">
        <v>3.0884699999999999E-5</v>
      </c>
      <c r="W677" s="35">
        <v>9590.3799999999992</v>
      </c>
    </row>
    <row r="678" spans="1:23" ht="14.45" x14ac:dyDescent="0.3">
      <c r="A678" s="6" t="s">
        <v>31</v>
      </c>
      <c r="B678" s="6" t="s">
        <v>90</v>
      </c>
      <c r="C678" s="6" t="s">
        <v>90</v>
      </c>
      <c r="D678" s="6" t="s">
        <v>77</v>
      </c>
      <c r="E678" s="6" t="s">
        <v>40</v>
      </c>
      <c r="F678" s="24" t="str">
        <f>+TabIPW[[#This Row],[WK]]&amp;TabIPW[[#This Row],[PK]]&amp;TabIPW[[#This Row],[GK]]</f>
        <v>101009</v>
      </c>
      <c r="G678" s="6" t="s">
        <v>682</v>
      </c>
      <c r="H678" s="34">
        <v>5.2374583999999994E-5</v>
      </c>
      <c r="I678" s="35">
        <v>16582</v>
      </c>
      <c r="J678" s="34">
        <v>3.9323599999999997E-5</v>
      </c>
      <c r="K678" s="35">
        <v>10025</v>
      </c>
      <c r="L678" s="34">
        <v>1.440894E-4</v>
      </c>
      <c r="M678" s="35">
        <v>13050.03</v>
      </c>
      <c r="N678" s="34">
        <v>9.3923400000000003E-5</v>
      </c>
      <c r="O678" s="35">
        <v>72</v>
      </c>
      <c r="P678" s="34">
        <v>1.049072E-4</v>
      </c>
      <c r="Q678" s="35">
        <v>556</v>
      </c>
      <c r="R678" s="34">
        <v>7.6320200000000002E-5</v>
      </c>
      <c r="S678" s="35">
        <v>300</v>
      </c>
      <c r="T678" s="34">
        <v>2.92921E-5</v>
      </c>
      <c r="U678" s="35">
        <v>686.8</v>
      </c>
      <c r="V678" s="34">
        <v>4.2026100000000001E-5</v>
      </c>
      <c r="W678" s="35">
        <v>13050.03</v>
      </c>
    </row>
    <row r="679" spans="1:23" ht="14.45" x14ac:dyDescent="0.3">
      <c r="A679" s="6" t="s">
        <v>31</v>
      </c>
      <c r="B679" s="6" t="s">
        <v>90</v>
      </c>
      <c r="C679" s="6" t="s">
        <v>90</v>
      </c>
      <c r="D679" s="6" t="s">
        <v>90</v>
      </c>
      <c r="E679" s="6" t="s">
        <v>36</v>
      </c>
      <c r="F679" s="24" t="str">
        <f>+TabIPW[[#This Row],[WK]]&amp;TabIPW[[#This Row],[PK]]&amp;TabIPW[[#This Row],[GK]]</f>
        <v>101010</v>
      </c>
      <c r="G679" s="6" t="s">
        <v>683</v>
      </c>
      <c r="H679" s="34">
        <v>3.7643240000000002E-5</v>
      </c>
      <c r="I679" s="35">
        <v>11918</v>
      </c>
      <c r="J679" s="34">
        <v>2.8058100000000002E-5</v>
      </c>
      <c r="K679" s="35">
        <v>7153</v>
      </c>
      <c r="L679" s="34">
        <v>1.0356159999999999E-4</v>
      </c>
      <c r="M679" s="35">
        <v>9379.4699999999993</v>
      </c>
      <c r="N679" s="34">
        <v>8.4791900000000004E-5</v>
      </c>
      <c r="O679" s="35">
        <v>65</v>
      </c>
      <c r="P679" s="34">
        <v>7.3963399999999997E-5</v>
      </c>
      <c r="Q679" s="35">
        <v>392</v>
      </c>
      <c r="R679" s="34">
        <v>5.24065E-5</v>
      </c>
      <c r="S679" s="35">
        <v>206</v>
      </c>
      <c r="T679" s="34">
        <v>3.1044999999999998E-5</v>
      </c>
      <c r="U679" s="35">
        <v>727.9</v>
      </c>
      <c r="V679" s="34">
        <v>3.0205500000000001E-5</v>
      </c>
      <c r="W679" s="35">
        <v>9379.4699999999993</v>
      </c>
    </row>
    <row r="680" spans="1:23" ht="14.45" x14ac:dyDescent="0.3">
      <c r="A680" s="6" t="s">
        <v>31</v>
      </c>
      <c r="B680" s="6" t="s">
        <v>90</v>
      </c>
      <c r="C680" s="6" t="s">
        <v>90</v>
      </c>
      <c r="D680" s="6" t="s">
        <v>92</v>
      </c>
      <c r="E680" s="6" t="s">
        <v>40</v>
      </c>
      <c r="F680" s="24" t="str">
        <f>+TabIPW[[#This Row],[WK]]&amp;TabIPW[[#This Row],[PK]]&amp;TabIPW[[#This Row],[GK]]</f>
        <v>101011</v>
      </c>
      <c r="G680" s="6" t="s">
        <v>684</v>
      </c>
      <c r="H680" s="34">
        <v>2.4769112000000003E-5</v>
      </c>
      <c r="I680" s="35">
        <v>7842</v>
      </c>
      <c r="J680" s="34">
        <v>1.7804499999999999E-5</v>
      </c>
      <c r="K680" s="35">
        <v>4539</v>
      </c>
      <c r="L680" s="34">
        <v>6.8143099999999995E-5</v>
      </c>
      <c r="M680" s="35">
        <v>6171.65</v>
      </c>
      <c r="N680" s="34">
        <v>5.3484099999999998E-5</v>
      </c>
      <c r="O680" s="35">
        <v>41</v>
      </c>
      <c r="P680" s="34">
        <v>7.1510500000000006E-5</v>
      </c>
      <c r="Q680" s="35">
        <v>379</v>
      </c>
      <c r="R680" s="34">
        <v>5.0371299999999997E-5</v>
      </c>
      <c r="S680" s="35">
        <v>198</v>
      </c>
      <c r="T680" s="34">
        <v>2.5474899999999999E-5</v>
      </c>
      <c r="U680" s="35">
        <v>597.29999999999995</v>
      </c>
      <c r="V680" s="34">
        <v>1.9875099999999999E-5</v>
      </c>
      <c r="W680" s="35">
        <v>6171.65</v>
      </c>
    </row>
    <row r="681" spans="1:23" ht="14.45" x14ac:dyDescent="0.3">
      <c r="A681" s="6" t="s">
        <v>31</v>
      </c>
      <c r="B681" s="6" t="s">
        <v>90</v>
      </c>
      <c r="C681" s="6" t="s">
        <v>92</v>
      </c>
      <c r="D681" s="6" t="s">
        <v>33</v>
      </c>
      <c r="E681" s="6" t="s">
        <v>36</v>
      </c>
      <c r="F681" s="24" t="str">
        <f>+TabIPW[[#This Row],[WK]]&amp;TabIPW[[#This Row],[PK]]&amp;TabIPW[[#This Row],[GK]]</f>
        <v>101101</v>
      </c>
      <c r="G681" s="6" t="s">
        <v>685</v>
      </c>
      <c r="H681" s="34">
        <v>1.2690936000000001E-5</v>
      </c>
      <c r="I681" s="35">
        <v>4018</v>
      </c>
      <c r="J681" s="34">
        <v>9.2336999999999994E-6</v>
      </c>
      <c r="K681" s="35">
        <v>2354</v>
      </c>
      <c r="L681" s="34">
        <v>4.8800400000000001E-5</v>
      </c>
      <c r="M681" s="35">
        <v>4419.8</v>
      </c>
      <c r="N681" s="34">
        <v>2.3480800000000001E-5</v>
      </c>
      <c r="O681" s="35">
        <v>18</v>
      </c>
      <c r="P681" s="34">
        <v>2.6226800000000001E-5</v>
      </c>
      <c r="Q681" s="35">
        <v>139</v>
      </c>
      <c r="R681" s="34">
        <v>2.4422499999999999E-5</v>
      </c>
      <c r="S681" s="35">
        <v>96</v>
      </c>
      <c r="T681" s="34">
        <v>8.8755E-6</v>
      </c>
      <c r="U681" s="35">
        <v>208.1</v>
      </c>
      <c r="V681" s="34">
        <v>1.42334E-5</v>
      </c>
      <c r="W681" s="35">
        <v>4419.8</v>
      </c>
    </row>
    <row r="682" spans="1:23" ht="14.45" x14ac:dyDescent="0.3">
      <c r="A682" s="6" t="s">
        <v>31</v>
      </c>
      <c r="B682" s="6" t="s">
        <v>90</v>
      </c>
      <c r="C682" s="6" t="s">
        <v>92</v>
      </c>
      <c r="D682" s="6" t="s">
        <v>32</v>
      </c>
      <c r="E682" s="6" t="s">
        <v>36</v>
      </c>
      <c r="F682" s="24" t="str">
        <f>+TabIPW[[#This Row],[WK]]&amp;TabIPW[[#This Row],[PK]]&amp;TabIPW[[#This Row],[GK]]</f>
        <v>101102</v>
      </c>
      <c r="G682" s="6" t="s">
        <v>686</v>
      </c>
      <c r="H682" s="34">
        <v>1.0590519999999999E-5</v>
      </c>
      <c r="I682" s="35">
        <v>3353</v>
      </c>
      <c r="J682" s="34">
        <v>7.8412000000000004E-6</v>
      </c>
      <c r="K682" s="35">
        <v>1999</v>
      </c>
      <c r="L682" s="34">
        <v>4.0723699999999998E-5</v>
      </c>
      <c r="M682" s="35">
        <v>3688.3</v>
      </c>
      <c r="N682" s="34">
        <v>1.9567399999999998E-5</v>
      </c>
      <c r="O682" s="35">
        <v>15</v>
      </c>
      <c r="P682" s="34">
        <v>1.7547400000000001E-5</v>
      </c>
      <c r="Q682" s="35">
        <v>93</v>
      </c>
      <c r="R682" s="34">
        <v>3.0019299999999999E-5</v>
      </c>
      <c r="S682" s="35">
        <v>118</v>
      </c>
      <c r="T682" s="34">
        <v>8.7945000000000002E-6</v>
      </c>
      <c r="U682" s="35">
        <v>206.2</v>
      </c>
      <c r="V682" s="34">
        <v>1.18777E-5</v>
      </c>
      <c r="W682" s="35">
        <v>3688.3</v>
      </c>
    </row>
    <row r="683" spans="1:23" ht="14.45" x14ac:dyDescent="0.3">
      <c r="A683" s="6" t="s">
        <v>31</v>
      </c>
      <c r="B683" s="6" t="s">
        <v>90</v>
      </c>
      <c r="C683" s="6" t="s">
        <v>92</v>
      </c>
      <c r="D683" s="6" t="s">
        <v>37</v>
      </c>
      <c r="E683" s="6" t="s">
        <v>40</v>
      </c>
      <c r="F683" s="24" t="str">
        <f>+TabIPW[[#This Row],[WK]]&amp;TabIPW[[#This Row],[PK]]&amp;TabIPW[[#This Row],[GK]]</f>
        <v>101103</v>
      </c>
      <c r="G683" s="6" t="s">
        <v>687</v>
      </c>
      <c r="H683" s="34">
        <v>4.5874343999999996E-5</v>
      </c>
      <c r="I683" s="35">
        <v>14524</v>
      </c>
      <c r="J683" s="34">
        <v>3.4247900000000001E-5</v>
      </c>
      <c r="K683" s="35">
        <v>8731</v>
      </c>
      <c r="L683" s="34">
        <v>1.7640040000000001E-4</v>
      </c>
      <c r="M683" s="35">
        <v>15976.4</v>
      </c>
      <c r="N683" s="34">
        <v>7.9573999999999994E-5</v>
      </c>
      <c r="O683" s="35">
        <v>61</v>
      </c>
      <c r="P683" s="34">
        <v>1.130206E-4</v>
      </c>
      <c r="Q683" s="35">
        <v>599</v>
      </c>
      <c r="R683" s="34">
        <v>7.4284999999999998E-5</v>
      </c>
      <c r="S683" s="35">
        <v>292</v>
      </c>
      <c r="T683" s="34">
        <v>3.8807299999999997E-5</v>
      </c>
      <c r="U683" s="35">
        <v>909.9</v>
      </c>
      <c r="V683" s="34">
        <v>5.1450099999999997E-5</v>
      </c>
      <c r="W683" s="35">
        <v>15976.4</v>
      </c>
    </row>
    <row r="684" spans="1:23" ht="14.45" x14ac:dyDescent="0.3">
      <c r="A684" s="6" t="s">
        <v>31</v>
      </c>
      <c r="B684" s="6" t="s">
        <v>90</v>
      </c>
      <c r="C684" s="6" t="s">
        <v>92</v>
      </c>
      <c r="D684" s="6" t="s">
        <v>39</v>
      </c>
      <c r="E684" s="6" t="s">
        <v>40</v>
      </c>
      <c r="F684" s="24" t="str">
        <f>+TabIPW[[#This Row],[WK]]&amp;TabIPW[[#This Row],[PK]]&amp;TabIPW[[#This Row],[GK]]</f>
        <v>101104</v>
      </c>
      <c r="G684" s="6" t="s">
        <v>688</v>
      </c>
      <c r="H684" s="34">
        <v>2.1266319999999998E-5</v>
      </c>
      <c r="I684" s="35">
        <v>6733</v>
      </c>
      <c r="J684" s="34">
        <v>1.5788299999999999E-5</v>
      </c>
      <c r="K684" s="35">
        <v>4025</v>
      </c>
      <c r="L684" s="34">
        <v>8.1775199999999996E-5</v>
      </c>
      <c r="M684" s="35">
        <v>7406.3</v>
      </c>
      <c r="N684" s="34">
        <v>4.6961700000000001E-5</v>
      </c>
      <c r="O684" s="35">
        <v>36</v>
      </c>
      <c r="P684" s="34">
        <v>6.0755599999999998E-5</v>
      </c>
      <c r="Q684" s="35">
        <v>322</v>
      </c>
      <c r="R684" s="34">
        <v>4.1976099999999999E-5</v>
      </c>
      <c r="S684" s="35">
        <v>165</v>
      </c>
      <c r="T684" s="34">
        <v>2.79614E-5</v>
      </c>
      <c r="U684" s="35">
        <v>655.6</v>
      </c>
      <c r="V684" s="34">
        <v>2.3851099999999999E-5</v>
      </c>
      <c r="W684" s="35">
        <v>7406.3</v>
      </c>
    </row>
    <row r="685" spans="1:23" ht="14.45" x14ac:dyDescent="0.3">
      <c r="A685" s="6" t="s">
        <v>31</v>
      </c>
      <c r="B685" s="6" t="s">
        <v>90</v>
      </c>
      <c r="C685" s="6" t="s">
        <v>92</v>
      </c>
      <c r="D685" s="6" t="s">
        <v>42</v>
      </c>
      <c r="E685" s="6" t="s">
        <v>36</v>
      </c>
      <c r="F685" s="24" t="str">
        <f>+TabIPW[[#This Row],[WK]]&amp;TabIPW[[#This Row],[PK]]&amp;TabIPW[[#This Row],[GK]]</f>
        <v>101105</v>
      </c>
      <c r="G685" s="6" t="s">
        <v>689</v>
      </c>
      <c r="H685" s="34">
        <v>1.9137472000000001E-5</v>
      </c>
      <c r="I685" s="35">
        <v>6059</v>
      </c>
      <c r="J685" s="34">
        <v>1.42977E-5</v>
      </c>
      <c r="K685" s="35">
        <v>3645</v>
      </c>
      <c r="L685" s="34">
        <v>7.3589200000000003E-5</v>
      </c>
      <c r="M685" s="35">
        <v>6664.9</v>
      </c>
      <c r="N685" s="34">
        <v>3.0003300000000001E-5</v>
      </c>
      <c r="O685" s="35">
        <v>23</v>
      </c>
      <c r="P685" s="34">
        <v>2.9057E-5</v>
      </c>
      <c r="Q685" s="35">
        <v>154</v>
      </c>
      <c r="R685" s="34">
        <v>2.62033E-5</v>
      </c>
      <c r="S685" s="35">
        <v>103</v>
      </c>
      <c r="T685" s="34">
        <v>1.6070600000000002E-5</v>
      </c>
      <c r="U685" s="35">
        <v>376.8</v>
      </c>
      <c r="V685" s="34">
        <v>2.1463499999999999E-5</v>
      </c>
      <c r="W685" s="35">
        <v>6664.9</v>
      </c>
    </row>
    <row r="686" spans="1:23" ht="14.45" x14ac:dyDescent="0.3">
      <c r="A686" s="6" t="s">
        <v>31</v>
      </c>
      <c r="B686" s="6" t="s">
        <v>90</v>
      </c>
      <c r="C686" s="6" t="s">
        <v>92</v>
      </c>
      <c r="D686" s="6" t="s">
        <v>44</v>
      </c>
      <c r="E686" s="6" t="s">
        <v>36</v>
      </c>
      <c r="F686" s="24" t="str">
        <f>+TabIPW[[#This Row],[WK]]&amp;TabIPW[[#This Row],[PK]]&amp;TabIPW[[#This Row],[GK]]</f>
        <v>101106</v>
      </c>
      <c r="G686" s="6" t="s">
        <v>690</v>
      </c>
      <c r="H686" s="34">
        <v>1.4747128000000001E-5</v>
      </c>
      <c r="I686" s="35">
        <v>4669</v>
      </c>
      <c r="J686" s="34">
        <v>1.06654E-5</v>
      </c>
      <c r="K686" s="35">
        <v>2719</v>
      </c>
      <c r="L686" s="34">
        <v>5.6707099999999998E-5</v>
      </c>
      <c r="M686" s="35">
        <v>5135.8999999999996</v>
      </c>
      <c r="N686" s="34">
        <v>2.73943E-5</v>
      </c>
      <c r="O686" s="35">
        <v>21</v>
      </c>
      <c r="P686" s="34">
        <v>2.54721E-5</v>
      </c>
      <c r="Q686" s="35">
        <v>135</v>
      </c>
      <c r="R686" s="34">
        <v>1.8825600000000001E-5</v>
      </c>
      <c r="S686" s="35">
        <v>74</v>
      </c>
      <c r="T686" s="34">
        <v>9.0162000000000002E-6</v>
      </c>
      <c r="U686" s="35">
        <v>211.4</v>
      </c>
      <c r="V686" s="34">
        <v>1.65396E-5</v>
      </c>
      <c r="W686" s="35">
        <v>5135.8999999999996</v>
      </c>
    </row>
    <row r="687" spans="1:23" ht="14.45" x14ac:dyDescent="0.3">
      <c r="A687" s="6" t="s">
        <v>31</v>
      </c>
      <c r="B687" s="6" t="s">
        <v>90</v>
      </c>
      <c r="C687" s="6" t="s">
        <v>93</v>
      </c>
      <c r="D687" s="6" t="s">
        <v>33</v>
      </c>
      <c r="E687" s="6" t="s">
        <v>34</v>
      </c>
      <c r="F687" s="24" t="str">
        <f>+TabIPW[[#This Row],[WK]]&amp;TabIPW[[#This Row],[PK]]&amp;TabIPW[[#This Row],[GK]]</f>
        <v>101201</v>
      </c>
      <c r="G687" s="6" t="s">
        <v>691</v>
      </c>
      <c r="H687" s="34">
        <v>1.3573108800000002E-4</v>
      </c>
      <c r="I687" s="35">
        <v>42973</v>
      </c>
      <c r="J687" s="34">
        <v>1.010922E-4</v>
      </c>
      <c r="K687" s="35">
        <v>25772</v>
      </c>
      <c r="L687" s="34">
        <v>3.7721020000000002E-4</v>
      </c>
      <c r="M687" s="35">
        <v>34163.54</v>
      </c>
      <c r="N687" s="34">
        <v>2.3741739999999999E-4</v>
      </c>
      <c r="O687" s="35">
        <v>182</v>
      </c>
      <c r="P687" s="34">
        <v>3.2264629999999999E-4</v>
      </c>
      <c r="Q687" s="35">
        <v>1710</v>
      </c>
      <c r="R687" s="34">
        <v>2.7627899999999999E-4</v>
      </c>
      <c r="S687" s="35">
        <v>1086</v>
      </c>
      <c r="T687" s="34">
        <v>1.541801E-4</v>
      </c>
      <c r="U687" s="35">
        <v>3615</v>
      </c>
      <c r="V687" s="34">
        <v>1.1001960000000001E-4</v>
      </c>
      <c r="W687" s="35">
        <v>34163.54</v>
      </c>
    </row>
    <row r="688" spans="1:23" ht="14.45" x14ac:dyDescent="0.3">
      <c r="A688" s="6" t="s">
        <v>31</v>
      </c>
      <c r="B688" s="6" t="s">
        <v>90</v>
      </c>
      <c r="C688" s="6" t="s">
        <v>93</v>
      </c>
      <c r="D688" s="6" t="s">
        <v>32</v>
      </c>
      <c r="E688" s="6" t="s">
        <v>36</v>
      </c>
      <c r="F688" s="24" t="str">
        <f>+TabIPW[[#This Row],[WK]]&amp;TabIPW[[#This Row],[PK]]&amp;TabIPW[[#This Row],[GK]]</f>
        <v>101202</v>
      </c>
      <c r="G688" s="6" t="s">
        <v>692</v>
      </c>
      <c r="H688" s="34">
        <v>1.451656E-5</v>
      </c>
      <c r="I688" s="35">
        <v>4596</v>
      </c>
      <c r="J688" s="34">
        <v>1.09949E-5</v>
      </c>
      <c r="K688" s="35">
        <v>2803</v>
      </c>
      <c r="L688" s="34">
        <v>4.0342900000000003E-5</v>
      </c>
      <c r="M688" s="35">
        <v>3653.82</v>
      </c>
      <c r="N688" s="34">
        <v>2.73943E-5</v>
      </c>
      <c r="O688" s="35">
        <v>21</v>
      </c>
      <c r="P688" s="34">
        <v>2.56608E-5</v>
      </c>
      <c r="Q688" s="35">
        <v>136</v>
      </c>
      <c r="R688" s="34">
        <v>2.97649E-5</v>
      </c>
      <c r="S688" s="35">
        <v>117</v>
      </c>
      <c r="T688" s="34">
        <v>1.4765499999999999E-5</v>
      </c>
      <c r="U688" s="35">
        <v>346.2</v>
      </c>
      <c r="V688" s="34">
        <v>1.17667E-5</v>
      </c>
      <c r="W688" s="35">
        <v>3653.82</v>
      </c>
    </row>
    <row r="689" spans="1:23" ht="14.45" x14ac:dyDescent="0.3">
      <c r="A689" s="6" t="s">
        <v>31</v>
      </c>
      <c r="B689" s="6" t="s">
        <v>90</v>
      </c>
      <c r="C689" s="6" t="s">
        <v>93</v>
      </c>
      <c r="D689" s="6" t="s">
        <v>37</v>
      </c>
      <c r="E689" s="6" t="s">
        <v>36</v>
      </c>
      <c r="F689" s="24" t="str">
        <f>+TabIPW[[#This Row],[WK]]&amp;TabIPW[[#This Row],[PK]]&amp;TabIPW[[#This Row],[GK]]</f>
        <v>101203</v>
      </c>
      <c r="G689" s="6" t="s">
        <v>693</v>
      </c>
      <c r="H689" s="34">
        <v>1.8120432000000001E-5</v>
      </c>
      <c r="I689" s="35">
        <v>5737</v>
      </c>
      <c r="J689" s="34">
        <v>1.36348E-5</v>
      </c>
      <c r="K689" s="35">
        <v>3476</v>
      </c>
      <c r="L689" s="34">
        <v>5.0358500000000002E-5</v>
      </c>
      <c r="M689" s="35">
        <v>4560.92</v>
      </c>
      <c r="N689" s="34">
        <v>3.6525800000000002E-5</v>
      </c>
      <c r="O689" s="35">
        <v>28</v>
      </c>
      <c r="P689" s="34">
        <v>2.9057E-5</v>
      </c>
      <c r="Q689" s="35">
        <v>154</v>
      </c>
      <c r="R689" s="34">
        <v>3.6124899999999997E-5</v>
      </c>
      <c r="S689" s="35">
        <v>142</v>
      </c>
      <c r="T689" s="34">
        <v>9.6986000000000006E-6</v>
      </c>
      <c r="U689" s="35">
        <v>227.4</v>
      </c>
      <c r="V689" s="34">
        <v>1.46879E-5</v>
      </c>
      <c r="W689" s="35">
        <v>4560.92</v>
      </c>
    </row>
    <row r="690" spans="1:23" ht="14.45" x14ac:dyDescent="0.3">
      <c r="A690" s="6" t="s">
        <v>31</v>
      </c>
      <c r="B690" s="6" t="s">
        <v>90</v>
      </c>
      <c r="C690" s="6" t="s">
        <v>93</v>
      </c>
      <c r="D690" s="6" t="s">
        <v>39</v>
      </c>
      <c r="E690" s="6" t="s">
        <v>36</v>
      </c>
      <c r="F690" s="24" t="str">
        <f>+TabIPW[[#This Row],[WK]]&amp;TabIPW[[#This Row],[PK]]&amp;TabIPW[[#This Row],[GK]]</f>
        <v>101204</v>
      </c>
      <c r="G690" s="6" t="s">
        <v>694</v>
      </c>
      <c r="H690" s="34">
        <v>1.7817216E-5</v>
      </c>
      <c r="I690" s="35">
        <v>5641</v>
      </c>
      <c r="J690" s="34">
        <v>1.33171E-5</v>
      </c>
      <c r="K690" s="35">
        <v>3395</v>
      </c>
      <c r="L690" s="34">
        <v>4.9515799999999998E-5</v>
      </c>
      <c r="M690" s="35">
        <v>4484.6000000000004</v>
      </c>
      <c r="N690" s="34">
        <v>3.0003300000000001E-5</v>
      </c>
      <c r="O690" s="35">
        <v>23</v>
      </c>
      <c r="P690" s="34">
        <v>3.1509900000000001E-5</v>
      </c>
      <c r="Q690" s="35">
        <v>167</v>
      </c>
      <c r="R690" s="34">
        <v>2.13696E-5</v>
      </c>
      <c r="S690" s="35">
        <v>84</v>
      </c>
      <c r="T690" s="34">
        <v>1.43091E-5</v>
      </c>
      <c r="U690" s="35">
        <v>335.5</v>
      </c>
      <c r="V690" s="34">
        <v>1.44421E-5</v>
      </c>
      <c r="W690" s="35">
        <v>4484.6000000000004</v>
      </c>
    </row>
    <row r="691" spans="1:23" ht="14.45" x14ac:dyDescent="0.3">
      <c r="A691" s="6" t="s">
        <v>31</v>
      </c>
      <c r="B691" s="6" t="s">
        <v>90</v>
      </c>
      <c r="C691" s="6" t="s">
        <v>93</v>
      </c>
      <c r="D691" s="6" t="s">
        <v>42</v>
      </c>
      <c r="E691" s="6" t="s">
        <v>40</v>
      </c>
      <c r="F691" s="24" t="str">
        <f>+TabIPW[[#This Row],[WK]]&amp;TabIPW[[#This Row],[PK]]&amp;TabIPW[[#This Row],[GK]]</f>
        <v>101205</v>
      </c>
      <c r="G691" s="6" t="s">
        <v>695</v>
      </c>
      <c r="H691" s="34">
        <v>1.749504E-5</v>
      </c>
      <c r="I691" s="35">
        <v>5539</v>
      </c>
      <c r="J691" s="34">
        <v>1.33132E-5</v>
      </c>
      <c r="K691" s="35">
        <v>3394</v>
      </c>
      <c r="L691" s="34">
        <v>4.86205E-5</v>
      </c>
      <c r="M691" s="35">
        <v>4403.51</v>
      </c>
      <c r="N691" s="34">
        <v>3.7830300000000003E-5</v>
      </c>
      <c r="O691" s="35">
        <v>29</v>
      </c>
      <c r="P691" s="34">
        <v>3.3019399999999998E-5</v>
      </c>
      <c r="Q691" s="35">
        <v>175</v>
      </c>
      <c r="R691" s="34">
        <v>2.8238500000000001E-5</v>
      </c>
      <c r="S691" s="35">
        <v>111</v>
      </c>
      <c r="T691" s="34">
        <v>1.36864E-5</v>
      </c>
      <c r="U691" s="35">
        <v>320.89999999999998</v>
      </c>
      <c r="V691" s="34">
        <v>1.4181E-5</v>
      </c>
      <c r="W691" s="35">
        <v>4403.51</v>
      </c>
    </row>
    <row r="692" spans="1:23" ht="14.45" x14ac:dyDescent="0.3">
      <c r="A692" s="6" t="s">
        <v>31</v>
      </c>
      <c r="B692" s="6" t="s">
        <v>90</v>
      </c>
      <c r="C692" s="6" t="s">
        <v>93</v>
      </c>
      <c r="D692" s="6" t="s">
        <v>44</v>
      </c>
      <c r="E692" s="6" t="s">
        <v>36</v>
      </c>
      <c r="F692" s="24" t="str">
        <f>+TabIPW[[#This Row],[WK]]&amp;TabIPW[[#This Row],[PK]]&amp;TabIPW[[#This Row],[GK]]</f>
        <v>101206</v>
      </c>
      <c r="G692" s="6" t="s">
        <v>696</v>
      </c>
      <c r="H692" s="34">
        <v>1.3392128E-5</v>
      </c>
      <c r="I692" s="35">
        <v>4240</v>
      </c>
      <c r="J692" s="34">
        <v>1.00535E-5</v>
      </c>
      <c r="K692" s="35">
        <v>2563</v>
      </c>
      <c r="L692" s="34">
        <v>3.7218000000000002E-5</v>
      </c>
      <c r="M692" s="35">
        <v>3370.8</v>
      </c>
      <c r="N692" s="34">
        <v>2.86988E-5</v>
      </c>
      <c r="O692" s="35">
        <v>22</v>
      </c>
      <c r="P692" s="34">
        <v>2.3396599999999999E-5</v>
      </c>
      <c r="Q692" s="35">
        <v>124</v>
      </c>
      <c r="R692" s="34">
        <v>2.6712100000000001E-5</v>
      </c>
      <c r="S692" s="35">
        <v>105</v>
      </c>
      <c r="T692" s="34">
        <v>7.9926000000000004E-6</v>
      </c>
      <c r="U692" s="35">
        <v>187.4</v>
      </c>
      <c r="V692" s="34">
        <v>1.0855299999999999E-5</v>
      </c>
      <c r="W692" s="35">
        <v>3370.8</v>
      </c>
    </row>
    <row r="693" spans="1:23" ht="14.45" x14ac:dyDescent="0.3">
      <c r="A693" s="6" t="s">
        <v>31</v>
      </c>
      <c r="B693" s="6" t="s">
        <v>90</v>
      </c>
      <c r="C693" s="6" t="s">
        <v>93</v>
      </c>
      <c r="D693" s="6" t="s">
        <v>51</v>
      </c>
      <c r="E693" s="6" t="s">
        <v>36</v>
      </c>
      <c r="F693" s="24" t="str">
        <f>+TabIPW[[#This Row],[WK]]&amp;TabIPW[[#This Row],[PK]]&amp;TabIPW[[#This Row],[GK]]</f>
        <v>101207</v>
      </c>
      <c r="G693" s="6" t="s">
        <v>697</v>
      </c>
      <c r="H693" s="34">
        <v>1.3471087999999999E-5</v>
      </c>
      <c r="I693" s="35">
        <v>4265</v>
      </c>
      <c r="J693" s="34">
        <v>1.0179E-5</v>
      </c>
      <c r="K693" s="35">
        <v>2595</v>
      </c>
      <c r="L693" s="34">
        <v>3.7437600000000002E-5</v>
      </c>
      <c r="M693" s="35">
        <v>3390.68</v>
      </c>
      <c r="N693" s="34">
        <v>2.73943E-5</v>
      </c>
      <c r="O693" s="35">
        <v>21</v>
      </c>
      <c r="P693" s="34">
        <v>1.8302199999999999E-5</v>
      </c>
      <c r="Q693" s="35">
        <v>97</v>
      </c>
      <c r="R693" s="34">
        <v>1.70448E-5</v>
      </c>
      <c r="S693" s="35">
        <v>67</v>
      </c>
      <c r="T693" s="34">
        <v>9.2977000000000008E-6</v>
      </c>
      <c r="U693" s="35">
        <v>218</v>
      </c>
      <c r="V693" s="34">
        <v>1.0919300000000001E-5</v>
      </c>
      <c r="W693" s="35">
        <v>3390.68</v>
      </c>
    </row>
    <row r="694" spans="1:23" ht="14.45" x14ac:dyDescent="0.3">
      <c r="A694" s="6" t="s">
        <v>31</v>
      </c>
      <c r="B694" s="6" t="s">
        <v>90</v>
      </c>
      <c r="C694" s="6" t="s">
        <v>93</v>
      </c>
      <c r="D694" s="6" t="s">
        <v>75</v>
      </c>
      <c r="E694" s="6" t="s">
        <v>36</v>
      </c>
      <c r="F694" s="24" t="str">
        <f>+TabIPW[[#This Row],[WK]]&amp;TabIPW[[#This Row],[PK]]&amp;TabIPW[[#This Row],[GK]]</f>
        <v>101208</v>
      </c>
      <c r="G694" s="6" t="s">
        <v>698</v>
      </c>
      <c r="H694" s="34">
        <v>1.3092063999999999E-5</v>
      </c>
      <c r="I694" s="35">
        <v>4145</v>
      </c>
      <c r="J694" s="34">
        <v>1.0096699999999999E-5</v>
      </c>
      <c r="K694" s="35">
        <v>2574</v>
      </c>
      <c r="L694" s="34">
        <v>3.6384200000000003E-5</v>
      </c>
      <c r="M694" s="35">
        <v>3295.28</v>
      </c>
      <c r="N694" s="34">
        <v>3.1307799999999999E-5</v>
      </c>
      <c r="O694" s="35">
        <v>24</v>
      </c>
      <c r="P694" s="34">
        <v>2.39626E-5</v>
      </c>
      <c r="Q694" s="35">
        <v>127</v>
      </c>
      <c r="R694" s="34">
        <v>1.7299199999999999E-5</v>
      </c>
      <c r="S694" s="35">
        <v>68</v>
      </c>
      <c r="T694" s="34">
        <v>8.9820999999999999E-6</v>
      </c>
      <c r="U694" s="35">
        <v>210.60000000000002</v>
      </c>
      <c r="V694" s="34">
        <v>1.06121E-5</v>
      </c>
      <c r="W694" s="35">
        <v>3295.28</v>
      </c>
    </row>
    <row r="695" spans="1:23" ht="14.45" x14ac:dyDescent="0.3">
      <c r="A695" s="6" t="s">
        <v>31</v>
      </c>
      <c r="B695" s="6" t="s">
        <v>90</v>
      </c>
      <c r="C695" s="6" t="s">
        <v>93</v>
      </c>
      <c r="D695" s="6" t="s">
        <v>77</v>
      </c>
      <c r="E695" s="6" t="s">
        <v>36</v>
      </c>
      <c r="F695" s="24" t="str">
        <f>+TabIPW[[#This Row],[WK]]&amp;TabIPW[[#This Row],[PK]]&amp;TabIPW[[#This Row],[GK]]</f>
        <v>101209</v>
      </c>
      <c r="G695" s="6" t="s">
        <v>699</v>
      </c>
      <c r="H695" s="34">
        <v>1.4519719999999999E-5</v>
      </c>
      <c r="I695" s="35">
        <v>4597</v>
      </c>
      <c r="J695" s="34">
        <v>1.09439E-5</v>
      </c>
      <c r="K695" s="35">
        <v>2790</v>
      </c>
      <c r="L695" s="34">
        <v>4.0351800000000002E-5</v>
      </c>
      <c r="M695" s="35">
        <v>3654.62</v>
      </c>
      <c r="N695" s="34">
        <v>3.0003300000000001E-5</v>
      </c>
      <c r="O695" s="35">
        <v>23</v>
      </c>
      <c r="P695" s="34">
        <v>2.8302299999999998E-5</v>
      </c>
      <c r="Q695" s="35">
        <v>150</v>
      </c>
      <c r="R695" s="34">
        <v>3.8160100000000001E-5</v>
      </c>
      <c r="S695" s="35">
        <v>150</v>
      </c>
      <c r="T695" s="34">
        <v>1.1937799999999999E-5</v>
      </c>
      <c r="U695" s="35">
        <v>279.89999999999998</v>
      </c>
      <c r="V695" s="34">
        <v>1.1769299999999999E-5</v>
      </c>
      <c r="W695" s="35">
        <v>3654.62</v>
      </c>
    </row>
    <row r="696" spans="1:23" ht="14.45" x14ac:dyDescent="0.3">
      <c r="A696" s="6" t="s">
        <v>31</v>
      </c>
      <c r="B696" s="6" t="s">
        <v>90</v>
      </c>
      <c r="C696" s="6" t="s">
        <v>93</v>
      </c>
      <c r="D696" s="6" t="s">
        <v>90</v>
      </c>
      <c r="E696" s="6" t="s">
        <v>36</v>
      </c>
      <c r="F696" s="24" t="str">
        <f>+TabIPW[[#This Row],[WK]]&amp;TabIPW[[#This Row],[PK]]&amp;TabIPW[[#This Row],[GK]]</f>
        <v>101210</v>
      </c>
      <c r="G696" s="6" t="s">
        <v>700</v>
      </c>
      <c r="H696" s="34">
        <v>1.2239264000000001E-5</v>
      </c>
      <c r="I696" s="35">
        <v>3875</v>
      </c>
      <c r="J696" s="34">
        <v>8.6414E-6</v>
      </c>
      <c r="K696" s="35">
        <v>2203</v>
      </c>
      <c r="L696" s="34">
        <v>3.4014199999999997E-5</v>
      </c>
      <c r="M696" s="35">
        <v>3080.63</v>
      </c>
      <c r="N696" s="34">
        <v>1.9567399999999998E-5</v>
      </c>
      <c r="O696" s="35">
        <v>15</v>
      </c>
      <c r="P696" s="34">
        <v>2.75476E-5</v>
      </c>
      <c r="Q696" s="35">
        <v>146</v>
      </c>
      <c r="R696" s="34">
        <v>3.3580900000000002E-5</v>
      </c>
      <c r="S696" s="35">
        <v>132</v>
      </c>
      <c r="T696" s="34">
        <v>7.2079000000000001E-6</v>
      </c>
      <c r="U696" s="35">
        <v>169</v>
      </c>
      <c r="V696" s="34">
        <v>9.9208E-6</v>
      </c>
      <c r="W696" s="35">
        <v>3080.63</v>
      </c>
    </row>
    <row r="697" spans="1:23" ht="14.45" x14ac:dyDescent="0.3">
      <c r="A697" s="6" t="s">
        <v>31</v>
      </c>
      <c r="B697" s="6" t="s">
        <v>90</v>
      </c>
      <c r="C697" s="6" t="s">
        <v>93</v>
      </c>
      <c r="D697" s="6" t="s">
        <v>92</v>
      </c>
      <c r="E697" s="6" t="s">
        <v>40</v>
      </c>
      <c r="F697" s="24" t="str">
        <f>+TabIPW[[#This Row],[WK]]&amp;TabIPW[[#This Row],[PK]]&amp;TabIPW[[#This Row],[GK]]</f>
        <v>101211</v>
      </c>
      <c r="G697" s="6" t="s">
        <v>701</v>
      </c>
      <c r="H697" s="34">
        <v>2.0748320000000001E-5</v>
      </c>
      <c r="I697" s="35">
        <v>6569</v>
      </c>
      <c r="J697" s="34">
        <v>1.5486300000000001E-5</v>
      </c>
      <c r="K697" s="35">
        <v>3948</v>
      </c>
      <c r="L697" s="34">
        <v>5.7661699999999997E-5</v>
      </c>
      <c r="M697" s="35">
        <v>5222.3599999999997</v>
      </c>
      <c r="N697" s="34">
        <v>3.1307799999999999E-5</v>
      </c>
      <c r="O697" s="35">
        <v>24</v>
      </c>
      <c r="P697" s="34">
        <v>4.6227100000000003E-5</v>
      </c>
      <c r="Q697" s="35">
        <v>245</v>
      </c>
      <c r="R697" s="34">
        <v>7.9373000000000001E-5</v>
      </c>
      <c r="S697" s="35">
        <v>312</v>
      </c>
      <c r="T697" s="34">
        <v>1.48934E-5</v>
      </c>
      <c r="U697" s="35">
        <v>349.2</v>
      </c>
      <c r="V697" s="34">
        <v>1.6818000000000001E-5</v>
      </c>
      <c r="W697" s="35">
        <v>5222.3599999999997</v>
      </c>
    </row>
    <row r="698" spans="1:23" ht="14.45" x14ac:dyDescent="0.3">
      <c r="A698" s="6" t="s">
        <v>31</v>
      </c>
      <c r="B698" s="6" t="s">
        <v>90</v>
      </c>
      <c r="C698" s="6" t="s">
        <v>93</v>
      </c>
      <c r="D698" s="6" t="s">
        <v>93</v>
      </c>
      <c r="E698" s="6" t="s">
        <v>36</v>
      </c>
      <c r="F698" s="24" t="str">
        <f>+TabIPW[[#This Row],[WK]]&amp;TabIPW[[#This Row],[PK]]&amp;TabIPW[[#This Row],[GK]]</f>
        <v>101212</v>
      </c>
      <c r="G698" s="6" t="s">
        <v>691</v>
      </c>
      <c r="H698" s="34">
        <v>1.7116023999999999E-5</v>
      </c>
      <c r="I698" s="35">
        <v>5419</v>
      </c>
      <c r="J698" s="34">
        <v>1.29601E-5</v>
      </c>
      <c r="K698" s="35">
        <v>3304</v>
      </c>
      <c r="L698" s="34">
        <v>4.7567200000000001E-5</v>
      </c>
      <c r="M698" s="35">
        <v>4308.1099999999997</v>
      </c>
      <c r="N698" s="34">
        <v>4.5657200000000001E-5</v>
      </c>
      <c r="O698" s="35">
        <v>35</v>
      </c>
      <c r="P698" s="34">
        <v>2.6792899999999999E-5</v>
      </c>
      <c r="Q698" s="35">
        <v>142</v>
      </c>
      <c r="R698" s="34">
        <v>2.7475300000000001E-5</v>
      </c>
      <c r="S698" s="35">
        <v>108</v>
      </c>
      <c r="T698" s="34">
        <v>1.30083E-5</v>
      </c>
      <c r="U698" s="35">
        <v>305</v>
      </c>
      <c r="V698" s="34">
        <v>1.3873799999999999E-5</v>
      </c>
      <c r="W698" s="35">
        <v>4308.1099999999997</v>
      </c>
    </row>
    <row r="699" spans="1:23" ht="14.45" x14ac:dyDescent="0.3">
      <c r="A699" s="6" t="s">
        <v>31</v>
      </c>
      <c r="B699" s="6" t="s">
        <v>90</v>
      </c>
      <c r="C699" s="6" t="s">
        <v>93</v>
      </c>
      <c r="D699" s="6" t="s">
        <v>95</v>
      </c>
      <c r="E699" s="6" t="s">
        <v>36</v>
      </c>
      <c r="F699" s="24" t="str">
        <f>+TabIPW[[#This Row],[WK]]&amp;TabIPW[[#This Row],[PK]]&amp;TabIPW[[#This Row],[GK]]</f>
        <v>101213</v>
      </c>
      <c r="G699" s="6" t="s">
        <v>702</v>
      </c>
      <c r="H699" s="34">
        <v>1.3540576000000001E-5</v>
      </c>
      <c r="I699" s="35">
        <v>4287</v>
      </c>
      <c r="J699" s="34">
        <v>1.0249599999999999E-5</v>
      </c>
      <c r="K699" s="35">
        <v>2613</v>
      </c>
      <c r="L699" s="34">
        <v>3.7630699999999999E-5</v>
      </c>
      <c r="M699" s="35">
        <v>3408.17</v>
      </c>
      <c r="N699" s="34">
        <v>2.86988E-5</v>
      </c>
      <c r="O699" s="35">
        <v>22</v>
      </c>
      <c r="P699" s="34">
        <v>2.8490999999999999E-5</v>
      </c>
      <c r="Q699" s="35">
        <v>151</v>
      </c>
      <c r="R699" s="34">
        <v>3.2817700000000003E-5</v>
      </c>
      <c r="S699" s="35">
        <v>129</v>
      </c>
      <c r="T699" s="34">
        <v>7.0458000000000004E-6</v>
      </c>
      <c r="U699" s="35">
        <v>165.2</v>
      </c>
      <c r="V699" s="34">
        <v>1.09756E-5</v>
      </c>
      <c r="W699" s="35">
        <v>3408.17</v>
      </c>
    </row>
    <row r="700" spans="1:23" ht="14.45" x14ac:dyDescent="0.3">
      <c r="A700" s="6" t="s">
        <v>31</v>
      </c>
      <c r="B700" s="6" t="s">
        <v>90</v>
      </c>
      <c r="C700" s="6" t="s">
        <v>93</v>
      </c>
      <c r="D700" s="6" t="s">
        <v>97</v>
      </c>
      <c r="E700" s="6" t="s">
        <v>36</v>
      </c>
      <c r="F700" s="24" t="str">
        <f>+TabIPW[[#This Row],[WK]]&amp;TabIPW[[#This Row],[PK]]&amp;TabIPW[[#This Row],[GK]]</f>
        <v>101214</v>
      </c>
      <c r="G700" s="6" t="s">
        <v>703</v>
      </c>
      <c r="H700" s="34">
        <v>1.5122992000000001E-5</v>
      </c>
      <c r="I700" s="35">
        <v>4788</v>
      </c>
      <c r="J700" s="34">
        <v>1.09165E-5</v>
      </c>
      <c r="K700" s="35">
        <v>2783</v>
      </c>
      <c r="L700" s="34">
        <v>4.2028299999999999E-5</v>
      </c>
      <c r="M700" s="35">
        <v>3806.46</v>
      </c>
      <c r="N700" s="34">
        <v>3.1307799999999999E-5</v>
      </c>
      <c r="O700" s="35">
        <v>24</v>
      </c>
      <c r="P700" s="34">
        <v>1.7924800000000002E-5</v>
      </c>
      <c r="Q700" s="35">
        <v>95</v>
      </c>
      <c r="R700" s="34">
        <v>4.0958499999999998E-5</v>
      </c>
      <c r="S700" s="35">
        <v>161</v>
      </c>
      <c r="T700" s="34">
        <v>6.5552999999999997E-6</v>
      </c>
      <c r="U700" s="35">
        <v>153.69999999999999</v>
      </c>
      <c r="V700" s="34">
        <v>1.2258299999999999E-5</v>
      </c>
      <c r="W700" s="35">
        <v>3806.46</v>
      </c>
    </row>
    <row r="701" spans="1:23" ht="14.45" x14ac:dyDescent="0.3">
      <c r="A701" s="6" t="s">
        <v>31</v>
      </c>
      <c r="B701" s="6" t="s">
        <v>90</v>
      </c>
      <c r="C701" s="6" t="s">
        <v>95</v>
      </c>
      <c r="D701" s="6" t="s">
        <v>33</v>
      </c>
      <c r="E701" s="6" t="s">
        <v>34</v>
      </c>
      <c r="F701" s="24" t="str">
        <f>+TabIPW[[#This Row],[WK]]&amp;TabIPW[[#This Row],[PK]]&amp;TabIPW[[#This Row],[GK]]</f>
        <v>101301</v>
      </c>
      <c r="G701" s="6" t="s">
        <v>704</v>
      </c>
      <c r="H701" s="34">
        <v>5.0349968000000003E-5</v>
      </c>
      <c r="I701" s="35">
        <v>15941</v>
      </c>
      <c r="J701" s="34">
        <v>3.6362100000000002E-5</v>
      </c>
      <c r="K701" s="35">
        <v>9270</v>
      </c>
      <c r="L701" s="34">
        <v>1.4573590000000001E-4</v>
      </c>
      <c r="M701" s="35">
        <v>13199.15</v>
      </c>
      <c r="N701" s="34">
        <v>1.3044909999999999E-4</v>
      </c>
      <c r="O701" s="35">
        <v>100</v>
      </c>
      <c r="P701" s="34">
        <v>1.7905929999999999E-4</v>
      </c>
      <c r="Q701" s="35">
        <v>949</v>
      </c>
      <c r="R701" s="34">
        <v>7.6320200000000002E-5</v>
      </c>
      <c r="S701" s="35">
        <v>300</v>
      </c>
      <c r="T701" s="34">
        <v>5.6801400000000001E-5</v>
      </c>
      <c r="U701" s="35">
        <v>1331.8</v>
      </c>
      <c r="V701" s="34">
        <v>4.2506300000000003E-5</v>
      </c>
      <c r="W701" s="35">
        <v>13199.15</v>
      </c>
    </row>
    <row r="702" spans="1:23" ht="14.45" x14ac:dyDescent="0.3">
      <c r="A702" s="6" t="s">
        <v>31</v>
      </c>
      <c r="B702" s="6" t="s">
        <v>90</v>
      </c>
      <c r="C702" s="6" t="s">
        <v>95</v>
      </c>
      <c r="D702" s="6" t="s">
        <v>32</v>
      </c>
      <c r="E702" s="6" t="s">
        <v>40</v>
      </c>
      <c r="F702" s="24" t="str">
        <f>+TabIPW[[#This Row],[WK]]&amp;TabIPW[[#This Row],[PK]]&amp;TabIPW[[#This Row],[GK]]</f>
        <v>101302</v>
      </c>
      <c r="G702" s="6" t="s">
        <v>705</v>
      </c>
      <c r="H702" s="34">
        <v>3.4052008E-5</v>
      </c>
      <c r="I702" s="35">
        <v>10781</v>
      </c>
      <c r="J702" s="34">
        <v>2.5398600000000001E-5</v>
      </c>
      <c r="K702" s="35">
        <v>6475</v>
      </c>
      <c r="L702" s="34">
        <v>9.8562100000000003E-5</v>
      </c>
      <c r="M702" s="35">
        <v>8926.67</v>
      </c>
      <c r="N702" s="34">
        <v>8.6096399999999998E-5</v>
      </c>
      <c r="O702" s="35">
        <v>66</v>
      </c>
      <c r="P702" s="34">
        <v>7.6604899999999996E-5</v>
      </c>
      <c r="Q702" s="35">
        <v>406</v>
      </c>
      <c r="R702" s="34">
        <v>6.7670599999999995E-5</v>
      </c>
      <c r="S702" s="35">
        <v>266</v>
      </c>
      <c r="T702" s="34">
        <v>2.3500199999999999E-5</v>
      </c>
      <c r="U702" s="35">
        <v>551</v>
      </c>
      <c r="V702" s="34">
        <v>2.8747299999999998E-5</v>
      </c>
      <c r="W702" s="35">
        <v>8926.67</v>
      </c>
    </row>
    <row r="703" spans="1:23" ht="14.45" x14ac:dyDescent="0.3">
      <c r="A703" s="6" t="s">
        <v>31</v>
      </c>
      <c r="B703" s="6" t="s">
        <v>90</v>
      </c>
      <c r="C703" s="6" t="s">
        <v>95</v>
      </c>
      <c r="D703" s="6" t="s">
        <v>37</v>
      </c>
      <c r="E703" s="6" t="s">
        <v>36</v>
      </c>
      <c r="F703" s="24" t="str">
        <f>+TabIPW[[#This Row],[WK]]&amp;TabIPW[[#This Row],[PK]]&amp;TabIPW[[#This Row],[GK]]</f>
        <v>101303</v>
      </c>
      <c r="G703" s="6" t="s">
        <v>706</v>
      </c>
      <c r="H703" s="34">
        <v>1.2390871999999999E-5</v>
      </c>
      <c r="I703" s="35">
        <v>3923</v>
      </c>
      <c r="J703" s="34">
        <v>9.2612000000000004E-6</v>
      </c>
      <c r="K703" s="35">
        <v>2361</v>
      </c>
      <c r="L703" s="34">
        <v>3.5864800000000003E-5</v>
      </c>
      <c r="M703" s="35">
        <v>3248.24</v>
      </c>
      <c r="N703" s="34">
        <v>2.86988E-5</v>
      </c>
      <c r="O703" s="35">
        <v>22</v>
      </c>
      <c r="P703" s="34">
        <v>2.6604199999999998E-5</v>
      </c>
      <c r="Q703" s="35">
        <v>141</v>
      </c>
      <c r="R703" s="34">
        <v>2.4676900000000001E-5</v>
      </c>
      <c r="S703" s="35">
        <v>97</v>
      </c>
      <c r="T703" s="34">
        <v>9.2124000000000001E-6</v>
      </c>
      <c r="U703" s="35">
        <v>216</v>
      </c>
      <c r="V703" s="34">
        <v>1.0460599999999999E-5</v>
      </c>
      <c r="W703" s="35">
        <v>3248.24</v>
      </c>
    </row>
    <row r="704" spans="1:23" ht="14.45" x14ac:dyDescent="0.3">
      <c r="A704" s="6" t="s">
        <v>31</v>
      </c>
      <c r="B704" s="6" t="s">
        <v>90</v>
      </c>
      <c r="C704" s="6" t="s">
        <v>95</v>
      </c>
      <c r="D704" s="6" t="s">
        <v>39</v>
      </c>
      <c r="E704" s="6" t="s">
        <v>36</v>
      </c>
      <c r="F704" s="24" t="str">
        <f>+TabIPW[[#This Row],[WK]]&amp;TabIPW[[#This Row],[PK]]&amp;TabIPW[[#This Row],[GK]]</f>
        <v>101304</v>
      </c>
      <c r="G704" s="6" t="s">
        <v>704</v>
      </c>
      <c r="H704" s="34">
        <v>2.7235919999999999E-5</v>
      </c>
      <c r="I704" s="35">
        <v>8623</v>
      </c>
      <c r="J704" s="34">
        <v>2.0585600000000002E-5</v>
      </c>
      <c r="K704" s="35">
        <v>5248</v>
      </c>
      <c r="L704" s="34">
        <v>7.8833199999999996E-5</v>
      </c>
      <c r="M704" s="35">
        <v>7139.84</v>
      </c>
      <c r="N704" s="34">
        <v>5.3484099999999998E-5</v>
      </c>
      <c r="O704" s="35">
        <v>41</v>
      </c>
      <c r="P704" s="34">
        <v>4.7170499999999998E-5</v>
      </c>
      <c r="Q704" s="35">
        <v>250</v>
      </c>
      <c r="R704" s="34">
        <v>3.6633700000000001E-5</v>
      </c>
      <c r="S704" s="35">
        <v>144</v>
      </c>
      <c r="T704" s="34">
        <v>1.5678199999999998E-5</v>
      </c>
      <c r="U704" s="35">
        <v>367.59999999999997</v>
      </c>
      <c r="V704" s="34">
        <v>2.2993000000000002E-5</v>
      </c>
      <c r="W704" s="35">
        <v>7139.84</v>
      </c>
    </row>
    <row r="705" spans="1:23" ht="14.45" x14ac:dyDescent="0.3">
      <c r="A705" s="6" t="s">
        <v>31</v>
      </c>
      <c r="B705" s="6" t="s">
        <v>90</v>
      </c>
      <c r="C705" s="6" t="s">
        <v>95</v>
      </c>
      <c r="D705" s="6" t="s">
        <v>42</v>
      </c>
      <c r="E705" s="6" t="s">
        <v>36</v>
      </c>
      <c r="F705" s="24" t="str">
        <f>+TabIPW[[#This Row],[WK]]&amp;TabIPW[[#This Row],[PK]]&amp;TabIPW[[#This Row],[GK]]</f>
        <v>101305</v>
      </c>
      <c r="G705" s="6" t="s">
        <v>707</v>
      </c>
      <c r="H705" s="34">
        <v>5.3757999999999994E-6</v>
      </c>
      <c r="I705" s="35">
        <v>1702</v>
      </c>
      <c r="J705" s="34">
        <v>4.1068999999999996E-6</v>
      </c>
      <c r="K705" s="35">
        <v>1047</v>
      </c>
      <c r="L705" s="34">
        <v>1.55601E-5</v>
      </c>
      <c r="M705" s="35">
        <v>1409.26</v>
      </c>
      <c r="N705" s="34">
        <v>1.0435899999999999E-5</v>
      </c>
      <c r="O705" s="35">
        <v>8</v>
      </c>
      <c r="P705" s="34">
        <v>1.4151199999999999E-5</v>
      </c>
      <c r="Q705" s="35">
        <v>75</v>
      </c>
      <c r="R705" s="34">
        <v>1.0430399999999999E-5</v>
      </c>
      <c r="S705" s="35">
        <v>41</v>
      </c>
      <c r="T705" s="34">
        <v>3.5698000000000001E-6</v>
      </c>
      <c r="U705" s="35">
        <v>83.7</v>
      </c>
      <c r="V705" s="34">
        <v>4.5383999999999996E-6</v>
      </c>
      <c r="W705" s="35">
        <v>1409.26</v>
      </c>
    </row>
    <row r="706" spans="1:23" ht="14.45" x14ac:dyDescent="0.3">
      <c r="A706" s="6" t="s">
        <v>31</v>
      </c>
      <c r="B706" s="6" t="s">
        <v>90</v>
      </c>
      <c r="C706" s="6" t="s">
        <v>95</v>
      </c>
      <c r="D706" s="6" t="s">
        <v>44</v>
      </c>
      <c r="E706" s="6" t="s">
        <v>36</v>
      </c>
      <c r="F706" s="24" t="str">
        <f>+TabIPW[[#This Row],[WK]]&amp;TabIPW[[#This Row],[PK]]&amp;TabIPW[[#This Row],[GK]]</f>
        <v>101306</v>
      </c>
      <c r="G706" s="6" t="s">
        <v>708</v>
      </c>
      <c r="H706" s="34">
        <v>1.6146352E-5</v>
      </c>
      <c r="I706" s="35">
        <v>5112</v>
      </c>
      <c r="J706" s="34">
        <v>1.1716700000000001E-5</v>
      </c>
      <c r="K706" s="35">
        <v>2987</v>
      </c>
      <c r="L706" s="34">
        <v>4.6734999999999999E-5</v>
      </c>
      <c r="M706" s="35">
        <v>4232.74</v>
      </c>
      <c r="N706" s="34">
        <v>4.43527E-5</v>
      </c>
      <c r="O706" s="35">
        <v>34</v>
      </c>
      <c r="P706" s="34">
        <v>3.6604299999999998E-5</v>
      </c>
      <c r="Q706" s="35">
        <v>194</v>
      </c>
      <c r="R706" s="34">
        <v>2.26416E-5</v>
      </c>
      <c r="S706" s="35">
        <v>89</v>
      </c>
      <c r="T706" s="34">
        <v>6.3847E-6</v>
      </c>
      <c r="U706" s="35">
        <v>149.70000000000002</v>
      </c>
      <c r="V706" s="34">
        <v>1.3631E-5</v>
      </c>
      <c r="W706" s="35">
        <v>4232.74</v>
      </c>
    </row>
    <row r="707" spans="1:23" ht="14.45" x14ac:dyDescent="0.3">
      <c r="A707" s="6" t="s">
        <v>31</v>
      </c>
      <c r="B707" s="6" t="s">
        <v>90</v>
      </c>
      <c r="C707" s="6" t="s">
        <v>97</v>
      </c>
      <c r="D707" s="6" t="s">
        <v>33</v>
      </c>
      <c r="E707" s="6" t="s">
        <v>34</v>
      </c>
      <c r="F707" s="24" t="str">
        <f>+TabIPW[[#This Row],[WK]]&amp;TabIPW[[#This Row],[PK]]&amp;TabIPW[[#This Row],[GK]]</f>
        <v>101401</v>
      </c>
      <c r="G707" s="6" t="s">
        <v>709</v>
      </c>
      <c r="H707" s="34">
        <v>1.2232632800000001E-4</v>
      </c>
      <c r="I707" s="35">
        <v>38729</v>
      </c>
      <c r="J707" s="34">
        <v>9.1811400000000007E-5</v>
      </c>
      <c r="K707" s="35">
        <v>23406</v>
      </c>
      <c r="L707" s="34">
        <v>3.587722E-4</v>
      </c>
      <c r="M707" s="35">
        <v>32493.63</v>
      </c>
      <c r="N707" s="34">
        <v>2.361129E-4</v>
      </c>
      <c r="O707" s="35">
        <v>181</v>
      </c>
      <c r="P707" s="34">
        <v>3.1679720000000002E-4</v>
      </c>
      <c r="Q707" s="35">
        <v>1679</v>
      </c>
      <c r="R707" s="34">
        <v>1.2847229999999999E-4</v>
      </c>
      <c r="S707" s="35">
        <v>505</v>
      </c>
      <c r="T707" s="34">
        <v>1.3143909999999999E-4</v>
      </c>
      <c r="U707" s="35">
        <v>3081.8</v>
      </c>
      <c r="V707" s="34">
        <v>1.046419E-4</v>
      </c>
      <c r="W707" s="35">
        <v>32493.63</v>
      </c>
    </row>
    <row r="708" spans="1:23" ht="14.45" x14ac:dyDescent="0.3">
      <c r="A708" s="6" t="s">
        <v>31</v>
      </c>
      <c r="B708" s="6" t="s">
        <v>90</v>
      </c>
      <c r="C708" s="6" t="s">
        <v>97</v>
      </c>
      <c r="D708" s="6" t="s">
        <v>32</v>
      </c>
      <c r="E708" s="6" t="s">
        <v>40</v>
      </c>
      <c r="F708" s="24" t="str">
        <f>+TabIPW[[#This Row],[WK]]&amp;TabIPW[[#This Row],[PK]]&amp;TabIPW[[#This Row],[GK]]</f>
        <v>101402</v>
      </c>
      <c r="G708" s="6" t="s">
        <v>710</v>
      </c>
      <c r="H708" s="34">
        <v>4.4023456000000003E-5</v>
      </c>
      <c r="I708" s="35">
        <v>13938</v>
      </c>
      <c r="J708" s="34">
        <v>3.3176999999999998E-5</v>
      </c>
      <c r="K708" s="35">
        <v>8458</v>
      </c>
      <c r="L708" s="34">
        <v>1.291168E-4</v>
      </c>
      <c r="M708" s="35">
        <v>11693.98</v>
      </c>
      <c r="N708" s="34">
        <v>8.2182900000000002E-5</v>
      </c>
      <c r="O708" s="35">
        <v>63</v>
      </c>
      <c r="P708" s="34">
        <v>8.8680599999999999E-5</v>
      </c>
      <c r="Q708" s="35">
        <v>470</v>
      </c>
      <c r="R708" s="34">
        <v>9.36194E-5</v>
      </c>
      <c r="S708" s="35">
        <v>368</v>
      </c>
      <c r="T708" s="34">
        <v>2.5581499999999999E-5</v>
      </c>
      <c r="U708" s="35">
        <v>599.79999999999995</v>
      </c>
      <c r="V708" s="34">
        <v>3.76591E-5</v>
      </c>
      <c r="W708" s="35">
        <v>11693.98</v>
      </c>
    </row>
    <row r="709" spans="1:23" ht="14.45" x14ac:dyDescent="0.3">
      <c r="A709" s="6" t="s">
        <v>31</v>
      </c>
      <c r="B709" s="6" t="s">
        <v>90</v>
      </c>
      <c r="C709" s="6" t="s">
        <v>97</v>
      </c>
      <c r="D709" s="6" t="s">
        <v>37</v>
      </c>
      <c r="E709" s="6" t="s">
        <v>36</v>
      </c>
      <c r="F709" s="24" t="str">
        <f>+TabIPW[[#This Row],[WK]]&amp;TabIPW[[#This Row],[PK]]&amp;TabIPW[[#This Row],[GK]]</f>
        <v>101403</v>
      </c>
      <c r="G709" s="6" t="s">
        <v>711</v>
      </c>
      <c r="H709" s="34">
        <v>1.3632176000000001E-5</v>
      </c>
      <c r="I709" s="35">
        <v>4316</v>
      </c>
      <c r="J709" s="34">
        <v>1.0351599999999999E-5</v>
      </c>
      <c r="K709" s="35">
        <v>2639</v>
      </c>
      <c r="L709" s="34">
        <v>3.9981899999999997E-5</v>
      </c>
      <c r="M709" s="35">
        <v>3621.12</v>
      </c>
      <c r="N709" s="34">
        <v>4.9570700000000003E-5</v>
      </c>
      <c r="O709" s="35">
        <v>38</v>
      </c>
      <c r="P709" s="34">
        <v>3.7170399999999999E-5</v>
      </c>
      <c r="Q709" s="35">
        <v>197</v>
      </c>
      <c r="R709" s="34">
        <v>1.34832E-5</v>
      </c>
      <c r="S709" s="35">
        <v>53</v>
      </c>
      <c r="T709" s="34">
        <v>1.0312800000000001E-5</v>
      </c>
      <c r="U709" s="35">
        <v>241.79999999999998</v>
      </c>
      <c r="V709" s="34">
        <v>1.16614E-5</v>
      </c>
      <c r="W709" s="35">
        <v>3621.12</v>
      </c>
    </row>
    <row r="710" spans="1:23" ht="14.45" x14ac:dyDescent="0.3">
      <c r="A710" s="6" t="s">
        <v>31</v>
      </c>
      <c r="B710" s="6" t="s">
        <v>90</v>
      </c>
      <c r="C710" s="6" t="s">
        <v>97</v>
      </c>
      <c r="D710" s="6" t="s">
        <v>39</v>
      </c>
      <c r="E710" s="6" t="s">
        <v>36</v>
      </c>
      <c r="F710" s="24" t="str">
        <f>+TabIPW[[#This Row],[WK]]&amp;TabIPW[[#This Row],[PK]]&amp;TabIPW[[#This Row],[GK]]</f>
        <v>101404</v>
      </c>
      <c r="G710" s="6" t="s">
        <v>712</v>
      </c>
      <c r="H710" s="34">
        <v>1.9456488E-5</v>
      </c>
      <c r="I710" s="35">
        <v>6160</v>
      </c>
      <c r="J710" s="34">
        <v>1.4537E-5</v>
      </c>
      <c r="K710" s="35">
        <v>3706</v>
      </c>
      <c r="L710" s="34">
        <v>5.7064100000000001E-5</v>
      </c>
      <c r="M710" s="35">
        <v>5168.24</v>
      </c>
      <c r="N710" s="34">
        <v>4.5657200000000001E-5</v>
      </c>
      <c r="O710" s="35">
        <v>35</v>
      </c>
      <c r="P710" s="34">
        <v>4.2264800000000002E-5</v>
      </c>
      <c r="Q710" s="35">
        <v>224</v>
      </c>
      <c r="R710" s="34">
        <v>3.2308899999999998E-5</v>
      </c>
      <c r="S710" s="35">
        <v>127</v>
      </c>
      <c r="T710" s="34">
        <v>1.6424599999999999E-5</v>
      </c>
      <c r="U710" s="35">
        <v>385.1</v>
      </c>
      <c r="V710" s="34">
        <v>1.6643700000000001E-5</v>
      </c>
      <c r="W710" s="35">
        <v>5168.24</v>
      </c>
    </row>
    <row r="711" spans="1:23" ht="14.45" x14ac:dyDescent="0.3">
      <c r="A711" s="6" t="s">
        <v>31</v>
      </c>
      <c r="B711" s="6" t="s">
        <v>90</v>
      </c>
      <c r="C711" s="6" t="s">
        <v>97</v>
      </c>
      <c r="D711" s="6" t="s">
        <v>42</v>
      </c>
      <c r="E711" s="6" t="s">
        <v>36</v>
      </c>
      <c r="F711" s="24" t="str">
        <f>+TabIPW[[#This Row],[WK]]&amp;TabIPW[[#This Row],[PK]]&amp;TabIPW[[#This Row],[GK]]</f>
        <v>101405</v>
      </c>
      <c r="G711" s="6" t="s">
        <v>713</v>
      </c>
      <c r="H711" s="34">
        <v>1.6598024000000002E-5</v>
      </c>
      <c r="I711" s="35">
        <v>5255</v>
      </c>
      <c r="J711" s="34">
        <v>1.22031E-5</v>
      </c>
      <c r="K711" s="35">
        <v>3111</v>
      </c>
      <c r="L711" s="34">
        <v>4.8680600000000003E-5</v>
      </c>
      <c r="M711" s="35">
        <v>4408.95</v>
      </c>
      <c r="N711" s="34">
        <v>3.2612299999999999E-5</v>
      </c>
      <c r="O711" s="35">
        <v>25</v>
      </c>
      <c r="P711" s="34">
        <v>3.1509900000000001E-5</v>
      </c>
      <c r="Q711" s="35">
        <v>167</v>
      </c>
      <c r="R711" s="34">
        <v>2.4676900000000001E-5</v>
      </c>
      <c r="S711" s="35">
        <v>97</v>
      </c>
      <c r="T711" s="34">
        <v>9.3190000000000001E-6</v>
      </c>
      <c r="U711" s="35">
        <v>218.5</v>
      </c>
      <c r="V711" s="34">
        <v>1.41985E-5</v>
      </c>
      <c r="W711" s="35">
        <v>4408.95</v>
      </c>
    </row>
    <row r="712" spans="1:23" ht="14.45" x14ac:dyDescent="0.3">
      <c r="A712" s="6" t="s">
        <v>31</v>
      </c>
      <c r="B712" s="6" t="s">
        <v>90</v>
      </c>
      <c r="C712" s="6" t="s">
        <v>97</v>
      </c>
      <c r="D712" s="6" t="s">
        <v>44</v>
      </c>
      <c r="E712" s="6" t="s">
        <v>36</v>
      </c>
      <c r="F712" s="24" t="str">
        <f>+TabIPW[[#This Row],[WK]]&amp;TabIPW[[#This Row],[PK]]&amp;TabIPW[[#This Row],[GK]]</f>
        <v>101406</v>
      </c>
      <c r="G712" s="6" t="s">
        <v>714</v>
      </c>
      <c r="H712" s="34">
        <v>1.5978951999999999E-5</v>
      </c>
      <c r="I712" s="35">
        <v>5059</v>
      </c>
      <c r="J712" s="34">
        <v>1.1932399999999999E-5</v>
      </c>
      <c r="K712" s="35">
        <v>3042</v>
      </c>
      <c r="L712" s="34">
        <v>4.6864799999999999E-5</v>
      </c>
      <c r="M712" s="35">
        <v>4244.5</v>
      </c>
      <c r="N712" s="34">
        <v>4.43527E-5</v>
      </c>
      <c r="O712" s="35">
        <v>34</v>
      </c>
      <c r="P712" s="34">
        <v>2.9623100000000001E-5</v>
      </c>
      <c r="Q712" s="35">
        <v>157</v>
      </c>
      <c r="R712" s="34">
        <v>2.2896099999999999E-5</v>
      </c>
      <c r="S712" s="35">
        <v>90</v>
      </c>
      <c r="T712" s="34">
        <v>1.73074E-5</v>
      </c>
      <c r="U712" s="35">
        <v>405.79999999999995</v>
      </c>
      <c r="V712" s="34">
        <v>1.3668900000000001E-5</v>
      </c>
      <c r="W712" s="35">
        <v>4244.5</v>
      </c>
    </row>
    <row r="713" spans="1:23" ht="14.45" x14ac:dyDescent="0.3">
      <c r="A713" s="6" t="s">
        <v>31</v>
      </c>
      <c r="B713" s="6" t="s">
        <v>90</v>
      </c>
      <c r="C713" s="6" t="s">
        <v>97</v>
      </c>
      <c r="D713" s="6" t="s">
        <v>51</v>
      </c>
      <c r="E713" s="6" t="s">
        <v>36</v>
      </c>
      <c r="F713" s="24" t="str">
        <f>+TabIPW[[#This Row],[WK]]&amp;TabIPW[[#This Row],[PK]]&amp;TabIPW[[#This Row],[GK]]</f>
        <v>101407</v>
      </c>
      <c r="G713" s="6" t="s">
        <v>715</v>
      </c>
      <c r="H713" s="34">
        <v>8.6575040000000007E-6</v>
      </c>
      <c r="I713" s="35">
        <v>2741</v>
      </c>
      <c r="J713" s="34">
        <v>6.3741999999999999E-6</v>
      </c>
      <c r="K713" s="35">
        <v>1625</v>
      </c>
      <c r="L713" s="34">
        <v>2.5391699999999999E-5</v>
      </c>
      <c r="M713" s="35">
        <v>2299.6999999999998</v>
      </c>
      <c r="N713" s="34">
        <v>1.69584E-5</v>
      </c>
      <c r="O713" s="35">
        <v>13</v>
      </c>
      <c r="P713" s="34">
        <v>2.05663E-5</v>
      </c>
      <c r="Q713" s="35">
        <v>109</v>
      </c>
      <c r="R713" s="34">
        <v>8.6495999999999993E-6</v>
      </c>
      <c r="S713" s="35">
        <v>34</v>
      </c>
      <c r="T713" s="34">
        <v>6.8325000000000002E-6</v>
      </c>
      <c r="U713" s="35">
        <v>160.20000000000002</v>
      </c>
      <c r="V713" s="34">
        <v>7.4058999999999997E-6</v>
      </c>
      <c r="W713" s="35">
        <v>2299.6999999999998</v>
      </c>
    </row>
    <row r="714" spans="1:23" ht="14.45" x14ac:dyDescent="0.3">
      <c r="A714" s="6" t="s">
        <v>31</v>
      </c>
      <c r="B714" s="6" t="s">
        <v>90</v>
      </c>
      <c r="C714" s="6" t="s">
        <v>97</v>
      </c>
      <c r="D714" s="6" t="s">
        <v>75</v>
      </c>
      <c r="E714" s="6" t="s">
        <v>36</v>
      </c>
      <c r="F714" s="24" t="str">
        <f>+TabIPW[[#This Row],[WK]]&amp;TabIPW[[#This Row],[PK]]&amp;TabIPW[[#This Row],[GK]]</f>
        <v>101408</v>
      </c>
      <c r="G714" s="6" t="s">
        <v>709</v>
      </c>
      <c r="H714" s="34">
        <v>3.4115176000000003E-5</v>
      </c>
      <c r="I714" s="35">
        <v>10801</v>
      </c>
      <c r="J714" s="34">
        <v>2.5645700000000001E-5</v>
      </c>
      <c r="K714" s="35">
        <v>6538</v>
      </c>
      <c r="L714" s="34">
        <v>1.0005679999999999E-4</v>
      </c>
      <c r="M714" s="35">
        <v>9062.0400000000009</v>
      </c>
      <c r="N714" s="34">
        <v>5.2179599999999998E-5</v>
      </c>
      <c r="O714" s="35">
        <v>40</v>
      </c>
      <c r="P714" s="34">
        <v>5.6415900000000003E-5</v>
      </c>
      <c r="Q714" s="35">
        <v>299</v>
      </c>
      <c r="R714" s="34">
        <v>3.1036900000000001E-5</v>
      </c>
      <c r="S714" s="35">
        <v>122</v>
      </c>
      <c r="T714" s="34">
        <v>2.0966800000000001E-5</v>
      </c>
      <c r="U714" s="35">
        <v>491.6</v>
      </c>
      <c r="V714" s="34">
        <v>2.9183199999999999E-5</v>
      </c>
      <c r="W714" s="35">
        <v>9062.0400000000009</v>
      </c>
    </row>
    <row r="715" spans="1:23" ht="14.45" x14ac:dyDescent="0.3">
      <c r="A715" s="6" t="s">
        <v>31</v>
      </c>
      <c r="B715" s="6" t="s">
        <v>90</v>
      </c>
      <c r="C715" s="6" t="s">
        <v>97</v>
      </c>
      <c r="D715" s="6" t="s">
        <v>77</v>
      </c>
      <c r="E715" s="6" t="s">
        <v>40</v>
      </c>
      <c r="F715" s="24" t="str">
        <f>+TabIPW[[#This Row],[WK]]&amp;TabIPW[[#This Row],[PK]]&amp;TabIPW[[#This Row],[GK]]</f>
        <v>101409</v>
      </c>
      <c r="G715" s="6" t="s">
        <v>716</v>
      </c>
      <c r="H715" s="34">
        <v>3.7264224E-5</v>
      </c>
      <c r="I715" s="35">
        <v>11798</v>
      </c>
      <c r="J715" s="34">
        <v>2.7591300000000001E-5</v>
      </c>
      <c r="K715" s="35">
        <v>7034</v>
      </c>
      <c r="L715" s="34">
        <v>1.092926E-4</v>
      </c>
      <c r="M715" s="35">
        <v>9898.52</v>
      </c>
      <c r="N715" s="34">
        <v>1.3044909999999999E-4</v>
      </c>
      <c r="O715" s="35">
        <v>100</v>
      </c>
      <c r="P715" s="34">
        <v>7.0567099999999997E-5</v>
      </c>
      <c r="Q715" s="35">
        <v>374</v>
      </c>
      <c r="R715" s="34">
        <v>6.4872199999999999E-5</v>
      </c>
      <c r="S715" s="35">
        <v>255</v>
      </c>
      <c r="T715" s="34">
        <v>2.48266E-5</v>
      </c>
      <c r="U715" s="35">
        <v>582.1</v>
      </c>
      <c r="V715" s="34">
        <v>3.1877E-5</v>
      </c>
      <c r="W715" s="35">
        <v>9898.52</v>
      </c>
    </row>
    <row r="716" spans="1:23" ht="14.45" x14ac:dyDescent="0.3">
      <c r="A716" s="6" t="s">
        <v>31</v>
      </c>
      <c r="B716" s="6" t="s">
        <v>90</v>
      </c>
      <c r="C716" s="6" t="s">
        <v>97</v>
      </c>
      <c r="D716" s="6" t="s">
        <v>90</v>
      </c>
      <c r="E716" s="6" t="s">
        <v>36</v>
      </c>
      <c r="F716" s="24" t="str">
        <f>+TabIPW[[#This Row],[WK]]&amp;TabIPW[[#This Row],[PK]]&amp;TabIPW[[#This Row],[GK]]</f>
        <v>101410</v>
      </c>
      <c r="G716" s="6" t="s">
        <v>717</v>
      </c>
      <c r="H716" s="34">
        <v>1.8625791999999999E-5</v>
      </c>
      <c r="I716" s="35">
        <v>5897</v>
      </c>
      <c r="J716" s="34">
        <v>1.3795600000000001E-5</v>
      </c>
      <c r="K716" s="35">
        <v>3517</v>
      </c>
      <c r="L716" s="34">
        <v>5.4627699999999999E-5</v>
      </c>
      <c r="M716" s="35">
        <v>4947.58</v>
      </c>
      <c r="N716" s="34">
        <v>4.1743699999999998E-5</v>
      </c>
      <c r="O716" s="35">
        <v>32</v>
      </c>
      <c r="P716" s="34">
        <v>3.6415599999999997E-5</v>
      </c>
      <c r="Q716" s="35">
        <v>193</v>
      </c>
      <c r="R716" s="34">
        <v>1.6027200000000001E-5</v>
      </c>
      <c r="S716" s="35">
        <v>63</v>
      </c>
      <c r="T716" s="34">
        <v>1.08331E-5</v>
      </c>
      <c r="U716" s="35">
        <v>254</v>
      </c>
      <c r="V716" s="34">
        <v>1.5933100000000002E-5</v>
      </c>
      <c r="W716" s="35">
        <v>4947.58</v>
      </c>
    </row>
    <row r="717" spans="1:23" ht="14.45" x14ac:dyDescent="0.3">
      <c r="A717" s="6" t="s">
        <v>31</v>
      </c>
      <c r="B717" s="6" t="s">
        <v>90</v>
      </c>
      <c r="C717" s="6" t="s">
        <v>97</v>
      </c>
      <c r="D717" s="6" t="s">
        <v>92</v>
      </c>
      <c r="E717" s="6" t="s">
        <v>40</v>
      </c>
      <c r="F717" s="24" t="str">
        <f>+TabIPW[[#This Row],[WK]]&amp;TabIPW[[#This Row],[PK]]&amp;TabIPW[[#This Row],[GK]]</f>
        <v>101411</v>
      </c>
      <c r="G717" s="6" t="s">
        <v>718</v>
      </c>
      <c r="H717" s="34">
        <v>2.142424E-5</v>
      </c>
      <c r="I717" s="35">
        <v>6783</v>
      </c>
      <c r="J717" s="34">
        <v>1.6090300000000001E-5</v>
      </c>
      <c r="K717" s="35">
        <v>4102</v>
      </c>
      <c r="L717" s="34">
        <v>6.2835400000000005E-5</v>
      </c>
      <c r="M717" s="35">
        <v>5690.94</v>
      </c>
      <c r="N717" s="34">
        <v>5.8702100000000002E-5</v>
      </c>
      <c r="O717" s="35">
        <v>45</v>
      </c>
      <c r="P717" s="34">
        <v>5.4529099999999999E-5</v>
      </c>
      <c r="Q717" s="35">
        <v>289</v>
      </c>
      <c r="R717" s="34">
        <v>2.3659299999999999E-5</v>
      </c>
      <c r="S717" s="35">
        <v>93</v>
      </c>
      <c r="T717" s="34">
        <v>1.5673899999999999E-5</v>
      </c>
      <c r="U717" s="35">
        <v>367.5</v>
      </c>
      <c r="V717" s="34">
        <v>1.8326999999999999E-5</v>
      </c>
      <c r="W717" s="35">
        <v>5690.94</v>
      </c>
    </row>
    <row r="718" spans="1:23" ht="14.45" x14ac:dyDescent="0.3">
      <c r="A718" s="6" t="s">
        <v>31</v>
      </c>
      <c r="B718" s="6" t="s">
        <v>90</v>
      </c>
      <c r="C718" s="6" t="s">
        <v>130</v>
      </c>
      <c r="D718" s="6" t="s">
        <v>33</v>
      </c>
      <c r="E718" s="6" t="s">
        <v>36</v>
      </c>
      <c r="F718" s="24" t="str">
        <f>+TabIPW[[#This Row],[WK]]&amp;TabIPW[[#This Row],[PK]]&amp;TabIPW[[#This Row],[GK]]</f>
        <v>101501</v>
      </c>
      <c r="G718" s="6" t="s">
        <v>719</v>
      </c>
      <c r="H718" s="34">
        <v>1.2283488000000001E-5</v>
      </c>
      <c r="I718" s="35">
        <v>3889</v>
      </c>
      <c r="J718" s="34">
        <v>8.9552000000000003E-6</v>
      </c>
      <c r="K718" s="35">
        <v>2283</v>
      </c>
      <c r="L718" s="34">
        <v>3.46523E-5</v>
      </c>
      <c r="M718" s="35">
        <v>3138.42</v>
      </c>
      <c r="N718" s="34">
        <v>3.2612299999999999E-5</v>
      </c>
      <c r="O718" s="35">
        <v>25</v>
      </c>
      <c r="P718" s="34">
        <v>2.92457E-5</v>
      </c>
      <c r="Q718" s="35">
        <v>155</v>
      </c>
      <c r="R718" s="34">
        <v>2.1115200000000001E-5</v>
      </c>
      <c r="S718" s="35">
        <v>83</v>
      </c>
      <c r="T718" s="34">
        <v>9.2721000000000006E-6</v>
      </c>
      <c r="U718" s="35">
        <v>217.4</v>
      </c>
      <c r="V718" s="34">
        <v>1.01069E-5</v>
      </c>
      <c r="W718" s="35">
        <v>3138.42</v>
      </c>
    </row>
    <row r="719" spans="1:23" ht="14.45" x14ac:dyDescent="0.3">
      <c r="A719" s="6" t="s">
        <v>31</v>
      </c>
      <c r="B719" s="6" t="s">
        <v>90</v>
      </c>
      <c r="C719" s="6" t="s">
        <v>130</v>
      </c>
      <c r="D719" s="6" t="s">
        <v>32</v>
      </c>
      <c r="E719" s="6" t="s">
        <v>36</v>
      </c>
      <c r="F719" s="24" t="str">
        <f>+TabIPW[[#This Row],[WK]]&amp;TabIPW[[#This Row],[PK]]&amp;TabIPW[[#This Row],[GK]]</f>
        <v>101502</v>
      </c>
      <c r="G719" s="6" t="s">
        <v>720</v>
      </c>
      <c r="H719" s="34">
        <v>1.7302376E-5</v>
      </c>
      <c r="I719" s="35">
        <v>5478</v>
      </c>
      <c r="J719" s="34">
        <v>1.27169E-5</v>
      </c>
      <c r="K719" s="35">
        <v>3242</v>
      </c>
      <c r="L719" s="34">
        <v>4.8810899999999997E-5</v>
      </c>
      <c r="M719" s="35">
        <v>4420.75</v>
      </c>
      <c r="N719" s="34">
        <v>5.8702100000000002E-5</v>
      </c>
      <c r="O719" s="35">
        <v>45</v>
      </c>
      <c r="P719" s="34">
        <v>3.4717500000000001E-5</v>
      </c>
      <c r="Q719" s="35">
        <v>184</v>
      </c>
      <c r="R719" s="34">
        <v>1.5009599999999999E-5</v>
      </c>
      <c r="S719" s="35">
        <v>59</v>
      </c>
      <c r="T719" s="34">
        <v>1.8510100000000001E-5</v>
      </c>
      <c r="U719" s="35">
        <v>434</v>
      </c>
      <c r="V719" s="34">
        <v>1.42365E-5</v>
      </c>
      <c r="W719" s="35">
        <v>4420.75</v>
      </c>
    </row>
    <row r="720" spans="1:23" ht="14.45" x14ac:dyDescent="0.3">
      <c r="A720" s="6" t="s">
        <v>31</v>
      </c>
      <c r="B720" s="6" t="s">
        <v>90</v>
      </c>
      <c r="C720" s="6" t="s">
        <v>130</v>
      </c>
      <c r="D720" s="6" t="s">
        <v>37</v>
      </c>
      <c r="E720" s="6" t="s">
        <v>36</v>
      </c>
      <c r="F720" s="24" t="str">
        <f>+TabIPW[[#This Row],[WK]]&amp;TabIPW[[#This Row],[PK]]&amp;TabIPW[[#This Row],[GK]]</f>
        <v>101503</v>
      </c>
      <c r="G720" s="6" t="s">
        <v>721</v>
      </c>
      <c r="H720" s="34">
        <v>8.0289599999999994E-6</v>
      </c>
      <c r="I720" s="35">
        <v>2542</v>
      </c>
      <c r="J720" s="34">
        <v>5.8838000000000003E-6</v>
      </c>
      <c r="K720" s="35">
        <v>1500</v>
      </c>
      <c r="L720" s="34">
        <v>2.2650000000000002E-5</v>
      </c>
      <c r="M720" s="35">
        <v>2051.39</v>
      </c>
      <c r="N720" s="34">
        <v>2.21763E-5</v>
      </c>
      <c r="O720" s="35">
        <v>17</v>
      </c>
      <c r="P720" s="34">
        <v>2.54721E-5</v>
      </c>
      <c r="Q720" s="35">
        <v>135</v>
      </c>
      <c r="R720" s="34">
        <v>6.8688000000000002E-6</v>
      </c>
      <c r="S720" s="35">
        <v>27</v>
      </c>
      <c r="T720" s="34">
        <v>9.2251999999999994E-6</v>
      </c>
      <c r="U720" s="35">
        <v>216.3</v>
      </c>
      <c r="V720" s="34">
        <v>6.6062999999999998E-6</v>
      </c>
      <c r="W720" s="35">
        <v>2051.39</v>
      </c>
    </row>
    <row r="721" spans="1:23" ht="14.45" x14ac:dyDescent="0.3">
      <c r="A721" s="6" t="s">
        <v>31</v>
      </c>
      <c r="B721" s="6" t="s">
        <v>90</v>
      </c>
      <c r="C721" s="6" t="s">
        <v>130</v>
      </c>
      <c r="D721" s="6" t="s">
        <v>39</v>
      </c>
      <c r="E721" s="6" t="s">
        <v>36</v>
      </c>
      <c r="F721" s="24" t="str">
        <f>+TabIPW[[#This Row],[WK]]&amp;TabIPW[[#This Row],[PK]]&amp;TabIPW[[#This Row],[GK]]</f>
        <v>101504</v>
      </c>
      <c r="G721" s="6" t="s">
        <v>722</v>
      </c>
      <c r="H721" s="34">
        <v>8.7617360000000013E-6</v>
      </c>
      <c r="I721" s="35">
        <v>2774</v>
      </c>
      <c r="J721" s="34">
        <v>6.5035999999999999E-6</v>
      </c>
      <c r="K721" s="35">
        <v>1658</v>
      </c>
      <c r="L721" s="34">
        <v>2.4717300000000001E-5</v>
      </c>
      <c r="M721" s="35">
        <v>2238.62</v>
      </c>
      <c r="N721" s="34">
        <v>1.43494E-5</v>
      </c>
      <c r="O721" s="35">
        <v>11</v>
      </c>
      <c r="P721" s="34">
        <v>1.7547400000000001E-5</v>
      </c>
      <c r="Q721" s="35">
        <v>93</v>
      </c>
      <c r="R721" s="34">
        <v>1.17024E-5</v>
      </c>
      <c r="S721" s="35">
        <v>46</v>
      </c>
      <c r="T721" s="34">
        <v>3.766E-6</v>
      </c>
      <c r="U721" s="35">
        <v>88.3</v>
      </c>
      <c r="V721" s="34">
        <v>7.2092000000000004E-6</v>
      </c>
      <c r="W721" s="35">
        <v>2238.62</v>
      </c>
    </row>
    <row r="722" spans="1:23" ht="14.45" x14ac:dyDescent="0.3">
      <c r="A722" s="6" t="s">
        <v>31</v>
      </c>
      <c r="B722" s="6" t="s">
        <v>90</v>
      </c>
      <c r="C722" s="6" t="s">
        <v>130</v>
      </c>
      <c r="D722" s="6" t="s">
        <v>42</v>
      </c>
      <c r="E722" s="6" t="s">
        <v>36</v>
      </c>
      <c r="F722" s="24" t="str">
        <f>+TabIPW[[#This Row],[WK]]&amp;TabIPW[[#This Row],[PK]]&amp;TabIPW[[#This Row],[GK]]</f>
        <v>101505</v>
      </c>
      <c r="G722" s="6" t="s">
        <v>723</v>
      </c>
      <c r="H722" s="34">
        <v>9.7819360000000005E-6</v>
      </c>
      <c r="I722" s="35">
        <v>3097</v>
      </c>
      <c r="J722" s="34">
        <v>7.1194E-6</v>
      </c>
      <c r="K722" s="35">
        <v>1815</v>
      </c>
      <c r="L722" s="34">
        <v>2.75953E-5</v>
      </c>
      <c r="M722" s="35">
        <v>2499.2800000000002</v>
      </c>
      <c r="N722" s="34">
        <v>3.6525800000000002E-5</v>
      </c>
      <c r="O722" s="35">
        <v>28</v>
      </c>
      <c r="P722" s="34">
        <v>2.8302299999999998E-5</v>
      </c>
      <c r="Q722" s="35">
        <v>150</v>
      </c>
      <c r="R722" s="34">
        <v>1.1447999999999999E-5</v>
      </c>
      <c r="S722" s="35">
        <v>45</v>
      </c>
      <c r="T722" s="34">
        <v>8.7090999999999993E-6</v>
      </c>
      <c r="U722" s="35">
        <v>204.20000000000002</v>
      </c>
      <c r="V722" s="34">
        <v>8.0485999999999995E-6</v>
      </c>
      <c r="W722" s="35">
        <v>2499.2800000000002</v>
      </c>
    </row>
    <row r="723" spans="1:23" ht="14.45" x14ac:dyDescent="0.3">
      <c r="A723" s="6" t="s">
        <v>31</v>
      </c>
      <c r="B723" s="6" t="s">
        <v>90</v>
      </c>
      <c r="C723" s="6" t="s">
        <v>130</v>
      </c>
      <c r="D723" s="6" t="s">
        <v>44</v>
      </c>
      <c r="E723" s="6" t="s">
        <v>36</v>
      </c>
      <c r="F723" s="24" t="str">
        <f>+TabIPW[[#This Row],[WK]]&amp;TabIPW[[#This Row],[PK]]&amp;TabIPW[[#This Row],[GK]]</f>
        <v>101506</v>
      </c>
      <c r="G723" s="6" t="s">
        <v>724</v>
      </c>
      <c r="H723" s="34">
        <v>1.8878472000000002E-5</v>
      </c>
      <c r="I723" s="35">
        <v>5977</v>
      </c>
      <c r="J723" s="34">
        <v>1.40428E-5</v>
      </c>
      <c r="K723" s="35">
        <v>3580</v>
      </c>
      <c r="L723" s="34">
        <v>5.3257100000000002E-5</v>
      </c>
      <c r="M723" s="35">
        <v>4823.4399999999996</v>
      </c>
      <c r="N723" s="34">
        <v>5.7397600000000001E-5</v>
      </c>
      <c r="O723" s="35">
        <v>44</v>
      </c>
      <c r="P723" s="34">
        <v>4.3208199999999997E-5</v>
      </c>
      <c r="Q723" s="35">
        <v>229</v>
      </c>
      <c r="R723" s="34">
        <v>1.7299199999999999E-5</v>
      </c>
      <c r="S723" s="35">
        <v>68</v>
      </c>
      <c r="T723" s="34">
        <v>1.03768E-5</v>
      </c>
      <c r="U723" s="35">
        <v>243.3</v>
      </c>
      <c r="V723" s="34">
        <v>1.5533299999999999E-5</v>
      </c>
      <c r="W723" s="35">
        <v>4823.4399999999996</v>
      </c>
    </row>
    <row r="724" spans="1:23" ht="14.45" x14ac:dyDescent="0.3">
      <c r="A724" s="6" t="s">
        <v>31</v>
      </c>
      <c r="B724" s="6" t="s">
        <v>90</v>
      </c>
      <c r="C724" s="6" t="s">
        <v>130</v>
      </c>
      <c r="D724" s="6" t="s">
        <v>51</v>
      </c>
      <c r="E724" s="6" t="s">
        <v>36</v>
      </c>
      <c r="F724" s="24" t="str">
        <f>+TabIPW[[#This Row],[WK]]&amp;TabIPW[[#This Row],[PK]]&amp;TabIPW[[#This Row],[GK]]</f>
        <v>101507</v>
      </c>
      <c r="G724" s="6" t="s">
        <v>725</v>
      </c>
      <c r="H724" s="34">
        <v>1.0732648000000001E-5</v>
      </c>
      <c r="I724" s="35">
        <v>3398</v>
      </c>
      <c r="J724" s="34">
        <v>8.0020000000000006E-6</v>
      </c>
      <c r="K724" s="35">
        <v>2040</v>
      </c>
      <c r="L724" s="34">
        <v>3.0277399999999999E-5</v>
      </c>
      <c r="M724" s="35">
        <v>2742.19</v>
      </c>
      <c r="N724" s="34">
        <v>3.1307799999999999E-5</v>
      </c>
      <c r="O724" s="35">
        <v>24</v>
      </c>
      <c r="P724" s="34">
        <v>2.6792899999999999E-5</v>
      </c>
      <c r="Q724" s="35">
        <v>142</v>
      </c>
      <c r="R724" s="34">
        <v>9.4128000000000007E-6</v>
      </c>
      <c r="S724" s="35">
        <v>37</v>
      </c>
      <c r="T724" s="34">
        <v>8.7049000000000003E-6</v>
      </c>
      <c r="U724" s="35">
        <v>204.10000000000002</v>
      </c>
      <c r="V724" s="34">
        <v>8.8309000000000004E-6</v>
      </c>
      <c r="W724" s="35">
        <v>2742.19</v>
      </c>
    </row>
    <row r="725" spans="1:23" ht="14.45" x14ac:dyDescent="0.3">
      <c r="A725" s="6" t="s">
        <v>31</v>
      </c>
      <c r="B725" s="6" t="s">
        <v>90</v>
      </c>
      <c r="C725" s="6" t="s">
        <v>130</v>
      </c>
      <c r="D725" s="6" t="s">
        <v>75</v>
      </c>
      <c r="E725" s="6" t="s">
        <v>36</v>
      </c>
      <c r="F725" s="24" t="str">
        <f>+TabIPW[[#This Row],[WK]]&amp;TabIPW[[#This Row],[PK]]&amp;TabIPW[[#This Row],[GK]]</f>
        <v>101508</v>
      </c>
      <c r="G725" s="6" t="s">
        <v>726</v>
      </c>
      <c r="H725" s="34">
        <v>2.5732464000000003E-5</v>
      </c>
      <c r="I725" s="35">
        <v>8147</v>
      </c>
      <c r="J725" s="34">
        <v>1.8734100000000001E-5</v>
      </c>
      <c r="K725" s="35">
        <v>4776</v>
      </c>
      <c r="L725" s="34">
        <v>7.2592500000000007E-5</v>
      </c>
      <c r="M725" s="35">
        <v>6574.63</v>
      </c>
      <c r="N725" s="34">
        <v>6.2615599999999997E-5</v>
      </c>
      <c r="O725" s="35">
        <v>48</v>
      </c>
      <c r="P725" s="34">
        <v>4.3396899999999998E-5</v>
      </c>
      <c r="Q725" s="35">
        <v>230</v>
      </c>
      <c r="R725" s="34">
        <v>3.96865E-5</v>
      </c>
      <c r="S725" s="35">
        <v>156</v>
      </c>
      <c r="T725" s="34">
        <v>1.1583800000000001E-5</v>
      </c>
      <c r="U725" s="35">
        <v>271.60000000000002</v>
      </c>
      <c r="V725" s="34">
        <v>2.1172800000000002E-5</v>
      </c>
      <c r="W725" s="35">
        <v>6574.63</v>
      </c>
    </row>
    <row r="726" spans="1:23" ht="14.45" x14ac:dyDescent="0.3">
      <c r="A726" s="6" t="s">
        <v>31</v>
      </c>
      <c r="B726" s="6" t="s">
        <v>90</v>
      </c>
      <c r="C726" s="6" t="s">
        <v>130</v>
      </c>
      <c r="D726" s="6" t="s">
        <v>77</v>
      </c>
      <c r="E726" s="6" t="s">
        <v>36</v>
      </c>
      <c r="F726" s="24" t="str">
        <f>+TabIPW[[#This Row],[WK]]&amp;TabIPW[[#This Row],[PK]]&amp;TabIPW[[#This Row],[GK]]</f>
        <v>101509</v>
      </c>
      <c r="G726" s="6" t="s">
        <v>727</v>
      </c>
      <c r="H726" s="34">
        <v>7.8489200000000001E-6</v>
      </c>
      <c r="I726" s="35">
        <v>2485</v>
      </c>
      <c r="J726" s="34">
        <v>5.7191E-6</v>
      </c>
      <c r="K726" s="35">
        <v>1458</v>
      </c>
      <c r="L726" s="34">
        <v>2.21422E-5</v>
      </c>
      <c r="M726" s="35">
        <v>2005.4</v>
      </c>
      <c r="N726" s="34">
        <v>2.0871899999999999E-5</v>
      </c>
      <c r="O726" s="35">
        <v>16</v>
      </c>
      <c r="P726" s="34">
        <v>1.6603999999999999E-5</v>
      </c>
      <c r="Q726" s="35">
        <v>88</v>
      </c>
      <c r="R726" s="34">
        <v>6.6143999999999997E-6</v>
      </c>
      <c r="S726" s="35">
        <v>26</v>
      </c>
      <c r="T726" s="34">
        <v>6.7429999999999996E-6</v>
      </c>
      <c r="U726" s="35">
        <v>158.1</v>
      </c>
      <c r="V726" s="34">
        <v>6.4582000000000003E-6</v>
      </c>
      <c r="W726" s="35">
        <v>2005.4</v>
      </c>
    </row>
    <row r="727" spans="1:23" ht="14.45" x14ac:dyDescent="0.3">
      <c r="A727" s="6" t="s">
        <v>31</v>
      </c>
      <c r="B727" s="6" t="s">
        <v>90</v>
      </c>
      <c r="C727" s="6" t="s">
        <v>134</v>
      </c>
      <c r="D727" s="6" t="s">
        <v>33</v>
      </c>
      <c r="E727" s="6" t="s">
        <v>34</v>
      </c>
      <c r="F727" s="24" t="str">
        <f>+TabIPW[[#This Row],[WK]]&amp;TabIPW[[#This Row],[PK]]&amp;TabIPW[[#This Row],[GK]]</f>
        <v>101601</v>
      </c>
      <c r="G727" s="6" t="s">
        <v>728</v>
      </c>
      <c r="H727" s="34">
        <v>1.8141908000000002E-4</v>
      </c>
      <c r="I727" s="35">
        <v>57438</v>
      </c>
      <c r="J727" s="34">
        <v>1.3128799999999999E-4</v>
      </c>
      <c r="K727" s="35">
        <v>33470</v>
      </c>
      <c r="L727" s="34">
        <v>5.181338E-4</v>
      </c>
      <c r="M727" s="35">
        <v>46926.85</v>
      </c>
      <c r="N727" s="34">
        <v>3.378632E-4</v>
      </c>
      <c r="O727" s="35">
        <v>259</v>
      </c>
      <c r="P727" s="34">
        <v>4.552898E-4</v>
      </c>
      <c r="Q727" s="35">
        <v>2413</v>
      </c>
      <c r="R727" s="34">
        <v>4.0831299999999999E-4</v>
      </c>
      <c r="S727" s="35">
        <v>1605</v>
      </c>
      <c r="T727" s="34">
        <v>2.4445329999999999E-4</v>
      </c>
      <c r="U727" s="35">
        <v>5731.6</v>
      </c>
      <c r="V727" s="34">
        <v>1.5112240000000001E-4</v>
      </c>
      <c r="W727" s="35">
        <v>46926.85</v>
      </c>
    </row>
    <row r="728" spans="1:23" ht="14.45" x14ac:dyDescent="0.3">
      <c r="A728" s="6" t="s">
        <v>31</v>
      </c>
      <c r="B728" s="6" t="s">
        <v>90</v>
      </c>
      <c r="C728" s="6" t="s">
        <v>134</v>
      </c>
      <c r="D728" s="6" t="s">
        <v>32</v>
      </c>
      <c r="E728" s="6" t="s">
        <v>36</v>
      </c>
      <c r="F728" s="24" t="str">
        <f>+TabIPW[[#This Row],[WK]]&amp;TabIPW[[#This Row],[PK]]&amp;TabIPW[[#This Row],[GK]]</f>
        <v>101602</v>
      </c>
      <c r="G728" s="6" t="s">
        <v>729</v>
      </c>
      <c r="H728" s="34">
        <v>9.9240719999999988E-6</v>
      </c>
      <c r="I728" s="35">
        <v>3142</v>
      </c>
      <c r="J728" s="34">
        <v>7.3470000000000001E-6</v>
      </c>
      <c r="K728" s="35">
        <v>1873</v>
      </c>
      <c r="L728" s="34">
        <v>2.83432E-5</v>
      </c>
      <c r="M728" s="35">
        <v>2567.0100000000002</v>
      </c>
      <c r="N728" s="34">
        <v>1.69584E-5</v>
      </c>
      <c r="O728" s="35">
        <v>13</v>
      </c>
      <c r="P728" s="34">
        <v>1.6038000000000001E-5</v>
      </c>
      <c r="Q728" s="35">
        <v>85</v>
      </c>
      <c r="R728" s="34">
        <v>1.55184E-5</v>
      </c>
      <c r="S728" s="35">
        <v>61</v>
      </c>
      <c r="T728" s="34">
        <v>9.8819999999999996E-6</v>
      </c>
      <c r="U728" s="35">
        <v>231.7</v>
      </c>
      <c r="V728" s="34">
        <v>8.2668000000000002E-6</v>
      </c>
      <c r="W728" s="35">
        <v>2567.0100000000002</v>
      </c>
    </row>
    <row r="729" spans="1:23" ht="14.45" x14ac:dyDescent="0.3">
      <c r="A729" s="6" t="s">
        <v>31</v>
      </c>
      <c r="B729" s="6" t="s">
        <v>90</v>
      </c>
      <c r="C729" s="6" t="s">
        <v>134</v>
      </c>
      <c r="D729" s="6" t="s">
        <v>37</v>
      </c>
      <c r="E729" s="6" t="s">
        <v>36</v>
      </c>
      <c r="F729" s="24" t="str">
        <f>+TabIPW[[#This Row],[WK]]&amp;TabIPW[[#This Row],[PK]]&amp;TabIPW[[#This Row],[GK]]</f>
        <v>101603</v>
      </c>
      <c r="G729" s="6" t="s">
        <v>730</v>
      </c>
      <c r="H729" s="34">
        <v>6.5602479999999999E-6</v>
      </c>
      <c r="I729" s="35">
        <v>2077</v>
      </c>
      <c r="J729" s="34">
        <v>4.8561E-6</v>
      </c>
      <c r="K729" s="35">
        <v>1238</v>
      </c>
      <c r="L729" s="34">
        <v>1.8736099999999998E-5</v>
      </c>
      <c r="M729" s="35">
        <v>1696.91</v>
      </c>
      <c r="N729" s="34">
        <v>1.3044899999999999E-5</v>
      </c>
      <c r="O729" s="35">
        <v>10</v>
      </c>
      <c r="P729" s="34">
        <v>1.4151199999999999E-5</v>
      </c>
      <c r="Q729" s="35">
        <v>75</v>
      </c>
      <c r="R729" s="34">
        <v>7.3776000000000003E-6</v>
      </c>
      <c r="S729" s="35">
        <v>29</v>
      </c>
      <c r="T729" s="34">
        <v>4.1072000000000002E-6</v>
      </c>
      <c r="U729" s="35">
        <v>96.3</v>
      </c>
      <c r="V729" s="34">
        <v>5.4647000000000004E-6</v>
      </c>
      <c r="W729" s="35">
        <v>1696.91</v>
      </c>
    </row>
    <row r="730" spans="1:23" ht="14.45" x14ac:dyDescent="0.3">
      <c r="A730" s="6" t="s">
        <v>31</v>
      </c>
      <c r="B730" s="6" t="s">
        <v>90</v>
      </c>
      <c r="C730" s="6" t="s">
        <v>134</v>
      </c>
      <c r="D730" s="6" t="s">
        <v>39</v>
      </c>
      <c r="E730" s="6" t="s">
        <v>36</v>
      </c>
      <c r="F730" s="24" t="str">
        <f>+TabIPW[[#This Row],[WK]]&amp;TabIPW[[#This Row],[PK]]&amp;TabIPW[[#This Row],[GK]]</f>
        <v>101604</v>
      </c>
      <c r="G730" s="6" t="s">
        <v>731</v>
      </c>
      <c r="H730" s="34">
        <v>1.518932E-5</v>
      </c>
      <c r="I730" s="35">
        <v>4809</v>
      </c>
      <c r="J730" s="34">
        <v>1.1344E-5</v>
      </c>
      <c r="K730" s="35">
        <v>2892</v>
      </c>
      <c r="L730" s="34">
        <v>4.3380700000000003E-5</v>
      </c>
      <c r="M730" s="35">
        <v>3928.95</v>
      </c>
      <c r="N730" s="34">
        <v>3.0003300000000001E-5</v>
      </c>
      <c r="O730" s="35">
        <v>23</v>
      </c>
      <c r="P730" s="34">
        <v>2.37739E-5</v>
      </c>
      <c r="Q730" s="35">
        <v>126</v>
      </c>
      <c r="R730" s="34">
        <v>3.7651300000000003E-5</v>
      </c>
      <c r="S730" s="35">
        <v>148</v>
      </c>
      <c r="T730" s="34">
        <v>1.44968E-5</v>
      </c>
      <c r="U730" s="35">
        <v>339.90000000000003</v>
      </c>
      <c r="V730" s="34">
        <v>1.26527E-5</v>
      </c>
      <c r="W730" s="35">
        <v>3928.95</v>
      </c>
    </row>
    <row r="731" spans="1:23" ht="14.45" x14ac:dyDescent="0.3">
      <c r="A731" s="6" t="s">
        <v>31</v>
      </c>
      <c r="B731" s="6" t="s">
        <v>90</v>
      </c>
      <c r="C731" s="6" t="s">
        <v>134</v>
      </c>
      <c r="D731" s="6" t="s">
        <v>42</v>
      </c>
      <c r="E731" s="6" t="s">
        <v>36</v>
      </c>
      <c r="F731" s="24" t="str">
        <f>+TabIPW[[#This Row],[WK]]&amp;TabIPW[[#This Row],[PK]]&amp;TabIPW[[#This Row],[GK]]</f>
        <v>101605</v>
      </c>
      <c r="G731" s="6" t="s">
        <v>732</v>
      </c>
      <c r="H731" s="34">
        <v>1.1534912000000001E-5</v>
      </c>
      <c r="I731" s="35">
        <v>3652</v>
      </c>
      <c r="J731" s="34">
        <v>8.2531000000000007E-6</v>
      </c>
      <c r="K731" s="35">
        <v>2104</v>
      </c>
      <c r="L731" s="34">
        <v>3.2943700000000001E-5</v>
      </c>
      <c r="M731" s="35">
        <v>2983.68</v>
      </c>
      <c r="N731" s="34">
        <v>3.0003300000000001E-5</v>
      </c>
      <c r="O731" s="35">
        <v>23</v>
      </c>
      <c r="P731" s="34">
        <v>1.7924800000000002E-5</v>
      </c>
      <c r="Q731" s="35">
        <v>95</v>
      </c>
      <c r="R731" s="34">
        <v>1.45008E-5</v>
      </c>
      <c r="S731" s="35">
        <v>57</v>
      </c>
      <c r="T731" s="34">
        <v>8.5299999999999996E-6</v>
      </c>
      <c r="U731" s="35">
        <v>200</v>
      </c>
      <c r="V731" s="34">
        <v>9.6085999999999998E-6</v>
      </c>
      <c r="W731" s="35">
        <v>2983.68</v>
      </c>
    </row>
    <row r="732" spans="1:23" ht="14.45" x14ac:dyDescent="0.3">
      <c r="A732" s="6" t="s">
        <v>31</v>
      </c>
      <c r="B732" s="6" t="s">
        <v>90</v>
      </c>
      <c r="C732" s="6" t="s">
        <v>134</v>
      </c>
      <c r="D732" s="6" t="s">
        <v>44</v>
      </c>
      <c r="E732" s="6" t="s">
        <v>36</v>
      </c>
      <c r="F732" s="24" t="str">
        <f>+TabIPW[[#This Row],[WK]]&amp;TabIPW[[#This Row],[PK]]&amp;TabIPW[[#This Row],[GK]]</f>
        <v>101606</v>
      </c>
      <c r="G732" s="6" t="s">
        <v>733</v>
      </c>
      <c r="H732" s="34">
        <v>2.2624479999999999E-5</v>
      </c>
      <c r="I732" s="35">
        <v>7163</v>
      </c>
      <c r="J732" s="34">
        <v>1.6870900000000001E-5</v>
      </c>
      <c r="K732" s="35">
        <v>4301</v>
      </c>
      <c r="L732" s="34">
        <v>6.4615600000000005E-5</v>
      </c>
      <c r="M732" s="35">
        <v>5852.17</v>
      </c>
      <c r="N732" s="34">
        <v>4.43527E-5</v>
      </c>
      <c r="O732" s="35">
        <v>34</v>
      </c>
      <c r="P732" s="34">
        <v>5.5661200000000002E-5</v>
      </c>
      <c r="Q732" s="35">
        <v>295</v>
      </c>
      <c r="R732" s="34">
        <v>3.6379299999999999E-5</v>
      </c>
      <c r="S732" s="35">
        <v>143</v>
      </c>
      <c r="T732" s="34">
        <v>1.84419E-5</v>
      </c>
      <c r="U732" s="35">
        <v>432.4</v>
      </c>
      <c r="V732" s="34">
        <v>1.8846199999999999E-5</v>
      </c>
      <c r="W732" s="35">
        <v>5852.17</v>
      </c>
    </row>
    <row r="733" spans="1:23" ht="14.45" x14ac:dyDescent="0.3">
      <c r="A733" s="6" t="s">
        <v>31</v>
      </c>
      <c r="B733" s="6" t="s">
        <v>90</v>
      </c>
      <c r="C733" s="6" t="s">
        <v>134</v>
      </c>
      <c r="D733" s="6" t="s">
        <v>51</v>
      </c>
      <c r="E733" s="6" t="s">
        <v>36</v>
      </c>
      <c r="F733" s="24" t="str">
        <f>+TabIPW[[#This Row],[WK]]&amp;TabIPW[[#This Row],[PK]]&amp;TabIPW[[#This Row],[GK]]</f>
        <v>101607</v>
      </c>
      <c r="G733" s="6" t="s">
        <v>734</v>
      </c>
      <c r="H733" s="34">
        <v>1.9330144E-5</v>
      </c>
      <c r="I733" s="35">
        <v>6120</v>
      </c>
      <c r="J733" s="34">
        <v>1.40192E-5</v>
      </c>
      <c r="K733" s="35">
        <v>3574</v>
      </c>
      <c r="L733" s="34">
        <v>5.5207000000000002E-5</v>
      </c>
      <c r="M733" s="35">
        <v>5000.04</v>
      </c>
      <c r="N733" s="34">
        <v>3.1307799999999999E-5</v>
      </c>
      <c r="O733" s="35">
        <v>24</v>
      </c>
      <c r="P733" s="34">
        <v>4.2830800000000003E-5</v>
      </c>
      <c r="Q733" s="35">
        <v>227</v>
      </c>
      <c r="R733" s="34">
        <v>2.1115200000000001E-5</v>
      </c>
      <c r="S733" s="35">
        <v>83</v>
      </c>
      <c r="T733" s="34">
        <v>1.6996100000000001E-5</v>
      </c>
      <c r="U733" s="35">
        <v>398.5</v>
      </c>
      <c r="V733" s="34">
        <v>1.6101999999999999E-5</v>
      </c>
      <c r="W733" s="35">
        <v>5000.04</v>
      </c>
    </row>
    <row r="734" spans="1:23" ht="14.45" x14ac:dyDescent="0.3">
      <c r="A734" s="6" t="s">
        <v>31</v>
      </c>
      <c r="B734" s="6" t="s">
        <v>90</v>
      </c>
      <c r="C734" s="6" t="s">
        <v>134</v>
      </c>
      <c r="D734" s="6" t="s">
        <v>75</v>
      </c>
      <c r="E734" s="6" t="s">
        <v>36</v>
      </c>
      <c r="F734" s="24" t="str">
        <f>+TabIPW[[#This Row],[WK]]&amp;TabIPW[[#This Row],[PK]]&amp;TabIPW[[#This Row],[GK]]</f>
        <v>101608</v>
      </c>
      <c r="G734" s="6" t="s">
        <v>735</v>
      </c>
      <c r="H734" s="34">
        <v>1.3815368000000001E-5</v>
      </c>
      <c r="I734" s="35">
        <v>4374</v>
      </c>
      <c r="J734" s="34">
        <v>1.0390900000000001E-5</v>
      </c>
      <c r="K734" s="35">
        <v>2649</v>
      </c>
      <c r="L734" s="34">
        <v>3.9456799999999998E-5</v>
      </c>
      <c r="M734" s="35">
        <v>3573.56</v>
      </c>
      <c r="N734" s="34">
        <v>2.4785300000000001E-5</v>
      </c>
      <c r="O734" s="35">
        <v>19</v>
      </c>
      <c r="P734" s="34">
        <v>3.1132500000000001E-5</v>
      </c>
      <c r="Q734" s="35">
        <v>165</v>
      </c>
      <c r="R734" s="34">
        <v>3.33265E-5</v>
      </c>
      <c r="S734" s="35">
        <v>131</v>
      </c>
      <c r="T734" s="34">
        <v>9.5535999999999995E-6</v>
      </c>
      <c r="U734" s="35">
        <v>224</v>
      </c>
      <c r="V734" s="34">
        <v>1.1508199999999999E-5</v>
      </c>
      <c r="W734" s="35">
        <v>3573.56</v>
      </c>
    </row>
    <row r="735" spans="1:23" ht="14.45" x14ac:dyDescent="0.3">
      <c r="A735" s="6" t="s">
        <v>31</v>
      </c>
      <c r="B735" s="6" t="s">
        <v>90</v>
      </c>
      <c r="C735" s="6" t="s">
        <v>134</v>
      </c>
      <c r="D735" s="6" t="s">
        <v>77</v>
      </c>
      <c r="E735" s="6" t="s">
        <v>36</v>
      </c>
      <c r="F735" s="24" t="str">
        <f>+TabIPW[[#This Row],[WK]]&amp;TabIPW[[#This Row],[PK]]&amp;TabIPW[[#This Row],[GK]]</f>
        <v>101609</v>
      </c>
      <c r="G735" s="6" t="s">
        <v>728</v>
      </c>
      <c r="H735" s="34">
        <v>3.6022919999999998E-5</v>
      </c>
      <c r="I735" s="35">
        <v>11405</v>
      </c>
      <c r="J735" s="34">
        <v>2.6763599999999999E-5</v>
      </c>
      <c r="K735" s="35">
        <v>6823</v>
      </c>
      <c r="L735" s="34">
        <v>1.028817E-4</v>
      </c>
      <c r="M735" s="35">
        <v>9317.89</v>
      </c>
      <c r="N735" s="34">
        <v>5.2179599999999998E-5</v>
      </c>
      <c r="O735" s="35">
        <v>40</v>
      </c>
      <c r="P735" s="34">
        <v>7.0378399999999997E-5</v>
      </c>
      <c r="Q735" s="35">
        <v>373</v>
      </c>
      <c r="R735" s="34">
        <v>4.1467300000000002E-5</v>
      </c>
      <c r="S735" s="35">
        <v>163</v>
      </c>
      <c r="T735" s="34">
        <v>4.09782E-5</v>
      </c>
      <c r="U735" s="35">
        <v>960.8</v>
      </c>
      <c r="V735" s="34">
        <v>3.00072E-5</v>
      </c>
      <c r="W735" s="35">
        <v>9317.89</v>
      </c>
    </row>
    <row r="736" spans="1:23" ht="14.45" x14ac:dyDescent="0.3">
      <c r="A736" s="6" t="s">
        <v>31</v>
      </c>
      <c r="B736" s="6" t="s">
        <v>90</v>
      </c>
      <c r="C736" s="6" t="s">
        <v>134</v>
      </c>
      <c r="D736" s="6" t="s">
        <v>90</v>
      </c>
      <c r="E736" s="6" t="s">
        <v>36</v>
      </c>
      <c r="F736" s="24" t="str">
        <f>+TabIPW[[#This Row],[WK]]&amp;TabIPW[[#This Row],[PK]]&amp;TabIPW[[#This Row],[GK]]</f>
        <v>101610</v>
      </c>
      <c r="G736" s="6" t="s">
        <v>736</v>
      </c>
      <c r="H736" s="34">
        <v>2.3211968E-5</v>
      </c>
      <c r="I736" s="35">
        <v>7349</v>
      </c>
      <c r="J736" s="34">
        <v>1.70278E-5</v>
      </c>
      <c r="K736" s="35">
        <v>4341</v>
      </c>
      <c r="L736" s="34">
        <v>6.6293399999999998E-5</v>
      </c>
      <c r="M736" s="35">
        <v>6004.13</v>
      </c>
      <c r="N736" s="34">
        <v>3.7830300000000003E-5</v>
      </c>
      <c r="O736" s="35">
        <v>29</v>
      </c>
      <c r="P736" s="34">
        <v>5.5095200000000001E-5</v>
      </c>
      <c r="Q736" s="35">
        <v>292</v>
      </c>
      <c r="R736" s="34">
        <v>3.6124899999999997E-5</v>
      </c>
      <c r="S736" s="35">
        <v>142</v>
      </c>
      <c r="T736" s="34">
        <v>0</v>
      </c>
      <c r="U736" s="35">
        <v>0</v>
      </c>
      <c r="V736" s="34">
        <v>1.9335599999999998E-5</v>
      </c>
      <c r="W736" s="35">
        <v>6004.13</v>
      </c>
    </row>
    <row r="737" spans="1:23" ht="14.45" x14ac:dyDescent="0.3">
      <c r="A737" s="6" t="s">
        <v>31</v>
      </c>
      <c r="B737" s="6" t="s">
        <v>90</v>
      </c>
      <c r="C737" s="6" t="s">
        <v>134</v>
      </c>
      <c r="D737" s="6" t="s">
        <v>92</v>
      </c>
      <c r="E737" s="6" t="s">
        <v>36</v>
      </c>
      <c r="F737" s="24" t="str">
        <f>+TabIPW[[#This Row],[WK]]&amp;TabIPW[[#This Row],[PK]]&amp;TabIPW[[#This Row],[GK]]</f>
        <v>101611</v>
      </c>
      <c r="G737" s="6" t="s">
        <v>737</v>
      </c>
      <c r="H737" s="34">
        <v>9.8072080000000018E-6</v>
      </c>
      <c r="I737" s="35">
        <v>3105</v>
      </c>
      <c r="J737" s="34">
        <v>7.092E-6</v>
      </c>
      <c r="K737" s="35">
        <v>1808</v>
      </c>
      <c r="L737" s="34">
        <v>2.80095E-5</v>
      </c>
      <c r="M737" s="35">
        <v>2536.79</v>
      </c>
      <c r="N737" s="34">
        <v>2.0871899999999999E-5</v>
      </c>
      <c r="O737" s="35">
        <v>16</v>
      </c>
      <c r="P737" s="34">
        <v>1.7924800000000002E-5</v>
      </c>
      <c r="Q737" s="35">
        <v>95</v>
      </c>
      <c r="R737" s="34">
        <v>1.24656E-5</v>
      </c>
      <c r="S737" s="35">
        <v>49</v>
      </c>
      <c r="T737" s="34">
        <v>7.5619000000000004E-6</v>
      </c>
      <c r="U737" s="35">
        <v>177.29999999999998</v>
      </c>
      <c r="V737" s="34">
        <v>8.1694000000000001E-6</v>
      </c>
      <c r="W737" s="35">
        <v>2536.79</v>
      </c>
    </row>
    <row r="738" spans="1:23" ht="14.45" x14ac:dyDescent="0.3">
      <c r="A738" s="6" t="s">
        <v>31</v>
      </c>
      <c r="B738" s="6" t="s">
        <v>90</v>
      </c>
      <c r="C738" s="6" t="s">
        <v>141</v>
      </c>
      <c r="D738" s="6" t="s">
        <v>33</v>
      </c>
      <c r="E738" s="6" t="s">
        <v>36</v>
      </c>
      <c r="F738" s="24" t="str">
        <f>+TabIPW[[#This Row],[WK]]&amp;TabIPW[[#This Row],[PK]]&amp;TabIPW[[#This Row],[GK]]</f>
        <v>101701</v>
      </c>
      <c r="G738" s="6" t="s">
        <v>738</v>
      </c>
      <c r="H738" s="34">
        <v>1.6736999999999999E-5</v>
      </c>
      <c r="I738" s="35">
        <v>5299</v>
      </c>
      <c r="J738" s="34">
        <v>1.2473700000000001E-5</v>
      </c>
      <c r="K738" s="35">
        <v>3180</v>
      </c>
      <c r="L738" s="34">
        <v>4.7976499999999997E-5</v>
      </c>
      <c r="M738" s="35">
        <v>4345.18</v>
      </c>
      <c r="N738" s="34">
        <v>3.7830300000000003E-5</v>
      </c>
      <c r="O738" s="35">
        <v>29</v>
      </c>
      <c r="P738" s="34">
        <v>3.8491100000000002E-5</v>
      </c>
      <c r="Q738" s="35">
        <v>204</v>
      </c>
      <c r="R738" s="34">
        <v>2.1115200000000001E-5</v>
      </c>
      <c r="S738" s="35">
        <v>83</v>
      </c>
      <c r="T738" s="34">
        <v>8.6750000000000008E-6</v>
      </c>
      <c r="U738" s="35">
        <v>203.4</v>
      </c>
      <c r="V738" s="34">
        <v>1.39931E-5</v>
      </c>
      <c r="W738" s="35">
        <v>4345.18</v>
      </c>
    </row>
    <row r="739" spans="1:23" ht="14.45" x14ac:dyDescent="0.3">
      <c r="A739" s="6" t="s">
        <v>31</v>
      </c>
      <c r="B739" s="6" t="s">
        <v>90</v>
      </c>
      <c r="C739" s="6" t="s">
        <v>141</v>
      </c>
      <c r="D739" s="6" t="s">
        <v>32</v>
      </c>
      <c r="E739" s="6" t="s">
        <v>36</v>
      </c>
      <c r="F739" s="24" t="str">
        <f>+TabIPW[[#This Row],[WK]]&amp;TabIPW[[#This Row],[PK]]&amp;TabIPW[[#This Row],[GK]]</f>
        <v>101702</v>
      </c>
      <c r="G739" s="6" t="s">
        <v>739</v>
      </c>
      <c r="H739" s="34">
        <v>1.3802736000000001E-5</v>
      </c>
      <c r="I739" s="35">
        <v>4370</v>
      </c>
      <c r="J739" s="34">
        <v>1.04222E-5</v>
      </c>
      <c r="K739" s="35">
        <v>2657</v>
      </c>
      <c r="L739" s="34">
        <v>3.9565399999999999E-5</v>
      </c>
      <c r="M739" s="35">
        <v>3583.4</v>
      </c>
      <c r="N739" s="34">
        <v>4.6961700000000001E-5</v>
      </c>
      <c r="O739" s="35">
        <v>36</v>
      </c>
      <c r="P739" s="34">
        <v>3.09439E-5</v>
      </c>
      <c r="Q739" s="35">
        <v>164</v>
      </c>
      <c r="R739" s="34">
        <v>1.17024E-5</v>
      </c>
      <c r="S739" s="35">
        <v>46</v>
      </c>
      <c r="T739" s="34">
        <v>1.26713E-5</v>
      </c>
      <c r="U739" s="35">
        <v>297.10000000000002</v>
      </c>
      <c r="V739" s="34">
        <v>1.1539899999999999E-5</v>
      </c>
      <c r="W739" s="35">
        <v>3583.4</v>
      </c>
    </row>
    <row r="740" spans="1:23" ht="14.45" x14ac:dyDescent="0.3">
      <c r="A740" s="6" t="s">
        <v>31</v>
      </c>
      <c r="B740" s="6" t="s">
        <v>90</v>
      </c>
      <c r="C740" s="6" t="s">
        <v>141</v>
      </c>
      <c r="D740" s="6" t="s">
        <v>37</v>
      </c>
      <c r="E740" s="6" t="s">
        <v>36</v>
      </c>
      <c r="F740" s="24" t="str">
        <f>+TabIPW[[#This Row],[WK]]&amp;TabIPW[[#This Row],[PK]]&amp;TabIPW[[#This Row],[GK]]</f>
        <v>101703</v>
      </c>
      <c r="G740" s="6" t="s">
        <v>435</v>
      </c>
      <c r="H740" s="34">
        <v>1.1159048000000001E-5</v>
      </c>
      <c r="I740" s="35">
        <v>3533</v>
      </c>
      <c r="J740" s="34">
        <v>8.1981000000000003E-6</v>
      </c>
      <c r="K740" s="35">
        <v>2090</v>
      </c>
      <c r="L740" s="34">
        <v>3.1987299999999998E-5</v>
      </c>
      <c r="M740" s="35">
        <v>2897.06</v>
      </c>
      <c r="N740" s="34">
        <v>3.2612299999999999E-5</v>
      </c>
      <c r="O740" s="35">
        <v>25</v>
      </c>
      <c r="P740" s="34">
        <v>2.1321100000000002E-5</v>
      </c>
      <c r="Q740" s="35">
        <v>113</v>
      </c>
      <c r="R740" s="34">
        <v>1.2974400000000001E-5</v>
      </c>
      <c r="S740" s="35">
        <v>51</v>
      </c>
      <c r="T740" s="34">
        <v>7.5831999999999997E-6</v>
      </c>
      <c r="U740" s="35">
        <v>177.8</v>
      </c>
      <c r="V740" s="34">
        <v>9.3295999999999996E-6</v>
      </c>
      <c r="W740" s="35">
        <v>2897.06</v>
      </c>
    </row>
    <row r="741" spans="1:23" ht="14.45" x14ac:dyDescent="0.3">
      <c r="A741" s="6" t="s">
        <v>31</v>
      </c>
      <c r="B741" s="6" t="s">
        <v>90</v>
      </c>
      <c r="C741" s="6" t="s">
        <v>141</v>
      </c>
      <c r="D741" s="6" t="s">
        <v>39</v>
      </c>
      <c r="E741" s="6" t="s">
        <v>36</v>
      </c>
      <c r="F741" s="24" t="str">
        <f>+TabIPW[[#This Row],[WK]]&amp;TabIPW[[#This Row],[PK]]&amp;TabIPW[[#This Row],[GK]]</f>
        <v>101704</v>
      </c>
      <c r="G741" s="6" t="s">
        <v>740</v>
      </c>
      <c r="H741" s="34">
        <v>1.5956839999999999E-5</v>
      </c>
      <c r="I741" s="35">
        <v>5052</v>
      </c>
      <c r="J741" s="34">
        <v>1.21521E-5</v>
      </c>
      <c r="K741" s="35">
        <v>3098</v>
      </c>
      <c r="L741" s="34">
        <v>4.57402E-5</v>
      </c>
      <c r="M741" s="35">
        <v>4142.6400000000003</v>
      </c>
      <c r="N741" s="34">
        <v>4.0439199999999997E-5</v>
      </c>
      <c r="O741" s="35">
        <v>31</v>
      </c>
      <c r="P741" s="34">
        <v>3.6792999999999998E-5</v>
      </c>
      <c r="Q741" s="35">
        <v>195</v>
      </c>
      <c r="R741" s="34">
        <v>9.1584000000000003E-6</v>
      </c>
      <c r="S741" s="35">
        <v>36</v>
      </c>
      <c r="T741" s="34">
        <v>1.3370800000000001E-5</v>
      </c>
      <c r="U741" s="35">
        <v>313.5</v>
      </c>
      <c r="V741" s="34">
        <v>1.33409E-5</v>
      </c>
      <c r="W741" s="35">
        <v>4142.6400000000003</v>
      </c>
    </row>
    <row r="742" spans="1:23" ht="14.45" x14ac:dyDescent="0.3">
      <c r="A742" s="6" t="s">
        <v>31</v>
      </c>
      <c r="B742" s="6" t="s">
        <v>90</v>
      </c>
      <c r="C742" s="6" t="s">
        <v>141</v>
      </c>
      <c r="D742" s="6" t="s">
        <v>42</v>
      </c>
      <c r="E742" s="6" t="s">
        <v>36</v>
      </c>
      <c r="F742" s="24" t="str">
        <f>+TabIPW[[#This Row],[WK]]&amp;TabIPW[[#This Row],[PK]]&amp;TabIPW[[#This Row],[GK]]</f>
        <v>101705</v>
      </c>
      <c r="G742" s="6" t="s">
        <v>741</v>
      </c>
      <c r="H742" s="34">
        <v>1.4646056000000002E-5</v>
      </c>
      <c r="I742" s="35">
        <v>4637</v>
      </c>
      <c r="J742" s="34">
        <v>1.0606599999999999E-5</v>
      </c>
      <c r="K742" s="35">
        <v>2704</v>
      </c>
      <c r="L742" s="34">
        <v>4.1982800000000001E-5</v>
      </c>
      <c r="M742" s="35">
        <v>3802.34</v>
      </c>
      <c r="N742" s="34">
        <v>3.9134700000000003E-5</v>
      </c>
      <c r="O742" s="35">
        <v>30</v>
      </c>
      <c r="P742" s="34">
        <v>3.75477E-5</v>
      </c>
      <c r="Q742" s="35">
        <v>199</v>
      </c>
      <c r="R742" s="34">
        <v>1.4755200000000001E-5</v>
      </c>
      <c r="S742" s="35">
        <v>58</v>
      </c>
      <c r="T742" s="34">
        <v>1.11104E-5</v>
      </c>
      <c r="U742" s="35">
        <v>260.5</v>
      </c>
      <c r="V742" s="34">
        <v>1.2245E-5</v>
      </c>
      <c r="W742" s="35">
        <v>3802.34</v>
      </c>
    </row>
    <row r="743" spans="1:23" ht="14.45" x14ac:dyDescent="0.3">
      <c r="A743" s="6" t="s">
        <v>31</v>
      </c>
      <c r="B743" s="6" t="s">
        <v>90</v>
      </c>
      <c r="C743" s="6" t="s">
        <v>141</v>
      </c>
      <c r="D743" s="6" t="s">
        <v>44</v>
      </c>
      <c r="E743" s="6" t="s">
        <v>36</v>
      </c>
      <c r="F743" s="24" t="str">
        <f>+TabIPW[[#This Row],[WK]]&amp;TabIPW[[#This Row],[PK]]&amp;TabIPW[[#This Row],[GK]]</f>
        <v>101706</v>
      </c>
      <c r="G743" s="6" t="s">
        <v>425</v>
      </c>
      <c r="H743" s="34">
        <v>1.3818528000000002E-5</v>
      </c>
      <c r="I743" s="35">
        <v>4375</v>
      </c>
      <c r="J743" s="34">
        <v>1.0441800000000001E-5</v>
      </c>
      <c r="K743" s="35">
        <v>2662</v>
      </c>
      <c r="L743" s="34">
        <v>3.9610699999999997E-5</v>
      </c>
      <c r="M743" s="35">
        <v>3587.5</v>
      </c>
      <c r="N743" s="34">
        <v>4.0439199999999997E-5</v>
      </c>
      <c r="O743" s="35">
        <v>31</v>
      </c>
      <c r="P743" s="34">
        <v>2.58494E-5</v>
      </c>
      <c r="Q743" s="35">
        <v>137</v>
      </c>
      <c r="R743" s="34">
        <v>1.908E-5</v>
      </c>
      <c r="S743" s="35">
        <v>75</v>
      </c>
      <c r="T743" s="34">
        <v>9.8734999999999996E-6</v>
      </c>
      <c r="U743" s="35">
        <v>231.5</v>
      </c>
      <c r="V743" s="34">
        <v>1.15531E-5</v>
      </c>
      <c r="W743" s="35">
        <v>3587.5</v>
      </c>
    </row>
    <row r="744" spans="1:23" ht="14.45" x14ac:dyDescent="0.3">
      <c r="A744" s="6" t="s">
        <v>31</v>
      </c>
      <c r="B744" s="6" t="s">
        <v>90</v>
      </c>
      <c r="C744" s="6" t="s">
        <v>141</v>
      </c>
      <c r="D744" s="6" t="s">
        <v>51</v>
      </c>
      <c r="E744" s="6" t="s">
        <v>36</v>
      </c>
      <c r="F744" s="24" t="str">
        <f>+TabIPW[[#This Row],[WK]]&amp;TabIPW[[#This Row],[PK]]&amp;TabIPW[[#This Row],[GK]]</f>
        <v>101707</v>
      </c>
      <c r="G744" s="6" t="s">
        <v>742</v>
      </c>
      <c r="H744" s="34">
        <v>1.95544E-5</v>
      </c>
      <c r="I744" s="35">
        <v>6191</v>
      </c>
      <c r="J744" s="34">
        <v>1.45017E-5</v>
      </c>
      <c r="K744" s="35">
        <v>3697</v>
      </c>
      <c r="L744" s="34">
        <v>5.6052499999999999E-5</v>
      </c>
      <c r="M744" s="35">
        <v>5076.62</v>
      </c>
      <c r="N744" s="34">
        <v>3.7830300000000003E-5</v>
      </c>
      <c r="O744" s="35">
        <v>29</v>
      </c>
      <c r="P744" s="34">
        <v>3.79251E-5</v>
      </c>
      <c r="Q744" s="35">
        <v>201</v>
      </c>
      <c r="R744" s="34">
        <v>2.6457699999999999E-5</v>
      </c>
      <c r="S744" s="35">
        <v>104</v>
      </c>
      <c r="T744" s="34">
        <v>9.6474000000000002E-6</v>
      </c>
      <c r="U744" s="35">
        <v>226.2</v>
      </c>
      <c r="V744" s="34">
        <v>1.6348700000000002E-5</v>
      </c>
      <c r="W744" s="35">
        <v>5076.62</v>
      </c>
    </row>
    <row r="745" spans="1:23" ht="14.45" x14ac:dyDescent="0.3">
      <c r="A745" s="6" t="s">
        <v>31</v>
      </c>
      <c r="B745" s="6" t="s">
        <v>90</v>
      </c>
      <c r="C745" s="6" t="s">
        <v>141</v>
      </c>
      <c r="D745" s="6" t="s">
        <v>75</v>
      </c>
      <c r="E745" s="6" t="s">
        <v>36</v>
      </c>
      <c r="F745" s="24" t="str">
        <f>+TabIPW[[#This Row],[WK]]&amp;TabIPW[[#This Row],[PK]]&amp;TabIPW[[#This Row],[GK]]</f>
        <v>101708</v>
      </c>
      <c r="G745" s="6" t="s">
        <v>743</v>
      </c>
      <c r="H745" s="34">
        <v>1.0110424E-5</v>
      </c>
      <c r="I745" s="35">
        <v>3201</v>
      </c>
      <c r="J745" s="34">
        <v>7.4607000000000004E-6</v>
      </c>
      <c r="K745" s="35">
        <v>1902</v>
      </c>
      <c r="L745" s="34">
        <v>2.89814E-5</v>
      </c>
      <c r="M745" s="35">
        <v>2624.82</v>
      </c>
      <c r="N745" s="34">
        <v>1.9567399999999998E-5</v>
      </c>
      <c r="O745" s="35">
        <v>15</v>
      </c>
      <c r="P745" s="34">
        <v>2.2830500000000001E-5</v>
      </c>
      <c r="Q745" s="35">
        <v>121</v>
      </c>
      <c r="R745" s="34">
        <v>1.6535999999999999E-5</v>
      </c>
      <c r="S745" s="35">
        <v>65</v>
      </c>
      <c r="T745" s="34">
        <v>8.9992000000000002E-6</v>
      </c>
      <c r="U745" s="35">
        <v>211</v>
      </c>
      <c r="V745" s="34">
        <v>8.4529E-6</v>
      </c>
      <c r="W745" s="35">
        <v>2624.82</v>
      </c>
    </row>
    <row r="746" spans="1:23" ht="14.45" x14ac:dyDescent="0.3">
      <c r="A746" s="6" t="s">
        <v>31</v>
      </c>
      <c r="B746" s="6" t="s">
        <v>90</v>
      </c>
      <c r="C746" s="6" t="s">
        <v>141</v>
      </c>
      <c r="D746" s="6" t="s">
        <v>77</v>
      </c>
      <c r="E746" s="6" t="s">
        <v>40</v>
      </c>
      <c r="F746" s="24" t="str">
        <f>+TabIPW[[#This Row],[WK]]&amp;TabIPW[[#This Row],[PK]]&amp;TabIPW[[#This Row],[GK]]</f>
        <v>101709</v>
      </c>
      <c r="G746" s="6" t="s">
        <v>744</v>
      </c>
      <c r="H746" s="34">
        <v>9.3255304000000006E-5</v>
      </c>
      <c r="I746" s="35">
        <v>29525</v>
      </c>
      <c r="J746" s="34">
        <v>6.9005599999999995E-5</v>
      </c>
      <c r="K746" s="35">
        <v>17592</v>
      </c>
      <c r="L746" s="34">
        <v>2.673156E-4</v>
      </c>
      <c r="M746" s="35">
        <v>24210.5</v>
      </c>
      <c r="N746" s="34">
        <v>2.0610959999999999E-4</v>
      </c>
      <c r="O746" s="35">
        <v>158</v>
      </c>
      <c r="P746" s="34">
        <v>2.0905969999999999E-4</v>
      </c>
      <c r="Q746" s="35">
        <v>1108</v>
      </c>
      <c r="R746" s="34">
        <v>9.7944199999999996E-5</v>
      </c>
      <c r="S746" s="35">
        <v>385</v>
      </c>
      <c r="T746" s="34">
        <v>9.7093E-5</v>
      </c>
      <c r="U746" s="35">
        <v>2276.5</v>
      </c>
      <c r="V746" s="34">
        <v>7.7966999999999994E-5</v>
      </c>
      <c r="W746" s="35">
        <v>24210.5</v>
      </c>
    </row>
    <row r="747" spans="1:23" ht="14.45" x14ac:dyDescent="0.3">
      <c r="A747" s="6" t="s">
        <v>31</v>
      </c>
      <c r="B747" s="6" t="s">
        <v>90</v>
      </c>
      <c r="C747" s="6" t="s">
        <v>141</v>
      </c>
      <c r="D747" s="6" t="s">
        <v>90</v>
      </c>
      <c r="E747" s="6" t="s">
        <v>36</v>
      </c>
      <c r="F747" s="24" t="str">
        <f>+TabIPW[[#This Row],[WK]]&amp;TabIPW[[#This Row],[PK]]&amp;TabIPW[[#This Row],[GK]]</f>
        <v>101710</v>
      </c>
      <c r="G747" s="6" t="s">
        <v>745</v>
      </c>
      <c r="H747" s="34">
        <v>2.0224008E-5</v>
      </c>
      <c r="I747" s="35">
        <v>6403</v>
      </c>
      <c r="J747" s="34">
        <v>1.52156E-5</v>
      </c>
      <c r="K747" s="35">
        <v>3879</v>
      </c>
      <c r="L747" s="34">
        <v>5.7972E-5</v>
      </c>
      <c r="M747" s="35">
        <v>5250.46</v>
      </c>
      <c r="N747" s="34">
        <v>5.4788599999999999E-5</v>
      </c>
      <c r="O747" s="35">
        <v>42</v>
      </c>
      <c r="P747" s="34">
        <v>5.2831000000000003E-5</v>
      </c>
      <c r="Q747" s="35">
        <v>280</v>
      </c>
      <c r="R747" s="34">
        <v>1.6790400000000001E-5</v>
      </c>
      <c r="S747" s="35">
        <v>66</v>
      </c>
      <c r="T747" s="34">
        <v>1.1191399999999999E-5</v>
      </c>
      <c r="U747" s="35">
        <v>262.39999999999998</v>
      </c>
      <c r="V747" s="34">
        <v>1.6908499999999999E-5</v>
      </c>
      <c r="W747" s="35">
        <v>5250.46</v>
      </c>
    </row>
    <row r="748" spans="1:23" ht="14.45" x14ac:dyDescent="0.3">
      <c r="A748" s="6" t="s">
        <v>31</v>
      </c>
      <c r="B748" s="6" t="s">
        <v>90</v>
      </c>
      <c r="C748" s="6" t="s">
        <v>147</v>
      </c>
      <c r="D748" s="6" t="s">
        <v>33</v>
      </c>
      <c r="E748" s="6" t="s">
        <v>36</v>
      </c>
      <c r="F748" s="24" t="str">
        <f>+TabIPW[[#This Row],[WK]]&amp;TabIPW[[#This Row],[PK]]&amp;TabIPW[[#This Row],[GK]]</f>
        <v>101801</v>
      </c>
      <c r="G748" s="6" t="s">
        <v>35</v>
      </c>
      <c r="H748" s="34">
        <v>1.2220312E-5</v>
      </c>
      <c r="I748" s="35">
        <v>3869</v>
      </c>
      <c r="J748" s="34">
        <v>9.4886999999999995E-6</v>
      </c>
      <c r="K748" s="35">
        <v>2419</v>
      </c>
      <c r="L748" s="34">
        <v>3.2338100000000001E-5</v>
      </c>
      <c r="M748" s="35">
        <v>2928.83</v>
      </c>
      <c r="N748" s="34">
        <v>3.9134700000000003E-5</v>
      </c>
      <c r="O748" s="35">
        <v>30</v>
      </c>
      <c r="P748" s="34">
        <v>2.6415500000000001E-5</v>
      </c>
      <c r="Q748" s="35">
        <v>140</v>
      </c>
      <c r="R748" s="34">
        <v>1.7553600000000001E-5</v>
      </c>
      <c r="S748" s="35">
        <v>69</v>
      </c>
      <c r="T748" s="34">
        <v>1.1626399999999999E-5</v>
      </c>
      <c r="U748" s="35">
        <v>272.60000000000002</v>
      </c>
      <c r="V748" s="34">
        <v>9.4319000000000003E-6</v>
      </c>
      <c r="W748" s="35">
        <v>2928.83</v>
      </c>
    </row>
    <row r="749" spans="1:23" ht="14.45" x14ac:dyDescent="0.3">
      <c r="A749" s="6" t="s">
        <v>31</v>
      </c>
      <c r="B749" s="6" t="s">
        <v>90</v>
      </c>
      <c r="C749" s="6" t="s">
        <v>147</v>
      </c>
      <c r="D749" s="6" t="s">
        <v>32</v>
      </c>
      <c r="E749" s="6" t="s">
        <v>36</v>
      </c>
      <c r="F749" s="24" t="str">
        <f>+TabIPW[[#This Row],[WK]]&amp;TabIPW[[#This Row],[PK]]&amp;TabIPW[[#This Row],[GK]]</f>
        <v>101802</v>
      </c>
      <c r="G749" s="6" t="s">
        <v>746</v>
      </c>
      <c r="H749" s="34">
        <v>1.2239264000000001E-5</v>
      </c>
      <c r="I749" s="35">
        <v>3875</v>
      </c>
      <c r="J749" s="34">
        <v>9.2807999999999993E-6</v>
      </c>
      <c r="K749" s="35">
        <v>2366</v>
      </c>
      <c r="L749" s="34">
        <v>3.2388400000000003E-5</v>
      </c>
      <c r="M749" s="35">
        <v>2933.38</v>
      </c>
      <c r="N749" s="34">
        <v>3.6525800000000002E-5</v>
      </c>
      <c r="O749" s="35">
        <v>28</v>
      </c>
      <c r="P749" s="34">
        <v>3.09439E-5</v>
      </c>
      <c r="Q749" s="35">
        <v>164</v>
      </c>
      <c r="R749" s="34">
        <v>2.49313E-5</v>
      </c>
      <c r="S749" s="35">
        <v>98</v>
      </c>
      <c r="T749" s="34">
        <v>6.5382999999999997E-6</v>
      </c>
      <c r="U749" s="35">
        <v>153.30000000000001</v>
      </c>
      <c r="V749" s="34">
        <v>9.4466000000000003E-6</v>
      </c>
      <c r="W749" s="35">
        <v>2933.38</v>
      </c>
    </row>
    <row r="750" spans="1:23" ht="14.45" x14ac:dyDescent="0.3">
      <c r="A750" s="6" t="s">
        <v>31</v>
      </c>
      <c r="B750" s="6" t="s">
        <v>90</v>
      </c>
      <c r="C750" s="6" t="s">
        <v>147</v>
      </c>
      <c r="D750" s="6" t="s">
        <v>37</v>
      </c>
      <c r="E750" s="6" t="s">
        <v>36</v>
      </c>
      <c r="F750" s="24" t="str">
        <f>+TabIPW[[#This Row],[WK]]&amp;TabIPW[[#This Row],[PK]]&amp;TabIPW[[#This Row],[GK]]</f>
        <v>101803</v>
      </c>
      <c r="G750" s="6" t="s">
        <v>747</v>
      </c>
      <c r="H750" s="34">
        <v>1.9345936000000002E-5</v>
      </c>
      <c r="I750" s="35">
        <v>6125</v>
      </c>
      <c r="J750" s="34">
        <v>1.4725299999999999E-5</v>
      </c>
      <c r="K750" s="35">
        <v>3754</v>
      </c>
      <c r="L750" s="34">
        <v>5.1194499999999999E-5</v>
      </c>
      <c r="M750" s="35">
        <v>4636.63</v>
      </c>
      <c r="N750" s="34">
        <v>4.43527E-5</v>
      </c>
      <c r="O750" s="35">
        <v>34</v>
      </c>
      <c r="P750" s="34">
        <v>4.3774199999999998E-5</v>
      </c>
      <c r="Q750" s="35">
        <v>232</v>
      </c>
      <c r="R750" s="34">
        <v>2.2132799999999999E-5</v>
      </c>
      <c r="S750" s="35">
        <v>87</v>
      </c>
      <c r="T750" s="34">
        <v>1.6441599999999999E-5</v>
      </c>
      <c r="U750" s="35">
        <v>385.5</v>
      </c>
      <c r="V750" s="34">
        <v>1.49317E-5</v>
      </c>
      <c r="W750" s="35">
        <v>4636.63</v>
      </c>
    </row>
    <row r="751" spans="1:23" ht="14.45" x14ac:dyDescent="0.3">
      <c r="A751" s="6" t="s">
        <v>31</v>
      </c>
      <c r="B751" s="6" t="s">
        <v>90</v>
      </c>
      <c r="C751" s="6" t="s">
        <v>147</v>
      </c>
      <c r="D751" s="6" t="s">
        <v>39</v>
      </c>
      <c r="E751" s="6" t="s">
        <v>40</v>
      </c>
      <c r="F751" s="24" t="str">
        <f>+TabIPW[[#This Row],[WK]]&amp;TabIPW[[#This Row],[PK]]&amp;TabIPW[[#This Row],[GK]]</f>
        <v>101804</v>
      </c>
      <c r="G751" s="6" t="s">
        <v>748</v>
      </c>
      <c r="H751" s="34">
        <v>1.4368112E-5</v>
      </c>
      <c r="I751" s="35">
        <v>4549</v>
      </c>
      <c r="J751" s="34">
        <v>1.06223E-5</v>
      </c>
      <c r="K751" s="35">
        <v>2708</v>
      </c>
      <c r="L751" s="34">
        <v>3.8021700000000002E-5</v>
      </c>
      <c r="M751" s="35">
        <v>3443.59</v>
      </c>
      <c r="N751" s="34">
        <v>3.6525800000000002E-5</v>
      </c>
      <c r="O751" s="35">
        <v>28</v>
      </c>
      <c r="P751" s="34">
        <v>3.6415599999999997E-5</v>
      </c>
      <c r="Q751" s="35">
        <v>193</v>
      </c>
      <c r="R751" s="34">
        <v>2.5694499999999999E-5</v>
      </c>
      <c r="S751" s="35">
        <v>101</v>
      </c>
      <c r="T751" s="34">
        <v>1.29017E-5</v>
      </c>
      <c r="U751" s="35">
        <v>302.5</v>
      </c>
      <c r="V751" s="34">
        <v>1.10897E-5</v>
      </c>
      <c r="W751" s="35">
        <v>3443.59</v>
      </c>
    </row>
    <row r="752" spans="1:23" ht="14.45" x14ac:dyDescent="0.3">
      <c r="A752" s="6" t="s">
        <v>31</v>
      </c>
      <c r="B752" s="6" t="s">
        <v>90</v>
      </c>
      <c r="C752" s="6" t="s">
        <v>147</v>
      </c>
      <c r="D752" s="6" t="s">
        <v>42</v>
      </c>
      <c r="E752" s="6" t="s">
        <v>36</v>
      </c>
      <c r="F752" s="24" t="str">
        <f>+TabIPW[[#This Row],[WK]]&amp;TabIPW[[#This Row],[PK]]&amp;TabIPW[[#This Row],[GK]]</f>
        <v>101805</v>
      </c>
      <c r="G752" s="6" t="s">
        <v>749</v>
      </c>
      <c r="H752" s="34">
        <v>1.2166616E-5</v>
      </c>
      <c r="I752" s="35">
        <v>3852</v>
      </c>
      <c r="J752" s="34">
        <v>9.3788000000000007E-6</v>
      </c>
      <c r="K752" s="35">
        <v>2391</v>
      </c>
      <c r="L752" s="34">
        <v>3.2196000000000001E-5</v>
      </c>
      <c r="M752" s="35">
        <v>2915.96</v>
      </c>
      <c r="N752" s="34">
        <v>2.73943E-5</v>
      </c>
      <c r="O752" s="35">
        <v>21</v>
      </c>
      <c r="P752" s="34">
        <v>2.5283399999999999E-5</v>
      </c>
      <c r="Q752" s="35">
        <v>134</v>
      </c>
      <c r="R752" s="34">
        <v>1.45008E-5</v>
      </c>
      <c r="S752" s="35">
        <v>57</v>
      </c>
      <c r="T752" s="34">
        <v>1.16307E-5</v>
      </c>
      <c r="U752" s="35">
        <v>272.7</v>
      </c>
      <c r="V752" s="34">
        <v>9.3904999999999993E-6</v>
      </c>
      <c r="W752" s="35">
        <v>2915.96</v>
      </c>
    </row>
    <row r="753" spans="1:23" ht="14.45" x14ac:dyDescent="0.3">
      <c r="A753" s="6" t="s">
        <v>31</v>
      </c>
      <c r="B753" s="6" t="s">
        <v>90</v>
      </c>
      <c r="C753" s="6" t="s">
        <v>147</v>
      </c>
      <c r="D753" s="6" t="s">
        <v>44</v>
      </c>
      <c r="E753" s="6" t="s">
        <v>36</v>
      </c>
      <c r="F753" s="24" t="str">
        <f>+TabIPW[[#This Row],[WK]]&amp;TabIPW[[#This Row],[PK]]&amp;TabIPW[[#This Row],[GK]]</f>
        <v>101806</v>
      </c>
      <c r="G753" s="6" t="s">
        <v>750</v>
      </c>
      <c r="H753" s="34">
        <v>1.6117928E-5</v>
      </c>
      <c r="I753" s="35">
        <v>5103</v>
      </c>
      <c r="J753" s="34">
        <v>1.20501E-5</v>
      </c>
      <c r="K753" s="35">
        <v>3072</v>
      </c>
      <c r="L753" s="34">
        <v>4.2652199999999998E-5</v>
      </c>
      <c r="M753" s="35">
        <v>3862.97</v>
      </c>
      <c r="N753" s="34">
        <v>4.8266200000000002E-5</v>
      </c>
      <c r="O753" s="35">
        <v>37</v>
      </c>
      <c r="P753" s="34">
        <v>4.0755299999999999E-5</v>
      </c>
      <c r="Q753" s="35">
        <v>216</v>
      </c>
      <c r="R753" s="34">
        <v>2.4676900000000001E-5</v>
      </c>
      <c r="S753" s="35">
        <v>97</v>
      </c>
      <c r="T753" s="34">
        <v>1.41726E-5</v>
      </c>
      <c r="U753" s="35">
        <v>332.3</v>
      </c>
      <c r="V753" s="34">
        <v>1.24402E-5</v>
      </c>
      <c r="W753" s="35">
        <v>3862.97</v>
      </c>
    </row>
    <row r="754" spans="1:23" ht="14.45" x14ac:dyDescent="0.3">
      <c r="A754" s="6" t="s">
        <v>31</v>
      </c>
      <c r="B754" s="6" t="s">
        <v>90</v>
      </c>
      <c r="C754" s="6" t="s">
        <v>147</v>
      </c>
      <c r="D754" s="6" t="s">
        <v>51</v>
      </c>
      <c r="E754" s="6" t="s">
        <v>40</v>
      </c>
      <c r="F754" s="24" t="str">
        <f>+TabIPW[[#This Row],[WK]]&amp;TabIPW[[#This Row],[PK]]&amp;TabIPW[[#This Row],[GK]]</f>
        <v>101807</v>
      </c>
      <c r="G754" s="6" t="s">
        <v>751</v>
      </c>
      <c r="H754" s="34">
        <v>4.4468807999999999E-5</v>
      </c>
      <c r="I754" s="35">
        <v>14079</v>
      </c>
      <c r="J754" s="34">
        <v>3.3176999999999998E-5</v>
      </c>
      <c r="K754" s="35">
        <v>8458</v>
      </c>
      <c r="L754" s="34">
        <v>1.176761E-4</v>
      </c>
      <c r="M754" s="35">
        <v>10657.8</v>
      </c>
      <c r="N754" s="34">
        <v>1.0305479999999999E-4</v>
      </c>
      <c r="O754" s="35">
        <v>79</v>
      </c>
      <c r="P754" s="34">
        <v>1.18115E-4</v>
      </c>
      <c r="Q754" s="35">
        <v>626</v>
      </c>
      <c r="R754" s="34">
        <v>5.9784100000000002E-5</v>
      </c>
      <c r="S754" s="35">
        <v>235</v>
      </c>
      <c r="T754" s="34">
        <v>4.3993599999999998E-5</v>
      </c>
      <c r="U754" s="35">
        <v>1031.5</v>
      </c>
      <c r="V754" s="34">
        <v>3.4322200000000001E-5</v>
      </c>
      <c r="W754" s="35">
        <v>10657.8</v>
      </c>
    </row>
    <row r="755" spans="1:23" ht="14.45" x14ac:dyDescent="0.3">
      <c r="A755" s="6" t="s">
        <v>31</v>
      </c>
      <c r="B755" s="6" t="s">
        <v>90</v>
      </c>
      <c r="C755" s="6" t="s">
        <v>153</v>
      </c>
      <c r="D755" s="6" t="s">
        <v>33</v>
      </c>
      <c r="E755" s="6" t="s">
        <v>34</v>
      </c>
      <c r="F755" s="24" t="str">
        <f>+TabIPW[[#This Row],[WK]]&amp;TabIPW[[#This Row],[PK]]&amp;TabIPW[[#This Row],[GK]]</f>
        <v>101901</v>
      </c>
      <c r="G755" s="6" t="s">
        <v>752</v>
      </c>
      <c r="H755" s="34">
        <v>1.2129348800000001E-4</v>
      </c>
      <c r="I755" s="35">
        <v>38402</v>
      </c>
      <c r="J755" s="34">
        <v>8.9144100000000006E-5</v>
      </c>
      <c r="K755" s="35">
        <v>22726</v>
      </c>
      <c r="L755" s="34">
        <v>3.5447089999999999E-4</v>
      </c>
      <c r="M755" s="35">
        <v>32104.07</v>
      </c>
      <c r="N755" s="34">
        <v>2.4915780000000002E-4</v>
      </c>
      <c r="O755" s="35">
        <v>191</v>
      </c>
      <c r="P755" s="34">
        <v>2.9679689999999998E-4</v>
      </c>
      <c r="Q755" s="35">
        <v>1573</v>
      </c>
      <c r="R755" s="34">
        <v>1.630708E-4</v>
      </c>
      <c r="S755" s="35">
        <v>641</v>
      </c>
      <c r="T755" s="34">
        <v>1.148269E-4</v>
      </c>
      <c r="U755" s="35">
        <v>2692.3</v>
      </c>
      <c r="V755" s="34">
        <v>1.0338740000000001E-4</v>
      </c>
      <c r="W755" s="35">
        <v>32104.07</v>
      </c>
    </row>
    <row r="756" spans="1:23" ht="14.45" x14ac:dyDescent="0.3">
      <c r="A756" s="6" t="s">
        <v>31</v>
      </c>
      <c r="B756" s="6" t="s">
        <v>90</v>
      </c>
      <c r="C756" s="6" t="s">
        <v>153</v>
      </c>
      <c r="D756" s="6" t="s">
        <v>32</v>
      </c>
      <c r="E756" s="6" t="s">
        <v>40</v>
      </c>
      <c r="F756" s="24" t="str">
        <f>+TabIPW[[#This Row],[WK]]&amp;TabIPW[[#This Row],[PK]]&amp;TabIPW[[#This Row],[GK]]</f>
        <v>101902</v>
      </c>
      <c r="G756" s="6" t="s">
        <v>753</v>
      </c>
      <c r="H756" s="34">
        <v>2.2283360000000001E-5</v>
      </c>
      <c r="I756" s="35">
        <v>7055</v>
      </c>
      <c r="J756" s="34">
        <v>1.6435499999999999E-5</v>
      </c>
      <c r="K756" s="35">
        <v>4190</v>
      </c>
      <c r="L756" s="34">
        <v>6.5121400000000003E-5</v>
      </c>
      <c r="M756" s="35">
        <v>5897.98</v>
      </c>
      <c r="N756" s="34">
        <v>4.3048199999999999E-5</v>
      </c>
      <c r="O756" s="35">
        <v>33</v>
      </c>
      <c r="P756" s="34">
        <v>5.6415900000000003E-5</v>
      </c>
      <c r="Q756" s="35">
        <v>299</v>
      </c>
      <c r="R756" s="34">
        <v>3.5870500000000002E-5</v>
      </c>
      <c r="S756" s="35">
        <v>141</v>
      </c>
      <c r="T756" s="34">
        <v>1.4385900000000001E-5</v>
      </c>
      <c r="U756" s="35">
        <v>337.3</v>
      </c>
      <c r="V756" s="34">
        <v>1.8993700000000001E-5</v>
      </c>
      <c r="W756" s="35">
        <v>5897.98</v>
      </c>
    </row>
    <row r="757" spans="1:23" ht="14.45" x14ac:dyDescent="0.3">
      <c r="A757" s="6" t="s">
        <v>31</v>
      </c>
      <c r="B757" s="6" t="s">
        <v>90</v>
      </c>
      <c r="C757" s="6" t="s">
        <v>153</v>
      </c>
      <c r="D757" s="6" t="s">
        <v>37</v>
      </c>
      <c r="E757" s="6" t="s">
        <v>36</v>
      </c>
      <c r="F757" s="24" t="str">
        <f>+TabIPW[[#This Row],[WK]]&amp;TabIPW[[#This Row],[PK]]&amp;TabIPW[[#This Row],[GK]]</f>
        <v>101903</v>
      </c>
      <c r="G757" s="6" t="s">
        <v>754</v>
      </c>
      <c r="H757" s="34">
        <v>1.7397128E-5</v>
      </c>
      <c r="I757" s="35">
        <v>5508</v>
      </c>
      <c r="J757" s="34">
        <v>1.3356299999999999E-5</v>
      </c>
      <c r="K757" s="35">
        <v>3405</v>
      </c>
      <c r="L757" s="34">
        <v>5.0841799999999998E-5</v>
      </c>
      <c r="M757" s="35">
        <v>4604.6899999999996</v>
      </c>
      <c r="N757" s="34">
        <v>3.0003300000000001E-5</v>
      </c>
      <c r="O757" s="35">
        <v>23</v>
      </c>
      <c r="P757" s="34">
        <v>3.1509900000000001E-5</v>
      </c>
      <c r="Q757" s="35">
        <v>167</v>
      </c>
      <c r="R757" s="34">
        <v>1.8062399999999998E-5</v>
      </c>
      <c r="S757" s="35">
        <v>71</v>
      </c>
      <c r="T757" s="34">
        <v>9.9971999999999998E-6</v>
      </c>
      <c r="U757" s="35">
        <v>234.4</v>
      </c>
      <c r="V757" s="34">
        <v>1.48289E-5</v>
      </c>
      <c r="W757" s="35">
        <v>4604.6899999999996</v>
      </c>
    </row>
    <row r="758" spans="1:23" ht="14.45" x14ac:dyDescent="0.3">
      <c r="A758" s="6" t="s">
        <v>31</v>
      </c>
      <c r="B758" s="6" t="s">
        <v>90</v>
      </c>
      <c r="C758" s="6" t="s">
        <v>153</v>
      </c>
      <c r="D758" s="6" t="s">
        <v>39</v>
      </c>
      <c r="E758" s="6" t="s">
        <v>36</v>
      </c>
      <c r="F758" s="24" t="str">
        <f>+TabIPW[[#This Row],[WK]]&amp;TabIPW[[#This Row],[PK]]&amp;TabIPW[[#This Row],[GK]]</f>
        <v>101904</v>
      </c>
      <c r="G758" s="6" t="s">
        <v>752</v>
      </c>
      <c r="H758" s="34">
        <v>3.9042463999999999E-5</v>
      </c>
      <c r="I758" s="35">
        <v>12361</v>
      </c>
      <c r="J758" s="34">
        <v>2.9568199999999999E-5</v>
      </c>
      <c r="K758" s="35">
        <v>7538</v>
      </c>
      <c r="L758" s="34">
        <v>1.140987E-4</v>
      </c>
      <c r="M758" s="35">
        <v>10333.799999999999</v>
      </c>
      <c r="N758" s="34">
        <v>8.4791900000000004E-5</v>
      </c>
      <c r="O758" s="35">
        <v>65</v>
      </c>
      <c r="P758" s="34">
        <v>9.3208900000000001E-5</v>
      </c>
      <c r="Q758" s="35">
        <v>494</v>
      </c>
      <c r="R758" s="34">
        <v>5.6985699999999999E-5</v>
      </c>
      <c r="S758" s="35">
        <v>224</v>
      </c>
      <c r="T758" s="34">
        <v>2.9394400000000001E-5</v>
      </c>
      <c r="U758" s="35">
        <v>689.2</v>
      </c>
      <c r="V758" s="34">
        <v>3.3278799999999997E-5</v>
      </c>
      <c r="W758" s="35">
        <v>10333.799999999999</v>
      </c>
    </row>
    <row r="759" spans="1:23" ht="14.45" x14ac:dyDescent="0.3">
      <c r="A759" s="6" t="s">
        <v>31</v>
      </c>
      <c r="B759" s="6" t="s">
        <v>90</v>
      </c>
      <c r="C759" s="6" t="s">
        <v>161</v>
      </c>
      <c r="D759" s="6" t="s">
        <v>33</v>
      </c>
      <c r="E759" s="6" t="s">
        <v>34</v>
      </c>
      <c r="F759" s="24" t="str">
        <f>+TabIPW[[#This Row],[WK]]&amp;TabIPW[[#This Row],[PK]]&amp;TabIPW[[#This Row],[GK]]</f>
        <v>102001</v>
      </c>
      <c r="G759" s="6" t="s">
        <v>755</v>
      </c>
      <c r="H759" s="34">
        <v>4.1427152000000004E-5</v>
      </c>
      <c r="I759" s="35">
        <v>13116</v>
      </c>
      <c r="J759" s="34">
        <v>3.01959E-5</v>
      </c>
      <c r="K759" s="35">
        <v>7698</v>
      </c>
      <c r="L759" s="34">
        <v>1.3004640000000001E-4</v>
      </c>
      <c r="M759" s="35">
        <v>11778.17</v>
      </c>
      <c r="N759" s="34">
        <v>9.1314400000000001E-5</v>
      </c>
      <c r="O759" s="35">
        <v>70</v>
      </c>
      <c r="P759" s="34">
        <v>1.030204E-4</v>
      </c>
      <c r="Q759" s="35">
        <v>546</v>
      </c>
      <c r="R759" s="34">
        <v>6.2328099999999997E-5</v>
      </c>
      <c r="S759" s="35">
        <v>245</v>
      </c>
      <c r="T759" s="34">
        <v>4.8096500000000003E-5</v>
      </c>
      <c r="U759" s="35">
        <v>1127.7</v>
      </c>
      <c r="V759" s="34">
        <v>3.7930199999999998E-5</v>
      </c>
      <c r="W759" s="35">
        <v>11778.17</v>
      </c>
    </row>
    <row r="760" spans="1:23" ht="14.45" x14ac:dyDescent="0.3">
      <c r="A760" s="6" t="s">
        <v>31</v>
      </c>
      <c r="B760" s="6" t="s">
        <v>90</v>
      </c>
      <c r="C760" s="6" t="s">
        <v>161</v>
      </c>
      <c r="D760" s="6" t="s">
        <v>32</v>
      </c>
      <c r="E760" s="6" t="s">
        <v>34</v>
      </c>
      <c r="F760" s="24" t="str">
        <f>+TabIPW[[#This Row],[WK]]&amp;TabIPW[[#This Row],[PK]]&amp;TabIPW[[#This Row],[GK]]</f>
        <v>102002</v>
      </c>
      <c r="G760" s="6" t="s">
        <v>756</v>
      </c>
      <c r="H760" s="34">
        <v>5.7055511999999996E-5</v>
      </c>
      <c r="I760" s="35">
        <v>18064</v>
      </c>
      <c r="J760" s="34">
        <v>4.2771600000000002E-5</v>
      </c>
      <c r="K760" s="35">
        <v>10904</v>
      </c>
      <c r="L760" s="34">
        <v>1.7910619999999999E-4</v>
      </c>
      <c r="M760" s="35">
        <v>16221.47</v>
      </c>
      <c r="N760" s="34">
        <v>1.174042E-4</v>
      </c>
      <c r="O760" s="35">
        <v>90</v>
      </c>
      <c r="P760" s="34">
        <v>1.4302100000000001E-4</v>
      </c>
      <c r="Q760" s="35">
        <v>758</v>
      </c>
      <c r="R760" s="34">
        <v>5.6985699999999999E-5</v>
      </c>
      <c r="S760" s="35">
        <v>224</v>
      </c>
      <c r="T760" s="34">
        <v>4.8958000000000001E-5</v>
      </c>
      <c r="U760" s="35">
        <v>1147.9000000000001</v>
      </c>
      <c r="V760" s="34">
        <v>5.22393E-5</v>
      </c>
      <c r="W760" s="35">
        <v>16221.47</v>
      </c>
    </row>
    <row r="761" spans="1:23" ht="14.45" x14ac:dyDescent="0.3">
      <c r="A761" s="6" t="s">
        <v>31</v>
      </c>
      <c r="B761" s="6" t="s">
        <v>90</v>
      </c>
      <c r="C761" s="6" t="s">
        <v>161</v>
      </c>
      <c r="D761" s="6" t="s">
        <v>37</v>
      </c>
      <c r="E761" s="6" t="s">
        <v>34</v>
      </c>
      <c r="F761" s="24" t="str">
        <f>+TabIPW[[#This Row],[WK]]&amp;TabIPW[[#This Row],[PK]]&amp;TabIPW[[#This Row],[GK]]</f>
        <v>102003</v>
      </c>
      <c r="G761" s="6" t="s">
        <v>757</v>
      </c>
      <c r="H761" s="34">
        <v>1.6911664800000001E-4</v>
      </c>
      <c r="I761" s="35">
        <v>53543</v>
      </c>
      <c r="J761" s="34">
        <v>1.2372929999999999E-4</v>
      </c>
      <c r="K761" s="35">
        <v>31543</v>
      </c>
      <c r="L761" s="34">
        <v>5.3088389999999999E-4</v>
      </c>
      <c r="M761" s="35">
        <v>48081.61</v>
      </c>
      <c r="N761" s="34">
        <v>3.1177340000000003E-4</v>
      </c>
      <c r="O761" s="35">
        <v>239</v>
      </c>
      <c r="P761" s="34">
        <v>3.8245850000000002E-4</v>
      </c>
      <c r="Q761" s="35">
        <v>2027</v>
      </c>
      <c r="R761" s="34">
        <v>3.0782470000000002E-4</v>
      </c>
      <c r="S761" s="35">
        <v>1210</v>
      </c>
      <c r="T761" s="34">
        <v>1.6312809999999999E-4</v>
      </c>
      <c r="U761" s="35">
        <v>3824.7999999999997</v>
      </c>
      <c r="V761" s="34">
        <v>1.548411E-4</v>
      </c>
      <c r="W761" s="35">
        <v>48081.61</v>
      </c>
    </row>
    <row r="762" spans="1:23" ht="14.45" x14ac:dyDescent="0.3">
      <c r="A762" s="6" t="s">
        <v>31</v>
      </c>
      <c r="B762" s="6" t="s">
        <v>90</v>
      </c>
      <c r="C762" s="6" t="s">
        <v>161</v>
      </c>
      <c r="D762" s="6" t="s">
        <v>39</v>
      </c>
      <c r="E762" s="6" t="s">
        <v>40</v>
      </c>
      <c r="F762" s="24" t="str">
        <f>+TabIPW[[#This Row],[WK]]&amp;TabIPW[[#This Row],[PK]]&amp;TabIPW[[#This Row],[GK]]</f>
        <v>102004</v>
      </c>
      <c r="G762" s="6" t="s">
        <v>758</v>
      </c>
      <c r="H762" s="34">
        <v>1.1089564000000001E-4</v>
      </c>
      <c r="I762" s="35">
        <v>35110</v>
      </c>
      <c r="J762" s="34">
        <v>8.1765699999999995E-5</v>
      </c>
      <c r="K762" s="35">
        <v>20845</v>
      </c>
      <c r="L762" s="34">
        <v>3.4811899999999998E-4</v>
      </c>
      <c r="M762" s="35">
        <v>31528.78</v>
      </c>
      <c r="N762" s="34">
        <v>2.087186E-4</v>
      </c>
      <c r="O762" s="35">
        <v>160</v>
      </c>
      <c r="P762" s="34">
        <v>2.671738E-4</v>
      </c>
      <c r="Q762" s="35">
        <v>1416</v>
      </c>
      <c r="R762" s="34">
        <v>1.119363E-4</v>
      </c>
      <c r="S762" s="35">
        <v>440</v>
      </c>
      <c r="T762" s="34">
        <v>9.1092099999999995E-5</v>
      </c>
      <c r="U762" s="35">
        <v>2135.8000000000002</v>
      </c>
      <c r="V762" s="34">
        <v>1.015347E-4</v>
      </c>
      <c r="W762" s="35">
        <v>31528.78</v>
      </c>
    </row>
    <row r="763" spans="1:23" ht="14.45" x14ac:dyDescent="0.3">
      <c r="A763" s="6" t="s">
        <v>31</v>
      </c>
      <c r="B763" s="6" t="s">
        <v>90</v>
      </c>
      <c r="C763" s="6" t="s">
        <v>161</v>
      </c>
      <c r="D763" s="6" t="s">
        <v>42</v>
      </c>
      <c r="E763" s="6" t="s">
        <v>36</v>
      </c>
      <c r="F763" s="24" t="str">
        <f>+TabIPW[[#This Row],[WK]]&amp;TabIPW[[#This Row],[PK]]&amp;TabIPW[[#This Row],[GK]]</f>
        <v>102005</v>
      </c>
      <c r="G763" s="6" t="s">
        <v>755</v>
      </c>
      <c r="H763" s="34">
        <v>1.4614471999999999E-5</v>
      </c>
      <c r="I763" s="35">
        <v>4627</v>
      </c>
      <c r="J763" s="34">
        <v>1.1202800000000001E-5</v>
      </c>
      <c r="K763" s="35">
        <v>2856</v>
      </c>
      <c r="L763" s="34">
        <v>4.5877200000000002E-5</v>
      </c>
      <c r="M763" s="35">
        <v>4155.05</v>
      </c>
      <c r="N763" s="34">
        <v>3.1307799999999999E-5</v>
      </c>
      <c r="O763" s="35">
        <v>24</v>
      </c>
      <c r="P763" s="34">
        <v>2.0000299999999999E-5</v>
      </c>
      <c r="Q763" s="35">
        <v>106</v>
      </c>
      <c r="R763" s="34">
        <v>1.62816E-5</v>
      </c>
      <c r="S763" s="35">
        <v>64</v>
      </c>
      <c r="T763" s="34">
        <v>1.1216999999999999E-5</v>
      </c>
      <c r="U763" s="35">
        <v>263</v>
      </c>
      <c r="V763" s="34">
        <v>1.3380800000000001E-5</v>
      </c>
      <c r="W763" s="35">
        <v>4155.05</v>
      </c>
    </row>
    <row r="764" spans="1:23" ht="14.45" x14ac:dyDescent="0.3">
      <c r="A764" s="6" t="s">
        <v>31</v>
      </c>
      <c r="B764" s="6" t="s">
        <v>90</v>
      </c>
      <c r="C764" s="6" t="s">
        <v>161</v>
      </c>
      <c r="D764" s="6" t="s">
        <v>44</v>
      </c>
      <c r="E764" s="6" t="s">
        <v>36</v>
      </c>
      <c r="F764" s="24" t="str">
        <f>+TabIPW[[#This Row],[WK]]&amp;TabIPW[[#This Row],[PK]]&amp;TabIPW[[#This Row],[GK]]</f>
        <v>102006</v>
      </c>
      <c r="G764" s="6" t="s">
        <v>756</v>
      </c>
      <c r="H764" s="34">
        <v>2.2892951999999998E-5</v>
      </c>
      <c r="I764" s="35">
        <v>7248</v>
      </c>
      <c r="J764" s="34">
        <v>1.6757199999999999E-5</v>
      </c>
      <c r="K764" s="35">
        <v>4272</v>
      </c>
      <c r="L764" s="34">
        <v>7.1864600000000003E-5</v>
      </c>
      <c r="M764" s="35">
        <v>6508.7</v>
      </c>
      <c r="N764" s="34">
        <v>3.5221300000000001E-5</v>
      </c>
      <c r="O764" s="35">
        <v>27</v>
      </c>
      <c r="P764" s="34">
        <v>2.6792899999999999E-5</v>
      </c>
      <c r="Q764" s="35">
        <v>142</v>
      </c>
      <c r="R764" s="34">
        <v>4.0704100000000002E-5</v>
      </c>
      <c r="S764" s="35">
        <v>160</v>
      </c>
      <c r="T764" s="34">
        <v>2.1580999999999999E-5</v>
      </c>
      <c r="U764" s="35">
        <v>506</v>
      </c>
      <c r="V764" s="34">
        <v>2.09605E-5</v>
      </c>
      <c r="W764" s="35">
        <v>6508.7</v>
      </c>
    </row>
    <row r="765" spans="1:23" ht="14.45" x14ac:dyDescent="0.3">
      <c r="A765" s="6" t="s">
        <v>31</v>
      </c>
      <c r="B765" s="6" t="s">
        <v>90</v>
      </c>
      <c r="C765" s="6" t="s">
        <v>161</v>
      </c>
      <c r="D765" s="6" t="s">
        <v>51</v>
      </c>
      <c r="E765" s="6" t="s">
        <v>36</v>
      </c>
      <c r="F765" s="24" t="str">
        <f>+TabIPW[[#This Row],[WK]]&amp;TabIPW[[#This Row],[PK]]&amp;TabIPW[[#This Row],[GK]]</f>
        <v>102007</v>
      </c>
      <c r="G765" s="6" t="s">
        <v>759</v>
      </c>
      <c r="H765" s="34">
        <v>1.6689624000000003E-5</v>
      </c>
      <c r="I765" s="35">
        <v>5284</v>
      </c>
      <c r="J765" s="34">
        <v>1.2485499999999999E-5</v>
      </c>
      <c r="K765" s="35">
        <v>3183</v>
      </c>
      <c r="L765" s="34">
        <v>5.2391300000000001E-5</v>
      </c>
      <c r="M765" s="35">
        <v>4745.03</v>
      </c>
      <c r="N765" s="34">
        <v>3.0003300000000001E-5</v>
      </c>
      <c r="O765" s="35">
        <v>23</v>
      </c>
      <c r="P765" s="34">
        <v>3.41515E-5</v>
      </c>
      <c r="Q765" s="35">
        <v>181</v>
      </c>
      <c r="R765" s="34">
        <v>1.98432E-5</v>
      </c>
      <c r="S765" s="35">
        <v>78</v>
      </c>
      <c r="T765" s="34">
        <v>1.2189400000000001E-5</v>
      </c>
      <c r="U765" s="35">
        <v>285.8</v>
      </c>
      <c r="V765" s="34">
        <v>1.5280800000000001E-5</v>
      </c>
      <c r="W765" s="35">
        <v>4745.03</v>
      </c>
    </row>
    <row r="766" spans="1:23" ht="14.45" x14ac:dyDescent="0.3">
      <c r="A766" s="6" t="s">
        <v>31</v>
      </c>
      <c r="B766" s="6" t="s">
        <v>90</v>
      </c>
      <c r="C766" s="6" t="s">
        <v>161</v>
      </c>
      <c r="D766" s="6" t="s">
        <v>75</v>
      </c>
      <c r="E766" s="6" t="s">
        <v>40</v>
      </c>
      <c r="F766" s="24" t="str">
        <f>+TabIPW[[#This Row],[WK]]&amp;TabIPW[[#This Row],[PK]]&amp;TabIPW[[#This Row],[GK]]</f>
        <v>102008</v>
      </c>
      <c r="G766" s="6" t="s">
        <v>760</v>
      </c>
      <c r="H766" s="34">
        <v>4.1095504000000004E-5</v>
      </c>
      <c r="I766" s="35">
        <v>13011</v>
      </c>
      <c r="J766" s="34">
        <v>3.0223299999999999E-5</v>
      </c>
      <c r="K766" s="35">
        <v>7705</v>
      </c>
      <c r="L766" s="34">
        <v>1.2900530000000001E-4</v>
      </c>
      <c r="M766" s="35">
        <v>11683.88</v>
      </c>
      <c r="N766" s="34">
        <v>8.3487399999999996E-5</v>
      </c>
      <c r="O766" s="35">
        <v>64</v>
      </c>
      <c r="P766" s="34">
        <v>9.2831599999999994E-5</v>
      </c>
      <c r="Q766" s="35">
        <v>492</v>
      </c>
      <c r="R766" s="34">
        <v>5.0371299999999997E-5</v>
      </c>
      <c r="S766" s="35">
        <v>198</v>
      </c>
      <c r="T766" s="34">
        <v>4.8365200000000002E-5</v>
      </c>
      <c r="U766" s="35">
        <v>1134</v>
      </c>
      <c r="V766" s="34">
        <v>3.7626600000000003E-5</v>
      </c>
      <c r="W766" s="35">
        <v>11683.88</v>
      </c>
    </row>
    <row r="767" spans="1:23" ht="14.45" x14ac:dyDescent="0.3">
      <c r="A767" s="6" t="s">
        <v>31</v>
      </c>
      <c r="B767" s="6" t="s">
        <v>90</v>
      </c>
      <c r="C767" s="6" t="s">
        <v>161</v>
      </c>
      <c r="D767" s="6" t="s">
        <v>77</v>
      </c>
      <c r="E767" s="6" t="s">
        <v>36</v>
      </c>
      <c r="F767" s="24" t="str">
        <f>+TabIPW[[#This Row],[WK]]&amp;TabIPW[[#This Row],[PK]]&amp;TabIPW[[#This Row],[GK]]</f>
        <v>102009</v>
      </c>
      <c r="G767" s="6" t="s">
        <v>757</v>
      </c>
      <c r="H767" s="34">
        <v>5.1600744000000003E-5</v>
      </c>
      <c r="I767" s="35">
        <v>16337</v>
      </c>
      <c r="J767" s="34">
        <v>3.7515300000000003E-5</v>
      </c>
      <c r="K767" s="35">
        <v>9564</v>
      </c>
      <c r="L767" s="34">
        <v>1.619829E-4</v>
      </c>
      <c r="M767" s="35">
        <v>14670.63</v>
      </c>
      <c r="N767" s="34">
        <v>9.2618899999999995E-5</v>
      </c>
      <c r="O767" s="35">
        <v>71</v>
      </c>
      <c r="P767" s="34">
        <v>7.7359600000000004E-5</v>
      </c>
      <c r="Q767" s="35">
        <v>410</v>
      </c>
      <c r="R767" s="34">
        <v>6.9196999999999995E-5</v>
      </c>
      <c r="S767" s="35">
        <v>272</v>
      </c>
      <c r="T767" s="34">
        <v>3.2879000000000001E-5</v>
      </c>
      <c r="U767" s="35">
        <v>770.9</v>
      </c>
      <c r="V767" s="34">
        <v>4.7244999999999999E-5</v>
      </c>
      <c r="W767" s="35">
        <v>14670.63</v>
      </c>
    </row>
    <row r="768" spans="1:23" ht="14.45" x14ac:dyDescent="0.3">
      <c r="A768" s="6" t="s">
        <v>31</v>
      </c>
      <c r="B768" s="6" t="s">
        <v>90</v>
      </c>
      <c r="C768" s="6" t="s">
        <v>168</v>
      </c>
      <c r="D768" s="6" t="s">
        <v>33</v>
      </c>
      <c r="E768" s="6" t="s">
        <v>34</v>
      </c>
      <c r="F768" s="24" t="str">
        <f>+TabIPW[[#This Row],[WK]]&amp;TabIPW[[#This Row],[PK]]&amp;TabIPW[[#This Row],[GK]]</f>
        <v>102101</v>
      </c>
      <c r="G768" s="6" t="s">
        <v>761</v>
      </c>
      <c r="H768" s="34">
        <v>3.7741160000000001E-5</v>
      </c>
      <c r="I768" s="35">
        <v>11949</v>
      </c>
      <c r="J768" s="34">
        <v>2.7897200000000001E-5</v>
      </c>
      <c r="K768" s="35">
        <v>7112</v>
      </c>
      <c r="L768" s="34">
        <v>1.035671E-4</v>
      </c>
      <c r="M768" s="35">
        <v>9379.9699999999993</v>
      </c>
      <c r="N768" s="34">
        <v>8.0878500000000002E-5</v>
      </c>
      <c r="O768" s="35">
        <v>62</v>
      </c>
      <c r="P768" s="34">
        <v>9.4152400000000003E-5</v>
      </c>
      <c r="Q768" s="35">
        <v>499</v>
      </c>
      <c r="R768" s="34">
        <v>9.9216199999999994E-5</v>
      </c>
      <c r="S768" s="35">
        <v>390</v>
      </c>
      <c r="T768" s="34">
        <v>3.3245799999999999E-5</v>
      </c>
      <c r="U768" s="35">
        <v>779.5</v>
      </c>
      <c r="V768" s="34">
        <v>3.0207100000000001E-5</v>
      </c>
      <c r="W768" s="35">
        <v>9379.9699999999993</v>
      </c>
    </row>
    <row r="769" spans="1:23" ht="14.45" x14ac:dyDescent="0.3">
      <c r="A769" s="6" t="s">
        <v>31</v>
      </c>
      <c r="B769" s="6" t="s">
        <v>90</v>
      </c>
      <c r="C769" s="6" t="s">
        <v>168</v>
      </c>
      <c r="D769" s="6" t="s">
        <v>32</v>
      </c>
      <c r="E769" s="6" t="s">
        <v>36</v>
      </c>
      <c r="F769" s="24" t="str">
        <f>+TabIPW[[#This Row],[WK]]&amp;TabIPW[[#This Row],[PK]]&amp;TabIPW[[#This Row],[GK]]</f>
        <v>102102</v>
      </c>
      <c r="G769" s="6" t="s">
        <v>761</v>
      </c>
      <c r="H769" s="34">
        <v>1.9355408E-5</v>
      </c>
      <c r="I769" s="35">
        <v>6128</v>
      </c>
      <c r="J769" s="34">
        <v>1.45017E-5</v>
      </c>
      <c r="K769" s="35">
        <v>3697</v>
      </c>
      <c r="L769" s="34">
        <v>5.3114E-5</v>
      </c>
      <c r="M769" s="35">
        <v>4810.4799999999996</v>
      </c>
      <c r="N769" s="34">
        <v>3.1307799999999999E-5</v>
      </c>
      <c r="O769" s="35">
        <v>24</v>
      </c>
      <c r="P769" s="34">
        <v>1.7547400000000001E-5</v>
      </c>
      <c r="Q769" s="35">
        <v>93</v>
      </c>
      <c r="R769" s="34">
        <v>1.3991999999999999E-5</v>
      </c>
      <c r="S769" s="35">
        <v>55</v>
      </c>
      <c r="T769" s="34">
        <v>1.20572E-5</v>
      </c>
      <c r="U769" s="35">
        <v>282.7</v>
      </c>
      <c r="V769" s="34">
        <v>1.5491599999999999E-5</v>
      </c>
      <c r="W769" s="35">
        <v>4810.4799999999996</v>
      </c>
    </row>
    <row r="770" spans="1:23" ht="14.45" x14ac:dyDescent="0.3">
      <c r="A770" s="6" t="s">
        <v>31</v>
      </c>
      <c r="B770" s="6" t="s">
        <v>90</v>
      </c>
      <c r="C770" s="6" t="s">
        <v>168</v>
      </c>
      <c r="D770" s="6" t="s">
        <v>37</v>
      </c>
      <c r="E770" s="6" t="s">
        <v>36</v>
      </c>
      <c r="F770" s="24" t="str">
        <f>+TabIPW[[#This Row],[WK]]&amp;TabIPW[[#This Row],[PK]]&amp;TabIPW[[#This Row],[GK]]</f>
        <v>102103</v>
      </c>
      <c r="G770" s="6" t="s">
        <v>762</v>
      </c>
      <c r="H770" s="34">
        <v>1.3786944000000002E-5</v>
      </c>
      <c r="I770" s="35">
        <v>4365</v>
      </c>
      <c r="J770" s="34">
        <v>1.02065E-5</v>
      </c>
      <c r="K770" s="35">
        <v>2602</v>
      </c>
      <c r="L770" s="34">
        <v>3.7833400000000003E-5</v>
      </c>
      <c r="M770" s="35">
        <v>3426.53</v>
      </c>
      <c r="N770" s="34">
        <v>2.73943E-5</v>
      </c>
      <c r="O770" s="35">
        <v>21</v>
      </c>
      <c r="P770" s="34">
        <v>2.6038100000000001E-5</v>
      </c>
      <c r="Q770" s="35">
        <v>138</v>
      </c>
      <c r="R770" s="34">
        <v>1.7299199999999999E-5</v>
      </c>
      <c r="S770" s="35">
        <v>68</v>
      </c>
      <c r="T770" s="34">
        <v>7.8560999999999992E-6</v>
      </c>
      <c r="U770" s="35">
        <v>184.2</v>
      </c>
      <c r="V770" s="34">
        <v>1.10347E-5</v>
      </c>
      <c r="W770" s="35">
        <v>3426.53</v>
      </c>
    </row>
    <row r="771" spans="1:23" ht="14.45" x14ac:dyDescent="0.3">
      <c r="A771" s="6" t="s">
        <v>31</v>
      </c>
      <c r="B771" s="6" t="s">
        <v>90</v>
      </c>
      <c r="C771" s="6" t="s">
        <v>168</v>
      </c>
      <c r="D771" s="6" t="s">
        <v>39</v>
      </c>
      <c r="E771" s="6" t="s">
        <v>36</v>
      </c>
      <c r="F771" s="24" t="str">
        <f>+TabIPW[[#This Row],[WK]]&amp;TabIPW[[#This Row],[PK]]&amp;TabIPW[[#This Row],[GK]]</f>
        <v>102104</v>
      </c>
      <c r="G771" s="6" t="s">
        <v>763</v>
      </c>
      <c r="H771" s="34">
        <v>9.9240719999999988E-6</v>
      </c>
      <c r="I771" s="35">
        <v>3142</v>
      </c>
      <c r="J771" s="34">
        <v>7.4489E-6</v>
      </c>
      <c r="K771" s="35">
        <v>1899</v>
      </c>
      <c r="L771" s="34">
        <v>2.7233099999999999E-5</v>
      </c>
      <c r="M771" s="35">
        <v>2466.4699999999998</v>
      </c>
      <c r="N771" s="34">
        <v>1.9567399999999998E-5</v>
      </c>
      <c r="O771" s="35">
        <v>15</v>
      </c>
      <c r="P771" s="34">
        <v>1.9434200000000001E-5</v>
      </c>
      <c r="Q771" s="35">
        <v>103</v>
      </c>
      <c r="R771" s="34">
        <v>1.1193600000000001E-5</v>
      </c>
      <c r="S771" s="35">
        <v>44</v>
      </c>
      <c r="T771" s="34">
        <v>0</v>
      </c>
      <c r="U771" s="35">
        <v>0</v>
      </c>
      <c r="V771" s="34">
        <v>7.943E-6</v>
      </c>
      <c r="W771" s="35">
        <v>2466.4699999999998</v>
      </c>
    </row>
    <row r="772" spans="1:23" ht="14.45" x14ac:dyDescent="0.3">
      <c r="A772" s="6" t="s">
        <v>31</v>
      </c>
      <c r="B772" s="6" t="s">
        <v>90</v>
      </c>
      <c r="C772" s="6" t="s">
        <v>168</v>
      </c>
      <c r="D772" s="6" t="s">
        <v>42</v>
      </c>
      <c r="E772" s="6" t="s">
        <v>36</v>
      </c>
      <c r="F772" s="24" t="str">
        <f>+TabIPW[[#This Row],[WK]]&amp;TabIPW[[#This Row],[PK]]&amp;TabIPW[[#This Row],[GK]]</f>
        <v>102105</v>
      </c>
      <c r="G772" s="6" t="s">
        <v>764</v>
      </c>
      <c r="H772" s="34">
        <v>1.4450232E-5</v>
      </c>
      <c r="I772" s="35">
        <v>4575</v>
      </c>
      <c r="J772" s="34">
        <v>1.0594800000000001E-5</v>
      </c>
      <c r="K772" s="35">
        <v>2701</v>
      </c>
      <c r="L772" s="34">
        <v>3.9653500000000002E-5</v>
      </c>
      <c r="M772" s="35">
        <v>3591.38</v>
      </c>
      <c r="N772" s="34">
        <v>3.0003300000000001E-5</v>
      </c>
      <c r="O772" s="35">
        <v>23</v>
      </c>
      <c r="P772" s="34">
        <v>3.9245900000000003E-5</v>
      </c>
      <c r="Q772" s="35">
        <v>208</v>
      </c>
      <c r="R772" s="34">
        <v>2.2132799999999999E-5</v>
      </c>
      <c r="S772" s="35">
        <v>87</v>
      </c>
      <c r="T772" s="34">
        <v>7.4722999999999996E-6</v>
      </c>
      <c r="U772" s="35">
        <v>175.2</v>
      </c>
      <c r="V772" s="34">
        <v>1.15656E-5</v>
      </c>
      <c r="W772" s="35">
        <v>3591.38</v>
      </c>
    </row>
    <row r="773" spans="1:23" ht="14.45" x14ac:dyDescent="0.3">
      <c r="A773" s="6" t="s">
        <v>31</v>
      </c>
      <c r="B773" s="6" t="s">
        <v>93</v>
      </c>
      <c r="C773" s="6" t="s">
        <v>33</v>
      </c>
      <c r="D773" s="6" t="s">
        <v>33</v>
      </c>
      <c r="E773" s="6" t="s">
        <v>34</v>
      </c>
      <c r="F773" s="24" t="str">
        <f>+TabIPW[[#This Row],[WK]]&amp;TabIPW[[#This Row],[PK]]&amp;TabIPW[[#This Row],[GK]]</f>
        <v>120101</v>
      </c>
      <c r="G773" s="6" t="s">
        <v>765</v>
      </c>
      <c r="H773" s="34">
        <v>8.9831471999999999E-5</v>
      </c>
      <c r="I773" s="35">
        <v>28441</v>
      </c>
      <c r="J773" s="34">
        <v>6.5498899999999997E-5</v>
      </c>
      <c r="K773" s="35">
        <v>16698</v>
      </c>
      <c r="L773" s="34">
        <v>2.6440969999999998E-4</v>
      </c>
      <c r="M773" s="35">
        <v>23947.32</v>
      </c>
      <c r="N773" s="34">
        <v>2.0219610000000001E-4</v>
      </c>
      <c r="O773" s="35">
        <v>155</v>
      </c>
      <c r="P773" s="34">
        <v>2.6887189999999999E-4</v>
      </c>
      <c r="Q773" s="35">
        <v>1425</v>
      </c>
      <c r="R773" s="34">
        <v>1.015058E-4</v>
      </c>
      <c r="S773" s="35">
        <v>399</v>
      </c>
      <c r="T773" s="34">
        <v>1.0671049999999999E-4</v>
      </c>
      <c r="U773" s="35">
        <v>2502</v>
      </c>
      <c r="V773" s="34">
        <v>7.7119499999999999E-5</v>
      </c>
      <c r="W773" s="35">
        <v>23947.32</v>
      </c>
    </row>
    <row r="774" spans="1:23" ht="14.45" x14ac:dyDescent="0.3">
      <c r="A774" s="6" t="s">
        <v>31</v>
      </c>
      <c r="B774" s="6" t="s">
        <v>93</v>
      </c>
      <c r="C774" s="6" t="s">
        <v>33</v>
      </c>
      <c r="D774" s="6" t="s">
        <v>32</v>
      </c>
      <c r="E774" s="6" t="s">
        <v>36</v>
      </c>
      <c r="F774" s="24" t="str">
        <f>+TabIPW[[#This Row],[WK]]&amp;TabIPW[[#This Row],[PK]]&amp;TabIPW[[#This Row],[GK]]</f>
        <v>120102</v>
      </c>
      <c r="G774" s="6" t="s">
        <v>765</v>
      </c>
      <c r="H774" s="34">
        <v>6.5773024000000008E-5</v>
      </c>
      <c r="I774" s="35">
        <v>20824</v>
      </c>
      <c r="J774" s="34">
        <v>4.9055499999999998E-5</v>
      </c>
      <c r="K774" s="35">
        <v>12506</v>
      </c>
      <c r="L774" s="34">
        <v>1.9359619999999999E-4</v>
      </c>
      <c r="M774" s="35">
        <v>17533.810000000001</v>
      </c>
      <c r="N774" s="34">
        <v>1.5393000000000001E-4</v>
      </c>
      <c r="O774" s="35">
        <v>118</v>
      </c>
      <c r="P774" s="34">
        <v>1.9622929999999999E-4</v>
      </c>
      <c r="Q774" s="35">
        <v>1040</v>
      </c>
      <c r="R774" s="34">
        <v>5.1643300000000001E-5</v>
      </c>
      <c r="S774" s="35">
        <v>203</v>
      </c>
      <c r="T774" s="34">
        <v>5.1056400000000001E-5</v>
      </c>
      <c r="U774" s="35">
        <v>1197.0999999999999</v>
      </c>
      <c r="V774" s="34">
        <v>5.6465599999999997E-5</v>
      </c>
      <c r="W774" s="35">
        <v>17533.810000000001</v>
      </c>
    </row>
    <row r="775" spans="1:23" ht="14.45" x14ac:dyDescent="0.3">
      <c r="A775" s="6" t="s">
        <v>31</v>
      </c>
      <c r="B775" s="6" t="s">
        <v>93</v>
      </c>
      <c r="C775" s="6" t="s">
        <v>33</v>
      </c>
      <c r="D775" s="6" t="s">
        <v>37</v>
      </c>
      <c r="E775" s="6" t="s">
        <v>36</v>
      </c>
      <c r="F775" s="24" t="str">
        <f>+TabIPW[[#This Row],[WK]]&amp;TabIPW[[#This Row],[PK]]&amp;TabIPW[[#This Row],[GK]]</f>
        <v>120103</v>
      </c>
      <c r="G775" s="6" t="s">
        <v>766</v>
      </c>
      <c r="H775" s="34">
        <v>2.0309287999999999E-5</v>
      </c>
      <c r="I775" s="35">
        <v>6430</v>
      </c>
      <c r="J775" s="34">
        <v>1.4921400000000001E-5</v>
      </c>
      <c r="K775" s="35">
        <v>3804</v>
      </c>
      <c r="L775" s="34">
        <v>5.9778300000000003E-5</v>
      </c>
      <c r="M775" s="35">
        <v>5414.06</v>
      </c>
      <c r="N775" s="34">
        <v>4.1743699999999998E-5</v>
      </c>
      <c r="O775" s="35">
        <v>32</v>
      </c>
      <c r="P775" s="34">
        <v>3.8491100000000002E-5</v>
      </c>
      <c r="Q775" s="35">
        <v>204</v>
      </c>
      <c r="R775" s="34">
        <v>2.13696E-5</v>
      </c>
      <c r="S775" s="35">
        <v>84</v>
      </c>
      <c r="T775" s="34">
        <v>5.5871999999999996E-6</v>
      </c>
      <c r="U775" s="35">
        <v>131</v>
      </c>
      <c r="V775" s="34">
        <v>1.7435299999999999E-5</v>
      </c>
      <c r="W775" s="35">
        <v>5414.06</v>
      </c>
    </row>
    <row r="776" spans="1:23" ht="14.45" x14ac:dyDescent="0.3">
      <c r="A776" s="6" t="s">
        <v>31</v>
      </c>
      <c r="B776" s="6" t="s">
        <v>93</v>
      </c>
      <c r="C776" s="6" t="s">
        <v>33</v>
      </c>
      <c r="D776" s="6" t="s">
        <v>39</v>
      </c>
      <c r="E776" s="6" t="s">
        <v>36</v>
      </c>
      <c r="F776" s="24" t="str">
        <f>+TabIPW[[#This Row],[WK]]&amp;TabIPW[[#This Row],[PK]]&amp;TabIPW[[#This Row],[GK]]</f>
        <v>120104</v>
      </c>
      <c r="G776" s="6" t="s">
        <v>767</v>
      </c>
      <c r="H776" s="34">
        <v>1.7457144E-5</v>
      </c>
      <c r="I776" s="35">
        <v>5527</v>
      </c>
      <c r="J776" s="34">
        <v>1.3203299999999999E-5</v>
      </c>
      <c r="K776" s="35">
        <v>3366</v>
      </c>
      <c r="L776" s="34">
        <v>5.13833E-5</v>
      </c>
      <c r="M776" s="35">
        <v>4653.7299999999996</v>
      </c>
      <c r="N776" s="34">
        <v>3.6525800000000002E-5</v>
      </c>
      <c r="O776" s="35">
        <v>28</v>
      </c>
      <c r="P776" s="34">
        <v>5.3396999999999997E-5</v>
      </c>
      <c r="Q776" s="35">
        <v>283</v>
      </c>
      <c r="R776" s="34">
        <v>2.0860799999999999E-5</v>
      </c>
      <c r="S776" s="35">
        <v>82</v>
      </c>
      <c r="T776" s="34">
        <v>4.0687999999999999E-6</v>
      </c>
      <c r="U776" s="35">
        <v>95.4</v>
      </c>
      <c r="V776" s="34">
        <v>1.49868E-5</v>
      </c>
      <c r="W776" s="35">
        <v>4653.7299999999996</v>
      </c>
    </row>
    <row r="777" spans="1:23" ht="14.45" x14ac:dyDescent="0.3">
      <c r="A777" s="6" t="s">
        <v>31</v>
      </c>
      <c r="B777" s="6" t="s">
        <v>93</v>
      </c>
      <c r="C777" s="6" t="s">
        <v>33</v>
      </c>
      <c r="D777" s="6" t="s">
        <v>42</v>
      </c>
      <c r="E777" s="6" t="s">
        <v>36</v>
      </c>
      <c r="F777" s="24" t="str">
        <f>+TabIPW[[#This Row],[WK]]&amp;TabIPW[[#This Row],[PK]]&amp;TabIPW[[#This Row],[GK]]</f>
        <v>120105</v>
      </c>
      <c r="G777" s="6" t="s">
        <v>768</v>
      </c>
      <c r="H777" s="34">
        <v>2.7204336000000002E-5</v>
      </c>
      <c r="I777" s="35">
        <v>8613</v>
      </c>
      <c r="J777" s="34">
        <v>2.0534600000000002E-5</v>
      </c>
      <c r="K777" s="35">
        <v>5235</v>
      </c>
      <c r="L777" s="34">
        <v>8.0073200000000004E-5</v>
      </c>
      <c r="M777" s="35">
        <v>7252.15</v>
      </c>
      <c r="N777" s="34">
        <v>7.1747000000000003E-5</v>
      </c>
      <c r="O777" s="35">
        <v>55</v>
      </c>
      <c r="P777" s="34">
        <v>8.2454100000000001E-5</v>
      </c>
      <c r="Q777" s="35">
        <v>437</v>
      </c>
      <c r="R777" s="34">
        <v>2.62033E-5</v>
      </c>
      <c r="S777" s="35">
        <v>103</v>
      </c>
      <c r="T777" s="34">
        <v>1.69491E-5</v>
      </c>
      <c r="U777" s="35">
        <v>397.4</v>
      </c>
      <c r="V777" s="34">
        <v>2.3354699999999999E-5</v>
      </c>
      <c r="W777" s="35">
        <v>7252.15</v>
      </c>
    </row>
    <row r="778" spans="1:23" ht="14.45" x14ac:dyDescent="0.3">
      <c r="A778" s="6" t="s">
        <v>31</v>
      </c>
      <c r="B778" s="6" t="s">
        <v>93</v>
      </c>
      <c r="C778" s="6" t="s">
        <v>33</v>
      </c>
      <c r="D778" s="6" t="s">
        <v>44</v>
      </c>
      <c r="E778" s="6" t="s">
        <v>40</v>
      </c>
      <c r="F778" s="24" t="str">
        <f>+TabIPW[[#This Row],[WK]]&amp;TabIPW[[#This Row],[PK]]&amp;TabIPW[[#This Row],[GK]]</f>
        <v>120106</v>
      </c>
      <c r="G778" s="6" t="s">
        <v>769</v>
      </c>
      <c r="H778" s="34">
        <v>4.5539544E-5</v>
      </c>
      <c r="I778" s="35">
        <v>14418</v>
      </c>
      <c r="J778" s="34">
        <v>3.36202E-5</v>
      </c>
      <c r="K778" s="35">
        <v>8571</v>
      </c>
      <c r="L778" s="34">
        <v>1.34041E-4</v>
      </c>
      <c r="M778" s="35">
        <v>12139.96</v>
      </c>
      <c r="N778" s="34">
        <v>1.0305479999999999E-4</v>
      </c>
      <c r="O778" s="35">
        <v>79</v>
      </c>
      <c r="P778" s="34">
        <v>1.349077E-4</v>
      </c>
      <c r="Q778" s="35">
        <v>715</v>
      </c>
      <c r="R778" s="34">
        <v>1.9334399999999999E-5</v>
      </c>
      <c r="S778" s="35">
        <v>76</v>
      </c>
      <c r="T778" s="34">
        <v>1.9346100000000001E-5</v>
      </c>
      <c r="U778" s="35">
        <v>453.6</v>
      </c>
      <c r="V778" s="34">
        <v>3.9095299999999998E-5</v>
      </c>
      <c r="W778" s="35">
        <v>12139.96</v>
      </c>
    </row>
    <row r="779" spans="1:23" ht="14.45" x14ac:dyDescent="0.3">
      <c r="A779" s="6" t="s">
        <v>31</v>
      </c>
      <c r="B779" s="6" t="s">
        <v>93</v>
      </c>
      <c r="C779" s="6" t="s">
        <v>33</v>
      </c>
      <c r="D779" s="6" t="s">
        <v>51</v>
      </c>
      <c r="E779" s="6" t="s">
        <v>36</v>
      </c>
      <c r="F779" s="24" t="str">
        <f>+TabIPW[[#This Row],[WK]]&amp;TabIPW[[#This Row],[PK]]&amp;TabIPW[[#This Row],[GK]]</f>
        <v>120107</v>
      </c>
      <c r="G779" s="6" t="s">
        <v>770</v>
      </c>
      <c r="H779" s="34">
        <v>3.6158736000000002E-5</v>
      </c>
      <c r="I779" s="35">
        <v>11448</v>
      </c>
      <c r="J779" s="34">
        <v>2.7497100000000001E-5</v>
      </c>
      <c r="K779" s="35">
        <v>7010</v>
      </c>
      <c r="L779" s="34">
        <v>1.0642959999999999E-4</v>
      </c>
      <c r="M779" s="35">
        <v>9639.2199999999993</v>
      </c>
      <c r="N779" s="34">
        <v>8.2182900000000002E-5</v>
      </c>
      <c r="O779" s="35">
        <v>63</v>
      </c>
      <c r="P779" s="34">
        <v>9.1888199999999999E-5</v>
      </c>
      <c r="Q779" s="35">
        <v>487</v>
      </c>
      <c r="R779" s="34">
        <v>4.4774500000000003E-5</v>
      </c>
      <c r="S779" s="35">
        <v>176</v>
      </c>
      <c r="T779" s="34">
        <v>2.95267E-5</v>
      </c>
      <c r="U779" s="35">
        <v>692.3</v>
      </c>
      <c r="V779" s="34">
        <v>3.1041999999999999E-5</v>
      </c>
      <c r="W779" s="35">
        <v>9639.2199999999993</v>
      </c>
    </row>
    <row r="780" spans="1:23" ht="14.45" x14ac:dyDescent="0.3">
      <c r="A780" s="6" t="s">
        <v>31</v>
      </c>
      <c r="B780" s="6" t="s">
        <v>93</v>
      </c>
      <c r="C780" s="6" t="s">
        <v>33</v>
      </c>
      <c r="D780" s="6" t="s">
        <v>75</v>
      </c>
      <c r="E780" s="6" t="s">
        <v>36</v>
      </c>
      <c r="F780" s="24" t="str">
        <f>+TabIPW[[#This Row],[WK]]&amp;TabIPW[[#This Row],[PK]]&amp;TabIPW[[#This Row],[GK]]</f>
        <v>120108</v>
      </c>
      <c r="G780" s="6" t="s">
        <v>771</v>
      </c>
      <c r="H780" s="34">
        <v>1.8054104000000001E-5</v>
      </c>
      <c r="I780" s="35">
        <v>5716</v>
      </c>
      <c r="J780" s="34">
        <v>1.3191599999999999E-5</v>
      </c>
      <c r="K780" s="35">
        <v>3363</v>
      </c>
      <c r="L780" s="34">
        <v>5.3140399999999997E-5</v>
      </c>
      <c r="M780" s="35">
        <v>4812.87</v>
      </c>
      <c r="N780" s="34">
        <v>5.4788599999999999E-5</v>
      </c>
      <c r="O780" s="35">
        <v>42</v>
      </c>
      <c r="P780" s="34">
        <v>6.0189599999999997E-5</v>
      </c>
      <c r="Q780" s="35">
        <v>319</v>
      </c>
      <c r="R780" s="34">
        <v>1.6535999999999999E-5</v>
      </c>
      <c r="S780" s="35">
        <v>65</v>
      </c>
      <c r="T780" s="34">
        <v>7.1779999999999997E-6</v>
      </c>
      <c r="U780" s="35">
        <v>168.3</v>
      </c>
      <c r="V780" s="34">
        <v>1.5499299999999999E-5</v>
      </c>
      <c r="W780" s="35">
        <v>4812.87</v>
      </c>
    </row>
    <row r="781" spans="1:23" ht="14.45" x14ac:dyDescent="0.3">
      <c r="A781" s="6" t="s">
        <v>31</v>
      </c>
      <c r="B781" s="6" t="s">
        <v>93</v>
      </c>
      <c r="C781" s="6" t="s">
        <v>33</v>
      </c>
      <c r="D781" s="6" t="s">
        <v>77</v>
      </c>
      <c r="E781" s="6" t="s">
        <v>36</v>
      </c>
      <c r="F781" s="24" t="str">
        <f>+TabIPW[[#This Row],[WK]]&amp;TabIPW[[#This Row],[PK]]&amp;TabIPW[[#This Row],[GK]]</f>
        <v>120109</v>
      </c>
      <c r="G781" s="6" t="s">
        <v>772</v>
      </c>
      <c r="H781" s="34">
        <v>1.7463455999999999E-5</v>
      </c>
      <c r="I781" s="35">
        <v>5529</v>
      </c>
      <c r="J781" s="34">
        <v>1.2693399999999999E-5</v>
      </c>
      <c r="K781" s="35">
        <v>3236</v>
      </c>
      <c r="L781" s="34">
        <v>5.14019E-5</v>
      </c>
      <c r="M781" s="35">
        <v>4655.42</v>
      </c>
      <c r="N781" s="34">
        <v>5.2179599999999998E-5</v>
      </c>
      <c r="O781" s="35">
        <v>40</v>
      </c>
      <c r="P781" s="34">
        <v>5.6793299999999997E-5</v>
      </c>
      <c r="Q781" s="35">
        <v>301</v>
      </c>
      <c r="R781" s="34">
        <v>2.0097599999999999E-5</v>
      </c>
      <c r="S781" s="35">
        <v>79</v>
      </c>
      <c r="T781" s="34">
        <v>6.9732999999999998E-6</v>
      </c>
      <c r="U781" s="35">
        <v>163.5</v>
      </c>
      <c r="V781" s="34">
        <v>1.49922E-5</v>
      </c>
      <c r="W781" s="35">
        <v>4655.42</v>
      </c>
    </row>
    <row r="782" spans="1:23" ht="14.45" x14ac:dyDescent="0.3">
      <c r="A782" s="6" t="s">
        <v>31</v>
      </c>
      <c r="B782" s="6" t="s">
        <v>93</v>
      </c>
      <c r="C782" s="6" t="s">
        <v>32</v>
      </c>
      <c r="D782" s="6" t="s">
        <v>33</v>
      </c>
      <c r="E782" s="6" t="s">
        <v>36</v>
      </c>
      <c r="F782" s="24" t="str">
        <f>+TabIPW[[#This Row],[WK]]&amp;TabIPW[[#This Row],[PK]]&amp;TabIPW[[#This Row],[GK]]</f>
        <v>120201</v>
      </c>
      <c r="G782" s="6" t="s">
        <v>773</v>
      </c>
      <c r="H782" s="34">
        <v>2.5609280000000001E-5</v>
      </c>
      <c r="I782" s="35">
        <v>8108</v>
      </c>
      <c r="J782" s="34">
        <v>2.0044300000000001E-5</v>
      </c>
      <c r="K782" s="35">
        <v>5110</v>
      </c>
      <c r="L782" s="34">
        <v>6.8485000000000006E-5</v>
      </c>
      <c r="M782" s="35">
        <v>6202.62</v>
      </c>
      <c r="N782" s="34">
        <v>5.4788599999999999E-5</v>
      </c>
      <c r="O782" s="35">
        <v>42</v>
      </c>
      <c r="P782" s="34">
        <v>4.79252E-5</v>
      </c>
      <c r="Q782" s="35">
        <v>254</v>
      </c>
      <c r="R782" s="34">
        <v>3.8923300000000001E-5</v>
      </c>
      <c r="S782" s="35">
        <v>153</v>
      </c>
      <c r="T782" s="34">
        <v>7.4082999999999999E-6</v>
      </c>
      <c r="U782" s="35">
        <v>173.7</v>
      </c>
      <c r="V782" s="34">
        <v>1.9974800000000001E-5</v>
      </c>
      <c r="W782" s="35">
        <v>6202.62</v>
      </c>
    </row>
    <row r="783" spans="1:23" ht="14.45" x14ac:dyDescent="0.3">
      <c r="A783" s="6" t="s">
        <v>31</v>
      </c>
      <c r="B783" s="6" t="s">
        <v>93</v>
      </c>
      <c r="C783" s="6" t="s">
        <v>32</v>
      </c>
      <c r="D783" s="6" t="s">
        <v>32</v>
      </c>
      <c r="E783" s="6" t="s">
        <v>40</v>
      </c>
      <c r="F783" s="24" t="str">
        <f>+TabIPW[[#This Row],[WK]]&amp;TabIPW[[#This Row],[PK]]&amp;TabIPW[[#This Row],[GK]]</f>
        <v>120202</v>
      </c>
      <c r="G783" s="6" t="s">
        <v>774</v>
      </c>
      <c r="H783" s="34">
        <v>1.12061136E-4</v>
      </c>
      <c r="I783" s="35">
        <v>35479</v>
      </c>
      <c r="J783" s="34">
        <v>8.5590199999999999E-5</v>
      </c>
      <c r="K783" s="35">
        <v>21820</v>
      </c>
      <c r="L783" s="34">
        <v>2.9967699999999998E-4</v>
      </c>
      <c r="M783" s="35">
        <v>27141.439999999999</v>
      </c>
      <c r="N783" s="34">
        <v>2.087186E-4</v>
      </c>
      <c r="O783" s="35">
        <v>160</v>
      </c>
      <c r="P783" s="34">
        <v>2.9924969999999999E-4</v>
      </c>
      <c r="Q783" s="35">
        <v>1586</v>
      </c>
      <c r="R783" s="34">
        <v>1.223667E-4</v>
      </c>
      <c r="S783" s="35">
        <v>481</v>
      </c>
      <c r="T783" s="34">
        <v>1.047486E-4</v>
      </c>
      <c r="U783" s="35">
        <v>2456</v>
      </c>
      <c r="V783" s="34">
        <v>8.7405799999999996E-5</v>
      </c>
      <c r="W783" s="35">
        <v>27141.439999999999</v>
      </c>
    </row>
    <row r="784" spans="1:23" ht="14.45" x14ac:dyDescent="0.3">
      <c r="A784" s="6" t="s">
        <v>31</v>
      </c>
      <c r="B784" s="6" t="s">
        <v>93</v>
      </c>
      <c r="C784" s="6" t="s">
        <v>32</v>
      </c>
      <c r="D784" s="6" t="s">
        <v>37</v>
      </c>
      <c r="E784" s="6" t="s">
        <v>40</v>
      </c>
      <c r="F784" s="24" t="str">
        <f>+TabIPW[[#This Row],[WK]]&amp;TabIPW[[#This Row],[PK]]&amp;TabIPW[[#This Row],[GK]]</f>
        <v>120203</v>
      </c>
      <c r="G784" s="6" t="s">
        <v>775</v>
      </c>
      <c r="H784" s="34">
        <v>3.0703976000000004E-5</v>
      </c>
      <c r="I784" s="35">
        <v>9721</v>
      </c>
      <c r="J784" s="34">
        <v>2.27822E-5</v>
      </c>
      <c r="K784" s="35">
        <v>5808</v>
      </c>
      <c r="L784" s="34">
        <v>8.2109500000000004E-5</v>
      </c>
      <c r="M784" s="35">
        <v>7436.57</v>
      </c>
      <c r="N784" s="34">
        <v>1.017503E-4</v>
      </c>
      <c r="O784" s="35">
        <v>78</v>
      </c>
      <c r="P784" s="34">
        <v>7.6227499999999995E-5</v>
      </c>
      <c r="Q784" s="35">
        <v>404</v>
      </c>
      <c r="R784" s="34">
        <v>4.0704100000000002E-5</v>
      </c>
      <c r="S784" s="35">
        <v>160</v>
      </c>
      <c r="T784" s="34">
        <v>1.3656600000000001E-5</v>
      </c>
      <c r="U784" s="35">
        <v>320.2</v>
      </c>
      <c r="V784" s="34">
        <v>2.39486E-5</v>
      </c>
      <c r="W784" s="35">
        <v>7436.57</v>
      </c>
    </row>
    <row r="785" spans="1:23" ht="14.45" x14ac:dyDescent="0.3">
      <c r="A785" s="6" t="s">
        <v>31</v>
      </c>
      <c r="B785" s="6" t="s">
        <v>93</v>
      </c>
      <c r="C785" s="6" t="s">
        <v>32</v>
      </c>
      <c r="D785" s="6" t="s">
        <v>39</v>
      </c>
      <c r="E785" s="6" t="s">
        <v>36</v>
      </c>
      <c r="F785" s="24" t="str">
        <f>+TabIPW[[#This Row],[WK]]&amp;TabIPW[[#This Row],[PK]]&amp;TabIPW[[#This Row],[GK]]</f>
        <v>120204</v>
      </c>
      <c r="G785" s="6" t="s">
        <v>776</v>
      </c>
      <c r="H785" s="34">
        <v>4.5804855999999999E-5</v>
      </c>
      <c r="I785" s="35">
        <v>14502</v>
      </c>
      <c r="J785" s="34">
        <v>3.4777399999999997E-5</v>
      </c>
      <c r="K785" s="35">
        <v>8866</v>
      </c>
      <c r="L785" s="34">
        <v>1.2249259999999999E-4</v>
      </c>
      <c r="M785" s="35">
        <v>11094.03</v>
      </c>
      <c r="N785" s="34">
        <v>1.174042E-4</v>
      </c>
      <c r="O785" s="35">
        <v>90</v>
      </c>
      <c r="P785" s="34">
        <v>1.113224E-4</v>
      </c>
      <c r="Q785" s="35">
        <v>590</v>
      </c>
      <c r="R785" s="34">
        <v>3.7905699999999999E-5</v>
      </c>
      <c r="S785" s="35">
        <v>149</v>
      </c>
      <c r="T785" s="34">
        <v>3.0426600000000001E-5</v>
      </c>
      <c r="U785" s="35">
        <v>713.40000000000009</v>
      </c>
      <c r="V785" s="34">
        <v>3.5726999999999999E-5</v>
      </c>
      <c r="W785" s="35">
        <v>11094.03</v>
      </c>
    </row>
    <row r="786" spans="1:23" ht="14.45" x14ac:dyDescent="0.3">
      <c r="A786" s="6" t="s">
        <v>31</v>
      </c>
      <c r="B786" s="6" t="s">
        <v>93</v>
      </c>
      <c r="C786" s="6" t="s">
        <v>32</v>
      </c>
      <c r="D786" s="6" t="s">
        <v>42</v>
      </c>
      <c r="E786" s="6" t="s">
        <v>36</v>
      </c>
      <c r="F786" s="24" t="str">
        <f>+TabIPW[[#This Row],[WK]]&amp;TabIPW[[#This Row],[PK]]&amp;TabIPW[[#This Row],[GK]]</f>
        <v>120205</v>
      </c>
      <c r="G786" s="6" t="s">
        <v>777</v>
      </c>
      <c r="H786" s="34">
        <v>2.5625072E-5</v>
      </c>
      <c r="I786" s="35">
        <v>8113</v>
      </c>
      <c r="J786" s="34">
        <v>1.89734E-5</v>
      </c>
      <c r="K786" s="35">
        <v>4837</v>
      </c>
      <c r="L786" s="34">
        <v>6.8527299999999997E-5</v>
      </c>
      <c r="M786" s="35">
        <v>6206.45</v>
      </c>
      <c r="N786" s="34">
        <v>6.3920100000000005E-5</v>
      </c>
      <c r="O786" s="35">
        <v>49</v>
      </c>
      <c r="P786" s="34">
        <v>7.5850200000000001E-5</v>
      </c>
      <c r="Q786" s="35">
        <v>402</v>
      </c>
      <c r="R786" s="34">
        <v>3.5870500000000002E-5</v>
      </c>
      <c r="S786" s="35">
        <v>141</v>
      </c>
      <c r="T786" s="34">
        <v>6.2268999999999996E-6</v>
      </c>
      <c r="U786" s="35">
        <v>146</v>
      </c>
      <c r="V786" s="34">
        <v>1.99871E-5</v>
      </c>
      <c r="W786" s="35">
        <v>6206.45</v>
      </c>
    </row>
    <row r="787" spans="1:23" ht="14.45" x14ac:dyDescent="0.3">
      <c r="A787" s="6" t="s">
        <v>31</v>
      </c>
      <c r="B787" s="6" t="s">
        <v>93</v>
      </c>
      <c r="C787" s="6" t="s">
        <v>32</v>
      </c>
      <c r="D787" s="6" t="s">
        <v>44</v>
      </c>
      <c r="E787" s="6" t="s">
        <v>36</v>
      </c>
      <c r="F787" s="24" t="str">
        <f>+TabIPW[[#This Row],[WK]]&amp;TabIPW[[#This Row],[PK]]&amp;TabIPW[[#This Row],[GK]]</f>
        <v>120206</v>
      </c>
      <c r="G787" s="6" t="s">
        <v>778</v>
      </c>
      <c r="H787" s="34">
        <v>2.0918880000000003E-5</v>
      </c>
      <c r="I787" s="35">
        <v>6623</v>
      </c>
      <c r="J787" s="34">
        <v>1.52548E-5</v>
      </c>
      <c r="K787" s="35">
        <v>3889</v>
      </c>
      <c r="L787" s="34">
        <v>5.5941900000000001E-5</v>
      </c>
      <c r="M787" s="35">
        <v>5066.6000000000004</v>
      </c>
      <c r="N787" s="34">
        <v>6.0006600000000002E-5</v>
      </c>
      <c r="O787" s="35">
        <v>46</v>
      </c>
      <c r="P787" s="34">
        <v>6.2453799999999995E-5</v>
      </c>
      <c r="Q787" s="35">
        <v>331</v>
      </c>
      <c r="R787" s="34">
        <v>2.97649E-5</v>
      </c>
      <c r="S787" s="35">
        <v>117</v>
      </c>
      <c r="T787" s="34">
        <v>8.0438000000000008E-6</v>
      </c>
      <c r="U787" s="35">
        <v>188.6</v>
      </c>
      <c r="V787" s="34">
        <v>1.6316399999999998E-5</v>
      </c>
      <c r="W787" s="35">
        <v>5066.6000000000004</v>
      </c>
    </row>
    <row r="788" spans="1:23" ht="14.45" x14ac:dyDescent="0.3">
      <c r="A788" s="6" t="s">
        <v>31</v>
      </c>
      <c r="B788" s="6" t="s">
        <v>93</v>
      </c>
      <c r="C788" s="6" t="s">
        <v>32</v>
      </c>
      <c r="D788" s="6" t="s">
        <v>51</v>
      </c>
      <c r="E788" s="6" t="s">
        <v>36</v>
      </c>
      <c r="F788" s="24" t="str">
        <f>+TabIPW[[#This Row],[WK]]&amp;TabIPW[[#This Row],[PK]]&amp;TabIPW[[#This Row],[GK]]</f>
        <v>120207</v>
      </c>
      <c r="G788" s="6" t="s">
        <v>779</v>
      </c>
      <c r="H788" s="34">
        <v>2.8818336E-5</v>
      </c>
      <c r="I788" s="35">
        <v>9124</v>
      </c>
      <c r="J788" s="34">
        <v>2.2193800000000001E-5</v>
      </c>
      <c r="K788" s="35">
        <v>5658</v>
      </c>
      <c r="L788" s="34">
        <v>7.7066799999999999E-5</v>
      </c>
      <c r="M788" s="35">
        <v>6979.86</v>
      </c>
      <c r="N788" s="34">
        <v>7.0442499999999995E-5</v>
      </c>
      <c r="O788" s="35">
        <v>54</v>
      </c>
      <c r="P788" s="34">
        <v>5.6793299999999997E-5</v>
      </c>
      <c r="Q788" s="35">
        <v>301</v>
      </c>
      <c r="R788" s="34">
        <v>2.8238500000000001E-5</v>
      </c>
      <c r="S788" s="35">
        <v>111</v>
      </c>
      <c r="T788" s="34">
        <v>1.8181699999999999E-5</v>
      </c>
      <c r="U788" s="35">
        <v>426.3</v>
      </c>
      <c r="V788" s="34">
        <v>2.24778E-5</v>
      </c>
      <c r="W788" s="35">
        <v>6979.86</v>
      </c>
    </row>
    <row r="789" spans="1:23" ht="14.45" x14ac:dyDescent="0.3">
      <c r="A789" s="6" t="s">
        <v>31</v>
      </c>
      <c r="B789" s="6" t="s">
        <v>93</v>
      </c>
      <c r="C789" s="6" t="s">
        <v>37</v>
      </c>
      <c r="D789" s="6" t="s">
        <v>33</v>
      </c>
      <c r="E789" s="6" t="s">
        <v>40</v>
      </c>
      <c r="F789" s="24" t="str">
        <f>+TabIPW[[#This Row],[WK]]&amp;TabIPW[[#This Row],[PK]]&amp;TabIPW[[#This Row],[GK]]</f>
        <v>120301</v>
      </c>
      <c r="G789" s="6" t="s">
        <v>780</v>
      </c>
      <c r="H789" s="34">
        <v>3.9020360000000001E-5</v>
      </c>
      <c r="I789" s="35">
        <v>12354</v>
      </c>
      <c r="J789" s="34">
        <v>2.9756499999999999E-5</v>
      </c>
      <c r="K789" s="35">
        <v>7586</v>
      </c>
      <c r="L789" s="34">
        <v>1.224911E-4</v>
      </c>
      <c r="M789" s="35">
        <v>11093.89</v>
      </c>
      <c r="N789" s="34">
        <v>8.6096399999999998E-5</v>
      </c>
      <c r="O789" s="35">
        <v>66</v>
      </c>
      <c r="P789" s="34">
        <v>8.0755900000000004E-5</v>
      </c>
      <c r="Q789" s="35">
        <v>428</v>
      </c>
      <c r="R789" s="34">
        <v>4.8081699999999997E-5</v>
      </c>
      <c r="S789" s="35">
        <v>189</v>
      </c>
      <c r="T789" s="34">
        <v>2.4182600000000001E-5</v>
      </c>
      <c r="U789" s="35">
        <v>567</v>
      </c>
      <c r="V789" s="34">
        <v>3.5726599999999998E-5</v>
      </c>
      <c r="W789" s="35">
        <v>11093.89</v>
      </c>
    </row>
    <row r="790" spans="1:23" ht="14.45" x14ac:dyDescent="0.3">
      <c r="A790" s="6" t="s">
        <v>31</v>
      </c>
      <c r="B790" s="6" t="s">
        <v>93</v>
      </c>
      <c r="C790" s="6" t="s">
        <v>37</v>
      </c>
      <c r="D790" s="6" t="s">
        <v>32</v>
      </c>
      <c r="E790" s="6" t="s">
        <v>36</v>
      </c>
      <c r="F790" s="24" t="str">
        <f>+TabIPW[[#This Row],[WK]]&amp;TabIPW[[#This Row],[PK]]&amp;TabIPW[[#This Row],[GK]]</f>
        <v>120302</v>
      </c>
      <c r="G790" s="6" t="s">
        <v>781</v>
      </c>
      <c r="H790" s="34">
        <v>2.8379303999999999E-5</v>
      </c>
      <c r="I790" s="35">
        <v>8985</v>
      </c>
      <c r="J790" s="34">
        <v>2.1727100000000001E-5</v>
      </c>
      <c r="K790" s="35">
        <v>5539</v>
      </c>
      <c r="L790" s="34">
        <v>8.9087100000000003E-5</v>
      </c>
      <c r="M790" s="35">
        <v>8068.53</v>
      </c>
      <c r="N790" s="34">
        <v>4.5657200000000001E-5</v>
      </c>
      <c r="O790" s="35">
        <v>35</v>
      </c>
      <c r="P790" s="34">
        <v>6.1321699999999999E-5</v>
      </c>
      <c r="Q790" s="35">
        <v>325</v>
      </c>
      <c r="R790" s="34">
        <v>2.4676900000000001E-5</v>
      </c>
      <c r="S790" s="35">
        <v>97</v>
      </c>
      <c r="T790" s="34">
        <v>1.35627E-5</v>
      </c>
      <c r="U790" s="35">
        <v>318</v>
      </c>
      <c r="V790" s="34">
        <v>2.59837E-5</v>
      </c>
      <c r="W790" s="35">
        <v>8068.53</v>
      </c>
    </row>
    <row r="791" spans="1:23" ht="14.45" x14ac:dyDescent="0.3">
      <c r="A791" s="6" t="s">
        <v>31</v>
      </c>
      <c r="B791" s="6" t="s">
        <v>93</v>
      </c>
      <c r="C791" s="6" t="s">
        <v>37</v>
      </c>
      <c r="D791" s="6" t="s">
        <v>37</v>
      </c>
      <c r="E791" s="6" t="s">
        <v>40</v>
      </c>
      <c r="F791" s="24" t="str">
        <f>+TabIPW[[#This Row],[WK]]&amp;TabIPW[[#This Row],[PK]]&amp;TabIPW[[#This Row],[GK]]</f>
        <v>120303</v>
      </c>
      <c r="G791" s="6" t="s">
        <v>392</v>
      </c>
      <c r="H791" s="34">
        <v>1.3878853599999999E-4</v>
      </c>
      <c r="I791" s="35">
        <v>43941</v>
      </c>
      <c r="J791" s="34">
        <v>1.030456E-4</v>
      </c>
      <c r="K791" s="35">
        <v>26270</v>
      </c>
      <c r="L791" s="34">
        <v>4.3567919999999997E-4</v>
      </c>
      <c r="M791" s="35">
        <v>39459.019999999997</v>
      </c>
      <c r="N791" s="34">
        <v>2.4785330000000002E-4</v>
      </c>
      <c r="O791" s="35">
        <v>190</v>
      </c>
      <c r="P791" s="34">
        <v>3.1358960000000001E-4</v>
      </c>
      <c r="Q791" s="35">
        <v>1662</v>
      </c>
      <c r="R791" s="34">
        <v>2.3277660000000001E-4</v>
      </c>
      <c r="S791" s="35">
        <v>915</v>
      </c>
      <c r="T791" s="34">
        <v>1.2977569999999999E-4</v>
      </c>
      <c r="U791" s="35">
        <v>3042.8</v>
      </c>
      <c r="V791" s="34">
        <v>1.2707309999999999E-4</v>
      </c>
      <c r="W791" s="35">
        <v>39459.019999999997</v>
      </c>
    </row>
    <row r="792" spans="1:23" ht="14.45" x14ac:dyDescent="0.3">
      <c r="A792" s="6" t="s">
        <v>31</v>
      </c>
      <c r="B792" s="6" t="s">
        <v>93</v>
      </c>
      <c r="C792" s="6" t="s">
        <v>37</v>
      </c>
      <c r="D792" s="6" t="s">
        <v>39</v>
      </c>
      <c r="E792" s="6" t="s">
        <v>40</v>
      </c>
      <c r="F792" s="24" t="str">
        <f>+TabIPW[[#This Row],[WK]]&amp;TabIPW[[#This Row],[PK]]&amp;TabIPW[[#This Row],[GK]]</f>
        <v>120304</v>
      </c>
      <c r="G792" s="6" t="s">
        <v>782</v>
      </c>
      <c r="H792" s="34">
        <v>6.6591080000000006E-5</v>
      </c>
      <c r="I792" s="35">
        <v>21083</v>
      </c>
      <c r="J792" s="34">
        <v>5.0789299999999998E-5</v>
      </c>
      <c r="K792" s="35">
        <v>12948</v>
      </c>
      <c r="L792" s="34">
        <v>2.0903990000000001E-4</v>
      </c>
      <c r="M792" s="35">
        <v>18932.53</v>
      </c>
      <c r="N792" s="34">
        <v>1.174042E-4</v>
      </c>
      <c r="O792" s="35">
        <v>90</v>
      </c>
      <c r="P792" s="34">
        <v>1.4849279999999999E-4</v>
      </c>
      <c r="Q792" s="35">
        <v>787</v>
      </c>
      <c r="R792" s="34">
        <v>9.6926600000000001E-5</v>
      </c>
      <c r="S792" s="35">
        <v>381</v>
      </c>
      <c r="T792" s="34">
        <v>6.5186399999999996E-5</v>
      </c>
      <c r="U792" s="35">
        <v>1528.4</v>
      </c>
      <c r="V792" s="34">
        <v>6.0970000000000001E-5</v>
      </c>
      <c r="W792" s="35">
        <v>18932.53</v>
      </c>
    </row>
    <row r="793" spans="1:23" ht="14.45" x14ac:dyDescent="0.3">
      <c r="A793" s="6" t="s">
        <v>31</v>
      </c>
      <c r="B793" s="6" t="s">
        <v>93</v>
      </c>
      <c r="C793" s="6" t="s">
        <v>37</v>
      </c>
      <c r="D793" s="6" t="s">
        <v>42</v>
      </c>
      <c r="E793" s="6" t="s">
        <v>40</v>
      </c>
      <c r="F793" s="24" t="str">
        <f>+TabIPW[[#This Row],[WK]]&amp;TabIPW[[#This Row],[PK]]&amp;TabIPW[[#This Row],[GK]]</f>
        <v>120305</v>
      </c>
      <c r="G793" s="6" t="s">
        <v>783</v>
      </c>
      <c r="H793" s="34">
        <v>1.02086528E-4</v>
      </c>
      <c r="I793" s="35">
        <v>32321</v>
      </c>
      <c r="J793" s="34">
        <v>7.6803699999999998E-5</v>
      </c>
      <c r="K793" s="35">
        <v>19580</v>
      </c>
      <c r="L793" s="34">
        <v>3.2046579999999998E-4</v>
      </c>
      <c r="M793" s="35">
        <v>29024.26</v>
      </c>
      <c r="N793" s="34">
        <v>2.035006E-4</v>
      </c>
      <c r="O793" s="35">
        <v>156</v>
      </c>
      <c r="P793" s="34">
        <v>2.247203E-4</v>
      </c>
      <c r="Q793" s="35">
        <v>1191</v>
      </c>
      <c r="R793" s="34">
        <v>1.890196E-4</v>
      </c>
      <c r="S793" s="35">
        <v>743</v>
      </c>
      <c r="T793" s="34">
        <v>1.135132E-4</v>
      </c>
      <c r="U793" s="35">
        <v>2661.5</v>
      </c>
      <c r="V793" s="34">
        <v>9.3469199999999996E-5</v>
      </c>
      <c r="W793" s="35">
        <v>29024.26</v>
      </c>
    </row>
    <row r="794" spans="1:23" ht="14.45" x14ac:dyDescent="0.3">
      <c r="A794" s="6" t="s">
        <v>31</v>
      </c>
      <c r="B794" s="6" t="s">
        <v>93</v>
      </c>
      <c r="C794" s="6" t="s">
        <v>39</v>
      </c>
      <c r="D794" s="6" t="s">
        <v>33</v>
      </c>
      <c r="E794" s="6" t="s">
        <v>36</v>
      </c>
      <c r="F794" s="24" t="str">
        <f>+TabIPW[[#This Row],[WK]]&amp;TabIPW[[#This Row],[PK]]&amp;TabIPW[[#This Row],[GK]]</f>
        <v>120401</v>
      </c>
      <c r="G794" s="6" t="s">
        <v>784</v>
      </c>
      <c r="H794" s="34">
        <v>8.3005920000000012E-6</v>
      </c>
      <c r="I794" s="35">
        <v>2628</v>
      </c>
      <c r="J794" s="34">
        <v>6.7271999999999997E-6</v>
      </c>
      <c r="K794" s="35">
        <v>1715</v>
      </c>
      <c r="L794" s="34">
        <v>2.2807E-5</v>
      </c>
      <c r="M794" s="35">
        <v>2065.61</v>
      </c>
      <c r="N794" s="34">
        <v>1.0435899999999999E-5</v>
      </c>
      <c r="O794" s="35">
        <v>8</v>
      </c>
      <c r="P794" s="34">
        <v>1.26417E-5</v>
      </c>
      <c r="Q794" s="35">
        <v>67</v>
      </c>
      <c r="R794" s="34">
        <v>1.8062399999999998E-5</v>
      </c>
      <c r="S794" s="35">
        <v>71</v>
      </c>
      <c r="T794" s="34">
        <v>3.3523000000000001E-6</v>
      </c>
      <c r="U794" s="35">
        <v>78.599999999999994</v>
      </c>
      <c r="V794" s="34">
        <v>6.6521000000000002E-6</v>
      </c>
      <c r="W794" s="35">
        <v>2065.61</v>
      </c>
    </row>
    <row r="795" spans="1:23" ht="14.45" x14ac:dyDescent="0.3">
      <c r="A795" s="6" t="s">
        <v>31</v>
      </c>
      <c r="B795" s="6" t="s">
        <v>93</v>
      </c>
      <c r="C795" s="6" t="s">
        <v>39</v>
      </c>
      <c r="D795" s="6" t="s">
        <v>32</v>
      </c>
      <c r="E795" s="6" t="s">
        <v>40</v>
      </c>
      <c r="F795" s="24" t="str">
        <f>+TabIPW[[#This Row],[WK]]&amp;TabIPW[[#This Row],[PK]]&amp;TabIPW[[#This Row],[GK]]</f>
        <v>120402</v>
      </c>
      <c r="G795" s="6" t="s">
        <v>785</v>
      </c>
      <c r="H795" s="34">
        <v>6.6095192000000002E-5</v>
      </c>
      <c r="I795" s="35">
        <v>20926</v>
      </c>
      <c r="J795" s="34">
        <v>5.0663800000000001E-5</v>
      </c>
      <c r="K795" s="35">
        <v>12916</v>
      </c>
      <c r="L795" s="34">
        <v>1.8160569999999999E-4</v>
      </c>
      <c r="M795" s="35">
        <v>16447.84</v>
      </c>
      <c r="N795" s="34">
        <v>1.4218950000000001E-4</v>
      </c>
      <c r="O795" s="35">
        <v>109</v>
      </c>
      <c r="P795" s="34">
        <v>1.690591E-4</v>
      </c>
      <c r="Q795" s="35">
        <v>896</v>
      </c>
      <c r="R795" s="34">
        <v>1.203315E-4</v>
      </c>
      <c r="S795" s="35">
        <v>473</v>
      </c>
      <c r="T795" s="34">
        <v>4.8322599999999997E-5</v>
      </c>
      <c r="U795" s="35">
        <v>1133</v>
      </c>
      <c r="V795" s="34">
        <v>5.2968299999999999E-5</v>
      </c>
      <c r="W795" s="35">
        <v>16447.84</v>
      </c>
    </row>
    <row r="796" spans="1:23" ht="14.45" x14ac:dyDescent="0.3">
      <c r="A796" s="6" t="s">
        <v>31</v>
      </c>
      <c r="B796" s="6" t="s">
        <v>93</v>
      </c>
      <c r="C796" s="6" t="s">
        <v>39</v>
      </c>
      <c r="D796" s="6" t="s">
        <v>37</v>
      </c>
      <c r="E796" s="6" t="s">
        <v>36</v>
      </c>
      <c r="F796" s="24" t="str">
        <f>+TabIPW[[#This Row],[WK]]&amp;TabIPW[[#This Row],[PK]]&amp;TabIPW[[#This Row],[GK]]</f>
        <v>120403</v>
      </c>
      <c r="G796" s="6" t="s">
        <v>786</v>
      </c>
      <c r="H796" s="34">
        <v>9.987240000000001E-6</v>
      </c>
      <c r="I796" s="35">
        <v>3162</v>
      </c>
      <c r="J796" s="34">
        <v>7.9235999999999998E-6</v>
      </c>
      <c r="K796" s="35">
        <v>2020</v>
      </c>
      <c r="L796" s="34">
        <v>2.7441300000000001E-5</v>
      </c>
      <c r="M796" s="35">
        <v>2485.33</v>
      </c>
      <c r="N796" s="34">
        <v>1.17404E-5</v>
      </c>
      <c r="O796" s="35">
        <v>9</v>
      </c>
      <c r="P796" s="34">
        <v>9.4341E-6</v>
      </c>
      <c r="Q796" s="35">
        <v>50</v>
      </c>
      <c r="R796" s="34">
        <v>2.0352000000000001E-5</v>
      </c>
      <c r="S796" s="35">
        <v>80</v>
      </c>
      <c r="T796" s="34">
        <v>2.8917000000000002E-6</v>
      </c>
      <c r="U796" s="35">
        <v>67.8</v>
      </c>
      <c r="V796" s="34">
        <v>8.0036999999999993E-6</v>
      </c>
      <c r="W796" s="35">
        <v>2485.33</v>
      </c>
    </row>
    <row r="797" spans="1:23" ht="14.45" x14ac:dyDescent="0.3">
      <c r="A797" s="6" t="s">
        <v>31</v>
      </c>
      <c r="B797" s="6" t="s">
        <v>93</v>
      </c>
      <c r="C797" s="6" t="s">
        <v>39</v>
      </c>
      <c r="D797" s="6" t="s">
        <v>39</v>
      </c>
      <c r="E797" s="6" t="s">
        <v>36</v>
      </c>
      <c r="F797" s="24" t="str">
        <f>+TabIPW[[#This Row],[WK]]&amp;TabIPW[[#This Row],[PK]]&amp;TabIPW[[#This Row],[GK]]</f>
        <v>120404</v>
      </c>
      <c r="G797" s="6" t="s">
        <v>787</v>
      </c>
      <c r="H797" s="34">
        <v>1.0375736E-5</v>
      </c>
      <c r="I797" s="35">
        <v>3285</v>
      </c>
      <c r="J797" s="34">
        <v>8.0608999999999993E-6</v>
      </c>
      <c r="K797" s="35">
        <v>2055</v>
      </c>
      <c r="L797" s="34">
        <v>2.8508800000000001E-5</v>
      </c>
      <c r="M797" s="35">
        <v>2582.0100000000002</v>
      </c>
      <c r="N797" s="34">
        <v>2.0871899999999999E-5</v>
      </c>
      <c r="O797" s="35">
        <v>16</v>
      </c>
      <c r="P797" s="34">
        <v>2.1698399999999999E-5</v>
      </c>
      <c r="Q797" s="35">
        <v>115</v>
      </c>
      <c r="R797" s="34">
        <v>1.5009599999999999E-5</v>
      </c>
      <c r="S797" s="35">
        <v>59</v>
      </c>
      <c r="T797" s="34">
        <v>3.9195000000000003E-6</v>
      </c>
      <c r="U797" s="35">
        <v>91.9</v>
      </c>
      <c r="V797" s="34">
        <v>8.3150999999999994E-6</v>
      </c>
      <c r="W797" s="35">
        <v>2582.0100000000002</v>
      </c>
    </row>
    <row r="798" spans="1:23" ht="14.45" x14ac:dyDescent="0.3">
      <c r="A798" s="6" t="s">
        <v>31</v>
      </c>
      <c r="B798" s="6" t="s">
        <v>93</v>
      </c>
      <c r="C798" s="6" t="s">
        <v>39</v>
      </c>
      <c r="D798" s="6" t="s">
        <v>42</v>
      </c>
      <c r="E798" s="6" t="s">
        <v>36</v>
      </c>
      <c r="F798" s="24" t="str">
        <f>+TabIPW[[#This Row],[WK]]&amp;TabIPW[[#This Row],[PK]]&amp;TabIPW[[#This Row],[GK]]</f>
        <v>120405</v>
      </c>
      <c r="G798" s="6" t="s">
        <v>788</v>
      </c>
      <c r="H798" s="34">
        <v>2.4112144000000003E-5</v>
      </c>
      <c r="I798" s="35">
        <v>7634</v>
      </c>
      <c r="J798" s="34">
        <v>1.8890999999999999E-5</v>
      </c>
      <c r="K798" s="35">
        <v>4816</v>
      </c>
      <c r="L798" s="34">
        <v>6.6251400000000001E-5</v>
      </c>
      <c r="M798" s="35">
        <v>6000.32</v>
      </c>
      <c r="N798" s="34">
        <v>5.4788599999999999E-5</v>
      </c>
      <c r="O798" s="35">
        <v>42</v>
      </c>
      <c r="P798" s="34">
        <v>4.9812099999999997E-5</v>
      </c>
      <c r="Q798" s="35">
        <v>264</v>
      </c>
      <c r="R798" s="34">
        <v>2.0097599999999999E-5</v>
      </c>
      <c r="S798" s="35">
        <v>79</v>
      </c>
      <c r="T798" s="34">
        <v>1.3690699999999999E-5</v>
      </c>
      <c r="U798" s="35">
        <v>321</v>
      </c>
      <c r="V798" s="34">
        <v>1.9323299999999998E-5</v>
      </c>
      <c r="W798" s="35">
        <v>6000.32</v>
      </c>
    </row>
    <row r="799" spans="1:23" ht="14.45" x14ac:dyDescent="0.3">
      <c r="A799" s="6" t="s">
        <v>31</v>
      </c>
      <c r="B799" s="6" t="s">
        <v>93</v>
      </c>
      <c r="C799" s="6" t="s">
        <v>39</v>
      </c>
      <c r="D799" s="6" t="s">
        <v>44</v>
      </c>
      <c r="E799" s="6" t="s">
        <v>36</v>
      </c>
      <c r="F799" s="24" t="str">
        <f>+TabIPW[[#This Row],[WK]]&amp;TabIPW[[#This Row],[PK]]&amp;TabIPW[[#This Row],[GK]]</f>
        <v>120406</v>
      </c>
      <c r="G799" s="6" t="s">
        <v>789</v>
      </c>
      <c r="H799" s="34">
        <v>2.3578352E-5</v>
      </c>
      <c r="I799" s="35">
        <v>7465</v>
      </c>
      <c r="J799" s="34">
        <v>1.8263399999999999E-5</v>
      </c>
      <c r="K799" s="35">
        <v>4656</v>
      </c>
      <c r="L799" s="34">
        <v>6.4784799999999997E-5</v>
      </c>
      <c r="M799" s="35">
        <v>5867.49</v>
      </c>
      <c r="N799" s="34">
        <v>4.6961700000000001E-5</v>
      </c>
      <c r="O799" s="35">
        <v>36</v>
      </c>
      <c r="P799" s="34">
        <v>4.43403E-5</v>
      </c>
      <c r="Q799" s="35">
        <v>235</v>
      </c>
      <c r="R799" s="34">
        <v>3.9940900000000002E-5</v>
      </c>
      <c r="S799" s="35">
        <v>157</v>
      </c>
      <c r="T799" s="34">
        <v>1.2585999999999999E-5</v>
      </c>
      <c r="U799" s="35">
        <v>295.10000000000002</v>
      </c>
      <c r="V799" s="34">
        <v>1.8895599999999999E-5</v>
      </c>
      <c r="W799" s="35">
        <v>5867.49</v>
      </c>
    </row>
    <row r="800" spans="1:23" ht="14.45" x14ac:dyDescent="0.3">
      <c r="A800" s="6" t="s">
        <v>31</v>
      </c>
      <c r="B800" s="6" t="s">
        <v>93</v>
      </c>
      <c r="C800" s="6" t="s">
        <v>39</v>
      </c>
      <c r="D800" s="6" t="s">
        <v>51</v>
      </c>
      <c r="E800" s="6" t="s">
        <v>40</v>
      </c>
      <c r="F800" s="24" t="str">
        <f>+TabIPW[[#This Row],[WK]]&amp;TabIPW[[#This Row],[PK]]&amp;TabIPW[[#This Row],[GK]]</f>
        <v>120407</v>
      </c>
      <c r="G800" s="6" t="s">
        <v>790</v>
      </c>
      <c r="H800" s="34">
        <v>3.9323576000000005E-5</v>
      </c>
      <c r="I800" s="35">
        <v>12450</v>
      </c>
      <c r="J800" s="34">
        <v>3.0874499999999997E-5</v>
      </c>
      <c r="K800" s="35">
        <v>7871</v>
      </c>
      <c r="L800" s="34">
        <v>1.080469E-4</v>
      </c>
      <c r="M800" s="35">
        <v>9785.7000000000007</v>
      </c>
      <c r="N800" s="34">
        <v>8.0878500000000002E-5</v>
      </c>
      <c r="O800" s="35">
        <v>62</v>
      </c>
      <c r="P800" s="34">
        <v>9.2265500000000006E-5</v>
      </c>
      <c r="Q800" s="35">
        <v>489</v>
      </c>
      <c r="R800" s="34">
        <v>7.5302600000000006E-5</v>
      </c>
      <c r="S800" s="35">
        <v>296</v>
      </c>
      <c r="T800" s="34">
        <v>2.1845399999999999E-5</v>
      </c>
      <c r="U800" s="35">
        <v>512.19999999999993</v>
      </c>
      <c r="V800" s="34">
        <v>3.1513700000000003E-5</v>
      </c>
      <c r="W800" s="35">
        <v>9785.7000000000007</v>
      </c>
    </row>
    <row r="801" spans="1:23" ht="14.45" x14ac:dyDescent="0.3">
      <c r="A801" s="6" t="s">
        <v>31</v>
      </c>
      <c r="B801" s="6" t="s">
        <v>93</v>
      </c>
      <c r="C801" s="6" t="s">
        <v>42</v>
      </c>
      <c r="D801" s="6" t="s">
        <v>33</v>
      </c>
      <c r="E801" s="6" t="s">
        <v>34</v>
      </c>
      <c r="F801" s="24" t="str">
        <f>+TabIPW[[#This Row],[WK]]&amp;TabIPW[[#This Row],[PK]]&amp;TabIPW[[#This Row],[GK]]</f>
        <v>120501</v>
      </c>
      <c r="G801" s="6" t="s">
        <v>791</v>
      </c>
      <c r="H801" s="34">
        <v>8.0614911999999999E-5</v>
      </c>
      <c r="I801" s="35">
        <v>25523</v>
      </c>
      <c r="J801" s="34">
        <v>5.8089199999999999E-5</v>
      </c>
      <c r="K801" s="35">
        <v>14809</v>
      </c>
      <c r="L801" s="34">
        <v>2.1135549999999999E-4</v>
      </c>
      <c r="M801" s="35">
        <v>19142.25</v>
      </c>
      <c r="N801" s="34">
        <v>1.2784020000000001E-4</v>
      </c>
      <c r="O801" s="35">
        <v>98</v>
      </c>
      <c r="P801" s="34">
        <v>1.805687E-4</v>
      </c>
      <c r="Q801" s="35">
        <v>957</v>
      </c>
      <c r="R801" s="34">
        <v>1.3457789999999999E-4</v>
      </c>
      <c r="S801" s="35">
        <v>529</v>
      </c>
      <c r="T801" s="34">
        <v>8.7739799999999996E-5</v>
      </c>
      <c r="U801" s="35">
        <v>2057.1999999999998</v>
      </c>
      <c r="V801" s="34">
        <v>6.1645300000000004E-5</v>
      </c>
      <c r="W801" s="35">
        <v>19142.25</v>
      </c>
    </row>
    <row r="802" spans="1:23" ht="14.45" x14ac:dyDescent="0.3">
      <c r="A802" s="6" t="s">
        <v>31</v>
      </c>
      <c r="B802" s="6" t="s">
        <v>93</v>
      </c>
      <c r="C802" s="6" t="s">
        <v>42</v>
      </c>
      <c r="D802" s="6" t="s">
        <v>32</v>
      </c>
      <c r="E802" s="6" t="s">
        <v>40</v>
      </c>
      <c r="F802" s="24" t="str">
        <f>+TabIPW[[#This Row],[WK]]&amp;TabIPW[[#This Row],[PK]]&amp;TabIPW[[#This Row],[GK]]</f>
        <v>120502</v>
      </c>
      <c r="G802" s="6" t="s">
        <v>792</v>
      </c>
      <c r="H802" s="34">
        <v>5.0855335999999999E-5</v>
      </c>
      <c r="I802" s="35">
        <v>16101</v>
      </c>
      <c r="J802" s="34">
        <v>3.8358700000000003E-5</v>
      </c>
      <c r="K802" s="35">
        <v>9779</v>
      </c>
      <c r="L802" s="34">
        <v>1.3333210000000001E-4</v>
      </c>
      <c r="M802" s="35">
        <v>12075.75</v>
      </c>
      <c r="N802" s="34">
        <v>1.187087E-4</v>
      </c>
      <c r="O802" s="35">
        <v>91</v>
      </c>
      <c r="P802" s="34">
        <v>1.013223E-4</v>
      </c>
      <c r="Q802" s="35">
        <v>537</v>
      </c>
      <c r="R802" s="34">
        <v>1.032866E-4</v>
      </c>
      <c r="S802" s="35">
        <v>406</v>
      </c>
      <c r="T802" s="34">
        <v>1.1050600000000001E-5</v>
      </c>
      <c r="U802" s="35">
        <v>259.10000000000002</v>
      </c>
      <c r="V802" s="34">
        <v>3.8888499999999999E-5</v>
      </c>
      <c r="W802" s="35">
        <v>12075.75</v>
      </c>
    </row>
    <row r="803" spans="1:23" ht="14.45" x14ac:dyDescent="0.3">
      <c r="A803" s="6" t="s">
        <v>31</v>
      </c>
      <c r="B803" s="6" t="s">
        <v>93</v>
      </c>
      <c r="C803" s="6" t="s">
        <v>42</v>
      </c>
      <c r="D803" s="6" t="s">
        <v>37</v>
      </c>
      <c r="E803" s="6" t="s">
        <v>40</v>
      </c>
      <c r="F803" s="24" t="str">
        <f>+TabIPW[[#This Row],[WK]]&amp;TabIPW[[#This Row],[PK]]&amp;TabIPW[[#This Row],[GK]]</f>
        <v>120503</v>
      </c>
      <c r="G803" s="6" t="s">
        <v>793</v>
      </c>
      <c r="H803" s="34">
        <v>3.0359696000000002E-5</v>
      </c>
      <c r="I803" s="35">
        <v>9612</v>
      </c>
      <c r="J803" s="34">
        <v>2.2491900000000001E-5</v>
      </c>
      <c r="K803" s="35">
        <v>5734</v>
      </c>
      <c r="L803" s="34">
        <v>7.9596800000000003E-5</v>
      </c>
      <c r="M803" s="35">
        <v>7209</v>
      </c>
      <c r="N803" s="34">
        <v>8.0878500000000002E-5</v>
      </c>
      <c r="O803" s="35">
        <v>62</v>
      </c>
      <c r="P803" s="34">
        <v>6.3963199999999998E-5</v>
      </c>
      <c r="Q803" s="35">
        <v>339</v>
      </c>
      <c r="R803" s="34">
        <v>9.8453000000000001E-5</v>
      </c>
      <c r="S803" s="35">
        <v>387</v>
      </c>
      <c r="T803" s="34">
        <v>1.01806E-5</v>
      </c>
      <c r="U803" s="35">
        <v>238.7</v>
      </c>
      <c r="V803" s="34">
        <v>2.3215699999999999E-5</v>
      </c>
      <c r="W803" s="35">
        <v>7209</v>
      </c>
    </row>
    <row r="804" spans="1:23" ht="14.45" x14ac:dyDescent="0.3">
      <c r="A804" s="6" t="s">
        <v>31</v>
      </c>
      <c r="B804" s="6" t="s">
        <v>93</v>
      </c>
      <c r="C804" s="6" t="s">
        <v>42</v>
      </c>
      <c r="D804" s="6" t="s">
        <v>39</v>
      </c>
      <c r="E804" s="6" t="s">
        <v>36</v>
      </c>
      <c r="F804" s="24" t="str">
        <f>+TabIPW[[#This Row],[WK]]&amp;TabIPW[[#This Row],[PK]]&amp;TabIPW[[#This Row],[GK]]</f>
        <v>120504</v>
      </c>
      <c r="G804" s="6" t="s">
        <v>791</v>
      </c>
      <c r="H804" s="34">
        <v>5.3524280000000004E-5</v>
      </c>
      <c r="I804" s="35">
        <v>16946</v>
      </c>
      <c r="J804" s="34">
        <v>4.0833800000000002E-5</v>
      </c>
      <c r="K804" s="35">
        <v>10410</v>
      </c>
      <c r="L804" s="34">
        <v>1.403295E-4</v>
      </c>
      <c r="M804" s="35">
        <v>12709.5</v>
      </c>
      <c r="N804" s="34">
        <v>1.3305810000000001E-4</v>
      </c>
      <c r="O804" s="35">
        <v>102</v>
      </c>
      <c r="P804" s="34">
        <v>1.3547369999999999E-4</v>
      </c>
      <c r="Q804" s="35">
        <v>718</v>
      </c>
      <c r="R804" s="34">
        <v>1.355955E-4</v>
      </c>
      <c r="S804" s="35">
        <v>533</v>
      </c>
      <c r="T804" s="34">
        <v>2.44214E-5</v>
      </c>
      <c r="U804" s="35">
        <v>572.6</v>
      </c>
      <c r="V804" s="34">
        <v>4.0929400000000002E-5</v>
      </c>
      <c r="W804" s="35">
        <v>12709.5</v>
      </c>
    </row>
    <row r="805" spans="1:23" ht="14.45" x14ac:dyDescent="0.3">
      <c r="A805" s="6" t="s">
        <v>31</v>
      </c>
      <c r="B805" s="6" t="s">
        <v>93</v>
      </c>
      <c r="C805" s="6" t="s">
        <v>42</v>
      </c>
      <c r="D805" s="6" t="s">
        <v>42</v>
      </c>
      <c r="E805" s="6" t="s">
        <v>36</v>
      </c>
      <c r="F805" s="24" t="str">
        <f>+TabIPW[[#This Row],[WK]]&amp;TabIPW[[#This Row],[PK]]&amp;TabIPW[[#This Row],[GK]]</f>
        <v>120505</v>
      </c>
      <c r="G805" s="6" t="s">
        <v>794</v>
      </c>
      <c r="H805" s="34">
        <v>2.1108391999999997E-5</v>
      </c>
      <c r="I805" s="35">
        <v>6683</v>
      </c>
      <c r="J805" s="34">
        <v>1.6070699999999998E-5</v>
      </c>
      <c r="K805" s="35">
        <v>4097</v>
      </c>
      <c r="L805" s="34">
        <v>5.5341799999999999E-5</v>
      </c>
      <c r="M805" s="35">
        <v>5012.25</v>
      </c>
      <c r="N805" s="34">
        <v>5.0875199999999997E-5</v>
      </c>
      <c r="O805" s="35">
        <v>39</v>
      </c>
      <c r="P805" s="34">
        <v>4.3585599999999998E-5</v>
      </c>
      <c r="Q805" s="35">
        <v>231</v>
      </c>
      <c r="R805" s="34">
        <v>5.9784100000000002E-5</v>
      </c>
      <c r="S805" s="35">
        <v>235</v>
      </c>
      <c r="T805" s="34">
        <v>5.5188999999999998E-6</v>
      </c>
      <c r="U805" s="35">
        <v>129.4</v>
      </c>
      <c r="V805" s="34">
        <v>1.6141400000000001E-5</v>
      </c>
      <c r="W805" s="35">
        <v>5012.25</v>
      </c>
    </row>
    <row r="806" spans="1:23" ht="14.45" x14ac:dyDescent="0.3">
      <c r="A806" s="6" t="s">
        <v>31</v>
      </c>
      <c r="B806" s="6" t="s">
        <v>93</v>
      </c>
      <c r="C806" s="6" t="s">
        <v>42</v>
      </c>
      <c r="D806" s="6" t="s">
        <v>44</v>
      </c>
      <c r="E806" s="6" t="s">
        <v>36</v>
      </c>
      <c r="F806" s="24" t="str">
        <f>+TabIPW[[#This Row],[WK]]&amp;TabIPW[[#This Row],[PK]]&amp;TabIPW[[#This Row],[GK]]</f>
        <v>120506</v>
      </c>
      <c r="G806" s="6" t="s">
        <v>795</v>
      </c>
      <c r="H806" s="34">
        <v>2.6342055999999999E-5</v>
      </c>
      <c r="I806" s="35">
        <v>8340</v>
      </c>
      <c r="J806" s="34">
        <v>2.0083499999999998E-5</v>
      </c>
      <c r="K806" s="35">
        <v>5120</v>
      </c>
      <c r="L806" s="34">
        <v>6.90634E-5</v>
      </c>
      <c r="M806" s="35">
        <v>6255</v>
      </c>
      <c r="N806" s="34">
        <v>8.2182900000000002E-5</v>
      </c>
      <c r="O806" s="35">
        <v>63</v>
      </c>
      <c r="P806" s="34">
        <v>6.7925500000000006E-5</v>
      </c>
      <c r="Q806" s="35">
        <v>360</v>
      </c>
      <c r="R806" s="34">
        <v>6.0038499999999998E-5</v>
      </c>
      <c r="S806" s="35">
        <v>236</v>
      </c>
      <c r="T806" s="34">
        <v>9.4679999999999998E-7</v>
      </c>
      <c r="U806" s="35">
        <v>22.200000000000003</v>
      </c>
      <c r="V806" s="34">
        <v>2.0143500000000001E-5</v>
      </c>
      <c r="W806" s="35">
        <v>6255</v>
      </c>
    </row>
    <row r="807" spans="1:23" ht="14.45" x14ac:dyDescent="0.3">
      <c r="A807" s="6" t="s">
        <v>31</v>
      </c>
      <c r="B807" s="6" t="s">
        <v>93</v>
      </c>
      <c r="C807" s="6" t="s">
        <v>42</v>
      </c>
      <c r="D807" s="6" t="s">
        <v>51</v>
      </c>
      <c r="E807" s="6" t="s">
        <v>36</v>
      </c>
      <c r="F807" s="24" t="str">
        <f>+TabIPW[[#This Row],[WK]]&amp;TabIPW[[#This Row],[PK]]&amp;TabIPW[[#This Row],[GK]]</f>
        <v>120507</v>
      </c>
      <c r="G807" s="6" t="s">
        <v>679</v>
      </c>
      <c r="H807" s="34">
        <v>1.5486224E-5</v>
      </c>
      <c r="I807" s="35">
        <v>4903</v>
      </c>
      <c r="J807" s="34">
        <v>1.1665700000000001E-5</v>
      </c>
      <c r="K807" s="35">
        <v>2974</v>
      </c>
      <c r="L807" s="34">
        <v>4.0601600000000001E-5</v>
      </c>
      <c r="M807" s="35">
        <v>3677.25</v>
      </c>
      <c r="N807" s="34">
        <v>3.0003300000000001E-5</v>
      </c>
      <c r="O807" s="35">
        <v>23</v>
      </c>
      <c r="P807" s="34">
        <v>4.0000599999999998E-5</v>
      </c>
      <c r="Q807" s="35">
        <v>212</v>
      </c>
      <c r="R807" s="34">
        <v>3.0273700000000001E-5</v>
      </c>
      <c r="S807" s="35">
        <v>119</v>
      </c>
      <c r="T807" s="34">
        <v>4.9985999999999999E-6</v>
      </c>
      <c r="U807" s="35">
        <v>117.2</v>
      </c>
      <c r="V807" s="34">
        <v>1.18421E-5</v>
      </c>
      <c r="W807" s="35">
        <v>3677.25</v>
      </c>
    </row>
    <row r="808" spans="1:23" ht="14.45" x14ac:dyDescent="0.3">
      <c r="A808" s="6" t="s">
        <v>31</v>
      </c>
      <c r="B808" s="6" t="s">
        <v>93</v>
      </c>
      <c r="C808" s="6" t="s">
        <v>42</v>
      </c>
      <c r="D808" s="6" t="s">
        <v>75</v>
      </c>
      <c r="E808" s="6" t="s">
        <v>36</v>
      </c>
      <c r="F808" s="24" t="str">
        <f>+TabIPW[[#This Row],[WK]]&amp;TabIPW[[#This Row],[PK]]&amp;TabIPW[[#This Row],[GK]]</f>
        <v>120508</v>
      </c>
      <c r="G808" s="6" t="s">
        <v>796</v>
      </c>
      <c r="H808" s="34">
        <v>1.7346591999999999E-5</v>
      </c>
      <c r="I808" s="35">
        <v>5492</v>
      </c>
      <c r="J808" s="34">
        <v>1.30268E-5</v>
      </c>
      <c r="K808" s="35">
        <v>3321</v>
      </c>
      <c r="L808" s="34">
        <v>4.5479100000000003E-5</v>
      </c>
      <c r="M808" s="35">
        <v>4119</v>
      </c>
      <c r="N808" s="34">
        <v>4.1743699999999998E-5</v>
      </c>
      <c r="O808" s="35">
        <v>32</v>
      </c>
      <c r="P808" s="34">
        <v>5.2831000000000003E-5</v>
      </c>
      <c r="Q808" s="35">
        <v>280</v>
      </c>
      <c r="R808" s="34">
        <v>2.49313E-5</v>
      </c>
      <c r="S808" s="35">
        <v>98</v>
      </c>
      <c r="T808" s="34">
        <v>4.3972E-6</v>
      </c>
      <c r="U808" s="35">
        <v>103.10000000000001</v>
      </c>
      <c r="V808" s="34">
        <v>1.32647E-5</v>
      </c>
      <c r="W808" s="35">
        <v>4119</v>
      </c>
    </row>
    <row r="809" spans="1:23" ht="14.45" x14ac:dyDescent="0.3">
      <c r="A809" s="6" t="s">
        <v>31</v>
      </c>
      <c r="B809" s="6" t="s">
        <v>93</v>
      </c>
      <c r="C809" s="6" t="s">
        <v>42</v>
      </c>
      <c r="D809" s="6" t="s">
        <v>77</v>
      </c>
      <c r="E809" s="6" t="s">
        <v>36</v>
      </c>
      <c r="F809" s="24" t="str">
        <f>+TabIPW[[#This Row],[WK]]&amp;TabIPW[[#This Row],[PK]]&amp;TabIPW[[#This Row],[GK]]</f>
        <v>120509</v>
      </c>
      <c r="G809" s="6" t="s">
        <v>797</v>
      </c>
      <c r="H809" s="34">
        <v>1.5596776000000001E-5</v>
      </c>
      <c r="I809" s="35">
        <v>4938</v>
      </c>
      <c r="J809" s="34">
        <v>1.1610800000000001E-5</v>
      </c>
      <c r="K809" s="35">
        <v>2960</v>
      </c>
      <c r="L809" s="34">
        <v>4.08915E-5</v>
      </c>
      <c r="M809" s="35">
        <v>3703.5</v>
      </c>
      <c r="N809" s="34">
        <v>3.2612299999999999E-5</v>
      </c>
      <c r="O809" s="35">
        <v>25</v>
      </c>
      <c r="P809" s="34">
        <v>2.41513E-5</v>
      </c>
      <c r="Q809" s="35">
        <v>128</v>
      </c>
      <c r="R809" s="34">
        <v>3.1291300000000003E-5</v>
      </c>
      <c r="S809" s="35">
        <v>123</v>
      </c>
      <c r="T809" s="34">
        <v>7.0500999999999996E-6</v>
      </c>
      <c r="U809" s="35">
        <v>165.3</v>
      </c>
      <c r="V809" s="34">
        <v>1.1926700000000001E-5</v>
      </c>
      <c r="W809" s="35">
        <v>3703.5</v>
      </c>
    </row>
    <row r="810" spans="1:23" ht="14.45" x14ac:dyDescent="0.3">
      <c r="A810" s="6" t="s">
        <v>31</v>
      </c>
      <c r="B810" s="6" t="s">
        <v>93</v>
      </c>
      <c r="C810" s="6" t="s">
        <v>42</v>
      </c>
      <c r="D810" s="6" t="s">
        <v>90</v>
      </c>
      <c r="E810" s="6" t="s">
        <v>36</v>
      </c>
      <c r="F810" s="24" t="str">
        <f>+TabIPW[[#This Row],[WK]]&amp;TabIPW[[#This Row],[PK]]&amp;TabIPW[[#This Row],[GK]]</f>
        <v>120510</v>
      </c>
      <c r="G810" s="6" t="s">
        <v>798</v>
      </c>
      <c r="H810" s="34">
        <v>2.1427400000000001E-5</v>
      </c>
      <c r="I810" s="35">
        <v>6784</v>
      </c>
      <c r="J810" s="34">
        <v>1.6247199999999999E-5</v>
      </c>
      <c r="K810" s="35">
        <v>4142</v>
      </c>
      <c r="L810" s="34">
        <v>5.6178199999999997E-5</v>
      </c>
      <c r="M810" s="35">
        <v>5088</v>
      </c>
      <c r="N810" s="34">
        <v>7.3051499999999997E-5</v>
      </c>
      <c r="O810" s="35">
        <v>56</v>
      </c>
      <c r="P810" s="34">
        <v>5.7736699999999999E-5</v>
      </c>
      <c r="Q810" s="35">
        <v>306</v>
      </c>
      <c r="R810" s="34">
        <v>4.8590500000000002E-5</v>
      </c>
      <c r="S810" s="35">
        <v>191</v>
      </c>
      <c r="T810" s="34">
        <v>8.5599000000000008E-6</v>
      </c>
      <c r="U810" s="35">
        <v>200.7</v>
      </c>
      <c r="V810" s="34">
        <v>1.63853E-5</v>
      </c>
      <c r="W810" s="35">
        <v>5088</v>
      </c>
    </row>
    <row r="811" spans="1:23" ht="14.45" x14ac:dyDescent="0.3">
      <c r="A811" s="6" t="s">
        <v>31</v>
      </c>
      <c r="B811" s="6" t="s">
        <v>93</v>
      </c>
      <c r="C811" s="6" t="s">
        <v>44</v>
      </c>
      <c r="D811" s="6" t="s">
        <v>33</v>
      </c>
      <c r="E811" s="6" t="s">
        <v>36</v>
      </c>
      <c r="F811" s="24" t="str">
        <f>+TabIPW[[#This Row],[WK]]&amp;TabIPW[[#This Row],[PK]]&amp;TabIPW[[#This Row],[GK]]</f>
        <v>120601</v>
      </c>
      <c r="G811" s="6" t="s">
        <v>799</v>
      </c>
      <c r="H811" s="34">
        <v>4.8754920000000004E-5</v>
      </c>
      <c r="I811" s="35">
        <v>15436</v>
      </c>
      <c r="J811" s="34">
        <v>3.7083899999999999E-5</v>
      </c>
      <c r="K811" s="35">
        <v>9454</v>
      </c>
      <c r="L811" s="34">
        <v>1.6225279999999999E-4</v>
      </c>
      <c r="M811" s="35">
        <v>14695.07</v>
      </c>
      <c r="N811" s="34">
        <v>1.0957730000000001E-4</v>
      </c>
      <c r="O811" s="35">
        <v>84</v>
      </c>
      <c r="P811" s="34">
        <v>1.150961E-4</v>
      </c>
      <c r="Q811" s="35">
        <v>610</v>
      </c>
      <c r="R811" s="34">
        <v>3.8668899999999998E-5</v>
      </c>
      <c r="S811" s="35">
        <v>152</v>
      </c>
      <c r="T811" s="34">
        <v>3.9749899999999997E-5</v>
      </c>
      <c r="U811" s="35">
        <v>932</v>
      </c>
      <c r="V811" s="34">
        <v>4.7323700000000002E-5</v>
      </c>
      <c r="W811" s="35">
        <v>14695.07</v>
      </c>
    </row>
    <row r="812" spans="1:23" ht="14.45" x14ac:dyDescent="0.3">
      <c r="A812" s="6" t="s">
        <v>31</v>
      </c>
      <c r="B812" s="6" t="s">
        <v>93</v>
      </c>
      <c r="C812" s="6" t="s">
        <v>44</v>
      </c>
      <c r="D812" s="6" t="s">
        <v>32</v>
      </c>
      <c r="E812" s="6" t="s">
        <v>36</v>
      </c>
      <c r="F812" s="24" t="str">
        <f>+TabIPW[[#This Row],[WK]]&amp;TabIPW[[#This Row],[PK]]&amp;TabIPW[[#This Row],[GK]]</f>
        <v>120602</v>
      </c>
      <c r="G812" s="6" t="s">
        <v>800</v>
      </c>
      <c r="H812" s="34">
        <v>2.4759640000000002E-5</v>
      </c>
      <c r="I812" s="35">
        <v>7839</v>
      </c>
      <c r="J812" s="34">
        <v>1.83693E-5</v>
      </c>
      <c r="K812" s="35">
        <v>4683</v>
      </c>
      <c r="L812" s="34">
        <v>8.23983E-5</v>
      </c>
      <c r="M812" s="35">
        <v>7462.73</v>
      </c>
      <c r="N812" s="34">
        <v>5.7397600000000001E-5</v>
      </c>
      <c r="O812" s="35">
        <v>44</v>
      </c>
      <c r="P812" s="34">
        <v>5.3774399999999998E-5</v>
      </c>
      <c r="Q812" s="35">
        <v>285</v>
      </c>
      <c r="R812" s="34">
        <v>2.69665E-5</v>
      </c>
      <c r="S812" s="35">
        <v>106</v>
      </c>
      <c r="T812" s="34">
        <v>8.3679E-6</v>
      </c>
      <c r="U812" s="35">
        <v>196.2</v>
      </c>
      <c r="V812" s="34">
        <v>2.4032800000000001E-5</v>
      </c>
      <c r="W812" s="35">
        <v>7462.73</v>
      </c>
    </row>
    <row r="813" spans="1:23" ht="14.45" x14ac:dyDescent="0.3">
      <c r="A813" s="6" t="s">
        <v>31</v>
      </c>
      <c r="B813" s="6" t="s">
        <v>93</v>
      </c>
      <c r="C813" s="6" t="s">
        <v>44</v>
      </c>
      <c r="D813" s="6" t="s">
        <v>37</v>
      </c>
      <c r="E813" s="6" t="s">
        <v>36</v>
      </c>
      <c r="F813" s="24" t="str">
        <f>+TabIPW[[#This Row],[WK]]&amp;TabIPW[[#This Row],[PK]]&amp;TabIPW[[#This Row],[GK]]</f>
        <v>120603</v>
      </c>
      <c r="G813" s="6" t="s">
        <v>801</v>
      </c>
      <c r="H813" s="34">
        <v>3.1022984000000001E-5</v>
      </c>
      <c r="I813" s="35">
        <v>9822</v>
      </c>
      <c r="J813" s="34">
        <v>2.3162700000000001E-5</v>
      </c>
      <c r="K813" s="35">
        <v>5905</v>
      </c>
      <c r="L813" s="34">
        <v>1.032422E-4</v>
      </c>
      <c r="M813" s="35">
        <v>9350.5400000000009</v>
      </c>
      <c r="N813" s="34">
        <v>8.0878500000000002E-5</v>
      </c>
      <c r="O813" s="35">
        <v>62</v>
      </c>
      <c r="P813" s="34">
        <v>8.3208799999999995E-5</v>
      </c>
      <c r="Q813" s="35">
        <v>441</v>
      </c>
      <c r="R813" s="34">
        <v>2.18784E-5</v>
      </c>
      <c r="S813" s="35">
        <v>86</v>
      </c>
      <c r="T813" s="34">
        <v>1.7853300000000001E-5</v>
      </c>
      <c r="U813" s="35">
        <v>418.59999999999997</v>
      </c>
      <c r="V813" s="34">
        <v>3.01123E-5</v>
      </c>
      <c r="W813" s="35">
        <v>9350.5400000000009</v>
      </c>
    </row>
    <row r="814" spans="1:23" ht="14.45" x14ac:dyDescent="0.3">
      <c r="A814" s="6" t="s">
        <v>31</v>
      </c>
      <c r="B814" s="6" t="s">
        <v>93</v>
      </c>
      <c r="C814" s="6" t="s">
        <v>44</v>
      </c>
      <c r="D814" s="6" t="s">
        <v>39</v>
      </c>
      <c r="E814" s="6" t="s">
        <v>36</v>
      </c>
      <c r="F814" s="24" t="str">
        <f>+TabIPW[[#This Row],[WK]]&amp;TabIPW[[#This Row],[PK]]&amp;TabIPW[[#This Row],[GK]]</f>
        <v>120604</v>
      </c>
      <c r="G814" s="6" t="s">
        <v>802</v>
      </c>
      <c r="H814" s="34">
        <v>3.5340680000000004E-5</v>
      </c>
      <c r="I814" s="35">
        <v>11189</v>
      </c>
      <c r="J814" s="34">
        <v>2.6575299999999999E-5</v>
      </c>
      <c r="K814" s="35">
        <v>6775</v>
      </c>
      <c r="L814" s="34">
        <v>1.176112E-4</v>
      </c>
      <c r="M814" s="35">
        <v>10651.93</v>
      </c>
      <c r="N814" s="34">
        <v>7.4356000000000004E-5</v>
      </c>
      <c r="O814" s="35">
        <v>57</v>
      </c>
      <c r="P814" s="34">
        <v>9.0001300000000002E-5</v>
      </c>
      <c r="Q814" s="35">
        <v>477</v>
      </c>
      <c r="R814" s="34">
        <v>2.9510500000000001E-5</v>
      </c>
      <c r="S814" s="35">
        <v>116</v>
      </c>
      <c r="T814" s="34">
        <v>2.4250800000000002E-5</v>
      </c>
      <c r="U814" s="35">
        <v>568.59999999999991</v>
      </c>
      <c r="V814" s="34">
        <v>3.4303300000000001E-5</v>
      </c>
      <c r="W814" s="35">
        <v>10651.93</v>
      </c>
    </row>
    <row r="815" spans="1:23" ht="14.45" x14ac:dyDescent="0.3">
      <c r="A815" s="6" t="s">
        <v>31</v>
      </c>
      <c r="B815" s="6" t="s">
        <v>93</v>
      </c>
      <c r="C815" s="6" t="s">
        <v>44</v>
      </c>
      <c r="D815" s="6" t="s">
        <v>42</v>
      </c>
      <c r="E815" s="6" t="s">
        <v>36</v>
      </c>
      <c r="F815" s="24" t="str">
        <f>+TabIPW[[#This Row],[WK]]&amp;TabIPW[[#This Row],[PK]]&amp;TabIPW[[#This Row],[GK]]</f>
        <v>120605</v>
      </c>
      <c r="G815" s="6" t="s">
        <v>803</v>
      </c>
      <c r="H815" s="34">
        <v>5.7620880000000001E-5</v>
      </c>
      <c r="I815" s="35">
        <v>18243</v>
      </c>
      <c r="J815" s="34">
        <v>4.3328599999999997E-5</v>
      </c>
      <c r="K815" s="35">
        <v>11046</v>
      </c>
      <c r="L815" s="34">
        <v>1.917582E-4</v>
      </c>
      <c r="M815" s="35">
        <v>17367.34</v>
      </c>
      <c r="N815" s="34">
        <v>1.056638E-4</v>
      </c>
      <c r="O815" s="35">
        <v>81</v>
      </c>
      <c r="P815" s="34">
        <v>1.3698320000000001E-4</v>
      </c>
      <c r="Q815" s="35">
        <v>726</v>
      </c>
      <c r="R815" s="34">
        <v>3.8160100000000001E-5</v>
      </c>
      <c r="S815" s="35">
        <v>150</v>
      </c>
      <c r="T815" s="34">
        <v>3.39196E-5</v>
      </c>
      <c r="U815" s="35">
        <v>795.3</v>
      </c>
      <c r="V815" s="34">
        <v>5.59295E-5</v>
      </c>
      <c r="W815" s="35">
        <v>17367.34</v>
      </c>
    </row>
    <row r="816" spans="1:23" ht="14.45" x14ac:dyDescent="0.3">
      <c r="A816" s="6" t="s">
        <v>31</v>
      </c>
      <c r="B816" s="6" t="s">
        <v>93</v>
      </c>
      <c r="C816" s="6" t="s">
        <v>44</v>
      </c>
      <c r="D816" s="6" t="s">
        <v>44</v>
      </c>
      <c r="E816" s="6" t="s">
        <v>40</v>
      </c>
      <c r="F816" s="24" t="str">
        <f>+TabIPW[[#This Row],[WK]]&amp;TabIPW[[#This Row],[PK]]&amp;TabIPW[[#This Row],[GK]]</f>
        <v>120606</v>
      </c>
      <c r="G816" s="6" t="s">
        <v>804</v>
      </c>
      <c r="H816" s="34">
        <v>1.0064939999999999E-4</v>
      </c>
      <c r="I816" s="35">
        <v>31866</v>
      </c>
      <c r="J816" s="34">
        <v>7.4238299999999997E-5</v>
      </c>
      <c r="K816" s="35">
        <v>18926</v>
      </c>
      <c r="L816" s="34">
        <v>3.3495390000000001E-4</v>
      </c>
      <c r="M816" s="35">
        <v>30336.43</v>
      </c>
      <c r="N816" s="34">
        <v>1.8784680000000001E-4</v>
      </c>
      <c r="O816" s="35">
        <v>144</v>
      </c>
      <c r="P816" s="34">
        <v>2.486829E-4</v>
      </c>
      <c r="Q816" s="35">
        <v>1318</v>
      </c>
      <c r="R816" s="34">
        <v>8.7513800000000002E-5</v>
      </c>
      <c r="S816" s="35">
        <v>344</v>
      </c>
      <c r="T816" s="34">
        <v>8.8776200000000006E-5</v>
      </c>
      <c r="U816" s="35">
        <v>2081.5</v>
      </c>
      <c r="V816" s="34">
        <v>9.7694899999999999E-5</v>
      </c>
      <c r="W816" s="35">
        <v>30336.43</v>
      </c>
    </row>
    <row r="817" spans="1:23" ht="14.45" x14ac:dyDescent="0.3">
      <c r="A817" s="6" t="s">
        <v>31</v>
      </c>
      <c r="B817" s="6" t="s">
        <v>93</v>
      </c>
      <c r="C817" s="6" t="s">
        <v>44</v>
      </c>
      <c r="D817" s="6" t="s">
        <v>51</v>
      </c>
      <c r="E817" s="6" t="s">
        <v>36</v>
      </c>
      <c r="F817" s="24" t="str">
        <f>+TabIPW[[#This Row],[WK]]&amp;TabIPW[[#This Row],[PK]]&amp;TabIPW[[#This Row],[GK]]</f>
        <v>120607</v>
      </c>
      <c r="G817" s="6" t="s">
        <v>805</v>
      </c>
      <c r="H817" s="34">
        <v>5.8720048000000005E-5</v>
      </c>
      <c r="I817" s="35">
        <v>18591</v>
      </c>
      <c r="J817" s="34">
        <v>4.3611E-5</v>
      </c>
      <c r="K817" s="35">
        <v>11118</v>
      </c>
      <c r="L817" s="34">
        <v>1.9541599999999999E-4</v>
      </c>
      <c r="M817" s="35">
        <v>17698.63</v>
      </c>
      <c r="N817" s="34">
        <v>1.2784020000000001E-4</v>
      </c>
      <c r="O817" s="35">
        <v>98</v>
      </c>
      <c r="P817" s="34">
        <v>1.873613E-4</v>
      </c>
      <c r="Q817" s="35">
        <v>993</v>
      </c>
      <c r="R817" s="34">
        <v>4.12129E-5</v>
      </c>
      <c r="S817" s="35">
        <v>162</v>
      </c>
      <c r="T817" s="34">
        <v>5.3619699999999998E-5</v>
      </c>
      <c r="U817" s="35">
        <v>1257.2</v>
      </c>
      <c r="V817" s="34">
        <v>5.6996300000000002E-5</v>
      </c>
      <c r="W817" s="35">
        <v>17698.63</v>
      </c>
    </row>
    <row r="818" spans="1:23" ht="14.45" x14ac:dyDescent="0.3">
      <c r="A818" s="6" t="s">
        <v>31</v>
      </c>
      <c r="B818" s="6" t="s">
        <v>93</v>
      </c>
      <c r="C818" s="6" t="s">
        <v>44</v>
      </c>
      <c r="D818" s="6" t="s">
        <v>75</v>
      </c>
      <c r="E818" s="6" t="s">
        <v>36</v>
      </c>
      <c r="F818" s="24" t="str">
        <f>+TabIPW[[#This Row],[WK]]&amp;TabIPW[[#This Row],[PK]]&amp;TabIPW[[#This Row],[GK]]</f>
        <v>120608</v>
      </c>
      <c r="G818" s="6" t="s">
        <v>806</v>
      </c>
      <c r="H818" s="34">
        <v>4.2257839999999997E-5</v>
      </c>
      <c r="I818" s="35">
        <v>13379</v>
      </c>
      <c r="J818" s="34">
        <v>3.1356899999999998E-5</v>
      </c>
      <c r="K818" s="35">
        <v>7994</v>
      </c>
      <c r="L818" s="34">
        <v>1.40631E-4</v>
      </c>
      <c r="M818" s="35">
        <v>12736.81</v>
      </c>
      <c r="N818" s="34">
        <v>7.1747000000000003E-5</v>
      </c>
      <c r="O818" s="35">
        <v>55</v>
      </c>
      <c r="P818" s="34">
        <v>1.18115E-4</v>
      </c>
      <c r="Q818" s="35">
        <v>626</v>
      </c>
      <c r="R818" s="34">
        <v>3.6888099999999997E-5</v>
      </c>
      <c r="S818" s="35">
        <v>145</v>
      </c>
      <c r="T818" s="34">
        <v>2.7722600000000001E-5</v>
      </c>
      <c r="U818" s="35">
        <v>650</v>
      </c>
      <c r="V818" s="34">
        <v>4.1017399999999998E-5</v>
      </c>
      <c r="W818" s="35">
        <v>12736.81</v>
      </c>
    </row>
    <row r="819" spans="1:23" ht="14.45" x14ac:dyDescent="0.3">
      <c r="A819" s="6" t="s">
        <v>31</v>
      </c>
      <c r="B819" s="6" t="s">
        <v>93</v>
      </c>
      <c r="C819" s="6" t="s">
        <v>44</v>
      </c>
      <c r="D819" s="6" t="s">
        <v>77</v>
      </c>
      <c r="E819" s="6" t="s">
        <v>36</v>
      </c>
      <c r="F819" s="24" t="str">
        <f>+TabIPW[[#This Row],[WK]]&amp;TabIPW[[#This Row],[PK]]&amp;TabIPW[[#This Row],[GK]]</f>
        <v>120609</v>
      </c>
      <c r="G819" s="6" t="s">
        <v>807</v>
      </c>
      <c r="H819" s="34">
        <v>5.1439656000000001E-5</v>
      </c>
      <c r="I819" s="35">
        <v>16286</v>
      </c>
      <c r="J819" s="34">
        <v>3.8852900000000002E-5</v>
      </c>
      <c r="K819" s="35">
        <v>9905</v>
      </c>
      <c r="L819" s="34">
        <v>1.711874E-4</v>
      </c>
      <c r="M819" s="35">
        <v>15504.27</v>
      </c>
      <c r="N819" s="34">
        <v>1.0044580000000001E-4</v>
      </c>
      <c r="O819" s="35">
        <v>77</v>
      </c>
      <c r="P819" s="34">
        <v>1.277378E-4</v>
      </c>
      <c r="Q819" s="35">
        <v>677</v>
      </c>
      <c r="R819" s="34">
        <v>1.9588800000000001E-5</v>
      </c>
      <c r="S819" s="35">
        <v>77</v>
      </c>
      <c r="T819" s="34">
        <v>3.8022599999999997E-5</v>
      </c>
      <c r="U819" s="35">
        <v>891.5</v>
      </c>
      <c r="V819" s="34">
        <v>4.9929699999999997E-5</v>
      </c>
      <c r="W819" s="35">
        <v>15504.27</v>
      </c>
    </row>
    <row r="820" spans="1:23" ht="14.45" x14ac:dyDescent="0.3">
      <c r="A820" s="6" t="s">
        <v>31</v>
      </c>
      <c r="B820" s="6" t="s">
        <v>93</v>
      </c>
      <c r="C820" s="6" t="s">
        <v>44</v>
      </c>
      <c r="D820" s="6" t="s">
        <v>90</v>
      </c>
      <c r="E820" s="6" t="s">
        <v>40</v>
      </c>
      <c r="F820" s="24" t="str">
        <f>+TabIPW[[#This Row],[WK]]&amp;TabIPW[[#This Row],[PK]]&amp;TabIPW[[#This Row],[GK]]</f>
        <v>120610</v>
      </c>
      <c r="G820" s="6" t="s">
        <v>808</v>
      </c>
      <c r="H820" s="34">
        <v>3.4598431999999998E-5</v>
      </c>
      <c r="I820" s="35">
        <v>10954</v>
      </c>
      <c r="J820" s="34">
        <v>2.5712400000000001E-5</v>
      </c>
      <c r="K820" s="35">
        <v>6555</v>
      </c>
      <c r="L820" s="34">
        <v>1.1514109999999999E-4</v>
      </c>
      <c r="M820" s="35">
        <v>10428.209999999999</v>
      </c>
      <c r="N820" s="34">
        <v>7.1747000000000003E-5</v>
      </c>
      <c r="O820" s="35">
        <v>55</v>
      </c>
      <c r="P820" s="34">
        <v>7.9623799999999995E-5</v>
      </c>
      <c r="Q820" s="35">
        <v>422</v>
      </c>
      <c r="R820" s="34">
        <v>4.0195299999999998E-5</v>
      </c>
      <c r="S820" s="35">
        <v>158</v>
      </c>
      <c r="T820" s="34">
        <v>2.5999500000000001E-5</v>
      </c>
      <c r="U820" s="35">
        <v>609.6</v>
      </c>
      <c r="V820" s="34">
        <v>3.35828E-5</v>
      </c>
      <c r="W820" s="35">
        <v>10428.209999999999</v>
      </c>
    </row>
    <row r="821" spans="1:23" ht="14.45" x14ac:dyDescent="0.3">
      <c r="A821" s="6" t="s">
        <v>31</v>
      </c>
      <c r="B821" s="6" t="s">
        <v>93</v>
      </c>
      <c r="C821" s="6" t="s">
        <v>44</v>
      </c>
      <c r="D821" s="6" t="s">
        <v>92</v>
      </c>
      <c r="E821" s="6" t="s">
        <v>40</v>
      </c>
      <c r="F821" s="24" t="str">
        <f>+TabIPW[[#This Row],[WK]]&amp;TabIPW[[#This Row],[PK]]&amp;TabIPW[[#This Row],[GK]]</f>
        <v>120611</v>
      </c>
      <c r="G821" s="6" t="s">
        <v>809</v>
      </c>
      <c r="H821" s="34">
        <v>1.38981208E-4</v>
      </c>
      <c r="I821" s="35">
        <v>44002</v>
      </c>
      <c r="J821" s="34">
        <v>1.046107E-4</v>
      </c>
      <c r="K821" s="35">
        <v>26669</v>
      </c>
      <c r="L821" s="34">
        <v>4.6251929999999999E-4</v>
      </c>
      <c r="M821" s="35">
        <v>41889.9</v>
      </c>
      <c r="N821" s="34">
        <v>3.509082E-4</v>
      </c>
      <c r="O821" s="35">
        <v>269</v>
      </c>
      <c r="P821" s="34">
        <v>3.5434490000000002E-4</v>
      </c>
      <c r="Q821" s="35">
        <v>1878</v>
      </c>
      <c r="R821" s="34">
        <v>1.350867E-4</v>
      </c>
      <c r="S821" s="35">
        <v>531</v>
      </c>
      <c r="T821" s="34">
        <v>1.4097139999999999E-4</v>
      </c>
      <c r="U821" s="35">
        <v>3305.3</v>
      </c>
      <c r="V821" s="34">
        <v>1.349015E-4</v>
      </c>
      <c r="W821" s="35">
        <v>41889.9</v>
      </c>
    </row>
    <row r="822" spans="1:23" ht="14.45" x14ac:dyDescent="0.3">
      <c r="A822" s="6" t="s">
        <v>31</v>
      </c>
      <c r="B822" s="6" t="s">
        <v>93</v>
      </c>
      <c r="C822" s="6" t="s">
        <v>44</v>
      </c>
      <c r="D822" s="6" t="s">
        <v>93</v>
      </c>
      <c r="E822" s="6" t="s">
        <v>40</v>
      </c>
      <c r="F822" s="24" t="str">
        <f>+TabIPW[[#This Row],[WK]]&amp;TabIPW[[#This Row],[PK]]&amp;TabIPW[[#This Row],[GK]]</f>
        <v>120612</v>
      </c>
      <c r="G822" s="6" t="s">
        <v>810</v>
      </c>
      <c r="H822" s="34">
        <v>4.3192760000000001E-5</v>
      </c>
      <c r="I822" s="35">
        <v>13675</v>
      </c>
      <c r="J822" s="34">
        <v>3.2392499999999999E-5</v>
      </c>
      <c r="K822" s="35">
        <v>8258</v>
      </c>
      <c r="L822" s="34">
        <v>1.4374240000000001E-4</v>
      </c>
      <c r="M822" s="35">
        <v>13018.6</v>
      </c>
      <c r="N822" s="34">
        <v>9.1314400000000001E-5</v>
      </c>
      <c r="O822" s="35">
        <v>70</v>
      </c>
      <c r="P822" s="34">
        <v>1.073601E-4</v>
      </c>
      <c r="Q822" s="35">
        <v>569</v>
      </c>
      <c r="R822" s="34">
        <v>4.5537700000000003E-5</v>
      </c>
      <c r="S822" s="35">
        <v>179</v>
      </c>
      <c r="T822" s="34">
        <v>2.4310600000000001E-5</v>
      </c>
      <c r="U822" s="35">
        <v>570</v>
      </c>
      <c r="V822" s="34">
        <v>4.1924900000000002E-5</v>
      </c>
      <c r="W822" s="35">
        <v>13018.6</v>
      </c>
    </row>
    <row r="823" spans="1:23" ht="14.45" x14ac:dyDescent="0.3">
      <c r="A823" s="6" t="s">
        <v>31</v>
      </c>
      <c r="B823" s="6" t="s">
        <v>93</v>
      </c>
      <c r="C823" s="6" t="s">
        <v>44</v>
      </c>
      <c r="D823" s="6" t="s">
        <v>95</v>
      </c>
      <c r="E823" s="6" t="s">
        <v>36</v>
      </c>
      <c r="F823" s="24" t="str">
        <f>+TabIPW[[#This Row],[WK]]&amp;TabIPW[[#This Row],[PK]]&amp;TabIPW[[#This Row],[GK]]</f>
        <v>120613</v>
      </c>
      <c r="G823" s="6" t="s">
        <v>811</v>
      </c>
      <c r="H823" s="34">
        <v>1.7915128000000001E-5</v>
      </c>
      <c r="I823" s="35">
        <v>5672</v>
      </c>
      <c r="J823" s="34">
        <v>1.31602E-5</v>
      </c>
      <c r="K823" s="35">
        <v>3355</v>
      </c>
      <c r="L823" s="34">
        <v>5.9620200000000002E-5</v>
      </c>
      <c r="M823" s="35">
        <v>5399.74</v>
      </c>
      <c r="N823" s="34">
        <v>4.1743699999999998E-5</v>
      </c>
      <c r="O823" s="35">
        <v>32</v>
      </c>
      <c r="P823" s="34">
        <v>4.9434700000000003E-5</v>
      </c>
      <c r="Q823" s="35">
        <v>262</v>
      </c>
      <c r="R823" s="34">
        <v>1.2211199999999999E-5</v>
      </c>
      <c r="S823" s="35">
        <v>48</v>
      </c>
      <c r="T823" s="34">
        <v>1.17202E-5</v>
      </c>
      <c r="U823" s="35">
        <v>274.8</v>
      </c>
      <c r="V823" s="34">
        <v>1.7389199999999999E-5</v>
      </c>
      <c r="W823" s="35">
        <v>5399.74</v>
      </c>
    </row>
    <row r="824" spans="1:23" ht="14.45" x14ac:dyDescent="0.3">
      <c r="A824" s="6" t="s">
        <v>31</v>
      </c>
      <c r="B824" s="6" t="s">
        <v>93</v>
      </c>
      <c r="C824" s="6" t="s">
        <v>44</v>
      </c>
      <c r="D824" s="6" t="s">
        <v>97</v>
      </c>
      <c r="E824" s="6" t="s">
        <v>40</v>
      </c>
      <c r="F824" s="24" t="str">
        <f>+TabIPW[[#This Row],[WK]]&amp;TabIPW[[#This Row],[PK]]&amp;TabIPW[[#This Row],[GK]]</f>
        <v>120614</v>
      </c>
      <c r="G824" s="6" t="s">
        <v>812</v>
      </c>
      <c r="H824" s="34">
        <v>3.5135376000000003E-5</v>
      </c>
      <c r="I824" s="35">
        <v>11124</v>
      </c>
      <c r="J824" s="34">
        <v>2.65322E-5</v>
      </c>
      <c r="K824" s="35">
        <v>6764</v>
      </c>
      <c r="L824" s="34">
        <v>1.16928E-4</v>
      </c>
      <c r="M824" s="35">
        <v>10590.05</v>
      </c>
      <c r="N824" s="34">
        <v>8.4791900000000004E-5</v>
      </c>
      <c r="O824" s="35">
        <v>65</v>
      </c>
      <c r="P824" s="34">
        <v>1.2283199999999999E-4</v>
      </c>
      <c r="Q824" s="35">
        <v>651</v>
      </c>
      <c r="R824" s="34">
        <v>2.6457699999999999E-5</v>
      </c>
      <c r="S824" s="35">
        <v>104</v>
      </c>
      <c r="T824" s="34">
        <v>2.46176E-5</v>
      </c>
      <c r="U824" s="35">
        <v>577.20000000000005</v>
      </c>
      <c r="V824" s="34">
        <v>3.4103999999999997E-5</v>
      </c>
      <c r="W824" s="35">
        <v>10590.05</v>
      </c>
    </row>
    <row r="825" spans="1:23" ht="14.45" x14ac:dyDescent="0.3">
      <c r="A825" s="6" t="s">
        <v>31</v>
      </c>
      <c r="B825" s="6" t="s">
        <v>93</v>
      </c>
      <c r="C825" s="6" t="s">
        <v>44</v>
      </c>
      <c r="D825" s="6" t="s">
        <v>130</v>
      </c>
      <c r="E825" s="6" t="s">
        <v>36</v>
      </c>
      <c r="F825" s="24" t="str">
        <f>+TabIPW[[#This Row],[WK]]&amp;TabIPW[[#This Row],[PK]]&amp;TabIPW[[#This Row],[GK]]</f>
        <v>120615</v>
      </c>
      <c r="G825" s="6" t="s">
        <v>813</v>
      </c>
      <c r="H825" s="34">
        <v>5.3429528000000004E-5</v>
      </c>
      <c r="I825" s="35">
        <v>16916</v>
      </c>
      <c r="J825" s="34">
        <v>3.8797999999999997E-5</v>
      </c>
      <c r="K825" s="35">
        <v>9891</v>
      </c>
      <c r="L825" s="34">
        <v>1.778095E-4</v>
      </c>
      <c r="M825" s="35">
        <v>16104.03</v>
      </c>
      <c r="N825" s="34">
        <v>7.9573999999999994E-5</v>
      </c>
      <c r="O825" s="35">
        <v>61</v>
      </c>
      <c r="P825" s="34">
        <v>1.5320979999999999E-4</v>
      </c>
      <c r="Q825" s="35">
        <v>812</v>
      </c>
      <c r="R825" s="34">
        <v>3.25633E-5</v>
      </c>
      <c r="S825" s="35">
        <v>128</v>
      </c>
      <c r="T825" s="34">
        <v>6.3510300000000001E-5</v>
      </c>
      <c r="U825" s="35">
        <v>1489.1</v>
      </c>
      <c r="V825" s="34">
        <v>5.1861099999999997E-5</v>
      </c>
      <c r="W825" s="35">
        <v>16104.03</v>
      </c>
    </row>
    <row r="826" spans="1:23" ht="14.45" x14ac:dyDescent="0.3">
      <c r="A826" s="6" t="s">
        <v>31</v>
      </c>
      <c r="B826" s="6" t="s">
        <v>93</v>
      </c>
      <c r="C826" s="6" t="s">
        <v>44</v>
      </c>
      <c r="D826" s="6" t="s">
        <v>134</v>
      </c>
      <c r="E826" s="6" t="s">
        <v>36</v>
      </c>
      <c r="F826" s="24" t="str">
        <f>+TabIPW[[#This Row],[WK]]&amp;TabIPW[[#This Row],[PK]]&amp;TabIPW[[#This Row],[GK]]</f>
        <v>120616</v>
      </c>
      <c r="G826" s="6" t="s">
        <v>814</v>
      </c>
      <c r="H826" s="34">
        <v>9.3498512000000006E-5</v>
      </c>
      <c r="I826" s="35">
        <v>29602</v>
      </c>
      <c r="J826" s="34">
        <v>6.8695799999999994E-5</v>
      </c>
      <c r="K826" s="35">
        <v>17513</v>
      </c>
      <c r="L826" s="34">
        <v>3.111562E-4</v>
      </c>
      <c r="M826" s="35">
        <v>28181.1</v>
      </c>
      <c r="N826" s="34">
        <v>2.0219610000000001E-4</v>
      </c>
      <c r="O826" s="35">
        <v>155</v>
      </c>
      <c r="P826" s="34">
        <v>2.7472109999999999E-4</v>
      </c>
      <c r="Q826" s="35">
        <v>1456</v>
      </c>
      <c r="R826" s="34">
        <v>6.5381000000000003E-5</v>
      </c>
      <c r="S826" s="35">
        <v>257</v>
      </c>
      <c r="T826" s="34">
        <v>1.078237E-4</v>
      </c>
      <c r="U826" s="35">
        <v>2528.1</v>
      </c>
      <c r="V826" s="34">
        <v>9.0753899999999999E-5</v>
      </c>
      <c r="W826" s="35">
        <v>28181.1</v>
      </c>
    </row>
    <row r="827" spans="1:23" ht="14.45" x14ac:dyDescent="0.3">
      <c r="A827" s="6" t="s">
        <v>31</v>
      </c>
      <c r="B827" s="6" t="s">
        <v>93</v>
      </c>
      <c r="C827" s="6" t="s">
        <v>44</v>
      </c>
      <c r="D827" s="6" t="s">
        <v>141</v>
      </c>
      <c r="E827" s="6" t="s">
        <v>36</v>
      </c>
      <c r="F827" s="24" t="str">
        <f>+TabIPW[[#This Row],[WK]]&amp;TabIPW[[#This Row],[PK]]&amp;TabIPW[[#This Row],[GK]]</f>
        <v>120617</v>
      </c>
      <c r="G827" s="6" t="s">
        <v>815</v>
      </c>
      <c r="H827" s="34">
        <v>8.7652096000000003E-5</v>
      </c>
      <c r="I827" s="35">
        <v>27751</v>
      </c>
      <c r="J827" s="34">
        <v>6.4263299999999998E-5</v>
      </c>
      <c r="K827" s="35">
        <v>16383</v>
      </c>
      <c r="L827" s="34">
        <v>2.9169979999999997E-4</v>
      </c>
      <c r="M827" s="35">
        <v>26418.95</v>
      </c>
      <c r="N827" s="34">
        <v>1.5523450000000001E-4</v>
      </c>
      <c r="O827" s="35">
        <v>119</v>
      </c>
      <c r="P827" s="34">
        <v>2.135881E-4</v>
      </c>
      <c r="Q827" s="35">
        <v>1132</v>
      </c>
      <c r="R827" s="34">
        <v>4.2993700000000001E-5</v>
      </c>
      <c r="S827" s="35">
        <v>169</v>
      </c>
      <c r="T827" s="34">
        <v>9.6013899999999999E-5</v>
      </c>
      <c r="U827" s="35">
        <v>2251.1999999999998</v>
      </c>
      <c r="V827" s="34">
        <v>8.5079099999999997E-5</v>
      </c>
      <c r="W827" s="35">
        <v>26418.95</v>
      </c>
    </row>
    <row r="828" spans="1:23" ht="14.45" x14ac:dyDescent="0.3">
      <c r="A828" s="6" t="s">
        <v>31</v>
      </c>
      <c r="B828" s="6" t="s">
        <v>93</v>
      </c>
      <c r="C828" s="6" t="s">
        <v>51</v>
      </c>
      <c r="D828" s="6" t="s">
        <v>33</v>
      </c>
      <c r="E828" s="6" t="s">
        <v>34</v>
      </c>
      <c r="F828" s="24" t="str">
        <f>+TabIPW[[#This Row],[WK]]&amp;TabIPW[[#This Row],[PK]]&amp;TabIPW[[#This Row],[GK]]</f>
        <v>120701</v>
      </c>
      <c r="G828" s="6" t="s">
        <v>816</v>
      </c>
      <c r="H828" s="34">
        <v>4.5577448E-5</v>
      </c>
      <c r="I828" s="35">
        <v>14430</v>
      </c>
      <c r="J828" s="34">
        <v>3.2655299999999999E-5</v>
      </c>
      <c r="K828" s="35">
        <v>8325</v>
      </c>
      <c r="L828" s="34">
        <v>1.2315899999999999E-4</v>
      </c>
      <c r="M828" s="35">
        <v>11154.39</v>
      </c>
      <c r="N828" s="34">
        <v>1.082728E-4</v>
      </c>
      <c r="O828" s="35">
        <v>83</v>
      </c>
      <c r="P828" s="34">
        <v>1.771725E-4</v>
      </c>
      <c r="Q828" s="35">
        <v>939</v>
      </c>
      <c r="R828" s="34">
        <v>8.1916999999999995E-5</v>
      </c>
      <c r="S828" s="35">
        <v>322</v>
      </c>
      <c r="T828" s="34">
        <v>5.1461600000000002E-5</v>
      </c>
      <c r="U828" s="35">
        <v>1206.5999999999999</v>
      </c>
      <c r="V828" s="34">
        <v>3.5921399999999998E-5</v>
      </c>
      <c r="W828" s="35">
        <v>11154.39</v>
      </c>
    </row>
    <row r="829" spans="1:23" ht="14.45" x14ac:dyDescent="0.3">
      <c r="A829" s="6" t="s">
        <v>31</v>
      </c>
      <c r="B829" s="6" t="s">
        <v>93</v>
      </c>
      <c r="C829" s="6" t="s">
        <v>51</v>
      </c>
      <c r="D829" s="6" t="s">
        <v>32</v>
      </c>
      <c r="E829" s="6" t="s">
        <v>34</v>
      </c>
      <c r="F829" s="24" t="str">
        <f>+TabIPW[[#This Row],[WK]]&amp;TabIPW[[#This Row],[PK]]&amp;TabIPW[[#This Row],[GK]]</f>
        <v>120702</v>
      </c>
      <c r="G829" s="6" t="s">
        <v>817</v>
      </c>
      <c r="H829" s="34">
        <v>2.4718575999999998E-5</v>
      </c>
      <c r="I829" s="35">
        <v>7826</v>
      </c>
      <c r="J829" s="34">
        <v>1.8334000000000001E-5</v>
      </c>
      <c r="K829" s="35">
        <v>4674</v>
      </c>
      <c r="L829" s="34">
        <v>6.6794399999999999E-5</v>
      </c>
      <c r="M829" s="35">
        <v>6049.5</v>
      </c>
      <c r="N829" s="34">
        <v>4.8266200000000002E-5</v>
      </c>
      <c r="O829" s="35">
        <v>37</v>
      </c>
      <c r="P829" s="34">
        <v>8.88693E-5</v>
      </c>
      <c r="Q829" s="35">
        <v>471</v>
      </c>
      <c r="R829" s="34">
        <v>3.0019299999999999E-5</v>
      </c>
      <c r="S829" s="35">
        <v>118</v>
      </c>
      <c r="T829" s="34">
        <v>1.4347499999999999E-5</v>
      </c>
      <c r="U829" s="35">
        <v>336.4</v>
      </c>
      <c r="V829" s="34">
        <v>1.94817E-5</v>
      </c>
      <c r="W829" s="35">
        <v>6049.5</v>
      </c>
    </row>
    <row r="830" spans="1:23" ht="14.45" x14ac:dyDescent="0.3">
      <c r="A830" s="6" t="s">
        <v>31</v>
      </c>
      <c r="B830" s="6" t="s">
        <v>93</v>
      </c>
      <c r="C830" s="6" t="s">
        <v>51</v>
      </c>
      <c r="D830" s="6" t="s">
        <v>37</v>
      </c>
      <c r="E830" s="6" t="s">
        <v>36</v>
      </c>
      <c r="F830" s="24" t="str">
        <f>+TabIPW[[#This Row],[WK]]&amp;TabIPW[[#This Row],[PK]]&amp;TabIPW[[#This Row],[GK]]</f>
        <v>120703</v>
      </c>
      <c r="G830" s="6" t="s">
        <v>818</v>
      </c>
      <c r="H830" s="34">
        <v>3.1916848000000004E-5</v>
      </c>
      <c r="I830" s="35">
        <v>10105</v>
      </c>
      <c r="J830" s="34">
        <v>2.3754999999999999E-5</v>
      </c>
      <c r="K830" s="35">
        <v>6056</v>
      </c>
      <c r="L830" s="34">
        <v>8.6245500000000006E-5</v>
      </c>
      <c r="M830" s="35">
        <v>7811.17</v>
      </c>
      <c r="N830" s="34">
        <v>1.017503E-4</v>
      </c>
      <c r="O830" s="35">
        <v>78</v>
      </c>
      <c r="P830" s="34">
        <v>9.0378700000000003E-5</v>
      </c>
      <c r="Q830" s="35">
        <v>479</v>
      </c>
      <c r="R830" s="34">
        <v>9.5654600000000004E-5</v>
      </c>
      <c r="S830" s="35">
        <v>376</v>
      </c>
      <c r="T830" s="34">
        <v>1.08118E-5</v>
      </c>
      <c r="U830" s="35">
        <v>253.5</v>
      </c>
      <c r="V830" s="34">
        <v>2.5154899999999999E-5</v>
      </c>
      <c r="W830" s="35">
        <v>7811.17</v>
      </c>
    </row>
    <row r="831" spans="1:23" ht="14.45" x14ac:dyDescent="0.3">
      <c r="A831" s="6" t="s">
        <v>31</v>
      </c>
      <c r="B831" s="6" t="s">
        <v>93</v>
      </c>
      <c r="C831" s="6" t="s">
        <v>51</v>
      </c>
      <c r="D831" s="6" t="s">
        <v>39</v>
      </c>
      <c r="E831" s="6" t="s">
        <v>36</v>
      </c>
      <c r="F831" s="24" t="str">
        <f>+TabIPW[[#This Row],[WK]]&amp;TabIPW[[#This Row],[PK]]&amp;TabIPW[[#This Row],[GK]]</f>
        <v>120704</v>
      </c>
      <c r="G831" s="6" t="s">
        <v>819</v>
      </c>
      <c r="H831" s="34">
        <v>2.7697064000000001E-5</v>
      </c>
      <c r="I831" s="35">
        <v>8769</v>
      </c>
      <c r="J831" s="34">
        <v>2.0075700000000002E-5</v>
      </c>
      <c r="K831" s="35">
        <v>5118</v>
      </c>
      <c r="L831" s="34">
        <v>7.4842800000000001E-5</v>
      </c>
      <c r="M831" s="35">
        <v>6778.44</v>
      </c>
      <c r="N831" s="34">
        <v>7.0442499999999995E-5</v>
      </c>
      <c r="O831" s="35">
        <v>54</v>
      </c>
      <c r="P831" s="34">
        <v>7.6416199999999995E-5</v>
      </c>
      <c r="Q831" s="35">
        <v>405</v>
      </c>
      <c r="R831" s="34">
        <v>3.6379299999999999E-5</v>
      </c>
      <c r="S831" s="35">
        <v>143</v>
      </c>
      <c r="T831" s="34">
        <v>6.2696000000000001E-6</v>
      </c>
      <c r="U831" s="35">
        <v>147</v>
      </c>
      <c r="V831" s="34">
        <v>2.1829200000000001E-5</v>
      </c>
      <c r="W831" s="35">
        <v>6778.44</v>
      </c>
    </row>
    <row r="832" spans="1:23" ht="14.45" x14ac:dyDescent="0.3">
      <c r="A832" s="6" t="s">
        <v>31</v>
      </c>
      <c r="B832" s="6" t="s">
        <v>93</v>
      </c>
      <c r="C832" s="6" t="s">
        <v>51</v>
      </c>
      <c r="D832" s="6" t="s">
        <v>42</v>
      </c>
      <c r="E832" s="6" t="s">
        <v>36</v>
      </c>
      <c r="F832" s="24" t="str">
        <f>+TabIPW[[#This Row],[WK]]&amp;TabIPW[[#This Row],[PK]]&amp;TabIPW[[#This Row],[GK]]</f>
        <v>120705</v>
      </c>
      <c r="G832" s="6" t="s">
        <v>820</v>
      </c>
      <c r="H832" s="34">
        <v>2.4617504E-5</v>
      </c>
      <c r="I832" s="35">
        <v>7794</v>
      </c>
      <c r="J832" s="34">
        <v>1.8553700000000002E-5</v>
      </c>
      <c r="K832" s="35">
        <v>4730</v>
      </c>
      <c r="L832" s="34">
        <v>6.6521199999999996E-5</v>
      </c>
      <c r="M832" s="35">
        <v>6024.76</v>
      </c>
      <c r="N832" s="34">
        <v>7.9573999999999994E-5</v>
      </c>
      <c r="O832" s="35">
        <v>61</v>
      </c>
      <c r="P832" s="34">
        <v>5.84914E-5</v>
      </c>
      <c r="Q832" s="35">
        <v>310</v>
      </c>
      <c r="R832" s="34">
        <v>5.6222499999999999E-5</v>
      </c>
      <c r="S832" s="35">
        <v>221</v>
      </c>
      <c r="T832" s="34">
        <v>7.2249000000000001E-6</v>
      </c>
      <c r="U832" s="35">
        <v>169.4</v>
      </c>
      <c r="V832" s="34">
        <v>1.9402000000000002E-5</v>
      </c>
      <c r="W832" s="35">
        <v>6024.76</v>
      </c>
    </row>
    <row r="833" spans="1:23" ht="14.45" x14ac:dyDescent="0.3">
      <c r="A833" s="6" t="s">
        <v>31</v>
      </c>
      <c r="B833" s="6" t="s">
        <v>93</v>
      </c>
      <c r="C833" s="6" t="s">
        <v>51</v>
      </c>
      <c r="D833" s="6" t="s">
        <v>44</v>
      </c>
      <c r="E833" s="6" t="s">
        <v>36</v>
      </c>
      <c r="F833" s="24" t="str">
        <f>+TabIPW[[#This Row],[WK]]&amp;TabIPW[[#This Row],[PK]]&amp;TabIPW[[#This Row],[GK]]</f>
        <v>120706</v>
      </c>
      <c r="G833" s="6" t="s">
        <v>821</v>
      </c>
      <c r="H833" s="34">
        <v>2.5833535999999998E-5</v>
      </c>
      <c r="I833" s="35">
        <v>8179</v>
      </c>
      <c r="J833" s="34">
        <v>1.9047900000000001E-5</v>
      </c>
      <c r="K833" s="35">
        <v>4856</v>
      </c>
      <c r="L833" s="34">
        <v>6.9807200000000005E-5</v>
      </c>
      <c r="M833" s="35">
        <v>6322.37</v>
      </c>
      <c r="N833" s="34">
        <v>8.3487399999999996E-5</v>
      </c>
      <c r="O833" s="35">
        <v>64</v>
      </c>
      <c r="P833" s="34">
        <v>9.0944800000000004E-5</v>
      </c>
      <c r="Q833" s="35">
        <v>482</v>
      </c>
      <c r="R833" s="34">
        <v>3.6633700000000001E-5</v>
      </c>
      <c r="S833" s="35">
        <v>144</v>
      </c>
      <c r="T833" s="34">
        <v>1.04407E-5</v>
      </c>
      <c r="U833" s="35">
        <v>244.8</v>
      </c>
      <c r="V833" s="34">
        <v>2.0360399999999999E-5</v>
      </c>
      <c r="W833" s="35">
        <v>6322.37</v>
      </c>
    </row>
    <row r="834" spans="1:23" ht="14.45" x14ac:dyDescent="0.3">
      <c r="A834" s="6" t="s">
        <v>31</v>
      </c>
      <c r="B834" s="6" t="s">
        <v>93</v>
      </c>
      <c r="C834" s="6" t="s">
        <v>51</v>
      </c>
      <c r="D834" s="6" t="s">
        <v>51</v>
      </c>
      <c r="E834" s="6" t="s">
        <v>36</v>
      </c>
      <c r="F834" s="24" t="str">
        <f>+TabIPW[[#This Row],[WK]]&amp;TabIPW[[#This Row],[PK]]&amp;TabIPW[[#This Row],[GK]]</f>
        <v>120707</v>
      </c>
      <c r="G834" s="6" t="s">
        <v>816</v>
      </c>
      <c r="H834" s="34">
        <v>8.2285767999999997E-5</v>
      </c>
      <c r="I834" s="35">
        <v>26052</v>
      </c>
      <c r="J834" s="34">
        <v>6.1211500000000002E-5</v>
      </c>
      <c r="K834" s="35">
        <v>15605</v>
      </c>
      <c r="L834" s="34">
        <v>2.223521E-4</v>
      </c>
      <c r="M834" s="35">
        <v>20138.2</v>
      </c>
      <c r="N834" s="34">
        <v>1.8523779999999999E-4</v>
      </c>
      <c r="O834" s="35">
        <v>142</v>
      </c>
      <c r="P834" s="34">
        <v>2.003803E-4</v>
      </c>
      <c r="Q834" s="35">
        <v>1062</v>
      </c>
      <c r="R834" s="34">
        <v>7.5556999999999995E-5</v>
      </c>
      <c r="S834" s="35">
        <v>297</v>
      </c>
      <c r="T834" s="34">
        <v>3.6542599999999998E-5</v>
      </c>
      <c r="U834" s="35">
        <v>856.8</v>
      </c>
      <c r="V834" s="34">
        <v>6.4852700000000003E-5</v>
      </c>
      <c r="W834" s="35">
        <v>20138.2</v>
      </c>
    </row>
    <row r="835" spans="1:23" ht="14.45" x14ac:dyDescent="0.3">
      <c r="A835" s="6" t="s">
        <v>31</v>
      </c>
      <c r="B835" s="6" t="s">
        <v>93</v>
      </c>
      <c r="C835" s="6" t="s">
        <v>51</v>
      </c>
      <c r="D835" s="6" t="s">
        <v>75</v>
      </c>
      <c r="E835" s="6" t="s">
        <v>36</v>
      </c>
      <c r="F835" s="24" t="str">
        <f>+TabIPW[[#This Row],[WK]]&amp;TabIPW[[#This Row],[PK]]&amp;TabIPW[[#This Row],[GK]]</f>
        <v>120708</v>
      </c>
      <c r="G835" s="6" t="s">
        <v>822</v>
      </c>
      <c r="H835" s="34">
        <v>3.2125312000000002E-5</v>
      </c>
      <c r="I835" s="35">
        <v>10171</v>
      </c>
      <c r="J835" s="34">
        <v>2.3194099999999999E-5</v>
      </c>
      <c r="K835" s="35">
        <v>5913</v>
      </c>
      <c r="L835" s="34">
        <v>8.6808699999999994E-5</v>
      </c>
      <c r="M835" s="35">
        <v>7862.18</v>
      </c>
      <c r="N835" s="34">
        <v>1.043593E-4</v>
      </c>
      <c r="O835" s="35">
        <v>80</v>
      </c>
      <c r="P835" s="34">
        <v>8.8303199999999998E-5</v>
      </c>
      <c r="Q835" s="35">
        <v>468</v>
      </c>
      <c r="R835" s="34">
        <v>7.45394E-5</v>
      </c>
      <c r="S835" s="35">
        <v>293</v>
      </c>
      <c r="T835" s="34">
        <v>5.8174999999999998E-6</v>
      </c>
      <c r="U835" s="35">
        <v>136.4</v>
      </c>
      <c r="V835" s="34">
        <v>2.53192E-5</v>
      </c>
      <c r="W835" s="35">
        <v>7862.18</v>
      </c>
    </row>
    <row r="836" spans="1:23" ht="14.45" x14ac:dyDescent="0.3">
      <c r="A836" s="6" t="s">
        <v>31</v>
      </c>
      <c r="B836" s="6" t="s">
        <v>93</v>
      </c>
      <c r="C836" s="6" t="s">
        <v>51</v>
      </c>
      <c r="D836" s="6" t="s">
        <v>77</v>
      </c>
      <c r="E836" s="6" t="s">
        <v>36</v>
      </c>
      <c r="F836" s="24" t="str">
        <f>+TabIPW[[#This Row],[WK]]&amp;TabIPW[[#This Row],[PK]]&amp;TabIPW[[#This Row],[GK]]</f>
        <v>120709</v>
      </c>
      <c r="G836" s="6" t="s">
        <v>817</v>
      </c>
      <c r="H836" s="34">
        <v>5.5709975999999994E-5</v>
      </c>
      <c r="I836" s="35">
        <v>17638</v>
      </c>
      <c r="J836" s="34">
        <v>4.2034099999999998E-5</v>
      </c>
      <c r="K836" s="35">
        <v>10716</v>
      </c>
      <c r="L836" s="34">
        <v>1.505391E-4</v>
      </c>
      <c r="M836" s="35">
        <v>13634.17</v>
      </c>
      <c r="N836" s="34">
        <v>1.4610299999999999E-4</v>
      </c>
      <c r="O836" s="35">
        <v>112</v>
      </c>
      <c r="P836" s="34">
        <v>1.462286E-4</v>
      </c>
      <c r="Q836" s="35">
        <v>775</v>
      </c>
      <c r="R836" s="34">
        <v>5.1897700000000003E-5</v>
      </c>
      <c r="S836" s="35">
        <v>204</v>
      </c>
      <c r="T836" s="34">
        <v>1.38911E-5</v>
      </c>
      <c r="U836" s="35">
        <v>325.70000000000005</v>
      </c>
      <c r="V836" s="34">
        <v>4.3907199999999999E-5</v>
      </c>
      <c r="W836" s="35">
        <v>13634.17</v>
      </c>
    </row>
    <row r="837" spans="1:23" ht="14.45" x14ac:dyDescent="0.3">
      <c r="A837" s="6" t="s">
        <v>31</v>
      </c>
      <c r="B837" s="6" t="s">
        <v>93</v>
      </c>
      <c r="C837" s="6" t="s">
        <v>51</v>
      </c>
      <c r="D837" s="6" t="s">
        <v>90</v>
      </c>
      <c r="E837" s="6" t="s">
        <v>36</v>
      </c>
      <c r="F837" s="24" t="str">
        <f>+TabIPW[[#This Row],[WK]]&amp;TabIPW[[#This Row],[PK]]&amp;TabIPW[[#This Row],[GK]]</f>
        <v>120710</v>
      </c>
      <c r="G837" s="6" t="s">
        <v>823</v>
      </c>
      <c r="H837" s="34">
        <v>2.3079303999999999E-5</v>
      </c>
      <c r="I837" s="35">
        <v>7307</v>
      </c>
      <c r="J837" s="34">
        <v>1.76476E-5</v>
      </c>
      <c r="K837" s="35">
        <v>4499</v>
      </c>
      <c r="L837" s="34">
        <v>6.2364699999999996E-5</v>
      </c>
      <c r="M837" s="35">
        <v>5648.31</v>
      </c>
      <c r="N837" s="34">
        <v>5.4788599999999999E-5</v>
      </c>
      <c r="O837" s="35">
        <v>42</v>
      </c>
      <c r="P837" s="34">
        <v>6.3397200000000003E-5</v>
      </c>
      <c r="Q837" s="35">
        <v>336</v>
      </c>
      <c r="R837" s="34">
        <v>4.9608099999999997E-5</v>
      </c>
      <c r="S837" s="35">
        <v>195</v>
      </c>
      <c r="T837" s="34">
        <v>6.4443999999999997E-6</v>
      </c>
      <c r="U837" s="35">
        <v>151.1</v>
      </c>
      <c r="V837" s="34">
        <v>1.81897E-5</v>
      </c>
      <c r="W837" s="35">
        <v>5648.31</v>
      </c>
    </row>
    <row r="838" spans="1:23" ht="14.45" x14ac:dyDescent="0.3">
      <c r="A838" s="6" t="s">
        <v>31</v>
      </c>
      <c r="B838" s="6" t="s">
        <v>93</v>
      </c>
      <c r="C838" s="6" t="s">
        <v>51</v>
      </c>
      <c r="D838" s="6" t="s">
        <v>92</v>
      </c>
      <c r="E838" s="6" t="s">
        <v>36</v>
      </c>
      <c r="F838" s="24" t="str">
        <f>+TabIPW[[#This Row],[WK]]&amp;TabIPW[[#This Row],[PK]]&amp;TabIPW[[#This Row],[GK]]</f>
        <v>120711</v>
      </c>
      <c r="G838" s="6" t="s">
        <v>824</v>
      </c>
      <c r="H838" s="34">
        <v>2.2141224E-5</v>
      </c>
      <c r="I838" s="35">
        <v>7010</v>
      </c>
      <c r="J838" s="34">
        <v>1.6368800000000002E-5</v>
      </c>
      <c r="K838" s="35">
        <v>4173</v>
      </c>
      <c r="L838" s="34">
        <v>5.9829900000000001E-5</v>
      </c>
      <c r="M838" s="35">
        <v>5418.73</v>
      </c>
      <c r="N838" s="34">
        <v>4.8266200000000002E-5</v>
      </c>
      <c r="O838" s="35">
        <v>37</v>
      </c>
      <c r="P838" s="34">
        <v>6.7925500000000006E-5</v>
      </c>
      <c r="Q838" s="35">
        <v>360</v>
      </c>
      <c r="R838" s="34">
        <v>2.9510500000000001E-5</v>
      </c>
      <c r="S838" s="35">
        <v>116</v>
      </c>
      <c r="T838" s="34">
        <v>1.1797000000000001E-5</v>
      </c>
      <c r="U838" s="35">
        <v>276.60000000000002</v>
      </c>
      <c r="V838" s="34">
        <v>1.7450400000000002E-5</v>
      </c>
      <c r="W838" s="35">
        <v>5418.73</v>
      </c>
    </row>
    <row r="839" spans="1:23" ht="14.45" x14ac:dyDescent="0.3">
      <c r="A839" s="6" t="s">
        <v>31</v>
      </c>
      <c r="B839" s="6" t="s">
        <v>93</v>
      </c>
      <c r="C839" s="6" t="s">
        <v>51</v>
      </c>
      <c r="D839" s="6" t="s">
        <v>93</v>
      </c>
      <c r="E839" s="6" t="s">
        <v>36</v>
      </c>
      <c r="F839" s="24" t="str">
        <f>+TabIPW[[#This Row],[WK]]&amp;TabIPW[[#This Row],[PK]]&amp;TabIPW[[#This Row],[GK]]</f>
        <v>120712</v>
      </c>
      <c r="G839" s="6" t="s">
        <v>825</v>
      </c>
      <c r="H839" s="34">
        <v>2.0129248000000002E-5</v>
      </c>
      <c r="I839" s="35">
        <v>6373</v>
      </c>
      <c r="J839" s="34">
        <v>1.50587E-5</v>
      </c>
      <c r="K839" s="35">
        <v>3839</v>
      </c>
      <c r="L839" s="34">
        <v>5.4393099999999999E-5</v>
      </c>
      <c r="M839" s="35">
        <v>4926.33</v>
      </c>
      <c r="N839" s="34">
        <v>5.3484099999999998E-5</v>
      </c>
      <c r="O839" s="35">
        <v>41</v>
      </c>
      <c r="P839" s="34">
        <v>6.3963199999999998E-5</v>
      </c>
      <c r="Q839" s="35">
        <v>339</v>
      </c>
      <c r="R839" s="34">
        <v>2.41681E-5</v>
      </c>
      <c r="S839" s="35">
        <v>95</v>
      </c>
      <c r="T839" s="34">
        <v>8.1759999999999993E-6</v>
      </c>
      <c r="U839" s="35">
        <v>191.7</v>
      </c>
      <c r="V839" s="34">
        <v>1.5864700000000001E-5</v>
      </c>
      <c r="W839" s="35">
        <v>4926.33</v>
      </c>
    </row>
    <row r="840" spans="1:23" ht="14.45" x14ac:dyDescent="0.3">
      <c r="A840" s="6" t="s">
        <v>31</v>
      </c>
      <c r="B840" s="6" t="s">
        <v>93</v>
      </c>
      <c r="C840" s="6" t="s">
        <v>75</v>
      </c>
      <c r="D840" s="6" t="s">
        <v>33</v>
      </c>
      <c r="E840" s="6" t="s">
        <v>36</v>
      </c>
      <c r="F840" s="24" t="str">
        <f>+TabIPW[[#This Row],[WK]]&amp;TabIPW[[#This Row],[PK]]&amp;TabIPW[[#This Row],[GK]]</f>
        <v>120801</v>
      </c>
      <c r="G840" s="6" t="s">
        <v>826</v>
      </c>
      <c r="H840" s="34">
        <v>2.236548E-5</v>
      </c>
      <c r="I840" s="35">
        <v>7081</v>
      </c>
      <c r="J840" s="34">
        <v>1.6553199999999999E-5</v>
      </c>
      <c r="K840" s="35">
        <v>4220</v>
      </c>
      <c r="L840" s="34">
        <v>6.3172300000000005E-5</v>
      </c>
      <c r="M840" s="35">
        <v>5721.45</v>
      </c>
      <c r="N840" s="34">
        <v>4.9570700000000003E-5</v>
      </c>
      <c r="O840" s="35">
        <v>38</v>
      </c>
      <c r="P840" s="34">
        <v>4.47176E-5</v>
      </c>
      <c r="Q840" s="35">
        <v>237</v>
      </c>
      <c r="R840" s="34">
        <v>3.5870500000000002E-5</v>
      </c>
      <c r="S840" s="35">
        <v>141</v>
      </c>
      <c r="T840" s="34">
        <v>1.58488E-5</v>
      </c>
      <c r="U840" s="35">
        <v>371.59999999999997</v>
      </c>
      <c r="V840" s="34">
        <v>1.8425300000000001E-5</v>
      </c>
      <c r="W840" s="35">
        <v>5721.45</v>
      </c>
    </row>
    <row r="841" spans="1:23" ht="14.45" x14ac:dyDescent="0.3">
      <c r="A841" s="6" t="s">
        <v>31</v>
      </c>
      <c r="B841" s="6" t="s">
        <v>93</v>
      </c>
      <c r="C841" s="6" t="s">
        <v>75</v>
      </c>
      <c r="D841" s="6" t="s">
        <v>32</v>
      </c>
      <c r="E841" s="6" t="s">
        <v>36</v>
      </c>
      <c r="F841" s="24" t="str">
        <f>+TabIPW[[#This Row],[WK]]&amp;TabIPW[[#This Row],[PK]]&amp;TabIPW[[#This Row],[GK]]</f>
        <v>120802</v>
      </c>
      <c r="G841" s="6" t="s">
        <v>827</v>
      </c>
      <c r="H841" s="34">
        <v>1.8692120000000002E-5</v>
      </c>
      <c r="I841" s="35">
        <v>5918</v>
      </c>
      <c r="J841" s="34">
        <v>1.40231E-5</v>
      </c>
      <c r="K841" s="35">
        <v>3575</v>
      </c>
      <c r="L841" s="34">
        <v>5.2796700000000002E-5</v>
      </c>
      <c r="M841" s="35">
        <v>4781.74</v>
      </c>
      <c r="N841" s="34">
        <v>3.9134700000000003E-5</v>
      </c>
      <c r="O841" s="35">
        <v>30</v>
      </c>
      <c r="P841" s="34">
        <v>3.75477E-5</v>
      </c>
      <c r="Q841" s="35">
        <v>199</v>
      </c>
      <c r="R841" s="34">
        <v>2.2896099999999999E-5</v>
      </c>
      <c r="S841" s="35">
        <v>90</v>
      </c>
      <c r="T841" s="34">
        <v>1.1101799999999999E-5</v>
      </c>
      <c r="U841" s="35">
        <v>260.3</v>
      </c>
      <c r="V841" s="34">
        <v>1.5398999999999999E-5</v>
      </c>
      <c r="W841" s="35">
        <v>4781.74</v>
      </c>
    </row>
    <row r="842" spans="1:23" ht="14.45" x14ac:dyDescent="0.3">
      <c r="A842" s="6" t="s">
        <v>31</v>
      </c>
      <c r="B842" s="6" t="s">
        <v>93</v>
      </c>
      <c r="C842" s="6" t="s">
        <v>75</v>
      </c>
      <c r="D842" s="6" t="s">
        <v>37</v>
      </c>
      <c r="E842" s="6" t="s">
        <v>36</v>
      </c>
      <c r="F842" s="24" t="str">
        <f>+TabIPW[[#This Row],[WK]]&amp;TabIPW[[#This Row],[PK]]&amp;TabIPW[[#This Row],[GK]]</f>
        <v>120803</v>
      </c>
      <c r="G842" s="6" t="s">
        <v>828</v>
      </c>
      <c r="H842" s="34">
        <v>1.3966976E-5</v>
      </c>
      <c r="I842" s="35">
        <v>4422</v>
      </c>
      <c r="J842" s="34">
        <v>1.01516E-5</v>
      </c>
      <c r="K842" s="35">
        <v>2588</v>
      </c>
      <c r="L842" s="34">
        <v>3.9450399999999998E-5</v>
      </c>
      <c r="M842" s="35">
        <v>3572.98</v>
      </c>
      <c r="N842" s="34">
        <v>1.8262900000000001E-5</v>
      </c>
      <c r="O842" s="35">
        <v>14</v>
      </c>
      <c r="P842" s="34">
        <v>2.6038100000000001E-5</v>
      </c>
      <c r="Q842" s="35">
        <v>138</v>
      </c>
      <c r="R842" s="34">
        <v>1.7808E-5</v>
      </c>
      <c r="S842" s="35">
        <v>70</v>
      </c>
      <c r="T842" s="34">
        <v>5.118E-6</v>
      </c>
      <c r="U842" s="35">
        <v>120</v>
      </c>
      <c r="V842" s="34">
        <v>1.15064E-5</v>
      </c>
      <c r="W842" s="35">
        <v>3572.98</v>
      </c>
    </row>
    <row r="843" spans="1:23" ht="14.45" x14ac:dyDescent="0.3">
      <c r="A843" s="6" t="s">
        <v>31</v>
      </c>
      <c r="B843" s="6" t="s">
        <v>93</v>
      </c>
      <c r="C843" s="6" t="s">
        <v>75</v>
      </c>
      <c r="D843" s="6" t="s">
        <v>39</v>
      </c>
      <c r="E843" s="6" t="s">
        <v>36</v>
      </c>
      <c r="F843" s="24" t="str">
        <f>+TabIPW[[#This Row],[WK]]&amp;TabIPW[[#This Row],[PK]]&amp;TabIPW[[#This Row],[GK]]</f>
        <v>120804</v>
      </c>
      <c r="G843" s="6" t="s">
        <v>829</v>
      </c>
      <c r="H843" s="34">
        <v>1.5246176000000001E-5</v>
      </c>
      <c r="I843" s="35">
        <v>4827</v>
      </c>
      <c r="J843" s="34">
        <v>1.0802700000000001E-5</v>
      </c>
      <c r="K843" s="35">
        <v>2754</v>
      </c>
      <c r="L843" s="34">
        <v>4.3063499999999999E-5</v>
      </c>
      <c r="M843" s="35">
        <v>3900.22</v>
      </c>
      <c r="N843" s="34">
        <v>3.2612299999999999E-5</v>
      </c>
      <c r="O843" s="35">
        <v>25</v>
      </c>
      <c r="P843" s="34">
        <v>3.6981699999999999E-5</v>
      </c>
      <c r="Q843" s="35">
        <v>196</v>
      </c>
      <c r="R843" s="34">
        <v>1.9588800000000001E-5</v>
      </c>
      <c r="S843" s="35">
        <v>77</v>
      </c>
      <c r="T843" s="34">
        <v>0</v>
      </c>
      <c r="U843" s="35">
        <v>0</v>
      </c>
      <c r="V843" s="34">
        <v>1.25602E-5</v>
      </c>
      <c r="W843" s="35">
        <v>3900.22</v>
      </c>
    </row>
    <row r="844" spans="1:23" ht="14.45" x14ac:dyDescent="0.3">
      <c r="A844" s="6" t="s">
        <v>31</v>
      </c>
      <c r="B844" s="6" t="s">
        <v>93</v>
      </c>
      <c r="C844" s="6" t="s">
        <v>75</v>
      </c>
      <c r="D844" s="6" t="s">
        <v>42</v>
      </c>
      <c r="E844" s="6" t="s">
        <v>40</v>
      </c>
      <c r="F844" s="24" t="str">
        <f>+TabIPW[[#This Row],[WK]]&amp;TabIPW[[#This Row],[PK]]&amp;TabIPW[[#This Row],[GK]]</f>
        <v>120805</v>
      </c>
      <c r="G844" s="6" t="s">
        <v>830</v>
      </c>
      <c r="H844" s="34">
        <v>5.9020104000000005E-5</v>
      </c>
      <c r="I844" s="35">
        <v>18686</v>
      </c>
      <c r="J844" s="34">
        <v>4.3163800000000002E-5</v>
      </c>
      <c r="K844" s="35">
        <v>11004</v>
      </c>
      <c r="L844" s="34">
        <v>1.667049E-4</v>
      </c>
      <c r="M844" s="35">
        <v>15098.29</v>
      </c>
      <c r="N844" s="34">
        <v>1.213177E-4</v>
      </c>
      <c r="O844" s="35">
        <v>93</v>
      </c>
      <c r="P844" s="34">
        <v>1.464173E-4</v>
      </c>
      <c r="Q844" s="35">
        <v>776</v>
      </c>
      <c r="R844" s="34">
        <v>9.36194E-5</v>
      </c>
      <c r="S844" s="35">
        <v>368</v>
      </c>
      <c r="T844" s="34">
        <v>4.6322300000000002E-5</v>
      </c>
      <c r="U844" s="35">
        <v>1086.0999999999999</v>
      </c>
      <c r="V844" s="34">
        <v>4.8622299999999997E-5</v>
      </c>
      <c r="W844" s="35">
        <v>15098.29</v>
      </c>
    </row>
    <row r="845" spans="1:23" ht="14.45" x14ac:dyDescent="0.3">
      <c r="A845" s="6" t="s">
        <v>31</v>
      </c>
      <c r="B845" s="6" t="s">
        <v>93</v>
      </c>
      <c r="C845" s="6" t="s">
        <v>75</v>
      </c>
      <c r="D845" s="6" t="s">
        <v>44</v>
      </c>
      <c r="E845" s="6" t="s">
        <v>36</v>
      </c>
      <c r="F845" s="24" t="str">
        <f>+TabIPW[[#This Row],[WK]]&amp;TabIPW[[#This Row],[PK]]&amp;TabIPW[[#This Row],[GK]]</f>
        <v>120806</v>
      </c>
      <c r="G845" s="6" t="s">
        <v>831</v>
      </c>
      <c r="H845" s="34">
        <v>7.6499360000000012E-6</v>
      </c>
      <c r="I845" s="35">
        <v>2422</v>
      </c>
      <c r="J845" s="34">
        <v>5.4326999999999997E-6</v>
      </c>
      <c r="K845" s="35">
        <v>1385</v>
      </c>
      <c r="L845" s="34">
        <v>2.16076E-5</v>
      </c>
      <c r="M845" s="35">
        <v>1956.98</v>
      </c>
      <c r="N845" s="34">
        <v>1.43494E-5</v>
      </c>
      <c r="O845" s="35">
        <v>11</v>
      </c>
      <c r="P845" s="34">
        <v>1.86795E-5</v>
      </c>
      <c r="Q845" s="35">
        <v>99</v>
      </c>
      <c r="R845" s="34">
        <v>6.3600000000000001E-6</v>
      </c>
      <c r="S845" s="35">
        <v>25</v>
      </c>
      <c r="T845" s="34">
        <v>4.0816E-6</v>
      </c>
      <c r="U845" s="35">
        <v>95.7</v>
      </c>
      <c r="V845" s="34">
        <v>6.3022000000000004E-6</v>
      </c>
      <c r="W845" s="35">
        <v>1956.98</v>
      </c>
    </row>
    <row r="846" spans="1:23" ht="14.45" x14ac:dyDescent="0.3">
      <c r="A846" s="6" t="s">
        <v>31</v>
      </c>
      <c r="B846" s="6" t="s">
        <v>93</v>
      </c>
      <c r="C846" s="6" t="s">
        <v>75</v>
      </c>
      <c r="D846" s="6" t="s">
        <v>51</v>
      </c>
      <c r="E846" s="6" t="s">
        <v>36</v>
      </c>
      <c r="F846" s="24" t="str">
        <f>+TabIPW[[#This Row],[WK]]&amp;TabIPW[[#This Row],[PK]]&amp;TabIPW[[#This Row],[GK]]</f>
        <v>120807</v>
      </c>
      <c r="G846" s="6" t="s">
        <v>832</v>
      </c>
      <c r="H846" s="34">
        <v>1.0457864E-5</v>
      </c>
      <c r="I846" s="35">
        <v>3311</v>
      </c>
      <c r="J846" s="34">
        <v>7.4999E-6</v>
      </c>
      <c r="K846" s="35">
        <v>1912</v>
      </c>
      <c r="L846" s="34">
        <v>2.9538699999999999E-5</v>
      </c>
      <c r="M846" s="35">
        <v>2675.29</v>
      </c>
      <c r="N846" s="34">
        <v>1.69584E-5</v>
      </c>
      <c r="O846" s="35">
        <v>13</v>
      </c>
      <c r="P846" s="34">
        <v>1.54719E-5</v>
      </c>
      <c r="Q846" s="35">
        <v>82</v>
      </c>
      <c r="R846" s="34">
        <v>1.34832E-5</v>
      </c>
      <c r="S846" s="35">
        <v>53</v>
      </c>
      <c r="T846" s="34">
        <v>3.7019999999999999E-6</v>
      </c>
      <c r="U846" s="35">
        <v>86.8</v>
      </c>
      <c r="V846" s="34">
        <v>8.6155000000000008E-6</v>
      </c>
      <c r="W846" s="35">
        <v>2675.29</v>
      </c>
    </row>
    <row r="847" spans="1:23" ht="14.45" x14ac:dyDescent="0.3">
      <c r="A847" s="6" t="s">
        <v>31</v>
      </c>
      <c r="B847" s="6" t="s">
        <v>93</v>
      </c>
      <c r="C847" s="6" t="s">
        <v>77</v>
      </c>
      <c r="D847" s="6" t="s">
        <v>33</v>
      </c>
      <c r="E847" s="6" t="s">
        <v>40</v>
      </c>
      <c r="F847" s="24" t="str">
        <f>+TabIPW[[#This Row],[WK]]&amp;TabIPW[[#This Row],[PK]]&amp;TabIPW[[#This Row],[GK]]</f>
        <v>120901</v>
      </c>
      <c r="G847" s="6" t="s">
        <v>833</v>
      </c>
      <c r="H847" s="34">
        <v>4.9051816000000001E-5</v>
      </c>
      <c r="I847" s="35">
        <v>15530</v>
      </c>
      <c r="J847" s="34">
        <v>3.74644E-5</v>
      </c>
      <c r="K847" s="35">
        <v>9551</v>
      </c>
      <c r="L847" s="34">
        <v>1.433502E-4</v>
      </c>
      <c r="M847" s="35">
        <v>12983.08</v>
      </c>
      <c r="N847" s="34">
        <v>1.082728E-4</v>
      </c>
      <c r="O847" s="35">
        <v>83</v>
      </c>
      <c r="P847" s="34">
        <v>1.324548E-4</v>
      </c>
      <c r="Q847" s="35">
        <v>702</v>
      </c>
      <c r="R847" s="34">
        <v>5.7748899999999999E-5</v>
      </c>
      <c r="S847" s="35">
        <v>227</v>
      </c>
      <c r="T847" s="34">
        <v>6.15569E-5</v>
      </c>
      <c r="U847" s="35">
        <v>1443.3</v>
      </c>
      <c r="V847" s="34">
        <v>4.1810500000000002E-5</v>
      </c>
      <c r="W847" s="35">
        <v>12983.08</v>
      </c>
    </row>
    <row r="848" spans="1:23" ht="14.45" x14ac:dyDescent="0.3">
      <c r="A848" s="6" t="s">
        <v>31</v>
      </c>
      <c r="B848" s="6" t="s">
        <v>93</v>
      </c>
      <c r="C848" s="6" t="s">
        <v>77</v>
      </c>
      <c r="D848" s="6" t="s">
        <v>32</v>
      </c>
      <c r="E848" s="6" t="s">
        <v>36</v>
      </c>
      <c r="F848" s="24" t="str">
        <f>+TabIPW[[#This Row],[WK]]&amp;TabIPW[[#This Row],[PK]]&amp;TabIPW[[#This Row],[GK]]</f>
        <v>120902</v>
      </c>
      <c r="G848" s="6" t="s">
        <v>834</v>
      </c>
      <c r="H848" s="34">
        <v>3.1882104000000002E-5</v>
      </c>
      <c r="I848" s="35">
        <v>10094</v>
      </c>
      <c r="J848" s="34">
        <v>2.3856999999999999E-5</v>
      </c>
      <c r="K848" s="35">
        <v>6082</v>
      </c>
      <c r="L848" s="34">
        <v>9.3172999999999997E-5</v>
      </c>
      <c r="M848" s="35">
        <v>8438.58</v>
      </c>
      <c r="N848" s="34">
        <v>6.7833600000000001E-5</v>
      </c>
      <c r="O848" s="35">
        <v>52</v>
      </c>
      <c r="P848" s="34">
        <v>8.7359800000000003E-5</v>
      </c>
      <c r="Q848" s="35">
        <v>463</v>
      </c>
      <c r="R848" s="34">
        <v>2.5440100000000001E-5</v>
      </c>
      <c r="S848" s="35">
        <v>100</v>
      </c>
      <c r="T848" s="34">
        <v>6.6918E-6</v>
      </c>
      <c r="U848" s="35">
        <v>156.89999999999998</v>
      </c>
      <c r="V848" s="34">
        <v>2.7175400000000001E-5</v>
      </c>
      <c r="W848" s="35">
        <v>8438.58</v>
      </c>
    </row>
    <row r="849" spans="1:23" ht="14.45" x14ac:dyDescent="0.3">
      <c r="A849" s="6" t="s">
        <v>31</v>
      </c>
      <c r="B849" s="6" t="s">
        <v>93</v>
      </c>
      <c r="C849" s="6" t="s">
        <v>77</v>
      </c>
      <c r="D849" s="6" t="s">
        <v>37</v>
      </c>
      <c r="E849" s="6" t="s">
        <v>40</v>
      </c>
      <c r="F849" s="24" t="str">
        <f>+TabIPW[[#This Row],[WK]]&amp;TabIPW[[#This Row],[PK]]&amp;TabIPW[[#This Row],[GK]]</f>
        <v>120903</v>
      </c>
      <c r="G849" s="6" t="s">
        <v>835</v>
      </c>
      <c r="H849" s="34">
        <v>1.4384216800000002E-4</v>
      </c>
      <c r="I849" s="35">
        <v>45541</v>
      </c>
      <c r="J849" s="34">
        <v>1.0720740000000001E-4</v>
      </c>
      <c r="K849" s="35">
        <v>27331</v>
      </c>
      <c r="L849" s="34">
        <v>4.203678E-4</v>
      </c>
      <c r="M849" s="35">
        <v>38072.28</v>
      </c>
      <c r="N849" s="34">
        <v>3.4047219999999999E-4</v>
      </c>
      <c r="O849" s="35">
        <v>261</v>
      </c>
      <c r="P849" s="34">
        <v>4.32648E-4</v>
      </c>
      <c r="Q849" s="35">
        <v>2293</v>
      </c>
      <c r="R849" s="34">
        <v>1.114275E-4</v>
      </c>
      <c r="S849" s="35">
        <v>438</v>
      </c>
      <c r="T849" s="34">
        <v>1.2905069999999999E-4</v>
      </c>
      <c r="U849" s="35">
        <v>3025.8</v>
      </c>
      <c r="V849" s="34">
        <v>1.2260729999999999E-4</v>
      </c>
      <c r="W849" s="35">
        <v>38072.28</v>
      </c>
    </row>
    <row r="850" spans="1:23" ht="14.45" x14ac:dyDescent="0.3">
      <c r="A850" s="6" t="s">
        <v>31</v>
      </c>
      <c r="B850" s="6" t="s">
        <v>93</v>
      </c>
      <c r="C850" s="6" t="s">
        <v>77</v>
      </c>
      <c r="D850" s="6" t="s">
        <v>39</v>
      </c>
      <c r="E850" s="6" t="s">
        <v>36</v>
      </c>
      <c r="F850" s="24" t="str">
        <f>+TabIPW[[#This Row],[WK]]&amp;TabIPW[[#This Row],[PK]]&amp;TabIPW[[#This Row],[GK]]</f>
        <v>120904</v>
      </c>
      <c r="G850" s="6" t="s">
        <v>836</v>
      </c>
      <c r="H850" s="34">
        <v>3.5037463999999999E-5</v>
      </c>
      <c r="I850" s="35">
        <v>11093</v>
      </c>
      <c r="J850" s="34">
        <v>2.62929E-5</v>
      </c>
      <c r="K850" s="35">
        <v>6703</v>
      </c>
      <c r="L850" s="34">
        <v>1.023943E-4</v>
      </c>
      <c r="M850" s="35">
        <v>9273.75</v>
      </c>
      <c r="N850" s="34">
        <v>6.9138000000000001E-5</v>
      </c>
      <c r="O850" s="35">
        <v>53</v>
      </c>
      <c r="P850" s="34">
        <v>9.0567400000000003E-5</v>
      </c>
      <c r="Q850" s="35">
        <v>480</v>
      </c>
      <c r="R850" s="34">
        <v>3.2817700000000003E-5</v>
      </c>
      <c r="S850" s="35">
        <v>129</v>
      </c>
      <c r="T850" s="34">
        <v>3.0195999999999999E-6</v>
      </c>
      <c r="U850" s="35">
        <v>70.8</v>
      </c>
      <c r="V850" s="34">
        <v>2.9865E-5</v>
      </c>
      <c r="W850" s="35">
        <v>9273.75</v>
      </c>
    </row>
    <row r="851" spans="1:23" ht="14.45" x14ac:dyDescent="0.3">
      <c r="A851" s="6" t="s">
        <v>31</v>
      </c>
      <c r="B851" s="6" t="s">
        <v>93</v>
      </c>
      <c r="C851" s="6" t="s">
        <v>77</v>
      </c>
      <c r="D851" s="6" t="s">
        <v>42</v>
      </c>
      <c r="E851" s="6" t="s">
        <v>36</v>
      </c>
      <c r="F851" s="24" t="str">
        <f>+TabIPW[[#This Row],[WK]]&amp;TabIPW[[#This Row],[PK]]&amp;TabIPW[[#This Row],[GK]]</f>
        <v>120905</v>
      </c>
      <c r="G851" s="6" t="s">
        <v>837</v>
      </c>
      <c r="H851" s="34">
        <v>2.0306128000000002E-5</v>
      </c>
      <c r="I851" s="35">
        <v>6429</v>
      </c>
      <c r="J851" s="34">
        <v>1.5239099999999999E-5</v>
      </c>
      <c r="K851" s="35">
        <v>3885</v>
      </c>
      <c r="L851" s="34">
        <v>5.9342999999999997E-5</v>
      </c>
      <c r="M851" s="35">
        <v>5374.64</v>
      </c>
      <c r="N851" s="34">
        <v>6.6529100000000006E-5</v>
      </c>
      <c r="O851" s="35">
        <v>51</v>
      </c>
      <c r="P851" s="34">
        <v>6.7359499999999998E-5</v>
      </c>
      <c r="Q851" s="35">
        <v>357</v>
      </c>
      <c r="R851" s="34">
        <v>2.5440100000000001E-5</v>
      </c>
      <c r="S851" s="35">
        <v>100</v>
      </c>
      <c r="T851" s="34">
        <v>3.7531999999999999E-6</v>
      </c>
      <c r="U851" s="35">
        <v>88</v>
      </c>
      <c r="V851" s="34">
        <v>1.7308399999999998E-5</v>
      </c>
      <c r="W851" s="35">
        <v>5374.64</v>
      </c>
    </row>
    <row r="852" spans="1:23" ht="14.45" x14ac:dyDescent="0.3">
      <c r="A852" s="6" t="s">
        <v>31</v>
      </c>
      <c r="B852" s="6" t="s">
        <v>93</v>
      </c>
      <c r="C852" s="6" t="s">
        <v>77</v>
      </c>
      <c r="D852" s="6" t="s">
        <v>44</v>
      </c>
      <c r="E852" s="6" t="s">
        <v>36</v>
      </c>
      <c r="F852" s="24" t="str">
        <f>+TabIPW[[#This Row],[WK]]&amp;TabIPW[[#This Row],[PK]]&amp;TabIPW[[#This Row],[GK]]</f>
        <v>120906</v>
      </c>
      <c r="G852" s="6" t="s">
        <v>838</v>
      </c>
      <c r="H852" s="34">
        <v>3.0441816000000001E-5</v>
      </c>
      <c r="I852" s="35">
        <v>9638</v>
      </c>
      <c r="J852" s="34">
        <v>2.3001900000000001E-5</v>
      </c>
      <c r="K852" s="35">
        <v>5864</v>
      </c>
      <c r="L852" s="34">
        <v>8.8963900000000004E-5</v>
      </c>
      <c r="M852" s="35">
        <v>8057.37</v>
      </c>
      <c r="N852" s="34">
        <v>5.7397600000000001E-5</v>
      </c>
      <c r="O852" s="35">
        <v>44</v>
      </c>
      <c r="P852" s="34">
        <v>9.3586300000000002E-5</v>
      </c>
      <c r="Q852" s="35">
        <v>496</v>
      </c>
      <c r="R852" s="34">
        <v>2.69665E-5</v>
      </c>
      <c r="S852" s="35">
        <v>106</v>
      </c>
      <c r="T852" s="34">
        <v>1.9239500000000001E-5</v>
      </c>
      <c r="U852" s="35">
        <v>451.1</v>
      </c>
      <c r="V852" s="34">
        <v>2.5947799999999999E-5</v>
      </c>
      <c r="W852" s="35">
        <v>8057.37</v>
      </c>
    </row>
    <row r="853" spans="1:23" ht="14.45" x14ac:dyDescent="0.3">
      <c r="A853" s="6" t="s">
        <v>31</v>
      </c>
      <c r="B853" s="6" t="s">
        <v>93</v>
      </c>
      <c r="C853" s="6" t="s">
        <v>77</v>
      </c>
      <c r="D853" s="6" t="s">
        <v>51</v>
      </c>
      <c r="E853" s="6" t="s">
        <v>40</v>
      </c>
      <c r="F853" s="24" t="str">
        <f>+TabIPW[[#This Row],[WK]]&amp;TabIPW[[#This Row],[PK]]&amp;TabIPW[[#This Row],[GK]]</f>
        <v>120907</v>
      </c>
      <c r="G853" s="6" t="s">
        <v>839</v>
      </c>
      <c r="H853" s="34">
        <v>4.7984240000000003E-5</v>
      </c>
      <c r="I853" s="35">
        <v>15192</v>
      </c>
      <c r="J853" s="34">
        <v>3.6515099999999999E-5</v>
      </c>
      <c r="K853" s="35">
        <v>9309</v>
      </c>
      <c r="L853" s="34">
        <v>1.4023019999999999E-4</v>
      </c>
      <c r="M853" s="35">
        <v>12700.51</v>
      </c>
      <c r="N853" s="34">
        <v>9.9141299999999999E-5</v>
      </c>
      <c r="O853" s="35">
        <v>76</v>
      </c>
      <c r="P853" s="34">
        <v>1.320774E-4</v>
      </c>
      <c r="Q853" s="35">
        <v>700</v>
      </c>
      <c r="R853" s="34">
        <v>5.0625699999999999E-5</v>
      </c>
      <c r="S853" s="35">
        <v>199</v>
      </c>
      <c r="T853" s="34">
        <v>2.7812100000000001E-5</v>
      </c>
      <c r="U853" s="35">
        <v>652.1</v>
      </c>
      <c r="V853" s="34">
        <v>4.0900499999999999E-5</v>
      </c>
      <c r="W853" s="35">
        <v>12700.51</v>
      </c>
    </row>
    <row r="854" spans="1:23" ht="14.45" x14ac:dyDescent="0.3">
      <c r="A854" s="6" t="s">
        <v>31</v>
      </c>
      <c r="B854" s="6" t="s">
        <v>93</v>
      </c>
      <c r="C854" s="6" t="s">
        <v>77</v>
      </c>
      <c r="D854" s="6" t="s">
        <v>75</v>
      </c>
      <c r="E854" s="6" t="s">
        <v>36</v>
      </c>
      <c r="F854" s="24" t="str">
        <f>+TabIPW[[#This Row],[WK]]&amp;TabIPW[[#This Row],[PK]]&amp;TabIPW[[#This Row],[GK]]</f>
        <v>120908</v>
      </c>
      <c r="G854" s="6" t="s">
        <v>840</v>
      </c>
      <c r="H854" s="34">
        <v>2.7791816000000001E-5</v>
      </c>
      <c r="I854" s="35">
        <v>8799</v>
      </c>
      <c r="J854" s="34">
        <v>2.0985700000000001E-5</v>
      </c>
      <c r="K854" s="35">
        <v>5350</v>
      </c>
      <c r="L854" s="34">
        <v>8.1219399999999997E-5</v>
      </c>
      <c r="M854" s="35">
        <v>7355.96</v>
      </c>
      <c r="N854" s="34">
        <v>6.3920100000000005E-5</v>
      </c>
      <c r="O854" s="35">
        <v>49</v>
      </c>
      <c r="P854" s="34">
        <v>7.7737000000000005E-5</v>
      </c>
      <c r="Q854" s="35">
        <v>412</v>
      </c>
      <c r="R854" s="34">
        <v>2.13696E-5</v>
      </c>
      <c r="S854" s="35">
        <v>84</v>
      </c>
      <c r="T854" s="34">
        <v>2.7339000000000002E-6</v>
      </c>
      <c r="U854" s="35">
        <v>64.099999999999994</v>
      </c>
      <c r="V854" s="34">
        <v>2.3689E-5</v>
      </c>
      <c r="W854" s="35">
        <v>7355.96</v>
      </c>
    </row>
    <row r="855" spans="1:23" ht="14.45" x14ac:dyDescent="0.3">
      <c r="A855" s="6" t="s">
        <v>31</v>
      </c>
      <c r="B855" s="6" t="s">
        <v>93</v>
      </c>
      <c r="C855" s="6" t="s">
        <v>77</v>
      </c>
      <c r="D855" s="6" t="s">
        <v>77</v>
      </c>
      <c r="E855" s="6" t="s">
        <v>36</v>
      </c>
      <c r="F855" s="24" t="str">
        <f>+TabIPW[[#This Row],[WK]]&amp;TabIPW[[#This Row],[PK]]&amp;TabIPW[[#This Row],[GK]]</f>
        <v>120909</v>
      </c>
      <c r="G855" s="6" t="s">
        <v>841</v>
      </c>
      <c r="H855" s="34">
        <v>2.3774184000000003E-5</v>
      </c>
      <c r="I855" s="35">
        <v>7527</v>
      </c>
      <c r="J855" s="34">
        <v>1.7471099999999999E-5</v>
      </c>
      <c r="K855" s="35">
        <v>4454</v>
      </c>
      <c r="L855" s="34">
        <v>6.9478200000000002E-5</v>
      </c>
      <c r="M855" s="35">
        <v>6292.57</v>
      </c>
      <c r="N855" s="34">
        <v>6.2615599999999997E-5</v>
      </c>
      <c r="O855" s="35">
        <v>48</v>
      </c>
      <c r="P855" s="34">
        <v>6.8680299999999994E-5</v>
      </c>
      <c r="Q855" s="35">
        <v>364</v>
      </c>
      <c r="R855" s="34">
        <v>2.2387200000000001E-5</v>
      </c>
      <c r="S855" s="35">
        <v>88</v>
      </c>
      <c r="T855" s="34">
        <v>1.1477100000000001E-5</v>
      </c>
      <c r="U855" s="35">
        <v>269.10000000000002</v>
      </c>
      <c r="V855" s="34">
        <v>2.0264499999999999E-5</v>
      </c>
      <c r="W855" s="35">
        <v>6292.57</v>
      </c>
    </row>
    <row r="856" spans="1:23" ht="14.45" x14ac:dyDescent="0.3">
      <c r="A856" s="6" t="s">
        <v>31</v>
      </c>
      <c r="B856" s="6" t="s">
        <v>93</v>
      </c>
      <c r="C856" s="6" t="s">
        <v>90</v>
      </c>
      <c r="D856" s="6" t="s">
        <v>33</v>
      </c>
      <c r="E856" s="6" t="s">
        <v>34</v>
      </c>
      <c r="F856" s="24" t="str">
        <f>+TabIPW[[#This Row],[WK]]&amp;TabIPW[[#This Row],[PK]]&amp;TabIPW[[#This Row],[GK]]</f>
        <v>121001</v>
      </c>
      <c r="G856" s="6" t="s">
        <v>842</v>
      </c>
      <c r="H856" s="34">
        <v>1.8783719999999999E-5</v>
      </c>
      <c r="I856" s="35">
        <v>5947</v>
      </c>
      <c r="J856" s="34">
        <v>1.38153E-5</v>
      </c>
      <c r="K856" s="35">
        <v>3522</v>
      </c>
      <c r="L856" s="34">
        <v>5.0297599999999998E-5</v>
      </c>
      <c r="M856" s="35">
        <v>4555.3999999999996</v>
      </c>
      <c r="N856" s="34">
        <v>4.6961700000000001E-5</v>
      </c>
      <c r="O856" s="35">
        <v>36</v>
      </c>
      <c r="P856" s="34">
        <v>8.56617E-5</v>
      </c>
      <c r="Q856" s="35">
        <v>454</v>
      </c>
      <c r="R856" s="34">
        <v>3.0273700000000001E-5</v>
      </c>
      <c r="S856" s="35">
        <v>119</v>
      </c>
      <c r="T856" s="34">
        <v>7.0670999999999996E-6</v>
      </c>
      <c r="U856" s="35">
        <v>165.7</v>
      </c>
      <c r="V856" s="34">
        <v>1.46701E-5</v>
      </c>
      <c r="W856" s="35">
        <v>4555.3999999999996</v>
      </c>
    </row>
    <row r="857" spans="1:23" ht="14.45" x14ac:dyDescent="0.3">
      <c r="A857" s="6" t="s">
        <v>31</v>
      </c>
      <c r="B857" s="6" t="s">
        <v>93</v>
      </c>
      <c r="C857" s="6" t="s">
        <v>90</v>
      </c>
      <c r="D857" s="6" t="s">
        <v>32</v>
      </c>
      <c r="E857" s="6" t="s">
        <v>36</v>
      </c>
      <c r="F857" s="24" t="str">
        <f>+TabIPW[[#This Row],[WK]]&amp;TabIPW[[#This Row],[PK]]&amp;TabIPW[[#This Row],[GK]]</f>
        <v>121002</v>
      </c>
      <c r="G857" s="6" t="s">
        <v>843</v>
      </c>
      <c r="H857" s="34">
        <v>9.3887007999999999E-5</v>
      </c>
      <c r="I857" s="35">
        <v>29725</v>
      </c>
      <c r="J857" s="34">
        <v>7.1523899999999995E-5</v>
      </c>
      <c r="K857" s="35">
        <v>18234</v>
      </c>
      <c r="L857" s="34">
        <v>2.5140340000000001E-4</v>
      </c>
      <c r="M857" s="35">
        <v>22769.35</v>
      </c>
      <c r="N857" s="34">
        <v>2.4524440000000001E-4</v>
      </c>
      <c r="O857" s="35">
        <v>188</v>
      </c>
      <c r="P857" s="34">
        <v>2.379281E-4</v>
      </c>
      <c r="Q857" s="35">
        <v>1261</v>
      </c>
      <c r="R857" s="34">
        <v>1.015058E-4</v>
      </c>
      <c r="S857" s="35">
        <v>399</v>
      </c>
      <c r="T857" s="34">
        <v>5.8323999999999999E-5</v>
      </c>
      <c r="U857" s="35">
        <v>1367.5</v>
      </c>
      <c r="V857" s="34">
        <v>7.3325999999999996E-5</v>
      </c>
      <c r="W857" s="35">
        <v>22769.35</v>
      </c>
    </row>
    <row r="858" spans="1:23" ht="14.45" x14ac:dyDescent="0.3">
      <c r="A858" s="6" t="s">
        <v>31</v>
      </c>
      <c r="B858" s="6" t="s">
        <v>93</v>
      </c>
      <c r="C858" s="6" t="s">
        <v>90</v>
      </c>
      <c r="D858" s="6" t="s">
        <v>37</v>
      </c>
      <c r="E858" s="6" t="s">
        <v>36</v>
      </c>
      <c r="F858" s="24" t="str">
        <f>+TabIPW[[#This Row],[WK]]&amp;TabIPW[[#This Row],[PK]]&amp;TabIPW[[#This Row],[GK]]</f>
        <v>121003</v>
      </c>
      <c r="G858" s="6" t="s">
        <v>844</v>
      </c>
      <c r="H858" s="34">
        <v>2.8183472000000002E-5</v>
      </c>
      <c r="I858" s="35">
        <v>8923</v>
      </c>
      <c r="J858" s="34">
        <v>2.1205399999999999E-5</v>
      </c>
      <c r="K858" s="35">
        <v>5406</v>
      </c>
      <c r="L858" s="34">
        <v>7.5467600000000002E-5</v>
      </c>
      <c r="M858" s="35">
        <v>6835.02</v>
      </c>
      <c r="N858" s="34">
        <v>8.2182900000000002E-5</v>
      </c>
      <c r="O858" s="35">
        <v>63</v>
      </c>
      <c r="P858" s="34">
        <v>4.6604499999999997E-5</v>
      </c>
      <c r="Q858" s="35">
        <v>247</v>
      </c>
      <c r="R858" s="34">
        <v>4.8590500000000002E-5</v>
      </c>
      <c r="S858" s="35">
        <v>191</v>
      </c>
      <c r="T858" s="34">
        <v>1.1528299999999999E-5</v>
      </c>
      <c r="U858" s="35">
        <v>270.3</v>
      </c>
      <c r="V858" s="34">
        <v>2.2011400000000001E-5</v>
      </c>
      <c r="W858" s="35">
        <v>6835.02</v>
      </c>
    </row>
    <row r="859" spans="1:23" ht="14.45" x14ac:dyDescent="0.3">
      <c r="A859" s="6" t="s">
        <v>31</v>
      </c>
      <c r="B859" s="6" t="s">
        <v>93</v>
      </c>
      <c r="C859" s="6" t="s">
        <v>90</v>
      </c>
      <c r="D859" s="6" t="s">
        <v>39</v>
      </c>
      <c r="E859" s="6" t="s">
        <v>36</v>
      </c>
      <c r="F859" s="24" t="str">
        <f>+TabIPW[[#This Row],[WK]]&amp;TabIPW[[#This Row],[PK]]&amp;TabIPW[[#This Row],[GK]]</f>
        <v>121004</v>
      </c>
      <c r="G859" s="6" t="s">
        <v>842</v>
      </c>
      <c r="H859" s="34">
        <v>8.0046376000000001E-5</v>
      </c>
      <c r="I859" s="35">
        <v>25343</v>
      </c>
      <c r="J859" s="34">
        <v>5.91247E-5</v>
      </c>
      <c r="K859" s="35">
        <v>15073</v>
      </c>
      <c r="L859" s="34">
        <v>2.1434199999999999E-4</v>
      </c>
      <c r="M859" s="35">
        <v>19412.740000000002</v>
      </c>
      <c r="N859" s="34">
        <v>1.9697820000000001E-4</v>
      </c>
      <c r="O859" s="35">
        <v>151</v>
      </c>
      <c r="P859" s="34">
        <v>2.0849369999999999E-4</v>
      </c>
      <c r="Q859" s="35">
        <v>1105</v>
      </c>
      <c r="R859" s="34">
        <v>1.2974429999999999E-4</v>
      </c>
      <c r="S859" s="35">
        <v>510</v>
      </c>
      <c r="T859" s="34">
        <v>2.02417E-5</v>
      </c>
      <c r="U859" s="35">
        <v>474.6</v>
      </c>
      <c r="V859" s="34">
        <v>6.2516399999999997E-5</v>
      </c>
      <c r="W859" s="35">
        <v>19412.740000000002</v>
      </c>
    </row>
    <row r="860" spans="1:23" ht="14.45" x14ac:dyDescent="0.3">
      <c r="A860" s="6" t="s">
        <v>31</v>
      </c>
      <c r="B860" s="6" t="s">
        <v>93</v>
      </c>
      <c r="C860" s="6" t="s">
        <v>90</v>
      </c>
      <c r="D860" s="6" t="s">
        <v>42</v>
      </c>
      <c r="E860" s="6" t="s">
        <v>36</v>
      </c>
      <c r="F860" s="24" t="str">
        <f>+TabIPW[[#This Row],[WK]]&amp;TabIPW[[#This Row],[PK]]&amp;TabIPW[[#This Row],[GK]]</f>
        <v>121005</v>
      </c>
      <c r="G860" s="6" t="s">
        <v>845</v>
      </c>
      <c r="H860" s="34">
        <v>3.3107608000000003E-5</v>
      </c>
      <c r="I860" s="35">
        <v>10482</v>
      </c>
      <c r="J860" s="34">
        <v>2.5033800000000001E-5</v>
      </c>
      <c r="K860" s="35">
        <v>6382</v>
      </c>
      <c r="L860" s="34">
        <v>8.8653000000000007E-5</v>
      </c>
      <c r="M860" s="35">
        <v>8029.21</v>
      </c>
      <c r="N860" s="34">
        <v>9.3923400000000003E-5</v>
      </c>
      <c r="O860" s="35">
        <v>72</v>
      </c>
      <c r="P860" s="34">
        <v>8.88693E-5</v>
      </c>
      <c r="Q860" s="35">
        <v>471</v>
      </c>
      <c r="R860" s="34">
        <v>5.5713700000000002E-5</v>
      </c>
      <c r="S860" s="35">
        <v>219</v>
      </c>
      <c r="T860" s="34">
        <v>1.7994100000000001E-5</v>
      </c>
      <c r="U860" s="35">
        <v>421.9</v>
      </c>
      <c r="V860" s="34">
        <v>2.58571E-5</v>
      </c>
      <c r="W860" s="35">
        <v>8029.21</v>
      </c>
    </row>
    <row r="861" spans="1:23" ht="14.45" x14ac:dyDescent="0.3">
      <c r="A861" s="6" t="s">
        <v>31</v>
      </c>
      <c r="B861" s="6" t="s">
        <v>93</v>
      </c>
      <c r="C861" s="6" t="s">
        <v>90</v>
      </c>
      <c r="D861" s="6" t="s">
        <v>44</v>
      </c>
      <c r="E861" s="6" t="s">
        <v>36</v>
      </c>
      <c r="F861" s="24" t="str">
        <f>+TabIPW[[#This Row],[WK]]&amp;TabIPW[[#This Row],[PK]]&amp;TabIPW[[#This Row],[GK]]</f>
        <v>121006</v>
      </c>
      <c r="G861" s="6" t="s">
        <v>846</v>
      </c>
      <c r="H861" s="34">
        <v>4.5583760000000006E-5</v>
      </c>
      <c r="I861" s="35">
        <v>14432</v>
      </c>
      <c r="J861" s="34">
        <v>3.40125E-5</v>
      </c>
      <c r="K861" s="35">
        <v>8671</v>
      </c>
      <c r="L861" s="34">
        <v>1.220607E-4</v>
      </c>
      <c r="M861" s="35">
        <v>11054.91</v>
      </c>
      <c r="N861" s="34">
        <v>1.291446E-4</v>
      </c>
      <c r="O861" s="35">
        <v>99</v>
      </c>
      <c r="P861" s="34">
        <v>1.083035E-4</v>
      </c>
      <c r="Q861" s="35">
        <v>574</v>
      </c>
      <c r="R861" s="34">
        <v>1.307619E-4</v>
      </c>
      <c r="S861" s="35">
        <v>514</v>
      </c>
      <c r="T861" s="34">
        <v>9.6346999999999994E-6</v>
      </c>
      <c r="U861" s="35">
        <v>225.9</v>
      </c>
      <c r="V861" s="34">
        <v>3.5601E-5</v>
      </c>
      <c r="W861" s="35">
        <v>11054.91</v>
      </c>
    </row>
    <row r="862" spans="1:23" ht="14.45" x14ac:dyDescent="0.3">
      <c r="A862" s="6" t="s">
        <v>31</v>
      </c>
      <c r="B862" s="6" t="s">
        <v>93</v>
      </c>
      <c r="C862" s="6" t="s">
        <v>90</v>
      </c>
      <c r="D862" s="6" t="s">
        <v>51</v>
      </c>
      <c r="E862" s="6" t="s">
        <v>40</v>
      </c>
      <c r="F862" s="24" t="str">
        <f>+TabIPW[[#This Row],[WK]]&amp;TabIPW[[#This Row],[PK]]&amp;TabIPW[[#This Row],[GK]]</f>
        <v>121007</v>
      </c>
      <c r="G862" s="6" t="s">
        <v>847</v>
      </c>
      <c r="H862" s="34">
        <v>4.9320296000000005E-5</v>
      </c>
      <c r="I862" s="35">
        <v>15615</v>
      </c>
      <c r="J862" s="34">
        <v>3.6032599999999998E-5</v>
      </c>
      <c r="K862" s="35">
        <v>9186</v>
      </c>
      <c r="L862" s="34">
        <v>1.320661E-4</v>
      </c>
      <c r="M862" s="35">
        <v>11961.09</v>
      </c>
      <c r="N862" s="34">
        <v>1.0957730000000001E-4</v>
      </c>
      <c r="O862" s="35">
        <v>84</v>
      </c>
      <c r="P862" s="34">
        <v>1.5434189999999999E-4</v>
      </c>
      <c r="Q862" s="35">
        <v>818</v>
      </c>
      <c r="R862" s="34">
        <v>7.8355400000000005E-5</v>
      </c>
      <c r="S862" s="35">
        <v>308</v>
      </c>
      <c r="T862" s="34">
        <v>8.2634599999999997E-5</v>
      </c>
      <c r="U862" s="35">
        <v>1937.5</v>
      </c>
      <c r="V862" s="34">
        <v>3.8519300000000002E-5</v>
      </c>
      <c r="W862" s="35">
        <v>11961.09</v>
      </c>
    </row>
    <row r="863" spans="1:23" ht="14.45" x14ac:dyDescent="0.3">
      <c r="A863" s="6" t="s">
        <v>31</v>
      </c>
      <c r="B863" s="6" t="s">
        <v>93</v>
      </c>
      <c r="C863" s="6" t="s">
        <v>90</v>
      </c>
      <c r="D863" s="6" t="s">
        <v>75</v>
      </c>
      <c r="E863" s="6" t="s">
        <v>36</v>
      </c>
      <c r="F863" s="24" t="str">
        <f>+TabIPW[[#This Row],[WK]]&amp;TabIPW[[#This Row],[PK]]&amp;TabIPW[[#This Row],[GK]]</f>
        <v>121008</v>
      </c>
      <c r="G863" s="6" t="s">
        <v>848</v>
      </c>
      <c r="H863" s="34">
        <v>1.9011136E-5</v>
      </c>
      <c r="I863" s="35">
        <v>6019</v>
      </c>
      <c r="J863" s="34">
        <v>1.4156500000000001E-5</v>
      </c>
      <c r="K863" s="35">
        <v>3609</v>
      </c>
      <c r="L863" s="34">
        <v>5.0906499999999998E-5</v>
      </c>
      <c r="M863" s="35">
        <v>4610.55</v>
      </c>
      <c r="N863" s="34">
        <v>5.4788599999999999E-5</v>
      </c>
      <c r="O863" s="35">
        <v>42</v>
      </c>
      <c r="P863" s="34">
        <v>4.0755299999999999E-5</v>
      </c>
      <c r="Q863" s="35">
        <v>216</v>
      </c>
      <c r="R863" s="34">
        <v>5.0625699999999999E-5</v>
      </c>
      <c r="S863" s="35">
        <v>199</v>
      </c>
      <c r="T863" s="34">
        <v>3.7403999999999998E-6</v>
      </c>
      <c r="U863" s="35">
        <v>87.7</v>
      </c>
      <c r="V863" s="34">
        <v>1.48477E-5</v>
      </c>
      <c r="W863" s="35">
        <v>4610.55</v>
      </c>
    </row>
    <row r="864" spans="1:23" ht="14.45" x14ac:dyDescent="0.3">
      <c r="A864" s="6" t="s">
        <v>31</v>
      </c>
      <c r="B864" s="6" t="s">
        <v>93</v>
      </c>
      <c r="C864" s="6" t="s">
        <v>90</v>
      </c>
      <c r="D864" s="6" t="s">
        <v>77</v>
      </c>
      <c r="E864" s="6" t="s">
        <v>36</v>
      </c>
      <c r="F864" s="24" t="str">
        <f>+TabIPW[[#This Row],[WK]]&amp;TabIPW[[#This Row],[PK]]&amp;TabIPW[[#This Row],[GK]]</f>
        <v>121009</v>
      </c>
      <c r="G864" s="6" t="s">
        <v>849</v>
      </c>
      <c r="H864" s="34">
        <v>5.2639896000000006E-5</v>
      </c>
      <c r="I864" s="35">
        <v>16666</v>
      </c>
      <c r="J864" s="34">
        <v>3.8931399999999998E-5</v>
      </c>
      <c r="K864" s="35">
        <v>9925</v>
      </c>
      <c r="L864" s="34">
        <v>1.4095509999999999E-4</v>
      </c>
      <c r="M864" s="35">
        <v>12766.16</v>
      </c>
      <c r="N864" s="34">
        <v>1.5393000000000001E-4</v>
      </c>
      <c r="O864" s="35">
        <v>118</v>
      </c>
      <c r="P864" s="34">
        <v>1.5490799999999999E-4</v>
      </c>
      <c r="Q864" s="35">
        <v>821</v>
      </c>
      <c r="R864" s="34">
        <v>9.6163399999999995E-5</v>
      </c>
      <c r="S864" s="35">
        <v>378</v>
      </c>
      <c r="T864" s="34">
        <v>2.2911599999999999E-5</v>
      </c>
      <c r="U864" s="35">
        <v>537.20000000000005</v>
      </c>
      <c r="V864" s="34">
        <v>4.1111900000000002E-5</v>
      </c>
      <c r="W864" s="35">
        <v>12766.16</v>
      </c>
    </row>
    <row r="865" spans="1:23" ht="14.45" x14ac:dyDescent="0.3">
      <c r="A865" s="6" t="s">
        <v>31</v>
      </c>
      <c r="B865" s="6" t="s">
        <v>93</v>
      </c>
      <c r="C865" s="6" t="s">
        <v>90</v>
      </c>
      <c r="D865" s="6" t="s">
        <v>90</v>
      </c>
      <c r="E865" s="6" t="s">
        <v>36</v>
      </c>
      <c r="F865" s="24" t="str">
        <f>+TabIPW[[#This Row],[WK]]&amp;TabIPW[[#This Row],[PK]]&amp;TabIPW[[#This Row],[GK]]</f>
        <v>121010</v>
      </c>
      <c r="G865" s="6" t="s">
        <v>850</v>
      </c>
      <c r="H865" s="34">
        <v>3.5410168000000001E-5</v>
      </c>
      <c r="I865" s="35">
        <v>11211</v>
      </c>
      <c r="J865" s="34">
        <v>2.5728099999999999E-5</v>
      </c>
      <c r="K865" s="35">
        <v>6559</v>
      </c>
      <c r="L865" s="34">
        <v>9.4818699999999994E-5</v>
      </c>
      <c r="M865" s="35">
        <v>8587.6299999999992</v>
      </c>
      <c r="N865" s="34">
        <v>9.9141299999999999E-5</v>
      </c>
      <c r="O865" s="35">
        <v>76</v>
      </c>
      <c r="P865" s="34">
        <v>9.3775000000000003E-5</v>
      </c>
      <c r="Q865" s="35">
        <v>497</v>
      </c>
      <c r="R865" s="34">
        <v>4.5537700000000003E-5</v>
      </c>
      <c r="S865" s="35">
        <v>179</v>
      </c>
      <c r="T865" s="34">
        <v>1.2010299999999999E-5</v>
      </c>
      <c r="U865" s="35">
        <v>281.60000000000002</v>
      </c>
      <c r="V865" s="34">
        <v>2.76554E-5</v>
      </c>
      <c r="W865" s="35">
        <v>8587.6299999999992</v>
      </c>
    </row>
    <row r="866" spans="1:23" ht="14.45" x14ac:dyDescent="0.3">
      <c r="A866" s="6" t="s">
        <v>31</v>
      </c>
      <c r="B866" s="6" t="s">
        <v>93</v>
      </c>
      <c r="C866" s="6" t="s">
        <v>90</v>
      </c>
      <c r="D866" s="6" t="s">
        <v>92</v>
      </c>
      <c r="E866" s="6" t="s">
        <v>40</v>
      </c>
      <c r="F866" s="24" t="str">
        <f>+TabIPW[[#This Row],[WK]]&amp;TabIPW[[#This Row],[PK]]&amp;TabIPW[[#This Row],[GK]]</f>
        <v>121011</v>
      </c>
      <c r="G866" s="6" t="s">
        <v>851</v>
      </c>
      <c r="H866" s="34">
        <v>3.5012200000000003E-5</v>
      </c>
      <c r="I866" s="35">
        <v>11085</v>
      </c>
      <c r="J866" s="34">
        <v>2.62694E-5</v>
      </c>
      <c r="K866" s="35">
        <v>6697</v>
      </c>
      <c r="L866" s="34">
        <v>9.3752999999999995E-5</v>
      </c>
      <c r="M866" s="35">
        <v>8491.11</v>
      </c>
      <c r="N866" s="34">
        <v>7.6965000000000006E-5</v>
      </c>
      <c r="O866" s="35">
        <v>59</v>
      </c>
      <c r="P866" s="34">
        <v>8.7925799999999998E-5</v>
      </c>
      <c r="Q866" s="35">
        <v>466</v>
      </c>
      <c r="R866" s="34">
        <v>3.33265E-5</v>
      </c>
      <c r="S866" s="35">
        <v>131</v>
      </c>
      <c r="T866" s="34">
        <v>2.4587799999999999E-5</v>
      </c>
      <c r="U866" s="35">
        <v>576.5</v>
      </c>
      <c r="V866" s="34">
        <v>2.7344599999999999E-5</v>
      </c>
      <c r="W866" s="35">
        <v>8491.11</v>
      </c>
    </row>
    <row r="867" spans="1:23" ht="14.45" x14ac:dyDescent="0.3">
      <c r="A867" s="6" t="s">
        <v>31</v>
      </c>
      <c r="B867" s="6" t="s">
        <v>93</v>
      </c>
      <c r="C867" s="6" t="s">
        <v>90</v>
      </c>
      <c r="D867" s="6" t="s">
        <v>93</v>
      </c>
      <c r="E867" s="6" t="s">
        <v>36</v>
      </c>
      <c r="F867" s="24" t="str">
        <f>+TabIPW[[#This Row],[WK]]&amp;TabIPW[[#This Row],[PK]]&amp;TabIPW[[#This Row],[GK]]</f>
        <v>121012</v>
      </c>
      <c r="G867" s="6" t="s">
        <v>852</v>
      </c>
      <c r="H867" s="34">
        <v>2.7990808000000002E-5</v>
      </c>
      <c r="I867" s="35">
        <v>8862</v>
      </c>
      <c r="J867" s="34">
        <v>2.08876E-5</v>
      </c>
      <c r="K867" s="35">
        <v>5325</v>
      </c>
      <c r="L867" s="34">
        <v>7.4951599999999996E-5</v>
      </c>
      <c r="M867" s="35">
        <v>6788.29</v>
      </c>
      <c r="N867" s="34">
        <v>6.7833600000000001E-5</v>
      </c>
      <c r="O867" s="35">
        <v>52</v>
      </c>
      <c r="P867" s="34">
        <v>5.4529099999999999E-5</v>
      </c>
      <c r="Q867" s="35">
        <v>289</v>
      </c>
      <c r="R867" s="34">
        <v>3.2054500000000003E-5</v>
      </c>
      <c r="S867" s="35">
        <v>126</v>
      </c>
      <c r="T867" s="34">
        <v>9.4298999999999993E-6</v>
      </c>
      <c r="U867" s="35">
        <v>221.1</v>
      </c>
      <c r="V867" s="34">
        <v>2.1860899999999999E-5</v>
      </c>
      <c r="W867" s="35">
        <v>6788.29</v>
      </c>
    </row>
    <row r="868" spans="1:23" ht="14.45" x14ac:dyDescent="0.3">
      <c r="A868" s="6" t="s">
        <v>31</v>
      </c>
      <c r="B868" s="6" t="s">
        <v>93</v>
      </c>
      <c r="C868" s="6" t="s">
        <v>90</v>
      </c>
      <c r="D868" s="6" t="s">
        <v>95</v>
      </c>
      <c r="E868" s="6" t="s">
        <v>40</v>
      </c>
      <c r="F868" s="24" t="str">
        <f>+TabIPW[[#This Row],[WK]]&amp;TabIPW[[#This Row],[PK]]&amp;TabIPW[[#This Row],[GK]]</f>
        <v>121013</v>
      </c>
      <c r="G868" s="6" t="s">
        <v>853</v>
      </c>
      <c r="H868" s="34">
        <v>3.1398848E-5</v>
      </c>
      <c r="I868" s="35">
        <v>9941</v>
      </c>
      <c r="J868" s="34">
        <v>2.4029600000000001E-5</v>
      </c>
      <c r="K868" s="35">
        <v>6126</v>
      </c>
      <c r="L868" s="34">
        <v>8.4077499999999996E-5</v>
      </c>
      <c r="M868" s="35">
        <v>7614.81</v>
      </c>
      <c r="N868" s="34">
        <v>7.1747000000000003E-5</v>
      </c>
      <c r="O868" s="35">
        <v>55</v>
      </c>
      <c r="P868" s="34">
        <v>6.4906600000000006E-5</v>
      </c>
      <c r="Q868" s="35">
        <v>344</v>
      </c>
      <c r="R868" s="34">
        <v>6.0547300000000002E-5</v>
      </c>
      <c r="S868" s="35">
        <v>238</v>
      </c>
      <c r="T868" s="34">
        <v>1.59511E-5</v>
      </c>
      <c r="U868" s="35">
        <v>374</v>
      </c>
      <c r="V868" s="34">
        <v>2.4522600000000001E-5</v>
      </c>
      <c r="W868" s="35">
        <v>7614.81</v>
      </c>
    </row>
    <row r="869" spans="1:23" ht="14.45" x14ac:dyDescent="0.3">
      <c r="A869" s="6" t="s">
        <v>31</v>
      </c>
      <c r="B869" s="6" t="s">
        <v>93</v>
      </c>
      <c r="C869" s="6" t="s">
        <v>90</v>
      </c>
      <c r="D869" s="6" t="s">
        <v>97</v>
      </c>
      <c r="E869" s="6" t="s">
        <v>36</v>
      </c>
      <c r="F869" s="24" t="str">
        <f>+TabIPW[[#This Row],[WK]]&amp;TabIPW[[#This Row],[PK]]&amp;TabIPW[[#This Row],[GK]]</f>
        <v>121014</v>
      </c>
      <c r="G869" s="6" t="s">
        <v>854</v>
      </c>
      <c r="H869" s="34">
        <v>4.2902175999999998E-5</v>
      </c>
      <c r="I869" s="35">
        <v>13583</v>
      </c>
      <c r="J869" s="34">
        <v>3.15217E-5</v>
      </c>
      <c r="K869" s="35">
        <v>8036</v>
      </c>
      <c r="L869" s="34">
        <v>1.148802E-4</v>
      </c>
      <c r="M869" s="35">
        <v>10404.58</v>
      </c>
      <c r="N869" s="34">
        <v>1.121862E-4</v>
      </c>
      <c r="O869" s="35">
        <v>86</v>
      </c>
      <c r="P869" s="34">
        <v>1.1320919999999999E-4</v>
      </c>
      <c r="Q869" s="35">
        <v>600</v>
      </c>
      <c r="R869" s="34">
        <v>4.6555299999999998E-5</v>
      </c>
      <c r="S869" s="35">
        <v>183</v>
      </c>
      <c r="T869" s="34">
        <v>1.4437099999999999E-5</v>
      </c>
      <c r="U869" s="35">
        <v>338.5</v>
      </c>
      <c r="V869" s="34">
        <v>3.3506700000000002E-5</v>
      </c>
      <c r="W869" s="35">
        <v>10404.58</v>
      </c>
    </row>
    <row r="870" spans="1:23" ht="14.45" x14ac:dyDescent="0.3">
      <c r="A870" s="6" t="s">
        <v>31</v>
      </c>
      <c r="B870" s="6" t="s">
        <v>93</v>
      </c>
      <c r="C870" s="6" t="s">
        <v>90</v>
      </c>
      <c r="D870" s="6" t="s">
        <v>130</v>
      </c>
      <c r="E870" s="6" t="s">
        <v>36</v>
      </c>
      <c r="F870" s="24" t="str">
        <f>+TabIPW[[#This Row],[WK]]&amp;TabIPW[[#This Row],[PK]]&amp;TabIPW[[#This Row],[GK]]</f>
        <v>121015</v>
      </c>
      <c r="G870" s="6" t="s">
        <v>855</v>
      </c>
      <c r="H870" s="34">
        <v>1.1582296E-5</v>
      </c>
      <c r="I870" s="35">
        <v>3667</v>
      </c>
      <c r="J870" s="34">
        <v>8.7473000000000001E-6</v>
      </c>
      <c r="K870" s="35">
        <v>2230</v>
      </c>
      <c r="L870" s="34">
        <v>3.1014099999999998E-5</v>
      </c>
      <c r="M870" s="35">
        <v>2808.92</v>
      </c>
      <c r="N870" s="34">
        <v>2.0871899999999999E-5</v>
      </c>
      <c r="O870" s="35">
        <v>16</v>
      </c>
      <c r="P870" s="34">
        <v>2.24532E-5</v>
      </c>
      <c r="Q870" s="35">
        <v>119</v>
      </c>
      <c r="R870" s="34">
        <v>1.7808E-5</v>
      </c>
      <c r="S870" s="35">
        <v>70</v>
      </c>
      <c r="T870" s="34">
        <v>6.9093000000000001E-6</v>
      </c>
      <c r="U870" s="35">
        <v>162</v>
      </c>
      <c r="V870" s="34">
        <v>9.0458000000000007E-6</v>
      </c>
      <c r="W870" s="35">
        <v>2808.92</v>
      </c>
    </row>
    <row r="871" spans="1:23" ht="14.45" x14ac:dyDescent="0.3">
      <c r="A871" s="6" t="s">
        <v>31</v>
      </c>
      <c r="B871" s="6" t="s">
        <v>93</v>
      </c>
      <c r="C871" s="6" t="s">
        <v>90</v>
      </c>
      <c r="D871" s="6" t="s">
        <v>134</v>
      </c>
      <c r="E871" s="6" t="s">
        <v>40</v>
      </c>
      <c r="F871" s="24" t="str">
        <f>+TabIPW[[#This Row],[WK]]&amp;TabIPW[[#This Row],[PK]]&amp;TabIPW[[#This Row],[GK]]</f>
        <v>121016</v>
      </c>
      <c r="G871" s="6" t="s">
        <v>856</v>
      </c>
      <c r="H871" s="34">
        <v>7.4329456000000007E-5</v>
      </c>
      <c r="I871" s="35">
        <v>23533</v>
      </c>
      <c r="J871" s="34">
        <v>5.6088699999999997E-5</v>
      </c>
      <c r="K871" s="35">
        <v>14299</v>
      </c>
      <c r="L871" s="34">
        <v>1.9903370000000001E-4</v>
      </c>
      <c r="M871" s="35">
        <v>18026.28</v>
      </c>
      <c r="N871" s="34">
        <v>1.5393000000000001E-4</v>
      </c>
      <c r="O871" s="35">
        <v>118</v>
      </c>
      <c r="P871" s="34">
        <v>1.805687E-4</v>
      </c>
      <c r="Q871" s="35">
        <v>957</v>
      </c>
      <c r="R871" s="34">
        <v>1.312707E-4</v>
      </c>
      <c r="S871" s="35">
        <v>516</v>
      </c>
      <c r="T871" s="34">
        <v>3.5975400000000001E-5</v>
      </c>
      <c r="U871" s="35">
        <v>843.5</v>
      </c>
      <c r="V871" s="34">
        <v>5.8051499999999998E-5</v>
      </c>
      <c r="W871" s="35">
        <v>18026.28</v>
      </c>
    </row>
    <row r="872" spans="1:23" ht="14.45" x14ac:dyDescent="0.3">
      <c r="A872" s="6" t="s">
        <v>31</v>
      </c>
      <c r="B872" s="6" t="s">
        <v>93</v>
      </c>
      <c r="C872" s="6" t="s">
        <v>92</v>
      </c>
      <c r="D872" s="6" t="s">
        <v>33</v>
      </c>
      <c r="E872" s="6" t="s">
        <v>34</v>
      </c>
      <c r="F872" s="24" t="str">
        <f>+TabIPW[[#This Row],[WK]]&amp;TabIPW[[#This Row],[PK]]&amp;TabIPW[[#This Row],[GK]]</f>
        <v>121101</v>
      </c>
      <c r="G872" s="6" t="s">
        <v>857</v>
      </c>
      <c r="H872" s="34">
        <v>1.04436472E-4</v>
      </c>
      <c r="I872" s="35">
        <v>33065</v>
      </c>
      <c r="J872" s="34">
        <v>7.8972899999999997E-5</v>
      </c>
      <c r="K872" s="35">
        <v>20133</v>
      </c>
      <c r="L872" s="34">
        <v>2.814774E-4</v>
      </c>
      <c r="M872" s="35">
        <v>25493.119999999999</v>
      </c>
      <c r="N872" s="34">
        <v>2.1132759999999999E-4</v>
      </c>
      <c r="O872" s="35">
        <v>162</v>
      </c>
      <c r="P872" s="34">
        <v>2.6321150000000002E-4</v>
      </c>
      <c r="Q872" s="35">
        <v>1395</v>
      </c>
      <c r="R872" s="34">
        <v>1.083747E-4</v>
      </c>
      <c r="S872" s="35">
        <v>426</v>
      </c>
      <c r="T872" s="34">
        <v>1.007907E-4</v>
      </c>
      <c r="U872" s="35">
        <v>2363.1999999999998</v>
      </c>
      <c r="V872" s="34">
        <v>8.2097599999999998E-5</v>
      </c>
      <c r="W872" s="35">
        <v>25493.119999999999</v>
      </c>
    </row>
    <row r="873" spans="1:23" ht="14.45" x14ac:dyDescent="0.3">
      <c r="A873" s="6" t="s">
        <v>31</v>
      </c>
      <c r="B873" s="6" t="s">
        <v>93</v>
      </c>
      <c r="C873" s="6" t="s">
        <v>92</v>
      </c>
      <c r="D873" s="6" t="s">
        <v>32</v>
      </c>
      <c r="E873" s="6" t="s">
        <v>40</v>
      </c>
      <c r="F873" s="24" t="str">
        <f>+TabIPW[[#This Row],[WK]]&amp;TabIPW[[#This Row],[PK]]&amp;TabIPW[[#This Row],[GK]]</f>
        <v>121102</v>
      </c>
      <c r="G873" s="6" t="s">
        <v>858</v>
      </c>
      <c r="H873" s="34">
        <v>2.0991527999999997E-5</v>
      </c>
      <c r="I873" s="35">
        <v>6646</v>
      </c>
      <c r="J873" s="34">
        <v>1.60746E-5</v>
      </c>
      <c r="K873" s="35">
        <v>4098</v>
      </c>
      <c r="L873" s="34">
        <v>5.6576400000000003E-5</v>
      </c>
      <c r="M873" s="35">
        <v>5124.07</v>
      </c>
      <c r="N873" s="34">
        <v>3.9134700000000003E-5</v>
      </c>
      <c r="O873" s="35">
        <v>30</v>
      </c>
      <c r="P873" s="34">
        <v>5.0189399999999998E-5</v>
      </c>
      <c r="Q873" s="35">
        <v>266</v>
      </c>
      <c r="R873" s="34">
        <v>3.25633E-5</v>
      </c>
      <c r="S873" s="35">
        <v>128</v>
      </c>
      <c r="T873" s="34">
        <v>2.49375E-5</v>
      </c>
      <c r="U873" s="35">
        <v>584.70000000000005</v>
      </c>
      <c r="V873" s="34">
        <v>1.6501500000000001E-5</v>
      </c>
      <c r="W873" s="35">
        <v>5124.07</v>
      </c>
    </row>
    <row r="874" spans="1:23" ht="14.45" x14ac:dyDescent="0.3">
      <c r="A874" s="6" t="s">
        <v>31</v>
      </c>
      <c r="B874" s="6" t="s">
        <v>93</v>
      </c>
      <c r="C874" s="6" t="s">
        <v>92</v>
      </c>
      <c r="D874" s="6" t="s">
        <v>37</v>
      </c>
      <c r="E874" s="6" t="s">
        <v>36</v>
      </c>
      <c r="F874" s="24" t="str">
        <f>+TabIPW[[#This Row],[WK]]&amp;TabIPW[[#This Row],[PK]]&amp;TabIPW[[#This Row],[GK]]</f>
        <v>121103</v>
      </c>
      <c r="G874" s="6" t="s">
        <v>859</v>
      </c>
      <c r="H874" s="34">
        <v>7.0043344000000001E-5</v>
      </c>
      <c r="I874" s="35">
        <v>22176</v>
      </c>
      <c r="J874" s="34">
        <v>5.3782200000000002E-5</v>
      </c>
      <c r="K874" s="35">
        <v>13711</v>
      </c>
      <c r="L874" s="34">
        <v>1.8878100000000001E-4</v>
      </c>
      <c r="M874" s="35">
        <v>17097.7</v>
      </c>
      <c r="N874" s="34">
        <v>1.9045569999999999E-4</v>
      </c>
      <c r="O874" s="35">
        <v>146</v>
      </c>
      <c r="P874" s="34">
        <v>1.76229E-4</v>
      </c>
      <c r="Q874" s="35">
        <v>934</v>
      </c>
      <c r="R874" s="34">
        <v>3.5870500000000002E-5</v>
      </c>
      <c r="S874" s="35">
        <v>141</v>
      </c>
      <c r="T874" s="34">
        <v>0</v>
      </c>
      <c r="U874" s="35">
        <v>0</v>
      </c>
      <c r="V874" s="34">
        <v>5.50611E-5</v>
      </c>
      <c r="W874" s="35">
        <v>17097.7</v>
      </c>
    </row>
    <row r="875" spans="1:23" ht="14.45" x14ac:dyDescent="0.3">
      <c r="A875" s="6" t="s">
        <v>31</v>
      </c>
      <c r="B875" s="6" t="s">
        <v>93</v>
      </c>
      <c r="C875" s="6" t="s">
        <v>92</v>
      </c>
      <c r="D875" s="6" t="s">
        <v>39</v>
      </c>
      <c r="E875" s="6" t="s">
        <v>36</v>
      </c>
      <c r="F875" s="24" t="str">
        <f>+TabIPW[[#This Row],[WK]]&amp;TabIPW[[#This Row],[PK]]&amp;TabIPW[[#This Row],[GK]]</f>
        <v>121104</v>
      </c>
      <c r="G875" s="6" t="s">
        <v>860</v>
      </c>
      <c r="H875" s="34">
        <v>2.4004752E-5</v>
      </c>
      <c r="I875" s="35">
        <v>7600</v>
      </c>
      <c r="J875" s="34">
        <v>1.83027E-5</v>
      </c>
      <c r="K875" s="35">
        <v>4666</v>
      </c>
      <c r="L875" s="34">
        <v>6.4697599999999995E-5</v>
      </c>
      <c r="M875" s="35">
        <v>5859.6</v>
      </c>
      <c r="N875" s="34">
        <v>5.2179599999999998E-5</v>
      </c>
      <c r="O875" s="35">
        <v>40</v>
      </c>
      <c r="P875" s="34">
        <v>5.6981999999999998E-5</v>
      </c>
      <c r="Q875" s="35">
        <v>302</v>
      </c>
      <c r="R875" s="34">
        <v>1.4755200000000001E-5</v>
      </c>
      <c r="S875" s="35">
        <v>58</v>
      </c>
      <c r="T875" s="34">
        <v>1.4714300000000001E-5</v>
      </c>
      <c r="U875" s="35">
        <v>345</v>
      </c>
      <c r="V875" s="34">
        <v>1.8870100000000001E-5</v>
      </c>
      <c r="W875" s="35">
        <v>5859.6</v>
      </c>
    </row>
    <row r="876" spans="1:23" ht="14.45" x14ac:dyDescent="0.3">
      <c r="A876" s="6" t="s">
        <v>31</v>
      </c>
      <c r="B876" s="6" t="s">
        <v>93</v>
      </c>
      <c r="C876" s="6" t="s">
        <v>92</v>
      </c>
      <c r="D876" s="6" t="s">
        <v>42</v>
      </c>
      <c r="E876" s="6" t="s">
        <v>36</v>
      </c>
      <c r="F876" s="24" t="str">
        <f>+TabIPW[[#This Row],[WK]]&amp;TabIPW[[#This Row],[PK]]&amp;TabIPW[[#This Row],[GK]]</f>
        <v>121105</v>
      </c>
      <c r="G876" s="6" t="s">
        <v>861</v>
      </c>
      <c r="H876" s="34">
        <v>6.0498295999999999E-5</v>
      </c>
      <c r="I876" s="35">
        <v>19154</v>
      </c>
      <c r="J876" s="34">
        <v>4.5521300000000001E-5</v>
      </c>
      <c r="K876" s="35">
        <v>11605</v>
      </c>
      <c r="L876" s="34">
        <v>1.6305510000000001E-4</v>
      </c>
      <c r="M876" s="35">
        <v>14767.73</v>
      </c>
      <c r="N876" s="34">
        <v>1.6567040000000001E-4</v>
      </c>
      <c r="O876" s="35">
        <v>127</v>
      </c>
      <c r="P876" s="34">
        <v>1.805687E-4</v>
      </c>
      <c r="Q876" s="35">
        <v>957</v>
      </c>
      <c r="R876" s="34">
        <v>1.9588800000000001E-5</v>
      </c>
      <c r="S876" s="35">
        <v>77</v>
      </c>
      <c r="T876" s="34">
        <v>6.3365299999999995E-5</v>
      </c>
      <c r="U876" s="35">
        <v>1485.7</v>
      </c>
      <c r="V876" s="34">
        <v>4.75577E-5</v>
      </c>
      <c r="W876" s="35">
        <v>14767.73</v>
      </c>
    </row>
    <row r="877" spans="1:23" ht="14.45" x14ac:dyDescent="0.3">
      <c r="A877" s="6" t="s">
        <v>31</v>
      </c>
      <c r="B877" s="6" t="s">
        <v>93</v>
      </c>
      <c r="C877" s="6" t="s">
        <v>92</v>
      </c>
      <c r="D877" s="6" t="s">
        <v>44</v>
      </c>
      <c r="E877" s="6" t="s">
        <v>36</v>
      </c>
      <c r="F877" s="24" t="str">
        <f>+TabIPW[[#This Row],[WK]]&amp;TabIPW[[#This Row],[PK]]&amp;TabIPW[[#This Row],[GK]]</f>
        <v>121106</v>
      </c>
      <c r="G877" s="6" t="s">
        <v>862</v>
      </c>
      <c r="H877" s="34">
        <v>2.0969416E-5</v>
      </c>
      <c r="I877" s="35">
        <v>6639</v>
      </c>
      <c r="J877" s="34">
        <v>1.5392100000000001E-5</v>
      </c>
      <c r="K877" s="35">
        <v>3924</v>
      </c>
      <c r="L877" s="34">
        <v>5.6516800000000001E-5</v>
      </c>
      <c r="M877" s="35">
        <v>5118.67</v>
      </c>
      <c r="N877" s="34">
        <v>4.8266200000000002E-5</v>
      </c>
      <c r="O877" s="35">
        <v>37</v>
      </c>
      <c r="P877" s="34">
        <v>6.0000899999999997E-5</v>
      </c>
      <c r="Q877" s="35">
        <v>318</v>
      </c>
      <c r="R877" s="34">
        <v>2.26416E-5</v>
      </c>
      <c r="S877" s="35">
        <v>89</v>
      </c>
      <c r="T877" s="34">
        <v>1.2773699999999999E-5</v>
      </c>
      <c r="U877" s="35">
        <v>299.5</v>
      </c>
      <c r="V877" s="34">
        <v>1.64841E-5</v>
      </c>
      <c r="W877" s="35">
        <v>5118.67</v>
      </c>
    </row>
    <row r="878" spans="1:23" ht="14.45" x14ac:dyDescent="0.3">
      <c r="A878" s="6" t="s">
        <v>31</v>
      </c>
      <c r="B878" s="6" t="s">
        <v>93</v>
      </c>
      <c r="C878" s="6" t="s">
        <v>92</v>
      </c>
      <c r="D878" s="6" t="s">
        <v>51</v>
      </c>
      <c r="E878" s="6" t="s">
        <v>36</v>
      </c>
      <c r="F878" s="24" t="str">
        <f>+TabIPW[[#This Row],[WK]]&amp;TabIPW[[#This Row],[PK]]&amp;TabIPW[[#This Row],[GK]]</f>
        <v>121107</v>
      </c>
      <c r="G878" s="6" t="s">
        <v>863</v>
      </c>
      <c r="H878" s="34">
        <v>1.9118519999999998E-5</v>
      </c>
      <c r="I878" s="35">
        <v>6053</v>
      </c>
      <c r="J878" s="34">
        <v>1.43487E-5</v>
      </c>
      <c r="K878" s="35">
        <v>3658</v>
      </c>
      <c r="L878" s="34">
        <v>5.1528199999999999E-5</v>
      </c>
      <c r="M878" s="35">
        <v>4666.8599999999997</v>
      </c>
      <c r="N878" s="34">
        <v>5.3484099999999998E-5</v>
      </c>
      <c r="O878" s="35">
        <v>41</v>
      </c>
      <c r="P878" s="34">
        <v>5.0000699999999997E-5</v>
      </c>
      <c r="Q878" s="35">
        <v>265</v>
      </c>
      <c r="R878" s="34">
        <v>2.4676900000000001E-5</v>
      </c>
      <c r="S878" s="35">
        <v>97</v>
      </c>
      <c r="T878" s="34">
        <v>6.3462999999999997E-6</v>
      </c>
      <c r="U878" s="35">
        <v>148.80000000000001</v>
      </c>
      <c r="V878" s="34">
        <v>1.50291E-5</v>
      </c>
      <c r="W878" s="35">
        <v>4666.8599999999997</v>
      </c>
    </row>
    <row r="879" spans="1:23" ht="14.45" x14ac:dyDescent="0.3">
      <c r="A879" s="6" t="s">
        <v>31</v>
      </c>
      <c r="B879" s="6" t="s">
        <v>93</v>
      </c>
      <c r="C879" s="6" t="s">
        <v>92</v>
      </c>
      <c r="D879" s="6" t="s">
        <v>75</v>
      </c>
      <c r="E879" s="6" t="s">
        <v>36</v>
      </c>
      <c r="F879" s="24" t="str">
        <f>+TabIPW[[#This Row],[WK]]&amp;TabIPW[[#This Row],[PK]]&amp;TabIPW[[#This Row],[GK]]</f>
        <v>121108</v>
      </c>
      <c r="G879" s="6" t="s">
        <v>864</v>
      </c>
      <c r="H879" s="34">
        <v>2.9222632000000001E-5</v>
      </c>
      <c r="I879" s="35">
        <v>9252</v>
      </c>
      <c r="J879" s="34">
        <v>2.2542900000000001E-5</v>
      </c>
      <c r="K879" s="35">
        <v>5747</v>
      </c>
      <c r="L879" s="34">
        <v>7.87608E-5</v>
      </c>
      <c r="M879" s="35">
        <v>7133.29</v>
      </c>
      <c r="N879" s="34">
        <v>7.5660499999999998E-5</v>
      </c>
      <c r="O879" s="35">
        <v>58</v>
      </c>
      <c r="P879" s="34">
        <v>7.1887900000000007E-5</v>
      </c>
      <c r="Q879" s="35">
        <v>381</v>
      </c>
      <c r="R879" s="34">
        <v>5.0880000000000002E-6</v>
      </c>
      <c r="S879" s="35">
        <v>20</v>
      </c>
      <c r="T879" s="34">
        <v>1.1199899999999999E-5</v>
      </c>
      <c r="U879" s="35">
        <v>262.59999999999997</v>
      </c>
      <c r="V879" s="34">
        <v>2.2971899999999999E-5</v>
      </c>
      <c r="W879" s="35">
        <v>7133.29</v>
      </c>
    </row>
    <row r="880" spans="1:23" ht="14.45" x14ac:dyDescent="0.3">
      <c r="A880" s="6" t="s">
        <v>31</v>
      </c>
      <c r="B880" s="6" t="s">
        <v>93</v>
      </c>
      <c r="C880" s="6" t="s">
        <v>92</v>
      </c>
      <c r="D880" s="6" t="s">
        <v>77</v>
      </c>
      <c r="E880" s="6" t="s">
        <v>36</v>
      </c>
      <c r="F880" s="24" t="str">
        <f>+TabIPW[[#This Row],[WK]]&amp;TabIPW[[#This Row],[PK]]&amp;TabIPW[[#This Row],[GK]]</f>
        <v>121109</v>
      </c>
      <c r="G880" s="6" t="s">
        <v>857</v>
      </c>
      <c r="H880" s="34">
        <v>7.6003472000000009E-5</v>
      </c>
      <c r="I880" s="35">
        <v>24063</v>
      </c>
      <c r="J880" s="34">
        <v>5.87599E-5</v>
      </c>
      <c r="K880" s="35">
        <v>14980</v>
      </c>
      <c r="L880" s="34">
        <v>2.0484459999999999E-4</v>
      </c>
      <c r="M880" s="35">
        <v>18552.57</v>
      </c>
      <c r="N880" s="34">
        <v>2.0610959999999999E-4</v>
      </c>
      <c r="O880" s="35">
        <v>158</v>
      </c>
      <c r="P880" s="34">
        <v>1.7396490000000001E-4</v>
      </c>
      <c r="Q880" s="35">
        <v>922</v>
      </c>
      <c r="R880" s="34">
        <v>5.9784100000000002E-5</v>
      </c>
      <c r="S880" s="35">
        <v>235</v>
      </c>
      <c r="T880" s="34">
        <v>2.0403799999999999E-5</v>
      </c>
      <c r="U880" s="35">
        <v>478.4</v>
      </c>
      <c r="V880" s="34">
        <v>5.9746400000000001E-5</v>
      </c>
      <c r="W880" s="35">
        <v>18552.57</v>
      </c>
    </row>
    <row r="881" spans="1:23" ht="14.45" x14ac:dyDescent="0.3">
      <c r="A881" s="6" t="s">
        <v>31</v>
      </c>
      <c r="B881" s="6" t="s">
        <v>93</v>
      </c>
      <c r="C881" s="6" t="s">
        <v>92</v>
      </c>
      <c r="D881" s="6" t="s">
        <v>90</v>
      </c>
      <c r="E881" s="6" t="s">
        <v>36</v>
      </c>
      <c r="F881" s="24" t="str">
        <f>+TabIPW[[#This Row],[WK]]&amp;TabIPW[[#This Row],[PK]]&amp;TabIPW[[#This Row],[GK]]</f>
        <v>121110</v>
      </c>
      <c r="G881" s="6" t="s">
        <v>865</v>
      </c>
      <c r="H881" s="34">
        <v>2.681268E-5</v>
      </c>
      <c r="I881" s="35">
        <v>8489</v>
      </c>
      <c r="J881" s="34">
        <v>2.0358100000000001E-5</v>
      </c>
      <c r="K881" s="35">
        <v>5190</v>
      </c>
      <c r="L881" s="34">
        <v>7.2265600000000001E-5</v>
      </c>
      <c r="M881" s="35">
        <v>6545.02</v>
      </c>
      <c r="N881" s="34">
        <v>6.5224599999999999E-5</v>
      </c>
      <c r="O881" s="35">
        <v>50</v>
      </c>
      <c r="P881" s="34">
        <v>7.20765E-5</v>
      </c>
      <c r="Q881" s="35">
        <v>382</v>
      </c>
      <c r="R881" s="34">
        <v>4.1721699999999997E-5</v>
      </c>
      <c r="S881" s="35">
        <v>164</v>
      </c>
      <c r="T881" s="34">
        <v>1.7328699999999999E-5</v>
      </c>
      <c r="U881" s="35">
        <v>406.3</v>
      </c>
      <c r="V881" s="34">
        <v>2.1077499999999999E-5</v>
      </c>
      <c r="W881" s="35">
        <v>6545.02</v>
      </c>
    </row>
    <row r="882" spans="1:23" ht="14.45" x14ac:dyDescent="0.3">
      <c r="A882" s="6" t="s">
        <v>31</v>
      </c>
      <c r="B882" s="6" t="s">
        <v>93</v>
      </c>
      <c r="C882" s="6" t="s">
        <v>92</v>
      </c>
      <c r="D882" s="6" t="s">
        <v>92</v>
      </c>
      <c r="E882" s="6" t="s">
        <v>36</v>
      </c>
      <c r="F882" s="24" t="str">
        <f>+TabIPW[[#This Row],[WK]]&amp;TabIPW[[#This Row],[PK]]&amp;TabIPW[[#This Row],[GK]]</f>
        <v>121111</v>
      </c>
      <c r="G882" s="6" t="s">
        <v>866</v>
      </c>
      <c r="H882" s="34">
        <v>4.5634296E-5</v>
      </c>
      <c r="I882" s="35">
        <v>14448</v>
      </c>
      <c r="J882" s="34">
        <v>3.4687200000000002E-5</v>
      </c>
      <c r="K882" s="35">
        <v>8843</v>
      </c>
      <c r="L882" s="34">
        <v>1.229937E-4</v>
      </c>
      <c r="M882" s="35">
        <v>11139.41</v>
      </c>
      <c r="N882" s="34">
        <v>1.0305479999999999E-4</v>
      </c>
      <c r="O882" s="35">
        <v>79</v>
      </c>
      <c r="P882" s="34">
        <v>9.8492000000000005E-5</v>
      </c>
      <c r="Q882" s="35">
        <v>522</v>
      </c>
      <c r="R882" s="34">
        <v>4.68097E-5</v>
      </c>
      <c r="S882" s="35">
        <v>184</v>
      </c>
      <c r="T882" s="34">
        <v>5.5188999999999998E-6</v>
      </c>
      <c r="U882" s="35">
        <v>129.4</v>
      </c>
      <c r="V882" s="34">
        <v>3.5873200000000001E-5</v>
      </c>
      <c r="W882" s="35">
        <v>11139.41</v>
      </c>
    </row>
    <row r="883" spans="1:23" ht="14.45" x14ac:dyDescent="0.3">
      <c r="A883" s="6" t="s">
        <v>31</v>
      </c>
      <c r="B883" s="6" t="s">
        <v>93</v>
      </c>
      <c r="C883" s="6" t="s">
        <v>92</v>
      </c>
      <c r="D883" s="6" t="s">
        <v>93</v>
      </c>
      <c r="E883" s="6" t="s">
        <v>40</v>
      </c>
      <c r="F883" s="24" t="str">
        <f>+TabIPW[[#This Row],[WK]]&amp;TabIPW[[#This Row],[PK]]&amp;TabIPW[[#This Row],[GK]]</f>
        <v>121112</v>
      </c>
      <c r="G883" s="6" t="s">
        <v>867</v>
      </c>
      <c r="H883" s="34">
        <v>5.2260872000000003E-5</v>
      </c>
      <c r="I883" s="35">
        <v>16546</v>
      </c>
      <c r="J883" s="34">
        <v>3.9190300000000003E-5</v>
      </c>
      <c r="K883" s="35">
        <v>9991</v>
      </c>
      <c r="L883" s="34">
        <v>1.4085359999999999E-4</v>
      </c>
      <c r="M883" s="35">
        <v>12756.97</v>
      </c>
      <c r="N883" s="34">
        <v>1.4610299999999999E-4</v>
      </c>
      <c r="O883" s="35">
        <v>112</v>
      </c>
      <c r="P883" s="34">
        <v>1.401908E-4</v>
      </c>
      <c r="Q883" s="35">
        <v>743</v>
      </c>
      <c r="R883" s="34">
        <v>3.7142499999999999E-5</v>
      </c>
      <c r="S883" s="35">
        <v>146</v>
      </c>
      <c r="T883" s="34">
        <v>3.5553099999999997E-5</v>
      </c>
      <c r="U883" s="35">
        <v>833.59999999999991</v>
      </c>
      <c r="V883" s="34">
        <v>4.1082299999999998E-5</v>
      </c>
      <c r="W883" s="35">
        <v>12756.97</v>
      </c>
    </row>
    <row r="884" spans="1:23" ht="14.45" x14ac:dyDescent="0.3">
      <c r="A884" s="6" t="s">
        <v>31</v>
      </c>
      <c r="B884" s="6" t="s">
        <v>93</v>
      </c>
      <c r="C884" s="6" t="s">
        <v>92</v>
      </c>
      <c r="D884" s="6" t="s">
        <v>95</v>
      </c>
      <c r="E884" s="6" t="s">
        <v>36</v>
      </c>
      <c r="F884" s="24" t="str">
        <f>+TabIPW[[#This Row],[WK]]&amp;TabIPW[[#This Row],[PK]]&amp;TabIPW[[#This Row],[GK]]</f>
        <v>121113</v>
      </c>
      <c r="G884" s="6" t="s">
        <v>868</v>
      </c>
      <c r="H884" s="34">
        <v>1.4860839999999999E-5</v>
      </c>
      <c r="I884" s="35">
        <v>4705</v>
      </c>
      <c r="J884" s="34">
        <v>1.10695E-5</v>
      </c>
      <c r="K884" s="35">
        <v>2822</v>
      </c>
      <c r="L884" s="34">
        <v>4.0052999999999998E-5</v>
      </c>
      <c r="M884" s="35">
        <v>3627.56</v>
      </c>
      <c r="N884" s="34">
        <v>3.0003300000000001E-5</v>
      </c>
      <c r="O884" s="35">
        <v>23</v>
      </c>
      <c r="P884" s="34">
        <v>3.7359099999999999E-5</v>
      </c>
      <c r="Q884" s="35">
        <v>198</v>
      </c>
      <c r="R884" s="34">
        <v>1.70448E-5</v>
      </c>
      <c r="S884" s="35">
        <v>67</v>
      </c>
      <c r="T884" s="34">
        <v>5.5914000000000004E-6</v>
      </c>
      <c r="U884" s="35">
        <v>131.1</v>
      </c>
      <c r="V884" s="34">
        <v>1.16821E-5</v>
      </c>
      <c r="W884" s="35">
        <v>3627.56</v>
      </c>
    </row>
    <row r="885" spans="1:23" ht="14.45" x14ac:dyDescent="0.3">
      <c r="A885" s="6" t="s">
        <v>31</v>
      </c>
      <c r="B885" s="6" t="s">
        <v>93</v>
      </c>
      <c r="C885" s="6" t="s">
        <v>92</v>
      </c>
      <c r="D885" s="6" t="s">
        <v>97</v>
      </c>
      <c r="E885" s="6" t="s">
        <v>36</v>
      </c>
      <c r="F885" s="24" t="str">
        <f>+TabIPW[[#This Row],[WK]]&amp;TabIPW[[#This Row],[PK]]&amp;TabIPW[[#This Row],[GK]]</f>
        <v>121114</v>
      </c>
      <c r="G885" s="6" t="s">
        <v>869</v>
      </c>
      <c r="H885" s="34">
        <v>3.5599680000000003E-5</v>
      </c>
      <c r="I885" s="35">
        <v>11271</v>
      </c>
      <c r="J885" s="34">
        <v>2.7163699999999999E-5</v>
      </c>
      <c r="K885" s="35">
        <v>6925</v>
      </c>
      <c r="L885" s="34">
        <v>9.5948300000000004E-5</v>
      </c>
      <c r="M885" s="35">
        <v>8689.94</v>
      </c>
      <c r="N885" s="34">
        <v>8.8705399999999999E-5</v>
      </c>
      <c r="O885" s="35">
        <v>68</v>
      </c>
      <c r="P885" s="34">
        <v>8.9623999999999994E-5</v>
      </c>
      <c r="Q885" s="35">
        <v>475</v>
      </c>
      <c r="R885" s="34">
        <v>3.0273700000000001E-5</v>
      </c>
      <c r="S885" s="35">
        <v>119</v>
      </c>
      <c r="T885" s="34">
        <v>9.5365999999999995E-6</v>
      </c>
      <c r="U885" s="35">
        <v>223.6</v>
      </c>
      <c r="V885" s="34">
        <v>2.79849E-5</v>
      </c>
      <c r="W885" s="35">
        <v>8689.94</v>
      </c>
    </row>
    <row r="886" spans="1:23" ht="14.45" x14ac:dyDescent="0.3">
      <c r="A886" s="6" t="s">
        <v>31</v>
      </c>
      <c r="B886" s="6" t="s">
        <v>93</v>
      </c>
      <c r="C886" s="6" t="s">
        <v>93</v>
      </c>
      <c r="D886" s="6" t="s">
        <v>33</v>
      </c>
      <c r="E886" s="6" t="s">
        <v>34</v>
      </c>
      <c r="F886" s="24" t="str">
        <f>+TabIPW[[#This Row],[WK]]&amp;TabIPW[[#This Row],[PK]]&amp;TabIPW[[#This Row],[GK]]</f>
        <v>121201</v>
      </c>
      <c r="G886" s="6" t="s">
        <v>870</v>
      </c>
      <c r="H886" s="34">
        <v>2.9901711999999998E-5</v>
      </c>
      <c r="I886" s="35">
        <v>9467</v>
      </c>
      <c r="J886" s="34">
        <v>2.2056500000000001E-5</v>
      </c>
      <c r="K886" s="35">
        <v>5623</v>
      </c>
      <c r="L886" s="34">
        <v>9.1880100000000001E-5</v>
      </c>
      <c r="M886" s="35">
        <v>8321.49</v>
      </c>
      <c r="N886" s="34">
        <v>4.1743699999999998E-5</v>
      </c>
      <c r="O886" s="35">
        <v>32</v>
      </c>
      <c r="P886" s="34">
        <v>6.5283999999999994E-5</v>
      </c>
      <c r="Q886" s="35">
        <v>346</v>
      </c>
      <c r="R886" s="34">
        <v>4.0958499999999998E-5</v>
      </c>
      <c r="S886" s="35">
        <v>161</v>
      </c>
      <c r="T886" s="34">
        <v>4.3473200000000002E-5</v>
      </c>
      <c r="U886" s="35">
        <v>1019.3</v>
      </c>
      <c r="V886" s="34">
        <v>2.6798400000000001E-5</v>
      </c>
      <c r="W886" s="35">
        <v>8321.49</v>
      </c>
    </row>
    <row r="887" spans="1:23" ht="14.45" x14ac:dyDescent="0.3">
      <c r="A887" s="6" t="s">
        <v>31</v>
      </c>
      <c r="B887" s="6" t="s">
        <v>93</v>
      </c>
      <c r="C887" s="6" t="s">
        <v>93</v>
      </c>
      <c r="D887" s="6" t="s">
        <v>37</v>
      </c>
      <c r="E887" s="6" t="s">
        <v>36</v>
      </c>
      <c r="F887" s="24" t="str">
        <f>+TabIPW[[#This Row],[WK]]&amp;TabIPW[[#This Row],[PK]]&amp;TabIPW[[#This Row],[GK]]</f>
        <v>121203</v>
      </c>
      <c r="G887" s="6" t="s">
        <v>784</v>
      </c>
      <c r="H887" s="34">
        <v>2.389736E-5</v>
      </c>
      <c r="I887" s="35">
        <v>7566</v>
      </c>
      <c r="J887" s="34">
        <v>1.7220000000000001E-5</v>
      </c>
      <c r="K887" s="35">
        <v>4390</v>
      </c>
      <c r="L887" s="34">
        <v>7.3430300000000001E-5</v>
      </c>
      <c r="M887" s="35">
        <v>6650.51</v>
      </c>
      <c r="N887" s="34">
        <v>4.1743699999999998E-5</v>
      </c>
      <c r="O887" s="35">
        <v>32</v>
      </c>
      <c r="P887" s="34">
        <v>4.7359199999999999E-5</v>
      </c>
      <c r="Q887" s="35">
        <v>251</v>
      </c>
      <c r="R887" s="34">
        <v>3.2308899999999998E-5</v>
      </c>
      <c r="S887" s="35">
        <v>127</v>
      </c>
      <c r="T887" s="34">
        <v>2.0472E-5</v>
      </c>
      <c r="U887" s="35">
        <v>480</v>
      </c>
      <c r="V887" s="34">
        <v>2.1417199999999999E-5</v>
      </c>
      <c r="W887" s="35">
        <v>6650.51</v>
      </c>
    </row>
    <row r="888" spans="1:23" ht="14.45" x14ac:dyDescent="0.3">
      <c r="A888" s="6" t="s">
        <v>31</v>
      </c>
      <c r="B888" s="6" t="s">
        <v>93</v>
      </c>
      <c r="C888" s="6" t="s">
        <v>93</v>
      </c>
      <c r="D888" s="6" t="s">
        <v>39</v>
      </c>
      <c r="E888" s="6" t="s">
        <v>36</v>
      </c>
      <c r="F888" s="24" t="str">
        <f>+TabIPW[[#This Row],[WK]]&amp;TabIPW[[#This Row],[PK]]&amp;TabIPW[[#This Row],[GK]]</f>
        <v>121204</v>
      </c>
      <c r="G888" s="6" t="s">
        <v>871</v>
      </c>
      <c r="H888" s="34">
        <v>4.5605872E-5</v>
      </c>
      <c r="I888" s="35">
        <v>14439</v>
      </c>
      <c r="J888" s="34">
        <v>3.3989000000000003E-5</v>
      </c>
      <c r="K888" s="35">
        <v>8665</v>
      </c>
      <c r="L888" s="34">
        <v>1.40135E-4</v>
      </c>
      <c r="M888" s="35">
        <v>12691.88</v>
      </c>
      <c r="N888" s="34">
        <v>8.6096399999999998E-5</v>
      </c>
      <c r="O888" s="35">
        <v>66</v>
      </c>
      <c r="P888" s="34">
        <v>8.9246599999999994E-5</v>
      </c>
      <c r="Q888" s="35">
        <v>473</v>
      </c>
      <c r="R888" s="34">
        <v>9.7944199999999996E-5</v>
      </c>
      <c r="S888" s="35">
        <v>385</v>
      </c>
      <c r="T888" s="34">
        <v>2.48309E-5</v>
      </c>
      <c r="U888" s="35">
        <v>582.20000000000005</v>
      </c>
      <c r="V888" s="34">
        <v>4.0872699999999999E-5</v>
      </c>
      <c r="W888" s="35">
        <v>12691.88</v>
      </c>
    </row>
    <row r="889" spans="1:23" ht="14.45" x14ac:dyDescent="0.3">
      <c r="A889" s="6" t="s">
        <v>31</v>
      </c>
      <c r="B889" s="6" t="s">
        <v>93</v>
      </c>
      <c r="C889" s="6" t="s">
        <v>93</v>
      </c>
      <c r="D889" s="6" t="s">
        <v>42</v>
      </c>
      <c r="E889" s="6" t="s">
        <v>40</v>
      </c>
      <c r="F889" s="24" t="str">
        <f>+TabIPW[[#This Row],[WK]]&amp;TabIPW[[#This Row],[PK]]&amp;TabIPW[[#This Row],[GK]]</f>
        <v>121205</v>
      </c>
      <c r="G889" s="6" t="s">
        <v>872</v>
      </c>
      <c r="H889" s="34">
        <v>1.4412327200000001E-4</v>
      </c>
      <c r="I889" s="35">
        <v>45630</v>
      </c>
      <c r="J889" s="34">
        <v>1.058855E-4</v>
      </c>
      <c r="K889" s="35">
        <v>26994</v>
      </c>
      <c r="L889" s="34">
        <v>4.4285329999999999E-4</v>
      </c>
      <c r="M889" s="35">
        <v>40108.769999999997</v>
      </c>
      <c r="N889" s="34">
        <v>3.0264199999999999E-4</v>
      </c>
      <c r="O889" s="35">
        <v>232</v>
      </c>
      <c r="P889" s="34">
        <v>3.4962790000000001E-4</v>
      </c>
      <c r="Q889" s="35">
        <v>1853</v>
      </c>
      <c r="R889" s="34">
        <v>1.264371E-4</v>
      </c>
      <c r="S889" s="35">
        <v>497</v>
      </c>
      <c r="T889" s="34">
        <v>1.09551E-4</v>
      </c>
      <c r="U889" s="35">
        <v>2568.6</v>
      </c>
      <c r="V889" s="34">
        <v>1.291655E-4</v>
      </c>
      <c r="W889" s="35">
        <v>40108.769999999997</v>
      </c>
    </row>
    <row r="890" spans="1:23" ht="14.45" x14ac:dyDescent="0.3">
      <c r="A890" s="6" t="s">
        <v>31</v>
      </c>
      <c r="B890" s="6" t="s">
        <v>93</v>
      </c>
      <c r="C890" s="6" t="s">
        <v>93</v>
      </c>
      <c r="D890" s="6" t="s">
        <v>44</v>
      </c>
      <c r="E890" s="6" t="s">
        <v>36</v>
      </c>
      <c r="F890" s="24" t="str">
        <f>+TabIPW[[#This Row],[WK]]&amp;TabIPW[[#This Row],[PK]]&amp;TabIPW[[#This Row],[GK]]</f>
        <v>121206</v>
      </c>
      <c r="G890" s="6" t="s">
        <v>873</v>
      </c>
      <c r="H890" s="34">
        <v>2.1838007999999998E-5</v>
      </c>
      <c r="I890" s="35">
        <v>6914</v>
      </c>
      <c r="J890" s="34">
        <v>1.64081E-5</v>
      </c>
      <c r="K890" s="35">
        <v>4183</v>
      </c>
      <c r="L890" s="34">
        <v>6.7102599999999997E-5</v>
      </c>
      <c r="M890" s="35">
        <v>6077.41</v>
      </c>
      <c r="N890" s="34">
        <v>3.6525800000000002E-5</v>
      </c>
      <c r="O890" s="35">
        <v>28</v>
      </c>
      <c r="P890" s="34">
        <v>4.3962899999999999E-5</v>
      </c>
      <c r="Q890" s="35">
        <v>233</v>
      </c>
      <c r="R890" s="34">
        <v>1.55184E-5</v>
      </c>
      <c r="S890" s="35">
        <v>61</v>
      </c>
      <c r="T890" s="34">
        <v>1.2010299999999999E-5</v>
      </c>
      <c r="U890" s="35">
        <v>281.60000000000002</v>
      </c>
      <c r="V890" s="34">
        <v>1.9571600000000001E-5</v>
      </c>
      <c r="W890" s="35">
        <v>6077.41</v>
      </c>
    </row>
    <row r="891" spans="1:23" ht="14.45" x14ac:dyDescent="0.3">
      <c r="A891" s="6" t="s">
        <v>31</v>
      </c>
      <c r="B891" s="6" t="s">
        <v>93</v>
      </c>
      <c r="C891" s="6" t="s">
        <v>93</v>
      </c>
      <c r="D891" s="6" t="s">
        <v>51</v>
      </c>
      <c r="E891" s="6" t="s">
        <v>40</v>
      </c>
      <c r="F891" s="24" t="str">
        <f>+TabIPW[[#This Row],[WK]]&amp;TabIPW[[#This Row],[PK]]&amp;TabIPW[[#This Row],[GK]]</f>
        <v>121207</v>
      </c>
      <c r="G891" s="6" t="s">
        <v>874</v>
      </c>
      <c r="H891" s="34">
        <v>6.9121055999999998E-5</v>
      </c>
      <c r="I891" s="35">
        <v>21884</v>
      </c>
      <c r="J891" s="34">
        <v>5.2679999999999997E-5</v>
      </c>
      <c r="K891" s="35">
        <v>13430</v>
      </c>
      <c r="L891" s="34">
        <v>2.1239100000000001E-4</v>
      </c>
      <c r="M891" s="35">
        <v>19236.04</v>
      </c>
      <c r="N891" s="34">
        <v>1.3044909999999999E-4</v>
      </c>
      <c r="O891" s="35">
        <v>100</v>
      </c>
      <c r="P891" s="34">
        <v>1.577382E-4</v>
      </c>
      <c r="Q891" s="35">
        <v>836</v>
      </c>
      <c r="R891" s="34">
        <v>8.1662600000000007E-5</v>
      </c>
      <c r="S891" s="35">
        <v>321</v>
      </c>
      <c r="T891" s="34">
        <v>4.27397E-5</v>
      </c>
      <c r="U891" s="35">
        <v>1002.1</v>
      </c>
      <c r="V891" s="34">
        <v>6.1947399999999996E-5</v>
      </c>
      <c r="W891" s="35">
        <v>19236.04</v>
      </c>
    </row>
    <row r="892" spans="1:23" ht="14.45" x14ac:dyDescent="0.3">
      <c r="A892" s="6" t="s">
        <v>31</v>
      </c>
      <c r="B892" s="6" t="s">
        <v>93</v>
      </c>
      <c r="C892" s="6" t="s">
        <v>95</v>
      </c>
      <c r="D892" s="6" t="s">
        <v>33</v>
      </c>
      <c r="E892" s="6" t="s">
        <v>34</v>
      </c>
      <c r="F892" s="24" t="str">
        <f>+TabIPW[[#This Row],[WK]]&amp;TabIPW[[#This Row],[PK]]&amp;TabIPW[[#This Row],[GK]]</f>
        <v>121301</v>
      </c>
      <c r="G892" s="6" t="s">
        <v>875</v>
      </c>
      <c r="H892" s="34">
        <v>1.1237067200000001E-4</v>
      </c>
      <c r="I892" s="35">
        <v>35577</v>
      </c>
      <c r="J892" s="34">
        <v>8.2012800000000002E-5</v>
      </c>
      <c r="K892" s="35">
        <v>20908</v>
      </c>
      <c r="L892" s="34">
        <v>3.4567860000000002E-4</v>
      </c>
      <c r="M892" s="35">
        <v>31307.759999999998</v>
      </c>
      <c r="N892" s="34">
        <v>2.2959050000000001E-4</v>
      </c>
      <c r="O892" s="35">
        <v>176</v>
      </c>
      <c r="P892" s="34">
        <v>2.7302290000000002E-4</v>
      </c>
      <c r="Q892" s="35">
        <v>1447</v>
      </c>
      <c r="R892" s="34">
        <v>2.43207E-4</v>
      </c>
      <c r="S892" s="35">
        <v>956</v>
      </c>
      <c r="T892" s="34">
        <v>1.3454830000000001E-4</v>
      </c>
      <c r="U892" s="35">
        <v>3154.7</v>
      </c>
      <c r="V892" s="34">
        <v>1.008229E-4</v>
      </c>
      <c r="W892" s="35">
        <v>31307.759999999998</v>
      </c>
    </row>
    <row r="893" spans="1:23" ht="14.45" x14ac:dyDescent="0.3">
      <c r="A893" s="6" t="s">
        <v>31</v>
      </c>
      <c r="B893" s="6" t="s">
        <v>93</v>
      </c>
      <c r="C893" s="6" t="s">
        <v>95</v>
      </c>
      <c r="D893" s="6" t="s">
        <v>32</v>
      </c>
      <c r="E893" s="6" t="s">
        <v>40</v>
      </c>
      <c r="F893" s="24" t="str">
        <f>+TabIPW[[#This Row],[WK]]&amp;TabIPW[[#This Row],[PK]]&amp;TabIPW[[#This Row],[GK]]</f>
        <v>121302</v>
      </c>
      <c r="G893" s="6" t="s">
        <v>876</v>
      </c>
      <c r="H893" s="34">
        <v>6.4323264000000003E-5</v>
      </c>
      <c r="I893" s="35">
        <v>20365</v>
      </c>
      <c r="J893" s="34">
        <v>4.8310199999999997E-5</v>
      </c>
      <c r="K893" s="35">
        <v>12316</v>
      </c>
      <c r="L893" s="34">
        <v>1.978735E-4</v>
      </c>
      <c r="M893" s="35">
        <v>17921.2</v>
      </c>
      <c r="N893" s="34">
        <v>1.121862E-4</v>
      </c>
      <c r="O893" s="35">
        <v>86</v>
      </c>
      <c r="P893" s="34">
        <v>1.5037960000000001E-4</v>
      </c>
      <c r="Q893" s="35">
        <v>797</v>
      </c>
      <c r="R893" s="34">
        <v>4.12129E-5</v>
      </c>
      <c r="S893" s="35">
        <v>162</v>
      </c>
      <c r="T893" s="34">
        <v>5.5999599999999998E-5</v>
      </c>
      <c r="U893" s="35">
        <v>1313</v>
      </c>
      <c r="V893" s="34">
        <v>5.7713100000000001E-5</v>
      </c>
      <c r="W893" s="35">
        <v>17921.2</v>
      </c>
    </row>
    <row r="894" spans="1:23" ht="14.45" x14ac:dyDescent="0.3">
      <c r="A894" s="6" t="s">
        <v>31</v>
      </c>
      <c r="B894" s="6" t="s">
        <v>93</v>
      </c>
      <c r="C894" s="6" t="s">
        <v>95</v>
      </c>
      <c r="D894" s="6" t="s">
        <v>37</v>
      </c>
      <c r="E894" s="6" t="s">
        <v>40</v>
      </c>
      <c r="F894" s="24" t="str">
        <f>+TabIPW[[#This Row],[WK]]&amp;TabIPW[[#This Row],[PK]]&amp;TabIPW[[#This Row],[GK]]</f>
        <v>121303</v>
      </c>
      <c r="G894" s="6" t="s">
        <v>877</v>
      </c>
      <c r="H894" s="34">
        <v>3.8868752000000005E-5</v>
      </c>
      <c r="I894" s="35">
        <v>12306</v>
      </c>
      <c r="J894" s="34">
        <v>2.9340699999999998E-5</v>
      </c>
      <c r="K894" s="35">
        <v>7480</v>
      </c>
      <c r="L894" s="34">
        <v>1.1956939999999999E-4</v>
      </c>
      <c r="M894" s="35">
        <v>10829.28</v>
      </c>
      <c r="N894" s="34">
        <v>5.60931E-5</v>
      </c>
      <c r="O894" s="35">
        <v>43</v>
      </c>
      <c r="P894" s="34">
        <v>7.8302999999999999E-5</v>
      </c>
      <c r="Q894" s="35">
        <v>415</v>
      </c>
      <c r="R894" s="34">
        <v>3.48529E-5</v>
      </c>
      <c r="S894" s="35">
        <v>137</v>
      </c>
      <c r="T894" s="34">
        <v>2.7552E-5</v>
      </c>
      <c r="U894" s="35">
        <v>646</v>
      </c>
      <c r="V894" s="34">
        <v>3.4874399999999999E-5</v>
      </c>
      <c r="W894" s="35">
        <v>10829.28</v>
      </c>
    </row>
    <row r="895" spans="1:23" ht="14.45" x14ac:dyDescent="0.3">
      <c r="A895" s="6" t="s">
        <v>31</v>
      </c>
      <c r="B895" s="6" t="s">
        <v>93</v>
      </c>
      <c r="C895" s="6" t="s">
        <v>95</v>
      </c>
      <c r="D895" s="6" t="s">
        <v>39</v>
      </c>
      <c r="E895" s="6" t="s">
        <v>40</v>
      </c>
      <c r="F895" s="24" t="str">
        <f>+TabIPW[[#This Row],[WK]]&amp;TabIPW[[#This Row],[PK]]&amp;TabIPW[[#This Row],[GK]]</f>
        <v>121304</v>
      </c>
      <c r="G895" s="6" t="s">
        <v>878</v>
      </c>
      <c r="H895" s="34">
        <v>1.0507448799999999E-4</v>
      </c>
      <c r="I895" s="35">
        <v>33267</v>
      </c>
      <c r="J895" s="34">
        <v>7.8431599999999996E-5</v>
      </c>
      <c r="K895" s="35">
        <v>19995</v>
      </c>
      <c r="L895" s="34">
        <v>3.2323379999999997E-4</v>
      </c>
      <c r="M895" s="35">
        <v>29274.959999999999</v>
      </c>
      <c r="N895" s="34">
        <v>2.1263210000000001E-4</v>
      </c>
      <c r="O895" s="35">
        <v>163</v>
      </c>
      <c r="P895" s="34">
        <v>2.7377770000000003E-4</v>
      </c>
      <c r="Q895" s="35">
        <v>1451</v>
      </c>
      <c r="R895" s="34">
        <v>7.7846600000000001E-5</v>
      </c>
      <c r="S895" s="35">
        <v>306</v>
      </c>
      <c r="T895" s="34">
        <v>8.1043699999999998E-5</v>
      </c>
      <c r="U895" s="35">
        <v>1900.2</v>
      </c>
      <c r="V895" s="34">
        <v>9.4276499999999998E-5</v>
      </c>
      <c r="W895" s="35">
        <v>29274.959999999999</v>
      </c>
    </row>
    <row r="896" spans="1:23" ht="14.45" x14ac:dyDescent="0.3">
      <c r="A896" s="6" t="s">
        <v>31</v>
      </c>
      <c r="B896" s="6" t="s">
        <v>93</v>
      </c>
      <c r="C896" s="6" t="s">
        <v>95</v>
      </c>
      <c r="D896" s="6" t="s">
        <v>42</v>
      </c>
      <c r="E896" s="6" t="s">
        <v>36</v>
      </c>
      <c r="F896" s="24" t="str">
        <f>+TabIPW[[#This Row],[WK]]&amp;TabIPW[[#This Row],[PK]]&amp;TabIPW[[#This Row],[GK]]</f>
        <v>121305</v>
      </c>
      <c r="G896" s="6" t="s">
        <v>226</v>
      </c>
      <c r="H896" s="34">
        <v>2.5675607999999997E-5</v>
      </c>
      <c r="I896" s="35">
        <v>8129</v>
      </c>
      <c r="J896" s="34">
        <v>1.95775E-5</v>
      </c>
      <c r="K896" s="35">
        <v>4991</v>
      </c>
      <c r="L896" s="34">
        <v>7.8984200000000002E-5</v>
      </c>
      <c r="M896" s="35">
        <v>7153.52</v>
      </c>
      <c r="N896" s="34">
        <v>5.0875199999999997E-5</v>
      </c>
      <c r="O896" s="35">
        <v>39</v>
      </c>
      <c r="P896" s="34">
        <v>6.4340599999999999E-5</v>
      </c>
      <c r="Q896" s="35">
        <v>341</v>
      </c>
      <c r="R896" s="34">
        <v>2.3913700000000001E-5</v>
      </c>
      <c r="S896" s="35">
        <v>94</v>
      </c>
      <c r="T896" s="34">
        <v>1.5806100000000001E-5</v>
      </c>
      <c r="U896" s="35">
        <v>370.6</v>
      </c>
      <c r="V896" s="34">
        <v>2.30371E-5</v>
      </c>
      <c r="W896" s="35">
        <v>7153.52</v>
      </c>
    </row>
    <row r="897" spans="1:23" ht="14.45" x14ac:dyDescent="0.3">
      <c r="A897" s="6" t="s">
        <v>31</v>
      </c>
      <c r="B897" s="6" t="s">
        <v>93</v>
      </c>
      <c r="C897" s="6" t="s">
        <v>95</v>
      </c>
      <c r="D897" s="6" t="s">
        <v>44</v>
      </c>
      <c r="E897" s="6" t="s">
        <v>36</v>
      </c>
      <c r="F897" s="24" t="str">
        <f>+TabIPW[[#This Row],[WK]]&amp;TabIPW[[#This Row],[PK]]&amp;TabIPW[[#This Row],[GK]]</f>
        <v>121306</v>
      </c>
      <c r="G897" s="6" t="s">
        <v>875</v>
      </c>
      <c r="H897" s="34">
        <v>5.9970824000000004E-5</v>
      </c>
      <c r="I897" s="35">
        <v>18987</v>
      </c>
      <c r="J897" s="34">
        <v>4.5423200000000002E-5</v>
      </c>
      <c r="K897" s="35">
        <v>11580</v>
      </c>
      <c r="L897" s="34">
        <v>1.8448440000000001E-4</v>
      </c>
      <c r="M897" s="35">
        <v>16708.560000000001</v>
      </c>
      <c r="N897" s="34">
        <v>1.187087E-4</v>
      </c>
      <c r="O897" s="35">
        <v>91</v>
      </c>
      <c r="P897" s="34">
        <v>1.4170019999999999E-4</v>
      </c>
      <c r="Q897" s="35">
        <v>751</v>
      </c>
      <c r="R897" s="34">
        <v>3.33265E-5</v>
      </c>
      <c r="S897" s="35">
        <v>131</v>
      </c>
      <c r="T897" s="34">
        <v>3.7216499999999998E-5</v>
      </c>
      <c r="U897" s="35">
        <v>872.6</v>
      </c>
      <c r="V897" s="34">
        <v>5.3807899999999997E-5</v>
      </c>
      <c r="W897" s="35">
        <v>16708.560000000001</v>
      </c>
    </row>
    <row r="898" spans="1:23" ht="14.45" x14ac:dyDescent="0.3">
      <c r="A898" s="6" t="s">
        <v>31</v>
      </c>
      <c r="B898" s="6" t="s">
        <v>93</v>
      </c>
      <c r="C898" s="6" t="s">
        <v>95</v>
      </c>
      <c r="D898" s="6" t="s">
        <v>51</v>
      </c>
      <c r="E898" s="6" t="s">
        <v>36</v>
      </c>
      <c r="F898" s="24" t="str">
        <f>+TabIPW[[#This Row],[WK]]&amp;TabIPW[[#This Row],[PK]]&amp;TabIPW[[#This Row],[GK]]</f>
        <v>121307</v>
      </c>
      <c r="G898" s="6" t="s">
        <v>879</v>
      </c>
      <c r="H898" s="34">
        <v>1.3613224000000001E-5</v>
      </c>
      <c r="I898" s="35">
        <v>4310</v>
      </c>
      <c r="J898" s="34">
        <v>1.05281E-5</v>
      </c>
      <c r="K898" s="35">
        <v>2684</v>
      </c>
      <c r="L898" s="34">
        <v>4.18775E-5</v>
      </c>
      <c r="M898" s="35">
        <v>3792.8</v>
      </c>
      <c r="N898" s="34">
        <v>2.3480800000000001E-5</v>
      </c>
      <c r="O898" s="35">
        <v>18</v>
      </c>
      <c r="P898" s="34">
        <v>3.6792999999999998E-5</v>
      </c>
      <c r="Q898" s="35">
        <v>195</v>
      </c>
      <c r="R898" s="34">
        <v>7.8863999999999996E-6</v>
      </c>
      <c r="S898" s="35">
        <v>31</v>
      </c>
      <c r="T898" s="34">
        <v>7.3486000000000003E-6</v>
      </c>
      <c r="U898" s="35">
        <v>172.3</v>
      </c>
      <c r="V898" s="34">
        <v>1.2214299999999999E-5</v>
      </c>
      <c r="W898" s="35">
        <v>3792.8</v>
      </c>
    </row>
    <row r="899" spans="1:23" ht="14.45" x14ac:dyDescent="0.3">
      <c r="A899" s="6" t="s">
        <v>31</v>
      </c>
      <c r="B899" s="6" t="s">
        <v>93</v>
      </c>
      <c r="C899" s="6" t="s">
        <v>95</v>
      </c>
      <c r="D899" s="6" t="s">
        <v>75</v>
      </c>
      <c r="E899" s="6" t="s">
        <v>36</v>
      </c>
      <c r="F899" s="24" t="str">
        <f>+TabIPW[[#This Row],[WK]]&amp;TabIPW[[#This Row],[PK]]&amp;TabIPW[[#This Row],[GK]]</f>
        <v>121308</v>
      </c>
      <c r="G899" s="6" t="s">
        <v>880</v>
      </c>
      <c r="H899" s="34">
        <v>2.0072392000000003E-5</v>
      </c>
      <c r="I899" s="35">
        <v>6355</v>
      </c>
      <c r="J899" s="34">
        <v>1.5082199999999999E-5</v>
      </c>
      <c r="K899" s="35">
        <v>3845</v>
      </c>
      <c r="L899" s="34">
        <v>6.1747400000000004E-5</v>
      </c>
      <c r="M899" s="35">
        <v>5592.4</v>
      </c>
      <c r="N899" s="34">
        <v>4.1743699999999998E-5</v>
      </c>
      <c r="O899" s="35">
        <v>32</v>
      </c>
      <c r="P899" s="34">
        <v>3.75477E-5</v>
      </c>
      <c r="Q899" s="35">
        <v>199</v>
      </c>
      <c r="R899" s="34">
        <v>1.17024E-5</v>
      </c>
      <c r="S899" s="35">
        <v>46</v>
      </c>
      <c r="T899" s="34">
        <v>1.85485E-5</v>
      </c>
      <c r="U899" s="35">
        <v>434.90000000000003</v>
      </c>
      <c r="V899" s="34">
        <v>1.8009700000000001E-5</v>
      </c>
      <c r="W899" s="35">
        <v>5592.4</v>
      </c>
    </row>
    <row r="900" spans="1:23" ht="14.45" x14ac:dyDescent="0.3">
      <c r="A900" s="6" t="s">
        <v>31</v>
      </c>
      <c r="B900" s="6" t="s">
        <v>93</v>
      </c>
      <c r="C900" s="6" t="s">
        <v>95</v>
      </c>
      <c r="D900" s="6" t="s">
        <v>77</v>
      </c>
      <c r="E900" s="6" t="s">
        <v>40</v>
      </c>
      <c r="F900" s="24" t="str">
        <f>+TabIPW[[#This Row],[WK]]&amp;TabIPW[[#This Row],[PK]]&amp;TabIPW[[#This Row],[GK]]</f>
        <v>121309</v>
      </c>
      <c r="G900" s="6" t="s">
        <v>881</v>
      </c>
      <c r="H900" s="34">
        <v>2.8802544000000001E-5</v>
      </c>
      <c r="I900" s="35">
        <v>9119</v>
      </c>
      <c r="J900" s="34">
        <v>2.18722E-5</v>
      </c>
      <c r="K900" s="35">
        <v>5576</v>
      </c>
      <c r="L900" s="34">
        <v>8.8603400000000006E-5</v>
      </c>
      <c r="M900" s="35">
        <v>8024.72</v>
      </c>
      <c r="N900" s="34">
        <v>6.7833600000000001E-5</v>
      </c>
      <c r="O900" s="35">
        <v>52</v>
      </c>
      <c r="P900" s="34">
        <v>8.9057900000000007E-5</v>
      </c>
      <c r="Q900" s="35">
        <v>472</v>
      </c>
      <c r="R900" s="34">
        <v>3.7396900000000001E-5</v>
      </c>
      <c r="S900" s="35">
        <v>147</v>
      </c>
      <c r="T900" s="34">
        <v>3.4103000000000002E-5</v>
      </c>
      <c r="U900" s="35">
        <v>799.59999999999991</v>
      </c>
      <c r="V900" s="34">
        <v>2.5842699999999999E-5</v>
      </c>
      <c r="W900" s="35">
        <v>8024.72</v>
      </c>
    </row>
    <row r="901" spans="1:23" ht="14.45" x14ac:dyDescent="0.3">
      <c r="A901" s="6" t="s">
        <v>31</v>
      </c>
      <c r="B901" s="6" t="s">
        <v>93</v>
      </c>
      <c r="C901" s="6" t="s">
        <v>97</v>
      </c>
      <c r="D901" s="6" t="s">
        <v>33</v>
      </c>
      <c r="E901" s="6" t="s">
        <v>36</v>
      </c>
      <c r="F901" s="24" t="str">
        <f>+TabIPW[[#This Row],[WK]]&amp;TabIPW[[#This Row],[PK]]&amp;TabIPW[[#This Row],[GK]]</f>
        <v>121401</v>
      </c>
      <c r="G901" s="6" t="s">
        <v>882</v>
      </c>
      <c r="H901" s="34">
        <v>2.8695152000000001E-5</v>
      </c>
      <c r="I901" s="35">
        <v>9085</v>
      </c>
      <c r="J901" s="34">
        <v>2.1276000000000001E-5</v>
      </c>
      <c r="K901" s="35">
        <v>5424</v>
      </c>
      <c r="L901" s="34">
        <v>8.34582E-5</v>
      </c>
      <c r="M901" s="35">
        <v>7558.72</v>
      </c>
      <c r="N901" s="34">
        <v>5.7397600000000001E-5</v>
      </c>
      <c r="O901" s="35">
        <v>44</v>
      </c>
      <c r="P901" s="34">
        <v>6.8302900000000006E-5</v>
      </c>
      <c r="Q901" s="35">
        <v>362</v>
      </c>
      <c r="R901" s="34">
        <v>3.5107300000000002E-5</v>
      </c>
      <c r="S901" s="35">
        <v>138</v>
      </c>
      <c r="T901" s="34">
        <v>2.2869000000000001E-5</v>
      </c>
      <c r="U901" s="35">
        <v>536.19999999999993</v>
      </c>
      <c r="V901" s="34">
        <v>2.4341999999999998E-5</v>
      </c>
      <c r="W901" s="35">
        <v>7558.72</v>
      </c>
    </row>
    <row r="902" spans="1:23" ht="14.45" x14ac:dyDescent="0.3">
      <c r="A902" s="6" t="s">
        <v>31</v>
      </c>
      <c r="B902" s="6" t="s">
        <v>93</v>
      </c>
      <c r="C902" s="6" t="s">
        <v>97</v>
      </c>
      <c r="D902" s="6" t="s">
        <v>32</v>
      </c>
      <c r="E902" s="6" t="s">
        <v>40</v>
      </c>
      <c r="F902" s="24" t="str">
        <f>+TabIPW[[#This Row],[WK]]&amp;TabIPW[[#This Row],[PK]]&amp;TabIPW[[#This Row],[GK]]</f>
        <v>121402</v>
      </c>
      <c r="G902" s="6" t="s">
        <v>883</v>
      </c>
      <c r="H902" s="34">
        <v>1.6500112000000001E-5</v>
      </c>
      <c r="I902" s="35">
        <v>5224</v>
      </c>
      <c r="J902" s="34">
        <v>1.2724800000000001E-5</v>
      </c>
      <c r="K902" s="35">
        <v>3244</v>
      </c>
      <c r="L902" s="34">
        <v>4.7989599999999999E-5</v>
      </c>
      <c r="M902" s="35">
        <v>4346.37</v>
      </c>
      <c r="N902" s="34">
        <v>2.4785300000000001E-5</v>
      </c>
      <c r="O902" s="35">
        <v>19</v>
      </c>
      <c r="P902" s="34">
        <v>3.1698600000000002E-5</v>
      </c>
      <c r="Q902" s="35">
        <v>168</v>
      </c>
      <c r="R902" s="34">
        <v>3.3072099999999998E-5</v>
      </c>
      <c r="S902" s="35">
        <v>130</v>
      </c>
      <c r="T902" s="34">
        <v>1.12596E-5</v>
      </c>
      <c r="U902" s="35">
        <v>264</v>
      </c>
      <c r="V902" s="34">
        <v>1.3997E-5</v>
      </c>
      <c r="W902" s="35">
        <v>4346.37</v>
      </c>
    </row>
    <row r="903" spans="1:23" ht="14.45" x14ac:dyDescent="0.3">
      <c r="A903" s="6" t="s">
        <v>31</v>
      </c>
      <c r="B903" s="6" t="s">
        <v>93</v>
      </c>
      <c r="C903" s="6" t="s">
        <v>97</v>
      </c>
      <c r="D903" s="6" t="s">
        <v>37</v>
      </c>
      <c r="E903" s="6" t="s">
        <v>40</v>
      </c>
      <c r="F903" s="24" t="str">
        <f>+TabIPW[[#This Row],[WK]]&amp;TabIPW[[#This Row],[PK]]&amp;TabIPW[[#This Row],[GK]]</f>
        <v>121403</v>
      </c>
      <c r="G903" s="6" t="s">
        <v>884</v>
      </c>
      <c r="H903" s="34">
        <v>1.7719296000000001E-5</v>
      </c>
      <c r="I903" s="35">
        <v>5610</v>
      </c>
      <c r="J903" s="34">
        <v>1.34191E-5</v>
      </c>
      <c r="K903" s="35">
        <v>3421</v>
      </c>
      <c r="L903" s="34">
        <v>5.1535500000000002E-5</v>
      </c>
      <c r="M903" s="35">
        <v>4667.5200000000004</v>
      </c>
      <c r="N903" s="34">
        <v>3.7830300000000003E-5</v>
      </c>
      <c r="O903" s="35">
        <v>29</v>
      </c>
      <c r="P903" s="34">
        <v>4.5472400000000002E-5</v>
      </c>
      <c r="Q903" s="35">
        <v>241</v>
      </c>
      <c r="R903" s="34">
        <v>1.9588800000000001E-5</v>
      </c>
      <c r="S903" s="35">
        <v>77</v>
      </c>
      <c r="T903" s="34">
        <v>9.8905999999999998E-6</v>
      </c>
      <c r="U903" s="35">
        <v>231.9</v>
      </c>
      <c r="V903" s="34">
        <v>1.5031199999999999E-5</v>
      </c>
      <c r="W903" s="35">
        <v>4667.5200000000004</v>
      </c>
    </row>
    <row r="904" spans="1:23" ht="14.45" x14ac:dyDescent="0.3">
      <c r="A904" s="6" t="s">
        <v>31</v>
      </c>
      <c r="B904" s="6" t="s">
        <v>93</v>
      </c>
      <c r="C904" s="6" t="s">
        <v>97</v>
      </c>
      <c r="D904" s="6" t="s">
        <v>39</v>
      </c>
      <c r="E904" s="6" t="s">
        <v>36</v>
      </c>
      <c r="F904" s="24" t="str">
        <f>+TabIPW[[#This Row],[WK]]&amp;TabIPW[[#This Row],[PK]]&amp;TabIPW[[#This Row],[GK]]</f>
        <v>121404</v>
      </c>
      <c r="G904" s="6" t="s">
        <v>885</v>
      </c>
      <c r="H904" s="34">
        <v>1.0884264E-5</v>
      </c>
      <c r="I904" s="35">
        <v>3446</v>
      </c>
      <c r="J904" s="34">
        <v>7.9627999999999994E-6</v>
      </c>
      <c r="K904" s="35">
        <v>2030</v>
      </c>
      <c r="L904" s="34">
        <v>3.1656199999999997E-5</v>
      </c>
      <c r="M904" s="35">
        <v>2867.07</v>
      </c>
      <c r="N904" s="34">
        <v>2.21763E-5</v>
      </c>
      <c r="O904" s="35">
        <v>17</v>
      </c>
      <c r="P904" s="34">
        <v>2.24532E-5</v>
      </c>
      <c r="Q904" s="35">
        <v>119</v>
      </c>
      <c r="R904" s="34">
        <v>1.6027200000000001E-5</v>
      </c>
      <c r="S904" s="35">
        <v>63</v>
      </c>
      <c r="T904" s="34">
        <v>7.7025999999999997E-6</v>
      </c>
      <c r="U904" s="35">
        <v>180.6</v>
      </c>
      <c r="V904" s="34">
        <v>9.2330999999999997E-6</v>
      </c>
      <c r="W904" s="35">
        <v>2867.07</v>
      </c>
    </row>
    <row r="905" spans="1:23" ht="14.45" x14ac:dyDescent="0.3">
      <c r="A905" s="6" t="s">
        <v>31</v>
      </c>
      <c r="B905" s="6" t="s">
        <v>93</v>
      </c>
      <c r="C905" s="6" t="s">
        <v>97</v>
      </c>
      <c r="D905" s="6" t="s">
        <v>42</v>
      </c>
      <c r="E905" s="6" t="s">
        <v>40</v>
      </c>
      <c r="F905" s="24" t="str">
        <f>+TabIPW[[#This Row],[WK]]&amp;TabIPW[[#This Row],[PK]]&amp;TabIPW[[#This Row],[GK]]</f>
        <v>121405</v>
      </c>
      <c r="G905" s="6" t="s">
        <v>886</v>
      </c>
      <c r="H905" s="34">
        <v>4.8862304000000006E-5</v>
      </c>
      <c r="I905" s="35">
        <v>15470</v>
      </c>
      <c r="J905" s="34">
        <v>3.6899500000000001E-5</v>
      </c>
      <c r="K905" s="35">
        <v>9407</v>
      </c>
      <c r="L905" s="34">
        <v>1.4211310000000001E-4</v>
      </c>
      <c r="M905" s="35">
        <v>12871.04</v>
      </c>
      <c r="N905" s="34">
        <v>9.1314400000000001E-5</v>
      </c>
      <c r="O905" s="35">
        <v>70</v>
      </c>
      <c r="P905" s="34">
        <v>1.147187E-4</v>
      </c>
      <c r="Q905" s="35">
        <v>608</v>
      </c>
      <c r="R905" s="34">
        <v>5.6222499999999999E-5</v>
      </c>
      <c r="S905" s="35">
        <v>221</v>
      </c>
      <c r="T905" s="34">
        <v>3.0801900000000001E-5</v>
      </c>
      <c r="U905" s="35">
        <v>722.2</v>
      </c>
      <c r="V905" s="34">
        <v>4.1449699999999997E-5</v>
      </c>
      <c r="W905" s="35">
        <v>12871.04</v>
      </c>
    </row>
    <row r="906" spans="1:23" ht="14.45" x14ac:dyDescent="0.3">
      <c r="A906" s="6" t="s">
        <v>31</v>
      </c>
      <c r="B906" s="6" t="s">
        <v>93</v>
      </c>
      <c r="C906" s="6" t="s">
        <v>97</v>
      </c>
      <c r="D906" s="6" t="s">
        <v>44</v>
      </c>
      <c r="E906" s="6" t="s">
        <v>36</v>
      </c>
      <c r="F906" s="24" t="str">
        <f>+TabIPW[[#This Row],[WK]]&amp;TabIPW[[#This Row],[PK]]&amp;TabIPW[[#This Row],[GK]]</f>
        <v>121406</v>
      </c>
      <c r="G906" s="6" t="s">
        <v>887</v>
      </c>
      <c r="H906" s="34">
        <v>1.0012511999999999E-5</v>
      </c>
      <c r="I906" s="35">
        <v>3170</v>
      </c>
      <c r="J906" s="34">
        <v>7.6294000000000002E-6</v>
      </c>
      <c r="K906" s="35">
        <v>1945</v>
      </c>
      <c r="L906" s="34">
        <v>2.9120800000000001E-5</v>
      </c>
      <c r="M906" s="35">
        <v>2637.44</v>
      </c>
      <c r="N906" s="34">
        <v>1.9567399999999998E-5</v>
      </c>
      <c r="O906" s="35">
        <v>15</v>
      </c>
      <c r="P906" s="34">
        <v>2.6226800000000001E-5</v>
      </c>
      <c r="Q906" s="35">
        <v>139</v>
      </c>
      <c r="R906" s="34">
        <v>1.1447999999999999E-5</v>
      </c>
      <c r="S906" s="35">
        <v>45</v>
      </c>
      <c r="T906" s="34">
        <v>5.7022999999999996E-6</v>
      </c>
      <c r="U906" s="35">
        <v>133.69999999999999</v>
      </c>
      <c r="V906" s="34">
        <v>8.4935999999999995E-6</v>
      </c>
      <c r="W906" s="35">
        <v>2637.44</v>
      </c>
    </row>
    <row r="907" spans="1:23" ht="14.45" x14ac:dyDescent="0.3">
      <c r="A907" s="6" t="s">
        <v>31</v>
      </c>
      <c r="B907" s="6" t="s">
        <v>93</v>
      </c>
      <c r="C907" s="6" t="s">
        <v>130</v>
      </c>
      <c r="D907" s="6" t="s">
        <v>33</v>
      </c>
      <c r="E907" s="6" t="s">
        <v>34</v>
      </c>
      <c r="F907" s="24" t="str">
        <f>+TabIPW[[#This Row],[WK]]&amp;TabIPW[[#This Row],[PK]]&amp;TabIPW[[#This Row],[GK]]</f>
        <v>121501</v>
      </c>
      <c r="G907" s="6" t="s">
        <v>888</v>
      </c>
      <c r="H907" s="34">
        <v>1.7065488000000002E-5</v>
      </c>
      <c r="I907" s="35">
        <v>5403</v>
      </c>
      <c r="J907" s="34">
        <v>1.27091E-5</v>
      </c>
      <c r="K907" s="35">
        <v>3240</v>
      </c>
      <c r="L907" s="34">
        <v>4.9455E-5</v>
      </c>
      <c r="M907" s="35">
        <v>4479.09</v>
      </c>
      <c r="N907" s="34">
        <v>2.86988E-5</v>
      </c>
      <c r="O907" s="35">
        <v>22</v>
      </c>
      <c r="P907" s="34">
        <v>5.3963099999999998E-5</v>
      </c>
      <c r="Q907" s="35">
        <v>286</v>
      </c>
      <c r="R907" s="34">
        <v>2.6712100000000001E-5</v>
      </c>
      <c r="S907" s="35">
        <v>105</v>
      </c>
      <c r="T907" s="34">
        <v>8.0608999999999993E-6</v>
      </c>
      <c r="U907" s="35">
        <v>189</v>
      </c>
      <c r="V907" s="34">
        <v>1.44244E-5</v>
      </c>
      <c r="W907" s="35">
        <v>4479.09</v>
      </c>
    </row>
    <row r="908" spans="1:23" ht="14.45" x14ac:dyDescent="0.3">
      <c r="A908" s="6" t="s">
        <v>31</v>
      </c>
      <c r="B908" s="6" t="s">
        <v>93</v>
      </c>
      <c r="C908" s="6" t="s">
        <v>130</v>
      </c>
      <c r="D908" s="6" t="s">
        <v>32</v>
      </c>
      <c r="E908" s="6" t="s">
        <v>34</v>
      </c>
      <c r="F908" s="24" t="str">
        <f>+TabIPW[[#This Row],[WK]]&amp;TabIPW[[#This Row],[PK]]&amp;TabIPW[[#This Row],[GK]]</f>
        <v>121502</v>
      </c>
      <c r="G908" s="6" t="s">
        <v>889</v>
      </c>
      <c r="H908" s="34">
        <v>2.8009760000000001E-5</v>
      </c>
      <c r="I908" s="35">
        <v>8868</v>
      </c>
      <c r="J908" s="34">
        <v>2.08445E-5</v>
      </c>
      <c r="K908" s="35">
        <v>5314</v>
      </c>
      <c r="L908" s="34">
        <v>8.1170999999999999E-5</v>
      </c>
      <c r="M908" s="35">
        <v>7351.57</v>
      </c>
      <c r="N908" s="34">
        <v>4.9570700000000003E-5</v>
      </c>
      <c r="O908" s="35">
        <v>38</v>
      </c>
      <c r="P908" s="34">
        <v>7.0944499999999998E-5</v>
      </c>
      <c r="Q908" s="35">
        <v>376</v>
      </c>
      <c r="R908" s="34">
        <v>3.25633E-5</v>
      </c>
      <c r="S908" s="35">
        <v>128</v>
      </c>
      <c r="T908" s="34">
        <v>3.0256E-5</v>
      </c>
      <c r="U908" s="35">
        <v>709.4</v>
      </c>
      <c r="V908" s="34">
        <v>2.3674899999999999E-5</v>
      </c>
      <c r="W908" s="35">
        <v>7351.57</v>
      </c>
    </row>
    <row r="909" spans="1:23" ht="14.45" x14ac:dyDescent="0.3">
      <c r="A909" s="6" t="s">
        <v>31</v>
      </c>
      <c r="B909" s="6" t="s">
        <v>93</v>
      </c>
      <c r="C909" s="6" t="s">
        <v>130</v>
      </c>
      <c r="D909" s="6" t="s">
        <v>37</v>
      </c>
      <c r="E909" s="6" t="s">
        <v>36</v>
      </c>
      <c r="F909" s="24" t="str">
        <f>+TabIPW[[#This Row],[WK]]&amp;TabIPW[[#This Row],[PK]]&amp;TabIPW[[#This Row],[GK]]</f>
        <v>121503</v>
      </c>
      <c r="G909" s="6" t="s">
        <v>890</v>
      </c>
      <c r="H909" s="34">
        <v>2.7902368000000002E-5</v>
      </c>
      <c r="I909" s="35">
        <v>8834</v>
      </c>
      <c r="J909" s="34">
        <v>2.1001399999999999E-5</v>
      </c>
      <c r="K909" s="35">
        <v>5354</v>
      </c>
      <c r="L909" s="34">
        <v>8.0859799999999994E-5</v>
      </c>
      <c r="M909" s="35">
        <v>7323.39</v>
      </c>
      <c r="N909" s="34">
        <v>8.0878500000000002E-5</v>
      </c>
      <c r="O909" s="35">
        <v>62</v>
      </c>
      <c r="P909" s="34">
        <v>6.7925500000000006E-5</v>
      </c>
      <c r="Q909" s="35">
        <v>360</v>
      </c>
      <c r="R909" s="34">
        <v>1.272E-5</v>
      </c>
      <c r="S909" s="35">
        <v>50</v>
      </c>
      <c r="T909" s="34">
        <v>2.4524E-6</v>
      </c>
      <c r="U909" s="35">
        <v>57.5</v>
      </c>
      <c r="V909" s="34">
        <v>2.35841E-5</v>
      </c>
      <c r="W909" s="35">
        <v>7323.39</v>
      </c>
    </row>
    <row r="910" spans="1:23" ht="14.45" x14ac:dyDescent="0.3">
      <c r="A910" s="6" t="s">
        <v>31</v>
      </c>
      <c r="B910" s="6" t="s">
        <v>93</v>
      </c>
      <c r="C910" s="6" t="s">
        <v>130</v>
      </c>
      <c r="D910" s="6" t="s">
        <v>39</v>
      </c>
      <c r="E910" s="6" t="s">
        <v>36</v>
      </c>
      <c r="F910" s="24" t="str">
        <f>+TabIPW[[#This Row],[WK]]&amp;TabIPW[[#This Row],[PK]]&amp;TabIPW[[#This Row],[GK]]</f>
        <v>121504</v>
      </c>
      <c r="G910" s="6" t="s">
        <v>891</v>
      </c>
      <c r="H910" s="34">
        <v>2.1471623999999999E-5</v>
      </c>
      <c r="I910" s="35">
        <v>6798</v>
      </c>
      <c r="J910" s="34">
        <v>1.65689E-5</v>
      </c>
      <c r="K910" s="35">
        <v>4224</v>
      </c>
      <c r="L910" s="34">
        <v>6.2223699999999999E-5</v>
      </c>
      <c r="M910" s="35">
        <v>5635.54</v>
      </c>
      <c r="N910" s="34">
        <v>4.1743699999999998E-5</v>
      </c>
      <c r="O910" s="35">
        <v>32</v>
      </c>
      <c r="P910" s="34">
        <v>6.1321699999999999E-5</v>
      </c>
      <c r="Q910" s="35">
        <v>325</v>
      </c>
      <c r="R910" s="34">
        <v>3.7905699999999999E-5</v>
      </c>
      <c r="S910" s="35">
        <v>149</v>
      </c>
      <c r="T910" s="34">
        <v>4.1115000000000004E-6</v>
      </c>
      <c r="U910" s="35">
        <v>96.4</v>
      </c>
      <c r="V910" s="34">
        <v>1.8148600000000001E-5</v>
      </c>
      <c r="W910" s="35">
        <v>5635.54</v>
      </c>
    </row>
    <row r="911" spans="1:23" ht="14.45" x14ac:dyDescent="0.3">
      <c r="A911" s="6" t="s">
        <v>31</v>
      </c>
      <c r="B911" s="6" t="s">
        <v>93</v>
      </c>
      <c r="C911" s="6" t="s">
        <v>130</v>
      </c>
      <c r="D911" s="6" t="s">
        <v>42</v>
      </c>
      <c r="E911" s="6" t="s">
        <v>36</v>
      </c>
      <c r="F911" s="24" t="str">
        <f>+TabIPW[[#This Row],[WK]]&amp;TabIPW[[#This Row],[PK]]&amp;TabIPW[[#This Row],[GK]]</f>
        <v>121505</v>
      </c>
      <c r="G911" s="6" t="s">
        <v>888</v>
      </c>
      <c r="H911" s="34">
        <v>3.5343840000000001E-5</v>
      </c>
      <c r="I911" s="35">
        <v>11190</v>
      </c>
      <c r="J911" s="34">
        <v>2.6492999999999999E-5</v>
      </c>
      <c r="K911" s="35">
        <v>6754</v>
      </c>
      <c r="L911" s="34">
        <v>1.024248E-4</v>
      </c>
      <c r="M911" s="35">
        <v>9276.51</v>
      </c>
      <c r="N911" s="34">
        <v>7.3051499999999997E-5</v>
      </c>
      <c r="O911" s="35">
        <v>56</v>
      </c>
      <c r="P911" s="34">
        <v>9.6227899999999994E-5</v>
      </c>
      <c r="Q911" s="35">
        <v>510</v>
      </c>
      <c r="R911" s="34">
        <v>5.0880100000000001E-5</v>
      </c>
      <c r="S911" s="35">
        <v>200</v>
      </c>
      <c r="T911" s="34">
        <v>1.0108100000000001E-5</v>
      </c>
      <c r="U911" s="35">
        <v>237</v>
      </c>
      <c r="V911" s="34">
        <v>2.9873899999999999E-5</v>
      </c>
      <c r="W911" s="35">
        <v>9276.51</v>
      </c>
    </row>
    <row r="912" spans="1:23" ht="14.45" x14ac:dyDescent="0.3">
      <c r="A912" s="6" t="s">
        <v>31</v>
      </c>
      <c r="B912" s="6" t="s">
        <v>93</v>
      </c>
      <c r="C912" s="6" t="s">
        <v>130</v>
      </c>
      <c r="D912" s="6" t="s">
        <v>44</v>
      </c>
      <c r="E912" s="6" t="s">
        <v>40</v>
      </c>
      <c r="F912" s="24" t="str">
        <f>+TabIPW[[#This Row],[WK]]&amp;TabIPW[[#This Row],[PK]]&amp;TabIPW[[#This Row],[GK]]</f>
        <v>121506</v>
      </c>
      <c r="G912" s="6" t="s">
        <v>892</v>
      </c>
      <c r="H912" s="34">
        <v>4.9721424E-5</v>
      </c>
      <c r="I912" s="35">
        <v>15742</v>
      </c>
      <c r="J912" s="34">
        <v>3.74055E-5</v>
      </c>
      <c r="K912" s="35">
        <v>9536</v>
      </c>
      <c r="L912" s="34">
        <v>1.4409040000000001E-4</v>
      </c>
      <c r="M912" s="35">
        <v>13050.12</v>
      </c>
      <c r="N912" s="34">
        <v>1.213177E-4</v>
      </c>
      <c r="O912" s="35">
        <v>93</v>
      </c>
      <c r="P912" s="34">
        <v>1.052846E-4</v>
      </c>
      <c r="Q912" s="35">
        <v>558</v>
      </c>
      <c r="R912" s="34">
        <v>1.015058E-4</v>
      </c>
      <c r="S912" s="35">
        <v>399</v>
      </c>
      <c r="T912" s="34">
        <v>1.4211E-5</v>
      </c>
      <c r="U912" s="35">
        <v>333.2</v>
      </c>
      <c r="V912" s="34">
        <v>4.2026400000000001E-5</v>
      </c>
      <c r="W912" s="35">
        <v>13050.12</v>
      </c>
    </row>
    <row r="913" spans="1:23" ht="14.45" x14ac:dyDescent="0.3">
      <c r="A913" s="6" t="s">
        <v>31</v>
      </c>
      <c r="B913" s="6" t="s">
        <v>93</v>
      </c>
      <c r="C913" s="6" t="s">
        <v>130</v>
      </c>
      <c r="D913" s="6" t="s">
        <v>51</v>
      </c>
      <c r="E913" s="6" t="s">
        <v>36</v>
      </c>
      <c r="F913" s="24" t="str">
        <f>+TabIPW[[#This Row],[WK]]&amp;TabIPW[[#This Row],[PK]]&amp;TabIPW[[#This Row],[GK]]</f>
        <v>121507</v>
      </c>
      <c r="G913" s="6" t="s">
        <v>893</v>
      </c>
      <c r="H913" s="34">
        <v>3.7542168E-5</v>
      </c>
      <c r="I913" s="35">
        <v>11886</v>
      </c>
      <c r="J913" s="34">
        <v>2.8493500000000001E-5</v>
      </c>
      <c r="K913" s="35">
        <v>7264</v>
      </c>
      <c r="L913" s="34">
        <v>1.0879540000000001E-4</v>
      </c>
      <c r="M913" s="35">
        <v>9853.49</v>
      </c>
      <c r="N913" s="34">
        <v>8.4791900000000004E-5</v>
      </c>
      <c r="O913" s="35">
        <v>65</v>
      </c>
      <c r="P913" s="34">
        <v>8.6416399999999995E-5</v>
      </c>
      <c r="Q913" s="35">
        <v>458</v>
      </c>
      <c r="R913" s="34">
        <v>5.46961E-5</v>
      </c>
      <c r="S913" s="35">
        <v>215</v>
      </c>
      <c r="T913" s="34">
        <v>1.64501E-5</v>
      </c>
      <c r="U913" s="35">
        <v>385.7</v>
      </c>
      <c r="V913" s="34">
        <v>3.1732E-5</v>
      </c>
      <c r="W913" s="35">
        <v>9853.49</v>
      </c>
    </row>
    <row r="914" spans="1:23" ht="14.45" x14ac:dyDescent="0.3">
      <c r="A914" s="6" t="s">
        <v>31</v>
      </c>
      <c r="B914" s="6" t="s">
        <v>93</v>
      </c>
      <c r="C914" s="6" t="s">
        <v>130</v>
      </c>
      <c r="D914" s="6" t="s">
        <v>75</v>
      </c>
      <c r="E914" s="6" t="s">
        <v>36</v>
      </c>
      <c r="F914" s="24" t="str">
        <f>+TabIPW[[#This Row],[WK]]&amp;TabIPW[[#This Row],[PK]]&amp;TabIPW[[#This Row],[GK]]</f>
        <v>121508</v>
      </c>
      <c r="G914" s="6" t="s">
        <v>894</v>
      </c>
      <c r="H914" s="34">
        <v>2.7719175999999998E-5</v>
      </c>
      <c r="I914" s="35">
        <v>8776</v>
      </c>
      <c r="J914" s="34">
        <v>2.09033E-5</v>
      </c>
      <c r="K914" s="35">
        <v>5329</v>
      </c>
      <c r="L914" s="34">
        <v>8.0328799999999996E-5</v>
      </c>
      <c r="M914" s="35">
        <v>7275.3</v>
      </c>
      <c r="N914" s="34">
        <v>5.7397600000000001E-5</v>
      </c>
      <c r="O914" s="35">
        <v>44</v>
      </c>
      <c r="P914" s="34">
        <v>5.2076200000000001E-5</v>
      </c>
      <c r="Q914" s="35">
        <v>276</v>
      </c>
      <c r="R914" s="34">
        <v>4.5537700000000003E-5</v>
      </c>
      <c r="S914" s="35">
        <v>179</v>
      </c>
      <c r="T914" s="34">
        <v>1.07862E-5</v>
      </c>
      <c r="U914" s="35">
        <v>252.89999999999998</v>
      </c>
      <c r="V914" s="34">
        <v>2.3429199999999999E-5</v>
      </c>
      <c r="W914" s="35">
        <v>7275.3</v>
      </c>
    </row>
    <row r="915" spans="1:23" ht="14.45" x14ac:dyDescent="0.3">
      <c r="A915" s="6" t="s">
        <v>31</v>
      </c>
      <c r="B915" s="6" t="s">
        <v>93</v>
      </c>
      <c r="C915" s="6" t="s">
        <v>130</v>
      </c>
      <c r="D915" s="6" t="s">
        <v>77</v>
      </c>
      <c r="E915" s="6" t="s">
        <v>36</v>
      </c>
      <c r="F915" s="24" t="str">
        <f>+TabIPW[[#This Row],[WK]]&amp;TabIPW[[#This Row],[PK]]&amp;TabIPW[[#This Row],[GK]]</f>
        <v>121509</v>
      </c>
      <c r="G915" s="6" t="s">
        <v>895</v>
      </c>
      <c r="H915" s="34">
        <v>1.7021264000000001E-5</v>
      </c>
      <c r="I915" s="35">
        <v>5389</v>
      </c>
      <c r="J915" s="34">
        <v>1.3019E-5</v>
      </c>
      <c r="K915" s="35">
        <v>3319</v>
      </c>
      <c r="L915" s="34">
        <v>4.9326799999999997E-5</v>
      </c>
      <c r="M915" s="35">
        <v>4467.4799999999996</v>
      </c>
      <c r="N915" s="34">
        <v>4.3048199999999999E-5</v>
      </c>
      <c r="O915" s="35">
        <v>33</v>
      </c>
      <c r="P915" s="34">
        <v>3.6981699999999999E-5</v>
      </c>
      <c r="Q915" s="35">
        <v>196</v>
      </c>
      <c r="R915" s="34">
        <v>1.9334399999999999E-5</v>
      </c>
      <c r="S915" s="35">
        <v>76</v>
      </c>
      <c r="T915" s="34">
        <v>7.6513999999999993E-6</v>
      </c>
      <c r="U915" s="35">
        <v>179.4</v>
      </c>
      <c r="V915" s="34">
        <v>1.4387E-5</v>
      </c>
      <c r="W915" s="35">
        <v>4467.4799999999996</v>
      </c>
    </row>
    <row r="916" spans="1:23" ht="14.45" x14ac:dyDescent="0.3">
      <c r="A916" s="6" t="s">
        <v>31</v>
      </c>
      <c r="B916" s="6" t="s">
        <v>93</v>
      </c>
      <c r="C916" s="6" t="s">
        <v>134</v>
      </c>
      <c r="D916" s="6" t="s">
        <v>33</v>
      </c>
      <c r="E916" s="6" t="s">
        <v>40</v>
      </c>
      <c r="F916" s="24" t="str">
        <f>+TabIPW[[#This Row],[WK]]&amp;TabIPW[[#This Row],[PK]]&amp;TabIPW[[#This Row],[GK]]</f>
        <v>121601</v>
      </c>
      <c r="G916" s="6" t="s">
        <v>896</v>
      </c>
      <c r="H916" s="34">
        <v>3.4696343999999995E-5</v>
      </c>
      <c r="I916" s="35">
        <v>10985</v>
      </c>
      <c r="J916" s="34">
        <v>2.5704500000000001E-5</v>
      </c>
      <c r="K916" s="35">
        <v>6553</v>
      </c>
      <c r="L916" s="34">
        <v>9.0602799999999999E-5</v>
      </c>
      <c r="M916" s="35">
        <v>8205.7999999999993</v>
      </c>
      <c r="N916" s="34">
        <v>1.069683E-4</v>
      </c>
      <c r="O916" s="35">
        <v>82</v>
      </c>
      <c r="P916" s="34">
        <v>9.0756100000000003E-5</v>
      </c>
      <c r="Q916" s="35">
        <v>481</v>
      </c>
      <c r="R916" s="34">
        <v>6.6144199999999996E-5</v>
      </c>
      <c r="S916" s="35">
        <v>260</v>
      </c>
      <c r="T916" s="34">
        <v>6.6533999999999997E-6</v>
      </c>
      <c r="U916" s="35">
        <v>156</v>
      </c>
      <c r="V916" s="34">
        <v>2.64258E-5</v>
      </c>
      <c r="W916" s="35">
        <v>8205.7999999999993</v>
      </c>
    </row>
    <row r="917" spans="1:23" ht="14.45" x14ac:dyDescent="0.3">
      <c r="A917" s="6" t="s">
        <v>31</v>
      </c>
      <c r="B917" s="6" t="s">
        <v>93</v>
      </c>
      <c r="C917" s="6" t="s">
        <v>134</v>
      </c>
      <c r="D917" s="6" t="s">
        <v>32</v>
      </c>
      <c r="E917" s="6" t="s">
        <v>36</v>
      </c>
      <c r="F917" s="24" t="str">
        <f>+TabIPW[[#This Row],[WK]]&amp;TabIPW[[#This Row],[PK]]&amp;TabIPW[[#This Row],[GK]]</f>
        <v>121602</v>
      </c>
      <c r="G917" s="6" t="s">
        <v>897</v>
      </c>
      <c r="H917" s="34">
        <v>2.7624416E-5</v>
      </c>
      <c r="I917" s="35">
        <v>8746</v>
      </c>
      <c r="J917" s="34">
        <v>2.0773900000000001E-5</v>
      </c>
      <c r="K917" s="35">
        <v>5296</v>
      </c>
      <c r="L917" s="34">
        <v>7.2135699999999994E-5</v>
      </c>
      <c r="M917" s="35">
        <v>6533.26</v>
      </c>
      <c r="N917" s="34">
        <v>6.9138000000000001E-5</v>
      </c>
      <c r="O917" s="35">
        <v>53</v>
      </c>
      <c r="P917" s="34">
        <v>5.7359299999999998E-5</v>
      </c>
      <c r="Q917" s="35">
        <v>304</v>
      </c>
      <c r="R917" s="34">
        <v>3.6379299999999999E-5</v>
      </c>
      <c r="S917" s="35">
        <v>143</v>
      </c>
      <c r="T917" s="34">
        <v>1.11871E-5</v>
      </c>
      <c r="U917" s="35">
        <v>262.3</v>
      </c>
      <c r="V917" s="34">
        <v>2.1039600000000001E-5</v>
      </c>
      <c r="W917" s="35">
        <v>6533.26</v>
      </c>
    </row>
    <row r="918" spans="1:23" ht="14.45" x14ac:dyDescent="0.3">
      <c r="A918" s="6" t="s">
        <v>31</v>
      </c>
      <c r="B918" s="6" t="s">
        <v>93</v>
      </c>
      <c r="C918" s="6" t="s">
        <v>134</v>
      </c>
      <c r="D918" s="6" t="s">
        <v>37</v>
      </c>
      <c r="E918" s="6" t="s">
        <v>36</v>
      </c>
      <c r="F918" s="24" t="str">
        <f>+TabIPW[[#This Row],[WK]]&amp;TabIPW[[#This Row],[PK]]&amp;TabIPW[[#This Row],[GK]]</f>
        <v>121603</v>
      </c>
      <c r="G918" s="6" t="s">
        <v>898</v>
      </c>
      <c r="H918" s="34">
        <v>4.9332928E-5</v>
      </c>
      <c r="I918" s="35">
        <v>15619</v>
      </c>
      <c r="J918" s="34">
        <v>3.75232E-5</v>
      </c>
      <c r="K918" s="35">
        <v>9566</v>
      </c>
      <c r="L918" s="34">
        <v>1.2882320000000001E-4</v>
      </c>
      <c r="M918" s="35">
        <v>11667.39</v>
      </c>
      <c r="N918" s="34">
        <v>1.3044909999999999E-4</v>
      </c>
      <c r="O918" s="35">
        <v>100</v>
      </c>
      <c r="P918" s="34">
        <v>1.2905849999999999E-4</v>
      </c>
      <c r="Q918" s="35">
        <v>684</v>
      </c>
      <c r="R918" s="34">
        <v>5.0116900000000001E-5</v>
      </c>
      <c r="S918" s="35">
        <v>197</v>
      </c>
      <c r="T918" s="34">
        <v>3.5403800000000001E-5</v>
      </c>
      <c r="U918" s="35">
        <v>830.1</v>
      </c>
      <c r="V918" s="34">
        <v>3.7573400000000002E-5</v>
      </c>
      <c r="W918" s="35">
        <v>11667.39</v>
      </c>
    </row>
    <row r="919" spans="1:23" ht="14.45" x14ac:dyDescent="0.3">
      <c r="A919" s="6" t="s">
        <v>31</v>
      </c>
      <c r="B919" s="6" t="s">
        <v>93</v>
      </c>
      <c r="C919" s="6" t="s">
        <v>134</v>
      </c>
      <c r="D919" s="6" t="s">
        <v>39</v>
      </c>
      <c r="E919" s="6" t="s">
        <v>36</v>
      </c>
      <c r="F919" s="24" t="str">
        <f>+TabIPW[[#This Row],[WK]]&amp;TabIPW[[#This Row],[PK]]&amp;TabIPW[[#This Row],[GK]]</f>
        <v>121604</v>
      </c>
      <c r="G919" s="6" t="s">
        <v>899</v>
      </c>
      <c r="H919" s="34">
        <v>3.7081024000000005E-5</v>
      </c>
      <c r="I919" s="35">
        <v>11740</v>
      </c>
      <c r="J919" s="34">
        <v>2.8489499999999999E-5</v>
      </c>
      <c r="K919" s="35">
        <v>7263</v>
      </c>
      <c r="L919" s="34">
        <v>9.6829800000000006E-5</v>
      </c>
      <c r="M919" s="35">
        <v>8769.7800000000007</v>
      </c>
      <c r="N919" s="34">
        <v>8.6096399999999998E-5</v>
      </c>
      <c r="O919" s="35">
        <v>66</v>
      </c>
      <c r="P919" s="34">
        <v>6.8868999999999994E-5</v>
      </c>
      <c r="Q919" s="35">
        <v>365</v>
      </c>
      <c r="R919" s="34">
        <v>3.48529E-5</v>
      </c>
      <c r="S919" s="35">
        <v>137</v>
      </c>
      <c r="T919" s="34">
        <v>1.6693300000000002E-5</v>
      </c>
      <c r="U919" s="35">
        <v>391.4</v>
      </c>
      <c r="V919" s="34">
        <v>2.8242000000000002E-5</v>
      </c>
      <c r="W919" s="35">
        <v>8769.7800000000007</v>
      </c>
    </row>
    <row r="920" spans="1:23" ht="14.45" x14ac:dyDescent="0.3">
      <c r="A920" s="6" t="s">
        <v>31</v>
      </c>
      <c r="B920" s="6" t="s">
        <v>93</v>
      </c>
      <c r="C920" s="6" t="s">
        <v>134</v>
      </c>
      <c r="D920" s="6" t="s">
        <v>42</v>
      </c>
      <c r="E920" s="6" t="s">
        <v>40</v>
      </c>
      <c r="F920" s="24" t="str">
        <f>+TabIPW[[#This Row],[WK]]&amp;TabIPW[[#This Row],[PK]]&amp;TabIPW[[#This Row],[GK]]</f>
        <v>121605</v>
      </c>
      <c r="G920" s="6" t="s">
        <v>900</v>
      </c>
      <c r="H920" s="34">
        <v>2.9645872E-5</v>
      </c>
      <c r="I920" s="35">
        <v>9386</v>
      </c>
      <c r="J920" s="34">
        <v>2.3347099999999999E-5</v>
      </c>
      <c r="K920" s="35">
        <v>5952</v>
      </c>
      <c r="L920" s="34">
        <v>7.7414400000000002E-5</v>
      </c>
      <c r="M920" s="35">
        <v>7011.34</v>
      </c>
      <c r="N920" s="34">
        <v>8.0878500000000002E-5</v>
      </c>
      <c r="O920" s="35">
        <v>62</v>
      </c>
      <c r="P920" s="34">
        <v>6.2642400000000002E-5</v>
      </c>
      <c r="Q920" s="35">
        <v>332</v>
      </c>
      <c r="R920" s="34">
        <v>4.4520100000000001E-5</v>
      </c>
      <c r="S920" s="35">
        <v>175</v>
      </c>
      <c r="T920" s="34">
        <v>1.66634E-5</v>
      </c>
      <c r="U920" s="35">
        <v>390.70000000000005</v>
      </c>
      <c r="V920" s="34">
        <v>2.2579199999999999E-5</v>
      </c>
      <c r="W920" s="35">
        <v>7011.34</v>
      </c>
    </row>
    <row r="921" spans="1:23" ht="14.45" x14ac:dyDescent="0.3">
      <c r="A921" s="6" t="s">
        <v>31</v>
      </c>
      <c r="B921" s="6" t="s">
        <v>93</v>
      </c>
      <c r="C921" s="6" t="s">
        <v>134</v>
      </c>
      <c r="D921" s="6" t="s">
        <v>44</v>
      </c>
      <c r="E921" s="6" t="s">
        <v>40</v>
      </c>
      <c r="F921" s="24" t="str">
        <f>+TabIPW[[#This Row],[WK]]&amp;TabIPW[[#This Row],[PK]]&amp;TabIPW[[#This Row],[GK]]</f>
        <v>121606</v>
      </c>
      <c r="G921" s="6" t="s">
        <v>901</v>
      </c>
      <c r="H921" s="34">
        <v>3.5391215999999998E-5</v>
      </c>
      <c r="I921" s="35">
        <v>11205</v>
      </c>
      <c r="J921" s="34">
        <v>2.7422600000000001E-5</v>
      </c>
      <c r="K921" s="35">
        <v>6991</v>
      </c>
      <c r="L921" s="34">
        <v>9.24173E-5</v>
      </c>
      <c r="M921" s="35">
        <v>8370.14</v>
      </c>
      <c r="N921" s="34">
        <v>9.1314400000000001E-5</v>
      </c>
      <c r="O921" s="35">
        <v>70</v>
      </c>
      <c r="P921" s="34">
        <v>8.6038999999999994E-5</v>
      </c>
      <c r="Q921" s="35">
        <v>456</v>
      </c>
      <c r="R921" s="34">
        <v>5.4441699999999997E-5</v>
      </c>
      <c r="S921" s="35">
        <v>214</v>
      </c>
      <c r="T921" s="34">
        <v>8.5854999999999994E-6</v>
      </c>
      <c r="U921" s="35">
        <v>201.29999999999998</v>
      </c>
      <c r="V921" s="34">
        <v>2.6954999999999999E-5</v>
      </c>
      <c r="W921" s="35">
        <v>8370.14</v>
      </c>
    </row>
    <row r="922" spans="1:23" ht="14.45" x14ac:dyDescent="0.3">
      <c r="A922" s="6" t="s">
        <v>31</v>
      </c>
      <c r="B922" s="6" t="s">
        <v>93</v>
      </c>
      <c r="C922" s="6" t="s">
        <v>134</v>
      </c>
      <c r="D922" s="6" t="s">
        <v>51</v>
      </c>
      <c r="E922" s="6" t="s">
        <v>36</v>
      </c>
      <c r="F922" s="24" t="str">
        <f>+TabIPW[[#This Row],[WK]]&amp;TabIPW[[#This Row],[PK]]&amp;TabIPW[[#This Row],[GK]]</f>
        <v>121607</v>
      </c>
      <c r="G922" s="6" t="s">
        <v>902</v>
      </c>
      <c r="H922" s="34">
        <v>2.0558807999999999E-5</v>
      </c>
      <c r="I922" s="35">
        <v>6509</v>
      </c>
      <c r="J922" s="34">
        <v>1.5458799999999998E-5</v>
      </c>
      <c r="K922" s="35">
        <v>3941</v>
      </c>
      <c r="L922" s="34">
        <v>5.3685299999999999E-5</v>
      </c>
      <c r="M922" s="35">
        <v>4862.22</v>
      </c>
      <c r="N922" s="34">
        <v>5.4788599999999999E-5</v>
      </c>
      <c r="O922" s="35">
        <v>42</v>
      </c>
      <c r="P922" s="34">
        <v>4.81139E-5</v>
      </c>
      <c r="Q922" s="35">
        <v>255</v>
      </c>
      <c r="R922" s="34">
        <v>5.8766500000000001E-5</v>
      </c>
      <c r="S922" s="35">
        <v>231</v>
      </c>
      <c r="T922" s="34">
        <v>4.0816E-6</v>
      </c>
      <c r="U922" s="35">
        <v>95.7</v>
      </c>
      <c r="V922" s="34">
        <v>1.5658199999999999E-5</v>
      </c>
      <c r="W922" s="35">
        <v>4862.22</v>
      </c>
    </row>
    <row r="923" spans="1:23" ht="14.45" x14ac:dyDescent="0.3">
      <c r="A923" s="6" t="s">
        <v>31</v>
      </c>
      <c r="B923" s="6" t="s">
        <v>93</v>
      </c>
      <c r="C923" s="6" t="s">
        <v>134</v>
      </c>
      <c r="D923" s="6" t="s">
        <v>75</v>
      </c>
      <c r="E923" s="6" t="s">
        <v>36</v>
      </c>
      <c r="F923" s="24" t="str">
        <f>+TabIPW[[#This Row],[WK]]&amp;TabIPW[[#This Row],[PK]]&amp;TabIPW[[#This Row],[GK]]</f>
        <v>121608</v>
      </c>
      <c r="G923" s="6" t="s">
        <v>903</v>
      </c>
      <c r="H923" s="34">
        <v>4.4749912000000003E-5</v>
      </c>
      <c r="I923" s="35">
        <v>14168</v>
      </c>
      <c r="J923" s="34">
        <v>3.4432199999999999E-5</v>
      </c>
      <c r="K923" s="35">
        <v>8778</v>
      </c>
      <c r="L923" s="34">
        <v>1.168557E-4</v>
      </c>
      <c r="M923" s="35">
        <v>10583.5</v>
      </c>
      <c r="N923" s="34">
        <v>8.8705399999999999E-5</v>
      </c>
      <c r="O923" s="35">
        <v>68</v>
      </c>
      <c r="P923" s="34">
        <v>1.009449E-4</v>
      </c>
      <c r="Q923" s="35">
        <v>535</v>
      </c>
      <c r="R923" s="34">
        <v>3.0273700000000001E-5</v>
      </c>
      <c r="S923" s="35">
        <v>119</v>
      </c>
      <c r="T923" s="34">
        <v>2.75861E-5</v>
      </c>
      <c r="U923" s="35">
        <v>646.79999999999995</v>
      </c>
      <c r="V923" s="34">
        <v>3.4082899999999999E-5</v>
      </c>
      <c r="W923" s="35">
        <v>10583.5</v>
      </c>
    </row>
    <row r="924" spans="1:23" ht="14.45" x14ac:dyDescent="0.3">
      <c r="A924" s="6" t="s">
        <v>31</v>
      </c>
      <c r="B924" s="6" t="s">
        <v>93</v>
      </c>
      <c r="C924" s="6" t="s">
        <v>134</v>
      </c>
      <c r="D924" s="6" t="s">
        <v>77</v>
      </c>
      <c r="E924" s="6" t="s">
        <v>36</v>
      </c>
      <c r="F924" s="24" t="str">
        <f>+TabIPW[[#This Row],[WK]]&amp;TabIPW[[#This Row],[PK]]&amp;TabIPW[[#This Row],[GK]]</f>
        <v>121609</v>
      </c>
      <c r="G924" s="6" t="s">
        <v>904</v>
      </c>
      <c r="H924" s="34">
        <v>8.343862400000001E-5</v>
      </c>
      <c r="I924" s="35">
        <v>26417</v>
      </c>
      <c r="J924" s="34">
        <v>6.4557500000000007E-5</v>
      </c>
      <c r="K924" s="35">
        <v>16458</v>
      </c>
      <c r="L924" s="34">
        <v>2.178836E-4</v>
      </c>
      <c r="M924" s="35">
        <v>19733.5</v>
      </c>
      <c r="N924" s="34">
        <v>1.669749E-4</v>
      </c>
      <c r="O924" s="35">
        <v>128</v>
      </c>
      <c r="P924" s="34">
        <v>1.9566329999999999E-4</v>
      </c>
      <c r="Q924" s="35">
        <v>1037</v>
      </c>
      <c r="R924" s="34">
        <v>1.2872670000000001E-4</v>
      </c>
      <c r="S924" s="35">
        <v>506</v>
      </c>
      <c r="T924" s="34">
        <v>8.3641100000000001E-5</v>
      </c>
      <c r="U924" s="35">
        <v>1961.1</v>
      </c>
      <c r="V924" s="34">
        <v>6.3549399999999998E-5</v>
      </c>
      <c r="W924" s="35">
        <v>19733.5</v>
      </c>
    </row>
    <row r="925" spans="1:23" ht="14.45" x14ac:dyDescent="0.3">
      <c r="A925" s="6" t="s">
        <v>31</v>
      </c>
      <c r="B925" s="6" t="s">
        <v>93</v>
      </c>
      <c r="C925" s="6" t="s">
        <v>134</v>
      </c>
      <c r="D925" s="6" t="s">
        <v>90</v>
      </c>
      <c r="E925" s="6" t="s">
        <v>40</v>
      </c>
      <c r="F925" s="24" t="str">
        <f>+TabIPW[[#This Row],[WK]]&amp;TabIPW[[#This Row],[PK]]&amp;TabIPW[[#This Row],[GK]]</f>
        <v>121610</v>
      </c>
      <c r="G925" s="6" t="s">
        <v>905</v>
      </c>
      <c r="H925" s="34">
        <v>5.3647464000000006E-5</v>
      </c>
      <c r="I925" s="35">
        <v>16985</v>
      </c>
      <c r="J925" s="34">
        <v>4.1041699999999997E-5</v>
      </c>
      <c r="K925" s="35">
        <v>10463</v>
      </c>
      <c r="L925" s="34">
        <v>1.4008989999999999E-4</v>
      </c>
      <c r="M925" s="35">
        <v>12687.8</v>
      </c>
      <c r="N925" s="34">
        <v>1.3697159999999999E-4</v>
      </c>
      <c r="O925" s="35">
        <v>105</v>
      </c>
      <c r="P925" s="34">
        <v>1.111337E-4</v>
      </c>
      <c r="Q925" s="35">
        <v>589</v>
      </c>
      <c r="R925" s="34">
        <v>5.7240100000000001E-5</v>
      </c>
      <c r="S925" s="35">
        <v>225</v>
      </c>
      <c r="T925" s="34">
        <v>2.6212800000000001E-5</v>
      </c>
      <c r="U925" s="35">
        <v>614.6</v>
      </c>
      <c r="V925" s="34">
        <v>4.0859599999999998E-5</v>
      </c>
      <c r="W925" s="35">
        <v>12687.8</v>
      </c>
    </row>
    <row r="926" spans="1:23" ht="14.45" x14ac:dyDescent="0.3">
      <c r="A926" s="6" t="s">
        <v>31</v>
      </c>
      <c r="B926" s="6" t="s">
        <v>93</v>
      </c>
      <c r="C926" s="6" t="s">
        <v>134</v>
      </c>
      <c r="D926" s="6" t="s">
        <v>92</v>
      </c>
      <c r="E926" s="6" t="s">
        <v>36</v>
      </c>
      <c r="F926" s="24" t="str">
        <f>+TabIPW[[#This Row],[WK]]&amp;TabIPW[[#This Row],[PK]]&amp;TabIPW[[#This Row],[GK]]</f>
        <v>121611</v>
      </c>
      <c r="G926" s="6" t="s">
        <v>906</v>
      </c>
      <c r="H926" s="34">
        <v>3.3243424E-5</v>
      </c>
      <c r="I926" s="35">
        <v>10525</v>
      </c>
      <c r="J926" s="34">
        <v>2.5363300000000002E-5</v>
      </c>
      <c r="K926" s="35">
        <v>6466</v>
      </c>
      <c r="L926" s="34">
        <v>8.6808699999999994E-5</v>
      </c>
      <c r="M926" s="35">
        <v>7862.18</v>
      </c>
      <c r="N926" s="34">
        <v>7.5660499999999998E-5</v>
      </c>
      <c r="O926" s="35">
        <v>58</v>
      </c>
      <c r="P926" s="34">
        <v>7.6416199999999995E-5</v>
      </c>
      <c r="Q926" s="35">
        <v>405</v>
      </c>
      <c r="R926" s="34">
        <v>3.5107300000000002E-5</v>
      </c>
      <c r="S926" s="35">
        <v>138</v>
      </c>
      <c r="T926" s="34">
        <v>2.53299E-5</v>
      </c>
      <c r="U926" s="35">
        <v>593.90000000000009</v>
      </c>
      <c r="V926" s="34">
        <v>2.53192E-5</v>
      </c>
      <c r="W926" s="35">
        <v>7862.18</v>
      </c>
    </row>
    <row r="927" spans="1:23" ht="14.45" x14ac:dyDescent="0.3">
      <c r="A927" s="6" t="s">
        <v>31</v>
      </c>
      <c r="B927" s="6" t="s">
        <v>93</v>
      </c>
      <c r="C927" s="6" t="s">
        <v>134</v>
      </c>
      <c r="D927" s="6" t="s">
        <v>93</v>
      </c>
      <c r="E927" s="6" t="s">
        <v>36</v>
      </c>
      <c r="F927" s="24" t="str">
        <f>+TabIPW[[#This Row],[WK]]&amp;TabIPW[[#This Row],[PK]]&amp;TabIPW[[#This Row],[GK]]</f>
        <v>121612</v>
      </c>
      <c r="G927" s="6" t="s">
        <v>907</v>
      </c>
      <c r="H927" s="34">
        <v>1.1762328000000001E-5</v>
      </c>
      <c r="I927" s="35">
        <v>3724</v>
      </c>
      <c r="J927" s="34">
        <v>9.4102000000000001E-6</v>
      </c>
      <c r="K927" s="35">
        <v>2399</v>
      </c>
      <c r="L927" s="34">
        <v>3.0715E-5</v>
      </c>
      <c r="M927" s="35">
        <v>2781.83</v>
      </c>
      <c r="N927" s="34">
        <v>2.86988E-5</v>
      </c>
      <c r="O927" s="35">
        <v>22</v>
      </c>
      <c r="P927" s="34">
        <v>1.8302199999999999E-5</v>
      </c>
      <c r="Q927" s="35">
        <v>97</v>
      </c>
      <c r="R927" s="34">
        <v>1.8316800000000001E-5</v>
      </c>
      <c r="S927" s="35">
        <v>72</v>
      </c>
      <c r="T927" s="34">
        <v>6.8666999999999998E-6</v>
      </c>
      <c r="U927" s="35">
        <v>161</v>
      </c>
      <c r="V927" s="34">
        <v>8.9585999999999992E-6</v>
      </c>
      <c r="W927" s="35">
        <v>2781.83</v>
      </c>
    </row>
    <row r="928" spans="1:23" ht="14.45" x14ac:dyDescent="0.3">
      <c r="A928" s="6" t="s">
        <v>31</v>
      </c>
      <c r="B928" s="6" t="s">
        <v>93</v>
      </c>
      <c r="C928" s="6" t="s">
        <v>134</v>
      </c>
      <c r="D928" s="6" t="s">
        <v>95</v>
      </c>
      <c r="E928" s="6" t="s">
        <v>40</v>
      </c>
      <c r="F928" s="24" t="str">
        <f>+TabIPW[[#This Row],[WK]]&amp;TabIPW[[#This Row],[PK]]&amp;TabIPW[[#This Row],[GK]]</f>
        <v>121613</v>
      </c>
      <c r="G928" s="6" t="s">
        <v>908</v>
      </c>
      <c r="H928" s="34">
        <v>4.1285015999999999E-5</v>
      </c>
      <c r="I928" s="35">
        <v>13071</v>
      </c>
      <c r="J928" s="34">
        <v>3.1749199999999997E-5</v>
      </c>
      <c r="K928" s="35">
        <v>8094</v>
      </c>
      <c r="L928" s="34">
        <v>1.0780779999999999E-4</v>
      </c>
      <c r="M928" s="35">
        <v>9764.0400000000009</v>
      </c>
      <c r="N928" s="34">
        <v>9.3923400000000003E-5</v>
      </c>
      <c r="O928" s="35">
        <v>72</v>
      </c>
      <c r="P928" s="34">
        <v>1.0226570000000001E-4</v>
      </c>
      <c r="Q928" s="35">
        <v>542</v>
      </c>
      <c r="R928" s="34">
        <v>4.2739299999999999E-5</v>
      </c>
      <c r="S928" s="35">
        <v>168</v>
      </c>
      <c r="T928" s="34">
        <v>1.7473699999999998E-5</v>
      </c>
      <c r="U928" s="35">
        <v>409.7</v>
      </c>
      <c r="V928" s="34">
        <v>3.1443899999999999E-5</v>
      </c>
      <c r="W928" s="35">
        <v>9764.0400000000009</v>
      </c>
    </row>
    <row r="929" spans="1:23" ht="14.45" x14ac:dyDescent="0.3">
      <c r="A929" s="6" t="s">
        <v>31</v>
      </c>
      <c r="B929" s="6" t="s">
        <v>93</v>
      </c>
      <c r="C929" s="6" t="s">
        <v>134</v>
      </c>
      <c r="D929" s="6" t="s">
        <v>97</v>
      </c>
      <c r="E929" s="6" t="s">
        <v>40</v>
      </c>
      <c r="F929" s="24" t="str">
        <f>+TabIPW[[#This Row],[WK]]&amp;TabIPW[[#This Row],[PK]]&amp;TabIPW[[#This Row],[GK]]</f>
        <v>121614</v>
      </c>
      <c r="G929" s="6" t="s">
        <v>909</v>
      </c>
      <c r="H929" s="34">
        <v>3.9026672E-5</v>
      </c>
      <c r="I929" s="35">
        <v>12356</v>
      </c>
      <c r="J929" s="34">
        <v>2.9603599999999999E-5</v>
      </c>
      <c r="K929" s="35">
        <v>7547</v>
      </c>
      <c r="L929" s="34">
        <v>1.019105E-4</v>
      </c>
      <c r="M929" s="35">
        <v>9229.93</v>
      </c>
      <c r="N929" s="34">
        <v>9.6532400000000004E-5</v>
      </c>
      <c r="O929" s="35">
        <v>74</v>
      </c>
      <c r="P929" s="34">
        <v>1.075488E-4</v>
      </c>
      <c r="Q929" s="35">
        <v>570</v>
      </c>
      <c r="R929" s="34">
        <v>6.0038499999999998E-5</v>
      </c>
      <c r="S929" s="35">
        <v>236</v>
      </c>
      <c r="T929" s="34">
        <v>9.0674000000000006E-6</v>
      </c>
      <c r="U929" s="35">
        <v>212.6</v>
      </c>
      <c r="V929" s="34">
        <v>2.9723899999999998E-5</v>
      </c>
      <c r="W929" s="35">
        <v>9229.93</v>
      </c>
    </row>
    <row r="930" spans="1:23" ht="14.45" x14ac:dyDescent="0.3">
      <c r="A930" s="6" t="s">
        <v>31</v>
      </c>
      <c r="B930" s="6" t="s">
        <v>93</v>
      </c>
      <c r="C930" s="6" t="s">
        <v>134</v>
      </c>
      <c r="D930" s="6" t="s">
        <v>130</v>
      </c>
      <c r="E930" s="6" t="s">
        <v>40</v>
      </c>
      <c r="F930" s="24" t="str">
        <f>+TabIPW[[#This Row],[WK]]&amp;TabIPW[[#This Row],[PK]]&amp;TabIPW[[#This Row],[GK]]</f>
        <v>121615</v>
      </c>
      <c r="G930" s="6" t="s">
        <v>910</v>
      </c>
      <c r="H930" s="34">
        <v>5.8107296000000001E-5</v>
      </c>
      <c r="I930" s="35">
        <v>18397</v>
      </c>
      <c r="J930" s="34">
        <v>4.5972400000000001E-5</v>
      </c>
      <c r="K930" s="35">
        <v>11720</v>
      </c>
      <c r="L930" s="34">
        <v>1.5173580000000001E-4</v>
      </c>
      <c r="M930" s="35">
        <v>13742.56</v>
      </c>
      <c r="N930" s="34">
        <v>1.082728E-4</v>
      </c>
      <c r="O930" s="35">
        <v>83</v>
      </c>
      <c r="P930" s="34">
        <v>1.2622830000000001E-4</v>
      </c>
      <c r="Q930" s="35">
        <v>669</v>
      </c>
      <c r="R930" s="34">
        <v>6.1819300000000006E-5</v>
      </c>
      <c r="S930" s="35">
        <v>243</v>
      </c>
      <c r="T930" s="34">
        <v>4.4765499999999997E-5</v>
      </c>
      <c r="U930" s="35">
        <v>1049.5999999999999</v>
      </c>
      <c r="V930" s="34">
        <v>4.4256299999999998E-5</v>
      </c>
      <c r="W930" s="35">
        <v>13742.56</v>
      </c>
    </row>
    <row r="931" spans="1:23" ht="14.45" x14ac:dyDescent="0.3">
      <c r="A931" s="6" t="s">
        <v>31</v>
      </c>
      <c r="B931" s="6" t="s">
        <v>93</v>
      </c>
      <c r="C931" s="6" t="s">
        <v>134</v>
      </c>
      <c r="D931" s="6" t="s">
        <v>134</v>
      </c>
      <c r="E931" s="6" t="s">
        <v>36</v>
      </c>
      <c r="F931" s="24" t="str">
        <f>+TabIPW[[#This Row],[WK]]&amp;TabIPW[[#This Row],[PK]]&amp;TabIPW[[#This Row],[GK]]</f>
        <v>121616</v>
      </c>
      <c r="G931" s="6" t="s">
        <v>911</v>
      </c>
      <c r="H931" s="34">
        <v>2.3695216E-5</v>
      </c>
      <c r="I931" s="35">
        <v>7502</v>
      </c>
      <c r="J931" s="34">
        <v>1.7839800000000002E-5</v>
      </c>
      <c r="K931" s="35">
        <v>4548</v>
      </c>
      <c r="L931" s="34">
        <v>6.1875400000000001E-5</v>
      </c>
      <c r="M931" s="35">
        <v>5603.99</v>
      </c>
      <c r="N931" s="34">
        <v>5.2179599999999998E-5</v>
      </c>
      <c r="O931" s="35">
        <v>40</v>
      </c>
      <c r="P931" s="34">
        <v>4.43403E-5</v>
      </c>
      <c r="Q931" s="35">
        <v>235</v>
      </c>
      <c r="R931" s="34">
        <v>3.6124899999999997E-5</v>
      </c>
      <c r="S931" s="35">
        <v>142</v>
      </c>
      <c r="T931" s="34">
        <v>8.5555999999999999E-6</v>
      </c>
      <c r="U931" s="35">
        <v>200.6</v>
      </c>
      <c r="V931" s="34">
        <v>1.8046999999999998E-5</v>
      </c>
      <c r="W931" s="35">
        <v>5603.99</v>
      </c>
    </row>
    <row r="932" spans="1:23" ht="14.45" x14ac:dyDescent="0.3">
      <c r="A932" s="6" t="s">
        <v>31</v>
      </c>
      <c r="B932" s="6" t="s">
        <v>93</v>
      </c>
      <c r="C932" s="6" t="s">
        <v>141</v>
      </c>
      <c r="D932" s="6" t="s">
        <v>33</v>
      </c>
      <c r="E932" s="6" t="s">
        <v>34</v>
      </c>
      <c r="F932" s="24" t="str">
        <f>+TabIPW[[#This Row],[WK]]&amp;TabIPW[[#This Row],[PK]]&amp;TabIPW[[#This Row],[GK]]</f>
        <v>121701</v>
      </c>
      <c r="G932" s="6" t="s">
        <v>912</v>
      </c>
      <c r="H932" s="34">
        <v>7.9607344000000006E-5</v>
      </c>
      <c r="I932" s="35">
        <v>25204</v>
      </c>
      <c r="J932" s="34">
        <v>5.9050199999999999E-5</v>
      </c>
      <c r="K932" s="35">
        <v>15054</v>
      </c>
      <c r="L932" s="34">
        <v>2.290286E-4</v>
      </c>
      <c r="M932" s="35">
        <v>20742.89</v>
      </c>
      <c r="N932" s="34">
        <v>1.721928E-4</v>
      </c>
      <c r="O932" s="35">
        <v>132</v>
      </c>
      <c r="P932" s="34">
        <v>2.07739E-4</v>
      </c>
      <c r="Q932" s="35">
        <v>1101</v>
      </c>
      <c r="R932" s="34">
        <v>1.2058589999999999E-4</v>
      </c>
      <c r="S932" s="35">
        <v>474</v>
      </c>
      <c r="T932" s="34">
        <v>2.106105E-4</v>
      </c>
      <c r="U932" s="35">
        <v>4938.1000000000004</v>
      </c>
      <c r="V932" s="34">
        <v>6.6799999999999997E-5</v>
      </c>
      <c r="W932" s="35">
        <v>20742.89</v>
      </c>
    </row>
    <row r="933" spans="1:23" ht="14.45" x14ac:dyDescent="0.3">
      <c r="A933" s="6" t="s">
        <v>31</v>
      </c>
      <c r="B933" s="6" t="s">
        <v>93</v>
      </c>
      <c r="C933" s="6" t="s">
        <v>141</v>
      </c>
      <c r="D933" s="6" t="s">
        <v>32</v>
      </c>
      <c r="E933" s="6" t="s">
        <v>36</v>
      </c>
      <c r="F933" s="24" t="str">
        <f>+TabIPW[[#This Row],[WK]]&amp;TabIPW[[#This Row],[PK]]&amp;TabIPW[[#This Row],[GK]]</f>
        <v>121702</v>
      </c>
      <c r="G933" s="6" t="s">
        <v>913</v>
      </c>
      <c r="H933" s="34">
        <v>2.1579008000000003E-5</v>
      </c>
      <c r="I933" s="35">
        <v>6832</v>
      </c>
      <c r="J933" s="34">
        <v>1.6659100000000001E-5</v>
      </c>
      <c r="K933" s="35">
        <v>4247</v>
      </c>
      <c r="L933" s="34">
        <v>6.2082399999999994E-5</v>
      </c>
      <c r="M933" s="35">
        <v>5622.74</v>
      </c>
      <c r="N933" s="34">
        <v>5.0875199999999997E-5</v>
      </c>
      <c r="O933" s="35">
        <v>39</v>
      </c>
      <c r="P933" s="34">
        <v>3.1132500000000001E-5</v>
      </c>
      <c r="Q933" s="35">
        <v>165</v>
      </c>
      <c r="R933" s="34">
        <v>2.1115200000000001E-5</v>
      </c>
      <c r="S933" s="35">
        <v>83</v>
      </c>
      <c r="T933" s="34">
        <v>1.1084799999999999E-5</v>
      </c>
      <c r="U933" s="35">
        <v>259.89999999999998</v>
      </c>
      <c r="V933" s="34">
        <v>1.8107399999999999E-5</v>
      </c>
      <c r="W933" s="35">
        <v>5622.74</v>
      </c>
    </row>
    <row r="934" spans="1:23" ht="14.45" x14ac:dyDescent="0.3">
      <c r="A934" s="6" t="s">
        <v>31</v>
      </c>
      <c r="B934" s="6" t="s">
        <v>93</v>
      </c>
      <c r="C934" s="6" t="s">
        <v>141</v>
      </c>
      <c r="D934" s="6" t="s">
        <v>37</v>
      </c>
      <c r="E934" s="6" t="s">
        <v>36</v>
      </c>
      <c r="F934" s="24" t="str">
        <f>+TabIPW[[#This Row],[WK]]&amp;TabIPW[[#This Row],[PK]]&amp;TabIPW[[#This Row],[GK]]</f>
        <v>121703</v>
      </c>
      <c r="G934" s="6" t="s">
        <v>914</v>
      </c>
      <c r="H934" s="34">
        <v>4.2845327999999998E-5</v>
      </c>
      <c r="I934" s="35">
        <v>13565</v>
      </c>
      <c r="J934" s="34">
        <v>3.2098299999999997E-5</v>
      </c>
      <c r="K934" s="35">
        <v>8183</v>
      </c>
      <c r="L934" s="34">
        <v>1.2326519999999999E-4</v>
      </c>
      <c r="M934" s="35">
        <v>11164</v>
      </c>
      <c r="N934" s="34">
        <v>1.0957730000000001E-4</v>
      </c>
      <c r="O934" s="35">
        <v>84</v>
      </c>
      <c r="P934" s="34">
        <v>1.273604E-4</v>
      </c>
      <c r="Q934" s="35">
        <v>675</v>
      </c>
      <c r="R934" s="34">
        <v>4.1467300000000002E-5</v>
      </c>
      <c r="S934" s="35">
        <v>163</v>
      </c>
      <c r="T934" s="34">
        <v>2.98295E-5</v>
      </c>
      <c r="U934" s="35">
        <v>699.4</v>
      </c>
      <c r="V934" s="34">
        <v>3.5952299999999998E-5</v>
      </c>
      <c r="W934" s="35">
        <v>11164</v>
      </c>
    </row>
    <row r="935" spans="1:23" ht="14.45" x14ac:dyDescent="0.3">
      <c r="A935" s="6" t="s">
        <v>31</v>
      </c>
      <c r="B935" s="6" t="s">
        <v>93</v>
      </c>
      <c r="C935" s="6" t="s">
        <v>141</v>
      </c>
      <c r="D935" s="6" t="s">
        <v>39</v>
      </c>
      <c r="E935" s="6" t="s">
        <v>36</v>
      </c>
      <c r="F935" s="24" t="str">
        <f>+TabIPW[[#This Row],[WK]]&amp;TabIPW[[#This Row],[PK]]&amp;TabIPW[[#This Row],[GK]]</f>
        <v>121704</v>
      </c>
      <c r="G935" s="6" t="s">
        <v>915</v>
      </c>
      <c r="H935" s="34">
        <v>2.8666728000000001E-5</v>
      </c>
      <c r="I935" s="35">
        <v>9076</v>
      </c>
      <c r="J935" s="34">
        <v>2.1985899999999999E-5</v>
      </c>
      <c r="K935" s="35">
        <v>5605</v>
      </c>
      <c r="L935" s="34">
        <v>8.2473599999999996E-5</v>
      </c>
      <c r="M935" s="35">
        <v>7469.55</v>
      </c>
      <c r="N935" s="34">
        <v>4.1743699999999998E-5</v>
      </c>
      <c r="O935" s="35">
        <v>32</v>
      </c>
      <c r="P935" s="34">
        <v>5.5472500000000001E-5</v>
      </c>
      <c r="Q935" s="35">
        <v>294</v>
      </c>
      <c r="R935" s="34">
        <v>2.3659299999999999E-5</v>
      </c>
      <c r="S935" s="35">
        <v>93</v>
      </c>
      <c r="T935" s="34">
        <v>2.5244599999999999E-5</v>
      </c>
      <c r="U935" s="35">
        <v>591.9</v>
      </c>
      <c r="V935" s="34">
        <v>2.4054799999999999E-5</v>
      </c>
      <c r="W935" s="35">
        <v>7469.55</v>
      </c>
    </row>
    <row r="936" spans="1:23" ht="14.45" x14ac:dyDescent="0.3">
      <c r="A936" s="6" t="s">
        <v>31</v>
      </c>
      <c r="B936" s="6" t="s">
        <v>93</v>
      </c>
      <c r="C936" s="6" t="s">
        <v>141</v>
      </c>
      <c r="D936" s="6" t="s">
        <v>42</v>
      </c>
      <c r="E936" s="6" t="s">
        <v>36</v>
      </c>
      <c r="F936" s="24" t="str">
        <f>+TabIPW[[#This Row],[WK]]&amp;TabIPW[[#This Row],[PK]]&amp;TabIPW[[#This Row],[GK]]</f>
        <v>121705</v>
      </c>
      <c r="G936" s="6" t="s">
        <v>916</v>
      </c>
      <c r="H936" s="34">
        <v>3.7273696000000004E-5</v>
      </c>
      <c r="I936" s="35">
        <v>11801</v>
      </c>
      <c r="J936" s="34">
        <v>2.8187500000000001E-5</v>
      </c>
      <c r="K936" s="35">
        <v>7186</v>
      </c>
      <c r="L936" s="34">
        <v>1.072356E-4</v>
      </c>
      <c r="M936" s="35">
        <v>9712.2199999999993</v>
      </c>
      <c r="N936" s="34">
        <v>8.2182900000000002E-5</v>
      </c>
      <c r="O936" s="35">
        <v>63</v>
      </c>
      <c r="P936" s="34">
        <v>9.6416500000000001E-5</v>
      </c>
      <c r="Q936" s="35">
        <v>511</v>
      </c>
      <c r="R936" s="34">
        <v>2.9001700000000001E-5</v>
      </c>
      <c r="S936" s="35">
        <v>114</v>
      </c>
      <c r="T936" s="34">
        <v>3.4764100000000001E-5</v>
      </c>
      <c r="U936" s="35">
        <v>815.09999999999991</v>
      </c>
      <c r="V936" s="34">
        <v>3.1277099999999999E-5</v>
      </c>
      <c r="W936" s="35">
        <v>9712.2199999999993</v>
      </c>
    </row>
    <row r="937" spans="1:23" ht="14.45" x14ac:dyDescent="0.3">
      <c r="A937" s="6" t="s">
        <v>31</v>
      </c>
      <c r="B937" s="6" t="s">
        <v>93</v>
      </c>
      <c r="C937" s="6" t="s">
        <v>147</v>
      </c>
      <c r="D937" s="6" t="s">
        <v>33</v>
      </c>
      <c r="E937" s="6" t="s">
        <v>40</v>
      </c>
      <c r="F937" s="24" t="str">
        <f>+TabIPW[[#This Row],[WK]]&amp;TabIPW[[#This Row],[PK]]&amp;TabIPW[[#This Row],[GK]]</f>
        <v>121801</v>
      </c>
      <c r="G937" s="6" t="s">
        <v>917</v>
      </c>
      <c r="H937" s="34">
        <v>1.3248728799999999E-4</v>
      </c>
      <c r="I937" s="35">
        <v>41946</v>
      </c>
      <c r="J937" s="34">
        <v>9.9032799999999998E-5</v>
      </c>
      <c r="K937" s="35">
        <v>25247</v>
      </c>
      <c r="L937" s="34">
        <v>3.7190040000000001E-4</v>
      </c>
      <c r="M937" s="35">
        <v>33682.639999999999</v>
      </c>
      <c r="N937" s="34">
        <v>2.6220269999999998E-4</v>
      </c>
      <c r="O937" s="35">
        <v>201</v>
      </c>
      <c r="P937" s="34">
        <v>3.5698650000000001E-4</v>
      </c>
      <c r="Q937" s="35">
        <v>1892</v>
      </c>
      <c r="R937" s="34">
        <v>1.3584989999999999E-4</v>
      </c>
      <c r="S937" s="35">
        <v>534</v>
      </c>
      <c r="T937" s="34">
        <v>1.162087E-4</v>
      </c>
      <c r="U937" s="35">
        <v>2724.7</v>
      </c>
      <c r="V937" s="34">
        <v>1.08471E-4</v>
      </c>
      <c r="W937" s="35">
        <v>33682.639999999999</v>
      </c>
    </row>
    <row r="938" spans="1:23" ht="14.45" x14ac:dyDescent="0.3">
      <c r="A938" s="6" t="s">
        <v>31</v>
      </c>
      <c r="B938" s="6" t="s">
        <v>93</v>
      </c>
      <c r="C938" s="6" t="s">
        <v>147</v>
      </c>
      <c r="D938" s="6" t="s">
        <v>32</v>
      </c>
      <c r="E938" s="6" t="s">
        <v>36</v>
      </c>
      <c r="F938" s="24" t="str">
        <f>+TabIPW[[#This Row],[WK]]&amp;TabIPW[[#This Row],[PK]]&amp;TabIPW[[#This Row],[GK]]</f>
        <v>121802</v>
      </c>
      <c r="G938" s="6" t="s">
        <v>591</v>
      </c>
      <c r="H938" s="34">
        <v>3.4216248000000004E-5</v>
      </c>
      <c r="I938" s="35">
        <v>10833</v>
      </c>
      <c r="J938" s="34">
        <v>2.5857500000000001E-5</v>
      </c>
      <c r="K938" s="35">
        <v>6592</v>
      </c>
      <c r="L938" s="34">
        <v>9.6047199999999998E-5</v>
      </c>
      <c r="M938" s="35">
        <v>8698.9</v>
      </c>
      <c r="N938" s="34">
        <v>7.3051499999999997E-5</v>
      </c>
      <c r="O938" s="35">
        <v>56</v>
      </c>
      <c r="P938" s="34">
        <v>9.0001300000000002E-5</v>
      </c>
      <c r="Q938" s="35">
        <v>477</v>
      </c>
      <c r="R938" s="34">
        <v>5.3424100000000002E-5</v>
      </c>
      <c r="S938" s="35">
        <v>210</v>
      </c>
      <c r="T938" s="34">
        <v>1.93717E-5</v>
      </c>
      <c r="U938" s="35">
        <v>454.2</v>
      </c>
      <c r="V938" s="34">
        <v>2.8013799999999999E-5</v>
      </c>
      <c r="W938" s="35">
        <v>8698.9</v>
      </c>
    </row>
    <row r="939" spans="1:23" ht="14.45" x14ac:dyDescent="0.3">
      <c r="A939" s="6" t="s">
        <v>31</v>
      </c>
      <c r="B939" s="6" t="s">
        <v>93</v>
      </c>
      <c r="C939" s="6" t="s">
        <v>147</v>
      </c>
      <c r="D939" s="6" t="s">
        <v>37</v>
      </c>
      <c r="E939" s="6" t="s">
        <v>40</v>
      </c>
      <c r="F939" s="24" t="str">
        <f>+TabIPW[[#This Row],[WK]]&amp;TabIPW[[#This Row],[PK]]&amp;TabIPW[[#This Row],[GK]]</f>
        <v>121803</v>
      </c>
      <c r="G939" s="6" t="s">
        <v>918</v>
      </c>
      <c r="H939" s="34">
        <v>6.2819807999999993E-5</v>
      </c>
      <c r="I939" s="35">
        <v>19889</v>
      </c>
      <c r="J939" s="34">
        <v>4.7765000000000001E-5</v>
      </c>
      <c r="K939" s="35">
        <v>12177</v>
      </c>
      <c r="L939" s="34">
        <v>1.7633929999999999E-4</v>
      </c>
      <c r="M939" s="35">
        <v>15970.87</v>
      </c>
      <c r="N939" s="34">
        <v>1.447985E-4</v>
      </c>
      <c r="O939" s="35">
        <v>111</v>
      </c>
      <c r="P939" s="34">
        <v>1.75663E-4</v>
      </c>
      <c r="Q939" s="35">
        <v>931</v>
      </c>
      <c r="R939" s="34">
        <v>9.2601800000000005E-5</v>
      </c>
      <c r="S939" s="35">
        <v>364</v>
      </c>
      <c r="T939" s="34">
        <v>2.7731099999999999E-5</v>
      </c>
      <c r="U939" s="35">
        <v>650.19999999999993</v>
      </c>
      <c r="V939" s="34">
        <v>5.1432299999999999E-5</v>
      </c>
      <c r="W939" s="35">
        <v>15970.87</v>
      </c>
    </row>
    <row r="940" spans="1:23" ht="14.45" x14ac:dyDescent="0.3">
      <c r="A940" s="6" t="s">
        <v>31</v>
      </c>
      <c r="B940" s="6" t="s">
        <v>93</v>
      </c>
      <c r="C940" s="6" t="s">
        <v>147</v>
      </c>
      <c r="D940" s="6" t="s">
        <v>39</v>
      </c>
      <c r="E940" s="6" t="s">
        <v>36</v>
      </c>
      <c r="F940" s="24" t="str">
        <f>+TabIPW[[#This Row],[WK]]&amp;TabIPW[[#This Row],[PK]]&amp;TabIPW[[#This Row],[GK]]</f>
        <v>121804</v>
      </c>
      <c r="G940" s="6" t="s">
        <v>919</v>
      </c>
      <c r="H940" s="34">
        <v>1.9794448000000003E-5</v>
      </c>
      <c r="I940" s="35">
        <v>6267</v>
      </c>
      <c r="J940" s="34">
        <v>1.5121500000000001E-5</v>
      </c>
      <c r="K940" s="35">
        <v>3855</v>
      </c>
      <c r="L940" s="34">
        <v>5.5564299999999999E-5</v>
      </c>
      <c r="M940" s="35">
        <v>5032.3999999999996</v>
      </c>
      <c r="N940" s="34">
        <v>5.2179599999999998E-5</v>
      </c>
      <c r="O940" s="35">
        <v>40</v>
      </c>
      <c r="P940" s="34">
        <v>4.4906300000000001E-5</v>
      </c>
      <c r="Q940" s="35">
        <v>238</v>
      </c>
      <c r="R940" s="34">
        <v>1.1447999999999999E-5</v>
      </c>
      <c r="S940" s="35">
        <v>45</v>
      </c>
      <c r="T940" s="34">
        <v>5.8004000000000004E-6</v>
      </c>
      <c r="U940" s="35">
        <v>136</v>
      </c>
      <c r="V940" s="34">
        <v>1.6206200000000001E-5</v>
      </c>
      <c r="W940" s="35">
        <v>5032.3999999999996</v>
      </c>
    </row>
    <row r="941" spans="1:23" ht="14.45" x14ac:dyDescent="0.3">
      <c r="A941" s="6" t="s">
        <v>31</v>
      </c>
      <c r="B941" s="6" t="s">
        <v>93</v>
      </c>
      <c r="C941" s="6" t="s">
        <v>147</v>
      </c>
      <c r="D941" s="6" t="s">
        <v>42</v>
      </c>
      <c r="E941" s="6" t="s">
        <v>36</v>
      </c>
      <c r="F941" s="24" t="str">
        <f>+TabIPW[[#This Row],[WK]]&amp;TabIPW[[#This Row],[PK]]&amp;TabIPW[[#This Row],[GK]]</f>
        <v>121805</v>
      </c>
      <c r="G941" s="6" t="s">
        <v>920</v>
      </c>
      <c r="H941" s="34">
        <v>1.3186823999999999E-5</v>
      </c>
      <c r="I941" s="35">
        <v>4175</v>
      </c>
      <c r="J941" s="34">
        <v>9.7319000000000008E-6</v>
      </c>
      <c r="K941" s="35">
        <v>2481</v>
      </c>
      <c r="L941" s="34">
        <v>3.70163E-5</v>
      </c>
      <c r="M941" s="35">
        <v>3352.53</v>
      </c>
      <c r="N941" s="34">
        <v>3.0003300000000001E-5</v>
      </c>
      <c r="O941" s="35">
        <v>23</v>
      </c>
      <c r="P941" s="34">
        <v>3.7359099999999999E-5</v>
      </c>
      <c r="Q941" s="35">
        <v>198</v>
      </c>
      <c r="R941" s="34">
        <v>2.1624000000000002E-5</v>
      </c>
      <c r="S941" s="35">
        <v>85</v>
      </c>
      <c r="T941" s="34">
        <v>1.06796E-5</v>
      </c>
      <c r="U941" s="35">
        <v>250.4</v>
      </c>
      <c r="V941" s="34">
        <v>1.0796400000000001E-5</v>
      </c>
      <c r="W941" s="35">
        <v>3352.53</v>
      </c>
    </row>
    <row r="942" spans="1:23" ht="14.45" x14ac:dyDescent="0.3">
      <c r="A942" s="6" t="s">
        <v>31</v>
      </c>
      <c r="B942" s="6" t="s">
        <v>93</v>
      </c>
      <c r="C942" s="6" t="s">
        <v>147</v>
      </c>
      <c r="D942" s="6" t="s">
        <v>44</v>
      </c>
      <c r="E942" s="6" t="s">
        <v>36</v>
      </c>
      <c r="F942" s="24" t="str">
        <f>+TabIPW[[#This Row],[WK]]&amp;TabIPW[[#This Row],[PK]]&amp;TabIPW[[#This Row],[GK]]</f>
        <v>121806</v>
      </c>
      <c r="G942" s="6" t="s">
        <v>868</v>
      </c>
      <c r="H942" s="34">
        <v>3.1894736000000003E-5</v>
      </c>
      <c r="I942" s="35">
        <v>10098</v>
      </c>
      <c r="J942" s="34">
        <v>2.47121E-5</v>
      </c>
      <c r="K942" s="35">
        <v>6300</v>
      </c>
      <c r="L942" s="34">
        <v>8.9530499999999999E-5</v>
      </c>
      <c r="M942" s="35">
        <v>8108.69</v>
      </c>
      <c r="N942" s="34">
        <v>6.1311100000000003E-5</v>
      </c>
      <c r="O942" s="35">
        <v>47</v>
      </c>
      <c r="P942" s="34">
        <v>7.9623799999999995E-5</v>
      </c>
      <c r="Q942" s="35">
        <v>422</v>
      </c>
      <c r="R942" s="34">
        <v>4.3248099999999997E-5</v>
      </c>
      <c r="S942" s="35">
        <v>170</v>
      </c>
      <c r="T942" s="34">
        <v>2.0165000000000001E-5</v>
      </c>
      <c r="U942" s="35">
        <v>472.79999999999995</v>
      </c>
      <c r="V942" s="34">
        <v>2.6113099999999999E-5</v>
      </c>
      <c r="W942" s="35">
        <v>8108.69</v>
      </c>
    </row>
    <row r="943" spans="1:23" ht="14.45" x14ac:dyDescent="0.3">
      <c r="A943" s="6" t="s">
        <v>31</v>
      </c>
      <c r="B943" s="6" t="s">
        <v>93</v>
      </c>
      <c r="C943" s="6" t="s">
        <v>147</v>
      </c>
      <c r="D943" s="6" t="s">
        <v>51</v>
      </c>
      <c r="E943" s="6" t="s">
        <v>36</v>
      </c>
      <c r="F943" s="24" t="str">
        <f>+TabIPW[[#This Row],[WK]]&amp;TabIPW[[#This Row],[PK]]&amp;TabIPW[[#This Row],[GK]]</f>
        <v>121807</v>
      </c>
      <c r="G943" s="6" t="s">
        <v>921</v>
      </c>
      <c r="H943" s="34">
        <v>2.1433720000000003E-5</v>
      </c>
      <c r="I943" s="35">
        <v>6786</v>
      </c>
      <c r="J943" s="34">
        <v>1.6710100000000001E-5</v>
      </c>
      <c r="K943" s="35">
        <v>4260</v>
      </c>
      <c r="L943" s="34">
        <v>6.0165899999999999E-5</v>
      </c>
      <c r="M943" s="35">
        <v>5449.16</v>
      </c>
      <c r="N943" s="34">
        <v>5.2179599999999998E-5</v>
      </c>
      <c r="O943" s="35">
        <v>40</v>
      </c>
      <c r="P943" s="34">
        <v>4.47176E-5</v>
      </c>
      <c r="Q943" s="35">
        <v>237</v>
      </c>
      <c r="R943" s="34">
        <v>1.7553600000000001E-5</v>
      </c>
      <c r="S943" s="35">
        <v>69</v>
      </c>
      <c r="T943" s="34">
        <v>1.3912499999999999E-5</v>
      </c>
      <c r="U943" s="35">
        <v>326.2</v>
      </c>
      <c r="V943" s="34">
        <v>1.75484E-5</v>
      </c>
      <c r="W943" s="35">
        <v>5449.16</v>
      </c>
    </row>
    <row r="944" spans="1:23" ht="14.45" x14ac:dyDescent="0.3">
      <c r="A944" s="6" t="s">
        <v>31</v>
      </c>
      <c r="B944" s="6" t="s">
        <v>93</v>
      </c>
      <c r="C944" s="6" t="s">
        <v>147</v>
      </c>
      <c r="D944" s="6" t="s">
        <v>75</v>
      </c>
      <c r="E944" s="6" t="s">
        <v>36</v>
      </c>
      <c r="F944" s="24" t="str">
        <f>+TabIPW[[#This Row],[WK]]&amp;TabIPW[[#This Row],[PK]]&amp;TabIPW[[#This Row],[GK]]</f>
        <v>121808</v>
      </c>
      <c r="G944" s="6" t="s">
        <v>922</v>
      </c>
      <c r="H944" s="34">
        <v>2.6029368000000001E-5</v>
      </c>
      <c r="I944" s="35">
        <v>8241</v>
      </c>
      <c r="J944" s="34">
        <v>1.9593200000000001E-5</v>
      </c>
      <c r="K944" s="35">
        <v>4995</v>
      </c>
      <c r="L944" s="34">
        <v>7.3066100000000002E-5</v>
      </c>
      <c r="M944" s="35">
        <v>6617.52</v>
      </c>
      <c r="N944" s="34">
        <v>4.8266200000000002E-5</v>
      </c>
      <c r="O944" s="35">
        <v>37</v>
      </c>
      <c r="P944" s="34">
        <v>7.4340700000000005E-5</v>
      </c>
      <c r="Q944" s="35">
        <v>394</v>
      </c>
      <c r="R944" s="34">
        <v>1.7808E-5</v>
      </c>
      <c r="S944" s="35">
        <v>70</v>
      </c>
      <c r="T944" s="34">
        <v>1.8719099999999998E-5</v>
      </c>
      <c r="U944" s="35">
        <v>438.90000000000003</v>
      </c>
      <c r="V944" s="34">
        <v>2.13109E-5</v>
      </c>
      <c r="W944" s="35">
        <v>6617.52</v>
      </c>
    </row>
    <row r="945" spans="1:23" ht="14.45" x14ac:dyDescent="0.3">
      <c r="A945" s="6" t="s">
        <v>31</v>
      </c>
      <c r="B945" s="6" t="s">
        <v>93</v>
      </c>
      <c r="C945" s="6" t="s">
        <v>147</v>
      </c>
      <c r="D945" s="6" t="s">
        <v>77</v>
      </c>
      <c r="E945" s="6" t="s">
        <v>40</v>
      </c>
      <c r="F945" s="24" t="str">
        <f>+TabIPW[[#This Row],[WK]]&amp;TabIPW[[#This Row],[PK]]&amp;TabIPW[[#This Row],[GK]]</f>
        <v>121809</v>
      </c>
      <c r="G945" s="6" t="s">
        <v>923</v>
      </c>
      <c r="H945" s="34">
        <v>1.1520702400000001E-4</v>
      </c>
      <c r="I945" s="35">
        <v>36475</v>
      </c>
      <c r="J945" s="34">
        <v>8.6284499999999997E-5</v>
      </c>
      <c r="K945" s="35">
        <v>21997</v>
      </c>
      <c r="L945" s="34">
        <v>3.2339359999999999E-4</v>
      </c>
      <c r="M945" s="35">
        <v>29289.43</v>
      </c>
      <c r="N945" s="34">
        <v>2.6742070000000001E-4</v>
      </c>
      <c r="O945" s="35">
        <v>205</v>
      </c>
      <c r="P945" s="34">
        <v>3.100046E-4</v>
      </c>
      <c r="Q945" s="35">
        <v>1643</v>
      </c>
      <c r="R945" s="34">
        <v>8.5987400000000003E-5</v>
      </c>
      <c r="S945" s="35">
        <v>338</v>
      </c>
      <c r="T945" s="34">
        <v>9.1382099999999994E-5</v>
      </c>
      <c r="U945" s="35">
        <v>2142.6</v>
      </c>
      <c r="V945" s="34">
        <v>9.4323100000000005E-5</v>
      </c>
      <c r="W945" s="35">
        <v>29289.43</v>
      </c>
    </row>
    <row r="946" spans="1:23" ht="14.45" x14ac:dyDescent="0.3">
      <c r="A946" s="6" t="s">
        <v>31</v>
      </c>
      <c r="B946" s="6" t="s">
        <v>93</v>
      </c>
      <c r="C946" s="6" t="s">
        <v>147</v>
      </c>
      <c r="D946" s="6" t="s">
        <v>90</v>
      </c>
      <c r="E946" s="6" t="s">
        <v>36</v>
      </c>
      <c r="F946" s="24" t="str">
        <f>+TabIPW[[#This Row],[WK]]&amp;TabIPW[[#This Row],[PK]]&amp;TabIPW[[#This Row],[GK]]</f>
        <v>121810</v>
      </c>
      <c r="G946" s="6" t="s">
        <v>924</v>
      </c>
      <c r="H946" s="34">
        <v>4.0312192000000002E-5</v>
      </c>
      <c r="I946" s="35">
        <v>12763</v>
      </c>
      <c r="J946" s="34">
        <v>3.0148799999999998E-5</v>
      </c>
      <c r="K946" s="35">
        <v>7686</v>
      </c>
      <c r="L946" s="34">
        <v>1.131589E-4</v>
      </c>
      <c r="M946" s="35">
        <v>10248.69</v>
      </c>
      <c r="N946" s="34">
        <v>7.1747000000000003E-5</v>
      </c>
      <c r="O946" s="35">
        <v>55</v>
      </c>
      <c r="P946" s="34">
        <v>1.032091E-4</v>
      </c>
      <c r="Q946" s="35">
        <v>547</v>
      </c>
      <c r="R946" s="34">
        <v>3.8923300000000001E-5</v>
      </c>
      <c r="S946" s="35">
        <v>153</v>
      </c>
      <c r="T946" s="34">
        <v>2.3542900000000001E-5</v>
      </c>
      <c r="U946" s="35">
        <v>552</v>
      </c>
      <c r="V946" s="34">
        <v>3.3004699999999999E-5</v>
      </c>
      <c r="W946" s="35">
        <v>10248.69</v>
      </c>
    </row>
    <row r="947" spans="1:23" ht="14.45" x14ac:dyDescent="0.3">
      <c r="A947" s="6" t="s">
        <v>31</v>
      </c>
      <c r="B947" s="6" t="s">
        <v>93</v>
      </c>
      <c r="C947" s="6" t="s">
        <v>153</v>
      </c>
      <c r="D947" s="6" t="s">
        <v>33</v>
      </c>
      <c r="E947" s="6" t="s">
        <v>36</v>
      </c>
      <c r="F947" s="24" t="str">
        <f>+TabIPW[[#This Row],[WK]]&amp;TabIPW[[#This Row],[PK]]&amp;TabIPW[[#This Row],[GK]]</f>
        <v>121901</v>
      </c>
      <c r="G947" s="6" t="s">
        <v>925</v>
      </c>
      <c r="H947" s="34">
        <v>3.7065232E-5</v>
      </c>
      <c r="I947" s="35">
        <v>11735</v>
      </c>
      <c r="J947" s="34">
        <v>2.7434399999999999E-5</v>
      </c>
      <c r="K947" s="35">
        <v>6994</v>
      </c>
      <c r="L947" s="34">
        <v>1.198521E-4</v>
      </c>
      <c r="M947" s="35">
        <v>10854.88</v>
      </c>
      <c r="N947" s="34">
        <v>7.82695E-5</v>
      </c>
      <c r="O947" s="35">
        <v>60</v>
      </c>
      <c r="P947" s="34">
        <v>1.147187E-4</v>
      </c>
      <c r="Q947" s="35">
        <v>608</v>
      </c>
      <c r="R947" s="34">
        <v>2.0352000000000001E-5</v>
      </c>
      <c r="S947" s="35">
        <v>80</v>
      </c>
      <c r="T947" s="34">
        <v>1.2411200000000001E-5</v>
      </c>
      <c r="U947" s="35">
        <v>291</v>
      </c>
      <c r="V947" s="34">
        <v>3.4956899999999997E-5</v>
      </c>
      <c r="W947" s="35">
        <v>10854.88</v>
      </c>
    </row>
    <row r="948" spans="1:23" ht="14.45" x14ac:dyDescent="0.3">
      <c r="A948" s="6" t="s">
        <v>31</v>
      </c>
      <c r="B948" s="6" t="s">
        <v>93</v>
      </c>
      <c r="C948" s="6" t="s">
        <v>153</v>
      </c>
      <c r="D948" s="6" t="s">
        <v>32</v>
      </c>
      <c r="E948" s="6" t="s">
        <v>36</v>
      </c>
      <c r="F948" s="24" t="str">
        <f>+TabIPW[[#This Row],[WK]]&amp;TabIPW[[#This Row],[PK]]&amp;TabIPW[[#This Row],[GK]]</f>
        <v>121902</v>
      </c>
      <c r="G948" s="6" t="s">
        <v>926</v>
      </c>
      <c r="H948" s="34">
        <v>5.8881136E-5</v>
      </c>
      <c r="I948" s="35">
        <v>18642</v>
      </c>
      <c r="J948" s="34">
        <v>4.43681E-5</v>
      </c>
      <c r="K948" s="35">
        <v>11311</v>
      </c>
      <c r="L948" s="34">
        <v>1.903947E-4</v>
      </c>
      <c r="M948" s="35">
        <v>17243.849999999999</v>
      </c>
      <c r="N948" s="34">
        <v>1.4871200000000001E-4</v>
      </c>
      <c r="O948" s="35">
        <v>114</v>
      </c>
      <c r="P948" s="34">
        <v>1.4905880000000001E-4</v>
      </c>
      <c r="Q948" s="35">
        <v>790</v>
      </c>
      <c r="R948" s="34">
        <v>3.5616099999999999E-5</v>
      </c>
      <c r="S948" s="35">
        <v>140</v>
      </c>
      <c r="T948" s="34">
        <v>3.6226999999999997E-5</v>
      </c>
      <c r="U948" s="35">
        <v>849.4</v>
      </c>
      <c r="V948" s="34">
        <v>5.5531800000000003E-5</v>
      </c>
      <c r="W948" s="35">
        <v>17243.849999999999</v>
      </c>
    </row>
    <row r="949" spans="1:23" ht="14.45" x14ac:dyDescent="0.3">
      <c r="A949" s="6" t="s">
        <v>31</v>
      </c>
      <c r="B949" s="6" t="s">
        <v>93</v>
      </c>
      <c r="C949" s="6" t="s">
        <v>153</v>
      </c>
      <c r="D949" s="6" t="s">
        <v>37</v>
      </c>
      <c r="E949" s="6" t="s">
        <v>36</v>
      </c>
      <c r="F949" s="24" t="str">
        <f>+TabIPW[[#This Row],[WK]]&amp;TabIPW[[#This Row],[PK]]&amp;TabIPW[[#This Row],[GK]]</f>
        <v>121903</v>
      </c>
      <c r="G949" s="6" t="s">
        <v>927</v>
      </c>
      <c r="H949" s="34">
        <v>3.5293304000000001E-5</v>
      </c>
      <c r="I949" s="35">
        <v>11174</v>
      </c>
      <c r="J949" s="34">
        <v>2.6508599999999999E-5</v>
      </c>
      <c r="K949" s="35">
        <v>6758</v>
      </c>
      <c r="L949" s="34">
        <v>1.141224E-4</v>
      </c>
      <c r="M949" s="35">
        <v>10335.950000000001</v>
      </c>
      <c r="N949" s="34">
        <v>7.1747000000000003E-5</v>
      </c>
      <c r="O949" s="35">
        <v>55</v>
      </c>
      <c r="P949" s="34">
        <v>8.9623999999999994E-5</v>
      </c>
      <c r="Q949" s="35">
        <v>475</v>
      </c>
      <c r="R949" s="34">
        <v>3.9177700000000003E-5</v>
      </c>
      <c r="S949" s="35">
        <v>154</v>
      </c>
      <c r="T949" s="34">
        <v>3.3241499999999997E-5</v>
      </c>
      <c r="U949" s="35">
        <v>779.4</v>
      </c>
      <c r="V949" s="34">
        <v>3.3285699999999999E-5</v>
      </c>
      <c r="W949" s="35">
        <v>10335.950000000001</v>
      </c>
    </row>
    <row r="950" spans="1:23" ht="14.45" x14ac:dyDescent="0.3">
      <c r="A950" s="6" t="s">
        <v>31</v>
      </c>
      <c r="B950" s="6" t="s">
        <v>93</v>
      </c>
      <c r="C950" s="6" t="s">
        <v>153</v>
      </c>
      <c r="D950" s="6" t="s">
        <v>39</v>
      </c>
      <c r="E950" s="6" t="s">
        <v>40</v>
      </c>
      <c r="F950" s="24" t="str">
        <f>+TabIPW[[#This Row],[WK]]&amp;TabIPW[[#This Row],[PK]]&amp;TabIPW[[#This Row],[GK]]</f>
        <v>121904</v>
      </c>
      <c r="G950" s="6" t="s">
        <v>928</v>
      </c>
      <c r="H950" s="34">
        <v>1.0477759200000001E-4</v>
      </c>
      <c r="I950" s="35">
        <v>33173</v>
      </c>
      <c r="J950" s="34">
        <v>7.8211899999999996E-5</v>
      </c>
      <c r="K950" s="35">
        <v>19939</v>
      </c>
      <c r="L950" s="34">
        <v>3.3880290000000001E-4</v>
      </c>
      <c r="M950" s="35">
        <v>30685.03</v>
      </c>
      <c r="N950" s="34">
        <v>2.3219939999999999E-4</v>
      </c>
      <c r="O950" s="35">
        <v>178</v>
      </c>
      <c r="P950" s="34">
        <v>3.6604319999999999E-4</v>
      </c>
      <c r="Q950" s="35">
        <v>1940</v>
      </c>
      <c r="R950" s="34">
        <v>9.5909000000000006E-5</v>
      </c>
      <c r="S950" s="35">
        <v>377</v>
      </c>
      <c r="T950" s="34">
        <v>1.3795600000000001E-4</v>
      </c>
      <c r="U950" s="35">
        <v>3234.6000000000004</v>
      </c>
      <c r="V950" s="34">
        <v>9.8817499999999994E-5</v>
      </c>
      <c r="W950" s="35">
        <v>30685.03</v>
      </c>
    </row>
    <row r="951" spans="1:23" ht="14.45" x14ac:dyDescent="0.3">
      <c r="A951" s="6" t="s">
        <v>31</v>
      </c>
      <c r="B951" s="6" t="s">
        <v>93</v>
      </c>
      <c r="C951" s="6" t="s">
        <v>153</v>
      </c>
      <c r="D951" s="6" t="s">
        <v>42</v>
      </c>
      <c r="E951" s="6" t="s">
        <v>40</v>
      </c>
      <c r="F951" s="24" t="str">
        <f>+TabIPW[[#This Row],[WK]]&amp;TabIPW[[#This Row],[PK]]&amp;TabIPW[[#This Row],[GK]]</f>
        <v>121905</v>
      </c>
      <c r="G951" s="6" t="s">
        <v>929</v>
      </c>
      <c r="H951" s="34">
        <v>2.1763467200000002E-4</v>
      </c>
      <c r="I951" s="35">
        <v>68904</v>
      </c>
      <c r="J951" s="34">
        <v>1.6215460000000001E-4</v>
      </c>
      <c r="K951" s="35">
        <v>41339</v>
      </c>
      <c r="L951" s="34">
        <v>7.0373099999999997E-4</v>
      </c>
      <c r="M951" s="35">
        <v>63736.2</v>
      </c>
      <c r="N951" s="34">
        <v>5.1657859999999995E-4</v>
      </c>
      <c r="O951" s="35">
        <v>396</v>
      </c>
      <c r="P951" s="34">
        <v>6.6736840000000003E-4</v>
      </c>
      <c r="Q951" s="35">
        <v>3537</v>
      </c>
      <c r="R951" s="34">
        <v>2.3023250000000001E-4</v>
      </c>
      <c r="S951" s="35">
        <v>905</v>
      </c>
      <c r="T951" s="34">
        <v>1.8923E-4</v>
      </c>
      <c r="U951" s="35">
        <v>4436.8</v>
      </c>
      <c r="V951" s="34">
        <v>2.0525489999999999E-4</v>
      </c>
      <c r="W951" s="35">
        <v>63736.2</v>
      </c>
    </row>
    <row r="952" spans="1:23" ht="14.45" x14ac:dyDescent="0.3">
      <c r="A952" s="6" t="s">
        <v>31</v>
      </c>
      <c r="B952" s="6" t="s">
        <v>97</v>
      </c>
      <c r="C952" s="6" t="s">
        <v>33</v>
      </c>
      <c r="D952" s="6" t="s">
        <v>33</v>
      </c>
      <c r="E952" s="6" t="s">
        <v>40</v>
      </c>
      <c r="F952" s="24" t="str">
        <f>+TabIPW[[#This Row],[WK]]&amp;TabIPW[[#This Row],[PK]]&amp;TabIPW[[#This Row],[GK]]</f>
        <v>140101</v>
      </c>
      <c r="G952" s="6" t="s">
        <v>930</v>
      </c>
      <c r="H952" s="34">
        <v>3.0846104E-5</v>
      </c>
      <c r="I952" s="35">
        <v>9766</v>
      </c>
      <c r="J952" s="34">
        <v>2.2189899999999999E-5</v>
      </c>
      <c r="K952" s="35">
        <v>5657</v>
      </c>
      <c r="L952" s="34">
        <v>8.9498400000000004E-5</v>
      </c>
      <c r="M952" s="35">
        <v>8105.78</v>
      </c>
      <c r="N952" s="34">
        <v>4.9570700000000003E-5</v>
      </c>
      <c r="O952" s="35">
        <v>38</v>
      </c>
      <c r="P952" s="34">
        <v>9.4340999999999997E-5</v>
      </c>
      <c r="Q952" s="35">
        <v>500</v>
      </c>
      <c r="R952" s="34">
        <v>2.84929E-5</v>
      </c>
      <c r="S952" s="35">
        <v>112</v>
      </c>
      <c r="T952" s="34">
        <v>3.7958599999999999E-5</v>
      </c>
      <c r="U952" s="35">
        <v>890</v>
      </c>
      <c r="V952" s="34">
        <v>2.6103699999999999E-5</v>
      </c>
      <c r="W952" s="35">
        <v>8105.78</v>
      </c>
    </row>
    <row r="953" spans="1:23" ht="14.45" x14ac:dyDescent="0.3">
      <c r="A953" s="6" t="s">
        <v>31</v>
      </c>
      <c r="B953" s="6" t="s">
        <v>97</v>
      </c>
      <c r="C953" s="6" t="s">
        <v>33</v>
      </c>
      <c r="D953" s="6" t="s">
        <v>32</v>
      </c>
      <c r="E953" s="6" t="s">
        <v>36</v>
      </c>
      <c r="F953" s="24" t="str">
        <f>+TabIPW[[#This Row],[WK]]&amp;TabIPW[[#This Row],[PK]]&amp;TabIPW[[#This Row],[GK]]</f>
        <v>140102</v>
      </c>
      <c r="G953" s="6" t="s">
        <v>931</v>
      </c>
      <c r="H953" s="34">
        <v>1.7179191999999998E-5</v>
      </c>
      <c r="I953" s="35">
        <v>5439</v>
      </c>
      <c r="J953" s="34">
        <v>1.24934E-5</v>
      </c>
      <c r="K953" s="35">
        <v>3185</v>
      </c>
      <c r="L953" s="34">
        <v>4.98445E-5</v>
      </c>
      <c r="M953" s="35">
        <v>4514.37</v>
      </c>
      <c r="N953" s="34">
        <v>4.43527E-5</v>
      </c>
      <c r="O953" s="35">
        <v>34</v>
      </c>
      <c r="P953" s="34">
        <v>3.43401E-5</v>
      </c>
      <c r="Q953" s="35">
        <v>182</v>
      </c>
      <c r="R953" s="34">
        <v>1.34832E-5</v>
      </c>
      <c r="S953" s="35">
        <v>53</v>
      </c>
      <c r="T953" s="34">
        <v>3.1261999999999998E-6</v>
      </c>
      <c r="U953" s="35">
        <v>73.3</v>
      </c>
      <c r="V953" s="34">
        <v>1.4538E-5</v>
      </c>
      <c r="W953" s="35">
        <v>4514.37</v>
      </c>
    </row>
    <row r="954" spans="1:23" ht="14.45" x14ac:dyDescent="0.3">
      <c r="A954" s="6" t="s">
        <v>31</v>
      </c>
      <c r="B954" s="6" t="s">
        <v>97</v>
      </c>
      <c r="C954" s="6" t="s">
        <v>33</v>
      </c>
      <c r="D954" s="6" t="s">
        <v>37</v>
      </c>
      <c r="E954" s="6" t="s">
        <v>36</v>
      </c>
      <c r="F954" s="24" t="str">
        <f>+TabIPW[[#This Row],[WK]]&amp;TabIPW[[#This Row],[PK]]&amp;TabIPW[[#This Row],[GK]]</f>
        <v>140103</v>
      </c>
      <c r="G954" s="6" t="s">
        <v>932</v>
      </c>
      <c r="H954" s="34">
        <v>1.1996056000000002E-5</v>
      </c>
      <c r="I954" s="35">
        <v>3798</v>
      </c>
      <c r="J954" s="34">
        <v>8.7512000000000002E-6</v>
      </c>
      <c r="K954" s="35">
        <v>2231</v>
      </c>
      <c r="L954" s="34">
        <v>3.4805999999999998E-5</v>
      </c>
      <c r="M954" s="35">
        <v>3152.34</v>
      </c>
      <c r="N954" s="34">
        <v>3.2612299999999999E-5</v>
      </c>
      <c r="O954" s="35">
        <v>25</v>
      </c>
      <c r="P954" s="34">
        <v>2.6792899999999999E-5</v>
      </c>
      <c r="Q954" s="35">
        <v>142</v>
      </c>
      <c r="R954" s="34">
        <v>1.2974400000000001E-5</v>
      </c>
      <c r="S954" s="35">
        <v>51</v>
      </c>
      <c r="T954" s="34">
        <v>2.8020999999999998E-6</v>
      </c>
      <c r="U954" s="35">
        <v>65.7</v>
      </c>
      <c r="V954" s="34">
        <v>1.01517E-5</v>
      </c>
      <c r="W954" s="35">
        <v>3152.34</v>
      </c>
    </row>
    <row r="955" spans="1:23" ht="14.45" x14ac:dyDescent="0.3">
      <c r="A955" s="6" t="s">
        <v>31</v>
      </c>
      <c r="B955" s="6" t="s">
        <v>97</v>
      </c>
      <c r="C955" s="6" t="s">
        <v>33</v>
      </c>
      <c r="D955" s="6" t="s">
        <v>39</v>
      </c>
      <c r="E955" s="6" t="s">
        <v>36</v>
      </c>
      <c r="F955" s="24" t="str">
        <f>+TabIPW[[#This Row],[WK]]&amp;TabIPW[[#This Row],[PK]]&amp;TabIPW[[#This Row],[GK]]</f>
        <v>140104</v>
      </c>
      <c r="G955" s="6" t="s">
        <v>933</v>
      </c>
      <c r="H955" s="34">
        <v>1.7201304000000002E-5</v>
      </c>
      <c r="I955" s="35">
        <v>5446</v>
      </c>
      <c r="J955" s="34">
        <v>1.30307E-5</v>
      </c>
      <c r="K955" s="35">
        <v>3322</v>
      </c>
      <c r="L955" s="34">
        <v>4.9908699999999999E-5</v>
      </c>
      <c r="M955" s="35">
        <v>4520.18</v>
      </c>
      <c r="N955" s="34">
        <v>3.9134700000000003E-5</v>
      </c>
      <c r="O955" s="35">
        <v>30</v>
      </c>
      <c r="P955" s="34">
        <v>4.8302600000000001E-5</v>
      </c>
      <c r="Q955" s="35">
        <v>256</v>
      </c>
      <c r="R955" s="34">
        <v>1.7299199999999999E-5</v>
      </c>
      <c r="S955" s="35">
        <v>68</v>
      </c>
      <c r="T955" s="34">
        <v>1.2526300000000001E-5</v>
      </c>
      <c r="U955" s="35">
        <v>293.7</v>
      </c>
      <c r="V955" s="34">
        <v>1.4556700000000001E-5</v>
      </c>
      <c r="W955" s="35">
        <v>4520.18</v>
      </c>
    </row>
    <row r="956" spans="1:23" ht="14.45" x14ac:dyDescent="0.3">
      <c r="A956" s="6" t="s">
        <v>31</v>
      </c>
      <c r="B956" s="6" t="s">
        <v>97</v>
      </c>
      <c r="C956" s="6" t="s">
        <v>33</v>
      </c>
      <c r="D956" s="6" t="s">
        <v>42</v>
      </c>
      <c r="E956" s="6" t="s">
        <v>36</v>
      </c>
      <c r="F956" s="24" t="str">
        <f>+TabIPW[[#This Row],[WK]]&amp;TabIPW[[#This Row],[PK]]&amp;TabIPW[[#This Row],[GK]]</f>
        <v>140105</v>
      </c>
      <c r="G956" s="6" t="s">
        <v>934</v>
      </c>
      <c r="H956" s="34">
        <v>1.7049688000000001E-5</v>
      </c>
      <c r="I956" s="35">
        <v>5398</v>
      </c>
      <c r="J956" s="34">
        <v>1.29641E-5</v>
      </c>
      <c r="K956" s="35">
        <v>3305</v>
      </c>
      <c r="L956" s="34">
        <v>4.9468800000000003E-5</v>
      </c>
      <c r="M956" s="35">
        <v>4480.34</v>
      </c>
      <c r="N956" s="34">
        <v>5.60931E-5</v>
      </c>
      <c r="O956" s="35">
        <v>43</v>
      </c>
      <c r="P956" s="34">
        <v>4.3585599999999998E-5</v>
      </c>
      <c r="Q956" s="35">
        <v>231</v>
      </c>
      <c r="R956" s="34">
        <v>1.98432E-5</v>
      </c>
      <c r="S956" s="35">
        <v>78</v>
      </c>
      <c r="T956" s="34">
        <v>1.08331E-5</v>
      </c>
      <c r="U956" s="35">
        <v>254</v>
      </c>
      <c r="V956" s="34">
        <v>1.4428400000000001E-5</v>
      </c>
      <c r="W956" s="35">
        <v>4480.34</v>
      </c>
    </row>
    <row r="957" spans="1:23" ht="14.45" x14ac:dyDescent="0.3">
      <c r="A957" s="6" t="s">
        <v>31</v>
      </c>
      <c r="B957" s="6" t="s">
        <v>97</v>
      </c>
      <c r="C957" s="6" t="s">
        <v>33</v>
      </c>
      <c r="D957" s="6" t="s">
        <v>44</v>
      </c>
      <c r="E957" s="6" t="s">
        <v>40</v>
      </c>
      <c r="F957" s="24" t="str">
        <f>+TabIPW[[#This Row],[WK]]&amp;TabIPW[[#This Row],[PK]]&amp;TabIPW[[#This Row],[GK]]</f>
        <v>140106</v>
      </c>
      <c r="G957" s="6" t="s">
        <v>935</v>
      </c>
      <c r="H957" s="34">
        <v>8.4427280000000013E-6</v>
      </c>
      <c r="I957" s="35">
        <v>2673</v>
      </c>
      <c r="J957" s="34">
        <v>6.4173000000000004E-6</v>
      </c>
      <c r="K957" s="35">
        <v>1636</v>
      </c>
      <c r="L957" s="34">
        <v>2.4496100000000001E-5</v>
      </c>
      <c r="M957" s="35">
        <v>2218.59</v>
      </c>
      <c r="N957" s="34">
        <v>2.21763E-5</v>
      </c>
      <c r="O957" s="35">
        <v>17</v>
      </c>
      <c r="P957" s="34">
        <v>1.7924800000000002E-5</v>
      </c>
      <c r="Q957" s="35">
        <v>95</v>
      </c>
      <c r="R957" s="34">
        <v>1.09392E-5</v>
      </c>
      <c r="S957" s="35">
        <v>43</v>
      </c>
      <c r="T957" s="34">
        <v>4.1712E-6</v>
      </c>
      <c r="U957" s="35">
        <v>97.800000000000011</v>
      </c>
      <c r="V957" s="34">
        <v>7.1447000000000004E-6</v>
      </c>
      <c r="W957" s="35">
        <v>2218.59</v>
      </c>
    </row>
    <row r="958" spans="1:23" ht="14.45" x14ac:dyDescent="0.3">
      <c r="A958" s="6" t="s">
        <v>31</v>
      </c>
      <c r="B958" s="6" t="s">
        <v>97</v>
      </c>
      <c r="C958" s="6" t="s">
        <v>32</v>
      </c>
      <c r="D958" s="6" t="s">
        <v>33</v>
      </c>
      <c r="E958" s="6" t="s">
        <v>34</v>
      </c>
      <c r="F958" s="24" t="str">
        <f>+TabIPW[[#This Row],[WK]]&amp;TabIPW[[#This Row],[PK]]&amp;TabIPW[[#This Row],[GK]]</f>
        <v>140201</v>
      </c>
      <c r="G958" s="6" t="s">
        <v>936</v>
      </c>
      <c r="H958" s="34">
        <v>1.31836632E-4</v>
      </c>
      <c r="I958" s="35">
        <v>41740</v>
      </c>
      <c r="J958" s="34">
        <v>9.7616799999999997E-5</v>
      </c>
      <c r="K958" s="35">
        <v>24886</v>
      </c>
      <c r="L958" s="34">
        <v>4.2722110000000002E-4</v>
      </c>
      <c r="M958" s="35">
        <v>38692.980000000003</v>
      </c>
      <c r="N958" s="34">
        <v>2.7002969999999999E-4</v>
      </c>
      <c r="O958" s="35">
        <v>207</v>
      </c>
      <c r="P958" s="34">
        <v>3.8057169999999998E-4</v>
      </c>
      <c r="Q958" s="35">
        <v>2017</v>
      </c>
      <c r="R958" s="34">
        <v>1.9792369999999999E-4</v>
      </c>
      <c r="S958" s="35">
        <v>778</v>
      </c>
      <c r="T958" s="34">
        <v>1.3647609999999999E-4</v>
      </c>
      <c r="U958" s="35">
        <v>3199.8999999999996</v>
      </c>
      <c r="V958" s="34">
        <v>1.2460619999999999E-4</v>
      </c>
      <c r="W958" s="35">
        <v>38692.980000000003</v>
      </c>
    </row>
    <row r="959" spans="1:23" ht="14.45" x14ac:dyDescent="0.3">
      <c r="A959" s="6" t="s">
        <v>31</v>
      </c>
      <c r="B959" s="6" t="s">
        <v>97</v>
      </c>
      <c r="C959" s="6" t="s">
        <v>32</v>
      </c>
      <c r="D959" s="6" t="s">
        <v>32</v>
      </c>
      <c r="E959" s="6" t="s">
        <v>36</v>
      </c>
      <c r="F959" s="24" t="str">
        <f>+TabIPW[[#This Row],[WK]]&amp;TabIPW[[#This Row],[PK]]&amp;TabIPW[[#This Row],[GK]]</f>
        <v>140202</v>
      </c>
      <c r="G959" s="6" t="s">
        <v>936</v>
      </c>
      <c r="H959" s="34">
        <v>2.3771023999999999E-5</v>
      </c>
      <c r="I959" s="35">
        <v>7526</v>
      </c>
      <c r="J959" s="34">
        <v>1.8043800000000002E-5</v>
      </c>
      <c r="K959" s="35">
        <v>4600</v>
      </c>
      <c r="L959" s="34">
        <v>7.7030800000000001E-5</v>
      </c>
      <c r="M959" s="35">
        <v>6976.6</v>
      </c>
      <c r="N959" s="34">
        <v>3.6525800000000002E-5</v>
      </c>
      <c r="O959" s="35">
        <v>28</v>
      </c>
      <c r="P959" s="34">
        <v>3.7359099999999999E-5</v>
      </c>
      <c r="Q959" s="35">
        <v>198</v>
      </c>
      <c r="R959" s="34">
        <v>2.4422499999999999E-5</v>
      </c>
      <c r="S959" s="35">
        <v>96</v>
      </c>
      <c r="T959" s="34">
        <v>1.6740199999999999E-5</v>
      </c>
      <c r="U959" s="35">
        <v>392.5</v>
      </c>
      <c r="V959" s="34">
        <v>2.2467300000000001E-5</v>
      </c>
      <c r="W959" s="35">
        <v>6976.6</v>
      </c>
    </row>
    <row r="960" spans="1:23" ht="14.45" x14ac:dyDescent="0.3">
      <c r="A960" s="6" t="s">
        <v>31</v>
      </c>
      <c r="B960" s="6" t="s">
        <v>97</v>
      </c>
      <c r="C960" s="6" t="s">
        <v>32</v>
      </c>
      <c r="D960" s="6" t="s">
        <v>37</v>
      </c>
      <c r="E960" s="6" t="s">
        <v>40</v>
      </c>
      <c r="F960" s="24" t="str">
        <f>+TabIPW[[#This Row],[WK]]&amp;TabIPW[[#This Row],[PK]]&amp;TabIPW[[#This Row],[GK]]</f>
        <v>140203</v>
      </c>
      <c r="G960" s="6" t="s">
        <v>937</v>
      </c>
      <c r="H960" s="34">
        <v>2.2501296E-5</v>
      </c>
      <c r="I960" s="35">
        <v>7124</v>
      </c>
      <c r="J960" s="34">
        <v>1.7023900000000001E-5</v>
      </c>
      <c r="K960" s="35">
        <v>4340</v>
      </c>
      <c r="L960" s="34">
        <v>7.2916200000000005E-5</v>
      </c>
      <c r="M960" s="35">
        <v>6603.95</v>
      </c>
      <c r="N960" s="34">
        <v>5.4788599999999999E-5</v>
      </c>
      <c r="O960" s="35">
        <v>42</v>
      </c>
      <c r="P960" s="34">
        <v>4.81139E-5</v>
      </c>
      <c r="Q960" s="35">
        <v>255</v>
      </c>
      <c r="R960" s="34">
        <v>3.6633700000000001E-5</v>
      </c>
      <c r="S960" s="35">
        <v>144</v>
      </c>
      <c r="T960" s="34">
        <v>1.6833999999999998E-5</v>
      </c>
      <c r="U960" s="35">
        <v>394.7</v>
      </c>
      <c r="V960" s="34">
        <v>2.1267199999999999E-5</v>
      </c>
      <c r="W960" s="35">
        <v>6603.95</v>
      </c>
    </row>
    <row r="961" spans="1:23" ht="14.45" x14ac:dyDescent="0.3">
      <c r="A961" s="6" t="s">
        <v>31</v>
      </c>
      <c r="B961" s="6" t="s">
        <v>97</v>
      </c>
      <c r="C961" s="6" t="s">
        <v>32</v>
      </c>
      <c r="D961" s="6" t="s">
        <v>39</v>
      </c>
      <c r="E961" s="6" t="s">
        <v>36</v>
      </c>
      <c r="F961" s="24" t="str">
        <f>+TabIPW[[#This Row],[WK]]&amp;TabIPW[[#This Row],[PK]]&amp;TabIPW[[#This Row],[GK]]</f>
        <v>140204</v>
      </c>
      <c r="G961" s="6" t="s">
        <v>938</v>
      </c>
      <c r="H961" s="34">
        <v>1.1032712E-5</v>
      </c>
      <c r="I961" s="35">
        <v>3493</v>
      </c>
      <c r="J961" s="34">
        <v>8.3080000000000008E-6</v>
      </c>
      <c r="K961" s="35">
        <v>2118</v>
      </c>
      <c r="L961" s="34">
        <v>3.5751899999999999E-5</v>
      </c>
      <c r="M961" s="35">
        <v>3238.01</v>
      </c>
      <c r="N961" s="34">
        <v>2.73943E-5</v>
      </c>
      <c r="O961" s="35">
        <v>21</v>
      </c>
      <c r="P961" s="34">
        <v>2.4340000000000001E-5</v>
      </c>
      <c r="Q961" s="35">
        <v>129</v>
      </c>
      <c r="R961" s="34">
        <v>2.0097599999999999E-5</v>
      </c>
      <c r="S961" s="35">
        <v>79</v>
      </c>
      <c r="T961" s="34">
        <v>9.0460999999999997E-6</v>
      </c>
      <c r="U961" s="35">
        <v>212.1</v>
      </c>
      <c r="V961" s="34">
        <v>1.04276E-5</v>
      </c>
      <c r="W961" s="35">
        <v>3238.01</v>
      </c>
    </row>
    <row r="962" spans="1:23" ht="14.45" x14ac:dyDescent="0.3">
      <c r="A962" s="6" t="s">
        <v>31</v>
      </c>
      <c r="B962" s="6" t="s">
        <v>97</v>
      </c>
      <c r="C962" s="6" t="s">
        <v>32</v>
      </c>
      <c r="D962" s="6" t="s">
        <v>42</v>
      </c>
      <c r="E962" s="6" t="s">
        <v>36</v>
      </c>
      <c r="F962" s="24" t="str">
        <f>+TabIPW[[#This Row],[WK]]&amp;TabIPW[[#This Row],[PK]]&amp;TabIPW[[#This Row],[GK]]</f>
        <v>140205</v>
      </c>
      <c r="G962" s="6" t="s">
        <v>939</v>
      </c>
      <c r="H962" s="34">
        <v>1.0419959999999999E-5</v>
      </c>
      <c r="I962" s="35">
        <v>3299</v>
      </c>
      <c r="J962" s="34">
        <v>7.8254999999999999E-6</v>
      </c>
      <c r="K962" s="35">
        <v>1995</v>
      </c>
      <c r="L962" s="34">
        <v>3.3766200000000002E-5</v>
      </c>
      <c r="M962" s="35">
        <v>3058.17</v>
      </c>
      <c r="N962" s="34">
        <v>3.0003300000000001E-5</v>
      </c>
      <c r="O962" s="35">
        <v>23</v>
      </c>
      <c r="P962" s="34">
        <v>1.20757E-5</v>
      </c>
      <c r="Q962" s="35">
        <v>64</v>
      </c>
      <c r="R962" s="34">
        <v>1.45008E-5</v>
      </c>
      <c r="S962" s="35">
        <v>57</v>
      </c>
      <c r="T962" s="34">
        <v>1.27993E-5</v>
      </c>
      <c r="U962" s="35">
        <v>300.10000000000002</v>
      </c>
      <c r="V962" s="34">
        <v>9.8485000000000007E-6</v>
      </c>
      <c r="W962" s="35">
        <v>3058.17</v>
      </c>
    </row>
    <row r="963" spans="1:23" ht="14.45" x14ac:dyDescent="0.3">
      <c r="A963" s="6" t="s">
        <v>31</v>
      </c>
      <c r="B963" s="6" t="s">
        <v>97</v>
      </c>
      <c r="C963" s="6" t="s">
        <v>32</v>
      </c>
      <c r="D963" s="6" t="s">
        <v>44</v>
      </c>
      <c r="E963" s="6" t="s">
        <v>36</v>
      </c>
      <c r="F963" s="24" t="str">
        <f>+TabIPW[[#This Row],[WK]]&amp;TabIPW[[#This Row],[PK]]&amp;TabIPW[[#This Row],[GK]]</f>
        <v>140206</v>
      </c>
      <c r="G963" s="6" t="s">
        <v>940</v>
      </c>
      <c r="H963" s="34">
        <v>1.2921504000000001E-5</v>
      </c>
      <c r="I963" s="35">
        <v>4091</v>
      </c>
      <c r="J963" s="34">
        <v>9.8102999999999999E-6</v>
      </c>
      <c r="K963" s="35">
        <v>2501</v>
      </c>
      <c r="L963" s="34">
        <v>4.1872600000000003E-5</v>
      </c>
      <c r="M963" s="35">
        <v>3792.36</v>
      </c>
      <c r="N963" s="34">
        <v>3.1307799999999999E-5</v>
      </c>
      <c r="O963" s="35">
        <v>24</v>
      </c>
      <c r="P963" s="34">
        <v>2.3207899999999998E-5</v>
      </c>
      <c r="Q963" s="35">
        <v>123</v>
      </c>
      <c r="R963" s="34">
        <v>1.8316800000000001E-5</v>
      </c>
      <c r="S963" s="35">
        <v>72</v>
      </c>
      <c r="T963" s="34">
        <v>8.3594E-6</v>
      </c>
      <c r="U963" s="35">
        <v>196</v>
      </c>
      <c r="V963" s="34">
        <v>1.2212799999999999E-5</v>
      </c>
      <c r="W963" s="35">
        <v>3792.36</v>
      </c>
    </row>
    <row r="964" spans="1:23" ht="14.45" x14ac:dyDescent="0.3">
      <c r="A964" s="6" t="s">
        <v>31</v>
      </c>
      <c r="B964" s="6" t="s">
        <v>97</v>
      </c>
      <c r="C964" s="6" t="s">
        <v>32</v>
      </c>
      <c r="D964" s="6" t="s">
        <v>51</v>
      </c>
      <c r="E964" s="6" t="s">
        <v>36</v>
      </c>
      <c r="F964" s="24" t="str">
        <f>+TabIPW[[#This Row],[WK]]&amp;TabIPW[[#This Row],[PK]]&amp;TabIPW[[#This Row],[GK]]</f>
        <v>140207</v>
      </c>
      <c r="G964" s="6" t="s">
        <v>941</v>
      </c>
      <c r="H964" s="34">
        <v>1.8464711999999999E-5</v>
      </c>
      <c r="I964" s="35">
        <v>5846</v>
      </c>
      <c r="J964" s="34">
        <v>1.3827E-5</v>
      </c>
      <c r="K964" s="35">
        <v>3525</v>
      </c>
      <c r="L964" s="34">
        <v>5.98355E-5</v>
      </c>
      <c r="M964" s="35">
        <v>5419.24</v>
      </c>
      <c r="N964" s="34">
        <v>3.9134700000000003E-5</v>
      </c>
      <c r="O964" s="35">
        <v>30</v>
      </c>
      <c r="P964" s="34">
        <v>3.5094900000000002E-5</v>
      </c>
      <c r="Q964" s="35">
        <v>186</v>
      </c>
      <c r="R964" s="34">
        <v>2.3913700000000001E-5</v>
      </c>
      <c r="S964" s="35">
        <v>94</v>
      </c>
      <c r="T964" s="34">
        <v>1.9960199999999999E-5</v>
      </c>
      <c r="U964" s="35">
        <v>468</v>
      </c>
      <c r="V964" s="34">
        <v>1.7452000000000002E-5</v>
      </c>
      <c r="W964" s="35">
        <v>5419.24</v>
      </c>
    </row>
    <row r="965" spans="1:23" ht="14.45" x14ac:dyDescent="0.3">
      <c r="A965" s="6" t="s">
        <v>31</v>
      </c>
      <c r="B965" s="6" t="s">
        <v>97</v>
      </c>
      <c r="C965" s="6" t="s">
        <v>32</v>
      </c>
      <c r="D965" s="6" t="s">
        <v>75</v>
      </c>
      <c r="E965" s="6" t="s">
        <v>36</v>
      </c>
      <c r="F965" s="24" t="str">
        <f>+TabIPW[[#This Row],[WK]]&amp;TabIPW[[#This Row],[PK]]&amp;TabIPW[[#This Row],[GK]]</f>
        <v>140208</v>
      </c>
      <c r="G965" s="6" t="s">
        <v>942</v>
      </c>
      <c r="H965" s="34">
        <v>1.4879792000000001E-5</v>
      </c>
      <c r="I965" s="35">
        <v>4711</v>
      </c>
      <c r="J965" s="34">
        <v>1.11871E-5</v>
      </c>
      <c r="K965" s="35">
        <v>2852</v>
      </c>
      <c r="L965" s="34">
        <v>4.8218499999999999E-5</v>
      </c>
      <c r="M965" s="35">
        <v>4367.1000000000004</v>
      </c>
      <c r="N965" s="34">
        <v>3.6525800000000002E-5</v>
      </c>
      <c r="O965" s="35">
        <v>28</v>
      </c>
      <c r="P965" s="34">
        <v>2.22645E-5</v>
      </c>
      <c r="Q965" s="35">
        <v>118</v>
      </c>
      <c r="R965" s="34">
        <v>2.2387200000000001E-5</v>
      </c>
      <c r="S965" s="35">
        <v>88</v>
      </c>
      <c r="T965" s="34">
        <v>1.22448E-5</v>
      </c>
      <c r="U965" s="35">
        <v>287.10000000000002</v>
      </c>
      <c r="V965" s="34">
        <v>1.4063700000000001E-5</v>
      </c>
      <c r="W965" s="35">
        <v>4367.1000000000004</v>
      </c>
    </row>
    <row r="966" spans="1:23" ht="14.45" x14ac:dyDescent="0.3">
      <c r="A966" s="6" t="s">
        <v>31</v>
      </c>
      <c r="B966" s="6" t="s">
        <v>97</v>
      </c>
      <c r="C966" s="6" t="s">
        <v>32</v>
      </c>
      <c r="D966" s="6" t="s">
        <v>77</v>
      </c>
      <c r="E966" s="6" t="s">
        <v>36</v>
      </c>
      <c r="F966" s="24" t="str">
        <f>+TabIPW[[#This Row],[WK]]&amp;TabIPW[[#This Row],[PK]]&amp;TabIPW[[#This Row],[GK]]</f>
        <v>140209</v>
      </c>
      <c r="G966" s="6" t="s">
        <v>943</v>
      </c>
      <c r="H966" s="34">
        <v>2.3174064E-5</v>
      </c>
      <c r="I966" s="35">
        <v>7337</v>
      </c>
      <c r="J966" s="34">
        <v>1.7106299999999999E-5</v>
      </c>
      <c r="K966" s="35">
        <v>4361</v>
      </c>
      <c r="L966" s="34">
        <v>7.5096400000000002E-5</v>
      </c>
      <c r="M966" s="35">
        <v>6801.4</v>
      </c>
      <c r="N966" s="34">
        <v>5.8702100000000002E-5</v>
      </c>
      <c r="O966" s="35">
        <v>45</v>
      </c>
      <c r="P966" s="34">
        <v>5.0378099999999998E-5</v>
      </c>
      <c r="Q966" s="35">
        <v>267</v>
      </c>
      <c r="R966" s="34">
        <v>1.9588800000000001E-5</v>
      </c>
      <c r="S966" s="35">
        <v>77</v>
      </c>
      <c r="T966" s="34">
        <v>1.47996E-5</v>
      </c>
      <c r="U966" s="35">
        <v>347</v>
      </c>
      <c r="V966" s="34">
        <v>2.19031E-5</v>
      </c>
      <c r="W966" s="35">
        <v>6801.4</v>
      </c>
    </row>
    <row r="967" spans="1:23" ht="14.45" x14ac:dyDescent="0.3">
      <c r="A967" s="6" t="s">
        <v>31</v>
      </c>
      <c r="B967" s="6" t="s">
        <v>97</v>
      </c>
      <c r="C967" s="6" t="s">
        <v>37</v>
      </c>
      <c r="D967" s="6" t="s">
        <v>33</v>
      </c>
      <c r="E967" s="6" t="s">
        <v>34</v>
      </c>
      <c r="F967" s="24" t="str">
        <f>+TabIPW[[#This Row],[WK]]&amp;TabIPW[[#This Row],[PK]]&amp;TabIPW[[#This Row],[GK]]</f>
        <v>140301</v>
      </c>
      <c r="G967" s="6" t="s">
        <v>944</v>
      </c>
      <c r="H967" s="34">
        <v>5.4541328000000002E-5</v>
      </c>
      <c r="I967" s="35">
        <v>17268</v>
      </c>
      <c r="J967" s="34">
        <v>3.8601900000000001E-5</v>
      </c>
      <c r="K967" s="35">
        <v>9841</v>
      </c>
      <c r="L967" s="34">
        <v>1.6206209999999999E-4</v>
      </c>
      <c r="M967" s="35">
        <v>14677.8</v>
      </c>
      <c r="N967" s="34">
        <v>1.6306139999999999E-4</v>
      </c>
      <c r="O967" s="35">
        <v>125</v>
      </c>
      <c r="P967" s="34">
        <v>2.3585260000000001E-4</v>
      </c>
      <c r="Q967" s="35">
        <v>1250</v>
      </c>
      <c r="R967" s="34">
        <v>7.4793800000000002E-5</v>
      </c>
      <c r="S967" s="35">
        <v>294</v>
      </c>
      <c r="T967" s="34">
        <v>6.6278299999999999E-5</v>
      </c>
      <c r="U967" s="35">
        <v>1554</v>
      </c>
      <c r="V967" s="34">
        <v>4.7268100000000002E-5</v>
      </c>
      <c r="W967" s="35">
        <v>14677.8</v>
      </c>
    </row>
    <row r="968" spans="1:23" ht="14.45" x14ac:dyDescent="0.3">
      <c r="A968" s="6" t="s">
        <v>31</v>
      </c>
      <c r="B968" s="6" t="s">
        <v>97</v>
      </c>
      <c r="C968" s="6" t="s">
        <v>37</v>
      </c>
      <c r="D968" s="6" t="s">
        <v>32</v>
      </c>
      <c r="E968" s="6" t="s">
        <v>34</v>
      </c>
      <c r="F968" s="24" t="str">
        <f>+TabIPW[[#This Row],[WK]]&amp;TabIPW[[#This Row],[PK]]&amp;TabIPW[[#This Row],[GK]]</f>
        <v>140302</v>
      </c>
      <c r="G968" s="6" t="s">
        <v>945</v>
      </c>
      <c r="H968" s="34">
        <v>1.41786E-5</v>
      </c>
      <c r="I968" s="35">
        <v>4489</v>
      </c>
      <c r="J968" s="34">
        <v>1.0641900000000001E-5</v>
      </c>
      <c r="K968" s="35">
        <v>2713</v>
      </c>
      <c r="L968" s="34">
        <v>4.2129799999999998E-5</v>
      </c>
      <c r="M968" s="35">
        <v>3815.65</v>
      </c>
      <c r="N968" s="34">
        <v>3.0003300000000001E-5</v>
      </c>
      <c r="O968" s="35">
        <v>23</v>
      </c>
      <c r="P968" s="34">
        <v>4.1887400000000001E-5</v>
      </c>
      <c r="Q968" s="35">
        <v>222</v>
      </c>
      <c r="R968" s="34">
        <v>2.7475300000000001E-5</v>
      </c>
      <c r="S968" s="35">
        <v>108</v>
      </c>
      <c r="T968" s="34">
        <v>9.3403999999999995E-6</v>
      </c>
      <c r="U968" s="35">
        <v>219</v>
      </c>
      <c r="V968" s="34">
        <v>1.2287799999999999E-5</v>
      </c>
      <c r="W968" s="35">
        <v>3815.65</v>
      </c>
    </row>
    <row r="969" spans="1:23" ht="14.45" x14ac:dyDescent="0.3">
      <c r="A969" s="6" t="s">
        <v>31</v>
      </c>
      <c r="B969" s="6" t="s">
        <v>97</v>
      </c>
      <c r="C969" s="6" t="s">
        <v>37</v>
      </c>
      <c r="D969" s="6" t="s">
        <v>37</v>
      </c>
      <c r="E969" s="6" t="s">
        <v>36</v>
      </c>
      <c r="F969" s="24" t="str">
        <f>+TabIPW[[#This Row],[WK]]&amp;TabIPW[[#This Row],[PK]]&amp;TabIPW[[#This Row],[GK]]</f>
        <v>140303</v>
      </c>
      <c r="G969" s="6" t="s">
        <v>946</v>
      </c>
      <c r="H969" s="34">
        <v>1.5492544000000002E-5</v>
      </c>
      <c r="I969" s="35">
        <v>4905</v>
      </c>
      <c r="J969" s="34">
        <v>1.14813E-5</v>
      </c>
      <c r="K969" s="35">
        <v>2927</v>
      </c>
      <c r="L969" s="34">
        <v>4.6034E-5</v>
      </c>
      <c r="M969" s="35">
        <v>4169.25</v>
      </c>
      <c r="N969" s="34">
        <v>3.9134700000000003E-5</v>
      </c>
      <c r="O969" s="35">
        <v>30</v>
      </c>
      <c r="P969" s="34">
        <v>4.3585599999999998E-5</v>
      </c>
      <c r="Q969" s="35">
        <v>231</v>
      </c>
      <c r="R969" s="34">
        <v>1.34832E-5</v>
      </c>
      <c r="S969" s="35">
        <v>53</v>
      </c>
      <c r="T969" s="34">
        <v>1.4646E-5</v>
      </c>
      <c r="U969" s="35">
        <v>343.4</v>
      </c>
      <c r="V969" s="34">
        <v>1.3426599999999999E-5</v>
      </c>
      <c r="W969" s="35">
        <v>4169.25</v>
      </c>
    </row>
    <row r="970" spans="1:23" ht="14.45" x14ac:dyDescent="0.3">
      <c r="A970" s="6" t="s">
        <v>31</v>
      </c>
      <c r="B970" s="6" t="s">
        <v>97</v>
      </c>
      <c r="C970" s="6" t="s">
        <v>37</v>
      </c>
      <c r="D970" s="6" t="s">
        <v>39</v>
      </c>
      <c r="E970" s="6" t="s">
        <v>36</v>
      </c>
      <c r="F970" s="24" t="str">
        <f>+TabIPW[[#This Row],[WK]]&amp;TabIPW[[#This Row],[PK]]&amp;TabIPW[[#This Row],[GK]]</f>
        <v>140304</v>
      </c>
      <c r="G970" s="6" t="s">
        <v>944</v>
      </c>
      <c r="H970" s="34">
        <v>4.2640024000000004E-5</v>
      </c>
      <c r="I970" s="35">
        <v>13500</v>
      </c>
      <c r="J970" s="34">
        <v>3.0925500000000001E-5</v>
      </c>
      <c r="K970" s="35">
        <v>7884</v>
      </c>
      <c r="L970" s="34">
        <v>1.26699E-4</v>
      </c>
      <c r="M970" s="35">
        <v>11475</v>
      </c>
      <c r="N970" s="34">
        <v>8.2182900000000002E-5</v>
      </c>
      <c r="O970" s="35">
        <v>63</v>
      </c>
      <c r="P970" s="34">
        <v>9.3208900000000001E-5</v>
      </c>
      <c r="Q970" s="35">
        <v>494</v>
      </c>
      <c r="R970" s="34">
        <v>3.2054500000000003E-5</v>
      </c>
      <c r="S970" s="35">
        <v>126</v>
      </c>
      <c r="T970" s="34">
        <v>3.5655499999999998E-5</v>
      </c>
      <c r="U970" s="35">
        <v>836</v>
      </c>
      <c r="V970" s="34">
        <v>3.6953899999999999E-5</v>
      </c>
      <c r="W970" s="35">
        <v>11475</v>
      </c>
    </row>
    <row r="971" spans="1:23" ht="14.45" x14ac:dyDescent="0.3">
      <c r="A971" s="6" t="s">
        <v>31</v>
      </c>
      <c r="B971" s="6" t="s">
        <v>97</v>
      </c>
      <c r="C971" s="6" t="s">
        <v>37</v>
      </c>
      <c r="D971" s="6" t="s">
        <v>42</v>
      </c>
      <c r="E971" s="6" t="s">
        <v>36</v>
      </c>
      <c r="F971" s="24" t="str">
        <f>+TabIPW[[#This Row],[WK]]&amp;TabIPW[[#This Row],[PK]]&amp;TabIPW[[#This Row],[GK]]</f>
        <v>140305</v>
      </c>
      <c r="G971" s="6" t="s">
        <v>223</v>
      </c>
      <c r="H971" s="34">
        <v>2.1146296E-5</v>
      </c>
      <c r="I971" s="35">
        <v>6695</v>
      </c>
      <c r="J971" s="34">
        <v>1.54117E-5</v>
      </c>
      <c r="K971" s="35">
        <v>3929</v>
      </c>
      <c r="L971" s="34">
        <v>6.2833299999999994E-5</v>
      </c>
      <c r="M971" s="35">
        <v>5690.75</v>
      </c>
      <c r="N971" s="34">
        <v>5.0875199999999997E-5</v>
      </c>
      <c r="O971" s="35">
        <v>39</v>
      </c>
      <c r="P971" s="34">
        <v>7.9812499999999995E-5</v>
      </c>
      <c r="Q971" s="35">
        <v>423</v>
      </c>
      <c r="R971" s="34">
        <v>2.34049E-5</v>
      </c>
      <c r="S971" s="35">
        <v>92</v>
      </c>
      <c r="T971" s="34">
        <v>8.6024999999999994E-6</v>
      </c>
      <c r="U971" s="35">
        <v>201.7</v>
      </c>
      <c r="V971" s="34">
        <v>1.8326400000000001E-5</v>
      </c>
      <c r="W971" s="35">
        <v>5690.75</v>
      </c>
    </row>
    <row r="972" spans="1:23" ht="14.45" x14ac:dyDescent="0.3">
      <c r="A972" s="6" t="s">
        <v>31</v>
      </c>
      <c r="B972" s="6" t="s">
        <v>97</v>
      </c>
      <c r="C972" s="6" t="s">
        <v>37</v>
      </c>
      <c r="D972" s="6" t="s">
        <v>44</v>
      </c>
      <c r="E972" s="6" t="s">
        <v>36</v>
      </c>
      <c r="F972" s="24" t="str">
        <f>+TabIPW[[#This Row],[WK]]&amp;TabIPW[[#This Row],[PK]]&amp;TabIPW[[#This Row],[GK]]</f>
        <v>140306</v>
      </c>
      <c r="G972" s="6" t="s">
        <v>945</v>
      </c>
      <c r="H972" s="34">
        <v>1.6544328E-5</v>
      </c>
      <c r="I972" s="35">
        <v>5238</v>
      </c>
      <c r="J972" s="34">
        <v>1.2579600000000001E-5</v>
      </c>
      <c r="K972" s="35">
        <v>3207</v>
      </c>
      <c r="L972" s="34">
        <v>4.9159200000000002E-5</v>
      </c>
      <c r="M972" s="35">
        <v>4452.3</v>
      </c>
      <c r="N972" s="34">
        <v>4.0439199999999997E-5</v>
      </c>
      <c r="O972" s="35">
        <v>31</v>
      </c>
      <c r="P972" s="34">
        <v>3.9811899999999997E-5</v>
      </c>
      <c r="Q972" s="35">
        <v>211</v>
      </c>
      <c r="R972" s="34">
        <v>2.3659299999999999E-5</v>
      </c>
      <c r="S972" s="35">
        <v>93</v>
      </c>
      <c r="T972" s="34">
        <v>9.2551000000000005E-6</v>
      </c>
      <c r="U972" s="35">
        <v>217</v>
      </c>
      <c r="V972" s="34">
        <v>1.4338100000000001E-5</v>
      </c>
      <c r="W972" s="35">
        <v>4452.3</v>
      </c>
    </row>
    <row r="973" spans="1:23" ht="14.45" x14ac:dyDescent="0.3">
      <c r="A973" s="6" t="s">
        <v>31</v>
      </c>
      <c r="B973" s="6" t="s">
        <v>97</v>
      </c>
      <c r="C973" s="6" t="s">
        <v>37</v>
      </c>
      <c r="D973" s="6" t="s">
        <v>51</v>
      </c>
      <c r="E973" s="6" t="s">
        <v>36</v>
      </c>
      <c r="F973" s="24" t="str">
        <f>+TabIPW[[#This Row],[WK]]&amp;TabIPW[[#This Row],[PK]]&amp;TabIPW[[#This Row],[GK]]</f>
        <v>140307</v>
      </c>
      <c r="G973" s="6" t="s">
        <v>947</v>
      </c>
      <c r="H973" s="34">
        <v>2.0081871999999998E-5</v>
      </c>
      <c r="I973" s="35">
        <v>6358</v>
      </c>
      <c r="J973" s="34">
        <v>1.49018E-5</v>
      </c>
      <c r="K973" s="35">
        <v>3799</v>
      </c>
      <c r="L973" s="34">
        <v>5.9670599999999998E-5</v>
      </c>
      <c r="M973" s="35">
        <v>5404.3</v>
      </c>
      <c r="N973" s="34">
        <v>3.39168E-5</v>
      </c>
      <c r="O973" s="35">
        <v>26</v>
      </c>
      <c r="P973" s="34">
        <v>4.4151599999999999E-5</v>
      </c>
      <c r="Q973" s="35">
        <v>234</v>
      </c>
      <c r="R973" s="34">
        <v>1.70448E-5</v>
      </c>
      <c r="S973" s="35">
        <v>67</v>
      </c>
      <c r="T973" s="34">
        <v>1.0632700000000001E-5</v>
      </c>
      <c r="U973" s="35">
        <v>249.3</v>
      </c>
      <c r="V973" s="34">
        <v>1.7403900000000001E-5</v>
      </c>
      <c r="W973" s="35">
        <v>5404.3</v>
      </c>
    </row>
    <row r="974" spans="1:23" ht="14.45" x14ac:dyDescent="0.3">
      <c r="A974" s="6" t="s">
        <v>31</v>
      </c>
      <c r="B974" s="6" t="s">
        <v>97</v>
      </c>
      <c r="C974" s="6" t="s">
        <v>37</v>
      </c>
      <c r="D974" s="6" t="s">
        <v>75</v>
      </c>
      <c r="E974" s="6" t="s">
        <v>36</v>
      </c>
      <c r="F974" s="24" t="str">
        <f>+TabIPW[[#This Row],[WK]]&amp;TabIPW[[#This Row],[PK]]&amp;TabIPW[[#This Row],[GK]]</f>
        <v>140308</v>
      </c>
      <c r="G974" s="6" t="s">
        <v>948</v>
      </c>
      <c r="H974" s="34">
        <v>1.4642895999999999E-5</v>
      </c>
      <c r="I974" s="35">
        <v>4636</v>
      </c>
      <c r="J974" s="34">
        <v>1.05674E-5</v>
      </c>
      <c r="K974" s="35">
        <v>2694</v>
      </c>
      <c r="L974" s="34">
        <v>4.3509400000000001E-5</v>
      </c>
      <c r="M974" s="35">
        <v>3940.6</v>
      </c>
      <c r="N974" s="34">
        <v>4.1743699999999998E-5</v>
      </c>
      <c r="O974" s="35">
        <v>32</v>
      </c>
      <c r="P974" s="34">
        <v>4.2076100000000002E-5</v>
      </c>
      <c r="Q974" s="35">
        <v>223</v>
      </c>
      <c r="R974" s="34">
        <v>1.55184E-5</v>
      </c>
      <c r="S974" s="35">
        <v>61</v>
      </c>
      <c r="T974" s="34">
        <v>1.2018799999999999E-5</v>
      </c>
      <c r="U974" s="35">
        <v>281.79999999999995</v>
      </c>
      <c r="V974" s="34">
        <v>1.2690199999999999E-5</v>
      </c>
      <c r="W974" s="35">
        <v>3940.6</v>
      </c>
    </row>
    <row r="975" spans="1:23" ht="14.45" x14ac:dyDescent="0.3">
      <c r="A975" s="6" t="s">
        <v>31</v>
      </c>
      <c r="B975" s="6" t="s">
        <v>97</v>
      </c>
      <c r="C975" s="6" t="s">
        <v>37</v>
      </c>
      <c r="D975" s="6" t="s">
        <v>77</v>
      </c>
      <c r="E975" s="6" t="s">
        <v>36</v>
      </c>
      <c r="F975" s="24" t="str">
        <f>+TabIPW[[#This Row],[WK]]&amp;TabIPW[[#This Row],[PK]]&amp;TabIPW[[#This Row],[GK]]</f>
        <v>140309</v>
      </c>
      <c r="G975" s="6" t="s">
        <v>949</v>
      </c>
      <c r="H975" s="34">
        <v>1.2962568000000001E-5</v>
      </c>
      <c r="I975" s="35">
        <v>4104</v>
      </c>
      <c r="J975" s="34">
        <v>9.3710000000000006E-6</v>
      </c>
      <c r="K975" s="35">
        <v>2389</v>
      </c>
      <c r="L975" s="34">
        <v>3.8516500000000003E-5</v>
      </c>
      <c r="M975" s="35">
        <v>3488.4</v>
      </c>
      <c r="N975" s="34">
        <v>3.1307799999999999E-5</v>
      </c>
      <c r="O975" s="35">
        <v>24</v>
      </c>
      <c r="P975" s="34">
        <v>3.6604299999999998E-5</v>
      </c>
      <c r="Q975" s="35">
        <v>194</v>
      </c>
      <c r="R975" s="34">
        <v>2.34049E-5</v>
      </c>
      <c r="S975" s="35">
        <v>92</v>
      </c>
      <c r="T975" s="34">
        <v>5.5188999999999998E-6</v>
      </c>
      <c r="U975" s="35">
        <v>129.4</v>
      </c>
      <c r="V975" s="34">
        <v>1.1234E-5</v>
      </c>
      <c r="W975" s="35">
        <v>3488.4</v>
      </c>
    </row>
    <row r="976" spans="1:23" ht="14.45" x14ac:dyDescent="0.3">
      <c r="A976" s="6" t="s">
        <v>31</v>
      </c>
      <c r="B976" s="6" t="s">
        <v>97</v>
      </c>
      <c r="C976" s="6" t="s">
        <v>37</v>
      </c>
      <c r="D976" s="6" t="s">
        <v>90</v>
      </c>
      <c r="E976" s="6" t="s">
        <v>40</v>
      </c>
      <c r="F976" s="24" t="str">
        <f>+TabIPW[[#This Row],[WK]]&amp;TabIPW[[#This Row],[PK]]&amp;TabIPW[[#This Row],[GK]]</f>
        <v>140310</v>
      </c>
      <c r="G976" s="6" t="s">
        <v>950</v>
      </c>
      <c r="H976" s="34">
        <v>3.3331864E-5</v>
      </c>
      <c r="I976" s="35">
        <v>10553</v>
      </c>
      <c r="J976" s="34">
        <v>2.46454E-5</v>
      </c>
      <c r="K976" s="35">
        <v>6283</v>
      </c>
      <c r="L976" s="34">
        <v>9.9041099999999996E-5</v>
      </c>
      <c r="M976" s="35">
        <v>8970.0499999999993</v>
      </c>
      <c r="N976" s="34">
        <v>7.3051499999999997E-5</v>
      </c>
      <c r="O976" s="35">
        <v>56</v>
      </c>
      <c r="P976" s="34">
        <v>1.060393E-4</v>
      </c>
      <c r="Q976" s="35">
        <v>562</v>
      </c>
      <c r="R976" s="34">
        <v>2.8238500000000001E-5</v>
      </c>
      <c r="S976" s="35">
        <v>111</v>
      </c>
      <c r="T976" s="34">
        <v>2.9974499999999999E-5</v>
      </c>
      <c r="U976" s="35">
        <v>702.8</v>
      </c>
      <c r="V976" s="34">
        <v>2.8887E-5</v>
      </c>
      <c r="W976" s="35">
        <v>8970.0499999999993</v>
      </c>
    </row>
    <row r="977" spans="1:23" ht="14.45" x14ac:dyDescent="0.3">
      <c r="A977" s="6" t="s">
        <v>31</v>
      </c>
      <c r="B977" s="6" t="s">
        <v>97</v>
      </c>
      <c r="C977" s="6" t="s">
        <v>37</v>
      </c>
      <c r="D977" s="6" t="s">
        <v>92</v>
      </c>
      <c r="E977" s="6" t="s">
        <v>36</v>
      </c>
      <c r="F977" s="24" t="str">
        <f>+TabIPW[[#This Row],[WK]]&amp;TabIPW[[#This Row],[PK]]&amp;TabIPW[[#This Row],[GK]]</f>
        <v>140311</v>
      </c>
      <c r="G977" s="6" t="s">
        <v>951</v>
      </c>
      <c r="H977" s="34">
        <v>2.4664880000000004E-5</v>
      </c>
      <c r="I977" s="35">
        <v>7809</v>
      </c>
      <c r="J977" s="34">
        <v>1.8028100000000001E-5</v>
      </c>
      <c r="K977" s="35">
        <v>4596</v>
      </c>
      <c r="L977" s="34">
        <v>7.3288300000000001E-5</v>
      </c>
      <c r="M977" s="35">
        <v>6637.65</v>
      </c>
      <c r="N977" s="34">
        <v>1.0957730000000001E-4</v>
      </c>
      <c r="O977" s="35">
        <v>84</v>
      </c>
      <c r="P977" s="34">
        <v>8.7548500000000004E-5</v>
      </c>
      <c r="Q977" s="35">
        <v>464</v>
      </c>
      <c r="R977" s="34">
        <v>1.6027200000000001E-5</v>
      </c>
      <c r="S977" s="35">
        <v>63</v>
      </c>
      <c r="T977" s="34">
        <v>1.7994100000000001E-5</v>
      </c>
      <c r="U977" s="35">
        <v>421.9</v>
      </c>
      <c r="V977" s="34">
        <v>2.13758E-5</v>
      </c>
      <c r="W977" s="35">
        <v>6637.65</v>
      </c>
    </row>
    <row r="978" spans="1:23" ht="14.45" x14ac:dyDescent="0.3">
      <c r="A978" s="6" t="s">
        <v>31</v>
      </c>
      <c r="B978" s="6" t="s">
        <v>97</v>
      </c>
      <c r="C978" s="6" t="s">
        <v>37</v>
      </c>
      <c r="D978" s="6" t="s">
        <v>93</v>
      </c>
      <c r="E978" s="6" t="s">
        <v>36</v>
      </c>
      <c r="F978" s="24" t="str">
        <f>+TabIPW[[#This Row],[WK]]&amp;TabIPW[[#This Row],[PK]]&amp;TabIPW[[#This Row],[GK]]</f>
        <v>140312</v>
      </c>
      <c r="G978" s="6" t="s">
        <v>952</v>
      </c>
      <c r="H978" s="34">
        <v>2.2403383999999999E-5</v>
      </c>
      <c r="I978" s="35">
        <v>7093</v>
      </c>
      <c r="J978" s="34">
        <v>1.63571E-5</v>
      </c>
      <c r="K978" s="35">
        <v>4170</v>
      </c>
      <c r="L978" s="34">
        <v>6.6568600000000005E-5</v>
      </c>
      <c r="M978" s="35">
        <v>6029.05</v>
      </c>
      <c r="N978" s="34">
        <v>5.2179599999999998E-5</v>
      </c>
      <c r="O978" s="35">
        <v>40</v>
      </c>
      <c r="P978" s="34">
        <v>5.7170699999999998E-5</v>
      </c>
      <c r="Q978" s="35">
        <v>303</v>
      </c>
      <c r="R978" s="34">
        <v>2.5185699999999998E-5</v>
      </c>
      <c r="S978" s="35">
        <v>99</v>
      </c>
      <c r="T978" s="34">
        <v>1.34476E-5</v>
      </c>
      <c r="U978" s="35">
        <v>315.3</v>
      </c>
      <c r="V978" s="34">
        <v>1.9415800000000001E-5</v>
      </c>
      <c r="W978" s="35">
        <v>6029.05</v>
      </c>
    </row>
    <row r="979" spans="1:23" ht="14.45" x14ac:dyDescent="0.3">
      <c r="A979" s="6" t="s">
        <v>31</v>
      </c>
      <c r="B979" s="6" t="s">
        <v>97</v>
      </c>
      <c r="C979" s="6" t="s">
        <v>37</v>
      </c>
      <c r="D979" s="6" t="s">
        <v>95</v>
      </c>
      <c r="E979" s="6" t="s">
        <v>36</v>
      </c>
      <c r="F979" s="24" t="str">
        <f>+TabIPW[[#This Row],[WK]]&amp;TabIPW[[#This Row],[PK]]&amp;TabIPW[[#This Row],[GK]]</f>
        <v>140313</v>
      </c>
      <c r="G979" s="6" t="s">
        <v>953</v>
      </c>
      <c r="H979" s="34">
        <v>1.6070552E-5</v>
      </c>
      <c r="I979" s="35">
        <v>5088</v>
      </c>
      <c r="J979" s="34">
        <v>1.1979499999999999E-5</v>
      </c>
      <c r="K979" s="35">
        <v>3054</v>
      </c>
      <c r="L979" s="34">
        <v>4.7751499999999998E-5</v>
      </c>
      <c r="M979" s="35">
        <v>4324.8</v>
      </c>
      <c r="N979" s="34">
        <v>5.2179599999999998E-5</v>
      </c>
      <c r="O979" s="35">
        <v>40</v>
      </c>
      <c r="P979" s="34">
        <v>4.2642100000000003E-5</v>
      </c>
      <c r="Q979" s="35">
        <v>226</v>
      </c>
      <c r="R979" s="34">
        <v>2.0860799999999999E-5</v>
      </c>
      <c r="S979" s="35">
        <v>82</v>
      </c>
      <c r="T979" s="34">
        <v>1.5520400000000001E-5</v>
      </c>
      <c r="U979" s="35">
        <v>363.9</v>
      </c>
      <c r="V979" s="34">
        <v>1.39275E-5</v>
      </c>
      <c r="W979" s="35">
        <v>4324.8</v>
      </c>
    </row>
    <row r="980" spans="1:23" ht="14.45" x14ac:dyDescent="0.3">
      <c r="A980" s="6" t="s">
        <v>31</v>
      </c>
      <c r="B980" s="6" t="s">
        <v>97</v>
      </c>
      <c r="C980" s="6" t="s">
        <v>37</v>
      </c>
      <c r="D980" s="6" t="s">
        <v>97</v>
      </c>
      <c r="E980" s="6" t="s">
        <v>40</v>
      </c>
      <c r="F980" s="24" t="str">
        <f>+TabIPW[[#This Row],[WK]]&amp;TabIPW[[#This Row],[PK]]&amp;TabIPW[[#This Row],[GK]]</f>
        <v>140314</v>
      </c>
      <c r="G980" s="6" t="s">
        <v>954</v>
      </c>
      <c r="H980" s="34">
        <v>2.4554336000000002E-5</v>
      </c>
      <c r="I980" s="35">
        <v>7774</v>
      </c>
      <c r="J980" s="34">
        <v>1.8086900000000001E-5</v>
      </c>
      <c r="K980" s="35">
        <v>4611</v>
      </c>
      <c r="L980" s="34">
        <v>7.2959899999999999E-5</v>
      </c>
      <c r="M980" s="35">
        <v>6607.9</v>
      </c>
      <c r="N980" s="34">
        <v>6.9138000000000001E-5</v>
      </c>
      <c r="O980" s="35">
        <v>53</v>
      </c>
      <c r="P980" s="34">
        <v>7.1133100000000005E-5</v>
      </c>
      <c r="Q980" s="35">
        <v>377</v>
      </c>
      <c r="R980" s="34">
        <v>2.6457699999999999E-5</v>
      </c>
      <c r="S980" s="35">
        <v>104</v>
      </c>
      <c r="T980" s="34">
        <v>2.0582899999999999E-5</v>
      </c>
      <c r="U980" s="35">
        <v>482.6</v>
      </c>
      <c r="V980" s="34">
        <v>2.128E-5</v>
      </c>
      <c r="W980" s="35">
        <v>6607.9</v>
      </c>
    </row>
    <row r="981" spans="1:23" ht="14.45" x14ac:dyDescent="0.3">
      <c r="A981" s="6" t="s">
        <v>31</v>
      </c>
      <c r="B981" s="6" t="s">
        <v>97</v>
      </c>
      <c r="C981" s="6" t="s">
        <v>39</v>
      </c>
      <c r="D981" s="6" t="s">
        <v>33</v>
      </c>
      <c r="E981" s="6" t="s">
        <v>34</v>
      </c>
      <c r="F981" s="24" t="str">
        <f>+TabIPW[[#This Row],[WK]]&amp;TabIPW[[#This Row],[PK]]&amp;TabIPW[[#This Row],[GK]]</f>
        <v>140401</v>
      </c>
      <c r="G981" s="6" t="s">
        <v>955</v>
      </c>
      <c r="H981" s="34">
        <v>5.3650623999999997E-5</v>
      </c>
      <c r="I981" s="35">
        <v>16986</v>
      </c>
      <c r="J981" s="34">
        <v>3.96492E-5</v>
      </c>
      <c r="K981" s="35">
        <v>10108</v>
      </c>
      <c r="L981" s="34">
        <v>1.6241629999999999E-4</v>
      </c>
      <c r="M981" s="35">
        <v>14709.88</v>
      </c>
      <c r="N981" s="34">
        <v>1.043593E-4</v>
      </c>
      <c r="O981" s="35">
        <v>80</v>
      </c>
      <c r="P981" s="34">
        <v>1.224547E-4</v>
      </c>
      <c r="Q981" s="35">
        <v>649</v>
      </c>
      <c r="R981" s="34">
        <v>1.264371E-4</v>
      </c>
      <c r="S981" s="35">
        <v>497</v>
      </c>
      <c r="T981" s="34">
        <v>5.39609E-5</v>
      </c>
      <c r="U981" s="35">
        <v>1265.1999999999998</v>
      </c>
      <c r="V981" s="34">
        <v>4.7371399999999998E-5</v>
      </c>
      <c r="W981" s="35">
        <v>14709.88</v>
      </c>
    </row>
    <row r="982" spans="1:23" ht="14.45" x14ac:dyDescent="0.3">
      <c r="A982" s="6" t="s">
        <v>31</v>
      </c>
      <c r="B982" s="6" t="s">
        <v>97</v>
      </c>
      <c r="C982" s="6" t="s">
        <v>39</v>
      </c>
      <c r="D982" s="6" t="s">
        <v>32</v>
      </c>
      <c r="E982" s="6" t="s">
        <v>36</v>
      </c>
      <c r="F982" s="24" t="str">
        <f>+TabIPW[[#This Row],[WK]]&amp;TabIPW[[#This Row],[PK]]&amp;TabIPW[[#This Row],[GK]]</f>
        <v>140402</v>
      </c>
      <c r="G982" s="6" t="s">
        <v>955</v>
      </c>
      <c r="H982" s="34">
        <v>3.7112608000000003E-5</v>
      </c>
      <c r="I982" s="35">
        <v>11750</v>
      </c>
      <c r="J982" s="34">
        <v>2.84346E-5</v>
      </c>
      <c r="K982" s="35">
        <v>7249</v>
      </c>
      <c r="L982" s="34">
        <v>1.123508E-4</v>
      </c>
      <c r="M982" s="35">
        <v>10175.5</v>
      </c>
      <c r="N982" s="34">
        <v>8.4791900000000004E-5</v>
      </c>
      <c r="O982" s="35">
        <v>65</v>
      </c>
      <c r="P982" s="34">
        <v>4.9812099999999997E-5</v>
      </c>
      <c r="Q982" s="35">
        <v>264</v>
      </c>
      <c r="R982" s="34">
        <v>6.4109000000000006E-5</v>
      </c>
      <c r="S982" s="35">
        <v>252</v>
      </c>
      <c r="T982" s="34">
        <v>3.1126E-5</v>
      </c>
      <c r="U982" s="35">
        <v>729.8</v>
      </c>
      <c r="V982" s="34">
        <v>3.2768999999999997E-5</v>
      </c>
      <c r="W982" s="35">
        <v>10175.5</v>
      </c>
    </row>
    <row r="983" spans="1:23" ht="14.45" x14ac:dyDescent="0.3">
      <c r="A983" s="6" t="s">
        <v>31</v>
      </c>
      <c r="B983" s="6" t="s">
        <v>97</v>
      </c>
      <c r="C983" s="6" t="s">
        <v>39</v>
      </c>
      <c r="D983" s="6" t="s">
        <v>37</v>
      </c>
      <c r="E983" s="6" t="s">
        <v>36</v>
      </c>
      <c r="F983" s="24" t="str">
        <f>+TabIPW[[#This Row],[WK]]&amp;TabIPW[[#This Row],[PK]]&amp;TabIPW[[#This Row],[GK]]</f>
        <v>140403</v>
      </c>
      <c r="G983" s="6" t="s">
        <v>956</v>
      </c>
      <c r="H983" s="34">
        <v>1.0227288E-5</v>
      </c>
      <c r="I983" s="35">
        <v>3238</v>
      </c>
      <c r="J983" s="34">
        <v>7.6098000000000004E-6</v>
      </c>
      <c r="K983" s="35">
        <v>1940</v>
      </c>
      <c r="L983" s="34">
        <v>3.0960999999999997E-5</v>
      </c>
      <c r="M983" s="35">
        <v>2804.11</v>
      </c>
      <c r="N983" s="34">
        <v>1.5653899999999999E-5</v>
      </c>
      <c r="O983" s="35">
        <v>12</v>
      </c>
      <c r="P983" s="34">
        <v>1.1509600000000001E-5</v>
      </c>
      <c r="Q983" s="35">
        <v>61</v>
      </c>
      <c r="R983" s="34">
        <v>2.13696E-5</v>
      </c>
      <c r="S983" s="35">
        <v>84</v>
      </c>
      <c r="T983" s="34">
        <v>6.9945999999999999E-6</v>
      </c>
      <c r="U983" s="35">
        <v>164</v>
      </c>
      <c r="V983" s="34">
        <v>9.0303000000000006E-6</v>
      </c>
      <c r="W983" s="35">
        <v>2804.11</v>
      </c>
    </row>
    <row r="984" spans="1:23" ht="14.45" x14ac:dyDescent="0.3">
      <c r="A984" s="6" t="s">
        <v>31</v>
      </c>
      <c r="B984" s="6" t="s">
        <v>97</v>
      </c>
      <c r="C984" s="6" t="s">
        <v>39</v>
      </c>
      <c r="D984" s="6" t="s">
        <v>39</v>
      </c>
      <c r="E984" s="6" t="s">
        <v>40</v>
      </c>
      <c r="F984" s="24" t="str">
        <f>+TabIPW[[#This Row],[WK]]&amp;TabIPW[[#This Row],[PK]]&amp;TabIPW[[#This Row],[GK]]</f>
        <v>140404</v>
      </c>
      <c r="G984" s="6" t="s">
        <v>957</v>
      </c>
      <c r="H984" s="34">
        <v>1.7706664000000003E-5</v>
      </c>
      <c r="I984" s="35">
        <v>5606</v>
      </c>
      <c r="J984" s="34">
        <v>1.3246499999999999E-5</v>
      </c>
      <c r="K984" s="35">
        <v>3377</v>
      </c>
      <c r="L984" s="34">
        <v>5.3603400000000002E-5</v>
      </c>
      <c r="M984" s="35">
        <v>4854.8</v>
      </c>
      <c r="N984" s="34">
        <v>3.5221300000000001E-5</v>
      </c>
      <c r="O984" s="35">
        <v>27</v>
      </c>
      <c r="P984" s="34">
        <v>2.92457E-5</v>
      </c>
      <c r="Q984" s="35">
        <v>155</v>
      </c>
      <c r="R984" s="34">
        <v>2.84929E-5</v>
      </c>
      <c r="S984" s="35">
        <v>112</v>
      </c>
      <c r="T984" s="34">
        <v>1.11189E-5</v>
      </c>
      <c r="U984" s="35">
        <v>260.7</v>
      </c>
      <c r="V984" s="34">
        <v>1.56343E-5</v>
      </c>
      <c r="W984" s="35">
        <v>4854.8</v>
      </c>
    </row>
    <row r="985" spans="1:23" ht="14.45" x14ac:dyDescent="0.3">
      <c r="A985" s="6" t="s">
        <v>31</v>
      </c>
      <c r="B985" s="6" t="s">
        <v>97</v>
      </c>
      <c r="C985" s="6" t="s">
        <v>39</v>
      </c>
      <c r="D985" s="6" t="s">
        <v>42</v>
      </c>
      <c r="E985" s="6" t="s">
        <v>36</v>
      </c>
      <c r="F985" s="24" t="str">
        <f>+TabIPW[[#This Row],[WK]]&amp;TabIPW[[#This Row],[PK]]&amp;TabIPW[[#This Row],[GK]]</f>
        <v>140405</v>
      </c>
      <c r="G985" s="6" t="s">
        <v>958</v>
      </c>
      <c r="H985" s="34">
        <v>1.4712384000000001E-5</v>
      </c>
      <c r="I985" s="35">
        <v>4658</v>
      </c>
      <c r="J985" s="34">
        <v>1.12499E-5</v>
      </c>
      <c r="K985" s="35">
        <v>2868</v>
      </c>
      <c r="L985" s="34">
        <v>4.4538800000000001E-5</v>
      </c>
      <c r="M985" s="35">
        <v>4033.83</v>
      </c>
      <c r="N985" s="34">
        <v>3.0003300000000001E-5</v>
      </c>
      <c r="O985" s="35">
        <v>23</v>
      </c>
      <c r="P985" s="34">
        <v>2.88684E-5</v>
      </c>
      <c r="Q985" s="35">
        <v>153</v>
      </c>
      <c r="R985" s="34">
        <v>3.2054500000000003E-5</v>
      </c>
      <c r="S985" s="35">
        <v>126</v>
      </c>
      <c r="T985" s="34">
        <v>8.8030000000000003E-6</v>
      </c>
      <c r="U985" s="35">
        <v>206.4</v>
      </c>
      <c r="V985" s="34">
        <v>1.29905E-5</v>
      </c>
      <c r="W985" s="35">
        <v>4033.83</v>
      </c>
    </row>
    <row r="986" spans="1:23" ht="14.45" x14ac:dyDescent="0.3">
      <c r="A986" s="6" t="s">
        <v>31</v>
      </c>
      <c r="B986" s="6" t="s">
        <v>97</v>
      </c>
      <c r="C986" s="6" t="s">
        <v>42</v>
      </c>
      <c r="D986" s="6" t="s">
        <v>33</v>
      </c>
      <c r="E986" s="6" t="s">
        <v>34</v>
      </c>
      <c r="F986" s="24" t="str">
        <f>+TabIPW[[#This Row],[WK]]&amp;TabIPW[[#This Row],[PK]]&amp;TabIPW[[#This Row],[GK]]</f>
        <v>140501</v>
      </c>
      <c r="G986" s="6" t="s">
        <v>959</v>
      </c>
      <c r="H986" s="34">
        <v>5.1875536000000007E-5</v>
      </c>
      <c r="I986" s="35">
        <v>16424</v>
      </c>
      <c r="J986" s="34">
        <v>3.7119200000000002E-5</v>
      </c>
      <c r="K986" s="35">
        <v>9463</v>
      </c>
      <c r="L986" s="34">
        <v>1.931297E-4</v>
      </c>
      <c r="M986" s="35">
        <v>17491.560000000001</v>
      </c>
      <c r="N986" s="34">
        <v>1.2784020000000001E-4</v>
      </c>
      <c r="O986" s="35">
        <v>98</v>
      </c>
      <c r="P986" s="34">
        <v>1.349077E-4</v>
      </c>
      <c r="Q986" s="35">
        <v>715</v>
      </c>
      <c r="R986" s="34">
        <v>5.7494500000000003E-5</v>
      </c>
      <c r="S986" s="35">
        <v>226</v>
      </c>
      <c r="T986" s="34">
        <v>4.8228700000000001E-5</v>
      </c>
      <c r="U986" s="35">
        <v>1130.8</v>
      </c>
      <c r="V986" s="34">
        <v>5.6329500000000003E-5</v>
      </c>
      <c r="W986" s="35">
        <v>17491.560000000001</v>
      </c>
    </row>
    <row r="987" spans="1:23" ht="14.45" x14ac:dyDescent="0.3">
      <c r="A987" s="6" t="s">
        <v>31</v>
      </c>
      <c r="B987" s="6" t="s">
        <v>97</v>
      </c>
      <c r="C987" s="6" t="s">
        <v>42</v>
      </c>
      <c r="D987" s="6" t="s">
        <v>32</v>
      </c>
      <c r="E987" s="6" t="s">
        <v>34</v>
      </c>
      <c r="F987" s="24" t="str">
        <f>+TabIPW[[#This Row],[WK]]&amp;TabIPW[[#This Row],[PK]]&amp;TabIPW[[#This Row],[GK]]</f>
        <v>140502</v>
      </c>
      <c r="G987" s="6" t="s">
        <v>960</v>
      </c>
      <c r="H987" s="34">
        <v>1.1999216000000001E-5</v>
      </c>
      <c r="I987" s="35">
        <v>3799</v>
      </c>
      <c r="J987" s="34">
        <v>8.1354000000000001E-6</v>
      </c>
      <c r="K987" s="35">
        <v>2074</v>
      </c>
      <c r="L987" s="34">
        <v>4.4672500000000003E-5</v>
      </c>
      <c r="M987" s="35">
        <v>4045.94</v>
      </c>
      <c r="N987" s="34">
        <v>4.3048199999999999E-5</v>
      </c>
      <c r="O987" s="35">
        <v>33</v>
      </c>
      <c r="P987" s="34">
        <v>4.13214E-5</v>
      </c>
      <c r="Q987" s="35">
        <v>219</v>
      </c>
      <c r="R987" s="34">
        <v>1.9588800000000001E-5</v>
      </c>
      <c r="S987" s="35">
        <v>77</v>
      </c>
      <c r="T987" s="34">
        <v>1.3733299999999999E-5</v>
      </c>
      <c r="U987" s="35">
        <v>322</v>
      </c>
      <c r="V987" s="34">
        <v>1.30295E-5</v>
      </c>
      <c r="W987" s="35">
        <v>4045.94</v>
      </c>
    </row>
    <row r="988" spans="1:23" ht="14.45" x14ac:dyDescent="0.3">
      <c r="A988" s="6" t="s">
        <v>31</v>
      </c>
      <c r="B988" s="6" t="s">
        <v>97</v>
      </c>
      <c r="C988" s="6" t="s">
        <v>42</v>
      </c>
      <c r="D988" s="6" t="s">
        <v>37</v>
      </c>
      <c r="E988" s="6" t="s">
        <v>36</v>
      </c>
      <c r="F988" s="24" t="str">
        <f>+TabIPW[[#This Row],[WK]]&amp;TabIPW[[#This Row],[PK]]&amp;TabIPW[[#This Row],[GK]]</f>
        <v>140503</v>
      </c>
      <c r="G988" s="6" t="s">
        <v>474</v>
      </c>
      <c r="H988" s="34">
        <v>1.715392E-5</v>
      </c>
      <c r="I988" s="35">
        <v>5431</v>
      </c>
      <c r="J988" s="34">
        <v>1.2893399999999999E-5</v>
      </c>
      <c r="K988" s="35">
        <v>3287</v>
      </c>
      <c r="L988" s="34">
        <v>6.3863100000000002E-5</v>
      </c>
      <c r="M988" s="35">
        <v>5784.02</v>
      </c>
      <c r="N988" s="34">
        <v>4.6961700000000001E-5</v>
      </c>
      <c r="O988" s="35">
        <v>36</v>
      </c>
      <c r="P988" s="34">
        <v>3.5283600000000002E-5</v>
      </c>
      <c r="Q988" s="35">
        <v>187</v>
      </c>
      <c r="R988" s="34">
        <v>2.1624000000000002E-5</v>
      </c>
      <c r="S988" s="35">
        <v>85</v>
      </c>
      <c r="T988" s="34">
        <v>1.01976E-5</v>
      </c>
      <c r="U988" s="35">
        <v>239.1</v>
      </c>
      <c r="V988" s="34">
        <v>1.8626699999999999E-5</v>
      </c>
      <c r="W988" s="35">
        <v>5784.02</v>
      </c>
    </row>
    <row r="989" spans="1:23" ht="14.45" x14ac:dyDescent="0.3">
      <c r="A989" s="6" t="s">
        <v>31</v>
      </c>
      <c r="B989" s="6" t="s">
        <v>97</v>
      </c>
      <c r="C989" s="6" t="s">
        <v>42</v>
      </c>
      <c r="D989" s="6" t="s">
        <v>39</v>
      </c>
      <c r="E989" s="6" t="s">
        <v>40</v>
      </c>
      <c r="F989" s="24" t="str">
        <f>+TabIPW[[#This Row],[WK]]&amp;TabIPW[[#This Row],[PK]]&amp;TabIPW[[#This Row],[GK]]</f>
        <v>140504</v>
      </c>
      <c r="G989" s="6" t="s">
        <v>961</v>
      </c>
      <c r="H989" s="34">
        <v>1.75149416E-4</v>
      </c>
      <c r="I989" s="35">
        <v>55453</v>
      </c>
      <c r="J989" s="34">
        <v>1.261887E-4</v>
      </c>
      <c r="K989" s="35">
        <v>32170</v>
      </c>
      <c r="L989" s="34">
        <v>6.5207150000000001E-4</v>
      </c>
      <c r="M989" s="35">
        <v>59057.45</v>
      </c>
      <c r="N989" s="34">
        <v>3.9526090000000002E-4</v>
      </c>
      <c r="O989" s="35">
        <v>303</v>
      </c>
      <c r="P989" s="34">
        <v>6.1642429999999996E-4</v>
      </c>
      <c r="Q989" s="35">
        <v>3267</v>
      </c>
      <c r="R989" s="34">
        <v>2.2845170000000001E-4</v>
      </c>
      <c r="S989" s="35">
        <v>898</v>
      </c>
      <c r="T989" s="34">
        <v>1.82342E-4</v>
      </c>
      <c r="U989" s="35">
        <v>4275.2999999999993</v>
      </c>
      <c r="V989" s="34">
        <v>1.9018750000000001E-4</v>
      </c>
      <c r="W989" s="35">
        <v>59057.45</v>
      </c>
    </row>
    <row r="990" spans="1:23" ht="14.45" x14ac:dyDescent="0.3">
      <c r="A990" s="6" t="s">
        <v>31</v>
      </c>
      <c r="B990" s="6" t="s">
        <v>97</v>
      </c>
      <c r="C990" s="6" t="s">
        <v>42</v>
      </c>
      <c r="D990" s="6" t="s">
        <v>42</v>
      </c>
      <c r="E990" s="6" t="s">
        <v>36</v>
      </c>
      <c r="F990" s="24" t="str">
        <f>+TabIPW[[#This Row],[WK]]&amp;TabIPW[[#This Row],[PK]]&amp;TabIPW[[#This Row],[GK]]</f>
        <v>140505</v>
      </c>
      <c r="G990" s="6" t="s">
        <v>962</v>
      </c>
      <c r="H990" s="34">
        <v>4.2652655999999999E-5</v>
      </c>
      <c r="I990" s="35">
        <v>13504</v>
      </c>
      <c r="J990" s="34">
        <v>3.12157E-5</v>
      </c>
      <c r="K990" s="35">
        <v>7958</v>
      </c>
      <c r="L990" s="34">
        <v>1.5879340000000001E-4</v>
      </c>
      <c r="M990" s="35">
        <v>14381.76</v>
      </c>
      <c r="N990" s="34">
        <v>8.4791900000000004E-5</v>
      </c>
      <c r="O990" s="35">
        <v>65</v>
      </c>
      <c r="P990" s="34">
        <v>1.3717180000000001E-4</v>
      </c>
      <c r="Q990" s="35">
        <v>727</v>
      </c>
      <c r="R990" s="34">
        <v>7.7846600000000001E-5</v>
      </c>
      <c r="S990" s="35">
        <v>306</v>
      </c>
      <c r="T990" s="34">
        <v>2.5641200000000001E-5</v>
      </c>
      <c r="U990" s="35">
        <v>601.20000000000005</v>
      </c>
      <c r="V990" s="34">
        <v>4.6314799999999999E-5</v>
      </c>
      <c r="W990" s="35">
        <v>14381.76</v>
      </c>
    </row>
    <row r="991" spans="1:23" ht="14.45" x14ac:dyDescent="0.3">
      <c r="A991" s="6" t="s">
        <v>31</v>
      </c>
      <c r="B991" s="6" t="s">
        <v>97</v>
      </c>
      <c r="C991" s="6" t="s">
        <v>42</v>
      </c>
      <c r="D991" s="6" t="s">
        <v>44</v>
      </c>
      <c r="E991" s="6" t="s">
        <v>36</v>
      </c>
      <c r="F991" s="24" t="str">
        <f>+TabIPW[[#This Row],[WK]]&amp;TabIPW[[#This Row],[PK]]&amp;TabIPW[[#This Row],[GK]]</f>
        <v>140506</v>
      </c>
      <c r="G991" s="6" t="s">
        <v>963</v>
      </c>
      <c r="H991" s="34">
        <v>3.5046935999999997E-5</v>
      </c>
      <c r="I991" s="35">
        <v>11096</v>
      </c>
      <c r="J991" s="34">
        <v>2.5449600000000001E-5</v>
      </c>
      <c r="K991" s="35">
        <v>6488</v>
      </c>
      <c r="L991" s="34">
        <v>1.3047779999999999E-4</v>
      </c>
      <c r="M991" s="35">
        <v>11817.24</v>
      </c>
      <c r="N991" s="34">
        <v>6.2615599999999997E-5</v>
      </c>
      <c r="O991" s="35">
        <v>48</v>
      </c>
      <c r="P991" s="34">
        <v>8.8114499999999998E-5</v>
      </c>
      <c r="Q991" s="35">
        <v>467</v>
      </c>
      <c r="R991" s="34">
        <v>2.84929E-5</v>
      </c>
      <c r="S991" s="35">
        <v>112</v>
      </c>
      <c r="T991" s="34">
        <v>2.3640999999999999E-5</v>
      </c>
      <c r="U991" s="35">
        <v>554.29999999999995</v>
      </c>
      <c r="V991" s="34">
        <v>3.8056000000000003E-5</v>
      </c>
      <c r="W991" s="35">
        <v>11817.24</v>
      </c>
    </row>
    <row r="992" spans="1:23" ht="14.45" x14ac:dyDescent="0.3">
      <c r="A992" s="6" t="s">
        <v>31</v>
      </c>
      <c r="B992" s="6" t="s">
        <v>97</v>
      </c>
      <c r="C992" s="6" t="s">
        <v>44</v>
      </c>
      <c r="D992" s="6" t="s">
        <v>33</v>
      </c>
      <c r="E992" s="6" t="s">
        <v>36</v>
      </c>
      <c r="F992" s="24" t="str">
        <f>+TabIPW[[#This Row],[WK]]&amp;TabIPW[[#This Row],[PK]]&amp;TabIPW[[#This Row],[GK]]</f>
        <v>140601</v>
      </c>
      <c r="G992" s="6" t="s">
        <v>964</v>
      </c>
      <c r="H992" s="34">
        <v>1.9503864E-5</v>
      </c>
      <c r="I992" s="35">
        <v>6175</v>
      </c>
      <c r="J992" s="34">
        <v>1.4415399999999999E-5</v>
      </c>
      <c r="K992" s="35">
        <v>3675</v>
      </c>
      <c r="L992" s="34">
        <v>6.35438E-5</v>
      </c>
      <c r="M992" s="35">
        <v>5755.1</v>
      </c>
      <c r="N992" s="34">
        <v>5.3484099999999998E-5</v>
      </c>
      <c r="O992" s="35">
        <v>41</v>
      </c>
      <c r="P992" s="34">
        <v>5.6038600000000002E-5</v>
      </c>
      <c r="Q992" s="35">
        <v>297</v>
      </c>
      <c r="R992" s="34">
        <v>1.55184E-5</v>
      </c>
      <c r="S992" s="35">
        <v>61</v>
      </c>
      <c r="T992" s="34">
        <v>1.42195E-5</v>
      </c>
      <c r="U992" s="35">
        <v>333.4</v>
      </c>
      <c r="V992" s="34">
        <v>1.8533600000000002E-5</v>
      </c>
      <c r="W992" s="35">
        <v>5755.1</v>
      </c>
    </row>
    <row r="993" spans="1:23" ht="14.45" x14ac:dyDescent="0.3">
      <c r="A993" s="6" t="s">
        <v>31</v>
      </c>
      <c r="B993" s="6" t="s">
        <v>97</v>
      </c>
      <c r="C993" s="6" t="s">
        <v>44</v>
      </c>
      <c r="D993" s="6" t="s">
        <v>32</v>
      </c>
      <c r="E993" s="6" t="s">
        <v>36</v>
      </c>
      <c r="F993" s="24" t="str">
        <f>+TabIPW[[#This Row],[WK]]&amp;TabIPW[[#This Row],[PK]]&amp;TabIPW[[#This Row],[GK]]</f>
        <v>140602</v>
      </c>
      <c r="G993" s="6" t="s">
        <v>965</v>
      </c>
      <c r="H993" s="34">
        <v>2.2217031999999998E-5</v>
      </c>
      <c r="I993" s="35">
        <v>7034</v>
      </c>
      <c r="J993" s="34">
        <v>1.6506100000000001E-5</v>
      </c>
      <c r="K993" s="35">
        <v>4208</v>
      </c>
      <c r="L993" s="34">
        <v>7.2383400000000002E-5</v>
      </c>
      <c r="M993" s="35">
        <v>6555.69</v>
      </c>
      <c r="N993" s="34">
        <v>4.9570700000000003E-5</v>
      </c>
      <c r="O993" s="35">
        <v>38</v>
      </c>
      <c r="P993" s="34">
        <v>4.2264800000000002E-5</v>
      </c>
      <c r="Q993" s="35">
        <v>224</v>
      </c>
      <c r="R993" s="34">
        <v>1.7299199999999999E-5</v>
      </c>
      <c r="S993" s="35">
        <v>68</v>
      </c>
      <c r="T993" s="34">
        <v>7.3145E-6</v>
      </c>
      <c r="U993" s="35">
        <v>171.5</v>
      </c>
      <c r="V993" s="34">
        <v>2.11118E-5</v>
      </c>
      <c r="W993" s="35">
        <v>6555.69</v>
      </c>
    </row>
    <row r="994" spans="1:23" ht="14.45" x14ac:dyDescent="0.3">
      <c r="A994" s="6" t="s">
        <v>31</v>
      </c>
      <c r="B994" s="6" t="s">
        <v>97</v>
      </c>
      <c r="C994" s="6" t="s">
        <v>44</v>
      </c>
      <c r="D994" s="6" t="s">
        <v>37</v>
      </c>
      <c r="E994" s="6" t="s">
        <v>36</v>
      </c>
      <c r="F994" s="24" t="str">
        <f>+TabIPW[[#This Row],[WK]]&amp;TabIPW[[#This Row],[PK]]&amp;TabIPW[[#This Row],[GK]]</f>
        <v>140603</v>
      </c>
      <c r="G994" s="6" t="s">
        <v>966</v>
      </c>
      <c r="H994" s="34">
        <v>3.2150576000000005E-5</v>
      </c>
      <c r="I994" s="35">
        <v>10179</v>
      </c>
      <c r="J994" s="34">
        <v>2.3754999999999999E-5</v>
      </c>
      <c r="K994" s="35">
        <v>6056</v>
      </c>
      <c r="L994" s="34">
        <v>1.0474700000000001E-4</v>
      </c>
      <c r="M994" s="35">
        <v>9486.83</v>
      </c>
      <c r="N994" s="34">
        <v>9.3923400000000003E-5</v>
      </c>
      <c r="O994" s="35">
        <v>72</v>
      </c>
      <c r="P994" s="34">
        <v>7.9623799999999995E-5</v>
      </c>
      <c r="Q994" s="35">
        <v>422</v>
      </c>
      <c r="R994" s="34">
        <v>5.1643300000000001E-5</v>
      </c>
      <c r="S994" s="35">
        <v>203</v>
      </c>
      <c r="T994" s="34">
        <v>1.9947499999999998E-5</v>
      </c>
      <c r="U994" s="35">
        <v>467.7</v>
      </c>
      <c r="V994" s="34">
        <v>3.05512E-5</v>
      </c>
      <c r="W994" s="35">
        <v>9486.83</v>
      </c>
    </row>
    <row r="995" spans="1:23" ht="14.45" x14ac:dyDescent="0.3">
      <c r="A995" s="6" t="s">
        <v>31</v>
      </c>
      <c r="B995" s="6" t="s">
        <v>97</v>
      </c>
      <c r="C995" s="6" t="s">
        <v>44</v>
      </c>
      <c r="D995" s="6" t="s">
        <v>39</v>
      </c>
      <c r="E995" s="6" t="s">
        <v>36</v>
      </c>
      <c r="F995" s="24" t="str">
        <f>+TabIPW[[#This Row],[WK]]&amp;TabIPW[[#This Row],[PK]]&amp;TabIPW[[#This Row],[GK]]</f>
        <v>140604</v>
      </c>
      <c r="G995" s="6" t="s">
        <v>967</v>
      </c>
      <c r="H995" s="34">
        <v>8.9512479999999996E-6</v>
      </c>
      <c r="I995" s="35">
        <v>2834</v>
      </c>
      <c r="J995" s="34">
        <v>6.4879000000000002E-6</v>
      </c>
      <c r="K995" s="35">
        <v>1654</v>
      </c>
      <c r="L995" s="34">
        <v>2.9163299999999999E-5</v>
      </c>
      <c r="M995" s="35">
        <v>2641.29</v>
      </c>
      <c r="N995" s="34">
        <v>2.86988E-5</v>
      </c>
      <c r="O995" s="35">
        <v>22</v>
      </c>
      <c r="P995" s="34">
        <v>2.4528700000000001E-5</v>
      </c>
      <c r="Q995" s="35">
        <v>130</v>
      </c>
      <c r="R995" s="34">
        <v>5.0880000000000002E-6</v>
      </c>
      <c r="S995" s="35">
        <v>20</v>
      </c>
      <c r="T995" s="34">
        <v>2.9173E-6</v>
      </c>
      <c r="U995" s="35">
        <v>68.400000000000006</v>
      </c>
      <c r="V995" s="34">
        <v>8.5059999999999995E-6</v>
      </c>
      <c r="W995" s="35">
        <v>2641.29</v>
      </c>
    </row>
    <row r="996" spans="1:23" ht="14.45" x14ac:dyDescent="0.3">
      <c r="A996" s="6" t="s">
        <v>31</v>
      </c>
      <c r="B996" s="6" t="s">
        <v>97</v>
      </c>
      <c r="C996" s="6" t="s">
        <v>44</v>
      </c>
      <c r="D996" s="6" t="s">
        <v>42</v>
      </c>
      <c r="E996" s="6" t="s">
        <v>40</v>
      </c>
      <c r="F996" s="24" t="str">
        <f>+TabIPW[[#This Row],[WK]]&amp;TabIPW[[#This Row],[PK]]&amp;TabIPW[[#This Row],[GK]]</f>
        <v>140605</v>
      </c>
      <c r="G996" s="6" t="s">
        <v>968</v>
      </c>
      <c r="H996" s="34">
        <v>8.2832192000000001E-5</v>
      </c>
      <c r="I996" s="35">
        <v>26225</v>
      </c>
      <c r="J996" s="34">
        <v>6.0835000000000003E-5</v>
      </c>
      <c r="K996" s="35">
        <v>15509</v>
      </c>
      <c r="L996" s="34">
        <v>2.6986829999999998E-4</v>
      </c>
      <c r="M996" s="35">
        <v>24441.7</v>
      </c>
      <c r="N996" s="34">
        <v>1.7349729999999999E-4</v>
      </c>
      <c r="O996" s="35">
        <v>133</v>
      </c>
      <c r="P996" s="34">
        <v>2.5075839999999999E-4</v>
      </c>
      <c r="Q996" s="35">
        <v>1329</v>
      </c>
      <c r="R996" s="34">
        <v>1.134627E-4</v>
      </c>
      <c r="S996" s="35">
        <v>446</v>
      </c>
      <c r="T996" s="34">
        <v>8.6042299999999994E-5</v>
      </c>
      <c r="U996" s="35">
        <v>2017.4</v>
      </c>
      <c r="V996" s="34">
        <v>7.87116E-5</v>
      </c>
      <c r="W996" s="35">
        <v>24441.7</v>
      </c>
    </row>
    <row r="997" spans="1:23" ht="14.45" x14ac:dyDescent="0.3">
      <c r="A997" s="6" t="s">
        <v>31</v>
      </c>
      <c r="B997" s="6" t="s">
        <v>97</v>
      </c>
      <c r="C997" s="6" t="s">
        <v>44</v>
      </c>
      <c r="D997" s="6" t="s">
        <v>44</v>
      </c>
      <c r="E997" s="6" t="s">
        <v>36</v>
      </c>
      <c r="F997" s="24" t="str">
        <f>+TabIPW[[#This Row],[WK]]&amp;TabIPW[[#This Row],[PK]]&amp;TabIPW[[#This Row],[GK]]</f>
        <v>140606</v>
      </c>
      <c r="G997" s="6" t="s">
        <v>969</v>
      </c>
      <c r="H997" s="34">
        <v>1.6894928E-5</v>
      </c>
      <c r="I997" s="35">
        <v>5349</v>
      </c>
      <c r="J997" s="34">
        <v>1.2513E-5</v>
      </c>
      <c r="K997" s="35">
        <v>3190</v>
      </c>
      <c r="L997" s="34">
        <v>5.5043900000000003E-5</v>
      </c>
      <c r="M997" s="35">
        <v>4985.2700000000004</v>
      </c>
      <c r="N997" s="34">
        <v>3.6525800000000002E-5</v>
      </c>
      <c r="O997" s="35">
        <v>28</v>
      </c>
      <c r="P997" s="34">
        <v>4.0377999999999999E-5</v>
      </c>
      <c r="Q997" s="35">
        <v>214</v>
      </c>
      <c r="R997" s="34">
        <v>1.9334399999999999E-5</v>
      </c>
      <c r="S997" s="35">
        <v>76</v>
      </c>
      <c r="T997" s="34">
        <v>8.6195999999999996E-6</v>
      </c>
      <c r="U997" s="35">
        <v>202.1</v>
      </c>
      <c r="V997" s="34">
        <v>1.60545E-5</v>
      </c>
      <c r="W997" s="35">
        <v>4985.2700000000004</v>
      </c>
    </row>
    <row r="998" spans="1:23" ht="14.45" x14ac:dyDescent="0.3">
      <c r="A998" s="6" t="s">
        <v>31</v>
      </c>
      <c r="B998" s="6" t="s">
        <v>97</v>
      </c>
      <c r="C998" s="6" t="s">
        <v>44</v>
      </c>
      <c r="D998" s="6" t="s">
        <v>51</v>
      </c>
      <c r="E998" s="6" t="s">
        <v>40</v>
      </c>
      <c r="F998" s="24" t="str">
        <f>+TabIPW[[#This Row],[WK]]&amp;TabIPW[[#This Row],[PK]]&amp;TabIPW[[#This Row],[GK]]</f>
        <v>140607</v>
      </c>
      <c r="G998" s="6" t="s">
        <v>970</v>
      </c>
      <c r="H998" s="34">
        <v>2.5760888E-5</v>
      </c>
      <c r="I998" s="35">
        <v>8156</v>
      </c>
      <c r="J998" s="34">
        <v>1.8749800000000001E-5</v>
      </c>
      <c r="K998" s="35">
        <v>4780</v>
      </c>
      <c r="L998" s="34">
        <v>8.3929299999999996E-5</v>
      </c>
      <c r="M998" s="35">
        <v>7601.39</v>
      </c>
      <c r="N998" s="34">
        <v>6.5224599999999999E-5</v>
      </c>
      <c r="O998" s="35">
        <v>50</v>
      </c>
      <c r="P998" s="34">
        <v>6.1699000000000007E-5</v>
      </c>
      <c r="Q998" s="35">
        <v>327</v>
      </c>
      <c r="R998" s="34">
        <v>3.0273700000000001E-5</v>
      </c>
      <c r="S998" s="35">
        <v>119</v>
      </c>
      <c r="T998" s="34">
        <v>1.3033900000000001E-5</v>
      </c>
      <c r="U998" s="35">
        <v>305.60000000000002</v>
      </c>
      <c r="V998" s="34">
        <v>2.4479400000000001E-5</v>
      </c>
      <c r="W998" s="35">
        <v>7601.39</v>
      </c>
    </row>
    <row r="999" spans="1:23" ht="14.45" x14ac:dyDescent="0.3">
      <c r="A999" s="6" t="s">
        <v>31</v>
      </c>
      <c r="B999" s="6" t="s">
        <v>97</v>
      </c>
      <c r="C999" s="6" t="s">
        <v>44</v>
      </c>
      <c r="D999" s="6" t="s">
        <v>75</v>
      </c>
      <c r="E999" s="6" t="s">
        <v>40</v>
      </c>
      <c r="F999" s="24" t="str">
        <f>+TabIPW[[#This Row],[WK]]&amp;TabIPW[[#This Row],[PK]]&amp;TabIPW[[#This Row],[GK]]</f>
        <v>140608</v>
      </c>
      <c r="G999" s="6" t="s">
        <v>971</v>
      </c>
      <c r="H999" s="34">
        <v>2.2457080000000001E-5</v>
      </c>
      <c r="I999" s="35">
        <v>7110</v>
      </c>
      <c r="J999" s="34">
        <v>1.5929500000000001E-5</v>
      </c>
      <c r="K999" s="35">
        <v>4061</v>
      </c>
      <c r="L999" s="34">
        <v>7.3165399999999996E-5</v>
      </c>
      <c r="M999" s="35">
        <v>6626.52</v>
      </c>
      <c r="N999" s="34">
        <v>7.82695E-5</v>
      </c>
      <c r="O999" s="35">
        <v>60</v>
      </c>
      <c r="P999" s="34">
        <v>5.2453600000000002E-5</v>
      </c>
      <c r="Q999" s="35">
        <v>278</v>
      </c>
      <c r="R999" s="34">
        <v>2.2387200000000001E-5</v>
      </c>
      <c r="S999" s="35">
        <v>88</v>
      </c>
      <c r="T999" s="34">
        <v>1.63265E-5</v>
      </c>
      <c r="U999" s="35">
        <v>382.8</v>
      </c>
      <c r="V999" s="34">
        <v>2.1339899999999999E-5</v>
      </c>
      <c r="W999" s="35">
        <v>6626.52</v>
      </c>
    </row>
    <row r="1000" spans="1:23" ht="14.45" x14ac:dyDescent="0.3">
      <c r="A1000" s="6" t="s">
        <v>31</v>
      </c>
      <c r="B1000" s="6" t="s">
        <v>97</v>
      </c>
      <c r="C1000" s="6" t="s">
        <v>44</v>
      </c>
      <c r="D1000" s="6" t="s">
        <v>77</v>
      </c>
      <c r="E1000" s="6" t="s">
        <v>36</v>
      </c>
      <c r="F1000" s="24" t="str">
        <f>+TabIPW[[#This Row],[WK]]&amp;TabIPW[[#This Row],[PK]]&amp;TabIPW[[#This Row],[GK]]</f>
        <v>140609</v>
      </c>
      <c r="G1000" s="6" t="s">
        <v>972</v>
      </c>
      <c r="H1000" s="34">
        <v>1.5306192000000001E-5</v>
      </c>
      <c r="I1000" s="35">
        <v>4846</v>
      </c>
      <c r="J1000" s="34">
        <v>1.10969E-5</v>
      </c>
      <c r="K1000" s="35">
        <v>2829</v>
      </c>
      <c r="L1000" s="34">
        <v>4.9867699999999997E-5</v>
      </c>
      <c r="M1000" s="35">
        <v>4516.47</v>
      </c>
      <c r="N1000" s="34">
        <v>5.8702100000000002E-5</v>
      </c>
      <c r="O1000" s="35">
        <v>45</v>
      </c>
      <c r="P1000" s="34">
        <v>4.81139E-5</v>
      </c>
      <c r="Q1000" s="35">
        <v>255</v>
      </c>
      <c r="R1000" s="34">
        <v>1.5772799999999999E-5</v>
      </c>
      <c r="S1000" s="35">
        <v>62</v>
      </c>
      <c r="T1000" s="34">
        <v>4.2650000000000001E-7</v>
      </c>
      <c r="U1000" s="35">
        <v>10</v>
      </c>
      <c r="V1000" s="34">
        <v>1.45448E-5</v>
      </c>
      <c r="W1000" s="35">
        <v>4516.47</v>
      </c>
    </row>
    <row r="1001" spans="1:23" ht="14.45" x14ac:dyDescent="0.3">
      <c r="A1001" s="6" t="s">
        <v>31</v>
      </c>
      <c r="B1001" s="6" t="s">
        <v>97</v>
      </c>
      <c r="C1001" s="6" t="s">
        <v>44</v>
      </c>
      <c r="D1001" s="6" t="s">
        <v>92</v>
      </c>
      <c r="E1001" s="6" t="s">
        <v>40</v>
      </c>
      <c r="F1001" s="24" t="str">
        <f>+TabIPW[[#This Row],[WK]]&amp;TabIPW[[#This Row],[PK]]&amp;TabIPW[[#This Row],[GK]]</f>
        <v>140611</v>
      </c>
      <c r="G1001" s="6" t="s">
        <v>973</v>
      </c>
      <c r="H1001" s="34">
        <v>6.0394064E-5</v>
      </c>
      <c r="I1001" s="35">
        <v>19121</v>
      </c>
      <c r="J1001" s="34">
        <v>4.4917199999999997E-5</v>
      </c>
      <c r="K1001" s="35">
        <v>11451</v>
      </c>
      <c r="L1001" s="34">
        <v>1.967646E-4</v>
      </c>
      <c r="M1001" s="35">
        <v>17820.77</v>
      </c>
      <c r="N1001" s="34">
        <v>1.4349400000000001E-4</v>
      </c>
      <c r="O1001" s="35">
        <v>110</v>
      </c>
      <c r="P1001" s="34">
        <v>1.8094610000000001E-4</v>
      </c>
      <c r="Q1001" s="35">
        <v>959</v>
      </c>
      <c r="R1001" s="34">
        <v>4.1976099999999999E-5</v>
      </c>
      <c r="S1001" s="35">
        <v>165</v>
      </c>
      <c r="T1001" s="34">
        <v>4.86083E-5</v>
      </c>
      <c r="U1001" s="35">
        <v>1139.6999999999998</v>
      </c>
      <c r="V1001" s="34">
        <v>5.7389699999999997E-5</v>
      </c>
      <c r="W1001" s="35">
        <v>17820.77</v>
      </c>
    </row>
    <row r="1002" spans="1:23" ht="14.45" x14ac:dyDescent="0.3">
      <c r="A1002" s="6" t="s">
        <v>31</v>
      </c>
      <c r="B1002" s="6" t="s">
        <v>97</v>
      </c>
      <c r="C1002" s="6" t="s">
        <v>51</v>
      </c>
      <c r="D1002" s="6" t="s">
        <v>33</v>
      </c>
      <c r="E1002" s="6" t="s">
        <v>36</v>
      </c>
      <c r="F1002" s="24" t="str">
        <f>+TabIPW[[#This Row],[WK]]&amp;TabIPW[[#This Row],[PK]]&amp;TabIPW[[#This Row],[GK]]</f>
        <v>140701</v>
      </c>
      <c r="G1002" s="6" t="s">
        <v>974</v>
      </c>
      <c r="H1002" s="34">
        <v>1.5085096000000001E-5</v>
      </c>
      <c r="I1002" s="35">
        <v>4776</v>
      </c>
      <c r="J1002" s="34">
        <v>1.094E-5</v>
      </c>
      <c r="K1002" s="35">
        <v>2789</v>
      </c>
      <c r="L1002" s="34">
        <v>5.7215600000000002E-5</v>
      </c>
      <c r="M1002" s="35">
        <v>5181.96</v>
      </c>
      <c r="N1002" s="34">
        <v>2.6089799999999999E-5</v>
      </c>
      <c r="O1002" s="35">
        <v>20</v>
      </c>
      <c r="P1002" s="34">
        <v>2.75476E-5</v>
      </c>
      <c r="Q1002" s="35">
        <v>146</v>
      </c>
      <c r="R1002" s="34">
        <v>2.26416E-5</v>
      </c>
      <c r="S1002" s="35">
        <v>89</v>
      </c>
      <c r="T1002" s="34">
        <v>1.3609599999999999E-5</v>
      </c>
      <c r="U1002" s="35">
        <v>319.10000000000002</v>
      </c>
      <c r="V1002" s="34">
        <v>1.66879E-5</v>
      </c>
      <c r="W1002" s="35">
        <v>5181.96</v>
      </c>
    </row>
    <row r="1003" spans="1:23" ht="14.45" x14ac:dyDescent="0.3">
      <c r="A1003" s="6" t="s">
        <v>31</v>
      </c>
      <c r="B1003" s="6" t="s">
        <v>97</v>
      </c>
      <c r="C1003" s="6" t="s">
        <v>51</v>
      </c>
      <c r="D1003" s="6" t="s">
        <v>32</v>
      </c>
      <c r="E1003" s="6" t="s">
        <v>36</v>
      </c>
      <c r="F1003" s="24" t="str">
        <f>+TabIPW[[#This Row],[WK]]&amp;TabIPW[[#This Row],[PK]]&amp;TabIPW[[#This Row],[GK]]</f>
        <v>140702</v>
      </c>
      <c r="G1003" s="6" t="s">
        <v>975</v>
      </c>
      <c r="H1003" s="34">
        <v>2.1162087999999999E-5</v>
      </c>
      <c r="I1003" s="35">
        <v>6700</v>
      </c>
      <c r="J1003" s="34">
        <v>1.5890299999999999E-5</v>
      </c>
      <c r="K1003" s="35">
        <v>4051</v>
      </c>
      <c r="L1003" s="34">
        <v>8.0264800000000004E-5</v>
      </c>
      <c r="M1003" s="35">
        <v>7269.5</v>
      </c>
      <c r="N1003" s="34">
        <v>4.43527E-5</v>
      </c>
      <c r="O1003" s="35">
        <v>34</v>
      </c>
      <c r="P1003" s="34">
        <v>4.5283700000000001E-5</v>
      </c>
      <c r="Q1003" s="35">
        <v>240</v>
      </c>
      <c r="R1003" s="34">
        <v>1.7808E-5</v>
      </c>
      <c r="S1003" s="35">
        <v>70</v>
      </c>
      <c r="T1003" s="34">
        <v>1.00398E-5</v>
      </c>
      <c r="U1003" s="35">
        <v>235.4</v>
      </c>
      <c r="V1003" s="34">
        <v>2.3410599999999999E-5</v>
      </c>
      <c r="W1003" s="35">
        <v>7269.5</v>
      </c>
    </row>
    <row r="1004" spans="1:23" ht="14.45" x14ac:dyDescent="0.3">
      <c r="A1004" s="6" t="s">
        <v>31</v>
      </c>
      <c r="B1004" s="6" t="s">
        <v>97</v>
      </c>
      <c r="C1004" s="6" t="s">
        <v>51</v>
      </c>
      <c r="D1004" s="6" t="s">
        <v>37</v>
      </c>
      <c r="E1004" s="6" t="s">
        <v>36</v>
      </c>
      <c r="F1004" s="24" t="str">
        <f>+TabIPW[[#This Row],[WK]]&amp;TabIPW[[#This Row],[PK]]&amp;TabIPW[[#This Row],[GK]]</f>
        <v>140703</v>
      </c>
      <c r="G1004" s="6" t="s">
        <v>976</v>
      </c>
      <c r="H1004" s="34">
        <v>1.1904464000000001E-5</v>
      </c>
      <c r="I1004" s="35">
        <v>3769</v>
      </c>
      <c r="J1004" s="34">
        <v>8.6688999999999993E-6</v>
      </c>
      <c r="K1004" s="35">
        <v>2210</v>
      </c>
      <c r="L1004" s="34">
        <v>4.5151999999999997E-5</v>
      </c>
      <c r="M1004" s="35">
        <v>4089.37</v>
      </c>
      <c r="N1004" s="34">
        <v>2.73943E-5</v>
      </c>
      <c r="O1004" s="35">
        <v>21</v>
      </c>
      <c r="P1004" s="34">
        <v>2.4340000000000001E-5</v>
      </c>
      <c r="Q1004" s="35">
        <v>129</v>
      </c>
      <c r="R1004" s="34">
        <v>2.7475300000000001E-5</v>
      </c>
      <c r="S1004" s="35">
        <v>108</v>
      </c>
      <c r="T1004" s="34">
        <v>6.0136999999999997E-6</v>
      </c>
      <c r="U1004" s="35">
        <v>141</v>
      </c>
      <c r="V1004" s="34">
        <v>1.3169299999999999E-5</v>
      </c>
      <c r="W1004" s="35">
        <v>4089.37</v>
      </c>
    </row>
    <row r="1005" spans="1:23" ht="14.45" x14ac:dyDescent="0.3">
      <c r="A1005" s="6" t="s">
        <v>31</v>
      </c>
      <c r="B1005" s="6" t="s">
        <v>97</v>
      </c>
      <c r="C1005" s="6" t="s">
        <v>51</v>
      </c>
      <c r="D1005" s="6" t="s">
        <v>39</v>
      </c>
      <c r="E1005" s="6" t="s">
        <v>36</v>
      </c>
      <c r="F1005" s="24" t="str">
        <f>+TabIPW[[#This Row],[WK]]&amp;TabIPW[[#This Row],[PK]]&amp;TabIPW[[#This Row],[GK]]</f>
        <v>140704</v>
      </c>
      <c r="G1005" s="6" t="s">
        <v>977</v>
      </c>
      <c r="H1005" s="34">
        <v>1.2747784E-5</v>
      </c>
      <c r="I1005" s="35">
        <v>4036</v>
      </c>
      <c r="J1005" s="34">
        <v>9.4769000000000007E-6</v>
      </c>
      <c r="K1005" s="35">
        <v>2416</v>
      </c>
      <c r="L1005" s="34">
        <v>4.8350499999999997E-5</v>
      </c>
      <c r="M1005" s="35">
        <v>4379.0600000000004</v>
      </c>
      <c r="N1005" s="34">
        <v>2.6089799999999999E-5</v>
      </c>
      <c r="O1005" s="35">
        <v>20</v>
      </c>
      <c r="P1005" s="34">
        <v>2.2830500000000001E-5</v>
      </c>
      <c r="Q1005" s="35">
        <v>121</v>
      </c>
      <c r="R1005" s="34">
        <v>1.19568E-5</v>
      </c>
      <c r="S1005" s="35">
        <v>47</v>
      </c>
      <c r="T1005" s="34">
        <v>1.25946E-5</v>
      </c>
      <c r="U1005" s="35">
        <v>295.29999999999995</v>
      </c>
      <c r="V1005" s="34">
        <v>1.41022E-5</v>
      </c>
      <c r="W1005" s="35">
        <v>4379.0600000000004</v>
      </c>
    </row>
    <row r="1006" spans="1:23" ht="14.45" x14ac:dyDescent="0.3">
      <c r="A1006" s="6" t="s">
        <v>31</v>
      </c>
      <c r="B1006" s="6" t="s">
        <v>97</v>
      </c>
      <c r="C1006" s="6" t="s">
        <v>51</v>
      </c>
      <c r="D1006" s="6" t="s">
        <v>42</v>
      </c>
      <c r="E1006" s="6" t="s">
        <v>40</v>
      </c>
      <c r="F1006" s="24" t="str">
        <f>+TabIPW[[#This Row],[WK]]&amp;TabIPW[[#This Row],[PK]]&amp;TabIPW[[#This Row],[GK]]</f>
        <v>140705</v>
      </c>
      <c r="G1006" s="6" t="s">
        <v>978</v>
      </c>
      <c r="H1006" s="34">
        <v>8.7639456E-5</v>
      </c>
      <c r="I1006" s="35">
        <v>27747</v>
      </c>
      <c r="J1006" s="34">
        <v>6.3419900000000006E-5</v>
      </c>
      <c r="K1006" s="35">
        <v>16168</v>
      </c>
      <c r="L1006" s="34">
        <v>3.3240409999999999E-4</v>
      </c>
      <c r="M1006" s="35">
        <v>30105.5</v>
      </c>
      <c r="N1006" s="34">
        <v>1.617569E-4</v>
      </c>
      <c r="O1006" s="35">
        <v>124</v>
      </c>
      <c r="P1006" s="34">
        <v>1.9792750000000001E-4</v>
      </c>
      <c r="Q1006" s="35">
        <v>1049</v>
      </c>
      <c r="R1006" s="34">
        <v>1.368675E-4</v>
      </c>
      <c r="S1006" s="35">
        <v>538</v>
      </c>
      <c r="T1006" s="34">
        <v>1.096108E-4</v>
      </c>
      <c r="U1006" s="35">
        <v>2570</v>
      </c>
      <c r="V1006" s="34">
        <v>9.6951200000000001E-5</v>
      </c>
      <c r="W1006" s="35">
        <v>30105.5</v>
      </c>
    </row>
    <row r="1007" spans="1:23" ht="14.45" x14ac:dyDescent="0.3">
      <c r="A1007" s="6" t="s">
        <v>31</v>
      </c>
      <c r="B1007" s="6" t="s">
        <v>97</v>
      </c>
      <c r="C1007" s="6" t="s">
        <v>51</v>
      </c>
      <c r="D1007" s="6" t="s">
        <v>44</v>
      </c>
      <c r="E1007" s="6" t="s">
        <v>36</v>
      </c>
      <c r="F1007" s="24" t="str">
        <f>+TabIPW[[#This Row],[WK]]&amp;TabIPW[[#This Row],[PK]]&amp;TabIPW[[#This Row],[GK]]</f>
        <v>140706</v>
      </c>
      <c r="G1007" s="6" t="s">
        <v>979</v>
      </c>
      <c r="H1007" s="34">
        <v>2.0192416E-5</v>
      </c>
      <c r="I1007" s="35">
        <v>6393</v>
      </c>
      <c r="J1007" s="34">
        <v>1.49371E-5</v>
      </c>
      <c r="K1007" s="35">
        <v>3808</v>
      </c>
      <c r="L1007" s="34">
        <v>7.6587000000000004E-5</v>
      </c>
      <c r="M1007" s="35">
        <v>6936.41</v>
      </c>
      <c r="N1007" s="34">
        <v>6.0006600000000002E-5</v>
      </c>
      <c r="O1007" s="35">
        <v>46</v>
      </c>
      <c r="P1007" s="34">
        <v>5.2453600000000002E-5</v>
      </c>
      <c r="Q1007" s="35">
        <v>278</v>
      </c>
      <c r="R1007" s="34">
        <v>4.2484899999999997E-5</v>
      </c>
      <c r="S1007" s="35">
        <v>167</v>
      </c>
      <c r="T1007" s="34">
        <v>1.0027000000000001E-5</v>
      </c>
      <c r="U1007" s="35">
        <v>235.1</v>
      </c>
      <c r="V1007" s="34">
        <v>2.2337899999999998E-5</v>
      </c>
      <c r="W1007" s="35">
        <v>6936.41</v>
      </c>
    </row>
    <row r="1008" spans="1:23" ht="14.45" x14ac:dyDescent="0.3">
      <c r="A1008" s="6" t="s">
        <v>31</v>
      </c>
      <c r="B1008" s="6" t="s">
        <v>97</v>
      </c>
      <c r="C1008" s="6" t="s">
        <v>51</v>
      </c>
      <c r="D1008" s="6" t="s">
        <v>51</v>
      </c>
      <c r="E1008" s="6" t="s">
        <v>36</v>
      </c>
      <c r="F1008" s="24" t="str">
        <f>+TabIPW[[#This Row],[WK]]&amp;TabIPW[[#This Row],[PK]]&amp;TabIPW[[#This Row],[GK]]</f>
        <v>140707</v>
      </c>
      <c r="G1008" s="6" t="s">
        <v>980</v>
      </c>
      <c r="H1008" s="34">
        <v>1.17876E-5</v>
      </c>
      <c r="I1008" s="35">
        <v>3732</v>
      </c>
      <c r="J1008" s="34">
        <v>8.9316999999999995E-6</v>
      </c>
      <c r="K1008" s="35">
        <v>2277</v>
      </c>
      <c r="L1008" s="34">
        <v>4.4708700000000001E-5</v>
      </c>
      <c r="M1008" s="35">
        <v>4049.22</v>
      </c>
      <c r="N1008" s="34">
        <v>3.39168E-5</v>
      </c>
      <c r="O1008" s="35">
        <v>26</v>
      </c>
      <c r="P1008" s="34">
        <v>1.9245600000000001E-5</v>
      </c>
      <c r="Q1008" s="35">
        <v>102</v>
      </c>
      <c r="R1008" s="34">
        <v>2.6712100000000001E-5</v>
      </c>
      <c r="S1008" s="35">
        <v>105</v>
      </c>
      <c r="T1008" s="34">
        <v>8.1034999999999996E-6</v>
      </c>
      <c r="U1008" s="35">
        <v>190</v>
      </c>
      <c r="V1008" s="34">
        <v>1.3040000000000001E-5</v>
      </c>
      <c r="W1008" s="35">
        <v>4049.22</v>
      </c>
    </row>
    <row r="1009" spans="1:23" ht="14.45" x14ac:dyDescent="0.3">
      <c r="A1009" s="6" t="s">
        <v>31</v>
      </c>
      <c r="B1009" s="6" t="s">
        <v>97</v>
      </c>
      <c r="C1009" s="6" t="s">
        <v>75</v>
      </c>
      <c r="D1009" s="6" t="s">
        <v>33</v>
      </c>
      <c r="E1009" s="6" t="s">
        <v>34</v>
      </c>
      <c r="F1009" s="24" t="str">
        <f>+TabIPW[[#This Row],[WK]]&amp;TabIPW[[#This Row],[PK]]&amp;TabIPW[[#This Row],[GK]]</f>
        <v>140801</v>
      </c>
      <c r="G1009" s="6" t="s">
        <v>981</v>
      </c>
      <c r="H1009" s="34">
        <v>1.6623292000000003E-4</v>
      </c>
      <c r="I1009" s="35">
        <v>52630</v>
      </c>
      <c r="J1009" s="34">
        <v>1.1895159999999999E-4</v>
      </c>
      <c r="K1009" s="35">
        <v>30325</v>
      </c>
      <c r="L1009" s="34">
        <v>5.2299360000000001E-4</v>
      </c>
      <c r="M1009" s="35">
        <v>47367</v>
      </c>
      <c r="N1009" s="34">
        <v>3.6395310000000001E-4</v>
      </c>
      <c r="O1009" s="35">
        <v>279</v>
      </c>
      <c r="P1009" s="34">
        <v>4.734033E-4</v>
      </c>
      <c r="Q1009" s="35">
        <v>2509</v>
      </c>
      <c r="R1009" s="34">
        <v>2.8696389999999998E-4</v>
      </c>
      <c r="S1009" s="35">
        <v>1128</v>
      </c>
      <c r="T1009" s="34">
        <v>2.0340690000000001E-4</v>
      </c>
      <c r="U1009" s="35">
        <v>4769.2</v>
      </c>
      <c r="V1009" s="34">
        <v>1.5253980000000001E-4</v>
      </c>
      <c r="W1009" s="35">
        <v>47367</v>
      </c>
    </row>
    <row r="1010" spans="1:23" ht="14.45" x14ac:dyDescent="0.3">
      <c r="A1010" s="6" t="s">
        <v>31</v>
      </c>
      <c r="B1010" s="6" t="s">
        <v>97</v>
      </c>
      <c r="C1010" s="6" t="s">
        <v>75</v>
      </c>
      <c r="D1010" s="6" t="s">
        <v>32</v>
      </c>
      <c r="E1010" s="6" t="s">
        <v>36</v>
      </c>
      <c r="F1010" s="24" t="str">
        <f>+TabIPW[[#This Row],[WK]]&amp;TabIPW[[#This Row],[PK]]&amp;TabIPW[[#This Row],[GK]]</f>
        <v>140802</v>
      </c>
      <c r="G1010" s="6" t="s">
        <v>433</v>
      </c>
      <c r="H1010" s="34">
        <v>7.3770399999999994E-5</v>
      </c>
      <c r="I1010" s="35">
        <v>23356</v>
      </c>
      <c r="J1010" s="34">
        <v>5.4653E-5</v>
      </c>
      <c r="K1010" s="35">
        <v>13933</v>
      </c>
      <c r="L1010" s="34">
        <v>2.3209270000000001E-4</v>
      </c>
      <c r="M1010" s="35">
        <v>21020.400000000001</v>
      </c>
      <c r="N1010" s="34">
        <v>1.5393000000000001E-4</v>
      </c>
      <c r="O1010" s="35">
        <v>118</v>
      </c>
      <c r="P1010" s="34">
        <v>2.07739E-4</v>
      </c>
      <c r="Q1010" s="35">
        <v>1101</v>
      </c>
      <c r="R1010" s="34">
        <v>6.0801699999999998E-5</v>
      </c>
      <c r="S1010" s="35">
        <v>239</v>
      </c>
      <c r="T1010" s="34">
        <v>3.3126300000000002E-5</v>
      </c>
      <c r="U1010" s="35">
        <v>776.7</v>
      </c>
      <c r="V1010" s="34">
        <v>6.7693699999999999E-5</v>
      </c>
      <c r="W1010" s="35">
        <v>21020.400000000001</v>
      </c>
    </row>
    <row r="1011" spans="1:23" ht="14.45" x14ac:dyDescent="0.3">
      <c r="A1011" s="6" t="s">
        <v>31</v>
      </c>
      <c r="B1011" s="6" t="s">
        <v>97</v>
      </c>
      <c r="C1011" s="6" t="s">
        <v>75</v>
      </c>
      <c r="D1011" s="6" t="s">
        <v>37</v>
      </c>
      <c r="E1011" s="6" t="s">
        <v>36</v>
      </c>
      <c r="F1011" s="24" t="str">
        <f>+TabIPW[[#This Row],[WK]]&amp;TabIPW[[#This Row],[PK]]&amp;TabIPW[[#This Row],[GK]]</f>
        <v>140803</v>
      </c>
      <c r="G1011" s="6" t="s">
        <v>982</v>
      </c>
      <c r="H1011" s="34">
        <v>5.4481312000000002E-5</v>
      </c>
      <c r="I1011" s="35">
        <v>17249</v>
      </c>
      <c r="J1011" s="34">
        <v>3.9033399999999998E-5</v>
      </c>
      <c r="K1011" s="35">
        <v>9951</v>
      </c>
      <c r="L1011" s="34">
        <v>1.7140640000000001E-4</v>
      </c>
      <c r="M1011" s="35">
        <v>15524.1</v>
      </c>
      <c r="N1011" s="34">
        <v>1.2784020000000001E-4</v>
      </c>
      <c r="O1011" s="35">
        <v>98</v>
      </c>
      <c r="P1011" s="34">
        <v>1.51323E-4</v>
      </c>
      <c r="Q1011" s="35">
        <v>802</v>
      </c>
      <c r="R1011" s="34">
        <v>5.4950500000000002E-5</v>
      </c>
      <c r="S1011" s="35">
        <v>216</v>
      </c>
      <c r="T1011" s="34">
        <v>4.4522399999999999E-5</v>
      </c>
      <c r="U1011" s="35">
        <v>1043.9000000000001</v>
      </c>
      <c r="V1011" s="34">
        <v>4.9993500000000002E-5</v>
      </c>
      <c r="W1011" s="35">
        <v>15524.1</v>
      </c>
    </row>
    <row r="1012" spans="1:23" ht="14.45" x14ac:dyDescent="0.3">
      <c r="A1012" s="6" t="s">
        <v>31</v>
      </c>
      <c r="B1012" s="6" t="s">
        <v>97</v>
      </c>
      <c r="C1012" s="6" t="s">
        <v>75</v>
      </c>
      <c r="D1012" s="6" t="s">
        <v>39</v>
      </c>
      <c r="E1012" s="6" t="s">
        <v>40</v>
      </c>
      <c r="F1012" s="24" t="str">
        <f>+TabIPW[[#This Row],[WK]]&amp;TabIPW[[#This Row],[PK]]&amp;TabIPW[[#This Row],[GK]]</f>
        <v>140804</v>
      </c>
      <c r="G1012" s="6" t="s">
        <v>983</v>
      </c>
      <c r="H1012" s="34">
        <v>5.5921599999999997E-5</v>
      </c>
      <c r="I1012" s="35">
        <v>17705</v>
      </c>
      <c r="J1012" s="34">
        <v>4.03788E-5</v>
      </c>
      <c r="K1012" s="35">
        <v>10294</v>
      </c>
      <c r="L1012" s="34">
        <v>1.759377E-4</v>
      </c>
      <c r="M1012" s="35">
        <v>15934.5</v>
      </c>
      <c r="N1012" s="34">
        <v>9.0009899999999993E-5</v>
      </c>
      <c r="O1012" s="35">
        <v>69</v>
      </c>
      <c r="P1012" s="34">
        <v>1.3151140000000001E-4</v>
      </c>
      <c r="Q1012" s="35">
        <v>697</v>
      </c>
      <c r="R1012" s="34">
        <v>6.9960200000000001E-5</v>
      </c>
      <c r="S1012" s="35">
        <v>275</v>
      </c>
      <c r="T1012" s="34">
        <v>5.2161099999999998E-5</v>
      </c>
      <c r="U1012" s="35">
        <v>1223</v>
      </c>
      <c r="V1012" s="34">
        <v>5.13152E-5</v>
      </c>
      <c r="W1012" s="35">
        <v>15934.5</v>
      </c>
    </row>
    <row r="1013" spans="1:23" ht="14.45" x14ac:dyDescent="0.3">
      <c r="A1013" s="6" t="s">
        <v>31</v>
      </c>
      <c r="B1013" s="6" t="s">
        <v>97</v>
      </c>
      <c r="C1013" s="6" t="s">
        <v>75</v>
      </c>
      <c r="D1013" s="6" t="s">
        <v>42</v>
      </c>
      <c r="E1013" s="6" t="s">
        <v>36</v>
      </c>
      <c r="F1013" s="24" t="str">
        <f>+TabIPW[[#This Row],[WK]]&amp;TabIPW[[#This Row],[PK]]&amp;TabIPW[[#This Row],[GK]]</f>
        <v>140805</v>
      </c>
      <c r="G1013" s="6" t="s">
        <v>984</v>
      </c>
      <c r="H1013" s="34">
        <v>6.6035183999999997E-5</v>
      </c>
      <c r="I1013" s="35">
        <v>20907</v>
      </c>
      <c r="J1013" s="34">
        <v>4.7639499999999997E-5</v>
      </c>
      <c r="K1013" s="35">
        <v>12145</v>
      </c>
      <c r="L1013" s="34">
        <v>2.0775660000000001E-4</v>
      </c>
      <c r="M1013" s="35">
        <v>18816.3</v>
      </c>
      <c r="N1013" s="34">
        <v>1.2653569999999999E-4</v>
      </c>
      <c r="O1013" s="35">
        <v>97</v>
      </c>
      <c r="P1013" s="34">
        <v>2.1962589999999999E-4</v>
      </c>
      <c r="Q1013" s="35">
        <v>1164</v>
      </c>
      <c r="R1013" s="34">
        <v>3.1291300000000003E-5</v>
      </c>
      <c r="S1013" s="35">
        <v>123</v>
      </c>
      <c r="T1013" s="34">
        <v>3.8705000000000003E-5</v>
      </c>
      <c r="U1013" s="35">
        <v>907.5</v>
      </c>
      <c r="V1013" s="34">
        <v>6.05957E-5</v>
      </c>
      <c r="W1013" s="35">
        <v>18816.3</v>
      </c>
    </row>
    <row r="1014" spans="1:23" ht="14.45" x14ac:dyDescent="0.3">
      <c r="A1014" s="6" t="s">
        <v>31</v>
      </c>
      <c r="B1014" s="6" t="s">
        <v>97</v>
      </c>
      <c r="C1014" s="6" t="s">
        <v>77</v>
      </c>
      <c r="D1014" s="6" t="s">
        <v>33</v>
      </c>
      <c r="E1014" s="6" t="s">
        <v>36</v>
      </c>
      <c r="F1014" s="24" t="str">
        <f>+TabIPW[[#This Row],[WK]]&amp;TabIPW[[#This Row],[PK]]&amp;TabIPW[[#This Row],[GK]]</f>
        <v>140901</v>
      </c>
      <c r="G1014" s="6" t="s">
        <v>985</v>
      </c>
      <c r="H1014" s="34">
        <v>6.9108400000000002E-6</v>
      </c>
      <c r="I1014" s="35">
        <v>2188</v>
      </c>
      <c r="J1014" s="34">
        <v>5.1738999999999997E-6</v>
      </c>
      <c r="K1014" s="35">
        <v>1319</v>
      </c>
      <c r="L1014" s="34">
        <v>2.0148100000000001E-5</v>
      </c>
      <c r="M1014" s="35">
        <v>1824.79</v>
      </c>
      <c r="N1014" s="34">
        <v>1.0435899999999999E-5</v>
      </c>
      <c r="O1014" s="35">
        <v>8</v>
      </c>
      <c r="P1014" s="34">
        <v>8.3019999999999995E-6</v>
      </c>
      <c r="Q1014" s="35">
        <v>44</v>
      </c>
      <c r="R1014" s="34">
        <v>2.18784E-5</v>
      </c>
      <c r="S1014" s="35">
        <v>86</v>
      </c>
      <c r="T1014" s="34">
        <v>3.8469999999999998E-6</v>
      </c>
      <c r="U1014" s="35">
        <v>90.2</v>
      </c>
      <c r="V1014" s="34">
        <v>5.8765000000000004E-6</v>
      </c>
      <c r="W1014" s="35">
        <v>1824.79</v>
      </c>
    </row>
    <row r="1015" spans="1:23" ht="14.45" x14ac:dyDescent="0.3">
      <c r="A1015" s="6" t="s">
        <v>31</v>
      </c>
      <c r="B1015" s="6" t="s">
        <v>97</v>
      </c>
      <c r="C1015" s="6" t="s">
        <v>77</v>
      </c>
      <c r="D1015" s="6" t="s">
        <v>32</v>
      </c>
      <c r="E1015" s="6" t="s">
        <v>36</v>
      </c>
      <c r="F1015" s="24" t="str">
        <f>+TabIPW[[#This Row],[WK]]&amp;TabIPW[[#This Row],[PK]]&amp;TabIPW[[#This Row],[GK]]</f>
        <v>140902</v>
      </c>
      <c r="G1015" s="6" t="s">
        <v>986</v>
      </c>
      <c r="H1015" s="34">
        <v>1.6383248000000001E-5</v>
      </c>
      <c r="I1015" s="35">
        <v>5187</v>
      </c>
      <c r="J1015" s="34">
        <v>1.2218800000000001E-5</v>
      </c>
      <c r="K1015" s="35">
        <v>3115</v>
      </c>
      <c r="L1015" s="34">
        <v>4.7764199999999999E-5</v>
      </c>
      <c r="M1015" s="35">
        <v>4325.96</v>
      </c>
      <c r="N1015" s="34">
        <v>2.86988E-5</v>
      </c>
      <c r="O1015" s="35">
        <v>22</v>
      </c>
      <c r="P1015" s="34">
        <v>2.75476E-5</v>
      </c>
      <c r="Q1015" s="35">
        <v>146</v>
      </c>
      <c r="R1015" s="34">
        <v>3.8160100000000001E-5</v>
      </c>
      <c r="S1015" s="35">
        <v>150</v>
      </c>
      <c r="T1015" s="34">
        <v>6.8240000000000002E-6</v>
      </c>
      <c r="U1015" s="35">
        <v>160</v>
      </c>
      <c r="V1015" s="34">
        <v>1.39312E-5</v>
      </c>
      <c r="W1015" s="35">
        <v>4325.96</v>
      </c>
    </row>
    <row r="1016" spans="1:23" ht="14.45" x14ac:dyDescent="0.3">
      <c r="A1016" s="6" t="s">
        <v>31</v>
      </c>
      <c r="B1016" s="6" t="s">
        <v>97</v>
      </c>
      <c r="C1016" s="6" t="s">
        <v>77</v>
      </c>
      <c r="D1016" s="6" t="s">
        <v>37</v>
      </c>
      <c r="E1016" s="6" t="s">
        <v>40</v>
      </c>
      <c r="F1016" s="24" t="str">
        <f>+TabIPW[[#This Row],[WK]]&amp;TabIPW[[#This Row],[PK]]&amp;TabIPW[[#This Row],[GK]]</f>
        <v>140903</v>
      </c>
      <c r="G1016" s="6" t="s">
        <v>987</v>
      </c>
      <c r="H1016" s="34">
        <v>3.1746287999999998E-5</v>
      </c>
      <c r="I1016" s="35">
        <v>10051</v>
      </c>
      <c r="J1016" s="34">
        <v>2.3417700000000001E-5</v>
      </c>
      <c r="K1016" s="35">
        <v>5970</v>
      </c>
      <c r="L1016" s="34">
        <v>9.2554100000000002E-5</v>
      </c>
      <c r="M1016" s="35">
        <v>8382.5300000000007</v>
      </c>
      <c r="N1016" s="34">
        <v>8.7400900000000005E-5</v>
      </c>
      <c r="O1016" s="35">
        <v>67</v>
      </c>
      <c r="P1016" s="34">
        <v>6.0000899999999997E-5</v>
      </c>
      <c r="Q1016" s="35">
        <v>318</v>
      </c>
      <c r="R1016" s="34">
        <v>2.9510500000000001E-5</v>
      </c>
      <c r="S1016" s="35">
        <v>116</v>
      </c>
      <c r="T1016" s="34">
        <v>2.8072299999999999E-5</v>
      </c>
      <c r="U1016" s="35">
        <v>658.2</v>
      </c>
      <c r="V1016" s="34">
        <v>2.6994900000000001E-5</v>
      </c>
      <c r="W1016" s="35">
        <v>8382.5300000000007</v>
      </c>
    </row>
    <row r="1017" spans="1:23" ht="14.45" x14ac:dyDescent="0.3">
      <c r="A1017" s="6" t="s">
        <v>31</v>
      </c>
      <c r="B1017" s="6" t="s">
        <v>97</v>
      </c>
      <c r="C1017" s="6" t="s">
        <v>77</v>
      </c>
      <c r="D1017" s="6" t="s">
        <v>39</v>
      </c>
      <c r="E1017" s="6" t="s">
        <v>36</v>
      </c>
      <c r="F1017" s="24" t="str">
        <f>+TabIPW[[#This Row],[WK]]&amp;TabIPW[[#This Row],[PK]]&amp;TabIPW[[#This Row],[GK]]</f>
        <v>140904</v>
      </c>
      <c r="G1017" s="6" t="s">
        <v>988</v>
      </c>
      <c r="H1017" s="34">
        <v>1.2795168E-5</v>
      </c>
      <c r="I1017" s="35">
        <v>4051</v>
      </c>
      <c r="J1017" s="34">
        <v>9.5161000000000003E-6</v>
      </c>
      <c r="K1017" s="35">
        <v>2426</v>
      </c>
      <c r="L1017" s="34">
        <v>3.7303399999999999E-5</v>
      </c>
      <c r="M1017" s="35">
        <v>3378.53</v>
      </c>
      <c r="N1017" s="34">
        <v>2.3480800000000001E-5</v>
      </c>
      <c r="O1017" s="35">
        <v>18</v>
      </c>
      <c r="P1017" s="34">
        <v>1.9622900000000001E-5</v>
      </c>
      <c r="Q1017" s="35">
        <v>104</v>
      </c>
      <c r="R1017" s="34">
        <v>1.1193600000000001E-5</v>
      </c>
      <c r="S1017" s="35">
        <v>44</v>
      </c>
      <c r="T1017" s="34">
        <v>5.7748000000000002E-6</v>
      </c>
      <c r="U1017" s="35">
        <v>135.4</v>
      </c>
      <c r="V1017" s="34">
        <v>1.08802E-5</v>
      </c>
      <c r="W1017" s="35">
        <v>3378.53</v>
      </c>
    </row>
    <row r="1018" spans="1:23" ht="14.45" x14ac:dyDescent="0.3">
      <c r="A1018" s="6" t="s">
        <v>31</v>
      </c>
      <c r="B1018" s="6" t="s">
        <v>97</v>
      </c>
      <c r="C1018" s="6" t="s">
        <v>77</v>
      </c>
      <c r="D1018" s="6" t="s">
        <v>42</v>
      </c>
      <c r="E1018" s="6" t="s">
        <v>36</v>
      </c>
      <c r="F1018" s="24" t="str">
        <f>+TabIPW[[#This Row],[WK]]&amp;TabIPW[[#This Row],[PK]]&amp;TabIPW[[#This Row],[GK]]</f>
        <v>140905</v>
      </c>
      <c r="G1018" s="6" t="s">
        <v>989</v>
      </c>
      <c r="H1018" s="34">
        <v>1.7425552E-5</v>
      </c>
      <c r="I1018" s="35">
        <v>5517</v>
      </c>
      <c r="J1018" s="34">
        <v>1.25561E-5</v>
      </c>
      <c r="K1018" s="35">
        <v>3201</v>
      </c>
      <c r="L1018" s="34">
        <v>5.0803100000000002E-5</v>
      </c>
      <c r="M1018" s="35">
        <v>4601.18</v>
      </c>
      <c r="N1018" s="34">
        <v>3.5221300000000001E-5</v>
      </c>
      <c r="O1018" s="35">
        <v>27</v>
      </c>
      <c r="P1018" s="34">
        <v>3.5660900000000003E-5</v>
      </c>
      <c r="Q1018" s="35">
        <v>189</v>
      </c>
      <c r="R1018" s="34">
        <v>4.1721699999999997E-5</v>
      </c>
      <c r="S1018" s="35">
        <v>164</v>
      </c>
      <c r="T1018" s="34">
        <v>8.6451999999999998E-6</v>
      </c>
      <c r="U1018" s="35">
        <v>202.7</v>
      </c>
      <c r="V1018" s="34">
        <v>1.48176E-5</v>
      </c>
      <c r="W1018" s="35">
        <v>4601.18</v>
      </c>
    </row>
    <row r="1019" spans="1:23" ht="14.45" x14ac:dyDescent="0.3">
      <c r="A1019" s="6" t="s">
        <v>31</v>
      </c>
      <c r="B1019" s="6" t="s">
        <v>97</v>
      </c>
      <c r="C1019" s="6" t="s">
        <v>77</v>
      </c>
      <c r="D1019" s="6" t="s">
        <v>44</v>
      </c>
      <c r="E1019" s="6" t="s">
        <v>36</v>
      </c>
      <c r="F1019" s="24" t="str">
        <f>+TabIPW[[#This Row],[WK]]&amp;TabIPW[[#This Row],[PK]]&amp;TabIPW[[#This Row],[GK]]</f>
        <v>140906</v>
      </c>
      <c r="G1019" s="6" t="s">
        <v>990</v>
      </c>
      <c r="H1019" s="34">
        <v>1.4424959999999999E-5</v>
      </c>
      <c r="I1019" s="35">
        <v>4567</v>
      </c>
      <c r="J1019" s="34">
        <v>1.01673E-5</v>
      </c>
      <c r="K1019" s="35">
        <v>2592</v>
      </c>
      <c r="L1019" s="34">
        <v>4.2055000000000003E-5</v>
      </c>
      <c r="M1019" s="35">
        <v>3808.88</v>
      </c>
      <c r="N1019" s="34">
        <v>3.39168E-5</v>
      </c>
      <c r="O1019" s="35">
        <v>26</v>
      </c>
      <c r="P1019" s="34">
        <v>2.3585299999999999E-5</v>
      </c>
      <c r="Q1019" s="35">
        <v>125</v>
      </c>
      <c r="R1019" s="34">
        <v>2.06064E-5</v>
      </c>
      <c r="S1019" s="35">
        <v>81</v>
      </c>
      <c r="T1019" s="34">
        <v>3.5016000000000001E-6</v>
      </c>
      <c r="U1019" s="35">
        <v>82.1</v>
      </c>
      <c r="V1019" s="34">
        <v>1.2266000000000001E-5</v>
      </c>
      <c r="W1019" s="35">
        <v>3808.88</v>
      </c>
    </row>
    <row r="1020" spans="1:23" ht="14.45" x14ac:dyDescent="0.3">
      <c r="A1020" s="6" t="s">
        <v>31</v>
      </c>
      <c r="B1020" s="6" t="s">
        <v>97</v>
      </c>
      <c r="C1020" s="6" t="s">
        <v>90</v>
      </c>
      <c r="D1020" s="6" t="s">
        <v>33</v>
      </c>
      <c r="E1020" s="6" t="s">
        <v>36</v>
      </c>
      <c r="F1020" s="24" t="str">
        <f>+TabIPW[[#This Row],[WK]]&amp;TabIPW[[#This Row],[PK]]&amp;TabIPW[[#This Row],[GK]]</f>
        <v>141001</v>
      </c>
      <c r="G1020" s="6" t="s">
        <v>991</v>
      </c>
      <c r="H1020" s="34">
        <v>8.3100640000000001E-6</v>
      </c>
      <c r="I1020" s="35">
        <v>2631</v>
      </c>
      <c r="J1020" s="34">
        <v>5.8995E-6</v>
      </c>
      <c r="K1020" s="35">
        <v>1504</v>
      </c>
      <c r="L1020" s="34">
        <v>2.3239800000000001E-5</v>
      </c>
      <c r="M1020" s="35">
        <v>2104.8000000000002</v>
      </c>
      <c r="N1020" s="34">
        <v>2.3480800000000001E-5</v>
      </c>
      <c r="O1020" s="35">
        <v>18</v>
      </c>
      <c r="P1020" s="34">
        <v>1.8490799999999999E-5</v>
      </c>
      <c r="Q1020" s="35">
        <v>98</v>
      </c>
      <c r="R1020" s="34">
        <v>2.2387200000000001E-5</v>
      </c>
      <c r="S1020" s="35">
        <v>88</v>
      </c>
      <c r="T1020" s="34">
        <v>5.8046999999999997E-6</v>
      </c>
      <c r="U1020" s="35">
        <v>136.1</v>
      </c>
      <c r="V1020" s="34">
        <v>6.7783E-6</v>
      </c>
      <c r="W1020" s="35">
        <v>2104.8000000000002</v>
      </c>
    </row>
    <row r="1021" spans="1:23" ht="14.45" x14ac:dyDescent="0.3">
      <c r="A1021" s="6" t="s">
        <v>31</v>
      </c>
      <c r="B1021" s="6" t="s">
        <v>97</v>
      </c>
      <c r="C1021" s="6" t="s">
        <v>90</v>
      </c>
      <c r="D1021" s="6" t="s">
        <v>32</v>
      </c>
      <c r="E1021" s="6" t="s">
        <v>40</v>
      </c>
      <c r="F1021" s="24" t="str">
        <f>+TabIPW[[#This Row],[WK]]&amp;TabIPW[[#This Row],[PK]]&amp;TabIPW[[#This Row],[GK]]</f>
        <v>141002</v>
      </c>
      <c r="G1021" s="6" t="s">
        <v>992</v>
      </c>
      <c r="H1021" s="34">
        <v>3.2883352E-5</v>
      </c>
      <c r="I1021" s="35">
        <v>10411</v>
      </c>
      <c r="J1021" s="34">
        <v>2.3900099999999998E-5</v>
      </c>
      <c r="K1021" s="35">
        <v>6093</v>
      </c>
      <c r="L1021" s="34">
        <v>9.1960799999999995E-5</v>
      </c>
      <c r="M1021" s="35">
        <v>8328.7999999999993</v>
      </c>
      <c r="N1021" s="34">
        <v>8.0878500000000002E-5</v>
      </c>
      <c r="O1021" s="35">
        <v>62</v>
      </c>
      <c r="P1021" s="34">
        <v>9.9246800000000007E-5</v>
      </c>
      <c r="Q1021" s="35">
        <v>526</v>
      </c>
      <c r="R1021" s="34">
        <v>5.0880100000000001E-5</v>
      </c>
      <c r="S1021" s="35">
        <v>200</v>
      </c>
      <c r="T1021" s="34">
        <v>2.9356099999999998E-5</v>
      </c>
      <c r="U1021" s="35">
        <v>688.3</v>
      </c>
      <c r="V1021" s="34">
        <v>2.6821900000000001E-5</v>
      </c>
      <c r="W1021" s="35">
        <v>8328.7999999999993</v>
      </c>
    </row>
    <row r="1022" spans="1:23" ht="14.45" x14ac:dyDescent="0.3">
      <c r="A1022" s="6" t="s">
        <v>31</v>
      </c>
      <c r="B1022" s="6" t="s">
        <v>97</v>
      </c>
      <c r="C1022" s="6" t="s">
        <v>90</v>
      </c>
      <c r="D1022" s="6" t="s">
        <v>37</v>
      </c>
      <c r="E1022" s="6" t="s">
        <v>36</v>
      </c>
      <c r="F1022" s="24" t="str">
        <f>+TabIPW[[#This Row],[WK]]&amp;TabIPW[[#This Row],[PK]]&amp;TabIPW[[#This Row],[GK]]</f>
        <v>141003</v>
      </c>
      <c r="G1022" s="6" t="s">
        <v>993</v>
      </c>
      <c r="H1022" s="34">
        <v>8.6353920000000001E-6</v>
      </c>
      <c r="I1022" s="35">
        <v>2734</v>
      </c>
      <c r="J1022" s="34">
        <v>6.2055000000000001E-6</v>
      </c>
      <c r="K1022" s="35">
        <v>1582</v>
      </c>
      <c r="L1022" s="34">
        <v>2.41495E-5</v>
      </c>
      <c r="M1022" s="35">
        <v>2187.1999999999998</v>
      </c>
      <c r="N1022" s="34">
        <v>3.7830300000000003E-5</v>
      </c>
      <c r="O1022" s="35">
        <v>29</v>
      </c>
      <c r="P1022" s="34">
        <v>2.7170199999999999E-5</v>
      </c>
      <c r="Q1022" s="35">
        <v>144</v>
      </c>
      <c r="R1022" s="34">
        <v>1.0430399999999999E-5</v>
      </c>
      <c r="S1022" s="35">
        <v>41</v>
      </c>
      <c r="T1022" s="34">
        <v>9.2977000000000008E-6</v>
      </c>
      <c r="U1022" s="35">
        <v>218</v>
      </c>
      <c r="V1022" s="34">
        <v>7.0435999999999998E-6</v>
      </c>
      <c r="W1022" s="35">
        <v>2187.1999999999998</v>
      </c>
    </row>
    <row r="1023" spans="1:23" ht="14.45" x14ac:dyDescent="0.3">
      <c r="A1023" s="6" t="s">
        <v>31</v>
      </c>
      <c r="B1023" s="6" t="s">
        <v>97</v>
      </c>
      <c r="C1023" s="6" t="s">
        <v>90</v>
      </c>
      <c r="D1023" s="6" t="s">
        <v>39</v>
      </c>
      <c r="E1023" s="6" t="s">
        <v>36</v>
      </c>
      <c r="F1023" s="24" t="str">
        <f>+TabIPW[[#This Row],[WK]]&amp;TabIPW[[#This Row],[PK]]&amp;TabIPW[[#This Row],[GK]]</f>
        <v>141004</v>
      </c>
      <c r="G1023" s="6" t="s">
        <v>994</v>
      </c>
      <c r="H1023" s="34">
        <v>1.3796416000000001E-5</v>
      </c>
      <c r="I1023" s="35">
        <v>4368</v>
      </c>
      <c r="J1023" s="34">
        <v>1.03281E-5</v>
      </c>
      <c r="K1023" s="35">
        <v>2633</v>
      </c>
      <c r="L1023" s="34">
        <v>3.8582699999999999E-5</v>
      </c>
      <c r="M1023" s="35">
        <v>3494.4</v>
      </c>
      <c r="N1023" s="34">
        <v>3.39168E-5</v>
      </c>
      <c r="O1023" s="35">
        <v>26</v>
      </c>
      <c r="P1023" s="34">
        <v>2.41513E-5</v>
      </c>
      <c r="Q1023" s="35">
        <v>128</v>
      </c>
      <c r="R1023" s="34">
        <v>3.5361699999999997E-5</v>
      </c>
      <c r="S1023" s="35">
        <v>139</v>
      </c>
      <c r="T1023" s="34">
        <v>1.59725E-5</v>
      </c>
      <c r="U1023" s="35">
        <v>374.5</v>
      </c>
      <c r="V1023" s="34">
        <v>1.1253299999999999E-5</v>
      </c>
      <c r="W1023" s="35">
        <v>3494.4</v>
      </c>
    </row>
    <row r="1024" spans="1:23" ht="14.45" x14ac:dyDescent="0.3">
      <c r="A1024" s="6" t="s">
        <v>31</v>
      </c>
      <c r="B1024" s="6" t="s">
        <v>97</v>
      </c>
      <c r="C1024" s="6" t="s">
        <v>90</v>
      </c>
      <c r="D1024" s="6" t="s">
        <v>42</v>
      </c>
      <c r="E1024" s="6" t="s">
        <v>36</v>
      </c>
      <c r="F1024" s="24" t="str">
        <f>+TabIPW[[#This Row],[WK]]&amp;TabIPW[[#This Row],[PK]]&amp;TabIPW[[#This Row],[GK]]</f>
        <v>141005</v>
      </c>
      <c r="G1024" s="6" t="s">
        <v>995</v>
      </c>
      <c r="H1024" s="34">
        <v>1.2921504000000001E-5</v>
      </c>
      <c r="I1024" s="35">
        <v>4091</v>
      </c>
      <c r="J1024" s="34">
        <v>9.6572999999999998E-6</v>
      </c>
      <c r="K1024" s="35">
        <v>2462</v>
      </c>
      <c r="L1024" s="34">
        <v>3.6136000000000001E-5</v>
      </c>
      <c r="M1024" s="35">
        <v>3272.8</v>
      </c>
      <c r="N1024" s="34">
        <v>2.3480800000000001E-5</v>
      </c>
      <c r="O1024" s="35">
        <v>18</v>
      </c>
      <c r="P1024" s="34">
        <v>2.1887099999999999E-5</v>
      </c>
      <c r="Q1024" s="35">
        <v>116</v>
      </c>
      <c r="R1024" s="34">
        <v>1.6790400000000001E-5</v>
      </c>
      <c r="S1024" s="35">
        <v>66</v>
      </c>
      <c r="T1024" s="34">
        <v>1.059E-5</v>
      </c>
      <c r="U1024" s="35">
        <v>248.3</v>
      </c>
      <c r="V1024" s="34">
        <v>1.05397E-5</v>
      </c>
      <c r="W1024" s="35">
        <v>3272.8</v>
      </c>
    </row>
    <row r="1025" spans="1:23" ht="14.45" x14ac:dyDescent="0.3">
      <c r="A1025" s="6" t="s">
        <v>31</v>
      </c>
      <c r="B1025" s="6" t="s">
        <v>97</v>
      </c>
      <c r="C1025" s="6" t="s">
        <v>90</v>
      </c>
      <c r="D1025" s="6" t="s">
        <v>44</v>
      </c>
      <c r="E1025" s="6" t="s">
        <v>36</v>
      </c>
      <c r="F1025" s="24" t="str">
        <f>+TabIPW[[#This Row],[WK]]&amp;TabIPW[[#This Row],[PK]]&amp;TabIPW[[#This Row],[GK]]</f>
        <v>141006</v>
      </c>
      <c r="G1025" s="6" t="s">
        <v>996</v>
      </c>
      <c r="H1025" s="34">
        <v>1.3875376E-5</v>
      </c>
      <c r="I1025" s="35">
        <v>4393</v>
      </c>
      <c r="J1025" s="34">
        <v>1.03163E-5</v>
      </c>
      <c r="K1025" s="35">
        <v>2630</v>
      </c>
      <c r="L1025" s="34">
        <v>3.8803600000000002E-5</v>
      </c>
      <c r="M1025" s="35">
        <v>3514.4</v>
      </c>
      <c r="N1025" s="34">
        <v>3.6525800000000002E-5</v>
      </c>
      <c r="O1025" s="35">
        <v>28</v>
      </c>
      <c r="P1025" s="34">
        <v>3.0566499999999999E-5</v>
      </c>
      <c r="Q1025" s="35">
        <v>162</v>
      </c>
      <c r="R1025" s="34">
        <v>3.1800100000000001E-5</v>
      </c>
      <c r="S1025" s="35">
        <v>125</v>
      </c>
      <c r="T1025" s="34">
        <v>1.1780000000000001E-5</v>
      </c>
      <c r="U1025" s="35">
        <v>276.2</v>
      </c>
      <c r="V1025" s="34">
        <v>1.13177E-5</v>
      </c>
      <c r="W1025" s="35">
        <v>3514.4</v>
      </c>
    </row>
    <row r="1026" spans="1:23" ht="14.45" x14ac:dyDescent="0.3">
      <c r="A1026" s="6" t="s">
        <v>31</v>
      </c>
      <c r="B1026" s="6" t="s">
        <v>97</v>
      </c>
      <c r="C1026" s="6" t="s">
        <v>92</v>
      </c>
      <c r="D1026" s="6" t="s">
        <v>33</v>
      </c>
      <c r="E1026" s="6" t="s">
        <v>34</v>
      </c>
      <c r="F1026" s="24" t="str">
        <f>+TabIPW[[#This Row],[WK]]&amp;TabIPW[[#This Row],[PK]]&amp;TabIPW[[#This Row],[GK]]</f>
        <v>141101</v>
      </c>
      <c r="G1026" s="6" t="s">
        <v>997</v>
      </c>
      <c r="H1026" s="34">
        <v>2.8234008E-5</v>
      </c>
      <c r="I1026" s="35">
        <v>8939</v>
      </c>
      <c r="J1026" s="34">
        <v>2.0307100000000001E-5</v>
      </c>
      <c r="K1026" s="35">
        <v>5177</v>
      </c>
      <c r="L1026" s="34">
        <v>8.0833800000000005E-5</v>
      </c>
      <c r="M1026" s="35">
        <v>7321.04</v>
      </c>
      <c r="N1026" s="34">
        <v>8.8705399999999999E-5</v>
      </c>
      <c r="O1026" s="35">
        <v>68</v>
      </c>
      <c r="P1026" s="34">
        <v>8.8303199999999998E-5</v>
      </c>
      <c r="Q1026" s="35">
        <v>468</v>
      </c>
      <c r="R1026" s="34">
        <v>7.9373000000000001E-5</v>
      </c>
      <c r="S1026" s="35">
        <v>312</v>
      </c>
      <c r="T1026" s="34">
        <v>3.7344400000000001E-5</v>
      </c>
      <c r="U1026" s="35">
        <v>875.59999999999991</v>
      </c>
      <c r="V1026" s="34">
        <v>2.35765E-5</v>
      </c>
      <c r="W1026" s="35">
        <v>7321.04</v>
      </c>
    </row>
    <row r="1027" spans="1:23" ht="14.45" x14ac:dyDescent="0.3">
      <c r="A1027" s="6" t="s">
        <v>31</v>
      </c>
      <c r="B1027" s="6" t="s">
        <v>97</v>
      </c>
      <c r="C1027" s="6" t="s">
        <v>92</v>
      </c>
      <c r="D1027" s="6" t="s">
        <v>32</v>
      </c>
      <c r="E1027" s="6" t="s">
        <v>36</v>
      </c>
      <c r="F1027" s="24" t="str">
        <f>+TabIPW[[#This Row],[WK]]&amp;TabIPW[[#This Row],[PK]]&amp;TabIPW[[#This Row],[GK]]</f>
        <v>141102</v>
      </c>
      <c r="G1027" s="6" t="s">
        <v>998</v>
      </c>
      <c r="H1027" s="34">
        <v>8.0194800000000003E-6</v>
      </c>
      <c r="I1027" s="35">
        <v>2539</v>
      </c>
      <c r="J1027" s="34">
        <v>6.0093999999999996E-6</v>
      </c>
      <c r="K1027" s="35">
        <v>1532</v>
      </c>
      <c r="L1027" s="34">
        <v>2.29597E-5</v>
      </c>
      <c r="M1027" s="35">
        <v>2079.44</v>
      </c>
      <c r="N1027" s="34">
        <v>1.0435899999999999E-5</v>
      </c>
      <c r="O1027" s="35">
        <v>8</v>
      </c>
      <c r="P1027" s="34">
        <v>1.01888E-5</v>
      </c>
      <c r="Q1027" s="35">
        <v>54</v>
      </c>
      <c r="R1027" s="34">
        <v>1.34832E-5</v>
      </c>
      <c r="S1027" s="35">
        <v>53</v>
      </c>
      <c r="T1027" s="34">
        <v>5.9070000000000004E-6</v>
      </c>
      <c r="U1027" s="35">
        <v>138.5</v>
      </c>
      <c r="V1027" s="34">
        <v>6.6966000000000004E-6</v>
      </c>
      <c r="W1027" s="35">
        <v>2079.44</v>
      </c>
    </row>
    <row r="1028" spans="1:23" ht="14.45" x14ac:dyDescent="0.3">
      <c r="A1028" s="6" t="s">
        <v>31</v>
      </c>
      <c r="B1028" s="6" t="s">
        <v>97</v>
      </c>
      <c r="C1028" s="6" t="s">
        <v>92</v>
      </c>
      <c r="D1028" s="6" t="s">
        <v>37</v>
      </c>
      <c r="E1028" s="6" t="s">
        <v>36</v>
      </c>
      <c r="F1028" s="24" t="str">
        <f>+TabIPW[[#This Row],[WK]]&amp;TabIPW[[#This Row],[PK]]&amp;TabIPW[[#This Row],[GK]]</f>
        <v>141103</v>
      </c>
      <c r="G1028" s="6" t="s">
        <v>999</v>
      </c>
      <c r="H1028" s="34">
        <v>1.5255656E-5</v>
      </c>
      <c r="I1028" s="35">
        <v>4830</v>
      </c>
      <c r="J1028" s="34">
        <v>1.13872E-5</v>
      </c>
      <c r="K1028" s="35">
        <v>2903</v>
      </c>
      <c r="L1028" s="34">
        <v>4.3676900000000002E-5</v>
      </c>
      <c r="M1028" s="35">
        <v>3955.77</v>
      </c>
      <c r="N1028" s="34">
        <v>2.0871899999999999E-5</v>
      </c>
      <c r="O1028" s="35">
        <v>16</v>
      </c>
      <c r="P1028" s="34">
        <v>3.5849600000000003E-5</v>
      </c>
      <c r="Q1028" s="35">
        <v>190</v>
      </c>
      <c r="R1028" s="34">
        <v>2.3150500000000001E-5</v>
      </c>
      <c r="S1028" s="35">
        <v>91</v>
      </c>
      <c r="T1028" s="34">
        <v>1.3502999999999999E-5</v>
      </c>
      <c r="U1028" s="35">
        <v>316.60000000000002</v>
      </c>
      <c r="V1028" s="34">
        <v>1.27391E-5</v>
      </c>
      <c r="W1028" s="35">
        <v>3955.77</v>
      </c>
    </row>
    <row r="1029" spans="1:23" ht="14.45" x14ac:dyDescent="0.3">
      <c r="A1029" s="6" t="s">
        <v>31</v>
      </c>
      <c r="B1029" s="6" t="s">
        <v>97</v>
      </c>
      <c r="C1029" s="6" t="s">
        <v>92</v>
      </c>
      <c r="D1029" s="6" t="s">
        <v>39</v>
      </c>
      <c r="E1029" s="6" t="s">
        <v>36</v>
      </c>
      <c r="F1029" s="24" t="str">
        <f>+TabIPW[[#This Row],[WK]]&amp;TabIPW[[#This Row],[PK]]&amp;TabIPW[[#This Row],[GK]]</f>
        <v>141104</v>
      </c>
      <c r="G1029" s="6" t="s">
        <v>1000</v>
      </c>
      <c r="H1029" s="34">
        <v>1.8549992000000002E-5</v>
      </c>
      <c r="I1029" s="35">
        <v>5873</v>
      </c>
      <c r="J1029" s="34">
        <v>1.38859E-5</v>
      </c>
      <c r="K1029" s="35">
        <v>3540</v>
      </c>
      <c r="L1029" s="34">
        <v>5.3108600000000002E-5</v>
      </c>
      <c r="M1029" s="35">
        <v>4809.99</v>
      </c>
      <c r="N1029" s="34">
        <v>4.9570700000000003E-5</v>
      </c>
      <c r="O1029" s="35">
        <v>38</v>
      </c>
      <c r="P1029" s="34">
        <v>3.6981699999999999E-5</v>
      </c>
      <c r="Q1029" s="35">
        <v>196</v>
      </c>
      <c r="R1029" s="34">
        <v>5.0880100000000001E-5</v>
      </c>
      <c r="S1029" s="35">
        <v>200</v>
      </c>
      <c r="T1029" s="34">
        <v>1.8296900000000001E-5</v>
      </c>
      <c r="U1029" s="35">
        <v>429</v>
      </c>
      <c r="V1029" s="34">
        <v>1.5489999999999999E-5</v>
      </c>
      <c r="W1029" s="35">
        <v>4809.99</v>
      </c>
    </row>
    <row r="1030" spans="1:23" ht="14.45" x14ac:dyDescent="0.3">
      <c r="A1030" s="6" t="s">
        <v>31</v>
      </c>
      <c r="B1030" s="6" t="s">
        <v>97</v>
      </c>
      <c r="C1030" s="6" t="s">
        <v>92</v>
      </c>
      <c r="D1030" s="6" t="s">
        <v>42</v>
      </c>
      <c r="E1030" s="6" t="s">
        <v>36</v>
      </c>
      <c r="F1030" s="24" t="str">
        <f>+TabIPW[[#This Row],[WK]]&amp;TabIPW[[#This Row],[PK]]&amp;TabIPW[[#This Row],[GK]]</f>
        <v>141105</v>
      </c>
      <c r="G1030" s="6" t="s">
        <v>1001</v>
      </c>
      <c r="H1030" s="34">
        <v>5.0757440000000007E-6</v>
      </c>
      <c r="I1030" s="35">
        <v>1607</v>
      </c>
      <c r="J1030" s="34">
        <v>3.8087999999999999E-6</v>
      </c>
      <c r="K1030" s="35">
        <v>971</v>
      </c>
      <c r="L1030" s="34">
        <v>1.45318E-5</v>
      </c>
      <c r="M1030" s="35">
        <v>1316.13</v>
      </c>
      <c r="N1030" s="34">
        <v>9.1314000000000004E-6</v>
      </c>
      <c r="O1030" s="35">
        <v>7</v>
      </c>
      <c r="P1030" s="34">
        <v>1.26417E-5</v>
      </c>
      <c r="Q1030" s="35">
        <v>67</v>
      </c>
      <c r="R1030" s="34">
        <v>6.6143999999999997E-6</v>
      </c>
      <c r="S1030" s="35">
        <v>26</v>
      </c>
      <c r="T1030" s="34">
        <v>4.8451000000000004E-6</v>
      </c>
      <c r="U1030" s="35">
        <v>113.6</v>
      </c>
      <c r="V1030" s="34">
        <v>4.2383999999999999E-6</v>
      </c>
      <c r="W1030" s="35">
        <v>1316.13</v>
      </c>
    </row>
    <row r="1031" spans="1:23" ht="14.45" x14ac:dyDescent="0.3">
      <c r="A1031" s="6" t="s">
        <v>31</v>
      </c>
      <c r="B1031" s="6" t="s">
        <v>97</v>
      </c>
      <c r="C1031" s="6" t="s">
        <v>92</v>
      </c>
      <c r="D1031" s="6" t="s">
        <v>44</v>
      </c>
      <c r="E1031" s="6" t="s">
        <v>36</v>
      </c>
      <c r="F1031" s="24" t="str">
        <f>+TabIPW[[#This Row],[WK]]&amp;TabIPW[[#This Row],[PK]]&amp;TabIPW[[#This Row],[GK]]</f>
        <v>141106</v>
      </c>
      <c r="G1031" s="6" t="s">
        <v>1002</v>
      </c>
      <c r="H1031" s="34">
        <v>1.5347247999999999E-5</v>
      </c>
      <c r="I1031" s="35">
        <v>4859</v>
      </c>
      <c r="J1031" s="34">
        <v>1.15519E-5</v>
      </c>
      <c r="K1031" s="35">
        <v>2945</v>
      </c>
      <c r="L1031" s="34">
        <v>4.3939100000000001E-5</v>
      </c>
      <c r="M1031" s="35">
        <v>3979.52</v>
      </c>
      <c r="N1031" s="34">
        <v>4.43527E-5</v>
      </c>
      <c r="O1031" s="35">
        <v>34</v>
      </c>
      <c r="P1031" s="34">
        <v>2.92457E-5</v>
      </c>
      <c r="Q1031" s="35">
        <v>155</v>
      </c>
      <c r="R1031" s="34">
        <v>2.97649E-5</v>
      </c>
      <c r="S1031" s="35">
        <v>117</v>
      </c>
      <c r="T1031" s="34">
        <v>1.9026200000000001E-5</v>
      </c>
      <c r="U1031" s="35">
        <v>446.1</v>
      </c>
      <c r="V1031" s="34">
        <v>1.28156E-5</v>
      </c>
      <c r="W1031" s="35">
        <v>3979.52</v>
      </c>
    </row>
    <row r="1032" spans="1:23" ht="14.45" x14ac:dyDescent="0.3">
      <c r="A1032" s="6" t="s">
        <v>31</v>
      </c>
      <c r="B1032" s="6" t="s">
        <v>97</v>
      </c>
      <c r="C1032" s="6" t="s">
        <v>92</v>
      </c>
      <c r="D1032" s="6" t="s">
        <v>51</v>
      </c>
      <c r="E1032" s="6" t="s">
        <v>40</v>
      </c>
      <c r="F1032" s="24" t="str">
        <f>+TabIPW[[#This Row],[WK]]&amp;TabIPW[[#This Row],[PK]]&amp;TabIPW[[#This Row],[GK]]</f>
        <v>141107</v>
      </c>
      <c r="G1032" s="6" t="s">
        <v>1003</v>
      </c>
      <c r="H1032" s="34">
        <v>1.3357384000000001E-5</v>
      </c>
      <c r="I1032" s="35">
        <v>4229</v>
      </c>
      <c r="J1032" s="34">
        <v>9.7043999999999998E-6</v>
      </c>
      <c r="K1032" s="35">
        <v>2474</v>
      </c>
      <c r="L1032" s="34">
        <v>3.8242099999999998E-5</v>
      </c>
      <c r="M1032" s="35">
        <v>3463.55</v>
      </c>
      <c r="N1032" s="34">
        <v>2.4785300000000001E-5</v>
      </c>
      <c r="O1032" s="35">
        <v>19</v>
      </c>
      <c r="P1032" s="34">
        <v>2.9057E-5</v>
      </c>
      <c r="Q1032" s="35">
        <v>154</v>
      </c>
      <c r="R1032" s="34">
        <v>5.1388899999999999E-5</v>
      </c>
      <c r="S1032" s="35">
        <v>202</v>
      </c>
      <c r="T1032" s="34">
        <v>1.2223500000000001E-5</v>
      </c>
      <c r="U1032" s="35">
        <v>286.60000000000002</v>
      </c>
      <c r="V1032" s="34">
        <v>1.1154E-5</v>
      </c>
      <c r="W1032" s="35">
        <v>3463.55</v>
      </c>
    </row>
    <row r="1033" spans="1:23" ht="14.45" x14ac:dyDescent="0.3">
      <c r="A1033" s="6" t="s">
        <v>31</v>
      </c>
      <c r="B1033" s="6" t="s">
        <v>97</v>
      </c>
      <c r="C1033" s="6" t="s">
        <v>92</v>
      </c>
      <c r="D1033" s="6" t="s">
        <v>75</v>
      </c>
      <c r="E1033" s="6" t="s">
        <v>36</v>
      </c>
      <c r="F1033" s="24" t="str">
        <f>+TabIPW[[#This Row],[WK]]&amp;TabIPW[[#This Row],[PK]]&amp;TabIPW[[#This Row],[GK]]</f>
        <v>141108</v>
      </c>
      <c r="G1033" s="6" t="s">
        <v>1004</v>
      </c>
      <c r="H1033" s="34">
        <v>7.6404640000000006E-6</v>
      </c>
      <c r="I1033" s="35">
        <v>2419</v>
      </c>
      <c r="J1033" s="34">
        <v>5.5817999999999996E-6</v>
      </c>
      <c r="K1033" s="35">
        <v>1423</v>
      </c>
      <c r="L1033" s="34">
        <v>2.1874599999999999E-5</v>
      </c>
      <c r="M1033" s="35">
        <v>1981.16</v>
      </c>
      <c r="N1033" s="34">
        <v>1.43494E-5</v>
      </c>
      <c r="O1033" s="35">
        <v>11</v>
      </c>
      <c r="P1033" s="34">
        <v>1.6226699999999998E-5</v>
      </c>
      <c r="Q1033" s="35">
        <v>86</v>
      </c>
      <c r="R1033" s="34">
        <v>1.7299199999999999E-5</v>
      </c>
      <c r="S1033" s="35">
        <v>68</v>
      </c>
      <c r="T1033" s="34">
        <v>3.6252999999999998E-6</v>
      </c>
      <c r="U1033" s="35">
        <v>85</v>
      </c>
      <c r="V1033" s="34">
        <v>6.3801000000000001E-6</v>
      </c>
      <c r="W1033" s="35">
        <v>1981.16</v>
      </c>
    </row>
    <row r="1034" spans="1:23" ht="14.45" x14ac:dyDescent="0.3">
      <c r="A1034" s="6" t="s">
        <v>31</v>
      </c>
      <c r="B1034" s="6" t="s">
        <v>97</v>
      </c>
      <c r="C1034" s="6" t="s">
        <v>92</v>
      </c>
      <c r="D1034" s="6" t="s">
        <v>77</v>
      </c>
      <c r="E1034" s="6" t="s">
        <v>36</v>
      </c>
      <c r="F1034" s="24" t="str">
        <f>+TabIPW[[#This Row],[WK]]&amp;TabIPW[[#This Row],[PK]]&amp;TabIPW[[#This Row],[GK]]</f>
        <v>141109</v>
      </c>
      <c r="G1034" s="6" t="s">
        <v>1005</v>
      </c>
      <c r="H1034" s="34">
        <v>9.197608E-6</v>
      </c>
      <c r="I1034" s="35">
        <v>2912</v>
      </c>
      <c r="J1034" s="34">
        <v>6.7899E-6</v>
      </c>
      <c r="K1034" s="35">
        <v>1731</v>
      </c>
      <c r="L1034" s="34">
        <v>2.63328E-5</v>
      </c>
      <c r="M1034" s="35">
        <v>2384.9299999999998</v>
      </c>
      <c r="N1034" s="34">
        <v>2.21763E-5</v>
      </c>
      <c r="O1034" s="35">
        <v>17</v>
      </c>
      <c r="P1034" s="34">
        <v>2.1509699999999998E-5</v>
      </c>
      <c r="Q1034" s="35">
        <v>114</v>
      </c>
      <c r="R1034" s="34">
        <v>1.272E-5</v>
      </c>
      <c r="S1034" s="35">
        <v>50</v>
      </c>
      <c r="T1034" s="34">
        <v>1.10123E-5</v>
      </c>
      <c r="U1034" s="35">
        <v>258.2</v>
      </c>
      <c r="V1034" s="34">
        <v>7.6804000000000002E-6</v>
      </c>
      <c r="W1034" s="35">
        <v>2384.9299999999998</v>
      </c>
    </row>
    <row r="1035" spans="1:23" ht="14.45" x14ac:dyDescent="0.3">
      <c r="A1035" s="6" t="s">
        <v>31</v>
      </c>
      <c r="B1035" s="6" t="s">
        <v>97</v>
      </c>
      <c r="C1035" s="6" t="s">
        <v>92</v>
      </c>
      <c r="D1035" s="6" t="s">
        <v>90</v>
      </c>
      <c r="E1035" s="6" t="s">
        <v>36</v>
      </c>
      <c r="F1035" s="24" t="str">
        <f>+TabIPW[[#This Row],[WK]]&amp;TabIPW[[#This Row],[PK]]&amp;TabIPW[[#This Row],[GK]]</f>
        <v>141110</v>
      </c>
      <c r="G1035" s="6" t="s">
        <v>1006</v>
      </c>
      <c r="H1035" s="34">
        <v>1.1146415999999999E-5</v>
      </c>
      <c r="I1035" s="35">
        <v>3529</v>
      </c>
      <c r="J1035" s="34">
        <v>8.2021000000000006E-6</v>
      </c>
      <c r="K1035" s="35">
        <v>2091</v>
      </c>
      <c r="L1035" s="34">
        <v>3.1912200000000003E-5</v>
      </c>
      <c r="M1035" s="35">
        <v>2890.25</v>
      </c>
      <c r="N1035" s="34">
        <v>1.3044899999999999E-5</v>
      </c>
      <c r="O1035" s="35">
        <v>10</v>
      </c>
      <c r="P1035" s="34">
        <v>1.5094599999999999E-5</v>
      </c>
      <c r="Q1035" s="35">
        <v>80</v>
      </c>
      <c r="R1035" s="34">
        <v>2.7220899999999999E-5</v>
      </c>
      <c r="S1035" s="35">
        <v>107</v>
      </c>
      <c r="T1035" s="34">
        <v>5.8814000000000001E-6</v>
      </c>
      <c r="U1035" s="35">
        <v>137.89999999999998</v>
      </c>
      <c r="V1035" s="34">
        <v>9.3077000000000007E-6</v>
      </c>
      <c r="W1035" s="35">
        <v>2890.25</v>
      </c>
    </row>
    <row r="1036" spans="1:23" ht="14.45" x14ac:dyDescent="0.3">
      <c r="A1036" s="6" t="s">
        <v>31</v>
      </c>
      <c r="B1036" s="6" t="s">
        <v>97</v>
      </c>
      <c r="C1036" s="6" t="s">
        <v>93</v>
      </c>
      <c r="D1036" s="6" t="s">
        <v>33</v>
      </c>
      <c r="E1036" s="6" t="s">
        <v>34</v>
      </c>
      <c r="F1036" s="24" t="str">
        <f>+TabIPW[[#This Row],[WK]]&amp;TabIPW[[#This Row],[PK]]&amp;TabIPW[[#This Row],[GK]]</f>
        <v>141201</v>
      </c>
      <c r="G1036" s="6" t="s">
        <v>1007</v>
      </c>
      <c r="H1036" s="34">
        <v>1.2582596799999999E-4</v>
      </c>
      <c r="I1036" s="35">
        <v>39837</v>
      </c>
      <c r="J1036" s="34">
        <v>9.3274499999999996E-5</v>
      </c>
      <c r="K1036" s="35">
        <v>23779</v>
      </c>
      <c r="L1036" s="34">
        <v>3.795928E-4</v>
      </c>
      <c r="M1036" s="35">
        <v>34379.33</v>
      </c>
      <c r="N1036" s="34">
        <v>2.426354E-4</v>
      </c>
      <c r="O1036" s="35">
        <v>186</v>
      </c>
      <c r="P1036" s="34">
        <v>4.29629E-4</v>
      </c>
      <c r="Q1036" s="35">
        <v>2277</v>
      </c>
      <c r="R1036" s="34">
        <v>1.3788510000000001E-4</v>
      </c>
      <c r="S1036" s="35">
        <v>542</v>
      </c>
      <c r="T1036" s="34">
        <v>1.4042969999999999E-4</v>
      </c>
      <c r="U1036" s="35">
        <v>3292.6000000000004</v>
      </c>
      <c r="V1036" s="34">
        <v>1.107146E-4</v>
      </c>
      <c r="W1036" s="35">
        <v>34379.33</v>
      </c>
    </row>
    <row r="1037" spans="1:23" ht="14.45" x14ac:dyDescent="0.3">
      <c r="A1037" s="6" t="s">
        <v>31</v>
      </c>
      <c r="B1037" s="6" t="s">
        <v>97</v>
      </c>
      <c r="C1037" s="6" t="s">
        <v>93</v>
      </c>
      <c r="D1037" s="6" t="s">
        <v>39</v>
      </c>
      <c r="E1037" s="6" t="s">
        <v>36</v>
      </c>
      <c r="F1037" s="24" t="str">
        <f>+TabIPW[[#This Row],[WK]]&amp;TabIPW[[#This Row],[PK]]&amp;TabIPW[[#This Row],[GK]]</f>
        <v>141204</v>
      </c>
      <c r="G1037" s="6" t="s">
        <v>1008</v>
      </c>
      <c r="H1037" s="34">
        <v>1.9181695999999999E-5</v>
      </c>
      <c r="I1037" s="35">
        <v>6073</v>
      </c>
      <c r="J1037" s="34">
        <v>1.39368E-5</v>
      </c>
      <c r="K1037" s="35">
        <v>3553</v>
      </c>
      <c r="L1037" s="34">
        <v>5.7867500000000001E-5</v>
      </c>
      <c r="M1037" s="35">
        <v>5241</v>
      </c>
      <c r="N1037" s="34">
        <v>4.0439199999999997E-5</v>
      </c>
      <c r="O1037" s="35">
        <v>31</v>
      </c>
      <c r="P1037" s="34">
        <v>4.8680000000000001E-5</v>
      </c>
      <c r="Q1037" s="35">
        <v>258</v>
      </c>
      <c r="R1037" s="34">
        <v>3.25633E-5</v>
      </c>
      <c r="S1037" s="35">
        <v>128</v>
      </c>
      <c r="T1037" s="34">
        <v>1.46631E-5</v>
      </c>
      <c r="U1037" s="35">
        <v>343.8</v>
      </c>
      <c r="V1037" s="34">
        <v>1.6878E-5</v>
      </c>
      <c r="W1037" s="35">
        <v>5241</v>
      </c>
    </row>
    <row r="1038" spans="1:23" ht="14.45" x14ac:dyDescent="0.3">
      <c r="A1038" s="6" t="s">
        <v>31</v>
      </c>
      <c r="B1038" s="6" t="s">
        <v>97</v>
      </c>
      <c r="C1038" s="6" t="s">
        <v>93</v>
      </c>
      <c r="D1038" s="6" t="s">
        <v>42</v>
      </c>
      <c r="E1038" s="6" t="s">
        <v>36</v>
      </c>
      <c r="F1038" s="24" t="str">
        <f>+TabIPW[[#This Row],[WK]]&amp;TabIPW[[#This Row],[PK]]&amp;TabIPW[[#This Row],[GK]]</f>
        <v>141205</v>
      </c>
      <c r="G1038" s="6" t="s">
        <v>1009</v>
      </c>
      <c r="H1038" s="34">
        <v>3.7469528000000001E-5</v>
      </c>
      <c r="I1038" s="35">
        <v>11863</v>
      </c>
      <c r="J1038" s="34">
        <v>2.7438300000000001E-5</v>
      </c>
      <c r="K1038" s="35">
        <v>6995</v>
      </c>
      <c r="L1038" s="34">
        <v>1.130384E-4</v>
      </c>
      <c r="M1038" s="35">
        <v>10237.77</v>
      </c>
      <c r="N1038" s="34">
        <v>7.3051499999999997E-5</v>
      </c>
      <c r="O1038" s="35">
        <v>56</v>
      </c>
      <c r="P1038" s="34">
        <v>1.071714E-4</v>
      </c>
      <c r="Q1038" s="35">
        <v>568</v>
      </c>
      <c r="R1038" s="34">
        <v>4.4774500000000003E-5</v>
      </c>
      <c r="S1038" s="35">
        <v>176</v>
      </c>
      <c r="T1038" s="34">
        <v>1.8429099999999999E-5</v>
      </c>
      <c r="U1038" s="35">
        <v>432.09999999999997</v>
      </c>
      <c r="V1038" s="34">
        <v>3.2969499999999997E-5</v>
      </c>
      <c r="W1038" s="35">
        <v>10237.77</v>
      </c>
    </row>
    <row r="1039" spans="1:23" ht="14.45" x14ac:dyDescent="0.3">
      <c r="A1039" s="6" t="s">
        <v>31</v>
      </c>
      <c r="B1039" s="6" t="s">
        <v>97</v>
      </c>
      <c r="C1039" s="6" t="s">
        <v>93</v>
      </c>
      <c r="D1039" s="6" t="s">
        <v>44</v>
      </c>
      <c r="E1039" s="6" t="s">
        <v>36</v>
      </c>
      <c r="F1039" s="24" t="str">
        <f>+TabIPW[[#This Row],[WK]]&amp;TabIPW[[#This Row],[PK]]&amp;TabIPW[[#This Row],[GK]]</f>
        <v>141206</v>
      </c>
      <c r="G1039" s="6" t="s">
        <v>281</v>
      </c>
      <c r="H1039" s="34">
        <v>1.8458392000000001E-5</v>
      </c>
      <c r="I1039" s="35">
        <v>5844</v>
      </c>
      <c r="J1039" s="34">
        <v>1.35132E-5</v>
      </c>
      <c r="K1039" s="35">
        <v>3445</v>
      </c>
      <c r="L1039" s="34">
        <v>5.5685400000000001E-5</v>
      </c>
      <c r="M1039" s="35">
        <v>5043.37</v>
      </c>
      <c r="N1039" s="34">
        <v>4.6961700000000001E-5</v>
      </c>
      <c r="O1039" s="35">
        <v>36</v>
      </c>
      <c r="P1039" s="34">
        <v>3.8679800000000002E-5</v>
      </c>
      <c r="Q1039" s="35">
        <v>205</v>
      </c>
      <c r="R1039" s="34">
        <v>2.2387200000000001E-5</v>
      </c>
      <c r="S1039" s="35">
        <v>88</v>
      </c>
      <c r="T1039" s="34">
        <v>1.45863E-5</v>
      </c>
      <c r="U1039" s="35">
        <v>342</v>
      </c>
      <c r="V1039" s="34">
        <v>1.62416E-5</v>
      </c>
      <c r="W1039" s="35">
        <v>5043.37</v>
      </c>
    </row>
    <row r="1040" spans="1:23" ht="14.45" x14ac:dyDescent="0.3">
      <c r="A1040" s="6" t="s">
        <v>31</v>
      </c>
      <c r="B1040" s="6" t="s">
        <v>97</v>
      </c>
      <c r="C1040" s="6" t="s">
        <v>93</v>
      </c>
      <c r="D1040" s="6" t="s">
        <v>51</v>
      </c>
      <c r="E1040" s="6" t="s">
        <v>40</v>
      </c>
      <c r="F1040" s="24" t="str">
        <f>+TabIPW[[#This Row],[WK]]&amp;TabIPW[[#This Row],[PK]]&amp;TabIPW[[#This Row],[GK]]</f>
        <v>141207</v>
      </c>
      <c r="G1040" s="6" t="s">
        <v>1010</v>
      </c>
      <c r="H1040" s="34">
        <v>5.7627199999999996E-5</v>
      </c>
      <c r="I1040" s="35">
        <v>18245</v>
      </c>
      <c r="J1040" s="34">
        <v>4.2406800000000002E-5</v>
      </c>
      <c r="K1040" s="35">
        <v>10811</v>
      </c>
      <c r="L1040" s="34">
        <v>1.7385029999999999E-4</v>
      </c>
      <c r="M1040" s="35">
        <v>15745.44</v>
      </c>
      <c r="N1040" s="34">
        <v>1.069683E-4</v>
      </c>
      <c r="O1040" s="35">
        <v>82</v>
      </c>
      <c r="P1040" s="34">
        <v>1.6830440000000001E-4</v>
      </c>
      <c r="Q1040" s="35">
        <v>892</v>
      </c>
      <c r="R1040" s="34">
        <v>3.4598499999999997E-5</v>
      </c>
      <c r="S1040" s="35">
        <v>136</v>
      </c>
      <c r="T1040" s="34">
        <v>4.7857700000000001E-5</v>
      </c>
      <c r="U1040" s="35">
        <v>1122.0999999999999</v>
      </c>
      <c r="V1040" s="34">
        <v>5.0706299999999999E-5</v>
      </c>
      <c r="W1040" s="35">
        <v>15745.44</v>
      </c>
    </row>
    <row r="1041" spans="1:23" ht="14.45" x14ac:dyDescent="0.3">
      <c r="A1041" s="6" t="s">
        <v>31</v>
      </c>
      <c r="B1041" s="6" t="s">
        <v>97</v>
      </c>
      <c r="C1041" s="6" t="s">
        <v>93</v>
      </c>
      <c r="D1041" s="6" t="s">
        <v>75</v>
      </c>
      <c r="E1041" s="6" t="s">
        <v>36</v>
      </c>
      <c r="F1041" s="24" t="str">
        <f>+TabIPW[[#This Row],[WK]]&amp;TabIPW[[#This Row],[PK]]&amp;TabIPW[[#This Row],[GK]]</f>
        <v>141208</v>
      </c>
      <c r="G1041" s="6" t="s">
        <v>1011</v>
      </c>
      <c r="H1041" s="34">
        <v>1.6095816E-5</v>
      </c>
      <c r="I1041" s="35">
        <v>5096</v>
      </c>
      <c r="J1041" s="34">
        <v>1.1861800000000001E-5</v>
      </c>
      <c r="K1041" s="35">
        <v>3024</v>
      </c>
      <c r="L1041" s="34">
        <v>4.8557999999999998E-5</v>
      </c>
      <c r="M1041" s="35">
        <v>4397.8500000000004</v>
      </c>
      <c r="N1041" s="34">
        <v>4.1743699999999998E-5</v>
      </c>
      <c r="O1041" s="35">
        <v>32</v>
      </c>
      <c r="P1041" s="34">
        <v>4.4529E-5</v>
      </c>
      <c r="Q1041" s="35">
        <v>236</v>
      </c>
      <c r="R1041" s="34">
        <v>1.7299199999999999E-5</v>
      </c>
      <c r="S1041" s="35">
        <v>68</v>
      </c>
      <c r="T1041" s="34">
        <v>1.3345200000000001E-5</v>
      </c>
      <c r="U1041" s="35">
        <v>312.89999999999998</v>
      </c>
      <c r="V1041" s="34">
        <v>1.4162799999999999E-5</v>
      </c>
      <c r="W1041" s="35">
        <v>4397.8500000000004</v>
      </c>
    </row>
    <row r="1042" spans="1:23" ht="14.45" x14ac:dyDescent="0.3">
      <c r="A1042" s="6" t="s">
        <v>31</v>
      </c>
      <c r="B1042" s="6" t="s">
        <v>97</v>
      </c>
      <c r="C1042" s="6" t="s">
        <v>93</v>
      </c>
      <c r="D1042" s="6" t="s">
        <v>77</v>
      </c>
      <c r="E1042" s="6" t="s">
        <v>40</v>
      </c>
      <c r="F1042" s="24" t="str">
        <f>+TabIPW[[#This Row],[WK]]&amp;TabIPW[[#This Row],[PK]]&amp;TabIPW[[#This Row],[GK]]</f>
        <v>141209</v>
      </c>
      <c r="G1042" s="6" t="s">
        <v>1012</v>
      </c>
      <c r="H1042" s="34">
        <v>1.7425552E-5</v>
      </c>
      <c r="I1042" s="35">
        <v>5517</v>
      </c>
      <c r="J1042" s="34">
        <v>1.27483E-5</v>
      </c>
      <c r="K1042" s="35">
        <v>3250</v>
      </c>
      <c r="L1042" s="34">
        <v>5.2569599999999999E-5</v>
      </c>
      <c r="M1042" s="35">
        <v>4761.17</v>
      </c>
      <c r="N1042" s="34">
        <v>3.1307799999999999E-5</v>
      </c>
      <c r="O1042" s="35">
        <v>24</v>
      </c>
      <c r="P1042" s="34">
        <v>4.2076100000000002E-5</v>
      </c>
      <c r="Q1042" s="35">
        <v>223</v>
      </c>
      <c r="R1042" s="34">
        <v>3.1545699999999999E-5</v>
      </c>
      <c r="S1042" s="35">
        <v>124</v>
      </c>
      <c r="T1042" s="34">
        <v>1.2313100000000001E-5</v>
      </c>
      <c r="U1042" s="35">
        <v>288.7</v>
      </c>
      <c r="V1042" s="34">
        <v>1.53328E-5</v>
      </c>
      <c r="W1042" s="35">
        <v>4761.17</v>
      </c>
    </row>
    <row r="1043" spans="1:23" ht="14.45" x14ac:dyDescent="0.3">
      <c r="A1043" s="6" t="s">
        <v>31</v>
      </c>
      <c r="B1043" s="6" t="s">
        <v>97</v>
      </c>
      <c r="C1043" s="6" t="s">
        <v>93</v>
      </c>
      <c r="D1043" s="6" t="s">
        <v>90</v>
      </c>
      <c r="E1043" s="6" t="s">
        <v>36</v>
      </c>
      <c r="F1043" s="24" t="str">
        <f>+TabIPW[[#This Row],[WK]]&amp;TabIPW[[#This Row],[PK]]&amp;TabIPW[[#This Row],[GK]]</f>
        <v>141210</v>
      </c>
      <c r="G1043" s="6" t="s">
        <v>1013</v>
      </c>
      <c r="H1043" s="34">
        <v>1.6218999999999998E-5</v>
      </c>
      <c r="I1043" s="35">
        <v>5135</v>
      </c>
      <c r="J1043" s="34">
        <v>1.1967700000000001E-5</v>
      </c>
      <c r="K1043" s="35">
        <v>3051</v>
      </c>
      <c r="L1043" s="34">
        <v>4.89297E-5</v>
      </c>
      <c r="M1043" s="35">
        <v>4431.51</v>
      </c>
      <c r="N1043" s="34">
        <v>4.1743699999999998E-5</v>
      </c>
      <c r="O1043" s="35">
        <v>32</v>
      </c>
      <c r="P1043" s="34">
        <v>3.2264600000000003E-5</v>
      </c>
      <c r="Q1043" s="35">
        <v>171</v>
      </c>
      <c r="R1043" s="34">
        <v>2.0352000000000001E-5</v>
      </c>
      <c r="S1043" s="35">
        <v>80</v>
      </c>
      <c r="T1043" s="34">
        <v>0</v>
      </c>
      <c r="U1043" s="35">
        <v>0</v>
      </c>
      <c r="V1043" s="34">
        <v>1.42712E-5</v>
      </c>
      <c r="W1043" s="35">
        <v>4431.51</v>
      </c>
    </row>
    <row r="1044" spans="1:23" ht="14.45" x14ac:dyDescent="0.3">
      <c r="A1044" s="6" t="s">
        <v>31</v>
      </c>
      <c r="B1044" s="6" t="s">
        <v>97</v>
      </c>
      <c r="C1044" s="6" t="s">
        <v>93</v>
      </c>
      <c r="D1044" s="6" t="s">
        <v>92</v>
      </c>
      <c r="E1044" s="6" t="s">
        <v>36</v>
      </c>
      <c r="F1044" s="24" t="str">
        <f>+TabIPW[[#This Row],[WK]]&amp;TabIPW[[#This Row],[PK]]&amp;TabIPW[[#This Row],[GK]]</f>
        <v>141211</v>
      </c>
      <c r="G1044" s="6" t="s">
        <v>1007</v>
      </c>
      <c r="H1044" s="34">
        <v>5.3682208000000001E-5</v>
      </c>
      <c r="I1044" s="35">
        <v>16996</v>
      </c>
      <c r="J1044" s="34">
        <v>4.0068899999999998E-5</v>
      </c>
      <c r="K1044" s="35">
        <v>10215</v>
      </c>
      <c r="L1044" s="34">
        <v>1.6194890000000001E-4</v>
      </c>
      <c r="M1044" s="35">
        <v>14667.55</v>
      </c>
      <c r="N1044" s="34">
        <v>1.291446E-4</v>
      </c>
      <c r="O1044" s="35">
        <v>99</v>
      </c>
      <c r="P1044" s="34">
        <v>1.215113E-4</v>
      </c>
      <c r="Q1044" s="35">
        <v>644</v>
      </c>
      <c r="R1044" s="34">
        <v>4.60465E-5</v>
      </c>
      <c r="S1044" s="35">
        <v>181</v>
      </c>
      <c r="T1044" s="34">
        <v>5.5453700000000001E-5</v>
      </c>
      <c r="U1044" s="35">
        <v>1300.2</v>
      </c>
      <c r="V1044" s="34">
        <v>4.7235099999999998E-5</v>
      </c>
      <c r="W1044" s="35">
        <v>14667.55</v>
      </c>
    </row>
    <row r="1045" spans="1:23" ht="14.45" x14ac:dyDescent="0.3">
      <c r="A1045" s="6" t="s">
        <v>31</v>
      </c>
      <c r="B1045" s="6" t="s">
        <v>97</v>
      </c>
      <c r="C1045" s="6" t="s">
        <v>93</v>
      </c>
      <c r="D1045" s="6" t="s">
        <v>93</v>
      </c>
      <c r="E1045" s="6" t="s">
        <v>40</v>
      </c>
      <c r="F1045" s="24" t="str">
        <f>+TabIPW[[#This Row],[WK]]&amp;TabIPW[[#This Row],[PK]]&amp;TabIPW[[#This Row],[GK]]</f>
        <v>141212</v>
      </c>
      <c r="G1045" s="6" t="s">
        <v>1014</v>
      </c>
      <c r="H1045" s="34">
        <v>2.7311719999999999E-5</v>
      </c>
      <c r="I1045" s="35">
        <v>8647</v>
      </c>
      <c r="J1045" s="34">
        <v>2.0016800000000001E-5</v>
      </c>
      <c r="K1045" s="35">
        <v>5103</v>
      </c>
      <c r="L1045" s="34">
        <v>8.2394199999999998E-5</v>
      </c>
      <c r="M1045" s="35">
        <v>7462.36</v>
      </c>
      <c r="N1045" s="34">
        <v>5.3484099999999998E-5</v>
      </c>
      <c r="O1045" s="35">
        <v>41</v>
      </c>
      <c r="P1045" s="34">
        <v>7.2831300000000002E-5</v>
      </c>
      <c r="Q1045" s="35">
        <v>386</v>
      </c>
      <c r="R1045" s="34">
        <v>2.9001700000000001E-5</v>
      </c>
      <c r="S1045" s="35">
        <v>114</v>
      </c>
      <c r="T1045" s="34">
        <v>2.15767E-5</v>
      </c>
      <c r="U1045" s="35">
        <v>505.9</v>
      </c>
      <c r="V1045" s="34">
        <v>2.4031599999999999E-5</v>
      </c>
      <c r="W1045" s="35">
        <v>7462.36</v>
      </c>
    </row>
    <row r="1046" spans="1:23" ht="14.45" x14ac:dyDescent="0.3">
      <c r="A1046" s="6" t="s">
        <v>31</v>
      </c>
      <c r="B1046" s="6" t="s">
        <v>97</v>
      </c>
      <c r="C1046" s="6" t="s">
        <v>93</v>
      </c>
      <c r="D1046" s="6" t="s">
        <v>95</v>
      </c>
      <c r="E1046" s="6" t="s">
        <v>36</v>
      </c>
      <c r="F1046" s="24" t="str">
        <f>+TabIPW[[#This Row],[WK]]&amp;TabIPW[[#This Row],[PK]]&amp;TabIPW[[#This Row],[GK]]</f>
        <v>141213</v>
      </c>
      <c r="G1046" s="6" t="s">
        <v>1015</v>
      </c>
      <c r="H1046" s="34">
        <v>2.4203744E-5</v>
      </c>
      <c r="I1046" s="35">
        <v>7663</v>
      </c>
      <c r="J1046" s="34">
        <v>1.73416E-5</v>
      </c>
      <c r="K1046" s="35">
        <v>4421</v>
      </c>
      <c r="L1046" s="34">
        <v>7.3018100000000005E-5</v>
      </c>
      <c r="M1046" s="35">
        <v>6613.17</v>
      </c>
      <c r="N1046" s="34">
        <v>8.0878500000000002E-5</v>
      </c>
      <c r="O1046" s="35">
        <v>62</v>
      </c>
      <c r="P1046" s="34">
        <v>8.20767E-5</v>
      </c>
      <c r="Q1046" s="35">
        <v>435</v>
      </c>
      <c r="R1046" s="34">
        <v>1.6027200000000001E-5</v>
      </c>
      <c r="S1046" s="35">
        <v>63</v>
      </c>
      <c r="T1046" s="34">
        <v>1.7107000000000001E-5</v>
      </c>
      <c r="U1046" s="35">
        <v>401.1</v>
      </c>
      <c r="V1046" s="34">
        <v>2.1296899999999999E-5</v>
      </c>
      <c r="W1046" s="35">
        <v>6613.17</v>
      </c>
    </row>
    <row r="1047" spans="1:23" ht="14.45" x14ac:dyDescent="0.3">
      <c r="A1047" s="6" t="s">
        <v>31</v>
      </c>
      <c r="B1047" s="6" t="s">
        <v>97</v>
      </c>
      <c r="C1047" s="6" t="s">
        <v>93</v>
      </c>
      <c r="D1047" s="6" t="s">
        <v>97</v>
      </c>
      <c r="E1047" s="6" t="s">
        <v>36</v>
      </c>
      <c r="F1047" s="24" t="str">
        <f>+TabIPW[[#This Row],[WK]]&amp;TabIPW[[#This Row],[PK]]&amp;TabIPW[[#This Row],[GK]]</f>
        <v>141214</v>
      </c>
      <c r="G1047" s="6" t="s">
        <v>1016</v>
      </c>
      <c r="H1047" s="34">
        <v>2.2248615999999999E-5</v>
      </c>
      <c r="I1047" s="35">
        <v>7044</v>
      </c>
      <c r="J1047" s="34">
        <v>1.64826E-5</v>
      </c>
      <c r="K1047" s="35">
        <v>4202</v>
      </c>
      <c r="L1047" s="34">
        <v>6.7119799999999994E-5</v>
      </c>
      <c r="M1047" s="35">
        <v>6078.97</v>
      </c>
      <c r="N1047" s="34">
        <v>4.6961700000000001E-5</v>
      </c>
      <c r="O1047" s="35">
        <v>36</v>
      </c>
      <c r="P1047" s="34">
        <v>6.7925500000000006E-5</v>
      </c>
      <c r="Q1047" s="35">
        <v>360</v>
      </c>
      <c r="R1047" s="34">
        <v>2.62033E-5</v>
      </c>
      <c r="S1047" s="35">
        <v>103</v>
      </c>
      <c r="T1047" s="34">
        <v>1.8689300000000001E-5</v>
      </c>
      <c r="U1047" s="35">
        <v>438.2</v>
      </c>
      <c r="V1047" s="34">
        <v>1.9576600000000002E-5</v>
      </c>
      <c r="W1047" s="35">
        <v>6078.97</v>
      </c>
    </row>
    <row r="1048" spans="1:23" ht="14.45" x14ac:dyDescent="0.3">
      <c r="A1048" s="6" t="s">
        <v>31</v>
      </c>
      <c r="B1048" s="6" t="s">
        <v>97</v>
      </c>
      <c r="C1048" s="6" t="s">
        <v>93</v>
      </c>
      <c r="D1048" s="6" t="s">
        <v>130</v>
      </c>
      <c r="E1048" s="6" t="s">
        <v>34</v>
      </c>
      <c r="F1048" s="24" t="str">
        <f>+TabIPW[[#This Row],[WK]]&amp;TabIPW[[#This Row],[PK]]&amp;TabIPW[[#This Row],[GK]]</f>
        <v>141215</v>
      </c>
      <c r="G1048" s="6" t="s">
        <v>1017</v>
      </c>
      <c r="H1048" s="34">
        <v>6.7680767999999997E-5</v>
      </c>
      <c r="I1048" s="35">
        <v>21428</v>
      </c>
      <c r="J1048" s="34">
        <v>4.9298700000000003E-5</v>
      </c>
      <c r="K1048" s="35">
        <v>12568</v>
      </c>
      <c r="L1048" s="34">
        <v>2.041798E-4</v>
      </c>
      <c r="M1048" s="35">
        <v>18492.36</v>
      </c>
      <c r="N1048" s="34">
        <v>1.8784680000000001E-4</v>
      </c>
      <c r="O1048" s="35">
        <v>144</v>
      </c>
      <c r="P1048" s="34">
        <v>1.994369E-4</v>
      </c>
      <c r="Q1048" s="35">
        <v>1057</v>
      </c>
      <c r="R1048" s="34">
        <v>8.4206600000000001E-5</v>
      </c>
      <c r="S1048" s="35">
        <v>331</v>
      </c>
      <c r="T1048" s="34">
        <v>6.7877600000000002E-5</v>
      </c>
      <c r="U1048" s="35">
        <v>1591.5</v>
      </c>
      <c r="V1048" s="34">
        <v>5.9552500000000003E-5</v>
      </c>
      <c r="W1048" s="35">
        <v>18492.36</v>
      </c>
    </row>
    <row r="1049" spans="1:23" ht="14.45" x14ac:dyDescent="0.3">
      <c r="A1049" s="6" t="s">
        <v>31</v>
      </c>
      <c r="B1049" s="6" t="s">
        <v>97</v>
      </c>
      <c r="C1049" s="6" t="s">
        <v>95</v>
      </c>
      <c r="D1049" s="6" t="s">
        <v>33</v>
      </c>
      <c r="E1049" s="6" t="s">
        <v>34</v>
      </c>
      <c r="F1049" s="24" t="str">
        <f>+TabIPW[[#This Row],[WK]]&amp;TabIPW[[#This Row],[PK]]&amp;TabIPW[[#This Row],[GK]]</f>
        <v>141301</v>
      </c>
      <c r="G1049" s="6" t="s">
        <v>1018</v>
      </c>
      <c r="H1049" s="34">
        <v>9.7288736000000008E-5</v>
      </c>
      <c r="I1049" s="35">
        <v>30802</v>
      </c>
      <c r="J1049" s="34">
        <v>7.3179199999999999E-5</v>
      </c>
      <c r="K1049" s="35">
        <v>18656</v>
      </c>
      <c r="L1049" s="34">
        <v>2.730958E-4</v>
      </c>
      <c r="M1049" s="35">
        <v>24734.01</v>
      </c>
      <c r="N1049" s="34">
        <v>1.9567369999999999E-4</v>
      </c>
      <c r="O1049" s="35">
        <v>150</v>
      </c>
      <c r="P1049" s="34">
        <v>2.8245700000000001E-4</v>
      </c>
      <c r="Q1049" s="35">
        <v>1497</v>
      </c>
      <c r="R1049" s="34">
        <v>8.9549000000000006E-5</v>
      </c>
      <c r="S1049" s="35">
        <v>352</v>
      </c>
      <c r="T1049" s="34">
        <v>1.29861E-4</v>
      </c>
      <c r="U1049" s="35">
        <v>3044.8</v>
      </c>
      <c r="V1049" s="34">
        <v>7.9653000000000005E-5</v>
      </c>
      <c r="W1049" s="35">
        <v>24734.01</v>
      </c>
    </row>
    <row r="1050" spans="1:23" ht="14.45" x14ac:dyDescent="0.3">
      <c r="A1050" s="6" t="s">
        <v>31</v>
      </c>
      <c r="B1050" s="6" t="s">
        <v>97</v>
      </c>
      <c r="C1050" s="6" t="s">
        <v>95</v>
      </c>
      <c r="D1050" s="6" t="s">
        <v>32</v>
      </c>
      <c r="E1050" s="6" t="s">
        <v>36</v>
      </c>
      <c r="F1050" s="24" t="str">
        <f>+TabIPW[[#This Row],[WK]]&amp;TabIPW[[#This Row],[PK]]&amp;TabIPW[[#This Row],[GK]]</f>
        <v>141302</v>
      </c>
      <c r="G1050" s="6" t="s">
        <v>1019</v>
      </c>
      <c r="H1050" s="34">
        <v>8.6575040000000007E-6</v>
      </c>
      <c r="I1050" s="35">
        <v>2741</v>
      </c>
      <c r="J1050" s="34">
        <v>6.4134000000000003E-6</v>
      </c>
      <c r="K1050" s="35">
        <v>1635</v>
      </c>
      <c r="L1050" s="34">
        <v>2.4302099999999999E-5</v>
      </c>
      <c r="M1050" s="35">
        <v>2201.02</v>
      </c>
      <c r="N1050" s="34">
        <v>2.0871899999999999E-5</v>
      </c>
      <c r="O1050" s="35">
        <v>16</v>
      </c>
      <c r="P1050" s="34">
        <v>1.54719E-5</v>
      </c>
      <c r="Q1050" s="35">
        <v>82</v>
      </c>
      <c r="R1050" s="34">
        <v>2.3659299999999999E-5</v>
      </c>
      <c r="S1050" s="35">
        <v>93</v>
      </c>
      <c r="T1050" s="34">
        <v>9.9417E-6</v>
      </c>
      <c r="U1050" s="35">
        <v>233.1</v>
      </c>
      <c r="V1050" s="34">
        <v>7.0880999999999999E-6</v>
      </c>
      <c r="W1050" s="35">
        <v>2201.02</v>
      </c>
    </row>
    <row r="1051" spans="1:23" ht="14.45" x14ac:dyDescent="0.3">
      <c r="A1051" s="6" t="s">
        <v>31</v>
      </c>
      <c r="B1051" s="6" t="s">
        <v>97</v>
      </c>
      <c r="C1051" s="6" t="s">
        <v>95</v>
      </c>
      <c r="D1051" s="6" t="s">
        <v>37</v>
      </c>
      <c r="E1051" s="6" t="s">
        <v>36</v>
      </c>
      <c r="F1051" s="24" t="str">
        <f>+TabIPW[[#This Row],[WK]]&amp;TabIPW[[#This Row],[PK]]&amp;TabIPW[[#This Row],[GK]]</f>
        <v>141303</v>
      </c>
      <c r="G1051" s="6" t="s">
        <v>1020</v>
      </c>
      <c r="H1051" s="34">
        <v>1.4096472000000001E-5</v>
      </c>
      <c r="I1051" s="35">
        <v>4463</v>
      </c>
      <c r="J1051" s="34">
        <v>1.0806599999999999E-5</v>
      </c>
      <c r="K1051" s="35">
        <v>2755</v>
      </c>
      <c r="L1051" s="34">
        <v>3.9569700000000002E-5</v>
      </c>
      <c r="M1051" s="35">
        <v>3583.79</v>
      </c>
      <c r="N1051" s="34">
        <v>3.9134700000000003E-5</v>
      </c>
      <c r="O1051" s="35">
        <v>30</v>
      </c>
      <c r="P1051" s="34">
        <v>2.6792899999999999E-5</v>
      </c>
      <c r="Q1051" s="35">
        <v>142</v>
      </c>
      <c r="R1051" s="34">
        <v>2.2132799999999999E-5</v>
      </c>
      <c r="S1051" s="35">
        <v>87</v>
      </c>
      <c r="T1051" s="34">
        <v>7.8006999999999997E-6</v>
      </c>
      <c r="U1051" s="35">
        <v>182.9</v>
      </c>
      <c r="V1051" s="34">
        <v>1.1541200000000001E-5</v>
      </c>
      <c r="W1051" s="35">
        <v>3583.79</v>
      </c>
    </row>
    <row r="1052" spans="1:23" ht="14.45" x14ac:dyDescent="0.3">
      <c r="A1052" s="6" t="s">
        <v>31</v>
      </c>
      <c r="B1052" s="6" t="s">
        <v>97</v>
      </c>
      <c r="C1052" s="6" t="s">
        <v>95</v>
      </c>
      <c r="D1052" s="6" t="s">
        <v>39</v>
      </c>
      <c r="E1052" s="6" t="s">
        <v>36</v>
      </c>
      <c r="F1052" s="24" t="str">
        <f>+TabIPW[[#This Row],[WK]]&amp;TabIPW[[#This Row],[PK]]&amp;TabIPW[[#This Row],[GK]]</f>
        <v>141304</v>
      </c>
      <c r="G1052" s="6" t="s">
        <v>932</v>
      </c>
      <c r="H1052" s="34">
        <v>9.1849760000000003E-6</v>
      </c>
      <c r="I1052" s="35">
        <v>2908</v>
      </c>
      <c r="J1052" s="34">
        <v>7.1664999999999999E-6</v>
      </c>
      <c r="K1052" s="35">
        <v>1827</v>
      </c>
      <c r="L1052" s="34">
        <v>2.57828E-5</v>
      </c>
      <c r="M1052" s="35">
        <v>2335.12</v>
      </c>
      <c r="N1052" s="34">
        <v>2.6089799999999999E-5</v>
      </c>
      <c r="O1052" s="35">
        <v>20</v>
      </c>
      <c r="P1052" s="34">
        <v>2.24532E-5</v>
      </c>
      <c r="Q1052" s="35">
        <v>119</v>
      </c>
      <c r="R1052" s="34">
        <v>2.3913700000000001E-5</v>
      </c>
      <c r="S1052" s="35">
        <v>94</v>
      </c>
      <c r="T1052" s="34">
        <v>1.6057800000000001E-5</v>
      </c>
      <c r="U1052" s="35">
        <v>376.5</v>
      </c>
      <c r="V1052" s="34">
        <v>7.52E-6</v>
      </c>
      <c r="W1052" s="35">
        <v>2335.12</v>
      </c>
    </row>
    <row r="1053" spans="1:23" ht="14.45" x14ac:dyDescent="0.3">
      <c r="A1053" s="6" t="s">
        <v>31</v>
      </c>
      <c r="B1053" s="6" t="s">
        <v>97</v>
      </c>
      <c r="C1053" s="6" t="s">
        <v>95</v>
      </c>
      <c r="D1053" s="6" t="s">
        <v>42</v>
      </c>
      <c r="E1053" s="6" t="s">
        <v>36</v>
      </c>
      <c r="F1053" s="24" t="str">
        <f>+TabIPW[[#This Row],[WK]]&amp;TabIPW[[#This Row],[PK]]&amp;TabIPW[[#This Row],[GK]]</f>
        <v>141305</v>
      </c>
      <c r="G1053" s="6" t="s">
        <v>1021</v>
      </c>
      <c r="H1053" s="34">
        <v>2.2134912E-5</v>
      </c>
      <c r="I1053" s="35">
        <v>7008</v>
      </c>
      <c r="J1053" s="34">
        <v>1.6604199999999999E-5</v>
      </c>
      <c r="K1053" s="35">
        <v>4233</v>
      </c>
      <c r="L1053" s="34">
        <v>6.2134100000000005E-5</v>
      </c>
      <c r="M1053" s="35">
        <v>5627.42</v>
      </c>
      <c r="N1053" s="34">
        <v>4.43527E-5</v>
      </c>
      <c r="O1053" s="35">
        <v>34</v>
      </c>
      <c r="P1053" s="34">
        <v>4.13214E-5</v>
      </c>
      <c r="Q1053" s="35">
        <v>219</v>
      </c>
      <c r="R1053" s="34">
        <v>3.2054500000000003E-5</v>
      </c>
      <c r="S1053" s="35">
        <v>126</v>
      </c>
      <c r="T1053" s="34">
        <v>2.30694E-5</v>
      </c>
      <c r="U1053" s="35">
        <v>540.9</v>
      </c>
      <c r="V1053" s="34">
        <v>1.8122400000000001E-5</v>
      </c>
      <c r="W1053" s="35">
        <v>5627.42</v>
      </c>
    </row>
    <row r="1054" spans="1:23" ht="14.45" x14ac:dyDescent="0.3">
      <c r="A1054" s="6" t="s">
        <v>31</v>
      </c>
      <c r="B1054" s="6" t="s">
        <v>97</v>
      </c>
      <c r="C1054" s="6" t="s">
        <v>95</v>
      </c>
      <c r="D1054" s="6" t="s">
        <v>44</v>
      </c>
      <c r="E1054" s="6" t="s">
        <v>36</v>
      </c>
      <c r="F1054" s="24" t="str">
        <f>+TabIPW[[#This Row],[WK]]&amp;TabIPW[[#This Row],[PK]]&amp;TabIPW[[#This Row],[GK]]</f>
        <v>141306</v>
      </c>
      <c r="G1054" s="6" t="s">
        <v>1022</v>
      </c>
      <c r="H1054" s="34">
        <v>1.4020672E-5</v>
      </c>
      <c r="I1054" s="35">
        <v>4439</v>
      </c>
      <c r="J1054" s="34">
        <v>1.0645800000000001E-5</v>
      </c>
      <c r="K1054" s="35">
        <v>2714</v>
      </c>
      <c r="L1054" s="34">
        <v>3.9357000000000003E-5</v>
      </c>
      <c r="M1054" s="35">
        <v>3564.52</v>
      </c>
      <c r="N1054" s="34">
        <v>3.2612299999999999E-5</v>
      </c>
      <c r="O1054" s="35">
        <v>25</v>
      </c>
      <c r="P1054" s="34">
        <v>2.6415500000000001E-5</v>
      </c>
      <c r="Q1054" s="35">
        <v>140</v>
      </c>
      <c r="R1054" s="34">
        <v>1.4755200000000001E-5</v>
      </c>
      <c r="S1054" s="35">
        <v>58</v>
      </c>
      <c r="T1054" s="34">
        <v>1.30893E-5</v>
      </c>
      <c r="U1054" s="35">
        <v>306.89999999999998</v>
      </c>
      <c r="V1054" s="34">
        <v>1.14791E-5</v>
      </c>
      <c r="W1054" s="35">
        <v>3564.52</v>
      </c>
    </row>
    <row r="1055" spans="1:23" ht="14.45" x14ac:dyDescent="0.3">
      <c r="A1055" s="6" t="s">
        <v>31</v>
      </c>
      <c r="B1055" s="6" t="s">
        <v>97</v>
      </c>
      <c r="C1055" s="6" t="s">
        <v>95</v>
      </c>
      <c r="D1055" s="6" t="s">
        <v>51</v>
      </c>
      <c r="E1055" s="6" t="s">
        <v>36</v>
      </c>
      <c r="F1055" s="24" t="str">
        <f>+TabIPW[[#This Row],[WK]]&amp;TabIPW[[#This Row],[PK]]&amp;TabIPW[[#This Row],[GK]]</f>
        <v>141307</v>
      </c>
      <c r="G1055" s="6" t="s">
        <v>1023</v>
      </c>
      <c r="H1055" s="34">
        <v>1.1958159999999999E-5</v>
      </c>
      <c r="I1055" s="35">
        <v>3786</v>
      </c>
      <c r="J1055" s="34">
        <v>9.1121000000000004E-6</v>
      </c>
      <c r="K1055" s="35">
        <v>2323</v>
      </c>
      <c r="L1055" s="34">
        <v>3.35673E-5</v>
      </c>
      <c r="M1055" s="35">
        <v>3040.16</v>
      </c>
      <c r="N1055" s="34">
        <v>3.2612299999999999E-5</v>
      </c>
      <c r="O1055" s="35">
        <v>25</v>
      </c>
      <c r="P1055" s="34">
        <v>2.41513E-5</v>
      </c>
      <c r="Q1055" s="35">
        <v>128</v>
      </c>
      <c r="R1055" s="34">
        <v>1.45008E-5</v>
      </c>
      <c r="S1055" s="35">
        <v>57</v>
      </c>
      <c r="T1055" s="34">
        <v>1.2287500000000001E-5</v>
      </c>
      <c r="U1055" s="35">
        <v>288.10000000000002</v>
      </c>
      <c r="V1055" s="34">
        <v>9.7905000000000005E-6</v>
      </c>
      <c r="W1055" s="35">
        <v>3040.16</v>
      </c>
    </row>
    <row r="1056" spans="1:23" ht="14.45" x14ac:dyDescent="0.3">
      <c r="A1056" s="6" t="s">
        <v>31</v>
      </c>
      <c r="B1056" s="6" t="s">
        <v>97</v>
      </c>
      <c r="C1056" s="6" t="s">
        <v>95</v>
      </c>
      <c r="D1056" s="6" t="s">
        <v>75</v>
      </c>
      <c r="E1056" s="6" t="s">
        <v>36</v>
      </c>
      <c r="F1056" s="24" t="str">
        <f>+TabIPW[[#This Row],[WK]]&amp;TabIPW[[#This Row],[PK]]&amp;TabIPW[[#This Row],[GK]]</f>
        <v>141308</v>
      </c>
      <c r="G1056" s="6" t="s">
        <v>1024</v>
      </c>
      <c r="H1056" s="34">
        <v>1.3246831999999999E-5</v>
      </c>
      <c r="I1056" s="35">
        <v>4194</v>
      </c>
      <c r="J1056" s="34">
        <v>1.0186900000000001E-5</v>
      </c>
      <c r="K1056" s="35">
        <v>2597</v>
      </c>
      <c r="L1056" s="34">
        <v>3.7184700000000003E-5</v>
      </c>
      <c r="M1056" s="35">
        <v>3367.78</v>
      </c>
      <c r="N1056" s="34">
        <v>3.39168E-5</v>
      </c>
      <c r="O1056" s="35">
        <v>26</v>
      </c>
      <c r="P1056" s="34">
        <v>2.6226800000000001E-5</v>
      </c>
      <c r="Q1056" s="35">
        <v>139</v>
      </c>
      <c r="R1056" s="34">
        <v>2.0860799999999999E-5</v>
      </c>
      <c r="S1056" s="35">
        <v>82</v>
      </c>
      <c r="T1056" s="34">
        <v>1.02957E-5</v>
      </c>
      <c r="U1056" s="35">
        <v>241.4</v>
      </c>
      <c r="V1056" s="34">
        <v>1.08455E-5</v>
      </c>
      <c r="W1056" s="35">
        <v>3367.78</v>
      </c>
    </row>
    <row r="1057" spans="1:23" ht="14.45" x14ac:dyDescent="0.3">
      <c r="A1057" s="6" t="s">
        <v>31</v>
      </c>
      <c r="B1057" s="6" t="s">
        <v>97</v>
      </c>
      <c r="C1057" s="6" t="s">
        <v>95</v>
      </c>
      <c r="D1057" s="6" t="s">
        <v>77</v>
      </c>
      <c r="E1057" s="6" t="s">
        <v>36</v>
      </c>
      <c r="F1057" s="24" t="str">
        <f>+TabIPW[[#This Row],[WK]]&amp;TabIPW[[#This Row],[PK]]&amp;TabIPW[[#This Row],[GK]]</f>
        <v>141309</v>
      </c>
      <c r="G1057" s="6" t="s">
        <v>1025</v>
      </c>
      <c r="H1057" s="34">
        <v>1.1465432E-5</v>
      </c>
      <c r="I1057" s="35">
        <v>3630</v>
      </c>
      <c r="J1057" s="34">
        <v>8.7864999999999996E-6</v>
      </c>
      <c r="K1057" s="35">
        <v>2240</v>
      </c>
      <c r="L1057" s="34">
        <v>3.2184200000000003E-5</v>
      </c>
      <c r="M1057" s="35">
        <v>2914.89</v>
      </c>
      <c r="N1057" s="34">
        <v>3.0003300000000001E-5</v>
      </c>
      <c r="O1057" s="35">
        <v>23</v>
      </c>
      <c r="P1057" s="34">
        <v>2.20758E-5</v>
      </c>
      <c r="Q1057" s="35">
        <v>117</v>
      </c>
      <c r="R1057" s="34">
        <v>1.42464E-5</v>
      </c>
      <c r="S1057" s="35">
        <v>56</v>
      </c>
      <c r="T1057" s="34">
        <v>1.5827500000000001E-5</v>
      </c>
      <c r="U1057" s="35">
        <v>371.09999999999997</v>
      </c>
      <c r="V1057" s="34">
        <v>9.3871000000000003E-6</v>
      </c>
      <c r="W1057" s="35">
        <v>2914.89</v>
      </c>
    </row>
    <row r="1058" spans="1:23" ht="14.45" x14ac:dyDescent="0.3">
      <c r="A1058" s="6" t="s">
        <v>31</v>
      </c>
      <c r="B1058" s="6" t="s">
        <v>97</v>
      </c>
      <c r="C1058" s="6" t="s">
        <v>95</v>
      </c>
      <c r="D1058" s="6" t="s">
        <v>90</v>
      </c>
      <c r="E1058" s="6" t="s">
        <v>36</v>
      </c>
      <c r="F1058" s="24" t="str">
        <f>+TabIPW[[#This Row],[WK]]&amp;TabIPW[[#This Row],[PK]]&amp;TabIPW[[#This Row],[GK]]</f>
        <v>141310</v>
      </c>
      <c r="G1058" s="6" t="s">
        <v>1026</v>
      </c>
      <c r="H1058" s="34">
        <v>1.6117928E-5</v>
      </c>
      <c r="I1058" s="35">
        <v>5103</v>
      </c>
      <c r="J1058" s="34">
        <v>1.2269800000000001E-5</v>
      </c>
      <c r="K1058" s="35">
        <v>3128</v>
      </c>
      <c r="L1058" s="34">
        <v>4.5244100000000003E-5</v>
      </c>
      <c r="M1058" s="35">
        <v>4097.71</v>
      </c>
      <c r="N1058" s="34">
        <v>3.5221300000000001E-5</v>
      </c>
      <c r="O1058" s="35">
        <v>27</v>
      </c>
      <c r="P1058" s="34">
        <v>3.1132500000000001E-5</v>
      </c>
      <c r="Q1058" s="35">
        <v>165</v>
      </c>
      <c r="R1058" s="34">
        <v>1.37376E-5</v>
      </c>
      <c r="S1058" s="35">
        <v>54</v>
      </c>
      <c r="T1058" s="34">
        <v>1.64544E-5</v>
      </c>
      <c r="U1058" s="35">
        <v>385.8</v>
      </c>
      <c r="V1058" s="34">
        <v>1.3196200000000001E-5</v>
      </c>
      <c r="W1058" s="35">
        <v>4097.71</v>
      </c>
    </row>
    <row r="1059" spans="1:23" ht="14.45" x14ac:dyDescent="0.3">
      <c r="A1059" s="6" t="s">
        <v>31</v>
      </c>
      <c r="B1059" s="6" t="s">
        <v>97</v>
      </c>
      <c r="C1059" s="6" t="s">
        <v>97</v>
      </c>
      <c r="D1059" s="6" t="s">
        <v>33</v>
      </c>
      <c r="E1059" s="6" t="s">
        <v>34</v>
      </c>
      <c r="F1059" s="24" t="str">
        <f>+TabIPW[[#This Row],[WK]]&amp;TabIPW[[#This Row],[PK]]&amp;TabIPW[[#This Row],[GK]]</f>
        <v>141401</v>
      </c>
      <c r="G1059" s="6" t="s">
        <v>1027</v>
      </c>
      <c r="H1059" s="34">
        <v>9.0169432000000005E-5</v>
      </c>
      <c r="I1059" s="35">
        <v>28548</v>
      </c>
      <c r="J1059" s="34">
        <v>6.7420899999999997E-5</v>
      </c>
      <c r="K1059" s="35">
        <v>17188</v>
      </c>
      <c r="L1059" s="34">
        <v>3.5429290000000001E-4</v>
      </c>
      <c r="M1059" s="35">
        <v>32087.95</v>
      </c>
      <c r="N1059" s="34">
        <v>2.087186E-4</v>
      </c>
      <c r="O1059" s="35">
        <v>160</v>
      </c>
      <c r="P1059" s="34">
        <v>2.4830559999999998E-4</v>
      </c>
      <c r="Q1059" s="35">
        <v>1316</v>
      </c>
      <c r="R1059" s="34">
        <v>1.223667E-4</v>
      </c>
      <c r="S1059" s="35">
        <v>481</v>
      </c>
      <c r="T1059" s="34">
        <v>1.167461E-4</v>
      </c>
      <c r="U1059" s="35">
        <v>2737.3</v>
      </c>
      <c r="V1059" s="34">
        <v>1.033354E-4</v>
      </c>
      <c r="W1059" s="35">
        <v>32087.95</v>
      </c>
    </row>
    <row r="1060" spans="1:23" ht="14.45" x14ac:dyDescent="0.3">
      <c r="A1060" s="6" t="s">
        <v>31</v>
      </c>
      <c r="B1060" s="6" t="s">
        <v>97</v>
      </c>
      <c r="C1060" s="6" t="s">
        <v>97</v>
      </c>
      <c r="D1060" s="6" t="s">
        <v>32</v>
      </c>
      <c r="E1060" s="6" t="s">
        <v>36</v>
      </c>
      <c r="F1060" s="24" t="str">
        <f>+TabIPW[[#This Row],[WK]]&amp;TabIPW[[#This Row],[PK]]&amp;TabIPW[[#This Row],[GK]]</f>
        <v>141402</v>
      </c>
      <c r="G1060" s="6" t="s">
        <v>1028</v>
      </c>
      <c r="H1060" s="34">
        <v>3.4907967999999998E-5</v>
      </c>
      <c r="I1060" s="35">
        <v>11052</v>
      </c>
      <c r="J1060" s="34">
        <v>2.563E-5</v>
      </c>
      <c r="K1060" s="35">
        <v>6534</v>
      </c>
      <c r="L1060" s="34">
        <v>1.371601E-4</v>
      </c>
      <c r="M1060" s="35">
        <v>12422.45</v>
      </c>
      <c r="N1060" s="34">
        <v>7.9573999999999994E-5</v>
      </c>
      <c r="O1060" s="35">
        <v>61</v>
      </c>
      <c r="P1060" s="34">
        <v>1.032091E-4</v>
      </c>
      <c r="Q1060" s="35">
        <v>547</v>
      </c>
      <c r="R1060" s="34">
        <v>4.4265699999999999E-5</v>
      </c>
      <c r="S1060" s="35">
        <v>174</v>
      </c>
      <c r="T1060" s="34">
        <v>3.8521600000000001E-5</v>
      </c>
      <c r="U1060" s="35">
        <v>903.2</v>
      </c>
      <c r="V1060" s="34">
        <v>4.0005000000000001E-5</v>
      </c>
      <c r="W1060" s="35">
        <v>12422.45</v>
      </c>
    </row>
    <row r="1061" spans="1:23" ht="14.45" x14ac:dyDescent="0.3">
      <c r="A1061" s="6" t="s">
        <v>31</v>
      </c>
      <c r="B1061" s="6" t="s">
        <v>97</v>
      </c>
      <c r="C1061" s="6" t="s">
        <v>97</v>
      </c>
      <c r="D1061" s="6" t="s">
        <v>37</v>
      </c>
      <c r="E1061" s="6" t="s">
        <v>36</v>
      </c>
      <c r="F1061" s="24" t="str">
        <f>+TabIPW[[#This Row],[WK]]&amp;TabIPW[[#This Row],[PK]]&amp;TabIPW[[#This Row],[GK]]</f>
        <v>141403</v>
      </c>
      <c r="G1061" s="6" t="s">
        <v>1029</v>
      </c>
      <c r="H1061" s="34">
        <v>1.7656128000000002E-5</v>
      </c>
      <c r="I1061" s="35">
        <v>5590</v>
      </c>
      <c r="J1061" s="34">
        <v>1.29131E-5</v>
      </c>
      <c r="K1061" s="35">
        <v>3292</v>
      </c>
      <c r="L1061" s="34">
        <v>6.9374299999999997E-5</v>
      </c>
      <c r="M1061" s="35">
        <v>6283.16</v>
      </c>
      <c r="N1061" s="34">
        <v>3.5221300000000001E-5</v>
      </c>
      <c r="O1061" s="35">
        <v>27</v>
      </c>
      <c r="P1061" s="34">
        <v>3.9057200000000003E-5</v>
      </c>
      <c r="Q1061" s="35">
        <v>207</v>
      </c>
      <c r="R1061" s="34">
        <v>1.8316800000000001E-5</v>
      </c>
      <c r="S1061" s="35">
        <v>72</v>
      </c>
      <c r="T1061" s="34">
        <v>9.3829999999999998E-6</v>
      </c>
      <c r="U1061" s="35">
        <v>220</v>
      </c>
      <c r="V1061" s="34">
        <v>2.02342E-5</v>
      </c>
      <c r="W1061" s="35">
        <v>6283.16</v>
      </c>
    </row>
    <row r="1062" spans="1:23" ht="14.45" x14ac:dyDescent="0.3">
      <c r="A1062" s="6" t="s">
        <v>31</v>
      </c>
      <c r="B1062" s="6" t="s">
        <v>97</v>
      </c>
      <c r="C1062" s="6" t="s">
        <v>97</v>
      </c>
      <c r="D1062" s="6" t="s">
        <v>39</v>
      </c>
      <c r="E1062" s="6" t="s">
        <v>40</v>
      </c>
      <c r="F1062" s="24" t="str">
        <f>+TabIPW[[#This Row],[WK]]&amp;TabIPW[[#This Row],[PK]]&amp;TabIPW[[#This Row],[GK]]</f>
        <v>141404</v>
      </c>
      <c r="G1062" s="6" t="s">
        <v>1030</v>
      </c>
      <c r="H1062" s="34">
        <v>6.0798351999999999E-5</v>
      </c>
      <c r="I1062" s="35">
        <v>19249</v>
      </c>
      <c r="J1062" s="34">
        <v>4.62195E-5</v>
      </c>
      <c r="K1062" s="35">
        <v>11783</v>
      </c>
      <c r="L1062" s="34">
        <v>2.3888840000000001E-4</v>
      </c>
      <c r="M1062" s="35">
        <v>21635.88</v>
      </c>
      <c r="N1062" s="34">
        <v>1.3044909999999999E-4</v>
      </c>
      <c r="O1062" s="35">
        <v>100</v>
      </c>
      <c r="P1062" s="34">
        <v>1.767951E-4</v>
      </c>
      <c r="Q1062" s="35">
        <v>937</v>
      </c>
      <c r="R1062" s="34">
        <v>6.0038499999999998E-5</v>
      </c>
      <c r="S1062" s="35">
        <v>236</v>
      </c>
      <c r="T1062" s="34">
        <v>4.6373499999999999E-5</v>
      </c>
      <c r="U1062" s="35">
        <v>1087.3000000000002</v>
      </c>
      <c r="V1062" s="34">
        <v>6.9675800000000001E-5</v>
      </c>
      <c r="W1062" s="35">
        <v>21635.88</v>
      </c>
    </row>
    <row r="1063" spans="1:23" ht="14.45" x14ac:dyDescent="0.3">
      <c r="A1063" s="6" t="s">
        <v>31</v>
      </c>
      <c r="B1063" s="6" t="s">
        <v>97</v>
      </c>
      <c r="C1063" s="6" t="s">
        <v>97</v>
      </c>
      <c r="D1063" s="6" t="s">
        <v>42</v>
      </c>
      <c r="E1063" s="6" t="s">
        <v>36</v>
      </c>
      <c r="F1063" s="24" t="str">
        <f>+TabIPW[[#This Row],[WK]]&amp;TabIPW[[#This Row],[PK]]&amp;TabIPW[[#This Row],[GK]]</f>
        <v>141405</v>
      </c>
      <c r="G1063" s="6" t="s">
        <v>1031</v>
      </c>
      <c r="H1063" s="34">
        <v>2.9257376E-5</v>
      </c>
      <c r="I1063" s="35">
        <v>9263</v>
      </c>
      <c r="J1063" s="34">
        <v>2.1327000000000001E-5</v>
      </c>
      <c r="K1063" s="35">
        <v>5437</v>
      </c>
      <c r="L1063" s="34">
        <v>1.1495780000000001E-4</v>
      </c>
      <c r="M1063" s="35">
        <v>10411.61</v>
      </c>
      <c r="N1063" s="34">
        <v>5.8702100000000002E-5</v>
      </c>
      <c r="O1063" s="35">
        <v>45</v>
      </c>
      <c r="P1063" s="34">
        <v>7.0944499999999998E-5</v>
      </c>
      <c r="Q1063" s="35">
        <v>376</v>
      </c>
      <c r="R1063" s="34">
        <v>3.8160100000000001E-5</v>
      </c>
      <c r="S1063" s="35">
        <v>150</v>
      </c>
      <c r="T1063" s="34">
        <v>2.8405E-5</v>
      </c>
      <c r="U1063" s="35">
        <v>666</v>
      </c>
      <c r="V1063" s="34">
        <v>3.3529399999999998E-5</v>
      </c>
      <c r="W1063" s="35">
        <v>10411.61</v>
      </c>
    </row>
    <row r="1064" spans="1:23" ht="14.45" x14ac:dyDescent="0.3">
      <c r="A1064" s="6" t="s">
        <v>31</v>
      </c>
      <c r="B1064" s="6" t="s">
        <v>97</v>
      </c>
      <c r="C1064" s="6" t="s">
        <v>97</v>
      </c>
      <c r="D1064" s="6" t="s">
        <v>44</v>
      </c>
      <c r="E1064" s="6" t="s">
        <v>40</v>
      </c>
      <c r="F1064" s="24" t="str">
        <f>+TabIPW[[#This Row],[WK]]&amp;TabIPW[[#This Row],[PK]]&amp;TabIPW[[#This Row],[GK]]</f>
        <v>141406</v>
      </c>
      <c r="G1064" s="6" t="s">
        <v>1032</v>
      </c>
      <c r="H1064" s="34">
        <v>1.8537352000000002E-5</v>
      </c>
      <c r="I1064" s="35">
        <v>5869</v>
      </c>
      <c r="J1064" s="34">
        <v>1.4105500000000001E-5</v>
      </c>
      <c r="K1064" s="35">
        <v>3596</v>
      </c>
      <c r="L1064" s="34">
        <v>7.2836900000000001E-5</v>
      </c>
      <c r="M1064" s="35">
        <v>6596.76</v>
      </c>
      <c r="N1064" s="34">
        <v>3.1307799999999999E-5</v>
      </c>
      <c r="O1064" s="35">
        <v>24</v>
      </c>
      <c r="P1064" s="34">
        <v>4.4906300000000001E-5</v>
      </c>
      <c r="Q1064" s="35">
        <v>238</v>
      </c>
      <c r="R1064" s="34">
        <v>4.3502499999999999E-5</v>
      </c>
      <c r="S1064" s="35">
        <v>171</v>
      </c>
      <c r="T1064" s="34">
        <v>1.39466E-5</v>
      </c>
      <c r="U1064" s="35">
        <v>327</v>
      </c>
      <c r="V1064" s="34">
        <v>2.1244099999999999E-5</v>
      </c>
      <c r="W1064" s="35">
        <v>6596.76</v>
      </c>
    </row>
    <row r="1065" spans="1:23" ht="14.45" x14ac:dyDescent="0.3">
      <c r="A1065" s="6" t="s">
        <v>31</v>
      </c>
      <c r="B1065" s="6" t="s">
        <v>97</v>
      </c>
      <c r="C1065" s="6" t="s">
        <v>130</v>
      </c>
      <c r="D1065" s="6" t="s">
        <v>33</v>
      </c>
      <c r="E1065" s="6" t="s">
        <v>36</v>
      </c>
      <c r="F1065" s="24" t="str">
        <f>+TabIPW[[#This Row],[WK]]&amp;TabIPW[[#This Row],[PK]]&amp;TabIPW[[#This Row],[GK]]</f>
        <v>141501</v>
      </c>
      <c r="G1065" s="6" t="s">
        <v>1033</v>
      </c>
      <c r="H1065" s="34">
        <v>1.8834256E-5</v>
      </c>
      <c r="I1065" s="35">
        <v>5963</v>
      </c>
      <c r="J1065" s="34">
        <v>1.45998E-5</v>
      </c>
      <c r="K1065" s="35">
        <v>3722</v>
      </c>
      <c r="L1065" s="34">
        <v>5.5568400000000001E-5</v>
      </c>
      <c r="M1065" s="35">
        <v>5032.7700000000004</v>
      </c>
      <c r="N1065" s="34">
        <v>5.4788599999999999E-5</v>
      </c>
      <c r="O1065" s="35">
        <v>42</v>
      </c>
      <c r="P1065" s="34">
        <v>4.3585599999999998E-5</v>
      </c>
      <c r="Q1065" s="35">
        <v>231</v>
      </c>
      <c r="R1065" s="34">
        <v>1.55184E-5</v>
      </c>
      <c r="S1065" s="35">
        <v>61</v>
      </c>
      <c r="T1065" s="34">
        <v>2.0105299999999999E-5</v>
      </c>
      <c r="U1065" s="35">
        <v>471.40000000000003</v>
      </c>
      <c r="V1065" s="34">
        <v>1.62074E-5</v>
      </c>
      <c r="W1065" s="35">
        <v>5032.7700000000004</v>
      </c>
    </row>
    <row r="1066" spans="1:23" ht="14.45" x14ac:dyDescent="0.3">
      <c r="A1066" s="6" t="s">
        <v>31</v>
      </c>
      <c r="B1066" s="6" t="s">
        <v>97</v>
      </c>
      <c r="C1066" s="6" t="s">
        <v>130</v>
      </c>
      <c r="D1066" s="6" t="s">
        <v>32</v>
      </c>
      <c r="E1066" s="6" t="s">
        <v>36</v>
      </c>
      <c r="F1066" s="24" t="str">
        <f>+TabIPW[[#This Row],[WK]]&amp;TabIPW[[#This Row],[PK]]&amp;TabIPW[[#This Row],[GK]]</f>
        <v>141502</v>
      </c>
      <c r="G1066" s="6" t="s">
        <v>1034</v>
      </c>
      <c r="H1066" s="34">
        <v>7.0024400000000003E-6</v>
      </c>
      <c r="I1066" s="35">
        <v>2217</v>
      </c>
      <c r="J1066" s="34">
        <v>5.5072999999999998E-6</v>
      </c>
      <c r="K1066" s="35">
        <v>1404</v>
      </c>
      <c r="L1066" s="34">
        <v>2.0659899999999998E-5</v>
      </c>
      <c r="M1066" s="35">
        <v>1871.15</v>
      </c>
      <c r="N1066" s="34">
        <v>3.6525800000000002E-5</v>
      </c>
      <c r="O1066" s="35">
        <v>28</v>
      </c>
      <c r="P1066" s="34">
        <v>1.45285E-5</v>
      </c>
      <c r="Q1066" s="35">
        <v>77</v>
      </c>
      <c r="R1066" s="34">
        <v>1.98432E-5</v>
      </c>
      <c r="S1066" s="35">
        <v>78</v>
      </c>
      <c r="T1066" s="34">
        <v>2.8405000000000002E-6</v>
      </c>
      <c r="U1066" s="35">
        <v>66.599999999999994</v>
      </c>
      <c r="V1066" s="34">
        <v>6.0258E-6</v>
      </c>
      <c r="W1066" s="35">
        <v>1871.15</v>
      </c>
    </row>
    <row r="1067" spans="1:23" ht="14.45" x14ac:dyDescent="0.3">
      <c r="A1067" s="6" t="s">
        <v>31</v>
      </c>
      <c r="B1067" s="6" t="s">
        <v>97</v>
      </c>
      <c r="C1067" s="6" t="s">
        <v>130</v>
      </c>
      <c r="D1067" s="6" t="s">
        <v>37</v>
      </c>
      <c r="E1067" s="6" t="s">
        <v>36</v>
      </c>
      <c r="F1067" s="24" t="str">
        <f>+TabIPW[[#This Row],[WK]]&amp;TabIPW[[#This Row],[PK]]&amp;TabIPW[[#This Row],[GK]]</f>
        <v>141503</v>
      </c>
      <c r="G1067" s="6" t="s">
        <v>1035</v>
      </c>
      <c r="H1067" s="34">
        <v>1.4917688E-5</v>
      </c>
      <c r="I1067" s="35">
        <v>4723</v>
      </c>
      <c r="J1067" s="34">
        <v>1.08145E-5</v>
      </c>
      <c r="K1067" s="35">
        <v>2757</v>
      </c>
      <c r="L1067" s="34">
        <v>4.4013E-5</v>
      </c>
      <c r="M1067" s="35">
        <v>3986.21</v>
      </c>
      <c r="N1067" s="34">
        <v>3.0003300000000001E-5</v>
      </c>
      <c r="O1067" s="35">
        <v>23</v>
      </c>
      <c r="P1067" s="34">
        <v>3.43401E-5</v>
      </c>
      <c r="Q1067" s="35">
        <v>182</v>
      </c>
      <c r="R1067" s="34">
        <v>9.6671999999999995E-6</v>
      </c>
      <c r="S1067" s="35">
        <v>38</v>
      </c>
      <c r="T1067" s="34">
        <v>1.5140800000000001E-5</v>
      </c>
      <c r="U1067" s="35">
        <v>355</v>
      </c>
      <c r="V1067" s="34">
        <v>1.2837099999999999E-5</v>
      </c>
      <c r="W1067" s="35">
        <v>3986.21</v>
      </c>
    </row>
    <row r="1068" spans="1:23" ht="14.45" x14ac:dyDescent="0.3">
      <c r="A1068" s="6" t="s">
        <v>31</v>
      </c>
      <c r="B1068" s="6" t="s">
        <v>97</v>
      </c>
      <c r="C1068" s="6" t="s">
        <v>130</v>
      </c>
      <c r="D1068" s="6" t="s">
        <v>39</v>
      </c>
      <c r="E1068" s="6" t="s">
        <v>36</v>
      </c>
      <c r="F1068" s="24" t="str">
        <f>+TabIPW[[#This Row],[WK]]&amp;TabIPW[[#This Row],[PK]]&amp;TabIPW[[#This Row],[GK]]</f>
        <v>141504</v>
      </c>
      <c r="G1068" s="6" t="s">
        <v>1036</v>
      </c>
      <c r="H1068" s="34">
        <v>2.4693312000000002E-5</v>
      </c>
      <c r="I1068" s="35">
        <v>7818</v>
      </c>
      <c r="J1068" s="34">
        <v>1.8271299999999999E-5</v>
      </c>
      <c r="K1068" s="35">
        <v>4658</v>
      </c>
      <c r="L1068" s="34">
        <v>7.2854899999999999E-5</v>
      </c>
      <c r="M1068" s="35">
        <v>6598.39</v>
      </c>
      <c r="N1068" s="34">
        <v>4.9570700000000003E-5</v>
      </c>
      <c r="O1068" s="35">
        <v>38</v>
      </c>
      <c r="P1068" s="34">
        <v>5.3963099999999998E-5</v>
      </c>
      <c r="Q1068" s="35">
        <v>286</v>
      </c>
      <c r="R1068" s="34">
        <v>6.9705799999999999E-5</v>
      </c>
      <c r="S1068" s="35">
        <v>274</v>
      </c>
      <c r="T1068" s="34">
        <v>1.8254199999999999E-5</v>
      </c>
      <c r="U1068" s="35">
        <v>428</v>
      </c>
      <c r="V1068" s="34">
        <v>2.12493E-5</v>
      </c>
      <c r="W1068" s="35">
        <v>6598.39</v>
      </c>
    </row>
    <row r="1069" spans="1:23" ht="14.45" x14ac:dyDescent="0.3">
      <c r="A1069" s="6" t="s">
        <v>31</v>
      </c>
      <c r="B1069" s="6" t="s">
        <v>97</v>
      </c>
      <c r="C1069" s="6" t="s">
        <v>130</v>
      </c>
      <c r="D1069" s="6" t="s">
        <v>42</v>
      </c>
      <c r="E1069" s="6" t="s">
        <v>36</v>
      </c>
      <c r="F1069" s="24" t="str">
        <f>+TabIPW[[#This Row],[WK]]&amp;TabIPW[[#This Row],[PK]]&amp;TabIPW[[#This Row],[GK]]</f>
        <v>141505</v>
      </c>
      <c r="G1069" s="6" t="s">
        <v>1037</v>
      </c>
      <c r="H1069" s="34">
        <v>3.4708975999999997E-5</v>
      </c>
      <c r="I1069" s="35">
        <v>10989</v>
      </c>
      <c r="J1069" s="34">
        <v>2.7038200000000001E-5</v>
      </c>
      <c r="K1069" s="35">
        <v>6893</v>
      </c>
      <c r="L1069" s="34">
        <v>1.0240500000000001E-4</v>
      </c>
      <c r="M1069" s="35">
        <v>9274.7199999999993</v>
      </c>
      <c r="N1069" s="34">
        <v>8.2182900000000002E-5</v>
      </c>
      <c r="O1069" s="35">
        <v>63</v>
      </c>
      <c r="P1069" s="34">
        <v>8.7737200000000004E-5</v>
      </c>
      <c r="Q1069" s="35">
        <v>465</v>
      </c>
      <c r="R1069" s="34">
        <v>3.7396900000000001E-5</v>
      </c>
      <c r="S1069" s="35">
        <v>147</v>
      </c>
      <c r="T1069" s="34">
        <v>2.4221000000000001E-5</v>
      </c>
      <c r="U1069" s="35">
        <v>567.9</v>
      </c>
      <c r="V1069" s="34">
        <v>2.98681E-5</v>
      </c>
      <c r="W1069" s="35">
        <v>9274.7199999999993</v>
      </c>
    </row>
    <row r="1070" spans="1:23" ht="14.45" x14ac:dyDescent="0.3">
      <c r="A1070" s="6" t="s">
        <v>31</v>
      </c>
      <c r="B1070" s="6" t="s">
        <v>97</v>
      </c>
      <c r="C1070" s="6" t="s">
        <v>130</v>
      </c>
      <c r="D1070" s="6" t="s">
        <v>44</v>
      </c>
      <c r="E1070" s="6" t="s">
        <v>36</v>
      </c>
      <c r="F1070" s="24" t="str">
        <f>+TabIPW[[#This Row],[WK]]&amp;TabIPW[[#This Row],[PK]]&amp;TabIPW[[#This Row],[GK]]</f>
        <v>141506</v>
      </c>
      <c r="G1070" s="6" t="s">
        <v>1038</v>
      </c>
      <c r="H1070" s="34">
        <v>3.1433592000000002E-5</v>
      </c>
      <c r="I1070" s="35">
        <v>9952</v>
      </c>
      <c r="J1070" s="34">
        <v>2.4088400000000001E-5</v>
      </c>
      <c r="K1070" s="35">
        <v>6141</v>
      </c>
      <c r="L1070" s="34">
        <v>9.2741399999999999E-5</v>
      </c>
      <c r="M1070" s="35">
        <v>8399.49</v>
      </c>
      <c r="N1070" s="34">
        <v>8.2182900000000002E-5</v>
      </c>
      <c r="O1070" s="35">
        <v>63</v>
      </c>
      <c r="P1070" s="34">
        <v>5.2831000000000003E-5</v>
      </c>
      <c r="Q1070" s="35">
        <v>280</v>
      </c>
      <c r="R1070" s="34">
        <v>2.26416E-5</v>
      </c>
      <c r="S1070" s="35">
        <v>89</v>
      </c>
      <c r="T1070" s="34">
        <v>1.94911E-5</v>
      </c>
      <c r="U1070" s="35">
        <v>457</v>
      </c>
      <c r="V1070" s="34">
        <v>2.7049599999999999E-5</v>
      </c>
      <c r="W1070" s="35">
        <v>8399.49</v>
      </c>
    </row>
    <row r="1071" spans="1:23" ht="14.45" x14ac:dyDescent="0.3">
      <c r="A1071" s="6" t="s">
        <v>31</v>
      </c>
      <c r="B1071" s="6" t="s">
        <v>97</v>
      </c>
      <c r="C1071" s="6" t="s">
        <v>130</v>
      </c>
      <c r="D1071" s="6" t="s">
        <v>51</v>
      </c>
      <c r="E1071" s="6" t="s">
        <v>36</v>
      </c>
      <c r="F1071" s="24" t="str">
        <f>+TabIPW[[#This Row],[WK]]&amp;TabIPW[[#This Row],[PK]]&amp;TabIPW[[#This Row],[GK]]</f>
        <v>141507</v>
      </c>
      <c r="G1071" s="6" t="s">
        <v>1039</v>
      </c>
      <c r="H1071" s="34">
        <v>2.5786160000000001E-5</v>
      </c>
      <c r="I1071" s="35">
        <v>8164</v>
      </c>
      <c r="J1071" s="34">
        <v>2.00207E-5</v>
      </c>
      <c r="K1071" s="35">
        <v>5104</v>
      </c>
      <c r="L1071" s="34">
        <v>7.6079299999999995E-5</v>
      </c>
      <c r="M1071" s="35">
        <v>6890.42</v>
      </c>
      <c r="N1071" s="34">
        <v>1.043593E-4</v>
      </c>
      <c r="O1071" s="35">
        <v>80</v>
      </c>
      <c r="P1071" s="34">
        <v>6.3397200000000003E-5</v>
      </c>
      <c r="Q1071" s="35">
        <v>336</v>
      </c>
      <c r="R1071" s="34">
        <v>4.4011300000000003E-5</v>
      </c>
      <c r="S1071" s="35">
        <v>173</v>
      </c>
      <c r="T1071" s="34">
        <v>9.0033999999999992E-6</v>
      </c>
      <c r="U1071" s="35">
        <v>211.1</v>
      </c>
      <c r="V1071" s="34">
        <v>2.2189799999999999E-5</v>
      </c>
      <c r="W1071" s="35">
        <v>6890.42</v>
      </c>
    </row>
    <row r="1072" spans="1:23" ht="14.45" x14ac:dyDescent="0.3">
      <c r="A1072" s="6" t="s">
        <v>31</v>
      </c>
      <c r="B1072" s="6" t="s">
        <v>97</v>
      </c>
      <c r="C1072" s="6" t="s">
        <v>130</v>
      </c>
      <c r="D1072" s="6" t="s">
        <v>75</v>
      </c>
      <c r="E1072" s="6" t="s">
        <v>40</v>
      </c>
      <c r="F1072" s="24" t="str">
        <f>+TabIPW[[#This Row],[WK]]&amp;TabIPW[[#This Row],[PK]]&amp;TabIPW[[#This Row],[GK]]</f>
        <v>141508</v>
      </c>
      <c r="G1072" s="6" t="s">
        <v>1040</v>
      </c>
      <c r="H1072" s="34">
        <v>3.1506239999999996E-5</v>
      </c>
      <c r="I1072" s="35">
        <v>9975</v>
      </c>
      <c r="J1072" s="34">
        <v>2.4700400000000002E-5</v>
      </c>
      <c r="K1072" s="35">
        <v>6297</v>
      </c>
      <c r="L1072" s="34">
        <v>9.2955700000000002E-5</v>
      </c>
      <c r="M1072" s="35">
        <v>8418.9</v>
      </c>
      <c r="N1072" s="34">
        <v>1.121862E-4</v>
      </c>
      <c r="O1072" s="35">
        <v>86</v>
      </c>
      <c r="P1072" s="34">
        <v>7.8491699999999999E-5</v>
      </c>
      <c r="Q1072" s="35">
        <v>416</v>
      </c>
      <c r="R1072" s="34">
        <v>4.5792099999999998E-5</v>
      </c>
      <c r="S1072" s="35">
        <v>180</v>
      </c>
      <c r="T1072" s="34">
        <v>2.3768899999999999E-5</v>
      </c>
      <c r="U1072" s="35">
        <v>557.29999999999995</v>
      </c>
      <c r="V1072" s="34">
        <v>2.7112100000000001E-5</v>
      </c>
      <c r="W1072" s="35">
        <v>8418.9</v>
      </c>
    </row>
    <row r="1073" spans="1:23" ht="14.45" x14ac:dyDescent="0.3">
      <c r="A1073" s="6" t="s">
        <v>31</v>
      </c>
      <c r="B1073" s="6" t="s">
        <v>97</v>
      </c>
      <c r="C1073" s="6" t="s">
        <v>130</v>
      </c>
      <c r="D1073" s="6" t="s">
        <v>77</v>
      </c>
      <c r="E1073" s="6" t="s">
        <v>36</v>
      </c>
      <c r="F1073" s="24" t="str">
        <f>+TabIPW[[#This Row],[WK]]&amp;TabIPW[[#This Row],[PK]]&amp;TabIPW[[#This Row],[GK]]</f>
        <v>141509</v>
      </c>
      <c r="G1073" s="6" t="s">
        <v>1041</v>
      </c>
      <c r="H1073" s="34">
        <v>3.4825839999999997E-5</v>
      </c>
      <c r="I1073" s="35">
        <v>11026</v>
      </c>
      <c r="J1073" s="34">
        <v>2.6908799999999999E-5</v>
      </c>
      <c r="K1073" s="35">
        <v>6860</v>
      </c>
      <c r="L1073" s="34">
        <v>1.027498E-4</v>
      </c>
      <c r="M1073" s="35">
        <v>9305.94</v>
      </c>
      <c r="N1073" s="34">
        <v>7.3051499999999997E-5</v>
      </c>
      <c r="O1073" s="35">
        <v>56</v>
      </c>
      <c r="P1073" s="34">
        <v>7.86804E-5</v>
      </c>
      <c r="Q1073" s="35">
        <v>417</v>
      </c>
      <c r="R1073" s="34">
        <v>4.4520100000000001E-5</v>
      </c>
      <c r="S1073" s="35">
        <v>175</v>
      </c>
      <c r="T1073" s="34">
        <v>1.9077400000000001E-5</v>
      </c>
      <c r="U1073" s="35">
        <v>447.3</v>
      </c>
      <c r="V1073" s="34">
        <v>2.99687E-5</v>
      </c>
      <c r="W1073" s="35">
        <v>9305.94</v>
      </c>
    </row>
    <row r="1074" spans="1:23" ht="14.45" x14ac:dyDescent="0.3">
      <c r="A1074" s="6" t="s">
        <v>31</v>
      </c>
      <c r="B1074" s="6" t="s">
        <v>97</v>
      </c>
      <c r="C1074" s="6" t="s">
        <v>130</v>
      </c>
      <c r="D1074" s="6" t="s">
        <v>90</v>
      </c>
      <c r="E1074" s="6" t="s">
        <v>36</v>
      </c>
      <c r="F1074" s="24" t="str">
        <f>+TabIPW[[#This Row],[WK]]&amp;TabIPW[[#This Row],[PK]]&amp;TabIPW[[#This Row],[GK]]</f>
        <v>141510</v>
      </c>
      <c r="G1074" s="6" t="s">
        <v>1042</v>
      </c>
      <c r="H1074" s="34">
        <v>3.8398128000000004E-5</v>
      </c>
      <c r="I1074" s="35">
        <v>12157</v>
      </c>
      <c r="J1074" s="34">
        <v>2.84856E-5</v>
      </c>
      <c r="K1074" s="35">
        <v>7262</v>
      </c>
      <c r="L1074" s="34">
        <v>1.132895E-4</v>
      </c>
      <c r="M1074" s="35">
        <v>10260.51</v>
      </c>
      <c r="N1074" s="34">
        <v>8.3487399999999996E-5</v>
      </c>
      <c r="O1074" s="35">
        <v>64</v>
      </c>
      <c r="P1074" s="34">
        <v>7.8302999999999999E-5</v>
      </c>
      <c r="Q1074" s="35">
        <v>415</v>
      </c>
      <c r="R1074" s="34">
        <v>2.49313E-5</v>
      </c>
      <c r="S1074" s="35">
        <v>98</v>
      </c>
      <c r="T1074" s="34">
        <v>2.98465E-5</v>
      </c>
      <c r="U1074" s="35">
        <v>699.8</v>
      </c>
      <c r="V1074" s="34">
        <v>3.3042800000000002E-5</v>
      </c>
      <c r="W1074" s="35">
        <v>10260.51</v>
      </c>
    </row>
    <row r="1075" spans="1:23" ht="14.45" x14ac:dyDescent="0.3">
      <c r="A1075" s="6" t="s">
        <v>31</v>
      </c>
      <c r="B1075" s="6" t="s">
        <v>97</v>
      </c>
      <c r="C1075" s="6" t="s">
        <v>130</v>
      </c>
      <c r="D1075" s="6" t="s">
        <v>92</v>
      </c>
      <c r="E1075" s="6" t="s">
        <v>36</v>
      </c>
      <c r="F1075" s="24" t="str">
        <f>+TabIPW[[#This Row],[WK]]&amp;TabIPW[[#This Row],[PK]]&amp;TabIPW[[#This Row],[GK]]</f>
        <v>141511</v>
      </c>
      <c r="G1075" s="6" t="s">
        <v>1043</v>
      </c>
      <c r="H1075" s="34">
        <v>1.4244928E-5</v>
      </c>
      <c r="I1075" s="35">
        <v>4510</v>
      </c>
      <c r="J1075" s="34">
        <v>1.05203E-5</v>
      </c>
      <c r="K1075" s="35">
        <v>2682</v>
      </c>
      <c r="L1075" s="34">
        <v>4.2028099999999998E-5</v>
      </c>
      <c r="M1075" s="35">
        <v>3806.44</v>
      </c>
      <c r="N1075" s="34">
        <v>3.0003300000000001E-5</v>
      </c>
      <c r="O1075" s="35">
        <v>23</v>
      </c>
      <c r="P1075" s="34">
        <v>3.4906200000000001E-5</v>
      </c>
      <c r="Q1075" s="35">
        <v>185</v>
      </c>
      <c r="R1075" s="34">
        <v>2.6457699999999999E-5</v>
      </c>
      <c r="S1075" s="35">
        <v>104</v>
      </c>
      <c r="T1075" s="34">
        <v>1.8279800000000001E-5</v>
      </c>
      <c r="U1075" s="35">
        <v>428.6</v>
      </c>
      <c r="V1075" s="34">
        <v>1.2258200000000001E-5</v>
      </c>
      <c r="W1075" s="35">
        <v>3806.44</v>
      </c>
    </row>
    <row r="1076" spans="1:23" ht="14.45" x14ac:dyDescent="0.3">
      <c r="A1076" s="6" t="s">
        <v>31</v>
      </c>
      <c r="B1076" s="6" t="s">
        <v>97</v>
      </c>
      <c r="C1076" s="6" t="s">
        <v>134</v>
      </c>
      <c r="D1076" s="6" t="s">
        <v>33</v>
      </c>
      <c r="E1076" s="6" t="s">
        <v>34</v>
      </c>
      <c r="F1076" s="24" t="str">
        <f>+TabIPW[[#This Row],[WK]]&amp;TabIPW[[#This Row],[PK]]&amp;TabIPW[[#This Row],[GK]]</f>
        <v>141601</v>
      </c>
      <c r="G1076" s="6" t="s">
        <v>1044</v>
      </c>
      <c r="H1076" s="34">
        <v>6.8002936000000004E-5</v>
      </c>
      <c r="I1076" s="35">
        <v>21530</v>
      </c>
      <c r="J1076" s="34">
        <v>5.0518600000000001E-5</v>
      </c>
      <c r="K1076" s="35">
        <v>12879</v>
      </c>
      <c r="L1076" s="34">
        <v>2.0301229999999999E-4</v>
      </c>
      <c r="M1076" s="35">
        <v>18386.62</v>
      </c>
      <c r="N1076" s="34">
        <v>1.069683E-4</v>
      </c>
      <c r="O1076" s="35">
        <v>82</v>
      </c>
      <c r="P1076" s="34">
        <v>1.886821E-4</v>
      </c>
      <c r="Q1076" s="35">
        <v>1000</v>
      </c>
      <c r="R1076" s="34">
        <v>8.0644999999999998E-5</v>
      </c>
      <c r="S1076" s="35">
        <v>317</v>
      </c>
      <c r="T1076" s="34">
        <v>7.5349899999999995E-5</v>
      </c>
      <c r="U1076" s="35">
        <v>1766.7</v>
      </c>
      <c r="V1076" s="34">
        <v>5.9211900000000001E-5</v>
      </c>
      <c r="W1076" s="35">
        <v>18386.62</v>
      </c>
    </row>
    <row r="1077" spans="1:23" ht="14.45" x14ac:dyDescent="0.3">
      <c r="A1077" s="6" t="s">
        <v>31</v>
      </c>
      <c r="B1077" s="6" t="s">
        <v>97</v>
      </c>
      <c r="C1077" s="6" t="s">
        <v>134</v>
      </c>
      <c r="D1077" s="6" t="s">
        <v>32</v>
      </c>
      <c r="E1077" s="6" t="s">
        <v>36</v>
      </c>
      <c r="F1077" s="24" t="str">
        <f>+TabIPW[[#This Row],[WK]]&amp;TabIPW[[#This Row],[PK]]&amp;TabIPW[[#This Row],[GK]]</f>
        <v>141602</v>
      </c>
      <c r="G1077" s="6" t="s">
        <v>1045</v>
      </c>
      <c r="H1077" s="34">
        <v>1.1920256E-5</v>
      </c>
      <c r="I1077" s="35">
        <v>3774</v>
      </c>
      <c r="J1077" s="34">
        <v>8.6727999999999994E-6</v>
      </c>
      <c r="K1077" s="35">
        <v>2211</v>
      </c>
      <c r="L1077" s="34">
        <v>3.5586100000000001E-5</v>
      </c>
      <c r="M1077" s="35">
        <v>3223</v>
      </c>
      <c r="N1077" s="34">
        <v>3.0003300000000001E-5</v>
      </c>
      <c r="O1077" s="35">
        <v>23</v>
      </c>
      <c r="P1077" s="34">
        <v>2.7170199999999999E-5</v>
      </c>
      <c r="Q1077" s="35">
        <v>144</v>
      </c>
      <c r="R1077" s="34">
        <v>1.06848E-5</v>
      </c>
      <c r="S1077" s="35">
        <v>42</v>
      </c>
      <c r="T1077" s="34">
        <v>1.1216999999999999E-5</v>
      </c>
      <c r="U1077" s="35">
        <v>263</v>
      </c>
      <c r="V1077" s="34">
        <v>1.0379300000000001E-5</v>
      </c>
      <c r="W1077" s="35">
        <v>3223</v>
      </c>
    </row>
    <row r="1078" spans="1:23" ht="14.45" x14ac:dyDescent="0.3">
      <c r="A1078" s="6" t="s">
        <v>31</v>
      </c>
      <c r="B1078" s="6" t="s">
        <v>97</v>
      </c>
      <c r="C1078" s="6" t="s">
        <v>134</v>
      </c>
      <c r="D1078" s="6" t="s">
        <v>37</v>
      </c>
      <c r="E1078" s="6" t="s">
        <v>36</v>
      </c>
      <c r="F1078" s="24" t="str">
        <f>+TabIPW[[#This Row],[WK]]&amp;TabIPW[[#This Row],[PK]]&amp;TabIPW[[#This Row],[GK]]</f>
        <v>141603</v>
      </c>
      <c r="G1078" s="6" t="s">
        <v>1046</v>
      </c>
      <c r="H1078" s="34">
        <v>7.4793760000000009E-6</v>
      </c>
      <c r="I1078" s="35">
        <v>2368</v>
      </c>
      <c r="J1078" s="34">
        <v>5.4287999999999996E-6</v>
      </c>
      <c r="K1078" s="35">
        <v>1384</v>
      </c>
      <c r="L1078" s="34">
        <v>2.2328500000000001E-5</v>
      </c>
      <c r="M1078" s="35">
        <v>2022.27</v>
      </c>
      <c r="N1078" s="34">
        <v>2.0871899999999999E-5</v>
      </c>
      <c r="O1078" s="35">
        <v>16</v>
      </c>
      <c r="P1078" s="34">
        <v>1.26417E-5</v>
      </c>
      <c r="Q1078" s="35">
        <v>67</v>
      </c>
      <c r="R1078" s="34">
        <v>7.3776000000000003E-6</v>
      </c>
      <c r="S1078" s="35">
        <v>29</v>
      </c>
      <c r="T1078" s="34">
        <v>1.17288E-5</v>
      </c>
      <c r="U1078" s="35">
        <v>275</v>
      </c>
      <c r="V1078" s="34">
        <v>6.5124999999999999E-6</v>
      </c>
      <c r="W1078" s="35">
        <v>2022.27</v>
      </c>
    </row>
    <row r="1079" spans="1:23" ht="14.45" x14ac:dyDescent="0.3">
      <c r="A1079" s="6" t="s">
        <v>31</v>
      </c>
      <c r="B1079" s="6" t="s">
        <v>97</v>
      </c>
      <c r="C1079" s="6" t="s">
        <v>134</v>
      </c>
      <c r="D1079" s="6" t="s">
        <v>39</v>
      </c>
      <c r="E1079" s="6" t="s">
        <v>40</v>
      </c>
      <c r="F1079" s="24" t="str">
        <f>+TabIPW[[#This Row],[WK]]&amp;TabIPW[[#This Row],[PK]]&amp;TabIPW[[#This Row],[GK]]</f>
        <v>141604</v>
      </c>
      <c r="G1079" s="6" t="s">
        <v>1047</v>
      </c>
      <c r="H1079" s="34">
        <v>8.1016080000000007E-6</v>
      </c>
      <c r="I1079" s="35">
        <v>2565</v>
      </c>
      <c r="J1079" s="34">
        <v>6.0486E-6</v>
      </c>
      <c r="K1079" s="35">
        <v>1542</v>
      </c>
      <c r="L1079" s="34">
        <v>2.4186099999999999E-5</v>
      </c>
      <c r="M1079" s="35">
        <v>2190.5100000000002</v>
      </c>
      <c r="N1079" s="34">
        <v>1.5653899999999999E-5</v>
      </c>
      <c r="O1079" s="35">
        <v>12</v>
      </c>
      <c r="P1079" s="34">
        <v>1.8113499999999999E-5</v>
      </c>
      <c r="Q1079" s="35">
        <v>96</v>
      </c>
      <c r="R1079" s="34">
        <v>1.17024E-5</v>
      </c>
      <c r="S1079" s="35">
        <v>46</v>
      </c>
      <c r="T1079" s="34">
        <v>7.7794000000000004E-6</v>
      </c>
      <c r="U1079" s="35">
        <v>182.39999999999998</v>
      </c>
      <c r="V1079" s="34">
        <v>7.0543000000000004E-6</v>
      </c>
      <c r="W1079" s="35">
        <v>2190.5100000000002</v>
      </c>
    </row>
    <row r="1080" spans="1:23" ht="14.45" x14ac:dyDescent="0.3">
      <c r="A1080" s="6" t="s">
        <v>31</v>
      </c>
      <c r="B1080" s="6" t="s">
        <v>97</v>
      </c>
      <c r="C1080" s="6" t="s">
        <v>134</v>
      </c>
      <c r="D1080" s="6" t="s">
        <v>42</v>
      </c>
      <c r="E1080" s="6" t="s">
        <v>36</v>
      </c>
      <c r="F1080" s="24" t="str">
        <f>+TabIPW[[#This Row],[WK]]&amp;TabIPW[[#This Row],[PK]]&amp;TabIPW[[#This Row],[GK]]</f>
        <v>141605</v>
      </c>
      <c r="G1080" s="6" t="s">
        <v>1048</v>
      </c>
      <c r="H1080" s="34">
        <v>3.4070960000000004E-5</v>
      </c>
      <c r="I1080" s="35">
        <v>10787</v>
      </c>
      <c r="J1080" s="34">
        <v>2.5253400000000001E-5</v>
      </c>
      <c r="K1080" s="35">
        <v>6438</v>
      </c>
      <c r="L1080" s="34">
        <v>1.0171359999999999E-4</v>
      </c>
      <c r="M1080" s="35">
        <v>9212.1</v>
      </c>
      <c r="N1080" s="34">
        <v>7.4356000000000004E-5</v>
      </c>
      <c r="O1080" s="35">
        <v>57</v>
      </c>
      <c r="P1080" s="34">
        <v>6.9057600000000001E-5</v>
      </c>
      <c r="Q1080" s="35">
        <v>366</v>
      </c>
      <c r="R1080" s="34">
        <v>5.7494500000000003E-5</v>
      </c>
      <c r="S1080" s="35">
        <v>226</v>
      </c>
      <c r="T1080" s="34">
        <v>1.84248E-5</v>
      </c>
      <c r="U1080" s="35">
        <v>432</v>
      </c>
      <c r="V1080" s="34">
        <v>2.9666500000000001E-5</v>
      </c>
      <c r="W1080" s="35">
        <v>9212.1</v>
      </c>
    </row>
    <row r="1081" spans="1:23" ht="14.45" x14ac:dyDescent="0.3">
      <c r="A1081" s="6" t="s">
        <v>31</v>
      </c>
      <c r="B1081" s="6" t="s">
        <v>97</v>
      </c>
      <c r="C1081" s="6" t="s">
        <v>134</v>
      </c>
      <c r="D1081" s="6" t="s">
        <v>44</v>
      </c>
      <c r="E1081" s="6" t="s">
        <v>36</v>
      </c>
      <c r="F1081" s="24" t="str">
        <f>+TabIPW[[#This Row],[WK]]&amp;TabIPW[[#This Row],[PK]]&amp;TabIPW[[#This Row],[GK]]</f>
        <v>141606</v>
      </c>
      <c r="G1081" s="6" t="s">
        <v>1049</v>
      </c>
      <c r="H1081" s="34">
        <v>7.7920720000000012E-6</v>
      </c>
      <c r="I1081" s="35">
        <v>2467</v>
      </c>
      <c r="J1081" s="34">
        <v>5.6563000000000004E-6</v>
      </c>
      <c r="K1081" s="35">
        <v>1442</v>
      </c>
      <c r="L1081" s="34">
        <v>2.3261999999999999E-5</v>
      </c>
      <c r="M1081" s="35">
        <v>2106.8200000000002</v>
      </c>
      <c r="N1081" s="34">
        <v>1.9567399999999998E-5</v>
      </c>
      <c r="O1081" s="35">
        <v>15</v>
      </c>
      <c r="P1081" s="34">
        <v>1.4339799999999999E-5</v>
      </c>
      <c r="Q1081" s="35">
        <v>76</v>
      </c>
      <c r="R1081" s="34">
        <v>1.55184E-5</v>
      </c>
      <c r="S1081" s="35">
        <v>61</v>
      </c>
      <c r="T1081" s="34">
        <v>6.6108000000000003E-6</v>
      </c>
      <c r="U1081" s="35">
        <v>155</v>
      </c>
      <c r="V1081" s="34">
        <v>6.7847999999999998E-6</v>
      </c>
      <c r="W1081" s="35">
        <v>2106.8200000000002</v>
      </c>
    </row>
    <row r="1082" spans="1:23" ht="14.45" x14ac:dyDescent="0.3">
      <c r="A1082" s="6" t="s">
        <v>31</v>
      </c>
      <c r="B1082" s="6" t="s">
        <v>97</v>
      </c>
      <c r="C1082" s="6" t="s">
        <v>134</v>
      </c>
      <c r="D1082" s="6" t="s">
        <v>51</v>
      </c>
      <c r="E1082" s="6" t="s">
        <v>36</v>
      </c>
      <c r="F1082" s="24" t="str">
        <f>+TabIPW[[#This Row],[WK]]&amp;TabIPW[[#This Row],[PK]]&amp;TabIPW[[#This Row],[GK]]</f>
        <v>141607</v>
      </c>
      <c r="G1082" s="6" t="s">
        <v>1044</v>
      </c>
      <c r="H1082" s="34">
        <v>3.9911064E-5</v>
      </c>
      <c r="I1082" s="35">
        <v>12636</v>
      </c>
      <c r="J1082" s="34">
        <v>3.0070299999999999E-5</v>
      </c>
      <c r="K1082" s="35">
        <v>7666</v>
      </c>
      <c r="L1082" s="34">
        <v>1.191483E-4</v>
      </c>
      <c r="M1082" s="35">
        <v>10791.14</v>
      </c>
      <c r="N1082" s="34">
        <v>1.2784020000000001E-4</v>
      </c>
      <c r="O1082" s="35">
        <v>98</v>
      </c>
      <c r="P1082" s="34">
        <v>7.86804E-5</v>
      </c>
      <c r="Q1082" s="35">
        <v>417</v>
      </c>
      <c r="R1082" s="34">
        <v>5.1897700000000003E-5</v>
      </c>
      <c r="S1082" s="35">
        <v>204</v>
      </c>
      <c r="T1082" s="34">
        <v>2.1000900000000001E-5</v>
      </c>
      <c r="U1082" s="35">
        <v>492.40000000000003</v>
      </c>
      <c r="V1082" s="34">
        <v>3.4751600000000001E-5</v>
      </c>
      <c r="W1082" s="35">
        <v>10791.14</v>
      </c>
    </row>
    <row r="1083" spans="1:23" ht="14.45" x14ac:dyDescent="0.3">
      <c r="A1083" s="6" t="s">
        <v>31</v>
      </c>
      <c r="B1083" s="6" t="s">
        <v>97</v>
      </c>
      <c r="C1083" s="6" t="s">
        <v>134</v>
      </c>
      <c r="D1083" s="6" t="s">
        <v>75</v>
      </c>
      <c r="E1083" s="6" t="s">
        <v>36</v>
      </c>
      <c r="F1083" s="24" t="str">
        <f>+TabIPW[[#This Row],[WK]]&amp;TabIPW[[#This Row],[PK]]&amp;TabIPW[[#This Row],[GK]]</f>
        <v>141608</v>
      </c>
      <c r="G1083" s="6" t="s">
        <v>1050</v>
      </c>
      <c r="H1083" s="34">
        <v>1.1313816E-5</v>
      </c>
      <c r="I1083" s="35">
        <v>3582</v>
      </c>
      <c r="J1083" s="34">
        <v>8.3236999999999996E-6</v>
      </c>
      <c r="K1083" s="35">
        <v>2122</v>
      </c>
      <c r="L1083" s="34">
        <v>3.3775700000000003E-5</v>
      </c>
      <c r="M1083" s="35">
        <v>3059.03</v>
      </c>
      <c r="N1083" s="34">
        <v>1.9567399999999998E-5</v>
      </c>
      <c r="O1083" s="35">
        <v>15</v>
      </c>
      <c r="P1083" s="34">
        <v>2.03777E-5</v>
      </c>
      <c r="Q1083" s="35">
        <v>108</v>
      </c>
      <c r="R1083" s="34">
        <v>1.2974400000000001E-5</v>
      </c>
      <c r="S1083" s="35">
        <v>51</v>
      </c>
      <c r="T1083" s="34">
        <v>1.3861300000000001E-5</v>
      </c>
      <c r="U1083" s="35">
        <v>325</v>
      </c>
      <c r="V1083" s="34">
        <v>9.8511999999999998E-6</v>
      </c>
      <c r="W1083" s="35">
        <v>3059.03</v>
      </c>
    </row>
    <row r="1084" spans="1:23" ht="14.45" x14ac:dyDescent="0.3">
      <c r="A1084" s="6" t="s">
        <v>31</v>
      </c>
      <c r="B1084" s="6" t="s">
        <v>97</v>
      </c>
      <c r="C1084" s="6" t="s">
        <v>134</v>
      </c>
      <c r="D1084" s="6" t="s">
        <v>77</v>
      </c>
      <c r="E1084" s="6" t="s">
        <v>36</v>
      </c>
      <c r="F1084" s="24" t="str">
        <f>+TabIPW[[#This Row],[WK]]&amp;TabIPW[[#This Row],[PK]]&amp;TabIPW[[#This Row],[GK]]</f>
        <v>141609</v>
      </c>
      <c r="G1084" s="6" t="s">
        <v>1051</v>
      </c>
      <c r="H1084" s="34">
        <v>4.7409359999999999E-6</v>
      </c>
      <c r="I1084" s="35">
        <v>1501</v>
      </c>
      <c r="J1084" s="34">
        <v>3.4832E-6</v>
      </c>
      <c r="K1084" s="35">
        <v>888</v>
      </c>
      <c r="L1084" s="34">
        <v>1.4153300000000001E-5</v>
      </c>
      <c r="M1084" s="35">
        <v>1281.8499999999999</v>
      </c>
      <c r="N1084" s="34">
        <v>1.0435899999999999E-5</v>
      </c>
      <c r="O1084" s="35">
        <v>8</v>
      </c>
      <c r="P1084" s="34">
        <v>7.9247000000000005E-6</v>
      </c>
      <c r="Q1084" s="35">
        <v>42</v>
      </c>
      <c r="R1084" s="34">
        <v>1.34832E-5</v>
      </c>
      <c r="S1084" s="35">
        <v>53</v>
      </c>
      <c r="T1084" s="34">
        <v>2.9386000000000001E-6</v>
      </c>
      <c r="U1084" s="35">
        <v>68.900000000000006</v>
      </c>
      <c r="V1084" s="34">
        <v>4.1280000000000001E-6</v>
      </c>
      <c r="W1084" s="35">
        <v>1281.8499999999999</v>
      </c>
    </row>
    <row r="1085" spans="1:23" ht="14.45" x14ac:dyDescent="0.3">
      <c r="A1085" s="6" t="s">
        <v>31</v>
      </c>
      <c r="B1085" s="6" t="s">
        <v>97</v>
      </c>
      <c r="C1085" s="6" t="s">
        <v>134</v>
      </c>
      <c r="D1085" s="6" t="s">
        <v>90</v>
      </c>
      <c r="E1085" s="6" t="s">
        <v>36</v>
      </c>
      <c r="F1085" s="24" t="str">
        <f>+TabIPW[[#This Row],[WK]]&amp;TabIPW[[#This Row],[PK]]&amp;TabIPW[[#This Row],[GK]]</f>
        <v>141610</v>
      </c>
      <c r="G1085" s="6" t="s">
        <v>1052</v>
      </c>
      <c r="H1085" s="34">
        <v>1.2482472E-5</v>
      </c>
      <c r="I1085" s="35">
        <v>3952</v>
      </c>
      <c r="J1085" s="34">
        <v>9.1121000000000004E-6</v>
      </c>
      <c r="K1085" s="35">
        <v>2323</v>
      </c>
      <c r="L1085" s="34">
        <v>3.7264500000000002E-5</v>
      </c>
      <c r="M1085" s="35">
        <v>3375.01</v>
      </c>
      <c r="N1085" s="34">
        <v>3.7830300000000003E-5</v>
      </c>
      <c r="O1085" s="35">
        <v>29</v>
      </c>
      <c r="P1085" s="34">
        <v>2.58494E-5</v>
      </c>
      <c r="Q1085" s="35">
        <v>137</v>
      </c>
      <c r="R1085" s="34">
        <v>3.5616099999999999E-5</v>
      </c>
      <c r="S1085" s="35">
        <v>140</v>
      </c>
      <c r="T1085" s="34">
        <v>1.8040999999999999E-5</v>
      </c>
      <c r="U1085" s="35">
        <v>423</v>
      </c>
      <c r="V1085" s="34">
        <v>1.08688E-5</v>
      </c>
      <c r="W1085" s="35">
        <v>3375.01</v>
      </c>
    </row>
    <row r="1086" spans="1:23" ht="14.45" x14ac:dyDescent="0.3">
      <c r="A1086" s="6" t="s">
        <v>31</v>
      </c>
      <c r="B1086" s="6" t="s">
        <v>97</v>
      </c>
      <c r="C1086" s="6" t="s">
        <v>134</v>
      </c>
      <c r="D1086" s="6" t="s">
        <v>92</v>
      </c>
      <c r="E1086" s="6" t="s">
        <v>36</v>
      </c>
      <c r="F1086" s="24" t="str">
        <f>+TabIPW[[#This Row],[WK]]&amp;TabIPW[[#This Row],[PK]]&amp;TabIPW[[#This Row],[GK]]</f>
        <v>141611</v>
      </c>
      <c r="G1086" s="6" t="s">
        <v>1053</v>
      </c>
      <c r="H1086" s="34">
        <v>1.0265191999999999E-5</v>
      </c>
      <c r="I1086" s="35">
        <v>3250</v>
      </c>
      <c r="J1086" s="34">
        <v>7.6333000000000003E-6</v>
      </c>
      <c r="K1086" s="35">
        <v>1946</v>
      </c>
      <c r="L1086" s="34">
        <v>3.0645100000000002E-5</v>
      </c>
      <c r="M1086" s="35">
        <v>2775.5</v>
      </c>
      <c r="N1086" s="34">
        <v>1.69584E-5</v>
      </c>
      <c r="O1086" s="35">
        <v>13</v>
      </c>
      <c r="P1086" s="34">
        <v>1.69814E-5</v>
      </c>
      <c r="Q1086" s="35">
        <v>90</v>
      </c>
      <c r="R1086" s="34">
        <v>1.6535999999999999E-5</v>
      </c>
      <c r="S1086" s="35">
        <v>65</v>
      </c>
      <c r="T1086" s="34">
        <v>1.08843E-5</v>
      </c>
      <c r="U1086" s="35">
        <v>255.2</v>
      </c>
      <c r="V1086" s="34">
        <v>8.9382000000000002E-6</v>
      </c>
      <c r="W1086" s="35">
        <v>2775.5</v>
      </c>
    </row>
    <row r="1087" spans="1:23" ht="14.45" x14ac:dyDescent="0.3">
      <c r="A1087" s="6" t="s">
        <v>31</v>
      </c>
      <c r="B1087" s="6" t="s">
        <v>97</v>
      </c>
      <c r="C1087" s="6" t="s">
        <v>141</v>
      </c>
      <c r="D1087" s="6" t="s">
        <v>33</v>
      </c>
      <c r="E1087" s="6" t="s">
        <v>34</v>
      </c>
      <c r="F1087" s="24" t="str">
        <f>+TabIPW[[#This Row],[WK]]&amp;TabIPW[[#This Row],[PK]]&amp;TabIPW[[#This Row],[GK]]</f>
        <v>141701</v>
      </c>
      <c r="G1087" s="6" t="s">
        <v>362</v>
      </c>
      <c r="H1087" s="34">
        <v>6.7014320000000001E-5</v>
      </c>
      <c r="I1087" s="35">
        <v>21217</v>
      </c>
      <c r="J1087" s="34">
        <v>4.65686E-5</v>
      </c>
      <c r="K1087" s="35">
        <v>11872</v>
      </c>
      <c r="L1087" s="34">
        <v>2.2606429999999999E-4</v>
      </c>
      <c r="M1087" s="35">
        <v>20474.41</v>
      </c>
      <c r="N1087" s="34">
        <v>2.0089169999999999E-4</v>
      </c>
      <c r="O1087" s="35">
        <v>154</v>
      </c>
      <c r="P1087" s="34">
        <v>2.2792790000000001E-4</v>
      </c>
      <c r="Q1087" s="35">
        <v>1208</v>
      </c>
      <c r="R1087" s="34">
        <v>4.2993700000000001E-5</v>
      </c>
      <c r="S1087" s="35">
        <v>169</v>
      </c>
      <c r="T1087" s="34">
        <v>5.6089099999999998E-5</v>
      </c>
      <c r="U1087" s="35">
        <v>1315.1</v>
      </c>
      <c r="V1087" s="34">
        <v>6.5935399999999999E-5</v>
      </c>
      <c r="W1087" s="35">
        <v>20474.41</v>
      </c>
    </row>
    <row r="1088" spans="1:23" ht="14.45" x14ac:dyDescent="0.3">
      <c r="A1088" s="6" t="s">
        <v>31</v>
      </c>
      <c r="B1088" s="6" t="s">
        <v>97</v>
      </c>
      <c r="C1088" s="6" t="s">
        <v>141</v>
      </c>
      <c r="D1088" s="6" t="s">
        <v>32</v>
      </c>
      <c r="E1088" s="6" t="s">
        <v>34</v>
      </c>
      <c r="F1088" s="24" t="str">
        <f>+TabIPW[[#This Row],[WK]]&amp;TabIPW[[#This Row],[PK]]&amp;TabIPW[[#This Row],[GK]]</f>
        <v>141702</v>
      </c>
      <c r="G1088" s="6" t="s">
        <v>1054</v>
      </c>
      <c r="H1088" s="34">
        <v>1.3864324000000002E-4</v>
      </c>
      <c r="I1088" s="35">
        <v>43895</v>
      </c>
      <c r="J1088" s="34">
        <v>1.009353E-4</v>
      </c>
      <c r="K1088" s="35">
        <v>25732</v>
      </c>
      <c r="L1088" s="34">
        <v>4.6769519999999997E-4</v>
      </c>
      <c r="M1088" s="35">
        <v>42358.68</v>
      </c>
      <c r="N1088" s="34">
        <v>2.9742400000000002E-4</v>
      </c>
      <c r="O1088" s="35">
        <v>228</v>
      </c>
      <c r="P1088" s="34">
        <v>3.7793020000000002E-4</v>
      </c>
      <c r="Q1088" s="35">
        <v>2003</v>
      </c>
      <c r="R1088" s="34">
        <v>2.6050619999999999E-4</v>
      </c>
      <c r="S1088" s="35">
        <v>1024</v>
      </c>
      <c r="T1088" s="34">
        <v>1.2806969999999999E-4</v>
      </c>
      <c r="U1088" s="35">
        <v>3002.8</v>
      </c>
      <c r="V1088" s="34">
        <v>1.364111E-4</v>
      </c>
      <c r="W1088" s="35">
        <v>42358.68</v>
      </c>
    </row>
    <row r="1089" spans="1:23" ht="14.45" x14ac:dyDescent="0.3">
      <c r="A1089" s="6" t="s">
        <v>31</v>
      </c>
      <c r="B1089" s="6" t="s">
        <v>97</v>
      </c>
      <c r="C1089" s="6" t="s">
        <v>141</v>
      </c>
      <c r="D1089" s="6" t="s">
        <v>37</v>
      </c>
      <c r="E1089" s="6" t="s">
        <v>36</v>
      </c>
      <c r="F1089" s="24" t="str">
        <f>+TabIPW[[#This Row],[WK]]&amp;TabIPW[[#This Row],[PK]]&amp;TabIPW[[#This Row],[GK]]</f>
        <v>141703</v>
      </c>
      <c r="G1089" s="6" t="s">
        <v>1055</v>
      </c>
      <c r="H1089" s="34">
        <v>3.6790440000000002E-5</v>
      </c>
      <c r="I1089" s="35">
        <v>11648</v>
      </c>
      <c r="J1089" s="34">
        <v>2.6928400000000001E-5</v>
      </c>
      <c r="K1089" s="35">
        <v>6865</v>
      </c>
      <c r="L1089" s="34">
        <v>1.2410780000000001E-4</v>
      </c>
      <c r="M1089" s="35">
        <v>11240.32</v>
      </c>
      <c r="N1089" s="34">
        <v>7.3051499999999997E-5</v>
      </c>
      <c r="O1089" s="35">
        <v>56</v>
      </c>
      <c r="P1089" s="34">
        <v>9.9058100000000006E-5</v>
      </c>
      <c r="Q1089" s="35">
        <v>525</v>
      </c>
      <c r="R1089" s="34">
        <v>1.6027200000000001E-5</v>
      </c>
      <c r="S1089" s="35">
        <v>63</v>
      </c>
      <c r="T1089" s="34">
        <v>2.47029E-5</v>
      </c>
      <c r="U1089" s="35">
        <v>579.20000000000005</v>
      </c>
      <c r="V1089" s="34">
        <v>3.6198100000000002E-5</v>
      </c>
      <c r="W1089" s="35">
        <v>11240.32</v>
      </c>
    </row>
    <row r="1090" spans="1:23" ht="14.45" x14ac:dyDescent="0.3">
      <c r="A1090" s="6" t="s">
        <v>31</v>
      </c>
      <c r="B1090" s="6" t="s">
        <v>97</v>
      </c>
      <c r="C1090" s="6" t="s">
        <v>141</v>
      </c>
      <c r="D1090" s="6" t="s">
        <v>39</v>
      </c>
      <c r="E1090" s="6" t="s">
        <v>40</v>
      </c>
      <c r="F1090" s="24" t="str">
        <f>+TabIPW[[#This Row],[WK]]&amp;TabIPW[[#This Row],[PK]]&amp;TabIPW[[#This Row],[GK]]</f>
        <v>141704</v>
      </c>
      <c r="G1090" s="6" t="s">
        <v>1056</v>
      </c>
      <c r="H1090" s="34">
        <v>4.9986744000000001E-5</v>
      </c>
      <c r="I1090" s="35">
        <v>15826</v>
      </c>
      <c r="J1090" s="34">
        <v>3.6173800000000003E-5</v>
      </c>
      <c r="K1090" s="35">
        <v>9222</v>
      </c>
      <c r="L1090" s="34">
        <v>1.686239E-4</v>
      </c>
      <c r="M1090" s="35">
        <v>15272.09</v>
      </c>
      <c r="N1090" s="34">
        <v>1.017503E-4</v>
      </c>
      <c r="O1090" s="35">
        <v>78</v>
      </c>
      <c r="P1090" s="34">
        <v>1.271717E-4</v>
      </c>
      <c r="Q1090" s="35">
        <v>674</v>
      </c>
      <c r="R1090" s="34">
        <v>4.3248099999999997E-5</v>
      </c>
      <c r="S1090" s="35">
        <v>170</v>
      </c>
      <c r="T1090" s="34">
        <v>3.8227299999999999E-5</v>
      </c>
      <c r="U1090" s="35">
        <v>896.3</v>
      </c>
      <c r="V1090" s="34">
        <v>4.9181999999999998E-5</v>
      </c>
      <c r="W1090" s="35">
        <v>15272.09</v>
      </c>
    </row>
    <row r="1091" spans="1:23" ht="14.45" x14ac:dyDescent="0.3">
      <c r="A1091" s="6" t="s">
        <v>31</v>
      </c>
      <c r="B1091" s="6" t="s">
        <v>97</v>
      </c>
      <c r="C1091" s="6" t="s">
        <v>141</v>
      </c>
      <c r="D1091" s="6" t="s">
        <v>42</v>
      </c>
      <c r="E1091" s="6" t="s">
        <v>36</v>
      </c>
      <c r="F1091" s="24" t="str">
        <f>+TabIPW[[#This Row],[WK]]&amp;TabIPW[[#This Row],[PK]]&amp;TabIPW[[#This Row],[GK]]</f>
        <v>141705</v>
      </c>
      <c r="G1091" s="6" t="s">
        <v>1057</v>
      </c>
      <c r="H1091" s="34">
        <v>2.6212560000000001E-5</v>
      </c>
      <c r="I1091" s="35">
        <v>8299</v>
      </c>
      <c r="J1091" s="34">
        <v>1.9149900000000001E-5</v>
      </c>
      <c r="K1091" s="35">
        <v>4882</v>
      </c>
      <c r="L1091" s="34">
        <v>8.8424799999999994E-5</v>
      </c>
      <c r="M1091" s="35">
        <v>8008.54</v>
      </c>
      <c r="N1091" s="34">
        <v>6.2615599999999997E-5</v>
      </c>
      <c r="O1091" s="35">
        <v>48</v>
      </c>
      <c r="P1091" s="34">
        <v>7.6793599999999996E-5</v>
      </c>
      <c r="Q1091" s="35">
        <v>407</v>
      </c>
      <c r="R1091" s="34">
        <v>1.4755200000000001E-5</v>
      </c>
      <c r="S1091" s="35">
        <v>58</v>
      </c>
      <c r="T1091" s="34">
        <v>2.9211099999999999E-5</v>
      </c>
      <c r="U1091" s="35">
        <v>684.9</v>
      </c>
      <c r="V1091" s="34">
        <v>2.57906E-5</v>
      </c>
      <c r="W1091" s="35">
        <v>8008.54</v>
      </c>
    </row>
    <row r="1092" spans="1:23" ht="14.45" x14ac:dyDescent="0.3">
      <c r="A1092" s="6" t="s">
        <v>31</v>
      </c>
      <c r="B1092" s="6" t="s">
        <v>97</v>
      </c>
      <c r="C1092" s="6" t="s">
        <v>141</v>
      </c>
      <c r="D1092" s="6" t="s">
        <v>44</v>
      </c>
      <c r="E1092" s="6" t="s">
        <v>36</v>
      </c>
      <c r="F1092" s="24" t="str">
        <f>+TabIPW[[#This Row],[WK]]&amp;TabIPW[[#This Row],[PK]]&amp;TabIPW[[#This Row],[GK]]</f>
        <v>141706</v>
      </c>
      <c r="G1092" s="6" t="s">
        <v>1058</v>
      </c>
      <c r="H1092" s="34">
        <v>1.1557023999999999E-5</v>
      </c>
      <c r="I1092" s="35">
        <v>3659</v>
      </c>
      <c r="J1092" s="34">
        <v>8.2765999999999997E-6</v>
      </c>
      <c r="K1092" s="35">
        <v>2110</v>
      </c>
      <c r="L1092" s="34">
        <v>3.8986200000000003E-5</v>
      </c>
      <c r="M1092" s="35">
        <v>3530.94</v>
      </c>
      <c r="N1092" s="34">
        <v>2.73943E-5</v>
      </c>
      <c r="O1092" s="35">
        <v>21</v>
      </c>
      <c r="P1092" s="34">
        <v>3.0189099999999999E-5</v>
      </c>
      <c r="Q1092" s="35">
        <v>160</v>
      </c>
      <c r="R1092" s="34">
        <v>7.8863999999999996E-6</v>
      </c>
      <c r="S1092" s="35">
        <v>31</v>
      </c>
      <c r="T1092" s="34">
        <v>8.6750000000000008E-6</v>
      </c>
      <c r="U1092" s="35">
        <v>203.4</v>
      </c>
      <c r="V1092" s="34">
        <v>1.1371E-5</v>
      </c>
      <c r="W1092" s="35">
        <v>3530.94</v>
      </c>
    </row>
    <row r="1093" spans="1:23" ht="14.45" x14ac:dyDescent="0.3">
      <c r="A1093" s="6" t="s">
        <v>31</v>
      </c>
      <c r="B1093" s="6" t="s">
        <v>97</v>
      </c>
      <c r="C1093" s="6" t="s">
        <v>141</v>
      </c>
      <c r="D1093" s="6" t="s">
        <v>51</v>
      </c>
      <c r="E1093" s="6" t="s">
        <v>36</v>
      </c>
      <c r="F1093" s="24" t="str">
        <f>+TabIPW[[#This Row],[WK]]&amp;TabIPW[[#This Row],[PK]]&amp;TabIPW[[#This Row],[GK]]</f>
        <v>141707</v>
      </c>
      <c r="G1093" s="6" t="s">
        <v>1059</v>
      </c>
      <c r="H1093" s="34">
        <v>1.9687056E-5</v>
      </c>
      <c r="I1093" s="35">
        <v>6233</v>
      </c>
      <c r="J1093" s="34">
        <v>1.43016E-5</v>
      </c>
      <c r="K1093" s="35">
        <v>3646</v>
      </c>
      <c r="L1093" s="34">
        <v>6.64118E-5</v>
      </c>
      <c r="M1093" s="35">
        <v>6014.85</v>
      </c>
      <c r="N1093" s="34">
        <v>4.0439199999999997E-5</v>
      </c>
      <c r="O1093" s="35">
        <v>31</v>
      </c>
      <c r="P1093" s="34">
        <v>5.2076200000000001E-5</v>
      </c>
      <c r="Q1093" s="35">
        <v>276</v>
      </c>
      <c r="R1093" s="34">
        <v>1.7299199999999999E-5</v>
      </c>
      <c r="S1093" s="35">
        <v>68</v>
      </c>
      <c r="T1093" s="34">
        <v>1.08417E-5</v>
      </c>
      <c r="U1093" s="35">
        <v>254.2</v>
      </c>
      <c r="V1093" s="34">
        <v>1.9370099999999999E-5</v>
      </c>
      <c r="W1093" s="35">
        <v>6014.85</v>
      </c>
    </row>
    <row r="1094" spans="1:23" ht="14.45" x14ac:dyDescent="0.3">
      <c r="A1094" s="6" t="s">
        <v>31</v>
      </c>
      <c r="B1094" s="6" t="s">
        <v>97</v>
      </c>
      <c r="C1094" s="6" t="s">
        <v>141</v>
      </c>
      <c r="D1094" s="6" t="s">
        <v>75</v>
      </c>
      <c r="E1094" s="6" t="s">
        <v>36</v>
      </c>
      <c r="F1094" s="24" t="str">
        <f>+TabIPW[[#This Row],[WK]]&amp;TabIPW[[#This Row],[PK]]&amp;TabIPW[[#This Row],[GK]]</f>
        <v>141708</v>
      </c>
      <c r="G1094" s="6" t="s">
        <v>1060</v>
      </c>
      <c r="H1094" s="34">
        <v>5.0542640000000002E-5</v>
      </c>
      <c r="I1094" s="35">
        <v>16002</v>
      </c>
      <c r="J1094" s="34">
        <v>3.5467799999999999E-5</v>
      </c>
      <c r="K1094" s="35">
        <v>9042</v>
      </c>
      <c r="L1094" s="34">
        <v>1.7049909999999999E-4</v>
      </c>
      <c r="M1094" s="35">
        <v>15441.93</v>
      </c>
      <c r="N1094" s="34">
        <v>1.174042E-4</v>
      </c>
      <c r="O1094" s="35">
        <v>90</v>
      </c>
      <c r="P1094" s="34">
        <v>1.6528549999999999E-4</v>
      </c>
      <c r="Q1094" s="35">
        <v>876</v>
      </c>
      <c r="R1094" s="34">
        <v>4.2993700000000001E-5</v>
      </c>
      <c r="S1094" s="35">
        <v>169</v>
      </c>
      <c r="T1094" s="34">
        <v>4.0415199999999999E-5</v>
      </c>
      <c r="U1094" s="35">
        <v>947.6</v>
      </c>
      <c r="V1094" s="34">
        <v>4.9728899999999997E-5</v>
      </c>
      <c r="W1094" s="35">
        <v>15441.93</v>
      </c>
    </row>
    <row r="1095" spans="1:23" ht="14.45" x14ac:dyDescent="0.3">
      <c r="A1095" s="6" t="s">
        <v>31</v>
      </c>
      <c r="B1095" s="6" t="s">
        <v>97</v>
      </c>
      <c r="C1095" s="6" t="s">
        <v>147</v>
      </c>
      <c r="D1095" s="6" t="s">
        <v>33</v>
      </c>
      <c r="E1095" s="6" t="s">
        <v>40</v>
      </c>
      <c r="F1095" s="24" t="str">
        <f>+TabIPW[[#This Row],[WK]]&amp;TabIPW[[#This Row],[PK]]&amp;TabIPW[[#This Row],[GK]]</f>
        <v>141801</v>
      </c>
      <c r="G1095" s="6" t="s">
        <v>1061</v>
      </c>
      <c r="H1095" s="34">
        <v>8.9686183999999991E-5</v>
      </c>
      <c r="I1095" s="35">
        <v>28395</v>
      </c>
      <c r="J1095" s="34">
        <v>6.5487099999999999E-5</v>
      </c>
      <c r="K1095" s="35">
        <v>16695</v>
      </c>
      <c r="L1095" s="34">
        <v>3.0379890000000002E-4</v>
      </c>
      <c r="M1095" s="35">
        <v>27514.76</v>
      </c>
      <c r="N1095" s="34">
        <v>1.7480180000000001E-4</v>
      </c>
      <c r="O1095" s="35">
        <v>134</v>
      </c>
      <c r="P1095" s="34">
        <v>2.362299E-4</v>
      </c>
      <c r="Q1095" s="35">
        <v>1252</v>
      </c>
      <c r="R1095" s="34">
        <v>8.3443399999999995E-5</v>
      </c>
      <c r="S1095" s="35">
        <v>328</v>
      </c>
      <c r="T1095" s="34">
        <v>8.0992499999999994E-5</v>
      </c>
      <c r="U1095" s="35">
        <v>1899</v>
      </c>
      <c r="V1095" s="34">
        <v>8.8608000000000003E-5</v>
      </c>
      <c r="W1095" s="35">
        <v>27514.76</v>
      </c>
    </row>
    <row r="1096" spans="1:23" ht="14.45" x14ac:dyDescent="0.3">
      <c r="A1096" s="6" t="s">
        <v>31</v>
      </c>
      <c r="B1096" s="6" t="s">
        <v>97</v>
      </c>
      <c r="C1096" s="6" t="s">
        <v>147</v>
      </c>
      <c r="D1096" s="6" t="s">
        <v>32</v>
      </c>
      <c r="E1096" s="6" t="s">
        <v>40</v>
      </c>
      <c r="F1096" s="24" t="str">
        <f>+TabIPW[[#This Row],[WK]]&amp;TabIPW[[#This Row],[PK]]&amp;TabIPW[[#This Row],[GK]]</f>
        <v>141802</v>
      </c>
      <c r="G1096" s="6" t="s">
        <v>1062</v>
      </c>
      <c r="H1096" s="34">
        <v>7.9240951999999998E-5</v>
      </c>
      <c r="I1096" s="35">
        <v>25088</v>
      </c>
      <c r="J1096" s="34">
        <v>5.6908499999999999E-5</v>
      </c>
      <c r="K1096" s="35">
        <v>14508</v>
      </c>
      <c r="L1096" s="34">
        <v>2.6841719999999998E-4</v>
      </c>
      <c r="M1096" s="35">
        <v>24310.27</v>
      </c>
      <c r="N1096" s="34">
        <v>1.4349400000000001E-4</v>
      </c>
      <c r="O1096" s="35">
        <v>110</v>
      </c>
      <c r="P1096" s="34">
        <v>2.058521E-4</v>
      </c>
      <c r="Q1096" s="35">
        <v>1091</v>
      </c>
      <c r="R1096" s="34">
        <v>1.1244510000000001E-4</v>
      </c>
      <c r="S1096" s="35">
        <v>442</v>
      </c>
      <c r="T1096" s="34">
        <v>1.0612619999999999E-4</v>
      </c>
      <c r="U1096" s="35">
        <v>2488.3000000000002</v>
      </c>
      <c r="V1096" s="34">
        <v>7.8288300000000001E-5</v>
      </c>
      <c r="W1096" s="35">
        <v>24310.27</v>
      </c>
    </row>
    <row r="1097" spans="1:23" ht="14.45" x14ac:dyDescent="0.3">
      <c r="A1097" s="6" t="s">
        <v>31</v>
      </c>
      <c r="B1097" s="6" t="s">
        <v>97</v>
      </c>
      <c r="C1097" s="6" t="s">
        <v>147</v>
      </c>
      <c r="D1097" s="6" t="s">
        <v>37</v>
      </c>
      <c r="E1097" s="6" t="s">
        <v>36</v>
      </c>
      <c r="F1097" s="24" t="str">
        <f>+TabIPW[[#This Row],[WK]]&amp;TabIPW[[#This Row],[PK]]&amp;TabIPW[[#This Row],[GK]]</f>
        <v>141803</v>
      </c>
      <c r="G1097" s="6" t="s">
        <v>1063</v>
      </c>
      <c r="H1097" s="34">
        <v>1.2153669600000001E-4</v>
      </c>
      <c r="I1097" s="35">
        <v>38479</v>
      </c>
      <c r="J1097" s="34">
        <v>8.6147200000000001E-5</v>
      </c>
      <c r="K1097" s="35">
        <v>21962</v>
      </c>
      <c r="L1097" s="34">
        <v>4.1168790000000003E-4</v>
      </c>
      <c r="M1097" s="35">
        <v>37286.15</v>
      </c>
      <c r="N1097" s="34">
        <v>3.4047219999999999E-4</v>
      </c>
      <c r="O1097" s="35">
        <v>261</v>
      </c>
      <c r="P1097" s="34">
        <v>4.8170530000000002E-4</v>
      </c>
      <c r="Q1097" s="35">
        <v>2553</v>
      </c>
      <c r="R1097" s="34">
        <v>4.8844899999999997E-5</v>
      </c>
      <c r="S1097" s="35">
        <v>192</v>
      </c>
      <c r="T1097" s="34">
        <v>1.428693E-4</v>
      </c>
      <c r="U1097" s="35">
        <v>3349.8</v>
      </c>
      <c r="V1097" s="34">
        <v>1.2007560000000001E-4</v>
      </c>
      <c r="W1097" s="35">
        <v>37286.15</v>
      </c>
    </row>
    <row r="1098" spans="1:23" ht="14.45" x14ac:dyDescent="0.3">
      <c r="A1098" s="6" t="s">
        <v>31</v>
      </c>
      <c r="B1098" s="6" t="s">
        <v>97</v>
      </c>
      <c r="C1098" s="6" t="s">
        <v>147</v>
      </c>
      <c r="D1098" s="6" t="s">
        <v>39</v>
      </c>
      <c r="E1098" s="6" t="s">
        <v>40</v>
      </c>
      <c r="F1098" s="24" t="str">
        <f>+TabIPW[[#This Row],[WK]]&amp;TabIPW[[#This Row],[PK]]&amp;TabIPW[[#This Row],[GK]]</f>
        <v>141804</v>
      </c>
      <c r="G1098" s="6" t="s">
        <v>1064</v>
      </c>
      <c r="H1098" s="34">
        <v>3.0730190400000002E-4</v>
      </c>
      <c r="I1098" s="35">
        <v>97293</v>
      </c>
      <c r="J1098" s="34">
        <v>2.2858319999999999E-4</v>
      </c>
      <c r="K1098" s="35">
        <v>58274</v>
      </c>
      <c r="L1098" s="34">
        <v>1.0409404999999999E-3</v>
      </c>
      <c r="M1098" s="35">
        <v>94276.92</v>
      </c>
      <c r="N1098" s="34">
        <v>7.0703430000000004E-4</v>
      </c>
      <c r="O1098" s="35">
        <v>542</v>
      </c>
      <c r="P1098" s="34">
        <v>9.8888269999999998E-4</v>
      </c>
      <c r="Q1098" s="35">
        <v>5241</v>
      </c>
      <c r="R1098" s="34">
        <v>2.231093E-4</v>
      </c>
      <c r="S1098" s="35">
        <v>877</v>
      </c>
      <c r="T1098" s="34">
        <v>3.5557809999999998E-4</v>
      </c>
      <c r="U1098" s="35">
        <v>8337.0999999999985</v>
      </c>
      <c r="V1098" s="34">
        <v>3.036076E-4</v>
      </c>
      <c r="W1098" s="35">
        <v>94276.92</v>
      </c>
    </row>
    <row r="1099" spans="1:23" ht="14.45" x14ac:dyDescent="0.3">
      <c r="A1099" s="6" t="s">
        <v>31</v>
      </c>
      <c r="B1099" s="6" t="s">
        <v>97</v>
      </c>
      <c r="C1099" s="6" t="s">
        <v>147</v>
      </c>
      <c r="D1099" s="6" t="s">
        <v>42</v>
      </c>
      <c r="E1099" s="6" t="s">
        <v>36</v>
      </c>
      <c r="F1099" s="24" t="str">
        <f>+TabIPW[[#This Row],[WK]]&amp;TabIPW[[#This Row],[PK]]&amp;TabIPW[[#This Row],[GK]]</f>
        <v>141805</v>
      </c>
      <c r="G1099" s="6" t="s">
        <v>1065</v>
      </c>
      <c r="H1099" s="34">
        <v>4.2229416000000003E-5</v>
      </c>
      <c r="I1099" s="35">
        <v>13370</v>
      </c>
      <c r="J1099" s="34">
        <v>3.0992099999999998E-5</v>
      </c>
      <c r="K1099" s="35">
        <v>7901</v>
      </c>
      <c r="L1099" s="34">
        <v>1.43046E-4</v>
      </c>
      <c r="M1099" s="35">
        <v>12955.53</v>
      </c>
      <c r="N1099" s="34">
        <v>8.3487399999999996E-5</v>
      </c>
      <c r="O1099" s="35">
        <v>64</v>
      </c>
      <c r="P1099" s="34">
        <v>1.011336E-4</v>
      </c>
      <c r="Q1099" s="35">
        <v>536</v>
      </c>
      <c r="R1099" s="34">
        <v>2.8238500000000001E-5</v>
      </c>
      <c r="S1099" s="35">
        <v>111</v>
      </c>
      <c r="T1099" s="34">
        <v>2.3410599999999999E-5</v>
      </c>
      <c r="U1099" s="35">
        <v>548.90000000000009</v>
      </c>
      <c r="V1099" s="34">
        <v>4.1721799999999998E-5</v>
      </c>
      <c r="W1099" s="35">
        <v>12955.53</v>
      </c>
    </row>
    <row r="1100" spans="1:23" ht="14.45" x14ac:dyDescent="0.3">
      <c r="A1100" s="6" t="s">
        <v>31</v>
      </c>
      <c r="B1100" s="6" t="s">
        <v>97</v>
      </c>
      <c r="C1100" s="6" t="s">
        <v>147</v>
      </c>
      <c r="D1100" s="6" t="s">
        <v>44</v>
      </c>
      <c r="E1100" s="6" t="s">
        <v>40</v>
      </c>
      <c r="F1100" s="24" t="str">
        <f>+TabIPW[[#This Row],[WK]]&amp;TabIPW[[#This Row],[PK]]&amp;TabIPW[[#This Row],[GK]]</f>
        <v>141806</v>
      </c>
      <c r="G1100" s="6" t="s">
        <v>1066</v>
      </c>
      <c r="H1100" s="34">
        <v>3.9364639999999995E-5</v>
      </c>
      <c r="I1100" s="35">
        <v>12463</v>
      </c>
      <c r="J1100" s="34">
        <v>2.8407200000000001E-5</v>
      </c>
      <c r="K1100" s="35">
        <v>7242</v>
      </c>
      <c r="L1100" s="34">
        <v>1.33342E-4</v>
      </c>
      <c r="M1100" s="35">
        <v>12076.65</v>
      </c>
      <c r="N1100" s="34">
        <v>6.6529100000000006E-5</v>
      </c>
      <c r="O1100" s="35">
        <v>51</v>
      </c>
      <c r="P1100" s="34">
        <v>9.5850500000000007E-5</v>
      </c>
      <c r="Q1100" s="35">
        <v>508</v>
      </c>
      <c r="R1100" s="34">
        <v>2.7984099999999999E-5</v>
      </c>
      <c r="S1100" s="35">
        <v>110</v>
      </c>
      <c r="T1100" s="34">
        <v>4.0176399999999997E-5</v>
      </c>
      <c r="U1100" s="35">
        <v>942</v>
      </c>
      <c r="V1100" s="34">
        <v>3.8891399999999998E-5</v>
      </c>
      <c r="W1100" s="35">
        <v>12076.65</v>
      </c>
    </row>
    <row r="1101" spans="1:23" ht="14.45" x14ac:dyDescent="0.3">
      <c r="A1101" s="6" t="s">
        <v>31</v>
      </c>
      <c r="B1101" s="6" t="s">
        <v>97</v>
      </c>
      <c r="C1101" s="6" t="s">
        <v>153</v>
      </c>
      <c r="D1101" s="6" t="s">
        <v>33</v>
      </c>
      <c r="E1101" s="6" t="s">
        <v>36</v>
      </c>
      <c r="F1101" s="24" t="str">
        <f>+TabIPW[[#This Row],[WK]]&amp;TabIPW[[#This Row],[PK]]&amp;TabIPW[[#This Row],[GK]]</f>
        <v>141901</v>
      </c>
      <c r="G1101" s="6" t="s">
        <v>1067</v>
      </c>
      <c r="H1101" s="34">
        <v>2.8025552E-5</v>
      </c>
      <c r="I1101" s="35">
        <v>8873</v>
      </c>
      <c r="J1101" s="34">
        <v>2.1640800000000001E-5</v>
      </c>
      <c r="K1101" s="35">
        <v>5517</v>
      </c>
      <c r="L1101" s="34">
        <v>8.4351700000000001E-5</v>
      </c>
      <c r="M1101" s="35">
        <v>7639.65</v>
      </c>
      <c r="N1101" s="34">
        <v>8.2182900000000002E-5</v>
      </c>
      <c r="O1101" s="35">
        <v>63</v>
      </c>
      <c r="P1101" s="34">
        <v>5.1698900000000001E-5</v>
      </c>
      <c r="Q1101" s="35">
        <v>274</v>
      </c>
      <c r="R1101" s="34">
        <v>3.5870500000000002E-5</v>
      </c>
      <c r="S1101" s="35">
        <v>141</v>
      </c>
      <c r="T1101" s="34">
        <v>2.0327E-5</v>
      </c>
      <c r="U1101" s="35">
        <v>476.6</v>
      </c>
      <c r="V1101" s="34">
        <v>2.4602600000000001E-5</v>
      </c>
      <c r="W1101" s="35">
        <v>7639.65</v>
      </c>
    </row>
    <row r="1102" spans="1:23" ht="14.45" x14ac:dyDescent="0.3">
      <c r="A1102" s="6" t="s">
        <v>31</v>
      </c>
      <c r="B1102" s="6" t="s">
        <v>97</v>
      </c>
      <c r="C1102" s="6" t="s">
        <v>153</v>
      </c>
      <c r="D1102" s="6" t="s">
        <v>32</v>
      </c>
      <c r="E1102" s="6" t="s">
        <v>36</v>
      </c>
      <c r="F1102" s="24" t="str">
        <f>+TabIPW[[#This Row],[WK]]&amp;TabIPW[[#This Row],[PK]]&amp;TabIPW[[#This Row],[GK]]</f>
        <v>141902</v>
      </c>
      <c r="G1102" s="6" t="s">
        <v>1068</v>
      </c>
      <c r="H1102" s="34">
        <v>2.4481688E-5</v>
      </c>
      <c r="I1102" s="35">
        <v>7751</v>
      </c>
      <c r="J1102" s="34">
        <v>1.85066E-5</v>
      </c>
      <c r="K1102" s="35">
        <v>4718</v>
      </c>
      <c r="L1102" s="34">
        <v>7.3685399999999998E-5</v>
      </c>
      <c r="M1102" s="35">
        <v>6673.61</v>
      </c>
      <c r="N1102" s="34">
        <v>5.4788599999999999E-5</v>
      </c>
      <c r="O1102" s="35">
        <v>42</v>
      </c>
      <c r="P1102" s="34">
        <v>4.77366E-5</v>
      </c>
      <c r="Q1102" s="35">
        <v>253</v>
      </c>
      <c r="R1102" s="34">
        <v>4.1721699999999997E-5</v>
      </c>
      <c r="S1102" s="35">
        <v>164</v>
      </c>
      <c r="T1102" s="34">
        <v>0</v>
      </c>
      <c r="U1102" s="35">
        <v>0</v>
      </c>
      <c r="V1102" s="34">
        <v>2.1491599999999999E-5</v>
      </c>
      <c r="W1102" s="35">
        <v>6673.61</v>
      </c>
    </row>
    <row r="1103" spans="1:23" ht="14.45" x14ac:dyDescent="0.3">
      <c r="A1103" s="6" t="s">
        <v>31</v>
      </c>
      <c r="B1103" s="6" t="s">
        <v>97</v>
      </c>
      <c r="C1103" s="6" t="s">
        <v>153</v>
      </c>
      <c r="D1103" s="6" t="s">
        <v>37</v>
      </c>
      <c r="E1103" s="6" t="s">
        <v>36</v>
      </c>
      <c r="F1103" s="24" t="str">
        <f>+TabIPW[[#This Row],[WK]]&amp;TabIPW[[#This Row],[PK]]&amp;TabIPW[[#This Row],[GK]]</f>
        <v>141903</v>
      </c>
      <c r="G1103" s="6" t="s">
        <v>1069</v>
      </c>
      <c r="H1103" s="34">
        <v>2.6060952000000002E-5</v>
      </c>
      <c r="I1103" s="35">
        <v>8251</v>
      </c>
      <c r="J1103" s="34">
        <v>1.98913E-5</v>
      </c>
      <c r="K1103" s="35">
        <v>5071</v>
      </c>
      <c r="L1103" s="34">
        <v>7.8438700000000005E-5</v>
      </c>
      <c r="M1103" s="35">
        <v>7104.11</v>
      </c>
      <c r="N1103" s="34">
        <v>4.5657200000000001E-5</v>
      </c>
      <c r="O1103" s="35">
        <v>35</v>
      </c>
      <c r="P1103" s="34">
        <v>5.0944099999999999E-5</v>
      </c>
      <c r="Q1103" s="35">
        <v>270</v>
      </c>
      <c r="R1103" s="34">
        <v>3.7905699999999999E-5</v>
      </c>
      <c r="S1103" s="35">
        <v>149</v>
      </c>
      <c r="T1103" s="34">
        <v>1.4629E-5</v>
      </c>
      <c r="U1103" s="35">
        <v>343</v>
      </c>
      <c r="V1103" s="34">
        <v>2.28779E-5</v>
      </c>
      <c r="W1103" s="35">
        <v>7104.11</v>
      </c>
    </row>
    <row r="1104" spans="1:23" ht="14.45" x14ac:dyDescent="0.3">
      <c r="A1104" s="6" t="s">
        <v>31</v>
      </c>
      <c r="B1104" s="6" t="s">
        <v>97</v>
      </c>
      <c r="C1104" s="6" t="s">
        <v>153</v>
      </c>
      <c r="D1104" s="6" t="s">
        <v>39</v>
      </c>
      <c r="E1104" s="6" t="s">
        <v>36</v>
      </c>
      <c r="F1104" s="24" t="str">
        <f>+TabIPW[[#This Row],[WK]]&amp;TabIPW[[#This Row],[PK]]&amp;TabIPW[[#This Row],[GK]]</f>
        <v>141904</v>
      </c>
      <c r="G1104" s="6" t="s">
        <v>1070</v>
      </c>
      <c r="H1104" s="34">
        <v>1.6402191999999998E-5</v>
      </c>
      <c r="I1104" s="35">
        <v>5193</v>
      </c>
      <c r="J1104" s="34">
        <v>1.2481599999999999E-5</v>
      </c>
      <c r="K1104" s="35">
        <v>3182</v>
      </c>
      <c r="L1104" s="34">
        <v>4.9367599999999998E-5</v>
      </c>
      <c r="M1104" s="35">
        <v>4471.17</v>
      </c>
      <c r="N1104" s="34">
        <v>3.6525800000000002E-5</v>
      </c>
      <c r="O1104" s="35">
        <v>28</v>
      </c>
      <c r="P1104" s="34">
        <v>3.2830699999999997E-5</v>
      </c>
      <c r="Q1104" s="35">
        <v>174</v>
      </c>
      <c r="R1104" s="34">
        <v>2.06064E-5</v>
      </c>
      <c r="S1104" s="35">
        <v>81</v>
      </c>
      <c r="T1104" s="34">
        <v>1.51792E-5</v>
      </c>
      <c r="U1104" s="35">
        <v>355.90000000000003</v>
      </c>
      <c r="V1104" s="34">
        <v>1.43989E-5</v>
      </c>
      <c r="W1104" s="35">
        <v>4471.17</v>
      </c>
    </row>
    <row r="1105" spans="1:23" ht="14.45" x14ac:dyDescent="0.3">
      <c r="A1105" s="6" t="s">
        <v>31</v>
      </c>
      <c r="B1105" s="6" t="s">
        <v>97</v>
      </c>
      <c r="C1105" s="6" t="s">
        <v>153</v>
      </c>
      <c r="D1105" s="6" t="s">
        <v>42</v>
      </c>
      <c r="E1105" s="6" t="s">
        <v>40</v>
      </c>
      <c r="F1105" s="24" t="str">
        <f>+TabIPW[[#This Row],[WK]]&amp;TabIPW[[#This Row],[PK]]&amp;TabIPW[[#This Row],[GK]]</f>
        <v>141905</v>
      </c>
      <c r="G1105" s="6" t="s">
        <v>1071</v>
      </c>
      <c r="H1105" s="34">
        <v>2.3022455999999998E-5</v>
      </c>
      <c r="I1105" s="35">
        <v>7289</v>
      </c>
      <c r="J1105" s="34">
        <v>1.7490699999999998E-5</v>
      </c>
      <c r="K1105" s="35">
        <v>4459</v>
      </c>
      <c r="L1105" s="34">
        <v>6.9293400000000003E-5</v>
      </c>
      <c r="M1105" s="35">
        <v>6275.83</v>
      </c>
      <c r="N1105" s="34">
        <v>5.4788599999999999E-5</v>
      </c>
      <c r="O1105" s="35">
        <v>42</v>
      </c>
      <c r="P1105" s="34">
        <v>4.47176E-5</v>
      </c>
      <c r="Q1105" s="35">
        <v>237</v>
      </c>
      <c r="R1105" s="34">
        <v>6.8688200000000004E-5</v>
      </c>
      <c r="S1105" s="35">
        <v>270</v>
      </c>
      <c r="T1105" s="34">
        <v>2.33552E-5</v>
      </c>
      <c r="U1105" s="35">
        <v>547.6</v>
      </c>
      <c r="V1105" s="34">
        <v>2.0210599999999999E-5</v>
      </c>
      <c r="W1105" s="35">
        <v>6275.83</v>
      </c>
    </row>
    <row r="1106" spans="1:23" ht="14.45" x14ac:dyDescent="0.3">
      <c r="A1106" s="6" t="s">
        <v>31</v>
      </c>
      <c r="B1106" s="6" t="s">
        <v>97</v>
      </c>
      <c r="C1106" s="6" t="s">
        <v>153</v>
      </c>
      <c r="D1106" s="6" t="s">
        <v>44</v>
      </c>
      <c r="E1106" s="6" t="s">
        <v>40</v>
      </c>
      <c r="F1106" s="24" t="str">
        <f>+TabIPW[[#This Row],[WK]]&amp;TabIPW[[#This Row],[PK]]&amp;TabIPW[[#This Row],[GK]]</f>
        <v>141906</v>
      </c>
      <c r="G1106" s="6" t="s">
        <v>1072</v>
      </c>
      <c r="H1106" s="34">
        <v>3.5220656000000006E-5</v>
      </c>
      <c r="I1106" s="35">
        <v>11151</v>
      </c>
      <c r="J1106" s="34">
        <v>2.6355699999999999E-5</v>
      </c>
      <c r="K1106" s="35">
        <v>6719</v>
      </c>
      <c r="L1106" s="34">
        <v>1.060077E-4</v>
      </c>
      <c r="M1106" s="35">
        <v>9601.01</v>
      </c>
      <c r="N1106" s="34">
        <v>8.4791900000000004E-5</v>
      </c>
      <c r="O1106" s="35">
        <v>65</v>
      </c>
      <c r="P1106" s="34">
        <v>8.0001199999999996E-5</v>
      </c>
      <c r="Q1106" s="35">
        <v>424</v>
      </c>
      <c r="R1106" s="34">
        <v>8.4715400000000005E-5</v>
      </c>
      <c r="S1106" s="35">
        <v>333</v>
      </c>
      <c r="T1106" s="34">
        <v>1.92651E-5</v>
      </c>
      <c r="U1106" s="35">
        <v>451.7</v>
      </c>
      <c r="V1106" s="34">
        <v>3.09189E-5</v>
      </c>
      <c r="W1106" s="35">
        <v>9601.01</v>
      </c>
    </row>
    <row r="1107" spans="1:23" ht="14.45" x14ac:dyDescent="0.3">
      <c r="A1107" s="6" t="s">
        <v>31</v>
      </c>
      <c r="B1107" s="6" t="s">
        <v>97</v>
      </c>
      <c r="C1107" s="6" t="s">
        <v>153</v>
      </c>
      <c r="D1107" s="6" t="s">
        <v>51</v>
      </c>
      <c r="E1107" s="6" t="s">
        <v>36</v>
      </c>
      <c r="F1107" s="24" t="str">
        <f>+TabIPW[[#This Row],[WK]]&amp;TabIPW[[#This Row],[PK]]&amp;TabIPW[[#This Row],[GK]]</f>
        <v>141907</v>
      </c>
      <c r="G1107" s="6" t="s">
        <v>1073</v>
      </c>
      <c r="H1107" s="34">
        <v>1.6942304E-5</v>
      </c>
      <c r="I1107" s="35">
        <v>5364</v>
      </c>
      <c r="J1107" s="34">
        <v>1.2885600000000001E-5</v>
      </c>
      <c r="K1107" s="35">
        <v>3285</v>
      </c>
      <c r="L1107" s="34">
        <v>5.0993199999999998E-5</v>
      </c>
      <c r="M1107" s="35">
        <v>4618.3999999999996</v>
      </c>
      <c r="N1107" s="34">
        <v>2.73943E-5</v>
      </c>
      <c r="O1107" s="35">
        <v>21</v>
      </c>
      <c r="P1107" s="34">
        <v>2.9811800000000001E-5</v>
      </c>
      <c r="Q1107" s="35">
        <v>158</v>
      </c>
      <c r="R1107" s="34">
        <v>2.18784E-5</v>
      </c>
      <c r="S1107" s="35">
        <v>86</v>
      </c>
      <c r="T1107" s="34">
        <v>1.49915E-5</v>
      </c>
      <c r="U1107" s="35">
        <v>351.5</v>
      </c>
      <c r="V1107" s="34">
        <v>1.4873E-5</v>
      </c>
      <c r="W1107" s="35">
        <v>4618.3999999999996</v>
      </c>
    </row>
    <row r="1108" spans="1:23" ht="14.45" x14ac:dyDescent="0.3">
      <c r="A1108" s="6" t="s">
        <v>31</v>
      </c>
      <c r="B1108" s="6" t="s">
        <v>97</v>
      </c>
      <c r="C1108" s="6" t="s">
        <v>153</v>
      </c>
      <c r="D1108" s="6" t="s">
        <v>75</v>
      </c>
      <c r="E1108" s="6" t="s">
        <v>36</v>
      </c>
      <c r="F1108" s="24" t="str">
        <f>+TabIPW[[#This Row],[WK]]&amp;TabIPW[[#This Row],[PK]]&amp;TabIPW[[#This Row],[GK]]</f>
        <v>141908</v>
      </c>
      <c r="G1108" s="6" t="s">
        <v>1074</v>
      </c>
      <c r="H1108" s="34">
        <v>1.7785624E-5</v>
      </c>
      <c r="I1108" s="35">
        <v>5631</v>
      </c>
      <c r="J1108" s="34">
        <v>1.36819E-5</v>
      </c>
      <c r="K1108" s="35">
        <v>3488</v>
      </c>
      <c r="L1108" s="34">
        <v>5.3531500000000001E-5</v>
      </c>
      <c r="M1108" s="35">
        <v>4848.29</v>
      </c>
      <c r="N1108" s="34">
        <v>4.9570700000000003E-5</v>
      </c>
      <c r="O1108" s="35">
        <v>38</v>
      </c>
      <c r="P1108" s="34">
        <v>4.0000599999999998E-5</v>
      </c>
      <c r="Q1108" s="35">
        <v>212</v>
      </c>
      <c r="R1108" s="34">
        <v>3.4344100000000002E-5</v>
      </c>
      <c r="S1108" s="35">
        <v>135</v>
      </c>
      <c r="T1108" s="34">
        <v>1.09099E-5</v>
      </c>
      <c r="U1108" s="35">
        <v>255.8</v>
      </c>
      <c r="V1108" s="34">
        <v>1.5613299999999998E-5</v>
      </c>
      <c r="W1108" s="35">
        <v>4848.29</v>
      </c>
    </row>
    <row r="1109" spans="1:23" ht="14.45" x14ac:dyDescent="0.3">
      <c r="A1109" s="6" t="s">
        <v>31</v>
      </c>
      <c r="B1109" s="6" t="s">
        <v>97</v>
      </c>
      <c r="C1109" s="6" t="s">
        <v>153</v>
      </c>
      <c r="D1109" s="6" t="s">
        <v>77</v>
      </c>
      <c r="E1109" s="6" t="s">
        <v>36</v>
      </c>
      <c r="F1109" s="24" t="str">
        <f>+TabIPW[[#This Row],[WK]]&amp;TabIPW[[#This Row],[PK]]&amp;TabIPW[[#This Row],[GK]]</f>
        <v>141909</v>
      </c>
      <c r="G1109" s="6" t="s">
        <v>1075</v>
      </c>
      <c r="H1109" s="34">
        <v>1.2425616000000001E-5</v>
      </c>
      <c r="I1109" s="35">
        <v>3934</v>
      </c>
      <c r="J1109" s="34">
        <v>9.6103000000000001E-6</v>
      </c>
      <c r="K1109" s="35">
        <v>2450</v>
      </c>
      <c r="L1109" s="34">
        <v>3.7398799999999998E-5</v>
      </c>
      <c r="M1109" s="35">
        <v>3387.17</v>
      </c>
      <c r="N1109" s="34">
        <v>1.9567399999999998E-5</v>
      </c>
      <c r="O1109" s="35">
        <v>15</v>
      </c>
      <c r="P1109" s="34">
        <v>1.69814E-5</v>
      </c>
      <c r="Q1109" s="35">
        <v>90</v>
      </c>
      <c r="R1109" s="34">
        <v>2.6457699999999999E-5</v>
      </c>
      <c r="S1109" s="35">
        <v>104</v>
      </c>
      <c r="T1109" s="34">
        <v>7.6813000000000005E-6</v>
      </c>
      <c r="U1109" s="35">
        <v>180.1</v>
      </c>
      <c r="V1109" s="34">
        <v>1.0908E-5</v>
      </c>
      <c r="W1109" s="35">
        <v>3387.17</v>
      </c>
    </row>
    <row r="1110" spans="1:23" ht="14.45" x14ac:dyDescent="0.3">
      <c r="A1110" s="6" t="s">
        <v>31</v>
      </c>
      <c r="B1110" s="6" t="s">
        <v>97</v>
      </c>
      <c r="C1110" s="6" t="s">
        <v>153</v>
      </c>
      <c r="D1110" s="6" t="s">
        <v>90</v>
      </c>
      <c r="E1110" s="6" t="s">
        <v>36</v>
      </c>
      <c r="F1110" s="24" t="str">
        <f>+TabIPW[[#This Row],[WK]]&amp;TabIPW[[#This Row],[PK]]&amp;TabIPW[[#This Row],[GK]]</f>
        <v>141910</v>
      </c>
      <c r="G1110" s="6" t="s">
        <v>1076</v>
      </c>
      <c r="H1110" s="34">
        <v>2.7494920000000001E-5</v>
      </c>
      <c r="I1110" s="35">
        <v>8705</v>
      </c>
      <c r="J1110" s="34">
        <v>2.0993500000000002E-5</v>
      </c>
      <c r="K1110" s="35">
        <v>5352</v>
      </c>
      <c r="L1110" s="34">
        <v>8.2754699999999996E-5</v>
      </c>
      <c r="M1110" s="35">
        <v>7495.01</v>
      </c>
      <c r="N1110" s="34">
        <v>3.39168E-5</v>
      </c>
      <c r="O1110" s="35">
        <v>26</v>
      </c>
      <c r="P1110" s="34">
        <v>5.2264900000000002E-5</v>
      </c>
      <c r="Q1110" s="35">
        <v>277</v>
      </c>
      <c r="R1110" s="34">
        <v>2.0097599999999999E-5</v>
      </c>
      <c r="S1110" s="35">
        <v>79</v>
      </c>
      <c r="T1110" s="34">
        <v>1.80709E-5</v>
      </c>
      <c r="U1110" s="35">
        <v>423.7</v>
      </c>
      <c r="V1110" s="34">
        <v>2.4136799999999999E-5</v>
      </c>
      <c r="W1110" s="35">
        <v>7495.01</v>
      </c>
    </row>
    <row r="1111" spans="1:23" ht="14.45" x14ac:dyDescent="0.3">
      <c r="A1111" s="6" t="s">
        <v>31</v>
      </c>
      <c r="B1111" s="6" t="s">
        <v>97</v>
      </c>
      <c r="C1111" s="6" t="s">
        <v>153</v>
      </c>
      <c r="D1111" s="6" t="s">
        <v>92</v>
      </c>
      <c r="E1111" s="6" t="s">
        <v>36</v>
      </c>
      <c r="F1111" s="24" t="str">
        <f>+TabIPW[[#This Row],[WK]]&amp;TabIPW[[#This Row],[PK]]&amp;TabIPW[[#This Row],[GK]]</f>
        <v>141911</v>
      </c>
      <c r="G1111" s="6" t="s">
        <v>564</v>
      </c>
      <c r="H1111" s="34">
        <v>1.3006784E-5</v>
      </c>
      <c r="I1111" s="35">
        <v>4118</v>
      </c>
      <c r="J1111" s="34">
        <v>9.7829000000000008E-6</v>
      </c>
      <c r="K1111" s="35">
        <v>2494</v>
      </c>
      <c r="L1111" s="34">
        <v>3.9148099999999999E-5</v>
      </c>
      <c r="M1111" s="35">
        <v>3545.6</v>
      </c>
      <c r="N1111" s="34">
        <v>3.7830300000000003E-5</v>
      </c>
      <c r="O1111" s="35">
        <v>29</v>
      </c>
      <c r="P1111" s="34">
        <v>2.75476E-5</v>
      </c>
      <c r="Q1111" s="35">
        <v>146</v>
      </c>
      <c r="R1111" s="34">
        <v>3.25633E-5</v>
      </c>
      <c r="S1111" s="35">
        <v>128</v>
      </c>
      <c r="T1111" s="34">
        <v>7.1268000000000001E-6</v>
      </c>
      <c r="U1111" s="35">
        <v>167.1</v>
      </c>
      <c r="V1111" s="34">
        <v>1.14182E-5</v>
      </c>
      <c r="W1111" s="35">
        <v>3545.6</v>
      </c>
    </row>
    <row r="1112" spans="1:23" ht="14.45" x14ac:dyDescent="0.3">
      <c r="A1112" s="6" t="s">
        <v>31</v>
      </c>
      <c r="B1112" s="6" t="s">
        <v>97</v>
      </c>
      <c r="C1112" s="6" t="s">
        <v>153</v>
      </c>
      <c r="D1112" s="6" t="s">
        <v>93</v>
      </c>
      <c r="E1112" s="6" t="s">
        <v>36</v>
      </c>
      <c r="F1112" s="24" t="str">
        <f>+TabIPW[[#This Row],[WK]]&amp;TabIPW[[#This Row],[PK]]&amp;TabIPW[[#This Row],[GK]]</f>
        <v>141912</v>
      </c>
      <c r="G1112" s="6" t="s">
        <v>1077</v>
      </c>
      <c r="H1112" s="34">
        <v>2.8587768000000003E-5</v>
      </c>
      <c r="I1112" s="35">
        <v>9051</v>
      </c>
      <c r="J1112" s="34">
        <v>2.11936E-5</v>
      </c>
      <c r="K1112" s="35">
        <v>5403</v>
      </c>
      <c r="L1112" s="34">
        <v>8.6043899999999998E-5</v>
      </c>
      <c r="M1112" s="35">
        <v>7792.91</v>
      </c>
      <c r="N1112" s="34">
        <v>4.5657200000000001E-5</v>
      </c>
      <c r="O1112" s="35">
        <v>35</v>
      </c>
      <c r="P1112" s="34">
        <v>5.4151699999999999E-5</v>
      </c>
      <c r="Q1112" s="35">
        <v>287</v>
      </c>
      <c r="R1112" s="34">
        <v>2.41681E-5</v>
      </c>
      <c r="S1112" s="35">
        <v>95</v>
      </c>
      <c r="T1112" s="34">
        <v>2.4587799999999999E-5</v>
      </c>
      <c r="U1112" s="35">
        <v>576.5</v>
      </c>
      <c r="V1112" s="34">
        <v>2.5096099999999998E-5</v>
      </c>
      <c r="W1112" s="35">
        <v>7792.91</v>
      </c>
    </row>
    <row r="1113" spans="1:23" ht="14.45" x14ac:dyDescent="0.3">
      <c r="A1113" s="6" t="s">
        <v>31</v>
      </c>
      <c r="B1113" s="6" t="s">
        <v>97</v>
      </c>
      <c r="C1113" s="6" t="s">
        <v>153</v>
      </c>
      <c r="D1113" s="6" t="s">
        <v>95</v>
      </c>
      <c r="E1113" s="6" t="s">
        <v>36</v>
      </c>
      <c r="F1113" s="24" t="str">
        <f>+TabIPW[[#This Row],[WK]]&amp;TabIPW[[#This Row],[PK]]&amp;TabIPW[[#This Row],[GK]]</f>
        <v>141913</v>
      </c>
      <c r="G1113" s="6" t="s">
        <v>1078</v>
      </c>
      <c r="H1113" s="34">
        <v>3.8739248000000001E-5</v>
      </c>
      <c r="I1113" s="35">
        <v>12265</v>
      </c>
      <c r="J1113" s="34">
        <v>3.0062499999999999E-5</v>
      </c>
      <c r="K1113" s="35">
        <v>7664</v>
      </c>
      <c r="L1113" s="34">
        <v>1.165981E-4</v>
      </c>
      <c r="M1113" s="35">
        <v>10560.17</v>
      </c>
      <c r="N1113" s="34">
        <v>6.9138000000000001E-5</v>
      </c>
      <c r="O1113" s="35">
        <v>53</v>
      </c>
      <c r="P1113" s="34">
        <v>7.0944499999999998E-5</v>
      </c>
      <c r="Q1113" s="35">
        <v>376</v>
      </c>
      <c r="R1113" s="34">
        <v>2.62033E-5</v>
      </c>
      <c r="S1113" s="35">
        <v>103</v>
      </c>
      <c r="T1113" s="34">
        <v>3.3693599999999999E-5</v>
      </c>
      <c r="U1113" s="35">
        <v>790</v>
      </c>
      <c r="V1113" s="34">
        <v>3.4007800000000003E-5</v>
      </c>
      <c r="W1113" s="35">
        <v>10560.17</v>
      </c>
    </row>
    <row r="1114" spans="1:23" ht="14.45" x14ac:dyDescent="0.3">
      <c r="A1114" s="6" t="s">
        <v>31</v>
      </c>
      <c r="B1114" s="6" t="s">
        <v>97</v>
      </c>
      <c r="C1114" s="6" t="s">
        <v>153</v>
      </c>
      <c r="D1114" s="6" t="s">
        <v>97</v>
      </c>
      <c r="E1114" s="6" t="s">
        <v>36</v>
      </c>
      <c r="F1114" s="24" t="str">
        <f>+TabIPW[[#This Row],[WK]]&amp;TabIPW[[#This Row],[PK]]&amp;TabIPW[[#This Row],[GK]]</f>
        <v>141914</v>
      </c>
      <c r="G1114" s="6" t="s">
        <v>1079</v>
      </c>
      <c r="H1114" s="34">
        <v>2.1373704000000003E-5</v>
      </c>
      <c r="I1114" s="35">
        <v>6767</v>
      </c>
      <c r="J1114" s="34">
        <v>1.6643400000000001E-5</v>
      </c>
      <c r="K1114" s="35">
        <v>4243</v>
      </c>
      <c r="L1114" s="34">
        <v>6.4331000000000005E-5</v>
      </c>
      <c r="M1114" s="35">
        <v>5826.39</v>
      </c>
      <c r="N1114" s="34">
        <v>4.0439199999999997E-5</v>
      </c>
      <c r="O1114" s="35">
        <v>31</v>
      </c>
      <c r="P1114" s="34">
        <v>3.79251E-5</v>
      </c>
      <c r="Q1114" s="35">
        <v>201</v>
      </c>
      <c r="R1114" s="34">
        <v>4.1467300000000002E-5</v>
      </c>
      <c r="S1114" s="35">
        <v>163</v>
      </c>
      <c r="T1114" s="34">
        <v>2.1107500000000001E-5</v>
      </c>
      <c r="U1114" s="35">
        <v>494.90000000000003</v>
      </c>
      <c r="V1114" s="34">
        <v>1.87632E-5</v>
      </c>
      <c r="W1114" s="35">
        <v>5826.39</v>
      </c>
    </row>
    <row r="1115" spans="1:23" ht="14.45" x14ac:dyDescent="0.3">
      <c r="A1115" s="6" t="s">
        <v>31</v>
      </c>
      <c r="B1115" s="6" t="s">
        <v>97</v>
      </c>
      <c r="C1115" s="6" t="s">
        <v>153</v>
      </c>
      <c r="D1115" s="6" t="s">
        <v>130</v>
      </c>
      <c r="E1115" s="6" t="s">
        <v>40</v>
      </c>
      <c r="F1115" s="24" t="str">
        <f>+TabIPW[[#This Row],[WK]]&amp;TabIPW[[#This Row],[PK]]&amp;TabIPW[[#This Row],[GK]]</f>
        <v>141915</v>
      </c>
      <c r="G1115" s="6" t="s">
        <v>1080</v>
      </c>
      <c r="H1115" s="34">
        <v>1.63864E-5</v>
      </c>
      <c r="I1115" s="35">
        <v>5188</v>
      </c>
      <c r="J1115" s="34">
        <v>1.20893E-5</v>
      </c>
      <c r="K1115" s="35">
        <v>3082</v>
      </c>
      <c r="L1115" s="34">
        <v>4.9320100000000002E-5</v>
      </c>
      <c r="M1115" s="35">
        <v>4466.87</v>
      </c>
      <c r="N1115" s="34">
        <v>4.0439199999999997E-5</v>
      </c>
      <c r="O1115" s="35">
        <v>31</v>
      </c>
      <c r="P1115" s="34">
        <v>3.2453300000000003E-5</v>
      </c>
      <c r="Q1115" s="35">
        <v>172</v>
      </c>
      <c r="R1115" s="34">
        <v>4.5028899999999998E-5</v>
      </c>
      <c r="S1115" s="35">
        <v>177</v>
      </c>
      <c r="T1115" s="34">
        <v>1.46716E-5</v>
      </c>
      <c r="U1115" s="35">
        <v>344</v>
      </c>
      <c r="V1115" s="34">
        <v>1.4385E-5</v>
      </c>
      <c r="W1115" s="35">
        <v>4466.87</v>
      </c>
    </row>
    <row r="1116" spans="1:23" ht="14.45" x14ac:dyDescent="0.3">
      <c r="A1116" s="6" t="s">
        <v>31</v>
      </c>
      <c r="B1116" s="6" t="s">
        <v>97</v>
      </c>
      <c r="C1116" s="6" t="s">
        <v>161</v>
      </c>
      <c r="D1116" s="6" t="s">
        <v>33</v>
      </c>
      <c r="E1116" s="6" t="s">
        <v>34</v>
      </c>
      <c r="F1116" s="24" t="str">
        <f>+TabIPW[[#This Row],[WK]]&amp;TabIPW[[#This Row],[PK]]&amp;TabIPW[[#This Row],[GK]]</f>
        <v>142001</v>
      </c>
      <c r="G1116" s="6" t="s">
        <v>1081</v>
      </c>
      <c r="H1116" s="34">
        <v>6.8002936000000004E-5</v>
      </c>
      <c r="I1116" s="35">
        <v>21530</v>
      </c>
      <c r="J1116" s="34">
        <v>4.9565399999999998E-5</v>
      </c>
      <c r="K1116" s="35">
        <v>12636</v>
      </c>
      <c r="L1116" s="34">
        <v>2.0063519999999999E-4</v>
      </c>
      <c r="M1116" s="35">
        <v>18171.32</v>
      </c>
      <c r="N1116" s="34">
        <v>1.604524E-4</v>
      </c>
      <c r="O1116" s="35">
        <v>123</v>
      </c>
      <c r="P1116" s="34">
        <v>2.3906019999999999E-4</v>
      </c>
      <c r="Q1116" s="35">
        <v>1267</v>
      </c>
      <c r="R1116" s="34">
        <v>5.0116900000000001E-5</v>
      </c>
      <c r="S1116" s="35">
        <v>197</v>
      </c>
      <c r="T1116" s="34">
        <v>8.2702799999999997E-5</v>
      </c>
      <c r="U1116" s="35">
        <v>1939.1000000000001</v>
      </c>
      <c r="V1116" s="34">
        <v>5.8518599999999999E-5</v>
      </c>
      <c r="W1116" s="35">
        <v>18171.32</v>
      </c>
    </row>
    <row r="1117" spans="1:23" ht="14.45" x14ac:dyDescent="0.3">
      <c r="A1117" s="6" t="s">
        <v>31</v>
      </c>
      <c r="B1117" s="6" t="s">
        <v>97</v>
      </c>
      <c r="C1117" s="6" t="s">
        <v>161</v>
      </c>
      <c r="D1117" s="6" t="s">
        <v>32</v>
      </c>
      <c r="E1117" s="6" t="s">
        <v>34</v>
      </c>
      <c r="F1117" s="24" t="str">
        <f>+TabIPW[[#This Row],[WK]]&amp;TabIPW[[#This Row],[PK]]&amp;TabIPW[[#This Row],[GK]]</f>
        <v>142002</v>
      </c>
      <c r="G1117" s="6" t="s">
        <v>1082</v>
      </c>
      <c r="H1117" s="34">
        <v>1.2526688E-5</v>
      </c>
      <c r="I1117" s="35">
        <v>3966</v>
      </c>
      <c r="J1117" s="34">
        <v>9.7279000000000005E-6</v>
      </c>
      <c r="K1117" s="35">
        <v>2480</v>
      </c>
      <c r="L1117" s="34">
        <v>3.6958600000000002E-5</v>
      </c>
      <c r="M1117" s="35">
        <v>3347.3</v>
      </c>
      <c r="N1117" s="34">
        <v>2.3480800000000001E-5</v>
      </c>
      <c r="O1117" s="35">
        <v>18</v>
      </c>
      <c r="P1117" s="34">
        <v>3.75477E-5</v>
      </c>
      <c r="Q1117" s="35">
        <v>199</v>
      </c>
      <c r="R1117" s="34">
        <v>4.2739299999999999E-5</v>
      </c>
      <c r="S1117" s="35">
        <v>168</v>
      </c>
      <c r="T1117" s="34">
        <v>1.13663E-5</v>
      </c>
      <c r="U1117" s="35">
        <v>266.5</v>
      </c>
      <c r="V1117" s="34">
        <v>1.0779599999999999E-5</v>
      </c>
      <c r="W1117" s="35">
        <v>3347.3</v>
      </c>
    </row>
    <row r="1118" spans="1:23" ht="14.45" x14ac:dyDescent="0.3">
      <c r="A1118" s="6" t="s">
        <v>31</v>
      </c>
      <c r="B1118" s="6" t="s">
        <v>97</v>
      </c>
      <c r="C1118" s="6" t="s">
        <v>161</v>
      </c>
      <c r="D1118" s="6" t="s">
        <v>37</v>
      </c>
      <c r="E1118" s="6" t="s">
        <v>36</v>
      </c>
      <c r="F1118" s="24" t="str">
        <f>+TabIPW[[#This Row],[WK]]&amp;TabIPW[[#This Row],[PK]]&amp;TabIPW[[#This Row],[GK]]</f>
        <v>142003</v>
      </c>
      <c r="G1118" s="6" t="s">
        <v>1083</v>
      </c>
      <c r="H1118" s="34">
        <v>2.3417272E-5</v>
      </c>
      <c r="I1118" s="35">
        <v>7414</v>
      </c>
      <c r="J1118" s="34">
        <v>1.7671100000000001E-5</v>
      </c>
      <c r="K1118" s="35">
        <v>4505</v>
      </c>
      <c r="L1118" s="34">
        <v>6.9090099999999998E-5</v>
      </c>
      <c r="M1118" s="35">
        <v>6257.42</v>
      </c>
      <c r="N1118" s="34">
        <v>6.0006600000000002E-5</v>
      </c>
      <c r="O1118" s="35">
        <v>46</v>
      </c>
      <c r="P1118" s="34">
        <v>4.6604499999999997E-5</v>
      </c>
      <c r="Q1118" s="35">
        <v>247</v>
      </c>
      <c r="R1118" s="34">
        <v>2.9001700000000001E-5</v>
      </c>
      <c r="S1118" s="35">
        <v>114</v>
      </c>
      <c r="T1118" s="34">
        <v>2.17899E-5</v>
      </c>
      <c r="U1118" s="35">
        <v>510.9</v>
      </c>
      <c r="V1118" s="34">
        <v>2.0151300000000001E-5</v>
      </c>
      <c r="W1118" s="35">
        <v>6257.42</v>
      </c>
    </row>
    <row r="1119" spans="1:23" ht="14.45" x14ac:dyDescent="0.3">
      <c r="A1119" s="6" t="s">
        <v>31</v>
      </c>
      <c r="B1119" s="6" t="s">
        <v>97</v>
      </c>
      <c r="C1119" s="6" t="s">
        <v>161</v>
      </c>
      <c r="D1119" s="6" t="s">
        <v>39</v>
      </c>
      <c r="E1119" s="6" t="s">
        <v>40</v>
      </c>
      <c r="F1119" s="24" t="str">
        <f>+TabIPW[[#This Row],[WK]]&amp;TabIPW[[#This Row],[PK]]&amp;TabIPW[[#This Row],[GK]]</f>
        <v>142004</v>
      </c>
      <c r="G1119" s="6" t="s">
        <v>1084</v>
      </c>
      <c r="H1119" s="34">
        <v>2.2564472000000001E-5</v>
      </c>
      <c r="I1119" s="35">
        <v>7144</v>
      </c>
      <c r="J1119" s="34">
        <v>1.66199E-5</v>
      </c>
      <c r="K1119" s="35">
        <v>4237</v>
      </c>
      <c r="L1119" s="34">
        <v>6.6574000000000003E-5</v>
      </c>
      <c r="M1119" s="35">
        <v>6029.54</v>
      </c>
      <c r="N1119" s="34">
        <v>6.2615599999999997E-5</v>
      </c>
      <c r="O1119" s="35">
        <v>48</v>
      </c>
      <c r="P1119" s="34">
        <v>3.8491100000000002E-5</v>
      </c>
      <c r="Q1119" s="35">
        <v>204</v>
      </c>
      <c r="R1119" s="34">
        <v>2.84929E-5</v>
      </c>
      <c r="S1119" s="35">
        <v>112</v>
      </c>
      <c r="T1119" s="34">
        <v>2.02247E-5</v>
      </c>
      <c r="U1119" s="35">
        <v>474.20000000000005</v>
      </c>
      <c r="V1119" s="34">
        <v>1.9417400000000001E-5</v>
      </c>
      <c r="W1119" s="35">
        <v>6029.54</v>
      </c>
    </row>
    <row r="1120" spans="1:23" ht="14.45" x14ac:dyDescent="0.3">
      <c r="A1120" s="6" t="s">
        <v>31</v>
      </c>
      <c r="B1120" s="6" t="s">
        <v>97</v>
      </c>
      <c r="C1120" s="6" t="s">
        <v>161</v>
      </c>
      <c r="D1120" s="6" t="s">
        <v>42</v>
      </c>
      <c r="E1120" s="6" t="s">
        <v>36</v>
      </c>
      <c r="F1120" s="24" t="str">
        <f>+TabIPW[[#This Row],[WK]]&amp;TabIPW[[#This Row],[PK]]&amp;TabIPW[[#This Row],[GK]]</f>
        <v>142005</v>
      </c>
      <c r="G1120" s="6" t="s">
        <v>1085</v>
      </c>
      <c r="H1120" s="34">
        <v>1.0568407999999999E-5</v>
      </c>
      <c r="I1120" s="35">
        <v>3346</v>
      </c>
      <c r="J1120" s="34">
        <v>8.1196999999999995E-6</v>
      </c>
      <c r="K1120" s="35">
        <v>2070</v>
      </c>
      <c r="L1120" s="34">
        <v>3.1180899999999998E-5</v>
      </c>
      <c r="M1120" s="35">
        <v>2824.02</v>
      </c>
      <c r="N1120" s="34">
        <v>2.21763E-5</v>
      </c>
      <c r="O1120" s="35">
        <v>17</v>
      </c>
      <c r="P1120" s="34">
        <v>1.30191E-5</v>
      </c>
      <c r="Q1120" s="35">
        <v>69</v>
      </c>
      <c r="R1120" s="34">
        <v>1.6535999999999999E-5</v>
      </c>
      <c r="S1120" s="35">
        <v>65</v>
      </c>
      <c r="T1120" s="34">
        <v>7.4850999999999997E-6</v>
      </c>
      <c r="U1120" s="35">
        <v>175.5</v>
      </c>
      <c r="V1120" s="34">
        <v>9.0944000000000005E-6</v>
      </c>
      <c r="W1120" s="35">
        <v>2824.02</v>
      </c>
    </row>
    <row r="1121" spans="1:23" ht="14.45" x14ac:dyDescent="0.3">
      <c r="A1121" s="6" t="s">
        <v>31</v>
      </c>
      <c r="B1121" s="6" t="s">
        <v>97</v>
      </c>
      <c r="C1121" s="6" t="s">
        <v>161</v>
      </c>
      <c r="D1121" s="6" t="s">
        <v>44</v>
      </c>
      <c r="E1121" s="6" t="s">
        <v>36</v>
      </c>
      <c r="F1121" s="24" t="str">
        <f>+TabIPW[[#This Row],[WK]]&amp;TabIPW[[#This Row],[PK]]&amp;TabIPW[[#This Row],[GK]]</f>
        <v>142006</v>
      </c>
      <c r="G1121" s="6" t="s">
        <v>1086</v>
      </c>
      <c r="H1121" s="34">
        <v>8.7838480000000001E-6</v>
      </c>
      <c r="I1121" s="35">
        <v>2781</v>
      </c>
      <c r="J1121" s="34">
        <v>6.3898999999999996E-6</v>
      </c>
      <c r="K1121" s="35">
        <v>1629</v>
      </c>
      <c r="L1121" s="34">
        <v>2.59157E-5</v>
      </c>
      <c r="M1121" s="35">
        <v>2347.16</v>
      </c>
      <c r="N1121" s="34">
        <v>3.0003300000000001E-5</v>
      </c>
      <c r="O1121" s="35">
        <v>23</v>
      </c>
      <c r="P1121" s="34">
        <v>2.05663E-5</v>
      </c>
      <c r="Q1121" s="35">
        <v>109</v>
      </c>
      <c r="R1121" s="34">
        <v>1.70448E-5</v>
      </c>
      <c r="S1121" s="35">
        <v>67</v>
      </c>
      <c r="T1121" s="34">
        <v>2.9598999999999998E-6</v>
      </c>
      <c r="U1121" s="35">
        <v>69.400000000000006</v>
      </c>
      <c r="V1121" s="34">
        <v>7.5588000000000004E-6</v>
      </c>
      <c r="W1121" s="35">
        <v>2347.16</v>
      </c>
    </row>
    <row r="1122" spans="1:23" ht="14.45" x14ac:dyDescent="0.3">
      <c r="A1122" s="6" t="s">
        <v>31</v>
      </c>
      <c r="B1122" s="6" t="s">
        <v>97</v>
      </c>
      <c r="C1122" s="6" t="s">
        <v>161</v>
      </c>
      <c r="D1122" s="6" t="s">
        <v>51</v>
      </c>
      <c r="E1122" s="6" t="s">
        <v>36</v>
      </c>
      <c r="F1122" s="24" t="str">
        <f>+TabIPW[[#This Row],[WK]]&amp;TabIPW[[#This Row],[PK]]&amp;TabIPW[[#This Row],[GK]]</f>
        <v>142007</v>
      </c>
      <c r="G1122" s="6" t="s">
        <v>1087</v>
      </c>
      <c r="H1122" s="34">
        <v>1.8559463999999999E-5</v>
      </c>
      <c r="I1122" s="35">
        <v>5876</v>
      </c>
      <c r="J1122" s="34">
        <v>1.38349E-5</v>
      </c>
      <c r="K1122" s="35">
        <v>3527</v>
      </c>
      <c r="L1122" s="34">
        <v>5.4757599999999999E-5</v>
      </c>
      <c r="M1122" s="35">
        <v>4959.34</v>
      </c>
      <c r="N1122" s="34">
        <v>4.9570700000000003E-5</v>
      </c>
      <c r="O1122" s="35">
        <v>38</v>
      </c>
      <c r="P1122" s="34">
        <v>2.6604199999999998E-5</v>
      </c>
      <c r="Q1122" s="35">
        <v>141</v>
      </c>
      <c r="R1122" s="34">
        <v>5.3678499999999998E-5</v>
      </c>
      <c r="S1122" s="35">
        <v>211</v>
      </c>
      <c r="T1122" s="34">
        <v>1.07606E-5</v>
      </c>
      <c r="U1122" s="35">
        <v>252.3</v>
      </c>
      <c r="V1122" s="34">
        <v>1.5971E-5</v>
      </c>
      <c r="W1122" s="35">
        <v>4959.34</v>
      </c>
    </row>
    <row r="1123" spans="1:23" ht="14.45" x14ac:dyDescent="0.3">
      <c r="A1123" s="6" t="s">
        <v>31</v>
      </c>
      <c r="B1123" s="6" t="s">
        <v>97</v>
      </c>
      <c r="C1123" s="6" t="s">
        <v>161</v>
      </c>
      <c r="D1123" s="6" t="s">
        <v>75</v>
      </c>
      <c r="E1123" s="6" t="s">
        <v>36</v>
      </c>
      <c r="F1123" s="24" t="str">
        <f>+TabIPW[[#This Row],[WK]]&amp;TabIPW[[#This Row],[PK]]&amp;TabIPW[[#This Row],[GK]]</f>
        <v>142008</v>
      </c>
      <c r="G1123" s="6" t="s">
        <v>1088</v>
      </c>
      <c r="H1123" s="34">
        <v>1.4361792E-5</v>
      </c>
      <c r="I1123" s="35">
        <v>4547</v>
      </c>
      <c r="J1123" s="34">
        <v>1.06144E-5</v>
      </c>
      <c r="K1123" s="35">
        <v>2706</v>
      </c>
      <c r="L1123" s="34">
        <v>4.2372900000000002E-5</v>
      </c>
      <c r="M1123" s="35">
        <v>3837.67</v>
      </c>
      <c r="N1123" s="34">
        <v>1.9567399999999998E-5</v>
      </c>
      <c r="O1123" s="35">
        <v>15</v>
      </c>
      <c r="P1123" s="34">
        <v>2.4528700000000001E-5</v>
      </c>
      <c r="Q1123" s="35">
        <v>130</v>
      </c>
      <c r="R1123" s="34">
        <v>1.5772799999999999E-5</v>
      </c>
      <c r="S1123" s="35">
        <v>62</v>
      </c>
      <c r="T1123" s="34">
        <v>1.3959400000000001E-5</v>
      </c>
      <c r="U1123" s="35">
        <v>327.3</v>
      </c>
      <c r="V1123" s="34">
        <v>1.2358799999999999E-5</v>
      </c>
      <c r="W1123" s="35">
        <v>3837.67</v>
      </c>
    </row>
    <row r="1124" spans="1:23" ht="14.45" x14ac:dyDescent="0.3">
      <c r="A1124" s="6" t="s">
        <v>31</v>
      </c>
      <c r="B1124" s="6" t="s">
        <v>97</v>
      </c>
      <c r="C1124" s="6" t="s">
        <v>161</v>
      </c>
      <c r="D1124" s="6" t="s">
        <v>77</v>
      </c>
      <c r="E1124" s="6" t="s">
        <v>36</v>
      </c>
      <c r="F1124" s="24" t="str">
        <f>+TabIPW[[#This Row],[WK]]&amp;TabIPW[[#This Row],[PK]]&amp;TabIPW[[#This Row],[GK]]</f>
        <v>142009</v>
      </c>
      <c r="G1124" s="6" t="s">
        <v>1081</v>
      </c>
      <c r="H1124" s="34">
        <v>2.6702128000000003E-5</v>
      </c>
      <c r="I1124" s="35">
        <v>8454</v>
      </c>
      <c r="J1124" s="34">
        <v>2.0569900000000001E-5</v>
      </c>
      <c r="K1124" s="35">
        <v>5244</v>
      </c>
      <c r="L1124" s="34">
        <v>7.8781699999999998E-5</v>
      </c>
      <c r="M1124" s="35">
        <v>7135.18</v>
      </c>
      <c r="N1124" s="34">
        <v>3.2612299999999999E-5</v>
      </c>
      <c r="O1124" s="35">
        <v>25</v>
      </c>
      <c r="P1124" s="34">
        <v>4.0566599999999999E-5</v>
      </c>
      <c r="Q1124" s="35">
        <v>215</v>
      </c>
      <c r="R1124" s="34">
        <v>1.34832E-5</v>
      </c>
      <c r="S1124" s="35">
        <v>53</v>
      </c>
      <c r="T1124" s="34">
        <v>1.7256199999999999E-5</v>
      </c>
      <c r="U1124" s="35">
        <v>404.59999999999997</v>
      </c>
      <c r="V1124" s="34">
        <v>2.2977999999999999E-5</v>
      </c>
      <c r="W1124" s="35">
        <v>7135.18</v>
      </c>
    </row>
    <row r="1125" spans="1:23" ht="14.45" x14ac:dyDescent="0.3">
      <c r="A1125" s="6" t="s">
        <v>31</v>
      </c>
      <c r="B1125" s="6" t="s">
        <v>97</v>
      </c>
      <c r="C1125" s="6" t="s">
        <v>161</v>
      </c>
      <c r="D1125" s="6" t="s">
        <v>90</v>
      </c>
      <c r="E1125" s="6" t="s">
        <v>36</v>
      </c>
      <c r="F1125" s="24" t="str">
        <f>+TabIPW[[#This Row],[WK]]&amp;TabIPW[[#This Row],[PK]]&amp;TabIPW[[#This Row],[GK]]</f>
        <v>142010</v>
      </c>
      <c r="G1125" s="6" t="s">
        <v>1082</v>
      </c>
      <c r="H1125" s="34">
        <v>2.4753319999999997E-5</v>
      </c>
      <c r="I1125" s="35">
        <v>7837</v>
      </c>
      <c r="J1125" s="34">
        <v>1.87184E-5</v>
      </c>
      <c r="K1125" s="35">
        <v>4772</v>
      </c>
      <c r="L1125" s="34">
        <v>7.3032000000000001E-5</v>
      </c>
      <c r="M1125" s="35">
        <v>6614.43</v>
      </c>
      <c r="N1125" s="34">
        <v>5.3484099999999998E-5</v>
      </c>
      <c r="O1125" s="35">
        <v>41</v>
      </c>
      <c r="P1125" s="34">
        <v>3.9057200000000003E-5</v>
      </c>
      <c r="Q1125" s="35">
        <v>207</v>
      </c>
      <c r="R1125" s="34">
        <v>3.6379299999999999E-5</v>
      </c>
      <c r="S1125" s="35">
        <v>143</v>
      </c>
      <c r="T1125" s="34">
        <v>2.6135999999999998E-5</v>
      </c>
      <c r="U1125" s="35">
        <v>612.80000000000007</v>
      </c>
      <c r="V1125" s="34">
        <v>2.1301000000000002E-5</v>
      </c>
      <c r="W1125" s="35">
        <v>6614.43</v>
      </c>
    </row>
    <row r="1126" spans="1:23" ht="14.45" x14ac:dyDescent="0.3">
      <c r="A1126" s="6" t="s">
        <v>31</v>
      </c>
      <c r="B1126" s="6" t="s">
        <v>97</v>
      </c>
      <c r="C1126" s="6" t="s">
        <v>161</v>
      </c>
      <c r="D1126" s="6" t="s">
        <v>92</v>
      </c>
      <c r="E1126" s="6" t="s">
        <v>36</v>
      </c>
      <c r="F1126" s="24" t="str">
        <f>+TabIPW[[#This Row],[WK]]&amp;TabIPW[[#This Row],[PK]]&amp;TabIPW[[#This Row],[GK]]</f>
        <v>142011</v>
      </c>
      <c r="G1126" s="6" t="s">
        <v>1089</v>
      </c>
      <c r="H1126" s="34">
        <v>1.7741408000000001E-5</v>
      </c>
      <c r="I1126" s="35">
        <v>5617</v>
      </c>
      <c r="J1126" s="34">
        <v>1.3242599999999999E-5</v>
      </c>
      <c r="K1126" s="35">
        <v>3376</v>
      </c>
      <c r="L1126" s="34">
        <v>5.2344099999999999E-5</v>
      </c>
      <c r="M1126" s="35">
        <v>4740.75</v>
      </c>
      <c r="N1126" s="34">
        <v>4.1743699999999998E-5</v>
      </c>
      <c r="O1126" s="35">
        <v>32</v>
      </c>
      <c r="P1126" s="34">
        <v>3.1321200000000001E-5</v>
      </c>
      <c r="Q1126" s="35">
        <v>166</v>
      </c>
      <c r="R1126" s="34">
        <v>2.9001700000000001E-5</v>
      </c>
      <c r="S1126" s="35">
        <v>114</v>
      </c>
      <c r="T1126" s="34">
        <v>1.54735E-5</v>
      </c>
      <c r="U1126" s="35">
        <v>362.8</v>
      </c>
      <c r="V1126" s="34">
        <v>1.5267000000000001E-5</v>
      </c>
      <c r="W1126" s="35">
        <v>4740.75</v>
      </c>
    </row>
    <row r="1127" spans="1:23" ht="14.45" x14ac:dyDescent="0.3">
      <c r="A1127" s="6" t="s">
        <v>31</v>
      </c>
      <c r="B1127" s="6" t="s">
        <v>97</v>
      </c>
      <c r="C1127" s="6" t="s">
        <v>161</v>
      </c>
      <c r="D1127" s="6" t="s">
        <v>93</v>
      </c>
      <c r="E1127" s="6" t="s">
        <v>36</v>
      </c>
      <c r="F1127" s="24" t="str">
        <f>+TabIPW[[#This Row],[WK]]&amp;TabIPW[[#This Row],[PK]]&amp;TabIPW[[#This Row],[GK]]</f>
        <v>142012</v>
      </c>
      <c r="G1127" s="6" t="s">
        <v>1090</v>
      </c>
      <c r="H1127" s="34">
        <v>1.7352912000000001E-5</v>
      </c>
      <c r="I1127" s="35">
        <v>5494</v>
      </c>
      <c r="J1127" s="34">
        <v>1.31288E-5</v>
      </c>
      <c r="K1127" s="35">
        <v>3347</v>
      </c>
      <c r="L1127" s="34">
        <v>5.11979E-5</v>
      </c>
      <c r="M1127" s="35">
        <v>4636.9399999999996</v>
      </c>
      <c r="N1127" s="34">
        <v>5.2179599999999998E-5</v>
      </c>
      <c r="O1127" s="35">
        <v>40</v>
      </c>
      <c r="P1127" s="34">
        <v>4.2264800000000002E-5</v>
      </c>
      <c r="Q1127" s="35">
        <v>224</v>
      </c>
      <c r="R1127" s="34">
        <v>2.3659299999999999E-5</v>
      </c>
      <c r="S1127" s="35">
        <v>93</v>
      </c>
      <c r="T1127" s="34">
        <v>1.28846E-5</v>
      </c>
      <c r="U1127" s="35">
        <v>302.10000000000002</v>
      </c>
      <c r="V1127" s="34">
        <v>1.49327E-5</v>
      </c>
      <c r="W1127" s="35">
        <v>4636.9399999999996</v>
      </c>
    </row>
    <row r="1128" spans="1:23" ht="14.45" x14ac:dyDescent="0.3">
      <c r="A1128" s="6" t="s">
        <v>31</v>
      </c>
      <c r="B1128" s="6" t="s">
        <v>97</v>
      </c>
      <c r="C1128" s="6" t="s">
        <v>168</v>
      </c>
      <c r="D1128" s="6" t="s">
        <v>33</v>
      </c>
      <c r="E1128" s="6" t="s">
        <v>34</v>
      </c>
      <c r="F1128" s="24" t="str">
        <f>+TabIPW[[#This Row],[WK]]&amp;TabIPW[[#This Row],[PK]]&amp;TabIPW[[#This Row],[GK]]</f>
        <v>142101</v>
      </c>
      <c r="G1128" s="6" t="s">
        <v>1091</v>
      </c>
      <c r="H1128" s="34">
        <v>7.2431183999999995E-5</v>
      </c>
      <c r="I1128" s="35">
        <v>22932</v>
      </c>
      <c r="J1128" s="34">
        <v>5.2134700000000001E-5</v>
      </c>
      <c r="K1128" s="35">
        <v>13291</v>
      </c>
      <c r="L1128" s="34">
        <v>2.8383640000000001E-4</v>
      </c>
      <c r="M1128" s="35">
        <v>25706.77</v>
      </c>
      <c r="N1128" s="34">
        <v>1.408851E-4</v>
      </c>
      <c r="O1128" s="35">
        <v>108</v>
      </c>
      <c r="P1128" s="34">
        <v>1.9717270000000001E-4</v>
      </c>
      <c r="Q1128" s="35">
        <v>1045</v>
      </c>
      <c r="R1128" s="34">
        <v>6.2073699999999995E-5</v>
      </c>
      <c r="S1128" s="35">
        <v>244</v>
      </c>
      <c r="T1128" s="34">
        <v>7.3631099999999994E-5</v>
      </c>
      <c r="U1128" s="35">
        <v>1726.4</v>
      </c>
      <c r="V1128" s="34">
        <v>8.2785600000000002E-5</v>
      </c>
      <c r="W1128" s="35">
        <v>25706.77</v>
      </c>
    </row>
    <row r="1129" spans="1:23" ht="14.45" x14ac:dyDescent="0.3">
      <c r="A1129" s="6" t="s">
        <v>31</v>
      </c>
      <c r="B1129" s="6" t="s">
        <v>97</v>
      </c>
      <c r="C1129" s="6" t="s">
        <v>168</v>
      </c>
      <c r="D1129" s="6" t="s">
        <v>32</v>
      </c>
      <c r="E1129" s="6" t="s">
        <v>34</v>
      </c>
      <c r="F1129" s="24" t="str">
        <f>+TabIPW[[#This Row],[WK]]&amp;TabIPW[[#This Row],[PK]]&amp;TabIPW[[#This Row],[GK]]</f>
        <v>142102</v>
      </c>
      <c r="G1129" s="6" t="s">
        <v>1092</v>
      </c>
      <c r="H1129" s="34">
        <v>2.0675988799999999E-4</v>
      </c>
      <c r="I1129" s="35">
        <v>65461</v>
      </c>
      <c r="J1129" s="34">
        <v>1.5293659999999999E-4</v>
      </c>
      <c r="K1129" s="35">
        <v>38989</v>
      </c>
      <c r="L1129" s="34">
        <v>8.1023079999999995E-4</v>
      </c>
      <c r="M1129" s="35">
        <v>73381.78</v>
      </c>
      <c r="N1129" s="34">
        <v>4.1743720000000001E-4</v>
      </c>
      <c r="O1129" s="35">
        <v>320</v>
      </c>
      <c r="P1129" s="34">
        <v>6.4302840000000005E-4</v>
      </c>
      <c r="Q1129" s="35">
        <v>3408</v>
      </c>
      <c r="R1129" s="34">
        <v>1.8215080000000001E-4</v>
      </c>
      <c r="S1129" s="35">
        <v>716</v>
      </c>
      <c r="T1129" s="34">
        <v>2.6050679999999998E-4</v>
      </c>
      <c r="U1129" s="35">
        <v>6108</v>
      </c>
      <c r="V1129" s="34">
        <v>2.3631729999999999E-4</v>
      </c>
      <c r="W1129" s="35">
        <v>73381.78</v>
      </c>
    </row>
    <row r="1130" spans="1:23" ht="14.45" x14ac:dyDescent="0.3">
      <c r="A1130" s="6" t="s">
        <v>31</v>
      </c>
      <c r="B1130" s="6" t="s">
        <v>97</v>
      </c>
      <c r="C1130" s="6" t="s">
        <v>168</v>
      </c>
      <c r="D1130" s="6" t="s">
        <v>37</v>
      </c>
      <c r="E1130" s="6" t="s">
        <v>40</v>
      </c>
      <c r="F1130" s="24" t="str">
        <f>+TabIPW[[#This Row],[WK]]&amp;TabIPW[[#This Row],[PK]]&amp;TabIPW[[#This Row],[GK]]</f>
        <v>142103</v>
      </c>
      <c r="G1130" s="6" t="s">
        <v>1093</v>
      </c>
      <c r="H1130" s="34">
        <v>9.4752447999999989E-5</v>
      </c>
      <c r="I1130" s="35">
        <v>29999</v>
      </c>
      <c r="J1130" s="34">
        <v>6.8436900000000002E-5</v>
      </c>
      <c r="K1130" s="35">
        <v>17447</v>
      </c>
      <c r="L1130" s="34">
        <v>3.7130680000000001E-4</v>
      </c>
      <c r="M1130" s="35">
        <v>33628.879999999997</v>
      </c>
      <c r="N1130" s="34">
        <v>1.9176020000000001E-4</v>
      </c>
      <c r="O1130" s="35">
        <v>147</v>
      </c>
      <c r="P1130" s="34">
        <v>2.2906000000000001E-4</v>
      </c>
      <c r="Q1130" s="35">
        <v>1214</v>
      </c>
      <c r="R1130" s="34">
        <v>1.002338E-4</v>
      </c>
      <c r="S1130" s="35">
        <v>394</v>
      </c>
      <c r="T1130" s="34">
        <v>1.037975E-4</v>
      </c>
      <c r="U1130" s="35">
        <v>2433.6999999999998</v>
      </c>
      <c r="V1130" s="34">
        <v>1.082978E-4</v>
      </c>
      <c r="W1130" s="35">
        <v>33628.879999999997</v>
      </c>
    </row>
    <row r="1131" spans="1:23" ht="14.45" x14ac:dyDescent="0.3">
      <c r="A1131" s="6" t="s">
        <v>31</v>
      </c>
      <c r="B1131" s="6" t="s">
        <v>97</v>
      </c>
      <c r="C1131" s="6" t="s">
        <v>168</v>
      </c>
      <c r="D1131" s="6" t="s">
        <v>39</v>
      </c>
      <c r="E1131" s="6" t="s">
        <v>36</v>
      </c>
      <c r="F1131" s="24" t="str">
        <f>+TabIPW[[#This Row],[WK]]&amp;TabIPW[[#This Row],[PK]]&amp;TabIPW[[#This Row],[GK]]</f>
        <v>142104</v>
      </c>
      <c r="G1131" s="6" t="s">
        <v>806</v>
      </c>
      <c r="H1131" s="34">
        <v>6.1389000000000005E-5</v>
      </c>
      <c r="I1131" s="35">
        <v>19436</v>
      </c>
      <c r="J1131" s="34">
        <v>4.3061800000000002E-5</v>
      </c>
      <c r="K1131" s="35">
        <v>10978</v>
      </c>
      <c r="L1131" s="34">
        <v>2.4056540000000001E-4</v>
      </c>
      <c r="M1131" s="35">
        <v>21787.759999999998</v>
      </c>
      <c r="N1131" s="34">
        <v>1.200132E-4</v>
      </c>
      <c r="O1131" s="35">
        <v>92</v>
      </c>
      <c r="P1131" s="34">
        <v>1.7830459999999999E-4</v>
      </c>
      <c r="Q1131" s="35">
        <v>945</v>
      </c>
      <c r="R1131" s="34">
        <v>7.5556999999999995E-5</v>
      </c>
      <c r="S1131" s="35">
        <v>297</v>
      </c>
      <c r="T1131" s="34">
        <v>7.3784700000000005E-5</v>
      </c>
      <c r="U1131" s="35">
        <v>1730</v>
      </c>
      <c r="V1131" s="34">
        <v>7.0164899999999996E-5</v>
      </c>
      <c r="W1131" s="35">
        <v>21787.759999999998</v>
      </c>
    </row>
    <row r="1132" spans="1:23" ht="14.45" x14ac:dyDescent="0.3">
      <c r="A1132" s="6" t="s">
        <v>31</v>
      </c>
      <c r="B1132" s="6" t="s">
        <v>97</v>
      </c>
      <c r="C1132" s="6" t="s">
        <v>168</v>
      </c>
      <c r="D1132" s="6" t="s">
        <v>42</v>
      </c>
      <c r="E1132" s="6" t="s">
        <v>36</v>
      </c>
      <c r="F1132" s="24" t="str">
        <f>+TabIPW[[#This Row],[WK]]&amp;TabIPW[[#This Row],[PK]]&amp;TabIPW[[#This Row],[GK]]</f>
        <v>142105</v>
      </c>
      <c r="G1132" s="6" t="s">
        <v>1094</v>
      </c>
      <c r="H1132" s="34">
        <v>5.7819872000000002E-5</v>
      </c>
      <c r="I1132" s="35">
        <v>18306</v>
      </c>
      <c r="J1132" s="34">
        <v>4.1449699999999997E-5</v>
      </c>
      <c r="K1132" s="35">
        <v>10567</v>
      </c>
      <c r="L1132" s="34">
        <v>2.26579E-4</v>
      </c>
      <c r="M1132" s="35">
        <v>20521.03</v>
      </c>
      <c r="N1132" s="34">
        <v>1.187087E-4</v>
      </c>
      <c r="O1132" s="35">
        <v>91</v>
      </c>
      <c r="P1132" s="34">
        <v>1.83399E-4</v>
      </c>
      <c r="Q1132" s="35">
        <v>972</v>
      </c>
      <c r="R1132" s="34">
        <v>3.40897E-5</v>
      </c>
      <c r="S1132" s="35">
        <v>134</v>
      </c>
      <c r="T1132" s="34">
        <v>7.1281100000000004E-5</v>
      </c>
      <c r="U1132" s="35">
        <v>1671.3</v>
      </c>
      <c r="V1132" s="34">
        <v>6.6085499999999996E-5</v>
      </c>
      <c r="W1132" s="35">
        <v>20521.03</v>
      </c>
    </row>
    <row r="1133" spans="1:23" ht="14.45" x14ac:dyDescent="0.3">
      <c r="A1133" s="6" t="s">
        <v>31</v>
      </c>
      <c r="B1133" s="6" t="s">
        <v>97</v>
      </c>
      <c r="C1133" s="6" t="s">
        <v>168</v>
      </c>
      <c r="D1133" s="6" t="s">
        <v>44</v>
      </c>
      <c r="E1133" s="6" t="s">
        <v>36</v>
      </c>
      <c r="F1133" s="24" t="str">
        <f>+TabIPW[[#This Row],[WK]]&amp;TabIPW[[#This Row],[PK]]&amp;TabIPW[[#This Row],[GK]]</f>
        <v>142106</v>
      </c>
      <c r="G1133" s="6" t="s">
        <v>1095</v>
      </c>
      <c r="H1133" s="34">
        <v>7.4329456000000007E-5</v>
      </c>
      <c r="I1133" s="35">
        <v>23533</v>
      </c>
      <c r="J1133" s="34">
        <v>5.24681E-5</v>
      </c>
      <c r="K1133" s="35">
        <v>13376</v>
      </c>
      <c r="L1133" s="34">
        <v>2.912751E-4</v>
      </c>
      <c r="M1133" s="35">
        <v>26380.49</v>
      </c>
      <c r="N1133" s="34">
        <v>1.2653569999999999E-4</v>
      </c>
      <c r="O1133" s="35">
        <v>97</v>
      </c>
      <c r="P1133" s="34">
        <v>2.3226759999999999E-4</v>
      </c>
      <c r="Q1133" s="35">
        <v>1231</v>
      </c>
      <c r="R1133" s="34">
        <v>3.7905699999999999E-5</v>
      </c>
      <c r="S1133" s="35">
        <v>149</v>
      </c>
      <c r="T1133" s="34">
        <v>9.7212400000000005E-5</v>
      </c>
      <c r="U1133" s="35">
        <v>2279.3000000000002</v>
      </c>
      <c r="V1133" s="34">
        <v>8.4955200000000003E-5</v>
      </c>
      <c r="W1133" s="35">
        <v>26380.49</v>
      </c>
    </row>
    <row r="1134" spans="1:23" ht="14.45" x14ac:dyDescent="0.3">
      <c r="A1134" s="6" t="s">
        <v>31</v>
      </c>
      <c r="B1134" s="6" t="s">
        <v>97</v>
      </c>
      <c r="C1134" s="6" t="s">
        <v>177</v>
      </c>
      <c r="D1134" s="6" t="s">
        <v>33</v>
      </c>
      <c r="E1134" s="6" t="s">
        <v>34</v>
      </c>
      <c r="F1134" s="24" t="str">
        <f>+TabIPW[[#This Row],[WK]]&amp;TabIPW[[#This Row],[PK]]&amp;TabIPW[[#This Row],[GK]]</f>
        <v>142201</v>
      </c>
      <c r="G1134" s="6" t="s">
        <v>1096</v>
      </c>
      <c r="H1134" s="34">
        <v>5.1663912000000005E-5</v>
      </c>
      <c r="I1134" s="35">
        <v>16357</v>
      </c>
      <c r="J1134" s="34">
        <v>3.7201499999999999E-5</v>
      </c>
      <c r="K1134" s="35">
        <v>9484</v>
      </c>
      <c r="L1134" s="34">
        <v>1.5495710000000001E-4</v>
      </c>
      <c r="M1134" s="35">
        <v>14034.31</v>
      </c>
      <c r="N1134" s="34">
        <v>1.604524E-4</v>
      </c>
      <c r="O1134" s="35">
        <v>123</v>
      </c>
      <c r="P1134" s="34">
        <v>2.0792759999999999E-4</v>
      </c>
      <c r="Q1134" s="35">
        <v>1102</v>
      </c>
      <c r="R1134" s="34">
        <v>9.8198599999999999E-5</v>
      </c>
      <c r="S1134" s="35">
        <v>386</v>
      </c>
      <c r="T1134" s="34">
        <v>6.3156299999999997E-5</v>
      </c>
      <c r="U1134" s="35">
        <v>1480.8</v>
      </c>
      <c r="V1134" s="34">
        <v>4.5195799999999998E-5</v>
      </c>
      <c r="W1134" s="35">
        <v>14034.31</v>
      </c>
    </row>
    <row r="1135" spans="1:23" ht="14.45" x14ac:dyDescent="0.3">
      <c r="A1135" s="6" t="s">
        <v>31</v>
      </c>
      <c r="B1135" s="6" t="s">
        <v>97</v>
      </c>
      <c r="C1135" s="6" t="s">
        <v>177</v>
      </c>
      <c r="D1135" s="6" t="s">
        <v>32</v>
      </c>
      <c r="E1135" s="6" t="s">
        <v>40</v>
      </c>
      <c r="F1135" s="24" t="str">
        <f>+TabIPW[[#This Row],[WK]]&amp;TabIPW[[#This Row],[PK]]&amp;TabIPW[[#This Row],[GK]]</f>
        <v>142202</v>
      </c>
      <c r="G1135" s="6" t="s">
        <v>1097</v>
      </c>
      <c r="H1135" s="34">
        <v>2.9159456000000001E-5</v>
      </c>
      <c r="I1135" s="35">
        <v>9232</v>
      </c>
      <c r="J1135" s="34">
        <v>2.21625E-5</v>
      </c>
      <c r="K1135" s="35">
        <v>5650</v>
      </c>
      <c r="L1135" s="34">
        <v>8.7458899999999997E-5</v>
      </c>
      <c r="M1135" s="35">
        <v>7921.06</v>
      </c>
      <c r="N1135" s="34">
        <v>7.4356000000000004E-5</v>
      </c>
      <c r="O1135" s="35">
        <v>57</v>
      </c>
      <c r="P1135" s="34">
        <v>5.3019700000000003E-5</v>
      </c>
      <c r="Q1135" s="35">
        <v>281</v>
      </c>
      <c r="R1135" s="34">
        <v>1.0455870000000001E-4</v>
      </c>
      <c r="S1135" s="35">
        <v>411</v>
      </c>
      <c r="T1135" s="34">
        <v>5.67886E-5</v>
      </c>
      <c r="U1135" s="35">
        <v>1331.5</v>
      </c>
      <c r="V1135" s="34">
        <v>2.5508799999999999E-5</v>
      </c>
      <c r="W1135" s="35">
        <v>7921.06</v>
      </c>
    </row>
    <row r="1136" spans="1:23" ht="14.45" x14ac:dyDescent="0.3">
      <c r="A1136" s="6" t="s">
        <v>31</v>
      </c>
      <c r="B1136" s="6" t="s">
        <v>97</v>
      </c>
      <c r="C1136" s="6" t="s">
        <v>177</v>
      </c>
      <c r="D1136" s="6" t="s">
        <v>37</v>
      </c>
      <c r="E1136" s="6" t="s">
        <v>36</v>
      </c>
      <c r="F1136" s="24" t="str">
        <f>+TabIPW[[#This Row],[WK]]&amp;TabIPW[[#This Row],[PK]]&amp;TabIPW[[#This Row],[GK]]</f>
        <v>142203</v>
      </c>
      <c r="G1136" s="6" t="s">
        <v>1098</v>
      </c>
      <c r="H1136" s="34">
        <v>1.1026392E-5</v>
      </c>
      <c r="I1136" s="35">
        <v>3491</v>
      </c>
      <c r="J1136" s="34">
        <v>8.0764999999999997E-6</v>
      </c>
      <c r="K1136" s="35">
        <v>2059</v>
      </c>
      <c r="L1136" s="34">
        <v>3.3071799999999997E-5</v>
      </c>
      <c r="M1136" s="35">
        <v>2995.28</v>
      </c>
      <c r="N1136" s="34">
        <v>2.3480800000000001E-5</v>
      </c>
      <c r="O1136" s="35">
        <v>18</v>
      </c>
      <c r="P1136" s="34">
        <v>1.7736100000000001E-5</v>
      </c>
      <c r="Q1136" s="35">
        <v>94</v>
      </c>
      <c r="R1136" s="34">
        <v>2.1115200000000001E-5</v>
      </c>
      <c r="S1136" s="35">
        <v>83</v>
      </c>
      <c r="T1136" s="34">
        <v>1.30168E-5</v>
      </c>
      <c r="U1136" s="35">
        <v>305.2</v>
      </c>
      <c r="V1136" s="34">
        <v>9.6459000000000003E-6</v>
      </c>
      <c r="W1136" s="35">
        <v>2995.28</v>
      </c>
    </row>
    <row r="1137" spans="1:23" ht="14.45" x14ac:dyDescent="0.3">
      <c r="A1137" s="6" t="s">
        <v>31</v>
      </c>
      <c r="B1137" s="6" t="s">
        <v>97</v>
      </c>
      <c r="C1137" s="6" t="s">
        <v>177</v>
      </c>
      <c r="D1137" s="6" t="s">
        <v>39</v>
      </c>
      <c r="E1137" s="6" t="s">
        <v>36</v>
      </c>
      <c r="F1137" s="24" t="str">
        <f>+TabIPW[[#This Row],[WK]]&amp;TabIPW[[#This Row],[PK]]&amp;TabIPW[[#This Row],[GK]]</f>
        <v>142204</v>
      </c>
      <c r="G1137" s="6" t="s">
        <v>1099</v>
      </c>
      <c r="H1137" s="34">
        <v>2.0868343999999998E-5</v>
      </c>
      <c r="I1137" s="35">
        <v>6607</v>
      </c>
      <c r="J1137" s="34">
        <v>1.6188399999999999E-5</v>
      </c>
      <c r="K1137" s="35">
        <v>4127</v>
      </c>
      <c r="L1137" s="34">
        <v>6.2591100000000005E-5</v>
      </c>
      <c r="M1137" s="35">
        <v>5668.81</v>
      </c>
      <c r="N1137" s="34">
        <v>4.8266200000000002E-5</v>
      </c>
      <c r="O1137" s="35">
        <v>37</v>
      </c>
      <c r="P1137" s="34">
        <v>5.0189399999999998E-5</v>
      </c>
      <c r="Q1137" s="35">
        <v>266</v>
      </c>
      <c r="R1137" s="34">
        <v>6.2328099999999997E-5</v>
      </c>
      <c r="S1137" s="35">
        <v>245</v>
      </c>
      <c r="T1137" s="34">
        <v>2.05616E-5</v>
      </c>
      <c r="U1137" s="35">
        <v>482.1</v>
      </c>
      <c r="V1137" s="34">
        <v>1.8255699999999999E-5</v>
      </c>
      <c r="W1137" s="35">
        <v>5668.81</v>
      </c>
    </row>
    <row r="1138" spans="1:23" ht="14.45" x14ac:dyDescent="0.3">
      <c r="A1138" s="6" t="s">
        <v>31</v>
      </c>
      <c r="B1138" s="6" t="s">
        <v>97</v>
      </c>
      <c r="C1138" s="6" t="s">
        <v>177</v>
      </c>
      <c r="D1138" s="6" t="s">
        <v>42</v>
      </c>
      <c r="E1138" s="6" t="s">
        <v>36</v>
      </c>
      <c r="F1138" s="24" t="str">
        <f>+TabIPW[[#This Row],[WK]]&amp;TabIPW[[#This Row],[PK]]&amp;TabIPW[[#This Row],[GK]]</f>
        <v>142205</v>
      </c>
      <c r="G1138" s="6" t="s">
        <v>1100</v>
      </c>
      <c r="H1138" s="34">
        <v>1.0328360000000002E-5</v>
      </c>
      <c r="I1138" s="35">
        <v>3270</v>
      </c>
      <c r="J1138" s="34">
        <v>7.6019E-6</v>
      </c>
      <c r="K1138" s="35">
        <v>1938</v>
      </c>
      <c r="L1138" s="34">
        <v>3.0978200000000001E-5</v>
      </c>
      <c r="M1138" s="35">
        <v>2805.66</v>
      </c>
      <c r="N1138" s="34">
        <v>2.3480800000000001E-5</v>
      </c>
      <c r="O1138" s="35">
        <v>18</v>
      </c>
      <c r="P1138" s="34">
        <v>1.4905900000000001E-5</v>
      </c>
      <c r="Q1138" s="35">
        <v>79</v>
      </c>
      <c r="R1138" s="34">
        <v>1.272E-5</v>
      </c>
      <c r="S1138" s="35">
        <v>50</v>
      </c>
      <c r="T1138" s="34">
        <v>1.3567000000000001E-5</v>
      </c>
      <c r="U1138" s="35">
        <v>318.10000000000002</v>
      </c>
      <c r="V1138" s="34">
        <v>9.0352999999999997E-6</v>
      </c>
      <c r="W1138" s="35">
        <v>2805.66</v>
      </c>
    </row>
    <row r="1139" spans="1:23" ht="14.45" x14ac:dyDescent="0.3">
      <c r="A1139" s="6" t="s">
        <v>31</v>
      </c>
      <c r="B1139" s="6" t="s">
        <v>97</v>
      </c>
      <c r="C1139" s="6" t="s">
        <v>177</v>
      </c>
      <c r="D1139" s="6" t="s">
        <v>44</v>
      </c>
      <c r="E1139" s="6" t="s">
        <v>36</v>
      </c>
      <c r="F1139" s="24" t="str">
        <f>+TabIPW[[#This Row],[WK]]&amp;TabIPW[[#This Row],[PK]]&amp;TabIPW[[#This Row],[GK]]</f>
        <v>142206</v>
      </c>
      <c r="G1139" s="6" t="s">
        <v>1101</v>
      </c>
      <c r="H1139" s="34">
        <v>1.0217816000000001E-5</v>
      </c>
      <c r="I1139" s="35">
        <v>3235</v>
      </c>
      <c r="J1139" s="34">
        <v>7.3822999999999996E-6</v>
      </c>
      <c r="K1139" s="35">
        <v>1882</v>
      </c>
      <c r="L1139" s="34">
        <v>3.0646599999999999E-5</v>
      </c>
      <c r="M1139" s="35">
        <v>2775.63</v>
      </c>
      <c r="N1139" s="34">
        <v>3.39168E-5</v>
      </c>
      <c r="O1139" s="35">
        <v>26</v>
      </c>
      <c r="P1139" s="34">
        <v>2.0943700000000001E-5</v>
      </c>
      <c r="Q1139" s="35">
        <v>111</v>
      </c>
      <c r="R1139" s="34">
        <v>2.4422499999999999E-5</v>
      </c>
      <c r="S1139" s="35">
        <v>96</v>
      </c>
      <c r="T1139" s="34">
        <v>1.23771E-5</v>
      </c>
      <c r="U1139" s="35">
        <v>290.2</v>
      </c>
      <c r="V1139" s="34">
        <v>8.9385999999999994E-6</v>
      </c>
      <c r="W1139" s="35">
        <v>2775.63</v>
      </c>
    </row>
    <row r="1140" spans="1:23" ht="14.45" x14ac:dyDescent="0.3">
      <c r="A1140" s="6" t="s">
        <v>31</v>
      </c>
      <c r="B1140" s="6" t="s">
        <v>97</v>
      </c>
      <c r="C1140" s="6" t="s">
        <v>177</v>
      </c>
      <c r="D1140" s="6" t="s">
        <v>51</v>
      </c>
      <c r="E1140" s="6" t="s">
        <v>36</v>
      </c>
      <c r="F1140" s="24" t="str">
        <f>+TabIPW[[#This Row],[WK]]&amp;TabIPW[[#This Row],[PK]]&amp;TabIPW[[#This Row],[GK]]</f>
        <v>142207</v>
      </c>
      <c r="G1140" s="6" t="s">
        <v>1096</v>
      </c>
      <c r="H1140" s="34">
        <v>2.1620072000000003E-5</v>
      </c>
      <c r="I1140" s="35">
        <v>6845</v>
      </c>
      <c r="J1140" s="34">
        <v>1.6196199999999999E-5</v>
      </c>
      <c r="K1140" s="35">
        <v>4129</v>
      </c>
      <c r="L1140" s="34">
        <v>6.4845700000000002E-5</v>
      </c>
      <c r="M1140" s="35">
        <v>5873.01</v>
      </c>
      <c r="N1140" s="34">
        <v>3.2612299999999999E-5</v>
      </c>
      <c r="O1140" s="35">
        <v>25</v>
      </c>
      <c r="P1140" s="34">
        <v>2.3585299999999999E-5</v>
      </c>
      <c r="Q1140" s="35">
        <v>125</v>
      </c>
      <c r="R1140" s="34">
        <v>3.2054500000000003E-5</v>
      </c>
      <c r="S1140" s="35">
        <v>126</v>
      </c>
      <c r="T1140" s="34">
        <v>2.60763E-5</v>
      </c>
      <c r="U1140" s="35">
        <v>611.4</v>
      </c>
      <c r="V1140" s="34">
        <v>1.8913300000000001E-5</v>
      </c>
      <c r="W1140" s="35">
        <v>5873.01</v>
      </c>
    </row>
    <row r="1141" spans="1:23" ht="14.45" x14ac:dyDescent="0.3">
      <c r="A1141" s="6" t="s">
        <v>31</v>
      </c>
      <c r="B1141" s="6" t="s">
        <v>97</v>
      </c>
      <c r="C1141" s="6" t="s">
        <v>181</v>
      </c>
      <c r="D1141" s="6" t="s">
        <v>33</v>
      </c>
      <c r="E1141" s="6" t="s">
        <v>36</v>
      </c>
      <c r="F1141" s="24" t="str">
        <f>+TabIPW[[#This Row],[WK]]&amp;TabIPW[[#This Row],[PK]]&amp;TabIPW[[#This Row],[GK]]</f>
        <v>142301</v>
      </c>
      <c r="G1141" s="6" t="s">
        <v>1102</v>
      </c>
      <c r="H1141" s="34">
        <v>1.2583544000000001E-5</v>
      </c>
      <c r="I1141" s="35">
        <v>3984</v>
      </c>
      <c r="J1141" s="34">
        <v>9.4063E-6</v>
      </c>
      <c r="K1141" s="35">
        <v>2398</v>
      </c>
      <c r="L1141" s="34">
        <v>3.6510500000000002E-5</v>
      </c>
      <c r="M1141" s="35">
        <v>3306.72</v>
      </c>
      <c r="N1141" s="34">
        <v>3.2612299999999999E-5</v>
      </c>
      <c r="O1141" s="35">
        <v>25</v>
      </c>
      <c r="P1141" s="34">
        <v>2.3207899999999998E-5</v>
      </c>
      <c r="Q1141" s="35">
        <v>123</v>
      </c>
      <c r="R1141" s="34">
        <v>3.2817700000000003E-5</v>
      </c>
      <c r="S1141" s="35">
        <v>129</v>
      </c>
      <c r="T1141" s="34">
        <v>6.5041000000000001E-6</v>
      </c>
      <c r="U1141" s="35">
        <v>152.5</v>
      </c>
      <c r="V1141" s="34">
        <v>1.0648900000000001E-5</v>
      </c>
      <c r="W1141" s="35">
        <v>3306.72</v>
      </c>
    </row>
    <row r="1142" spans="1:23" ht="14.45" x14ac:dyDescent="0.3">
      <c r="A1142" s="6" t="s">
        <v>31</v>
      </c>
      <c r="B1142" s="6" t="s">
        <v>97</v>
      </c>
      <c r="C1142" s="6" t="s">
        <v>181</v>
      </c>
      <c r="D1142" s="6" t="s">
        <v>32</v>
      </c>
      <c r="E1142" s="6" t="s">
        <v>36</v>
      </c>
      <c r="F1142" s="24" t="str">
        <f>+TabIPW[[#This Row],[WK]]&amp;TabIPW[[#This Row],[PK]]&amp;TabIPW[[#This Row],[GK]]</f>
        <v>142302</v>
      </c>
      <c r="G1142" s="6" t="s">
        <v>1103</v>
      </c>
      <c r="H1142" s="34">
        <v>1.3562688E-5</v>
      </c>
      <c r="I1142" s="35">
        <v>4294</v>
      </c>
      <c r="J1142" s="34">
        <v>9.8692000000000003E-6</v>
      </c>
      <c r="K1142" s="35">
        <v>2516</v>
      </c>
      <c r="L1142" s="34">
        <v>3.9351399999999997E-5</v>
      </c>
      <c r="M1142" s="35">
        <v>3564.02</v>
      </c>
      <c r="N1142" s="34">
        <v>3.0003300000000001E-5</v>
      </c>
      <c r="O1142" s="35">
        <v>23</v>
      </c>
      <c r="P1142" s="34">
        <v>2.6038100000000001E-5</v>
      </c>
      <c r="Q1142" s="35">
        <v>138</v>
      </c>
      <c r="R1142" s="34">
        <v>2.06064E-5</v>
      </c>
      <c r="S1142" s="35">
        <v>81</v>
      </c>
      <c r="T1142" s="34">
        <v>6.2396999999999997E-6</v>
      </c>
      <c r="U1142" s="35">
        <v>146.30000000000001</v>
      </c>
      <c r="V1142" s="34">
        <v>1.14775E-5</v>
      </c>
      <c r="W1142" s="35">
        <v>3564.02</v>
      </c>
    </row>
    <row r="1143" spans="1:23" ht="14.45" x14ac:dyDescent="0.3">
      <c r="A1143" s="6" t="s">
        <v>31</v>
      </c>
      <c r="B1143" s="6" t="s">
        <v>97</v>
      </c>
      <c r="C1143" s="6" t="s">
        <v>181</v>
      </c>
      <c r="D1143" s="6" t="s">
        <v>37</v>
      </c>
      <c r="E1143" s="6" t="s">
        <v>36</v>
      </c>
      <c r="F1143" s="24" t="str">
        <f>+TabIPW[[#This Row],[WK]]&amp;TabIPW[[#This Row],[PK]]&amp;TabIPW[[#This Row],[GK]]</f>
        <v>142303</v>
      </c>
      <c r="G1143" s="6" t="s">
        <v>1104</v>
      </c>
      <c r="H1143" s="34">
        <v>9.7787760000000013E-6</v>
      </c>
      <c r="I1143" s="35">
        <v>3096</v>
      </c>
      <c r="J1143" s="34">
        <v>7.2174999999999999E-6</v>
      </c>
      <c r="K1143" s="35">
        <v>1840</v>
      </c>
      <c r="L1143" s="34">
        <v>2.83726E-5</v>
      </c>
      <c r="M1143" s="35">
        <v>2569.6799999999998</v>
      </c>
      <c r="N1143" s="34">
        <v>2.21763E-5</v>
      </c>
      <c r="O1143" s="35">
        <v>17</v>
      </c>
      <c r="P1143" s="34">
        <v>2.2830500000000001E-5</v>
      </c>
      <c r="Q1143" s="35">
        <v>121</v>
      </c>
      <c r="R1143" s="34">
        <v>1.9334399999999999E-5</v>
      </c>
      <c r="S1143" s="35">
        <v>76</v>
      </c>
      <c r="T1143" s="34">
        <v>7.8475999999999992E-6</v>
      </c>
      <c r="U1143" s="35">
        <v>184</v>
      </c>
      <c r="V1143" s="34">
        <v>8.2754000000000004E-6</v>
      </c>
      <c r="W1143" s="35">
        <v>2569.6799999999998</v>
      </c>
    </row>
    <row r="1144" spans="1:23" ht="14.45" x14ac:dyDescent="0.3">
      <c r="A1144" s="6" t="s">
        <v>31</v>
      </c>
      <c r="B1144" s="6" t="s">
        <v>97</v>
      </c>
      <c r="C1144" s="6" t="s">
        <v>181</v>
      </c>
      <c r="D1144" s="6" t="s">
        <v>39</v>
      </c>
      <c r="E1144" s="6" t="s">
        <v>36</v>
      </c>
      <c r="F1144" s="24" t="str">
        <f>+TabIPW[[#This Row],[WK]]&amp;TabIPW[[#This Row],[PK]]&amp;TabIPW[[#This Row],[GK]]</f>
        <v>142304</v>
      </c>
      <c r="G1144" s="6" t="s">
        <v>1105</v>
      </c>
      <c r="H1144" s="34">
        <v>1.0713704E-5</v>
      </c>
      <c r="I1144" s="35">
        <v>3392</v>
      </c>
      <c r="J1144" s="34">
        <v>7.8136999999999994E-6</v>
      </c>
      <c r="K1144" s="35">
        <v>1992</v>
      </c>
      <c r="L1144" s="34">
        <v>3.1085299999999999E-5</v>
      </c>
      <c r="M1144" s="35">
        <v>2815.36</v>
      </c>
      <c r="N1144" s="34">
        <v>1.5653899999999999E-5</v>
      </c>
      <c r="O1144" s="35">
        <v>12</v>
      </c>
      <c r="P1144" s="34">
        <v>1.8302199999999999E-5</v>
      </c>
      <c r="Q1144" s="35">
        <v>97</v>
      </c>
      <c r="R1144" s="34">
        <v>1.09392E-5</v>
      </c>
      <c r="S1144" s="35">
        <v>43</v>
      </c>
      <c r="T1144" s="34">
        <v>7.9797999999999994E-6</v>
      </c>
      <c r="U1144" s="35">
        <v>187.10000000000002</v>
      </c>
      <c r="V1144" s="34">
        <v>9.0665000000000004E-6</v>
      </c>
      <c r="W1144" s="35">
        <v>2815.36</v>
      </c>
    </row>
    <row r="1145" spans="1:23" ht="14.45" x14ac:dyDescent="0.3">
      <c r="A1145" s="6" t="s">
        <v>31</v>
      </c>
      <c r="B1145" s="6" t="s">
        <v>97</v>
      </c>
      <c r="C1145" s="6" t="s">
        <v>181</v>
      </c>
      <c r="D1145" s="6" t="s">
        <v>42</v>
      </c>
      <c r="E1145" s="6" t="s">
        <v>36</v>
      </c>
      <c r="F1145" s="24" t="str">
        <f>+TabIPW[[#This Row],[WK]]&amp;TabIPW[[#This Row],[PK]]&amp;TabIPW[[#This Row],[GK]]</f>
        <v>142305</v>
      </c>
      <c r="G1145" s="6" t="s">
        <v>1106</v>
      </c>
      <c r="H1145" s="34">
        <v>1.2570912E-5</v>
      </c>
      <c r="I1145" s="35">
        <v>3980</v>
      </c>
      <c r="J1145" s="34">
        <v>9.5632000000000002E-6</v>
      </c>
      <c r="K1145" s="35">
        <v>2438</v>
      </c>
      <c r="L1145" s="34">
        <v>3.6473900000000003E-5</v>
      </c>
      <c r="M1145" s="35">
        <v>3303.4</v>
      </c>
      <c r="N1145" s="34">
        <v>2.3480800000000001E-5</v>
      </c>
      <c r="O1145" s="35">
        <v>18</v>
      </c>
      <c r="P1145" s="34">
        <v>3.5660900000000003E-5</v>
      </c>
      <c r="Q1145" s="35">
        <v>189</v>
      </c>
      <c r="R1145" s="34">
        <v>1.06848E-5</v>
      </c>
      <c r="S1145" s="35">
        <v>42</v>
      </c>
      <c r="T1145" s="34">
        <v>7.9883999999999996E-6</v>
      </c>
      <c r="U1145" s="35">
        <v>187.3</v>
      </c>
      <c r="V1145" s="34">
        <v>1.0638199999999999E-5</v>
      </c>
      <c r="W1145" s="35">
        <v>3303.4</v>
      </c>
    </row>
    <row r="1146" spans="1:23" ht="14.45" x14ac:dyDescent="0.3">
      <c r="A1146" s="6" t="s">
        <v>31</v>
      </c>
      <c r="B1146" s="6" t="s">
        <v>97</v>
      </c>
      <c r="C1146" s="6" t="s">
        <v>181</v>
      </c>
      <c r="D1146" s="6" t="s">
        <v>44</v>
      </c>
      <c r="E1146" s="6" t="s">
        <v>40</v>
      </c>
      <c r="F1146" s="24" t="str">
        <f>+TabIPW[[#This Row],[WK]]&amp;TabIPW[[#This Row],[PK]]&amp;TabIPW[[#This Row],[GK]]</f>
        <v>142306</v>
      </c>
      <c r="G1146" s="6" t="s">
        <v>1107</v>
      </c>
      <c r="H1146" s="34">
        <v>3.4200455999999999E-5</v>
      </c>
      <c r="I1146" s="35">
        <v>10828</v>
      </c>
      <c r="J1146" s="34">
        <v>2.5547599999999999E-5</v>
      </c>
      <c r="K1146" s="35">
        <v>6513</v>
      </c>
      <c r="L1146" s="34">
        <v>9.9230900000000006E-5</v>
      </c>
      <c r="M1146" s="35">
        <v>8987.24</v>
      </c>
      <c r="N1146" s="34">
        <v>6.0006600000000002E-5</v>
      </c>
      <c r="O1146" s="35">
        <v>46</v>
      </c>
      <c r="P1146" s="34">
        <v>6.9623700000000002E-5</v>
      </c>
      <c r="Q1146" s="35">
        <v>369</v>
      </c>
      <c r="R1146" s="34">
        <v>2.97649E-5</v>
      </c>
      <c r="S1146" s="35">
        <v>117</v>
      </c>
      <c r="T1146" s="34">
        <v>2.93817E-5</v>
      </c>
      <c r="U1146" s="35">
        <v>688.90000000000009</v>
      </c>
      <c r="V1146" s="34">
        <v>2.8942299999999999E-5</v>
      </c>
      <c r="W1146" s="35">
        <v>8987.24</v>
      </c>
    </row>
    <row r="1147" spans="1:23" ht="14.45" x14ac:dyDescent="0.3">
      <c r="A1147" s="6" t="s">
        <v>31</v>
      </c>
      <c r="B1147" s="6" t="s">
        <v>97</v>
      </c>
      <c r="C1147" s="6" t="s">
        <v>181</v>
      </c>
      <c r="D1147" s="6" t="s">
        <v>51</v>
      </c>
      <c r="E1147" s="6" t="s">
        <v>36</v>
      </c>
      <c r="F1147" s="24" t="str">
        <f>+TabIPW[[#This Row],[WK]]&amp;TabIPW[[#This Row],[PK]]&amp;TabIPW[[#This Row],[GK]]</f>
        <v>142307</v>
      </c>
      <c r="G1147" s="6" t="s">
        <v>1108</v>
      </c>
      <c r="H1147" s="34">
        <v>1.2548800000000001E-5</v>
      </c>
      <c r="I1147" s="35">
        <v>3973</v>
      </c>
      <c r="J1147" s="34">
        <v>9.5866999999999992E-6</v>
      </c>
      <c r="K1147" s="35">
        <v>2444</v>
      </c>
      <c r="L1147" s="34">
        <v>3.6409699999999998E-5</v>
      </c>
      <c r="M1147" s="35">
        <v>3297.59</v>
      </c>
      <c r="N1147" s="34">
        <v>2.86988E-5</v>
      </c>
      <c r="O1147" s="35">
        <v>22</v>
      </c>
      <c r="P1147" s="34">
        <v>2.8302299999999998E-5</v>
      </c>
      <c r="Q1147" s="35">
        <v>150</v>
      </c>
      <c r="R1147" s="34">
        <v>1.6027200000000001E-5</v>
      </c>
      <c r="S1147" s="35">
        <v>63</v>
      </c>
      <c r="T1147" s="34">
        <v>5.5829000000000004E-6</v>
      </c>
      <c r="U1147" s="35">
        <v>130.9</v>
      </c>
      <c r="V1147" s="34">
        <v>1.0619500000000001E-5</v>
      </c>
      <c r="W1147" s="35">
        <v>3297.59</v>
      </c>
    </row>
    <row r="1148" spans="1:23" ht="14.45" x14ac:dyDescent="0.3">
      <c r="A1148" s="6" t="s">
        <v>31</v>
      </c>
      <c r="B1148" s="6" t="s">
        <v>97</v>
      </c>
      <c r="C1148" s="6" t="s">
        <v>181</v>
      </c>
      <c r="D1148" s="6" t="s">
        <v>75</v>
      </c>
      <c r="E1148" s="6" t="s">
        <v>36</v>
      </c>
      <c r="F1148" s="24" t="str">
        <f>+TabIPW[[#This Row],[WK]]&amp;TabIPW[[#This Row],[PK]]&amp;TabIPW[[#This Row],[GK]]</f>
        <v>142308</v>
      </c>
      <c r="G1148" s="6" t="s">
        <v>1109</v>
      </c>
      <c r="H1148" s="34">
        <v>1.6026327999999999E-5</v>
      </c>
      <c r="I1148" s="35">
        <v>5074</v>
      </c>
      <c r="J1148" s="34">
        <v>1.20893E-5</v>
      </c>
      <c r="K1148" s="35">
        <v>3082</v>
      </c>
      <c r="L1148" s="34">
        <v>4.6499599999999998E-5</v>
      </c>
      <c r="M1148" s="35">
        <v>4211.42</v>
      </c>
      <c r="N1148" s="34">
        <v>3.0003300000000001E-5</v>
      </c>
      <c r="O1148" s="35">
        <v>23</v>
      </c>
      <c r="P1148" s="34">
        <v>3.6604299999999998E-5</v>
      </c>
      <c r="Q1148" s="35">
        <v>194</v>
      </c>
      <c r="R1148" s="34">
        <v>1.6027200000000001E-5</v>
      </c>
      <c r="S1148" s="35">
        <v>63</v>
      </c>
      <c r="T1148" s="34">
        <v>7.7580999999999995E-6</v>
      </c>
      <c r="U1148" s="35">
        <v>181.9</v>
      </c>
      <c r="V1148" s="34">
        <v>1.3562400000000001E-5</v>
      </c>
      <c r="W1148" s="35">
        <v>4211.42</v>
      </c>
    </row>
    <row r="1149" spans="1:23" ht="14.45" x14ac:dyDescent="0.3">
      <c r="A1149" s="6" t="s">
        <v>31</v>
      </c>
      <c r="B1149" s="6" t="s">
        <v>97</v>
      </c>
      <c r="C1149" s="6" t="s">
        <v>191</v>
      </c>
      <c r="D1149" s="6" t="s">
        <v>33</v>
      </c>
      <c r="E1149" s="6" t="s">
        <v>36</v>
      </c>
      <c r="F1149" s="24" t="str">
        <f>+TabIPW[[#This Row],[WK]]&amp;TabIPW[[#This Row],[PK]]&amp;TabIPW[[#This Row],[GK]]</f>
        <v>142401</v>
      </c>
      <c r="G1149" s="6" t="s">
        <v>1110</v>
      </c>
      <c r="H1149" s="34">
        <v>1.1222224E-5</v>
      </c>
      <c r="I1149" s="35">
        <v>3553</v>
      </c>
      <c r="J1149" s="34">
        <v>8.3041000000000007E-6</v>
      </c>
      <c r="K1149" s="35">
        <v>2117</v>
      </c>
      <c r="L1149" s="34">
        <v>3.22076E-5</v>
      </c>
      <c r="M1149" s="35">
        <v>2917.01</v>
      </c>
      <c r="N1149" s="34">
        <v>3.1307799999999999E-5</v>
      </c>
      <c r="O1149" s="35">
        <v>24</v>
      </c>
      <c r="P1149" s="34">
        <v>2.3019200000000001E-5</v>
      </c>
      <c r="Q1149" s="35">
        <v>122</v>
      </c>
      <c r="R1149" s="34">
        <v>1.98432E-5</v>
      </c>
      <c r="S1149" s="35">
        <v>78</v>
      </c>
      <c r="T1149" s="34">
        <v>9.2592999999999996E-6</v>
      </c>
      <c r="U1149" s="35">
        <v>217.1</v>
      </c>
      <c r="V1149" s="34">
        <v>9.3939E-6</v>
      </c>
      <c r="W1149" s="35">
        <v>2917.01</v>
      </c>
    </row>
    <row r="1150" spans="1:23" ht="14.45" x14ac:dyDescent="0.3">
      <c r="A1150" s="6" t="s">
        <v>31</v>
      </c>
      <c r="B1150" s="6" t="s">
        <v>97</v>
      </c>
      <c r="C1150" s="6" t="s">
        <v>191</v>
      </c>
      <c r="D1150" s="6" t="s">
        <v>32</v>
      </c>
      <c r="E1150" s="6" t="s">
        <v>36</v>
      </c>
      <c r="F1150" s="24" t="str">
        <f>+TabIPW[[#This Row],[WK]]&amp;TabIPW[[#This Row],[PK]]&amp;TabIPW[[#This Row],[GK]]</f>
        <v>142402</v>
      </c>
      <c r="G1150" s="6" t="s">
        <v>1111</v>
      </c>
      <c r="H1150" s="34">
        <v>1.3597431999999999E-5</v>
      </c>
      <c r="I1150" s="35">
        <v>4305</v>
      </c>
      <c r="J1150" s="34">
        <v>1.0088800000000001E-5</v>
      </c>
      <c r="K1150" s="35">
        <v>2572</v>
      </c>
      <c r="L1150" s="34">
        <v>3.9024499999999999E-5</v>
      </c>
      <c r="M1150" s="35">
        <v>3534.41</v>
      </c>
      <c r="N1150" s="34">
        <v>3.6525800000000002E-5</v>
      </c>
      <c r="O1150" s="35">
        <v>28</v>
      </c>
      <c r="P1150" s="34">
        <v>3.1887300000000002E-5</v>
      </c>
      <c r="Q1150" s="35">
        <v>169</v>
      </c>
      <c r="R1150" s="34">
        <v>2.7475300000000001E-5</v>
      </c>
      <c r="S1150" s="35">
        <v>108</v>
      </c>
      <c r="T1150" s="34">
        <v>1.7486499999999999E-5</v>
      </c>
      <c r="U1150" s="35">
        <v>410</v>
      </c>
      <c r="V1150" s="34">
        <v>1.1382100000000001E-5</v>
      </c>
      <c r="W1150" s="35">
        <v>3534.41</v>
      </c>
    </row>
    <row r="1151" spans="1:23" ht="14.45" x14ac:dyDescent="0.3">
      <c r="A1151" s="6" t="s">
        <v>31</v>
      </c>
      <c r="B1151" s="6" t="s">
        <v>97</v>
      </c>
      <c r="C1151" s="6" t="s">
        <v>191</v>
      </c>
      <c r="D1151" s="6" t="s">
        <v>37</v>
      </c>
      <c r="E1151" s="6" t="s">
        <v>36</v>
      </c>
      <c r="F1151" s="24" t="str">
        <f>+TabIPW[[#This Row],[WK]]&amp;TabIPW[[#This Row],[PK]]&amp;TabIPW[[#This Row],[GK]]</f>
        <v>142403</v>
      </c>
      <c r="G1151" s="6" t="s">
        <v>1112</v>
      </c>
      <c r="H1151" s="34">
        <v>1.6228480000000001E-5</v>
      </c>
      <c r="I1151" s="35">
        <v>5138</v>
      </c>
      <c r="J1151" s="34">
        <v>1.2054E-5</v>
      </c>
      <c r="K1151" s="35">
        <v>3073</v>
      </c>
      <c r="L1151" s="34">
        <v>4.6575600000000002E-5</v>
      </c>
      <c r="M1151" s="35">
        <v>4218.3</v>
      </c>
      <c r="N1151" s="34">
        <v>3.39168E-5</v>
      </c>
      <c r="O1151" s="35">
        <v>26</v>
      </c>
      <c r="P1151" s="34">
        <v>3.5472200000000002E-5</v>
      </c>
      <c r="Q1151" s="35">
        <v>188</v>
      </c>
      <c r="R1151" s="34">
        <v>2.5948900000000002E-5</v>
      </c>
      <c r="S1151" s="35">
        <v>102</v>
      </c>
      <c r="T1151" s="34">
        <v>8.9905999999999999E-6</v>
      </c>
      <c r="U1151" s="35">
        <v>210.8</v>
      </c>
      <c r="V1151" s="34">
        <v>1.35845E-5</v>
      </c>
      <c r="W1151" s="35">
        <v>4218.3</v>
      </c>
    </row>
    <row r="1152" spans="1:23" ht="14.45" x14ac:dyDescent="0.3">
      <c r="A1152" s="6" t="s">
        <v>31</v>
      </c>
      <c r="B1152" s="6" t="s">
        <v>97</v>
      </c>
      <c r="C1152" s="6" t="s">
        <v>191</v>
      </c>
      <c r="D1152" s="6" t="s">
        <v>39</v>
      </c>
      <c r="E1152" s="6" t="s">
        <v>40</v>
      </c>
      <c r="F1152" s="24" t="str">
        <f>+TabIPW[[#This Row],[WK]]&amp;TabIPW[[#This Row],[PK]]&amp;TabIPW[[#This Row],[GK]]</f>
        <v>142404</v>
      </c>
      <c r="G1152" s="6" t="s">
        <v>1113</v>
      </c>
      <c r="H1152" s="34">
        <v>7.6215088000000002E-5</v>
      </c>
      <c r="I1152" s="35">
        <v>24130</v>
      </c>
      <c r="J1152" s="34">
        <v>5.6598599999999997E-5</v>
      </c>
      <c r="K1152" s="35">
        <v>14429</v>
      </c>
      <c r="L1152" s="34">
        <v>2.187364E-4</v>
      </c>
      <c r="M1152" s="35">
        <v>19810.73</v>
      </c>
      <c r="N1152" s="34">
        <v>1.56539E-4</v>
      </c>
      <c r="O1152" s="35">
        <v>120</v>
      </c>
      <c r="P1152" s="34">
        <v>2.00003E-4</v>
      </c>
      <c r="Q1152" s="35">
        <v>1060</v>
      </c>
      <c r="R1152" s="34">
        <v>9.8453000000000001E-5</v>
      </c>
      <c r="S1152" s="35">
        <v>387</v>
      </c>
      <c r="T1152" s="34">
        <v>6.77497E-5</v>
      </c>
      <c r="U1152" s="35">
        <v>1588.5</v>
      </c>
      <c r="V1152" s="34">
        <v>6.3798099999999995E-5</v>
      </c>
      <c r="W1152" s="35">
        <v>19810.73</v>
      </c>
    </row>
    <row r="1153" spans="1:23" ht="14.45" x14ac:dyDescent="0.3">
      <c r="A1153" s="6" t="s">
        <v>31</v>
      </c>
      <c r="B1153" s="6" t="s">
        <v>97</v>
      </c>
      <c r="C1153" s="6" t="s">
        <v>191</v>
      </c>
      <c r="D1153" s="6" t="s">
        <v>42</v>
      </c>
      <c r="E1153" s="6" t="s">
        <v>36</v>
      </c>
      <c r="F1153" s="24" t="str">
        <f>+TabIPW[[#This Row],[WK]]&amp;TabIPW[[#This Row],[PK]]&amp;TabIPW[[#This Row],[GK]]</f>
        <v>142405</v>
      </c>
      <c r="G1153" s="6" t="s">
        <v>1114</v>
      </c>
      <c r="H1153" s="34">
        <v>1.4137536E-5</v>
      </c>
      <c r="I1153" s="35">
        <v>4476</v>
      </c>
      <c r="J1153" s="34">
        <v>1.1010599999999999E-5</v>
      </c>
      <c r="K1153" s="35">
        <v>2807</v>
      </c>
      <c r="L1153" s="34">
        <v>4.0574600000000003E-5</v>
      </c>
      <c r="M1153" s="35">
        <v>3674.8</v>
      </c>
      <c r="N1153" s="34">
        <v>2.6089799999999999E-5</v>
      </c>
      <c r="O1153" s="35">
        <v>20</v>
      </c>
      <c r="P1153" s="34">
        <v>2.6226800000000001E-5</v>
      </c>
      <c r="Q1153" s="35">
        <v>139</v>
      </c>
      <c r="R1153" s="34">
        <v>3.3072099999999998E-5</v>
      </c>
      <c r="S1153" s="35">
        <v>130</v>
      </c>
      <c r="T1153" s="34">
        <v>1.1297999999999999E-5</v>
      </c>
      <c r="U1153" s="35">
        <v>264.89999999999998</v>
      </c>
      <c r="V1153" s="34">
        <v>1.18343E-5</v>
      </c>
      <c r="W1153" s="35">
        <v>3674.8</v>
      </c>
    </row>
    <row r="1154" spans="1:23" ht="14.45" x14ac:dyDescent="0.3">
      <c r="A1154" s="6" t="s">
        <v>31</v>
      </c>
      <c r="B1154" s="6" t="s">
        <v>97</v>
      </c>
      <c r="C1154" s="6" t="s">
        <v>191</v>
      </c>
      <c r="D1154" s="6" t="s">
        <v>44</v>
      </c>
      <c r="E1154" s="6" t="s">
        <v>36</v>
      </c>
      <c r="F1154" s="24" t="str">
        <f>+TabIPW[[#This Row],[WK]]&amp;TabIPW[[#This Row],[PK]]&amp;TabIPW[[#This Row],[GK]]</f>
        <v>142406</v>
      </c>
      <c r="G1154" s="6" t="s">
        <v>1115</v>
      </c>
      <c r="H1154" s="34">
        <v>1.26404E-5</v>
      </c>
      <c r="I1154" s="35">
        <v>4002</v>
      </c>
      <c r="J1154" s="34">
        <v>9.2454999999999998E-6</v>
      </c>
      <c r="K1154" s="35">
        <v>2357</v>
      </c>
      <c r="L1154" s="34">
        <v>3.62778E-5</v>
      </c>
      <c r="M1154" s="35">
        <v>3285.64</v>
      </c>
      <c r="N1154" s="34">
        <v>3.0003300000000001E-5</v>
      </c>
      <c r="O1154" s="35">
        <v>23</v>
      </c>
      <c r="P1154" s="34">
        <v>3.4906200000000001E-5</v>
      </c>
      <c r="Q1154" s="35">
        <v>185</v>
      </c>
      <c r="R1154" s="34">
        <v>2.26416E-5</v>
      </c>
      <c r="S1154" s="35">
        <v>89</v>
      </c>
      <c r="T1154" s="34">
        <v>1.81945E-5</v>
      </c>
      <c r="U1154" s="35">
        <v>426.59999999999997</v>
      </c>
      <c r="V1154" s="34">
        <v>1.0581000000000001E-5</v>
      </c>
      <c r="W1154" s="35">
        <v>3285.64</v>
      </c>
    </row>
    <row r="1155" spans="1:23" ht="14.45" x14ac:dyDescent="0.3">
      <c r="A1155" s="6" t="s">
        <v>31</v>
      </c>
      <c r="B1155" s="6" t="s">
        <v>97</v>
      </c>
      <c r="C1155" s="6" t="s">
        <v>191</v>
      </c>
      <c r="D1155" s="6" t="s">
        <v>51</v>
      </c>
      <c r="E1155" s="6" t="s">
        <v>36</v>
      </c>
      <c r="F1155" s="24" t="str">
        <f>+TabIPW[[#This Row],[WK]]&amp;TabIPW[[#This Row],[PK]]&amp;TabIPW[[#This Row],[GK]]</f>
        <v>142407</v>
      </c>
      <c r="G1155" s="6" t="s">
        <v>1116</v>
      </c>
      <c r="H1155" s="34">
        <v>1.4867152000000001E-5</v>
      </c>
      <c r="I1155" s="35">
        <v>4707</v>
      </c>
      <c r="J1155" s="34">
        <v>1.1265599999999999E-5</v>
      </c>
      <c r="K1155" s="35">
        <v>2872</v>
      </c>
      <c r="L1155" s="34">
        <v>4.26686E-5</v>
      </c>
      <c r="M1155" s="35">
        <v>3864.45</v>
      </c>
      <c r="N1155" s="34">
        <v>2.86988E-5</v>
      </c>
      <c r="O1155" s="35">
        <v>22</v>
      </c>
      <c r="P1155" s="34">
        <v>3.9811899999999997E-5</v>
      </c>
      <c r="Q1155" s="35">
        <v>211</v>
      </c>
      <c r="R1155" s="34">
        <v>2.8747299999999998E-5</v>
      </c>
      <c r="S1155" s="35">
        <v>113</v>
      </c>
      <c r="T1155" s="34">
        <v>9.8094999999999998E-6</v>
      </c>
      <c r="U1155" s="35">
        <v>230</v>
      </c>
      <c r="V1155" s="34">
        <v>1.2445E-5</v>
      </c>
      <c r="W1155" s="35">
        <v>3864.45</v>
      </c>
    </row>
    <row r="1156" spans="1:23" ht="14.45" x14ac:dyDescent="0.3">
      <c r="A1156" s="6" t="s">
        <v>31</v>
      </c>
      <c r="B1156" s="6" t="s">
        <v>97</v>
      </c>
      <c r="C1156" s="6" t="s">
        <v>199</v>
      </c>
      <c r="D1156" s="6" t="s">
        <v>33</v>
      </c>
      <c r="E1156" s="6" t="s">
        <v>34</v>
      </c>
      <c r="F1156" s="24" t="str">
        <f>+TabIPW[[#This Row],[WK]]&amp;TabIPW[[#This Row],[PK]]&amp;TabIPW[[#This Row],[GK]]</f>
        <v>142501</v>
      </c>
      <c r="G1156" s="6" t="s">
        <v>1117</v>
      </c>
      <c r="H1156" s="34">
        <v>5.0817432E-5</v>
      </c>
      <c r="I1156" s="35">
        <v>16089</v>
      </c>
      <c r="J1156" s="34">
        <v>3.7272199999999999E-5</v>
      </c>
      <c r="K1156" s="35">
        <v>9502</v>
      </c>
      <c r="L1156" s="34">
        <v>1.4335840000000001E-4</v>
      </c>
      <c r="M1156" s="35">
        <v>12983.82</v>
      </c>
      <c r="N1156" s="34">
        <v>9.3923400000000003E-5</v>
      </c>
      <c r="O1156" s="35">
        <v>72</v>
      </c>
      <c r="P1156" s="34">
        <v>1.1660549999999999E-4</v>
      </c>
      <c r="Q1156" s="35">
        <v>618</v>
      </c>
      <c r="R1156" s="34">
        <v>9.8198599999999999E-5</v>
      </c>
      <c r="S1156" s="35">
        <v>386</v>
      </c>
      <c r="T1156" s="34">
        <v>5.6246999999999999E-5</v>
      </c>
      <c r="U1156" s="35">
        <v>1318.8</v>
      </c>
      <c r="V1156" s="34">
        <v>4.1812900000000001E-5</v>
      </c>
      <c r="W1156" s="35">
        <v>12983.82</v>
      </c>
    </row>
    <row r="1157" spans="1:23" ht="14.45" x14ac:dyDescent="0.3">
      <c r="A1157" s="6" t="s">
        <v>31</v>
      </c>
      <c r="B1157" s="6" t="s">
        <v>97</v>
      </c>
      <c r="C1157" s="6" t="s">
        <v>199</v>
      </c>
      <c r="D1157" s="6" t="s">
        <v>32</v>
      </c>
      <c r="E1157" s="6" t="s">
        <v>36</v>
      </c>
      <c r="F1157" s="24" t="str">
        <f>+TabIPW[[#This Row],[WK]]&amp;TabIPW[[#This Row],[PK]]&amp;TabIPW[[#This Row],[GK]]</f>
        <v>142502</v>
      </c>
      <c r="G1157" s="6" t="s">
        <v>1118</v>
      </c>
      <c r="H1157" s="34">
        <v>2.9762736000000001E-5</v>
      </c>
      <c r="I1157" s="35">
        <v>9423</v>
      </c>
      <c r="J1157" s="34">
        <v>2.2413500000000001E-5</v>
      </c>
      <c r="K1157" s="35">
        <v>5714</v>
      </c>
      <c r="L1157" s="34">
        <v>8.39621E-5</v>
      </c>
      <c r="M1157" s="35">
        <v>7604.36</v>
      </c>
      <c r="N1157" s="34">
        <v>7.82695E-5</v>
      </c>
      <c r="O1157" s="35">
        <v>60</v>
      </c>
      <c r="P1157" s="34">
        <v>7.0000999999999996E-5</v>
      </c>
      <c r="Q1157" s="35">
        <v>371</v>
      </c>
      <c r="R1157" s="34">
        <v>2.9001700000000001E-5</v>
      </c>
      <c r="S1157" s="35">
        <v>114</v>
      </c>
      <c r="T1157" s="34">
        <v>1.9132800000000001E-5</v>
      </c>
      <c r="U1157" s="35">
        <v>448.6</v>
      </c>
      <c r="V1157" s="34">
        <v>2.4488899999999999E-5</v>
      </c>
      <c r="W1157" s="35">
        <v>7604.36</v>
      </c>
    </row>
    <row r="1158" spans="1:23" ht="14.45" x14ac:dyDescent="0.3">
      <c r="A1158" s="6" t="s">
        <v>31</v>
      </c>
      <c r="B1158" s="6" t="s">
        <v>97</v>
      </c>
      <c r="C1158" s="6" t="s">
        <v>199</v>
      </c>
      <c r="D1158" s="6" t="s">
        <v>37</v>
      </c>
      <c r="E1158" s="6" t="s">
        <v>40</v>
      </c>
      <c r="F1158" s="24" t="str">
        <f>+TabIPW[[#This Row],[WK]]&amp;TabIPW[[#This Row],[PK]]&amp;TabIPW[[#This Row],[GK]]</f>
        <v>142503</v>
      </c>
      <c r="G1158" s="6" t="s">
        <v>1119</v>
      </c>
      <c r="H1158" s="34">
        <v>4.2880072E-5</v>
      </c>
      <c r="I1158" s="35">
        <v>13576</v>
      </c>
      <c r="J1158" s="34">
        <v>3.1266700000000003E-5</v>
      </c>
      <c r="K1158" s="35">
        <v>7971</v>
      </c>
      <c r="L1158" s="34">
        <v>1.209667E-4</v>
      </c>
      <c r="M1158" s="35">
        <v>10955.83</v>
      </c>
      <c r="N1158" s="34">
        <v>1.160997E-4</v>
      </c>
      <c r="O1158" s="35">
        <v>89</v>
      </c>
      <c r="P1158" s="34">
        <v>8.7925799999999998E-5</v>
      </c>
      <c r="Q1158" s="35">
        <v>466</v>
      </c>
      <c r="R1158" s="34">
        <v>5.8512099999999998E-5</v>
      </c>
      <c r="S1158" s="35">
        <v>230</v>
      </c>
      <c r="T1158" s="34">
        <v>2.7974200000000001E-5</v>
      </c>
      <c r="U1158" s="35">
        <v>655.90000000000009</v>
      </c>
      <c r="V1158" s="34">
        <v>3.5281999999999999E-5</v>
      </c>
      <c r="W1158" s="35">
        <v>10955.83</v>
      </c>
    </row>
    <row r="1159" spans="1:23" ht="14.45" x14ac:dyDescent="0.3">
      <c r="A1159" s="6" t="s">
        <v>31</v>
      </c>
      <c r="B1159" s="6" t="s">
        <v>97</v>
      </c>
      <c r="C1159" s="6" t="s">
        <v>199</v>
      </c>
      <c r="D1159" s="6" t="s">
        <v>39</v>
      </c>
      <c r="E1159" s="6" t="s">
        <v>36</v>
      </c>
      <c r="F1159" s="24" t="str">
        <f>+TabIPW[[#This Row],[WK]]&amp;TabIPW[[#This Row],[PK]]&amp;TabIPW[[#This Row],[GK]]</f>
        <v>142504</v>
      </c>
      <c r="G1159" s="6" t="s">
        <v>1120</v>
      </c>
      <c r="H1159" s="34">
        <v>2.2526567999999998E-5</v>
      </c>
      <c r="I1159" s="35">
        <v>7132</v>
      </c>
      <c r="J1159" s="34">
        <v>1.6894499999999999E-5</v>
      </c>
      <c r="K1159" s="35">
        <v>4307</v>
      </c>
      <c r="L1159" s="34">
        <v>6.3548500000000003E-5</v>
      </c>
      <c r="M1159" s="35">
        <v>5755.52</v>
      </c>
      <c r="N1159" s="34">
        <v>7.9573999999999994E-5</v>
      </c>
      <c r="O1159" s="35">
        <v>61</v>
      </c>
      <c r="P1159" s="34">
        <v>5.0566799999999998E-5</v>
      </c>
      <c r="Q1159" s="35">
        <v>268</v>
      </c>
      <c r="R1159" s="34">
        <v>2.5185699999999998E-5</v>
      </c>
      <c r="S1159" s="35">
        <v>99</v>
      </c>
      <c r="T1159" s="34">
        <v>1.21126E-5</v>
      </c>
      <c r="U1159" s="35">
        <v>284</v>
      </c>
      <c r="V1159" s="34">
        <v>1.8535000000000001E-5</v>
      </c>
      <c r="W1159" s="35">
        <v>5755.52</v>
      </c>
    </row>
    <row r="1160" spans="1:23" ht="14.45" x14ac:dyDescent="0.3">
      <c r="A1160" s="6" t="s">
        <v>31</v>
      </c>
      <c r="B1160" s="6" t="s">
        <v>97</v>
      </c>
      <c r="C1160" s="6" t="s">
        <v>199</v>
      </c>
      <c r="D1160" s="6" t="s">
        <v>42</v>
      </c>
      <c r="E1160" s="6" t="s">
        <v>36</v>
      </c>
      <c r="F1160" s="24" t="str">
        <f>+TabIPW[[#This Row],[WK]]&amp;TabIPW[[#This Row],[PK]]&amp;TabIPW[[#This Row],[GK]]</f>
        <v>142505</v>
      </c>
      <c r="G1160" s="6" t="s">
        <v>1121</v>
      </c>
      <c r="H1160" s="34">
        <v>4.6032272E-5</v>
      </c>
      <c r="I1160" s="35">
        <v>14574</v>
      </c>
      <c r="J1160" s="34">
        <v>3.4530299999999997E-5</v>
      </c>
      <c r="K1160" s="35">
        <v>8803</v>
      </c>
      <c r="L1160" s="34">
        <v>1.2985920000000001E-4</v>
      </c>
      <c r="M1160" s="35">
        <v>11761.22</v>
      </c>
      <c r="N1160" s="34">
        <v>1.043593E-4</v>
      </c>
      <c r="O1160" s="35">
        <v>80</v>
      </c>
      <c r="P1160" s="34">
        <v>1.3019060000000001E-4</v>
      </c>
      <c r="Q1160" s="35">
        <v>690</v>
      </c>
      <c r="R1160" s="34">
        <v>5.3424100000000002E-5</v>
      </c>
      <c r="S1160" s="35">
        <v>210</v>
      </c>
      <c r="T1160" s="34">
        <v>2.5944100000000001E-5</v>
      </c>
      <c r="U1160" s="35">
        <v>608.29999999999995</v>
      </c>
      <c r="V1160" s="34">
        <v>3.78756E-5</v>
      </c>
      <c r="W1160" s="35">
        <v>11761.22</v>
      </c>
    </row>
    <row r="1161" spans="1:23" ht="14.45" x14ac:dyDescent="0.3">
      <c r="A1161" s="6" t="s">
        <v>31</v>
      </c>
      <c r="B1161" s="6" t="s">
        <v>97</v>
      </c>
      <c r="C1161" s="6" t="s">
        <v>199</v>
      </c>
      <c r="D1161" s="6" t="s">
        <v>44</v>
      </c>
      <c r="E1161" s="6" t="s">
        <v>36</v>
      </c>
      <c r="F1161" s="24" t="str">
        <f>+TabIPW[[#This Row],[WK]]&amp;TabIPW[[#This Row],[PK]]&amp;TabIPW[[#This Row],[GK]]</f>
        <v>142506</v>
      </c>
      <c r="G1161" s="6" t="s">
        <v>1122</v>
      </c>
      <c r="H1161" s="34">
        <v>4.3012728000000006E-5</v>
      </c>
      <c r="I1161" s="35">
        <v>13618</v>
      </c>
      <c r="J1161" s="34">
        <v>3.2035500000000002E-5</v>
      </c>
      <c r="K1161" s="35">
        <v>8167</v>
      </c>
      <c r="L1161" s="34">
        <v>1.21341E-4</v>
      </c>
      <c r="M1161" s="35">
        <v>10989.73</v>
      </c>
      <c r="N1161" s="34">
        <v>8.4791900000000004E-5</v>
      </c>
      <c r="O1161" s="35">
        <v>65</v>
      </c>
      <c r="P1161" s="34">
        <v>1.033978E-4</v>
      </c>
      <c r="Q1161" s="35">
        <v>548</v>
      </c>
      <c r="R1161" s="34">
        <v>5.5459299999999999E-5</v>
      </c>
      <c r="S1161" s="35">
        <v>218</v>
      </c>
      <c r="T1161" s="34">
        <v>3.2904599999999997E-5</v>
      </c>
      <c r="U1161" s="35">
        <v>771.5</v>
      </c>
      <c r="V1161" s="34">
        <v>3.5391100000000001E-5</v>
      </c>
      <c r="W1161" s="35">
        <v>10989.73</v>
      </c>
    </row>
    <row r="1162" spans="1:23" ht="14.45" x14ac:dyDescent="0.3">
      <c r="A1162" s="6" t="s">
        <v>31</v>
      </c>
      <c r="B1162" s="6" t="s">
        <v>97</v>
      </c>
      <c r="C1162" s="6" t="s">
        <v>199</v>
      </c>
      <c r="D1162" s="6" t="s">
        <v>51</v>
      </c>
      <c r="E1162" s="6" t="s">
        <v>36</v>
      </c>
      <c r="F1162" s="24" t="str">
        <f>+TabIPW[[#This Row],[WK]]&amp;TabIPW[[#This Row],[PK]]&amp;TabIPW[[#This Row],[GK]]</f>
        <v>142507</v>
      </c>
      <c r="G1162" s="6" t="s">
        <v>1123</v>
      </c>
      <c r="H1162" s="34">
        <v>3.944676E-5</v>
      </c>
      <c r="I1162" s="35">
        <v>12489</v>
      </c>
      <c r="J1162" s="34">
        <v>3.0054599999999999E-5</v>
      </c>
      <c r="K1162" s="35">
        <v>7662</v>
      </c>
      <c r="L1162" s="34">
        <v>1.112811E-4</v>
      </c>
      <c r="M1162" s="35">
        <v>10078.620000000001</v>
      </c>
      <c r="N1162" s="34">
        <v>8.8705399999999999E-5</v>
      </c>
      <c r="O1162" s="35">
        <v>68</v>
      </c>
      <c r="P1162" s="34">
        <v>7.9435099999999994E-5</v>
      </c>
      <c r="Q1162" s="35">
        <v>421</v>
      </c>
      <c r="R1162" s="34">
        <v>4.2230500000000002E-5</v>
      </c>
      <c r="S1162" s="35">
        <v>166</v>
      </c>
      <c r="T1162" s="34">
        <v>1.7895999999999999E-5</v>
      </c>
      <c r="U1162" s="35">
        <v>419.6</v>
      </c>
      <c r="V1162" s="34">
        <v>3.2456999999999998E-5</v>
      </c>
      <c r="W1162" s="35">
        <v>10078.620000000001</v>
      </c>
    </row>
    <row r="1163" spans="1:23" ht="14.45" x14ac:dyDescent="0.3">
      <c r="A1163" s="6" t="s">
        <v>31</v>
      </c>
      <c r="B1163" s="6" t="s">
        <v>97</v>
      </c>
      <c r="C1163" s="6" t="s">
        <v>199</v>
      </c>
      <c r="D1163" s="6" t="s">
        <v>75</v>
      </c>
      <c r="E1163" s="6" t="s">
        <v>36</v>
      </c>
      <c r="F1163" s="24" t="str">
        <f>+TabIPW[[#This Row],[WK]]&amp;TabIPW[[#This Row],[PK]]&amp;TabIPW[[#This Row],[GK]]</f>
        <v>142508</v>
      </c>
      <c r="G1163" s="6" t="s">
        <v>1117</v>
      </c>
      <c r="H1163" s="34">
        <v>3.0454447999999999E-5</v>
      </c>
      <c r="I1163" s="35">
        <v>9642</v>
      </c>
      <c r="J1163" s="34">
        <v>2.3527500000000001E-5</v>
      </c>
      <c r="K1163" s="35">
        <v>5998</v>
      </c>
      <c r="L1163" s="34">
        <v>8.5913400000000003E-5</v>
      </c>
      <c r="M1163" s="35">
        <v>7781.09</v>
      </c>
      <c r="N1163" s="34">
        <v>7.4356000000000004E-5</v>
      </c>
      <c r="O1163" s="35">
        <v>57</v>
      </c>
      <c r="P1163" s="34">
        <v>4.3208199999999997E-5</v>
      </c>
      <c r="Q1163" s="35">
        <v>229</v>
      </c>
      <c r="R1163" s="34">
        <v>3.7905699999999999E-5</v>
      </c>
      <c r="S1163" s="35">
        <v>149</v>
      </c>
      <c r="T1163" s="34">
        <v>2.8311100000000001E-5</v>
      </c>
      <c r="U1163" s="35">
        <v>663.8</v>
      </c>
      <c r="V1163" s="34">
        <v>2.50581E-5</v>
      </c>
      <c r="W1163" s="35">
        <v>7781.09</v>
      </c>
    </row>
    <row r="1164" spans="1:23" ht="14.45" x14ac:dyDescent="0.3">
      <c r="A1164" s="6" t="s">
        <v>31</v>
      </c>
      <c r="B1164" s="6" t="s">
        <v>97</v>
      </c>
      <c r="C1164" s="6" t="s">
        <v>199</v>
      </c>
      <c r="D1164" s="6" t="s">
        <v>77</v>
      </c>
      <c r="E1164" s="6" t="s">
        <v>36</v>
      </c>
      <c r="F1164" s="24" t="str">
        <f>+TabIPW[[#This Row],[WK]]&amp;TabIPW[[#This Row],[PK]]&amp;TabIPW[[#This Row],[GK]]</f>
        <v>142509</v>
      </c>
      <c r="G1164" s="6" t="s">
        <v>1124</v>
      </c>
      <c r="H1164" s="34">
        <v>2.2204400000000004E-5</v>
      </c>
      <c r="I1164" s="35">
        <v>7030</v>
      </c>
      <c r="J1164" s="34">
        <v>1.6541400000000001E-5</v>
      </c>
      <c r="K1164" s="35">
        <v>4217</v>
      </c>
      <c r="L1164" s="34">
        <v>6.2639700000000003E-5</v>
      </c>
      <c r="M1164" s="35">
        <v>5673.21</v>
      </c>
      <c r="N1164" s="34">
        <v>4.3048199999999999E-5</v>
      </c>
      <c r="O1164" s="35">
        <v>33</v>
      </c>
      <c r="P1164" s="34">
        <v>4.81139E-5</v>
      </c>
      <c r="Q1164" s="35">
        <v>255</v>
      </c>
      <c r="R1164" s="34">
        <v>1.7808E-5</v>
      </c>
      <c r="S1164" s="35">
        <v>70</v>
      </c>
      <c r="T1164" s="34">
        <v>1.8787399999999999E-5</v>
      </c>
      <c r="U1164" s="35">
        <v>440.5</v>
      </c>
      <c r="V1164" s="34">
        <v>1.8269899999999999E-5</v>
      </c>
      <c r="W1164" s="35">
        <v>5673.21</v>
      </c>
    </row>
    <row r="1165" spans="1:23" ht="14.45" x14ac:dyDescent="0.3">
      <c r="A1165" s="6" t="s">
        <v>31</v>
      </c>
      <c r="B1165" s="6" t="s">
        <v>97</v>
      </c>
      <c r="C1165" s="6" t="s">
        <v>199</v>
      </c>
      <c r="D1165" s="6" t="s">
        <v>90</v>
      </c>
      <c r="E1165" s="6" t="s">
        <v>40</v>
      </c>
      <c r="F1165" s="24" t="str">
        <f>+TabIPW[[#This Row],[WK]]&amp;TabIPW[[#This Row],[PK]]&amp;TabIPW[[#This Row],[GK]]</f>
        <v>142510</v>
      </c>
      <c r="G1165" s="6" t="s">
        <v>1125</v>
      </c>
      <c r="H1165" s="34">
        <v>4.9083399999999998E-5</v>
      </c>
      <c r="I1165" s="35">
        <v>15540</v>
      </c>
      <c r="J1165" s="34">
        <v>3.6507300000000002E-5</v>
      </c>
      <c r="K1165" s="35">
        <v>9307</v>
      </c>
      <c r="L1165" s="34">
        <v>1.384666E-4</v>
      </c>
      <c r="M1165" s="35">
        <v>12540.78</v>
      </c>
      <c r="N1165" s="34">
        <v>9.7836899999999998E-5</v>
      </c>
      <c r="O1165" s="35">
        <v>75</v>
      </c>
      <c r="P1165" s="34">
        <v>1.043412E-4</v>
      </c>
      <c r="Q1165" s="35">
        <v>553</v>
      </c>
      <c r="R1165" s="34">
        <v>4.5792099999999998E-5</v>
      </c>
      <c r="S1165" s="35">
        <v>180</v>
      </c>
      <c r="T1165" s="34">
        <v>2.68909E-5</v>
      </c>
      <c r="U1165" s="35">
        <v>630.5</v>
      </c>
      <c r="V1165" s="34">
        <v>4.0386100000000003E-5</v>
      </c>
      <c r="W1165" s="35">
        <v>12540.78</v>
      </c>
    </row>
    <row r="1166" spans="1:23" ht="14.45" x14ac:dyDescent="0.3">
      <c r="A1166" s="6" t="s">
        <v>31</v>
      </c>
      <c r="B1166" s="6" t="s">
        <v>97</v>
      </c>
      <c r="C1166" s="6" t="s">
        <v>199</v>
      </c>
      <c r="D1166" s="6" t="s">
        <v>92</v>
      </c>
      <c r="E1166" s="6" t="s">
        <v>36</v>
      </c>
      <c r="F1166" s="24" t="str">
        <f>+TabIPW[[#This Row],[WK]]&amp;TabIPW[[#This Row],[PK]]&amp;TabIPW[[#This Row],[GK]]</f>
        <v>142511</v>
      </c>
      <c r="G1166" s="6" t="s">
        <v>380</v>
      </c>
      <c r="H1166" s="34">
        <v>2.9011008000000002E-5</v>
      </c>
      <c r="I1166" s="35">
        <v>9185</v>
      </c>
      <c r="J1166" s="34">
        <v>2.2146799999999999E-5</v>
      </c>
      <c r="K1166" s="35">
        <v>5646</v>
      </c>
      <c r="L1166" s="34">
        <v>8.1841499999999999E-5</v>
      </c>
      <c r="M1166" s="35">
        <v>7412.3</v>
      </c>
      <c r="N1166" s="34">
        <v>8.2182900000000002E-5</v>
      </c>
      <c r="O1166" s="35">
        <v>63</v>
      </c>
      <c r="P1166" s="34">
        <v>6.0566899999999998E-5</v>
      </c>
      <c r="Q1166" s="35">
        <v>321</v>
      </c>
      <c r="R1166" s="34">
        <v>4.1467300000000002E-5</v>
      </c>
      <c r="S1166" s="35">
        <v>163</v>
      </c>
      <c r="T1166" s="34">
        <v>1.6181400000000001E-5</v>
      </c>
      <c r="U1166" s="35">
        <v>379.40000000000003</v>
      </c>
      <c r="V1166" s="34">
        <v>2.3870400000000001E-5</v>
      </c>
      <c r="W1166" s="35">
        <v>7412.3</v>
      </c>
    </row>
    <row r="1167" spans="1:23" ht="14.45" x14ac:dyDescent="0.3">
      <c r="A1167" s="6" t="s">
        <v>31</v>
      </c>
      <c r="B1167" s="6" t="s">
        <v>97</v>
      </c>
      <c r="C1167" s="6" t="s">
        <v>199</v>
      </c>
      <c r="D1167" s="6" t="s">
        <v>93</v>
      </c>
      <c r="E1167" s="6" t="s">
        <v>36</v>
      </c>
      <c r="F1167" s="24" t="str">
        <f>+TabIPW[[#This Row],[WK]]&amp;TabIPW[[#This Row],[PK]]&amp;TabIPW[[#This Row],[GK]]</f>
        <v>142512</v>
      </c>
      <c r="G1167" s="6" t="s">
        <v>1126</v>
      </c>
      <c r="H1167" s="34">
        <v>2.8470904000000003E-5</v>
      </c>
      <c r="I1167" s="35">
        <v>9014</v>
      </c>
      <c r="J1167" s="34">
        <v>2.1844700000000001E-5</v>
      </c>
      <c r="K1167" s="35">
        <v>5569</v>
      </c>
      <c r="L1167" s="34">
        <v>8.0317799999999999E-5</v>
      </c>
      <c r="M1167" s="35">
        <v>7274.3</v>
      </c>
      <c r="N1167" s="34">
        <v>6.7833600000000001E-5</v>
      </c>
      <c r="O1167" s="35">
        <v>52</v>
      </c>
      <c r="P1167" s="34">
        <v>7.0189699999999996E-5</v>
      </c>
      <c r="Q1167" s="35">
        <v>372</v>
      </c>
      <c r="R1167" s="34">
        <v>3.0273700000000001E-5</v>
      </c>
      <c r="S1167" s="35">
        <v>119</v>
      </c>
      <c r="T1167" s="34">
        <v>1.2577499999999999E-5</v>
      </c>
      <c r="U1167" s="35">
        <v>294.89999999999998</v>
      </c>
      <c r="V1167" s="34">
        <v>2.3425999999999999E-5</v>
      </c>
      <c r="W1167" s="35">
        <v>7274.3</v>
      </c>
    </row>
    <row r="1168" spans="1:23" ht="14.45" x14ac:dyDescent="0.3">
      <c r="A1168" s="6" t="s">
        <v>31</v>
      </c>
      <c r="B1168" s="6" t="s">
        <v>97</v>
      </c>
      <c r="C1168" s="6" t="s">
        <v>199</v>
      </c>
      <c r="D1168" s="6" t="s">
        <v>95</v>
      </c>
      <c r="E1168" s="6" t="s">
        <v>36</v>
      </c>
      <c r="F1168" s="24" t="str">
        <f>+TabIPW[[#This Row],[WK]]&amp;TabIPW[[#This Row],[PK]]&amp;TabIPW[[#This Row],[GK]]</f>
        <v>142513</v>
      </c>
      <c r="G1168" s="6" t="s">
        <v>443</v>
      </c>
      <c r="H1168" s="34">
        <v>4.4279295999999997E-5</v>
      </c>
      <c r="I1168" s="35">
        <v>14019</v>
      </c>
      <c r="J1168" s="34">
        <v>3.2988699999999998E-5</v>
      </c>
      <c r="K1168" s="35">
        <v>8410</v>
      </c>
      <c r="L1168" s="34">
        <v>1.24914E-4</v>
      </c>
      <c r="M1168" s="35">
        <v>11313.33</v>
      </c>
      <c r="N1168" s="34">
        <v>8.7400900000000005E-5</v>
      </c>
      <c r="O1168" s="35">
        <v>67</v>
      </c>
      <c r="P1168" s="34">
        <v>1.149074E-4</v>
      </c>
      <c r="Q1168" s="35">
        <v>609</v>
      </c>
      <c r="R1168" s="34">
        <v>3.2817700000000003E-5</v>
      </c>
      <c r="S1168" s="35">
        <v>129</v>
      </c>
      <c r="T1168" s="34">
        <v>3.0128E-5</v>
      </c>
      <c r="U1168" s="35">
        <v>706.4</v>
      </c>
      <c r="V1168" s="34">
        <v>3.6433200000000002E-5</v>
      </c>
      <c r="W1168" s="35">
        <v>11313.33</v>
      </c>
    </row>
    <row r="1169" spans="1:23" ht="14.45" x14ac:dyDescent="0.3">
      <c r="A1169" s="6" t="s">
        <v>31</v>
      </c>
      <c r="B1169" s="6" t="s">
        <v>97</v>
      </c>
      <c r="C1169" s="6" t="s">
        <v>206</v>
      </c>
      <c r="D1169" s="6" t="s">
        <v>33</v>
      </c>
      <c r="E1169" s="6" t="s">
        <v>36</v>
      </c>
      <c r="F1169" s="24" t="str">
        <f>+TabIPW[[#This Row],[WK]]&amp;TabIPW[[#This Row],[PK]]&amp;TabIPW[[#This Row],[GK]]</f>
        <v>142601</v>
      </c>
      <c r="G1169" s="6" t="s">
        <v>1127</v>
      </c>
      <c r="H1169" s="34">
        <v>7.8015440000000001E-6</v>
      </c>
      <c r="I1169" s="35">
        <v>2470</v>
      </c>
      <c r="J1169" s="34">
        <v>5.8250000000000001E-6</v>
      </c>
      <c r="K1169" s="35">
        <v>1485</v>
      </c>
      <c r="L1169" s="34">
        <v>2.2008500000000001E-5</v>
      </c>
      <c r="M1169" s="35">
        <v>1993.29</v>
      </c>
      <c r="N1169" s="34">
        <v>2.21763E-5</v>
      </c>
      <c r="O1169" s="35">
        <v>17</v>
      </c>
      <c r="P1169" s="34">
        <v>2.3396599999999999E-5</v>
      </c>
      <c r="Q1169" s="35">
        <v>124</v>
      </c>
      <c r="R1169" s="34">
        <v>1.1447999999999999E-5</v>
      </c>
      <c r="S1169" s="35">
        <v>45</v>
      </c>
      <c r="T1169" s="34">
        <v>5.6725000000000003E-6</v>
      </c>
      <c r="U1169" s="35">
        <v>133</v>
      </c>
      <c r="V1169" s="34">
        <v>6.4192000000000003E-6</v>
      </c>
      <c r="W1169" s="35">
        <v>1993.29</v>
      </c>
    </row>
    <row r="1170" spans="1:23" ht="14.45" x14ac:dyDescent="0.3">
      <c r="A1170" s="6" t="s">
        <v>31</v>
      </c>
      <c r="B1170" s="6" t="s">
        <v>97</v>
      </c>
      <c r="C1170" s="6" t="s">
        <v>206</v>
      </c>
      <c r="D1170" s="6" t="s">
        <v>32</v>
      </c>
      <c r="E1170" s="6" t="s">
        <v>36</v>
      </c>
      <c r="F1170" s="24" t="str">
        <f>+TabIPW[[#This Row],[WK]]&amp;TabIPW[[#This Row],[PK]]&amp;TabIPW[[#This Row],[GK]]</f>
        <v>142602</v>
      </c>
      <c r="G1170" s="6" t="s">
        <v>1128</v>
      </c>
      <c r="H1170" s="34">
        <v>7.3719840000000003E-6</v>
      </c>
      <c r="I1170" s="35">
        <v>2334</v>
      </c>
      <c r="J1170" s="34">
        <v>5.2915000000000001E-6</v>
      </c>
      <c r="K1170" s="35">
        <v>1349</v>
      </c>
      <c r="L1170" s="34">
        <v>2.07967E-5</v>
      </c>
      <c r="M1170" s="35">
        <v>1883.54</v>
      </c>
      <c r="N1170" s="34">
        <v>1.5653899999999999E-5</v>
      </c>
      <c r="O1170" s="35">
        <v>12</v>
      </c>
      <c r="P1170" s="34">
        <v>5.0943999999999999E-6</v>
      </c>
      <c r="Q1170" s="35">
        <v>27</v>
      </c>
      <c r="R1170" s="34">
        <v>1.7553600000000001E-5</v>
      </c>
      <c r="S1170" s="35">
        <v>69</v>
      </c>
      <c r="T1170" s="34">
        <v>3.5485E-6</v>
      </c>
      <c r="U1170" s="35">
        <v>83.2</v>
      </c>
      <c r="V1170" s="34">
        <v>6.0657000000000002E-6</v>
      </c>
      <c r="W1170" s="35">
        <v>1883.54</v>
      </c>
    </row>
    <row r="1171" spans="1:23" ht="14.45" x14ac:dyDescent="0.3">
      <c r="A1171" s="6" t="s">
        <v>31</v>
      </c>
      <c r="B1171" s="6" t="s">
        <v>97</v>
      </c>
      <c r="C1171" s="6" t="s">
        <v>206</v>
      </c>
      <c r="D1171" s="6" t="s">
        <v>37</v>
      </c>
      <c r="E1171" s="6" t="s">
        <v>36</v>
      </c>
      <c r="F1171" s="24" t="str">
        <f>+TabIPW[[#This Row],[WK]]&amp;TabIPW[[#This Row],[PK]]&amp;TabIPW[[#This Row],[GK]]</f>
        <v>142603</v>
      </c>
      <c r="G1171" s="6" t="s">
        <v>1129</v>
      </c>
      <c r="H1171" s="34">
        <v>2.5672448E-5</v>
      </c>
      <c r="I1171" s="35">
        <v>8128</v>
      </c>
      <c r="J1171" s="34">
        <v>1.8836100000000001E-5</v>
      </c>
      <c r="K1171" s="35">
        <v>4802</v>
      </c>
      <c r="L1171" s="34">
        <v>7.2423199999999995E-5</v>
      </c>
      <c r="M1171" s="35">
        <v>6559.3</v>
      </c>
      <c r="N1171" s="34">
        <v>4.8266200000000002E-5</v>
      </c>
      <c r="O1171" s="35">
        <v>37</v>
      </c>
      <c r="P1171" s="34">
        <v>7.0189699999999996E-5</v>
      </c>
      <c r="Q1171" s="35">
        <v>372</v>
      </c>
      <c r="R1171" s="34">
        <v>5.0371299999999997E-5</v>
      </c>
      <c r="S1171" s="35">
        <v>198</v>
      </c>
      <c r="T1171" s="34">
        <v>1.34646E-5</v>
      </c>
      <c r="U1171" s="35">
        <v>315.7</v>
      </c>
      <c r="V1171" s="34">
        <v>2.1123399999999998E-5</v>
      </c>
      <c r="W1171" s="35">
        <v>6559.3</v>
      </c>
    </row>
    <row r="1172" spans="1:23" ht="14.45" x14ac:dyDescent="0.3">
      <c r="A1172" s="6" t="s">
        <v>31</v>
      </c>
      <c r="B1172" s="6" t="s">
        <v>97</v>
      </c>
      <c r="C1172" s="6" t="s">
        <v>206</v>
      </c>
      <c r="D1172" s="6" t="s">
        <v>39</v>
      </c>
      <c r="E1172" s="6" t="s">
        <v>36</v>
      </c>
      <c r="F1172" s="24" t="str">
        <f>+TabIPW[[#This Row],[WK]]&amp;TabIPW[[#This Row],[PK]]&amp;TabIPW[[#This Row],[GK]]</f>
        <v>142604</v>
      </c>
      <c r="G1172" s="6" t="s">
        <v>1130</v>
      </c>
      <c r="H1172" s="34">
        <v>1.5119840000000002E-5</v>
      </c>
      <c r="I1172" s="35">
        <v>4787</v>
      </c>
      <c r="J1172" s="34">
        <v>1.13323E-5</v>
      </c>
      <c r="K1172" s="35">
        <v>2889</v>
      </c>
      <c r="L1172" s="34">
        <v>4.2653800000000001E-5</v>
      </c>
      <c r="M1172" s="35">
        <v>3863.11</v>
      </c>
      <c r="N1172" s="34">
        <v>3.0003300000000001E-5</v>
      </c>
      <c r="O1172" s="35">
        <v>23</v>
      </c>
      <c r="P1172" s="34">
        <v>3.2453300000000003E-5</v>
      </c>
      <c r="Q1172" s="35">
        <v>172</v>
      </c>
      <c r="R1172" s="34">
        <v>1.8062399999999998E-5</v>
      </c>
      <c r="S1172" s="35">
        <v>71</v>
      </c>
      <c r="T1172" s="34">
        <v>1.3110599999999999E-5</v>
      </c>
      <c r="U1172" s="35">
        <v>307.39999999999998</v>
      </c>
      <c r="V1172" s="34">
        <v>1.2440699999999999E-5</v>
      </c>
      <c r="W1172" s="35">
        <v>3863.11</v>
      </c>
    </row>
    <row r="1173" spans="1:23" ht="14.45" x14ac:dyDescent="0.3">
      <c r="A1173" s="6" t="s">
        <v>31</v>
      </c>
      <c r="B1173" s="6" t="s">
        <v>97</v>
      </c>
      <c r="C1173" s="6" t="s">
        <v>206</v>
      </c>
      <c r="D1173" s="6" t="s">
        <v>42</v>
      </c>
      <c r="E1173" s="6" t="s">
        <v>40</v>
      </c>
      <c r="F1173" s="24" t="str">
        <f>+TabIPW[[#This Row],[WK]]&amp;TabIPW[[#This Row],[PK]]&amp;TabIPW[[#This Row],[GK]]</f>
        <v>142605</v>
      </c>
      <c r="G1173" s="6" t="s">
        <v>1131</v>
      </c>
      <c r="H1173" s="34">
        <v>1.6847544000000001E-5</v>
      </c>
      <c r="I1173" s="35">
        <v>5334</v>
      </c>
      <c r="J1173" s="34">
        <v>1.2207E-5</v>
      </c>
      <c r="K1173" s="35">
        <v>3112</v>
      </c>
      <c r="L1173" s="34">
        <v>4.7527800000000003E-5</v>
      </c>
      <c r="M1173" s="35">
        <v>4304.54</v>
      </c>
      <c r="N1173" s="34">
        <v>2.73943E-5</v>
      </c>
      <c r="O1173" s="35">
        <v>21</v>
      </c>
      <c r="P1173" s="34">
        <v>2.6415500000000001E-5</v>
      </c>
      <c r="Q1173" s="35">
        <v>140</v>
      </c>
      <c r="R1173" s="34">
        <v>2.4676900000000001E-5</v>
      </c>
      <c r="S1173" s="35">
        <v>97</v>
      </c>
      <c r="T1173" s="34">
        <v>1.45863E-5</v>
      </c>
      <c r="U1173" s="35">
        <v>342</v>
      </c>
      <c r="V1173" s="34">
        <v>1.3862299999999999E-5</v>
      </c>
      <c r="W1173" s="35">
        <v>4304.54</v>
      </c>
    </row>
    <row r="1174" spans="1:23" ht="14.45" x14ac:dyDescent="0.3">
      <c r="A1174" s="6" t="s">
        <v>31</v>
      </c>
      <c r="B1174" s="6" t="s">
        <v>97</v>
      </c>
      <c r="C1174" s="6" t="s">
        <v>206</v>
      </c>
      <c r="D1174" s="6" t="s">
        <v>44</v>
      </c>
      <c r="E1174" s="6" t="s">
        <v>36</v>
      </c>
      <c r="F1174" s="24" t="str">
        <f>+TabIPW[[#This Row],[WK]]&amp;TabIPW[[#This Row],[PK]]&amp;TabIPW[[#This Row],[GK]]</f>
        <v>142606</v>
      </c>
      <c r="G1174" s="6" t="s">
        <v>1132</v>
      </c>
      <c r="H1174" s="34">
        <v>7.4762159999999993E-6</v>
      </c>
      <c r="I1174" s="35">
        <v>2367</v>
      </c>
      <c r="J1174" s="34">
        <v>5.5033999999999997E-6</v>
      </c>
      <c r="K1174" s="35">
        <v>1403</v>
      </c>
      <c r="L1174" s="34">
        <v>2.1090800000000001E-5</v>
      </c>
      <c r="M1174" s="35">
        <v>1910.17</v>
      </c>
      <c r="N1174" s="34">
        <v>1.9567399999999998E-5</v>
      </c>
      <c r="O1174" s="35">
        <v>15</v>
      </c>
      <c r="P1174" s="34">
        <v>1.6226699999999998E-5</v>
      </c>
      <c r="Q1174" s="35">
        <v>86</v>
      </c>
      <c r="R1174" s="34">
        <v>6.3600000000000001E-6</v>
      </c>
      <c r="S1174" s="35">
        <v>25</v>
      </c>
      <c r="T1174" s="34">
        <v>1.07606E-5</v>
      </c>
      <c r="U1174" s="35">
        <v>252.3</v>
      </c>
      <c r="V1174" s="34">
        <v>6.1515000000000003E-6</v>
      </c>
      <c r="W1174" s="35">
        <v>1910.17</v>
      </c>
    </row>
    <row r="1175" spans="1:23" ht="14.45" x14ac:dyDescent="0.3">
      <c r="A1175" s="6" t="s">
        <v>31</v>
      </c>
      <c r="B1175" s="6" t="s">
        <v>97</v>
      </c>
      <c r="C1175" s="6" t="s">
        <v>206</v>
      </c>
      <c r="D1175" s="6" t="s">
        <v>51</v>
      </c>
      <c r="E1175" s="6" t="s">
        <v>36</v>
      </c>
      <c r="F1175" s="24" t="str">
        <f>+TabIPW[[#This Row],[WK]]&amp;TabIPW[[#This Row],[PK]]&amp;TabIPW[[#This Row],[GK]]</f>
        <v>142607</v>
      </c>
      <c r="G1175" s="6" t="s">
        <v>1133</v>
      </c>
      <c r="H1175" s="34">
        <v>8.7396239999999991E-6</v>
      </c>
      <c r="I1175" s="35">
        <v>2767</v>
      </c>
      <c r="J1175" s="34">
        <v>6.3075000000000002E-6</v>
      </c>
      <c r="K1175" s="35">
        <v>1608</v>
      </c>
      <c r="L1175" s="34">
        <v>2.46549E-5</v>
      </c>
      <c r="M1175" s="35">
        <v>2232.9699999999998</v>
      </c>
      <c r="N1175" s="34">
        <v>2.0871899999999999E-5</v>
      </c>
      <c r="O1175" s="35">
        <v>16</v>
      </c>
      <c r="P1175" s="34">
        <v>1.56606E-5</v>
      </c>
      <c r="Q1175" s="35">
        <v>83</v>
      </c>
      <c r="R1175" s="34">
        <v>1.272E-5</v>
      </c>
      <c r="S1175" s="35">
        <v>50</v>
      </c>
      <c r="T1175" s="34">
        <v>7.9883999999999996E-6</v>
      </c>
      <c r="U1175" s="35">
        <v>187.3</v>
      </c>
      <c r="V1175" s="34">
        <v>7.1910000000000003E-6</v>
      </c>
      <c r="W1175" s="35">
        <v>2232.9699999999998</v>
      </c>
    </row>
    <row r="1176" spans="1:23" ht="14.45" x14ac:dyDescent="0.3">
      <c r="A1176" s="6" t="s">
        <v>31</v>
      </c>
      <c r="B1176" s="6" t="s">
        <v>97</v>
      </c>
      <c r="C1176" s="6" t="s">
        <v>206</v>
      </c>
      <c r="D1176" s="6" t="s">
        <v>75</v>
      </c>
      <c r="E1176" s="6" t="s">
        <v>36</v>
      </c>
      <c r="F1176" s="24" t="str">
        <f>+TabIPW[[#This Row],[WK]]&amp;TabIPW[[#This Row],[PK]]&amp;TabIPW[[#This Row],[GK]]</f>
        <v>142608</v>
      </c>
      <c r="G1176" s="6" t="s">
        <v>1134</v>
      </c>
      <c r="H1176" s="34">
        <v>6.2087032000000011E-5</v>
      </c>
      <c r="I1176" s="35">
        <v>19657</v>
      </c>
      <c r="J1176" s="34">
        <v>4.5529099999999997E-5</v>
      </c>
      <c r="K1176" s="35">
        <v>11607</v>
      </c>
      <c r="L1176" s="34">
        <v>1.7515050000000001E-4</v>
      </c>
      <c r="M1176" s="35">
        <v>15863.2</v>
      </c>
      <c r="N1176" s="34">
        <v>1.408851E-4</v>
      </c>
      <c r="O1176" s="35">
        <v>108</v>
      </c>
      <c r="P1176" s="34">
        <v>1.5094570000000001E-4</v>
      </c>
      <c r="Q1176" s="35">
        <v>800</v>
      </c>
      <c r="R1176" s="34">
        <v>7.2758599999999998E-5</v>
      </c>
      <c r="S1176" s="35">
        <v>286</v>
      </c>
      <c r="T1176" s="34">
        <v>6.6529899999999995E-5</v>
      </c>
      <c r="U1176" s="35">
        <v>1559.9</v>
      </c>
      <c r="V1176" s="34">
        <v>5.1085599999999998E-5</v>
      </c>
      <c r="W1176" s="35">
        <v>15863.2</v>
      </c>
    </row>
    <row r="1177" spans="1:23" ht="14.45" x14ac:dyDescent="0.3">
      <c r="A1177" s="6" t="s">
        <v>31</v>
      </c>
      <c r="B1177" s="6" t="s">
        <v>97</v>
      </c>
      <c r="C1177" s="6" t="s">
        <v>206</v>
      </c>
      <c r="D1177" s="6" t="s">
        <v>77</v>
      </c>
      <c r="E1177" s="6" t="s">
        <v>36</v>
      </c>
      <c r="F1177" s="24" t="str">
        <f>+TabIPW[[#This Row],[WK]]&amp;TabIPW[[#This Row],[PK]]&amp;TabIPW[[#This Row],[GK]]</f>
        <v>142609</v>
      </c>
      <c r="G1177" s="6" t="s">
        <v>1135</v>
      </c>
      <c r="H1177" s="34">
        <v>2.5997776000000001E-5</v>
      </c>
      <c r="I1177" s="35">
        <v>8231</v>
      </c>
      <c r="J1177" s="34">
        <v>1.9397100000000001E-5</v>
      </c>
      <c r="K1177" s="35">
        <v>4945</v>
      </c>
      <c r="L1177" s="34">
        <v>7.3341000000000001E-5</v>
      </c>
      <c r="M1177" s="35">
        <v>6642.42</v>
      </c>
      <c r="N1177" s="34">
        <v>5.60931E-5</v>
      </c>
      <c r="O1177" s="35">
        <v>43</v>
      </c>
      <c r="P1177" s="34">
        <v>7.3020000000000002E-5</v>
      </c>
      <c r="Q1177" s="35">
        <v>387</v>
      </c>
      <c r="R1177" s="34">
        <v>2.6712100000000001E-5</v>
      </c>
      <c r="S1177" s="35">
        <v>105</v>
      </c>
      <c r="T1177" s="34">
        <v>1.83012E-5</v>
      </c>
      <c r="U1177" s="35">
        <v>429.1</v>
      </c>
      <c r="V1177" s="34">
        <v>2.1391099999999999E-5</v>
      </c>
      <c r="W1177" s="35">
        <v>6642.42</v>
      </c>
    </row>
    <row r="1178" spans="1:23" ht="14.45" x14ac:dyDescent="0.3">
      <c r="A1178" s="6" t="s">
        <v>31</v>
      </c>
      <c r="B1178" s="6" t="s">
        <v>97</v>
      </c>
      <c r="C1178" s="6" t="s">
        <v>206</v>
      </c>
      <c r="D1178" s="6" t="s">
        <v>90</v>
      </c>
      <c r="E1178" s="6" t="s">
        <v>36</v>
      </c>
      <c r="F1178" s="24" t="str">
        <f>+TabIPW[[#This Row],[WK]]&amp;TabIPW[[#This Row],[PK]]&amp;TabIPW[[#This Row],[GK]]</f>
        <v>142610</v>
      </c>
      <c r="G1178" s="6" t="s">
        <v>1136</v>
      </c>
      <c r="H1178" s="34">
        <v>1.4863992000000002E-5</v>
      </c>
      <c r="I1178" s="35">
        <v>4706</v>
      </c>
      <c r="J1178" s="34">
        <v>1.08851E-5</v>
      </c>
      <c r="K1178" s="35">
        <v>2775</v>
      </c>
      <c r="L1178" s="34">
        <v>4.1931999999999998E-5</v>
      </c>
      <c r="M1178" s="35">
        <v>3797.74</v>
      </c>
      <c r="N1178" s="34">
        <v>3.5221300000000001E-5</v>
      </c>
      <c r="O1178" s="35">
        <v>27</v>
      </c>
      <c r="P1178" s="34">
        <v>4.2076100000000002E-5</v>
      </c>
      <c r="Q1178" s="35">
        <v>223</v>
      </c>
      <c r="R1178" s="34">
        <v>1.7299199999999999E-5</v>
      </c>
      <c r="S1178" s="35">
        <v>68</v>
      </c>
      <c r="T1178" s="34">
        <v>1.5874399999999998E-5</v>
      </c>
      <c r="U1178" s="35">
        <v>372.2</v>
      </c>
      <c r="V1178" s="34">
        <v>1.22302E-5</v>
      </c>
      <c r="W1178" s="35">
        <v>3797.74</v>
      </c>
    </row>
    <row r="1179" spans="1:23" ht="14.45" x14ac:dyDescent="0.3">
      <c r="A1179" s="6" t="s">
        <v>31</v>
      </c>
      <c r="B1179" s="6" t="s">
        <v>97</v>
      </c>
      <c r="C1179" s="6" t="s">
        <v>206</v>
      </c>
      <c r="D1179" s="6" t="s">
        <v>92</v>
      </c>
      <c r="E1179" s="6" t="s">
        <v>36</v>
      </c>
      <c r="F1179" s="24" t="str">
        <f>+TabIPW[[#This Row],[WK]]&amp;TabIPW[[#This Row],[PK]]&amp;TabIPW[[#This Row],[GK]]</f>
        <v>142611</v>
      </c>
      <c r="G1179" s="6" t="s">
        <v>1137</v>
      </c>
      <c r="H1179" s="34">
        <v>1.8114111999999999E-5</v>
      </c>
      <c r="I1179" s="35">
        <v>5735</v>
      </c>
      <c r="J1179" s="34">
        <v>1.3623E-5</v>
      </c>
      <c r="K1179" s="35">
        <v>3473</v>
      </c>
      <c r="L1179" s="34">
        <v>5.1100799999999997E-5</v>
      </c>
      <c r="M1179" s="35">
        <v>4628.1499999999996</v>
      </c>
      <c r="N1179" s="34">
        <v>3.9134700000000003E-5</v>
      </c>
      <c r="O1179" s="35">
        <v>30</v>
      </c>
      <c r="P1179" s="34">
        <v>3.5472200000000002E-5</v>
      </c>
      <c r="Q1179" s="35">
        <v>188</v>
      </c>
      <c r="R1179" s="34">
        <v>1.9334399999999999E-5</v>
      </c>
      <c r="S1179" s="35">
        <v>76</v>
      </c>
      <c r="T1179" s="34">
        <v>1.1430199999999999E-5</v>
      </c>
      <c r="U1179" s="35">
        <v>268</v>
      </c>
      <c r="V1179" s="34">
        <v>1.4904400000000001E-5</v>
      </c>
      <c r="W1179" s="35">
        <v>4628.1499999999996</v>
      </c>
    </row>
    <row r="1180" spans="1:23" ht="14.45" x14ac:dyDescent="0.3">
      <c r="A1180" s="6" t="s">
        <v>31</v>
      </c>
      <c r="B1180" s="6" t="s">
        <v>97</v>
      </c>
      <c r="C1180" s="6" t="s">
        <v>206</v>
      </c>
      <c r="D1180" s="6" t="s">
        <v>93</v>
      </c>
      <c r="E1180" s="6" t="s">
        <v>36</v>
      </c>
      <c r="F1180" s="24" t="str">
        <f>+TabIPW[[#This Row],[WK]]&amp;TabIPW[[#This Row],[PK]]&amp;TabIPW[[#This Row],[GK]]</f>
        <v>142612</v>
      </c>
      <c r="G1180" s="6" t="s">
        <v>1138</v>
      </c>
      <c r="H1180" s="34">
        <v>1.3041528000000002E-5</v>
      </c>
      <c r="I1180" s="35">
        <v>4129</v>
      </c>
      <c r="J1180" s="34">
        <v>9.5945999999999996E-6</v>
      </c>
      <c r="K1180" s="35">
        <v>2446</v>
      </c>
      <c r="L1180" s="34">
        <v>3.67908E-5</v>
      </c>
      <c r="M1180" s="35">
        <v>3332.1</v>
      </c>
      <c r="N1180" s="34">
        <v>3.1307799999999999E-5</v>
      </c>
      <c r="O1180" s="35">
        <v>24</v>
      </c>
      <c r="P1180" s="34">
        <v>2.4340000000000001E-5</v>
      </c>
      <c r="Q1180" s="35">
        <v>129</v>
      </c>
      <c r="R1180" s="34">
        <v>2.4676900000000001E-5</v>
      </c>
      <c r="S1180" s="35">
        <v>97</v>
      </c>
      <c r="T1180" s="34">
        <v>9.4128999999999993E-6</v>
      </c>
      <c r="U1180" s="35">
        <v>220.7</v>
      </c>
      <c r="V1180" s="34">
        <v>1.07306E-5</v>
      </c>
      <c r="W1180" s="35">
        <v>3332.1</v>
      </c>
    </row>
    <row r="1181" spans="1:23" ht="14.45" x14ac:dyDescent="0.3">
      <c r="A1181" s="6" t="s">
        <v>31</v>
      </c>
      <c r="B1181" s="6" t="s">
        <v>97</v>
      </c>
      <c r="C1181" s="6" t="s">
        <v>206</v>
      </c>
      <c r="D1181" s="6" t="s">
        <v>95</v>
      </c>
      <c r="E1181" s="6" t="s">
        <v>36</v>
      </c>
      <c r="F1181" s="24" t="str">
        <f>+TabIPW[[#This Row],[WK]]&amp;TabIPW[[#This Row],[PK]]&amp;TabIPW[[#This Row],[GK]]</f>
        <v>142613</v>
      </c>
      <c r="G1181" s="6" t="s">
        <v>1139</v>
      </c>
      <c r="H1181" s="34">
        <v>3.0940864000000002E-5</v>
      </c>
      <c r="I1181" s="35">
        <v>9796</v>
      </c>
      <c r="J1181" s="34">
        <v>2.2684199999999999E-5</v>
      </c>
      <c r="K1181" s="35">
        <v>5783</v>
      </c>
      <c r="L1181" s="34">
        <v>8.7285600000000003E-5</v>
      </c>
      <c r="M1181" s="35">
        <v>7905.37</v>
      </c>
      <c r="N1181" s="34">
        <v>9.6532400000000004E-5</v>
      </c>
      <c r="O1181" s="35">
        <v>74</v>
      </c>
      <c r="P1181" s="34">
        <v>1.001902E-4</v>
      </c>
      <c r="Q1181" s="35">
        <v>531</v>
      </c>
      <c r="R1181" s="34">
        <v>3.6888099999999997E-5</v>
      </c>
      <c r="S1181" s="35">
        <v>145</v>
      </c>
      <c r="T1181" s="34">
        <v>2.2450999999999999E-5</v>
      </c>
      <c r="U1181" s="35">
        <v>526.4</v>
      </c>
      <c r="V1181" s="34">
        <v>2.54583E-5</v>
      </c>
      <c r="W1181" s="35">
        <v>7905.37</v>
      </c>
    </row>
    <row r="1182" spans="1:23" ht="14.45" x14ac:dyDescent="0.3">
      <c r="A1182" s="6" t="s">
        <v>31</v>
      </c>
      <c r="B1182" s="6" t="s">
        <v>97</v>
      </c>
      <c r="C1182" s="6" t="s">
        <v>1140</v>
      </c>
      <c r="D1182" s="6" t="s">
        <v>33</v>
      </c>
      <c r="E1182" s="6" t="s">
        <v>34</v>
      </c>
      <c r="F1182" s="24" t="str">
        <f>+TabIPW[[#This Row],[WK]]&amp;TabIPW[[#This Row],[PK]]&amp;TabIPW[[#This Row],[GK]]</f>
        <v>142701</v>
      </c>
      <c r="G1182" s="6" t="s">
        <v>1141</v>
      </c>
      <c r="H1182" s="34">
        <v>5.3508488000000005E-5</v>
      </c>
      <c r="I1182" s="35">
        <v>16941</v>
      </c>
      <c r="J1182" s="34">
        <v>3.9456999999999998E-5</v>
      </c>
      <c r="K1182" s="35">
        <v>10059</v>
      </c>
      <c r="L1182" s="34">
        <v>1.535687E-4</v>
      </c>
      <c r="M1182" s="35">
        <v>13908.56</v>
      </c>
      <c r="N1182" s="34">
        <v>1.147952E-4</v>
      </c>
      <c r="O1182" s="35">
        <v>88</v>
      </c>
      <c r="P1182" s="34">
        <v>1.449078E-4</v>
      </c>
      <c r="Q1182" s="35">
        <v>768</v>
      </c>
      <c r="R1182" s="34">
        <v>8.9040200000000002E-5</v>
      </c>
      <c r="S1182" s="35">
        <v>350</v>
      </c>
      <c r="T1182" s="34">
        <v>5.3777499999999998E-5</v>
      </c>
      <c r="U1182" s="35">
        <v>1260.9000000000001</v>
      </c>
      <c r="V1182" s="34">
        <v>4.4790899999999998E-5</v>
      </c>
      <c r="W1182" s="35">
        <v>13908.56</v>
      </c>
    </row>
    <row r="1183" spans="1:23" ht="14.45" x14ac:dyDescent="0.3">
      <c r="A1183" s="6" t="s">
        <v>31</v>
      </c>
      <c r="B1183" s="6" t="s">
        <v>97</v>
      </c>
      <c r="C1183" s="6" t="s">
        <v>1140</v>
      </c>
      <c r="D1183" s="6" t="s">
        <v>32</v>
      </c>
      <c r="E1183" s="6" t="s">
        <v>36</v>
      </c>
      <c r="F1183" s="24" t="str">
        <f>+TabIPW[[#This Row],[WK]]&amp;TabIPW[[#This Row],[PK]]&amp;TabIPW[[#This Row],[GK]]</f>
        <v>142702</v>
      </c>
      <c r="G1183" s="6" t="s">
        <v>1142</v>
      </c>
      <c r="H1183" s="34">
        <v>1.7883543999999999E-5</v>
      </c>
      <c r="I1183" s="35">
        <v>5662</v>
      </c>
      <c r="J1183" s="34">
        <v>1.3646600000000001E-5</v>
      </c>
      <c r="K1183" s="35">
        <v>3479</v>
      </c>
      <c r="L1183" s="34">
        <v>5.1325500000000002E-5</v>
      </c>
      <c r="M1183" s="35">
        <v>4648.5</v>
      </c>
      <c r="N1183" s="34">
        <v>3.1307799999999999E-5</v>
      </c>
      <c r="O1183" s="35">
        <v>24</v>
      </c>
      <c r="P1183" s="34">
        <v>3.3207999999999998E-5</v>
      </c>
      <c r="Q1183" s="35">
        <v>176</v>
      </c>
      <c r="R1183" s="34">
        <v>2.7220899999999999E-5</v>
      </c>
      <c r="S1183" s="35">
        <v>107</v>
      </c>
      <c r="T1183" s="34">
        <v>1.43688E-5</v>
      </c>
      <c r="U1183" s="35">
        <v>336.9</v>
      </c>
      <c r="V1183" s="34">
        <v>1.49699E-5</v>
      </c>
      <c r="W1183" s="35">
        <v>4648.5</v>
      </c>
    </row>
    <row r="1184" spans="1:23" ht="14.45" x14ac:dyDescent="0.3">
      <c r="A1184" s="6" t="s">
        <v>31</v>
      </c>
      <c r="B1184" s="6" t="s">
        <v>97</v>
      </c>
      <c r="C1184" s="6" t="s">
        <v>1140</v>
      </c>
      <c r="D1184" s="6" t="s">
        <v>37</v>
      </c>
      <c r="E1184" s="6" t="s">
        <v>36</v>
      </c>
      <c r="F1184" s="24" t="str">
        <f>+TabIPW[[#This Row],[WK]]&amp;TabIPW[[#This Row],[PK]]&amp;TabIPW[[#This Row],[GK]]</f>
        <v>142703</v>
      </c>
      <c r="G1184" s="6" t="s">
        <v>1143</v>
      </c>
      <c r="H1184" s="34">
        <v>1.7453983999999999E-5</v>
      </c>
      <c r="I1184" s="35">
        <v>5526</v>
      </c>
      <c r="J1184" s="34">
        <v>1.37721E-5</v>
      </c>
      <c r="K1184" s="35">
        <v>3511</v>
      </c>
      <c r="L1184" s="34">
        <v>5.0092800000000003E-5</v>
      </c>
      <c r="M1184" s="35">
        <v>4536.8500000000004</v>
      </c>
      <c r="N1184" s="34">
        <v>3.2612299999999999E-5</v>
      </c>
      <c r="O1184" s="35">
        <v>25</v>
      </c>
      <c r="P1184" s="34">
        <v>3.4906200000000001E-5</v>
      </c>
      <c r="Q1184" s="35">
        <v>185</v>
      </c>
      <c r="R1184" s="34">
        <v>3.40897E-5</v>
      </c>
      <c r="S1184" s="35">
        <v>134</v>
      </c>
      <c r="T1184" s="34">
        <v>1.413E-5</v>
      </c>
      <c r="U1184" s="35">
        <v>331.3</v>
      </c>
      <c r="V1184" s="34">
        <v>1.46104E-5</v>
      </c>
      <c r="W1184" s="35">
        <v>4536.8500000000004</v>
      </c>
    </row>
    <row r="1185" spans="1:23" ht="14.45" x14ac:dyDescent="0.3">
      <c r="A1185" s="6" t="s">
        <v>31</v>
      </c>
      <c r="B1185" s="6" t="s">
        <v>97</v>
      </c>
      <c r="C1185" s="6" t="s">
        <v>1140</v>
      </c>
      <c r="D1185" s="6" t="s">
        <v>39</v>
      </c>
      <c r="E1185" s="6" t="s">
        <v>36</v>
      </c>
      <c r="F1185" s="24" t="str">
        <f>+TabIPW[[#This Row],[WK]]&amp;TabIPW[[#This Row],[PK]]&amp;TabIPW[[#This Row],[GK]]</f>
        <v>142704</v>
      </c>
      <c r="G1185" s="6" t="s">
        <v>1144</v>
      </c>
      <c r="H1185" s="34">
        <v>1.1822344000000001E-5</v>
      </c>
      <c r="I1185" s="35">
        <v>3743</v>
      </c>
      <c r="J1185" s="34">
        <v>9.1826999999999993E-6</v>
      </c>
      <c r="K1185" s="35">
        <v>2341</v>
      </c>
      <c r="L1185" s="34">
        <v>3.3929900000000002E-5</v>
      </c>
      <c r="M1185" s="35">
        <v>3073</v>
      </c>
      <c r="N1185" s="34">
        <v>2.3480800000000001E-5</v>
      </c>
      <c r="O1185" s="35">
        <v>18</v>
      </c>
      <c r="P1185" s="34">
        <v>1.88682E-5</v>
      </c>
      <c r="Q1185" s="35">
        <v>100</v>
      </c>
      <c r="R1185" s="34">
        <v>2.3659299999999999E-5</v>
      </c>
      <c r="S1185" s="35">
        <v>93</v>
      </c>
      <c r="T1185" s="34">
        <v>1.18994E-5</v>
      </c>
      <c r="U1185" s="35">
        <v>279</v>
      </c>
      <c r="V1185" s="34">
        <v>9.8962000000000002E-6</v>
      </c>
      <c r="W1185" s="35">
        <v>3073</v>
      </c>
    </row>
    <row r="1186" spans="1:23" ht="14.45" x14ac:dyDescent="0.3">
      <c r="A1186" s="6" t="s">
        <v>31</v>
      </c>
      <c r="B1186" s="6" t="s">
        <v>97</v>
      </c>
      <c r="C1186" s="6" t="s">
        <v>1140</v>
      </c>
      <c r="D1186" s="6" t="s">
        <v>42</v>
      </c>
      <c r="E1186" s="6" t="s">
        <v>36</v>
      </c>
      <c r="F1186" s="24" t="str">
        <f>+TabIPW[[#This Row],[WK]]&amp;TabIPW[[#This Row],[PK]]&amp;TabIPW[[#This Row],[GK]]</f>
        <v>142705</v>
      </c>
      <c r="G1186" s="6" t="s">
        <v>1141</v>
      </c>
      <c r="H1186" s="34">
        <v>2.0792536E-5</v>
      </c>
      <c r="I1186" s="35">
        <v>6583</v>
      </c>
      <c r="J1186" s="34">
        <v>1.6133500000000001E-5</v>
      </c>
      <c r="K1186" s="35">
        <v>4113</v>
      </c>
      <c r="L1186" s="34">
        <v>5.9674299999999999E-5</v>
      </c>
      <c r="M1186" s="35">
        <v>5404.64</v>
      </c>
      <c r="N1186" s="34">
        <v>4.5657200000000001E-5</v>
      </c>
      <c r="O1186" s="35">
        <v>35</v>
      </c>
      <c r="P1186" s="34">
        <v>3.07552E-5</v>
      </c>
      <c r="Q1186" s="35">
        <v>163</v>
      </c>
      <c r="R1186" s="34">
        <v>5.2660900000000003E-5</v>
      </c>
      <c r="S1186" s="35">
        <v>207</v>
      </c>
      <c r="T1186" s="34">
        <v>1.89964E-5</v>
      </c>
      <c r="U1186" s="35">
        <v>445.4</v>
      </c>
      <c r="V1186" s="34">
        <v>1.7405E-5</v>
      </c>
      <c r="W1186" s="35">
        <v>5404.64</v>
      </c>
    </row>
    <row r="1187" spans="1:23" ht="14.45" x14ac:dyDescent="0.3">
      <c r="A1187" s="6" t="s">
        <v>31</v>
      </c>
      <c r="B1187" s="6" t="s">
        <v>97</v>
      </c>
      <c r="C1187" s="6" t="s">
        <v>1140</v>
      </c>
      <c r="D1187" s="6" t="s">
        <v>44</v>
      </c>
      <c r="E1187" s="6" t="s">
        <v>36</v>
      </c>
      <c r="F1187" s="24" t="str">
        <f>+TabIPW[[#This Row],[WK]]&amp;TabIPW[[#This Row],[PK]]&amp;TabIPW[[#This Row],[GK]]</f>
        <v>142706</v>
      </c>
      <c r="G1187" s="6" t="s">
        <v>1145</v>
      </c>
      <c r="H1187" s="34">
        <v>1.2577224000000001E-5</v>
      </c>
      <c r="I1187" s="35">
        <v>3982</v>
      </c>
      <c r="J1187" s="34">
        <v>9.5593000000000001E-6</v>
      </c>
      <c r="K1187" s="35">
        <v>2437</v>
      </c>
      <c r="L1187" s="34">
        <v>3.6096500000000002E-5</v>
      </c>
      <c r="M1187" s="35">
        <v>3269.22</v>
      </c>
      <c r="N1187" s="34">
        <v>2.21763E-5</v>
      </c>
      <c r="O1187" s="35">
        <v>17</v>
      </c>
      <c r="P1187" s="34">
        <v>2.3019200000000001E-5</v>
      </c>
      <c r="Q1187" s="35">
        <v>122</v>
      </c>
      <c r="R1187" s="34">
        <v>3.1036900000000001E-5</v>
      </c>
      <c r="S1187" s="35">
        <v>122</v>
      </c>
      <c r="T1187" s="34">
        <v>1.3869800000000001E-5</v>
      </c>
      <c r="U1187" s="35">
        <v>325.2</v>
      </c>
      <c r="V1187" s="34">
        <v>1.05281E-5</v>
      </c>
      <c r="W1187" s="35">
        <v>3269.22</v>
      </c>
    </row>
    <row r="1188" spans="1:23" ht="14.45" x14ac:dyDescent="0.3">
      <c r="A1188" s="6" t="s">
        <v>31</v>
      </c>
      <c r="B1188" s="6" t="s">
        <v>97</v>
      </c>
      <c r="C1188" s="6" t="s">
        <v>1140</v>
      </c>
      <c r="D1188" s="6" t="s">
        <v>51</v>
      </c>
      <c r="E1188" s="6" t="s">
        <v>36</v>
      </c>
      <c r="F1188" s="24" t="str">
        <f>+TabIPW[[#This Row],[WK]]&amp;TabIPW[[#This Row],[PK]]&amp;TabIPW[[#This Row],[GK]]</f>
        <v>142707</v>
      </c>
      <c r="G1188" s="6" t="s">
        <v>1146</v>
      </c>
      <c r="H1188" s="34">
        <v>1.8388904E-5</v>
      </c>
      <c r="I1188" s="35">
        <v>5822</v>
      </c>
      <c r="J1188" s="34">
        <v>1.42742E-5</v>
      </c>
      <c r="K1188" s="35">
        <v>3639</v>
      </c>
      <c r="L1188" s="34">
        <v>5.2775899999999997E-5</v>
      </c>
      <c r="M1188" s="35">
        <v>4779.8599999999997</v>
      </c>
      <c r="N1188" s="34">
        <v>4.9570700000000003E-5</v>
      </c>
      <c r="O1188" s="35">
        <v>38</v>
      </c>
      <c r="P1188" s="34">
        <v>3.0566499999999999E-5</v>
      </c>
      <c r="Q1188" s="35">
        <v>162</v>
      </c>
      <c r="R1188" s="34">
        <v>5.46961E-5</v>
      </c>
      <c r="S1188" s="35">
        <v>215</v>
      </c>
      <c r="T1188" s="34">
        <v>2.2779400000000001E-5</v>
      </c>
      <c r="U1188" s="35">
        <v>534.1</v>
      </c>
      <c r="V1188" s="34">
        <v>1.5393E-5</v>
      </c>
      <c r="W1188" s="35">
        <v>4779.8599999999997</v>
      </c>
    </row>
    <row r="1189" spans="1:23" ht="14.45" x14ac:dyDescent="0.3">
      <c r="A1189" s="6" t="s">
        <v>31</v>
      </c>
      <c r="B1189" s="6" t="s">
        <v>97</v>
      </c>
      <c r="C1189" s="6" t="s">
        <v>1147</v>
      </c>
      <c r="D1189" s="6" t="s">
        <v>33</v>
      </c>
      <c r="E1189" s="6" t="s">
        <v>34</v>
      </c>
      <c r="F1189" s="24" t="str">
        <f>+TabIPW[[#This Row],[WK]]&amp;TabIPW[[#This Row],[PK]]&amp;TabIPW[[#This Row],[GK]]</f>
        <v>142801</v>
      </c>
      <c r="G1189" s="6" t="s">
        <v>1148</v>
      </c>
      <c r="H1189" s="34">
        <v>1.0567144800000001E-4</v>
      </c>
      <c r="I1189" s="35">
        <v>33456</v>
      </c>
      <c r="J1189" s="34">
        <v>7.8258999999999997E-5</v>
      </c>
      <c r="K1189" s="35">
        <v>19951</v>
      </c>
      <c r="L1189" s="34">
        <v>3.8528210000000001E-4</v>
      </c>
      <c r="M1189" s="35">
        <v>34894.61</v>
      </c>
      <c r="N1189" s="34">
        <v>1.8001979999999999E-4</v>
      </c>
      <c r="O1189" s="35">
        <v>138</v>
      </c>
      <c r="P1189" s="34">
        <v>3.4377870000000001E-4</v>
      </c>
      <c r="Q1189" s="35">
        <v>1822</v>
      </c>
      <c r="R1189" s="34">
        <v>1.534036E-4</v>
      </c>
      <c r="S1189" s="35">
        <v>603</v>
      </c>
      <c r="T1189" s="34">
        <v>1.2632109999999999E-4</v>
      </c>
      <c r="U1189" s="35">
        <v>2961.8</v>
      </c>
      <c r="V1189" s="34">
        <v>1.1237400000000001E-4</v>
      </c>
      <c r="W1189" s="35">
        <v>34894.61</v>
      </c>
    </row>
    <row r="1190" spans="1:23" ht="14.45" x14ac:dyDescent="0.3">
      <c r="A1190" s="6" t="s">
        <v>31</v>
      </c>
      <c r="B1190" s="6" t="s">
        <v>97</v>
      </c>
      <c r="C1190" s="6" t="s">
        <v>1147</v>
      </c>
      <c r="D1190" s="6" t="s">
        <v>32</v>
      </c>
      <c r="E1190" s="6" t="s">
        <v>36</v>
      </c>
      <c r="F1190" s="24" t="str">
        <f>+TabIPW[[#This Row],[WK]]&amp;TabIPW[[#This Row],[PK]]&amp;TabIPW[[#This Row],[GK]]</f>
        <v>142802</v>
      </c>
      <c r="G1190" s="6" t="s">
        <v>1149</v>
      </c>
      <c r="H1190" s="34">
        <v>1.3957504000000001E-5</v>
      </c>
      <c r="I1190" s="35">
        <v>4419</v>
      </c>
      <c r="J1190" s="34">
        <v>1.0183000000000001E-5</v>
      </c>
      <c r="K1190" s="35">
        <v>2596</v>
      </c>
      <c r="L1190" s="34">
        <v>5.0889600000000001E-5</v>
      </c>
      <c r="M1190" s="35">
        <v>4609.0200000000004</v>
      </c>
      <c r="N1190" s="34">
        <v>3.0003300000000001E-5</v>
      </c>
      <c r="O1190" s="35">
        <v>23</v>
      </c>
      <c r="P1190" s="34">
        <v>2.9057E-5</v>
      </c>
      <c r="Q1190" s="35">
        <v>154</v>
      </c>
      <c r="R1190" s="34">
        <v>2.2387200000000001E-5</v>
      </c>
      <c r="S1190" s="35">
        <v>88</v>
      </c>
      <c r="T1190" s="34">
        <v>1.3976400000000001E-5</v>
      </c>
      <c r="U1190" s="35">
        <v>327.7</v>
      </c>
      <c r="V1190" s="34">
        <v>1.48428E-5</v>
      </c>
      <c r="W1190" s="35">
        <v>4609.0200000000004</v>
      </c>
    </row>
    <row r="1191" spans="1:23" ht="14.45" x14ac:dyDescent="0.3">
      <c r="A1191" s="6" t="s">
        <v>31</v>
      </c>
      <c r="B1191" s="6" t="s">
        <v>97</v>
      </c>
      <c r="C1191" s="6" t="s">
        <v>1147</v>
      </c>
      <c r="D1191" s="6" t="s">
        <v>37</v>
      </c>
      <c r="E1191" s="6" t="s">
        <v>36</v>
      </c>
      <c r="F1191" s="24" t="str">
        <f>+TabIPW[[#This Row],[WK]]&amp;TabIPW[[#This Row],[PK]]&amp;TabIPW[[#This Row],[GK]]</f>
        <v>142803</v>
      </c>
      <c r="G1191" s="6" t="s">
        <v>1150</v>
      </c>
      <c r="H1191" s="34">
        <v>1.8499456000000001E-5</v>
      </c>
      <c r="I1191" s="35">
        <v>5857</v>
      </c>
      <c r="J1191" s="34">
        <v>1.36858E-5</v>
      </c>
      <c r="K1191" s="35">
        <v>3489</v>
      </c>
      <c r="L1191" s="34">
        <v>6.7449700000000006E-5</v>
      </c>
      <c r="M1191" s="35">
        <v>6108.85</v>
      </c>
      <c r="N1191" s="34">
        <v>3.7830300000000003E-5</v>
      </c>
      <c r="O1191" s="35">
        <v>29</v>
      </c>
      <c r="P1191" s="34">
        <v>4.0755299999999999E-5</v>
      </c>
      <c r="Q1191" s="35">
        <v>216</v>
      </c>
      <c r="R1191" s="34">
        <v>3.4598499999999997E-5</v>
      </c>
      <c r="S1191" s="35">
        <v>136</v>
      </c>
      <c r="T1191" s="34">
        <v>1.5149300000000001E-5</v>
      </c>
      <c r="U1191" s="35">
        <v>355.2</v>
      </c>
      <c r="V1191" s="34">
        <v>1.9672799999999999E-5</v>
      </c>
      <c r="W1191" s="35">
        <v>6108.85</v>
      </c>
    </row>
    <row r="1192" spans="1:23" ht="14.45" x14ac:dyDescent="0.3">
      <c r="A1192" s="6" t="s">
        <v>31</v>
      </c>
      <c r="B1192" s="6" t="s">
        <v>97</v>
      </c>
      <c r="C1192" s="6" t="s">
        <v>1147</v>
      </c>
      <c r="D1192" s="6" t="s">
        <v>39</v>
      </c>
      <c r="E1192" s="6" t="s">
        <v>36</v>
      </c>
      <c r="F1192" s="24" t="str">
        <f>+TabIPW[[#This Row],[WK]]&amp;TabIPW[[#This Row],[PK]]&amp;TabIPW[[#This Row],[GK]]</f>
        <v>142804</v>
      </c>
      <c r="G1192" s="6" t="s">
        <v>1151</v>
      </c>
      <c r="H1192" s="34">
        <v>1.7652968000000001E-5</v>
      </c>
      <c r="I1192" s="35">
        <v>5589</v>
      </c>
      <c r="J1192" s="34">
        <v>1.3183700000000001E-5</v>
      </c>
      <c r="K1192" s="35">
        <v>3361</v>
      </c>
      <c r="L1192" s="34">
        <v>6.4363399999999994E-5</v>
      </c>
      <c r="M1192" s="35">
        <v>5829.33</v>
      </c>
      <c r="N1192" s="34">
        <v>3.5221300000000001E-5</v>
      </c>
      <c r="O1192" s="35">
        <v>27</v>
      </c>
      <c r="P1192" s="34">
        <v>3.07552E-5</v>
      </c>
      <c r="Q1192" s="35">
        <v>163</v>
      </c>
      <c r="R1192" s="34">
        <v>3.0273700000000001E-5</v>
      </c>
      <c r="S1192" s="35">
        <v>119</v>
      </c>
      <c r="T1192" s="34">
        <v>9.3361000000000003E-6</v>
      </c>
      <c r="U1192" s="35">
        <v>218.9</v>
      </c>
      <c r="V1192" s="34">
        <v>1.8772700000000001E-5</v>
      </c>
      <c r="W1192" s="35">
        <v>5829.33</v>
      </c>
    </row>
    <row r="1193" spans="1:23" ht="14.45" x14ac:dyDescent="0.3">
      <c r="A1193" s="6" t="s">
        <v>31</v>
      </c>
      <c r="B1193" s="6" t="s">
        <v>97</v>
      </c>
      <c r="C1193" s="6" t="s">
        <v>1147</v>
      </c>
      <c r="D1193" s="6" t="s">
        <v>42</v>
      </c>
      <c r="E1193" s="6" t="s">
        <v>36</v>
      </c>
      <c r="F1193" s="24" t="str">
        <f>+TabIPW[[#This Row],[WK]]&amp;TabIPW[[#This Row],[PK]]&amp;TabIPW[[#This Row],[GK]]</f>
        <v>142805</v>
      </c>
      <c r="G1193" s="6" t="s">
        <v>1152</v>
      </c>
      <c r="H1193" s="34">
        <v>2.1645335999999999E-5</v>
      </c>
      <c r="I1193" s="35">
        <v>6853</v>
      </c>
      <c r="J1193" s="34">
        <v>1.5980500000000001E-5</v>
      </c>
      <c r="K1193" s="35">
        <v>4074</v>
      </c>
      <c r="L1193" s="34">
        <v>7.8919700000000003E-5</v>
      </c>
      <c r="M1193" s="35">
        <v>7147.68</v>
      </c>
      <c r="N1193" s="34">
        <v>5.4788599999999999E-5</v>
      </c>
      <c r="O1193" s="35">
        <v>42</v>
      </c>
      <c r="P1193" s="34">
        <v>4.7170499999999998E-5</v>
      </c>
      <c r="Q1193" s="35">
        <v>250</v>
      </c>
      <c r="R1193" s="34">
        <v>1.7299199999999999E-5</v>
      </c>
      <c r="S1193" s="35">
        <v>68</v>
      </c>
      <c r="T1193" s="34">
        <v>1.72904E-5</v>
      </c>
      <c r="U1193" s="35">
        <v>405.4</v>
      </c>
      <c r="V1193" s="34">
        <v>2.3018299999999999E-5</v>
      </c>
      <c r="W1193" s="35">
        <v>7147.68</v>
      </c>
    </row>
    <row r="1194" spans="1:23" ht="14.45" x14ac:dyDescent="0.3">
      <c r="A1194" s="6" t="s">
        <v>31</v>
      </c>
      <c r="B1194" s="6" t="s">
        <v>97</v>
      </c>
      <c r="C1194" s="6" t="s">
        <v>1147</v>
      </c>
      <c r="D1194" s="6" t="s">
        <v>44</v>
      </c>
      <c r="E1194" s="6" t="s">
        <v>36</v>
      </c>
      <c r="F1194" s="24" t="str">
        <f>+TabIPW[[#This Row],[WK]]&amp;TabIPW[[#This Row],[PK]]&amp;TabIPW[[#This Row],[GK]]</f>
        <v>142806</v>
      </c>
      <c r="G1194" s="6" t="s">
        <v>1153</v>
      </c>
      <c r="H1194" s="34">
        <v>1.0811616E-5</v>
      </c>
      <c r="I1194" s="35">
        <v>3423</v>
      </c>
      <c r="J1194" s="34">
        <v>7.9705999999999995E-6</v>
      </c>
      <c r="K1194" s="35">
        <v>2032</v>
      </c>
      <c r="L1194" s="34">
        <v>3.9419599999999998E-5</v>
      </c>
      <c r="M1194" s="35">
        <v>3570.19</v>
      </c>
      <c r="N1194" s="34">
        <v>5.3484099999999998E-5</v>
      </c>
      <c r="O1194" s="35">
        <v>41</v>
      </c>
      <c r="P1194" s="34">
        <v>2.56608E-5</v>
      </c>
      <c r="Q1194" s="35">
        <v>136</v>
      </c>
      <c r="R1194" s="34">
        <v>1.5772799999999999E-5</v>
      </c>
      <c r="S1194" s="35">
        <v>62</v>
      </c>
      <c r="T1194" s="34">
        <v>5.9283999999999999E-6</v>
      </c>
      <c r="U1194" s="35">
        <v>139</v>
      </c>
      <c r="V1194" s="34">
        <v>1.1497399999999999E-5</v>
      </c>
      <c r="W1194" s="35">
        <v>3570.19</v>
      </c>
    </row>
    <row r="1195" spans="1:23" ht="14.45" x14ac:dyDescent="0.3">
      <c r="A1195" s="6" t="s">
        <v>31</v>
      </c>
      <c r="B1195" s="6" t="s">
        <v>97</v>
      </c>
      <c r="C1195" s="6" t="s">
        <v>1147</v>
      </c>
      <c r="D1195" s="6" t="s">
        <v>51</v>
      </c>
      <c r="E1195" s="6" t="s">
        <v>36</v>
      </c>
      <c r="F1195" s="24" t="str">
        <f>+TabIPW[[#This Row],[WK]]&amp;TabIPW[[#This Row],[PK]]&amp;TabIPW[[#This Row],[GK]]</f>
        <v>142807</v>
      </c>
      <c r="G1195" s="6" t="s">
        <v>1148</v>
      </c>
      <c r="H1195" s="34">
        <v>3.7880136000000002E-5</v>
      </c>
      <c r="I1195" s="35">
        <v>11993</v>
      </c>
      <c r="J1195" s="34">
        <v>2.8556199999999999E-5</v>
      </c>
      <c r="K1195" s="35">
        <v>7280</v>
      </c>
      <c r="L1195" s="34">
        <v>1.381124E-4</v>
      </c>
      <c r="M1195" s="35">
        <v>12508.7</v>
      </c>
      <c r="N1195" s="34">
        <v>9.0009899999999993E-5</v>
      </c>
      <c r="O1195" s="35">
        <v>69</v>
      </c>
      <c r="P1195" s="34">
        <v>5.4340399999999999E-5</v>
      </c>
      <c r="Q1195" s="35">
        <v>288</v>
      </c>
      <c r="R1195" s="34">
        <v>2.5185699999999998E-5</v>
      </c>
      <c r="S1195" s="35">
        <v>99</v>
      </c>
      <c r="T1195" s="34">
        <v>4.80923E-5</v>
      </c>
      <c r="U1195" s="35">
        <v>1127.5999999999999</v>
      </c>
      <c r="V1195" s="34">
        <v>4.02828E-5</v>
      </c>
      <c r="W1195" s="35">
        <v>12508.7</v>
      </c>
    </row>
    <row r="1196" spans="1:23" ht="14.45" x14ac:dyDescent="0.3">
      <c r="A1196" s="6" t="s">
        <v>31</v>
      </c>
      <c r="B1196" s="6" t="s">
        <v>97</v>
      </c>
      <c r="C1196" s="6" t="s">
        <v>1147</v>
      </c>
      <c r="D1196" s="6" t="s">
        <v>75</v>
      </c>
      <c r="E1196" s="6" t="s">
        <v>36</v>
      </c>
      <c r="F1196" s="24" t="str">
        <f>+TabIPW[[#This Row],[WK]]&amp;TabIPW[[#This Row],[PK]]&amp;TabIPW[[#This Row],[GK]]</f>
        <v>142808</v>
      </c>
      <c r="G1196" s="6" t="s">
        <v>1154</v>
      </c>
      <c r="H1196" s="34">
        <v>3.6588295999999999E-5</v>
      </c>
      <c r="I1196" s="35">
        <v>11584</v>
      </c>
      <c r="J1196" s="34">
        <v>2.71598E-5</v>
      </c>
      <c r="K1196" s="35">
        <v>6924</v>
      </c>
      <c r="L1196" s="34">
        <v>1.3340229999999999E-4</v>
      </c>
      <c r="M1196" s="35">
        <v>12082.11</v>
      </c>
      <c r="N1196" s="34">
        <v>7.82695E-5</v>
      </c>
      <c r="O1196" s="35">
        <v>60</v>
      </c>
      <c r="P1196" s="34">
        <v>1.075488E-4</v>
      </c>
      <c r="Q1196" s="35">
        <v>570</v>
      </c>
      <c r="R1196" s="34">
        <v>1.9588800000000001E-5</v>
      </c>
      <c r="S1196" s="35">
        <v>77</v>
      </c>
      <c r="T1196" s="34">
        <v>3.14971E-5</v>
      </c>
      <c r="U1196" s="35">
        <v>738.5</v>
      </c>
      <c r="V1196" s="34">
        <v>3.8909000000000003E-5</v>
      </c>
      <c r="W1196" s="35">
        <v>12082.11</v>
      </c>
    </row>
    <row r="1197" spans="1:23" ht="14.45" x14ac:dyDescent="0.3">
      <c r="A1197" s="6" t="s">
        <v>31</v>
      </c>
      <c r="B1197" s="6" t="s">
        <v>97</v>
      </c>
      <c r="C1197" s="6" t="s">
        <v>1155</v>
      </c>
      <c r="D1197" s="6" t="s">
        <v>33</v>
      </c>
      <c r="E1197" s="6" t="s">
        <v>34</v>
      </c>
      <c r="F1197" s="24" t="str">
        <f>+TabIPW[[#This Row],[WK]]&amp;TabIPW[[#This Row],[PK]]&amp;TabIPW[[#This Row],[GK]]</f>
        <v>142901</v>
      </c>
      <c r="G1197" s="6" t="s">
        <v>1156</v>
      </c>
      <c r="H1197" s="34">
        <v>5.7993591999999998E-5</v>
      </c>
      <c r="I1197" s="35">
        <v>18361</v>
      </c>
      <c r="J1197" s="34">
        <v>4.2234200000000003E-5</v>
      </c>
      <c r="K1197" s="35">
        <v>10767</v>
      </c>
      <c r="L1197" s="34">
        <v>1.650217E-4</v>
      </c>
      <c r="M1197" s="35">
        <v>14945.85</v>
      </c>
      <c r="N1197" s="34">
        <v>1.5784349999999999E-4</v>
      </c>
      <c r="O1197" s="35">
        <v>121</v>
      </c>
      <c r="P1197" s="34">
        <v>1.9000279999999999E-4</v>
      </c>
      <c r="Q1197" s="35">
        <v>1007</v>
      </c>
      <c r="R1197" s="34">
        <v>8.5478599999999998E-5</v>
      </c>
      <c r="S1197" s="35">
        <v>336</v>
      </c>
      <c r="T1197" s="34">
        <v>8.9223999999999998E-5</v>
      </c>
      <c r="U1197" s="35">
        <v>2092</v>
      </c>
      <c r="V1197" s="34">
        <v>4.8131299999999998E-5</v>
      </c>
      <c r="W1197" s="35">
        <v>14945.85</v>
      </c>
    </row>
    <row r="1198" spans="1:23" ht="14.45" x14ac:dyDescent="0.3">
      <c r="A1198" s="6" t="s">
        <v>31</v>
      </c>
      <c r="B1198" s="6" t="s">
        <v>97</v>
      </c>
      <c r="C1198" s="6" t="s">
        <v>1155</v>
      </c>
      <c r="D1198" s="6" t="s">
        <v>32</v>
      </c>
      <c r="E1198" s="6" t="s">
        <v>36</v>
      </c>
      <c r="F1198" s="24" t="str">
        <f>+TabIPW[[#This Row],[WK]]&amp;TabIPW[[#This Row],[PK]]&amp;TabIPW[[#This Row],[GK]]</f>
        <v>142902</v>
      </c>
      <c r="G1198" s="6" t="s">
        <v>1157</v>
      </c>
      <c r="H1198" s="34">
        <v>1.0960064E-5</v>
      </c>
      <c r="I1198" s="35">
        <v>3470</v>
      </c>
      <c r="J1198" s="34">
        <v>7.9195999999999995E-6</v>
      </c>
      <c r="K1198" s="35">
        <v>2019</v>
      </c>
      <c r="L1198" s="34">
        <v>3.1187099999999998E-5</v>
      </c>
      <c r="M1198" s="35">
        <v>2824.58</v>
      </c>
      <c r="N1198" s="34">
        <v>2.21763E-5</v>
      </c>
      <c r="O1198" s="35">
        <v>17</v>
      </c>
      <c r="P1198" s="34">
        <v>3.0000400000000002E-5</v>
      </c>
      <c r="Q1198" s="35">
        <v>159</v>
      </c>
      <c r="R1198" s="34">
        <v>9.9216E-6</v>
      </c>
      <c r="S1198" s="35">
        <v>39</v>
      </c>
      <c r="T1198" s="34">
        <v>1.1165800000000001E-5</v>
      </c>
      <c r="U1198" s="35">
        <v>261.8</v>
      </c>
      <c r="V1198" s="34">
        <v>9.0961999999999994E-6</v>
      </c>
      <c r="W1198" s="35">
        <v>2824.58</v>
      </c>
    </row>
    <row r="1199" spans="1:23" ht="14.45" x14ac:dyDescent="0.3">
      <c r="A1199" s="6" t="s">
        <v>31</v>
      </c>
      <c r="B1199" s="6" t="s">
        <v>97</v>
      </c>
      <c r="C1199" s="6" t="s">
        <v>1155</v>
      </c>
      <c r="D1199" s="6" t="s">
        <v>37</v>
      </c>
      <c r="E1199" s="6" t="s">
        <v>36</v>
      </c>
      <c r="F1199" s="24" t="str">
        <f>+TabIPW[[#This Row],[WK]]&amp;TabIPW[[#This Row],[PK]]&amp;TabIPW[[#This Row],[GK]]</f>
        <v>142903</v>
      </c>
      <c r="G1199" s="6" t="s">
        <v>1158</v>
      </c>
      <c r="H1199" s="34">
        <v>5.7232400000000008E-6</v>
      </c>
      <c r="I1199" s="35">
        <v>1812</v>
      </c>
      <c r="J1199" s="34">
        <v>4.2560000000000004E-6</v>
      </c>
      <c r="K1199" s="35">
        <v>1085</v>
      </c>
      <c r="L1199" s="34">
        <v>1.6285599999999999E-5</v>
      </c>
      <c r="M1199" s="35">
        <v>1474.97</v>
      </c>
      <c r="N1199" s="34">
        <v>1.0435899999999999E-5</v>
      </c>
      <c r="O1199" s="35">
        <v>8</v>
      </c>
      <c r="P1199" s="34">
        <v>8.4906999999999999E-6</v>
      </c>
      <c r="Q1199" s="35">
        <v>45</v>
      </c>
      <c r="R1199" s="34">
        <v>1.0430399999999999E-5</v>
      </c>
      <c r="S1199" s="35">
        <v>41</v>
      </c>
      <c r="T1199" s="34">
        <v>3.7106000000000001E-6</v>
      </c>
      <c r="U1199" s="35">
        <v>87</v>
      </c>
      <c r="V1199" s="34">
        <v>4.7500000000000003E-6</v>
      </c>
      <c r="W1199" s="35">
        <v>1474.97</v>
      </c>
    </row>
    <row r="1200" spans="1:23" ht="14.45" x14ac:dyDescent="0.3">
      <c r="A1200" s="6" t="s">
        <v>31</v>
      </c>
      <c r="B1200" s="6" t="s">
        <v>97</v>
      </c>
      <c r="C1200" s="6" t="s">
        <v>1155</v>
      </c>
      <c r="D1200" s="6" t="s">
        <v>39</v>
      </c>
      <c r="E1200" s="6" t="s">
        <v>36</v>
      </c>
      <c r="F1200" s="24" t="str">
        <f>+TabIPW[[#This Row],[WK]]&amp;TabIPW[[#This Row],[PK]]&amp;TabIPW[[#This Row],[GK]]</f>
        <v>142904</v>
      </c>
      <c r="G1200" s="6" t="s">
        <v>1159</v>
      </c>
      <c r="H1200" s="34">
        <v>1.2839384000000001E-5</v>
      </c>
      <c r="I1200" s="35">
        <v>4065</v>
      </c>
      <c r="J1200" s="34">
        <v>9.6103000000000001E-6</v>
      </c>
      <c r="K1200" s="35">
        <v>2450</v>
      </c>
      <c r="L1200" s="34">
        <v>3.6534700000000001E-5</v>
      </c>
      <c r="M1200" s="35">
        <v>3308.91</v>
      </c>
      <c r="N1200" s="34">
        <v>2.86988E-5</v>
      </c>
      <c r="O1200" s="35">
        <v>22</v>
      </c>
      <c r="P1200" s="34">
        <v>2.5094699999999999E-5</v>
      </c>
      <c r="Q1200" s="35">
        <v>133</v>
      </c>
      <c r="R1200" s="34">
        <v>1.8316800000000001E-5</v>
      </c>
      <c r="S1200" s="35">
        <v>72</v>
      </c>
      <c r="T1200" s="34">
        <v>1.09483E-5</v>
      </c>
      <c r="U1200" s="35">
        <v>256.7</v>
      </c>
      <c r="V1200" s="34">
        <v>1.0655999999999999E-5</v>
      </c>
      <c r="W1200" s="35">
        <v>3308.91</v>
      </c>
    </row>
    <row r="1201" spans="1:23" ht="14.45" x14ac:dyDescent="0.3">
      <c r="A1201" s="6" t="s">
        <v>31</v>
      </c>
      <c r="B1201" s="6" t="s">
        <v>97</v>
      </c>
      <c r="C1201" s="6" t="s">
        <v>1155</v>
      </c>
      <c r="D1201" s="6" t="s">
        <v>42</v>
      </c>
      <c r="E1201" s="6" t="s">
        <v>40</v>
      </c>
      <c r="F1201" s="24" t="str">
        <f>+TabIPW[[#This Row],[WK]]&amp;TabIPW[[#This Row],[PK]]&amp;TabIPW[[#This Row],[GK]]</f>
        <v>142905</v>
      </c>
      <c r="G1201" s="6" t="s">
        <v>1160</v>
      </c>
      <c r="H1201" s="34">
        <v>1.6847544000000001E-5</v>
      </c>
      <c r="I1201" s="35">
        <v>5334</v>
      </c>
      <c r="J1201" s="34">
        <v>1.25993E-5</v>
      </c>
      <c r="K1201" s="35">
        <v>3212</v>
      </c>
      <c r="L1201" s="34">
        <v>4.7939999999999998E-5</v>
      </c>
      <c r="M1201" s="35">
        <v>4341.88</v>
      </c>
      <c r="N1201" s="34">
        <v>2.0871899999999999E-5</v>
      </c>
      <c r="O1201" s="35">
        <v>16</v>
      </c>
      <c r="P1201" s="34">
        <v>2.9623100000000001E-5</v>
      </c>
      <c r="Q1201" s="35">
        <v>157</v>
      </c>
      <c r="R1201" s="34">
        <v>4.0704100000000002E-5</v>
      </c>
      <c r="S1201" s="35">
        <v>160</v>
      </c>
      <c r="T1201" s="34">
        <v>1.6654899999999999E-5</v>
      </c>
      <c r="U1201" s="35">
        <v>390.5</v>
      </c>
      <c r="V1201" s="34">
        <v>1.39825E-5</v>
      </c>
      <c r="W1201" s="35">
        <v>4341.88</v>
      </c>
    </row>
    <row r="1202" spans="1:23" ht="14.45" x14ac:dyDescent="0.3">
      <c r="A1202" s="6" t="s">
        <v>31</v>
      </c>
      <c r="B1202" s="6" t="s">
        <v>97</v>
      </c>
      <c r="C1202" s="6" t="s">
        <v>1155</v>
      </c>
      <c r="D1202" s="6" t="s">
        <v>44</v>
      </c>
      <c r="E1202" s="6" t="s">
        <v>36</v>
      </c>
      <c r="F1202" s="24" t="str">
        <f>+TabIPW[[#This Row],[WK]]&amp;TabIPW[[#This Row],[PK]]&amp;TabIPW[[#This Row],[GK]]</f>
        <v>142906</v>
      </c>
      <c r="G1202" s="6" t="s">
        <v>1161</v>
      </c>
      <c r="H1202" s="34">
        <v>1.4567096000000001E-5</v>
      </c>
      <c r="I1202" s="35">
        <v>4612</v>
      </c>
      <c r="J1202" s="34">
        <v>1.07674E-5</v>
      </c>
      <c r="K1202" s="35">
        <v>2745</v>
      </c>
      <c r="L1202" s="34">
        <v>4.1451E-5</v>
      </c>
      <c r="M1202" s="35">
        <v>3754.17</v>
      </c>
      <c r="N1202" s="34">
        <v>3.1307799999999999E-5</v>
      </c>
      <c r="O1202" s="35">
        <v>24</v>
      </c>
      <c r="P1202" s="34">
        <v>2.5283399999999999E-5</v>
      </c>
      <c r="Q1202" s="35">
        <v>134</v>
      </c>
      <c r="R1202" s="34">
        <v>2.1624000000000002E-5</v>
      </c>
      <c r="S1202" s="35">
        <v>85</v>
      </c>
      <c r="T1202" s="34">
        <v>1.50725E-5</v>
      </c>
      <c r="U1202" s="35">
        <v>353.4</v>
      </c>
      <c r="V1202" s="34">
        <v>1.2089899999999999E-5</v>
      </c>
      <c r="W1202" s="35">
        <v>3754.17</v>
      </c>
    </row>
    <row r="1203" spans="1:23" ht="14.45" x14ac:dyDescent="0.3">
      <c r="A1203" s="6" t="s">
        <v>31</v>
      </c>
      <c r="B1203" s="6" t="s">
        <v>97</v>
      </c>
      <c r="C1203" s="6" t="s">
        <v>1155</v>
      </c>
      <c r="D1203" s="6" t="s">
        <v>51</v>
      </c>
      <c r="E1203" s="6" t="s">
        <v>36</v>
      </c>
      <c r="F1203" s="24" t="str">
        <f>+TabIPW[[#This Row],[WK]]&amp;TabIPW[[#This Row],[PK]]&amp;TabIPW[[#This Row],[GK]]</f>
        <v>142907</v>
      </c>
      <c r="G1203" s="6" t="s">
        <v>1162</v>
      </c>
      <c r="H1203" s="34">
        <v>1.0274664E-5</v>
      </c>
      <c r="I1203" s="35">
        <v>3253</v>
      </c>
      <c r="J1203" s="34">
        <v>7.4684999999999997E-6</v>
      </c>
      <c r="K1203" s="35">
        <v>1904</v>
      </c>
      <c r="L1203" s="34">
        <v>2.9236700000000001E-5</v>
      </c>
      <c r="M1203" s="35">
        <v>2647.94</v>
      </c>
      <c r="N1203" s="34">
        <v>1.9567399999999998E-5</v>
      </c>
      <c r="O1203" s="35">
        <v>15</v>
      </c>
      <c r="P1203" s="34">
        <v>1.7924800000000002E-5</v>
      </c>
      <c r="Q1203" s="35">
        <v>95</v>
      </c>
      <c r="R1203" s="34">
        <v>1.19568E-5</v>
      </c>
      <c r="S1203" s="35">
        <v>47</v>
      </c>
      <c r="T1203" s="34">
        <v>6.6150000000000002E-6</v>
      </c>
      <c r="U1203" s="35">
        <v>155.1</v>
      </c>
      <c r="V1203" s="34">
        <v>8.5274000000000007E-6</v>
      </c>
      <c r="W1203" s="35">
        <v>2647.94</v>
      </c>
    </row>
    <row r="1204" spans="1:23" ht="14.45" x14ac:dyDescent="0.3">
      <c r="A1204" s="6" t="s">
        <v>31</v>
      </c>
      <c r="B1204" s="6" t="s">
        <v>97</v>
      </c>
      <c r="C1204" s="6" t="s">
        <v>1155</v>
      </c>
      <c r="D1204" s="6" t="s">
        <v>75</v>
      </c>
      <c r="E1204" s="6" t="s">
        <v>36</v>
      </c>
      <c r="F1204" s="24" t="str">
        <f>+TabIPW[[#This Row],[WK]]&amp;TabIPW[[#This Row],[PK]]&amp;TabIPW[[#This Row],[GK]]</f>
        <v>142908</v>
      </c>
      <c r="G1204" s="6" t="s">
        <v>1156</v>
      </c>
      <c r="H1204" s="34">
        <v>1.8230976E-5</v>
      </c>
      <c r="I1204" s="35">
        <v>5772</v>
      </c>
      <c r="J1204" s="34">
        <v>1.3336700000000001E-5</v>
      </c>
      <c r="K1204" s="35">
        <v>3400</v>
      </c>
      <c r="L1204" s="34">
        <v>5.1876599999999997E-5</v>
      </c>
      <c r="M1204" s="35">
        <v>4698.41</v>
      </c>
      <c r="N1204" s="34">
        <v>3.1307799999999999E-5</v>
      </c>
      <c r="O1204" s="35">
        <v>24</v>
      </c>
      <c r="P1204" s="34">
        <v>2.8302299999999998E-5</v>
      </c>
      <c r="Q1204" s="35">
        <v>150</v>
      </c>
      <c r="R1204" s="34">
        <v>2.4422499999999999E-5</v>
      </c>
      <c r="S1204" s="35">
        <v>96</v>
      </c>
      <c r="T1204" s="34">
        <v>9.0801999999999999E-6</v>
      </c>
      <c r="U1204" s="35">
        <v>212.89999999999998</v>
      </c>
      <c r="V1204" s="34">
        <v>1.5130700000000001E-5</v>
      </c>
      <c r="W1204" s="35">
        <v>4698.41</v>
      </c>
    </row>
    <row r="1205" spans="1:23" ht="14.45" x14ac:dyDescent="0.3">
      <c r="A1205" s="6" t="s">
        <v>31</v>
      </c>
      <c r="B1205" s="6" t="s">
        <v>97</v>
      </c>
      <c r="C1205" s="6" t="s">
        <v>1155</v>
      </c>
      <c r="D1205" s="6" t="s">
        <v>77</v>
      </c>
      <c r="E1205" s="6" t="s">
        <v>36</v>
      </c>
      <c r="F1205" s="24" t="str">
        <f>+TabIPW[[#This Row],[WK]]&amp;TabIPW[[#This Row],[PK]]&amp;TabIPW[[#This Row],[GK]]</f>
        <v>142909</v>
      </c>
      <c r="G1205" s="6" t="s">
        <v>1163</v>
      </c>
      <c r="H1205" s="34">
        <v>1.0691591999999999E-5</v>
      </c>
      <c r="I1205" s="35">
        <v>3385</v>
      </c>
      <c r="J1205" s="34">
        <v>7.7666999999999997E-6</v>
      </c>
      <c r="K1205" s="35">
        <v>1980</v>
      </c>
      <c r="L1205" s="34">
        <v>3.04231E-5</v>
      </c>
      <c r="M1205" s="35">
        <v>2755.39</v>
      </c>
      <c r="N1205" s="34">
        <v>2.3480800000000001E-5</v>
      </c>
      <c r="O1205" s="35">
        <v>18</v>
      </c>
      <c r="P1205" s="34">
        <v>1.90569E-5</v>
      </c>
      <c r="Q1205" s="35">
        <v>101</v>
      </c>
      <c r="R1205" s="34">
        <v>9.1584000000000003E-6</v>
      </c>
      <c r="S1205" s="35">
        <v>36</v>
      </c>
      <c r="T1205" s="34">
        <v>1.24666E-5</v>
      </c>
      <c r="U1205" s="35">
        <v>292.3</v>
      </c>
      <c r="V1205" s="34">
        <v>8.8734000000000005E-6</v>
      </c>
      <c r="W1205" s="35">
        <v>2755.39</v>
      </c>
    </row>
    <row r="1206" spans="1:23" ht="14.45" x14ac:dyDescent="0.3">
      <c r="A1206" s="6" t="s">
        <v>31</v>
      </c>
      <c r="B1206" s="6" t="s">
        <v>97</v>
      </c>
      <c r="C1206" s="6" t="s">
        <v>1164</v>
      </c>
      <c r="D1206" s="6" t="s">
        <v>33</v>
      </c>
      <c r="E1206" s="6" t="s">
        <v>36</v>
      </c>
      <c r="F1206" s="24" t="str">
        <f>+TabIPW[[#This Row],[WK]]&amp;TabIPW[[#This Row],[PK]]&amp;TabIPW[[#This Row],[GK]]</f>
        <v>143001</v>
      </c>
      <c r="G1206" s="6" t="s">
        <v>1165</v>
      </c>
      <c r="H1206" s="34">
        <v>1.7387655999999999E-5</v>
      </c>
      <c r="I1206" s="35">
        <v>5505</v>
      </c>
      <c r="J1206" s="34">
        <v>1.33171E-5</v>
      </c>
      <c r="K1206" s="35">
        <v>3395</v>
      </c>
      <c r="L1206" s="34">
        <v>4.7775000000000003E-5</v>
      </c>
      <c r="M1206" s="35">
        <v>4326.93</v>
      </c>
      <c r="N1206" s="34">
        <v>5.0875199999999997E-5</v>
      </c>
      <c r="O1206" s="35">
        <v>39</v>
      </c>
      <c r="P1206" s="34">
        <v>3.1132500000000001E-5</v>
      </c>
      <c r="Q1206" s="35">
        <v>165</v>
      </c>
      <c r="R1206" s="34">
        <v>3.33265E-5</v>
      </c>
      <c r="S1206" s="35">
        <v>131</v>
      </c>
      <c r="T1206" s="34">
        <v>8.9523000000000007E-6</v>
      </c>
      <c r="U1206" s="35">
        <v>209.9</v>
      </c>
      <c r="V1206" s="34">
        <v>1.39344E-5</v>
      </c>
      <c r="W1206" s="35">
        <v>4326.93</v>
      </c>
    </row>
    <row r="1207" spans="1:23" ht="14.45" x14ac:dyDescent="0.3">
      <c r="A1207" s="6" t="s">
        <v>31</v>
      </c>
      <c r="B1207" s="6" t="s">
        <v>97</v>
      </c>
      <c r="C1207" s="6" t="s">
        <v>1164</v>
      </c>
      <c r="D1207" s="6" t="s">
        <v>32</v>
      </c>
      <c r="E1207" s="6" t="s">
        <v>36</v>
      </c>
      <c r="F1207" s="24" t="str">
        <f>+TabIPW[[#This Row],[WK]]&amp;TabIPW[[#This Row],[PK]]&amp;TabIPW[[#This Row],[GK]]</f>
        <v>143002</v>
      </c>
      <c r="G1207" s="6" t="s">
        <v>1166</v>
      </c>
      <c r="H1207" s="34">
        <v>1.6193735999999999E-5</v>
      </c>
      <c r="I1207" s="35">
        <v>5127</v>
      </c>
      <c r="J1207" s="34">
        <v>1.25522E-5</v>
      </c>
      <c r="K1207" s="35">
        <v>3200</v>
      </c>
      <c r="L1207" s="34">
        <v>4.4494499999999999E-5</v>
      </c>
      <c r="M1207" s="35">
        <v>4029.82</v>
      </c>
      <c r="N1207" s="34">
        <v>4.8266200000000002E-5</v>
      </c>
      <c r="O1207" s="35">
        <v>37</v>
      </c>
      <c r="P1207" s="34">
        <v>3.9623199999999997E-5</v>
      </c>
      <c r="Q1207" s="35">
        <v>210</v>
      </c>
      <c r="R1207" s="34">
        <v>3.8668899999999998E-5</v>
      </c>
      <c r="S1207" s="35">
        <v>152</v>
      </c>
      <c r="T1207" s="34">
        <v>0</v>
      </c>
      <c r="U1207" s="35">
        <v>0</v>
      </c>
      <c r="V1207" s="34">
        <v>1.2977599999999999E-5</v>
      </c>
      <c r="W1207" s="35">
        <v>4029.82</v>
      </c>
    </row>
    <row r="1208" spans="1:23" ht="14.45" x14ac:dyDescent="0.3">
      <c r="A1208" s="6" t="s">
        <v>31</v>
      </c>
      <c r="B1208" s="6" t="s">
        <v>97</v>
      </c>
      <c r="C1208" s="6" t="s">
        <v>1164</v>
      </c>
      <c r="D1208" s="6" t="s">
        <v>37</v>
      </c>
      <c r="E1208" s="6" t="s">
        <v>36</v>
      </c>
      <c r="F1208" s="24" t="str">
        <f>+TabIPW[[#This Row],[WK]]&amp;TabIPW[[#This Row],[PK]]&amp;TabIPW[[#This Row],[GK]]</f>
        <v>143003</v>
      </c>
      <c r="G1208" s="6" t="s">
        <v>1167</v>
      </c>
      <c r="H1208" s="34">
        <v>1.1806552E-5</v>
      </c>
      <c r="I1208" s="35">
        <v>3738</v>
      </c>
      <c r="J1208" s="34">
        <v>9.0611000000000004E-6</v>
      </c>
      <c r="K1208" s="35">
        <v>2310</v>
      </c>
      <c r="L1208" s="34">
        <v>3.2440100000000001E-5</v>
      </c>
      <c r="M1208" s="35">
        <v>2938.07</v>
      </c>
      <c r="N1208" s="34">
        <v>3.39168E-5</v>
      </c>
      <c r="O1208" s="35">
        <v>26</v>
      </c>
      <c r="P1208" s="34">
        <v>2.8490999999999999E-5</v>
      </c>
      <c r="Q1208" s="35">
        <v>151</v>
      </c>
      <c r="R1208" s="34">
        <v>3.7396900000000001E-5</v>
      </c>
      <c r="S1208" s="35">
        <v>147</v>
      </c>
      <c r="T1208" s="34">
        <v>4.9048E-6</v>
      </c>
      <c r="U1208" s="35">
        <v>115</v>
      </c>
      <c r="V1208" s="34">
        <v>9.4616999999999996E-6</v>
      </c>
      <c r="W1208" s="35">
        <v>2938.07</v>
      </c>
    </row>
    <row r="1209" spans="1:23" ht="14.45" x14ac:dyDescent="0.3">
      <c r="A1209" s="6" t="s">
        <v>31</v>
      </c>
      <c r="B1209" s="6" t="s">
        <v>97</v>
      </c>
      <c r="C1209" s="6" t="s">
        <v>1164</v>
      </c>
      <c r="D1209" s="6" t="s">
        <v>39</v>
      </c>
      <c r="E1209" s="6" t="s">
        <v>36</v>
      </c>
      <c r="F1209" s="24" t="str">
        <f>+TabIPW[[#This Row],[WK]]&amp;TabIPW[[#This Row],[PK]]&amp;TabIPW[[#This Row],[GK]]</f>
        <v>143004</v>
      </c>
      <c r="G1209" s="6" t="s">
        <v>1168</v>
      </c>
      <c r="H1209" s="34">
        <v>1.8692120000000002E-5</v>
      </c>
      <c r="I1209" s="35">
        <v>5918</v>
      </c>
      <c r="J1209" s="34">
        <v>1.4101600000000001E-5</v>
      </c>
      <c r="K1209" s="35">
        <v>3595</v>
      </c>
      <c r="L1209" s="34">
        <v>5.1359200000000001E-5</v>
      </c>
      <c r="M1209" s="35">
        <v>4651.55</v>
      </c>
      <c r="N1209" s="34">
        <v>4.8266200000000002E-5</v>
      </c>
      <c r="O1209" s="35">
        <v>37</v>
      </c>
      <c r="P1209" s="34">
        <v>3.2830699999999997E-5</v>
      </c>
      <c r="Q1209" s="35">
        <v>174</v>
      </c>
      <c r="R1209" s="34">
        <v>3.0782499999999999E-5</v>
      </c>
      <c r="S1209" s="35">
        <v>121</v>
      </c>
      <c r="T1209" s="34">
        <v>9.2892000000000008E-6</v>
      </c>
      <c r="U1209" s="35">
        <v>217.8</v>
      </c>
      <c r="V1209" s="34">
        <v>1.49798E-5</v>
      </c>
      <c r="W1209" s="35">
        <v>4651.55</v>
      </c>
    </row>
    <row r="1210" spans="1:23" ht="14.45" x14ac:dyDescent="0.3">
      <c r="A1210" s="6" t="s">
        <v>31</v>
      </c>
      <c r="B1210" s="6" t="s">
        <v>97</v>
      </c>
      <c r="C1210" s="6" t="s">
        <v>1164</v>
      </c>
      <c r="D1210" s="6" t="s">
        <v>42</v>
      </c>
      <c r="E1210" s="6" t="s">
        <v>40</v>
      </c>
      <c r="F1210" s="24" t="str">
        <f>+TabIPW[[#This Row],[WK]]&amp;TabIPW[[#This Row],[PK]]&amp;TabIPW[[#This Row],[GK]]</f>
        <v>143005</v>
      </c>
      <c r="G1210" s="6" t="s">
        <v>1169</v>
      </c>
      <c r="H1210" s="34">
        <v>5.4364447999999995E-5</v>
      </c>
      <c r="I1210" s="35">
        <v>17212</v>
      </c>
      <c r="J1210" s="34">
        <v>4.0892700000000002E-5</v>
      </c>
      <c r="K1210" s="35">
        <v>10425</v>
      </c>
      <c r="L1210" s="34">
        <v>1.4937380000000001E-4</v>
      </c>
      <c r="M1210" s="35">
        <v>13528.63</v>
      </c>
      <c r="N1210" s="34">
        <v>1.1349069999999999E-4</v>
      </c>
      <c r="O1210" s="35">
        <v>87</v>
      </c>
      <c r="P1210" s="34">
        <v>1.3641710000000001E-4</v>
      </c>
      <c r="Q1210" s="35">
        <v>723</v>
      </c>
      <c r="R1210" s="34">
        <v>1.259283E-4</v>
      </c>
      <c r="S1210" s="35">
        <v>495</v>
      </c>
      <c r="T1210" s="34">
        <v>3.9011999999999999E-5</v>
      </c>
      <c r="U1210" s="35">
        <v>914.7</v>
      </c>
      <c r="V1210" s="34">
        <v>4.3567299999999999E-5</v>
      </c>
      <c r="W1210" s="35">
        <v>13528.63</v>
      </c>
    </row>
    <row r="1211" spans="1:23" ht="14.45" x14ac:dyDescent="0.3">
      <c r="A1211" s="6" t="s">
        <v>31</v>
      </c>
      <c r="B1211" s="6" t="s">
        <v>97</v>
      </c>
      <c r="C1211" s="6" t="s">
        <v>1170</v>
      </c>
      <c r="D1211" s="6" t="s">
        <v>33</v>
      </c>
      <c r="E1211" s="6" t="s">
        <v>40</v>
      </c>
      <c r="F1211" s="24" t="str">
        <f>+TabIPW[[#This Row],[WK]]&amp;TabIPW[[#This Row],[PK]]&amp;TabIPW[[#This Row],[GK]]</f>
        <v>143201</v>
      </c>
      <c r="G1211" s="6" t="s">
        <v>1171</v>
      </c>
      <c r="H1211" s="34">
        <v>7.0810863999999998E-5</v>
      </c>
      <c r="I1211" s="35">
        <v>22419</v>
      </c>
      <c r="J1211" s="34">
        <v>5.0797100000000002E-5</v>
      </c>
      <c r="K1211" s="35">
        <v>12950</v>
      </c>
      <c r="L1211" s="34">
        <v>2.611496E-4</v>
      </c>
      <c r="M1211" s="35">
        <v>23652.05</v>
      </c>
      <c r="N1211" s="34">
        <v>1.3305810000000001E-4</v>
      </c>
      <c r="O1211" s="35">
        <v>102</v>
      </c>
      <c r="P1211" s="34">
        <v>1.9622929999999999E-4</v>
      </c>
      <c r="Q1211" s="35">
        <v>1040</v>
      </c>
      <c r="R1211" s="34">
        <v>9.7435400000000006E-5</v>
      </c>
      <c r="S1211" s="35">
        <v>383</v>
      </c>
      <c r="T1211" s="34">
        <v>9.5399699999999994E-5</v>
      </c>
      <c r="U1211" s="35">
        <v>2236.8000000000002</v>
      </c>
      <c r="V1211" s="34">
        <v>7.6168599999999994E-5</v>
      </c>
      <c r="W1211" s="35">
        <v>23652.05</v>
      </c>
    </row>
    <row r="1212" spans="1:23" ht="14.45" x14ac:dyDescent="0.3">
      <c r="A1212" s="6" t="s">
        <v>31</v>
      </c>
      <c r="B1212" s="6" t="s">
        <v>97</v>
      </c>
      <c r="C1212" s="6" t="s">
        <v>1170</v>
      </c>
      <c r="D1212" s="6" t="s">
        <v>32</v>
      </c>
      <c r="E1212" s="6" t="s">
        <v>36</v>
      </c>
      <c r="F1212" s="24" t="str">
        <f>+TabIPW[[#This Row],[WK]]&amp;TabIPW[[#This Row],[PK]]&amp;TabIPW[[#This Row],[GK]]</f>
        <v>143202</v>
      </c>
      <c r="G1212" s="6" t="s">
        <v>1172</v>
      </c>
      <c r="H1212" s="34">
        <v>3.4083592000000005E-5</v>
      </c>
      <c r="I1212" s="35">
        <v>10791</v>
      </c>
      <c r="J1212" s="34">
        <v>2.4759199999999998E-5</v>
      </c>
      <c r="K1212" s="35">
        <v>6312</v>
      </c>
      <c r="L1212" s="34">
        <v>1.2569990000000001E-4</v>
      </c>
      <c r="M1212" s="35">
        <v>11384.51</v>
      </c>
      <c r="N1212" s="34">
        <v>7.82695E-5</v>
      </c>
      <c r="O1212" s="35">
        <v>60</v>
      </c>
      <c r="P1212" s="34">
        <v>7.6038900000000001E-5</v>
      </c>
      <c r="Q1212" s="35">
        <v>403</v>
      </c>
      <c r="R1212" s="34">
        <v>2.0352000000000001E-5</v>
      </c>
      <c r="S1212" s="35">
        <v>80</v>
      </c>
      <c r="T1212" s="34">
        <v>3.5817600000000001E-5</v>
      </c>
      <c r="U1212" s="35">
        <v>839.8</v>
      </c>
      <c r="V1212" s="34">
        <v>3.6662499999999997E-5</v>
      </c>
      <c r="W1212" s="35">
        <v>11384.51</v>
      </c>
    </row>
    <row r="1213" spans="1:23" ht="14.45" x14ac:dyDescent="0.3">
      <c r="A1213" s="6" t="s">
        <v>31</v>
      </c>
      <c r="B1213" s="6" t="s">
        <v>97</v>
      </c>
      <c r="C1213" s="6" t="s">
        <v>1170</v>
      </c>
      <c r="D1213" s="6" t="s">
        <v>37</v>
      </c>
      <c r="E1213" s="6" t="s">
        <v>36</v>
      </c>
      <c r="F1213" s="24" t="str">
        <f>+TabIPW[[#This Row],[WK]]&amp;TabIPW[[#This Row],[PK]]&amp;TabIPW[[#This Row],[GK]]</f>
        <v>143203</v>
      </c>
      <c r="G1213" s="6" t="s">
        <v>1173</v>
      </c>
      <c r="H1213" s="34">
        <v>1.4124904000000002E-5</v>
      </c>
      <c r="I1213" s="35">
        <v>4472</v>
      </c>
      <c r="J1213" s="34">
        <v>1.0641900000000001E-5</v>
      </c>
      <c r="K1213" s="35">
        <v>2713</v>
      </c>
      <c r="L1213" s="34">
        <v>5.2092500000000003E-5</v>
      </c>
      <c r="M1213" s="35">
        <v>4717.96</v>
      </c>
      <c r="N1213" s="34">
        <v>1.9567399999999998E-5</v>
      </c>
      <c r="O1213" s="35">
        <v>15</v>
      </c>
      <c r="P1213" s="34">
        <v>2.88684E-5</v>
      </c>
      <c r="Q1213" s="35">
        <v>153</v>
      </c>
      <c r="R1213" s="34">
        <v>1.4755200000000001E-5</v>
      </c>
      <c r="S1213" s="35">
        <v>58</v>
      </c>
      <c r="T1213" s="34">
        <v>1.33751E-5</v>
      </c>
      <c r="U1213" s="35">
        <v>313.60000000000002</v>
      </c>
      <c r="V1213" s="34">
        <v>1.51936E-5</v>
      </c>
      <c r="W1213" s="35">
        <v>4717.96</v>
      </c>
    </row>
    <row r="1214" spans="1:23" ht="14.45" x14ac:dyDescent="0.3">
      <c r="A1214" s="6" t="s">
        <v>31</v>
      </c>
      <c r="B1214" s="6" t="s">
        <v>97</v>
      </c>
      <c r="C1214" s="6" t="s">
        <v>1170</v>
      </c>
      <c r="D1214" s="6" t="s">
        <v>39</v>
      </c>
      <c r="E1214" s="6" t="s">
        <v>36</v>
      </c>
      <c r="F1214" s="24" t="str">
        <f>+TabIPW[[#This Row],[WK]]&amp;TabIPW[[#This Row],[PK]]&amp;TabIPW[[#This Row],[GK]]</f>
        <v>143204</v>
      </c>
      <c r="G1214" s="6" t="s">
        <v>1174</v>
      </c>
      <c r="H1214" s="34">
        <v>3.4971136E-5</v>
      </c>
      <c r="I1214" s="35">
        <v>11072</v>
      </c>
      <c r="J1214" s="34">
        <v>2.5551500000000001E-5</v>
      </c>
      <c r="K1214" s="35">
        <v>6514</v>
      </c>
      <c r="L1214" s="34">
        <v>1.2897310000000001E-4</v>
      </c>
      <c r="M1214" s="35">
        <v>11680.96</v>
      </c>
      <c r="N1214" s="34">
        <v>7.6965000000000006E-5</v>
      </c>
      <c r="O1214" s="35">
        <v>59</v>
      </c>
      <c r="P1214" s="34">
        <v>8.1322000000000005E-5</v>
      </c>
      <c r="Q1214" s="35">
        <v>431</v>
      </c>
      <c r="R1214" s="34">
        <v>2.0097599999999999E-5</v>
      </c>
      <c r="S1214" s="35">
        <v>79</v>
      </c>
      <c r="T1214" s="34">
        <v>2.99532E-5</v>
      </c>
      <c r="U1214" s="35">
        <v>702.3</v>
      </c>
      <c r="V1214" s="34">
        <v>3.7617100000000003E-5</v>
      </c>
      <c r="W1214" s="35">
        <v>11680.96</v>
      </c>
    </row>
    <row r="1215" spans="1:23" ht="14.45" x14ac:dyDescent="0.3">
      <c r="A1215" s="6" t="s">
        <v>31</v>
      </c>
      <c r="B1215" s="6" t="s">
        <v>97</v>
      </c>
      <c r="C1215" s="6" t="s">
        <v>1170</v>
      </c>
      <c r="D1215" s="6" t="s">
        <v>42</v>
      </c>
      <c r="E1215" s="6" t="s">
        <v>40</v>
      </c>
      <c r="F1215" s="24" t="str">
        <f>+TabIPW[[#This Row],[WK]]&amp;TabIPW[[#This Row],[PK]]&amp;TabIPW[[#This Row],[GK]]</f>
        <v>143205</v>
      </c>
      <c r="G1215" s="6" t="s">
        <v>1175</v>
      </c>
      <c r="H1215" s="34">
        <v>1.00715736E-4</v>
      </c>
      <c r="I1215" s="35">
        <v>31887</v>
      </c>
      <c r="J1215" s="34">
        <v>7.2571199999999994E-5</v>
      </c>
      <c r="K1215" s="35">
        <v>18501</v>
      </c>
      <c r="L1215" s="34">
        <v>3.7143830000000002E-4</v>
      </c>
      <c r="M1215" s="35">
        <v>33640.79</v>
      </c>
      <c r="N1215" s="34">
        <v>2.2959050000000001E-4</v>
      </c>
      <c r="O1215" s="35">
        <v>176</v>
      </c>
      <c r="P1215" s="34">
        <v>2.798155E-4</v>
      </c>
      <c r="Q1215" s="35">
        <v>1483</v>
      </c>
      <c r="R1215" s="34">
        <v>3.6633700000000001E-5</v>
      </c>
      <c r="S1215" s="35">
        <v>144</v>
      </c>
      <c r="T1215" s="34">
        <v>8.1546999999999997E-5</v>
      </c>
      <c r="U1215" s="35">
        <v>1912</v>
      </c>
      <c r="V1215" s="34">
        <v>1.083362E-4</v>
      </c>
      <c r="W1215" s="35">
        <v>33640.79</v>
      </c>
    </row>
    <row r="1216" spans="1:23" ht="14.45" x14ac:dyDescent="0.3">
      <c r="A1216" s="6" t="s">
        <v>31</v>
      </c>
      <c r="B1216" s="6" t="s">
        <v>97</v>
      </c>
      <c r="C1216" s="6" t="s">
        <v>1170</v>
      </c>
      <c r="D1216" s="6" t="s">
        <v>44</v>
      </c>
      <c r="E1216" s="6" t="s">
        <v>40</v>
      </c>
      <c r="F1216" s="24" t="str">
        <f>+TabIPW[[#This Row],[WK]]&amp;TabIPW[[#This Row],[PK]]&amp;TabIPW[[#This Row],[GK]]</f>
        <v>143206</v>
      </c>
      <c r="G1216" s="6" t="s">
        <v>1176</v>
      </c>
      <c r="H1216" s="34">
        <v>9.9600776000000011E-5</v>
      </c>
      <c r="I1216" s="35">
        <v>31534</v>
      </c>
      <c r="J1216" s="34">
        <v>7.1696499999999994E-5</v>
      </c>
      <c r="K1216" s="35">
        <v>18278</v>
      </c>
      <c r="L1216" s="34">
        <v>3.6732630000000001E-4</v>
      </c>
      <c r="M1216" s="35">
        <v>33268.370000000003</v>
      </c>
      <c r="N1216" s="34">
        <v>2.100231E-4</v>
      </c>
      <c r="O1216" s="35">
        <v>161</v>
      </c>
      <c r="P1216" s="34">
        <v>3.6491110000000002E-4</v>
      </c>
      <c r="Q1216" s="35">
        <v>1934</v>
      </c>
      <c r="R1216" s="34">
        <v>3.7396900000000001E-5</v>
      </c>
      <c r="S1216" s="35">
        <v>147</v>
      </c>
      <c r="T1216" s="34">
        <v>1.3707319999999999E-4</v>
      </c>
      <c r="U1216" s="35">
        <v>3213.9</v>
      </c>
      <c r="V1216" s="34">
        <v>1.071368E-4</v>
      </c>
      <c r="W1216" s="35">
        <v>33268.370000000003</v>
      </c>
    </row>
    <row r="1217" spans="1:23" ht="14.45" x14ac:dyDescent="0.3">
      <c r="A1217" s="6" t="s">
        <v>31</v>
      </c>
      <c r="B1217" s="6" t="s">
        <v>97</v>
      </c>
      <c r="C1217" s="6" t="s">
        <v>1170</v>
      </c>
      <c r="D1217" s="6" t="s">
        <v>51</v>
      </c>
      <c r="E1217" s="6" t="s">
        <v>36</v>
      </c>
      <c r="F1217" s="24" t="str">
        <f>+TabIPW[[#This Row],[WK]]&amp;TabIPW[[#This Row],[PK]]&amp;TabIPW[[#This Row],[GK]]</f>
        <v>143207</v>
      </c>
      <c r="G1217" s="6" t="s">
        <v>1177</v>
      </c>
      <c r="H1217" s="34">
        <v>7.277546400000001E-5</v>
      </c>
      <c r="I1217" s="35">
        <v>23041</v>
      </c>
      <c r="J1217" s="34">
        <v>5.1369799999999997E-5</v>
      </c>
      <c r="K1217" s="35">
        <v>13096</v>
      </c>
      <c r="L1217" s="34">
        <v>2.6839499999999999E-4</v>
      </c>
      <c r="M1217" s="35">
        <v>24308.26</v>
      </c>
      <c r="N1217" s="34">
        <v>1.721928E-4</v>
      </c>
      <c r="O1217" s="35">
        <v>132</v>
      </c>
      <c r="P1217" s="34">
        <v>2.381168E-4</v>
      </c>
      <c r="Q1217" s="35">
        <v>1262</v>
      </c>
      <c r="R1217" s="34">
        <v>2.3150500000000001E-5</v>
      </c>
      <c r="S1217" s="35">
        <v>91</v>
      </c>
      <c r="T1217" s="34">
        <v>9.04054E-5</v>
      </c>
      <c r="U1217" s="35">
        <v>2119.6999999999998</v>
      </c>
      <c r="V1217" s="34">
        <v>7.82819E-5</v>
      </c>
      <c r="W1217" s="35">
        <v>24308.26</v>
      </c>
    </row>
    <row r="1218" spans="1:23" ht="14.45" x14ac:dyDescent="0.3">
      <c r="A1218" s="6" t="s">
        <v>31</v>
      </c>
      <c r="B1218" s="6" t="s">
        <v>97</v>
      </c>
      <c r="C1218" s="6" t="s">
        <v>1178</v>
      </c>
      <c r="D1218" s="6" t="s">
        <v>33</v>
      </c>
      <c r="E1218" s="6" t="s">
        <v>34</v>
      </c>
      <c r="F1218" s="24" t="str">
        <f>+TabIPW[[#This Row],[WK]]&amp;TabIPW[[#This Row],[PK]]&amp;TabIPW[[#This Row],[GK]]</f>
        <v>143301</v>
      </c>
      <c r="G1218" s="6" t="s">
        <v>1179</v>
      </c>
      <c r="H1218" s="34">
        <v>3.7409512000000001E-5</v>
      </c>
      <c r="I1218" s="35">
        <v>11844</v>
      </c>
      <c r="J1218" s="34">
        <v>2.7152E-5</v>
      </c>
      <c r="K1218" s="35">
        <v>6922</v>
      </c>
      <c r="L1218" s="34">
        <v>1.128573E-4</v>
      </c>
      <c r="M1218" s="35">
        <v>10221.370000000001</v>
      </c>
      <c r="N1218" s="34">
        <v>1.213177E-4</v>
      </c>
      <c r="O1218" s="35">
        <v>93</v>
      </c>
      <c r="P1218" s="34">
        <v>1.3037929999999999E-4</v>
      </c>
      <c r="Q1218" s="35">
        <v>691</v>
      </c>
      <c r="R1218" s="34">
        <v>4.7064100000000002E-5</v>
      </c>
      <c r="S1218" s="35">
        <v>185</v>
      </c>
      <c r="T1218" s="34">
        <v>3.78477E-5</v>
      </c>
      <c r="U1218" s="35">
        <v>887.4</v>
      </c>
      <c r="V1218" s="34">
        <v>3.2916700000000003E-5</v>
      </c>
      <c r="W1218" s="35">
        <v>10221.370000000001</v>
      </c>
    </row>
    <row r="1219" spans="1:23" ht="14.45" x14ac:dyDescent="0.3">
      <c r="A1219" s="6" t="s">
        <v>31</v>
      </c>
      <c r="B1219" s="6" t="s">
        <v>97</v>
      </c>
      <c r="C1219" s="6" t="s">
        <v>1178</v>
      </c>
      <c r="D1219" s="6" t="s">
        <v>32</v>
      </c>
      <c r="E1219" s="6" t="s">
        <v>36</v>
      </c>
      <c r="F1219" s="24" t="str">
        <f>+TabIPW[[#This Row],[WK]]&amp;TabIPW[[#This Row],[PK]]&amp;TabIPW[[#This Row],[GK]]</f>
        <v>143302</v>
      </c>
      <c r="G1219" s="6" t="s">
        <v>1180</v>
      </c>
      <c r="H1219" s="34">
        <v>1.3392128E-5</v>
      </c>
      <c r="I1219" s="35">
        <v>4240</v>
      </c>
      <c r="J1219" s="34">
        <v>9.4493999999999997E-6</v>
      </c>
      <c r="K1219" s="35">
        <v>2409</v>
      </c>
      <c r="L1219" s="34">
        <v>4.0401500000000003E-5</v>
      </c>
      <c r="M1219" s="35">
        <v>3659.12</v>
      </c>
      <c r="N1219" s="34">
        <v>3.7830300000000003E-5</v>
      </c>
      <c r="O1219" s="35">
        <v>29</v>
      </c>
      <c r="P1219" s="34">
        <v>3.5472200000000002E-5</v>
      </c>
      <c r="Q1219" s="35">
        <v>188</v>
      </c>
      <c r="R1219" s="34">
        <v>2.26416E-5</v>
      </c>
      <c r="S1219" s="35">
        <v>89</v>
      </c>
      <c r="T1219" s="34">
        <v>1.01038E-5</v>
      </c>
      <c r="U1219" s="35">
        <v>236.9</v>
      </c>
      <c r="V1219" s="34">
        <v>1.1783800000000001E-5</v>
      </c>
      <c r="W1219" s="35">
        <v>3659.12</v>
      </c>
    </row>
    <row r="1220" spans="1:23" ht="14.45" x14ac:dyDescent="0.3">
      <c r="A1220" s="6" t="s">
        <v>31</v>
      </c>
      <c r="B1220" s="6" t="s">
        <v>97</v>
      </c>
      <c r="C1220" s="6" t="s">
        <v>1178</v>
      </c>
      <c r="D1220" s="6" t="s">
        <v>37</v>
      </c>
      <c r="E1220" s="6" t="s">
        <v>36</v>
      </c>
      <c r="F1220" s="24" t="str">
        <f>+TabIPW[[#This Row],[WK]]&amp;TabIPW[[#This Row],[PK]]&amp;TabIPW[[#This Row],[GK]]</f>
        <v>143303</v>
      </c>
      <c r="G1220" s="6" t="s">
        <v>1181</v>
      </c>
      <c r="H1220" s="34">
        <v>1.7400288000000001E-5</v>
      </c>
      <c r="I1220" s="35">
        <v>5509</v>
      </c>
      <c r="J1220" s="34">
        <v>1.2583599999999999E-5</v>
      </c>
      <c r="K1220" s="35">
        <v>3208</v>
      </c>
      <c r="L1220" s="34">
        <v>5.2493400000000001E-5</v>
      </c>
      <c r="M1220" s="35">
        <v>4754.2700000000004</v>
      </c>
      <c r="N1220" s="34">
        <v>4.8266200000000002E-5</v>
      </c>
      <c r="O1220" s="35">
        <v>37</v>
      </c>
      <c r="P1220" s="34">
        <v>3.8113800000000001E-5</v>
      </c>
      <c r="Q1220" s="35">
        <v>202</v>
      </c>
      <c r="R1220" s="34">
        <v>3.0273700000000001E-5</v>
      </c>
      <c r="S1220" s="35">
        <v>119</v>
      </c>
      <c r="T1220" s="34">
        <v>1.7170899999999999E-5</v>
      </c>
      <c r="U1220" s="35">
        <v>402.6</v>
      </c>
      <c r="V1220" s="34">
        <v>1.5310599999999999E-5</v>
      </c>
      <c r="W1220" s="35">
        <v>4754.2700000000004</v>
      </c>
    </row>
    <row r="1221" spans="1:23" ht="14.45" x14ac:dyDescent="0.3">
      <c r="A1221" s="6" t="s">
        <v>31</v>
      </c>
      <c r="B1221" s="6" t="s">
        <v>97</v>
      </c>
      <c r="C1221" s="6" t="s">
        <v>1178</v>
      </c>
      <c r="D1221" s="6" t="s">
        <v>39</v>
      </c>
      <c r="E1221" s="6" t="s">
        <v>36</v>
      </c>
      <c r="F1221" s="24" t="str">
        <f>+TabIPW[[#This Row],[WK]]&amp;TabIPW[[#This Row],[PK]]&amp;TabIPW[[#This Row],[GK]]</f>
        <v>143304</v>
      </c>
      <c r="G1221" s="6" t="s">
        <v>1182</v>
      </c>
      <c r="H1221" s="34">
        <v>2.2286519999999999E-5</v>
      </c>
      <c r="I1221" s="35">
        <v>7056</v>
      </c>
      <c r="J1221" s="34">
        <v>1.65336E-5</v>
      </c>
      <c r="K1221" s="35">
        <v>4215</v>
      </c>
      <c r="L1221" s="34">
        <v>6.7234200000000001E-5</v>
      </c>
      <c r="M1221" s="35">
        <v>6089.33</v>
      </c>
      <c r="N1221" s="34">
        <v>4.8266200000000002E-5</v>
      </c>
      <c r="O1221" s="35">
        <v>37</v>
      </c>
      <c r="P1221" s="34">
        <v>3.6415599999999997E-5</v>
      </c>
      <c r="Q1221" s="35">
        <v>193</v>
      </c>
      <c r="R1221" s="34">
        <v>2.84929E-5</v>
      </c>
      <c r="S1221" s="35">
        <v>112</v>
      </c>
      <c r="T1221" s="34">
        <v>1.6232600000000001E-5</v>
      </c>
      <c r="U1221" s="35">
        <v>380.59999999999997</v>
      </c>
      <c r="V1221" s="34">
        <v>1.961E-5</v>
      </c>
      <c r="W1221" s="35">
        <v>6089.33</v>
      </c>
    </row>
    <row r="1222" spans="1:23" ht="14.45" x14ac:dyDescent="0.3">
      <c r="A1222" s="6" t="s">
        <v>31</v>
      </c>
      <c r="B1222" s="6" t="s">
        <v>97</v>
      </c>
      <c r="C1222" s="6" t="s">
        <v>1178</v>
      </c>
      <c r="D1222" s="6" t="s">
        <v>42</v>
      </c>
      <c r="E1222" s="6" t="s">
        <v>40</v>
      </c>
      <c r="F1222" s="24" t="str">
        <f>+TabIPW[[#This Row],[WK]]&amp;TabIPW[[#This Row],[PK]]&amp;TabIPW[[#This Row],[GK]]</f>
        <v>143305</v>
      </c>
      <c r="G1222" s="6" t="s">
        <v>1183</v>
      </c>
      <c r="H1222" s="34">
        <v>5.4516056000000004E-5</v>
      </c>
      <c r="I1222" s="35">
        <v>17260</v>
      </c>
      <c r="J1222" s="34">
        <v>4.0135600000000002E-5</v>
      </c>
      <c r="K1222" s="35">
        <v>10232</v>
      </c>
      <c r="L1222" s="34">
        <v>1.644645E-4</v>
      </c>
      <c r="M1222" s="35">
        <v>14895.38</v>
      </c>
      <c r="N1222" s="34">
        <v>1.121862E-4</v>
      </c>
      <c r="O1222" s="35">
        <v>86</v>
      </c>
      <c r="P1222" s="34">
        <v>1.581156E-4</v>
      </c>
      <c r="Q1222" s="35">
        <v>838</v>
      </c>
      <c r="R1222" s="34">
        <v>7.4793800000000002E-5</v>
      </c>
      <c r="S1222" s="35">
        <v>294</v>
      </c>
      <c r="T1222" s="34">
        <v>3.7852000000000003E-5</v>
      </c>
      <c r="U1222" s="35">
        <v>887.5</v>
      </c>
      <c r="V1222" s="34">
        <v>4.7968800000000001E-5</v>
      </c>
      <c r="W1222" s="35">
        <v>14895.38</v>
      </c>
    </row>
    <row r="1223" spans="1:23" ht="14.45" x14ac:dyDescent="0.3">
      <c r="A1223" s="6" t="s">
        <v>31</v>
      </c>
      <c r="B1223" s="6" t="s">
        <v>97</v>
      </c>
      <c r="C1223" s="6" t="s">
        <v>1178</v>
      </c>
      <c r="D1223" s="6" t="s">
        <v>44</v>
      </c>
      <c r="E1223" s="6" t="s">
        <v>36</v>
      </c>
      <c r="F1223" s="24" t="str">
        <f>+TabIPW[[#This Row],[WK]]&amp;TabIPW[[#This Row],[PK]]&amp;TabIPW[[#This Row],[GK]]</f>
        <v>143306</v>
      </c>
      <c r="G1223" s="6" t="s">
        <v>1184</v>
      </c>
      <c r="H1223" s="34">
        <v>1.1294872000000001E-5</v>
      </c>
      <c r="I1223" s="35">
        <v>3576</v>
      </c>
      <c r="J1223" s="34">
        <v>8.0805E-6</v>
      </c>
      <c r="K1223" s="35">
        <v>2060</v>
      </c>
      <c r="L1223" s="34">
        <v>3.40745E-5</v>
      </c>
      <c r="M1223" s="35">
        <v>3086.09</v>
      </c>
      <c r="N1223" s="34">
        <v>1.8262900000000001E-5</v>
      </c>
      <c r="O1223" s="35">
        <v>14</v>
      </c>
      <c r="P1223" s="34">
        <v>2.24532E-5</v>
      </c>
      <c r="Q1223" s="35">
        <v>119</v>
      </c>
      <c r="R1223" s="34">
        <v>2.0860799999999999E-5</v>
      </c>
      <c r="S1223" s="35">
        <v>82</v>
      </c>
      <c r="T1223" s="34">
        <v>1.04493E-5</v>
      </c>
      <c r="U1223" s="35">
        <v>245</v>
      </c>
      <c r="V1223" s="34">
        <v>9.9383999999999996E-6</v>
      </c>
      <c r="W1223" s="35">
        <v>3086.09</v>
      </c>
    </row>
    <row r="1224" spans="1:23" ht="14.45" x14ac:dyDescent="0.3">
      <c r="A1224" s="6" t="s">
        <v>31</v>
      </c>
      <c r="B1224" s="6" t="s">
        <v>97</v>
      </c>
      <c r="C1224" s="6" t="s">
        <v>1178</v>
      </c>
      <c r="D1224" s="6" t="s">
        <v>51</v>
      </c>
      <c r="E1224" s="6" t="s">
        <v>36</v>
      </c>
      <c r="F1224" s="24" t="str">
        <f>+TabIPW[[#This Row],[WK]]&amp;TabIPW[[#This Row],[PK]]&amp;TabIPW[[#This Row],[GK]]</f>
        <v>143307</v>
      </c>
      <c r="G1224" s="6" t="s">
        <v>1185</v>
      </c>
      <c r="H1224" s="34">
        <v>1.7422400000000001E-5</v>
      </c>
      <c r="I1224" s="35">
        <v>5516</v>
      </c>
      <c r="J1224" s="34">
        <v>1.2579600000000001E-5</v>
      </c>
      <c r="K1224" s="35">
        <v>3207</v>
      </c>
      <c r="L1224" s="34">
        <v>5.2559999999999998E-5</v>
      </c>
      <c r="M1224" s="35">
        <v>4760.3100000000004</v>
      </c>
      <c r="N1224" s="34">
        <v>4.43527E-5</v>
      </c>
      <c r="O1224" s="35">
        <v>34</v>
      </c>
      <c r="P1224" s="34">
        <v>4.0000599999999998E-5</v>
      </c>
      <c r="Q1224" s="35">
        <v>212</v>
      </c>
      <c r="R1224" s="34">
        <v>3.2308899999999998E-5</v>
      </c>
      <c r="S1224" s="35">
        <v>127</v>
      </c>
      <c r="T1224" s="34">
        <v>8.9181000000000002E-6</v>
      </c>
      <c r="U1224" s="35">
        <v>209.10000000000002</v>
      </c>
      <c r="V1224" s="34">
        <v>1.5330000000000001E-5</v>
      </c>
      <c r="W1224" s="35">
        <v>4760.3100000000004</v>
      </c>
    </row>
    <row r="1225" spans="1:23" ht="14.45" x14ac:dyDescent="0.3">
      <c r="A1225" s="6" t="s">
        <v>31</v>
      </c>
      <c r="B1225" s="6" t="s">
        <v>97</v>
      </c>
      <c r="C1225" s="6" t="s">
        <v>1178</v>
      </c>
      <c r="D1225" s="6" t="s">
        <v>75</v>
      </c>
      <c r="E1225" s="6" t="s">
        <v>36</v>
      </c>
      <c r="F1225" s="24" t="str">
        <f>+TabIPW[[#This Row],[WK]]&amp;TabIPW[[#This Row],[PK]]&amp;TabIPW[[#This Row],[GK]]</f>
        <v>143308</v>
      </c>
      <c r="G1225" s="6" t="s">
        <v>1186</v>
      </c>
      <c r="H1225" s="34">
        <v>1.4143856E-5</v>
      </c>
      <c r="I1225" s="35">
        <v>4478</v>
      </c>
      <c r="J1225" s="34">
        <v>1.0194700000000001E-5</v>
      </c>
      <c r="K1225" s="35">
        <v>2599</v>
      </c>
      <c r="L1225" s="34">
        <v>4.2669200000000001E-5</v>
      </c>
      <c r="M1225" s="35">
        <v>3864.51</v>
      </c>
      <c r="N1225" s="34">
        <v>3.2612299999999999E-5</v>
      </c>
      <c r="O1225" s="35">
        <v>25</v>
      </c>
      <c r="P1225" s="34">
        <v>2.3585299999999999E-5</v>
      </c>
      <c r="Q1225" s="35">
        <v>125</v>
      </c>
      <c r="R1225" s="34">
        <v>3.3835299999999998E-5</v>
      </c>
      <c r="S1225" s="35">
        <v>133</v>
      </c>
      <c r="T1225" s="34">
        <v>7.6343999999999993E-6</v>
      </c>
      <c r="U1225" s="35">
        <v>179</v>
      </c>
      <c r="V1225" s="34">
        <v>1.2445200000000001E-5</v>
      </c>
      <c r="W1225" s="35">
        <v>3864.51</v>
      </c>
    </row>
    <row r="1226" spans="1:23" ht="14.45" x14ac:dyDescent="0.3">
      <c r="A1226" s="6" t="s">
        <v>31</v>
      </c>
      <c r="B1226" s="6" t="s">
        <v>97</v>
      </c>
      <c r="C1226" s="6" t="s">
        <v>1178</v>
      </c>
      <c r="D1226" s="6" t="s">
        <v>77</v>
      </c>
      <c r="E1226" s="6" t="s">
        <v>36</v>
      </c>
      <c r="F1226" s="24" t="str">
        <f>+TabIPW[[#This Row],[WK]]&amp;TabIPW[[#This Row],[PK]]&amp;TabIPW[[#This Row],[GK]]</f>
        <v>143309</v>
      </c>
      <c r="G1226" s="6" t="s">
        <v>1187</v>
      </c>
      <c r="H1226" s="34">
        <v>7.672048E-6</v>
      </c>
      <c r="I1226" s="35">
        <v>2429</v>
      </c>
      <c r="J1226" s="34">
        <v>5.5150999999999999E-6</v>
      </c>
      <c r="K1226" s="35">
        <v>1406</v>
      </c>
      <c r="L1226" s="34">
        <v>2.31451E-5</v>
      </c>
      <c r="M1226" s="35">
        <v>2096.23</v>
      </c>
      <c r="N1226" s="34">
        <v>2.21763E-5</v>
      </c>
      <c r="O1226" s="35">
        <v>17</v>
      </c>
      <c r="P1226" s="34">
        <v>1.7924800000000002E-5</v>
      </c>
      <c r="Q1226" s="35">
        <v>95</v>
      </c>
      <c r="R1226" s="34">
        <v>2.18784E-5</v>
      </c>
      <c r="S1226" s="35">
        <v>86</v>
      </c>
      <c r="T1226" s="34">
        <v>2.1368E-6</v>
      </c>
      <c r="U1226" s="35">
        <v>50.1</v>
      </c>
      <c r="V1226" s="34">
        <v>6.7506999999999996E-6</v>
      </c>
      <c r="W1226" s="35">
        <v>2096.23</v>
      </c>
    </row>
    <row r="1227" spans="1:23" ht="14.45" x14ac:dyDescent="0.3">
      <c r="A1227" s="6" t="s">
        <v>31</v>
      </c>
      <c r="B1227" s="6" t="s">
        <v>97</v>
      </c>
      <c r="C1227" s="6" t="s">
        <v>1188</v>
      </c>
      <c r="D1227" s="6" t="s">
        <v>33</v>
      </c>
      <c r="E1227" s="6" t="s">
        <v>34</v>
      </c>
      <c r="F1227" s="24" t="str">
        <f>+TabIPW[[#This Row],[WK]]&amp;TabIPW[[#This Row],[PK]]&amp;TabIPW[[#This Row],[GK]]</f>
        <v>143401</v>
      </c>
      <c r="G1227" s="6" t="s">
        <v>1189</v>
      </c>
      <c r="H1227" s="34">
        <v>8.9509303999999991E-5</v>
      </c>
      <c r="I1227" s="35">
        <v>28339</v>
      </c>
      <c r="J1227" s="34">
        <v>6.6306899999999994E-5</v>
      </c>
      <c r="K1227" s="35">
        <v>16904</v>
      </c>
      <c r="L1227" s="34">
        <v>2.8317419999999998E-4</v>
      </c>
      <c r="M1227" s="35">
        <v>25646.799999999999</v>
      </c>
      <c r="N1227" s="34">
        <v>1.5523450000000001E-4</v>
      </c>
      <c r="O1227" s="35">
        <v>119</v>
      </c>
      <c r="P1227" s="34">
        <v>3.335899E-4</v>
      </c>
      <c r="Q1227" s="35">
        <v>1768</v>
      </c>
      <c r="R1227" s="34">
        <v>1.055763E-4</v>
      </c>
      <c r="S1227" s="35">
        <v>415</v>
      </c>
      <c r="T1227" s="34">
        <v>8.3423600000000005E-5</v>
      </c>
      <c r="U1227" s="35">
        <v>1956</v>
      </c>
      <c r="V1227" s="34">
        <v>8.2592500000000006E-5</v>
      </c>
      <c r="W1227" s="35">
        <v>25646.799999999999</v>
      </c>
    </row>
    <row r="1228" spans="1:23" ht="14.45" x14ac:dyDescent="0.3">
      <c r="A1228" s="6" t="s">
        <v>31</v>
      </c>
      <c r="B1228" s="6" t="s">
        <v>97</v>
      </c>
      <c r="C1228" s="6" t="s">
        <v>1188</v>
      </c>
      <c r="D1228" s="6" t="s">
        <v>32</v>
      </c>
      <c r="E1228" s="6" t="s">
        <v>34</v>
      </c>
      <c r="F1228" s="24" t="str">
        <f>+TabIPW[[#This Row],[WK]]&amp;TabIPW[[#This Row],[PK]]&amp;TabIPW[[#This Row],[GK]]</f>
        <v>143402</v>
      </c>
      <c r="G1228" s="6" t="s">
        <v>1190</v>
      </c>
      <c r="H1228" s="34">
        <v>1.4328626400000001E-4</v>
      </c>
      <c r="I1228" s="35">
        <v>45365</v>
      </c>
      <c r="J1228" s="34">
        <v>1.078704E-4</v>
      </c>
      <c r="K1228" s="35">
        <v>27500</v>
      </c>
      <c r="L1228" s="34">
        <v>4.5330449999999998E-4</v>
      </c>
      <c r="M1228" s="35">
        <v>41055.33</v>
      </c>
      <c r="N1228" s="34">
        <v>2.8698809999999999E-4</v>
      </c>
      <c r="O1228" s="35">
        <v>220</v>
      </c>
      <c r="P1228" s="34">
        <v>5.2453609999999996E-4</v>
      </c>
      <c r="Q1228" s="35">
        <v>2780</v>
      </c>
      <c r="R1228" s="34">
        <v>1.1117309999999999E-4</v>
      </c>
      <c r="S1228" s="35">
        <v>437</v>
      </c>
      <c r="T1228" s="34">
        <v>1.4100549999999999E-4</v>
      </c>
      <c r="U1228" s="35">
        <v>3306.1000000000004</v>
      </c>
      <c r="V1228" s="34">
        <v>1.322138E-4</v>
      </c>
      <c r="W1228" s="35">
        <v>41055.33</v>
      </c>
    </row>
    <row r="1229" spans="1:23" ht="14.45" x14ac:dyDescent="0.3">
      <c r="A1229" s="6" t="s">
        <v>31</v>
      </c>
      <c r="B1229" s="6" t="s">
        <v>97</v>
      </c>
      <c r="C1229" s="6" t="s">
        <v>1188</v>
      </c>
      <c r="D1229" s="6" t="s">
        <v>37</v>
      </c>
      <c r="E1229" s="6" t="s">
        <v>34</v>
      </c>
      <c r="F1229" s="24" t="str">
        <f>+TabIPW[[#This Row],[WK]]&amp;TabIPW[[#This Row],[PK]]&amp;TabIPW[[#This Row],[GK]]</f>
        <v>143403</v>
      </c>
      <c r="G1229" s="6" t="s">
        <v>1191</v>
      </c>
      <c r="H1229" s="34">
        <v>1.43229416E-4</v>
      </c>
      <c r="I1229" s="35">
        <v>45347</v>
      </c>
      <c r="J1229" s="34">
        <v>1.115968E-4</v>
      </c>
      <c r="K1229" s="35">
        <v>28450</v>
      </c>
      <c r="L1229" s="34">
        <v>4.5312469999999997E-4</v>
      </c>
      <c r="M1229" s="35">
        <v>41039.040000000001</v>
      </c>
      <c r="N1229" s="34">
        <v>2.8307460000000001E-4</v>
      </c>
      <c r="O1229" s="35">
        <v>217</v>
      </c>
      <c r="P1229" s="34">
        <v>5.875559E-4</v>
      </c>
      <c r="Q1229" s="35">
        <v>3114</v>
      </c>
      <c r="R1229" s="34">
        <v>7.9118599999999998E-5</v>
      </c>
      <c r="S1229" s="35">
        <v>311</v>
      </c>
      <c r="T1229" s="34">
        <v>1.5045680000000001E-4</v>
      </c>
      <c r="U1229" s="35">
        <v>3527.7</v>
      </c>
      <c r="V1229" s="34">
        <v>1.321614E-4</v>
      </c>
      <c r="W1229" s="35">
        <v>41039.040000000001</v>
      </c>
    </row>
    <row r="1230" spans="1:23" ht="14.45" x14ac:dyDescent="0.3">
      <c r="A1230" s="6" t="s">
        <v>31</v>
      </c>
      <c r="B1230" s="6" t="s">
        <v>97</v>
      </c>
      <c r="C1230" s="6" t="s">
        <v>1188</v>
      </c>
      <c r="D1230" s="6" t="s">
        <v>39</v>
      </c>
      <c r="E1230" s="6" t="s">
        <v>34</v>
      </c>
      <c r="F1230" s="24" t="str">
        <f>+TabIPW[[#This Row],[WK]]&amp;TabIPW[[#This Row],[PK]]&amp;TabIPW[[#This Row],[GK]]</f>
        <v>143404</v>
      </c>
      <c r="G1230" s="6" t="s">
        <v>1192</v>
      </c>
      <c r="H1230" s="34">
        <v>5.7305031999999995E-5</v>
      </c>
      <c r="I1230" s="35">
        <v>18143</v>
      </c>
      <c r="J1230" s="34">
        <v>4.1610499999999997E-5</v>
      </c>
      <c r="K1230" s="35">
        <v>10608</v>
      </c>
      <c r="L1230" s="34">
        <v>1.8129189999999999E-4</v>
      </c>
      <c r="M1230" s="35">
        <v>16419.419999999998</v>
      </c>
      <c r="N1230" s="34">
        <v>1.3305810000000001E-4</v>
      </c>
      <c r="O1230" s="35">
        <v>102</v>
      </c>
      <c r="P1230" s="34">
        <v>1.524551E-4</v>
      </c>
      <c r="Q1230" s="35">
        <v>808</v>
      </c>
      <c r="R1230" s="34">
        <v>4.8590500000000002E-5</v>
      </c>
      <c r="S1230" s="35">
        <v>191</v>
      </c>
      <c r="T1230" s="34">
        <v>5.28264E-5</v>
      </c>
      <c r="U1230" s="35">
        <v>1238.5999999999999</v>
      </c>
      <c r="V1230" s="34">
        <v>5.2876800000000002E-5</v>
      </c>
      <c r="W1230" s="35">
        <v>16419.419999999998</v>
      </c>
    </row>
    <row r="1231" spans="1:23" ht="14.45" x14ac:dyDescent="0.3">
      <c r="A1231" s="6" t="s">
        <v>31</v>
      </c>
      <c r="B1231" s="6" t="s">
        <v>97</v>
      </c>
      <c r="C1231" s="6" t="s">
        <v>1188</v>
      </c>
      <c r="D1231" s="6" t="s">
        <v>42</v>
      </c>
      <c r="E1231" s="6" t="s">
        <v>36</v>
      </c>
      <c r="F1231" s="24" t="str">
        <f>+TabIPW[[#This Row],[WK]]&amp;TabIPW[[#This Row],[PK]]&amp;TabIPW[[#This Row],[GK]]</f>
        <v>143405</v>
      </c>
      <c r="G1231" s="6" t="s">
        <v>1193</v>
      </c>
      <c r="H1231" s="34">
        <v>2.7324359999999999E-5</v>
      </c>
      <c r="I1231" s="35">
        <v>8651</v>
      </c>
      <c r="J1231" s="34">
        <v>1.98678E-5</v>
      </c>
      <c r="K1231" s="35">
        <v>5065</v>
      </c>
      <c r="L1231" s="34">
        <v>8.6444200000000002E-5</v>
      </c>
      <c r="M1231" s="35">
        <v>7829.16</v>
      </c>
      <c r="N1231" s="34">
        <v>6.1311100000000003E-5</v>
      </c>
      <c r="O1231" s="35">
        <v>47</v>
      </c>
      <c r="P1231" s="34">
        <v>7.5661500000000001E-5</v>
      </c>
      <c r="Q1231" s="35">
        <v>401</v>
      </c>
      <c r="R1231" s="34">
        <v>1.6790400000000001E-5</v>
      </c>
      <c r="S1231" s="35">
        <v>66</v>
      </c>
      <c r="T1231" s="34">
        <v>1.4257899999999999E-5</v>
      </c>
      <c r="U1231" s="35">
        <v>334.29999999999995</v>
      </c>
      <c r="V1231" s="34">
        <v>2.52129E-5</v>
      </c>
      <c r="W1231" s="35">
        <v>7829.16</v>
      </c>
    </row>
    <row r="1232" spans="1:23" ht="14.45" x14ac:dyDescent="0.3">
      <c r="A1232" s="6" t="s">
        <v>31</v>
      </c>
      <c r="B1232" s="6" t="s">
        <v>97</v>
      </c>
      <c r="C1232" s="6" t="s">
        <v>1188</v>
      </c>
      <c r="D1232" s="6" t="s">
        <v>44</v>
      </c>
      <c r="E1232" s="6" t="s">
        <v>36</v>
      </c>
      <c r="F1232" s="24" t="str">
        <f>+TabIPW[[#This Row],[WK]]&amp;TabIPW[[#This Row],[PK]]&amp;TabIPW[[#This Row],[GK]]</f>
        <v>143406</v>
      </c>
      <c r="G1232" s="6" t="s">
        <v>1194</v>
      </c>
      <c r="H1232" s="34">
        <v>2.2286519999999999E-5</v>
      </c>
      <c r="I1232" s="35">
        <v>7056</v>
      </c>
      <c r="J1232" s="34">
        <v>1.6439400000000001E-5</v>
      </c>
      <c r="K1232" s="35">
        <v>4191</v>
      </c>
      <c r="L1232" s="34">
        <v>7.05063E-5</v>
      </c>
      <c r="M1232" s="35">
        <v>6385.68</v>
      </c>
      <c r="N1232" s="34">
        <v>4.9570700000000003E-5</v>
      </c>
      <c r="O1232" s="35">
        <v>38</v>
      </c>
      <c r="P1232" s="34">
        <v>4.8302600000000001E-5</v>
      </c>
      <c r="Q1232" s="35">
        <v>256</v>
      </c>
      <c r="R1232" s="34">
        <v>3.6888099999999997E-5</v>
      </c>
      <c r="S1232" s="35">
        <v>145</v>
      </c>
      <c r="T1232" s="34">
        <v>0</v>
      </c>
      <c r="U1232" s="35">
        <v>0</v>
      </c>
      <c r="V1232" s="34">
        <v>2.0564299999999999E-5</v>
      </c>
      <c r="W1232" s="35">
        <v>6385.68</v>
      </c>
    </row>
    <row r="1233" spans="1:23" ht="14.45" x14ac:dyDescent="0.3">
      <c r="A1233" s="6" t="s">
        <v>31</v>
      </c>
      <c r="B1233" s="6" t="s">
        <v>97</v>
      </c>
      <c r="C1233" s="6" t="s">
        <v>1188</v>
      </c>
      <c r="D1233" s="6" t="s">
        <v>51</v>
      </c>
      <c r="E1233" s="6" t="s">
        <v>36</v>
      </c>
      <c r="F1233" s="24" t="str">
        <f>+TabIPW[[#This Row],[WK]]&amp;TabIPW[[#This Row],[PK]]&amp;TabIPW[[#This Row],[GK]]</f>
        <v>143407</v>
      </c>
      <c r="G1233" s="6" t="s">
        <v>1195</v>
      </c>
      <c r="H1233" s="34">
        <v>3.5868152000000005E-5</v>
      </c>
      <c r="I1233" s="35">
        <v>11356</v>
      </c>
      <c r="J1233" s="34">
        <v>2.6053600000000001E-5</v>
      </c>
      <c r="K1233" s="35">
        <v>6642</v>
      </c>
      <c r="L1233" s="34">
        <v>1.134735E-4</v>
      </c>
      <c r="M1233" s="35">
        <v>10277.18</v>
      </c>
      <c r="N1233" s="34">
        <v>1.082728E-4</v>
      </c>
      <c r="O1233" s="35">
        <v>83</v>
      </c>
      <c r="P1233" s="34">
        <v>8.9812699999999995E-5</v>
      </c>
      <c r="Q1233" s="35">
        <v>476</v>
      </c>
      <c r="R1233" s="34">
        <v>2.97649E-5</v>
      </c>
      <c r="S1233" s="35">
        <v>117</v>
      </c>
      <c r="T1233" s="34">
        <v>2.08431E-5</v>
      </c>
      <c r="U1233" s="35">
        <v>488.7</v>
      </c>
      <c r="V1233" s="34">
        <v>3.3096399999999997E-5</v>
      </c>
      <c r="W1233" s="35">
        <v>10277.18</v>
      </c>
    </row>
    <row r="1234" spans="1:23" ht="14.45" x14ac:dyDescent="0.3">
      <c r="A1234" s="6" t="s">
        <v>31</v>
      </c>
      <c r="B1234" s="6" t="s">
        <v>97</v>
      </c>
      <c r="C1234" s="6" t="s">
        <v>1188</v>
      </c>
      <c r="D1234" s="6" t="s">
        <v>75</v>
      </c>
      <c r="E1234" s="6" t="s">
        <v>36</v>
      </c>
      <c r="F1234" s="24" t="str">
        <f>+TabIPW[[#This Row],[WK]]&amp;TabIPW[[#This Row],[PK]]&amp;TabIPW[[#This Row],[GK]]</f>
        <v>143408</v>
      </c>
      <c r="G1234" s="6" t="s">
        <v>658</v>
      </c>
      <c r="H1234" s="34">
        <v>2.0501952E-5</v>
      </c>
      <c r="I1234" s="35">
        <v>6491</v>
      </c>
      <c r="J1234" s="34">
        <v>1.5384300000000001E-5</v>
      </c>
      <c r="K1234" s="35">
        <v>3922</v>
      </c>
      <c r="L1234" s="34">
        <v>6.48606E-5</v>
      </c>
      <c r="M1234" s="35">
        <v>5874.36</v>
      </c>
      <c r="N1234" s="34">
        <v>6.2615599999999997E-5</v>
      </c>
      <c r="O1234" s="35">
        <v>48</v>
      </c>
      <c r="P1234" s="34">
        <v>5.6793299999999997E-5</v>
      </c>
      <c r="Q1234" s="35">
        <v>301</v>
      </c>
      <c r="R1234" s="34">
        <v>1.9588800000000001E-5</v>
      </c>
      <c r="S1234" s="35">
        <v>77</v>
      </c>
      <c r="T1234" s="34">
        <v>3.8043999999999999E-6</v>
      </c>
      <c r="U1234" s="35">
        <v>89.2</v>
      </c>
      <c r="V1234" s="34">
        <v>1.89177E-5</v>
      </c>
      <c r="W1234" s="35">
        <v>5874.36</v>
      </c>
    </row>
    <row r="1235" spans="1:23" ht="14.45" x14ac:dyDescent="0.3">
      <c r="A1235" s="6" t="s">
        <v>31</v>
      </c>
      <c r="B1235" s="6" t="s">
        <v>97</v>
      </c>
      <c r="C1235" s="6" t="s">
        <v>1188</v>
      </c>
      <c r="D1235" s="6" t="s">
        <v>77</v>
      </c>
      <c r="E1235" s="6" t="s">
        <v>40</v>
      </c>
      <c r="F1235" s="24" t="str">
        <f>+TabIPW[[#This Row],[WK]]&amp;TabIPW[[#This Row],[PK]]&amp;TabIPW[[#This Row],[GK]]</f>
        <v>143409</v>
      </c>
      <c r="G1235" s="6" t="s">
        <v>1196</v>
      </c>
      <c r="H1235" s="34">
        <v>9.8817464000000002E-5</v>
      </c>
      <c r="I1235" s="35">
        <v>31286</v>
      </c>
      <c r="J1235" s="34">
        <v>7.1872999999999994E-5</v>
      </c>
      <c r="K1235" s="35">
        <v>18323</v>
      </c>
      <c r="L1235" s="34">
        <v>3.1262169999999998E-4</v>
      </c>
      <c r="M1235" s="35">
        <v>28313.83</v>
      </c>
      <c r="N1235" s="34">
        <v>2.4915780000000002E-4</v>
      </c>
      <c r="O1235" s="35">
        <v>191</v>
      </c>
      <c r="P1235" s="34">
        <v>3.6226949999999998E-4</v>
      </c>
      <c r="Q1235" s="35">
        <v>1920</v>
      </c>
      <c r="R1235" s="34">
        <v>6.3091300000000004E-5</v>
      </c>
      <c r="S1235" s="35">
        <v>248</v>
      </c>
      <c r="T1235" s="34">
        <v>7.5439500000000002E-5</v>
      </c>
      <c r="U1235" s="35">
        <v>1768.8000000000002</v>
      </c>
      <c r="V1235" s="34">
        <v>9.1181300000000001E-5</v>
      </c>
      <c r="W1235" s="35">
        <v>28313.83</v>
      </c>
    </row>
    <row r="1236" spans="1:23" ht="14.45" x14ac:dyDescent="0.3">
      <c r="A1236" s="6" t="s">
        <v>31</v>
      </c>
      <c r="B1236" s="6" t="s">
        <v>97</v>
      </c>
      <c r="C1236" s="6" t="s">
        <v>1188</v>
      </c>
      <c r="D1236" s="6" t="s">
        <v>90</v>
      </c>
      <c r="E1236" s="6" t="s">
        <v>36</v>
      </c>
      <c r="F1236" s="24" t="str">
        <f>+TabIPW[[#This Row],[WK]]&amp;TabIPW[[#This Row],[PK]]&amp;TabIPW[[#This Row],[GK]]</f>
        <v>143410</v>
      </c>
      <c r="G1236" s="6" t="s">
        <v>1197</v>
      </c>
      <c r="H1236" s="34">
        <v>8.1931999999999998E-6</v>
      </c>
      <c r="I1236" s="35">
        <v>2594</v>
      </c>
      <c r="J1236" s="34">
        <v>5.9976E-6</v>
      </c>
      <c r="K1236" s="35">
        <v>1529</v>
      </c>
      <c r="L1236" s="34">
        <v>2.59202E-5</v>
      </c>
      <c r="M1236" s="35">
        <v>2347.5700000000002</v>
      </c>
      <c r="N1236" s="34">
        <v>1.17404E-5</v>
      </c>
      <c r="O1236" s="35">
        <v>9</v>
      </c>
      <c r="P1236" s="34">
        <v>1.56606E-5</v>
      </c>
      <c r="Q1236" s="35">
        <v>83</v>
      </c>
      <c r="R1236" s="34">
        <v>1.70448E-5</v>
      </c>
      <c r="S1236" s="35">
        <v>67</v>
      </c>
      <c r="T1236" s="34">
        <v>1.5012999999999999E-6</v>
      </c>
      <c r="U1236" s="35">
        <v>35.200000000000003</v>
      </c>
      <c r="V1236" s="34">
        <v>7.5600999999999998E-6</v>
      </c>
      <c r="W1236" s="35">
        <v>2347.5700000000002</v>
      </c>
    </row>
    <row r="1237" spans="1:23" ht="14.45" x14ac:dyDescent="0.3">
      <c r="A1237" s="6" t="s">
        <v>31</v>
      </c>
      <c r="B1237" s="6" t="s">
        <v>97</v>
      </c>
      <c r="C1237" s="6" t="s">
        <v>1188</v>
      </c>
      <c r="D1237" s="6" t="s">
        <v>92</v>
      </c>
      <c r="E1237" s="6" t="s">
        <v>40</v>
      </c>
      <c r="F1237" s="24" t="str">
        <f>+TabIPW[[#This Row],[WK]]&amp;TabIPW[[#This Row],[PK]]&amp;TabIPW[[#This Row],[GK]]</f>
        <v>143411</v>
      </c>
      <c r="G1237" s="6" t="s">
        <v>1198</v>
      </c>
      <c r="H1237" s="34">
        <v>6.3757887999999995E-5</v>
      </c>
      <c r="I1237" s="35">
        <v>20186</v>
      </c>
      <c r="J1237" s="34">
        <v>4.7925800000000001E-5</v>
      </c>
      <c r="K1237" s="35">
        <v>12218</v>
      </c>
      <c r="L1237" s="34">
        <v>2.017062E-4</v>
      </c>
      <c r="M1237" s="35">
        <v>18268.330000000002</v>
      </c>
      <c r="N1237" s="34">
        <v>1.3827610000000001E-4</v>
      </c>
      <c r="O1237" s="35">
        <v>106</v>
      </c>
      <c r="P1237" s="34">
        <v>1.76229E-4</v>
      </c>
      <c r="Q1237" s="35">
        <v>934</v>
      </c>
      <c r="R1237" s="34">
        <v>5.8003300000000001E-5</v>
      </c>
      <c r="S1237" s="35">
        <v>228</v>
      </c>
      <c r="T1237" s="34">
        <v>2.3295500000000001E-5</v>
      </c>
      <c r="U1237" s="35">
        <v>546.20000000000005</v>
      </c>
      <c r="V1237" s="34">
        <v>5.8831E-5</v>
      </c>
      <c r="W1237" s="35">
        <v>18268.330000000002</v>
      </c>
    </row>
    <row r="1238" spans="1:23" ht="14.45" x14ac:dyDescent="0.3">
      <c r="A1238" s="6" t="s">
        <v>31</v>
      </c>
      <c r="B1238" s="6" t="s">
        <v>97</v>
      </c>
      <c r="C1238" s="6" t="s">
        <v>1188</v>
      </c>
      <c r="D1238" s="6" t="s">
        <v>93</v>
      </c>
      <c r="E1238" s="6" t="s">
        <v>40</v>
      </c>
      <c r="F1238" s="24" t="str">
        <f>+TabIPW[[#This Row],[WK]]&amp;TabIPW[[#This Row],[PK]]&amp;TabIPW[[#This Row],[GK]]</f>
        <v>143412</v>
      </c>
      <c r="G1238" s="6" t="s">
        <v>1199</v>
      </c>
      <c r="H1238" s="34">
        <v>1.6126456800000003E-4</v>
      </c>
      <c r="I1238" s="35">
        <v>51057</v>
      </c>
      <c r="J1238" s="34">
        <v>1.190183E-4</v>
      </c>
      <c r="K1238" s="35">
        <v>30342</v>
      </c>
      <c r="L1238" s="34">
        <v>5.1018120000000003E-4</v>
      </c>
      <c r="M1238" s="35">
        <v>46206.59</v>
      </c>
      <c r="N1238" s="34">
        <v>3.509082E-4</v>
      </c>
      <c r="O1238" s="35">
        <v>269</v>
      </c>
      <c r="P1238" s="34">
        <v>4.5962949999999998E-4</v>
      </c>
      <c r="Q1238" s="35">
        <v>2436</v>
      </c>
      <c r="R1238" s="34">
        <v>2.4117179999999999E-4</v>
      </c>
      <c r="S1238" s="35">
        <v>948</v>
      </c>
      <c r="T1238" s="34">
        <v>1.440379E-4</v>
      </c>
      <c r="U1238" s="35">
        <v>3377.2</v>
      </c>
      <c r="V1238" s="34">
        <v>1.488029E-4</v>
      </c>
      <c r="W1238" s="35">
        <v>46206.59</v>
      </c>
    </row>
    <row r="1239" spans="1:23" ht="14.45" x14ac:dyDescent="0.3">
      <c r="A1239" s="6" t="s">
        <v>31</v>
      </c>
      <c r="B1239" s="6" t="s">
        <v>97</v>
      </c>
      <c r="C1239" s="6" t="s">
        <v>1200</v>
      </c>
      <c r="D1239" s="6" t="s">
        <v>33</v>
      </c>
      <c r="E1239" s="6" t="s">
        <v>36</v>
      </c>
      <c r="F1239" s="24" t="str">
        <f>+TabIPW[[#This Row],[WK]]&amp;TabIPW[[#This Row],[PK]]&amp;TabIPW[[#This Row],[GK]]</f>
        <v>143501</v>
      </c>
      <c r="G1239" s="6" t="s">
        <v>1201</v>
      </c>
      <c r="H1239" s="34">
        <v>2.5527159999999999E-5</v>
      </c>
      <c r="I1239" s="35">
        <v>8082</v>
      </c>
      <c r="J1239" s="34">
        <v>1.8879300000000001E-5</v>
      </c>
      <c r="K1239" s="35">
        <v>4813</v>
      </c>
      <c r="L1239" s="34">
        <v>7.38873E-5</v>
      </c>
      <c r="M1239" s="35">
        <v>6691.9</v>
      </c>
      <c r="N1239" s="34">
        <v>9.3923400000000003E-5</v>
      </c>
      <c r="O1239" s="35">
        <v>72</v>
      </c>
      <c r="P1239" s="34">
        <v>6.2265099999999994E-5</v>
      </c>
      <c r="Q1239" s="35">
        <v>330</v>
      </c>
      <c r="R1239" s="34">
        <v>6.2582499999999999E-5</v>
      </c>
      <c r="S1239" s="35">
        <v>246</v>
      </c>
      <c r="T1239" s="34">
        <v>1.9167000000000001E-5</v>
      </c>
      <c r="U1239" s="35">
        <v>449.4</v>
      </c>
      <c r="V1239" s="34">
        <v>2.15505E-5</v>
      </c>
      <c r="W1239" s="35">
        <v>6691.9</v>
      </c>
    </row>
    <row r="1240" spans="1:23" ht="14.45" x14ac:dyDescent="0.3">
      <c r="A1240" s="6" t="s">
        <v>31</v>
      </c>
      <c r="B1240" s="6" t="s">
        <v>97</v>
      </c>
      <c r="C1240" s="6" t="s">
        <v>1200</v>
      </c>
      <c r="D1240" s="6" t="s">
        <v>32</v>
      </c>
      <c r="E1240" s="6" t="s">
        <v>36</v>
      </c>
      <c r="F1240" s="24" t="str">
        <f>+TabIPW[[#This Row],[WK]]&amp;TabIPW[[#This Row],[PK]]&amp;TabIPW[[#This Row],[GK]]</f>
        <v>143502</v>
      </c>
      <c r="G1240" s="6" t="s">
        <v>1202</v>
      </c>
      <c r="H1240" s="34">
        <v>2.3417272E-5</v>
      </c>
      <c r="I1240" s="35">
        <v>7414</v>
      </c>
      <c r="J1240" s="34">
        <v>1.7514199999999999E-5</v>
      </c>
      <c r="K1240" s="35">
        <v>4465</v>
      </c>
      <c r="L1240" s="34">
        <v>6.7780299999999999E-5</v>
      </c>
      <c r="M1240" s="35">
        <v>6138.79</v>
      </c>
      <c r="N1240" s="34">
        <v>5.7397600000000001E-5</v>
      </c>
      <c r="O1240" s="35">
        <v>44</v>
      </c>
      <c r="P1240" s="34">
        <v>5.0000699999999997E-5</v>
      </c>
      <c r="Q1240" s="35">
        <v>265</v>
      </c>
      <c r="R1240" s="34">
        <v>3.96865E-5</v>
      </c>
      <c r="S1240" s="35">
        <v>156</v>
      </c>
      <c r="T1240" s="34">
        <v>1.2812100000000001E-5</v>
      </c>
      <c r="U1240" s="35">
        <v>300.39999999999998</v>
      </c>
      <c r="V1240" s="34">
        <v>1.97692E-5</v>
      </c>
      <c r="W1240" s="35">
        <v>6138.79</v>
      </c>
    </row>
    <row r="1241" spans="1:23" ht="14.45" x14ac:dyDescent="0.3">
      <c r="A1241" s="6" t="s">
        <v>31</v>
      </c>
      <c r="B1241" s="6" t="s">
        <v>97</v>
      </c>
      <c r="C1241" s="6" t="s">
        <v>1200</v>
      </c>
      <c r="D1241" s="6" t="s">
        <v>37</v>
      </c>
      <c r="E1241" s="6" t="s">
        <v>36</v>
      </c>
      <c r="F1241" s="24" t="str">
        <f>+TabIPW[[#This Row],[WK]]&amp;TabIPW[[#This Row],[PK]]&amp;TabIPW[[#This Row],[GK]]</f>
        <v>143503</v>
      </c>
      <c r="G1241" s="6" t="s">
        <v>1203</v>
      </c>
      <c r="H1241" s="34">
        <v>2.1534792000000001E-5</v>
      </c>
      <c r="I1241" s="35">
        <v>6818</v>
      </c>
      <c r="J1241" s="34">
        <v>1.6059E-5</v>
      </c>
      <c r="K1241" s="35">
        <v>4094</v>
      </c>
      <c r="L1241" s="34">
        <v>6.2331500000000005E-5</v>
      </c>
      <c r="M1241" s="35">
        <v>5645.3</v>
      </c>
      <c r="N1241" s="34">
        <v>6.1311100000000003E-5</v>
      </c>
      <c r="O1241" s="35">
        <v>47</v>
      </c>
      <c r="P1241" s="34">
        <v>4.2642100000000003E-5</v>
      </c>
      <c r="Q1241" s="35">
        <v>226</v>
      </c>
      <c r="R1241" s="34">
        <v>2.4676900000000001E-5</v>
      </c>
      <c r="S1241" s="35">
        <v>97</v>
      </c>
      <c r="T1241" s="34">
        <v>1.6420299999999999E-5</v>
      </c>
      <c r="U1241" s="35">
        <v>385</v>
      </c>
      <c r="V1241" s="34">
        <v>1.8179999999999999E-5</v>
      </c>
      <c r="W1241" s="35">
        <v>5645.3</v>
      </c>
    </row>
    <row r="1242" spans="1:23" ht="14.45" x14ac:dyDescent="0.3">
      <c r="A1242" s="6" t="s">
        <v>31</v>
      </c>
      <c r="B1242" s="6" t="s">
        <v>97</v>
      </c>
      <c r="C1242" s="6" t="s">
        <v>1200</v>
      </c>
      <c r="D1242" s="6" t="s">
        <v>39</v>
      </c>
      <c r="E1242" s="6" t="s">
        <v>36</v>
      </c>
      <c r="F1242" s="24" t="str">
        <f>+TabIPW[[#This Row],[WK]]&amp;TabIPW[[#This Row],[PK]]&amp;TabIPW[[#This Row],[GK]]</f>
        <v>143504</v>
      </c>
      <c r="G1242" s="6" t="s">
        <v>1204</v>
      </c>
      <c r="H1242" s="34">
        <v>1.7728776E-5</v>
      </c>
      <c r="I1242" s="35">
        <v>5613</v>
      </c>
      <c r="J1242" s="34">
        <v>1.28228E-5</v>
      </c>
      <c r="K1242" s="35">
        <v>3269</v>
      </c>
      <c r="L1242" s="34">
        <v>5.1315099999999999E-5</v>
      </c>
      <c r="M1242" s="35">
        <v>4647.5600000000004</v>
      </c>
      <c r="N1242" s="34">
        <v>6.3920100000000005E-5</v>
      </c>
      <c r="O1242" s="35">
        <v>49</v>
      </c>
      <c r="P1242" s="34">
        <v>4.8302600000000001E-5</v>
      </c>
      <c r="Q1242" s="35">
        <v>256</v>
      </c>
      <c r="R1242" s="34">
        <v>2.34049E-5</v>
      </c>
      <c r="S1242" s="35">
        <v>92</v>
      </c>
      <c r="T1242" s="34">
        <v>1.1502700000000001E-5</v>
      </c>
      <c r="U1242" s="35">
        <v>269.7</v>
      </c>
      <c r="V1242" s="34">
        <v>1.4966900000000001E-5</v>
      </c>
      <c r="W1242" s="35">
        <v>4647.5600000000004</v>
      </c>
    </row>
    <row r="1243" spans="1:23" ht="14.45" x14ac:dyDescent="0.3">
      <c r="A1243" s="6" t="s">
        <v>31</v>
      </c>
      <c r="B1243" s="6" t="s">
        <v>97</v>
      </c>
      <c r="C1243" s="6" t="s">
        <v>1200</v>
      </c>
      <c r="D1243" s="6" t="s">
        <v>42</v>
      </c>
      <c r="E1243" s="6" t="s">
        <v>40</v>
      </c>
      <c r="F1243" s="24" t="str">
        <f>+TabIPW[[#This Row],[WK]]&amp;TabIPW[[#This Row],[PK]]&amp;TabIPW[[#This Row],[GK]]</f>
        <v>143505</v>
      </c>
      <c r="G1243" s="6" t="s">
        <v>1205</v>
      </c>
      <c r="H1243" s="34">
        <v>1.2422776E-4</v>
      </c>
      <c r="I1243" s="35">
        <v>39331</v>
      </c>
      <c r="J1243" s="34">
        <v>9.2705699999999996E-5</v>
      </c>
      <c r="K1243" s="35">
        <v>23634</v>
      </c>
      <c r="L1243" s="34">
        <v>3.5957200000000001E-4</v>
      </c>
      <c r="M1243" s="35">
        <v>32566.07</v>
      </c>
      <c r="N1243" s="34">
        <v>2.856836E-4</v>
      </c>
      <c r="O1243" s="35">
        <v>219</v>
      </c>
      <c r="P1243" s="34">
        <v>3.7887359999999999E-4</v>
      </c>
      <c r="Q1243" s="35">
        <v>2008</v>
      </c>
      <c r="R1243" s="34">
        <v>1.5289479999999999E-4</v>
      </c>
      <c r="S1243" s="35">
        <v>601</v>
      </c>
      <c r="T1243" s="34">
        <v>1.1388E-4</v>
      </c>
      <c r="U1243" s="35">
        <v>2670.1</v>
      </c>
      <c r="V1243" s="34">
        <v>1.048752E-4</v>
      </c>
      <c r="W1243" s="35">
        <v>32566.07</v>
      </c>
    </row>
    <row r="1244" spans="1:23" ht="14.45" x14ac:dyDescent="0.3">
      <c r="A1244" s="6" t="s">
        <v>31</v>
      </c>
      <c r="B1244" s="6" t="s">
        <v>97</v>
      </c>
      <c r="C1244" s="6" t="s">
        <v>1200</v>
      </c>
      <c r="D1244" s="6" t="s">
        <v>44</v>
      </c>
      <c r="E1244" s="6" t="s">
        <v>36</v>
      </c>
      <c r="F1244" s="24" t="str">
        <f>+TabIPW[[#This Row],[WK]]&amp;TabIPW[[#This Row],[PK]]&amp;TabIPW[[#This Row],[GK]]</f>
        <v>143506</v>
      </c>
      <c r="G1244" s="6" t="s">
        <v>1206</v>
      </c>
      <c r="H1244" s="34">
        <v>1.9529128000000002E-5</v>
      </c>
      <c r="I1244" s="35">
        <v>6183</v>
      </c>
      <c r="J1244" s="34">
        <v>1.41722E-5</v>
      </c>
      <c r="K1244" s="35">
        <v>3613</v>
      </c>
      <c r="L1244" s="34">
        <v>5.6526200000000001E-5</v>
      </c>
      <c r="M1244" s="35">
        <v>5119.5200000000004</v>
      </c>
      <c r="N1244" s="34">
        <v>4.6961700000000001E-5</v>
      </c>
      <c r="O1244" s="35">
        <v>36</v>
      </c>
      <c r="P1244" s="34">
        <v>4.6038400000000003E-5</v>
      </c>
      <c r="Q1244" s="35">
        <v>244</v>
      </c>
      <c r="R1244" s="34">
        <v>1.908E-5</v>
      </c>
      <c r="S1244" s="35">
        <v>75</v>
      </c>
      <c r="T1244" s="34">
        <v>1.7175200000000001E-5</v>
      </c>
      <c r="U1244" s="35">
        <v>402.7</v>
      </c>
      <c r="V1244" s="34">
        <v>1.6486799999999999E-5</v>
      </c>
      <c r="W1244" s="35">
        <v>5119.5200000000004</v>
      </c>
    </row>
    <row r="1245" spans="1:23" ht="14.45" x14ac:dyDescent="0.3">
      <c r="A1245" s="6" t="s">
        <v>31</v>
      </c>
      <c r="B1245" s="6" t="s">
        <v>97</v>
      </c>
      <c r="C1245" s="6" t="s">
        <v>1207</v>
      </c>
      <c r="D1245" s="6" t="s">
        <v>33</v>
      </c>
      <c r="E1245" s="6" t="s">
        <v>36</v>
      </c>
      <c r="F1245" s="24" t="str">
        <f>+TabIPW[[#This Row],[WK]]&amp;TabIPW[[#This Row],[PK]]&amp;TabIPW[[#This Row],[GK]]</f>
        <v>143601</v>
      </c>
      <c r="G1245" s="6" t="s">
        <v>1208</v>
      </c>
      <c r="H1245" s="34">
        <v>1.3414232E-5</v>
      </c>
      <c r="I1245" s="35">
        <v>4247</v>
      </c>
      <c r="J1245" s="34">
        <v>1.0100599999999999E-5</v>
      </c>
      <c r="K1245" s="35">
        <v>2575</v>
      </c>
      <c r="L1245" s="34">
        <v>3.9436600000000001E-5</v>
      </c>
      <c r="M1245" s="35">
        <v>3571.73</v>
      </c>
      <c r="N1245" s="34">
        <v>3.5221300000000001E-5</v>
      </c>
      <c r="O1245" s="35">
        <v>27</v>
      </c>
      <c r="P1245" s="34">
        <v>2.6792899999999999E-5</v>
      </c>
      <c r="Q1245" s="35">
        <v>142</v>
      </c>
      <c r="R1245" s="34">
        <v>4.1467300000000002E-5</v>
      </c>
      <c r="S1245" s="35">
        <v>163</v>
      </c>
      <c r="T1245" s="34">
        <v>5.7578000000000002E-6</v>
      </c>
      <c r="U1245" s="35">
        <v>135</v>
      </c>
      <c r="V1245" s="34">
        <v>1.15023E-5</v>
      </c>
      <c r="W1245" s="35">
        <v>3571.73</v>
      </c>
    </row>
    <row r="1246" spans="1:23" ht="14.45" x14ac:dyDescent="0.3">
      <c r="A1246" s="6" t="s">
        <v>31</v>
      </c>
      <c r="B1246" s="6" t="s">
        <v>97</v>
      </c>
      <c r="C1246" s="6" t="s">
        <v>1207</v>
      </c>
      <c r="D1246" s="6" t="s">
        <v>32</v>
      </c>
      <c r="E1246" s="6" t="s">
        <v>36</v>
      </c>
      <c r="F1246" s="24" t="str">
        <f>+TabIPW[[#This Row],[WK]]&amp;TabIPW[[#This Row],[PK]]&amp;TabIPW[[#This Row],[GK]]</f>
        <v>143602</v>
      </c>
      <c r="G1246" s="6" t="s">
        <v>1209</v>
      </c>
      <c r="H1246" s="34">
        <v>1.6121088000000001E-5</v>
      </c>
      <c r="I1246" s="35">
        <v>5104</v>
      </c>
      <c r="J1246" s="34">
        <v>1.2379599999999999E-5</v>
      </c>
      <c r="K1246" s="35">
        <v>3156</v>
      </c>
      <c r="L1246" s="34">
        <v>4.7394400000000001E-5</v>
      </c>
      <c r="M1246" s="35">
        <v>4292.46</v>
      </c>
      <c r="N1246" s="34">
        <v>2.86988E-5</v>
      </c>
      <c r="O1246" s="35">
        <v>22</v>
      </c>
      <c r="P1246" s="34">
        <v>3.09439E-5</v>
      </c>
      <c r="Q1246" s="35">
        <v>164</v>
      </c>
      <c r="R1246" s="34">
        <v>3.7651300000000003E-5</v>
      </c>
      <c r="S1246" s="35">
        <v>148</v>
      </c>
      <c r="T1246" s="34">
        <v>9.5621999999999997E-6</v>
      </c>
      <c r="U1246" s="35">
        <v>224.2</v>
      </c>
      <c r="V1246" s="34">
        <v>1.38234E-5</v>
      </c>
      <c r="W1246" s="35">
        <v>4292.46</v>
      </c>
    </row>
    <row r="1247" spans="1:23" ht="14.45" x14ac:dyDescent="0.3">
      <c r="A1247" s="6" t="s">
        <v>31</v>
      </c>
      <c r="B1247" s="6" t="s">
        <v>97</v>
      </c>
      <c r="C1247" s="6" t="s">
        <v>1207</v>
      </c>
      <c r="D1247" s="6" t="s">
        <v>37</v>
      </c>
      <c r="E1247" s="6" t="s">
        <v>36</v>
      </c>
      <c r="F1247" s="24" t="str">
        <f>+TabIPW[[#This Row],[WK]]&amp;TabIPW[[#This Row],[PK]]&amp;TabIPW[[#This Row],[GK]]</f>
        <v>143603</v>
      </c>
      <c r="G1247" s="6" t="s">
        <v>1210</v>
      </c>
      <c r="H1247" s="34">
        <v>1.8186760000000001E-5</v>
      </c>
      <c r="I1247" s="35">
        <v>5758</v>
      </c>
      <c r="J1247" s="34">
        <v>1.3807399999999999E-5</v>
      </c>
      <c r="K1247" s="35">
        <v>3520</v>
      </c>
      <c r="L1247" s="34">
        <v>5.3467300000000002E-5</v>
      </c>
      <c r="M1247" s="35">
        <v>4842.4799999999996</v>
      </c>
      <c r="N1247" s="34">
        <v>4.3048199999999999E-5</v>
      </c>
      <c r="O1247" s="35">
        <v>33</v>
      </c>
      <c r="P1247" s="34">
        <v>2.8679699999999999E-5</v>
      </c>
      <c r="Q1247" s="35">
        <v>152</v>
      </c>
      <c r="R1247" s="34">
        <v>4.68097E-5</v>
      </c>
      <c r="S1247" s="35">
        <v>184</v>
      </c>
      <c r="T1247" s="34">
        <v>6.6618999999999997E-6</v>
      </c>
      <c r="U1247" s="35">
        <v>156.19999999999999</v>
      </c>
      <c r="V1247" s="34">
        <v>1.5594600000000001E-5</v>
      </c>
      <c r="W1247" s="35">
        <v>4842.4799999999996</v>
      </c>
    </row>
    <row r="1248" spans="1:23" ht="14.45" x14ac:dyDescent="0.3">
      <c r="A1248" s="6" t="s">
        <v>31</v>
      </c>
      <c r="B1248" s="6" t="s">
        <v>97</v>
      </c>
      <c r="C1248" s="6" t="s">
        <v>1207</v>
      </c>
      <c r="D1248" s="6" t="s">
        <v>39</v>
      </c>
      <c r="E1248" s="6" t="s">
        <v>36</v>
      </c>
      <c r="F1248" s="24" t="str">
        <f>+TabIPW[[#This Row],[WK]]&amp;TabIPW[[#This Row],[PK]]&amp;TabIPW[[#This Row],[GK]]</f>
        <v>143604</v>
      </c>
      <c r="G1248" s="6" t="s">
        <v>1211</v>
      </c>
      <c r="H1248" s="34">
        <v>1.5135632E-5</v>
      </c>
      <c r="I1248" s="35">
        <v>4792</v>
      </c>
      <c r="J1248" s="34">
        <v>1.1269499999999999E-5</v>
      </c>
      <c r="K1248" s="35">
        <v>2873</v>
      </c>
      <c r="L1248" s="34">
        <v>4.4497199999999998E-5</v>
      </c>
      <c r="M1248" s="35">
        <v>4030.07</v>
      </c>
      <c r="N1248" s="34">
        <v>4.1743699999999998E-5</v>
      </c>
      <c r="O1248" s="35">
        <v>32</v>
      </c>
      <c r="P1248" s="34">
        <v>3.6415599999999997E-5</v>
      </c>
      <c r="Q1248" s="35">
        <v>193</v>
      </c>
      <c r="R1248" s="34">
        <v>2.1624000000000002E-5</v>
      </c>
      <c r="S1248" s="35">
        <v>85</v>
      </c>
      <c r="T1248" s="34">
        <v>1.06028E-5</v>
      </c>
      <c r="U1248" s="35">
        <v>248.6</v>
      </c>
      <c r="V1248" s="34">
        <v>1.2978399999999999E-5</v>
      </c>
      <c r="W1248" s="35">
        <v>4030.07</v>
      </c>
    </row>
    <row r="1249" spans="1:23" ht="14.45" x14ac:dyDescent="0.3">
      <c r="A1249" s="6" t="s">
        <v>31</v>
      </c>
      <c r="B1249" s="6" t="s">
        <v>97</v>
      </c>
      <c r="C1249" s="6" t="s">
        <v>1207</v>
      </c>
      <c r="D1249" s="6" t="s">
        <v>42</v>
      </c>
      <c r="E1249" s="6" t="s">
        <v>40</v>
      </c>
      <c r="F1249" s="24" t="str">
        <f>+TabIPW[[#This Row],[WK]]&amp;TabIPW[[#This Row],[PK]]&amp;TabIPW[[#This Row],[GK]]</f>
        <v>143605</v>
      </c>
      <c r="G1249" s="6" t="s">
        <v>1212</v>
      </c>
      <c r="H1249" s="34">
        <v>4.5441631999999996E-5</v>
      </c>
      <c r="I1249" s="35">
        <v>14387</v>
      </c>
      <c r="J1249" s="34">
        <v>3.3792799999999999E-5</v>
      </c>
      <c r="K1249" s="35">
        <v>8615</v>
      </c>
      <c r="L1249" s="34">
        <v>1.3359400000000001E-4</v>
      </c>
      <c r="M1249" s="35">
        <v>12099.47</v>
      </c>
      <c r="N1249" s="34">
        <v>8.3487399999999996E-5</v>
      </c>
      <c r="O1249" s="35">
        <v>64</v>
      </c>
      <c r="P1249" s="34">
        <v>1.1358659999999999E-4</v>
      </c>
      <c r="Q1249" s="35">
        <v>602</v>
      </c>
      <c r="R1249" s="34">
        <v>7.9118599999999998E-5</v>
      </c>
      <c r="S1249" s="35">
        <v>311</v>
      </c>
      <c r="T1249" s="34">
        <v>2.50228E-5</v>
      </c>
      <c r="U1249" s="35">
        <v>586.70000000000005</v>
      </c>
      <c r="V1249" s="34">
        <v>3.8964899999999997E-5</v>
      </c>
      <c r="W1249" s="35">
        <v>12099.47</v>
      </c>
    </row>
    <row r="1250" spans="1:23" ht="14.45" x14ac:dyDescent="0.3">
      <c r="A1250" s="6" t="s">
        <v>31</v>
      </c>
      <c r="B1250" s="6" t="s">
        <v>97</v>
      </c>
      <c r="C1250" s="6" t="s">
        <v>1213</v>
      </c>
      <c r="D1250" s="6" t="s">
        <v>33</v>
      </c>
      <c r="E1250" s="6" t="s">
        <v>40</v>
      </c>
      <c r="F1250" s="24" t="str">
        <f>+TabIPW[[#This Row],[WK]]&amp;TabIPW[[#This Row],[PK]]&amp;TabIPW[[#This Row],[GK]]</f>
        <v>143701</v>
      </c>
      <c r="G1250" s="6" t="s">
        <v>1214</v>
      </c>
      <c r="H1250" s="34">
        <v>1.4336520000000002E-5</v>
      </c>
      <c r="I1250" s="35">
        <v>4539</v>
      </c>
      <c r="J1250" s="34">
        <v>1.10695E-5</v>
      </c>
      <c r="K1250" s="35">
        <v>2822</v>
      </c>
      <c r="L1250" s="34">
        <v>4.0293699999999997E-5</v>
      </c>
      <c r="M1250" s="35">
        <v>3649.36</v>
      </c>
      <c r="N1250" s="34">
        <v>3.0003300000000001E-5</v>
      </c>
      <c r="O1250" s="35">
        <v>23</v>
      </c>
      <c r="P1250" s="34">
        <v>2.1509699999999998E-5</v>
      </c>
      <c r="Q1250" s="35">
        <v>114</v>
      </c>
      <c r="R1250" s="34">
        <v>2.3913700000000001E-5</v>
      </c>
      <c r="S1250" s="35">
        <v>94</v>
      </c>
      <c r="T1250" s="34">
        <v>2.08431E-5</v>
      </c>
      <c r="U1250" s="35">
        <v>488.7</v>
      </c>
      <c r="V1250" s="34">
        <v>1.1752299999999999E-5</v>
      </c>
      <c r="W1250" s="35">
        <v>3649.36</v>
      </c>
    </row>
    <row r="1251" spans="1:23" ht="14.45" x14ac:dyDescent="0.3">
      <c r="A1251" s="6" t="s">
        <v>31</v>
      </c>
      <c r="B1251" s="6" t="s">
        <v>97</v>
      </c>
      <c r="C1251" s="6" t="s">
        <v>1213</v>
      </c>
      <c r="D1251" s="6" t="s">
        <v>32</v>
      </c>
      <c r="E1251" s="6" t="s">
        <v>36</v>
      </c>
      <c r="F1251" s="24" t="str">
        <f>+TabIPW[[#This Row],[WK]]&amp;TabIPW[[#This Row],[PK]]&amp;TabIPW[[#This Row],[GK]]</f>
        <v>143702</v>
      </c>
      <c r="G1251" s="6" t="s">
        <v>1215</v>
      </c>
      <c r="H1251" s="34">
        <v>1.3452136000000001E-5</v>
      </c>
      <c r="I1251" s="35">
        <v>4259</v>
      </c>
      <c r="J1251" s="34">
        <v>9.8731000000000004E-6</v>
      </c>
      <c r="K1251" s="35">
        <v>2517</v>
      </c>
      <c r="L1251" s="34">
        <v>3.7808100000000001E-5</v>
      </c>
      <c r="M1251" s="35">
        <v>3424.24</v>
      </c>
      <c r="N1251" s="34">
        <v>3.9134700000000003E-5</v>
      </c>
      <c r="O1251" s="35">
        <v>30</v>
      </c>
      <c r="P1251" s="34">
        <v>2.6038100000000001E-5</v>
      </c>
      <c r="Q1251" s="35">
        <v>138</v>
      </c>
      <c r="R1251" s="34">
        <v>2.06064E-5</v>
      </c>
      <c r="S1251" s="35">
        <v>81</v>
      </c>
      <c r="T1251" s="34">
        <v>1.23856E-5</v>
      </c>
      <c r="U1251" s="35">
        <v>290.39999999999998</v>
      </c>
      <c r="V1251" s="34">
        <v>1.1027400000000001E-5</v>
      </c>
      <c r="W1251" s="35">
        <v>3424.24</v>
      </c>
    </row>
    <row r="1252" spans="1:23" ht="14.45" x14ac:dyDescent="0.3">
      <c r="A1252" s="6" t="s">
        <v>31</v>
      </c>
      <c r="B1252" s="6" t="s">
        <v>97</v>
      </c>
      <c r="C1252" s="6" t="s">
        <v>1213</v>
      </c>
      <c r="D1252" s="6" t="s">
        <v>37</v>
      </c>
      <c r="E1252" s="6" t="s">
        <v>40</v>
      </c>
      <c r="F1252" s="24" t="str">
        <f>+TabIPW[[#This Row],[WK]]&amp;TabIPW[[#This Row],[PK]]&amp;TabIPW[[#This Row],[GK]]</f>
        <v>143703</v>
      </c>
      <c r="G1252" s="6" t="s">
        <v>1216</v>
      </c>
      <c r="H1252" s="34">
        <v>1.9784968E-5</v>
      </c>
      <c r="I1252" s="35">
        <v>6264</v>
      </c>
      <c r="J1252" s="34">
        <v>1.4964600000000001E-5</v>
      </c>
      <c r="K1252" s="35">
        <v>3815</v>
      </c>
      <c r="L1252" s="34">
        <v>5.5606899999999998E-5</v>
      </c>
      <c r="M1252" s="35">
        <v>5036.26</v>
      </c>
      <c r="N1252" s="34">
        <v>4.3048199999999999E-5</v>
      </c>
      <c r="O1252" s="35">
        <v>33</v>
      </c>
      <c r="P1252" s="34">
        <v>4.0000599999999998E-5</v>
      </c>
      <c r="Q1252" s="35">
        <v>212</v>
      </c>
      <c r="R1252" s="34">
        <v>4.5792099999999998E-5</v>
      </c>
      <c r="S1252" s="35">
        <v>180</v>
      </c>
      <c r="T1252" s="34">
        <v>1.5447900000000002E-5</v>
      </c>
      <c r="U1252" s="35">
        <v>362.2</v>
      </c>
      <c r="V1252" s="34">
        <v>1.6218700000000001E-5</v>
      </c>
      <c r="W1252" s="35">
        <v>5036.26</v>
      </c>
    </row>
    <row r="1253" spans="1:23" ht="14.45" x14ac:dyDescent="0.3">
      <c r="A1253" s="6" t="s">
        <v>31</v>
      </c>
      <c r="B1253" s="6" t="s">
        <v>97</v>
      </c>
      <c r="C1253" s="6" t="s">
        <v>1213</v>
      </c>
      <c r="D1253" s="6" t="s">
        <v>39</v>
      </c>
      <c r="E1253" s="6" t="s">
        <v>36</v>
      </c>
      <c r="F1253" s="24" t="str">
        <f>+TabIPW[[#This Row],[WK]]&amp;TabIPW[[#This Row],[PK]]&amp;TabIPW[[#This Row],[GK]]</f>
        <v>143704</v>
      </c>
      <c r="G1253" s="6" t="s">
        <v>1217</v>
      </c>
      <c r="H1253" s="34">
        <v>1.2517216E-5</v>
      </c>
      <c r="I1253" s="35">
        <v>3963</v>
      </c>
      <c r="J1253" s="34">
        <v>9.4376999999999994E-6</v>
      </c>
      <c r="K1253" s="35">
        <v>2406</v>
      </c>
      <c r="L1253" s="34">
        <v>3.5180399999999999E-5</v>
      </c>
      <c r="M1253" s="35">
        <v>3186.25</v>
      </c>
      <c r="N1253" s="34">
        <v>3.7830300000000003E-5</v>
      </c>
      <c r="O1253" s="35">
        <v>29</v>
      </c>
      <c r="P1253" s="34">
        <v>2.20758E-5</v>
      </c>
      <c r="Q1253" s="35">
        <v>117</v>
      </c>
      <c r="R1253" s="34">
        <v>6.1055999999999996E-6</v>
      </c>
      <c r="S1253" s="35">
        <v>24</v>
      </c>
      <c r="T1253" s="34">
        <v>1.5546E-5</v>
      </c>
      <c r="U1253" s="35">
        <v>364.5</v>
      </c>
      <c r="V1253" s="34">
        <v>1.02609E-5</v>
      </c>
      <c r="W1253" s="35">
        <v>3186.25</v>
      </c>
    </row>
    <row r="1254" spans="1:23" ht="14.45" x14ac:dyDescent="0.3">
      <c r="A1254" s="6" t="s">
        <v>31</v>
      </c>
      <c r="B1254" s="6" t="s">
        <v>97</v>
      </c>
      <c r="C1254" s="6" t="s">
        <v>1213</v>
      </c>
      <c r="D1254" s="6" t="s">
        <v>42</v>
      </c>
      <c r="E1254" s="6" t="s">
        <v>36</v>
      </c>
      <c r="F1254" s="24" t="str">
        <f>+TabIPW[[#This Row],[WK]]&amp;TabIPW[[#This Row],[PK]]&amp;TabIPW[[#This Row],[GK]]</f>
        <v>143705</v>
      </c>
      <c r="G1254" s="6" t="s">
        <v>1218</v>
      </c>
      <c r="H1254" s="34">
        <v>9.9998720000000007E-6</v>
      </c>
      <c r="I1254" s="35">
        <v>3166</v>
      </c>
      <c r="J1254" s="34">
        <v>7.2999000000000002E-6</v>
      </c>
      <c r="K1254" s="35">
        <v>1861</v>
      </c>
      <c r="L1254" s="34">
        <v>2.81052E-5</v>
      </c>
      <c r="M1254" s="35">
        <v>2545.46</v>
      </c>
      <c r="N1254" s="34">
        <v>2.73943E-5</v>
      </c>
      <c r="O1254" s="35">
        <v>21</v>
      </c>
      <c r="P1254" s="34">
        <v>1.90569E-5</v>
      </c>
      <c r="Q1254" s="35">
        <v>101</v>
      </c>
      <c r="R1254" s="34">
        <v>2.5948900000000002E-5</v>
      </c>
      <c r="S1254" s="35">
        <v>102</v>
      </c>
      <c r="T1254" s="34">
        <v>1.1208399999999999E-5</v>
      </c>
      <c r="U1254" s="35">
        <v>262.8</v>
      </c>
      <c r="V1254" s="34">
        <v>8.1974000000000005E-6</v>
      </c>
      <c r="W1254" s="35">
        <v>2545.46</v>
      </c>
    </row>
    <row r="1255" spans="1:23" ht="14.45" x14ac:dyDescent="0.3">
      <c r="A1255" s="6" t="s">
        <v>31</v>
      </c>
      <c r="B1255" s="6" t="s">
        <v>97</v>
      </c>
      <c r="C1255" s="6" t="s">
        <v>1213</v>
      </c>
      <c r="D1255" s="6" t="s">
        <v>44</v>
      </c>
      <c r="E1255" s="6" t="s">
        <v>40</v>
      </c>
      <c r="F1255" s="24" t="str">
        <f>+TabIPW[[#This Row],[WK]]&amp;TabIPW[[#This Row],[PK]]&amp;TabIPW[[#This Row],[GK]]</f>
        <v>143706</v>
      </c>
      <c r="G1255" s="6" t="s">
        <v>1219</v>
      </c>
      <c r="H1255" s="34">
        <v>4.1992527999999998E-5</v>
      </c>
      <c r="I1255" s="35">
        <v>13295</v>
      </c>
      <c r="J1255" s="34">
        <v>3.1906100000000003E-5</v>
      </c>
      <c r="K1255" s="35">
        <v>8134</v>
      </c>
      <c r="L1255" s="34">
        <v>1.180225E-4</v>
      </c>
      <c r="M1255" s="35">
        <v>10689.18</v>
      </c>
      <c r="N1255" s="34">
        <v>1.187087E-4</v>
      </c>
      <c r="O1255" s="35">
        <v>91</v>
      </c>
      <c r="P1255" s="34">
        <v>9.8680700000000005E-5</v>
      </c>
      <c r="Q1255" s="35">
        <v>523</v>
      </c>
      <c r="R1255" s="34">
        <v>5.24065E-5</v>
      </c>
      <c r="S1255" s="35">
        <v>206</v>
      </c>
      <c r="T1255" s="34">
        <v>4.1780000000000003E-5</v>
      </c>
      <c r="U1255" s="35">
        <v>979.6</v>
      </c>
      <c r="V1255" s="34">
        <v>3.4423199999999999E-5</v>
      </c>
      <c r="W1255" s="35">
        <v>10689.18</v>
      </c>
    </row>
    <row r="1256" spans="1:23" ht="14.45" x14ac:dyDescent="0.3">
      <c r="A1256" s="6" t="s">
        <v>31</v>
      </c>
      <c r="B1256" s="6" t="s">
        <v>97</v>
      </c>
      <c r="C1256" s="6" t="s">
        <v>1220</v>
      </c>
      <c r="D1256" s="6" t="s">
        <v>33</v>
      </c>
      <c r="E1256" s="6" t="s">
        <v>34</v>
      </c>
      <c r="F1256" s="24" t="str">
        <f>+TabIPW[[#This Row],[WK]]&amp;TabIPW[[#This Row],[PK]]&amp;TabIPW[[#This Row],[GK]]</f>
        <v>143801</v>
      </c>
      <c r="G1256" s="6" t="s">
        <v>1221</v>
      </c>
      <c r="H1256" s="34">
        <v>1.2189992800000001E-4</v>
      </c>
      <c r="I1256" s="35">
        <v>38594</v>
      </c>
      <c r="J1256" s="34">
        <v>8.8653700000000001E-5</v>
      </c>
      <c r="K1256" s="35">
        <v>22601</v>
      </c>
      <c r="L1256" s="34">
        <v>4.0695249999999998E-4</v>
      </c>
      <c r="M1256" s="35">
        <v>36857.269999999997</v>
      </c>
      <c r="N1256" s="34">
        <v>2.361129E-4</v>
      </c>
      <c r="O1256" s="35">
        <v>181</v>
      </c>
      <c r="P1256" s="34">
        <v>2.8641940000000002E-4</v>
      </c>
      <c r="Q1256" s="35">
        <v>1518</v>
      </c>
      <c r="R1256" s="34">
        <v>1.465347E-4</v>
      </c>
      <c r="S1256" s="35">
        <v>576</v>
      </c>
      <c r="T1256" s="34">
        <v>1.314647E-4</v>
      </c>
      <c r="U1256" s="35">
        <v>3082.3999999999996</v>
      </c>
      <c r="V1256" s="34">
        <v>1.1869449999999999E-4</v>
      </c>
      <c r="W1256" s="35">
        <v>36857.269999999997</v>
      </c>
    </row>
    <row r="1257" spans="1:23" ht="14.45" x14ac:dyDescent="0.3">
      <c r="A1257" s="6" t="s">
        <v>31</v>
      </c>
      <c r="B1257" s="6" t="s">
        <v>97</v>
      </c>
      <c r="C1257" s="6" t="s">
        <v>1220</v>
      </c>
      <c r="D1257" s="6" t="s">
        <v>32</v>
      </c>
      <c r="E1257" s="6" t="s">
        <v>40</v>
      </c>
      <c r="F1257" s="24" t="str">
        <f>+TabIPW[[#This Row],[WK]]&amp;TabIPW[[#This Row],[PK]]&amp;TabIPW[[#This Row],[GK]]</f>
        <v>143802</v>
      </c>
      <c r="G1257" s="6" t="s">
        <v>1222</v>
      </c>
      <c r="H1257" s="34">
        <v>3.5726024000000002E-5</v>
      </c>
      <c r="I1257" s="35">
        <v>11311</v>
      </c>
      <c r="J1257" s="34">
        <v>2.6744E-5</v>
      </c>
      <c r="K1257" s="35">
        <v>6818</v>
      </c>
      <c r="L1257" s="34">
        <v>1.192683E-4</v>
      </c>
      <c r="M1257" s="35">
        <v>10802.01</v>
      </c>
      <c r="N1257" s="34">
        <v>8.8705399999999999E-5</v>
      </c>
      <c r="O1257" s="35">
        <v>68</v>
      </c>
      <c r="P1257" s="34">
        <v>1.113224E-4</v>
      </c>
      <c r="Q1257" s="35">
        <v>590</v>
      </c>
      <c r="R1257" s="34">
        <v>4.6300900000000003E-5</v>
      </c>
      <c r="S1257" s="35">
        <v>182</v>
      </c>
      <c r="T1257" s="34">
        <v>3.8372299999999999E-5</v>
      </c>
      <c r="U1257" s="35">
        <v>899.7</v>
      </c>
      <c r="V1257" s="34">
        <v>3.4786600000000003E-5</v>
      </c>
      <c r="W1257" s="35">
        <v>10802.01</v>
      </c>
    </row>
    <row r="1258" spans="1:23" ht="14.45" x14ac:dyDescent="0.3">
      <c r="A1258" s="6" t="s">
        <v>31</v>
      </c>
      <c r="B1258" s="6" t="s">
        <v>97</v>
      </c>
      <c r="C1258" s="6" t="s">
        <v>1220</v>
      </c>
      <c r="D1258" s="6" t="s">
        <v>37</v>
      </c>
      <c r="E1258" s="6" t="s">
        <v>36</v>
      </c>
      <c r="F1258" s="24" t="str">
        <f>+TabIPW[[#This Row],[WK]]&amp;TabIPW[[#This Row],[PK]]&amp;TabIPW[[#This Row],[GK]]</f>
        <v>143803</v>
      </c>
      <c r="G1258" s="6" t="s">
        <v>1223</v>
      </c>
      <c r="H1258" s="34">
        <v>2.7899207999999997E-5</v>
      </c>
      <c r="I1258" s="35">
        <v>8833</v>
      </c>
      <c r="J1258" s="34">
        <v>2.0106999999999999E-5</v>
      </c>
      <c r="K1258" s="35">
        <v>5126</v>
      </c>
      <c r="L1258" s="34">
        <v>9.3139200000000004E-5</v>
      </c>
      <c r="M1258" s="35">
        <v>8435.52</v>
      </c>
      <c r="N1258" s="34">
        <v>6.6529100000000006E-5</v>
      </c>
      <c r="O1258" s="35">
        <v>51</v>
      </c>
      <c r="P1258" s="34">
        <v>5.3585699999999998E-5</v>
      </c>
      <c r="Q1258" s="35">
        <v>284</v>
      </c>
      <c r="R1258" s="34">
        <v>4.5792099999999998E-5</v>
      </c>
      <c r="S1258" s="35">
        <v>180</v>
      </c>
      <c r="T1258" s="34">
        <v>1.51536E-5</v>
      </c>
      <c r="U1258" s="35">
        <v>355.3</v>
      </c>
      <c r="V1258" s="34">
        <v>2.71656E-5</v>
      </c>
      <c r="W1258" s="35">
        <v>8435.52</v>
      </c>
    </row>
    <row r="1259" spans="1:23" ht="14.45" x14ac:dyDescent="0.3">
      <c r="A1259" s="6" t="s">
        <v>31</v>
      </c>
      <c r="B1259" s="6" t="s">
        <v>97</v>
      </c>
      <c r="C1259" s="6" t="s">
        <v>1220</v>
      </c>
      <c r="D1259" s="6" t="s">
        <v>39</v>
      </c>
      <c r="E1259" s="6" t="s">
        <v>36</v>
      </c>
      <c r="F1259" s="24" t="str">
        <f>+TabIPW[[#This Row],[WK]]&amp;TabIPW[[#This Row],[PK]]&amp;TabIPW[[#This Row],[GK]]</f>
        <v>143804</v>
      </c>
      <c r="G1259" s="6" t="s">
        <v>1224</v>
      </c>
      <c r="H1259" s="34">
        <v>2.0388248E-5</v>
      </c>
      <c r="I1259" s="35">
        <v>6455</v>
      </c>
      <c r="J1259" s="34">
        <v>1.4874299999999999E-5</v>
      </c>
      <c r="K1259" s="35">
        <v>3792</v>
      </c>
      <c r="L1259" s="34">
        <v>6.8064499999999999E-5</v>
      </c>
      <c r="M1259" s="35">
        <v>6164.53</v>
      </c>
      <c r="N1259" s="34">
        <v>4.43527E-5</v>
      </c>
      <c r="O1259" s="35">
        <v>34</v>
      </c>
      <c r="P1259" s="34">
        <v>6.8868999999999994E-5</v>
      </c>
      <c r="Q1259" s="35">
        <v>365</v>
      </c>
      <c r="R1259" s="34">
        <v>1.3991999999999999E-5</v>
      </c>
      <c r="S1259" s="35">
        <v>55</v>
      </c>
      <c r="T1259" s="34">
        <v>2.0941199999999999E-5</v>
      </c>
      <c r="U1259" s="35">
        <v>491</v>
      </c>
      <c r="V1259" s="34">
        <v>1.9852099999999999E-5</v>
      </c>
      <c r="W1259" s="35">
        <v>6164.53</v>
      </c>
    </row>
    <row r="1260" spans="1:23" ht="14.45" x14ac:dyDescent="0.3">
      <c r="A1260" s="6" t="s">
        <v>31</v>
      </c>
      <c r="B1260" s="6" t="s">
        <v>97</v>
      </c>
      <c r="C1260" s="6" t="s">
        <v>1220</v>
      </c>
      <c r="D1260" s="6" t="s">
        <v>42</v>
      </c>
      <c r="E1260" s="6" t="s">
        <v>36</v>
      </c>
      <c r="F1260" s="24" t="str">
        <f>+TabIPW[[#This Row],[WK]]&amp;TabIPW[[#This Row],[PK]]&amp;TabIPW[[#This Row],[GK]]</f>
        <v>143805</v>
      </c>
      <c r="G1260" s="6" t="s">
        <v>1225</v>
      </c>
      <c r="H1260" s="34">
        <v>3.1458863999999999E-5</v>
      </c>
      <c r="I1260" s="35">
        <v>9960</v>
      </c>
      <c r="J1260" s="34">
        <v>2.39825E-5</v>
      </c>
      <c r="K1260" s="35">
        <v>6114</v>
      </c>
      <c r="L1260" s="34">
        <v>1.0502270000000001E-4</v>
      </c>
      <c r="M1260" s="35">
        <v>9511.7999999999993</v>
      </c>
      <c r="N1260" s="34">
        <v>5.4788599999999999E-5</v>
      </c>
      <c r="O1260" s="35">
        <v>42</v>
      </c>
      <c r="P1260" s="34">
        <v>6.4529299999999999E-5</v>
      </c>
      <c r="Q1260" s="35">
        <v>342</v>
      </c>
      <c r="R1260" s="34">
        <v>3.4344100000000002E-5</v>
      </c>
      <c r="S1260" s="35">
        <v>135</v>
      </c>
      <c r="T1260" s="34">
        <v>2.5739299999999999E-5</v>
      </c>
      <c r="U1260" s="35">
        <v>603.5</v>
      </c>
      <c r="V1260" s="34">
        <v>3.06316E-5</v>
      </c>
      <c r="W1260" s="35">
        <v>9511.7999999999993</v>
      </c>
    </row>
    <row r="1261" spans="1:23" ht="14.45" x14ac:dyDescent="0.3">
      <c r="A1261" s="6" t="s">
        <v>31</v>
      </c>
      <c r="B1261" s="6" t="s">
        <v>134</v>
      </c>
      <c r="C1261" s="6" t="s">
        <v>33</v>
      </c>
      <c r="D1261" s="6" t="s">
        <v>33</v>
      </c>
      <c r="E1261" s="6" t="s">
        <v>34</v>
      </c>
      <c r="F1261" s="24" t="str">
        <f>+TabIPW[[#This Row],[WK]]&amp;TabIPW[[#This Row],[PK]]&amp;TabIPW[[#This Row],[GK]]</f>
        <v>160101</v>
      </c>
      <c r="G1261" s="6" t="s">
        <v>1226</v>
      </c>
      <c r="H1261" s="34">
        <v>1.05504048E-4</v>
      </c>
      <c r="I1261" s="35">
        <v>33403</v>
      </c>
      <c r="J1261" s="34">
        <v>7.8878699999999994E-5</v>
      </c>
      <c r="K1261" s="35">
        <v>20109</v>
      </c>
      <c r="L1261" s="34">
        <v>3.149661E-4</v>
      </c>
      <c r="M1261" s="35">
        <v>28526.16</v>
      </c>
      <c r="N1261" s="34">
        <v>1.839333E-4</v>
      </c>
      <c r="O1261" s="35">
        <v>141</v>
      </c>
      <c r="P1261" s="34">
        <v>2.5906049999999998E-4</v>
      </c>
      <c r="Q1261" s="35">
        <v>1373</v>
      </c>
      <c r="R1261" s="34">
        <v>2.1878450000000001E-4</v>
      </c>
      <c r="S1261" s="35">
        <v>860</v>
      </c>
      <c r="T1261" s="34">
        <v>1.4940759999999999E-4</v>
      </c>
      <c r="U1261" s="35">
        <v>3503.1</v>
      </c>
      <c r="V1261" s="34">
        <v>9.1865099999999996E-5</v>
      </c>
      <c r="W1261" s="35">
        <v>28526.16</v>
      </c>
    </row>
    <row r="1262" spans="1:23" ht="14.45" x14ac:dyDescent="0.3">
      <c r="A1262" s="6" t="s">
        <v>31</v>
      </c>
      <c r="B1262" s="6" t="s">
        <v>134</v>
      </c>
      <c r="C1262" s="6" t="s">
        <v>33</v>
      </c>
      <c r="D1262" s="6" t="s">
        <v>32</v>
      </c>
      <c r="E1262" s="6" t="s">
        <v>36</v>
      </c>
      <c r="F1262" s="24" t="str">
        <f>+TabIPW[[#This Row],[WK]]&amp;TabIPW[[#This Row],[PK]]&amp;TabIPW[[#This Row],[GK]]</f>
        <v>160102</v>
      </c>
      <c r="G1262" s="6" t="s">
        <v>1227</v>
      </c>
      <c r="H1262" s="34">
        <v>2.7583360000000001E-5</v>
      </c>
      <c r="I1262" s="35">
        <v>8733</v>
      </c>
      <c r="J1262" s="34">
        <v>2.1330899999999999E-5</v>
      </c>
      <c r="K1262" s="35">
        <v>5438</v>
      </c>
      <c r="L1262" s="34">
        <v>8.23458E-5</v>
      </c>
      <c r="M1262" s="35">
        <v>7457.98</v>
      </c>
      <c r="N1262" s="34">
        <v>3.9134700000000003E-5</v>
      </c>
      <c r="O1262" s="35">
        <v>30</v>
      </c>
      <c r="P1262" s="34">
        <v>6.9623700000000002E-5</v>
      </c>
      <c r="Q1262" s="35">
        <v>369</v>
      </c>
      <c r="R1262" s="34">
        <v>2.26416E-5</v>
      </c>
      <c r="S1262" s="35">
        <v>89</v>
      </c>
      <c r="T1262" s="34">
        <v>4.5597199999999998E-5</v>
      </c>
      <c r="U1262" s="35">
        <v>1069.0999999999999</v>
      </c>
      <c r="V1262" s="34">
        <v>2.4017499999999998E-5</v>
      </c>
      <c r="W1262" s="35">
        <v>7457.98</v>
      </c>
    </row>
    <row r="1263" spans="1:23" ht="14.45" x14ac:dyDescent="0.3">
      <c r="A1263" s="6" t="s">
        <v>31</v>
      </c>
      <c r="B1263" s="6" t="s">
        <v>134</v>
      </c>
      <c r="C1263" s="6" t="s">
        <v>33</v>
      </c>
      <c r="D1263" s="6" t="s">
        <v>37</v>
      </c>
      <c r="E1263" s="6" t="s">
        <v>40</v>
      </c>
      <c r="F1263" s="24" t="str">
        <f>+TabIPW[[#This Row],[WK]]&amp;TabIPW[[#This Row],[PK]]&amp;TabIPW[[#This Row],[GK]]</f>
        <v>160103</v>
      </c>
      <c r="G1263" s="6" t="s">
        <v>1228</v>
      </c>
      <c r="H1263" s="34">
        <v>5.6622792000000001E-5</v>
      </c>
      <c r="I1263" s="35">
        <v>17927</v>
      </c>
      <c r="J1263" s="34">
        <v>4.2803000000000003E-5</v>
      </c>
      <c r="K1263" s="35">
        <v>10912</v>
      </c>
      <c r="L1263" s="34">
        <v>1.6903870000000001E-4</v>
      </c>
      <c r="M1263" s="35">
        <v>15309.66</v>
      </c>
      <c r="N1263" s="34">
        <v>1.3566709999999999E-4</v>
      </c>
      <c r="O1263" s="35">
        <v>104</v>
      </c>
      <c r="P1263" s="34">
        <v>1.128319E-4</v>
      </c>
      <c r="Q1263" s="35">
        <v>598</v>
      </c>
      <c r="R1263" s="34">
        <v>5.0371299999999997E-5</v>
      </c>
      <c r="S1263" s="35">
        <v>198</v>
      </c>
      <c r="T1263" s="34">
        <v>4.9128600000000003E-5</v>
      </c>
      <c r="U1263" s="35">
        <v>1151.9000000000001</v>
      </c>
      <c r="V1263" s="34">
        <v>4.9302899999999999E-5</v>
      </c>
      <c r="W1263" s="35">
        <v>15309.66</v>
      </c>
    </row>
    <row r="1264" spans="1:23" ht="14.45" x14ac:dyDescent="0.3">
      <c r="A1264" s="6" t="s">
        <v>31</v>
      </c>
      <c r="B1264" s="6" t="s">
        <v>134</v>
      </c>
      <c r="C1264" s="6" t="s">
        <v>33</v>
      </c>
      <c r="D1264" s="6" t="s">
        <v>39</v>
      </c>
      <c r="E1264" s="6" t="s">
        <v>40</v>
      </c>
      <c r="F1264" s="24" t="str">
        <f>+TabIPW[[#This Row],[WK]]&amp;TabIPW[[#This Row],[PK]]&amp;TabIPW[[#This Row],[GK]]</f>
        <v>160104</v>
      </c>
      <c r="G1264" s="6" t="s">
        <v>1229</v>
      </c>
      <c r="H1264" s="34">
        <v>3.9244615999999997E-5</v>
      </c>
      <c r="I1264" s="35">
        <v>12425</v>
      </c>
      <c r="J1264" s="34">
        <v>3.04665E-5</v>
      </c>
      <c r="K1264" s="35">
        <v>7767</v>
      </c>
      <c r="L1264" s="34">
        <v>1.1715879999999999E-4</v>
      </c>
      <c r="M1264" s="35">
        <v>10610.95</v>
      </c>
      <c r="N1264" s="34">
        <v>5.7397600000000001E-5</v>
      </c>
      <c r="O1264" s="35">
        <v>44</v>
      </c>
      <c r="P1264" s="34">
        <v>7.8114400000000005E-5</v>
      </c>
      <c r="Q1264" s="35">
        <v>414</v>
      </c>
      <c r="R1264" s="34">
        <v>7.7846600000000001E-5</v>
      </c>
      <c r="S1264" s="35">
        <v>306</v>
      </c>
      <c r="T1264" s="34">
        <v>3.1706099999999998E-5</v>
      </c>
      <c r="U1264" s="35">
        <v>743.4</v>
      </c>
      <c r="V1264" s="34">
        <v>3.4171300000000003E-5</v>
      </c>
      <c r="W1264" s="35">
        <v>10610.95</v>
      </c>
    </row>
    <row r="1265" spans="1:23" ht="14.45" x14ac:dyDescent="0.3">
      <c r="A1265" s="6" t="s">
        <v>31</v>
      </c>
      <c r="B1265" s="6" t="s">
        <v>134</v>
      </c>
      <c r="C1265" s="6" t="s">
        <v>33</v>
      </c>
      <c r="D1265" s="6" t="s">
        <v>42</v>
      </c>
      <c r="E1265" s="6" t="s">
        <v>36</v>
      </c>
      <c r="F1265" s="24" t="str">
        <f>+TabIPW[[#This Row],[WK]]&amp;TabIPW[[#This Row],[PK]]&amp;TabIPW[[#This Row],[GK]]</f>
        <v>160105</v>
      </c>
      <c r="G1265" s="6" t="s">
        <v>1230</v>
      </c>
      <c r="H1265" s="34">
        <v>2.8224536000000002E-5</v>
      </c>
      <c r="I1265" s="35">
        <v>8936</v>
      </c>
      <c r="J1265" s="34">
        <v>2.13034E-5</v>
      </c>
      <c r="K1265" s="35">
        <v>5431</v>
      </c>
      <c r="L1265" s="34">
        <v>8.4259999999999996E-5</v>
      </c>
      <c r="M1265" s="35">
        <v>7631.34</v>
      </c>
      <c r="N1265" s="34">
        <v>4.8266200000000002E-5</v>
      </c>
      <c r="O1265" s="35">
        <v>37</v>
      </c>
      <c r="P1265" s="34">
        <v>5.0000699999999997E-5</v>
      </c>
      <c r="Q1265" s="35">
        <v>265</v>
      </c>
      <c r="R1265" s="34">
        <v>3.3580900000000002E-5</v>
      </c>
      <c r="S1265" s="35">
        <v>132</v>
      </c>
      <c r="T1265" s="34">
        <v>2.4165500000000001E-5</v>
      </c>
      <c r="U1265" s="35">
        <v>566.6</v>
      </c>
      <c r="V1265" s="34">
        <v>2.4575799999999999E-5</v>
      </c>
      <c r="W1265" s="35">
        <v>7631.34</v>
      </c>
    </row>
    <row r="1266" spans="1:23" ht="14.45" x14ac:dyDescent="0.3">
      <c r="A1266" s="6" t="s">
        <v>31</v>
      </c>
      <c r="B1266" s="6" t="s">
        <v>134</v>
      </c>
      <c r="C1266" s="6" t="s">
        <v>33</v>
      </c>
      <c r="D1266" s="6" t="s">
        <v>44</v>
      </c>
      <c r="E1266" s="6" t="s">
        <v>36</v>
      </c>
      <c r="F1266" s="24" t="str">
        <f>+TabIPW[[#This Row],[WK]]&amp;TabIPW[[#This Row],[PK]]&amp;TabIPW[[#This Row],[GK]]</f>
        <v>160106</v>
      </c>
      <c r="G1266" s="6" t="s">
        <v>993</v>
      </c>
      <c r="H1266" s="34">
        <v>1.4924008E-5</v>
      </c>
      <c r="I1266" s="35">
        <v>4725</v>
      </c>
      <c r="J1266" s="34">
        <v>1.14382E-5</v>
      </c>
      <c r="K1266" s="35">
        <v>2916</v>
      </c>
      <c r="L1266" s="34">
        <v>4.4553299999999999E-5</v>
      </c>
      <c r="M1266" s="35">
        <v>4035.15</v>
      </c>
      <c r="N1266" s="34">
        <v>4.1743699999999998E-5</v>
      </c>
      <c r="O1266" s="35">
        <v>32</v>
      </c>
      <c r="P1266" s="34">
        <v>3.3396699999999998E-5</v>
      </c>
      <c r="Q1266" s="35">
        <v>177</v>
      </c>
      <c r="R1266" s="34">
        <v>1.42464E-5</v>
      </c>
      <c r="S1266" s="35">
        <v>56</v>
      </c>
      <c r="T1266" s="34">
        <v>1.2722500000000001E-5</v>
      </c>
      <c r="U1266" s="35">
        <v>298.29999999999995</v>
      </c>
      <c r="V1266" s="34">
        <v>1.2994699999999999E-5</v>
      </c>
      <c r="W1266" s="35">
        <v>4035.15</v>
      </c>
    </row>
    <row r="1267" spans="1:23" ht="14.45" x14ac:dyDescent="0.3">
      <c r="A1267" s="6" t="s">
        <v>31</v>
      </c>
      <c r="B1267" s="6" t="s">
        <v>134</v>
      </c>
      <c r="C1267" s="6" t="s">
        <v>32</v>
      </c>
      <c r="D1267" s="6" t="s">
        <v>33</v>
      </c>
      <c r="E1267" s="6" t="s">
        <v>40</v>
      </c>
      <c r="F1267" s="24" t="str">
        <f>+TabIPW[[#This Row],[WK]]&amp;TabIPW[[#This Row],[PK]]&amp;TabIPW[[#This Row],[GK]]</f>
        <v>160201</v>
      </c>
      <c r="G1267" s="6" t="s">
        <v>1231</v>
      </c>
      <c r="H1267" s="34">
        <v>1.7918287999999998E-5</v>
      </c>
      <c r="I1267" s="35">
        <v>5673</v>
      </c>
      <c r="J1267" s="34">
        <v>1.43448E-5</v>
      </c>
      <c r="K1267" s="35">
        <v>3657</v>
      </c>
      <c r="L1267" s="34">
        <v>5.5872599999999998E-5</v>
      </c>
      <c r="M1267" s="35">
        <v>5060.32</v>
      </c>
      <c r="N1267" s="34">
        <v>1.9567399999999998E-5</v>
      </c>
      <c r="O1267" s="35">
        <v>15</v>
      </c>
      <c r="P1267" s="34">
        <v>3.0566499999999999E-5</v>
      </c>
      <c r="Q1267" s="35">
        <v>162</v>
      </c>
      <c r="R1267" s="34">
        <v>3.4598499999999997E-5</v>
      </c>
      <c r="S1267" s="35">
        <v>136</v>
      </c>
      <c r="T1267" s="34">
        <v>1.36608E-5</v>
      </c>
      <c r="U1267" s="35">
        <v>320.3</v>
      </c>
      <c r="V1267" s="34">
        <v>1.6296200000000002E-5</v>
      </c>
      <c r="W1267" s="35">
        <v>5060.32</v>
      </c>
    </row>
    <row r="1268" spans="1:23" ht="14.45" x14ac:dyDescent="0.3">
      <c r="A1268" s="6" t="s">
        <v>31</v>
      </c>
      <c r="B1268" s="6" t="s">
        <v>134</v>
      </c>
      <c r="C1268" s="6" t="s">
        <v>32</v>
      </c>
      <c r="D1268" s="6" t="s">
        <v>32</v>
      </c>
      <c r="E1268" s="6" t="s">
        <v>36</v>
      </c>
      <c r="F1268" s="24" t="str">
        <f>+TabIPW[[#This Row],[WK]]&amp;TabIPW[[#This Row],[PK]]&amp;TabIPW[[#This Row],[GK]]</f>
        <v>160202</v>
      </c>
      <c r="G1268" s="6" t="s">
        <v>1232</v>
      </c>
      <c r="H1268" s="34">
        <v>1.9557559999999998E-5</v>
      </c>
      <c r="I1268" s="35">
        <v>6192</v>
      </c>
      <c r="J1268" s="34">
        <v>1.51528E-5</v>
      </c>
      <c r="K1268" s="35">
        <v>3863</v>
      </c>
      <c r="L1268" s="34">
        <v>6.0983999999999998E-5</v>
      </c>
      <c r="M1268" s="35">
        <v>5523.26</v>
      </c>
      <c r="N1268" s="34">
        <v>2.86988E-5</v>
      </c>
      <c r="O1268" s="35">
        <v>22</v>
      </c>
      <c r="P1268" s="34">
        <v>3.7170399999999999E-5</v>
      </c>
      <c r="Q1268" s="35">
        <v>197</v>
      </c>
      <c r="R1268" s="34">
        <v>4.1721699999999997E-5</v>
      </c>
      <c r="S1268" s="35">
        <v>164</v>
      </c>
      <c r="T1268" s="34">
        <v>1.7226400000000002E-5</v>
      </c>
      <c r="U1268" s="35">
        <v>403.9</v>
      </c>
      <c r="V1268" s="34">
        <v>1.7787000000000001E-5</v>
      </c>
      <c r="W1268" s="35">
        <v>5523.26</v>
      </c>
    </row>
    <row r="1269" spans="1:23" ht="14.45" x14ac:dyDescent="0.3">
      <c r="A1269" s="6" t="s">
        <v>31</v>
      </c>
      <c r="B1269" s="6" t="s">
        <v>134</v>
      </c>
      <c r="C1269" s="6" t="s">
        <v>32</v>
      </c>
      <c r="D1269" s="6" t="s">
        <v>37</v>
      </c>
      <c r="E1269" s="6" t="s">
        <v>40</v>
      </c>
      <c r="F1269" s="24" t="str">
        <f>+TabIPW[[#This Row],[WK]]&amp;TabIPW[[#This Row],[PK]]&amp;TabIPW[[#This Row],[GK]]</f>
        <v>160203</v>
      </c>
      <c r="G1269" s="6" t="s">
        <v>1233</v>
      </c>
      <c r="H1269" s="34">
        <v>6.5845672000000002E-5</v>
      </c>
      <c r="I1269" s="35">
        <v>20847</v>
      </c>
      <c r="J1269" s="34">
        <v>4.8643600000000003E-5</v>
      </c>
      <c r="K1269" s="35">
        <v>12401</v>
      </c>
      <c r="L1269" s="34">
        <v>2.053189E-4</v>
      </c>
      <c r="M1269" s="35">
        <v>18595.52</v>
      </c>
      <c r="N1269" s="34">
        <v>1.408851E-4</v>
      </c>
      <c r="O1269" s="35">
        <v>108</v>
      </c>
      <c r="P1269" s="34">
        <v>1.4396440000000001E-4</v>
      </c>
      <c r="Q1269" s="35">
        <v>763</v>
      </c>
      <c r="R1269" s="34">
        <v>1.1905949999999999E-4</v>
      </c>
      <c r="S1269" s="35">
        <v>468</v>
      </c>
      <c r="T1269" s="34">
        <v>6.3395100000000006E-5</v>
      </c>
      <c r="U1269" s="35">
        <v>1486.4</v>
      </c>
      <c r="V1269" s="34">
        <v>5.9884699999999999E-5</v>
      </c>
      <c r="W1269" s="35">
        <v>18595.52</v>
      </c>
    </row>
    <row r="1270" spans="1:23" ht="14.45" x14ac:dyDescent="0.3">
      <c r="A1270" s="6" t="s">
        <v>31</v>
      </c>
      <c r="B1270" s="6" t="s">
        <v>134</v>
      </c>
      <c r="C1270" s="6" t="s">
        <v>32</v>
      </c>
      <c r="D1270" s="6" t="s">
        <v>39</v>
      </c>
      <c r="E1270" s="6" t="s">
        <v>40</v>
      </c>
      <c r="F1270" s="24" t="str">
        <f>+TabIPW[[#This Row],[WK]]&amp;TabIPW[[#This Row],[PK]]&amp;TabIPW[[#This Row],[GK]]</f>
        <v>160204</v>
      </c>
      <c r="G1270" s="6" t="s">
        <v>1234</v>
      </c>
      <c r="H1270" s="34">
        <v>3.1256712000000001E-5</v>
      </c>
      <c r="I1270" s="35">
        <v>9896</v>
      </c>
      <c r="J1270" s="34">
        <v>2.4315899999999999E-5</v>
      </c>
      <c r="K1270" s="35">
        <v>6199</v>
      </c>
      <c r="L1270" s="34">
        <v>9.7464200000000001E-5</v>
      </c>
      <c r="M1270" s="35">
        <v>8827.23</v>
      </c>
      <c r="N1270" s="34">
        <v>6.6529100000000006E-5</v>
      </c>
      <c r="O1270" s="35">
        <v>51</v>
      </c>
      <c r="P1270" s="34">
        <v>5.7547999999999999E-5</v>
      </c>
      <c r="Q1270" s="35">
        <v>305</v>
      </c>
      <c r="R1270" s="34">
        <v>4.83361E-5</v>
      </c>
      <c r="S1270" s="35">
        <v>190</v>
      </c>
      <c r="T1270" s="34">
        <v>2.72662E-5</v>
      </c>
      <c r="U1270" s="35">
        <v>639.29999999999995</v>
      </c>
      <c r="V1270" s="34">
        <v>2.8427000000000001E-5</v>
      </c>
      <c r="W1270" s="35">
        <v>8827.23</v>
      </c>
    </row>
    <row r="1271" spans="1:23" ht="14.45" x14ac:dyDescent="0.3">
      <c r="A1271" s="6" t="s">
        <v>31</v>
      </c>
      <c r="B1271" s="6" t="s">
        <v>134</v>
      </c>
      <c r="C1271" s="6" t="s">
        <v>37</v>
      </c>
      <c r="D1271" s="6" t="s">
        <v>33</v>
      </c>
      <c r="E1271" s="6" t="s">
        <v>34</v>
      </c>
      <c r="F1271" s="24" t="str">
        <f>+TabIPW[[#This Row],[WK]]&amp;TabIPW[[#This Row],[PK]]&amp;TabIPW[[#This Row],[GK]]</f>
        <v>160301</v>
      </c>
      <c r="G1271" s="6" t="s">
        <v>1235</v>
      </c>
      <c r="H1271" s="34">
        <v>1.7178243999999999E-4</v>
      </c>
      <c r="I1271" s="35">
        <v>54387</v>
      </c>
      <c r="J1271" s="34">
        <v>1.3137429999999999E-4</v>
      </c>
      <c r="K1271" s="35">
        <v>33492</v>
      </c>
      <c r="L1271" s="34">
        <v>6.0530770000000005E-4</v>
      </c>
      <c r="M1271" s="35">
        <v>54822.1</v>
      </c>
      <c r="N1271" s="34">
        <v>3.0264199999999999E-4</v>
      </c>
      <c r="O1271" s="35">
        <v>232</v>
      </c>
      <c r="P1271" s="34">
        <v>3.6981680000000003E-4</v>
      </c>
      <c r="Q1271" s="35">
        <v>1960</v>
      </c>
      <c r="R1271" s="34">
        <v>2.5618139999999999E-4</v>
      </c>
      <c r="S1271" s="35">
        <v>1007</v>
      </c>
      <c r="T1271" s="34">
        <v>2.062388E-4</v>
      </c>
      <c r="U1271" s="35">
        <v>4835.6000000000004</v>
      </c>
      <c r="V1271" s="34">
        <v>1.7654810000000001E-4</v>
      </c>
      <c r="W1271" s="35">
        <v>54822.1</v>
      </c>
    </row>
    <row r="1272" spans="1:23" ht="14.45" x14ac:dyDescent="0.3">
      <c r="A1272" s="6" t="s">
        <v>31</v>
      </c>
      <c r="B1272" s="6" t="s">
        <v>134</v>
      </c>
      <c r="C1272" s="6" t="s">
        <v>37</v>
      </c>
      <c r="D1272" s="6" t="s">
        <v>32</v>
      </c>
      <c r="E1272" s="6" t="s">
        <v>36</v>
      </c>
      <c r="F1272" s="24" t="str">
        <f>+TabIPW[[#This Row],[WK]]&amp;TabIPW[[#This Row],[PK]]&amp;TabIPW[[#This Row],[GK]]</f>
        <v>160302</v>
      </c>
      <c r="G1272" s="6" t="s">
        <v>1236</v>
      </c>
      <c r="H1272" s="34">
        <v>2.3802608000000003E-5</v>
      </c>
      <c r="I1272" s="35">
        <v>7536</v>
      </c>
      <c r="J1272" s="34">
        <v>1.83183E-5</v>
      </c>
      <c r="K1272" s="35">
        <v>4670</v>
      </c>
      <c r="L1272" s="34">
        <v>8.3873000000000001E-5</v>
      </c>
      <c r="M1272" s="35">
        <v>7596.29</v>
      </c>
      <c r="N1272" s="34">
        <v>4.5657200000000001E-5</v>
      </c>
      <c r="O1272" s="35">
        <v>35</v>
      </c>
      <c r="P1272" s="34">
        <v>5.15102E-5</v>
      </c>
      <c r="Q1272" s="35">
        <v>273</v>
      </c>
      <c r="R1272" s="34">
        <v>1.45008E-5</v>
      </c>
      <c r="S1272" s="35">
        <v>57</v>
      </c>
      <c r="T1272" s="34">
        <v>1.8719099999999998E-5</v>
      </c>
      <c r="U1272" s="35">
        <v>438.90000000000003</v>
      </c>
      <c r="V1272" s="34">
        <v>2.4462899999999999E-5</v>
      </c>
      <c r="W1272" s="35">
        <v>7596.29</v>
      </c>
    </row>
    <row r="1273" spans="1:23" ht="14.45" x14ac:dyDescent="0.3">
      <c r="A1273" s="6" t="s">
        <v>31</v>
      </c>
      <c r="B1273" s="6" t="s">
        <v>134</v>
      </c>
      <c r="C1273" s="6" t="s">
        <v>37</v>
      </c>
      <c r="D1273" s="6" t="s">
        <v>37</v>
      </c>
      <c r="E1273" s="6" t="s">
        <v>36</v>
      </c>
      <c r="F1273" s="24" t="str">
        <f>+TabIPW[[#This Row],[WK]]&amp;TabIPW[[#This Row],[PK]]&amp;TabIPW[[#This Row],[GK]]</f>
        <v>160303</v>
      </c>
      <c r="G1273" s="6" t="s">
        <v>1237</v>
      </c>
      <c r="H1273" s="34">
        <v>1.6838072000000001E-5</v>
      </c>
      <c r="I1273" s="35">
        <v>5331</v>
      </c>
      <c r="J1273" s="34">
        <v>1.31798E-5</v>
      </c>
      <c r="K1273" s="35">
        <v>3360</v>
      </c>
      <c r="L1273" s="34">
        <v>5.9332100000000001E-5</v>
      </c>
      <c r="M1273" s="35">
        <v>5373.65</v>
      </c>
      <c r="N1273" s="34">
        <v>3.7830300000000003E-5</v>
      </c>
      <c r="O1273" s="35">
        <v>29</v>
      </c>
      <c r="P1273" s="34">
        <v>3.5472200000000002E-5</v>
      </c>
      <c r="Q1273" s="35">
        <v>188</v>
      </c>
      <c r="R1273" s="34">
        <v>1.8062399999999998E-5</v>
      </c>
      <c r="S1273" s="35">
        <v>71</v>
      </c>
      <c r="T1273" s="34">
        <v>8.9948999999999992E-6</v>
      </c>
      <c r="U1273" s="35">
        <v>210.9</v>
      </c>
      <c r="V1273" s="34">
        <v>1.7305200000000002E-5</v>
      </c>
      <c r="W1273" s="35">
        <v>5373.65</v>
      </c>
    </row>
    <row r="1274" spans="1:23" ht="14.45" x14ac:dyDescent="0.3">
      <c r="A1274" s="6" t="s">
        <v>31</v>
      </c>
      <c r="B1274" s="6" t="s">
        <v>134</v>
      </c>
      <c r="C1274" s="6" t="s">
        <v>37</v>
      </c>
      <c r="D1274" s="6" t="s">
        <v>39</v>
      </c>
      <c r="E1274" s="6" t="s">
        <v>36</v>
      </c>
      <c r="F1274" s="24" t="str">
        <f>+TabIPW[[#This Row],[WK]]&amp;TabIPW[[#This Row],[PK]]&amp;TabIPW[[#This Row],[GK]]</f>
        <v>160304</v>
      </c>
      <c r="G1274" s="6" t="s">
        <v>1238</v>
      </c>
      <c r="H1274" s="34">
        <v>2.2175967999999998E-5</v>
      </c>
      <c r="I1274" s="35">
        <v>7021</v>
      </c>
      <c r="J1274" s="34">
        <v>1.7671100000000001E-5</v>
      </c>
      <c r="K1274" s="35">
        <v>4505</v>
      </c>
      <c r="L1274" s="34">
        <v>7.8141199999999996E-5</v>
      </c>
      <c r="M1274" s="35">
        <v>7077.17</v>
      </c>
      <c r="N1274" s="34">
        <v>4.8266200000000002E-5</v>
      </c>
      <c r="O1274" s="35">
        <v>37</v>
      </c>
      <c r="P1274" s="34">
        <v>4.0944E-5</v>
      </c>
      <c r="Q1274" s="35">
        <v>217</v>
      </c>
      <c r="R1274" s="34">
        <v>3.5616099999999999E-5</v>
      </c>
      <c r="S1274" s="35">
        <v>140</v>
      </c>
      <c r="T1274" s="34">
        <v>1.8002599999999999E-5</v>
      </c>
      <c r="U1274" s="35">
        <v>422.1</v>
      </c>
      <c r="V1274" s="34">
        <v>2.27912E-5</v>
      </c>
      <c r="W1274" s="35">
        <v>7077.17</v>
      </c>
    </row>
    <row r="1275" spans="1:23" ht="14.45" x14ac:dyDescent="0.3">
      <c r="A1275" s="6" t="s">
        <v>31</v>
      </c>
      <c r="B1275" s="6" t="s">
        <v>134</v>
      </c>
      <c r="C1275" s="6" t="s">
        <v>37</v>
      </c>
      <c r="D1275" s="6" t="s">
        <v>42</v>
      </c>
      <c r="E1275" s="6" t="s">
        <v>36</v>
      </c>
      <c r="F1275" s="24" t="str">
        <f>+TabIPW[[#This Row],[WK]]&amp;TabIPW[[#This Row],[PK]]&amp;TabIPW[[#This Row],[GK]]</f>
        <v>160305</v>
      </c>
      <c r="G1275" s="6" t="s">
        <v>1239</v>
      </c>
      <c r="H1275" s="34">
        <v>1.1828656E-5</v>
      </c>
      <c r="I1275" s="35">
        <v>3745</v>
      </c>
      <c r="J1275" s="34">
        <v>9.5750000000000007E-6</v>
      </c>
      <c r="K1275" s="35">
        <v>2441</v>
      </c>
      <c r="L1275" s="34">
        <v>4.1680500000000002E-5</v>
      </c>
      <c r="M1275" s="35">
        <v>3774.96</v>
      </c>
      <c r="N1275" s="34">
        <v>2.0871899999999999E-5</v>
      </c>
      <c r="O1275" s="35">
        <v>16</v>
      </c>
      <c r="P1275" s="34">
        <v>2.39626E-5</v>
      </c>
      <c r="Q1275" s="35">
        <v>127</v>
      </c>
      <c r="R1275" s="34">
        <v>1.8062399999999998E-5</v>
      </c>
      <c r="S1275" s="35">
        <v>71</v>
      </c>
      <c r="T1275" s="34">
        <v>1.0879999999999999E-5</v>
      </c>
      <c r="U1275" s="35">
        <v>255.1</v>
      </c>
      <c r="V1275" s="34">
        <v>1.21568E-5</v>
      </c>
      <c r="W1275" s="35">
        <v>3774.96</v>
      </c>
    </row>
    <row r="1276" spans="1:23" ht="14.45" x14ac:dyDescent="0.3">
      <c r="A1276" s="6" t="s">
        <v>31</v>
      </c>
      <c r="B1276" s="6" t="s">
        <v>134</v>
      </c>
      <c r="C1276" s="6" t="s">
        <v>37</v>
      </c>
      <c r="D1276" s="6" t="s">
        <v>44</v>
      </c>
      <c r="E1276" s="6" t="s">
        <v>36</v>
      </c>
      <c r="F1276" s="24" t="str">
        <f>+TabIPW[[#This Row],[WK]]&amp;TabIPW[[#This Row],[PK]]&amp;TabIPW[[#This Row],[GK]]</f>
        <v>160306</v>
      </c>
      <c r="G1276" s="6" t="s">
        <v>1240</v>
      </c>
      <c r="H1276" s="34">
        <v>2.5713512E-5</v>
      </c>
      <c r="I1276" s="35">
        <v>8141</v>
      </c>
      <c r="J1276" s="34">
        <v>2.0679700000000001E-5</v>
      </c>
      <c r="K1276" s="35">
        <v>5272</v>
      </c>
      <c r="L1276" s="34">
        <v>9.0606399999999994E-5</v>
      </c>
      <c r="M1276" s="35">
        <v>8206.1299999999992</v>
      </c>
      <c r="N1276" s="34">
        <v>6.1311100000000003E-5</v>
      </c>
      <c r="O1276" s="35">
        <v>47</v>
      </c>
      <c r="P1276" s="34">
        <v>6.3019800000000003E-5</v>
      </c>
      <c r="Q1276" s="35">
        <v>334</v>
      </c>
      <c r="R1276" s="34">
        <v>2.06064E-5</v>
      </c>
      <c r="S1276" s="35">
        <v>81</v>
      </c>
      <c r="T1276" s="34">
        <v>1.9781099999999999E-5</v>
      </c>
      <c r="U1276" s="35">
        <v>463.8</v>
      </c>
      <c r="V1276" s="34">
        <v>2.6426899999999999E-5</v>
      </c>
      <c r="W1276" s="35">
        <v>8206.1299999999992</v>
      </c>
    </row>
    <row r="1277" spans="1:23" ht="14.45" x14ac:dyDescent="0.3">
      <c r="A1277" s="6" t="s">
        <v>31</v>
      </c>
      <c r="B1277" s="6" t="s">
        <v>134</v>
      </c>
      <c r="C1277" s="6" t="s">
        <v>39</v>
      </c>
      <c r="D1277" s="6" t="s">
        <v>33</v>
      </c>
      <c r="E1277" s="6" t="s">
        <v>40</v>
      </c>
      <c r="F1277" s="24" t="str">
        <f>+TabIPW[[#This Row],[WK]]&amp;TabIPW[[#This Row],[PK]]&amp;TabIPW[[#This Row],[GK]]</f>
        <v>160401</v>
      </c>
      <c r="G1277" s="6" t="s">
        <v>1241</v>
      </c>
      <c r="H1277" s="34">
        <v>2.7090624E-5</v>
      </c>
      <c r="I1277" s="35">
        <v>8577</v>
      </c>
      <c r="J1277" s="34">
        <v>2.1538800000000001E-5</v>
      </c>
      <c r="K1277" s="35">
        <v>5491</v>
      </c>
      <c r="L1277" s="34">
        <v>8.0211999999999997E-5</v>
      </c>
      <c r="M1277" s="35">
        <v>7264.72</v>
      </c>
      <c r="N1277" s="34">
        <v>5.2179599999999998E-5</v>
      </c>
      <c r="O1277" s="35">
        <v>40</v>
      </c>
      <c r="P1277" s="34">
        <v>5.9434900000000002E-5</v>
      </c>
      <c r="Q1277" s="35">
        <v>315</v>
      </c>
      <c r="R1277" s="34">
        <v>5.4187300000000002E-5</v>
      </c>
      <c r="S1277" s="35">
        <v>213</v>
      </c>
      <c r="T1277" s="34">
        <v>1.9235199999999998E-5</v>
      </c>
      <c r="U1277" s="35">
        <v>451</v>
      </c>
      <c r="V1277" s="34">
        <v>2.3395199999999999E-5</v>
      </c>
      <c r="W1277" s="35">
        <v>7264.72</v>
      </c>
    </row>
    <row r="1278" spans="1:23" ht="14.45" x14ac:dyDescent="0.3">
      <c r="A1278" s="6" t="s">
        <v>31</v>
      </c>
      <c r="B1278" s="6" t="s">
        <v>134</v>
      </c>
      <c r="C1278" s="6" t="s">
        <v>39</v>
      </c>
      <c r="D1278" s="6" t="s">
        <v>32</v>
      </c>
      <c r="E1278" s="6" t="s">
        <v>40</v>
      </c>
      <c r="F1278" s="24" t="str">
        <f>+TabIPW[[#This Row],[WK]]&amp;TabIPW[[#This Row],[PK]]&amp;TabIPW[[#This Row],[GK]]</f>
        <v>160402</v>
      </c>
      <c r="G1278" s="6" t="s">
        <v>1242</v>
      </c>
      <c r="H1278" s="34">
        <v>1.07771864E-4</v>
      </c>
      <c r="I1278" s="35">
        <v>34121</v>
      </c>
      <c r="J1278" s="34">
        <v>8.2252100000000005E-5</v>
      </c>
      <c r="K1278" s="35">
        <v>20969</v>
      </c>
      <c r="L1278" s="34">
        <v>3.190992E-4</v>
      </c>
      <c r="M1278" s="35">
        <v>28900.49</v>
      </c>
      <c r="N1278" s="34">
        <v>2.0089169999999999E-4</v>
      </c>
      <c r="O1278" s="35">
        <v>154</v>
      </c>
      <c r="P1278" s="34">
        <v>2.3943750000000001E-4</v>
      </c>
      <c r="Q1278" s="35">
        <v>1269</v>
      </c>
      <c r="R1278" s="34">
        <v>1.4551709999999999E-4</v>
      </c>
      <c r="S1278" s="35">
        <v>572</v>
      </c>
      <c r="T1278" s="34">
        <v>1.001168E-4</v>
      </c>
      <c r="U1278" s="35">
        <v>2347.3999999999996</v>
      </c>
      <c r="V1278" s="34">
        <v>9.3070600000000003E-5</v>
      </c>
      <c r="W1278" s="35">
        <v>28900.49</v>
      </c>
    </row>
    <row r="1279" spans="1:23" ht="14.45" x14ac:dyDescent="0.3">
      <c r="A1279" s="6" t="s">
        <v>31</v>
      </c>
      <c r="B1279" s="6" t="s">
        <v>134</v>
      </c>
      <c r="C1279" s="6" t="s">
        <v>39</v>
      </c>
      <c r="D1279" s="6" t="s">
        <v>37</v>
      </c>
      <c r="E1279" s="6" t="s">
        <v>36</v>
      </c>
      <c r="F1279" s="24" t="str">
        <f>+TabIPW[[#This Row],[WK]]&amp;TabIPW[[#This Row],[PK]]&amp;TabIPW[[#This Row],[GK]]</f>
        <v>160403</v>
      </c>
      <c r="G1279" s="6" t="s">
        <v>1243</v>
      </c>
      <c r="H1279" s="34">
        <v>2.0050288000000001E-5</v>
      </c>
      <c r="I1279" s="35">
        <v>6348</v>
      </c>
      <c r="J1279" s="34">
        <v>1.6596299999999999E-5</v>
      </c>
      <c r="K1279" s="35">
        <v>4231</v>
      </c>
      <c r="L1279" s="34">
        <v>5.9366500000000002E-5</v>
      </c>
      <c r="M1279" s="35">
        <v>5376.76</v>
      </c>
      <c r="N1279" s="34">
        <v>4.0439199999999997E-5</v>
      </c>
      <c r="O1279" s="35">
        <v>31</v>
      </c>
      <c r="P1279" s="34">
        <v>3.5283600000000002E-5</v>
      </c>
      <c r="Q1279" s="35">
        <v>187</v>
      </c>
      <c r="R1279" s="34">
        <v>1.62816E-5</v>
      </c>
      <c r="S1279" s="35">
        <v>64</v>
      </c>
      <c r="T1279" s="34">
        <v>1.15624E-5</v>
      </c>
      <c r="U1279" s="35">
        <v>271.10000000000002</v>
      </c>
      <c r="V1279" s="34">
        <v>1.73152E-5</v>
      </c>
      <c r="W1279" s="35">
        <v>5376.76</v>
      </c>
    </row>
    <row r="1280" spans="1:23" ht="14.45" x14ac:dyDescent="0.3">
      <c r="A1280" s="6" t="s">
        <v>31</v>
      </c>
      <c r="B1280" s="6" t="s">
        <v>134</v>
      </c>
      <c r="C1280" s="6" t="s">
        <v>39</v>
      </c>
      <c r="D1280" s="6" t="s">
        <v>39</v>
      </c>
      <c r="E1280" s="6" t="s">
        <v>40</v>
      </c>
      <c r="F1280" s="24" t="str">
        <f>+TabIPW[[#This Row],[WK]]&amp;TabIPW[[#This Row],[PK]]&amp;TabIPW[[#This Row],[GK]]</f>
        <v>160404</v>
      </c>
      <c r="G1280" s="6" t="s">
        <v>1244</v>
      </c>
      <c r="H1280" s="34">
        <v>3.8502360000000003E-5</v>
      </c>
      <c r="I1280" s="35">
        <v>12190</v>
      </c>
      <c r="J1280" s="34">
        <v>3.0250799999999998E-5</v>
      </c>
      <c r="K1280" s="35">
        <v>7712</v>
      </c>
      <c r="L1280" s="34">
        <v>1.140007E-4</v>
      </c>
      <c r="M1280" s="35">
        <v>10324.93</v>
      </c>
      <c r="N1280" s="34">
        <v>7.1747000000000003E-5</v>
      </c>
      <c r="O1280" s="35">
        <v>55</v>
      </c>
      <c r="P1280" s="34">
        <v>7.4152000000000004E-5</v>
      </c>
      <c r="Q1280" s="35">
        <v>393</v>
      </c>
      <c r="R1280" s="34">
        <v>7.3013E-5</v>
      </c>
      <c r="S1280" s="35">
        <v>287</v>
      </c>
      <c r="T1280" s="34">
        <v>2.98252E-5</v>
      </c>
      <c r="U1280" s="35">
        <v>699.3</v>
      </c>
      <c r="V1280" s="34">
        <v>3.3250200000000002E-5</v>
      </c>
      <c r="W1280" s="35">
        <v>10324.93</v>
      </c>
    </row>
    <row r="1281" spans="1:23" ht="14.45" x14ac:dyDescent="0.3">
      <c r="A1281" s="6" t="s">
        <v>31</v>
      </c>
      <c r="B1281" s="6" t="s">
        <v>134</v>
      </c>
      <c r="C1281" s="6" t="s">
        <v>42</v>
      </c>
      <c r="D1281" s="6" t="s">
        <v>33</v>
      </c>
      <c r="E1281" s="6" t="s">
        <v>40</v>
      </c>
      <c r="F1281" s="24" t="str">
        <f>+TabIPW[[#This Row],[WK]]&amp;TabIPW[[#This Row],[PK]]&amp;TabIPW[[#This Row],[GK]]</f>
        <v>160501</v>
      </c>
      <c r="G1281" s="6" t="s">
        <v>1245</v>
      </c>
      <c r="H1281" s="34">
        <v>3.6822032000000002E-5</v>
      </c>
      <c r="I1281" s="35">
        <v>11658</v>
      </c>
      <c r="J1281" s="34">
        <v>2.8948499999999999E-5</v>
      </c>
      <c r="K1281" s="35">
        <v>7380</v>
      </c>
      <c r="L1281" s="34">
        <v>1.233133E-4</v>
      </c>
      <c r="M1281" s="35">
        <v>11168.36</v>
      </c>
      <c r="N1281" s="34">
        <v>7.3051499999999997E-5</v>
      </c>
      <c r="O1281" s="35">
        <v>56</v>
      </c>
      <c r="P1281" s="34">
        <v>9.9246800000000007E-5</v>
      </c>
      <c r="Q1281" s="35">
        <v>526</v>
      </c>
      <c r="R1281" s="34">
        <v>5.8512099999999998E-5</v>
      </c>
      <c r="S1281" s="35">
        <v>230</v>
      </c>
      <c r="T1281" s="34">
        <v>3.1189999999999998E-5</v>
      </c>
      <c r="U1281" s="35">
        <v>731.3</v>
      </c>
      <c r="V1281" s="34">
        <v>3.5966400000000002E-5</v>
      </c>
      <c r="W1281" s="35">
        <v>11168.36</v>
      </c>
    </row>
    <row r="1282" spans="1:23" ht="14.45" x14ac:dyDescent="0.3">
      <c r="A1282" s="6" t="s">
        <v>31</v>
      </c>
      <c r="B1282" s="6" t="s">
        <v>134</v>
      </c>
      <c r="C1282" s="6" t="s">
        <v>42</v>
      </c>
      <c r="D1282" s="6" t="s">
        <v>32</v>
      </c>
      <c r="E1282" s="6" t="s">
        <v>40</v>
      </c>
      <c r="F1282" s="24" t="str">
        <f>+TabIPW[[#This Row],[WK]]&amp;TabIPW[[#This Row],[PK]]&amp;TabIPW[[#This Row],[GK]]</f>
        <v>160502</v>
      </c>
      <c r="G1282" s="6" t="s">
        <v>1246</v>
      </c>
      <c r="H1282" s="34">
        <v>6.7968192000000002E-5</v>
      </c>
      <c r="I1282" s="35">
        <v>21519</v>
      </c>
      <c r="J1282" s="34">
        <v>5.2291599999999999E-5</v>
      </c>
      <c r="K1282" s="35">
        <v>13331</v>
      </c>
      <c r="L1282" s="34">
        <v>2.2761879999999999E-4</v>
      </c>
      <c r="M1282" s="35">
        <v>20615.2</v>
      </c>
      <c r="N1282" s="34">
        <v>1.3566709999999999E-4</v>
      </c>
      <c r="O1282" s="35">
        <v>104</v>
      </c>
      <c r="P1282" s="34">
        <v>1.51323E-4</v>
      </c>
      <c r="Q1282" s="35">
        <v>802</v>
      </c>
      <c r="R1282" s="34">
        <v>1.605268E-4</v>
      </c>
      <c r="S1282" s="35">
        <v>631</v>
      </c>
      <c r="T1282" s="34">
        <v>6.5536099999999998E-5</v>
      </c>
      <c r="U1282" s="35">
        <v>1536.6</v>
      </c>
      <c r="V1282" s="34">
        <v>6.6388800000000004E-5</v>
      </c>
      <c r="W1282" s="35">
        <v>20615.2</v>
      </c>
    </row>
    <row r="1283" spans="1:23" ht="14.45" x14ac:dyDescent="0.3">
      <c r="A1283" s="6" t="s">
        <v>31</v>
      </c>
      <c r="B1283" s="6" t="s">
        <v>134</v>
      </c>
      <c r="C1283" s="6" t="s">
        <v>42</v>
      </c>
      <c r="D1283" s="6" t="s">
        <v>37</v>
      </c>
      <c r="E1283" s="6" t="s">
        <v>36</v>
      </c>
      <c r="F1283" s="24" t="str">
        <f>+TabIPW[[#This Row],[WK]]&amp;TabIPW[[#This Row],[PK]]&amp;TabIPW[[#This Row],[GK]]</f>
        <v>160503</v>
      </c>
      <c r="G1283" s="6" t="s">
        <v>1247</v>
      </c>
      <c r="H1283" s="34">
        <v>2.2804511999999998E-5</v>
      </c>
      <c r="I1283" s="35">
        <v>7220</v>
      </c>
      <c r="J1283" s="34">
        <v>1.8322299999999999E-5</v>
      </c>
      <c r="K1283" s="35">
        <v>4671</v>
      </c>
      <c r="L1283" s="34">
        <v>7.6370099999999996E-5</v>
      </c>
      <c r="M1283" s="35">
        <v>6916.76</v>
      </c>
      <c r="N1283" s="34">
        <v>4.5657200000000001E-5</v>
      </c>
      <c r="O1283" s="35">
        <v>35</v>
      </c>
      <c r="P1283" s="34">
        <v>5.6038600000000002E-5</v>
      </c>
      <c r="Q1283" s="35">
        <v>297</v>
      </c>
      <c r="R1283" s="34">
        <v>2.26416E-5</v>
      </c>
      <c r="S1283" s="35">
        <v>89</v>
      </c>
      <c r="T1283" s="34">
        <v>1.41641E-5</v>
      </c>
      <c r="U1283" s="35">
        <v>332.1</v>
      </c>
      <c r="V1283" s="34">
        <v>2.2274599999999998E-5</v>
      </c>
      <c r="W1283" s="35">
        <v>6916.76</v>
      </c>
    </row>
    <row r="1284" spans="1:23" ht="14.45" x14ac:dyDescent="0.3">
      <c r="A1284" s="6" t="s">
        <v>31</v>
      </c>
      <c r="B1284" s="6" t="s">
        <v>134</v>
      </c>
      <c r="C1284" s="6" t="s">
        <v>42</v>
      </c>
      <c r="D1284" s="6" t="s">
        <v>39</v>
      </c>
      <c r="E1284" s="6" t="s">
        <v>36</v>
      </c>
      <c r="F1284" s="24" t="str">
        <f>+TabIPW[[#This Row],[WK]]&amp;TabIPW[[#This Row],[PK]]&amp;TabIPW[[#This Row],[GK]]</f>
        <v>160504</v>
      </c>
      <c r="G1284" s="6" t="s">
        <v>1248</v>
      </c>
      <c r="H1284" s="34">
        <v>1.6272696E-5</v>
      </c>
      <c r="I1284" s="35">
        <v>5152</v>
      </c>
      <c r="J1284" s="34">
        <v>1.3148399999999999E-5</v>
      </c>
      <c r="K1284" s="35">
        <v>3352</v>
      </c>
      <c r="L1284" s="34">
        <v>5.4495700000000001E-5</v>
      </c>
      <c r="M1284" s="35">
        <v>4935.62</v>
      </c>
      <c r="N1284" s="34">
        <v>4.3048199999999999E-5</v>
      </c>
      <c r="O1284" s="35">
        <v>33</v>
      </c>
      <c r="P1284" s="34">
        <v>3.6226999999999997E-5</v>
      </c>
      <c r="Q1284" s="35">
        <v>192</v>
      </c>
      <c r="R1284" s="34">
        <v>2.18784E-5</v>
      </c>
      <c r="S1284" s="35">
        <v>86</v>
      </c>
      <c r="T1284" s="34">
        <v>1.1707499999999999E-5</v>
      </c>
      <c r="U1284" s="35">
        <v>274.5</v>
      </c>
      <c r="V1284" s="34">
        <v>1.5894599999999999E-5</v>
      </c>
      <c r="W1284" s="35">
        <v>4935.62</v>
      </c>
    </row>
    <row r="1285" spans="1:23" ht="14.45" x14ac:dyDescent="0.3">
      <c r="A1285" s="6" t="s">
        <v>31</v>
      </c>
      <c r="B1285" s="6" t="s">
        <v>134</v>
      </c>
      <c r="C1285" s="6" t="s">
        <v>42</v>
      </c>
      <c r="D1285" s="6" t="s">
        <v>42</v>
      </c>
      <c r="E1285" s="6" t="s">
        <v>40</v>
      </c>
      <c r="F1285" s="24" t="str">
        <f>+TabIPW[[#This Row],[WK]]&amp;TabIPW[[#This Row],[PK]]&amp;TabIPW[[#This Row],[GK]]</f>
        <v>160505</v>
      </c>
      <c r="G1285" s="6" t="s">
        <v>1249</v>
      </c>
      <c r="H1285" s="34">
        <v>4.4528815999999997E-5</v>
      </c>
      <c r="I1285" s="35">
        <v>14098</v>
      </c>
      <c r="J1285" s="34">
        <v>3.5228500000000003E-5</v>
      </c>
      <c r="K1285" s="35">
        <v>8981</v>
      </c>
      <c r="L1285" s="34">
        <v>1.491226E-4</v>
      </c>
      <c r="M1285" s="35">
        <v>13505.88</v>
      </c>
      <c r="N1285" s="34">
        <v>6.9138000000000001E-5</v>
      </c>
      <c r="O1285" s="35">
        <v>53</v>
      </c>
      <c r="P1285" s="34">
        <v>8.8114499999999998E-5</v>
      </c>
      <c r="Q1285" s="35">
        <v>467</v>
      </c>
      <c r="R1285" s="34">
        <v>2.9001700000000001E-5</v>
      </c>
      <c r="S1285" s="35">
        <v>114</v>
      </c>
      <c r="T1285" s="34">
        <v>3.17999E-5</v>
      </c>
      <c r="U1285" s="35">
        <v>745.6</v>
      </c>
      <c r="V1285" s="34">
        <v>4.3494100000000001E-5</v>
      </c>
      <c r="W1285" s="35">
        <v>13505.88</v>
      </c>
    </row>
    <row r="1286" spans="1:23" ht="14.45" x14ac:dyDescent="0.3">
      <c r="A1286" s="6" t="s">
        <v>31</v>
      </c>
      <c r="B1286" s="6" t="s">
        <v>134</v>
      </c>
      <c r="C1286" s="6" t="s">
        <v>44</v>
      </c>
      <c r="D1286" s="6" t="s">
        <v>33</v>
      </c>
      <c r="E1286" s="6" t="s">
        <v>36</v>
      </c>
      <c r="F1286" s="24" t="str">
        <f>+TabIPW[[#This Row],[WK]]&amp;TabIPW[[#This Row],[PK]]&amp;TabIPW[[#This Row],[GK]]</f>
        <v>160601</v>
      </c>
      <c r="G1286" s="6" t="s">
        <v>1250</v>
      </c>
      <c r="H1286" s="34">
        <v>1.0969543999999999E-5</v>
      </c>
      <c r="I1286" s="35">
        <v>3473</v>
      </c>
      <c r="J1286" s="34">
        <v>8.0294999999999999E-6</v>
      </c>
      <c r="K1286" s="35">
        <v>2047</v>
      </c>
      <c r="L1286" s="34">
        <v>3.3323099999999999E-5</v>
      </c>
      <c r="M1286" s="35">
        <v>3018.04</v>
      </c>
      <c r="N1286" s="34">
        <v>1.43494E-5</v>
      </c>
      <c r="O1286" s="35">
        <v>11</v>
      </c>
      <c r="P1286" s="34">
        <v>1.86795E-5</v>
      </c>
      <c r="Q1286" s="35">
        <v>99</v>
      </c>
      <c r="R1286" s="34">
        <v>2.84929E-5</v>
      </c>
      <c r="S1286" s="35">
        <v>112</v>
      </c>
      <c r="T1286" s="34">
        <v>5.9240999999999997E-6</v>
      </c>
      <c r="U1286" s="35">
        <v>138.9</v>
      </c>
      <c r="V1286" s="34">
        <v>9.7192000000000001E-6</v>
      </c>
      <c r="W1286" s="35">
        <v>3018.04</v>
      </c>
    </row>
    <row r="1287" spans="1:23" ht="14.45" x14ac:dyDescent="0.3">
      <c r="A1287" s="6" t="s">
        <v>31</v>
      </c>
      <c r="B1287" s="6" t="s">
        <v>134</v>
      </c>
      <c r="C1287" s="6" t="s">
        <v>44</v>
      </c>
      <c r="D1287" s="6" t="s">
        <v>32</v>
      </c>
      <c r="E1287" s="6" t="s">
        <v>40</v>
      </c>
      <c r="F1287" s="24" t="str">
        <f>+TabIPW[[#This Row],[WK]]&amp;TabIPW[[#This Row],[PK]]&amp;TabIPW[[#This Row],[GK]]</f>
        <v>160602</v>
      </c>
      <c r="G1287" s="6" t="s">
        <v>1251</v>
      </c>
      <c r="H1287" s="34">
        <v>8.3059608000000002E-5</v>
      </c>
      <c r="I1287" s="35">
        <v>26297</v>
      </c>
      <c r="J1287" s="34">
        <v>6.13684E-5</v>
      </c>
      <c r="K1287" s="35">
        <v>15645</v>
      </c>
      <c r="L1287" s="34">
        <v>2.52317E-4</v>
      </c>
      <c r="M1287" s="35">
        <v>22852.09</v>
      </c>
      <c r="N1287" s="34">
        <v>1.839333E-4</v>
      </c>
      <c r="O1287" s="35">
        <v>141</v>
      </c>
      <c r="P1287" s="34">
        <v>2.2245610000000001E-4</v>
      </c>
      <c r="Q1287" s="35">
        <v>1179</v>
      </c>
      <c r="R1287" s="34">
        <v>7.0723399999999994E-5</v>
      </c>
      <c r="S1287" s="35">
        <v>278</v>
      </c>
      <c r="T1287" s="34">
        <v>7.1639399999999997E-5</v>
      </c>
      <c r="U1287" s="35">
        <v>1679.7</v>
      </c>
      <c r="V1287" s="34">
        <v>7.3592399999999997E-5</v>
      </c>
      <c r="W1287" s="35">
        <v>22852.09</v>
      </c>
    </row>
    <row r="1288" spans="1:23" ht="14.45" x14ac:dyDescent="0.3">
      <c r="A1288" s="6" t="s">
        <v>31</v>
      </c>
      <c r="B1288" s="6" t="s">
        <v>134</v>
      </c>
      <c r="C1288" s="6" t="s">
        <v>44</v>
      </c>
      <c r="D1288" s="6" t="s">
        <v>37</v>
      </c>
      <c r="E1288" s="6" t="s">
        <v>36</v>
      </c>
      <c r="F1288" s="24" t="str">
        <f>+TabIPW[[#This Row],[WK]]&amp;TabIPW[[#This Row],[PK]]&amp;TabIPW[[#This Row],[GK]]</f>
        <v>160603</v>
      </c>
      <c r="G1288" s="6" t="s">
        <v>1252</v>
      </c>
      <c r="H1288" s="34">
        <v>1.5858928000000002E-5</v>
      </c>
      <c r="I1288" s="35">
        <v>5021</v>
      </c>
      <c r="J1288" s="34">
        <v>1.24934E-5</v>
      </c>
      <c r="K1288" s="35">
        <v>3185</v>
      </c>
      <c r="L1288" s="34">
        <v>4.8176000000000001E-5</v>
      </c>
      <c r="M1288" s="35">
        <v>4363.25</v>
      </c>
      <c r="N1288" s="34">
        <v>2.3480800000000001E-5</v>
      </c>
      <c r="O1288" s="35">
        <v>18</v>
      </c>
      <c r="P1288" s="34">
        <v>3.3585399999999999E-5</v>
      </c>
      <c r="Q1288" s="35">
        <v>178</v>
      </c>
      <c r="R1288" s="34">
        <v>2.3913700000000001E-5</v>
      </c>
      <c r="S1288" s="35">
        <v>94</v>
      </c>
      <c r="T1288" s="34">
        <v>7.3954999999999998E-6</v>
      </c>
      <c r="U1288" s="35">
        <v>173.4</v>
      </c>
      <c r="V1288" s="34">
        <v>1.40513E-5</v>
      </c>
      <c r="W1288" s="35">
        <v>4363.25</v>
      </c>
    </row>
    <row r="1289" spans="1:23" ht="14.45" x14ac:dyDescent="0.3">
      <c r="A1289" s="6" t="s">
        <v>31</v>
      </c>
      <c r="B1289" s="6" t="s">
        <v>134</v>
      </c>
      <c r="C1289" s="6" t="s">
        <v>44</v>
      </c>
      <c r="D1289" s="6" t="s">
        <v>39</v>
      </c>
      <c r="E1289" s="6" t="s">
        <v>36</v>
      </c>
      <c r="F1289" s="24" t="str">
        <f>+TabIPW[[#This Row],[WK]]&amp;TabIPW[[#This Row],[PK]]&amp;TabIPW[[#This Row],[GK]]</f>
        <v>160604</v>
      </c>
      <c r="G1289" s="6" t="s">
        <v>1253</v>
      </c>
      <c r="H1289" s="34">
        <v>9.6619120000000009E-6</v>
      </c>
      <c r="I1289" s="35">
        <v>3059</v>
      </c>
      <c r="J1289" s="34">
        <v>7.5235E-6</v>
      </c>
      <c r="K1289" s="35">
        <v>1918</v>
      </c>
      <c r="L1289" s="34">
        <v>2.93508E-5</v>
      </c>
      <c r="M1289" s="35">
        <v>2658.27</v>
      </c>
      <c r="N1289" s="34">
        <v>1.9567399999999998E-5</v>
      </c>
      <c r="O1289" s="35">
        <v>15</v>
      </c>
      <c r="P1289" s="34">
        <v>1.6415299999999999E-5</v>
      </c>
      <c r="Q1289" s="35">
        <v>87</v>
      </c>
      <c r="R1289" s="34">
        <v>2.41681E-5</v>
      </c>
      <c r="S1289" s="35">
        <v>95</v>
      </c>
      <c r="T1289" s="34">
        <v>4.6829999999999999E-6</v>
      </c>
      <c r="U1289" s="35">
        <v>109.80000000000001</v>
      </c>
      <c r="V1289" s="34">
        <v>8.5606000000000007E-6</v>
      </c>
      <c r="W1289" s="35">
        <v>2658.27</v>
      </c>
    </row>
    <row r="1290" spans="1:23" ht="14.45" x14ac:dyDescent="0.3">
      <c r="A1290" s="6" t="s">
        <v>31</v>
      </c>
      <c r="B1290" s="6" t="s">
        <v>134</v>
      </c>
      <c r="C1290" s="6" t="s">
        <v>44</v>
      </c>
      <c r="D1290" s="6" t="s">
        <v>42</v>
      </c>
      <c r="E1290" s="6" t="s">
        <v>36</v>
      </c>
      <c r="F1290" s="24" t="str">
        <f>+TabIPW[[#This Row],[WK]]&amp;TabIPW[[#This Row],[PK]]&amp;TabIPW[[#This Row],[GK]]</f>
        <v>160605</v>
      </c>
      <c r="G1290" s="6" t="s">
        <v>465</v>
      </c>
      <c r="H1290" s="34">
        <v>1.3212088000000001E-5</v>
      </c>
      <c r="I1290" s="35">
        <v>4183</v>
      </c>
      <c r="J1290" s="34">
        <v>1.0457499999999999E-5</v>
      </c>
      <c r="K1290" s="35">
        <v>2666</v>
      </c>
      <c r="L1290" s="34">
        <v>4.0135500000000002E-5</v>
      </c>
      <c r="M1290" s="35">
        <v>3635.03</v>
      </c>
      <c r="N1290" s="34">
        <v>4.1743699999999998E-5</v>
      </c>
      <c r="O1290" s="35">
        <v>32</v>
      </c>
      <c r="P1290" s="34">
        <v>3.2264600000000003E-5</v>
      </c>
      <c r="Q1290" s="35">
        <v>171</v>
      </c>
      <c r="R1290" s="34">
        <v>1.8571199999999999E-5</v>
      </c>
      <c r="S1290" s="35">
        <v>73</v>
      </c>
      <c r="T1290" s="34">
        <v>8.3125000000000005E-6</v>
      </c>
      <c r="U1290" s="35">
        <v>194.89999999999998</v>
      </c>
      <c r="V1290" s="34">
        <v>1.17062E-5</v>
      </c>
      <c r="W1290" s="35">
        <v>3635.03</v>
      </c>
    </row>
    <row r="1291" spans="1:23" ht="14.45" x14ac:dyDescent="0.3">
      <c r="A1291" s="6" t="s">
        <v>31</v>
      </c>
      <c r="B1291" s="6" t="s">
        <v>134</v>
      </c>
      <c r="C1291" s="6" t="s">
        <v>51</v>
      </c>
      <c r="D1291" s="6" t="s">
        <v>33</v>
      </c>
      <c r="E1291" s="6" t="s">
        <v>40</v>
      </c>
      <c r="F1291" s="24" t="str">
        <f>+TabIPW[[#This Row],[WK]]&amp;TabIPW[[#This Row],[PK]]&amp;TabIPW[[#This Row],[GK]]</f>
        <v>160701</v>
      </c>
      <c r="G1291" s="6" t="s">
        <v>1254</v>
      </c>
      <c r="H1291" s="34">
        <v>7.0409728000000001E-5</v>
      </c>
      <c r="I1291" s="35">
        <v>22292</v>
      </c>
      <c r="J1291" s="34">
        <v>5.3946899999999997E-5</v>
      </c>
      <c r="K1291" s="35">
        <v>13753</v>
      </c>
      <c r="L1291" s="34">
        <v>2.099514E-4</v>
      </c>
      <c r="M1291" s="35">
        <v>19015.080000000002</v>
      </c>
      <c r="N1291" s="34">
        <v>1.669749E-4</v>
      </c>
      <c r="O1291" s="35">
        <v>128</v>
      </c>
      <c r="P1291" s="34">
        <v>1.2886979999999999E-4</v>
      </c>
      <c r="Q1291" s="35">
        <v>683</v>
      </c>
      <c r="R1291" s="34">
        <v>1.8698440000000001E-4</v>
      </c>
      <c r="S1291" s="35">
        <v>735</v>
      </c>
      <c r="T1291" s="34">
        <v>6.7890400000000003E-5</v>
      </c>
      <c r="U1291" s="35">
        <v>1591.8</v>
      </c>
      <c r="V1291" s="34">
        <v>6.1235799999999994E-5</v>
      </c>
      <c r="W1291" s="35">
        <v>19015.080000000002</v>
      </c>
    </row>
    <row r="1292" spans="1:23" ht="14.45" x14ac:dyDescent="0.3">
      <c r="A1292" s="6" t="s">
        <v>31</v>
      </c>
      <c r="B1292" s="6" t="s">
        <v>134</v>
      </c>
      <c r="C1292" s="6" t="s">
        <v>51</v>
      </c>
      <c r="D1292" s="6" t="s">
        <v>32</v>
      </c>
      <c r="E1292" s="6" t="s">
        <v>36</v>
      </c>
      <c r="F1292" s="24" t="str">
        <f>+TabIPW[[#This Row],[WK]]&amp;TabIPW[[#This Row],[PK]]&amp;TabIPW[[#This Row],[GK]]</f>
        <v>160702</v>
      </c>
      <c r="G1292" s="6" t="s">
        <v>1255</v>
      </c>
      <c r="H1292" s="34">
        <v>9.9272319999999996E-6</v>
      </c>
      <c r="I1292" s="35">
        <v>3143</v>
      </c>
      <c r="J1292" s="34">
        <v>7.7156999999999997E-6</v>
      </c>
      <c r="K1292" s="35">
        <v>1967</v>
      </c>
      <c r="L1292" s="34">
        <v>2.9601500000000001E-5</v>
      </c>
      <c r="M1292" s="35">
        <v>2680.98</v>
      </c>
      <c r="N1292" s="34">
        <v>3.1307799999999999E-5</v>
      </c>
      <c r="O1292" s="35">
        <v>24</v>
      </c>
      <c r="P1292" s="34">
        <v>1.5849300000000001E-5</v>
      </c>
      <c r="Q1292" s="35">
        <v>84</v>
      </c>
      <c r="R1292" s="34">
        <v>3.2308899999999998E-5</v>
      </c>
      <c r="S1292" s="35">
        <v>127</v>
      </c>
      <c r="T1292" s="34">
        <v>5.2075999999999999E-6</v>
      </c>
      <c r="U1292" s="35">
        <v>122.1</v>
      </c>
      <c r="V1292" s="34">
        <v>8.6338000000000002E-6</v>
      </c>
      <c r="W1292" s="35">
        <v>2680.98</v>
      </c>
    </row>
    <row r="1293" spans="1:23" ht="14.45" x14ac:dyDescent="0.3">
      <c r="A1293" s="6" t="s">
        <v>31</v>
      </c>
      <c r="B1293" s="6" t="s">
        <v>134</v>
      </c>
      <c r="C1293" s="6" t="s">
        <v>51</v>
      </c>
      <c r="D1293" s="6" t="s">
        <v>37</v>
      </c>
      <c r="E1293" s="6" t="s">
        <v>40</v>
      </c>
      <c r="F1293" s="24" t="str">
        <f>+TabIPW[[#This Row],[WK]]&amp;TabIPW[[#This Row],[PK]]&amp;TabIPW[[#This Row],[GK]]</f>
        <v>160703</v>
      </c>
      <c r="G1293" s="6" t="s">
        <v>1256</v>
      </c>
      <c r="H1293" s="34">
        <v>2.6417863999999998E-5</v>
      </c>
      <c r="I1293" s="35">
        <v>8364</v>
      </c>
      <c r="J1293" s="34">
        <v>2.1126899999999999E-5</v>
      </c>
      <c r="K1293" s="35">
        <v>5386</v>
      </c>
      <c r="L1293" s="34">
        <v>7.8774099999999995E-5</v>
      </c>
      <c r="M1293" s="35">
        <v>7134.49</v>
      </c>
      <c r="N1293" s="34">
        <v>6.0006600000000002E-5</v>
      </c>
      <c r="O1293" s="35">
        <v>46</v>
      </c>
      <c r="P1293" s="34">
        <v>5.1132799999999999E-5</v>
      </c>
      <c r="Q1293" s="35">
        <v>271</v>
      </c>
      <c r="R1293" s="34">
        <v>3.1036900000000001E-5</v>
      </c>
      <c r="S1293" s="35">
        <v>122</v>
      </c>
      <c r="T1293" s="34">
        <v>1.294E-5</v>
      </c>
      <c r="U1293" s="35">
        <v>303.40000000000003</v>
      </c>
      <c r="V1293" s="34">
        <v>2.2975800000000001E-5</v>
      </c>
      <c r="W1293" s="35">
        <v>7134.49</v>
      </c>
    </row>
    <row r="1294" spans="1:23" ht="14.45" x14ac:dyDescent="0.3">
      <c r="A1294" s="6" t="s">
        <v>31</v>
      </c>
      <c r="B1294" s="6" t="s">
        <v>134</v>
      </c>
      <c r="C1294" s="6" t="s">
        <v>51</v>
      </c>
      <c r="D1294" s="6" t="s">
        <v>39</v>
      </c>
      <c r="E1294" s="6" t="s">
        <v>36</v>
      </c>
      <c r="F1294" s="24" t="str">
        <f>+TabIPW[[#This Row],[WK]]&amp;TabIPW[[#This Row],[PK]]&amp;TabIPW[[#This Row],[GK]]</f>
        <v>160704</v>
      </c>
      <c r="G1294" s="6" t="s">
        <v>1257</v>
      </c>
      <c r="H1294" s="34">
        <v>2.261816E-5</v>
      </c>
      <c r="I1294" s="35">
        <v>7161</v>
      </c>
      <c r="J1294" s="34">
        <v>1.7686800000000001E-5</v>
      </c>
      <c r="K1294" s="35">
        <v>4509</v>
      </c>
      <c r="L1294" s="34">
        <v>6.7444E-5</v>
      </c>
      <c r="M1294" s="35">
        <v>6108.33</v>
      </c>
      <c r="N1294" s="34">
        <v>5.8702100000000002E-5</v>
      </c>
      <c r="O1294" s="35">
        <v>45</v>
      </c>
      <c r="P1294" s="34">
        <v>3.8302500000000001E-5</v>
      </c>
      <c r="Q1294" s="35">
        <v>203</v>
      </c>
      <c r="R1294" s="34">
        <v>3.25633E-5</v>
      </c>
      <c r="S1294" s="35">
        <v>128</v>
      </c>
      <c r="T1294" s="34">
        <v>1.3869800000000001E-5</v>
      </c>
      <c r="U1294" s="35">
        <v>325.2</v>
      </c>
      <c r="V1294" s="34">
        <v>1.9671199999999999E-5</v>
      </c>
      <c r="W1294" s="35">
        <v>6108.33</v>
      </c>
    </row>
    <row r="1295" spans="1:23" ht="14.45" x14ac:dyDescent="0.3">
      <c r="A1295" s="6" t="s">
        <v>31</v>
      </c>
      <c r="B1295" s="6" t="s">
        <v>134</v>
      </c>
      <c r="C1295" s="6" t="s">
        <v>51</v>
      </c>
      <c r="D1295" s="6" t="s">
        <v>42</v>
      </c>
      <c r="E1295" s="6" t="s">
        <v>40</v>
      </c>
      <c r="F1295" s="24" t="str">
        <f>+TabIPW[[#This Row],[WK]]&amp;TabIPW[[#This Row],[PK]]&amp;TabIPW[[#This Row],[GK]]</f>
        <v>160705</v>
      </c>
      <c r="G1295" s="6" t="s">
        <v>1258</v>
      </c>
      <c r="H1295" s="34">
        <v>1.6972624E-4</v>
      </c>
      <c r="I1295" s="35">
        <v>53736</v>
      </c>
      <c r="J1295" s="34">
        <v>1.268869E-4</v>
      </c>
      <c r="K1295" s="35">
        <v>32348</v>
      </c>
      <c r="L1295" s="34">
        <v>5.0609829999999996E-4</v>
      </c>
      <c r="M1295" s="35">
        <v>45836.81</v>
      </c>
      <c r="N1295" s="34">
        <v>3.182959E-4</v>
      </c>
      <c r="O1295" s="35">
        <v>244</v>
      </c>
      <c r="P1295" s="34">
        <v>3.6698660000000001E-4</v>
      </c>
      <c r="Q1295" s="35">
        <v>1945</v>
      </c>
      <c r="R1295" s="34">
        <v>2.2667090000000001E-4</v>
      </c>
      <c r="S1295" s="35">
        <v>891</v>
      </c>
      <c r="T1295" s="34">
        <v>1.795612E-4</v>
      </c>
      <c r="U1295" s="35">
        <v>4210.1000000000004</v>
      </c>
      <c r="V1295" s="34">
        <v>1.4761200000000001E-4</v>
      </c>
      <c r="W1295" s="35">
        <v>45836.81</v>
      </c>
    </row>
    <row r="1296" spans="1:23" ht="14.45" x14ac:dyDescent="0.3">
      <c r="A1296" s="6" t="s">
        <v>31</v>
      </c>
      <c r="B1296" s="6" t="s">
        <v>134</v>
      </c>
      <c r="C1296" s="6" t="s">
        <v>51</v>
      </c>
      <c r="D1296" s="6" t="s">
        <v>44</v>
      </c>
      <c r="E1296" s="6" t="s">
        <v>40</v>
      </c>
      <c r="F1296" s="24" t="str">
        <f>+TabIPW[[#This Row],[WK]]&amp;TabIPW[[#This Row],[PK]]&amp;TabIPW[[#This Row],[GK]]</f>
        <v>160706</v>
      </c>
      <c r="G1296" s="6" t="s">
        <v>1259</v>
      </c>
      <c r="H1296" s="34">
        <v>4.0220591999999997E-5</v>
      </c>
      <c r="I1296" s="35">
        <v>12734</v>
      </c>
      <c r="J1296" s="34">
        <v>3.0619500000000001E-5</v>
      </c>
      <c r="K1296" s="35">
        <v>7806</v>
      </c>
      <c r="L1296" s="34">
        <v>1.199318E-4</v>
      </c>
      <c r="M1296" s="35">
        <v>10862.1</v>
      </c>
      <c r="N1296" s="34">
        <v>6.9138000000000001E-5</v>
      </c>
      <c r="O1296" s="35">
        <v>53</v>
      </c>
      <c r="P1296" s="34">
        <v>7.6604899999999996E-5</v>
      </c>
      <c r="Q1296" s="35">
        <v>406</v>
      </c>
      <c r="R1296" s="34">
        <v>2.2717970000000001E-4</v>
      </c>
      <c r="S1296" s="35">
        <v>893</v>
      </c>
      <c r="T1296" s="34">
        <v>2.7044400000000001E-5</v>
      </c>
      <c r="U1296" s="35">
        <v>634.09999999999991</v>
      </c>
      <c r="V1296" s="34">
        <v>3.4980100000000001E-5</v>
      </c>
      <c r="W1296" s="35">
        <v>10862.1</v>
      </c>
    </row>
    <row r="1297" spans="1:23" ht="14.45" x14ac:dyDescent="0.3">
      <c r="A1297" s="6" t="s">
        <v>31</v>
      </c>
      <c r="B1297" s="6" t="s">
        <v>134</v>
      </c>
      <c r="C1297" s="6" t="s">
        <v>51</v>
      </c>
      <c r="D1297" s="6" t="s">
        <v>51</v>
      </c>
      <c r="E1297" s="6" t="s">
        <v>40</v>
      </c>
      <c r="F1297" s="24" t="str">
        <f>+TabIPW[[#This Row],[WK]]&amp;TabIPW[[#This Row],[PK]]&amp;TabIPW[[#This Row],[GK]]</f>
        <v>160707</v>
      </c>
      <c r="G1297" s="6" t="s">
        <v>1260</v>
      </c>
      <c r="H1297" s="34">
        <v>3.602924E-5</v>
      </c>
      <c r="I1297" s="35">
        <v>11407</v>
      </c>
      <c r="J1297" s="34">
        <v>2.7657999999999998E-5</v>
      </c>
      <c r="K1297" s="35">
        <v>7051</v>
      </c>
      <c r="L1297" s="34">
        <v>1.074338E-4</v>
      </c>
      <c r="M1297" s="35">
        <v>9730.17</v>
      </c>
      <c r="N1297" s="34">
        <v>5.4788599999999999E-5</v>
      </c>
      <c r="O1297" s="35">
        <v>42</v>
      </c>
      <c r="P1297" s="34">
        <v>7.0189699999999996E-5</v>
      </c>
      <c r="Q1297" s="35">
        <v>372</v>
      </c>
      <c r="R1297" s="34">
        <v>6.2328099999999997E-5</v>
      </c>
      <c r="S1297" s="35">
        <v>245</v>
      </c>
      <c r="T1297" s="34">
        <v>2.7607399999999999E-5</v>
      </c>
      <c r="U1297" s="35">
        <v>647.29999999999995</v>
      </c>
      <c r="V1297" s="34">
        <v>3.1334899999999997E-5</v>
      </c>
      <c r="W1297" s="35">
        <v>9730.17</v>
      </c>
    </row>
    <row r="1298" spans="1:23" ht="14.45" x14ac:dyDescent="0.3">
      <c r="A1298" s="6" t="s">
        <v>31</v>
      </c>
      <c r="B1298" s="6" t="s">
        <v>134</v>
      </c>
      <c r="C1298" s="6" t="s">
        <v>51</v>
      </c>
      <c r="D1298" s="6" t="s">
        <v>75</v>
      </c>
      <c r="E1298" s="6" t="s">
        <v>36</v>
      </c>
      <c r="F1298" s="24" t="str">
        <f>+TabIPW[[#This Row],[WK]]&amp;TabIPW[[#This Row],[PK]]&amp;TabIPW[[#This Row],[GK]]</f>
        <v>160708</v>
      </c>
      <c r="G1298" s="6" t="s">
        <v>1261</v>
      </c>
      <c r="H1298" s="34">
        <v>1.0388376E-5</v>
      </c>
      <c r="I1298" s="35">
        <v>3289</v>
      </c>
      <c r="J1298" s="34">
        <v>8.5041000000000005E-6</v>
      </c>
      <c r="K1298" s="35">
        <v>2168</v>
      </c>
      <c r="L1298" s="34">
        <v>3.0976599999999997E-5</v>
      </c>
      <c r="M1298" s="35">
        <v>2805.52</v>
      </c>
      <c r="N1298" s="34">
        <v>2.73943E-5</v>
      </c>
      <c r="O1298" s="35">
        <v>21</v>
      </c>
      <c r="P1298" s="34">
        <v>2.39626E-5</v>
      </c>
      <c r="Q1298" s="35">
        <v>127</v>
      </c>
      <c r="R1298" s="34">
        <v>1.8571199999999999E-5</v>
      </c>
      <c r="S1298" s="35">
        <v>73</v>
      </c>
      <c r="T1298" s="34">
        <v>4.6914999999999999E-6</v>
      </c>
      <c r="U1298" s="35">
        <v>110</v>
      </c>
      <c r="V1298" s="34">
        <v>9.0348000000000003E-6</v>
      </c>
      <c r="W1298" s="35">
        <v>2805.52</v>
      </c>
    </row>
    <row r="1299" spans="1:23" ht="14.45" x14ac:dyDescent="0.3">
      <c r="A1299" s="6" t="s">
        <v>31</v>
      </c>
      <c r="B1299" s="6" t="s">
        <v>134</v>
      </c>
      <c r="C1299" s="6" t="s">
        <v>51</v>
      </c>
      <c r="D1299" s="6" t="s">
        <v>77</v>
      </c>
      <c r="E1299" s="6" t="s">
        <v>36</v>
      </c>
      <c r="F1299" s="24" t="str">
        <f>+TabIPW[[#This Row],[WK]]&amp;TabIPW[[#This Row],[PK]]&amp;TabIPW[[#This Row],[GK]]</f>
        <v>160709</v>
      </c>
      <c r="G1299" s="6" t="s">
        <v>1262</v>
      </c>
      <c r="H1299" s="34">
        <v>1.8527880000000001E-5</v>
      </c>
      <c r="I1299" s="35">
        <v>5866</v>
      </c>
      <c r="J1299" s="34">
        <v>1.42938E-5</v>
      </c>
      <c r="K1299" s="35">
        <v>3644</v>
      </c>
      <c r="L1299" s="34">
        <v>5.5247400000000002E-5</v>
      </c>
      <c r="M1299" s="35">
        <v>5003.7</v>
      </c>
      <c r="N1299" s="34">
        <v>3.5221300000000001E-5</v>
      </c>
      <c r="O1299" s="35">
        <v>27</v>
      </c>
      <c r="P1299" s="34">
        <v>3.8679800000000002E-5</v>
      </c>
      <c r="Q1299" s="35">
        <v>205</v>
      </c>
      <c r="R1299" s="34">
        <v>1.3228799999999999E-5</v>
      </c>
      <c r="S1299" s="35">
        <v>52</v>
      </c>
      <c r="T1299" s="34">
        <v>1.12852E-5</v>
      </c>
      <c r="U1299" s="35">
        <v>264.60000000000002</v>
      </c>
      <c r="V1299" s="34">
        <v>1.6113800000000001E-5</v>
      </c>
      <c r="W1299" s="35">
        <v>5003.7</v>
      </c>
    </row>
    <row r="1300" spans="1:23" ht="14.45" x14ac:dyDescent="0.3">
      <c r="A1300" s="6" t="s">
        <v>31</v>
      </c>
      <c r="B1300" s="6" t="s">
        <v>134</v>
      </c>
      <c r="C1300" s="6" t="s">
        <v>75</v>
      </c>
      <c r="D1300" s="6" t="s">
        <v>33</v>
      </c>
      <c r="E1300" s="6" t="s">
        <v>40</v>
      </c>
      <c r="F1300" s="24" t="str">
        <f>+TabIPW[[#This Row],[WK]]&amp;TabIPW[[#This Row],[PK]]&amp;TabIPW[[#This Row],[GK]]</f>
        <v>160801</v>
      </c>
      <c r="G1300" s="6" t="s">
        <v>1263</v>
      </c>
      <c r="H1300" s="34">
        <v>2.8881512000000001E-5</v>
      </c>
      <c r="I1300" s="35">
        <v>9144</v>
      </c>
      <c r="J1300" s="34">
        <v>2.29117E-5</v>
      </c>
      <c r="K1300" s="35">
        <v>5841</v>
      </c>
      <c r="L1300" s="34">
        <v>8.3192499999999993E-5</v>
      </c>
      <c r="M1300" s="35">
        <v>7534.66</v>
      </c>
      <c r="N1300" s="34">
        <v>8.3487399999999996E-5</v>
      </c>
      <c r="O1300" s="35">
        <v>64</v>
      </c>
      <c r="P1300" s="34">
        <v>6.9057600000000001E-5</v>
      </c>
      <c r="Q1300" s="35">
        <v>366</v>
      </c>
      <c r="R1300" s="34">
        <v>3.0782499999999999E-5</v>
      </c>
      <c r="S1300" s="35">
        <v>121</v>
      </c>
      <c r="T1300" s="34">
        <v>1.9917600000000001E-5</v>
      </c>
      <c r="U1300" s="35">
        <v>467</v>
      </c>
      <c r="V1300" s="34">
        <v>2.4264500000000001E-5</v>
      </c>
      <c r="W1300" s="35">
        <v>7534.66</v>
      </c>
    </row>
    <row r="1301" spans="1:23" ht="14.45" x14ac:dyDescent="0.3">
      <c r="A1301" s="6" t="s">
        <v>31</v>
      </c>
      <c r="B1301" s="6" t="s">
        <v>134</v>
      </c>
      <c r="C1301" s="6" t="s">
        <v>75</v>
      </c>
      <c r="D1301" s="6" t="s">
        <v>32</v>
      </c>
      <c r="E1301" s="6" t="s">
        <v>40</v>
      </c>
      <c r="F1301" s="24" t="str">
        <f>+TabIPW[[#This Row],[WK]]&amp;TabIPW[[#This Row],[PK]]&amp;TabIPW[[#This Row],[GK]]</f>
        <v>160802</v>
      </c>
      <c r="G1301" s="6" t="s">
        <v>1264</v>
      </c>
      <c r="H1301" s="34">
        <v>2.186328E-5</v>
      </c>
      <c r="I1301" s="35">
        <v>6922</v>
      </c>
      <c r="J1301" s="34">
        <v>1.7345599999999999E-5</v>
      </c>
      <c r="K1301" s="35">
        <v>4422</v>
      </c>
      <c r="L1301" s="34">
        <v>6.2976600000000003E-5</v>
      </c>
      <c r="M1301" s="35">
        <v>5703.73</v>
      </c>
      <c r="N1301" s="34">
        <v>4.3048199999999999E-5</v>
      </c>
      <c r="O1301" s="35">
        <v>33</v>
      </c>
      <c r="P1301" s="34">
        <v>4.6038400000000003E-5</v>
      </c>
      <c r="Q1301" s="35">
        <v>244</v>
      </c>
      <c r="R1301" s="34">
        <v>3.2054500000000003E-5</v>
      </c>
      <c r="S1301" s="35">
        <v>126</v>
      </c>
      <c r="T1301" s="34">
        <v>1.47186E-5</v>
      </c>
      <c r="U1301" s="35">
        <v>345.1</v>
      </c>
      <c r="V1301" s="34">
        <v>1.8368200000000001E-5</v>
      </c>
      <c r="W1301" s="35">
        <v>5703.73</v>
      </c>
    </row>
    <row r="1302" spans="1:23" ht="14.45" x14ac:dyDescent="0.3">
      <c r="A1302" s="6" t="s">
        <v>31</v>
      </c>
      <c r="B1302" s="6" t="s">
        <v>134</v>
      </c>
      <c r="C1302" s="6" t="s">
        <v>75</v>
      </c>
      <c r="D1302" s="6" t="s">
        <v>37</v>
      </c>
      <c r="E1302" s="6" t="s">
        <v>40</v>
      </c>
      <c r="F1302" s="24" t="str">
        <f>+TabIPW[[#This Row],[WK]]&amp;TabIPW[[#This Row],[PK]]&amp;TabIPW[[#This Row],[GK]]</f>
        <v>160803</v>
      </c>
      <c r="G1302" s="6" t="s">
        <v>788</v>
      </c>
      <c r="H1302" s="34">
        <v>5.4370768000000004E-5</v>
      </c>
      <c r="I1302" s="35">
        <v>17214</v>
      </c>
      <c r="J1302" s="34">
        <v>4.2536200000000001E-5</v>
      </c>
      <c r="K1302" s="35">
        <v>10844</v>
      </c>
      <c r="L1302" s="34">
        <v>1.5661369999999999E-4</v>
      </c>
      <c r="M1302" s="35">
        <v>14184.34</v>
      </c>
      <c r="N1302" s="34">
        <v>9.3923400000000003E-5</v>
      </c>
      <c r="O1302" s="35">
        <v>72</v>
      </c>
      <c r="P1302" s="34">
        <v>1.207565E-4</v>
      </c>
      <c r="Q1302" s="35">
        <v>640</v>
      </c>
      <c r="R1302" s="34">
        <v>6.2073699999999995E-5</v>
      </c>
      <c r="S1302" s="35">
        <v>244</v>
      </c>
      <c r="T1302" s="34">
        <v>4.3878400000000003E-5</v>
      </c>
      <c r="U1302" s="35">
        <v>1028.8</v>
      </c>
      <c r="V1302" s="34">
        <v>4.5679000000000001E-5</v>
      </c>
      <c r="W1302" s="35">
        <v>14184.34</v>
      </c>
    </row>
    <row r="1303" spans="1:23" ht="14.45" x14ac:dyDescent="0.3">
      <c r="A1303" s="6" t="s">
        <v>31</v>
      </c>
      <c r="B1303" s="6" t="s">
        <v>134</v>
      </c>
      <c r="C1303" s="6" t="s">
        <v>75</v>
      </c>
      <c r="D1303" s="6" t="s">
        <v>39</v>
      </c>
      <c r="E1303" s="6" t="s">
        <v>40</v>
      </c>
      <c r="F1303" s="24" t="str">
        <f>+TabIPW[[#This Row],[WK]]&amp;TabIPW[[#This Row],[PK]]&amp;TabIPW[[#This Row],[GK]]</f>
        <v>160804</v>
      </c>
      <c r="G1303" s="6" t="s">
        <v>1265</v>
      </c>
      <c r="H1303" s="34">
        <v>4.0628048000000003E-5</v>
      </c>
      <c r="I1303" s="35">
        <v>12863</v>
      </c>
      <c r="J1303" s="34">
        <v>2.89289E-5</v>
      </c>
      <c r="K1303" s="35">
        <v>7375</v>
      </c>
      <c r="L1303" s="34">
        <v>1.1702800000000001E-4</v>
      </c>
      <c r="M1303" s="35">
        <v>10599.11</v>
      </c>
      <c r="N1303" s="34">
        <v>8.0878500000000002E-5</v>
      </c>
      <c r="O1303" s="35">
        <v>62</v>
      </c>
      <c r="P1303" s="34">
        <v>9.7925999999999997E-5</v>
      </c>
      <c r="Q1303" s="35">
        <v>519</v>
      </c>
      <c r="R1303" s="34">
        <v>3.7905699999999999E-5</v>
      </c>
      <c r="S1303" s="35">
        <v>149</v>
      </c>
      <c r="T1303" s="34">
        <v>3.1885199999999998E-5</v>
      </c>
      <c r="U1303" s="35">
        <v>747.59999999999991</v>
      </c>
      <c r="V1303" s="34">
        <v>3.41332E-5</v>
      </c>
      <c r="W1303" s="35">
        <v>10599.11</v>
      </c>
    </row>
    <row r="1304" spans="1:23" ht="14.45" x14ac:dyDescent="0.3">
      <c r="A1304" s="6" t="s">
        <v>31</v>
      </c>
      <c r="B1304" s="6" t="s">
        <v>134</v>
      </c>
      <c r="C1304" s="6" t="s">
        <v>75</v>
      </c>
      <c r="D1304" s="6" t="s">
        <v>42</v>
      </c>
      <c r="E1304" s="6" t="s">
        <v>36</v>
      </c>
      <c r="F1304" s="24" t="str">
        <f>+TabIPW[[#This Row],[WK]]&amp;TabIPW[[#This Row],[PK]]&amp;TabIPW[[#This Row],[GK]]</f>
        <v>160805</v>
      </c>
      <c r="G1304" s="6" t="s">
        <v>900</v>
      </c>
      <c r="H1304" s="34">
        <v>1.2782528E-5</v>
      </c>
      <c r="I1304" s="35">
        <v>4047</v>
      </c>
      <c r="J1304" s="34">
        <v>1.02653E-5</v>
      </c>
      <c r="K1304" s="35">
        <v>2617</v>
      </c>
      <c r="L1304" s="34">
        <v>3.6819800000000003E-5</v>
      </c>
      <c r="M1304" s="35">
        <v>3334.73</v>
      </c>
      <c r="N1304" s="34">
        <v>2.4785300000000001E-5</v>
      </c>
      <c r="O1304" s="35">
        <v>19</v>
      </c>
      <c r="P1304" s="34">
        <v>2.8113600000000001E-5</v>
      </c>
      <c r="Q1304" s="35">
        <v>149</v>
      </c>
      <c r="R1304" s="34">
        <v>1.19568E-5</v>
      </c>
      <c r="S1304" s="35">
        <v>47</v>
      </c>
      <c r="T1304" s="34">
        <v>7.0628999999999998E-6</v>
      </c>
      <c r="U1304" s="35">
        <v>165.60000000000002</v>
      </c>
      <c r="V1304" s="34">
        <v>1.07391E-5</v>
      </c>
      <c r="W1304" s="35">
        <v>3334.73</v>
      </c>
    </row>
    <row r="1305" spans="1:23" ht="14.45" x14ac:dyDescent="0.3">
      <c r="A1305" s="6" t="s">
        <v>31</v>
      </c>
      <c r="B1305" s="6" t="s">
        <v>134</v>
      </c>
      <c r="C1305" s="6" t="s">
        <v>75</v>
      </c>
      <c r="D1305" s="6" t="s">
        <v>44</v>
      </c>
      <c r="E1305" s="6" t="s">
        <v>36</v>
      </c>
      <c r="F1305" s="24" t="str">
        <f>+TabIPW[[#This Row],[WK]]&amp;TabIPW[[#This Row],[PK]]&amp;TabIPW[[#This Row],[GK]]</f>
        <v>160806</v>
      </c>
      <c r="G1305" s="6" t="s">
        <v>1266</v>
      </c>
      <c r="H1305" s="34">
        <v>2.4159519999999999E-5</v>
      </c>
      <c r="I1305" s="35">
        <v>7649</v>
      </c>
      <c r="J1305" s="34">
        <v>1.7827999999999999E-5</v>
      </c>
      <c r="K1305" s="35">
        <v>4545</v>
      </c>
      <c r="L1305" s="34">
        <v>6.9590899999999998E-5</v>
      </c>
      <c r="M1305" s="35">
        <v>6302.78</v>
      </c>
      <c r="N1305" s="34">
        <v>5.7397600000000001E-5</v>
      </c>
      <c r="O1305" s="35">
        <v>44</v>
      </c>
      <c r="P1305" s="34">
        <v>4.7170499999999998E-5</v>
      </c>
      <c r="Q1305" s="35">
        <v>250</v>
      </c>
      <c r="R1305" s="34">
        <v>2.5694499999999999E-5</v>
      </c>
      <c r="S1305" s="35">
        <v>101</v>
      </c>
      <c r="T1305" s="34">
        <v>1.7337300000000001E-5</v>
      </c>
      <c r="U1305" s="35">
        <v>406.5</v>
      </c>
      <c r="V1305" s="34">
        <v>2.02974E-5</v>
      </c>
      <c r="W1305" s="35">
        <v>6302.78</v>
      </c>
    </row>
    <row r="1306" spans="1:23" ht="14.45" x14ac:dyDescent="0.3">
      <c r="A1306" s="6" t="s">
        <v>31</v>
      </c>
      <c r="B1306" s="6" t="s">
        <v>134</v>
      </c>
      <c r="C1306" s="6" t="s">
        <v>75</v>
      </c>
      <c r="D1306" s="6" t="s">
        <v>51</v>
      </c>
      <c r="E1306" s="6" t="s">
        <v>36</v>
      </c>
      <c r="F1306" s="24" t="str">
        <f>+TabIPW[[#This Row],[WK]]&amp;TabIPW[[#This Row],[PK]]&amp;TabIPW[[#This Row],[GK]]</f>
        <v>160807</v>
      </c>
      <c r="G1306" s="6" t="s">
        <v>1267</v>
      </c>
      <c r="H1306" s="34">
        <v>1.0871624E-5</v>
      </c>
      <c r="I1306" s="35">
        <v>3442</v>
      </c>
      <c r="J1306" s="34">
        <v>9.1002999999999999E-6</v>
      </c>
      <c r="K1306" s="35">
        <v>2320</v>
      </c>
      <c r="L1306" s="34">
        <v>3.1315500000000002E-5</v>
      </c>
      <c r="M1306" s="35">
        <v>2836.21</v>
      </c>
      <c r="N1306" s="34">
        <v>1.8262900000000001E-5</v>
      </c>
      <c r="O1306" s="35">
        <v>14</v>
      </c>
      <c r="P1306" s="34">
        <v>2.4340000000000001E-5</v>
      </c>
      <c r="Q1306" s="35">
        <v>129</v>
      </c>
      <c r="R1306" s="34">
        <v>1.2974400000000001E-5</v>
      </c>
      <c r="S1306" s="35">
        <v>51</v>
      </c>
      <c r="T1306" s="34">
        <v>3.6082E-6</v>
      </c>
      <c r="U1306" s="35">
        <v>84.6</v>
      </c>
      <c r="V1306" s="34">
        <v>9.1337000000000003E-6</v>
      </c>
      <c r="W1306" s="35">
        <v>2836.21</v>
      </c>
    </row>
    <row r="1307" spans="1:23" ht="14.45" x14ac:dyDescent="0.3">
      <c r="A1307" s="6" t="s">
        <v>31</v>
      </c>
      <c r="B1307" s="6" t="s">
        <v>134</v>
      </c>
      <c r="C1307" s="6" t="s">
        <v>77</v>
      </c>
      <c r="D1307" s="6" t="s">
        <v>33</v>
      </c>
      <c r="E1307" s="6" t="s">
        <v>36</v>
      </c>
      <c r="F1307" s="24" t="str">
        <f>+TabIPW[[#This Row],[WK]]&amp;TabIPW[[#This Row],[PK]]&amp;TabIPW[[#This Row],[GK]]</f>
        <v>160901</v>
      </c>
      <c r="G1307" s="6" t="s">
        <v>1268</v>
      </c>
      <c r="H1307" s="34">
        <v>2.261816E-5</v>
      </c>
      <c r="I1307" s="35">
        <v>7161</v>
      </c>
      <c r="J1307" s="34">
        <v>1.7271000000000001E-5</v>
      </c>
      <c r="K1307" s="35">
        <v>4403</v>
      </c>
      <c r="L1307" s="34">
        <v>6.7681200000000005E-5</v>
      </c>
      <c r="M1307" s="35">
        <v>6129.82</v>
      </c>
      <c r="N1307" s="34">
        <v>4.6961700000000001E-5</v>
      </c>
      <c r="O1307" s="35">
        <v>36</v>
      </c>
      <c r="P1307" s="34">
        <v>4.8491300000000001E-5</v>
      </c>
      <c r="Q1307" s="35">
        <v>257</v>
      </c>
      <c r="R1307" s="34">
        <v>1.19568E-5</v>
      </c>
      <c r="S1307" s="35">
        <v>47</v>
      </c>
      <c r="T1307" s="34">
        <v>1.8915300000000002E-5</v>
      </c>
      <c r="U1307" s="35">
        <v>443.5</v>
      </c>
      <c r="V1307" s="34">
        <v>1.9740400000000002E-5</v>
      </c>
      <c r="W1307" s="35">
        <v>6129.82</v>
      </c>
    </row>
    <row r="1308" spans="1:23" ht="14.45" x14ac:dyDescent="0.3">
      <c r="A1308" s="6" t="s">
        <v>31</v>
      </c>
      <c r="B1308" s="6" t="s">
        <v>134</v>
      </c>
      <c r="C1308" s="6" t="s">
        <v>77</v>
      </c>
      <c r="D1308" s="6" t="s">
        <v>32</v>
      </c>
      <c r="E1308" s="6" t="s">
        <v>36</v>
      </c>
      <c r="F1308" s="24" t="str">
        <f>+TabIPW[[#This Row],[WK]]&amp;TabIPW[[#This Row],[PK]]&amp;TabIPW[[#This Row],[GK]]</f>
        <v>160902</v>
      </c>
      <c r="G1308" s="6" t="s">
        <v>270</v>
      </c>
      <c r="H1308" s="34">
        <v>2.5909344000000003E-5</v>
      </c>
      <c r="I1308" s="35">
        <v>8203</v>
      </c>
      <c r="J1308" s="34">
        <v>2.0052100000000001E-5</v>
      </c>
      <c r="K1308" s="35">
        <v>5112</v>
      </c>
      <c r="L1308" s="34">
        <v>7.7529500000000004E-5</v>
      </c>
      <c r="M1308" s="35">
        <v>7021.77</v>
      </c>
      <c r="N1308" s="34">
        <v>4.43527E-5</v>
      </c>
      <c r="O1308" s="35">
        <v>34</v>
      </c>
      <c r="P1308" s="34">
        <v>6.0944299999999999E-5</v>
      </c>
      <c r="Q1308" s="35">
        <v>323</v>
      </c>
      <c r="R1308" s="34">
        <v>1.9588800000000001E-5</v>
      </c>
      <c r="S1308" s="35">
        <v>77</v>
      </c>
      <c r="T1308" s="34">
        <v>1.6032199999999999E-5</v>
      </c>
      <c r="U1308" s="35">
        <v>375.9</v>
      </c>
      <c r="V1308" s="34">
        <v>2.2612800000000001E-5</v>
      </c>
      <c r="W1308" s="35">
        <v>7021.77</v>
      </c>
    </row>
    <row r="1309" spans="1:23" ht="14.45" x14ac:dyDescent="0.3">
      <c r="A1309" s="6" t="s">
        <v>31</v>
      </c>
      <c r="B1309" s="6" t="s">
        <v>134</v>
      </c>
      <c r="C1309" s="6" t="s">
        <v>77</v>
      </c>
      <c r="D1309" s="6" t="s">
        <v>37</v>
      </c>
      <c r="E1309" s="6" t="s">
        <v>36</v>
      </c>
      <c r="F1309" s="24" t="str">
        <f>+TabIPW[[#This Row],[WK]]&amp;TabIPW[[#This Row],[PK]]&amp;TabIPW[[#This Row],[GK]]</f>
        <v>160903</v>
      </c>
      <c r="G1309" s="6" t="s">
        <v>1269</v>
      </c>
      <c r="H1309" s="34">
        <v>2.8796232000000001E-5</v>
      </c>
      <c r="I1309" s="35">
        <v>9117</v>
      </c>
      <c r="J1309" s="34">
        <v>2.2652800000000001E-5</v>
      </c>
      <c r="K1309" s="35">
        <v>5775</v>
      </c>
      <c r="L1309" s="34">
        <v>8.6168000000000006E-5</v>
      </c>
      <c r="M1309" s="35">
        <v>7804.15</v>
      </c>
      <c r="N1309" s="34">
        <v>8.0878500000000002E-5</v>
      </c>
      <c r="O1309" s="35">
        <v>62</v>
      </c>
      <c r="P1309" s="34">
        <v>8.6793700000000002E-5</v>
      </c>
      <c r="Q1309" s="35">
        <v>460</v>
      </c>
      <c r="R1309" s="34">
        <v>3.6888099999999997E-5</v>
      </c>
      <c r="S1309" s="35">
        <v>145</v>
      </c>
      <c r="T1309" s="34">
        <v>2.1871000000000001E-5</v>
      </c>
      <c r="U1309" s="35">
        <v>512.79999999999995</v>
      </c>
      <c r="V1309" s="34">
        <v>2.51323E-5</v>
      </c>
      <c r="W1309" s="35">
        <v>7804.15</v>
      </c>
    </row>
    <row r="1310" spans="1:23" ht="14.45" x14ac:dyDescent="0.3">
      <c r="A1310" s="6" t="s">
        <v>31</v>
      </c>
      <c r="B1310" s="6" t="s">
        <v>134</v>
      </c>
      <c r="C1310" s="6" t="s">
        <v>77</v>
      </c>
      <c r="D1310" s="6" t="s">
        <v>39</v>
      </c>
      <c r="E1310" s="6" t="s">
        <v>36</v>
      </c>
      <c r="F1310" s="24" t="str">
        <f>+TabIPW[[#This Row],[WK]]&amp;TabIPW[[#This Row],[PK]]&amp;TabIPW[[#This Row],[GK]]</f>
        <v>160904</v>
      </c>
      <c r="G1310" s="6" t="s">
        <v>1270</v>
      </c>
      <c r="H1310" s="34">
        <v>2.9554272000000003E-5</v>
      </c>
      <c r="I1310" s="35">
        <v>9357</v>
      </c>
      <c r="J1310" s="34">
        <v>2.30293E-5</v>
      </c>
      <c r="K1310" s="35">
        <v>5871</v>
      </c>
      <c r="L1310" s="34">
        <v>8.8436400000000006E-5</v>
      </c>
      <c r="M1310" s="35">
        <v>8009.59</v>
      </c>
      <c r="N1310" s="34">
        <v>8.0878500000000002E-5</v>
      </c>
      <c r="O1310" s="35">
        <v>62</v>
      </c>
      <c r="P1310" s="34">
        <v>5.6604599999999997E-5</v>
      </c>
      <c r="Q1310" s="35">
        <v>300</v>
      </c>
      <c r="R1310" s="34">
        <v>1.8316800000000001E-5</v>
      </c>
      <c r="S1310" s="35">
        <v>72</v>
      </c>
      <c r="T1310" s="34">
        <v>2.0531799999999999E-5</v>
      </c>
      <c r="U1310" s="35">
        <v>481.40000000000003</v>
      </c>
      <c r="V1310" s="34">
        <v>2.57939E-5</v>
      </c>
      <c r="W1310" s="35">
        <v>8009.59</v>
      </c>
    </row>
    <row r="1311" spans="1:23" ht="14.45" x14ac:dyDescent="0.3">
      <c r="A1311" s="6" t="s">
        <v>31</v>
      </c>
      <c r="B1311" s="6" t="s">
        <v>134</v>
      </c>
      <c r="C1311" s="6" t="s">
        <v>77</v>
      </c>
      <c r="D1311" s="6" t="s">
        <v>42</v>
      </c>
      <c r="E1311" s="6" t="s">
        <v>36</v>
      </c>
      <c r="F1311" s="24" t="str">
        <f>+TabIPW[[#This Row],[WK]]&amp;TabIPW[[#This Row],[PK]]&amp;TabIPW[[#This Row],[GK]]</f>
        <v>160905</v>
      </c>
      <c r="G1311" s="6" t="s">
        <v>1271</v>
      </c>
      <c r="H1311" s="34">
        <v>3.1923160000000004E-5</v>
      </c>
      <c r="I1311" s="35">
        <v>10107</v>
      </c>
      <c r="J1311" s="34">
        <v>2.5092600000000001E-5</v>
      </c>
      <c r="K1311" s="35">
        <v>6397</v>
      </c>
      <c r="L1311" s="34">
        <v>9.5524899999999997E-5</v>
      </c>
      <c r="M1311" s="35">
        <v>8651.59</v>
      </c>
      <c r="N1311" s="34">
        <v>5.3484099999999998E-5</v>
      </c>
      <c r="O1311" s="35">
        <v>41</v>
      </c>
      <c r="P1311" s="34">
        <v>7.88691E-5</v>
      </c>
      <c r="Q1311" s="35">
        <v>418</v>
      </c>
      <c r="R1311" s="34">
        <v>3.40897E-5</v>
      </c>
      <c r="S1311" s="35">
        <v>134</v>
      </c>
      <c r="T1311" s="34">
        <v>2.5355500000000001E-5</v>
      </c>
      <c r="U1311" s="35">
        <v>594.5</v>
      </c>
      <c r="V1311" s="34">
        <v>2.7861400000000001E-5</v>
      </c>
      <c r="W1311" s="35">
        <v>8651.59</v>
      </c>
    </row>
    <row r="1312" spans="1:23" ht="14.45" x14ac:dyDescent="0.3">
      <c r="A1312" s="6" t="s">
        <v>31</v>
      </c>
      <c r="B1312" s="6" t="s">
        <v>134</v>
      </c>
      <c r="C1312" s="6" t="s">
        <v>77</v>
      </c>
      <c r="D1312" s="6" t="s">
        <v>44</v>
      </c>
      <c r="E1312" s="6" t="s">
        <v>36</v>
      </c>
      <c r="F1312" s="24" t="str">
        <f>+TabIPW[[#This Row],[WK]]&amp;TabIPW[[#This Row],[PK]]&amp;TabIPW[[#This Row],[GK]]</f>
        <v>160906</v>
      </c>
      <c r="G1312" s="6" t="s">
        <v>1272</v>
      </c>
      <c r="H1312" s="34">
        <v>1.587472E-5</v>
      </c>
      <c r="I1312" s="35">
        <v>5026</v>
      </c>
      <c r="J1312" s="34">
        <v>1.27209E-5</v>
      </c>
      <c r="K1312" s="35">
        <v>3243</v>
      </c>
      <c r="L1312" s="34">
        <v>4.7502600000000002E-5</v>
      </c>
      <c r="M1312" s="35">
        <v>4302.26</v>
      </c>
      <c r="N1312" s="34">
        <v>3.0003300000000001E-5</v>
      </c>
      <c r="O1312" s="35">
        <v>23</v>
      </c>
      <c r="P1312" s="34">
        <v>3.0189099999999999E-5</v>
      </c>
      <c r="Q1312" s="35">
        <v>160</v>
      </c>
      <c r="R1312" s="34">
        <v>1.9588800000000001E-5</v>
      </c>
      <c r="S1312" s="35">
        <v>77</v>
      </c>
      <c r="T1312" s="34">
        <v>8.6195999999999996E-6</v>
      </c>
      <c r="U1312" s="35">
        <v>202.1</v>
      </c>
      <c r="V1312" s="34">
        <v>1.38549E-5</v>
      </c>
      <c r="W1312" s="35">
        <v>4302.26</v>
      </c>
    </row>
    <row r="1313" spans="1:23" ht="14.45" x14ac:dyDescent="0.3">
      <c r="A1313" s="6" t="s">
        <v>31</v>
      </c>
      <c r="B1313" s="6" t="s">
        <v>134</v>
      </c>
      <c r="C1313" s="6" t="s">
        <v>77</v>
      </c>
      <c r="D1313" s="6" t="s">
        <v>51</v>
      </c>
      <c r="E1313" s="6" t="s">
        <v>40</v>
      </c>
      <c r="F1313" s="24" t="str">
        <f>+TabIPW[[#This Row],[WK]]&amp;TabIPW[[#This Row],[PK]]&amp;TabIPW[[#This Row],[GK]]</f>
        <v>160907</v>
      </c>
      <c r="G1313" s="6" t="s">
        <v>1273</v>
      </c>
      <c r="H1313" s="34">
        <v>3.9661536000000005E-5</v>
      </c>
      <c r="I1313" s="35">
        <v>12557</v>
      </c>
      <c r="J1313" s="34">
        <v>3.0344900000000001E-5</v>
      </c>
      <c r="K1313" s="35">
        <v>7736</v>
      </c>
      <c r="L1313" s="34">
        <v>1.186807E-4</v>
      </c>
      <c r="M1313" s="35">
        <v>10748.79</v>
      </c>
      <c r="N1313" s="34">
        <v>7.4356000000000004E-5</v>
      </c>
      <c r="O1313" s="35">
        <v>57</v>
      </c>
      <c r="P1313" s="34">
        <v>9.4529699999999997E-5</v>
      </c>
      <c r="Q1313" s="35">
        <v>501</v>
      </c>
      <c r="R1313" s="34">
        <v>7.5811399999999997E-5</v>
      </c>
      <c r="S1313" s="35">
        <v>298</v>
      </c>
      <c r="T1313" s="34">
        <v>3.37405E-5</v>
      </c>
      <c r="U1313" s="35">
        <v>791.1</v>
      </c>
      <c r="V1313" s="34">
        <v>3.46152E-5</v>
      </c>
      <c r="W1313" s="35">
        <v>10748.79</v>
      </c>
    </row>
    <row r="1314" spans="1:23" ht="14.45" x14ac:dyDescent="0.3">
      <c r="A1314" s="6" t="s">
        <v>31</v>
      </c>
      <c r="B1314" s="6" t="s">
        <v>134</v>
      </c>
      <c r="C1314" s="6" t="s">
        <v>77</v>
      </c>
      <c r="D1314" s="6" t="s">
        <v>75</v>
      </c>
      <c r="E1314" s="6" t="s">
        <v>40</v>
      </c>
      <c r="F1314" s="24" t="str">
        <f>+TabIPW[[#This Row],[WK]]&amp;TabIPW[[#This Row],[PK]]&amp;TabIPW[[#This Row],[GK]]</f>
        <v>160908</v>
      </c>
      <c r="G1314" s="6" t="s">
        <v>1274</v>
      </c>
      <c r="H1314" s="34">
        <v>5.8388399999999998E-5</v>
      </c>
      <c r="I1314" s="35">
        <v>18486</v>
      </c>
      <c r="J1314" s="34">
        <v>4.6011599999999998E-5</v>
      </c>
      <c r="K1314" s="35">
        <v>11730</v>
      </c>
      <c r="L1314" s="34">
        <v>1.747179E-4</v>
      </c>
      <c r="M1314" s="35">
        <v>15824.02</v>
      </c>
      <c r="N1314" s="34">
        <v>1.017503E-4</v>
      </c>
      <c r="O1314" s="35">
        <v>78</v>
      </c>
      <c r="P1314" s="34">
        <v>1.1981310000000001E-4</v>
      </c>
      <c r="Q1314" s="35">
        <v>635</v>
      </c>
      <c r="R1314" s="34">
        <v>5.9275299999999998E-5</v>
      </c>
      <c r="S1314" s="35">
        <v>233</v>
      </c>
      <c r="T1314" s="34">
        <v>4.58361E-5</v>
      </c>
      <c r="U1314" s="35">
        <v>1074.7</v>
      </c>
      <c r="V1314" s="34">
        <v>5.0959399999999999E-5</v>
      </c>
      <c r="W1314" s="35">
        <v>15824.02</v>
      </c>
    </row>
    <row r="1315" spans="1:23" ht="14.45" x14ac:dyDescent="0.3">
      <c r="A1315" s="6" t="s">
        <v>31</v>
      </c>
      <c r="B1315" s="6" t="s">
        <v>134</v>
      </c>
      <c r="C1315" s="6" t="s">
        <v>77</v>
      </c>
      <c r="D1315" s="6" t="s">
        <v>77</v>
      </c>
      <c r="E1315" s="6" t="s">
        <v>36</v>
      </c>
      <c r="F1315" s="24" t="str">
        <f>+TabIPW[[#This Row],[WK]]&amp;TabIPW[[#This Row],[PK]]&amp;TabIPW[[#This Row],[GK]]</f>
        <v>160909</v>
      </c>
      <c r="G1315" s="6" t="s">
        <v>1275</v>
      </c>
      <c r="H1315" s="34">
        <v>2.4099512000000001E-5</v>
      </c>
      <c r="I1315" s="35">
        <v>7630</v>
      </c>
      <c r="J1315" s="34">
        <v>1.86518E-5</v>
      </c>
      <c r="K1315" s="35">
        <v>4755</v>
      </c>
      <c r="L1315" s="34">
        <v>7.2113900000000001E-5</v>
      </c>
      <c r="M1315" s="35">
        <v>6531.28</v>
      </c>
      <c r="N1315" s="34">
        <v>4.0439199999999997E-5</v>
      </c>
      <c r="O1315" s="35">
        <v>31</v>
      </c>
      <c r="P1315" s="34">
        <v>5.4529099999999999E-5</v>
      </c>
      <c r="Q1315" s="35">
        <v>289</v>
      </c>
      <c r="R1315" s="34">
        <v>2.34049E-5</v>
      </c>
      <c r="S1315" s="35">
        <v>92</v>
      </c>
      <c r="T1315" s="34">
        <v>1.8365100000000001E-5</v>
      </c>
      <c r="U1315" s="35">
        <v>430.6</v>
      </c>
      <c r="V1315" s="34">
        <v>2.10332E-5</v>
      </c>
      <c r="W1315" s="35">
        <v>6531.28</v>
      </c>
    </row>
    <row r="1316" spans="1:23" ht="14.45" x14ac:dyDescent="0.3">
      <c r="A1316" s="6" t="s">
        <v>31</v>
      </c>
      <c r="B1316" s="6" t="s">
        <v>134</v>
      </c>
      <c r="C1316" s="6" t="s">
        <v>77</v>
      </c>
      <c r="D1316" s="6" t="s">
        <v>90</v>
      </c>
      <c r="E1316" s="6" t="s">
        <v>40</v>
      </c>
      <c r="F1316" s="24" t="str">
        <f>+TabIPW[[#This Row],[WK]]&amp;TabIPW[[#This Row],[PK]]&amp;TabIPW[[#This Row],[GK]]</f>
        <v>160910</v>
      </c>
      <c r="G1316" s="6" t="s">
        <v>1276</v>
      </c>
      <c r="H1316" s="34">
        <v>2.8281392000000001E-5</v>
      </c>
      <c r="I1316" s="35">
        <v>8954</v>
      </c>
      <c r="J1316" s="34">
        <v>2.1985899999999999E-5</v>
      </c>
      <c r="K1316" s="35">
        <v>5605</v>
      </c>
      <c r="L1316" s="34">
        <v>8.4627400000000002E-5</v>
      </c>
      <c r="M1316" s="35">
        <v>7664.62</v>
      </c>
      <c r="N1316" s="34">
        <v>5.8702100000000002E-5</v>
      </c>
      <c r="O1316" s="35">
        <v>45</v>
      </c>
      <c r="P1316" s="34">
        <v>6.8491600000000007E-5</v>
      </c>
      <c r="Q1316" s="35">
        <v>363</v>
      </c>
      <c r="R1316" s="34">
        <v>3.5870500000000002E-5</v>
      </c>
      <c r="S1316" s="35">
        <v>141</v>
      </c>
      <c r="T1316" s="34">
        <v>2.55048E-5</v>
      </c>
      <c r="U1316" s="35">
        <v>598</v>
      </c>
      <c r="V1316" s="34">
        <v>2.4683000000000001E-5</v>
      </c>
      <c r="W1316" s="35">
        <v>7664.62</v>
      </c>
    </row>
    <row r="1317" spans="1:23" ht="14.45" x14ac:dyDescent="0.3">
      <c r="A1317" s="6" t="s">
        <v>31</v>
      </c>
      <c r="B1317" s="6" t="s">
        <v>134</v>
      </c>
      <c r="C1317" s="6" t="s">
        <v>77</v>
      </c>
      <c r="D1317" s="6" t="s">
        <v>92</v>
      </c>
      <c r="E1317" s="6" t="s">
        <v>36</v>
      </c>
      <c r="F1317" s="24" t="str">
        <f>+TabIPW[[#This Row],[WK]]&amp;TabIPW[[#This Row],[PK]]&amp;TabIPW[[#This Row],[GK]]</f>
        <v>160911</v>
      </c>
      <c r="G1317" s="6" t="s">
        <v>1277</v>
      </c>
      <c r="H1317" s="34">
        <v>2.9680615999999999E-5</v>
      </c>
      <c r="I1317" s="35">
        <v>9397</v>
      </c>
      <c r="J1317" s="34">
        <v>2.3739300000000002E-5</v>
      </c>
      <c r="K1317" s="35">
        <v>6052</v>
      </c>
      <c r="L1317" s="34">
        <v>8.8814399999999995E-5</v>
      </c>
      <c r="M1317" s="35">
        <v>8043.83</v>
      </c>
      <c r="N1317" s="34">
        <v>5.2179599999999998E-5</v>
      </c>
      <c r="O1317" s="35">
        <v>40</v>
      </c>
      <c r="P1317" s="34">
        <v>6.2453799999999995E-5</v>
      </c>
      <c r="Q1317" s="35">
        <v>331</v>
      </c>
      <c r="R1317" s="34">
        <v>2.8747299999999998E-5</v>
      </c>
      <c r="S1317" s="35">
        <v>113</v>
      </c>
      <c r="T1317" s="34">
        <v>2.27837E-5</v>
      </c>
      <c r="U1317" s="35">
        <v>534.20000000000005</v>
      </c>
      <c r="V1317" s="34">
        <v>2.5904199999999998E-5</v>
      </c>
      <c r="W1317" s="35">
        <v>8043.83</v>
      </c>
    </row>
    <row r="1318" spans="1:23" ht="14.45" x14ac:dyDescent="0.3">
      <c r="A1318" s="6" t="s">
        <v>31</v>
      </c>
      <c r="B1318" s="6" t="s">
        <v>134</v>
      </c>
      <c r="C1318" s="6" t="s">
        <v>77</v>
      </c>
      <c r="D1318" s="6" t="s">
        <v>93</v>
      </c>
      <c r="E1318" s="6" t="s">
        <v>40</v>
      </c>
      <c r="F1318" s="24" t="str">
        <f>+TabIPW[[#This Row],[WK]]&amp;TabIPW[[#This Row],[PK]]&amp;TabIPW[[#This Row],[GK]]</f>
        <v>160912</v>
      </c>
      <c r="G1318" s="6" t="s">
        <v>1278</v>
      </c>
      <c r="H1318" s="34">
        <v>1.5527288E-5</v>
      </c>
      <c r="I1318" s="35">
        <v>4916</v>
      </c>
      <c r="J1318" s="34">
        <v>1.1555900000000001E-5</v>
      </c>
      <c r="K1318" s="35">
        <v>2946</v>
      </c>
      <c r="L1318" s="34">
        <v>4.6462899999999999E-5</v>
      </c>
      <c r="M1318" s="35">
        <v>4208.1000000000004</v>
      </c>
      <c r="N1318" s="34">
        <v>1.9567399999999998E-5</v>
      </c>
      <c r="O1318" s="35">
        <v>15</v>
      </c>
      <c r="P1318" s="34">
        <v>3.6792999999999998E-5</v>
      </c>
      <c r="Q1318" s="35">
        <v>195</v>
      </c>
      <c r="R1318" s="34">
        <v>1.0430399999999999E-5</v>
      </c>
      <c r="S1318" s="35">
        <v>41</v>
      </c>
      <c r="T1318" s="34">
        <v>1.5678199999999998E-5</v>
      </c>
      <c r="U1318" s="35">
        <v>367.6</v>
      </c>
      <c r="V1318" s="34">
        <v>1.3551699999999999E-5</v>
      </c>
      <c r="W1318" s="35">
        <v>4208.1000000000004</v>
      </c>
    </row>
    <row r="1319" spans="1:23" ht="14.45" x14ac:dyDescent="0.3">
      <c r="A1319" s="6" t="s">
        <v>31</v>
      </c>
      <c r="B1319" s="6" t="s">
        <v>134</v>
      </c>
      <c r="C1319" s="6" t="s">
        <v>77</v>
      </c>
      <c r="D1319" s="6" t="s">
        <v>95</v>
      </c>
      <c r="E1319" s="6" t="s">
        <v>36</v>
      </c>
      <c r="F1319" s="24" t="str">
        <f>+TabIPW[[#This Row],[WK]]&amp;TabIPW[[#This Row],[PK]]&amp;TabIPW[[#This Row],[GK]]</f>
        <v>160913</v>
      </c>
      <c r="G1319" s="6" t="s">
        <v>1279</v>
      </c>
      <c r="H1319" s="34">
        <v>3.1364104000000004E-5</v>
      </c>
      <c r="I1319" s="35">
        <v>9930</v>
      </c>
      <c r="J1319" s="34">
        <v>2.4335600000000001E-5</v>
      </c>
      <c r="K1319" s="35">
        <v>6204</v>
      </c>
      <c r="L1319" s="34">
        <v>9.3851999999999995E-5</v>
      </c>
      <c r="M1319" s="35">
        <v>8500.08</v>
      </c>
      <c r="N1319" s="34">
        <v>6.2615599999999997E-5</v>
      </c>
      <c r="O1319" s="35">
        <v>48</v>
      </c>
      <c r="P1319" s="34">
        <v>6.0378299999999998E-5</v>
      </c>
      <c r="Q1319" s="35">
        <v>320</v>
      </c>
      <c r="R1319" s="34">
        <v>1.4755200000000001E-5</v>
      </c>
      <c r="S1319" s="35">
        <v>58</v>
      </c>
      <c r="T1319" s="34">
        <v>2.8204500000000001E-5</v>
      </c>
      <c r="U1319" s="35">
        <v>661.3</v>
      </c>
      <c r="V1319" s="34">
        <v>2.7373500000000001E-5</v>
      </c>
      <c r="W1319" s="35">
        <v>8500.08</v>
      </c>
    </row>
    <row r="1320" spans="1:23" ht="14.45" x14ac:dyDescent="0.3">
      <c r="A1320" s="6" t="s">
        <v>31</v>
      </c>
      <c r="B1320" s="6" t="s">
        <v>134</v>
      </c>
      <c r="C1320" s="6" t="s">
        <v>90</v>
      </c>
      <c r="D1320" s="6" t="s">
        <v>33</v>
      </c>
      <c r="E1320" s="6" t="s">
        <v>40</v>
      </c>
      <c r="F1320" s="24" t="str">
        <f>+TabIPW[[#This Row],[WK]]&amp;TabIPW[[#This Row],[PK]]&amp;TabIPW[[#This Row],[GK]]</f>
        <v>161001</v>
      </c>
      <c r="G1320" s="6" t="s">
        <v>738</v>
      </c>
      <c r="H1320" s="34">
        <v>3.1120895999999998E-5</v>
      </c>
      <c r="I1320" s="35">
        <v>9853</v>
      </c>
      <c r="J1320" s="34">
        <v>2.42022E-5</v>
      </c>
      <c r="K1320" s="35">
        <v>6170</v>
      </c>
      <c r="L1320" s="34">
        <v>8.8663899999999997E-5</v>
      </c>
      <c r="M1320" s="35">
        <v>8030.2</v>
      </c>
      <c r="N1320" s="34">
        <v>7.6965000000000006E-5</v>
      </c>
      <c r="O1320" s="35">
        <v>59</v>
      </c>
      <c r="P1320" s="34">
        <v>7.0378399999999997E-5</v>
      </c>
      <c r="Q1320" s="35">
        <v>373</v>
      </c>
      <c r="R1320" s="34">
        <v>3.8414500000000003E-5</v>
      </c>
      <c r="S1320" s="35">
        <v>151</v>
      </c>
      <c r="T1320" s="34">
        <v>1.7371400000000001E-5</v>
      </c>
      <c r="U1320" s="35">
        <v>407.3</v>
      </c>
      <c r="V1320" s="34">
        <v>2.58603E-5</v>
      </c>
      <c r="W1320" s="35">
        <v>8030.2</v>
      </c>
    </row>
    <row r="1321" spans="1:23" ht="14.45" x14ac:dyDescent="0.3">
      <c r="A1321" s="6" t="s">
        <v>31</v>
      </c>
      <c r="B1321" s="6" t="s">
        <v>134</v>
      </c>
      <c r="C1321" s="6" t="s">
        <v>90</v>
      </c>
      <c r="D1321" s="6" t="s">
        <v>32</v>
      </c>
      <c r="E1321" s="6" t="s">
        <v>40</v>
      </c>
      <c r="F1321" s="24" t="str">
        <f>+TabIPW[[#This Row],[WK]]&amp;TabIPW[[#This Row],[PK]]&amp;TabIPW[[#This Row],[GK]]</f>
        <v>161002</v>
      </c>
      <c r="G1321" s="6" t="s">
        <v>1280</v>
      </c>
      <c r="H1321" s="34">
        <v>3.9715232000000003E-5</v>
      </c>
      <c r="I1321" s="35">
        <v>12574</v>
      </c>
      <c r="J1321" s="34">
        <v>3.1199999999999999E-5</v>
      </c>
      <c r="K1321" s="35">
        <v>7954</v>
      </c>
      <c r="L1321" s="34">
        <v>1.131492E-4</v>
      </c>
      <c r="M1321" s="35">
        <v>10247.81</v>
      </c>
      <c r="N1321" s="34">
        <v>1.0305479999999999E-4</v>
      </c>
      <c r="O1321" s="35">
        <v>79</v>
      </c>
      <c r="P1321" s="34">
        <v>9.1510799999999998E-5</v>
      </c>
      <c r="Q1321" s="35">
        <v>485</v>
      </c>
      <c r="R1321" s="34">
        <v>4.1467300000000002E-5</v>
      </c>
      <c r="S1321" s="35">
        <v>163</v>
      </c>
      <c r="T1321" s="34">
        <v>3.81505E-5</v>
      </c>
      <c r="U1321" s="35">
        <v>894.5</v>
      </c>
      <c r="V1321" s="34">
        <v>3.30019E-5</v>
      </c>
      <c r="W1321" s="35">
        <v>10247.81</v>
      </c>
    </row>
    <row r="1322" spans="1:23" ht="14.45" x14ac:dyDescent="0.3">
      <c r="A1322" s="6" t="s">
        <v>31</v>
      </c>
      <c r="B1322" s="6" t="s">
        <v>134</v>
      </c>
      <c r="C1322" s="6" t="s">
        <v>90</v>
      </c>
      <c r="D1322" s="6" t="s">
        <v>37</v>
      </c>
      <c r="E1322" s="6" t="s">
        <v>36</v>
      </c>
      <c r="F1322" s="24" t="str">
        <f>+TabIPW[[#This Row],[WK]]&amp;TabIPW[[#This Row],[PK]]&amp;TabIPW[[#This Row],[GK]]</f>
        <v>161003</v>
      </c>
      <c r="G1322" s="6" t="s">
        <v>575</v>
      </c>
      <c r="H1322" s="34">
        <v>1.3120496E-5</v>
      </c>
      <c r="I1322" s="35">
        <v>4154</v>
      </c>
      <c r="J1322" s="34">
        <v>9.7435999999999993E-6</v>
      </c>
      <c r="K1322" s="35">
        <v>2484</v>
      </c>
      <c r="L1322" s="34">
        <v>3.7380499999999999E-5</v>
      </c>
      <c r="M1322" s="35">
        <v>3385.51</v>
      </c>
      <c r="N1322" s="34">
        <v>2.86988E-5</v>
      </c>
      <c r="O1322" s="35">
        <v>22</v>
      </c>
      <c r="P1322" s="34">
        <v>2.8679699999999999E-5</v>
      </c>
      <c r="Q1322" s="35">
        <v>152</v>
      </c>
      <c r="R1322" s="34">
        <v>1.98432E-5</v>
      </c>
      <c r="S1322" s="35">
        <v>78</v>
      </c>
      <c r="T1322" s="34">
        <v>7.0074E-6</v>
      </c>
      <c r="U1322" s="35">
        <v>164.3</v>
      </c>
      <c r="V1322" s="34">
        <v>1.09026E-5</v>
      </c>
      <c r="W1322" s="35">
        <v>3385.51</v>
      </c>
    </row>
    <row r="1323" spans="1:23" ht="14.45" x14ac:dyDescent="0.3">
      <c r="A1323" s="6" t="s">
        <v>31</v>
      </c>
      <c r="B1323" s="6" t="s">
        <v>134</v>
      </c>
      <c r="C1323" s="6" t="s">
        <v>90</v>
      </c>
      <c r="D1323" s="6" t="s">
        <v>39</v>
      </c>
      <c r="E1323" s="6" t="s">
        <v>40</v>
      </c>
      <c r="F1323" s="24" t="str">
        <f>+TabIPW[[#This Row],[WK]]&amp;TabIPW[[#This Row],[PK]]&amp;TabIPW[[#This Row],[GK]]</f>
        <v>161004</v>
      </c>
      <c r="G1323" s="6" t="s">
        <v>1281</v>
      </c>
      <c r="H1323" s="34">
        <v>7.8527128000000006E-5</v>
      </c>
      <c r="I1323" s="35">
        <v>24862</v>
      </c>
      <c r="J1323" s="34">
        <v>5.9097300000000001E-5</v>
      </c>
      <c r="K1323" s="35">
        <v>15066</v>
      </c>
      <c r="L1323" s="34">
        <v>2.2372479999999999E-4</v>
      </c>
      <c r="M1323" s="35">
        <v>20262.53</v>
      </c>
      <c r="N1323" s="34">
        <v>1.500165E-4</v>
      </c>
      <c r="O1323" s="35">
        <v>115</v>
      </c>
      <c r="P1323" s="34">
        <v>1.641534E-4</v>
      </c>
      <c r="Q1323" s="35">
        <v>870</v>
      </c>
      <c r="R1323" s="34">
        <v>1.8952840000000001E-4</v>
      </c>
      <c r="S1323" s="35">
        <v>745</v>
      </c>
      <c r="T1323" s="34">
        <v>7.1707599999999998E-5</v>
      </c>
      <c r="U1323" s="35">
        <v>1681.3</v>
      </c>
      <c r="V1323" s="34">
        <v>6.52531E-5</v>
      </c>
      <c r="W1323" s="35">
        <v>20262.53</v>
      </c>
    </row>
    <row r="1324" spans="1:23" ht="14.45" x14ac:dyDescent="0.3">
      <c r="A1324" s="6" t="s">
        <v>31</v>
      </c>
      <c r="B1324" s="6" t="s">
        <v>134</v>
      </c>
      <c r="C1324" s="6" t="s">
        <v>92</v>
      </c>
      <c r="D1324" s="6" t="s">
        <v>33</v>
      </c>
      <c r="E1324" s="6" t="s">
        <v>36</v>
      </c>
      <c r="F1324" s="24" t="str">
        <f>+TabIPW[[#This Row],[WK]]&amp;TabIPW[[#This Row],[PK]]&amp;TabIPW[[#This Row],[GK]]</f>
        <v>161101</v>
      </c>
      <c r="G1324" s="6" t="s">
        <v>1282</v>
      </c>
      <c r="H1324" s="34">
        <v>1.6686463999999998E-5</v>
      </c>
      <c r="I1324" s="35">
        <v>5283</v>
      </c>
      <c r="J1324" s="34">
        <v>1.2889499999999999E-5</v>
      </c>
      <c r="K1324" s="35">
        <v>3286</v>
      </c>
      <c r="L1324" s="34">
        <v>5.2906399999999999E-5</v>
      </c>
      <c r="M1324" s="35">
        <v>4791.68</v>
      </c>
      <c r="N1324" s="34">
        <v>3.0003300000000001E-5</v>
      </c>
      <c r="O1324" s="35">
        <v>23</v>
      </c>
      <c r="P1324" s="34">
        <v>4.0377999999999999E-5</v>
      </c>
      <c r="Q1324" s="35">
        <v>214</v>
      </c>
      <c r="R1324" s="34">
        <v>1.37376E-5</v>
      </c>
      <c r="S1324" s="35">
        <v>54</v>
      </c>
      <c r="T1324" s="34">
        <v>1.3776E-5</v>
      </c>
      <c r="U1324" s="35">
        <v>323</v>
      </c>
      <c r="V1324" s="34">
        <v>1.5430999999999998E-5</v>
      </c>
      <c r="W1324" s="35">
        <v>4791.68</v>
      </c>
    </row>
    <row r="1325" spans="1:23" ht="14.45" x14ac:dyDescent="0.3">
      <c r="A1325" s="6" t="s">
        <v>31</v>
      </c>
      <c r="B1325" s="6" t="s">
        <v>134</v>
      </c>
      <c r="C1325" s="6" t="s">
        <v>92</v>
      </c>
      <c r="D1325" s="6" t="s">
        <v>32</v>
      </c>
      <c r="E1325" s="6" t="s">
        <v>36</v>
      </c>
      <c r="F1325" s="24" t="str">
        <f>+TabIPW[[#This Row],[WK]]&amp;TabIPW[[#This Row],[PK]]&amp;TabIPW[[#This Row],[GK]]</f>
        <v>161102</v>
      </c>
      <c r="G1325" s="6" t="s">
        <v>1283</v>
      </c>
      <c r="H1325" s="34">
        <v>2.2239144000000002E-5</v>
      </c>
      <c r="I1325" s="35">
        <v>7041</v>
      </c>
      <c r="J1325" s="34">
        <v>1.7541699999999998E-5</v>
      </c>
      <c r="K1325" s="35">
        <v>4472</v>
      </c>
      <c r="L1325" s="34">
        <v>7.0511899999999998E-5</v>
      </c>
      <c r="M1325" s="35">
        <v>6386.19</v>
      </c>
      <c r="N1325" s="34">
        <v>3.5221300000000001E-5</v>
      </c>
      <c r="O1325" s="35">
        <v>27</v>
      </c>
      <c r="P1325" s="34">
        <v>5.4340399999999999E-5</v>
      </c>
      <c r="Q1325" s="35">
        <v>288</v>
      </c>
      <c r="R1325" s="34">
        <v>3.3580900000000002E-5</v>
      </c>
      <c r="S1325" s="35">
        <v>132</v>
      </c>
      <c r="T1325" s="34">
        <v>1.3110599999999999E-5</v>
      </c>
      <c r="U1325" s="35">
        <v>307.39999999999998</v>
      </c>
      <c r="V1325" s="34">
        <v>2.0565999999999999E-5</v>
      </c>
      <c r="W1325" s="35">
        <v>6386.19</v>
      </c>
    </row>
    <row r="1326" spans="1:23" ht="14.45" x14ac:dyDescent="0.3">
      <c r="A1326" s="6" t="s">
        <v>31</v>
      </c>
      <c r="B1326" s="6" t="s">
        <v>134</v>
      </c>
      <c r="C1326" s="6" t="s">
        <v>92</v>
      </c>
      <c r="D1326" s="6" t="s">
        <v>37</v>
      </c>
      <c r="E1326" s="6" t="s">
        <v>40</v>
      </c>
      <c r="F1326" s="24" t="str">
        <f>+TabIPW[[#This Row],[WK]]&amp;TabIPW[[#This Row],[PK]]&amp;TabIPW[[#This Row],[GK]]</f>
        <v>161103</v>
      </c>
      <c r="G1326" s="6" t="s">
        <v>1284</v>
      </c>
      <c r="H1326" s="34">
        <v>1.8031992000000001E-5</v>
      </c>
      <c r="I1326" s="35">
        <v>5709</v>
      </c>
      <c r="J1326" s="34">
        <v>1.4133E-5</v>
      </c>
      <c r="K1326" s="35">
        <v>3603</v>
      </c>
      <c r="L1326" s="34">
        <v>5.7172600000000002E-5</v>
      </c>
      <c r="M1326" s="35">
        <v>5178.0600000000004</v>
      </c>
      <c r="N1326" s="34">
        <v>4.1743699999999998E-5</v>
      </c>
      <c r="O1326" s="35">
        <v>32</v>
      </c>
      <c r="P1326" s="34">
        <v>3.8679800000000002E-5</v>
      </c>
      <c r="Q1326" s="35">
        <v>205</v>
      </c>
      <c r="R1326" s="34">
        <v>2.8747299999999998E-5</v>
      </c>
      <c r="S1326" s="35">
        <v>113</v>
      </c>
      <c r="T1326" s="34">
        <v>1.35798E-5</v>
      </c>
      <c r="U1326" s="35">
        <v>318.39999999999998</v>
      </c>
      <c r="V1326" s="34">
        <v>1.6675299999999999E-5</v>
      </c>
      <c r="W1326" s="35">
        <v>5178.0600000000004</v>
      </c>
    </row>
    <row r="1327" spans="1:23" ht="14.45" x14ac:dyDescent="0.3">
      <c r="A1327" s="6" t="s">
        <v>31</v>
      </c>
      <c r="B1327" s="6" t="s">
        <v>134</v>
      </c>
      <c r="C1327" s="6" t="s">
        <v>92</v>
      </c>
      <c r="D1327" s="6" t="s">
        <v>39</v>
      </c>
      <c r="E1327" s="6" t="s">
        <v>40</v>
      </c>
      <c r="F1327" s="24" t="str">
        <f>+TabIPW[[#This Row],[WK]]&amp;TabIPW[[#This Row],[PK]]&amp;TabIPW[[#This Row],[GK]]</f>
        <v>161104</v>
      </c>
      <c r="G1327" s="6" t="s">
        <v>1285</v>
      </c>
      <c r="H1327" s="34">
        <v>2.3354096E-5</v>
      </c>
      <c r="I1327" s="35">
        <v>7394</v>
      </c>
      <c r="J1327" s="34">
        <v>1.8604700000000002E-5</v>
      </c>
      <c r="K1327" s="35">
        <v>4743</v>
      </c>
      <c r="L1327" s="34">
        <v>7.4047000000000004E-5</v>
      </c>
      <c r="M1327" s="35">
        <v>6706.36</v>
      </c>
      <c r="N1327" s="34">
        <v>5.3484099999999998E-5</v>
      </c>
      <c r="O1327" s="35">
        <v>41</v>
      </c>
      <c r="P1327" s="34">
        <v>4.79252E-5</v>
      </c>
      <c r="Q1327" s="35">
        <v>254</v>
      </c>
      <c r="R1327" s="34">
        <v>1.6790400000000001E-5</v>
      </c>
      <c r="S1327" s="35">
        <v>66</v>
      </c>
      <c r="T1327" s="34">
        <v>2.1243999999999999E-5</v>
      </c>
      <c r="U1327" s="35">
        <v>498.09999999999997</v>
      </c>
      <c r="V1327" s="34">
        <v>2.1597E-5</v>
      </c>
      <c r="W1327" s="35">
        <v>6706.36</v>
      </c>
    </row>
    <row r="1328" spans="1:23" ht="14.45" x14ac:dyDescent="0.3">
      <c r="A1328" s="6" t="s">
        <v>31</v>
      </c>
      <c r="B1328" s="6" t="s">
        <v>134</v>
      </c>
      <c r="C1328" s="6" t="s">
        <v>92</v>
      </c>
      <c r="D1328" s="6" t="s">
        <v>42</v>
      </c>
      <c r="E1328" s="6" t="s">
        <v>40</v>
      </c>
      <c r="F1328" s="24" t="str">
        <f>+TabIPW[[#This Row],[WK]]&amp;TabIPW[[#This Row],[PK]]&amp;TabIPW[[#This Row],[GK]]</f>
        <v>161105</v>
      </c>
      <c r="G1328" s="6" t="s">
        <v>1286</v>
      </c>
      <c r="H1328" s="34">
        <v>9.1653935999999999E-5</v>
      </c>
      <c r="I1328" s="35">
        <v>29018</v>
      </c>
      <c r="J1328" s="34">
        <v>7.1155200000000006E-5</v>
      </c>
      <c r="K1328" s="35">
        <v>18140</v>
      </c>
      <c r="L1328" s="34">
        <v>2.905998E-4</v>
      </c>
      <c r="M1328" s="35">
        <v>26319.33</v>
      </c>
      <c r="N1328" s="34">
        <v>1.761063E-4</v>
      </c>
      <c r="O1328" s="35">
        <v>135</v>
      </c>
      <c r="P1328" s="34">
        <v>2.2000329999999999E-4</v>
      </c>
      <c r="Q1328" s="35">
        <v>1166</v>
      </c>
      <c r="R1328" s="34">
        <v>1.2211230000000001E-4</v>
      </c>
      <c r="S1328" s="35">
        <v>480</v>
      </c>
      <c r="T1328" s="34">
        <v>1.045354E-4</v>
      </c>
      <c r="U1328" s="35">
        <v>2451</v>
      </c>
      <c r="V1328" s="34">
        <v>8.4758299999999998E-5</v>
      </c>
      <c r="W1328" s="35">
        <v>26319.33</v>
      </c>
    </row>
    <row r="1329" spans="1:23" ht="14.45" x14ac:dyDescent="0.3">
      <c r="A1329" s="6" t="s">
        <v>31</v>
      </c>
      <c r="B1329" s="6" t="s">
        <v>134</v>
      </c>
      <c r="C1329" s="6" t="s">
        <v>92</v>
      </c>
      <c r="D1329" s="6" t="s">
        <v>44</v>
      </c>
      <c r="E1329" s="6" t="s">
        <v>40</v>
      </c>
      <c r="F1329" s="24" t="str">
        <f>+TabIPW[[#This Row],[WK]]&amp;TabIPW[[#This Row],[PK]]&amp;TabIPW[[#This Row],[GK]]</f>
        <v>161106</v>
      </c>
      <c r="G1329" s="6" t="s">
        <v>736</v>
      </c>
      <c r="H1329" s="34">
        <v>2.0107136000000001E-5</v>
      </c>
      <c r="I1329" s="35">
        <v>6366</v>
      </c>
      <c r="J1329" s="34">
        <v>1.5796099999999999E-5</v>
      </c>
      <c r="K1329" s="35">
        <v>4027</v>
      </c>
      <c r="L1329" s="34">
        <v>6.3752100000000002E-5</v>
      </c>
      <c r="M1329" s="35">
        <v>5773.96</v>
      </c>
      <c r="N1329" s="34">
        <v>4.0439199999999997E-5</v>
      </c>
      <c r="O1329" s="35">
        <v>31</v>
      </c>
      <c r="P1329" s="34">
        <v>5.4529099999999999E-5</v>
      </c>
      <c r="Q1329" s="35">
        <v>289</v>
      </c>
      <c r="R1329" s="34">
        <v>2.41681E-5</v>
      </c>
      <c r="S1329" s="35">
        <v>95</v>
      </c>
      <c r="T1329" s="34">
        <v>2.0983900000000001E-5</v>
      </c>
      <c r="U1329" s="35">
        <v>492</v>
      </c>
      <c r="V1329" s="34">
        <v>1.8594399999999999E-5</v>
      </c>
      <c r="W1329" s="35">
        <v>5773.96</v>
      </c>
    </row>
    <row r="1330" spans="1:23" ht="14.45" x14ac:dyDescent="0.3">
      <c r="A1330" s="6" t="s">
        <v>31</v>
      </c>
      <c r="B1330" s="6" t="s">
        <v>134</v>
      </c>
      <c r="C1330" s="6" t="s">
        <v>92</v>
      </c>
      <c r="D1330" s="6" t="s">
        <v>51</v>
      </c>
      <c r="E1330" s="6" t="s">
        <v>40</v>
      </c>
      <c r="F1330" s="24" t="str">
        <f>+TabIPW[[#This Row],[WK]]&amp;TabIPW[[#This Row],[PK]]&amp;TabIPW[[#This Row],[GK]]</f>
        <v>161107</v>
      </c>
      <c r="G1330" s="6" t="s">
        <v>1287</v>
      </c>
      <c r="H1330" s="34">
        <v>3.2993904E-5</v>
      </c>
      <c r="I1330" s="35">
        <v>10446</v>
      </c>
      <c r="J1330" s="34">
        <v>2.6610599999999999E-5</v>
      </c>
      <c r="K1330" s="35">
        <v>6784</v>
      </c>
      <c r="L1330" s="34">
        <v>1.046111E-4</v>
      </c>
      <c r="M1330" s="35">
        <v>9474.52</v>
      </c>
      <c r="N1330" s="34">
        <v>5.2179599999999998E-5</v>
      </c>
      <c r="O1330" s="35">
        <v>40</v>
      </c>
      <c r="P1330" s="34">
        <v>7.1699200000000006E-5</v>
      </c>
      <c r="Q1330" s="35">
        <v>380</v>
      </c>
      <c r="R1330" s="34">
        <v>4.68097E-5</v>
      </c>
      <c r="S1330" s="35">
        <v>184</v>
      </c>
      <c r="T1330" s="34">
        <v>2.3662299999999999E-5</v>
      </c>
      <c r="U1330" s="35">
        <v>554.79999999999995</v>
      </c>
      <c r="V1330" s="34">
        <v>3.0511600000000001E-5</v>
      </c>
      <c r="W1330" s="35">
        <v>9474.52</v>
      </c>
    </row>
    <row r="1331" spans="1:23" ht="14.45" x14ac:dyDescent="0.3">
      <c r="A1331" s="6" t="s">
        <v>31</v>
      </c>
      <c r="B1331" s="6" t="s">
        <v>147</v>
      </c>
      <c r="C1331" s="6" t="s">
        <v>33</v>
      </c>
      <c r="D1331" s="6" t="s">
        <v>37</v>
      </c>
      <c r="E1331" s="6" t="s">
        <v>36</v>
      </c>
      <c r="F1331" s="24" t="str">
        <f>+TabIPW[[#This Row],[WK]]&amp;TabIPW[[#This Row],[PK]]&amp;TabIPW[[#This Row],[GK]]</f>
        <v>180103</v>
      </c>
      <c r="G1331" s="6" t="s">
        <v>1288</v>
      </c>
      <c r="H1331" s="34">
        <v>7.4256800000000002E-6</v>
      </c>
      <c r="I1331" s="35">
        <v>2351</v>
      </c>
      <c r="J1331" s="34">
        <v>5.9426999999999999E-6</v>
      </c>
      <c r="K1331" s="35">
        <v>1515</v>
      </c>
      <c r="L1331" s="34">
        <v>2.22461E-5</v>
      </c>
      <c r="M1331" s="35">
        <v>2014.81</v>
      </c>
      <c r="N1331" s="34">
        <v>1.9567399999999998E-5</v>
      </c>
      <c r="O1331" s="35">
        <v>15</v>
      </c>
      <c r="P1331" s="34">
        <v>1.6226699999999998E-5</v>
      </c>
      <c r="Q1331" s="35">
        <v>86</v>
      </c>
      <c r="R1331" s="34">
        <v>1.37376E-5</v>
      </c>
      <c r="S1331" s="35">
        <v>54</v>
      </c>
      <c r="T1331" s="34">
        <v>2.2562000000000001E-6</v>
      </c>
      <c r="U1331" s="35">
        <v>52.9</v>
      </c>
      <c r="V1331" s="34">
        <v>6.4884999999999998E-6</v>
      </c>
      <c r="W1331" s="35">
        <v>2014.81</v>
      </c>
    </row>
    <row r="1332" spans="1:23" ht="14.45" x14ac:dyDescent="0.3">
      <c r="A1332" s="6" t="s">
        <v>31</v>
      </c>
      <c r="B1332" s="6" t="s">
        <v>147</v>
      </c>
      <c r="C1332" s="6" t="s">
        <v>33</v>
      </c>
      <c r="D1332" s="6" t="s">
        <v>42</v>
      </c>
      <c r="E1332" s="6" t="s">
        <v>36</v>
      </c>
      <c r="F1332" s="24" t="str">
        <f>+TabIPW[[#This Row],[WK]]&amp;TabIPW[[#This Row],[PK]]&amp;TabIPW[[#This Row],[GK]]</f>
        <v>180105</v>
      </c>
      <c r="G1332" s="6" t="s">
        <v>1289</v>
      </c>
      <c r="H1332" s="34">
        <v>6.1875440000000008E-6</v>
      </c>
      <c r="I1332" s="35">
        <v>1959</v>
      </c>
      <c r="J1332" s="34">
        <v>5.0601000000000001E-6</v>
      </c>
      <c r="K1332" s="35">
        <v>1290</v>
      </c>
      <c r="L1332" s="34">
        <v>1.8536799999999998E-5</v>
      </c>
      <c r="M1332" s="35">
        <v>1678.86</v>
      </c>
      <c r="N1332" s="34">
        <v>1.17404E-5</v>
      </c>
      <c r="O1332" s="35">
        <v>9</v>
      </c>
      <c r="P1332" s="34">
        <v>9.8115000000000008E-6</v>
      </c>
      <c r="Q1332" s="35">
        <v>52</v>
      </c>
      <c r="R1332" s="34">
        <v>2.1624000000000002E-5</v>
      </c>
      <c r="S1332" s="35">
        <v>85</v>
      </c>
      <c r="T1332" s="34">
        <v>3.5528000000000001E-6</v>
      </c>
      <c r="U1332" s="35">
        <v>83.3</v>
      </c>
      <c r="V1332" s="34">
        <v>5.4066E-6</v>
      </c>
      <c r="W1332" s="35">
        <v>1678.86</v>
      </c>
    </row>
    <row r="1333" spans="1:23" ht="14.45" x14ac:dyDescent="0.3">
      <c r="A1333" s="6" t="s">
        <v>31</v>
      </c>
      <c r="B1333" s="6" t="s">
        <v>147</v>
      </c>
      <c r="C1333" s="6" t="s">
        <v>33</v>
      </c>
      <c r="D1333" s="6" t="s">
        <v>75</v>
      </c>
      <c r="E1333" s="6" t="s">
        <v>40</v>
      </c>
      <c r="F1333" s="24" t="str">
        <f>+TabIPW[[#This Row],[WK]]&amp;TabIPW[[#This Row],[PK]]&amp;TabIPW[[#This Row],[GK]]</f>
        <v>180108</v>
      </c>
      <c r="G1333" s="6" t="s">
        <v>1290</v>
      </c>
      <c r="H1333" s="34">
        <v>5.1455456000000002E-5</v>
      </c>
      <c r="I1333" s="35">
        <v>16291</v>
      </c>
      <c r="J1333" s="34">
        <v>3.9668800000000002E-5</v>
      </c>
      <c r="K1333" s="35">
        <v>10113</v>
      </c>
      <c r="L1333" s="34">
        <v>1.5415200000000001E-4</v>
      </c>
      <c r="M1333" s="35">
        <v>13961.39</v>
      </c>
      <c r="N1333" s="34">
        <v>1.056638E-4</v>
      </c>
      <c r="O1333" s="35">
        <v>81</v>
      </c>
      <c r="P1333" s="34">
        <v>1.003789E-4</v>
      </c>
      <c r="Q1333" s="35">
        <v>532</v>
      </c>
      <c r="R1333" s="34">
        <v>8.1662600000000007E-5</v>
      </c>
      <c r="S1333" s="35">
        <v>321</v>
      </c>
      <c r="T1333" s="34">
        <v>2.9070299999999998E-5</v>
      </c>
      <c r="U1333" s="35">
        <v>681.59999999999991</v>
      </c>
      <c r="V1333" s="34">
        <v>4.4960999999999999E-5</v>
      </c>
      <c r="W1333" s="35">
        <v>13961.39</v>
      </c>
    </row>
    <row r="1334" spans="1:23" ht="14.45" x14ac:dyDescent="0.3">
      <c r="A1334" s="6" t="s">
        <v>31</v>
      </c>
      <c r="B1334" s="6" t="s">
        <v>147</v>
      </c>
      <c r="C1334" s="6" t="s">
        <v>32</v>
      </c>
      <c r="D1334" s="6" t="s">
        <v>33</v>
      </c>
      <c r="E1334" s="6" t="s">
        <v>40</v>
      </c>
      <c r="F1334" s="24" t="str">
        <f>+TabIPW[[#This Row],[WK]]&amp;TabIPW[[#This Row],[PK]]&amp;TabIPW[[#This Row],[GK]]</f>
        <v>180201</v>
      </c>
      <c r="G1334" s="6" t="s">
        <v>1291</v>
      </c>
      <c r="H1334" s="34">
        <v>8.1726712000000011E-5</v>
      </c>
      <c r="I1334" s="35">
        <v>25875</v>
      </c>
      <c r="J1334" s="34">
        <v>6.13527E-5</v>
      </c>
      <c r="K1334" s="35">
        <v>15641</v>
      </c>
      <c r="L1334" s="34">
        <v>2.151275E-4</v>
      </c>
      <c r="M1334" s="35">
        <v>19483.88</v>
      </c>
      <c r="N1334" s="34">
        <v>1.839333E-4</v>
      </c>
      <c r="O1334" s="35">
        <v>141</v>
      </c>
      <c r="P1334" s="34">
        <v>1.9151230000000001E-4</v>
      </c>
      <c r="Q1334" s="35">
        <v>1015</v>
      </c>
      <c r="R1334" s="34">
        <v>9.0821000000000003E-5</v>
      </c>
      <c r="S1334" s="35">
        <v>357</v>
      </c>
      <c r="T1334" s="34">
        <v>3.9421500000000002E-5</v>
      </c>
      <c r="U1334" s="35">
        <v>924.3</v>
      </c>
      <c r="V1334" s="34">
        <v>6.2745500000000004E-5</v>
      </c>
      <c r="W1334" s="35">
        <v>19483.88</v>
      </c>
    </row>
    <row r="1335" spans="1:23" ht="14.45" x14ac:dyDescent="0.3">
      <c r="A1335" s="6" t="s">
        <v>31</v>
      </c>
      <c r="B1335" s="6" t="s">
        <v>147</v>
      </c>
      <c r="C1335" s="6" t="s">
        <v>32</v>
      </c>
      <c r="D1335" s="6" t="s">
        <v>32</v>
      </c>
      <c r="E1335" s="6" t="s">
        <v>36</v>
      </c>
      <c r="F1335" s="24" t="str">
        <f>+TabIPW[[#This Row],[WK]]&amp;TabIPW[[#This Row],[PK]]&amp;TabIPW[[#This Row],[GK]]</f>
        <v>180202</v>
      </c>
      <c r="G1335" s="6" t="s">
        <v>1292</v>
      </c>
      <c r="H1335" s="34">
        <v>1.8294152E-5</v>
      </c>
      <c r="I1335" s="35">
        <v>5792</v>
      </c>
      <c r="J1335" s="34">
        <v>1.40388E-5</v>
      </c>
      <c r="K1335" s="35">
        <v>3579</v>
      </c>
      <c r="L1335" s="34">
        <v>4.8155300000000003E-5</v>
      </c>
      <c r="M1335" s="35">
        <v>4361.38</v>
      </c>
      <c r="N1335" s="34">
        <v>4.5657200000000001E-5</v>
      </c>
      <c r="O1335" s="35">
        <v>35</v>
      </c>
      <c r="P1335" s="34">
        <v>4.8680000000000001E-5</v>
      </c>
      <c r="Q1335" s="35">
        <v>258</v>
      </c>
      <c r="R1335" s="34">
        <v>5.9020900000000003E-5</v>
      </c>
      <c r="S1335" s="35">
        <v>232</v>
      </c>
      <c r="T1335" s="34">
        <v>4.8791999999999998E-6</v>
      </c>
      <c r="U1335" s="35">
        <v>114.4</v>
      </c>
      <c r="V1335" s="34">
        <v>1.4045299999999999E-5</v>
      </c>
      <c r="W1335" s="35">
        <v>4361.38</v>
      </c>
    </row>
    <row r="1336" spans="1:23" ht="14.45" x14ac:dyDescent="0.3">
      <c r="A1336" s="6" t="s">
        <v>31</v>
      </c>
      <c r="B1336" s="6" t="s">
        <v>147</v>
      </c>
      <c r="C1336" s="6" t="s">
        <v>32</v>
      </c>
      <c r="D1336" s="6" t="s">
        <v>37</v>
      </c>
      <c r="E1336" s="6" t="s">
        <v>36</v>
      </c>
      <c r="F1336" s="24" t="str">
        <f>+TabIPW[[#This Row],[WK]]&amp;TabIPW[[#This Row],[PK]]&amp;TabIPW[[#This Row],[GK]]</f>
        <v>180203</v>
      </c>
      <c r="G1336" s="6" t="s">
        <v>1293</v>
      </c>
      <c r="H1336" s="34">
        <v>2.3752071999999999E-5</v>
      </c>
      <c r="I1336" s="35">
        <v>7520</v>
      </c>
      <c r="J1336" s="34">
        <v>1.8459599999999999E-5</v>
      </c>
      <c r="K1336" s="35">
        <v>4706</v>
      </c>
      <c r="L1336" s="34">
        <v>6.2522100000000002E-5</v>
      </c>
      <c r="M1336" s="35">
        <v>5662.56</v>
      </c>
      <c r="N1336" s="34">
        <v>6.0006600000000002E-5</v>
      </c>
      <c r="O1336" s="35">
        <v>46</v>
      </c>
      <c r="P1336" s="34">
        <v>4.3396899999999998E-5</v>
      </c>
      <c r="Q1336" s="35">
        <v>230</v>
      </c>
      <c r="R1336" s="34">
        <v>4.2739299999999999E-5</v>
      </c>
      <c r="S1336" s="35">
        <v>168</v>
      </c>
      <c r="T1336" s="34">
        <v>8.5854999999999994E-6</v>
      </c>
      <c r="U1336" s="35">
        <v>201.3</v>
      </c>
      <c r="V1336" s="34">
        <v>1.8235599999999999E-5</v>
      </c>
      <c r="W1336" s="35">
        <v>5662.56</v>
      </c>
    </row>
    <row r="1337" spans="1:23" ht="14.45" x14ac:dyDescent="0.3">
      <c r="A1337" s="6" t="s">
        <v>31</v>
      </c>
      <c r="B1337" s="6" t="s">
        <v>147</v>
      </c>
      <c r="C1337" s="6" t="s">
        <v>32</v>
      </c>
      <c r="D1337" s="6" t="s">
        <v>39</v>
      </c>
      <c r="E1337" s="6" t="s">
        <v>36</v>
      </c>
      <c r="F1337" s="24" t="str">
        <f>+TabIPW[[#This Row],[WK]]&amp;TabIPW[[#This Row],[PK]]&amp;TabIPW[[#This Row],[GK]]</f>
        <v>180204</v>
      </c>
      <c r="G1337" s="6" t="s">
        <v>1294</v>
      </c>
      <c r="H1337" s="34">
        <v>2.8322448000000003E-5</v>
      </c>
      <c r="I1337" s="35">
        <v>8967</v>
      </c>
      <c r="J1337" s="34">
        <v>2.1197500000000002E-5</v>
      </c>
      <c r="K1337" s="35">
        <v>5404</v>
      </c>
      <c r="L1337" s="34">
        <v>7.4552600000000002E-5</v>
      </c>
      <c r="M1337" s="35">
        <v>6752.15</v>
      </c>
      <c r="N1337" s="34">
        <v>7.0442499999999995E-5</v>
      </c>
      <c r="O1337" s="35">
        <v>54</v>
      </c>
      <c r="P1337" s="34">
        <v>6.6416100000000003E-5</v>
      </c>
      <c r="Q1337" s="35">
        <v>352</v>
      </c>
      <c r="R1337" s="34">
        <v>3.25633E-5</v>
      </c>
      <c r="S1337" s="35">
        <v>128</v>
      </c>
      <c r="T1337" s="34">
        <v>1.4445599999999999E-5</v>
      </c>
      <c r="U1337" s="35">
        <v>338.7</v>
      </c>
      <c r="V1337" s="34">
        <v>2.1744500000000002E-5</v>
      </c>
      <c r="W1337" s="35">
        <v>6752.15</v>
      </c>
    </row>
    <row r="1338" spans="1:23" ht="14.45" x14ac:dyDescent="0.3">
      <c r="A1338" s="6" t="s">
        <v>31</v>
      </c>
      <c r="B1338" s="6" t="s">
        <v>147</v>
      </c>
      <c r="C1338" s="6" t="s">
        <v>32</v>
      </c>
      <c r="D1338" s="6" t="s">
        <v>42</v>
      </c>
      <c r="E1338" s="6" t="s">
        <v>36</v>
      </c>
      <c r="F1338" s="24" t="str">
        <f>+TabIPW[[#This Row],[WK]]&amp;TabIPW[[#This Row],[PK]]&amp;TabIPW[[#This Row],[GK]]</f>
        <v>180205</v>
      </c>
      <c r="G1338" s="6" t="s">
        <v>1295</v>
      </c>
      <c r="H1338" s="34">
        <v>2.3859464000000002E-5</v>
      </c>
      <c r="I1338" s="35">
        <v>7554</v>
      </c>
      <c r="J1338" s="34">
        <v>1.80908E-5</v>
      </c>
      <c r="K1338" s="35">
        <v>4612</v>
      </c>
      <c r="L1338" s="34">
        <v>6.2804699999999999E-5</v>
      </c>
      <c r="M1338" s="35">
        <v>5688.16</v>
      </c>
      <c r="N1338" s="34">
        <v>5.8702100000000002E-5</v>
      </c>
      <c r="O1338" s="35">
        <v>45</v>
      </c>
      <c r="P1338" s="34">
        <v>5.84914E-5</v>
      </c>
      <c r="Q1338" s="35">
        <v>310</v>
      </c>
      <c r="R1338" s="34">
        <v>6.6653E-5</v>
      </c>
      <c r="S1338" s="35">
        <v>262</v>
      </c>
      <c r="T1338" s="34">
        <v>9.7327999999999994E-6</v>
      </c>
      <c r="U1338" s="35">
        <v>228.2</v>
      </c>
      <c r="V1338" s="34">
        <v>1.8318E-5</v>
      </c>
      <c r="W1338" s="35">
        <v>5688.16</v>
      </c>
    </row>
    <row r="1339" spans="1:23" ht="14.45" x14ac:dyDescent="0.3">
      <c r="A1339" s="6" t="s">
        <v>31</v>
      </c>
      <c r="B1339" s="6" t="s">
        <v>147</v>
      </c>
      <c r="C1339" s="6" t="s">
        <v>32</v>
      </c>
      <c r="D1339" s="6" t="s">
        <v>44</v>
      </c>
      <c r="E1339" s="6" t="s">
        <v>36</v>
      </c>
      <c r="F1339" s="24" t="str">
        <f>+TabIPW[[#This Row],[WK]]&amp;TabIPW[[#This Row],[PK]]&amp;TabIPW[[#This Row],[GK]]</f>
        <v>180206</v>
      </c>
      <c r="G1339" s="6" t="s">
        <v>1296</v>
      </c>
      <c r="H1339" s="34">
        <v>2.3673112000000002E-5</v>
      </c>
      <c r="I1339" s="35">
        <v>7495</v>
      </c>
      <c r="J1339" s="34">
        <v>1.7922199999999999E-5</v>
      </c>
      <c r="K1339" s="35">
        <v>4569</v>
      </c>
      <c r="L1339" s="34">
        <v>6.2314299999999994E-5</v>
      </c>
      <c r="M1339" s="35">
        <v>5643.74</v>
      </c>
      <c r="N1339" s="34">
        <v>6.5224599999999999E-5</v>
      </c>
      <c r="O1339" s="35">
        <v>50</v>
      </c>
      <c r="P1339" s="34">
        <v>3.75477E-5</v>
      </c>
      <c r="Q1339" s="35">
        <v>199</v>
      </c>
      <c r="R1339" s="34">
        <v>5.8003300000000001E-5</v>
      </c>
      <c r="S1339" s="35">
        <v>228</v>
      </c>
      <c r="T1339" s="34">
        <v>1.3904000000000001E-6</v>
      </c>
      <c r="U1339" s="35">
        <v>32.6</v>
      </c>
      <c r="V1339" s="34">
        <v>1.8175000000000001E-5</v>
      </c>
      <c r="W1339" s="35">
        <v>5643.74</v>
      </c>
    </row>
    <row r="1340" spans="1:23" ht="14.45" x14ac:dyDescent="0.3">
      <c r="A1340" s="6" t="s">
        <v>31</v>
      </c>
      <c r="B1340" s="6" t="s">
        <v>147</v>
      </c>
      <c r="C1340" s="6" t="s">
        <v>37</v>
      </c>
      <c r="D1340" s="6" t="s">
        <v>33</v>
      </c>
      <c r="E1340" s="6" t="s">
        <v>34</v>
      </c>
      <c r="F1340" s="24" t="str">
        <f>+TabIPW[[#This Row],[WK]]&amp;TabIPW[[#This Row],[PK]]&amp;TabIPW[[#This Row],[GK]]</f>
        <v>180301</v>
      </c>
      <c r="G1340" s="6" t="s">
        <v>1297</v>
      </c>
      <c r="H1340" s="34">
        <v>1.3577214400000001E-4</v>
      </c>
      <c r="I1340" s="35">
        <v>42986</v>
      </c>
      <c r="J1340" s="34">
        <v>1.019355E-4</v>
      </c>
      <c r="K1340" s="35">
        <v>25987</v>
      </c>
      <c r="L1340" s="34">
        <v>3.8966439999999999E-4</v>
      </c>
      <c r="M1340" s="35">
        <v>35291.51</v>
      </c>
      <c r="N1340" s="34">
        <v>3.0003300000000001E-4</v>
      </c>
      <c r="O1340" s="35">
        <v>230</v>
      </c>
      <c r="P1340" s="34">
        <v>4.1170429999999998E-4</v>
      </c>
      <c r="Q1340" s="35">
        <v>2182</v>
      </c>
      <c r="R1340" s="34">
        <v>2.1445970000000001E-4</v>
      </c>
      <c r="S1340" s="35">
        <v>843</v>
      </c>
      <c r="T1340" s="34">
        <v>1.5447440000000001E-4</v>
      </c>
      <c r="U1340" s="35">
        <v>3621.9</v>
      </c>
      <c r="V1340" s="34">
        <v>1.136521E-4</v>
      </c>
      <c r="W1340" s="35">
        <v>35291.51</v>
      </c>
    </row>
    <row r="1341" spans="1:23" ht="14.45" x14ac:dyDescent="0.3">
      <c r="A1341" s="6" t="s">
        <v>31</v>
      </c>
      <c r="B1341" s="6" t="s">
        <v>147</v>
      </c>
      <c r="C1341" s="6" t="s">
        <v>37</v>
      </c>
      <c r="D1341" s="6" t="s">
        <v>32</v>
      </c>
      <c r="E1341" s="6" t="s">
        <v>40</v>
      </c>
      <c r="F1341" s="24" t="str">
        <f>+TabIPW[[#This Row],[WK]]&amp;TabIPW[[#This Row],[PK]]&amp;TabIPW[[#This Row],[GK]]</f>
        <v>180302</v>
      </c>
      <c r="G1341" s="6" t="s">
        <v>1298</v>
      </c>
      <c r="H1341" s="34">
        <v>4.0015288000000003E-5</v>
      </c>
      <c r="I1341" s="35">
        <v>12669</v>
      </c>
      <c r="J1341" s="34">
        <v>3.0697900000000003E-5</v>
      </c>
      <c r="K1341" s="35">
        <v>7826</v>
      </c>
      <c r="L1341" s="34">
        <v>1.148434E-4</v>
      </c>
      <c r="M1341" s="35">
        <v>10401.25</v>
      </c>
      <c r="N1341" s="34">
        <v>1.082728E-4</v>
      </c>
      <c r="O1341" s="35">
        <v>83</v>
      </c>
      <c r="P1341" s="34">
        <v>7.6416199999999995E-5</v>
      </c>
      <c r="Q1341" s="35">
        <v>405</v>
      </c>
      <c r="R1341" s="34">
        <v>6.9960200000000001E-5</v>
      </c>
      <c r="S1341" s="35">
        <v>275</v>
      </c>
      <c r="T1341" s="34">
        <v>9.0460999999999997E-6</v>
      </c>
      <c r="U1341" s="35">
        <v>212.10000000000002</v>
      </c>
      <c r="V1341" s="34">
        <v>3.3495999999999999E-5</v>
      </c>
      <c r="W1341" s="35">
        <v>10401.25</v>
      </c>
    </row>
    <row r="1342" spans="1:23" ht="14.45" x14ac:dyDescent="0.3">
      <c r="A1342" s="6" t="s">
        <v>31</v>
      </c>
      <c r="B1342" s="6" t="s">
        <v>147</v>
      </c>
      <c r="C1342" s="6" t="s">
        <v>37</v>
      </c>
      <c r="D1342" s="6" t="s">
        <v>37</v>
      </c>
      <c r="E1342" s="6" t="s">
        <v>36</v>
      </c>
      <c r="F1342" s="24" t="str">
        <f>+TabIPW[[#This Row],[WK]]&amp;TabIPW[[#This Row],[PK]]&amp;TabIPW[[#This Row],[GK]]</f>
        <v>180303</v>
      </c>
      <c r="G1342" s="6" t="s">
        <v>1288</v>
      </c>
      <c r="H1342" s="34">
        <v>4.2134656000000001E-5</v>
      </c>
      <c r="I1342" s="35">
        <v>13340</v>
      </c>
      <c r="J1342" s="34">
        <v>3.2200299999999997E-5</v>
      </c>
      <c r="K1342" s="35">
        <v>8209</v>
      </c>
      <c r="L1342" s="34">
        <v>1.2092589999999999E-4</v>
      </c>
      <c r="M1342" s="35">
        <v>10952.14</v>
      </c>
      <c r="N1342" s="34">
        <v>8.7400900000000005E-5</v>
      </c>
      <c r="O1342" s="35">
        <v>67</v>
      </c>
      <c r="P1342" s="34">
        <v>8.4340900000000004E-5</v>
      </c>
      <c r="Q1342" s="35">
        <v>447</v>
      </c>
      <c r="R1342" s="34">
        <v>6.7416199999999993E-5</v>
      </c>
      <c r="S1342" s="35">
        <v>265</v>
      </c>
      <c r="T1342" s="34">
        <v>3.3825799999999997E-5</v>
      </c>
      <c r="U1342" s="35">
        <v>793.1</v>
      </c>
      <c r="V1342" s="34">
        <v>3.52701E-5</v>
      </c>
      <c r="W1342" s="35">
        <v>10952.14</v>
      </c>
    </row>
    <row r="1343" spans="1:23" ht="14.45" x14ac:dyDescent="0.3">
      <c r="A1343" s="6" t="s">
        <v>31</v>
      </c>
      <c r="B1343" s="6" t="s">
        <v>147</v>
      </c>
      <c r="C1343" s="6" t="s">
        <v>37</v>
      </c>
      <c r="D1343" s="6" t="s">
        <v>39</v>
      </c>
      <c r="E1343" s="6" t="s">
        <v>36</v>
      </c>
      <c r="F1343" s="24" t="str">
        <f>+TabIPW[[#This Row],[WK]]&amp;TabIPW[[#This Row],[PK]]&amp;TabIPW[[#This Row],[GK]]</f>
        <v>180304</v>
      </c>
      <c r="G1343" s="6" t="s">
        <v>1297</v>
      </c>
      <c r="H1343" s="34">
        <v>8.1126592000000002E-5</v>
      </c>
      <c r="I1343" s="35">
        <v>25685</v>
      </c>
      <c r="J1343" s="34">
        <v>6.19647E-5</v>
      </c>
      <c r="K1343" s="35">
        <v>15797</v>
      </c>
      <c r="L1343" s="34">
        <v>2.3283240000000001E-4</v>
      </c>
      <c r="M1343" s="35">
        <v>21087.39</v>
      </c>
      <c r="N1343" s="34">
        <v>1.5784349999999999E-4</v>
      </c>
      <c r="O1343" s="35">
        <v>121</v>
      </c>
      <c r="P1343" s="34">
        <v>1.626439E-4</v>
      </c>
      <c r="Q1343" s="35">
        <v>862</v>
      </c>
      <c r="R1343" s="34">
        <v>9.6926600000000001E-5</v>
      </c>
      <c r="S1343" s="35">
        <v>381</v>
      </c>
      <c r="T1343" s="34">
        <v>7.6365000000000005E-5</v>
      </c>
      <c r="U1343" s="35">
        <v>1790.5</v>
      </c>
      <c r="V1343" s="34">
        <v>6.7909400000000004E-5</v>
      </c>
      <c r="W1343" s="35">
        <v>21087.39</v>
      </c>
    </row>
    <row r="1344" spans="1:23" ht="14.45" x14ac:dyDescent="0.3">
      <c r="A1344" s="6" t="s">
        <v>31</v>
      </c>
      <c r="B1344" s="6" t="s">
        <v>147</v>
      </c>
      <c r="C1344" s="6" t="s">
        <v>37</v>
      </c>
      <c r="D1344" s="6" t="s">
        <v>42</v>
      </c>
      <c r="E1344" s="6" t="s">
        <v>36</v>
      </c>
      <c r="F1344" s="24" t="str">
        <f>+TabIPW[[#This Row],[WK]]&amp;TabIPW[[#This Row],[PK]]&amp;TabIPW[[#This Row],[GK]]</f>
        <v>180305</v>
      </c>
      <c r="G1344" s="6" t="s">
        <v>1299</v>
      </c>
      <c r="H1344" s="34">
        <v>1.6547488000000001E-5</v>
      </c>
      <c r="I1344" s="35">
        <v>5239</v>
      </c>
      <c r="J1344" s="34">
        <v>1.27052E-5</v>
      </c>
      <c r="K1344" s="35">
        <v>3239</v>
      </c>
      <c r="L1344" s="34">
        <v>4.7491099999999997E-5</v>
      </c>
      <c r="M1344" s="35">
        <v>4301.22</v>
      </c>
      <c r="N1344" s="34">
        <v>5.0875199999999997E-5</v>
      </c>
      <c r="O1344" s="35">
        <v>39</v>
      </c>
      <c r="P1344" s="34">
        <v>4.3962899999999999E-5</v>
      </c>
      <c r="Q1344" s="35">
        <v>233</v>
      </c>
      <c r="R1344" s="34">
        <v>3.6633700000000001E-5</v>
      </c>
      <c r="S1344" s="35">
        <v>144</v>
      </c>
      <c r="T1344" s="34">
        <v>1.2752000000000001E-6</v>
      </c>
      <c r="U1344" s="35">
        <v>29.9</v>
      </c>
      <c r="V1344" s="34">
        <v>1.38516E-5</v>
      </c>
      <c r="W1344" s="35">
        <v>4301.22</v>
      </c>
    </row>
    <row r="1345" spans="1:23" ht="14.45" x14ac:dyDescent="0.3">
      <c r="A1345" s="6" t="s">
        <v>31</v>
      </c>
      <c r="B1345" s="6" t="s">
        <v>147</v>
      </c>
      <c r="C1345" s="6" t="s">
        <v>37</v>
      </c>
      <c r="D1345" s="6" t="s">
        <v>44</v>
      </c>
      <c r="E1345" s="6" t="s">
        <v>40</v>
      </c>
      <c r="F1345" s="24" t="str">
        <f>+TabIPW[[#This Row],[WK]]&amp;TabIPW[[#This Row],[PK]]&amp;TabIPW[[#This Row],[GK]]</f>
        <v>180306</v>
      </c>
      <c r="G1345" s="6" t="s">
        <v>1300</v>
      </c>
      <c r="H1345" s="34">
        <v>5.7633520000000004E-5</v>
      </c>
      <c r="I1345" s="35">
        <v>18247</v>
      </c>
      <c r="J1345" s="34">
        <v>4.3811099999999998E-5</v>
      </c>
      <c r="K1345" s="35">
        <v>11169</v>
      </c>
      <c r="L1345" s="34">
        <v>1.6540749999999999E-4</v>
      </c>
      <c r="M1345" s="35">
        <v>14980.79</v>
      </c>
      <c r="N1345" s="34">
        <v>1.3566709999999999E-4</v>
      </c>
      <c r="O1345" s="35">
        <v>104</v>
      </c>
      <c r="P1345" s="34">
        <v>1.2509620000000001E-4</v>
      </c>
      <c r="Q1345" s="35">
        <v>663</v>
      </c>
      <c r="R1345" s="34">
        <v>8.9803399999999995E-5</v>
      </c>
      <c r="S1345" s="35">
        <v>353</v>
      </c>
      <c r="T1345" s="34">
        <v>2.5031299999999999E-5</v>
      </c>
      <c r="U1345" s="35">
        <v>586.90000000000009</v>
      </c>
      <c r="V1345" s="34">
        <v>4.8243900000000001E-5</v>
      </c>
      <c r="W1345" s="35">
        <v>14980.79</v>
      </c>
    </row>
    <row r="1346" spans="1:23" ht="14.45" x14ac:dyDescent="0.3">
      <c r="A1346" s="6" t="s">
        <v>31</v>
      </c>
      <c r="B1346" s="6" t="s">
        <v>147</v>
      </c>
      <c r="C1346" s="6" t="s">
        <v>37</v>
      </c>
      <c r="D1346" s="6" t="s">
        <v>51</v>
      </c>
      <c r="E1346" s="6" t="s">
        <v>36</v>
      </c>
      <c r="F1346" s="24" t="str">
        <f>+TabIPW[[#This Row],[WK]]&amp;TabIPW[[#This Row],[PK]]&amp;TabIPW[[#This Row],[GK]]</f>
        <v>180307</v>
      </c>
      <c r="G1346" s="6" t="s">
        <v>1301</v>
      </c>
      <c r="H1346" s="34">
        <v>4.5637456000000004E-5</v>
      </c>
      <c r="I1346" s="35">
        <v>14449</v>
      </c>
      <c r="J1346" s="34">
        <v>3.5130399999999998E-5</v>
      </c>
      <c r="K1346" s="35">
        <v>8956</v>
      </c>
      <c r="L1346" s="34">
        <v>1.309789E-4</v>
      </c>
      <c r="M1346" s="35">
        <v>11862.63</v>
      </c>
      <c r="N1346" s="34">
        <v>1.043593E-4</v>
      </c>
      <c r="O1346" s="35">
        <v>80</v>
      </c>
      <c r="P1346" s="34">
        <v>1.0358639999999999E-4</v>
      </c>
      <c r="Q1346" s="35">
        <v>549</v>
      </c>
      <c r="R1346" s="34">
        <v>6.4363399999999994E-5</v>
      </c>
      <c r="S1346" s="35">
        <v>253</v>
      </c>
      <c r="T1346" s="34">
        <v>3.9383099999999999E-5</v>
      </c>
      <c r="U1346" s="35">
        <v>923.4</v>
      </c>
      <c r="V1346" s="34">
        <v>3.8202199999999998E-5</v>
      </c>
      <c r="W1346" s="35">
        <v>11862.63</v>
      </c>
    </row>
    <row r="1347" spans="1:23" ht="14.45" x14ac:dyDescent="0.3">
      <c r="A1347" s="6" t="s">
        <v>31</v>
      </c>
      <c r="B1347" s="6" t="s">
        <v>147</v>
      </c>
      <c r="C1347" s="6" t="s">
        <v>39</v>
      </c>
      <c r="D1347" s="6" t="s">
        <v>33</v>
      </c>
      <c r="E1347" s="6" t="s">
        <v>34</v>
      </c>
      <c r="F1347" s="24" t="str">
        <f>+TabIPW[[#This Row],[WK]]&amp;TabIPW[[#This Row],[PK]]&amp;TabIPW[[#This Row],[GK]]</f>
        <v>180401</v>
      </c>
      <c r="G1347" s="6" t="s">
        <v>1302</v>
      </c>
      <c r="H1347" s="34">
        <v>1.11489448E-4</v>
      </c>
      <c r="I1347" s="35">
        <v>35298</v>
      </c>
      <c r="J1347" s="34">
        <v>8.2899300000000001E-5</v>
      </c>
      <c r="K1347" s="35">
        <v>21134</v>
      </c>
      <c r="L1347" s="34">
        <v>3.08671E-4</v>
      </c>
      <c r="M1347" s="35">
        <v>27956.02</v>
      </c>
      <c r="N1347" s="34">
        <v>2.530713E-4</v>
      </c>
      <c r="O1347" s="35">
        <v>194</v>
      </c>
      <c r="P1347" s="34">
        <v>3.3585409999999999E-4</v>
      </c>
      <c r="Q1347" s="35">
        <v>1780</v>
      </c>
      <c r="R1347" s="34">
        <v>1.679044E-4</v>
      </c>
      <c r="S1347" s="35">
        <v>660</v>
      </c>
      <c r="T1347" s="34">
        <v>1.3516670000000001E-4</v>
      </c>
      <c r="U1347" s="35">
        <v>3169.2</v>
      </c>
      <c r="V1347" s="34">
        <v>9.0029099999999995E-5</v>
      </c>
      <c r="W1347" s="35">
        <v>27956.02</v>
      </c>
    </row>
    <row r="1348" spans="1:23" ht="14.45" x14ac:dyDescent="0.3">
      <c r="A1348" s="6" t="s">
        <v>31</v>
      </c>
      <c r="B1348" s="6" t="s">
        <v>147</v>
      </c>
      <c r="C1348" s="6" t="s">
        <v>39</v>
      </c>
      <c r="D1348" s="6" t="s">
        <v>32</v>
      </c>
      <c r="E1348" s="6" t="s">
        <v>34</v>
      </c>
      <c r="F1348" s="24" t="str">
        <f>+TabIPW[[#This Row],[WK]]&amp;TabIPW[[#This Row],[PK]]&amp;TabIPW[[#This Row],[GK]]</f>
        <v>180402</v>
      </c>
      <c r="G1348" s="6" t="s">
        <v>1303</v>
      </c>
      <c r="H1348" s="34">
        <v>1.5587296000000001E-5</v>
      </c>
      <c r="I1348" s="35">
        <v>4935</v>
      </c>
      <c r="J1348" s="34">
        <v>1.23404E-5</v>
      </c>
      <c r="K1348" s="35">
        <v>3146</v>
      </c>
      <c r="L1348" s="34">
        <v>4.3155200000000003E-5</v>
      </c>
      <c r="M1348" s="35">
        <v>3908.52</v>
      </c>
      <c r="N1348" s="34">
        <v>2.3480800000000001E-5</v>
      </c>
      <c r="O1348" s="35">
        <v>18</v>
      </c>
      <c r="P1348" s="34">
        <v>4.3774199999999998E-5</v>
      </c>
      <c r="Q1348" s="35">
        <v>232</v>
      </c>
      <c r="R1348" s="34">
        <v>2.0860799999999999E-5</v>
      </c>
      <c r="S1348" s="35">
        <v>82</v>
      </c>
      <c r="T1348" s="34">
        <v>1.6765800000000001E-5</v>
      </c>
      <c r="U1348" s="35">
        <v>393.1</v>
      </c>
      <c r="V1348" s="34">
        <v>1.25869E-5</v>
      </c>
      <c r="W1348" s="35">
        <v>3908.52</v>
      </c>
    </row>
    <row r="1349" spans="1:23" ht="14.45" x14ac:dyDescent="0.3">
      <c r="A1349" s="6" t="s">
        <v>31</v>
      </c>
      <c r="B1349" s="6" t="s">
        <v>147</v>
      </c>
      <c r="C1349" s="6" t="s">
        <v>39</v>
      </c>
      <c r="D1349" s="6" t="s">
        <v>37</v>
      </c>
      <c r="E1349" s="6" t="s">
        <v>36</v>
      </c>
      <c r="F1349" s="24" t="str">
        <f>+TabIPW[[#This Row],[WK]]&amp;TabIPW[[#This Row],[PK]]&amp;TabIPW[[#This Row],[GK]]</f>
        <v>180403</v>
      </c>
      <c r="G1349" s="6" t="s">
        <v>1304</v>
      </c>
      <c r="H1349" s="34">
        <v>1.6635928000000001E-5</v>
      </c>
      <c r="I1349" s="35">
        <v>5267</v>
      </c>
      <c r="J1349" s="34">
        <v>1.2787500000000001E-5</v>
      </c>
      <c r="K1349" s="35">
        <v>3260</v>
      </c>
      <c r="L1349" s="34">
        <v>4.6058399999999999E-5</v>
      </c>
      <c r="M1349" s="35">
        <v>4171.46</v>
      </c>
      <c r="N1349" s="34">
        <v>4.6961700000000001E-5</v>
      </c>
      <c r="O1349" s="35">
        <v>36</v>
      </c>
      <c r="P1349" s="34">
        <v>2.3396599999999999E-5</v>
      </c>
      <c r="Q1349" s="35">
        <v>124</v>
      </c>
      <c r="R1349" s="34">
        <v>2.0860799999999999E-5</v>
      </c>
      <c r="S1349" s="35">
        <v>82</v>
      </c>
      <c r="T1349" s="34">
        <v>1.5443599999999999E-5</v>
      </c>
      <c r="U1349" s="35">
        <v>362.1</v>
      </c>
      <c r="V1349" s="34">
        <v>1.34337E-5</v>
      </c>
      <c r="W1349" s="35">
        <v>4171.46</v>
      </c>
    </row>
    <row r="1350" spans="1:23" ht="14.45" x14ac:dyDescent="0.3">
      <c r="A1350" s="6" t="s">
        <v>31</v>
      </c>
      <c r="B1350" s="6" t="s">
        <v>147</v>
      </c>
      <c r="C1350" s="6" t="s">
        <v>39</v>
      </c>
      <c r="D1350" s="6" t="s">
        <v>39</v>
      </c>
      <c r="E1350" s="6" t="s">
        <v>36</v>
      </c>
      <c r="F1350" s="24" t="str">
        <f>+TabIPW[[#This Row],[WK]]&amp;TabIPW[[#This Row],[PK]]&amp;TabIPW[[#This Row],[GK]]</f>
        <v>180404</v>
      </c>
      <c r="G1350" s="6" t="s">
        <v>1302</v>
      </c>
      <c r="H1350" s="34">
        <v>4.1455575999999998E-5</v>
      </c>
      <c r="I1350" s="35">
        <v>13125</v>
      </c>
      <c r="J1350" s="34">
        <v>3.1902200000000001E-5</v>
      </c>
      <c r="K1350" s="35">
        <v>8133</v>
      </c>
      <c r="L1350" s="34">
        <v>1.147744E-4</v>
      </c>
      <c r="M1350" s="35">
        <v>10395</v>
      </c>
      <c r="N1350" s="34">
        <v>7.4356000000000004E-5</v>
      </c>
      <c r="O1350" s="35">
        <v>57</v>
      </c>
      <c r="P1350" s="34">
        <v>7.1510500000000006E-5</v>
      </c>
      <c r="Q1350" s="35">
        <v>379</v>
      </c>
      <c r="R1350" s="34">
        <v>5.7494500000000003E-5</v>
      </c>
      <c r="S1350" s="35">
        <v>226</v>
      </c>
      <c r="T1350" s="34">
        <v>4.5362599999999998E-5</v>
      </c>
      <c r="U1350" s="35">
        <v>1063.5999999999999</v>
      </c>
      <c r="V1350" s="34">
        <v>3.3475900000000002E-5</v>
      </c>
      <c r="W1350" s="35">
        <v>10395</v>
      </c>
    </row>
    <row r="1351" spans="1:23" ht="14.45" x14ac:dyDescent="0.3">
      <c r="A1351" s="6" t="s">
        <v>31</v>
      </c>
      <c r="B1351" s="6" t="s">
        <v>147</v>
      </c>
      <c r="C1351" s="6" t="s">
        <v>39</v>
      </c>
      <c r="D1351" s="6" t="s">
        <v>42</v>
      </c>
      <c r="E1351" s="6" t="s">
        <v>36</v>
      </c>
      <c r="F1351" s="24" t="str">
        <f>+TabIPW[[#This Row],[WK]]&amp;TabIPW[[#This Row],[PK]]&amp;TabIPW[[#This Row],[GK]]</f>
        <v>180405</v>
      </c>
      <c r="G1351" s="6" t="s">
        <v>1305</v>
      </c>
      <c r="H1351" s="34">
        <v>2.0757791999999998E-5</v>
      </c>
      <c r="I1351" s="35">
        <v>6572</v>
      </c>
      <c r="J1351" s="34">
        <v>1.5996200000000001E-5</v>
      </c>
      <c r="K1351" s="35">
        <v>4078</v>
      </c>
      <c r="L1351" s="34">
        <v>5.7470199999999997E-5</v>
      </c>
      <c r="M1351" s="35">
        <v>5205.0200000000004</v>
      </c>
      <c r="N1351" s="34">
        <v>4.8266200000000002E-5</v>
      </c>
      <c r="O1351" s="35">
        <v>37</v>
      </c>
      <c r="P1351" s="34">
        <v>4.3019499999999997E-5</v>
      </c>
      <c r="Q1351" s="35">
        <v>228</v>
      </c>
      <c r="R1351" s="34">
        <v>4.9862499999999999E-5</v>
      </c>
      <c r="S1351" s="35">
        <v>196</v>
      </c>
      <c r="T1351" s="34">
        <v>1.2969899999999999E-5</v>
      </c>
      <c r="U1351" s="35">
        <v>304.10000000000002</v>
      </c>
      <c r="V1351" s="34">
        <v>1.67622E-5</v>
      </c>
      <c r="W1351" s="35">
        <v>5205.0200000000004</v>
      </c>
    </row>
    <row r="1352" spans="1:23" ht="14.45" x14ac:dyDescent="0.3">
      <c r="A1352" s="6" t="s">
        <v>31</v>
      </c>
      <c r="B1352" s="6" t="s">
        <v>147</v>
      </c>
      <c r="C1352" s="6" t="s">
        <v>39</v>
      </c>
      <c r="D1352" s="6" t="s">
        <v>44</v>
      </c>
      <c r="E1352" s="6" t="s">
        <v>36</v>
      </c>
      <c r="F1352" s="24" t="str">
        <f>+TabIPW[[#This Row],[WK]]&amp;TabIPW[[#This Row],[PK]]&amp;TabIPW[[#This Row],[GK]]</f>
        <v>180406</v>
      </c>
      <c r="G1352" s="6" t="s">
        <v>1306</v>
      </c>
      <c r="H1352" s="34">
        <v>2.6566312000000003E-5</v>
      </c>
      <c r="I1352" s="35">
        <v>8411</v>
      </c>
      <c r="J1352" s="34">
        <v>2.0605200000000001E-5</v>
      </c>
      <c r="K1352" s="35">
        <v>5253</v>
      </c>
      <c r="L1352" s="34">
        <v>7.3551800000000003E-5</v>
      </c>
      <c r="M1352" s="35">
        <v>6661.51</v>
      </c>
      <c r="N1352" s="34">
        <v>3.9134700000000003E-5</v>
      </c>
      <c r="O1352" s="35">
        <v>30</v>
      </c>
      <c r="P1352" s="34">
        <v>3.5472200000000002E-5</v>
      </c>
      <c r="Q1352" s="35">
        <v>188</v>
      </c>
      <c r="R1352" s="34">
        <v>2.5948900000000002E-5</v>
      </c>
      <c r="S1352" s="35">
        <v>102</v>
      </c>
      <c r="T1352" s="34">
        <v>2.69122E-5</v>
      </c>
      <c r="U1352" s="35">
        <v>631</v>
      </c>
      <c r="V1352" s="34">
        <v>2.1452599999999999E-5</v>
      </c>
      <c r="W1352" s="35">
        <v>6661.51</v>
      </c>
    </row>
    <row r="1353" spans="1:23" ht="14.45" x14ac:dyDescent="0.3">
      <c r="A1353" s="6" t="s">
        <v>31</v>
      </c>
      <c r="B1353" s="6" t="s">
        <v>147</v>
      </c>
      <c r="C1353" s="6" t="s">
        <v>39</v>
      </c>
      <c r="D1353" s="6" t="s">
        <v>51</v>
      </c>
      <c r="E1353" s="6" t="s">
        <v>40</v>
      </c>
      <c r="F1353" s="24" t="str">
        <f>+TabIPW[[#This Row],[WK]]&amp;TabIPW[[#This Row],[PK]]&amp;TabIPW[[#This Row],[GK]]</f>
        <v>180407</v>
      </c>
      <c r="G1353" s="6" t="s">
        <v>1307</v>
      </c>
      <c r="H1353" s="34">
        <v>2.9247896000000001E-5</v>
      </c>
      <c r="I1353" s="35">
        <v>9260</v>
      </c>
      <c r="J1353" s="34">
        <v>2.2640999999999999E-5</v>
      </c>
      <c r="K1353" s="35">
        <v>5772</v>
      </c>
      <c r="L1353" s="34">
        <v>8.0976099999999999E-5</v>
      </c>
      <c r="M1353" s="35">
        <v>7333.92</v>
      </c>
      <c r="N1353" s="34">
        <v>5.8702100000000002E-5</v>
      </c>
      <c r="O1353" s="35">
        <v>45</v>
      </c>
      <c r="P1353" s="34">
        <v>5.9623500000000003E-5</v>
      </c>
      <c r="Q1353" s="35">
        <v>316</v>
      </c>
      <c r="R1353" s="34">
        <v>5.24065E-5</v>
      </c>
      <c r="S1353" s="35">
        <v>206</v>
      </c>
      <c r="T1353" s="34">
        <v>1.9107199999999999E-5</v>
      </c>
      <c r="U1353" s="35">
        <v>448</v>
      </c>
      <c r="V1353" s="34">
        <v>2.3618E-5</v>
      </c>
      <c r="W1353" s="35">
        <v>7333.92</v>
      </c>
    </row>
    <row r="1354" spans="1:23" ht="14.45" x14ac:dyDescent="0.3">
      <c r="A1354" s="6" t="s">
        <v>31</v>
      </c>
      <c r="B1354" s="6" t="s">
        <v>147</v>
      </c>
      <c r="C1354" s="6" t="s">
        <v>39</v>
      </c>
      <c r="D1354" s="6" t="s">
        <v>75</v>
      </c>
      <c r="E1354" s="6" t="s">
        <v>36</v>
      </c>
      <c r="F1354" s="24" t="str">
        <f>+TabIPW[[#This Row],[WK]]&amp;TabIPW[[#This Row],[PK]]&amp;TabIPW[[#This Row],[GK]]</f>
        <v>180408</v>
      </c>
      <c r="G1354" s="6" t="s">
        <v>1303</v>
      </c>
      <c r="H1354" s="34">
        <v>3.4468928000000001E-5</v>
      </c>
      <c r="I1354" s="35">
        <v>10913</v>
      </c>
      <c r="J1354" s="34">
        <v>2.6795E-5</v>
      </c>
      <c r="K1354" s="35">
        <v>6831</v>
      </c>
      <c r="L1354" s="34">
        <v>9.5431099999999995E-5</v>
      </c>
      <c r="M1354" s="35">
        <v>8643.1</v>
      </c>
      <c r="N1354" s="34">
        <v>9.1314400000000001E-5</v>
      </c>
      <c r="O1354" s="35">
        <v>70</v>
      </c>
      <c r="P1354" s="34">
        <v>6.2265099999999994E-5</v>
      </c>
      <c r="Q1354" s="35">
        <v>330</v>
      </c>
      <c r="R1354" s="34">
        <v>4.4265699999999999E-5</v>
      </c>
      <c r="S1354" s="35">
        <v>174</v>
      </c>
      <c r="T1354" s="34">
        <v>2.1917899999999999E-5</v>
      </c>
      <c r="U1354" s="35">
        <v>513.9</v>
      </c>
      <c r="V1354" s="34">
        <v>2.7834099999999998E-5</v>
      </c>
      <c r="W1354" s="35">
        <v>8643.1</v>
      </c>
    </row>
    <row r="1355" spans="1:23" ht="14.45" x14ac:dyDescent="0.3">
      <c r="A1355" s="6" t="s">
        <v>31</v>
      </c>
      <c r="B1355" s="6" t="s">
        <v>147</v>
      </c>
      <c r="C1355" s="6" t="s">
        <v>39</v>
      </c>
      <c r="D1355" s="6" t="s">
        <v>77</v>
      </c>
      <c r="E1355" s="6" t="s">
        <v>36</v>
      </c>
      <c r="F1355" s="24" t="str">
        <f>+TabIPW[[#This Row],[WK]]&amp;TabIPW[[#This Row],[PK]]&amp;TabIPW[[#This Row],[GK]]</f>
        <v>180409</v>
      </c>
      <c r="G1355" s="6" t="s">
        <v>1308</v>
      </c>
      <c r="H1355" s="34">
        <v>1.3082592000000001E-5</v>
      </c>
      <c r="I1355" s="35">
        <v>4142</v>
      </c>
      <c r="J1355" s="34">
        <v>1.0100599999999999E-5</v>
      </c>
      <c r="K1355" s="35">
        <v>2575</v>
      </c>
      <c r="L1355" s="34">
        <v>3.6220599999999997E-5</v>
      </c>
      <c r="M1355" s="35">
        <v>3280.46</v>
      </c>
      <c r="N1355" s="34">
        <v>5.2179599999999998E-5</v>
      </c>
      <c r="O1355" s="35">
        <v>40</v>
      </c>
      <c r="P1355" s="34">
        <v>2.6226800000000001E-5</v>
      </c>
      <c r="Q1355" s="35">
        <v>139</v>
      </c>
      <c r="R1355" s="34">
        <v>2.2387200000000001E-5</v>
      </c>
      <c r="S1355" s="35">
        <v>88</v>
      </c>
      <c r="T1355" s="34">
        <v>8.5939999999999994E-6</v>
      </c>
      <c r="U1355" s="35">
        <v>201.5</v>
      </c>
      <c r="V1355" s="34">
        <v>1.05643E-5</v>
      </c>
      <c r="W1355" s="35">
        <v>3280.46</v>
      </c>
    </row>
    <row r="1356" spans="1:23" ht="14.45" x14ac:dyDescent="0.3">
      <c r="A1356" s="6" t="s">
        <v>31</v>
      </c>
      <c r="B1356" s="6" t="s">
        <v>147</v>
      </c>
      <c r="C1356" s="6" t="s">
        <v>39</v>
      </c>
      <c r="D1356" s="6" t="s">
        <v>90</v>
      </c>
      <c r="E1356" s="6" t="s">
        <v>36</v>
      </c>
      <c r="F1356" s="24" t="str">
        <f>+TabIPW[[#This Row],[WK]]&amp;TabIPW[[#This Row],[PK]]&amp;TabIPW[[#This Row],[GK]]</f>
        <v>180410</v>
      </c>
      <c r="G1356" s="6" t="s">
        <v>1309</v>
      </c>
      <c r="H1356" s="34">
        <v>1.9415423999999999E-5</v>
      </c>
      <c r="I1356" s="35">
        <v>6147</v>
      </c>
      <c r="J1356" s="34">
        <v>1.49489E-5</v>
      </c>
      <c r="K1356" s="35">
        <v>3811</v>
      </c>
      <c r="L1356" s="34">
        <v>5.37537E-5</v>
      </c>
      <c r="M1356" s="35">
        <v>4868.42</v>
      </c>
      <c r="N1356" s="34">
        <v>6.0006600000000002E-5</v>
      </c>
      <c r="O1356" s="35">
        <v>46</v>
      </c>
      <c r="P1356" s="34">
        <v>3.8679800000000002E-5</v>
      </c>
      <c r="Q1356" s="35">
        <v>205</v>
      </c>
      <c r="R1356" s="34">
        <v>3.6633700000000001E-5</v>
      </c>
      <c r="S1356" s="35">
        <v>144</v>
      </c>
      <c r="T1356" s="34">
        <v>1.9593500000000001E-5</v>
      </c>
      <c r="U1356" s="35">
        <v>459.4</v>
      </c>
      <c r="V1356" s="34">
        <v>1.5678199999999998E-5</v>
      </c>
      <c r="W1356" s="35">
        <v>4868.42</v>
      </c>
    </row>
    <row r="1357" spans="1:23" ht="14.45" x14ac:dyDescent="0.3">
      <c r="A1357" s="6" t="s">
        <v>31</v>
      </c>
      <c r="B1357" s="6" t="s">
        <v>147</v>
      </c>
      <c r="C1357" s="6" t="s">
        <v>39</v>
      </c>
      <c r="D1357" s="6" t="s">
        <v>92</v>
      </c>
      <c r="E1357" s="6" t="s">
        <v>36</v>
      </c>
      <c r="F1357" s="24" t="str">
        <f>+TabIPW[[#This Row],[WK]]&amp;TabIPW[[#This Row],[PK]]&amp;TabIPW[[#This Row],[GK]]</f>
        <v>180411</v>
      </c>
      <c r="G1357" s="6" t="s">
        <v>1310</v>
      </c>
      <c r="H1357" s="34">
        <v>3.7254744000000001E-5</v>
      </c>
      <c r="I1357" s="35">
        <v>11795</v>
      </c>
      <c r="J1357" s="34">
        <v>2.83601E-5</v>
      </c>
      <c r="K1357" s="35">
        <v>7230</v>
      </c>
      <c r="L1357" s="34">
        <v>1.0314389999999999E-4</v>
      </c>
      <c r="M1357" s="35">
        <v>9341.64</v>
      </c>
      <c r="N1357" s="34">
        <v>9.6532400000000004E-5</v>
      </c>
      <c r="O1357" s="35">
        <v>74</v>
      </c>
      <c r="P1357" s="34">
        <v>8.8680599999999999E-5</v>
      </c>
      <c r="Q1357" s="35">
        <v>470</v>
      </c>
      <c r="R1357" s="34">
        <v>6.5126600000000001E-5</v>
      </c>
      <c r="S1357" s="35">
        <v>256</v>
      </c>
      <c r="T1357" s="34">
        <v>2.9104399999999999E-5</v>
      </c>
      <c r="U1357" s="35">
        <v>682.4</v>
      </c>
      <c r="V1357" s="34">
        <v>3.0083600000000001E-5</v>
      </c>
      <c r="W1357" s="35">
        <v>9341.64</v>
      </c>
    </row>
    <row r="1358" spans="1:23" ht="14.45" x14ac:dyDescent="0.3">
      <c r="A1358" s="6" t="s">
        <v>31</v>
      </c>
      <c r="B1358" s="6" t="s">
        <v>147</v>
      </c>
      <c r="C1358" s="6" t="s">
        <v>42</v>
      </c>
      <c r="D1358" s="6" t="s">
        <v>33</v>
      </c>
      <c r="E1358" s="6" t="s">
        <v>34</v>
      </c>
      <c r="F1358" s="24" t="str">
        <f>+TabIPW[[#This Row],[WK]]&amp;TabIPW[[#This Row],[PK]]&amp;TabIPW[[#This Row],[GK]]</f>
        <v>180501</v>
      </c>
      <c r="G1358" s="6" t="s">
        <v>1311</v>
      </c>
      <c r="H1358" s="34">
        <v>1.0336888799999999E-4</v>
      </c>
      <c r="I1358" s="35">
        <v>32727</v>
      </c>
      <c r="J1358" s="34">
        <v>7.8341299999999995E-5</v>
      </c>
      <c r="K1358" s="35">
        <v>19972</v>
      </c>
      <c r="L1358" s="34">
        <v>2.9377659999999997E-4</v>
      </c>
      <c r="M1358" s="35">
        <v>26607.05</v>
      </c>
      <c r="N1358" s="34">
        <v>2.0219610000000001E-4</v>
      </c>
      <c r="O1358" s="35">
        <v>155</v>
      </c>
      <c r="P1358" s="34">
        <v>2.9377800000000002E-4</v>
      </c>
      <c r="Q1358" s="35">
        <v>1557</v>
      </c>
      <c r="R1358" s="34">
        <v>2.5033020000000001E-4</v>
      </c>
      <c r="S1358" s="35">
        <v>984</v>
      </c>
      <c r="T1358" s="34">
        <v>1.1937759999999999E-4</v>
      </c>
      <c r="U1358" s="35">
        <v>2799</v>
      </c>
      <c r="V1358" s="34">
        <v>8.5684899999999997E-5</v>
      </c>
      <c r="W1358" s="35">
        <v>26607.05</v>
      </c>
    </row>
    <row r="1359" spans="1:23" ht="14.45" x14ac:dyDescent="0.3">
      <c r="A1359" s="6" t="s">
        <v>31</v>
      </c>
      <c r="B1359" s="6" t="s">
        <v>147</v>
      </c>
      <c r="C1359" s="6" t="s">
        <v>42</v>
      </c>
      <c r="D1359" s="6" t="s">
        <v>32</v>
      </c>
      <c r="E1359" s="6" t="s">
        <v>36</v>
      </c>
      <c r="F1359" s="24" t="str">
        <f>+TabIPW[[#This Row],[WK]]&amp;TabIPW[[#This Row],[PK]]&amp;TabIPW[[#This Row],[GK]]</f>
        <v>180502</v>
      </c>
      <c r="G1359" s="6" t="s">
        <v>1312</v>
      </c>
      <c r="H1359" s="34">
        <v>2.0012384000000001E-5</v>
      </c>
      <c r="I1359" s="35">
        <v>6336</v>
      </c>
      <c r="J1359" s="34">
        <v>1.55922E-5</v>
      </c>
      <c r="K1359" s="35">
        <v>3975</v>
      </c>
      <c r="L1359" s="34">
        <v>5.6875700000000002E-5</v>
      </c>
      <c r="M1359" s="35">
        <v>5151.17</v>
      </c>
      <c r="N1359" s="34">
        <v>4.6961700000000001E-5</v>
      </c>
      <c r="O1359" s="35">
        <v>36</v>
      </c>
      <c r="P1359" s="34">
        <v>3.7170399999999999E-5</v>
      </c>
      <c r="Q1359" s="35">
        <v>197</v>
      </c>
      <c r="R1359" s="34">
        <v>4.3502499999999999E-5</v>
      </c>
      <c r="S1359" s="35">
        <v>171</v>
      </c>
      <c r="T1359" s="34">
        <v>0</v>
      </c>
      <c r="U1359" s="35">
        <v>0</v>
      </c>
      <c r="V1359" s="34">
        <v>1.6588699999999999E-5</v>
      </c>
      <c r="W1359" s="35">
        <v>5151.17</v>
      </c>
    </row>
    <row r="1360" spans="1:23" ht="14.45" x14ac:dyDescent="0.3">
      <c r="A1360" s="6" t="s">
        <v>31</v>
      </c>
      <c r="B1360" s="6" t="s">
        <v>147</v>
      </c>
      <c r="C1360" s="6" t="s">
        <v>42</v>
      </c>
      <c r="D1360" s="6" t="s">
        <v>37</v>
      </c>
      <c r="E1360" s="6" t="s">
        <v>36</v>
      </c>
      <c r="F1360" s="24" t="str">
        <f>+TabIPW[[#This Row],[WK]]&amp;TabIPW[[#This Row],[PK]]&amp;TabIPW[[#This Row],[GK]]</f>
        <v>180503</v>
      </c>
      <c r="G1360" s="6" t="s">
        <v>1313</v>
      </c>
      <c r="H1360" s="34">
        <v>2.7703383999999999E-5</v>
      </c>
      <c r="I1360" s="35">
        <v>8771</v>
      </c>
      <c r="J1360" s="34">
        <v>2.1169999999999999E-5</v>
      </c>
      <c r="K1360" s="35">
        <v>5397</v>
      </c>
      <c r="L1360" s="34">
        <v>7.8733599999999994E-5</v>
      </c>
      <c r="M1360" s="35">
        <v>7130.82</v>
      </c>
      <c r="N1360" s="34">
        <v>7.1747000000000003E-5</v>
      </c>
      <c r="O1360" s="35">
        <v>55</v>
      </c>
      <c r="P1360" s="34">
        <v>5.0189399999999998E-5</v>
      </c>
      <c r="Q1360" s="35">
        <v>266</v>
      </c>
      <c r="R1360" s="34">
        <v>4.1467300000000002E-5</v>
      </c>
      <c r="S1360" s="35">
        <v>163</v>
      </c>
      <c r="T1360" s="34">
        <v>1.24069E-5</v>
      </c>
      <c r="U1360" s="35">
        <v>290.89999999999998</v>
      </c>
      <c r="V1360" s="34">
        <v>2.2963999999999999E-5</v>
      </c>
      <c r="W1360" s="35">
        <v>7130.82</v>
      </c>
    </row>
    <row r="1361" spans="1:23" ht="14.45" x14ac:dyDescent="0.3">
      <c r="A1361" s="6" t="s">
        <v>31</v>
      </c>
      <c r="B1361" s="6" t="s">
        <v>147</v>
      </c>
      <c r="C1361" s="6" t="s">
        <v>42</v>
      </c>
      <c r="D1361" s="6" t="s">
        <v>39</v>
      </c>
      <c r="E1361" s="6" t="s">
        <v>36</v>
      </c>
      <c r="F1361" s="24" t="str">
        <f>+TabIPW[[#This Row],[WK]]&amp;TabIPW[[#This Row],[PK]]&amp;TabIPW[[#This Row],[GK]]</f>
        <v>180504</v>
      </c>
      <c r="G1361" s="6" t="s">
        <v>1311</v>
      </c>
      <c r="H1361" s="34">
        <v>5.0327864000000005E-5</v>
      </c>
      <c r="I1361" s="35">
        <v>15934</v>
      </c>
      <c r="J1361" s="34">
        <v>3.9119699999999997E-5</v>
      </c>
      <c r="K1361" s="35">
        <v>9973</v>
      </c>
      <c r="L1361" s="34">
        <v>1.430328E-4</v>
      </c>
      <c r="M1361" s="35">
        <v>12954.34</v>
      </c>
      <c r="N1361" s="34">
        <v>8.4791900000000004E-5</v>
      </c>
      <c r="O1361" s="35">
        <v>65</v>
      </c>
      <c r="P1361" s="34">
        <v>5.9434900000000002E-5</v>
      </c>
      <c r="Q1361" s="35">
        <v>315</v>
      </c>
      <c r="R1361" s="34">
        <v>5.9275299999999998E-5</v>
      </c>
      <c r="S1361" s="35">
        <v>233</v>
      </c>
      <c r="T1361" s="34">
        <v>3.1625000000000003E-5</v>
      </c>
      <c r="U1361" s="35">
        <v>741.5</v>
      </c>
      <c r="V1361" s="34">
        <v>4.1717900000000003E-5</v>
      </c>
      <c r="W1361" s="35">
        <v>12954.34</v>
      </c>
    </row>
    <row r="1362" spans="1:23" ht="14.45" x14ac:dyDescent="0.3">
      <c r="A1362" s="6" t="s">
        <v>31</v>
      </c>
      <c r="B1362" s="6" t="s">
        <v>147</v>
      </c>
      <c r="C1362" s="6" t="s">
        <v>42</v>
      </c>
      <c r="D1362" s="6" t="s">
        <v>42</v>
      </c>
      <c r="E1362" s="6" t="s">
        <v>40</v>
      </c>
      <c r="F1362" s="24" t="str">
        <f>+TabIPW[[#This Row],[WK]]&amp;TabIPW[[#This Row],[PK]]&amp;TabIPW[[#This Row],[GK]]</f>
        <v>180505</v>
      </c>
      <c r="G1362" s="6" t="s">
        <v>1314</v>
      </c>
      <c r="H1362" s="34">
        <v>2.7131688E-5</v>
      </c>
      <c r="I1362" s="35">
        <v>8590</v>
      </c>
      <c r="J1362" s="34">
        <v>2.1366199999999999E-5</v>
      </c>
      <c r="K1362" s="35">
        <v>5447</v>
      </c>
      <c r="L1362" s="34">
        <v>7.7108900000000003E-5</v>
      </c>
      <c r="M1362" s="35">
        <v>6983.67</v>
      </c>
      <c r="N1362" s="34">
        <v>6.9138000000000001E-5</v>
      </c>
      <c r="O1362" s="35">
        <v>53</v>
      </c>
      <c r="P1362" s="34">
        <v>5.0000699999999997E-5</v>
      </c>
      <c r="Q1362" s="35">
        <v>265</v>
      </c>
      <c r="R1362" s="34">
        <v>5.9784100000000002E-5</v>
      </c>
      <c r="S1362" s="35">
        <v>235</v>
      </c>
      <c r="T1362" s="34">
        <v>7.7879000000000004E-6</v>
      </c>
      <c r="U1362" s="35">
        <v>182.60000000000002</v>
      </c>
      <c r="V1362" s="34">
        <v>2.24901E-5</v>
      </c>
      <c r="W1362" s="35">
        <v>6983.67</v>
      </c>
    </row>
    <row r="1363" spans="1:23" ht="14.45" x14ac:dyDescent="0.3">
      <c r="A1363" s="6" t="s">
        <v>31</v>
      </c>
      <c r="B1363" s="6" t="s">
        <v>147</v>
      </c>
      <c r="C1363" s="6" t="s">
        <v>42</v>
      </c>
      <c r="D1363" s="6" t="s">
        <v>44</v>
      </c>
      <c r="E1363" s="6" t="s">
        <v>36</v>
      </c>
      <c r="F1363" s="24" t="str">
        <f>+TabIPW[[#This Row],[WK]]&amp;TabIPW[[#This Row],[PK]]&amp;TabIPW[[#This Row],[GK]]</f>
        <v>180506</v>
      </c>
      <c r="G1363" s="6" t="s">
        <v>1315</v>
      </c>
      <c r="H1363" s="34">
        <v>5.3600079999999997E-6</v>
      </c>
      <c r="I1363" s="35">
        <v>1697</v>
      </c>
      <c r="J1363" s="34">
        <v>4.2560000000000004E-6</v>
      </c>
      <c r="K1363" s="35">
        <v>1085</v>
      </c>
      <c r="L1363" s="34">
        <v>1.52333E-5</v>
      </c>
      <c r="M1363" s="35">
        <v>1379.66</v>
      </c>
      <c r="N1363" s="34">
        <v>1.0435899999999999E-5</v>
      </c>
      <c r="O1363" s="35">
        <v>8</v>
      </c>
      <c r="P1363" s="34">
        <v>6.9812000000000002E-6</v>
      </c>
      <c r="Q1363" s="35">
        <v>37</v>
      </c>
      <c r="R1363" s="34">
        <v>2.26416E-5</v>
      </c>
      <c r="S1363" s="35">
        <v>89</v>
      </c>
      <c r="T1363" s="34">
        <v>3.8940000000000003E-6</v>
      </c>
      <c r="U1363" s="35">
        <v>91.300000000000011</v>
      </c>
      <c r="V1363" s="34">
        <v>4.4429999999999996E-6</v>
      </c>
      <c r="W1363" s="35">
        <v>1379.66</v>
      </c>
    </row>
    <row r="1364" spans="1:23" ht="14.45" x14ac:dyDescent="0.3">
      <c r="A1364" s="6" t="s">
        <v>31</v>
      </c>
      <c r="B1364" s="6" t="s">
        <v>147</v>
      </c>
      <c r="C1364" s="6" t="s">
        <v>42</v>
      </c>
      <c r="D1364" s="6" t="s">
        <v>51</v>
      </c>
      <c r="E1364" s="6" t="s">
        <v>36</v>
      </c>
      <c r="F1364" s="24" t="str">
        <f>+TabIPW[[#This Row],[WK]]&amp;TabIPW[[#This Row],[PK]]&amp;TabIPW[[#This Row],[GK]]</f>
        <v>180507</v>
      </c>
      <c r="G1364" s="6" t="s">
        <v>1316</v>
      </c>
      <c r="H1364" s="34">
        <v>2.7261184000000002E-5</v>
      </c>
      <c r="I1364" s="35">
        <v>8631</v>
      </c>
      <c r="J1364" s="34">
        <v>2.1185699999999999E-5</v>
      </c>
      <c r="K1364" s="35">
        <v>5401</v>
      </c>
      <c r="L1364" s="34">
        <v>7.7476800000000003E-5</v>
      </c>
      <c r="M1364" s="35">
        <v>7017</v>
      </c>
      <c r="N1364" s="34">
        <v>6.9138000000000001E-5</v>
      </c>
      <c r="O1364" s="35">
        <v>53</v>
      </c>
      <c r="P1364" s="34">
        <v>5.1132799999999999E-5</v>
      </c>
      <c r="Q1364" s="35">
        <v>271</v>
      </c>
      <c r="R1364" s="34">
        <v>5.1388899999999999E-5</v>
      </c>
      <c r="S1364" s="35">
        <v>202</v>
      </c>
      <c r="T1364" s="34">
        <v>5.9710000000000001E-6</v>
      </c>
      <c r="U1364" s="35">
        <v>140</v>
      </c>
      <c r="V1364" s="34">
        <v>2.2597400000000002E-5</v>
      </c>
      <c r="W1364" s="35">
        <v>7017</v>
      </c>
    </row>
    <row r="1365" spans="1:23" ht="14.45" x14ac:dyDescent="0.3">
      <c r="A1365" s="6" t="s">
        <v>31</v>
      </c>
      <c r="B1365" s="6" t="s">
        <v>147</v>
      </c>
      <c r="C1365" s="6" t="s">
        <v>42</v>
      </c>
      <c r="D1365" s="6" t="s">
        <v>75</v>
      </c>
      <c r="E1365" s="6" t="s">
        <v>36</v>
      </c>
      <c r="F1365" s="24" t="str">
        <f>+TabIPW[[#This Row],[WK]]&amp;TabIPW[[#This Row],[PK]]&amp;TabIPW[[#This Row],[GK]]</f>
        <v>180508</v>
      </c>
      <c r="G1365" s="6" t="s">
        <v>1317</v>
      </c>
      <c r="H1365" s="34">
        <v>1.6310599999999999E-5</v>
      </c>
      <c r="I1365" s="35">
        <v>5164</v>
      </c>
      <c r="J1365" s="34">
        <v>1.26149E-5</v>
      </c>
      <c r="K1365" s="35">
        <v>3216</v>
      </c>
      <c r="L1365" s="34">
        <v>4.6355099999999999E-5</v>
      </c>
      <c r="M1365" s="35">
        <v>4198.33</v>
      </c>
      <c r="N1365" s="34">
        <v>3.9134700000000003E-5</v>
      </c>
      <c r="O1365" s="35">
        <v>30</v>
      </c>
      <c r="P1365" s="34">
        <v>3.6038299999999997E-5</v>
      </c>
      <c r="Q1365" s="35">
        <v>191</v>
      </c>
      <c r="R1365" s="34">
        <v>4.4774500000000003E-5</v>
      </c>
      <c r="S1365" s="35">
        <v>176</v>
      </c>
      <c r="T1365" s="34">
        <v>3.4290999999999999E-6</v>
      </c>
      <c r="U1365" s="35">
        <v>80.400000000000006</v>
      </c>
      <c r="V1365" s="34">
        <v>1.35202E-5</v>
      </c>
      <c r="W1365" s="35">
        <v>4198.33</v>
      </c>
    </row>
    <row r="1366" spans="1:23" ht="14.45" x14ac:dyDescent="0.3">
      <c r="A1366" s="6" t="s">
        <v>31</v>
      </c>
      <c r="B1366" s="6" t="s">
        <v>147</v>
      </c>
      <c r="C1366" s="6" t="s">
        <v>42</v>
      </c>
      <c r="D1366" s="6" t="s">
        <v>77</v>
      </c>
      <c r="E1366" s="6" t="s">
        <v>36</v>
      </c>
      <c r="F1366" s="24" t="str">
        <f>+TabIPW[[#This Row],[WK]]&amp;TabIPW[[#This Row],[PK]]&amp;TabIPW[[#This Row],[GK]]</f>
        <v>180509</v>
      </c>
      <c r="G1366" s="6" t="s">
        <v>1318</v>
      </c>
      <c r="H1366" s="34">
        <v>3.7810647999999998E-5</v>
      </c>
      <c r="I1366" s="35">
        <v>11971</v>
      </c>
      <c r="J1366" s="34">
        <v>2.9195599999999999E-5</v>
      </c>
      <c r="K1366" s="35">
        <v>7443</v>
      </c>
      <c r="L1366" s="34">
        <v>1.0745869999999999E-4</v>
      </c>
      <c r="M1366" s="35">
        <v>9732.42</v>
      </c>
      <c r="N1366" s="34">
        <v>9.0009899999999993E-5</v>
      </c>
      <c r="O1366" s="35">
        <v>69</v>
      </c>
      <c r="P1366" s="34">
        <v>6.3208500000000003E-5</v>
      </c>
      <c r="Q1366" s="35">
        <v>335</v>
      </c>
      <c r="R1366" s="34">
        <v>6.6907400000000003E-5</v>
      </c>
      <c r="S1366" s="35">
        <v>263</v>
      </c>
      <c r="T1366" s="34">
        <v>9.0162000000000002E-6</v>
      </c>
      <c r="U1366" s="35">
        <v>211.4</v>
      </c>
      <c r="V1366" s="34">
        <v>3.1342099999999999E-5</v>
      </c>
      <c r="W1366" s="35">
        <v>9732.42</v>
      </c>
    </row>
    <row r="1367" spans="1:23" ht="14.45" x14ac:dyDescent="0.3">
      <c r="A1367" s="6" t="s">
        <v>31</v>
      </c>
      <c r="B1367" s="6" t="s">
        <v>147</v>
      </c>
      <c r="C1367" s="6" t="s">
        <v>42</v>
      </c>
      <c r="D1367" s="6" t="s">
        <v>92</v>
      </c>
      <c r="E1367" s="6" t="s">
        <v>36</v>
      </c>
      <c r="F1367" s="24" t="str">
        <f>+TabIPW[[#This Row],[WK]]&amp;TabIPW[[#This Row],[PK]]&amp;TabIPW[[#This Row],[GK]]</f>
        <v>180511</v>
      </c>
      <c r="G1367" s="6" t="s">
        <v>1319</v>
      </c>
      <c r="H1367" s="34">
        <v>2.8420367999999999E-5</v>
      </c>
      <c r="I1367" s="35">
        <v>8998</v>
      </c>
      <c r="J1367" s="34">
        <v>2.1656400000000002E-5</v>
      </c>
      <c r="K1367" s="35">
        <v>5521</v>
      </c>
      <c r="L1367" s="34">
        <v>8.0771299999999997E-5</v>
      </c>
      <c r="M1367" s="35">
        <v>7315.37</v>
      </c>
      <c r="N1367" s="34">
        <v>1.0305479999999999E-4</v>
      </c>
      <c r="O1367" s="35">
        <v>79</v>
      </c>
      <c r="P1367" s="34">
        <v>6.8491600000000007E-5</v>
      </c>
      <c r="Q1367" s="35">
        <v>363</v>
      </c>
      <c r="R1367" s="34">
        <v>4.3248099999999997E-5</v>
      </c>
      <c r="S1367" s="35">
        <v>170</v>
      </c>
      <c r="T1367" s="34">
        <v>4.2821E-6</v>
      </c>
      <c r="U1367" s="35">
        <v>100.4</v>
      </c>
      <c r="V1367" s="34">
        <v>2.3558300000000001E-5</v>
      </c>
      <c r="W1367" s="35">
        <v>7315.37</v>
      </c>
    </row>
    <row r="1368" spans="1:23" ht="14.45" x14ac:dyDescent="0.3">
      <c r="A1368" s="6" t="s">
        <v>31</v>
      </c>
      <c r="B1368" s="6" t="s">
        <v>147</v>
      </c>
      <c r="C1368" s="6" t="s">
        <v>44</v>
      </c>
      <c r="D1368" s="6" t="s">
        <v>33</v>
      </c>
      <c r="E1368" s="6" t="s">
        <v>36</v>
      </c>
      <c r="F1368" s="24" t="str">
        <f>+TabIPW[[#This Row],[WK]]&amp;TabIPW[[#This Row],[PK]]&amp;TabIPW[[#This Row],[GK]]</f>
        <v>180601</v>
      </c>
      <c r="G1368" s="6" t="s">
        <v>1320</v>
      </c>
      <c r="H1368" s="34">
        <v>2.5252368000000001E-5</v>
      </c>
      <c r="I1368" s="35">
        <v>7995</v>
      </c>
      <c r="J1368" s="34">
        <v>1.96716E-5</v>
      </c>
      <c r="K1368" s="35">
        <v>5015</v>
      </c>
      <c r="L1368" s="34">
        <v>6.69126E-5</v>
      </c>
      <c r="M1368" s="35">
        <v>6060.21</v>
      </c>
      <c r="N1368" s="34">
        <v>6.7833600000000001E-5</v>
      </c>
      <c r="O1368" s="35">
        <v>52</v>
      </c>
      <c r="P1368" s="34">
        <v>4.9812099999999997E-5</v>
      </c>
      <c r="Q1368" s="35">
        <v>264</v>
      </c>
      <c r="R1368" s="34">
        <v>4.04497E-5</v>
      </c>
      <c r="S1368" s="35">
        <v>159</v>
      </c>
      <c r="T1368" s="34">
        <v>1.52517E-5</v>
      </c>
      <c r="U1368" s="35">
        <v>357.6</v>
      </c>
      <c r="V1368" s="34">
        <v>1.9516200000000001E-5</v>
      </c>
      <c r="W1368" s="35">
        <v>6060.21</v>
      </c>
    </row>
    <row r="1369" spans="1:23" ht="14.45" x14ac:dyDescent="0.3">
      <c r="A1369" s="6" t="s">
        <v>31</v>
      </c>
      <c r="B1369" s="6" t="s">
        <v>147</v>
      </c>
      <c r="C1369" s="6" t="s">
        <v>44</v>
      </c>
      <c r="D1369" s="6" t="s">
        <v>32</v>
      </c>
      <c r="E1369" s="6" t="s">
        <v>40</v>
      </c>
      <c r="F1369" s="24" t="str">
        <f>+TabIPW[[#This Row],[WK]]&amp;TabIPW[[#This Row],[PK]]&amp;TabIPW[[#This Row],[GK]]</f>
        <v>180602</v>
      </c>
      <c r="G1369" s="6" t="s">
        <v>1321</v>
      </c>
      <c r="H1369" s="34">
        <v>7.6461456000000006E-5</v>
      </c>
      <c r="I1369" s="35">
        <v>24208</v>
      </c>
      <c r="J1369" s="34">
        <v>5.98975E-5</v>
      </c>
      <c r="K1369" s="35">
        <v>15270</v>
      </c>
      <c r="L1369" s="34">
        <v>2.0260429999999999E-4</v>
      </c>
      <c r="M1369" s="35">
        <v>18349.66</v>
      </c>
      <c r="N1369" s="34">
        <v>1.6436590000000001E-4</v>
      </c>
      <c r="O1369" s="35">
        <v>126</v>
      </c>
      <c r="P1369" s="34">
        <v>1.886821E-4</v>
      </c>
      <c r="Q1369" s="35">
        <v>1000</v>
      </c>
      <c r="R1369" s="34">
        <v>9.5400200000000002E-5</v>
      </c>
      <c r="S1369" s="35">
        <v>375</v>
      </c>
      <c r="T1369" s="34">
        <v>4.9874999999999999E-5</v>
      </c>
      <c r="U1369" s="35">
        <v>1169.4000000000001</v>
      </c>
      <c r="V1369" s="34">
        <v>5.9092899999999998E-5</v>
      </c>
      <c r="W1369" s="35">
        <v>18349.66</v>
      </c>
    </row>
    <row r="1370" spans="1:23" ht="14.45" x14ac:dyDescent="0.3">
      <c r="A1370" s="6" t="s">
        <v>31</v>
      </c>
      <c r="B1370" s="6" t="s">
        <v>147</v>
      </c>
      <c r="C1370" s="6" t="s">
        <v>44</v>
      </c>
      <c r="D1370" s="6" t="s">
        <v>37</v>
      </c>
      <c r="E1370" s="6" t="s">
        <v>36</v>
      </c>
      <c r="F1370" s="24" t="str">
        <f>+TabIPW[[#This Row],[WK]]&amp;TabIPW[[#This Row],[PK]]&amp;TabIPW[[#This Row],[GK]]</f>
        <v>180603</v>
      </c>
      <c r="G1370" s="6" t="s">
        <v>1322</v>
      </c>
      <c r="H1370" s="34">
        <v>3.0249144000000002E-5</v>
      </c>
      <c r="I1370" s="35">
        <v>9577</v>
      </c>
      <c r="J1370" s="34">
        <v>2.3774600000000001E-5</v>
      </c>
      <c r="K1370" s="35">
        <v>6061</v>
      </c>
      <c r="L1370" s="34">
        <v>8.0152899999999996E-5</v>
      </c>
      <c r="M1370" s="35">
        <v>7259.37</v>
      </c>
      <c r="N1370" s="34">
        <v>7.3051499999999997E-5</v>
      </c>
      <c r="O1370" s="35">
        <v>56</v>
      </c>
      <c r="P1370" s="34">
        <v>4.9434700000000003E-5</v>
      </c>
      <c r="Q1370" s="35">
        <v>262</v>
      </c>
      <c r="R1370" s="34">
        <v>4.83361E-5</v>
      </c>
      <c r="S1370" s="35">
        <v>190</v>
      </c>
      <c r="T1370" s="34">
        <v>1.7473699999999998E-5</v>
      </c>
      <c r="U1370" s="35">
        <v>409.70000000000005</v>
      </c>
      <c r="V1370" s="34">
        <v>2.3377899999999999E-5</v>
      </c>
      <c r="W1370" s="35">
        <v>7259.37</v>
      </c>
    </row>
    <row r="1371" spans="1:23" ht="14.45" x14ac:dyDescent="0.3">
      <c r="A1371" s="6" t="s">
        <v>31</v>
      </c>
      <c r="B1371" s="6" t="s">
        <v>147</v>
      </c>
      <c r="C1371" s="6" t="s">
        <v>44</v>
      </c>
      <c r="D1371" s="6" t="s">
        <v>39</v>
      </c>
      <c r="E1371" s="6" t="s">
        <v>36</v>
      </c>
      <c r="F1371" s="24" t="str">
        <f>+TabIPW[[#This Row],[WK]]&amp;TabIPW[[#This Row],[PK]]&amp;TabIPW[[#This Row],[GK]]</f>
        <v>180604</v>
      </c>
      <c r="G1371" s="6" t="s">
        <v>1323</v>
      </c>
      <c r="H1371" s="34">
        <v>1.9585983999999998E-5</v>
      </c>
      <c r="I1371" s="35">
        <v>6201</v>
      </c>
      <c r="J1371" s="34">
        <v>1.4858700000000001E-5</v>
      </c>
      <c r="K1371" s="35">
        <v>3788</v>
      </c>
      <c r="L1371" s="34">
        <v>5.1898099999999997E-5</v>
      </c>
      <c r="M1371" s="35">
        <v>4700.3599999999997</v>
      </c>
      <c r="N1371" s="34">
        <v>6.6529100000000006E-5</v>
      </c>
      <c r="O1371" s="35">
        <v>51</v>
      </c>
      <c r="P1371" s="34">
        <v>4.0944E-5</v>
      </c>
      <c r="Q1371" s="35">
        <v>217</v>
      </c>
      <c r="R1371" s="34">
        <v>3.3835299999999998E-5</v>
      </c>
      <c r="S1371" s="35">
        <v>133</v>
      </c>
      <c r="T1371" s="34">
        <v>1.4650299999999999E-5</v>
      </c>
      <c r="U1371" s="35">
        <v>343.5</v>
      </c>
      <c r="V1371" s="34">
        <v>1.5136999999999999E-5</v>
      </c>
      <c r="W1371" s="35">
        <v>4700.3599999999997</v>
      </c>
    </row>
    <row r="1372" spans="1:23" ht="14.45" x14ac:dyDescent="0.3">
      <c r="A1372" s="6" t="s">
        <v>31</v>
      </c>
      <c r="B1372" s="6" t="s">
        <v>147</v>
      </c>
      <c r="C1372" s="6" t="s">
        <v>44</v>
      </c>
      <c r="D1372" s="6" t="s">
        <v>42</v>
      </c>
      <c r="E1372" s="6" t="s">
        <v>36</v>
      </c>
      <c r="F1372" s="24" t="str">
        <f>+TabIPW[[#This Row],[WK]]&amp;TabIPW[[#This Row],[PK]]&amp;TabIPW[[#This Row],[GK]]</f>
        <v>180605</v>
      </c>
      <c r="G1372" s="6" t="s">
        <v>1324</v>
      </c>
      <c r="H1372" s="34">
        <v>2.1841168000000003E-5</v>
      </c>
      <c r="I1372" s="35">
        <v>6915</v>
      </c>
      <c r="J1372" s="34">
        <v>1.66787E-5</v>
      </c>
      <c r="K1372" s="35">
        <v>4252</v>
      </c>
      <c r="L1372" s="34">
        <v>5.7873800000000001E-5</v>
      </c>
      <c r="M1372" s="35">
        <v>5241.57</v>
      </c>
      <c r="N1372" s="34">
        <v>4.43527E-5</v>
      </c>
      <c r="O1372" s="35">
        <v>34</v>
      </c>
      <c r="P1372" s="34">
        <v>4.9434700000000003E-5</v>
      </c>
      <c r="Q1372" s="35">
        <v>262</v>
      </c>
      <c r="R1372" s="34">
        <v>5.5459299999999999E-5</v>
      </c>
      <c r="S1372" s="35">
        <v>218</v>
      </c>
      <c r="T1372" s="34">
        <v>1.25391E-5</v>
      </c>
      <c r="U1372" s="35">
        <v>294</v>
      </c>
      <c r="V1372" s="34">
        <v>1.6879900000000001E-5</v>
      </c>
      <c r="W1372" s="35">
        <v>5241.57</v>
      </c>
    </row>
    <row r="1373" spans="1:23" ht="14.45" x14ac:dyDescent="0.3">
      <c r="A1373" s="6" t="s">
        <v>31</v>
      </c>
      <c r="B1373" s="6" t="s">
        <v>147</v>
      </c>
      <c r="C1373" s="6" t="s">
        <v>44</v>
      </c>
      <c r="D1373" s="6" t="s">
        <v>44</v>
      </c>
      <c r="E1373" s="6" t="s">
        <v>36</v>
      </c>
      <c r="F1373" s="24" t="str">
        <f>+TabIPW[[#This Row],[WK]]&amp;TabIPW[[#This Row],[PK]]&amp;TabIPW[[#This Row],[GK]]</f>
        <v>180606</v>
      </c>
      <c r="G1373" s="6" t="s">
        <v>1325</v>
      </c>
      <c r="H1373" s="34">
        <v>1.9784968E-5</v>
      </c>
      <c r="I1373" s="35">
        <v>6264</v>
      </c>
      <c r="J1373" s="34">
        <v>1.5831399999999999E-5</v>
      </c>
      <c r="K1373" s="35">
        <v>4036</v>
      </c>
      <c r="L1373" s="34">
        <v>5.2425300000000001E-5</v>
      </c>
      <c r="M1373" s="35">
        <v>4748.1099999999997</v>
      </c>
      <c r="N1373" s="34">
        <v>6.1311100000000003E-5</v>
      </c>
      <c r="O1373" s="35">
        <v>47</v>
      </c>
      <c r="P1373" s="34">
        <v>5.3019700000000003E-5</v>
      </c>
      <c r="Q1373" s="35">
        <v>281</v>
      </c>
      <c r="R1373" s="34">
        <v>3.3580900000000002E-5</v>
      </c>
      <c r="S1373" s="35">
        <v>132</v>
      </c>
      <c r="T1373" s="34">
        <v>1.04493E-5</v>
      </c>
      <c r="U1373" s="35">
        <v>245</v>
      </c>
      <c r="V1373" s="34">
        <v>1.5290699999999999E-5</v>
      </c>
      <c r="W1373" s="35">
        <v>4748.1099999999997</v>
      </c>
    </row>
    <row r="1374" spans="1:23" ht="14.45" x14ac:dyDescent="0.3">
      <c r="A1374" s="6" t="s">
        <v>31</v>
      </c>
      <c r="B1374" s="6" t="s">
        <v>147</v>
      </c>
      <c r="C1374" s="6" t="s">
        <v>51</v>
      </c>
      <c r="D1374" s="6" t="s">
        <v>33</v>
      </c>
      <c r="E1374" s="6" t="s">
        <v>36</v>
      </c>
      <c r="F1374" s="24" t="str">
        <f>+TabIPW[[#This Row],[WK]]&amp;TabIPW[[#This Row],[PK]]&amp;TabIPW[[#This Row],[GK]]</f>
        <v>180701</v>
      </c>
      <c r="G1374" s="6" t="s">
        <v>1326</v>
      </c>
      <c r="H1374" s="34">
        <v>4.2542112E-5</v>
      </c>
      <c r="I1374" s="35">
        <v>13469</v>
      </c>
      <c r="J1374" s="34">
        <v>3.23219E-5</v>
      </c>
      <c r="K1374" s="35">
        <v>8240</v>
      </c>
      <c r="L1374" s="34">
        <v>1.073725E-4</v>
      </c>
      <c r="M1374" s="35">
        <v>9724.6200000000008</v>
      </c>
      <c r="N1374" s="34">
        <v>1.1349069999999999E-4</v>
      </c>
      <c r="O1374" s="35">
        <v>87</v>
      </c>
      <c r="P1374" s="34">
        <v>8.5473E-5</v>
      </c>
      <c r="Q1374" s="35">
        <v>453</v>
      </c>
      <c r="R1374" s="34">
        <v>4.3248099999999997E-5</v>
      </c>
      <c r="S1374" s="35">
        <v>170</v>
      </c>
      <c r="T1374" s="34">
        <v>2.1282400000000001E-5</v>
      </c>
      <c r="U1374" s="35">
        <v>499</v>
      </c>
      <c r="V1374" s="34">
        <v>3.1316999999999998E-5</v>
      </c>
      <c r="W1374" s="35">
        <v>9724.6200000000008</v>
      </c>
    </row>
    <row r="1375" spans="1:23" ht="14.45" x14ac:dyDescent="0.3">
      <c r="A1375" s="6" t="s">
        <v>31</v>
      </c>
      <c r="B1375" s="6" t="s">
        <v>147</v>
      </c>
      <c r="C1375" s="6" t="s">
        <v>51</v>
      </c>
      <c r="D1375" s="6" t="s">
        <v>32</v>
      </c>
      <c r="E1375" s="6" t="s">
        <v>40</v>
      </c>
      <c r="F1375" s="24" t="str">
        <f>+TabIPW[[#This Row],[WK]]&amp;TabIPW[[#This Row],[PK]]&amp;TabIPW[[#This Row],[GK]]</f>
        <v>180702</v>
      </c>
      <c r="G1375" s="6" t="s">
        <v>1327</v>
      </c>
      <c r="H1375" s="34">
        <v>4.3736032000000004E-5</v>
      </c>
      <c r="I1375" s="35">
        <v>13847</v>
      </c>
      <c r="J1375" s="34">
        <v>3.3102499999999997E-5</v>
      </c>
      <c r="K1375" s="35">
        <v>8439</v>
      </c>
      <c r="L1375" s="34">
        <v>1.103858E-4</v>
      </c>
      <c r="M1375" s="35">
        <v>9997.5300000000007</v>
      </c>
      <c r="N1375" s="34">
        <v>9.5227899999999997E-5</v>
      </c>
      <c r="O1375" s="35">
        <v>73</v>
      </c>
      <c r="P1375" s="34">
        <v>9.1133399999999997E-5</v>
      </c>
      <c r="Q1375" s="35">
        <v>483</v>
      </c>
      <c r="R1375" s="34">
        <v>1.1880510000000001E-4</v>
      </c>
      <c r="S1375" s="35">
        <v>467</v>
      </c>
      <c r="T1375" s="34">
        <v>1.65056E-5</v>
      </c>
      <c r="U1375" s="35">
        <v>387</v>
      </c>
      <c r="V1375" s="34">
        <v>3.2195900000000001E-5</v>
      </c>
      <c r="W1375" s="35">
        <v>9997.5300000000007</v>
      </c>
    </row>
    <row r="1376" spans="1:23" ht="14.45" x14ac:dyDescent="0.3">
      <c r="A1376" s="6" t="s">
        <v>31</v>
      </c>
      <c r="B1376" s="6" t="s">
        <v>147</v>
      </c>
      <c r="C1376" s="6" t="s">
        <v>51</v>
      </c>
      <c r="D1376" s="6" t="s">
        <v>37</v>
      </c>
      <c r="E1376" s="6" t="s">
        <v>40</v>
      </c>
      <c r="F1376" s="24" t="str">
        <f>+TabIPW[[#This Row],[WK]]&amp;TabIPW[[#This Row],[PK]]&amp;TabIPW[[#This Row],[GK]]</f>
        <v>180703</v>
      </c>
      <c r="G1376" s="6" t="s">
        <v>1328</v>
      </c>
      <c r="H1376" s="34">
        <v>3.2289551999999999E-5</v>
      </c>
      <c r="I1376" s="35">
        <v>10223</v>
      </c>
      <c r="J1376" s="34">
        <v>2.4504200000000002E-5</v>
      </c>
      <c r="K1376" s="35">
        <v>6247</v>
      </c>
      <c r="L1376" s="34">
        <v>8.1495999999999994E-5</v>
      </c>
      <c r="M1376" s="35">
        <v>7381.01</v>
      </c>
      <c r="N1376" s="34">
        <v>6.2615599999999997E-5</v>
      </c>
      <c r="O1376" s="35">
        <v>48</v>
      </c>
      <c r="P1376" s="34">
        <v>6.9057600000000001E-5</v>
      </c>
      <c r="Q1376" s="35">
        <v>366</v>
      </c>
      <c r="R1376" s="34">
        <v>2.62033E-5</v>
      </c>
      <c r="S1376" s="35">
        <v>103</v>
      </c>
      <c r="T1376" s="34">
        <v>2.5585800000000002E-5</v>
      </c>
      <c r="U1376" s="35">
        <v>599.9</v>
      </c>
      <c r="V1376" s="34">
        <v>2.37697E-5</v>
      </c>
      <c r="W1376" s="35">
        <v>7381.01</v>
      </c>
    </row>
    <row r="1377" spans="1:23" ht="14.45" x14ac:dyDescent="0.3">
      <c r="A1377" s="6" t="s">
        <v>31</v>
      </c>
      <c r="B1377" s="6" t="s">
        <v>147</v>
      </c>
      <c r="C1377" s="6" t="s">
        <v>51</v>
      </c>
      <c r="D1377" s="6" t="s">
        <v>39</v>
      </c>
      <c r="E1377" s="6" t="s">
        <v>40</v>
      </c>
      <c r="F1377" s="24" t="str">
        <f>+TabIPW[[#This Row],[WK]]&amp;TabIPW[[#This Row],[PK]]&amp;TabIPW[[#This Row],[GK]]</f>
        <v>180704</v>
      </c>
      <c r="G1377" s="6" t="s">
        <v>1329</v>
      </c>
      <c r="H1377" s="34">
        <v>4.7093535999999997E-5</v>
      </c>
      <c r="I1377" s="35">
        <v>14910</v>
      </c>
      <c r="J1377" s="34">
        <v>3.5212800000000003E-5</v>
      </c>
      <c r="K1377" s="35">
        <v>8977</v>
      </c>
      <c r="L1377" s="34">
        <v>1.188599E-4</v>
      </c>
      <c r="M1377" s="35">
        <v>10765.02</v>
      </c>
      <c r="N1377" s="34">
        <v>9.7836899999999998E-5</v>
      </c>
      <c r="O1377" s="35">
        <v>75</v>
      </c>
      <c r="P1377" s="34">
        <v>8.6605099999999995E-5</v>
      </c>
      <c r="Q1377" s="35">
        <v>459</v>
      </c>
      <c r="R1377" s="34">
        <v>8.1408200000000004E-5</v>
      </c>
      <c r="S1377" s="35">
        <v>320</v>
      </c>
      <c r="T1377" s="34">
        <v>1.77851E-5</v>
      </c>
      <c r="U1377" s="35">
        <v>417</v>
      </c>
      <c r="V1377" s="34">
        <v>3.46675E-5</v>
      </c>
      <c r="W1377" s="35">
        <v>10765.02</v>
      </c>
    </row>
    <row r="1378" spans="1:23" ht="14.45" x14ac:dyDescent="0.3">
      <c r="A1378" s="6" t="s">
        <v>31</v>
      </c>
      <c r="B1378" s="6" t="s">
        <v>147</v>
      </c>
      <c r="C1378" s="6" t="s">
        <v>51</v>
      </c>
      <c r="D1378" s="6" t="s">
        <v>42</v>
      </c>
      <c r="E1378" s="6" t="s">
        <v>36</v>
      </c>
      <c r="F1378" s="24" t="str">
        <f>+TabIPW[[#This Row],[WK]]&amp;TabIPW[[#This Row],[PK]]&amp;TabIPW[[#This Row],[GK]]</f>
        <v>180705</v>
      </c>
      <c r="G1378" s="6" t="s">
        <v>1330</v>
      </c>
      <c r="H1378" s="34">
        <v>3.5053255999999998E-5</v>
      </c>
      <c r="I1378" s="35">
        <v>11098</v>
      </c>
      <c r="J1378" s="34">
        <v>2.6296799999999999E-5</v>
      </c>
      <c r="K1378" s="35">
        <v>6704</v>
      </c>
      <c r="L1378" s="34">
        <v>8.8471299999999994E-5</v>
      </c>
      <c r="M1378" s="35">
        <v>8012.76</v>
      </c>
      <c r="N1378" s="34">
        <v>7.3051499999999997E-5</v>
      </c>
      <c r="O1378" s="35">
        <v>56</v>
      </c>
      <c r="P1378" s="34">
        <v>8.1699299999999999E-5</v>
      </c>
      <c r="Q1378" s="35">
        <v>433</v>
      </c>
      <c r="R1378" s="34">
        <v>5.5459299999999999E-5</v>
      </c>
      <c r="S1378" s="35">
        <v>218</v>
      </c>
      <c r="T1378" s="34">
        <v>1.18994E-5</v>
      </c>
      <c r="U1378" s="35">
        <v>279</v>
      </c>
      <c r="V1378" s="34">
        <v>2.5804099999999999E-5</v>
      </c>
      <c r="W1378" s="35">
        <v>8012.76</v>
      </c>
    </row>
    <row r="1379" spans="1:23" ht="14.45" x14ac:dyDescent="0.3">
      <c r="A1379" s="6" t="s">
        <v>31</v>
      </c>
      <c r="B1379" s="6" t="s">
        <v>147</v>
      </c>
      <c r="C1379" s="6" t="s">
        <v>51</v>
      </c>
      <c r="D1379" s="6" t="s">
        <v>44</v>
      </c>
      <c r="E1379" s="6" t="s">
        <v>36</v>
      </c>
      <c r="F1379" s="24" t="str">
        <f>+TabIPW[[#This Row],[WK]]&amp;TabIPW[[#This Row],[PK]]&amp;TabIPW[[#This Row],[GK]]</f>
        <v>180706</v>
      </c>
      <c r="G1379" s="6" t="s">
        <v>1331</v>
      </c>
      <c r="H1379" s="34">
        <v>1.6888608000000001E-5</v>
      </c>
      <c r="I1379" s="35">
        <v>5347</v>
      </c>
      <c r="J1379" s="34">
        <v>1.28032E-5</v>
      </c>
      <c r="K1379" s="35">
        <v>3264</v>
      </c>
      <c r="L1379" s="34">
        <v>4.26253E-5</v>
      </c>
      <c r="M1379" s="35">
        <v>3860.53</v>
      </c>
      <c r="N1379" s="34">
        <v>2.3480800000000001E-5</v>
      </c>
      <c r="O1379" s="35">
        <v>18</v>
      </c>
      <c r="P1379" s="34">
        <v>3.79251E-5</v>
      </c>
      <c r="Q1379" s="35">
        <v>201</v>
      </c>
      <c r="R1379" s="34">
        <v>2.13696E-5</v>
      </c>
      <c r="S1379" s="35">
        <v>84</v>
      </c>
      <c r="T1379" s="34">
        <v>1.0675299999999999E-5</v>
      </c>
      <c r="U1379" s="35">
        <v>250.29999999999998</v>
      </c>
      <c r="V1379" s="34">
        <v>1.24324E-5</v>
      </c>
      <c r="W1379" s="35">
        <v>3860.53</v>
      </c>
    </row>
    <row r="1380" spans="1:23" ht="14.45" x14ac:dyDescent="0.3">
      <c r="A1380" s="6" t="s">
        <v>31</v>
      </c>
      <c r="B1380" s="6" t="s">
        <v>147</v>
      </c>
      <c r="C1380" s="6" t="s">
        <v>51</v>
      </c>
      <c r="D1380" s="6" t="s">
        <v>51</v>
      </c>
      <c r="E1380" s="6" t="s">
        <v>36</v>
      </c>
      <c r="F1380" s="24" t="str">
        <f>+TabIPW[[#This Row],[WK]]&amp;TabIPW[[#This Row],[PK]]&amp;TabIPW[[#This Row],[GK]]</f>
        <v>180707</v>
      </c>
      <c r="G1380" s="6" t="s">
        <v>1332</v>
      </c>
      <c r="H1380" s="34">
        <v>4.2011480000000001E-5</v>
      </c>
      <c r="I1380" s="35">
        <v>13301</v>
      </c>
      <c r="J1380" s="34">
        <v>3.1961000000000001E-5</v>
      </c>
      <c r="K1380" s="35">
        <v>8148</v>
      </c>
      <c r="L1380" s="34">
        <v>1.0603320000000001E-4</v>
      </c>
      <c r="M1380" s="35">
        <v>9603.32</v>
      </c>
      <c r="N1380" s="34">
        <v>7.5660499999999998E-5</v>
      </c>
      <c r="O1380" s="35">
        <v>58</v>
      </c>
      <c r="P1380" s="34">
        <v>9.5284400000000005E-5</v>
      </c>
      <c r="Q1380" s="35">
        <v>505</v>
      </c>
      <c r="R1380" s="34">
        <v>6.2836900000000001E-5</v>
      </c>
      <c r="S1380" s="35">
        <v>247</v>
      </c>
      <c r="T1380" s="34">
        <v>2.1760099999999999E-5</v>
      </c>
      <c r="U1380" s="35">
        <v>510.2</v>
      </c>
      <c r="V1380" s="34">
        <v>3.0926400000000003E-5</v>
      </c>
      <c r="W1380" s="35">
        <v>9603.32</v>
      </c>
    </row>
    <row r="1381" spans="1:23" ht="14.45" x14ac:dyDescent="0.3">
      <c r="A1381" s="6" t="s">
        <v>31</v>
      </c>
      <c r="B1381" s="6" t="s">
        <v>147</v>
      </c>
      <c r="C1381" s="6" t="s">
        <v>51</v>
      </c>
      <c r="D1381" s="6" t="s">
        <v>75</v>
      </c>
      <c r="E1381" s="6" t="s">
        <v>40</v>
      </c>
      <c r="F1381" s="24" t="str">
        <f>+TabIPW[[#This Row],[WK]]&amp;TabIPW[[#This Row],[PK]]&amp;TabIPW[[#This Row],[GK]]</f>
        <v>180708</v>
      </c>
      <c r="G1381" s="6" t="s">
        <v>1333</v>
      </c>
      <c r="H1381" s="34">
        <v>4.8015824000000001E-5</v>
      </c>
      <c r="I1381" s="35">
        <v>15202</v>
      </c>
      <c r="J1381" s="34">
        <v>3.5487400000000002E-5</v>
      </c>
      <c r="K1381" s="35">
        <v>9047</v>
      </c>
      <c r="L1381" s="34">
        <v>1.2118760000000001E-4</v>
      </c>
      <c r="M1381" s="35">
        <v>10975.84</v>
      </c>
      <c r="N1381" s="34">
        <v>1.3175360000000001E-4</v>
      </c>
      <c r="O1381" s="35">
        <v>101</v>
      </c>
      <c r="P1381" s="34">
        <v>1.2339809999999999E-4</v>
      </c>
      <c r="Q1381" s="35">
        <v>654</v>
      </c>
      <c r="R1381" s="34">
        <v>5.4441699999999997E-5</v>
      </c>
      <c r="S1381" s="35">
        <v>214</v>
      </c>
      <c r="T1381" s="34">
        <v>3.3842900000000001E-5</v>
      </c>
      <c r="U1381" s="35">
        <v>793.5</v>
      </c>
      <c r="V1381" s="34">
        <v>3.5346399999999998E-5</v>
      </c>
      <c r="W1381" s="35">
        <v>10975.84</v>
      </c>
    </row>
    <row r="1382" spans="1:23" ht="14.45" x14ac:dyDescent="0.3">
      <c r="A1382" s="6" t="s">
        <v>31</v>
      </c>
      <c r="B1382" s="6" t="s">
        <v>147</v>
      </c>
      <c r="C1382" s="6" t="s">
        <v>51</v>
      </c>
      <c r="D1382" s="6" t="s">
        <v>77</v>
      </c>
      <c r="E1382" s="6" t="s">
        <v>36</v>
      </c>
      <c r="F1382" s="24" t="str">
        <f>+TabIPW[[#This Row],[WK]]&amp;TabIPW[[#This Row],[PK]]&amp;TabIPW[[#This Row],[GK]]</f>
        <v>180709</v>
      </c>
      <c r="G1382" s="6" t="s">
        <v>1334</v>
      </c>
      <c r="H1382" s="34">
        <v>2.9026800000000001E-5</v>
      </c>
      <c r="I1382" s="35">
        <v>9190</v>
      </c>
      <c r="J1382" s="34">
        <v>2.2021199999999998E-5</v>
      </c>
      <c r="K1382" s="35">
        <v>5614</v>
      </c>
      <c r="L1382" s="34">
        <v>7.3261099999999996E-5</v>
      </c>
      <c r="M1382" s="35">
        <v>6635.18</v>
      </c>
      <c r="N1382" s="34">
        <v>6.6529100000000006E-5</v>
      </c>
      <c r="O1382" s="35">
        <v>51</v>
      </c>
      <c r="P1382" s="34">
        <v>6.4717999999999999E-5</v>
      </c>
      <c r="Q1382" s="35">
        <v>343</v>
      </c>
      <c r="R1382" s="34">
        <v>2.5440100000000001E-5</v>
      </c>
      <c r="S1382" s="35">
        <v>100</v>
      </c>
      <c r="T1382" s="34">
        <v>9.7157000000000008E-6</v>
      </c>
      <c r="U1382" s="35">
        <v>227.8</v>
      </c>
      <c r="V1382" s="34">
        <v>2.1367799999999999E-5</v>
      </c>
      <c r="W1382" s="35">
        <v>6635.18</v>
      </c>
    </row>
    <row r="1383" spans="1:23" ht="14.45" x14ac:dyDescent="0.3">
      <c r="A1383" s="6" t="s">
        <v>31</v>
      </c>
      <c r="B1383" s="6" t="s">
        <v>147</v>
      </c>
      <c r="C1383" s="6" t="s">
        <v>51</v>
      </c>
      <c r="D1383" s="6" t="s">
        <v>90</v>
      </c>
      <c r="E1383" s="6" t="s">
        <v>36</v>
      </c>
      <c r="F1383" s="24" t="str">
        <f>+TabIPW[[#This Row],[WK]]&amp;TabIPW[[#This Row],[PK]]&amp;TabIPW[[#This Row],[GK]]</f>
        <v>180710</v>
      </c>
      <c r="G1383" s="6" t="s">
        <v>1335</v>
      </c>
      <c r="H1383" s="34">
        <v>6.5444560000000002E-6</v>
      </c>
      <c r="I1383" s="35">
        <v>2072</v>
      </c>
      <c r="J1383" s="34">
        <v>4.9227999999999997E-6</v>
      </c>
      <c r="K1383" s="35">
        <v>1255</v>
      </c>
      <c r="L1383" s="34">
        <v>1.6517599999999999E-5</v>
      </c>
      <c r="M1383" s="35">
        <v>1495.98</v>
      </c>
      <c r="N1383" s="34">
        <v>1.0435899999999999E-5</v>
      </c>
      <c r="O1383" s="35">
        <v>8</v>
      </c>
      <c r="P1383" s="34">
        <v>8.8681000000000007E-6</v>
      </c>
      <c r="Q1383" s="35">
        <v>47</v>
      </c>
      <c r="R1383" s="34">
        <v>1.6027200000000001E-5</v>
      </c>
      <c r="S1383" s="35">
        <v>63</v>
      </c>
      <c r="T1383" s="34">
        <v>2.0515000000000002E-6</v>
      </c>
      <c r="U1383" s="35">
        <v>48.1</v>
      </c>
      <c r="V1383" s="34">
        <v>4.8176000000000003E-6</v>
      </c>
      <c r="W1383" s="35">
        <v>1495.98</v>
      </c>
    </row>
    <row r="1384" spans="1:23" ht="14.45" x14ac:dyDescent="0.3">
      <c r="A1384" s="6" t="s">
        <v>31</v>
      </c>
      <c r="B1384" s="6" t="s">
        <v>147</v>
      </c>
      <c r="C1384" s="6" t="s">
        <v>75</v>
      </c>
      <c r="D1384" s="6" t="s">
        <v>33</v>
      </c>
      <c r="E1384" s="6" t="s">
        <v>34</v>
      </c>
      <c r="F1384" s="24" t="str">
        <f>+TabIPW[[#This Row],[WK]]&amp;TabIPW[[#This Row],[PK]]&amp;TabIPW[[#This Row],[GK]]</f>
        <v>180801</v>
      </c>
      <c r="G1384" s="6" t="s">
        <v>1336</v>
      </c>
      <c r="H1384" s="34">
        <v>4.0103728000000004E-5</v>
      </c>
      <c r="I1384" s="35">
        <v>12697</v>
      </c>
      <c r="J1384" s="34">
        <v>3.0125300000000001E-5</v>
      </c>
      <c r="K1384" s="35">
        <v>7680</v>
      </c>
      <c r="L1384" s="34">
        <v>1.122934E-4</v>
      </c>
      <c r="M1384" s="35">
        <v>10170.299999999999</v>
      </c>
      <c r="N1384" s="34">
        <v>8.7400900000000005E-5</v>
      </c>
      <c r="O1384" s="35">
        <v>67</v>
      </c>
      <c r="P1384" s="34">
        <v>9.6039199999999994E-5</v>
      </c>
      <c r="Q1384" s="35">
        <v>509</v>
      </c>
      <c r="R1384" s="34">
        <v>7.5302600000000006E-5</v>
      </c>
      <c r="S1384" s="35">
        <v>296</v>
      </c>
      <c r="T1384" s="34">
        <v>4.0210499999999997E-5</v>
      </c>
      <c r="U1384" s="35">
        <v>942.8</v>
      </c>
      <c r="V1384" s="34">
        <v>3.2752200000000001E-5</v>
      </c>
      <c r="W1384" s="35">
        <v>10170.299999999999</v>
      </c>
    </row>
    <row r="1385" spans="1:23" ht="14.45" x14ac:dyDescent="0.3">
      <c r="A1385" s="6" t="s">
        <v>31</v>
      </c>
      <c r="B1385" s="6" t="s">
        <v>147</v>
      </c>
      <c r="C1385" s="6" t="s">
        <v>75</v>
      </c>
      <c r="D1385" s="6" t="s">
        <v>32</v>
      </c>
      <c r="E1385" s="6" t="s">
        <v>36</v>
      </c>
      <c r="F1385" s="24" t="str">
        <f>+TabIPW[[#This Row],[WK]]&amp;TabIPW[[#This Row],[PK]]&amp;TabIPW[[#This Row],[GK]]</f>
        <v>180802</v>
      </c>
      <c r="G1385" s="6" t="s">
        <v>1337</v>
      </c>
      <c r="H1385" s="34">
        <v>2.4377456000000001E-5</v>
      </c>
      <c r="I1385" s="35">
        <v>7718</v>
      </c>
      <c r="J1385" s="34">
        <v>1.8643899999999999E-5</v>
      </c>
      <c r="K1385" s="35">
        <v>4753</v>
      </c>
      <c r="L1385" s="34">
        <v>6.8258700000000004E-5</v>
      </c>
      <c r="M1385" s="35">
        <v>6182.12</v>
      </c>
      <c r="N1385" s="34">
        <v>5.4788599999999999E-5</v>
      </c>
      <c r="O1385" s="35">
        <v>42</v>
      </c>
      <c r="P1385" s="34">
        <v>5.4529099999999999E-5</v>
      </c>
      <c r="Q1385" s="35">
        <v>289</v>
      </c>
      <c r="R1385" s="34">
        <v>3.8160100000000001E-5</v>
      </c>
      <c r="S1385" s="35">
        <v>150</v>
      </c>
      <c r="T1385" s="34">
        <v>1.39381E-5</v>
      </c>
      <c r="U1385" s="35">
        <v>326.79999999999995</v>
      </c>
      <c r="V1385" s="34">
        <v>1.9908800000000002E-5</v>
      </c>
      <c r="W1385" s="35">
        <v>6182.12</v>
      </c>
    </row>
    <row r="1386" spans="1:23" ht="14.45" x14ac:dyDescent="0.3">
      <c r="A1386" s="6" t="s">
        <v>31</v>
      </c>
      <c r="B1386" s="6" t="s">
        <v>147</v>
      </c>
      <c r="C1386" s="6" t="s">
        <v>75</v>
      </c>
      <c r="D1386" s="6" t="s">
        <v>37</v>
      </c>
      <c r="E1386" s="6" t="s">
        <v>36</v>
      </c>
      <c r="F1386" s="24" t="str">
        <f>+TabIPW[[#This Row],[WK]]&amp;TabIPW[[#This Row],[PK]]&amp;TabIPW[[#This Row],[GK]]</f>
        <v>180803</v>
      </c>
      <c r="G1386" s="6" t="s">
        <v>1338</v>
      </c>
      <c r="H1386" s="34">
        <v>1.7435032000000003E-5</v>
      </c>
      <c r="I1386" s="35">
        <v>5520</v>
      </c>
      <c r="J1386" s="34">
        <v>1.34779E-5</v>
      </c>
      <c r="K1386" s="35">
        <v>3436</v>
      </c>
      <c r="L1386" s="34">
        <v>4.8819400000000002E-5</v>
      </c>
      <c r="M1386" s="35">
        <v>4421.5200000000004</v>
      </c>
      <c r="N1386" s="34">
        <v>3.7830300000000003E-5</v>
      </c>
      <c r="O1386" s="35">
        <v>29</v>
      </c>
      <c r="P1386" s="34">
        <v>3.3585399999999999E-5</v>
      </c>
      <c r="Q1386" s="35">
        <v>178</v>
      </c>
      <c r="R1386" s="34">
        <v>3.96865E-5</v>
      </c>
      <c r="S1386" s="35">
        <v>156</v>
      </c>
      <c r="T1386" s="34">
        <v>1.09483E-5</v>
      </c>
      <c r="U1386" s="35">
        <v>256.7</v>
      </c>
      <c r="V1386" s="34">
        <v>1.4239E-5</v>
      </c>
      <c r="W1386" s="35">
        <v>4421.5200000000004</v>
      </c>
    </row>
    <row r="1387" spans="1:23" ht="14.45" x14ac:dyDescent="0.3">
      <c r="A1387" s="6" t="s">
        <v>31</v>
      </c>
      <c r="B1387" s="6" t="s">
        <v>147</v>
      </c>
      <c r="C1387" s="6" t="s">
        <v>75</v>
      </c>
      <c r="D1387" s="6" t="s">
        <v>39</v>
      </c>
      <c r="E1387" s="6" t="s">
        <v>36</v>
      </c>
      <c r="F1387" s="24" t="str">
        <f>+TabIPW[[#This Row],[WK]]&amp;TabIPW[[#This Row],[PK]]&amp;TabIPW[[#This Row],[GK]]</f>
        <v>180804</v>
      </c>
      <c r="G1387" s="6" t="s">
        <v>1336</v>
      </c>
      <c r="H1387" s="34">
        <v>6.2630295999999998E-5</v>
      </c>
      <c r="I1387" s="35">
        <v>19829</v>
      </c>
      <c r="J1387" s="34">
        <v>4.8384799999999998E-5</v>
      </c>
      <c r="K1387" s="35">
        <v>12335</v>
      </c>
      <c r="L1387" s="34">
        <v>1.7536940000000001E-4</v>
      </c>
      <c r="M1387" s="35">
        <v>15883.03</v>
      </c>
      <c r="N1387" s="34">
        <v>1.3175360000000001E-4</v>
      </c>
      <c r="O1387" s="35">
        <v>101</v>
      </c>
      <c r="P1387" s="34">
        <v>1.4283230000000001E-4</v>
      </c>
      <c r="Q1387" s="35">
        <v>757</v>
      </c>
      <c r="R1387" s="34">
        <v>1.058307E-4</v>
      </c>
      <c r="S1387" s="35">
        <v>416</v>
      </c>
      <c r="T1387" s="34">
        <v>4.2061499999999997E-5</v>
      </c>
      <c r="U1387" s="35">
        <v>986.2</v>
      </c>
      <c r="V1387" s="34">
        <v>5.1149400000000002E-5</v>
      </c>
      <c r="W1387" s="35">
        <v>15883.03</v>
      </c>
    </row>
    <row r="1388" spans="1:23" ht="14.45" x14ac:dyDescent="0.3">
      <c r="A1388" s="6" t="s">
        <v>31</v>
      </c>
      <c r="B1388" s="6" t="s">
        <v>147</v>
      </c>
      <c r="C1388" s="6" t="s">
        <v>75</v>
      </c>
      <c r="D1388" s="6" t="s">
        <v>42</v>
      </c>
      <c r="E1388" s="6" t="s">
        <v>40</v>
      </c>
      <c r="F1388" s="24" t="str">
        <f>+TabIPW[[#This Row],[WK]]&amp;TabIPW[[#This Row],[PK]]&amp;TabIPW[[#This Row],[GK]]</f>
        <v>180805</v>
      </c>
      <c r="G1388" s="6" t="s">
        <v>1339</v>
      </c>
      <c r="H1388" s="34">
        <v>6.6120464E-5</v>
      </c>
      <c r="I1388" s="35">
        <v>20934</v>
      </c>
      <c r="J1388" s="34">
        <v>5.0789299999999998E-5</v>
      </c>
      <c r="K1388" s="35">
        <v>12948</v>
      </c>
      <c r="L1388" s="34">
        <v>1.8514209999999999E-4</v>
      </c>
      <c r="M1388" s="35">
        <v>16768.13</v>
      </c>
      <c r="N1388" s="34">
        <v>1.2262220000000001E-4</v>
      </c>
      <c r="O1388" s="35">
        <v>94</v>
      </c>
      <c r="P1388" s="34">
        <v>1.4396440000000001E-4</v>
      </c>
      <c r="Q1388" s="35">
        <v>763</v>
      </c>
      <c r="R1388" s="34">
        <v>1.3050750000000001E-4</v>
      </c>
      <c r="S1388" s="35">
        <v>513</v>
      </c>
      <c r="T1388" s="34">
        <v>4.1805599999999998E-5</v>
      </c>
      <c r="U1388" s="35">
        <v>980.2</v>
      </c>
      <c r="V1388" s="34">
        <v>5.3999799999999998E-5</v>
      </c>
      <c r="W1388" s="35">
        <v>16768.13</v>
      </c>
    </row>
    <row r="1389" spans="1:23" ht="14.45" x14ac:dyDescent="0.3">
      <c r="A1389" s="6" t="s">
        <v>31</v>
      </c>
      <c r="B1389" s="6" t="s">
        <v>147</v>
      </c>
      <c r="C1389" s="6" t="s">
        <v>77</v>
      </c>
      <c r="D1389" s="6" t="s">
        <v>33</v>
      </c>
      <c r="E1389" s="6" t="s">
        <v>34</v>
      </c>
      <c r="F1389" s="24" t="str">
        <f>+TabIPW[[#This Row],[WK]]&amp;TabIPW[[#This Row],[PK]]&amp;TabIPW[[#This Row],[GK]]</f>
        <v>180901</v>
      </c>
      <c r="G1389" s="6" t="s">
        <v>1340</v>
      </c>
      <c r="H1389" s="34">
        <v>3.5732336000000002E-5</v>
      </c>
      <c r="I1389" s="35">
        <v>11313</v>
      </c>
      <c r="J1389" s="34">
        <v>2.7265699999999999E-5</v>
      </c>
      <c r="K1389" s="35">
        <v>6951</v>
      </c>
      <c r="L1389" s="34">
        <v>9.53066E-5</v>
      </c>
      <c r="M1389" s="35">
        <v>8631.82</v>
      </c>
      <c r="N1389" s="34">
        <v>1.017503E-4</v>
      </c>
      <c r="O1389" s="35">
        <v>78</v>
      </c>
      <c r="P1389" s="34">
        <v>8.9057900000000007E-5</v>
      </c>
      <c r="Q1389" s="35">
        <v>472</v>
      </c>
      <c r="R1389" s="34">
        <v>3.8923300000000001E-5</v>
      </c>
      <c r="S1389" s="35">
        <v>153</v>
      </c>
      <c r="T1389" s="34">
        <v>3.95196E-5</v>
      </c>
      <c r="U1389" s="35">
        <v>926.6</v>
      </c>
      <c r="V1389" s="34">
        <v>2.77978E-5</v>
      </c>
      <c r="W1389" s="35">
        <v>8631.82</v>
      </c>
    </row>
    <row r="1390" spans="1:23" ht="14.45" x14ac:dyDescent="0.3">
      <c r="A1390" s="6" t="s">
        <v>31</v>
      </c>
      <c r="B1390" s="6" t="s">
        <v>147</v>
      </c>
      <c r="C1390" s="6" t="s">
        <v>77</v>
      </c>
      <c r="D1390" s="6" t="s">
        <v>32</v>
      </c>
      <c r="E1390" s="6" t="s">
        <v>40</v>
      </c>
      <c r="F1390" s="24" t="str">
        <f>+TabIPW[[#This Row],[WK]]&amp;TabIPW[[#This Row],[PK]]&amp;TabIPW[[#This Row],[GK]]</f>
        <v>180902</v>
      </c>
      <c r="G1390" s="6" t="s">
        <v>1341</v>
      </c>
      <c r="H1390" s="34">
        <v>2.1282112E-5</v>
      </c>
      <c r="I1390" s="35">
        <v>6738</v>
      </c>
      <c r="J1390" s="34">
        <v>1.6588499999999999E-5</v>
      </c>
      <c r="K1390" s="35">
        <v>4229</v>
      </c>
      <c r="L1390" s="34">
        <v>5.6764400000000002E-5</v>
      </c>
      <c r="M1390" s="35">
        <v>5141.09</v>
      </c>
      <c r="N1390" s="34">
        <v>4.5657200000000001E-5</v>
      </c>
      <c r="O1390" s="35">
        <v>35</v>
      </c>
      <c r="P1390" s="34">
        <v>3.5849600000000003E-5</v>
      </c>
      <c r="Q1390" s="35">
        <v>190</v>
      </c>
      <c r="R1390" s="34">
        <v>3.1800100000000001E-5</v>
      </c>
      <c r="S1390" s="35">
        <v>125</v>
      </c>
      <c r="T1390" s="34">
        <v>1.8945199999999999E-5</v>
      </c>
      <c r="U1390" s="35">
        <v>444.2</v>
      </c>
      <c r="V1390" s="34">
        <v>1.6556299999999999E-5</v>
      </c>
      <c r="W1390" s="35">
        <v>5141.09</v>
      </c>
    </row>
    <row r="1391" spans="1:23" ht="14.45" x14ac:dyDescent="0.3">
      <c r="A1391" s="6" t="s">
        <v>31</v>
      </c>
      <c r="B1391" s="6" t="s">
        <v>147</v>
      </c>
      <c r="C1391" s="6" t="s">
        <v>77</v>
      </c>
      <c r="D1391" s="6" t="s">
        <v>37</v>
      </c>
      <c r="E1391" s="6" t="s">
        <v>36</v>
      </c>
      <c r="F1391" s="24" t="str">
        <f>+TabIPW[[#This Row],[WK]]&amp;TabIPW[[#This Row],[PK]]&amp;TabIPW[[#This Row],[GK]]</f>
        <v>180903</v>
      </c>
      <c r="G1391" s="6" t="s">
        <v>1342</v>
      </c>
      <c r="H1391" s="34">
        <v>1.3685863999999999E-5</v>
      </c>
      <c r="I1391" s="35">
        <v>4333</v>
      </c>
      <c r="J1391" s="34">
        <v>1.04144E-5</v>
      </c>
      <c r="K1391" s="35">
        <v>2655</v>
      </c>
      <c r="L1391" s="34">
        <v>3.65034E-5</v>
      </c>
      <c r="M1391" s="35">
        <v>3306.08</v>
      </c>
      <c r="N1391" s="34">
        <v>1.9567399999999998E-5</v>
      </c>
      <c r="O1391" s="35">
        <v>15</v>
      </c>
      <c r="P1391" s="34">
        <v>2.1132400000000001E-5</v>
      </c>
      <c r="Q1391" s="35">
        <v>112</v>
      </c>
      <c r="R1391" s="34">
        <v>2.62033E-5</v>
      </c>
      <c r="S1391" s="35">
        <v>103</v>
      </c>
      <c r="T1391" s="34">
        <v>1.1673300000000001E-5</v>
      </c>
      <c r="U1391" s="35">
        <v>273.7</v>
      </c>
      <c r="V1391" s="34">
        <v>1.0646799999999999E-5</v>
      </c>
      <c r="W1391" s="35">
        <v>3306.08</v>
      </c>
    </row>
    <row r="1392" spans="1:23" ht="14.45" x14ac:dyDescent="0.3">
      <c r="A1392" s="6" t="s">
        <v>31</v>
      </c>
      <c r="B1392" s="6" t="s">
        <v>147</v>
      </c>
      <c r="C1392" s="6" t="s">
        <v>77</v>
      </c>
      <c r="D1392" s="6" t="s">
        <v>39</v>
      </c>
      <c r="E1392" s="6" t="s">
        <v>36</v>
      </c>
      <c r="F1392" s="24" t="str">
        <f>+TabIPW[[#This Row],[WK]]&amp;TabIPW[[#This Row],[PK]]&amp;TabIPW[[#This Row],[GK]]</f>
        <v>180904</v>
      </c>
      <c r="G1392" s="6" t="s">
        <v>1340</v>
      </c>
      <c r="H1392" s="34">
        <v>2.8199272E-5</v>
      </c>
      <c r="I1392" s="35">
        <v>8928</v>
      </c>
      <c r="J1392" s="34">
        <v>2.2158500000000001E-5</v>
      </c>
      <c r="K1392" s="35">
        <v>5649</v>
      </c>
      <c r="L1392" s="34">
        <v>7.5214099999999995E-5</v>
      </c>
      <c r="M1392" s="35">
        <v>6812.06</v>
      </c>
      <c r="N1392" s="34">
        <v>5.4788599999999999E-5</v>
      </c>
      <c r="O1392" s="35">
        <v>42</v>
      </c>
      <c r="P1392" s="34">
        <v>6.3585900000000004E-5</v>
      </c>
      <c r="Q1392" s="35">
        <v>337</v>
      </c>
      <c r="R1392" s="34">
        <v>5.95297E-5</v>
      </c>
      <c r="S1392" s="35">
        <v>234</v>
      </c>
      <c r="T1392" s="34">
        <v>1.77851E-5</v>
      </c>
      <c r="U1392" s="35">
        <v>417</v>
      </c>
      <c r="V1392" s="34">
        <v>2.1937400000000001E-5</v>
      </c>
      <c r="W1392" s="35">
        <v>6812.06</v>
      </c>
    </row>
    <row r="1393" spans="1:23" ht="14.45" x14ac:dyDescent="0.3">
      <c r="A1393" s="6" t="s">
        <v>31</v>
      </c>
      <c r="B1393" s="6" t="s">
        <v>147</v>
      </c>
      <c r="C1393" s="6" t="s">
        <v>77</v>
      </c>
      <c r="D1393" s="6" t="s">
        <v>42</v>
      </c>
      <c r="E1393" s="6" t="s">
        <v>40</v>
      </c>
      <c r="F1393" s="24" t="str">
        <f>+TabIPW[[#This Row],[WK]]&amp;TabIPW[[#This Row],[PK]]&amp;TabIPW[[#This Row],[GK]]</f>
        <v>180905</v>
      </c>
      <c r="G1393" s="6" t="s">
        <v>1343</v>
      </c>
      <c r="H1393" s="34">
        <v>2.3783656E-5</v>
      </c>
      <c r="I1393" s="35">
        <v>7530</v>
      </c>
      <c r="J1393" s="34">
        <v>1.8236E-5</v>
      </c>
      <c r="K1393" s="35">
        <v>4649</v>
      </c>
      <c r="L1393" s="34">
        <v>6.3436599999999995E-5</v>
      </c>
      <c r="M1393" s="35">
        <v>5745.39</v>
      </c>
      <c r="N1393" s="34">
        <v>4.0439199999999997E-5</v>
      </c>
      <c r="O1393" s="35">
        <v>31</v>
      </c>
      <c r="P1393" s="34">
        <v>4.3585599999999998E-5</v>
      </c>
      <c r="Q1393" s="35">
        <v>231</v>
      </c>
      <c r="R1393" s="34">
        <v>5.5713700000000002E-5</v>
      </c>
      <c r="S1393" s="35">
        <v>219</v>
      </c>
      <c r="T1393" s="34">
        <v>1.5481999999999998E-5</v>
      </c>
      <c r="U1393" s="35">
        <v>363</v>
      </c>
      <c r="V1393" s="34">
        <v>1.8502400000000001E-5</v>
      </c>
      <c r="W1393" s="35">
        <v>5745.39</v>
      </c>
    </row>
    <row r="1394" spans="1:23" ht="14.45" x14ac:dyDescent="0.3">
      <c r="A1394" s="6" t="s">
        <v>31</v>
      </c>
      <c r="B1394" s="6" t="s">
        <v>147</v>
      </c>
      <c r="C1394" s="6" t="s">
        <v>77</v>
      </c>
      <c r="D1394" s="6" t="s">
        <v>44</v>
      </c>
      <c r="E1394" s="6" t="s">
        <v>40</v>
      </c>
      <c r="F1394" s="24" t="str">
        <f>+TabIPW[[#This Row],[WK]]&amp;TabIPW[[#This Row],[PK]]&amp;TabIPW[[#This Row],[GK]]</f>
        <v>180906</v>
      </c>
      <c r="G1394" s="6" t="s">
        <v>1344</v>
      </c>
      <c r="H1394" s="34">
        <v>1.921328E-5</v>
      </c>
      <c r="I1394" s="35">
        <v>6083</v>
      </c>
      <c r="J1394" s="34">
        <v>1.4807700000000001E-5</v>
      </c>
      <c r="K1394" s="35">
        <v>3775</v>
      </c>
      <c r="L1394" s="34">
        <v>5.1246399999999998E-5</v>
      </c>
      <c r="M1394" s="35">
        <v>4641.33</v>
      </c>
      <c r="N1394" s="34">
        <v>4.5657200000000001E-5</v>
      </c>
      <c r="O1394" s="35">
        <v>35</v>
      </c>
      <c r="P1394" s="34">
        <v>3.5283600000000002E-5</v>
      </c>
      <c r="Q1394" s="35">
        <v>187</v>
      </c>
      <c r="R1394" s="34">
        <v>4.3756900000000001E-5</v>
      </c>
      <c r="S1394" s="35">
        <v>172</v>
      </c>
      <c r="T1394" s="34">
        <v>2.2280400000000001E-5</v>
      </c>
      <c r="U1394" s="35">
        <v>522.4</v>
      </c>
      <c r="V1394" s="34">
        <v>1.4946900000000001E-5</v>
      </c>
      <c r="W1394" s="35">
        <v>4641.33</v>
      </c>
    </row>
    <row r="1395" spans="1:23" ht="14.45" x14ac:dyDescent="0.3">
      <c r="A1395" s="6" t="s">
        <v>31</v>
      </c>
      <c r="B1395" s="6" t="s">
        <v>147</v>
      </c>
      <c r="C1395" s="6" t="s">
        <v>77</v>
      </c>
      <c r="D1395" s="6" t="s">
        <v>51</v>
      </c>
      <c r="E1395" s="6" t="s">
        <v>36</v>
      </c>
      <c r="F1395" s="24" t="str">
        <f>+TabIPW[[#This Row],[WK]]&amp;TabIPW[[#This Row],[PK]]&amp;TabIPW[[#This Row],[GK]]</f>
        <v>180907</v>
      </c>
      <c r="G1395" s="6" t="s">
        <v>1345</v>
      </c>
      <c r="H1395" s="34">
        <v>1.2611968000000001E-5</v>
      </c>
      <c r="I1395" s="35">
        <v>3993</v>
      </c>
      <c r="J1395" s="34">
        <v>9.6494999999999997E-6</v>
      </c>
      <c r="K1395" s="35">
        <v>2460</v>
      </c>
      <c r="L1395" s="34">
        <v>3.3639100000000001E-5</v>
      </c>
      <c r="M1395" s="35">
        <v>3046.66</v>
      </c>
      <c r="N1395" s="34">
        <v>2.3480800000000001E-5</v>
      </c>
      <c r="O1395" s="35">
        <v>18</v>
      </c>
      <c r="P1395" s="34">
        <v>2.0755E-5</v>
      </c>
      <c r="Q1395" s="35">
        <v>110</v>
      </c>
      <c r="R1395" s="34">
        <v>1.45008E-5</v>
      </c>
      <c r="S1395" s="35">
        <v>57</v>
      </c>
      <c r="T1395" s="34">
        <v>1.30808E-5</v>
      </c>
      <c r="U1395" s="35">
        <v>306.7</v>
      </c>
      <c r="V1395" s="34">
        <v>9.8114000000000006E-6</v>
      </c>
      <c r="W1395" s="35">
        <v>3046.66</v>
      </c>
    </row>
    <row r="1396" spans="1:23" ht="14.45" x14ac:dyDescent="0.3">
      <c r="A1396" s="6" t="s">
        <v>31</v>
      </c>
      <c r="B1396" s="6" t="s">
        <v>147</v>
      </c>
      <c r="C1396" s="6" t="s">
        <v>77</v>
      </c>
      <c r="D1396" s="6" t="s">
        <v>75</v>
      </c>
      <c r="E1396" s="6" t="s">
        <v>36</v>
      </c>
      <c r="F1396" s="24" t="str">
        <f>+TabIPW[[#This Row],[WK]]&amp;TabIPW[[#This Row],[PK]]&amp;TabIPW[[#This Row],[GK]]</f>
        <v>180908</v>
      </c>
      <c r="G1396" s="6" t="s">
        <v>1346</v>
      </c>
      <c r="H1396" s="34">
        <v>1.1519119999999999E-5</v>
      </c>
      <c r="I1396" s="35">
        <v>3647</v>
      </c>
      <c r="J1396" s="34">
        <v>9.0885999999999997E-6</v>
      </c>
      <c r="K1396" s="35">
        <v>2317</v>
      </c>
      <c r="L1396" s="34">
        <v>3.07242E-5</v>
      </c>
      <c r="M1396" s="35">
        <v>2782.66</v>
      </c>
      <c r="N1396" s="34">
        <v>2.21763E-5</v>
      </c>
      <c r="O1396" s="35">
        <v>17</v>
      </c>
      <c r="P1396" s="34">
        <v>2.24532E-5</v>
      </c>
      <c r="Q1396" s="35">
        <v>119</v>
      </c>
      <c r="R1396" s="34">
        <v>1.98432E-5</v>
      </c>
      <c r="S1396" s="35">
        <v>78</v>
      </c>
      <c r="T1396" s="34">
        <v>4.7597000000000004E-6</v>
      </c>
      <c r="U1396" s="35">
        <v>111.6</v>
      </c>
      <c r="V1396" s="34">
        <v>8.9611999999999999E-6</v>
      </c>
      <c r="W1396" s="35">
        <v>2782.66</v>
      </c>
    </row>
    <row r="1397" spans="1:23" ht="14.45" x14ac:dyDescent="0.3">
      <c r="A1397" s="6" t="s">
        <v>31</v>
      </c>
      <c r="B1397" s="6" t="s">
        <v>147</v>
      </c>
      <c r="C1397" s="6" t="s">
        <v>90</v>
      </c>
      <c r="D1397" s="6" t="s">
        <v>33</v>
      </c>
      <c r="E1397" s="6" t="s">
        <v>34</v>
      </c>
      <c r="F1397" s="24" t="str">
        <f>+TabIPW[[#This Row],[WK]]&amp;TabIPW[[#This Row],[PK]]&amp;TabIPW[[#This Row],[GK]]</f>
        <v>181001</v>
      </c>
      <c r="G1397" s="6" t="s">
        <v>1347</v>
      </c>
      <c r="H1397" s="34">
        <v>5.5915280000000002E-5</v>
      </c>
      <c r="I1397" s="35">
        <v>17703</v>
      </c>
      <c r="J1397" s="34">
        <v>4.0665199999999998E-5</v>
      </c>
      <c r="K1397" s="35">
        <v>10367</v>
      </c>
      <c r="L1397" s="34">
        <v>1.55785E-4</v>
      </c>
      <c r="M1397" s="35">
        <v>14109.29</v>
      </c>
      <c r="N1397" s="34">
        <v>9.6532400000000004E-5</v>
      </c>
      <c r="O1397" s="35">
        <v>74</v>
      </c>
      <c r="P1397" s="34">
        <v>2.011351E-4</v>
      </c>
      <c r="Q1397" s="35">
        <v>1066</v>
      </c>
      <c r="R1397" s="34">
        <v>7.1232199999999999E-5</v>
      </c>
      <c r="S1397" s="35">
        <v>280</v>
      </c>
      <c r="T1397" s="34">
        <v>6.1335100000000002E-5</v>
      </c>
      <c r="U1397" s="35">
        <v>1438.1</v>
      </c>
      <c r="V1397" s="34">
        <v>4.5437299999999999E-5</v>
      </c>
      <c r="W1397" s="35">
        <v>14109.29</v>
      </c>
    </row>
    <row r="1398" spans="1:23" ht="14.45" x14ac:dyDescent="0.3">
      <c r="A1398" s="6" t="s">
        <v>31</v>
      </c>
      <c r="B1398" s="6" t="s">
        <v>147</v>
      </c>
      <c r="C1398" s="6" t="s">
        <v>90</v>
      </c>
      <c r="D1398" s="6" t="s">
        <v>32</v>
      </c>
      <c r="E1398" s="6" t="s">
        <v>36</v>
      </c>
      <c r="F1398" s="24" t="str">
        <f>+TabIPW[[#This Row],[WK]]&amp;TabIPW[[#This Row],[PK]]&amp;TabIPW[[#This Row],[GK]]</f>
        <v>181002</v>
      </c>
      <c r="G1398" s="6" t="s">
        <v>930</v>
      </c>
      <c r="H1398" s="34">
        <v>2.7444383999999997E-5</v>
      </c>
      <c r="I1398" s="35">
        <v>8689</v>
      </c>
      <c r="J1398" s="34">
        <v>2.06327E-5</v>
      </c>
      <c r="K1398" s="35">
        <v>5260</v>
      </c>
      <c r="L1398" s="34">
        <v>7.6462499999999995E-5</v>
      </c>
      <c r="M1398" s="35">
        <v>6925.13</v>
      </c>
      <c r="N1398" s="34">
        <v>6.6529100000000006E-5</v>
      </c>
      <c r="O1398" s="35">
        <v>51</v>
      </c>
      <c r="P1398" s="34">
        <v>5.9623500000000003E-5</v>
      </c>
      <c r="Q1398" s="35">
        <v>316</v>
      </c>
      <c r="R1398" s="34">
        <v>2.34049E-5</v>
      </c>
      <c r="S1398" s="35">
        <v>92</v>
      </c>
      <c r="T1398" s="34">
        <v>2.2404100000000001E-5</v>
      </c>
      <c r="U1398" s="35">
        <v>525.29999999999995</v>
      </c>
      <c r="V1398" s="34">
        <v>2.23016E-5</v>
      </c>
      <c r="W1398" s="35">
        <v>6925.13</v>
      </c>
    </row>
    <row r="1399" spans="1:23" ht="14.45" x14ac:dyDescent="0.3">
      <c r="A1399" s="6" t="s">
        <v>31</v>
      </c>
      <c r="B1399" s="6" t="s">
        <v>147</v>
      </c>
      <c r="C1399" s="6" t="s">
        <v>90</v>
      </c>
      <c r="D1399" s="6" t="s">
        <v>37</v>
      </c>
      <c r="E1399" s="6" t="s">
        <v>36</v>
      </c>
      <c r="F1399" s="24" t="str">
        <f>+TabIPW[[#This Row],[WK]]&amp;TabIPW[[#This Row],[PK]]&amp;TabIPW[[#This Row],[GK]]</f>
        <v>181003</v>
      </c>
      <c r="G1399" s="6" t="s">
        <v>1288</v>
      </c>
      <c r="H1399" s="34">
        <v>3.8233888E-5</v>
      </c>
      <c r="I1399" s="35">
        <v>12105</v>
      </c>
      <c r="J1399" s="34">
        <v>2.9058299999999999E-5</v>
      </c>
      <c r="K1399" s="35">
        <v>7408</v>
      </c>
      <c r="L1399" s="34">
        <v>1.065231E-4</v>
      </c>
      <c r="M1399" s="35">
        <v>9647.69</v>
      </c>
      <c r="N1399" s="34">
        <v>9.6532400000000004E-5</v>
      </c>
      <c r="O1399" s="35">
        <v>74</v>
      </c>
      <c r="P1399" s="34">
        <v>1.115111E-4</v>
      </c>
      <c r="Q1399" s="35">
        <v>591</v>
      </c>
      <c r="R1399" s="34">
        <v>5.4950500000000002E-5</v>
      </c>
      <c r="S1399" s="35">
        <v>216</v>
      </c>
      <c r="T1399" s="34">
        <v>3.0277299999999999E-5</v>
      </c>
      <c r="U1399" s="35">
        <v>709.9</v>
      </c>
      <c r="V1399" s="34">
        <v>3.1069199999999997E-5</v>
      </c>
      <c r="W1399" s="35">
        <v>9647.69</v>
      </c>
    </row>
    <row r="1400" spans="1:23" ht="14.45" x14ac:dyDescent="0.3">
      <c r="A1400" s="6" t="s">
        <v>31</v>
      </c>
      <c r="B1400" s="6" t="s">
        <v>147</v>
      </c>
      <c r="C1400" s="6" t="s">
        <v>90</v>
      </c>
      <c r="D1400" s="6" t="s">
        <v>39</v>
      </c>
      <c r="E1400" s="6" t="s">
        <v>36</v>
      </c>
      <c r="F1400" s="24" t="str">
        <f>+TabIPW[[#This Row],[WK]]&amp;TabIPW[[#This Row],[PK]]&amp;TabIPW[[#This Row],[GK]]</f>
        <v>181004</v>
      </c>
      <c r="G1400" s="6" t="s">
        <v>1347</v>
      </c>
      <c r="H1400" s="34">
        <v>6.8760983999999997E-5</v>
      </c>
      <c r="I1400" s="35">
        <v>21770</v>
      </c>
      <c r="J1400" s="34">
        <v>5.0848099999999999E-5</v>
      </c>
      <c r="K1400" s="35">
        <v>12963</v>
      </c>
      <c r="L1400" s="34">
        <v>1.9157430000000001E-4</v>
      </c>
      <c r="M1400" s="35">
        <v>17350.689999999999</v>
      </c>
      <c r="N1400" s="34">
        <v>1.3175360000000001E-4</v>
      </c>
      <c r="O1400" s="35">
        <v>101</v>
      </c>
      <c r="P1400" s="34">
        <v>1.7736109999999999E-4</v>
      </c>
      <c r="Q1400" s="35">
        <v>940</v>
      </c>
      <c r="R1400" s="34">
        <v>4.2993700000000001E-5</v>
      </c>
      <c r="S1400" s="35">
        <v>169</v>
      </c>
      <c r="T1400" s="34">
        <v>6.2968599999999999E-5</v>
      </c>
      <c r="U1400" s="35">
        <v>1476.4</v>
      </c>
      <c r="V1400" s="34">
        <v>5.5875799999999998E-5</v>
      </c>
      <c r="W1400" s="35">
        <v>17350.689999999999</v>
      </c>
    </row>
    <row r="1401" spans="1:23" ht="14.45" x14ac:dyDescent="0.3">
      <c r="A1401" s="6" t="s">
        <v>31</v>
      </c>
      <c r="B1401" s="6" t="s">
        <v>147</v>
      </c>
      <c r="C1401" s="6" t="s">
        <v>90</v>
      </c>
      <c r="D1401" s="6" t="s">
        <v>42</v>
      </c>
      <c r="E1401" s="6" t="s">
        <v>36</v>
      </c>
      <c r="F1401" s="24" t="str">
        <f>+TabIPW[[#This Row],[WK]]&amp;TabIPW[[#This Row],[PK]]&amp;TabIPW[[#This Row],[GK]]</f>
        <v>181005</v>
      </c>
      <c r="G1401" s="6" t="s">
        <v>1348</v>
      </c>
      <c r="H1401" s="34">
        <v>2.0062919999999999E-5</v>
      </c>
      <c r="I1401" s="35">
        <v>6352</v>
      </c>
      <c r="J1401" s="34">
        <v>1.5027299999999999E-5</v>
      </c>
      <c r="K1401" s="35">
        <v>3831</v>
      </c>
      <c r="L1401" s="34">
        <v>5.5897099999999997E-5</v>
      </c>
      <c r="M1401" s="35">
        <v>5062.54</v>
      </c>
      <c r="N1401" s="34">
        <v>3.5221300000000001E-5</v>
      </c>
      <c r="O1401" s="35">
        <v>27</v>
      </c>
      <c r="P1401" s="34">
        <v>5.6038600000000002E-5</v>
      </c>
      <c r="Q1401" s="35">
        <v>297</v>
      </c>
      <c r="R1401" s="34">
        <v>4.7318499999999998E-5</v>
      </c>
      <c r="S1401" s="35">
        <v>186</v>
      </c>
      <c r="T1401" s="34">
        <v>1.2087E-5</v>
      </c>
      <c r="U1401" s="35">
        <v>283.39999999999998</v>
      </c>
      <c r="V1401" s="34">
        <v>1.63033E-5</v>
      </c>
      <c r="W1401" s="35">
        <v>5062.54</v>
      </c>
    </row>
    <row r="1402" spans="1:23" ht="14.45" x14ac:dyDescent="0.3">
      <c r="A1402" s="6" t="s">
        <v>31</v>
      </c>
      <c r="B1402" s="6" t="s">
        <v>147</v>
      </c>
      <c r="C1402" s="6" t="s">
        <v>90</v>
      </c>
      <c r="D1402" s="6" t="s">
        <v>44</v>
      </c>
      <c r="E1402" s="6" t="s">
        <v>36</v>
      </c>
      <c r="F1402" s="24" t="str">
        <f>+TabIPW[[#This Row],[WK]]&amp;TabIPW[[#This Row],[PK]]&amp;TabIPW[[#This Row],[GK]]</f>
        <v>181006</v>
      </c>
      <c r="G1402" s="6" t="s">
        <v>1349</v>
      </c>
      <c r="H1402" s="34">
        <v>2.2851896000000003E-5</v>
      </c>
      <c r="I1402" s="35">
        <v>7235</v>
      </c>
      <c r="J1402" s="34">
        <v>1.7125900000000001E-5</v>
      </c>
      <c r="K1402" s="35">
        <v>4366</v>
      </c>
      <c r="L1402" s="34">
        <v>6.3667500000000007E-5</v>
      </c>
      <c r="M1402" s="35">
        <v>5766.3</v>
      </c>
      <c r="N1402" s="34">
        <v>6.0006600000000002E-5</v>
      </c>
      <c r="O1402" s="35">
        <v>46</v>
      </c>
      <c r="P1402" s="34">
        <v>5.3963099999999998E-5</v>
      </c>
      <c r="Q1402" s="35">
        <v>286</v>
      </c>
      <c r="R1402" s="34">
        <v>5.8257700000000003E-5</v>
      </c>
      <c r="S1402" s="35">
        <v>229</v>
      </c>
      <c r="T1402" s="34">
        <v>3.4068900000000002E-5</v>
      </c>
      <c r="U1402" s="35">
        <v>798.8</v>
      </c>
      <c r="V1402" s="34">
        <v>1.8569699999999999E-5</v>
      </c>
      <c r="W1402" s="35">
        <v>5766.3</v>
      </c>
    </row>
    <row r="1403" spans="1:23" ht="14.45" x14ac:dyDescent="0.3">
      <c r="A1403" s="6" t="s">
        <v>31</v>
      </c>
      <c r="B1403" s="6" t="s">
        <v>147</v>
      </c>
      <c r="C1403" s="6" t="s">
        <v>90</v>
      </c>
      <c r="D1403" s="6" t="s">
        <v>51</v>
      </c>
      <c r="E1403" s="6" t="s">
        <v>36</v>
      </c>
      <c r="F1403" s="24" t="str">
        <f>+TabIPW[[#This Row],[WK]]&amp;TabIPW[[#This Row],[PK]]&amp;TabIPW[[#This Row],[GK]]</f>
        <v>181007</v>
      </c>
      <c r="G1403" s="6" t="s">
        <v>1350</v>
      </c>
      <c r="H1403" s="34">
        <v>2.2078056000000001E-5</v>
      </c>
      <c r="I1403" s="35">
        <v>6990</v>
      </c>
      <c r="J1403" s="34">
        <v>1.6529699999999999E-5</v>
      </c>
      <c r="K1403" s="35">
        <v>4214</v>
      </c>
      <c r="L1403" s="34">
        <v>6.1511400000000002E-5</v>
      </c>
      <c r="M1403" s="35">
        <v>5571.03</v>
      </c>
      <c r="N1403" s="34">
        <v>4.6961700000000001E-5</v>
      </c>
      <c r="O1403" s="35">
        <v>36</v>
      </c>
      <c r="P1403" s="34">
        <v>5.13215E-5</v>
      </c>
      <c r="Q1403" s="35">
        <v>272</v>
      </c>
      <c r="R1403" s="34">
        <v>4.1467300000000002E-5</v>
      </c>
      <c r="S1403" s="35">
        <v>163</v>
      </c>
      <c r="T1403" s="34">
        <v>1.6509899999999999E-5</v>
      </c>
      <c r="U1403" s="35">
        <v>387.1</v>
      </c>
      <c r="V1403" s="34">
        <v>1.7940799999999999E-5</v>
      </c>
      <c r="W1403" s="35">
        <v>5571.03</v>
      </c>
    </row>
    <row r="1404" spans="1:23" ht="14.45" x14ac:dyDescent="0.3">
      <c r="A1404" s="6" t="s">
        <v>31</v>
      </c>
      <c r="B1404" s="6" t="s">
        <v>147</v>
      </c>
      <c r="C1404" s="6" t="s">
        <v>92</v>
      </c>
      <c r="D1404" s="6" t="s">
        <v>33</v>
      </c>
      <c r="E1404" s="6" t="s">
        <v>34</v>
      </c>
      <c r="F1404" s="24" t="str">
        <f>+TabIPW[[#This Row],[WK]]&amp;TabIPW[[#This Row],[PK]]&amp;TabIPW[[#This Row],[GK]]</f>
        <v>181101</v>
      </c>
      <c r="G1404" s="6" t="s">
        <v>1351</v>
      </c>
      <c r="H1404" s="34">
        <v>1.79947208E-4</v>
      </c>
      <c r="I1404" s="35">
        <v>56972</v>
      </c>
      <c r="J1404" s="34">
        <v>1.3348860000000001E-4</v>
      </c>
      <c r="K1404" s="35">
        <v>34031</v>
      </c>
      <c r="L1404" s="34">
        <v>5.485275E-4</v>
      </c>
      <c r="M1404" s="35">
        <v>49679.58</v>
      </c>
      <c r="N1404" s="34">
        <v>3.3525429999999999E-4</v>
      </c>
      <c r="O1404" s="35">
        <v>257</v>
      </c>
      <c r="P1404" s="34">
        <v>4.9302619999999999E-4</v>
      </c>
      <c r="Q1404" s="35">
        <v>2613</v>
      </c>
      <c r="R1404" s="34">
        <v>1.167699E-4</v>
      </c>
      <c r="S1404" s="35">
        <v>459</v>
      </c>
      <c r="T1404" s="34">
        <v>2.247916E-4</v>
      </c>
      <c r="U1404" s="35">
        <v>5270.6</v>
      </c>
      <c r="V1404" s="34">
        <v>1.5998720000000001E-4</v>
      </c>
      <c r="W1404" s="35">
        <v>49679.58</v>
      </c>
    </row>
    <row r="1405" spans="1:23" ht="14.45" x14ac:dyDescent="0.3">
      <c r="A1405" s="6" t="s">
        <v>31</v>
      </c>
      <c r="B1405" s="6" t="s">
        <v>147</v>
      </c>
      <c r="C1405" s="6" t="s">
        <v>92</v>
      </c>
      <c r="D1405" s="6" t="s">
        <v>32</v>
      </c>
      <c r="E1405" s="6" t="s">
        <v>36</v>
      </c>
      <c r="F1405" s="24" t="str">
        <f>+TabIPW[[#This Row],[WK]]&amp;TabIPW[[#This Row],[PK]]&amp;TabIPW[[#This Row],[GK]]</f>
        <v>181102</v>
      </c>
      <c r="G1405" s="6" t="s">
        <v>1352</v>
      </c>
      <c r="H1405" s="34">
        <v>1.6601184000000002E-5</v>
      </c>
      <c r="I1405" s="35">
        <v>5256</v>
      </c>
      <c r="J1405" s="34">
        <v>1.2724800000000001E-5</v>
      </c>
      <c r="K1405" s="35">
        <v>3244</v>
      </c>
      <c r="L1405" s="34">
        <v>5.0604900000000001E-5</v>
      </c>
      <c r="M1405" s="35">
        <v>4583.2299999999996</v>
      </c>
      <c r="N1405" s="34">
        <v>4.0439199999999997E-5</v>
      </c>
      <c r="O1405" s="35">
        <v>31</v>
      </c>
      <c r="P1405" s="34">
        <v>3.7359099999999999E-5</v>
      </c>
      <c r="Q1405" s="35">
        <v>198</v>
      </c>
      <c r="R1405" s="34">
        <v>1.70448E-5</v>
      </c>
      <c r="S1405" s="35">
        <v>67</v>
      </c>
      <c r="T1405" s="34">
        <v>1.0773399999999999E-5</v>
      </c>
      <c r="U1405" s="35">
        <v>252.6</v>
      </c>
      <c r="V1405" s="34">
        <v>1.4759800000000001E-5</v>
      </c>
      <c r="W1405" s="35">
        <v>4583.2299999999996</v>
      </c>
    </row>
    <row r="1406" spans="1:23" ht="14.45" x14ac:dyDescent="0.3">
      <c r="A1406" s="6" t="s">
        <v>31</v>
      </c>
      <c r="B1406" s="6" t="s">
        <v>147</v>
      </c>
      <c r="C1406" s="6" t="s">
        <v>92</v>
      </c>
      <c r="D1406" s="6" t="s">
        <v>37</v>
      </c>
      <c r="E1406" s="6" t="s">
        <v>36</v>
      </c>
      <c r="F1406" s="24" t="str">
        <f>+TabIPW[[#This Row],[WK]]&amp;TabIPW[[#This Row],[PK]]&amp;TabIPW[[#This Row],[GK]]</f>
        <v>181103</v>
      </c>
      <c r="G1406" s="6" t="s">
        <v>1353</v>
      </c>
      <c r="H1406" s="34">
        <v>2.2286519999999999E-5</v>
      </c>
      <c r="I1406" s="35">
        <v>7056</v>
      </c>
      <c r="J1406" s="34">
        <v>1.7102400000000001E-5</v>
      </c>
      <c r="K1406" s="35">
        <v>4360</v>
      </c>
      <c r="L1406" s="34">
        <v>6.79353E-5</v>
      </c>
      <c r="M1406" s="35">
        <v>6152.83</v>
      </c>
      <c r="N1406" s="34">
        <v>5.2179599999999998E-5</v>
      </c>
      <c r="O1406" s="35">
        <v>40</v>
      </c>
      <c r="P1406" s="34">
        <v>6.3963199999999998E-5</v>
      </c>
      <c r="Q1406" s="35">
        <v>339</v>
      </c>
      <c r="R1406" s="34">
        <v>1.5264000000000002E-5</v>
      </c>
      <c r="S1406" s="35">
        <v>60</v>
      </c>
      <c r="T1406" s="34">
        <v>1.40319E-5</v>
      </c>
      <c r="U1406" s="35">
        <v>329</v>
      </c>
      <c r="V1406" s="34">
        <v>1.9814500000000001E-5</v>
      </c>
      <c r="W1406" s="35">
        <v>6152.83</v>
      </c>
    </row>
    <row r="1407" spans="1:23" ht="14.45" x14ac:dyDescent="0.3">
      <c r="A1407" s="6" t="s">
        <v>31</v>
      </c>
      <c r="B1407" s="6" t="s">
        <v>147</v>
      </c>
      <c r="C1407" s="6" t="s">
        <v>92</v>
      </c>
      <c r="D1407" s="6" t="s">
        <v>39</v>
      </c>
      <c r="E1407" s="6" t="s">
        <v>36</v>
      </c>
      <c r="F1407" s="24" t="str">
        <f>+TabIPW[[#This Row],[WK]]&amp;TabIPW[[#This Row],[PK]]&amp;TabIPW[[#This Row],[GK]]</f>
        <v>181104</v>
      </c>
      <c r="G1407" s="6" t="s">
        <v>1354</v>
      </c>
      <c r="H1407" s="34">
        <v>8.6638240000000006E-6</v>
      </c>
      <c r="I1407" s="35">
        <v>2743</v>
      </c>
      <c r="J1407" s="34">
        <v>6.4095000000000002E-6</v>
      </c>
      <c r="K1407" s="35">
        <v>1634</v>
      </c>
      <c r="L1407" s="34">
        <v>2.6409699999999999E-5</v>
      </c>
      <c r="M1407" s="35">
        <v>2391.9</v>
      </c>
      <c r="N1407" s="34">
        <v>1.17404E-5</v>
      </c>
      <c r="O1407" s="35">
        <v>9</v>
      </c>
      <c r="P1407" s="34">
        <v>1.56606E-5</v>
      </c>
      <c r="Q1407" s="35">
        <v>83</v>
      </c>
      <c r="R1407" s="34">
        <v>1.3991999999999999E-5</v>
      </c>
      <c r="S1407" s="35">
        <v>55</v>
      </c>
      <c r="T1407" s="34">
        <v>3.9578999999999998E-6</v>
      </c>
      <c r="U1407" s="35">
        <v>92.8</v>
      </c>
      <c r="V1407" s="34">
        <v>7.7028000000000002E-6</v>
      </c>
      <c r="W1407" s="35">
        <v>2391.9</v>
      </c>
    </row>
    <row r="1408" spans="1:23" ht="14.45" x14ac:dyDescent="0.3">
      <c r="A1408" s="6" t="s">
        <v>31</v>
      </c>
      <c r="B1408" s="6" t="s">
        <v>147</v>
      </c>
      <c r="C1408" s="6" t="s">
        <v>92</v>
      </c>
      <c r="D1408" s="6" t="s">
        <v>42</v>
      </c>
      <c r="E1408" s="6" t="s">
        <v>36</v>
      </c>
      <c r="F1408" s="24" t="str">
        <f>+TabIPW[[#This Row],[WK]]&amp;TabIPW[[#This Row],[PK]]&amp;TabIPW[[#This Row],[GK]]</f>
        <v>181105</v>
      </c>
      <c r="G1408" s="6" t="s">
        <v>1351</v>
      </c>
      <c r="H1408" s="34">
        <v>4.3101168000000006E-5</v>
      </c>
      <c r="I1408" s="35">
        <v>13646</v>
      </c>
      <c r="J1408" s="34">
        <v>3.3000499999999997E-5</v>
      </c>
      <c r="K1408" s="35">
        <v>8413</v>
      </c>
      <c r="L1408" s="34">
        <v>1.3138390000000001E-4</v>
      </c>
      <c r="M1408" s="35">
        <v>11899.31</v>
      </c>
      <c r="N1408" s="34">
        <v>1.017503E-4</v>
      </c>
      <c r="O1408" s="35">
        <v>78</v>
      </c>
      <c r="P1408" s="34">
        <v>1.000015E-4</v>
      </c>
      <c r="Q1408" s="35">
        <v>530</v>
      </c>
      <c r="R1408" s="34">
        <v>2.7220899999999999E-5</v>
      </c>
      <c r="S1408" s="35">
        <v>107</v>
      </c>
      <c r="T1408" s="34">
        <v>3.4431399999999997E-5</v>
      </c>
      <c r="U1408" s="35">
        <v>807.3</v>
      </c>
      <c r="V1408" s="34">
        <v>3.83203E-5</v>
      </c>
      <c r="W1408" s="35">
        <v>11899.31</v>
      </c>
    </row>
    <row r="1409" spans="1:23" ht="14.45" x14ac:dyDescent="0.3">
      <c r="A1409" s="6" t="s">
        <v>31</v>
      </c>
      <c r="B1409" s="6" t="s">
        <v>147</v>
      </c>
      <c r="C1409" s="6" t="s">
        <v>92</v>
      </c>
      <c r="D1409" s="6" t="s">
        <v>44</v>
      </c>
      <c r="E1409" s="6" t="s">
        <v>36</v>
      </c>
      <c r="F1409" s="24" t="str">
        <f>+TabIPW[[#This Row],[WK]]&amp;TabIPW[[#This Row],[PK]]&amp;TabIPW[[#This Row],[GK]]</f>
        <v>181106</v>
      </c>
      <c r="G1409" s="6" t="s">
        <v>1355</v>
      </c>
      <c r="H1409" s="34">
        <v>1.6209528000000001E-5</v>
      </c>
      <c r="I1409" s="35">
        <v>5132</v>
      </c>
      <c r="J1409" s="34">
        <v>1.2018700000000001E-5</v>
      </c>
      <c r="K1409" s="35">
        <v>3064</v>
      </c>
      <c r="L1409" s="34">
        <v>4.9410999999999998E-5</v>
      </c>
      <c r="M1409" s="35">
        <v>4475.1000000000004</v>
      </c>
      <c r="N1409" s="34">
        <v>2.6089799999999999E-5</v>
      </c>
      <c r="O1409" s="35">
        <v>20</v>
      </c>
      <c r="P1409" s="34">
        <v>3.41515E-5</v>
      </c>
      <c r="Q1409" s="35">
        <v>181</v>
      </c>
      <c r="R1409" s="34">
        <v>2.5440100000000001E-5</v>
      </c>
      <c r="S1409" s="35">
        <v>100</v>
      </c>
      <c r="T1409" s="34">
        <v>1.2773699999999999E-5</v>
      </c>
      <c r="U1409" s="35">
        <v>299.5</v>
      </c>
      <c r="V1409" s="34">
        <v>1.4411499999999999E-5</v>
      </c>
      <c r="W1409" s="35">
        <v>4475.1000000000004</v>
      </c>
    </row>
    <row r="1410" spans="1:23" ht="14.45" x14ac:dyDescent="0.3">
      <c r="A1410" s="6" t="s">
        <v>31</v>
      </c>
      <c r="B1410" s="6" t="s">
        <v>147</v>
      </c>
      <c r="C1410" s="6" t="s">
        <v>92</v>
      </c>
      <c r="D1410" s="6" t="s">
        <v>51</v>
      </c>
      <c r="E1410" s="6" t="s">
        <v>40</v>
      </c>
      <c r="F1410" s="24" t="str">
        <f>+TabIPW[[#This Row],[WK]]&amp;TabIPW[[#This Row],[PK]]&amp;TabIPW[[#This Row],[GK]]</f>
        <v>181107</v>
      </c>
      <c r="G1410" s="6" t="s">
        <v>1356</v>
      </c>
      <c r="H1410" s="34">
        <v>3.7921192000000004E-5</v>
      </c>
      <c r="I1410" s="35">
        <v>12006</v>
      </c>
      <c r="J1410" s="34">
        <v>2.8540499999999999E-5</v>
      </c>
      <c r="K1410" s="35">
        <v>7276</v>
      </c>
      <c r="L1410" s="34">
        <v>1.15594E-4</v>
      </c>
      <c r="M1410" s="35">
        <v>10469.23</v>
      </c>
      <c r="N1410" s="34">
        <v>8.2182900000000002E-5</v>
      </c>
      <c r="O1410" s="35">
        <v>63</v>
      </c>
      <c r="P1410" s="34">
        <v>9.7359899999999996E-5</v>
      </c>
      <c r="Q1410" s="35">
        <v>516</v>
      </c>
      <c r="R1410" s="34">
        <v>4.0958499999999998E-5</v>
      </c>
      <c r="S1410" s="35">
        <v>161</v>
      </c>
      <c r="T1410" s="34">
        <v>2.2306E-5</v>
      </c>
      <c r="U1410" s="35">
        <v>523</v>
      </c>
      <c r="V1410" s="34">
        <v>3.3714899999999998E-5</v>
      </c>
      <c r="W1410" s="35">
        <v>10469.23</v>
      </c>
    </row>
    <row r="1411" spans="1:23" ht="14.45" x14ac:dyDescent="0.3">
      <c r="A1411" s="6" t="s">
        <v>31</v>
      </c>
      <c r="B1411" s="6" t="s">
        <v>147</v>
      </c>
      <c r="C1411" s="6" t="s">
        <v>92</v>
      </c>
      <c r="D1411" s="6" t="s">
        <v>75</v>
      </c>
      <c r="E1411" s="6" t="s">
        <v>40</v>
      </c>
      <c r="F1411" s="24" t="str">
        <f>+TabIPW[[#This Row],[WK]]&amp;TabIPW[[#This Row],[PK]]&amp;TabIPW[[#This Row],[GK]]</f>
        <v>181108</v>
      </c>
      <c r="G1411" s="6" t="s">
        <v>1357</v>
      </c>
      <c r="H1411" s="34">
        <v>4.4977328000000004E-5</v>
      </c>
      <c r="I1411" s="35">
        <v>14240</v>
      </c>
      <c r="J1411" s="34">
        <v>3.4212599999999998E-5</v>
      </c>
      <c r="K1411" s="35">
        <v>8722</v>
      </c>
      <c r="L1411" s="34">
        <v>1.3710299999999999E-4</v>
      </c>
      <c r="M1411" s="35">
        <v>12417.28</v>
      </c>
      <c r="N1411" s="34">
        <v>1.2523119999999999E-4</v>
      </c>
      <c r="O1411" s="35">
        <v>96</v>
      </c>
      <c r="P1411" s="34">
        <v>1.456626E-4</v>
      </c>
      <c r="Q1411" s="35">
        <v>772</v>
      </c>
      <c r="R1411" s="34">
        <v>7.0977799999999997E-5</v>
      </c>
      <c r="S1411" s="35">
        <v>279</v>
      </c>
      <c r="T1411" s="34">
        <v>3.05204E-5</v>
      </c>
      <c r="U1411" s="35">
        <v>715.6</v>
      </c>
      <c r="V1411" s="34">
        <v>3.9988399999999998E-5</v>
      </c>
      <c r="W1411" s="35">
        <v>12417.28</v>
      </c>
    </row>
    <row r="1412" spans="1:23" ht="14.45" x14ac:dyDescent="0.3">
      <c r="A1412" s="6" t="s">
        <v>31</v>
      </c>
      <c r="B1412" s="6" t="s">
        <v>147</v>
      </c>
      <c r="C1412" s="6" t="s">
        <v>92</v>
      </c>
      <c r="D1412" s="6" t="s">
        <v>77</v>
      </c>
      <c r="E1412" s="6" t="s">
        <v>36</v>
      </c>
      <c r="F1412" s="24" t="str">
        <f>+TabIPW[[#This Row],[WK]]&amp;TabIPW[[#This Row],[PK]]&amp;TabIPW[[#This Row],[GK]]</f>
        <v>181109</v>
      </c>
      <c r="G1412" s="6" t="s">
        <v>1358</v>
      </c>
      <c r="H1412" s="34">
        <v>2.6228352E-5</v>
      </c>
      <c r="I1412" s="35">
        <v>8304</v>
      </c>
      <c r="J1412" s="34">
        <v>1.9958000000000001E-5</v>
      </c>
      <c r="K1412" s="35">
        <v>5088</v>
      </c>
      <c r="L1412" s="34">
        <v>7.9951100000000001E-5</v>
      </c>
      <c r="M1412" s="35">
        <v>7241.09</v>
      </c>
      <c r="N1412" s="34">
        <v>5.2179599999999998E-5</v>
      </c>
      <c r="O1412" s="35">
        <v>40</v>
      </c>
      <c r="P1412" s="34">
        <v>5.47178E-5</v>
      </c>
      <c r="Q1412" s="35">
        <v>290</v>
      </c>
      <c r="R1412" s="34">
        <v>3.25633E-5</v>
      </c>
      <c r="S1412" s="35">
        <v>128</v>
      </c>
      <c r="T1412" s="34">
        <v>1.3439E-5</v>
      </c>
      <c r="U1412" s="35">
        <v>315.10000000000002</v>
      </c>
      <c r="V1412" s="34">
        <v>2.3319099999999998E-5</v>
      </c>
      <c r="W1412" s="35">
        <v>7241.09</v>
      </c>
    </row>
    <row r="1413" spans="1:23" ht="14.45" x14ac:dyDescent="0.3">
      <c r="A1413" s="6" t="s">
        <v>31</v>
      </c>
      <c r="B1413" s="6" t="s">
        <v>147</v>
      </c>
      <c r="C1413" s="6" t="s">
        <v>92</v>
      </c>
      <c r="D1413" s="6" t="s">
        <v>90</v>
      </c>
      <c r="E1413" s="6" t="s">
        <v>36</v>
      </c>
      <c r="F1413" s="24" t="str">
        <f>+TabIPW[[#This Row],[WK]]&amp;TabIPW[[#This Row],[PK]]&amp;TabIPW[[#This Row],[GK]]</f>
        <v>181110</v>
      </c>
      <c r="G1413" s="6" t="s">
        <v>1359</v>
      </c>
      <c r="H1413" s="34">
        <v>2.4093192000000003E-5</v>
      </c>
      <c r="I1413" s="35">
        <v>7628</v>
      </c>
      <c r="J1413" s="34">
        <v>1.8471300000000001E-5</v>
      </c>
      <c r="K1413" s="35">
        <v>4709</v>
      </c>
      <c r="L1413" s="34">
        <v>7.3442599999999994E-5</v>
      </c>
      <c r="M1413" s="35">
        <v>6651.62</v>
      </c>
      <c r="N1413" s="34">
        <v>5.7397600000000001E-5</v>
      </c>
      <c r="O1413" s="35">
        <v>44</v>
      </c>
      <c r="P1413" s="34">
        <v>5.3019700000000003E-5</v>
      </c>
      <c r="Q1413" s="35">
        <v>281</v>
      </c>
      <c r="R1413" s="34">
        <v>2.4422499999999999E-5</v>
      </c>
      <c r="S1413" s="35">
        <v>96</v>
      </c>
      <c r="T1413" s="34">
        <v>2.35642E-5</v>
      </c>
      <c r="U1413" s="35">
        <v>552.5</v>
      </c>
      <c r="V1413" s="34">
        <v>2.14208E-5</v>
      </c>
      <c r="W1413" s="35">
        <v>6651.62</v>
      </c>
    </row>
    <row r="1414" spans="1:23" ht="14.45" x14ac:dyDescent="0.3">
      <c r="A1414" s="6" t="s">
        <v>31</v>
      </c>
      <c r="B1414" s="6" t="s">
        <v>147</v>
      </c>
      <c r="C1414" s="6" t="s">
        <v>93</v>
      </c>
      <c r="D1414" s="6" t="s">
        <v>33</v>
      </c>
      <c r="E1414" s="6" t="s">
        <v>36</v>
      </c>
      <c r="F1414" s="24" t="str">
        <f>+TabIPW[[#This Row],[WK]]&amp;TabIPW[[#This Row],[PK]]&amp;TabIPW[[#This Row],[GK]]</f>
        <v>181201</v>
      </c>
      <c r="G1414" s="6" t="s">
        <v>1360</v>
      </c>
      <c r="H1414" s="34">
        <v>1.8088848E-5</v>
      </c>
      <c r="I1414" s="35">
        <v>5727</v>
      </c>
      <c r="J1414" s="34">
        <v>1.4462499999999999E-5</v>
      </c>
      <c r="K1414" s="35">
        <v>3687</v>
      </c>
      <c r="L1414" s="34">
        <v>4.7361899999999998E-5</v>
      </c>
      <c r="M1414" s="35">
        <v>4289.5200000000004</v>
      </c>
      <c r="N1414" s="34">
        <v>5.2179599999999998E-5</v>
      </c>
      <c r="O1414" s="35">
        <v>40</v>
      </c>
      <c r="P1414" s="34">
        <v>3.1698600000000002E-5</v>
      </c>
      <c r="Q1414" s="35">
        <v>168</v>
      </c>
      <c r="R1414" s="34">
        <v>3.96865E-5</v>
      </c>
      <c r="S1414" s="35">
        <v>156</v>
      </c>
      <c r="T1414" s="34">
        <v>6.7344000000000003E-6</v>
      </c>
      <c r="U1414" s="35">
        <v>157.9</v>
      </c>
      <c r="V1414" s="34">
        <v>1.38139E-5</v>
      </c>
      <c r="W1414" s="35">
        <v>4289.5200000000004</v>
      </c>
    </row>
    <row r="1415" spans="1:23" ht="14.45" x14ac:dyDescent="0.3">
      <c r="A1415" s="6" t="s">
        <v>31</v>
      </c>
      <c r="B1415" s="6" t="s">
        <v>147</v>
      </c>
      <c r="C1415" s="6" t="s">
        <v>93</v>
      </c>
      <c r="D1415" s="6" t="s">
        <v>32</v>
      </c>
      <c r="E1415" s="6" t="s">
        <v>36</v>
      </c>
      <c r="F1415" s="24" t="str">
        <f>+TabIPW[[#This Row],[WK]]&amp;TabIPW[[#This Row],[PK]]&amp;TabIPW[[#This Row],[GK]]</f>
        <v>181202</v>
      </c>
      <c r="G1415" s="6" t="s">
        <v>1361</v>
      </c>
      <c r="H1415" s="34">
        <v>1.5978951999999999E-5</v>
      </c>
      <c r="I1415" s="35">
        <v>5059</v>
      </c>
      <c r="J1415" s="34">
        <v>1.2736500000000001E-5</v>
      </c>
      <c r="K1415" s="35">
        <v>3247</v>
      </c>
      <c r="L1415" s="34">
        <v>4.1837600000000001E-5</v>
      </c>
      <c r="M1415" s="35">
        <v>3789.19</v>
      </c>
      <c r="N1415" s="34">
        <v>4.3048199999999999E-5</v>
      </c>
      <c r="O1415" s="35">
        <v>33</v>
      </c>
      <c r="P1415" s="34">
        <v>2.6415500000000001E-5</v>
      </c>
      <c r="Q1415" s="35">
        <v>140</v>
      </c>
      <c r="R1415" s="34">
        <v>2.26416E-5</v>
      </c>
      <c r="S1415" s="35">
        <v>89</v>
      </c>
      <c r="T1415" s="34">
        <v>1.1140200000000001E-5</v>
      </c>
      <c r="U1415" s="35">
        <v>261.2</v>
      </c>
      <c r="V1415" s="34">
        <v>1.2202600000000001E-5</v>
      </c>
      <c r="W1415" s="35">
        <v>3789.19</v>
      </c>
    </row>
    <row r="1416" spans="1:23" ht="14.45" x14ac:dyDescent="0.3">
      <c r="A1416" s="6" t="s">
        <v>31</v>
      </c>
      <c r="B1416" s="6" t="s">
        <v>147</v>
      </c>
      <c r="C1416" s="6" t="s">
        <v>93</v>
      </c>
      <c r="D1416" s="6" t="s">
        <v>37</v>
      </c>
      <c r="E1416" s="6" t="s">
        <v>36</v>
      </c>
      <c r="F1416" s="24" t="str">
        <f>+TabIPW[[#This Row],[WK]]&amp;TabIPW[[#This Row],[PK]]&amp;TabIPW[[#This Row],[GK]]</f>
        <v>181203</v>
      </c>
      <c r="G1416" s="6" t="s">
        <v>1362</v>
      </c>
      <c r="H1416" s="34">
        <v>3.1291456000000003E-5</v>
      </c>
      <c r="I1416" s="35">
        <v>9907</v>
      </c>
      <c r="J1416" s="34">
        <v>2.43983E-5</v>
      </c>
      <c r="K1416" s="35">
        <v>6220</v>
      </c>
      <c r="L1416" s="34">
        <v>8.1930300000000004E-5</v>
      </c>
      <c r="M1416" s="35">
        <v>7420.34</v>
      </c>
      <c r="N1416" s="34">
        <v>7.82695E-5</v>
      </c>
      <c r="O1416" s="35">
        <v>60</v>
      </c>
      <c r="P1416" s="34">
        <v>6.9623700000000002E-5</v>
      </c>
      <c r="Q1416" s="35">
        <v>369</v>
      </c>
      <c r="R1416" s="34">
        <v>7.5811399999999997E-5</v>
      </c>
      <c r="S1416" s="35">
        <v>298</v>
      </c>
      <c r="T1416" s="34">
        <v>1.8450399999999999E-5</v>
      </c>
      <c r="U1416" s="35">
        <v>432.6</v>
      </c>
      <c r="V1416" s="34">
        <v>2.38963E-5</v>
      </c>
      <c r="W1416" s="35">
        <v>7420.34</v>
      </c>
    </row>
    <row r="1417" spans="1:23" ht="14.45" x14ac:dyDescent="0.3">
      <c r="A1417" s="6" t="s">
        <v>31</v>
      </c>
      <c r="B1417" s="6" t="s">
        <v>147</v>
      </c>
      <c r="C1417" s="6" t="s">
        <v>93</v>
      </c>
      <c r="D1417" s="6" t="s">
        <v>39</v>
      </c>
      <c r="E1417" s="6" t="s">
        <v>36</v>
      </c>
      <c r="F1417" s="24" t="str">
        <f>+TabIPW[[#This Row],[WK]]&amp;TabIPW[[#This Row],[PK]]&amp;TabIPW[[#This Row],[GK]]</f>
        <v>181204</v>
      </c>
      <c r="G1417" s="6" t="s">
        <v>1363</v>
      </c>
      <c r="H1417" s="34">
        <v>1.2937296E-5</v>
      </c>
      <c r="I1417" s="35">
        <v>4096</v>
      </c>
      <c r="J1417" s="34">
        <v>9.8102999999999999E-6</v>
      </c>
      <c r="K1417" s="35">
        <v>2501</v>
      </c>
      <c r="L1417" s="34">
        <v>3.38736E-5</v>
      </c>
      <c r="M1417" s="35">
        <v>3067.9</v>
      </c>
      <c r="N1417" s="34">
        <v>2.0871899999999999E-5</v>
      </c>
      <c r="O1417" s="35">
        <v>16</v>
      </c>
      <c r="P1417" s="34">
        <v>1.8113499999999999E-5</v>
      </c>
      <c r="Q1417" s="35">
        <v>96</v>
      </c>
      <c r="R1417" s="34">
        <v>2.69665E-5</v>
      </c>
      <c r="S1417" s="35">
        <v>106</v>
      </c>
      <c r="T1417" s="34">
        <v>8.6536999999999998E-6</v>
      </c>
      <c r="U1417" s="35">
        <v>202.89999999999998</v>
      </c>
      <c r="V1417" s="34">
        <v>9.8797999999999998E-6</v>
      </c>
      <c r="W1417" s="35">
        <v>3067.9</v>
      </c>
    </row>
    <row r="1418" spans="1:23" ht="14.45" x14ac:dyDescent="0.3">
      <c r="A1418" s="6" t="s">
        <v>31</v>
      </c>
      <c r="B1418" s="6" t="s">
        <v>147</v>
      </c>
      <c r="C1418" s="6" t="s">
        <v>93</v>
      </c>
      <c r="D1418" s="6" t="s">
        <v>42</v>
      </c>
      <c r="E1418" s="6" t="s">
        <v>40</v>
      </c>
      <c r="F1418" s="24" t="str">
        <f>+TabIPW[[#This Row],[WK]]&amp;TabIPW[[#This Row],[PK]]&amp;TabIPW[[#This Row],[GK]]</f>
        <v>181205</v>
      </c>
      <c r="G1418" s="6" t="s">
        <v>1364</v>
      </c>
      <c r="H1418" s="34">
        <v>6.7128032000000006E-5</v>
      </c>
      <c r="I1418" s="35">
        <v>21253</v>
      </c>
      <c r="J1418" s="34">
        <v>5.31664E-5</v>
      </c>
      <c r="K1418" s="35">
        <v>13554</v>
      </c>
      <c r="L1418" s="34">
        <v>1.7576110000000001E-4</v>
      </c>
      <c r="M1418" s="35">
        <v>15918.5</v>
      </c>
      <c r="N1418" s="34">
        <v>1.0044580000000001E-4</v>
      </c>
      <c r="O1418" s="35">
        <v>77</v>
      </c>
      <c r="P1418" s="34">
        <v>1.5075700000000001E-4</v>
      </c>
      <c r="Q1418" s="35">
        <v>799</v>
      </c>
      <c r="R1418" s="34">
        <v>7.8355400000000005E-5</v>
      </c>
      <c r="S1418" s="35">
        <v>308</v>
      </c>
      <c r="T1418" s="34">
        <v>4.8053899999999997E-5</v>
      </c>
      <c r="U1418" s="35">
        <v>1126.6999999999998</v>
      </c>
      <c r="V1418" s="34">
        <v>5.1263600000000002E-5</v>
      </c>
      <c r="W1418" s="35">
        <v>15918.5</v>
      </c>
    </row>
    <row r="1419" spans="1:23" ht="14.45" x14ac:dyDescent="0.3">
      <c r="A1419" s="6" t="s">
        <v>31</v>
      </c>
      <c r="B1419" s="6" t="s">
        <v>147</v>
      </c>
      <c r="C1419" s="6" t="s">
        <v>93</v>
      </c>
      <c r="D1419" s="6" t="s">
        <v>44</v>
      </c>
      <c r="E1419" s="6" t="s">
        <v>40</v>
      </c>
      <c r="F1419" s="24" t="str">
        <f>+TabIPW[[#This Row],[WK]]&amp;TabIPW[[#This Row],[PK]]&amp;TabIPW[[#This Row],[GK]]</f>
        <v>181206</v>
      </c>
      <c r="G1419" s="6" t="s">
        <v>1365</v>
      </c>
      <c r="H1419" s="34">
        <v>3.1038775999999999E-5</v>
      </c>
      <c r="I1419" s="35">
        <v>9827</v>
      </c>
      <c r="J1419" s="34">
        <v>2.4217900000000001E-5</v>
      </c>
      <c r="K1419" s="35">
        <v>6174</v>
      </c>
      <c r="L1419" s="34">
        <v>8.1268700000000003E-5</v>
      </c>
      <c r="M1419" s="35">
        <v>7360.42</v>
      </c>
      <c r="N1419" s="34">
        <v>8.4791900000000004E-5</v>
      </c>
      <c r="O1419" s="35">
        <v>65</v>
      </c>
      <c r="P1419" s="34">
        <v>6.1887699999999994E-5</v>
      </c>
      <c r="Q1419" s="35">
        <v>328</v>
      </c>
      <c r="R1419" s="34">
        <v>5.9020900000000003E-5</v>
      </c>
      <c r="S1419" s="35">
        <v>232</v>
      </c>
      <c r="T1419" s="34">
        <v>1.80538E-5</v>
      </c>
      <c r="U1419" s="35">
        <v>423.3</v>
      </c>
      <c r="V1419" s="34">
        <v>2.3703400000000001E-5</v>
      </c>
      <c r="W1419" s="35">
        <v>7360.42</v>
      </c>
    </row>
    <row r="1420" spans="1:23" ht="14.45" x14ac:dyDescent="0.3">
      <c r="A1420" s="6" t="s">
        <v>31</v>
      </c>
      <c r="B1420" s="6" t="s">
        <v>147</v>
      </c>
      <c r="C1420" s="6" t="s">
        <v>93</v>
      </c>
      <c r="D1420" s="6" t="s">
        <v>51</v>
      </c>
      <c r="E1420" s="6" t="s">
        <v>40</v>
      </c>
      <c r="F1420" s="24" t="str">
        <f>+TabIPW[[#This Row],[WK]]&amp;TabIPW[[#This Row],[PK]]&amp;TabIPW[[#This Row],[GK]]</f>
        <v>181207</v>
      </c>
      <c r="G1420" s="6" t="s">
        <v>1366</v>
      </c>
      <c r="H1420" s="34">
        <v>2.48386E-5</v>
      </c>
      <c r="I1420" s="35">
        <v>7864</v>
      </c>
      <c r="J1420" s="34">
        <v>1.9302900000000001E-5</v>
      </c>
      <c r="K1420" s="35">
        <v>4921</v>
      </c>
      <c r="L1420" s="34">
        <v>6.5034800000000003E-5</v>
      </c>
      <c r="M1420" s="35">
        <v>5890.14</v>
      </c>
      <c r="N1420" s="34">
        <v>5.0875199999999997E-5</v>
      </c>
      <c r="O1420" s="35">
        <v>39</v>
      </c>
      <c r="P1420" s="34">
        <v>3.79251E-5</v>
      </c>
      <c r="Q1420" s="35">
        <v>201</v>
      </c>
      <c r="R1420" s="34">
        <v>2.77297E-5</v>
      </c>
      <c r="S1420" s="35">
        <v>109</v>
      </c>
      <c r="T1420" s="34">
        <v>1.7136800000000002E-5</v>
      </c>
      <c r="U1420" s="35">
        <v>401.79999999999995</v>
      </c>
      <c r="V1420" s="34">
        <v>1.89685E-5</v>
      </c>
      <c r="W1420" s="35">
        <v>5890.14</v>
      </c>
    </row>
    <row r="1421" spans="1:23" ht="14.45" x14ac:dyDescent="0.3">
      <c r="A1421" s="6" t="s">
        <v>31</v>
      </c>
      <c r="B1421" s="6" t="s">
        <v>147</v>
      </c>
      <c r="C1421" s="6" t="s">
        <v>95</v>
      </c>
      <c r="D1421" s="6" t="s">
        <v>33</v>
      </c>
      <c r="E1421" s="6" t="s">
        <v>36</v>
      </c>
      <c r="F1421" s="24" t="str">
        <f>+TabIPW[[#This Row],[WK]]&amp;TabIPW[[#This Row],[PK]]&amp;TabIPW[[#This Row],[GK]]</f>
        <v>181301</v>
      </c>
      <c r="G1421" s="6" t="s">
        <v>1367</v>
      </c>
      <c r="H1421" s="34">
        <v>1.8673168000000002E-5</v>
      </c>
      <c r="I1421" s="35">
        <v>5912</v>
      </c>
      <c r="J1421" s="34">
        <v>1.45331E-5</v>
      </c>
      <c r="K1421" s="35">
        <v>3705</v>
      </c>
      <c r="L1421" s="34">
        <v>4.9218300000000003E-5</v>
      </c>
      <c r="M1421" s="35">
        <v>4457.6499999999996</v>
      </c>
      <c r="N1421" s="34">
        <v>5.7397600000000001E-5</v>
      </c>
      <c r="O1421" s="35">
        <v>44</v>
      </c>
      <c r="P1421" s="34">
        <v>2.4905999999999998E-5</v>
      </c>
      <c r="Q1421" s="35">
        <v>132</v>
      </c>
      <c r="R1421" s="34">
        <v>8.5987400000000003E-5</v>
      </c>
      <c r="S1421" s="35">
        <v>338</v>
      </c>
      <c r="T1421" s="34">
        <v>5.2928999999999998E-6</v>
      </c>
      <c r="U1421" s="35">
        <v>124.1</v>
      </c>
      <c r="V1421" s="34">
        <v>1.43553E-5</v>
      </c>
      <c r="W1421" s="35">
        <v>4457.6499999999996</v>
      </c>
    </row>
    <row r="1422" spans="1:23" ht="14.45" x14ac:dyDescent="0.3">
      <c r="A1422" s="6" t="s">
        <v>31</v>
      </c>
      <c r="B1422" s="6" t="s">
        <v>147</v>
      </c>
      <c r="C1422" s="6" t="s">
        <v>95</v>
      </c>
      <c r="D1422" s="6" t="s">
        <v>32</v>
      </c>
      <c r="E1422" s="6" t="s">
        <v>36</v>
      </c>
      <c r="F1422" s="24" t="str">
        <f>+TabIPW[[#This Row],[WK]]&amp;TabIPW[[#This Row],[PK]]&amp;TabIPW[[#This Row],[GK]]</f>
        <v>181302</v>
      </c>
      <c r="G1422" s="6" t="s">
        <v>1368</v>
      </c>
      <c r="H1422" s="34">
        <v>2.7725488000000001E-5</v>
      </c>
      <c r="I1422" s="35">
        <v>8778</v>
      </c>
      <c r="J1422" s="34">
        <v>2.0864099999999999E-5</v>
      </c>
      <c r="K1422" s="35">
        <v>5319</v>
      </c>
      <c r="L1422" s="34">
        <v>7.3078100000000001E-5</v>
      </c>
      <c r="M1422" s="35">
        <v>6618.61</v>
      </c>
      <c r="N1422" s="34">
        <v>6.0006600000000002E-5</v>
      </c>
      <c r="O1422" s="35">
        <v>46</v>
      </c>
      <c r="P1422" s="34">
        <v>6.2453799999999995E-5</v>
      </c>
      <c r="Q1422" s="35">
        <v>331</v>
      </c>
      <c r="R1422" s="34">
        <v>1.119363E-4</v>
      </c>
      <c r="S1422" s="35">
        <v>440</v>
      </c>
      <c r="T1422" s="34">
        <v>8.1930999999999995E-6</v>
      </c>
      <c r="U1422" s="35">
        <v>192.1</v>
      </c>
      <c r="V1422" s="34">
        <v>2.13144E-5</v>
      </c>
      <c r="W1422" s="35">
        <v>6618.61</v>
      </c>
    </row>
    <row r="1423" spans="1:23" ht="14.45" x14ac:dyDescent="0.3">
      <c r="A1423" s="6" t="s">
        <v>31</v>
      </c>
      <c r="B1423" s="6" t="s">
        <v>147</v>
      </c>
      <c r="C1423" s="6" t="s">
        <v>95</v>
      </c>
      <c r="D1423" s="6" t="s">
        <v>37</v>
      </c>
      <c r="E1423" s="6" t="s">
        <v>36</v>
      </c>
      <c r="F1423" s="24" t="str">
        <f>+TabIPW[[#This Row],[WK]]&amp;TabIPW[[#This Row],[PK]]&amp;TabIPW[[#This Row],[GK]]</f>
        <v>181303</v>
      </c>
      <c r="G1423" s="6" t="s">
        <v>1369</v>
      </c>
      <c r="H1423" s="34">
        <v>1.6383248000000001E-5</v>
      </c>
      <c r="I1423" s="35">
        <v>5187</v>
      </c>
      <c r="J1423" s="34">
        <v>1.3034700000000001E-5</v>
      </c>
      <c r="K1423" s="35">
        <v>3323</v>
      </c>
      <c r="L1423" s="34">
        <v>4.3182600000000002E-5</v>
      </c>
      <c r="M1423" s="35">
        <v>3911</v>
      </c>
      <c r="N1423" s="34">
        <v>4.0439199999999997E-5</v>
      </c>
      <c r="O1423" s="35">
        <v>31</v>
      </c>
      <c r="P1423" s="34">
        <v>2.5094699999999999E-5</v>
      </c>
      <c r="Q1423" s="35">
        <v>133</v>
      </c>
      <c r="R1423" s="34">
        <v>5.4441699999999997E-5</v>
      </c>
      <c r="S1423" s="35">
        <v>214</v>
      </c>
      <c r="T1423" s="34">
        <v>4.3802E-6</v>
      </c>
      <c r="U1423" s="35">
        <v>102.69999999999999</v>
      </c>
      <c r="V1423" s="34">
        <v>1.25949E-5</v>
      </c>
      <c r="W1423" s="35">
        <v>3911</v>
      </c>
    </row>
    <row r="1424" spans="1:23" ht="14.45" x14ac:dyDescent="0.3">
      <c r="A1424" s="6" t="s">
        <v>31</v>
      </c>
      <c r="B1424" s="6" t="s">
        <v>147</v>
      </c>
      <c r="C1424" s="6" t="s">
        <v>95</v>
      </c>
      <c r="D1424" s="6" t="s">
        <v>39</v>
      </c>
      <c r="E1424" s="6" t="s">
        <v>36</v>
      </c>
      <c r="F1424" s="24" t="str">
        <f>+TabIPW[[#This Row],[WK]]&amp;TabIPW[[#This Row],[PK]]&amp;TabIPW[[#This Row],[GK]]</f>
        <v>181304</v>
      </c>
      <c r="G1424" s="6" t="s">
        <v>1370</v>
      </c>
      <c r="H1424" s="34">
        <v>1.6174783999999999E-5</v>
      </c>
      <c r="I1424" s="35">
        <v>5121</v>
      </c>
      <c r="J1424" s="34">
        <v>1.24071E-5</v>
      </c>
      <c r="K1424" s="35">
        <v>3163</v>
      </c>
      <c r="L1424" s="34">
        <v>4.2633000000000003E-5</v>
      </c>
      <c r="M1424" s="35">
        <v>3861.23</v>
      </c>
      <c r="N1424" s="34">
        <v>2.6089799999999999E-5</v>
      </c>
      <c r="O1424" s="35">
        <v>20</v>
      </c>
      <c r="P1424" s="34">
        <v>3.0566499999999999E-5</v>
      </c>
      <c r="Q1424" s="35">
        <v>162</v>
      </c>
      <c r="R1424" s="34">
        <v>2.97649E-5</v>
      </c>
      <c r="S1424" s="35">
        <v>117</v>
      </c>
      <c r="T1424" s="34">
        <v>9.3317999999999993E-6</v>
      </c>
      <c r="U1424" s="35">
        <v>218.8</v>
      </c>
      <c r="V1424" s="34">
        <v>1.2434599999999999E-5</v>
      </c>
      <c r="W1424" s="35">
        <v>3861.23</v>
      </c>
    </row>
    <row r="1425" spans="1:23" ht="14.45" x14ac:dyDescent="0.3">
      <c r="A1425" s="6" t="s">
        <v>31</v>
      </c>
      <c r="B1425" s="6" t="s">
        <v>147</v>
      </c>
      <c r="C1425" s="6" t="s">
        <v>95</v>
      </c>
      <c r="D1425" s="6" t="s">
        <v>42</v>
      </c>
      <c r="E1425" s="6" t="s">
        <v>36</v>
      </c>
      <c r="F1425" s="24" t="str">
        <f>+TabIPW[[#This Row],[WK]]&amp;TabIPW[[#This Row],[PK]]&amp;TabIPW[[#This Row],[GK]]</f>
        <v>181305</v>
      </c>
      <c r="G1425" s="6" t="s">
        <v>1371</v>
      </c>
      <c r="H1425" s="34">
        <v>1.4203864E-5</v>
      </c>
      <c r="I1425" s="35">
        <v>4497</v>
      </c>
      <c r="J1425" s="34">
        <v>1.10302E-5</v>
      </c>
      <c r="K1425" s="35">
        <v>2812</v>
      </c>
      <c r="L1425" s="34">
        <v>3.7438199999999997E-5</v>
      </c>
      <c r="M1425" s="35">
        <v>3390.74</v>
      </c>
      <c r="N1425" s="34">
        <v>5.0875199999999997E-5</v>
      </c>
      <c r="O1425" s="35">
        <v>39</v>
      </c>
      <c r="P1425" s="34">
        <v>3.41515E-5</v>
      </c>
      <c r="Q1425" s="35">
        <v>181</v>
      </c>
      <c r="R1425" s="34">
        <v>4.1467300000000002E-5</v>
      </c>
      <c r="S1425" s="35">
        <v>163</v>
      </c>
      <c r="T1425" s="34">
        <v>1.5438999999999999E-6</v>
      </c>
      <c r="U1425" s="35">
        <v>36.200000000000003</v>
      </c>
      <c r="V1425" s="34">
        <v>1.0919499999999999E-5</v>
      </c>
      <c r="W1425" s="35">
        <v>3390.74</v>
      </c>
    </row>
    <row r="1426" spans="1:23" ht="14.45" x14ac:dyDescent="0.3">
      <c r="A1426" s="6" t="s">
        <v>31</v>
      </c>
      <c r="B1426" s="6" t="s">
        <v>147</v>
      </c>
      <c r="C1426" s="6" t="s">
        <v>95</v>
      </c>
      <c r="D1426" s="6" t="s">
        <v>44</v>
      </c>
      <c r="E1426" s="6" t="s">
        <v>36</v>
      </c>
      <c r="F1426" s="24" t="str">
        <f>+TabIPW[[#This Row],[WK]]&amp;TabIPW[[#This Row],[PK]]&amp;TabIPW[[#This Row],[GK]]</f>
        <v>181306</v>
      </c>
      <c r="G1426" s="6" t="s">
        <v>1372</v>
      </c>
      <c r="H1426" s="34">
        <v>1.9724959999999999E-5</v>
      </c>
      <c r="I1426" s="35">
        <v>6245</v>
      </c>
      <c r="J1426" s="34">
        <v>1.50979E-5</v>
      </c>
      <c r="K1426" s="35">
        <v>3849</v>
      </c>
      <c r="L1426" s="34">
        <v>5.1990500000000003E-5</v>
      </c>
      <c r="M1426" s="35">
        <v>4708.7299999999996</v>
      </c>
      <c r="N1426" s="34">
        <v>5.3484099999999998E-5</v>
      </c>
      <c r="O1426" s="35">
        <v>41</v>
      </c>
      <c r="P1426" s="34">
        <v>2.56608E-5</v>
      </c>
      <c r="Q1426" s="35">
        <v>136</v>
      </c>
      <c r="R1426" s="34">
        <v>3.8923300000000001E-5</v>
      </c>
      <c r="S1426" s="35">
        <v>153</v>
      </c>
      <c r="T1426" s="34">
        <v>1.7115499999999999E-5</v>
      </c>
      <c r="U1426" s="35">
        <v>401.29999999999995</v>
      </c>
      <c r="V1426" s="34">
        <v>1.5163900000000001E-5</v>
      </c>
      <c r="W1426" s="35">
        <v>4708.7299999999996</v>
      </c>
    </row>
    <row r="1427" spans="1:23" ht="14.45" x14ac:dyDescent="0.3">
      <c r="A1427" s="6" t="s">
        <v>31</v>
      </c>
      <c r="B1427" s="6" t="s">
        <v>147</v>
      </c>
      <c r="C1427" s="6" t="s">
        <v>95</v>
      </c>
      <c r="D1427" s="6" t="s">
        <v>51</v>
      </c>
      <c r="E1427" s="6" t="s">
        <v>36</v>
      </c>
      <c r="F1427" s="24" t="str">
        <f>+TabIPW[[#This Row],[WK]]&amp;TabIPW[[#This Row],[PK]]&amp;TabIPW[[#This Row],[GK]]</f>
        <v>181307</v>
      </c>
      <c r="G1427" s="6" t="s">
        <v>1373</v>
      </c>
      <c r="H1427" s="34">
        <v>2.6837944E-5</v>
      </c>
      <c r="I1427" s="35">
        <v>8497</v>
      </c>
      <c r="J1427" s="34">
        <v>2.0424800000000001E-5</v>
      </c>
      <c r="K1427" s="35">
        <v>5207</v>
      </c>
      <c r="L1427" s="34">
        <v>7.0738800000000001E-5</v>
      </c>
      <c r="M1427" s="35">
        <v>6406.74</v>
      </c>
      <c r="N1427" s="34">
        <v>9.0009899999999993E-5</v>
      </c>
      <c r="O1427" s="35">
        <v>69</v>
      </c>
      <c r="P1427" s="34">
        <v>5.3019700000000003E-5</v>
      </c>
      <c r="Q1427" s="35">
        <v>281</v>
      </c>
      <c r="R1427" s="34">
        <v>6.4109000000000006E-5</v>
      </c>
      <c r="S1427" s="35">
        <v>252</v>
      </c>
      <c r="T1427" s="34">
        <v>2.4984400000000001E-5</v>
      </c>
      <c r="U1427" s="35">
        <v>585.79999999999995</v>
      </c>
      <c r="V1427" s="34">
        <v>2.0632199999999999E-5</v>
      </c>
      <c r="W1427" s="35">
        <v>6406.74</v>
      </c>
    </row>
    <row r="1428" spans="1:23" ht="14.45" x14ac:dyDescent="0.3">
      <c r="A1428" s="6" t="s">
        <v>31</v>
      </c>
      <c r="B1428" s="6" t="s">
        <v>147</v>
      </c>
      <c r="C1428" s="6" t="s">
        <v>95</v>
      </c>
      <c r="D1428" s="6" t="s">
        <v>75</v>
      </c>
      <c r="E1428" s="6" t="s">
        <v>36</v>
      </c>
      <c r="F1428" s="24" t="str">
        <f>+TabIPW[[#This Row],[WK]]&amp;TabIPW[[#This Row],[PK]]&amp;TabIPW[[#This Row],[GK]]</f>
        <v>181308</v>
      </c>
      <c r="G1428" s="6" t="s">
        <v>1374</v>
      </c>
      <c r="H1428" s="34">
        <v>3.3767735999999997E-5</v>
      </c>
      <c r="I1428" s="35">
        <v>10691</v>
      </c>
      <c r="J1428" s="34">
        <v>2.61831E-5</v>
      </c>
      <c r="K1428" s="35">
        <v>6675</v>
      </c>
      <c r="L1428" s="34">
        <v>8.9004099999999997E-5</v>
      </c>
      <c r="M1428" s="35">
        <v>8061.01</v>
      </c>
      <c r="N1428" s="34">
        <v>7.1747000000000003E-5</v>
      </c>
      <c r="O1428" s="35">
        <v>55</v>
      </c>
      <c r="P1428" s="34">
        <v>7.2642600000000001E-5</v>
      </c>
      <c r="Q1428" s="35">
        <v>385</v>
      </c>
      <c r="R1428" s="34">
        <v>3.48529E-5</v>
      </c>
      <c r="S1428" s="35">
        <v>137</v>
      </c>
      <c r="T1428" s="34">
        <v>1.99005E-5</v>
      </c>
      <c r="U1428" s="35">
        <v>466.6</v>
      </c>
      <c r="V1428" s="34">
        <v>2.5959500000000001E-5</v>
      </c>
      <c r="W1428" s="35">
        <v>8061.01</v>
      </c>
    </row>
    <row r="1429" spans="1:23" ht="14.45" x14ac:dyDescent="0.3">
      <c r="A1429" s="6" t="s">
        <v>31</v>
      </c>
      <c r="B1429" s="6" t="s">
        <v>147</v>
      </c>
      <c r="C1429" s="6" t="s">
        <v>95</v>
      </c>
      <c r="D1429" s="6" t="s">
        <v>77</v>
      </c>
      <c r="E1429" s="6" t="s">
        <v>36</v>
      </c>
      <c r="F1429" s="24" t="str">
        <f>+TabIPW[[#This Row],[WK]]&amp;TabIPW[[#This Row],[PK]]&amp;TabIPW[[#This Row],[GK]]</f>
        <v>181309</v>
      </c>
      <c r="G1429" s="6" t="s">
        <v>1375</v>
      </c>
      <c r="H1429" s="34">
        <v>1.1585447999999999E-5</v>
      </c>
      <c r="I1429" s="35">
        <v>3668</v>
      </c>
      <c r="J1429" s="34">
        <v>8.9747999999999992E-6</v>
      </c>
      <c r="K1429" s="35">
        <v>2288</v>
      </c>
      <c r="L1429" s="34">
        <v>3.0536600000000002E-5</v>
      </c>
      <c r="M1429" s="35">
        <v>2765.67</v>
      </c>
      <c r="N1429" s="34">
        <v>2.21763E-5</v>
      </c>
      <c r="O1429" s="35">
        <v>17</v>
      </c>
      <c r="P1429" s="34">
        <v>1.86795E-5</v>
      </c>
      <c r="Q1429" s="35">
        <v>99</v>
      </c>
      <c r="R1429" s="34">
        <v>2.7220899999999999E-5</v>
      </c>
      <c r="S1429" s="35">
        <v>107</v>
      </c>
      <c r="T1429" s="34">
        <v>8.3721999999999992E-6</v>
      </c>
      <c r="U1429" s="35">
        <v>196.3</v>
      </c>
      <c r="V1429" s="34">
        <v>8.9065000000000002E-6</v>
      </c>
      <c r="W1429" s="35">
        <v>2765.67</v>
      </c>
    </row>
    <row r="1430" spans="1:23" ht="14.45" x14ac:dyDescent="0.3">
      <c r="A1430" s="6" t="s">
        <v>31</v>
      </c>
      <c r="B1430" s="6" t="s">
        <v>147</v>
      </c>
      <c r="C1430" s="6" t="s">
        <v>95</v>
      </c>
      <c r="D1430" s="6" t="s">
        <v>90</v>
      </c>
      <c r="E1430" s="6" t="s">
        <v>36</v>
      </c>
      <c r="F1430" s="24" t="str">
        <f>+TabIPW[[#This Row],[WK]]&amp;TabIPW[[#This Row],[PK]]&amp;TabIPW[[#This Row],[GK]]</f>
        <v>181310</v>
      </c>
      <c r="G1430" s="6" t="s">
        <v>1376</v>
      </c>
      <c r="H1430" s="34">
        <v>3.9592048000000001E-5</v>
      </c>
      <c r="I1430" s="35">
        <v>12535</v>
      </c>
      <c r="J1430" s="34">
        <v>3.0533200000000001E-5</v>
      </c>
      <c r="K1430" s="35">
        <v>7784</v>
      </c>
      <c r="L1430" s="34">
        <v>1.0435569999999999E-4</v>
      </c>
      <c r="M1430" s="35">
        <v>9451.39</v>
      </c>
      <c r="N1430" s="34">
        <v>9.0009899999999993E-5</v>
      </c>
      <c r="O1430" s="35">
        <v>69</v>
      </c>
      <c r="P1430" s="34">
        <v>9.7548599999999996E-5</v>
      </c>
      <c r="Q1430" s="35">
        <v>517</v>
      </c>
      <c r="R1430" s="34">
        <v>7.7337799999999997E-5</v>
      </c>
      <c r="S1430" s="35">
        <v>304</v>
      </c>
      <c r="T1430" s="34">
        <v>2.88997E-5</v>
      </c>
      <c r="U1430" s="35">
        <v>677.6</v>
      </c>
      <c r="V1430" s="34">
        <v>3.04371E-5</v>
      </c>
      <c r="W1430" s="35">
        <v>9451.39</v>
      </c>
    </row>
    <row r="1431" spans="1:23" ht="14.45" x14ac:dyDescent="0.3">
      <c r="A1431" s="6" t="s">
        <v>31</v>
      </c>
      <c r="B1431" s="6" t="s">
        <v>147</v>
      </c>
      <c r="C1431" s="6" t="s">
        <v>97</v>
      </c>
      <c r="D1431" s="6" t="s">
        <v>33</v>
      </c>
      <c r="E1431" s="6" t="s">
        <v>34</v>
      </c>
      <c r="F1431" s="24" t="str">
        <f>+TabIPW[[#This Row],[WK]]&amp;TabIPW[[#This Row],[PK]]&amp;TabIPW[[#This Row],[GK]]</f>
        <v>181401</v>
      </c>
      <c r="G1431" s="6" t="s">
        <v>1377</v>
      </c>
      <c r="H1431" s="34">
        <v>4.5871192E-5</v>
      </c>
      <c r="I1431" s="35">
        <v>14523</v>
      </c>
      <c r="J1431" s="34">
        <v>3.3879099999999999E-5</v>
      </c>
      <c r="K1431" s="35">
        <v>8637</v>
      </c>
      <c r="L1431" s="34">
        <v>1.2218900000000001E-4</v>
      </c>
      <c r="M1431" s="35">
        <v>11066.53</v>
      </c>
      <c r="N1431" s="34">
        <v>9.9141299999999999E-5</v>
      </c>
      <c r="O1431" s="35">
        <v>76</v>
      </c>
      <c r="P1431" s="34">
        <v>1.330208E-4</v>
      </c>
      <c r="Q1431" s="35">
        <v>705</v>
      </c>
      <c r="R1431" s="34">
        <v>4.9862499999999999E-5</v>
      </c>
      <c r="S1431" s="35">
        <v>196</v>
      </c>
      <c r="T1431" s="34">
        <v>5.0327100000000001E-5</v>
      </c>
      <c r="U1431" s="35">
        <v>1180</v>
      </c>
      <c r="V1431" s="34">
        <v>3.5638400000000001E-5</v>
      </c>
      <c r="W1431" s="35">
        <v>11066.53</v>
      </c>
    </row>
    <row r="1432" spans="1:23" ht="14.45" x14ac:dyDescent="0.3">
      <c r="A1432" s="6" t="s">
        <v>31</v>
      </c>
      <c r="B1432" s="6" t="s">
        <v>147</v>
      </c>
      <c r="C1432" s="6" t="s">
        <v>97</v>
      </c>
      <c r="D1432" s="6" t="s">
        <v>32</v>
      </c>
      <c r="E1432" s="6" t="s">
        <v>36</v>
      </c>
      <c r="F1432" s="24" t="str">
        <f>+TabIPW[[#This Row],[WK]]&amp;TabIPW[[#This Row],[PK]]&amp;TabIPW[[#This Row],[GK]]</f>
        <v>181402</v>
      </c>
      <c r="G1432" s="6" t="s">
        <v>1378</v>
      </c>
      <c r="H1432" s="34">
        <v>1.2668823999999999E-5</v>
      </c>
      <c r="I1432" s="35">
        <v>4011</v>
      </c>
      <c r="J1432" s="34">
        <v>9.7829000000000008E-6</v>
      </c>
      <c r="K1432" s="35">
        <v>2494</v>
      </c>
      <c r="L1432" s="34">
        <v>3.3746399999999999E-5</v>
      </c>
      <c r="M1432" s="35">
        <v>3056.38</v>
      </c>
      <c r="N1432" s="34">
        <v>2.4785300000000001E-5</v>
      </c>
      <c r="O1432" s="35">
        <v>19</v>
      </c>
      <c r="P1432" s="34">
        <v>2.03777E-5</v>
      </c>
      <c r="Q1432" s="35">
        <v>108</v>
      </c>
      <c r="R1432" s="34">
        <v>4.4520100000000001E-5</v>
      </c>
      <c r="S1432" s="35">
        <v>175</v>
      </c>
      <c r="T1432" s="34">
        <v>1.1003699999999999E-5</v>
      </c>
      <c r="U1432" s="35">
        <v>258</v>
      </c>
      <c r="V1432" s="34">
        <v>9.8426999999999998E-6</v>
      </c>
      <c r="W1432" s="35">
        <v>3056.38</v>
      </c>
    </row>
    <row r="1433" spans="1:23" ht="14.45" x14ac:dyDescent="0.3">
      <c r="A1433" s="6" t="s">
        <v>31</v>
      </c>
      <c r="B1433" s="6" t="s">
        <v>147</v>
      </c>
      <c r="C1433" s="6" t="s">
        <v>97</v>
      </c>
      <c r="D1433" s="6" t="s">
        <v>37</v>
      </c>
      <c r="E1433" s="6" t="s">
        <v>36</v>
      </c>
      <c r="F1433" s="24" t="str">
        <f>+TabIPW[[#This Row],[WK]]&amp;TabIPW[[#This Row],[PK]]&amp;TabIPW[[#This Row],[GK]]</f>
        <v>181403</v>
      </c>
      <c r="G1433" s="6" t="s">
        <v>1379</v>
      </c>
      <c r="H1433" s="34">
        <v>1.4244928E-5</v>
      </c>
      <c r="I1433" s="35">
        <v>4510</v>
      </c>
      <c r="J1433" s="34">
        <v>1.05203E-5</v>
      </c>
      <c r="K1433" s="35">
        <v>2682</v>
      </c>
      <c r="L1433" s="34">
        <v>3.7944800000000003E-5</v>
      </c>
      <c r="M1433" s="35">
        <v>3436.62</v>
      </c>
      <c r="N1433" s="34">
        <v>3.7830300000000003E-5</v>
      </c>
      <c r="O1433" s="35">
        <v>29</v>
      </c>
      <c r="P1433" s="34">
        <v>2.9057E-5</v>
      </c>
      <c r="Q1433" s="35">
        <v>154</v>
      </c>
      <c r="R1433" s="34">
        <v>1.62816E-5</v>
      </c>
      <c r="S1433" s="35">
        <v>64</v>
      </c>
      <c r="T1433" s="34">
        <v>1.13108E-5</v>
      </c>
      <c r="U1433" s="35">
        <v>265.2</v>
      </c>
      <c r="V1433" s="34">
        <v>1.10672E-5</v>
      </c>
      <c r="W1433" s="35">
        <v>3436.62</v>
      </c>
    </row>
    <row r="1434" spans="1:23" ht="14.45" x14ac:dyDescent="0.3">
      <c r="A1434" s="6" t="s">
        <v>31</v>
      </c>
      <c r="B1434" s="6" t="s">
        <v>147</v>
      </c>
      <c r="C1434" s="6" t="s">
        <v>97</v>
      </c>
      <c r="D1434" s="6" t="s">
        <v>39</v>
      </c>
      <c r="E1434" s="6" t="s">
        <v>36</v>
      </c>
      <c r="F1434" s="24" t="str">
        <f>+TabIPW[[#This Row],[WK]]&amp;TabIPW[[#This Row],[PK]]&amp;TabIPW[[#This Row],[GK]]</f>
        <v>181404</v>
      </c>
      <c r="G1434" s="6" t="s">
        <v>1380</v>
      </c>
      <c r="H1434" s="34">
        <v>1.3294208000000001E-5</v>
      </c>
      <c r="I1434" s="35">
        <v>4209</v>
      </c>
      <c r="J1434" s="34">
        <v>1.0096699999999999E-5</v>
      </c>
      <c r="K1434" s="35">
        <v>2574</v>
      </c>
      <c r="L1434" s="34">
        <v>3.54123E-5</v>
      </c>
      <c r="M1434" s="35">
        <v>3207.26</v>
      </c>
      <c r="N1434" s="34">
        <v>4.9570700000000003E-5</v>
      </c>
      <c r="O1434" s="35">
        <v>38</v>
      </c>
      <c r="P1434" s="34">
        <v>2.9811800000000001E-5</v>
      </c>
      <c r="Q1434" s="35">
        <v>158</v>
      </c>
      <c r="R1434" s="34">
        <v>5.0625699999999999E-5</v>
      </c>
      <c r="S1434" s="35">
        <v>199</v>
      </c>
      <c r="T1434" s="34">
        <v>5.4507000000000002E-6</v>
      </c>
      <c r="U1434" s="35">
        <v>127.8</v>
      </c>
      <c r="V1434" s="34">
        <v>1.03286E-5</v>
      </c>
      <c r="W1434" s="35">
        <v>3207.26</v>
      </c>
    </row>
    <row r="1435" spans="1:23" ht="14.45" x14ac:dyDescent="0.3">
      <c r="A1435" s="6" t="s">
        <v>31</v>
      </c>
      <c r="B1435" s="6" t="s">
        <v>147</v>
      </c>
      <c r="C1435" s="6" t="s">
        <v>97</v>
      </c>
      <c r="D1435" s="6" t="s">
        <v>42</v>
      </c>
      <c r="E1435" s="6" t="s">
        <v>40</v>
      </c>
      <c r="F1435" s="24" t="str">
        <f>+TabIPW[[#This Row],[WK]]&amp;TabIPW[[#This Row],[PK]]&amp;TabIPW[[#This Row],[GK]]</f>
        <v>181405</v>
      </c>
      <c r="G1435" s="6" t="s">
        <v>1381</v>
      </c>
      <c r="H1435" s="34">
        <v>3.6850456000000002E-5</v>
      </c>
      <c r="I1435" s="35">
        <v>11667</v>
      </c>
      <c r="J1435" s="34">
        <v>2.8164E-5</v>
      </c>
      <c r="K1435" s="35">
        <v>7180</v>
      </c>
      <c r="L1435" s="34">
        <v>9.8159999999999995E-5</v>
      </c>
      <c r="M1435" s="35">
        <v>8890.25</v>
      </c>
      <c r="N1435" s="34">
        <v>8.6096399999999998E-5</v>
      </c>
      <c r="O1435" s="35">
        <v>66</v>
      </c>
      <c r="P1435" s="34">
        <v>8.0378599999999996E-5</v>
      </c>
      <c r="Q1435" s="35">
        <v>426</v>
      </c>
      <c r="R1435" s="34">
        <v>5.0625699999999999E-5</v>
      </c>
      <c r="S1435" s="35">
        <v>199</v>
      </c>
      <c r="T1435" s="34">
        <v>2.3521499999999998E-5</v>
      </c>
      <c r="U1435" s="35">
        <v>551.5</v>
      </c>
      <c r="V1435" s="34">
        <v>2.8629999999999999E-5</v>
      </c>
      <c r="W1435" s="35">
        <v>8890.25</v>
      </c>
    </row>
    <row r="1436" spans="1:23" ht="14.45" x14ac:dyDescent="0.3">
      <c r="A1436" s="6" t="s">
        <v>31</v>
      </c>
      <c r="B1436" s="6" t="s">
        <v>147</v>
      </c>
      <c r="C1436" s="6" t="s">
        <v>97</v>
      </c>
      <c r="D1436" s="6" t="s">
        <v>44</v>
      </c>
      <c r="E1436" s="6" t="s">
        <v>36</v>
      </c>
      <c r="F1436" s="24" t="str">
        <f>+TabIPW[[#This Row],[WK]]&amp;TabIPW[[#This Row],[PK]]&amp;TabIPW[[#This Row],[GK]]</f>
        <v>181406</v>
      </c>
      <c r="G1436" s="6" t="s">
        <v>1377</v>
      </c>
      <c r="H1436" s="34">
        <v>4.6168088000000003E-5</v>
      </c>
      <c r="I1436" s="35">
        <v>14617</v>
      </c>
      <c r="J1436" s="34">
        <v>3.5200999999999997E-5</v>
      </c>
      <c r="K1436" s="35">
        <v>8974</v>
      </c>
      <c r="L1436" s="34">
        <v>1.229797E-4</v>
      </c>
      <c r="M1436" s="35">
        <v>11138.15</v>
      </c>
      <c r="N1436" s="34">
        <v>9.0009899999999993E-5</v>
      </c>
      <c r="O1436" s="35">
        <v>69</v>
      </c>
      <c r="P1436" s="34">
        <v>1.0207700000000001E-4</v>
      </c>
      <c r="Q1436" s="35">
        <v>541</v>
      </c>
      <c r="R1436" s="34">
        <v>6.5381000000000003E-5</v>
      </c>
      <c r="S1436" s="35">
        <v>257</v>
      </c>
      <c r="T1436" s="34">
        <v>2.2387000000000001E-5</v>
      </c>
      <c r="U1436" s="35">
        <v>524.90000000000009</v>
      </c>
      <c r="V1436" s="34">
        <v>3.5869099999999998E-5</v>
      </c>
      <c r="W1436" s="35">
        <v>11138.15</v>
      </c>
    </row>
    <row r="1437" spans="1:23" ht="14.45" x14ac:dyDescent="0.3">
      <c r="A1437" s="6" t="s">
        <v>31</v>
      </c>
      <c r="B1437" s="6" t="s">
        <v>147</v>
      </c>
      <c r="C1437" s="6" t="s">
        <v>97</v>
      </c>
      <c r="D1437" s="6" t="s">
        <v>51</v>
      </c>
      <c r="E1437" s="6" t="s">
        <v>40</v>
      </c>
      <c r="F1437" s="24" t="str">
        <f>+TabIPW[[#This Row],[WK]]&amp;TabIPW[[#This Row],[PK]]&amp;TabIPW[[#This Row],[GK]]</f>
        <v>181407</v>
      </c>
      <c r="G1437" s="6" t="s">
        <v>1382</v>
      </c>
      <c r="H1437" s="34">
        <v>2.1301056000000001E-5</v>
      </c>
      <c r="I1437" s="35">
        <v>6744</v>
      </c>
      <c r="J1437" s="34">
        <v>1.6894499999999999E-5</v>
      </c>
      <c r="K1437" s="35">
        <v>4307</v>
      </c>
      <c r="L1437" s="34">
        <v>5.6740500000000003E-5</v>
      </c>
      <c r="M1437" s="35">
        <v>5138.93</v>
      </c>
      <c r="N1437" s="34">
        <v>5.4788599999999999E-5</v>
      </c>
      <c r="O1437" s="35">
        <v>42</v>
      </c>
      <c r="P1437" s="34">
        <v>5.2264900000000002E-5</v>
      </c>
      <c r="Q1437" s="35">
        <v>277</v>
      </c>
      <c r="R1437" s="34">
        <v>2.97649E-5</v>
      </c>
      <c r="S1437" s="35">
        <v>117</v>
      </c>
      <c r="T1437" s="34">
        <v>1.6778599999999999E-5</v>
      </c>
      <c r="U1437" s="35">
        <v>393.4</v>
      </c>
      <c r="V1437" s="34">
        <v>1.6549300000000001E-5</v>
      </c>
      <c r="W1437" s="35">
        <v>5138.93</v>
      </c>
    </row>
    <row r="1438" spans="1:23" ht="14.45" x14ac:dyDescent="0.3">
      <c r="A1438" s="6" t="s">
        <v>31</v>
      </c>
      <c r="B1438" s="6" t="s">
        <v>147</v>
      </c>
      <c r="C1438" s="6" t="s">
        <v>97</v>
      </c>
      <c r="D1438" s="6" t="s">
        <v>75</v>
      </c>
      <c r="E1438" s="6" t="s">
        <v>36</v>
      </c>
      <c r="F1438" s="24" t="str">
        <f>+TabIPW[[#This Row],[WK]]&amp;TabIPW[[#This Row],[PK]]&amp;TabIPW[[#This Row],[GK]]</f>
        <v>181408</v>
      </c>
      <c r="G1438" s="6" t="s">
        <v>1383</v>
      </c>
      <c r="H1438" s="34">
        <v>2.689796E-5</v>
      </c>
      <c r="I1438" s="35">
        <v>8516</v>
      </c>
      <c r="J1438" s="34">
        <v>2.04875E-5</v>
      </c>
      <c r="K1438" s="35">
        <v>5223</v>
      </c>
      <c r="L1438" s="34">
        <v>7.1649099999999998E-5</v>
      </c>
      <c r="M1438" s="35">
        <v>6489.19</v>
      </c>
      <c r="N1438" s="34">
        <v>5.60931E-5</v>
      </c>
      <c r="O1438" s="35">
        <v>43</v>
      </c>
      <c r="P1438" s="34">
        <v>5.84914E-5</v>
      </c>
      <c r="Q1438" s="35">
        <v>310</v>
      </c>
      <c r="R1438" s="34">
        <v>5.8512099999999998E-5</v>
      </c>
      <c r="S1438" s="35">
        <v>230</v>
      </c>
      <c r="T1438" s="34">
        <v>1.93717E-5</v>
      </c>
      <c r="U1438" s="35">
        <v>454.2</v>
      </c>
      <c r="V1438" s="34">
        <v>2.0897700000000002E-5</v>
      </c>
      <c r="W1438" s="35">
        <v>6489.19</v>
      </c>
    </row>
    <row r="1439" spans="1:23" ht="14.45" x14ac:dyDescent="0.3">
      <c r="A1439" s="6" t="s">
        <v>31</v>
      </c>
      <c r="B1439" s="6" t="s">
        <v>147</v>
      </c>
      <c r="C1439" s="6" t="s">
        <v>97</v>
      </c>
      <c r="D1439" s="6" t="s">
        <v>77</v>
      </c>
      <c r="E1439" s="6" t="s">
        <v>36</v>
      </c>
      <c r="F1439" s="24" t="str">
        <f>+TabIPW[[#This Row],[WK]]&amp;TabIPW[[#This Row],[PK]]&amp;TabIPW[[#This Row],[GK]]</f>
        <v>181409</v>
      </c>
      <c r="G1439" s="6" t="s">
        <v>1384</v>
      </c>
      <c r="H1439" s="34">
        <v>2.1926447999999999E-5</v>
      </c>
      <c r="I1439" s="35">
        <v>6942</v>
      </c>
      <c r="J1439" s="34">
        <v>1.6863100000000001E-5</v>
      </c>
      <c r="K1439" s="35">
        <v>4299</v>
      </c>
      <c r="L1439" s="34">
        <v>5.8406299999999997E-5</v>
      </c>
      <c r="M1439" s="35">
        <v>5289.8</v>
      </c>
      <c r="N1439" s="34">
        <v>4.9570700000000003E-5</v>
      </c>
      <c r="O1439" s="35">
        <v>38</v>
      </c>
      <c r="P1439" s="34">
        <v>4.9434700000000003E-5</v>
      </c>
      <c r="Q1439" s="35">
        <v>262</v>
      </c>
      <c r="R1439" s="34">
        <v>2.5440100000000001E-5</v>
      </c>
      <c r="S1439" s="35">
        <v>100</v>
      </c>
      <c r="T1439" s="34">
        <v>1.6424599999999999E-5</v>
      </c>
      <c r="U1439" s="35">
        <v>385.1</v>
      </c>
      <c r="V1439" s="34">
        <v>1.7035199999999999E-5</v>
      </c>
      <c r="W1439" s="35">
        <v>5289.8</v>
      </c>
    </row>
    <row r="1440" spans="1:23" ht="14.45" x14ac:dyDescent="0.3">
      <c r="A1440" s="6" t="s">
        <v>31</v>
      </c>
      <c r="B1440" s="6" t="s">
        <v>147</v>
      </c>
      <c r="C1440" s="6" t="s">
        <v>130</v>
      </c>
      <c r="D1440" s="6" t="s">
        <v>33</v>
      </c>
      <c r="E1440" s="6" t="s">
        <v>36</v>
      </c>
      <c r="F1440" s="24" t="str">
        <f>+TabIPW[[#This Row],[WK]]&amp;TabIPW[[#This Row],[PK]]&amp;TabIPW[[#This Row],[GK]]</f>
        <v>181501</v>
      </c>
      <c r="G1440" s="6" t="s">
        <v>1385</v>
      </c>
      <c r="H1440" s="34">
        <v>2.4614343999999999E-5</v>
      </c>
      <c r="I1440" s="35">
        <v>7793</v>
      </c>
      <c r="J1440" s="34">
        <v>1.8428200000000001E-5</v>
      </c>
      <c r="K1440" s="35">
        <v>4698</v>
      </c>
      <c r="L1440" s="34">
        <v>6.8577800000000006E-5</v>
      </c>
      <c r="M1440" s="35">
        <v>6211.02</v>
      </c>
      <c r="N1440" s="34">
        <v>5.4788599999999999E-5</v>
      </c>
      <c r="O1440" s="35">
        <v>42</v>
      </c>
      <c r="P1440" s="34">
        <v>5.1132799999999999E-5</v>
      </c>
      <c r="Q1440" s="35">
        <v>271</v>
      </c>
      <c r="R1440" s="34">
        <v>3.0273700000000001E-5</v>
      </c>
      <c r="S1440" s="35">
        <v>119</v>
      </c>
      <c r="T1440" s="34">
        <v>1.2837700000000001E-5</v>
      </c>
      <c r="U1440" s="35">
        <v>301</v>
      </c>
      <c r="V1440" s="34">
        <v>2.0001899999999999E-5</v>
      </c>
      <c r="W1440" s="35">
        <v>6211.02</v>
      </c>
    </row>
    <row r="1441" spans="1:23" ht="14.45" x14ac:dyDescent="0.3">
      <c r="A1441" s="6" t="s">
        <v>31</v>
      </c>
      <c r="B1441" s="6" t="s">
        <v>147</v>
      </c>
      <c r="C1441" s="6" t="s">
        <v>130</v>
      </c>
      <c r="D1441" s="6" t="s">
        <v>32</v>
      </c>
      <c r="E1441" s="6" t="s">
        <v>36</v>
      </c>
      <c r="F1441" s="24" t="str">
        <f>+TabIPW[[#This Row],[WK]]&amp;TabIPW[[#This Row],[PK]]&amp;TabIPW[[#This Row],[GK]]</f>
        <v>181502</v>
      </c>
      <c r="G1441" s="6" t="s">
        <v>1386</v>
      </c>
      <c r="H1441" s="34">
        <v>2.3666792E-5</v>
      </c>
      <c r="I1441" s="35">
        <v>7493</v>
      </c>
      <c r="J1441" s="34">
        <v>1.8051599999999998E-5</v>
      </c>
      <c r="K1441" s="35">
        <v>4602</v>
      </c>
      <c r="L1441" s="34">
        <v>6.5937800000000004E-5</v>
      </c>
      <c r="M1441" s="35">
        <v>5971.92</v>
      </c>
      <c r="N1441" s="34">
        <v>6.1311100000000003E-5</v>
      </c>
      <c r="O1441" s="35">
        <v>47</v>
      </c>
      <c r="P1441" s="34">
        <v>6.6038700000000002E-5</v>
      </c>
      <c r="Q1441" s="35">
        <v>350</v>
      </c>
      <c r="R1441" s="34">
        <v>3.7651300000000003E-5</v>
      </c>
      <c r="S1441" s="35">
        <v>148</v>
      </c>
      <c r="T1441" s="34">
        <v>1.7618800000000001E-5</v>
      </c>
      <c r="U1441" s="35">
        <v>413.1</v>
      </c>
      <c r="V1441" s="34">
        <v>1.9231900000000001E-5</v>
      </c>
      <c r="W1441" s="35">
        <v>5971.92</v>
      </c>
    </row>
    <row r="1442" spans="1:23" ht="14.45" x14ac:dyDescent="0.3">
      <c r="A1442" s="6" t="s">
        <v>31</v>
      </c>
      <c r="B1442" s="6" t="s">
        <v>147</v>
      </c>
      <c r="C1442" s="6" t="s">
        <v>130</v>
      </c>
      <c r="D1442" s="6" t="s">
        <v>37</v>
      </c>
      <c r="E1442" s="6" t="s">
        <v>40</v>
      </c>
      <c r="F1442" s="24" t="str">
        <f>+TabIPW[[#This Row],[WK]]&amp;TabIPW[[#This Row],[PK]]&amp;TabIPW[[#This Row],[GK]]</f>
        <v>181503</v>
      </c>
      <c r="G1442" s="6" t="s">
        <v>1387</v>
      </c>
      <c r="H1442" s="34">
        <v>8.5889639999999994E-5</v>
      </c>
      <c r="I1442" s="35">
        <v>27193</v>
      </c>
      <c r="J1442" s="34">
        <v>6.4549599999999996E-5</v>
      </c>
      <c r="K1442" s="35">
        <v>16456</v>
      </c>
      <c r="L1442" s="34">
        <v>2.392963E-4</v>
      </c>
      <c r="M1442" s="35">
        <v>21672.82</v>
      </c>
      <c r="N1442" s="34">
        <v>2.0219610000000001E-4</v>
      </c>
      <c r="O1442" s="35">
        <v>155</v>
      </c>
      <c r="P1442" s="34">
        <v>2.428338E-4</v>
      </c>
      <c r="Q1442" s="35">
        <v>1287</v>
      </c>
      <c r="R1442" s="34">
        <v>7.3013E-5</v>
      </c>
      <c r="S1442" s="35">
        <v>287</v>
      </c>
      <c r="T1442" s="34">
        <v>4.9964599999999999E-5</v>
      </c>
      <c r="U1442" s="35">
        <v>1171.5</v>
      </c>
      <c r="V1442" s="34">
        <v>6.9794699999999998E-5</v>
      </c>
      <c r="W1442" s="35">
        <v>21672.82</v>
      </c>
    </row>
    <row r="1443" spans="1:23" ht="14.45" x14ac:dyDescent="0.3">
      <c r="A1443" s="6" t="s">
        <v>31</v>
      </c>
      <c r="B1443" s="6" t="s">
        <v>147</v>
      </c>
      <c r="C1443" s="6" t="s">
        <v>130</v>
      </c>
      <c r="D1443" s="6" t="s">
        <v>39</v>
      </c>
      <c r="E1443" s="6" t="s">
        <v>40</v>
      </c>
      <c r="F1443" s="24" t="str">
        <f>+TabIPW[[#This Row],[WK]]&amp;TabIPW[[#This Row],[PK]]&amp;TabIPW[[#This Row],[GK]]</f>
        <v>181504</v>
      </c>
      <c r="G1443" s="6" t="s">
        <v>1388</v>
      </c>
      <c r="H1443" s="34">
        <v>7.5191727999999997E-5</v>
      </c>
      <c r="I1443" s="35">
        <v>23806</v>
      </c>
      <c r="J1443" s="34">
        <v>5.6029799999999997E-5</v>
      </c>
      <c r="K1443" s="35">
        <v>14284</v>
      </c>
      <c r="L1443" s="34">
        <v>2.0949090000000001E-4</v>
      </c>
      <c r="M1443" s="35">
        <v>18973.38</v>
      </c>
      <c r="N1443" s="34">
        <v>1.6958389999999999E-4</v>
      </c>
      <c r="O1443" s="35">
        <v>130</v>
      </c>
      <c r="P1443" s="34">
        <v>2.0509740000000001E-4</v>
      </c>
      <c r="Q1443" s="35">
        <v>1087</v>
      </c>
      <c r="R1443" s="34">
        <v>8.8531399999999997E-5</v>
      </c>
      <c r="S1443" s="35">
        <v>348</v>
      </c>
      <c r="T1443" s="34">
        <v>5.5035699999999999E-5</v>
      </c>
      <c r="U1443" s="35">
        <v>1290.4000000000001</v>
      </c>
      <c r="V1443" s="34">
        <v>6.1101500000000004E-5</v>
      </c>
      <c r="W1443" s="35">
        <v>18973.38</v>
      </c>
    </row>
    <row r="1444" spans="1:23" ht="14.45" x14ac:dyDescent="0.3">
      <c r="A1444" s="6" t="s">
        <v>31</v>
      </c>
      <c r="B1444" s="6" t="s">
        <v>147</v>
      </c>
      <c r="C1444" s="6" t="s">
        <v>130</v>
      </c>
      <c r="D1444" s="6" t="s">
        <v>42</v>
      </c>
      <c r="E1444" s="6" t="s">
        <v>36</v>
      </c>
      <c r="F1444" s="24" t="str">
        <f>+TabIPW[[#This Row],[WK]]&amp;TabIPW[[#This Row],[PK]]&amp;TabIPW[[#This Row],[GK]]</f>
        <v>181505</v>
      </c>
      <c r="G1444" s="6" t="s">
        <v>1389</v>
      </c>
      <c r="H1444" s="34">
        <v>2.4453264E-5</v>
      </c>
      <c r="I1444" s="35">
        <v>7742</v>
      </c>
      <c r="J1444" s="34">
        <v>1.8773399999999999E-5</v>
      </c>
      <c r="K1444" s="35">
        <v>4786</v>
      </c>
      <c r="L1444" s="34">
        <v>6.8128900000000004E-5</v>
      </c>
      <c r="M1444" s="35">
        <v>6170.37</v>
      </c>
      <c r="N1444" s="34">
        <v>6.0006600000000002E-5</v>
      </c>
      <c r="O1444" s="35">
        <v>46</v>
      </c>
      <c r="P1444" s="34">
        <v>4.7359199999999999E-5</v>
      </c>
      <c r="Q1444" s="35">
        <v>251</v>
      </c>
      <c r="R1444" s="34">
        <v>5.3678499999999998E-5</v>
      </c>
      <c r="S1444" s="35">
        <v>211</v>
      </c>
      <c r="T1444" s="34">
        <v>3.8812000000000002E-6</v>
      </c>
      <c r="U1444" s="35">
        <v>91</v>
      </c>
      <c r="V1444" s="34">
        <v>1.98709E-5</v>
      </c>
      <c r="W1444" s="35">
        <v>6170.37</v>
      </c>
    </row>
    <row r="1445" spans="1:23" ht="14.45" x14ac:dyDescent="0.3">
      <c r="A1445" s="6" t="s">
        <v>31</v>
      </c>
      <c r="B1445" s="6" t="s">
        <v>147</v>
      </c>
      <c r="C1445" s="6" t="s">
        <v>134</v>
      </c>
      <c r="D1445" s="6" t="s">
        <v>33</v>
      </c>
      <c r="E1445" s="6" t="s">
        <v>34</v>
      </c>
      <c r="F1445" s="24" t="str">
        <f>+TabIPW[[#This Row],[WK]]&amp;TabIPW[[#This Row],[PK]]&amp;TabIPW[[#This Row],[GK]]</f>
        <v>181601</v>
      </c>
      <c r="G1445" s="6" t="s">
        <v>1390</v>
      </c>
      <c r="H1445" s="34">
        <v>1.8941648000000003E-5</v>
      </c>
      <c r="I1445" s="35">
        <v>5997</v>
      </c>
      <c r="J1445" s="34">
        <v>1.4474199999999999E-5</v>
      </c>
      <c r="K1445" s="35">
        <v>3690</v>
      </c>
      <c r="L1445" s="34">
        <v>5.6150100000000003E-5</v>
      </c>
      <c r="M1445" s="35">
        <v>5085.46</v>
      </c>
      <c r="N1445" s="34">
        <v>3.5221300000000001E-5</v>
      </c>
      <c r="O1445" s="35">
        <v>27</v>
      </c>
      <c r="P1445" s="34">
        <v>5.1887600000000001E-5</v>
      </c>
      <c r="Q1445" s="35">
        <v>275</v>
      </c>
      <c r="R1445" s="34">
        <v>2.69665E-5</v>
      </c>
      <c r="S1445" s="35">
        <v>106</v>
      </c>
      <c r="T1445" s="34">
        <v>9.6816000000000006E-6</v>
      </c>
      <c r="U1445" s="35">
        <v>227</v>
      </c>
      <c r="V1445" s="34">
        <v>1.6377099999999999E-5</v>
      </c>
      <c r="W1445" s="35">
        <v>5085.46</v>
      </c>
    </row>
    <row r="1446" spans="1:23" ht="14.45" x14ac:dyDescent="0.3">
      <c r="A1446" s="6" t="s">
        <v>31</v>
      </c>
      <c r="B1446" s="6" t="s">
        <v>147</v>
      </c>
      <c r="C1446" s="6" t="s">
        <v>134</v>
      </c>
      <c r="D1446" s="6" t="s">
        <v>32</v>
      </c>
      <c r="E1446" s="6" t="s">
        <v>40</v>
      </c>
      <c r="F1446" s="24" t="str">
        <f>+TabIPW[[#This Row],[WK]]&amp;TabIPW[[#This Row],[PK]]&amp;TabIPW[[#This Row],[GK]]</f>
        <v>181602</v>
      </c>
      <c r="G1446" s="6" t="s">
        <v>1391</v>
      </c>
      <c r="H1446" s="34">
        <v>3.4172031999999998E-5</v>
      </c>
      <c r="I1446" s="35">
        <v>10819</v>
      </c>
      <c r="J1446" s="34">
        <v>2.5649599999999999E-5</v>
      </c>
      <c r="K1446" s="35">
        <v>6539</v>
      </c>
      <c r="L1446" s="34">
        <v>1.0129860000000001E-4</v>
      </c>
      <c r="M1446" s="35">
        <v>9174.51</v>
      </c>
      <c r="N1446" s="34">
        <v>8.8705399999999999E-5</v>
      </c>
      <c r="O1446" s="35">
        <v>68</v>
      </c>
      <c r="P1446" s="34">
        <v>7.5850200000000001E-5</v>
      </c>
      <c r="Q1446" s="35">
        <v>402</v>
      </c>
      <c r="R1446" s="34">
        <v>3.8668899999999998E-5</v>
      </c>
      <c r="S1446" s="35">
        <v>152</v>
      </c>
      <c r="T1446" s="34">
        <v>6.6278000000000003E-6</v>
      </c>
      <c r="U1446" s="35">
        <v>155.4</v>
      </c>
      <c r="V1446" s="34">
        <v>2.95454E-5</v>
      </c>
      <c r="W1446" s="35">
        <v>9174.51</v>
      </c>
    </row>
    <row r="1447" spans="1:23" ht="14.45" x14ac:dyDescent="0.3">
      <c r="A1447" s="6" t="s">
        <v>31</v>
      </c>
      <c r="B1447" s="6" t="s">
        <v>147</v>
      </c>
      <c r="C1447" s="6" t="s">
        <v>134</v>
      </c>
      <c r="D1447" s="6" t="s">
        <v>37</v>
      </c>
      <c r="E1447" s="6" t="s">
        <v>40</v>
      </c>
      <c r="F1447" s="24" t="str">
        <f>+TabIPW[[#This Row],[WK]]&amp;TabIPW[[#This Row],[PK]]&amp;TabIPW[[#This Row],[GK]]</f>
        <v>181603</v>
      </c>
      <c r="G1447" s="6" t="s">
        <v>1392</v>
      </c>
      <c r="H1447" s="34">
        <v>6.9620104000000005E-5</v>
      </c>
      <c r="I1447" s="35">
        <v>22042</v>
      </c>
      <c r="J1447" s="34">
        <v>5.20014E-5</v>
      </c>
      <c r="K1447" s="35">
        <v>13257</v>
      </c>
      <c r="L1447" s="34">
        <v>2.0637990000000001E-4</v>
      </c>
      <c r="M1447" s="35">
        <v>18691.62</v>
      </c>
      <c r="N1447" s="34">
        <v>1.4218950000000001E-4</v>
      </c>
      <c r="O1447" s="35">
        <v>109</v>
      </c>
      <c r="P1447" s="34">
        <v>1.8622920000000001E-4</v>
      </c>
      <c r="Q1447" s="35">
        <v>987</v>
      </c>
      <c r="R1447" s="34">
        <v>8.3697799999999997E-5</v>
      </c>
      <c r="S1447" s="35">
        <v>329</v>
      </c>
      <c r="T1447" s="34">
        <v>5.5594399999999997E-5</v>
      </c>
      <c r="U1447" s="35">
        <v>1303.5</v>
      </c>
      <c r="V1447" s="34">
        <v>6.01941E-5</v>
      </c>
      <c r="W1447" s="35">
        <v>18691.62</v>
      </c>
    </row>
    <row r="1448" spans="1:23" ht="14.45" x14ac:dyDescent="0.3">
      <c r="A1448" s="6" t="s">
        <v>31</v>
      </c>
      <c r="B1448" s="6" t="s">
        <v>147</v>
      </c>
      <c r="C1448" s="6" t="s">
        <v>134</v>
      </c>
      <c r="D1448" s="6" t="s">
        <v>39</v>
      </c>
      <c r="E1448" s="6" t="s">
        <v>36</v>
      </c>
      <c r="F1448" s="24" t="str">
        <f>+TabIPW[[#This Row],[WK]]&amp;TabIPW[[#This Row],[PK]]&amp;TabIPW[[#This Row],[GK]]</f>
        <v>181604</v>
      </c>
      <c r="G1448" s="6" t="s">
        <v>1393</v>
      </c>
      <c r="H1448" s="34">
        <v>2.3331991999999998E-5</v>
      </c>
      <c r="I1448" s="35">
        <v>7387</v>
      </c>
      <c r="J1448" s="34">
        <v>1.7329900000000002E-5</v>
      </c>
      <c r="K1448" s="35">
        <v>4418</v>
      </c>
      <c r="L1448" s="34">
        <v>6.9164699999999999E-5</v>
      </c>
      <c r="M1448" s="35">
        <v>6264.18</v>
      </c>
      <c r="N1448" s="34">
        <v>5.4788599999999999E-5</v>
      </c>
      <c r="O1448" s="35">
        <v>42</v>
      </c>
      <c r="P1448" s="34">
        <v>5.0378099999999998E-5</v>
      </c>
      <c r="Q1448" s="35">
        <v>267</v>
      </c>
      <c r="R1448" s="34">
        <v>2.4676900000000001E-5</v>
      </c>
      <c r="S1448" s="35">
        <v>97</v>
      </c>
      <c r="T1448" s="34">
        <v>9.2380000000000003E-6</v>
      </c>
      <c r="U1448" s="35">
        <v>216.6</v>
      </c>
      <c r="V1448" s="34">
        <v>2.0173000000000002E-5</v>
      </c>
      <c r="W1448" s="35">
        <v>6264.18</v>
      </c>
    </row>
    <row r="1449" spans="1:23" ht="14.45" x14ac:dyDescent="0.3">
      <c r="A1449" s="6" t="s">
        <v>31</v>
      </c>
      <c r="B1449" s="6" t="s">
        <v>147</v>
      </c>
      <c r="C1449" s="6" t="s">
        <v>134</v>
      </c>
      <c r="D1449" s="6" t="s">
        <v>42</v>
      </c>
      <c r="E1449" s="6" t="s">
        <v>36</v>
      </c>
      <c r="F1449" s="24" t="str">
        <f>+TabIPW[[#This Row],[WK]]&amp;TabIPW[[#This Row],[PK]]&amp;TabIPW[[#This Row],[GK]]</f>
        <v>181605</v>
      </c>
      <c r="G1449" s="6" t="s">
        <v>1390</v>
      </c>
      <c r="H1449" s="34">
        <v>2.0862024E-5</v>
      </c>
      <c r="I1449" s="35">
        <v>6605</v>
      </c>
      <c r="J1449" s="34">
        <v>1.5780499999999999E-5</v>
      </c>
      <c r="K1449" s="35">
        <v>4023</v>
      </c>
      <c r="L1449" s="34">
        <v>6.1842799999999997E-5</v>
      </c>
      <c r="M1449" s="35">
        <v>5601.04</v>
      </c>
      <c r="N1449" s="34">
        <v>6.5224599999999999E-5</v>
      </c>
      <c r="O1449" s="35">
        <v>50</v>
      </c>
      <c r="P1449" s="34">
        <v>3.6792999999999998E-5</v>
      </c>
      <c r="Q1449" s="35">
        <v>195</v>
      </c>
      <c r="R1449" s="34">
        <v>6.4109000000000006E-5</v>
      </c>
      <c r="S1449" s="35">
        <v>252</v>
      </c>
      <c r="T1449" s="34">
        <v>7.6769999999999997E-7</v>
      </c>
      <c r="U1449" s="35">
        <v>18</v>
      </c>
      <c r="V1449" s="34">
        <v>1.8037500000000001E-5</v>
      </c>
      <c r="W1449" s="35">
        <v>5601.04</v>
      </c>
    </row>
    <row r="1450" spans="1:23" ht="14.45" x14ac:dyDescent="0.3">
      <c r="A1450" s="6" t="s">
        <v>31</v>
      </c>
      <c r="B1450" s="6" t="s">
        <v>147</v>
      </c>
      <c r="C1450" s="6" t="s">
        <v>134</v>
      </c>
      <c r="D1450" s="6" t="s">
        <v>44</v>
      </c>
      <c r="E1450" s="6" t="s">
        <v>40</v>
      </c>
      <c r="F1450" s="24" t="str">
        <f>+TabIPW[[#This Row],[WK]]&amp;TabIPW[[#This Row],[PK]]&amp;TabIPW[[#This Row],[GK]]</f>
        <v>181606</v>
      </c>
      <c r="G1450" s="6" t="s">
        <v>1394</v>
      </c>
      <c r="H1450" s="34">
        <v>6.2286015999999997E-5</v>
      </c>
      <c r="I1450" s="35">
        <v>19720</v>
      </c>
      <c r="J1450" s="34">
        <v>4.70629E-5</v>
      </c>
      <c r="K1450" s="35">
        <v>11998</v>
      </c>
      <c r="L1450" s="34">
        <v>1.846389E-4</v>
      </c>
      <c r="M1450" s="35">
        <v>16722.560000000001</v>
      </c>
      <c r="N1450" s="34">
        <v>1.160997E-4</v>
      </c>
      <c r="O1450" s="35">
        <v>89</v>
      </c>
      <c r="P1450" s="34">
        <v>1.8528579999999999E-4</v>
      </c>
      <c r="Q1450" s="35">
        <v>982</v>
      </c>
      <c r="R1450" s="34">
        <v>7.2249799999999994E-5</v>
      </c>
      <c r="S1450" s="35">
        <v>284</v>
      </c>
      <c r="T1450" s="34">
        <v>6.1765899999999998E-5</v>
      </c>
      <c r="U1450" s="35">
        <v>1448.1999999999998</v>
      </c>
      <c r="V1450" s="34">
        <v>5.3853000000000001E-5</v>
      </c>
      <c r="W1450" s="35">
        <v>16722.560000000001</v>
      </c>
    </row>
    <row r="1451" spans="1:23" ht="14.45" x14ac:dyDescent="0.3">
      <c r="A1451" s="6" t="s">
        <v>31</v>
      </c>
      <c r="B1451" s="6" t="s">
        <v>147</v>
      </c>
      <c r="C1451" s="6" t="s">
        <v>134</v>
      </c>
      <c r="D1451" s="6" t="s">
        <v>51</v>
      </c>
      <c r="E1451" s="6" t="s">
        <v>36</v>
      </c>
      <c r="F1451" s="24" t="str">
        <f>+TabIPW[[#This Row],[WK]]&amp;TabIPW[[#This Row],[PK]]&amp;TabIPW[[#This Row],[GK]]</f>
        <v>181607</v>
      </c>
      <c r="G1451" s="6" t="s">
        <v>1395</v>
      </c>
      <c r="H1451" s="34">
        <v>2.2046472000000003E-5</v>
      </c>
      <c r="I1451" s="35">
        <v>6980</v>
      </c>
      <c r="J1451" s="34">
        <v>1.65767E-5</v>
      </c>
      <c r="K1451" s="35">
        <v>4226</v>
      </c>
      <c r="L1451" s="34">
        <v>6.5353900000000005E-5</v>
      </c>
      <c r="M1451" s="35">
        <v>5919.04</v>
      </c>
      <c r="N1451" s="34">
        <v>6.9138000000000001E-5</v>
      </c>
      <c r="O1451" s="35">
        <v>53</v>
      </c>
      <c r="P1451" s="34">
        <v>4.6793099999999998E-5</v>
      </c>
      <c r="Q1451" s="35">
        <v>248</v>
      </c>
      <c r="R1451" s="34">
        <v>3.9940900000000002E-5</v>
      </c>
      <c r="S1451" s="35">
        <v>157</v>
      </c>
      <c r="T1451" s="34">
        <v>8.4659999999999999E-6</v>
      </c>
      <c r="U1451" s="35">
        <v>198.5</v>
      </c>
      <c r="V1451" s="34">
        <v>1.9061600000000001E-5</v>
      </c>
      <c r="W1451" s="35">
        <v>5919.04</v>
      </c>
    </row>
    <row r="1452" spans="1:23" ht="14.45" x14ac:dyDescent="0.3">
      <c r="A1452" s="6" t="s">
        <v>31</v>
      </c>
      <c r="B1452" s="6" t="s">
        <v>147</v>
      </c>
      <c r="C1452" s="6" t="s">
        <v>134</v>
      </c>
      <c r="D1452" s="6" t="s">
        <v>75</v>
      </c>
      <c r="E1452" s="6" t="s">
        <v>36</v>
      </c>
      <c r="F1452" s="24" t="str">
        <f>+TabIPW[[#This Row],[WK]]&amp;TabIPW[[#This Row],[PK]]&amp;TabIPW[[#This Row],[GK]]</f>
        <v>181608</v>
      </c>
      <c r="G1452" s="6" t="s">
        <v>375</v>
      </c>
      <c r="H1452" s="34">
        <v>2.1569535999999999E-5</v>
      </c>
      <c r="I1452" s="35">
        <v>6829</v>
      </c>
      <c r="J1452" s="34">
        <v>1.7023900000000001E-5</v>
      </c>
      <c r="K1452" s="35">
        <v>4340</v>
      </c>
      <c r="L1452" s="34">
        <v>6.3940099999999995E-5</v>
      </c>
      <c r="M1452" s="35">
        <v>5790.99</v>
      </c>
      <c r="N1452" s="34">
        <v>5.3484099999999998E-5</v>
      </c>
      <c r="O1452" s="35">
        <v>41</v>
      </c>
      <c r="P1452" s="34">
        <v>4.3019499999999997E-5</v>
      </c>
      <c r="Q1452" s="35">
        <v>228</v>
      </c>
      <c r="R1452" s="34">
        <v>6.0038499999999998E-5</v>
      </c>
      <c r="S1452" s="35">
        <v>236</v>
      </c>
      <c r="T1452" s="34">
        <v>1.2658499999999999E-5</v>
      </c>
      <c r="U1452" s="35">
        <v>296.8</v>
      </c>
      <c r="V1452" s="34">
        <v>1.8649200000000001E-5</v>
      </c>
      <c r="W1452" s="35">
        <v>5790.99</v>
      </c>
    </row>
    <row r="1453" spans="1:23" ht="14.45" x14ac:dyDescent="0.3">
      <c r="A1453" s="6" t="s">
        <v>31</v>
      </c>
      <c r="B1453" s="6" t="s">
        <v>147</v>
      </c>
      <c r="C1453" s="6" t="s">
        <v>134</v>
      </c>
      <c r="D1453" s="6" t="s">
        <v>77</v>
      </c>
      <c r="E1453" s="6" t="s">
        <v>36</v>
      </c>
      <c r="F1453" s="24" t="str">
        <f>+TabIPW[[#This Row],[WK]]&amp;TabIPW[[#This Row],[PK]]&amp;TabIPW[[#This Row],[GK]]</f>
        <v>181609</v>
      </c>
      <c r="G1453" s="6" t="s">
        <v>1100</v>
      </c>
      <c r="H1453" s="34">
        <v>4.1082871999999996E-5</v>
      </c>
      <c r="I1453" s="35">
        <v>13007</v>
      </c>
      <c r="J1453" s="34">
        <v>3.07489E-5</v>
      </c>
      <c r="K1453" s="35">
        <v>7839</v>
      </c>
      <c r="L1453" s="34">
        <v>1.21785E-4</v>
      </c>
      <c r="M1453" s="35">
        <v>11029.94</v>
      </c>
      <c r="N1453" s="34">
        <v>7.5660499999999998E-5</v>
      </c>
      <c r="O1453" s="35">
        <v>58</v>
      </c>
      <c r="P1453" s="34">
        <v>1.1660549999999999E-4</v>
      </c>
      <c r="Q1453" s="35">
        <v>618</v>
      </c>
      <c r="R1453" s="34">
        <v>4.5028899999999998E-5</v>
      </c>
      <c r="S1453" s="35">
        <v>177</v>
      </c>
      <c r="T1453" s="34">
        <v>3.4580699999999999E-5</v>
      </c>
      <c r="U1453" s="35">
        <v>810.8</v>
      </c>
      <c r="V1453" s="34">
        <v>3.55206E-5</v>
      </c>
      <c r="W1453" s="35">
        <v>11029.94</v>
      </c>
    </row>
    <row r="1454" spans="1:23" ht="14.45" x14ac:dyDescent="0.3">
      <c r="A1454" s="6" t="s">
        <v>31</v>
      </c>
      <c r="B1454" s="6" t="s">
        <v>147</v>
      </c>
      <c r="C1454" s="6" t="s">
        <v>134</v>
      </c>
      <c r="D1454" s="6" t="s">
        <v>90</v>
      </c>
      <c r="E1454" s="6" t="s">
        <v>36</v>
      </c>
      <c r="F1454" s="24" t="str">
        <f>+TabIPW[[#This Row],[WK]]&amp;TabIPW[[#This Row],[PK]]&amp;TabIPW[[#This Row],[GK]]</f>
        <v>181610</v>
      </c>
      <c r="G1454" s="6" t="s">
        <v>1396</v>
      </c>
      <c r="H1454" s="34">
        <v>2.0707256E-5</v>
      </c>
      <c r="I1454" s="35">
        <v>6556</v>
      </c>
      <c r="J1454" s="34">
        <v>1.5576499999999999E-5</v>
      </c>
      <c r="K1454" s="35">
        <v>3971</v>
      </c>
      <c r="L1454" s="34">
        <v>6.1383999999999994E-5</v>
      </c>
      <c r="M1454" s="35">
        <v>5559.49</v>
      </c>
      <c r="N1454" s="34">
        <v>4.3048199999999999E-5</v>
      </c>
      <c r="O1454" s="35">
        <v>33</v>
      </c>
      <c r="P1454" s="34">
        <v>4.9057300000000002E-5</v>
      </c>
      <c r="Q1454" s="35">
        <v>260</v>
      </c>
      <c r="R1454" s="34">
        <v>2.8747299999999998E-5</v>
      </c>
      <c r="S1454" s="35">
        <v>113</v>
      </c>
      <c r="T1454" s="34">
        <v>1.19591E-5</v>
      </c>
      <c r="U1454" s="35">
        <v>280.39999999999998</v>
      </c>
      <c r="V1454" s="34">
        <v>1.7903699999999999E-5</v>
      </c>
      <c r="W1454" s="35">
        <v>5559.49</v>
      </c>
    </row>
    <row r="1455" spans="1:23" ht="14.45" x14ac:dyDescent="0.3">
      <c r="A1455" s="6" t="s">
        <v>31</v>
      </c>
      <c r="B1455" s="6" t="s">
        <v>147</v>
      </c>
      <c r="C1455" s="6" t="s">
        <v>134</v>
      </c>
      <c r="D1455" s="6" t="s">
        <v>92</v>
      </c>
      <c r="E1455" s="6" t="s">
        <v>40</v>
      </c>
      <c r="F1455" s="24" t="str">
        <f>+TabIPW[[#This Row],[WK]]&amp;TabIPW[[#This Row],[PK]]&amp;TabIPW[[#This Row],[GK]]</f>
        <v>181611</v>
      </c>
      <c r="G1455" s="6" t="s">
        <v>1397</v>
      </c>
      <c r="H1455" s="34">
        <v>5.4740312000000001E-5</v>
      </c>
      <c r="I1455" s="35">
        <v>17331</v>
      </c>
      <c r="J1455" s="34">
        <v>4.1465399999999998E-5</v>
      </c>
      <c r="K1455" s="35">
        <v>10571</v>
      </c>
      <c r="L1455" s="34">
        <v>1.622707E-4</v>
      </c>
      <c r="M1455" s="35">
        <v>14696.69</v>
      </c>
      <c r="N1455" s="34">
        <v>1.2523119999999999E-4</v>
      </c>
      <c r="O1455" s="35">
        <v>96</v>
      </c>
      <c r="P1455" s="34">
        <v>1.6037970000000001E-4</v>
      </c>
      <c r="Q1455" s="35">
        <v>850</v>
      </c>
      <c r="R1455" s="34">
        <v>7.6574600000000004E-5</v>
      </c>
      <c r="S1455" s="35">
        <v>301</v>
      </c>
      <c r="T1455" s="34">
        <v>4.86979E-5</v>
      </c>
      <c r="U1455" s="35">
        <v>1141.8</v>
      </c>
      <c r="V1455" s="34">
        <v>4.73289E-5</v>
      </c>
      <c r="W1455" s="35">
        <v>14696.69</v>
      </c>
    </row>
    <row r="1456" spans="1:23" ht="14.45" x14ac:dyDescent="0.3">
      <c r="A1456" s="6" t="s">
        <v>31</v>
      </c>
      <c r="B1456" s="6" t="s">
        <v>147</v>
      </c>
      <c r="C1456" s="6" t="s">
        <v>134</v>
      </c>
      <c r="D1456" s="6" t="s">
        <v>93</v>
      </c>
      <c r="E1456" s="6" t="s">
        <v>36</v>
      </c>
      <c r="F1456" s="24" t="str">
        <f>+TabIPW[[#This Row],[WK]]&amp;TabIPW[[#This Row],[PK]]&amp;TabIPW[[#This Row],[GK]]</f>
        <v>181612</v>
      </c>
      <c r="G1456" s="6" t="s">
        <v>1398</v>
      </c>
      <c r="H1456" s="34">
        <v>5.2838879999999998E-5</v>
      </c>
      <c r="I1456" s="35">
        <v>16729</v>
      </c>
      <c r="J1456" s="34">
        <v>3.89785E-5</v>
      </c>
      <c r="K1456" s="35">
        <v>9937</v>
      </c>
      <c r="L1456" s="34">
        <v>1.5663410000000001E-4</v>
      </c>
      <c r="M1456" s="35">
        <v>14186.19</v>
      </c>
      <c r="N1456" s="34">
        <v>1.2523119999999999E-4</v>
      </c>
      <c r="O1456" s="35">
        <v>96</v>
      </c>
      <c r="P1456" s="34">
        <v>1.2622830000000001E-4</v>
      </c>
      <c r="Q1456" s="35">
        <v>669</v>
      </c>
      <c r="R1456" s="34">
        <v>6.1564900000000004E-5</v>
      </c>
      <c r="S1456" s="35">
        <v>242</v>
      </c>
      <c r="T1456" s="34">
        <v>4.43774E-5</v>
      </c>
      <c r="U1456" s="35">
        <v>1040.5</v>
      </c>
      <c r="V1456" s="34">
        <v>4.56849E-5</v>
      </c>
      <c r="W1456" s="35">
        <v>14186.19</v>
      </c>
    </row>
    <row r="1457" spans="1:23" ht="14.45" x14ac:dyDescent="0.3">
      <c r="A1457" s="6" t="s">
        <v>31</v>
      </c>
      <c r="B1457" s="6" t="s">
        <v>147</v>
      </c>
      <c r="C1457" s="6" t="s">
        <v>134</v>
      </c>
      <c r="D1457" s="6" t="s">
        <v>95</v>
      </c>
      <c r="E1457" s="6" t="s">
        <v>36</v>
      </c>
      <c r="F1457" s="24" t="str">
        <f>+TabIPW[[#This Row],[WK]]&amp;TabIPW[[#This Row],[PK]]&amp;TabIPW[[#This Row],[GK]]</f>
        <v>181613</v>
      </c>
      <c r="G1457" s="6" t="s">
        <v>1399</v>
      </c>
      <c r="H1457" s="34">
        <v>7.6603592000000004E-5</v>
      </c>
      <c r="I1457" s="35">
        <v>24253</v>
      </c>
      <c r="J1457" s="34">
        <v>5.7469400000000002E-5</v>
      </c>
      <c r="K1457" s="35">
        <v>14651</v>
      </c>
      <c r="L1457" s="34">
        <v>2.270815E-4</v>
      </c>
      <c r="M1457" s="35">
        <v>20566.54</v>
      </c>
      <c r="N1457" s="34">
        <v>1.447985E-4</v>
      </c>
      <c r="O1457" s="35">
        <v>111</v>
      </c>
      <c r="P1457" s="34">
        <v>2.5528680000000002E-4</v>
      </c>
      <c r="Q1457" s="35">
        <v>1353</v>
      </c>
      <c r="R1457" s="34">
        <v>6.5635400000000005E-5</v>
      </c>
      <c r="S1457" s="35">
        <v>258</v>
      </c>
      <c r="T1457" s="34">
        <v>7.9696000000000004E-5</v>
      </c>
      <c r="U1457" s="35">
        <v>1868.6</v>
      </c>
      <c r="V1457" s="34">
        <v>6.6232100000000006E-5</v>
      </c>
      <c r="W1457" s="35">
        <v>20566.54</v>
      </c>
    </row>
    <row r="1458" spans="1:23" ht="14.45" x14ac:dyDescent="0.3">
      <c r="A1458" s="6" t="s">
        <v>31</v>
      </c>
      <c r="B1458" s="6" t="s">
        <v>147</v>
      </c>
      <c r="C1458" s="6" t="s">
        <v>134</v>
      </c>
      <c r="D1458" s="6" t="s">
        <v>97</v>
      </c>
      <c r="E1458" s="6" t="s">
        <v>40</v>
      </c>
      <c r="F1458" s="24" t="str">
        <f>+TabIPW[[#This Row],[WK]]&amp;TabIPW[[#This Row],[PK]]&amp;TabIPW[[#This Row],[GK]]</f>
        <v>181614</v>
      </c>
      <c r="G1458" s="6" t="s">
        <v>1400</v>
      </c>
      <c r="H1458" s="34">
        <v>3.6392472000000004E-5</v>
      </c>
      <c r="I1458" s="35">
        <v>11522</v>
      </c>
      <c r="J1458" s="34">
        <v>2.7014700000000001E-5</v>
      </c>
      <c r="K1458" s="35">
        <v>6887</v>
      </c>
      <c r="L1458" s="34">
        <v>1.078809E-4</v>
      </c>
      <c r="M1458" s="35">
        <v>9770.66</v>
      </c>
      <c r="N1458" s="34">
        <v>6.2615599999999997E-5</v>
      </c>
      <c r="O1458" s="35">
        <v>48</v>
      </c>
      <c r="P1458" s="34">
        <v>8.8303199999999998E-5</v>
      </c>
      <c r="Q1458" s="35">
        <v>468</v>
      </c>
      <c r="R1458" s="34">
        <v>5.0625699999999999E-5</v>
      </c>
      <c r="S1458" s="35">
        <v>199</v>
      </c>
      <c r="T1458" s="34">
        <v>2.1461500000000001E-5</v>
      </c>
      <c r="U1458" s="35">
        <v>503.2</v>
      </c>
      <c r="V1458" s="34">
        <v>3.1465299999999998E-5</v>
      </c>
      <c r="W1458" s="35">
        <v>9770.66</v>
      </c>
    </row>
    <row r="1459" spans="1:23" ht="14.45" x14ac:dyDescent="0.3">
      <c r="A1459" s="6" t="s">
        <v>31</v>
      </c>
      <c r="B1459" s="6" t="s">
        <v>147</v>
      </c>
      <c r="C1459" s="6" t="s">
        <v>141</v>
      </c>
      <c r="D1459" s="6" t="s">
        <v>33</v>
      </c>
      <c r="E1459" s="6" t="s">
        <v>34</v>
      </c>
      <c r="F1459" s="24" t="str">
        <f>+TabIPW[[#This Row],[WK]]&amp;TabIPW[[#This Row],[PK]]&amp;TabIPW[[#This Row],[GK]]</f>
        <v>181701</v>
      </c>
      <c r="G1459" s="6" t="s">
        <v>1401</v>
      </c>
      <c r="H1459" s="34">
        <v>1.0847937599999999E-4</v>
      </c>
      <c r="I1459" s="35">
        <v>34345</v>
      </c>
      <c r="J1459" s="34">
        <v>8.0820400000000003E-5</v>
      </c>
      <c r="K1459" s="35">
        <v>20604</v>
      </c>
      <c r="L1459" s="34">
        <v>2.9768280000000002E-4</v>
      </c>
      <c r="M1459" s="35">
        <v>26960.83</v>
      </c>
      <c r="N1459" s="34">
        <v>1.9567369999999999E-4</v>
      </c>
      <c r="O1459" s="35">
        <v>150</v>
      </c>
      <c r="P1459" s="34">
        <v>2.7094739999999998E-4</v>
      </c>
      <c r="Q1459" s="35">
        <v>1436</v>
      </c>
      <c r="R1459" s="34">
        <v>1.890196E-4</v>
      </c>
      <c r="S1459" s="35">
        <v>743</v>
      </c>
      <c r="T1459" s="34">
        <v>1.0746119999999999E-4</v>
      </c>
      <c r="U1459" s="35">
        <v>2519.6</v>
      </c>
      <c r="V1459" s="34">
        <v>8.6824199999999995E-5</v>
      </c>
      <c r="W1459" s="35">
        <v>26960.83</v>
      </c>
    </row>
    <row r="1460" spans="1:23" ht="14.45" x14ac:dyDescent="0.3">
      <c r="A1460" s="6" t="s">
        <v>31</v>
      </c>
      <c r="B1460" s="6" t="s">
        <v>147</v>
      </c>
      <c r="C1460" s="6" t="s">
        <v>141</v>
      </c>
      <c r="D1460" s="6" t="s">
        <v>32</v>
      </c>
      <c r="E1460" s="6" t="s">
        <v>36</v>
      </c>
      <c r="F1460" s="24" t="str">
        <f>+TabIPW[[#This Row],[WK]]&amp;TabIPW[[#This Row],[PK]]&amp;TabIPW[[#This Row],[GK]]</f>
        <v>181702</v>
      </c>
      <c r="G1460" s="6" t="s">
        <v>1402</v>
      </c>
      <c r="H1460" s="34">
        <v>1.3786944000000002E-5</v>
      </c>
      <c r="I1460" s="35">
        <v>4365</v>
      </c>
      <c r="J1460" s="34">
        <v>1.03634E-5</v>
      </c>
      <c r="K1460" s="35">
        <v>2642</v>
      </c>
      <c r="L1460" s="34">
        <v>3.7833400000000003E-5</v>
      </c>
      <c r="M1460" s="35">
        <v>3426.53</v>
      </c>
      <c r="N1460" s="34">
        <v>2.21763E-5</v>
      </c>
      <c r="O1460" s="35">
        <v>17</v>
      </c>
      <c r="P1460" s="34">
        <v>3.5283600000000002E-5</v>
      </c>
      <c r="Q1460" s="35">
        <v>187</v>
      </c>
      <c r="R1460" s="34">
        <v>3.40897E-5</v>
      </c>
      <c r="S1460" s="35">
        <v>134</v>
      </c>
      <c r="T1460" s="34">
        <v>9.5706999999999997E-6</v>
      </c>
      <c r="U1460" s="35">
        <v>224.4</v>
      </c>
      <c r="V1460" s="34">
        <v>1.10347E-5</v>
      </c>
      <c r="W1460" s="35">
        <v>3426.53</v>
      </c>
    </row>
    <row r="1461" spans="1:23" ht="14.45" x14ac:dyDescent="0.3">
      <c r="A1461" s="6" t="s">
        <v>31</v>
      </c>
      <c r="B1461" s="6" t="s">
        <v>147</v>
      </c>
      <c r="C1461" s="6" t="s">
        <v>141</v>
      </c>
      <c r="D1461" s="6" t="s">
        <v>37</v>
      </c>
      <c r="E1461" s="6" t="s">
        <v>36</v>
      </c>
      <c r="F1461" s="24" t="str">
        <f>+TabIPW[[#This Row],[WK]]&amp;TabIPW[[#This Row],[PK]]&amp;TabIPW[[#This Row],[GK]]</f>
        <v>181703</v>
      </c>
      <c r="G1461" s="6" t="s">
        <v>1403</v>
      </c>
      <c r="H1461" s="34">
        <v>1.6718048000000003E-5</v>
      </c>
      <c r="I1461" s="35">
        <v>5293</v>
      </c>
      <c r="J1461" s="34">
        <v>1.256E-5</v>
      </c>
      <c r="K1461" s="35">
        <v>3202</v>
      </c>
      <c r="L1461" s="34">
        <v>4.5876700000000001E-5</v>
      </c>
      <c r="M1461" s="35">
        <v>4155.01</v>
      </c>
      <c r="N1461" s="34">
        <v>3.7830300000000003E-5</v>
      </c>
      <c r="O1461" s="35">
        <v>29</v>
      </c>
      <c r="P1461" s="34">
        <v>4.47176E-5</v>
      </c>
      <c r="Q1461" s="35">
        <v>237</v>
      </c>
      <c r="R1461" s="34">
        <v>2.06064E-5</v>
      </c>
      <c r="S1461" s="35">
        <v>81</v>
      </c>
      <c r="T1461" s="34">
        <v>5.6682000000000002E-6</v>
      </c>
      <c r="U1461" s="35">
        <v>132.9</v>
      </c>
      <c r="V1461" s="34">
        <v>1.33807E-5</v>
      </c>
      <c r="W1461" s="35">
        <v>4155.01</v>
      </c>
    </row>
    <row r="1462" spans="1:23" ht="14.45" x14ac:dyDescent="0.3">
      <c r="A1462" s="6" t="s">
        <v>31</v>
      </c>
      <c r="B1462" s="6" t="s">
        <v>147</v>
      </c>
      <c r="C1462" s="6" t="s">
        <v>141</v>
      </c>
      <c r="D1462" s="6" t="s">
        <v>39</v>
      </c>
      <c r="E1462" s="6" t="s">
        <v>36</v>
      </c>
      <c r="F1462" s="24" t="str">
        <f>+TabIPW[[#This Row],[WK]]&amp;TabIPW[[#This Row],[PK]]&amp;TabIPW[[#This Row],[GK]]</f>
        <v>181704</v>
      </c>
      <c r="G1462" s="6" t="s">
        <v>1404</v>
      </c>
      <c r="H1462" s="34">
        <v>1.3009943999999999E-5</v>
      </c>
      <c r="I1462" s="35">
        <v>4119</v>
      </c>
      <c r="J1462" s="34">
        <v>1.0390900000000001E-5</v>
      </c>
      <c r="K1462" s="35">
        <v>2649</v>
      </c>
      <c r="L1462" s="34">
        <v>3.5701200000000003E-5</v>
      </c>
      <c r="M1462" s="35">
        <v>3233.42</v>
      </c>
      <c r="N1462" s="34">
        <v>3.9134700000000003E-5</v>
      </c>
      <c r="O1462" s="35">
        <v>30</v>
      </c>
      <c r="P1462" s="34">
        <v>1.88682E-5</v>
      </c>
      <c r="Q1462" s="35">
        <v>100</v>
      </c>
      <c r="R1462" s="34">
        <v>1.6790400000000001E-5</v>
      </c>
      <c r="S1462" s="35">
        <v>66</v>
      </c>
      <c r="T1462" s="34">
        <v>4.5848999999999999E-6</v>
      </c>
      <c r="U1462" s="35">
        <v>107.5</v>
      </c>
      <c r="V1462" s="34">
        <v>1.04128E-5</v>
      </c>
      <c r="W1462" s="35">
        <v>3233.42</v>
      </c>
    </row>
    <row r="1463" spans="1:23" ht="14.45" x14ac:dyDescent="0.3">
      <c r="A1463" s="6" t="s">
        <v>31</v>
      </c>
      <c r="B1463" s="6" t="s">
        <v>147</v>
      </c>
      <c r="C1463" s="6" t="s">
        <v>141</v>
      </c>
      <c r="D1463" s="6" t="s">
        <v>42</v>
      </c>
      <c r="E1463" s="6" t="s">
        <v>36</v>
      </c>
      <c r="F1463" s="24" t="str">
        <f>+TabIPW[[#This Row],[WK]]&amp;TabIPW[[#This Row],[PK]]&amp;TabIPW[[#This Row],[GK]]</f>
        <v>181705</v>
      </c>
      <c r="G1463" s="6" t="s">
        <v>1401</v>
      </c>
      <c r="H1463" s="34">
        <v>5.7248176000000006E-5</v>
      </c>
      <c r="I1463" s="35">
        <v>18125</v>
      </c>
      <c r="J1463" s="34">
        <v>4.3238400000000003E-5</v>
      </c>
      <c r="K1463" s="35">
        <v>11023</v>
      </c>
      <c r="L1463" s="34">
        <v>1.5709719999999999E-4</v>
      </c>
      <c r="M1463" s="35">
        <v>14228.13</v>
      </c>
      <c r="N1463" s="34">
        <v>1.2653569999999999E-4</v>
      </c>
      <c r="O1463" s="35">
        <v>97</v>
      </c>
      <c r="P1463" s="34">
        <v>7.2265200000000001E-5</v>
      </c>
      <c r="Q1463" s="35">
        <v>383</v>
      </c>
      <c r="R1463" s="34">
        <v>1.053219E-4</v>
      </c>
      <c r="S1463" s="35">
        <v>414</v>
      </c>
      <c r="T1463" s="34">
        <v>2.2050100000000001E-5</v>
      </c>
      <c r="U1463" s="35">
        <v>517</v>
      </c>
      <c r="V1463" s="34">
        <v>4.5819999999999998E-5</v>
      </c>
      <c r="W1463" s="35">
        <v>14228.13</v>
      </c>
    </row>
    <row r="1464" spans="1:23" ht="14.45" x14ac:dyDescent="0.3">
      <c r="A1464" s="6" t="s">
        <v>31</v>
      </c>
      <c r="B1464" s="6" t="s">
        <v>147</v>
      </c>
      <c r="C1464" s="6" t="s">
        <v>141</v>
      </c>
      <c r="D1464" s="6" t="s">
        <v>44</v>
      </c>
      <c r="E1464" s="6" t="s">
        <v>36</v>
      </c>
      <c r="F1464" s="24" t="str">
        <f>+TabIPW[[#This Row],[WK]]&amp;TabIPW[[#This Row],[PK]]&amp;TabIPW[[#This Row],[GK]]</f>
        <v>181706</v>
      </c>
      <c r="G1464" s="6" t="s">
        <v>1405</v>
      </c>
      <c r="H1464" s="34">
        <v>6.0769920000000002E-6</v>
      </c>
      <c r="I1464" s="35">
        <v>1924</v>
      </c>
      <c r="J1464" s="34">
        <v>4.7581000000000002E-6</v>
      </c>
      <c r="K1464" s="35">
        <v>1213</v>
      </c>
      <c r="L1464" s="34">
        <v>1.6676100000000001E-5</v>
      </c>
      <c r="M1464" s="35">
        <v>1510.34</v>
      </c>
      <c r="N1464" s="34">
        <v>1.0435899999999999E-5</v>
      </c>
      <c r="O1464" s="35">
        <v>8</v>
      </c>
      <c r="P1464" s="34">
        <v>1.4151199999999999E-5</v>
      </c>
      <c r="Q1464" s="35">
        <v>75</v>
      </c>
      <c r="R1464" s="34">
        <v>1.45008E-5</v>
      </c>
      <c r="S1464" s="35">
        <v>57</v>
      </c>
      <c r="T1464" s="34">
        <v>5.4590000000000004E-7</v>
      </c>
      <c r="U1464" s="35">
        <v>12.8</v>
      </c>
      <c r="V1464" s="34">
        <v>4.8639000000000001E-6</v>
      </c>
      <c r="W1464" s="35">
        <v>1510.34</v>
      </c>
    </row>
    <row r="1465" spans="1:23" ht="14.45" x14ac:dyDescent="0.3">
      <c r="A1465" s="6" t="s">
        <v>31</v>
      </c>
      <c r="B1465" s="6" t="s">
        <v>147</v>
      </c>
      <c r="C1465" s="6" t="s">
        <v>141</v>
      </c>
      <c r="D1465" s="6" t="s">
        <v>51</v>
      </c>
      <c r="E1465" s="6" t="s">
        <v>40</v>
      </c>
      <c r="F1465" s="24" t="str">
        <f>+TabIPW[[#This Row],[WK]]&amp;TabIPW[[#This Row],[PK]]&amp;TabIPW[[#This Row],[GK]]</f>
        <v>181707</v>
      </c>
      <c r="G1465" s="6" t="s">
        <v>1406</v>
      </c>
      <c r="H1465" s="34">
        <v>3.9958440000000003E-5</v>
      </c>
      <c r="I1465" s="35">
        <v>12651</v>
      </c>
      <c r="J1465" s="34">
        <v>3.0333099999999999E-5</v>
      </c>
      <c r="K1465" s="35">
        <v>7733</v>
      </c>
      <c r="L1465" s="34">
        <v>1.0965170000000001E-4</v>
      </c>
      <c r="M1465" s="35">
        <v>9931.0400000000009</v>
      </c>
      <c r="N1465" s="34">
        <v>8.6096399999999998E-5</v>
      </c>
      <c r="O1465" s="35">
        <v>66</v>
      </c>
      <c r="P1465" s="34">
        <v>8.8680599999999999E-5</v>
      </c>
      <c r="Q1465" s="35">
        <v>470</v>
      </c>
      <c r="R1465" s="34">
        <v>4.68097E-5</v>
      </c>
      <c r="S1465" s="35">
        <v>184</v>
      </c>
      <c r="T1465" s="34">
        <v>2.0058300000000001E-5</v>
      </c>
      <c r="U1465" s="35">
        <v>470.29999999999995</v>
      </c>
      <c r="V1465" s="34">
        <v>3.1981699999999999E-5</v>
      </c>
      <c r="W1465" s="35">
        <v>9931.0400000000009</v>
      </c>
    </row>
    <row r="1466" spans="1:23" ht="14.45" x14ac:dyDescent="0.3">
      <c r="A1466" s="6" t="s">
        <v>31</v>
      </c>
      <c r="B1466" s="6" t="s">
        <v>147</v>
      </c>
      <c r="C1466" s="6" t="s">
        <v>141</v>
      </c>
      <c r="D1466" s="6" t="s">
        <v>75</v>
      </c>
      <c r="E1466" s="6" t="s">
        <v>36</v>
      </c>
      <c r="F1466" s="24" t="str">
        <f>+TabIPW[[#This Row],[WK]]&amp;TabIPW[[#This Row],[PK]]&amp;TabIPW[[#This Row],[GK]]</f>
        <v>181708</v>
      </c>
      <c r="G1466" s="6" t="s">
        <v>1407</v>
      </c>
      <c r="H1466" s="34">
        <v>2.8177160000000002E-5</v>
      </c>
      <c r="I1466" s="35">
        <v>8921</v>
      </c>
      <c r="J1466" s="34">
        <v>2.0973899999999999E-5</v>
      </c>
      <c r="K1466" s="35">
        <v>5347</v>
      </c>
      <c r="L1466" s="34">
        <v>7.7322200000000003E-5</v>
      </c>
      <c r="M1466" s="35">
        <v>7002.99</v>
      </c>
      <c r="N1466" s="34">
        <v>6.9138000000000001E-5</v>
      </c>
      <c r="O1466" s="35">
        <v>53</v>
      </c>
      <c r="P1466" s="34">
        <v>5.7925399999999999E-5</v>
      </c>
      <c r="Q1466" s="35">
        <v>307</v>
      </c>
      <c r="R1466" s="34">
        <v>4.5028899999999998E-5</v>
      </c>
      <c r="S1466" s="35">
        <v>177</v>
      </c>
      <c r="T1466" s="34">
        <v>1.42025E-5</v>
      </c>
      <c r="U1466" s="35">
        <v>333</v>
      </c>
      <c r="V1466" s="34">
        <v>2.2552300000000001E-5</v>
      </c>
      <c r="W1466" s="35">
        <v>7002.99</v>
      </c>
    </row>
    <row r="1467" spans="1:23" ht="14.45" x14ac:dyDescent="0.3">
      <c r="A1467" s="6" t="s">
        <v>31</v>
      </c>
      <c r="B1467" s="6" t="s">
        <v>147</v>
      </c>
      <c r="C1467" s="6" t="s">
        <v>147</v>
      </c>
      <c r="D1467" s="6" t="s">
        <v>33</v>
      </c>
      <c r="E1467" s="6" t="s">
        <v>34</v>
      </c>
      <c r="F1467" s="24" t="str">
        <f>+TabIPW[[#This Row],[WK]]&amp;TabIPW[[#This Row],[PK]]&amp;TabIPW[[#This Row],[GK]]</f>
        <v>181801</v>
      </c>
      <c r="G1467" s="6" t="s">
        <v>1408</v>
      </c>
      <c r="H1467" s="34">
        <v>1.7411974399999999E-4</v>
      </c>
      <c r="I1467" s="35">
        <v>55127</v>
      </c>
      <c r="J1467" s="34">
        <v>1.2902470000000001E-4</v>
      </c>
      <c r="K1467" s="35">
        <v>32893</v>
      </c>
      <c r="L1467" s="34">
        <v>5.2832919999999998E-4</v>
      </c>
      <c r="M1467" s="35">
        <v>47850.239999999998</v>
      </c>
      <c r="N1467" s="34">
        <v>3.2481829999999999E-4</v>
      </c>
      <c r="O1467" s="35">
        <v>249</v>
      </c>
      <c r="P1467" s="34">
        <v>4.0868529999999999E-4</v>
      </c>
      <c r="Q1467" s="35">
        <v>2166</v>
      </c>
      <c r="R1467" s="34">
        <v>2.5796219999999999E-4</v>
      </c>
      <c r="S1467" s="35">
        <v>1014</v>
      </c>
      <c r="T1467" s="34">
        <v>1.8561319999999999E-4</v>
      </c>
      <c r="U1467" s="35">
        <v>4352</v>
      </c>
      <c r="V1467" s="34">
        <v>1.54096E-4</v>
      </c>
      <c r="W1467" s="35">
        <v>47850.239999999998</v>
      </c>
    </row>
    <row r="1468" spans="1:23" ht="14.45" x14ac:dyDescent="0.3">
      <c r="A1468" s="6" t="s">
        <v>31</v>
      </c>
      <c r="B1468" s="6" t="s">
        <v>147</v>
      </c>
      <c r="C1468" s="6" t="s">
        <v>147</v>
      </c>
      <c r="D1468" s="6" t="s">
        <v>32</v>
      </c>
      <c r="E1468" s="6" t="s">
        <v>36</v>
      </c>
      <c r="F1468" s="24" t="str">
        <f>+TabIPW[[#This Row],[WK]]&amp;TabIPW[[#This Row],[PK]]&amp;TabIPW[[#This Row],[GK]]</f>
        <v>181802</v>
      </c>
      <c r="G1468" s="6" t="s">
        <v>1409</v>
      </c>
      <c r="H1468" s="34">
        <v>2.4017384000000001E-5</v>
      </c>
      <c r="I1468" s="35">
        <v>7604</v>
      </c>
      <c r="J1468" s="34">
        <v>1.9244100000000001E-5</v>
      </c>
      <c r="K1468" s="35">
        <v>4906</v>
      </c>
      <c r="L1468" s="34">
        <v>7.2875599999999997E-5</v>
      </c>
      <c r="M1468" s="35">
        <v>6600.27</v>
      </c>
      <c r="N1468" s="34">
        <v>4.8266200000000002E-5</v>
      </c>
      <c r="O1468" s="35">
        <v>37</v>
      </c>
      <c r="P1468" s="34">
        <v>5.1132799999999999E-5</v>
      </c>
      <c r="Q1468" s="35">
        <v>271</v>
      </c>
      <c r="R1468" s="34">
        <v>3.6379299999999999E-5</v>
      </c>
      <c r="S1468" s="35">
        <v>143</v>
      </c>
      <c r="T1468" s="34">
        <v>1.4782499999999999E-5</v>
      </c>
      <c r="U1468" s="35">
        <v>346.6</v>
      </c>
      <c r="V1468" s="34">
        <v>2.12554E-5</v>
      </c>
      <c r="W1468" s="35">
        <v>6600.27</v>
      </c>
    </row>
    <row r="1469" spans="1:23" ht="14.45" x14ac:dyDescent="0.3">
      <c r="A1469" s="6" t="s">
        <v>31</v>
      </c>
      <c r="B1469" s="6" t="s">
        <v>147</v>
      </c>
      <c r="C1469" s="6" t="s">
        <v>147</v>
      </c>
      <c r="D1469" s="6" t="s">
        <v>37</v>
      </c>
      <c r="E1469" s="6" t="s">
        <v>36</v>
      </c>
      <c r="F1469" s="24" t="str">
        <f>+TabIPW[[#This Row],[WK]]&amp;TabIPW[[#This Row],[PK]]&amp;TabIPW[[#This Row],[GK]]</f>
        <v>181803</v>
      </c>
      <c r="G1469" s="6" t="s">
        <v>1410</v>
      </c>
      <c r="H1469" s="34">
        <v>3.7693776000000003E-5</v>
      </c>
      <c r="I1469" s="35">
        <v>11934</v>
      </c>
      <c r="J1469" s="34">
        <v>2.9246599999999999E-5</v>
      </c>
      <c r="K1469" s="35">
        <v>7456</v>
      </c>
      <c r="L1469" s="34">
        <v>1.1437370000000001E-4</v>
      </c>
      <c r="M1469" s="35">
        <v>10358.709999999999</v>
      </c>
      <c r="N1469" s="34">
        <v>5.8702100000000002E-5</v>
      </c>
      <c r="O1469" s="35">
        <v>45</v>
      </c>
      <c r="P1469" s="34">
        <v>6.0944299999999999E-5</v>
      </c>
      <c r="Q1469" s="35">
        <v>323</v>
      </c>
      <c r="R1469" s="34">
        <v>4.60465E-5</v>
      </c>
      <c r="S1469" s="35">
        <v>181</v>
      </c>
      <c r="T1469" s="34">
        <v>2.4156999999999999E-5</v>
      </c>
      <c r="U1469" s="35">
        <v>566.40000000000009</v>
      </c>
      <c r="V1469" s="34">
        <v>3.3358999999999997E-5</v>
      </c>
      <c r="W1469" s="35">
        <v>10358.709999999999</v>
      </c>
    </row>
    <row r="1470" spans="1:23" ht="14.45" x14ac:dyDescent="0.3">
      <c r="A1470" s="6" t="s">
        <v>31</v>
      </c>
      <c r="B1470" s="6" t="s">
        <v>147</v>
      </c>
      <c r="C1470" s="6" t="s">
        <v>147</v>
      </c>
      <c r="D1470" s="6" t="s">
        <v>39</v>
      </c>
      <c r="E1470" s="6" t="s">
        <v>36</v>
      </c>
      <c r="F1470" s="24" t="str">
        <f>+TabIPW[[#This Row],[WK]]&amp;TabIPW[[#This Row],[PK]]&amp;TabIPW[[#This Row],[GK]]</f>
        <v>181804</v>
      </c>
      <c r="G1470" s="6" t="s">
        <v>1411</v>
      </c>
      <c r="H1470" s="34">
        <v>2.2845576000000001E-5</v>
      </c>
      <c r="I1470" s="35">
        <v>7233</v>
      </c>
      <c r="J1470" s="34">
        <v>1.7204300000000001E-5</v>
      </c>
      <c r="K1470" s="35">
        <v>4386</v>
      </c>
      <c r="L1470" s="34">
        <v>6.9319999999999994E-5</v>
      </c>
      <c r="M1470" s="35">
        <v>6278.24</v>
      </c>
      <c r="N1470" s="34">
        <v>5.0875199999999997E-5</v>
      </c>
      <c r="O1470" s="35">
        <v>39</v>
      </c>
      <c r="P1470" s="34">
        <v>4.81139E-5</v>
      </c>
      <c r="Q1470" s="35">
        <v>255</v>
      </c>
      <c r="R1470" s="34">
        <v>3.9432099999999998E-5</v>
      </c>
      <c r="S1470" s="35">
        <v>155</v>
      </c>
      <c r="T1470" s="34">
        <v>1.21723E-5</v>
      </c>
      <c r="U1470" s="35">
        <v>285.39999999999998</v>
      </c>
      <c r="V1470" s="34">
        <v>2.0218299999999999E-5</v>
      </c>
      <c r="W1470" s="35">
        <v>6278.24</v>
      </c>
    </row>
    <row r="1471" spans="1:23" ht="14.45" x14ac:dyDescent="0.3">
      <c r="A1471" s="6" t="s">
        <v>31</v>
      </c>
      <c r="B1471" s="6" t="s">
        <v>147</v>
      </c>
      <c r="C1471" s="6" t="s">
        <v>147</v>
      </c>
      <c r="D1471" s="6" t="s">
        <v>42</v>
      </c>
      <c r="E1471" s="6" t="s">
        <v>40</v>
      </c>
      <c r="F1471" s="24" t="str">
        <f>+TabIPW[[#This Row],[WK]]&amp;TabIPW[[#This Row],[PK]]&amp;TabIPW[[#This Row],[GK]]</f>
        <v>181805</v>
      </c>
      <c r="G1471" s="6" t="s">
        <v>1412</v>
      </c>
      <c r="H1471" s="34">
        <v>2.5296592000000003E-5</v>
      </c>
      <c r="I1471" s="35">
        <v>8009</v>
      </c>
      <c r="J1471" s="34">
        <v>1.92715E-5</v>
      </c>
      <c r="K1471" s="35">
        <v>4913</v>
      </c>
      <c r="L1471" s="34">
        <v>7.6757100000000004E-5</v>
      </c>
      <c r="M1471" s="35">
        <v>6951.81</v>
      </c>
      <c r="N1471" s="34">
        <v>4.1743699999999998E-5</v>
      </c>
      <c r="O1471" s="35">
        <v>32</v>
      </c>
      <c r="P1471" s="34">
        <v>4.8680000000000001E-5</v>
      </c>
      <c r="Q1471" s="35">
        <v>258</v>
      </c>
      <c r="R1471" s="34">
        <v>6.2582499999999999E-5</v>
      </c>
      <c r="S1471" s="35">
        <v>246</v>
      </c>
      <c r="T1471" s="34">
        <v>1.60791E-5</v>
      </c>
      <c r="U1471" s="35">
        <v>377</v>
      </c>
      <c r="V1471" s="34">
        <v>2.2387499999999999E-5</v>
      </c>
      <c r="W1471" s="35">
        <v>6951.81</v>
      </c>
    </row>
    <row r="1472" spans="1:23" ht="14.45" x14ac:dyDescent="0.3">
      <c r="A1472" s="6" t="s">
        <v>31</v>
      </c>
      <c r="B1472" s="6" t="s">
        <v>147</v>
      </c>
      <c r="C1472" s="6" t="s">
        <v>147</v>
      </c>
      <c r="D1472" s="6" t="s">
        <v>44</v>
      </c>
      <c r="E1472" s="6" t="s">
        <v>36</v>
      </c>
      <c r="F1472" s="24" t="str">
        <f>+TabIPW[[#This Row],[WK]]&amp;TabIPW[[#This Row],[PK]]&amp;TabIPW[[#This Row],[GK]]</f>
        <v>181806</v>
      </c>
      <c r="G1472" s="6" t="s">
        <v>1413</v>
      </c>
      <c r="H1472" s="34">
        <v>3.4693183999999998E-5</v>
      </c>
      <c r="I1472" s="35">
        <v>10984</v>
      </c>
      <c r="J1472" s="34">
        <v>2.61909E-5</v>
      </c>
      <c r="K1472" s="35">
        <v>6677</v>
      </c>
      <c r="L1472" s="34">
        <v>1.05269E-4</v>
      </c>
      <c r="M1472" s="35">
        <v>9534.11</v>
      </c>
      <c r="N1472" s="34">
        <v>7.6965000000000006E-5</v>
      </c>
      <c r="O1472" s="35">
        <v>59</v>
      </c>
      <c r="P1472" s="34">
        <v>6.3019800000000003E-5</v>
      </c>
      <c r="Q1472" s="35">
        <v>334</v>
      </c>
      <c r="R1472" s="34">
        <v>6.3091300000000004E-5</v>
      </c>
      <c r="S1472" s="35">
        <v>248</v>
      </c>
      <c r="T1472" s="34">
        <v>2.2455300000000002E-5</v>
      </c>
      <c r="U1472" s="35">
        <v>526.5</v>
      </c>
      <c r="V1472" s="34">
        <v>3.0703500000000002E-5</v>
      </c>
      <c r="W1472" s="35">
        <v>9534.11</v>
      </c>
    </row>
    <row r="1473" spans="1:23" ht="14.45" x14ac:dyDescent="0.3">
      <c r="A1473" s="6" t="s">
        <v>31</v>
      </c>
      <c r="B1473" s="6" t="s">
        <v>147</v>
      </c>
      <c r="C1473" s="6" t="s">
        <v>153</v>
      </c>
      <c r="D1473" s="6" t="s">
        <v>33</v>
      </c>
      <c r="E1473" s="6" t="s">
        <v>36</v>
      </c>
      <c r="F1473" s="24" t="str">
        <f>+TabIPW[[#This Row],[WK]]&amp;TabIPW[[#This Row],[PK]]&amp;TabIPW[[#This Row],[GK]]</f>
        <v>181901</v>
      </c>
      <c r="G1473" s="6" t="s">
        <v>1414</v>
      </c>
      <c r="H1473" s="34">
        <v>3.6569343999999996E-5</v>
      </c>
      <c r="I1473" s="35">
        <v>11578</v>
      </c>
      <c r="J1473" s="34">
        <v>2.77992E-5</v>
      </c>
      <c r="K1473" s="35">
        <v>7087</v>
      </c>
      <c r="L1473" s="34">
        <v>9.2169999999999993E-5</v>
      </c>
      <c r="M1473" s="35">
        <v>8347.74</v>
      </c>
      <c r="N1473" s="34">
        <v>9.0009899999999993E-5</v>
      </c>
      <c r="O1473" s="35">
        <v>69</v>
      </c>
      <c r="P1473" s="34">
        <v>9.5095799999999998E-5</v>
      </c>
      <c r="Q1473" s="35">
        <v>504</v>
      </c>
      <c r="R1473" s="34">
        <v>5.9275299999999998E-5</v>
      </c>
      <c r="S1473" s="35">
        <v>233</v>
      </c>
      <c r="T1473" s="34">
        <v>1.5064E-5</v>
      </c>
      <c r="U1473" s="35">
        <v>353.20000000000005</v>
      </c>
      <c r="V1473" s="34">
        <v>2.68829E-5</v>
      </c>
      <c r="W1473" s="35">
        <v>8347.74</v>
      </c>
    </row>
    <row r="1474" spans="1:23" ht="14.45" x14ac:dyDescent="0.3">
      <c r="A1474" s="6" t="s">
        <v>31</v>
      </c>
      <c r="B1474" s="6" t="s">
        <v>147</v>
      </c>
      <c r="C1474" s="6" t="s">
        <v>153</v>
      </c>
      <c r="D1474" s="6" t="s">
        <v>32</v>
      </c>
      <c r="E1474" s="6" t="s">
        <v>36</v>
      </c>
      <c r="F1474" s="24" t="str">
        <f>+TabIPW[[#This Row],[WK]]&amp;TabIPW[[#This Row],[PK]]&amp;TabIPW[[#This Row],[GK]]</f>
        <v>181902</v>
      </c>
      <c r="G1474" s="6" t="s">
        <v>1415</v>
      </c>
      <c r="H1474" s="34">
        <v>3.175892E-5</v>
      </c>
      <c r="I1474" s="35">
        <v>10055</v>
      </c>
      <c r="J1474" s="34">
        <v>2.49161E-5</v>
      </c>
      <c r="K1474" s="35">
        <v>6352</v>
      </c>
      <c r="L1474" s="34">
        <v>8.0045700000000005E-5</v>
      </c>
      <c r="M1474" s="35">
        <v>7249.66</v>
      </c>
      <c r="N1474" s="34">
        <v>1.056638E-4</v>
      </c>
      <c r="O1474" s="35">
        <v>81</v>
      </c>
      <c r="P1474" s="34">
        <v>6.0944299999999999E-5</v>
      </c>
      <c r="Q1474" s="35">
        <v>323</v>
      </c>
      <c r="R1474" s="34">
        <v>6.4617799999999997E-5</v>
      </c>
      <c r="S1474" s="35">
        <v>254</v>
      </c>
      <c r="T1474" s="34">
        <v>8.7049000000000003E-6</v>
      </c>
      <c r="U1474" s="35">
        <v>204.1</v>
      </c>
      <c r="V1474" s="34">
        <v>2.3346700000000001E-5</v>
      </c>
      <c r="W1474" s="35">
        <v>7249.66</v>
      </c>
    </row>
    <row r="1475" spans="1:23" ht="14.45" x14ac:dyDescent="0.3">
      <c r="A1475" s="6" t="s">
        <v>31</v>
      </c>
      <c r="B1475" s="6" t="s">
        <v>147</v>
      </c>
      <c r="C1475" s="6" t="s">
        <v>153</v>
      </c>
      <c r="D1475" s="6" t="s">
        <v>37</v>
      </c>
      <c r="E1475" s="6" t="s">
        <v>36</v>
      </c>
      <c r="F1475" s="24" t="str">
        <f>+TabIPW[[#This Row],[WK]]&amp;TabIPW[[#This Row],[PK]]&amp;TabIPW[[#This Row],[GK]]</f>
        <v>181903</v>
      </c>
      <c r="G1475" s="6" t="s">
        <v>1416</v>
      </c>
      <c r="H1475" s="34">
        <v>3.2359040000000002E-5</v>
      </c>
      <c r="I1475" s="35">
        <v>10245</v>
      </c>
      <c r="J1475" s="34">
        <v>2.4853300000000001E-5</v>
      </c>
      <c r="K1475" s="35">
        <v>6336</v>
      </c>
      <c r="L1475" s="34">
        <v>8.1558300000000001E-5</v>
      </c>
      <c r="M1475" s="35">
        <v>7386.65</v>
      </c>
      <c r="N1475" s="34">
        <v>9.9141299999999999E-5</v>
      </c>
      <c r="O1475" s="35">
        <v>76</v>
      </c>
      <c r="P1475" s="34">
        <v>6.3963199999999998E-5</v>
      </c>
      <c r="Q1475" s="35">
        <v>339</v>
      </c>
      <c r="R1475" s="34">
        <v>3.8668899999999998E-5</v>
      </c>
      <c r="S1475" s="35">
        <v>152</v>
      </c>
      <c r="T1475" s="34">
        <v>5.118E-6</v>
      </c>
      <c r="U1475" s="35">
        <v>120</v>
      </c>
      <c r="V1475" s="34">
        <v>2.3787799999999999E-5</v>
      </c>
      <c r="W1475" s="35">
        <v>7386.65</v>
      </c>
    </row>
    <row r="1476" spans="1:23" ht="14.45" x14ac:dyDescent="0.3">
      <c r="A1476" s="6" t="s">
        <v>31</v>
      </c>
      <c r="B1476" s="6" t="s">
        <v>147</v>
      </c>
      <c r="C1476" s="6" t="s">
        <v>153</v>
      </c>
      <c r="D1476" s="6" t="s">
        <v>39</v>
      </c>
      <c r="E1476" s="6" t="s">
        <v>40</v>
      </c>
      <c r="F1476" s="24" t="str">
        <f>+TabIPW[[#This Row],[WK]]&amp;TabIPW[[#This Row],[PK]]&amp;TabIPW[[#This Row],[GK]]</f>
        <v>181904</v>
      </c>
      <c r="G1476" s="6" t="s">
        <v>1417</v>
      </c>
      <c r="H1476" s="34">
        <v>6.2377615999999994E-5</v>
      </c>
      <c r="I1476" s="35">
        <v>19749</v>
      </c>
      <c r="J1476" s="34">
        <v>4.7584599999999998E-5</v>
      </c>
      <c r="K1476" s="35">
        <v>12131</v>
      </c>
      <c r="L1476" s="34">
        <v>1.572175E-4</v>
      </c>
      <c r="M1476" s="35">
        <v>14239.03</v>
      </c>
      <c r="N1476" s="34">
        <v>1.4871200000000001E-4</v>
      </c>
      <c r="O1476" s="35">
        <v>114</v>
      </c>
      <c r="P1476" s="34">
        <v>1.3641710000000001E-4</v>
      </c>
      <c r="Q1476" s="35">
        <v>723</v>
      </c>
      <c r="R1476" s="34">
        <v>1.0786589999999999E-4</v>
      </c>
      <c r="S1476" s="35">
        <v>424</v>
      </c>
      <c r="T1476" s="34">
        <v>2.2672800000000001E-5</v>
      </c>
      <c r="U1476" s="35">
        <v>531.6</v>
      </c>
      <c r="V1476" s="34">
        <v>4.5855100000000001E-5</v>
      </c>
      <c r="W1476" s="35">
        <v>14239.03</v>
      </c>
    </row>
    <row r="1477" spans="1:23" ht="14.45" x14ac:dyDescent="0.3">
      <c r="A1477" s="6" t="s">
        <v>31</v>
      </c>
      <c r="B1477" s="6" t="s">
        <v>147</v>
      </c>
      <c r="C1477" s="6" t="s">
        <v>153</v>
      </c>
      <c r="D1477" s="6" t="s">
        <v>42</v>
      </c>
      <c r="E1477" s="6" t="s">
        <v>36</v>
      </c>
      <c r="F1477" s="24" t="str">
        <f>+TabIPW[[#This Row],[WK]]&amp;TabIPW[[#This Row],[PK]]&amp;TabIPW[[#This Row],[GK]]</f>
        <v>181905</v>
      </c>
      <c r="G1477" s="6" t="s">
        <v>841</v>
      </c>
      <c r="H1477" s="34">
        <v>2.3922632000000001E-5</v>
      </c>
      <c r="I1477" s="35">
        <v>7574</v>
      </c>
      <c r="J1477" s="34">
        <v>1.87694E-5</v>
      </c>
      <c r="K1477" s="35">
        <v>4785</v>
      </c>
      <c r="L1477" s="34">
        <v>6.0294899999999998E-5</v>
      </c>
      <c r="M1477" s="35">
        <v>5460.85</v>
      </c>
      <c r="N1477" s="34">
        <v>5.7397600000000001E-5</v>
      </c>
      <c r="O1477" s="35">
        <v>44</v>
      </c>
      <c r="P1477" s="34">
        <v>5.13215E-5</v>
      </c>
      <c r="Q1477" s="35">
        <v>272</v>
      </c>
      <c r="R1477" s="34">
        <v>7.0723399999999994E-5</v>
      </c>
      <c r="S1477" s="35">
        <v>278</v>
      </c>
      <c r="T1477" s="34">
        <v>1.2543399999999999E-5</v>
      </c>
      <c r="U1477" s="35">
        <v>294.10000000000002</v>
      </c>
      <c r="V1477" s="34">
        <v>1.7586000000000001E-5</v>
      </c>
      <c r="W1477" s="35">
        <v>5460.85</v>
      </c>
    </row>
    <row r="1478" spans="1:23" ht="14.45" x14ac:dyDescent="0.3">
      <c r="A1478" s="6" t="s">
        <v>31</v>
      </c>
      <c r="B1478" s="6" t="s">
        <v>147</v>
      </c>
      <c r="C1478" s="6" t="s">
        <v>161</v>
      </c>
      <c r="D1478" s="6" t="s">
        <v>33</v>
      </c>
      <c r="E1478" s="6" t="s">
        <v>40</v>
      </c>
      <c r="F1478" s="24" t="str">
        <f>+TabIPW[[#This Row],[WK]]&amp;TabIPW[[#This Row],[PK]]&amp;TabIPW[[#This Row],[GK]]</f>
        <v>182001</v>
      </c>
      <c r="G1478" s="6" t="s">
        <v>1418</v>
      </c>
      <c r="H1478" s="34">
        <v>3.5713383999999999E-5</v>
      </c>
      <c r="I1478" s="35">
        <v>11307</v>
      </c>
      <c r="J1478" s="34">
        <v>2.78149E-5</v>
      </c>
      <c r="K1478" s="35">
        <v>7091</v>
      </c>
      <c r="L1478" s="34">
        <v>1.0699139999999999E-4</v>
      </c>
      <c r="M1478" s="35">
        <v>9690.1</v>
      </c>
      <c r="N1478" s="34">
        <v>5.8702100000000002E-5</v>
      </c>
      <c r="O1478" s="35">
        <v>45</v>
      </c>
      <c r="P1478" s="34">
        <v>7.0755799999999998E-5</v>
      </c>
      <c r="Q1478" s="35">
        <v>375</v>
      </c>
      <c r="R1478" s="34">
        <v>5.2152099999999998E-5</v>
      </c>
      <c r="S1478" s="35">
        <v>205</v>
      </c>
      <c r="T1478" s="34">
        <v>1.9307700000000002E-5</v>
      </c>
      <c r="U1478" s="35">
        <v>452.7</v>
      </c>
      <c r="V1478" s="34">
        <v>3.1205799999999999E-5</v>
      </c>
      <c r="W1478" s="35">
        <v>9690.1</v>
      </c>
    </row>
    <row r="1479" spans="1:23" ht="14.45" x14ac:dyDescent="0.3">
      <c r="A1479" s="6" t="s">
        <v>31</v>
      </c>
      <c r="B1479" s="6" t="s">
        <v>147</v>
      </c>
      <c r="C1479" s="6" t="s">
        <v>161</v>
      </c>
      <c r="D1479" s="6" t="s">
        <v>32</v>
      </c>
      <c r="E1479" s="6" t="s">
        <v>36</v>
      </c>
      <c r="F1479" s="24" t="str">
        <f>+TabIPW[[#This Row],[WK]]&amp;TabIPW[[#This Row],[PK]]&amp;TabIPW[[#This Row],[GK]]</f>
        <v>182002</v>
      </c>
      <c r="G1479" s="6" t="s">
        <v>1419</v>
      </c>
      <c r="H1479" s="34">
        <v>3.9920536000000004E-5</v>
      </c>
      <c r="I1479" s="35">
        <v>12639</v>
      </c>
      <c r="J1479" s="34">
        <v>3.0156599999999999E-5</v>
      </c>
      <c r="K1479" s="35">
        <v>7688</v>
      </c>
      <c r="L1479" s="34">
        <v>1.195953E-4</v>
      </c>
      <c r="M1479" s="35">
        <v>10831.62</v>
      </c>
      <c r="N1479" s="34">
        <v>7.4356000000000004E-5</v>
      </c>
      <c r="O1479" s="35">
        <v>57</v>
      </c>
      <c r="P1479" s="34">
        <v>8.6227699999999994E-5</v>
      </c>
      <c r="Q1479" s="35">
        <v>457</v>
      </c>
      <c r="R1479" s="34">
        <v>3.6124899999999997E-5</v>
      </c>
      <c r="S1479" s="35">
        <v>142</v>
      </c>
      <c r="T1479" s="34">
        <v>4.7550599999999998E-5</v>
      </c>
      <c r="U1479" s="35">
        <v>1114.9000000000001</v>
      </c>
      <c r="V1479" s="34">
        <v>3.4882000000000002E-5</v>
      </c>
      <c r="W1479" s="35">
        <v>10831.62</v>
      </c>
    </row>
    <row r="1480" spans="1:23" ht="14.45" x14ac:dyDescent="0.3">
      <c r="A1480" s="6" t="s">
        <v>31</v>
      </c>
      <c r="B1480" s="6" t="s">
        <v>147</v>
      </c>
      <c r="C1480" s="6" t="s">
        <v>161</v>
      </c>
      <c r="D1480" s="6" t="s">
        <v>37</v>
      </c>
      <c r="E1480" s="6" t="s">
        <v>36</v>
      </c>
      <c r="F1480" s="24" t="str">
        <f>+TabIPW[[#This Row],[WK]]&amp;TabIPW[[#This Row],[PK]]&amp;TabIPW[[#This Row],[GK]]</f>
        <v>182003</v>
      </c>
      <c r="G1480" s="6" t="s">
        <v>1420</v>
      </c>
      <c r="H1480" s="34">
        <v>3.1433592000000002E-5</v>
      </c>
      <c r="I1480" s="35">
        <v>9952</v>
      </c>
      <c r="J1480" s="34">
        <v>2.4386500000000001E-5</v>
      </c>
      <c r="K1480" s="35">
        <v>6217</v>
      </c>
      <c r="L1480" s="34">
        <v>9.4169800000000001E-5</v>
      </c>
      <c r="M1480" s="35">
        <v>8528.86</v>
      </c>
      <c r="N1480" s="34">
        <v>9.0009899999999993E-5</v>
      </c>
      <c r="O1480" s="35">
        <v>69</v>
      </c>
      <c r="P1480" s="34">
        <v>6.8302900000000006E-5</v>
      </c>
      <c r="Q1480" s="35">
        <v>362</v>
      </c>
      <c r="R1480" s="34">
        <v>4.8081699999999997E-5</v>
      </c>
      <c r="S1480" s="35">
        <v>189</v>
      </c>
      <c r="T1480" s="34">
        <v>1.9968800000000001E-5</v>
      </c>
      <c r="U1480" s="35">
        <v>468.2</v>
      </c>
      <c r="V1480" s="34">
        <v>2.7466200000000001E-5</v>
      </c>
      <c r="W1480" s="35">
        <v>8528.86</v>
      </c>
    </row>
    <row r="1481" spans="1:23" ht="14.45" x14ac:dyDescent="0.3">
      <c r="A1481" s="6" t="s">
        <v>31</v>
      </c>
      <c r="B1481" s="6" t="s">
        <v>147</v>
      </c>
      <c r="C1481" s="6" t="s">
        <v>161</v>
      </c>
      <c r="D1481" s="6" t="s">
        <v>39</v>
      </c>
      <c r="E1481" s="6" t="s">
        <v>40</v>
      </c>
      <c r="F1481" s="24" t="str">
        <f>+TabIPW[[#This Row],[WK]]&amp;TabIPW[[#This Row],[PK]]&amp;TabIPW[[#This Row],[GK]]</f>
        <v>182004</v>
      </c>
      <c r="G1481" s="6" t="s">
        <v>1421</v>
      </c>
      <c r="H1481" s="34">
        <v>5.3811711999999998E-5</v>
      </c>
      <c r="I1481" s="35">
        <v>17037</v>
      </c>
      <c r="J1481" s="34">
        <v>4.1351599999999999E-5</v>
      </c>
      <c r="K1481" s="35">
        <v>10542</v>
      </c>
      <c r="L1481" s="34">
        <v>1.6121089999999999E-4</v>
      </c>
      <c r="M1481" s="35">
        <v>14600.71</v>
      </c>
      <c r="N1481" s="34">
        <v>7.9573999999999994E-5</v>
      </c>
      <c r="O1481" s="35">
        <v>61</v>
      </c>
      <c r="P1481" s="34">
        <v>1.041525E-4</v>
      </c>
      <c r="Q1481" s="35">
        <v>552</v>
      </c>
      <c r="R1481" s="34">
        <v>1.058307E-4</v>
      </c>
      <c r="S1481" s="35">
        <v>416</v>
      </c>
      <c r="T1481" s="34">
        <v>4.5435200000000002E-5</v>
      </c>
      <c r="U1481" s="35">
        <v>1065.3000000000002</v>
      </c>
      <c r="V1481" s="34">
        <v>4.70199E-5</v>
      </c>
      <c r="W1481" s="35">
        <v>14600.71</v>
      </c>
    </row>
    <row r="1482" spans="1:23" ht="14.45" x14ac:dyDescent="0.3">
      <c r="A1482" s="6" t="s">
        <v>31</v>
      </c>
      <c r="B1482" s="6" t="s">
        <v>147</v>
      </c>
      <c r="C1482" s="6" t="s">
        <v>168</v>
      </c>
      <c r="D1482" s="6" t="s">
        <v>33</v>
      </c>
      <c r="E1482" s="6" t="s">
        <v>36</v>
      </c>
      <c r="F1482" s="24" t="str">
        <f>+TabIPW[[#This Row],[WK]]&amp;TabIPW[[#This Row],[PK]]&amp;TabIPW[[#This Row],[GK]]</f>
        <v>182101</v>
      </c>
      <c r="G1482" s="6" t="s">
        <v>1422</v>
      </c>
      <c r="H1482" s="34">
        <v>9.6113760000000002E-6</v>
      </c>
      <c r="I1482" s="35">
        <v>3043</v>
      </c>
      <c r="J1482" s="34">
        <v>7.3195E-6</v>
      </c>
      <c r="K1482" s="35">
        <v>1866</v>
      </c>
      <c r="L1482" s="34">
        <v>2.9230900000000002E-5</v>
      </c>
      <c r="M1482" s="35">
        <v>2647.41</v>
      </c>
      <c r="N1482" s="34">
        <v>2.4785300000000001E-5</v>
      </c>
      <c r="O1482" s="35">
        <v>19</v>
      </c>
      <c r="P1482" s="34">
        <v>2.0000299999999999E-5</v>
      </c>
      <c r="Q1482" s="35">
        <v>106</v>
      </c>
      <c r="R1482" s="34">
        <v>1.7808E-5</v>
      </c>
      <c r="S1482" s="35">
        <v>70</v>
      </c>
      <c r="T1482" s="34">
        <v>3.9706999999999999E-6</v>
      </c>
      <c r="U1482" s="35">
        <v>93.1</v>
      </c>
      <c r="V1482" s="34">
        <v>8.5257000000000004E-6</v>
      </c>
      <c r="W1482" s="35">
        <v>2647.41</v>
      </c>
    </row>
    <row r="1483" spans="1:23" ht="14.45" x14ac:dyDescent="0.3">
      <c r="A1483" s="6" t="s">
        <v>31</v>
      </c>
      <c r="B1483" s="6" t="s">
        <v>147</v>
      </c>
      <c r="C1483" s="6" t="s">
        <v>168</v>
      </c>
      <c r="D1483" s="6" t="s">
        <v>32</v>
      </c>
      <c r="E1483" s="6" t="s">
        <v>36</v>
      </c>
      <c r="F1483" s="24" t="str">
        <f>+TabIPW[[#This Row],[WK]]&amp;TabIPW[[#This Row],[PK]]&amp;TabIPW[[#This Row],[GK]]</f>
        <v>182102</v>
      </c>
      <c r="G1483" s="6" t="s">
        <v>1423</v>
      </c>
      <c r="H1483" s="34">
        <v>5.3347439999999995E-6</v>
      </c>
      <c r="I1483" s="35">
        <v>1689</v>
      </c>
      <c r="J1483" s="34">
        <v>4.3737000000000002E-6</v>
      </c>
      <c r="K1483" s="35">
        <v>1115</v>
      </c>
      <c r="L1483" s="34">
        <v>1.62244E-5</v>
      </c>
      <c r="M1483" s="35">
        <v>1469.43</v>
      </c>
      <c r="N1483" s="34">
        <v>1.0435899999999999E-5</v>
      </c>
      <c r="O1483" s="35">
        <v>8</v>
      </c>
      <c r="P1483" s="34">
        <v>9.6228000000000004E-6</v>
      </c>
      <c r="Q1483" s="35">
        <v>51</v>
      </c>
      <c r="R1483" s="34">
        <v>9.9216E-6</v>
      </c>
      <c r="S1483" s="35">
        <v>39</v>
      </c>
      <c r="T1483" s="34">
        <v>4.3802E-6</v>
      </c>
      <c r="U1483" s="35">
        <v>102.7</v>
      </c>
      <c r="V1483" s="34">
        <v>4.7321E-6</v>
      </c>
      <c r="W1483" s="35">
        <v>1469.43</v>
      </c>
    </row>
    <row r="1484" spans="1:23" ht="14.45" x14ac:dyDescent="0.3">
      <c r="A1484" s="6" t="s">
        <v>31</v>
      </c>
      <c r="B1484" s="6" t="s">
        <v>147</v>
      </c>
      <c r="C1484" s="6" t="s">
        <v>168</v>
      </c>
      <c r="D1484" s="6" t="s">
        <v>37</v>
      </c>
      <c r="E1484" s="6" t="s">
        <v>40</v>
      </c>
      <c r="F1484" s="24" t="str">
        <f>+TabIPW[[#This Row],[WK]]&amp;TabIPW[[#This Row],[PK]]&amp;TabIPW[[#This Row],[GK]]</f>
        <v>182103</v>
      </c>
      <c r="G1484" s="6" t="s">
        <v>1424</v>
      </c>
      <c r="H1484" s="34">
        <v>3.4127808000000004E-5</v>
      </c>
      <c r="I1484" s="35">
        <v>10805</v>
      </c>
      <c r="J1484" s="34">
        <v>2.5402499999999999E-5</v>
      </c>
      <c r="K1484" s="35">
        <v>6476</v>
      </c>
      <c r="L1484" s="34">
        <v>1.037922E-4</v>
      </c>
      <c r="M1484" s="35">
        <v>9400.35</v>
      </c>
      <c r="N1484" s="34">
        <v>7.6965000000000006E-5</v>
      </c>
      <c r="O1484" s="35">
        <v>59</v>
      </c>
      <c r="P1484" s="34">
        <v>7.9812499999999995E-5</v>
      </c>
      <c r="Q1484" s="35">
        <v>423</v>
      </c>
      <c r="R1484" s="34">
        <v>6.3600200000000001E-5</v>
      </c>
      <c r="S1484" s="35">
        <v>250</v>
      </c>
      <c r="T1484" s="34">
        <v>2.6319400000000001E-5</v>
      </c>
      <c r="U1484" s="35">
        <v>617.1</v>
      </c>
      <c r="V1484" s="34">
        <v>3.0272699999999999E-5</v>
      </c>
      <c r="W1484" s="35">
        <v>9400.35</v>
      </c>
    </row>
    <row r="1485" spans="1:23" ht="14.45" x14ac:dyDescent="0.3">
      <c r="A1485" s="6" t="s">
        <v>31</v>
      </c>
      <c r="B1485" s="6" t="s">
        <v>147</v>
      </c>
      <c r="C1485" s="6" t="s">
        <v>168</v>
      </c>
      <c r="D1485" s="6" t="s">
        <v>39</v>
      </c>
      <c r="E1485" s="6" t="s">
        <v>36</v>
      </c>
      <c r="F1485" s="24" t="str">
        <f>+TabIPW[[#This Row],[WK]]&amp;TabIPW[[#This Row],[PK]]&amp;TabIPW[[#This Row],[GK]]</f>
        <v>182104</v>
      </c>
      <c r="G1485" s="6" t="s">
        <v>1425</v>
      </c>
      <c r="H1485" s="34">
        <v>1.4721864E-5</v>
      </c>
      <c r="I1485" s="35">
        <v>4661</v>
      </c>
      <c r="J1485" s="34">
        <v>1.1497E-5</v>
      </c>
      <c r="K1485" s="35">
        <v>2931</v>
      </c>
      <c r="L1485" s="34">
        <v>4.47733E-5</v>
      </c>
      <c r="M1485" s="35">
        <v>4055.07</v>
      </c>
      <c r="N1485" s="34">
        <v>2.73943E-5</v>
      </c>
      <c r="O1485" s="35">
        <v>21</v>
      </c>
      <c r="P1485" s="34">
        <v>2.4340000000000001E-5</v>
      </c>
      <c r="Q1485" s="35">
        <v>129</v>
      </c>
      <c r="R1485" s="34">
        <v>2.18784E-5</v>
      </c>
      <c r="S1485" s="35">
        <v>86</v>
      </c>
      <c r="T1485" s="34">
        <v>5.5188999999999998E-6</v>
      </c>
      <c r="U1485" s="35">
        <v>129.4</v>
      </c>
      <c r="V1485" s="34">
        <v>1.30589E-5</v>
      </c>
      <c r="W1485" s="35">
        <v>4055.07</v>
      </c>
    </row>
    <row r="1486" spans="1:23" ht="14.45" x14ac:dyDescent="0.3">
      <c r="A1486" s="6" t="s">
        <v>31</v>
      </c>
      <c r="B1486" s="6" t="s">
        <v>147</v>
      </c>
      <c r="C1486" s="6" t="s">
        <v>168</v>
      </c>
      <c r="D1486" s="6" t="s">
        <v>42</v>
      </c>
      <c r="E1486" s="6" t="s">
        <v>36</v>
      </c>
      <c r="F1486" s="24" t="str">
        <f>+TabIPW[[#This Row],[WK]]&amp;TabIPW[[#This Row],[PK]]&amp;TabIPW[[#This Row],[GK]]</f>
        <v>182105</v>
      </c>
      <c r="G1486" s="6" t="s">
        <v>1426</v>
      </c>
      <c r="H1486" s="34">
        <v>1.6421144000000001E-5</v>
      </c>
      <c r="I1486" s="35">
        <v>5199</v>
      </c>
      <c r="J1486" s="34">
        <v>1.2940499999999999E-5</v>
      </c>
      <c r="K1486" s="35">
        <v>3299</v>
      </c>
      <c r="L1486" s="34">
        <v>4.9941300000000002E-5</v>
      </c>
      <c r="M1486" s="35">
        <v>4523.13</v>
      </c>
      <c r="N1486" s="34">
        <v>5.0875199999999997E-5</v>
      </c>
      <c r="O1486" s="35">
        <v>39</v>
      </c>
      <c r="P1486" s="34">
        <v>3.5660900000000003E-5</v>
      </c>
      <c r="Q1486" s="35">
        <v>189</v>
      </c>
      <c r="R1486" s="34">
        <v>1.1447999999999999E-5</v>
      </c>
      <c r="S1486" s="35">
        <v>45</v>
      </c>
      <c r="T1486" s="34">
        <v>3.5766399999999997E-5</v>
      </c>
      <c r="U1486" s="35">
        <v>838.6</v>
      </c>
      <c r="V1486" s="34">
        <v>1.45662E-5</v>
      </c>
      <c r="W1486" s="35">
        <v>4523.13</v>
      </c>
    </row>
    <row r="1487" spans="1:23" ht="14.45" x14ac:dyDescent="0.3">
      <c r="A1487" s="6" t="s">
        <v>31</v>
      </c>
      <c r="B1487" s="6" t="s">
        <v>161</v>
      </c>
      <c r="C1487" s="6" t="s">
        <v>33</v>
      </c>
      <c r="D1487" s="6" t="s">
        <v>33</v>
      </c>
      <c r="E1487" s="6" t="s">
        <v>34</v>
      </c>
      <c r="F1487" s="24" t="str">
        <f>+TabIPW[[#This Row],[WK]]&amp;TabIPW[[#This Row],[PK]]&amp;TabIPW[[#This Row],[GK]]</f>
        <v>200101</v>
      </c>
      <c r="G1487" s="6" t="s">
        <v>1427</v>
      </c>
      <c r="H1487" s="34">
        <v>9.1581295999999999E-5</v>
      </c>
      <c r="I1487" s="35">
        <v>28995</v>
      </c>
      <c r="J1487" s="34">
        <v>6.9813699999999999E-5</v>
      </c>
      <c r="K1487" s="35">
        <v>17798</v>
      </c>
      <c r="L1487" s="34">
        <v>2.8876869999999998E-4</v>
      </c>
      <c r="M1487" s="35">
        <v>26153.49</v>
      </c>
      <c r="N1487" s="34">
        <v>1.6958389999999999E-4</v>
      </c>
      <c r="O1487" s="35">
        <v>130</v>
      </c>
      <c r="P1487" s="34">
        <v>2.5509810000000002E-4</v>
      </c>
      <c r="Q1487" s="35">
        <v>1352</v>
      </c>
      <c r="R1487" s="34">
        <v>1.6383399999999999E-4</v>
      </c>
      <c r="S1487" s="35">
        <v>644</v>
      </c>
      <c r="T1487" s="34">
        <v>8.6157500000000003E-5</v>
      </c>
      <c r="U1487" s="35">
        <v>2020.1</v>
      </c>
      <c r="V1487" s="34">
        <v>8.4224199999999999E-5</v>
      </c>
      <c r="W1487" s="35">
        <v>26153.49</v>
      </c>
    </row>
    <row r="1488" spans="1:23" ht="14.45" x14ac:dyDescent="0.3">
      <c r="A1488" s="6" t="s">
        <v>31</v>
      </c>
      <c r="B1488" s="6" t="s">
        <v>161</v>
      </c>
      <c r="C1488" s="6" t="s">
        <v>33</v>
      </c>
      <c r="D1488" s="6" t="s">
        <v>32</v>
      </c>
      <c r="E1488" s="6" t="s">
        <v>36</v>
      </c>
      <c r="F1488" s="24" t="str">
        <f>+TabIPW[[#This Row],[WK]]&amp;TabIPW[[#This Row],[PK]]&amp;TabIPW[[#This Row],[GK]]</f>
        <v>200102</v>
      </c>
      <c r="G1488" s="6" t="s">
        <v>1427</v>
      </c>
      <c r="H1488" s="34">
        <v>2.0246112000000002E-5</v>
      </c>
      <c r="I1488" s="35">
        <v>6410</v>
      </c>
      <c r="J1488" s="34">
        <v>1.5670599999999999E-5</v>
      </c>
      <c r="K1488" s="35">
        <v>3995</v>
      </c>
      <c r="L1488" s="34">
        <v>6.3838799999999996E-5</v>
      </c>
      <c r="M1488" s="35">
        <v>5781.82</v>
      </c>
      <c r="N1488" s="34">
        <v>6.1311100000000003E-5</v>
      </c>
      <c r="O1488" s="35">
        <v>47</v>
      </c>
      <c r="P1488" s="34">
        <v>3.6604299999999998E-5</v>
      </c>
      <c r="Q1488" s="35">
        <v>194</v>
      </c>
      <c r="R1488" s="34">
        <v>2.7984099999999999E-5</v>
      </c>
      <c r="S1488" s="35">
        <v>110</v>
      </c>
      <c r="T1488" s="34">
        <v>2.2830600000000001E-5</v>
      </c>
      <c r="U1488" s="35">
        <v>535.29999999999995</v>
      </c>
      <c r="V1488" s="34">
        <v>1.8619700000000001E-5</v>
      </c>
      <c r="W1488" s="35">
        <v>5781.82</v>
      </c>
    </row>
    <row r="1489" spans="1:23" ht="14.45" x14ac:dyDescent="0.3">
      <c r="A1489" s="6" t="s">
        <v>31</v>
      </c>
      <c r="B1489" s="6" t="s">
        <v>161</v>
      </c>
      <c r="C1489" s="6" t="s">
        <v>33</v>
      </c>
      <c r="D1489" s="6" t="s">
        <v>37</v>
      </c>
      <c r="E1489" s="6" t="s">
        <v>36</v>
      </c>
      <c r="F1489" s="24" t="str">
        <f>+TabIPW[[#This Row],[WK]]&amp;TabIPW[[#This Row],[PK]]&amp;TabIPW[[#This Row],[GK]]</f>
        <v>200103</v>
      </c>
      <c r="G1489" s="6" t="s">
        <v>1428</v>
      </c>
      <c r="H1489" s="34">
        <v>1.578628E-5</v>
      </c>
      <c r="I1489" s="35">
        <v>4998</v>
      </c>
      <c r="J1489" s="34">
        <v>1.1865700000000001E-5</v>
      </c>
      <c r="K1489" s="35">
        <v>3025</v>
      </c>
      <c r="L1489" s="34">
        <v>4.97764E-5</v>
      </c>
      <c r="M1489" s="35">
        <v>4508.2</v>
      </c>
      <c r="N1489" s="34">
        <v>4.43527E-5</v>
      </c>
      <c r="O1489" s="35">
        <v>34</v>
      </c>
      <c r="P1489" s="34">
        <v>2.9623100000000001E-5</v>
      </c>
      <c r="Q1489" s="35">
        <v>157</v>
      </c>
      <c r="R1489" s="34">
        <v>3.33265E-5</v>
      </c>
      <c r="S1489" s="35">
        <v>131</v>
      </c>
      <c r="T1489" s="34">
        <v>1.9222400000000001E-5</v>
      </c>
      <c r="U1489" s="35">
        <v>450.7</v>
      </c>
      <c r="V1489" s="34">
        <v>1.4518100000000001E-5</v>
      </c>
      <c r="W1489" s="35">
        <v>4508.2</v>
      </c>
    </row>
    <row r="1490" spans="1:23" ht="14.45" x14ac:dyDescent="0.3">
      <c r="A1490" s="6" t="s">
        <v>31</v>
      </c>
      <c r="B1490" s="6" t="s">
        <v>161</v>
      </c>
      <c r="C1490" s="6" t="s">
        <v>33</v>
      </c>
      <c r="D1490" s="6" t="s">
        <v>39</v>
      </c>
      <c r="E1490" s="6" t="s">
        <v>40</v>
      </c>
      <c r="F1490" s="24" t="str">
        <f>+TabIPW[[#This Row],[WK]]&amp;TabIPW[[#This Row],[PK]]&amp;TabIPW[[#This Row],[GK]]</f>
        <v>200104</v>
      </c>
      <c r="G1490" s="6" t="s">
        <v>1429</v>
      </c>
      <c r="H1490" s="34">
        <v>1.3812208E-5</v>
      </c>
      <c r="I1490" s="35">
        <v>4373</v>
      </c>
      <c r="J1490" s="34">
        <v>1.09243E-5</v>
      </c>
      <c r="K1490" s="35">
        <v>2785</v>
      </c>
      <c r="L1490" s="34">
        <v>4.3551899999999999E-5</v>
      </c>
      <c r="M1490" s="35">
        <v>3944.45</v>
      </c>
      <c r="N1490" s="34">
        <v>2.0871899999999999E-5</v>
      </c>
      <c r="O1490" s="35">
        <v>16</v>
      </c>
      <c r="P1490" s="34">
        <v>1.8302199999999999E-5</v>
      </c>
      <c r="Q1490" s="35">
        <v>97</v>
      </c>
      <c r="R1490" s="34">
        <v>3.5870500000000002E-5</v>
      </c>
      <c r="S1490" s="35">
        <v>141</v>
      </c>
      <c r="T1490" s="34">
        <v>8.4021000000000004E-6</v>
      </c>
      <c r="U1490" s="35">
        <v>197</v>
      </c>
      <c r="V1490" s="34">
        <v>1.2702599999999999E-5</v>
      </c>
      <c r="W1490" s="35">
        <v>3944.45</v>
      </c>
    </row>
    <row r="1491" spans="1:23" ht="14.45" x14ac:dyDescent="0.3">
      <c r="A1491" s="6" t="s">
        <v>31</v>
      </c>
      <c r="B1491" s="6" t="s">
        <v>161</v>
      </c>
      <c r="C1491" s="6" t="s">
        <v>33</v>
      </c>
      <c r="D1491" s="6" t="s">
        <v>42</v>
      </c>
      <c r="E1491" s="6" t="s">
        <v>36</v>
      </c>
      <c r="F1491" s="24" t="str">
        <f>+TabIPW[[#This Row],[WK]]&amp;TabIPW[[#This Row],[PK]]&amp;TabIPW[[#This Row],[GK]]</f>
        <v>200105</v>
      </c>
      <c r="G1491" s="6" t="s">
        <v>1430</v>
      </c>
      <c r="H1491" s="34">
        <v>9.0902240000000005E-6</v>
      </c>
      <c r="I1491" s="35">
        <v>2878</v>
      </c>
      <c r="J1491" s="34">
        <v>6.6722999999999996E-6</v>
      </c>
      <c r="K1491" s="35">
        <v>1701</v>
      </c>
      <c r="L1491" s="34">
        <v>2.8662799999999999E-5</v>
      </c>
      <c r="M1491" s="35">
        <v>2595.96</v>
      </c>
      <c r="N1491" s="34">
        <v>1.8262900000000001E-5</v>
      </c>
      <c r="O1491" s="35">
        <v>14</v>
      </c>
      <c r="P1491" s="34">
        <v>1.56606E-5</v>
      </c>
      <c r="Q1491" s="35">
        <v>83</v>
      </c>
      <c r="R1491" s="34">
        <v>1.7808E-5</v>
      </c>
      <c r="S1491" s="35">
        <v>70</v>
      </c>
      <c r="T1491" s="34">
        <v>5.8174999999999998E-6</v>
      </c>
      <c r="U1491" s="35">
        <v>136.4</v>
      </c>
      <c r="V1491" s="34">
        <v>8.3599999999999996E-6</v>
      </c>
      <c r="W1491" s="35">
        <v>2595.96</v>
      </c>
    </row>
    <row r="1492" spans="1:23" ht="14.45" x14ac:dyDescent="0.3">
      <c r="A1492" s="6" t="s">
        <v>31</v>
      </c>
      <c r="B1492" s="6" t="s">
        <v>161</v>
      </c>
      <c r="C1492" s="6" t="s">
        <v>33</v>
      </c>
      <c r="D1492" s="6" t="s">
        <v>44</v>
      </c>
      <c r="E1492" s="6" t="s">
        <v>36</v>
      </c>
      <c r="F1492" s="24" t="str">
        <f>+TabIPW[[#This Row],[WK]]&amp;TabIPW[[#This Row],[PK]]&amp;TabIPW[[#This Row],[GK]]</f>
        <v>200106</v>
      </c>
      <c r="G1492" s="6" t="s">
        <v>1431</v>
      </c>
      <c r="H1492" s="34">
        <v>7.204584E-6</v>
      </c>
      <c r="I1492" s="35">
        <v>2281</v>
      </c>
      <c r="J1492" s="34">
        <v>5.4601999999999998E-6</v>
      </c>
      <c r="K1492" s="35">
        <v>1392</v>
      </c>
      <c r="L1492" s="34">
        <v>2.27171E-5</v>
      </c>
      <c r="M1492" s="35">
        <v>2057.46</v>
      </c>
      <c r="N1492" s="34">
        <v>1.17404E-5</v>
      </c>
      <c r="O1492" s="35">
        <v>9</v>
      </c>
      <c r="P1492" s="34">
        <v>9.6228000000000004E-6</v>
      </c>
      <c r="Q1492" s="35">
        <v>51</v>
      </c>
      <c r="R1492" s="34">
        <v>2.34049E-5</v>
      </c>
      <c r="S1492" s="35">
        <v>92</v>
      </c>
      <c r="T1492" s="34">
        <v>2.4779999999999998E-6</v>
      </c>
      <c r="U1492" s="35">
        <v>58.1</v>
      </c>
      <c r="V1492" s="34">
        <v>6.6258000000000002E-6</v>
      </c>
      <c r="W1492" s="35">
        <v>2057.46</v>
      </c>
    </row>
    <row r="1493" spans="1:23" ht="14.45" x14ac:dyDescent="0.3">
      <c r="A1493" s="6" t="s">
        <v>31</v>
      </c>
      <c r="B1493" s="6" t="s">
        <v>161</v>
      </c>
      <c r="C1493" s="6" t="s">
        <v>33</v>
      </c>
      <c r="D1493" s="6" t="s">
        <v>51</v>
      </c>
      <c r="E1493" s="6" t="s">
        <v>36</v>
      </c>
      <c r="F1493" s="24" t="str">
        <f>+TabIPW[[#This Row],[WK]]&amp;TabIPW[[#This Row],[PK]]&amp;TabIPW[[#This Row],[GK]]</f>
        <v>200107</v>
      </c>
      <c r="G1493" s="6" t="s">
        <v>1432</v>
      </c>
      <c r="H1493" s="34">
        <v>1.4257560000000001E-5</v>
      </c>
      <c r="I1493" s="35">
        <v>4514</v>
      </c>
      <c r="J1493" s="34">
        <v>1.11911E-5</v>
      </c>
      <c r="K1493" s="35">
        <v>2853</v>
      </c>
      <c r="L1493" s="34">
        <v>4.4956100000000001E-5</v>
      </c>
      <c r="M1493" s="35">
        <v>4071.63</v>
      </c>
      <c r="N1493" s="34">
        <v>2.6089799999999999E-5</v>
      </c>
      <c r="O1493" s="35">
        <v>20</v>
      </c>
      <c r="P1493" s="34">
        <v>2.4717300000000001E-5</v>
      </c>
      <c r="Q1493" s="35">
        <v>131</v>
      </c>
      <c r="R1493" s="34">
        <v>1.8825600000000001E-5</v>
      </c>
      <c r="S1493" s="35">
        <v>74</v>
      </c>
      <c r="T1493" s="34">
        <v>1.25732E-5</v>
      </c>
      <c r="U1493" s="35">
        <v>294.79999999999995</v>
      </c>
      <c r="V1493" s="34">
        <v>1.31122E-5</v>
      </c>
      <c r="W1493" s="35">
        <v>4071.63</v>
      </c>
    </row>
    <row r="1494" spans="1:23" ht="14.45" x14ac:dyDescent="0.3">
      <c r="A1494" s="6" t="s">
        <v>31</v>
      </c>
      <c r="B1494" s="6" t="s">
        <v>161</v>
      </c>
      <c r="C1494" s="6" t="s">
        <v>32</v>
      </c>
      <c r="D1494" s="6" t="s">
        <v>33</v>
      </c>
      <c r="E1494" s="6" t="s">
        <v>40</v>
      </c>
      <c r="F1494" s="24" t="str">
        <f>+TabIPW[[#This Row],[WK]]&amp;TabIPW[[#This Row],[PK]]&amp;TabIPW[[#This Row],[GK]]</f>
        <v>200201</v>
      </c>
      <c r="G1494" s="6" t="s">
        <v>1433</v>
      </c>
      <c r="H1494" s="34">
        <v>5.711552E-5</v>
      </c>
      <c r="I1494" s="35">
        <v>18083</v>
      </c>
      <c r="J1494" s="34">
        <v>4.2477400000000001E-5</v>
      </c>
      <c r="K1494" s="35">
        <v>10829</v>
      </c>
      <c r="L1494" s="34">
        <v>1.667161E-4</v>
      </c>
      <c r="M1494" s="35">
        <v>15099.31</v>
      </c>
      <c r="N1494" s="34">
        <v>5.60931E-5</v>
      </c>
      <c r="O1494" s="35">
        <v>43</v>
      </c>
      <c r="P1494" s="34">
        <v>9.2642899999999994E-5</v>
      </c>
      <c r="Q1494" s="35">
        <v>491</v>
      </c>
      <c r="R1494" s="34">
        <v>4.12129E-5</v>
      </c>
      <c r="S1494" s="35">
        <v>162</v>
      </c>
      <c r="T1494" s="34">
        <v>3.7677099999999999E-5</v>
      </c>
      <c r="U1494" s="35">
        <v>883.4</v>
      </c>
      <c r="V1494" s="34">
        <v>4.8625499999999997E-5</v>
      </c>
      <c r="W1494" s="35">
        <v>15099.31</v>
      </c>
    </row>
    <row r="1495" spans="1:23" ht="14.45" x14ac:dyDescent="0.3">
      <c r="A1495" s="6" t="s">
        <v>31</v>
      </c>
      <c r="B1495" s="6" t="s">
        <v>161</v>
      </c>
      <c r="C1495" s="6" t="s">
        <v>32</v>
      </c>
      <c r="D1495" s="6" t="s">
        <v>32</v>
      </c>
      <c r="E1495" s="6" t="s">
        <v>40</v>
      </c>
      <c r="F1495" s="24" t="str">
        <f>+TabIPW[[#This Row],[WK]]&amp;TabIPW[[#This Row],[PK]]&amp;TabIPW[[#This Row],[GK]]</f>
        <v>200202</v>
      </c>
      <c r="G1495" s="6" t="s">
        <v>1434</v>
      </c>
      <c r="H1495" s="34">
        <v>3.3616128000000002E-5</v>
      </c>
      <c r="I1495" s="35">
        <v>10643</v>
      </c>
      <c r="J1495" s="34">
        <v>2.5543700000000001E-5</v>
      </c>
      <c r="K1495" s="35">
        <v>6512</v>
      </c>
      <c r="L1495" s="34">
        <v>9.8123100000000002E-5</v>
      </c>
      <c r="M1495" s="35">
        <v>8886.91</v>
      </c>
      <c r="N1495" s="34">
        <v>4.8266200000000002E-5</v>
      </c>
      <c r="O1495" s="35">
        <v>37</v>
      </c>
      <c r="P1495" s="34">
        <v>7.0000999999999996E-5</v>
      </c>
      <c r="Q1495" s="35">
        <v>371</v>
      </c>
      <c r="R1495" s="34">
        <v>6.1564900000000004E-5</v>
      </c>
      <c r="S1495" s="35">
        <v>242</v>
      </c>
      <c r="T1495" s="34">
        <v>2.26046E-5</v>
      </c>
      <c r="U1495" s="35">
        <v>530</v>
      </c>
      <c r="V1495" s="34">
        <v>2.8619199999999999E-5</v>
      </c>
      <c r="W1495" s="35">
        <v>8886.91</v>
      </c>
    </row>
    <row r="1496" spans="1:23" ht="14.45" x14ac:dyDescent="0.3">
      <c r="A1496" s="6" t="s">
        <v>31</v>
      </c>
      <c r="B1496" s="6" t="s">
        <v>161</v>
      </c>
      <c r="C1496" s="6" t="s">
        <v>32</v>
      </c>
      <c r="D1496" s="6" t="s">
        <v>37</v>
      </c>
      <c r="E1496" s="6" t="s">
        <v>36</v>
      </c>
      <c r="F1496" s="24" t="str">
        <f>+TabIPW[[#This Row],[WK]]&amp;TabIPW[[#This Row],[PK]]&amp;TabIPW[[#This Row],[GK]]</f>
        <v>200203</v>
      </c>
      <c r="G1496" s="6" t="s">
        <v>1435</v>
      </c>
      <c r="H1496" s="34">
        <v>3.2785440000000002E-5</v>
      </c>
      <c r="I1496" s="35">
        <v>10380</v>
      </c>
      <c r="J1496" s="34">
        <v>2.4272799999999999E-5</v>
      </c>
      <c r="K1496" s="35">
        <v>6188</v>
      </c>
      <c r="L1496" s="34">
        <v>9.5698299999999998E-5</v>
      </c>
      <c r="M1496" s="35">
        <v>8667.2999999999993</v>
      </c>
      <c r="N1496" s="34">
        <v>6.3920100000000005E-5</v>
      </c>
      <c r="O1496" s="35">
        <v>49</v>
      </c>
      <c r="P1496" s="34">
        <v>8.0944600000000004E-5</v>
      </c>
      <c r="Q1496" s="35">
        <v>429</v>
      </c>
      <c r="R1496" s="34">
        <v>3.6633700000000001E-5</v>
      </c>
      <c r="S1496" s="35">
        <v>144</v>
      </c>
      <c r="T1496" s="34">
        <v>2.4519500000000001E-5</v>
      </c>
      <c r="U1496" s="35">
        <v>574.9</v>
      </c>
      <c r="V1496" s="34">
        <v>2.7912E-5</v>
      </c>
      <c r="W1496" s="35">
        <v>8667.2999999999993</v>
      </c>
    </row>
    <row r="1497" spans="1:23" ht="14.45" x14ac:dyDescent="0.3">
      <c r="A1497" s="6" t="s">
        <v>31</v>
      </c>
      <c r="B1497" s="6" t="s">
        <v>161</v>
      </c>
      <c r="C1497" s="6" t="s">
        <v>32</v>
      </c>
      <c r="D1497" s="6" t="s">
        <v>39</v>
      </c>
      <c r="E1497" s="6" t="s">
        <v>36</v>
      </c>
      <c r="F1497" s="24" t="str">
        <f>+TabIPW[[#This Row],[WK]]&amp;TabIPW[[#This Row],[PK]]&amp;TabIPW[[#This Row],[GK]]</f>
        <v>200204</v>
      </c>
      <c r="G1497" s="6" t="s">
        <v>1436</v>
      </c>
      <c r="H1497" s="34">
        <v>1.5337776000000002E-5</v>
      </c>
      <c r="I1497" s="35">
        <v>4856</v>
      </c>
      <c r="J1497" s="34">
        <v>1.09361E-5</v>
      </c>
      <c r="K1497" s="35">
        <v>2788</v>
      </c>
      <c r="L1497" s="34">
        <v>4.47699E-5</v>
      </c>
      <c r="M1497" s="35">
        <v>4054.76</v>
      </c>
      <c r="N1497" s="34">
        <v>3.2612299999999999E-5</v>
      </c>
      <c r="O1497" s="35">
        <v>25</v>
      </c>
      <c r="P1497" s="34">
        <v>2.7170199999999999E-5</v>
      </c>
      <c r="Q1497" s="35">
        <v>144</v>
      </c>
      <c r="R1497" s="34">
        <v>5.1388899999999999E-5</v>
      </c>
      <c r="S1497" s="35">
        <v>202</v>
      </c>
      <c r="T1497" s="34">
        <v>1.09099E-5</v>
      </c>
      <c r="U1497" s="35">
        <v>255.8</v>
      </c>
      <c r="V1497" s="34">
        <v>1.3057900000000001E-5</v>
      </c>
      <c r="W1497" s="35">
        <v>4054.76</v>
      </c>
    </row>
    <row r="1498" spans="1:23" ht="14.45" x14ac:dyDescent="0.3">
      <c r="A1498" s="6" t="s">
        <v>31</v>
      </c>
      <c r="B1498" s="6" t="s">
        <v>161</v>
      </c>
      <c r="C1498" s="6" t="s">
        <v>32</v>
      </c>
      <c r="D1498" s="6" t="s">
        <v>42</v>
      </c>
      <c r="E1498" s="6" t="s">
        <v>36</v>
      </c>
      <c r="F1498" s="24" t="str">
        <f>+TabIPW[[#This Row],[WK]]&amp;TabIPW[[#This Row],[PK]]&amp;TabIPW[[#This Row],[GK]]</f>
        <v>200205</v>
      </c>
      <c r="G1498" s="6" t="s">
        <v>1437</v>
      </c>
      <c r="H1498" s="34">
        <v>5.8451576000000002E-5</v>
      </c>
      <c r="I1498" s="35">
        <v>18506</v>
      </c>
      <c r="J1498" s="34">
        <v>4.4187599999999997E-5</v>
      </c>
      <c r="K1498" s="35">
        <v>11265</v>
      </c>
      <c r="L1498" s="34">
        <v>1.706159E-4</v>
      </c>
      <c r="M1498" s="35">
        <v>15452.51</v>
      </c>
      <c r="N1498" s="34">
        <v>8.3487399999999996E-5</v>
      </c>
      <c r="O1498" s="35">
        <v>64</v>
      </c>
      <c r="P1498" s="34">
        <v>1.2000179999999999E-4</v>
      </c>
      <c r="Q1498" s="35">
        <v>636</v>
      </c>
      <c r="R1498" s="34">
        <v>5.4187300000000002E-5</v>
      </c>
      <c r="S1498" s="35">
        <v>213</v>
      </c>
      <c r="T1498" s="34">
        <v>5.9083199999999997E-5</v>
      </c>
      <c r="U1498" s="35">
        <v>1385.3000000000002</v>
      </c>
      <c r="V1498" s="34">
        <v>4.9762999999999998E-5</v>
      </c>
      <c r="W1498" s="35">
        <v>15452.51</v>
      </c>
    </row>
    <row r="1499" spans="1:23" ht="14.45" x14ac:dyDescent="0.3">
      <c r="A1499" s="6" t="s">
        <v>31</v>
      </c>
      <c r="B1499" s="6" t="s">
        <v>161</v>
      </c>
      <c r="C1499" s="6" t="s">
        <v>32</v>
      </c>
      <c r="D1499" s="6" t="s">
        <v>44</v>
      </c>
      <c r="E1499" s="6" t="s">
        <v>40</v>
      </c>
      <c r="F1499" s="24" t="str">
        <f>+TabIPW[[#This Row],[WK]]&amp;TabIPW[[#This Row],[PK]]&amp;TabIPW[[#This Row],[GK]]</f>
        <v>200206</v>
      </c>
      <c r="G1499" s="6" t="s">
        <v>1438</v>
      </c>
      <c r="H1499" s="34">
        <v>6.4070583999999999E-5</v>
      </c>
      <c r="I1499" s="35">
        <v>20285</v>
      </c>
      <c r="J1499" s="34">
        <v>4.79376E-5</v>
      </c>
      <c r="K1499" s="35">
        <v>12221</v>
      </c>
      <c r="L1499" s="34">
        <v>1.870175E-4</v>
      </c>
      <c r="M1499" s="35">
        <v>16937.98</v>
      </c>
      <c r="N1499" s="34">
        <v>1.147952E-4</v>
      </c>
      <c r="O1499" s="35">
        <v>88</v>
      </c>
      <c r="P1499" s="34">
        <v>1.520777E-4</v>
      </c>
      <c r="Q1499" s="35">
        <v>806</v>
      </c>
      <c r="R1499" s="34">
        <v>1.9843249999999999E-4</v>
      </c>
      <c r="S1499" s="35">
        <v>780</v>
      </c>
      <c r="T1499" s="34">
        <v>5.3649600000000002E-5</v>
      </c>
      <c r="U1499" s="35">
        <v>1257.9000000000001</v>
      </c>
      <c r="V1499" s="34">
        <v>5.4546799999999998E-5</v>
      </c>
      <c r="W1499" s="35">
        <v>16937.98</v>
      </c>
    </row>
    <row r="1500" spans="1:23" ht="14.45" x14ac:dyDescent="0.3">
      <c r="A1500" s="6" t="s">
        <v>31</v>
      </c>
      <c r="B1500" s="6" t="s">
        <v>161</v>
      </c>
      <c r="C1500" s="6" t="s">
        <v>32</v>
      </c>
      <c r="D1500" s="6" t="s">
        <v>51</v>
      </c>
      <c r="E1500" s="6" t="s">
        <v>40</v>
      </c>
      <c r="F1500" s="24" t="str">
        <f>+TabIPW[[#This Row],[WK]]&amp;TabIPW[[#This Row],[PK]]&amp;TabIPW[[#This Row],[GK]]</f>
        <v>200207</v>
      </c>
      <c r="G1500" s="6" t="s">
        <v>1439</v>
      </c>
      <c r="H1500" s="34">
        <v>1.8508928000000002E-5</v>
      </c>
      <c r="I1500" s="35">
        <v>5860</v>
      </c>
      <c r="J1500" s="34">
        <v>1.34622E-5</v>
      </c>
      <c r="K1500" s="35">
        <v>3432</v>
      </c>
      <c r="L1500" s="34">
        <v>5.4026200000000001E-5</v>
      </c>
      <c r="M1500" s="35">
        <v>4893.1000000000004</v>
      </c>
      <c r="N1500" s="34">
        <v>2.21763E-5</v>
      </c>
      <c r="O1500" s="35">
        <v>17</v>
      </c>
      <c r="P1500" s="34">
        <v>3.1887300000000002E-5</v>
      </c>
      <c r="Q1500" s="35">
        <v>169</v>
      </c>
      <c r="R1500" s="34">
        <v>5.2915299999999998E-5</v>
      </c>
      <c r="S1500" s="35">
        <v>208</v>
      </c>
      <c r="T1500" s="34">
        <v>1.44584E-5</v>
      </c>
      <c r="U1500" s="35">
        <v>339</v>
      </c>
      <c r="V1500" s="34">
        <v>1.57577E-5</v>
      </c>
      <c r="W1500" s="35">
        <v>4893.1000000000004</v>
      </c>
    </row>
    <row r="1501" spans="1:23" ht="14.45" x14ac:dyDescent="0.3">
      <c r="A1501" s="6" t="s">
        <v>31</v>
      </c>
      <c r="B1501" s="6" t="s">
        <v>161</v>
      </c>
      <c r="C1501" s="6" t="s">
        <v>32</v>
      </c>
      <c r="D1501" s="6" t="s">
        <v>75</v>
      </c>
      <c r="E1501" s="6" t="s">
        <v>36</v>
      </c>
      <c r="F1501" s="24" t="str">
        <f>+TabIPW[[#This Row],[WK]]&amp;TabIPW[[#This Row],[PK]]&amp;TabIPW[[#This Row],[GK]]</f>
        <v>200208</v>
      </c>
      <c r="G1501" s="6" t="s">
        <v>658</v>
      </c>
      <c r="H1501" s="34">
        <v>9.6871839999999989E-6</v>
      </c>
      <c r="I1501" s="35">
        <v>3067</v>
      </c>
      <c r="J1501" s="34">
        <v>7.2057000000000003E-6</v>
      </c>
      <c r="K1501" s="35">
        <v>1837</v>
      </c>
      <c r="L1501" s="34">
        <v>2.8276199999999999E-5</v>
      </c>
      <c r="M1501" s="35">
        <v>2560.9499999999998</v>
      </c>
      <c r="N1501" s="34">
        <v>1.17404E-5</v>
      </c>
      <c r="O1501" s="35">
        <v>9</v>
      </c>
      <c r="P1501" s="34">
        <v>1.6603999999999999E-5</v>
      </c>
      <c r="Q1501" s="35">
        <v>88</v>
      </c>
      <c r="R1501" s="34">
        <v>3.3580900000000002E-5</v>
      </c>
      <c r="S1501" s="35">
        <v>132</v>
      </c>
      <c r="T1501" s="34">
        <v>1.17501E-5</v>
      </c>
      <c r="U1501" s="35">
        <v>275.5</v>
      </c>
      <c r="V1501" s="34">
        <v>8.2471999999999996E-6</v>
      </c>
      <c r="W1501" s="35">
        <v>2560.9499999999998</v>
      </c>
    </row>
    <row r="1502" spans="1:23" ht="14.45" x14ac:dyDescent="0.3">
      <c r="A1502" s="6" t="s">
        <v>31</v>
      </c>
      <c r="B1502" s="6" t="s">
        <v>161</v>
      </c>
      <c r="C1502" s="6" t="s">
        <v>32</v>
      </c>
      <c r="D1502" s="6" t="s">
        <v>77</v>
      </c>
      <c r="E1502" s="6" t="s">
        <v>40</v>
      </c>
      <c r="F1502" s="24" t="str">
        <f>+TabIPW[[#This Row],[WK]]&amp;TabIPW[[#This Row],[PK]]&amp;TabIPW[[#This Row],[GK]]</f>
        <v>200209</v>
      </c>
      <c r="G1502" s="6" t="s">
        <v>1440</v>
      </c>
      <c r="H1502" s="34">
        <v>5.7342936000000001E-5</v>
      </c>
      <c r="I1502" s="35">
        <v>18155</v>
      </c>
      <c r="J1502" s="34">
        <v>4.2202800000000002E-5</v>
      </c>
      <c r="K1502" s="35">
        <v>10759</v>
      </c>
      <c r="L1502" s="34">
        <v>1.6737990000000001E-4</v>
      </c>
      <c r="M1502" s="35">
        <v>15159.43</v>
      </c>
      <c r="N1502" s="34">
        <v>8.6096399999999998E-5</v>
      </c>
      <c r="O1502" s="35">
        <v>66</v>
      </c>
      <c r="P1502" s="34">
        <v>1.277378E-4</v>
      </c>
      <c r="Q1502" s="35">
        <v>677</v>
      </c>
      <c r="R1502" s="34">
        <v>5.1388899999999999E-5</v>
      </c>
      <c r="S1502" s="35">
        <v>202</v>
      </c>
      <c r="T1502" s="34">
        <v>4.4496899999999997E-5</v>
      </c>
      <c r="U1502" s="35">
        <v>1043.3000000000002</v>
      </c>
      <c r="V1502" s="34">
        <v>4.8819100000000002E-5</v>
      </c>
      <c r="W1502" s="35">
        <v>15159.43</v>
      </c>
    </row>
    <row r="1503" spans="1:23" ht="14.45" x14ac:dyDescent="0.3">
      <c r="A1503" s="6" t="s">
        <v>31</v>
      </c>
      <c r="B1503" s="6" t="s">
        <v>161</v>
      </c>
      <c r="C1503" s="6" t="s">
        <v>32</v>
      </c>
      <c r="D1503" s="6" t="s">
        <v>90</v>
      </c>
      <c r="E1503" s="6" t="s">
        <v>40</v>
      </c>
      <c r="F1503" s="24" t="str">
        <f>+TabIPW[[#This Row],[WK]]&amp;TabIPW[[#This Row],[PK]]&amp;TabIPW[[#This Row],[GK]]</f>
        <v>200210</v>
      </c>
      <c r="G1503" s="6" t="s">
        <v>1441</v>
      </c>
      <c r="H1503" s="34">
        <v>6.0232959999999995E-6</v>
      </c>
      <c r="I1503" s="35">
        <v>1907</v>
      </c>
      <c r="J1503" s="34">
        <v>4.3540000000000002E-6</v>
      </c>
      <c r="K1503" s="35">
        <v>1110</v>
      </c>
      <c r="L1503" s="34">
        <v>1.7581600000000001E-5</v>
      </c>
      <c r="M1503" s="35">
        <v>1592.35</v>
      </c>
      <c r="N1503" s="34">
        <v>1.0435899999999999E-5</v>
      </c>
      <c r="O1503" s="35">
        <v>8</v>
      </c>
      <c r="P1503" s="34">
        <v>1.11322E-5</v>
      </c>
      <c r="Q1503" s="35">
        <v>59</v>
      </c>
      <c r="R1503" s="34">
        <v>1.3228799999999999E-5</v>
      </c>
      <c r="S1503" s="35">
        <v>52</v>
      </c>
      <c r="T1503" s="34">
        <v>4.3758999999999999E-6</v>
      </c>
      <c r="U1503" s="35">
        <v>102.6</v>
      </c>
      <c r="V1503" s="34">
        <v>5.1279999999999999E-6</v>
      </c>
      <c r="W1503" s="35">
        <v>1592.35</v>
      </c>
    </row>
    <row r="1504" spans="1:23" ht="14.45" x14ac:dyDescent="0.3">
      <c r="A1504" s="6" t="s">
        <v>31</v>
      </c>
      <c r="B1504" s="6" t="s">
        <v>161</v>
      </c>
      <c r="C1504" s="6" t="s">
        <v>32</v>
      </c>
      <c r="D1504" s="6" t="s">
        <v>92</v>
      </c>
      <c r="E1504" s="6" t="s">
        <v>36</v>
      </c>
      <c r="F1504" s="24" t="str">
        <f>+TabIPW[[#This Row],[WK]]&amp;TabIPW[[#This Row],[PK]]&amp;TabIPW[[#This Row],[GK]]</f>
        <v>200211</v>
      </c>
      <c r="G1504" s="6" t="s">
        <v>1442</v>
      </c>
      <c r="H1504" s="34">
        <v>2.2299152E-5</v>
      </c>
      <c r="I1504" s="35">
        <v>7060</v>
      </c>
      <c r="J1504" s="34">
        <v>1.6639499999999999E-5</v>
      </c>
      <c r="K1504" s="35">
        <v>4242</v>
      </c>
      <c r="L1504" s="34">
        <v>6.5089600000000001E-5</v>
      </c>
      <c r="M1504" s="35">
        <v>5895.1</v>
      </c>
      <c r="N1504" s="34">
        <v>4.43527E-5</v>
      </c>
      <c r="O1504" s="35">
        <v>34</v>
      </c>
      <c r="P1504" s="34">
        <v>6.2076399999999994E-5</v>
      </c>
      <c r="Q1504" s="35">
        <v>329</v>
      </c>
      <c r="R1504" s="34">
        <v>3.0273700000000001E-5</v>
      </c>
      <c r="S1504" s="35">
        <v>119</v>
      </c>
      <c r="T1504" s="34">
        <v>1.40319E-5</v>
      </c>
      <c r="U1504" s="35">
        <v>329</v>
      </c>
      <c r="V1504" s="34">
        <v>1.8984500000000001E-5</v>
      </c>
      <c r="W1504" s="35">
        <v>5895.1</v>
      </c>
    </row>
    <row r="1505" spans="1:23" ht="14.45" x14ac:dyDescent="0.3">
      <c r="A1505" s="6" t="s">
        <v>31</v>
      </c>
      <c r="B1505" s="6" t="s">
        <v>161</v>
      </c>
      <c r="C1505" s="6" t="s">
        <v>32</v>
      </c>
      <c r="D1505" s="6" t="s">
        <v>93</v>
      </c>
      <c r="E1505" s="6" t="s">
        <v>40</v>
      </c>
      <c r="F1505" s="24" t="str">
        <f>+TabIPW[[#This Row],[WK]]&amp;TabIPW[[#This Row],[PK]]&amp;TabIPW[[#This Row],[GK]]</f>
        <v>200212</v>
      </c>
      <c r="G1505" s="6" t="s">
        <v>1443</v>
      </c>
      <c r="H1505" s="34">
        <v>1.7870904E-5</v>
      </c>
      <c r="I1505" s="35">
        <v>5658</v>
      </c>
      <c r="J1505" s="34">
        <v>1.3776E-5</v>
      </c>
      <c r="K1505" s="35">
        <v>3512</v>
      </c>
      <c r="L1505" s="34">
        <v>5.2163899999999997E-5</v>
      </c>
      <c r="M1505" s="35">
        <v>4724.43</v>
      </c>
      <c r="N1505" s="34">
        <v>3.1307799999999999E-5</v>
      </c>
      <c r="O1505" s="35">
        <v>24</v>
      </c>
      <c r="P1505" s="34">
        <v>3.41515E-5</v>
      </c>
      <c r="Q1505" s="35">
        <v>181</v>
      </c>
      <c r="R1505" s="34">
        <v>3.6633700000000001E-5</v>
      </c>
      <c r="S1505" s="35">
        <v>144</v>
      </c>
      <c r="T1505" s="34">
        <v>2.6016600000000001E-5</v>
      </c>
      <c r="U1505" s="35">
        <v>610</v>
      </c>
      <c r="V1505" s="34">
        <v>1.52145E-5</v>
      </c>
      <c r="W1505" s="35">
        <v>4724.43</v>
      </c>
    </row>
    <row r="1506" spans="1:23" ht="14.45" x14ac:dyDescent="0.3">
      <c r="A1506" s="6" t="s">
        <v>31</v>
      </c>
      <c r="B1506" s="6" t="s">
        <v>161</v>
      </c>
      <c r="C1506" s="6" t="s">
        <v>32</v>
      </c>
      <c r="D1506" s="6" t="s">
        <v>95</v>
      </c>
      <c r="E1506" s="6" t="s">
        <v>40</v>
      </c>
      <c r="F1506" s="24" t="str">
        <f>+TabIPW[[#This Row],[WK]]&amp;TabIPW[[#This Row],[PK]]&amp;TabIPW[[#This Row],[GK]]</f>
        <v>200213</v>
      </c>
      <c r="G1506" s="6" t="s">
        <v>1444</v>
      </c>
      <c r="H1506" s="34">
        <v>6.6189952000000004E-5</v>
      </c>
      <c r="I1506" s="35">
        <v>20956</v>
      </c>
      <c r="J1506" s="34">
        <v>4.8561299999999999E-5</v>
      </c>
      <c r="K1506" s="35">
        <v>12380</v>
      </c>
      <c r="L1506" s="34">
        <v>1.9320369999999999E-4</v>
      </c>
      <c r="M1506" s="35">
        <v>17498.259999999998</v>
      </c>
      <c r="N1506" s="34">
        <v>1.0305479999999999E-4</v>
      </c>
      <c r="O1506" s="35">
        <v>79</v>
      </c>
      <c r="P1506" s="34">
        <v>1.701912E-4</v>
      </c>
      <c r="Q1506" s="35">
        <v>902</v>
      </c>
      <c r="R1506" s="34">
        <v>6.5635400000000005E-5</v>
      </c>
      <c r="S1506" s="35">
        <v>258</v>
      </c>
      <c r="T1506" s="34">
        <v>5.2395599999999997E-5</v>
      </c>
      <c r="U1506" s="35">
        <v>1228.5</v>
      </c>
      <c r="V1506" s="34">
        <v>5.6351100000000003E-5</v>
      </c>
      <c r="W1506" s="35">
        <v>17498.259999999998</v>
      </c>
    </row>
    <row r="1507" spans="1:23" ht="14.45" x14ac:dyDescent="0.3">
      <c r="A1507" s="6" t="s">
        <v>31</v>
      </c>
      <c r="B1507" s="6" t="s">
        <v>161</v>
      </c>
      <c r="C1507" s="6" t="s">
        <v>32</v>
      </c>
      <c r="D1507" s="6" t="s">
        <v>97</v>
      </c>
      <c r="E1507" s="6" t="s">
        <v>40</v>
      </c>
      <c r="F1507" s="24" t="str">
        <f>+TabIPW[[#This Row],[WK]]&amp;TabIPW[[#This Row],[PK]]&amp;TabIPW[[#This Row],[GK]]</f>
        <v>200214</v>
      </c>
      <c r="G1507" s="6" t="s">
        <v>1445</v>
      </c>
      <c r="H1507" s="34">
        <v>3.1651527999999997E-5</v>
      </c>
      <c r="I1507" s="35">
        <v>10021</v>
      </c>
      <c r="J1507" s="34">
        <v>2.3409800000000001E-5</v>
      </c>
      <c r="K1507" s="35">
        <v>5968</v>
      </c>
      <c r="L1507" s="34">
        <v>9.2388599999999998E-5</v>
      </c>
      <c r="M1507" s="35">
        <v>8367.5400000000009</v>
      </c>
      <c r="N1507" s="34">
        <v>5.3484099999999998E-5</v>
      </c>
      <c r="O1507" s="35">
        <v>41</v>
      </c>
      <c r="P1507" s="34">
        <v>4.81139E-5</v>
      </c>
      <c r="Q1507" s="35">
        <v>255</v>
      </c>
      <c r="R1507" s="34">
        <v>2.97649E-5</v>
      </c>
      <c r="S1507" s="35">
        <v>117</v>
      </c>
      <c r="T1507" s="34">
        <v>1.1297999999999999E-5</v>
      </c>
      <c r="U1507" s="35">
        <v>264.89999999999998</v>
      </c>
      <c r="V1507" s="34">
        <v>2.6946700000000001E-5</v>
      </c>
      <c r="W1507" s="35">
        <v>8367.5400000000009</v>
      </c>
    </row>
    <row r="1508" spans="1:23" ht="14.45" x14ac:dyDescent="0.3">
      <c r="A1508" s="6" t="s">
        <v>31</v>
      </c>
      <c r="B1508" s="6" t="s">
        <v>161</v>
      </c>
      <c r="C1508" s="6" t="s">
        <v>32</v>
      </c>
      <c r="D1508" s="6" t="s">
        <v>130</v>
      </c>
      <c r="E1508" s="6" t="s">
        <v>36</v>
      </c>
      <c r="F1508" s="24" t="str">
        <f>+TabIPW[[#This Row],[WK]]&amp;TabIPW[[#This Row],[PK]]&amp;TabIPW[[#This Row],[GK]]</f>
        <v>200215</v>
      </c>
      <c r="G1508" s="6" t="s">
        <v>1446</v>
      </c>
      <c r="H1508" s="34">
        <v>7.7667999999999999E-6</v>
      </c>
      <c r="I1508" s="35">
        <v>2459</v>
      </c>
      <c r="J1508" s="34">
        <v>6.1506E-6</v>
      </c>
      <c r="K1508" s="35">
        <v>1568</v>
      </c>
      <c r="L1508" s="34">
        <v>2.26708E-5</v>
      </c>
      <c r="M1508" s="35">
        <v>2053.27</v>
      </c>
      <c r="N1508" s="34">
        <v>1.9567399999999998E-5</v>
      </c>
      <c r="O1508" s="35">
        <v>15</v>
      </c>
      <c r="P1508" s="34">
        <v>1.7736100000000001E-5</v>
      </c>
      <c r="Q1508" s="35">
        <v>94</v>
      </c>
      <c r="R1508" s="34">
        <v>1.70448E-5</v>
      </c>
      <c r="S1508" s="35">
        <v>67</v>
      </c>
      <c r="T1508" s="34">
        <v>2.1751999999999999E-6</v>
      </c>
      <c r="U1508" s="35">
        <v>51</v>
      </c>
      <c r="V1508" s="34">
        <v>6.6123000000000002E-6</v>
      </c>
      <c r="W1508" s="35">
        <v>2053.27</v>
      </c>
    </row>
    <row r="1509" spans="1:23" ht="14.45" x14ac:dyDescent="0.3">
      <c r="A1509" s="6" t="s">
        <v>31</v>
      </c>
      <c r="B1509" s="6" t="s">
        <v>161</v>
      </c>
      <c r="C1509" s="6" t="s">
        <v>37</v>
      </c>
      <c r="D1509" s="6" t="s">
        <v>33</v>
      </c>
      <c r="E1509" s="6" t="s">
        <v>34</v>
      </c>
      <c r="F1509" s="24" t="str">
        <f>+TabIPW[[#This Row],[WK]]&amp;TabIPW[[#This Row],[PK]]&amp;TabIPW[[#This Row],[GK]]</f>
        <v>200301</v>
      </c>
      <c r="G1509" s="6" t="s">
        <v>1447</v>
      </c>
      <c r="H1509" s="34">
        <v>7.5245424000000002E-5</v>
      </c>
      <c r="I1509" s="35">
        <v>23823</v>
      </c>
      <c r="J1509" s="34">
        <v>5.70262E-5</v>
      </c>
      <c r="K1509" s="35">
        <v>14538</v>
      </c>
      <c r="L1509" s="34">
        <v>2.6829780000000003E-4</v>
      </c>
      <c r="M1509" s="35">
        <v>24299.46</v>
      </c>
      <c r="N1509" s="34">
        <v>2.191545E-4</v>
      </c>
      <c r="O1509" s="35">
        <v>168</v>
      </c>
      <c r="P1509" s="34">
        <v>1.998143E-4</v>
      </c>
      <c r="Q1509" s="35">
        <v>1059</v>
      </c>
      <c r="R1509" s="34">
        <v>1.7477319999999999E-4</v>
      </c>
      <c r="S1509" s="35">
        <v>687</v>
      </c>
      <c r="T1509" s="34">
        <v>5.9978800000000002E-5</v>
      </c>
      <c r="U1509" s="35">
        <v>1406.3000000000002</v>
      </c>
      <c r="V1509" s="34">
        <v>7.8253500000000006E-5</v>
      </c>
      <c r="W1509" s="35">
        <v>24299.46</v>
      </c>
    </row>
    <row r="1510" spans="1:23" ht="14.45" x14ac:dyDescent="0.3">
      <c r="A1510" s="6" t="s">
        <v>31</v>
      </c>
      <c r="B1510" s="6" t="s">
        <v>161</v>
      </c>
      <c r="C1510" s="6" t="s">
        <v>37</v>
      </c>
      <c r="D1510" s="6" t="s">
        <v>32</v>
      </c>
      <c r="E1510" s="6" t="s">
        <v>34</v>
      </c>
      <c r="F1510" s="24" t="str">
        <f>+TabIPW[[#This Row],[WK]]&amp;TabIPW[[#This Row],[PK]]&amp;TabIPW[[#This Row],[GK]]</f>
        <v>200302</v>
      </c>
      <c r="G1510" s="6" t="s">
        <v>1448</v>
      </c>
      <c r="H1510" s="34">
        <v>1.1035871999999999E-5</v>
      </c>
      <c r="I1510" s="35">
        <v>3494</v>
      </c>
      <c r="J1510" s="34">
        <v>8.3550000000000005E-6</v>
      </c>
      <c r="K1510" s="35">
        <v>2130</v>
      </c>
      <c r="L1510" s="34">
        <v>3.9349900000000001E-5</v>
      </c>
      <c r="M1510" s="35">
        <v>3563.88</v>
      </c>
      <c r="N1510" s="34">
        <v>1.9567399999999998E-5</v>
      </c>
      <c r="O1510" s="35">
        <v>15</v>
      </c>
      <c r="P1510" s="34">
        <v>2.8302299999999998E-5</v>
      </c>
      <c r="Q1510" s="35">
        <v>150</v>
      </c>
      <c r="R1510" s="34">
        <v>2.34049E-5</v>
      </c>
      <c r="S1510" s="35">
        <v>92</v>
      </c>
      <c r="T1510" s="34">
        <v>1.04493E-5</v>
      </c>
      <c r="U1510" s="35">
        <v>245</v>
      </c>
      <c r="V1510" s="34">
        <v>1.1477100000000001E-5</v>
      </c>
      <c r="W1510" s="35">
        <v>3563.88</v>
      </c>
    </row>
    <row r="1511" spans="1:23" ht="14.45" x14ac:dyDescent="0.3">
      <c r="A1511" s="6" t="s">
        <v>31</v>
      </c>
      <c r="B1511" s="6" t="s">
        <v>161</v>
      </c>
      <c r="C1511" s="6" t="s">
        <v>37</v>
      </c>
      <c r="D1511" s="6" t="s">
        <v>37</v>
      </c>
      <c r="E1511" s="6" t="s">
        <v>36</v>
      </c>
      <c r="F1511" s="24" t="str">
        <f>+TabIPW[[#This Row],[WK]]&amp;TabIPW[[#This Row],[PK]]&amp;TabIPW[[#This Row],[GK]]</f>
        <v>200303</v>
      </c>
      <c r="G1511" s="6" t="s">
        <v>1447</v>
      </c>
      <c r="H1511" s="34">
        <v>2.0186103999999997E-5</v>
      </c>
      <c r="I1511" s="35">
        <v>6391</v>
      </c>
      <c r="J1511" s="34">
        <v>1.3658299999999999E-5</v>
      </c>
      <c r="K1511" s="35">
        <v>3482</v>
      </c>
      <c r="L1511" s="34">
        <v>7.1976299999999997E-5</v>
      </c>
      <c r="M1511" s="35">
        <v>6518.82</v>
      </c>
      <c r="N1511" s="34">
        <v>2.6089799999999999E-5</v>
      </c>
      <c r="O1511" s="35">
        <v>20</v>
      </c>
      <c r="P1511" s="34">
        <v>3.0000400000000002E-5</v>
      </c>
      <c r="Q1511" s="35">
        <v>159</v>
      </c>
      <c r="R1511" s="34">
        <v>4.8590500000000002E-5</v>
      </c>
      <c r="S1511" s="35">
        <v>191</v>
      </c>
      <c r="T1511" s="34">
        <v>1.4543699999999999E-5</v>
      </c>
      <c r="U1511" s="35">
        <v>341</v>
      </c>
      <c r="V1511" s="34">
        <v>2.0993100000000001E-5</v>
      </c>
      <c r="W1511" s="35">
        <v>6518.82</v>
      </c>
    </row>
    <row r="1512" spans="1:23" ht="14.45" x14ac:dyDescent="0.3">
      <c r="A1512" s="6" t="s">
        <v>31</v>
      </c>
      <c r="B1512" s="6" t="s">
        <v>161</v>
      </c>
      <c r="C1512" s="6" t="s">
        <v>37</v>
      </c>
      <c r="D1512" s="6" t="s">
        <v>39</v>
      </c>
      <c r="E1512" s="6" t="s">
        <v>36</v>
      </c>
      <c r="F1512" s="24" t="str">
        <f>+TabIPW[[#This Row],[WK]]&amp;TabIPW[[#This Row],[PK]]&amp;TabIPW[[#This Row],[GK]]</f>
        <v>200304</v>
      </c>
      <c r="G1512" s="6" t="s">
        <v>1449</v>
      </c>
      <c r="H1512" s="34">
        <v>1.2002376E-5</v>
      </c>
      <c r="I1512" s="35">
        <v>3800</v>
      </c>
      <c r="J1512" s="34">
        <v>8.5275999999999995E-6</v>
      </c>
      <c r="K1512" s="35">
        <v>2174</v>
      </c>
      <c r="L1512" s="34">
        <v>4.2796100000000002E-5</v>
      </c>
      <c r="M1512" s="35">
        <v>3876</v>
      </c>
      <c r="N1512" s="34">
        <v>2.6089799999999999E-5</v>
      </c>
      <c r="O1512" s="35">
        <v>20</v>
      </c>
      <c r="P1512" s="34">
        <v>2.4340000000000001E-5</v>
      </c>
      <c r="Q1512" s="35">
        <v>129</v>
      </c>
      <c r="R1512" s="34">
        <v>2.34049E-5</v>
      </c>
      <c r="S1512" s="35">
        <v>92</v>
      </c>
      <c r="T1512" s="34">
        <v>1.01294E-5</v>
      </c>
      <c r="U1512" s="35">
        <v>237.5</v>
      </c>
      <c r="V1512" s="34">
        <v>1.2482200000000001E-5</v>
      </c>
      <c r="W1512" s="35">
        <v>3876</v>
      </c>
    </row>
    <row r="1513" spans="1:23" ht="14.45" x14ac:dyDescent="0.3">
      <c r="A1513" s="6" t="s">
        <v>31</v>
      </c>
      <c r="B1513" s="6" t="s">
        <v>161</v>
      </c>
      <c r="C1513" s="6" t="s">
        <v>37</v>
      </c>
      <c r="D1513" s="6" t="s">
        <v>42</v>
      </c>
      <c r="E1513" s="6" t="s">
        <v>36</v>
      </c>
      <c r="F1513" s="24" t="str">
        <f>+TabIPW[[#This Row],[WK]]&amp;TabIPW[[#This Row],[PK]]&amp;TabIPW[[#This Row],[GK]]</f>
        <v>200305</v>
      </c>
      <c r="G1513" s="6" t="s">
        <v>1448</v>
      </c>
      <c r="H1513" s="34">
        <v>1.6326392000000002E-5</v>
      </c>
      <c r="I1513" s="35">
        <v>5169</v>
      </c>
      <c r="J1513" s="34">
        <v>1.2069700000000001E-5</v>
      </c>
      <c r="K1513" s="35">
        <v>3077</v>
      </c>
      <c r="L1513" s="34">
        <v>5.8214000000000002E-5</v>
      </c>
      <c r="M1513" s="35">
        <v>5272.38</v>
      </c>
      <c r="N1513" s="34">
        <v>3.5221300000000001E-5</v>
      </c>
      <c r="O1513" s="35">
        <v>27</v>
      </c>
      <c r="P1513" s="34">
        <v>2.54721E-5</v>
      </c>
      <c r="Q1513" s="35">
        <v>135</v>
      </c>
      <c r="R1513" s="34">
        <v>3.2308899999999998E-5</v>
      </c>
      <c r="S1513" s="35">
        <v>127</v>
      </c>
      <c r="T1513" s="34">
        <v>1.8075099999999999E-5</v>
      </c>
      <c r="U1513" s="35">
        <v>423.8</v>
      </c>
      <c r="V1513" s="34">
        <v>1.6979100000000001E-5</v>
      </c>
      <c r="W1513" s="35">
        <v>5272.38</v>
      </c>
    </row>
    <row r="1514" spans="1:23" ht="14.45" x14ac:dyDescent="0.3">
      <c r="A1514" s="6" t="s">
        <v>31</v>
      </c>
      <c r="B1514" s="6" t="s">
        <v>161</v>
      </c>
      <c r="C1514" s="6" t="s">
        <v>37</v>
      </c>
      <c r="D1514" s="6" t="s">
        <v>44</v>
      </c>
      <c r="E1514" s="6" t="s">
        <v>36</v>
      </c>
      <c r="F1514" s="24" t="str">
        <f>+TabIPW[[#This Row],[WK]]&amp;TabIPW[[#This Row],[PK]]&amp;TabIPW[[#This Row],[GK]]</f>
        <v>200306</v>
      </c>
      <c r="G1514" s="6" t="s">
        <v>1450</v>
      </c>
      <c r="H1514" s="34">
        <v>7.5899200000000005E-6</v>
      </c>
      <c r="I1514" s="35">
        <v>2403</v>
      </c>
      <c r="J1514" s="34">
        <v>4.7777E-6</v>
      </c>
      <c r="K1514" s="35">
        <v>1218</v>
      </c>
      <c r="L1514" s="34">
        <v>2.7062900000000001E-5</v>
      </c>
      <c r="M1514" s="35">
        <v>2451.06</v>
      </c>
      <c r="N1514" s="34">
        <v>1.0435899999999999E-5</v>
      </c>
      <c r="O1514" s="35">
        <v>8</v>
      </c>
      <c r="P1514" s="34">
        <v>1.13209E-5</v>
      </c>
      <c r="Q1514" s="35">
        <v>60</v>
      </c>
      <c r="R1514" s="34">
        <v>3.6379299999999999E-5</v>
      </c>
      <c r="S1514" s="35">
        <v>143</v>
      </c>
      <c r="T1514" s="34">
        <v>4.8109E-6</v>
      </c>
      <c r="U1514" s="35">
        <v>112.8</v>
      </c>
      <c r="V1514" s="34">
        <v>7.8932999999999995E-6</v>
      </c>
      <c r="W1514" s="35">
        <v>2451.06</v>
      </c>
    </row>
    <row r="1515" spans="1:23" ht="14.45" x14ac:dyDescent="0.3">
      <c r="A1515" s="6" t="s">
        <v>31</v>
      </c>
      <c r="B1515" s="6" t="s">
        <v>161</v>
      </c>
      <c r="C1515" s="6" t="s">
        <v>37</v>
      </c>
      <c r="D1515" s="6" t="s">
        <v>51</v>
      </c>
      <c r="E1515" s="6" t="s">
        <v>36</v>
      </c>
      <c r="F1515" s="24" t="str">
        <f>+TabIPW[[#This Row],[WK]]&amp;TabIPW[[#This Row],[PK]]&amp;TabIPW[[#This Row],[GK]]</f>
        <v>200307</v>
      </c>
      <c r="G1515" s="6" t="s">
        <v>1451</v>
      </c>
      <c r="H1515" s="34">
        <v>5.1989280000000002E-6</v>
      </c>
      <c r="I1515" s="35">
        <v>1646</v>
      </c>
      <c r="J1515" s="34">
        <v>3.7459999999999998E-6</v>
      </c>
      <c r="K1515" s="35">
        <v>955</v>
      </c>
      <c r="L1515" s="34">
        <v>1.85375E-5</v>
      </c>
      <c r="M1515" s="35">
        <v>1678.92</v>
      </c>
      <c r="N1515" s="34">
        <v>1.0435899999999999E-5</v>
      </c>
      <c r="O1515" s="35">
        <v>8</v>
      </c>
      <c r="P1515" s="34">
        <v>1.22643E-5</v>
      </c>
      <c r="Q1515" s="35">
        <v>65</v>
      </c>
      <c r="R1515" s="34">
        <v>1.34832E-5</v>
      </c>
      <c r="S1515" s="35">
        <v>53</v>
      </c>
      <c r="T1515" s="34">
        <v>3.7958999999999999E-6</v>
      </c>
      <c r="U1515" s="35">
        <v>89</v>
      </c>
      <c r="V1515" s="34">
        <v>5.4067999999999996E-6</v>
      </c>
      <c r="W1515" s="35">
        <v>1678.92</v>
      </c>
    </row>
    <row r="1516" spans="1:23" ht="14.45" x14ac:dyDescent="0.3">
      <c r="A1516" s="6" t="s">
        <v>31</v>
      </c>
      <c r="B1516" s="6" t="s">
        <v>161</v>
      </c>
      <c r="C1516" s="6" t="s">
        <v>37</v>
      </c>
      <c r="D1516" s="6" t="s">
        <v>75</v>
      </c>
      <c r="E1516" s="6" t="s">
        <v>36</v>
      </c>
      <c r="F1516" s="24" t="str">
        <f>+TabIPW[[#This Row],[WK]]&amp;TabIPW[[#This Row],[PK]]&amp;TabIPW[[#This Row],[GK]]</f>
        <v>200308</v>
      </c>
      <c r="G1516" s="6" t="s">
        <v>1452</v>
      </c>
      <c r="H1516" s="34">
        <v>1.2223472000000001E-5</v>
      </c>
      <c r="I1516" s="35">
        <v>3870</v>
      </c>
      <c r="J1516" s="34">
        <v>8.6295999999999995E-6</v>
      </c>
      <c r="K1516" s="35">
        <v>2200</v>
      </c>
      <c r="L1516" s="34">
        <v>4.3584500000000003E-5</v>
      </c>
      <c r="M1516" s="35">
        <v>3947.4</v>
      </c>
      <c r="N1516" s="34">
        <v>3.1307799999999999E-5</v>
      </c>
      <c r="O1516" s="35">
        <v>24</v>
      </c>
      <c r="P1516" s="34">
        <v>3.3396699999999998E-5</v>
      </c>
      <c r="Q1516" s="35">
        <v>177</v>
      </c>
      <c r="R1516" s="34">
        <v>4.0704100000000002E-5</v>
      </c>
      <c r="S1516" s="35">
        <v>160</v>
      </c>
      <c r="T1516" s="34">
        <v>1.30978E-5</v>
      </c>
      <c r="U1516" s="35">
        <v>307.09999999999997</v>
      </c>
      <c r="V1516" s="34">
        <v>1.27121E-5</v>
      </c>
      <c r="W1516" s="35">
        <v>3947.4</v>
      </c>
    </row>
    <row r="1517" spans="1:23" ht="14.45" x14ac:dyDescent="0.3">
      <c r="A1517" s="6" t="s">
        <v>31</v>
      </c>
      <c r="B1517" s="6" t="s">
        <v>161</v>
      </c>
      <c r="C1517" s="6" t="s">
        <v>39</v>
      </c>
      <c r="D1517" s="6" t="s">
        <v>33</v>
      </c>
      <c r="E1517" s="6" t="s">
        <v>34</v>
      </c>
      <c r="F1517" s="24" t="str">
        <f>+TabIPW[[#This Row],[WK]]&amp;TabIPW[[#This Row],[PK]]&amp;TabIPW[[#This Row],[GK]]</f>
        <v>200401</v>
      </c>
      <c r="G1517" s="6" t="s">
        <v>1453</v>
      </c>
      <c r="H1517" s="34">
        <v>6.6009911999999999E-5</v>
      </c>
      <c r="I1517" s="35">
        <v>20899</v>
      </c>
      <c r="J1517" s="34">
        <v>5.0604900000000001E-5</v>
      </c>
      <c r="K1517" s="35">
        <v>12901</v>
      </c>
      <c r="L1517" s="34">
        <v>2.113691E-4</v>
      </c>
      <c r="M1517" s="35">
        <v>19143.48</v>
      </c>
      <c r="N1517" s="34">
        <v>1.213177E-4</v>
      </c>
      <c r="O1517" s="35">
        <v>93</v>
      </c>
      <c r="P1517" s="34">
        <v>1.7887059999999999E-4</v>
      </c>
      <c r="Q1517" s="35">
        <v>948</v>
      </c>
      <c r="R1517" s="34">
        <v>1.2312989999999999E-4</v>
      </c>
      <c r="S1517" s="35">
        <v>484</v>
      </c>
      <c r="T1517" s="34">
        <v>5.0203400000000001E-5</v>
      </c>
      <c r="U1517" s="35">
        <v>1177.0999999999999</v>
      </c>
      <c r="V1517" s="34">
        <v>6.1649299999999999E-5</v>
      </c>
      <c r="W1517" s="35">
        <v>19143.48</v>
      </c>
    </row>
    <row r="1518" spans="1:23" ht="14.45" x14ac:dyDescent="0.3">
      <c r="A1518" s="6" t="s">
        <v>31</v>
      </c>
      <c r="B1518" s="6" t="s">
        <v>161</v>
      </c>
      <c r="C1518" s="6" t="s">
        <v>39</v>
      </c>
      <c r="D1518" s="6" t="s">
        <v>32</v>
      </c>
      <c r="E1518" s="6" t="s">
        <v>36</v>
      </c>
      <c r="F1518" s="24" t="str">
        <f>+TabIPW[[#This Row],[WK]]&amp;TabIPW[[#This Row],[PK]]&amp;TabIPW[[#This Row],[GK]]</f>
        <v>200402</v>
      </c>
      <c r="G1518" s="6" t="s">
        <v>1453</v>
      </c>
      <c r="H1518" s="34">
        <v>1.7213936E-5</v>
      </c>
      <c r="I1518" s="35">
        <v>5450</v>
      </c>
      <c r="J1518" s="34">
        <v>1.32073E-5</v>
      </c>
      <c r="K1518" s="35">
        <v>3367</v>
      </c>
      <c r="L1518" s="34">
        <v>5.5120400000000002E-5</v>
      </c>
      <c r="M1518" s="35">
        <v>4992.2</v>
      </c>
      <c r="N1518" s="34">
        <v>3.2612299999999999E-5</v>
      </c>
      <c r="O1518" s="35">
        <v>25</v>
      </c>
      <c r="P1518" s="34">
        <v>2.75476E-5</v>
      </c>
      <c r="Q1518" s="35">
        <v>146</v>
      </c>
      <c r="R1518" s="34">
        <v>4.0958499999999998E-5</v>
      </c>
      <c r="S1518" s="35">
        <v>161</v>
      </c>
      <c r="T1518" s="34">
        <v>1.2159499999999999E-5</v>
      </c>
      <c r="U1518" s="35">
        <v>285.09999999999997</v>
      </c>
      <c r="V1518" s="34">
        <v>1.6076800000000002E-5</v>
      </c>
      <c r="W1518" s="35">
        <v>4992.2</v>
      </c>
    </row>
    <row r="1519" spans="1:23" ht="14.45" x14ac:dyDescent="0.3">
      <c r="A1519" s="6" t="s">
        <v>31</v>
      </c>
      <c r="B1519" s="6" t="s">
        <v>161</v>
      </c>
      <c r="C1519" s="6" t="s">
        <v>39</v>
      </c>
      <c r="D1519" s="6" t="s">
        <v>37</v>
      </c>
      <c r="E1519" s="6" t="s">
        <v>36</v>
      </c>
      <c r="F1519" s="24" t="str">
        <f>+TabIPW[[#This Row],[WK]]&amp;TabIPW[[#This Row],[PK]]&amp;TabIPW[[#This Row],[GK]]</f>
        <v>200403</v>
      </c>
      <c r="G1519" s="6" t="s">
        <v>1454</v>
      </c>
      <c r="H1519" s="34">
        <v>1.3565847999999999E-5</v>
      </c>
      <c r="I1519" s="35">
        <v>4295</v>
      </c>
      <c r="J1519" s="34">
        <v>1.0347699999999999E-5</v>
      </c>
      <c r="K1519" s="35">
        <v>2638</v>
      </c>
      <c r="L1519" s="34">
        <v>4.3438900000000002E-5</v>
      </c>
      <c r="M1519" s="35">
        <v>3934.22</v>
      </c>
      <c r="N1519" s="34">
        <v>3.6525800000000002E-5</v>
      </c>
      <c r="O1519" s="35">
        <v>28</v>
      </c>
      <c r="P1519" s="34">
        <v>2.1887099999999999E-5</v>
      </c>
      <c r="Q1519" s="35">
        <v>116</v>
      </c>
      <c r="R1519" s="34">
        <v>5.9020900000000003E-5</v>
      </c>
      <c r="S1519" s="35">
        <v>232</v>
      </c>
      <c r="T1519" s="34">
        <v>1.23259E-5</v>
      </c>
      <c r="U1519" s="35">
        <v>289</v>
      </c>
      <c r="V1519" s="34">
        <v>1.26697E-5</v>
      </c>
      <c r="W1519" s="35">
        <v>3934.22</v>
      </c>
    </row>
    <row r="1520" spans="1:23" ht="14.45" x14ac:dyDescent="0.3">
      <c r="A1520" s="6" t="s">
        <v>31</v>
      </c>
      <c r="B1520" s="6" t="s">
        <v>161</v>
      </c>
      <c r="C1520" s="6" t="s">
        <v>39</v>
      </c>
      <c r="D1520" s="6" t="s">
        <v>39</v>
      </c>
      <c r="E1520" s="6" t="s">
        <v>40</v>
      </c>
      <c r="F1520" s="24" t="str">
        <f>+TabIPW[[#This Row],[WK]]&amp;TabIPW[[#This Row],[PK]]&amp;TabIPW[[#This Row],[GK]]</f>
        <v>200404</v>
      </c>
      <c r="G1520" s="6" t="s">
        <v>1455</v>
      </c>
      <c r="H1520" s="34">
        <v>1.4462864000000002E-5</v>
      </c>
      <c r="I1520" s="35">
        <v>4579</v>
      </c>
      <c r="J1520" s="34">
        <v>1.13283E-5</v>
      </c>
      <c r="K1520" s="35">
        <v>2888</v>
      </c>
      <c r="L1520" s="34">
        <v>4.6311199999999998E-5</v>
      </c>
      <c r="M1520" s="35">
        <v>4194.3599999999997</v>
      </c>
      <c r="N1520" s="34">
        <v>2.4785300000000001E-5</v>
      </c>
      <c r="O1520" s="35">
        <v>19</v>
      </c>
      <c r="P1520" s="34">
        <v>1.7924800000000002E-5</v>
      </c>
      <c r="Q1520" s="35">
        <v>95</v>
      </c>
      <c r="R1520" s="34">
        <v>4.5792099999999998E-5</v>
      </c>
      <c r="S1520" s="35">
        <v>180</v>
      </c>
      <c r="T1520" s="34">
        <v>1.2923E-5</v>
      </c>
      <c r="U1520" s="35">
        <v>303</v>
      </c>
      <c r="V1520" s="34">
        <v>1.35074E-5</v>
      </c>
      <c r="W1520" s="35">
        <v>4194.3599999999997</v>
      </c>
    </row>
    <row r="1521" spans="1:23" ht="14.45" x14ac:dyDescent="0.3">
      <c r="A1521" s="6" t="s">
        <v>31</v>
      </c>
      <c r="B1521" s="6" t="s">
        <v>161</v>
      </c>
      <c r="C1521" s="6" t="s">
        <v>39</v>
      </c>
      <c r="D1521" s="6" t="s">
        <v>42</v>
      </c>
      <c r="E1521" s="6" t="s">
        <v>40</v>
      </c>
      <c r="F1521" s="24" t="str">
        <f>+TabIPW[[#This Row],[WK]]&amp;TabIPW[[#This Row],[PK]]&amp;TabIPW[[#This Row],[GK]]</f>
        <v>200405</v>
      </c>
      <c r="G1521" s="6" t="s">
        <v>1456</v>
      </c>
      <c r="H1521" s="34">
        <v>1.8016200000000002E-5</v>
      </c>
      <c r="I1521" s="35">
        <v>5704</v>
      </c>
      <c r="J1521" s="34">
        <v>1.38859E-5</v>
      </c>
      <c r="K1521" s="35">
        <v>3540</v>
      </c>
      <c r="L1521" s="34">
        <v>5.7689299999999997E-5</v>
      </c>
      <c r="M1521" s="35">
        <v>5224.8599999999997</v>
      </c>
      <c r="N1521" s="34">
        <v>2.86988E-5</v>
      </c>
      <c r="O1521" s="35">
        <v>22</v>
      </c>
      <c r="P1521" s="34">
        <v>3.2830699999999997E-5</v>
      </c>
      <c r="Q1521" s="35">
        <v>174</v>
      </c>
      <c r="R1521" s="34">
        <v>3.6124899999999997E-5</v>
      </c>
      <c r="S1521" s="35">
        <v>142</v>
      </c>
      <c r="T1521" s="34">
        <v>1.34135E-5</v>
      </c>
      <c r="U1521" s="35">
        <v>314.5</v>
      </c>
      <c r="V1521" s="34">
        <v>1.6826000000000001E-5</v>
      </c>
      <c r="W1521" s="35">
        <v>5224.8599999999997</v>
      </c>
    </row>
    <row r="1522" spans="1:23" ht="14.45" x14ac:dyDescent="0.3">
      <c r="A1522" s="6" t="s">
        <v>31</v>
      </c>
      <c r="B1522" s="6" t="s">
        <v>161</v>
      </c>
      <c r="C1522" s="6" t="s">
        <v>39</v>
      </c>
      <c r="D1522" s="6" t="s">
        <v>44</v>
      </c>
      <c r="E1522" s="6" t="s">
        <v>36</v>
      </c>
      <c r="F1522" s="24" t="str">
        <f>+TabIPW[[#This Row],[WK]]&amp;TabIPW[[#This Row],[PK]]&amp;TabIPW[[#This Row],[GK]]</f>
        <v>200406</v>
      </c>
      <c r="G1522" s="6" t="s">
        <v>61</v>
      </c>
      <c r="H1522" s="34">
        <v>1.0407319999999999E-5</v>
      </c>
      <c r="I1522" s="35">
        <v>3295</v>
      </c>
      <c r="J1522" s="34">
        <v>7.8843000000000001E-6</v>
      </c>
      <c r="K1522" s="35">
        <v>2010</v>
      </c>
      <c r="L1522" s="34">
        <v>3.3325099999999997E-5</v>
      </c>
      <c r="M1522" s="35">
        <v>3018.22</v>
      </c>
      <c r="N1522" s="34">
        <v>4.0439199999999997E-5</v>
      </c>
      <c r="O1522" s="35">
        <v>31</v>
      </c>
      <c r="P1522" s="34">
        <v>1.6038000000000001E-5</v>
      </c>
      <c r="Q1522" s="35">
        <v>85</v>
      </c>
      <c r="R1522" s="34">
        <v>2.6712100000000001E-5</v>
      </c>
      <c r="S1522" s="35">
        <v>105</v>
      </c>
      <c r="T1522" s="34">
        <v>7.1055E-6</v>
      </c>
      <c r="U1522" s="35">
        <v>166.6</v>
      </c>
      <c r="V1522" s="34">
        <v>9.7197999999999997E-6</v>
      </c>
      <c r="W1522" s="35">
        <v>3018.22</v>
      </c>
    </row>
    <row r="1523" spans="1:23" ht="14.45" x14ac:dyDescent="0.3">
      <c r="A1523" s="6" t="s">
        <v>31</v>
      </c>
      <c r="B1523" s="6" t="s">
        <v>161</v>
      </c>
      <c r="C1523" s="6" t="s">
        <v>42</v>
      </c>
      <c r="D1523" s="6" t="s">
        <v>33</v>
      </c>
      <c r="E1523" s="6" t="s">
        <v>34</v>
      </c>
      <c r="F1523" s="24" t="str">
        <f>+TabIPW[[#This Row],[WK]]&amp;TabIPW[[#This Row],[PK]]&amp;TabIPW[[#This Row],[GK]]</f>
        <v>200501</v>
      </c>
      <c r="G1523" s="6" t="s">
        <v>1457</v>
      </c>
      <c r="H1523" s="34">
        <v>5.9936080000000002E-5</v>
      </c>
      <c r="I1523" s="35">
        <v>18976</v>
      </c>
      <c r="J1523" s="34">
        <v>4.3720800000000003E-5</v>
      </c>
      <c r="K1523" s="35">
        <v>11146</v>
      </c>
      <c r="L1523" s="34">
        <v>2.1161509999999999E-4</v>
      </c>
      <c r="M1523" s="35">
        <v>19165.759999999998</v>
      </c>
      <c r="N1523" s="34">
        <v>1.1349069999999999E-4</v>
      </c>
      <c r="O1523" s="35">
        <v>87</v>
      </c>
      <c r="P1523" s="34">
        <v>1.454739E-4</v>
      </c>
      <c r="Q1523" s="35">
        <v>771</v>
      </c>
      <c r="R1523" s="34">
        <v>1.890196E-4</v>
      </c>
      <c r="S1523" s="35">
        <v>743</v>
      </c>
      <c r="T1523" s="34">
        <v>6.04565E-5</v>
      </c>
      <c r="U1523" s="35">
        <v>1417.5</v>
      </c>
      <c r="V1523" s="34">
        <v>6.1721099999999994E-5</v>
      </c>
      <c r="W1523" s="35">
        <v>19165.759999999998</v>
      </c>
    </row>
    <row r="1524" spans="1:23" ht="14.45" x14ac:dyDescent="0.3">
      <c r="A1524" s="6" t="s">
        <v>31</v>
      </c>
      <c r="B1524" s="6" t="s">
        <v>161</v>
      </c>
      <c r="C1524" s="6" t="s">
        <v>42</v>
      </c>
      <c r="D1524" s="6" t="s">
        <v>32</v>
      </c>
      <c r="E1524" s="6" t="s">
        <v>36</v>
      </c>
      <c r="F1524" s="24" t="str">
        <f>+TabIPW[[#This Row],[WK]]&amp;TabIPW[[#This Row],[PK]]&amp;TabIPW[[#This Row],[GK]]</f>
        <v>200502</v>
      </c>
      <c r="G1524" s="6" t="s">
        <v>1458</v>
      </c>
      <c r="H1524" s="34">
        <v>6.4686479999999998E-6</v>
      </c>
      <c r="I1524" s="35">
        <v>2048</v>
      </c>
      <c r="J1524" s="34">
        <v>4.4992000000000001E-6</v>
      </c>
      <c r="K1524" s="35">
        <v>1147</v>
      </c>
      <c r="L1524" s="34">
        <v>2.2838699999999999E-5</v>
      </c>
      <c r="M1524" s="35">
        <v>2068.48</v>
      </c>
      <c r="N1524" s="34">
        <v>1.0435899999999999E-5</v>
      </c>
      <c r="O1524" s="35">
        <v>8</v>
      </c>
      <c r="P1524" s="34">
        <v>7.7360000000000001E-6</v>
      </c>
      <c r="Q1524" s="35">
        <v>41</v>
      </c>
      <c r="R1524" s="34">
        <v>2.5694499999999999E-5</v>
      </c>
      <c r="S1524" s="35">
        <v>101</v>
      </c>
      <c r="T1524" s="34">
        <v>1.02957E-5</v>
      </c>
      <c r="U1524" s="35">
        <v>241.4</v>
      </c>
      <c r="V1524" s="34">
        <v>6.6613000000000001E-6</v>
      </c>
      <c r="W1524" s="35">
        <v>2068.48</v>
      </c>
    </row>
    <row r="1525" spans="1:23" ht="14.45" x14ac:dyDescent="0.3">
      <c r="A1525" s="6" t="s">
        <v>31</v>
      </c>
      <c r="B1525" s="6" t="s">
        <v>161</v>
      </c>
      <c r="C1525" s="6" t="s">
        <v>42</v>
      </c>
      <c r="D1525" s="6" t="s">
        <v>37</v>
      </c>
      <c r="E1525" s="6" t="s">
        <v>36</v>
      </c>
      <c r="F1525" s="24" t="str">
        <f>+TabIPW[[#This Row],[WK]]&amp;TabIPW[[#This Row],[PK]]&amp;TabIPW[[#This Row],[GK]]</f>
        <v>200503</v>
      </c>
      <c r="G1525" s="6" t="s">
        <v>1459</v>
      </c>
      <c r="H1525" s="34">
        <v>8.4237759999999999E-6</v>
      </c>
      <c r="I1525" s="35">
        <v>2667</v>
      </c>
      <c r="J1525" s="34">
        <v>6.0603999999999996E-6</v>
      </c>
      <c r="K1525" s="35">
        <v>1545</v>
      </c>
      <c r="L1525" s="34">
        <v>2.97416E-5</v>
      </c>
      <c r="M1525" s="35">
        <v>2693.67</v>
      </c>
      <c r="N1525" s="34">
        <v>1.0435899999999999E-5</v>
      </c>
      <c r="O1525" s="35">
        <v>8</v>
      </c>
      <c r="P1525" s="34">
        <v>1.35851E-5</v>
      </c>
      <c r="Q1525" s="35">
        <v>72</v>
      </c>
      <c r="R1525" s="34">
        <v>3.4598499999999997E-5</v>
      </c>
      <c r="S1525" s="35">
        <v>136</v>
      </c>
      <c r="T1525" s="34">
        <v>6.6022000000000001E-6</v>
      </c>
      <c r="U1525" s="35">
        <v>154.80000000000001</v>
      </c>
      <c r="V1525" s="34">
        <v>8.6745999999999999E-6</v>
      </c>
      <c r="W1525" s="35">
        <v>2693.67</v>
      </c>
    </row>
    <row r="1526" spans="1:23" ht="14.45" x14ac:dyDescent="0.3">
      <c r="A1526" s="6" t="s">
        <v>31</v>
      </c>
      <c r="B1526" s="6" t="s">
        <v>161</v>
      </c>
      <c r="C1526" s="6" t="s">
        <v>42</v>
      </c>
      <c r="D1526" s="6" t="s">
        <v>39</v>
      </c>
      <c r="E1526" s="6" t="s">
        <v>36</v>
      </c>
      <c r="F1526" s="24" t="str">
        <f>+TabIPW[[#This Row],[WK]]&amp;TabIPW[[#This Row],[PK]]&amp;TabIPW[[#This Row],[GK]]</f>
        <v>200504</v>
      </c>
      <c r="G1526" s="6" t="s">
        <v>1460</v>
      </c>
      <c r="H1526" s="34">
        <v>5.5400480000000008E-6</v>
      </c>
      <c r="I1526" s="35">
        <v>1754</v>
      </c>
      <c r="J1526" s="34">
        <v>3.7185999999999999E-6</v>
      </c>
      <c r="K1526" s="35">
        <v>948</v>
      </c>
      <c r="L1526" s="34">
        <v>1.9560099999999999E-5</v>
      </c>
      <c r="M1526" s="35">
        <v>1771.54</v>
      </c>
      <c r="N1526" s="34">
        <v>1.0435899999999999E-5</v>
      </c>
      <c r="O1526" s="35">
        <v>8</v>
      </c>
      <c r="P1526" s="34">
        <v>7.1698999999999997E-6</v>
      </c>
      <c r="Q1526" s="35">
        <v>38</v>
      </c>
      <c r="R1526" s="34">
        <v>1.2211199999999999E-5</v>
      </c>
      <c r="S1526" s="35">
        <v>48</v>
      </c>
      <c r="T1526" s="34">
        <v>2.6315000000000001E-6</v>
      </c>
      <c r="U1526" s="35">
        <v>61.699999999999996</v>
      </c>
      <c r="V1526" s="34">
        <v>5.7049999999999996E-6</v>
      </c>
      <c r="W1526" s="35">
        <v>1771.54</v>
      </c>
    </row>
    <row r="1527" spans="1:23" ht="14.45" x14ac:dyDescent="0.3">
      <c r="A1527" s="6" t="s">
        <v>31</v>
      </c>
      <c r="B1527" s="6" t="s">
        <v>161</v>
      </c>
      <c r="C1527" s="6" t="s">
        <v>42</v>
      </c>
      <c r="D1527" s="6" t="s">
        <v>42</v>
      </c>
      <c r="E1527" s="6" t="s">
        <v>36</v>
      </c>
      <c r="F1527" s="24" t="str">
        <f>+TabIPW[[#This Row],[WK]]&amp;TabIPW[[#This Row],[PK]]&amp;TabIPW[[#This Row],[GK]]</f>
        <v>200505</v>
      </c>
      <c r="G1527" s="6" t="s">
        <v>1461</v>
      </c>
      <c r="H1527" s="34">
        <v>4.1345040000000001E-6</v>
      </c>
      <c r="I1527" s="35">
        <v>1309</v>
      </c>
      <c r="J1527" s="34">
        <v>2.8086000000000001E-6</v>
      </c>
      <c r="K1527" s="35">
        <v>716</v>
      </c>
      <c r="L1527" s="34">
        <v>1.4597600000000001E-5</v>
      </c>
      <c r="M1527" s="35">
        <v>1322.09</v>
      </c>
      <c r="N1527" s="34">
        <v>1.0435899999999999E-5</v>
      </c>
      <c r="O1527" s="35">
        <v>8</v>
      </c>
      <c r="P1527" s="34">
        <v>2.8302E-6</v>
      </c>
      <c r="Q1527" s="35">
        <v>15</v>
      </c>
      <c r="R1527" s="34">
        <v>1.2974400000000001E-5</v>
      </c>
      <c r="S1527" s="35">
        <v>51</v>
      </c>
      <c r="T1527" s="34">
        <v>3.4419E-6</v>
      </c>
      <c r="U1527" s="35">
        <v>80.7</v>
      </c>
      <c r="V1527" s="34">
        <v>4.2575999999999997E-6</v>
      </c>
      <c r="W1527" s="35">
        <v>1322.09</v>
      </c>
    </row>
    <row r="1528" spans="1:23" ht="14.45" x14ac:dyDescent="0.3">
      <c r="A1528" s="6" t="s">
        <v>31</v>
      </c>
      <c r="B1528" s="6" t="s">
        <v>161</v>
      </c>
      <c r="C1528" s="6" t="s">
        <v>42</v>
      </c>
      <c r="D1528" s="6" t="s">
        <v>44</v>
      </c>
      <c r="E1528" s="6" t="s">
        <v>36</v>
      </c>
      <c r="F1528" s="24" t="str">
        <f>+TabIPW[[#This Row],[WK]]&amp;TabIPW[[#This Row],[PK]]&amp;TabIPW[[#This Row],[GK]]</f>
        <v>200506</v>
      </c>
      <c r="G1528" s="6" t="s">
        <v>1457</v>
      </c>
      <c r="H1528" s="34">
        <v>1.1487536E-5</v>
      </c>
      <c r="I1528" s="35">
        <v>3637</v>
      </c>
      <c r="J1528" s="34">
        <v>8.4963000000000003E-6</v>
      </c>
      <c r="K1528" s="35">
        <v>2166</v>
      </c>
      <c r="L1528" s="34">
        <v>4.0558800000000002E-5</v>
      </c>
      <c r="M1528" s="35">
        <v>3673.37</v>
      </c>
      <c r="N1528" s="34">
        <v>1.9567399999999998E-5</v>
      </c>
      <c r="O1528" s="35">
        <v>15</v>
      </c>
      <c r="P1528" s="34">
        <v>1.4151199999999999E-5</v>
      </c>
      <c r="Q1528" s="35">
        <v>75</v>
      </c>
      <c r="R1528" s="34">
        <v>3.40897E-5</v>
      </c>
      <c r="S1528" s="35">
        <v>134</v>
      </c>
      <c r="T1528" s="34">
        <v>7.2420000000000003E-6</v>
      </c>
      <c r="U1528" s="35">
        <v>169.8</v>
      </c>
      <c r="V1528" s="34">
        <v>1.18297E-5</v>
      </c>
      <c r="W1528" s="35">
        <v>3673.37</v>
      </c>
    </row>
    <row r="1529" spans="1:23" ht="14.45" x14ac:dyDescent="0.3">
      <c r="A1529" s="6" t="s">
        <v>31</v>
      </c>
      <c r="B1529" s="6" t="s">
        <v>161</v>
      </c>
      <c r="C1529" s="6" t="s">
        <v>42</v>
      </c>
      <c r="D1529" s="6" t="s">
        <v>51</v>
      </c>
      <c r="E1529" s="6" t="s">
        <v>40</v>
      </c>
      <c r="F1529" s="24" t="str">
        <f>+TabIPW[[#This Row],[WK]]&amp;TabIPW[[#This Row],[PK]]&amp;TabIPW[[#This Row],[GK]]</f>
        <v>200507</v>
      </c>
      <c r="G1529" s="6" t="s">
        <v>1462</v>
      </c>
      <c r="H1529" s="34">
        <v>6.6170960000000005E-6</v>
      </c>
      <c r="I1529" s="35">
        <v>2095</v>
      </c>
      <c r="J1529" s="34">
        <v>4.4521000000000001E-6</v>
      </c>
      <c r="K1529" s="35">
        <v>1135</v>
      </c>
      <c r="L1529" s="34">
        <v>2.3362799999999999E-5</v>
      </c>
      <c r="M1529" s="35">
        <v>2115.9499999999998</v>
      </c>
      <c r="N1529" s="34">
        <v>1.0435899999999999E-5</v>
      </c>
      <c r="O1529" s="35">
        <v>8</v>
      </c>
      <c r="P1529" s="34">
        <v>1.0566200000000001E-5</v>
      </c>
      <c r="Q1529" s="35">
        <v>56</v>
      </c>
      <c r="R1529" s="34">
        <v>1.8062399999999998E-5</v>
      </c>
      <c r="S1529" s="35">
        <v>71</v>
      </c>
      <c r="T1529" s="34">
        <v>5.2843000000000004E-6</v>
      </c>
      <c r="U1529" s="35">
        <v>123.9</v>
      </c>
      <c r="V1529" s="34">
        <v>6.8141999999999999E-6</v>
      </c>
      <c r="W1529" s="35">
        <v>2115.9499999999998</v>
      </c>
    </row>
    <row r="1530" spans="1:23" ht="14.45" x14ac:dyDescent="0.3">
      <c r="A1530" s="6" t="s">
        <v>31</v>
      </c>
      <c r="B1530" s="6" t="s">
        <v>161</v>
      </c>
      <c r="C1530" s="6" t="s">
        <v>42</v>
      </c>
      <c r="D1530" s="6" t="s">
        <v>75</v>
      </c>
      <c r="E1530" s="6" t="s">
        <v>36</v>
      </c>
      <c r="F1530" s="24" t="str">
        <f>+TabIPW[[#This Row],[WK]]&amp;TabIPW[[#This Row],[PK]]&amp;TabIPW[[#This Row],[GK]]</f>
        <v>200508</v>
      </c>
      <c r="G1530" s="6" t="s">
        <v>1463</v>
      </c>
      <c r="H1530" s="34">
        <v>1.016096E-5</v>
      </c>
      <c r="I1530" s="35">
        <v>3217</v>
      </c>
      <c r="J1530" s="34">
        <v>7.0685000000000002E-6</v>
      </c>
      <c r="K1530" s="35">
        <v>1802</v>
      </c>
      <c r="L1530" s="34">
        <v>3.5875099999999998E-5</v>
      </c>
      <c r="M1530" s="35">
        <v>3249.17</v>
      </c>
      <c r="N1530" s="34">
        <v>1.5653899999999999E-5</v>
      </c>
      <c r="O1530" s="35">
        <v>12</v>
      </c>
      <c r="P1530" s="34">
        <v>1.5849300000000001E-5</v>
      </c>
      <c r="Q1530" s="35">
        <v>84</v>
      </c>
      <c r="R1530" s="34">
        <v>3.0273700000000001E-5</v>
      </c>
      <c r="S1530" s="35">
        <v>119</v>
      </c>
      <c r="T1530" s="34">
        <v>1.21212E-5</v>
      </c>
      <c r="U1530" s="35">
        <v>284.20000000000005</v>
      </c>
      <c r="V1530" s="34">
        <v>1.0463599999999999E-5</v>
      </c>
      <c r="W1530" s="35">
        <v>3249.17</v>
      </c>
    </row>
    <row r="1531" spans="1:23" ht="14.45" x14ac:dyDescent="0.3">
      <c r="A1531" s="6" t="s">
        <v>31</v>
      </c>
      <c r="B1531" s="6" t="s">
        <v>161</v>
      </c>
      <c r="C1531" s="6" t="s">
        <v>42</v>
      </c>
      <c r="D1531" s="6" t="s">
        <v>77</v>
      </c>
      <c r="E1531" s="6" t="s">
        <v>36</v>
      </c>
      <c r="F1531" s="24" t="str">
        <f>+TabIPW[[#This Row],[WK]]&amp;TabIPW[[#This Row],[PK]]&amp;TabIPW[[#This Row],[GK]]</f>
        <v>200509</v>
      </c>
      <c r="G1531" s="6" t="s">
        <v>1464</v>
      </c>
      <c r="H1531" s="34">
        <v>9.8356320000000004E-6</v>
      </c>
      <c r="I1531" s="35">
        <v>3114</v>
      </c>
      <c r="J1531" s="34">
        <v>7.1154999999999999E-6</v>
      </c>
      <c r="K1531" s="35">
        <v>1814</v>
      </c>
      <c r="L1531" s="34">
        <v>3.47265E-5</v>
      </c>
      <c r="M1531" s="35">
        <v>3145.14</v>
      </c>
      <c r="N1531" s="34">
        <v>1.0435899999999999E-5</v>
      </c>
      <c r="O1531" s="35">
        <v>8</v>
      </c>
      <c r="P1531" s="34">
        <v>1.45285E-5</v>
      </c>
      <c r="Q1531" s="35">
        <v>77</v>
      </c>
      <c r="R1531" s="34">
        <v>2.26416E-5</v>
      </c>
      <c r="S1531" s="35">
        <v>89</v>
      </c>
      <c r="T1531" s="34">
        <v>8.5684000000000008E-6</v>
      </c>
      <c r="U1531" s="35">
        <v>200.89999999999998</v>
      </c>
      <c r="V1531" s="34">
        <v>1.01286E-5</v>
      </c>
      <c r="W1531" s="35">
        <v>3145.14</v>
      </c>
    </row>
    <row r="1532" spans="1:23" ht="14.45" x14ac:dyDescent="0.3">
      <c r="A1532" s="6" t="s">
        <v>31</v>
      </c>
      <c r="B1532" s="6" t="s">
        <v>161</v>
      </c>
      <c r="C1532" s="6" t="s">
        <v>44</v>
      </c>
      <c r="D1532" s="6" t="s">
        <v>33</v>
      </c>
      <c r="E1532" s="6" t="s">
        <v>34</v>
      </c>
      <c r="F1532" s="24" t="str">
        <f>+TabIPW[[#This Row],[WK]]&amp;TabIPW[[#This Row],[PK]]&amp;TabIPW[[#This Row],[GK]]</f>
        <v>200601</v>
      </c>
      <c r="G1532" s="6" t="s">
        <v>1465</v>
      </c>
      <c r="H1532" s="34">
        <v>3.1076679999999999E-5</v>
      </c>
      <c r="I1532" s="35">
        <v>9839</v>
      </c>
      <c r="J1532" s="34">
        <v>2.4484599999999999E-5</v>
      </c>
      <c r="K1532" s="35">
        <v>6242</v>
      </c>
      <c r="L1532" s="34">
        <v>8.8646499999999999E-5</v>
      </c>
      <c r="M1532" s="35">
        <v>8028.62</v>
      </c>
      <c r="N1532" s="34">
        <v>5.3484099999999998E-5</v>
      </c>
      <c r="O1532" s="35">
        <v>41</v>
      </c>
      <c r="P1532" s="34">
        <v>8.6416399999999995E-5</v>
      </c>
      <c r="Q1532" s="35">
        <v>458</v>
      </c>
      <c r="R1532" s="34">
        <v>3.8923300000000001E-5</v>
      </c>
      <c r="S1532" s="35">
        <v>153</v>
      </c>
      <c r="T1532" s="34">
        <v>2.4464099999999998E-5</v>
      </c>
      <c r="U1532" s="35">
        <v>573.59999999999991</v>
      </c>
      <c r="V1532" s="34">
        <v>2.5855199999999999E-5</v>
      </c>
      <c r="W1532" s="35">
        <v>8028.62</v>
      </c>
    </row>
    <row r="1533" spans="1:23" ht="14.45" x14ac:dyDescent="0.3">
      <c r="A1533" s="6" t="s">
        <v>31</v>
      </c>
      <c r="B1533" s="6" t="s">
        <v>161</v>
      </c>
      <c r="C1533" s="6" t="s">
        <v>44</v>
      </c>
      <c r="D1533" s="6" t="s">
        <v>32</v>
      </c>
      <c r="E1533" s="6" t="s">
        <v>36</v>
      </c>
      <c r="F1533" s="24" t="str">
        <f>+TabIPW[[#This Row],[WK]]&amp;TabIPW[[#This Row],[PK]]&amp;TabIPW[[#This Row],[GK]]</f>
        <v>200602</v>
      </c>
      <c r="G1533" s="6" t="s">
        <v>1466</v>
      </c>
      <c r="H1533" s="34">
        <v>1.0183072000000001E-5</v>
      </c>
      <c r="I1533" s="35">
        <v>3224</v>
      </c>
      <c r="J1533" s="34">
        <v>7.8136999999999994E-6</v>
      </c>
      <c r="K1533" s="35">
        <v>1992</v>
      </c>
      <c r="L1533" s="34">
        <v>2.9047199999999999E-5</v>
      </c>
      <c r="M1533" s="35">
        <v>2630.78</v>
      </c>
      <c r="N1533" s="34">
        <v>3.2612299999999999E-5</v>
      </c>
      <c r="O1533" s="35">
        <v>25</v>
      </c>
      <c r="P1533" s="34">
        <v>1.47172E-5</v>
      </c>
      <c r="Q1533" s="35">
        <v>78</v>
      </c>
      <c r="R1533" s="34">
        <v>2.0860799999999999E-5</v>
      </c>
      <c r="S1533" s="35">
        <v>82</v>
      </c>
      <c r="T1533" s="34">
        <v>6.6448999999999997E-6</v>
      </c>
      <c r="U1533" s="35">
        <v>155.80000000000001</v>
      </c>
      <c r="V1533" s="34">
        <v>8.4720999999999997E-6</v>
      </c>
      <c r="W1533" s="35">
        <v>2630.78</v>
      </c>
    </row>
    <row r="1534" spans="1:23" ht="14.45" x14ac:dyDescent="0.3">
      <c r="A1534" s="6" t="s">
        <v>31</v>
      </c>
      <c r="B1534" s="6" t="s">
        <v>161</v>
      </c>
      <c r="C1534" s="6" t="s">
        <v>44</v>
      </c>
      <c r="D1534" s="6" t="s">
        <v>37</v>
      </c>
      <c r="E1534" s="6" t="s">
        <v>36</v>
      </c>
      <c r="F1534" s="24" t="str">
        <f>+TabIPW[[#This Row],[WK]]&amp;TabIPW[[#This Row],[PK]]&amp;TabIPW[[#This Row],[GK]]</f>
        <v>200603</v>
      </c>
      <c r="G1534" s="6" t="s">
        <v>1465</v>
      </c>
      <c r="H1534" s="34">
        <v>2.4996528E-5</v>
      </c>
      <c r="I1534" s="35">
        <v>7914</v>
      </c>
      <c r="J1534" s="34">
        <v>1.91695E-5</v>
      </c>
      <c r="K1534" s="35">
        <v>4887</v>
      </c>
      <c r="L1534" s="34">
        <v>7.1302800000000005E-5</v>
      </c>
      <c r="M1534" s="35">
        <v>6457.82</v>
      </c>
      <c r="N1534" s="34">
        <v>7.3051499999999997E-5</v>
      </c>
      <c r="O1534" s="35">
        <v>56</v>
      </c>
      <c r="P1534" s="34">
        <v>3.3585399999999999E-5</v>
      </c>
      <c r="Q1534" s="35">
        <v>178</v>
      </c>
      <c r="R1534" s="34">
        <v>4.9099299999999999E-5</v>
      </c>
      <c r="S1534" s="35">
        <v>193</v>
      </c>
      <c r="T1534" s="34">
        <v>1.24752E-5</v>
      </c>
      <c r="U1534" s="35">
        <v>292.5</v>
      </c>
      <c r="V1534" s="34">
        <v>2.07966E-5</v>
      </c>
      <c r="W1534" s="35">
        <v>6457.82</v>
      </c>
    </row>
    <row r="1535" spans="1:23" ht="14.45" x14ac:dyDescent="0.3">
      <c r="A1535" s="6" t="s">
        <v>31</v>
      </c>
      <c r="B1535" s="6" t="s">
        <v>161</v>
      </c>
      <c r="C1535" s="6" t="s">
        <v>44</v>
      </c>
      <c r="D1535" s="6" t="s">
        <v>39</v>
      </c>
      <c r="E1535" s="6" t="s">
        <v>36</v>
      </c>
      <c r="F1535" s="24" t="str">
        <f>+TabIPW[[#This Row],[WK]]&amp;TabIPW[[#This Row],[PK]]&amp;TabIPW[[#This Row],[GK]]</f>
        <v>200604</v>
      </c>
      <c r="G1535" s="6" t="s">
        <v>1467</v>
      </c>
      <c r="H1535" s="34">
        <v>1.3910120000000001E-5</v>
      </c>
      <c r="I1535" s="35">
        <v>4404</v>
      </c>
      <c r="J1535" s="34">
        <v>1.08184E-5</v>
      </c>
      <c r="K1535" s="35">
        <v>2758</v>
      </c>
      <c r="L1535" s="34">
        <v>3.9678699999999997E-5</v>
      </c>
      <c r="M1535" s="35">
        <v>3593.66</v>
      </c>
      <c r="N1535" s="34">
        <v>4.43527E-5</v>
      </c>
      <c r="O1535" s="35">
        <v>34</v>
      </c>
      <c r="P1535" s="34">
        <v>2.7924900000000001E-5</v>
      </c>
      <c r="Q1535" s="35">
        <v>148</v>
      </c>
      <c r="R1535" s="34">
        <v>3.2308899999999998E-5</v>
      </c>
      <c r="S1535" s="35">
        <v>127</v>
      </c>
      <c r="T1535" s="34">
        <v>5.4549000000000001E-6</v>
      </c>
      <c r="U1535" s="35">
        <v>127.9</v>
      </c>
      <c r="V1535" s="34">
        <v>1.1573000000000001E-5</v>
      </c>
      <c r="W1535" s="35">
        <v>3593.66</v>
      </c>
    </row>
    <row r="1536" spans="1:23" ht="14.45" x14ac:dyDescent="0.3">
      <c r="A1536" s="6" t="s">
        <v>31</v>
      </c>
      <c r="B1536" s="6" t="s">
        <v>161</v>
      </c>
      <c r="C1536" s="6" t="s">
        <v>44</v>
      </c>
      <c r="D1536" s="6" t="s">
        <v>42</v>
      </c>
      <c r="E1536" s="6" t="s">
        <v>40</v>
      </c>
      <c r="F1536" s="24" t="str">
        <f>+TabIPW[[#This Row],[WK]]&amp;TabIPW[[#This Row],[PK]]&amp;TabIPW[[#This Row],[GK]]</f>
        <v>200605</v>
      </c>
      <c r="G1536" s="6" t="s">
        <v>1468</v>
      </c>
      <c r="H1536" s="34">
        <v>1.7472936000000002E-5</v>
      </c>
      <c r="I1536" s="35">
        <v>5532</v>
      </c>
      <c r="J1536" s="34">
        <v>1.3827E-5</v>
      </c>
      <c r="K1536" s="35">
        <v>3525</v>
      </c>
      <c r="L1536" s="34">
        <v>4.9841700000000001E-5</v>
      </c>
      <c r="M1536" s="35">
        <v>4514.1099999999997</v>
      </c>
      <c r="N1536" s="34">
        <v>2.86988E-5</v>
      </c>
      <c r="O1536" s="35">
        <v>22</v>
      </c>
      <c r="P1536" s="34">
        <v>2.88684E-5</v>
      </c>
      <c r="Q1536" s="35">
        <v>153</v>
      </c>
      <c r="R1536" s="34">
        <v>5.39329E-5</v>
      </c>
      <c r="S1536" s="35">
        <v>212</v>
      </c>
      <c r="T1536" s="34">
        <v>1.3157599999999999E-5</v>
      </c>
      <c r="U1536" s="35">
        <v>308.5</v>
      </c>
      <c r="V1536" s="34">
        <v>1.45372E-5</v>
      </c>
      <c r="W1536" s="35">
        <v>4514.1099999999997</v>
      </c>
    </row>
    <row r="1537" spans="1:23" ht="14.45" x14ac:dyDescent="0.3">
      <c r="A1537" s="6" t="s">
        <v>31</v>
      </c>
      <c r="B1537" s="6" t="s">
        <v>161</v>
      </c>
      <c r="C1537" s="6" t="s">
        <v>44</v>
      </c>
      <c r="D1537" s="6" t="s">
        <v>44</v>
      </c>
      <c r="E1537" s="6" t="s">
        <v>36</v>
      </c>
      <c r="F1537" s="24" t="str">
        <f>+TabIPW[[#This Row],[WK]]&amp;TabIPW[[#This Row],[PK]]&amp;TabIPW[[#This Row],[GK]]</f>
        <v>200606</v>
      </c>
      <c r="G1537" s="6" t="s">
        <v>1469</v>
      </c>
      <c r="H1537" s="34">
        <v>1.5126152E-5</v>
      </c>
      <c r="I1537" s="35">
        <v>4789</v>
      </c>
      <c r="J1537" s="34">
        <v>1.17441E-5</v>
      </c>
      <c r="K1537" s="35">
        <v>2994</v>
      </c>
      <c r="L1537" s="34">
        <v>4.31474E-5</v>
      </c>
      <c r="M1537" s="35">
        <v>3907.82</v>
      </c>
      <c r="N1537" s="34">
        <v>5.7397600000000001E-5</v>
      </c>
      <c r="O1537" s="35">
        <v>44</v>
      </c>
      <c r="P1537" s="34">
        <v>2.88684E-5</v>
      </c>
      <c r="Q1537" s="35">
        <v>153</v>
      </c>
      <c r="R1537" s="34">
        <v>6.10561E-5</v>
      </c>
      <c r="S1537" s="35">
        <v>240</v>
      </c>
      <c r="T1537" s="34">
        <v>6.4018000000000003E-6</v>
      </c>
      <c r="U1537" s="35">
        <v>150.10000000000002</v>
      </c>
      <c r="V1537" s="34">
        <v>1.25847E-5</v>
      </c>
      <c r="W1537" s="35">
        <v>3907.82</v>
      </c>
    </row>
    <row r="1538" spans="1:23" ht="14.45" x14ac:dyDescent="0.3">
      <c r="A1538" s="6" t="s">
        <v>31</v>
      </c>
      <c r="B1538" s="6" t="s">
        <v>161</v>
      </c>
      <c r="C1538" s="6" t="s">
        <v>51</v>
      </c>
      <c r="D1538" s="6" t="s">
        <v>33</v>
      </c>
      <c r="E1538" s="6" t="s">
        <v>40</v>
      </c>
      <c r="F1538" s="24" t="str">
        <f>+TabIPW[[#This Row],[WK]]&amp;TabIPW[[#This Row],[PK]]&amp;TabIPW[[#This Row],[GK]]</f>
        <v>200701</v>
      </c>
      <c r="G1538" s="6" t="s">
        <v>1470</v>
      </c>
      <c r="H1538" s="34">
        <v>1.5404104000000001E-5</v>
      </c>
      <c r="I1538" s="35">
        <v>4877</v>
      </c>
      <c r="J1538" s="34">
        <v>1.1818699999999999E-5</v>
      </c>
      <c r="K1538" s="35">
        <v>3013</v>
      </c>
      <c r="L1538" s="34">
        <v>4.8894499999999997E-5</v>
      </c>
      <c r="M1538" s="35">
        <v>4428.32</v>
      </c>
      <c r="N1538" s="34">
        <v>3.1307799999999999E-5</v>
      </c>
      <c r="O1538" s="35">
        <v>24</v>
      </c>
      <c r="P1538" s="34">
        <v>2.88684E-5</v>
      </c>
      <c r="Q1538" s="35">
        <v>153</v>
      </c>
      <c r="R1538" s="34">
        <v>2.7220899999999999E-5</v>
      </c>
      <c r="S1538" s="35">
        <v>107</v>
      </c>
      <c r="T1538" s="34">
        <v>6.9775999999999999E-6</v>
      </c>
      <c r="U1538" s="35">
        <v>163.6</v>
      </c>
      <c r="V1538" s="34">
        <v>1.4260899999999999E-5</v>
      </c>
      <c r="W1538" s="35">
        <v>4428.32</v>
      </c>
    </row>
    <row r="1539" spans="1:23" ht="14.45" x14ac:dyDescent="0.3">
      <c r="A1539" s="6" t="s">
        <v>31</v>
      </c>
      <c r="B1539" s="6" t="s">
        <v>161</v>
      </c>
      <c r="C1539" s="6" t="s">
        <v>51</v>
      </c>
      <c r="D1539" s="6" t="s">
        <v>32</v>
      </c>
      <c r="E1539" s="6" t="s">
        <v>36</v>
      </c>
      <c r="F1539" s="24" t="str">
        <f>+TabIPW[[#This Row],[WK]]&amp;TabIPW[[#This Row],[PK]]&amp;TabIPW[[#This Row],[GK]]</f>
        <v>200702</v>
      </c>
      <c r="G1539" s="6" t="s">
        <v>1471</v>
      </c>
      <c r="H1539" s="34">
        <v>3.8293895999999998E-5</v>
      </c>
      <c r="I1539" s="35">
        <v>12124</v>
      </c>
      <c r="J1539" s="34">
        <v>2.8791600000000001E-5</v>
      </c>
      <c r="K1539" s="35">
        <v>7340</v>
      </c>
      <c r="L1539" s="34">
        <v>1.215492E-4</v>
      </c>
      <c r="M1539" s="35">
        <v>11008.59</v>
      </c>
      <c r="N1539" s="34">
        <v>8.4791900000000004E-5</v>
      </c>
      <c r="O1539" s="35">
        <v>65</v>
      </c>
      <c r="P1539" s="34">
        <v>5.7736699999999999E-5</v>
      </c>
      <c r="Q1539" s="35">
        <v>306</v>
      </c>
      <c r="R1539" s="34">
        <v>3.3835299999999998E-5</v>
      </c>
      <c r="S1539" s="35">
        <v>133</v>
      </c>
      <c r="T1539" s="34">
        <v>2.7048700000000001E-5</v>
      </c>
      <c r="U1539" s="35">
        <v>634.19999999999993</v>
      </c>
      <c r="V1539" s="34">
        <v>3.5451899999999998E-5</v>
      </c>
      <c r="W1539" s="35">
        <v>11008.59</v>
      </c>
    </row>
    <row r="1540" spans="1:23" ht="14.45" x14ac:dyDescent="0.3">
      <c r="A1540" s="6" t="s">
        <v>31</v>
      </c>
      <c r="B1540" s="6" t="s">
        <v>161</v>
      </c>
      <c r="C1540" s="6" t="s">
        <v>51</v>
      </c>
      <c r="D1540" s="6" t="s">
        <v>37</v>
      </c>
      <c r="E1540" s="6" t="s">
        <v>36</v>
      </c>
      <c r="F1540" s="24" t="str">
        <f>+TabIPW[[#This Row],[WK]]&amp;TabIPW[[#This Row],[PK]]&amp;TabIPW[[#This Row],[GK]]</f>
        <v>200703</v>
      </c>
      <c r="G1540" s="6" t="s">
        <v>1472</v>
      </c>
      <c r="H1540" s="34">
        <v>1.2589864000000001E-5</v>
      </c>
      <c r="I1540" s="35">
        <v>3986</v>
      </c>
      <c r="J1540" s="34">
        <v>9.7319000000000008E-6</v>
      </c>
      <c r="K1540" s="35">
        <v>2481</v>
      </c>
      <c r="L1540" s="34">
        <v>3.9961700000000001E-5</v>
      </c>
      <c r="M1540" s="35">
        <v>3619.29</v>
      </c>
      <c r="N1540" s="34">
        <v>3.0003300000000001E-5</v>
      </c>
      <c r="O1540" s="35">
        <v>23</v>
      </c>
      <c r="P1540" s="34">
        <v>2.6226800000000001E-5</v>
      </c>
      <c r="Q1540" s="35">
        <v>139</v>
      </c>
      <c r="R1540" s="34">
        <v>2.26416E-5</v>
      </c>
      <c r="S1540" s="35">
        <v>89</v>
      </c>
      <c r="T1540" s="34">
        <v>7.8987999999999997E-6</v>
      </c>
      <c r="U1540" s="35">
        <v>185.2</v>
      </c>
      <c r="V1540" s="34">
        <v>1.16555E-5</v>
      </c>
      <c r="W1540" s="35">
        <v>3619.29</v>
      </c>
    </row>
    <row r="1541" spans="1:23" ht="14.45" x14ac:dyDescent="0.3">
      <c r="A1541" s="6" t="s">
        <v>31</v>
      </c>
      <c r="B1541" s="6" t="s">
        <v>161</v>
      </c>
      <c r="C1541" s="6" t="s">
        <v>51</v>
      </c>
      <c r="D1541" s="6" t="s">
        <v>39</v>
      </c>
      <c r="E1541" s="6" t="s">
        <v>40</v>
      </c>
      <c r="F1541" s="24" t="str">
        <f>+TabIPW[[#This Row],[WK]]&amp;TabIPW[[#This Row],[PK]]&amp;TabIPW[[#This Row],[GK]]</f>
        <v>200704</v>
      </c>
      <c r="G1541" s="6" t="s">
        <v>1473</v>
      </c>
      <c r="H1541" s="34">
        <v>1.2185568E-5</v>
      </c>
      <c r="I1541" s="35">
        <v>3858</v>
      </c>
      <c r="J1541" s="34">
        <v>9.4846999999999992E-6</v>
      </c>
      <c r="K1541" s="35">
        <v>2418</v>
      </c>
      <c r="L1541" s="34">
        <v>3.8678399999999999E-5</v>
      </c>
      <c r="M1541" s="35">
        <v>3503.06</v>
      </c>
      <c r="N1541" s="34">
        <v>1.9567399999999998E-5</v>
      </c>
      <c r="O1541" s="35">
        <v>15</v>
      </c>
      <c r="P1541" s="34">
        <v>2.3019200000000001E-5</v>
      </c>
      <c r="Q1541" s="35">
        <v>122</v>
      </c>
      <c r="R1541" s="34">
        <v>1.7299199999999999E-5</v>
      </c>
      <c r="S1541" s="35">
        <v>68</v>
      </c>
      <c r="T1541" s="34">
        <v>1.1093299999999999E-5</v>
      </c>
      <c r="U1541" s="35">
        <v>260.10000000000002</v>
      </c>
      <c r="V1541" s="34">
        <v>1.12812E-5</v>
      </c>
      <c r="W1541" s="35">
        <v>3503.06</v>
      </c>
    </row>
    <row r="1542" spans="1:23" ht="14.45" x14ac:dyDescent="0.3">
      <c r="A1542" s="6" t="s">
        <v>31</v>
      </c>
      <c r="B1542" s="6" t="s">
        <v>161</v>
      </c>
      <c r="C1542" s="6" t="s">
        <v>51</v>
      </c>
      <c r="D1542" s="6" t="s">
        <v>42</v>
      </c>
      <c r="E1542" s="6" t="s">
        <v>36</v>
      </c>
      <c r="F1542" s="24" t="str">
        <f>+TabIPW[[#This Row],[WK]]&amp;TabIPW[[#This Row],[PK]]&amp;TabIPW[[#This Row],[GK]]</f>
        <v>200705</v>
      </c>
      <c r="G1542" s="6" t="s">
        <v>1474</v>
      </c>
      <c r="H1542" s="34">
        <v>3.2422207999999998E-5</v>
      </c>
      <c r="I1542" s="35">
        <v>10265</v>
      </c>
      <c r="J1542" s="34">
        <v>2.4896500000000001E-5</v>
      </c>
      <c r="K1542" s="35">
        <v>6347</v>
      </c>
      <c r="L1542" s="34">
        <v>1.0291180000000001E-4</v>
      </c>
      <c r="M1542" s="35">
        <v>9320.6200000000008</v>
      </c>
      <c r="N1542" s="34">
        <v>9.2618899999999995E-5</v>
      </c>
      <c r="O1542" s="35">
        <v>71</v>
      </c>
      <c r="P1542" s="34">
        <v>7.0755799999999998E-5</v>
      </c>
      <c r="Q1542" s="35">
        <v>375</v>
      </c>
      <c r="R1542" s="34">
        <v>2.3150500000000001E-5</v>
      </c>
      <c r="S1542" s="35">
        <v>91</v>
      </c>
      <c r="T1542" s="34">
        <v>2.29415E-5</v>
      </c>
      <c r="U1542" s="35">
        <v>537.9</v>
      </c>
      <c r="V1542" s="34">
        <v>3.0015999999999999E-5</v>
      </c>
      <c r="W1542" s="35">
        <v>9320.6200000000008</v>
      </c>
    </row>
    <row r="1543" spans="1:23" ht="14.45" x14ac:dyDescent="0.3">
      <c r="A1543" s="6" t="s">
        <v>31</v>
      </c>
      <c r="B1543" s="6" t="s">
        <v>161</v>
      </c>
      <c r="C1543" s="6" t="s">
        <v>51</v>
      </c>
      <c r="D1543" s="6" t="s">
        <v>44</v>
      </c>
      <c r="E1543" s="6" t="s">
        <v>36</v>
      </c>
      <c r="F1543" s="24" t="str">
        <f>+TabIPW[[#This Row],[WK]]&amp;TabIPW[[#This Row],[PK]]&amp;TabIPW[[#This Row],[GK]]</f>
        <v>200706</v>
      </c>
      <c r="G1543" s="6" t="s">
        <v>1475</v>
      </c>
      <c r="H1543" s="34">
        <v>6.0612000000000005E-6</v>
      </c>
      <c r="I1543" s="35">
        <v>1919</v>
      </c>
      <c r="J1543" s="34">
        <v>4.7071000000000002E-6</v>
      </c>
      <c r="K1543" s="35">
        <v>1200</v>
      </c>
      <c r="L1543" s="34">
        <v>1.92389E-5</v>
      </c>
      <c r="M1543" s="35">
        <v>1742.45</v>
      </c>
      <c r="N1543" s="34">
        <v>1.9567399999999998E-5</v>
      </c>
      <c r="O1543" s="35">
        <v>15</v>
      </c>
      <c r="P1543" s="34">
        <v>1.3396399999999999E-5</v>
      </c>
      <c r="Q1543" s="35">
        <v>71</v>
      </c>
      <c r="R1543" s="34">
        <v>9.4128000000000007E-6</v>
      </c>
      <c r="S1543" s="35">
        <v>37</v>
      </c>
      <c r="T1543" s="34">
        <v>4.0304000000000004E-6</v>
      </c>
      <c r="U1543" s="35">
        <v>94.5</v>
      </c>
      <c r="V1543" s="34">
        <v>5.6114000000000002E-6</v>
      </c>
      <c r="W1543" s="35">
        <v>1742.45</v>
      </c>
    </row>
    <row r="1544" spans="1:23" ht="14.45" x14ac:dyDescent="0.3">
      <c r="A1544" s="6" t="s">
        <v>31</v>
      </c>
      <c r="B1544" s="6" t="s">
        <v>161</v>
      </c>
      <c r="C1544" s="6" t="s">
        <v>51</v>
      </c>
      <c r="D1544" s="6" t="s">
        <v>51</v>
      </c>
      <c r="E1544" s="6" t="s">
        <v>36</v>
      </c>
      <c r="F1544" s="24" t="str">
        <f>+TabIPW[[#This Row],[WK]]&amp;TabIPW[[#This Row],[PK]]&amp;TabIPW[[#This Row],[GK]]</f>
        <v>200707</v>
      </c>
      <c r="G1544" s="6" t="s">
        <v>1476</v>
      </c>
      <c r="H1544" s="34">
        <v>1.5890511999999999E-5</v>
      </c>
      <c r="I1544" s="35">
        <v>5031</v>
      </c>
      <c r="J1544" s="34">
        <v>1.18893E-5</v>
      </c>
      <c r="K1544" s="35">
        <v>3031</v>
      </c>
      <c r="L1544" s="34">
        <v>5.0438400000000001E-5</v>
      </c>
      <c r="M1544" s="35">
        <v>4568.1499999999996</v>
      </c>
      <c r="N1544" s="34">
        <v>3.2612299999999999E-5</v>
      </c>
      <c r="O1544" s="35">
        <v>25</v>
      </c>
      <c r="P1544" s="34">
        <v>3.6226999999999997E-5</v>
      </c>
      <c r="Q1544" s="35">
        <v>192</v>
      </c>
      <c r="R1544" s="34">
        <v>1.5009599999999999E-5</v>
      </c>
      <c r="S1544" s="35">
        <v>59</v>
      </c>
      <c r="T1544" s="34">
        <v>1.5396700000000001E-5</v>
      </c>
      <c r="U1544" s="35">
        <v>361</v>
      </c>
      <c r="V1544" s="34">
        <v>1.4711200000000001E-5</v>
      </c>
      <c r="W1544" s="35">
        <v>4568.1499999999996</v>
      </c>
    </row>
    <row r="1545" spans="1:23" ht="14.45" x14ac:dyDescent="0.3">
      <c r="A1545" s="6" t="s">
        <v>31</v>
      </c>
      <c r="B1545" s="6" t="s">
        <v>161</v>
      </c>
      <c r="C1545" s="6" t="s">
        <v>51</v>
      </c>
      <c r="D1545" s="6" t="s">
        <v>75</v>
      </c>
      <c r="E1545" s="6" t="s">
        <v>36</v>
      </c>
      <c r="F1545" s="24" t="str">
        <f>+TabIPW[[#This Row],[WK]]&amp;TabIPW[[#This Row],[PK]]&amp;TabIPW[[#This Row],[GK]]</f>
        <v>200708</v>
      </c>
      <c r="G1545" s="6" t="s">
        <v>1477</v>
      </c>
      <c r="H1545" s="34">
        <v>1.1424367999999999E-5</v>
      </c>
      <c r="I1545" s="35">
        <v>3617</v>
      </c>
      <c r="J1545" s="34">
        <v>8.4844999999999998E-6</v>
      </c>
      <c r="K1545" s="35">
        <v>2163</v>
      </c>
      <c r="L1545" s="34">
        <v>3.62623E-5</v>
      </c>
      <c r="M1545" s="35">
        <v>3284.24</v>
      </c>
      <c r="N1545" s="34">
        <v>3.1307799999999999E-5</v>
      </c>
      <c r="O1545" s="35">
        <v>24</v>
      </c>
      <c r="P1545" s="34">
        <v>2.2830500000000001E-5</v>
      </c>
      <c r="Q1545" s="35">
        <v>121</v>
      </c>
      <c r="R1545" s="34">
        <v>1.5009599999999999E-5</v>
      </c>
      <c r="S1545" s="35">
        <v>59</v>
      </c>
      <c r="T1545" s="34">
        <v>9.4982E-6</v>
      </c>
      <c r="U1545" s="35">
        <v>222.7</v>
      </c>
      <c r="V1545" s="34">
        <v>1.0576499999999999E-5</v>
      </c>
      <c r="W1545" s="35">
        <v>3284.24</v>
      </c>
    </row>
    <row r="1546" spans="1:23" ht="14.45" x14ac:dyDescent="0.3">
      <c r="A1546" s="6" t="s">
        <v>31</v>
      </c>
      <c r="B1546" s="6" t="s">
        <v>161</v>
      </c>
      <c r="C1546" s="6" t="s">
        <v>51</v>
      </c>
      <c r="D1546" s="6" t="s">
        <v>77</v>
      </c>
      <c r="E1546" s="6" t="s">
        <v>36</v>
      </c>
      <c r="F1546" s="24" t="str">
        <f>+TabIPW[[#This Row],[WK]]&amp;TabIPW[[#This Row],[PK]]&amp;TabIPW[[#This Row],[GK]]</f>
        <v>200709</v>
      </c>
      <c r="G1546" s="6" t="s">
        <v>1478</v>
      </c>
      <c r="H1546" s="34">
        <v>1.2416144E-5</v>
      </c>
      <c r="I1546" s="35">
        <v>3931</v>
      </c>
      <c r="J1546" s="34">
        <v>9.8652E-6</v>
      </c>
      <c r="K1546" s="35">
        <v>2515</v>
      </c>
      <c r="L1546" s="34">
        <v>3.9410299999999998E-5</v>
      </c>
      <c r="M1546" s="35">
        <v>3569.35</v>
      </c>
      <c r="N1546" s="34">
        <v>3.2612299999999999E-5</v>
      </c>
      <c r="O1546" s="35">
        <v>25</v>
      </c>
      <c r="P1546" s="34">
        <v>2.5283399999999999E-5</v>
      </c>
      <c r="Q1546" s="35">
        <v>134</v>
      </c>
      <c r="R1546" s="34">
        <v>6.1310500000000002E-5</v>
      </c>
      <c r="S1546" s="35">
        <v>241</v>
      </c>
      <c r="T1546" s="34">
        <v>3.6679000000000001E-6</v>
      </c>
      <c r="U1546" s="35">
        <v>86</v>
      </c>
      <c r="V1546" s="34">
        <v>1.14947E-5</v>
      </c>
      <c r="W1546" s="35">
        <v>3569.35</v>
      </c>
    </row>
    <row r="1547" spans="1:23" ht="14.45" x14ac:dyDescent="0.3">
      <c r="A1547" s="6" t="s">
        <v>31</v>
      </c>
      <c r="B1547" s="6" t="s">
        <v>161</v>
      </c>
      <c r="C1547" s="6" t="s">
        <v>75</v>
      </c>
      <c r="D1547" s="6" t="s">
        <v>33</v>
      </c>
      <c r="E1547" s="6" t="s">
        <v>40</v>
      </c>
      <c r="F1547" s="24" t="str">
        <f>+TabIPW[[#This Row],[WK]]&amp;TabIPW[[#This Row],[PK]]&amp;TabIPW[[#This Row],[GK]]</f>
        <v>200801</v>
      </c>
      <c r="G1547" s="6" t="s">
        <v>1479</v>
      </c>
      <c r="H1547" s="34">
        <v>1.4491288000000002E-5</v>
      </c>
      <c r="I1547" s="35">
        <v>4588</v>
      </c>
      <c r="J1547" s="34">
        <v>1.09165E-5</v>
      </c>
      <c r="K1547" s="35">
        <v>2783</v>
      </c>
      <c r="L1547" s="34">
        <v>4.1792400000000003E-5</v>
      </c>
      <c r="M1547" s="35">
        <v>3785.1</v>
      </c>
      <c r="N1547" s="34">
        <v>2.73943E-5</v>
      </c>
      <c r="O1547" s="35">
        <v>21</v>
      </c>
      <c r="P1547" s="34">
        <v>2.5283399999999999E-5</v>
      </c>
      <c r="Q1547" s="35">
        <v>134</v>
      </c>
      <c r="R1547" s="34">
        <v>3.3580900000000002E-5</v>
      </c>
      <c r="S1547" s="35">
        <v>132</v>
      </c>
      <c r="T1547" s="34">
        <v>1.09568E-5</v>
      </c>
      <c r="U1547" s="35">
        <v>256.89999999999998</v>
      </c>
      <c r="V1547" s="34">
        <v>1.2189500000000001E-5</v>
      </c>
      <c r="W1547" s="35">
        <v>3785.1</v>
      </c>
    </row>
    <row r="1548" spans="1:23" ht="14.45" x14ac:dyDescent="0.3">
      <c r="A1548" s="6" t="s">
        <v>31</v>
      </c>
      <c r="B1548" s="6" t="s">
        <v>161</v>
      </c>
      <c r="C1548" s="6" t="s">
        <v>75</v>
      </c>
      <c r="D1548" s="6" t="s">
        <v>32</v>
      </c>
      <c r="E1548" s="6" t="s">
        <v>36</v>
      </c>
      <c r="F1548" s="24" t="str">
        <f>+TabIPW[[#This Row],[WK]]&amp;TabIPW[[#This Row],[PK]]&amp;TabIPW[[#This Row],[GK]]</f>
        <v>200802</v>
      </c>
      <c r="G1548" s="6" t="s">
        <v>1480</v>
      </c>
      <c r="H1548" s="34">
        <v>7.7352160000000005E-6</v>
      </c>
      <c r="I1548" s="35">
        <v>2449</v>
      </c>
      <c r="J1548" s="34">
        <v>6.0054000000000001E-6</v>
      </c>
      <c r="K1548" s="35">
        <v>1531</v>
      </c>
      <c r="L1548" s="34">
        <v>2.2308200000000001E-5</v>
      </c>
      <c r="M1548" s="35">
        <v>2020.43</v>
      </c>
      <c r="N1548" s="34">
        <v>1.0435899999999999E-5</v>
      </c>
      <c r="O1548" s="35">
        <v>8</v>
      </c>
      <c r="P1548" s="34">
        <v>1.3962500000000001E-5</v>
      </c>
      <c r="Q1548" s="35">
        <v>74</v>
      </c>
      <c r="R1548" s="34">
        <v>3.1036900000000001E-5</v>
      </c>
      <c r="S1548" s="35">
        <v>122</v>
      </c>
      <c r="T1548" s="34">
        <v>3.8512999999999999E-6</v>
      </c>
      <c r="U1548" s="35">
        <v>90.3</v>
      </c>
      <c r="V1548" s="34">
        <v>6.5065999999999997E-6</v>
      </c>
      <c r="W1548" s="35">
        <v>2020.43</v>
      </c>
    </row>
    <row r="1549" spans="1:23" ht="14.45" x14ac:dyDescent="0.3">
      <c r="A1549" s="6" t="s">
        <v>31</v>
      </c>
      <c r="B1549" s="6" t="s">
        <v>161</v>
      </c>
      <c r="C1549" s="6" t="s">
        <v>75</v>
      </c>
      <c r="D1549" s="6" t="s">
        <v>37</v>
      </c>
      <c r="E1549" s="6" t="s">
        <v>36</v>
      </c>
      <c r="F1549" s="24" t="str">
        <f>+TabIPW[[#This Row],[WK]]&amp;TabIPW[[#This Row],[PK]]&amp;TabIPW[[#This Row],[GK]]</f>
        <v>200803</v>
      </c>
      <c r="G1549" s="6" t="s">
        <v>1481</v>
      </c>
      <c r="H1549" s="34">
        <v>1.34932E-5</v>
      </c>
      <c r="I1549" s="35">
        <v>4272</v>
      </c>
      <c r="J1549" s="34">
        <v>1.06811E-5</v>
      </c>
      <c r="K1549" s="35">
        <v>2723</v>
      </c>
      <c r="L1549" s="34">
        <v>3.8914E-5</v>
      </c>
      <c r="M1549" s="35">
        <v>3524.4</v>
      </c>
      <c r="N1549" s="34">
        <v>2.6089799999999999E-5</v>
      </c>
      <c r="O1549" s="35">
        <v>20</v>
      </c>
      <c r="P1549" s="34">
        <v>2.0000299999999999E-5</v>
      </c>
      <c r="Q1549" s="35">
        <v>106</v>
      </c>
      <c r="R1549" s="34">
        <v>3.2308899999999998E-5</v>
      </c>
      <c r="S1549" s="35">
        <v>127</v>
      </c>
      <c r="T1549" s="34">
        <v>1.1157300000000001E-5</v>
      </c>
      <c r="U1549" s="35">
        <v>261.60000000000002</v>
      </c>
      <c r="V1549" s="34">
        <v>1.13499E-5</v>
      </c>
      <c r="W1549" s="35">
        <v>3524.4</v>
      </c>
    </row>
    <row r="1550" spans="1:23" ht="14.45" x14ac:dyDescent="0.3">
      <c r="A1550" s="6" t="s">
        <v>31</v>
      </c>
      <c r="B1550" s="6" t="s">
        <v>161</v>
      </c>
      <c r="C1550" s="6" t="s">
        <v>75</v>
      </c>
      <c r="D1550" s="6" t="s">
        <v>39</v>
      </c>
      <c r="E1550" s="6" t="s">
        <v>40</v>
      </c>
      <c r="F1550" s="24" t="str">
        <f>+TabIPW[[#This Row],[WK]]&amp;TabIPW[[#This Row],[PK]]&amp;TabIPW[[#This Row],[GK]]</f>
        <v>200804</v>
      </c>
      <c r="G1550" s="6" t="s">
        <v>1482</v>
      </c>
      <c r="H1550" s="34">
        <v>1.4086999999999999E-5</v>
      </c>
      <c r="I1550" s="35">
        <v>4460</v>
      </c>
      <c r="J1550" s="34">
        <v>1.0849800000000001E-5</v>
      </c>
      <c r="K1550" s="35">
        <v>2766</v>
      </c>
      <c r="L1550" s="34">
        <v>4.0626500000000001E-5</v>
      </c>
      <c r="M1550" s="35">
        <v>3679.5</v>
      </c>
      <c r="N1550" s="34">
        <v>3.0003300000000001E-5</v>
      </c>
      <c r="O1550" s="35">
        <v>23</v>
      </c>
      <c r="P1550" s="34">
        <v>3.3774099999999999E-5</v>
      </c>
      <c r="Q1550" s="35">
        <v>179</v>
      </c>
      <c r="R1550" s="34">
        <v>2.97649E-5</v>
      </c>
      <c r="S1550" s="35">
        <v>117</v>
      </c>
      <c r="T1550" s="34">
        <v>1.2863299999999999E-5</v>
      </c>
      <c r="U1550" s="35">
        <v>301.60000000000002</v>
      </c>
      <c r="V1550" s="34">
        <v>1.18494E-5</v>
      </c>
      <c r="W1550" s="35">
        <v>3679.5</v>
      </c>
    </row>
    <row r="1551" spans="1:23" ht="14.45" x14ac:dyDescent="0.3">
      <c r="A1551" s="6" t="s">
        <v>31</v>
      </c>
      <c r="B1551" s="6" t="s">
        <v>161</v>
      </c>
      <c r="C1551" s="6" t="s">
        <v>75</v>
      </c>
      <c r="D1551" s="6" t="s">
        <v>42</v>
      </c>
      <c r="E1551" s="6" t="s">
        <v>36</v>
      </c>
      <c r="F1551" s="24" t="str">
        <f>+TabIPW[[#This Row],[WK]]&amp;TabIPW[[#This Row],[PK]]&amp;TabIPW[[#This Row],[GK]]</f>
        <v>200805</v>
      </c>
      <c r="G1551" s="6" t="s">
        <v>1483</v>
      </c>
      <c r="H1551" s="34">
        <v>1.1733904000000001E-5</v>
      </c>
      <c r="I1551" s="35">
        <v>3715</v>
      </c>
      <c r="J1551" s="34">
        <v>9.1238999999999992E-6</v>
      </c>
      <c r="K1551" s="35">
        <v>2326</v>
      </c>
      <c r="L1551" s="34">
        <v>3.3840300000000002E-5</v>
      </c>
      <c r="M1551" s="35">
        <v>3064.88</v>
      </c>
      <c r="N1551" s="34">
        <v>2.6089799999999999E-5</v>
      </c>
      <c r="O1551" s="35">
        <v>20</v>
      </c>
      <c r="P1551" s="34">
        <v>2.4340000000000001E-5</v>
      </c>
      <c r="Q1551" s="35">
        <v>129</v>
      </c>
      <c r="R1551" s="34">
        <v>1.7553600000000001E-5</v>
      </c>
      <c r="S1551" s="35">
        <v>69</v>
      </c>
      <c r="T1551" s="34">
        <v>1.2748100000000001E-5</v>
      </c>
      <c r="U1551" s="35">
        <v>298.89999999999998</v>
      </c>
      <c r="V1551" s="34">
        <v>9.8701000000000006E-6</v>
      </c>
      <c r="W1551" s="35">
        <v>3064.88</v>
      </c>
    </row>
    <row r="1552" spans="1:23" ht="14.45" x14ac:dyDescent="0.3">
      <c r="A1552" s="6" t="s">
        <v>31</v>
      </c>
      <c r="B1552" s="6" t="s">
        <v>161</v>
      </c>
      <c r="C1552" s="6" t="s">
        <v>75</v>
      </c>
      <c r="D1552" s="6" t="s">
        <v>44</v>
      </c>
      <c r="E1552" s="6" t="s">
        <v>40</v>
      </c>
      <c r="F1552" s="24" t="str">
        <f>+TabIPW[[#This Row],[WK]]&amp;TabIPW[[#This Row],[PK]]&amp;TabIPW[[#This Row],[GK]]</f>
        <v>200806</v>
      </c>
      <c r="G1552" s="6" t="s">
        <v>1484</v>
      </c>
      <c r="H1552" s="34">
        <v>4.4086623999999998E-5</v>
      </c>
      <c r="I1552" s="35">
        <v>13958</v>
      </c>
      <c r="J1552" s="34">
        <v>3.4204700000000001E-5</v>
      </c>
      <c r="K1552" s="35">
        <v>8720</v>
      </c>
      <c r="L1552" s="34">
        <v>1.271445E-4</v>
      </c>
      <c r="M1552" s="35">
        <v>11515.35</v>
      </c>
      <c r="N1552" s="34">
        <v>6.9138000000000001E-5</v>
      </c>
      <c r="O1552" s="35">
        <v>53</v>
      </c>
      <c r="P1552" s="34">
        <v>1.043412E-4</v>
      </c>
      <c r="Q1552" s="35">
        <v>553</v>
      </c>
      <c r="R1552" s="34">
        <v>6.81794E-5</v>
      </c>
      <c r="S1552" s="35">
        <v>268</v>
      </c>
      <c r="T1552" s="34">
        <v>3.5467799999999999E-5</v>
      </c>
      <c r="U1552" s="35">
        <v>831.6</v>
      </c>
      <c r="V1552" s="34">
        <v>3.7083799999999999E-5</v>
      </c>
      <c r="W1552" s="35">
        <v>11515.35</v>
      </c>
    </row>
    <row r="1553" spans="1:23" ht="14.45" x14ac:dyDescent="0.3">
      <c r="A1553" s="6" t="s">
        <v>31</v>
      </c>
      <c r="B1553" s="6" t="s">
        <v>161</v>
      </c>
      <c r="C1553" s="6" t="s">
        <v>75</v>
      </c>
      <c r="D1553" s="6" t="s">
        <v>51</v>
      </c>
      <c r="E1553" s="6" t="s">
        <v>36</v>
      </c>
      <c r="F1553" s="24" t="str">
        <f>+TabIPW[[#This Row],[WK]]&amp;TabIPW[[#This Row],[PK]]&amp;TabIPW[[#This Row],[GK]]</f>
        <v>200807</v>
      </c>
      <c r="G1553" s="6" t="s">
        <v>1485</v>
      </c>
      <c r="H1553" s="34">
        <v>1.2368768000000002E-5</v>
      </c>
      <c r="I1553" s="35">
        <v>3916</v>
      </c>
      <c r="J1553" s="34">
        <v>9.5201000000000006E-6</v>
      </c>
      <c r="K1553" s="35">
        <v>2427</v>
      </c>
      <c r="L1553" s="34">
        <v>3.5671199999999998E-5</v>
      </c>
      <c r="M1553" s="35">
        <v>3230.7</v>
      </c>
      <c r="N1553" s="34">
        <v>3.1307799999999999E-5</v>
      </c>
      <c r="O1553" s="35">
        <v>24</v>
      </c>
      <c r="P1553" s="34">
        <v>1.6226699999999998E-5</v>
      </c>
      <c r="Q1553" s="35">
        <v>86</v>
      </c>
      <c r="R1553" s="34">
        <v>3.1545699999999999E-5</v>
      </c>
      <c r="S1553" s="35">
        <v>124</v>
      </c>
      <c r="T1553" s="34">
        <v>6.3462999999999997E-6</v>
      </c>
      <c r="U1553" s="35">
        <v>148.80000000000001</v>
      </c>
      <c r="V1553" s="34">
        <v>1.0404099999999999E-5</v>
      </c>
      <c r="W1553" s="35">
        <v>3230.7</v>
      </c>
    </row>
    <row r="1554" spans="1:23" ht="14.45" x14ac:dyDescent="0.3">
      <c r="A1554" s="6" t="s">
        <v>31</v>
      </c>
      <c r="B1554" s="6" t="s">
        <v>161</v>
      </c>
      <c r="C1554" s="6" t="s">
        <v>77</v>
      </c>
      <c r="D1554" s="6" t="s">
        <v>33</v>
      </c>
      <c r="E1554" s="6" t="s">
        <v>34</v>
      </c>
      <c r="F1554" s="24" t="str">
        <f>+TabIPW[[#This Row],[WK]]&amp;TabIPW[[#This Row],[PK]]&amp;TabIPW[[#This Row],[GK]]</f>
        <v>200901</v>
      </c>
      <c r="G1554" s="6" t="s">
        <v>1486</v>
      </c>
      <c r="H1554" s="34">
        <v>1.5442008000000001E-5</v>
      </c>
      <c r="I1554" s="35">
        <v>4889</v>
      </c>
      <c r="J1554" s="34">
        <v>1.16461E-5</v>
      </c>
      <c r="K1554" s="35">
        <v>2969</v>
      </c>
      <c r="L1554" s="34">
        <v>5.07961E-5</v>
      </c>
      <c r="M1554" s="35">
        <v>4600.55</v>
      </c>
      <c r="N1554" s="34">
        <v>4.1743699999999998E-5</v>
      </c>
      <c r="O1554" s="35">
        <v>32</v>
      </c>
      <c r="P1554" s="34">
        <v>4.8868600000000002E-5</v>
      </c>
      <c r="Q1554" s="35">
        <v>259</v>
      </c>
      <c r="R1554" s="34">
        <v>4.7318499999999998E-5</v>
      </c>
      <c r="S1554" s="35">
        <v>186</v>
      </c>
      <c r="T1554" s="34">
        <v>1.2534899999999999E-5</v>
      </c>
      <c r="U1554" s="35">
        <v>293.89999999999998</v>
      </c>
      <c r="V1554" s="34">
        <v>1.4815500000000001E-5</v>
      </c>
      <c r="W1554" s="35">
        <v>4600.55</v>
      </c>
    </row>
    <row r="1555" spans="1:23" ht="14.45" x14ac:dyDescent="0.3">
      <c r="A1555" s="6" t="s">
        <v>31</v>
      </c>
      <c r="B1555" s="6" t="s">
        <v>161</v>
      </c>
      <c r="C1555" s="6" t="s">
        <v>77</v>
      </c>
      <c r="D1555" s="6" t="s">
        <v>32</v>
      </c>
      <c r="E1555" s="6" t="s">
        <v>36</v>
      </c>
      <c r="F1555" s="24" t="str">
        <f>+TabIPW[[#This Row],[WK]]&amp;TabIPW[[#This Row],[PK]]&amp;TabIPW[[#This Row],[GK]]</f>
        <v>200902</v>
      </c>
      <c r="G1555" s="6" t="s">
        <v>1487</v>
      </c>
      <c r="H1555" s="34">
        <v>7.7857519999999996E-6</v>
      </c>
      <c r="I1555" s="35">
        <v>2465</v>
      </c>
      <c r="J1555" s="34">
        <v>5.8838000000000003E-6</v>
      </c>
      <c r="K1555" s="35">
        <v>1500</v>
      </c>
      <c r="L1555" s="34">
        <v>2.5611099999999999E-5</v>
      </c>
      <c r="M1555" s="35">
        <v>2319.5700000000002</v>
      </c>
      <c r="N1555" s="34">
        <v>1.0435899999999999E-5</v>
      </c>
      <c r="O1555" s="35">
        <v>8</v>
      </c>
      <c r="P1555" s="34">
        <v>9.6228000000000004E-6</v>
      </c>
      <c r="Q1555" s="35">
        <v>51</v>
      </c>
      <c r="R1555" s="34">
        <v>2.41681E-5</v>
      </c>
      <c r="S1555" s="35">
        <v>95</v>
      </c>
      <c r="T1555" s="34">
        <v>4.2991000000000001E-6</v>
      </c>
      <c r="U1555" s="35">
        <v>100.8</v>
      </c>
      <c r="V1555" s="34">
        <v>7.4699000000000003E-6</v>
      </c>
      <c r="W1555" s="35">
        <v>2319.5700000000002</v>
      </c>
    </row>
    <row r="1556" spans="1:23" ht="14.45" x14ac:dyDescent="0.3">
      <c r="A1556" s="6" t="s">
        <v>31</v>
      </c>
      <c r="B1556" s="6" t="s">
        <v>161</v>
      </c>
      <c r="C1556" s="6" t="s">
        <v>77</v>
      </c>
      <c r="D1556" s="6" t="s">
        <v>37</v>
      </c>
      <c r="E1556" s="6" t="s">
        <v>36</v>
      </c>
      <c r="F1556" s="24" t="str">
        <f>+TabIPW[[#This Row],[WK]]&amp;TabIPW[[#This Row],[PK]]&amp;TabIPW[[#This Row],[GK]]</f>
        <v>200903</v>
      </c>
      <c r="G1556" s="6" t="s">
        <v>1488</v>
      </c>
      <c r="H1556" s="34">
        <v>1.1165368000000001E-5</v>
      </c>
      <c r="I1556" s="35">
        <v>3535</v>
      </c>
      <c r="J1556" s="34">
        <v>8.3628999999999992E-6</v>
      </c>
      <c r="K1556" s="35">
        <v>2132</v>
      </c>
      <c r="L1556" s="34">
        <v>3.6728299999999999E-5</v>
      </c>
      <c r="M1556" s="35">
        <v>3326.44</v>
      </c>
      <c r="N1556" s="34">
        <v>1.43494E-5</v>
      </c>
      <c r="O1556" s="35">
        <v>11</v>
      </c>
      <c r="P1556" s="34">
        <v>1.6038000000000001E-5</v>
      </c>
      <c r="Q1556" s="35">
        <v>85</v>
      </c>
      <c r="R1556" s="34">
        <v>2.5440100000000001E-5</v>
      </c>
      <c r="S1556" s="35">
        <v>100</v>
      </c>
      <c r="T1556" s="34">
        <v>3.1134999999999999E-6</v>
      </c>
      <c r="U1556" s="35">
        <v>73</v>
      </c>
      <c r="V1556" s="34">
        <v>1.0712399999999999E-5</v>
      </c>
      <c r="W1556" s="35">
        <v>3326.44</v>
      </c>
    </row>
    <row r="1557" spans="1:23" ht="14.45" x14ac:dyDescent="0.3">
      <c r="A1557" s="6" t="s">
        <v>31</v>
      </c>
      <c r="B1557" s="6" t="s">
        <v>161</v>
      </c>
      <c r="C1557" s="6" t="s">
        <v>77</v>
      </c>
      <c r="D1557" s="6" t="s">
        <v>39</v>
      </c>
      <c r="E1557" s="6" t="s">
        <v>36</v>
      </c>
      <c r="F1557" s="24" t="str">
        <f>+TabIPW[[#This Row],[WK]]&amp;TabIPW[[#This Row],[PK]]&amp;TabIPW[[#This Row],[GK]]</f>
        <v>200904</v>
      </c>
      <c r="G1557" s="6" t="s">
        <v>1489</v>
      </c>
      <c r="H1557" s="34">
        <v>1.2485631999999999E-5</v>
      </c>
      <c r="I1557" s="35">
        <v>3953</v>
      </c>
      <c r="J1557" s="34">
        <v>9.6376999999999992E-6</v>
      </c>
      <c r="K1557" s="35">
        <v>2457</v>
      </c>
      <c r="L1557" s="34">
        <v>4.1071100000000001E-5</v>
      </c>
      <c r="M1557" s="35">
        <v>3719.77</v>
      </c>
      <c r="N1557" s="34">
        <v>3.39168E-5</v>
      </c>
      <c r="O1557" s="35">
        <v>26</v>
      </c>
      <c r="P1557" s="34">
        <v>2.0943700000000001E-5</v>
      </c>
      <c r="Q1557" s="35">
        <v>111</v>
      </c>
      <c r="R1557" s="34">
        <v>1.9334399999999999E-5</v>
      </c>
      <c r="S1557" s="35">
        <v>76</v>
      </c>
      <c r="T1557" s="34">
        <v>1.56867E-5</v>
      </c>
      <c r="U1557" s="35">
        <v>367.8</v>
      </c>
      <c r="V1557" s="34">
        <v>1.19791E-5</v>
      </c>
      <c r="W1557" s="35">
        <v>3719.77</v>
      </c>
    </row>
    <row r="1558" spans="1:23" ht="14.45" x14ac:dyDescent="0.3">
      <c r="A1558" s="6" t="s">
        <v>31</v>
      </c>
      <c r="B1558" s="6" t="s">
        <v>161</v>
      </c>
      <c r="C1558" s="6" t="s">
        <v>77</v>
      </c>
      <c r="D1558" s="6" t="s">
        <v>42</v>
      </c>
      <c r="E1558" s="6" t="s">
        <v>36</v>
      </c>
      <c r="F1558" s="24" t="str">
        <f>+TabIPW[[#This Row],[WK]]&amp;TabIPW[[#This Row],[PK]]&amp;TabIPW[[#This Row],[GK]]</f>
        <v>200905</v>
      </c>
      <c r="G1558" s="6" t="s">
        <v>1486</v>
      </c>
      <c r="H1558" s="34">
        <v>1.2011856000000001E-5</v>
      </c>
      <c r="I1558" s="35">
        <v>3803</v>
      </c>
      <c r="J1558" s="34">
        <v>9.1355999999999994E-6</v>
      </c>
      <c r="K1558" s="35">
        <v>2329</v>
      </c>
      <c r="L1558" s="34">
        <v>3.9512599999999998E-5</v>
      </c>
      <c r="M1558" s="35">
        <v>3578.62</v>
      </c>
      <c r="N1558" s="34">
        <v>2.0871899999999999E-5</v>
      </c>
      <c r="O1558" s="35">
        <v>16</v>
      </c>
      <c r="P1558" s="34">
        <v>8.6794000000000003E-6</v>
      </c>
      <c r="Q1558" s="35">
        <v>46</v>
      </c>
      <c r="R1558" s="34">
        <v>3.0273700000000001E-5</v>
      </c>
      <c r="S1558" s="35">
        <v>119</v>
      </c>
      <c r="T1558" s="34">
        <v>6.8794999999999999E-6</v>
      </c>
      <c r="U1558" s="35">
        <v>161.30000000000001</v>
      </c>
      <c r="V1558" s="34">
        <v>1.15245E-5</v>
      </c>
      <c r="W1558" s="35">
        <v>3578.62</v>
      </c>
    </row>
    <row r="1559" spans="1:23" ht="14.45" x14ac:dyDescent="0.3">
      <c r="A1559" s="6" t="s">
        <v>31</v>
      </c>
      <c r="B1559" s="6" t="s">
        <v>161</v>
      </c>
      <c r="C1559" s="6" t="s">
        <v>90</v>
      </c>
      <c r="D1559" s="6" t="s">
        <v>33</v>
      </c>
      <c r="E1559" s="6" t="s">
        <v>34</v>
      </c>
      <c r="F1559" s="24" t="str">
        <f>+TabIPW[[#This Row],[WK]]&amp;TabIPW[[#This Row],[PK]]&amp;TabIPW[[#This Row],[GK]]</f>
        <v>201001</v>
      </c>
      <c r="G1559" s="6" t="s">
        <v>1490</v>
      </c>
      <c r="H1559" s="34">
        <v>4.2295744000000003E-5</v>
      </c>
      <c r="I1559" s="35">
        <v>13391</v>
      </c>
      <c r="J1559" s="34">
        <v>3.2737700000000003E-5</v>
      </c>
      <c r="K1559" s="35">
        <v>8346</v>
      </c>
      <c r="L1559" s="34">
        <v>1.199097E-4</v>
      </c>
      <c r="M1559" s="35">
        <v>10860.1</v>
      </c>
      <c r="N1559" s="34">
        <v>8.4791900000000004E-5</v>
      </c>
      <c r="O1559" s="35">
        <v>65</v>
      </c>
      <c r="P1559" s="34">
        <v>1.3188880000000001E-4</v>
      </c>
      <c r="Q1559" s="35">
        <v>699</v>
      </c>
      <c r="R1559" s="34">
        <v>1.195683E-4</v>
      </c>
      <c r="S1559" s="35">
        <v>470</v>
      </c>
      <c r="T1559" s="34">
        <v>3.9195400000000001E-5</v>
      </c>
      <c r="U1559" s="35">
        <v>919</v>
      </c>
      <c r="V1559" s="34">
        <v>3.49737E-5</v>
      </c>
      <c r="W1559" s="35">
        <v>10860.1</v>
      </c>
    </row>
    <row r="1560" spans="1:23" ht="14.45" x14ac:dyDescent="0.3">
      <c r="A1560" s="6" t="s">
        <v>31</v>
      </c>
      <c r="B1560" s="6" t="s">
        <v>161</v>
      </c>
      <c r="C1560" s="6" t="s">
        <v>90</v>
      </c>
      <c r="D1560" s="6" t="s">
        <v>32</v>
      </c>
      <c r="E1560" s="6" t="s">
        <v>40</v>
      </c>
      <c r="F1560" s="24" t="str">
        <f>+TabIPW[[#This Row],[WK]]&amp;TabIPW[[#This Row],[PK]]&amp;TabIPW[[#This Row],[GK]]</f>
        <v>201002</v>
      </c>
      <c r="G1560" s="6" t="s">
        <v>1491</v>
      </c>
      <c r="H1560" s="34">
        <v>1.7927760000000002E-5</v>
      </c>
      <c r="I1560" s="35">
        <v>5676</v>
      </c>
      <c r="J1560" s="34">
        <v>1.32739E-5</v>
      </c>
      <c r="K1560" s="35">
        <v>3384</v>
      </c>
      <c r="L1560" s="34">
        <v>5.0825799999999997E-5</v>
      </c>
      <c r="M1560" s="35">
        <v>4603.24</v>
      </c>
      <c r="N1560" s="34">
        <v>4.3048199999999999E-5</v>
      </c>
      <c r="O1560" s="35">
        <v>33</v>
      </c>
      <c r="P1560" s="34">
        <v>2.6038100000000001E-5</v>
      </c>
      <c r="Q1560" s="35">
        <v>138</v>
      </c>
      <c r="R1560" s="34">
        <v>5.95297E-5</v>
      </c>
      <c r="S1560" s="35">
        <v>234</v>
      </c>
      <c r="T1560" s="34">
        <v>1.75207E-5</v>
      </c>
      <c r="U1560" s="35">
        <v>410.8</v>
      </c>
      <c r="V1560" s="34">
        <v>1.4824199999999999E-5</v>
      </c>
      <c r="W1560" s="35">
        <v>4603.24</v>
      </c>
    </row>
    <row r="1561" spans="1:23" ht="14.45" x14ac:dyDescent="0.3">
      <c r="A1561" s="6" t="s">
        <v>31</v>
      </c>
      <c r="B1561" s="6" t="s">
        <v>161</v>
      </c>
      <c r="C1561" s="6" t="s">
        <v>90</v>
      </c>
      <c r="D1561" s="6" t="s">
        <v>37</v>
      </c>
      <c r="E1561" s="6" t="s">
        <v>36</v>
      </c>
      <c r="F1561" s="24" t="str">
        <f>+TabIPW[[#This Row],[WK]]&amp;TabIPW[[#This Row],[PK]]&amp;TabIPW[[#This Row],[GK]]</f>
        <v>201003</v>
      </c>
      <c r="G1561" s="6" t="s">
        <v>1492</v>
      </c>
      <c r="H1561" s="34">
        <v>7.9215679999999996E-6</v>
      </c>
      <c r="I1561" s="35">
        <v>2508</v>
      </c>
      <c r="J1561" s="34">
        <v>5.9309000000000003E-6</v>
      </c>
      <c r="K1561" s="35">
        <v>1512</v>
      </c>
      <c r="L1561" s="34">
        <v>2.2457900000000001E-5</v>
      </c>
      <c r="M1561" s="35">
        <v>2033.99</v>
      </c>
      <c r="N1561" s="34">
        <v>1.17404E-5</v>
      </c>
      <c r="O1561" s="35">
        <v>9</v>
      </c>
      <c r="P1561" s="34">
        <v>1.13209E-5</v>
      </c>
      <c r="Q1561" s="35">
        <v>60</v>
      </c>
      <c r="R1561" s="34">
        <v>2.7220899999999999E-5</v>
      </c>
      <c r="S1561" s="35">
        <v>107</v>
      </c>
      <c r="T1561" s="34">
        <v>6.1715000000000001E-6</v>
      </c>
      <c r="U1561" s="35">
        <v>144.70000000000002</v>
      </c>
      <c r="V1561" s="34">
        <v>6.5502000000000004E-6</v>
      </c>
      <c r="W1561" s="35">
        <v>2033.99</v>
      </c>
    </row>
    <row r="1562" spans="1:23" ht="14.45" x14ac:dyDescent="0.3">
      <c r="A1562" s="6" t="s">
        <v>31</v>
      </c>
      <c r="B1562" s="6" t="s">
        <v>161</v>
      </c>
      <c r="C1562" s="6" t="s">
        <v>90</v>
      </c>
      <c r="D1562" s="6" t="s">
        <v>39</v>
      </c>
      <c r="E1562" s="6" t="s">
        <v>36</v>
      </c>
      <c r="F1562" s="24" t="str">
        <f>+TabIPW[[#This Row],[WK]]&amp;TabIPW[[#This Row],[PK]]&amp;TabIPW[[#This Row],[GK]]</f>
        <v>201004</v>
      </c>
      <c r="G1562" s="6" t="s">
        <v>1493</v>
      </c>
      <c r="H1562" s="34">
        <v>1.1876032E-5</v>
      </c>
      <c r="I1562" s="35">
        <v>3760</v>
      </c>
      <c r="J1562" s="34">
        <v>9.0257999999999992E-6</v>
      </c>
      <c r="K1562" s="35">
        <v>2301</v>
      </c>
      <c r="L1562" s="34">
        <v>3.3668899999999999E-5</v>
      </c>
      <c r="M1562" s="35">
        <v>3049.36</v>
      </c>
      <c r="N1562" s="34">
        <v>1.69584E-5</v>
      </c>
      <c r="O1562" s="35">
        <v>13</v>
      </c>
      <c r="P1562" s="34">
        <v>1.7924800000000002E-5</v>
      </c>
      <c r="Q1562" s="35">
        <v>95</v>
      </c>
      <c r="R1562" s="34">
        <v>2.3659299999999999E-5</v>
      </c>
      <c r="S1562" s="35">
        <v>93</v>
      </c>
      <c r="T1562" s="34">
        <v>1.10549E-5</v>
      </c>
      <c r="U1562" s="35">
        <v>259.2</v>
      </c>
      <c r="V1562" s="34">
        <v>9.8200999999999994E-6</v>
      </c>
      <c r="W1562" s="35">
        <v>3049.36</v>
      </c>
    </row>
    <row r="1563" spans="1:23" ht="14.45" x14ac:dyDescent="0.3">
      <c r="A1563" s="6" t="s">
        <v>31</v>
      </c>
      <c r="B1563" s="6" t="s">
        <v>161</v>
      </c>
      <c r="C1563" s="6" t="s">
        <v>90</v>
      </c>
      <c r="D1563" s="6" t="s">
        <v>42</v>
      </c>
      <c r="E1563" s="6" t="s">
        <v>36</v>
      </c>
      <c r="F1563" s="24" t="str">
        <f>+TabIPW[[#This Row],[WK]]&amp;TabIPW[[#This Row],[PK]]&amp;TabIPW[[#This Row],[GK]]</f>
        <v>201005</v>
      </c>
      <c r="G1563" s="6" t="s">
        <v>1494</v>
      </c>
      <c r="H1563" s="34">
        <v>6.4307440000000005E-6</v>
      </c>
      <c r="I1563" s="35">
        <v>2036</v>
      </c>
      <c r="J1563" s="34">
        <v>4.5461999999999998E-6</v>
      </c>
      <c r="K1563" s="35">
        <v>1159</v>
      </c>
      <c r="L1563" s="34">
        <v>1.82314E-5</v>
      </c>
      <c r="M1563" s="35">
        <v>1651.2</v>
      </c>
      <c r="N1563" s="34">
        <v>1.0435899999999999E-5</v>
      </c>
      <c r="O1563" s="35">
        <v>8</v>
      </c>
      <c r="P1563" s="34">
        <v>1.0566200000000001E-5</v>
      </c>
      <c r="Q1563" s="35">
        <v>56</v>
      </c>
      <c r="R1563" s="34">
        <v>1.6535999999999999E-5</v>
      </c>
      <c r="S1563" s="35">
        <v>65</v>
      </c>
      <c r="T1563" s="34">
        <v>4.6786999999999998E-6</v>
      </c>
      <c r="U1563" s="35">
        <v>109.7</v>
      </c>
      <c r="V1563" s="34">
        <v>5.3175000000000003E-6</v>
      </c>
      <c r="W1563" s="35">
        <v>1651.2</v>
      </c>
    </row>
    <row r="1564" spans="1:23" ht="14.45" x14ac:dyDescent="0.3">
      <c r="A1564" s="6" t="s">
        <v>31</v>
      </c>
      <c r="B1564" s="6" t="s">
        <v>161</v>
      </c>
      <c r="C1564" s="6" t="s">
        <v>90</v>
      </c>
      <c r="D1564" s="6" t="s">
        <v>44</v>
      </c>
      <c r="E1564" s="6" t="s">
        <v>36</v>
      </c>
      <c r="F1564" s="24" t="str">
        <f>+TabIPW[[#This Row],[WK]]&amp;TabIPW[[#This Row],[PK]]&amp;TabIPW[[#This Row],[GK]]</f>
        <v>201006</v>
      </c>
      <c r="G1564" s="6" t="s">
        <v>1495</v>
      </c>
      <c r="H1564" s="34">
        <v>5.0536319999999994E-6</v>
      </c>
      <c r="I1564" s="35">
        <v>1600</v>
      </c>
      <c r="J1564" s="34">
        <v>3.6441E-6</v>
      </c>
      <c r="K1564" s="35">
        <v>929</v>
      </c>
      <c r="L1564" s="34">
        <v>1.4327200000000001E-5</v>
      </c>
      <c r="M1564" s="35">
        <v>1297.5999999999999</v>
      </c>
      <c r="N1564" s="34">
        <v>1.0435899999999999E-5</v>
      </c>
      <c r="O1564" s="35">
        <v>8</v>
      </c>
      <c r="P1564" s="34">
        <v>2.6415999999999998E-6</v>
      </c>
      <c r="Q1564" s="35">
        <v>14</v>
      </c>
      <c r="R1564" s="34">
        <v>1.34832E-5</v>
      </c>
      <c r="S1564" s="35">
        <v>53</v>
      </c>
      <c r="T1564" s="34">
        <v>2.6998E-6</v>
      </c>
      <c r="U1564" s="35">
        <v>63.3</v>
      </c>
      <c r="V1564" s="34">
        <v>4.1787999999999997E-6</v>
      </c>
      <c r="W1564" s="35">
        <v>1297.5999999999999</v>
      </c>
    </row>
    <row r="1565" spans="1:23" ht="14.45" x14ac:dyDescent="0.3">
      <c r="A1565" s="6" t="s">
        <v>31</v>
      </c>
      <c r="B1565" s="6" t="s">
        <v>161</v>
      </c>
      <c r="C1565" s="6" t="s">
        <v>90</v>
      </c>
      <c r="D1565" s="6" t="s">
        <v>51</v>
      </c>
      <c r="E1565" s="6" t="s">
        <v>36</v>
      </c>
      <c r="F1565" s="24" t="str">
        <f>+TabIPW[[#This Row],[WK]]&amp;TabIPW[[#This Row],[PK]]&amp;TabIPW[[#This Row],[GK]]</f>
        <v>201007</v>
      </c>
      <c r="G1565" s="6" t="s">
        <v>1496</v>
      </c>
      <c r="H1565" s="34">
        <v>1.0903207999999999E-5</v>
      </c>
      <c r="I1565" s="35">
        <v>3452</v>
      </c>
      <c r="J1565" s="34">
        <v>7.9942000000000005E-6</v>
      </c>
      <c r="K1565" s="35">
        <v>2038</v>
      </c>
      <c r="L1565" s="34">
        <v>3.0910900000000002E-5</v>
      </c>
      <c r="M1565" s="35">
        <v>2799.57</v>
      </c>
      <c r="N1565" s="34">
        <v>1.17404E-5</v>
      </c>
      <c r="O1565" s="35">
        <v>9</v>
      </c>
      <c r="P1565" s="34">
        <v>1.2452999999999999E-5</v>
      </c>
      <c r="Q1565" s="35">
        <v>66</v>
      </c>
      <c r="R1565" s="34">
        <v>2.6712100000000001E-5</v>
      </c>
      <c r="S1565" s="35">
        <v>105</v>
      </c>
      <c r="T1565" s="34">
        <v>5.327E-6</v>
      </c>
      <c r="U1565" s="35">
        <v>124.9</v>
      </c>
      <c r="V1565" s="34">
        <v>9.0157000000000008E-6</v>
      </c>
      <c r="W1565" s="35">
        <v>2799.57</v>
      </c>
    </row>
    <row r="1566" spans="1:23" ht="14.45" x14ac:dyDescent="0.3">
      <c r="A1566" s="6" t="s">
        <v>31</v>
      </c>
      <c r="B1566" s="6" t="s">
        <v>161</v>
      </c>
      <c r="C1566" s="6" t="s">
        <v>90</v>
      </c>
      <c r="D1566" s="6" t="s">
        <v>75</v>
      </c>
      <c r="E1566" s="6" t="s">
        <v>36</v>
      </c>
      <c r="F1566" s="24" t="str">
        <f>+TabIPW[[#This Row],[WK]]&amp;TabIPW[[#This Row],[PK]]&amp;TabIPW[[#This Row],[GK]]</f>
        <v>201008</v>
      </c>
      <c r="G1566" s="6" t="s">
        <v>1497</v>
      </c>
      <c r="H1566" s="34">
        <v>7.8741919999999997E-6</v>
      </c>
      <c r="I1566" s="35">
        <v>2493</v>
      </c>
      <c r="J1566" s="34">
        <v>6.1975999999999998E-6</v>
      </c>
      <c r="K1566" s="35">
        <v>1580</v>
      </c>
      <c r="L1566" s="34">
        <v>2.2323500000000001E-5</v>
      </c>
      <c r="M1566" s="35">
        <v>2021.82</v>
      </c>
      <c r="N1566" s="34">
        <v>1.17404E-5</v>
      </c>
      <c r="O1566" s="35">
        <v>9</v>
      </c>
      <c r="P1566" s="34">
        <v>1.2452999999999999E-5</v>
      </c>
      <c r="Q1566" s="35">
        <v>66</v>
      </c>
      <c r="R1566" s="34">
        <v>1.42464E-5</v>
      </c>
      <c r="S1566" s="35">
        <v>56</v>
      </c>
      <c r="T1566" s="34">
        <v>7.7409999999999992E-6</v>
      </c>
      <c r="U1566" s="35">
        <v>181.5</v>
      </c>
      <c r="V1566" s="34">
        <v>6.511E-6</v>
      </c>
      <c r="W1566" s="35">
        <v>2021.82</v>
      </c>
    </row>
    <row r="1567" spans="1:23" ht="14.45" x14ac:dyDescent="0.3">
      <c r="A1567" s="6" t="s">
        <v>31</v>
      </c>
      <c r="B1567" s="6" t="s">
        <v>161</v>
      </c>
      <c r="C1567" s="6" t="s">
        <v>90</v>
      </c>
      <c r="D1567" s="6" t="s">
        <v>77</v>
      </c>
      <c r="E1567" s="6" t="s">
        <v>36</v>
      </c>
      <c r="F1567" s="24" t="str">
        <f>+TabIPW[[#This Row],[WK]]&amp;TabIPW[[#This Row],[PK]]&amp;TabIPW[[#This Row],[GK]]</f>
        <v>201009</v>
      </c>
      <c r="G1567" s="6" t="s">
        <v>1490</v>
      </c>
      <c r="H1567" s="34">
        <v>1.8066735999999999E-5</v>
      </c>
      <c r="I1567" s="35">
        <v>5720</v>
      </c>
      <c r="J1567" s="34">
        <v>1.3540700000000001E-5</v>
      </c>
      <c r="K1567" s="35">
        <v>3452</v>
      </c>
      <c r="L1567" s="34">
        <v>5.12197E-5</v>
      </c>
      <c r="M1567" s="35">
        <v>4638.92</v>
      </c>
      <c r="N1567" s="34">
        <v>2.86988E-5</v>
      </c>
      <c r="O1567" s="35">
        <v>22</v>
      </c>
      <c r="P1567" s="34">
        <v>2.05663E-5</v>
      </c>
      <c r="Q1567" s="35">
        <v>109</v>
      </c>
      <c r="R1567" s="34">
        <v>2.8747299999999998E-5</v>
      </c>
      <c r="S1567" s="35">
        <v>113</v>
      </c>
      <c r="T1567" s="34">
        <v>9.9503000000000003E-6</v>
      </c>
      <c r="U1567" s="35">
        <v>233.3</v>
      </c>
      <c r="V1567" s="34">
        <v>1.4939100000000001E-5</v>
      </c>
      <c r="W1567" s="35">
        <v>4638.92</v>
      </c>
    </row>
    <row r="1568" spans="1:23" ht="14.45" x14ac:dyDescent="0.3">
      <c r="A1568" s="6" t="s">
        <v>31</v>
      </c>
      <c r="B1568" s="6" t="s">
        <v>161</v>
      </c>
      <c r="C1568" s="6" t="s">
        <v>92</v>
      </c>
      <c r="D1568" s="6" t="s">
        <v>33</v>
      </c>
      <c r="E1568" s="6" t="s">
        <v>40</v>
      </c>
      <c r="F1568" s="24" t="str">
        <f>+TabIPW[[#This Row],[WK]]&amp;TabIPW[[#This Row],[PK]]&amp;TabIPW[[#This Row],[GK]]</f>
        <v>201101</v>
      </c>
      <c r="G1568" s="6" t="s">
        <v>1498</v>
      </c>
      <c r="H1568" s="34">
        <v>3.1812616000000005E-5</v>
      </c>
      <c r="I1568" s="35">
        <v>10072</v>
      </c>
      <c r="J1568" s="34">
        <v>2.4461099999999999E-5</v>
      </c>
      <c r="K1568" s="35">
        <v>6236</v>
      </c>
      <c r="L1568" s="34">
        <v>9.1301800000000001E-5</v>
      </c>
      <c r="M1568" s="35">
        <v>8269.11</v>
      </c>
      <c r="N1568" s="34">
        <v>9.2618899999999995E-5</v>
      </c>
      <c r="O1568" s="35">
        <v>71</v>
      </c>
      <c r="P1568" s="34">
        <v>5.84914E-5</v>
      </c>
      <c r="Q1568" s="35">
        <v>310</v>
      </c>
      <c r="R1568" s="34">
        <v>5.4441699999999997E-5</v>
      </c>
      <c r="S1568" s="35">
        <v>214</v>
      </c>
      <c r="T1568" s="34">
        <v>2.2096999999999999E-5</v>
      </c>
      <c r="U1568" s="35">
        <v>518.09999999999991</v>
      </c>
      <c r="V1568" s="34">
        <v>2.66297E-5</v>
      </c>
      <c r="W1568" s="35">
        <v>8269.11</v>
      </c>
    </row>
    <row r="1569" spans="1:23" ht="14.45" x14ac:dyDescent="0.3">
      <c r="A1569" s="6" t="s">
        <v>31</v>
      </c>
      <c r="B1569" s="6" t="s">
        <v>161</v>
      </c>
      <c r="C1569" s="6" t="s">
        <v>92</v>
      </c>
      <c r="D1569" s="6" t="s">
        <v>32</v>
      </c>
      <c r="E1569" s="6" t="s">
        <v>36</v>
      </c>
      <c r="F1569" s="24" t="str">
        <f>+TabIPW[[#This Row],[WK]]&amp;TabIPW[[#This Row],[PK]]&amp;TabIPW[[#This Row],[GK]]</f>
        <v>201102</v>
      </c>
      <c r="G1569" s="6" t="s">
        <v>1499</v>
      </c>
      <c r="H1569" s="34">
        <v>1.1746536000000002E-5</v>
      </c>
      <c r="I1569" s="35">
        <v>3719</v>
      </c>
      <c r="J1569" s="34">
        <v>8.8454E-6</v>
      </c>
      <c r="K1569" s="35">
        <v>2255</v>
      </c>
      <c r="L1569" s="34">
        <v>3.3712399999999999E-5</v>
      </c>
      <c r="M1569" s="35">
        <v>3053.3</v>
      </c>
      <c r="N1569" s="34">
        <v>2.4785300000000001E-5</v>
      </c>
      <c r="O1569" s="35">
        <v>19</v>
      </c>
      <c r="P1569" s="34">
        <v>1.9245600000000001E-5</v>
      </c>
      <c r="Q1569" s="35">
        <v>102</v>
      </c>
      <c r="R1569" s="34">
        <v>2.97649E-5</v>
      </c>
      <c r="S1569" s="35">
        <v>117</v>
      </c>
      <c r="T1569" s="34">
        <v>9.1526999999999996E-6</v>
      </c>
      <c r="U1569" s="35">
        <v>214.6</v>
      </c>
      <c r="V1569" s="34">
        <v>9.8328000000000001E-6</v>
      </c>
      <c r="W1569" s="35">
        <v>3053.3</v>
      </c>
    </row>
    <row r="1570" spans="1:23" ht="14.45" x14ac:dyDescent="0.3">
      <c r="A1570" s="6" t="s">
        <v>31</v>
      </c>
      <c r="B1570" s="6" t="s">
        <v>161</v>
      </c>
      <c r="C1570" s="6" t="s">
        <v>92</v>
      </c>
      <c r="D1570" s="6" t="s">
        <v>37</v>
      </c>
      <c r="E1570" s="6" t="s">
        <v>36</v>
      </c>
      <c r="F1570" s="24" t="str">
        <f>+TabIPW[[#This Row],[WK]]&amp;TabIPW[[#This Row],[PK]]&amp;TabIPW[[#This Row],[GK]]</f>
        <v>201103</v>
      </c>
      <c r="G1570" s="6" t="s">
        <v>1500</v>
      </c>
      <c r="H1570" s="34">
        <v>9.6208559999999993E-6</v>
      </c>
      <c r="I1570" s="35">
        <v>3046</v>
      </c>
      <c r="J1570" s="34">
        <v>7.2331999999999996E-6</v>
      </c>
      <c r="K1570" s="35">
        <v>1844</v>
      </c>
      <c r="L1570" s="34">
        <v>2.7611799999999999E-5</v>
      </c>
      <c r="M1570" s="35">
        <v>2500.77</v>
      </c>
      <c r="N1570" s="34">
        <v>1.69584E-5</v>
      </c>
      <c r="O1570" s="35">
        <v>13</v>
      </c>
      <c r="P1570" s="34">
        <v>2.0943700000000001E-5</v>
      </c>
      <c r="Q1570" s="35">
        <v>111</v>
      </c>
      <c r="R1570" s="34">
        <v>2.3659299999999999E-5</v>
      </c>
      <c r="S1570" s="35">
        <v>93</v>
      </c>
      <c r="T1570" s="34">
        <v>8.2059000000000005E-6</v>
      </c>
      <c r="U1570" s="35">
        <v>192.4</v>
      </c>
      <c r="V1570" s="34">
        <v>8.0533999999999998E-6</v>
      </c>
      <c r="W1570" s="35">
        <v>2500.77</v>
      </c>
    </row>
    <row r="1571" spans="1:23" ht="14.45" x14ac:dyDescent="0.3">
      <c r="A1571" s="6" t="s">
        <v>31</v>
      </c>
      <c r="B1571" s="6" t="s">
        <v>161</v>
      </c>
      <c r="C1571" s="6" t="s">
        <v>92</v>
      </c>
      <c r="D1571" s="6" t="s">
        <v>39</v>
      </c>
      <c r="E1571" s="6" t="s">
        <v>40</v>
      </c>
      <c r="F1571" s="24" t="str">
        <f>+TabIPW[[#This Row],[WK]]&amp;TabIPW[[#This Row],[PK]]&amp;TabIPW[[#This Row],[GK]]</f>
        <v>201104</v>
      </c>
      <c r="G1571" s="6" t="s">
        <v>1501</v>
      </c>
      <c r="H1571" s="34">
        <v>8.4901039999999995E-6</v>
      </c>
      <c r="I1571" s="35">
        <v>2688</v>
      </c>
      <c r="J1571" s="34">
        <v>6.4211999999999996E-6</v>
      </c>
      <c r="K1571" s="35">
        <v>1637</v>
      </c>
      <c r="L1571" s="34">
        <v>2.4366500000000001E-5</v>
      </c>
      <c r="M1571" s="35">
        <v>2206.85</v>
      </c>
      <c r="N1571" s="34">
        <v>1.0435899999999999E-5</v>
      </c>
      <c r="O1571" s="35">
        <v>8</v>
      </c>
      <c r="P1571" s="34">
        <v>9.0566999999999992E-6</v>
      </c>
      <c r="Q1571" s="35">
        <v>48</v>
      </c>
      <c r="R1571" s="34">
        <v>3.0019299999999999E-5</v>
      </c>
      <c r="S1571" s="35">
        <v>118</v>
      </c>
      <c r="T1571" s="34">
        <v>9.2422999999999996E-6</v>
      </c>
      <c r="U1571" s="35">
        <v>216.7</v>
      </c>
      <c r="V1571" s="34">
        <v>7.1068999999999997E-6</v>
      </c>
      <c r="W1571" s="35">
        <v>2206.85</v>
      </c>
    </row>
    <row r="1572" spans="1:23" ht="14.45" x14ac:dyDescent="0.3">
      <c r="A1572" s="6" t="s">
        <v>31</v>
      </c>
      <c r="B1572" s="6" t="s">
        <v>161</v>
      </c>
      <c r="C1572" s="6" t="s">
        <v>92</v>
      </c>
      <c r="D1572" s="6" t="s">
        <v>42</v>
      </c>
      <c r="E1572" s="6" t="s">
        <v>36</v>
      </c>
      <c r="F1572" s="24" t="str">
        <f>+TabIPW[[#This Row],[WK]]&amp;TabIPW[[#This Row],[PK]]&amp;TabIPW[[#This Row],[GK]]</f>
        <v>201105</v>
      </c>
      <c r="G1572" s="6" t="s">
        <v>1502</v>
      </c>
      <c r="H1572" s="34">
        <v>1.1478064000000001E-5</v>
      </c>
      <c r="I1572" s="35">
        <v>3634</v>
      </c>
      <c r="J1572" s="34">
        <v>8.8571000000000003E-6</v>
      </c>
      <c r="K1572" s="35">
        <v>2258</v>
      </c>
      <c r="L1572" s="34">
        <v>3.2941799999999997E-5</v>
      </c>
      <c r="M1572" s="35">
        <v>2983.51</v>
      </c>
      <c r="N1572" s="34">
        <v>1.5653899999999999E-5</v>
      </c>
      <c r="O1572" s="35">
        <v>12</v>
      </c>
      <c r="P1572" s="34">
        <v>1.8302199999999999E-5</v>
      </c>
      <c r="Q1572" s="35">
        <v>97</v>
      </c>
      <c r="R1572" s="34">
        <v>3.3072099999999998E-5</v>
      </c>
      <c r="S1572" s="35">
        <v>130</v>
      </c>
      <c r="T1572" s="34">
        <v>7.0415000000000003E-6</v>
      </c>
      <c r="U1572" s="35">
        <v>165.10000000000002</v>
      </c>
      <c r="V1572" s="34">
        <v>9.6080000000000002E-6</v>
      </c>
      <c r="W1572" s="35">
        <v>2983.51</v>
      </c>
    </row>
    <row r="1573" spans="1:23" ht="14.45" x14ac:dyDescent="0.3">
      <c r="A1573" s="6" t="s">
        <v>31</v>
      </c>
      <c r="B1573" s="6" t="s">
        <v>161</v>
      </c>
      <c r="C1573" s="6" t="s">
        <v>92</v>
      </c>
      <c r="D1573" s="6" t="s">
        <v>44</v>
      </c>
      <c r="E1573" s="6" t="s">
        <v>36</v>
      </c>
      <c r="F1573" s="24" t="str">
        <f>+TabIPW[[#This Row],[WK]]&amp;TabIPW[[#This Row],[PK]]&amp;TabIPW[[#This Row],[GK]]</f>
        <v>201106</v>
      </c>
      <c r="G1573" s="6" t="s">
        <v>1503</v>
      </c>
      <c r="H1573" s="34">
        <v>6.8697840000000003E-6</v>
      </c>
      <c r="I1573" s="35">
        <v>2175</v>
      </c>
      <c r="J1573" s="34">
        <v>5.0757999999999998E-6</v>
      </c>
      <c r="K1573" s="35">
        <v>1294</v>
      </c>
      <c r="L1573" s="34">
        <v>1.9716199999999999E-5</v>
      </c>
      <c r="M1573" s="35">
        <v>1785.68</v>
      </c>
      <c r="N1573" s="34">
        <v>1.17404E-5</v>
      </c>
      <c r="O1573" s="35">
        <v>9</v>
      </c>
      <c r="P1573" s="34">
        <v>7.1698999999999997E-6</v>
      </c>
      <c r="Q1573" s="35">
        <v>38</v>
      </c>
      <c r="R1573" s="34">
        <v>1.62816E-5</v>
      </c>
      <c r="S1573" s="35">
        <v>64</v>
      </c>
      <c r="T1573" s="34">
        <v>5.4933000000000004E-6</v>
      </c>
      <c r="U1573" s="35">
        <v>128.80000000000001</v>
      </c>
      <c r="V1573" s="34">
        <v>5.7505999999999996E-6</v>
      </c>
      <c r="W1573" s="35">
        <v>1785.68</v>
      </c>
    </row>
    <row r="1574" spans="1:23" ht="14.45" x14ac:dyDescent="0.3">
      <c r="A1574" s="6" t="s">
        <v>31</v>
      </c>
      <c r="B1574" s="6" t="s">
        <v>161</v>
      </c>
      <c r="C1574" s="6" t="s">
        <v>92</v>
      </c>
      <c r="D1574" s="6" t="s">
        <v>51</v>
      </c>
      <c r="E1574" s="6" t="s">
        <v>36</v>
      </c>
      <c r="F1574" s="24" t="str">
        <f>+TabIPW[[#This Row],[WK]]&amp;TabIPW[[#This Row],[PK]]&amp;TabIPW[[#This Row],[GK]]</f>
        <v>201107</v>
      </c>
      <c r="G1574" s="6" t="s">
        <v>1504</v>
      </c>
      <c r="H1574" s="34">
        <v>9.5892639999999997E-6</v>
      </c>
      <c r="I1574" s="35">
        <v>3036</v>
      </c>
      <c r="J1574" s="34">
        <v>7.1350999999999997E-6</v>
      </c>
      <c r="K1574" s="35">
        <v>1819</v>
      </c>
      <c r="L1574" s="34">
        <v>2.75211E-5</v>
      </c>
      <c r="M1574" s="35">
        <v>2492.56</v>
      </c>
      <c r="N1574" s="34">
        <v>2.86988E-5</v>
      </c>
      <c r="O1574" s="35">
        <v>22</v>
      </c>
      <c r="P1574" s="34">
        <v>1.1887E-5</v>
      </c>
      <c r="Q1574" s="35">
        <v>63</v>
      </c>
      <c r="R1574" s="34">
        <v>2.4422499999999999E-5</v>
      </c>
      <c r="S1574" s="35">
        <v>96</v>
      </c>
      <c r="T1574" s="34">
        <v>4.9602000000000004E-6</v>
      </c>
      <c r="U1574" s="35">
        <v>116.3</v>
      </c>
      <c r="V1574" s="34">
        <v>8.0269999999999995E-6</v>
      </c>
      <c r="W1574" s="35">
        <v>2492.56</v>
      </c>
    </row>
    <row r="1575" spans="1:23" ht="14.45" x14ac:dyDescent="0.3">
      <c r="A1575" s="6" t="s">
        <v>31</v>
      </c>
      <c r="B1575" s="6" t="s">
        <v>161</v>
      </c>
      <c r="C1575" s="6" t="s">
        <v>92</v>
      </c>
      <c r="D1575" s="6" t="s">
        <v>75</v>
      </c>
      <c r="E1575" s="6" t="s">
        <v>40</v>
      </c>
      <c r="F1575" s="24" t="str">
        <f>+TabIPW[[#This Row],[WK]]&amp;TabIPW[[#This Row],[PK]]&amp;TabIPW[[#This Row],[GK]]</f>
        <v>201108</v>
      </c>
      <c r="G1575" s="6" t="s">
        <v>1505</v>
      </c>
      <c r="H1575" s="34">
        <v>7.5381240000000005E-5</v>
      </c>
      <c r="I1575" s="35">
        <v>23866</v>
      </c>
      <c r="J1575" s="34">
        <v>5.7532199999999998E-5</v>
      </c>
      <c r="K1575" s="35">
        <v>14667</v>
      </c>
      <c r="L1575" s="34">
        <v>2.1634329999999999E-4</v>
      </c>
      <c r="M1575" s="35">
        <v>19593.990000000002</v>
      </c>
      <c r="N1575" s="34">
        <v>1.8523779999999999E-4</v>
      </c>
      <c r="O1575" s="35">
        <v>142</v>
      </c>
      <c r="P1575" s="34">
        <v>1.692478E-4</v>
      </c>
      <c r="Q1575" s="35">
        <v>897</v>
      </c>
      <c r="R1575" s="34">
        <v>2.164949E-4</v>
      </c>
      <c r="S1575" s="35">
        <v>851</v>
      </c>
      <c r="T1575" s="34">
        <v>6.29814E-5</v>
      </c>
      <c r="U1575" s="35">
        <v>1476.7</v>
      </c>
      <c r="V1575" s="34">
        <v>6.3100099999999996E-5</v>
      </c>
      <c r="W1575" s="35">
        <v>19593.990000000002</v>
      </c>
    </row>
    <row r="1576" spans="1:23" ht="14.45" x14ac:dyDescent="0.3">
      <c r="A1576" s="6" t="s">
        <v>31</v>
      </c>
      <c r="B1576" s="6" t="s">
        <v>161</v>
      </c>
      <c r="C1576" s="6" t="s">
        <v>92</v>
      </c>
      <c r="D1576" s="6" t="s">
        <v>77</v>
      </c>
      <c r="E1576" s="6" t="s">
        <v>40</v>
      </c>
      <c r="F1576" s="24" t="str">
        <f>+TabIPW[[#This Row],[WK]]&amp;TabIPW[[#This Row],[PK]]&amp;TabIPW[[#This Row],[GK]]</f>
        <v>201109</v>
      </c>
      <c r="G1576" s="6" t="s">
        <v>1506</v>
      </c>
      <c r="H1576" s="34">
        <v>1.9844984E-5</v>
      </c>
      <c r="I1576" s="35">
        <v>6283</v>
      </c>
      <c r="J1576" s="34">
        <v>1.5070500000000001E-5</v>
      </c>
      <c r="K1576" s="35">
        <v>3842</v>
      </c>
      <c r="L1576" s="34">
        <v>5.6954799999999999E-5</v>
      </c>
      <c r="M1576" s="35">
        <v>5158.34</v>
      </c>
      <c r="N1576" s="34">
        <v>4.1743699999999998E-5</v>
      </c>
      <c r="O1576" s="35">
        <v>32</v>
      </c>
      <c r="P1576" s="34">
        <v>2.58494E-5</v>
      </c>
      <c r="Q1576" s="35">
        <v>137</v>
      </c>
      <c r="R1576" s="34">
        <v>6.4872199999999999E-5</v>
      </c>
      <c r="S1576" s="35">
        <v>255</v>
      </c>
      <c r="T1576" s="34">
        <v>2.0327E-5</v>
      </c>
      <c r="U1576" s="35">
        <v>476.6</v>
      </c>
      <c r="V1576" s="34">
        <v>1.6611799999999999E-5</v>
      </c>
      <c r="W1576" s="35">
        <v>5158.34</v>
      </c>
    </row>
    <row r="1577" spans="1:23" ht="14.45" x14ac:dyDescent="0.3">
      <c r="A1577" s="6" t="s">
        <v>31</v>
      </c>
      <c r="B1577" s="6" t="s">
        <v>161</v>
      </c>
      <c r="C1577" s="6" t="s">
        <v>92</v>
      </c>
      <c r="D1577" s="6" t="s">
        <v>90</v>
      </c>
      <c r="E1577" s="6" t="s">
        <v>36</v>
      </c>
      <c r="F1577" s="24" t="str">
        <f>+TabIPW[[#This Row],[WK]]&amp;TabIPW[[#This Row],[PK]]&amp;TabIPW[[#This Row],[GK]]</f>
        <v>201110</v>
      </c>
      <c r="G1577" s="6" t="s">
        <v>1507</v>
      </c>
      <c r="H1577" s="34">
        <v>8.6132879999999999E-6</v>
      </c>
      <c r="I1577" s="35">
        <v>2727</v>
      </c>
      <c r="J1577" s="34">
        <v>6.4525999999999999E-6</v>
      </c>
      <c r="K1577" s="35">
        <v>1645</v>
      </c>
      <c r="L1577" s="34">
        <v>2.472E-5</v>
      </c>
      <c r="M1577" s="35">
        <v>2238.87</v>
      </c>
      <c r="N1577" s="34">
        <v>1.9567399999999998E-5</v>
      </c>
      <c r="O1577" s="35">
        <v>15</v>
      </c>
      <c r="P1577" s="34">
        <v>1.09436E-5</v>
      </c>
      <c r="Q1577" s="35">
        <v>58</v>
      </c>
      <c r="R1577" s="34">
        <v>1.9588800000000001E-5</v>
      </c>
      <c r="S1577" s="35">
        <v>77</v>
      </c>
      <c r="T1577" s="34">
        <v>3.9835000000000001E-6</v>
      </c>
      <c r="U1577" s="35">
        <v>93.4</v>
      </c>
      <c r="V1577" s="34">
        <v>7.2099999999999996E-6</v>
      </c>
      <c r="W1577" s="35">
        <v>2238.87</v>
      </c>
    </row>
    <row r="1578" spans="1:23" ht="14.45" x14ac:dyDescent="0.3">
      <c r="A1578" s="6" t="s">
        <v>31</v>
      </c>
      <c r="B1578" s="6" t="s">
        <v>161</v>
      </c>
      <c r="C1578" s="6" t="s">
        <v>93</v>
      </c>
      <c r="D1578" s="6" t="s">
        <v>33</v>
      </c>
      <c r="E1578" s="6" t="s">
        <v>36</v>
      </c>
      <c r="F1578" s="24" t="str">
        <f>+TabIPW[[#This Row],[WK]]&amp;TabIPW[[#This Row],[PK]]&amp;TabIPW[[#This Row],[GK]]</f>
        <v>201201</v>
      </c>
      <c r="G1578" s="6" t="s">
        <v>1508</v>
      </c>
      <c r="H1578" s="34">
        <v>9.3681680000000003E-6</v>
      </c>
      <c r="I1578" s="35">
        <v>2966</v>
      </c>
      <c r="J1578" s="34">
        <v>6.9624999999999998E-6</v>
      </c>
      <c r="K1578" s="35">
        <v>1775</v>
      </c>
      <c r="L1578" s="34">
        <v>2.60023E-5</v>
      </c>
      <c r="M1578" s="35">
        <v>2355</v>
      </c>
      <c r="N1578" s="34">
        <v>1.69584E-5</v>
      </c>
      <c r="O1578" s="35">
        <v>13</v>
      </c>
      <c r="P1578" s="34">
        <v>1.9245600000000001E-5</v>
      </c>
      <c r="Q1578" s="35">
        <v>102</v>
      </c>
      <c r="R1578" s="34">
        <v>1.3991999999999999E-5</v>
      </c>
      <c r="S1578" s="35">
        <v>55</v>
      </c>
      <c r="T1578" s="34">
        <v>7.3401000000000002E-6</v>
      </c>
      <c r="U1578" s="35">
        <v>172.1</v>
      </c>
      <c r="V1578" s="34">
        <v>7.5839999999999997E-6</v>
      </c>
      <c r="W1578" s="35">
        <v>2355</v>
      </c>
    </row>
    <row r="1579" spans="1:23" ht="14.45" x14ac:dyDescent="0.3">
      <c r="A1579" s="6" t="s">
        <v>31</v>
      </c>
      <c r="B1579" s="6" t="s">
        <v>161</v>
      </c>
      <c r="C1579" s="6" t="s">
        <v>93</v>
      </c>
      <c r="D1579" s="6" t="s">
        <v>32</v>
      </c>
      <c r="E1579" s="6" t="s">
        <v>36</v>
      </c>
      <c r="F1579" s="24" t="str">
        <f>+TabIPW[[#This Row],[WK]]&amp;TabIPW[[#This Row],[PK]]&amp;TabIPW[[#This Row],[GK]]</f>
        <v>201202</v>
      </c>
      <c r="G1579" s="6" t="s">
        <v>1509</v>
      </c>
      <c r="H1579" s="34">
        <v>1.279832E-5</v>
      </c>
      <c r="I1579" s="35">
        <v>4052</v>
      </c>
      <c r="J1579" s="34">
        <v>9.4651000000000002E-6</v>
      </c>
      <c r="K1579" s="35">
        <v>2413</v>
      </c>
      <c r="L1579" s="34">
        <v>3.5523099999999999E-5</v>
      </c>
      <c r="M1579" s="35">
        <v>3217.29</v>
      </c>
      <c r="N1579" s="34">
        <v>2.0871899999999999E-5</v>
      </c>
      <c r="O1579" s="35">
        <v>16</v>
      </c>
      <c r="P1579" s="34">
        <v>2.2641800000000001E-5</v>
      </c>
      <c r="Q1579" s="35">
        <v>120</v>
      </c>
      <c r="R1579" s="34">
        <v>3.1545699999999999E-5</v>
      </c>
      <c r="S1579" s="35">
        <v>124</v>
      </c>
      <c r="T1579" s="34">
        <v>9.3488999999999995E-6</v>
      </c>
      <c r="U1579" s="35">
        <v>219.2</v>
      </c>
      <c r="V1579" s="34">
        <v>1.0360899999999999E-5</v>
      </c>
      <c r="W1579" s="35">
        <v>3217.29</v>
      </c>
    </row>
    <row r="1580" spans="1:23" ht="14.45" x14ac:dyDescent="0.3">
      <c r="A1580" s="6" t="s">
        <v>31</v>
      </c>
      <c r="B1580" s="6" t="s">
        <v>161</v>
      </c>
      <c r="C1580" s="6" t="s">
        <v>93</v>
      </c>
      <c r="D1580" s="6" t="s">
        <v>37</v>
      </c>
      <c r="E1580" s="6" t="s">
        <v>36</v>
      </c>
      <c r="F1580" s="24" t="str">
        <f>+TabIPW[[#This Row],[WK]]&amp;TabIPW[[#This Row],[PK]]&amp;TabIPW[[#This Row],[GK]]</f>
        <v>201203</v>
      </c>
      <c r="G1580" s="6" t="s">
        <v>1510</v>
      </c>
      <c r="H1580" s="34">
        <v>9.8135199999999999E-6</v>
      </c>
      <c r="I1580" s="35">
        <v>3107</v>
      </c>
      <c r="J1580" s="34">
        <v>7.3429999999999998E-6</v>
      </c>
      <c r="K1580" s="35">
        <v>1872</v>
      </c>
      <c r="L1580" s="34">
        <v>2.72385E-5</v>
      </c>
      <c r="M1580" s="35">
        <v>2466.96</v>
      </c>
      <c r="N1580" s="34">
        <v>1.9567399999999998E-5</v>
      </c>
      <c r="O1580" s="35">
        <v>15</v>
      </c>
      <c r="P1580" s="34">
        <v>1.7736100000000001E-5</v>
      </c>
      <c r="Q1580" s="35">
        <v>94</v>
      </c>
      <c r="R1580" s="34">
        <v>1.8571199999999999E-5</v>
      </c>
      <c r="S1580" s="35">
        <v>73</v>
      </c>
      <c r="T1580" s="34">
        <v>8.7049000000000003E-6</v>
      </c>
      <c r="U1580" s="35">
        <v>204.1</v>
      </c>
      <c r="V1580" s="34">
        <v>7.9446000000000001E-6</v>
      </c>
      <c r="W1580" s="35">
        <v>2466.96</v>
      </c>
    </row>
    <row r="1581" spans="1:23" ht="14.45" x14ac:dyDescent="0.3">
      <c r="A1581" s="6" t="s">
        <v>31</v>
      </c>
      <c r="B1581" s="6" t="s">
        <v>161</v>
      </c>
      <c r="C1581" s="6" t="s">
        <v>93</v>
      </c>
      <c r="D1581" s="6" t="s">
        <v>39</v>
      </c>
      <c r="E1581" s="6" t="s">
        <v>36</v>
      </c>
      <c r="F1581" s="24" t="str">
        <f>+TabIPW[[#This Row],[WK]]&amp;TabIPW[[#This Row],[PK]]&amp;TabIPW[[#This Row],[GK]]</f>
        <v>201204</v>
      </c>
      <c r="G1581" s="6" t="s">
        <v>1511</v>
      </c>
      <c r="H1581" s="34">
        <v>8.6701360000000004E-6</v>
      </c>
      <c r="I1581" s="35">
        <v>2745</v>
      </c>
      <c r="J1581" s="34">
        <v>6.2760999999999999E-6</v>
      </c>
      <c r="K1581" s="35">
        <v>1600</v>
      </c>
      <c r="L1581" s="34">
        <v>2.4064900000000001E-5</v>
      </c>
      <c r="M1581" s="35">
        <v>2179.5300000000002</v>
      </c>
      <c r="N1581" s="34">
        <v>2.0871899999999999E-5</v>
      </c>
      <c r="O1581" s="35">
        <v>16</v>
      </c>
      <c r="P1581" s="34">
        <v>2.1698399999999999E-5</v>
      </c>
      <c r="Q1581" s="35">
        <v>115</v>
      </c>
      <c r="R1581" s="34">
        <v>1.6790400000000001E-5</v>
      </c>
      <c r="S1581" s="35">
        <v>66</v>
      </c>
      <c r="T1581" s="34">
        <v>7.3145E-6</v>
      </c>
      <c r="U1581" s="35">
        <v>171.5</v>
      </c>
      <c r="V1581" s="34">
        <v>7.0188999999999998E-6</v>
      </c>
      <c r="W1581" s="35">
        <v>2179.5300000000002</v>
      </c>
    </row>
    <row r="1582" spans="1:23" ht="14.45" x14ac:dyDescent="0.3">
      <c r="A1582" s="6" t="s">
        <v>31</v>
      </c>
      <c r="B1582" s="6" t="s">
        <v>161</v>
      </c>
      <c r="C1582" s="6" t="s">
        <v>93</v>
      </c>
      <c r="D1582" s="6" t="s">
        <v>42</v>
      </c>
      <c r="E1582" s="6" t="s">
        <v>36</v>
      </c>
      <c r="F1582" s="24" t="str">
        <f>+TabIPW[[#This Row],[WK]]&amp;TabIPW[[#This Row],[PK]]&amp;TabIPW[[#This Row],[GK]]</f>
        <v>201205</v>
      </c>
      <c r="G1582" s="6" t="s">
        <v>1512</v>
      </c>
      <c r="H1582" s="34">
        <v>1.7889856000000003E-5</v>
      </c>
      <c r="I1582" s="35">
        <v>5664</v>
      </c>
      <c r="J1582" s="34">
        <v>1.35681E-5</v>
      </c>
      <c r="K1582" s="35">
        <v>3459</v>
      </c>
      <c r="L1582" s="34">
        <v>4.9655199999999999E-5</v>
      </c>
      <c r="M1582" s="35">
        <v>4497.22</v>
      </c>
      <c r="N1582" s="34">
        <v>3.7830300000000003E-5</v>
      </c>
      <c r="O1582" s="35">
        <v>29</v>
      </c>
      <c r="P1582" s="34">
        <v>3.5660900000000003E-5</v>
      </c>
      <c r="Q1582" s="35">
        <v>189</v>
      </c>
      <c r="R1582" s="34">
        <v>1.9588800000000001E-5</v>
      </c>
      <c r="S1582" s="35">
        <v>77</v>
      </c>
      <c r="T1582" s="34">
        <v>1.73245E-5</v>
      </c>
      <c r="U1582" s="35">
        <v>406.20000000000005</v>
      </c>
      <c r="V1582" s="34">
        <v>1.44828E-5</v>
      </c>
      <c r="W1582" s="35">
        <v>4497.22</v>
      </c>
    </row>
    <row r="1583" spans="1:23" ht="14.45" x14ac:dyDescent="0.3">
      <c r="A1583" s="6" t="s">
        <v>31</v>
      </c>
      <c r="B1583" s="6" t="s">
        <v>161</v>
      </c>
      <c r="C1583" s="6" t="s">
        <v>93</v>
      </c>
      <c r="D1583" s="6" t="s">
        <v>44</v>
      </c>
      <c r="E1583" s="6" t="s">
        <v>36</v>
      </c>
      <c r="F1583" s="24" t="str">
        <f>+TabIPW[[#This Row],[WK]]&amp;TabIPW[[#This Row],[PK]]&amp;TabIPW[[#This Row],[GK]]</f>
        <v>201206</v>
      </c>
      <c r="G1583" s="6" t="s">
        <v>1513</v>
      </c>
      <c r="H1583" s="34">
        <v>6.9771679999999998E-6</v>
      </c>
      <c r="I1583" s="35">
        <v>2209</v>
      </c>
      <c r="J1583" s="34">
        <v>5.2170000000000002E-6</v>
      </c>
      <c r="K1583" s="35">
        <v>1330</v>
      </c>
      <c r="L1583" s="34">
        <v>1.93659E-5</v>
      </c>
      <c r="M1583" s="35">
        <v>1753.95</v>
      </c>
      <c r="N1583" s="34">
        <v>1.17404E-5</v>
      </c>
      <c r="O1583" s="35">
        <v>9</v>
      </c>
      <c r="P1583" s="34">
        <v>1.28304E-5</v>
      </c>
      <c r="Q1583" s="35">
        <v>68</v>
      </c>
      <c r="R1583" s="34">
        <v>1.37376E-5</v>
      </c>
      <c r="S1583" s="35">
        <v>54</v>
      </c>
      <c r="T1583" s="34">
        <v>5.4720000000000003E-6</v>
      </c>
      <c r="U1583" s="35">
        <v>128.29999999999998</v>
      </c>
      <c r="V1583" s="34">
        <v>5.6484E-6</v>
      </c>
      <c r="W1583" s="35">
        <v>1753.95</v>
      </c>
    </row>
    <row r="1584" spans="1:23" ht="14.45" x14ac:dyDescent="0.3">
      <c r="A1584" s="6" t="s">
        <v>31</v>
      </c>
      <c r="B1584" s="6" t="s">
        <v>161</v>
      </c>
      <c r="C1584" s="6" t="s">
        <v>93</v>
      </c>
      <c r="D1584" s="6" t="s">
        <v>51</v>
      </c>
      <c r="E1584" s="6" t="s">
        <v>36</v>
      </c>
      <c r="F1584" s="24" t="str">
        <f>+TabIPW[[#This Row],[WK]]&amp;TabIPW[[#This Row],[PK]]&amp;TabIPW[[#This Row],[GK]]</f>
        <v>201207</v>
      </c>
      <c r="G1584" s="6" t="s">
        <v>1514</v>
      </c>
      <c r="H1584" s="34">
        <v>2.5527159999999999E-5</v>
      </c>
      <c r="I1584" s="35">
        <v>8082</v>
      </c>
      <c r="J1584" s="34">
        <v>1.9385299999999999E-5</v>
      </c>
      <c r="K1584" s="35">
        <v>4942</v>
      </c>
      <c r="L1584" s="34">
        <v>7.0853300000000001E-5</v>
      </c>
      <c r="M1584" s="35">
        <v>6417.11</v>
      </c>
      <c r="N1584" s="34">
        <v>5.2179599999999998E-5</v>
      </c>
      <c r="O1584" s="35">
        <v>40</v>
      </c>
      <c r="P1584" s="34">
        <v>3.9057200000000003E-5</v>
      </c>
      <c r="Q1584" s="35">
        <v>207</v>
      </c>
      <c r="R1584" s="34">
        <v>2.6712100000000001E-5</v>
      </c>
      <c r="S1584" s="35">
        <v>105</v>
      </c>
      <c r="T1584" s="34">
        <v>1.8377899999999999E-5</v>
      </c>
      <c r="U1584" s="35">
        <v>430.90000000000003</v>
      </c>
      <c r="V1584" s="34">
        <v>2.0665500000000001E-5</v>
      </c>
      <c r="W1584" s="35">
        <v>6417.11</v>
      </c>
    </row>
    <row r="1585" spans="1:23" ht="14.45" x14ac:dyDescent="0.3">
      <c r="A1585" s="6" t="s">
        <v>31</v>
      </c>
      <c r="B1585" s="6" t="s">
        <v>161</v>
      </c>
      <c r="C1585" s="6" t="s">
        <v>93</v>
      </c>
      <c r="D1585" s="6" t="s">
        <v>75</v>
      </c>
      <c r="E1585" s="6" t="s">
        <v>36</v>
      </c>
      <c r="F1585" s="24" t="str">
        <f>+TabIPW[[#This Row],[WK]]&amp;TabIPW[[#This Row],[PK]]&amp;TabIPW[[#This Row],[GK]]</f>
        <v>201208</v>
      </c>
      <c r="G1585" s="6" t="s">
        <v>1515</v>
      </c>
      <c r="H1585" s="34">
        <v>1.2163464000000001E-5</v>
      </c>
      <c r="I1585" s="35">
        <v>3851</v>
      </c>
      <c r="J1585" s="34">
        <v>9.2924999999999995E-6</v>
      </c>
      <c r="K1585" s="35">
        <v>2369</v>
      </c>
      <c r="L1585" s="34">
        <v>3.3760899999999997E-5</v>
      </c>
      <c r="M1585" s="35">
        <v>3057.69</v>
      </c>
      <c r="N1585" s="34">
        <v>2.0871899999999999E-5</v>
      </c>
      <c r="O1585" s="35">
        <v>16</v>
      </c>
      <c r="P1585" s="34">
        <v>2.03777E-5</v>
      </c>
      <c r="Q1585" s="35">
        <v>108</v>
      </c>
      <c r="R1585" s="34">
        <v>2.2896099999999999E-5</v>
      </c>
      <c r="S1585" s="35">
        <v>90</v>
      </c>
      <c r="T1585" s="34">
        <v>1.11957E-5</v>
      </c>
      <c r="U1585" s="35">
        <v>262.5</v>
      </c>
      <c r="V1585" s="34">
        <v>9.8469000000000005E-6</v>
      </c>
      <c r="W1585" s="35">
        <v>3057.69</v>
      </c>
    </row>
    <row r="1586" spans="1:23" ht="14.45" x14ac:dyDescent="0.3">
      <c r="A1586" s="6" t="s">
        <v>31</v>
      </c>
      <c r="B1586" s="6" t="s">
        <v>161</v>
      </c>
      <c r="C1586" s="6" t="s">
        <v>93</v>
      </c>
      <c r="D1586" s="6" t="s">
        <v>77</v>
      </c>
      <c r="E1586" s="6" t="s">
        <v>36</v>
      </c>
      <c r="F1586" s="24" t="str">
        <f>+TabIPW[[#This Row],[WK]]&amp;TabIPW[[#This Row],[PK]]&amp;TabIPW[[#This Row],[GK]]</f>
        <v>201209</v>
      </c>
      <c r="G1586" s="6" t="s">
        <v>1516</v>
      </c>
      <c r="H1586" s="34">
        <v>6.1875440000000008E-6</v>
      </c>
      <c r="I1586" s="35">
        <v>1959</v>
      </c>
      <c r="J1586" s="34">
        <v>4.5815000000000001E-6</v>
      </c>
      <c r="K1586" s="35">
        <v>1168</v>
      </c>
      <c r="L1586" s="34">
        <v>1.7174199999999999E-5</v>
      </c>
      <c r="M1586" s="35">
        <v>1555.45</v>
      </c>
      <c r="N1586" s="34">
        <v>1.3044899999999999E-5</v>
      </c>
      <c r="O1586" s="35">
        <v>10</v>
      </c>
      <c r="P1586" s="34">
        <v>1.26417E-5</v>
      </c>
      <c r="Q1586" s="35">
        <v>67</v>
      </c>
      <c r="R1586" s="34">
        <v>2.4676900000000001E-5</v>
      </c>
      <c r="S1586" s="35">
        <v>97</v>
      </c>
      <c r="T1586" s="34">
        <v>7.7025999999999997E-6</v>
      </c>
      <c r="U1586" s="35">
        <v>180.6</v>
      </c>
      <c r="V1586" s="34">
        <v>5.0091E-6</v>
      </c>
      <c r="W1586" s="35">
        <v>1555.45</v>
      </c>
    </row>
    <row r="1587" spans="1:23" ht="14.45" x14ac:dyDescent="0.3">
      <c r="A1587" s="6" t="s">
        <v>31</v>
      </c>
      <c r="B1587" s="6" t="s">
        <v>161</v>
      </c>
      <c r="C1587" s="6" t="s">
        <v>95</v>
      </c>
      <c r="D1587" s="6" t="s">
        <v>33</v>
      </c>
      <c r="E1587" s="6" t="s">
        <v>34</v>
      </c>
      <c r="F1587" s="24" t="str">
        <f>+TabIPW[[#This Row],[WK]]&amp;TabIPW[[#This Row],[PK]]&amp;TabIPW[[#This Row],[GK]]</f>
        <v>201301</v>
      </c>
      <c r="G1587" s="6" t="s">
        <v>1517</v>
      </c>
      <c r="H1587" s="34">
        <v>2.8480376E-5</v>
      </c>
      <c r="I1587" s="35">
        <v>9017</v>
      </c>
      <c r="J1587" s="34">
        <v>2.1217100000000001E-5</v>
      </c>
      <c r="K1587" s="35">
        <v>5409</v>
      </c>
      <c r="L1587" s="34">
        <v>9.0101399999999998E-5</v>
      </c>
      <c r="M1587" s="35">
        <v>8160.39</v>
      </c>
      <c r="N1587" s="34">
        <v>6.6529100000000006E-5</v>
      </c>
      <c r="O1587" s="35">
        <v>51</v>
      </c>
      <c r="P1587" s="34">
        <v>1.267943E-4</v>
      </c>
      <c r="Q1587" s="35">
        <v>672</v>
      </c>
      <c r="R1587" s="34">
        <v>1.9588800000000001E-5</v>
      </c>
      <c r="S1587" s="35">
        <v>77</v>
      </c>
      <c r="T1587" s="34">
        <v>5.4481200000000003E-5</v>
      </c>
      <c r="U1587" s="35">
        <v>1277.4000000000001</v>
      </c>
      <c r="V1587" s="34">
        <v>2.6279600000000002E-5</v>
      </c>
      <c r="W1587" s="35">
        <v>8160.39</v>
      </c>
    </row>
    <row r="1588" spans="1:23" ht="14.45" x14ac:dyDescent="0.3">
      <c r="A1588" s="6" t="s">
        <v>31</v>
      </c>
      <c r="B1588" s="6" t="s">
        <v>161</v>
      </c>
      <c r="C1588" s="6" t="s">
        <v>95</v>
      </c>
      <c r="D1588" s="6" t="s">
        <v>32</v>
      </c>
      <c r="E1588" s="6" t="s">
        <v>40</v>
      </c>
      <c r="F1588" s="24" t="str">
        <f>+TabIPW[[#This Row],[WK]]&amp;TabIPW[[#This Row],[PK]]&amp;TabIPW[[#This Row],[GK]]</f>
        <v>201302</v>
      </c>
      <c r="G1588" s="6" t="s">
        <v>1518</v>
      </c>
      <c r="H1588" s="34">
        <v>2.5173408E-5</v>
      </c>
      <c r="I1588" s="35">
        <v>7970</v>
      </c>
      <c r="J1588" s="34">
        <v>1.93578E-5</v>
      </c>
      <c r="K1588" s="35">
        <v>4935</v>
      </c>
      <c r="L1588" s="34">
        <v>7.9639299999999995E-5</v>
      </c>
      <c r="M1588" s="35">
        <v>7212.85</v>
      </c>
      <c r="N1588" s="34">
        <v>3.2612299999999999E-5</v>
      </c>
      <c r="O1588" s="35">
        <v>25</v>
      </c>
      <c r="P1588" s="34">
        <v>4.8302600000000001E-5</v>
      </c>
      <c r="Q1588" s="35">
        <v>256</v>
      </c>
      <c r="R1588" s="34">
        <v>5.2152099999999998E-5</v>
      </c>
      <c r="S1588" s="35">
        <v>205</v>
      </c>
      <c r="T1588" s="34">
        <v>2.2578999999999998E-5</v>
      </c>
      <c r="U1588" s="35">
        <v>529.4</v>
      </c>
      <c r="V1588" s="34">
        <v>2.3228099999999999E-5</v>
      </c>
      <c r="W1588" s="35">
        <v>7212.85</v>
      </c>
    </row>
    <row r="1589" spans="1:23" ht="14.45" x14ac:dyDescent="0.3">
      <c r="A1589" s="6" t="s">
        <v>31</v>
      </c>
      <c r="B1589" s="6" t="s">
        <v>161</v>
      </c>
      <c r="C1589" s="6" t="s">
        <v>95</v>
      </c>
      <c r="D1589" s="6" t="s">
        <v>37</v>
      </c>
      <c r="E1589" s="6" t="s">
        <v>40</v>
      </c>
      <c r="F1589" s="24" t="str">
        <f>+TabIPW[[#This Row],[WK]]&amp;TabIPW[[#This Row],[PK]]&amp;TabIPW[[#This Row],[GK]]</f>
        <v>201303</v>
      </c>
      <c r="G1589" s="6" t="s">
        <v>1519</v>
      </c>
      <c r="H1589" s="34">
        <v>1.8897423999999999E-5</v>
      </c>
      <c r="I1589" s="35">
        <v>5983</v>
      </c>
      <c r="J1589" s="34">
        <v>1.38741E-5</v>
      </c>
      <c r="K1589" s="35">
        <v>3537</v>
      </c>
      <c r="L1589" s="34">
        <v>5.9784500000000003E-5</v>
      </c>
      <c r="M1589" s="35">
        <v>5414.62</v>
      </c>
      <c r="N1589" s="34">
        <v>4.43527E-5</v>
      </c>
      <c r="O1589" s="35">
        <v>34</v>
      </c>
      <c r="P1589" s="34">
        <v>4.2453500000000003E-5</v>
      </c>
      <c r="Q1589" s="35">
        <v>225</v>
      </c>
      <c r="R1589" s="34">
        <v>1.5009599999999999E-5</v>
      </c>
      <c r="S1589" s="35">
        <v>59</v>
      </c>
      <c r="T1589" s="34">
        <v>2.5086799999999998E-5</v>
      </c>
      <c r="U1589" s="35">
        <v>588.20000000000005</v>
      </c>
      <c r="V1589" s="34">
        <v>1.7437099999999999E-5</v>
      </c>
      <c r="W1589" s="35">
        <v>5414.62</v>
      </c>
    </row>
    <row r="1590" spans="1:23" ht="14.45" x14ac:dyDescent="0.3">
      <c r="A1590" s="6" t="s">
        <v>31</v>
      </c>
      <c r="B1590" s="6" t="s">
        <v>161</v>
      </c>
      <c r="C1590" s="6" t="s">
        <v>95</v>
      </c>
      <c r="D1590" s="6" t="s">
        <v>39</v>
      </c>
      <c r="E1590" s="6" t="s">
        <v>36</v>
      </c>
      <c r="F1590" s="24" t="str">
        <f>+TabIPW[[#This Row],[WK]]&amp;TabIPW[[#This Row],[PK]]&amp;TabIPW[[#This Row],[GK]]</f>
        <v>201304</v>
      </c>
      <c r="G1590" s="6" t="s">
        <v>1520</v>
      </c>
      <c r="H1590" s="34">
        <v>1.2447727999999999E-5</v>
      </c>
      <c r="I1590" s="35">
        <v>3941</v>
      </c>
      <c r="J1590" s="34">
        <v>8.9865999999999996E-6</v>
      </c>
      <c r="K1590" s="35">
        <v>2291</v>
      </c>
      <c r="L1590" s="34">
        <v>3.9379999999999999E-5</v>
      </c>
      <c r="M1590" s="35">
        <v>3566.61</v>
      </c>
      <c r="N1590" s="34">
        <v>3.9134700000000003E-5</v>
      </c>
      <c r="O1590" s="35">
        <v>30</v>
      </c>
      <c r="P1590" s="34">
        <v>2.1132400000000001E-5</v>
      </c>
      <c r="Q1590" s="35">
        <v>112</v>
      </c>
      <c r="R1590" s="34">
        <v>2.5694499999999999E-5</v>
      </c>
      <c r="S1590" s="35">
        <v>101</v>
      </c>
      <c r="T1590" s="34">
        <v>1.6915E-5</v>
      </c>
      <c r="U1590" s="35">
        <v>396.6</v>
      </c>
      <c r="V1590" s="34">
        <v>1.1485799999999999E-5</v>
      </c>
      <c r="W1590" s="35">
        <v>3566.61</v>
      </c>
    </row>
    <row r="1591" spans="1:23" ht="14.45" x14ac:dyDescent="0.3">
      <c r="A1591" s="6" t="s">
        <v>31</v>
      </c>
      <c r="B1591" s="6" t="s">
        <v>161</v>
      </c>
      <c r="C1591" s="6" t="s">
        <v>95</v>
      </c>
      <c r="D1591" s="6" t="s">
        <v>42</v>
      </c>
      <c r="E1591" s="6" t="s">
        <v>36</v>
      </c>
      <c r="F1591" s="24" t="str">
        <f>+TabIPW[[#This Row],[WK]]&amp;TabIPW[[#This Row],[PK]]&amp;TabIPW[[#This Row],[GK]]</f>
        <v>201305</v>
      </c>
      <c r="G1591" s="6" t="s">
        <v>1521</v>
      </c>
      <c r="H1591" s="34">
        <v>9.2797360000000004E-6</v>
      </c>
      <c r="I1591" s="35">
        <v>2938</v>
      </c>
      <c r="J1591" s="34">
        <v>7.1586999999999997E-6</v>
      </c>
      <c r="K1591" s="35">
        <v>1825</v>
      </c>
      <c r="L1591" s="34">
        <v>2.9357600000000002E-5</v>
      </c>
      <c r="M1591" s="35">
        <v>2658.89</v>
      </c>
      <c r="N1591" s="34">
        <v>1.17404E-5</v>
      </c>
      <c r="O1591" s="35">
        <v>9</v>
      </c>
      <c r="P1591" s="34">
        <v>1.71701E-5</v>
      </c>
      <c r="Q1591" s="35">
        <v>91</v>
      </c>
      <c r="R1591" s="34">
        <v>9.6671999999999995E-6</v>
      </c>
      <c r="S1591" s="35">
        <v>38</v>
      </c>
      <c r="T1591" s="34">
        <v>1.22832E-5</v>
      </c>
      <c r="U1591" s="35">
        <v>288</v>
      </c>
      <c r="V1591" s="34">
        <v>8.5626E-6</v>
      </c>
      <c r="W1591" s="35">
        <v>2658.89</v>
      </c>
    </row>
    <row r="1592" spans="1:23" ht="14.45" x14ac:dyDescent="0.3">
      <c r="A1592" s="6" t="s">
        <v>31</v>
      </c>
      <c r="B1592" s="6" t="s">
        <v>161</v>
      </c>
      <c r="C1592" s="6" t="s">
        <v>95</v>
      </c>
      <c r="D1592" s="6" t="s">
        <v>44</v>
      </c>
      <c r="E1592" s="6" t="s">
        <v>36</v>
      </c>
      <c r="F1592" s="24" t="str">
        <f>+TabIPW[[#This Row],[WK]]&amp;TabIPW[[#This Row],[PK]]&amp;TabIPW[[#This Row],[GK]]</f>
        <v>201306</v>
      </c>
      <c r="G1592" s="6" t="s">
        <v>1522</v>
      </c>
      <c r="H1592" s="34">
        <v>9.210248E-6</v>
      </c>
      <c r="I1592" s="35">
        <v>2916</v>
      </c>
      <c r="J1592" s="34">
        <v>6.7742999999999997E-6</v>
      </c>
      <c r="K1592" s="35">
        <v>1727</v>
      </c>
      <c r="L1592" s="34">
        <v>2.9137800000000001E-5</v>
      </c>
      <c r="M1592" s="35">
        <v>2638.98</v>
      </c>
      <c r="N1592" s="34">
        <v>1.5653899999999999E-5</v>
      </c>
      <c r="O1592" s="35">
        <v>12</v>
      </c>
      <c r="P1592" s="34">
        <v>1.88682E-5</v>
      </c>
      <c r="Q1592" s="35">
        <v>100</v>
      </c>
      <c r="R1592" s="34">
        <v>1.1447999999999999E-5</v>
      </c>
      <c r="S1592" s="35">
        <v>45</v>
      </c>
      <c r="T1592" s="34">
        <v>1.35968E-5</v>
      </c>
      <c r="U1592" s="35">
        <v>318.8</v>
      </c>
      <c r="V1592" s="34">
        <v>8.4985E-6</v>
      </c>
      <c r="W1592" s="35">
        <v>2638.98</v>
      </c>
    </row>
    <row r="1593" spans="1:23" ht="14.45" x14ac:dyDescent="0.3">
      <c r="A1593" s="6" t="s">
        <v>31</v>
      </c>
      <c r="B1593" s="6" t="s">
        <v>161</v>
      </c>
      <c r="C1593" s="6" t="s">
        <v>95</v>
      </c>
      <c r="D1593" s="6" t="s">
        <v>51</v>
      </c>
      <c r="E1593" s="6" t="s">
        <v>36</v>
      </c>
      <c r="F1593" s="24" t="str">
        <f>+TabIPW[[#This Row],[WK]]&amp;TabIPW[[#This Row],[PK]]&amp;TabIPW[[#This Row],[GK]]</f>
        <v>201307</v>
      </c>
      <c r="G1593" s="6" t="s">
        <v>1523</v>
      </c>
      <c r="H1593" s="34">
        <v>1.1234856000000001E-5</v>
      </c>
      <c r="I1593" s="35">
        <v>3557</v>
      </c>
      <c r="J1593" s="34">
        <v>8.2804999999999997E-6</v>
      </c>
      <c r="K1593" s="35">
        <v>2111</v>
      </c>
      <c r="L1593" s="34">
        <v>3.5543000000000002E-5</v>
      </c>
      <c r="M1593" s="35">
        <v>3219.09</v>
      </c>
      <c r="N1593" s="34">
        <v>2.73943E-5</v>
      </c>
      <c r="O1593" s="35">
        <v>21</v>
      </c>
      <c r="P1593" s="34">
        <v>2.6038100000000001E-5</v>
      </c>
      <c r="Q1593" s="35">
        <v>138</v>
      </c>
      <c r="R1593" s="34">
        <v>1.3991999999999999E-5</v>
      </c>
      <c r="S1593" s="35">
        <v>55</v>
      </c>
      <c r="T1593" s="34">
        <v>1.48337E-5</v>
      </c>
      <c r="U1593" s="35">
        <v>347.8</v>
      </c>
      <c r="V1593" s="34">
        <v>1.03667E-5</v>
      </c>
      <c r="W1593" s="35">
        <v>3219.09</v>
      </c>
    </row>
    <row r="1594" spans="1:23" ht="14.45" x14ac:dyDescent="0.3">
      <c r="A1594" s="6" t="s">
        <v>31</v>
      </c>
      <c r="B1594" s="6" t="s">
        <v>161</v>
      </c>
      <c r="C1594" s="6" t="s">
        <v>95</v>
      </c>
      <c r="D1594" s="6" t="s">
        <v>75</v>
      </c>
      <c r="E1594" s="6" t="s">
        <v>36</v>
      </c>
      <c r="F1594" s="24" t="str">
        <f>+TabIPW[[#This Row],[WK]]&amp;TabIPW[[#This Row],[PK]]&amp;TabIPW[[#This Row],[GK]]</f>
        <v>201308</v>
      </c>
      <c r="G1594" s="6" t="s">
        <v>1524</v>
      </c>
      <c r="H1594" s="34">
        <v>1.6452727999999999E-5</v>
      </c>
      <c r="I1594" s="35">
        <v>5209</v>
      </c>
      <c r="J1594" s="34">
        <v>1.2124600000000001E-5</v>
      </c>
      <c r="K1594" s="35">
        <v>3091</v>
      </c>
      <c r="L1594" s="34">
        <v>5.2050399999999999E-5</v>
      </c>
      <c r="M1594" s="35">
        <v>4714.1499999999996</v>
      </c>
      <c r="N1594" s="34">
        <v>3.7830300000000003E-5</v>
      </c>
      <c r="O1594" s="35">
        <v>29</v>
      </c>
      <c r="P1594" s="34">
        <v>4.47176E-5</v>
      </c>
      <c r="Q1594" s="35">
        <v>237</v>
      </c>
      <c r="R1594" s="34">
        <v>1.3228799999999999E-5</v>
      </c>
      <c r="S1594" s="35">
        <v>52</v>
      </c>
      <c r="T1594" s="34">
        <v>1.7584600000000001E-5</v>
      </c>
      <c r="U1594" s="35">
        <v>412.3</v>
      </c>
      <c r="V1594" s="34">
        <v>1.51814E-5</v>
      </c>
      <c r="W1594" s="35">
        <v>4714.1499999999996</v>
      </c>
    </row>
    <row r="1595" spans="1:23" ht="14.45" x14ac:dyDescent="0.3">
      <c r="A1595" s="6" t="s">
        <v>31</v>
      </c>
      <c r="B1595" s="6" t="s">
        <v>161</v>
      </c>
      <c r="C1595" s="6" t="s">
        <v>95</v>
      </c>
      <c r="D1595" s="6" t="s">
        <v>77</v>
      </c>
      <c r="E1595" s="6" t="s">
        <v>40</v>
      </c>
      <c r="F1595" s="24" t="str">
        <f>+TabIPW[[#This Row],[WK]]&amp;TabIPW[[#This Row],[PK]]&amp;TabIPW[[#This Row],[GK]]</f>
        <v>201309</v>
      </c>
      <c r="G1595" s="6" t="s">
        <v>1525</v>
      </c>
      <c r="H1595" s="34">
        <v>2.0205056E-5</v>
      </c>
      <c r="I1595" s="35">
        <v>6397</v>
      </c>
      <c r="J1595" s="34">
        <v>1.48861E-5</v>
      </c>
      <c r="K1595" s="35">
        <v>3795</v>
      </c>
      <c r="L1595" s="34">
        <v>6.3921299999999994E-5</v>
      </c>
      <c r="M1595" s="35">
        <v>5789.29</v>
      </c>
      <c r="N1595" s="34">
        <v>4.1743699999999998E-5</v>
      </c>
      <c r="O1595" s="35">
        <v>32</v>
      </c>
      <c r="P1595" s="34">
        <v>4.0566599999999999E-5</v>
      </c>
      <c r="Q1595" s="35">
        <v>215</v>
      </c>
      <c r="R1595" s="34">
        <v>1.98432E-5</v>
      </c>
      <c r="S1595" s="35">
        <v>78</v>
      </c>
      <c r="T1595" s="34">
        <v>2.73558E-5</v>
      </c>
      <c r="U1595" s="35">
        <v>641.4</v>
      </c>
      <c r="V1595" s="34">
        <v>1.8643699999999999E-5</v>
      </c>
      <c r="W1595" s="35">
        <v>5789.29</v>
      </c>
    </row>
    <row r="1596" spans="1:23" ht="14.45" x14ac:dyDescent="0.3">
      <c r="A1596" s="6" t="s">
        <v>31</v>
      </c>
      <c r="B1596" s="6" t="s">
        <v>161</v>
      </c>
      <c r="C1596" s="6" t="s">
        <v>95</v>
      </c>
      <c r="D1596" s="6" t="s">
        <v>90</v>
      </c>
      <c r="E1596" s="6" t="s">
        <v>36</v>
      </c>
      <c r="F1596" s="24" t="str">
        <f>+TabIPW[[#This Row],[WK]]&amp;TabIPW[[#This Row],[PK]]&amp;TabIPW[[#This Row],[GK]]</f>
        <v>201310</v>
      </c>
      <c r="G1596" s="6" t="s">
        <v>1517</v>
      </c>
      <c r="H1596" s="34">
        <v>1.7302376E-5</v>
      </c>
      <c r="I1596" s="35">
        <v>5478</v>
      </c>
      <c r="J1596" s="34">
        <v>1.26581E-5</v>
      </c>
      <c r="K1596" s="35">
        <v>3227</v>
      </c>
      <c r="L1596" s="34">
        <v>5.4738299999999997E-5</v>
      </c>
      <c r="M1596" s="35">
        <v>4957.59</v>
      </c>
      <c r="N1596" s="34">
        <v>1.9567399999999998E-5</v>
      </c>
      <c r="O1596" s="35">
        <v>15</v>
      </c>
      <c r="P1596" s="34">
        <v>1.11322E-5</v>
      </c>
      <c r="Q1596" s="35">
        <v>59</v>
      </c>
      <c r="R1596" s="34">
        <v>1.7299199999999999E-5</v>
      </c>
      <c r="S1596" s="35">
        <v>68</v>
      </c>
      <c r="T1596" s="34">
        <v>1.7960000000000001E-5</v>
      </c>
      <c r="U1596" s="35">
        <v>421.09999999999997</v>
      </c>
      <c r="V1596" s="34">
        <v>1.5965300000000001E-5</v>
      </c>
      <c r="W1596" s="35">
        <v>4957.59</v>
      </c>
    </row>
    <row r="1597" spans="1:23" ht="14.45" x14ac:dyDescent="0.3">
      <c r="A1597" s="6" t="s">
        <v>31</v>
      </c>
      <c r="B1597" s="6" t="s">
        <v>161</v>
      </c>
      <c r="C1597" s="6" t="s">
        <v>97</v>
      </c>
      <c r="D1597" s="6" t="s">
        <v>33</v>
      </c>
      <c r="E1597" s="6" t="s">
        <v>34</v>
      </c>
      <c r="F1597" s="24" t="str">
        <f>+TabIPW[[#This Row],[WK]]&amp;TabIPW[[#This Row],[PK]]&amp;TabIPW[[#This Row],[GK]]</f>
        <v>201401</v>
      </c>
      <c r="G1597" s="6" t="s">
        <v>1526</v>
      </c>
      <c r="H1597" s="34">
        <v>6.5848831999999993E-5</v>
      </c>
      <c r="I1597" s="35">
        <v>20848</v>
      </c>
      <c r="J1597" s="34">
        <v>5.0875599999999998E-5</v>
      </c>
      <c r="K1597" s="35">
        <v>12970</v>
      </c>
      <c r="L1597" s="34">
        <v>1.92208E-4</v>
      </c>
      <c r="M1597" s="35">
        <v>17408.080000000002</v>
      </c>
      <c r="N1597" s="34">
        <v>1.108818E-4</v>
      </c>
      <c r="O1597" s="35">
        <v>85</v>
      </c>
      <c r="P1597" s="34">
        <v>1.930217E-4</v>
      </c>
      <c r="Q1597" s="35">
        <v>1023</v>
      </c>
      <c r="R1597" s="34">
        <v>1.2262110000000001E-4</v>
      </c>
      <c r="S1597" s="35">
        <v>482</v>
      </c>
      <c r="T1597" s="34">
        <v>6.5412499999999998E-5</v>
      </c>
      <c r="U1597" s="35">
        <v>1533.6999999999998</v>
      </c>
      <c r="V1597" s="34">
        <v>5.6060699999999997E-5</v>
      </c>
      <c r="W1597" s="35">
        <v>17408.080000000002</v>
      </c>
    </row>
    <row r="1598" spans="1:23" ht="14.45" x14ac:dyDescent="0.3">
      <c r="A1598" s="6" t="s">
        <v>31</v>
      </c>
      <c r="B1598" s="6" t="s">
        <v>161</v>
      </c>
      <c r="C1598" s="6" t="s">
        <v>97</v>
      </c>
      <c r="D1598" s="6" t="s">
        <v>32</v>
      </c>
      <c r="E1598" s="6" t="s">
        <v>36</v>
      </c>
      <c r="F1598" s="24" t="str">
        <f>+TabIPW[[#This Row],[WK]]&amp;TabIPW[[#This Row],[PK]]&amp;TabIPW[[#This Row],[GK]]</f>
        <v>201402</v>
      </c>
      <c r="G1598" s="6" t="s">
        <v>1527</v>
      </c>
      <c r="H1598" s="34">
        <v>6.7908159999999999E-6</v>
      </c>
      <c r="I1598" s="35">
        <v>2150</v>
      </c>
      <c r="J1598" s="34">
        <v>5.0091E-6</v>
      </c>
      <c r="K1598" s="35">
        <v>1277</v>
      </c>
      <c r="L1598" s="34">
        <v>1.9821900000000001E-5</v>
      </c>
      <c r="M1598" s="35">
        <v>1795.25</v>
      </c>
      <c r="N1598" s="34">
        <v>1.69584E-5</v>
      </c>
      <c r="O1598" s="35">
        <v>13</v>
      </c>
      <c r="P1598" s="34">
        <v>1.1698299999999999E-5</v>
      </c>
      <c r="Q1598" s="35">
        <v>62</v>
      </c>
      <c r="R1598" s="34">
        <v>4.8335999999999998E-6</v>
      </c>
      <c r="S1598" s="35">
        <v>19</v>
      </c>
      <c r="T1598" s="34">
        <v>7.7964000000000004E-6</v>
      </c>
      <c r="U1598" s="35">
        <v>182.8</v>
      </c>
      <c r="V1598" s="34">
        <v>5.7814000000000002E-6</v>
      </c>
      <c r="W1598" s="35">
        <v>1795.25</v>
      </c>
    </row>
    <row r="1599" spans="1:23" ht="14.45" x14ac:dyDescent="0.3">
      <c r="A1599" s="6" t="s">
        <v>31</v>
      </c>
      <c r="B1599" s="6" t="s">
        <v>161</v>
      </c>
      <c r="C1599" s="6" t="s">
        <v>97</v>
      </c>
      <c r="D1599" s="6" t="s">
        <v>37</v>
      </c>
      <c r="E1599" s="6" t="s">
        <v>36</v>
      </c>
      <c r="F1599" s="24" t="str">
        <f>+TabIPW[[#This Row],[WK]]&amp;TabIPW[[#This Row],[PK]]&amp;TabIPW[[#This Row],[GK]]</f>
        <v>201403</v>
      </c>
      <c r="G1599" s="6" t="s">
        <v>1528</v>
      </c>
      <c r="H1599" s="34">
        <v>1.6029488E-5</v>
      </c>
      <c r="I1599" s="35">
        <v>5075</v>
      </c>
      <c r="J1599" s="34">
        <v>1.2269800000000001E-5</v>
      </c>
      <c r="K1599" s="35">
        <v>3128</v>
      </c>
      <c r="L1599" s="34">
        <v>4.6789000000000002E-5</v>
      </c>
      <c r="M1599" s="35">
        <v>4237.63</v>
      </c>
      <c r="N1599" s="34">
        <v>4.43527E-5</v>
      </c>
      <c r="O1599" s="35">
        <v>34</v>
      </c>
      <c r="P1599" s="34">
        <v>2.8302299999999998E-5</v>
      </c>
      <c r="Q1599" s="35">
        <v>150</v>
      </c>
      <c r="R1599" s="34">
        <v>3.2308899999999998E-5</v>
      </c>
      <c r="S1599" s="35">
        <v>127</v>
      </c>
      <c r="T1599" s="34">
        <v>1.25477E-5</v>
      </c>
      <c r="U1599" s="35">
        <v>294.2</v>
      </c>
      <c r="V1599" s="34">
        <v>1.36468E-5</v>
      </c>
      <c r="W1599" s="35">
        <v>4237.63</v>
      </c>
    </row>
    <row r="1600" spans="1:23" ht="14.45" x14ac:dyDescent="0.3">
      <c r="A1600" s="6" t="s">
        <v>31</v>
      </c>
      <c r="B1600" s="6" t="s">
        <v>161</v>
      </c>
      <c r="C1600" s="6" t="s">
        <v>97</v>
      </c>
      <c r="D1600" s="6" t="s">
        <v>39</v>
      </c>
      <c r="E1600" s="6" t="s">
        <v>36</v>
      </c>
      <c r="F1600" s="24" t="str">
        <f>+TabIPW[[#This Row],[WK]]&amp;TabIPW[[#This Row],[PK]]&amp;TabIPW[[#This Row],[GK]]</f>
        <v>201404</v>
      </c>
      <c r="G1600" s="6" t="s">
        <v>1529</v>
      </c>
      <c r="H1600" s="34">
        <v>1.434916E-5</v>
      </c>
      <c r="I1600" s="35">
        <v>4543</v>
      </c>
      <c r="J1600" s="34">
        <v>1.0747800000000001E-5</v>
      </c>
      <c r="K1600" s="35">
        <v>2740</v>
      </c>
      <c r="L1600" s="34">
        <v>4.1884200000000001E-5</v>
      </c>
      <c r="M1600" s="35">
        <v>3793.41</v>
      </c>
      <c r="N1600" s="34">
        <v>2.73943E-5</v>
      </c>
      <c r="O1600" s="35">
        <v>21</v>
      </c>
      <c r="P1600" s="34">
        <v>2.75476E-5</v>
      </c>
      <c r="Q1600" s="35">
        <v>146</v>
      </c>
      <c r="R1600" s="34">
        <v>1.4755200000000001E-5</v>
      </c>
      <c r="S1600" s="35">
        <v>58</v>
      </c>
      <c r="T1600" s="34">
        <v>1.42835E-5</v>
      </c>
      <c r="U1600" s="35">
        <v>334.9</v>
      </c>
      <c r="V1600" s="34">
        <v>1.22162E-5</v>
      </c>
      <c r="W1600" s="35">
        <v>3793.41</v>
      </c>
    </row>
    <row r="1601" spans="1:23" ht="14.45" x14ac:dyDescent="0.3">
      <c r="A1601" s="6" t="s">
        <v>31</v>
      </c>
      <c r="B1601" s="6" t="s">
        <v>161</v>
      </c>
      <c r="C1601" s="6" t="s">
        <v>97</v>
      </c>
      <c r="D1601" s="6" t="s">
        <v>42</v>
      </c>
      <c r="E1601" s="6" t="s">
        <v>36</v>
      </c>
      <c r="F1601" s="24" t="str">
        <f>+TabIPW[[#This Row],[WK]]&amp;TabIPW[[#This Row],[PK]]&amp;TabIPW[[#This Row],[GK]]</f>
        <v>201405</v>
      </c>
      <c r="G1601" s="6" t="s">
        <v>1526</v>
      </c>
      <c r="H1601" s="34">
        <v>2.7649687999999998E-5</v>
      </c>
      <c r="I1601" s="35">
        <v>8754</v>
      </c>
      <c r="J1601" s="34">
        <v>2.08876E-5</v>
      </c>
      <c r="K1601" s="35">
        <v>5325</v>
      </c>
      <c r="L1601" s="34">
        <v>8.0707399999999999E-5</v>
      </c>
      <c r="M1601" s="35">
        <v>7309.59</v>
      </c>
      <c r="N1601" s="34">
        <v>8.3487399999999996E-5</v>
      </c>
      <c r="O1601" s="35">
        <v>64</v>
      </c>
      <c r="P1601" s="34">
        <v>2.6415500000000001E-5</v>
      </c>
      <c r="Q1601" s="35">
        <v>140</v>
      </c>
      <c r="R1601" s="34">
        <v>2.7220899999999999E-5</v>
      </c>
      <c r="S1601" s="35">
        <v>107</v>
      </c>
      <c r="T1601" s="34">
        <v>3.0281600000000002E-5</v>
      </c>
      <c r="U1601" s="35">
        <v>710</v>
      </c>
      <c r="V1601" s="34">
        <v>2.3539700000000001E-5</v>
      </c>
      <c r="W1601" s="35">
        <v>7309.59</v>
      </c>
    </row>
    <row r="1602" spans="1:23" ht="14.45" x14ac:dyDescent="0.3">
      <c r="A1602" s="6" t="s">
        <v>31</v>
      </c>
      <c r="B1602" s="6" t="s">
        <v>177</v>
      </c>
      <c r="C1602" s="6" t="s">
        <v>33</v>
      </c>
      <c r="D1602" s="6" t="s">
        <v>33</v>
      </c>
      <c r="E1602" s="6" t="s">
        <v>36</v>
      </c>
      <c r="F1602" s="24" t="str">
        <f>+TabIPW[[#This Row],[WK]]&amp;TabIPW[[#This Row],[PK]]&amp;TabIPW[[#This Row],[GK]]</f>
        <v>220101</v>
      </c>
      <c r="G1602" s="6" t="s">
        <v>1530</v>
      </c>
      <c r="H1602" s="34">
        <v>1.1108512E-5</v>
      </c>
      <c r="I1602" s="35">
        <v>3517</v>
      </c>
      <c r="J1602" s="34">
        <v>8.2962000000000003E-6</v>
      </c>
      <c r="K1602" s="35">
        <v>2115</v>
      </c>
      <c r="L1602" s="34">
        <v>3.4521899999999999E-5</v>
      </c>
      <c r="M1602" s="35">
        <v>3126.61</v>
      </c>
      <c r="N1602" s="34">
        <v>2.86988E-5</v>
      </c>
      <c r="O1602" s="35">
        <v>22</v>
      </c>
      <c r="P1602" s="34">
        <v>2.9434400000000001E-5</v>
      </c>
      <c r="Q1602" s="35">
        <v>156</v>
      </c>
      <c r="R1602" s="34">
        <v>1.8316800000000001E-5</v>
      </c>
      <c r="S1602" s="35">
        <v>72</v>
      </c>
      <c r="T1602" s="34">
        <v>1.1485700000000001E-5</v>
      </c>
      <c r="U1602" s="35">
        <v>269.3</v>
      </c>
      <c r="V1602" s="34">
        <v>1.0068899999999999E-5</v>
      </c>
      <c r="W1602" s="35">
        <v>3126.61</v>
      </c>
    </row>
    <row r="1603" spans="1:23" ht="14.45" x14ac:dyDescent="0.3">
      <c r="A1603" s="6" t="s">
        <v>31</v>
      </c>
      <c r="B1603" s="6" t="s">
        <v>177</v>
      </c>
      <c r="C1603" s="6" t="s">
        <v>33</v>
      </c>
      <c r="D1603" s="6" t="s">
        <v>32</v>
      </c>
      <c r="E1603" s="6" t="s">
        <v>40</v>
      </c>
      <c r="F1603" s="24" t="str">
        <f>+TabIPW[[#This Row],[WK]]&amp;TabIPW[[#This Row],[PK]]&amp;TabIPW[[#This Row],[GK]]</f>
        <v>220102</v>
      </c>
      <c r="G1603" s="6" t="s">
        <v>1531</v>
      </c>
      <c r="H1603" s="34">
        <v>7.9120927999999993E-5</v>
      </c>
      <c r="I1603" s="35">
        <v>25050</v>
      </c>
      <c r="J1603" s="34">
        <v>5.8975699999999998E-5</v>
      </c>
      <c r="K1603" s="35">
        <v>15035</v>
      </c>
      <c r="L1603" s="34">
        <v>2.458839E-4</v>
      </c>
      <c r="M1603" s="35">
        <v>22269.45</v>
      </c>
      <c r="N1603" s="34">
        <v>1.826288E-4</v>
      </c>
      <c r="O1603" s="35">
        <v>140</v>
      </c>
      <c r="P1603" s="34">
        <v>2.5736230000000001E-4</v>
      </c>
      <c r="Q1603" s="35">
        <v>1364</v>
      </c>
      <c r="R1603" s="34">
        <v>1.137171E-4</v>
      </c>
      <c r="S1603" s="35">
        <v>447</v>
      </c>
      <c r="T1603" s="34">
        <v>8.1167400000000005E-5</v>
      </c>
      <c r="U1603" s="35">
        <v>1903.1</v>
      </c>
      <c r="V1603" s="34">
        <v>7.1716099999999996E-5</v>
      </c>
      <c r="W1603" s="35">
        <v>22269.45</v>
      </c>
    </row>
    <row r="1604" spans="1:23" ht="14.45" x14ac:dyDescent="0.3">
      <c r="A1604" s="6" t="s">
        <v>31</v>
      </c>
      <c r="B1604" s="6" t="s">
        <v>177</v>
      </c>
      <c r="C1604" s="6" t="s">
        <v>33</v>
      </c>
      <c r="D1604" s="6" t="s">
        <v>37</v>
      </c>
      <c r="E1604" s="6" t="s">
        <v>36</v>
      </c>
      <c r="F1604" s="24" t="str">
        <f>+TabIPW[[#This Row],[WK]]&amp;TabIPW[[#This Row],[PK]]&amp;TabIPW[[#This Row],[GK]]</f>
        <v>220103</v>
      </c>
      <c r="G1604" s="6" t="s">
        <v>1532</v>
      </c>
      <c r="H1604" s="34">
        <v>1.7962504000000001E-5</v>
      </c>
      <c r="I1604" s="35">
        <v>5687</v>
      </c>
      <c r="J1604" s="34">
        <v>1.2995399999999999E-5</v>
      </c>
      <c r="K1604" s="35">
        <v>3313</v>
      </c>
      <c r="L1604" s="34">
        <v>5.5822000000000002E-5</v>
      </c>
      <c r="M1604" s="35">
        <v>5055.74</v>
      </c>
      <c r="N1604" s="34">
        <v>5.4788599999999999E-5</v>
      </c>
      <c r="O1604" s="35">
        <v>42</v>
      </c>
      <c r="P1604" s="34">
        <v>4.3774199999999998E-5</v>
      </c>
      <c r="Q1604" s="35">
        <v>232</v>
      </c>
      <c r="R1604" s="34">
        <v>5.6476900000000001E-5</v>
      </c>
      <c r="S1604" s="35">
        <v>222</v>
      </c>
      <c r="T1604" s="34">
        <v>1.28419E-5</v>
      </c>
      <c r="U1604" s="35">
        <v>301.10000000000002</v>
      </c>
      <c r="V1604" s="34">
        <v>1.62814E-5</v>
      </c>
      <c r="W1604" s="35">
        <v>5055.74</v>
      </c>
    </row>
    <row r="1605" spans="1:23" ht="14.45" x14ac:dyDescent="0.3">
      <c r="A1605" s="6" t="s">
        <v>31</v>
      </c>
      <c r="B1605" s="6" t="s">
        <v>177</v>
      </c>
      <c r="C1605" s="6" t="s">
        <v>33</v>
      </c>
      <c r="D1605" s="6" t="s">
        <v>39</v>
      </c>
      <c r="E1605" s="6" t="s">
        <v>36</v>
      </c>
      <c r="F1605" s="24" t="str">
        <f>+TabIPW[[#This Row],[WK]]&amp;TabIPW[[#This Row],[PK]]&amp;TabIPW[[#This Row],[GK]]</f>
        <v>220104</v>
      </c>
      <c r="G1605" s="6" t="s">
        <v>1533</v>
      </c>
      <c r="H1605" s="34">
        <v>1.2915191999999999E-5</v>
      </c>
      <c r="I1605" s="35">
        <v>4089</v>
      </c>
      <c r="J1605" s="34">
        <v>9.8494999999999995E-6</v>
      </c>
      <c r="K1605" s="35">
        <v>2511</v>
      </c>
      <c r="L1605" s="34">
        <v>4.0136499999999998E-5</v>
      </c>
      <c r="M1605" s="35">
        <v>3635.12</v>
      </c>
      <c r="N1605" s="34">
        <v>2.86988E-5</v>
      </c>
      <c r="O1605" s="35">
        <v>22</v>
      </c>
      <c r="P1605" s="34">
        <v>2.5283399999999999E-5</v>
      </c>
      <c r="Q1605" s="35">
        <v>134</v>
      </c>
      <c r="R1605" s="34">
        <v>2.5694499999999999E-5</v>
      </c>
      <c r="S1605" s="35">
        <v>101</v>
      </c>
      <c r="T1605" s="34">
        <v>1.0854499999999999E-5</v>
      </c>
      <c r="U1605" s="35">
        <v>254.5</v>
      </c>
      <c r="V1605" s="34">
        <v>1.17065E-5</v>
      </c>
      <c r="W1605" s="35">
        <v>3635.12</v>
      </c>
    </row>
    <row r="1606" spans="1:23" ht="14.45" x14ac:dyDescent="0.3">
      <c r="A1606" s="6" t="s">
        <v>31</v>
      </c>
      <c r="B1606" s="6" t="s">
        <v>177</v>
      </c>
      <c r="C1606" s="6" t="s">
        <v>33</v>
      </c>
      <c r="D1606" s="6" t="s">
        <v>42</v>
      </c>
      <c r="E1606" s="6" t="s">
        <v>36</v>
      </c>
      <c r="F1606" s="24" t="str">
        <f>+TabIPW[[#This Row],[WK]]&amp;TabIPW[[#This Row],[PK]]&amp;TabIPW[[#This Row],[GK]]</f>
        <v>220105</v>
      </c>
      <c r="G1606" s="6" t="s">
        <v>1534</v>
      </c>
      <c r="H1606" s="34">
        <v>1.631376E-5</v>
      </c>
      <c r="I1606" s="35">
        <v>5165</v>
      </c>
      <c r="J1606" s="34">
        <v>1.20069E-5</v>
      </c>
      <c r="K1606" s="35">
        <v>3061</v>
      </c>
      <c r="L1606" s="34">
        <v>5.0698300000000002E-5</v>
      </c>
      <c r="M1606" s="35">
        <v>4591.6899999999996</v>
      </c>
      <c r="N1606" s="34">
        <v>4.1743699999999998E-5</v>
      </c>
      <c r="O1606" s="35">
        <v>32</v>
      </c>
      <c r="P1606" s="34">
        <v>4.5472400000000002E-5</v>
      </c>
      <c r="Q1606" s="35">
        <v>241</v>
      </c>
      <c r="R1606" s="34">
        <v>1.5264000000000002E-5</v>
      </c>
      <c r="S1606" s="35">
        <v>60</v>
      </c>
      <c r="T1606" s="34">
        <v>9.6260999999999992E-6</v>
      </c>
      <c r="U1606" s="35">
        <v>225.70000000000002</v>
      </c>
      <c r="V1606" s="34">
        <v>1.4786999999999999E-5</v>
      </c>
      <c r="W1606" s="35">
        <v>4591.6899999999996</v>
      </c>
    </row>
    <row r="1607" spans="1:23" ht="14.45" x14ac:dyDescent="0.3">
      <c r="A1607" s="6" t="s">
        <v>31</v>
      </c>
      <c r="B1607" s="6" t="s">
        <v>177</v>
      </c>
      <c r="C1607" s="6" t="s">
        <v>33</v>
      </c>
      <c r="D1607" s="6" t="s">
        <v>44</v>
      </c>
      <c r="E1607" s="6" t="s">
        <v>40</v>
      </c>
      <c r="F1607" s="24" t="str">
        <f>+TabIPW[[#This Row],[WK]]&amp;TabIPW[[#This Row],[PK]]&amp;TabIPW[[#This Row],[GK]]</f>
        <v>220106</v>
      </c>
      <c r="G1607" s="6" t="s">
        <v>1535</v>
      </c>
      <c r="H1607" s="34">
        <v>5.6329048E-5</v>
      </c>
      <c r="I1607" s="35">
        <v>17834</v>
      </c>
      <c r="J1607" s="34">
        <v>4.2485199999999998E-5</v>
      </c>
      <c r="K1607" s="35">
        <v>10831</v>
      </c>
      <c r="L1607" s="34">
        <v>1.7505360000000001E-4</v>
      </c>
      <c r="M1607" s="35">
        <v>15854.43</v>
      </c>
      <c r="N1607" s="34">
        <v>1.4218950000000001E-4</v>
      </c>
      <c r="O1607" s="35">
        <v>109</v>
      </c>
      <c r="P1607" s="34">
        <v>1.2660570000000001E-4</v>
      </c>
      <c r="Q1607" s="35">
        <v>671</v>
      </c>
      <c r="R1607" s="34">
        <v>1.417011E-4</v>
      </c>
      <c r="S1607" s="35">
        <v>557</v>
      </c>
      <c r="T1607" s="34">
        <v>4.4646099999999999E-5</v>
      </c>
      <c r="U1607" s="35">
        <v>1046.8</v>
      </c>
      <c r="V1607" s="34">
        <v>5.1057300000000003E-5</v>
      </c>
      <c r="W1607" s="35">
        <v>15854.43</v>
      </c>
    </row>
    <row r="1608" spans="1:23" ht="14.45" x14ac:dyDescent="0.3">
      <c r="A1608" s="6" t="s">
        <v>31</v>
      </c>
      <c r="B1608" s="6" t="s">
        <v>177</v>
      </c>
      <c r="C1608" s="6" t="s">
        <v>33</v>
      </c>
      <c r="D1608" s="6" t="s">
        <v>51</v>
      </c>
      <c r="E1608" s="6" t="s">
        <v>36</v>
      </c>
      <c r="F1608" s="24" t="str">
        <f>+TabIPW[[#This Row],[WK]]&amp;TabIPW[[#This Row],[PK]]&amp;TabIPW[[#This Row],[GK]]</f>
        <v>220107</v>
      </c>
      <c r="G1608" s="6" t="s">
        <v>1536</v>
      </c>
      <c r="H1608" s="34">
        <v>1.2065544E-5</v>
      </c>
      <c r="I1608" s="35">
        <v>3820</v>
      </c>
      <c r="J1608" s="34">
        <v>8.7825999999999996E-6</v>
      </c>
      <c r="K1608" s="35">
        <v>2239</v>
      </c>
      <c r="L1608" s="34">
        <v>3.7496100000000002E-5</v>
      </c>
      <c r="M1608" s="35">
        <v>3395.98</v>
      </c>
      <c r="N1608" s="34">
        <v>3.0003300000000001E-5</v>
      </c>
      <c r="O1608" s="35">
        <v>23</v>
      </c>
      <c r="P1608" s="34">
        <v>4.2830800000000003E-5</v>
      </c>
      <c r="Q1608" s="35">
        <v>227</v>
      </c>
      <c r="R1608" s="34">
        <v>1.62816E-5</v>
      </c>
      <c r="S1608" s="35">
        <v>64</v>
      </c>
      <c r="T1608" s="34">
        <v>8.0353000000000008E-6</v>
      </c>
      <c r="U1608" s="35">
        <v>188.39999999999998</v>
      </c>
      <c r="V1608" s="34">
        <v>1.0936399999999999E-5</v>
      </c>
      <c r="W1608" s="35">
        <v>3395.98</v>
      </c>
    </row>
    <row r="1609" spans="1:23" ht="14.45" x14ac:dyDescent="0.3">
      <c r="A1609" s="6" t="s">
        <v>31</v>
      </c>
      <c r="B1609" s="6" t="s">
        <v>177</v>
      </c>
      <c r="C1609" s="6" t="s">
        <v>33</v>
      </c>
      <c r="D1609" s="6" t="s">
        <v>75</v>
      </c>
      <c r="E1609" s="6" t="s">
        <v>36</v>
      </c>
      <c r="F1609" s="24" t="str">
        <f>+TabIPW[[#This Row],[WK]]&amp;TabIPW[[#This Row],[PK]]&amp;TabIPW[[#This Row],[GK]]</f>
        <v>220108</v>
      </c>
      <c r="G1609" s="6" t="s">
        <v>1537</v>
      </c>
      <c r="H1609" s="34">
        <v>1.1474904E-5</v>
      </c>
      <c r="I1609" s="35">
        <v>3633</v>
      </c>
      <c r="J1609" s="34">
        <v>8.5002000000000004E-6</v>
      </c>
      <c r="K1609" s="35">
        <v>2167</v>
      </c>
      <c r="L1609" s="34">
        <v>3.5660500000000002E-5</v>
      </c>
      <c r="M1609" s="35">
        <v>3229.74</v>
      </c>
      <c r="N1609" s="34">
        <v>3.6525800000000002E-5</v>
      </c>
      <c r="O1609" s="35">
        <v>28</v>
      </c>
      <c r="P1609" s="34">
        <v>3.3585399999999999E-5</v>
      </c>
      <c r="Q1609" s="35">
        <v>178</v>
      </c>
      <c r="R1609" s="34">
        <v>2.18784E-5</v>
      </c>
      <c r="S1609" s="35">
        <v>86</v>
      </c>
      <c r="T1609" s="34">
        <v>1.1993200000000001E-5</v>
      </c>
      <c r="U1609" s="35">
        <v>281.2</v>
      </c>
      <c r="V1609" s="34">
        <v>1.0400999999999999E-5</v>
      </c>
      <c r="W1609" s="35">
        <v>3229.74</v>
      </c>
    </row>
    <row r="1610" spans="1:23" ht="14.45" x14ac:dyDescent="0.3">
      <c r="A1610" s="6" t="s">
        <v>31</v>
      </c>
      <c r="B1610" s="6" t="s">
        <v>177</v>
      </c>
      <c r="C1610" s="6" t="s">
        <v>33</v>
      </c>
      <c r="D1610" s="6" t="s">
        <v>77</v>
      </c>
      <c r="E1610" s="6" t="s">
        <v>36</v>
      </c>
      <c r="F1610" s="24" t="str">
        <f>+TabIPW[[#This Row],[WK]]&amp;TabIPW[[#This Row],[PK]]&amp;TabIPW[[#This Row],[GK]]</f>
        <v>220109</v>
      </c>
      <c r="G1610" s="6" t="s">
        <v>1538</v>
      </c>
      <c r="H1610" s="34">
        <v>1.1121152E-5</v>
      </c>
      <c r="I1610" s="35">
        <v>3521</v>
      </c>
      <c r="J1610" s="34">
        <v>8.3904000000000002E-6</v>
      </c>
      <c r="K1610" s="35">
        <v>2139</v>
      </c>
      <c r="L1610" s="34">
        <v>3.4561199999999997E-5</v>
      </c>
      <c r="M1610" s="35">
        <v>3130.17</v>
      </c>
      <c r="N1610" s="34">
        <v>3.1307799999999999E-5</v>
      </c>
      <c r="O1610" s="35">
        <v>24</v>
      </c>
      <c r="P1610" s="34">
        <v>2.3207899999999998E-5</v>
      </c>
      <c r="Q1610" s="35">
        <v>123</v>
      </c>
      <c r="R1610" s="34">
        <v>3.0019299999999999E-5</v>
      </c>
      <c r="S1610" s="35">
        <v>118</v>
      </c>
      <c r="T1610" s="34">
        <v>7.8347999999999999E-6</v>
      </c>
      <c r="U1610" s="35">
        <v>183.7</v>
      </c>
      <c r="V1610" s="34">
        <v>1.0080300000000001E-5</v>
      </c>
      <c r="W1610" s="35">
        <v>3130.17</v>
      </c>
    </row>
    <row r="1611" spans="1:23" ht="14.45" x14ac:dyDescent="0.3">
      <c r="A1611" s="6" t="s">
        <v>31</v>
      </c>
      <c r="B1611" s="6" t="s">
        <v>177</v>
      </c>
      <c r="C1611" s="6" t="s">
        <v>33</v>
      </c>
      <c r="D1611" s="6" t="s">
        <v>90</v>
      </c>
      <c r="E1611" s="6" t="s">
        <v>36</v>
      </c>
      <c r="F1611" s="24" t="str">
        <f>+TabIPW[[#This Row],[WK]]&amp;TabIPW[[#This Row],[PK]]&amp;TabIPW[[#This Row],[GK]]</f>
        <v>220110</v>
      </c>
      <c r="G1611" s="6" t="s">
        <v>1539</v>
      </c>
      <c r="H1611" s="34">
        <v>1.3221568E-5</v>
      </c>
      <c r="I1611" s="35">
        <v>4186</v>
      </c>
      <c r="J1611" s="34">
        <v>1.01555E-5</v>
      </c>
      <c r="K1611" s="35">
        <v>2589</v>
      </c>
      <c r="L1611" s="34">
        <v>4.1088599999999998E-5</v>
      </c>
      <c r="M1611" s="35">
        <v>3721.35</v>
      </c>
      <c r="N1611" s="34">
        <v>3.0003300000000001E-5</v>
      </c>
      <c r="O1611" s="35">
        <v>23</v>
      </c>
      <c r="P1611" s="34">
        <v>3.6038299999999997E-5</v>
      </c>
      <c r="Q1611" s="35">
        <v>191</v>
      </c>
      <c r="R1611" s="34">
        <v>2.49313E-5</v>
      </c>
      <c r="S1611" s="35">
        <v>98</v>
      </c>
      <c r="T1611" s="34">
        <v>9.5835000000000007E-6</v>
      </c>
      <c r="U1611" s="35">
        <v>224.7</v>
      </c>
      <c r="V1611" s="34">
        <v>1.19842E-5</v>
      </c>
      <c r="W1611" s="35">
        <v>3721.35</v>
      </c>
    </row>
    <row r="1612" spans="1:23" ht="14.45" x14ac:dyDescent="0.3">
      <c r="A1612" s="6" t="s">
        <v>31</v>
      </c>
      <c r="B1612" s="6" t="s">
        <v>177</v>
      </c>
      <c r="C1612" s="6" t="s">
        <v>32</v>
      </c>
      <c r="D1612" s="6" t="s">
        <v>33</v>
      </c>
      <c r="E1612" s="6" t="s">
        <v>34</v>
      </c>
      <c r="F1612" s="24" t="str">
        <f>+TabIPW[[#This Row],[WK]]&amp;TabIPW[[#This Row],[PK]]&amp;TabIPW[[#This Row],[GK]]</f>
        <v>220201</v>
      </c>
      <c r="G1612" s="6" t="s">
        <v>1540</v>
      </c>
      <c r="H1612" s="34">
        <v>1.2232632800000001E-4</v>
      </c>
      <c r="I1612" s="35">
        <v>38729</v>
      </c>
      <c r="J1612" s="34">
        <v>8.9748100000000002E-5</v>
      </c>
      <c r="K1612" s="35">
        <v>22880</v>
      </c>
      <c r="L1612" s="34">
        <v>3.4637120000000001E-4</v>
      </c>
      <c r="M1612" s="35">
        <v>31370.49</v>
      </c>
      <c r="N1612" s="34">
        <v>2.7263869999999998E-4</v>
      </c>
      <c r="O1612" s="35">
        <v>209</v>
      </c>
      <c r="P1612" s="34">
        <v>3.5359019999999999E-4</v>
      </c>
      <c r="Q1612" s="35">
        <v>1874</v>
      </c>
      <c r="R1612" s="34">
        <v>2.1929330000000001E-4</v>
      </c>
      <c r="S1612" s="35">
        <v>862</v>
      </c>
      <c r="T1612" s="34">
        <v>1.605051E-4</v>
      </c>
      <c r="U1612" s="35">
        <v>3763.3</v>
      </c>
      <c r="V1612" s="34">
        <v>1.010249E-4</v>
      </c>
      <c r="W1612" s="35">
        <v>31370.49</v>
      </c>
    </row>
    <row r="1613" spans="1:23" ht="14.45" x14ac:dyDescent="0.3">
      <c r="A1613" s="6" t="s">
        <v>31</v>
      </c>
      <c r="B1613" s="6" t="s">
        <v>177</v>
      </c>
      <c r="C1613" s="6" t="s">
        <v>32</v>
      </c>
      <c r="D1613" s="6" t="s">
        <v>32</v>
      </c>
      <c r="E1613" s="6" t="s">
        <v>40</v>
      </c>
      <c r="F1613" s="24" t="str">
        <f>+TabIPW[[#This Row],[WK]]&amp;TabIPW[[#This Row],[PK]]&amp;TabIPW[[#This Row],[GK]]</f>
        <v>220202</v>
      </c>
      <c r="G1613" s="6" t="s">
        <v>1541</v>
      </c>
      <c r="H1613" s="34">
        <v>4.5049976000000005E-5</v>
      </c>
      <c r="I1613" s="35">
        <v>14263</v>
      </c>
      <c r="J1613" s="34">
        <v>3.2639599999999998E-5</v>
      </c>
      <c r="K1613" s="35">
        <v>8321</v>
      </c>
      <c r="L1613" s="34">
        <v>1.2756059999999999E-4</v>
      </c>
      <c r="M1613" s="35">
        <v>11553.03</v>
      </c>
      <c r="N1613" s="34">
        <v>1.200132E-4</v>
      </c>
      <c r="O1613" s="35">
        <v>92</v>
      </c>
      <c r="P1613" s="34">
        <v>1.384926E-4</v>
      </c>
      <c r="Q1613" s="35">
        <v>734</v>
      </c>
      <c r="R1613" s="34">
        <v>3.8668899999999998E-5</v>
      </c>
      <c r="S1613" s="35">
        <v>152</v>
      </c>
      <c r="T1613" s="34">
        <v>3.8948100000000001E-5</v>
      </c>
      <c r="U1613" s="35">
        <v>913.2</v>
      </c>
      <c r="V1613" s="34">
        <v>3.7205200000000001E-5</v>
      </c>
      <c r="W1613" s="35">
        <v>11553.03</v>
      </c>
    </row>
    <row r="1614" spans="1:23" ht="14.45" x14ac:dyDescent="0.3">
      <c r="A1614" s="6" t="s">
        <v>31</v>
      </c>
      <c r="B1614" s="6" t="s">
        <v>177</v>
      </c>
      <c r="C1614" s="6" t="s">
        <v>32</v>
      </c>
      <c r="D1614" s="6" t="s">
        <v>37</v>
      </c>
      <c r="E1614" s="6" t="s">
        <v>36</v>
      </c>
      <c r="F1614" s="24" t="str">
        <f>+TabIPW[[#This Row],[WK]]&amp;TabIPW[[#This Row],[PK]]&amp;TabIPW[[#This Row],[GK]]</f>
        <v>220203</v>
      </c>
      <c r="G1614" s="6" t="s">
        <v>1540</v>
      </c>
      <c r="H1614" s="34">
        <v>6.162588800000001E-5</v>
      </c>
      <c r="I1614" s="35">
        <v>19511</v>
      </c>
      <c r="J1614" s="34">
        <v>4.5701700000000003E-5</v>
      </c>
      <c r="K1614" s="35">
        <v>11651</v>
      </c>
      <c r="L1614" s="34">
        <v>1.7449579999999999E-4</v>
      </c>
      <c r="M1614" s="35">
        <v>15803.91</v>
      </c>
      <c r="N1614" s="34">
        <v>1.200132E-4</v>
      </c>
      <c r="O1614" s="35">
        <v>92</v>
      </c>
      <c r="P1614" s="34">
        <v>1.337756E-4</v>
      </c>
      <c r="Q1614" s="35">
        <v>709</v>
      </c>
      <c r="R1614" s="34">
        <v>5.4950500000000002E-5</v>
      </c>
      <c r="S1614" s="35">
        <v>216</v>
      </c>
      <c r="T1614" s="34">
        <v>5.83368E-5</v>
      </c>
      <c r="U1614" s="35">
        <v>1367.8000000000002</v>
      </c>
      <c r="V1614" s="34">
        <v>5.0894599999999999E-5</v>
      </c>
      <c r="W1614" s="35">
        <v>15803.91</v>
      </c>
    </row>
    <row r="1615" spans="1:23" ht="14.45" x14ac:dyDescent="0.3">
      <c r="A1615" s="6" t="s">
        <v>31</v>
      </c>
      <c r="B1615" s="6" t="s">
        <v>177</v>
      </c>
      <c r="C1615" s="6" t="s">
        <v>32</v>
      </c>
      <c r="D1615" s="6" t="s">
        <v>39</v>
      </c>
      <c r="E1615" s="6" t="s">
        <v>40</v>
      </c>
      <c r="F1615" s="24" t="str">
        <f>+TabIPW[[#This Row],[WK]]&amp;TabIPW[[#This Row],[PK]]&amp;TabIPW[[#This Row],[GK]]</f>
        <v>220204</v>
      </c>
      <c r="G1615" s="6" t="s">
        <v>1542</v>
      </c>
      <c r="H1615" s="34">
        <v>6.7153296000000009E-5</v>
      </c>
      <c r="I1615" s="35">
        <v>21261</v>
      </c>
      <c r="J1615" s="34">
        <v>4.9883199999999997E-5</v>
      </c>
      <c r="K1615" s="35">
        <v>12717</v>
      </c>
      <c r="L1615" s="34">
        <v>1.9014689999999999E-4</v>
      </c>
      <c r="M1615" s="35">
        <v>17221.41</v>
      </c>
      <c r="N1615" s="34">
        <v>1.6436590000000001E-4</v>
      </c>
      <c r="O1615" s="35">
        <v>126</v>
      </c>
      <c r="P1615" s="34">
        <v>1.562287E-4</v>
      </c>
      <c r="Q1615" s="35">
        <v>828</v>
      </c>
      <c r="R1615" s="34">
        <v>1.0939230000000001E-4</v>
      </c>
      <c r="S1615" s="35">
        <v>430</v>
      </c>
      <c r="T1615" s="34">
        <v>4.9968900000000002E-5</v>
      </c>
      <c r="U1615" s="35">
        <v>1171.5999999999999</v>
      </c>
      <c r="V1615" s="34">
        <v>5.54595E-5</v>
      </c>
      <c r="W1615" s="35">
        <v>17221.41</v>
      </c>
    </row>
    <row r="1616" spans="1:23" ht="14.45" x14ac:dyDescent="0.3">
      <c r="A1616" s="6" t="s">
        <v>31</v>
      </c>
      <c r="B1616" s="6" t="s">
        <v>177</v>
      </c>
      <c r="C1616" s="6" t="s">
        <v>32</v>
      </c>
      <c r="D1616" s="6" t="s">
        <v>42</v>
      </c>
      <c r="E1616" s="6" t="s">
        <v>36</v>
      </c>
      <c r="F1616" s="24" t="str">
        <f>+TabIPW[[#This Row],[WK]]&amp;TabIPW[[#This Row],[PK]]&amp;TabIPW[[#This Row],[GK]]</f>
        <v>220205</v>
      </c>
      <c r="G1616" s="6" t="s">
        <v>1543</v>
      </c>
      <c r="H1616" s="34">
        <v>7.1382559999999995E-6</v>
      </c>
      <c r="I1616" s="35">
        <v>2260</v>
      </c>
      <c r="J1616" s="34">
        <v>5.3110999999999999E-6</v>
      </c>
      <c r="K1616" s="35">
        <v>1354</v>
      </c>
      <c r="L1616" s="34">
        <v>2.0212199999999999E-5</v>
      </c>
      <c r="M1616" s="35">
        <v>1830.6</v>
      </c>
      <c r="N1616" s="34">
        <v>1.5653899999999999E-5</v>
      </c>
      <c r="O1616" s="35">
        <v>12</v>
      </c>
      <c r="P1616" s="34">
        <v>1.86795E-5</v>
      </c>
      <c r="Q1616" s="35">
        <v>99</v>
      </c>
      <c r="R1616" s="34">
        <v>7.3776000000000003E-6</v>
      </c>
      <c r="S1616" s="35">
        <v>29</v>
      </c>
      <c r="T1616" s="34">
        <v>6.5084000000000002E-6</v>
      </c>
      <c r="U1616" s="35">
        <v>152.60000000000002</v>
      </c>
      <c r="V1616" s="34">
        <v>5.8951999999999999E-6</v>
      </c>
      <c r="W1616" s="35">
        <v>1830.6</v>
      </c>
    </row>
    <row r="1617" spans="1:23" ht="14.45" x14ac:dyDescent="0.3">
      <c r="A1617" s="6" t="s">
        <v>31</v>
      </c>
      <c r="B1617" s="6" t="s">
        <v>177</v>
      </c>
      <c r="C1617" s="6" t="s">
        <v>37</v>
      </c>
      <c r="D1617" s="6" t="s">
        <v>33</v>
      </c>
      <c r="E1617" s="6" t="s">
        <v>34</v>
      </c>
      <c r="F1617" s="24" t="str">
        <f>+TabIPW[[#This Row],[WK]]&amp;TabIPW[[#This Row],[PK]]&amp;TabIPW[[#This Row],[GK]]</f>
        <v>220301</v>
      </c>
      <c r="G1617" s="6" t="s">
        <v>1544</v>
      </c>
      <c r="H1617" s="34">
        <v>4.1158680000000001E-5</v>
      </c>
      <c r="I1617" s="35">
        <v>13031</v>
      </c>
      <c r="J1617" s="34">
        <v>3.029E-5</v>
      </c>
      <c r="K1617" s="35">
        <v>7722</v>
      </c>
      <c r="L1617" s="34">
        <v>1.20427E-4</v>
      </c>
      <c r="M1617" s="35">
        <v>10906.95</v>
      </c>
      <c r="N1617" s="34">
        <v>1.082728E-4</v>
      </c>
      <c r="O1617" s="35">
        <v>83</v>
      </c>
      <c r="P1617" s="34">
        <v>1.1019029999999999E-4</v>
      </c>
      <c r="Q1617" s="35">
        <v>584</v>
      </c>
      <c r="R1617" s="34">
        <v>6.4363399999999994E-5</v>
      </c>
      <c r="S1617" s="35">
        <v>253</v>
      </c>
      <c r="T1617" s="34">
        <v>4.03939E-5</v>
      </c>
      <c r="U1617" s="35">
        <v>947.1</v>
      </c>
      <c r="V1617" s="34">
        <v>3.5124499999999999E-5</v>
      </c>
      <c r="W1617" s="35">
        <v>10906.95</v>
      </c>
    </row>
    <row r="1618" spans="1:23" ht="14.45" x14ac:dyDescent="0.3">
      <c r="A1618" s="6" t="s">
        <v>31</v>
      </c>
      <c r="B1618" s="6" t="s">
        <v>177</v>
      </c>
      <c r="C1618" s="6" t="s">
        <v>37</v>
      </c>
      <c r="D1618" s="6" t="s">
        <v>32</v>
      </c>
      <c r="E1618" s="6" t="s">
        <v>40</v>
      </c>
      <c r="F1618" s="24" t="str">
        <f>+TabIPW[[#This Row],[WK]]&amp;TabIPW[[#This Row],[PK]]&amp;TabIPW[[#This Row],[GK]]</f>
        <v>220302</v>
      </c>
      <c r="G1618" s="6" t="s">
        <v>1545</v>
      </c>
      <c r="H1618" s="34">
        <v>2.689796E-5</v>
      </c>
      <c r="I1618" s="35">
        <v>8516</v>
      </c>
      <c r="J1618" s="34">
        <v>2.0738600000000002E-5</v>
      </c>
      <c r="K1618" s="35">
        <v>5287</v>
      </c>
      <c r="L1618" s="34">
        <v>7.8701200000000005E-5</v>
      </c>
      <c r="M1618" s="35">
        <v>7127.89</v>
      </c>
      <c r="N1618" s="34">
        <v>5.3484099999999998E-5</v>
      </c>
      <c r="O1618" s="35">
        <v>41</v>
      </c>
      <c r="P1618" s="34">
        <v>4.9246000000000003E-5</v>
      </c>
      <c r="Q1618" s="35">
        <v>261</v>
      </c>
      <c r="R1618" s="34">
        <v>5.39329E-5</v>
      </c>
      <c r="S1618" s="35">
        <v>212</v>
      </c>
      <c r="T1618" s="34">
        <v>3.0268800000000001E-5</v>
      </c>
      <c r="U1618" s="35">
        <v>709.7</v>
      </c>
      <c r="V1618" s="34">
        <v>2.2954499999999999E-5</v>
      </c>
      <c r="W1618" s="35">
        <v>7127.89</v>
      </c>
    </row>
    <row r="1619" spans="1:23" ht="14.45" x14ac:dyDescent="0.3">
      <c r="A1619" s="6" t="s">
        <v>31</v>
      </c>
      <c r="B1619" s="6" t="s">
        <v>177</v>
      </c>
      <c r="C1619" s="6" t="s">
        <v>37</v>
      </c>
      <c r="D1619" s="6" t="s">
        <v>37</v>
      </c>
      <c r="E1619" s="6" t="s">
        <v>36</v>
      </c>
      <c r="F1619" s="24" t="str">
        <f>+TabIPW[[#This Row],[WK]]&amp;TabIPW[[#This Row],[PK]]&amp;TabIPW[[#This Row],[GK]]</f>
        <v>220303</v>
      </c>
      <c r="G1619" s="6" t="s">
        <v>1544</v>
      </c>
      <c r="H1619" s="34">
        <v>3.4149919999999998E-5</v>
      </c>
      <c r="I1619" s="35">
        <v>10812</v>
      </c>
      <c r="J1619" s="34">
        <v>2.6347799999999999E-5</v>
      </c>
      <c r="K1619" s="35">
        <v>6717</v>
      </c>
      <c r="L1619" s="34">
        <v>9.9919899999999999E-5</v>
      </c>
      <c r="M1619" s="35">
        <v>9049.64</v>
      </c>
      <c r="N1619" s="34">
        <v>6.6529100000000006E-5</v>
      </c>
      <c r="O1619" s="35">
        <v>51</v>
      </c>
      <c r="P1619" s="34">
        <v>7.2265200000000001E-5</v>
      </c>
      <c r="Q1619" s="35">
        <v>383</v>
      </c>
      <c r="R1619" s="34">
        <v>6.1564900000000004E-5</v>
      </c>
      <c r="S1619" s="35">
        <v>242</v>
      </c>
      <c r="T1619" s="34">
        <v>2.76245E-5</v>
      </c>
      <c r="U1619" s="35">
        <v>647.70000000000005</v>
      </c>
      <c r="V1619" s="34">
        <v>2.9143299999999999E-5</v>
      </c>
      <c r="W1619" s="35">
        <v>9049.64</v>
      </c>
    </row>
    <row r="1620" spans="1:23" ht="14.45" x14ac:dyDescent="0.3">
      <c r="A1620" s="6" t="s">
        <v>31</v>
      </c>
      <c r="B1620" s="6" t="s">
        <v>177</v>
      </c>
      <c r="C1620" s="6" t="s">
        <v>37</v>
      </c>
      <c r="D1620" s="6" t="s">
        <v>39</v>
      </c>
      <c r="E1620" s="6" t="s">
        <v>40</v>
      </c>
      <c r="F1620" s="24" t="str">
        <f>+TabIPW[[#This Row],[WK]]&amp;TabIPW[[#This Row],[PK]]&amp;TabIPW[[#This Row],[GK]]</f>
        <v>220304</v>
      </c>
      <c r="G1620" s="6" t="s">
        <v>1546</v>
      </c>
      <c r="H1620" s="34">
        <v>2.6790568E-5</v>
      </c>
      <c r="I1620" s="35">
        <v>8482</v>
      </c>
      <c r="J1620" s="34">
        <v>2.0055999999999999E-5</v>
      </c>
      <c r="K1620" s="35">
        <v>5113</v>
      </c>
      <c r="L1620" s="34">
        <v>7.8386999999999993E-5</v>
      </c>
      <c r="M1620" s="35">
        <v>7099.43</v>
      </c>
      <c r="N1620" s="34">
        <v>6.2615599999999997E-5</v>
      </c>
      <c r="O1620" s="35">
        <v>48</v>
      </c>
      <c r="P1620" s="34">
        <v>5.15102E-5</v>
      </c>
      <c r="Q1620" s="35">
        <v>273</v>
      </c>
      <c r="R1620" s="34">
        <v>5.9275299999999998E-5</v>
      </c>
      <c r="S1620" s="35">
        <v>233</v>
      </c>
      <c r="T1620" s="34">
        <v>1.99389E-5</v>
      </c>
      <c r="U1620" s="35">
        <v>467.5</v>
      </c>
      <c r="V1620" s="34">
        <v>2.2862900000000001E-5</v>
      </c>
      <c r="W1620" s="35">
        <v>7099.43</v>
      </c>
    </row>
    <row r="1621" spans="1:23" ht="14.45" x14ac:dyDescent="0.3">
      <c r="A1621" s="6" t="s">
        <v>31</v>
      </c>
      <c r="B1621" s="6" t="s">
        <v>177</v>
      </c>
      <c r="C1621" s="6" t="s">
        <v>37</v>
      </c>
      <c r="D1621" s="6" t="s">
        <v>42</v>
      </c>
      <c r="E1621" s="6" t="s">
        <v>36</v>
      </c>
      <c r="F1621" s="24" t="str">
        <f>+TabIPW[[#This Row],[WK]]&amp;TabIPW[[#This Row],[PK]]&amp;TabIPW[[#This Row],[GK]]</f>
        <v>220305</v>
      </c>
      <c r="G1621" s="6" t="s">
        <v>1547</v>
      </c>
      <c r="H1621" s="34">
        <v>9.8640560000000006E-6</v>
      </c>
      <c r="I1621" s="35">
        <v>3123</v>
      </c>
      <c r="J1621" s="34">
        <v>7.3783000000000002E-6</v>
      </c>
      <c r="K1621" s="35">
        <v>1881</v>
      </c>
      <c r="L1621" s="34">
        <v>2.8861400000000001E-5</v>
      </c>
      <c r="M1621" s="35">
        <v>2613.9499999999998</v>
      </c>
      <c r="N1621" s="34">
        <v>1.8262900000000001E-5</v>
      </c>
      <c r="O1621" s="35">
        <v>14</v>
      </c>
      <c r="P1621" s="34">
        <v>1.88682E-5</v>
      </c>
      <c r="Q1621" s="35">
        <v>100</v>
      </c>
      <c r="R1621" s="34">
        <v>3.33265E-5</v>
      </c>
      <c r="S1621" s="35">
        <v>131</v>
      </c>
      <c r="T1621" s="34">
        <v>7.0458000000000004E-6</v>
      </c>
      <c r="U1621" s="35">
        <v>165.2</v>
      </c>
      <c r="V1621" s="34">
        <v>8.4178999999999995E-6</v>
      </c>
      <c r="W1621" s="35">
        <v>2613.9499999999998</v>
      </c>
    </row>
    <row r="1622" spans="1:23" ht="14.45" x14ac:dyDescent="0.3">
      <c r="A1622" s="6" t="s">
        <v>31</v>
      </c>
      <c r="B1622" s="6" t="s">
        <v>177</v>
      </c>
      <c r="C1622" s="6" t="s">
        <v>37</v>
      </c>
      <c r="D1622" s="6" t="s">
        <v>44</v>
      </c>
      <c r="E1622" s="6" t="s">
        <v>36</v>
      </c>
      <c r="F1622" s="24" t="str">
        <f>+TabIPW[[#This Row],[WK]]&amp;TabIPW[[#This Row],[PK]]&amp;TabIPW[[#This Row],[GK]]</f>
        <v>220306</v>
      </c>
      <c r="G1622" s="6" t="s">
        <v>1548</v>
      </c>
      <c r="H1622" s="34">
        <v>1.8452071999999999E-5</v>
      </c>
      <c r="I1622" s="35">
        <v>5842</v>
      </c>
      <c r="J1622" s="34">
        <v>1.3897600000000001E-5</v>
      </c>
      <c r="K1622" s="35">
        <v>3543</v>
      </c>
      <c r="L1622" s="34">
        <v>5.3989200000000001E-5</v>
      </c>
      <c r="M1622" s="35">
        <v>4889.75</v>
      </c>
      <c r="N1622" s="34">
        <v>3.1307799999999999E-5</v>
      </c>
      <c r="O1622" s="35">
        <v>24</v>
      </c>
      <c r="P1622" s="34">
        <v>3.3962799999999999E-5</v>
      </c>
      <c r="Q1622" s="35">
        <v>180</v>
      </c>
      <c r="R1622" s="34">
        <v>2.4676900000000001E-5</v>
      </c>
      <c r="S1622" s="35">
        <v>97</v>
      </c>
      <c r="T1622" s="34">
        <v>1.56185E-5</v>
      </c>
      <c r="U1622" s="35">
        <v>366.20000000000005</v>
      </c>
      <c r="V1622" s="34">
        <v>1.57469E-5</v>
      </c>
      <c r="W1622" s="35">
        <v>4889.75</v>
      </c>
    </row>
    <row r="1623" spans="1:23" ht="14.45" x14ac:dyDescent="0.3">
      <c r="A1623" s="6" t="s">
        <v>31</v>
      </c>
      <c r="B1623" s="6" t="s">
        <v>177</v>
      </c>
      <c r="C1623" s="6" t="s">
        <v>37</v>
      </c>
      <c r="D1623" s="6" t="s">
        <v>51</v>
      </c>
      <c r="E1623" s="6" t="s">
        <v>36</v>
      </c>
      <c r="F1623" s="24" t="str">
        <f>+TabIPW[[#This Row],[WK]]&amp;TabIPW[[#This Row],[PK]]&amp;TabIPW[[#This Row],[GK]]</f>
        <v>220307</v>
      </c>
      <c r="G1623" s="6" t="s">
        <v>1549</v>
      </c>
      <c r="H1623" s="34">
        <v>1.0514712000000001E-5</v>
      </c>
      <c r="I1623" s="35">
        <v>3329</v>
      </c>
      <c r="J1623" s="34">
        <v>8.1550000000000007E-6</v>
      </c>
      <c r="K1623" s="35">
        <v>2079</v>
      </c>
      <c r="L1623" s="34">
        <v>3.0765200000000001E-5</v>
      </c>
      <c r="M1623" s="35">
        <v>2786.37</v>
      </c>
      <c r="N1623" s="34">
        <v>1.8262900000000001E-5</v>
      </c>
      <c r="O1623" s="35">
        <v>14</v>
      </c>
      <c r="P1623" s="34">
        <v>2.39626E-5</v>
      </c>
      <c r="Q1623" s="35">
        <v>127</v>
      </c>
      <c r="R1623" s="34">
        <v>2.7475300000000001E-5</v>
      </c>
      <c r="S1623" s="35">
        <v>108</v>
      </c>
      <c r="T1623" s="34">
        <v>8.8200000000000003E-6</v>
      </c>
      <c r="U1623" s="35">
        <v>206.8</v>
      </c>
      <c r="V1623" s="34">
        <v>8.9732000000000008E-6</v>
      </c>
      <c r="W1623" s="35">
        <v>2786.37</v>
      </c>
    </row>
    <row r="1624" spans="1:23" ht="14.45" x14ac:dyDescent="0.3">
      <c r="A1624" s="6" t="s">
        <v>31</v>
      </c>
      <c r="B1624" s="6" t="s">
        <v>177</v>
      </c>
      <c r="C1624" s="6" t="s">
        <v>39</v>
      </c>
      <c r="D1624" s="6" t="s">
        <v>33</v>
      </c>
      <c r="E1624" s="6" t="s">
        <v>34</v>
      </c>
      <c r="F1624" s="24" t="str">
        <f>+TabIPW[[#This Row],[WK]]&amp;TabIPW[[#This Row],[PK]]&amp;TabIPW[[#This Row],[GK]]</f>
        <v>220401</v>
      </c>
      <c r="G1624" s="6" t="s">
        <v>1550</v>
      </c>
      <c r="H1624" s="34">
        <v>1.0161275200000001E-4</v>
      </c>
      <c r="I1624" s="35">
        <v>32171</v>
      </c>
      <c r="J1624" s="34">
        <v>7.6811500000000001E-5</v>
      </c>
      <c r="K1624" s="35">
        <v>19582</v>
      </c>
      <c r="L1624" s="34">
        <v>3.4242229999999999E-4</v>
      </c>
      <c r="M1624" s="35">
        <v>31012.84</v>
      </c>
      <c r="N1624" s="34">
        <v>2.3350390000000001E-4</v>
      </c>
      <c r="O1624" s="35">
        <v>179</v>
      </c>
      <c r="P1624" s="34">
        <v>3.6472240000000002E-4</v>
      </c>
      <c r="Q1624" s="35">
        <v>1933</v>
      </c>
      <c r="R1624" s="34">
        <v>8.3697799999999997E-5</v>
      </c>
      <c r="S1624" s="35">
        <v>329</v>
      </c>
      <c r="T1624" s="34">
        <v>1.54871E-4</v>
      </c>
      <c r="U1624" s="35">
        <v>3631.2</v>
      </c>
      <c r="V1624" s="34">
        <v>9.9873199999999998E-5</v>
      </c>
      <c r="W1624" s="35">
        <v>31012.84</v>
      </c>
    </row>
    <row r="1625" spans="1:23" ht="14.45" x14ac:dyDescent="0.3">
      <c r="A1625" s="6" t="s">
        <v>31</v>
      </c>
      <c r="B1625" s="6" t="s">
        <v>177</v>
      </c>
      <c r="C1625" s="6" t="s">
        <v>39</v>
      </c>
      <c r="D1625" s="6" t="s">
        <v>32</v>
      </c>
      <c r="E1625" s="6" t="s">
        <v>36</v>
      </c>
      <c r="F1625" s="24" t="str">
        <f>+TabIPW[[#This Row],[WK]]&amp;TabIPW[[#This Row],[PK]]&amp;TabIPW[[#This Row],[GK]]</f>
        <v>220402</v>
      </c>
      <c r="G1625" s="6" t="s">
        <v>1551</v>
      </c>
      <c r="H1625" s="34">
        <v>2.1458983999999999E-5</v>
      </c>
      <c r="I1625" s="35">
        <v>6794</v>
      </c>
      <c r="J1625" s="34">
        <v>1.6565000000000001E-5</v>
      </c>
      <c r="K1625" s="35">
        <v>4223</v>
      </c>
      <c r="L1625" s="34">
        <v>7.23142E-5</v>
      </c>
      <c r="M1625" s="35">
        <v>6549.42</v>
      </c>
      <c r="N1625" s="34">
        <v>4.0439199999999997E-5</v>
      </c>
      <c r="O1625" s="35">
        <v>31</v>
      </c>
      <c r="P1625" s="34">
        <v>3.9623199999999997E-5</v>
      </c>
      <c r="Q1625" s="35">
        <v>210</v>
      </c>
      <c r="R1625" s="34">
        <v>3.3835299999999998E-5</v>
      </c>
      <c r="S1625" s="35">
        <v>133</v>
      </c>
      <c r="T1625" s="34">
        <v>1.87277E-5</v>
      </c>
      <c r="U1625" s="35">
        <v>439.1</v>
      </c>
      <c r="V1625" s="34">
        <v>2.10916E-5</v>
      </c>
      <c r="W1625" s="35">
        <v>6549.42</v>
      </c>
    </row>
    <row r="1626" spans="1:23" ht="14.45" x14ac:dyDescent="0.3">
      <c r="A1626" s="6" t="s">
        <v>31</v>
      </c>
      <c r="B1626" s="6" t="s">
        <v>177</v>
      </c>
      <c r="C1626" s="6" t="s">
        <v>39</v>
      </c>
      <c r="D1626" s="6" t="s">
        <v>37</v>
      </c>
      <c r="E1626" s="6" t="s">
        <v>36</v>
      </c>
      <c r="F1626" s="24" t="str">
        <f>+TabIPW[[#This Row],[WK]]&amp;TabIPW[[#This Row],[PK]]&amp;TabIPW[[#This Row],[GK]]</f>
        <v>220403</v>
      </c>
      <c r="G1626" s="6" t="s">
        <v>1552</v>
      </c>
      <c r="H1626" s="34">
        <v>6.6970103999999995E-5</v>
      </c>
      <c r="I1626" s="35">
        <v>21203</v>
      </c>
      <c r="J1626" s="34">
        <v>5.0436299999999997E-5</v>
      </c>
      <c r="K1626" s="35">
        <v>12858</v>
      </c>
      <c r="L1626" s="34">
        <v>2.256809E-4</v>
      </c>
      <c r="M1626" s="35">
        <v>20439.689999999999</v>
      </c>
      <c r="N1626" s="34">
        <v>2.035006E-4</v>
      </c>
      <c r="O1626" s="35">
        <v>156</v>
      </c>
      <c r="P1626" s="34">
        <v>2.241543E-4</v>
      </c>
      <c r="Q1626" s="35">
        <v>1188</v>
      </c>
      <c r="R1626" s="34">
        <v>4.2993700000000001E-5</v>
      </c>
      <c r="S1626" s="35">
        <v>169</v>
      </c>
      <c r="T1626" s="34">
        <v>8.1107700000000003E-5</v>
      </c>
      <c r="U1626" s="35">
        <v>1901.7</v>
      </c>
      <c r="V1626" s="34">
        <v>6.5823599999999998E-5</v>
      </c>
      <c r="W1626" s="35">
        <v>20439.689999999999</v>
      </c>
    </row>
    <row r="1627" spans="1:23" ht="14.45" x14ac:dyDescent="0.3">
      <c r="A1627" s="6" t="s">
        <v>31</v>
      </c>
      <c r="B1627" s="6" t="s">
        <v>177</v>
      </c>
      <c r="C1627" s="6" t="s">
        <v>39</v>
      </c>
      <c r="D1627" s="6" t="s">
        <v>39</v>
      </c>
      <c r="E1627" s="6" t="s">
        <v>36</v>
      </c>
      <c r="F1627" s="24" t="str">
        <f>+TabIPW[[#This Row],[WK]]&amp;TabIPW[[#This Row],[PK]]&amp;TabIPW[[#This Row],[GK]]</f>
        <v>220404</v>
      </c>
      <c r="G1627" s="6" t="s">
        <v>1550</v>
      </c>
      <c r="H1627" s="34">
        <v>1.1985952E-4</v>
      </c>
      <c r="I1627" s="35">
        <v>37948</v>
      </c>
      <c r="J1627" s="34">
        <v>8.9450000000000006E-5</v>
      </c>
      <c r="K1627" s="35">
        <v>22804</v>
      </c>
      <c r="L1627" s="34">
        <v>4.0391169999999998E-4</v>
      </c>
      <c r="M1627" s="35">
        <v>36581.870000000003</v>
      </c>
      <c r="N1627" s="34">
        <v>2.035006E-4</v>
      </c>
      <c r="O1627" s="35">
        <v>156</v>
      </c>
      <c r="P1627" s="34">
        <v>4.4585570000000001E-4</v>
      </c>
      <c r="Q1627" s="35">
        <v>2363</v>
      </c>
      <c r="R1627" s="34">
        <v>9.0057799999999997E-5</v>
      </c>
      <c r="S1627" s="35">
        <v>354</v>
      </c>
      <c r="T1627" s="34">
        <v>1.4486109999999999E-4</v>
      </c>
      <c r="U1627" s="35">
        <v>3396.5</v>
      </c>
      <c r="V1627" s="34">
        <v>1.1780759999999999E-4</v>
      </c>
      <c r="W1627" s="35">
        <v>36581.870000000003</v>
      </c>
    </row>
    <row r="1628" spans="1:23" ht="14.45" x14ac:dyDescent="0.3">
      <c r="A1628" s="6" t="s">
        <v>31</v>
      </c>
      <c r="B1628" s="6" t="s">
        <v>177</v>
      </c>
      <c r="C1628" s="6" t="s">
        <v>39</v>
      </c>
      <c r="D1628" s="6" t="s">
        <v>42</v>
      </c>
      <c r="E1628" s="6" t="s">
        <v>36</v>
      </c>
      <c r="F1628" s="24" t="str">
        <f>+TabIPW[[#This Row],[WK]]&amp;TabIPW[[#This Row],[PK]]&amp;TabIPW[[#This Row],[GK]]</f>
        <v>220405</v>
      </c>
      <c r="G1628" s="6" t="s">
        <v>1553</v>
      </c>
      <c r="H1628" s="34">
        <v>1.9453327999999999E-5</v>
      </c>
      <c r="I1628" s="35">
        <v>6159</v>
      </c>
      <c r="J1628" s="34">
        <v>1.45331E-5</v>
      </c>
      <c r="K1628" s="35">
        <v>3705</v>
      </c>
      <c r="L1628" s="34">
        <v>6.5555299999999999E-5</v>
      </c>
      <c r="M1628" s="35">
        <v>5937.28</v>
      </c>
      <c r="N1628" s="34">
        <v>4.6961700000000001E-5</v>
      </c>
      <c r="O1628" s="35">
        <v>36</v>
      </c>
      <c r="P1628" s="34">
        <v>4.2264800000000002E-5</v>
      </c>
      <c r="Q1628" s="35">
        <v>224</v>
      </c>
      <c r="R1628" s="34">
        <v>3.8160100000000001E-5</v>
      </c>
      <c r="S1628" s="35">
        <v>150</v>
      </c>
      <c r="T1628" s="34">
        <v>1.6676200000000001E-5</v>
      </c>
      <c r="U1628" s="35">
        <v>391</v>
      </c>
      <c r="V1628" s="34">
        <v>1.9120300000000001E-5</v>
      </c>
      <c r="W1628" s="35">
        <v>5937.28</v>
      </c>
    </row>
    <row r="1629" spans="1:23" ht="14.45" x14ac:dyDescent="0.3">
      <c r="A1629" s="6" t="s">
        <v>31</v>
      </c>
      <c r="B1629" s="6" t="s">
        <v>177</v>
      </c>
      <c r="C1629" s="6" t="s">
        <v>39</v>
      </c>
      <c r="D1629" s="6" t="s">
        <v>44</v>
      </c>
      <c r="E1629" s="6" t="s">
        <v>36</v>
      </c>
      <c r="F1629" s="24" t="str">
        <f>+TabIPW[[#This Row],[WK]]&amp;TabIPW[[#This Row],[PK]]&amp;TabIPW[[#This Row],[GK]]</f>
        <v>220406</v>
      </c>
      <c r="G1629" s="6" t="s">
        <v>1554</v>
      </c>
      <c r="H1629" s="34">
        <v>3.5283832000000003E-5</v>
      </c>
      <c r="I1629" s="35">
        <v>11171</v>
      </c>
      <c r="J1629" s="34">
        <v>2.6457699999999999E-5</v>
      </c>
      <c r="K1629" s="35">
        <v>6745</v>
      </c>
      <c r="L1629" s="34">
        <v>1.189021E-4</v>
      </c>
      <c r="M1629" s="35">
        <v>10768.84</v>
      </c>
      <c r="N1629" s="34">
        <v>5.7397600000000001E-5</v>
      </c>
      <c r="O1629" s="35">
        <v>44</v>
      </c>
      <c r="P1629" s="34">
        <v>9.94354E-5</v>
      </c>
      <c r="Q1629" s="35">
        <v>527</v>
      </c>
      <c r="R1629" s="34">
        <v>2.84929E-5</v>
      </c>
      <c r="S1629" s="35">
        <v>112</v>
      </c>
      <c r="T1629" s="34">
        <v>3.1880900000000002E-5</v>
      </c>
      <c r="U1629" s="35">
        <v>747.5</v>
      </c>
      <c r="V1629" s="34">
        <v>3.46798E-5</v>
      </c>
      <c r="W1629" s="35">
        <v>10768.84</v>
      </c>
    </row>
    <row r="1630" spans="1:23" ht="14.45" x14ac:dyDescent="0.3">
      <c r="A1630" s="6" t="s">
        <v>31</v>
      </c>
      <c r="B1630" s="6" t="s">
        <v>177</v>
      </c>
      <c r="C1630" s="6" t="s">
        <v>39</v>
      </c>
      <c r="D1630" s="6" t="s">
        <v>51</v>
      </c>
      <c r="E1630" s="6" t="s">
        <v>36</v>
      </c>
      <c r="F1630" s="24" t="str">
        <f>+TabIPW[[#This Row],[WK]]&amp;TabIPW[[#This Row],[PK]]&amp;TabIPW[[#This Row],[GK]]</f>
        <v>220407</v>
      </c>
      <c r="G1630" s="6" t="s">
        <v>1555</v>
      </c>
      <c r="H1630" s="34">
        <v>1.3319479999999999E-5</v>
      </c>
      <c r="I1630" s="35">
        <v>4217</v>
      </c>
      <c r="J1630" s="34">
        <v>1.0190800000000001E-5</v>
      </c>
      <c r="K1630" s="35">
        <v>2598</v>
      </c>
      <c r="L1630" s="34">
        <v>4.4885000000000001E-5</v>
      </c>
      <c r="M1630" s="35">
        <v>4065.19</v>
      </c>
      <c r="N1630" s="34">
        <v>3.1307799999999999E-5</v>
      </c>
      <c r="O1630" s="35">
        <v>24</v>
      </c>
      <c r="P1630" s="34">
        <v>3.8679800000000002E-5</v>
      </c>
      <c r="Q1630" s="35">
        <v>205</v>
      </c>
      <c r="R1630" s="34">
        <v>1.7553600000000001E-5</v>
      </c>
      <c r="S1630" s="35">
        <v>69</v>
      </c>
      <c r="T1630" s="34">
        <v>9.1911000000000008E-6</v>
      </c>
      <c r="U1630" s="35">
        <v>215.5</v>
      </c>
      <c r="V1630" s="34">
        <v>1.30915E-5</v>
      </c>
      <c r="W1630" s="35">
        <v>4065.19</v>
      </c>
    </row>
    <row r="1631" spans="1:23" ht="14.45" x14ac:dyDescent="0.3">
      <c r="A1631" s="6" t="s">
        <v>31</v>
      </c>
      <c r="B1631" s="6" t="s">
        <v>177</v>
      </c>
      <c r="C1631" s="6" t="s">
        <v>39</v>
      </c>
      <c r="D1631" s="6" t="s">
        <v>75</v>
      </c>
      <c r="E1631" s="6" t="s">
        <v>36</v>
      </c>
      <c r="F1631" s="24" t="str">
        <f>+TabIPW[[#This Row],[WK]]&amp;TabIPW[[#This Row],[PK]]&amp;TabIPW[[#This Row],[GK]]</f>
        <v>220408</v>
      </c>
      <c r="G1631" s="6" t="s">
        <v>1556</v>
      </c>
      <c r="H1631" s="34">
        <v>3.8107544000000001E-5</v>
      </c>
      <c r="I1631" s="35">
        <v>12065</v>
      </c>
      <c r="J1631" s="34">
        <v>2.8619000000000002E-5</v>
      </c>
      <c r="K1631" s="35">
        <v>7296</v>
      </c>
      <c r="L1631" s="34">
        <v>1.284177E-4</v>
      </c>
      <c r="M1631" s="35">
        <v>11630.66</v>
      </c>
      <c r="N1631" s="34">
        <v>1.0044580000000001E-4</v>
      </c>
      <c r="O1631" s="35">
        <v>77</v>
      </c>
      <c r="P1631" s="34">
        <v>8.0755900000000004E-5</v>
      </c>
      <c r="Q1631" s="35">
        <v>428</v>
      </c>
      <c r="R1631" s="34">
        <v>5.5968099999999997E-5</v>
      </c>
      <c r="S1631" s="35">
        <v>220</v>
      </c>
      <c r="T1631" s="34">
        <v>2.8255700000000001E-5</v>
      </c>
      <c r="U1631" s="35">
        <v>662.5</v>
      </c>
      <c r="V1631" s="34">
        <v>3.74552E-5</v>
      </c>
      <c r="W1631" s="35">
        <v>11630.66</v>
      </c>
    </row>
    <row r="1632" spans="1:23" ht="14.45" x14ac:dyDescent="0.3">
      <c r="A1632" s="6" t="s">
        <v>31</v>
      </c>
      <c r="B1632" s="6" t="s">
        <v>177</v>
      </c>
      <c r="C1632" s="6" t="s">
        <v>42</v>
      </c>
      <c r="D1632" s="6" t="s">
        <v>33</v>
      </c>
      <c r="E1632" s="6" t="s">
        <v>36</v>
      </c>
      <c r="F1632" s="24" t="str">
        <f>+TabIPW[[#This Row],[WK]]&amp;TabIPW[[#This Row],[PK]]&amp;TabIPW[[#This Row],[GK]]</f>
        <v>220501</v>
      </c>
      <c r="G1632" s="6" t="s">
        <v>1557</v>
      </c>
      <c r="H1632" s="34">
        <v>2.4677520000000004E-5</v>
      </c>
      <c r="I1632" s="35">
        <v>7813</v>
      </c>
      <c r="J1632" s="34">
        <v>1.73926E-5</v>
      </c>
      <c r="K1632" s="35">
        <v>4434</v>
      </c>
      <c r="L1632" s="34">
        <v>7.2721999999999999E-5</v>
      </c>
      <c r="M1632" s="35">
        <v>6586.36</v>
      </c>
      <c r="N1632" s="34">
        <v>6.0006600000000002E-5</v>
      </c>
      <c r="O1632" s="35">
        <v>46</v>
      </c>
      <c r="P1632" s="34">
        <v>8.88693E-5</v>
      </c>
      <c r="Q1632" s="35">
        <v>471</v>
      </c>
      <c r="R1632" s="34">
        <v>1.6535999999999999E-5</v>
      </c>
      <c r="S1632" s="35">
        <v>65</v>
      </c>
      <c r="T1632" s="34">
        <v>2.4890599999999998E-5</v>
      </c>
      <c r="U1632" s="35">
        <v>583.6</v>
      </c>
      <c r="V1632" s="34">
        <v>2.12106E-5</v>
      </c>
      <c r="W1632" s="35">
        <v>6586.36</v>
      </c>
    </row>
    <row r="1633" spans="1:23" ht="14.45" x14ac:dyDescent="0.3">
      <c r="A1633" s="6" t="s">
        <v>31</v>
      </c>
      <c r="B1633" s="6" t="s">
        <v>177</v>
      </c>
      <c r="C1633" s="6" t="s">
        <v>42</v>
      </c>
      <c r="D1633" s="6" t="s">
        <v>32</v>
      </c>
      <c r="E1633" s="6" t="s">
        <v>40</v>
      </c>
      <c r="F1633" s="24" t="str">
        <f>+TabIPW[[#This Row],[WK]]&amp;TabIPW[[#This Row],[PK]]&amp;TabIPW[[#This Row],[GK]]</f>
        <v>220502</v>
      </c>
      <c r="G1633" s="6" t="s">
        <v>1558</v>
      </c>
      <c r="H1633" s="34">
        <v>1.0849832800000001E-4</v>
      </c>
      <c r="I1633" s="35">
        <v>34351</v>
      </c>
      <c r="J1633" s="34">
        <v>7.86002E-5</v>
      </c>
      <c r="K1633" s="35">
        <v>20038</v>
      </c>
      <c r="L1633" s="34">
        <v>3.19733E-4</v>
      </c>
      <c r="M1633" s="35">
        <v>28957.89</v>
      </c>
      <c r="N1633" s="34">
        <v>2.9481499999999998E-4</v>
      </c>
      <c r="O1633" s="35">
        <v>226</v>
      </c>
      <c r="P1633" s="34">
        <v>3.5491100000000002E-4</v>
      </c>
      <c r="Q1633" s="35">
        <v>1881</v>
      </c>
      <c r="R1633" s="34">
        <v>2.002133E-4</v>
      </c>
      <c r="S1633" s="35">
        <v>787</v>
      </c>
      <c r="T1633" s="34">
        <v>1.065314E-4</v>
      </c>
      <c r="U1633" s="35">
        <v>2497.8000000000002</v>
      </c>
      <c r="V1633" s="34">
        <v>9.3255499999999995E-5</v>
      </c>
      <c r="W1633" s="35">
        <v>28957.89</v>
      </c>
    </row>
    <row r="1634" spans="1:23" ht="14.45" x14ac:dyDescent="0.3">
      <c r="A1634" s="6" t="s">
        <v>31</v>
      </c>
      <c r="B1634" s="6" t="s">
        <v>177</v>
      </c>
      <c r="C1634" s="6" t="s">
        <v>42</v>
      </c>
      <c r="D1634" s="6" t="s">
        <v>37</v>
      </c>
      <c r="E1634" s="6" t="s">
        <v>36</v>
      </c>
      <c r="F1634" s="24" t="str">
        <f>+TabIPW[[#This Row],[WK]]&amp;TabIPW[[#This Row],[PK]]&amp;TabIPW[[#This Row],[GK]]</f>
        <v>220503</v>
      </c>
      <c r="G1634" s="6" t="s">
        <v>1559</v>
      </c>
      <c r="H1634" s="34">
        <v>3.5827096000000004E-5</v>
      </c>
      <c r="I1634" s="35">
        <v>11343</v>
      </c>
      <c r="J1634" s="34">
        <v>2.5382900000000001E-5</v>
      </c>
      <c r="K1634" s="35">
        <v>6471</v>
      </c>
      <c r="L1634" s="34">
        <v>1.055786E-4</v>
      </c>
      <c r="M1634" s="35">
        <v>9562.15</v>
      </c>
      <c r="N1634" s="34">
        <v>8.3487399999999996E-5</v>
      </c>
      <c r="O1634" s="35">
        <v>64</v>
      </c>
      <c r="P1634" s="34">
        <v>1.066054E-4</v>
      </c>
      <c r="Q1634" s="35">
        <v>565</v>
      </c>
      <c r="R1634" s="34">
        <v>2.77297E-5</v>
      </c>
      <c r="S1634" s="35">
        <v>109</v>
      </c>
      <c r="T1634" s="34">
        <v>3.02901E-5</v>
      </c>
      <c r="U1634" s="35">
        <v>710.19999999999993</v>
      </c>
      <c r="V1634" s="34">
        <v>3.0793800000000003E-5</v>
      </c>
      <c r="W1634" s="35">
        <v>9562.15</v>
      </c>
    </row>
    <row r="1635" spans="1:23" ht="14.45" x14ac:dyDescent="0.3">
      <c r="A1635" s="6" t="s">
        <v>31</v>
      </c>
      <c r="B1635" s="6" t="s">
        <v>177</v>
      </c>
      <c r="C1635" s="6" t="s">
        <v>42</v>
      </c>
      <c r="D1635" s="6" t="s">
        <v>39</v>
      </c>
      <c r="E1635" s="6" t="s">
        <v>36</v>
      </c>
      <c r="F1635" s="24" t="str">
        <f>+TabIPW[[#This Row],[WK]]&amp;TabIPW[[#This Row],[PK]]&amp;TabIPW[[#This Row],[GK]]</f>
        <v>220504</v>
      </c>
      <c r="G1635" s="6" t="s">
        <v>1560</v>
      </c>
      <c r="H1635" s="34">
        <v>6.6158359999999997E-5</v>
      </c>
      <c r="I1635" s="35">
        <v>20946</v>
      </c>
      <c r="J1635" s="34">
        <v>4.6003800000000002E-5</v>
      </c>
      <c r="K1635" s="35">
        <v>11728</v>
      </c>
      <c r="L1635" s="34">
        <v>1.949617E-4</v>
      </c>
      <c r="M1635" s="35">
        <v>17657.48</v>
      </c>
      <c r="N1635" s="34">
        <v>2.048051E-4</v>
      </c>
      <c r="O1635" s="35">
        <v>157</v>
      </c>
      <c r="P1635" s="34">
        <v>2.6849460000000002E-4</v>
      </c>
      <c r="Q1635" s="35">
        <v>1423</v>
      </c>
      <c r="R1635" s="34">
        <v>1.203315E-4</v>
      </c>
      <c r="S1635" s="35">
        <v>473</v>
      </c>
      <c r="T1635" s="34">
        <v>6.7173899999999997E-5</v>
      </c>
      <c r="U1635" s="35">
        <v>1575</v>
      </c>
      <c r="V1635" s="34">
        <v>5.6863800000000003E-5</v>
      </c>
      <c r="W1635" s="35">
        <v>17657.48</v>
      </c>
    </row>
    <row r="1636" spans="1:23" ht="14.45" x14ac:dyDescent="0.3">
      <c r="A1636" s="6" t="s">
        <v>31</v>
      </c>
      <c r="B1636" s="6" t="s">
        <v>177</v>
      </c>
      <c r="C1636" s="6" t="s">
        <v>42</v>
      </c>
      <c r="D1636" s="6" t="s">
        <v>42</v>
      </c>
      <c r="E1636" s="6" t="s">
        <v>36</v>
      </c>
      <c r="F1636" s="24" t="str">
        <f>+TabIPW[[#This Row],[WK]]&amp;TabIPW[[#This Row],[PK]]&amp;TabIPW[[#This Row],[GK]]</f>
        <v>220505</v>
      </c>
      <c r="G1636" s="6" t="s">
        <v>1561</v>
      </c>
      <c r="H1636" s="34">
        <v>3.5722864000000005E-5</v>
      </c>
      <c r="I1636" s="35">
        <v>11310</v>
      </c>
      <c r="J1636" s="34">
        <v>2.6324300000000001E-5</v>
      </c>
      <c r="K1636" s="35">
        <v>6711</v>
      </c>
      <c r="L1636" s="34">
        <v>1.052715E-4</v>
      </c>
      <c r="M1636" s="35">
        <v>9534.33</v>
      </c>
      <c r="N1636" s="34">
        <v>7.1747000000000003E-5</v>
      </c>
      <c r="O1636" s="35">
        <v>55</v>
      </c>
      <c r="P1636" s="34">
        <v>1.003789E-4</v>
      </c>
      <c r="Q1636" s="35">
        <v>532</v>
      </c>
      <c r="R1636" s="34">
        <v>6.6907400000000003E-5</v>
      </c>
      <c r="S1636" s="35">
        <v>263</v>
      </c>
      <c r="T1636" s="34">
        <v>3.1625000000000003E-5</v>
      </c>
      <c r="U1636" s="35">
        <v>741.5</v>
      </c>
      <c r="V1636" s="34">
        <v>3.0704200000000003E-5</v>
      </c>
      <c r="W1636" s="35">
        <v>9534.33</v>
      </c>
    </row>
    <row r="1637" spans="1:23" ht="14.45" x14ac:dyDescent="0.3">
      <c r="A1637" s="6" t="s">
        <v>31</v>
      </c>
      <c r="B1637" s="6" t="s">
        <v>177</v>
      </c>
      <c r="C1637" s="6" t="s">
        <v>42</v>
      </c>
      <c r="D1637" s="6" t="s">
        <v>44</v>
      </c>
      <c r="E1637" s="6" t="s">
        <v>36</v>
      </c>
      <c r="F1637" s="24" t="str">
        <f>+TabIPW[[#This Row],[WK]]&amp;TabIPW[[#This Row],[PK]]&amp;TabIPW[[#This Row],[GK]]</f>
        <v>220506</v>
      </c>
      <c r="G1637" s="6" t="s">
        <v>494</v>
      </c>
      <c r="H1637" s="34">
        <v>3.5893423999999997E-5</v>
      </c>
      <c r="I1637" s="35">
        <v>11364</v>
      </c>
      <c r="J1637" s="34">
        <v>2.5049500000000001E-5</v>
      </c>
      <c r="K1637" s="35">
        <v>6386</v>
      </c>
      <c r="L1637" s="34">
        <v>1.057741E-4</v>
      </c>
      <c r="M1637" s="35">
        <v>9579.85</v>
      </c>
      <c r="N1637" s="34">
        <v>9.5227899999999997E-5</v>
      </c>
      <c r="O1637" s="35">
        <v>73</v>
      </c>
      <c r="P1637" s="34">
        <v>1.384926E-4</v>
      </c>
      <c r="Q1637" s="35">
        <v>734</v>
      </c>
      <c r="R1637" s="34">
        <v>4.6555299999999998E-5</v>
      </c>
      <c r="S1637" s="35">
        <v>183</v>
      </c>
      <c r="T1637" s="34">
        <v>3.2840599999999999E-5</v>
      </c>
      <c r="U1637" s="35">
        <v>770</v>
      </c>
      <c r="V1637" s="34">
        <v>3.0850799999999999E-5</v>
      </c>
      <c r="W1637" s="35">
        <v>9579.85</v>
      </c>
    </row>
    <row r="1638" spans="1:23" ht="14.45" x14ac:dyDescent="0.3">
      <c r="A1638" s="6" t="s">
        <v>31</v>
      </c>
      <c r="B1638" s="6" t="s">
        <v>177</v>
      </c>
      <c r="C1638" s="6" t="s">
        <v>42</v>
      </c>
      <c r="D1638" s="6" t="s">
        <v>51</v>
      </c>
      <c r="E1638" s="6" t="s">
        <v>36</v>
      </c>
      <c r="F1638" s="24" t="str">
        <f>+TabIPW[[#This Row],[WK]]&amp;TabIPW[[#This Row],[PK]]&amp;TabIPW[[#This Row],[GK]]</f>
        <v>220507</v>
      </c>
      <c r="G1638" s="6" t="s">
        <v>1562</v>
      </c>
      <c r="H1638" s="34">
        <v>1.8016200000000002E-5</v>
      </c>
      <c r="I1638" s="35">
        <v>5704</v>
      </c>
      <c r="J1638" s="34">
        <v>1.25718E-5</v>
      </c>
      <c r="K1638" s="35">
        <v>3205</v>
      </c>
      <c r="L1638" s="34">
        <v>5.3091799999999999E-5</v>
      </c>
      <c r="M1638" s="35">
        <v>4808.47</v>
      </c>
      <c r="N1638" s="34">
        <v>6.1311100000000003E-5</v>
      </c>
      <c r="O1638" s="35">
        <v>47</v>
      </c>
      <c r="P1638" s="34">
        <v>5.5095200000000001E-5</v>
      </c>
      <c r="Q1638" s="35">
        <v>292</v>
      </c>
      <c r="R1638" s="34">
        <v>2.4676900000000001E-5</v>
      </c>
      <c r="S1638" s="35">
        <v>97</v>
      </c>
      <c r="T1638" s="34">
        <v>1.3903900000000001E-5</v>
      </c>
      <c r="U1638" s="35">
        <v>326</v>
      </c>
      <c r="V1638" s="34">
        <v>1.5485099999999998E-5</v>
      </c>
      <c r="W1638" s="35">
        <v>4808.47</v>
      </c>
    </row>
    <row r="1639" spans="1:23" ht="14.45" x14ac:dyDescent="0.3">
      <c r="A1639" s="6" t="s">
        <v>31</v>
      </c>
      <c r="B1639" s="6" t="s">
        <v>177</v>
      </c>
      <c r="C1639" s="6" t="s">
        <v>42</v>
      </c>
      <c r="D1639" s="6" t="s">
        <v>75</v>
      </c>
      <c r="E1639" s="6" t="s">
        <v>40</v>
      </c>
      <c r="F1639" s="24" t="str">
        <f>+TabIPW[[#This Row],[WK]]&amp;TabIPW[[#This Row],[PK]]&amp;TabIPW[[#This Row],[GK]]</f>
        <v>220508</v>
      </c>
      <c r="G1639" s="6" t="s">
        <v>1563</v>
      </c>
      <c r="H1639" s="34">
        <v>1.61027672E-4</v>
      </c>
      <c r="I1639" s="35">
        <v>50982</v>
      </c>
      <c r="J1639" s="34">
        <v>1.176297E-4</v>
      </c>
      <c r="K1639" s="35">
        <v>29988</v>
      </c>
      <c r="L1639" s="34">
        <v>4.7453149999999999E-4</v>
      </c>
      <c r="M1639" s="35">
        <v>42977.83</v>
      </c>
      <c r="N1639" s="34">
        <v>3.6786650000000001E-4</v>
      </c>
      <c r="O1639" s="35">
        <v>282</v>
      </c>
      <c r="P1639" s="34">
        <v>5.9378239999999997E-4</v>
      </c>
      <c r="Q1639" s="35">
        <v>3147</v>
      </c>
      <c r="R1639" s="34">
        <v>7.9118599999999998E-5</v>
      </c>
      <c r="S1639" s="35">
        <v>311</v>
      </c>
      <c r="T1639" s="34">
        <v>1.258946E-4</v>
      </c>
      <c r="U1639" s="35">
        <v>2951.8</v>
      </c>
      <c r="V1639" s="34">
        <v>1.38405E-4</v>
      </c>
      <c r="W1639" s="35">
        <v>42977.83</v>
      </c>
    </row>
    <row r="1640" spans="1:23" ht="14.45" x14ac:dyDescent="0.3">
      <c r="A1640" s="6" t="s">
        <v>31</v>
      </c>
      <c r="B1640" s="6" t="s">
        <v>177</v>
      </c>
      <c r="C1640" s="6" t="s">
        <v>44</v>
      </c>
      <c r="D1640" s="6" t="s">
        <v>33</v>
      </c>
      <c r="E1640" s="6" t="s">
        <v>34</v>
      </c>
      <c r="F1640" s="24" t="str">
        <f>+TabIPW[[#This Row],[WK]]&amp;TabIPW[[#This Row],[PK]]&amp;TabIPW[[#This Row],[GK]]</f>
        <v>220601</v>
      </c>
      <c r="G1640" s="6" t="s">
        <v>1564</v>
      </c>
      <c r="H1640" s="34">
        <v>7.3580887999999999E-5</v>
      </c>
      <c r="I1640" s="35">
        <v>23296</v>
      </c>
      <c r="J1640" s="34">
        <v>5.4017600000000003E-5</v>
      </c>
      <c r="K1640" s="35">
        <v>13771</v>
      </c>
      <c r="L1640" s="34">
        <v>2.093757E-4</v>
      </c>
      <c r="M1640" s="35">
        <v>18962.939999999999</v>
      </c>
      <c r="N1640" s="34">
        <v>1.9697820000000001E-4</v>
      </c>
      <c r="O1640" s="35">
        <v>151</v>
      </c>
      <c r="P1640" s="34">
        <v>2.7679659999999999E-4</v>
      </c>
      <c r="Q1640" s="35">
        <v>1467</v>
      </c>
      <c r="R1640" s="34">
        <v>1.3763069999999999E-4</v>
      </c>
      <c r="S1640" s="35">
        <v>541</v>
      </c>
      <c r="T1640" s="34">
        <v>6.6000999999999994E-5</v>
      </c>
      <c r="U1640" s="35">
        <v>1547.5</v>
      </c>
      <c r="V1640" s="34">
        <v>6.1067899999999999E-5</v>
      </c>
      <c r="W1640" s="35">
        <v>18962.939999999999</v>
      </c>
    </row>
    <row r="1641" spans="1:23" ht="14.45" x14ac:dyDescent="0.3">
      <c r="A1641" s="6" t="s">
        <v>31</v>
      </c>
      <c r="B1641" s="6" t="s">
        <v>177</v>
      </c>
      <c r="C1641" s="6" t="s">
        <v>44</v>
      </c>
      <c r="D1641" s="6" t="s">
        <v>32</v>
      </c>
      <c r="E1641" s="6" t="s">
        <v>36</v>
      </c>
      <c r="F1641" s="24" t="str">
        <f>+TabIPW[[#This Row],[WK]]&amp;TabIPW[[#This Row],[PK]]&amp;TabIPW[[#This Row],[GK]]</f>
        <v>220602</v>
      </c>
      <c r="G1641" s="6" t="s">
        <v>1565</v>
      </c>
      <c r="H1641" s="34">
        <v>1.4008040000000001E-5</v>
      </c>
      <c r="I1641" s="35">
        <v>4435</v>
      </c>
      <c r="J1641" s="34">
        <v>1.0296699999999999E-5</v>
      </c>
      <c r="K1641" s="35">
        <v>2625</v>
      </c>
      <c r="L1641" s="34">
        <v>3.9860100000000001E-5</v>
      </c>
      <c r="M1641" s="35">
        <v>3610.09</v>
      </c>
      <c r="N1641" s="34">
        <v>3.39168E-5</v>
      </c>
      <c r="O1641" s="35">
        <v>26</v>
      </c>
      <c r="P1641" s="34">
        <v>3.6792999999999998E-5</v>
      </c>
      <c r="Q1641" s="35">
        <v>195</v>
      </c>
      <c r="R1641" s="34">
        <v>4.6555299999999998E-5</v>
      </c>
      <c r="S1641" s="35">
        <v>183</v>
      </c>
      <c r="T1641" s="34">
        <v>7.4382000000000002E-6</v>
      </c>
      <c r="U1641" s="35">
        <v>174.4</v>
      </c>
      <c r="V1641" s="34">
        <v>1.16259E-5</v>
      </c>
      <c r="W1641" s="35">
        <v>3610.09</v>
      </c>
    </row>
    <row r="1642" spans="1:23" ht="14.45" x14ac:dyDescent="0.3">
      <c r="A1642" s="6" t="s">
        <v>31</v>
      </c>
      <c r="B1642" s="6" t="s">
        <v>177</v>
      </c>
      <c r="C1642" s="6" t="s">
        <v>44</v>
      </c>
      <c r="D1642" s="6" t="s">
        <v>37</v>
      </c>
      <c r="E1642" s="6" t="s">
        <v>36</v>
      </c>
      <c r="F1642" s="24" t="str">
        <f>+TabIPW[[#This Row],[WK]]&amp;TabIPW[[#This Row],[PK]]&amp;TabIPW[[#This Row],[GK]]</f>
        <v>220603</v>
      </c>
      <c r="G1642" s="6" t="s">
        <v>1566</v>
      </c>
      <c r="H1642" s="34">
        <v>1.9326983999999999E-5</v>
      </c>
      <c r="I1642" s="35">
        <v>6119</v>
      </c>
      <c r="J1642" s="34">
        <v>1.41722E-5</v>
      </c>
      <c r="K1642" s="35">
        <v>3613</v>
      </c>
      <c r="L1642" s="34">
        <v>5.4995299999999998E-5</v>
      </c>
      <c r="M1642" s="35">
        <v>4980.87</v>
      </c>
      <c r="N1642" s="34">
        <v>4.5657200000000001E-5</v>
      </c>
      <c r="O1642" s="35">
        <v>35</v>
      </c>
      <c r="P1642" s="34">
        <v>5.1887600000000001E-5</v>
      </c>
      <c r="Q1642" s="35">
        <v>275</v>
      </c>
      <c r="R1642" s="34">
        <v>5.3678499999999998E-5</v>
      </c>
      <c r="S1642" s="35">
        <v>211</v>
      </c>
      <c r="T1642" s="34">
        <v>1.9457E-5</v>
      </c>
      <c r="U1642" s="35">
        <v>456.2</v>
      </c>
      <c r="V1642" s="34">
        <v>1.60403E-5</v>
      </c>
      <c r="W1642" s="35">
        <v>4980.87</v>
      </c>
    </row>
    <row r="1643" spans="1:23" ht="14.45" x14ac:dyDescent="0.3">
      <c r="A1643" s="6" t="s">
        <v>31</v>
      </c>
      <c r="B1643" s="6" t="s">
        <v>177</v>
      </c>
      <c r="C1643" s="6" t="s">
        <v>44</v>
      </c>
      <c r="D1643" s="6" t="s">
        <v>39</v>
      </c>
      <c r="E1643" s="6" t="s">
        <v>36</v>
      </c>
      <c r="F1643" s="24" t="str">
        <f>+TabIPW[[#This Row],[WK]]&amp;TabIPW[[#This Row],[PK]]&amp;TabIPW[[#This Row],[GK]]</f>
        <v>220604</v>
      </c>
      <c r="G1643" s="6" t="s">
        <v>1564</v>
      </c>
      <c r="H1643" s="34">
        <v>5.0965879999999998E-5</v>
      </c>
      <c r="I1643" s="35">
        <v>16136</v>
      </c>
      <c r="J1643" s="34">
        <v>3.7746800000000003E-5</v>
      </c>
      <c r="K1643" s="35">
        <v>9623</v>
      </c>
      <c r="L1643" s="34">
        <v>1.4502429999999999E-4</v>
      </c>
      <c r="M1643" s="35">
        <v>13134.7</v>
      </c>
      <c r="N1643" s="34">
        <v>1.108818E-4</v>
      </c>
      <c r="O1643" s="35">
        <v>85</v>
      </c>
      <c r="P1643" s="34">
        <v>1.143413E-4</v>
      </c>
      <c r="Q1643" s="35">
        <v>606</v>
      </c>
      <c r="R1643" s="34">
        <v>4.1976099999999999E-5</v>
      </c>
      <c r="S1643" s="35">
        <v>165</v>
      </c>
      <c r="T1643" s="34">
        <v>3.0656900000000001E-5</v>
      </c>
      <c r="U1643" s="35">
        <v>718.8</v>
      </c>
      <c r="V1643" s="34">
        <v>4.2298700000000002E-5</v>
      </c>
      <c r="W1643" s="35">
        <v>13134.7</v>
      </c>
    </row>
    <row r="1644" spans="1:23" ht="14.45" x14ac:dyDescent="0.3">
      <c r="A1644" s="6" t="s">
        <v>31</v>
      </c>
      <c r="B1644" s="6" t="s">
        <v>177</v>
      </c>
      <c r="C1644" s="6" t="s">
        <v>44</v>
      </c>
      <c r="D1644" s="6" t="s">
        <v>42</v>
      </c>
      <c r="E1644" s="6" t="s">
        <v>36</v>
      </c>
      <c r="F1644" s="24" t="str">
        <f>+TabIPW[[#This Row],[WK]]&amp;TabIPW[[#This Row],[PK]]&amp;TabIPW[[#This Row],[GK]]</f>
        <v>220605</v>
      </c>
      <c r="G1644" s="6" t="s">
        <v>1567</v>
      </c>
      <c r="H1644" s="34">
        <v>1.4143856E-5</v>
      </c>
      <c r="I1644" s="35">
        <v>4478</v>
      </c>
      <c r="J1644" s="34">
        <v>1.0147699999999999E-5</v>
      </c>
      <c r="K1644" s="35">
        <v>2587</v>
      </c>
      <c r="L1644" s="34">
        <v>4.0246600000000002E-5</v>
      </c>
      <c r="M1644" s="35">
        <v>3645.09</v>
      </c>
      <c r="N1644" s="34">
        <v>3.9134700000000003E-5</v>
      </c>
      <c r="O1644" s="35">
        <v>30</v>
      </c>
      <c r="P1644" s="34">
        <v>3.3396699999999998E-5</v>
      </c>
      <c r="Q1644" s="35">
        <v>177</v>
      </c>
      <c r="R1644" s="34">
        <v>1.70448E-5</v>
      </c>
      <c r="S1644" s="35">
        <v>67</v>
      </c>
      <c r="T1644" s="34">
        <v>1.00014E-5</v>
      </c>
      <c r="U1644" s="35">
        <v>234.5</v>
      </c>
      <c r="V1644" s="34">
        <v>1.17386E-5</v>
      </c>
      <c r="W1644" s="35">
        <v>3645.09</v>
      </c>
    </row>
    <row r="1645" spans="1:23" ht="14.45" x14ac:dyDescent="0.3">
      <c r="A1645" s="6" t="s">
        <v>31</v>
      </c>
      <c r="B1645" s="6" t="s">
        <v>177</v>
      </c>
      <c r="C1645" s="6" t="s">
        <v>44</v>
      </c>
      <c r="D1645" s="6" t="s">
        <v>44</v>
      </c>
      <c r="E1645" s="6" t="s">
        <v>36</v>
      </c>
      <c r="F1645" s="24" t="str">
        <f>+TabIPW[[#This Row],[WK]]&amp;TabIPW[[#This Row],[PK]]&amp;TabIPW[[#This Row],[GK]]</f>
        <v>220606</v>
      </c>
      <c r="G1645" s="6" t="s">
        <v>1568</v>
      </c>
      <c r="H1645" s="34">
        <v>1.186656E-5</v>
      </c>
      <c r="I1645" s="35">
        <v>3757</v>
      </c>
      <c r="J1645" s="34">
        <v>8.8413999999999997E-6</v>
      </c>
      <c r="K1645" s="35">
        <v>2254</v>
      </c>
      <c r="L1645" s="34">
        <v>3.3766500000000003E-5</v>
      </c>
      <c r="M1645" s="35">
        <v>3058.2</v>
      </c>
      <c r="N1645" s="34">
        <v>2.21763E-5</v>
      </c>
      <c r="O1645" s="35">
        <v>17</v>
      </c>
      <c r="P1645" s="34">
        <v>4.3774199999999998E-5</v>
      </c>
      <c r="Q1645" s="35">
        <v>232</v>
      </c>
      <c r="R1645" s="34">
        <v>3.7396900000000001E-5</v>
      </c>
      <c r="S1645" s="35">
        <v>147</v>
      </c>
      <c r="T1645" s="34">
        <v>5.8259999999999998E-6</v>
      </c>
      <c r="U1645" s="35">
        <v>136.60000000000002</v>
      </c>
      <c r="V1645" s="34">
        <v>9.8485999999999992E-6</v>
      </c>
      <c r="W1645" s="35">
        <v>3058.2</v>
      </c>
    </row>
    <row r="1646" spans="1:23" ht="14.45" x14ac:dyDescent="0.3">
      <c r="A1646" s="6" t="s">
        <v>31</v>
      </c>
      <c r="B1646" s="6" t="s">
        <v>177</v>
      </c>
      <c r="C1646" s="6" t="s">
        <v>44</v>
      </c>
      <c r="D1646" s="6" t="s">
        <v>51</v>
      </c>
      <c r="E1646" s="6" t="s">
        <v>36</v>
      </c>
      <c r="F1646" s="24" t="str">
        <f>+TabIPW[[#This Row],[WK]]&amp;TabIPW[[#This Row],[PK]]&amp;TabIPW[[#This Row],[GK]]</f>
        <v>220607</v>
      </c>
      <c r="G1646" s="6" t="s">
        <v>1569</v>
      </c>
      <c r="H1646" s="34">
        <v>2.2874000000000002E-5</v>
      </c>
      <c r="I1646" s="35">
        <v>7242</v>
      </c>
      <c r="J1646" s="34">
        <v>1.65336E-5</v>
      </c>
      <c r="K1646" s="35">
        <v>4215</v>
      </c>
      <c r="L1646" s="34">
        <v>6.5088399999999998E-5</v>
      </c>
      <c r="M1646" s="35">
        <v>5894.99</v>
      </c>
      <c r="N1646" s="34">
        <v>4.9570700000000003E-5</v>
      </c>
      <c r="O1646" s="35">
        <v>38</v>
      </c>
      <c r="P1646" s="34">
        <v>5.7547999999999999E-5</v>
      </c>
      <c r="Q1646" s="35">
        <v>305</v>
      </c>
      <c r="R1646" s="34">
        <v>3.33265E-5</v>
      </c>
      <c r="S1646" s="35">
        <v>131</v>
      </c>
      <c r="T1646" s="34">
        <v>1.3502999999999999E-5</v>
      </c>
      <c r="U1646" s="35">
        <v>316.60000000000002</v>
      </c>
      <c r="V1646" s="34">
        <v>1.89841E-5</v>
      </c>
      <c r="W1646" s="35">
        <v>5894.99</v>
      </c>
    </row>
    <row r="1647" spans="1:23" ht="14.45" x14ac:dyDescent="0.3">
      <c r="A1647" s="6" t="s">
        <v>31</v>
      </c>
      <c r="B1647" s="6" t="s">
        <v>177</v>
      </c>
      <c r="C1647" s="6" t="s">
        <v>44</v>
      </c>
      <c r="D1647" s="6" t="s">
        <v>75</v>
      </c>
      <c r="E1647" s="6" t="s">
        <v>36</v>
      </c>
      <c r="F1647" s="24" t="str">
        <f>+TabIPW[[#This Row],[WK]]&amp;TabIPW[[#This Row],[PK]]&amp;TabIPW[[#This Row],[GK]]</f>
        <v>220608</v>
      </c>
      <c r="G1647" s="6" t="s">
        <v>1570</v>
      </c>
      <c r="H1647" s="34">
        <v>2.1285264000000003E-5</v>
      </c>
      <c r="I1647" s="35">
        <v>6739</v>
      </c>
      <c r="J1647" s="34">
        <v>1.5670599999999999E-5</v>
      </c>
      <c r="K1647" s="35">
        <v>3995</v>
      </c>
      <c r="L1647" s="34">
        <v>6.0567599999999999E-5</v>
      </c>
      <c r="M1647" s="35">
        <v>5485.55</v>
      </c>
      <c r="N1647" s="34">
        <v>4.9570700000000003E-5</v>
      </c>
      <c r="O1647" s="35">
        <v>38</v>
      </c>
      <c r="P1647" s="34">
        <v>5.4529099999999999E-5</v>
      </c>
      <c r="Q1647" s="35">
        <v>289</v>
      </c>
      <c r="R1647" s="34">
        <v>4.7064100000000002E-5</v>
      </c>
      <c r="S1647" s="35">
        <v>185</v>
      </c>
      <c r="T1647" s="34">
        <v>1.1370500000000001E-5</v>
      </c>
      <c r="U1647" s="35">
        <v>266.60000000000002</v>
      </c>
      <c r="V1647" s="34">
        <v>1.7665599999999999E-5</v>
      </c>
      <c r="W1647" s="35">
        <v>5485.55</v>
      </c>
    </row>
    <row r="1648" spans="1:23" ht="14.45" x14ac:dyDescent="0.3">
      <c r="A1648" s="6" t="s">
        <v>31</v>
      </c>
      <c r="B1648" s="6" t="s">
        <v>177</v>
      </c>
      <c r="C1648" s="6" t="s">
        <v>51</v>
      </c>
      <c r="D1648" s="6" t="s">
        <v>33</v>
      </c>
      <c r="E1648" s="6" t="s">
        <v>34</v>
      </c>
      <c r="F1648" s="24" t="str">
        <f>+TabIPW[[#This Row],[WK]]&amp;TabIPW[[#This Row],[PK]]&amp;TabIPW[[#This Row],[GK]]</f>
        <v>220701</v>
      </c>
      <c r="G1648" s="6" t="s">
        <v>1571</v>
      </c>
      <c r="H1648" s="34">
        <v>1.1640410400000001E-4</v>
      </c>
      <c r="I1648" s="35">
        <v>36854</v>
      </c>
      <c r="J1648" s="34">
        <v>8.7543699999999993E-5</v>
      </c>
      <c r="K1648" s="35">
        <v>22318</v>
      </c>
      <c r="L1648" s="34">
        <v>3.5442409999999997E-4</v>
      </c>
      <c r="M1648" s="35">
        <v>32099.83</v>
      </c>
      <c r="N1648" s="34">
        <v>2.0089169999999999E-4</v>
      </c>
      <c r="O1648" s="35">
        <v>154</v>
      </c>
      <c r="P1648" s="34">
        <v>3.1811799999999999E-4</v>
      </c>
      <c r="Q1648" s="35">
        <v>1686</v>
      </c>
      <c r="R1648" s="34">
        <v>2.279429E-4</v>
      </c>
      <c r="S1648" s="35">
        <v>896</v>
      </c>
      <c r="T1648" s="34">
        <v>1.2038420000000001E-4</v>
      </c>
      <c r="U1648" s="35">
        <v>2822.6</v>
      </c>
      <c r="V1648" s="34">
        <v>1.033737E-4</v>
      </c>
      <c r="W1648" s="35">
        <v>32099.83</v>
      </c>
    </row>
    <row r="1649" spans="1:23" ht="14.45" x14ac:dyDescent="0.3">
      <c r="A1649" s="6" t="s">
        <v>31</v>
      </c>
      <c r="B1649" s="6" t="s">
        <v>177</v>
      </c>
      <c r="C1649" s="6" t="s">
        <v>51</v>
      </c>
      <c r="D1649" s="6" t="s">
        <v>32</v>
      </c>
      <c r="E1649" s="6" t="s">
        <v>36</v>
      </c>
      <c r="F1649" s="24" t="str">
        <f>+TabIPW[[#This Row],[WK]]&amp;TabIPW[[#This Row],[PK]]&amp;TabIPW[[#This Row],[GK]]</f>
        <v>220702</v>
      </c>
      <c r="G1649" s="6" t="s">
        <v>1572</v>
      </c>
      <c r="H1649" s="34">
        <v>2.5492416000000001E-5</v>
      </c>
      <c r="I1649" s="35">
        <v>8071</v>
      </c>
      <c r="J1649" s="34">
        <v>1.9353900000000001E-5</v>
      </c>
      <c r="K1649" s="35">
        <v>4934</v>
      </c>
      <c r="L1649" s="34">
        <v>7.7618600000000003E-5</v>
      </c>
      <c r="M1649" s="35">
        <v>7029.84</v>
      </c>
      <c r="N1649" s="34">
        <v>6.7833600000000001E-5</v>
      </c>
      <c r="O1649" s="35">
        <v>52</v>
      </c>
      <c r="P1649" s="34">
        <v>5.0566799999999998E-5</v>
      </c>
      <c r="Q1649" s="35">
        <v>268</v>
      </c>
      <c r="R1649" s="34">
        <v>6.7416199999999993E-5</v>
      </c>
      <c r="S1649" s="35">
        <v>265</v>
      </c>
      <c r="T1649" s="34">
        <v>1.5754900000000001E-5</v>
      </c>
      <c r="U1649" s="35">
        <v>369.4</v>
      </c>
      <c r="V1649" s="34">
        <v>2.2638800000000001E-5</v>
      </c>
      <c r="W1649" s="35">
        <v>7029.84</v>
      </c>
    </row>
    <row r="1650" spans="1:23" ht="14.45" x14ac:dyDescent="0.3">
      <c r="A1650" s="6" t="s">
        <v>31</v>
      </c>
      <c r="B1650" s="6" t="s">
        <v>177</v>
      </c>
      <c r="C1650" s="6" t="s">
        <v>51</v>
      </c>
      <c r="D1650" s="6" t="s">
        <v>37</v>
      </c>
      <c r="E1650" s="6" t="s">
        <v>36</v>
      </c>
      <c r="F1650" s="24" t="str">
        <f>+TabIPW[[#This Row],[WK]]&amp;TabIPW[[#This Row],[PK]]&amp;TabIPW[[#This Row],[GK]]</f>
        <v>220703</v>
      </c>
      <c r="G1650" s="6" t="s">
        <v>1571</v>
      </c>
      <c r="H1650" s="34">
        <v>3.6022919999999998E-5</v>
      </c>
      <c r="I1650" s="35">
        <v>11405</v>
      </c>
      <c r="J1650" s="34">
        <v>2.7909E-5</v>
      </c>
      <c r="K1650" s="35">
        <v>7115</v>
      </c>
      <c r="L1650" s="34">
        <v>1.096817E-4</v>
      </c>
      <c r="M1650" s="35">
        <v>9933.76</v>
      </c>
      <c r="N1650" s="34">
        <v>6.5224599999999999E-5</v>
      </c>
      <c r="O1650" s="35">
        <v>50</v>
      </c>
      <c r="P1650" s="34">
        <v>8.3586100000000003E-5</v>
      </c>
      <c r="Q1650" s="35">
        <v>443</v>
      </c>
      <c r="R1650" s="34">
        <v>6.6144199999999996E-5</v>
      </c>
      <c r="S1650" s="35">
        <v>260</v>
      </c>
      <c r="T1650" s="34">
        <v>2.9535200000000001E-5</v>
      </c>
      <c r="U1650" s="35">
        <v>692.5</v>
      </c>
      <c r="V1650" s="34">
        <v>3.1990499999999998E-5</v>
      </c>
      <c r="W1650" s="35">
        <v>9933.76</v>
      </c>
    </row>
    <row r="1651" spans="1:23" ht="14.45" x14ac:dyDescent="0.3">
      <c r="A1651" s="6" t="s">
        <v>31</v>
      </c>
      <c r="B1651" s="6" t="s">
        <v>177</v>
      </c>
      <c r="C1651" s="6" t="s">
        <v>51</v>
      </c>
      <c r="D1651" s="6" t="s">
        <v>39</v>
      </c>
      <c r="E1651" s="6" t="s">
        <v>40</v>
      </c>
      <c r="F1651" s="24" t="str">
        <f>+TabIPW[[#This Row],[WK]]&amp;TabIPW[[#This Row],[PK]]&amp;TabIPW[[#This Row],[GK]]</f>
        <v>220704</v>
      </c>
      <c r="G1651" s="6" t="s">
        <v>1573</v>
      </c>
      <c r="H1651" s="34">
        <v>3.8635016000000002E-5</v>
      </c>
      <c r="I1651" s="35">
        <v>12232</v>
      </c>
      <c r="J1651" s="34">
        <v>2.95329E-5</v>
      </c>
      <c r="K1651" s="35">
        <v>7529</v>
      </c>
      <c r="L1651" s="34">
        <v>1.176349E-4</v>
      </c>
      <c r="M1651" s="35">
        <v>10654.07</v>
      </c>
      <c r="N1651" s="34">
        <v>7.4356000000000004E-5</v>
      </c>
      <c r="O1651" s="35">
        <v>57</v>
      </c>
      <c r="P1651" s="34">
        <v>7.1699200000000006E-5</v>
      </c>
      <c r="Q1651" s="35">
        <v>380</v>
      </c>
      <c r="R1651" s="34">
        <v>1.526404E-4</v>
      </c>
      <c r="S1651" s="35">
        <v>600</v>
      </c>
      <c r="T1651" s="34">
        <v>2.94328E-5</v>
      </c>
      <c r="U1651" s="35">
        <v>690.09999999999991</v>
      </c>
      <c r="V1651" s="34">
        <v>3.4310200000000002E-5</v>
      </c>
      <c r="W1651" s="35">
        <v>10654.07</v>
      </c>
    </row>
    <row r="1652" spans="1:23" ht="14.45" x14ac:dyDescent="0.3">
      <c r="A1652" s="6" t="s">
        <v>31</v>
      </c>
      <c r="B1652" s="6" t="s">
        <v>177</v>
      </c>
      <c r="C1652" s="6" t="s">
        <v>51</v>
      </c>
      <c r="D1652" s="6" t="s">
        <v>42</v>
      </c>
      <c r="E1652" s="6" t="s">
        <v>36</v>
      </c>
      <c r="F1652" s="24" t="str">
        <f>+TabIPW[[#This Row],[WK]]&amp;TabIPW[[#This Row],[PK]]&amp;TabIPW[[#This Row],[GK]]</f>
        <v>220705</v>
      </c>
      <c r="G1652" s="6" t="s">
        <v>1574</v>
      </c>
      <c r="H1652" s="34">
        <v>1.7754039999999999E-5</v>
      </c>
      <c r="I1652" s="35">
        <v>5621</v>
      </c>
      <c r="J1652" s="34">
        <v>1.3776E-5</v>
      </c>
      <c r="K1652" s="35">
        <v>3512</v>
      </c>
      <c r="L1652" s="34">
        <v>5.4057000000000001E-5</v>
      </c>
      <c r="M1652" s="35">
        <v>4895.8900000000003</v>
      </c>
      <c r="N1652" s="34">
        <v>8.0878500000000002E-5</v>
      </c>
      <c r="O1652" s="35">
        <v>62</v>
      </c>
      <c r="P1652" s="34">
        <v>3.7359099999999999E-5</v>
      </c>
      <c r="Q1652" s="35">
        <v>198</v>
      </c>
      <c r="R1652" s="34">
        <v>3.7396900000000001E-5</v>
      </c>
      <c r="S1652" s="35">
        <v>147</v>
      </c>
      <c r="T1652" s="34">
        <v>1.39892E-5</v>
      </c>
      <c r="U1652" s="35">
        <v>328</v>
      </c>
      <c r="V1652" s="34">
        <v>1.5766599999999999E-5</v>
      </c>
      <c r="W1652" s="35">
        <v>4895.8900000000003</v>
      </c>
    </row>
    <row r="1653" spans="1:23" ht="14.45" x14ac:dyDescent="0.3">
      <c r="A1653" s="6" t="s">
        <v>31</v>
      </c>
      <c r="B1653" s="6" t="s">
        <v>177</v>
      </c>
      <c r="C1653" s="6" t="s">
        <v>51</v>
      </c>
      <c r="D1653" s="6" t="s">
        <v>44</v>
      </c>
      <c r="E1653" s="6" t="s">
        <v>36</v>
      </c>
      <c r="F1653" s="24" t="str">
        <f>+TabIPW[[#This Row],[WK]]&amp;TabIPW[[#This Row],[PK]]&amp;TabIPW[[#This Row],[GK]]</f>
        <v>220706</v>
      </c>
      <c r="G1653" s="6" t="s">
        <v>1575</v>
      </c>
      <c r="H1653" s="34">
        <v>1.8834256E-5</v>
      </c>
      <c r="I1653" s="35">
        <v>5963</v>
      </c>
      <c r="J1653" s="34">
        <v>1.4462499999999999E-5</v>
      </c>
      <c r="K1653" s="35">
        <v>3687</v>
      </c>
      <c r="L1653" s="34">
        <v>5.7346000000000003E-5</v>
      </c>
      <c r="M1653" s="35">
        <v>5193.7700000000004</v>
      </c>
      <c r="N1653" s="34">
        <v>3.1307799999999999E-5</v>
      </c>
      <c r="O1653" s="35">
        <v>24</v>
      </c>
      <c r="P1653" s="34">
        <v>3.3207999999999998E-5</v>
      </c>
      <c r="Q1653" s="35">
        <v>176</v>
      </c>
      <c r="R1653" s="34">
        <v>2.9510500000000001E-5</v>
      </c>
      <c r="S1653" s="35">
        <v>116</v>
      </c>
      <c r="T1653" s="34">
        <v>1.1954799999999999E-5</v>
      </c>
      <c r="U1653" s="35">
        <v>280.3</v>
      </c>
      <c r="V1653" s="34">
        <v>1.6725899999999999E-5</v>
      </c>
      <c r="W1653" s="35">
        <v>5193.7700000000004</v>
      </c>
    </row>
    <row r="1654" spans="1:23" ht="14.45" x14ac:dyDescent="0.3">
      <c r="A1654" s="6" t="s">
        <v>31</v>
      </c>
      <c r="B1654" s="6" t="s">
        <v>177</v>
      </c>
      <c r="C1654" s="6" t="s">
        <v>75</v>
      </c>
      <c r="D1654" s="6" t="s">
        <v>33</v>
      </c>
      <c r="E1654" s="6" t="s">
        <v>34</v>
      </c>
      <c r="F1654" s="24" t="str">
        <f>+TabIPW[[#This Row],[WK]]&amp;TabIPW[[#This Row],[PK]]&amp;TabIPW[[#This Row],[GK]]</f>
        <v>220801</v>
      </c>
      <c r="G1654" s="6" t="s">
        <v>1576</v>
      </c>
      <c r="H1654" s="34">
        <v>1.07389688E-4</v>
      </c>
      <c r="I1654" s="35">
        <v>34000</v>
      </c>
      <c r="J1654" s="34">
        <v>7.95181E-5</v>
      </c>
      <c r="K1654" s="35">
        <v>20272</v>
      </c>
      <c r="L1654" s="34">
        <v>3.314821E-4</v>
      </c>
      <c r="M1654" s="35">
        <v>30022</v>
      </c>
      <c r="N1654" s="34">
        <v>2.2959050000000001E-4</v>
      </c>
      <c r="O1654" s="35">
        <v>176</v>
      </c>
      <c r="P1654" s="34">
        <v>2.924572E-4</v>
      </c>
      <c r="Q1654" s="35">
        <v>1550</v>
      </c>
      <c r="R1654" s="34">
        <v>2.8543749999999999E-4</v>
      </c>
      <c r="S1654" s="35">
        <v>1122</v>
      </c>
      <c r="T1654" s="34">
        <v>1.4666089999999999E-4</v>
      </c>
      <c r="U1654" s="35">
        <v>3438.7</v>
      </c>
      <c r="V1654" s="34">
        <v>9.6682300000000001E-5</v>
      </c>
      <c r="W1654" s="35">
        <v>30022</v>
      </c>
    </row>
    <row r="1655" spans="1:23" ht="14.45" x14ac:dyDescent="0.3">
      <c r="A1655" s="6" t="s">
        <v>31</v>
      </c>
      <c r="B1655" s="6" t="s">
        <v>177</v>
      </c>
      <c r="C1655" s="6" t="s">
        <v>75</v>
      </c>
      <c r="D1655" s="6" t="s">
        <v>32</v>
      </c>
      <c r="E1655" s="6" t="s">
        <v>34</v>
      </c>
      <c r="F1655" s="24" t="str">
        <f>+TabIPW[[#This Row],[WK]]&amp;TabIPW[[#This Row],[PK]]&amp;TabIPW[[#This Row],[GK]]</f>
        <v>220802</v>
      </c>
      <c r="G1655" s="6" t="s">
        <v>1577</v>
      </c>
      <c r="H1655" s="34">
        <v>9.5513680000000005E-6</v>
      </c>
      <c r="I1655" s="35">
        <v>3024</v>
      </c>
      <c r="J1655" s="34">
        <v>7.2919999999999998E-6</v>
      </c>
      <c r="K1655" s="35">
        <v>1859</v>
      </c>
      <c r="L1655" s="34">
        <v>2.9482400000000001E-5</v>
      </c>
      <c r="M1655" s="35">
        <v>2670.19</v>
      </c>
      <c r="N1655" s="34">
        <v>1.9567399999999998E-5</v>
      </c>
      <c r="O1655" s="35">
        <v>15</v>
      </c>
      <c r="P1655" s="34">
        <v>1.9434200000000001E-5</v>
      </c>
      <c r="Q1655" s="35">
        <v>103</v>
      </c>
      <c r="R1655" s="34">
        <v>2.8238500000000001E-5</v>
      </c>
      <c r="S1655" s="35">
        <v>111</v>
      </c>
      <c r="T1655" s="34">
        <v>4.1771499999999998E-5</v>
      </c>
      <c r="U1655" s="35">
        <v>979.40000000000009</v>
      </c>
      <c r="V1655" s="34">
        <v>8.5990000000000002E-6</v>
      </c>
      <c r="W1655" s="35">
        <v>2670.19</v>
      </c>
    </row>
    <row r="1656" spans="1:23" ht="14.45" x14ac:dyDescent="0.3">
      <c r="A1656" s="6" t="s">
        <v>31</v>
      </c>
      <c r="B1656" s="6" t="s">
        <v>177</v>
      </c>
      <c r="C1656" s="6" t="s">
        <v>75</v>
      </c>
      <c r="D1656" s="6" t="s">
        <v>37</v>
      </c>
      <c r="E1656" s="6" t="s">
        <v>36</v>
      </c>
      <c r="F1656" s="24" t="str">
        <f>+TabIPW[[#This Row],[WK]]&amp;TabIPW[[#This Row],[PK]]&amp;TabIPW[[#This Row],[GK]]</f>
        <v>220803</v>
      </c>
      <c r="G1656" s="6" t="s">
        <v>1578</v>
      </c>
      <c r="H1656" s="34">
        <v>2.3521496000000004E-5</v>
      </c>
      <c r="I1656" s="35">
        <v>7447</v>
      </c>
      <c r="J1656" s="34">
        <v>1.7122E-5</v>
      </c>
      <c r="K1656" s="35">
        <v>4365</v>
      </c>
      <c r="L1656" s="34">
        <v>7.2604300000000006E-5</v>
      </c>
      <c r="M1656" s="35">
        <v>6575.7</v>
      </c>
      <c r="N1656" s="34">
        <v>9.1314400000000001E-5</v>
      </c>
      <c r="O1656" s="35">
        <v>70</v>
      </c>
      <c r="P1656" s="34">
        <v>7.9246500000000001E-5</v>
      </c>
      <c r="Q1656" s="35">
        <v>420</v>
      </c>
      <c r="R1656" s="34">
        <v>7.0214600000000004E-5</v>
      </c>
      <c r="S1656" s="35">
        <v>276</v>
      </c>
      <c r="T1656" s="34">
        <v>1.82159E-5</v>
      </c>
      <c r="U1656" s="35">
        <v>427.1</v>
      </c>
      <c r="V1656" s="34">
        <v>2.1176299999999999E-5</v>
      </c>
      <c r="W1656" s="35">
        <v>6575.7</v>
      </c>
    </row>
    <row r="1657" spans="1:23" ht="14.45" x14ac:dyDescent="0.3">
      <c r="A1657" s="6" t="s">
        <v>31</v>
      </c>
      <c r="B1657" s="6" t="s">
        <v>177</v>
      </c>
      <c r="C1657" s="6" t="s">
        <v>75</v>
      </c>
      <c r="D1657" s="6" t="s">
        <v>39</v>
      </c>
      <c r="E1657" s="6" t="s">
        <v>36</v>
      </c>
      <c r="F1657" s="24" t="str">
        <f>+TabIPW[[#This Row],[WK]]&amp;TabIPW[[#This Row],[PK]]&amp;TabIPW[[#This Row],[GK]]</f>
        <v>220804</v>
      </c>
      <c r="G1657" s="6" t="s">
        <v>1579</v>
      </c>
      <c r="H1657" s="34">
        <v>4.3189608000000006E-5</v>
      </c>
      <c r="I1657" s="35">
        <v>13674</v>
      </c>
      <c r="J1657" s="34">
        <v>3.2392499999999999E-5</v>
      </c>
      <c r="K1657" s="35">
        <v>8258</v>
      </c>
      <c r="L1657" s="34">
        <v>1.3331430000000001E-4</v>
      </c>
      <c r="M1657" s="35">
        <v>12074.14</v>
      </c>
      <c r="N1657" s="34">
        <v>7.5660499999999998E-5</v>
      </c>
      <c r="O1657" s="35">
        <v>58</v>
      </c>
      <c r="P1657" s="34">
        <v>1.037751E-4</v>
      </c>
      <c r="Q1657" s="35">
        <v>550</v>
      </c>
      <c r="R1657" s="34">
        <v>1.0964669999999999E-4</v>
      </c>
      <c r="S1657" s="35">
        <v>431</v>
      </c>
      <c r="T1657" s="34">
        <v>2.9172699999999999E-5</v>
      </c>
      <c r="U1657" s="35">
        <v>684</v>
      </c>
      <c r="V1657" s="34">
        <v>3.8883300000000001E-5</v>
      </c>
      <c r="W1657" s="35">
        <v>12074.14</v>
      </c>
    </row>
    <row r="1658" spans="1:23" ht="14.45" x14ac:dyDescent="0.3">
      <c r="A1658" s="6" t="s">
        <v>31</v>
      </c>
      <c r="B1658" s="6" t="s">
        <v>177</v>
      </c>
      <c r="C1658" s="6" t="s">
        <v>75</v>
      </c>
      <c r="D1658" s="6" t="s">
        <v>42</v>
      </c>
      <c r="E1658" s="6" t="s">
        <v>36</v>
      </c>
      <c r="F1658" s="24" t="str">
        <f>+TabIPW[[#This Row],[WK]]&amp;TabIPW[[#This Row],[PK]]&amp;TabIPW[[#This Row],[GK]]</f>
        <v>220805</v>
      </c>
      <c r="G1658" s="6" t="s">
        <v>1580</v>
      </c>
      <c r="H1658" s="34">
        <v>1.7472936000000002E-5</v>
      </c>
      <c r="I1658" s="35">
        <v>5532</v>
      </c>
      <c r="J1658" s="34">
        <v>1.3297499999999999E-5</v>
      </c>
      <c r="K1658" s="35">
        <v>3390</v>
      </c>
      <c r="L1658" s="34">
        <v>5.3934100000000003E-5</v>
      </c>
      <c r="M1658" s="35">
        <v>4884.76</v>
      </c>
      <c r="N1658" s="34">
        <v>3.9134700000000003E-5</v>
      </c>
      <c r="O1658" s="35">
        <v>30</v>
      </c>
      <c r="P1658" s="34">
        <v>3.41515E-5</v>
      </c>
      <c r="Q1658" s="35">
        <v>181</v>
      </c>
      <c r="R1658" s="34">
        <v>4.6300900000000003E-5</v>
      </c>
      <c r="S1658" s="35">
        <v>182</v>
      </c>
      <c r="T1658" s="34">
        <v>2.4592100000000001E-5</v>
      </c>
      <c r="U1658" s="35">
        <v>576.59999999999991</v>
      </c>
      <c r="V1658" s="34">
        <v>1.5730799999999999E-5</v>
      </c>
      <c r="W1658" s="35">
        <v>4884.76</v>
      </c>
    </row>
    <row r="1659" spans="1:23" ht="14.45" x14ac:dyDescent="0.3">
      <c r="A1659" s="6" t="s">
        <v>31</v>
      </c>
      <c r="B1659" s="6" t="s">
        <v>177</v>
      </c>
      <c r="C1659" s="6" t="s">
        <v>77</v>
      </c>
      <c r="D1659" s="6" t="s">
        <v>33</v>
      </c>
      <c r="E1659" s="6" t="s">
        <v>34</v>
      </c>
      <c r="F1659" s="24" t="str">
        <f>+TabIPW[[#This Row],[WK]]&amp;TabIPW[[#This Row],[PK]]&amp;TabIPW[[#This Row],[GK]]</f>
        <v>220901</v>
      </c>
      <c r="G1659" s="6" t="s">
        <v>1581</v>
      </c>
      <c r="H1659" s="34">
        <v>1.1594612000000001E-4</v>
      </c>
      <c r="I1659" s="35">
        <v>36709</v>
      </c>
      <c r="J1659" s="34">
        <v>8.6143299999999999E-5</v>
      </c>
      <c r="K1659" s="35">
        <v>21961</v>
      </c>
      <c r="L1659" s="34">
        <v>3.2263099999999998E-4</v>
      </c>
      <c r="M1659" s="35">
        <v>29220.36</v>
      </c>
      <c r="N1659" s="34">
        <v>2.30895E-4</v>
      </c>
      <c r="O1659" s="35">
        <v>177</v>
      </c>
      <c r="P1659" s="34">
        <v>3.0792910000000001E-4</v>
      </c>
      <c r="Q1659" s="35">
        <v>1632</v>
      </c>
      <c r="R1659" s="34">
        <v>2.195477E-4</v>
      </c>
      <c r="S1659" s="35">
        <v>863</v>
      </c>
      <c r="T1659" s="34">
        <v>1.29345E-4</v>
      </c>
      <c r="U1659" s="35">
        <v>3032.7</v>
      </c>
      <c r="V1659" s="34">
        <v>9.4100700000000005E-5</v>
      </c>
      <c r="W1659" s="35">
        <v>29220.36</v>
      </c>
    </row>
    <row r="1660" spans="1:23" ht="14.45" x14ac:dyDescent="0.3">
      <c r="A1660" s="6" t="s">
        <v>31</v>
      </c>
      <c r="B1660" s="6" t="s">
        <v>177</v>
      </c>
      <c r="C1660" s="6" t="s">
        <v>77</v>
      </c>
      <c r="D1660" s="6" t="s">
        <v>37</v>
      </c>
      <c r="E1660" s="6" t="s">
        <v>36</v>
      </c>
      <c r="F1660" s="24" t="str">
        <f>+TabIPW[[#This Row],[WK]]&amp;TabIPW[[#This Row],[PK]]&amp;TabIPW[[#This Row],[GK]]</f>
        <v>220903</v>
      </c>
      <c r="G1660" s="6" t="s">
        <v>1582</v>
      </c>
      <c r="H1660" s="34">
        <v>1.331E-5</v>
      </c>
      <c r="I1660" s="35">
        <v>4214</v>
      </c>
      <c r="J1660" s="34">
        <v>1.0332E-5</v>
      </c>
      <c r="K1660" s="35">
        <v>2634</v>
      </c>
      <c r="L1660" s="34">
        <v>3.7036300000000003E-5</v>
      </c>
      <c r="M1660" s="35">
        <v>3354.34</v>
      </c>
      <c r="N1660" s="34">
        <v>2.73943E-5</v>
      </c>
      <c r="O1660" s="35">
        <v>21</v>
      </c>
      <c r="P1660" s="34">
        <v>2.20758E-5</v>
      </c>
      <c r="Q1660" s="35">
        <v>117</v>
      </c>
      <c r="R1660" s="34">
        <v>3.3072099999999998E-5</v>
      </c>
      <c r="S1660" s="35">
        <v>130</v>
      </c>
      <c r="T1660" s="34">
        <v>9.4128999999999993E-6</v>
      </c>
      <c r="U1660" s="35">
        <v>220.7</v>
      </c>
      <c r="V1660" s="34">
        <v>1.08023E-5</v>
      </c>
      <c r="W1660" s="35">
        <v>3354.34</v>
      </c>
    </row>
    <row r="1661" spans="1:23" ht="14.45" x14ac:dyDescent="0.3">
      <c r="A1661" s="6" t="s">
        <v>31</v>
      </c>
      <c r="B1661" s="6" t="s">
        <v>177</v>
      </c>
      <c r="C1661" s="6" t="s">
        <v>77</v>
      </c>
      <c r="D1661" s="6" t="s">
        <v>39</v>
      </c>
      <c r="E1661" s="6" t="s">
        <v>36</v>
      </c>
      <c r="F1661" s="24" t="str">
        <f>+TabIPW[[#This Row],[WK]]&amp;TabIPW[[#This Row],[PK]]&amp;TabIPW[[#This Row],[GK]]</f>
        <v>220904</v>
      </c>
      <c r="G1661" s="6" t="s">
        <v>1581</v>
      </c>
      <c r="H1661" s="34">
        <v>1.6095816E-5</v>
      </c>
      <c r="I1661" s="35">
        <v>5096</v>
      </c>
      <c r="J1661" s="34">
        <v>1.2120700000000001E-5</v>
      </c>
      <c r="K1661" s="35">
        <v>3090</v>
      </c>
      <c r="L1661" s="34">
        <v>4.4788199999999999E-5</v>
      </c>
      <c r="M1661" s="35">
        <v>4056.42</v>
      </c>
      <c r="N1661" s="34">
        <v>1.0435899999999999E-5</v>
      </c>
      <c r="O1661" s="35">
        <v>8</v>
      </c>
      <c r="P1661" s="34">
        <v>1.3207700000000001E-5</v>
      </c>
      <c r="Q1661" s="35">
        <v>70</v>
      </c>
      <c r="R1661" s="34">
        <v>1.9334399999999999E-5</v>
      </c>
      <c r="S1661" s="35">
        <v>76</v>
      </c>
      <c r="T1661" s="34">
        <v>8.4659999999999999E-6</v>
      </c>
      <c r="U1661" s="35">
        <v>198.5</v>
      </c>
      <c r="V1661" s="34">
        <v>1.3063200000000001E-5</v>
      </c>
      <c r="W1661" s="35">
        <v>4056.42</v>
      </c>
    </row>
    <row r="1662" spans="1:23" ht="14.45" x14ac:dyDescent="0.3">
      <c r="A1662" s="6" t="s">
        <v>31</v>
      </c>
      <c r="B1662" s="6" t="s">
        <v>177</v>
      </c>
      <c r="C1662" s="6" t="s">
        <v>77</v>
      </c>
      <c r="D1662" s="6" t="s">
        <v>44</v>
      </c>
      <c r="E1662" s="6" t="s">
        <v>36</v>
      </c>
      <c r="F1662" s="24" t="str">
        <f>+TabIPW[[#This Row],[WK]]&amp;TabIPW[[#This Row],[PK]]&amp;TabIPW[[#This Row],[GK]]</f>
        <v>220906</v>
      </c>
      <c r="G1662" s="6" t="s">
        <v>1583</v>
      </c>
      <c r="H1662" s="34">
        <v>1.0208336E-5</v>
      </c>
      <c r="I1662" s="35">
        <v>3232</v>
      </c>
      <c r="J1662" s="34">
        <v>7.9156999999999994E-6</v>
      </c>
      <c r="K1662" s="35">
        <v>2018</v>
      </c>
      <c r="L1662" s="34">
        <v>2.8405600000000001E-5</v>
      </c>
      <c r="M1662" s="35">
        <v>2572.67</v>
      </c>
      <c r="N1662" s="34">
        <v>2.0871899999999999E-5</v>
      </c>
      <c r="O1662" s="35">
        <v>16</v>
      </c>
      <c r="P1662" s="34">
        <v>1.54719E-5</v>
      </c>
      <c r="Q1662" s="35">
        <v>82</v>
      </c>
      <c r="R1662" s="34">
        <v>2.8747299999999998E-5</v>
      </c>
      <c r="S1662" s="35">
        <v>113</v>
      </c>
      <c r="T1662" s="34">
        <v>1.13364E-5</v>
      </c>
      <c r="U1662" s="35">
        <v>265.8</v>
      </c>
      <c r="V1662" s="34">
        <v>8.2849999999999995E-6</v>
      </c>
      <c r="W1662" s="35">
        <v>2572.67</v>
      </c>
    </row>
    <row r="1663" spans="1:23" ht="14.45" x14ac:dyDescent="0.3">
      <c r="A1663" s="6" t="s">
        <v>31</v>
      </c>
      <c r="B1663" s="6" t="s">
        <v>177</v>
      </c>
      <c r="C1663" s="6" t="s">
        <v>77</v>
      </c>
      <c r="D1663" s="6" t="s">
        <v>51</v>
      </c>
      <c r="E1663" s="6" t="s">
        <v>40</v>
      </c>
      <c r="F1663" s="24" t="str">
        <f>+TabIPW[[#This Row],[WK]]&amp;TabIPW[[#This Row],[PK]]&amp;TabIPW[[#This Row],[GK]]</f>
        <v>220907</v>
      </c>
      <c r="G1663" s="6" t="s">
        <v>1584</v>
      </c>
      <c r="H1663" s="34">
        <v>2.2292831999999999E-5</v>
      </c>
      <c r="I1663" s="35">
        <v>7058</v>
      </c>
      <c r="J1663" s="34">
        <v>1.7008200000000001E-5</v>
      </c>
      <c r="K1663" s="35">
        <v>4336</v>
      </c>
      <c r="L1663" s="34">
        <v>6.2031899999999998E-5</v>
      </c>
      <c r="M1663" s="35">
        <v>5618.17</v>
      </c>
      <c r="N1663" s="34">
        <v>3.2612299999999999E-5</v>
      </c>
      <c r="O1663" s="35">
        <v>25</v>
      </c>
      <c r="P1663" s="34">
        <v>4.1510100000000001E-5</v>
      </c>
      <c r="Q1663" s="35">
        <v>220</v>
      </c>
      <c r="R1663" s="34">
        <v>3.4598499999999997E-5</v>
      </c>
      <c r="S1663" s="35">
        <v>136</v>
      </c>
      <c r="T1663" s="34">
        <v>1.6232600000000001E-5</v>
      </c>
      <c r="U1663" s="35">
        <v>380.6</v>
      </c>
      <c r="V1663" s="34">
        <v>1.80926E-5</v>
      </c>
      <c r="W1663" s="35">
        <v>5618.17</v>
      </c>
    </row>
    <row r="1664" spans="1:23" ht="14.45" x14ac:dyDescent="0.3">
      <c r="A1664" s="6" t="s">
        <v>31</v>
      </c>
      <c r="B1664" s="6" t="s">
        <v>177</v>
      </c>
      <c r="C1664" s="6" t="s">
        <v>77</v>
      </c>
      <c r="D1664" s="6" t="s">
        <v>75</v>
      </c>
      <c r="E1664" s="6" t="s">
        <v>36</v>
      </c>
      <c r="F1664" s="24" t="str">
        <f>+TabIPW[[#This Row],[WK]]&amp;TabIPW[[#This Row],[PK]]&amp;TabIPW[[#This Row],[GK]]</f>
        <v>220908</v>
      </c>
      <c r="G1664" s="6" t="s">
        <v>1585</v>
      </c>
      <c r="H1664" s="34">
        <v>1.3701664000000001E-5</v>
      </c>
      <c r="I1664" s="35">
        <v>4338</v>
      </c>
      <c r="J1664" s="34">
        <v>1.06223E-5</v>
      </c>
      <c r="K1664" s="35">
        <v>2708</v>
      </c>
      <c r="L1664" s="34">
        <v>3.8126200000000001E-5</v>
      </c>
      <c r="M1664" s="35">
        <v>3453.05</v>
      </c>
      <c r="N1664" s="34">
        <v>2.4785300000000001E-5</v>
      </c>
      <c r="O1664" s="35">
        <v>19</v>
      </c>
      <c r="P1664" s="34">
        <v>3.41515E-5</v>
      </c>
      <c r="Q1664" s="35">
        <v>181</v>
      </c>
      <c r="R1664" s="34">
        <v>2.41681E-5</v>
      </c>
      <c r="S1664" s="35">
        <v>95</v>
      </c>
      <c r="T1664" s="34">
        <v>9.7370000000000001E-6</v>
      </c>
      <c r="U1664" s="35">
        <v>228.3</v>
      </c>
      <c r="V1664" s="34">
        <v>1.11201E-5</v>
      </c>
      <c r="W1664" s="35">
        <v>3453.05</v>
      </c>
    </row>
    <row r="1665" spans="1:23" ht="14.45" x14ac:dyDescent="0.3">
      <c r="A1665" s="6" t="s">
        <v>31</v>
      </c>
      <c r="B1665" s="6" t="s">
        <v>177</v>
      </c>
      <c r="C1665" s="6" t="s">
        <v>90</v>
      </c>
      <c r="D1665" s="6" t="s">
        <v>33</v>
      </c>
      <c r="E1665" s="6" t="s">
        <v>34</v>
      </c>
      <c r="F1665" s="24" t="str">
        <f>+TabIPW[[#This Row],[WK]]&amp;TabIPW[[#This Row],[PK]]&amp;TabIPW[[#This Row],[GK]]</f>
        <v>221001</v>
      </c>
      <c r="G1665" s="6" t="s">
        <v>1586</v>
      </c>
      <c r="H1665" s="34">
        <v>3.6796719999999998E-6</v>
      </c>
      <c r="I1665" s="35">
        <v>1165</v>
      </c>
      <c r="J1665" s="34">
        <v>2.8712999999999999E-6</v>
      </c>
      <c r="K1665" s="35">
        <v>732</v>
      </c>
      <c r="L1665" s="34">
        <v>1.1023799999999999E-5</v>
      </c>
      <c r="M1665" s="35">
        <v>998.41</v>
      </c>
      <c r="N1665" s="34">
        <v>1.0435899999999999E-5</v>
      </c>
      <c r="O1665" s="35">
        <v>8</v>
      </c>
      <c r="P1665" s="34">
        <v>5.8491999999999998E-6</v>
      </c>
      <c r="Q1665" s="35">
        <v>31</v>
      </c>
      <c r="R1665" s="34">
        <v>2.06064E-5</v>
      </c>
      <c r="S1665" s="35">
        <v>81</v>
      </c>
      <c r="T1665" s="34">
        <v>2.4097300000000001E-5</v>
      </c>
      <c r="U1665" s="35">
        <v>565</v>
      </c>
      <c r="V1665" s="34">
        <v>3.2152999999999999E-6</v>
      </c>
      <c r="W1665" s="35">
        <v>998.41</v>
      </c>
    </row>
    <row r="1666" spans="1:23" ht="14.45" x14ac:dyDescent="0.3">
      <c r="A1666" s="6" t="s">
        <v>31</v>
      </c>
      <c r="B1666" s="6" t="s">
        <v>177</v>
      </c>
      <c r="C1666" s="6" t="s">
        <v>90</v>
      </c>
      <c r="D1666" s="6" t="s">
        <v>32</v>
      </c>
      <c r="E1666" s="6" t="s">
        <v>40</v>
      </c>
      <c r="F1666" s="24" t="str">
        <f>+TabIPW[[#This Row],[WK]]&amp;TabIPW[[#This Row],[PK]]&amp;TabIPW[[#This Row],[GK]]</f>
        <v>221002</v>
      </c>
      <c r="G1666" s="6" t="s">
        <v>1587</v>
      </c>
      <c r="H1666" s="34">
        <v>5.3331616E-5</v>
      </c>
      <c r="I1666" s="35">
        <v>16885</v>
      </c>
      <c r="J1666" s="34">
        <v>4.0767199999999998E-5</v>
      </c>
      <c r="K1666" s="35">
        <v>10393</v>
      </c>
      <c r="L1666" s="34">
        <v>1.597727E-4</v>
      </c>
      <c r="M1666" s="35">
        <v>14470.45</v>
      </c>
      <c r="N1666" s="34">
        <v>1.121862E-4</v>
      </c>
      <c r="O1666" s="35">
        <v>86</v>
      </c>
      <c r="P1666" s="34">
        <v>1.1981310000000001E-4</v>
      </c>
      <c r="Q1666" s="35">
        <v>635</v>
      </c>
      <c r="R1666" s="34">
        <v>7.8864199999999996E-5</v>
      </c>
      <c r="S1666" s="35">
        <v>310</v>
      </c>
      <c r="T1666" s="34">
        <v>5.2233600000000001E-5</v>
      </c>
      <c r="U1666" s="35">
        <v>1224.7</v>
      </c>
      <c r="V1666" s="34">
        <v>4.6600400000000002E-5</v>
      </c>
      <c r="W1666" s="35">
        <v>14470.45</v>
      </c>
    </row>
    <row r="1667" spans="1:23" ht="14.45" x14ac:dyDescent="0.3">
      <c r="A1667" s="6" t="s">
        <v>31</v>
      </c>
      <c r="B1667" s="6" t="s">
        <v>177</v>
      </c>
      <c r="C1667" s="6" t="s">
        <v>90</v>
      </c>
      <c r="D1667" s="6" t="s">
        <v>37</v>
      </c>
      <c r="E1667" s="6" t="s">
        <v>36</v>
      </c>
      <c r="F1667" s="24" t="str">
        <f>+TabIPW[[#This Row],[WK]]&amp;TabIPW[[#This Row],[PK]]&amp;TabIPW[[#This Row],[GK]]</f>
        <v>221003</v>
      </c>
      <c r="G1667" s="6" t="s">
        <v>1588</v>
      </c>
      <c r="H1667" s="34">
        <v>9.2449920000000002E-6</v>
      </c>
      <c r="I1667" s="35">
        <v>2927</v>
      </c>
      <c r="J1667" s="34">
        <v>6.9939000000000001E-6</v>
      </c>
      <c r="K1667" s="35">
        <v>1783</v>
      </c>
      <c r="L1667" s="34">
        <v>2.7696500000000002E-5</v>
      </c>
      <c r="M1667" s="35">
        <v>2508.44</v>
      </c>
      <c r="N1667" s="34">
        <v>1.43494E-5</v>
      </c>
      <c r="O1667" s="35">
        <v>11</v>
      </c>
      <c r="P1667" s="34">
        <v>1.6603999999999999E-5</v>
      </c>
      <c r="Q1667" s="35">
        <v>88</v>
      </c>
      <c r="R1667" s="34">
        <v>2.41681E-5</v>
      </c>
      <c r="S1667" s="35">
        <v>95</v>
      </c>
      <c r="T1667" s="34">
        <v>4.0859000000000001E-6</v>
      </c>
      <c r="U1667" s="35">
        <v>95.8</v>
      </c>
      <c r="V1667" s="34">
        <v>8.0780999999999998E-6</v>
      </c>
      <c r="W1667" s="35">
        <v>2508.44</v>
      </c>
    </row>
    <row r="1668" spans="1:23" ht="14.45" x14ac:dyDescent="0.3">
      <c r="A1668" s="6" t="s">
        <v>31</v>
      </c>
      <c r="B1668" s="6" t="s">
        <v>177</v>
      </c>
      <c r="C1668" s="6" t="s">
        <v>90</v>
      </c>
      <c r="D1668" s="6" t="s">
        <v>39</v>
      </c>
      <c r="E1668" s="6" t="s">
        <v>36</v>
      </c>
      <c r="F1668" s="24" t="str">
        <f>+TabIPW[[#This Row],[WK]]&amp;TabIPW[[#This Row],[PK]]&amp;TabIPW[[#This Row],[GK]]</f>
        <v>221004</v>
      </c>
      <c r="G1668" s="6" t="s">
        <v>1589</v>
      </c>
      <c r="H1668" s="34">
        <v>2.9203680000000002E-5</v>
      </c>
      <c r="I1668" s="35">
        <v>9246</v>
      </c>
      <c r="J1668" s="34">
        <v>2.2378199999999999E-5</v>
      </c>
      <c r="K1668" s="35">
        <v>5705</v>
      </c>
      <c r="L1668" s="34">
        <v>8.7489299999999996E-5</v>
      </c>
      <c r="M1668" s="35">
        <v>7923.82</v>
      </c>
      <c r="N1668" s="34">
        <v>6.3920100000000005E-5</v>
      </c>
      <c r="O1668" s="35">
        <v>49</v>
      </c>
      <c r="P1668" s="34">
        <v>6.1699000000000007E-5</v>
      </c>
      <c r="Q1668" s="35">
        <v>327</v>
      </c>
      <c r="R1668" s="34">
        <v>5.0625699999999999E-5</v>
      </c>
      <c r="S1668" s="35">
        <v>199</v>
      </c>
      <c r="T1668" s="34">
        <v>4.06072E-5</v>
      </c>
      <c r="U1668" s="35">
        <v>952.09999999999991</v>
      </c>
      <c r="V1668" s="34">
        <v>2.5517700000000001E-5</v>
      </c>
      <c r="W1668" s="35">
        <v>7923.82</v>
      </c>
    </row>
    <row r="1669" spans="1:23" ht="14.45" x14ac:dyDescent="0.3">
      <c r="A1669" s="6" t="s">
        <v>31</v>
      </c>
      <c r="B1669" s="6" t="s">
        <v>177</v>
      </c>
      <c r="C1669" s="6" t="s">
        <v>90</v>
      </c>
      <c r="D1669" s="6" t="s">
        <v>42</v>
      </c>
      <c r="E1669" s="6" t="s">
        <v>36</v>
      </c>
      <c r="F1669" s="24" t="str">
        <f>+TabIPW[[#This Row],[WK]]&amp;TabIPW[[#This Row],[PK]]&amp;TabIPW[[#This Row],[GK]]</f>
        <v>221005</v>
      </c>
      <c r="G1669" s="6" t="s">
        <v>1590</v>
      </c>
      <c r="H1669" s="34">
        <v>1.0748448E-5</v>
      </c>
      <c r="I1669" s="35">
        <v>3403</v>
      </c>
      <c r="J1669" s="34">
        <v>7.9863000000000001E-6</v>
      </c>
      <c r="K1669" s="35">
        <v>2036</v>
      </c>
      <c r="L1669" s="34">
        <v>3.2200499999999998E-5</v>
      </c>
      <c r="M1669" s="35">
        <v>2916.37</v>
      </c>
      <c r="N1669" s="34">
        <v>2.0871899999999999E-5</v>
      </c>
      <c r="O1669" s="35">
        <v>16</v>
      </c>
      <c r="P1669" s="34">
        <v>1.8490799999999999E-5</v>
      </c>
      <c r="Q1669" s="35">
        <v>98</v>
      </c>
      <c r="R1669" s="34">
        <v>1.8062399999999998E-5</v>
      </c>
      <c r="S1669" s="35">
        <v>71</v>
      </c>
      <c r="T1669" s="34">
        <v>1.71965E-5</v>
      </c>
      <c r="U1669" s="35">
        <v>403.2</v>
      </c>
      <c r="V1669" s="34">
        <v>9.3918000000000004E-6</v>
      </c>
      <c r="W1669" s="35">
        <v>2916.37</v>
      </c>
    </row>
    <row r="1670" spans="1:23" ht="14.45" x14ac:dyDescent="0.3">
      <c r="A1670" s="6" t="s">
        <v>31</v>
      </c>
      <c r="B1670" s="6" t="s">
        <v>177</v>
      </c>
      <c r="C1670" s="6" t="s">
        <v>92</v>
      </c>
      <c r="D1670" s="6" t="s">
        <v>33</v>
      </c>
      <c r="E1670" s="6" t="s">
        <v>34</v>
      </c>
      <c r="F1670" s="24" t="str">
        <f>+TabIPW[[#This Row],[WK]]&amp;TabIPW[[#This Row],[PK]]&amp;TabIPW[[#This Row],[GK]]</f>
        <v>221101</v>
      </c>
      <c r="G1670" s="6" t="s">
        <v>1591</v>
      </c>
      <c r="H1670" s="34">
        <v>8.7996400000000007E-6</v>
      </c>
      <c r="I1670" s="35">
        <v>2786</v>
      </c>
      <c r="J1670" s="34">
        <v>6.7742999999999997E-6</v>
      </c>
      <c r="K1670" s="35">
        <v>1727</v>
      </c>
      <c r="L1670" s="34">
        <v>2.7039E-5</v>
      </c>
      <c r="M1670" s="35">
        <v>2448.89</v>
      </c>
      <c r="N1670" s="34">
        <v>1.17404E-5</v>
      </c>
      <c r="O1670" s="35">
        <v>9</v>
      </c>
      <c r="P1670" s="34">
        <v>1.37738E-5</v>
      </c>
      <c r="Q1670" s="35">
        <v>73</v>
      </c>
      <c r="R1670" s="34">
        <v>2.3913700000000001E-5</v>
      </c>
      <c r="S1670" s="35">
        <v>94</v>
      </c>
      <c r="T1670" s="34">
        <v>1.33324E-5</v>
      </c>
      <c r="U1670" s="35">
        <v>312.60000000000002</v>
      </c>
      <c r="V1670" s="34">
        <v>7.8863999999999996E-6</v>
      </c>
      <c r="W1670" s="35">
        <v>2448.89</v>
      </c>
    </row>
    <row r="1671" spans="1:23" ht="14.45" x14ac:dyDescent="0.3">
      <c r="A1671" s="6" t="s">
        <v>31</v>
      </c>
      <c r="B1671" s="6" t="s">
        <v>177</v>
      </c>
      <c r="C1671" s="6" t="s">
        <v>92</v>
      </c>
      <c r="D1671" s="6" t="s">
        <v>32</v>
      </c>
      <c r="E1671" s="6" t="s">
        <v>40</v>
      </c>
      <c r="F1671" s="24" t="str">
        <f>+TabIPW[[#This Row],[WK]]&amp;TabIPW[[#This Row],[PK]]&amp;TabIPW[[#This Row],[GK]]</f>
        <v>221102</v>
      </c>
      <c r="G1671" s="6" t="s">
        <v>1592</v>
      </c>
      <c r="H1671" s="34">
        <v>1.1004287999999999E-5</v>
      </c>
      <c r="I1671" s="35">
        <v>3484</v>
      </c>
      <c r="J1671" s="34">
        <v>8.3001000000000004E-6</v>
      </c>
      <c r="K1671" s="35">
        <v>2116</v>
      </c>
      <c r="L1671" s="34">
        <v>3.3813299999999997E-5</v>
      </c>
      <c r="M1671" s="35">
        <v>3062.44</v>
      </c>
      <c r="N1671" s="34">
        <v>1.8262900000000001E-5</v>
      </c>
      <c r="O1671" s="35">
        <v>14</v>
      </c>
      <c r="P1671" s="34">
        <v>1.7924800000000002E-5</v>
      </c>
      <c r="Q1671" s="35">
        <v>95</v>
      </c>
      <c r="R1671" s="34">
        <v>1.2974400000000001E-5</v>
      </c>
      <c r="S1671" s="35">
        <v>51</v>
      </c>
      <c r="T1671" s="34">
        <v>3.5578699999999999E-5</v>
      </c>
      <c r="U1671" s="35">
        <v>834.2</v>
      </c>
      <c r="V1671" s="34">
        <v>9.8622000000000002E-6</v>
      </c>
      <c r="W1671" s="35">
        <v>3062.44</v>
      </c>
    </row>
    <row r="1672" spans="1:23" ht="14.45" x14ac:dyDescent="0.3">
      <c r="A1672" s="6" t="s">
        <v>31</v>
      </c>
      <c r="B1672" s="6" t="s">
        <v>177</v>
      </c>
      <c r="C1672" s="6" t="s">
        <v>92</v>
      </c>
      <c r="D1672" s="6" t="s">
        <v>37</v>
      </c>
      <c r="E1672" s="6" t="s">
        <v>34</v>
      </c>
      <c r="F1672" s="24" t="str">
        <f>+TabIPW[[#This Row],[WK]]&amp;TabIPW[[#This Row],[PK]]&amp;TabIPW[[#This Row],[GK]]</f>
        <v>221103</v>
      </c>
      <c r="G1672" s="6" t="s">
        <v>1593</v>
      </c>
      <c r="H1672" s="34">
        <v>3.3047599999999998E-5</v>
      </c>
      <c r="I1672" s="35">
        <v>10463</v>
      </c>
      <c r="J1672" s="34">
        <v>2.4045300000000002E-5</v>
      </c>
      <c r="K1672" s="35">
        <v>6130</v>
      </c>
      <c r="L1672" s="34">
        <v>1.015467E-4</v>
      </c>
      <c r="M1672" s="35">
        <v>9196.98</v>
      </c>
      <c r="N1672" s="34">
        <v>1.1349069999999999E-4</v>
      </c>
      <c r="O1672" s="35">
        <v>87</v>
      </c>
      <c r="P1672" s="34">
        <v>9.8492000000000005E-5</v>
      </c>
      <c r="Q1672" s="35">
        <v>522</v>
      </c>
      <c r="R1672" s="34">
        <v>3.9177700000000003E-5</v>
      </c>
      <c r="S1672" s="35">
        <v>154</v>
      </c>
      <c r="T1672" s="34">
        <v>3.0882900000000002E-5</v>
      </c>
      <c r="U1672" s="35">
        <v>724.1</v>
      </c>
      <c r="V1672" s="34">
        <v>2.96178E-5</v>
      </c>
      <c r="W1672" s="35">
        <v>9196.98</v>
      </c>
    </row>
    <row r="1673" spans="1:23" ht="14.45" x14ac:dyDescent="0.3">
      <c r="A1673" s="6" t="s">
        <v>31</v>
      </c>
      <c r="B1673" s="6" t="s">
        <v>177</v>
      </c>
      <c r="C1673" s="6" t="s">
        <v>92</v>
      </c>
      <c r="D1673" s="6" t="s">
        <v>39</v>
      </c>
      <c r="E1673" s="6" t="s">
        <v>40</v>
      </c>
      <c r="F1673" s="24" t="str">
        <f>+TabIPW[[#This Row],[WK]]&amp;TabIPW[[#This Row],[PK]]&amp;TabIPW[[#This Row],[GK]]</f>
        <v>221104</v>
      </c>
      <c r="G1673" s="6" t="s">
        <v>1594</v>
      </c>
      <c r="H1673" s="34">
        <v>4.5160519999999997E-5</v>
      </c>
      <c r="I1673" s="35">
        <v>14298</v>
      </c>
      <c r="J1673" s="34">
        <v>3.4514600000000003E-5</v>
      </c>
      <c r="K1673" s="35">
        <v>8799</v>
      </c>
      <c r="L1673" s="34">
        <v>1.387665E-4</v>
      </c>
      <c r="M1673" s="35">
        <v>12567.94</v>
      </c>
      <c r="N1673" s="34">
        <v>8.4791900000000004E-5</v>
      </c>
      <c r="O1673" s="35">
        <v>65</v>
      </c>
      <c r="P1673" s="34">
        <v>1.043412E-4</v>
      </c>
      <c r="Q1673" s="35">
        <v>553</v>
      </c>
      <c r="R1673" s="34">
        <v>5.9784100000000002E-5</v>
      </c>
      <c r="S1673" s="35">
        <v>235</v>
      </c>
      <c r="T1673" s="34">
        <v>1.2506719999999999E-4</v>
      </c>
      <c r="U1673" s="35">
        <v>2932.4</v>
      </c>
      <c r="V1673" s="34">
        <v>4.0473599999999998E-5</v>
      </c>
      <c r="W1673" s="35">
        <v>12567.94</v>
      </c>
    </row>
    <row r="1674" spans="1:23" ht="14.45" x14ac:dyDescent="0.3">
      <c r="A1674" s="6" t="s">
        <v>31</v>
      </c>
      <c r="B1674" s="6" t="s">
        <v>177</v>
      </c>
      <c r="C1674" s="6" t="s">
        <v>92</v>
      </c>
      <c r="D1674" s="6" t="s">
        <v>42</v>
      </c>
      <c r="E1674" s="6" t="s">
        <v>36</v>
      </c>
      <c r="F1674" s="24" t="str">
        <f>+TabIPW[[#This Row],[WK]]&amp;TabIPW[[#This Row],[PK]]&amp;TabIPW[[#This Row],[GK]]</f>
        <v>221105</v>
      </c>
      <c r="G1674" s="6" t="s">
        <v>1595</v>
      </c>
      <c r="H1674" s="34">
        <v>6.7706040000000008E-5</v>
      </c>
      <c r="I1674" s="35">
        <v>21436</v>
      </c>
      <c r="J1674" s="34">
        <v>5.0479400000000003E-5</v>
      </c>
      <c r="K1674" s="35">
        <v>12869</v>
      </c>
      <c r="L1674" s="34">
        <v>2.0804299999999999E-4</v>
      </c>
      <c r="M1674" s="35">
        <v>18842.240000000002</v>
      </c>
      <c r="N1674" s="34">
        <v>1.3305810000000001E-4</v>
      </c>
      <c r="O1674" s="35">
        <v>102</v>
      </c>
      <c r="P1674" s="34">
        <v>1.9075750000000001E-4</v>
      </c>
      <c r="Q1674" s="35">
        <v>1011</v>
      </c>
      <c r="R1674" s="34">
        <v>3.0528100000000003E-5</v>
      </c>
      <c r="S1674" s="35">
        <v>120</v>
      </c>
      <c r="T1674" s="34">
        <v>9.4785599999999996E-5</v>
      </c>
      <c r="U1674" s="35">
        <v>2222.4</v>
      </c>
      <c r="V1674" s="34">
        <v>6.06792E-5</v>
      </c>
      <c r="W1674" s="35">
        <v>18842.240000000002</v>
      </c>
    </row>
    <row r="1675" spans="1:23" ht="14.45" x14ac:dyDescent="0.3">
      <c r="A1675" s="6" t="s">
        <v>31</v>
      </c>
      <c r="B1675" s="6" t="s">
        <v>177</v>
      </c>
      <c r="C1675" s="6" t="s">
        <v>92</v>
      </c>
      <c r="D1675" s="6" t="s">
        <v>44</v>
      </c>
      <c r="E1675" s="6" t="s">
        <v>36</v>
      </c>
      <c r="F1675" s="24" t="str">
        <f>+TabIPW[[#This Row],[WK]]&amp;TabIPW[[#This Row],[PK]]&amp;TabIPW[[#This Row],[GK]]</f>
        <v>221106</v>
      </c>
      <c r="G1675" s="6" t="s">
        <v>1596</v>
      </c>
      <c r="H1675" s="34">
        <v>3.3170775999999999E-5</v>
      </c>
      <c r="I1675" s="35">
        <v>10502</v>
      </c>
      <c r="J1675" s="34">
        <v>2.5021999999999999E-5</v>
      </c>
      <c r="K1675" s="35">
        <v>6379</v>
      </c>
      <c r="L1675" s="34">
        <v>1.019252E-4</v>
      </c>
      <c r="M1675" s="35">
        <v>9231.26</v>
      </c>
      <c r="N1675" s="34">
        <v>7.1747000000000003E-5</v>
      </c>
      <c r="O1675" s="35">
        <v>55</v>
      </c>
      <c r="P1675" s="34">
        <v>7.8491699999999999E-5</v>
      </c>
      <c r="Q1675" s="35">
        <v>416</v>
      </c>
      <c r="R1675" s="34">
        <v>4.75729E-5</v>
      </c>
      <c r="S1675" s="35">
        <v>187</v>
      </c>
      <c r="T1675" s="34">
        <v>6.0627100000000001E-5</v>
      </c>
      <c r="U1675" s="35">
        <v>1421.5</v>
      </c>
      <c r="V1675" s="34">
        <v>2.9728200000000001E-5</v>
      </c>
      <c r="W1675" s="35">
        <v>9231.26</v>
      </c>
    </row>
    <row r="1676" spans="1:23" ht="14.45" x14ac:dyDescent="0.3">
      <c r="A1676" s="6" t="s">
        <v>31</v>
      </c>
      <c r="B1676" s="6" t="s">
        <v>177</v>
      </c>
      <c r="C1676" s="6" t="s">
        <v>92</v>
      </c>
      <c r="D1676" s="6" t="s">
        <v>51</v>
      </c>
      <c r="E1676" s="6" t="s">
        <v>36</v>
      </c>
      <c r="F1676" s="24" t="str">
        <f>+TabIPW[[#This Row],[WK]]&amp;TabIPW[[#This Row],[PK]]&amp;TabIPW[[#This Row],[GK]]</f>
        <v>221107</v>
      </c>
      <c r="G1676" s="6" t="s">
        <v>1593</v>
      </c>
      <c r="H1676" s="34">
        <v>9.0633736000000011E-5</v>
      </c>
      <c r="I1676" s="35">
        <v>28695</v>
      </c>
      <c r="J1676" s="34">
        <v>6.7354200000000006E-5</v>
      </c>
      <c r="K1676" s="35">
        <v>17171</v>
      </c>
      <c r="L1676" s="34">
        <v>2.7849389999999997E-4</v>
      </c>
      <c r="M1676" s="35">
        <v>25222.91</v>
      </c>
      <c r="N1676" s="34">
        <v>2.20459E-4</v>
      </c>
      <c r="O1676" s="35">
        <v>169</v>
      </c>
      <c r="P1676" s="34">
        <v>2.422678E-4</v>
      </c>
      <c r="Q1676" s="35">
        <v>1284</v>
      </c>
      <c r="R1676" s="34">
        <v>6.8688200000000004E-5</v>
      </c>
      <c r="S1676" s="35">
        <v>270</v>
      </c>
      <c r="T1676" s="34">
        <v>8.0386899999999994E-5</v>
      </c>
      <c r="U1676" s="35">
        <v>1884.8</v>
      </c>
      <c r="V1676" s="34">
        <v>8.1227400000000001E-5</v>
      </c>
      <c r="W1676" s="35">
        <v>25222.91</v>
      </c>
    </row>
    <row r="1677" spans="1:23" ht="14.45" x14ac:dyDescent="0.3">
      <c r="A1677" s="6" t="s">
        <v>31</v>
      </c>
      <c r="B1677" s="6" t="s">
        <v>177</v>
      </c>
      <c r="C1677" s="6" t="s">
        <v>93</v>
      </c>
      <c r="D1677" s="6" t="s">
        <v>33</v>
      </c>
      <c r="E1677" s="6" t="s">
        <v>34</v>
      </c>
      <c r="F1677" s="24" t="str">
        <f>+TabIPW[[#This Row],[WK]]&amp;TabIPW[[#This Row],[PK]]&amp;TabIPW[[#This Row],[GK]]</f>
        <v>221201</v>
      </c>
      <c r="G1677" s="6" t="s">
        <v>1597</v>
      </c>
      <c r="H1677" s="34">
        <v>4.3341216000000001E-5</v>
      </c>
      <c r="I1677" s="35">
        <v>13722</v>
      </c>
      <c r="J1677" s="34">
        <v>3.0784200000000003E-5</v>
      </c>
      <c r="K1677" s="35">
        <v>7848</v>
      </c>
      <c r="L1677" s="34">
        <v>1.271159E-4</v>
      </c>
      <c r="M1677" s="35">
        <v>11512.76</v>
      </c>
      <c r="N1677" s="34">
        <v>8.4791900000000004E-5</v>
      </c>
      <c r="O1677" s="35">
        <v>65</v>
      </c>
      <c r="P1677" s="34">
        <v>1.032091E-4</v>
      </c>
      <c r="Q1677" s="35">
        <v>547</v>
      </c>
      <c r="R1677" s="34">
        <v>8.6241800000000005E-5</v>
      </c>
      <c r="S1677" s="35">
        <v>339</v>
      </c>
      <c r="T1677" s="34">
        <v>8.6230000000000006E-5</v>
      </c>
      <c r="U1677" s="35">
        <v>2021.8</v>
      </c>
      <c r="V1677" s="34">
        <v>3.7075500000000001E-5</v>
      </c>
      <c r="W1677" s="35">
        <v>11512.76</v>
      </c>
    </row>
    <row r="1678" spans="1:23" ht="14.45" x14ac:dyDescent="0.3">
      <c r="A1678" s="6" t="s">
        <v>31</v>
      </c>
      <c r="B1678" s="6" t="s">
        <v>177</v>
      </c>
      <c r="C1678" s="6" t="s">
        <v>93</v>
      </c>
      <c r="D1678" s="6" t="s">
        <v>32</v>
      </c>
      <c r="E1678" s="6" t="s">
        <v>36</v>
      </c>
      <c r="F1678" s="24" t="str">
        <f>+TabIPW[[#This Row],[WK]]&amp;TabIPW[[#This Row],[PK]]&amp;TabIPW[[#This Row],[GK]]</f>
        <v>221202</v>
      </c>
      <c r="G1678" s="6" t="s">
        <v>1598</v>
      </c>
      <c r="H1678" s="34">
        <v>1.7728776E-5</v>
      </c>
      <c r="I1678" s="35">
        <v>5613</v>
      </c>
      <c r="J1678" s="34">
        <v>1.38153E-5</v>
      </c>
      <c r="K1678" s="35">
        <v>3522</v>
      </c>
      <c r="L1678" s="34">
        <v>5.1996899999999997E-5</v>
      </c>
      <c r="M1678" s="35">
        <v>4709.3100000000004</v>
      </c>
      <c r="N1678" s="34">
        <v>4.9570700000000003E-5</v>
      </c>
      <c r="O1678" s="35">
        <v>38</v>
      </c>
      <c r="P1678" s="34">
        <v>3.6415599999999997E-5</v>
      </c>
      <c r="Q1678" s="35">
        <v>193</v>
      </c>
      <c r="R1678" s="34">
        <v>3.8668899999999998E-5</v>
      </c>
      <c r="S1678" s="35">
        <v>152</v>
      </c>
      <c r="T1678" s="34">
        <v>1.30978E-5</v>
      </c>
      <c r="U1678" s="35">
        <v>307.10000000000002</v>
      </c>
      <c r="V1678" s="34">
        <v>1.51658E-5</v>
      </c>
      <c r="W1678" s="35">
        <v>4709.3100000000004</v>
      </c>
    </row>
    <row r="1679" spans="1:23" ht="14.45" x14ac:dyDescent="0.3">
      <c r="A1679" s="6" t="s">
        <v>31</v>
      </c>
      <c r="B1679" s="6" t="s">
        <v>177</v>
      </c>
      <c r="C1679" s="6" t="s">
        <v>93</v>
      </c>
      <c r="D1679" s="6" t="s">
        <v>37</v>
      </c>
      <c r="E1679" s="6" t="s">
        <v>36</v>
      </c>
      <c r="F1679" s="24" t="str">
        <f>+TabIPW[[#This Row],[WK]]&amp;TabIPW[[#This Row],[PK]]&amp;TabIPW[[#This Row],[GK]]</f>
        <v>221203</v>
      </c>
      <c r="G1679" s="6" t="s">
        <v>1599</v>
      </c>
      <c r="H1679" s="34">
        <v>2.8376144000000001E-5</v>
      </c>
      <c r="I1679" s="35">
        <v>8984</v>
      </c>
      <c r="J1679" s="34">
        <v>2.1789799999999999E-5</v>
      </c>
      <c r="K1679" s="35">
        <v>5555</v>
      </c>
      <c r="L1679" s="34">
        <v>8.3224800000000003E-5</v>
      </c>
      <c r="M1679" s="35">
        <v>7537.58</v>
      </c>
      <c r="N1679" s="34">
        <v>5.60931E-5</v>
      </c>
      <c r="O1679" s="35">
        <v>43</v>
      </c>
      <c r="P1679" s="34">
        <v>6.9246300000000001E-5</v>
      </c>
      <c r="Q1679" s="35">
        <v>367</v>
      </c>
      <c r="R1679" s="34">
        <v>9.6672199999999999E-5</v>
      </c>
      <c r="S1679" s="35">
        <v>380</v>
      </c>
      <c r="T1679" s="34">
        <v>2.1708900000000001E-5</v>
      </c>
      <c r="U1679" s="35">
        <v>509</v>
      </c>
      <c r="V1679" s="34">
        <v>2.4273900000000001E-5</v>
      </c>
      <c r="W1679" s="35">
        <v>7537.58</v>
      </c>
    </row>
    <row r="1680" spans="1:23" ht="14.45" x14ac:dyDescent="0.3">
      <c r="A1680" s="6" t="s">
        <v>31</v>
      </c>
      <c r="B1680" s="6" t="s">
        <v>177</v>
      </c>
      <c r="C1680" s="6" t="s">
        <v>93</v>
      </c>
      <c r="D1680" s="6" t="s">
        <v>39</v>
      </c>
      <c r="E1680" s="6" t="s">
        <v>36</v>
      </c>
      <c r="F1680" s="24" t="str">
        <f>+TabIPW[[#This Row],[WK]]&amp;TabIPW[[#This Row],[PK]]&amp;TabIPW[[#This Row],[GK]]</f>
        <v>221204</v>
      </c>
      <c r="G1680" s="6" t="s">
        <v>1600</v>
      </c>
      <c r="H1680" s="34">
        <v>2.6102008E-5</v>
      </c>
      <c r="I1680" s="35">
        <v>8264</v>
      </c>
      <c r="J1680" s="34">
        <v>1.9785399999999999E-5</v>
      </c>
      <c r="K1680" s="35">
        <v>5044</v>
      </c>
      <c r="L1680" s="34">
        <v>7.6554899999999994E-5</v>
      </c>
      <c r="M1680" s="35">
        <v>6933.5</v>
      </c>
      <c r="N1680" s="34">
        <v>5.3484099999999998E-5</v>
      </c>
      <c r="O1680" s="35">
        <v>41</v>
      </c>
      <c r="P1680" s="34">
        <v>4.3962899999999999E-5</v>
      </c>
      <c r="Q1680" s="35">
        <v>233</v>
      </c>
      <c r="R1680" s="34">
        <v>8.1153800000000002E-5</v>
      </c>
      <c r="S1680" s="35">
        <v>319</v>
      </c>
      <c r="T1680" s="34">
        <v>2.0642700000000001E-5</v>
      </c>
      <c r="U1680" s="35">
        <v>484</v>
      </c>
      <c r="V1680" s="34">
        <v>2.2328500000000001E-5</v>
      </c>
      <c r="W1680" s="35">
        <v>6933.5</v>
      </c>
    </row>
    <row r="1681" spans="1:23" ht="14.45" x14ac:dyDescent="0.3">
      <c r="A1681" s="6" t="s">
        <v>31</v>
      </c>
      <c r="B1681" s="6" t="s">
        <v>177</v>
      </c>
      <c r="C1681" s="6" t="s">
        <v>93</v>
      </c>
      <c r="D1681" s="6" t="s">
        <v>42</v>
      </c>
      <c r="E1681" s="6" t="s">
        <v>40</v>
      </c>
      <c r="F1681" s="24" t="str">
        <f>+TabIPW[[#This Row],[WK]]&amp;TabIPW[[#This Row],[PK]]&amp;TabIPW[[#This Row],[GK]]</f>
        <v>221205</v>
      </c>
      <c r="G1681" s="6" t="s">
        <v>1601</v>
      </c>
      <c r="H1681" s="34">
        <v>2.5814584000000001E-5</v>
      </c>
      <c r="I1681" s="35">
        <v>8173</v>
      </c>
      <c r="J1681" s="34">
        <v>1.9648099999999999E-5</v>
      </c>
      <c r="K1681" s="35">
        <v>5009</v>
      </c>
      <c r="L1681" s="34">
        <v>7.5711900000000003E-5</v>
      </c>
      <c r="M1681" s="35">
        <v>6857.15</v>
      </c>
      <c r="N1681" s="34">
        <v>7.9573999999999994E-5</v>
      </c>
      <c r="O1681" s="35">
        <v>61</v>
      </c>
      <c r="P1681" s="34">
        <v>5.3396999999999997E-5</v>
      </c>
      <c r="Q1681" s="35">
        <v>283</v>
      </c>
      <c r="R1681" s="34">
        <v>6.1819300000000006E-5</v>
      </c>
      <c r="S1681" s="35">
        <v>243</v>
      </c>
      <c r="T1681" s="34">
        <v>1.8830000000000001E-5</v>
      </c>
      <c r="U1681" s="35">
        <v>441.5</v>
      </c>
      <c r="V1681" s="34">
        <v>2.2082600000000001E-5</v>
      </c>
      <c r="W1681" s="35">
        <v>6857.15</v>
      </c>
    </row>
    <row r="1682" spans="1:23" ht="14.45" x14ac:dyDescent="0.3">
      <c r="A1682" s="6" t="s">
        <v>31</v>
      </c>
      <c r="B1682" s="6" t="s">
        <v>177</v>
      </c>
      <c r="C1682" s="6" t="s">
        <v>93</v>
      </c>
      <c r="D1682" s="6" t="s">
        <v>44</v>
      </c>
      <c r="E1682" s="6" t="s">
        <v>36</v>
      </c>
      <c r="F1682" s="24" t="str">
        <f>+TabIPW[[#This Row],[WK]]&amp;TabIPW[[#This Row],[PK]]&amp;TabIPW[[#This Row],[GK]]</f>
        <v>221206</v>
      </c>
      <c r="G1682" s="6" t="s">
        <v>1602</v>
      </c>
      <c r="H1682" s="34">
        <v>4.5400567999999999E-5</v>
      </c>
      <c r="I1682" s="35">
        <v>14374</v>
      </c>
      <c r="J1682" s="34">
        <v>3.3883100000000001E-5</v>
      </c>
      <c r="K1682" s="35">
        <v>8638</v>
      </c>
      <c r="L1682" s="34">
        <v>1.3315589999999999E-4</v>
      </c>
      <c r="M1682" s="35">
        <v>12059.79</v>
      </c>
      <c r="N1682" s="34">
        <v>9.0009899999999993E-5</v>
      </c>
      <c r="O1682" s="35">
        <v>69</v>
      </c>
      <c r="P1682" s="34">
        <v>9.0944800000000004E-5</v>
      </c>
      <c r="Q1682" s="35">
        <v>482</v>
      </c>
      <c r="R1682" s="34">
        <v>4.9353700000000001E-5</v>
      </c>
      <c r="S1682" s="35">
        <v>194</v>
      </c>
      <c r="T1682" s="34">
        <v>4.3353799999999998E-5</v>
      </c>
      <c r="U1682" s="35">
        <v>1016.5</v>
      </c>
      <c r="V1682" s="34">
        <v>3.8837100000000001E-5</v>
      </c>
      <c r="W1682" s="35">
        <v>12059.79</v>
      </c>
    </row>
    <row r="1683" spans="1:23" ht="14.45" x14ac:dyDescent="0.3">
      <c r="A1683" s="6" t="s">
        <v>31</v>
      </c>
      <c r="B1683" s="6" t="s">
        <v>177</v>
      </c>
      <c r="C1683" s="6" t="s">
        <v>93</v>
      </c>
      <c r="D1683" s="6" t="s">
        <v>51</v>
      </c>
      <c r="E1683" s="6" t="s">
        <v>36</v>
      </c>
      <c r="F1683" s="24" t="str">
        <f>+TabIPW[[#This Row],[WK]]&amp;TabIPW[[#This Row],[PK]]&amp;TabIPW[[#This Row],[GK]]</f>
        <v>221207</v>
      </c>
      <c r="G1683" s="6" t="s">
        <v>1603</v>
      </c>
      <c r="H1683" s="34">
        <v>2.0479848000000001E-5</v>
      </c>
      <c r="I1683" s="35">
        <v>6484</v>
      </c>
      <c r="J1683" s="34">
        <v>1.5509799999999998E-5</v>
      </c>
      <c r="K1683" s="35">
        <v>3954</v>
      </c>
      <c r="L1683" s="34">
        <v>6.0065600000000003E-5</v>
      </c>
      <c r="M1683" s="35">
        <v>5440.08</v>
      </c>
      <c r="N1683" s="34">
        <v>4.43527E-5</v>
      </c>
      <c r="O1683" s="35">
        <v>34</v>
      </c>
      <c r="P1683" s="34">
        <v>4.79252E-5</v>
      </c>
      <c r="Q1683" s="35">
        <v>254</v>
      </c>
      <c r="R1683" s="34">
        <v>5.39329E-5</v>
      </c>
      <c r="S1683" s="35">
        <v>212</v>
      </c>
      <c r="T1683" s="34">
        <v>1.7686999999999999E-5</v>
      </c>
      <c r="U1683" s="35">
        <v>414.7</v>
      </c>
      <c r="V1683" s="34">
        <v>1.75191E-5</v>
      </c>
      <c r="W1683" s="35">
        <v>5440.08</v>
      </c>
    </row>
    <row r="1684" spans="1:23" ht="14.45" x14ac:dyDescent="0.3">
      <c r="A1684" s="6" t="s">
        <v>31</v>
      </c>
      <c r="B1684" s="6" t="s">
        <v>177</v>
      </c>
      <c r="C1684" s="6" t="s">
        <v>93</v>
      </c>
      <c r="D1684" s="6" t="s">
        <v>75</v>
      </c>
      <c r="E1684" s="6" t="s">
        <v>36</v>
      </c>
      <c r="F1684" s="24" t="str">
        <f>+TabIPW[[#This Row],[WK]]&amp;TabIPW[[#This Row],[PK]]&amp;TabIPW[[#This Row],[GK]]</f>
        <v>221208</v>
      </c>
      <c r="G1684" s="6" t="s">
        <v>1604</v>
      </c>
      <c r="H1684" s="34">
        <v>6.1815400000000005E-5</v>
      </c>
      <c r="I1684" s="35">
        <v>19571</v>
      </c>
      <c r="J1684" s="34">
        <v>4.7102099999999997E-5</v>
      </c>
      <c r="K1684" s="35">
        <v>12008</v>
      </c>
      <c r="L1684" s="34">
        <v>1.81299E-4</v>
      </c>
      <c r="M1684" s="35">
        <v>16420.07</v>
      </c>
      <c r="N1684" s="34">
        <v>1.2262220000000001E-4</v>
      </c>
      <c r="O1684" s="35">
        <v>94</v>
      </c>
      <c r="P1684" s="34">
        <v>1.624552E-4</v>
      </c>
      <c r="Q1684" s="35">
        <v>861</v>
      </c>
      <c r="R1684" s="34">
        <v>8.4715400000000005E-5</v>
      </c>
      <c r="S1684" s="35">
        <v>333</v>
      </c>
      <c r="T1684" s="34">
        <v>7.53798E-5</v>
      </c>
      <c r="U1684" s="35">
        <v>1767.4</v>
      </c>
      <c r="V1684" s="34">
        <v>5.28789E-5</v>
      </c>
      <c r="W1684" s="35">
        <v>16420.07</v>
      </c>
    </row>
    <row r="1685" spans="1:23" ht="14.45" x14ac:dyDescent="0.3">
      <c r="A1685" s="6" t="s">
        <v>31</v>
      </c>
      <c r="B1685" s="6" t="s">
        <v>177</v>
      </c>
      <c r="C1685" s="6" t="s">
        <v>93</v>
      </c>
      <c r="D1685" s="6" t="s">
        <v>77</v>
      </c>
      <c r="E1685" s="6" t="s">
        <v>36</v>
      </c>
      <c r="F1685" s="24" t="str">
        <f>+TabIPW[[#This Row],[WK]]&amp;TabIPW[[#This Row],[PK]]&amp;TabIPW[[#This Row],[GK]]</f>
        <v>221209</v>
      </c>
      <c r="G1685" s="6" t="s">
        <v>1605</v>
      </c>
      <c r="H1685" s="34">
        <v>9.7345600000000005E-6</v>
      </c>
      <c r="I1685" s="35">
        <v>3082</v>
      </c>
      <c r="J1685" s="34">
        <v>7.3115999999999996E-6</v>
      </c>
      <c r="K1685" s="35">
        <v>1864</v>
      </c>
      <c r="L1685" s="34">
        <v>2.8550600000000001E-5</v>
      </c>
      <c r="M1685" s="35">
        <v>2585.8000000000002</v>
      </c>
      <c r="N1685" s="34">
        <v>1.5653899999999999E-5</v>
      </c>
      <c r="O1685" s="35">
        <v>12</v>
      </c>
      <c r="P1685" s="34">
        <v>1.6415299999999999E-5</v>
      </c>
      <c r="Q1685" s="35">
        <v>87</v>
      </c>
      <c r="R1685" s="34">
        <v>2.9001700000000001E-5</v>
      </c>
      <c r="S1685" s="35">
        <v>114</v>
      </c>
      <c r="T1685" s="34">
        <v>8.9138999999999995E-6</v>
      </c>
      <c r="U1685" s="35">
        <v>209</v>
      </c>
      <c r="V1685" s="34">
        <v>8.3273000000000007E-6</v>
      </c>
      <c r="W1685" s="35">
        <v>2585.8000000000002</v>
      </c>
    </row>
    <row r="1686" spans="1:23" ht="14.45" x14ac:dyDescent="0.3">
      <c r="A1686" s="6" t="s">
        <v>31</v>
      </c>
      <c r="B1686" s="6" t="s">
        <v>177</v>
      </c>
      <c r="C1686" s="6" t="s">
        <v>93</v>
      </c>
      <c r="D1686" s="6" t="s">
        <v>90</v>
      </c>
      <c r="E1686" s="6" t="s">
        <v>36</v>
      </c>
      <c r="F1686" s="24" t="str">
        <f>+TabIPW[[#This Row],[WK]]&amp;TabIPW[[#This Row],[PK]]&amp;TabIPW[[#This Row],[GK]]</f>
        <v>221210</v>
      </c>
      <c r="G1686" s="6" t="s">
        <v>1597</v>
      </c>
      <c r="H1686" s="34">
        <v>2.5350279999999999E-5</v>
      </c>
      <c r="I1686" s="35">
        <v>8026</v>
      </c>
      <c r="J1686" s="34">
        <v>1.95775E-5</v>
      </c>
      <c r="K1686" s="35">
        <v>4991</v>
      </c>
      <c r="L1686" s="34">
        <v>7.4350099999999998E-5</v>
      </c>
      <c r="M1686" s="35">
        <v>6733.81</v>
      </c>
      <c r="N1686" s="34">
        <v>3.2612299999999999E-5</v>
      </c>
      <c r="O1686" s="35">
        <v>25</v>
      </c>
      <c r="P1686" s="34">
        <v>1.7736100000000001E-5</v>
      </c>
      <c r="Q1686" s="35">
        <v>94</v>
      </c>
      <c r="R1686" s="34">
        <v>4.68097E-5</v>
      </c>
      <c r="S1686" s="35">
        <v>184</v>
      </c>
      <c r="T1686" s="34">
        <v>4.8493199999999998E-5</v>
      </c>
      <c r="U1686" s="35">
        <v>1137</v>
      </c>
      <c r="V1686" s="34">
        <v>2.1685400000000001E-5</v>
      </c>
      <c r="W1686" s="35">
        <v>6733.81</v>
      </c>
    </row>
    <row r="1687" spans="1:23" ht="14.45" x14ac:dyDescent="0.3">
      <c r="A1687" s="6" t="s">
        <v>31</v>
      </c>
      <c r="B1687" s="6" t="s">
        <v>177</v>
      </c>
      <c r="C1687" s="6" t="s">
        <v>95</v>
      </c>
      <c r="D1687" s="6" t="s">
        <v>33</v>
      </c>
      <c r="E1687" s="6" t="s">
        <v>40</v>
      </c>
      <c r="F1687" s="24" t="str">
        <f>+TabIPW[[#This Row],[WK]]&amp;TabIPW[[#This Row],[PK]]&amp;TabIPW[[#This Row],[GK]]</f>
        <v>221301</v>
      </c>
      <c r="G1687" s="6" t="s">
        <v>1606</v>
      </c>
      <c r="H1687" s="34">
        <v>9.5134639999999995E-6</v>
      </c>
      <c r="I1687" s="35">
        <v>3012</v>
      </c>
      <c r="J1687" s="34">
        <v>7.1940000000000001E-6</v>
      </c>
      <c r="K1687" s="35">
        <v>1834</v>
      </c>
      <c r="L1687" s="34">
        <v>3.1892900000000001E-5</v>
      </c>
      <c r="M1687" s="35">
        <v>2888.51</v>
      </c>
      <c r="N1687" s="34">
        <v>1.8262900000000001E-5</v>
      </c>
      <c r="O1687" s="35">
        <v>14</v>
      </c>
      <c r="P1687" s="34">
        <v>2.0188999999999999E-5</v>
      </c>
      <c r="Q1687" s="35">
        <v>107</v>
      </c>
      <c r="R1687" s="34">
        <v>2.34049E-5</v>
      </c>
      <c r="S1687" s="35">
        <v>92</v>
      </c>
      <c r="T1687" s="34">
        <v>8.5513000000000006E-6</v>
      </c>
      <c r="U1687" s="35">
        <v>200.5</v>
      </c>
      <c r="V1687" s="34">
        <v>9.3021000000000003E-6</v>
      </c>
      <c r="W1687" s="35">
        <v>2888.51</v>
      </c>
    </row>
    <row r="1688" spans="1:23" ht="14.45" x14ac:dyDescent="0.3">
      <c r="A1688" s="6" t="s">
        <v>31</v>
      </c>
      <c r="B1688" s="6" t="s">
        <v>177</v>
      </c>
      <c r="C1688" s="6" t="s">
        <v>95</v>
      </c>
      <c r="D1688" s="6" t="s">
        <v>32</v>
      </c>
      <c r="E1688" s="6" t="s">
        <v>34</v>
      </c>
      <c r="F1688" s="24" t="str">
        <f>+TabIPW[[#This Row],[WK]]&amp;TabIPW[[#This Row],[PK]]&amp;TabIPW[[#This Row],[GK]]</f>
        <v>221302</v>
      </c>
      <c r="G1688" s="6" t="s">
        <v>1607</v>
      </c>
      <c r="H1688" s="34">
        <v>1.0862152000000001E-5</v>
      </c>
      <c r="I1688" s="35">
        <v>3439</v>
      </c>
      <c r="J1688" s="34">
        <v>8.1903000000000002E-6</v>
      </c>
      <c r="K1688" s="35">
        <v>2088</v>
      </c>
      <c r="L1688" s="34">
        <v>3.6414200000000001E-5</v>
      </c>
      <c r="M1688" s="35">
        <v>3298</v>
      </c>
      <c r="N1688" s="34">
        <v>2.21763E-5</v>
      </c>
      <c r="O1688" s="35">
        <v>17</v>
      </c>
      <c r="P1688" s="34">
        <v>3.4717500000000001E-5</v>
      </c>
      <c r="Q1688" s="35">
        <v>184</v>
      </c>
      <c r="R1688" s="34">
        <v>1.06848E-5</v>
      </c>
      <c r="S1688" s="35">
        <v>42</v>
      </c>
      <c r="T1688" s="34">
        <v>1.06625E-5</v>
      </c>
      <c r="U1688" s="35">
        <v>250</v>
      </c>
      <c r="V1688" s="34">
        <v>1.06208E-5</v>
      </c>
      <c r="W1688" s="35">
        <v>3298</v>
      </c>
    </row>
    <row r="1689" spans="1:23" ht="14.45" x14ac:dyDescent="0.3">
      <c r="A1689" s="6" t="s">
        <v>31</v>
      </c>
      <c r="B1689" s="6" t="s">
        <v>177</v>
      </c>
      <c r="C1689" s="6" t="s">
        <v>95</v>
      </c>
      <c r="D1689" s="6" t="s">
        <v>37</v>
      </c>
      <c r="E1689" s="6" t="s">
        <v>34</v>
      </c>
      <c r="F1689" s="24" t="str">
        <f>+TabIPW[[#This Row],[WK]]&amp;TabIPW[[#This Row],[PK]]&amp;TabIPW[[#This Row],[GK]]</f>
        <v>221303</v>
      </c>
      <c r="G1689" s="6" t="s">
        <v>1608</v>
      </c>
      <c r="H1689" s="34">
        <v>1.4306516800000001E-4</v>
      </c>
      <c r="I1689" s="35">
        <v>45295</v>
      </c>
      <c r="J1689" s="34">
        <v>1.062856E-4</v>
      </c>
      <c r="K1689" s="35">
        <v>27096</v>
      </c>
      <c r="L1689" s="34">
        <v>4.7961130000000001E-4</v>
      </c>
      <c r="M1689" s="35">
        <v>43437.91</v>
      </c>
      <c r="N1689" s="34">
        <v>3.1177340000000003E-4</v>
      </c>
      <c r="O1689" s="35">
        <v>239</v>
      </c>
      <c r="P1689" s="34">
        <v>3.8000570000000001E-4</v>
      </c>
      <c r="Q1689" s="35">
        <v>2014</v>
      </c>
      <c r="R1689" s="34">
        <v>1.5238599999999999E-4</v>
      </c>
      <c r="S1689" s="35">
        <v>599</v>
      </c>
      <c r="T1689" s="34">
        <v>1.4811530000000001E-4</v>
      </c>
      <c r="U1689" s="35">
        <v>3472.8</v>
      </c>
      <c r="V1689" s="34">
        <v>1.398866E-4</v>
      </c>
      <c r="W1689" s="35">
        <v>43437.91</v>
      </c>
    </row>
    <row r="1690" spans="1:23" ht="14.45" x14ac:dyDescent="0.3">
      <c r="A1690" s="6" t="s">
        <v>31</v>
      </c>
      <c r="B1690" s="6" t="s">
        <v>177</v>
      </c>
      <c r="C1690" s="6" t="s">
        <v>95</v>
      </c>
      <c r="D1690" s="6" t="s">
        <v>39</v>
      </c>
      <c r="E1690" s="6" t="s">
        <v>36</v>
      </c>
      <c r="F1690" s="24" t="str">
        <f>+TabIPW[[#This Row],[WK]]&amp;TabIPW[[#This Row],[PK]]&amp;TabIPW[[#This Row],[GK]]</f>
        <v>221304</v>
      </c>
      <c r="G1690" s="6" t="s">
        <v>1609</v>
      </c>
      <c r="H1690" s="34">
        <v>9.987240000000001E-6</v>
      </c>
      <c r="I1690" s="35">
        <v>3162</v>
      </c>
      <c r="J1690" s="34">
        <v>7.5704999999999998E-6</v>
      </c>
      <c r="K1690" s="35">
        <v>1930</v>
      </c>
      <c r="L1690" s="34">
        <v>3.3481200000000001E-5</v>
      </c>
      <c r="M1690" s="35">
        <v>3032.36</v>
      </c>
      <c r="N1690" s="34">
        <v>2.0871899999999999E-5</v>
      </c>
      <c r="O1690" s="35">
        <v>16</v>
      </c>
      <c r="P1690" s="34">
        <v>2.3585299999999999E-5</v>
      </c>
      <c r="Q1690" s="35">
        <v>125</v>
      </c>
      <c r="R1690" s="34">
        <v>1.2974400000000001E-5</v>
      </c>
      <c r="S1690" s="35">
        <v>51</v>
      </c>
      <c r="T1690" s="34">
        <v>6.6321000000000004E-6</v>
      </c>
      <c r="U1690" s="35">
        <v>155.5</v>
      </c>
      <c r="V1690" s="34">
        <v>9.7653999999999997E-6</v>
      </c>
      <c r="W1690" s="35">
        <v>3032.36</v>
      </c>
    </row>
    <row r="1691" spans="1:23" ht="14.45" x14ac:dyDescent="0.3">
      <c r="A1691" s="6" t="s">
        <v>31</v>
      </c>
      <c r="B1691" s="6" t="s">
        <v>177</v>
      </c>
      <c r="C1691" s="6" t="s">
        <v>95</v>
      </c>
      <c r="D1691" s="6" t="s">
        <v>42</v>
      </c>
      <c r="E1691" s="6" t="s">
        <v>36</v>
      </c>
      <c r="F1691" s="24" t="str">
        <f>+TabIPW[[#This Row],[WK]]&amp;TabIPW[[#This Row],[PK]]&amp;TabIPW[[#This Row],[GK]]</f>
        <v>221305</v>
      </c>
      <c r="G1691" s="6" t="s">
        <v>1610</v>
      </c>
      <c r="H1691" s="34">
        <v>1.6774903999999999E-5</v>
      </c>
      <c r="I1691" s="35">
        <v>5311</v>
      </c>
      <c r="J1691" s="34">
        <v>1.2764E-5</v>
      </c>
      <c r="K1691" s="35">
        <v>3254</v>
      </c>
      <c r="L1691" s="34">
        <v>5.6236200000000002E-5</v>
      </c>
      <c r="M1691" s="35">
        <v>5093.25</v>
      </c>
      <c r="N1691" s="34">
        <v>2.73943E-5</v>
      </c>
      <c r="O1691" s="35">
        <v>21</v>
      </c>
      <c r="P1691" s="34">
        <v>4.0189299999999998E-5</v>
      </c>
      <c r="Q1691" s="35">
        <v>213</v>
      </c>
      <c r="R1691" s="34">
        <v>3.0782499999999999E-5</v>
      </c>
      <c r="S1691" s="35">
        <v>121</v>
      </c>
      <c r="T1691" s="34">
        <v>1.14558E-5</v>
      </c>
      <c r="U1691" s="35">
        <v>268.60000000000002</v>
      </c>
      <c r="V1691" s="34">
        <v>1.64022E-5</v>
      </c>
      <c r="W1691" s="35">
        <v>5093.25</v>
      </c>
    </row>
    <row r="1692" spans="1:23" ht="14.45" x14ac:dyDescent="0.3">
      <c r="A1692" s="6" t="s">
        <v>31</v>
      </c>
      <c r="B1692" s="6" t="s">
        <v>177</v>
      </c>
      <c r="C1692" s="6" t="s">
        <v>95</v>
      </c>
      <c r="D1692" s="6" t="s">
        <v>44</v>
      </c>
      <c r="E1692" s="6" t="s">
        <v>36</v>
      </c>
      <c r="F1692" s="24" t="str">
        <f>+TabIPW[[#This Row],[WK]]&amp;TabIPW[[#This Row],[PK]]&amp;TabIPW[[#This Row],[GK]]</f>
        <v>221306</v>
      </c>
      <c r="G1692" s="6" t="s">
        <v>1611</v>
      </c>
      <c r="H1692" s="34">
        <v>2.1749567999999998E-5</v>
      </c>
      <c r="I1692" s="35">
        <v>6886</v>
      </c>
      <c r="J1692" s="34">
        <v>1.6035399999999999E-5</v>
      </c>
      <c r="K1692" s="35">
        <v>4088</v>
      </c>
      <c r="L1692" s="34">
        <v>7.2913199999999998E-5</v>
      </c>
      <c r="M1692" s="35">
        <v>6603.67</v>
      </c>
      <c r="N1692" s="34">
        <v>4.1743699999999998E-5</v>
      </c>
      <c r="O1692" s="35">
        <v>32</v>
      </c>
      <c r="P1692" s="34">
        <v>5.3208299999999997E-5</v>
      </c>
      <c r="Q1692" s="35">
        <v>282</v>
      </c>
      <c r="R1692" s="34">
        <v>5.6985699999999999E-5</v>
      </c>
      <c r="S1692" s="35">
        <v>224</v>
      </c>
      <c r="T1692" s="34">
        <v>1.4198200000000001E-5</v>
      </c>
      <c r="U1692" s="35">
        <v>332.9</v>
      </c>
      <c r="V1692" s="34">
        <v>2.12663E-5</v>
      </c>
      <c r="W1692" s="35">
        <v>6603.67</v>
      </c>
    </row>
    <row r="1693" spans="1:23" ht="14.45" x14ac:dyDescent="0.3">
      <c r="A1693" s="6" t="s">
        <v>31</v>
      </c>
      <c r="B1693" s="6" t="s">
        <v>177</v>
      </c>
      <c r="C1693" s="6" t="s">
        <v>95</v>
      </c>
      <c r="D1693" s="6" t="s">
        <v>51</v>
      </c>
      <c r="E1693" s="6" t="s">
        <v>36</v>
      </c>
      <c r="F1693" s="24" t="str">
        <f>+TabIPW[[#This Row],[WK]]&amp;TabIPW[[#This Row],[PK]]&amp;TabIPW[[#This Row],[GK]]</f>
        <v>221307</v>
      </c>
      <c r="G1693" s="6" t="s">
        <v>1612</v>
      </c>
      <c r="H1693" s="34">
        <v>8.496416000000001E-6</v>
      </c>
      <c r="I1693" s="35">
        <v>2690</v>
      </c>
      <c r="J1693" s="34">
        <v>6.5270999999999997E-6</v>
      </c>
      <c r="K1693" s="35">
        <v>1664</v>
      </c>
      <c r="L1693" s="34">
        <v>2.8483399999999999E-5</v>
      </c>
      <c r="M1693" s="35">
        <v>2579.71</v>
      </c>
      <c r="N1693" s="34">
        <v>1.9567399999999998E-5</v>
      </c>
      <c r="O1693" s="35">
        <v>15</v>
      </c>
      <c r="P1693" s="34">
        <v>1.86795E-5</v>
      </c>
      <c r="Q1693" s="35">
        <v>99</v>
      </c>
      <c r="R1693" s="34">
        <v>1.8062399999999998E-5</v>
      </c>
      <c r="S1693" s="35">
        <v>71</v>
      </c>
      <c r="T1693" s="34">
        <v>4.5252000000000003E-6</v>
      </c>
      <c r="U1693" s="35">
        <v>106.1</v>
      </c>
      <c r="V1693" s="34">
        <v>8.3075999999999999E-6</v>
      </c>
      <c r="W1693" s="35">
        <v>2579.71</v>
      </c>
    </row>
    <row r="1694" spans="1:23" ht="14.45" x14ac:dyDescent="0.3">
      <c r="A1694" s="6" t="s">
        <v>31</v>
      </c>
      <c r="B1694" s="6" t="s">
        <v>177</v>
      </c>
      <c r="C1694" s="6" t="s">
        <v>95</v>
      </c>
      <c r="D1694" s="6" t="s">
        <v>75</v>
      </c>
      <c r="E1694" s="6" t="s">
        <v>36</v>
      </c>
      <c r="F1694" s="24" t="str">
        <f>+TabIPW[[#This Row],[WK]]&amp;TabIPW[[#This Row],[PK]]&amp;TabIPW[[#This Row],[GK]]</f>
        <v>221308</v>
      </c>
      <c r="G1694" s="6" t="s">
        <v>226</v>
      </c>
      <c r="H1694" s="34">
        <v>7.1098319999999993E-6</v>
      </c>
      <c r="I1694" s="35">
        <v>2251</v>
      </c>
      <c r="J1694" s="34">
        <v>5.1856E-6</v>
      </c>
      <c r="K1694" s="35">
        <v>1322</v>
      </c>
      <c r="L1694" s="34">
        <v>2.3835000000000001E-5</v>
      </c>
      <c r="M1694" s="35">
        <v>2158.71</v>
      </c>
      <c r="N1694" s="34">
        <v>1.17404E-5</v>
      </c>
      <c r="O1694" s="35">
        <v>9</v>
      </c>
      <c r="P1694" s="34">
        <v>1.28304E-5</v>
      </c>
      <c r="Q1694" s="35">
        <v>68</v>
      </c>
      <c r="R1694" s="34">
        <v>1.2974400000000001E-5</v>
      </c>
      <c r="S1694" s="35">
        <v>51</v>
      </c>
      <c r="T1694" s="34">
        <v>2.7935999999999998E-6</v>
      </c>
      <c r="U1694" s="35">
        <v>65.5</v>
      </c>
      <c r="V1694" s="34">
        <v>6.9519000000000003E-6</v>
      </c>
      <c r="W1694" s="35">
        <v>2158.71</v>
      </c>
    </row>
    <row r="1695" spans="1:23" ht="14.45" x14ac:dyDescent="0.3">
      <c r="A1695" s="6" t="s">
        <v>31</v>
      </c>
      <c r="B1695" s="6" t="s">
        <v>177</v>
      </c>
      <c r="C1695" s="6" t="s">
        <v>95</v>
      </c>
      <c r="D1695" s="6" t="s">
        <v>77</v>
      </c>
      <c r="E1695" s="6" t="s">
        <v>40</v>
      </c>
      <c r="F1695" s="24" t="str">
        <f>+TabIPW[[#This Row],[WK]]&amp;TabIPW[[#This Row],[PK]]&amp;TabIPW[[#This Row],[GK]]</f>
        <v>221309</v>
      </c>
      <c r="G1695" s="6" t="s">
        <v>1613</v>
      </c>
      <c r="H1695" s="34">
        <v>4.5751168000000002E-5</v>
      </c>
      <c r="I1695" s="35">
        <v>14485</v>
      </c>
      <c r="J1695" s="34">
        <v>3.4326299999999997E-5</v>
      </c>
      <c r="K1695" s="35">
        <v>8751</v>
      </c>
      <c r="L1695" s="34">
        <v>1.533761E-4</v>
      </c>
      <c r="M1695" s="35">
        <v>13891.12</v>
      </c>
      <c r="N1695" s="34">
        <v>1.017503E-4</v>
      </c>
      <c r="O1695" s="35">
        <v>78</v>
      </c>
      <c r="P1695" s="34">
        <v>1.281151E-4</v>
      </c>
      <c r="Q1695" s="35">
        <v>679</v>
      </c>
      <c r="R1695" s="34">
        <v>7.5811399999999997E-5</v>
      </c>
      <c r="S1695" s="35">
        <v>298</v>
      </c>
      <c r="T1695" s="34">
        <v>3.1582399999999998E-5</v>
      </c>
      <c r="U1695" s="35">
        <v>740.5</v>
      </c>
      <c r="V1695" s="34">
        <v>4.4734699999999997E-5</v>
      </c>
      <c r="W1695" s="35">
        <v>13891.12</v>
      </c>
    </row>
    <row r="1696" spans="1:23" ht="14.45" x14ac:dyDescent="0.3">
      <c r="A1696" s="6" t="s">
        <v>31</v>
      </c>
      <c r="B1696" s="6" t="s">
        <v>177</v>
      </c>
      <c r="C1696" s="6" t="s">
        <v>95</v>
      </c>
      <c r="D1696" s="6" t="s">
        <v>90</v>
      </c>
      <c r="E1696" s="6" t="s">
        <v>36</v>
      </c>
      <c r="F1696" s="24" t="str">
        <f>+TabIPW[[#This Row],[WK]]&amp;TabIPW[[#This Row],[PK]]&amp;TabIPW[[#This Row],[GK]]</f>
        <v>221310</v>
      </c>
      <c r="G1696" s="6" t="s">
        <v>1607</v>
      </c>
      <c r="H1696" s="34">
        <v>1.3584792000000001E-5</v>
      </c>
      <c r="I1696" s="35">
        <v>4301</v>
      </c>
      <c r="J1696" s="34">
        <v>1.0245699999999999E-5</v>
      </c>
      <c r="K1696" s="35">
        <v>2612</v>
      </c>
      <c r="L1696" s="34">
        <v>4.5541599999999998E-5</v>
      </c>
      <c r="M1696" s="35">
        <v>4124.66</v>
      </c>
      <c r="N1696" s="34">
        <v>3.0003300000000001E-5</v>
      </c>
      <c r="O1696" s="35">
        <v>23</v>
      </c>
      <c r="P1696" s="34">
        <v>2.03777E-5</v>
      </c>
      <c r="Q1696" s="35">
        <v>108</v>
      </c>
      <c r="R1696" s="34">
        <v>2.2387200000000001E-5</v>
      </c>
      <c r="S1696" s="35">
        <v>88</v>
      </c>
      <c r="T1696" s="34">
        <v>9.3617000000000005E-6</v>
      </c>
      <c r="U1696" s="35">
        <v>219.5</v>
      </c>
      <c r="V1696" s="34">
        <v>1.3283E-5</v>
      </c>
      <c r="W1696" s="35">
        <v>4124.66</v>
      </c>
    </row>
    <row r="1697" spans="1:23" ht="14.45" x14ac:dyDescent="0.3">
      <c r="A1697" s="6" t="s">
        <v>31</v>
      </c>
      <c r="B1697" s="6" t="s">
        <v>177</v>
      </c>
      <c r="C1697" s="6" t="s">
        <v>95</v>
      </c>
      <c r="D1697" s="6" t="s">
        <v>92</v>
      </c>
      <c r="E1697" s="6" t="s">
        <v>36</v>
      </c>
      <c r="F1697" s="24" t="str">
        <f>+TabIPW[[#This Row],[WK]]&amp;TabIPW[[#This Row],[PK]]&amp;TabIPW[[#This Row],[GK]]</f>
        <v>221311</v>
      </c>
      <c r="G1697" s="6" t="s">
        <v>1614</v>
      </c>
      <c r="H1697" s="34">
        <v>1.5236703999999999E-5</v>
      </c>
      <c r="I1697" s="35">
        <v>4824</v>
      </c>
      <c r="J1697" s="34">
        <v>1.1516600000000001E-5</v>
      </c>
      <c r="K1697" s="35">
        <v>2936</v>
      </c>
      <c r="L1697" s="34">
        <v>5.1079499999999998E-5</v>
      </c>
      <c r="M1697" s="35">
        <v>4626.22</v>
      </c>
      <c r="N1697" s="34">
        <v>2.86988E-5</v>
      </c>
      <c r="O1697" s="35">
        <v>22</v>
      </c>
      <c r="P1697" s="34">
        <v>3.4906200000000001E-5</v>
      </c>
      <c r="Q1697" s="35">
        <v>185</v>
      </c>
      <c r="R1697" s="34">
        <v>3.7396900000000001E-5</v>
      </c>
      <c r="S1697" s="35">
        <v>147</v>
      </c>
      <c r="T1697" s="34">
        <v>1.11701E-5</v>
      </c>
      <c r="U1697" s="35">
        <v>261.89999999999998</v>
      </c>
      <c r="V1697" s="34">
        <v>1.4898200000000001E-5</v>
      </c>
      <c r="W1697" s="35">
        <v>4626.22</v>
      </c>
    </row>
    <row r="1698" spans="1:23" ht="14.45" x14ac:dyDescent="0.3">
      <c r="A1698" s="6" t="s">
        <v>31</v>
      </c>
      <c r="B1698" s="6" t="s">
        <v>177</v>
      </c>
      <c r="C1698" s="6" t="s">
        <v>95</v>
      </c>
      <c r="D1698" s="6" t="s">
        <v>93</v>
      </c>
      <c r="E1698" s="6" t="s">
        <v>36</v>
      </c>
      <c r="F1698" s="24" t="str">
        <f>+TabIPW[[#This Row],[WK]]&amp;TabIPW[[#This Row],[PK]]&amp;TabIPW[[#This Row],[GK]]</f>
        <v>221312</v>
      </c>
      <c r="G1698" s="6" t="s">
        <v>1608</v>
      </c>
      <c r="H1698" s="34">
        <v>5.4509744000000005E-5</v>
      </c>
      <c r="I1698" s="35">
        <v>17258</v>
      </c>
      <c r="J1698" s="34">
        <v>4.1371200000000001E-5</v>
      </c>
      <c r="K1698" s="35">
        <v>10547</v>
      </c>
      <c r="L1698" s="34">
        <v>1.8273829999999999E-4</v>
      </c>
      <c r="M1698" s="35">
        <v>16550.419999999998</v>
      </c>
      <c r="N1698" s="34">
        <v>9.2618899999999995E-5</v>
      </c>
      <c r="O1698" s="35">
        <v>71</v>
      </c>
      <c r="P1698" s="34">
        <v>1.0547330000000001E-4</v>
      </c>
      <c r="Q1698" s="35">
        <v>559</v>
      </c>
      <c r="R1698" s="34">
        <v>7.1486600000000001E-5</v>
      </c>
      <c r="S1698" s="35">
        <v>281</v>
      </c>
      <c r="T1698" s="34">
        <v>4.3912499999999997E-5</v>
      </c>
      <c r="U1698" s="35">
        <v>1029.5999999999999</v>
      </c>
      <c r="V1698" s="34">
        <v>5.3298699999999998E-5</v>
      </c>
      <c r="W1698" s="35">
        <v>16550.419999999998</v>
      </c>
    </row>
    <row r="1699" spans="1:23" ht="14.45" x14ac:dyDescent="0.3">
      <c r="A1699" s="6" t="s">
        <v>31</v>
      </c>
      <c r="B1699" s="6" t="s">
        <v>177</v>
      </c>
      <c r="C1699" s="6" t="s">
        <v>95</v>
      </c>
      <c r="D1699" s="6" t="s">
        <v>95</v>
      </c>
      <c r="E1699" s="6" t="s">
        <v>36</v>
      </c>
      <c r="F1699" s="24" t="str">
        <f>+TabIPW[[#This Row],[WK]]&amp;TabIPW[[#This Row],[PK]]&amp;TabIPW[[#This Row],[GK]]</f>
        <v>221313</v>
      </c>
      <c r="G1699" s="6" t="s">
        <v>1615</v>
      </c>
      <c r="H1699" s="34">
        <v>3.8568688000000003E-5</v>
      </c>
      <c r="I1699" s="35">
        <v>12211</v>
      </c>
      <c r="J1699" s="34">
        <v>2.9219099999999999E-5</v>
      </c>
      <c r="K1699" s="35">
        <v>7449</v>
      </c>
      <c r="L1699" s="34">
        <v>1.2929759999999999E-4</v>
      </c>
      <c r="M1699" s="35">
        <v>11710.35</v>
      </c>
      <c r="N1699" s="34">
        <v>8.2182900000000002E-5</v>
      </c>
      <c r="O1699" s="35">
        <v>63</v>
      </c>
      <c r="P1699" s="34">
        <v>8.8303199999999998E-5</v>
      </c>
      <c r="Q1699" s="35">
        <v>468</v>
      </c>
      <c r="R1699" s="34">
        <v>7.8101000000000003E-5</v>
      </c>
      <c r="S1699" s="35">
        <v>307</v>
      </c>
      <c r="T1699" s="34">
        <v>3.4478299999999998E-5</v>
      </c>
      <c r="U1699" s="35">
        <v>808.40000000000009</v>
      </c>
      <c r="V1699" s="34">
        <v>3.77118E-5</v>
      </c>
      <c r="W1699" s="35">
        <v>11710.35</v>
      </c>
    </row>
    <row r="1700" spans="1:23" ht="14.45" x14ac:dyDescent="0.3">
      <c r="A1700" s="6" t="s">
        <v>31</v>
      </c>
      <c r="B1700" s="6" t="s">
        <v>177</v>
      </c>
      <c r="C1700" s="6" t="s">
        <v>97</v>
      </c>
      <c r="D1700" s="6" t="s">
        <v>33</v>
      </c>
      <c r="E1700" s="6" t="s">
        <v>34</v>
      </c>
      <c r="F1700" s="24" t="str">
        <f>+TabIPW[[#This Row],[WK]]&amp;TabIPW[[#This Row],[PK]]&amp;TabIPW[[#This Row],[GK]]</f>
        <v>221401</v>
      </c>
      <c r="G1700" s="6" t="s">
        <v>1616</v>
      </c>
      <c r="H1700" s="34">
        <v>1.79833504E-4</v>
      </c>
      <c r="I1700" s="35">
        <v>56936</v>
      </c>
      <c r="J1700" s="34">
        <v>1.341123E-4</v>
      </c>
      <c r="K1700" s="35">
        <v>34190</v>
      </c>
      <c r="L1700" s="34">
        <v>5.7206960000000002E-4</v>
      </c>
      <c r="M1700" s="35">
        <v>51811.76</v>
      </c>
      <c r="N1700" s="34">
        <v>4.200462E-4</v>
      </c>
      <c r="O1700" s="35">
        <v>322</v>
      </c>
      <c r="P1700" s="34">
        <v>5.0623390000000001E-4</v>
      </c>
      <c r="Q1700" s="35">
        <v>2683</v>
      </c>
      <c r="R1700" s="34">
        <v>3.2766799999999998E-4</v>
      </c>
      <c r="S1700" s="35">
        <v>1288</v>
      </c>
      <c r="T1700" s="34">
        <v>2.0011850000000001E-4</v>
      </c>
      <c r="U1700" s="35">
        <v>4692.1000000000004</v>
      </c>
      <c r="V1700" s="34">
        <v>1.668536E-4</v>
      </c>
      <c r="W1700" s="35">
        <v>51811.76</v>
      </c>
    </row>
    <row r="1701" spans="1:23" ht="14.45" x14ac:dyDescent="0.3">
      <c r="A1701" s="6" t="s">
        <v>31</v>
      </c>
      <c r="B1701" s="6" t="s">
        <v>177</v>
      </c>
      <c r="C1701" s="6" t="s">
        <v>97</v>
      </c>
      <c r="D1701" s="6" t="s">
        <v>32</v>
      </c>
      <c r="E1701" s="6" t="s">
        <v>40</v>
      </c>
      <c r="F1701" s="24" t="str">
        <f>+TabIPW[[#This Row],[WK]]&amp;TabIPW[[#This Row],[PK]]&amp;TabIPW[[#This Row],[GK]]</f>
        <v>221402</v>
      </c>
      <c r="G1701" s="6" t="s">
        <v>1617</v>
      </c>
      <c r="H1701" s="34">
        <v>4.5245800000000006E-5</v>
      </c>
      <c r="I1701" s="35">
        <v>14325</v>
      </c>
      <c r="J1701" s="34">
        <v>3.4326299999999997E-5</v>
      </c>
      <c r="K1701" s="35">
        <v>8751</v>
      </c>
      <c r="L1701" s="34">
        <v>1.439317E-4</v>
      </c>
      <c r="M1701" s="35">
        <v>13035.75</v>
      </c>
      <c r="N1701" s="34">
        <v>1.0305479999999999E-4</v>
      </c>
      <c r="O1701" s="35">
        <v>79</v>
      </c>
      <c r="P1701" s="34">
        <v>9.2642899999999994E-5</v>
      </c>
      <c r="Q1701" s="35">
        <v>491</v>
      </c>
      <c r="R1701" s="34">
        <v>1.012514E-4</v>
      </c>
      <c r="S1701" s="35">
        <v>398</v>
      </c>
      <c r="T1701" s="34">
        <v>3.3548599999999999E-5</v>
      </c>
      <c r="U1701" s="35">
        <v>786.6</v>
      </c>
      <c r="V1701" s="34">
        <v>4.1980100000000001E-5</v>
      </c>
      <c r="W1701" s="35">
        <v>13035.75</v>
      </c>
    </row>
    <row r="1702" spans="1:23" ht="14.45" x14ac:dyDescent="0.3">
      <c r="A1702" s="6" t="s">
        <v>31</v>
      </c>
      <c r="B1702" s="6" t="s">
        <v>177</v>
      </c>
      <c r="C1702" s="6" t="s">
        <v>97</v>
      </c>
      <c r="D1702" s="6" t="s">
        <v>37</v>
      </c>
      <c r="E1702" s="6" t="s">
        <v>36</v>
      </c>
      <c r="F1702" s="24" t="str">
        <f>+TabIPW[[#This Row],[WK]]&amp;TabIPW[[#This Row],[PK]]&amp;TabIPW[[#This Row],[GK]]</f>
        <v>221403</v>
      </c>
      <c r="G1702" s="6" t="s">
        <v>1618</v>
      </c>
      <c r="H1702" s="34">
        <v>1.0517872000000001E-5</v>
      </c>
      <c r="I1702" s="35">
        <v>3330</v>
      </c>
      <c r="J1702" s="34">
        <v>7.9942000000000005E-6</v>
      </c>
      <c r="K1702" s="35">
        <v>2038</v>
      </c>
      <c r="L1702" s="34">
        <v>3.3458499999999998E-5</v>
      </c>
      <c r="M1702" s="35">
        <v>3030.3</v>
      </c>
      <c r="N1702" s="34">
        <v>2.6089799999999999E-5</v>
      </c>
      <c r="O1702" s="35">
        <v>20</v>
      </c>
      <c r="P1702" s="34">
        <v>2.20758E-5</v>
      </c>
      <c r="Q1702" s="35">
        <v>117</v>
      </c>
      <c r="R1702" s="34">
        <v>1.908E-5</v>
      </c>
      <c r="S1702" s="35">
        <v>75</v>
      </c>
      <c r="T1702" s="34">
        <v>7.4169000000000001E-6</v>
      </c>
      <c r="U1702" s="35">
        <v>173.9</v>
      </c>
      <c r="V1702" s="34">
        <v>9.7587000000000003E-6</v>
      </c>
      <c r="W1702" s="35">
        <v>3030.3</v>
      </c>
    </row>
    <row r="1703" spans="1:23" ht="14.45" x14ac:dyDescent="0.3">
      <c r="A1703" s="6" t="s">
        <v>31</v>
      </c>
      <c r="B1703" s="6" t="s">
        <v>177</v>
      </c>
      <c r="C1703" s="6" t="s">
        <v>97</v>
      </c>
      <c r="D1703" s="6" t="s">
        <v>39</v>
      </c>
      <c r="E1703" s="6" t="s">
        <v>40</v>
      </c>
      <c r="F1703" s="24" t="str">
        <f>+TabIPW[[#This Row],[WK]]&amp;TabIPW[[#This Row],[PK]]&amp;TabIPW[[#This Row],[GK]]</f>
        <v>221404</v>
      </c>
      <c r="G1703" s="6" t="s">
        <v>1619</v>
      </c>
      <c r="H1703" s="34">
        <v>4.7507304000000003E-5</v>
      </c>
      <c r="I1703" s="35">
        <v>15041</v>
      </c>
      <c r="J1703" s="34">
        <v>3.6538600000000003E-5</v>
      </c>
      <c r="K1703" s="35">
        <v>9315</v>
      </c>
      <c r="L1703" s="34">
        <v>1.511258E-4</v>
      </c>
      <c r="M1703" s="35">
        <v>13687.31</v>
      </c>
      <c r="N1703" s="34">
        <v>1.291446E-4</v>
      </c>
      <c r="O1703" s="35">
        <v>99</v>
      </c>
      <c r="P1703" s="34">
        <v>1.052846E-4</v>
      </c>
      <c r="Q1703" s="35">
        <v>558</v>
      </c>
      <c r="R1703" s="34">
        <v>1.053219E-4</v>
      </c>
      <c r="S1703" s="35">
        <v>414</v>
      </c>
      <c r="T1703" s="34">
        <v>4.7401300000000003E-5</v>
      </c>
      <c r="U1703" s="35">
        <v>1111.4000000000001</v>
      </c>
      <c r="V1703" s="34">
        <v>4.4078400000000001E-5</v>
      </c>
      <c r="W1703" s="35">
        <v>13687.31</v>
      </c>
    </row>
    <row r="1704" spans="1:23" ht="14.45" x14ac:dyDescent="0.3">
      <c r="A1704" s="6" t="s">
        <v>31</v>
      </c>
      <c r="B1704" s="6" t="s">
        <v>177</v>
      </c>
      <c r="C1704" s="6" t="s">
        <v>97</v>
      </c>
      <c r="D1704" s="6" t="s">
        <v>42</v>
      </c>
      <c r="E1704" s="6" t="s">
        <v>36</v>
      </c>
      <c r="F1704" s="24" t="str">
        <f>+TabIPW[[#This Row],[WK]]&amp;TabIPW[[#This Row],[PK]]&amp;TabIPW[[#This Row],[GK]]</f>
        <v>221405</v>
      </c>
      <c r="G1704" s="6" t="s">
        <v>1620</v>
      </c>
      <c r="H1704" s="34">
        <v>1.6882288E-5</v>
      </c>
      <c r="I1704" s="35">
        <v>5345</v>
      </c>
      <c r="J1704" s="34">
        <v>1.32269E-5</v>
      </c>
      <c r="K1704" s="35">
        <v>3372</v>
      </c>
      <c r="L1704" s="34">
        <v>5.37044E-5</v>
      </c>
      <c r="M1704" s="35">
        <v>4863.95</v>
      </c>
      <c r="N1704" s="34">
        <v>3.1307799999999999E-5</v>
      </c>
      <c r="O1704" s="35">
        <v>24</v>
      </c>
      <c r="P1704" s="34">
        <v>2.7170199999999999E-5</v>
      </c>
      <c r="Q1704" s="35">
        <v>144</v>
      </c>
      <c r="R1704" s="34">
        <v>3.7651300000000003E-5</v>
      </c>
      <c r="S1704" s="35">
        <v>148</v>
      </c>
      <c r="T1704" s="34">
        <v>1.0568699999999999E-5</v>
      </c>
      <c r="U1704" s="35">
        <v>247.79999999999998</v>
      </c>
      <c r="V1704" s="34">
        <v>1.5663800000000001E-5</v>
      </c>
      <c r="W1704" s="35">
        <v>4863.95</v>
      </c>
    </row>
    <row r="1705" spans="1:23" ht="14.45" x14ac:dyDescent="0.3">
      <c r="A1705" s="6" t="s">
        <v>31</v>
      </c>
      <c r="B1705" s="6" t="s">
        <v>177</v>
      </c>
      <c r="C1705" s="6" t="s">
        <v>97</v>
      </c>
      <c r="D1705" s="6" t="s">
        <v>44</v>
      </c>
      <c r="E1705" s="6" t="s">
        <v>36</v>
      </c>
      <c r="F1705" s="24" t="str">
        <f>+TabIPW[[#This Row],[WK]]&amp;TabIPW[[#This Row],[PK]]&amp;TabIPW[[#This Row],[GK]]</f>
        <v>221406</v>
      </c>
      <c r="G1705" s="6" t="s">
        <v>1616</v>
      </c>
      <c r="H1705" s="34">
        <v>5.1357536000000003E-5</v>
      </c>
      <c r="I1705" s="35">
        <v>16260</v>
      </c>
      <c r="J1705" s="34">
        <v>3.8456800000000001E-5</v>
      </c>
      <c r="K1705" s="35">
        <v>9804</v>
      </c>
      <c r="L1705" s="34">
        <v>1.633738E-4</v>
      </c>
      <c r="M1705" s="35">
        <v>14796.6</v>
      </c>
      <c r="N1705" s="34">
        <v>7.3051499999999997E-5</v>
      </c>
      <c r="O1705" s="35">
        <v>56</v>
      </c>
      <c r="P1705" s="34">
        <v>9.9058100000000006E-5</v>
      </c>
      <c r="Q1705" s="35">
        <v>525</v>
      </c>
      <c r="R1705" s="34">
        <v>9.1075400000000006E-5</v>
      </c>
      <c r="S1705" s="35">
        <v>358</v>
      </c>
      <c r="T1705" s="34">
        <v>5.0152199999999997E-5</v>
      </c>
      <c r="U1705" s="35">
        <v>1175.9000000000001</v>
      </c>
      <c r="V1705" s="34">
        <v>4.7650700000000001E-5</v>
      </c>
      <c r="W1705" s="35">
        <v>14796.6</v>
      </c>
    </row>
    <row r="1706" spans="1:23" ht="14.45" x14ac:dyDescent="0.3">
      <c r="A1706" s="6" t="s">
        <v>31</v>
      </c>
      <c r="B1706" s="6" t="s">
        <v>177</v>
      </c>
      <c r="C1706" s="6" t="s">
        <v>130</v>
      </c>
      <c r="D1706" s="6" t="s">
        <v>33</v>
      </c>
      <c r="E1706" s="6" t="s">
        <v>34</v>
      </c>
      <c r="F1706" s="24" t="str">
        <f>+TabIPW[[#This Row],[WK]]&amp;TabIPW[[#This Row],[PK]]&amp;TabIPW[[#This Row],[GK]]</f>
        <v>221501</v>
      </c>
      <c r="G1706" s="6" t="s">
        <v>1621</v>
      </c>
      <c r="H1706" s="34">
        <v>9.0662160000000005E-5</v>
      </c>
      <c r="I1706" s="35">
        <v>28704</v>
      </c>
      <c r="J1706" s="34">
        <v>6.9762699999999995E-5</v>
      </c>
      <c r="K1706" s="35">
        <v>17785</v>
      </c>
      <c r="L1706" s="34">
        <v>2.6273479999999998E-4</v>
      </c>
      <c r="M1706" s="35">
        <v>23795.62</v>
      </c>
      <c r="N1706" s="34">
        <v>1.982827E-4</v>
      </c>
      <c r="O1706" s="35">
        <v>152</v>
      </c>
      <c r="P1706" s="34">
        <v>3.1811799999999999E-4</v>
      </c>
      <c r="Q1706" s="35">
        <v>1686</v>
      </c>
      <c r="R1706" s="34">
        <v>7.1995400000000005E-5</v>
      </c>
      <c r="S1706" s="35">
        <v>283</v>
      </c>
      <c r="T1706" s="34">
        <v>8.5615800000000001E-5</v>
      </c>
      <c r="U1706" s="35">
        <v>2007.3999999999999</v>
      </c>
      <c r="V1706" s="34">
        <v>7.6631000000000005E-5</v>
      </c>
      <c r="W1706" s="35">
        <v>23795.62</v>
      </c>
    </row>
    <row r="1707" spans="1:23" ht="14.45" x14ac:dyDescent="0.3">
      <c r="A1707" s="6" t="s">
        <v>31</v>
      </c>
      <c r="B1707" s="6" t="s">
        <v>177</v>
      </c>
      <c r="C1707" s="6" t="s">
        <v>130</v>
      </c>
      <c r="D1707" s="6" t="s">
        <v>32</v>
      </c>
      <c r="E1707" s="6" t="s">
        <v>34</v>
      </c>
      <c r="F1707" s="24" t="str">
        <f>+TabIPW[[#This Row],[WK]]&amp;TabIPW[[#This Row],[PK]]&amp;TabIPW[[#This Row],[GK]]</f>
        <v>221502</v>
      </c>
      <c r="G1707" s="6" t="s">
        <v>1622</v>
      </c>
      <c r="H1707" s="34">
        <v>1.6839966399999999E-4</v>
      </c>
      <c r="I1707" s="35">
        <v>53316</v>
      </c>
      <c r="J1707" s="34">
        <v>1.255846E-4</v>
      </c>
      <c r="K1707" s="35">
        <v>32016</v>
      </c>
      <c r="L1707" s="34">
        <v>4.8801429999999999E-4</v>
      </c>
      <c r="M1707" s="35">
        <v>44198.96</v>
      </c>
      <c r="N1707" s="34">
        <v>2.9090160000000003E-4</v>
      </c>
      <c r="O1707" s="35">
        <v>223</v>
      </c>
      <c r="P1707" s="34">
        <v>4.734033E-4</v>
      </c>
      <c r="Q1707" s="35">
        <v>2509</v>
      </c>
      <c r="R1707" s="34">
        <v>1.177875E-4</v>
      </c>
      <c r="S1707" s="35">
        <v>463</v>
      </c>
      <c r="T1707" s="34">
        <v>1.63239E-4</v>
      </c>
      <c r="U1707" s="35">
        <v>3827.4</v>
      </c>
      <c r="V1707" s="34">
        <v>1.4233750000000001E-4</v>
      </c>
      <c r="W1707" s="35">
        <v>44198.96</v>
      </c>
    </row>
    <row r="1708" spans="1:23" ht="14.45" x14ac:dyDescent="0.3">
      <c r="A1708" s="6" t="s">
        <v>31</v>
      </c>
      <c r="B1708" s="6" t="s">
        <v>177</v>
      </c>
      <c r="C1708" s="6" t="s">
        <v>130</v>
      </c>
      <c r="D1708" s="6" t="s">
        <v>37</v>
      </c>
      <c r="E1708" s="6" t="s">
        <v>34</v>
      </c>
      <c r="F1708" s="24" t="str">
        <f>+TabIPW[[#This Row],[WK]]&amp;TabIPW[[#This Row],[PK]]&amp;TabIPW[[#This Row],[GK]]</f>
        <v>221503</v>
      </c>
      <c r="G1708" s="6" t="s">
        <v>1623</v>
      </c>
      <c r="H1708" s="34">
        <v>1.4559830399999999E-4</v>
      </c>
      <c r="I1708" s="35">
        <v>46097</v>
      </c>
      <c r="J1708" s="34">
        <v>1.094708E-4</v>
      </c>
      <c r="K1708" s="35">
        <v>27908</v>
      </c>
      <c r="L1708" s="34">
        <v>4.2193709999999998E-4</v>
      </c>
      <c r="M1708" s="35">
        <v>38214.410000000003</v>
      </c>
      <c r="N1708" s="34">
        <v>3.8352040000000002E-4</v>
      </c>
      <c r="O1708" s="35">
        <v>294</v>
      </c>
      <c r="P1708" s="34">
        <v>4.2113829999999999E-4</v>
      </c>
      <c r="Q1708" s="35">
        <v>2232</v>
      </c>
      <c r="R1708" s="34">
        <v>2.3328539999999999E-4</v>
      </c>
      <c r="S1708" s="35">
        <v>917</v>
      </c>
      <c r="T1708" s="34">
        <v>1.2969039999999999E-4</v>
      </c>
      <c r="U1708" s="35">
        <v>3040.8</v>
      </c>
      <c r="V1708" s="34">
        <v>1.23065E-4</v>
      </c>
      <c r="W1708" s="35">
        <v>38214.410000000003</v>
      </c>
    </row>
    <row r="1709" spans="1:23" ht="14.45" x14ac:dyDescent="0.3">
      <c r="A1709" s="6" t="s">
        <v>31</v>
      </c>
      <c r="B1709" s="6" t="s">
        <v>177</v>
      </c>
      <c r="C1709" s="6" t="s">
        <v>130</v>
      </c>
      <c r="D1709" s="6" t="s">
        <v>39</v>
      </c>
      <c r="E1709" s="6" t="s">
        <v>36</v>
      </c>
      <c r="F1709" s="24" t="str">
        <f>+TabIPW[[#This Row],[WK]]&amp;TabIPW[[#This Row],[PK]]&amp;TabIPW[[#This Row],[GK]]</f>
        <v>221504</v>
      </c>
      <c r="G1709" s="6" t="s">
        <v>1624</v>
      </c>
      <c r="H1709" s="34">
        <v>1.5631519999999999E-5</v>
      </c>
      <c r="I1709" s="35">
        <v>4949</v>
      </c>
      <c r="J1709" s="34">
        <v>1.1818699999999999E-5</v>
      </c>
      <c r="K1709" s="35">
        <v>3013</v>
      </c>
      <c r="L1709" s="34">
        <v>4.5299400000000002E-5</v>
      </c>
      <c r="M1709" s="35">
        <v>4102.72</v>
      </c>
      <c r="N1709" s="34">
        <v>3.5221300000000001E-5</v>
      </c>
      <c r="O1709" s="35">
        <v>27</v>
      </c>
      <c r="P1709" s="34">
        <v>3.3207999999999998E-5</v>
      </c>
      <c r="Q1709" s="35">
        <v>176</v>
      </c>
      <c r="R1709" s="34">
        <v>6.3345700000000006E-5</v>
      </c>
      <c r="S1709" s="35">
        <v>249</v>
      </c>
      <c r="T1709" s="34">
        <v>1.3648E-5</v>
      </c>
      <c r="U1709" s="35">
        <v>320</v>
      </c>
      <c r="V1709" s="34">
        <v>1.3212300000000001E-5</v>
      </c>
      <c r="W1709" s="35">
        <v>4102.72</v>
      </c>
    </row>
    <row r="1710" spans="1:23" ht="14.45" x14ac:dyDescent="0.3">
      <c r="A1710" s="6" t="s">
        <v>31</v>
      </c>
      <c r="B1710" s="6" t="s">
        <v>177</v>
      </c>
      <c r="C1710" s="6" t="s">
        <v>130</v>
      </c>
      <c r="D1710" s="6" t="s">
        <v>42</v>
      </c>
      <c r="E1710" s="6" t="s">
        <v>36</v>
      </c>
      <c r="F1710" s="24" t="str">
        <f>+TabIPW[[#This Row],[WK]]&amp;TabIPW[[#This Row],[PK]]&amp;TabIPW[[#This Row],[GK]]</f>
        <v>221505</v>
      </c>
      <c r="G1710" s="6" t="s">
        <v>1625</v>
      </c>
      <c r="H1710" s="34">
        <v>2.3388839999999998E-5</v>
      </c>
      <c r="I1710" s="35">
        <v>7405</v>
      </c>
      <c r="J1710" s="34">
        <v>1.77064E-5</v>
      </c>
      <c r="K1710" s="35">
        <v>4514</v>
      </c>
      <c r="L1710" s="34">
        <v>6.7779800000000005E-5</v>
      </c>
      <c r="M1710" s="35">
        <v>6138.75</v>
      </c>
      <c r="N1710" s="34">
        <v>5.3484099999999998E-5</v>
      </c>
      <c r="O1710" s="35">
        <v>41</v>
      </c>
      <c r="P1710" s="34">
        <v>4.9246000000000003E-5</v>
      </c>
      <c r="Q1710" s="35">
        <v>261</v>
      </c>
      <c r="R1710" s="34">
        <v>4.4520100000000001E-5</v>
      </c>
      <c r="S1710" s="35">
        <v>175</v>
      </c>
      <c r="T1710" s="34">
        <v>2.4434200000000001E-5</v>
      </c>
      <c r="U1710" s="35">
        <v>572.9</v>
      </c>
      <c r="V1710" s="34">
        <v>1.97691E-5</v>
      </c>
      <c r="W1710" s="35">
        <v>6138.75</v>
      </c>
    </row>
    <row r="1711" spans="1:23" ht="14.45" x14ac:dyDescent="0.3">
      <c r="A1711" s="6" t="s">
        <v>31</v>
      </c>
      <c r="B1711" s="6" t="s">
        <v>177</v>
      </c>
      <c r="C1711" s="6" t="s">
        <v>130</v>
      </c>
      <c r="D1711" s="6" t="s">
        <v>44</v>
      </c>
      <c r="E1711" s="6" t="s">
        <v>36</v>
      </c>
      <c r="F1711" s="24" t="str">
        <f>+TabIPW[[#This Row],[WK]]&amp;TabIPW[[#This Row],[PK]]&amp;TabIPW[[#This Row],[GK]]</f>
        <v>221506</v>
      </c>
      <c r="G1711" s="6" t="s">
        <v>1626</v>
      </c>
      <c r="H1711" s="34">
        <v>2.0344031999999998E-5</v>
      </c>
      <c r="I1711" s="35">
        <v>6441</v>
      </c>
      <c r="J1711" s="34">
        <v>1.47802E-5</v>
      </c>
      <c r="K1711" s="35">
        <v>3768</v>
      </c>
      <c r="L1711" s="34">
        <v>5.8956000000000003E-5</v>
      </c>
      <c r="M1711" s="35">
        <v>5339.59</v>
      </c>
      <c r="N1711" s="34">
        <v>8.4791900000000004E-5</v>
      </c>
      <c r="O1711" s="35">
        <v>65</v>
      </c>
      <c r="P1711" s="34">
        <v>4.2453500000000003E-5</v>
      </c>
      <c r="Q1711" s="35">
        <v>225</v>
      </c>
      <c r="R1711" s="34">
        <v>3.9432099999999998E-5</v>
      </c>
      <c r="S1711" s="35">
        <v>155</v>
      </c>
      <c r="T1711" s="34">
        <v>1.20956E-5</v>
      </c>
      <c r="U1711" s="35">
        <v>283.60000000000002</v>
      </c>
      <c r="V1711" s="34">
        <v>1.7195500000000002E-5</v>
      </c>
      <c r="W1711" s="35">
        <v>5339.59</v>
      </c>
    </row>
    <row r="1712" spans="1:23" ht="14.45" x14ac:dyDescent="0.3">
      <c r="A1712" s="6" t="s">
        <v>31</v>
      </c>
      <c r="B1712" s="6" t="s">
        <v>177</v>
      </c>
      <c r="C1712" s="6" t="s">
        <v>130</v>
      </c>
      <c r="D1712" s="6" t="s">
        <v>51</v>
      </c>
      <c r="E1712" s="6" t="s">
        <v>36</v>
      </c>
      <c r="F1712" s="24" t="str">
        <f>+TabIPW[[#This Row],[WK]]&amp;TabIPW[[#This Row],[PK]]&amp;TabIPW[[#This Row],[GK]]</f>
        <v>221507</v>
      </c>
      <c r="G1712" s="6" t="s">
        <v>1627</v>
      </c>
      <c r="H1712" s="34">
        <v>5.6736496000000004E-5</v>
      </c>
      <c r="I1712" s="35">
        <v>17963</v>
      </c>
      <c r="J1712" s="34">
        <v>4.1582999999999998E-5</v>
      </c>
      <c r="K1712" s="35">
        <v>10601</v>
      </c>
      <c r="L1712" s="34">
        <v>1.6441979999999999E-4</v>
      </c>
      <c r="M1712" s="35">
        <v>14891.33</v>
      </c>
      <c r="N1712" s="34">
        <v>1.4349400000000001E-4</v>
      </c>
      <c r="O1712" s="35">
        <v>110</v>
      </c>
      <c r="P1712" s="34">
        <v>1.7849319999999999E-4</v>
      </c>
      <c r="Q1712" s="35">
        <v>946</v>
      </c>
      <c r="R1712" s="34">
        <v>5.1134500000000003E-5</v>
      </c>
      <c r="S1712" s="35">
        <v>201</v>
      </c>
      <c r="T1712" s="34">
        <v>4.8795999999999998E-5</v>
      </c>
      <c r="U1712" s="35">
        <v>1144.0999999999999</v>
      </c>
      <c r="V1712" s="34">
        <v>4.7955799999999999E-5</v>
      </c>
      <c r="W1712" s="35">
        <v>14891.33</v>
      </c>
    </row>
    <row r="1713" spans="1:23" ht="14.45" x14ac:dyDescent="0.3">
      <c r="A1713" s="6" t="s">
        <v>31</v>
      </c>
      <c r="B1713" s="6" t="s">
        <v>177</v>
      </c>
      <c r="C1713" s="6" t="s">
        <v>130</v>
      </c>
      <c r="D1713" s="6" t="s">
        <v>75</v>
      </c>
      <c r="E1713" s="6" t="s">
        <v>36</v>
      </c>
      <c r="F1713" s="24" t="str">
        <f>+TabIPW[[#This Row],[WK]]&amp;TabIPW[[#This Row],[PK]]&amp;TabIPW[[#This Row],[GK]]</f>
        <v>221508</v>
      </c>
      <c r="G1713" s="6" t="s">
        <v>1628</v>
      </c>
      <c r="H1713" s="34">
        <v>3.7870655999999996E-5</v>
      </c>
      <c r="I1713" s="35">
        <v>11990</v>
      </c>
      <c r="J1713" s="34">
        <v>2.7909E-5</v>
      </c>
      <c r="K1713" s="35">
        <v>7115</v>
      </c>
      <c r="L1713" s="34">
        <v>1.0974740000000001E-4</v>
      </c>
      <c r="M1713" s="35">
        <v>9939.7099999999991</v>
      </c>
      <c r="N1713" s="34">
        <v>8.2182900000000002E-5</v>
      </c>
      <c r="O1713" s="35">
        <v>63</v>
      </c>
      <c r="P1713" s="34">
        <v>1.016996E-4</v>
      </c>
      <c r="Q1713" s="35">
        <v>539</v>
      </c>
      <c r="R1713" s="34">
        <v>9.3364999999999998E-5</v>
      </c>
      <c r="S1713" s="35">
        <v>367</v>
      </c>
      <c r="T1713" s="34">
        <v>2.6242599999999998E-5</v>
      </c>
      <c r="U1713" s="35">
        <v>615.29999999999995</v>
      </c>
      <c r="V1713" s="34">
        <v>3.2009699999999999E-5</v>
      </c>
      <c r="W1713" s="35">
        <v>9939.7099999999991</v>
      </c>
    </row>
    <row r="1714" spans="1:23" ht="14.45" x14ac:dyDescent="0.3">
      <c r="A1714" s="6" t="s">
        <v>31</v>
      </c>
      <c r="B1714" s="6" t="s">
        <v>177</v>
      </c>
      <c r="C1714" s="6" t="s">
        <v>130</v>
      </c>
      <c r="D1714" s="6" t="s">
        <v>77</v>
      </c>
      <c r="E1714" s="6" t="s">
        <v>36</v>
      </c>
      <c r="F1714" s="24" t="str">
        <f>+TabIPW[[#This Row],[WK]]&amp;TabIPW[[#This Row],[PK]]&amp;TabIPW[[#This Row],[GK]]</f>
        <v>221509</v>
      </c>
      <c r="G1714" s="6" t="s">
        <v>1629</v>
      </c>
      <c r="H1714" s="34">
        <v>6.8293520000000001E-5</v>
      </c>
      <c r="I1714" s="35">
        <v>21622</v>
      </c>
      <c r="J1714" s="34">
        <v>4.8612300000000002E-5</v>
      </c>
      <c r="K1714" s="35">
        <v>12393</v>
      </c>
      <c r="L1714" s="34">
        <v>1.979115E-4</v>
      </c>
      <c r="M1714" s="35">
        <v>17924.64</v>
      </c>
      <c r="N1714" s="34">
        <v>1.5914790000000001E-4</v>
      </c>
      <c r="O1714" s="35">
        <v>122</v>
      </c>
      <c r="P1714" s="34">
        <v>2.1924849999999999E-4</v>
      </c>
      <c r="Q1714" s="35">
        <v>1162</v>
      </c>
      <c r="R1714" s="34">
        <v>1.134627E-4</v>
      </c>
      <c r="S1714" s="35">
        <v>446</v>
      </c>
      <c r="T1714" s="34">
        <v>5.3730599999999997E-5</v>
      </c>
      <c r="U1714" s="35">
        <v>1259.8</v>
      </c>
      <c r="V1714" s="34">
        <v>5.7724199999999999E-5</v>
      </c>
      <c r="W1714" s="35">
        <v>17924.64</v>
      </c>
    </row>
    <row r="1715" spans="1:23" ht="14.45" x14ac:dyDescent="0.3">
      <c r="A1715" s="6" t="s">
        <v>31</v>
      </c>
      <c r="B1715" s="6" t="s">
        <v>177</v>
      </c>
      <c r="C1715" s="6" t="s">
        <v>130</v>
      </c>
      <c r="D1715" s="6" t="s">
        <v>90</v>
      </c>
      <c r="E1715" s="6" t="s">
        <v>36</v>
      </c>
      <c r="F1715" s="24" t="str">
        <f>+TabIPW[[#This Row],[WK]]&amp;TabIPW[[#This Row],[PK]]&amp;TabIPW[[#This Row],[GK]]</f>
        <v>221510</v>
      </c>
      <c r="G1715" s="6" t="s">
        <v>1623</v>
      </c>
      <c r="H1715" s="34">
        <v>9.7784623999999998E-5</v>
      </c>
      <c r="I1715" s="35">
        <v>30959</v>
      </c>
      <c r="J1715" s="34">
        <v>7.23359E-5</v>
      </c>
      <c r="K1715" s="35">
        <v>18441</v>
      </c>
      <c r="L1715" s="34">
        <v>2.8337529999999998E-4</v>
      </c>
      <c r="M1715" s="35">
        <v>25665.01</v>
      </c>
      <c r="N1715" s="34">
        <v>2.0089169999999999E-4</v>
      </c>
      <c r="O1715" s="35">
        <v>154</v>
      </c>
      <c r="P1715" s="34">
        <v>2.5755100000000001E-4</v>
      </c>
      <c r="Q1715" s="35">
        <v>1365</v>
      </c>
      <c r="R1715" s="34">
        <v>5.4187300000000002E-5</v>
      </c>
      <c r="S1715" s="35">
        <v>213</v>
      </c>
      <c r="T1715" s="34">
        <v>7.1050799999999994E-5</v>
      </c>
      <c r="U1715" s="35">
        <v>1665.9</v>
      </c>
      <c r="V1715" s="34">
        <v>8.2651099999999999E-5</v>
      </c>
      <c r="W1715" s="35">
        <v>25665.01</v>
      </c>
    </row>
    <row r="1716" spans="1:23" ht="14.45" x14ac:dyDescent="0.3">
      <c r="A1716" s="6" t="s">
        <v>31</v>
      </c>
      <c r="B1716" s="6" t="s">
        <v>177</v>
      </c>
      <c r="C1716" s="6" t="s">
        <v>134</v>
      </c>
      <c r="D1716" s="6" t="s">
        <v>33</v>
      </c>
      <c r="E1716" s="6" t="s">
        <v>40</v>
      </c>
      <c r="F1716" s="24" t="str">
        <f>+TabIPW[[#This Row],[WK]]&amp;TabIPW[[#This Row],[PK]]&amp;TabIPW[[#This Row],[GK]]</f>
        <v>221601</v>
      </c>
      <c r="G1716" s="6" t="s">
        <v>1630</v>
      </c>
      <c r="H1716" s="34">
        <v>2.7368575999999998E-5</v>
      </c>
      <c r="I1716" s="35">
        <v>8665</v>
      </c>
      <c r="J1716" s="34">
        <v>2.13466E-5</v>
      </c>
      <c r="K1716" s="35">
        <v>5442</v>
      </c>
      <c r="L1716" s="34">
        <v>7.9887000000000003E-5</v>
      </c>
      <c r="M1716" s="35">
        <v>7235.28</v>
      </c>
      <c r="N1716" s="34">
        <v>5.2179599999999998E-5</v>
      </c>
      <c r="O1716" s="35">
        <v>40</v>
      </c>
      <c r="P1716" s="34">
        <v>4.79252E-5</v>
      </c>
      <c r="Q1716" s="35">
        <v>254</v>
      </c>
      <c r="R1716" s="34">
        <v>6.81794E-5</v>
      </c>
      <c r="S1716" s="35">
        <v>268</v>
      </c>
      <c r="T1716" s="34">
        <v>2.3713499999999999E-5</v>
      </c>
      <c r="U1716" s="35">
        <v>556</v>
      </c>
      <c r="V1716" s="34">
        <v>2.3300400000000001E-5</v>
      </c>
      <c r="W1716" s="35">
        <v>7235.28</v>
      </c>
    </row>
    <row r="1717" spans="1:23" ht="14.45" x14ac:dyDescent="0.3">
      <c r="A1717" s="6" t="s">
        <v>31</v>
      </c>
      <c r="B1717" s="6" t="s">
        <v>177</v>
      </c>
      <c r="C1717" s="6" t="s">
        <v>134</v>
      </c>
      <c r="D1717" s="6" t="s">
        <v>32</v>
      </c>
      <c r="E1717" s="6" t="s">
        <v>36</v>
      </c>
      <c r="F1717" s="24" t="str">
        <f>+TabIPW[[#This Row],[WK]]&amp;TabIPW[[#This Row],[PK]]&amp;TabIPW[[#This Row],[GK]]</f>
        <v>221602</v>
      </c>
      <c r="G1717" s="6" t="s">
        <v>1631</v>
      </c>
      <c r="H1717" s="34">
        <v>1.0552616E-5</v>
      </c>
      <c r="I1717" s="35">
        <v>3341</v>
      </c>
      <c r="J1717" s="34">
        <v>8.1079000000000008E-6</v>
      </c>
      <c r="K1717" s="35">
        <v>2067</v>
      </c>
      <c r="L1717" s="34">
        <v>3.0802400000000002E-5</v>
      </c>
      <c r="M1717" s="35">
        <v>2789.74</v>
      </c>
      <c r="N1717" s="34">
        <v>3.1307799999999999E-5</v>
      </c>
      <c r="O1717" s="35">
        <v>24</v>
      </c>
      <c r="P1717" s="34">
        <v>2.2830500000000001E-5</v>
      </c>
      <c r="Q1717" s="35">
        <v>121</v>
      </c>
      <c r="R1717" s="34">
        <v>2.7475300000000001E-5</v>
      </c>
      <c r="S1717" s="35">
        <v>108</v>
      </c>
      <c r="T1717" s="34">
        <v>7.5276999999999999E-6</v>
      </c>
      <c r="U1717" s="35">
        <v>176.5</v>
      </c>
      <c r="V1717" s="34">
        <v>8.9840000000000007E-6</v>
      </c>
      <c r="W1717" s="35">
        <v>2789.74</v>
      </c>
    </row>
    <row r="1718" spans="1:23" ht="14.45" x14ac:dyDescent="0.3">
      <c r="A1718" s="6" t="s">
        <v>31</v>
      </c>
      <c r="B1718" s="6" t="s">
        <v>177</v>
      </c>
      <c r="C1718" s="6" t="s">
        <v>134</v>
      </c>
      <c r="D1718" s="6" t="s">
        <v>37</v>
      </c>
      <c r="E1718" s="6" t="s">
        <v>36</v>
      </c>
      <c r="F1718" s="24" t="str">
        <f>+TabIPW[[#This Row],[WK]]&amp;TabIPW[[#This Row],[PK]]&amp;TabIPW[[#This Row],[GK]]</f>
        <v>221603</v>
      </c>
      <c r="G1718" s="6" t="s">
        <v>1632</v>
      </c>
      <c r="H1718" s="34">
        <v>1.08432E-5</v>
      </c>
      <c r="I1718" s="35">
        <v>3433</v>
      </c>
      <c r="J1718" s="34">
        <v>8.3394000000000001E-6</v>
      </c>
      <c r="K1718" s="35">
        <v>2126</v>
      </c>
      <c r="L1718" s="34">
        <v>3.1650599999999998E-5</v>
      </c>
      <c r="M1718" s="35">
        <v>2866.56</v>
      </c>
      <c r="N1718" s="34">
        <v>2.21763E-5</v>
      </c>
      <c r="O1718" s="35">
        <v>17</v>
      </c>
      <c r="P1718" s="34">
        <v>1.6792699999999999E-5</v>
      </c>
      <c r="Q1718" s="35">
        <v>89</v>
      </c>
      <c r="R1718" s="34">
        <v>3.40897E-5</v>
      </c>
      <c r="S1718" s="35">
        <v>134</v>
      </c>
      <c r="T1718" s="34">
        <v>7.2888999999999998E-6</v>
      </c>
      <c r="U1718" s="35">
        <v>170.9</v>
      </c>
      <c r="V1718" s="34">
        <v>9.2313999999999994E-6</v>
      </c>
      <c r="W1718" s="35">
        <v>2866.56</v>
      </c>
    </row>
    <row r="1719" spans="1:23" ht="14.45" x14ac:dyDescent="0.3">
      <c r="A1719" s="6" t="s">
        <v>31</v>
      </c>
      <c r="B1719" s="6" t="s">
        <v>177</v>
      </c>
      <c r="C1719" s="6" t="s">
        <v>134</v>
      </c>
      <c r="D1719" s="6" t="s">
        <v>39</v>
      </c>
      <c r="E1719" s="6" t="s">
        <v>36</v>
      </c>
      <c r="F1719" s="24" t="str">
        <f>+TabIPW[[#This Row],[WK]]&amp;TabIPW[[#This Row],[PK]]&amp;TabIPW[[#This Row],[GK]]</f>
        <v>221604</v>
      </c>
      <c r="G1719" s="6" t="s">
        <v>1633</v>
      </c>
      <c r="H1719" s="34">
        <v>1.8606840000000002E-5</v>
      </c>
      <c r="I1719" s="35">
        <v>5891</v>
      </c>
      <c r="J1719" s="34">
        <v>1.43919E-5</v>
      </c>
      <c r="K1719" s="35">
        <v>3669</v>
      </c>
      <c r="L1719" s="34">
        <v>5.4312099999999998E-5</v>
      </c>
      <c r="M1719" s="35">
        <v>4918.99</v>
      </c>
      <c r="N1719" s="34">
        <v>3.39168E-5</v>
      </c>
      <c r="O1719" s="35">
        <v>26</v>
      </c>
      <c r="P1719" s="34">
        <v>2.4528700000000001E-5</v>
      </c>
      <c r="Q1719" s="35">
        <v>130</v>
      </c>
      <c r="R1719" s="34">
        <v>3.3072099999999998E-5</v>
      </c>
      <c r="S1719" s="35">
        <v>130</v>
      </c>
      <c r="T1719" s="34">
        <v>1.09739E-5</v>
      </c>
      <c r="U1719" s="35">
        <v>257.3</v>
      </c>
      <c r="V1719" s="34">
        <v>1.5841E-5</v>
      </c>
      <c r="W1719" s="35">
        <v>4918.99</v>
      </c>
    </row>
    <row r="1720" spans="1:23" ht="14.45" x14ac:dyDescent="0.3">
      <c r="A1720" s="6" t="s">
        <v>31</v>
      </c>
      <c r="B1720" s="6" t="s">
        <v>177</v>
      </c>
      <c r="C1720" s="6" t="s">
        <v>134</v>
      </c>
      <c r="D1720" s="6" t="s">
        <v>42</v>
      </c>
      <c r="E1720" s="6" t="s">
        <v>40</v>
      </c>
      <c r="F1720" s="24" t="str">
        <f>+TabIPW[[#This Row],[WK]]&amp;TabIPW[[#This Row],[PK]]&amp;TabIPW[[#This Row],[GK]]</f>
        <v>221605</v>
      </c>
      <c r="G1720" s="6" t="s">
        <v>1634</v>
      </c>
      <c r="H1720" s="34">
        <v>5.3729583999999998E-5</v>
      </c>
      <c r="I1720" s="35">
        <v>17011</v>
      </c>
      <c r="J1720" s="34">
        <v>4.0708299999999998E-5</v>
      </c>
      <c r="K1720" s="35">
        <v>10378</v>
      </c>
      <c r="L1720" s="34">
        <v>1.5683280000000001E-4</v>
      </c>
      <c r="M1720" s="35">
        <v>14204.19</v>
      </c>
      <c r="N1720" s="34">
        <v>1.174042E-4</v>
      </c>
      <c r="O1720" s="35">
        <v>90</v>
      </c>
      <c r="P1720" s="34">
        <v>1.107564E-4</v>
      </c>
      <c r="Q1720" s="35">
        <v>587</v>
      </c>
      <c r="R1720" s="34">
        <v>1.032866E-4</v>
      </c>
      <c r="S1720" s="35">
        <v>406</v>
      </c>
      <c r="T1720" s="34">
        <v>4.9333399999999998E-5</v>
      </c>
      <c r="U1720" s="35">
        <v>1156.7</v>
      </c>
      <c r="V1720" s="34">
        <v>4.5742899999999999E-5</v>
      </c>
      <c r="W1720" s="35">
        <v>14204.19</v>
      </c>
    </row>
    <row r="1721" spans="1:23" ht="14.45" x14ac:dyDescent="0.3">
      <c r="A1721" s="6" t="s">
        <v>31</v>
      </c>
      <c r="B1721" s="6" t="s">
        <v>191</v>
      </c>
      <c r="C1721" s="6" t="s">
        <v>33</v>
      </c>
      <c r="D1721" s="6" t="s">
        <v>33</v>
      </c>
      <c r="E1721" s="6" t="s">
        <v>34</v>
      </c>
      <c r="F1721" s="24" t="str">
        <f>+TabIPW[[#This Row],[WK]]&amp;TabIPW[[#This Row],[PK]]&amp;TabIPW[[#This Row],[GK]]</f>
        <v>240101</v>
      </c>
      <c r="G1721" s="6" t="s">
        <v>1635</v>
      </c>
      <c r="H1721" s="34">
        <v>1.7007999199999998E-4</v>
      </c>
      <c r="I1721" s="35">
        <v>53848</v>
      </c>
      <c r="J1721" s="34">
        <v>1.2640439999999999E-4</v>
      </c>
      <c r="K1721" s="35">
        <v>32225</v>
      </c>
      <c r="L1721" s="34">
        <v>5.0299130000000004E-4</v>
      </c>
      <c r="M1721" s="35">
        <v>45555.41</v>
      </c>
      <c r="N1721" s="34">
        <v>2.843791E-4</v>
      </c>
      <c r="O1721" s="35">
        <v>218</v>
      </c>
      <c r="P1721" s="34">
        <v>3.5038259999999998E-4</v>
      </c>
      <c r="Q1721" s="35">
        <v>1857</v>
      </c>
      <c r="R1721" s="34">
        <v>1.923269E-4</v>
      </c>
      <c r="S1721" s="35">
        <v>756</v>
      </c>
      <c r="T1721" s="34">
        <v>1.6397260000000001E-4</v>
      </c>
      <c r="U1721" s="35">
        <v>3844.6</v>
      </c>
      <c r="V1721" s="34">
        <v>1.4670579999999999E-4</v>
      </c>
      <c r="W1721" s="35">
        <v>45555.41</v>
      </c>
    </row>
    <row r="1722" spans="1:23" ht="14.45" x14ac:dyDescent="0.3">
      <c r="A1722" s="6" t="s">
        <v>31</v>
      </c>
      <c r="B1722" s="6" t="s">
        <v>191</v>
      </c>
      <c r="C1722" s="6" t="s">
        <v>33</v>
      </c>
      <c r="D1722" s="6" t="s">
        <v>32</v>
      </c>
      <c r="E1722" s="6" t="s">
        <v>34</v>
      </c>
      <c r="F1722" s="24" t="str">
        <f>+TabIPW[[#This Row],[WK]]&amp;TabIPW[[#This Row],[PK]]&amp;TabIPW[[#This Row],[GK]]</f>
        <v>240102</v>
      </c>
      <c r="G1722" s="6" t="s">
        <v>1636</v>
      </c>
      <c r="H1722" s="34">
        <v>9.4363951999999995E-5</v>
      </c>
      <c r="I1722" s="35">
        <v>29876</v>
      </c>
      <c r="J1722" s="34">
        <v>6.9425399999999994E-5</v>
      </c>
      <c r="K1722" s="35">
        <v>17699</v>
      </c>
      <c r="L1722" s="34">
        <v>2.7907019999999998E-4</v>
      </c>
      <c r="M1722" s="35">
        <v>25275.1</v>
      </c>
      <c r="N1722" s="34">
        <v>1.4740749999999999E-4</v>
      </c>
      <c r="O1722" s="35">
        <v>113</v>
      </c>
      <c r="P1722" s="34">
        <v>1.8377629999999999E-4</v>
      </c>
      <c r="Q1722" s="35">
        <v>974</v>
      </c>
      <c r="R1722" s="34">
        <v>1.5314920000000001E-4</v>
      </c>
      <c r="S1722" s="35">
        <v>602</v>
      </c>
      <c r="T1722" s="34">
        <v>9.8675299999999994E-5</v>
      </c>
      <c r="U1722" s="35">
        <v>2313.6</v>
      </c>
      <c r="V1722" s="34">
        <v>8.1395499999999997E-5</v>
      </c>
      <c r="W1722" s="35">
        <v>25275.1</v>
      </c>
    </row>
    <row r="1723" spans="1:23" ht="14.45" x14ac:dyDescent="0.3">
      <c r="A1723" s="6" t="s">
        <v>31</v>
      </c>
      <c r="B1723" s="6" t="s">
        <v>191</v>
      </c>
      <c r="C1723" s="6" t="s">
        <v>33</v>
      </c>
      <c r="D1723" s="6" t="s">
        <v>37</v>
      </c>
      <c r="E1723" s="6" t="s">
        <v>34</v>
      </c>
      <c r="F1723" s="24" t="str">
        <f>+TabIPW[[#This Row],[WK]]&amp;TabIPW[[#This Row],[PK]]&amp;TabIPW[[#This Row],[GK]]</f>
        <v>240103</v>
      </c>
      <c r="G1723" s="6" t="s">
        <v>1637</v>
      </c>
      <c r="H1723" s="34">
        <v>2.6774776000000001E-5</v>
      </c>
      <c r="I1723" s="35">
        <v>8477</v>
      </c>
      <c r="J1723" s="34">
        <v>2.01894E-5</v>
      </c>
      <c r="K1723" s="35">
        <v>5147</v>
      </c>
      <c r="L1723" s="34">
        <v>7.9183200000000004E-5</v>
      </c>
      <c r="M1723" s="35">
        <v>7171.54</v>
      </c>
      <c r="N1723" s="34">
        <v>3.6525800000000002E-5</v>
      </c>
      <c r="O1723" s="35">
        <v>28</v>
      </c>
      <c r="P1723" s="34">
        <v>4.79252E-5</v>
      </c>
      <c r="Q1723" s="35">
        <v>254</v>
      </c>
      <c r="R1723" s="34">
        <v>1.9588800000000001E-5</v>
      </c>
      <c r="S1723" s="35">
        <v>77</v>
      </c>
      <c r="T1723" s="34">
        <v>2.2595999999999998E-5</v>
      </c>
      <c r="U1723" s="35">
        <v>529.79999999999995</v>
      </c>
      <c r="V1723" s="34">
        <v>2.3095099999999998E-5</v>
      </c>
      <c r="W1723" s="35">
        <v>7171.54</v>
      </c>
    </row>
    <row r="1724" spans="1:23" ht="14.45" x14ac:dyDescent="0.3">
      <c r="A1724" s="6" t="s">
        <v>31</v>
      </c>
      <c r="B1724" s="6" t="s">
        <v>191</v>
      </c>
      <c r="C1724" s="6" t="s">
        <v>33</v>
      </c>
      <c r="D1724" s="6" t="s">
        <v>39</v>
      </c>
      <c r="E1724" s="6" t="s">
        <v>36</v>
      </c>
      <c r="F1724" s="24" t="str">
        <f>+TabIPW[[#This Row],[WK]]&amp;TabIPW[[#This Row],[PK]]&amp;TabIPW[[#This Row],[GK]]</f>
        <v>240104</v>
      </c>
      <c r="G1724" s="6" t="s">
        <v>263</v>
      </c>
      <c r="H1724" s="34">
        <v>3.9680488000000001E-5</v>
      </c>
      <c r="I1724" s="35">
        <v>12563</v>
      </c>
      <c r="J1724" s="34">
        <v>2.8983799999999999E-5</v>
      </c>
      <c r="K1724" s="35">
        <v>7389</v>
      </c>
      <c r="L1724" s="34">
        <v>1.173503E-4</v>
      </c>
      <c r="M1724" s="35">
        <v>10628.3</v>
      </c>
      <c r="N1724" s="34">
        <v>6.7833600000000001E-5</v>
      </c>
      <c r="O1724" s="35">
        <v>52</v>
      </c>
      <c r="P1724" s="34">
        <v>7.86804E-5</v>
      </c>
      <c r="Q1724" s="35">
        <v>417</v>
      </c>
      <c r="R1724" s="34">
        <v>1.8062399999999998E-5</v>
      </c>
      <c r="S1724" s="35">
        <v>71</v>
      </c>
      <c r="T1724" s="34">
        <v>3.5506200000000002E-5</v>
      </c>
      <c r="U1724" s="35">
        <v>832.5</v>
      </c>
      <c r="V1724" s="34">
        <v>3.4227200000000003E-5</v>
      </c>
      <c r="W1724" s="35">
        <v>10628.3</v>
      </c>
    </row>
    <row r="1725" spans="1:23" ht="14.45" x14ac:dyDescent="0.3">
      <c r="A1725" s="6" t="s">
        <v>31</v>
      </c>
      <c r="B1725" s="6" t="s">
        <v>191</v>
      </c>
      <c r="C1725" s="6" t="s">
        <v>33</v>
      </c>
      <c r="D1725" s="6" t="s">
        <v>42</v>
      </c>
      <c r="E1725" s="6" t="s">
        <v>36</v>
      </c>
      <c r="F1725" s="24" t="str">
        <f>+TabIPW[[#This Row],[WK]]&amp;TabIPW[[#This Row],[PK]]&amp;TabIPW[[#This Row],[GK]]</f>
        <v>240105</v>
      </c>
      <c r="G1725" s="6" t="s">
        <v>1638</v>
      </c>
      <c r="H1725" s="34">
        <v>2.5220784000000004E-5</v>
      </c>
      <c r="I1725" s="35">
        <v>7985</v>
      </c>
      <c r="J1725" s="34">
        <v>1.8824399999999999E-5</v>
      </c>
      <c r="K1725" s="35">
        <v>4799</v>
      </c>
      <c r="L1725" s="34">
        <v>7.4587500000000004E-5</v>
      </c>
      <c r="M1725" s="35">
        <v>6755.31</v>
      </c>
      <c r="N1725" s="34">
        <v>3.9134700000000003E-5</v>
      </c>
      <c r="O1725" s="35">
        <v>30</v>
      </c>
      <c r="P1725" s="34">
        <v>4.8302600000000001E-5</v>
      </c>
      <c r="Q1725" s="35">
        <v>256</v>
      </c>
      <c r="R1725" s="34">
        <v>1.45008E-5</v>
      </c>
      <c r="S1725" s="35">
        <v>57</v>
      </c>
      <c r="T1725" s="34">
        <v>2.6050700000000001E-5</v>
      </c>
      <c r="U1725" s="35">
        <v>610.79999999999995</v>
      </c>
      <c r="V1725" s="34">
        <v>2.17547E-5</v>
      </c>
      <c r="W1725" s="35">
        <v>6755.31</v>
      </c>
    </row>
    <row r="1726" spans="1:23" ht="14.45" x14ac:dyDescent="0.3">
      <c r="A1726" s="6" t="s">
        <v>31</v>
      </c>
      <c r="B1726" s="6" t="s">
        <v>191</v>
      </c>
      <c r="C1726" s="6" t="s">
        <v>33</v>
      </c>
      <c r="D1726" s="6" t="s">
        <v>44</v>
      </c>
      <c r="E1726" s="6" t="s">
        <v>36</v>
      </c>
      <c r="F1726" s="24" t="str">
        <f>+TabIPW[[#This Row],[WK]]&amp;TabIPW[[#This Row],[PK]]&amp;TabIPW[[#This Row],[GK]]</f>
        <v>240106</v>
      </c>
      <c r="G1726" s="6" t="s">
        <v>1639</v>
      </c>
      <c r="H1726" s="34">
        <v>3.8935079999999998E-5</v>
      </c>
      <c r="I1726" s="35">
        <v>12327</v>
      </c>
      <c r="J1726" s="34">
        <v>2.8505199999999999E-5</v>
      </c>
      <c r="K1726" s="35">
        <v>7267</v>
      </c>
      <c r="L1726" s="34">
        <v>1.151458E-4</v>
      </c>
      <c r="M1726" s="35">
        <v>10428.64</v>
      </c>
      <c r="N1726" s="34">
        <v>6.6529100000000006E-5</v>
      </c>
      <c r="O1726" s="35">
        <v>51</v>
      </c>
      <c r="P1726" s="34">
        <v>7.9623799999999995E-5</v>
      </c>
      <c r="Q1726" s="35">
        <v>422</v>
      </c>
      <c r="R1726" s="34">
        <v>1.908E-5</v>
      </c>
      <c r="S1726" s="35">
        <v>75</v>
      </c>
      <c r="T1726" s="34">
        <v>1.9857899999999998E-5</v>
      </c>
      <c r="U1726" s="35">
        <v>465.6</v>
      </c>
      <c r="V1726" s="34">
        <v>3.3584200000000003E-5</v>
      </c>
      <c r="W1726" s="35">
        <v>10428.64</v>
      </c>
    </row>
    <row r="1727" spans="1:23" ht="14.45" x14ac:dyDescent="0.3">
      <c r="A1727" s="6" t="s">
        <v>31</v>
      </c>
      <c r="B1727" s="6" t="s">
        <v>191</v>
      </c>
      <c r="C1727" s="6" t="s">
        <v>33</v>
      </c>
      <c r="D1727" s="6" t="s">
        <v>51</v>
      </c>
      <c r="E1727" s="6" t="s">
        <v>40</v>
      </c>
      <c r="F1727" s="24" t="str">
        <f>+TabIPW[[#This Row],[WK]]&amp;TabIPW[[#This Row],[PK]]&amp;TabIPW[[#This Row],[GK]]</f>
        <v>240107</v>
      </c>
      <c r="G1727" s="6" t="s">
        <v>1640</v>
      </c>
      <c r="H1727" s="34">
        <v>4.0324823999999996E-5</v>
      </c>
      <c r="I1727" s="35">
        <v>12767</v>
      </c>
      <c r="J1727" s="34">
        <v>2.9458399999999999E-5</v>
      </c>
      <c r="K1727" s="35">
        <v>7510</v>
      </c>
      <c r="L1727" s="34">
        <v>1.192558E-4</v>
      </c>
      <c r="M1727" s="35">
        <v>10800.88</v>
      </c>
      <c r="N1727" s="34">
        <v>7.5660499999999998E-5</v>
      </c>
      <c r="O1727" s="35">
        <v>58</v>
      </c>
      <c r="P1727" s="34">
        <v>1.090582E-4</v>
      </c>
      <c r="Q1727" s="35">
        <v>578</v>
      </c>
      <c r="R1727" s="34">
        <v>2.2132799999999999E-5</v>
      </c>
      <c r="S1727" s="35">
        <v>87</v>
      </c>
      <c r="T1727" s="34">
        <v>2.7129699999999999E-5</v>
      </c>
      <c r="U1727" s="35">
        <v>636.1</v>
      </c>
      <c r="V1727" s="34">
        <v>3.4783000000000002E-5</v>
      </c>
      <c r="W1727" s="35">
        <v>10800.88</v>
      </c>
    </row>
    <row r="1728" spans="1:23" ht="14.45" x14ac:dyDescent="0.3">
      <c r="A1728" s="6" t="s">
        <v>31</v>
      </c>
      <c r="B1728" s="6" t="s">
        <v>191</v>
      </c>
      <c r="C1728" s="6" t="s">
        <v>33</v>
      </c>
      <c r="D1728" s="6" t="s">
        <v>75</v>
      </c>
      <c r="E1728" s="6" t="s">
        <v>34</v>
      </c>
      <c r="F1728" s="24" t="str">
        <f>+TabIPW[[#This Row],[WK]]&amp;TabIPW[[#This Row],[PK]]&amp;TabIPW[[#This Row],[GK]]</f>
        <v>240108</v>
      </c>
      <c r="G1728" s="6" t="s">
        <v>1641</v>
      </c>
      <c r="H1728" s="34">
        <v>2.1610592000000001E-5</v>
      </c>
      <c r="I1728" s="35">
        <v>6842</v>
      </c>
      <c r="J1728" s="34">
        <v>1.57255E-5</v>
      </c>
      <c r="K1728" s="35">
        <v>4009</v>
      </c>
      <c r="L1728" s="34">
        <v>6.3910699999999998E-5</v>
      </c>
      <c r="M1728" s="35">
        <v>5788.33</v>
      </c>
      <c r="N1728" s="34">
        <v>3.1307799999999999E-5</v>
      </c>
      <c r="O1728" s="35">
        <v>24</v>
      </c>
      <c r="P1728" s="34">
        <v>4.3396899999999998E-5</v>
      </c>
      <c r="Q1728" s="35">
        <v>230</v>
      </c>
      <c r="R1728" s="34">
        <v>2.97649E-5</v>
      </c>
      <c r="S1728" s="35">
        <v>117</v>
      </c>
      <c r="T1728" s="34">
        <v>1.5353999999999999E-5</v>
      </c>
      <c r="U1728" s="35">
        <v>360</v>
      </c>
      <c r="V1728" s="34">
        <v>1.8640599999999999E-5</v>
      </c>
      <c r="W1728" s="35">
        <v>5788.33</v>
      </c>
    </row>
    <row r="1729" spans="1:23" ht="14.45" x14ac:dyDescent="0.3">
      <c r="A1729" s="6" t="s">
        <v>31</v>
      </c>
      <c r="B1729" s="6" t="s">
        <v>191</v>
      </c>
      <c r="C1729" s="6" t="s">
        <v>32</v>
      </c>
      <c r="D1729" s="6" t="s">
        <v>33</v>
      </c>
      <c r="E1729" s="6" t="s">
        <v>34</v>
      </c>
      <c r="F1729" s="24" t="str">
        <f>+TabIPW[[#This Row],[WK]]&amp;TabIPW[[#This Row],[PK]]&amp;TabIPW[[#This Row],[GK]]</f>
        <v>240201</v>
      </c>
      <c r="G1729" s="6" t="s">
        <v>1642</v>
      </c>
      <c r="H1729" s="34">
        <v>1.6686463999999998E-5</v>
      </c>
      <c r="I1729" s="35">
        <v>5283</v>
      </c>
      <c r="J1729" s="34">
        <v>1.26973E-5</v>
      </c>
      <c r="K1729" s="35">
        <v>3237</v>
      </c>
      <c r="L1729" s="34">
        <v>5.1098199999999998E-5</v>
      </c>
      <c r="M1729" s="35">
        <v>4627.91</v>
      </c>
      <c r="N1729" s="34">
        <v>2.73943E-5</v>
      </c>
      <c r="O1729" s="35">
        <v>21</v>
      </c>
      <c r="P1729" s="34">
        <v>3.43401E-5</v>
      </c>
      <c r="Q1729" s="35">
        <v>182</v>
      </c>
      <c r="R1729" s="34">
        <v>1.34832E-5</v>
      </c>
      <c r="S1729" s="35">
        <v>53</v>
      </c>
      <c r="T1729" s="34">
        <v>1.1984700000000001E-5</v>
      </c>
      <c r="U1729" s="35">
        <v>281</v>
      </c>
      <c r="V1729" s="34">
        <v>1.4903600000000001E-5</v>
      </c>
      <c r="W1729" s="35">
        <v>4627.91</v>
      </c>
    </row>
    <row r="1730" spans="1:23" ht="14.45" x14ac:dyDescent="0.3">
      <c r="A1730" s="6" t="s">
        <v>31</v>
      </c>
      <c r="B1730" s="6" t="s">
        <v>191</v>
      </c>
      <c r="C1730" s="6" t="s">
        <v>32</v>
      </c>
      <c r="D1730" s="6" t="s">
        <v>32</v>
      </c>
      <c r="E1730" s="6" t="s">
        <v>36</v>
      </c>
      <c r="F1730" s="24" t="str">
        <f>+TabIPW[[#This Row],[WK]]&amp;TabIPW[[#This Row],[PK]]&amp;TabIPW[[#This Row],[GK]]</f>
        <v>240202</v>
      </c>
      <c r="G1730" s="6" t="s">
        <v>1643</v>
      </c>
      <c r="H1730" s="34">
        <v>3.8543424E-5</v>
      </c>
      <c r="I1730" s="35">
        <v>12203</v>
      </c>
      <c r="J1730" s="34">
        <v>2.8442500000000001E-5</v>
      </c>
      <c r="K1730" s="35">
        <v>7251</v>
      </c>
      <c r="L1730" s="34">
        <v>1.180297E-4</v>
      </c>
      <c r="M1730" s="35">
        <v>10689.83</v>
      </c>
      <c r="N1730" s="34">
        <v>7.3051499999999997E-5</v>
      </c>
      <c r="O1730" s="35">
        <v>56</v>
      </c>
      <c r="P1730" s="34">
        <v>1.02643E-4</v>
      </c>
      <c r="Q1730" s="35">
        <v>544</v>
      </c>
      <c r="R1730" s="34">
        <v>2.97649E-5</v>
      </c>
      <c r="S1730" s="35">
        <v>117</v>
      </c>
      <c r="T1730" s="34">
        <v>2.60379E-5</v>
      </c>
      <c r="U1730" s="35">
        <v>610.5</v>
      </c>
      <c r="V1730" s="34">
        <v>3.4425299999999997E-5</v>
      </c>
      <c r="W1730" s="35">
        <v>10689.83</v>
      </c>
    </row>
    <row r="1731" spans="1:23" ht="14.45" x14ac:dyDescent="0.3">
      <c r="A1731" s="6" t="s">
        <v>31</v>
      </c>
      <c r="B1731" s="6" t="s">
        <v>191</v>
      </c>
      <c r="C1731" s="6" t="s">
        <v>32</v>
      </c>
      <c r="D1731" s="6" t="s">
        <v>37</v>
      </c>
      <c r="E1731" s="6" t="s">
        <v>36</v>
      </c>
      <c r="F1731" s="24" t="str">
        <f>+TabIPW[[#This Row],[WK]]&amp;TabIPW[[#This Row],[PK]]&amp;TabIPW[[#This Row],[GK]]</f>
        <v>240203</v>
      </c>
      <c r="G1731" s="6" t="s">
        <v>1644</v>
      </c>
      <c r="H1731" s="34">
        <v>3.5283832000000003E-5</v>
      </c>
      <c r="I1731" s="35">
        <v>11171</v>
      </c>
      <c r="J1731" s="34">
        <v>2.6618499999999999E-5</v>
      </c>
      <c r="K1731" s="35">
        <v>6786</v>
      </c>
      <c r="L1731" s="34">
        <v>1.0804800000000001E-4</v>
      </c>
      <c r="M1731" s="35">
        <v>9785.7999999999993</v>
      </c>
      <c r="N1731" s="34">
        <v>6.7833600000000001E-5</v>
      </c>
      <c r="O1731" s="35">
        <v>52</v>
      </c>
      <c r="P1731" s="34">
        <v>9.1510799999999998E-5</v>
      </c>
      <c r="Q1731" s="35">
        <v>485</v>
      </c>
      <c r="R1731" s="34">
        <v>2.4422499999999999E-5</v>
      </c>
      <c r="S1731" s="35">
        <v>96</v>
      </c>
      <c r="T1731" s="34">
        <v>2.24297E-5</v>
      </c>
      <c r="U1731" s="35">
        <v>525.9</v>
      </c>
      <c r="V1731" s="34">
        <v>3.1513999999999997E-5</v>
      </c>
      <c r="W1731" s="35">
        <v>9785.7999999999993</v>
      </c>
    </row>
    <row r="1732" spans="1:23" ht="14.45" x14ac:dyDescent="0.3">
      <c r="A1732" s="6" t="s">
        <v>31</v>
      </c>
      <c r="B1732" s="6" t="s">
        <v>191</v>
      </c>
      <c r="C1732" s="6" t="s">
        <v>32</v>
      </c>
      <c r="D1732" s="6" t="s">
        <v>39</v>
      </c>
      <c r="E1732" s="6" t="s">
        <v>40</v>
      </c>
      <c r="F1732" s="24" t="str">
        <f>+TabIPW[[#This Row],[WK]]&amp;TabIPW[[#This Row],[PK]]&amp;TabIPW[[#This Row],[GK]]</f>
        <v>240204</v>
      </c>
      <c r="G1732" s="6" t="s">
        <v>1645</v>
      </c>
      <c r="H1732" s="34">
        <v>1.40282512E-4</v>
      </c>
      <c r="I1732" s="35">
        <v>44414</v>
      </c>
      <c r="J1732" s="34">
        <v>1.036614E-4</v>
      </c>
      <c r="K1732" s="35">
        <v>26427</v>
      </c>
      <c r="L1732" s="34">
        <v>4.2958040000000002E-4</v>
      </c>
      <c r="M1732" s="35">
        <v>38906.660000000003</v>
      </c>
      <c r="N1732" s="34">
        <v>3.0264199999999999E-4</v>
      </c>
      <c r="O1732" s="35">
        <v>232</v>
      </c>
      <c r="P1732" s="34">
        <v>3.7396780000000001E-4</v>
      </c>
      <c r="Q1732" s="35">
        <v>1982</v>
      </c>
      <c r="R1732" s="34">
        <v>8.1916999999999995E-5</v>
      </c>
      <c r="S1732" s="35">
        <v>322</v>
      </c>
      <c r="T1732" s="34">
        <v>1.3287640000000001E-4</v>
      </c>
      <c r="U1732" s="35">
        <v>3115.5</v>
      </c>
      <c r="V1732" s="34">
        <v>1.2529429999999999E-4</v>
      </c>
      <c r="W1732" s="35">
        <v>38906.660000000003</v>
      </c>
    </row>
    <row r="1733" spans="1:23" ht="14.45" x14ac:dyDescent="0.3">
      <c r="A1733" s="6" t="s">
        <v>31</v>
      </c>
      <c r="B1733" s="6" t="s">
        <v>191</v>
      </c>
      <c r="C1733" s="6" t="s">
        <v>32</v>
      </c>
      <c r="D1733" s="6" t="s">
        <v>42</v>
      </c>
      <c r="E1733" s="6" t="s">
        <v>36</v>
      </c>
      <c r="F1733" s="24" t="str">
        <f>+TabIPW[[#This Row],[WK]]&amp;TabIPW[[#This Row],[PK]]&amp;TabIPW[[#This Row],[GK]]</f>
        <v>240205</v>
      </c>
      <c r="G1733" s="6" t="s">
        <v>1646</v>
      </c>
      <c r="H1733" s="34">
        <v>7.9711576000000012E-5</v>
      </c>
      <c r="I1733" s="35">
        <v>25237</v>
      </c>
      <c r="J1733" s="34">
        <v>5.8807000000000001E-5</v>
      </c>
      <c r="K1733" s="35">
        <v>14992</v>
      </c>
      <c r="L1733" s="34">
        <v>2.440969E-4</v>
      </c>
      <c r="M1733" s="35">
        <v>22107.61</v>
      </c>
      <c r="N1733" s="34">
        <v>1.617569E-4</v>
      </c>
      <c r="O1733" s="35">
        <v>124</v>
      </c>
      <c r="P1733" s="34">
        <v>2.184938E-4</v>
      </c>
      <c r="Q1733" s="35">
        <v>1158</v>
      </c>
      <c r="R1733" s="34">
        <v>2.77297E-5</v>
      </c>
      <c r="S1733" s="35">
        <v>109</v>
      </c>
      <c r="T1733" s="34">
        <v>4.83609E-5</v>
      </c>
      <c r="U1733" s="35">
        <v>1133.9000000000001</v>
      </c>
      <c r="V1733" s="34">
        <v>7.1194900000000005E-5</v>
      </c>
      <c r="W1733" s="35">
        <v>22107.61</v>
      </c>
    </row>
    <row r="1734" spans="1:23" ht="14.45" x14ac:dyDescent="0.3">
      <c r="A1734" s="6" t="s">
        <v>31</v>
      </c>
      <c r="B1734" s="6" t="s">
        <v>191</v>
      </c>
      <c r="C1734" s="6" t="s">
        <v>32</v>
      </c>
      <c r="D1734" s="6" t="s">
        <v>44</v>
      </c>
      <c r="E1734" s="6" t="s">
        <v>36</v>
      </c>
      <c r="F1734" s="24" t="str">
        <f>+TabIPW[[#This Row],[WK]]&amp;TabIPW[[#This Row],[PK]]&amp;TabIPW[[#This Row],[GK]]</f>
        <v>240206</v>
      </c>
      <c r="G1734" s="6" t="s">
        <v>1647</v>
      </c>
      <c r="H1734" s="34">
        <v>2.3420424000000003E-5</v>
      </c>
      <c r="I1734" s="35">
        <v>7415</v>
      </c>
      <c r="J1734" s="34">
        <v>1.6753200000000001E-5</v>
      </c>
      <c r="K1734" s="35">
        <v>4271</v>
      </c>
      <c r="L1734" s="34">
        <v>7.1719199999999996E-5</v>
      </c>
      <c r="M1734" s="35">
        <v>6495.54</v>
      </c>
      <c r="N1734" s="34">
        <v>4.43527E-5</v>
      </c>
      <c r="O1734" s="35">
        <v>34</v>
      </c>
      <c r="P1734" s="34">
        <v>4.6793099999999998E-5</v>
      </c>
      <c r="Q1734" s="35">
        <v>248</v>
      </c>
      <c r="R1734" s="34">
        <v>1.3991999999999999E-5</v>
      </c>
      <c r="S1734" s="35">
        <v>55</v>
      </c>
      <c r="T1734" s="34">
        <v>2.1491399999999999E-5</v>
      </c>
      <c r="U1734" s="35">
        <v>503.9</v>
      </c>
      <c r="V1734" s="34">
        <v>2.0918099999999999E-5</v>
      </c>
      <c r="W1734" s="35">
        <v>6495.54</v>
      </c>
    </row>
    <row r="1735" spans="1:23" ht="14.45" x14ac:dyDescent="0.3">
      <c r="A1735" s="6" t="s">
        <v>31</v>
      </c>
      <c r="B1735" s="6" t="s">
        <v>191</v>
      </c>
      <c r="C1735" s="6" t="s">
        <v>32</v>
      </c>
      <c r="D1735" s="6" t="s">
        <v>51</v>
      </c>
      <c r="E1735" s="6" t="s">
        <v>36</v>
      </c>
      <c r="F1735" s="24" t="str">
        <f>+TabIPW[[#This Row],[WK]]&amp;TabIPW[[#This Row],[PK]]&amp;TabIPW[[#This Row],[GK]]</f>
        <v>240207</v>
      </c>
      <c r="G1735" s="6" t="s">
        <v>1648</v>
      </c>
      <c r="H1735" s="34">
        <v>4.1594552000000005E-5</v>
      </c>
      <c r="I1735" s="35">
        <v>13169</v>
      </c>
      <c r="J1735" s="34">
        <v>3.0474400000000001E-5</v>
      </c>
      <c r="K1735" s="35">
        <v>7769</v>
      </c>
      <c r="L1735" s="34">
        <v>1.2737299999999999E-4</v>
      </c>
      <c r="M1735" s="35">
        <v>11536.04</v>
      </c>
      <c r="N1735" s="34">
        <v>7.9573999999999994E-5</v>
      </c>
      <c r="O1735" s="35">
        <v>61</v>
      </c>
      <c r="P1735" s="34">
        <v>1.1622810000000001E-4</v>
      </c>
      <c r="Q1735" s="35">
        <v>616</v>
      </c>
      <c r="R1735" s="34">
        <v>2.9001700000000001E-5</v>
      </c>
      <c r="S1735" s="35">
        <v>114</v>
      </c>
      <c r="T1735" s="34">
        <v>2.7398399999999998E-5</v>
      </c>
      <c r="U1735" s="35">
        <v>642.4</v>
      </c>
      <c r="V1735" s="34">
        <v>3.7150400000000003E-5</v>
      </c>
      <c r="W1735" s="35">
        <v>11536.04</v>
      </c>
    </row>
    <row r="1736" spans="1:23" ht="14.45" x14ac:dyDescent="0.3">
      <c r="A1736" s="6" t="s">
        <v>31</v>
      </c>
      <c r="B1736" s="6" t="s">
        <v>191</v>
      </c>
      <c r="C1736" s="6" t="s">
        <v>32</v>
      </c>
      <c r="D1736" s="6" t="s">
        <v>75</v>
      </c>
      <c r="E1736" s="6" t="s">
        <v>36</v>
      </c>
      <c r="F1736" s="24" t="str">
        <f>+TabIPW[[#This Row],[WK]]&amp;TabIPW[[#This Row],[PK]]&amp;TabIPW[[#This Row],[GK]]</f>
        <v>240208</v>
      </c>
      <c r="G1736" s="6" t="s">
        <v>1649</v>
      </c>
      <c r="H1736" s="34">
        <v>4.8770712000000003E-5</v>
      </c>
      <c r="I1736" s="35">
        <v>15441</v>
      </c>
      <c r="J1736" s="34">
        <v>3.6432700000000001E-5</v>
      </c>
      <c r="K1736" s="35">
        <v>9288</v>
      </c>
      <c r="L1736" s="34">
        <v>1.4934829999999999E-4</v>
      </c>
      <c r="M1736" s="35">
        <v>13526.32</v>
      </c>
      <c r="N1736" s="34">
        <v>9.2618899999999995E-5</v>
      </c>
      <c r="O1736" s="35">
        <v>71</v>
      </c>
      <c r="P1736" s="34">
        <v>1.190584E-4</v>
      </c>
      <c r="Q1736" s="35">
        <v>631</v>
      </c>
      <c r="R1736" s="34">
        <v>3.48529E-5</v>
      </c>
      <c r="S1736" s="35">
        <v>137</v>
      </c>
      <c r="T1736" s="34">
        <v>2.2271899999999999E-5</v>
      </c>
      <c r="U1736" s="35">
        <v>522.20000000000005</v>
      </c>
      <c r="V1736" s="34">
        <v>4.3559900000000003E-5</v>
      </c>
      <c r="W1736" s="35">
        <v>13526.32</v>
      </c>
    </row>
    <row r="1737" spans="1:23" ht="14.45" x14ac:dyDescent="0.3">
      <c r="A1737" s="6" t="s">
        <v>31</v>
      </c>
      <c r="B1737" s="6" t="s">
        <v>191</v>
      </c>
      <c r="C1737" s="6" t="s">
        <v>32</v>
      </c>
      <c r="D1737" s="6" t="s">
        <v>77</v>
      </c>
      <c r="E1737" s="6" t="s">
        <v>40</v>
      </c>
      <c r="F1737" s="24" t="str">
        <f>+TabIPW[[#This Row],[WK]]&amp;TabIPW[[#This Row],[PK]]&amp;TabIPW[[#This Row],[GK]]</f>
        <v>240209</v>
      </c>
      <c r="G1737" s="6" t="s">
        <v>1650</v>
      </c>
      <c r="H1737" s="34">
        <v>5.7554551999999995E-5</v>
      </c>
      <c r="I1737" s="35">
        <v>18222</v>
      </c>
      <c r="J1737" s="34">
        <v>4.2889300000000003E-5</v>
      </c>
      <c r="K1737" s="35">
        <v>10934</v>
      </c>
      <c r="L1737" s="34">
        <v>1.762465E-4</v>
      </c>
      <c r="M1737" s="35">
        <v>15962.47</v>
      </c>
      <c r="N1737" s="34">
        <v>1.0305479999999999E-4</v>
      </c>
      <c r="O1737" s="35">
        <v>79</v>
      </c>
      <c r="P1737" s="34">
        <v>1.6113449999999999E-4</v>
      </c>
      <c r="Q1737" s="35">
        <v>854</v>
      </c>
      <c r="R1737" s="34">
        <v>3.7396900000000001E-5</v>
      </c>
      <c r="S1737" s="35">
        <v>147</v>
      </c>
      <c r="T1737" s="34">
        <v>4.1238400000000001E-5</v>
      </c>
      <c r="U1737" s="35">
        <v>966.9</v>
      </c>
      <c r="V1737" s="34">
        <v>5.14052E-5</v>
      </c>
      <c r="W1737" s="35">
        <v>15962.47</v>
      </c>
    </row>
    <row r="1738" spans="1:23" ht="14.45" x14ac:dyDescent="0.3">
      <c r="A1738" s="6" t="s">
        <v>31</v>
      </c>
      <c r="B1738" s="6" t="s">
        <v>191</v>
      </c>
      <c r="C1738" s="6" t="s">
        <v>32</v>
      </c>
      <c r="D1738" s="6" t="s">
        <v>90</v>
      </c>
      <c r="E1738" s="6" t="s">
        <v>36</v>
      </c>
      <c r="F1738" s="24" t="str">
        <f>+TabIPW[[#This Row],[WK]]&amp;TabIPW[[#This Row],[PK]]&amp;TabIPW[[#This Row],[GK]]</f>
        <v>240210</v>
      </c>
      <c r="G1738" s="6" t="s">
        <v>1651</v>
      </c>
      <c r="H1738" s="34">
        <v>4.1910408000000006E-5</v>
      </c>
      <c r="I1738" s="35">
        <v>13269</v>
      </c>
      <c r="J1738" s="34">
        <v>3.1470699999999997E-5</v>
      </c>
      <c r="K1738" s="35">
        <v>8023</v>
      </c>
      <c r="L1738" s="34">
        <v>1.2834019999999999E-4</v>
      </c>
      <c r="M1738" s="35">
        <v>11623.64</v>
      </c>
      <c r="N1738" s="34">
        <v>7.1747000000000003E-5</v>
      </c>
      <c r="O1738" s="35">
        <v>55</v>
      </c>
      <c r="P1738" s="34">
        <v>1.0358639999999999E-4</v>
      </c>
      <c r="Q1738" s="35">
        <v>549</v>
      </c>
      <c r="R1738" s="34">
        <v>2.0097599999999999E-5</v>
      </c>
      <c r="S1738" s="35">
        <v>79</v>
      </c>
      <c r="T1738" s="34">
        <v>3.8662299999999997E-5</v>
      </c>
      <c r="U1738" s="35">
        <v>906.5</v>
      </c>
      <c r="V1738" s="34">
        <v>3.7432599999999998E-5</v>
      </c>
      <c r="W1738" s="35">
        <v>11623.64</v>
      </c>
    </row>
    <row r="1739" spans="1:23" ht="14.45" x14ac:dyDescent="0.3">
      <c r="A1739" s="6" t="s">
        <v>31</v>
      </c>
      <c r="B1739" s="6" t="s">
        <v>191</v>
      </c>
      <c r="C1739" s="6" t="s">
        <v>37</v>
      </c>
      <c r="D1739" s="6" t="s">
        <v>33</v>
      </c>
      <c r="E1739" s="6" t="s">
        <v>34</v>
      </c>
      <c r="F1739" s="24" t="str">
        <f>+TabIPW[[#This Row],[WK]]&amp;TabIPW[[#This Row],[PK]]&amp;TabIPW[[#This Row],[GK]]</f>
        <v>240301</v>
      </c>
      <c r="G1739" s="6" t="s">
        <v>1652</v>
      </c>
      <c r="H1739" s="34">
        <v>1.0406376000000001E-4</v>
      </c>
      <c r="I1739" s="35">
        <v>32947</v>
      </c>
      <c r="J1739" s="34">
        <v>7.5642600000000007E-5</v>
      </c>
      <c r="K1739" s="35">
        <v>19284</v>
      </c>
      <c r="L1739" s="34">
        <v>3.1685060000000002E-4</v>
      </c>
      <c r="M1739" s="35">
        <v>28696.84</v>
      </c>
      <c r="N1739" s="34">
        <v>2.413309E-4</v>
      </c>
      <c r="O1739" s="35">
        <v>185</v>
      </c>
      <c r="P1739" s="34">
        <v>2.8830620000000001E-4</v>
      </c>
      <c r="Q1739" s="35">
        <v>1528</v>
      </c>
      <c r="R1739" s="34">
        <v>1.0964669999999999E-4</v>
      </c>
      <c r="S1739" s="35">
        <v>431</v>
      </c>
      <c r="T1739" s="34">
        <v>1.176119E-4</v>
      </c>
      <c r="U1739" s="35">
        <v>2757.6</v>
      </c>
      <c r="V1739" s="34">
        <v>9.2414800000000002E-5</v>
      </c>
      <c r="W1739" s="35">
        <v>28696.84</v>
      </c>
    </row>
    <row r="1740" spans="1:23" ht="14.45" x14ac:dyDescent="0.3">
      <c r="A1740" s="6" t="s">
        <v>31</v>
      </c>
      <c r="B1740" s="6" t="s">
        <v>191</v>
      </c>
      <c r="C1740" s="6" t="s">
        <v>37</v>
      </c>
      <c r="D1740" s="6" t="s">
        <v>32</v>
      </c>
      <c r="E1740" s="6" t="s">
        <v>34</v>
      </c>
      <c r="F1740" s="24" t="str">
        <f>+TabIPW[[#This Row],[WK]]&amp;TabIPW[[#This Row],[PK]]&amp;TabIPW[[#This Row],[GK]]</f>
        <v>240302</v>
      </c>
      <c r="G1740" s="6" t="s">
        <v>1653</v>
      </c>
      <c r="H1740" s="34">
        <v>5.0072023999999997E-5</v>
      </c>
      <c r="I1740" s="35">
        <v>15853</v>
      </c>
      <c r="J1740" s="34">
        <v>3.5648200000000002E-5</v>
      </c>
      <c r="K1740" s="35">
        <v>9088</v>
      </c>
      <c r="L1740" s="34">
        <v>1.524579E-4</v>
      </c>
      <c r="M1740" s="35">
        <v>13807.96</v>
      </c>
      <c r="N1740" s="34">
        <v>9.6532400000000004E-5</v>
      </c>
      <c r="O1740" s="35">
        <v>74</v>
      </c>
      <c r="P1740" s="34">
        <v>1.2603960000000001E-4</v>
      </c>
      <c r="Q1740" s="35">
        <v>668</v>
      </c>
      <c r="R1740" s="34">
        <v>7.2249799999999994E-5</v>
      </c>
      <c r="S1740" s="35">
        <v>284</v>
      </c>
      <c r="T1740" s="34">
        <v>7.2206599999999994E-5</v>
      </c>
      <c r="U1740" s="35">
        <v>1693</v>
      </c>
      <c r="V1740" s="34">
        <v>4.4466899999999999E-5</v>
      </c>
      <c r="W1740" s="35">
        <v>13807.96</v>
      </c>
    </row>
    <row r="1741" spans="1:23" ht="14.45" x14ac:dyDescent="0.3">
      <c r="A1741" s="6" t="s">
        <v>31</v>
      </c>
      <c r="B1741" s="6" t="s">
        <v>191</v>
      </c>
      <c r="C1741" s="6" t="s">
        <v>37</v>
      </c>
      <c r="D1741" s="6" t="s">
        <v>37</v>
      </c>
      <c r="E1741" s="6" t="s">
        <v>34</v>
      </c>
      <c r="F1741" s="24" t="str">
        <f>+TabIPW[[#This Row],[WK]]&amp;TabIPW[[#This Row],[PK]]&amp;TabIPW[[#This Row],[GK]]</f>
        <v>240303</v>
      </c>
      <c r="G1741" s="6" t="s">
        <v>1654</v>
      </c>
      <c r="H1741" s="34">
        <v>3.3597176000000005E-5</v>
      </c>
      <c r="I1741" s="35">
        <v>10637</v>
      </c>
      <c r="J1741" s="34">
        <v>2.4837600000000001E-5</v>
      </c>
      <c r="K1741" s="35">
        <v>6332</v>
      </c>
      <c r="L1741" s="34">
        <v>1.022958E-4</v>
      </c>
      <c r="M1741" s="35">
        <v>9264.83</v>
      </c>
      <c r="N1741" s="34">
        <v>6.0006600000000002E-5</v>
      </c>
      <c r="O1741" s="35">
        <v>46</v>
      </c>
      <c r="P1741" s="34">
        <v>7.86804E-5</v>
      </c>
      <c r="Q1741" s="35">
        <v>417</v>
      </c>
      <c r="R1741" s="34">
        <v>4.7064100000000002E-5</v>
      </c>
      <c r="S1741" s="35">
        <v>185</v>
      </c>
      <c r="T1741" s="34">
        <v>4.9162800000000003E-5</v>
      </c>
      <c r="U1741" s="35">
        <v>1152.7</v>
      </c>
      <c r="V1741" s="34">
        <v>2.9836300000000001E-5</v>
      </c>
      <c r="W1741" s="35">
        <v>9264.83</v>
      </c>
    </row>
    <row r="1742" spans="1:23" ht="14.45" x14ac:dyDescent="0.3">
      <c r="A1742" s="6" t="s">
        <v>31</v>
      </c>
      <c r="B1742" s="6" t="s">
        <v>191</v>
      </c>
      <c r="C1742" s="6" t="s">
        <v>37</v>
      </c>
      <c r="D1742" s="6" t="s">
        <v>39</v>
      </c>
      <c r="E1742" s="6" t="s">
        <v>36</v>
      </c>
      <c r="F1742" s="24" t="str">
        <f>+TabIPW[[#This Row],[WK]]&amp;TabIPW[[#This Row],[PK]]&amp;TabIPW[[#This Row],[GK]]</f>
        <v>240304</v>
      </c>
      <c r="G1742" s="6" t="s">
        <v>1655</v>
      </c>
      <c r="H1742" s="34">
        <v>3.7147351999999998E-5</v>
      </c>
      <c r="I1742" s="35">
        <v>11761</v>
      </c>
      <c r="J1742" s="34">
        <v>2.7273499999999999E-5</v>
      </c>
      <c r="K1742" s="35">
        <v>6953</v>
      </c>
      <c r="L1742" s="34">
        <v>1.131053E-4</v>
      </c>
      <c r="M1742" s="35">
        <v>10243.83</v>
      </c>
      <c r="N1742" s="34">
        <v>6.6529100000000006E-5</v>
      </c>
      <c r="O1742" s="35">
        <v>51</v>
      </c>
      <c r="P1742" s="34">
        <v>9.7737299999999997E-5</v>
      </c>
      <c r="Q1742" s="35">
        <v>518</v>
      </c>
      <c r="R1742" s="34">
        <v>2.1624000000000002E-5</v>
      </c>
      <c r="S1742" s="35">
        <v>85</v>
      </c>
      <c r="T1742" s="34">
        <v>2.26771E-5</v>
      </c>
      <c r="U1742" s="35">
        <v>531.70000000000005</v>
      </c>
      <c r="V1742" s="34">
        <v>3.2988999999999999E-5</v>
      </c>
      <c r="W1742" s="35">
        <v>10243.83</v>
      </c>
    </row>
    <row r="1743" spans="1:23" ht="14.45" x14ac:dyDescent="0.3">
      <c r="A1743" s="6" t="s">
        <v>31</v>
      </c>
      <c r="B1743" s="6" t="s">
        <v>191</v>
      </c>
      <c r="C1743" s="6" t="s">
        <v>37</v>
      </c>
      <c r="D1743" s="6" t="s">
        <v>42</v>
      </c>
      <c r="E1743" s="6" t="s">
        <v>36</v>
      </c>
      <c r="F1743" s="24" t="str">
        <f>+TabIPW[[#This Row],[WK]]&amp;TabIPW[[#This Row],[PK]]&amp;TabIPW[[#This Row],[GK]]</f>
        <v>240305</v>
      </c>
      <c r="G1743" s="6" t="s">
        <v>1656</v>
      </c>
      <c r="H1743" s="34">
        <v>3.0381808E-5</v>
      </c>
      <c r="I1743" s="35">
        <v>9619</v>
      </c>
      <c r="J1743" s="34">
        <v>2.2487999999999999E-5</v>
      </c>
      <c r="K1743" s="35">
        <v>5733</v>
      </c>
      <c r="L1743" s="34">
        <v>9.2505700000000004E-5</v>
      </c>
      <c r="M1743" s="35">
        <v>8378.15</v>
      </c>
      <c r="N1743" s="34">
        <v>6.2615599999999997E-5</v>
      </c>
      <c r="O1743" s="35">
        <v>48</v>
      </c>
      <c r="P1743" s="34">
        <v>9.1133399999999997E-5</v>
      </c>
      <c r="Q1743" s="35">
        <v>483</v>
      </c>
      <c r="R1743" s="34">
        <v>2.77297E-5</v>
      </c>
      <c r="S1743" s="35">
        <v>109</v>
      </c>
      <c r="T1743" s="34">
        <v>2.4570699999999998E-5</v>
      </c>
      <c r="U1743" s="35">
        <v>576.1</v>
      </c>
      <c r="V1743" s="34">
        <v>2.6980800000000001E-5</v>
      </c>
      <c r="W1743" s="35">
        <v>8378.15</v>
      </c>
    </row>
    <row r="1744" spans="1:23" ht="14.45" x14ac:dyDescent="0.3">
      <c r="A1744" s="6" t="s">
        <v>31</v>
      </c>
      <c r="B1744" s="6" t="s">
        <v>191</v>
      </c>
      <c r="C1744" s="6" t="s">
        <v>37</v>
      </c>
      <c r="D1744" s="6" t="s">
        <v>44</v>
      </c>
      <c r="E1744" s="6" t="s">
        <v>36</v>
      </c>
      <c r="F1744" s="24" t="str">
        <f>+TabIPW[[#This Row],[WK]]&amp;TabIPW[[#This Row],[PK]]&amp;TabIPW[[#This Row],[GK]]</f>
        <v>240306</v>
      </c>
      <c r="G1744" s="6" t="s">
        <v>1313</v>
      </c>
      <c r="H1744" s="34">
        <v>1.8262560000000001E-5</v>
      </c>
      <c r="I1744" s="35">
        <v>5782</v>
      </c>
      <c r="J1744" s="34">
        <v>1.38349E-5</v>
      </c>
      <c r="K1744" s="35">
        <v>3527</v>
      </c>
      <c r="L1744" s="34">
        <v>5.5605400000000001E-5</v>
      </c>
      <c r="M1744" s="35">
        <v>5036.12</v>
      </c>
      <c r="N1744" s="34">
        <v>4.1743699999999998E-5</v>
      </c>
      <c r="O1744" s="35">
        <v>32</v>
      </c>
      <c r="P1744" s="34">
        <v>4.3208199999999997E-5</v>
      </c>
      <c r="Q1744" s="35">
        <v>229</v>
      </c>
      <c r="R1744" s="34">
        <v>9.6671999999999995E-6</v>
      </c>
      <c r="S1744" s="35">
        <v>38</v>
      </c>
      <c r="T1744" s="34">
        <v>1.56696E-5</v>
      </c>
      <c r="U1744" s="35">
        <v>367.4</v>
      </c>
      <c r="V1744" s="34">
        <v>1.62182E-5</v>
      </c>
      <c r="W1744" s="35">
        <v>5036.12</v>
      </c>
    </row>
    <row r="1745" spans="1:23" ht="14.45" x14ac:dyDescent="0.3">
      <c r="A1745" s="6" t="s">
        <v>31</v>
      </c>
      <c r="B1745" s="6" t="s">
        <v>191</v>
      </c>
      <c r="C1745" s="6" t="s">
        <v>37</v>
      </c>
      <c r="D1745" s="6" t="s">
        <v>51</v>
      </c>
      <c r="E1745" s="6" t="s">
        <v>36</v>
      </c>
      <c r="F1745" s="24" t="str">
        <f>+TabIPW[[#This Row],[WK]]&amp;TabIPW[[#This Row],[PK]]&amp;TabIPW[[#This Row],[GK]]</f>
        <v>240307</v>
      </c>
      <c r="G1745" s="6" t="s">
        <v>1657</v>
      </c>
      <c r="H1745" s="34">
        <v>4.1471368000000003E-5</v>
      </c>
      <c r="I1745" s="35">
        <v>13130</v>
      </c>
      <c r="J1745" s="34">
        <v>3.04665E-5</v>
      </c>
      <c r="K1745" s="35">
        <v>7767</v>
      </c>
      <c r="L1745" s="34">
        <v>1.262709E-4</v>
      </c>
      <c r="M1745" s="35">
        <v>11436.23</v>
      </c>
      <c r="N1745" s="34">
        <v>6.5224599999999999E-5</v>
      </c>
      <c r="O1745" s="35">
        <v>50</v>
      </c>
      <c r="P1745" s="34">
        <v>7.9623799999999995E-5</v>
      </c>
      <c r="Q1745" s="35">
        <v>422</v>
      </c>
      <c r="R1745" s="34">
        <v>3.40897E-5</v>
      </c>
      <c r="S1745" s="35">
        <v>134</v>
      </c>
      <c r="T1745" s="34">
        <v>2.0681000000000001E-5</v>
      </c>
      <c r="U1745" s="35">
        <v>484.9</v>
      </c>
      <c r="V1745" s="34">
        <v>3.6829000000000003E-5</v>
      </c>
      <c r="W1745" s="35">
        <v>11436.23</v>
      </c>
    </row>
    <row r="1746" spans="1:23" ht="14.45" x14ac:dyDescent="0.3">
      <c r="A1746" s="6" t="s">
        <v>31</v>
      </c>
      <c r="B1746" s="6" t="s">
        <v>191</v>
      </c>
      <c r="C1746" s="6" t="s">
        <v>37</v>
      </c>
      <c r="D1746" s="6" t="s">
        <v>75</v>
      </c>
      <c r="E1746" s="6" t="s">
        <v>36</v>
      </c>
      <c r="F1746" s="24" t="str">
        <f>+TabIPW[[#This Row],[WK]]&amp;TabIPW[[#This Row],[PK]]&amp;TabIPW[[#This Row],[GK]]</f>
        <v>240308</v>
      </c>
      <c r="G1746" s="6" t="s">
        <v>1658</v>
      </c>
      <c r="H1746" s="34">
        <v>3.3925664000000001E-5</v>
      </c>
      <c r="I1746" s="35">
        <v>10741</v>
      </c>
      <c r="J1746" s="34">
        <v>2.6198800000000001E-5</v>
      </c>
      <c r="K1746" s="35">
        <v>6679</v>
      </c>
      <c r="L1746" s="34">
        <v>1.0329599999999999E-4</v>
      </c>
      <c r="M1746" s="35">
        <v>9355.41</v>
      </c>
      <c r="N1746" s="34">
        <v>6.0006600000000002E-5</v>
      </c>
      <c r="O1746" s="35">
        <v>46</v>
      </c>
      <c r="P1746" s="34">
        <v>8.2831399999999994E-5</v>
      </c>
      <c r="Q1746" s="35">
        <v>439</v>
      </c>
      <c r="R1746" s="34">
        <v>1.37376E-5</v>
      </c>
      <c r="S1746" s="35">
        <v>54</v>
      </c>
      <c r="T1746" s="34">
        <v>2.15767E-5</v>
      </c>
      <c r="U1746" s="35">
        <v>505.9</v>
      </c>
      <c r="V1746" s="34">
        <v>3.0128E-5</v>
      </c>
      <c r="W1746" s="35">
        <v>9355.41</v>
      </c>
    </row>
    <row r="1747" spans="1:23" ht="14.45" x14ac:dyDescent="0.3">
      <c r="A1747" s="6" t="s">
        <v>31</v>
      </c>
      <c r="B1747" s="6" t="s">
        <v>191</v>
      </c>
      <c r="C1747" s="6" t="s">
        <v>37</v>
      </c>
      <c r="D1747" s="6" t="s">
        <v>77</v>
      </c>
      <c r="E1747" s="6" t="s">
        <v>36</v>
      </c>
      <c r="F1747" s="24" t="str">
        <f>+TabIPW[[#This Row],[WK]]&amp;TabIPW[[#This Row],[PK]]&amp;TabIPW[[#This Row],[GK]]</f>
        <v>240309</v>
      </c>
      <c r="G1747" s="6" t="s">
        <v>1659</v>
      </c>
      <c r="H1747" s="34">
        <v>3.8546584000000004E-5</v>
      </c>
      <c r="I1747" s="35">
        <v>12204</v>
      </c>
      <c r="J1747" s="34">
        <v>2.8787699999999999E-5</v>
      </c>
      <c r="K1747" s="35">
        <v>7339</v>
      </c>
      <c r="L1747" s="34">
        <v>1.173656E-4</v>
      </c>
      <c r="M1747" s="35">
        <v>10629.68</v>
      </c>
      <c r="N1747" s="34">
        <v>1.121862E-4</v>
      </c>
      <c r="O1747" s="35">
        <v>86</v>
      </c>
      <c r="P1747" s="34">
        <v>1.090582E-4</v>
      </c>
      <c r="Q1747" s="35">
        <v>578</v>
      </c>
      <c r="R1747" s="34">
        <v>5.1643300000000001E-5</v>
      </c>
      <c r="S1747" s="35">
        <v>203</v>
      </c>
      <c r="T1747" s="34">
        <v>2.4877800000000001E-5</v>
      </c>
      <c r="U1747" s="35">
        <v>583.29999999999995</v>
      </c>
      <c r="V1747" s="34">
        <v>3.4231599999999999E-5</v>
      </c>
      <c r="W1747" s="35">
        <v>10629.68</v>
      </c>
    </row>
    <row r="1748" spans="1:23" ht="14.45" x14ac:dyDescent="0.3">
      <c r="A1748" s="6" t="s">
        <v>31</v>
      </c>
      <c r="B1748" s="6" t="s">
        <v>191</v>
      </c>
      <c r="C1748" s="6" t="s">
        <v>37</v>
      </c>
      <c r="D1748" s="6" t="s">
        <v>90</v>
      </c>
      <c r="E1748" s="6" t="s">
        <v>40</v>
      </c>
      <c r="F1748" s="24" t="str">
        <f>+TabIPW[[#This Row],[WK]]&amp;TabIPW[[#This Row],[PK]]&amp;TabIPW[[#This Row],[GK]]</f>
        <v>240310</v>
      </c>
      <c r="G1748" s="6" t="s">
        <v>1660</v>
      </c>
      <c r="H1748" s="34">
        <v>8.2712167999999996E-5</v>
      </c>
      <c r="I1748" s="35">
        <v>26187</v>
      </c>
      <c r="J1748" s="34">
        <v>6.1191899999999999E-5</v>
      </c>
      <c r="K1748" s="35">
        <v>15600</v>
      </c>
      <c r="L1748" s="34">
        <v>2.5183989999999999E-4</v>
      </c>
      <c r="M1748" s="35">
        <v>22808.880000000001</v>
      </c>
      <c r="N1748" s="34">
        <v>1.7871529999999999E-4</v>
      </c>
      <c r="O1748" s="35">
        <v>137</v>
      </c>
      <c r="P1748" s="34">
        <v>2.0887100000000001E-4</v>
      </c>
      <c r="Q1748" s="35">
        <v>1107</v>
      </c>
      <c r="R1748" s="34">
        <v>7.9118599999999998E-5</v>
      </c>
      <c r="S1748" s="35">
        <v>311</v>
      </c>
      <c r="T1748" s="34">
        <v>7.4744299999999995E-5</v>
      </c>
      <c r="U1748" s="35">
        <v>1752.5</v>
      </c>
      <c r="V1748" s="34">
        <v>7.3453299999999997E-5</v>
      </c>
      <c r="W1748" s="35">
        <v>22808.880000000001</v>
      </c>
    </row>
    <row r="1749" spans="1:23" ht="14.45" x14ac:dyDescent="0.3">
      <c r="A1749" s="6" t="s">
        <v>31</v>
      </c>
      <c r="B1749" s="6" t="s">
        <v>191</v>
      </c>
      <c r="C1749" s="6" t="s">
        <v>37</v>
      </c>
      <c r="D1749" s="6" t="s">
        <v>92</v>
      </c>
      <c r="E1749" s="6" t="s">
        <v>40</v>
      </c>
      <c r="F1749" s="24" t="str">
        <f>+TabIPW[[#This Row],[WK]]&amp;TabIPW[[#This Row],[PK]]&amp;TabIPW[[#This Row],[GK]]</f>
        <v>240311</v>
      </c>
      <c r="G1749" s="6" t="s">
        <v>1661</v>
      </c>
      <c r="H1749" s="34">
        <v>4.1796696000000002E-5</v>
      </c>
      <c r="I1749" s="35">
        <v>13233</v>
      </c>
      <c r="J1749" s="34">
        <v>3.1152999999999998E-5</v>
      </c>
      <c r="K1749" s="35">
        <v>7942</v>
      </c>
      <c r="L1749" s="34">
        <v>1.2726149999999999E-4</v>
      </c>
      <c r="M1749" s="35">
        <v>11525.94</v>
      </c>
      <c r="N1749" s="34">
        <v>8.7400900000000005E-5</v>
      </c>
      <c r="O1749" s="35">
        <v>67</v>
      </c>
      <c r="P1749" s="34">
        <v>1.056619E-4</v>
      </c>
      <c r="Q1749" s="35">
        <v>560</v>
      </c>
      <c r="R1749" s="34">
        <v>4.9099299999999999E-5</v>
      </c>
      <c r="S1749" s="35">
        <v>193</v>
      </c>
      <c r="T1749" s="34">
        <v>2.6579499999999999E-5</v>
      </c>
      <c r="U1749" s="35">
        <v>623.20000000000005</v>
      </c>
      <c r="V1749" s="34">
        <v>3.7117899999999999E-5</v>
      </c>
      <c r="W1749" s="35">
        <v>11525.94</v>
      </c>
    </row>
    <row r="1750" spans="1:23" ht="14.45" x14ac:dyDescent="0.3">
      <c r="A1750" s="6" t="s">
        <v>31</v>
      </c>
      <c r="B1750" s="6" t="s">
        <v>191</v>
      </c>
      <c r="C1750" s="6" t="s">
        <v>37</v>
      </c>
      <c r="D1750" s="6" t="s">
        <v>93</v>
      </c>
      <c r="E1750" s="6" t="s">
        <v>36</v>
      </c>
      <c r="F1750" s="24" t="str">
        <f>+TabIPW[[#This Row],[WK]]&amp;TabIPW[[#This Row],[PK]]&amp;TabIPW[[#This Row],[GK]]</f>
        <v>240312</v>
      </c>
      <c r="G1750" s="6" t="s">
        <v>1662</v>
      </c>
      <c r="H1750" s="34">
        <v>4.0113208000000003E-5</v>
      </c>
      <c r="I1750" s="35">
        <v>12700</v>
      </c>
      <c r="J1750" s="34">
        <v>2.98467E-5</v>
      </c>
      <c r="K1750" s="35">
        <v>7609</v>
      </c>
      <c r="L1750" s="34">
        <v>1.2213560000000001E-4</v>
      </c>
      <c r="M1750" s="35">
        <v>11061.7</v>
      </c>
      <c r="N1750" s="34">
        <v>7.5660499999999998E-5</v>
      </c>
      <c r="O1750" s="35">
        <v>58</v>
      </c>
      <c r="P1750" s="34">
        <v>8.9812699999999995E-5</v>
      </c>
      <c r="Q1750" s="35">
        <v>476</v>
      </c>
      <c r="R1750" s="34">
        <v>3.2308899999999998E-5</v>
      </c>
      <c r="S1750" s="35">
        <v>127</v>
      </c>
      <c r="T1750" s="34">
        <v>3.1539699999999999E-5</v>
      </c>
      <c r="U1750" s="35">
        <v>739.5</v>
      </c>
      <c r="V1750" s="34">
        <v>3.5622900000000001E-5</v>
      </c>
      <c r="W1750" s="35">
        <v>11061.7</v>
      </c>
    </row>
    <row r="1751" spans="1:23" ht="14.45" x14ac:dyDescent="0.3">
      <c r="A1751" s="6" t="s">
        <v>31</v>
      </c>
      <c r="B1751" s="6" t="s">
        <v>191</v>
      </c>
      <c r="C1751" s="6" t="s">
        <v>39</v>
      </c>
      <c r="D1751" s="6" t="s">
        <v>33</v>
      </c>
      <c r="E1751" s="6" t="s">
        <v>40</v>
      </c>
      <c r="F1751" s="24" t="str">
        <f>+TabIPW[[#This Row],[WK]]&amp;TabIPW[[#This Row],[PK]]&amp;TabIPW[[#This Row],[GK]]</f>
        <v>240401</v>
      </c>
      <c r="G1751" s="6" t="s">
        <v>1663</v>
      </c>
      <c r="H1751" s="34">
        <v>3.926988E-5</v>
      </c>
      <c r="I1751" s="35">
        <v>12433</v>
      </c>
      <c r="J1751" s="34">
        <v>2.938E-5</v>
      </c>
      <c r="K1751" s="35">
        <v>7490</v>
      </c>
      <c r="L1751" s="34">
        <v>1.181951E-4</v>
      </c>
      <c r="M1751" s="35">
        <v>10704.81</v>
      </c>
      <c r="N1751" s="34">
        <v>5.8702100000000002E-5</v>
      </c>
      <c r="O1751" s="35">
        <v>45</v>
      </c>
      <c r="P1751" s="34">
        <v>7.4529400000000005E-5</v>
      </c>
      <c r="Q1751" s="35">
        <v>395</v>
      </c>
      <c r="R1751" s="34">
        <v>6.2328099999999997E-5</v>
      </c>
      <c r="S1751" s="35">
        <v>245</v>
      </c>
      <c r="T1751" s="34">
        <v>2.9876400000000001E-5</v>
      </c>
      <c r="U1751" s="35">
        <v>700.5</v>
      </c>
      <c r="V1751" s="34">
        <v>3.4473600000000001E-5</v>
      </c>
      <c r="W1751" s="35">
        <v>10704.81</v>
      </c>
    </row>
    <row r="1752" spans="1:23" ht="14.45" x14ac:dyDescent="0.3">
      <c r="A1752" s="6" t="s">
        <v>31</v>
      </c>
      <c r="B1752" s="6" t="s">
        <v>191</v>
      </c>
      <c r="C1752" s="6" t="s">
        <v>39</v>
      </c>
      <c r="D1752" s="6" t="s">
        <v>32</v>
      </c>
      <c r="E1752" s="6" t="s">
        <v>36</v>
      </c>
      <c r="F1752" s="24" t="str">
        <f>+TabIPW[[#This Row],[WK]]&amp;TabIPW[[#This Row],[PK]]&amp;TabIPW[[#This Row],[GK]]</f>
        <v>240402</v>
      </c>
      <c r="G1752" s="6" t="s">
        <v>1664</v>
      </c>
      <c r="H1752" s="34">
        <v>1.1452792E-5</v>
      </c>
      <c r="I1752" s="35">
        <v>3626</v>
      </c>
      <c r="J1752" s="34">
        <v>8.5825999999999998E-6</v>
      </c>
      <c r="K1752" s="35">
        <v>2188</v>
      </c>
      <c r="L1752" s="34">
        <v>3.4470900000000002E-5</v>
      </c>
      <c r="M1752" s="35">
        <v>3121.99</v>
      </c>
      <c r="N1752" s="34">
        <v>2.86988E-5</v>
      </c>
      <c r="O1752" s="35">
        <v>22</v>
      </c>
      <c r="P1752" s="34">
        <v>2.1698399999999999E-5</v>
      </c>
      <c r="Q1752" s="35">
        <v>115</v>
      </c>
      <c r="R1752" s="34">
        <v>1.5009599999999999E-5</v>
      </c>
      <c r="S1752" s="35">
        <v>59</v>
      </c>
      <c r="T1752" s="34">
        <v>6.1971000000000003E-6</v>
      </c>
      <c r="U1752" s="35">
        <v>145.30000000000001</v>
      </c>
      <c r="V1752" s="34">
        <v>1.0054000000000001E-5</v>
      </c>
      <c r="W1752" s="35">
        <v>3121.99</v>
      </c>
    </row>
    <row r="1753" spans="1:23" ht="14.45" x14ac:dyDescent="0.3">
      <c r="A1753" s="6" t="s">
        <v>31</v>
      </c>
      <c r="B1753" s="6" t="s">
        <v>191</v>
      </c>
      <c r="C1753" s="6" t="s">
        <v>39</v>
      </c>
      <c r="D1753" s="6" t="s">
        <v>37</v>
      </c>
      <c r="E1753" s="6" t="s">
        <v>36</v>
      </c>
      <c r="F1753" s="24" t="str">
        <f>+TabIPW[[#This Row],[WK]]&amp;TabIPW[[#This Row],[PK]]&amp;TabIPW[[#This Row],[GK]]</f>
        <v>240403</v>
      </c>
      <c r="G1753" s="6" t="s">
        <v>1499</v>
      </c>
      <c r="H1753" s="34">
        <v>1.8461552000000002E-5</v>
      </c>
      <c r="I1753" s="35">
        <v>5845</v>
      </c>
      <c r="J1753" s="34">
        <v>1.38231E-5</v>
      </c>
      <c r="K1753" s="35">
        <v>3524</v>
      </c>
      <c r="L1753" s="34">
        <v>5.5565900000000003E-5</v>
      </c>
      <c r="M1753" s="35">
        <v>5032.55</v>
      </c>
      <c r="N1753" s="34">
        <v>4.0439199999999997E-5</v>
      </c>
      <c r="O1753" s="35">
        <v>31</v>
      </c>
      <c r="P1753" s="34">
        <v>3.8868500000000002E-5</v>
      </c>
      <c r="Q1753" s="35">
        <v>206</v>
      </c>
      <c r="R1753" s="34">
        <v>1.98432E-5</v>
      </c>
      <c r="S1753" s="35">
        <v>78</v>
      </c>
      <c r="T1753" s="34">
        <v>1.2624400000000001E-5</v>
      </c>
      <c r="U1753" s="35">
        <v>296</v>
      </c>
      <c r="V1753" s="34">
        <v>1.6206699999999998E-5</v>
      </c>
      <c r="W1753" s="35">
        <v>5032.55</v>
      </c>
    </row>
    <row r="1754" spans="1:23" ht="14.45" x14ac:dyDescent="0.3">
      <c r="A1754" s="6" t="s">
        <v>31</v>
      </c>
      <c r="B1754" s="6" t="s">
        <v>191</v>
      </c>
      <c r="C1754" s="6" t="s">
        <v>39</v>
      </c>
      <c r="D1754" s="6" t="s">
        <v>39</v>
      </c>
      <c r="E1754" s="6" t="s">
        <v>36</v>
      </c>
      <c r="F1754" s="24" t="str">
        <f>+TabIPW[[#This Row],[WK]]&amp;TabIPW[[#This Row],[PK]]&amp;TabIPW[[#This Row],[GK]]</f>
        <v>240404</v>
      </c>
      <c r="G1754" s="6" t="s">
        <v>1665</v>
      </c>
      <c r="H1754" s="34">
        <v>1.6970728E-5</v>
      </c>
      <c r="I1754" s="35">
        <v>5373</v>
      </c>
      <c r="J1754" s="34">
        <v>1.2622800000000001E-5</v>
      </c>
      <c r="K1754" s="35">
        <v>3218</v>
      </c>
      <c r="L1754" s="34">
        <v>5.1078700000000003E-5</v>
      </c>
      <c r="M1754" s="35">
        <v>4626.1499999999996</v>
      </c>
      <c r="N1754" s="34">
        <v>2.21763E-5</v>
      </c>
      <c r="O1754" s="35">
        <v>17</v>
      </c>
      <c r="P1754" s="34">
        <v>3.3774099999999999E-5</v>
      </c>
      <c r="Q1754" s="35">
        <v>179</v>
      </c>
      <c r="R1754" s="34">
        <v>1.34832E-5</v>
      </c>
      <c r="S1754" s="35">
        <v>53</v>
      </c>
      <c r="T1754" s="34">
        <v>1.5678199999999998E-5</v>
      </c>
      <c r="U1754" s="35">
        <v>367.6</v>
      </c>
      <c r="V1754" s="34">
        <v>1.4898E-5</v>
      </c>
      <c r="W1754" s="35">
        <v>4626.1499999999996</v>
      </c>
    </row>
    <row r="1755" spans="1:23" ht="14.45" x14ac:dyDescent="0.3">
      <c r="A1755" s="6" t="s">
        <v>31</v>
      </c>
      <c r="B1755" s="6" t="s">
        <v>191</v>
      </c>
      <c r="C1755" s="6" t="s">
        <v>39</v>
      </c>
      <c r="D1755" s="6" t="s">
        <v>42</v>
      </c>
      <c r="E1755" s="6" t="s">
        <v>36</v>
      </c>
      <c r="F1755" s="24" t="str">
        <f>+TabIPW[[#This Row],[WK]]&amp;TabIPW[[#This Row],[PK]]&amp;TabIPW[[#This Row],[GK]]</f>
        <v>240405</v>
      </c>
      <c r="G1755" s="6" t="s">
        <v>1666</v>
      </c>
      <c r="H1755" s="34">
        <v>4.0700688000000002E-5</v>
      </c>
      <c r="I1755" s="35">
        <v>12886</v>
      </c>
      <c r="J1755" s="34">
        <v>3.1168699999999999E-5</v>
      </c>
      <c r="K1755" s="35">
        <v>7946</v>
      </c>
      <c r="L1755" s="34">
        <v>1.2250170000000001E-4</v>
      </c>
      <c r="M1755" s="35">
        <v>11094.85</v>
      </c>
      <c r="N1755" s="34">
        <v>7.6965000000000006E-5</v>
      </c>
      <c r="O1755" s="35">
        <v>59</v>
      </c>
      <c r="P1755" s="34">
        <v>8.1887999999999999E-5</v>
      </c>
      <c r="Q1755" s="35">
        <v>434</v>
      </c>
      <c r="R1755" s="34">
        <v>4.68097E-5</v>
      </c>
      <c r="S1755" s="35">
        <v>184</v>
      </c>
      <c r="T1755" s="34">
        <v>2.5108100000000001E-5</v>
      </c>
      <c r="U1755" s="35">
        <v>588.70000000000005</v>
      </c>
      <c r="V1755" s="34">
        <v>3.5729699999999998E-5</v>
      </c>
      <c r="W1755" s="35">
        <v>11094.85</v>
      </c>
    </row>
    <row r="1756" spans="1:23" ht="14.45" x14ac:dyDescent="0.3">
      <c r="A1756" s="6" t="s">
        <v>31</v>
      </c>
      <c r="B1756" s="6" t="s">
        <v>191</v>
      </c>
      <c r="C1756" s="6" t="s">
        <v>39</v>
      </c>
      <c r="D1756" s="6" t="s">
        <v>44</v>
      </c>
      <c r="E1756" s="6" t="s">
        <v>40</v>
      </c>
      <c r="F1756" s="24" t="str">
        <f>+TabIPW[[#This Row],[WK]]&amp;TabIPW[[#This Row],[PK]]&amp;TabIPW[[#This Row],[GK]]</f>
        <v>240406</v>
      </c>
      <c r="G1756" s="6" t="s">
        <v>1667</v>
      </c>
      <c r="H1756" s="34">
        <v>2.7324359999999999E-5</v>
      </c>
      <c r="I1756" s="35">
        <v>8651</v>
      </c>
      <c r="J1756" s="34">
        <v>2.0389499999999998E-5</v>
      </c>
      <c r="K1756" s="35">
        <v>5198</v>
      </c>
      <c r="L1756" s="34">
        <v>8.2241299999999995E-5</v>
      </c>
      <c r="M1756" s="35">
        <v>7448.51</v>
      </c>
      <c r="N1756" s="34">
        <v>5.3484099999999998E-5</v>
      </c>
      <c r="O1756" s="35">
        <v>41</v>
      </c>
      <c r="P1756" s="34">
        <v>5.0944099999999999E-5</v>
      </c>
      <c r="Q1756" s="35">
        <v>270</v>
      </c>
      <c r="R1756" s="34">
        <v>4.3502499999999999E-5</v>
      </c>
      <c r="S1756" s="35">
        <v>171</v>
      </c>
      <c r="T1756" s="34">
        <v>1.36395E-5</v>
      </c>
      <c r="U1756" s="35">
        <v>319.8</v>
      </c>
      <c r="V1756" s="34">
        <v>2.3986999999999999E-5</v>
      </c>
      <c r="W1756" s="35">
        <v>7448.51</v>
      </c>
    </row>
    <row r="1757" spans="1:23" ht="14.45" x14ac:dyDescent="0.3">
      <c r="A1757" s="6" t="s">
        <v>31</v>
      </c>
      <c r="B1757" s="6" t="s">
        <v>191</v>
      </c>
      <c r="C1757" s="6" t="s">
        <v>39</v>
      </c>
      <c r="D1757" s="6" t="s">
        <v>51</v>
      </c>
      <c r="E1757" s="6" t="s">
        <v>36</v>
      </c>
      <c r="F1757" s="24" t="str">
        <f>+TabIPW[[#This Row],[WK]]&amp;TabIPW[[#This Row],[PK]]&amp;TabIPW[[#This Row],[GK]]</f>
        <v>240407</v>
      </c>
      <c r="G1757" s="6" t="s">
        <v>1668</v>
      </c>
      <c r="H1757" s="34">
        <v>3.4181504000000002E-5</v>
      </c>
      <c r="I1757" s="35">
        <v>10822</v>
      </c>
      <c r="J1757" s="34">
        <v>2.5743799999999999E-5</v>
      </c>
      <c r="K1757" s="35">
        <v>6563</v>
      </c>
      <c r="L1757" s="34">
        <v>1.0288E-4</v>
      </c>
      <c r="M1757" s="35">
        <v>9317.74</v>
      </c>
      <c r="N1757" s="34">
        <v>7.9573999999999994E-5</v>
      </c>
      <c r="O1757" s="35">
        <v>61</v>
      </c>
      <c r="P1757" s="34">
        <v>7.7359600000000004E-5</v>
      </c>
      <c r="Q1757" s="35">
        <v>410</v>
      </c>
      <c r="R1757" s="34">
        <v>4.04497E-5</v>
      </c>
      <c r="S1757" s="35">
        <v>159</v>
      </c>
      <c r="T1757" s="34">
        <v>2.51337E-5</v>
      </c>
      <c r="U1757" s="35">
        <v>589.29999999999995</v>
      </c>
      <c r="V1757" s="34">
        <v>3.0006699999999999E-5</v>
      </c>
      <c r="W1757" s="35">
        <v>9317.74</v>
      </c>
    </row>
    <row r="1758" spans="1:23" ht="14.45" x14ac:dyDescent="0.3">
      <c r="A1758" s="6" t="s">
        <v>31</v>
      </c>
      <c r="B1758" s="6" t="s">
        <v>191</v>
      </c>
      <c r="C1758" s="6" t="s">
        <v>39</v>
      </c>
      <c r="D1758" s="6" t="s">
        <v>75</v>
      </c>
      <c r="E1758" s="6" t="s">
        <v>36</v>
      </c>
      <c r="F1758" s="24" t="str">
        <f>+TabIPW[[#This Row],[WK]]&amp;TabIPW[[#This Row],[PK]]&amp;TabIPW[[#This Row],[GK]]</f>
        <v>240408</v>
      </c>
      <c r="G1758" s="6" t="s">
        <v>1669</v>
      </c>
      <c r="H1758" s="34">
        <v>1.4715544E-5</v>
      </c>
      <c r="I1758" s="35">
        <v>4659</v>
      </c>
      <c r="J1758" s="34">
        <v>1.1622499999999999E-5</v>
      </c>
      <c r="K1758" s="35">
        <v>2963</v>
      </c>
      <c r="L1758" s="34">
        <v>4.42911E-5</v>
      </c>
      <c r="M1758" s="35">
        <v>4011.4</v>
      </c>
      <c r="N1758" s="34">
        <v>4.0439199999999997E-5</v>
      </c>
      <c r="O1758" s="35">
        <v>31</v>
      </c>
      <c r="P1758" s="34">
        <v>3.0377799999999999E-5</v>
      </c>
      <c r="Q1758" s="35">
        <v>161</v>
      </c>
      <c r="R1758" s="34">
        <v>1.42464E-5</v>
      </c>
      <c r="S1758" s="35">
        <v>56</v>
      </c>
      <c r="T1758" s="34">
        <v>1.0236E-5</v>
      </c>
      <c r="U1758" s="35">
        <v>240</v>
      </c>
      <c r="V1758" s="34">
        <v>1.2918199999999999E-5</v>
      </c>
      <c r="W1758" s="35">
        <v>4011.4</v>
      </c>
    </row>
    <row r="1759" spans="1:23" ht="14.45" x14ac:dyDescent="0.3">
      <c r="A1759" s="6" t="s">
        <v>31</v>
      </c>
      <c r="B1759" s="6" t="s">
        <v>191</v>
      </c>
      <c r="C1759" s="6" t="s">
        <v>39</v>
      </c>
      <c r="D1759" s="6" t="s">
        <v>77</v>
      </c>
      <c r="E1759" s="6" t="s">
        <v>36</v>
      </c>
      <c r="F1759" s="24" t="str">
        <f>+TabIPW[[#This Row],[WK]]&amp;TabIPW[[#This Row],[PK]]&amp;TabIPW[[#This Row],[GK]]</f>
        <v>240409</v>
      </c>
      <c r="G1759" s="6" t="s">
        <v>1670</v>
      </c>
      <c r="H1759" s="34">
        <v>1.4267032E-5</v>
      </c>
      <c r="I1759" s="35">
        <v>4517</v>
      </c>
      <c r="J1759" s="34">
        <v>1.06654E-5</v>
      </c>
      <c r="K1759" s="35">
        <v>2719</v>
      </c>
      <c r="L1759" s="34">
        <v>4.2941200000000001E-5</v>
      </c>
      <c r="M1759" s="35">
        <v>3889.14</v>
      </c>
      <c r="N1759" s="34">
        <v>4.3048199999999999E-5</v>
      </c>
      <c r="O1759" s="35">
        <v>33</v>
      </c>
      <c r="P1759" s="34">
        <v>2.9811800000000001E-5</v>
      </c>
      <c r="Q1759" s="35">
        <v>158</v>
      </c>
      <c r="R1759" s="34">
        <v>2.3913700000000001E-5</v>
      </c>
      <c r="S1759" s="35">
        <v>94</v>
      </c>
      <c r="T1759" s="34">
        <v>7.0117000000000001E-6</v>
      </c>
      <c r="U1759" s="35">
        <v>164.4</v>
      </c>
      <c r="V1759" s="34">
        <v>1.25245E-5</v>
      </c>
      <c r="W1759" s="35">
        <v>3889.14</v>
      </c>
    </row>
    <row r="1760" spans="1:23" ht="14.45" x14ac:dyDescent="0.3">
      <c r="A1760" s="6" t="s">
        <v>31</v>
      </c>
      <c r="B1760" s="6" t="s">
        <v>191</v>
      </c>
      <c r="C1760" s="6" t="s">
        <v>39</v>
      </c>
      <c r="D1760" s="6" t="s">
        <v>90</v>
      </c>
      <c r="E1760" s="6" t="s">
        <v>36</v>
      </c>
      <c r="F1760" s="24" t="str">
        <f>+TabIPW[[#This Row],[WK]]&amp;TabIPW[[#This Row],[PK]]&amp;TabIPW[[#This Row],[GK]]</f>
        <v>240410</v>
      </c>
      <c r="G1760" s="6" t="s">
        <v>1671</v>
      </c>
      <c r="H1760" s="34">
        <v>3.4257312000000001E-5</v>
      </c>
      <c r="I1760" s="35">
        <v>10846</v>
      </c>
      <c r="J1760" s="34">
        <v>2.6092899999999999E-5</v>
      </c>
      <c r="K1760" s="35">
        <v>6652</v>
      </c>
      <c r="L1760" s="34">
        <v>1.031083E-4</v>
      </c>
      <c r="M1760" s="35">
        <v>9338.41</v>
      </c>
      <c r="N1760" s="34">
        <v>8.6096399999999998E-5</v>
      </c>
      <c r="O1760" s="35">
        <v>66</v>
      </c>
      <c r="P1760" s="34">
        <v>6.3208500000000003E-5</v>
      </c>
      <c r="Q1760" s="35">
        <v>335</v>
      </c>
      <c r="R1760" s="34">
        <v>1.8062399999999998E-5</v>
      </c>
      <c r="S1760" s="35">
        <v>71</v>
      </c>
      <c r="T1760" s="34">
        <v>2.59142E-5</v>
      </c>
      <c r="U1760" s="35">
        <v>607.6</v>
      </c>
      <c r="V1760" s="34">
        <v>3.0073199999999999E-5</v>
      </c>
      <c r="W1760" s="35">
        <v>9338.41</v>
      </c>
    </row>
    <row r="1761" spans="1:23" ht="14.45" x14ac:dyDescent="0.3">
      <c r="A1761" s="6" t="s">
        <v>31</v>
      </c>
      <c r="B1761" s="6" t="s">
        <v>191</v>
      </c>
      <c r="C1761" s="6" t="s">
        <v>39</v>
      </c>
      <c r="D1761" s="6" t="s">
        <v>92</v>
      </c>
      <c r="E1761" s="6" t="s">
        <v>36</v>
      </c>
      <c r="F1761" s="24" t="str">
        <f>+TabIPW[[#This Row],[WK]]&amp;TabIPW[[#This Row],[PK]]&amp;TabIPW[[#This Row],[GK]]</f>
        <v>240411</v>
      </c>
      <c r="G1761" s="6" t="s">
        <v>1672</v>
      </c>
      <c r="H1761" s="34">
        <v>4.8467488000000004E-5</v>
      </c>
      <c r="I1761" s="35">
        <v>15345</v>
      </c>
      <c r="J1761" s="34">
        <v>3.66642E-5</v>
      </c>
      <c r="K1761" s="35">
        <v>9347</v>
      </c>
      <c r="L1761" s="34">
        <v>1.458783E-4</v>
      </c>
      <c r="M1761" s="35">
        <v>13212.05</v>
      </c>
      <c r="N1761" s="34">
        <v>1.1349069999999999E-4</v>
      </c>
      <c r="O1761" s="35">
        <v>87</v>
      </c>
      <c r="P1761" s="34">
        <v>1.2509620000000001E-4</v>
      </c>
      <c r="Q1761" s="35">
        <v>663</v>
      </c>
      <c r="R1761" s="34">
        <v>4.7064100000000002E-5</v>
      </c>
      <c r="S1761" s="35">
        <v>185</v>
      </c>
      <c r="T1761" s="34">
        <v>3.3390799999999999E-5</v>
      </c>
      <c r="U1761" s="35">
        <v>782.9</v>
      </c>
      <c r="V1761" s="34">
        <v>4.2547799999999999E-5</v>
      </c>
      <c r="W1761" s="35">
        <v>13212.05</v>
      </c>
    </row>
    <row r="1762" spans="1:23" ht="14.45" x14ac:dyDescent="0.3">
      <c r="A1762" s="6" t="s">
        <v>31</v>
      </c>
      <c r="B1762" s="6" t="s">
        <v>191</v>
      </c>
      <c r="C1762" s="6" t="s">
        <v>39</v>
      </c>
      <c r="D1762" s="6" t="s">
        <v>93</v>
      </c>
      <c r="E1762" s="6" t="s">
        <v>36</v>
      </c>
      <c r="F1762" s="24" t="str">
        <f>+TabIPW[[#This Row],[WK]]&amp;TabIPW[[#This Row],[PK]]&amp;TabIPW[[#This Row],[GK]]</f>
        <v>240412</v>
      </c>
      <c r="G1762" s="6" t="s">
        <v>1673</v>
      </c>
      <c r="H1762" s="34">
        <v>2.6067263999999998E-5</v>
      </c>
      <c r="I1762" s="35">
        <v>8253</v>
      </c>
      <c r="J1762" s="34">
        <v>1.94167E-5</v>
      </c>
      <c r="K1762" s="35">
        <v>4950</v>
      </c>
      <c r="L1762" s="34">
        <v>7.8457700000000006E-5</v>
      </c>
      <c r="M1762" s="35">
        <v>7105.83</v>
      </c>
      <c r="N1762" s="34">
        <v>5.3484099999999998E-5</v>
      </c>
      <c r="O1762" s="35">
        <v>41</v>
      </c>
      <c r="P1762" s="34">
        <v>5.8868800000000001E-5</v>
      </c>
      <c r="Q1762" s="35">
        <v>312</v>
      </c>
      <c r="R1762" s="34">
        <v>2.4422499999999999E-5</v>
      </c>
      <c r="S1762" s="35">
        <v>96</v>
      </c>
      <c r="T1762" s="34">
        <v>2.1248300000000001E-5</v>
      </c>
      <c r="U1762" s="35">
        <v>498.2</v>
      </c>
      <c r="V1762" s="34">
        <v>2.2883499999999999E-5</v>
      </c>
      <c r="W1762" s="35">
        <v>7105.83</v>
      </c>
    </row>
    <row r="1763" spans="1:23" ht="14.45" x14ac:dyDescent="0.3">
      <c r="A1763" s="6" t="s">
        <v>31</v>
      </c>
      <c r="B1763" s="6" t="s">
        <v>191</v>
      </c>
      <c r="C1763" s="6" t="s">
        <v>39</v>
      </c>
      <c r="D1763" s="6" t="s">
        <v>95</v>
      </c>
      <c r="E1763" s="6" t="s">
        <v>36</v>
      </c>
      <c r="F1763" s="24" t="str">
        <f>+TabIPW[[#This Row],[WK]]&amp;TabIPW[[#This Row],[PK]]&amp;TabIPW[[#This Row],[GK]]</f>
        <v>240413</v>
      </c>
      <c r="G1763" s="6" t="s">
        <v>1674</v>
      </c>
      <c r="H1763" s="34">
        <v>3.9209872000000002E-5</v>
      </c>
      <c r="I1763" s="35">
        <v>12414</v>
      </c>
      <c r="J1763" s="34">
        <v>2.9850699999999999E-5</v>
      </c>
      <c r="K1763" s="35">
        <v>7610</v>
      </c>
      <c r="L1763" s="34">
        <v>1.1801450000000001E-4</v>
      </c>
      <c r="M1763" s="35">
        <v>10688.45</v>
      </c>
      <c r="N1763" s="34">
        <v>6.2615599999999997E-5</v>
      </c>
      <c r="O1763" s="35">
        <v>48</v>
      </c>
      <c r="P1763" s="34">
        <v>8.3020099999999995E-5</v>
      </c>
      <c r="Q1763" s="35">
        <v>440</v>
      </c>
      <c r="R1763" s="34">
        <v>3.1800100000000001E-5</v>
      </c>
      <c r="S1763" s="35">
        <v>125</v>
      </c>
      <c r="T1763" s="34">
        <v>3.3271300000000001E-5</v>
      </c>
      <c r="U1763" s="35">
        <v>780.1</v>
      </c>
      <c r="V1763" s="34">
        <v>3.4420900000000001E-5</v>
      </c>
      <c r="W1763" s="35">
        <v>10688.45</v>
      </c>
    </row>
    <row r="1764" spans="1:23" ht="14.45" x14ac:dyDescent="0.3">
      <c r="A1764" s="6" t="s">
        <v>31</v>
      </c>
      <c r="B1764" s="6" t="s">
        <v>191</v>
      </c>
      <c r="C1764" s="6" t="s">
        <v>39</v>
      </c>
      <c r="D1764" s="6" t="s">
        <v>97</v>
      </c>
      <c r="E1764" s="6" t="s">
        <v>36</v>
      </c>
      <c r="F1764" s="24" t="str">
        <f>+TabIPW[[#This Row],[WK]]&amp;TabIPW[[#This Row],[PK]]&amp;TabIPW[[#This Row],[GK]]</f>
        <v>240414</v>
      </c>
      <c r="G1764" s="6" t="s">
        <v>1675</v>
      </c>
      <c r="H1764" s="34">
        <v>1.1178E-5</v>
      </c>
      <c r="I1764" s="35">
        <v>3539</v>
      </c>
      <c r="J1764" s="34">
        <v>8.3943000000000003E-6</v>
      </c>
      <c r="K1764" s="35">
        <v>2140</v>
      </c>
      <c r="L1764" s="34">
        <v>3.3643799999999998E-5</v>
      </c>
      <c r="M1764" s="35">
        <v>3047.08</v>
      </c>
      <c r="N1764" s="34">
        <v>3.1307799999999999E-5</v>
      </c>
      <c r="O1764" s="35">
        <v>24</v>
      </c>
      <c r="P1764" s="34">
        <v>2.22645E-5</v>
      </c>
      <c r="Q1764" s="35">
        <v>118</v>
      </c>
      <c r="R1764" s="34">
        <v>1.7553600000000001E-5</v>
      </c>
      <c r="S1764" s="35">
        <v>69</v>
      </c>
      <c r="T1764" s="34">
        <v>7.0798999999999998E-6</v>
      </c>
      <c r="U1764" s="35">
        <v>166</v>
      </c>
      <c r="V1764" s="34">
        <v>9.8128000000000003E-6</v>
      </c>
      <c r="W1764" s="35">
        <v>3047.08</v>
      </c>
    </row>
    <row r="1765" spans="1:23" ht="14.45" x14ac:dyDescent="0.3">
      <c r="A1765" s="6" t="s">
        <v>31</v>
      </c>
      <c r="B1765" s="6" t="s">
        <v>191</v>
      </c>
      <c r="C1765" s="6" t="s">
        <v>39</v>
      </c>
      <c r="D1765" s="6" t="s">
        <v>130</v>
      </c>
      <c r="E1765" s="6" t="s">
        <v>36</v>
      </c>
      <c r="F1765" s="24" t="str">
        <f>+TabIPW[[#This Row],[WK]]&amp;TabIPW[[#This Row],[PK]]&amp;TabIPW[[#This Row],[GK]]</f>
        <v>240415</v>
      </c>
      <c r="G1765" s="6" t="s">
        <v>1676</v>
      </c>
      <c r="H1765" s="34">
        <v>2.9895392E-5</v>
      </c>
      <c r="I1765" s="35">
        <v>9465</v>
      </c>
      <c r="J1765" s="34">
        <v>2.30803E-5</v>
      </c>
      <c r="K1765" s="35">
        <v>5884</v>
      </c>
      <c r="L1765" s="34">
        <v>8.9979699999999995E-5</v>
      </c>
      <c r="M1765" s="35">
        <v>8149.37</v>
      </c>
      <c r="N1765" s="34">
        <v>6.0006600000000002E-5</v>
      </c>
      <c r="O1765" s="35">
        <v>46</v>
      </c>
      <c r="P1765" s="34">
        <v>6.2642400000000002E-5</v>
      </c>
      <c r="Q1765" s="35">
        <v>332</v>
      </c>
      <c r="R1765" s="34">
        <v>4.1976099999999999E-5</v>
      </c>
      <c r="S1765" s="35">
        <v>165</v>
      </c>
      <c r="T1765" s="34">
        <v>2.04891E-5</v>
      </c>
      <c r="U1765" s="35">
        <v>480.4</v>
      </c>
      <c r="V1765" s="34">
        <v>2.6244099999999998E-5</v>
      </c>
      <c r="W1765" s="35">
        <v>8149.37</v>
      </c>
    </row>
    <row r="1766" spans="1:23" ht="14.45" x14ac:dyDescent="0.3">
      <c r="A1766" s="6" t="s">
        <v>31</v>
      </c>
      <c r="B1766" s="6" t="s">
        <v>191</v>
      </c>
      <c r="C1766" s="6" t="s">
        <v>39</v>
      </c>
      <c r="D1766" s="6" t="s">
        <v>134</v>
      </c>
      <c r="E1766" s="6" t="s">
        <v>36</v>
      </c>
      <c r="F1766" s="24" t="str">
        <f>+TabIPW[[#This Row],[WK]]&amp;TabIPW[[#This Row],[PK]]&amp;TabIPW[[#This Row],[GK]]</f>
        <v>240416</v>
      </c>
      <c r="G1766" s="6" t="s">
        <v>1677</v>
      </c>
      <c r="H1766" s="34">
        <v>9.1439120000000001E-6</v>
      </c>
      <c r="I1766" s="35">
        <v>2895</v>
      </c>
      <c r="J1766" s="34">
        <v>6.7978000000000004E-6</v>
      </c>
      <c r="K1766" s="35">
        <v>1733</v>
      </c>
      <c r="L1766" s="34">
        <v>2.7521600000000001E-5</v>
      </c>
      <c r="M1766" s="35">
        <v>2492.6</v>
      </c>
      <c r="N1766" s="34">
        <v>1.9567399999999998E-5</v>
      </c>
      <c r="O1766" s="35">
        <v>15</v>
      </c>
      <c r="P1766" s="34">
        <v>1.90569E-5</v>
      </c>
      <c r="Q1766" s="35">
        <v>101</v>
      </c>
      <c r="R1766" s="34">
        <v>4.8335999999999998E-6</v>
      </c>
      <c r="S1766" s="35">
        <v>19</v>
      </c>
      <c r="T1766" s="34">
        <v>7.5063999999999998E-6</v>
      </c>
      <c r="U1766" s="35">
        <v>176</v>
      </c>
      <c r="V1766" s="34">
        <v>8.0270999999999998E-6</v>
      </c>
      <c r="W1766" s="35">
        <v>2492.6</v>
      </c>
    </row>
    <row r="1767" spans="1:23" ht="14.45" x14ac:dyDescent="0.3">
      <c r="A1767" s="6" t="s">
        <v>31</v>
      </c>
      <c r="B1767" s="6" t="s">
        <v>191</v>
      </c>
      <c r="C1767" s="6" t="s">
        <v>42</v>
      </c>
      <c r="D1767" s="6" t="s">
        <v>33</v>
      </c>
      <c r="E1767" s="6" t="s">
        <v>34</v>
      </c>
      <c r="F1767" s="24" t="str">
        <f>+TabIPW[[#This Row],[WK]]&amp;TabIPW[[#This Row],[PK]]&amp;TabIPW[[#This Row],[GK]]</f>
        <v>240501</v>
      </c>
      <c r="G1767" s="6" t="s">
        <v>1678</v>
      </c>
      <c r="H1767" s="34">
        <v>1.1250332800000001E-4</v>
      </c>
      <c r="I1767" s="35">
        <v>35619</v>
      </c>
      <c r="J1767" s="34">
        <v>8.4672299999999999E-5</v>
      </c>
      <c r="K1767" s="35">
        <v>21586</v>
      </c>
      <c r="L1767" s="34">
        <v>3.5591879999999999E-4</v>
      </c>
      <c r="M1767" s="35">
        <v>32235.200000000001</v>
      </c>
      <c r="N1767" s="34">
        <v>2.1263210000000001E-4</v>
      </c>
      <c r="O1767" s="35">
        <v>163</v>
      </c>
      <c r="P1767" s="34">
        <v>2.8358909999999998E-4</v>
      </c>
      <c r="Q1767" s="35">
        <v>1503</v>
      </c>
      <c r="R1767" s="34">
        <v>5.7748899999999999E-5</v>
      </c>
      <c r="S1767" s="35">
        <v>227</v>
      </c>
      <c r="T1767" s="34">
        <v>9.8905600000000004E-5</v>
      </c>
      <c r="U1767" s="35">
        <v>2319</v>
      </c>
      <c r="V1767" s="34">
        <v>1.038096E-4</v>
      </c>
      <c r="W1767" s="35">
        <v>32235.200000000001</v>
      </c>
    </row>
    <row r="1768" spans="1:23" ht="14.45" x14ac:dyDescent="0.3">
      <c r="A1768" s="6" t="s">
        <v>31</v>
      </c>
      <c r="B1768" s="6" t="s">
        <v>191</v>
      </c>
      <c r="C1768" s="6" t="s">
        <v>42</v>
      </c>
      <c r="D1768" s="6" t="s">
        <v>32</v>
      </c>
      <c r="E1768" s="6" t="s">
        <v>34</v>
      </c>
      <c r="F1768" s="24" t="str">
        <f>+TabIPW[[#This Row],[WK]]&amp;TabIPW[[#This Row],[PK]]&amp;TabIPW[[#This Row],[GK]]</f>
        <v>240502</v>
      </c>
      <c r="G1768" s="6" t="s">
        <v>1679</v>
      </c>
      <c r="H1768" s="34">
        <v>5.4440256000000001E-5</v>
      </c>
      <c r="I1768" s="35">
        <v>17236</v>
      </c>
      <c r="J1768" s="34">
        <v>4.1320199999999998E-5</v>
      </c>
      <c r="K1768" s="35">
        <v>10534</v>
      </c>
      <c r="L1768" s="34">
        <v>1.7222870000000001E-4</v>
      </c>
      <c r="M1768" s="35">
        <v>15598.58</v>
      </c>
      <c r="N1768" s="34">
        <v>1.2262220000000001E-4</v>
      </c>
      <c r="O1768" s="35">
        <v>94</v>
      </c>
      <c r="P1768" s="34">
        <v>1.2019049999999999E-4</v>
      </c>
      <c r="Q1768" s="35">
        <v>637</v>
      </c>
      <c r="R1768" s="34">
        <v>6.02929E-5</v>
      </c>
      <c r="S1768" s="35">
        <v>237</v>
      </c>
      <c r="T1768" s="34">
        <v>4.73843E-5</v>
      </c>
      <c r="U1768" s="35">
        <v>1111</v>
      </c>
      <c r="V1768" s="34">
        <v>5.0233399999999999E-5</v>
      </c>
      <c r="W1768" s="35">
        <v>15598.58</v>
      </c>
    </row>
    <row r="1769" spans="1:23" ht="14.45" x14ac:dyDescent="0.3">
      <c r="A1769" s="6" t="s">
        <v>31</v>
      </c>
      <c r="B1769" s="6" t="s">
        <v>191</v>
      </c>
      <c r="C1769" s="6" t="s">
        <v>42</v>
      </c>
      <c r="D1769" s="6" t="s">
        <v>37</v>
      </c>
      <c r="E1769" s="6" t="s">
        <v>36</v>
      </c>
      <c r="F1769" s="24" t="str">
        <f>+TabIPW[[#This Row],[WK]]&amp;TabIPW[[#This Row],[PK]]&amp;TabIPW[[#This Row],[GK]]</f>
        <v>240503</v>
      </c>
      <c r="G1769" s="6" t="s">
        <v>1680</v>
      </c>
      <c r="H1769" s="34">
        <v>4.0021607999999998E-5</v>
      </c>
      <c r="I1769" s="35">
        <v>12671</v>
      </c>
      <c r="J1769" s="34">
        <v>2.9215200000000001E-5</v>
      </c>
      <c r="K1769" s="35">
        <v>7448</v>
      </c>
      <c r="L1769" s="34">
        <v>1.2661359999999999E-4</v>
      </c>
      <c r="M1769" s="35">
        <v>11467.26</v>
      </c>
      <c r="N1769" s="34">
        <v>8.8705399999999999E-5</v>
      </c>
      <c r="O1769" s="35">
        <v>68</v>
      </c>
      <c r="P1769" s="34">
        <v>1.1320919999999999E-4</v>
      </c>
      <c r="Q1769" s="35">
        <v>600</v>
      </c>
      <c r="R1769" s="34">
        <v>1.09392E-5</v>
      </c>
      <c r="S1769" s="35">
        <v>43</v>
      </c>
      <c r="T1769" s="34">
        <v>3.4090200000000001E-5</v>
      </c>
      <c r="U1769" s="35">
        <v>799.3</v>
      </c>
      <c r="V1769" s="34">
        <v>3.6928999999999998E-5</v>
      </c>
      <c r="W1769" s="35">
        <v>11467.26</v>
      </c>
    </row>
    <row r="1770" spans="1:23" ht="14.45" x14ac:dyDescent="0.3">
      <c r="A1770" s="6" t="s">
        <v>31</v>
      </c>
      <c r="B1770" s="6" t="s">
        <v>191</v>
      </c>
      <c r="C1770" s="6" t="s">
        <v>42</v>
      </c>
      <c r="D1770" s="6" t="s">
        <v>39</v>
      </c>
      <c r="E1770" s="6" t="s">
        <v>36</v>
      </c>
      <c r="F1770" s="24" t="str">
        <f>+TabIPW[[#This Row],[WK]]&amp;TabIPW[[#This Row],[PK]]&amp;TabIPW[[#This Row],[GK]]</f>
        <v>240504</v>
      </c>
      <c r="G1770" s="6" t="s">
        <v>1681</v>
      </c>
      <c r="H1770" s="34">
        <v>4.0160583999999999E-5</v>
      </c>
      <c r="I1770" s="35">
        <v>12715</v>
      </c>
      <c r="J1770" s="34">
        <v>3.0113499999999999E-5</v>
      </c>
      <c r="K1770" s="35">
        <v>7677</v>
      </c>
      <c r="L1770" s="34">
        <v>1.2705320000000001E-4</v>
      </c>
      <c r="M1770" s="35">
        <v>11507.08</v>
      </c>
      <c r="N1770" s="34">
        <v>7.6965000000000006E-5</v>
      </c>
      <c r="O1770" s="35">
        <v>59</v>
      </c>
      <c r="P1770" s="34">
        <v>9.8492000000000005E-5</v>
      </c>
      <c r="Q1770" s="35">
        <v>522</v>
      </c>
      <c r="R1770" s="34">
        <v>2.0097599999999999E-5</v>
      </c>
      <c r="S1770" s="35">
        <v>79</v>
      </c>
      <c r="T1770" s="34">
        <v>2.47754E-5</v>
      </c>
      <c r="U1770" s="35">
        <v>580.9</v>
      </c>
      <c r="V1770" s="34">
        <v>3.7057200000000002E-5</v>
      </c>
      <c r="W1770" s="35">
        <v>11507.08</v>
      </c>
    </row>
    <row r="1771" spans="1:23" ht="14.45" x14ac:dyDescent="0.3">
      <c r="A1771" s="6" t="s">
        <v>31</v>
      </c>
      <c r="B1771" s="6" t="s">
        <v>191</v>
      </c>
      <c r="C1771" s="6" t="s">
        <v>42</v>
      </c>
      <c r="D1771" s="6" t="s">
        <v>42</v>
      </c>
      <c r="E1771" s="6" t="s">
        <v>36</v>
      </c>
      <c r="F1771" s="24" t="str">
        <f>+TabIPW[[#This Row],[WK]]&amp;TabIPW[[#This Row],[PK]]&amp;TabIPW[[#This Row],[GK]]</f>
        <v>240505</v>
      </c>
      <c r="G1771" s="6" t="s">
        <v>1682</v>
      </c>
      <c r="H1771" s="34">
        <v>3.4200455999999999E-5</v>
      </c>
      <c r="I1771" s="35">
        <v>10828</v>
      </c>
      <c r="J1771" s="34">
        <v>2.65479E-5</v>
      </c>
      <c r="K1771" s="35">
        <v>6768</v>
      </c>
      <c r="L1771" s="34">
        <v>1.081975E-4</v>
      </c>
      <c r="M1771" s="35">
        <v>9799.34</v>
      </c>
      <c r="N1771" s="34">
        <v>1.0044580000000001E-4</v>
      </c>
      <c r="O1771" s="35">
        <v>77</v>
      </c>
      <c r="P1771" s="34">
        <v>8.0944600000000004E-5</v>
      </c>
      <c r="Q1771" s="35">
        <v>429</v>
      </c>
      <c r="R1771" s="34">
        <v>3.0019299999999999E-5</v>
      </c>
      <c r="S1771" s="35">
        <v>118</v>
      </c>
      <c r="T1771" s="34">
        <v>1.8689300000000001E-5</v>
      </c>
      <c r="U1771" s="35">
        <v>438.2</v>
      </c>
      <c r="V1771" s="34">
        <v>3.1557599999999998E-5</v>
      </c>
      <c r="W1771" s="35">
        <v>9799.34</v>
      </c>
    </row>
    <row r="1772" spans="1:23" ht="14.45" x14ac:dyDescent="0.3">
      <c r="A1772" s="6" t="s">
        <v>31</v>
      </c>
      <c r="B1772" s="6" t="s">
        <v>191</v>
      </c>
      <c r="C1772" s="6" t="s">
        <v>42</v>
      </c>
      <c r="D1772" s="6" t="s">
        <v>44</v>
      </c>
      <c r="E1772" s="6" t="s">
        <v>40</v>
      </c>
      <c r="F1772" s="24" t="str">
        <f>+TabIPW[[#This Row],[WK]]&amp;TabIPW[[#This Row],[PK]]&amp;TabIPW[[#This Row],[GK]]</f>
        <v>240506</v>
      </c>
      <c r="G1772" s="6" t="s">
        <v>1683</v>
      </c>
      <c r="H1772" s="34">
        <v>2.8625671999999999E-5</v>
      </c>
      <c r="I1772" s="35">
        <v>9063</v>
      </c>
      <c r="J1772" s="34">
        <v>2.1546600000000001E-5</v>
      </c>
      <c r="K1772" s="35">
        <v>5493</v>
      </c>
      <c r="L1772" s="34">
        <v>9.0561000000000002E-5</v>
      </c>
      <c r="M1772" s="35">
        <v>8202.02</v>
      </c>
      <c r="N1772" s="34">
        <v>5.0875199999999997E-5</v>
      </c>
      <c r="O1772" s="35">
        <v>39</v>
      </c>
      <c r="P1772" s="34">
        <v>7.1321800000000006E-5</v>
      </c>
      <c r="Q1772" s="35">
        <v>378</v>
      </c>
      <c r="R1772" s="34">
        <v>9.1584000000000003E-6</v>
      </c>
      <c r="S1772" s="35">
        <v>36</v>
      </c>
      <c r="T1772" s="34">
        <v>2.3346700000000001E-5</v>
      </c>
      <c r="U1772" s="35">
        <v>547.4</v>
      </c>
      <c r="V1772" s="34">
        <v>2.6413600000000001E-5</v>
      </c>
      <c r="W1772" s="35">
        <v>8202.02</v>
      </c>
    </row>
    <row r="1773" spans="1:23" ht="14.45" x14ac:dyDescent="0.3">
      <c r="A1773" s="6" t="s">
        <v>31</v>
      </c>
      <c r="B1773" s="6" t="s">
        <v>191</v>
      </c>
      <c r="C1773" s="6" t="s">
        <v>42</v>
      </c>
      <c r="D1773" s="6" t="s">
        <v>51</v>
      </c>
      <c r="E1773" s="6" t="s">
        <v>40</v>
      </c>
      <c r="F1773" s="24" t="str">
        <f>+TabIPW[[#This Row],[WK]]&amp;TabIPW[[#This Row],[PK]]&amp;TabIPW[[#This Row],[GK]]</f>
        <v>240507</v>
      </c>
      <c r="G1773" s="6" t="s">
        <v>1684</v>
      </c>
      <c r="H1773" s="34">
        <v>2.9191040000000002E-5</v>
      </c>
      <c r="I1773" s="35">
        <v>9242</v>
      </c>
      <c r="J1773" s="34">
        <v>2.2844999999999999E-5</v>
      </c>
      <c r="K1773" s="35">
        <v>5824</v>
      </c>
      <c r="L1773" s="34">
        <v>9.2349599999999994E-5</v>
      </c>
      <c r="M1773" s="35">
        <v>8364.01</v>
      </c>
      <c r="N1773" s="34">
        <v>6.7833600000000001E-5</v>
      </c>
      <c r="O1773" s="35">
        <v>52</v>
      </c>
      <c r="P1773" s="34">
        <v>6.5283999999999994E-5</v>
      </c>
      <c r="Q1773" s="35">
        <v>346</v>
      </c>
      <c r="R1773" s="34">
        <v>3.0273700000000001E-5</v>
      </c>
      <c r="S1773" s="35">
        <v>119</v>
      </c>
      <c r="T1773" s="34">
        <v>1.75932E-5</v>
      </c>
      <c r="U1773" s="35">
        <v>412.5</v>
      </c>
      <c r="V1773" s="34">
        <v>2.6935299999999999E-5</v>
      </c>
      <c r="W1773" s="35">
        <v>8364.01</v>
      </c>
    </row>
    <row r="1774" spans="1:23" ht="14.45" x14ac:dyDescent="0.3">
      <c r="A1774" s="6" t="s">
        <v>31</v>
      </c>
      <c r="B1774" s="6" t="s">
        <v>191</v>
      </c>
      <c r="C1774" s="6" t="s">
        <v>42</v>
      </c>
      <c r="D1774" s="6" t="s">
        <v>75</v>
      </c>
      <c r="E1774" s="6" t="s">
        <v>36</v>
      </c>
      <c r="F1774" s="24" t="str">
        <f>+TabIPW[[#This Row],[WK]]&amp;TabIPW[[#This Row],[PK]]&amp;TabIPW[[#This Row],[GK]]</f>
        <v>240508</v>
      </c>
      <c r="G1774" s="6" t="s">
        <v>1685</v>
      </c>
      <c r="H1774" s="34">
        <v>1.8338368E-5</v>
      </c>
      <c r="I1774" s="35">
        <v>5806</v>
      </c>
      <c r="J1774" s="34">
        <v>1.45998E-5</v>
      </c>
      <c r="K1774" s="35">
        <v>3722</v>
      </c>
      <c r="L1774" s="34">
        <v>5.8015800000000001E-5</v>
      </c>
      <c r="M1774" s="35">
        <v>5254.43</v>
      </c>
      <c r="N1774" s="34">
        <v>3.0003300000000001E-5</v>
      </c>
      <c r="O1774" s="35">
        <v>23</v>
      </c>
      <c r="P1774" s="34">
        <v>4.8868600000000002E-5</v>
      </c>
      <c r="Q1774" s="35">
        <v>259</v>
      </c>
      <c r="R1774" s="34">
        <v>1.8571199999999999E-5</v>
      </c>
      <c r="S1774" s="35">
        <v>73</v>
      </c>
      <c r="T1774" s="34">
        <v>1.2462399999999999E-5</v>
      </c>
      <c r="U1774" s="35">
        <v>292.2</v>
      </c>
      <c r="V1774" s="34">
        <v>1.69213E-5</v>
      </c>
      <c r="W1774" s="35">
        <v>5254.43</v>
      </c>
    </row>
    <row r="1775" spans="1:23" ht="14.45" x14ac:dyDescent="0.3">
      <c r="A1775" s="6" t="s">
        <v>31</v>
      </c>
      <c r="B1775" s="6" t="s">
        <v>191</v>
      </c>
      <c r="C1775" s="6" t="s">
        <v>44</v>
      </c>
      <c r="D1775" s="6" t="s">
        <v>33</v>
      </c>
      <c r="E1775" s="6" t="s">
        <v>40</v>
      </c>
      <c r="F1775" s="24" t="str">
        <f>+TabIPW[[#This Row],[WK]]&amp;TabIPW[[#This Row],[PK]]&amp;TabIPW[[#This Row],[GK]]</f>
        <v>240601</v>
      </c>
      <c r="G1775" s="6" t="s">
        <v>1686</v>
      </c>
      <c r="H1775" s="34">
        <v>6.2071239999999999E-5</v>
      </c>
      <c r="I1775" s="35">
        <v>19652</v>
      </c>
      <c r="J1775" s="34">
        <v>4.6780399999999997E-5</v>
      </c>
      <c r="K1775" s="35">
        <v>11926</v>
      </c>
      <c r="L1775" s="34">
        <v>1.6599259999999999E-4</v>
      </c>
      <c r="M1775" s="35">
        <v>15033.78</v>
      </c>
      <c r="N1775" s="34">
        <v>1.239267E-4</v>
      </c>
      <c r="O1775" s="35">
        <v>95</v>
      </c>
      <c r="P1775" s="34">
        <v>1.337756E-4</v>
      </c>
      <c r="Q1775" s="35">
        <v>709</v>
      </c>
      <c r="R1775" s="34">
        <v>6.2328099999999997E-5</v>
      </c>
      <c r="S1775" s="35">
        <v>245</v>
      </c>
      <c r="T1775" s="34">
        <v>5.4152800000000001E-5</v>
      </c>
      <c r="U1775" s="35">
        <v>1269.7</v>
      </c>
      <c r="V1775" s="34">
        <v>4.8414500000000002E-5</v>
      </c>
      <c r="W1775" s="35">
        <v>15033.78</v>
      </c>
    </row>
    <row r="1776" spans="1:23" ht="14.45" x14ac:dyDescent="0.3">
      <c r="A1776" s="6" t="s">
        <v>31</v>
      </c>
      <c r="B1776" s="6" t="s">
        <v>191</v>
      </c>
      <c r="C1776" s="6" t="s">
        <v>44</v>
      </c>
      <c r="D1776" s="6" t="s">
        <v>32</v>
      </c>
      <c r="E1776" s="6" t="s">
        <v>40</v>
      </c>
      <c r="F1776" s="24" t="str">
        <f>+TabIPW[[#This Row],[WK]]&amp;TabIPW[[#This Row],[PK]]&amp;TabIPW[[#This Row],[GK]]</f>
        <v>240602</v>
      </c>
      <c r="G1776" s="6" t="s">
        <v>1687</v>
      </c>
      <c r="H1776" s="34">
        <v>2.6879008E-5</v>
      </c>
      <c r="I1776" s="35">
        <v>8510</v>
      </c>
      <c r="J1776" s="34">
        <v>2.0271800000000001E-5</v>
      </c>
      <c r="K1776" s="35">
        <v>5168</v>
      </c>
      <c r="L1776" s="34">
        <v>7.1880599999999998E-5</v>
      </c>
      <c r="M1776" s="35">
        <v>6510.15</v>
      </c>
      <c r="N1776" s="34">
        <v>6.2615599999999997E-5</v>
      </c>
      <c r="O1776" s="35">
        <v>48</v>
      </c>
      <c r="P1776" s="34">
        <v>6.5472699999999994E-5</v>
      </c>
      <c r="Q1776" s="35">
        <v>347</v>
      </c>
      <c r="R1776" s="34">
        <v>3.3072099999999998E-5</v>
      </c>
      <c r="S1776" s="35">
        <v>130</v>
      </c>
      <c r="T1776" s="34">
        <v>2.57564E-5</v>
      </c>
      <c r="U1776" s="35">
        <v>603.9</v>
      </c>
      <c r="V1776" s="34">
        <v>2.09652E-5</v>
      </c>
      <c r="W1776" s="35">
        <v>6510.15</v>
      </c>
    </row>
    <row r="1777" spans="1:23" ht="14.45" x14ac:dyDescent="0.3">
      <c r="A1777" s="6" t="s">
        <v>31</v>
      </c>
      <c r="B1777" s="6" t="s">
        <v>191</v>
      </c>
      <c r="C1777" s="6" t="s">
        <v>44</v>
      </c>
      <c r="D1777" s="6" t="s">
        <v>37</v>
      </c>
      <c r="E1777" s="6" t="s">
        <v>36</v>
      </c>
      <c r="F1777" s="24" t="str">
        <f>+TabIPW[[#This Row],[WK]]&amp;TabIPW[[#This Row],[PK]]&amp;TabIPW[[#This Row],[GK]]</f>
        <v>240603</v>
      </c>
      <c r="G1777" s="6" t="s">
        <v>1688</v>
      </c>
      <c r="H1777" s="34">
        <v>1.8840576000000002E-5</v>
      </c>
      <c r="I1777" s="35">
        <v>5965</v>
      </c>
      <c r="J1777" s="34">
        <v>1.43213E-5</v>
      </c>
      <c r="K1777" s="35">
        <v>3651</v>
      </c>
      <c r="L1777" s="34">
        <v>5.0383999999999997E-5</v>
      </c>
      <c r="M1777" s="35">
        <v>4563.2299999999996</v>
      </c>
      <c r="N1777" s="34">
        <v>4.0439199999999997E-5</v>
      </c>
      <c r="O1777" s="35">
        <v>31</v>
      </c>
      <c r="P1777" s="34">
        <v>3.6415599999999997E-5</v>
      </c>
      <c r="Q1777" s="35">
        <v>193</v>
      </c>
      <c r="R1777" s="34">
        <v>2.18784E-5</v>
      </c>
      <c r="S1777" s="35">
        <v>86</v>
      </c>
      <c r="T1777" s="34">
        <v>1.0363999999999999E-5</v>
      </c>
      <c r="U1777" s="35">
        <v>243</v>
      </c>
      <c r="V1777" s="34">
        <v>1.46953E-5</v>
      </c>
      <c r="W1777" s="35">
        <v>4563.2299999999996</v>
      </c>
    </row>
    <row r="1778" spans="1:23" ht="14.45" x14ac:dyDescent="0.3">
      <c r="A1778" s="6" t="s">
        <v>31</v>
      </c>
      <c r="B1778" s="6" t="s">
        <v>191</v>
      </c>
      <c r="C1778" s="6" t="s">
        <v>44</v>
      </c>
      <c r="D1778" s="6" t="s">
        <v>39</v>
      </c>
      <c r="E1778" s="6" t="s">
        <v>36</v>
      </c>
      <c r="F1778" s="24" t="str">
        <f>+TabIPW[[#This Row],[WK]]&amp;TabIPW[[#This Row],[PK]]&amp;TabIPW[[#This Row],[GK]]</f>
        <v>240604</v>
      </c>
      <c r="G1778" s="6" t="s">
        <v>1689</v>
      </c>
      <c r="H1778" s="34">
        <v>2.3477279999999998E-5</v>
      </c>
      <c r="I1778" s="35">
        <v>7433</v>
      </c>
      <c r="J1778" s="34">
        <v>1.7898599999999998E-5</v>
      </c>
      <c r="K1778" s="35">
        <v>4563</v>
      </c>
      <c r="L1778" s="34">
        <v>6.27836E-5</v>
      </c>
      <c r="M1778" s="35">
        <v>5686.25</v>
      </c>
      <c r="N1778" s="34">
        <v>4.6961700000000001E-5</v>
      </c>
      <c r="O1778" s="35">
        <v>36</v>
      </c>
      <c r="P1778" s="34">
        <v>5.13215E-5</v>
      </c>
      <c r="Q1778" s="35">
        <v>272</v>
      </c>
      <c r="R1778" s="34">
        <v>1.5009599999999999E-5</v>
      </c>
      <c r="S1778" s="35">
        <v>59</v>
      </c>
      <c r="T1778" s="34">
        <v>1.4582100000000001E-5</v>
      </c>
      <c r="U1778" s="35">
        <v>341.9</v>
      </c>
      <c r="V1778" s="34">
        <v>1.83119E-5</v>
      </c>
      <c r="W1778" s="35">
        <v>5686.25</v>
      </c>
    </row>
    <row r="1779" spans="1:23" ht="14.45" x14ac:dyDescent="0.3">
      <c r="A1779" s="6" t="s">
        <v>31</v>
      </c>
      <c r="B1779" s="6" t="s">
        <v>191</v>
      </c>
      <c r="C1779" s="6" t="s">
        <v>44</v>
      </c>
      <c r="D1779" s="6" t="s">
        <v>42</v>
      </c>
      <c r="E1779" s="6" t="s">
        <v>36</v>
      </c>
      <c r="F1779" s="24" t="str">
        <f>+TabIPW[[#This Row],[WK]]&amp;TabIPW[[#This Row],[PK]]&amp;TabIPW[[#This Row],[GK]]</f>
        <v>240605</v>
      </c>
      <c r="G1779" s="6" t="s">
        <v>1690</v>
      </c>
      <c r="H1779" s="34">
        <v>2.0887295999999998E-5</v>
      </c>
      <c r="I1779" s="35">
        <v>6613</v>
      </c>
      <c r="J1779" s="34">
        <v>1.5882399999999999E-5</v>
      </c>
      <c r="K1779" s="35">
        <v>4049</v>
      </c>
      <c r="L1779" s="34">
        <v>5.5857399999999998E-5</v>
      </c>
      <c r="M1779" s="35">
        <v>5058.95</v>
      </c>
      <c r="N1779" s="34">
        <v>5.8702100000000002E-5</v>
      </c>
      <c r="O1779" s="35">
        <v>45</v>
      </c>
      <c r="P1779" s="34">
        <v>5.0378099999999998E-5</v>
      </c>
      <c r="Q1779" s="35">
        <v>267</v>
      </c>
      <c r="R1779" s="34">
        <v>1.0430399999999999E-5</v>
      </c>
      <c r="S1779" s="35">
        <v>41</v>
      </c>
      <c r="T1779" s="34">
        <v>1.2837700000000001E-5</v>
      </c>
      <c r="U1779" s="35">
        <v>301</v>
      </c>
      <c r="V1779" s="34">
        <v>1.6291799999999999E-5</v>
      </c>
      <c r="W1779" s="35">
        <v>5058.95</v>
      </c>
    </row>
    <row r="1780" spans="1:23" ht="14.45" x14ac:dyDescent="0.3">
      <c r="A1780" s="6" t="s">
        <v>31</v>
      </c>
      <c r="B1780" s="6" t="s">
        <v>191</v>
      </c>
      <c r="C1780" s="6" t="s">
        <v>44</v>
      </c>
      <c r="D1780" s="6" t="s">
        <v>44</v>
      </c>
      <c r="E1780" s="6" t="s">
        <v>36</v>
      </c>
      <c r="F1780" s="24" t="str">
        <f>+TabIPW[[#This Row],[WK]]&amp;TabIPW[[#This Row],[PK]]&amp;TabIPW[[#This Row],[GK]]</f>
        <v>240606</v>
      </c>
      <c r="G1780" s="6" t="s">
        <v>1691</v>
      </c>
      <c r="H1780" s="34">
        <v>1.5230384E-5</v>
      </c>
      <c r="I1780" s="35">
        <v>4822</v>
      </c>
      <c r="J1780" s="34">
        <v>1.1673499999999999E-5</v>
      </c>
      <c r="K1780" s="35">
        <v>2976</v>
      </c>
      <c r="L1780" s="34">
        <v>4.0729499999999997E-5</v>
      </c>
      <c r="M1780" s="35">
        <v>3688.83</v>
      </c>
      <c r="N1780" s="34">
        <v>3.1307799999999999E-5</v>
      </c>
      <c r="O1780" s="35">
        <v>24</v>
      </c>
      <c r="P1780" s="34">
        <v>4.2453500000000003E-5</v>
      </c>
      <c r="Q1780" s="35">
        <v>225</v>
      </c>
      <c r="R1780" s="34">
        <v>1.09392E-5</v>
      </c>
      <c r="S1780" s="35">
        <v>43</v>
      </c>
      <c r="T1780" s="34">
        <v>1.17629E-5</v>
      </c>
      <c r="U1780" s="35">
        <v>275.8</v>
      </c>
      <c r="V1780" s="34">
        <v>1.18794E-5</v>
      </c>
      <c r="W1780" s="35">
        <v>3688.83</v>
      </c>
    </row>
    <row r="1781" spans="1:23" ht="14.45" x14ac:dyDescent="0.3">
      <c r="A1781" s="6" t="s">
        <v>31</v>
      </c>
      <c r="B1781" s="6" t="s">
        <v>191</v>
      </c>
      <c r="C1781" s="6" t="s">
        <v>44</v>
      </c>
      <c r="D1781" s="6" t="s">
        <v>51</v>
      </c>
      <c r="E1781" s="6" t="s">
        <v>36</v>
      </c>
      <c r="F1781" s="24" t="str">
        <f>+TabIPW[[#This Row],[WK]]&amp;TabIPW[[#This Row],[PK]]&amp;TabIPW[[#This Row],[GK]]</f>
        <v>240607</v>
      </c>
      <c r="G1781" s="6" t="s">
        <v>1692</v>
      </c>
      <c r="H1781" s="34">
        <v>1.8038311999999999E-5</v>
      </c>
      <c r="I1781" s="35">
        <v>5711</v>
      </c>
      <c r="J1781" s="34">
        <v>1.3917199999999999E-5</v>
      </c>
      <c r="K1781" s="35">
        <v>3548</v>
      </c>
      <c r="L1781" s="34">
        <v>4.8238600000000003E-5</v>
      </c>
      <c r="M1781" s="35">
        <v>4368.92</v>
      </c>
      <c r="N1781" s="34">
        <v>5.2179599999999998E-5</v>
      </c>
      <c r="O1781" s="35">
        <v>40</v>
      </c>
      <c r="P1781" s="34">
        <v>3.6226999999999997E-5</v>
      </c>
      <c r="Q1781" s="35">
        <v>192</v>
      </c>
      <c r="R1781" s="34">
        <v>9.9216E-6</v>
      </c>
      <c r="S1781" s="35">
        <v>39</v>
      </c>
      <c r="T1781" s="34">
        <v>1.60236E-5</v>
      </c>
      <c r="U1781" s="35">
        <v>375.7</v>
      </c>
      <c r="V1781" s="34">
        <v>1.40696E-5</v>
      </c>
      <c r="W1781" s="35">
        <v>4368.92</v>
      </c>
    </row>
    <row r="1782" spans="1:23" ht="14.45" x14ac:dyDescent="0.3">
      <c r="A1782" s="6" t="s">
        <v>31</v>
      </c>
      <c r="B1782" s="6" t="s">
        <v>191</v>
      </c>
      <c r="C1782" s="6" t="s">
        <v>44</v>
      </c>
      <c r="D1782" s="6" t="s">
        <v>75</v>
      </c>
      <c r="E1782" s="6" t="s">
        <v>36</v>
      </c>
      <c r="F1782" s="24" t="str">
        <f>+TabIPW[[#This Row],[WK]]&amp;TabIPW[[#This Row],[PK]]&amp;TabIPW[[#This Row],[GK]]</f>
        <v>240608</v>
      </c>
      <c r="G1782" s="6" t="s">
        <v>1693</v>
      </c>
      <c r="H1782" s="34">
        <v>1.8013040000000001E-5</v>
      </c>
      <c r="I1782" s="35">
        <v>5703</v>
      </c>
      <c r="J1782" s="34">
        <v>1.3485800000000001E-5</v>
      </c>
      <c r="K1782" s="35">
        <v>3438</v>
      </c>
      <c r="L1782" s="34">
        <v>4.8170999999999997E-5</v>
      </c>
      <c r="M1782" s="35">
        <v>4362.8</v>
      </c>
      <c r="N1782" s="34">
        <v>3.2612299999999999E-5</v>
      </c>
      <c r="O1782" s="35">
        <v>25</v>
      </c>
      <c r="P1782" s="34">
        <v>3.6604299999999998E-5</v>
      </c>
      <c r="Q1782" s="35">
        <v>194</v>
      </c>
      <c r="R1782" s="34">
        <v>2.0860799999999999E-5</v>
      </c>
      <c r="S1782" s="35">
        <v>82</v>
      </c>
      <c r="T1782" s="34">
        <v>1.4624700000000001E-5</v>
      </c>
      <c r="U1782" s="35">
        <v>342.9</v>
      </c>
      <c r="V1782" s="34">
        <v>1.4049900000000001E-5</v>
      </c>
      <c r="W1782" s="35">
        <v>4362.8</v>
      </c>
    </row>
    <row r="1783" spans="1:23" ht="14.45" x14ac:dyDescent="0.3">
      <c r="A1783" s="6" t="s">
        <v>31</v>
      </c>
      <c r="B1783" s="6" t="s">
        <v>191</v>
      </c>
      <c r="C1783" s="6" t="s">
        <v>44</v>
      </c>
      <c r="D1783" s="6" t="s">
        <v>77</v>
      </c>
      <c r="E1783" s="6" t="s">
        <v>36</v>
      </c>
      <c r="F1783" s="24" t="str">
        <f>+TabIPW[[#This Row],[WK]]&amp;TabIPW[[#This Row],[PK]]&amp;TabIPW[[#This Row],[GK]]</f>
        <v>240609</v>
      </c>
      <c r="G1783" s="6" t="s">
        <v>1694</v>
      </c>
      <c r="H1783" s="34">
        <v>5.5447824E-5</v>
      </c>
      <c r="I1783" s="35">
        <v>17555</v>
      </c>
      <c r="J1783" s="34">
        <v>4.2555799999999997E-5</v>
      </c>
      <c r="K1783" s="35">
        <v>10849</v>
      </c>
      <c r="L1783" s="34">
        <v>1.4828009999999999E-4</v>
      </c>
      <c r="M1783" s="35">
        <v>13429.58</v>
      </c>
      <c r="N1783" s="34">
        <v>1.056638E-4</v>
      </c>
      <c r="O1783" s="35">
        <v>81</v>
      </c>
      <c r="P1783" s="34">
        <v>1.075488E-4</v>
      </c>
      <c r="Q1783" s="35">
        <v>570</v>
      </c>
      <c r="R1783" s="34">
        <v>6.3854600000000004E-5</v>
      </c>
      <c r="S1783" s="35">
        <v>251</v>
      </c>
      <c r="T1783" s="34">
        <v>3.6845399999999998E-5</v>
      </c>
      <c r="U1783" s="35">
        <v>863.9</v>
      </c>
      <c r="V1783" s="34">
        <v>4.3248399999999997E-5</v>
      </c>
      <c r="W1783" s="35">
        <v>13429.58</v>
      </c>
    </row>
    <row r="1784" spans="1:23" ht="14.45" x14ac:dyDescent="0.3">
      <c r="A1784" s="6" t="s">
        <v>31</v>
      </c>
      <c r="B1784" s="6" t="s">
        <v>191</v>
      </c>
      <c r="C1784" s="6" t="s">
        <v>51</v>
      </c>
      <c r="D1784" s="6" t="s">
        <v>33</v>
      </c>
      <c r="E1784" s="6" t="s">
        <v>34</v>
      </c>
      <c r="F1784" s="24" t="str">
        <f>+TabIPW[[#This Row],[WK]]&amp;TabIPW[[#This Row],[PK]]&amp;TabIPW[[#This Row],[GK]]</f>
        <v>240701</v>
      </c>
      <c r="G1784" s="6" t="s">
        <v>1695</v>
      </c>
      <c r="H1784" s="34">
        <v>7.3741968000000006E-5</v>
      </c>
      <c r="I1784" s="35">
        <v>23347</v>
      </c>
      <c r="J1784" s="34">
        <v>5.5872899999999998E-5</v>
      </c>
      <c r="K1784" s="35">
        <v>14244</v>
      </c>
      <c r="L1784" s="34">
        <v>2.1859869999999999E-4</v>
      </c>
      <c r="M1784" s="35">
        <v>19798.259999999998</v>
      </c>
      <c r="N1784" s="34">
        <v>1.669749E-4</v>
      </c>
      <c r="O1784" s="35">
        <v>128</v>
      </c>
      <c r="P1784" s="34">
        <v>2.2792790000000001E-4</v>
      </c>
      <c r="Q1784" s="35">
        <v>1208</v>
      </c>
      <c r="R1784" s="34">
        <v>1.0226900000000001E-4</v>
      </c>
      <c r="S1784" s="35">
        <v>402</v>
      </c>
      <c r="T1784" s="34">
        <v>8.11034E-5</v>
      </c>
      <c r="U1784" s="35">
        <v>1901.6</v>
      </c>
      <c r="V1784" s="34">
        <v>6.3757999999999995E-5</v>
      </c>
      <c r="W1784" s="35">
        <v>19798.259999999998</v>
      </c>
    </row>
    <row r="1785" spans="1:23" ht="14.45" x14ac:dyDescent="0.3">
      <c r="A1785" s="6" t="s">
        <v>31</v>
      </c>
      <c r="B1785" s="6" t="s">
        <v>191</v>
      </c>
      <c r="C1785" s="6" t="s">
        <v>51</v>
      </c>
      <c r="D1785" s="6" t="s">
        <v>32</v>
      </c>
      <c r="E1785" s="6" t="s">
        <v>36</v>
      </c>
      <c r="F1785" s="24" t="str">
        <f>+TabIPW[[#This Row],[WK]]&amp;TabIPW[[#This Row],[PK]]&amp;TabIPW[[#This Row],[GK]]</f>
        <v>240702</v>
      </c>
      <c r="G1785" s="6" t="s">
        <v>1696</v>
      </c>
      <c r="H1785" s="34">
        <v>1.04926E-5</v>
      </c>
      <c r="I1785" s="35">
        <v>3322</v>
      </c>
      <c r="J1785" s="34">
        <v>7.9863000000000001E-6</v>
      </c>
      <c r="K1785" s="35">
        <v>2036</v>
      </c>
      <c r="L1785" s="34">
        <v>3.1103999999999999E-5</v>
      </c>
      <c r="M1785" s="35">
        <v>2817.06</v>
      </c>
      <c r="N1785" s="34">
        <v>2.0871899999999999E-5</v>
      </c>
      <c r="O1785" s="35">
        <v>16</v>
      </c>
      <c r="P1785" s="34">
        <v>3.2641999999999997E-5</v>
      </c>
      <c r="Q1785" s="35">
        <v>173</v>
      </c>
      <c r="R1785" s="34">
        <v>4.3247999999999997E-6</v>
      </c>
      <c r="S1785" s="35">
        <v>17</v>
      </c>
      <c r="T1785" s="34">
        <v>9.3702000000000005E-6</v>
      </c>
      <c r="U1785" s="35">
        <v>219.7</v>
      </c>
      <c r="V1785" s="34">
        <v>9.0720000000000006E-6</v>
      </c>
      <c r="W1785" s="35">
        <v>2817.06</v>
      </c>
    </row>
    <row r="1786" spans="1:23" ht="14.45" x14ac:dyDescent="0.3">
      <c r="A1786" s="6" t="s">
        <v>31</v>
      </c>
      <c r="B1786" s="6" t="s">
        <v>191</v>
      </c>
      <c r="C1786" s="6" t="s">
        <v>51</v>
      </c>
      <c r="D1786" s="6" t="s">
        <v>37</v>
      </c>
      <c r="E1786" s="6" t="s">
        <v>36</v>
      </c>
      <c r="F1786" s="24" t="str">
        <f>+TabIPW[[#This Row],[WK]]&amp;TabIPW[[#This Row],[PK]]&amp;TabIPW[[#This Row],[GK]]</f>
        <v>240703</v>
      </c>
      <c r="G1786" s="6" t="s">
        <v>1697</v>
      </c>
      <c r="H1786" s="34">
        <v>2.2766616E-5</v>
      </c>
      <c r="I1786" s="35">
        <v>7208</v>
      </c>
      <c r="J1786" s="34">
        <v>1.8188900000000001E-5</v>
      </c>
      <c r="K1786" s="35">
        <v>4637</v>
      </c>
      <c r="L1786" s="34">
        <v>6.7488699999999996E-5</v>
      </c>
      <c r="M1786" s="35">
        <v>6112.38</v>
      </c>
      <c r="N1786" s="34">
        <v>4.3048199999999999E-5</v>
      </c>
      <c r="O1786" s="35">
        <v>33</v>
      </c>
      <c r="P1786" s="34">
        <v>4.9812099999999997E-5</v>
      </c>
      <c r="Q1786" s="35">
        <v>264</v>
      </c>
      <c r="R1786" s="34">
        <v>1.3991999999999999E-5</v>
      </c>
      <c r="S1786" s="35">
        <v>55</v>
      </c>
      <c r="T1786" s="34">
        <v>1.59383E-5</v>
      </c>
      <c r="U1786" s="35">
        <v>373.7</v>
      </c>
      <c r="V1786" s="34">
        <v>1.96842E-5</v>
      </c>
      <c r="W1786" s="35">
        <v>6112.38</v>
      </c>
    </row>
    <row r="1787" spans="1:23" ht="14.45" x14ac:dyDescent="0.3">
      <c r="A1787" s="6" t="s">
        <v>31</v>
      </c>
      <c r="B1787" s="6" t="s">
        <v>191</v>
      </c>
      <c r="C1787" s="6" t="s">
        <v>51</v>
      </c>
      <c r="D1787" s="6" t="s">
        <v>39</v>
      </c>
      <c r="E1787" s="6" t="s">
        <v>36</v>
      </c>
      <c r="F1787" s="24" t="str">
        <f>+TabIPW[[#This Row],[WK]]&amp;TabIPW[[#This Row],[PK]]&amp;TabIPW[[#This Row],[GK]]</f>
        <v>240704</v>
      </c>
      <c r="G1787" s="6" t="s">
        <v>1698</v>
      </c>
      <c r="H1787" s="34">
        <v>2.0186103999999997E-5</v>
      </c>
      <c r="I1787" s="35">
        <v>6391</v>
      </c>
      <c r="J1787" s="34">
        <v>1.5325400000000001E-5</v>
      </c>
      <c r="K1787" s="35">
        <v>3907</v>
      </c>
      <c r="L1787" s="34">
        <v>5.9839200000000001E-5</v>
      </c>
      <c r="M1787" s="35">
        <v>5419.57</v>
      </c>
      <c r="N1787" s="34">
        <v>4.43527E-5</v>
      </c>
      <c r="O1787" s="35">
        <v>34</v>
      </c>
      <c r="P1787" s="34">
        <v>3.6604299999999998E-5</v>
      </c>
      <c r="Q1787" s="35">
        <v>194</v>
      </c>
      <c r="R1787" s="34">
        <v>3.33265E-5</v>
      </c>
      <c r="S1787" s="35">
        <v>131</v>
      </c>
      <c r="T1787" s="34">
        <v>2.1691800000000001E-5</v>
      </c>
      <c r="U1787" s="35">
        <v>508.6</v>
      </c>
      <c r="V1787" s="34">
        <v>1.7453100000000001E-5</v>
      </c>
      <c r="W1787" s="35">
        <v>5419.57</v>
      </c>
    </row>
    <row r="1788" spans="1:23" ht="14.45" x14ac:dyDescent="0.3">
      <c r="A1788" s="6" t="s">
        <v>31</v>
      </c>
      <c r="B1788" s="6" t="s">
        <v>191</v>
      </c>
      <c r="C1788" s="6" t="s">
        <v>51</v>
      </c>
      <c r="D1788" s="6" t="s">
        <v>42</v>
      </c>
      <c r="E1788" s="6" t="s">
        <v>36</v>
      </c>
      <c r="F1788" s="24" t="str">
        <f>+TabIPW[[#This Row],[WK]]&amp;TabIPW[[#This Row],[PK]]&amp;TabIPW[[#This Row],[GK]]</f>
        <v>240705</v>
      </c>
      <c r="G1788" s="6" t="s">
        <v>1699</v>
      </c>
      <c r="H1788" s="34">
        <v>2.1885384000000002E-5</v>
      </c>
      <c r="I1788" s="35">
        <v>6929</v>
      </c>
      <c r="J1788" s="34">
        <v>1.69768E-5</v>
      </c>
      <c r="K1788" s="35">
        <v>4328</v>
      </c>
      <c r="L1788" s="34">
        <v>6.4876399999999994E-5</v>
      </c>
      <c r="M1788" s="35">
        <v>5875.79</v>
      </c>
      <c r="N1788" s="34">
        <v>4.3048199999999999E-5</v>
      </c>
      <c r="O1788" s="35">
        <v>33</v>
      </c>
      <c r="P1788" s="34">
        <v>5.0000699999999997E-5</v>
      </c>
      <c r="Q1788" s="35">
        <v>265</v>
      </c>
      <c r="R1788" s="34">
        <v>1.8316800000000001E-5</v>
      </c>
      <c r="S1788" s="35">
        <v>72</v>
      </c>
      <c r="T1788" s="34">
        <v>1.5477699999999999E-5</v>
      </c>
      <c r="U1788" s="35">
        <v>362.9</v>
      </c>
      <c r="V1788" s="34">
        <v>1.89223E-5</v>
      </c>
      <c r="W1788" s="35">
        <v>5875.79</v>
      </c>
    </row>
    <row r="1789" spans="1:23" ht="14.45" x14ac:dyDescent="0.3">
      <c r="A1789" s="6" t="s">
        <v>31</v>
      </c>
      <c r="B1789" s="6" t="s">
        <v>191</v>
      </c>
      <c r="C1789" s="6" t="s">
        <v>51</v>
      </c>
      <c r="D1789" s="6" t="s">
        <v>44</v>
      </c>
      <c r="E1789" s="6" t="s">
        <v>36</v>
      </c>
      <c r="F1789" s="24" t="str">
        <f>+TabIPW[[#This Row],[WK]]&amp;TabIPW[[#This Row],[PK]]&amp;TabIPW[[#This Row],[GK]]</f>
        <v>240706</v>
      </c>
      <c r="G1789" s="6" t="s">
        <v>1700</v>
      </c>
      <c r="H1789" s="34">
        <v>3.7428463999999997E-5</v>
      </c>
      <c r="I1789" s="35">
        <v>11850</v>
      </c>
      <c r="J1789" s="34">
        <v>2.8415000000000002E-5</v>
      </c>
      <c r="K1789" s="35">
        <v>7244</v>
      </c>
      <c r="L1789" s="34">
        <v>1.109519E-4</v>
      </c>
      <c r="M1789" s="35">
        <v>10048.799999999999</v>
      </c>
      <c r="N1789" s="34">
        <v>7.6965000000000006E-5</v>
      </c>
      <c r="O1789" s="35">
        <v>59</v>
      </c>
      <c r="P1789" s="34">
        <v>9.7359899999999996E-5</v>
      </c>
      <c r="Q1789" s="35">
        <v>516</v>
      </c>
      <c r="R1789" s="34">
        <v>2.77297E-5</v>
      </c>
      <c r="S1789" s="35">
        <v>109</v>
      </c>
      <c r="T1789" s="34">
        <v>3.5015699999999997E-5</v>
      </c>
      <c r="U1789" s="35">
        <v>821</v>
      </c>
      <c r="V1789" s="34">
        <v>3.2360999999999997E-5</v>
      </c>
      <c r="W1789" s="35">
        <v>10048.799999999999</v>
      </c>
    </row>
    <row r="1790" spans="1:23" ht="14.45" x14ac:dyDescent="0.3">
      <c r="A1790" s="6" t="s">
        <v>31</v>
      </c>
      <c r="B1790" s="6" t="s">
        <v>191</v>
      </c>
      <c r="C1790" s="6" t="s">
        <v>51</v>
      </c>
      <c r="D1790" s="6" t="s">
        <v>51</v>
      </c>
      <c r="E1790" s="6" t="s">
        <v>36</v>
      </c>
      <c r="F1790" s="24" t="str">
        <f>+TabIPW[[#This Row],[WK]]&amp;TabIPW[[#This Row],[PK]]&amp;TabIPW[[#This Row],[GK]]</f>
        <v>240707</v>
      </c>
      <c r="G1790" s="6" t="s">
        <v>1701</v>
      </c>
      <c r="H1790" s="34">
        <v>2.0451416000000003E-5</v>
      </c>
      <c r="I1790" s="35">
        <v>6475</v>
      </c>
      <c r="J1790" s="34">
        <v>1.6223699999999999E-5</v>
      </c>
      <c r="K1790" s="35">
        <v>4136</v>
      </c>
      <c r="L1790" s="34">
        <v>6.0625599999999998E-5</v>
      </c>
      <c r="M1790" s="35">
        <v>5490.8</v>
      </c>
      <c r="N1790" s="34">
        <v>4.0439199999999997E-5</v>
      </c>
      <c r="O1790" s="35">
        <v>31</v>
      </c>
      <c r="P1790" s="34">
        <v>3.5660900000000003E-5</v>
      </c>
      <c r="Q1790" s="35">
        <v>189</v>
      </c>
      <c r="R1790" s="34">
        <v>1.1193600000000001E-5</v>
      </c>
      <c r="S1790" s="35">
        <v>44</v>
      </c>
      <c r="T1790" s="34">
        <v>1.03896E-5</v>
      </c>
      <c r="U1790" s="35">
        <v>243.6</v>
      </c>
      <c r="V1790" s="34">
        <v>1.7682499999999999E-5</v>
      </c>
      <c r="W1790" s="35">
        <v>5490.8</v>
      </c>
    </row>
    <row r="1791" spans="1:23" ht="14.45" x14ac:dyDescent="0.3">
      <c r="A1791" s="6" t="s">
        <v>31</v>
      </c>
      <c r="B1791" s="6" t="s">
        <v>191</v>
      </c>
      <c r="C1791" s="6" t="s">
        <v>51</v>
      </c>
      <c r="D1791" s="6" t="s">
        <v>75</v>
      </c>
      <c r="E1791" s="6" t="s">
        <v>40</v>
      </c>
      <c r="F1791" s="24" t="str">
        <f>+TabIPW[[#This Row],[WK]]&amp;TabIPW[[#This Row],[PK]]&amp;TabIPW[[#This Row],[GK]]</f>
        <v>240708</v>
      </c>
      <c r="G1791" s="6" t="s">
        <v>1702</v>
      </c>
      <c r="H1791" s="34">
        <v>2.9579544000000004E-5</v>
      </c>
      <c r="I1791" s="35">
        <v>9365</v>
      </c>
      <c r="J1791" s="34">
        <v>2.2617500000000002E-5</v>
      </c>
      <c r="K1791" s="35">
        <v>5766</v>
      </c>
      <c r="L1791" s="34">
        <v>8.7684799999999998E-5</v>
      </c>
      <c r="M1791" s="35">
        <v>7941.52</v>
      </c>
      <c r="N1791" s="34">
        <v>7.6965000000000006E-5</v>
      </c>
      <c r="O1791" s="35">
        <v>59</v>
      </c>
      <c r="P1791" s="34">
        <v>5.7170699999999998E-5</v>
      </c>
      <c r="Q1791" s="35">
        <v>303</v>
      </c>
      <c r="R1791" s="34">
        <v>1.908E-5</v>
      </c>
      <c r="S1791" s="35">
        <v>75</v>
      </c>
      <c r="T1791" s="34">
        <v>1.9887699999999999E-5</v>
      </c>
      <c r="U1791" s="35">
        <v>466.29999999999995</v>
      </c>
      <c r="V1791" s="34">
        <v>2.5574700000000001E-5</v>
      </c>
      <c r="W1791" s="35">
        <v>7941.52</v>
      </c>
    </row>
    <row r="1792" spans="1:23" ht="14.45" x14ac:dyDescent="0.3">
      <c r="A1792" s="6" t="s">
        <v>31</v>
      </c>
      <c r="B1792" s="6" t="s">
        <v>191</v>
      </c>
      <c r="C1792" s="6" t="s">
        <v>75</v>
      </c>
      <c r="D1792" s="6" t="s">
        <v>33</v>
      </c>
      <c r="E1792" s="6" t="s">
        <v>34</v>
      </c>
      <c r="F1792" s="24" t="str">
        <f>+TabIPW[[#This Row],[WK]]&amp;TabIPW[[#This Row],[PK]]&amp;TabIPW[[#This Row],[GK]]</f>
        <v>240801</v>
      </c>
      <c r="G1792" s="6" t="s">
        <v>1703</v>
      </c>
      <c r="H1792" s="34">
        <v>6.6695312000000011E-5</v>
      </c>
      <c r="I1792" s="35">
        <v>21116</v>
      </c>
      <c r="J1792" s="34">
        <v>5.1063899999999997E-5</v>
      </c>
      <c r="K1792" s="35">
        <v>13018</v>
      </c>
      <c r="L1792" s="34">
        <v>2.0703569999999999E-4</v>
      </c>
      <c r="M1792" s="35">
        <v>18751.009999999998</v>
      </c>
      <c r="N1792" s="34">
        <v>1.108818E-4</v>
      </c>
      <c r="O1792" s="35">
        <v>85</v>
      </c>
      <c r="P1792" s="34">
        <v>1.5981369999999999E-4</v>
      </c>
      <c r="Q1792" s="35">
        <v>847</v>
      </c>
      <c r="R1792" s="34">
        <v>8.4461000000000003E-5</v>
      </c>
      <c r="S1792" s="35">
        <v>332</v>
      </c>
      <c r="T1792" s="34">
        <v>7.0492099999999995E-5</v>
      </c>
      <c r="U1792" s="35">
        <v>1652.8</v>
      </c>
      <c r="V1792" s="34">
        <v>6.03854E-5</v>
      </c>
      <c r="W1792" s="35">
        <v>18751.009999999998</v>
      </c>
    </row>
    <row r="1793" spans="1:23" ht="14.45" x14ac:dyDescent="0.3">
      <c r="A1793" s="6" t="s">
        <v>31</v>
      </c>
      <c r="B1793" s="6" t="s">
        <v>191</v>
      </c>
      <c r="C1793" s="6" t="s">
        <v>75</v>
      </c>
      <c r="D1793" s="6" t="s">
        <v>32</v>
      </c>
      <c r="E1793" s="6" t="s">
        <v>34</v>
      </c>
      <c r="F1793" s="24" t="str">
        <f>+TabIPW[[#This Row],[WK]]&amp;TabIPW[[#This Row],[PK]]&amp;TabIPW[[#This Row],[GK]]</f>
        <v>240802</v>
      </c>
      <c r="G1793" s="6" t="s">
        <v>1704</v>
      </c>
      <c r="H1793" s="34">
        <v>1.31451296E-4</v>
      </c>
      <c r="I1793" s="35">
        <v>41618</v>
      </c>
      <c r="J1793" s="34">
        <v>9.6624400000000003E-5</v>
      </c>
      <c r="K1793" s="35">
        <v>24633</v>
      </c>
      <c r="L1793" s="34">
        <v>4.080512E-4</v>
      </c>
      <c r="M1793" s="35">
        <v>36956.78</v>
      </c>
      <c r="N1793" s="34">
        <v>2.9351049999999998E-4</v>
      </c>
      <c r="O1793" s="35">
        <v>225</v>
      </c>
      <c r="P1793" s="34">
        <v>3.2528789999999999E-4</v>
      </c>
      <c r="Q1793" s="35">
        <v>1724</v>
      </c>
      <c r="R1793" s="34">
        <v>1.134627E-4</v>
      </c>
      <c r="S1793" s="35">
        <v>446</v>
      </c>
      <c r="T1793" s="34">
        <v>1.211263E-4</v>
      </c>
      <c r="U1793" s="35">
        <v>2840</v>
      </c>
      <c r="V1793" s="34">
        <v>1.190149E-4</v>
      </c>
      <c r="W1793" s="35">
        <v>36956.78</v>
      </c>
    </row>
    <row r="1794" spans="1:23" ht="14.45" x14ac:dyDescent="0.3">
      <c r="A1794" s="6" t="s">
        <v>31</v>
      </c>
      <c r="B1794" s="6" t="s">
        <v>191</v>
      </c>
      <c r="C1794" s="6" t="s">
        <v>75</v>
      </c>
      <c r="D1794" s="6" t="s">
        <v>37</v>
      </c>
      <c r="E1794" s="6" t="s">
        <v>34</v>
      </c>
      <c r="F1794" s="24" t="str">
        <f>+TabIPW[[#This Row],[WK]]&amp;TabIPW[[#This Row],[PK]]&amp;TabIPW[[#This Row],[GK]]</f>
        <v>240803</v>
      </c>
      <c r="G1794" s="6" t="s">
        <v>1705</v>
      </c>
      <c r="H1794" s="34">
        <v>6.9443224000000005E-5</v>
      </c>
      <c r="I1794" s="35">
        <v>21986</v>
      </c>
      <c r="J1794" s="34">
        <v>5.1310999999999997E-5</v>
      </c>
      <c r="K1794" s="35">
        <v>13081</v>
      </c>
      <c r="L1794" s="34">
        <v>2.155657E-4</v>
      </c>
      <c r="M1794" s="35">
        <v>19523.57</v>
      </c>
      <c r="N1794" s="34">
        <v>1.721928E-4</v>
      </c>
      <c r="O1794" s="35">
        <v>132</v>
      </c>
      <c r="P1794" s="34">
        <v>1.9566329999999999E-4</v>
      </c>
      <c r="Q1794" s="35">
        <v>1037</v>
      </c>
      <c r="R1794" s="34">
        <v>5.0116900000000001E-5</v>
      </c>
      <c r="S1794" s="35">
        <v>197</v>
      </c>
      <c r="T1794" s="34">
        <v>4.0197700000000003E-5</v>
      </c>
      <c r="U1794" s="35">
        <v>942.5</v>
      </c>
      <c r="V1794" s="34">
        <v>6.28733E-5</v>
      </c>
      <c r="W1794" s="35">
        <v>19523.57</v>
      </c>
    </row>
    <row r="1795" spans="1:23" ht="14.45" x14ac:dyDescent="0.3">
      <c r="A1795" s="6" t="s">
        <v>31</v>
      </c>
      <c r="B1795" s="6" t="s">
        <v>191</v>
      </c>
      <c r="C1795" s="6" t="s">
        <v>75</v>
      </c>
      <c r="D1795" s="6" t="s">
        <v>39</v>
      </c>
      <c r="E1795" s="6" t="s">
        <v>36</v>
      </c>
      <c r="F1795" s="24" t="str">
        <f>+TabIPW[[#This Row],[WK]]&amp;TabIPW[[#This Row],[PK]]&amp;TabIPW[[#This Row],[GK]]</f>
        <v>240804</v>
      </c>
      <c r="G1795" s="6" t="s">
        <v>1706</v>
      </c>
      <c r="H1795" s="34">
        <v>1.9598615999999999E-5</v>
      </c>
      <c r="I1795" s="35">
        <v>6205</v>
      </c>
      <c r="J1795" s="34">
        <v>1.49449E-5</v>
      </c>
      <c r="K1795" s="35">
        <v>3810</v>
      </c>
      <c r="L1795" s="34">
        <v>6.0838100000000003E-5</v>
      </c>
      <c r="M1795" s="35">
        <v>5510.04</v>
      </c>
      <c r="N1795" s="34">
        <v>3.2612299999999999E-5</v>
      </c>
      <c r="O1795" s="35">
        <v>25</v>
      </c>
      <c r="P1795" s="34">
        <v>6.0000899999999997E-5</v>
      </c>
      <c r="Q1795" s="35">
        <v>318</v>
      </c>
      <c r="R1795" s="34">
        <v>6.1055999999999996E-6</v>
      </c>
      <c r="S1795" s="35">
        <v>24</v>
      </c>
      <c r="T1795" s="34">
        <v>1.3387899999999999E-5</v>
      </c>
      <c r="U1795" s="35">
        <v>313.89999999999998</v>
      </c>
      <c r="V1795" s="34">
        <v>1.7744399999999999E-5</v>
      </c>
      <c r="W1795" s="35">
        <v>5510.04</v>
      </c>
    </row>
    <row r="1796" spans="1:23" ht="14.45" x14ac:dyDescent="0.3">
      <c r="A1796" s="6" t="s">
        <v>31</v>
      </c>
      <c r="B1796" s="6" t="s">
        <v>191</v>
      </c>
      <c r="C1796" s="6" t="s">
        <v>75</v>
      </c>
      <c r="D1796" s="6" t="s">
        <v>42</v>
      </c>
      <c r="E1796" s="6" t="s">
        <v>36</v>
      </c>
      <c r="F1796" s="24" t="str">
        <f>+TabIPW[[#This Row],[WK]]&amp;TabIPW[[#This Row],[PK]]&amp;TabIPW[[#This Row],[GK]]</f>
        <v>240805</v>
      </c>
      <c r="G1796" s="6" t="s">
        <v>1707</v>
      </c>
      <c r="H1796" s="34">
        <v>2.8669887999999999E-5</v>
      </c>
      <c r="I1796" s="35">
        <v>9077</v>
      </c>
      <c r="J1796" s="34">
        <v>2.1279899999999999E-5</v>
      </c>
      <c r="K1796" s="35">
        <v>5425</v>
      </c>
      <c r="L1796" s="34">
        <v>8.8997099999999995E-5</v>
      </c>
      <c r="M1796" s="35">
        <v>8060.38</v>
      </c>
      <c r="N1796" s="34">
        <v>5.60931E-5</v>
      </c>
      <c r="O1796" s="35">
        <v>43</v>
      </c>
      <c r="P1796" s="34">
        <v>1.005675E-4</v>
      </c>
      <c r="Q1796" s="35">
        <v>533</v>
      </c>
      <c r="R1796" s="34">
        <v>8.6495999999999993E-6</v>
      </c>
      <c r="S1796" s="35">
        <v>34</v>
      </c>
      <c r="T1796" s="34">
        <v>2.2067200000000001E-5</v>
      </c>
      <c r="U1796" s="35">
        <v>517.4</v>
      </c>
      <c r="V1796" s="34">
        <v>2.59575E-5</v>
      </c>
      <c r="W1796" s="35">
        <v>8060.38</v>
      </c>
    </row>
    <row r="1797" spans="1:23" ht="14.45" x14ac:dyDescent="0.3">
      <c r="A1797" s="6" t="s">
        <v>31</v>
      </c>
      <c r="B1797" s="6" t="s">
        <v>191</v>
      </c>
      <c r="C1797" s="6" t="s">
        <v>77</v>
      </c>
      <c r="D1797" s="6" t="s">
        <v>33</v>
      </c>
      <c r="E1797" s="6" t="s">
        <v>34</v>
      </c>
      <c r="F1797" s="24" t="str">
        <f>+TabIPW[[#This Row],[WK]]&amp;TabIPW[[#This Row],[PK]]&amp;TabIPW[[#This Row],[GK]]</f>
        <v>240901</v>
      </c>
      <c r="G1797" s="6" t="s">
        <v>1708</v>
      </c>
      <c r="H1797" s="34">
        <v>9.2794160000000004E-5</v>
      </c>
      <c r="I1797" s="35">
        <v>29379</v>
      </c>
      <c r="J1797" s="34">
        <v>6.9488100000000003E-5</v>
      </c>
      <c r="K1797" s="35">
        <v>17715</v>
      </c>
      <c r="L1797" s="34">
        <v>2.7215699999999998E-4</v>
      </c>
      <c r="M1797" s="35">
        <v>24648.98</v>
      </c>
      <c r="N1797" s="34">
        <v>1.500165E-4</v>
      </c>
      <c r="O1797" s="35">
        <v>115</v>
      </c>
      <c r="P1797" s="34">
        <v>1.9000279999999999E-4</v>
      </c>
      <c r="Q1797" s="35">
        <v>1007</v>
      </c>
      <c r="R1797" s="34">
        <v>1.272003E-4</v>
      </c>
      <c r="S1797" s="35">
        <v>500</v>
      </c>
      <c r="T1797" s="34">
        <v>6.3143499999999996E-5</v>
      </c>
      <c r="U1797" s="35">
        <v>1480.5</v>
      </c>
      <c r="V1797" s="34">
        <v>7.9379099999999994E-5</v>
      </c>
      <c r="W1797" s="35">
        <v>24648.98</v>
      </c>
    </row>
    <row r="1798" spans="1:23" ht="14.45" x14ac:dyDescent="0.3">
      <c r="A1798" s="6" t="s">
        <v>31</v>
      </c>
      <c r="B1798" s="6" t="s">
        <v>191</v>
      </c>
      <c r="C1798" s="6" t="s">
        <v>77</v>
      </c>
      <c r="D1798" s="6" t="s">
        <v>32</v>
      </c>
      <c r="E1798" s="6" t="s">
        <v>40</v>
      </c>
      <c r="F1798" s="24" t="str">
        <f>+TabIPW[[#This Row],[WK]]&amp;TabIPW[[#This Row],[PK]]&amp;TabIPW[[#This Row],[GK]]</f>
        <v>240902</v>
      </c>
      <c r="G1798" s="6" t="s">
        <v>1709</v>
      </c>
      <c r="H1798" s="34">
        <v>4.456988E-5</v>
      </c>
      <c r="I1798" s="35">
        <v>14111</v>
      </c>
      <c r="J1798" s="34">
        <v>3.3074999999999998E-5</v>
      </c>
      <c r="K1798" s="35">
        <v>8432</v>
      </c>
      <c r="L1798" s="34">
        <v>1.3071949999999999E-4</v>
      </c>
      <c r="M1798" s="35">
        <v>11839.13</v>
      </c>
      <c r="N1798" s="34">
        <v>9.5227899999999997E-5</v>
      </c>
      <c r="O1798" s="35">
        <v>73</v>
      </c>
      <c r="P1798" s="34">
        <v>9.2831599999999994E-5</v>
      </c>
      <c r="Q1798" s="35">
        <v>492</v>
      </c>
      <c r="R1798" s="34">
        <v>7.1486600000000001E-5</v>
      </c>
      <c r="S1798" s="35">
        <v>281</v>
      </c>
      <c r="T1798" s="34">
        <v>2.08815E-5</v>
      </c>
      <c r="U1798" s="35">
        <v>489.6</v>
      </c>
      <c r="V1798" s="34">
        <v>3.8126500000000002E-5</v>
      </c>
      <c r="W1798" s="35">
        <v>11839.13</v>
      </c>
    </row>
    <row r="1799" spans="1:23" ht="14.45" x14ac:dyDescent="0.3">
      <c r="A1799" s="6" t="s">
        <v>31</v>
      </c>
      <c r="B1799" s="6" t="s">
        <v>191</v>
      </c>
      <c r="C1799" s="6" t="s">
        <v>77</v>
      </c>
      <c r="D1799" s="6" t="s">
        <v>37</v>
      </c>
      <c r="E1799" s="6" t="s">
        <v>36</v>
      </c>
      <c r="F1799" s="24" t="str">
        <f>+TabIPW[[#This Row],[WK]]&amp;TabIPW[[#This Row],[PK]]&amp;TabIPW[[#This Row],[GK]]</f>
        <v>240903</v>
      </c>
      <c r="G1799" s="6" t="s">
        <v>1710</v>
      </c>
      <c r="H1799" s="34">
        <v>1.6961255999999999E-5</v>
      </c>
      <c r="I1799" s="35">
        <v>5370</v>
      </c>
      <c r="J1799" s="34">
        <v>1.26189E-5</v>
      </c>
      <c r="K1799" s="35">
        <v>3217</v>
      </c>
      <c r="L1799" s="34">
        <v>4.9745800000000001E-5</v>
      </c>
      <c r="M1799" s="35">
        <v>4505.43</v>
      </c>
      <c r="N1799" s="34">
        <v>5.60931E-5</v>
      </c>
      <c r="O1799" s="35">
        <v>43</v>
      </c>
      <c r="P1799" s="34">
        <v>4.4529E-5</v>
      </c>
      <c r="Q1799" s="35">
        <v>236</v>
      </c>
      <c r="R1799" s="34">
        <v>2.3150500000000001E-5</v>
      </c>
      <c r="S1799" s="35">
        <v>91</v>
      </c>
      <c r="T1799" s="34">
        <v>8.2954000000000002E-6</v>
      </c>
      <c r="U1799" s="35">
        <v>194.5</v>
      </c>
      <c r="V1799" s="34">
        <v>1.45092E-5</v>
      </c>
      <c r="W1799" s="35">
        <v>4505.43</v>
      </c>
    </row>
    <row r="1800" spans="1:23" ht="14.45" x14ac:dyDescent="0.3">
      <c r="A1800" s="6" t="s">
        <v>31</v>
      </c>
      <c r="B1800" s="6" t="s">
        <v>191</v>
      </c>
      <c r="C1800" s="6" t="s">
        <v>77</v>
      </c>
      <c r="D1800" s="6" t="s">
        <v>39</v>
      </c>
      <c r="E1800" s="6" t="s">
        <v>36</v>
      </c>
      <c r="F1800" s="24" t="str">
        <f>+TabIPW[[#This Row],[WK]]&amp;TabIPW[[#This Row],[PK]]&amp;TabIPW[[#This Row],[GK]]</f>
        <v>240904</v>
      </c>
      <c r="G1800" s="6" t="s">
        <v>1711</v>
      </c>
      <c r="H1800" s="34">
        <v>3.3426616E-5</v>
      </c>
      <c r="I1800" s="35">
        <v>10583</v>
      </c>
      <c r="J1800" s="34">
        <v>2.4606200000000002E-5</v>
      </c>
      <c r="K1800" s="35">
        <v>6273</v>
      </c>
      <c r="L1800" s="34">
        <v>9.8037300000000004E-5</v>
      </c>
      <c r="M1800" s="35">
        <v>8879.14</v>
      </c>
      <c r="N1800" s="34">
        <v>6.5224599999999999E-5</v>
      </c>
      <c r="O1800" s="35">
        <v>50</v>
      </c>
      <c r="P1800" s="34">
        <v>6.8302900000000006E-5</v>
      </c>
      <c r="Q1800" s="35">
        <v>362</v>
      </c>
      <c r="R1800" s="34">
        <v>3.6124899999999997E-5</v>
      </c>
      <c r="S1800" s="35">
        <v>142</v>
      </c>
      <c r="T1800" s="34">
        <v>2.5636999999999999E-5</v>
      </c>
      <c r="U1800" s="35">
        <v>601.09999999999991</v>
      </c>
      <c r="V1800" s="34">
        <v>2.8594200000000001E-5</v>
      </c>
      <c r="W1800" s="35">
        <v>8879.14</v>
      </c>
    </row>
    <row r="1801" spans="1:23" ht="14.45" x14ac:dyDescent="0.3">
      <c r="A1801" s="6" t="s">
        <v>31</v>
      </c>
      <c r="B1801" s="6" t="s">
        <v>191</v>
      </c>
      <c r="C1801" s="6" t="s">
        <v>77</v>
      </c>
      <c r="D1801" s="6" t="s">
        <v>42</v>
      </c>
      <c r="E1801" s="6" t="s">
        <v>40</v>
      </c>
      <c r="F1801" s="24" t="str">
        <f>+TabIPW[[#This Row],[WK]]&amp;TabIPW[[#This Row],[PK]]&amp;TabIPW[[#This Row],[GK]]</f>
        <v>240905</v>
      </c>
      <c r="G1801" s="6" t="s">
        <v>1712</v>
      </c>
      <c r="H1801" s="34">
        <v>2.5678768000000001E-5</v>
      </c>
      <c r="I1801" s="35">
        <v>8130</v>
      </c>
      <c r="J1801" s="34">
        <v>1.8992999999999999E-5</v>
      </c>
      <c r="K1801" s="35">
        <v>4842</v>
      </c>
      <c r="L1801" s="34">
        <v>7.5313499999999996E-5</v>
      </c>
      <c r="M1801" s="35">
        <v>6821.07</v>
      </c>
      <c r="N1801" s="34">
        <v>5.60931E-5</v>
      </c>
      <c r="O1801" s="35">
        <v>43</v>
      </c>
      <c r="P1801" s="34">
        <v>5.5095200000000001E-5</v>
      </c>
      <c r="Q1801" s="35">
        <v>292</v>
      </c>
      <c r="R1801" s="34">
        <v>4.12129E-5</v>
      </c>
      <c r="S1801" s="35">
        <v>162</v>
      </c>
      <c r="T1801" s="34">
        <v>1.76785E-5</v>
      </c>
      <c r="U1801" s="35">
        <v>414.5</v>
      </c>
      <c r="V1801" s="34">
        <v>2.19664E-5</v>
      </c>
      <c r="W1801" s="35">
        <v>6821.07</v>
      </c>
    </row>
    <row r="1802" spans="1:23" ht="14.45" x14ac:dyDescent="0.3">
      <c r="A1802" s="6" t="s">
        <v>31</v>
      </c>
      <c r="B1802" s="6" t="s">
        <v>191</v>
      </c>
      <c r="C1802" s="6" t="s">
        <v>90</v>
      </c>
      <c r="D1802" s="6" t="s">
        <v>33</v>
      </c>
      <c r="E1802" s="6" t="s">
        <v>36</v>
      </c>
      <c r="F1802" s="24" t="str">
        <f>+TabIPW[[#This Row],[WK]]&amp;TabIPW[[#This Row],[PK]]&amp;TabIPW[[#This Row],[GK]]</f>
        <v>241001</v>
      </c>
      <c r="G1802" s="6" t="s">
        <v>1713</v>
      </c>
      <c r="H1802" s="34">
        <v>2.0918880000000003E-5</v>
      </c>
      <c r="I1802" s="35">
        <v>6623</v>
      </c>
      <c r="J1802" s="34">
        <v>1.56667E-5</v>
      </c>
      <c r="K1802" s="35">
        <v>3994</v>
      </c>
      <c r="L1802" s="34">
        <v>6.5228999999999995E-5</v>
      </c>
      <c r="M1802" s="35">
        <v>5907.72</v>
      </c>
      <c r="N1802" s="34">
        <v>5.3484099999999998E-5</v>
      </c>
      <c r="O1802" s="35">
        <v>41</v>
      </c>
      <c r="P1802" s="34">
        <v>7.3397299999999996E-5</v>
      </c>
      <c r="Q1802" s="35">
        <v>389</v>
      </c>
      <c r="R1802" s="34">
        <v>3.7905699999999999E-5</v>
      </c>
      <c r="S1802" s="35">
        <v>149</v>
      </c>
      <c r="T1802" s="34">
        <v>3.0196300000000001E-5</v>
      </c>
      <c r="U1802" s="35">
        <v>708</v>
      </c>
      <c r="V1802" s="34">
        <v>1.9025099999999998E-5</v>
      </c>
      <c r="W1802" s="35">
        <v>5907.72</v>
      </c>
    </row>
    <row r="1803" spans="1:23" ht="14.45" x14ac:dyDescent="0.3">
      <c r="A1803" s="6" t="s">
        <v>31</v>
      </c>
      <c r="B1803" s="6" t="s">
        <v>191</v>
      </c>
      <c r="C1803" s="6" t="s">
        <v>90</v>
      </c>
      <c r="D1803" s="6" t="s">
        <v>32</v>
      </c>
      <c r="E1803" s="6" t="s">
        <v>36</v>
      </c>
      <c r="F1803" s="24" t="str">
        <f>+TabIPW[[#This Row],[WK]]&amp;TabIPW[[#This Row],[PK]]&amp;TabIPW[[#This Row],[GK]]</f>
        <v>241002</v>
      </c>
      <c r="G1803" s="6" t="s">
        <v>1714</v>
      </c>
      <c r="H1803" s="34">
        <v>1.6117928E-5</v>
      </c>
      <c r="I1803" s="35">
        <v>5103</v>
      </c>
      <c r="J1803" s="34">
        <v>1.1967700000000001E-5</v>
      </c>
      <c r="K1803" s="35">
        <v>3051</v>
      </c>
      <c r="L1803" s="34">
        <v>5.02587E-5</v>
      </c>
      <c r="M1803" s="35">
        <v>4551.88</v>
      </c>
      <c r="N1803" s="34">
        <v>2.4785300000000001E-5</v>
      </c>
      <c r="O1803" s="35">
        <v>19</v>
      </c>
      <c r="P1803" s="34">
        <v>3.5660900000000003E-5</v>
      </c>
      <c r="Q1803" s="35">
        <v>189</v>
      </c>
      <c r="R1803" s="34">
        <v>8.3952000000000005E-6</v>
      </c>
      <c r="S1803" s="35">
        <v>33</v>
      </c>
      <c r="T1803" s="34">
        <v>1.4083100000000001E-5</v>
      </c>
      <c r="U1803" s="35">
        <v>330.2</v>
      </c>
      <c r="V1803" s="34">
        <v>1.4658799999999999E-5</v>
      </c>
      <c r="W1803" s="35">
        <v>4551.88</v>
      </c>
    </row>
    <row r="1804" spans="1:23" ht="14.45" x14ac:dyDescent="0.3">
      <c r="A1804" s="6" t="s">
        <v>31</v>
      </c>
      <c r="B1804" s="6" t="s">
        <v>191</v>
      </c>
      <c r="C1804" s="6" t="s">
        <v>90</v>
      </c>
      <c r="D1804" s="6" t="s">
        <v>37</v>
      </c>
      <c r="E1804" s="6" t="s">
        <v>36</v>
      </c>
      <c r="F1804" s="24" t="str">
        <f>+TabIPW[[#This Row],[WK]]&amp;TabIPW[[#This Row],[PK]]&amp;TabIPW[[#This Row],[GK]]</f>
        <v>241003</v>
      </c>
      <c r="G1804" s="6" t="s">
        <v>1715</v>
      </c>
      <c r="H1804" s="34">
        <v>5.0760576000000004E-5</v>
      </c>
      <c r="I1804" s="35">
        <v>16071</v>
      </c>
      <c r="J1804" s="34">
        <v>4.0912299999999998E-5</v>
      </c>
      <c r="K1804" s="35">
        <v>10430</v>
      </c>
      <c r="L1804" s="34">
        <v>1.5828080000000001E-4</v>
      </c>
      <c r="M1804" s="35">
        <v>14335.33</v>
      </c>
      <c r="N1804" s="34">
        <v>9.5227899999999997E-5</v>
      </c>
      <c r="O1804" s="35">
        <v>73</v>
      </c>
      <c r="P1804" s="34">
        <v>1.562287E-4</v>
      </c>
      <c r="Q1804" s="35">
        <v>828</v>
      </c>
      <c r="R1804" s="34">
        <v>2.1115200000000001E-5</v>
      </c>
      <c r="S1804" s="35">
        <v>83</v>
      </c>
      <c r="T1804" s="34">
        <v>4.2215100000000002E-5</v>
      </c>
      <c r="U1804" s="35">
        <v>989.8</v>
      </c>
      <c r="V1804" s="34">
        <v>4.6165200000000003E-5</v>
      </c>
      <c r="W1804" s="35">
        <v>14335.33</v>
      </c>
    </row>
    <row r="1805" spans="1:23" ht="14.45" x14ac:dyDescent="0.3">
      <c r="A1805" s="6" t="s">
        <v>31</v>
      </c>
      <c r="B1805" s="6" t="s">
        <v>191</v>
      </c>
      <c r="C1805" s="6" t="s">
        <v>90</v>
      </c>
      <c r="D1805" s="6" t="s">
        <v>39</v>
      </c>
      <c r="E1805" s="6" t="s">
        <v>36</v>
      </c>
      <c r="F1805" s="24" t="str">
        <f>+TabIPW[[#This Row],[WK]]&amp;TabIPW[[#This Row],[PK]]&amp;TabIPW[[#This Row],[GK]]</f>
        <v>241004</v>
      </c>
      <c r="G1805" s="6" t="s">
        <v>1716</v>
      </c>
      <c r="H1805" s="34">
        <v>5.5447824E-5</v>
      </c>
      <c r="I1805" s="35">
        <v>17555</v>
      </c>
      <c r="J1805" s="34">
        <v>4.3383500000000002E-5</v>
      </c>
      <c r="K1805" s="35">
        <v>11060</v>
      </c>
      <c r="L1805" s="34">
        <v>1.728965E-4</v>
      </c>
      <c r="M1805" s="35">
        <v>15659.06</v>
      </c>
      <c r="N1805" s="34">
        <v>1.147952E-4</v>
      </c>
      <c r="O1805" s="35">
        <v>88</v>
      </c>
      <c r="P1805" s="34">
        <v>1.6170050000000001E-4</v>
      </c>
      <c r="Q1805" s="35">
        <v>857</v>
      </c>
      <c r="R1805" s="34">
        <v>1.45008E-5</v>
      </c>
      <c r="S1805" s="35">
        <v>57</v>
      </c>
      <c r="T1805" s="34">
        <v>8.3658200000000005E-5</v>
      </c>
      <c r="U1805" s="35">
        <v>1961.5</v>
      </c>
      <c r="V1805" s="34">
        <v>5.0428099999999999E-5</v>
      </c>
      <c r="W1805" s="35">
        <v>15659.06</v>
      </c>
    </row>
    <row r="1806" spans="1:23" ht="14.45" x14ac:dyDescent="0.3">
      <c r="A1806" s="6" t="s">
        <v>31</v>
      </c>
      <c r="B1806" s="6" t="s">
        <v>191</v>
      </c>
      <c r="C1806" s="6" t="s">
        <v>90</v>
      </c>
      <c r="D1806" s="6" t="s">
        <v>42</v>
      </c>
      <c r="E1806" s="6" t="s">
        <v>40</v>
      </c>
      <c r="F1806" s="24" t="str">
        <f>+TabIPW[[#This Row],[WK]]&amp;TabIPW[[#This Row],[PK]]&amp;TabIPW[[#This Row],[GK]]</f>
        <v>241005</v>
      </c>
      <c r="G1806" s="6" t="s">
        <v>1717</v>
      </c>
      <c r="H1806" s="34">
        <v>1.66463488E-4</v>
      </c>
      <c r="I1806" s="35">
        <v>52703</v>
      </c>
      <c r="J1806" s="34">
        <v>1.240391E-4</v>
      </c>
      <c r="K1806" s="35">
        <v>31622</v>
      </c>
      <c r="L1806" s="34">
        <v>5.190638E-4</v>
      </c>
      <c r="M1806" s="35">
        <v>47011.08</v>
      </c>
      <c r="N1806" s="34">
        <v>4.1482820000000002E-4</v>
      </c>
      <c r="O1806" s="35">
        <v>318</v>
      </c>
      <c r="P1806" s="34">
        <v>4.7925240000000003E-4</v>
      </c>
      <c r="Q1806" s="35">
        <v>2540</v>
      </c>
      <c r="R1806" s="34">
        <v>1.0226900000000001E-4</v>
      </c>
      <c r="S1806" s="35">
        <v>402</v>
      </c>
      <c r="T1806" s="34">
        <v>1.4539849999999999E-4</v>
      </c>
      <c r="U1806" s="35">
        <v>3409.1</v>
      </c>
      <c r="V1806" s="34">
        <v>1.5139360000000001E-4</v>
      </c>
      <c r="W1806" s="35">
        <v>47011.08</v>
      </c>
    </row>
    <row r="1807" spans="1:23" ht="14.45" x14ac:dyDescent="0.3">
      <c r="A1807" s="6" t="s">
        <v>31</v>
      </c>
      <c r="B1807" s="6" t="s">
        <v>191</v>
      </c>
      <c r="C1807" s="6" t="s">
        <v>90</v>
      </c>
      <c r="D1807" s="6" t="s">
        <v>44</v>
      </c>
      <c r="E1807" s="6" t="s">
        <v>36</v>
      </c>
      <c r="F1807" s="24" t="str">
        <f>+TabIPW[[#This Row],[WK]]&amp;TabIPW[[#This Row],[PK]]&amp;TabIPW[[#This Row],[GK]]</f>
        <v>241006</v>
      </c>
      <c r="G1807" s="6" t="s">
        <v>1718</v>
      </c>
      <c r="H1807" s="34">
        <v>4.0182696E-5</v>
      </c>
      <c r="I1807" s="35">
        <v>12722</v>
      </c>
      <c r="J1807" s="34">
        <v>3.06038E-5</v>
      </c>
      <c r="K1807" s="35">
        <v>7802</v>
      </c>
      <c r="L1807" s="34">
        <v>1.2529699999999999E-4</v>
      </c>
      <c r="M1807" s="35">
        <v>11348.02</v>
      </c>
      <c r="N1807" s="34">
        <v>8.6096399999999998E-5</v>
      </c>
      <c r="O1807" s="35">
        <v>66</v>
      </c>
      <c r="P1807" s="34">
        <v>1.156621E-4</v>
      </c>
      <c r="Q1807" s="35">
        <v>613</v>
      </c>
      <c r="R1807" s="34">
        <v>5.0880000000000002E-6</v>
      </c>
      <c r="S1807" s="35">
        <v>20</v>
      </c>
      <c r="T1807" s="34">
        <v>2.7837699999999999E-5</v>
      </c>
      <c r="U1807" s="35">
        <v>652.70000000000005</v>
      </c>
      <c r="V1807" s="34">
        <v>3.6545000000000003E-5</v>
      </c>
      <c r="W1807" s="35">
        <v>11348.02</v>
      </c>
    </row>
    <row r="1808" spans="1:23" ht="14.45" x14ac:dyDescent="0.3">
      <c r="A1808" s="6" t="s">
        <v>31</v>
      </c>
      <c r="B1808" s="6" t="s">
        <v>191</v>
      </c>
      <c r="C1808" s="6" t="s">
        <v>92</v>
      </c>
      <c r="D1808" s="6" t="s">
        <v>33</v>
      </c>
      <c r="E1808" s="6" t="s">
        <v>34</v>
      </c>
      <c r="F1808" s="24" t="str">
        <f>+TabIPW[[#This Row],[WK]]&amp;TabIPW[[#This Row],[PK]]&amp;TabIPW[[#This Row],[GK]]</f>
        <v>241101</v>
      </c>
      <c r="G1808" s="6" t="s">
        <v>1719</v>
      </c>
      <c r="H1808" s="34">
        <v>1.5682052799999998E-4</v>
      </c>
      <c r="I1808" s="35">
        <v>49650</v>
      </c>
      <c r="J1808" s="34">
        <v>1.2050879999999999E-4</v>
      </c>
      <c r="K1808" s="35">
        <v>30722</v>
      </c>
      <c r="L1808" s="34">
        <v>5.5806859999999998E-4</v>
      </c>
      <c r="M1808" s="35">
        <v>50543.7</v>
      </c>
      <c r="N1808" s="34">
        <v>3.326453E-4</v>
      </c>
      <c r="O1808" s="35">
        <v>255</v>
      </c>
      <c r="P1808" s="34">
        <v>3.8415669999999999E-4</v>
      </c>
      <c r="Q1808" s="35">
        <v>2036</v>
      </c>
      <c r="R1808" s="34">
        <v>1.3788510000000001E-4</v>
      </c>
      <c r="S1808" s="35">
        <v>542</v>
      </c>
      <c r="T1808" s="34">
        <v>1.6169080000000001E-4</v>
      </c>
      <c r="U1808" s="35">
        <v>3791.1</v>
      </c>
      <c r="V1808" s="34">
        <v>1.6276999999999999E-4</v>
      </c>
      <c r="W1808" s="35">
        <v>50543.7</v>
      </c>
    </row>
    <row r="1809" spans="1:23" ht="14.45" x14ac:dyDescent="0.3">
      <c r="A1809" s="6" t="s">
        <v>31</v>
      </c>
      <c r="B1809" s="6" t="s">
        <v>191</v>
      </c>
      <c r="C1809" s="6" t="s">
        <v>92</v>
      </c>
      <c r="D1809" s="6" t="s">
        <v>32</v>
      </c>
      <c r="E1809" s="6" t="s">
        <v>36</v>
      </c>
      <c r="F1809" s="24" t="str">
        <f>+TabIPW[[#This Row],[WK]]&amp;TabIPW[[#This Row],[PK]]&amp;TabIPW[[#This Row],[GK]]</f>
        <v>241102</v>
      </c>
      <c r="G1809" s="6" t="s">
        <v>1720</v>
      </c>
      <c r="H1809" s="34">
        <v>1.6247423999999999E-5</v>
      </c>
      <c r="I1809" s="35">
        <v>5144</v>
      </c>
      <c r="J1809" s="34">
        <v>1.23443E-5</v>
      </c>
      <c r="K1809" s="35">
        <v>3147</v>
      </c>
      <c r="L1809" s="34">
        <v>5.7818800000000003E-5</v>
      </c>
      <c r="M1809" s="35">
        <v>5236.59</v>
      </c>
      <c r="N1809" s="34">
        <v>3.39168E-5</v>
      </c>
      <c r="O1809" s="35">
        <v>26</v>
      </c>
      <c r="P1809" s="34">
        <v>4.1887400000000001E-5</v>
      </c>
      <c r="Q1809" s="35">
        <v>222</v>
      </c>
      <c r="R1809" s="34">
        <v>1.19568E-5</v>
      </c>
      <c r="S1809" s="35">
        <v>47</v>
      </c>
      <c r="T1809" s="34">
        <v>8.4447000000000006E-6</v>
      </c>
      <c r="U1809" s="35">
        <v>198</v>
      </c>
      <c r="V1809" s="34">
        <v>1.6863799999999999E-5</v>
      </c>
      <c r="W1809" s="35">
        <v>5236.59</v>
      </c>
    </row>
    <row r="1810" spans="1:23" ht="14.45" x14ac:dyDescent="0.3">
      <c r="A1810" s="6" t="s">
        <v>31</v>
      </c>
      <c r="B1810" s="6" t="s">
        <v>191</v>
      </c>
      <c r="C1810" s="6" t="s">
        <v>92</v>
      </c>
      <c r="D1810" s="6" t="s">
        <v>37</v>
      </c>
      <c r="E1810" s="6" t="s">
        <v>40</v>
      </c>
      <c r="F1810" s="24" t="str">
        <f>+TabIPW[[#This Row],[WK]]&amp;TabIPW[[#This Row],[PK]]&amp;TabIPW[[#This Row],[GK]]</f>
        <v>241103</v>
      </c>
      <c r="G1810" s="6" t="s">
        <v>1721</v>
      </c>
      <c r="H1810" s="34">
        <v>1.6645399999999998E-5</v>
      </c>
      <c r="I1810" s="35">
        <v>5270</v>
      </c>
      <c r="J1810" s="34">
        <v>1.3297499999999999E-5</v>
      </c>
      <c r="K1810" s="35">
        <v>3390</v>
      </c>
      <c r="L1810" s="34">
        <v>5.9235099999999998E-5</v>
      </c>
      <c r="M1810" s="35">
        <v>5364.86</v>
      </c>
      <c r="N1810" s="34">
        <v>4.0439199999999997E-5</v>
      </c>
      <c r="O1810" s="35">
        <v>31</v>
      </c>
      <c r="P1810" s="34">
        <v>3.41515E-5</v>
      </c>
      <c r="Q1810" s="35">
        <v>181</v>
      </c>
      <c r="R1810" s="34">
        <v>7.3776000000000003E-6</v>
      </c>
      <c r="S1810" s="35">
        <v>29</v>
      </c>
      <c r="T1810" s="34">
        <v>1.2347199999999999E-5</v>
      </c>
      <c r="U1810" s="35">
        <v>289.5</v>
      </c>
      <c r="V1810" s="34">
        <v>1.7276900000000001E-5</v>
      </c>
      <c r="W1810" s="35">
        <v>5364.86</v>
      </c>
    </row>
    <row r="1811" spans="1:23" ht="14.45" x14ac:dyDescent="0.3">
      <c r="A1811" s="6" t="s">
        <v>31</v>
      </c>
      <c r="B1811" s="6" t="s">
        <v>191</v>
      </c>
      <c r="C1811" s="6" t="s">
        <v>92</v>
      </c>
      <c r="D1811" s="6" t="s">
        <v>39</v>
      </c>
      <c r="E1811" s="6" t="s">
        <v>36</v>
      </c>
      <c r="F1811" s="24" t="str">
        <f>+TabIPW[[#This Row],[WK]]&amp;TabIPW[[#This Row],[PK]]&amp;TabIPW[[#This Row],[GK]]</f>
        <v>241104</v>
      </c>
      <c r="G1811" s="6" t="s">
        <v>1722</v>
      </c>
      <c r="H1811" s="34">
        <v>3.3789848000000004E-5</v>
      </c>
      <c r="I1811" s="35">
        <v>10698</v>
      </c>
      <c r="J1811" s="34">
        <v>2.6355699999999999E-5</v>
      </c>
      <c r="K1811" s="35">
        <v>6719</v>
      </c>
      <c r="L1811" s="34">
        <v>1.20246E-4</v>
      </c>
      <c r="M1811" s="35">
        <v>10890.56</v>
      </c>
      <c r="N1811" s="34">
        <v>6.5224599999999999E-5</v>
      </c>
      <c r="O1811" s="35">
        <v>50</v>
      </c>
      <c r="P1811" s="34">
        <v>7.52841E-5</v>
      </c>
      <c r="Q1811" s="35">
        <v>399</v>
      </c>
      <c r="R1811" s="34">
        <v>2.13696E-5</v>
      </c>
      <c r="S1811" s="35">
        <v>84</v>
      </c>
      <c r="T1811" s="34">
        <v>1.6829699999999999E-5</v>
      </c>
      <c r="U1811" s="35">
        <v>394.6</v>
      </c>
      <c r="V1811" s="34">
        <v>3.5071799999999999E-5</v>
      </c>
      <c r="W1811" s="35">
        <v>10890.56</v>
      </c>
    </row>
    <row r="1812" spans="1:23" ht="14.45" x14ac:dyDescent="0.3">
      <c r="A1812" s="6" t="s">
        <v>31</v>
      </c>
      <c r="B1812" s="6" t="s">
        <v>191</v>
      </c>
      <c r="C1812" s="6" t="s">
        <v>92</v>
      </c>
      <c r="D1812" s="6" t="s">
        <v>42</v>
      </c>
      <c r="E1812" s="6" t="s">
        <v>40</v>
      </c>
      <c r="F1812" s="24" t="str">
        <f>+TabIPW[[#This Row],[WK]]&amp;TabIPW[[#This Row],[PK]]&amp;TabIPW[[#This Row],[GK]]</f>
        <v>241105</v>
      </c>
      <c r="G1812" s="6" t="s">
        <v>1723</v>
      </c>
      <c r="H1812" s="34">
        <v>3.3420304E-5</v>
      </c>
      <c r="I1812" s="35">
        <v>10581</v>
      </c>
      <c r="J1812" s="34">
        <v>2.62419E-5</v>
      </c>
      <c r="K1812" s="35">
        <v>6690</v>
      </c>
      <c r="L1812" s="34">
        <v>1.18931E-4</v>
      </c>
      <c r="M1812" s="35">
        <v>10771.46</v>
      </c>
      <c r="N1812" s="34">
        <v>7.82695E-5</v>
      </c>
      <c r="O1812" s="35">
        <v>60</v>
      </c>
      <c r="P1812" s="34">
        <v>7.6982299999999996E-5</v>
      </c>
      <c r="Q1812" s="35">
        <v>408</v>
      </c>
      <c r="R1812" s="34">
        <v>4.5537700000000003E-5</v>
      </c>
      <c r="S1812" s="35">
        <v>179</v>
      </c>
      <c r="T1812" s="34">
        <v>1.92096E-5</v>
      </c>
      <c r="U1812" s="35">
        <v>450.4</v>
      </c>
      <c r="V1812" s="34">
        <v>3.4688199999999998E-5</v>
      </c>
      <c r="W1812" s="35">
        <v>10771.46</v>
      </c>
    </row>
    <row r="1813" spans="1:23" ht="14.45" x14ac:dyDescent="0.3">
      <c r="A1813" s="6" t="s">
        <v>31</v>
      </c>
      <c r="B1813" s="6" t="s">
        <v>191</v>
      </c>
      <c r="C1813" s="6" t="s">
        <v>92</v>
      </c>
      <c r="D1813" s="6" t="s">
        <v>44</v>
      </c>
      <c r="E1813" s="6" t="s">
        <v>36</v>
      </c>
      <c r="F1813" s="24" t="str">
        <f>+TabIPW[[#This Row],[WK]]&amp;TabIPW[[#This Row],[PK]]&amp;TabIPW[[#This Row],[GK]]</f>
        <v>241106</v>
      </c>
      <c r="G1813" s="6" t="s">
        <v>1724</v>
      </c>
      <c r="H1813" s="34">
        <v>2.0975735999999998E-5</v>
      </c>
      <c r="I1813" s="35">
        <v>6641</v>
      </c>
      <c r="J1813" s="34">
        <v>1.67807E-5</v>
      </c>
      <c r="K1813" s="35">
        <v>4278</v>
      </c>
      <c r="L1813" s="34">
        <v>7.4645200000000002E-5</v>
      </c>
      <c r="M1813" s="35">
        <v>6760.54</v>
      </c>
      <c r="N1813" s="34">
        <v>3.1307799999999999E-5</v>
      </c>
      <c r="O1813" s="35">
        <v>24</v>
      </c>
      <c r="P1813" s="34">
        <v>4.9246000000000003E-5</v>
      </c>
      <c r="Q1813" s="35">
        <v>261</v>
      </c>
      <c r="R1813" s="34">
        <v>2.4422499999999999E-5</v>
      </c>
      <c r="S1813" s="35">
        <v>96</v>
      </c>
      <c r="T1813" s="34">
        <v>9.4725999999999997E-6</v>
      </c>
      <c r="U1813" s="35">
        <v>222.1</v>
      </c>
      <c r="V1813" s="34">
        <v>2.17715E-5</v>
      </c>
      <c r="W1813" s="35">
        <v>6760.54</v>
      </c>
    </row>
    <row r="1814" spans="1:23" ht="14.45" x14ac:dyDescent="0.3">
      <c r="A1814" s="6" t="s">
        <v>31</v>
      </c>
      <c r="B1814" s="6" t="s">
        <v>191</v>
      </c>
      <c r="C1814" s="6" t="s">
        <v>92</v>
      </c>
      <c r="D1814" s="6" t="s">
        <v>51</v>
      </c>
      <c r="E1814" s="6" t="s">
        <v>36</v>
      </c>
      <c r="F1814" s="24" t="str">
        <f>+TabIPW[[#This Row],[WK]]&amp;TabIPW[[#This Row],[PK]]&amp;TabIPW[[#This Row],[GK]]</f>
        <v>241107</v>
      </c>
      <c r="G1814" s="6" t="s">
        <v>1725</v>
      </c>
      <c r="H1814" s="34">
        <v>2.0669351999999998E-5</v>
      </c>
      <c r="I1814" s="35">
        <v>6544</v>
      </c>
      <c r="J1814" s="34">
        <v>1.60668E-5</v>
      </c>
      <c r="K1814" s="35">
        <v>4096</v>
      </c>
      <c r="L1814" s="34">
        <v>7.3554900000000003E-5</v>
      </c>
      <c r="M1814" s="35">
        <v>6661.79</v>
      </c>
      <c r="N1814" s="34">
        <v>4.5657200000000001E-5</v>
      </c>
      <c r="O1814" s="35">
        <v>35</v>
      </c>
      <c r="P1814" s="34">
        <v>5.0000699999999997E-5</v>
      </c>
      <c r="Q1814" s="35">
        <v>265</v>
      </c>
      <c r="R1814" s="34">
        <v>7.6320000000000008E-6</v>
      </c>
      <c r="S1814" s="35">
        <v>30</v>
      </c>
      <c r="T1814" s="34">
        <v>1.5209E-5</v>
      </c>
      <c r="U1814" s="35">
        <v>356.6</v>
      </c>
      <c r="V1814" s="34">
        <v>2.1453500000000001E-5</v>
      </c>
      <c r="W1814" s="35">
        <v>6661.79</v>
      </c>
    </row>
    <row r="1815" spans="1:23" ht="14.45" x14ac:dyDescent="0.3">
      <c r="A1815" s="6" t="s">
        <v>31</v>
      </c>
      <c r="B1815" s="6" t="s">
        <v>191</v>
      </c>
      <c r="C1815" s="6" t="s">
        <v>92</v>
      </c>
      <c r="D1815" s="6" t="s">
        <v>75</v>
      </c>
      <c r="E1815" s="6" t="s">
        <v>36</v>
      </c>
      <c r="F1815" s="24" t="str">
        <f>+TabIPW[[#This Row],[WK]]&amp;TabIPW[[#This Row],[PK]]&amp;TabIPW[[#This Row],[GK]]</f>
        <v>241108</v>
      </c>
      <c r="G1815" s="6" t="s">
        <v>404</v>
      </c>
      <c r="H1815" s="34">
        <v>1.5173528000000001E-5</v>
      </c>
      <c r="I1815" s="35">
        <v>4804</v>
      </c>
      <c r="J1815" s="34">
        <v>1.1967700000000001E-5</v>
      </c>
      <c r="K1815" s="35">
        <v>3051</v>
      </c>
      <c r="L1815" s="34">
        <v>5.3997199999999999E-5</v>
      </c>
      <c r="M1815" s="35">
        <v>4890.47</v>
      </c>
      <c r="N1815" s="34">
        <v>4.0439199999999997E-5</v>
      </c>
      <c r="O1815" s="35">
        <v>31</v>
      </c>
      <c r="P1815" s="34">
        <v>3.2453300000000003E-5</v>
      </c>
      <c r="Q1815" s="35">
        <v>172</v>
      </c>
      <c r="R1815" s="34">
        <v>1.5772799999999999E-5</v>
      </c>
      <c r="S1815" s="35">
        <v>62</v>
      </c>
      <c r="T1815" s="34">
        <v>9.8819999999999996E-6</v>
      </c>
      <c r="U1815" s="35">
        <v>231.7</v>
      </c>
      <c r="V1815" s="34">
        <v>1.5749200000000002E-5</v>
      </c>
      <c r="W1815" s="35">
        <v>4890.47</v>
      </c>
    </row>
    <row r="1816" spans="1:23" ht="14.45" x14ac:dyDescent="0.3">
      <c r="A1816" s="6" t="s">
        <v>31</v>
      </c>
      <c r="B1816" s="6" t="s">
        <v>191</v>
      </c>
      <c r="C1816" s="6" t="s">
        <v>93</v>
      </c>
      <c r="D1816" s="6" t="s">
        <v>33</v>
      </c>
      <c r="E1816" s="6" t="s">
        <v>40</v>
      </c>
      <c r="F1816" s="24" t="str">
        <f>+TabIPW[[#This Row],[WK]]&amp;TabIPW[[#This Row],[PK]]&amp;TabIPW[[#This Row],[GK]]</f>
        <v>241201</v>
      </c>
      <c r="G1816" s="6" t="s">
        <v>1726</v>
      </c>
      <c r="H1816" s="34">
        <v>1.2679879200000002E-4</v>
      </c>
      <c r="I1816" s="35">
        <v>40145</v>
      </c>
      <c r="J1816" s="34">
        <v>9.6565500000000002E-5</v>
      </c>
      <c r="K1816" s="35">
        <v>24618</v>
      </c>
      <c r="L1816" s="34">
        <v>3.7410580000000001E-4</v>
      </c>
      <c r="M1816" s="35">
        <v>33882.379999999997</v>
      </c>
      <c r="N1816" s="34">
        <v>2.4654890000000001E-4</v>
      </c>
      <c r="O1816" s="35">
        <v>189</v>
      </c>
      <c r="P1816" s="34">
        <v>2.977403E-4</v>
      </c>
      <c r="Q1816" s="35">
        <v>1578</v>
      </c>
      <c r="R1816" s="34">
        <v>7.2249799999999994E-5</v>
      </c>
      <c r="S1816" s="35">
        <v>284</v>
      </c>
      <c r="T1816" s="34">
        <v>7.7998500000000002E-5</v>
      </c>
      <c r="U1816" s="35">
        <v>1828.8000000000002</v>
      </c>
      <c r="V1816" s="34">
        <v>1.091142E-4</v>
      </c>
      <c r="W1816" s="35">
        <v>33882.379999999997</v>
      </c>
    </row>
    <row r="1817" spans="1:23" ht="14.45" x14ac:dyDescent="0.3">
      <c r="A1817" s="6" t="s">
        <v>31</v>
      </c>
      <c r="B1817" s="6" t="s">
        <v>191</v>
      </c>
      <c r="C1817" s="6" t="s">
        <v>93</v>
      </c>
      <c r="D1817" s="6" t="s">
        <v>32</v>
      </c>
      <c r="E1817" s="6" t="s">
        <v>36</v>
      </c>
      <c r="F1817" s="24" t="str">
        <f>+TabIPW[[#This Row],[WK]]&amp;TabIPW[[#This Row],[PK]]&amp;TabIPW[[#This Row],[GK]]</f>
        <v>241202</v>
      </c>
      <c r="G1817" s="6" t="s">
        <v>1727</v>
      </c>
      <c r="H1817" s="34">
        <v>3.133252E-5</v>
      </c>
      <c r="I1817" s="35">
        <v>9920</v>
      </c>
      <c r="J1817" s="34">
        <v>2.31235E-5</v>
      </c>
      <c r="K1817" s="35">
        <v>5895</v>
      </c>
      <c r="L1817" s="34">
        <v>9.2443100000000003E-5</v>
      </c>
      <c r="M1817" s="35">
        <v>8372.48</v>
      </c>
      <c r="N1817" s="34">
        <v>6.3920100000000005E-5</v>
      </c>
      <c r="O1817" s="35">
        <v>49</v>
      </c>
      <c r="P1817" s="34">
        <v>7.7170999999999997E-5</v>
      </c>
      <c r="Q1817" s="35">
        <v>409</v>
      </c>
      <c r="R1817" s="34">
        <v>2.34049E-5</v>
      </c>
      <c r="S1817" s="35">
        <v>92</v>
      </c>
      <c r="T1817" s="34">
        <v>1.94229E-5</v>
      </c>
      <c r="U1817" s="35">
        <v>455.4</v>
      </c>
      <c r="V1817" s="34">
        <v>2.6962600000000002E-5</v>
      </c>
      <c r="W1817" s="35">
        <v>8372.48</v>
      </c>
    </row>
    <row r="1818" spans="1:23" ht="14.45" x14ac:dyDescent="0.3">
      <c r="A1818" s="6" t="s">
        <v>31</v>
      </c>
      <c r="B1818" s="6" t="s">
        <v>191</v>
      </c>
      <c r="C1818" s="6" t="s">
        <v>93</v>
      </c>
      <c r="D1818" s="6" t="s">
        <v>37</v>
      </c>
      <c r="E1818" s="6" t="s">
        <v>36</v>
      </c>
      <c r="F1818" s="24" t="str">
        <f>+TabIPW[[#This Row],[WK]]&amp;TabIPW[[#This Row],[PK]]&amp;TabIPW[[#This Row],[GK]]</f>
        <v>241203</v>
      </c>
      <c r="G1818" s="6" t="s">
        <v>1728</v>
      </c>
      <c r="H1818" s="34">
        <v>1.3202616000000002E-5</v>
      </c>
      <c r="I1818" s="35">
        <v>4180</v>
      </c>
      <c r="J1818" s="34">
        <v>9.9241000000000004E-6</v>
      </c>
      <c r="K1818" s="35">
        <v>2530</v>
      </c>
      <c r="L1818" s="34">
        <v>3.8952799999999997E-5</v>
      </c>
      <c r="M1818" s="35">
        <v>3527.92</v>
      </c>
      <c r="N1818" s="34">
        <v>2.4785300000000001E-5</v>
      </c>
      <c r="O1818" s="35">
        <v>19</v>
      </c>
      <c r="P1818" s="34">
        <v>3.2453300000000003E-5</v>
      </c>
      <c r="Q1818" s="35">
        <v>172</v>
      </c>
      <c r="R1818" s="34">
        <v>9.4128000000000007E-6</v>
      </c>
      <c r="S1818" s="35">
        <v>37</v>
      </c>
      <c r="T1818" s="34">
        <v>8.0053999999999996E-6</v>
      </c>
      <c r="U1818" s="35">
        <v>187.7</v>
      </c>
      <c r="V1818" s="34">
        <v>1.1361200000000001E-5</v>
      </c>
      <c r="W1818" s="35">
        <v>3527.92</v>
      </c>
    </row>
    <row r="1819" spans="1:23" ht="14.45" x14ac:dyDescent="0.3">
      <c r="A1819" s="6" t="s">
        <v>31</v>
      </c>
      <c r="B1819" s="6" t="s">
        <v>191</v>
      </c>
      <c r="C1819" s="6" t="s">
        <v>93</v>
      </c>
      <c r="D1819" s="6" t="s">
        <v>39</v>
      </c>
      <c r="E1819" s="6" t="s">
        <v>36</v>
      </c>
      <c r="F1819" s="24" t="str">
        <f>+TabIPW[[#This Row],[WK]]&amp;TabIPW[[#This Row],[PK]]&amp;TabIPW[[#This Row],[GK]]</f>
        <v>241204</v>
      </c>
      <c r="G1819" s="6" t="s">
        <v>1729</v>
      </c>
      <c r="H1819" s="34">
        <v>3.0890328000000001E-5</v>
      </c>
      <c r="I1819" s="35">
        <v>9780</v>
      </c>
      <c r="J1819" s="34">
        <v>2.3762899999999999E-5</v>
      </c>
      <c r="K1819" s="35">
        <v>6058</v>
      </c>
      <c r="L1819" s="34">
        <v>9.1138500000000002E-5</v>
      </c>
      <c r="M1819" s="35">
        <v>8254.32</v>
      </c>
      <c r="N1819" s="34">
        <v>6.0006600000000002E-5</v>
      </c>
      <c r="O1819" s="35">
        <v>46</v>
      </c>
      <c r="P1819" s="34">
        <v>6.8302900000000006E-5</v>
      </c>
      <c r="Q1819" s="35">
        <v>362</v>
      </c>
      <c r="R1819" s="34">
        <v>1.3991999999999999E-5</v>
      </c>
      <c r="S1819" s="35">
        <v>55</v>
      </c>
      <c r="T1819" s="34">
        <v>1.8595400000000002E-5</v>
      </c>
      <c r="U1819" s="35">
        <v>436</v>
      </c>
      <c r="V1819" s="34">
        <v>2.6582100000000001E-5</v>
      </c>
      <c r="W1819" s="35">
        <v>8254.32</v>
      </c>
    </row>
    <row r="1820" spans="1:23" ht="14.45" x14ac:dyDescent="0.3">
      <c r="A1820" s="6" t="s">
        <v>31</v>
      </c>
      <c r="B1820" s="6" t="s">
        <v>191</v>
      </c>
      <c r="C1820" s="6" t="s">
        <v>93</v>
      </c>
      <c r="D1820" s="6" t="s">
        <v>42</v>
      </c>
      <c r="E1820" s="6" t="s">
        <v>36</v>
      </c>
      <c r="F1820" s="24" t="str">
        <f>+TabIPW[[#This Row],[WK]]&amp;TabIPW[[#This Row],[PK]]&amp;TabIPW[[#This Row],[GK]]</f>
        <v>241205</v>
      </c>
      <c r="G1820" s="6" t="s">
        <v>1730</v>
      </c>
      <c r="H1820" s="34">
        <v>3.9926856000000005E-5</v>
      </c>
      <c r="I1820" s="35">
        <v>12641</v>
      </c>
      <c r="J1820" s="34">
        <v>2.9705499999999999E-5</v>
      </c>
      <c r="K1820" s="35">
        <v>7573</v>
      </c>
      <c r="L1820" s="34">
        <v>1.177997E-4</v>
      </c>
      <c r="M1820" s="35">
        <v>10669</v>
      </c>
      <c r="N1820" s="34">
        <v>7.6965000000000006E-5</v>
      </c>
      <c r="O1820" s="35">
        <v>59</v>
      </c>
      <c r="P1820" s="34">
        <v>1.084922E-4</v>
      </c>
      <c r="Q1820" s="35">
        <v>575</v>
      </c>
      <c r="R1820" s="34">
        <v>1.8571199999999999E-5</v>
      </c>
      <c r="S1820" s="35">
        <v>73</v>
      </c>
      <c r="T1820" s="34">
        <v>2.9074600000000001E-5</v>
      </c>
      <c r="U1820" s="35">
        <v>681.7</v>
      </c>
      <c r="V1820" s="34">
        <v>3.4358199999999999E-5</v>
      </c>
      <c r="W1820" s="35">
        <v>10669</v>
      </c>
    </row>
    <row r="1821" spans="1:23" ht="14.45" x14ac:dyDescent="0.3">
      <c r="A1821" s="6" t="s">
        <v>31</v>
      </c>
      <c r="B1821" s="6" t="s">
        <v>191</v>
      </c>
      <c r="C1821" s="6" t="s">
        <v>95</v>
      </c>
      <c r="D1821" s="6" t="s">
        <v>33</v>
      </c>
      <c r="E1821" s="6" t="s">
        <v>34</v>
      </c>
      <c r="F1821" s="24" t="str">
        <f>+TabIPW[[#This Row],[WK]]&amp;TabIPW[[#This Row],[PK]]&amp;TabIPW[[#This Row],[GK]]</f>
        <v>241301</v>
      </c>
      <c r="G1821" s="6" t="s">
        <v>1731</v>
      </c>
      <c r="H1821" s="34">
        <v>2.5805111999999997E-5</v>
      </c>
      <c r="I1821" s="35">
        <v>8170</v>
      </c>
      <c r="J1821" s="34">
        <v>2.01384E-5</v>
      </c>
      <c r="K1821" s="35">
        <v>5134</v>
      </c>
      <c r="L1821" s="34">
        <v>8.3622300000000001E-5</v>
      </c>
      <c r="M1821" s="35">
        <v>7573.59</v>
      </c>
      <c r="N1821" s="34">
        <v>3.7830300000000003E-5</v>
      </c>
      <c r="O1821" s="35">
        <v>29</v>
      </c>
      <c r="P1821" s="34">
        <v>5.3019700000000003E-5</v>
      </c>
      <c r="Q1821" s="35">
        <v>281</v>
      </c>
      <c r="R1821" s="34">
        <v>2.9256099999999999E-5</v>
      </c>
      <c r="S1821" s="35">
        <v>115</v>
      </c>
      <c r="T1821" s="34">
        <v>1.9081700000000001E-5</v>
      </c>
      <c r="U1821" s="35">
        <v>447.4</v>
      </c>
      <c r="V1821" s="34">
        <v>2.4389800000000002E-5</v>
      </c>
      <c r="W1821" s="35">
        <v>7573.59</v>
      </c>
    </row>
    <row r="1822" spans="1:23" ht="14.45" x14ac:dyDescent="0.3">
      <c r="A1822" s="6" t="s">
        <v>31</v>
      </c>
      <c r="B1822" s="6" t="s">
        <v>191</v>
      </c>
      <c r="C1822" s="6" t="s">
        <v>95</v>
      </c>
      <c r="D1822" s="6" t="s">
        <v>32</v>
      </c>
      <c r="E1822" s="6" t="s">
        <v>34</v>
      </c>
      <c r="F1822" s="24" t="str">
        <f>+TabIPW[[#This Row],[WK]]&amp;TabIPW[[#This Row],[PK]]&amp;TabIPW[[#This Row],[GK]]</f>
        <v>241302</v>
      </c>
      <c r="G1822" s="6" t="s">
        <v>1732</v>
      </c>
      <c r="H1822" s="34">
        <v>2.1986456000000003E-5</v>
      </c>
      <c r="I1822" s="35">
        <v>6961</v>
      </c>
      <c r="J1822" s="34">
        <v>1.6655199999999999E-5</v>
      </c>
      <c r="K1822" s="35">
        <v>4246</v>
      </c>
      <c r="L1822" s="34">
        <v>7.1247899999999999E-5</v>
      </c>
      <c r="M1822" s="35">
        <v>6452.85</v>
      </c>
      <c r="N1822" s="34">
        <v>3.39168E-5</v>
      </c>
      <c r="O1822" s="35">
        <v>26</v>
      </c>
      <c r="P1822" s="34">
        <v>4.9246000000000003E-5</v>
      </c>
      <c r="Q1822" s="35">
        <v>261</v>
      </c>
      <c r="R1822" s="34">
        <v>2.5440100000000001E-5</v>
      </c>
      <c r="S1822" s="35">
        <v>100</v>
      </c>
      <c r="T1822" s="34">
        <v>1.8339499999999999E-5</v>
      </c>
      <c r="U1822" s="35">
        <v>430</v>
      </c>
      <c r="V1822" s="34">
        <v>2.0780599999999999E-5</v>
      </c>
      <c r="W1822" s="35">
        <v>6452.85</v>
      </c>
    </row>
    <row r="1823" spans="1:23" ht="14.45" x14ac:dyDescent="0.3">
      <c r="A1823" s="6" t="s">
        <v>31</v>
      </c>
      <c r="B1823" s="6" t="s">
        <v>191</v>
      </c>
      <c r="C1823" s="6" t="s">
        <v>95</v>
      </c>
      <c r="D1823" s="6" t="s">
        <v>37</v>
      </c>
      <c r="E1823" s="6" t="s">
        <v>34</v>
      </c>
      <c r="F1823" s="24" t="str">
        <f>+TabIPW[[#This Row],[WK]]&amp;TabIPW[[#This Row],[PK]]&amp;TabIPW[[#This Row],[GK]]</f>
        <v>241303</v>
      </c>
      <c r="G1823" s="6" t="s">
        <v>1733</v>
      </c>
      <c r="H1823" s="34">
        <v>5.0643711999999997E-5</v>
      </c>
      <c r="I1823" s="35">
        <v>16034</v>
      </c>
      <c r="J1823" s="34">
        <v>3.72761E-5</v>
      </c>
      <c r="K1823" s="35">
        <v>9503</v>
      </c>
      <c r="L1823" s="34">
        <v>1.641127E-4</v>
      </c>
      <c r="M1823" s="35">
        <v>14863.52</v>
      </c>
      <c r="N1823" s="34">
        <v>1.239267E-4</v>
      </c>
      <c r="O1823" s="35">
        <v>95</v>
      </c>
      <c r="P1823" s="34">
        <v>1.2415279999999999E-4</v>
      </c>
      <c r="Q1823" s="35">
        <v>658</v>
      </c>
      <c r="R1823" s="34">
        <v>5.0371299999999997E-5</v>
      </c>
      <c r="S1823" s="35">
        <v>198</v>
      </c>
      <c r="T1823" s="34">
        <v>4.4931900000000003E-5</v>
      </c>
      <c r="U1823" s="35">
        <v>1053.5</v>
      </c>
      <c r="V1823" s="34">
        <v>4.7866199999999999E-5</v>
      </c>
      <c r="W1823" s="35">
        <v>14863.52</v>
      </c>
    </row>
    <row r="1824" spans="1:23" ht="14.45" x14ac:dyDescent="0.3">
      <c r="A1824" s="6" t="s">
        <v>31</v>
      </c>
      <c r="B1824" s="6" t="s">
        <v>191</v>
      </c>
      <c r="C1824" s="6" t="s">
        <v>95</v>
      </c>
      <c r="D1824" s="6" t="s">
        <v>39</v>
      </c>
      <c r="E1824" s="6" t="s">
        <v>34</v>
      </c>
      <c r="F1824" s="24" t="str">
        <f>+TabIPW[[#This Row],[WK]]&amp;TabIPW[[#This Row],[PK]]&amp;TabIPW[[#This Row],[GK]]</f>
        <v>241304</v>
      </c>
      <c r="G1824" s="6" t="s">
        <v>1734</v>
      </c>
      <c r="H1824" s="34">
        <v>1.9368361600000003E-4</v>
      </c>
      <c r="I1824" s="35">
        <v>61321</v>
      </c>
      <c r="J1824" s="34">
        <v>1.432832E-4</v>
      </c>
      <c r="K1824" s="35">
        <v>36528</v>
      </c>
      <c r="L1824" s="34">
        <v>6.2763840000000005E-4</v>
      </c>
      <c r="M1824" s="35">
        <v>56844.57</v>
      </c>
      <c r="N1824" s="34">
        <v>3.2612279999999998E-4</v>
      </c>
      <c r="O1824" s="35">
        <v>250</v>
      </c>
      <c r="P1824" s="34">
        <v>4.913281E-4</v>
      </c>
      <c r="Q1824" s="35">
        <v>2604</v>
      </c>
      <c r="R1824" s="34">
        <v>2.7093659999999998E-4</v>
      </c>
      <c r="S1824" s="35">
        <v>1065</v>
      </c>
      <c r="T1824" s="34">
        <v>1.943139E-4</v>
      </c>
      <c r="U1824" s="35">
        <v>4556</v>
      </c>
      <c r="V1824" s="34">
        <v>1.830612E-4</v>
      </c>
      <c r="W1824" s="35">
        <v>56844.57</v>
      </c>
    </row>
    <row r="1825" spans="1:23" ht="14.45" x14ac:dyDescent="0.3">
      <c r="A1825" s="6" t="s">
        <v>31</v>
      </c>
      <c r="B1825" s="6" t="s">
        <v>191</v>
      </c>
      <c r="C1825" s="6" t="s">
        <v>95</v>
      </c>
      <c r="D1825" s="6" t="s">
        <v>42</v>
      </c>
      <c r="E1825" s="6" t="s">
        <v>36</v>
      </c>
      <c r="F1825" s="24" t="str">
        <f>+TabIPW[[#This Row],[WK]]&amp;TabIPW[[#This Row],[PK]]&amp;TabIPW[[#This Row],[GK]]</f>
        <v>241305</v>
      </c>
      <c r="G1825" s="6" t="s">
        <v>1735</v>
      </c>
      <c r="H1825" s="34">
        <v>9.4818800000000001E-6</v>
      </c>
      <c r="I1825" s="35">
        <v>3002</v>
      </c>
      <c r="J1825" s="34">
        <v>7.2409999999999998E-6</v>
      </c>
      <c r="K1825" s="35">
        <v>1846</v>
      </c>
      <c r="L1825" s="34">
        <v>3.0726299999999998E-5</v>
      </c>
      <c r="M1825" s="35">
        <v>2782.85</v>
      </c>
      <c r="N1825" s="34">
        <v>2.6089799999999999E-5</v>
      </c>
      <c r="O1825" s="35">
        <v>20</v>
      </c>
      <c r="P1825" s="34">
        <v>1.6603999999999999E-5</v>
      </c>
      <c r="Q1825" s="35">
        <v>88</v>
      </c>
      <c r="R1825" s="34">
        <v>1.272E-5</v>
      </c>
      <c r="S1825" s="35">
        <v>50</v>
      </c>
      <c r="T1825" s="34">
        <v>8.4318999999999997E-6</v>
      </c>
      <c r="U1825" s="35">
        <v>197.7</v>
      </c>
      <c r="V1825" s="34">
        <v>8.9617999999999995E-6</v>
      </c>
      <c r="W1825" s="35">
        <v>2782.85</v>
      </c>
    </row>
    <row r="1826" spans="1:23" ht="14.45" x14ac:dyDescent="0.3">
      <c r="A1826" s="6" t="s">
        <v>31</v>
      </c>
      <c r="B1826" s="6" t="s">
        <v>191</v>
      </c>
      <c r="C1826" s="6" t="s">
        <v>95</v>
      </c>
      <c r="D1826" s="6" t="s">
        <v>44</v>
      </c>
      <c r="E1826" s="6" t="s">
        <v>36</v>
      </c>
      <c r="F1826" s="24" t="str">
        <f>+TabIPW[[#This Row],[WK]]&amp;TabIPW[[#This Row],[PK]]&amp;TabIPW[[#This Row],[GK]]</f>
        <v>241306</v>
      </c>
      <c r="G1826" s="6" t="s">
        <v>1736</v>
      </c>
      <c r="H1826" s="34">
        <v>1.8812143999999999E-5</v>
      </c>
      <c r="I1826" s="35">
        <v>5956</v>
      </c>
      <c r="J1826" s="34">
        <v>1.4117299999999999E-5</v>
      </c>
      <c r="K1826" s="35">
        <v>3599</v>
      </c>
      <c r="L1826" s="34">
        <v>6.0961400000000002E-5</v>
      </c>
      <c r="M1826" s="35">
        <v>5521.21</v>
      </c>
      <c r="N1826" s="34">
        <v>4.3048199999999999E-5</v>
      </c>
      <c r="O1826" s="35">
        <v>33</v>
      </c>
      <c r="P1826" s="34">
        <v>4.6981799999999998E-5</v>
      </c>
      <c r="Q1826" s="35">
        <v>249</v>
      </c>
      <c r="R1826" s="34">
        <v>1.06848E-5</v>
      </c>
      <c r="S1826" s="35">
        <v>42</v>
      </c>
      <c r="T1826" s="34">
        <v>2.2203599999999999E-5</v>
      </c>
      <c r="U1826" s="35">
        <v>520.59999999999991</v>
      </c>
      <c r="V1826" s="34">
        <v>1.77804E-5</v>
      </c>
      <c r="W1826" s="35">
        <v>5521.21</v>
      </c>
    </row>
    <row r="1827" spans="1:23" ht="14.45" x14ac:dyDescent="0.3">
      <c r="A1827" s="6" t="s">
        <v>31</v>
      </c>
      <c r="B1827" s="6" t="s">
        <v>191</v>
      </c>
      <c r="C1827" s="6" t="s">
        <v>95</v>
      </c>
      <c r="D1827" s="6" t="s">
        <v>51</v>
      </c>
      <c r="E1827" s="6" t="s">
        <v>36</v>
      </c>
      <c r="F1827" s="24" t="str">
        <f>+TabIPW[[#This Row],[WK]]&amp;TabIPW[[#This Row],[PK]]&amp;TabIPW[[#This Row],[GK]]</f>
        <v>241307</v>
      </c>
      <c r="G1827" s="6" t="s">
        <v>1737</v>
      </c>
      <c r="H1827" s="34">
        <v>4.1610344000000004E-5</v>
      </c>
      <c r="I1827" s="35">
        <v>13174</v>
      </c>
      <c r="J1827" s="34">
        <v>3.1168699999999999E-5</v>
      </c>
      <c r="K1827" s="35">
        <v>7946</v>
      </c>
      <c r="L1827" s="34">
        <v>1.3483979999999999E-4</v>
      </c>
      <c r="M1827" s="35">
        <v>12212.3</v>
      </c>
      <c r="N1827" s="34">
        <v>7.82695E-5</v>
      </c>
      <c r="O1827" s="35">
        <v>60</v>
      </c>
      <c r="P1827" s="34">
        <v>1.154734E-4</v>
      </c>
      <c r="Q1827" s="35">
        <v>612</v>
      </c>
      <c r="R1827" s="34">
        <v>1.7808E-5</v>
      </c>
      <c r="S1827" s="35">
        <v>70</v>
      </c>
      <c r="T1827" s="34">
        <v>2.7965699999999999E-5</v>
      </c>
      <c r="U1827" s="35">
        <v>655.7</v>
      </c>
      <c r="V1827" s="34">
        <v>3.9328300000000001E-5</v>
      </c>
      <c r="W1827" s="35">
        <v>12212.3</v>
      </c>
    </row>
    <row r="1828" spans="1:23" ht="14.45" x14ac:dyDescent="0.3">
      <c r="A1828" s="6" t="s">
        <v>31</v>
      </c>
      <c r="B1828" s="6" t="s">
        <v>191</v>
      </c>
      <c r="C1828" s="6" t="s">
        <v>95</v>
      </c>
      <c r="D1828" s="6" t="s">
        <v>75</v>
      </c>
      <c r="E1828" s="6" t="s">
        <v>36</v>
      </c>
      <c r="F1828" s="24" t="str">
        <f>+TabIPW[[#This Row],[WK]]&amp;TabIPW[[#This Row],[PK]]&amp;TabIPW[[#This Row],[GK]]</f>
        <v>241308</v>
      </c>
      <c r="G1828" s="6" t="s">
        <v>1738</v>
      </c>
      <c r="H1828" s="34">
        <v>2.5918816E-5</v>
      </c>
      <c r="I1828" s="35">
        <v>8206</v>
      </c>
      <c r="J1828" s="34">
        <v>1.9871700000000002E-5</v>
      </c>
      <c r="K1828" s="35">
        <v>5066</v>
      </c>
      <c r="L1828" s="34">
        <v>8.3990800000000002E-5</v>
      </c>
      <c r="M1828" s="35">
        <v>7606.96</v>
      </c>
      <c r="N1828" s="34">
        <v>4.8266200000000002E-5</v>
      </c>
      <c r="O1828" s="35">
        <v>37</v>
      </c>
      <c r="P1828" s="34">
        <v>4.6981799999999998E-5</v>
      </c>
      <c r="Q1828" s="35">
        <v>249</v>
      </c>
      <c r="R1828" s="34">
        <v>3.0019299999999999E-5</v>
      </c>
      <c r="S1828" s="35">
        <v>118</v>
      </c>
      <c r="T1828" s="34">
        <v>1.8689300000000001E-5</v>
      </c>
      <c r="U1828" s="35">
        <v>438.20000000000005</v>
      </c>
      <c r="V1828" s="34">
        <v>2.44973E-5</v>
      </c>
      <c r="W1828" s="35">
        <v>7606.96</v>
      </c>
    </row>
    <row r="1829" spans="1:23" ht="14.45" x14ac:dyDescent="0.3">
      <c r="A1829" s="6" t="s">
        <v>31</v>
      </c>
      <c r="B1829" s="6" t="s">
        <v>191</v>
      </c>
      <c r="C1829" s="6" t="s">
        <v>95</v>
      </c>
      <c r="D1829" s="6" t="s">
        <v>77</v>
      </c>
      <c r="E1829" s="6" t="s">
        <v>36</v>
      </c>
      <c r="F1829" s="24" t="str">
        <f>+TabIPW[[#This Row],[WK]]&amp;TabIPW[[#This Row],[PK]]&amp;TabIPW[[#This Row],[GK]]</f>
        <v>241309</v>
      </c>
      <c r="G1829" s="6" t="s">
        <v>1739</v>
      </c>
      <c r="H1829" s="34">
        <v>5.1597583999999998E-5</v>
      </c>
      <c r="I1829" s="35">
        <v>16336</v>
      </c>
      <c r="J1829" s="34">
        <v>3.94609E-5</v>
      </c>
      <c r="K1829" s="35">
        <v>10060</v>
      </c>
      <c r="L1829" s="34">
        <v>1.6720370000000001E-4</v>
      </c>
      <c r="M1829" s="35">
        <v>15143.47</v>
      </c>
      <c r="N1829" s="34">
        <v>1.343626E-4</v>
      </c>
      <c r="O1829" s="35">
        <v>103</v>
      </c>
      <c r="P1829" s="34">
        <v>1.175489E-4</v>
      </c>
      <c r="Q1829" s="35">
        <v>623</v>
      </c>
      <c r="R1829" s="34">
        <v>4.9353700000000001E-5</v>
      </c>
      <c r="S1829" s="35">
        <v>194</v>
      </c>
      <c r="T1829" s="34">
        <v>3.4051799999999998E-5</v>
      </c>
      <c r="U1829" s="35">
        <v>798.40000000000009</v>
      </c>
      <c r="V1829" s="34">
        <v>4.8767799999999997E-5</v>
      </c>
      <c r="W1829" s="35">
        <v>15143.47</v>
      </c>
    </row>
    <row r="1830" spans="1:23" ht="14.45" x14ac:dyDescent="0.3">
      <c r="A1830" s="6" t="s">
        <v>31</v>
      </c>
      <c r="B1830" s="6" t="s">
        <v>191</v>
      </c>
      <c r="C1830" s="6" t="s">
        <v>97</v>
      </c>
      <c r="D1830" s="6" t="s">
        <v>33</v>
      </c>
      <c r="E1830" s="6" t="s">
        <v>34</v>
      </c>
      <c r="F1830" s="24" t="str">
        <f>+TabIPW[[#This Row],[WK]]&amp;TabIPW[[#This Row],[PK]]&amp;TabIPW[[#This Row],[GK]]</f>
        <v>241401</v>
      </c>
      <c r="G1830" s="6" t="s">
        <v>1740</v>
      </c>
      <c r="H1830" s="34">
        <v>5.9490727999999999E-5</v>
      </c>
      <c r="I1830" s="35">
        <v>18835</v>
      </c>
      <c r="J1830" s="34">
        <v>4.6192000000000001E-5</v>
      </c>
      <c r="K1830" s="35">
        <v>11776</v>
      </c>
      <c r="L1830" s="34">
        <v>1.7427299999999999E-4</v>
      </c>
      <c r="M1830" s="35">
        <v>15783.73</v>
      </c>
      <c r="N1830" s="34">
        <v>1.0305479999999999E-4</v>
      </c>
      <c r="O1830" s="35">
        <v>79</v>
      </c>
      <c r="P1830" s="34">
        <v>1.564174E-4</v>
      </c>
      <c r="Q1830" s="35">
        <v>829</v>
      </c>
      <c r="R1830" s="34">
        <v>3.8160100000000001E-5</v>
      </c>
      <c r="S1830" s="35">
        <v>150</v>
      </c>
      <c r="T1830" s="34">
        <v>9.7647399999999996E-5</v>
      </c>
      <c r="U1830" s="35">
        <v>2289.5</v>
      </c>
      <c r="V1830" s="34">
        <v>5.0829599999999999E-5</v>
      </c>
      <c r="W1830" s="35">
        <v>15783.73</v>
      </c>
    </row>
    <row r="1831" spans="1:23" ht="14.45" x14ac:dyDescent="0.3">
      <c r="A1831" s="6" t="s">
        <v>31</v>
      </c>
      <c r="B1831" s="6" t="s">
        <v>191</v>
      </c>
      <c r="C1831" s="6" t="s">
        <v>97</v>
      </c>
      <c r="D1831" s="6" t="s">
        <v>32</v>
      </c>
      <c r="E1831" s="6" t="s">
        <v>34</v>
      </c>
      <c r="F1831" s="24" t="str">
        <f>+TabIPW[[#This Row],[WK]]&amp;TabIPW[[#This Row],[PK]]&amp;TabIPW[[#This Row],[GK]]</f>
        <v>241402</v>
      </c>
      <c r="G1831" s="6" t="s">
        <v>1741</v>
      </c>
      <c r="H1831" s="34">
        <v>2.9683776000000003E-5</v>
      </c>
      <c r="I1831" s="35">
        <v>9398</v>
      </c>
      <c r="J1831" s="34">
        <v>2.20683E-5</v>
      </c>
      <c r="K1831" s="35">
        <v>5626</v>
      </c>
      <c r="L1831" s="34">
        <v>8.6955999999999999E-5</v>
      </c>
      <c r="M1831" s="35">
        <v>7875.52</v>
      </c>
      <c r="N1831" s="34">
        <v>5.2179599999999998E-5</v>
      </c>
      <c r="O1831" s="35">
        <v>40</v>
      </c>
      <c r="P1831" s="34">
        <v>7.4906800000000006E-5</v>
      </c>
      <c r="Q1831" s="35">
        <v>397</v>
      </c>
      <c r="R1831" s="34">
        <v>2.2132799999999999E-5</v>
      </c>
      <c r="S1831" s="35">
        <v>87</v>
      </c>
      <c r="T1831" s="34">
        <v>2.9983000000000001E-5</v>
      </c>
      <c r="U1831" s="35">
        <v>703</v>
      </c>
      <c r="V1831" s="34">
        <v>2.5362199999999999E-5</v>
      </c>
      <c r="W1831" s="35">
        <v>7875.52</v>
      </c>
    </row>
    <row r="1832" spans="1:23" ht="14.45" x14ac:dyDescent="0.3">
      <c r="A1832" s="6" t="s">
        <v>31</v>
      </c>
      <c r="B1832" s="6" t="s">
        <v>191</v>
      </c>
      <c r="C1832" s="6" t="s">
        <v>97</v>
      </c>
      <c r="D1832" s="6" t="s">
        <v>37</v>
      </c>
      <c r="E1832" s="6" t="s">
        <v>34</v>
      </c>
      <c r="F1832" s="24" t="str">
        <f>+TabIPW[[#This Row],[WK]]&amp;TabIPW[[#This Row],[PK]]&amp;TabIPW[[#This Row],[GK]]</f>
        <v>241403</v>
      </c>
      <c r="G1832" s="6" t="s">
        <v>1742</v>
      </c>
      <c r="H1832" s="34">
        <v>5.1588112000000001E-5</v>
      </c>
      <c r="I1832" s="35">
        <v>16333</v>
      </c>
      <c r="J1832" s="34">
        <v>4.0182699999999997E-5</v>
      </c>
      <c r="K1832" s="35">
        <v>10244</v>
      </c>
      <c r="L1832" s="34">
        <v>1.5112289999999999E-4</v>
      </c>
      <c r="M1832" s="35">
        <v>13687.05</v>
      </c>
      <c r="N1832" s="34">
        <v>9.6532400000000004E-5</v>
      </c>
      <c r="O1832" s="35">
        <v>74</v>
      </c>
      <c r="P1832" s="34">
        <v>1.458512E-4</v>
      </c>
      <c r="Q1832" s="35">
        <v>773</v>
      </c>
      <c r="R1832" s="34">
        <v>3.3835299999999998E-5</v>
      </c>
      <c r="S1832" s="35">
        <v>133</v>
      </c>
      <c r="T1832" s="34">
        <v>4.2620200000000002E-5</v>
      </c>
      <c r="U1832" s="35">
        <v>999.30000000000007</v>
      </c>
      <c r="V1832" s="34">
        <v>4.4077499999999999E-5</v>
      </c>
      <c r="W1832" s="35">
        <v>13687.05</v>
      </c>
    </row>
    <row r="1833" spans="1:23" ht="14.45" x14ac:dyDescent="0.3">
      <c r="A1833" s="6" t="s">
        <v>31</v>
      </c>
      <c r="B1833" s="6" t="s">
        <v>191</v>
      </c>
      <c r="C1833" s="6" t="s">
        <v>97</v>
      </c>
      <c r="D1833" s="6" t="s">
        <v>39</v>
      </c>
      <c r="E1833" s="6" t="s">
        <v>36</v>
      </c>
      <c r="F1833" s="24" t="str">
        <f>+TabIPW[[#This Row],[WK]]&amp;TabIPW[[#This Row],[PK]]&amp;TabIPW[[#This Row],[GK]]</f>
        <v>241404</v>
      </c>
      <c r="G1833" s="6" t="s">
        <v>1743</v>
      </c>
      <c r="H1833" s="34">
        <v>2.7087472000000001E-5</v>
      </c>
      <c r="I1833" s="35">
        <v>8576</v>
      </c>
      <c r="J1833" s="34">
        <v>2.0157999999999999E-5</v>
      </c>
      <c r="K1833" s="35">
        <v>5139</v>
      </c>
      <c r="L1833" s="34">
        <v>7.9350499999999999E-5</v>
      </c>
      <c r="M1833" s="35">
        <v>7186.69</v>
      </c>
      <c r="N1833" s="34">
        <v>6.1311100000000003E-5</v>
      </c>
      <c r="O1833" s="35">
        <v>47</v>
      </c>
      <c r="P1833" s="34">
        <v>6.5661399999999994E-5</v>
      </c>
      <c r="Q1833" s="35">
        <v>348</v>
      </c>
      <c r="R1833" s="34">
        <v>9.9216E-6</v>
      </c>
      <c r="S1833" s="35">
        <v>39</v>
      </c>
      <c r="T1833" s="34">
        <v>1.7563299999999998E-5</v>
      </c>
      <c r="U1833" s="35">
        <v>411.8</v>
      </c>
      <c r="V1833" s="34">
        <v>2.31439E-5</v>
      </c>
      <c r="W1833" s="35">
        <v>7186.69</v>
      </c>
    </row>
    <row r="1834" spans="1:23" ht="14.45" x14ac:dyDescent="0.3">
      <c r="A1834" s="6" t="s">
        <v>31</v>
      </c>
      <c r="B1834" s="6" t="s">
        <v>191</v>
      </c>
      <c r="C1834" s="6" t="s">
        <v>97</v>
      </c>
      <c r="D1834" s="6" t="s">
        <v>42</v>
      </c>
      <c r="E1834" s="6" t="s">
        <v>36</v>
      </c>
      <c r="F1834" s="24" t="str">
        <f>+TabIPW[[#This Row],[WK]]&amp;TabIPW[[#This Row],[PK]]&amp;TabIPW[[#This Row],[GK]]</f>
        <v>241405</v>
      </c>
      <c r="G1834" s="6" t="s">
        <v>1744</v>
      </c>
      <c r="H1834" s="34">
        <v>1.9901832000000001E-5</v>
      </c>
      <c r="I1834" s="35">
        <v>6301</v>
      </c>
      <c r="J1834" s="34">
        <v>1.4815500000000001E-5</v>
      </c>
      <c r="K1834" s="35">
        <v>3777</v>
      </c>
      <c r="L1834" s="34">
        <v>5.8300800000000003E-5</v>
      </c>
      <c r="M1834" s="35">
        <v>5280.24</v>
      </c>
      <c r="N1834" s="34">
        <v>3.7830300000000003E-5</v>
      </c>
      <c r="O1834" s="35">
        <v>29</v>
      </c>
      <c r="P1834" s="34">
        <v>5.1887600000000001E-5</v>
      </c>
      <c r="Q1834" s="35">
        <v>275</v>
      </c>
      <c r="R1834" s="34">
        <v>1.0176E-5</v>
      </c>
      <c r="S1834" s="35">
        <v>40</v>
      </c>
      <c r="T1834" s="34">
        <v>1.6334999999999999E-5</v>
      </c>
      <c r="U1834" s="35">
        <v>383</v>
      </c>
      <c r="V1834" s="34">
        <v>1.7004399999999999E-5</v>
      </c>
      <c r="W1834" s="35">
        <v>5280.24</v>
      </c>
    </row>
    <row r="1835" spans="1:23" ht="14.45" x14ac:dyDescent="0.3">
      <c r="A1835" s="6" t="s">
        <v>31</v>
      </c>
      <c r="B1835" s="6" t="s">
        <v>191</v>
      </c>
      <c r="C1835" s="6" t="s">
        <v>130</v>
      </c>
      <c r="D1835" s="6" t="s">
        <v>33</v>
      </c>
      <c r="E1835" s="6" t="s">
        <v>34</v>
      </c>
      <c r="F1835" s="24" t="str">
        <f>+TabIPW[[#This Row],[WK]]&amp;TabIPW[[#This Row],[PK]]&amp;TabIPW[[#This Row],[GK]]</f>
        <v>241501</v>
      </c>
      <c r="G1835" s="6" t="s">
        <v>1745</v>
      </c>
      <c r="H1835" s="34">
        <v>4.1082871999999996E-5</v>
      </c>
      <c r="I1835" s="35">
        <v>13007</v>
      </c>
      <c r="J1835" s="34">
        <v>3.2023800000000003E-5</v>
      </c>
      <c r="K1835" s="35">
        <v>8164</v>
      </c>
      <c r="L1835" s="34">
        <v>1.173329E-4</v>
      </c>
      <c r="M1835" s="35">
        <v>10626.72</v>
      </c>
      <c r="N1835" s="34">
        <v>6.5224599999999999E-5</v>
      </c>
      <c r="O1835" s="35">
        <v>50</v>
      </c>
      <c r="P1835" s="34">
        <v>8.5284299999999999E-5</v>
      </c>
      <c r="Q1835" s="35">
        <v>452</v>
      </c>
      <c r="R1835" s="34">
        <v>3.40897E-5</v>
      </c>
      <c r="S1835" s="35">
        <v>134</v>
      </c>
      <c r="T1835" s="34">
        <v>2.85457E-5</v>
      </c>
      <c r="U1835" s="35">
        <v>669.3</v>
      </c>
      <c r="V1835" s="34">
        <v>3.4222099999999999E-5</v>
      </c>
      <c r="W1835" s="35">
        <v>10626.72</v>
      </c>
    </row>
    <row r="1836" spans="1:23" ht="14.45" x14ac:dyDescent="0.3">
      <c r="A1836" s="6" t="s">
        <v>31</v>
      </c>
      <c r="B1836" s="6" t="s">
        <v>191</v>
      </c>
      <c r="C1836" s="6" t="s">
        <v>130</v>
      </c>
      <c r="D1836" s="6" t="s">
        <v>32</v>
      </c>
      <c r="E1836" s="6" t="s">
        <v>34</v>
      </c>
      <c r="F1836" s="24" t="str">
        <f>+TabIPW[[#This Row],[WK]]&amp;TabIPW[[#This Row],[PK]]&amp;TabIPW[[#This Row],[GK]]</f>
        <v>241502</v>
      </c>
      <c r="G1836" s="6" t="s">
        <v>1746</v>
      </c>
      <c r="H1836" s="34">
        <v>5.3154736E-5</v>
      </c>
      <c r="I1836" s="35">
        <v>16829</v>
      </c>
      <c r="J1836" s="34">
        <v>4.0441600000000003E-5</v>
      </c>
      <c r="K1836" s="35">
        <v>10310</v>
      </c>
      <c r="L1836" s="34">
        <v>1.5181020000000001E-4</v>
      </c>
      <c r="M1836" s="35">
        <v>13749.29</v>
      </c>
      <c r="N1836" s="34">
        <v>1.056638E-4</v>
      </c>
      <c r="O1836" s="35">
        <v>81</v>
      </c>
      <c r="P1836" s="34">
        <v>1.1962440000000001E-4</v>
      </c>
      <c r="Q1836" s="35">
        <v>634</v>
      </c>
      <c r="R1836" s="34">
        <v>3.48529E-5</v>
      </c>
      <c r="S1836" s="35">
        <v>137</v>
      </c>
      <c r="T1836" s="34">
        <v>9.8108000000000003E-5</v>
      </c>
      <c r="U1836" s="35">
        <v>2300.3000000000002</v>
      </c>
      <c r="V1836" s="34">
        <v>4.4277999999999999E-5</v>
      </c>
      <c r="W1836" s="35">
        <v>13749.29</v>
      </c>
    </row>
    <row r="1837" spans="1:23" ht="14.45" x14ac:dyDescent="0.3">
      <c r="A1837" s="6" t="s">
        <v>31</v>
      </c>
      <c r="B1837" s="6" t="s">
        <v>191</v>
      </c>
      <c r="C1837" s="6" t="s">
        <v>130</v>
      </c>
      <c r="D1837" s="6" t="s">
        <v>37</v>
      </c>
      <c r="E1837" s="6" t="s">
        <v>34</v>
      </c>
      <c r="F1837" s="24" t="str">
        <f>+TabIPW[[#This Row],[WK]]&amp;TabIPW[[#This Row],[PK]]&amp;TabIPW[[#This Row],[GK]]</f>
        <v>241503</v>
      </c>
      <c r="G1837" s="6" t="s">
        <v>1747</v>
      </c>
      <c r="H1837" s="34">
        <v>6.3701032E-5</v>
      </c>
      <c r="I1837" s="35">
        <v>20168</v>
      </c>
      <c r="J1837" s="34">
        <v>4.7494299999999997E-5</v>
      </c>
      <c r="K1837" s="35">
        <v>12108</v>
      </c>
      <c r="L1837" s="34">
        <v>1.819305E-4</v>
      </c>
      <c r="M1837" s="35">
        <v>16477.259999999998</v>
      </c>
      <c r="N1837" s="34">
        <v>1.017503E-4</v>
      </c>
      <c r="O1837" s="35">
        <v>78</v>
      </c>
      <c r="P1837" s="34">
        <v>1.5075700000000001E-4</v>
      </c>
      <c r="Q1837" s="35">
        <v>799</v>
      </c>
      <c r="R1837" s="34">
        <v>7.8101000000000003E-5</v>
      </c>
      <c r="S1837" s="35">
        <v>307</v>
      </c>
      <c r="T1837" s="34">
        <v>5.7773799999999999E-5</v>
      </c>
      <c r="U1837" s="35">
        <v>1354.6</v>
      </c>
      <c r="V1837" s="34">
        <v>5.3063099999999997E-5</v>
      </c>
      <c r="W1837" s="35">
        <v>16477.259999999998</v>
      </c>
    </row>
    <row r="1838" spans="1:23" ht="14.45" x14ac:dyDescent="0.3">
      <c r="A1838" s="6" t="s">
        <v>31</v>
      </c>
      <c r="B1838" s="6" t="s">
        <v>191</v>
      </c>
      <c r="C1838" s="6" t="s">
        <v>130</v>
      </c>
      <c r="D1838" s="6" t="s">
        <v>39</v>
      </c>
      <c r="E1838" s="6" t="s">
        <v>34</v>
      </c>
      <c r="F1838" s="24" t="str">
        <f>+TabIPW[[#This Row],[WK]]&amp;TabIPW[[#This Row],[PK]]&amp;TabIPW[[#This Row],[GK]]</f>
        <v>241504</v>
      </c>
      <c r="G1838" s="6" t="s">
        <v>1748</v>
      </c>
      <c r="H1838" s="34">
        <v>1.41605936E-4</v>
      </c>
      <c r="I1838" s="35">
        <v>44833</v>
      </c>
      <c r="J1838" s="34">
        <v>1.067328E-4</v>
      </c>
      <c r="K1838" s="35">
        <v>27210</v>
      </c>
      <c r="L1838" s="34">
        <v>4.0442720000000002E-4</v>
      </c>
      <c r="M1838" s="35">
        <v>36628.559999999998</v>
      </c>
      <c r="N1838" s="34">
        <v>2.843791E-4</v>
      </c>
      <c r="O1838" s="35">
        <v>218</v>
      </c>
      <c r="P1838" s="34">
        <v>3.105707E-4</v>
      </c>
      <c r="Q1838" s="35">
        <v>1646</v>
      </c>
      <c r="R1838" s="34">
        <v>1.017602E-4</v>
      </c>
      <c r="S1838" s="35">
        <v>400</v>
      </c>
      <c r="T1838" s="34">
        <v>1.264746E-4</v>
      </c>
      <c r="U1838" s="35">
        <v>2965.4</v>
      </c>
      <c r="V1838" s="34">
        <v>1.179579E-4</v>
      </c>
      <c r="W1838" s="35">
        <v>36628.559999999998</v>
      </c>
    </row>
    <row r="1839" spans="1:23" ht="14.45" x14ac:dyDescent="0.3">
      <c r="A1839" s="6" t="s">
        <v>31</v>
      </c>
      <c r="B1839" s="6" t="s">
        <v>191</v>
      </c>
      <c r="C1839" s="6" t="s">
        <v>130</v>
      </c>
      <c r="D1839" s="6" t="s">
        <v>42</v>
      </c>
      <c r="E1839" s="6" t="s">
        <v>36</v>
      </c>
      <c r="F1839" s="24" t="str">
        <f>+TabIPW[[#This Row],[WK]]&amp;TabIPW[[#This Row],[PK]]&amp;TabIPW[[#This Row],[GK]]</f>
        <v>241505</v>
      </c>
      <c r="G1839" s="6" t="s">
        <v>1749</v>
      </c>
      <c r="H1839" s="34">
        <v>4.3309632000000004E-5</v>
      </c>
      <c r="I1839" s="35">
        <v>13712</v>
      </c>
      <c r="J1839" s="34">
        <v>3.2247399999999999E-5</v>
      </c>
      <c r="K1839" s="35">
        <v>8221</v>
      </c>
      <c r="L1839" s="34">
        <v>1.2369249999999999E-4</v>
      </c>
      <c r="M1839" s="35">
        <v>11202.7</v>
      </c>
      <c r="N1839" s="34">
        <v>8.7400900000000005E-5</v>
      </c>
      <c r="O1839" s="35">
        <v>67</v>
      </c>
      <c r="P1839" s="34">
        <v>1.066054E-4</v>
      </c>
      <c r="Q1839" s="35">
        <v>565</v>
      </c>
      <c r="R1839" s="34">
        <v>1.5772799999999999E-5</v>
      </c>
      <c r="S1839" s="35">
        <v>62</v>
      </c>
      <c r="T1839" s="34">
        <v>3.0955399999999998E-5</v>
      </c>
      <c r="U1839" s="35">
        <v>725.8</v>
      </c>
      <c r="V1839" s="34">
        <v>3.6077E-5</v>
      </c>
      <c r="W1839" s="35">
        <v>11202.7</v>
      </c>
    </row>
    <row r="1840" spans="1:23" ht="14.45" x14ac:dyDescent="0.3">
      <c r="A1840" s="6" t="s">
        <v>31</v>
      </c>
      <c r="B1840" s="6" t="s">
        <v>191</v>
      </c>
      <c r="C1840" s="6" t="s">
        <v>130</v>
      </c>
      <c r="D1840" s="6" t="s">
        <v>44</v>
      </c>
      <c r="E1840" s="6" t="s">
        <v>36</v>
      </c>
      <c r="F1840" s="24" t="str">
        <f>+TabIPW[[#This Row],[WK]]&amp;TabIPW[[#This Row],[PK]]&amp;TabIPW[[#This Row],[GK]]</f>
        <v>241506</v>
      </c>
      <c r="G1840" s="6" t="s">
        <v>1419</v>
      </c>
      <c r="H1840" s="34">
        <v>6.6764800000000002E-5</v>
      </c>
      <c r="I1840" s="35">
        <v>21138</v>
      </c>
      <c r="J1840" s="34">
        <v>5.0197000000000001E-5</v>
      </c>
      <c r="K1840" s="35">
        <v>12797</v>
      </c>
      <c r="L1840" s="34">
        <v>1.906806E-4</v>
      </c>
      <c r="M1840" s="35">
        <v>17269.75</v>
      </c>
      <c r="N1840" s="34">
        <v>1.213177E-4</v>
      </c>
      <c r="O1840" s="35">
        <v>93</v>
      </c>
      <c r="P1840" s="34">
        <v>1.562287E-4</v>
      </c>
      <c r="Q1840" s="35">
        <v>828</v>
      </c>
      <c r="R1840" s="34">
        <v>2.8747299999999998E-5</v>
      </c>
      <c r="S1840" s="35">
        <v>113</v>
      </c>
      <c r="T1840" s="34">
        <v>4.8676600000000001E-5</v>
      </c>
      <c r="U1840" s="35">
        <v>1141.3</v>
      </c>
      <c r="V1840" s="34">
        <v>5.5615200000000002E-5</v>
      </c>
      <c r="W1840" s="35">
        <v>17269.75</v>
      </c>
    </row>
    <row r="1841" spans="1:23" ht="14.45" x14ac:dyDescent="0.3">
      <c r="A1841" s="6" t="s">
        <v>31</v>
      </c>
      <c r="B1841" s="6" t="s">
        <v>191</v>
      </c>
      <c r="C1841" s="6" t="s">
        <v>130</v>
      </c>
      <c r="D1841" s="6" t="s">
        <v>51</v>
      </c>
      <c r="E1841" s="6" t="s">
        <v>36</v>
      </c>
      <c r="F1841" s="24" t="str">
        <f>+TabIPW[[#This Row],[WK]]&amp;TabIPW[[#This Row],[PK]]&amp;TabIPW[[#This Row],[GK]]</f>
        <v>241507</v>
      </c>
      <c r="G1841" s="6" t="s">
        <v>1750</v>
      </c>
      <c r="H1841" s="34">
        <v>2.4131095999999999E-5</v>
      </c>
      <c r="I1841" s="35">
        <v>7640</v>
      </c>
      <c r="J1841" s="34">
        <v>1.84478E-5</v>
      </c>
      <c r="K1841" s="35">
        <v>4703</v>
      </c>
      <c r="L1841" s="34">
        <v>6.8918500000000001E-5</v>
      </c>
      <c r="M1841" s="35">
        <v>6241.88</v>
      </c>
      <c r="N1841" s="34">
        <v>4.43527E-5</v>
      </c>
      <c r="O1841" s="35">
        <v>34</v>
      </c>
      <c r="P1841" s="34">
        <v>6.1321699999999999E-5</v>
      </c>
      <c r="Q1841" s="35">
        <v>325</v>
      </c>
      <c r="R1841" s="34">
        <v>2.41681E-5</v>
      </c>
      <c r="S1841" s="35">
        <v>95</v>
      </c>
      <c r="T1841" s="34">
        <v>1.36864E-5</v>
      </c>
      <c r="U1841" s="35">
        <v>320.89999999999998</v>
      </c>
      <c r="V1841" s="34">
        <v>2.01012E-5</v>
      </c>
      <c r="W1841" s="35">
        <v>6241.88</v>
      </c>
    </row>
    <row r="1842" spans="1:23" ht="14.45" x14ac:dyDescent="0.3">
      <c r="A1842" s="6" t="s">
        <v>31</v>
      </c>
      <c r="B1842" s="6" t="s">
        <v>191</v>
      </c>
      <c r="C1842" s="6" t="s">
        <v>130</v>
      </c>
      <c r="D1842" s="6" t="s">
        <v>75</v>
      </c>
      <c r="E1842" s="6" t="s">
        <v>36</v>
      </c>
      <c r="F1842" s="24" t="str">
        <f>+TabIPW[[#This Row],[WK]]&amp;TabIPW[[#This Row],[PK]]&amp;TabIPW[[#This Row],[GK]]</f>
        <v>241508</v>
      </c>
      <c r="G1842" s="6" t="s">
        <v>1751</v>
      </c>
      <c r="H1842" s="34">
        <v>1.6857024E-5</v>
      </c>
      <c r="I1842" s="35">
        <v>5337</v>
      </c>
      <c r="J1842" s="34">
        <v>1.2662E-5</v>
      </c>
      <c r="K1842" s="35">
        <v>3228</v>
      </c>
      <c r="L1842" s="34">
        <v>4.8143699999999998E-5</v>
      </c>
      <c r="M1842" s="35">
        <v>4360.33</v>
      </c>
      <c r="N1842" s="34">
        <v>3.0003300000000001E-5</v>
      </c>
      <c r="O1842" s="35">
        <v>23</v>
      </c>
      <c r="P1842" s="34">
        <v>4.2642100000000003E-5</v>
      </c>
      <c r="Q1842" s="35">
        <v>226</v>
      </c>
      <c r="R1842" s="34">
        <v>7.6320000000000008E-6</v>
      </c>
      <c r="S1842" s="35">
        <v>30</v>
      </c>
      <c r="T1842" s="34">
        <v>2.0519000000000001E-5</v>
      </c>
      <c r="U1842" s="35">
        <v>481.09999999999997</v>
      </c>
      <c r="V1842" s="34">
        <v>1.40419E-5</v>
      </c>
      <c r="W1842" s="35">
        <v>4360.33</v>
      </c>
    </row>
    <row r="1843" spans="1:23" ht="14.45" x14ac:dyDescent="0.3">
      <c r="A1843" s="6" t="s">
        <v>31</v>
      </c>
      <c r="B1843" s="6" t="s">
        <v>191</v>
      </c>
      <c r="C1843" s="6" t="s">
        <v>130</v>
      </c>
      <c r="D1843" s="6" t="s">
        <v>77</v>
      </c>
      <c r="E1843" s="6" t="s">
        <v>36</v>
      </c>
      <c r="F1843" s="24" t="str">
        <f>+TabIPW[[#This Row],[WK]]&amp;TabIPW[[#This Row],[PK]]&amp;TabIPW[[#This Row],[GK]]</f>
        <v>241509</v>
      </c>
      <c r="G1843" s="6" t="s">
        <v>1752</v>
      </c>
      <c r="H1843" s="34">
        <v>2.4020543999999998E-5</v>
      </c>
      <c r="I1843" s="35">
        <v>7605</v>
      </c>
      <c r="J1843" s="34">
        <v>1.7973199999999999E-5</v>
      </c>
      <c r="K1843" s="35">
        <v>4582</v>
      </c>
      <c r="L1843" s="34">
        <v>6.8602800000000007E-5</v>
      </c>
      <c r="M1843" s="35">
        <v>6213.29</v>
      </c>
      <c r="N1843" s="34">
        <v>4.9570700000000003E-5</v>
      </c>
      <c r="O1843" s="35">
        <v>38</v>
      </c>
      <c r="P1843" s="34">
        <v>6.3585900000000004E-5</v>
      </c>
      <c r="Q1843" s="35">
        <v>337</v>
      </c>
      <c r="R1843" s="34">
        <v>1.3991999999999999E-5</v>
      </c>
      <c r="S1843" s="35">
        <v>55</v>
      </c>
      <c r="T1843" s="34">
        <v>2.1760099999999999E-5</v>
      </c>
      <c r="U1843" s="35">
        <v>510.2</v>
      </c>
      <c r="V1843" s="34">
        <v>2.0009200000000001E-5</v>
      </c>
      <c r="W1843" s="35">
        <v>6213.29</v>
      </c>
    </row>
    <row r="1844" spans="1:23" ht="14.45" x14ac:dyDescent="0.3">
      <c r="A1844" s="6" t="s">
        <v>31</v>
      </c>
      <c r="B1844" s="6" t="s">
        <v>191</v>
      </c>
      <c r="C1844" s="6" t="s">
        <v>134</v>
      </c>
      <c r="D1844" s="6" t="s">
        <v>33</v>
      </c>
      <c r="E1844" s="6" t="s">
        <v>34</v>
      </c>
      <c r="F1844" s="24" t="str">
        <f>+TabIPW[[#This Row],[WK]]&amp;TabIPW[[#This Row],[PK]]&amp;TabIPW[[#This Row],[GK]]</f>
        <v>241601</v>
      </c>
      <c r="G1844" s="6" t="s">
        <v>1753</v>
      </c>
      <c r="H1844" s="34">
        <v>2.5596647999999999E-5</v>
      </c>
      <c r="I1844" s="35">
        <v>8104</v>
      </c>
      <c r="J1844" s="34">
        <v>1.8757700000000002E-5</v>
      </c>
      <c r="K1844" s="35">
        <v>4782</v>
      </c>
      <c r="L1844" s="34">
        <v>8.58996E-5</v>
      </c>
      <c r="M1844" s="35">
        <v>7779.84</v>
      </c>
      <c r="N1844" s="34">
        <v>3.2612299999999999E-5</v>
      </c>
      <c r="O1844" s="35">
        <v>25</v>
      </c>
      <c r="P1844" s="34">
        <v>4.6981799999999998E-5</v>
      </c>
      <c r="Q1844" s="35">
        <v>249</v>
      </c>
      <c r="R1844" s="34">
        <v>3.2054500000000003E-5</v>
      </c>
      <c r="S1844" s="35">
        <v>126</v>
      </c>
      <c r="T1844" s="34">
        <v>1.7580399999999999E-5</v>
      </c>
      <c r="U1844" s="35">
        <v>412.2</v>
      </c>
      <c r="V1844" s="34">
        <v>2.5054100000000001E-5</v>
      </c>
      <c r="W1844" s="35">
        <v>7779.84</v>
      </c>
    </row>
    <row r="1845" spans="1:23" ht="14.45" x14ac:dyDescent="0.3">
      <c r="A1845" s="6" t="s">
        <v>31</v>
      </c>
      <c r="B1845" s="6" t="s">
        <v>191</v>
      </c>
      <c r="C1845" s="6" t="s">
        <v>134</v>
      </c>
      <c r="D1845" s="6" t="s">
        <v>32</v>
      </c>
      <c r="E1845" s="6" t="s">
        <v>34</v>
      </c>
      <c r="F1845" s="24" t="str">
        <f>+TabIPW[[#This Row],[WK]]&amp;TabIPW[[#This Row],[PK]]&amp;TabIPW[[#This Row],[GK]]</f>
        <v>241602</v>
      </c>
      <c r="G1845" s="6" t="s">
        <v>1754</v>
      </c>
      <c r="H1845" s="34">
        <v>1.4562672800000001E-4</v>
      </c>
      <c r="I1845" s="35">
        <v>46106</v>
      </c>
      <c r="J1845" s="34">
        <v>1.068034E-4</v>
      </c>
      <c r="K1845" s="35">
        <v>27228</v>
      </c>
      <c r="L1845" s="34">
        <v>4.8870770000000003E-4</v>
      </c>
      <c r="M1845" s="35">
        <v>44261.760000000002</v>
      </c>
      <c r="N1845" s="34">
        <v>2.5959380000000002E-4</v>
      </c>
      <c r="O1845" s="35">
        <v>199</v>
      </c>
      <c r="P1845" s="34">
        <v>3.1604240000000002E-4</v>
      </c>
      <c r="Q1845" s="35">
        <v>1675</v>
      </c>
      <c r="R1845" s="34">
        <v>2.4015420000000001E-4</v>
      </c>
      <c r="S1845" s="35">
        <v>944</v>
      </c>
      <c r="T1845" s="34">
        <v>1.446691E-4</v>
      </c>
      <c r="U1845" s="35">
        <v>3392</v>
      </c>
      <c r="V1845" s="34">
        <v>1.4253979999999999E-4</v>
      </c>
      <c r="W1845" s="35">
        <v>44261.760000000002</v>
      </c>
    </row>
    <row r="1846" spans="1:23" ht="14.45" x14ac:dyDescent="0.3">
      <c r="A1846" s="6" t="s">
        <v>31</v>
      </c>
      <c r="B1846" s="6" t="s">
        <v>191</v>
      </c>
      <c r="C1846" s="6" t="s">
        <v>134</v>
      </c>
      <c r="D1846" s="6" t="s">
        <v>37</v>
      </c>
      <c r="E1846" s="6" t="s">
        <v>36</v>
      </c>
      <c r="F1846" s="24" t="str">
        <f>+TabIPW[[#This Row],[WK]]&amp;TabIPW[[#This Row],[PK]]&amp;TabIPW[[#This Row],[GK]]</f>
        <v>241603</v>
      </c>
      <c r="G1846" s="6" t="s">
        <v>1755</v>
      </c>
      <c r="H1846" s="34">
        <v>7.9373600000000002E-6</v>
      </c>
      <c r="I1846" s="35">
        <v>2513</v>
      </c>
      <c r="J1846" s="34">
        <v>5.7975E-6</v>
      </c>
      <c r="K1846" s="35">
        <v>1478</v>
      </c>
      <c r="L1846" s="34">
        <v>2.6636899999999999E-5</v>
      </c>
      <c r="M1846" s="35">
        <v>2412.48</v>
      </c>
      <c r="N1846" s="34">
        <v>1.17404E-5</v>
      </c>
      <c r="O1846" s="35">
        <v>9</v>
      </c>
      <c r="P1846" s="34">
        <v>1.22643E-5</v>
      </c>
      <c r="Q1846" s="35">
        <v>65</v>
      </c>
      <c r="R1846" s="34">
        <v>1.37376E-5</v>
      </c>
      <c r="S1846" s="35">
        <v>54</v>
      </c>
      <c r="T1846" s="34">
        <v>4.7810999999999998E-6</v>
      </c>
      <c r="U1846" s="35">
        <v>112.1</v>
      </c>
      <c r="V1846" s="34">
        <v>7.7690999999999999E-6</v>
      </c>
      <c r="W1846" s="35">
        <v>2412.48</v>
      </c>
    </row>
    <row r="1847" spans="1:23" ht="14.45" x14ac:dyDescent="0.3">
      <c r="A1847" s="6" t="s">
        <v>31</v>
      </c>
      <c r="B1847" s="6" t="s">
        <v>191</v>
      </c>
      <c r="C1847" s="6" t="s">
        <v>134</v>
      </c>
      <c r="D1847" s="6" t="s">
        <v>39</v>
      </c>
      <c r="E1847" s="6" t="s">
        <v>36</v>
      </c>
      <c r="F1847" s="24" t="str">
        <f>+TabIPW[[#This Row],[WK]]&amp;TabIPW[[#This Row],[PK]]&amp;TabIPW[[#This Row],[GK]]</f>
        <v>241604</v>
      </c>
      <c r="G1847" s="6" t="s">
        <v>1756</v>
      </c>
      <c r="H1847" s="34">
        <v>1.9077464E-5</v>
      </c>
      <c r="I1847" s="35">
        <v>6040</v>
      </c>
      <c r="J1847" s="34">
        <v>1.44782E-5</v>
      </c>
      <c r="K1847" s="35">
        <v>3691</v>
      </c>
      <c r="L1847" s="34">
        <v>6.4021899999999998E-5</v>
      </c>
      <c r="M1847" s="35">
        <v>5798.4</v>
      </c>
      <c r="N1847" s="34">
        <v>4.1743699999999998E-5</v>
      </c>
      <c r="O1847" s="35">
        <v>32</v>
      </c>
      <c r="P1847" s="34">
        <v>4.6038400000000003E-5</v>
      </c>
      <c r="Q1847" s="35">
        <v>244</v>
      </c>
      <c r="R1847" s="34">
        <v>1.5264000000000002E-5</v>
      </c>
      <c r="S1847" s="35">
        <v>60</v>
      </c>
      <c r="T1847" s="34">
        <v>1.24837E-5</v>
      </c>
      <c r="U1847" s="35">
        <v>292.7</v>
      </c>
      <c r="V1847" s="34">
        <v>1.8673099999999999E-5</v>
      </c>
      <c r="W1847" s="35">
        <v>5798.4</v>
      </c>
    </row>
    <row r="1848" spans="1:23" ht="14.45" x14ac:dyDescent="0.3">
      <c r="A1848" s="6" t="s">
        <v>31</v>
      </c>
      <c r="B1848" s="6" t="s">
        <v>191</v>
      </c>
      <c r="C1848" s="6" t="s">
        <v>134</v>
      </c>
      <c r="D1848" s="6" t="s">
        <v>42</v>
      </c>
      <c r="E1848" s="6" t="s">
        <v>40</v>
      </c>
      <c r="F1848" s="24" t="str">
        <f>+TabIPW[[#This Row],[WK]]&amp;TabIPW[[#This Row],[PK]]&amp;TabIPW[[#This Row],[GK]]</f>
        <v>241605</v>
      </c>
      <c r="G1848" s="6" t="s">
        <v>1757</v>
      </c>
      <c r="H1848" s="34">
        <v>4.9064455999999997E-5</v>
      </c>
      <c r="I1848" s="35">
        <v>15534</v>
      </c>
      <c r="J1848" s="34">
        <v>3.6887700000000003E-5</v>
      </c>
      <c r="K1848" s="35">
        <v>9404</v>
      </c>
      <c r="L1848" s="34">
        <v>1.6465499999999999E-4</v>
      </c>
      <c r="M1848" s="35">
        <v>14912.64</v>
      </c>
      <c r="N1848" s="34">
        <v>8.6096399999999998E-5</v>
      </c>
      <c r="O1848" s="35">
        <v>66</v>
      </c>
      <c r="P1848" s="34">
        <v>9.8680700000000005E-5</v>
      </c>
      <c r="Q1848" s="35">
        <v>523</v>
      </c>
      <c r="R1848" s="34">
        <v>5.4441699999999997E-5</v>
      </c>
      <c r="S1848" s="35">
        <v>214</v>
      </c>
      <c r="T1848" s="34">
        <v>2.89893E-5</v>
      </c>
      <c r="U1848" s="35">
        <v>679.7</v>
      </c>
      <c r="V1848" s="34">
        <v>4.8024400000000001E-5</v>
      </c>
      <c r="W1848" s="35">
        <v>14912.64</v>
      </c>
    </row>
    <row r="1849" spans="1:23" ht="14.45" x14ac:dyDescent="0.3">
      <c r="A1849" s="6" t="s">
        <v>31</v>
      </c>
      <c r="B1849" s="6" t="s">
        <v>191</v>
      </c>
      <c r="C1849" s="6" t="s">
        <v>134</v>
      </c>
      <c r="D1849" s="6" t="s">
        <v>44</v>
      </c>
      <c r="E1849" s="6" t="s">
        <v>40</v>
      </c>
      <c r="F1849" s="24" t="str">
        <f>+TabIPW[[#This Row],[WK]]&amp;TabIPW[[#This Row],[PK]]&amp;TabIPW[[#This Row],[GK]]</f>
        <v>241606</v>
      </c>
      <c r="G1849" s="6" t="s">
        <v>1758</v>
      </c>
      <c r="H1849" s="34">
        <v>2.8019232000000002E-5</v>
      </c>
      <c r="I1849" s="35">
        <v>8871</v>
      </c>
      <c r="J1849" s="34">
        <v>2.09896E-5</v>
      </c>
      <c r="K1849" s="35">
        <v>5351</v>
      </c>
      <c r="L1849" s="34">
        <v>9.4029600000000005E-5</v>
      </c>
      <c r="M1849" s="35">
        <v>8516.16</v>
      </c>
      <c r="N1849" s="34">
        <v>5.60931E-5</v>
      </c>
      <c r="O1849" s="35">
        <v>43</v>
      </c>
      <c r="P1849" s="34">
        <v>4.9057300000000002E-5</v>
      </c>
      <c r="Q1849" s="35">
        <v>260</v>
      </c>
      <c r="R1849" s="34">
        <v>2.2387200000000001E-5</v>
      </c>
      <c r="S1849" s="35">
        <v>88</v>
      </c>
      <c r="T1849" s="34">
        <v>2.03654E-5</v>
      </c>
      <c r="U1849" s="35">
        <v>477.5</v>
      </c>
      <c r="V1849" s="34">
        <v>2.74253E-5</v>
      </c>
      <c r="W1849" s="35">
        <v>8516.16</v>
      </c>
    </row>
    <row r="1850" spans="1:23" ht="14.45" x14ac:dyDescent="0.3">
      <c r="A1850" s="6" t="s">
        <v>31</v>
      </c>
      <c r="B1850" s="6" t="s">
        <v>191</v>
      </c>
      <c r="C1850" s="6" t="s">
        <v>134</v>
      </c>
      <c r="D1850" s="6" t="s">
        <v>51</v>
      </c>
      <c r="E1850" s="6" t="s">
        <v>40</v>
      </c>
      <c r="F1850" s="24" t="str">
        <f>+TabIPW[[#This Row],[WK]]&amp;TabIPW[[#This Row],[PK]]&amp;TabIPW[[#This Row],[GK]]</f>
        <v>241607</v>
      </c>
      <c r="G1850" s="6" t="s">
        <v>1759</v>
      </c>
      <c r="H1850" s="34">
        <v>2.5391343999999999E-5</v>
      </c>
      <c r="I1850" s="35">
        <v>8039</v>
      </c>
      <c r="J1850" s="34">
        <v>1.8738099999999999E-5</v>
      </c>
      <c r="K1850" s="35">
        <v>4777</v>
      </c>
      <c r="L1850" s="34">
        <v>8.5210599999999994E-5</v>
      </c>
      <c r="M1850" s="35">
        <v>7717.44</v>
      </c>
      <c r="N1850" s="34">
        <v>4.6961700000000001E-5</v>
      </c>
      <c r="O1850" s="35">
        <v>36</v>
      </c>
      <c r="P1850" s="34">
        <v>5.1887600000000001E-5</v>
      </c>
      <c r="Q1850" s="35">
        <v>275</v>
      </c>
      <c r="R1850" s="34">
        <v>2.5185699999999998E-5</v>
      </c>
      <c r="S1850" s="35">
        <v>99</v>
      </c>
      <c r="T1850" s="34">
        <v>1.17117E-5</v>
      </c>
      <c r="U1850" s="35">
        <v>274.60000000000002</v>
      </c>
      <c r="V1850" s="34">
        <v>2.4853100000000001E-5</v>
      </c>
      <c r="W1850" s="35">
        <v>7717.44</v>
      </c>
    </row>
    <row r="1851" spans="1:23" ht="14.45" x14ac:dyDescent="0.3">
      <c r="A1851" s="6" t="s">
        <v>31</v>
      </c>
      <c r="B1851" s="6" t="s">
        <v>191</v>
      </c>
      <c r="C1851" s="6" t="s">
        <v>134</v>
      </c>
      <c r="D1851" s="6" t="s">
        <v>75</v>
      </c>
      <c r="E1851" s="6" t="s">
        <v>40</v>
      </c>
      <c r="F1851" s="24" t="str">
        <f>+TabIPW[[#This Row],[WK]]&amp;TabIPW[[#This Row],[PK]]&amp;TabIPW[[#This Row],[GK]]</f>
        <v>241608</v>
      </c>
      <c r="G1851" s="6" t="s">
        <v>1760</v>
      </c>
      <c r="H1851" s="34">
        <v>2.1711664000000002E-5</v>
      </c>
      <c r="I1851" s="35">
        <v>6874</v>
      </c>
      <c r="J1851" s="34">
        <v>1.6208000000000001E-5</v>
      </c>
      <c r="K1851" s="35">
        <v>4132</v>
      </c>
      <c r="L1851" s="34">
        <v>7.2861999999999995E-5</v>
      </c>
      <c r="M1851" s="35">
        <v>6599.04</v>
      </c>
      <c r="N1851" s="34">
        <v>4.43527E-5</v>
      </c>
      <c r="O1851" s="35">
        <v>34</v>
      </c>
      <c r="P1851" s="34">
        <v>4.13214E-5</v>
      </c>
      <c r="Q1851" s="35">
        <v>219</v>
      </c>
      <c r="R1851" s="34">
        <v>4.60465E-5</v>
      </c>
      <c r="S1851" s="35">
        <v>181</v>
      </c>
      <c r="T1851" s="34">
        <v>1.40959E-5</v>
      </c>
      <c r="U1851" s="35">
        <v>330.5</v>
      </c>
      <c r="V1851" s="34">
        <v>2.1251400000000001E-5</v>
      </c>
      <c r="W1851" s="35">
        <v>6599.04</v>
      </c>
    </row>
    <row r="1852" spans="1:23" ht="14.45" x14ac:dyDescent="0.3">
      <c r="A1852" s="6" t="s">
        <v>31</v>
      </c>
      <c r="B1852" s="6" t="s">
        <v>191</v>
      </c>
      <c r="C1852" s="6" t="s">
        <v>134</v>
      </c>
      <c r="D1852" s="6" t="s">
        <v>77</v>
      </c>
      <c r="E1852" s="6" t="s">
        <v>36</v>
      </c>
      <c r="F1852" s="24" t="str">
        <f>+TabIPW[[#This Row],[WK]]&amp;TabIPW[[#This Row],[PK]]&amp;TabIPW[[#This Row],[GK]]</f>
        <v>241609</v>
      </c>
      <c r="G1852" s="6" t="s">
        <v>1761</v>
      </c>
      <c r="H1852" s="34">
        <v>1.6193735999999999E-5</v>
      </c>
      <c r="I1852" s="35">
        <v>5127</v>
      </c>
      <c r="J1852" s="34">
        <v>1.2175600000000001E-5</v>
      </c>
      <c r="K1852" s="35">
        <v>3104</v>
      </c>
      <c r="L1852" s="34">
        <v>5.4344400000000001E-5</v>
      </c>
      <c r="M1852" s="35">
        <v>4921.92</v>
      </c>
      <c r="N1852" s="34">
        <v>3.39168E-5</v>
      </c>
      <c r="O1852" s="35">
        <v>26</v>
      </c>
      <c r="P1852" s="34">
        <v>2.1887099999999999E-5</v>
      </c>
      <c r="Q1852" s="35">
        <v>116</v>
      </c>
      <c r="R1852" s="34">
        <v>2.2896099999999999E-5</v>
      </c>
      <c r="S1852" s="35">
        <v>90</v>
      </c>
      <c r="T1852" s="34">
        <v>0</v>
      </c>
      <c r="U1852" s="35">
        <v>0</v>
      </c>
      <c r="V1852" s="34">
        <v>1.58505E-5</v>
      </c>
      <c r="W1852" s="35">
        <v>4921.92</v>
      </c>
    </row>
    <row r="1853" spans="1:23" ht="14.45" x14ac:dyDescent="0.3">
      <c r="A1853" s="6" t="s">
        <v>31</v>
      </c>
      <c r="B1853" s="6" t="s">
        <v>191</v>
      </c>
      <c r="C1853" s="6" t="s">
        <v>134</v>
      </c>
      <c r="D1853" s="6" t="s">
        <v>90</v>
      </c>
      <c r="E1853" s="6" t="s">
        <v>36</v>
      </c>
      <c r="F1853" s="24" t="str">
        <f>+TabIPW[[#This Row],[WK]]&amp;TabIPW[[#This Row],[PK]]&amp;TabIPW[[#This Row],[GK]]</f>
        <v>241610</v>
      </c>
      <c r="G1853" s="6" t="s">
        <v>1762</v>
      </c>
      <c r="H1853" s="34">
        <v>1.3960656E-5</v>
      </c>
      <c r="I1853" s="35">
        <v>4420</v>
      </c>
      <c r="J1853" s="34">
        <v>1.0092700000000001E-5</v>
      </c>
      <c r="K1853" s="35">
        <v>2573</v>
      </c>
      <c r="L1853" s="34">
        <v>4.6850500000000001E-5</v>
      </c>
      <c r="M1853" s="35">
        <v>4243.2</v>
      </c>
      <c r="N1853" s="34">
        <v>3.5221300000000001E-5</v>
      </c>
      <c r="O1853" s="35">
        <v>27</v>
      </c>
      <c r="P1853" s="34">
        <v>3.0566499999999999E-5</v>
      </c>
      <c r="Q1853" s="35">
        <v>162</v>
      </c>
      <c r="R1853" s="34">
        <v>7.1231999999999998E-6</v>
      </c>
      <c r="S1853" s="35">
        <v>28</v>
      </c>
      <c r="T1853" s="34">
        <v>5.9966000000000003E-6</v>
      </c>
      <c r="U1853" s="35">
        <v>140.60000000000002</v>
      </c>
      <c r="V1853" s="34">
        <v>1.36647E-5</v>
      </c>
      <c r="W1853" s="35">
        <v>4243.2</v>
      </c>
    </row>
    <row r="1854" spans="1:23" ht="14.45" x14ac:dyDescent="0.3">
      <c r="A1854" s="6" t="s">
        <v>31</v>
      </c>
      <c r="B1854" s="6" t="s">
        <v>191</v>
      </c>
      <c r="C1854" s="6" t="s">
        <v>141</v>
      </c>
      <c r="D1854" s="6" t="s">
        <v>33</v>
      </c>
      <c r="E1854" s="6" t="s">
        <v>34</v>
      </c>
      <c r="F1854" s="24" t="str">
        <f>+TabIPW[[#This Row],[WK]]&amp;TabIPW[[#This Row],[PK]]&amp;TabIPW[[#This Row],[GK]]</f>
        <v>241701</v>
      </c>
      <c r="G1854" s="6" t="s">
        <v>1763</v>
      </c>
      <c r="H1854" s="34">
        <v>9.3909119999999993E-5</v>
      </c>
      <c r="I1854" s="35">
        <v>29732</v>
      </c>
      <c r="J1854" s="34">
        <v>6.9707800000000004E-5</v>
      </c>
      <c r="K1854" s="35">
        <v>17771</v>
      </c>
      <c r="L1854" s="34">
        <v>2.9446730000000002E-4</v>
      </c>
      <c r="M1854" s="35">
        <v>26669.599999999999</v>
      </c>
      <c r="N1854" s="34">
        <v>2.4785330000000002E-4</v>
      </c>
      <c r="O1854" s="35">
        <v>190</v>
      </c>
      <c r="P1854" s="34">
        <v>2.301921E-4</v>
      </c>
      <c r="Q1854" s="35">
        <v>1220</v>
      </c>
      <c r="R1854" s="34">
        <v>7.5302600000000006E-5</v>
      </c>
      <c r="S1854" s="35">
        <v>296</v>
      </c>
      <c r="T1854" s="34">
        <v>8.3815999999999998E-5</v>
      </c>
      <c r="U1854" s="35">
        <v>1965.2</v>
      </c>
      <c r="V1854" s="34">
        <v>8.5886300000000005E-5</v>
      </c>
      <c r="W1854" s="35">
        <v>26669.599999999999</v>
      </c>
    </row>
    <row r="1855" spans="1:23" ht="14.45" x14ac:dyDescent="0.3">
      <c r="A1855" s="6" t="s">
        <v>31</v>
      </c>
      <c r="B1855" s="6" t="s">
        <v>191</v>
      </c>
      <c r="C1855" s="6" t="s">
        <v>141</v>
      </c>
      <c r="D1855" s="6" t="s">
        <v>32</v>
      </c>
      <c r="E1855" s="6" t="s">
        <v>36</v>
      </c>
      <c r="F1855" s="24" t="str">
        <f>+TabIPW[[#This Row],[WK]]&amp;TabIPW[[#This Row],[PK]]&amp;TabIPW[[#This Row],[GK]]</f>
        <v>241702</v>
      </c>
      <c r="G1855" s="6" t="s">
        <v>799</v>
      </c>
      <c r="H1855" s="34">
        <v>2.0085032000000003E-5</v>
      </c>
      <c r="I1855" s="35">
        <v>6359</v>
      </c>
      <c r="J1855" s="34">
        <v>1.5172500000000001E-5</v>
      </c>
      <c r="K1855" s="35">
        <v>3868</v>
      </c>
      <c r="L1855" s="34">
        <v>6.2979799999999996E-5</v>
      </c>
      <c r="M1855" s="35">
        <v>5704.02</v>
      </c>
      <c r="N1855" s="34">
        <v>4.0439199999999997E-5</v>
      </c>
      <c r="O1855" s="35">
        <v>31</v>
      </c>
      <c r="P1855" s="34">
        <v>3.9811899999999997E-5</v>
      </c>
      <c r="Q1855" s="35">
        <v>211</v>
      </c>
      <c r="R1855" s="34">
        <v>1.55184E-5</v>
      </c>
      <c r="S1855" s="35">
        <v>61</v>
      </c>
      <c r="T1855" s="34">
        <v>1.52943E-5</v>
      </c>
      <c r="U1855" s="35">
        <v>358.6</v>
      </c>
      <c r="V1855" s="34">
        <v>1.83691E-5</v>
      </c>
      <c r="W1855" s="35">
        <v>5704.02</v>
      </c>
    </row>
    <row r="1856" spans="1:23" ht="14.45" x14ac:dyDescent="0.3">
      <c r="A1856" s="6" t="s">
        <v>31</v>
      </c>
      <c r="B1856" s="6" t="s">
        <v>191</v>
      </c>
      <c r="C1856" s="6" t="s">
        <v>141</v>
      </c>
      <c r="D1856" s="6" t="s">
        <v>37</v>
      </c>
      <c r="E1856" s="6" t="s">
        <v>36</v>
      </c>
      <c r="F1856" s="24" t="str">
        <f>+TabIPW[[#This Row],[WK]]&amp;TabIPW[[#This Row],[PK]]&amp;TabIPW[[#This Row],[GK]]</f>
        <v>241703</v>
      </c>
      <c r="G1856" s="6" t="s">
        <v>1764</v>
      </c>
      <c r="H1856" s="34">
        <v>1.9737592E-5</v>
      </c>
      <c r="I1856" s="35">
        <v>6249</v>
      </c>
      <c r="J1856" s="34">
        <v>1.47959E-5</v>
      </c>
      <c r="K1856" s="35">
        <v>3772</v>
      </c>
      <c r="L1856" s="34">
        <v>6.1890400000000006E-5</v>
      </c>
      <c r="M1856" s="35">
        <v>5605.35</v>
      </c>
      <c r="N1856" s="34">
        <v>3.5221300000000001E-5</v>
      </c>
      <c r="O1856" s="35">
        <v>27</v>
      </c>
      <c r="P1856" s="34">
        <v>5.1698900000000001E-5</v>
      </c>
      <c r="Q1856" s="35">
        <v>274</v>
      </c>
      <c r="R1856" s="34">
        <v>1.8571199999999999E-5</v>
      </c>
      <c r="S1856" s="35">
        <v>73</v>
      </c>
      <c r="T1856" s="34">
        <v>1.1421699999999999E-5</v>
      </c>
      <c r="U1856" s="35">
        <v>267.8</v>
      </c>
      <c r="V1856" s="34">
        <v>1.8051400000000001E-5</v>
      </c>
      <c r="W1856" s="35">
        <v>5605.35</v>
      </c>
    </row>
    <row r="1857" spans="1:23" ht="14.45" x14ac:dyDescent="0.3">
      <c r="A1857" s="6" t="s">
        <v>31</v>
      </c>
      <c r="B1857" s="6" t="s">
        <v>191</v>
      </c>
      <c r="C1857" s="6" t="s">
        <v>141</v>
      </c>
      <c r="D1857" s="6" t="s">
        <v>39</v>
      </c>
      <c r="E1857" s="6" t="s">
        <v>36</v>
      </c>
      <c r="F1857" s="24" t="str">
        <f>+TabIPW[[#This Row],[WK]]&amp;TabIPW[[#This Row],[PK]]&amp;TabIPW[[#This Row],[GK]]</f>
        <v>241704</v>
      </c>
      <c r="G1857" s="6" t="s">
        <v>1765</v>
      </c>
      <c r="H1857" s="34">
        <v>3.9753135999999996E-5</v>
      </c>
      <c r="I1857" s="35">
        <v>12586</v>
      </c>
      <c r="J1857" s="34">
        <v>3.0439100000000001E-5</v>
      </c>
      <c r="K1857" s="35">
        <v>7760</v>
      </c>
      <c r="L1857" s="34">
        <v>1.246524E-4</v>
      </c>
      <c r="M1857" s="35">
        <v>11289.64</v>
      </c>
      <c r="N1857" s="34">
        <v>8.6096399999999998E-5</v>
      </c>
      <c r="O1857" s="35">
        <v>66</v>
      </c>
      <c r="P1857" s="34">
        <v>8.6038999999999994E-5</v>
      </c>
      <c r="Q1857" s="35">
        <v>456</v>
      </c>
      <c r="R1857" s="34">
        <v>4.2739299999999999E-5</v>
      </c>
      <c r="S1857" s="35">
        <v>168</v>
      </c>
      <c r="T1857" s="34">
        <v>2.3858499999999999E-5</v>
      </c>
      <c r="U1857" s="35">
        <v>559.4</v>
      </c>
      <c r="V1857" s="34">
        <v>3.6356999999999998E-5</v>
      </c>
      <c r="W1857" s="35">
        <v>11289.64</v>
      </c>
    </row>
    <row r="1858" spans="1:23" ht="14.45" x14ac:dyDescent="0.3">
      <c r="A1858" s="6" t="s">
        <v>31</v>
      </c>
      <c r="B1858" s="6" t="s">
        <v>191</v>
      </c>
      <c r="C1858" s="6" t="s">
        <v>141</v>
      </c>
      <c r="D1858" s="6" t="s">
        <v>42</v>
      </c>
      <c r="E1858" s="6" t="s">
        <v>36</v>
      </c>
      <c r="F1858" s="24" t="str">
        <f>+TabIPW[[#This Row],[WK]]&amp;TabIPW[[#This Row],[PK]]&amp;TabIPW[[#This Row],[GK]]</f>
        <v>241705</v>
      </c>
      <c r="G1858" s="6" t="s">
        <v>1766</v>
      </c>
      <c r="H1858" s="34">
        <v>6.9740160000000009E-6</v>
      </c>
      <c r="I1858" s="35">
        <v>2208</v>
      </c>
      <c r="J1858" s="34">
        <v>5.4130999999999999E-6</v>
      </c>
      <c r="K1858" s="35">
        <v>1380</v>
      </c>
      <c r="L1858" s="34">
        <v>2.1868199999999998E-5</v>
      </c>
      <c r="M1858" s="35">
        <v>1980.58</v>
      </c>
      <c r="N1858" s="34">
        <v>3.1307799999999999E-5</v>
      </c>
      <c r="O1858" s="35">
        <v>24</v>
      </c>
      <c r="P1858" s="34">
        <v>3.6604299999999998E-5</v>
      </c>
      <c r="Q1858" s="35">
        <v>194</v>
      </c>
      <c r="R1858" s="34">
        <v>8.6495999999999993E-6</v>
      </c>
      <c r="S1858" s="35">
        <v>34</v>
      </c>
      <c r="T1858" s="34">
        <v>2.7381000000000001E-6</v>
      </c>
      <c r="U1858" s="35">
        <v>64.2</v>
      </c>
      <c r="V1858" s="34">
        <v>6.3782000000000002E-6</v>
      </c>
      <c r="W1858" s="35">
        <v>1980.58</v>
      </c>
    </row>
    <row r="1859" spans="1:23" ht="14.45" x14ac:dyDescent="0.3">
      <c r="A1859" s="6" t="s">
        <v>31</v>
      </c>
      <c r="B1859" s="6" t="s">
        <v>191</v>
      </c>
      <c r="C1859" s="6" t="s">
        <v>141</v>
      </c>
      <c r="D1859" s="6" t="s">
        <v>44</v>
      </c>
      <c r="E1859" s="6" t="s">
        <v>36</v>
      </c>
      <c r="F1859" s="24" t="str">
        <f>+TabIPW[[#This Row],[WK]]&amp;TabIPW[[#This Row],[PK]]&amp;TabIPW[[#This Row],[GK]]</f>
        <v>241706</v>
      </c>
      <c r="G1859" s="6" t="s">
        <v>1767</v>
      </c>
      <c r="H1859" s="34">
        <v>3.4585792000000002E-5</v>
      </c>
      <c r="I1859" s="35">
        <v>10950</v>
      </c>
      <c r="J1859" s="34">
        <v>2.6375300000000001E-5</v>
      </c>
      <c r="K1859" s="35">
        <v>6724</v>
      </c>
      <c r="L1859" s="34">
        <v>1.0844940000000001E-4</v>
      </c>
      <c r="M1859" s="35">
        <v>9822.15</v>
      </c>
      <c r="N1859" s="34">
        <v>6.2615599999999997E-5</v>
      </c>
      <c r="O1859" s="35">
        <v>48</v>
      </c>
      <c r="P1859" s="34">
        <v>7.6982299999999996E-5</v>
      </c>
      <c r="Q1859" s="35">
        <v>408</v>
      </c>
      <c r="R1859" s="34">
        <v>2.26416E-5</v>
      </c>
      <c r="S1859" s="35">
        <v>89</v>
      </c>
      <c r="T1859" s="34">
        <v>2.0356900000000002E-5</v>
      </c>
      <c r="U1859" s="35">
        <v>477.29999999999995</v>
      </c>
      <c r="V1859" s="34">
        <v>3.1631100000000003E-5</v>
      </c>
      <c r="W1859" s="35">
        <v>9822.15</v>
      </c>
    </row>
    <row r="1860" spans="1:23" ht="14.45" x14ac:dyDescent="0.3">
      <c r="A1860" s="6" t="s">
        <v>31</v>
      </c>
      <c r="B1860" s="6" t="s">
        <v>191</v>
      </c>
      <c r="C1860" s="6" t="s">
        <v>141</v>
      </c>
      <c r="D1860" s="6" t="s">
        <v>51</v>
      </c>
      <c r="E1860" s="6" t="s">
        <v>36</v>
      </c>
      <c r="F1860" s="24" t="str">
        <f>+TabIPW[[#This Row],[WK]]&amp;TabIPW[[#This Row],[PK]]&amp;TabIPW[[#This Row],[GK]]</f>
        <v>241707</v>
      </c>
      <c r="G1860" s="6" t="s">
        <v>1768</v>
      </c>
      <c r="H1860" s="34">
        <v>1.4301776E-5</v>
      </c>
      <c r="I1860" s="35">
        <v>4528</v>
      </c>
      <c r="J1860" s="34">
        <v>1.10734E-5</v>
      </c>
      <c r="K1860" s="35">
        <v>2823</v>
      </c>
      <c r="L1860" s="34">
        <v>4.4845600000000003E-5</v>
      </c>
      <c r="M1860" s="35">
        <v>4061.62</v>
      </c>
      <c r="N1860" s="34">
        <v>3.39168E-5</v>
      </c>
      <c r="O1860" s="35">
        <v>26</v>
      </c>
      <c r="P1860" s="34">
        <v>3.7170399999999999E-5</v>
      </c>
      <c r="Q1860" s="35">
        <v>197</v>
      </c>
      <c r="R1860" s="34">
        <v>1.908E-5</v>
      </c>
      <c r="S1860" s="35">
        <v>75</v>
      </c>
      <c r="T1860" s="34">
        <v>1.0091E-5</v>
      </c>
      <c r="U1860" s="35">
        <v>236.6</v>
      </c>
      <c r="V1860" s="34">
        <v>1.308E-5</v>
      </c>
      <c r="W1860" s="35">
        <v>4061.62</v>
      </c>
    </row>
    <row r="1861" spans="1:23" ht="14.45" x14ac:dyDescent="0.3">
      <c r="A1861" s="6" t="s">
        <v>31</v>
      </c>
      <c r="B1861" s="6" t="s">
        <v>191</v>
      </c>
      <c r="C1861" s="6" t="s">
        <v>141</v>
      </c>
      <c r="D1861" s="6" t="s">
        <v>75</v>
      </c>
      <c r="E1861" s="6" t="s">
        <v>36</v>
      </c>
      <c r="F1861" s="24" t="str">
        <f>+TabIPW[[#This Row],[WK]]&amp;TabIPW[[#This Row],[PK]]&amp;TabIPW[[#This Row],[GK]]</f>
        <v>241708</v>
      </c>
      <c r="G1861" s="6" t="s">
        <v>1769</v>
      </c>
      <c r="H1861" s="34">
        <v>4.8195855999999997E-5</v>
      </c>
      <c r="I1861" s="35">
        <v>15259</v>
      </c>
      <c r="J1861" s="34">
        <v>3.6122799999999999E-5</v>
      </c>
      <c r="K1861" s="35">
        <v>9209</v>
      </c>
      <c r="L1861" s="34">
        <v>1.5112590000000001E-4</v>
      </c>
      <c r="M1861" s="35">
        <v>13687.32</v>
      </c>
      <c r="N1861" s="34">
        <v>8.3487399999999996E-5</v>
      </c>
      <c r="O1861" s="35">
        <v>64</v>
      </c>
      <c r="P1861" s="34">
        <v>1.183037E-4</v>
      </c>
      <c r="Q1861" s="35">
        <v>627</v>
      </c>
      <c r="R1861" s="34">
        <v>2.0097599999999999E-5</v>
      </c>
      <c r="S1861" s="35">
        <v>79</v>
      </c>
      <c r="T1861" s="34">
        <v>3.1023699999999999E-5</v>
      </c>
      <c r="U1861" s="35">
        <v>727.40000000000009</v>
      </c>
      <c r="V1861" s="34">
        <v>4.4078400000000001E-5</v>
      </c>
      <c r="W1861" s="35">
        <v>13687.32</v>
      </c>
    </row>
    <row r="1862" spans="1:23" ht="14.45" x14ac:dyDescent="0.3">
      <c r="A1862" s="6" t="s">
        <v>31</v>
      </c>
      <c r="B1862" s="6" t="s">
        <v>191</v>
      </c>
      <c r="C1862" s="6" t="s">
        <v>141</v>
      </c>
      <c r="D1862" s="6" t="s">
        <v>77</v>
      </c>
      <c r="E1862" s="6" t="s">
        <v>36</v>
      </c>
      <c r="F1862" s="24" t="str">
        <f>+TabIPW[[#This Row],[WK]]&amp;TabIPW[[#This Row],[PK]]&amp;TabIPW[[#This Row],[GK]]</f>
        <v>241709</v>
      </c>
      <c r="G1862" s="6" t="s">
        <v>1770</v>
      </c>
      <c r="H1862" s="34">
        <v>3.0969288000000002E-5</v>
      </c>
      <c r="I1862" s="35">
        <v>9805</v>
      </c>
      <c r="J1862" s="34">
        <v>2.4072700000000001E-5</v>
      </c>
      <c r="K1862" s="35">
        <v>6137</v>
      </c>
      <c r="L1862" s="34">
        <v>9.7109300000000002E-5</v>
      </c>
      <c r="M1862" s="35">
        <v>8795.09</v>
      </c>
      <c r="N1862" s="34">
        <v>6.7833600000000001E-5</v>
      </c>
      <c r="O1862" s="35">
        <v>52</v>
      </c>
      <c r="P1862" s="34">
        <v>7.3020000000000002E-5</v>
      </c>
      <c r="Q1862" s="35">
        <v>387</v>
      </c>
      <c r="R1862" s="34">
        <v>4.83361E-5</v>
      </c>
      <c r="S1862" s="35">
        <v>190</v>
      </c>
      <c r="T1862" s="34">
        <v>1.24965E-5</v>
      </c>
      <c r="U1862" s="35">
        <v>293</v>
      </c>
      <c r="V1862" s="34">
        <v>2.8323500000000001E-5</v>
      </c>
      <c r="W1862" s="35">
        <v>8795.09</v>
      </c>
    </row>
    <row r="1863" spans="1:23" ht="14.45" x14ac:dyDescent="0.3">
      <c r="A1863" s="6" t="s">
        <v>31</v>
      </c>
      <c r="B1863" s="6" t="s">
        <v>191</v>
      </c>
      <c r="C1863" s="6" t="s">
        <v>141</v>
      </c>
      <c r="D1863" s="6" t="s">
        <v>90</v>
      </c>
      <c r="E1863" s="6" t="s">
        <v>36</v>
      </c>
      <c r="F1863" s="24" t="str">
        <f>+TabIPW[[#This Row],[WK]]&amp;TabIPW[[#This Row],[PK]]&amp;TabIPW[[#This Row],[GK]]</f>
        <v>241710</v>
      </c>
      <c r="G1863" s="6" t="s">
        <v>1771</v>
      </c>
      <c r="H1863" s="34">
        <v>4.0656472000000003E-5</v>
      </c>
      <c r="I1863" s="35">
        <v>12872</v>
      </c>
      <c r="J1863" s="34">
        <v>3.10549E-5</v>
      </c>
      <c r="K1863" s="35">
        <v>7917</v>
      </c>
      <c r="L1863" s="34">
        <v>1.2748490000000001E-4</v>
      </c>
      <c r="M1863" s="35">
        <v>11546.18</v>
      </c>
      <c r="N1863" s="34">
        <v>7.82695E-5</v>
      </c>
      <c r="O1863" s="35">
        <v>60</v>
      </c>
      <c r="P1863" s="34">
        <v>1.273604E-4</v>
      </c>
      <c r="Q1863" s="35">
        <v>675</v>
      </c>
      <c r="R1863" s="34">
        <v>2.8238500000000001E-5</v>
      </c>
      <c r="S1863" s="35">
        <v>111</v>
      </c>
      <c r="T1863" s="34">
        <v>2.1939200000000002E-5</v>
      </c>
      <c r="U1863" s="35">
        <v>514.4</v>
      </c>
      <c r="V1863" s="34">
        <v>3.71831E-5</v>
      </c>
      <c r="W1863" s="35">
        <v>11546.18</v>
      </c>
    </row>
    <row r="1864" spans="1:23" ht="14.45" x14ac:dyDescent="0.3">
      <c r="A1864" s="6" t="s">
        <v>31</v>
      </c>
      <c r="B1864" s="6" t="s">
        <v>191</v>
      </c>
      <c r="C1864" s="6" t="s">
        <v>141</v>
      </c>
      <c r="D1864" s="6" t="s">
        <v>92</v>
      </c>
      <c r="E1864" s="6" t="s">
        <v>36</v>
      </c>
      <c r="F1864" s="24" t="str">
        <f>+TabIPW[[#This Row],[WK]]&amp;TabIPW[[#This Row],[PK]]&amp;TabIPW[[#This Row],[GK]]</f>
        <v>241711</v>
      </c>
      <c r="G1864" s="6" t="s">
        <v>1772</v>
      </c>
      <c r="H1864" s="34">
        <v>2.6218872000000001E-5</v>
      </c>
      <c r="I1864" s="35">
        <v>8301</v>
      </c>
      <c r="J1864" s="34">
        <v>1.9852099999999999E-5</v>
      </c>
      <c r="K1864" s="35">
        <v>5061</v>
      </c>
      <c r="L1864" s="34">
        <v>8.2213599999999995E-5</v>
      </c>
      <c r="M1864" s="35">
        <v>7446</v>
      </c>
      <c r="N1864" s="34">
        <v>7.5660499999999998E-5</v>
      </c>
      <c r="O1864" s="35">
        <v>58</v>
      </c>
      <c r="P1864" s="34">
        <v>6.7925500000000006E-5</v>
      </c>
      <c r="Q1864" s="35">
        <v>360</v>
      </c>
      <c r="R1864" s="34">
        <v>4.6555299999999998E-5</v>
      </c>
      <c r="S1864" s="35">
        <v>183</v>
      </c>
      <c r="T1864" s="34">
        <v>1.00995E-5</v>
      </c>
      <c r="U1864" s="35">
        <v>236.79999999999998</v>
      </c>
      <c r="V1864" s="34">
        <v>2.3978999999999999E-5</v>
      </c>
      <c r="W1864" s="35">
        <v>7446</v>
      </c>
    </row>
    <row r="1865" spans="1:23" ht="14.45" x14ac:dyDescent="0.3">
      <c r="A1865" s="6" t="s">
        <v>31</v>
      </c>
      <c r="B1865" s="6" t="s">
        <v>191</v>
      </c>
      <c r="C1865" s="6" t="s">
        <v>141</v>
      </c>
      <c r="D1865" s="6" t="s">
        <v>93</v>
      </c>
      <c r="E1865" s="6" t="s">
        <v>36</v>
      </c>
      <c r="F1865" s="24" t="str">
        <f>+TabIPW[[#This Row],[WK]]&amp;TabIPW[[#This Row],[PK]]&amp;TabIPW[[#This Row],[GK]]</f>
        <v>241712</v>
      </c>
      <c r="G1865" s="6" t="s">
        <v>1773</v>
      </c>
      <c r="H1865" s="34">
        <v>1.1076928000000001E-5</v>
      </c>
      <c r="I1865" s="35">
        <v>3507</v>
      </c>
      <c r="J1865" s="34">
        <v>8.2687999999999995E-6</v>
      </c>
      <c r="K1865" s="35">
        <v>2108</v>
      </c>
      <c r="L1865" s="34">
        <v>3.4733500000000002E-5</v>
      </c>
      <c r="M1865" s="35">
        <v>3145.78</v>
      </c>
      <c r="N1865" s="34">
        <v>1.9567399999999998E-5</v>
      </c>
      <c r="O1865" s="35">
        <v>15</v>
      </c>
      <c r="P1865" s="34">
        <v>2.8679699999999999E-5</v>
      </c>
      <c r="Q1865" s="35">
        <v>152</v>
      </c>
      <c r="R1865" s="34">
        <v>6.8688000000000002E-6</v>
      </c>
      <c r="S1865" s="35">
        <v>27</v>
      </c>
      <c r="T1865" s="34">
        <v>5.0966999999999998E-6</v>
      </c>
      <c r="U1865" s="35">
        <v>119.5</v>
      </c>
      <c r="V1865" s="34">
        <v>1.0130599999999999E-5</v>
      </c>
      <c r="W1865" s="35">
        <v>3145.78</v>
      </c>
    </row>
    <row r="1866" spans="1:23" ht="14.45" x14ac:dyDescent="0.3">
      <c r="A1866" s="6" t="s">
        <v>31</v>
      </c>
      <c r="B1866" s="6" t="s">
        <v>191</v>
      </c>
      <c r="C1866" s="6" t="s">
        <v>141</v>
      </c>
      <c r="D1866" s="6" t="s">
        <v>95</v>
      </c>
      <c r="E1866" s="6" t="s">
        <v>36</v>
      </c>
      <c r="F1866" s="24" t="str">
        <f>+TabIPW[[#This Row],[WK]]&amp;TabIPW[[#This Row],[PK]]&amp;TabIPW[[#This Row],[GK]]</f>
        <v>241713</v>
      </c>
      <c r="G1866" s="6" t="s">
        <v>1774</v>
      </c>
      <c r="H1866" s="34">
        <v>2.4879664E-5</v>
      </c>
      <c r="I1866" s="35">
        <v>7877</v>
      </c>
      <c r="J1866" s="34">
        <v>1.9032300000000001E-5</v>
      </c>
      <c r="K1866" s="35">
        <v>4852</v>
      </c>
      <c r="L1866" s="34">
        <v>7.8014200000000003E-5</v>
      </c>
      <c r="M1866" s="35">
        <v>7065.67</v>
      </c>
      <c r="N1866" s="34">
        <v>6.2615599999999997E-5</v>
      </c>
      <c r="O1866" s="35">
        <v>48</v>
      </c>
      <c r="P1866" s="34">
        <v>6.9812400000000003E-5</v>
      </c>
      <c r="Q1866" s="35">
        <v>370</v>
      </c>
      <c r="R1866" s="34">
        <v>2.84929E-5</v>
      </c>
      <c r="S1866" s="35">
        <v>112</v>
      </c>
      <c r="T1866" s="34">
        <v>9.1611999999999996E-6</v>
      </c>
      <c r="U1866" s="35">
        <v>214.8</v>
      </c>
      <c r="V1866" s="34">
        <v>2.27542E-5</v>
      </c>
      <c r="W1866" s="35">
        <v>7065.67</v>
      </c>
    </row>
    <row r="1867" spans="1:23" ht="14.45" x14ac:dyDescent="0.3">
      <c r="A1867" s="6" t="s">
        <v>31</v>
      </c>
      <c r="B1867" s="6" t="s">
        <v>191</v>
      </c>
      <c r="C1867" s="6" t="s">
        <v>141</v>
      </c>
      <c r="D1867" s="6" t="s">
        <v>97</v>
      </c>
      <c r="E1867" s="6" t="s">
        <v>36</v>
      </c>
      <c r="F1867" s="24" t="str">
        <f>+TabIPW[[#This Row],[WK]]&amp;TabIPW[[#This Row],[PK]]&amp;TabIPW[[#This Row],[GK]]</f>
        <v>241714</v>
      </c>
      <c r="G1867" s="6" t="s">
        <v>1775</v>
      </c>
      <c r="H1867" s="34">
        <v>1.3167872000000002E-5</v>
      </c>
      <c r="I1867" s="35">
        <v>4169</v>
      </c>
      <c r="J1867" s="34">
        <v>1.01124E-5</v>
      </c>
      <c r="K1867" s="35">
        <v>2578</v>
      </c>
      <c r="L1867" s="34">
        <v>4.1289999999999999E-5</v>
      </c>
      <c r="M1867" s="35">
        <v>3739.59</v>
      </c>
      <c r="N1867" s="34">
        <v>2.0871899999999999E-5</v>
      </c>
      <c r="O1867" s="35">
        <v>16</v>
      </c>
      <c r="P1867" s="34">
        <v>1.6792699999999999E-5</v>
      </c>
      <c r="Q1867" s="35">
        <v>89</v>
      </c>
      <c r="R1867" s="34">
        <v>2.4676900000000001E-5</v>
      </c>
      <c r="S1867" s="35">
        <v>97</v>
      </c>
      <c r="T1867" s="34">
        <v>4.9772999999999998E-6</v>
      </c>
      <c r="U1867" s="35">
        <v>116.7</v>
      </c>
      <c r="V1867" s="34">
        <v>1.20429E-5</v>
      </c>
      <c r="W1867" s="35">
        <v>3739.59</v>
      </c>
    </row>
    <row r="1868" spans="1:23" ht="14.45" x14ac:dyDescent="0.3">
      <c r="A1868" s="6" t="s">
        <v>31</v>
      </c>
      <c r="B1868" s="6" t="s">
        <v>191</v>
      </c>
      <c r="C1868" s="6" t="s">
        <v>141</v>
      </c>
      <c r="D1868" s="6" t="s">
        <v>130</v>
      </c>
      <c r="E1868" s="6" t="s">
        <v>36</v>
      </c>
      <c r="F1868" s="24" t="str">
        <f>+TabIPW[[#This Row],[WK]]&amp;TabIPW[[#This Row],[PK]]&amp;TabIPW[[#This Row],[GK]]</f>
        <v>241715</v>
      </c>
      <c r="G1868" s="6" t="s">
        <v>1776</v>
      </c>
      <c r="H1868" s="34">
        <v>4.5567968000000007E-5</v>
      </c>
      <c r="I1868" s="35">
        <v>14427</v>
      </c>
      <c r="J1868" s="34">
        <v>3.4208600000000003E-5</v>
      </c>
      <c r="K1868" s="35">
        <v>8721</v>
      </c>
      <c r="L1868" s="34">
        <v>1.4288580000000001E-4</v>
      </c>
      <c r="M1868" s="35">
        <v>12941.02</v>
      </c>
      <c r="N1868" s="34">
        <v>8.6096399999999998E-5</v>
      </c>
      <c r="O1868" s="35">
        <v>66</v>
      </c>
      <c r="P1868" s="34">
        <v>1.041525E-4</v>
      </c>
      <c r="Q1868" s="35">
        <v>552</v>
      </c>
      <c r="R1868" s="34">
        <v>6.9451399999999997E-5</v>
      </c>
      <c r="S1868" s="35">
        <v>273</v>
      </c>
      <c r="T1868" s="34">
        <v>2.7893199999999999E-5</v>
      </c>
      <c r="U1868" s="35">
        <v>654</v>
      </c>
      <c r="V1868" s="34">
        <v>4.1675000000000003E-5</v>
      </c>
      <c r="W1868" s="35">
        <v>12941.02</v>
      </c>
    </row>
    <row r="1869" spans="1:23" ht="14.45" x14ac:dyDescent="0.3">
      <c r="A1869" s="6" t="s">
        <v>31</v>
      </c>
      <c r="B1869" s="6" t="s">
        <v>206</v>
      </c>
      <c r="C1869" s="6" t="s">
        <v>33</v>
      </c>
      <c r="D1869" s="6" t="s">
        <v>33</v>
      </c>
      <c r="E1869" s="6" t="s">
        <v>40</v>
      </c>
      <c r="F1869" s="24" t="str">
        <f>+TabIPW[[#This Row],[WK]]&amp;TabIPW[[#This Row],[PK]]&amp;TabIPW[[#This Row],[GK]]</f>
        <v>260101</v>
      </c>
      <c r="G1869" s="6" t="s">
        <v>1777</v>
      </c>
      <c r="H1869" s="34">
        <v>9.6767584000000015E-5</v>
      </c>
      <c r="I1869" s="35">
        <v>30637</v>
      </c>
      <c r="J1869" s="34">
        <v>7.1139500000000006E-5</v>
      </c>
      <c r="K1869" s="35">
        <v>18136</v>
      </c>
      <c r="L1869" s="34">
        <v>2.7298600000000002E-4</v>
      </c>
      <c r="M1869" s="35">
        <v>24724.06</v>
      </c>
      <c r="N1869" s="34">
        <v>1.9045569999999999E-4</v>
      </c>
      <c r="O1869" s="35">
        <v>146</v>
      </c>
      <c r="P1869" s="34">
        <v>2.0377660000000001E-4</v>
      </c>
      <c r="Q1869" s="35">
        <v>1080</v>
      </c>
      <c r="R1869" s="34">
        <v>7.1486600000000001E-5</v>
      </c>
      <c r="S1869" s="35">
        <v>281</v>
      </c>
      <c r="T1869" s="34">
        <v>8.9343400000000003E-5</v>
      </c>
      <c r="U1869" s="35">
        <v>2094.8000000000002</v>
      </c>
      <c r="V1869" s="34">
        <v>7.9620899999999995E-5</v>
      </c>
      <c r="W1869" s="35">
        <v>24724.06</v>
      </c>
    </row>
    <row r="1870" spans="1:23" ht="14.45" x14ac:dyDescent="0.3">
      <c r="A1870" s="6" t="s">
        <v>31</v>
      </c>
      <c r="B1870" s="6" t="s">
        <v>206</v>
      </c>
      <c r="C1870" s="6" t="s">
        <v>33</v>
      </c>
      <c r="D1870" s="6" t="s">
        <v>32</v>
      </c>
      <c r="E1870" s="6" t="s">
        <v>36</v>
      </c>
      <c r="F1870" s="24" t="str">
        <f>+TabIPW[[#This Row],[WK]]&amp;TabIPW[[#This Row],[PK]]&amp;TabIPW[[#This Row],[GK]]</f>
        <v>260102</v>
      </c>
      <c r="G1870" s="6" t="s">
        <v>1778</v>
      </c>
      <c r="H1870" s="34">
        <v>1.3341591999999999E-5</v>
      </c>
      <c r="I1870" s="35">
        <v>4224</v>
      </c>
      <c r="J1870" s="34">
        <v>9.8926999999999993E-6</v>
      </c>
      <c r="K1870" s="35">
        <v>2522</v>
      </c>
      <c r="L1870" s="34">
        <v>3.76373E-5</v>
      </c>
      <c r="M1870" s="35">
        <v>3408.77</v>
      </c>
      <c r="N1870" s="34">
        <v>4.0439199999999997E-5</v>
      </c>
      <c r="O1870" s="35">
        <v>31</v>
      </c>
      <c r="P1870" s="34">
        <v>2.4905999999999998E-5</v>
      </c>
      <c r="Q1870" s="35">
        <v>132</v>
      </c>
      <c r="R1870" s="34">
        <v>4.60465E-5</v>
      </c>
      <c r="S1870" s="35">
        <v>181</v>
      </c>
      <c r="T1870" s="34">
        <v>7.1098000000000001E-6</v>
      </c>
      <c r="U1870" s="35">
        <v>166.7</v>
      </c>
      <c r="V1870" s="34">
        <v>1.09775E-5</v>
      </c>
      <c r="W1870" s="35">
        <v>3408.77</v>
      </c>
    </row>
    <row r="1871" spans="1:23" ht="14.45" x14ac:dyDescent="0.3">
      <c r="A1871" s="6" t="s">
        <v>31</v>
      </c>
      <c r="B1871" s="6" t="s">
        <v>206</v>
      </c>
      <c r="C1871" s="6" t="s">
        <v>33</v>
      </c>
      <c r="D1871" s="6" t="s">
        <v>37</v>
      </c>
      <c r="E1871" s="6" t="s">
        <v>40</v>
      </c>
      <c r="F1871" s="24" t="str">
        <f>+TabIPW[[#This Row],[WK]]&amp;TabIPW[[#This Row],[PK]]&amp;TabIPW[[#This Row],[GK]]</f>
        <v>260103</v>
      </c>
      <c r="G1871" s="6" t="s">
        <v>1779</v>
      </c>
      <c r="H1871" s="34">
        <v>1.7194984E-5</v>
      </c>
      <c r="I1871" s="35">
        <v>5444</v>
      </c>
      <c r="J1871" s="34">
        <v>1.2677700000000001E-5</v>
      </c>
      <c r="K1871" s="35">
        <v>3232</v>
      </c>
      <c r="L1871" s="34">
        <v>4.8507899999999997E-5</v>
      </c>
      <c r="M1871" s="35">
        <v>4393.3100000000004</v>
      </c>
      <c r="N1871" s="34">
        <v>3.9134700000000003E-5</v>
      </c>
      <c r="O1871" s="35">
        <v>30</v>
      </c>
      <c r="P1871" s="34">
        <v>2.3207899999999998E-5</v>
      </c>
      <c r="Q1871" s="35">
        <v>123</v>
      </c>
      <c r="R1871" s="34">
        <v>2.8747299999999998E-5</v>
      </c>
      <c r="S1871" s="35">
        <v>113</v>
      </c>
      <c r="T1871" s="34">
        <v>8.6621999999999998E-6</v>
      </c>
      <c r="U1871" s="35">
        <v>203.1</v>
      </c>
      <c r="V1871" s="34">
        <v>1.4148099999999999E-5</v>
      </c>
      <c r="W1871" s="35">
        <v>4393.3100000000004</v>
      </c>
    </row>
    <row r="1872" spans="1:23" ht="14.45" x14ac:dyDescent="0.3">
      <c r="A1872" s="6" t="s">
        <v>31</v>
      </c>
      <c r="B1872" s="6" t="s">
        <v>206</v>
      </c>
      <c r="C1872" s="6" t="s">
        <v>33</v>
      </c>
      <c r="D1872" s="6" t="s">
        <v>39</v>
      </c>
      <c r="E1872" s="6" t="s">
        <v>40</v>
      </c>
      <c r="F1872" s="24" t="str">
        <f>+TabIPW[[#This Row],[WK]]&amp;TabIPW[[#This Row],[PK]]&amp;TabIPW[[#This Row],[GK]]</f>
        <v>260104</v>
      </c>
      <c r="G1872" s="6" t="s">
        <v>1780</v>
      </c>
      <c r="H1872" s="34">
        <v>2.1711664000000002E-5</v>
      </c>
      <c r="I1872" s="35">
        <v>6874</v>
      </c>
      <c r="J1872" s="34">
        <v>1.6192300000000001E-5</v>
      </c>
      <c r="K1872" s="35">
        <v>4128</v>
      </c>
      <c r="L1872" s="34">
        <v>6.1249700000000004E-5</v>
      </c>
      <c r="M1872" s="35">
        <v>5547.32</v>
      </c>
      <c r="N1872" s="34">
        <v>3.9134700000000003E-5</v>
      </c>
      <c r="O1872" s="35">
        <v>30</v>
      </c>
      <c r="P1872" s="34">
        <v>4.3585599999999998E-5</v>
      </c>
      <c r="Q1872" s="35">
        <v>231</v>
      </c>
      <c r="R1872" s="34">
        <v>4.4520100000000001E-5</v>
      </c>
      <c r="S1872" s="35">
        <v>175</v>
      </c>
      <c r="T1872" s="34">
        <v>1.2150999999999999E-5</v>
      </c>
      <c r="U1872" s="35">
        <v>284.89999999999998</v>
      </c>
      <c r="V1872" s="34">
        <v>1.7864500000000001E-5</v>
      </c>
      <c r="W1872" s="35">
        <v>5547.32</v>
      </c>
    </row>
    <row r="1873" spans="1:23" ht="14.45" x14ac:dyDescent="0.3">
      <c r="A1873" s="6" t="s">
        <v>31</v>
      </c>
      <c r="B1873" s="6" t="s">
        <v>206</v>
      </c>
      <c r="C1873" s="6" t="s">
        <v>33</v>
      </c>
      <c r="D1873" s="6" t="s">
        <v>42</v>
      </c>
      <c r="E1873" s="6" t="s">
        <v>36</v>
      </c>
      <c r="F1873" s="24" t="str">
        <f>+TabIPW[[#This Row],[WK]]&amp;TabIPW[[#This Row],[PK]]&amp;TabIPW[[#This Row],[GK]]</f>
        <v>260105</v>
      </c>
      <c r="G1873" s="6" t="s">
        <v>1781</v>
      </c>
      <c r="H1873" s="34">
        <v>1.5381992000000001E-5</v>
      </c>
      <c r="I1873" s="35">
        <v>4870</v>
      </c>
      <c r="J1873" s="34">
        <v>1.1312699999999999E-5</v>
      </c>
      <c r="K1873" s="35">
        <v>2884</v>
      </c>
      <c r="L1873" s="34">
        <v>4.3393299999999997E-5</v>
      </c>
      <c r="M1873" s="35">
        <v>3930.09</v>
      </c>
      <c r="N1873" s="34">
        <v>2.21763E-5</v>
      </c>
      <c r="O1873" s="35">
        <v>17</v>
      </c>
      <c r="P1873" s="34">
        <v>2.56608E-5</v>
      </c>
      <c r="Q1873" s="35">
        <v>136</v>
      </c>
      <c r="R1873" s="34">
        <v>2.77297E-5</v>
      </c>
      <c r="S1873" s="35">
        <v>109</v>
      </c>
      <c r="T1873" s="34">
        <v>1.51451E-5</v>
      </c>
      <c r="U1873" s="35">
        <v>355.1</v>
      </c>
      <c r="V1873" s="34">
        <v>1.26564E-5</v>
      </c>
      <c r="W1873" s="35">
        <v>3930.09</v>
      </c>
    </row>
    <row r="1874" spans="1:23" ht="14.45" x14ac:dyDescent="0.3">
      <c r="A1874" s="6" t="s">
        <v>31</v>
      </c>
      <c r="B1874" s="6" t="s">
        <v>206</v>
      </c>
      <c r="C1874" s="6" t="s">
        <v>33</v>
      </c>
      <c r="D1874" s="6" t="s">
        <v>44</v>
      </c>
      <c r="E1874" s="6" t="s">
        <v>40</v>
      </c>
      <c r="F1874" s="24" t="str">
        <f>+TabIPW[[#This Row],[WK]]&amp;TabIPW[[#This Row],[PK]]&amp;TabIPW[[#This Row],[GK]]</f>
        <v>260106</v>
      </c>
      <c r="G1874" s="6" t="s">
        <v>1782</v>
      </c>
      <c r="H1874" s="34">
        <v>2.2337056000000003E-5</v>
      </c>
      <c r="I1874" s="35">
        <v>7072</v>
      </c>
      <c r="J1874" s="34">
        <v>1.6816E-5</v>
      </c>
      <c r="K1874" s="35">
        <v>4287</v>
      </c>
      <c r="L1874" s="34">
        <v>6.3013800000000003E-5</v>
      </c>
      <c r="M1874" s="35">
        <v>5707.1</v>
      </c>
      <c r="N1874" s="34">
        <v>2.73943E-5</v>
      </c>
      <c r="O1874" s="35">
        <v>21</v>
      </c>
      <c r="P1874" s="34">
        <v>4.1887400000000001E-5</v>
      </c>
      <c r="Q1874" s="35">
        <v>222</v>
      </c>
      <c r="R1874" s="34">
        <v>2.0097599999999999E-5</v>
      </c>
      <c r="S1874" s="35">
        <v>79</v>
      </c>
      <c r="T1874" s="34">
        <v>1.8343799999999999E-5</v>
      </c>
      <c r="U1874" s="35">
        <v>430.1</v>
      </c>
      <c r="V1874" s="34">
        <v>1.8379000000000001E-5</v>
      </c>
      <c r="W1874" s="35">
        <v>5707.1</v>
      </c>
    </row>
    <row r="1875" spans="1:23" ht="14.45" x14ac:dyDescent="0.3">
      <c r="A1875" s="6" t="s">
        <v>31</v>
      </c>
      <c r="B1875" s="6" t="s">
        <v>206</v>
      </c>
      <c r="C1875" s="6" t="s">
        <v>33</v>
      </c>
      <c r="D1875" s="6" t="s">
        <v>51</v>
      </c>
      <c r="E1875" s="6" t="s">
        <v>36</v>
      </c>
      <c r="F1875" s="24" t="str">
        <f>+TabIPW[[#This Row],[WK]]&amp;TabIPW[[#This Row],[PK]]&amp;TabIPW[[#This Row],[GK]]</f>
        <v>260107</v>
      </c>
      <c r="G1875" s="6" t="s">
        <v>1783</v>
      </c>
      <c r="H1875" s="34">
        <v>1.1332768E-5</v>
      </c>
      <c r="I1875" s="35">
        <v>3588</v>
      </c>
      <c r="J1875" s="34">
        <v>8.4844999999999998E-6</v>
      </c>
      <c r="K1875" s="35">
        <v>2163</v>
      </c>
      <c r="L1875" s="34">
        <v>3.1970300000000001E-5</v>
      </c>
      <c r="M1875" s="35">
        <v>2895.52</v>
      </c>
      <c r="N1875" s="34">
        <v>2.0871899999999999E-5</v>
      </c>
      <c r="O1875" s="35">
        <v>16</v>
      </c>
      <c r="P1875" s="34">
        <v>2.05663E-5</v>
      </c>
      <c r="Q1875" s="35">
        <v>109</v>
      </c>
      <c r="R1875" s="34">
        <v>2.49313E-5</v>
      </c>
      <c r="S1875" s="35">
        <v>98</v>
      </c>
      <c r="T1875" s="34">
        <v>5.6980999999999997E-6</v>
      </c>
      <c r="U1875" s="35">
        <v>133.6</v>
      </c>
      <c r="V1875" s="34">
        <v>9.3247000000000007E-6</v>
      </c>
      <c r="W1875" s="35">
        <v>2895.52</v>
      </c>
    </row>
    <row r="1876" spans="1:23" ht="14.45" x14ac:dyDescent="0.3">
      <c r="A1876" s="6" t="s">
        <v>31</v>
      </c>
      <c r="B1876" s="6" t="s">
        <v>206</v>
      </c>
      <c r="C1876" s="6" t="s">
        <v>33</v>
      </c>
      <c r="D1876" s="6" t="s">
        <v>75</v>
      </c>
      <c r="E1876" s="6" t="s">
        <v>40</v>
      </c>
      <c r="F1876" s="24" t="str">
        <f>+TabIPW[[#This Row],[WK]]&amp;TabIPW[[#This Row],[PK]]&amp;TabIPW[[#This Row],[GK]]</f>
        <v>260108</v>
      </c>
      <c r="G1876" s="6" t="s">
        <v>1784</v>
      </c>
      <c r="H1876" s="34">
        <v>1.6133720000000002E-5</v>
      </c>
      <c r="I1876" s="35">
        <v>5108</v>
      </c>
      <c r="J1876" s="34">
        <v>1.2258E-5</v>
      </c>
      <c r="K1876" s="35">
        <v>3125</v>
      </c>
      <c r="L1876" s="34">
        <v>4.5513999999999998E-5</v>
      </c>
      <c r="M1876" s="35">
        <v>4122.16</v>
      </c>
      <c r="N1876" s="34">
        <v>3.0003300000000001E-5</v>
      </c>
      <c r="O1876" s="35">
        <v>23</v>
      </c>
      <c r="P1876" s="34">
        <v>2.2830500000000001E-5</v>
      </c>
      <c r="Q1876" s="35">
        <v>121</v>
      </c>
      <c r="R1876" s="34">
        <v>2.5948900000000002E-5</v>
      </c>
      <c r="S1876" s="35">
        <v>102</v>
      </c>
      <c r="T1876" s="34">
        <v>8.8967999999999993E-6</v>
      </c>
      <c r="U1876" s="35">
        <v>208.6</v>
      </c>
      <c r="V1876" s="34">
        <v>1.3274900000000001E-5</v>
      </c>
      <c r="W1876" s="35">
        <v>4122.16</v>
      </c>
    </row>
    <row r="1877" spans="1:23" ht="14.45" x14ac:dyDescent="0.3">
      <c r="A1877" s="6" t="s">
        <v>31</v>
      </c>
      <c r="B1877" s="6" t="s">
        <v>206</v>
      </c>
      <c r="C1877" s="6" t="s">
        <v>32</v>
      </c>
      <c r="D1877" s="6" t="s">
        <v>33</v>
      </c>
      <c r="E1877" s="6" t="s">
        <v>36</v>
      </c>
      <c r="F1877" s="24" t="str">
        <f>+TabIPW[[#This Row],[WK]]&amp;TabIPW[[#This Row],[PK]]&amp;TabIPW[[#This Row],[GK]]</f>
        <v>260201</v>
      </c>
      <c r="G1877" s="6" t="s">
        <v>1785</v>
      </c>
      <c r="H1877" s="34">
        <v>1.3111016000000001E-5</v>
      </c>
      <c r="I1877" s="35">
        <v>4151</v>
      </c>
      <c r="J1877" s="34">
        <v>9.3905999999999995E-6</v>
      </c>
      <c r="K1877" s="35">
        <v>2394</v>
      </c>
      <c r="L1877" s="34">
        <v>3.98284E-5</v>
      </c>
      <c r="M1877" s="35">
        <v>3607.22</v>
      </c>
      <c r="N1877" s="34">
        <v>3.0003300000000001E-5</v>
      </c>
      <c r="O1877" s="35">
        <v>23</v>
      </c>
      <c r="P1877" s="34">
        <v>2.4528700000000001E-5</v>
      </c>
      <c r="Q1877" s="35">
        <v>130</v>
      </c>
      <c r="R1877" s="34">
        <v>3.7905699999999999E-5</v>
      </c>
      <c r="S1877" s="35">
        <v>149</v>
      </c>
      <c r="T1877" s="34">
        <v>7.2718000000000004E-6</v>
      </c>
      <c r="U1877" s="35">
        <v>170.5</v>
      </c>
      <c r="V1877" s="34">
        <v>1.16166E-5</v>
      </c>
      <c r="W1877" s="35">
        <v>3607.22</v>
      </c>
    </row>
    <row r="1878" spans="1:23" ht="14.45" x14ac:dyDescent="0.3">
      <c r="A1878" s="6" t="s">
        <v>31</v>
      </c>
      <c r="B1878" s="6" t="s">
        <v>206</v>
      </c>
      <c r="C1878" s="6" t="s">
        <v>32</v>
      </c>
      <c r="D1878" s="6" t="s">
        <v>32</v>
      </c>
      <c r="E1878" s="6" t="s">
        <v>40</v>
      </c>
      <c r="F1878" s="24" t="str">
        <f>+TabIPW[[#This Row],[WK]]&amp;TabIPW[[#This Row],[PK]]&amp;TabIPW[[#This Row],[GK]]</f>
        <v>260202</v>
      </c>
      <c r="G1878" s="6" t="s">
        <v>1786</v>
      </c>
      <c r="H1878" s="34">
        <v>8.3662879999999993E-5</v>
      </c>
      <c r="I1878" s="35">
        <v>26488</v>
      </c>
      <c r="J1878" s="34">
        <v>6.1686200000000006E-5</v>
      </c>
      <c r="K1878" s="35">
        <v>15726</v>
      </c>
      <c r="L1878" s="34">
        <v>2.541496E-4</v>
      </c>
      <c r="M1878" s="35">
        <v>23018.07</v>
      </c>
      <c r="N1878" s="34">
        <v>1.943692E-4</v>
      </c>
      <c r="O1878" s="35">
        <v>149</v>
      </c>
      <c r="P1878" s="34">
        <v>1.8509709999999999E-4</v>
      </c>
      <c r="Q1878" s="35">
        <v>981</v>
      </c>
      <c r="R1878" s="34">
        <v>1.8571239999999999E-4</v>
      </c>
      <c r="S1878" s="35">
        <v>730</v>
      </c>
      <c r="T1878" s="34">
        <v>5.0224800000000001E-5</v>
      </c>
      <c r="U1878" s="35">
        <v>1177.5999999999999</v>
      </c>
      <c r="V1878" s="34">
        <v>7.4127000000000004E-5</v>
      </c>
      <c r="W1878" s="35">
        <v>23018.07</v>
      </c>
    </row>
    <row r="1879" spans="1:23" ht="14.45" x14ac:dyDescent="0.3">
      <c r="A1879" s="6" t="s">
        <v>31</v>
      </c>
      <c r="B1879" s="6" t="s">
        <v>206</v>
      </c>
      <c r="C1879" s="6" t="s">
        <v>32</v>
      </c>
      <c r="D1879" s="6" t="s">
        <v>37</v>
      </c>
      <c r="E1879" s="6" t="s">
        <v>40</v>
      </c>
      <c r="F1879" s="24" t="str">
        <f>+TabIPW[[#This Row],[WK]]&amp;TabIPW[[#This Row],[PK]]&amp;TabIPW[[#This Row],[GK]]</f>
        <v>260203</v>
      </c>
      <c r="G1879" s="6" t="s">
        <v>1787</v>
      </c>
      <c r="H1879" s="34">
        <v>3.4889016000000001E-5</v>
      </c>
      <c r="I1879" s="35">
        <v>11046</v>
      </c>
      <c r="J1879" s="34">
        <v>2.61321E-5</v>
      </c>
      <c r="K1879" s="35">
        <v>6662</v>
      </c>
      <c r="L1879" s="34">
        <v>1.059852E-4</v>
      </c>
      <c r="M1879" s="35">
        <v>9598.9699999999993</v>
      </c>
      <c r="N1879" s="34">
        <v>6.7833600000000001E-5</v>
      </c>
      <c r="O1879" s="35">
        <v>52</v>
      </c>
      <c r="P1879" s="34">
        <v>7.3585999999999996E-5</v>
      </c>
      <c r="Q1879" s="35">
        <v>390</v>
      </c>
      <c r="R1879" s="34">
        <v>7.6320200000000002E-5</v>
      </c>
      <c r="S1879" s="35">
        <v>300</v>
      </c>
      <c r="T1879" s="34">
        <v>1.9380200000000001E-5</v>
      </c>
      <c r="U1879" s="35">
        <v>454.4</v>
      </c>
      <c r="V1879" s="34">
        <v>3.0912299999999999E-5</v>
      </c>
      <c r="W1879" s="35">
        <v>9598.9699999999993</v>
      </c>
    </row>
    <row r="1880" spans="1:23" ht="14.45" x14ac:dyDescent="0.3">
      <c r="A1880" s="6" t="s">
        <v>31</v>
      </c>
      <c r="B1880" s="6" t="s">
        <v>206</v>
      </c>
      <c r="C1880" s="6" t="s">
        <v>32</v>
      </c>
      <c r="D1880" s="6" t="s">
        <v>39</v>
      </c>
      <c r="E1880" s="6" t="s">
        <v>36</v>
      </c>
      <c r="F1880" s="24" t="str">
        <f>+TabIPW[[#This Row],[WK]]&amp;TabIPW[[#This Row],[PK]]&amp;TabIPW[[#This Row],[GK]]</f>
        <v>260204</v>
      </c>
      <c r="G1880" s="6" t="s">
        <v>1788</v>
      </c>
      <c r="H1880" s="34">
        <v>1.4810304E-5</v>
      </c>
      <c r="I1880" s="35">
        <v>4689</v>
      </c>
      <c r="J1880" s="34">
        <v>1.0696800000000001E-5</v>
      </c>
      <c r="K1880" s="35">
        <v>2727</v>
      </c>
      <c r="L1880" s="34">
        <v>4.4990400000000002E-5</v>
      </c>
      <c r="M1880" s="35">
        <v>4074.74</v>
      </c>
      <c r="N1880" s="34">
        <v>2.4785300000000001E-5</v>
      </c>
      <c r="O1880" s="35">
        <v>19</v>
      </c>
      <c r="P1880" s="34">
        <v>2.4905999999999998E-5</v>
      </c>
      <c r="Q1880" s="35">
        <v>132</v>
      </c>
      <c r="R1880" s="34">
        <v>3.0273700000000001E-5</v>
      </c>
      <c r="S1880" s="35">
        <v>119</v>
      </c>
      <c r="T1880" s="34">
        <v>2.6357999999999998E-6</v>
      </c>
      <c r="U1880" s="35">
        <v>61.8</v>
      </c>
      <c r="V1880" s="34">
        <v>1.3122199999999999E-5</v>
      </c>
      <c r="W1880" s="35">
        <v>4074.74</v>
      </c>
    </row>
    <row r="1881" spans="1:23" ht="14.45" x14ac:dyDescent="0.3">
      <c r="A1881" s="6" t="s">
        <v>31</v>
      </c>
      <c r="B1881" s="6" t="s">
        <v>206</v>
      </c>
      <c r="C1881" s="6" t="s">
        <v>32</v>
      </c>
      <c r="D1881" s="6" t="s">
        <v>42</v>
      </c>
      <c r="E1881" s="6" t="s">
        <v>36</v>
      </c>
      <c r="F1881" s="24" t="str">
        <f>+TabIPW[[#This Row],[WK]]&amp;TabIPW[[#This Row],[PK]]&amp;TabIPW[[#This Row],[GK]]</f>
        <v>260205</v>
      </c>
      <c r="G1881" s="6" t="s">
        <v>1789</v>
      </c>
      <c r="H1881" s="34">
        <v>1.3780623999999999E-5</v>
      </c>
      <c r="I1881" s="35">
        <v>4363</v>
      </c>
      <c r="J1881" s="34">
        <v>9.9280000000000005E-6</v>
      </c>
      <c r="K1881" s="35">
        <v>2531</v>
      </c>
      <c r="L1881" s="34">
        <v>4.1862600000000001E-5</v>
      </c>
      <c r="M1881" s="35">
        <v>3791.45</v>
      </c>
      <c r="N1881" s="34">
        <v>2.6089799999999999E-5</v>
      </c>
      <c r="O1881" s="35">
        <v>20</v>
      </c>
      <c r="P1881" s="34">
        <v>2.2830500000000001E-5</v>
      </c>
      <c r="Q1881" s="35">
        <v>121</v>
      </c>
      <c r="R1881" s="34">
        <v>2.5948900000000002E-5</v>
      </c>
      <c r="S1881" s="35">
        <v>102</v>
      </c>
      <c r="T1881" s="34">
        <v>5.6725000000000003E-6</v>
      </c>
      <c r="U1881" s="35">
        <v>133</v>
      </c>
      <c r="V1881" s="34">
        <v>1.22099E-5</v>
      </c>
      <c r="W1881" s="35">
        <v>3791.45</v>
      </c>
    </row>
    <row r="1882" spans="1:23" ht="14.45" x14ac:dyDescent="0.3">
      <c r="A1882" s="6" t="s">
        <v>31</v>
      </c>
      <c r="B1882" s="6" t="s">
        <v>206</v>
      </c>
      <c r="C1882" s="6" t="s">
        <v>32</v>
      </c>
      <c r="D1882" s="6" t="s">
        <v>44</v>
      </c>
      <c r="E1882" s="6" t="s">
        <v>40</v>
      </c>
      <c r="F1882" s="24" t="str">
        <f>+TabIPW[[#This Row],[WK]]&amp;TabIPW[[#This Row],[PK]]&amp;TabIPW[[#This Row],[GK]]</f>
        <v>260206</v>
      </c>
      <c r="G1882" s="6" t="s">
        <v>1790</v>
      </c>
      <c r="H1882" s="34">
        <v>3.7017856000000003E-5</v>
      </c>
      <c r="I1882" s="35">
        <v>11720</v>
      </c>
      <c r="J1882" s="34">
        <v>2.72539E-5</v>
      </c>
      <c r="K1882" s="35">
        <v>6948</v>
      </c>
      <c r="L1882" s="34">
        <v>1.124522E-4</v>
      </c>
      <c r="M1882" s="35">
        <v>10184.68</v>
      </c>
      <c r="N1882" s="34">
        <v>8.2182900000000002E-5</v>
      </c>
      <c r="O1882" s="35">
        <v>63</v>
      </c>
      <c r="P1882" s="34">
        <v>7.7359600000000004E-5</v>
      </c>
      <c r="Q1882" s="35">
        <v>410</v>
      </c>
      <c r="R1882" s="34">
        <v>6.7924999999999998E-5</v>
      </c>
      <c r="S1882" s="35">
        <v>267</v>
      </c>
      <c r="T1882" s="34">
        <v>1.7942900000000001E-5</v>
      </c>
      <c r="U1882" s="35">
        <v>420.7</v>
      </c>
      <c r="V1882" s="34">
        <v>3.2798600000000001E-5</v>
      </c>
      <c r="W1882" s="35">
        <v>10184.68</v>
      </c>
    </row>
    <row r="1883" spans="1:23" ht="14.45" x14ac:dyDescent="0.3">
      <c r="A1883" s="6" t="s">
        <v>31</v>
      </c>
      <c r="B1883" s="6" t="s">
        <v>206</v>
      </c>
      <c r="C1883" s="6" t="s">
        <v>32</v>
      </c>
      <c r="D1883" s="6" t="s">
        <v>51</v>
      </c>
      <c r="E1883" s="6" t="s">
        <v>36</v>
      </c>
      <c r="F1883" s="24" t="str">
        <f>+TabIPW[[#This Row],[WK]]&amp;TabIPW[[#This Row],[PK]]&amp;TabIPW[[#This Row],[GK]]</f>
        <v>260207</v>
      </c>
      <c r="G1883" s="6" t="s">
        <v>1791</v>
      </c>
      <c r="H1883" s="34">
        <v>1.2334024E-5</v>
      </c>
      <c r="I1883" s="35">
        <v>3905</v>
      </c>
      <c r="J1883" s="34">
        <v>9.0845999999999994E-6</v>
      </c>
      <c r="K1883" s="35">
        <v>2316</v>
      </c>
      <c r="L1883" s="34">
        <v>3.7468100000000001E-5</v>
      </c>
      <c r="M1883" s="35">
        <v>3393.45</v>
      </c>
      <c r="N1883" s="34">
        <v>3.1307799999999999E-5</v>
      </c>
      <c r="O1883" s="35">
        <v>24</v>
      </c>
      <c r="P1883" s="34">
        <v>2.1887099999999999E-5</v>
      </c>
      <c r="Q1883" s="35">
        <v>116</v>
      </c>
      <c r="R1883" s="34">
        <v>1.9334399999999999E-5</v>
      </c>
      <c r="S1883" s="35">
        <v>76</v>
      </c>
      <c r="T1883" s="34">
        <v>1.4885E-6</v>
      </c>
      <c r="U1883" s="35">
        <v>34.9</v>
      </c>
      <c r="V1883" s="34">
        <v>1.09282E-5</v>
      </c>
      <c r="W1883" s="35">
        <v>3393.45</v>
      </c>
    </row>
    <row r="1884" spans="1:23" ht="14.45" x14ac:dyDescent="0.3">
      <c r="A1884" s="6" t="s">
        <v>31</v>
      </c>
      <c r="B1884" s="6" t="s">
        <v>206</v>
      </c>
      <c r="C1884" s="6" t="s">
        <v>32</v>
      </c>
      <c r="D1884" s="6" t="s">
        <v>75</v>
      </c>
      <c r="E1884" s="6" t="s">
        <v>36</v>
      </c>
      <c r="F1884" s="24" t="str">
        <f>+TabIPW[[#This Row],[WK]]&amp;TabIPW[[#This Row],[PK]]&amp;TabIPW[[#This Row],[GK]]</f>
        <v>260208</v>
      </c>
      <c r="G1884" s="6" t="s">
        <v>1792</v>
      </c>
      <c r="H1884" s="34">
        <v>2.6338896000000002E-5</v>
      </c>
      <c r="I1884" s="35">
        <v>8339</v>
      </c>
      <c r="J1884" s="34">
        <v>1.9632399999999999E-5</v>
      </c>
      <c r="K1884" s="35">
        <v>5005</v>
      </c>
      <c r="L1884" s="34">
        <v>8.0011800000000005E-5</v>
      </c>
      <c r="M1884" s="35">
        <v>7246.59</v>
      </c>
      <c r="N1884" s="34">
        <v>7.82695E-5</v>
      </c>
      <c r="O1884" s="35">
        <v>60</v>
      </c>
      <c r="P1884" s="34">
        <v>5.5283800000000001E-5</v>
      </c>
      <c r="Q1884" s="35">
        <v>293</v>
      </c>
      <c r="R1884" s="34">
        <v>3.4344100000000002E-5</v>
      </c>
      <c r="S1884" s="35">
        <v>135</v>
      </c>
      <c r="T1884" s="34">
        <v>1.4091600000000001E-5</v>
      </c>
      <c r="U1884" s="35">
        <v>330.4</v>
      </c>
      <c r="V1884" s="34">
        <v>2.33368E-5</v>
      </c>
      <c r="W1884" s="35">
        <v>7246.59</v>
      </c>
    </row>
    <row r="1885" spans="1:23" ht="14.45" x14ac:dyDescent="0.3">
      <c r="A1885" s="6" t="s">
        <v>31</v>
      </c>
      <c r="B1885" s="6" t="s">
        <v>206</v>
      </c>
      <c r="C1885" s="6" t="s">
        <v>32</v>
      </c>
      <c r="D1885" s="6" t="s">
        <v>77</v>
      </c>
      <c r="E1885" s="6" t="s">
        <v>36</v>
      </c>
      <c r="F1885" s="24" t="str">
        <f>+TabIPW[[#This Row],[WK]]&amp;TabIPW[[#This Row],[PK]]&amp;TabIPW[[#This Row],[GK]]</f>
        <v>260209</v>
      </c>
      <c r="G1885" s="6" t="s">
        <v>1793</v>
      </c>
      <c r="H1885" s="34">
        <v>2.0075552E-5</v>
      </c>
      <c r="I1885" s="35">
        <v>6356</v>
      </c>
      <c r="J1885" s="34">
        <v>1.4415399999999999E-5</v>
      </c>
      <c r="K1885" s="35">
        <v>3675</v>
      </c>
      <c r="L1885" s="34">
        <v>6.09851E-5</v>
      </c>
      <c r="M1885" s="35">
        <v>5523.36</v>
      </c>
      <c r="N1885" s="34">
        <v>6.1311100000000003E-5</v>
      </c>
      <c r="O1885" s="35">
        <v>47</v>
      </c>
      <c r="P1885" s="34">
        <v>3.9057200000000003E-5</v>
      </c>
      <c r="Q1885" s="35">
        <v>207</v>
      </c>
      <c r="R1885" s="34">
        <v>4.5792099999999998E-5</v>
      </c>
      <c r="S1885" s="35">
        <v>180</v>
      </c>
      <c r="T1885" s="34">
        <v>8.6665000000000008E-6</v>
      </c>
      <c r="U1885" s="35">
        <v>203.20000000000002</v>
      </c>
      <c r="V1885" s="34">
        <v>1.7787300000000002E-5</v>
      </c>
      <c r="W1885" s="35">
        <v>5523.36</v>
      </c>
    </row>
    <row r="1886" spans="1:23" ht="14.45" x14ac:dyDescent="0.3">
      <c r="A1886" s="6" t="s">
        <v>31</v>
      </c>
      <c r="B1886" s="6" t="s">
        <v>206</v>
      </c>
      <c r="C1886" s="6" t="s">
        <v>37</v>
      </c>
      <c r="D1886" s="6" t="s">
        <v>33</v>
      </c>
      <c r="E1886" s="6" t="s">
        <v>36</v>
      </c>
      <c r="F1886" s="24" t="str">
        <f>+TabIPW[[#This Row],[WK]]&amp;TabIPW[[#This Row],[PK]]&amp;TabIPW[[#This Row],[GK]]</f>
        <v>260301</v>
      </c>
      <c r="G1886" s="6" t="s">
        <v>1794</v>
      </c>
      <c r="H1886" s="34">
        <v>1.2138192E-5</v>
      </c>
      <c r="I1886" s="35">
        <v>3843</v>
      </c>
      <c r="J1886" s="34">
        <v>9.3671000000000005E-6</v>
      </c>
      <c r="K1886" s="35">
        <v>2388</v>
      </c>
      <c r="L1886" s="34">
        <v>3.22481E-5</v>
      </c>
      <c r="M1886" s="35">
        <v>2920.68</v>
      </c>
      <c r="N1886" s="34">
        <v>1.9567399999999998E-5</v>
      </c>
      <c r="O1886" s="35">
        <v>15</v>
      </c>
      <c r="P1886" s="34">
        <v>1.6415299999999999E-5</v>
      </c>
      <c r="Q1886" s="35">
        <v>87</v>
      </c>
      <c r="R1886" s="34">
        <v>2.18784E-5</v>
      </c>
      <c r="S1886" s="35">
        <v>86</v>
      </c>
      <c r="T1886" s="34">
        <v>5.3951999999999996E-6</v>
      </c>
      <c r="U1886" s="35">
        <v>126.5</v>
      </c>
      <c r="V1886" s="34">
        <v>9.4057000000000004E-6</v>
      </c>
      <c r="W1886" s="35">
        <v>2920.68</v>
      </c>
    </row>
    <row r="1887" spans="1:23" ht="14.45" x14ac:dyDescent="0.3">
      <c r="A1887" s="6" t="s">
        <v>31</v>
      </c>
      <c r="B1887" s="6" t="s">
        <v>206</v>
      </c>
      <c r="C1887" s="6" t="s">
        <v>37</v>
      </c>
      <c r="D1887" s="6" t="s">
        <v>32</v>
      </c>
      <c r="E1887" s="6" t="s">
        <v>36</v>
      </c>
      <c r="F1887" s="24" t="str">
        <f>+TabIPW[[#This Row],[WK]]&amp;TabIPW[[#This Row],[PK]]&amp;TabIPW[[#This Row],[GK]]</f>
        <v>260302</v>
      </c>
      <c r="G1887" s="6" t="s">
        <v>675</v>
      </c>
      <c r="H1887" s="34">
        <v>1.1285392000000002E-5</v>
      </c>
      <c r="I1887" s="35">
        <v>3573</v>
      </c>
      <c r="J1887" s="34">
        <v>8.4492000000000004E-6</v>
      </c>
      <c r="K1887" s="35">
        <v>2154</v>
      </c>
      <c r="L1887" s="34">
        <v>2.99825E-5</v>
      </c>
      <c r="M1887" s="35">
        <v>2715.48</v>
      </c>
      <c r="N1887" s="34">
        <v>3.0003300000000001E-5</v>
      </c>
      <c r="O1887" s="35">
        <v>23</v>
      </c>
      <c r="P1887" s="34">
        <v>1.8302199999999999E-5</v>
      </c>
      <c r="Q1887" s="35">
        <v>97</v>
      </c>
      <c r="R1887" s="34">
        <v>1.7299199999999999E-5</v>
      </c>
      <c r="S1887" s="35">
        <v>68</v>
      </c>
      <c r="T1887" s="34">
        <v>5.4464000000000001E-6</v>
      </c>
      <c r="U1887" s="35">
        <v>127.7</v>
      </c>
      <c r="V1887" s="34">
        <v>8.7448999999999999E-6</v>
      </c>
      <c r="W1887" s="35">
        <v>2715.48</v>
      </c>
    </row>
    <row r="1888" spans="1:23" ht="14.45" x14ac:dyDescent="0.3">
      <c r="A1888" s="6" t="s">
        <v>31</v>
      </c>
      <c r="B1888" s="6" t="s">
        <v>206</v>
      </c>
      <c r="C1888" s="6" t="s">
        <v>37</v>
      </c>
      <c r="D1888" s="6" t="s">
        <v>37</v>
      </c>
      <c r="E1888" s="6" t="s">
        <v>40</v>
      </c>
      <c r="F1888" s="24" t="str">
        <f>+TabIPW[[#This Row],[WK]]&amp;TabIPW[[#This Row],[PK]]&amp;TabIPW[[#This Row],[GK]]</f>
        <v>260303</v>
      </c>
      <c r="G1888" s="6" t="s">
        <v>1795</v>
      </c>
      <c r="H1888" s="34">
        <v>4.8041087999999997E-5</v>
      </c>
      <c r="I1888" s="35">
        <v>15210</v>
      </c>
      <c r="J1888" s="34">
        <v>3.6291500000000003E-5</v>
      </c>
      <c r="K1888" s="35">
        <v>9252</v>
      </c>
      <c r="L1888" s="34">
        <v>1.276331E-4</v>
      </c>
      <c r="M1888" s="35">
        <v>11559.6</v>
      </c>
      <c r="N1888" s="34">
        <v>9.7836899999999998E-5</v>
      </c>
      <c r="O1888" s="35">
        <v>75</v>
      </c>
      <c r="P1888" s="34">
        <v>1.090582E-4</v>
      </c>
      <c r="Q1888" s="35">
        <v>578</v>
      </c>
      <c r="R1888" s="34">
        <v>1.055763E-4</v>
      </c>
      <c r="S1888" s="35">
        <v>415</v>
      </c>
      <c r="T1888" s="34">
        <v>2.50228E-5</v>
      </c>
      <c r="U1888" s="35">
        <v>586.70000000000005</v>
      </c>
      <c r="V1888" s="34">
        <v>3.72263E-5</v>
      </c>
      <c r="W1888" s="35">
        <v>11559.6</v>
      </c>
    </row>
    <row r="1889" spans="1:23" ht="14.45" x14ac:dyDescent="0.3">
      <c r="A1889" s="6" t="s">
        <v>31</v>
      </c>
      <c r="B1889" s="6" t="s">
        <v>206</v>
      </c>
      <c r="C1889" s="6" t="s">
        <v>37</v>
      </c>
      <c r="D1889" s="6" t="s">
        <v>39</v>
      </c>
      <c r="E1889" s="6" t="s">
        <v>40</v>
      </c>
      <c r="F1889" s="24" t="str">
        <f>+TabIPW[[#This Row],[WK]]&amp;TabIPW[[#This Row],[PK]]&amp;TabIPW[[#This Row],[GK]]</f>
        <v>260304</v>
      </c>
      <c r="G1889" s="6" t="s">
        <v>1796</v>
      </c>
      <c r="H1889" s="34">
        <v>9.3492160000000006E-6</v>
      </c>
      <c r="I1889" s="35">
        <v>2960</v>
      </c>
      <c r="J1889" s="34">
        <v>6.7978000000000004E-6</v>
      </c>
      <c r="K1889" s="35">
        <v>1733</v>
      </c>
      <c r="L1889" s="34">
        <v>2.4838499999999999E-5</v>
      </c>
      <c r="M1889" s="35">
        <v>2249.6</v>
      </c>
      <c r="N1889" s="34">
        <v>2.0871899999999999E-5</v>
      </c>
      <c r="O1889" s="35">
        <v>16</v>
      </c>
      <c r="P1889" s="34">
        <v>1.4905900000000001E-5</v>
      </c>
      <c r="Q1889" s="35">
        <v>79</v>
      </c>
      <c r="R1889" s="34">
        <v>1.19568E-5</v>
      </c>
      <c r="S1889" s="35">
        <v>47</v>
      </c>
      <c r="T1889" s="34">
        <v>6.3334999999999996E-6</v>
      </c>
      <c r="U1889" s="35">
        <v>148.5</v>
      </c>
      <c r="V1889" s="34">
        <v>7.2446000000000001E-6</v>
      </c>
      <c r="W1889" s="35">
        <v>2249.6</v>
      </c>
    </row>
    <row r="1890" spans="1:23" ht="14.45" x14ac:dyDescent="0.3">
      <c r="A1890" s="6" t="s">
        <v>31</v>
      </c>
      <c r="B1890" s="6" t="s">
        <v>206</v>
      </c>
      <c r="C1890" s="6" t="s">
        <v>37</v>
      </c>
      <c r="D1890" s="6" t="s">
        <v>42</v>
      </c>
      <c r="E1890" s="6" t="s">
        <v>40</v>
      </c>
      <c r="F1890" s="24" t="str">
        <f>+TabIPW[[#This Row],[WK]]&amp;TabIPW[[#This Row],[PK]]&amp;TabIPW[[#This Row],[GK]]</f>
        <v>260305</v>
      </c>
      <c r="G1890" s="6" t="s">
        <v>1797</v>
      </c>
      <c r="H1890" s="34">
        <v>1.928908E-5</v>
      </c>
      <c r="I1890" s="35">
        <v>6107</v>
      </c>
      <c r="J1890" s="34">
        <v>1.46429E-5</v>
      </c>
      <c r="K1890" s="35">
        <v>3733</v>
      </c>
      <c r="L1890" s="34">
        <v>5.1246199999999997E-5</v>
      </c>
      <c r="M1890" s="35">
        <v>4641.32</v>
      </c>
      <c r="N1890" s="34">
        <v>3.0003300000000001E-5</v>
      </c>
      <c r="O1890" s="35">
        <v>23</v>
      </c>
      <c r="P1890" s="34">
        <v>2.1887099999999999E-5</v>
      </c>
      <c r="Q1890" s="35">
        <v>116</v>
      </c>
      <c r="R1890" s="34">
        <v>4.4265699999999999E-5</v>
      </c>
      <c r="S1890" s="35">
        <v>174</v>
      </c>
      <c r="T1890" s="34">
        <v>1.0534600000000001E-5</v>
      </c>
      <c r="U1890" s="35">
        <v>247</v>
      </c>
      <c r="V1890" s="34">
        <v>1.4946800000000001E-5</v>
      </c>
      <c r="W1890" s="35">
        <v>4641.32</v>
      </c>
    </row>
    <row r="1891" spans="1:23" ht="14.45" x14ac:dyDescent="0.3">
      <c r="A1891" s="6" t="s">
        <v>31</v>
      </c>
      <c r="B1891" s="6" t="s">
        <v>206</v>
      </c>
      <c r="C1891" s="6" t="s">
        <v>39</v>
      </c>
      <c r="D1891" s="6" t="s">
        <v>33</v>
      </c>
      <c r="E1891" s="6" t="s">
        <v>36</v>
      </c>
      <c r="F1891" s="24" t="str">
        <f>+TabIPW[[#This Row],[WK]]&amp;TabIPW[[#This Row],[PK]]&amp;TabIPW[[#This Row],[GK]]</f>
        <v>260401</v>
      </c>
      <c r="G1891" s="6" t="s">
        <v>1798</v>
      </c>
      <c r="H1891" s="34">
        <v>3.1465175999999999E-5</v>
      </c>
      <c r="I1891" s="35">
        <v>9962</v>
      </c>
      <c r="J1891" s="34">
        <v>2.42963E-5</v>
      </c>
      <c r="K1891" s="35">
        <v>6194</v>
      </c>
      <c r="L1891" s="34">
        <v>8.6784899999999996E-5</v>
      </c>
      <c r="M1891" s="35">
        <v>7860.02</v>
      </c>
      <c r="N1891" s="34">
        <v>8.2182900000000002E-5</v>
      </c>
      <c r="O1891" s="35">
        <v>63</v>
      </c>
      <c r="P1891" s="34">
        <v>7.0755799999999998E-5</v>
      </c>
      <c r="Q1891" s="35">
        <v>375</v>
      </c>
      <c r="R1891" s="34">
        <v>5.39329E-5</v>
      </c>
      <c r="S1891" s="35">
        <v>212</v>
      </c>
      <c r="T1891" s="34">
        <v>1.5925499999999999E-5</v>
      </c>
      <c r="U1891" s="35">
        <v>373.4</v>
      </c>
      <c r="V1891" s="34">
        <v>2.5312300000000002E-5</v>
      </c>
      <c r="W1891" s="35">
        <v>7860.02</v>
      </c>
    </row>
    <row r="1892" spans="1:23" ht="14.45" x14ac:dyDescent="0.3">
      <c r="A1892" s="6" t="s">
        <v>31</v>
      </c>
      <c r="B1892" s="6" t="s">
        <v>206</v>
      </c>
      <c r="C1892" s="6" t="s">
        <v>39</v>
      </c>
      <c r="D1892" s="6" t="s">
        <v>32</v>
      </c>
      <c r="E1892" s="6" t="s">
        <v>40</v>
      </c>
      <c r="F1892" s="24" t="str">
        <f>+TabIPW[[#This Row],[WK]]&amp;TabIPW[[#This Row],[PK]]&amp;TabIPW[[#This Row],[GK]]</f>
        <v>260402</v>
      </c>
      <c r="G1892" s="6" t="s">
        <v>1799</v>
      </c>
      <c r="H1892" s="34">
        <v>3.4645808000000001E-5</v>
      </c>
      <c r="I1892" s="35">
        <v>10969</v>
      </c>
      <c r="J1892" s="34">
        <v>2.6434100000000002E-5</v>
      </c>
      <c r="K1892" s="35">
        <v>6739</v>
      </c>
      <c r="L1892" s="34">
        <v>9.5557399999999994E-5</v>
      </c>
      <c r="M1892" s="35">
        <v>8654.5400000000009</v>
      </c>
      <c r="N1892" s="34">
        <v>8.7400900000000005E-5</v>
      </c>
      <c r="O1892" s="35">
        <v>67</v>
      </c>
      <c r="P1892" s="34">
        <v>7.8491699999999999E-5</v>
      </c>
      <c r="Q1892" s="35">
        <v>416</v>
      </c>
      <c r="R1892" s="34">
        <v>6.2582499999999999E-5</v>
      </c>
      <c r="S1892" s="35">
        <v>246</v>
      </c>
      <c r="T1892" s="34">
        <v>2.1508399999999999E-5</v>
      </c>
      <c r="U1892" s="35">
        <v>504.3</v>
      </c>
      <c r="V1892" s="34">
        <v>2.7870900000000001E-5</v>
      </c>
      <c r="W1892" s="35">
        <v>8654.5400000000009</v>
      </c>
    </row>
    <row r="1893" spans="1:23" ht="14.45" x14ac:dyDescent="0.3">
      <c r="A1893" s="6" t="s">
        <v>31</v>
      </c>
      <c r="B1893" s="6" t="s">
        <v>206</v>
      </c>
      <c r="C1893" s="6" t="s">
        <v>39</v>
      </c>
      <c r="D1893" s="6" t="s">
        <v>37</v>
      </c>
      <c r="E1893" s="6" t="s">
        <v>40</v>
      </c>
      <c r="F1893" s="24" t="str">
        <f>+TabIPW[[#This Row],[WK]]&amp;TabIPW[[#This Row],[PK]]&amp;TabIPW[[#This Row],[GK]]</f>
        <v>260403</v>
      </c>
      <c r="G1893" s="6" t="s">
        <v>1800</v>
      </c>
      <c r="H1893" s="34">
        <v>4.6619760000000001E-5</v>
      </c>
      <c r="I1893" s="35">
        <v>14760</v>
      </c>
      <c r="J1893" s="34">
        <v>3.5271600000000003E-5</v>
      </c>
      <c r="K1893" s="35">
        <v>8992</v>
      </c>
      <c r="L1893" s="34">
        <v>1.2858309999999999E-4</v>
      </c>
      <c r="M1893" s="35">
        <v>11645.64</v>
      </c>
      <c r="N1893" s="34">
        <v>1.0044580000000001E-4</v>
      </c>
      <c r="O1893" s="35">
        <v>77</v>
      </c>
      <c r="P1893" s="34">
        <v>9.6793900000000002E-5</v>
      </c>
      <c r="Q1893" s="35">
        <v>513</v>
      </c>
      <c r="R1893" s="34">
        <v>7.9881800000000005E-5</v>
      </c>
      <c r="S1893" s="35">
        <v>314</v>
      </c>
      <c r="T1893" s="34">
        <v>2.73217E-5</v>
      </c>
      <c r="U1893" s="35">
        <v>640.6</v>
      </c>
      <c r="V1893" s="34">
        <v>3.7503399999999997E-5</v>
      </c>
      <c r="W1893" s="35">
        <v>11645.64</v>
      </c>
    </row>
    <row r="1894" spans="1:23" ht="14.45" x14ac:dyDescent="0.3">
      <c r="A1894" s="6" t="s">
        <v>31</v>
      </c>
      <c r="B1894" s="6" t="s">
        <v>206</v>
      </c>
      <c r="C1894" s="6" t="s">
        <v>39</v>
      </c>
      <c r="D1894" s="6" t="s">
        <v>39</v>
      </c>
      <c r="E1894" s="6" t="s">
        <v>40</v>
      </c>
      <c r="F1894" s="24" t="str">
        <f>+TabIPW[[#This Row],[WK]]&amp;TabIPW[[#This Row],[PK]]&amp;TabIPW[[#This Row],[GK]]</f>
        <v>260404</v>
      </c>
      <c r="G1894" s="6" t="s">
        <v>1393</v>
      </c>
      <c r="H1894" s="34">
        <v>3.3856175999999997E-5</v>
      </c>
      <c r="I1894" s="35">
        <v>10719</v>
      </c>
      <c r="J1894" s="34">
        <v>2.5500600000000001E-5</v>
      </c>
      <c r="K1894" s="35">
        <v>6501</v>
      </c>
      <c r="L1894" s="34">
        <v>9.3379499999999996E-5</v>
      </c>
      <c r="M1894" s="35">
        <v>8457.2900000000009</v>
      </c>
      <c r="N1894" s="34">
        <v>5.60931E-5</v>
      </c>
      <c r="O1894" s="35">
        <v>43</v>
      </c>
      <c r="P1894" s="34">
        <v>8.7548500000000004E-5</v>
      </c>
      <c r="Q1894" s="35">
        <v>464</v>
      </c>
      <c r="R1894" s="34">
        <v>7.3776199999999993E-5</v>
      </c>
      <c r="S1894" s="35">
        <v>290</v>
      </c>
      <c r="T1894" s="34">
        <v>2.01863E-5</v>
      </c>
      <c r="U1894" s="35">
        <v>473.3</v>
      </c>
      <c r="V1894" s="34">
        <v>2.7235700000000001E-5</v>
      </c>
      <c r="W1894" s="35">
        <v>8457.2900000000009</v>
      </c>
    </row>
    <row r="1895" spans="1:23" ht="14.45" x14ac:dyDescent="0.3">
      <c r="A1895" s="6" t="s">
        <v>31</v>
      </c>
      <c r="B1895" s="6" t="s">
        <v>206</v>
      </c>
      <c r="C1895" s="6" t="s">
        <v>39</v>
      </c>
      <c r="D1895" s="6" t="s">
        <v>42</v>
      </c>
      <c r="E1895" s="6" t="s">
        <v>40</v>
      </c>
      <c r="F1895" s="24" t="str">
        <f>+TabIPW[[#This Row],[WK]]&amp;TabIPW[[#This Row],[PK]]&amp;TabIPW[[#This Row],[GK]]</f>
        <v>260405</v>
      </c>
      <c r="G1895" s="6" t="s">
        <v>1801</v>
      </c>
      <c r="H1895" s="34">
        <v>5.1427024E-5</v>
      </c>
      <c r="I1895" s="35">
        <v>16282</v>
      </c>
      <c r="J1895" s="34">
        <v>3.9747299999999998E-5</v>
      </c>
      <c r="K1895" s="35">
        <v>10133</v>
      </c>
      <c r="L1895" s="34">
        <v>1.418422E-4</v>
      </c>
      <c r="M1895" s="35">
        <v>12846.5</v>
      </c>
      <c r="N1895" s="34">
        <v>1.2653569999999999E-4</v>
      </c>
      <c r="O1895" s="35">
        <v>97</v>
      </c>
      <c r="P1895" s="34">
        <v>1.173602E-4</v>
      </c>
      <c r="Q1895" s="35">
        <v>622</v>
      </c>
      <c r="R1895" s="34">
        <v>1.152435E-4</v>
      </c>
      <c r="S1895" s="35">
        <v>453</v>
      </c>
      <c r="T1895" s="34">
        <v>3.3096499999999997E-5</v>
      </c>
      <c r="U1895" s="35">
        <v>776</v>
      </c>
      <c r="V1895" s="34">
        <v>4.13706E-5</v>
      </c>
      <c r="W1895" s="35">
        <v>12846.5</v>
      </c>
    </row>
    <row r="1896" spans="1:23" ht="14.45" x14ac:dyDescent="0.3">
      <c r="A1896" s="6" t="s">
        <v>31</v>
      </c>
      <c r="B1896" s="6" t="s">
        <v>206</v>
      </c>
      <c r="C1896" s="6" t="s">
        <v>39</v>
      </c>
      <c r="D1896" s="6" t="s">
        <v>44</v>
      </c>
      <c r="E1896" s="6" t="s">
        <v>36</v>
      </c>
      <c r="F1896" s="24" t="str">
        <f>+TabIPW[[#This Row],[WK]]&amp;TabIPW[[#This Row],[PK]]&amp;TabIPW[[#This Row],[GK]]</f>
        <v>260406</v>
      </c>
      <c r="G1896" s="6" t="s">
        <v>1802</v>
      </c>
      <c r="H1896" s="34">
        <v>4.7958968000000005E-5</v>
      </c>
      <c r="I1896" s="35">
        <v>15184</v>
      </c>
      <c r="J1896" s="34">
        <v>3.6942700000000001E-5</v>
      </c>
      <c r="K1896" s="35">
        <v>9418</v>
      </c>
      <c r="L1896" s="34">
        <v>1.322769E-4</v>
      </c>
      <c r="M1896" s="35">
        <v>11980.18</v>
      </c>
      <c r="N1896" s="34">
        <v>1.043593E-4</v>
      </c>
      <c r="O1896" s="35">
        <v>80</v>
      </c>
      <c r="P1896" s="34">
        <v>1.2509620000000001E-4</v>
      </c>
      <c r="Q1896" s="35">
        <v>663</v>
      </c>
      <c r="R1896" s="34">
        <v>6.02929E-5</v>
      </c>
      <c r="S1896" s="35">
        <v>237</v>
      </c>
      <c r="T1896" s="34">
        <v>3.25292E-5</v>
      </c>
      <c r="U1896" s="35">
        <v>762.7</v>
      </c>
      <c r="V1896" s="34">
        <v>3.8580800000000002E-5</v>
      </c>
      <c r="W1896" s="35">
        <v>11980.18</v>
      </c>
    </row>
    <row r="1897" spans="1:23" ht="14.45" x14ac:dyDescent="0.3">
      <c r="A1897" s="6" t="s">
        <v>31</v>
      </c>
      <c r="B1897" s="6" t="s">
        <v>206</v>
      </c>
      <c r="C1897" s="6" t="s">
        <v>39</v>
      </c>
      <c r="D1897" s="6" t="s">
        <v>51</v>
      </c>
      <c r="E1897" s="6" t="s">
        <v>40</v>
      </c>
      <c r="F1897" s="24" t="str">
        <f>+TabIPW[[#This Row],[WK]]&amp;TabIPW[[#This Row],[PK]]&amp;TabIPW[[#This Row],[GK]]</f>
        <v>260407</v>
      </c>
      <c r="G1897" s="6" t="s">
        <v>576</v>
      </c>
      <c r="H1897" s="34">
        <v>2.0732528000000002E-5</v>
      </c>
      <c r="I1897" s="35">
        <v>6564</v>
      </c>
      <c r="J1897" s="34">
        <v>1.57765E-5</v>
      </c>
      <c r="K1897" s="35">
        <v>4022</v>
      </c>
      <c r="L1897" s="34">
        <v>5.7182899999999998E-5</v>
      </c>
      <c r="M1897" s="35">
        <v>5179</v>
      </c>
      <c r="N1897" s="34">
        <v>4.6961700000000001E-5</v>
      </c>
      <c r="O1897" s="35">
        <v>36</v>
      </c>
      <c r="P1897" s="34">
        <v>5.2076200000000001E-5</v>
      </c>
      <c r="Q1897" s="35">
        <v>276</v>
      </c>
      <c r="R1897" s="34">
        <v>3.40897E-5</v>
      </c>
      <c r="S1897" s="35">
        <v>134</v>
      </c>
      <c r="T1897" s="34">
        <v>2.28178E-5</v>
      </c>
      <c r="U1897" s="35">
        <v>535</v>
      </c>
      <c r="V1897" s="34">
        <v>1.6678399999999999E-5</v>
      </c>
      <c r="W1897" s="35">
        <v>5179</v>
      </c>
    </row>
    <row r="1898" spans="1:23" ht="14.45" x14ac:dyDescent="0.3">
      <c r="A1898" s="6" t="s">
        <v>31</v>
      </c>
      <c r="B1898" s="6" t="s">
        <v>206</v>
      </c>
      <c r="C1898" s="6" t="s">
        <v>39</v>
      </c>
      <c r="D1898" s="6" t="s">
        <v>75</v>
      </c>
      <c r="E1898" s="6" t="s">
        <v>36</v>
      </c>
      <c r="F1898" s="24" t="str">
        <f>+TabIPW[[#This Row],[WK]]&amp;TabIPW[[#This Row],[PK]]&amp;TabIPW[[#This Row],[GK]]</f>
        <v>260408</v>
      </c>
      <c r="G1898" s="6" t="s">
        <v>1803</v>
      </c>
      <c r="H1898" s="34">
        <v>2.7482280000000001E-5</v>
      </c>
      <c r="I1898" s="35">
        <v>8701</v>
      </c>
      <c r="J1898" s="34">
        <v>2.0899399999999998E-5</v>
      </c>
      <c r="K1898" s="35">
        <v>5328</v>
      </c>
      <c r="L1898" s="34">
        <v>7.5799599999999998E-5</v>
      </c>
      <c r="M1898" s="35">
        <v>6865.09</v>
      </c>
      <c r="N1898" s="34">
        <v>5.60931E-5</v>
      </c>
      <c r="O1898" s="35">
        <v>43</v>
      </c>
      <c r="P1898" s="34">
        <v>6.7170799999999997E-5</v>
      </c>
      <c r="Q1898" s="35">
        <v>356</v>
      </c>
      <c r="R1898" s="34">
        <v>7.45394E-5</v>
      </c>
      <c r="S1898" s="35">
        <v>293</v>
      </c>
      <c r="T1898" s="34">
        <v>0</v>
      </c>
      <c r="U1898" s="35">
        <v>0</v>
      </c>
      <c r="V1898" s="34">
        <v>2.21082E-5</v>
      </c>
      <c r="W1898" s="35">
        <v>6865.09</v>
      </c>
    </row>
    <row r="1899" spans="1:23" ht="14.45" x14ac:dyDescent="0.3">
      <c r="A1899" s="6" t="s">
        <v>31</v>
      </c>
      <c r="B1899" s="6" t="s">
        <v>206</v>
      </c>
      <c r="C1899" s="6" t="s">
        <v>39</v>
      </c>
      <c r="D1899" s="6" t="s">
        <v>77</v>
      </c>
      <c r="E1899" s="6" t="s">
        <v>36</v>
      </c>
      <c r="F1899" s="24" t="str">
        <f>+TabIPW[[#This Row],[WK]]&amp;TabIPW[[#This Row],[PK]]&amp;TabIPW[[#This Row],[GK]]</f>
        <v>260409</v>
      </c>
      <c r="G1899" s="6" t="s">
        <v>1804</v>
      </c>
      <c r="H1899" s="34">
        <v>3.7779055999999998E-5</v>
      </c>
      <c r="I1899" s="35">
        <v>11961</v>
      </c>
      <c r="J1899" s="34">
        <v>2.9156400000000001E-5</v>
      </c>
      <c r="K1899" s="35">
        <v>7433</v>
      </c>
      <c r="L1899" s="34">
        <v>1.041994E-4</v>
      </c>
      <c r="M1899" s="35">
        <v>9437.23</v>
      </c>
      <c r="N1899" s="34">
        <v>5.0875199999999997E-5</v>
      </c>
      <c r="O1899" s="35">
        <v>39</v>
      </c>
      <c r="P1899" s="34">
        <v>6.5095300000000007E-5</v>
      </c>
      <c r="Q1899" s="35">
        <v>345</v>
      </c>
      <c r="R1899" s="34">
        <v>7.5811399999999997E-5</v>
      </c>
      <c r="S1899" s="35">
        <v>298</v>
      </c>
      <c r="T1899" s="34">
        <v>3.0238899999999999E-5</v>
      </c>
      <c r="U1899" s="35">
        <v>709</v>
      </c>
      <c r="V1899" s="34">
        <v>3.0391499999999999E-5</v>
      </c>
      <c r="W1899" s="35">
        <v>9437.23</v>
      </c>
    </row>
    <row r="1900" spans="1:23" ht="14.45" x14ac:dyDescent="0.3">
      <c r="A1900" s="6" t="s">
        <v>31</v>
      </c>
      <c r="B1900" s="6" t="s">
        <v>206</v>
      </c>
      <c r="C1900" s="6" t="s">
        <v>39</v>
      </c>
      <c r="D1900" s="6" t="s">
        <v>90</v>
      </c>
      <c r="E1900" s="6" t="s">
        <v>36</v>
      </c>
      <c r="F1900" s="24" t="str">
        <f>+TabIPW[[#This Row],[WK]]&amp;TabIPW[[#This Row],[PK]]&amp;TabIPW[[#This Row],[GK]]</f>
        <v>260410</v>
      </c>
      <c r="G1900" s="6" t="s">
        <v>1805</v>
      </c>
      <c r="H1900" s="34">
        <v>3.9680488000000001E-5</v>
      </c>
      <c r="I1900" s="35">
        <v>12563</v>
      </c>
      <c r="J1900" s="34">
        <v>3.0301799999999998E-5</v>
      </c>
      <c r="K1900" s="35">
        <v>7725</v>
      </c>
      <c r="L1900" s="34">
        <v>1.094438E-4</v>
      </c>
      <c r="M1900" s="35">
        <v>9912.2099999999991</v>
      </c>
      <c r="N1900" s="34">
        <v>6.2615599999999997E-5</v>
      </c>
      <c r="O1900" s="35">
        <v>48</v>
      </c>
      <c r="P1900" s="34">
        <v>7.5095500000000006E-5</v>
      </c>
      <c r="Q1900" s="35">
        <v>398</v>
      </c>
      <c r="R1900" s="34">
        <v>4.9608099999999997E-5</v>
      </c>
      <c r="S1900" s="35">
        <v>195</v>
      </c>
      <c r="T1900" s="34">
        <v>2.7662899999999999E-5</v>
      </c>
      <c r="U1900" s="35">
        <v>648.6</v>
      </c>
      <c r="V1900" s="34">
        <v>3.1921100000000002E-5</v>
      </c>
      <c r="W1900" s="35">
        <v>9912.2099999999991</v>
      </c>
    </row>
    <row r="1901" spans="1:23" ht="14.45" x14ac:dyDescent="0.3">
      <c r="A1901" s="6" t="s">
        <v>31</v>
      </c>
      <c r="B1901" s="6" t="s">
        <v>206</v>
      </c>
      <c r="C1901" s="6" t="s">
        <v>39</v>
      </c>
      <c r="D1901" s="6" t="s">
        <v>92</v>
      </c>
      <c r="E1901" s="6" t="s">
        <v>36</v>
      </c>
      <c r="F1901" s="24" t="str">
        <f>+TabIPW[[#This Row],[WK]]&amp;TabIPW[[#This Row],[PK]]&amp;TabIPW[[#This Row],[GK]]</f>
        <v>260411</v>
      </c>
      <c r="G1901" s="6" t="s">
        <v>1806</v>
      </c>
      <c r="H1901" s="34">
        <v>2.8565656E-5</v>
      </c>
      <c r="I1901" s="35">
        <v>9044</v>
      </c>
      <c r="J1901" s="34">
        <v>2.2327199999999999E-5</v>
      </c>
      <c r="K1901" s="35">
        <v>5692</v>
      </c>
      <c r="L1901" s="34">
        <v>7.8787699999999998E-5</v>
      </c>
      <c r="M1901" s="35">
        <v>7135.72</v>
      </c>
      <c r="N1901" s="34">
        <v>6.7833600000000001E-5</v>
      </c>
      <c r="O1901" s="35">
        <v>52</v>
      </c>
      <c r="P1901" s="34">
        <v>6.15104E-5</v>
      </c>
      <c r="Q1901" s="35">
        <v>326</v>
      </c>
      <c r="R1901" s="34">
        <v>6.02929E-5</v>
      </c>
      <c r="S1901" s="35">
        <v>237</v>
      </c>
      <c r="T1901" s="34">
        <v>1.5575800000000001E-5</v>
      </c>
      <c r="U1901" s="35">
        <v>365.20000000000005</v>
      </c>
      <c r="V1901" s="34">
        <v>2.29797E-5</v>
      </c>
      <c r="W1901" s="35">
        <v>7135.72</v>
      </c>
    </row>
    <row r="1902" spans="1:23" ht="14.45" x14ac:dyDescent="0.3">
      <c r="A1902" s="6" t="s">
        <v>31</v>
      </c>
      <c r="B1902" s="6" t="s">
        <v>206</v>
      </c>
      <c r="C1902" s="6" t="s">
        <v>39</v>
      </c>
      <c r="D1902" s="6" t="s">
        <v>93</v>
      </c>
      <c r="E1902" s="6" t="s">
        <v>40</v>
      </c>
      <c r="F1902" s="24" t="str">
        <f>+TabIPW[[#This Row],[WK]]&amp;TabIPW[[#This Row],[PK]]&amp;TabIPW[[#This Row],[GK]]</f>
        <v>260412</v>
      </c>
      <c r="G1902" s="6" t="s">
        <v>1807</v>
      </c>
      <c r="H1902" s="34">
        <v>5.660068E-5</v>
      </c>
      <c r="I1902" s="35">
        <v>17920</v>
      </c>
      <c r="J1902" s="34">
        <v>4.2881399999999999E-5</v>
      </c>
      <c r="K1902" s="35">
        <v>10932</v>
      </c>
      <c r="L1902" s="34">
        <v>1.561117E-4</v>
      </c>
      <c r="M1902" s="35">
        <v>14138.88</v>
      </c>
      <c r="N1902" s="34">
        <v>1.200132E-4</v>
      </c>
      <c r="O1902" s="35">
        <v>92</v>
      </c>
      <c r="P1902" s="34">
        <v>1.526438E-4</v>
      </c>
      <c r="Q1902" s="35">
        <v>809</v>
      </c>
      <c r="R1902" s="34">
        <v>6.2328099999999997E-5</v>
      </c>
      <c r="S1902" s="35">
        <v>245</v>
      </c>
      <c r="T1902" s="34">
        <v>5.3585599999999997E-5</v>
      </c>
      <c r="U1902" s="35">
        <v>1256.4000000000001</v>
      </c>
      <c r="V1902" s="34">
        <v>4.5532599999999998E-5</v>
      </c>
      <c r="W1902" s="35">
        <v>14138.88</v>
      </c>
    </row>
    <row r="1903" spans="1:23" ht="14.45" x14ac:dyDescent="0.3">
      <c r="A1903" s="6" t="s">
        <v>31</v>
      </c>
      <c r="B1903" s="6" t="s">
        <v>206</v>
      </c>
      <c r="C1903" s="6" t="s">
        <v>39</v>
      </c>
      <c r="D1903" s="6" t="s">
        <v>95</v>
      </c>
      <c r="E1903" s="6" t="s">
        <v>40</v>
      </c>
      <c r="F1903" s="24" t="str">
        <f>+TabIPW[[#This Row],[WK]]&amp;TabIPW[[#This Row],[PK]]&amp;TabIPW[[#This Row],[GK]]</f>
        <v>260413</v>
      </c>
      <c r="G1903" s="6" t="s">
        <v>1808</v>
      </c>
      <c r="H1903" s="34">
        <v>2.7766551999999998E-5</v>
      </c>
      <c r="I1903" s="35">
        <v>8791</v>
      </c>
      <c r="J1903" s="34">
        <v>2.1232800000000001E-5</v>
      </c>
      <c r="K1903" s="35">
        <v>5413</v>
      </c>
      <c r="L1903" s="34">
        <v>7.6583599999999996E-5</v>
      </c>
      <c r="M1903" s="35">
        <v>6936.1</v>
      </c>
      <c r="N1903" s="34">
        <v>8.7400900000000005E-5</v>
      </c>
      <c r="O1903" s="35">
        <v>67</v>
      </c>
      <c r="P1903" s="34">
        <v>6.3774499999999997E-5</v>
      </c>
      <c r="Q1903" s="35">
        <v>338</v>
      </c>
      <c r="R1903" s="34">
        <v>6.3854600000000004E-5</v>
      </c>
      <c r="S1903" s="35">
        <v>251</v>
      </c>
      <c r="T1903" s="34">
        <v>1.33751E-5</v>
      </c>
      <c r="U1903" s="35">
        <v>313.60000000000002</v>
      </c>
      <c r="V1903" s="34">
        <v>2.23369E-5</v>
      </c>
      <c r="W1903" s="35">
        <v>6936.1</v>
      </c>
    </row>
    <row r="1904" spans="1:23" ht="14.45" x14ac:dyDescent="0.3">
      <c r="A1904" s="6" t="s">
        <v>31</v>
      </c>
      <c r="B1904" s="6" t="s">
        <v>206</v>
      </c>
      <c r="C1904" s="6" t="s">
        <v>39</v>
      </c>
      <c r="D1904" s="6" t="s">
        <v>97</v>
      </c>
      <c r="E1904" s="6" t="s">
        <v>36</v>
      </c>
      <c r="F1904" s="24" t="str">
        <f>+TabIPW[[#This Row],[WK]]&amp;TabIPW[[#This Row],[PK]]&amp;TabIPW[[#This Row],[GK]]</f>
        <v>260414</v>
      </c>
      <c r="G1904" s="6" t="s">
        <v>1809</v>
      </c>
      <c r="H1904" s="34">
        <v>5.3221064000000006E-5</v>
      </c>
      <c r="I1904" s="35">
        <v>16850</v>
      </c>
      <c r="J1904" s="34">
        <v>4.1508499999999997E-5</v>
      </c>
      <c r="K1904" s="35">
        <v>10582</v>
      </c>
      <c r="L1904" s="34">
        <v>1.4679029999999999E-4</v>
      </c>
      <c r="M1904" s="35">
        <v>13294.65</v>
      </c>
      <c r="N1904" s="34">
        <v>1.017503E-4</v>
      </c>
      <c r="O1904" s="35">
        <v>78</v>
      </c>
      <c r="P1904" s="34">
        <v>1.322661E-4</v>
      </c>
      <c r="Q1904" s="35">
        <v>701</v>
      </c>
      <c r="R1904" s="34">
        <v>6.0801699999999998E-5</v>
      </c>
      <c r="S1904" s="35">
        <v>239</v>
      </c>
      <c r="T1904" s="34">
        <v>0</v>
      </c>
      <c r="U1904" s="35">
        <v>0</v>
      </c>
      <c r="V1904" s="34">
        <v>4.28138E-5</v>
      </c>
      <c r="W1904" s="35">
        <v>13294.65</v>
      </c>
    </row>
    <row r="1905" spans="1:23" ht="14.45" x14ac:dyDescent="0.3">
      <c r="A1905" s="6" t="s">
        <v>31</v>
      </c>
      <c r="B1905" s="6" t="s">
        <v>206</v>
      </c>
      <c r="C1905" s="6" t="s">
        <v>39</v>
      </c>
      <c r="D1905" s="6" t="s">
        <v>130</v>
      </c>
      <c r="E1905" s="6" t="s">
        <v>40</v>
      </c>
      <c r="F1905" s="24" t="str">
        <f>+TabIPW[[#This Row],[WK]]&amp;TabIPW[[#This Row],[PK]]&amp;TabIPW[[#This Row],[GK]]</f>
        <v>260415</v>
      </c>
      <c r="G1905" s="6" t="s">
        <v>1810</v>
      </c>
      <c r="H1905" s="34">
        <v>1.485136E-5</v>
      </c>
      <c r="I1905" s="35">
        <v>4702</v>
      </c>
      <c r="J1905" s="34">
        <v>1.1112599999999999E-5</v>
      </c>
      <c r="K1905" s="35">
        <v>2833</v>
      </c>
      <c r="L1905" s="34">
        <v>4.0961899999999998E-5</v>
      </c>
      <c r="M1905" s="35">
        <v>3709.88</v>
      </c>
      <c r="N1905" s="34">
        <v>3.0003300000000001E-5</v>
      </c>
      <c r="O1905" s="35">
        <v>23</v>
      </c>
      <c r="P1905" s="34">
        <v>3.3962799999999999E-5</v>
      </c>
      <c r="Q1905" s="35">
        <v>180</v>
      </c>
      <c r="R1905" s="34">
        <v>2.4422499999999999E-5</v>
      </c>
      <c r="S1905" s="35">
        <v>96</v>
      </c>
      <c r="T1905" s="34">
        <v>9.9075999999999998E-6</v>
      </c>
      <c r="U1905" s="35">
        <v>232.3</v>
      </c>
      <c r="V1905" s="34">
        <v>1.19472E-5</v>
      </c>
      <c r="W1905" s="35">
        <v>3709.88</v>
      </c>
    </row>
    <row r="1906" spans="1:23" ht="14.45" x14ac:dyDescent="0.3">
      <c r="A1906" s="6" t="s">
        <v>31</v>
      </c>
      <c r="B1906" s="6" t="s">
        <v>206</v>
      </c>
      <c r="C1906" s="6" t="s">
        <v>39</v>
      </c>
      <c r="D1906" s="6" t="s">
        <v>134</v>
      </c>
      <c r="E1906" s="6" t="s">
        <v>36</v>
      </c>
      <c r="F1906" s="24" t="str">
        <f>+TabIPW[[#This Row],[WK]]&amp;TabIPW[[#This Row],[PK]]&amp;TabIPW[[#This Row],[GK]]</f>
        <v>260416</v>
      </c>
      <c r="G1906" s="6" t="s">
        <v>1811</v>
      </c>
      <c r="H1906" s="34">
        <v>1.6632768E-5</v>
      </c>
      <c r="I1906" s="35">
        <v>5266</v>
      </c>
      <c r="J1906" s="34">
        <v>1.24973E-5</v>
      </c>
      <c r="K1906" s="35">
        <v>3186</v>
      </c>
      <c r="L1906" s="34">
        <v>4.5875199999999997E-5</v>
      </c>
      <c r="M1906" s="35">
        <v>4154.87</v>
      </c>
      <c r="N1906" s="34">
        <v>4.0439199999999997E-5</v>
      </c>
      <c r="O1906" s="35">
        <v>31</v>
      </c>
      <c r="P1906" s="34">
        <v>3.77364E-5</v>
      </c>
      <c r="Q1906" s="35">
        <v>200</v>
      </c>
      <c r="R1906" s="34">
        <v>6.10561E-5</v>
      </c>
      <c r="S1906" s="35">
        <v>240</v>
      </c>
      <c r="T1906" s="34">
        <v>8.4873999999999994E-6</v>
      </c>
      <c r="U1906" s="35">
        <v>199</v>
      </c>
      <c r="V1906" s="34">
        <v>1.33803E-5</v>
      </c>
      <c r="W1906" s="35">
        <v>4154.87</v>
      </c>
    </row>
    <row r="1907" spans="1:23" ht="14.45" x14ac:dyDescent="0.3">
      <c r="A1907" s="6" t="s">
        <v>31</v>
      </c>
      <c r="B1907" s="6" t="s">
        <v>206</v>
      </c>
      <c r="C1907" s="6" t="s">
        <v>39</v>
      </c>
      <c r="D1907" s="6" t="s">
        <v>141</v>
      </c>
      <c r="E1907" s="6" t="s">
        <v>36</v>
      </c>
      <c r="F1907" s="24" t="str">
        <f>+TabIPW[[#This Row],[WK]]&amp;TabIPW[[#This Row],[PK]]&amp;TabIPW[[#This Row],[GK]]</f>
        <v>260417</v>
      </c>
      <c r="G1907" s="6" t="s">
        <v>1812</v>
      </c>
      <c r="H1907" s="34">
        <v>2.5644023999999999E-5</v>
      </c>
      <c r="I1907" s="35">
        <v>8119</v>
      </c>
      <c r="J1907" s="34">
        <v>1.9106800000000001E-5</v>
      </c>
      <c r="K1907" s="35">
        <v>4871</v>
      </c>
      <c r="L1907" s="34">
        <v>7.0729399999999994E-5</v>
      </c>
      <c r="M1907" s="35">
        <v>6405.89</v>
      </c>
      <c r="N1907" s="34">
        <v>5.60931E-5</v>
      </c>
      <c r="O1907" s="35">
        <v>43</v>
      </c>
      <c r="P1907" s="34">
        <v>7.1133100000000005E-5</v>
      </c>
      <c r="Q1907" s="35">
        <v>377</v>
      </c>
      <c r="R1907" s="34">
        <v>4.1467300000000002E-5</v>
      </c>
      <c r="S1907" s="35">
        <v>163</v>
      </c>
      <c r="T1907" s="34">
        <v>2.8063800000000001E-5</v>
      </c>
      <c r="U1907" s="35">
        <v>658</v>
      </c>
      <c r="V1907" s="34">
        <v>2.0629399999999999E-5</v>
      </c>
      <c r="W1907" s="35">
        <v>6405.89</v>
      </c>
    </row>
    <row r="1908" spans="1:23" ht="14.45" x14ac:dyDescent="0.3">
      <c r="A1908" s="6" t="s">
        <v>31</v>
      </c>
      <c r="B1908" s="6" t="s">
        <v>206</v>
      </c>
      <c r="C1908" s="6" t="s">
        <v>39</v>
      </c>
      <c r="D1908" s="6" t="s">
        <v>147</v>
      </c>
      <c r="E1908" s="6" t="s">
        <v>36</v>
      </c>
      <c r="F1908" s="24" t="str">
        <f>+TabIPW[[#This Row],[WK]]&amp;TabIPW[[#This Row],[PK]]&amp;TabIPW[[#This Row],[GK]]</f>
        <v>260418</v>
      </c>
      <c r="G1908" s="6" t="s">
        <v>1813</v>
      </c>
      <c r="H1908" s="34">
        <v>3.5460704000000002E-5</v>
      </c>
      <c r="I1908" s="35">
        <v>11227</v>
      </c>
      <c r="J1908" s="34">
        <v>2.72892E-5</v>
      </c>
      <c r="K1908" s="35">
        <v>6957</v>
      </c>
      <c r="L1908" s="34">
        <v>9.7805000000000003E-5</v>
      </c>
      <c r="M1908" s="35">
        <v>8858.1</v>
      </c>
      <c r="N1908" s="34">
        <v>9.2618899999999995E-5</v>
      </c>
      <c r="O1908" s="35">
        <v>71</v>
      </c>
      <c r="P1908" s="34">
        <v>7.9812499999999995E-5</v>
      </c>
      <c r="Q1908" s="35">
        <v>423</v>
      </c>
      <c r="R1908" s="34">
        <v>4.4520100000000001E-5</v>
      </c>
      <c r="S1908" s="35">
        <v>175</v>
      </c>
      <c r="T1908" s="34">
        <v>3.1155899999999998E-5</v>
      </c>
      <c r="U1908" s="35">
        <v>730.5</v>
      </c>
      <c r="V1908" s="34">
        <v>2.8526499999999999E-5</v>
      </c>
      <c r="W1908" s="35">
        <v>8858.1</v>
      </c>
    </row>
    <row r="1909" spans="1:23" ht="14.45" x14ac:dyDescent="0.3">
      <c r="A1909" s="6" t="s">
        <v>31</v>
      </c>
      <c r="B1909" s="6" t="s">
        <v>206</v>
      </c>
      <c r="C1909" s="6" t="s">
        <v>39</v>
      </c>
      <c r="D1909" s="6" t="s">
        <v>153</v>
      </c>
      <c r="E1909" s="6" t="s">
        <v>36</v>
      </c>
      <c r="F1909" s="24" t="str">
        <f>+TabIPW[[#This Row],[WK]]&amp;TabIPW[[#This Row],[PK]]&amp;TabIPW[[#This Row],[GK]]</f>
        <v>260419</v>
      </c>
      <c r="G1909" s="6" t="s">
        <v>1814</v>
      </c>
      <c r="H1909" s="34">
        <v>3.8470776000000005E-5</v>
      </c>
      <c r="I1909" s="35">
        <v>12180</v>
      </c>
      <c r="J1909" s="34">
        <v>2.9238799999999999E-5</v>
      </c>
      <c r="K1909" s="35">
        <v>7454</v>
      </c>
      <c r="L1909" s="34">
        <v>1.0610720000000001E-4</v>
      </c>
      <c r="M1909" s="35">
        <v>9610.02</v>
      </c>
      <c r="N1909" s="34">
        <v>7.1747000000000003E-5</v>
      </c>
      <c r="O1909" s="35">
        <v>55</v>
      </c>
      <c r="P1909" s="34">
        <v>7.4718100000000005E-5</v>
      </c>
      <c r="Q1909" s="35">
        <v>396</v>
      </c>
      <c r="R1909" s="34">
        <v>5.9020900000000003E-5</v>
      </c>
      <c r="S1909" s="35">
        <v>232</v>
      </c>
      <c r="T1909" s="34">
        <v>3.3117800000000003E-5</v>
      </c>
      <c r="U1909" s="35">
        <v>776.5</v>
      </c>
      <c r="V1909" s="34">
        <v>3.0947900000000002E-5</v>
      </c>
      <c r="W1909" s="35">
        <v>9610.02</v>
      </c>
    </row>
    <row r="1910" spans="1:23" ht="14.45" x14ac:dyDescent="0.3">
      <c r="A1910" s="6" t="s">
        <v>31</v>
      </c>
      <c r="B1910" s="6" t="s">
        <v>206</v>
      </c>
      <c r="C1910" s="6" t="s">
        <v>42</v>
      </c>
      <c r="D1910" s="6" t="s">
        <v>33</v>
      </c>
      <c r="E1910" s="6" t="s">
        <v>36</v>
      </c>
      <c r="F1910" s="24" t="str">
        <f>+TabIPW[[#This Row],[WK]]&amp;TabIPW[[#This Row],[PK]]&amp;TabIPW[[#This Row],[GK]]</f>
        <v>260501</v>
      </c>
      <c r="G1910" s="6" t="s">
        <v>1815</v>
      </c>
      <c r="H1910" s="34">
        <v>1.2460360000000001E-5</v>
      </c>
      <c r="I1910" s="35">
        <v>3945</v>
      </c>
      <c r="J1910" s="34">
        <v>8.8923999999999998E-6</v>
      </c>
      <c r="K1910" s="35">
        <v>2267</v>
      </c>
      <c r="L1910" s="34">
        <v>3.5673999999999998E-5</v>
      </c>
      <c r="M1910" s="35">
        <v>3230.96</v>
      </c>
      <c r="N1910" s="34">
        <v>2.21763E-5</v>
      </c>
      <c r="O1910" s="35">
        <v>17</v>
      </c>
      <c r="P1910" s="34">
        <v>2.05663E-5</v>
      </c>
      <c r="Q1910" s="35">
        <v>109</v>
      </c>
      <c r="R1910" s="34">
        <v>2.7984099999999999E-5</v>
      </c>
      <c r="S1910" s="35">
        <v>110</v>
      </c>
      <c r="T1910" s="34">
        <v>9.6516999999999994E-6</v>
      </c>
      <c r="U1910" s="35">
        <v>226.3</v>
      </c>
      <c r="V1910" s="34">
        <v>1.0404899999999999E-5</v>
      </c>
      <c r="W1910" s="35">
        <v>3230.96</v>
      </c>
    </row>
    <row r="1911" spans="1:23" ht="14.45" x14ac:dyDescent="0.3">
      <c r="A1911" s="6" t="s">
        <v>31</v>
      </c>
      <c r="B1911" s="6" t="s">
        <v>206</v>
      </c>
      <c r="C1911" s="6" t="s">
        <v>42</v>
      </c>
      <c r="D1911" s="6" t="s">
        <v>32</v>
      </c>
      <c r="E1911" s="6" t="s">
        <v>36</v>
      </c>
      <c r="F1911" s="24" t="str">
        <f>+TabIPW[[#This Row],[WK]]&amp;TabIPW[[#This Row],[PK]]&amp;TabIPW[[#This Row],[GK]]</f>
        <v>260502</v>
      </c>
      <c r="G1911" s="6" t="s">
        <v>1816</v>
      </c>
      <c r="H1911" s="34">
        <v>1.3910120000000001E-5</v>
      </c>
      <c r="I1911" s="35">
        <v>4404</v>
      </c>
      <c r="J1911" s="34">
        <v>1.0539900000000001E-5</v>
      </c>
      <c r="K1911" s="35">
        <v>2687</v>
      </c>
      <c r="L1911" s="34">
        <v>3.9824699999999998E-5</v>
      </c>
      <c r="M1911" s="35">
        <v>3606.88</v>
      </c>
      <c r="N1911" s="34">
        <v>1.9567399999999998E-5</v>
      </c>
      <c r="O1911" s="35">
        <v>15</v>
      </c>
      <c r="P1911" s="34">
        <v>1.8490799999999999E-5</v>
      </c>
      <c r="Q1911" s="35">
        <v>98</v>
      </c>
      <c r="R1911" s="34">
        <v>3.6124899999999997E-5</v>
      </c>
      <c r="S1911" s="35">
        <v>142</v>
      </c>
      <c r="T1911" s="34">
        <v>8.3210000000000005E-6</v>
      </c>
      <c r="U1911" s="35">
        <v>195.1</v>
      </c>
      <c r="V1911" s="34">
        <v>1.1615499999999999E-5</v>
      </c>
      <c r="W1911" s="35">
        <v>3606.88</v>
      </c>
    </row>
    <row r="1912" spans="1:23" ht="14.45" x14ac:dyDescent="0.3">
      <c r="A1912" s="6" t="s">
        <v>31</v>
      </c>
      <c r="B1912" s="6" t="s">
        <v>206</v>
      </c>
      <c r="C1912" s="6" t="s">
        <v>42</v>
      </c>
      <c r="D1912" s="6" t="s">
        <v>37</v>
      </c>
      <c r="E1912" s="6" t="s">
        <v>40</v>
      </c>
      <c r="F1912" s="24" t="str">
        <f>+TabIPW[[#This Row],[WK]]&amp;TabIPW[[#This Row],[PK]]&amp;TabIPW[[#This Row],[GK]]</f>
        <v>260503</v>
      </c>
      <c r="G1912" s="6" t="s">
        <v>1817</v>
      </c>
      <c r="H1912" s="34">
        <v>1.0252872E-4</v>
      </c>
      <c r="I1912" s="35">
        <v>32461</v>
      </c>
      <c r="J1912" s="34">
        <v>7.5956400000000003E-5</v>
      </c>
      <c r="K1912" s="35">
        <v>19364</v>
      </c>
      <c r="L1912" s="34">
        <v>2.9353940000000002E-4</v>
      </c>
      <c r="M1912" s="35">
        <v>26585.56</v>
      </c>
      <c r="N1912" s="34">
        <v>1.982827E-4</v>
      </c>
      <c r="O1912" s="35">
        <v>152</v>
      </c>
      <c r="P1912" s="34">
        <v>2.17173E-4</v>
      </c>
      <c r="Q1912" s="35">
        <v>1151</v>
      </c>
      <c r="R1912" s="34">
        <v>2.279429E-4</v>
      </c>
      <c r="S1912" s="35">
        <v>896</v>
      </c>
      <c r="T1912" s="34">
        <v>9.0153800000000004E-5</v>
      </c>
      <c r="U1912" s="35">
        <v>2113.8000000000002</v>
      </c>
      <c r="V1912" s="34">
        <v>8.5615600000000001E-5</v>
      </c>
      <c r="W1912" s="35">
        <v>26585.56</v>
      </c>
    </row>
    <row r="1913" spans="1:23" ht="14.45" x14ac:dyDescent="0.3">
      <c r="A1913" s="6" t="s">
        <v>31</v>
      </c>
      <c r="B1913" s="6" t="s">
        <v>206</v>
      </c>
      <c r="C1913" s="6" t="s">
        <v>42</v>
      </c>
      <c r="D1913" s="6" t="s">
        <v>39</v>
      </c>
      <c r="E1913" s="6" t="s">
        <v>40</v>
      </c>
      <c r="F1913" s="24" t="str">
        <f>+TabIPW[[#This Row],[WK]]&amp;TabIPW[[#This Row],[PK]]&amp;TabIPW[[#This Row],[GK]]</f>
        <v>260504</v>
      </c>
      <c r="G1913" s="6" t="s">
        <v>1818</v>
      </c>
      <c r="H1913" s="34">
        <v>2.5662976000000002E-5</v>
      </c>
      <c r="I1913" s="35">
        <v>8125</v>
      </c>
      <c r="J1913" s="34">
        <v>1.9302900000000001E-5</v>
      </c>
      <c r="K1913" s="35">
        <v>4921</v>
      </c>
      <c r="L1913" s="34">
        <v>7.3473000000000006E-5</v>
      </c>
      <c r="M1913" s="35">
        <v>6654.38</v>
      </c>
      <c r="N1913" s="34">
        <v>6.3920100000000005E-5</v>
      </c>
      <c r="O1913" s="35">
        <v>49</v>
      </c>
      <c r="P1913" s="34">
        <v>4.4906300000000001E-5</v>
      </c>
      <c r="Q1913" s="35">
        <v>238</v>
      </c>
      <c r="R1913" s="34">
        <v>8.5478599999999998E-5</v>
      </c>
      <c r="S1913" s="35">
        <v>336</v>
      </c>
      <c r="T1913" s="34">
        <v>1.61132E-5</v>
      </c>
      <c r="U1913" s="35">
        <v>377.8</v>
      </c>
      <c r="V1913" s="34">
        <v>2.1429599999999999E-5</v>
      </c>
      <c r="W1913" s="35">
        <v>6654.38</v>
      </c>
    </row>
    <row r="1914" spans="1:23" ht="14.45" x14ac:dyDescent="0.3">
      <c r="A1914" s="6" t="s">
        <v>31</v>
      </c>
      <c r="B1914" s="6" t="s">
        <v>206</v>
      </c>
      <c r="C1914" s="6" t="s">
        <v>42</v>
      </c>
      <c r="D1914" s="6" t="s">
        <v>42</v>
      </c>
      <c r="E1914" s="6" t="s">
        <v>36</v>
      </c>
      <c r="F1914" s="24" t="str">
        <f>+TabIPW[[#This Row],[WK]]&amp;TabIPW[[#This Row],[PK]]&amp;TabIPW[[#This Row],[GK]]</f>
        <v>260505</v>
      </c>
      <c r="G1914" s="6" t="s">
        <v>1819</v>
      </c>
      <c r="H1914" s="34">
        <v>8.9607200000000002E-6</v>
      </c>
      <c r="I1914" s="35">
        <v>2837</v>
      </c>
      <c r="J1914" s="34">
        <v>6.6174000000000004E-6</v>
      </c>
      <c r="K1914" s="35">
        <v>1687</v>
      </c>
      <c r="L1914" s="34">
        <v>2.56545E-5</v>
      </c>
      <c r="M1914" s="35">
        <v>2323.5</v>
      </c>
      <c r="N1914" s="34">
        <v>1.43494E-5</v>
      </c>
      <c r="O1914" s="35">
        <v>11</v>
      </c>
      <c r="P1914" s="34">
        <v>1.35851E-5</v>
      </c>
      <c r="Q1914" s="35">
        <v>72</v>
      </c>
      <c r="R1914" s="34">
        <v>2.3913700000000001E-5</v>
      </c>
      <c r="S1914" s="35">
        <v>94</v>
      </c>
      <c r="T1914" s="34">
        <v>5.5316999999999999E-6</v>
      </c>
      <c r="U1914" s="35">
        <v>129.69999999999999</v>
      </c>
      <c r="V1914" s="34">
        <v>7.4826000000000002E-6</v>
      </c>
      <c r="W1914" s="35">
        <v>2323.5</v>
      </c>
    </row>
    <row r="1915" spans="1:23" ht="14.45" x14ac:dyDescent="0.3">
      <c r="A1915" s="6" t="s">
        <v>31</v>
      </c>
      <c r="B1915" s="6" t="s">
        <v>206</v>
      </c>
      <c r="C1915" s="6" t="s">
        <v>42</v>
      </c>
      <c r="D1915" s="6" t="s">
        <v>44</v>
      </c>
      <c r="E1915" s="6" t="s">
        <v>36</v>
      </c>
      <c r="F1915" s="24" t="str">
        <f>+TabIPW[[#This Row],[WK]]&amp;TabIPW[[#This Row],[PK]]&amp;TabIPW[[#This Row],[GK]]</f>
        <v>260506</v>
      </c>
      <c r="G1915" s="6" t="s">
        <v>1820</v>
      </c>
      <c r="H1915" s="34">
        <v>9.3492160000000006E-6</v>
      </c>
      <c r="I1915" s="35">
        <v>2960</v>
      </c>
      <c r="J1915" s="34">
        <v>7.1860999999999997E-6</v>
      </c>
      <c r="K1915" s="35">
        <v>1832</v>
      </c>
      <c r="L1915" s="34">
        <v>2.6766799999999999E-5</v>
      </c>
      <c r="M1915" s="35">
        <v>2424.2399999999998</v>
      </c>
      <c r="N1915" s="34">
        <v>3.1307799999999999E-5</v>
      </c>
      <c r="O1915" s="35">
        <v>24</v>
      </c>
      <c r="P1915" s="34">
        <v>1.54719E-5</v>
      </c>
      <c r="Q1915" s="35">
        <v>82</v>
      </c>
      <c r="R1915" s="34">
        <v>4.2739299999999999E-5</v>
      </c>
      <c r="S1915" s="35">
        <v>168</v>
      </c>
      <c r="T1915" s="34">
        <v>6.9349000000000003E-6</v>
      </c>
      <c r="U1915" s="35">
        <v>162.60000000000002</v>
      </c>
      <c r="V1915" s="34">
        <v>7.807E-6</v>
      </c>
      <c r="W1915" s="35">
        <v>2424.2399999999998</v>
      </c>
    </row>
    <row r="1916" spans="1:23" ht="14.45" x14ac:dyDescent="0.3">
      <c r="A1916" s="6" t="s">
        <v>31</v>
      </c>
      <c r="B1916" s="6" t="s">
        <v>206</v>
      </c>
      <c r="C1916" s="6" t="s">
        <v>42</v>
      </c>
      <c r="D1916" s="6" t="s">
        <v>51</v>
      </c>
      <c r="E1916" s="6" t="s">
        <v>36</v>
      </c>
      <c r="F1916" s="24" t="str">
        <f>+TabIPW[[#This Row],[WK]]&amp;TabIPW[[#This Row],[PK]]&amp;TabIPW[[#This Row],[GK]]</f>
        <v>260507</v>
      </c>
      <c r="G1916" s="6" t="s">
        <v>1821</v>
      </c>
      <c r="H1916" s="34">
        <v>1.1639144E-5</v>
      </c>
      <c r="I1916" s="35">
        <v>3685</v>
      </c>
      <c r="J1916" s="34">
        <v>8.7786999999999995E-6</v>
      </c>
      <c r="K1916" s="35">
        <v>2238</v>
      </c>
      <c r="L1916" s="34">
        <v>3.3322899999999999E-5</v>
      </c>
      <c r="M1916" s="35">
        <v>3018.02</v>
      </c>
      <c r="N1916" s="34">
        <v>2.21763E-5</v>
      </c>
      <c r="O1916" s="35">
        <v>17</v>
      </c>
      <c r="P1916" s="34">
        <v>2.1887099999999999E-5</v>
      </c>
      <c r="Q1916" s="35">
        <v>116</v>
      </c>
      <c r="R1916" s="34">
        <v>2.3659299999999999E-5</v>
      </c>
      <c r="S1916" s="35">
        <v>93</v>
      </c>
      <c r="T1916" s="34">
        <v>6.7217000000000004E-6</v>
      </c>
      <c r="U1916" s="35">
        <v>157.6</v>
      </c>
      <c r="V1916" s="34">
        <v>9.7192000000000001E-6</v>
      </c>
      <c r="W1916" s="35">
        <v>3018.02</v>
      </c>
    </row>
    <row r="1917" spans="1:23" ht="14.45" x14ac:dyDescent="0.3">
      <c r="A1917" s="6" t="s">
        <v>31</v>
      </c>
      <c r="B1917" s="6" t="s">
        <v>206</v>
      </c>
      <c r="C1917" s="6" t="s">
        <v>42</v>
      </c>
      <c r="D1917" s="6" t="s">
        <v>75</v>
      </c>
      <c r="E1917" s="6" t="s">
        <v>40</v>
      </c>
      <c r="F1917" s="24" t="str">
        <f>+TabIPW[[#This Row],[WK]]&amp;TabIPW[[#This Row],[PK]]&amp;TabIPW[[#This Row],[GK]]</f>
        <v>260508</v>
      </c>
      <c r="G1917" s="6" t="s">
        <v>1822</v>
      </c>
      <c r="H1917" s="34">
        <v>4.8401160000000004E-5</v>
      </c>
      <c r="I1917" s="35">
        <v>15324</v>
      </c>
      <c r="J1917" s="34">
        <v>3.5467799999999999E-5</v>
      </c>
      <c r="K1917" s="35">
        <v>9042</v>
      </c>
      <c r="L1917" s="34">
        <v>1.385724E-4</v>
      </c>
      <c r="M1917" s="35">
        <v>12550.36</v>
      </c>
      <c r="N1917" s="34">
        <v>8.3487399999999996E-5</v>
      </c>
      <c r="O1917" s="35">
        <v>64</v>
      </c>
      <c r="P1917" s="34">
        <v>7.0755799999999998E-5</v>
      </c>
      <c r="Q1917" s="35">
        <v>375</v>
      </c>
      <c r="R1917" s="34">
        <v>1.071027E-4</v>
      </c>
      <c r="S1917" s="35">
        <v>421</v>
      </c>
      <c r="T1917" s="34">
        <v>2.11118E-5</v>
      </c>
      <c r="U1917" s="35">
        <v>495</v>
      </c>
      <c r="V1917" s="34">
        <v>4.0417000000000003E-5</v>
      </c>
      <c r="W1917" s="35">
        <v>12550.36</v>
      </c>
    </row>
    <row r="1918" spans="1:23" ht="14.45" x14ac:dyDescent="0.3">
      <c r="A1918" s="6" t="s">
        <v>31</v>
      </c>
      <c r="B1918" s="6" t="s">
        <v>206</v>
      </c>
      <c r="C1918" s="6" t="s">
        <v>44</v>
      </c>
      <c r="D1918" s="6" t="s">
        <v>33</v>
      </c>
      <c r="E1918" s="6" t="s">
        <v>36</v>
      </c>
      <c r="F1918" s="24" t="str">
        <f>+TabIPW[[#This Row],[WK]]&amp;TabIPW[[#This Row],[PK]]&amp;TabIPW[[#This Row],[GK]]</f>
        <v>260601</v>
      </c>
      <c r="G1918" s="6" t="s">
        <v>1823</v>
      </c>
      <c r="H1918" s="34">
        <v>1.4301776E-5</v>
      </c>
      <c r="I1918" s="35">
        <v>4528</v>
      </c>
      <c r="J1918" s="34">
        <v>1.0842000000000001E-5</v>
      </c>
      <c r="K1918" s="35">
        <v>2764</v>
      </c>
      <c r="L1918" s="34">
        <v>3.8096300000000003E-5</v>
      </c>
      <c r="M1918" s="35">
        <v>3450.34</v>
      </c>
      <c r="N1918" s="34">
        <v>4.0439199999999997E-5</v>
      </c>
      <c r="O1918" s="35">
        <v>31</v>
      </c>
      <c r="P1918" s="34">
        <v>2.56608E-5</v>
      </c>
      <c r="Q1918" s="35">
        <v>136</v>
      </c>
      <c r="R1918" s="34">
        <v>2.3150500000000001E-5</v>
      </c>
      <c r="S1918" s="35">
        <v>91</v>
      </c>
      <c r="T1918" s="34">
        <v>9.8522000000000003E-6</v>
      </c>
      <c r="U1918" s="35">
        <v>231</v>
      </c>
      <c r="V1918" s="34">
        <v>1.11114E-5</v>
      </c>
      <c r="W1918" s="35">
        <v>3450.34</v>
      </c>
    </row>
    <row r="1919" spans="1:23" ht="14.45" x14ac:dyDescent="0.3">
      <c r="A1919" s="6" t="s">
        <v>31</v>
      </c>
      <c r="B1919" s="6" t="s">
        <v>206</v>
      </c>
      <c r="C1919" s="6" t="s">
        <v>44</v>
      </c>
      <c r="D1919" s="6" t="s">
        <v>32</v>
      </c>
      <c r="E1919" s="6" t="s">
        <v>36</v>
      </c>
      <c r="F1919" s="24" t="str">
        <f>+TabIPW[[#This Row],[WK]]&amp;TabIPW[[#This Row],[PK]]&amp;TabIPW[[#This Row],[GK]]</f>
        <v>260602</v>
      </c>
      <c r="G1919" s="6" t="s">
        <v>1824</v>
      </c>
      <c r="H1919" s="34">
        <v>1.9371208E-5</v>
      </c>
      <c r="I1919" s="35">
        <v>6133</v>
      </c>
      <c r="J1919" s="34">
        <v>1.47371E-5</v>
      </c>
      <c r="K1919" s="35">
        <v>3757</v>
      </c>
      <c r="L1919" s="34">
        <v>5.15999E-5</v>
      </c>
      <c r="M1919" s="35">
        <v>4673.3500000000004</v>
      </c>
      <c r="N1919" s="34">
        <v>4.43527E-5</v>
      </c>
      <c r="O1919" s="35">
        <v>34</v>
      </c>
      <c r="P1919" s="34">
        <v>3.6792999999999998E-5</v>
      </c>
      <c r="Q1919" s="35">
        <v>195</v>
      </c>
      <c r="R1919" s="34">
        <v>4.2484899999999997E-5</v>
      </c>
      <c r="S1919" s="35">
        <v>167</v>
      </c>
      <c r="T1919" s="34">
        <v>1.04962E-5</v>
      </c>
      <c r="U1919" s="35">
        <v>246.1</v>
      </c>
      <c r="V1919" s="34">
        <v>1.505E-5</v>
      </c>
      <c r="W1919" s="35">
        <v>4673.3500000000004</v>
      </c>
    </row>
    <row r="1920" spans="1:23" ht="14.45" x14ac:dyDescent="0.3">
      <c r="A1920" s="6" t="s">
        <v>31</v>
      </c>
      <c r="B1920" s="6" t="s">
        <v>206</v>
      </c>
      <c r="C1920" s="6" t="s">
        <v>44</v>
      </c>
      <c r="D1920" s="6" t="s">
        <v>37</v>
      </c>
      <c r="E1920" s="6" t="s">
        <v>36</v>
      </c>
      <c r="F1920" s="24" t="str">
        <f>+TabIPW[[#This Row],[WK]]&amp;TabIPW[[#This Row],[PK]]&amp;TabIPW[[#This Row],[GK]]</f>
        <v>260603</v>
      </c>
      <c r="G1920" s="6" t="s">
        <v>1825</v>
      </c>
      <c r="H1920" s="34">
        <v>1.5119840000000002E-5</v>
      </c>
      <c r="I1920" s="35">
        <v>4787</v>
      </c>
      <c r="J1920" s="34">
        <v>1.1520599999999999E-5</v>
      </c>
      <c r="K1920" s="35">
        <v>2937</v>
      </c>
      <c r="L1920" s="34">
        <v>4.0275299999999997E-5</v>
      </c>
      <c r="M1920" s="35">
        <v>3647.69</v>
      </c>
      <c r="N1920" s="34">
        <v>2.4785300000000001E-5</v>
      </c>
      <c r="O1920" s="35">
        <v>19</v>
      </c>
      <c r="P1920" s="34">
        <v>2.73589E-5</v>
      </c>
      <c r="Q1920" s="35">
        <v>145</v>
      </c>
      <c r="R1920" s="34">
        <v>2.49313E-5</v>
      </c>
      <c r="S1920" s="35">
        <v>98</v>
      </c>
      <c r="T1920" s="34">
        <v>1.05303E-5</v>
      </c>
      <c r="U1920" s="35">
        <v>246.9</v>
      </c>
      <c r="V1920" s="34">
        <v>1.1747E-5</v>
      </c>
      <c r="W1920" s="35">
        <v>3647.69</v>
      </c>
    </row>
    <row r="1921" spans="1:23" ht="14.45" x14ac:dyDescent="0.3">
      <c r="A1921" s="6" t="s">
        <v>31</v>
      </c>
      <c r="B1921" s="6" t="s">
        <v>206</v>
      </c>
      <c r="C1921" s="6" t="s">
        <v>44</v>
      </c>
      <c r="D1921" s="6" t="s">
        <v>39</v>
      </c>
      <c r="E1921" s="6" t="s">
        <v>40</v>
      </c>
      <c r="F1921" s="24" t="str">
        <f>+TabIPW[[#This Row],[WK]]&amp;TabIPW[[#This Row],[PK]]&amp;TabIPW[[#This Row],[GK]]</f>
        <v>260604</v>
      </c>
      <c r="G1921" s="6" t="s">
        <v>1690</v>
      </c>
      <c r="H1921" s="34">
        <v>3.3969888000000002E-5</v>
      </c>
      <c r="I1921" s="35">
        <v>10755</v>
      </c>
      <c r="J1921" s="34">
        <v>2.5233799999999999E-5</v>
      </c>
      <c r="K1921" s="35">
        <v>6433</v>
      </c>
      <c r="L1921" s="34">
        <v>9.0486899999999996E-5</v>
      </c>
      <c r="M1921" s="35">
        <v>8195.31</v>
      </c>
      <c r="N1921" s="34">
        <v>5.3484099999999998E-5</v>
      </c>
      <c r="O1921" s="35">
        <v>41</v>
      </c>
      <c r="P1921" s="34">
        <v>6.9057600000000001E-5</v>
      </c>
      <c r="Q1921" s="35">
        <v>366</v>
      </c>
      <c r="R1921" s="34">
        <v>4.8590500000000002E-5</v>
      </c>
      <c r="S1921" s="35">
        <v>191</v>
      </c>
      <c r="T1921" s="34">
        <v>2.5828899999999999E-5</v>
      </c>
      <c r="U1921" s="35">
        <v>605.6</v>
      </c>
      <c r="V1921" s="34">
        <v>2.6392000000000001E-5</v>
      </c>
      <c r="W1921" s="35">
        <v>8195.31</v>
      </c>
    </row>
    <row r="1922" spans="1:23" ht="14.45" x14ac:dyDescent="0.3">
      <c r="A1922" s="6" t="s">
        <v>31</v>
      </c>
      <c r="B1922" s="6" t="s">
        <v>206</v>
      </c>
      <c r="C1922" s="6" t="s">
        <v>44</v>
      </c>
      <c r="D1922" s="6" t="s">
        <v>42</v>
      </c>
      <c r="E1922" s="6" t="s">
        <v>40</v>
      </c>
      <c r="F1922" s="24" t="str">
        <f>+TabIPW[[#This Row],[WK]]&amp;TabIPW[[#This Row],[PK]]&amp;TabIPW[[#This Row],[GK]]</f>
        <v>260605</v>
      </c>
      <c r="G1922" s="6" t="s">
        <v>1826</v>
      </c>
      <c r="H1922" s="34">
        <v>3.1869472E-5</v>
      </c>
      <c r="I1922" s="35">
        <v>10090</v>
      </c>
      <c r="J1922" s="34">
        <v>2.36766E-5</v>
      </c>
      <c r="K1922" s="35">
        <v>6036</v>
      </c>
      <c r="L1922" s="34">
        <v>8.4892E-5</v>
      </c>
      <c r="M1922" s="35">
        <v>7688.58</v>
      </c>
      <c r="N1922" s="34">
        <v>7.4356000000000004E-5</v>
      </c>
      <c r="O1922" s="35">
        <v>57</v>
      </c>
      <c r="P1922" s="34">
        <v>6.6982099999999997E-5</v>
      </c>
      <c r="Q1922" s="35">
        <v>355</v>
      </c>
      <c r="R1922" s="34">
        <v>1.0455870000000001E-4</v>
      </c>
      <c r="S1922" s="35">
        <v>411</v>
      </c>
      <c r="T1922" s="34">
        <v>2.1243999999999999E-5</v>
      </c>
      <c r="U1922" s="35">
        <v>498.1</v>
      </c>
      <c r="V1922" s="34">
        <v>2.4760200000000001E-5</v>
      </c>
      <c r="W1922" s="35">
        <v>7688.58</v>
      </c>
    </row>
    <row r="1923" spans="1:23" ht="14.45" x14ac:dyDescent="0.3">
      <c r="A1923" s="6" t="s">
        <v>31</v>
      </c>
      <c r="B1923" s="6" t="s">
        <v>206</v>
      </c>
      <c r="C1923" s="6" t="s">
        <v>44</v>
      </c>
      <c r="D1923" s="6" t="s">
        <v>44</v>
      </c>
      <c r="E1923" s="6" t="s">
        <v>36</v>
      </c>
      <c r="F1923" s="24" t="str">
        <f>+TabIPW[[#This Row],[WK]]&amp;TabIPW[[#This Row],[PK]]&amp;TabIPW[[#This Row],[GK]]</f>
        <v>260606</v>
      </c>
      <c r="G1923" s="6" t="s">
        <v>1827</v>
      </c>
      <c r="H1923" s="34">
        <v>1.186656E-5</v>
      </c>
      <c r="I1923" s="35">
        <v>3757</v>
      </c>
      <c r="J1923" s="34">
        <v>8.7747999999999994E-6</v>
      </c>
      <c r="K1923" s="35">
        <v>2237</v>
      </c>
      <c r="L1923" s="34">
        <v>3.1609400000000003E-5</v>
      </c>
      <c r="M1923" s="35">
        <v>2862.83</v>
      </c>
      <c r="N1923" s="34">
        <v>4.3048199999999999E-5</v>
      </c>
      <c r="O1923" s="35">
        <v>33</v>
      </c>
      <c r="P1923" s="34">
        <v>1.26417E-5</v>
      </c>
      <c r="Q1923" s="35">
        <v>67</v>
      </c>
      <c r="R1923" s="34">
        <v>1.6790400000000001E-5</v>
      </c>
      <c r="S1923" s="35">
        <v>66</v>
      </c>
      <c r="T1923" s="34">
        <v>4.4143000000000002E-6</v>
      </c>
      <c r="U1923" s="35">
        <v>103.5</v>
      </c>
      <c r="V1923" s="34">
        <v>9.2194000000000002E-6</v>
      </c>
      <c r="W1923" s="35">
        <v>2862.83</v>
      </c>
    </row>
    <row r="1924" spans="1:23" ht="14.45" x14ac:dyDescent="0.3">
      <c r="A1924" s="6" t="s">
        <v>31</v>
      </c>
      <c r="B1924" s="6" t="s">
        <v>206</v>
      </c>
      <c r="C1924" s="6" t="s">
        <v>44</v>
      </c>
      <c r="D1924" s="6" t="s">
        <v>51</v>
      </c>
      <c r="E1924" s="6" t="s">
        <v>36</v>
      </c>
      <c r="F1924" s="24" t="str">
        <f>+TabIPW[[#This Row],[WK]]&amp;TabIPW[[#This Row],[PK]]&amp;TabIPW[[#This Row],[GK]]</f>
        <v>260607</v>
      </c>
      <c r="G1924" s="6" t="s">
        <v>1828</v>
      </c>
      <c r="H1924" s="34">
        <v>1.4478656E-5</v>
      </c>
      <c r="I1924" s="35">
        <v>4584</v>
      </c>
      <c r="J1924" s="34">
        <v>1.0904700000000001E-5</v>
      </c>
      <c r="K1924" s="35">
        <v>2780</v>
      </c>
      <c r="L1924" s="34">
        <v>3.8567399999999999E-5</v>
      </c>
      <c r="M1924" s="35">
        <v>3493.01</v>
      </c>
      <c r="N1924" s="34">
        <v>2.4785300000000001E-5</v>
      </c>
      <c r="O1924" s="35">
        <v>19</v>
      </c>
      <c r="P1924" s="34">
        <v>1.9622900000000001E-5</v>
      </c>
      <c r="Q1924" s="35">
        <v>104</v>
      </c>
      <c r="R1924" s="34">
        <v>3.0273700000000001E-5</v>
      </c>
      <c r="S1924" s="35">
        <v>119</v>
      </c>
      <c r="T1924" s="34">
        <v>6.0392999999999999E-6</v>
      </c>
      <c r="U1924" s="35">
        <v>141.60000000000002</v>
      </c>
      <c r="V1924" s="34">
        <v>1.12488E-5</v>
      </c>
      <c r="W1924" s="35">
        <v>3493.01</v>
      </c>
    </row>
    <row r="1925" spans="1:23" ht="14.45" x14ac:dyDescent="0.3">
      <c r="A1925" s="6" t="s">
        <v>31</v>
      </c>
      <c r="B1925" s="6" t="s">
        <v>206</v>
      </c>
      <c r="C1925" s="6" t="s">
        <v>44</v>
      </c>
      <c r="D1925" s="6" t="s">
        <v>75</v>
      </c>
      <c r="E1925" s="6" t="s">
        <v>36</v>
      </c>
      <c r="F1925" s="24" t="str">
        <f>+TabIPW[[#This Row],[WK]]&amp;TabIPW[[#This Row],[PK]]&amp;TabIPW[[#This Row],[GK]]</f>
        <v>260608</v>
      </c>
      <c r="G1925" s="6" t="s">
        <v>1829</v>
      </c>
      <c r="H1925" s="34">
        <v>1.1876032E-5</v>
      </c>
      <c r="I1925" s="35">
        <v>3760</v>
      </c>
      <c r="J1925" s="34">
        <v>8.9003000000000001E-6</v>
      </c>
      <c r="K1925" s="35">
        <v>2269</v>
      </c>
      <c r="L1925" s="34">
        <v>3.1634699999999997E-5</v>
      </c>
      <c r="M1925" s="35">
        <v>2865.12</v>
      </c>
      <c r="N1925" s="34">
        <v>3.7830300000000003E-5</v>
      </c>
      <c r="O1925" s="35">
        <v>29</v>
      </c>
      <c r="P1925" s="34">
        <v>1.3396399999999999E-5</v>
      </c>
      <c r="Q1925" s="35">
        <v>71</v>
      </c>
      <c r="R1925" s="34">
        <v>2.06064E-5</v>
      </c>
      <c r="S1925" s="35">
        <v>81</v>
      </c>
      <c r="T1925" s="34">
        <v>9.7497999999999994E-6</v>
      </c>
      <c r="U1925" s="35">
        <v>228.6</v>
      </c>
      <c r="V1925" s="34">
        <v>9.2267999999999995E-6</v>
      </c>
      <c r="W1925" s="35">
        <v>2865.12</v>
      </c>
    </row>
    <row r="1926" spans="1:23" ht="14.45" x14ac:dyDescent="0.3">
      <c r="A1926" s="6" t="s">
        <v>31</v>
      </c>
      <c r="B1926" s="6" t="s">
        <v>206</v>
      </c>
      <c r="C1926" s="6" t="s">
        <v>51</v>
      </c>
      <c r="D1926" s="6" t="s">
        <v>33</v>
      </c>
      <c r="E1926" s="6" t="s">
        <v>34</v>
      </c>
      <c r="F1926" s="24" t="str">
        <f>+TabIPW[[#This Row],[WK]]&amp;TabIPW[[#This Row],[PK]]&amp;TabIPW[[#This Row],[GK]]</f>
        <v>260701</v>
      </c>
      <c r="G1926" s="6" t="s">
        <v>1830</v>
      </c>
      <c r="H1926" s="34">
        <v>1.9612199199999999E-4</v>
      </c>
      <c r="I1926" s="35">
        <v>62093</v>
      </c>
      <c r="J1926" s="34">
        <v>1.4219269999999999E-4</v>
      </c>
      <c r="K1926" s="35">
        <v>36250</v>
      </c>
      <c r="L1926" s="34">
        <v>5.5121269999999995E-4</v>
      </c>
      <c r="M1926" s="35">
        <v>49922.77</v>
      </c>
      <c r="N1926" s="34">
        <v>3.4829920000000001E-4</v>
      </c>
      <c r="O1926" s="35">
        <v>267</v>
      </c>
      <c r="P1926" s="34">
        <v>3.709489E-4</v>
      </c>
      <c r="Q1926" s="35">
        <v>1966</v>
      </c>
      <c r="R1926" s="34">
        <v>2.0224849999999999E-4</v>
      </c>
      <c r="S1926" s="35">
        <v>795</v>
      </c>
      <c r="T1926" s="34">
        <v>1.818643E-4</v>
      </c>
      <c r="U1926" s="35">
        <v>4264.1000000000004</v>
      </c>
      <c r="V1926" s="34">
        <v>1.6077039999999999E-4</v>
      </c>
      <c r="W1926" s="35">
        <v>49922.77</v>
      </c>
    </row>
    <row r="1927" spans="1:23" ht="14.45" x14ac:dyDescent="0.3">
      <c r="A1927" s="6" t="s">
        <v>31</v>
      </c>
      <c r="B1927" s="6" t="s">
        <v>206</v>
      </c>
      <c r="C1927" s="6" t="s">
        <v>51</v>
      </c>
      <c r="D1927" s="6" t="s">
        <v>32</v>
      </c>
      <c r="E1927" s="6" t="s">
        <v>36</v>
      </c>
      <c r="F1927" s="24" t="str">
        <f>+TabIPW[[#This Row],[WK]]&amp;TabIPW[[#This Row],[PK]]&amp;TabIPW[[#This Row],[GK]]</f>
        <v>260702</v>
      </c>
      <c r="G1927" s="6" t="s">
        <v>1831</v>
      </c>
      <c r="H1927" s="34">
        <v>9.8608960000000015E-6</v>
      </c>
      <c r="I1927" s="35">
        <v>3122</v>
      </c>
      <c r="J1927" s="34">
        <v>7.5509E-6</v>
      </c>
      <c r="K1927" s="35">
        <v>1925</v>
      </c>
      <c r="L1927" s="34">
        <v>2.7714700000000001E-5</v>
      </c>
      <c r="M1927" s="35">
        <v>2510.09</v>
      </c>
      <c r="N1927" s="34">
        <v>1.9567399999999998E-5</v>
      </c>
      <c r="O1927" s="35">
        <v>15</v>
      </c>
      <c r="P1927" s="34">
        <v>1.6226699999999998E-5</v>
      </c>
      <c r="Q1927" s="35">
        <v>86</v>
      </c>
      <c r="R1927" s="34">
        <v>2.0097599999999999E-5</v>
      </c>
      <c r="S1927" s="35">
        <v>79</v>
      </c>
      <c r="T1927" s="34">
        <v>6.0734000000000002E-6</v>
      </c>
      <c r="U1927" s="35">
        <v>142.4</v>
      </c>
      <c r="V1927" s="34">
        <v>8.0833999999999996E-6</v>
      </c>
      <c r="W1927" s="35">
        <v>2510.09</v>
      </c>
    </row>
    <row r="1928" spans="1:23" ht="14.45" x14ac:dyDescent="0.3">
      <c r="A1928" s="6" t="s">
        <v>31</v>
      </c>
      <c r="B1928" s="6" t="s">
        <v>206</v>
      </c>
      <c r="C1928" s="6" t="s">
        <v>51</v>
      </c>
      <c r="D1928" s="6" t="s">
        <v>37</v>
      </c>
      <c r="E1928" s="6" t="s">
        <v>36</v>
      </c>
      <c r="F1928" s="24" t="str">
        <f>+TabIPW[[#This Row],[WK]]&amp;TabIPW[[#This Row],[PK]]&amp;TabIPW[[#This Row],[GK]]</f>
        <v>260703</v>
      </c>
      <c r="G1928" s="6" t="s">
        <v>1832</v>
      </c>
      <c r="H1928" s="34">
        <v>3.9999496000000005E-5</v>
      </c>
      <c r="I1928" s="35">
        <v>12664</v>
      </c>
      <c r="J1928" s="34">
        <v>3.0148799999999998E-5</v>
      </c>
      <c r="K1928" s="35">
        <v>7686</v>
      </c>
      <c r="L1928" s="34">
        <v>1.1242109999999999E-4</v>
      </c>
      <c r="M1928" s="35">
        <v>10181.86</v>
      </c>
      <c r="N1928" s="34">
        <v>6.7833600000000001E-5</v>
      </c>
      <c r="O1928" s="35">
        <v>52</v>
      </c>
      <c r="P1928" s="34">
        <v>5.2076200000000001E-5</v>
      </c>
      <c r="Q1928" s="35">
        <v>276</v>
      </c>
      <c r="R1928" s="34">
        <v>6.3854600000000004E-5</v>
      </c>
      <c r="S1928" s="35">
        <v>251</v>
      </c>
      <c r="T1928" s="34">
        <v>2.2459500000000001E-5</v>
      </c>
      <c r="U1928" s="35">
        <v>526.6</v>
      </c>
      <c r="V1928" s="34">
        <v>3.2789500000000002E-5</v>
      </c>
      <c r="W1928" s="35">
        <v>10181.86</v>
      </c>
    </row>
    <row r="1929" spans="1:23" ht="14.45" x14ac:dyDescent="0.3">
      <c r="A1929" s="6" t="s">
        <v>31</v>
      </c>
      <c r="B1929" s="6" t="s">
        <v>206</v>
      </c>
      <c r="C1929" s="6" t="s">
        <v>51</v>
      </c>
      <c r="D1929" s="6" t="s">
        <v>39</v>
      </c>
      <c r="E1929" s="6" t="s">
        <v>40</v>
      </c>
      <c r="F1929" s="24" t="str">
        <f>+TabIPW[[#This Row],[WK]]&amp;TabIPW[[#This Row],[PK]]&amp;TabIPW[[#This Row],[GK]]</f>
        <v>260704</v>
      </c>
      <c r="G1929" s="6" t="s">
        <v>1833</v>
      </c>
      <c r="H1929" s="34">
        <v>2.1228416000000002E-5</v>
      </c>
      <c r="I1929" s="35">
        <v>6721</v>
      </c>
      <c r="J1929" s="34">
        <v>1.5835400000000001E-5</v>
      </c>
      <c r="K1929" s="35">
        <v>4037</v>
      </c>
      <c r="L1929" s="34">
        <v>5.9663700000000003E-5</v>
      </c>
      <c r="M1929" s="35">
        <v>5403.68</v>
      </c>
      <c r="N1929" s="34">
        <v>2.73943E-5</v>
      </c>
      <c r="O1929" s="35">
        <v>21</v>
      </c>
      <c r="P1929" s="34">
        <v>3.0377799999999999E-5</v>
      </c>
      <c r="Q1929" s="35">
        <v>161</v>
      </c>
      <c r="R1929" s="34">
        <v>7.5556999999999995E-5</v>
      </c>
      <c r="S1929" s="35">
        <v>297</v>
      </c>
      <c r="T1929" s="34">
        <v>8.9820999999999999E-6</v>
      </c>
      <c r="U1929" s="35">
        <v>210.6</v>
      </c>
      <c r="V1929" s="34">
        <v>1.74019E-5</v>
      </c>
      <c r="W1929" s="35">
        <v>5403.68</v>
      </c>
    </row>
    <row r="1930" spans="1:23" ht="14.45" x14ac:dyDescent="0.3">
      <c r="A1930" s="6" t="s">
        <v>31</v>
      </c>
      <c r="B1930" s="6" t="s">
        <v>206</v>
      </c>
      <c r="C1930" s="6" t="s">
        <v>51</v>
      </c>
      <c r="D1930" s="6" t="s">
        <v>42</v>
      </c>
      <c r="E1930" s="6" t="s">
        <v>40</v>
      </c>
      <c r="F1930" s="24" t="str">
        <f>+TabIPW[[#This Row],[WK]]&amp;TabIPW[[#This Row],[PK]]&amp;TabIPW[[#This Row],[GK]]</f>
        <v>260705</v>
      </c>
      <c r="G1930" s="6" t="s">
        <v>1834</v>
      </c>
      <c r="H1930" s="34">
        <v>2.8878352000000003E-5</v>
      </c>
      <c r="I1930" s="35">
        <v>9143</v>
      </c>
      <c r="J1930" s="34">
        <v>2.2056500000000001E-5</v>
      </c>
      <c r="K1930" s="35">
        <v>5623</v>
      </c>
      <c r="L1930" s="34">
        <v>8.1164300000000005E-5</v>
      </c>
      <c r="M1930" s="35">
        <v>7350.97</v>
      </c>
      <c r="N1930" s="34">
        <v>5.0875199999999997E-5</v>
      </c>
      <c r="O1930" s="35">
        <v>39</v>
      </c>
      <c r="P1930" s="34">
        <v>3.9623199999999997E-5</v>
      </c>
      <c r="Q1930" s="35">
        <v>210</v>
      </c>
      <c r="R1930" s="34">
        <v>7.2504199999999996E-5</v>
      </c>
      <c r="S1930" s="35">
        <v>285</v>
      </c>
      <c r="T1930" s="34">
        <v>1.7187999999999999E-5</v>
      </c>
      <c r="U1930" s="35">
        <v>403</v>
      </c>
      <c r="V1930" s="34">
        <v>2.3672900000000002E-5</v>
      </c>
      <c r="W1930" s="35">
        <v>7350.97</v>
      </c>
    </row>
    <row r="1931" spans="1:23" ht="14.45" x14ac:dyDescent="0.3">
      <c r="A1931" s="6" t="s">
        <v>31</v>
      </c>
      <c r="B1931" s="6" t="s">
        <v>206</v>
      </c>
      <c r="C1931" s="6" t="s">
        <v>51</v>
      </c>
      <c r="D1931" s="6" t="s">
        <v>44</v>
      </c>
      <c r="E1931" s="6" t="s">
        <v>36</v>
      </c>
      <c r="F1931" s="24" t="str">
        <f>+TabIPW[[#This Row],[WK]]&amp;TabIPW[[#This Row],[PK]]&amp;TabIPW[[#This Row],[GK]]</f>
        <v>260706</v>
      </c>
      <c r="G1931" s="6" t="s">
        <v>1835</v>
      </c>
      <c r="H1931" s="34">
        <v>1.9946056000000002E-5</v>
      </c>
      <c r="I1931" s="35">
        <v>6315</v>
      </c>
      <c r="J1931" s="34">
        <v>1.4678199999999999E-5</v>
      </c>
      <c r="K1931" s="35">
        <v>3742</v>
      </c>
      <c r="L1931" s="34">
        <v>5.6059600000000001E-5</v>
      </c>
      <c r="M1931" s="35">
        <v>5077.26</v>
      </c>
      <c r="N1931" s="34">
        <v>4.3048199999999999E-5</v>
      </c>
      <c r="O1931" s="35">
        <v>33</v>
      </c>
      <c r="P1931" s="34">
        <v>3.45288E-5</v>
      </c>
      <c r="Q1931" s="35">
        <v>183</v>
      </c>
      <c r="R1931" s="34">
        <v>3.0273700000000001E-5</v>
      </c>
      <c r="S1931" s="35">
        <v>119</v>
      </c>
      <c r="T1931" s="34">
        <v>7.2675999999999997E-6</v>
      </c>
      <c r="U1931" s="35">
        <v>170.4</v>
      </c>
      <c r="V1931" s="34">
        <v>1.6350699999999999E-5</v>
      </c>
      <c r="W1931" s="35">
        <v>5077.26</v>
      </c>
    </row>
    <row r="1932" spans="1:23" ht="14.45" x14ac:dyDescent="0.3">
      <c r="A1932" s="6" t="s">
        <v>31</v>
      </c>
      <c r="B1932" s="6" t="s">
        <v>206</v>
      </c>
      <c r="C1932" s="6" t="s">
        <v>75</v>
      </c>
      <c r="D1932" s="6" t="s">
        <v>33</v>
      </c>
      <c r="E1932" s="6" t="s">
        <v>40</v>
      </c>
      <c r="F1932" s="24" t="str">
        <f>+TabIPW[[#This Row],[WK]]&amp;TabIPW[[#This Row],[PK]]&amp;TabIPW[[#This Row],[GK]]</f>
        <v>260801</v>
      </c>
      <c r="G1932" s="6" t="s">
        <v>1836</v>
      </c>
      <c r="H1932" s="34">
        <v>1.4456544E-5</v>
      </c>
      <c r="I1932" s="35">
        <v>4577</v>
      </c>
      <c r="J1932" s="34">
        <v>1.02575E-5</v>
      </c>
      <c r="K1932" s="35">
        <v>2615</v>
      </c>
      <c r="L1932" s="34">
        <v>4.3814799999999999E-5</v>
      </c>
      <c r="M1932" s="35">
        <v>3968.26</v>
      </c>
      <c r="N1932" s="34">
        <v>3.1307799999999999E-5</v>
      </c>
      <c r="O1932" s="35">
        <v>24</v>
      </c>
      <c r="P1932" s="34">
        <v>2.1887099999999999E-5</v>
      </c>
      <c r="Q1932" s="35">
        <v>116</v>
      </c>
      <c r="R1932" s="34">
        <v>3.3580900000000002E-5</v>
      </c>
      <c r="S1932" s="35">
        <v>132</v>
      </c>
      <c r="T1932" s="34">
        <v>6.4828E-6</v>
      </c>
      <c r="U1932" s="35">
        <v>152</v>
      </c>
      <c r="V1932" s="34">
        <v>1.27793E-5</v>
      </c>
      <c r="W1932" s="35">
        <v>3968.26</v>
      </c>
    </row>
    <row r="1933" spans="1:23" ht="14.45" x14ac:dyDescent="0.3">
      <c r="A1933" s="6" t="s">
        <v>31</v>
      </c>
      <c r="B1933" s="6" t="s">
        <v>206</v>
      </c>
      <c r="C1933" s="6" t="s">
        <v>75</v>
      </c>
      <c r="D1933" s="6" t="s">
        <v>32</v>
      </c>
      <c r="E1933" s="6" t="s">
        <v>36</v>
      </c>
      <c r="F1933" s="24" t="str">
        <f>+TabIPW[[#This Row],[WK]]&amp;TabIPW[[#This Row],[PK]]&amp;TabIPW[[#This Row],[GK]]</f>
        <v>260802</v>
      </c>
      <c r="G1933" s="6" t="s">
        <v>1837</v>
      </c>
      <c r="H1933" s="34">
        <v>1.3527944E-5</v>
      </c>
      <c r="I1933" s="35">
        <v>4283</v>
      </c>
      <c r="J1933" s="34">
        <v>1.00221E-5</v>
      </c>
      <c r="K1933" s="35">
        <v>2555</v>
      </c>
      <c r="L1933" s="34">
        <v>4.1000400000000001E-5</v>
      </c>
      <c r="M1933" s="35">
        <v>3713.36</v>
      </c>
      <c r="N1933" s="34">
        <v>2.6089799999999999E-5</v>
      </c>
      <c r="O1933" s="35">
        <v>20</v>
      </c>
      <c r="P1933" s="34">
        <v>2.4528700000000001E-5</v>
      </c>
      <c r="Q1933" s="35">
        <v>130</v>
      </c>
      <c r="R1933" s="34">
        <v>3.6888099999999997E-5</v>
      </c>
      <c r="S1933" s="35">
        <v>145</v>
      </c>
      <c r="T1933" s="34">
        <v>9.8393999999999993E-6</v>
      </c>
      <c r="U1933" s="35">
        <v>230.7</v>
      </c>
      <c r="V1933" s="34">
        <v>1.1958400000000001E-5</v>
      </c>
      <c r="W1933" s="35">
        <v>3713.36</v>
      </c>
    </row>
    <row r="1934" spans="1:23" ht="14.45" x14ac:dyDescent="0.3">
      <c r="A1934" s="6" t="s">
        <v>31</v>
      </c>
      <c r="B1934" s="6" t="s">
        <v>206</v>
      </c>
      <c r="C1934" s="6" t="s">
        <v>75</v>
      </c>
      <c r="D1934" s="6" t="s">
        <v>37</v>
      </c>
      <c r="E1934" s="6" t="s">
        <v>36</v>
      </c>
      <c r="F1934" s="24" t="str">
        <f>+TabIPW[[#This Row],[WK]]&amp;TabIPW[[#This Row],[PK]]&amp;TabIPW[[#This Row],[GK]]</f>
        <v>260803</v>
      </c>
      <c r="G1934" s="6" t="s">
        <v>1838</v>
      </c>
      <c r="H1934" s="34">
        <v>1.3932231999999999E-5</v>
      </c>
      <c r="I1934" s="35">
        <v>4411</v>
      </c>
      <c r="J1934" s="34">
        <v>1.01516E-5</v>
      </c>
      <c r="K1934" s="35">
        <v>2588</v>
      </c>
      <c r="L1934" s="34">
        <v>4.2225699999999998E-5</v>
      </c>
      <c r="M1934" s="35">
        <v>3824.34</v>
      </c>
      <c r="N1934" s="34">
        <v>4.1743699999999998E-5</v>
      </c>
      <c r="O1934" s="35">
        <v>32</v>
      </c>
      <c r="P1934" s="34">
        <v>2.0943700000000001E-5</v>
      </c>
      <c r="Q1934" s="35">
        <v>111</v>
      </c>
      <c r="R1934" s="34">
        <v>2.2387200000000001E-5</v>
      </c>
      <c r="S1934" s="35">
        <v>88</v>
      </c>
      <c r="T1934" s="34">
        <v>6.8580999999999996E-6</v>
      </c>
      <c r="U1934" s="35">
        <v>160.80000000000001</v>
      </c>
      <c r="V1934" s="34">
        <v>1.23158E-5</v>
      </c>
      <c r="W1934" s="35">
        <v>3824.34</v>
      </c>
    </row>
    <row r="1935" spans="1:23" ht="14.45" x14ac:dyDescent="0.3">
      <c r="A1935" s="6" t="s">
        <v>31</v>
      </c>
      <c r="B1935" s="6" t="s">
        <v>206</v>
      </c>
      <c r="C1935" s="6" t="s">
        <v>75</v>
      </c>
      <c r="D1935" s="6" t="s">
        <v>39</v>
      </c>
      <c r="E1935" s="6" t="s">
        <v>40</v>
      </c>
      <c r="F1935" s="24" t="str">
        <f>+TabIPW[[#This Row],[WK]]&amp;TabIPW[[#This Row],[PK]]&amp;TabIPW[[#This Row],[GK]]</f>
        <v>260804</v>
      </c>
      <c r="G1935" s="6" t="s">
        <v>1839</v>
      </c>
      <c r="H1935" s="34">
        <v>6.0769927999999999E-5</v>
      </c>
      <c r="I1935" s="35">
        <v>19240</v>
      </c>
      <c r="J1935" s="34">
        <v>4.51408E-5</v>
      </c>
      <c r="K1935" s="35">
        <v>11508</v>
      </c>
      <c r="L1935" s="34">
        <v>1.841809E-4</v>
      </c>
      <c r="M1935" s="35">
        <v>16681.080000000002</v>
      </c>
      <c r="N1935" s="34">
        <v>1.6958389999999999E-4</v>
      </c>
      <c r="O1935" s="35">
        <v>130</v>
      </c>
      <c r="P1935" s="34">
        <v>1.4094549999999999E-4</v>
      </c>
      <c r="Q1935" s="35">
        <v>747</v>
      </c>
      <c r="R1935" s="34">
        <v>8.0136199999999993E-5</v>
      </c>
      <c r="S1935" s="35">
        <v>315</v>
      </c>
      <c r="T1935" s="34">
        <v>5.7739699999999999E-5</v>
      </c>
      <c r="U1935" s="35">
        <v>1353.8</v>
      </c>
      <c r="V1935" s="34">
        <v>5.3719399999999999E-5</v>
      </c>
      <c r="W1935" s="35">
        <v>16681.080000000002</v>
      </c>
    </row>
    <row r="1936" spans="1:23" ht="14.45" x14ac:dyDescent="0.3">
      <c r="A1936" s="6" t="s">
        <v>31</v>
      </c>
      <c r="B1936" s="6" t="s">
        <v>206</v>
      </c>
      <c r="C1936" s="6" t="s">
        <v>75</v>
      </c>
      <c r="D1936" s="6" t="s">
        <v>42</v>
      </c>
      <c r="E1936" s="6" t="s">
        <v>36</v>
      </c>
      <c r="F1936" s="24" t="str">
        <f>+TabIPW[[#This Row],[WK]]&amp;TabIPW[[#This Row],[PK]]&amp;TabIPW[[#This Row],[GK]]</f>
        <v>260805</v>
      </c>
      <c r="G1936" s="6" t="s">
        <v>1840</v>
      </c>
      <c r="H1936" s="34">
        <v>1.3354224000000001E-5</v>
      </c>
      <c r="I1936" s="35">
        <v>4228</v>
      </c>
      <c r="J1936" s="34">
        <v>9.7201000000000003E-6</v>
      </c>
      <c r="K1936" s="35">
        <v>2478</v>
      </c>
      <c r="L1936" s="34">
        <v>4.0473899999999999E-5</v>
      </c>
      <c r="M1936" s="35">
        <v>3665.68</v>
      </c>
      <c r="N1936" s="34">
        <v>1.43494E-5</v>
      </c>
      <c r="O1936" s="35">
        <v>11</v>
      </c>
      <c r="P1936" s="34">
        <v>1.35851E-5</v>
      </c>
      <c r="Q1936" s="35">
        <v>72</v>
      </c>
      <c r="R1936" s="34">
        <v>1.09392E-5</v>
      </c>
      <c r="S1936" s="35">
        <v>43</v>
      </c>
      <c r="T1936" s="34">
        <v>1.0167799999999999E-5</v>
      </c>
      <c r="U1936" s="35">
        <v>238.4</v>
      </c>
      <c r="V1936" s="34">
        <v>1.1804899999999999E-5</v>
      </c>
      <c r="W1936" s="35">
        <v>3665.68</v>
      </c>
    </row>
    <row r="1937" spans="1:23" ht="14.45" x14ac:dyDescent="0.3">
      <c r="A1937" s="6" t="s">
        <v>31</v>
      </c>
      <c r="B1937" s="6" t="s">
        <v>206</v>
      </c>
      <c r="C1937" s="6" t="s">
        <v>77</v>
      </c>
      <c r="D1937" s="6" t="s">
        <v>33</v>
      </c>
      <c r="E1937" s="6" t="s">
        <v>34</v>
      </c>
      <c r="F1937" s="24" t="str">
        <f>+TabIPW[[#This Row],[WK]]&amp;TabIPW[[#This Row],[PK]]&amp;TabIPW[[#This Row],[GK]]</f>
        <v>260901</v>
      </c>
      <c r="G1937" s="6" t="s">
        <v>1841</v>
      </c>
      <c r="H1937" s="34">
        <v>6.7191200000000001E-5</v>
      </c>
      <c r="I1937" s="35">
        <v>21273</v>
      </c>
      <c r="J1937" s="34">
        <v>5.0699099999999997E-5</v>
      </c>
      <c r="K1937" s="35">
        <v>12925</v>
      </c>
      <c r="L1937" s="34">
        <v>2.0857499999999999E-4</v>
      </c>
      <c r="M1937" s="35">
        <v>18890.419999999998</v>
      </c>
      <c r="N1937" s="34">
        <v>1.721928E-4</v>
      </c>
      <c r="O1937" s="35">
        <v>132</v>
      </c>
      <c r="P1937" s="34">
        <v>1.449078E-4</v>
      </c>
      <c r="Q1937" s="35">
        <v>768</v>
      </c>
      <c r="R1937" s="34">
        <v>8.2680200000000002E-5</v>
      </c>
      <c r="S1937" s="35">
        <v>325</v>
      </c>
      <c r="T1937" s="34">
        <v>7.5486400000000003E-5</v>
      </c>
      <c r="U1937" s="35">
        <v>1769.8999999999999</v>
      </c>
      <c r="V1937" s="34">
        <v>6.0834400000000002E-5</v>
      </c>
      <c r="W1937" s="35">
        <v>18890.419999999998</v>
      </c>
    </row>
    <row r="1938" spans="1:23" ht="14.45" x14ac:dyDescent="0.3">
      <c r="A1938" s="6" t="s">
        <v>31</v>
      </c>
      <c r="B1938" s="6" t="s">
        <v>206</v>
      </c>
      <c r="C1938" s="6" t="s">
        <v>77</v>
      </c>
      <c r="D1938" s="6" t="s">
        <v>32</v>
      </c>
      <c r="E1938" s="6" t="s">
        <v>36</v>
      </c>
      <c r="F1938" s="24" t="str">
        <f>+TabIPW[[#This Row],[WK]]&amp;TabIPW[[#This Row],[PK]]&amp;TabIPW[[#This Row],[GK]]</f>
        <v>260902</v>
      </c>
      <c r="G1938" s="6" t="s">
        <v>1842</v>
      </c>
      <c r="H1938" s="34">
        <v>2.5770367999999999E-5</v>
      </c>
      <c r="I1938" s="35">
        <v>8159</v>
      </c>
      <c r="J1938" s="34">
        <v>1.93225E-5</v>
      </c>
      <c r="K1938" s="35">
        <v>4926</v>
      </c>
      <c r="L1938" s="34">
        <v>7.9996399999999999E-5</v>
      </c>
      <c r="M1938" s="35">
        <v>7245.19</v>
      </c>
      <c r="N1938" s="34">
        <v>8.0878500000000002E-5</v>
      </c>
      <c r="O1938" s="35">
        <v>62</v>
      </c>
      <c r="P1938" s="34">
        <v>5.5095200000000001E-5</v>
      </c>
      <c r="Q1938" s="35">
        <v>292</v>
      </c>
      <c r="R1938" s="34">
        <v>4.3248099999999997E-5</v>
      </c>
      <c r="S1938" s="35">
        <v>170</v>
      </c>
      <c r="T1938" s="34">
        <v>1.2585999999999999E-5</v>
      </c>
      <c r="U1938" s="35">
        <v>295.09999999999997</v>
      </c>
      <c r="V1938" s="34">
        <v>2.33323E-5</v>
      </c>
      <c r="W1938" s="35">
        <v>7245.19</v>
      </c>
    </row>
    <row r="1939" spans="1:23" ht="14.45" x14ac:dyDescent="0.3">
      <c r="A1939" s="6" t="s">
        <v>31</v>
      </c>
      <c r="B1939" s="6" t="s">
        <v>206</v>
      </c>
      <c r="C1939" s="6" t="s">
        <v>77</v>
      </c>
      <c r="D1939" s="6" t="s">
        <v>37</v>
      </c>
      <c r="E1939" s="6" t="s">
        <v>40</v>
      </c>
      <c r="F1939" s="24" t="str">
        <f>+TabIPW[[#This Row],[WK]]&amp;TabIPW[[#This Row],[PK]]&amp;TabIPW[[#This Row],[GK]]</f>
        <v>260903</v>
      </c>
      <c r="G1939" s="6" t="s">
        <v>1843</v>
      </c>
      <c r="H1939" s="34">
        <v>2.3578352E-5</v>
      </c>
      <c r="I1939" s="35">
        <v>7465</v>
      </c>
      <c r="J1939" s="34">
        <v>1.7788800000000002E-5</v>
      </c>
      <c r="K1939" s="35">
        <v>4535</v>
      </c>
      <c r="L1939" s="34">
        <v>7.3191900000000006E-5</v>
      </c>
      <c r="M1939" s="35">
        <v>6628.92</v>
      </c>
      <c r="N1939" s="34">
        <v>6.2615599999999997E-5</v>
      </c>
      <c r="O1939" s="35">
        <v>48</v>
      </c>
      <c r="P1939" s="34">
        <v>5.5095200000000001E-5</v>
      </c>
      <c r="Q1939" s="35">
        <v>292</v>
      </c>
      <c r="R1939" s="34">
        <v>7.3267400000000003E-5</v>
      </c>
      <c r="S1939" s="35">
        <v>288</v>
      </c>
      <c r="T1939" s="34">
        <v>7.7665999999999995E-6</v>
      </c>
      <c r="U1939" s="35">
        <v>182.10000000000002</v>
      </c>
      <c r="V1939" s="34">
        <v>2.1347599999999999E-5</v>
      </c>
      <c r="W1939" s="35">
        <v>6628.92</v>
      </c>
    </row>
    <row r="1940" spans="1:23" ht="14.45" x14ac:dyDescent="0.3">
      <c r="A1940" s="6" t="s">
        <v>31</v>
      </c>
      <c r="B1940" s="6" t="s">
        <v>206</v>
      </c>
      <c r="C1940" s="6" t="s">
        <v>77</v>
      </c>
      <c r="D1940" s="6" t="s">
        <v>39</v>
      </c>
      <c r="E1940" s="6" t="s">
        <v>40</v>
      </c>
      <c r="F1940" s="24" t="str">
        <f>+TabIPW[[#This Row],[WK]]&amp;TabIPW[[#This Row],[PK]]&amp;TabIPW[[#This Row],[GK]]</f>
        <v>260904</v>
      </c>
      <c r="G1940" s="6" t="s">
        <v>1844</v>
      </c>
      <c r="H1940" s="34">
        <v>1.963968E-5</v>
      </c>
      <c r="I1940" s="35">
        <v>6218</v>
      </c>
      <c r="J1940" s="34">
        <v>1.47959E-5</v>
      </c>
      <c r="K1940" s="35">
        <v>3772</v>
      </c>
      <c r="L1940" s="34">
        <v>6.0965499999999998E-5</v>
      </c>
      <c r="M1940" s="35">
        <v>5521.58</v>
      </c>
      <c r="N1940" s="34">
        <v>4.6961700000000001E-5</v>
      </c>
      <c r="O1940" s="35">
        <v>36</v>
      </c>
      <c r="P1940" s="34">
        <v>3.79251E-5</v>
      </c>
      <c r="Q1940" s="35">
        <v>201</v>
      </c>
      <c r="R1940" s="34">
        <v>4.4520100000000001E-5</v>
      </c>
      <c r="S1940" s="35">
        <v>175</v>
      </c>
      <c r="T1940" s="34">
        <v>8.5897000000000001E-6</v>
      </c>
      <c r="U1940" s="35">
        <v>201.39999999999998</v>
      </c>
      <c r="V1940" s="34">
        <v>1.7781599999999999E-5</v>
      </c>
      <c r="W1940" s="35">
        <v>5521.58</v>
      </c>
    </row>
    <row r="1941" spans="1:23" ht="14.45" x14ac:dyDescent="0.3">
      <c r="A1941" s="6" t="s">
        <v>31</v>
      </c>
      <c r="B1941" s="6" t="s">
        <v>206</v>
      </c>
      <c r="C1941" s="6" t="s">
        <v>77</v>
      </c>
      <c r="D1941" s="6" t="s">
        <v>42</v>
      </c>
      <c r="E1941" s="6" t="s">
        <v>36</v>
      </c>
      <c r="F1941" s="24" t="str">
        <f>+TabIPW[[#This Row],[WK]]&amp;TabIPW[[#This Row],[PK]]&amp;TabIPW[[#This Row],[GK]]</f>
        <v>260905</v>
      </c>
      <c r="G1941" s="6" t="s">
        <v>1845</v>
      </c>
      <c r="H1941" s="34">
        <v>2.2551832000000001E-5</v>
      </c>
      <c r="I1941" s="35">
        <v>7140</v>
      </c>
      <c r="J1941" s="34">
        <v>1.6690499999999999E-5</v>
      </c>
      <c r="K1941" s="35">
        <v>4255</v>
      </c>
      <c r="L1941" s="34">
        <v>7.0005400000000006E-5</v>
      </c>
      <c r="M1941" s="35">
        <v>6340.32</v>
      </c>
      <c r="N1941" s="34">
        <v>5.2179599999999998E-5</v>
      </c>
      <c r="O1941" s="35">
        <v>40</v>
      </c>
      <c r="P1941" s="34">
        <v>3.8491100000000002E-5</v>
      </c>
      <c r="Q1941" s="35">
        <v>204</v>
      </c>
      <c r="R1941" s="34">
        <v>7.3267400000000003E-5</v>
      </c>
      <c r="S1941" s="35">
        <v>288</v>
      </c>
      <c r="T1941" s="34">
        <v>1.92778E-5</v>
      </c>
      <c r="U1941" s="35">
        <v>452</v>
      </c>
      <c r="V1941" s="34">
        <v>2.0418300000000001E-5</v>
      </c>
      <c r="W1941" s="35">
        <v>6340.32</v>
      </c>
    </row>
    <row r="1942" spans="1:23" ht="14.45" x14ac:dyDescent="0.3">
      <c r="A1942" s="6" t="s">
        <v>31</v>
      </c>
      <c r="B1942" s="6" t="s">
        <v>206</v>
      </c>
      <c r="C1942" s="6" t="s">
        <v>77</v>
      </c>
      <c r="D1942" s="6" t="s">
        <v>44</v>
      </c>
      <c r="E1942" s="6" t="s">
        <v>36</v>
      </c>
      <c r="F1942" s="24" t="str">
        <f>+TabIPW[[#This Row],[WK]]&amp;TabIPW[[#This Row],[PK]]&amp;TabIPW[[#This Row],[GK]]</f>
        <v>260906</v>
      </c>
      <c r="G1942" s="6" t="s">
        <v>1846</v>
      </c>
      <c r="H1942" s="34">
        <v>1.9222752E-5</v>
      </c>
      <c r="I1942" s="35">
        <v>6086</v>
      </c>
      <c r="J1942" s="34">
        <v>1.4364399999999999E-5</v>
      </c>
      <c r="K1942" s="35">
        <v>3662</v>
      </c>
      <c r="L1942" s="34">
        <v>5.9671299999999999E-5</v>
      </c>
      <c r="M1942" s="35">
        <v>5404.37</v>
      </c>
      <c r="N1942" s="34">
        <v>4.0439199999999997E-5</v>
      </c>
      <c r="O1942" s="35">
        <v>31</v>
      </c>
      <c r="P1942" s="34">
        <v>2.7924900000000001E-5</v>
      </c>
      <c r="Q1942" s="35">
        <v>148</v>
      </c>
      <c r="R1942" s="34">
        <v>3.6124899999999997E-5</v>
      </c>
      <c r="S1942" s="35">
        <v>142</v>
      </c>
      <c r="T1942" s="34">
        <v>7.2164000000000001E-6</v>
      </c>
      <c r="U1942" s="35">
        <v>169.2</v>
      </c>
      <c r="V1942" s="34">
        <v>1.7404100000000002E-5</v>
      </c>
      <c r="W1942" s="35">
        <v>5404.37</v>
      </c>
    </row>
    <row r="1943" spans="1:23" ht="14.45" x14ac:dyDescent="0.3">
      <c r="A1943" s="6" t="s">
        <v>31</v>
      </c>
      <c r="B1943" s="6" t="s">
        <v>206</v>
      </c>
      <c r="C1943" s="6" t="s">
        <v>77</v>
      </c>
      <c r="D1943" s="6" t="s">
        <v>51</v>
      </c>
      <c r="E1943" s="6" t="s">
        <v>36</v>
      </c>
      <c r="F1943" s="24" t="str">
        <f>+TabIPW[[#This Row],[WK]]&amp;TabIPW[[#This Row],[PK]]&amp;TabIPW[[#This Row],[GK]]</f>
        <v>260907</v>
      </c>
      <c r="G1943" s="6" t="s">
        <v>1847</v>
      </c>
      <c r="H1943" s="34">
        <v>2.5416608000000002E-5</v>
      </c>
      <c r="I1943" s="35">
        <v>8047</v>
      </c>
      <c r="J1943" s="34">
        <v>1.87969E-5</v>
      </c>
      <c r="K1943" s="35">
        <v>4792</v>
      </c>
      <c r="L1943" s="34">
        <v>7.8898299999999996E-5</v>
      </c>
      <c r="M1943" s="35">
        <v>7145.74</v>
      </c>
      <c r="N1943" s="34">
        <v>6.1311100000000003E-5</v>
      </c>
      <c r="O1943" s="35">
        <v>47</v>
      </c>
      <c r="P1943" s="34">
        <v>4.6981799999999998E-5</v>
      </c>
      <c r="Q1943" s="35">
        <v>249</v>
      </c>
      <c r="R1943" s="34">
        <v>7.8355400000000005E-5</v>
      </c>
      <c r="S1943" s="35">
        <v>308</v>
      </c>
      <c r="T1943" s="34">
        <v>1.1387599999999999E-5</v>
      </c>
      <c r="U1943" s="35">
        <v>267</v>
      </c>
      <c r="V1943" s="34">
        <v>2.3011999999999999E-5</v>
      </c>
      <c r="W1943" s="35">
        <v>7145.74</v>
      </c>
    </row>
    <row r="1944" spans="1:23" ht="14.45" x14ac:dyDescent="0.3">
      <c r="A1944" s="6" t="s">
        <v>31</v>
      </c>
      <c r="B1944" s="6" t="s">
        <v>206</v>
      </c>
      <c r="C1944" s="6" t="s">
        <v>77</v>
      </c>
      <c r="D1944" s="6" t="s">
        <v>75</v>
      </c>
      <c r="E1944" s="6" t="s">
        <v>36</v>
      </c>
      <c r="F1944" s="24" t="str">
        <f>+TabIPW[[#This Row],[WK]]&amp;TabIPW[[#This Row],[PK]]&amp;TabIPW[[#This Row],[GK]]</f>
        <v>260908</v>
      </c>
      <c r="G1944" s="6" t="s">
        <v>1848</v>
      </c>
      <c r="H1944" s="34">
        <v>1.0833728000000001E-5</v>
      </c>
      <c r="I1944" s="35">
        <v>3430</v>
      </c>
      <c r="J1944" s="34">
        <v>8.1393000000000002E-6</v>
      </c>
      <c r="K1944" s="35">
        <v>2075</v>
      </c>
      <c r="L1944" s="34">
        <v>3.3630000000000002E-5</v>
      </c>
      <c r="M1944" s="35">
        <v>3045.84</v>
      </c>
      <c r="N1944" s="34">
        <v>3.0003300000000001E-5</v>
      </c>
      <c r="O1944" s="35">
        <v>23</v>
      </c>
      <c r="P1944" s="34">
        <v>1.8113499999999999E-5</v>
      </c>
      <c r="Q1944" s="35">
        <v>96</v>
      </c>
      <c r="R1944" s="34">
        <v>2.4676900000000001E-5</v>
      </c>
      <c r="S1944" s="35">
        <v>97</v>
      </c>
      <c r="T1944" s="34">
        <v>4.3887E-6</v>
      </c>
      <c r="U1944" s="35">
        <v>102.9</v>
      </c>
      <c r="V1944" s="34">
        <v>9.8088E-6</v>
      </c>
      <c r="W1944" s="35">
        <v>3045.84</v>
      </c>
    </row>
    <row r="1945" spans="1:23" ht="14.45" x14ac:dyDescent="0.3">
      <c r="A1945" s="6" t="s">
        <v>31</v>
      </c>
      <c r="B1945" s="6" t="s">
        <v>206</v>
      </c>
      <c r="C1945" s="6" t="s">
        <v>77</v>
      </c>
      <c r="D1945" s="6" t="s">
        <v>77</v>
      </c>
      <c r="E1945" s="6" t="s">
        <v>40</v>
      </c>
      <c r="F1945" s="24" t="str">
        <f>+TabIPW[[#This Row],[WK]]&amp;TabIPW[[#This Row],[PK]]&amp;TabIPW[[#This Row],[GK]]</f>
        <v>260909</v>
      </c>
      <c r="G1945" s="6" t="s">
        <v>1849</v>
      </c>
      <c r="H1945" s="34">
        <v>1.2653032E-5</v>
      </c>
      <c r="I1945" s="35">
        <v>4006</v>
      </c>
      <c r="J1945" s="34">
        <v>9.3788000000000007E-6</v>
      </c>
      <c r="K1945" s="35">
        <v>2391</v>
      </c>
      <c r="L1945" s="34">
        <v>3.9277599999999998E-5</v>
      </c>
      <c r="M1945" s="35">
        <v>3557.33</v>
      </c>
      <c r="N1945" s="34">
        <v>2.86988E-5</v>
      </c>
      <c r="O1945" s="35">
        <v>22</v>
      </c>
      <c r="P1945" s="34">
        <v>1.88682E-5</v>
      </c>
      <c r="Q1945" s="35">
        <v>100</v>
      </c>
      <c r="R1945" s="34">
        <v>3.6633700000000001E-5</v>
      </c>
      <c r="S1945" s="35">
        <v>144</v>
      </c>
      <c r="T1945" s="34">
        <v>6.9860999999999999E-6</v>
      </c>
      <c r="U1945" s="35">
        <v>163.80000000000001</v>
      </c>
      <c r="V1945" s="34">
        <v>1.1456E-5</v>
      </c>
      <c r="W1945" s="35">
        <v>3557.33</v>
      </c>
    </row>
    <row r="1946" spans="1:23" ht="14.45" x14ac:dyDescent="0.3">
      <c r="A1946" s="6" t="s">
        <v>31</v>
      </c>
      <c r="B1946" s="6" t="s">
        <v>206</v>
      </c>
      <c r="C1946" s="6" t="s">
        <v>90</v>
      </c>
      <c r="D1946" s="6" t="s">
        <v>33</v>
      </c>
      <c r="E1946" s="6" t="s">
        <v>34</v>
      </c>
      <c r="F1946" s="24" t="str">
        <f>+TabIPW[[#This Row],[WK]]&amp;TabIPW[[#This Row],[PK]]&amp;TabIPW[[#This Row],[GK]]</f>
        <v>261001</v>
      </c>
      <c r="G1946" s="6" t="s">
        <v>1850</v>
      </c>
      <c r="H1946" s="34">
        <v>1.3020683200000002E-4</v>
      </c>
      <c r="I1946" s="35">
        <v>41224</v>
      </c>
      <c r="J1946" s="34">
        <v>9.3823699999999994E-5</v>
      </c>
      <c r="K1946" s="35">
        <v>23919</v>
      </c>
      <c r="L1946" s="34">
        <v>3.8734700000000002E-4</v>
      </c>
      <c r="M1946" s="35">
        <v>35081.620000000003</v>
      </c>
      <c r="N1946" s="34">
        <v>2.2828599999999999E-4</v>
      </c>
      <c r="O1946" s="35">
        <v>175</v>
      </c>
      <c r="P1946" s="34">
        <v>2.4056960000000001E-4</v>
      </c>
      <c r="Q1946" s="35">
        <v>1275</v>
      </c>
      <c r="R1946" s="34">
        <v>2.554182E-4</v>
      </c>
      <c r="S1946" s="35">
        <v>1004</v>
      </c>
      <c r="T1946" s="34">
        <v>1.3764889999999999E-4</v>
      </c>
      <c r="U1946" s="35">
        <v>3227.4</v>
      </c>
      <c r="V1946" s="34">
        <v>1.129762E-4</v>
      </c>
      <c r="W1946" s="35">
        <v>35081.620000000003</v>
      </c>
    </row>
    <row r="1947" spans="1:23" ht="14.45" x14ac:dyDescent="0.3">
      <c r="A1947" s="6" t="s">
        <v>31</v>
      </c>
      <c r="B1947" s="6" t="s">
        <v>206</v>
      </c>
      <c r="C1947" s="6" t="s">
        <v>90</v>
      </c>
      <c r="D1947" s="6" t="s">
        <v>32</v>
      </c>
      <c r="E1947" s="6" t="s">
        <v>36</v>
      </c>
      <c r="F1947" s="24" t="str">
        <f>+TabIPW[[#This Row],[WK]]&amp;TabIPW[[#This Row],[PK]]&amp;TabIPW[[#This Row],[GK]]</f>
        <v>261002</v>
      </c>
      <c r="G1947" s="6" t="s">
        <v>1851</v>
      </c>
      <c r="H1947" s="34">
        <v>2.3515184000000001E-5</v>
      </c>
      <c r="I1947" s="35">
        <v>7445</v>
      </c>
      <c r="J1947" s="34">
        <v>1.8126099999999999E-5</v>
      </c>
      <c r="K1947" s="35">
        <v>4621</v>
      </c>
      <c r="L1947" s="34">
        <v>6.9954400000000002E-5</v>
      </c>
      <c r="M1947" s="35">
        <v>6335.7</v>
      </c>
      <c r="N1947" s="34">
        <v>4.3048199999999999E-5</v>
      </c>
      <c r="O1947" s="35">
        <v>33</v>
      </c>
      <c r="P1947" s="34">
        <v>3.1132500000000001E-5</v>
      </c>
      <c r="Q1947" s="35">
        <v>165</v>
      </c>
      <c r="R1947" s="34">
        <v>8.6496199999999994E-5</v>
      </c>
      <c r="S1947" s="35">
        <v>340</v>
      </c>
      <c r="T1947" s="34">
        <v>1.49915E-5</v>
      </c>
      <c r="U1947" s="35">
        <v>351.5</v>
      </c>
      <c r="V1947" s="34">
        <v>2.0403399999999998E-5</v>
      </c>
      <c r="W1947" s="35">
        <v>6335.7</v>
      </c>
    </row>
    <row r="1948" spans="1:23" ht="14.45" x14ac:dyDescent="0.3">
      <c r="A1948" s="6" t="s">
        <v>31</v>
      </c>
      <c r="B1948" s="6" t="s">
        <v>206</v>
      </c>
      <c r="C1948" s="6" t="s">
        <v>90</v>
      </c>
      <c r="D1948" s="6" t="s">
        <v>37</v>
      </c>
      <c r="E1948" s="6" t="s">
        <v>36</v>
      </c>
      <c r="F1948" s="24" t="str">
        <f>+TabIPW[[#This Row],[WK]]&amp;TabIPW[[#This Row],[PK]]&amp;TabIPW[[#This Row],[GK]]</f>
        <v>261003</v>
      </c>
      <c r="G1948" s="6" t="s">
        <v>1852</v>
      </c>
      <c r="H1948" s="34">
        <v>1.5157736000000001E-5</v>
      </c>
      <c r="I1948" s="35">
        <v>4799</v>
      </c>
      <c r="J1948" s="34">
        <v>1.20932E-5</v>
      </c>
      <c r="K1948" s="35">
        <v>3083</v>
      </c>
      <c r="L1948" s="34">
        <v>4.5092200000000002E-5</v>
      </c>
      <c r="M1948" s="35">
        <v>4083.95</v>
      </c>
      <c r="N1948" s="34">
        <v>3.0003300000000001E-5</v>
      </c>
      <c r="O1948" s="35">
        <v>23</v>
      </c>
      <c r="P1948" s="34">
        <v>3.0566499999999999E-5</v>
      </c>
      <c r="Q1948" s="35">
        <v>162</v>
      </c>
      <c r="R1948" s="34">
        <v>4.2230500000000002E-5</v>
      </c>
      <c r="S1948" s="35">
        <v>166</v>
      </c>
      <c r="T1948" s="34">
        <v>1.0214700000000001E-5</v>
      </c>
      <c r="U1948" s="35">
        <v>239.5</v>
      </c>
      <c r="V1948" s="34">
        <v>1.31519E-5</v>
      </c>
      <c r="W1948" s="35">
        <v>4083.95</v>
      </c>
    </row>
    <row r="1949" spans="1:23" ht="14.45" x14ac:dyDescent="0.3">
      <c r="A1949" s="6" t="s">
        <v>31</v>
      </c>
      <c r="B1949" s="6" t="s">
        <v>206</v>
      </c>
      <c r="C1949" s="6" t="s">
        <v>90</v>
      </c>
      <c r="D1949" s="6" t="s">
        <v>39</v>
      </c>
      <c r="E1949" s="6" t="s">
        <v>36</v>
      </c>
      <c r="F1949" s="24" t="str">
        <f>+TabIPW[[#This Row],[WK]]&amp;TabIPW[[#This Row],[PK]]&amp;TabIPW[[#This Row],[GK]]</f>
        <v>261004</v>
      </c>
      <c r="G1949" s="6" t="s">
        <v>1853</v>
      </c>
      <c r="H1949" s="34">
        <v>1.7371864E-5</v>
      </c>
      <c r="I1949" s="35">
        <v>5500</v>
      </c>
      <c r="J1949" s="34">
        <v>1.29994E-5</v>
      </c>
      <c r="K1949" s="35">
        <v>3314</v>
      </c>
      <c r="L1949" s="34">
        <v>5.1678799999999997E-5</v>
      </c>
      <c r="M1949" s="35">
        <v>4680.5</v>
      </c>
      <c r="N1949" s="34">
        <v>4.8266200000000002E-5</v>
      </c>
      <c r="O1949" s="35">
        <v>37</v>
      </c>
      <c r="P1949" s="34">
        <v>4.3396899999999998E-5</v>
      </c>
      <c r="Q1949" s="35">
        <v>230</v>
      </c>
      <c r="R1949" s="34">
        <v>5.39329E-5</v>
      </c>
      <c r="S1949" s="35">
        <v>212</v>
      </c>
      <c r="T1949" s="34">
        <v>1.06711E-5</v>
      </c>
      <c r="U1949" s="35">
        <v>250.2</v>
      </c>
      <c r="V1949" s="34">
        <v>1.5073E-5</v>
      </c>
      <c r="W1949" s="35">
        <v>4680.5</v>
      </c>
    </row>
    <row r="1950" spans="1:23" ht="14.45" x14ac:dyDescent="0.3">
      <c r="A1950" s="6" t="s">
        <v>31</v>
      </c>
      <c r="B1950" s="6" t="s">
        <v>206</v>
      </c>
      <c r="C1950" s="6" t="s">
        <v>90</v>
      </c>
      <c r="D1950" s="6" t="s">
        <v>42</v>
      </c>
      <c r="E1950" s="6" t="s">
        <v>40</v>
      </c>
      <c r="F1950" s="24" t="str">
        <f>+TabIPW[[#This Row],[WK]]&amp;TabIPW[[#This Row],[PK]]&amp;TabIPW[[#This Row],[GK]]</f>
        <v>261005</v>
      </c>
      <c r="G1950" s="6" t="s">
        <v>1854</v>
      </c>
      <c r="H1950" s="34">
        <v>2.8853080000000002E-5</v>
      </c>
      <c r="I1950" s="35">
        <v>9135</v>
      </c>
      <c r="J1950" s="34">
        <v>2.15662E-5</v>
      </c>
      <c r="K1950" s="35">
        <v>5498</v>
      </c>
      <c r="L1950" s="34">
        <v>8.5833899999999998E-5</v>
      </c>
      <c r="M1950" s="35">
        <v>7773.89</v>
      </c>
      <c r="N1950" s="34">
        <v>4.5657200000000001E-5</v>
      </c>
      <c r="O1950" s="35">
        <v>35</v>
      </c>
      <c r="P1950" s="34">
        <v>5.2453600000000002E-5</v>
      </c>
      <c r="Q1950" s="35">
        <v>278</v>
      </c>
      <c r="R1950" s="34">
        <v>5.39329E-5</v>
      </c>
      <c r="S1950" s="35">
        <v>212</v>
      </c>
      <c r="T1950" s="34">
        <v>2.1917899999999999E-5</v>
      </c>
      <c r="U1950" s="35">
        <v>513.9</v>
      </c>
      <c r="V1950" s="34">
        <v>2.50349E-5</v>
      </c>
      <c r="W1950" s="35">
        <v>7773.89</v>
      </c>
    </row>
    <row r="1951" spans="1:23" ht="14.45" x14ac:dyDescent="0.3">
      <c r="A1951" s="6" t="s">
        <v>31</v>
      </c>
      <c r="B1951" s="6" t="s">
        <v>206</v>
      </c>
      <c r="C1951" s="6" t="s">
        <v>92</v>
      </c>
      <c r="D1951" s="6" t="s">
        <v>33</v>
      </c>
      <c r="E1951" s="6" t="s">
        <v>34</v>
      </c>
      <c r="F1951" s="24" t="str">
        <f>+TabIPW[[#This Row],[WK]]&amp;TabIPW[[#This Row],[PK]]&amp;TabIPW[[#This Row],[GK]]</f>
        <v>261101</v>
      </c>
      <c r="G1951" s="6" t="s">
        <v>1855</v>
      </c>
      <c r="H1951" s="34">
        <v>1.4028883200000001E-4</v>
      </c>
      <c r="I1951" s="35">
        <v>44416</v>
      </c>
      <c r="J1951" s="34">
        <v>1.017669E-4</v>
      </c>
      <c r="K1951" s="35">
        <v>25944</v>
      </c>
      <c r="L1951" s="34">
        <v>4.1930119999999998E-4</v>
      </c>
      <c r="M1951" s="35">
        <v>37975.68</v>
      </c>
      <c r="N1951" s="34">
        <v>2.30895E-4</v>
      </c>
      <c r="O1951" s="35">
        <v>177</v>
      </c>
      <c r="P1951" s="34">
        <v>2.496264E-4</v>
      </c>
      <c r="Q1951" s="35">
        <v>1323</v>
      </c>
      <c r="R1951" s="34">
        <v>2.31759E-4</v>
      </c>
      <c r="S1951" s="35">
        <v>911</v>
      </c>
      <c r="T1951" s="34">
        <v>1.5963509999999999E-4</v>
      </c>
      <c r="U1951" s="35">
        <v>3742.9</v>
      </c>
      <c r="V1951" s="34">
        <v>1.222962E-4</v>
      </c>
      <c r="W1951" s="35">
        <v>37975.68</v>
      </c>
    </row>
    <row r="1952" spans="1:23" ht="14.45" x14ac:dyDescent="0.3">
      <c r="A1952" s="6" t="s">
        <v>31</v>
      </c>
      <c r="B1952" s="6" t="s">
        <v>206</v>
      </c>
      <c r="C1952" s="6" t="s">
        <v>92</v>
      </c>
      <c r="D1952" s="6" t="s">
        <v>32</v>
      </c>
      <c r="E1952" s="6" t="s">
        <v>36</v>
      </c>
      <c r="F1952" s="24" t="str">
        <f>+TabIPW[[#This Row],[WK]]&amp;TabIPW[[#This Row],[PK]]&amp;TabIPW[[#This Row],[GK]]</f>
        <v>261102</v>
      </c>
      <c r="G1952" s="6" t="s">
        <v>599</v>
      </c>
      <c r="H1952" s="34">
        <v>3.1961064000000003E-5</v>
      </c>
      <c r="I1952" s="35">
        <v>10119</v>
      </c>
      <c r="J1952" s="34">
        <v>2.4880800000000001E-5</v>
      </c>
      <c r="K1952" s="35">
        <v>6343</v>
      </c>
      <c r="L1952" s="34">
        <v>9.5526599999999994E-5</v>
      </c>
      <c r="M1952" s="35">
        <v>8651.75</v>
      </c>
      <c r="N1952" s="34">
        <v>9.6532400000000004E-5</v>
      </c>
      <c r="O1952" s="35">
        <v>74</v>
      </c>
      <c r="P1952" s="34">
        <v>5.6038600000000002E-5</v>
      </c>
      <c r="Q1952" s="35">
        <v>297</v>
      </c>
      <c r="R1952" s="34">
        <v>5.95297E-5</v>
      </c>
      <c r="S1952" s="35">
        <v>234</v>
      </c>
      <c r="T1952" s="34">
        <v>2.1905100000000001E-5</v>
      </c>
      <c r="U1952" s="35">
        <v>513.6</v>
      </c>
      <c r="V1952" s="34">
        <v>2.7861899999999998E-5</v>
      </c>
      <c r="W1952" s="35">
        <v>8651.75</v>
      </c>
    </row>
    <row r="1953" spans="1:23" ht="14.45" x14ac:dyDescent="0.3">
      <c r="A1953" s="6" t="s">
        <v>31</v>
      </c>
      <c r="B1953" s="6" t="s">
        <v>206</v>
      </c>
      <c r="C1953" s="6" t="s">
        <v>92</v>
      </c>
      <c r="D1953" s="6" t="s">
        <v>37</v>
      </c>
      <c r="E1953" s="6" t="s">
        <v>36</v>
      </c>
      <c r="F1953" s="24" t="str">
        <f>+TabIPW[[#This Row],[WK]]&amp;TabIPW[[#This Row],[PK]]&amp;TabIPW[[#This Row],[GK]]</f>
        <v>261103</v>
      </c>
      <c r="G1953" s="6" t="s">
        <v>1856</v>
      </c>
      <c r="H1953" s="34">
        <v>2.4993367999999999E-5</v>
      </c>
      <c r="I1953" s="35">
        <v>7913</v>
      </c>
      <c r="J1953" s="34">
        <v>1.8530200000000001E-5</v>
      </c>
      <c r="K1953" s="35">
        <v>4724</v>
      </c>
      <c r="L1953" s="34">
        <v>7.4701299999999996E-5</v>
      </c>
      <c r="M1953" s="35">
        <v>6765.62</v>
      </c>
      <c r="N1953" s="34">
        <v>7.4356000000000004E-5</v>
      </c>
      <c r="O1953" s="35">
        <v>57</v>
      </c>
      <c r="P1953" s="34">
        <v>5.0566799999999998E-5</v>
      </c>
      <c r="Q1953" s="35">
        <v>268</v>
      </c>
      <c r="R1953" s="34">
        <v>5.4187300000000002E-5</v>
      </c>
      <c r="S1953" s="35">
        <v>213</v>
      </c>
      <c r="T1953" s="34">
        <v>1.39253E-5</v>
      </c>
      <c r="U1953" s="35">
        <v>326.5</v>
      </c>
      <c r="V1953" s="34">
        <v>2.1787899999999999E-5</v>
      </c>
      <c r="W1953" s="35">
        <v>6765.62</v>
      </c>
    </row>
    <row r="1954" spans="1:23" ht="14.45" x14ac:dyDescent="0.3">
      <c r="A1954" s="6" t="s">
        <v>31</v>
      </c>
      <c r="B1954" s="6" t="s">
        <v>206</v>
      </c>
      <c r="C1954" s="6" t="s">
        <v>92</v>
      </c>
      <c r="D1954" s="6" t="s">
        <v>39</v>
      </c>
      <c r="E1954" s="6" t="s">
        <v>36</v>
      </c>
      <c r="F1954" s="24" t="str">
        <f>+TabIPW[[#This Row],[WK]]&amp;TabIPW[[#This Row],[PK]]&amp;TabIPW[[#This Row],[GK]]</f>
        <v>261104</v>
      </c>
      <c r="G1954" s="6" t="s">
        <v>1857</v>
      </c>
      <c r="H1954" s="34">
        <v>4.6919816000000001E-5</v>
      </c>
      <c r="I1954" s="35">
        <v>14855</v>
      </c>
      <c r="J1954" s="34">
        <v>3.5271600000000003E-5</v>
      </c>
      <c r="K1954" s="35">
        <v>8992</v>
      </c>
      <c r="L1954" s="34">
        <v>1.4023599999999999E-4</v>
      </c>
      <c r="M1954" s="35">
        <v>12701.03</v>
      </c>
      <c r="N1954" s="34">
        <v>1.069683E-4</v>
      </c>
      <c r="O1954" s="35">
        <v>82</v>
      </c>
      <c r="P1954" s="34">
        <v>1.1717159999999999E-4</v>
      </c>
      <c r="Q1954" s="35">
        <v>621</v>
      </c>
      <c r="R1954" s="34">
        <v>8.9294600000000004E-5</v>
      </c>
      <c r="S1954" s="35">
        <v>351</v>
      </c>
      <c r="T1954" s="34">
        <v>2.52915E-5</v>
      </c>
      <c r="U1954" s="35">
        <v>593</v>
      </c>
      <c r="V1954" s="34">
        <v>4.0902200000000003E-5</v>
      </c>
      <c r="W1954" s="35">
        <v>12701.03</v>
      </c>
    </row>
    <row r="1955" spans="1:23" ht="14.45" x14ac:dyDescent="0.3">
      <c r="A1955" s="6" t="s">
        <v>31</v>
      </c>
      <c r="B1955" s="6" t="s">
        <v>206</v>
      </c>
      <c r="C1955" s="6" t="s">
        <v>92</v>
      </c>
      <c r="D1955" s="6" t="s">
        <v>42</v>
      </c>
      <c r="E1955" s="6" t="s">
        <v>40</v>
      </c>
      <c r="F1955" s="24" t="str">
        <f>+TabIPW[[#This Row],[WK]]&amp;TabIPW[[#This Row],[PK]]&amp;TabIPW[[#This Row],[GK]]</f>
        <v>261105</v>
      </c>
      <c r="G1955" s="6" t="s">
        <v>1858</v>
      </c>
      <c r="H1955" s="34">
        <v>1.9996592000000002E-5</v>
      </c>
      <c r="I1955" s="35">
        <v>6331</v>
      </c>
      <c r="J1955" s="34">
        <v>1.4862600000000001E-5</v>
      </c>
      <c r="K1955" s="35">
        <v>3789</v>
      </c>
      <c r="L1955" s="34">
        <v>5.9766699999999998E-5</v>
      </c>
      <c r="M1955" s="35">
        <v>5413.01</v>
      </c>
      <c r="N1955" s="34">
        <v>4.0439199999999997E-5</v>
      </c>
      <c r="O1955" s="35">
        <v>31</v>
      </c>
      <c r="P1955" s="34">
        <v>2.9057E-5</v>
      </c>
      <c r="Q1955" s="35">
        <v>154</v>
      </c>
      <c r="R1955" s="34">
        <v>4.7064100000000002E-5</v>
      </c>
      <c r="S1955" s="35">
        <v>185</v>
      </c>
      <c r="T1955" s="34">
        <v>1.1673300000000001E-5</v>
      </c>
      <c r="U1955" s="35">
        <v>273.7</v>
      </c>
      <c r="V1955" s="34">
        <v>1.7431999999999998E-5</v>
      </c>
      <c r="W1955" s="35">
        <v>5413.01</v>
      </c>
    </row>
    <row r="1956" spans="1:23" ht="14.45" x14ac:dyDescent="0.3">
      <c r="A1956" s="6" t="s">
        <v>31</v>
      </c>
      <c r="B1956" s="6" t="s">
        <v>206</v>
      </c>
      <c r="C1956" s="6" t="s">
        <v>93</v>
      </c>
      <c r="D1956" s="6" t="s">
        <v>33</v>
      </c>
      <c r="E1956" s="6" t="s">
        <v>36</v>
      </c>
      <c r="F1956" s="24" t="str">
        <f>+TabIPW[[#This Row],[WK]]&amp;TabIPW[[#This Row],[PK]]&amp;TabIPW[[#This Row],[GK]]</f>
        <v>261201</v>
      </c>
      <c r="G1956" s="6" t="s">
        <v>1859</v>
      </c>
      <c r="H1956" s="34">
        <v>2.3401472E-5</v>
      </c>
      <c r="I1956" s="35">
        <v>7409</v>
      </c>
      <c r="J1956" s="34">
        <v>1.73769E-5</v>
      </c>
      <c r="K1956" s="35">
        <v>4430</v>
      </c>
      <c r="L1956" s="34">
        <v>7.1415799999999995E-5</v>
      </c>
      <c r="M1956" s="35">
        <v>6468.06</v>
      </c>
      <c r="N1956" s="34">
        <v>5.0875199999999997E-5</v>
      </c>
      <c r="O1956" s="35">
        <v>39</v>
      </c>
      <c r="P1956" s="34">
        <v>4.7547899999999999E-5</v>
      </c>
      <c r="Q1956" s="35">
        <v>252</v>
      </c>
      <c r="R1956" s="34">
        <v>8.9803399999999995E-5</v>
      </c>
      <c r="S1956" s="35">
        <v>353</v>
      </c>
      <c r="T1956" s="34">
        <v>1.43901E-5</v>
      </c>
      <c r="U1956" s="35">
        <v>337.4</v>
      </c>
      <c r="V1956" s="34">
        <v>2.0829600000000001E-5</v>
      </c>
      <c r="W1956" s="35">
        <v>6468.06</v>
      </c>
    </row>
    <row r="1957" spans="1:23" ht="14.45" x14ac:dyDescent="0.3">
      <c r="A1957" s="6" t="s">
        <v>31</v>
      </c>
      <c r="B1957" s="6" t="s">
        <v>206</v>
      </c>
      <c r="C1957" s="6" t="s">
        <v>93</v>
      </c>
      <c r="D1957" s="6" t="s">
        <v>32</v>
      </c>
      <c r="E1957" s="6" t="s">
        <v>36</v>
      </c>
      <c r="F1957" s="24" t="str">
        <f>+TabIPW[[#This Row],[WK]]&amp;TabIPW[[#This Row],[PK]]&amp;TabIPW[[#This Row],[GK]]</f>
        <v>261202</v>
      </c>
      <c r="G1957" s="6" t="s">
        <v>749</v>
      </c>
      <c r="H1957" s="34">
        <v>1.2397192000000002E-5</v>
      </c>
      <c r="I1957" s="35">
        <v>3925</v>
      </c>
      <c r="J1957" s="34">
        <v>9.1787999999999993E-6</v>
      </c>
      <c r="K1957" s="35">
        <v>2340</v>
      </c>
      <c r="L1957" s="34">
        <v>3.7833400000000003E-5</v>
      </c>
      <c r="M1957" s="35">
        <v>3426.53</v>
      </c>
      <c r="N1957" s="34">
        <v>3.1307799999999999E-5</v>
      </c>
      <c r="O1957" s="35">
        <v>24</v>
      </c>
      <c r="P1957" s="34">
        <v>1.7547400000000001E-5</v>
      </c>
      <c r="Q1957" s="35">
        <v>93</v>
      </c>
      <c r="R1957" s="34">
        <v>3.8923300000000001E-5</v>
      </c>
      <c r="S1957" s="35">
        <v>153</v>
      </c>
      <c r="T1957" s="34">
        <v>6.6065000000000002E-6</v>
      </c>
      <c r="U1957" s="35">
        <v>154.89999999999998</v>
      </c>
      <c r="V1957" s="34">
        <v>1.10347E-5</v>
      </c>
      <c r="W1957" s="35">
        <v>3426.53</v>
      </c>
    </row>
    <row r="1958" spans="1:23" ht="14.45" x14ac:dyDescent="0.3">
      <c r="A1958" s="6" t="s">
        <v>31</v>
      </c>
      <c r="B1958" s="6" t="s">
        <v>206</v>
      </c>
      <c r="C1958" s="6" t="s">
        <v>93</v>
      </c>
      <c r="D1958" s="6" t="s">
        <v>37</v>
      </c>
      <c r="E1958" s="6" t="s">
        <v>40</v>
      </c>
      <c r="F1958" s="24" t="str">
        <f>+TabIPW[[#This Row],[WK]]&amp;TabIPW[[#This Row],[PK]]&amp;TabIPW[[#This Row],[GK]]</f>
        <v>261203</v>
      </c>
      <c r="G1958" s="6" t="s">
        <v>123</v>
      </c>
      <c r="H1958" s="34">
        <v>1.1847608E-5</v>
      </c>
      <c r="I1958" s="35">
        <v>3751</v>
      </c>
      <c r="J1958" s="34">
        <v>9.1238999999999992E-6</v>
      </c>
      <c r="K1958" s="35">
        <v>2326</v>
      </c>
      <c r="L1958" s="34">
        <v>3.6156099999999998E-5</v>
      </c>
      <c r="M1958" s="35">
        <v>3274.62</v>
      </c>
      <c r="N1958" s="34">
        <v>1.9567399999999998E-5</v>
      </c>
      <c r="O1958" s="35">
        <v>15</v>
      </c>
      <c r="P1958" s="34">
        <v>2.3396599999999999E-5</v>
      </c>
      <c r="Q1958" s="35">
        <v>124</v>
      </c>
      <c r="R1958" s="34">
        <v>3.5107300000000002E-5</v>
      </c>
      <c r="S1958" s="35">
        <v>138</v>
      </c>
      <c r="T1958" s="34">
        <v>6.0691E-6</v>
      </c>
      <c r="U1958" s="35">
        <v>142.30000000000001</v>
      </c>
      <c r="V1958" s="34">
        <v>1.0545499999999999E-5</v>
      </c>
      <c r="W1958" s="35">
        <v>3274.62</v>
      </c>
    </row>
    <row r="1959" spans="1:23" ht="14.45" x14ac:dyDescent="0.3">
      <c r="A1959" s="6" t="s">
        <v>31</v>
      </c>
      <c r="B1959" s="6" t="s">
        <v>206</v>
      </c>
      <c r="C1959" s="6" t="s">
        <v>93</v>
      </c>
      <c r="D1959" s="6" t="s">
        <v>39</v>
      </c>
      <c r="E1959" s="6" t="s">
        <v>40</v>
      </c>
      <c r="F1959" s="24" t="str">
        <f>+TabIPW[[#This Row],[WK]]&amp;TabIPW[[#This Row],[PK]]&amp;TabIPW[[#This Row],[GK]]</f>
        <v>261204</v>
      </c>
      <c r="G1959" s="6" t="s">
        <v>226</v>
      </c>
      <c r="H1959" s="34">
        <v>2.3208807999999999E-5</v>
      </c>
      <c r="I1959" s="35">
        <v>7348</v>
      </c>
      <c r="J1959" s="34">
        <v>1.7584800000000001E-5</v>
      </c>
      <c r="K1959" s="35">
        <v>4483</v>
      </c>
      <c r="L1959" s="34">
        <v>7.0827800000000007E-5</v>
      </c>
      <c r="M1959" s="35">
        <v>6414.8</v>
      </c>
      <c r="N1959" s="34">
        <v>5.4788599999999999E-5</v>
      </c>
      <c r="O1959" s="35">
        <v>42</v>
      </c>
      <c r="P1959" s="34">
        <v>4.5472400000000002E-5</v>
      </c>
      <c r="Q1959" s="35">
        <v>241</v>
      </c>
      <c r="R1959" s="34">
        <v>6.3854600000000004E-5</v>
      </c>
      <c r="S1959" s="35">
        <v>251</v>
      </c>
      <c r="T1959" s="34">
        <v>1.03E-5</v>
      </c>
      <c r="U1959" s="35">
        <v>241.5</v>
      </c>
      <c r="V1959" s="34">
        <v>2.0658100000000001E-5</v>
      </c>
      <c r="W1959" s="35">
        <v>6414.8</v>
      </c>
    </row>
    <row r="1960" spans="1:23" ht="14.45" x14ac:dyDescent="0.3">
      <c r="A1960" s="6" t="s">
        <v>31</v>
      </c>
      <c r="B1960" s="6" t="s">
        <v>206</v>
      </c>
      <c r="C1960" s="6" t="s">
        <v>93</v>
      </c>
      <c r="D1960" s="6" t="s">
        <v>42</v>
      </c>
      <c r="E1960" s="6" t="s">
        <v>40</v>
      </c>
      <c r="F1960" s="24" t="str">
        <f>+TabIPW[[#This Row],[WK]]&amp;TabIPW[[#This Row],[PK]]&amp;TabIPW[[#This Row],[GK]]</f>
        <v>261205</v>
      </c>
      <c r="G1960" s="6" t="s">
        <v>1860</v>
      </c>
      <c r="H1960" s="34">
        <v>3.4800576000000001E-5</v>
      </c>
      <c r="I1960" s="35">
        <v>11018</v>
      </c>
      <c r="J1960" s="34">
        <v>2.63361E-5</v>
      </c>
      <c r="K1960" s="35">
        <v>6714</v>
      </c>
      <c r="L1960" s="34">
        <v>1.0620310000000001E-4</v>
      </c>
      <c r="M1960" s="35">
        <v>9618.7099999999991</v>
      </c>
      <c r="N1960" s="34">
        <v>7.0442499999999995E-5</v>
      </c>
      <c r="O1960" s="35">
        <v>54</v>
      </c>
      <c r="P1960" s="34">
        <v>8.9812699999999995E-5</v>
      </c>
      <c r="Q1960" s="35">
        <v>476</v>
      </c>
      <c r="R1960" s="34">
        <v>9.7181000000000003E-5</v>
      </c>
      <c r="S1960" s="35">
        <v>382</v>
      </c>
      <c r="T1960" s="34">
        <v>3.1983300000000003E-5</v>
      </c>
      <c r="U1960" s="35">
        <v>749.9</v>
      </c>
      <c r="V1960" s="34">
        <v>3.0975900000000003E-5</v>
      </c>
      <c r="W1960" s="35">
        <v>9618.7099999999991</v>
      </c>
    </row>
    <row r="1961" spans="1:23" ht="14.45" x14ac:dyDescent="0.3">
      <c r="A1961" s="6" t="s">
        <v>31</v>
      </c>
      <c r="B1961" s="6" t="s">
        <v>206</v>
      </c>
      <c r="C1961" s="6" t="s">
        <v>93</v>
      </c>
      <c r="D1961" s="6" t="s">
        <v>44</v>
      </c>
      <c r="E1961" s="6" t="s">
        <v>36</v>
      </c>
      <c r="F1961" s="24" t="str">
        <f>+TabIPW[[#This Row],[WK]]&amp;TabIPW[[#This Row],[PK]]&amp;TabIPW[[#This Row],[GK]]</f>
        <v>261206</v>
      </c>
      <c r="G1961" s="6" t="s">
        <v>1861</v>
      </c>
      <c r="H1961" s="34">
        <v>1.9680736000000001E-5</v>
      </c>
      <c r="I1961" s="35">
        <v>6231</v>
      </c>
      <c r="J1961" s="34">
        <v>1.4917500000000001E-5</v>
      </c>
      <c r="K1961" s="35">
        <v>3803</v>
      </c>
      <c r="L1961" s="34">
        <v>6.0061E-5</v>
      </c>
      <c r="M1961" s="35">
        <v>5439.66</v>
      </c>
      <c r="N1961" s="34">
        <v>3.9134700000000003E-5</v>
      </c>
      <c r="O1961" s="35">
        <v>30</v>
      </c>
      <c r="P1961" s="34">
        <v>3.5283600000000002E-5</v>
      </c>
      <c r="Q1961" s="35">
        <v>187</v>
      </c>
      <c r="R1961" s="34">
        <v>2.77297E-5</v>
      </c>
      <c r="S1961" s="35">
        <v>109</v>
      </c>
      <c r="T1961" s="34">
        <v>8.9479999999999997E-6</v>
      </c>
      <c r="U1961" s="35">
        <v>209.8</v>
      </c>
      <c r="V1961" s="34">
        <v>1.75178E-5</v>
      </c>
      <c r="W1961" s="35">
        <v>5439.66</v>
      </c>
    </row>
    <row r="1962" spans="1:23" ht="14.45" x14ac:dyDescent="0.3">
      <c r="A1962" s="6" t="s">
        <v>31</v>
      </c>
      <c r="B1962" s="6" t="s">
        <v>206</v>
      </c>
      <c r="C1962" s="6" t="s">
        <v>93</v>
      </c>
      <c r="D1962" s="6" t="s">
        <v>51</v>
      </c>
      <c r="E1962" s="6" t="s">
        <v>40</v>
      </c>
      <c r="F1962" s="24" t="str">
        <f>+TabIPW[[#This Row],[WK]]&amp;TabIPW[[#This Row],[PK]]&amp;TabIPW[[#This Row],[GK]]</f>
        <v>261207</v>
      </c>
      <c r="G1962" s="6" t="s">
        <v>1862</v>
      </c>
      <c r="H1962" s="34">
        <v>7.7143696E-5</v>
      </c>
      <c r="I1962" s="35">
        <v>24424</v>
      </c>
      <c r="J1962" s="34">
        <v>5.7265400000000002E-5</v>
      </c>
      <c r="K1962" s="35">
        <v>14599</v>
      </c>
      <c r="L1962" s="34">
        <v>2.354244E-4</v>
      </c>
      <c r="M1962" s="35">
        <v>21322.15</v>
      </c>
      <c r="N1962" s="34">
        <v>1.408851E-4</v>
      </c>
      <c r="O1962" s="35">
        <v>108</v>
      </c>
      <c r="P1962" s="34">
        <v>1.6170050000000001E-4</v>
      </c>
      <c r="Q1962" s="35">
        <v>857</v>
      </c>
      <c r="R1962" s="34">
        <v>1.307619E-4</v>
      </c>
      <c r="S1962" s="35">
        <v>514</v>
      </c>
      <c r="T1962" s="34">
        <v>6.3241600000000001E-5</v>
      </c>
      <c r="U1962" s="35">
        <v>1482.8000000000002</v>
      </c>
      <c r="V1962" s="34">
        <v>6.8665500000000002E-5</v>
      </c>
      <c r="W1962" s="35">
        <v>21322.15</v>
      </c>
    </row>
    <row r="1963" spans="1:23" ht="14.45" x14ac:dyDescent="0.3">
      <c r="A1963" s="6" t="s">
        <v>31</v>
      </c>
      <c r="B1963" s="6" t="s">
        <v>206</v>
      </c>
      <c r="C1963" s="6" t="s">
        <v>93</v>
      </c>
      <c r="D1963" s="6" t="s">
        <v>75</v>
      </c>
      <c r="E1963" s="6" t="s">
        <v>40</v>
      </c>
      <c r="F1963" s="24" t="str">
        <f>+TabIPW[[#This Row],[WK]]&amp;TabIPW[[#This Row],[PK]]&amp;TabIPW[[#This Row],[GK]]</f>
        <v>261208</v>
      </c>
      <c r="G1963" s="6" t="s">
        <v>1863</v>
      </c>
      <c r="H1963" s="34">
        <v>1.3714295999999999E-5</v>
      </c>
      <c r="I1963" s="35">
        <v>4342</v>
      </c>
      <c r="J1963" s="34">
        <v>1.02693E-5</v>
      </c>
      <c r="K1963" s="35">
        <v>2618</v>
      </c>
      <c r="L1963" s="34">
        <v>4.18529E-5</v>
      </c>
      <c r="M1963" s="35">
        <v>3790.57</v>
      </c>
      <c r="N1963" s="34">
        <v>2.3480800000000001E-5</v>
      </c>
      <c r="O1963" s="35">
        <v>18</v>
      </c>
      <c r="P1963" s="34">
        <v>2.58494E-5</v>
      </c>
      <c r="Q1963" s="35">
        <v>137</v>
      </c>
      <c r="R1963" s="34">
        <v>2.49313E-5</v>
      </c>
      <c r="S1963" s="35">
        <v>98</v>
      </c>
      <c r="T1963" s="34">
        <v>1.12212E-5</v>
      </c>
      <c r="U1963" s="35">
        <v>263.10000000000002</v>
      </c>
      <c r="V1963" s="34">
        <v>1.22071E-5</v>
      </c>
      <c r="W1963" s="35">
        <v>3790.57</v>
      </c>
    </row>
    <row r="1964" spans="1:23" ht="14.45" x14ac:dyDescent="0.3">
      <c r="A1964" s="6" t="s">
        <v>31</v>
      </c>
      <c r="B1964" s="6" t="s">
        <v>206</v>
      </c>
      <c r="C1964" s="6" t="s">
        <v>95</v>
      </c>
      <c r="D1964" s="6" t="s">
        <v>33</v>
      </c>
      <c r="E1964" s="6" t="s">
        <v>36</v>
      </c>
      <c r="F1964" s="24" t="str">
        <f>+TabIPW[[#This Row],[WK]]&amp;TabIPW[[#This Row],[PK]]&amp;TabIPW[[#This Row],[GK]]</f>
        <v>261301</v>
      </c>
      <c r="G1964" s="6" t="s">
        <v>1864</v>
      </c>
      <c r="H1964" s="34">
        <v>1.5489384000000001E-5</v>
      </c>
      <c r="I1964" s="35">
        <v>4904</v>
      </c>
      <c r="J1964" s="34">
        <v>1.1767699999999999E-5</v>
      </c>
      <c r="K1964" s="35">
        <v>3000</v>
      </c>
      <c r="L1964" s="34">
        <v>4.8298799999999999E-5</v>
      </c>
      <c r="M1964" s="35">
        <v>4374.37</v>
      </c>
      <c r="N1964" s="34">
        <v>3.2612299999999999E-5</v>
      </c>
      <c r="O1964" s="35">
        <v>25</v>
      </c>
      <c r="P1964" s="34">
        <v>3.1698600000000002E-5</v>
      </c>
      <c r="Q1964" s="35">
        <v>168</v>
      </c>
      <c r="R1964" s="34">
        <v>2.5694499999999999E-5</v>
      </c>
      <c r="S1964" s="35">
        <v>101</v>
      </c>
      <c r="T1964" s="34">
        <v>1.10123E-5</v>
      </c>
      <c r="U1964" s="35">
        <v>258.2</v>
      </c>
      <c r="V1964" s="34">
        <v>1.4087099999999999E-5</v>
      </c>
      <c r="W1964" s="35">
        <v>4374.37</v>
      </c>
    </row>
    <row r="1965" spans="1:23" ht="14.45" x14ac:dyDescent="0.3">
      <c r="A1965" s="6" t="s">
        <v>31</v>
      </c>
      <c r="B1965" s="6" t="s">
        <v>206</v>
      </c>
      <c r="C1965" s="6" t="s">
        <v>95</v>
      </c>
      <c r="D1965" s="6" t="s">
        <v>32</v>
      </c>
      <c r="E1965" s="6" t="s">
        <v>36</v>
      </c>
      <c r="F1965" s="24" t="str">
        <f>+TabIPW[[#This Row],[WK]]&amp;TabIPW[[#This Row],[PK]]&amp;TabIPW[[#This Row],[GK]]</f>
        <v>261302</v>
      </c>
      <c r="G1965" s="6" t="s">
        <v>1865</v>
      </c>
      <c r="H1965" s="34">
        <v>3.1888416000000002E-5</v>
      </c>
      <c r="I1965" s="35">
        <v>10096</v>
      </c>
      <c r="J1965" s="34">
        <v>2.4147299999999998E-5</v>
      </c>
      <c r="K1965" s="35">
        <v>6156</v>
      </c>
      <c r="L1965" s="34">
        <v>9.9433900000000004E-5</v>
      </c>
      <c r="M1965" s="35">
        <v>9005.6299999999992</v>
      </c>
      <c r="N1965" s="34">
        <v>7.3051499999999997E-5</v>
      </c>
      <c r="O1965" s="35">
        <v>56</v>
      </c>
      <c r="P1965" s="34">
        <v>6.6227400000000002E-5</v>
      </c>
      <c r="Q1965" s="35">
        <v>351</v>
      </c>
      <c r="R1965" s="34">
        <v>5.2915299999999998E-5</v>
      </c>
      <c r="S1965" s="35">
        <v>208</v>
      </c>
      <c r="T1965" s="34">
        <v>2.0779099999999999E-5</v>
      </c>
      <c r="U1965" s="35">
        <v>487.2</v>
      </c>
      <c r="V1965" s="34">
        <v>2.90016E-5</v>
      </c>
      <c r="W1965" s="35">
        <v>9005.6299999999992</v>
      </c>
    </row>
    <row r="1966" spans="1:23" ht="14.45" x14ac:dyDescent="0.3">
      <c r="A1966" s="6" t="s">
        <v>31</v>
      </c>
      <c r="B1966" s="6" t="s">
        <v>206</v>
      </c>
      <c r="C1966" s="6" t="s">
        <v>95</v>
      </c>
      <c r="D1966" s="6" t="s">
        <v>37</v>
      </c>
      <c r="E1966" s="6" t="s">
        <v>36</v>
      </c>
      <c r="F1966" s="24" t="str">
        <f>+TabIPW[[#This Row],[WK]]&amp;TabIPW[[#This Row],[PK]]&amp;TabIPW[[#This Row],[GK]]</f>
        <v>261303</v>
      </c>
      <c r="G1966" s="6" t="s">
        <v>1866</v>
      </c>
      <c r="H1966" s="34">
        <v>8.0005280000000007E-6</v>
      </c>
      <c r="I1966" s="35">
        <v>2533</v>
      </c>
      <c r="J1966" s="34">
        <v>5.7191E-6</v>
      </c>
      <c r="K1966" s="35">
        <v>1458</v>
      </c>
      <c r="L1966" s="34">
        <v>2.4947200000000001E-5</v>
      </c>
      <c r="M1966" s="35">
        <v>2259.44</v>
      </c>
      <c r="N1966" s="34">
        <v>1.9567399999999998E-5</v>
      </c>
      <c r="O1966" s="35">
        <v>15</v>
      </c>
      <c r="P1966" s="34">
        <v>1.26417E-5</v>
      </c>
      <c r="Q1966" s="35">
        <v>67</v>
      </c>
      <c r="R1966" s="34">
        <v>1.62816E-5</v>
      </c>
      <c r="S1966" s="35">
        <v>64</v>
      </c>
      <c r="T1966" s="34">
        <v>1.0876E-6</v>
      </c>
      <c r="U1966" s="35">
        <v>25.5</v>
      </c>
      <c r="V1966" s="34">
        <v>7.2763000000000001E-6</v>
      </c>
      <c r="W1966" s="35">
        <v>2259.44</v>
      </c>
    </row>
    <row r="1967" spans="1:23" ht="14.45" x14ac:dyDescent="0.3">
      <c r="A1967" s="6" t="s">
        <v>31</v>
      </c>
      <c r="B1967" s="6" t="s">
        <v>206</v>
      </c>
      <c r="C1967" s="6" t="s">
        <v>95</v>
      </c>
      <c r="D1967" s="6" t="s">
        <v>39</v>
      </c>
      <c r="E1967" s="6" t="s">
        <v>36</v>
      </c>
      <c r="F1967" s="24" t="str">
        <f>+TabIPW[[#This Row],[WK]]&amp;TabIPW[[#This Row],[PK]]&amp;TabIPW[[#This Row],[GK]]</f>
        <v>261304</v>
      </c>
      <c r="G1967" s="6" t="s">
        <v>94</v>
      </c>
      <c r="H1967" s="34">
        <v>7.2361680000000002E-6</v>
      </c>
      <c r="I1967" s="35">
        <v>2291</v>
      </c>
      <c r="J1967" s="34">
        <v>5.0601000000000001E-6</v>
      </c>
      <c r="K1967" s="35">
        <v>1290</v>
      </c>
      <c r="L1967" s="34">
        <v>2.2563699999999999E-5</v>
      </c>
      <c r="M1967" s="35">
        <v>2043.57</v>
      </c>
      <c r="N1967" s="34">
        <v>1.17404E-5</v>
      </c>
      <c r="O1967" s="35">
        <v>9</v>
      </c>
      <c r="P1967" s="34">
        <v>1.4151199999999999E-5</v>
      </c>
      <c r="Q1967" s="35">
        <v>75</v>
      </c>
      <c r="R1967" s="34">
        <v>1.8062399999999998E-5</v>
      </c>
      <c r="S1967" s="35">
        <v>71</v>
      </c>
      <c r="T1967" s="34">
        <v>1.7188E-6</v>
      </c>
      <c r="U1967" s="35">
        <v>40.299999999999997</v>
      </c>
      <c r="V1967" s="34">
        <v>6.5811000000000004E-6</v>
      </c>
      <c r="W1967" s="35">
        <v>2043.57</v>
      </c>
    </row>
    <row r="1968" spans="1:23" ht="14.45" x14ac:dyDescent="0.3">
      <c r="A1968" s="6" t="s">
        <v>31</v>
      </c>
      <c r="B1968" s="6" t="s">
        <v>206</v>
      </c>
      <c r="C1968" s="6" t="s">
        <v>95</v>
      </c>
      <c r="D1968" s="6" t="s">
        <v>42</v>
      </c>
      <c r="E1968" s="6" t="s">
        <v>36</v>
      </c>
      <c r="F1968" s="24" t="str">
        <f>+TabIPW[[#This Row],[WK]]&amp;TabIPW[[#This Row],[PK]]&amp;TabIPW[[#This Row],[GK]]</f>
        <v>261305</v>
      </c>
      <c r="G1968" s="6" t="s">
        <v>1867</v>
      </c>
      <c r="H1968" s="34">
        <v>1.4308096000000002E-5</v>
      </c>
      <c r="I1968" s="35">
        <v>4530</v>
      </c>
      <c r="J1968" s="34">
        <v>1.02732E-5</v>
      </c>
      <c r="K1968" s="35">
        <v>2619</v>
      </c>
      <c r="L1968" s="34">
        <v>4.46153E-5</v>
      </c>
      <c r="M1968" s="35">
        <v>4040.76</v>
      </c>
      <c r="N1968" s="34">
        <v>2.73943E-5</v>
      </c>
      <c r="O1968" s="35">
        <v>21</v>
      </c>
      <c r="P1968" s="34">
        <v>3.1887300000000002E-5</v>
      </c>
      <c r="Q1968" s="35">
        <v>169</v>
      </c>
      <c r="R1968" s="34">
        <v>2.3659299999999999E-5</v>
      </c>
      <c r="S1968" s="35">
        <v>93</v>
      </c>
      <c r="T1968" s="34">
        <v>6.4103000000000003E-6</v>
      </c>
      <c r="U1968" s="35">
        <v>150.30000000000001</v>
      </c>
      <c r="V1968" s="34">
        <v>1.30128E-5</v>
      </c>
      <c r="W1968" s="35">
        <v>4040.76</v>
      </c>
    </row>
    <row r="1969" spans="1:23" ht="14.45" x14ac:dyDescent="0.3">
      <c r="A1969" s="6" t="s">
        <v>31</v>
      </c>
      <c r="B1969" s="6" t="s">
        <v>206</v>
      </c>
      <c r="C1969" s="6" t="s">
        <v>95</v>
      </c>
      <c r="D1969" s="6" t="s">
        <v>44</v>
      </c>
      <c r="E1969" s="6" t="s">
        <v>40</v>
      </c>
      <c r="F1969" s="24" t="str">
        <f>+TabIPW[[#This Row],[WK]]&amp;TabIPW[[#This Row],[PK]]&amp;TabIPW[[#This Row],[GK]]</f>
        <v>261306</v>
      </c>
      <c r="G1969" s="6" t="s">
        <v>1868</v>
      </c>
      <c r="H1969" s="34">
        <v>5.8678984000000001E-5</v>
      </c>
      <c r="I1969" s="35">
        <v>18578</v>
      </c>
      <c r="J1969" s="34">
        <v>4.3818900000000002E-5</v>
      </c>
      <c r="K1969" s="35">
        <v>11171</v>
      </c>
      <c r="L1969" s="34">
        <v>1.8297189999999999E-4</v>
      </c>
      <c r="M1969" s="35">
        <v>16571.580000000002</v>
      </c>
      <c r="N1969" s="34">
        <v>1.108818E-4</v>
      </c>
      <c r="O1969" s="35">
        <v>85</v>
      </c>
      <c r="P1969" s="34">
        <v>1.3056799999999999E-4</v>
      </c>
      <c r="Q1969" s="35">
        <v>692</v>
      </c>
      <c r="R1969" s="34">
        <v>5.9020900000000003E-5</v>
      </c>
      <c r="S1969" s="35">
        <v>232</v>
      </c>
      <c r="T1969" s="34">
        <v>3.9805300000000003E-5</v>
      </c>
      <c r="U1969" s="35">
        <v>933.3</v>
      </c>
      <c r="V1969" s="34">
        <v>5.3366799999999999E-5</v>
      </c>
      <c r="W1969" s="35">
        <v>16571.580000000002</v>
      </c>
    </row>
    <row r="1970" spans="1:23" ht="14.45" x14ac:dyDescent="0.3">
      <c r="A1970" s="6" t="s">
        <v>31</v>
      </c>
      <c r="B1970" s="6" t="s">
        <v>1147</v>
      </c>
      <c r="C1970" s="6" t="s">
        <v>33</v>
      </c>
      <c r="D1970" s="6" t="s">
        <v>33</v>
      </c>
      <c r="E1970" s="6" t="s">
        <v>34</v>
      </c>
      <c r="F1970" s="24" t="str">
        <f>+TabIPW[[#This Row],[WK]]&amp;TabIPW[[#This Row],[PK]]&amp;TabIPW[[#This Row],[GK]]</f>
        <v>280101</v>
      </c>
      <c r="G1970" s="6" t="s">
        <v>1869</v>
      </c>
      <c r="H1970" s="34">
        <v>6.7320695999999996E-5</v>
      </c>
      <c r="I1970" s="35">
        <v>21314</v>
      </c>
      <c r="J1970" s="34">
        <v>5.0769700000000003E-5</v>
      </c>
      <c r="K1970" s="35">
        <v>12943</v>
      </c>
      <c r="L1970" s="34">
        <v>1.8991489999999999E-4</v>
      </c>
      <c r="M1970" s="35">
        <v>17200.400000000001</v>
      </c>
      <c r="N1970" s="34">
        <v>1.761063E-4</v>
      </c>
      <c r="O1970" s="35">
        <v>135</v>
      </c>
      <c r="P1970" s="34">
        <v>1.7151199999999999E-4</v>
      </c>
      <c r="Q1970" s="35">
        <v>909</v>
      </c>
      <c r="R1970" s="34">
        <v>1.84186E-4</v>
      </c>
      <c r="S1970" s="35">
        <v>724</v>
      </c>
      <c r="T1970" s="34">
        <v>6.8389399999999999E-5</v>
      </c>
      <c r="U1970" s="35">
        <v>1603.5</v>
      </c>
      <c r="V1970" s="34">
        <v>5.53918E-5</v>
      </c>
      <c r="W1970" s="35">
        <v>17200.400000000001</v>
      </c>
    </row>
    <row r="1971" spans="1:23" ht="14.45" x14ac:dyDescent="0.3">
      <c r="A1971" s="6" t="s">
        <v>31</v>
      </c>
      <c r="B1971" s="6" t="s">
        <v>1147</v>
      </c>
      <c r="C1971" s="6" t="s">
        <v>33</v>
      </c>
      <c r="D1971" s="6" t="s">
        <v>32</v>
      </c>
      <c r="E1971" s="6" t="s">
        <v>34</v>
      </c>
      <c r="F1971" s="24" t="str">
        <f>+TabIPW[[#This Row],[WK]]&amp;TabIPW[[#This Row],[PK]]&amp;TabIPW[[#This Row],[GK]]</f>
        <v>280102</v>
      </c>
      <c r="G1971" s="6" t="s">
        <v>1870</v>
      </c>
      <c r="H1971" s="34">
        <v>1.1455952E-5</v>
      </c>
      <c r="I1971" s="35">
        <v>3627</v>
      </c>
      <c r="J1971" s="34">
        <v>8.6492000000000001E-6</v>
      </c>
      <c r="K1971" s="35">
        <v>2205</v>
      </c>
      <c r="L1971" s="34">
        <v>3.2317799999999997E-5</v>
      </c>
      <c r="M1971" s="35">
        <v>2926.99</v>
      </c>
      <c r="N1971" s="34">
        <v>3.9134700000000003E-5</v>
      </c>
      <c r="O1971" s="35">
        <v>30</v>
      </c>
      <c r="P1971" s="34">
        <v>2.92457E-5</v>
      </c>
      <c r="Q1971" s="35">
        <v>155</v>
      </c>
      <c r="R1971" s="34">
        <v>3.8414500000000003E-5</v>
      </c>
      <c r="S1971" s="35">
        <v>151</v>
      </c>
      <c r="T1971" s="34">
        <v>1.0206200000000001E-5</v>
      </c>
      <c r="U1971" s="35">
        <v>239.29999999999998</v>
      </c>
      <c r="V1971" s="34">
        <v>9.4259999999999992E-6</v>
      </c>
      <c r="W1971" s="35">
        <v>2926.99</v>
      </c>
    </row>
    <row r="1972" spans="1:23" ht="14.45" x14ac:dyDescent="0.3">
      <c r="A1972" s="6" t="s">
        <v>31</v>
      </c>
      <c r="B1972" s="6" t="s">
        <v>1147</v>
      </c>
      <c r="C1972" s="6" t="s">
        <v>33</v>
      </c>
      <c r="D1972" s="6" t="s">
        <v>37</v>
      </c>
      <c r="E1972" s="6" t="s">
        <v>36</v>
      </c>
      <c r="F1972" s="24" t="str">
        <f>+TabIPW[[#This Row],[WK]]&amp;TabIPW[[#This Row],[PK]]&amp;TabIPW[[#This Row],[GK]]</f>
        <v>280103</v>
      </c>
      <c r="G1972" s="6" t="s">
        <v>1869</v>
      </c>
      <c r="H1972" s="34">
        <v>3.2292712000000003E-5</v>
      </c>
      <c r="I1972" s="35">
        <v>10224</v>
      </c>
      <c r="J1972" s="34">
        <v>2.5147499999999999E-5</v>
      </c>
      <c r="K1972" s="35">
        <v>6411</v>
      </c>
      <c r="L1972" s="34">
        <v>9.1099299999999997E-5</v>
      </c>
      <c r="M1972" s="35">
        <v>8250.77</v>
      </c>
      <c r="N1972" s="34">
        <v>6.0006600000000002E-5</v>
      </c>
      <c r="O1972" s="35">
        <v>46</v>
      </c>
      <c r="P1972" s="34">
        <v>3.9811899999999997E-5</v>
      </c>
      <c r="Q1972" s="35">
        <v>211</v>
      </c>
      <c r="R1972" s="34">
        <v>1.3228830000000001E-4</v>
      </c>
      <c r="S1972" s="35">
        <v>520</v>
      </c>
      <c r="T1972" s="34">
        <v>2.3632400000000001E-5</v>
      </c>
      <c r="U1972" s="35">
        <v>554.1</v>
      </c>
      <c r="V1972" s="34">
        <v>2.6570599999999999E-5</v>
      </c>
      <c r="W1972" s="35">
        <v>8250.77</v>
      </c>
    </row>
    <row r="1973" spans="1:23" ht="14.45" x14ac:dyDescent="0.3">
      <c r="A1973" s="6" t="s">
        <v>31</v>
      </c>
      <c r="B1973" s="6" t="s">
        <v>1147</v>
      </c>
      <c r="C1973" s="6" t="s">
        <v>33</v>
      </c>
      <c r="D1973" s="6" t="s">
        <v>39</v>
      </c>
      <c r="E1973" s="6" t="s">
        <v>40</v>
      </c>
      <c r="F1973" s="24" t="str">
        <f>+TabIPW[[#This Row],[WK]]&amp;TabIPW[[#This Row],[PK]]&amp;TabIPW[[#This Row],[GK]]</f>
        <v>280104</v>
      </c>
      <c r="G1973" s="6" t="s">
        <v>1871</v>
      </c>
      <c r="H1973" s="34">
        <v>1.7877224000000001E-5</v>
      </c>
      <c r="I1973" s="35">
        <v>5660</v>
      </c>
      <c r="J1973" s="34">
        <v>1.38153E-5</v>
      </c>
      <c r="K1973" s="35">
        <v>3522</v>
      </c>
      <c r="L1973" s="34">
        <v>5.0432500000000002E-5</v>
      </c>
      <c r="M1973" s="35">
        <v>4567.62</v>
      </c>
      <c r="N1973" s="34">
        <v>4.0439199999999997E-5</v>
      </c>
      <c r="O1973" s="35">
        <v>31</v>
      </c>
      <c r="P1973" s="34">
        <v>2.8302299999999998E-5</v>
      </c>
      <c r="Q1973" s="35">
        <v>150</v>
      </c>
      <c r="R1973" s="34">
        <v>6.0801699999999998E-5</v>
      </c>
      <c r="S1973" s="35">
        <v>239</v>
      </c>
      <c r="T1973" s="34">
        <v>1.2150999999999999E-5</v>
      </c>
      <c r="U1973" s="35">
        <v>284.89999999999998</v>
      </c>
      <c r="V1973" s="34">
        <v>1.47095E-5</v>
      </c>
      <c r="W1973" s="35">
        <v>4567.62</v>
      </c>
    </row>
    <row r="1974" spans="1:23" ht="14.45" x14ac:dyDescent="0.3">
      <c r="A1974" s="6" t="s">
        <v>31</v>
      </c>
      <c r="B1974" s="6" t="s">
        <v>1147</v>
      </c>
      <c r="C1974" s="6" t="s">
        <v>33</v>
      </c>
      <c r="D1974" s="6" t="s">
        <v>42</v>
      </c>
      <c r="E1974" s="6" t="s">
        <v>36</v>
      </c>
      <c r="F1974" s="24" t="str">
        <f>+TabIPW[[#This Row],[WK]]&amp;TabIPW[[#This Row],[PK]]&amp;TabIPW[[#This Row],[GK]]</f>
        <v>280105</v>
      </c>
      <c r="G1974" s="6" t="s">
        <v>1870</v>
      </c>
      <c r="H1974" s="34">
        <v>1.9428056000000001E-5</v>
      </c>
      <c r="I1974" s="35">
        <v>6151</v>
      </c>
      <c r="J1974" s="34">
        <v>1.50509E-5</v>
      </c>
      <c r="K1974" s="35">
        <v>3837</v>
      </c>
      <c r="L1974" s="34">
        <v>5.48075E-5</v>
      </c>
      <c r="M1974" s="35">
        <v>4963.8599999999997</v>
      </c>
      <c r="N1974" s="34">
        <v>3.1307799999999999E-5</v>
      </c>
      <c r="O1974" s="35">
        <v>24</v>
      </c>
      <c r="P1974" s="34">
        <v>1.6415299999999999E-5</v>
      </c>
      <c r="Q1974" s="35">
        <v>87</v>
      </c>
      <c r="R1974" s="34">
        <v>1.137171E-4</v>
      </c>
      <c r="S1974" s="35">
        <v>447</v>
      </c>
      <c r="T1974" s="34">
        <v>2.1529799999999998E-5</v>
      </c>
      <c r="U1974" s="35">
        <v>504.79999999999995</v>
      </c>
      <c r="V1974" s="34">
        <v>1.5985500000000001E-5</v>
      </c>
      <c r="W1974" s="35">
        <v>4963.8599999999997</v>
      </c>
    </row>
    <row r="1975" spans="1:23" ht="14.45" x14ac:dyDescent="0.3">
      <c r="A1975" s="6" t="s">
        <v>31</v>
      </c>
      <c r="B1975" s="6" t="s">
        <v>1147</v>
      </c>
      <c r="C1975" s="6" t="s">
        <v>33</v>
      </c>
      <c r="D1975" s="6" t="s">
        <v>44</v>
      </c>
      <c r="E1975" s="6" t="s">
        <v>40</v>
      </c>
      <c r="F1975" s="24" t="str">
        <f>+TabIPW[[#This Row],[WK]]&amp;TabIPW[[#This Row],[PK]]&amp;TabIPW[[#This Row],[GK]]</f>
        <v>280106</v>
      </c>
      <c r="G1975" s="6" t="s">
        <v>1872</v>
      </c>
      <c r="H1975" s="34">
        <v>1.7997247999999999E-5</v>
      </c>
      <c r="I1975" s="35">
        <v>5698</v>
      </c>
      <c r="J1975" s="34">
        <v>1.37917E-5</v>
      </c>
      <c r="K1975" s="35">
        <v>3516</v>
      </c>
      <c r="L1975" s="34">
        <v>5.0771099999999999E-5</v>
      </c>
      <c r="M1975" s="35">
        <v>4598.29</v>
      </c>
      <c r="N1975" s="34">
        <v>4.6961700000000001E-5</v>
      </c>
      <c r="O1975" s="35">
        <v>36</v>
      </c>
      <c r="P1975" s="34">
        <v>2.73589E-5</v>
      </c>
      <c r="Q1975" s="35">
        <v>145</v>
      </c>
      <c r="R1975" s="34">
        <v>6.9451399999999997E-5</v>
      </c>
      <c r="S1975" s="35">
        <v>273</v>
      </c>
      <c r="T1975" s="34">
        <v>1.17586E-5</v>
      </c>
      <c r="U1975" s="35">
        <v>275.7</v>
      </c>
      <c r="V1975" s="34">
        <v>1.48082E-5</v>
      </c>
      <c r="W1975" s="35">
        <v>4598.29</v>
      </c>
    </row>
    <row r="1976" spans="1:23" ht="14.45" x14ac:dyDescent="0.3">
      <c r="A1976" s="6" t="s">
        <v>31</v>
      </c>
      <c r="B1976" s="6" t="s">
        <v>1147</v>
      </c>
      <c r="C1976" s="6" t="s">
        <v>32</v>
      </c>
      <c r="D1976" s="6" t="s">
        <v>33</v>
      </c>
      <c r="E1976" s="6" t="s">
        <v>34</v>
      </c>
      <c r="F1976" s="24" t="str">
        <f>+TabIPW[[#This Row],[WK]]&amp;TabIPW[[#This Row],[PK]]&amp;TabIPW[[#This Row],[GK]]</f>
        <v>280201</v>
      </c>
      <c r="G1976" s="6" t="s">
        <v>1873</v>
      </c>
      <c r="H1976" s="34">
        <v>5.0583703999999999E-5</v>
      </c>
      <c r="I1976" s="35">
        <v>16015</v>
      </c>
      <c r="J1976" s="34">
        <v>3.90373E-5</v>
      </c>
      <c r="K1976" s="35">
        <v>9952</v>
      </c>
      <c r="L1976" s="34">
        <v>1.4163810000000001E-4</v>
      </c>
      <c r="M1976" s="35">
        <v>12828.02</v>
      </c>
      <c r="N1976" s="34">
        <v>1.174042E-4</v>
      </c>
      <c r="O1976" s="35">
        <v>90</v>
      </c>
      <c r="P1976" s="34">
        <v>1.458512E-4</v>
      </c>
      <c r="Q1976" s="35">
        <v>773</v>
      </c>
      <c r="R1976" s="34">
        <v>9.6926600000000001E-5</v>
      </c>
      <c r="S1976" s="35">
        <v>381</v>
      </c>
      <c r="T1976" s="34">
        <v>5.6246999999999999E-5</v>
      </c>
      <c r="U1976" s="35">
        <v>1318.8</v>
      </c>
      <c r="V1976" s="34">
        <v>4.1311099999999998E-5</v>
      </c>
      <c r="W1976" s="35">
        <v>12828.02</v>
      </c>
    </row>
    <row r="1977" spans="1:23" ht="14.45" x14ac:dyDescent="0.3">
      <c r="A1977" s="6" t="s">
        <v>31</v>
      </c>
      <c r="B1977" s="6" t="s">
        <v>1147</v>
      </c>
      <c r="C1977" s="6" t="s">
        <v>32</v>
      </c>
      <c r="D1977" s="6" t="s">
        <v>32</v>
      </c>
      <c r="E1977" s="6" t="s">
        <v>36</v>
      </c>
      <c r="F1977" s="24" t="str">
        <f>+TabIPW[[#This Row],[WK]]&amp;TabIPW[[#This Row],[PK]]&amp;TabIPW[[#This Row],[GK]]</f>
        <v>280202</v>
      </c>
      <c r="G1977" s="6" t="s">
        <v>1873</v>
      </c>
      <c r="H1977" s="34">
        <v>1.7027584000000002E-5</v>
      </c>
      <c r="I1977" s="35">
        <v>5391</v>
      </c>
      <c r="J1977" s="34">
        <v>1.36662E-5</v>
      </c>
      <c r="K1977" s="35">
        <v>3484</v>
      </c>
      <c r="L1977" s="34">
        <v>4.7678500000000001E-5</v>
      </c>
      <c r="M1977" s="35">
        <v>4318.1899999999996</v>
      </c>
      <c r="N1977" s="34">
        <v>2.0871899999999999E-5</v>
      </c>
      <c r="O1977" s="35">
        <v>16</v>
      </c>
      <c r="P1977" s="34">
        <v>1.1887E-5</v>
      </c>
      <c r="Q1977" s="35">
        <v>63</v>
      </c>
      <c r="R1977" s="34">
        <v>5.7240100000000001E-5</v>
      </c>
      <c r="S1977" s="35">
        <v>225</v>
      </c>
      <c r="T1977" s="34">
        <v>1.1600800000000001E-5</v>
      </c>
      <c r="U1977" s="35">
        <v>272</v>
      </c>
      <c r="V1977" s="34">
        <v>1.3906200000000001E-5</v>
      </c>
      <c r="W1977" s="35">
        <v>4318.1899999999996</v>
      </c>
    </row>
    <row r="1978" spans="1:23" ht="14.45" x14ac:dyDescent="0.3">
      <c r="A1978" s="6" t="s">
        <v>31</v>
      </c>
      <c r="B1978" s="6" t="s">
        <v>1147</v>
      </c>
      <c r="C1978" s="6" t="s">
        <v>32</v>
      </c>
      <c r="D1978" s="6" t="s">
        <v>37</v>
      </c>
      <c r="E1978" s="6" t="s">
        <v>40</v>
      </c>
      <c r="F1978" s="24" t="str">
        <f>+TabIPW[[#This Row],[WK]]&amp;TabIPW[[#This Row],[PK]]&amp;TabIPW[[#This Row],[GK]]</f>
        <v>280203</v>
      </c>
      <c r="G1978" s="6" t="s">
        <v>1874</v>
      </c>
      <c r="H1978" s="34">
        <v>9.6998160000000003E-6</v>
      </c>
      <c r="I1978" s="35">
        <v>3071</v>
      </c>
      <c r="J1978" s="34">
        <v>7.6136999999999996E-6</v>
      </c>
      <c r="K1978" s="35">
        <v>1941</v>
      </c>
      <c r="L1978" s="34">
        <v>2.7160200000000001E-5</v>
      </c>
      <c r="M1978" s="35">
        <v>2459.87</v>
      </c>
      <c r="N1978" s="34">
        <v>1.43494E-5</v>
      </c>
      <c r="O1978" s="35">
        <v>11</v>
      </c>
      <c r="P1978" s="34">
        <v>1.37738E-5</v>
      </c>
      <c r="Q1978" s="35">
        <v>73</v>
      </c>
      <c r="R1978" s="34">
        <v>3.48529E-5</v>
      </c>
      <c r="S1978" s="35">
        <v>137</v>
      </c>
      <c r="T1978" s="34">
        <v>9.0844999999999992E-6</v>
      </c>
      <c r="U1978" s="35">
        <v>213</v>
      </c>
      <c r="V1978" s="34">
        <v>7.9217000000000007E-6</v>
      </c>
      <c r="W1978" s="35">
        <v>2459.87</v>
      </c>
    </row>
    <row r="1979" spans="1:23" ht="14.45" x14ac:dyDescent="0.3">
      <c r="A1979" s="6" t="s">
        <v>31</v>
      </c>
      <c r="B1979" s="6" t="s">
        <v>1147</v>
      </c>
      <c r="C1979" s="6" t="s">
        <v>32</v>
      </c>
      <c r="D1979" s="6" t="s">
        <v>39</v>
      </c>
      <c r="E1979" s="6" t="s">
        <v>36</v>
      </c>
      <c r="F1979" s="24" t="str">
        <f>+TabIPW[[#This Row],[WK]]&amp;TabIPW[[#This Row],[PK]]&amp;TabIPW[[#This Row],[GK]]</f>
        <v>280204</v>
      </c>
      <c r="G1979" s="6" t="s">
        <v>1875</v>
      </c>
      <c r="H1979" s="34">
        <v>7.4888479999999998E-6</v>
      </c>
      <c r="I1979" s="35">
        <v>2371</v>
      </c>
      <c r="J1979" s="34">
        <v>6.0996E-6</v>
      </c>
      <c r="K1979" s="35">
        <v>1555</v>
      </c>
      <c r="L1979" s="34">
        <v>2.0969299999999999E-5</v>
      </c>
      <c r="M1979" s="35">
        <v>1899.17</v>
      </c>
      <c r="N1979" s="34">
        <v>1.8262900000000001E-5</v>
      </c>
      <c r="O1979" s="35">
        <v>14</v>
      </c>
      <c r="P1979" s="34">
        <v>1.13209E-5</v>
      </c>
      <c r="Q1979" s="35">
        <v>60</v>
      </c>
      <c r="R1979" s="34">
        <v>3.0782499999999999E-5</v>
      </c>
      <c r="S1979" s="35">
        <v>121</v>
      </c>
      <c r="T1979" s="34">
        <v>4.4868E-6</v>
      </c>
      <c r="U1979" s="35">
        <v>105.2</v>
      </c>
      <c r="V1979" s="34">
        <v>6.1160999999999998E-6</v>
      </c>
      <c r="W1979" s="35">
        <v>1899.17</v>
      </c>
    </row>
    <row r="1980" spans="1:23" ht="14.45" x14ac:dyDescent="0.3">
      <c r="A1980" s="6" t="s">
        <v>31</v>
      </c>
      <c r="B1980" s="6" t="s">
        <v>1147</v>
      </c>
      <c r="C1980" s="6" t="s">
        <v>32</v>
      </c>
      <c r="D1980" s="6" t="s">
        <v>42</v>
      </c>
      <c r="E1980" s="6" t="s">
        <v>40</v>
      </c>
      <c r="F1980" s="24" t="str">
        <f>+TabIPW[[#This Row],[WK]]&amp;TabIPW[[#This Row],[PK]]&amp;TabIPW[[#This Row],[GK]]</f>
        <v>280205</v>
      </c>
      <c r="G1980" s="6" t="s">
        <v>1876</v>
      </c>
      <c r="H1980" s="34">
        <v>1.7466616E-5</v>
      </c>
      <c r="I1980" s="35">
        <v>5530</v>
      </c>
      <c r="J1980" s="34">
        <v>1.3748600000000001E-5</v>
      </c>
      <c r="K1980" s="35">
        <v>3505</v>
      </c>
      <c r="L1980" s="34">
        <v>4.89078E-5</v>
      </c>
      <c r="M1980" s="35">
        <v>4429.53</v>
      </c>
      <c r="N1980" s="34">
        <v>3.2612299999999999E-5</v>
      </c>
      <c r="O1980" s="35">
        <v>25</v>
      </c>
      <c r="P1980" s="34">
        <v>2.73589E-5</v>
      </c>
      <c r="Q1980" s="35">
        <v>145</v>
      </c>
      <c r="R1980" s="34">
        <v>7.7592199999999999E-5</v>
      </c>
      <c r="S1980" s="35">
        <v>305</v>
      </c>
      <c r="T1980" s="34">
        <v>1.26927E-5</v>
      </c>
      <c r="U1980" s="35">
        <v>297.60000000000002</v>
      </c>
      <c r="V1980" s="34">
        <v>1.4264799999999999E-5</v>
      </c>
      <c r="W1980" s="35">
        <v>4429.53</v>
      </c>
    </row>
    <row r="1981" spans="1:23" ht="14.45" x14ac:dyDescent="0.3">
      <c r="A1981" s="6" t="s">
        <v>31</v>
      </c>
      <c r="B1981" s="6" t="s">
        <v>1147</v>
      </c>
      <c r="C1981" s="6" t="s">
        <v>32</v>
      </c>
      <c r="D1981" s="6" t="s">
        <v>44</v>
      </c>
      <c r="E1981" s="6" t="s">
        <v>36</v>
      </c>
      <c r="F1981" s="24" t="str">
        <f>+TabIPW[[#This Row],[WK]]&amp;TabIPW[[#This Row],[PK]]&amp;TabIPW[[#This Row],[GK]]</f>
        <v>280206</v>
      </c>
      <c r="G1981" s="6" t="s">
        <v>1877</v>
      </c>
      <c r="H1981" s="34">
        <v>7.4193600000000002E-6</v>
      </c>
      <c r="I1981" s="35">
        <v>2349</v>
      </c>
      <c r="J1981" s="34">
        <v>5.7386999999999998E-6</v>
      </c>
      <c r="K1981" s="35">
        <v>1463</v>
      </c>
      <c r="L1981" s="34">
        <v>2.07748E-5</v>
      </c>
      <c r="M1981" s="35">
        <v>1881.55</v>
      </c>
      <c r="N1981" s="34">
        <v>2.0871899999999999E-5</v>
      </c>
      <c r="O1981" s="35">
        <v>16</v>
      </c>
      <c r="P1981" s="34">
        <v>1.6038000000000001E-5</v>
      </c>
      <c r="Q1981" s="35">
        <v>85</v>
      </c>
      <c r="R1981" s="34">
        <v>3.1545699999999999E-5</v>
      </c>
      <c r="S1981" s="35">
        <v>124</v>
      </c>
      <c r="T1981" s="34">
        <v>5.0966999999999998E-6</v>
      </c>
      <c r="U1981" s="35">
        <v>119.5</v>
      </c>
      <c r="V1981" s="34">
        <v>6.0592999999999997E-6</v>
      </c>
      <c r="W1981" s="35">
        <v>1881.55</v>
      </c>
    </row>
    <row r="1982" spans="1:23" ht="14.45" x14ac:dyDescent="0.3">
      <c r="A1982" s="6" t="s">
        <v>31</v>
      </c>
      <c r="B1982" s="6" t="s">
        <v>1147</v>
      </c>
      <c r="C1982" s="6" t="s">
        <v>32</v>
      </c>
      <c r="D1982" s="6" t="s">
        <v>51</v>
      </c>
      <c r="E1982" s="6" t="s">
        <v>36</v>
      </c>
      <c r="F1982" s="24" t="str">
        <f>+TabIPW[[#This Row],[WK]]&amp;TabIPW[[#This Row],[PK]]&amp;TabIPW[[#This Row],[GK]]</f>
        <v>280207</v>
      </c>
      <c r="G1982" s="6" t="s">
        <v>1878</v>
      </c>
      <c r="H1982" s="34">
        <v>8.0668640000000005E-6</v>
      </c>
      <c r="I1982" s="35">
        <v>2554</v>
      </c>
      <c r="J1982" s="34">
        <v>6.1623000000000003E-6</v>
      </c>
      <c r="K1982" s="35">
        <v>1571</v>
      </c>
      <c r="L1982" s="34">
        <v>2.2587700000000001E-5</v>
      </c>
      <c r="M1982" s="35">
        <v>2045.75</v>
      </c>
      <c r="N1982" s="34">
        <v>2.0871899999999999E-5</v>
      </c>
      <c r="O1982" s="35">
        <v>16</v>
      </c>
      <c r="P1982" s="34">
        <v>8.6794000000000003E-6</v>
      </c>
      <c r="Q1982" s="35">
        <v>46</v>
      </c>
      <c r="R1982" s="34">
        <v>5.1643300000000001E-5</v>
      </c>
      <c r="S1982" s="35">
        <v>203</v>
      </c>
      <c r="T1982" s="34">
        <v>6.7814E-6</v>
      </c>
      <c r="U1982" s="35">
        <v>159</v>
      </c>
      <c r="V1982" s="34">
        <v>6.5880999999999997E-6</v>
      </c>
      <c r="W1982" s="35">
        <v>2045.75</v>
      </c>
    </row>
    <row r="1983" spans="1:23" ht="14.45" x14ac:dyDescent="0.3">
      <c r="A1983" s="6" t="s">
        <v>31</v>
      </c>
      <c r="B1983" s="6" t="s">
        <v>1147</v>
      </c>
      <c r="C1983" s="6" t="s">
        <v>37</v>
      </c>
      <c r="D1983" s="6" t="s">
        <v>33</v>
      </c>
      <c r="E1983" s="6" t="s">
        <v>34</v>
      </c>
      <c r="F1983" s="24" t="str">
        <f>+TabIPW[[#This Row],[WK]]&amp;TabIPW[[#This Row],[PK]]&amp;TabIPW[[#This Row],[GK]]</f>
        <v>280301</v>
      </c>
      <c r="G1983" s="6" t="s">
        <v>1879</v>
      </c>
      <c r="H1983" s="34">
        <v>6.3565215999999996E-5</v>
      </c>
      <c r="I1983" s="35">
        <v>20125</v>
      </c>
      <c r="J1983" s="34">
        <v>4.8055300000000001E-5</v>
      </c>
      <c r="K1983" s="35">
        <v>12251</v>
      </c>
      <c r="L1983" s="34">
        <v>1.7465420000000001E-4</v>
      </c>
      <c r="M1983" s="35">
        <v>15818.25</v>
      </c>
      <c r="N1983" s="34">
        <v>9.6532400000000004E-5</v>
      </c>
      <c r="O1983" s="35">
        <v>74</v>
      </c>
      <c r="P1983" s="34">
        <v>1.7207799999999999E-4</v>
      </c>
      <c r="Q1983" s="35">
        <v>912</v>
      </c>
      <c r="R1983" s="34">
        <v>6.9705799999999999E-5</v>
      </c>
      <c r="S1983" s="35">
        <v>274</v>
      </c>
      <c r="T1983" s="34">
        <v>6.4196900000000002E-5</v>
      </c>
      <c r="U1983" s="35">
        <v>1505.2</v>
      </c>
      <c r="V1983" s="34">
        <v>5.0940799999999999E-5</v>
      </c>
      <c r="W1983" s="35">
        <v>15818.25</v>
      </c>
    </row>
    <row r="1984" spans="1:23" ht="14.45" x14ac:dyDescent="0.3">
      <c r="A1984" s="6" t="s">
        <v>31</v>
      </c>
      <c r="B1984" s="6" t="s">
        <v>1147</v>
      </c>
      <c r="C1984" s="6" t="s">
        <v>37</v>
      </c>
      <c r="D1984" s="6" t="s">
        <v>32</v>
      </c>
      <c r="E1984" s="6" t="s">
        <v>36</v>
      </c>
      <c r="F1984" s="24" t="str">
        <f>+TabIPW[[#This Row],[WK]]&amp;TabIPW[[#This Row],[PK]]&amp;TabIPW[[#This Row],[GK]]</f>
        <v>280302</v>
      </c>
      <c r="G1984" s="6" t="s">
        <v>1879</v>
      </c>
      <c r="H1984" s="34">
        <v>3.0347064000000001E-5</v>
      </c>
      <c r="I1984" s="35">
        <v>9608</v>
      </c>
      <c r="J1984" s="34">
        <v>2.2954799999999999E-5</v>
      </c>
      <c r="K1984" s="35">
        <v>5852</v>
      </c>
      <c r="L1984" s="34">
        <v>8.3382700000000004E-5</v>
      </c>
      <c r="M1984" s="35">
        <v>7551.89</v>
      </c>
      <c r="N1984" s="34">
        <v>7.0442499999999995E-5</v>
      </c>
      <c r="O1984" s="35">
        <v>54</v>
      </c>
      <c r="P1984" s="34">
        <v>4.1887400000000001E-5</v>
      </c>
      <c r="Q1984" s="35">
        <v>222</v>
      </c>
      <c r="R1984" s="34">
        <v>5.2915299999999998E-5</v>
      </c>
      <c r="S1984" s="35">
        <v>208</v>
      </c>
      <c r="T1984" s="34">
        <v>3.1390499999999997E-5</v>
      </c>
      <c r="U1984" s="35">
        <v>736</v>
      </c>
      <c r="V1984" s="34">
        <v>2.4320000000000001E-5</v>
      </c>
      <c r="W1984" s="35">
        <v>7551.89</v>
      </c>
    </row>
    <row r="1985" spans="1:23" ht="14.45" x14ac:dyDescent="0.3">
      <c r="A1985" s="6" t="s">
        <v>31</v>
      </c>
      <c r="B1985" s="6" t="s">
        <v>1147</v>
      </c>
      <c r="C1985" s="6" t="s">
        <v>37</v>
      </c>
      <c r="D1985" s="6" t="s">
        <v>37</v>
      </c>
      <c r="E1985" s="6" t="s">
        <v>36</v>
      </c>
      <c r="F1985" s="24" t="str">
        <f>+TabIPW[[#This Row],[WK]]&amp;TabIPW[[#This Row],[PK]]&amp;TabIPW[[#This Row],[GK]]</f>
        <v>280303</v>
      </c>
      <c r="G1985" s="6" t="s">
        <v>1880</v>
      </c>
      <c r="H1985" s="34">
        <v>2.117156E-5</v>
      </c>
      <c r="I1985" s="35">
        <v>6703</v>
      </c>
      <c r="J1985" s="34">
        <v>1.5976599999999999E-5</v>
      </c>
      <c r="K1985" s="35">
        <v>4073</v>
      </c>
      <c r="L1985" s="34">
        <v>5.8171799999999998E-5</v>
      </c>
      <c r="M1985" s="35">
        <v>5268.56</v>
      </c>
      <c r="N1985" s="34">
        <v>4.1743699999999998E-5</v>
      </c>
      <c r="O1985" s="35">
        <v>32</v>
      </c>
      <c r="P1985" s="34">
        <v>4.6415799999999997E-5</v>
      </c>
      <c r="Q1985" s="35">
        <v>246</v>
      </c>
      <c r="R1985" s="34">
        <v>4.2993700000000001E-5</v>
      </c>
      <c r="S1985" s="35">
        <v>169</v>
      </c>
      <c r="T1985" s="34">
        <v>1.6607900000000001E-5</v>
      </c>
      <c r="U1985" s="35">
        <v>389.4</v>
      </c>
      <c r="V1985" s="34">
        <v>1.6966800000000002E-5</v>
      </c>
      <c r="W1985" s="35">
        <v>5268.56</v>
      </c>
    </row>
    <row r="1986" spans="1:23" ht="14.45" x14ac:dyDescent="0.3">
      <c r="A1986" s="6" t="s">
        <v>31</v>
      </c>
      <c r="B1986" s="6" t="s">
        <v>1147</v>
      </c>
      <c r="C1986" s="6" t="s">
        <v>37</v>
      </c>
      <c r="D1986" s="6" t="s">
        <v>39</v>
      </c>
      <c r="E1986" s="6" t="s">
        <v>40</v>
      </c>
      <c r="F1986" s="24" t="str">
        <f>+TabIPW[[#This Row],[WK]]&amp;TabIPW[[#This Row],[PK]]&amp;TabIPW[[#This Row],[GK]]</f>
        <v>280304</v>
      </c>
      <c r="G1986" s="6" t="s">
        <v>1881</v>
      </c>
      <c r="H1986" s="34">
        <v>4.1594552000000005E-5</v>
      </c>
      <c r="I1986" s="35">
        <v>13169</v>
      </c>
      <c r="J1986" s="34">
        <v>3.1490299999999999E-5</v>
      </c>
      <c r="K1986" s="35">
        <v>8028</v>
      </c>
      <c r="L1986" s="34">
        <v>1.142867E-4</v>
      </c>
      <c r="M1986" s="35">
        <v>10350.83</v>
      </c>
      <c r="N1986" s="34">
        <v>9.5227899999999997E-5</v>
      </c>
      <c r="O1986" s="35">
        <v>73</v>
      </c>
      <c r="P1986" s="34">
        <v>8.1699299999999999E-5</v>
      </c>
      <c r="Q1986" s="35">
        <v>433</v>
      </c>
      <c r="R1986" s="34">
        <v>5.9784100000000002E-5</v>
      </c>
      <c r="S1986" s="35">
        <v>235</v>
      </c>
      <c r="T1986" s="34">
        <v>3.1433100000000002E-5</v>
      </c>
      <c r="U1986" s="35">
        <v>737</v>
      </c>
      <c r="V1986" s="34">
        <v>3.3333600000000002E-5</v>
      </c>
      <c r="W1986" s="35">
        <v>10350.83</v>
      </c>
    </row>
    <row r="1987" spans="1:23" ht="14.45" x14ac:dyDescent="0.3">
      <c r="A1987" s="6" t="s">
        <v>31</v>
      </c>
      <c r="B1987" s="6" t="s">
        <v>1147</v>
      </c>
      <c r="C1987" s="6" t="s">
        <v>37</v>
      </c>
      <c r="D1987" s="6" t="s">
        <v>42</v>
      </c>
      <c r="E1987" s="6" t="s">
        <v>36</v>
      </c>
      <c r="F1987" s="24" t="str">
        <f>+TabIPW[[#This Row],[WK]]&amp;TabIPW[[#This Row],[PK]]&amp;TabIPW[[#This Row],[GK]]</f>
        <v>280305</v>
      </c>
      <c r="G1987" s="6" t="s">
        <v>1882</v>
      </c>
      <c r="H1987" s="34">
        <v>1.604844E-5</v>
      </c>
      <c r="I1987" s="35">
        <v>5081</v>
      </c>
      <c r="J1987" s="34">
        <v>1.2120700000000001E-5</v>
      </c>
      <c r="K1987" s="35">
        <v>3090</v>
      </c>
      <c r="L1987" s="34">
        <v>4.4095299999999998E-5</v>
      </c>
      <c r="M1987" s="35">
        <v>3993.67</v>
      </c>
      <c r="N1987" s="34">
        <v>4.0439199999999997E-5</v>
      </c>
      <c r="O1987" s="35">
        <v>31</v>
      </c>
      <c r="P1987" s="34">
        <v>2.7736300000000001E-5</v>
      </c>
      <c r="Q1987" s="35">
        <v>147</v>
      </c>
      <c r="R1987" s="34">
        <v>2.41681E-5</v>
      </c>
      <c r="S1987" s="35">
        <v>95</v>
      </c>
      <c r="T1987" s="34">
        <v>1.7187999999999999E-5</v>
      </c>
      <c r="U1987" s="35">
        <v>403</v>
      </c>
      <c r="V1987" s="34">
        <v>1.28611E-5</v>
      </c>
      <c r="W1987" s="35">
        <v>3993.67</v>
      </c>
    </row>
    <row r="1988" spans="1:23" ht="14.45" x14ac:dyDescent="0.3">
      <c r="A1988" s="6" t="s">
        <v>31</v>
      </c>
      <c r="B1988" s="6" t="s">
        <v>1147</v>
      </c>
      <c r="C1988" s="6" t="s">
        <v>37</v>
      </c>
      <c r="D1988" s="6" t="s">
        <v>44</v>
      </c>
      <c r="E1988" s="6" t="s">
        <v>36</v>
      </c>
      <c r="F1988" s="24" t="str">
        <f>+TabIPW[[#This Row],[WK]]&amp;TabIPW[[#This Row],[PK]]&amp;TabIPW[[#This Row],[GK]]</f>
        <v>280306</v>
      </c>
      <c r="G1988" s="6" t="s">
        <v>1153</v>
      </c>
      <c r="H1988" s="34">
        <v>2.1256840000000002E-5</v>
      </c>
      <c r="I1988" s="35">
        <v>6730</v>
      </c>
      <c r="J1988" s="34">
        <v>1.6286500000000001E-5</v>
      </c>
      <c r="K1988" s="35">
        <v>4152</v>
      </c>
      <c r="L1988" s="34">
        <v>5.8406100000000003E-5</v>
      </c>
      <c r="M1988" s="35">
        <v>5289.78</v>
      </c>
      <c r="N1988" s="34">
        <v>6.0006600000000002E-5</v>
      </c>
      <c r="O1988" s="35">
        <v>46</v>
      </c>
      <c r="P1988" s="34">
        <v>4.3396899999999998E-5</v>
      </c>
      <c r="Q1988" s="35">
        <v>230</v>
      </c>
      <c r="R1988" s="34">
        <v>3.6633700000000001E-5</v>
      </c>
      <c r="S1988" s="35">
        <v>144</v>
      </c>
      <c r="T1988" s="34">
        <v>1.41428E-5</v>
      </c>
      <c r="U1988" s="35">
        <v>331.6</v>
      </c>
      <c r="V1988" s="34">
        <v>1.7035099999999999E-5</v>
      </c>
      <c r="W1988" s="35">
        <v>5289.78</v>
      </c>
    </row>
    <row r="1989" spans="1:23" ht="14.45" x14ac:dyDescent="0.3">
      <c r="A1989" s="6" t="s">
        <v>31</v>
      </c>
      <c r="B1989" s="6" t="s">
        <v>1147</v>
      </c>
      <c r="C1989" s="6" t="s">
        <v>39</v>
      </c>
      <c r="D1989" s="6" t="s">
        <v>33</v>
      </c>
      <c r="E1989" s="6" t="s">
        <v>36</v>
      </c>
      <c r="F1989" s="24" t="str">
        <f>+TabIPW[[#This Row],[WK]]&amp;TabIPW[[#This Row],[PK]]&amp;TabIPW[[#This Row],[GK]]</f>
        <v>280401</v>
      </c>
      <c r="G1989" s="6" t="s">
        <v>1883</v>
      </c>
      <c r="H1989" s="34">
        <v>2.4124776000000001E-5</v>
      </c>
      <c r="I1989" s="35">
        <v>7638</v>
      </c>
      <c r="J1989" s="34">
        <v>1.8734100000000001E-5</v>
      </c>
      <c r="K1989" s="35">
        <v>4776</v>
      </c>
      <c r="L1989" s="34">
        <v>6.5442800000000003E-5</v>
      </c>
      <c r="M1989" s="35">
        <v>5927.09</v>
      </c>
      <c r="N1989" s="34">
        <v>4.9570700000000003E-5</v>
      </c>
      <c r="O1989" s="35">
        <v>38</v>
      </c>
      <c r="P1989" s="34">
        <v>3.1132500000000001E-5</v>
      </c>
      <c r="Q1989" s="35">
        <v>165</v>
      </c>
      <c r="R1989" s="34">
        <v>7.6829000000000006E-5</v>
      </c>
      <c r="S1989" s="35">
        <v>302</v>
      </c>
      <c r="T1989" s="34">
        <v>1.8753299999999999E-5</v>
      </c>
      <c r="U1989" s="35">
        <v>439.7</v>
      </c>
      <c r="V1989" s="34">
        <v>1.90875E-5</v>
      </c>
      <c r="W1989" s="35">
        <v>5927.09</v>
      </c>
    </row>
    <row r="1990" spans="1:23" ht="14.45" x14ac:dyDescent="0.3">
      <c r="A1990" s="6" t="s">
        <v>31</v>
      </c>
      <c r="B1990" s="6" t="s">
        <v>1147</v>
      </c>
      <c r="C1990" s="6" t="s">
        <v>39</v>
      </c>
      <c r="D1990" s="6" t="s">
        <v>32</v>
      </c>
      <c r="E1990" s="6" t="s">
        <v>36</v>
      </c>
      <c r="F1990" s="24" t="str">
        <f>+TabIPW[[#This Row],[WK]]&amp;TabIPW[[#This Row],[PK]]&amp;TabIPW[[#This Row],[GK]]</f>
        <v>280402</v>
      </c>
      <c r="G1990" s="6" t="s">
        <v>1884</v>
      </c>
      <c r="H1990" s="34">
        <v>8.6006479999999999E-6</v>
      </c>
      <c r="I1990" s="35">
        <v>2723</v>
      </c>
      <c r="J1990" s="34">
        <v>6.4291E-6</v>
      </c>
      <c r="K1990" s="35">
        <v>1639</v>
      </c>
      <c r="L1990" s="34">
        <v>2.33308E-5</v>
      </c>
      <c r="M1990" s="35">
        <v>2113.0500000000002</v>
      </c>
      <c r="N1990" s="34">
        <v>2.0871899999999999E-5</v>
      </c>
      <c r="O1990" s="35">
        <v>16</v>
      </c>
      <c r="P1990" s="34">
        <v>1.6226699999999998E-5</v>
      </c>
      <c r="Q1990" s="35">
        <v>86</v>
      </c>
      <c r="R1990" s="34">
        <v>3.40897E-5</v>
      </c>
      <c r="S1990" s="35">
        <v>134</v>
      </c>
      <c r="T1990" s="34">
        <v>5.5060999999999997E-6</v>
      </c>
      <c r="U1990" s="35">
        <v>129.1</v>
      </c>
      <c r="V1990" s="34">
        <v>6.8047999999999996E-6</v>
      </c>
      <c r="W1990" s="35">
        <v>2113.0500000000002</v>
      </c>
    </row>
    <row r="1991" spans="1:23" ht="14.45" x14ac:dyDescent="0.3">
      <c r="A1991" s="6" t="s">
        <v>31</v>
      </c>
      <c r="B1991" s="6" t="s">
        <v>1147</v>
      </c>
      <c r="C1991" s="6" t="s">
        <v>39</v>
      </c>
      <c r="D1991" s="6" t="s">
        <v>37</v>
      </c>
      <c r="E1991" s="6" t="s">
        <v>36</v>
      </c>
      <c r="F1991" s="24" t="str">
        <f>+TabIPW[[#This Row],[WK]]&amp;TabIPW[[#This Row],[PK]]&amp;TabIPW[[#This Row],[GK]]</f>
        <v>280403</v>
      </c>
      <c r="G1991" s="6" t="s">
        <v>1885</v>
      </c>
      <c r="H1991" s="34">
        <v>1.5047192E-5</v>
      </c>
      <c r="I1991" s="35">
        <v>4764</v>
      </c>
      <c r="J1991" s="34">
        <v>1.17481E-5</v>
      </c>
      <c r="K1991" s="35">
        <v>2995</v>
      </c>
      <c r="L1991" s="34">
        <v>4.0818200000000002E-5</v>
      </c>
      <c r="M1991" s="35">
        <v>3696.86</v>
      </c>
      <c r="N1991" s="34">
        <v>2.21763E-5</v>
      </c>
      <c r="O1991" s="35">
        <v>17</v>
      </c>
      <c r="P1991" s="34">
        <v>1.9622900000000001E-5</v>
      </c>
      <c r="Q1991" s="35">
        <v>104</v>
      </c>
      <c r="R1991" s="34">
        <v>4.9608099999999997E-5</v>
      </c>
      <c r="S1991" s="35">
        <v>195</v>
      </c>
      <c r="T1991" s="34">
        <v>7.306E-6</v>
      </c>
      <c r="U1991" s="35">
        <v>171.3</v>
      </c>
      <c r="V1991" s="34">
        <v>1.1905299999999999E-5</v>
      </c>
      <c r="W1991" s="35">
        <v>3696.86</v>
      </c>
    </row>
    <row r="1992" spans="1:23" ht="14.45" x14ac:dyDescent="0.3">
      <c r="A1992" s="6" t="s">
        <v>31</v>
      </c>
      <c r="B1992" s="6" t="s">
        <v>1147</v>
      </c>
      <c r="C1992" s="6" t="s">
        <v>39</v>
      </c>
      <c r="D1992" s="6" t="s">
        <v>39</v>
      </c>
      <c r="E1992" s="6" t="s">
        <v>36</v>
      </c>
      <c r="F1992" s="24" t="str">
        <f>+TabIPW[[#This Row],[WK]]&amp;TabIPW[[#This Row],[PK]]&amp;TabIPW[[#This Row],[GK]]</f>
        <v>280404</v>
      </c>
      <c r="G1992" s="6" t="s">
        <v>1886</v>
      </c>
      <c r="H1992" s="34">
        <v>1.2204519999999999E-5</v>
      </c>
      <c r="I1992" s="35">
        <v>3864</v>
      </c>
      <c r="J1992" s="34">
        <v>9.5318000000000008E-6</v>
      </c>
      <c r="K1992" s="35">
        <v>2430</v>
      </c>
      <c r="L1992" s="34">
        <v>3.31069E-5</v>
      </c>
      <c r="M1992" s="35">
        <v>2998.46</v>
      </c>
      <c r="N1992" s="34">
        <v>2.0871899999999999E-5</v>
      </c>
      <c r="O1992" s="35">
        <v>16</v>
      </c>
      <c r="P1992" s="34">
        <v>1.9245600000000001E-5</v>
      </c>
      <c r="Q1992" s="35">
        <v>102</v>
      </c>
      <c r="R1992" s="34">
        <v>4.2993700000000001E-5</v>
      </c>
      <c r="S1992" s="35">
        <v>169</v>
      </c>
      <c r="T1992" s="34">
        <v>7.0117000000000001E-6</v>
      </c>
      <c r="U1992" s="35">
        <v>164.4</v>
      </c>
      <c r="V1992" s="34">
        <v>9.6562000000000008E-6</v>
      </c>
      <c r="W1992" s="35">
        <v>2998.46</v>
      </c>
    </row>
    <row r="1993" spans="1:23" ht="14.45" x14ac:dyDescent="0.3">
      <c r="A1993" s="6" t="s">
        <v>31</v>
      </c>
      <c r="B1993" s="6" t="s">
        <v>1147</v>
      </c>
      <c r="C1993" s="6" t="s">
        <v>39</v>
      </c>
      <c r="D1993" s="6" t="s">
        <v>42</v>
      </c>
      <c r="E1993" s="6" t="s">
        <v>36</v>
      </c>
      <c r="F1993" s="24" t="str">
        <f>+TabIPW[[#This Row],[WK]]&amp;TabIPW[[#This Row],[PK]]&amp;TabIPW[[#This Row],[GK]]</f>
        <v>280405</v>
      </c>
      <c r="G1993" s="6" t="s">
        <v>1887</v>
      </c>
      <c r="H1993" s="34">
        <v>1.0274664E-5</v>
      </c>
      <c r="I1993" s="35">
        <v>3253</v>
      </c>
      <c r="J1993" s="34">
        <v>8.0686999999999995E-6</v>
      </c>
      <c r="K1993" s="35">
        <v>2057</v>
      </c>
      <c r="L1993" s="34">
        <v>2.78719E-5</v>
      </c>
      <c r="M1993" s="35">
        <v>2524.33</v>
      </c>
      <c r="N1993" s="34">
        <v>1.5653899999999999E-5</v>
      </c>
      <c r="O1993" s="35">
        <v>12</v>
      </c>
      <c r="P1993" s="34">
        <v>1.45285E-5</v>
      </c>
      <c r="Q1993" s="35">
        <v>77</v>
      </c>
      <c r="R1993" s="34">
        <v>1.55184E-5</v>
      </c>
      <c r="S1993" s="35">
        <v>61</v>
      </c>
      <c r="T1993" s="34">
        <v>4.7767999999999997E-6</v>
      </c>
      <c r="U1993" s="35">
        <v>112</v>
      </c>
      <c r="V1993" s="34">
        <v>8.1293000000000002E-6</v>
      </c>
      <c r="W1993" s="35">
        <v>2524.33</v>
      </c>
    </row>
    <row r="1994" spans="1:23" ht="14.45" x14ac:dyDescent="0.3">
      <c r="A1994" s="6" t="s">
        <v>31</v>
      </c>
      <c r="B1994" s="6" t="s">
        <v>1147</v>
      </c>
      <c r="C1994" s="6" t="s">
        <v>39</v>
      </c>
      <c r="D1994" s="6" t="s">
        <v>44</v>
      </c>
      <c r="E1994" s="6" t="s">
        <v>40</v>
      </c>
      <c r="F1994" s="24" t="str">
        <f>+TabIPW[[#This Row],[WK]]&amp;TabIPW[[#This Row],[PK]]&amp;TabIPW[[#This Row],[GK]]</f>
        <v>280406</v>
      </c>
      <c r="G1994" s="6" t="s">
        <v>1888</v>
      </c>
      <c r="H1994" s="34">
        <v>1.3189984E-5</v>
      </c>
      <c r="I1994" s="35">
        <v>4176</v>
      </c>
      <c r="J1994" s="34">
        <v>1.0332E-5</v>
      </c>
      <c r="K1994" s="35">
        <v>2634</v>
      </c>
      <c r="L1994" s="34">
        <v>3.57802E-5</v>
      </c>
      <c r="M1994" s="35">
        <v>3240.58</v>
      </c>
      <c r="N1994" s="34">
        <v>2.6089799999999999E-5</v>
      </c>
      <c r="O1994" s="35">
        <v>20</v>
      </c>
      <c r="P1994" s="34">
        <v>2.3585299999999999E-5</v>
      </c>
      <c r="Q1994" s="35">
        <v>125</v>
      </c>
      <c r="R1994" s="34">
        <v>5.4950500000000002E-5</v>
      </c>
      <c r="S1994" s="35">
        <v>216</v>
      </c>
      <c r="T1994" s="34">
        <v>9.4683000000000005E-6</v>
      </c>
      <c r="U1994" s="35">
        <v>222</v>
      </c>
      <c r="V1994" s="34">
        <v>1.0435899999999999E-5</v>
      </c>
      <c r="W1994" s="35">
        <v>3240.58</v>
      </c>
    </row>
    <row r="1995" spans="1:23" ht="14.45" x14ac:dyDescent="0.3">
      <c r="A1995" s="6" t="s">
        <v>31</v>
      </c>
      <c r="B1995" s="6" t="s">
        <v>1147</v>
      </c>
      <c r="C1995" s="6" t="s">
        <v>39</v>
      </c>
      <c r="D1995" s="6" t="s">
        <v>51</v>
      </c>
      <c r="E1995" s="6" t="s">
        <v>40</v>
      </c>
      <c r="F1995" s="24" t="str">
        <f>+TabIPW[[#This Row],[WK]]&amp;TabIPW[[#This Row],[PK]]&amp;TabIPW[[#This Row],[GK]]</f>
        <v>280407</v>
      </c>
      <c r="G1995" s="6" t="s">
        <v>1889</v>
      </c>
      <c r="H1995" s="34">
        <v>5.7690368000000005E-5</v>
      </c>
      <c r="I1995" s="35">
        <v>18265</v>
      </c>
      <c r="J1995" s="34">
        <v>4.4046399999999999E-5</v>
      </c>
      <c r="K1995" s="35">
        <v>11229</v>
      </c>
      <c r="L1995" s="34">
        <v>1.5649549999999999E-4</v>
      </c>
      <c r="M1995" s="35">
        <v>14173.64</v>
      </c>
      <c r="N1995" s="34">
        <v>1.0044580000000001E-4</v>
      </c>
      <c r="O1995" s="35">
        <v>77</v>
      </c>
      <c r="P1995" s="34">
        <v>1.218886E-4</v>
      </c>
      <c r="Q1995" s="35">
        <v>646</v>
      </c>
      <c r="R1995" s="34">
        <v>1.9690610000000001E-4</v>
      </c>
      <c r="S1995" s="35">
        <v>774</v>
      </c>
      <c r="T1995" s="34">
        <v>4.9098799999999998E-5</v>
      </c>
      <c r="U1995" s="35">
        <v>1151.2</v>
      </c>
      <c r="V1995" s="34">
        <v>4.56445E-5</v>
      </c>
      <c r="W1995" s="35">
        <v>14173.64</v>
      </c>
    </row>
    <row r="1996" spans="1:23" ht="14.45" x14ac:dyDescent="0.3">
      <c r="A1996" s="6" t="s">
        <v>31</v>
      </c>
      <c r="B1996" s="6" t="s">
        <v>1147</v>
      </c>
      <c r="C1996" s="6" t="s">
        <v>39</v>
      </c>
      <c r="D1996" s="6" t="s">
        <v>75</v>
      </c>
      <c r="E1996" s="6" t="s">
        <v>36</v>
      </c>
      <c r="F1996" s="24" t="str">
        <f>+TabIPW[[#This Row],[WK]]&amp;TabIPW[[#This Row],[PK]]&amp;TabIPW[[#This Row],[GK]]</f>
        <v>280408</v>
      </c>
      <c r="G1996" s="6" t="s">
        <v>1890</v>
      </c>
      <c r="H1996" s="34">
        <v>1.1010600000000001E-5</v>
      </c>
      <c r="I1996" s="35">
        <v>3486</v>
      </c>
      <c r="J1996" s="34">
        <v>8.4334999999999998E-6</v>
      </c>
      <c r="K1996" s="35">
        <v>2150</v>
      </c>
      <c r="L1996" s="34">
        <v>2.98683E-5</v>
      </c>
      <c r="M1996" s="35">
        <v>2705.14</v>
      </c>
      <c r="N1996" s="34">
        <v>1.3044899999999999E-5</v>
      </c>
      <c r="O1996" s="35">
        <v>10</v>
      </c>
      <c r="P1996" s="34">
        <v>1.3207700000000001E-5</v>
      </c>
      <c r="Q1996" s="35">
        <v>70</v>
      </c>
      <c r="R1996" s="34">
        <v>4.04497E-5</v>
      </c>
      <c r="S1996" s="35">
        <v>159</v>
      </c>
      <c r="T1996" s="34">
        <v>5.9368999999999999E-6</v>
      </c>
      <c r="U1996" s="35">
        <v>139.19999999999999</v>
      </c>
      <c r="V1996" s="34">
        <v>8.7115999999999997E-6</v>
      </c>
      <c r="W1996" s="35">
        <v>2705.14</v>
      </c>
    </row>
    <row r="1997" spans="1:23" ht="14.45" x14ac:dyDescent="0.3">
      <c r="A1997" s="6" t="s">
        <v>31</v>
      </c>
      <c r="B1997" s="6" t="s">
        <v>1147</v>
      </c>
      <c r="C1997" s="6" t="s">
        <v>39</v>
      </c>
      <c r="D1997" s="6" t="s">
        <v>77</v>
      </c>
      <c r="E1997" s="6" t="s">
        <v>40</v>
      </c>
      <c r="F1997" s="24" t="str">
        <f>+TabIPW[[#This Row],[WK]]&amp;TabIPW[[#This Row],[PK]]&amp;TabIPW[[#This Row],[GK]]</f>
        <v>280409</v>
      </c>
      <c r="G1997" s="6" t="s">
        <v>1891</v>
      </c>
      <c r="H1997" s="34">
        <v>1.8865840000000001E-5</v>
      </c>
      <c r="I1997" s="35">
        <v>5973</v>
      </c>
      <c r="J1997" s="34">
        <v>1.44429E-5</v>
      </c>
      <c r="K1997" s="35">
        <v>3682</v>
      </c>
      <c r="L1997" s="34">
        <v>5.1177000000000001E-5</v>
      </c>
      <c r="M1997" s="35">
        <v>4635.05</v>
      </c>
      <c r="N1997" s="34">
        <v>4.3048199999999999E-5</v>
      </c>
      <c r="O1997" s="35">
        <v>33</v>
      </c>
      <c r="P1997" s="34">
        <v>2.3207899999999998E-5</v>
      </c>
      <c r="Q1997" s="35">
        <v>123</v>
      </c>
      <c r="R1997" s="34">
        <v>8.5987400000000003E-5</v>
      </c>
      <c r="S1997" s="35">
        <v>338</v>
      </c>
      <c r="T1997" s="34">
        <v>1.4803900000000001E-5</v>
      </c>
      <c r="U1997" s="35">
        <v>347.1</v>
      </c>
      <c r="V1997" s="34">
        <v>1.49266E-5</v>
      </c>
      <c r="W1997" s="35">
        <v>4635.05</v>
      </c>
    </row>
    <row r="1998" spans="1:23" ht="14.45" x14ac:dyDescent="0.3">
      <c r="A1998" s="6" t="s">
        <v>31</v>
      </c>
      <c r="B1998" s="6" t="s">
        <v>1147</v>
      </c>
      <c r="C1998" s="6" t="s">
        <v>42</v>
      </c>
      <c r="D1998" s="6" t="s">
        <v>33</v>
      </c>
      <c r="E1998" s="6" t="s">
        <v>34</v>
      </c>
      <c r="F1998" s="24" t="str">
        <f>+TabIPW[[#This Row],[WK]]&amp;TabIPW[[#This Row],[PK]]&amp;TabIPW[[#This Row],[GK]]</f>
        <v>280501</v>
      </c>
      <c r="G1998" s="6" t="s">
        <v>1892</v>
      </c>
      <c r="H1998" s="34">
        <v>1.88750008E-4</v>
      </c>
      <c r="I1998" s="35">
        <v>59759</v>
      </c>
      <c r="J1998" s="34">
        <v>1.4375E-4</v>
      </c>
      <c r="K1998" s="35">
        <v>36647</v>
      </c>
      <c r="L1998" s="34">
        <v>5.1531750000000001E-4</v>
      </c>
      <c r="M1998" s="35">
        <v>46671.78</v>
      </c>
      <c r="N1998" s="34">
        <v>3.704755E-4</v>
      </c>
      <c r="O1998" s="35">
        <v>284</v>
      </c>
      <c r="P1998" s="34">
        <v>5.3227210000000001E-4</v>
      </c>
      <c r="Q1998" s="35">
        <v>2821</v>
      </c>
      <c r="R1998" s="34">
        <v>3.0858790000000001E-4</v>
      </c>
      <c r="S1998" s="35">
        <v>1213</v>
      </c>
      <c r="T1998" s="34">
        <v>1.7747560000000001E-4</v>
      </c>
      <c r="U1998" s="35">
        <v>4161.2</v>
      </c>
      <c r="V1998" s="34">
        <v>1.503009E-4</v>
      </c>
      <c r="W1998" s="35">
        <v>46671.78</v>
      </c>
    </row>
    <row r="1999" spans="1:23" ht="14.45" x14ac:dyDescent="0.3">
      <c r="A1999" s="6" t="s">
        <v>31</v>
      </c>
      <c r="B1999" s="6" t="s">
        <v>1147</v>
      </c>
      <c r="C1999" s="6" t="s">
        <v>42</v>
      </c>
      <c r="D1999" s="6" t="s">
        <v>32</v>
      </c>
      <c r="E1999" s="6" t="s">
        <v>36</v>
      </c>
      <c r="F1999" s="24" t="str">
        <f>+TabIPW[[#This Row],[WK]]&amp;TabIPW[[#This Row],[PK]]&amp;TabIPW[[#This Row],[GK]]</f>
        <v>280502</v>
      </c>
      <c r="G1999" s="6" t="s">
        <v>1892</v>
      </c>
      <c r="H1999" s="34">
        <v>3.9370952000000002E-5</v>
      </c>
      <c r="I1999" s="35">
        <v>12465</v>
      </c>
      <c r="J1999" s="34">
        <v>3.0552800000000003E-5</v>
      </c>
      <c r="K1999" s="35">
        <v>7789</v>
      </c>
      <c r="L1999" s="34">
        <v>1.07489E-4</v>
      </c>
      <c r="M1999" s="35">
        <v>9735.17</v>
      </c>
      <c r="N1999" s="34">
        <v>7.4356000000000004E-5</v>
      </c>
      <c r="O1999" s="35">
        <v>57</v>
      </c>
      <c r="P1999" s="34">
        <v>5.9434900000000002E-5</v>
      </c>
      <c r="Q1999" s="35">
        <v>315</v>
      </c>
      <c r="R1999" s="34">
        <v>6.3854600000000004E-5</v>
      </c>
      <c r="S1999" s="35">
        <v>251</v>
      </c>
      <c r="T1999" s="34">
        <v>2.3918200000000001E-5</v>
      </c>
      <c r="U1999" s="35">
        <v>560.79999999999995</v>
      </c>
      <c r="V1999" s="34">
        <v>3.1350999999999998E-5</v>
      </c>
      <c r="W1999" s="35">
        <v>9735.17</v>
      </c>
    </row>
    <row r="2000" spans="1:23" ht="14.45" x14ac:dyDescent="0.3">
      <c r="A2000" s="6" t="s">
        <v>31</v>
      </c>
      <c r="B2000" s="6" t="s">
        <v>1147</v>
      </c>
      <c r="C2000" s="6" t="s">
        <v>42</v>
      </c>
      <c r="D2000" s="6" t="s">
        <v>37</v>
      </c>
      <c r="E2000" s="6" t="s">
        <v>36</v>
      </c>
      <c r="F2000" s="24" t="str">
        <f>+TabIPW[[#This Row],[WK]]&amp;TabIPW[[#This Row],[PK]]&amp;TabIPW[[#This Row],[GK]]</f>
        <v>280503</v>
      </c>
      <c r="G2000" s="6" t="s">
        <v>1893</v>
      </c>
      <c r="H2000" s="34">
        <v>1.9374360000000003E-5</v>
      </c>
      <c r="I2000" s="35">
        <v>6134</v>
      </c>
      <c r="J2000" s="34">
        <v>1.5270499999999999E-5</v>
      </c>
      <c r="K2000" s="35">
        <v>3893</v>
      </c>
      <c r="L2000" s="34">
        <v>5.2895000000000001E-5</v>
      </c>
      <c r="M2000" s="35">
        <v>4790.6499999999996</v>
      </c>
      <c r="N2000" s="34">
        <v>4.8266200000000002E-5</v>
      </c>
      <c r="O2000" s="35">
        <v>37</v>
      </c>
      <c r="P2000" s="34">
        <v>2.6981499999999999E-5</v>
      </c>
      <c r="Q2000" s="35">
        <v>143</v>
      </c>
      <c r="R2000" s="34">
        <v>6.4617799999999997E-5</v>
      </c>
      <c r="S2000" s="35">
        <v>254</v>
      </c>
      <c r="T2000" s="34">
        <v>1.3903900000000001E-5</v>
      </c>
      <c r="U2000" s="35">
        <v>326</v>
      </c>
      <c r="V2000" s="34">
        <v>1.5427700000000001E-5</v>
      </c>
      <c r="W2000" s="35">
        <v>4790.6499999999996</v>
      </c>
    </row>
    <row r="2001" spans="1:23" ht="14.45" x14ac:dyDescent="0.3">
      <c r="A2001" s="6" t="s">
        <v>31</v>
      </c>
      <c r="B2001" s="6" t="s">
        <v>1147</v>
      </c>
      <c r="C2001" s="6" t="s">
        <v>42</v>
      </c>
      <c r="D2001" s="6" t="s">
        <v>39</v>
      </c>
      <c r="E2001" s="6" t="s">
        <v>36</v>
      </c>
      <c r="F2001" s="24" t="str">
        <f>+TabIPW[[#This Row],[WK]]&amp;TabIPW[[#This Row],[PK]]&amp;TabIPW[[#This Row],[GK]]</f>
        <v>280504</v>
      </c>
      <c r="G2001" s="6" t="s">
        <v>1894</v>
      </c>
      <c r="H2001" s="34">
        <v>2.1108391999999997E-5</v>
      </c>
      <c r="I2001" s="35">
        <v>6683</v>
      </c>
      <c r="J2001" s="34">
        <v>1.64669E-5</v>
      </c>
      <c r="K2001" s="35">
        <v>4198</v>
      </c>
      <c r="L2001" s="34">
        <v>5.76292E-5</v>
      </c>
      <c r="M2001" s="35">
        <v>5219.42</v>
      </c>
      <c r="N2001" s="34">
        <v>4.3048199999999999E-5</v>
      </c>
      <c r="O2001" s="35">
        <v>33</v>
      </c>
      <c r="P2001" s="34">
        <v>3.1321200000000001E-5</v>
      </c>
      <c r="Q2001" s="35">
        <v>166</v>
      </c>
      <c r="R2001" s="34">
        <v>5.6222499999999999E-5</v>
      </c>
      <c r="S2001" s="35">
        <v>221</v>
      </c>
      <c r="T2001" s="34">
        <v>1.29742E-5</v>
      </c>
      <c r="U2001" s="35">
        <v>304.2</v>
      </c>
      <c r="V2001" s="34">
        <v>1.68085E-5</v>
      </c>
      <c r="W2001" s="35">
        <v>5219.42</v>
      </c>
    </row>
    <row r="2002" spans="1:23" ht="14.45" x14ac:dyDescent="0.3">
      <c r="A2002" s="6" t="s">
        <v>31</v>
      </c>
      <c r="B2002" s="6" t="s">
        <v>1147</v>
      </c>
      <c r="C2002" s="6" t="s">
        <v>42</v>
      </c>
      <c r="D2002" s="6" t="s">
        <v>42</v>
      </c>
      <c r="E2002" s="6" t="s">
        <v>36</v>
      </c>
      <c r="F2002" s="24" t="str">
        <f>+TabIPW[[#This Row],[WK]]&amp;TabIPW[[#This Row],[PK]]&amp;TabIPW[[#This Row],[GK]]</f>
        <v>280505</v>
      </c>
      <c r="G2002" s="6" t="s">
        <v>1895</v>
      </c>
      <c r="H2002" s="34">
        <v>1.0429432E-5</v>
      </c>
      <c r="I2002" s="35">
        <v>3302</v>
      </c>
      <c r="J2002" s="34">
        <v>8.3628999999999992E-6</v>
      </c>
      <c r="K2002" s="35">
        <v>2132</v>
      </c>
      <c r="L2002" s="34">
        <v>2.8473999999999999E-5</v>
      </c>
      <c r="M2002" s="35">
        <v>2578.86</v>
      </c>
      <c r="N2002" s="34">
        <v>1.17404E-5</v>
      </c>
      <c r="O2002" s="35">
        <v>9</v>
      </c>
      <c r="P2002" s="34">
        <v>1.13209E-5</v>
      </c>
      <c r="Q2002" s="35">
        <v>60</v>
      </c>
      <c r="R2002" s="34">
        <v>3.0273700000000001E-5</v>
      </c>
      <c r="S2002" s="35">
        <v>119</v>
      </c>
      <c r="T2002" s="34">
        <v>8.1163000000000005E-6</v>
      </c>
      <c r="U2002" s="35">
        <v>190.3</v>
      </c>
      <c r="V2002" s="34">
        <v>8.3049000000000007E-6</v>
      </c>
      <c r="W2002" s="35">
        <v>2578.86</v>
      </c>
    </row>
    <row r="2003" spans="1:23" ht="14.45" x14ac:dyDescent="0.3">
      <c r="A2003" s="6" t="s">
        <v>31</v>
      </c>
      <c r="B2003" s="6" t="s">
        <v>1147</v>
      </c>
      <c r="C2003" s="6" t="s">
        <v>44</v>
      </c>
      <c r="D2003" s="6" t="s">
        <v>33</v>
      </c>
      <c r="E2003" s="6" t="s">
        <v>34</v>
      </c>
      <c r="F2003" s="24" t="str">
        <f>+TabIPW[[#This Row],[WK]]&amp;TabIPW[[#This Row],[PK]]&amp;TabIPW[[#This Row],[GK]]</f>
        <v>280601</v>
      </c>
      <c r="G2003" s="6" t="s">
        <v>1896</v>
      </c>
      <c r="H2003" s="34">
        <v>8.6259183999999999E-5</v>
      </c>
      <c r="I2003" s="35">
        <v>27310</v>
      </c>
      <c r="J2003" s="34">
        <v>6.4737899999999996E-5</v>
      </c>
      <c r="K2003" s="35">
        <v>16504</v>
      </c>
      <c r="L2003" s="34">
        <v>2.4726130000000002E-4</v>
      </c>
      <c r="M2003" s="35">
        <v>22394.2</v>
      </c>
      <c r="N2003" s="34">
        <v>1.9176020000000001E-4</v>
      </c>
      <c r="O2003" s="35">
        <v>147</v>
      </c>
      <c r="P2003" s="34">
        <v>2.3283369999999999E-4</v>
      </c>
      <c r="Q2003" s="35">
        <v>1234</v>
      </c>
      <c r="R2003" s="34">
        <v>1.661236E-4</v>
      </c>
      <c r="S2003" s="35">
        <v>653</v>
      </c>
      <c r="T2003" s="34">
        <v>9.9314999999999994E-5</v>
      </c>
      <c r="U2003" s="35">
        <v>2328.6000000000004</v>
      </c>
      <c r="V2003" s="34">
        <v>7.2117899999999996E-5</v>
      </c>
      <c r="W2003" s="35">
        <v>22394.2</v>
      </c>
    </row>
    <row r="2004" spans="1:23" ht="14.45" x14ac:dyDescent="0.3">
      <c r="A2004" s="6" t="s">
        <v>31</v>
      </c>
      <c r="B2004" s="6" t="s">
        <v>1147</v>
      </c>
      <c r="C2004" s="6" t="s">
        <v>44</v>
      </c>
      <c r="D2004" s="6" t="s">
        <v>39</v>
      </c>
      <c r="E2004" s="6" t="s">
        <v>36</v>
      </c>
      <c r="F2004" s="24" t="str">
        <f>+TabIPW[[#This Row],[WK]]&amp;TabIPW[[#This Row],[PK]]&amp;TabIPW[[#This Row],[GK]]</f>
        <v>280604</v>
      </c>
      <c r="G2004" s="6" t="s">
        <v>1896</v>
      </c>
      <c r="H2004" s="34">
        <v>2.8069767999999999E-5</v>
      </c>
      <c r="I2004" s="35">
        <v>8887</v>
      </c>
      <c r="J2004" s="34">
        <v>2.1271999999999999E-5</v>
      </c>
      <c r="K2004" s="35">
        <v>5423</v>
      </c>
      <c r="L2004" s="34">
        <v>8.0461800000000003E-5</v>
      </c>
      <c r="M2004" s="35">
        <v>7287.34</v>
      </c>
      <c r="N2004" s="34">
        <v>5.0875199999999997E-5</v>
      </c>
      <c r="O2004" s="35">
        <v>39</v>
      </c>
      <c r="P2004" s="34">
        <v>3.2641999999999997E-5</v>
      </c>
      <c r="Q2004" s="35">
        <v>173</v>
      </c>
      <c r="R2004" s="34">
        <v>5.46961E-5</v>
      </c>
      <c r="S2004" s="35">
        <v>215</v>
      </c>
      <c r="T2004" s="34">
        <v>4.4172699999999998E-5</v>
      </c>
      <c r="U2004" s="35">
        <v>1035.7</v>
      </c>
      <c r="V2004" s="34">
        <v>2.3468E-5</v>
      </c>
      <c r="W2004" s="35">
        <v>7287.34</v>
      </c>
    </row>
    <row r="2005" spans="1:23" ht="14.45" x14ac:dyDescent="0.3">
      <c r="A2005" s="6" t="s">
        <v>31</v>
      </c>
      <c r="B2005" s="6" t="s">
        <v>1147</v>
      </c>
      <c r="C2005" s="6" t="s">
        <v>44</v>
      </c>
      <c r="D2005" s="6" t="s">
        <v>42</v>
      </c>
      <c r="E2005" s="6" t="s">
        <v>36</v>
      </c>
      <c r="F2005" s="24" t="str">
        <f>+TabIPW[[#This Row],[WK]]&amp;TabIPW[[#This Row],[PK]]&amp;TabIPW[[#This Row],[GK]]</f>
        <v>280605</v>
      </c>
      <c r="G2005" s="6" t="s">
        <v>1897</v>
      </c>
      <c r="H2005" s="34">
        <v>9.2544640000000008E-6</v>
      </c>
      <c r="I2005" s="35">
        <v>2930</v>
      </c>
      <c r="J2005" s="34">
        <v>7.1430000000000001E-6</v>
      </c>
      <c r="K2005" s="35">
        <v>1821</v>
      </c>
      <c r="L2005" s="34">
        <v>2.65278E-5</v>
      </c>
      <c r="M2005" s="35">
        <v>2402.6</v>
      </c>
      <c r="N2005" s="34">
        <v>1.43494E-5</v>
      </c>
      <c r="O2005" s="35">
        <v>11</v>
      </c>
      <c r="P2005" s="34">
        <v>1.09436E-5</v>
      </c>
      <c r="Q2005" s="35">
        <v>58</v>
      </c>
      <c r="R2005" s="34">
        <v>2.9256099999999999E-5</v>
      </c>
      <c r="S2005" s="35">
        <v>115</v>
      </c>
      <c r="T2005" s="34">
        <v>7.7665999999999995E-6</v>
      </c>
      <c r="U2005" s="35">
        <v>182.1</v>
      </c>
      <c r="V2005" s="34">
        <v>7.7372999999999996E-6</v>
      </c>
      <c r="W2005" s="35">
        <v>2402.6</v>
      </c>
    </row>
    <row r="2006" spans="1:23" ht="14.45" x14ac:dyDescent="0.3">
      <c r="A2006" s="6" t="s">
        <v>31</v>
      </c>
      <c r="B2006" s="6" t="s">
        <v>1147</v>
      </c>
      <c r="C2006" s="6" t="s">
        <v>44</v>
      </c>
      <c r="D2006" s="6" t="s">
        <v>44</v>
      </c>
      <c r="E2006" s="6" t="s">
        <v>36</v>
      </c>
      <c r="F2006" s="24" t="str">
        <f>+TabIPW[[#This Row],[WK]]&amp;TabIPW[[#This Row],[PK]]&amp;TabIPW[[#This Row],[GK]]</f>
        <v>280606</v>
      </c>
      <c r="G2006" s="6" t="s">
        <v>1898</v>
      </c>
      <c r="H2006" s="34">
        <v>1.0833728000000001E-5</v>
      </c>
      <c r="I2006" s="35">
        <v>3430</v>
      </c>
      <c r="J2006" s="34">
        <v>8.4060000000000005E-6</v>
      </c>
      <c r="K2006" s="35">
        <v>2143</v>
      </c>
      <c r="L2006" s="34">
        <v>3.10548E-5</v>
      </c>
      <c r="M2006" s="35">
        <v>2812.6</v>
      </c>
      <c r="N2006" s="34">
        <v>2.73943E-5</v>
      </c>
      <c r="O2006" s="35">
        <v>21</v>
      </c>
      <c r="P2006" s="34">
        <v>1.3396399999999999E-5</v>
      </c>
      <c r="Q2006" s="35">
        <v>71</v>
      </c>
      <c r="R2006" s="34">
        <v>3.0273700000000001E-5</v>
      </c>
      <c r="S2006" s="35">
        <v>119</v>
      </c>
      <c r="T2006" s="34">
        <v>8.0693999999999993E-6</v>
      </c>
      <c r="U2006" s="35">
        <v>189.2</v>
      </c>
      <c r="V2006" s="34">
        <v>9.0575999999999995E-6</v>
      </c>
      <c r="W2006" s="35">
        <v>2812.6</v>
      </c>
    </row>
    <row r="2007" spans="1:23" ht="14.45" x14ac:dyDescent="0.3">
      <c r="A2007" s="6" t="s">
        <v>31</v>
      </c>
      <c r="B2007" s="6" t="s">
        <v>1147</v>
      </c>
      <c r="C2007" s="6" t="s">
        <v>44</v>
      </c>
      <c r="D2007" s="6" t="s">
        <v>75</v>
      </c>
      <c r="E2007" s="6" t="s">
        <v>40</v>
      </c>
      <c r="F2007" s="24" t="str">
        <f>+TabIPW[[#This Row],[WK]]&amp;TabIPW[[#This Row],[PK]]&amp;TabIPW[[#This Row],[GK]]</f>
        <v>280608</v>
      </c>
      <c r="G2007" s="6" t="s">
        <v>1899</v>
      </c>
      <c r="H2007" s="34">
        <v>1.6945464E-5</v>
      </c>
      <c r="I2007" s="35">
        <v>5365</v>
      </c>
      <c r="J2007" s="34">
        <v>1.31053E-5</v>
      </c>
      <c r="K2007" s="35">
        <v>3341</v>
      </c>
      <c r="L2007" s="34">
        <v>4.8573999999999999E-5</v>
      </c>
      <c r="M2007" s="35">
        <v>4399.3</v>
      </c>
      <c r="N2007" s="34">
        <v>2.21763E-5</v>
      </c>
      <c r="O2007" s="35">
        <v>17</v>
      </c>
      <c r="P2007" s="34">
        <v>2.41513E-5</v>
      </c>
      <c r="Q2007" s="35">
        <v>128</v>
      </c>
      <c r="R2007" s="34">
        <v>5.6476900000000001E-5</v>
      </c>
      <c r="S2007" s="35">
        <v>222</v>
      </c>
      <c r="T2007" s="34">
        <v>1.7580399999999999E-5</v>
      </c>
      <c r="U2007" s="35">
        <v>412.20000000000005</v>
      </c>
      <c r="V2007" s="34">
        <v>1.4167399999999999E-5</v>
      </c>
      <c r="W2007" s="35">
        <v>4399.3</v>
      </c>
    </row>
    <row r="2008" spans="1:23" ht="14.45" x14ac:dyDescent="0.3">
      <c r="A2008" s="6" t="s">
        <v>31</v>
      </c>
      <c r="B2008" s="6" t="s">
        <v>1147</v>
      </c>
      <c r="C2008" s="6" t="s">
        <v>44</v>
      </c>
      <c r="D2008" s="6" t="s">
        <v>90</v>
      </c>
      <c r="E2008" s="6" t="s">
        <v>36</v>
      </c>
      <c r="F2008" s="24" t="str">
        <f>+TabIPW[[#This Row],[WK]]&amp;TabIPW[[#This Row],[PK]]&amp;TabIPW[[#This Row],[GK]]</f>
        <v>280610</v>
      </c>
      <c r="G2008" s="6" t="s">
        <v>1900</v>
      </c>
      <c r="H2008" s="34">
        <v>1.8363640000000001E-5</v>
      </c>
      <c r="I2008" s="35">
        <v>5814</v>
      </c>
      <c r="J2008" s="34">
        <v>1.40938E-5</v>
      </c>
      <c r="K2008" s="35">
        <v>3593</v>
      </c>
      <c r="L2008" s="34">
        <v>5.2639200000000002E-5</v>
      </c>
      <c r="M2008" s="35">
        <v>4767.4799999999996</v>
      </c>
      <c r="N2008" s="34">
        <v>3.2612299999999999E-5</v>
      </c>
      <c r="O2008" s="35">
        <v>25</v>
      </c>
      <c r="P2008" s="34">
        <v>2.7736300000000001E-5</v>
      </c>
      <c r="Q2008" s="35">
        <v>147</v>
      </c>
      <c r="R2008" s="34">
        <v>4.2230500000000002E-5</v>
      </c>
      <c r="S2008" s="35">
        <v>166</v>
      </c>
      <c r="T2008" s="34">
        <v>1.22918E-5</v>
      </c>
      <c r="U2008" s="35">
        <v>288.20000000000005</v>
      </c>
      <c r="V2008" s="34">
        <v>1.53531E-5</v>
      </c>
      <c r="W2008" s="35">
        <v>4767.4799999999996</v>
      </c>
    </row>
    <row r="2009" spans="1:23" ht="14.45" x14ac:dyDescent="0.3">
      <c r="A2009" s="6" t="s">
        <v>31</v>
      </c>
      <c r="B2009" s="6" t="s">
        <v>1147</v>
      </c>
      <c r="C2009" s="6" t="s">
        <v>51</v>
      </c>
      <c r="D2009" s="6" t="s">
        <v>33</v>
      </c>
      <c r="E2009" s="6" t="s">
        <v>34</v>
      </c>
      <c r="F2009" s="24" t="str">
        <f>+TabIPW[[#This Row],[WK]]&amp;TabIPW[[#This Row],[PK]]&amp;TabIPW[[#This Row],[GK]]</f>
        <v>280701</v>
      </c>
      <c r="G2009" s="6" t="s">
        <v>1901</v>
      </c>
      <c r="H2009" s="34">
        <v>1.01666448E-4</v>
      </c>
      <c r="I2009" s="35">
        <v>32188</v>
      </c>
      <c r="J2009" s="34">
        <v>7.4650199999999999E-5</v>
      </c>
      <c r="K2009" s="35">
        <v>19031</v>
      </c>
      <c r="L2009" s="34">
        <v>2.6939139999999998E-4</v>
      </c>
      <c r="M2009" s="35">
        <v>24398.5</v>
      </c>
      <c r="N2009" s="34">
        <v>2.1393660000000001E-4</v>
      </c>
      <c r="O2009" s="35">
        <v>164</v>
      </c>
      <c r="P2009" s="34">
        <v>3.1717449999999999E-4</v>
      </c>
      <c r="Q2009" s="35">
        <v>1681</v>
      </c>
      <c r="R2009" s="34">
        <v>2.0453809999999999E-4</v>
      </c>
      <c r="S2009" s="35">
        <v>804</v>
      </c>
      <c r="T2009" s="34">
        <v>1.6675340000000001E-4</v>
      </c>
      <c r="U2009" s="35">
        <v>3909.8</v>
      </c>
      <c r="V2009" s="34">
        <v>7.85725E-5</v>
      </c>
      <c r="W2009" s="35">
        <v>24398.5</v>
      </c>
    </row>
    <row r="2010" spans="1:23" ht="14.45" x14ac:dyDescent="0.3">
      <c r="A2010" s="6" t="s">
        <v>31</v>
      </c>
      <c r="B2010" s="6" t="s">
        <v>1147</v>
      </c>
      <c r="C2010" s="6" t="s">
        <v>51</v>
      </c>
      <c r="D2010" s="6" t="s">
        <v>32</v>
      </c>
      <c r="E2010" s="6" t="s">
        <v>34</v>
      </c>
      <c r="F2010" s="24" t="str">
        <f>+TabIPW[[#This Row],[WK]]&amp;TabIPW[[#This Row],[PK]]&amp;TabIPW[[#This Row],[GK]]</f>
        <v>280702</v>
      </c>
      <c r="G2010" s="6" t="s">
        <v>1902</v>
      </c>
      <c r="H2010" s="34">
        <v>3.3584544000000004E-5</v>
      </c>
      <c r="I2010" s="35">
        <v>10633</v>
      </c>
      <c r="J2010" s="34">
        <v>2.5014199999999998E-5</v>
      </c>
      <c r="K2010" s="35">
        <v>6377</v>
      </c>
      <c r="L2010" s="34">
        <v>8.8990800000000002E-5</v>
      </c>
      <c r="M2010" s="35">
        <v>8059.81</v>
      </c>
      <c r="N2010" s="34">
        <v>5.60931E-5</v>
      </c>
      <c r="O2010" s="35">
        <v>43</v>
      </c>
      <c r="P2010" s="34">
        <v>1.02643E-4</v>
      </c>
      <c r="Q2010" s="35">
        <v>544</v>
      </c>
      <c r="R2010" s="34">
        <v>7.5556999999999995E-5</v>
      </c>
      <c r="S2010" s="35">
        <v>297</v>
      </c>
      <c r="T2010" s="34">
        <v>3.93277E-5</v>
      </c>
      <c r="U2010" s="35">
        <v>922.09999999999991</v>
      </c>
      <c r="V2010" s="34">
        <v>2.59557E-5</v>
      </c>
      <c r="W2010" s="35">
        <v>8059.81</v>
      </c>
    </row>
    <row r="2011" spans="1:23" ht="14.45" x14ac:dyDescent="0.3">
      <c r="A2011" s="6" t="s">
        <v>31</v>
      </c>
      <c r="B2011" s="6" t="s">
        <v>1147</v>
      </c>
      <c r="C2011" s="6" t="s">
        <v>51</v>
      </c>
      <c r="D2011" s="6" t="s">
        <v>37</v>
      </c>
      <c r="E2011" s="6" t="s">
        <v>36</v>
      </c>
      <c r="F2011" s="24" t="str">
        <f>+TabIPW[[#This Row],[WK]]&amp;TabIPW[[#This Row],[PK]]&amp;TabIPW[[#This Row],[GK]]</f>
        <v>280703</v>
      </c>
      <c r="G2011" s="6" t="s">
        <v>1901</v>
      </c>
      <c r="H2011" s="34">
        <v>4.1736687999999997E-5</v>
      </c>
      <c r="I2011" s="35">
        <v>13214</v>
      </c>
      <c r="J2011" s="34">
        <v>3.2063000000000001E-5</v>
      </c>
      <c r="K2011" s="35">
        <v>8174</v>
      </c>
      <c r="L2011" s="34">
        <v>1.10592E-4</v>
      </c>
      <c r="M2011" s="35">
        <v>10016.209999999999</v>
      </c>
      <c r="N2011" s="34">
        <v>8.0878500000000002E-5</v>
      </c>
      <c r="O2011" s="35">
        <v>62</v>
      </c>
      <c r="P2011" s="34">
        <v>5.83028E-5</v>
      </c>
      <c r="Q2011" s="35">
        <v>309</v>
      </c>
      <c r="R2011" s="34">
        <v>9.2347400000000003E-5</v>
      </c>
      <c r="S2011" s="35">
        <v>363</v>
      </c>
      <c r="T2011" s="34">
        <v>4.7516499999999998E-5</v>
      </c>
      <c r="U2011" s="35">
        <v>1114.0999999999999</v>
      </c>
      <c r="V2011" s="34">
        <v>3.2255999999999997E-5</v>
      </c>
      <c r="W2011" s="35">
        <v>10016.209999999999</v>
      </c>
    </row>
    <row r="2012" spans="1:23" ht="14.45" x14ac:dyDescent="0.3">
      <c r="A2012" s="6" t="s">
        <v>31</v>
      </c>
      <c r="B2012" s="6" t="s">
        <v>1147</v>
      </c>
      <c r="C2012" s="6" t="s">
        <v>51</v>
      </c>
      <c r="D2012" s="6" t="s">
        <v>39</v>
      </c>
      <c r="E2012" s="6" t="s">
        <v>40</v>
      </c>
      <c r="F2012" s="24" t="str">
        <f>+TabIPW[[#This Row],[WK]]&amp;TabIPW[[#This Row],[PK]]&amp;TabIPW[[#This Row],[GK]]</f>
        <v>280704</v>
      </c>
      <c r="G2012" s="6" t="s">
        <v>1903</v>
      </c>
      <c r="H2012" s="34">
        <v>1.7476095999999999E-5</v>
      </c>
      <c r="I2012" s="35">
        <v>5533</v>
      </c>
      <c r="J2012" s="34">
        <v>1.3246499999999999E-5</v>
      </c>
      <c r="K2012" s="35">
        <v>3377</v>
      </c>
      <c r="L2012" s="34">
        <v>4.6307400000000003E-5</v>
      </c>
      <c r="M2012" s="35">
        <v>4194.01</v>
      </c>
      <c r="N2012" s="34">
        <v>8.7400900000000005E-5</v>
      </c>
      <c r="O2012" s="35">
        <v>67</v>
      </c>
      <c r="P2012" s="34">
        <v>3.79251E-5</v>
      </c>
      <c r="Q2012" s="35">
        <v>201</v>
      </c>
      <c r="R2012" s="34">
        <v>5.3424100000000002E-5</v>
      </c>
      <c r="S2012" s="35">
        <v>210</v>
      </c>
      <c r="T2012" s="34">
        <v>1.30978E-5</v>
      </c>
      <c r="U2012" s="35">
        <v>307.10000000000002</v>
      </c>
      <c r="V2012" s="34">
        <v>1.35063E-5</v>
      </c>
      <c r="W2012" s="35">
        <v>4194.01</v>
      </c>
    </row>
    <row r="2013" spans="1:23" ht="14.45" x14ac:dyDescent="0.3">
      <c r="A2013" s="6" t="s">
        <v>31</v>
      </c>
      <c r="B2013" s="6" t="s">
        <v>1147</v>
      </c>
      <c r="C2013" s="6" t="s">
        <v>51</v>
      </c>
      <c r="D2013" s="6" t="s">
        <v>42</v>
      </c>
      <c r="E2013" s="6" t="s">
        <v>36</v>
      </c>
      <c r="F2013" s="24" t="str">
        <f>+TabIPW[[#This Row],[WK]]&amp;TabIPW[[#This Row],[PK]]&amp;TabIPW[[#This Row],[GK]]</f>
        <v>280705</v>
      </c>
      <c r="G2013" s="6" t="s">
        <v>1902</v>
      </c>
      <c r="H2013" s="34">
        <v>3.2820183999999997E-5</v>
      </c>
      <c r="I2013" s="35">
        <v>10391</v>
      </c>
      <c r="J2013" s="34">
        <v>2.4606200000000002E-5</v>
      </c>
      <c r="K2013" s="35">
        <v>6273</v>
      </c>
      <c r="L2013" s="34">
        <v>8.6965499999999999E-5</v>
      </c>
      <c r="M2013" s="35">
        <v>7876.38</v>
      </c>
      <c r="N2013" s="34">
        <v>1.108818E-4</v>
      </c>
      <c r="O2013" s="35">
        <v>85</v>
      </c>
      <c r="P2013" s="34">
        <v>1.050959E-4</v>
      </c>
      <c r="Q2013" s="35">
        <v>557</v>
      </c>
      <c r="R2013" s="34">
        <v>5.1134500000000003E-5</v>
      </c>
      <c r="S2013" s="35">
        <v>201</v>
      </c>
      <c r="T2013" s="34">
        <v>2.7291799999999998E-5</v>
      </c>
      <c r="U2013" s="35">
        <v>639.9</v>
      </c>
      <c r="V2013" s="34">
        <v>2.5364899999999998E-5</v>
      </c>
      <c r="W2013" s="35">
        <v>7876.38</v>
      </c>
    </row>
    <row r="2014" spans="1:23" ht="14.45" x14ac:dyDescent="0.3">
      <c r="A2014" s="6" t="s">
        <v>31</v>
      </c>
      <c r="B2014" s="6" t="s">
        <v>1147</v>
      </c>
      <c r="C2014" s="6" t="s">
        <v>51</v>
      </c>
      <c r="D2014" s="6" t="s">
        <v>44</v>
      </c>
      <c r="E2014" s="6" t="s">
        <v>40</v>
      </c>
      <c r="F2014" s="24" t="str">
        <f>+TabIPW[[#This Row],[WK]]&amp;TabIPW[[#This Row],[PK]]&amp;TabIPW[[#This Row],[GK]]</f>
        <v>280706</v>
      </c>
      <c r="G2014" s="6" t="s">
        <v>1904</v>
      </c>
      <c r="H2014" s="34">
        <v>3.7216840000000002E-5</v>
      </c>
      <c r="I2014" s="35">
        <v>11783</v>
      </c>
      <c r="J2014" s="34">
        <v>2.81561E-5</v>
      </c>
      <c r="K2014" s="35">
        <v>7178</v>
      </c>
      <c r="L2014" s="34">
        <v>9.8615499999999998E-5</v>
      </c>
      <c r="M2014" s="35">
        <v>8931.51</v>
      </c>
      <c r="N2014" s="34">
        <v>8.7400900000000005E-5</v>
      </c>
      <c r="O2014" s="35">
        <v>67</v>
      </c>
      <c r="P2014" s="34">
        <v>6.8302900000000006E-5</v>
      </c>
      <c r="Q2014" s="35">
        <v>362</v>
      </c>
      <c r="R2014" s="34">
        <v>1.338147E-4</v>
      </c>
      <c r="S2014" s="35">
        <v>526</v>
      </c>
      <c r="T2014" s="34">
        <v>3.0482000000000001E-5</v>
      </c>
      <c r="U2014" s="35">
        <v>714.7</v>
      </c>
      <c r="V2014" s="34">
        <v>2.8762899999999999E-5</v>
      </c>
      <c r="W2014" s="35">
        <v>8931.51</v>
      </c>
    </row>
    <row r="2015" spans="1:23" ht="14.45" x14ac:dyDescent="0.3">
      <c r="A2015" s="6" t="s">
        <v>31</v>
      </c>
      <c r="B2015" s="6" t="s">
        <v>1147</v>
      </c>
      <c r="C2015" s="6" t="s">
        <v>51</v>
      </c>
      <c r="D2015" s="6" t="s">
        <v>51</v>
      </c>
      <c r="E2015" s="6" t="s">
        <v>40</v>
      </c>
      <c r="F2015" s="24" t="str">
        <f>+TabIPW[[#This Row],[WK]]&amp;TabIPW[[#This Row],[PK]]&amp;TabIPW[[#This Row],[GK]]</f>
        <v>280707</v>
      </c>
      <c r="G2015" s="6" t="s">
        <v>1905</v>
      </c>
      <c r="H2015" s="34">
        <v>1.9355408E-5</v>
      </c>
      <c r="I2015" s="35">
        <v>6128</v>
      </c>
      <c r="J2015" s="34">
        <v>1.51019E-5</v>
      </c>
      <c r="K2015" s="35">
        <v>3850</v>
      </c>
      <c r="L2015" s="34">
        <v>5.1287099999999999E-5</v>
      </c>
      <c r="M2015" s="35">
        <v>4645.0200000000004</v>
      </c>
      <c r="N2015" s="34">
        <v>4.6961700000000001E-5</v>
      </c>
      <c r="O2015" s="35">
        <v>36</v>
      </c>
      <c r="P2015" s="34">
        <v>3.5849600000000003E-5</v>
      </c>
      <c r="Q2015" s="35">
        <v>190</v>
      </c>
      <c r="R2015" s="34">
        <v>4.5792099999999998E-5</v>
      </c>
      <c r="S2015" s="35">
        <v>180</v>
      </c>
      <c r="T2015" s="34">
        <v>1.7486499999999999E-5</v>
      </c>
      <c r="U2015" s="35">
        <v>410</v>
      </c>
      <c r="V2015" s="34">
        <v>1.49587E-5</v>
      </c>
      <c r="W2015" s="35">
        <v>4645.0200000000004</v>
      </c>
    </row>
    <row r="2016" spans="1:23" ht="14.45" x14ac:dyDescent="0.3">
      <c r="A2016" s="6" t="s">
        <v>31</v>
      </c>
      <c r="B2016" s="6" t="s">
        <v>1147</v>
      </c>
      <c r="C2016" s="6" t="s">
        <v>75</v>
      </c>
      <c r="D2016" s="6" t="s">
        <v>33</v>
      </c>
      <c r="E2016" s="6" t="s">
        <v>34</v>
      </c>
      <c r="F2016" s="24" t="str">
        <f>+TabIPW[[#This Row],[WK]]&amp;TabIPW[[#This Row],[PK]]&amp;TabIPW[[#This Row],[GK]]</f>
        <v>280801</v>
      </c>
      <c r="G2016" s="6" t="s">
        <v>1906</v>
      </c>
      <c r="H2016" s="34">
        <v>7.9319920000000001E-5</v>
      </c>
      <c r="I2016" s="35">
        <v>25113</v>
      </c>
      <c r="J2016" s="34">
        <v>5.8293099999999999E-5</v>
      </c>
      <c r="K2016" s="35">
        <v>14861</v>
      </c>
      <c r="L2016" s="34">
        <v>2.1683330000000001E-4</v>
      </c>
      <c r="M2016" s="35">
        <v>19638.37</v>
      </c>
      <c r="N2016" s="34">
        <v>1.7088840000000001E-4</v>
      </c>
      <c r="O2016" s="35">
        <v>131</v>
      </c>
      <c r="P2016" s="34">
        <v>1.932104E-4</v>
      </c>
      <c r="Q2016" s="35">
        <v>1024</v>
      </c>
      <c r="R2016" s="34">
        <v>2.050469E-4</v>
      </c>
      <c r="S2016" s="35">
        <v>806</v>
      </c>
      <c r="T2016" s="34">
        <v>9.2294799999999996E-5</v>
      </c>
      <c r="U2016" s="35">
        <v>2164</v>
      </c>
      <c r="V2016" s="34">
        <v>6.3243000000000004E-5</v>
      </c>
      <c r="W2016" s="35">
        <v>19638.37</v>
      </c>
    </row>
    <row r="2017" spans="1:23" ht="14.45" x14ac:dyDescent="0.3">
      <c r="A2017" s="6" t="s">
        <v>31</v>
      </c>
      <c r="B2017" s="6" t="s">
        <v>1147</v>
      </c>
      <c r="C2017" s="6" t="s">
        <v>75</v>
      </c>
      <c r="D2017" s="6" t="s">
        <v>32</v>
      </c>
      <c r="E2017" s="6" t="s">
        <v>36</v>
      </c>
      <c r="F2017" s="24" t="str">
        <f>+TabIPW[[#This Row],[WK]]&amp;TabIPW[[#This Row],[PK]]&amp;TabIPW[[#This Row],[GK]]</f>
        <v>280802</v>
      </c>
      <c r="G2017" s="6" t="s">
        <v>1907</v>
      </c>
      <c r="H2017" s="34">
        <v>1.7690872E-5</v>
      </c>
      <c r="I2017" s="35">
        <v>5601</v>
      </c>
      <c r="J2017" s="34">
        <v>1.3595600000000001E-5</v>
      </c>
      <c r="K2017" s="35">
        <v>3466</v>
      </c>
      <c r="L2017" s="34">
        <v>4.8360699999999999E-5</v>
      </c>
      <c r="M2017" s="35">
        <v>4379.9799999999996</v>
      </c>
      <c r="N2017" s="34">
        <v>4.1743699999999998E-5</v>
      </c>
      <c r="O2017" s="35">
        <v>32</v>
      </c>
      <c r="P2017" s="34">
        <v>2.8302299999999998E-5</v>
      </c>
      <c r="Q2017" s="35">
        <v>150</v>
      </c>
      <c r="R2017" s="34">
        <v>8.9040200000000002E-5</v>
      </c>
      <c r="S2017" s="35">
        <v>350</v>
      </c>
      <c r="T2017" s="34">
        <v>1.38911E-5</v>
      </c>
      <c r="U2017" s="35">
        <v>325.70000000000005</v>
      </c>
      <c r="V2017" s="34">
        <v>1.41052E-5</v>
      </c>
      <c r="W2017" s="35">
        <v>4379.9799999999996</v>
      </c>
    </row>
    <row r="2018" spans="1:23" ht="14.45" x14ac:dyDescent="0.3">
      <c r="A2018" s="6" t="s">
        <v>31</v>
      </c>
      <c r="B2018" s="6" t="s">
        <v>1147</v>
      </c>
      <c r="C2018" s="6" t="s">
        <v>75</v>
      </c>
      <c r="D2018" s="6" t="s">
        <v>37</v>
      </c>
      <c r="E2018" s="6" t="s">
        <v>36</v>
      </c>
      <c r="F2018" s="24" t="str">
        <f>+TabIPW[[#This Row],[WK]]&amp;TabIPW[[#This Row],[PK]]&amp;TabIPW[[#This Row],[GK]]</f>
        <v>280803</v>
      </c>
      <c r="G2018" s="6" t="s">
        <v>1906</v>
      </c>
      <c r="H2018" s="34">
        <v>2.4064768000000003E-5</v>
      </c>
      <c r="I2018" s="35">
        <v>7619</v>
      </c>
      <c r="J2018" s="34">
        <v>1.8585099999999999E-5</v>
      </c>
      <c r="K2018" s="35">
        <v>4738</v>
      </c>
      <c r="L2018" s="34">
        <v>6.5784799999999994E-5</v>
      </c>
      <c r="M2018" s="35">
        <v>5958.06</v>
      </c>
      <c r="N2018" s="34">
        <v>4.9570700000000003E-5</v>
      </c>
      <c r="O2018" s="35">
        <v>38</v>
      </c>
      <c r="P2018" s="34">
        <v>3.0189099999999999E-5</v>
      </c>
      <c r="Q2018" s="35">
        <v>160</v>
      </c>
      <c r="R2018" s="34">
        <v>1.149891E-4</v>
      </c>
      <c r="S2018" s="35">
        <v>452</v>
      </c>
      <c r="T2018" s="34">
        <v>1.68084E-5</v>
      </c>
      <c r="U2018" s="35">
        <v>394.1</v>
      </c>
      <c r="V2018" s="34">
        <v>1.9187200000000002E-5</v>
      </c>
      <c r="W2018" s="35">
        <v>5958.06</v>
      </c>
    </row>
    <row r="2019" spans="1:23" ht="14.45" x14ac:dyDescent="0.3">
      <c r="A2019" s="6" t="s">
        <v>31</v>
      </c>
      <c r="B2019" s="6" t="s">
        <v>1147</v>
      </c>
      <c r="C2019" s="6" t="s">
        <v>75</v>
      </c>
      <c r="D2019" s="6" t="s">
        <v>39</v>
      </c>
      <c r="E2019" s="6" t="s">
        <v>40</v>
      </c>
      <c r="F2019" s="24" t="str">
        <f>+TabIPW[[#This Row],[WK]]&amp;TabIPW[[#This Row],[PK]]&amp;TabIPW[[#This Row],[GK]]</f>
        <v>280804</v>
      </c>
      <c r="G2019" s="6" t="s">
        <v>1908</v>
      </c>
      <c r="H2019" s="34">
        <v>2.7479128000000003E-5</v>
      </c>
      <c r="I2019" s="35">
        <v>8700</v>
      </c>
      <c r="J2019" s="34">
        <v>2.16172E-5</v>
      </c>
      <c r="K2019" s="35">
        <v>5511</v>
      </c>
      <c r="L2019" s="34">
        <v>7.5118399999999996E-5</v>
      </c>
      <c r="M2019" s="35">
        <v>6803.4</v>
      </c>
      <c r="N2019" s="34">
        <v>5.3484099999999998E-5</v>
      </c>
      <c r="O2019" s="35">
        <v>41</v>
      </c>
      <c r="P2019" s="34">
        <v>3.9057200000000003E-5</v>
      </c>
      <c r="Q2019" s="35">
        <v>207</v>
      </c>
      <c r="R2019" s="34">
        <v>1.5289479999999999E-4</v>
      </c>
      <c r="S2019" s="35">
        <v>601</v>
      </c>
      <c r="T2019" s="34">
        <v>2.16833E-5</v>
      </c>
      <c r="U2019" s="35">
        <v>508.40000000000003</v>
      </c>
      <c r="V2019" s="34">
        <v>2.1909500000000001E-5</v>
      </c>
      <c r="W2019" s="35">
        <v>6803.4</v>
      </c>
    </row>
    <row r="2020" spans="1:23" ht="14.45" x14ac:dyDescent="0.3">
      <c r="A2020" s="6" t="s">
        <v>31</v>
      </c>
      <c r="B2020" s="6" t="s">
        <v>1147</v>
      </c>
      <c r="C2020" s="6" t="s">
        <v>75</v>
      </c>
      <c r="D2020" s="6" t="s">
        <v>42</v>
      </c>
      <c r="E2020" s="6" t="s">
        <v>40</v>
      </c>
      <c r="F2020" s="24" t="str">
        <f>+TabIPW[[#This Row],[WK]]&amp;TabIPW[[#This Row],[PK]]&amp;TabIPW[[#This Row],[GK]]</f>
        <v>280805</v>
      </c>
      <c r="G2020" s="6" t="s">
        <v>1909</v>
      </c>
      <c r="H2020" s="34">
        <v>2.0963096000000002E-5</v>
      </c>
      <c r="I2020" s="35">
        <v>6637</v>
      </c>
      <c r="J2020" s="34">
        <v>1.5804E-5</v>
      </c>
      <c r="K2020" s="35">
        <v>4029</v>
      </c>
      <c r="L2020" s="34">
        <v>5.7305800000000003E-5</v>
      </c>
      <c r="M2020" s="35">
        <v>5190.13</v>
      </c>
      <c r="N2020" s="34">
        <v>2.4785300000000001E-5</v>
      </c>
      <c r="O2020" s="35">
        <v>19</v>
      </c>
      <c r="P2020" s="34">
        <v>3.1698600000000002E-5</v>
      </c>
      <c r="Q2020" s="35">
        <v>168</v>
      </c>
      <c r="R2020" s="34">
        <v>7.1486600000000001E-5</v>
      </c>
      <c r="S2020" s="35">
        <v>281</v>
      </c>
      <c r="T2020" s="34">
        <v>1.6693300000000002E-5</v>
      </c>
      <c r="U2020" s="35">
        <v>391.4</v>
      </c>
      <c r="V2020" s="34">
        <v>1.67142E-5</v>
      </c>
      <c r="W2020" s="35">
        <v>5190.13</v>
      </c>
    </row>
    <row r="2021" spans="1:23" ht="14.45" x14ac:dyDescent="0.3">
      <c r="A2021" s="6" t="s">
        <v>31</v>
      </c>
      <c r="B2021" s="6" t="s">
        <v>1147</v>
      </c>
      <c r="C2021" s="6" t="s">
        <v>75</v>
      </c>
      <c r="D2021" s="6" t="s">
        <v>44</v>
      </c>
      <c r="E2021" s="6" t="s">
        <v>36</v>
      </c>
      <c r="F2021" s="24" t="str">
        <f>+TabIPW[[#This Row],[WK]]&amp;TabIPW[[#This Row],[PK]]&amp;TabIPW[[#This Row],[GK]]</f>
        <v>280806</v>
      </c>
      <c r="G2021" s="6" t="s">
        <v>1910</v>
      </c>
      <c r="H2021" s="34">
        <v>1.0660008E-5</v>
      </c>
      <c r="I2021" s="35">
        <v>3375</v>
      </c>
      <c r="J2021" s="34">
        <v>8.4766999999999997E-6</v>
      </c>
      <c r="K2021" s="35">
        <v>2161</v>
      </c>
      <c r="L2021" s="34">
        <v>2.9140800000000001E-5</v>
      </c>
      <c r="M2021" s="35">
        <v>2639.25</v>
      </c>
      <c r="N2021" s="34">
        <v>1.8262900000000001E-5</v>
      </c>
      <c r="O2021" s="35">
        <v>14</v>
      </c>
      <c r="P2021" s="34">
        <v>1.1509600000000001E-5</v>
      </c>
      <c r="Q2021" s="35">
        <v>61</v>
      </c>
      <c r="R2021" s="34">
        <v>3.96865E-5</v>
      </c>
      <c r="S2021" s="35">
        <v>156</v>
      </c>
      <c r="T2021" s="34">
        <v>8.0182000000000006E-6</v>
      </c>
      <c r="U2021" s="35">
        <v>188</v>
      </c>
      <c r="V2021" s="34">
        <v>8.4994000000000003E-6</v>
      </c>
      <c r="W2021" s="35">
        <v>2639.25</v>
      </c>
    </row>
    <row r="2022" spans="1:23" ht="14.45" x14ac:dyDescent="0.3">
      <c r="A2022" s="6" t="s">
        <v>31</v>
      </c>
      <c r="B2022" s="6" t="s">
        <v>1147</v>
      </c>
      <c r="C2022" s="6" t="s">
        <v>77</v>
      </c>
      <c r="D2022" s="6" t="s">
        <v>33</v>
      </c>
      <c r="E2022" s="6" t="s">
        <v>34</v>
      </c>
      <c r="F2022" s="24" t="str">
        <f>+TabIPW[[#This Row],[WK]]&amp;TabIPW[[#This Row],[PK]]&amp;TabIPW[[#This Row],[GK]]</f>
        <v>280901</v>
      </c>
      <c r="G2022" s="6" t="s">
        <v>1911</v>
      </c>
      <c r="H2022" s="34">
        <v>4.5669040000000002E-5</v>
      </c>
      <c r="I2022" s="35">
        <v>14459</v>
      </c>
      <c r="J2022" s="34">
        <v>3.4514600000000003E-5</v>
      </c>
      <c r="K2022" s="35">
        <v>8799</v>
      </c>
      <c r="L2022" s="34">
        <v>1.2276799999999999E-4</v>
      </c>
      <c r="M2022" s="35">
        <v>11118.97</v>
      </c>
      <c r="N2022" s="34">
        <v>9.7836899999999998E-5</v>
      </c>
      <c r="O2022" s="35">
        <v>75</v>
      </c>
      <c r="P2022" s="34">
        <v>1.3037929999999999E-4</v>
      </c>
      <c r="Q2022" s="35">
        <v>691</v>
      </c>
      <c r="R2022" s="34">
        <v>1.272003E-4</v>
      </c>
      <c r="S2022" s="35">
        <v>500</v>
      </c>
      <c r="T2022" s="34">
        <v>5.3491800000000002E-5</v>
      </c>
      <c r="U2022" s="35">
        <v>1254.2</v>
      </c>
      <c r="V2022" s="34">
        <v>3.5807299999999999E-5</v>
      </c>
      <c r="W2022" s="35">
        <v>11118.97</v>
      </c>
    </row>
    <row r="2023" spans="1:23" ht="14.45" x14ac:dyDescent="0.3">
      <c r="A2023" s="6" t="s">
        <v>31</v>
      </c>
      <c r="B2023" s="6" t="s">
        <v>1147</v>
      </c>
      <c r="C2023" s="6" t="s">
        <v>77</v>
      </c>
      <c r="D2023" s="6" t="s">
        <v>32</v>
      </c>
      <c r="E2023" s="6" t="s">
        <v>36</v>
      </c>
      <c r="F2023" s="24" t="str">
        <f>+TabIPW[[#This Row],[WK]]&amp;TabIPW[[#This Row],[PK]]&amp;TabIPW[[#This Row],[GK]]</f>
        <v>280902</v>
      </c>
      <c r="G2023" s="6" t="s">
        <v>1912</v>
      </c>
      <c r="H2023" s="34">
        <v>9.6619120000000009E-6</v>
      </c>
      <c r="I2023" s="35">
        <v>3059</v>
      </c>
      <c r="J2023" s="34">
        <v>7.5313000000000002E-6</v>
      </c>
      <c r="K2023" s="35">
        <v>1920</v>
      </c>
      <c r="L2023" s="34">
        <v>2.5973200000000001E-5</v>
      </c>
      <c r="M2023" s="35">
        <v>2352.37</v>
      </c>
      <c r="N2023" s="34">
        <v>3.1307799999999999E-5</v>
      </c>
      <c r="O2023" s="35">
        <v>24</v>
      </c>
      <c r="P2023" s="34">
        <v>1.37738E-5</v>
      </c>
      <c r="Q2023" s="35">
        <v>73</v>
      </c>
      <c r="R2023" s="34">
        <v>2.2387200000000001E-5</v>
      </c>
      <c r="S2023" s="35">
        <v>88</v>
      </c>
      <c r="T2023" s="34">
        <v>5.8772000000000002E-6</v>
      </c>
      <c r="U2023" s="35">
        <v>137.80000000000001</v>
      </c>
      <c r="V2023" s="34">
        <v>7.5754999999999997E-6</v>
      </c>
      <c r="W2023" s="35">
        <v>2352.37</v>
      </c>
    </row>
    <row r="2024" spans="1:23" ht="14.45" x14ac:dyDescent="0.3">
      <c r="A2024" s="6" t="s">
        <v>31</v>
      </c>
      <c r="B2024" s="6" t="s">
        <v>1147</v>
      </c>
      <c r="C2024" s="6" t="s">
        <v>77</v>
      </c>
      <c r="D2024" s="6" t="s">
        <v>37</v>
      </c>
      <c r="E2024" s="6" t="s">
        <v>36</v>
      </c>
      <c r="F2024" s="24" t="str">
        <f>+TabIPW[[#This Row],[WK]]&amp;TabIPW[[#This Row],[PK]]&amp;TabIPW[[#This Row],[GK]]</f>
        <v>280903</v>
      </c>
      <c r="G2024" s="6" t="s">
        <v>1911</v>
      </c>
      <c r="H2024" s="34">
        <v>2.0224008E-5</v>
      </c>
      <c r="I2024" s="35">
        <v>6403</v>
      </c>
      <c r="J2024" s="34">
        <v>1.6035399999999999E-5</v>
      </c>
      <c r="K2024" s="35">
        <v>4088</v>
      </c>
      <c r="L2024" s="34">
        <v>5.4366400000000002E-5</v>
      </c>
      <c r="M2024" s="35">
        <v>4923.91</v>
      </c>
      <c r="N2024" s="34">
        <v>3.1307799999999999E-5</v>
      </c>
      <c r="O2024" s="35">
        <v>24</v>
      </c>
      <c r="P2024" s="34">
        <v>1.7547400000000001E-5</v>
      </c>
      <c r="Q2024" s="35">
        <v>93</v>
      </c>
      <c r="R2024" s="34">
        <v>5.0625699999999999E-5</v>
      </c>
      <c r="S2024" s="35">
        <v>199</v>
      </c>
      <c r="T2024" s="34">
        <v>1.42366E-5</v>
      </c>
      <c r="U2024" s="35">
        <v>333.8</v>
      </c>
      <c r="V2024" s="34">
        <v>1.5856900000000001E-5</v>
      </c>
      <c r="W2024" s="35">
        <v>4923.91</v>
      </c>
    </row>
    <row r="2025" spans="1:23" ht="14.45" x14ac:dyDescent="0.3">
      <c r="A2025" s="6" t="s">
        <v>31</v>
      </c>
      <c r="B2025" s="6" t="s">
        <v>1147</v>
      </c>
      <c r="C2025" s="6" t="s">
        <v>77</v>
      </c>
      <c r="D2025" s="6" t="s">
        <v>39</v>
      </c>
      <c r="E2025" s="6" t="s">
        <v>36</v>
      </c>
      <c r="F2025" s="24" t="str">
        <f>+TabIPW[[#This Row],[WK]]&amp;TabIPW[[#This Row],[PK]]&amp;TabIPW[[#This Row],[GK]]</f>
        <v>280904</v>
      </c>
      <c r="G2025" s="6" t="s">
        <v>1913</v>
      </c>
      <c r="H2025" s="34">
        <v>1.0401008000000001E-5</v>
      </c>
      <c r="I2025" s="35">
        <v>3293</v>
      </c>
      <c r="J2025" s="34">
        <v>7.8451000000000005E-6</v>
      </c>
      <c r="K2025" s="35">
        <v>2000</v>
      </c>
      <c r="L2025" s="34">
        <v>2.79601E-5</v>
      </c>
      <c r="M2025" s="35">
        <v>2532.3200000000002</v>
      </c>
      <c r="N2025" s="34">
        <v>2.4785300000000001E-5</v>
      </c>
      <c r="O2025" s="35">
        <v>19</v>
      </c>
      <c r="P2025" s="34">
        <v>2.3396599999999999E-5</v>
      </c>
      <c r="Q2025" s="35">
        <v>124</v>
      </c>
      <c r="R2025" s="34">
        <v>3.8923300000000001E-5</v>
      </c>
      <c r="S2025" s="35">
        <v>153</v>
      </c>
      <c r="T2025" s="34">
        <v>1.0304300000000001E-5</v>
      </c>
      <c r="U2025" s="35">
        <v>241.6</v>
      </c>
      <c r="V2025" s="34">
        <v>8.1550000000000007E-6</v>
      </c>
      <c r="W2025" s="35">
        <v>2532.3200000000002</v>
      </c>
    </row>
    <row r="2026" spans="1:23" ht="14.45" x14ac:dyDescent="0.3">
      <c r="A2026" s="6" t="s">
        <v>31</v>
      </c>
      <c r="B2026" s="6" t="s">
        <v>1147</v>
      </c>
      <c r="C2026" s="6" t="s">
        <v>77</v>
      </c>
      <c r="D2026" s="6" t="s">
        <v>42</v>
      </c>
      <c r="E2026" s="6" t="s">
        <v>40</v>
      </c>
      <c r="F2026" s="24" t="str">
        <f>+TabIPW[[#This Row],[WK]]&amp;TabIPW[[#This Row],[PK]]&amp;TabIPW[[#This Row],[GK]]</f>
        <v>280905</v>
      </c>
      <c r="G2026" s="6" t="s">
        <v>1914</v>
      </c>
      <c r="H2026" s="34">
        <v>3.4465775999999999E-5</v>
      </c>
      <c r="I2026" s="35">
        <v>10912</v>
      </c>
      <c r="J2026" s="34">
        <v>2.6018300000000001E-5</v>
      </c>
      <c r="K2026" s="35">
        <v>6633</v>
      </c>
      <c r="L2026" s="34">
        <v>9.2651299999999998E-5</v>
      </c>
      <c r="M2026" s="35">
        <v>8391.33</v>
      </c>
      <c r="N2026" s="34">
        <v>5.3484099999999998E-5</v>
      </c>
      <c r="O2026" s="35">
        <v>41</v>
      </c>
      <c r="P2026" s="34">
        <v>5.7925399999999999E-5</v>
      </c>
      <c r="Q2026" s="35">
        <v>307</v>
      </c>
      <c r="R2026" s="34">
        <v>1.343235E-4</v>
      </c>
      <c r="S2026" s="35">
        <v>528</v>
      </c>
      <c r="T2026" s="34">
        <v>2.81747E-5</v>
      </c>
      <c r="U2026" s="35">
        <v>660.6</v>
      </c>
      <c r="V2026" s="34">
        <v>2.7023299999999999E-5</v>
      </c>
      <c r="W2026" s="35">
        <v>8391.33</v>
      </c>
    </row>
    <row r="2027" spans="1:23" ht="14.45" x14ac:dyDescent="0.3">
      <c r="A2027" s="6" t="s">
        <v>31</v>
      </c>
      <c r="B2027" s="6" t="s">
        <v>1147</v>
      </c>
      <c r="C2027" s="6" t="s">
        <v>90</v>
      </c>
      <c r="D2027" s="6" t="s">
        <v>33</v>
      </c>
      <c r="E2027" s="6" t="s">
        <v>34</v>
      </c>
      <c r="F2027" s="24" t="str">
        <f>+TabIPW[[#This Row],[WK]]&amp;TabIPW[[#This Row],[PK]]&amp;TabIPW[[#This Row],[GK]]</f>
        <v>281001</v>
      </c>
      <c r="G2027" s="6" t="s">
        <v>1915</v>
      </c>
      <c r="H2027" s="34">
        <v>6.4853895999999995E-5</v>
      </c>
      <c r="I2027" s="35">
        <v>20533</v>
      </c>
      <c r="J2027" s="34">
        <v>4.9789000000000001E-5</v>
      </c>
      <c r="K2027" s="35">
        <v>12693</v>
      </c>
      <c r="L2027" s="34">
        <v>1.7910180000000001E-4</v>
      </c>
      <c r="M2027" s="35">
        <v>16221.07</v>
      </c>
      <c r="N2027" s="34">
        <v>1.408851E-4</v>
      </c>
      <c r="O2027" s="35">
        <v>108</v>
      </c>
      <c r="P2027" s="34">
        <v>1.7415350000000001E-4</v>
      </c>
      <c r="Q2027" s="35">
        <v>923</v>
      </c>
      <c r="R2027" s="34">
        <v>1.343235E-4</v>
      </c>
      <c r="S2027" s="35">
        <v>528</v>
      </c>
      <c r="T2027" s="34">
        <v>6.3885600000000004E-5</v>
      </c>
      <c r="U2027" s="35">
        <v>1497.9</v>
      </c>
      <c r="V2027" s="34">
        <v>5.2237999999999997E-5</v>
      </c>
      <c r="W2027" s="35">
        <v>16221.07</v>
      </c>
    </row>
    <row r="2028" spans="1:23" ht="14.45" x14ac:dyDescent="0.3">
      <c r="A2028" s="6" t="s">
        <v>31</v>
      </c>
      <c r="B2028" s="6" t="s">
        <v>1147</v>
      </c>
      <c r="C2028" s="6" t="s">
        <v>90</v>
      </c>
      <c r="D2028" s="6" t="s">
        <v>32</v>
      </c>
      <c r="E2028" s="6" t="s">
        <v>40</v>
      </c>
      <c r="F2028" s="24" t="str">
        <f>+TabIPW[[#This Row],[WK]]&amp;TabIPW[[#This Row],[PK]]&amp;TabIPW[[#This Row],[GK]]</f>
        <v>281002</v>
      </c>
      <c r="G2028" s="6" t="s">
        <v>1916</v>
      </c>
      <c r="H2028" s="34">
        <v>2.3205648000000002E-5</v>
      </c>
      <c r="I2028" s="35">
        <v>7347</v>
      </c>
      <c r="J2028" s="34">
        <v>1.83105E-5</v>
      </c>
      <c r="K2028" s="35">
        <v>4668</v>
      </c>
      <c r="L2028" s="34">
        <v>6.4085199999999994E-5</v>
      </c>
      <c r="M2028" s="35">
        <v>5804.13</v>
      </c>
      <c r="N2028" s="34">
        <v>4.9570700000000003E-5</v>
      </c>
      <c r="O2028" s="35">
        <v>38</v>
      </c>
      <c r="P2028" s="34">
        <v>3.8302500000000001E-5</v>
      </c>
      <c r="Q2028" s="35">
        <v>203</v>
      </c>
      <c r="R2028" s="34">
        <v>8.7768200000000004E-5</v>
      </c>
      <c r="S2028" s="35">
        <v>345</v>
      </c>
      <c r="T2028" s="34">
        <v>3.5557399999999999E-5</v>
      </c>
      <c r="U2028" s="35">
        <v>833.7</v>
      </c>
      <c r="V2028" s="34">
        <v>1.8691499999999999E-5</v>
      </c>
      <c r="W2028" s="35">
        <v>5804.13</v>
      </c>
    </row>
    <row r="2029" spans="1:23" ht="14.45" x14ac:dyDescent="0.3">
      <c r="A2029" s="6" t="s">
        <v>31</v>
      </c>
      <c r="B2029" s="6" t="s">
        <v>1147</v>
      </c>
      <c r="C2029" s="6" t="s">
        <v>90</v>
      </c>
      <c r="D2029" s="6" t="s">
        <v>37</v>
      </c>
      <c r="E2029" s="6" t="s">
        <v>36</v>
      </c>
      <c r="F2029" s="24" t="str">
        <f>+TabIPW[[#This Row],[WK]]&amp;TabIPW[[#This Row],[PK]]&amp;TabIPW[[#This Row],[GK]]</f>
        <v>281003</v>
      </c>
      <c r="G2029" s="6" t="s">
        <v>1915</v>
      </c>
      <c r="H2029" s="34">
        <v>2.5438719999999999E-5</v>
      </c>
      <c r="I2029" s="35">
        <v>8054</v>
      </c>
      <c r="J2029" s="34">
        <v>2.0083499999999998E-5</v>
      </c>
      <c r="K2029" s="35">
        <v>5120</v>
      </c>
      <c r="L2029" s="34">
        <v>7.0252099999999998E-5</v>
      </c>
      <c r="M2029" s="35">
        <v>6362.66</v>
      </c>
      <c r="N2029" s="34">
        <v>4.0439199999999997E-5</v>
      </c>
      <c r="O2029" s="35">
        <v>31</v>
      </c>
      <c r="P2029" s="34">
        <v>2.3585299999999999E-5</v>
      </c>
      <c r="Q2029" s="35">
        <v>125</v>
      </c>
      <c r="R2029" s="34">
        <v>7.0977799999999997E-5</v>
      </c>
      <c r="S2029" s="35">
        <v>279</v>
      </c>
      <c r="T2029" s="34">
        <v>2.3747599999999999E-5</v>
      </c>
      <c r="U2029" s="35">
        <v>556.79999999999995</v>
      </c>
      <c r="V2029" s="34">
        <v>2.0490199999999999E-5</v>
      </c>
      <c r="W2029" s="35">
        <v>6362.66</v>
      </c>
    </row>
    <row r="2030" spans="1:23" ht="14.45" x14ac:dyDescent="0.3">
      <c r="A2030" s="6" t="s">
        <v>31</v>
      </c>
      <c r="B2030" s="6" t="s">
        <v>1147</v>
      </c>
      <c r="C2030" s="6" t="s">
        <v>90</v>
      </c>
      <c r="D2030" s="6" t="s">
        <v>39</v>
      </c>
      <c r="E2030" s="6" t="s">
        <v>36</v>
      </c>
      <c r="F2030" s="24" t="str">
        <f>+TabIPW[[#This Row],[WK]]&amp;TabIPW[[#This Row],[PK]]&amp;TabIPW[[#This Row],[GK]]</f>
        <v>281004</v>
      </c>
      <c r="G2030" s="6" t="s">
        <v>1917</v>
      </c>
      <c r="H2030" s="34">
        <v>2.2605528000000002E-5</v>
      </c>
      <c r="I2030" s="35">
        <v>7157</v>
      </c>
      <c r="J2030" s="34">
        <v>1.7867300000000001E-5</v>
      </c>
      <c r="K2030" s="35">
        <v>4555</v>
      </c>
      <c r="L2030" s="34">
        <v>6.2427899999999999E-5</v>
      </c>
      <c r="M2030" s="35">
        <v>5654.03</v>
      </c>
      <c r="N2030" s="34">
        <v>3.2612299999999999E-5</v>
      </c>
      <c r="O2030" s="35">
        <v>25</v>
      </c>
      <c r="P2030" s="34">
        <v>4.6793099999999998E-5</v>
      </c>
      <c r="Q2030" s="35">
        <v>248</v>
      </c>
      <c r="R2030" s="34">
        <v>4.4265699999999999E-5</v>
      </c>
      <c r="S2030" s="35">
        <v>174</v>
      </c>
      <c r="T2030" s="34">
        <v>2.2041599999999999E-5</v>
      </c>
      <c r="U2030" s="35">
        <v>516.79999999999995</v>
      </c>
      <c r="V2030" s="34">
        <v>1.8208099999999999E-5</v>
      </c>
      <c r="W2030" s="35">
        <v>5654.03</v>
      </c>
    </row>
    <row r="2031" spans="1:23" ht="14.45" x14ac:dyDescent="0.3">
      <c r="A2031" s="6" t="s">
        <v>31</v>
      </c>
      <c r="B2031" s="6" t="s">
        <v>1147</v>
      </c>
      <c r="C2031" s="6" t="s">
        <v>90</v>
      </c>
      <c r="D2031" s="6" t="s">
        <v>42</v>
      </c>
      <c r="E2031" s="6" t="s">
        <v>36</v>
      </c>
      <c r="F2031" s="24" t="str">
        <f>+TabIPW[[#This Row],[WK]]&amp;TabIPW[[#This Row],[PK]]&amp;TabIPW[[#This Row],[GK]]</f>
        <v>281005</v>
      </c>
      <c r="G2031" s="6" t="s">
        <v>1918</v>
      </c>
      <c r="H2031" s="34">
        <v>1.383748E-5</v>
      </c>
      <c r="I2031" s="35">
        <v>4381</v>
      </c>
      <c r="J2031" s="34">
        <v>1.09832E-5</v>
      </c>
      <c r="K2031" s="35">
        <v>2800</v>
      </c>
      <c r="L2031" s="34">
        <v>3.8213899999999997E-5</v>
      </c>
      <c r="M2031" s="35">
        <v>3460.99</v>
      </c>
      <c r="N2031" s="34">
        <v>4.1743699999999998E-5</v>
      </c>
      <c r="O2031" s="35">
        <v>32</v>
      </c>
      <c r="P2031" s="34">
        <v>2.6981499999999999E-5</v>
      </c>
      <c r="Q2031" s="35">
        <v>143</v>
      </c>
      <c r="R2031" s="34">
        <v>4.4520100000000001E-5</v>
      </c>
      <c r="S2031" s="35">
        <v>175</v>
      </c>
      <c r="T2031" s="34">
        <v>1.2607400000000001E-5</v>
      </c>
      <c r="U2031" s="35">
        <v>295.60000000000002</v>
      </c>
      <c r="V2031" s="34">
        <v>1.1145700000000001E-5</v>
      </c>
      <c r="W2031" s="35">
        <v>3460.99</v>
      </c>
    </row>
    <row r="2032" spans="1:23" ht="14.45" x14ac:dyDescent="0.3">
      <c r="A2032" s="6" t="s">
        <v>31</v>
      </c>
      <c r="B2032" s="6" t="s">
        <v>1147</v>
      </c>
      <c r="C2032" s="6" t="s">
        <v>92</v>
      </c>
      <c r="D2032" s="6" t="s">
        <v>33</v>
      </c>
      <c r="E2032" s="6" t="s">
        <v>36</v>
      </c>
      <c r="F2032" s="24" t="str">
        <f>+TabIPW[[#This Row],[WK]]&amp;TabIPW[[#This Row],[PK]]&amp;TabIPW[[#This Row],[GK]]</f>
        <v>281101</v>
      </c>
      <c r="G2032" s="6" t="s">
        <v>1919</v>
      </c>
      <c r="H2032" s="34">
        <v>9.210248E-6</v>
      </c>
      <c r="I2032" s="35">
        <v>2916</v>
      </c>
      <c r="J2032" s="34">
        <v>6.9429000000000001E-6</v>
      </c>
      <c r="K2032" s="35">
        <v>1770</v>
      </c>
      <c r="L2032" s="34">
        <v>2.46303E-5</v>
      </c>
      <c r="M2032" s="35">
        <v>2230.7399999999998</v>
      </c>
      <c r="N2032" s="34">
        <v>2.21763E-5</v>
      </c>
      <c r="O2032" s="35">
        <v>17</v>
      </c>
      <c r="P2032" s="34">
        <v>1.5849300000000001E-5</v>
      </c>
      <c r="Q2032" s="35">
        <v>84</v>
      </c>
      <c r="R2032" s="34">
        <v>1.7553600000000001E-5</v>
      </c>
      <c r="S2032" s="35">
        <v>69</v>
      </c>
      <c r="T2032" s="34">
        <v>7.8220000000000007E-6</v>
      </c>
      <c r="U2032" s="35">
        <v>183.4</v>
      </c>
      <c r="V2032" s="34">
        <v>7.1837999999999997E-6</v>
      </c>
      <c r="W2032" s="35">
        <v>2230.7399999999998</v>
      </c>
    </row>
    <row r="2033" spans="1:23" ht="14.45" x14ac:dyDescent="0.3">
      <c r="A2033" s="6" t="s">
        <v>31</v>
      </c>
      <c r="B2033" s="6" t="s">
        <v>1147</v>
      </c>
      <c r="C2033" s="6" t="s">
        <v>92</v>
      </c>
      <c r="D2033" s="6" t="s">
        <v>32</v>
      </c>
      <c r="E2033" s="6" t="s">
        <v>36</v>
      </c>
      <c r="F2033" s="24" t="str">
        <f>+TabIPW[[#This Row],[WK]]&amp;TabIPW[[#This Row],[PK]]&amp;TabIPW[[#This Row],[GK]]</f>
        <v>281102</v>
      </c>
      <c r="G2033" s="6" t="s">
        <v>1920</v>
      </c>
      <c r="H2033" s="34">
        <v>7.9278879999999996E-6</v>
      </c>
      <c r="I2033" s="35">
        <v>2510</v>
      </c>
      <c r="J2033" s="34">
        <v>5.8054000000000004E-6</v>
      </c>
      <c r="K2033" s="35">
        <v>1480</v>
      </c>
      <c r="L2033" s="34">
        <v>2.1200999999999999E-5</v>
      </c>
      <c r="M2033" s="35">
        <v>1920.15</v>
      </c>
      <c r="N2033" s="34">
        <v>2.0871899999999999E-5</v>
      </c>
      <c r="O2033" s="35">
        <v>16</v>
      </c>
      <c r="P2033" s="34">
        <v>1.54719E-5</v>
      </c>
      <c r="Q2033" s="35">
        <v>82</v>
      </c>
      <c r="R2033" s="34">
        <v>1.8062399999999998E-5</v>
      </c>
      <c r="S2033" s="35">
        <v>71</v>
      </c>
      <c r="T2033" s="34">
        <v>8.4489999999999999E-6</v>
      </c>
      <c r="U2033" s="35">
        <v>198.1</v>
      </c>
      <c r="V2033" s="34">
        <v>6.1836000000000004E-6</v>
      </c>
      <c r="W2033" s="35">
        <v>1920.15</v>
      </c>
    </row>
    <row r="2034" spans="1:23" ht="14.45" x14ac:dyDescent="0.3">
      <c r="A2034" s="6" t="s">
        <v>31</v>
      </c>
      <c r="B2034" s="6" t="s">
        <v>1147</v>
      </c>
      <c r="C2034" s="6" t="s">
        <v>92</v>
      </c>
      <c r="D2034" s="6" t="s">
        <v>37</v>
      </c>
      <c r="E2034" s="6" t="s">
        <v>36</v>
      </c>
      <c r="F2034" s="24" t="str">
        <f>+TabIPW[[#This Row],[WK]]&amp;TabIPW[[#This Row],[PK]]&amp;TabIPW[[#This Row],[GK]]</f>
        <v>281103</v>
      </c>
      <c r="G2034" s="6" t="s">
        <v>1921</v>
      </c>
      <c r="H2034" s="34">
        <v>1.6733840000000002E-5</v>
      </c>
      <c r="I2034" s="35">
        <v>5298</v>
      </c>
      <c r="J2034" s="34">
        <v>1.31641E-5</v>
      </c>
      <c r="K2034" s="35">
        <v>3356</v>
      </c>
      <c r="L2034" s="34">
        <v>4.4750099999999997E-5</v>
      </c>
      <c r="M2034" s="35">
        <v>4052.97</v>
      </c>
      <c r="N2034" s="34">
        <v>4.43527E-5</v>
      </c>
      <c r="O2034" s="35">
        <v>34</v>
      </c>
      <c r="P2034" s="34">
        <v>2.7170199999999999E-5</v>
      </c>
      <c r="Q2034" s="35">
        <v>144</v>
      </c>
      <c r="R2034" s="34">
        <v>3.5870500000000002E-5</v>
      </c>
      <c r="S2034" s="35">
        <v>141</v>
      </c>
      <c r="T2034" s="34">
        <v>9.0716999999999999E-6</v>
      </c>
      <c r="U2034" s="35">
        <v>212.7</v>
      </c>
      <c r="V2034" s="34">
        <v>1.30521E-5</v>
      </c>
      <c r="W2034" s="35">
        <v>4052.97</v>
      </c>
    </row>
    <row r="2035" spans="1:23" ht="14.45" x14ac:dyDescent="0.3">
      <c r="A2035" s="6" t="s">
        <v>31</v>
      </c>
      <c r="B2035" s="6" t="s">
        <v>1147</v>
      </c>
      <c r="C2035" s="6" t="s">
        <v>92</v>
      </c>
      <c r="D2035" s="6" t="s">
        <v>39</v>
      </c>
      <c r="E2035" s="6" t="s">
        <v>40</v>
      </c>
      <c r="F2035" s="24" t="str">
        <f>+TabIPW[[#This Row],[WK]]&amp;TabIPW[[#This Row],[PK]]&amp;TabIPW[[#This Row],[GK]]</f>
        <v>281104</v>
      </c>
      <c r="G2035" s="6" t="s">
        <v>1922</v>
      </c>
      <c r="H2035" s="34">
        <v>6.2336552000000011E-5</v>
      </c>
      <c r="I2035" s="35">
        <v>19736</v>
      </c>
      <c r="J2035" s="34">
        <v>4.7702199999999999E-5</v>
      </c>
      <c r="K2035" s="35">
        <v>12161</v>
      </c>
      <c r="L2035" s="34">
        <v>1.667021E-4</v>
      </c>
      <c r="M2035" s="35">
        <v>15098.04</v>
      </c>
      <c r="N2035" s="34">
        <v>1.3044909999999999E-4</v>
      </c>
      <c r="O2035" s="35">
        <v>100</v>
      </c>
      <c r="P2035" s="34">
        <v>1.518891E-4</v>
      </c>
      <c r="Q2035" s="35">
        <v>805</v>
      </c>
      <c r="R2035" s="34">
        <v>1.193139E-4</v>
      </c>
      <c r="S2035" s="35">
        <v>469</v>
      </c>
      <c r="T2035" s="34">
        <v>5.0664100000000002E-5</v>
      </c>
      <c r="U2035" s="35">
        <v>1187.9000000000001</v>
      </c>
      <c r="V2035" s="34">
        <v>4.8621400000000002E-5</v>
      </c>
      <c r="W2035" s="35">
        <v>15098.04</v>
      </c>
    </row>
    <row r="2036" spans="1:23" ht="14.45" x14ac:dyDescent="0.3">
      <c r="A2036" s="6" t="s">
        <v>31</v>
      </c>
      <c r="B2036" s="6" t="s">
        <v>1147</v>
      </c>
      <c r="C2036" s="6" t="s">
        <v>93</v>
      </c>
      <c r="D2036" s="6" t="s">
        <v>33</v>
      </c>
      <c r="E2036" s="6" t="s">
        <v>34</v>
      </c>
      <c r="F2036" s="24" t="str">
        <f>+TabIPW[[#This Row],[WK]]&amp;TabIPW[[#This Row],[PK]]&amp;TabIPW[[#This Row],[GK]]</f>
        <v>281201</v>
      </c>
      <c r="G2036" s="6" t="s">
        <v>1923</v>
      </c>
      <c r="H2036" s="34">
        <v>3.1866312000000003E-5</v>
      </c>
      <c r="I2036" s="35">
        <v>10089</v>
      </c>
      <c r="J2036" s="34">
        <v>2.3974699999999999E-5</v>
      </c>
      <c r="K2036" s="35">
        <v>6112</v>
      </c>
      <c r="L2036" s="34">
        <v>7.7531400000000001E-5</v>
      </c>
      <c r="M2036" s="35">
        <v>7021.94</v>
      </c>
      <c r="N2036" s="34">
        <v>6.5224599999999999E-5</v>
      </c>
      <c r="O2036" s="35">
        <v>50</v>
      </c>
      <c r="P2036" s="34">
        <v>8.5284299999999999E-5</v>
      </c>
      <c r="Q2036" s="35">
        <v>452</v>
      </c>
      <c r="R2036" s="34">
        <v>8.5224199999999996E-5</v>
      </c>
      <c r="S2036" s="35">
        <v>335</v>
      </c>
      <c r="T2036" s="34">
        <v>3.2004600000000002E-5</v>
      </c>
      <c r="U2036" s="35">
        <v>750.40000000000009</v>
      </c>
      <c r="V2036" s="34">
        <v>2.2613299999999999E-5</v>
      </c>
      <c r="W2036" s="35">
        <v>7021.94</v>
      </c>
    </row>
    <row r="2037" spans="1:23" ht="14.45" x14ac:dyDescent="0.3">
      <c r="A2037" s="6" t="s">
        <v>31</v>
      </c>
      <c r="B2037" s="6" t="s">
        <v>1147</v>
      </c>
      <c r="C2037" s="6" t="s">
        <v>93</v>
      </c>
      <c r="D2037" s="6" t="s">
        <v>32</v>
      </c>
      <c r="E2037" s="6" t="s">
        <v>36</v>
      </c>
      <c r="F2037" s="24" t="str">
        <f>+TabIPW[[#This Row],[WK]]&amp;TabIPW[[#This Row],[PK]]&amp;TabIPW[[#This Row],[GK]]</f>
        <v>281202</v>
      </c>
      <c r="G2037" s="6" t="s">
        <v>1924</v>
      </c>
      <c r="H2037" s="34">
        <v>2.7122216000000003E-5</v>
      </c>
      <c r="I2037" s="35">
        <v>8587</v>
      </c>
      <c r="J2037" s="34">
        <v>2.0652299999999999E-5</v>
      </c>
      <c r="K2037" s="35">
        <v>5265</v>
      </c>
      <c r="L2037" s="34">
        <v>6.5988900000000001E-5</v>
      </c>
      <c r="M2037" s="35">
        <v>5976.55</v>
      </c>
      <c r="N2037" s="34">
        <v>6.9138000000000001E-5</v>
      </c>
      <c r="O2037" s="35">
        <v>53</v>
      </c>
      <c r="P2037" s="34">
        <v>5.3774399999999998E-5</v>
      </c>
      <c r="Q2037" s="35">
        <v>285</v>
      </c>
      <c r="R2037" s="34">
        <v>6.9451399999999997E-5</v>
      </c>
      <c r="S2037" s="35">
        <v>273</v>
      </c>
      <c r="T2037" s="34">
        <v>2.5428000000000001E-5</v>
      </c>
      <c r="U2037" s="35">
        <v>596.20000000000005</v>
      </c>
      <c r="V2037" s="34">
        <v>1.92468E-5</v>
      </c>
      <c r="W2037" s="35">
        <v>5976.55</v>
      </c>
    </row>
    <row r="2038" spans="1:23" ht="14.45" x14ac:dyDescent="0.3">
      <c r="A2038" s="6" t="s">
        <v>31</v>
      </c>
      <c r="B2038" s="6" t="s">
        <v>1147</v>
      </c>
      <c r="C2038" s="6" t="s">
        <v>93</v>
      </c>
      <c r="D2038" s="6" t="s">
        <v>37</v>
      </c>
      <c r="E2038" s="6" t="s">
        <v>36</v>
      </c>
      <c r="F2038" s="24" t="str">
        <f>+TabIPW[[#This Row],[WK]]&amp;TabIPW[[#This Row],[PK]]&amp;TabIPW[[#This Row],[GK]]</f>
        <v>281203</v>
      </c>
      <c r="G2038" s="6" t="s">
        <v>1925</v>
      </c>
      <c r="H2038" s="34">
        <v>1.8540512000000003E-5</v>
      </c>
      <c r="I2038" s="35">
        <v>5870</v>
      </c>
      <c r="J2038" s="34">
        <v>1.37133E-5</v>
      </c>
      <c r="K2038" s="35">
        <v>3496</v>
      </c>
      <c r="L2038" s="34">
        <v>4.5109499999999999E-5</v>
      </c>
      <c r="M2038" s="35">
        <v>4085.52</v>
      </c>
      <c r="N2038" s="34">
        <v>5.0875199999999997E-5</v>
      </c>
      <c r="O2038" s="35">
        <v>39</v>
      </c>
      <c r="P2038" s="34">
        <v>5.15102E-5</v>
      </c>
      <c r="Q2038" s="35">
        <v>273</v>
      </c>
      <c r="R2038" s="34">
        <v>3.6124899999999997E-5</v>
      </c>
      <c r="S2038" s="35">
        <v>142</v>
      </c>
      <c r="T2038" s="34">
        <v>1.33665E-5</v>
      </c>
      <c r="U2038" s="35">
        <v>313.39999999999998</v>
      </c>
      <c r="V2038" s="34">
        <v>1.3156899999999999E-5</v>
      </c>
      <c r="W2038" s="35">
        <v>4085.52</v>
      </c>
    </row>
    <row r="2039" spans="1:23" ht="14.45" x14ac:dyDescent="0.3">
      <c r="A2039" s="6" t="s">
        <v>31</v>
      </c>
      <c r="B2039" s="6" t="s">
        <v>1147</v>
      </c>
      <c r="C2039" s="6" t="s">
        <v>93</v>
      </c>
      <c r="D2039" s="6" t="s">
        <v>39</v>
      </c>
      <c r="E2039" s="6" t="s">
        <v>36</v>
      </c>
      <c r="F2039" s="24" t="str">
        <f>+TabIPW[[#This Row],[WK]]&amp;TabIPW[[#This Row],[PK]]&amp;TabIPW[[#This Row],[GK]]</f>
        <v>281204</v>
      </c>
      <c r="G2039" s="6" t="s">
        <v>1926</v>
      </c>
      <c r="H2039" s="34">
        <v>2.8410888000000003E-5</v>
      </c>
      <c r="I2039" s="35">
        <v>8995</v>
      </c>
      <c r="J2039" s="34">
        <v>2.0789600000000002E-5</v>
      </c>
      <c r="K2039" s="35">
        <v>5300</v>
      </c>
      <c r="L2039" s="34">
        <v>6.9124300000000005E-5</v>
      </c>
      <c r="M2039" s="35">
        <v>6260.52</v>
      </c>
      <c r="N2039" s="34">
        <v>5.60931E-5</v>
      </c>
      <c r="O2039" s="35">
        <v>43</v>
      </c>
      <c r="P2039" s="34">
        <v>6.8868999999999994E-5</v>
      </c>
      <c r="Q2039" s="35">
        <v>365</v>
      </c>
      <c r="R2039" s="34">
        <v>7.2758599999999998E-5</v>
      </c>
      <c r="S2039" s="35">
        <v>286</v>
      </c>
      <c r="T2039" s="34">
        <v>2.3303999999999999E-5</v>
      </c>
      <c r="U2039" s="35">
        <v>546.4</v>
      </c>
      <c r="V2039" s="34">
        <v>2.01613E-5</v>
      </c>
      <c r="W2039" s="35">
        <v>6260.52</v>
      </c>
    </row>
    <row r="2040" spans="1:23" ht="14.45" x14ac:dyDescent="0.3">
      <c r="A2040" s="6" t="s">
        <v>31</v>
      </c>
      <c r="B2040" s="6" t="s">
        <v>1147</v>
      </c>
      <c r="C2040" s="6" t="s">
        <v>93</v>
      </c>
      <c r="D2040" s="6" t="s">
        <v>42</v>
      </c>
      <c r="E2040" s="6" t="s">
        <v>36</v>
      </c>
      <c r="F2040" s="24" t="str">
        <f>+TabIPW[[#This Row],[WK]]&amp;TabIPW[[#This Row],[PK]]&amp;TabIPW[[#This Row],[GK]]</f>
        <v>281205</v>
      </c>
      <c r="G2040" s="6" t="s">
        <v>1923</v>
      </c>
      <c r="H2040" s="34">
        <v>2.6604215999999999E-5</v>
      </c>
      <c r="I2040" s="35">
        <v>8423</v>
      </c>
      <c r="J2040" s="34">
        <v>2.0012899999999999E-5</v>
      </c>
      <c r="K2040" s="35">
        <v>5102</v>
      </c>
      <c r="L2040" s="34">
        <v>6.4728700000000003E-5</v>
      </c>
      <c r="M2040" s="35">
        <v>5862.41</v>
      </c>
      <c r="N2040" s="34">
        <v>5.7397600000000001E-5</v>
      </c>
      <c r="O2040" s="35">
        <v>44</v>
      </c>
      <c r="P2040" s="34">
        <v>5.5849900000000002E-5</v>
      </c>
      <c r="Q2040" s="35">
        <v>296</v>
      </c>
      <c r="R2040" s="34">
        <v>5.1897700000000003E-5</v>
      </c>
      <c r="S2040" s="35">
        <v>204</v>
      </c>
      <c r="T2040" s="34">
        <v>1.62753E-5</v>
      </c>
      <c r="U2040" s="35">
        <v>381.6</v>
      </c>
      <c r="V2040" s="34">
        <v>1.88792E-5</v>
      </c>
      <c r="W2040" s="35">
        <v>5862.41</v>
      </c>
    </row>
    <row r="2041" spans="1:23" ht="14.45" x14ac:dyDescent="0.3">
      <c r="A2041" s="6" t="s">
        <v>31</v>
      </c>
      <c r="B2041" s="6" t="s">
        <v>1147</v>
      </c>
      <c r="C2041" s="6" t="s">
        <v>95</v>
      </c>
      <c r="D2041" s="6" t="s">
        <v>37</v>
      </c>
      <c r="E2041" s="6" t="s">
        <v>36</v>
      </c>
      <c r="F2041" s="24" t="str">
        <f>+TabIPW[[#This Row],[WK]]&amp;TabIPW[[#This Row],[PK]]&amp;TabIPW[[#This Row],[GK]]</f>
        <v>281303</v>
      </c>
      <c r="G2041" s="6" t="s">
        <v>1927</v>
      </c>
      <c r="H2041" s="34">
        <v>1.4383904000000001E-5</v>
      </c>
      <c r="I2041" s="35">
        <v>4554</v>
      </c>
      <c r="J2041" s="34">
        <v>1.11401E-5</v>
      </c>
      <c r="K2041" s="35">
        <v>2840</v>
      </c>
      <c r="L2041" s="34">
        <v>4.0477099999999999E-5</v>
      </c>
      <c r="M2041" s="35">
        <v>3665.97</v>
      </c>
      <c r="N2041" s="34">
        <v>3.39168E-5</v>
      </c>
      <c r="O2041" s="35">
        <v>26</v>
      </c>
      <c r="P2041" s="34">
        <v>2.6226800000000001E-5</v>
      </c>
      <c r="Q2041" s="35">
        <v>139</v>
      </c>
      <c r="R2041" s="34">
        <v>2.7984099999999999E-5</v>
      </c>
      <c r="S2041" s="35">
        <v>110</v>
      </c>
      <c r="T2041" s="34">
        <v>1.08331E-5</v>
      </c>
      <c r="U2041" s="35">
        <v>254</v>
      </c>
      <c r="V2041" s="34">
        <v>1.18058E-5</v>
      </c>
      <c r="W2041" s="35">
        <v>3665.97</v>
      </c>
    </row>
    <row r="2042" spans="1:23" ht="14.45" x14ac:dyDescent="0.3">
      <c r="A2042" s="6" t="s">
        <v>31</v>
      </c>
      <c r="B2042" s="6" t="s">
        <v>1147</v>
      </c>
      <c r="C2042" s="6" t="s">
        <v>95</v>
      </c>
      <c r="D2042" s="6" t="s">
        <v>39</v>
      </c>
      <c r="E2042" s="6" t="s">
        <v>40</v>
      </c>
      <c r="F2042" s="24" t="str">
        <f>+TabIPW[[#This Row],[WK]]&amp;TabIPW[[#This Row],[PK]]&amp;TabIPW[[#This Row],[GK]]</f>
        <v>281304</v>
      </c>
      <c r="G2042" s="6" t="s">
        <v>1928</v>
      </c>
      <c r="H2042" s="34">
        <v>6.6189952000000004E-5</v>
      </c>
      <c r="I2042" s="35">
        <v>20956</v>
      </c>
      <c r="J2042" s="34">
        <v>4.9498800000000001E-5</v>
      </c>
      <c r="K2042" s="35">
        <v>12619</v>
      </c>
      <c r="L2042" s="34">
        <v>1.8626219999999999E-4</v>
      </c>
      <c r="M2042" s="35">
        <v>16869.580000000002</v>
      </c>
      <c r="N2042" s="34">
        <v>1.6436590000000001E-4</v>
      </c>
      <c r="O2042" s="35">
        <v>126</v>
      </c>
      <c r="P2042" s="34">
        <v>1.7188939999999999E-4</v>
      </c>
      <c r="Q2042" s="35">
        <v>911</v>
      </c>
      <c r="R2042" s="34">
        <v>1.7350119999999999E-4</v>
      </c>
      <c r="S2042" s="35">
        <v>682</v>
      </c>
      <c r="T2042" s="34">
        <v>6.5647000000000004E-5</v>
      </c>
      <c r="U2042" s="35">
        <v>1539.1999999999998</v>
      </c>
      <c r="V2042" s="34">
        <v>5.4326500000000002E-5</v>
      </c>
      <c r="W2042" s="35">
        <v>16869.580000000002</v>
      </c>
    </row>
    <row r="2043" spans="1:23" ht="14.45" x14ac:dyDescent="0.3">
      <c r="A2043" s="6" t="s">
        <v>31</v>
      </c>
      <c r="B2043" s="6" t="s">
        <v>1147</v>
      </c>
      <c r="C2043" s="6" t="s">
        <v>95</v>
      </c>
      <c r="D2043" s="6" t="s">
        <v>42</v>
      </c>
      <c r="E2043" s="6" t="s">
        <v>36</v>
      </c>
      <c r="F2043" s="24" t="str">
        <f>+TabIPW[[#This Row],[WK]]&amp;TabIPW[[#This Row],[PK]]&amp;TabIPW[[#This Row],[GK]]</f>
        <v>281305</v>
      </c>
      <c r="G2043" s="6" t="s">
        <v>1929</v>
      </c>
      <c r="H2043" s="34">
        <v>1.04926E-5</v>
      </c>
      <c r="I2043" s="35">
        <v>3322</v>
      </c>
      <c r="J2043" s="34">
        <v>8.1903000000000002E-6</v>
      </c>
      <c r="K2043" s="35">
        <v>2088</v>
      </c>
      <c r="L2043" s="34">
        <v>2.95268E-5</v>
      </c>
      <c r="M2043" s="35">
        <v>2674.21</v>
      </c>
      <c r="N2043" s="34">
        <v>2.21763E-5</v>
      </c>
      <c r="O2043" s="35">
        <v>17</v>
      </c>
      <c r="P2043" s="34">
        <v>1.6415299999999999E-5</v>
      </c>
      <c r="Q2043" s="35">
        <v>87</v>
      </c>
      <c r="R2043" s="34">
        <v>4.7318499999999998E-5</v>
      </c>
      <c r="S2043" s="35">
        <v>186</v>
      </c>
      <c r="T2043" s="34">
        <v>7.6813000000000005E-6</v>
      </c>
      <c r="U2043" s="35">
        <v>180.1</v>
      </c>
      <c r="V2043" s="34">
        <v>8.6119999999999999E-6</v>
      </c>
      <c r="W2043" s="35">
        <v>2674.21</v>
      </c>
    </row>
    <row r="2044" spans="1:23" ht="14.45" x14ac:dyDescent="0.3">
      <c r="A2044" s="6" t="s">
        <v>31</v>
      </c>
      <c r="B2044" s="6" t="s">
        <v>1147</v>
      </c>
      <c r="C2044" s="6" t="s">
        <v>95</v>
      </c>
      <c r="D2044" s="6" t="s">
        <v>44</v>
      </c>
      <c r="E2044" s="6" t="s">
        <v>36</v>
      </c>
      <c r="F2044" s="24" t="str">
        <f>+TabIPW[[#This Row],[WK]]&amp;TabIPW[[#This Row],[PK]]&amp;TabIPW[[#This Row],[GK]]</f>
        <v>281306</v>
      </c>
      <c r="G2044" s="6" t="s">
        <v>1930</v>
      </c>
      <c r="H2044" s="34">
        <v>9.9935600000000009E-6</v>
      </c>
      <c r="I2044" s="35">
        <v>3164</v>
      </c>
      <c r="J2044" s="34">
        <v>7.7705999999999998E-6</v>
      </c>
      <c r="K2044" s="35">
        <v>1981</v>
      </c>
      <c r="L2044" s="34">
        <v>2.81224E-5</v>
      </c>
      <c r="M2044" s="35">
        <v>2547.02</v>
      </c>
      <c r="N2044" s="34">
        <v>1.5653899999999999E-5</v>
      </c>
      <c r="O2044" s="35">
        <v>12</v>
      </c>
      <c r="P2044" s="34">
        <v>1.9245600000000001E-5</v>
      </c>
      <c r="Q2044" s="35">
        <v>102</v>
      </c>
      <c r="R2044" s="34">
        <v>2.8238500000000001E-5</v>
      </c>
      <c r="S2044" s="35">
        <v>111</v>
      </c>
      <c r="T2044" s="34">
        <v>6.4231000000000004E-6</v>
      </c>
      <c r="U2044" s="35">
        <v>150.60000000000002</v>
      </c>
      <c r="V2044" s="34">
        <v>8.2023999999999996E-6</v>
      </c>
      <c r="W2044" s="35">
        <v>2547.02</v>
      </c>
    </row>
    <row r="2045" spans="1:23" ht="14.45" x14ac:dyDescent="0.3">
      <c r="A2045" s="6" t="s">
        <v>31</v>
      </c>
      <c r="B2045" s="6" t="s">
        <v>1147</v>
      </c>
      <c r="C2045" s="6" t="s">
        <v>97</v>
      </c>
      <c r="D2045" s="6" t="s">
        <v>33</v>
      </c>
      <c r="E2045" s="6" t="s">
        <v>40</v>
      </c>
      <c r="F2045" s="24" t="str">
        <f>+TabIPW[[#This Row],[WK]]&amp;TabIPW[[#This Row],[PK]]&amp;TabIPW[[#This Row],[GK]]</f>
        <v>281401</v>
      </c>
      <c r="G2045" s="6" t="s">
        <v>1931</v>
      </c>
      <c r="H2045" s="34">
        <v>5.7598776000000003E-5</v>
      </c>
      <c r="I2045" s="35">
        <v>18236</v>
      </c>
      <c r="J2045" s="34">
        <v>4.41209E-5</v>
      </c>
      <c r="K2045" s="35">
        <v>11248</v>
      </c>
      <c r="L2045" s="34">
        <v>1.761806E-4</v>
      </c>
      <c r="M2045" s="35">
        <v>15956.5</v>
      </c>
      <c r="N2045" s="34">
        <v>1.082728E-4</v>
      </c>
      <c r="O2045" s="35">
        <v>83</v>
      </c>
      <c r="P2045" s="34">
        <v>1.3283220000000001E-4</v>
      </c>
      <c r="Q2045" s="35">
        <v>704</v>
      </c>
      <c r="R2045" s="34">
        <v>1.053219E-4</v>
      </c>
      <c r="S2045" s="35">
        <v>414</v>
      </c>
      <c r="T2045" s="34">
        <v>4.32216E-5</v>
      </c>
      <c r="U2045" s="35">
        <v>1013.4000000000001</v>
      </c>
      <c r="V2045" s="34">
        <v>5.1385999999999999E-5</v>
      </c>
      <c r="W2045" s="35">
        <v>15956.5</v>
      </c>
    </row>
    <row r="2046" spans="1:23" ht="14.45" x14ac:dyDescent="0.3">
      <c r="A2046" s="6" t="s">
        <v>31</v>
      </c>
      <c r="B2046" s="6" t="s">
        <v>1147</v>
      </c>
      <c r="C2046" s="6" t="s">
        <v>97</v>
      </c>
      <c r="D2046" s="6" t="s">
        <v>32</v>
      </c>
      <c r="E2046" s="6" t="s">
        <v>40</v>
      </c>
      <c r="F2046" s="24" t="str">
        <f>+TabIPW[[#This Row],[WK]]&amp;TabIPW[[#This Row],[PK]]&amp;TabIPW[[#This Row],[GK]]</f>
        <v>281402</v>
      </c>
      <c r="G2046" s="6" t="s">
        <v>1924</v>
      </c>
      <c r="H2046" s="34">
        <v>5.6016351999999997E-5</v>
      </c>
      <c r="I2046" s="35">
        <v>17735</v>
      </c>
      <c r="J2046" s="34">
        <v>4.3230499999999999E-5</v>
      </c>
      <c r="K2046" s="35">
        <v>11021</v>
      </c>
      <c r="L2046" s="34">
        <v>1.713405E-4</v>
      </c>
      <c r="M2046" s="35">
        <v>15518.13</v>
      </c>
      <c r="N2046" s="34">
        <v>1.1349069999999999E-4</v>
      </c>
      <c r="O2046" s="35">
        <v>87</v>
      </c>
      <c r="P2046" s="34">
        <v>1.107564E-4</v>
      </c>
      <c r="Q2046" s="35">
        <v>587</v>
      </c>
      <c r="R2046" s="34">
        <v>1.7222919999999999E-4</v>
      </c>
      <c r="S2046" s="35">
        <v>677</v>
      </c>
      <c r="T2046" s="34">
        <v>4.68128E-5</v>
      </c>
      <c r="U2046" s="35">
        <v>1097.5999999999999</v>
      </c>
      <c r="V2046" s="34">
        <v>4.99743E-5</v>
      </c>
      <c r="W2046" s="35">
        <v>15518.13</v>
      </c>
    </row>
    <row r="2047" spans="1:23" ht="14.45" x14ac:dyDescent="0.3">
      <c r="A2047" s="6" t="s">
        <v>31</v>
      </c>
      <c r="B2047" s="6" t="s">
        <v>1147</v>
      </c>
      <c r="C2047" s="6" t="s">
        <v>97</v>
      </c>
      <c r="D2047" s="6" t="s">
        <v>37</v>
      </c>
      <c r="E2047" s="6" t="s">
        <v>40</v>
      </c>
      <c r="F2047" s="24" t="str">
        <f>+TabIPW[[#This Row],[WK]]&amp;TabIPW[[#This Row],[PK]]&amp;TabIPW[[#This Row],[GK]]</f>
        <v>281403</v>
      </c>
      <c r="G2047" s="6" t="s">
        <v>1932</v>
      </c>
      <c r="H2047" s="34">
        <v>4.7355695999999994E-5</v>
      </c>
      <c r="I2047" s="35">
        <v>14993</v>
      </c>
      <c r="J2047" s="34">
        <v>3.6048299999999998E-5</v>
      </c>
      <c r="K2047" s="35">
        <v>9190</v>
      </c>
      <c r="L2047" s="34">
        <v>1.448496E-4</v>
      </c>
      <c r="M2047" s="35">
        <v>13118.88</v>
      </c>
      <c r="N2047" s="34">
        <v>9.9141299999999999E-5</v>
      </c>
      <c r="O2047" s="35">
        <v>76</v>
      </c>
      <c r="P2047" s="34">
        <v>1.011336E-4</v>
      </c>
      <c r="Q2047" s="35">
        <v>536</v>
      </c>
      <c r="R2047" s="34">
        <v>1.452627E-4</v>
      </c>
      <c r="S2047" s="35">
        <v>571</v>
      </c>
      <c r="T2047" s="34">
        <v>3.9041900000000003E-5</v>
      </c>
      <c r="U2047" s="35">
        <v>915.4</v>
      </c>
      <c r="V2047" s="34">
        <v>4.2247799999999999E-5</v>
      </c>
      <c r="W2047" s="35">
        <v>13118.88</v>
      </c>
    </row>
    <row r="2048" spans="1:23" ht="14.45" x14ac:dyDescent="0.3">
      <c r="A2048" s="6" t="s">
        <v>31</v>
      </c>
      <c r="B2048" s="6" t="s">
        <v>1147</v>
      </c>
      <c r="C2048" s="6" t="s">
        <v>97</v>
      </c>
      <c r="D2048" s="6" t="s">
        <v>39</v>
      </c>
      <c r="E2048" s="6" t="s">
        <v>36</v>
      </c>
      <c r="F2048" s="24" t="str">
        <f>+TabIPW[[#This Row],[WK]]&amp;TabIPW[[#This Row],[PK]]&amp;TabIPW[[#This Row],[GK]]</f>
        <v>281404</v>
      </c>
      <c r="G2048" s="6" t="s">
        <v>1933</v>
      </c>
      <c r="H2048" s="34">
        <v>4.3296992E-5</v>
      </c>
      <c r="I2048" s="35">
        <v>13708</v>
      </c>
      <c r="J2048" s="34">
        <v>3.2882800000000003E-5</v>
      </c>
      <c r="K2048" s="35">
        <v>8383</v>
      </c>
      <c r="L2048" s="34">
        <v>1.32435E-4</v>
      </c>
      <c r="M2048" s="35">
        <v>11994.5</v>
      </c>
      <c r="N2048" s="34">
        <v>8.2182900000000002E-5</v>
      </c>
      <c r="O2048" s="35">
        <v>63</v>
      </c>
      <c r="P2048" s="34">
        <v>9.5473100000000006E-5</v>
      </c>
      <c r="Q2048" s="35">
        <v>506</v>
      </c>
      <c r="R2048" s="34">
        <v>4.4265699999999999E-5</v>
      </c>
      <c r="S2048" s="35">
        <v>174</v>
      </c>
      <c r="T2048" s="34">
        <v>3.7958599999999999E-5</v>
      </c>
      <c r="U2048" s="35">
        <v>890</v>
      </c>
      <c r="V2048" s="34">
        <v>3.8626900000000001E-5</v>
      </c>
      <c r="W2048" s="35">
        <v>11994.5</v>
      </c>
    </row>
    <row r="2049" spans="1:23" ht="14.45" x14ac:dyDescent="0.3">
      <c r="A2049" s="6" t="s">
        <v>31</v>
      </c>
      <c r="B2049" s="6" t="s">
        <v>1147</v>
      </c>
      <c r="C2049" s="6" t="s">
        <v>97</v>
      </c>
      <c r="D2049" s="6" t="s">
        <v>42</v>
      </c>
      <c r="E2049" s="6" t="s">
        <v>36</v>
      </c>
      <c r="F2049" s="24" t="str">
        <f>+TabIPW[[#This Row],[WK]]&amp;TabIPW[[#This Row],[PK]]&amp;TabIPW[[#This Row],[GK]]</f>
        <v>281405</v>
      </c>
      <c r="G2049" s="6" t="s">
        <v>1934</v>
      </c>
      <c r="H2049" s="34">
        <v>2.193908E-5</v>
      </c>
      <c r="I2049" s="35">
        <v>6946</v>
      </c>
      <c r="J2049" s="34">
        <v>1.6560999999999999E-5</v>
      </c>
      <c r="K2049" s="35">
        <v>4222</v>
      </c>
      <c r="L2049" s="34">
        <v>6.7106299999999998E-5</v>
      </c>
      <c r="M2049" s="35">
        <v>6077.75</v>
      </c>
      <c r="N2049" s="34">
        <v>3.39168E-5</v>
      </c>
      <c r="O2049" s="35">
        <v>26</v>
      </c>
      <c r="P2049" s="34">
        <v>3.9245900000000003E-5</v>
      </c>
      <c r="Q2049" s="35">
        <v>208</v>
      </c>
      <c r="R2049" s="34">
        <v>3.3835299999999998E-5</v>
      </c>
      <c r="S2049" s="35">
        <v>133</v>
      </c>
      <c r="T2049" s="34">
        <v>1.7849100000000002E-5</v>
      </c>
      <c r="U2049" s="35">
        <v>418.5</v>
      </c>
      <c r="V2049" s="34">
        <v>1.95727E-5</v>
      </c>
      <c r="W2049" s="35">
        <v>6077.75</v>
      </c>
    </row>
    <row r="2050" spans="1:23" ht="14.45" x14ac:dyDescent="0.3">
      <c r="A2050" s="6" t="s">
        <v>31</v>
      </c>
      <c r="B2050" s="6" t="s">
        <v>1147</v>
      </c>
      <c r="C2050" s="6" t="s">
        <v>97</v>
      </c>
      <c r="D2050" s="6" t="s">
        <v>44</v>
      </c>
      <c r="E2050" s="6" t="s">
        <v>40</v>
      </c>
      <c r="F2050" s="24" t="str">
        <f>+TabIPW[[#This Row],[WK]]&amp;TabIPW[[#This Row],[PK]]&amp;TabIPW[[#This Row],[GK]]</f>
        <v>281406</v>
      </c>
      <c r="G2050" s="6" t="s">
        <v>1935</v>
      </c>
      <c r="H2050" s="34">
        <v>2.1958032000000003E-5</v>
      </c>
      <c r="I2050" s="35">
        <v>6952</v>
      </c>
      <c r="J2050" s="34">
        <v>1.7216099999999999E-5</v>
      </c>
      <c r="K2050" s="35">
        <v>4389</v>
      </c>
      <c r="L2050" s="34">
        <v>6.7164300000000003E-5</v>
      </c>
      <c r="M2050" s="35">
        <v>6083</v>
      </c>
      <c r="N2050" s="34">
        <v>6.9138000000000001E-5</v>
      </c>
      <c r="O2050" s="35">
        <v>53</v>
      </c>
      <c r="P2050" s="34">
        <v>3.5660900000000003E-5</v>
      </c>
      <c r="Q2050" s="35">
        <v>189</v>
      </c>
      <c r="R2050" s="34">
        <v>4.9608099999999997E-5</v>
      </c>
      <c r="S2050" s="35">
        <v>195</v>
      </c>
      <c r="T2050" s="34">
        <v>1.85144E-5</v>
      </c>
      <c r="U2050" s="35">
        <v>434.1</v>
      </c>
      <c r="V2050" s="34">
        <v>1.95896E-5</v>
      </c>
      <c r="W2050" s="35">
        <v>6083</v>
      </c>
    </row>
    <row r="2051" spans="1:23" ht="14.45" x14ac:dyDescent="0.3">
      <c r="A2051" s="6" t="s">
        <v>31</v>
      </c>
      <c r="B2051" s="6" t="s">
        <v>1147</v>
      </c>
      <c r="C2051" s="6" t="s">
        <v>97</v>
      </c>
      <c r="D2051" s="6" t="s">
        <v>51</v>
      </c>
      <c r="E2051" s="6" t="s">
        <v>36</v>
      </c>
      <c r="F2051" s="24" t="str">
        <f>+TabIPW[[#This Row],[WK]]&amp;TabIPW[[#This Row],[PK]]&amp;TabIPW[[#This Row],[GK]]</f>
        <v>281407</v>
      </c>
      <c r="G2051" s="6" t="s">
        <v>1936</v>
      </c>
      <c r="H2051" s="34">
        <v>2.4671200000000002E-5</v>
      </c>
      <c r="I2051" s="35">
        <v>7811</v>
      </c>
      <c r="J2051" s="34">
        <v>1.91617E-5</v>
      </c>
      <c r="K2051" s="35">
        <v>4885</v>
      </c>
      <c r="L2051" s="34">
        <v>7.5463200000000006E-5</v>
      </c>
      <c r="M2051" s="35">
        <v>6834.63</v>
      </c>
      <c r="N2051" s="34">
        <v>4.0439199999999997E-5</v>
      </c>
      <c r="O2051" s="35">
        <v>31</v>
      </c>
      <c r="P2051" s="34">
        <v>5.2642300000000002E-5</v>
      </c>
      <c r="Q2051" s="35">
        <v>279</v>
      </c>
      <c r="R2051" s="34">
        <v>4.5028899999999998E-5</v>
      </c>
      <c r="S2051" s="35">
        <v>177</v>
      </c>
      <c r="T2051" s="34">
        <v>1.6902199999999999E-5</v>
      </c>
      <c r="U2051" s="35">
        <v>396.29999999999995</v>
      </c>
      <c r="V2051" s="34">
        <v>2.2010100000000001E-5</v>
      </c>
      <c r="W2051" s="35">
        <v>6834.63</v>
      </c>
    </row>
    <row r="2052" spans="1:23" ht="14.45" x14ac:dyDescent="0.3">
      <c r="A2052" s="6" t="s">
        <v>31</v>
      </c>
      <c r="B2052" s="6" t="s">
        <v>1147</v>
      </c>
      <c r="C2052" s="6" t="s">
        <v>97</v>
      </c>
      <c r="D2052" s="6" t="s">
        <v>75</v>
      </c>
      <c r="E2052" s="6" t="s">
        <v>36</v>
      </c>
      <c r="F2052" s="24" t="str">
        <f>+TabIPW[[#This Row],[WK]]&amp;TabIPW[[#This Row],[PK]]&amp;TabIPW[[#This Row],[GK]]</f>
        <v>281408</v>
      </c>
      <c r="G2052" s="6" t="s">
        <v>1465</v>
      </c>
      <c r="H2052" s="34">
        <v>8.7112000000000006E-6</v>
      </c>
      <c r="I2052" s="35">
        <v>2758</v>
      </c>
      <c r="J2052" s="34">
        <v>6.8723000000000003E-6</v>
      </c>
      <c r="K2052" s="35">
        <v>1752</v>
      </c>
      <c r="L2052" s="34">
        <v>2.6645400000000001E-5</v>
      </c>
      <c r="M2052" s="35">
        <v>2413.25</v>
      </c>
      <c r="N2052" s="34">
        <v>2.86988E-5</v>
      </c>
      <c r="O2052" s="35">
        <v>22</v>
      </c>
      <c r="P2052" s="34">
        <v>1.5849300000000001E-5</v>
      </c>
      <c r="Q2052" s="35">
        <v>84</v>
      </c>
      <c r="R2052" s="34">
        <v>2.2896099999999999E-5</v>
      </c>
      <c r="S2052" s="35">
        <v>90</v>
      </c>
      <c r="T2052" s="34">
        <v>7.5106999999999999E-6</v>
      </c>
      <c r="U2052" s="35">
        <v>176.1</v>
      </c>
      <c r="V2052" s="34">
        <v>7.7716000000000003E-6</v>
      </c>
      <c r="W2052" s="35">
        <v>2413.25</v>
      </c>
    </row>
    <row r="2053" spans="1:23" ht="14.45" x14ac:dyDescent="0.3">
      <c r="A2053" s="6" t="s">
        <v>31</v>
      </c>
      <c r="B2053" s="6" t="s">
        <v>1147</v>
      </c>
      <c r="C2053" s="6" t="s">
        <v>97</v>
      </c>
      <c r="D2053" s="6" t="s">
        <v>77</v>
      </c>
      <c r="E2053" s="6" t="s">
        <v>40</v>
      </c>
      <c r="F2053" s="24" t="str">
        <f>+TabIPW[[#This Row],[WK]]&amp;TabIPW[[#This Row],[PK]]&amp;TabIPW[[#This Row],[GK]]</f>
        <v>281409</v>
      </c>
      <c r="G2053" s="6" t="s">
        <v>1937</v>
      </c>
      <c r="H2053" s="34">
        <v>4.1420831999999996E-5</v>
      </c>
      <c r="I2053" s="35">
        <v>13114</v>
      </c>
      <c r="J2053" s="34">
        <v>3.1745300000000002E-5</v>
      </c>
      <c r="K2053" s="35">
        <v>8093</v>
      </c>
      <c r="L2053" s="34">
        <v>1.2669619999999999E-4</v>
      </c>
      <c r="M2053" s="35">
        <v>11474.75</v>
      </c>
      <c r="N2053" s="34">
        <v>9.1314400000000001E-5</v>
      </c>
      <c r="O2053" s="35">
        <v>70</v>
      </c>
      <c r="P2053" s="34">
        <v>8.1322000000000005E-5</v>
      </c>
      <c r="Q2053" s="35">
        <v>431</v>
      </c>
      <c r="R2053" s="34">
        <v>9.3873800000000002E-5</v>
      </c>
      <c r="S2053" s="35">
        <v>369</v>
      </c>
      <c r="T2053" s="34">
        <v>3.4785400000000001E-5</v>
      </c>
      <c r="U2053" s="35">
        <v>815.6</v>
      </c>
      <c r="V2053" s="34">
        <v>3.6953099999999997E-5</v>
      </c>
      <c r="W2053" s="35">
        <v>11474.75</v>
      </c>
    </row>
    <row r="2054" spans="1:23" ht="14.45" x14ac:dyDescent="0.3">
      <c r="A2054" s="6" t="s">
        <v>31</v>
      </c>
      <c r="B2054" s="6" t="s">
        <v>1147</v>
      </c>
      <c r="C2054" s="6" t="s">
        <v>97</v>
      </c>
      <c r="D2054" s="6" t="s">
        <v>90</v>
      </c>
      <c r="E2054" s="6" t="s">
        <v>36</v>
      </c>
      <c r="F2054" s="24" t="str">
        <f>+TabIPW[[#This Row],[WK]]&amp;TabIPW[[#This Row],[PK]]&amp;TabIPW[[#This Row],[GK]]</f>
        <v>281410</v>
      </c>
      <c r="G2054" s="6" t="s">
        <v>1938</v>
      </c>
      <c r="H2054" s="34">
        <v>2.8347720000000001E-5</v>
      </c>
      <c r="I2054" s="35">
        <v>8975</v>
      </c>
      <c r="J2054" s="34">
        <v>2.2087899999999999E-5</v>
      </c>
      <c r="K2054" s="35">
        <v>5631</v>
      </c>
      <c r="L2054" s="34">
        <v>8.6708799999999999E-5</v>
      </c>
      <c r="M2054" s="35">
        <v>7853.13</v>
      </c>
      <c r="N2054" s="34">
        <v>5.2179599999999998E-5</v>
      </c>
      <c r="O2054" s="35">
        <v>40</v>
      </c>
      <c r="P2054" s="34">
        <v>4.8868600000000002E-5</v>
      </c>
      <c r="Q2054" s="35">
        <v>259</v>
      </c>
      <c r="R2054" s="34">
        <v>3.5361699999999997E-5</v>
      </c>
      <c r="S2054" s="35">
        <v>139</v>
      </c>
      <c r="T2054" s="34">
        <v>1.5541700000000001E-5</v>
      </c>
      <c r="U2054" s="35">
        <v>364.4</v>
      </c>
      <c r="V2054" s="34">
        <v>2.52901E-5</v>
      </c>
      <c r="W2054" s="35">
        <v>7853.13</v>
      </c>
    </row>
    <row r="2055" spans="1:23" ht="14.45" x14ac:dyDescent="0.3">
      <c r="A2055" s="6" t="s">
        <v>31</v>
      </c>
      <c r="B2055" s="6" t="s">
        <v>1147</v>
      </c>
      <c r="C2055" s="6" t="s">
        <v>97</v>
      </c>
      <c r="D2055" s="6" t="s">
        <v>92</v>
      </c>
      <c r="E2055" s="6" t="s">
        <v>36</v>
      </c>
      <c r="F2055" s="24" t="str">
        <f>+TabIPW[[#This Row],[WK]]&amp;TabIPW[[#This Row],[PK]]&amp;TabIPW[[#This Row],[GK]]</f>
        <v>281411</v>
      </c>
      <c r="G2055" s="6" t="s">
        <v>1939</v>
      </c>
      <c r="H2055" s="34">
        <v>4.7298840000000005E-5</v>
      </c>
      <c r="I2055" s="35">
        <v>14975</v>
      </c>
      <c r="J2055" s="34">
        <v>3.5632500000000001E-5</v>
      </c>
      <c r="K2055" s="35">
        <v>9084</v>
      </c>
      <c r="L2055" s="34">
        <v>1.446757E-4</v>
      </c>
      <c r="M2055" s="35">
        <v>13103.13</v>
      </c>
      <c r="N2055" s="34">
        <v>8.7400900000000005E-5</v>
      </c>
      <c r="O2055" s="35">
        <v>67</v>
      </c>
      <c r="P2055" s="34">
        <v>1.4717199999999999E-4</v>
      </c>
      <c r="Q2055" s="35">
        <v>780</v>
      </c>
      <c r="R2055" s="34">
        <v>2.69665E-5</v>
      </c>
      <c r="S2055" s="35">
        <v>106</v>
      </c>
      <c r="T2055" s="34">
        <v>6.19279E-5</v>
      </c>
      <c r="U2055" s="35">
        <v>1452</v>
      </c>
      <c r="V2055" s="34">
        <v>4.2197100000000003E-5</v>
      </c>
      <c r="W2055" s="35">
        <v>13103.13</v>
      </c>
    </row>
    <row r="2056" spans="1:23" ht="14.45" x14ac:dyDescent="0.3">
      <c r="A2056" s="6" t="s">
        <v>31</v>
      </c>
      <c r="B2056" s="6" t="s">
        <v>1147</v>
      </c>
      <c r="C2056" s="6" t="s">
        <v>97</v>
      </c>
      <c r="D2056" s="6" t="s">
        <v>93</v>
      </c>
      <c r="E2056" s="6" t="s">
        <v>36</v>
      </c>
      <c r="F2056" s="24" t="str">
        <f>+TabIPW[[#This Row],[WK]]&amp;TabIPW[[#This Row],[PK]]&amp;TabIPW[[#This Row],[GK]]</f>
        <v>281412</v>
      </c>
      <c r="G2056" s="6" t="s">
        <v>1940</v>
      </c>
      <c r="H2056" s="34">
        <v>1.1721272000000001E-5</v>
      </c>
      <c r="I2056" s="35">
        <v>3711</v>
      </c>
      <c r="J2056" s="34">
        <v>9.1121000000000004E-6</v>
      </c>
      <c r="K2056" s="35">
        <v>2323</v>
      </c>
      <c r="L2056" s="34">
        <v>3.5852600000000003E-5</v>
      </c>
      <c r="M2056" s="35">
        <v>3247.13</v>
      </c>
      <c r="N2056" s="34">
        <v>1.8262900000000001E-5</v>
      </c>
      <c r="O2056" s="35">
        <v>14</v>
      </c>
      <c r="P2056" s="34">
        <v>2.0943700000000001E-5</v>
      </c>
      <c r="Q2056" s="35">
        <v>111</v>
      </c>
      <c r="R2056" s="34">
        <v>4.2484899999999997E-5</v>
      </c>
      <c r="S2056" s="35">
        <v>167</v>
      </c>
      <c r="T2056" s="34">
        <v>6.6833E-6</v>
      </c>
      <c r="U2056" s="35">
        <v>156.69999999999999</v>
      </c>
      <c r="V2056" s="34">
        <v>1.0457E-5</v>
      </c>
      <c r="W2056" s="35">
        <v>3247.13</v>
      </c>
    </row>
    <row r="2057" spans="1:23" ht="14.45" x14ac:dyDescent="0.3">
      <c r="A2057" s="6" t="s">
        <v>31</v>
      </c>
      <c r="B2057" s="6" t="s">
        <v>1147</v>
      </c>
      <c r="C2057" s="6" t="s">
        <v>130</v>
      </c>
      <c r="D2057" s="6" t="s">
        <v>33</v>
      </c>
      <c r="E2057" s="6" t="s">
        <v>34</v>
      </c>
      <c r="F2057" s="24" t="str">
        <f>+TabIPW[[#This Row],[WK]]&amp;TabIPW[[#This Row],[PK]]&amp;TabIPW[[#This Row],[GK]]</f>
        <v>281501</v>
      </c>
      <c r="G2057" s="6" t="s">
        <v>1941</v>
      </c>
      <c r="H2057" s="34">
        <v>9.897538399999999E-5</v>
      </c>
      <c r="I2057" s="35">
        <v>31336</v>
      </c>
      <c r="J2057" s="34">
        <v>7.3367499999999998E-5</v>
      </c>
      <c r="K2057" s="35">
        <v>18704</v>
      </c>
      <c r="L2057" s="34">
        <v>2.7886829999999998E-4</v>
      </c>
      <c r="M2057" s="35">
        <v>25256.82</v>
      </c>
      <c r="N2057" s="34">
        <v>1.839333E-4</v>
      </c>
      <c r="O2057" s="35">
        <v>141</v>
      </c>
      <c r="P2057" s="34">
        <v>2.433999E-4</v>
      </c>
      <c r="Q2057" s="35">
        <v>1290</v>
      </c>
      <c r="R2057" s="34">
        <v>2.1980209999999999E-4</v>
      </c>
      <c r="S2057" s="35">
        <v>864</v>
      </c>
      <c r="T2057" s="34">
        <v>1.1137650000000001E-4</v>
      </c>
      <c r="U2057" s="35">
        <v>2611.4</v>
      </c>
      <c r="V2057" s="34">
        <v>8.1336599999999996E-5</v>
      </c>
      <c r="W2057" s="35">
        <v>25256.82</v>
      </c>
    </row>
    <row r="2058" spans="1:23" ht="14.45" x14ac:dyDescent="0.3">
      <c r="A2058" s="6" t="s">
        <v>31</v>
      </c>
      <c r="B2058" s="6" t="s">
        <v>1147</v>
      </c>
      <c r="C2058" s="6" t="s">
        <v>130</v>
      </c>
      <c r="D2058" s="6" t="s">
        <v>32</v>
      </c>
      <c r="E2058" s="6" t="s">
        <v>36</v>
      </c>
      <c r="F2058" s="24" t="str">
        <f>+TabIPW[[#This Row],[WK]]&amp;TabIPW[[#This Row],[PK]]&amp;TabIPW[[#This Row],[GK]]</f>
        <v>281502</v>
      </c>
      <c r="G2058" s="6" t="s">
        <v>1942</v>
      </c>
      <c r="H2058" s="34">
        <v>1.2226632E-5</v>
      </c>
      <c r="I2058" s="35">
        <v>3871</v>
      </c>
      <c r="J2058" s="34">
        <v>9.3749000000000007E-6</v>
      </c>
      <c r="K2058" s="35">
        <v>2390</v>
      </c>
      <c r="L2058" s="34">
        <v>3.4449200000000002E-5</v>
      </c>
      <c r="M2058" s="35">
        <v>3120.03</v>
      </c>
      <c r="N2058" s="34">
        <v>3.2612299999999999E-5</v>
      </c>
      <c r="O2058" s="35">
        <v>25</v>
      </c>
      <c r="P2058" s="34">
        <v>1.69814E-5</v>
      </c>
      <c r="Q2058" s="35">
        <v>90</v>
      </c>
      <c r="R2058" s="34">
        <v>3.1545699999999999E-5</v>
      </c>
      <c r="S2058" s="35">
        <v>124</v>
      </c>
      <c r="T2058" s="34">
        <v>8.7049000000000003E-6</v>
      </c>
      <c r="U2058" s="35">
        <v>204.1</v>
      </c>
      <c r="V2058" s="34">
        <v>1.00477E-5</v>
      </c>
      <c r="W2058" s="35">
        <v>3120.03</v>
      </c>
    </row>
    <row r="2059" spans="1:23" ht="14.45" x14ac:dyDescent="0.3">
      <c r="A2059" s="6" t="s">
        <v>31</v>
      </c>
      <c r="B2059" s="6" t="s">
        <v>1147</v>
      </c>
      <c r="C2059" s="6" t="s">
        <v>130</v>
      </c>
      <c r="D2059" s="6" t="s">
        <v>37</v>
      </c>
      <c r="E2059" s="6" t="s">
        <v>36</v>
      </c>
      <c r="F2059" s="24" t="str">
        <f>+TabIPW[[#This Row],[WK]]&amp;TabIPW[[#This Row],[PK]]&amp;TabIPW[[#This Row],[GK]]</f>
        <v>281503</v>
      </c>
      <c r="G2059" s="6" t="s">
        <v>1943</v>
      </c>
      <c r="H2059" s="34">
        <v>1.6023176E-5</v>
      </c>
      <c r="I2059" s="35">
        <v>5073</v>
      </c>
      <c r="J2059" s="34">
        <v>1.2105E-5</v>
      </c>
      <c r="K2059" s="35">
        <v>3086</v>
      </c>
      <c r="L2059" s="34">
        <v>4.5146099999999998E-5</v>
      </c>
      <c r="M2059" s="35">
        <v>4088.84</v>
      </c>
      <c r="N2059" s="34">
        <v>6.2615599999999997E-5</v>
      </c>
      <c r="O2059" s="35">
        <v>48</v>
      </c>
      <c r="P2059" s="34">
        <v>3.6792999999999998E-5</v>
      </c>
      <c r="Q2059" s="35">
        <v>195</v>
      </c>
      <c r="R2059" s="34">
        <v>6.02929E-5</v>
      </c>
      <c r="S2059" s="35">
        <v>237</v>
      </c>
      <c r="T2059" s="34">
        <v>1.65056E-5</v>
      </c>
      <c r="U2059" s="35">
        <v>387</v>
      </c>
      <c r="V2059" s="34">
        <v>1.3167600000000001E-5</v>
      </c>
      <c r="W2059" s="35">
        <v>4088.84</v>
      </c>
    </row>
    <row r="2060" spans="1:23" ht="14.45" x14ac:dyDescent="0.3">
      <c r="A2060" s="6" t="s">
        <v>31</v>
      </c>
      <c r="B2060" s="6" t="s">
        <v>1147</v>
      </c>
      <c r="C2060" s="6" t="s">
        <v>130</v>
      </c>
      <c r="D2060" s="6" t="s">
        <v>39</v>
      </c>
      <c r="E2060" s="6" t="s">
        <v>36</v>
      </c>
      <c r="F2060" s="24" t="str">
        <f>+TabIPW[[#This Row],[WK]]&amp;TabIPW[[#This Row],[PK]]&amp;TabIPW[[#This Row],[GK]]</f>
        <v>281504</v>
      </c>
      <c r="G2060" s="6" t="s">
        <v>1944</v>
      </c>
      <c r="H2060" s="34">
        <v>1.3809047999999999E-5</v>
      </c>
      <c r="I2060" s="35">
        <v>4372</v>
      </c>
      <c r="J2060" s="34">
        <v>1.08733E-5</v>
      </c>
      <c r="K2060" s="35">
        <v>2772</v>
      </c>
      <c r="L2060" s="34">
        <v>3.89077E-5</v>
      </c>
      <c r="M2060" s="35">
        <v>3523.83</v>
      </c>
      <c r="N2060" s="34">
        <v>3.0003300000000001E-5</v>
      </c>
      <c r="O2060" s="35">
        <v>23</v>
      </c>
      <c r="P2060" s="34">
        <v>2.6038100000000001E-5</v>
      </c>
      <c r="Q2060" s="35">
        <v>138</v>
      </c>
      <c r="R2060" s="34">
        <v>4.7827300000000002E-5</v>
      </c>
      <c r="S2060" s="35">
        <v>188</v>
      </c>
      <c r="T2060" s="34">
        <v>1.38016E-5</v>
      </c>
      <c r="U2060" s="35">
        <v>323.60000000000002</v>
      </c>
      <c r="V2060" s="34">
        <v>1.1348100000000001E-5</v>
      </c>
      <c r="W2060" s="35">
        <v>3523.83</v>
      </c>
    </row>
    <row r="2061" spans="1:23" ht="14.45" x14ac:dyDescent="0.3">
      <c r="A2061" s="6" t="s">
        <v>31</v>
      </c>
      <c r="B2061" s="6" t="s">
        <v>1147</v>
      </c>
      <c r="C2061" s="6" t="s">
        <v>130</v>
      </c>
      <c r="D2061" s="6" t="s">
        <v>42</v>
      </c>
      <c r="E2061" s="6" t="s">
        <v>36</v>
      </c>
      <c r="F2061" s="24" t="str">
        <f>+TabIPW[[#This Row],[WK]]&amp;TabIPW[[#This Row],[PK]]&amp;TabIPW[[#This Row],[GK]]</f>
        <v>281505</v>
      </c>
      <c r="G2061" s="6" t="s">
        <v>1945</v>
      </c>
      <c r="H2061" s="34">
        <v>1.8208872000000001E-5</v>
      </c>
      <c r="I2061" s="35">
        <v>5765</v>
      </c>
      <c r="J2061" s="34">
        <v>1.36623E-5</v>
      </c>
      <c r="K2061" s="35">
        <v>3483</v>
      </c>
      <c r="L2061" s="34">
        <v>5.1304400000000003E-5</v>
      </c>
      <c r="M2061" s="35">
        <v>4646.59</v>
      </c>
      <c r="N2061" s="34">
        <v>3.6525800000000002E-5</v>
      </c>
      <c r="O2061" s="35">
        <v>28</v>
      </c>
      <c r="P2061" s="34">
        <v>3.6038299999999997E-5</v>
      </c>
      <c r="Q2061" s="35">
        <v>191</v>
      </c>
      <c r="R2061" s="34">
        <v>5.5713700000000002E-5</v>
      </c>
      <c r="S2061" s="35">
        <v>219</v>
      </c>
      <c r="T2061" s="34">
        <v>1.5622699999999999E-5</v>
      </c>
      <c r="U2061" s="35">
        <v>366.3</v>
      </c>
      <c r="V2061" s="34">
        <v>1.4963800000000001E-5</v>
      </c>
      <c r="W2061" s="35">
        <v>4646.59</v>
      </c>
    </row>
    <row r="2062" spans="1:23" ht="14.45" x14ac:dyDescent="0.3">
      <c r="A2062" s="6" t="s">
        <v>31</v>
      </c>
      <c r="B2062" s="6" t="s">
        <v>1147</v>
      </c>
      <c r="C2062" s="6" t="s">
        <v>130</v>
      </c>
      <c r="D2062" s="6" t="s">
        <v>44</v>
      </c>
      <c r="E2062" s="6" t="s">
        <v>40</v>
      </c>
      <c r="F2062" s="24" t="str">
        <f>+TabIPW[[#This Row],[WK]]&amp;TabIPW[[#This Row],[PK]]&amp;TabIPW[[#This Row],[GK]]</f>
        <v>281506</v>
      </c>
      <c r="G2062" s="6" t="s">
        <v>1946</v>
      </c>
      <c r="H2062" s="34">
        <v>1.5580976E-5</v>
      </c>
      <c r="I2062" s="35">
        <v>4933</v>
      </c>
      <c r="J2062" s="34">
        <v>1.2226600000000001E-5</v>
      </c>
      <c r="K2062" s="35">
        <v>3117</v>
      </c>
      <c r="L2062" s="34">
        <v>4.3900199999999997E-5</v>
      </c>
      <c r="M2062" s="35">
        <v>3976</v>
      </c>
      <c r="N2062" s="34">
        <v>3.39168E-5</v>
      </c>
      <c r="O2062" s="35">
        <v>26</v>
      </c>
      <c r="P2062" s="34">
        <v>2.88684E-5</v>
      </c>
      <c r="Q2062" s="35">
        <v>153</v>
      </c>
      <c r="R2062" s="34">
        <v>5.0371299999999997E-5</v>
      </c>
      <c r="S2062" s="35">
        <v>198</v>
      </c>
      <c r="T2062" s="34">
        <v>9.6816000000000006E-6</v>
      </c>
      <c r="U2062" s="35">
        <v>227</v>
      </c>
      <c r="V2062" s="34">
        <v>1.28042E-5</v>
      </c>
      <c r="W2062" s="35">
        <v>3976</v>
      </c>
    </row>
    <row r="2063" spans="1:23" ht="14.45" x14ac:dyDescent="0.3">
      <c r="A2063" s="6" t="s">
        <v>31</v>
      </c>
      <c r="B2063" s="6" t="s">
        <v>1147</v>
      </c>
      <c r="C2063" s="6" t="s">
        <v>130</v>
      </c>
      <c r="D2063" s="6" t="s">
        <v>51</v>
      </c>
      <c r="E2063" s="6" t="s">
        <v>40</v>
      </c>
      <c r="F2063" s="24" t="str">
        <f>+TabIPW[[#This Row],[WK]]&amp;TabIPW[[#This Row],[PK]]&amp;TabIPW[[#This Row],[GK]]</f>
        <v>281507</v>
      </c>
      <c r="G2063" s="6" t="s">
        <v>1947</v>
      </c>
      <c r="H2063" s="34">
        <v>1.4996656000000001E-5</v>
      </c>
      <c r="I2063" s="35">
        <v>4748</v>
      </c>
      <c r="J2063" s="34">
        <v>1.15833E-5</v>
      </c>
      <c r="K2063" s="35">
        <v>2953</v>
      </c>
      <c r="L2063" s="34">
        <v>4.2253899999999999E-5</v>
      </c>
      <c r="M2063" s="35">
        <v>3826.89</v>
      </c>
      <c r="N2063" s="34">
        <v>2.4785300000000001E-5</v>
      </c>
      <c r="O2063" s="35">
        <v>19</v>
      </c>
      <c r="P2063" s="34">
        <v>2.5094699999999999E-5</v>
      </c>
      <c r="Q2063" s="35">
        <v>133</v>
      </c>
      <c r="R2063" s="34">
        <v>4.9353700000000001E-5</v>
      </c>
      <c r="S2063" s="35">
        <v>194</v>
      </c>
      <c r="T2063" s="34">
        <v>1.17714E-5</v>
      </c>
      <c r="U2063" s="35">
        <v>276</v>
      </c>
      <c r="V2063" s="34">
        <v>1.2323999999999999E-5</v>
      </c>
      <c r="W2063" s="35">
        <v>3826.89</v>
      </c>
    </row>
    <row r="2064" spans="1:23" ht="14.45" x14ac:dyDescent="0.3">
      <c r="A2064" s="6" t="s">
        <v>31</v>
      </c>
      <c r="B2064" s="6" t="s">
        <v>1147</v>
      </c>
      <c r="C2064" s="6" t="s">
        <v>130</v>
      </c>
      <c r="D2064" s="6" t="s">
        <v>75</v>
      </c>
      <c r="E2064" s="6" t="s">
        <v>40</v>
      </c>
      <c r="F2064" s="24" t="str">
        <f>+TabIPW[[#This Row],[WK]]&amp;TabIPW[[#This Row],[PK]]&amp;TabIPW[[#This Row],[GK]]</f>
        <v>281508</v>
      </c>
      <c r="G2064" s="6" t="s">
        <v>1948</v>
      </c>
      <c r="H2064" s="34">
        <v>7.2677551999999999E-5</v>
      </c>
      <c r="I2064" s="35">
        <v>23010</v>
      </c>
      <c r="J2064" s="34">
        <v>5.4770700000000001E-5</v>
      </c>
      <c r="K2064" s="35">
        <v>13963</v>
      </c>
      <c r="L2064" s="34">
        <v>2.0477280000000001E-4</v>
      </c>
      <c r="M2064" s="35">
        <v>18546.060000000001</v>
      </c>
      <c r="N2064" s="34">
        <v>1.8654230000000001E-4</v>
      </c>
      <c r="O2064" s="35">
        <v>143</v>
      </c>
      <c r="P2064" s="34">
        <v>1.628326E-4</v>
      </c>
      <c r="Q2064" s="35">
        <v>863</v>
      </c>
      <c r="R2064" s="34">
        <v>2.426982E-4</v>
      </c>
      <c r="S2064" s="35">
        <v>954</v>
      </c>
      <c r="T2064" s="34">
        <v>6.6146E-5</v>
      </c>
      <c r="U2064" s="35">
        <v>1550.9</v>
      </c>
      <c r="V2064" s="34">
        <v>5.9725400000000002E-5</v>
      </c>
      <c r="W2064" s="35">
        <v>18546.060000000001</v>
      </c>
    </row>
    <row r="2065" spans="1:23" ht="14.45" x14ac:dyDescent="0.3">
      <c r="A2065" s="6" t="s">
        <v>31</v>
      </c>
      <c r="B2065" s="6" t="s">
        <v>1147</v>
      </c>
      <c r="C2065" s="6" t="s">
        <v>130</v>
      </c>
      <c r="D2065" s="6" t="s">
        <v>77</v>
      </c>
      <c r="E2065" s="6" t="s">
        <v>36</v>
      </c>
      <c r="F2065" s="24" t="str">
        <f>+TabIPW[[#This Row],[WK]]&amp;TabIPW[[#This Row],[PK]]&amp;TabIPW[[#This Row],[GK]]</f>
        <v>281509</v>
      </c>
      <c r="G2065" s="6" t="s">
        <v>1941</v>
      </c>
      <c r="H2065" s="34">
        <v>5.0413144000000001E-5</v>
      </c>
      <c r="I2065" s="35">
        <v>15961</v>
      </c>
      <c r="J2065" s="34">
        <v>3.8837300000000002E-5</v>
      </c>
      <c r="K2065" s="35">
        <v>9901</v>
      </c>
      <c r="L2065" s="34">
        <v>1.420417E-4</v>
      </c>
      <c r="M2065" s="35">
        <v>12864.57</v>
      </c>
      <c r="N2065" s="34">
        <v>9.6532400000000004E-5</v>
      </c>
      <c r="O2065" s="35">
        <v>74</v>
      </c>
      <c r="P2065" s="34">
        <v>1.083035E-4</v>
      </c>
      <c r="Q2065" s="35">
        <v>574</v>
      </c>
      <c r="R2065" s="34">
        <v>9.0057799999999997E-5</v>
      </c>
      <c r="S2065" s="35">
        <v>354</v>
      </c>
      <c r="T2065" s="34">
        <v>4.8442000000000001E-5</v>
      </c>
      <c r="U2065" s="35">
        <v>1135.8</v>
      </c>
      <c r="V2065" s="34">
        <v>4.1428799999999999E-5</v>
      </c>
      <c r="W2065" s="35">
        <v>12864.57</v>
      </c>
    </row>
    <row r="2066" spans="1:23" ht="14.45" x14ac:dyDescent="0.3">
      <c r="A2066" s="6" t="s">
        <v>31</v>
      </c>
      <c r="B2066" s="6" t="s">
        <v>1147</v>
      </c>
      <c r="C2066" s="6" t="s">
        <v>134</v>
      </c>
      <c r="D2066" s="6" t="s">
        <v>33</v>
      </c>
      <c r="E2066" s="6" t="s">
        <v>40</v>
      </c>
      <c r="F2066" s="24" t="str">
        <f>+TabIPW[[#This Row],[WK]]&amp;TabIPW[[#This Row],[PK]]&amp;TabIPW[[#This Row],[GK]]</f>
        <v>281601</v>
      </c>
      <c r="G2066" s="6" t="s">
        <v>1949</v>
      </c>
      <c r="H2066" s="34">
        <v>3.2703319999999997E-5</v>
      </c>
      <c r="I2066" s="35">
        <v>10354</v>
      </c>
      <c r="J2066" s="34">
        <v>2.5696700000000001E-5</v>
      </c>
      <c r="K2066" s="35">
        <v>6551</v>
      </c>
      <c r="L2066" s="34">
        <v>9.5115699999999995E-5</v>
      </c>
      <c r="M2066" s="35">
        <v>8614.5300000000007</v>
      </c>
      <c r="N2066" s="34">
        <v>8.6096399999999998E-5</v>
      </c>
      <c r="O2066" s="35">
        <v>66</v>
      </c>
      <c r="P2066" s="34">
        <v>5.8680100000000001E-5</v>
      </c>
      <c r="Q2066" s="35">
        <v>311</v>
      </c>
      <c r="R2066" s="34">
        <v>1.015058E-4</v>
      </c>
      <c r="S2066" s="35">
        <v>399</v>
      </c>
      <c r="T2066" s="34">
        <v>3.4004899999999997E-5</v>
      </c>
      <c r="U2066" s="35">
        <v>797.3</v>
      </c>
      <c r="V2066" s="34">
        <v>2.77421E-5</v>
      </c>
      <c r="W2066" s="35">
        <v>8614.5300000000007</v>
      </c>
    </row>
    <row r="2067" spans="1:23" ht="14.45" x14ac:dyDescent="0.3">
      <c r="A2067" s="6" t="s">
        <v>31</v>
      </c>
      <c r="B2067" s="6" t="s">
        <v>1147</v>
      </c>
      <c r="C2067" s="6" t="s">
        <v>134</v>
      </c>
      <c r="D2067" s="6" t="s">
        <v>32</v>
      </c>
      <c r="E2067" s="6" t="s">
        <v>40</v>
      </c>
      <c r="F2067" s="24" t="str">
        <f>+TabIPW[[#This Row],[WK]]&amp;TabIPW[[#This Row],[PK]]&amp;TabIPW[[#This Row],[GK]]</f>
        <v>281602</v>
      </c>
      <c r="G2067" s="6" t="s">
        <v>1950</v>
      </c>
      <c r="H2067" s="34">
        <v>2.6427336000000002E-5</v>
      </c>
      <c r="I2067" s="35">
        <v>8367</v>
      </c>
      <c r="J2067" s="34">
        <v>2.03502E-5</v>
      </c>
      <c r="K2067" s="35">
        <v>5188</v>
      </c>
      <c r="L2067" s="34">
        <v>7.6862300000000004E-5</v>
      </c>
      <c r="M2067" s="35">
        <v>6961.34</v>
      </c>
      <c r="N2067" s="34">
        <v>4.6961700000000001E-5</v>
      </c>
      <c r="O2067" s="35">
        <v>36</v>
      </c>
      <c r="P2067" s="34">
        <v>5.1887600000000001E-5</v>
      </c>
      <c r="Q2067" s="35">
        <v>275</v>
      </c>
      <c r="R2067" s="34">
        <v>7.9118599999999998E-5</v>
      </c>
      <c r="S2067" s="35">
        <v>311</v>
      </c>
      <c r="T2067" s="34">
        <v>2.1282400000000001E-5</v>
      </c>
      <c r="U2067" s="35">
        <v>499</v>
      </c>
      <c r="V2067" s="34">
        <v>2.2418200000000002E-5</v>
      </c>
      <c r="W2067" s="35">
        <v>6961.34</v>
      </c>
    </row>
    <row r="2068" spans="1:23" ht="14.45" x14ac:dyDescent="0.3">
      <c r="A2068" s="6" t="s">
        <v>31</v>
      </c>
      <c r="B2068" s="6" t="s">
        <v>1147</v>
      </c>
      <c r="C2068" s="6" t="s">
        <v>134</v>
      </c>
      <c r="D2068" s="6" t="s">
        <v>37</v>
      </c>
      <c r="E2068" s="6" t="s">
        <v>40</v>
      </c>
      <c r="F2068" s="24" t="str">
        <f>+TabIPW[[#This Row],[WK]]&amp;TabIPW[[#This Row],[PK]]&amp;TabIPW[[#This Row],[GK]]</f>
        <v>281603</v>
      </c>
      <c r="G2068" s="6" t="s">
        <v>1951</v>
      </c>
      <c r="H2068" s="34">
        <v>8.1935168E-5</v>
      </c>
      <c r="I2068" s="35">
        <v>25941</v>
      </c>
      <c r="J2068" s="34">
        <v>6.3137499999999996E-5</v>
      </c>
      <c r="K2068" s="35">
        <v>16096</v>
      </c>
      <c r="L2068" s="34">
        <v>2.383036E-4</v>
      </c>
      <c r="M2068" s="35">
        <v>21582.91</v>
      </c>
      <c r="N2068" s="34">
        <v>1.995872E-4</v>
      </c>
      <c r="O2068" s="35">
        <v>153</v>
      </c>
      <c r="P2068" s="34">
        <v>1.707573E-4</v>
      </c>
      <c r="Q2068" s="35">
        <v>905</v>
      </c>
      <c r="R2068" s="34">
        <v>1.928357E-4</v>
      </c>
      <c r="S2068" s="35">
        <v>758</v>
      </c>
      <c r="T2068" s="34">
        <v>7.7832199999999997E-5</v>
      </c>
      <c r="U2068" s="35">
        <v>1824.9</v>
      </c>
      <c r="V2068" s="34">
        <v>6.9505200000000007E-5</v>
      </c>
      <c r="W2068" s="35">
        <v>21582.91</v>
      </c>
    </row>
    <row r="2069" spans="1:23" ht="14.45" x14ac:dyDescent="0.3">
      <c r="A2069" s="6" t="s">
        <v>31</v>
      </c>
      <c r="B2069" s="6" t="s">
        <v>1147</v>
      </c>
      <c r="C2069" s="6" t="s">
        <v>134</v>
      </c>
      <c r="D2069" s="6" t="s">
        <v>39</v>
      </c>
      <c r="E2069" s="6" t="s">
        <v>40</v>
      </c>
      <c r="F2069" s="24" t="str">
        <f>+TabIPW[[#This Row],[WK]]&amp;TabIPW[[#This Row],[PK]]&amp;TabIPW[[#This Row],[GK]]</f>
        <v>281604</v>
      </c>
      <c r="G2069" s="6" t="s">
        <v>1952</v>
      </c>
      <c r="H2069" s="34">
        <v>2.3079303999999999E-5</v>
      </c>
      <c r="I2069" s="35">
        <v>7307</v>
      </c>
      <c r="J2069" s="34">
        <v>1.7498499999999999E-5</v>
      </c>
      <c r="K2069" s="35">
        <v>4461</v>
      </c>
      <c r="L2069" s="34">
        <v>6.7124800000000005E-5</v>
      </c>
      <c r="M2069" s="35">
        <v>6079.42</v>
      </c>
      <c r="N2069" s="34">
        <v>3.2612299999999999E-5</v>
      </c>
      <c r="O2069" s="35">
        <v>25</v>
      </c>
      <c r="P2069" s="34">
        <v>4.0755299999999999E-5</v>
      </c>
      <c r="Q2069" s="35">
        <v>216</v>
      </c>
      <c r="R2069" s="34">
        <v>4.7318499999999998E-5</v>
      </c>
      <c r="S2069" s="35">
        <v>186</v>
      </c>
      <c r="T2069" s="34">
        <v>2.4924699999999999E-5</v>
      </c>
      <c r="U2069" s="35">
        <v>584.4</v>
      </c>
      <c r="V2069" s="34">
        <v>1.9578100000000001E-5</v>
      </c>
      <c r="W2069" s="35">
        <v>6079.42</v>
      </c>
    </row>
    <row r="2070" spans="1:23" ht="14.45" x14ac:dyDescent="0.3">
      <c r="A2070" s="6" t="s">
        <v>31</v>
      </c>
      <c r="B2070" s="6" t="s">
        <v>1147</v>
      </c>
      <c r="C2070" s="6" t="s">
        <v>141</v>
      </c>
      <c r="D2070" s="6" t="s">
        <v>33</v>
      </c>
      <c r="E2070" s="6" t="s">
        <v>34</v>
      </c>
      <c r="F2070" s="24" t="str">
        <f>+TabIPW[[#This Row],[WK]]&amp;TabIPW[[#This Row],[PK]]&amp;TabIPW[[#This Row],[GK]]</f>
        <v>281701</v>
      </c>
      <c r="G2070" s="6" t="s">
        <v>1953</v>
      </c>
      <c r="H2070" s="34">
        <v>6.9102104000000008E-5</v>
      </c>
      <c r="I2070" s="35">
        <v>21878</v>
      </c>
      <c r="J2070" s="34">
        <v>5.1432599999999999E-5</v>
      </c>
      <c r="K2070" s="35">
        <v>13112</v>
      </c>
      <c r="L2070" s="34">
        <v>1.983222E-4</v>
      </c>
      <c r="M2070" s="35">
        <v>17961.84</v>
      </c>
      <c r="N2070" s="34">
        <v>1.6958389999999999E-4</v>
      </c>
      <c r="O2070" s="35">
        <v>130</v>
      </c>
      <c r="P2070" s="34">
        <v>1.886821E-4</v>
      </c>
      <c r="Q2070" s="35">
        <v>1000</v>
      </c>
      <c r="R2070" s="34">
        <v>1.1905949999999999E-4</v>
      </c>
      <c r="S2070" s="35">
        <v>468</v>
      </c>
      <c r="T2070" s="34">
        <v>7.1908099999999997E-5</v>
      </c>
      <c r="U2070" s="35">
        <v>1686</v>
      </c>
      <c r="V2070" s="34">
        <v>5.7843999999999997E-5</v>
      </c>
      <c r="W2070" s="35">
        <v>17961.84</v>
      </c>
    </row>
    <row r="2071" spans="1:23" ht="14.45" x14ac:dyDescent="0.3">
      <c r="A2071" s="6" t="s">
        <v>31</v>
      </c>
      <c r="B2071" s="6" t="s">
        <v>1147</v>
      </c>
      <c r="C2071" s="6" t="s">
        <v>141</v>
      </c>
      <c r="D2071" s="6" t="s">
        <v>32</v>
      </c>
      <c r="E2071" s="6" t="s">
        <v>36</v>
      </c>
      <c r="F2071" s="24" t="str">
        <f>+TabIPW[[#This Row],[WK]]&amp;TabIPW[[#This Row],[PK]]&amp;TabIPW[[#This Row],[GK]]</f>
        <v>281702</v>
      </c>
      <c r="G2071" s="6" t="s">
        <v>1954</v>
      </c>
      <c r="H2071" s="34">
        <v>1.8411016000000001E-5</v>
      </c>
      <c r="I2071" s="35">
        <v>5829</v>
      </c>
      <c r="J2071" s="34">
        <v>1.45958E-5</v>
      </c>
      <c r="K2071" s="35">
        <v>3721</v>
      </c>
      <c r="L2071" s="34">
        <v>5.2839400000000001E-5</v>
      </c>
      <c r="M2071" s="35">
        <v>4785.6099999999997</v>
      </c>
      <c r="N2071" s="34">
        <v>4.5657200000000001E-5</v>
      </c>
      <c r="O2071" s="35">
        <v>35</v>
      </c>
      <c r="P2071" s="34">
        <v>2.8113600000000001E-5</v>
      </c>
      <c r="Q2071" s="35">
        <v>149</v>
      </c>
      <c r="R2071" s="34">
        <v>4.6555299999999998E-5</v>
      </c>
      <c r="S2071" s="35">
        <v>183</v>
      </c>
      <c r="T2071" s="34">
        <v>1.35201E-5</v>
      </c>
      <c r="U2071" s="35">
        <v>317</v>
      </c>
      <c r="V2071" s="34">
        <v>1.54115E-5</v>
      </c>
      <c r="W2071" s="35">
        <v>4785.6099999999997</v>
      </c>
    </row>
    <row r="2072" spans="1:23" ht="14.45" x14ac:dyDescent="0.3">
      <c r="A2072" s="6" t="s">
        <v>31</v>
      </c>
      <c r="B2072" s="6" t="s">
        <v>1147</v>
      </c>
      <c r="C2072" s="6" t="s">
        <v>141</v>
      </c>
      <c r="D2072" s="6" t="s">
        <v>37</v>
      </c>
      <c r="E2072" s="6" t="s">
        <v>36</v>
      </c>
      <c r="F2072" s="24" t="str">
        <f>+TabIPW[[#This Row],[WK]]&amp;TabIPW[[#This Row],[PK]]&amp;TabIPW[[#This Row],[GK]]</f>
        <v>281703</v>
      </c>
      <c r="G2072" s="6" t="s">
        <v>1955</v>
      </c>
      <c r="H2072" s="34">
        <v>1.0900056000000001E-5</v>
      </c>
      <c r="I2072" s="35">
        <v>3451</v>
      </c>
      <c r="J2072" s="34">
        <v>8.4021000000000004E-6</v>
      </c>
      <c r="K2072" s="35">
        <v>2142</v>
      </c>
      <c r="L2072" s="34">
        <v>3.1282999999999998E-5</v>
      </c>
      <c r="M2072" s="35">
        <v>2833.27</v>
      </c>
      <c r="N2072" s="34">
        <v>1.8262900000000001E-5</v>
      </c>
      <c r="O2072" s="35">
        <v>14</v>
      </c>
      <c r="P2072" s="34">
        <v>1.6792699999999999E-5</v>
      </c>
      <c r="Q2072" s="35">
        <v>89</v>
      </c>
      <c r="R2072" s="34">
        <v>2.8747299999999998E-5</v>
      </c>
      <c r="S2072" s="35">
        <v>113</v>
      </c>
      <c r="T2072" s="34">
        <v>8.7517999999999998E-6</v>
      </c>
      <c r="U2072" s="35">
        <v>205.2</v>
      </c>
      <c r="V2072" s="34">
        <v>9.1241999999999998E-6</v>
      </c>
      <c r="W2072" s="35">
        <v>2833.27</v>
      </c>
    </row>
    <row r="2073" spans="1:23" ht="14.45" x14ac:dyDescent="0.3">
      <c r="A2073" s="6" t="s">
        <v>31</v>
      </c>
      <c r="B2073" s="6" t="s">
        <v>1147</v>
      </c>
      <c r="C2073" s="6" t="s">
        <v>141</v>
      </c>
      <c r="D2073" s="6" t="s">
        <v>39</v>
      </c>
      <c r="E2073" s="6" t="s">
        <v>40</v>
      </c>
      <c r="F2073" s="24" t="str">
        <f>+TabIPW[[#This Row],[WK]]&amp;TabIPW[[#This Row],[PK]]&amp;TabIPW[[#This Row],[GK]]</f>
        <v>281704</v>
      </c>
      <c r="G2073" s="6" t="s">
        <v>1956</v>
      </c>
      <c r="H2073" s="34">
        <v>1.5944208000000001E-5</v>
      </c>
      <c r="I2073" s="35">
        <v>5048</v>
      </c>
      <c r="J2073" s="34">
        <v>1.24031E-5</v>
      </c>
      <c r="K2073" s="35">
        <v>3162</v>
      </c>
      <c r="L2073" s="34">
        <v>4.5759700000000002E-5</v>
      </c>
      <c r="M2073" s="35">
        <v>4144.41</v>
      </c>
      <c r="N2073" s="34">
        <v>4.0439199999999997E-5</v>
      </c>
      <c r="O2073" s="35">
        <v>31</v>
      </c>
      <c r="P2073" s="34">
        <v>2.8679699999999999E-5</v>
      </c>
      <c r="Q2073" s="35">
        <v>152</v>
      </c>
      <c r="R2073" s="34">
        <v>5.5459299999999999E-5</v>
      </c>
      <c r="S2073" s="35">
        <v>218</v>
      </c>
      <c r="T2073" s="34">
        <v>1.27993E-5</v>
      </c>
      <c r="U2073" s="35">
        <v>300.10000000000002</v>
      </c>
      <c r="V2073" s="34">
        <v>1.33466E-5</v>
      </c>
      <c r="W2073" s="35">
        <v>4144.41</v>
      </c>
    </row>
    <row r="2074" spans="1:23" ht="14.45" x14ac:dyDescent="0.3">
      <c r="A2074" s="6" t="s">
        <v>31</v>
      </c>
      <c r="B2074" s="6" t="s">
        <v>1147</v>
      </c>
      <c r="C2074" s="6" t="s">
        <v>141</v>
      </c>
      <c r="D2074" s="6" t="s">
        <v>42</v>
      </c>
      <c r="E2074" s="6" t="s">
        <v>36</v>
      </c>
      <c r="F2074" s="24" t="str">
        <f>+TabIPW[[#This Row],[WK]]&amp;TabIPW[[#This Row],[PK]]&amp;TabIPW[[#This Row],[GK]]</f>
        <v>281705</v>
      </c>
      <c r="G2074" s="6" t="s">
        <v>1957</v>
      </c>
      <c r="H2074" s="34">
        <v>1.6392720000000001E-5</v>
      </c>
      <c r="I2074" s="35">
        <v>5190</v>
      </c>
      <c r="J2074" s="34">
        <v>1.3136600000000001E-5</v>
      </c>
      <c r="K2074" s="35">
        <v>3349</v>
      </c>
      <c r="L2074" s="34">
        <v>4.7046899999999998E-5</v>
      </c>
      <c r="M2074" s="35">
        <v>4260.99</v>
      </c>
      <c r="N2074" s="34">
        <v>3.0003300000000001E-5</v>
      </c>
      <c r="O2074" s="35">
        <v>23</v>
      </c>
      <c r="P2074" s="34">
        <v>3.1132500000000001E-5</v>
      </c>
      <c r="Q2074" s="35">
        <v>165</v>
      </c>
      <c r="R2074" s="34">
        <v>5.8257700000000003E-5</v>
      </c>
      <c r="S2074" s="35">
        <v>229</v>
      </c>
      <c r="T2074" s="34">
        <v>1.34135E-5</v>
      </c>
      <c r="U2074" s="35">
        <v>314.5</v>
      </c>
      <c r="V2074" s="34">
        <v>1.3722E-5</v>
      </c>
      <c r="W2074" s="35">
        <v>4260.99</v>
      </c>
    </row>
    <row r="2075" spans="1:23" ht="14.45" x14ac:dyDescent="0.3">
      <c r="A2075" s="6" t="s">
        <v>31</v>
      </c>
      <c r="B2075" s="6" t="s">
        <v>1147</v>
      </c>
      <c r="C2075" s="6" t="s">
        <v>141</v>
      </c>
      <c r="D2075" s="6" t="s">
        <v>44</v>
      </c>
      <c r="E2075" s="6" t="s">
        <v>36</v>
      </c>
      <c r="F2075" s="24" t="str">
        <f>+TabIPW[[#This Row],[WK]]&amp;TabIPW[[#This Row],[PK]]&amp;TabIPW[[#This Row],[GK]]</f>
        <v>281706</v>
      </c>
      <c r="G2075" s="6" t="s">
        <v>1953</v>
      </c>
      <c r="H2075" s="34">
        <v>4.2851640000000004E-5</v>
      </c>
      <c r="I2075" s="35">
        <v>13567</v>
      </c>
      <c r="J2075" s="34">
        <v>3.28907E-5</v>
      </c>
      <c r="K2075" s="35">
        <v>8385</v>
      </c>
      <c r="L2075" s="34">
        <v>1.2298370000000001E-4</v>
      </c>
      <c r="M2075" s="35">
        <v>11138.51</v>
      </c>
      <c r="N2075" s="34">
        <v>7.0442499999999995E-5</v>
      </c>
      <c r="O2075" s="35">
        <v>54</v>
      </c>
      <c r="P2075" s="34">
        <v>7.4340700000000005E-5</v>
      </c>
      <c r="Q2075" s="35">
        <v>394</v>
      </c>
      <c r="R2075" s="34">
        <v>6.7670599999999995E-5</v>
      </c>
      <c r="S2075" s="35">
        <v>266</v>
      </c>
      <c r="T2075" s="34">
        <v>3.9191199999999998E-5</v>
      </c>
      <c r="U2075" s="35">
        <v>918.90000000000009</v>
      </c>
      <c r="V2075" s="34">
        <v>3.5870300000000001E-5</v>
      </c>
      <c r="W2075" s="35">
        <v>11138.51</v>
      </c>
    </row>
    <row r="2076" spans="1:23" ht="14.45" x14ac:dyDescent="0.3">
      <c r="A2076" s="6" t="s">
        <v>31</v>
      </c>
      <c r="B2076" s="6" t="s">
        <v>1147</v>
      </c>
      <c r="C2076" s="6" t="s">
        <v>141</v>
      </c>
      <c r="D2076" s="6" t="s">
        <v>51</v>
      </c>
      <c r="E2076" s="6" t="s">
        <v>36</v>
      </c>
      <c r="F2076" s="24" t="str">
        <f>+TabIPW[[#This Row],[WK]]&amp;TabIPW[[#This Row],[PK]]&amp;TabIPW[[#This Row],[GK]]</f>
        <v>281707</v>
      </c>
      <c r="G2076" s="6" t="s">
        <v>1929</v>
      </c>
      <c r="H2076" s="34">
        <v>1.6847544000000001E-5</v>
      </c>
      <c r="I2076" s="35">
        <v>5334</v>
      </c>
      <c r="J2076" s="34">
        <v>1.30229E-5</v>
      </c>
      <c r="K2076" s="35">
        <v>3320</v>
      </c>
      <c r="L2076" s="34">
        <v>4.8352200000000001E-5</v>
      </c>
      <c r="M2076" s="35">
        <v>4379.21</v>
      </c>
      <c r="N2076" s="34">
        <v>3.7830300000000003E-5</v>
      </c>
      <c r="O2076" s="35">
        <v>29</v>
      </c>
      <c r="P2076" s="34">
        <v>3.3774099999999999E-5</v>
      </c>
      <c r="Q2076" s="35">
        <v>179</v>
      </c>
      <c r="R2076" s="34">
        <v>5.4187300000000002E-5</v>
      </c>
      <c r="S2076" s="35">
        <v>213</v>
      </c>
      <c r="T2076" s="34">
        <v>1.47612E-5</v>
      </c>
      <c r="U2076" s="35">
        <v>346.1</v>
      </c>
      <c r="V2076" s="34">
        <v>1.41027E-5</v>
      </c>
      <c r="W2076" s="35">
        <v>4379.21</v>
      </c>
    </row>
    <row r="2077" spans="1:23" ht="14.45" x14ac:dyDescent="0.3">
      <c r="A2077" s="6" t="s">
        <v>31</v>
      </c>
      <c r="B2077" s="6" t="s">
        <v>1147</v>
      </c>
      <c r="C2077" s="6" t="s">
        <v>141</v>
      </c>
      <c r="D2077" s="6" t="s">
        <v>75</v>
      </c>
      <c r="E2077" s="6" t="s">
        <v>40</v>
      </c>
      <c r="F2077" s="24" t="str">
        <f>+TabIPW[[#This Row],[WK]]&amp;TabIPW[[#This Row],[PK]]&amp;TabIPW[[#This Row],[GK]]</f>
        <v>281708</v>
      </c>
      <c r="G2077" s="6" t="s">
        <v>1958</v>
      </c>
      <c r="H2077" s="34">
        <v>1.9702847999999998E-5</v>
      </c>
      <c r="I2077" s="35">
        <v>6238</v>
      </c>
      <c r="J2077" s="34">
        <v>1.5282300000000001E-5</v>
      </c>
      <c r="K2077" s="35">
        <v>3896</v>
      </c>
      <c r="L2077" s="34">
        <v>5.6546999999999999E-5</v>
      </c>
      <c r="M2077" s="35">
        <v>5121.3999999999996</v>
      </c>
      <c r="N2077" s="34">
        <v>4.1743699999999998E-5</v>
      </c>
      <c r="O2077" s="35">
        <v>32</v>
      </c>
      <c r="P2077" s="34">
        <v>4.3962899999999999E-5</v>
      </c>
      <c r="Q2077" s="35">
        <v>233</v>
      </c>
      <c r="R2077" s="34">
        <v>6.81794E-5</v>
      </c>
      <c r="S2077" s="35">
        <v>268</v>
      </c>
      <c r="T2077" s="34">
        <v>1.42707E-5</v>
      </c>
      <c r="U2077" s="35">
        <v>334.6</v>
      </c>
      <c r="V2077" s="34">
        <v>1.6492899999999999E-5</v>
      </c>
      <c r="W2077" s="35">
        <v>5121.3999999999996</v>
      </c>
    </row>
    <row r="2078" spans="1:23" ht="14.45" x14ac:dyDescent="0.3">
      <c r="A2078" s="6" t="s">
        <v>31</v>
      </c>
      <c r="B2078" s="6" t="s">
        <v>1147</v>
      </c>
      <c r="C2078" s="6" t="s">
        <v>147</v>
      </c>
      <c r="D2078" s="6" t="s">
        <v>33</v>
      </c>
      <c r="E2078" s="6" t="s">
        <v>36</v>
      </c>
      <c r="F2078" s="24" t="str">
        <f>+TabIPW[[#This Row],[WK]]&amp;TabIPW[[#This Row],[PK]]&amp;TabIPW[[#This Row],[GK]]</f>
        <v>281801</v>
      </c>
      <c r="G2078" s="6" t="s">
        <v>1959</v>
      </c>
      <c r="H2078" s="34">
        <v>1.0056728000000001E-5</v>
      </c>
      <c r="I2078" s="35">
        <v>3184</v>
      </c>
      <c r="J2078" s="34">
        <v>7.9314E-6</v>
      </c>
      <c r="K2078" s="35">
        <v>2022</v>
      </c>
      <c r="L2078" s="34">
        <v>2.6929099999999999E-5</v>
      </c>
      <c r="M2078" s="35">
        <v>2438.94</v>
      </c>
      <c r="N2078" s="34">
        <v>2.21763E-5</v>
      </c>
      <c r="O2078" s="35">
        <v>17</v>
      </c>
      <c r="P2078" s="34">
        <v>1.45285E-5</v>
      </c>
      <c r="Q2078" s="35">
        <v>77</v>
      </c>
      <c r="R2078" s="34">
        <v>4.2484899999999997E-5</v>
      </c>
      <c r="S2078" s="35">
        <v>167</v>
      </c>
      <c r="T2078" s="34">
        <v>4.9687000000000004E-6</v>
      </c>
      <c r="U2078" s="35">
        <v>116.5</v>
      </c>
      <c r="V2078" s="34">
        <v>7.8543000000000003E-6</v>
      </c>
      <c r="W2078" s="35">
        <v>2438.94</v>
      </c>
    </row>
    <row r="2079" spans="1:23" ht="14.45" x14ac:dyDescent="0.3">
      <c r="A2079" s="6" t="s">
        <v>31</v>
      </c>
      <c r="B2079" s="6" t="s">
        <v>1147</v>
      </c>
      <c r="C2079" s="6" t="s">
        <v>147</v>
      </c>
      <c r="D2079" s="6" t="s">
        <v>32</v>
      </c>
      <c r="E2079" s="6" t="s">
        <v>36</v>
      </c>
      <c r="F2079" s="24" t="str">
        <f>+TabIPW[[#This Row],[WK]]&amp;TabIPW[[#This Row],[PK]]&amp;TabIPW[[#This Row],[GK]]</f>
        <v>281802</v>
      </c>
      <c r="G2079" s="6" t="s">
        <v>1960</v>
      </c>
      <c r="H2079" s="34">
        <v>8.3227040000000001E-6</v>
      </c>
      <c r="I2079" s="35">
        <v>2635</v>
      </c>
      <c r="J2079" s="34">
        <v>6.1113000000000003E-6</v>
      </c>
      <c r="K2079" s="35">
        <v>1558</v>
      </c>
      <c r="L2079" s="34">
        <v>2.22859E-5</v>
      </c>
      <c r="M2079" s="35">
        <v>2018.41</v>
      </c>
      <c r="N2079" s="34">
        <v>1.9567399999999998E-5</v>
      </c>
      <c r="O2079" s="35">
        <v>15</v>
      </c>
      <c r="P2079" s="34">
        <v>1.2452999999999999E-5</v>
      </c>
      <c r="Q2079" s="35">
        <v>66</v>
      </c>
      <c r="R2079" s="34">
        <v>1.9588800000000001E-5</v>
      </c>
      <c r="S2079" s="35">
        <v>77</v>
      </c>
      <c r="T2079" s="34">
        <v>4.3802E-6</v>
      </c>
      <c r="U2079" s="35">
        <v>102.69999999999999</v>
      </c>
      <c r="V2079" s="34">
        <v>6.5000999999999998E-6</v>
      </c>
      <c r="W2079" s="35">
        <v>2018.41</v>
      </c>
    </row>
    <row r="2080" spans="1:23" ht="14.45" x14ac:dyDescent="0.3">
      <c r="A2080" s="6" t="s">
        <v>31</v>
      </c>
      <c r="B2080" s="6" t="s">
        <v>1147</v>
      </c>
      <c r="C2080" s="6" t="s">
        <v>147</v>
      </c>
      <c r="D2080" s="6" t="s">
        <v>37</v>
      </c>
      <c r="E2080" s="6" t="s">
        <v>40</v>
      </c>
      <c r="F2080" s="24" t="str">
        <f>+TabIPW[[#This Row],[WK]]&amp;TabIPW[[#This Row],[PK]]&amp;TabIPW[[#This Row],[GK]]</f>
        <v>281803</v>
      </c>
      <c r="G2080" s="6" t="s">
        <v>1961</v>
      </c>
      <c r="H2080" s="34">
        <v>6.0141383999999996E-5</v>
      </c>
      <c r="I2080" s="35">
        <v>19041</v>
      </c>
      <c r="J2080" s="34">
        <v>4.57684E-5</v>
      </c>
      <c r="K2080" s="35">
        <v>11668</v>
      </c>
      <c r="L2080" s="34">
        <v>1.6104199999999999E-4</v>
      </c>
      <c r="M2080" s="35">
        <v>14585.41</v>
      </c>
      <c r="N2080" s="34">
        <v>1.721928E-4</v>
      </c>
      <c r="O2080" s="35">
        <v>132</v>
      </c>
      <c r="P2080" s="34">
        <v>1.5320979999999999E-4</v>
      </c>
      <c r="Q2080" s="35">
        <v>812</v>
      </c>
      <c r="R2080" s="34">
        <v>1.2694590000000001E-4</v>
      </c>
      <c r="S2080" s="35">
        <v>499</v>
      </c>
      <c r="T2080" s="34">
        <v>5.03143E-5</v>
      </c>
      <c r="U2080" s="35">
        <v>1179.7</v>
      </c>
      <c r="V2080" s="34">
        <v>4.6970600000000001E-5</v>
      </c>
      <c r="W2080" s="35">
        <v>14585.41</v>
      </c>
    </row>
    <row r="2081" spans="1:23" ht="14.45" x14ac:dyDescent="0.3">
      <c r="A2081" s="6" t="s">
        <v>31</v>
      </c>
      <c r="B2081" s="6" t="s">
        <v>1147</v>
      </c>
      <c r="C2081" s="6" t="s">
        <v>153</v>
      </c>
      <c r="D2081" s="6" t="s">
        <v>33</v>
      </c>
      <c r="E2081" s="6" t="s">
        <v>36</v>
      </c>
      <c r="F2081" s="24" t="str">
        <f>+TabIPW[[#This Row],[WK]]&amp;TabIPW[[#This Row],[PK]]&amp;TabIPW[[#This Row],[GK]]</f>
        <v>281901</v>
      </c>
      <c r="G2081" s="6" t="s">
        <v>1962</v>
      </c>
      <c r="H2081" s="34">
        <v>8.0289599999999994E-6</v>
      </c>
      <c r="I2081" s="35">
        <v>2542</v>
      </c>
      <c r="J2081" s="34">
        <v>6.1506E-6</v>
      </c>
      <c r="K2081" s="35">
        <v>1568</v>
      </c>
      <c r="L2081" s="34">
        <v>2.2341299999999999E-5</v>
      </c>
      <c r="M2081" s="35">
        <v>2023.43</v>
      </c>
      <c r="N2081" s="34">
        <v>2.0871899999999999E-5</v>
      </c>
      <c r="O2081" s="35">
        <v>16</v>
      </c>
      <c r="P2081" s="34">
        <v>6.6039000000000004E-6</v>
      </c>
      <c r="Q2081" s="35">
        <v>35</v>
      </c>
      <c r="R2081" s="34">
        <v>2.7220899999999999E-5</v>
      </c>
      <c r="S2081" s="35">
        <v>107</v>
      </c>
      <c r="T2081" s="34">
        <v>4.9218E-6</v>
      </c>
      <c r="U2081" s="35">
        <v>115.4</v>
      </c>
      <c r="V2081" s="34">
        <v>6.5162000000000004E-6</v>
      </c>
      <c r="W2081" s="35">
        <v>2023.43</v>
      </c>
    </row>
    <row r="2082" spans="1:23" ht="14.45" x14ac:dyDescent="0.3">
      <c r="A2082" s="6" t="s">
        <v>31</v>
      </c>
      <c r="B2082" s="6" t="s">
        <v>1147</v>
      </c>
      <c r="C2082" s="6" t="s">
        <v>153</v>
      </c>
      <c r="D2082" s="6" t="s">
        <v>32</v>
      </c>
      <c r="E2082" s="6" t="s">
        <v>36</v>
      </c>
      <c r="F2082" s="24" t="str">
        <f>+TabIPW[[#This Row],[WK]]&amp;TabIPW[[#This Row],[PK]]&amp;TabIPW[[#This Row],[GK]]</f>
        <v>281902</v>
      </c>
      <c r="G2082" s="6" t="s">
        <v>1963</v>
      </c>
      <c r="H2082" s="34">
        <v>9.3555360000000006E-6</v>
      </c>
      <c r="I2082" s="35">
        <v>2962</v>
      </c>
      <c r="J2082" s="34">
        <v>7.2960000000000001E-6</v>
      </c>
      <c r="K2082" s="35">
        <v>1860</v>
      </c>
      <c r="L2082" s="34">
        <v>2.6032599999999999E-5</v>
      </c>
      <c r="M2082" s="35">
        <v>2357.75</v>
      </c>
      <c r="N2082" s="34">
        <v>1.3044899999999999E-5</v>
      </c>
      <c r="O2082" s="35">
        <v>10</v>
      </c>
      <c r="P2082" s="34">
        <v>1.20757E-5</v>
      </c>
      <c r="Q2082" s="35">
        <v>64</v>
      </c>
      <c r="R2082" s="34">
        <v>1.70448E-5</v>
      </c>
      <c r="S2082" s="35">
        <v>67</v>
      </c>
      <c r="T2082" s="34">
        <v>7.7835999999999995E-6</v>
      </c>
      <c r="U2082" s="35">
        <v>182.5</v>
      </c>
      <c r="V2082" s="34">
        <v>7.5928999999999998E-6</v>
      </c>
      <c r="W2082" s="35">
        <v>2357.75</v>
      </c>
    </row>
    <row r="2083" spans="1:23" ht="14.45" x14ac:dyDescent="0.3">
      <c r="A2083" s="6" t="s">
        <v>31</v>
      </c>
      <c r="B2083" s="6" t="s">
        <v>1147</v>
      </c>
      <c r="C2083" s="6" t="s">
        <v>153</v>
      </c>
      <c r="D2083" s="6" t="s">
        <v>37</v>
      </c>
      <c r="E2083" s="6" t="s">
        <v>40</v>
      </c>
      <c r="F2083" s="24" t="str">
        <f>+TabIPW[[#This Row],[WK]]&amp;TabIPW[[#This Row],[PK]]&amp;TabIPW[[#This Row],[GK]]</f>
        <v>281903</v>
      </c>
      <c r="G2083" s="6" t="s">
        <v>1964</v>
      </c>
      <c r="H2083" s="34">
        <v>4.832536E-5</v>
      </c>
      <c r="I2083" s="35">
        <v>15300</v>
      </c>
      <c r="J2083" s="34">
        <v>3.6291500000000003E-5</v>
      </c>
      <c r="K2083" s="35">
        <v>9252</v>
      </c>
      <c r="L2083" s="34">
        <v>1.344699E-4</v>
      </c>
      <c r="M2083" s="35">
        <v>12178.8</v>
      </c>
      <c r="N2083" s="34">
        <v>1.108818E-4</v>
      </c>
      <c r="O2083" s="35">
        <v>85</v>
      </c>
      <c r="P2083" s="34">
        <v>1.0358639999999999E-4</v>
      </c>
      <c r="Q2083" s="35">
        <v>549</v>
      </c>
      <c r="R2083" s="34">
        <v>1.228755E-4</v>
      </c>
      <c r="S2083" s="35">
        <v>483</v>
      </c>
      <c r="T2083" s="34">
        <v>5.1052199999999999E-5</v>
      </c>
      <c r="U2083" s="35">
        <v>1197</v>
      </c>
      <c r="V2083" s="34">
        <v>3.9220400000000001E-5</v>
      </c>
      <c r="W2083" s="35">
        <v>12178.8</v>
      </c>
    </row>
    <row r="2084" spans="1:23" ht="14.45" x14ac:dyDescent="0.3">
      <c r="A2084" s="6" t="s">
        <v>31</v>
      </c>
      <c r="B2084" s="6" t="s">
        <v>1164</v>
      </c>
      <c r="C2084" s="6" t="s">
        <v>33</v>
      </c>
      <c r="D2084" s="6" t="s">
        <v>33</v>
      </c>
      <c r="E2084" s="6" t="s">
        <v>34</v>
      </c>
      <c r="F2084" s="24" t="str">
        <f>+TabIPW[[#This Row],[WK]]&amp;TabIPW[[#This Row],[PK]]&amp;TabIPW[[#This Row],[GK]]</f>
        <v>300101</v>
      </c>
      <c r="G2084" s="6" t="s">
        <v>1965</v>
      </c>
      <c r="H2084" s="34">
        <v>5.4708728000000004E-5</v>
      </c>
      <c r="I2084" s="35">
        <v>17321</v>
      </c>
      <c r="J2084" s="34">
        <v>4.05083E-5</v>
      </c>
      <c r="K2084" s="35">
        <v>10327</v>
      </c>
      <c r="L2084" s="34">
        <v>1.581609E-4</v>
      </c>
      <c r="M2084" s="35">
        <v>14324.47</v>
      </c>
      <c r="N2084" s="34">
        <v>1.160997E-4</v>
      </c>
      <c r="O2084" s="35">
        <v>89</v>
      </c>
      <c r="P2084" s="34">
        <v>1.335869E-4</v>
      </c>
      <c r="Q2084" s="35">
        <v>708</v>
      </c>
      <c r="R2084" s="34">
        <v>6.1310500000000002E-5</v>
      </c>
      <c r="S2084" s="35">
        <v>241</v>
      </c>
      <c r="T2084" s="34">
        <v>5.7675700000000001E-5</v>
      </c>
      <c r="U2084" s="35">
        <v>1352.3</v>
      </c>
      <c r="V2084" s="34">
        <v>4.6130300000000001E-5</v>
      </c>
      <c r="W2084" s="35">
        <v>14324.47</v>
      </c>
    </row>
    <row r="2085" spans="1:23" ht="14.45" x14ac:dyDescent="0.3">
      <c r="A2085" s="6" t="s">
        <v>31</v>
      </c>
      <c r="B2085" s="6" t="s">
        <v>1164</v>
      </c>
      <c r="C2085" s="6" t="s">
        <v>33</v>
      </c>
      <c r="D2085" s="6" t="s">
        <v>32</v>
      </c>
      <c r="E2085" s="6" t="s">
        <v>36</v>
      </c>
      <c r="F2085" s="24" t="str">
        <f>+TabIPW[[#This Row],[WK]]&amp;TabIPW[[#This Row],[PK]]&amp;TabIPW[[#This Row],[GK]]</f>
        <v>300102</v>
      </c>
      <c r="G2085" s="6" t="s">
        <v>1966</v>
      </c>
      <c r="H2085" s="34">
        <v>2.6184136000000004E-5</v>
      </c>
      <c r="I2085" s="35">
        <v>8290</v>
      </c>
      <c r="J2085" s="34">
        <v>2.0009000000000001E-5</v>
      </c>
      <c r="K2085" s="35">
        <v>5101</v>
      </c>
      <c r="L2085" s="34">
        <v>7.5697299999999998E-5</v>
      </c>
      <c r="M2085" s="35">
        <v>6855.83</v>
      </c>
      <c r="N2085" s="34">
        <v>4.3048199999999999E-5</v>
      </c>
      <c r="O2085" s="35">
        <v>33</v>
      </c>
      <c r="P2085" s="34">
        <v>6.2076399999999994E-5</v>
      </c>
      <c r="Q2085" s="35">
        <v>329</v>
      </c>
      <c r="R2085" s="34">
        <v>2.97649E-5</v>
      </c>
      <c r="S2085" s="35">
        <v>117</v>
      </c>
      <c r="T2085" s="34">
        <v>3.5655499999999998E-5</v>
      </c>
      <c r="U2085" s="35">
        <v>836</v>
      </c>
      <c r="V2085" s="34">
        <v>2.2078399999999999E-5</v>
      </c>
      <c r="W2085" s="35">
        <v>6855.83</v>
      </c>
    </row>
    <row r="2086" spans="1:23" ht="14.45" x14ac:dyDescent="0.3">
      <c r="A2086" s="6" t="s">
        <v>31</v>
      </c>
      <c r="B2086" s="6" t="s">
        <v>1164</v>
      </c>
      <c r="C2086" s="6" t="s">
        <v>33</v>
      </c>
      <c r="D2086" s="6" t="s">
        <v>37</v>
      </c>
      <c r="E2086" s="6" t="s">
        <v>36</v>
      </c>
      <c r="F2086" s="24" t="str">
        <f>+TabIPW[[#This Row],[WK]]&amp;TabIPW[[#This Row],[PK]]&amp;TabIPW[[#This Row],[GK]]</f>
        <v>300103</v>
      </c>
      <c r="G2086" s="6" t="s">
        <v>1965</v>
      </c>
      <c r="H2086" s="34">
        <v>1.9412264000000002E-5</v>
      </c>
      <c r="I2086" s="35">
        <v>6146</v>
      </c>
      <c r="J2086" s="34">
        <v>1.4772399999999999E-5</v>
      </c>
      <c r="K2086" s="35">
        <v>3766</v>
      </c>
      <c r="L2086" s="34">
        <v>5.6120099999999998E-5</v>
      </c>
      <c r="M2086" s="35">
        <v>5082.74</v>
      </c>
      <c r="N2086" s="34">
        <v>5.3484099999999998E-5</v>
      </c>
      <c r="O2086" s="35">
        <v>41</v>
      </c>
      <c r="P2086" s="34">
        <v>3.1321200000000001E-5</v>
      </c>
      <c r="Q2086" s="35">
        <v>166</v>
      </c>
      <c r="R2086" s="34">
        <v>2.5440100000000001E-5</v>
      </c>
      <c r="S2086" s="35">
        <v>100</v>
      </c>
      <c r="T2086" s="34">
        <v>2.12909E-5</v>
      </c>
      <c r="U2086" s="35">
        <v>499.20000000000005</v>
      </c>
      <c r="V2086" s="34">
        <v>1.6368400000000001E-5</v>
      </c>
      <c r="W2086" s="35">
        <v>5082.74</v>
      </c>
    </row>
    <row r="2087" spans="1:23" ht="14.45" x14ac:dyDescent="0.3">
      <c r="A2087" s="6" t="s">
        <v>31</v>
      </c>
      <c r="B2087" s="6" t="s">
        <v>1164</v>
      </c>
      <c r="C2087" s="6" t="s">
        <v>33</v>
      </c>
      <c r="D2087" s="6" t="s">
        <v>39</v>
      </c>
      <c r="E2087" s="6" t="s">
        <v>40</v>
      </c>
      <c r="F2087" s="24" t="str">
        <f>+TabIPW[[#This Row],[WK]]&amp;TabIPW[[#This Row],[PK]]&amp;TabIPW[[#This Row],[GK]]</f>
        <v>300104</v>
      </c>
      <c r="G2087" s="6" t="s">
        <v>1967</v>
      </c>
      <c r="H2087" s="34">
        <v>1.9904991999999998E-5</v>
      </c>
      <c r="I2087" s="35">
        <v>6302</v>
      </c>
      <c r="J2087" s="34">
        <v>1.489E-5</v>
      </c>
      <c r="K2087" s="35">
        <v>3796</v>
      </c>
      <c r="L2087" s="34">
        <v>5.7544499999999998E-5</v>
      </c>
      <c r="M2087" s="35">
        <v>5211.75</v>
      </c>
      <c r="N2087" s="34">
        <v>5.2179599999999998E-5</v>
      </c>
      <c r="O2087" s="35">
        <v>40</v>
      </c>
      <c r="P2087" s="34">
        <v>5.0378099999999998E-5</v>
      </c>
      <c r="Q2087" s="35">
        <v>267</v>
      </c>
      <c r="R2087" s="34">
        <v>4.7827300000000002E-5</v>
      </c>
      <c r="S2087" s="35">
        <v>188</v>
      </c>
      <c r="T2087" s="34">
        <v>2.6221299999999999E-5</v>
      </c>
      <c r="U2087" s="35">
        <v>614.79999999999995</v>
      </c>
      <c r="V2087" s="34">
        <v>1.67838E-5</v>
      </c>
      <c r="W2087" s="35">
        <v>5211.75</v>
      </c>
    </row>
    <row r="2088" spans="1:23" ht="14.45" x14ac:dyDescent="0.3">
      <c r="A2088" s="6" t="s">
        <v>31</v>
      </c>
      <c r="B2088" s="6" t="s">
        <v>1164</v>
      </c>
      <c r="C2088" s="6" t="s">
        <v>33</v>
      </c>
      <c r="D2088" s="6" t="s">
        <v>42</v>
      </c>
      <c r="E2088" s="6" t="s">
        <v>40</v>
      </c>
      <c r="F2088" s="24" t="str">
        <f>+TabIPW[[#This Row],[WK]]&amp;TabIPW[[#This Row],[PK]]&amp;TabIPW[[#This Row],[GK]]</f>
        <v>300105</v>
      </c>
      <c r="G2088" s="6" t="s">
        <v>1968</v>
      </c>
      <c r="H2088" s="34">
        <v>2.2573944000000001E-5</v>
      </c>
      <c r="I2088" s="35">
        <v>7147</v>
      </c>
      <c r="J2088" s="34">
        <v>1.7408300000000001E-5</v>
      </c>
      <c r="K2088" s="35">
        <v>4438</v>
      </c>
      <c r="L2088" s="34">
        <v>6.5260399999999996E-5</v>
      </c>
      <c r="M2088" s="35">
        <v>5910.57</v>
      </c>
      <c r="N2088" s="34">
        <v>4.5657200000000001E-5</v>
      </c>
      <c r="O2088" s="35">
        <v>35</v>
      </c>
      <c r="P2088" s="34">
        <v>4.6038400000000003E-5</v>
      </c>
      <c r="Q2088" s="35">
        <v>244</v>
      </c>
      <c r="R2088" s="34">
        <v>2.9510500000000001E-5</v>
      </c>
      <c r="S2088" s="35">
        <v>116</v>
      </c>
      <c r="T2088" s="34">
        <v>2.0809E-5</v>
      </c>
      <c r="U2088" s="35">
        <v>487.90000000000003</v>
      </c>
      <c r="V2088" s="34">
        <v>1.9034299999999998E-5</v>
      </c>
      <c r="W2088" s="35">
        <v>5910.57</v>
      </c>
    </row>
    <row r="2089" spans="1:23" ht="14.45" x14ac:dyDescent="0.3">
      <c r="A2089" s="6" t="s">
        <v>31</v>
      </c>
      <c r="B2089" s="6" t="s">
        <v>1164</v>
      </c>
      <c r="C2089" s="6" t="s">
        <v>32</v>
      </c>
      <c r="D2089" s="6" t="s">
        <v>33</v>
      </c>
      <c r="E2089" s="6" t="s">
        <v>34</v>
      </c>
      <c r="F2089" s="24" t="str">
        <f>+TabIPW[[#This Row],[WK]]&amp;TabIPW[[#This Row],[PK]]&amp;TabIPW[[#This Row],[GK]]</f>
        <v>300201</v>
      </c>
      <c r="G2089" s="6" t="s">
        <v>1969</v>
      </c>
      <c r="H2089" s="34">
        <v>3.1319887999999999E-5</v>
      </c>
      <c r="I2089" s="35">
        <v>9916</v>
      </c>
      <c r="J2089" s="34">
        <v>2.2880299999999998E-5</v>
      </c>
      <c r="K2089" s="35">
        <v>5833</v>
      </c>
      <c r="L2089" s="34">
        <v>9.4814600000000005E-5</v>
      </c>
      <c r="M2089" s="35">
        <v>8587.26</v>
      </c>
      <c r="N2089" s="34">
        <v>7.0442499999999995E-5</v>
      </c>
      <c r="O2089" s="35">
        <v>54</v>
      </c>
      <c r="P2089" s="34">
        <v>9.3963700000000003E-5</v>
      </c>
      <c r="Q2089" s="35">
        <v>498</v>
      </c>
      <c r="R2089" s="34">
        <v>6.9960200000000001E-5</v>
      </c>
      <c r="S2089" s="35">
        <v>275</v>
      </c>
      <c r="T2089" s="34">
        <v>3.9050400000000001E-5</v>
      </c>
      <c r="U2089" s="35">
        <v>915.6</v>
      </c>
      <c r="V2089" s="34">
        <v>2.7654300000000001E-5</v>
      </c>
      <c r="W2089" s="35">
        <v>8587.26</v>
      </c>
    </row>
    <row r="2090" spans="1:23" ht="14.45" x14ac:dyDescent="0.3">
      <c r="A2090" s="6" t="s">
        <v>31</v>
      </c>
      <c r="B2090" s="6" t="s">
        <v>1164</v>
      </c>
      <c r="C2090" s="6" t="s">
        <v>32</v>
      </c>
      <c r="D2090" s="6" t="s">
        <v>32</v>
      </c>
      <c r="E2090" s="6" t="s">
        <v>36</v>
      </c>
      <c r="F2090" s="24" t="str">
        <f>+TabIPW[[#This Row],[WK]]&amp;TabIPW[[#This Row],[PK]]&amp;TabIPW[[#This Row],[GK]]</f>
        <v>300202</v>
      </c>
      <c r="G2090" s="6" t="s">
        <v>1969</v>
      </c>
      <c r="H2090" s="34">
        <v>3.533752E-5</v>
      </c>
      <c r="I2090" s="35">
        <v>11188</v>
      </c>
      <c r="J2090" s="34">
        <v>2.6524299999999999E-5</v>
      </c>
      <c r="K2090" s="35">
        <v>6762</v>
      </c>
      <c r="L2090" s="34">
        <v>1.069771E-4</v>
      </c>
      <c r="M2090" s="35">
        <v>9688.81</v>
      </c>
      <c r="N2090" s="34">
        <v>1.017503E-4</v>
      </c>
      <c r="O2090" s="35">
        <v>78</v>
      </c>
      <c r="P2090" s="34">
        <v>8.4340900000000004E-5</v>
      </c>
      <c r="Q2090" s="35">
        <v>447</v>
      </c>
      <c r="R2090" s="34">
        <v>4.9099299999999999E-5</v>
      </c>
      <c r="S2090" s="35">
        <v>193</v>
      </c>
      <c r="T2090" s="34">
        <v>2.67843E-5</v>
      </c>
      <c r="U2090" s="35">
        <v>628</v>
      </c>
      <c r="V2090" s="34">
        <v>3.1201700000000003E-5</v>
      </c>
      <c r="W2090" s="35">
        <v>9688.81</v>
      </c>
    </row>
    <row r="2091" spans="1:23" ht="14.45" x14ac:dyDescent="0.3">
      <c r="A2091" s="6" t="s">
        <v>31</v>
      </c>
      <c r="B2091" s="6" t="s">
        <v>1164</v>
      </c>
      <c r="C2091" s="6" t="s">
        <v>32</v>
      </c>
      <c r="D2091" s="6" t="s">
        <v>37</v>
      </c>
      <c r="E2091" s="6" t="s">
        <v>36</v>
      </c>
      <c r="F2091" s="24" t="str">
        <f>+TabIPW[[#This Row],[WK]]&amp;TabIPW[[#This Row],[PK]]&amp;TabIPW[[#This Row],[GK]]</f>
        <v>300203</v>
      </c>
      <c r="G2091" s="6" t="s">
        <v>1970</v>
      </c>
      <c r="H2091" s="34">
        <v>1.758032E-5</v>
      </c>
      <c r="I2091" s="35">
        <v>5566</v>
      </c>
      <c r="J2091" s="34">
        <v>1.33092E-5</v>
      </c>
      <c r="K2091" s="35">
        <v>3393</v>
      </c>
      <c r="L2091" s="34">
        <v>5.3220899999999997E-5</v>
      </c>
      <c r="M2091" s="35">
        <v>4820.16</v>
      </c>
      <c r="N2091" s="34">
        <v>5.3484099999999998E-5</v>
      </c>
      <c r="O2091" s="35">
        <v>41</v>
      </c>
      <c r="P2091" s="34">
        <v>3.8302500000000001E-5</v>
      </c>
      <c r="Q2091" s="35">
        <v>203</v>
      </c>
      <c r="R2091" s="34">
        <v>1.70448E-5</v>
      </c>
      <c r="S2091" s="35">
        <v>67</v>
      </c>
      <c r="T2091" s="34">
        <v>1.0304300000000001E-5</v>
      </c>
      <c r="U2091" s="35">
        <v>241.6</v>
      </c>
      <c r="V2091" s="34">
        <v>1.55228E-5</v>
      </c>
      <c r="W2091" s="35">
        <v>4820.16</v>
      </c>
    </row>
    <row r="2092" spans="1:23" ht="14.45" x14ac:dyDescent="0.3">
      <c r="A2092" s="6" t="s">
        <v>31</v>
      </c>
      <c r="B2092" s="6" t="s">
        <v>1164</v>
      </c>
      <c r="C2092" s="6" t="s">
        <v>32</v>
      </c>
      <c r="D2092" s="6" t="s">
        <v>39</v>
      </c>
      <c r="E2092" s="6" t="s">
        <v>40</v>
      </c>
      <c r="F2092" s="24" t="str">
        <f>+TabIPW[[#This Row],[WK]]&amp;TabIPW[[#This Row],[PK]]&amp;TabIPW[[#This Row],[GK]]</f>
        <v>300204</v>
      </c>
      <c r="G2092" s="6" t="s">
        <v>1971</v>
      </c>
      <c r="H2092" s="34">
        <v>2.6016728000000001E-5</v>
      </c>
      <c r="I2092" s="35">
        <v>8237</v>
      </c>
      <c r="J2092" s="34">
        <v>1.9750099999999999E-5</v>
      </c>
      <c r="K2092" s="35">
        <v>5035</v>
      </c>
      <c r="L2092" s="34">
        <v>7.8760300000000006E-5</v>
      </c>
      <c r="M2092" s="35">
        <v>7133.24</v>
      </c>
      <c r="N2092" s="34">
        <v>3.7830300000000003E-5</v>
      </c>
      <c r="O2092" s="35">
        <v>29</v>
      </c>
      <c r="P2092" s="34">
        <v>5.6793299999999997E-5</v>
      </c>
      <c r="Q2092" s="35">
        <v>301</v>
      </c>
      <c r="R2092" s="34">
        <v>6.4363399999999994E-5</v>
      </c>
      <c r="S2092" s="35">
        <v>253</v>
      </c>
      <c r="T2092" s="34">
        <v>1.98664E-5</v>
      </c>
      <c r="U2092" s="35">
        <v>465.8</v>
      </c>
      <c r="V2092" s="34">
        <v>2.2971799999999999E-5</v>
      </c>
      <c r="W2092" s="35">
        <v>7133.24</v>
      </c>
    </row>
    <row r="2093" spans="1:23" ht="14.45" x14ac:dyDescent="0.3">
      <c r="A2093" s="6" t="s">
        <v>31</v>
      </c>
      <c r="B2093" s="6" t="s">
        <v>1164</v>
      </c>
      <c r="C2093" s="6" t="s">
        <v>32</v>
      </c>
      <c r="D2093" s="6" t="s">
        <v>42</v>
      </c>
      <c r="E2093" s="6" t="s">
        <v>36</v>
      </c>
      <c r="F2093" s="24" t="str">
        <f>+TabIPW[[#This Row],[WK]]&amp;TabIPW[[#This Row],[PK]]&amp;TabIPW[[#This Row],[GK]]</f>
        <v>300205</v>
      </c>
      <c r="G2093" s="6" t="s">
        <v>1972</v>
      </c>
      <c r="H2093" s="34">
        <v>2.3752071999999999E-5</v>
      </c>
      <c r="I2093" s="35">
        <v>7520</v>
      </c>
      <c r="J2093" s="34">
        <v>1.7906499999999999E-5</v>
      </c>
      <c r="K2093" s="35">
        <v>4565</v>
      </c>
      <c r="L2093" s="34">
        <v>7.1904500000000002E-5</v>
      </c>
      <c r="M2093" s="35">
        <v>6512.32</v>
      </c>
      <c r="N2093" s="34">
        <v>4.8266200000000002E-5</v>
      </c>
      <c r="O2093" s="35">
        <v>37</v>
      </c>
      <c r="P2093" s="34">
        <v>6.2076399999999994E-5</v>
      </c>
      <c r="Q2093" s="35">
        <v>329</v>
      </c>
      <c r="R2093" s="34">
        <v>3.9177700000000003E-5</v>
      </c>
      <c r="S2093" s="35">
        <v>154</v>
      </c>
      <c r="T2093" s="34">
        <v>1.64544E-5</v>
      </c>
      <c r="U2093" s="35">
        <v>385.79999999999995</v>
      </c>
      <c r="V2093" s="34">
        <v>2.0972199999999999E-5</v>
      </c>
      <c r="W2093" s="35">
        <v>6512.32</v>
      </c>
    </row>
    <row r="2094" spans="1:23" ht="14.45" x14ac:dyDescent="0.3">
      <c r="A2094" s="6" t="s">
        <v>31</v>
      </c>
      <c r="B2094" s="6" t="s">
        <v>1164</v>
      </c>
      <c r="C2094" s="6" t="s">
        <v>32</v>
      </c>
      <c r="D2094" s="6" t="s">
        <v>44</v>
      </c>
      <c r="E2094" s="6" t="s">
        <v>36</v>
      </c>
      <c r="F2094" s="24" t="str">
        <f>+TabIPW[[#This Row],[WK]]&amp;TabIPW[[#This Row],[PK]]&amp;TabIPW[[#This Row],[GK]]</f>
        <v>300206</v>
      </c>
      <c r="G2094" s="6" t="s">
        <v>1973</v>
      </c>
      <c r="H2094" s="34">
        <v>1.8818464000000001E-5</v>
      </c>
      <c r="I2094" s="35">
        <v>5958</v>
      </c>
      <c r="J2094" s="34">
        <v>1.43409E-5</v>
      </c>
      <c r="K2094" s="35">
        <v>3656</v>
      </c>
      <c r="L2094" s="34">
        <v>5.6969100000000003E-5</v>
      </c>
      <c r="M2094" s="35">
        <v>5159.63</v>
      </c>
      <c r="N2094" s="34">
        <v>4.3048199999999999E-5</v>
      </c>
      <c r="O2094" s="35">
        <v>33</v>
      </c>
      <c r="P2094" s="34">
        <v>4.6793099999999998E-5</v>
      </c>
      <c r="Q2094" s="35">
        <v>248</v>
      </c>
      <c r="R2094" s="34">
        <v>1.5264000000000002E-5</v>
      </c>
      <c r="S2094" s="35">
        <v>60</v>
      </c>
      <c r="T2094" s="34">
        <v>1.70942E-5</v>
      </c>
      <c r="U2094" s="35">
        <v>400.8</v>
      </c>
      <c r="V2094" s="34">
        <v>1.6616000000000002E-5</v>
      </c>
      <c r="W2094" s="35">
        <v>5159.63</v>
      </c>
    </row>
    <row r="2095" spans="1:23" ht="14.45" x14ac:dyDescent="0.3">
      <c r="A2095" s="6" t="s">
        <v>31</v>
      </c>
      <c r="B2095" s="6" t="s">
        <v>1164</v>
      </c>
      <c r="C2095" s="6" t="s">
        <v>32</v>
      </c>
      <c r="D2095" s="6" t="s">
        <v>51</v>
      </c>
      <c r="E2095" s="6" t="s">
        <v>40</v>
      </c>
      <c r="F2095" s="24" t="str">
        <f>+TabIPW[[#This Row],[WK]]&amp;TabIPW[[#This Row],[PK]]&amp;TabIPW[[#This Row],[GK]]</f>
        <v>300207</v>
      </c>
      <c r="G2095" s="6" t="s">
        <v>1974</v>
      </c>
      <c r="H2095" s="34">
        <v>7.3852520000000006E-5</v>
      </c>
      <c r="I2095" s="35">
        <v>23382</v>
      </c>
      <c r="J2095" s="34">
        <v>5.5061E-5</v>
      </c>
      <c r="K2095" s="35">
        <v>14037</v>
      </c>
      <c r="L2095" s="34">
        <v>2.2357329999999999E-4</v>
      </c>
      <c r="M2095" s="35">
        <v>20248.810000000001</v>
      </c>
      <c r="N2095" s="34">
        <v>1.6958389999999999E-4</v>
      </c>
      <c r="O2095" s="35">
        <v>130</v>
      </c>
      <c r="P2095" s="34">
        <v>1.832103E-4</v>
      </c>
      <c r="Q2095" s="35">
        <v>971</v>
      </c>
      <c r="R2095" s="34">
        <v>1.8011559999999999E-4</v>
      </c>
      <c r="S2095" s="35">
        <v>708</v>
      </c>
      <c r="T2095" s="34">
        <v>7.0172200000000006E-5</v>
      </c>
      <c r="U2095" s="35">
        <v>1645.3000000000002</v>
      </c>
      <c r="V2095" s="34">
        <v>6.5208899999999998E-5</v>
      </c>
      <c r="W2095" s="35">
        <v>20248.810000000001</v>
      </c>
    </row>
    <row r="2096" spans="1:23" ht="14.45" x14ac:dyDescent="0.3">
      <c r="A2096" s="6" t="s">
        <v>31</v>
      </c>
      <c r="B2096" s="6" t="s">
        <v>1164</v>
      </c>
      <c r="C2096" s="6" t="s">
        <v>32</v>
      </c>
      <c r="D2096" s="6" t="s">
        <v>75</v>
      </c>
      <c r="E2096" s="6" t="s">
        <v>40</v>
      </c>
      <c r="F2096" s="24" t="str">
        <f>+TabIPW[[#This Row],[WK]]&amp;TabIPW[[#This Row],[PK]]&amp;TabIPW[[#This Row],[GK]]</f>
        <v>300208</v>
      </c>
      <c r="G2096" s="6" t="s">
        <v>1975</v>
      </c>
      <c r="H2096" s="34">
        <v>3.6875720000000005E-5</v>
      </c>
      <c r="I2096" s="35">
        <v>11675</v>
      </c>
      <c r="J2096" s="34">
        <v>2.7693300000000001E-5</v>
      </c>
      <c r="K2096" s="35">
        <v>7060</v>
      </c>
      <c r="L2096" s="34">
        <v>1.116337E-4</v>
      </c>
      <c r="M2096" s="35">
        <v>10110.549999999999</v>
      </c>
      <c r="N2096" s="34">
        <v>7.9573999999999994E-5</v>
      </c>
      <c r="O2096" s="35">
        <v>61</v>
      </c>
      <c r="P2096" s="34">
        <v>8.0189899999999996E-5</v>
      </c>
      <c r="Q2096" s="35">
        <v>425</v>
      </c>
      <c r="R2096" s="34">
        <v>6.2073699999999995E-5</v>
      </c>
      <c r="S2096" s="35">
        <v>244</v>
      </c>
      <c r="T2096" s="34">
        <v>2.62725E-5</v>
      </c>
      <c r="U2096" s="35">
        <v>616</v>
      </c>
      <c r="V2096" s="34">
        <v>3.25598E-5</v>
      </c>
      <c r="W2096" s="35">
        <v>10110.549999999999</v>
      </c>
    </row>
    <row r="2097" spans="1:23" ht="14.45" x14ac:dyDescent="0.3">
      <c r="A2097" s="6" t="s">
        <v>31</v>
      </c>
      <c r="B2097" s="6" t="s">
        <v>1164</v>
      </c>
      <c r="C2097" s="6" t="s">
        <v>37</v>
      </c>
      <c r="D2097" s="6" t="s">
        <v>33</v>
      </c>
      <c r="E2097" s="6" t="s">
        <v>34</v>
      </c>
      <c r="F2097" s="24" t="str">
        <f>+TabIPW[[#This Row],[WK]]&amp;TabIPW[[#This Row],[PK]]&amp;TabIPW[[#This Row],[GK]]</f>
        <v>300301</v>
      </c>
      <c r="G2097" s="6" t="s">
        <v>1976</v>
      </c>
      <c r="H2097" s="34">
        <v>2.0072079999999999E-4</v>
      </c>
      <c r="I2097" s="35">
        <v>63549</v>
      </c>
      <c r="J2097" s="34">
        <v>1.4793139999999999E-4</v>
      </c>
      <c r="K2097" s="35">
        <v>37713</v>
      </c>
      <c r="L2097" s="34">
        <v>5.8939780000000002E-4</v>
      </c>
      <c r="M2097" s="35">
        <v>53381.16</v>
      </c>
      <c r="N2097" s="34">
        <v>4.2135069999999999E-4</v>
      </c>
      <c r="O2097" s="35">
        <v>323</v>
      </c>
      <c r="P2097" s="34">
        <v>5.6340459999999998E-4</v>
      </c>
      <c r="Q2097" s="35">
        <v>2986</v>
      </c>
      <c r="R2097" s="34">
        <v>3.3122959999999998E-4</v>
      </c>
      <c r="S2097" s="35">
        <v>1302</v>
      </c>
      <c r="T2097" s="34">
        <v>2.0819649999999999E-4</v>
      </c>
      <c r="U2097" s="35">
        <v>4881.5</v>
      </c>
      <c r="V2097" s="34">
        <v>1.719077E-4</v>
      </c>
      <c r="W2097" s="35">
        <v>53381.16</v>
      </c>
    </row>
    <row r="2098" spans="1:23" ht="14.45" x14ac:dyDescent="0.3">
      <c r="A2098" s="6" t="s">
        <v>31</v>
      </c>
      <c r="B2098" s="6" t="s">
        <v>1164</v>
      </c>
      <c r="C2098" s="6" t="s">
        <v>37</v>
      </c>
      <c r="D2098" s="6" t="s">
        <v>32</v>
      </c>
      <c r="E2098" s="6" t="s">
        <v>40</v>
      </c>
      <c r="F2098" s="24" t="str">
        <f>+TabIPW[[#This Row],[WK]]&amp;TabIPW[[#This Row],[PK]]&amp;TabIPW[[#This Row],[GK]]</f>
        <v>300302</v>
      </c>
      <c r="G2098" s="6" t="s">
        <v>1977</v>
      </c>
      <c r="H2098" s="34">
        <v>2.2934015999999998E-5</v>
      </c>
      <c r="I2098" s="35">
        <v>7261</v>
      </c>
      <c r="J2098" s="34">
        <v>1.68395E-5</v>
      </c>
      <c r="K2098" s="35">
        <v>4293</v>
      </c>
      <c r="L2098" s="34">
        <v>6.7343599999999997E-5</v>
      </c>
      <c r="M2098" s="35">
        <v>6099.24</v>
      </c>
      <c r="N2098" s="34">
        <v>4.43527E-5</v>
      </c>
      <c r="O2098" s="35">
        <v>34</v>
      </c>
      <c r="P2098" s="34">
        <v>6.7170799999999997E-5</v>
      </c>
      <c r="Q2098" s="35">
        <v>356</v>
      </c>
      <c r="R2098" s="34">
        <v>2.62033E-5</v>
      </c>
      <c r="S2098" s="35">
        <v>103</v>
      </c>
      <c r="T2098" s="34">
        <v>2.2472300000000002E-5</v>
      </c>
      <c r="U2098" s="35">
        <v>526.9</v>
      </c>
      <c r="V2098" s="34">
        <v>1.9641899999999999E-5</v>
      </c>
      <c r="W2098" s="35">
        <v>6099.24</v>
      </c>
    </row>
    <row r="2099" spans="1:23" ht="14.45" x14ac:dyDescent="0.3">
      <c r="A2099" s="6" t="s">
        <v>31</v>
      </c>
      <c r="B2099" s="6" t="s">
        <v>1164</v>
      </c>
      <c r="C2099" s="6" t="s">
        <v>37</v>
      </c>
      <c r="D2099" s="6" t="s">
        <v>37</v>
      </c>
      <c r="E2099" s="6" t="s">
        <v>36</v>
      </c>
      <c r="F2099" s="24" t="str">
        <f>+TabIPW[[#This Row],[WK]]&amp;TabIPW[[#This Row],[PK]]&amp;TabIPW[[#This Row],[GK]]</f>
        <v>300303</v>
      </c>
      <c r="G2099" s="6" t="s">
        <v>1976</v>
      </c>
      <c r="H2099" s="34">
        <v>4.6048063999999999E-5</v>
      </c>
      <c r="I2099" s="35">
        <v>14579</v>
      </c>
      <c r="J2099" s="34">
        <v>3.3318200000000002E-5</v>
      </c>
      <c r="K2099" s="35">
        <v>8494</v>
      </c>
      <c r="L2099" s="34">
        <v>1.352158E-4</v>
      </c>
      <c r="M2099" s="35">
        <v>12246.36</v>
      </c>
      <c r="N2099" s="34">
        <v>7.1747000000000003E-5</v>
      </c>
      <c r="O2099" s="35">
        <v>55</v>
      </c>
      <c r="P2099" s="34">
        <v>9.3208900000000001E-5</v>
      </c>
      <c r="Q2099" s="35">
        <v>494</v>
      </c>
      <c r="R2099" s="34">
        <v>2.34049E-5</v>
      </c>
      <c r="S2099" s="35">
        <v>92</v>
      </c>
      <c r="T2099" s="34">
        <v>3.7293199999999997E-5</v>
      </c>
      <c r="U2099" s="35">
        <v>874.4</v>
      </c>
      <c r="V2099" s="34">
        <v>3.9437999999999997E-5</v>
      </c>
      <c r="W2099" s="35">
        <v>12246.36</v>
      </c>
    </row>
    <row r="2100" spans="1:23" ht="14.45" x14ac:dyDescent="0.3">
      <c r="A2100" s="6" t="s">
        <v>31</v>
      </c>
      <c r="B2100" s="6" t="s">
        <v>1164</v>
      </c>
      <c r="C2100" s="6" t="s">
        <v>37</v>
      </c>
      <c r="D2100" s="6" t="s">
        <v>39</v>
      </c>
      <c r="E2100" s="6" t="s">
        <v>36</v>
      </c>
      <c r="F2100" s="24" t="str">
        <f>+TabIPW[[#This Row],[WK]]&amp;TabIPW[[#This Row],[PK]]&amp;TabIPW[[#This Row],[GK]]</f>
        <v>300304</v>
      </c>
      <c r="G2100" s="6" t="s">
        <v>1978</v>
      </c>
      <c r="H2100" s="34">
        <v>1.6228480000000001E-5</v>
      </c>
      <c r="I2100" s="35">
        <v>5138</v>
      </c>
      <c r="J2100" s="34">
        <v>1.21011E-5</v>
      </c>
      <c r="K2100" s="35">
        <v>3085</v>
      </c>
      <c r="L2100" s="34">
        <v>4.76534E-5</v>
      </c>
      <c r="M2100" s="35">
        <v>4315.92</v>
      </c>
      <c r="N2100" s="34">
        <v>4.1743699999999998E-5</v>
      </c>
      <c r="O2100" s="35">
        <v>32</v>
      </c>
      <c r="P2100" s="34">
        <v>3.8679800000000002E-5</v>
      </c>
      <c r="Q2100" s="35">
        <v>205</v>
      </c>
      <c r="R2100" s="34">
        <v>1.3228799999999999E-5</v>
      </c>
      <c r="S2100" s="35">
        <v>52</v>
      </c>
      <c r="T2100" s="34">
        <v>2.35301E-5</v>
      </c>
      <c r="U2100" s="35">
        <v>551.70000000000005</v>
      </c>
      <c r="V2100" s="34">
        <v>1.38989E-5</v>
      </c>
      <c r="W2100" s="35">
        <v>4315.92</v>
      </c>
    </row>
    <row r="2101" spans="1:23" ht="14.45" x14ac:dyDescent="0.3">
      <c r="A2101" s="6" t="s">
        <v>31</v>
      </c>
      <c r="B2101" s="6" t="s">
        <v>1164</v>
      </c>
      <c r="C2101" s="6" t="s">
        <v>37</v>
      </c>
      <c r="D2101" s="6" t="s">
        <v>42</v>
      </c>
      <c r="E2101" s="6" t="s">
        <v>40</v>
      </c>
      <c r="F2101" s="24" t="str">
        <f>+TabIPW[[#This Row],[WK]]&amp;TabIPW[[#This Row],[PK]]&amp;TabIPW[[#This Row],[GK]]</f>
        <v>300305</v>
      </c>
      <c r="G2101" s="6" t="s">
        <v>1979</v>
      </c>
      <c r="H2101" s="34">
        <v>2.2463392000000001E-5</v>
      </c>
      <c r="I2101" s="35">
        <v>7112</v>
      </c>
      <c r="J2101" s="34">
        <v>1.69415E-5</v>
      </c>
      <c r="K2101" s="35">
        <v>4319</v>
      </c>
      <c r="L2101" s="34">
        <v>6.5961600000000002E-5</v>
      </c>
      <c r="M2101" s="35">
        <v>5974.08</v>
      </c>
      <c r="N2101" s="34">
        <v>9.7836899999999998E-5</v>
      </c>
      <c r="O2101" s="35">
        <v>75</v>
      </c>
      <c r="P2101" s="34">
        <v>6.0189599999999997E-5</v>
      </c>
      <c r="Q2101" s="35">
        <v>319</v>
      </c>
      <c r="R2101" s="34">
        <v>2.69665E-5</v>
      </c>
      <c r="S2101" s="35">
        <v>106</v>
      </c>
      <c r="T2101" s="34">
        <v>2.61445E-5</v>
      </c>
      <c r="U2101" s="35">
        <v>613</v>
      </c>
      <c r="V2101" s="34">
        <v>1.92388E-5</v>
      </c>
      <c r="W2101" s="35">
        <v>5974.08</v>
      </c>
    </row>
    <row r="2102" spans="1:23" ht="14.45" x14ac:dyDescent="0.3">
      <c r="A2102" s="6" t="s">
        <v>31</v>
      </c>
      <c r="B2102" s="6" t="s">
        <v>1164</v>
      </c>
      <c r="C2102" s="6" t="s">
        <v>37</v>
      </c>
      <c r="D2102" s="6" t="s">
        <v>44</v>
      </c>
      <c r="E2102" s="6" t="s">
        <v>36</v>
      </c>
      <c r="F2102" s="24" t="str">
        <f>+TabIPW[[#This Row],[WK]]&amp;TabIPW[[#This Row],[PK]]&amp;TabIPW[[#This Row],[GK]]</f>
        <v>300306</v>
      </c>
      <c r="G2102" s="6" t="s">
        <v>1980</v>
      </c>
      <c r="H2102" s="34">
        <v>2.30572E-5</v>
      </c>
      <c r="I2102" s="35">
        <v>7300</v>
      </c>
      <c r="J2102" s="34">
        <v>1.6733599999999998E-5</v>
      </c>
      <c r="K2102" s="35">
        <v>4266</v>
      </c>
      <c r="L2102" s="34">
        <v>6.7705299999999997E-5</v>
      </c>
      <c r="M2102" s="35">
        <v>6132</v>
      </c>
      <c r="N2102" s="34">
        <v>5.4788599999999999E-5</v>
      </c>
      <c r="O2102" s="35">
        <v>42</v>
      </c>
      <c r="P2102" s="34">
        <v>5.7170699999999998E-5</v>
      </c>
      <c r="Q2102" s="35">
        <v>303</v>
      </c>
      <c r="R2102" s="34">
        <v>8.6495999999999993E-6</v>
      </c>
      <c r="S2102" s="35">
        <v>34</v>
      </c>
      <c r="T2102" s="34">
        <v>2.5270200000000001E-5</v>
      </c>
      <c r="U2102" s="35">
        <v>592.5</v>
      </c>
      <c r="V2102" s="34">
        <v>1.97474E-5</v>
      </c>
      <c r="W2102" s="35">
        <v>6132</v>
      </c>
    </row>
    <row r="2103" spans="1:23" ht="14.45" x14ac:dyDescent="0.3">
      <c r="A2103" s="6" t="s">
        <v>31</v>
      </c>
      <c r="B2103" s="6" t="s">
        <v>1164</v>
      </c>
      <c r="C2103" s="6" t="s">
        <v>37</v>
      </c>
      <c r="D2103" s="6" t="s">
        <v>51</v>
      </c>
      <c r="E2103" s="6" t="s">
        <v>36</v>
      </c>
      <c r="F2103" s="24" t="str">
        <f>+TabIPW[[#This Row],[WK]]&amp;TabIPW[[#This Row],[PK]]&amp;TabIPW[[#This Row],[GK]]</f>
        <v>300307</v>
      </c>
      <c r="G2103" s="6" t="s">
        <v>1981</v>
      </c>
      <c r="H2103" s="34">
        <v>1.1598088E-5</v>
      </c>
      <c r="I2103" s="35">
        <v>3672</v>
      </c>
      <c r="J2103" s="34">
        <v>8.8611000000000006E-6</v>
      </c>
      <c r="K2103" s="35">
        <v>2259</v>
      </c>
      <c r="L2103" s="34">
        <v>3.4056700000000002E-5</v>
      </c>
      <c r="M2103" s="35">
        <v>3084.48</v>
      </c>
      <c r="N2103" s="34">
        <v>3.0003300000000001E-5</v>
      </c>
      <c r="O2103" s="35">
        <v>23</v>
      </c>
      <c r="P2103" s="34">
        <v>2.56608E-5</v>
      </c>
      <c r="Q2103" s="35">
        <v>136</v>
      </c>
      <c r="R2103" s="34">
        <v>1.19568E-5</v>
      </c>
      <c r="S2103" s="35">
        <v>47</v>
      </c>
      <c r="T2103" s="34">
        <v>1.23685E-5</v>
      </c>
      <c r="U2103" s="35">
        <v>290</v>
      </c>
      <c r="V2103" s="34">
        <v>9.9332E-6</v>
      </c>
      <c r="W2103" s="35">
        <v>3084.48</v>
      </c>
    </row>
    <row r="2104" spans="1:23" ht="14.45" x14ac:dyDescent="0.3">
      <c r="A2104" s="6" t="s">
        <v>31</v>
      </c>
      <c r="B2104" s="6" t="s">
        <v>1164</v>
      </c>
      <c r="C2104" s="6" t="s">
        <v>37</v>
      </c>
      <c r="D2104" s="6" t="s">
        <v>75</v>
      </c>
      <c r="E2104" s="6" t="s">
        <v>36</v>
      </c>
      <c r="F2104" s="24" t="str">
        <f>+TabIPW[[#This Row],[WK]]&amp;TabIPW[[#This Row],[PK]]&amp;TabIPW[[#This Row],[GK]]</f>
        <v>300308</v>
      </c>
      <c r="G2104" s="6" t="s">
        <v>1982</v>
      </c>
      <c r="H2104" s="34">
        <v>1.8821624000000002E-5</v>
      </c>
      <c r="I2104" s="35">
        <v>5959</v>
      </c>
      <c r="J2104" s="34">
        <v>1.39682E-5</v>
      </c>
      <c r="K2104" s="35">
        <v>3561</v>
      </c>
      <c r="L2104" s="34">
        <v>5.52679E-5</v>
      </c>
      <c r="M2104" s="35">
        <v>5005.5600000000004</v>
      </c>
      <c r="N2104" s="34">
        <v>3.5221300000000001E-5</v>
      </c>
      <c r="O2104" s="35">
        <v>27</v>
      </c>
      <c r="P2104" s="34">
        <v>4.0377999999999999E-5</v>
      </c>
      <c r="Q2104" s="35">
        <v>214</v>
      </c>
      <c r="R2104" s="34">
        <v>1.8825600000000001E-5</v>
      </c>
      <c r="S2104" s="35">
        <v>74</v>
      </c>
      <c r="T2104" s="34">
        <v>1.9128599999999998E-5</v>
      </c>
      <c r="U2104" s="35">
        <v>448.5</v>
      </c>
      <c r="V2104" s="34">
        <v>1.6119800000000001E-5</v>
      </c>
      <c r="W2104" s="35">
        <v>5005.5600000000004</v>
      </c>
    </row>
    <row r="2105" spans="1:23" ht="14.45" x14ac:dyDescent="0.3">
      <c r="A2105" s="6" t="s">
        <v>31</v>
      </c>
      <c r="B2105" s="6" t="s">
        <v>1164</v>
      </c>
      <c r="C2105" s="6" t="s">
        <v>37</v>
      </c>
      <c r="D2105" s="6" t="s">
        <v>77</v>
      </c>
      <c r="E2105" s="6" t="s">
        <v>40</v>
      </c>
      <c r="F2105" s="24" t="str">
        <f>+TabIPW[[#This Row],[WK]]&amp;TabIPW[[#This Row],[PK]]&amp;TabIPW[[#This Row],[GK]]</f>
        <v>300309</v>
      </c>
      <c r="G2105" s="6" t="s">
        <v>1983</v>
      </c>
      <c r="H2105" s="34">
        <v>4.3281200000000002E-5</v>
      </c>
      <c r="I2105" s="35">
        <v>13703</v>
      </c>
      <c r="J2105" s="34">
        <v>3.1898199999999999E-5</v>
      </c>
      <c r="K2105" s="35">
        <v>8132</v>
      </c>
      <c r="L2105" s="34">
        <v>1.2709120000000001E-4</v>
      </c>
      <c r="M2105" s="35">
        <v>11510.52</v>
      </c>
      <c r="N2105" s="34">
        <v>7.6965000000000006E-5</v>
      </c>
      <c r="O2105" s="35">
        <v>59</v>
      </c>
      <c r="P2105" s="34">
        <v>1.086809E-4</v>
      </c>
      <c r="Q2105" s="35">
        <v>576</v>
      </c>
      <c r="R2105" s="34">
        <v>5.1643300000000001E-5</v>
      </c>
      <c r="S2105" s="35">
        <v>203</v>
      </c>
      <c r="T2105" s="34">
        <v>5.1918E-5</v>
      </c>
      <c r="U2105" s="35">
        <v>1217.3</v>
      </c>
      <c r="V2105" s="34">
        <v>3.7068299999999999E-5</v>
      </c>
      <c r="W2105" s="35">
        <v>11510.52</v>
      </c>
    </row>
    <row r="2106" spans="1:23" ht="14.45" x14ac:dyDescent="0.3">
      <c r="A2106" s="6" t="s">
        <v>31</v>
      </c>
      <c r="B2106" s="6" t="s">
        <v>1164</v>
      </c>
      <c r="C2106" s="6" t="s">
        <v>37</v>
      </c>
      <c r="D2106" s="6" t="s">
        <v>90</v>
      </c>
      <c r="E2106" s="6" t="s">
        <v>40</v>
      </c>
      <c r="F2106" s="24" t="str">
        <f>+TabIPW[[#This Row],[WK]]&amp;TabIPW[[#This Row],[PK]]&amp;TabIPW[[#This Row],[GK]]</f>
        <v>300310</v>
      </c>
      <c r="G2106" s="6" t="s">
        <v>1984</v>
      </c>
      <c r="H2106" s="34">
        <v>4.1155519999999997E-5</v>
      </c>
      <c r="I2106" s="35">
        <v>13030</v>
      </c>
      <c r="J2106" s="34">
        <v>3.0713599999999997E-5</v>
      </c>
      <c r="K2106" s="35">
        <v>7830</v>
      </c>
      <c r="L2106" s="34">
        <v>1.208493E-4</v>
      </c>
      <c r="M2106" s="35">
        <v>10945.2</v>
      </c>
      <c r="N2106" s="34">
        <v>7.82695E-5</v>
      </c>
      <c r="O2106" s="35">
        <v>60</v>
      </c>
      <c r="P2106" s="34">
        <v>1.058506E-4</v>
      </c>
      <c r="Q2106" s="35">
        <v>561</v>
      </c>
      <c r="R2106" s="34">
        <v>8.3952199999999999E-5</v>
      </c>
      <c r="S2106" s="35">
        <v>330</v>
      </c>
      <c r="T2106" s="34">
        <v>4.2961399999999998E-5</v>
      </c>
      <c r="U2106" s="35">
        <v>1007.3</v>
      </c>
      <c r="V2106" s="34">
        <v>3.5247699999999998E-5</v>
      </c>
      <c r="W2106" s="35">
        <v>10945.2</v>
      </c>
    </row>
    <row r="2107" spans="1:23" ht="14.45" x14ac:dyDescent="0.3">
      <c r="A2107" s="6" t="s">
        <v>31</v>
      </c>
      <c r="B2107" s="6" t="s">
        <v>1164</v>
      </c>
      <c r="C2107" s="6" t="s">
        <v>39</v>
      </c>
      <c r="D2107" s="6" t="s">
        <v>33</v>
      </c>
      <c r="E2107" s="6" t="s">
        <v>40</v>
      </c>
      <c r="F2107" s="24" t="str">
        <f>+TabIPW[[#This Row],[WK]]&amp;TabIPW[[#This Row],[PK]]&amp;TabIPW[[#This Row],[GK]]</f>
        <v>300401</v>
      </c>
      <c r="G2107" s="6" t="s">
        <v>1985</v>
      </c>
      <c r="H2107" s="34">
        <v>2.2210712E-5</v>
      </c>
      <c r="I2107" s="35">
        <v>7032</v>
      </c>
      <c r="J2107" s="34">
        <v>1.6792499999999999E-5</v>
      </c>
      <c r="K2107" s="35">
        <v>4281</v>
      </c>
      <c r="L2107" s="34">
        <v>6.6461899999999995E-5</v>
      </c>
      <c r="M2107" s="35">
        <v>6019.39</v>
      </c>
      <c r="N2107" s="34">
        <v>4.5657200000000001E-5</v>
      </c>
      <c r="O2107" s="35">
        <v>35</v>
      </c>
      <c r="P2107" s="34">
        <v>5.0944099999999999E-5</v>
      </c>
      <c r="Q2107" s="35">
        <v>270</v>
      </c>
      <c r="R2107" s="34">
        <v>1.8062399999999998E-5</v>
      </c>
      <c r="S2107" s="35">
        <v>71</v>
      </c>
      <c r="T2107" s="34">
        <v>3.4973099999999999E-5</v>
      </c>
      <c r="U2107" s="35">
        <v>820</v>
      </c>
      <c r="V2107" s="34">
        <v>1.9384700000000001E-5</v>
      </c>
      <c r="W2107" s="35">
        <v>6019.39</v>
      </c>
    </row>
    <row r="2108" spans="1:23" ht="14.45" x14ac:dyDescent="0.3">
      <c r="A2108" s="6" t="s">
        <v>31</v>
      </c>
      <c r="B2108" s="6" t="s">
        <v>1164</v>
      </c>
      <c r="C2108" s="6" t="s">
        <v>39</v>
      </c>
      <c r="D2108" s="6" t="s">
        <v>32</v>
      </c>
      <c r="E2108" s="6" t="s">
        <v>40</v>
      </c>
      <c r="F2108" s="24" t="str">
        <f>+TabIPW[[#This Row],[WK]]&amp;TabIPW[[#This Row],[PK]]&amp;TabIPW[[#This Row],[GK]]</f>
        <v>300402</v>
      </c>
      <c r="G2108" s="6" t="s">
        <v>1986</v>
      </c>
      <c r="H2108" s="34">
        <v>8.7689992E-5</v>
      </c>
      <c r="I2108" s="35">
        <v>27763</v>
      </c>
      <c r="J2108" s="34">
        <v>6.5157600000000001E-5</v>
      </c>
      <c r="K2108" s="35">
        <v>16611</v>
      </c>
      <c r="L2108" s="34">
        <v>2.6239809999999998E-4</v>
      </c>
      <c r="M2108" s="35">
        <v>23765.13</v>
      </c>
      <c r="N2108" s="34">
        <v>2.165456E-4</v>
      </c>
      <c r="O2108" s="35">
        <v>166</v>
      </c>
      <c r="P2108" s="34">
        <v>2.8755149999999999E-4</v>
      </c>
      <c r="Q2108" s="35">
        <v>1524</v>
      </c>
      <c r="R2108" s="34">
        <v>9.8961800000000005E-5</v>
      </c>
      <c r="S2108" s="35">
        <v>389</v>
      </c>
      <c r="T2108" s="34">
        <v>9.65428E-5</v>
      </c>
      <c r="U2108" s="35">
        <v>2263.6</v>
      </c>
      <c r="V2108" s="34">
        <v>7.6532799999999993E-5</v>
      </c>
      <c r="W2108" s="35">
        <v>23765.13</v>
      </c>
    </row>
    <row r="2109" spans="1:23" ht="14.45" x14ac:dyDescent="0.3">
      <c r="A2109" s="6" t="s">
        <v>31</v>
      </c>
      <c r="B2109" s="6" t="s">
        <v>1164</v>
      </c>
      <c r="C2109" s="6" t="s">
        <v>39</v>
      </c>
      <c r="D2109" s="6" t="s">
        <v>37</v>
      </c>
      <c r="E2109" s="6" t="s">
        <v>40</v>
      </c>
      <c r="F2109" s="24" t="str">
        <f>+TabIPW[[#This Row],[WK]]&amp;TabIPW[[#This Row],[PK]]&amp;TabIPW[[#This Row],[GK]]</f>
        <v>300403</v>
      </c>
      <c r="G2109" s="6" t="s">
        <v>1987</v>
      </c>
      <c r="H2109" s="34">
        <v>3.9825783999999997E-5</v>
      </c>
      <c r="I2109" s="35">
        <v>12609</v>
      </c>
      <c r="J2109" s="34">
        <v>3.0129199999999999E-5</v>
      </c>
      <c r="K2109" s="35">
        <v>7681</v>
      </c>
      <c r="L2109" s="34">
        <v>1.191721E-4</v>
      </c>
      <c r="M2109" s="35">
        <v>10793.3</v>
      </c>
      <c r="N2109" s="34">
        <v>7.5660499999999998E-5</v>
      </c>
      <c r="O2109" s="35">
        <v>58</v>
      </c>
      <c r="P2109" s="34">
        <v>1.066054E-4</v>
      </c>
      <c r="Q2109" s="35">
        <v>565</v>
      </c>
      <c r="R2109" s="34">
        <v>4.5283300000000001E-5</v>
      </c>
      <c r="S2109" s="35">
        <v>178</v>
      </c>
      <c r="T2109" s="34">
        <v>4.3584100000000002E-5</v>
      </c>
      <c r="U2109" s="35">
        <v>1021.9000000000001</v>
      </c>
      <c r="V2109" s="34">
        <v>3.4758500000000003E-5</v>
      </c>
      <c r="W2109" s="35">
        <v>10793.3</v>
      </c>
    </row>
    <row r="2110" spans="1:23" ht="14.45" x14ac:dyDescent="0.3">
      <c r="A2110" s="6" t="s">
        <v>31</v>
      </c>
      <c r="B2110" s="6" t="s">
        <v>1164</v>
      </c>
      <c r="C2110" s="6" t="s">
        <v>39</v>
      </c>
      <c r="D2110" s="6" t="s">
        <v>39</v>
      </c>
      <c r="E2110" s="6" t="s">
        <v>36</v>
      </c>
      <c r="F2110" s="24" t="str">
        <f>+TabIPW[[#This Row],[WK]]&amp;TabIPW[[#This Row],[PK]]&amp;TabIPW[[#This Row],[GK]]</f>
        <v>300404</v>
      </c>
      <c r="G2110" s="6" t="s">
        <v>1988</v>
      </c>
      <c r="H2110" s="34">
        <v>1.809516E-5</v>
      </c>
      <c r="I2110" s="35">
        <v>5729</v>
      </c>
      <c r="J2110" s="34">
        <v>1.36309E-5</v>
      </c>
      <c r="K2110" s="35">
        <v>3475</v>
      </c>
      <c r="L2110" s="34">
        <v>5.4146800000000001E-5</v>
      </c>
      <c r="M2110" s="35">
        <v>4904.0200000000004</v>
      </c>
      <c r="N2110" s="34">
        <v>3.39168E-5</v>
      </c>
      <c r="O2110" s="35">
        <v>26</v>
      </c>
      <c r="P2110" s="34">
        <v>4.9812099999999997E-5</v>
      </c>
      <c r="Q2110" s="35">
        <v>264</v>
      </c>
      <c r="R2110" s="34">
        <v>1.7553600000000001E-5</v>
      </c>
      <c r="S2110" s="35">
        <v>69</v>
      </c>
      <c r="T2110" s="34">
        <v>3.3275599999999997E-5</v>
      </c>
      <c r="U2110" s="35">
        <v>780.2</v>
      </c>
      <c r="V2110" s="34">
        <v>1.5792799999999999E-5</v>
      </c>
      <c r="W2110" s="35">
        <v>4904.0200000000004</v>
      </c>
    </row>
    <row r="2111" spans="1:23" ht="14.45" x14ac:dyDescent="0.3">
      <c r="A2111" s="6" t="s">
        <v>31</v>
      </c>
      <c r="B2111" s="6" t="s">
        <v>1164</v>
      </c>
      <c r="C2111" s="6" t="s">
        <v>39</v>
      </c>
      <c r="D2111" s="6" t="s">
        <v>42</v>
      </c>
      <c r="E2111" s="6" t="s">
        <v>36</v>
      </c>
      <c r="F2111" s="24" t="str">
        <f>+TabIPW[[#This Row],[WK]]&amp;TabIPW[[#This Row],[PK]]&amp;TabIPW[[#This Row],[GK]]</f>
        <v>300405</v>
      </c>
      <c r="G2111" s="6" t="s">
        <v>498</v>
      </c>
      <c r="H2111" s="34">
        <v>2.6023047999999999E-5</v>
      </c>
      <c r="I2111" s="35">
        <v>8239</v>
      </c>
      <c r="J2111" s="34">
        <v>1.9718700000000001E-5</v>
      </c>
      <c r="K2111" s="35">
        <v>5027</v>
      </c>
      <c r="L2111" s="34">
        <v>7.7869700000000004E-5</v>
      </c>
      <c r="M2111" s="35">
        <v>7052.58</v>
      </c>
      <c r="N2111" s="34">
        <v>5.2179599999999998E-5</v>
      </c>
      <c r="O2111" s="35">
        <v>40</v>
      </c>
      <c r="P2111" s="34">
        <v>7.2265200000000001E-5</v>
      </c>
      <c r="Q2111" s="35">
        <v>383</v>
      </c>
      <c r="R2111" s="34">
        <v>2.77297E-5</v>
      </c>
      <c r="S2111" s="35">
        <v>109</v>
      </c>
      <c r="T2111" s="34">
        <v>3.1006600000000002E-5</v>
      </c>
      <c r="U2111" s="35">
        <v>727</v>
      </c>
      <c r="V2111" s="34">
        <v>2.2711999999999999E-5</v>
      </c>
      <c r="W2111" s="35">
        <v>7052.58</v>
      </c>
    </row>
    <row r="2112" spans="1:23" ht="14.45" x14ac:dyDescent="0.3">
      <c r="A2112" s="6" t="s">
        <v>31</v>
      </c>
      <c r="B2112" s="6" t="s">
        <v>1164</v>
      </c>
      <c r="C2112" s="6" t="s">
        <v>39</v>
      </c>
      <c r="D2112" s="6" t="s">
        <v>44</v>
      </c>
      <c r="E2112" s="6" t="s">
        <v>40</v>
      </c>
      <c r="F2112" s="24" t="str">
        <f>+TabIPW[[#This Row],[WK]]&amp;TabIPW[[#This Row],[PK]]&amp;TabIPW[[#This Row],[GK]]</f>
        <v>300406</v>
      </c>
      <c r="G2112" s="6" t="s">
        <v>1989</v>
      </c>
      <c r="H2112" s="34">
        <v>1.4743975999999999E-5</v>
      </c>
      <c r="I2112" s="35">
        <v>4668</v>
      </c>
      <c r="J2112" s="34">
        <v>1.11793E-5</v>
      </c>
      <c r="K2112" s="35">
        <v>2850</v>
      </c>
      <c r="L2112" s="34">
        <v>4.4119000000000002E-5</v>
      </c>
      <c r="M2112" s="35">
        <v>3995.81</v>
      </c>
      <c r="N2112" s="34">
        <v>2.6089799999999999E-5</v>
      </c>
      <c r="O2112" s="35">
        <v>20</v>
      </c>
      <c r="P2112" s="34">
        <v>3.3019399999999998E-5</v>
      </c>
      <c r="Q2112" s="35">
        <v>175</v>
      </c>
      <c r="R2112" s="34">
        <v>2.18784E-5</v>
      </c>
      <c r="S2112" s="35">
        <v>86</v>
      </c>
      <c r="T2112" s="34">
        <v>1.94954E-5</v>
      </c>
      <c r="U2112" s="35">
        <v>457.1</v>
      </c>
      <c r="V2112" s="34">
        <v>1.2867999999999999E-5</v>
      </c>
      <c r="W2112" s="35">
        <v>3995.81</v>
      </c>
    </row>
    <row r="2113" spans="1:23" ht="14.45" x14ac:dyDescent="0.3">
      <c r="A2113" s="6" t="s">
        <v>31</v>
      </c>
      <c r="B2113" s="6" t="s">
        <v>1164</v>
      </c>
      <c r="C2113" s="6" t="s">
        <v>39</v>
      </c>
      <c r="D2113" s="6" t="s">
        <v>51</v>
      </c>
      <c r="E2113" s="6" t="s">
        <v>40</v>
      </c>
      <c r="F2113" s="24" t="str">
        <f>+TabIPW[[#This Row],[WK]]&amp;TabIPW[[#This Row],[PK]]&amp;TabIPW[[#This Row],[GK]]</f>
        <v>300407</v>
      </c>
      <c r="G2113" s="6" t="s">
        <v>1990</v>
      </c>
      <c r="H2113" s="34">
        <v>2.3613096000000002E-5</v>
      </c>
      <c r="I2113" s="35">
        <v>7476</v>
      </c>
      <c r="J2113" s="34">
        <v>1.7533800000000001E-5</v>
      </c>
      <c r="K2113" s="35">
        <v>4470</v>
      </c>
      <c r="L2113" s="34">
        <v>7.0658400000000001E-5</v>
      </c>
      <c r="M2113" s="35">
        <v>6399.46</v>
      </c>
      <c r="N2113" s="34">
        <v>4.1743699999999998E-5</v>
      </c>
      <c r="O2113" s="35">
        <v>32</v>
      </c>
      <c r="P2113" s="34">
        <v>5.9623500000000003E-5</v>
      </c>
      <c r="Q2113" s="35">
        <v>316</v>
      </c>
      <c r="R2113" s="34">
        <v>2.34049E-5</v>
      </c>
      <c r="S2113" s="35">
        <v>92</v>
      </c>
      <c r="T2113" s="34">
        <v>2.8861300000000001E-5</v>
      </c>
      <c r="U2113" s="35">
        <v>676.7</v>
      </c>
      <c r="V2113" s="34">
        <v>2.0608700000000001E-5</v>
      </c>
      <c r="W2113" s="35">
        <v>6399.46</v>
      </c>
    </row>
    <row r="2114" spans="1:23" ht="14.45" x14ac:dyDescent="0.3">
      <c r="A2114" s="6" t="s">
        <v>31</v>
      </c>
      <c r="B2114" s="6" t="s">
        <v>1164</v>
      </c>
      <c r="C2114" s="6" t="s">
        <v>42</v>
      </c>
      <c r="D2114" s="6" t="s">
        <v>33</v>
      </c>
      <c r="E2114" s="6" t="s">
        <v>36</v>
      </c>
      <c r="F2114" s="24" t="str">
        <f>+TabIPW[[#This Row],[WK]]&amp;TabIPW[[#This Row],[PK]]&amp;TabIPW[[#This Row],[GK]]</f>
        <v>300501</v>
      </c>
      <c r="G2114" s="6" t="s">
        <v>1991</v>
      </c>
      <c r="H2114" s="34">
        <v>1.5953688E-5</v>
      </c>
      <c r="I2114" s="35">
        <v>5051</v>
      </c>
      <c r="J2114" s="34">
        <v>1.1963800000000001E-5</v>
      </c>
      <c r="K2114" s="35">
        <v>3050</v>
      </c>
      <c r="L2114" s="34">
        <v>4.56754E-5</v>
      </c>
      <c r="M2114" s="35">
        <v>4136.7700000000004</v>
      </c>
      <c r="N2114" s="34">
        <v>4.0439199999999997E-5</v>
      </c>
      <c r="O2114" s="35">
        <v>31</v>
      </c>
      <c r="P2114" s="34">
        <v>5.1887600000000001E-5</v>
      </c>
      <c r="Q2114" s="35">
        <v>275</v>
      </c>
      <c r="R2114" s="34">
        <v>1.7553600000000001E-5</v>
      </c>
      <c r="S2114" s="35">
        <v>69</v>
      </c>
      <c r="T2114" s="34">
        <v>2.7999799999999999E-5</v>
      </c>
      <c r="U2114" s="35">
        <v>656.5</v>
      </c>
      <c r="V2114" s="34">
        <v>1.3322000000000001E-5</v>
      </c>
      <c r="W2114" s="35">
        <v>4136.7700000000004</v>
      </c>
    </row>
    <row r="2115" spans="1:23" ht="14.45" x14ac:dyDescent="0.3">
      <c r="A2115" s="6" t="s">
        <v>31</v>
      </c>
      <c r="B2115" s="6" t="s">
        <v>1164</v>
      </c>
      <c r="C2115" s="6" t="s">
        <v>42</v>
      </c>
      <c r="D2115" s="6" t="s">
        <v>32</v>
      </c>
      <c r="E2115" s="6" t="s">
        <v>40</v>
      </c>
      <c r="F2115" s="24" t="str">
        <f>+TabIPW[[#This Row],[WK]]&amp;TabIPW[[#This Row],[PK]]&amp;TabIPW[[#This Row],[GK]]</f>
        <v>300502</v>
      </c>
      <c r="G2115" s="6" t="s">
        <v>1992</v>
      </c>
      <c r="H2115" s="34">
        <v>6.4345375999999997E-5</v>
      </c>
      <c r="I2115" s="35">
        <v>20372</v>
      </c>
      <c r="J2115" s="34">
        <v>4.8682900000000001E-5</v>
      </c>
      <c r="K2115" s="35">
        <v>12411</v>
      </c>
      <c r="L2115" s="34">
        <v>1.8422060000000001E-4</v>
      </c>
      <c r="M2115" s="35">
        <v>16684.669999999998</v>
      </c>
      <c r="N2115" s="34">
        <v>1.447985E-4</v>
      </c>
      <c r="O2115" s="35">
        <v>111</v>
      </c>
      <c r="P2115" s="34">
        <v>2.0207849999999999E-4</v>
      </c>
      <c r="Q2115" s="35">
        <v>1071</v>
      </c>
      <c r="R2115" s="34">
        <v>5.0625699999999999E-5</v>
      </c>
      <c r="S2115" s="35">
        <v>199</v>
      </c>
      <c r="T2115" s="34">
        <v>9.5182199999999998E-5</v>
      </c>
      <c r="U2115" s="35">
        <v>2231.6999999999998</v>
      </c>
      <c r="V2115" s="34">
        <v>5.3730999999999998E-5</v>
      </c>
      <c r="W2115" s="35">
        <v>16684.669999999998</v>
      </c>
    </row>
    <row r="2116" spans="1:23" ht="14.45" x14ac:dyDescent="0.3">
      <c r="A2116" s="6" t="s">
        <v>31</v>
      </c>
      <c r="B2116" s="6" t="s">
        <v>1164</v>
      </c>
      <c r="C2116" s="6" t="s">
        <v>42</v>
      </c>
      <c r="D2116" s="6" t="s">
        <v>37</v>
      </c>
      <c r="E2116" s="6" t="s">
        <v>36</v>
      </c>
      <c r="F2116" s="24" t="str">
        <f>+TabIPW[[#This Row],[WK]]&amp;TabIPW[[#This Row],[PK]]&amp;TabIPW[[#This Row],[GK]]</f>
        <v>300503</v>
      </c>
      <c r="G2116" s="6" t="s">
        <v>1993</v>
      </c>
      <c r="H2116" s="34">
        <v>1.9614407999999998E-5</v>
      </c>
      <c r="I2116" s="35">
        <v>6210</v>
      </c>
      <c r="J2116" s="34">
        <v>1.47017E-5</v>
      </c>
      <c r="K2116" s="35">
        <v>3748</v>
      </c>
      <c r="L2116" s="34">
        <v>5.6156000000000002E-5</v>
      </c>
      <c r="M2116" s="35">
        <v>5085.99</v>
      </c>
      <c r="N2116" s="34">
        <v>4.0439199999999997E-5</v>
      </c>
      <c r="O2116" s="35">
        <v>31</v>
      </c>
      <c r="P2116" s="34">
        <v>5.7925399999999999E-5</v>
      </c>
      <c r="Q2116" s="35">
        <v>307</v>
      </c>
      <c r="R2116" s="34">
        <v>3.25633E-5</v>
      </c>
      <c r="S2116" s="35">
        <v>128</v>
      </c>
      <c r="T2116" s="34">
        <v>1.82287E-5</v>
      </c>
      <c r="U2116" s="35">
        <v>427.4</v>
      </c>
      <c r="V2116" s="34">
        <v>1.63788E-5</v>
      </c>
      <c r="W2116" s="35">
        <v>5085.99</v>
      </c>
    </row>
    <row r="2117" spans="1:23" ht="14.45" x14ac:dyDescent="0.3">
      <c r="A2117" s="6" t="s">
        <v>31</v>
      </c>
      <c r="B2117" s="6" t="s">
        <v>1164</v>
      </c>
      <c r="C2117" s="6" t="s">
        <v>42</v>
      </c>
      <c r="D2117" s="6" t="s">
        <v>39</v>
      </c>
      <c r="E2117" s="6" t="s">
        <v>40</v>
      </c>
      <c r="F2117" s="24" t="str">
        <f>+TabIPW[[#This Row],[WK]]&amp;TabIPW[[#This Row],[PK]]&amp;TabIPW[[#This Row],[GK]]</f>
        <v>300504</v>
      </c>
      <c r="G2117" s="6" t="s">
        <v>1994</v>
      </c>
      <c r="H2117" s="34">
        <v>4.1863024000000008E-5</v>
      </c>
      <c r="I2117" s="35">
        <v>13254</v>
      </c>
      <c r="J2117" s="34">
        <v>3.1282399999999997E-5</v>
      </c>
      <c r="K2117" s="35">
        <v>7975</v>
      </c>
      <c r="L2117" s="34">
        <v>1.198537E-4</v>
      </c>
      <c r="M2117" s="35">
        <v>10855.03</v>
      </c>
      <c r="N2117" s="34">
        <v>8.8705399999999999E-5</v>
      </c>
      <c r="O2117" s="35">
        <v>68</v>
      </c>
      <c r="P2117" s="34">
        <v>1.184923E-4</v>
      </c>
      <c r="Q2117" s="35">
        <v>628</v>
      </c>
      <c r="R2117" s="34">
        <v>4.0704100000000002E-5</v>
      </c>
      <c r="S2117" s="35">
        <v>160</v>
      </c>
      <c r="T2117" s="34">
        <v>3.8896899999999997E-5</v>
      </c>
      <c r="U2117" s="35">
        <v>912</v>
      </c>
      <c r="V2117" s="34">
        <v>3.4957299999999998E-5</v>
      </c>
      <c r="W2117" s="35">
        <v>10855.03</v>
      </c>
    </row>
    <row r="2118" spans="1:23" ht="14.45" x14ac:dyDescent="0.3">
      <c r="A2118" s="6" t="s">
        <v>31</v>
      </c>
      <c r="B2118" s="6" t="s">
        <v>1164</v>
      </c>
      <c r="C2118" s="6" t="s">
        <v>42</v>
      </c>
      <c r="D2118" s="6" t="s">
        <v>42</v>
      </c>
      <c r="E2118" s="6" t="s">
        <v>40</v>
      </c>
      <c r="F2118" s="24" t="str">
        <f>+TabIPW[[#This Row],[WK]]&amp;TabIPW[[#This Row],[PK]]&amp;TabIPW[[#This Row],[GK]]</f>
        <v>300505</v>
      </c>
      <c r="G2118" s="6" t="s">
        <v>1995</v>
      </c>
      <c r="H2118" s="34">
        <v>2.1076808E-5</v>
      </c>
      <c r="I2118" s="35">
        <v>6673</v>
      </c>
      <c r="J2118" s="34">
        <v>1.5721599999999999E-5</v>
      </c>
      <c r="K2118" s="35">
        <v>4008</v>
      </c>
      <c r="L2118" s="34">
        <v>6.0342800000000001E-5</v>
      </c>
      <c r="M2118" s="35">
        <v>5465.19</v>
      </c>
      <c r="N2118" s="34">
        <v>4.3048199999999999E-5</v>
      </c>
      <c r="O2118" s="35">
        <v>33</v>
      </c>
      <c r="P2118" s="34">
        <v>6.9812400000000003E-5</v>
      </c>
      <c r="Q2118" s="35">
        <v>370</v>
      </c>
      <c r="R2118" s="34">
        <v>2.1624000000000002E-5</v>
      </c>
      <c r="S2118" s="35">
        <v>85</v>
      </c>
      <c r="T2118" s="34">
        <v>1.7878899999999999E-5</v>
      </c>
      <c r="U2118" s="35">
        <v>419.20000000000005</v>
      </c>
      <c r="V2118" s="34">
        <v>1.7600000000000001E-5</v>
      </c>
      <c r="W2118" s="35">
        <v>5465.19</v>
      </c>
    </row>
    <row r="2119" spans="1:23" ht="14.45" x14ac:dyDescent="0.3">
      <c r="A2119" s="6" t="s">
        <v>31</v>
      </c>
      <c r="B2119" s="6" t="s">
        <v>1164</v>
      </c>
      <c r="C2119" s="6" t="s">
        <v>44</v>
      </c>
      <c r="D2119" s="6" t="s">
        <v>33</v>
      </c>
      <c r="E2119" s="6" t="s">
        <v>40</v>
      </c>
      <c r="F2119" s="24" t="str">
        <f>+TabIPW[[#This Row],[WK]]&amp;TabIPW[[#This Row],[PK]]&amp;TabIPW[[#This Row],[GK]]</f>
        <v>300601</v>
      </c>
      <c r="G2119" s="6" t="s">
        <v>1996</v>
      </c>
      <c r="H2119" s="34">
        <v>2.4001591999999999E-5</v>
      </c>
      <c r="I2119" s="35">
        <v>7599</v>
      </c>
      <c r="J2119" s="34">
        <v>1.7918200000000001E-5</v>
      </c>
      <c r="K2119" s="35">
        <v>4568</v>
      </c>
      <c r="L2119" s="34">
        <v>6.7458000000000004E-5</v>
      </c>
      <c r="M2119" s="35">
        <v>6109.6</v>
      </c>
      <c r="N2119" s="34">
        <v>5.7397600000000001E-5</v>
      </c>
      <c r="O2119" s="35">
        <v>44</v>
      </c>
      <c r="P2119" s="34">
        <v>5.5095200000000001E-5</v>
      </c>
      <c r="Q2119" s="35">
        <v>292</v>
      </c>
      <c r="R2119" s="34">
        <v>2.0860799999999999E-5</v>
      </c>
      <c r="S2119" s="35">
        <v>82</v>
      </c>
      <c r="T2119" s="34">
        <v>2.2135400000000002E-5</v>
      </c>
      <c r="U2119" s="35">
        <v>519</v>
      </c>
      <c r="V2119" s="34">
        <v>1.9675200000000001E-5</v>
      </c>
      <c r="W2119" s="35">
        <v>6109.6</v>
      </c>
    </row>
    <row r="2120" spans="1:23" ht="14.45" x14ac:dyDescent="0.3">
      <c r="A2120" s="6" t="s">
        <v>31</v>
      </c>
      <c r="B2120" s="6" t="s">
        <v>1164</v>
      </c>
      <c r="C2120" s="6" t="s">
        <v>44</v>
      </c>
      <c r="D2120" s="6" t="s">
        <v>32</v>
      </c>
      <c r="E2120" s="6" t="s">
        <v>40</v>
      </c>
      <c r="F2120" s="24" t="str">
        <f>+TabIPW[[#This Row],[WK]]&amp;TabIPW[[#This Row],[PK]]&amp;TabIPW[[#This Row],[GK]]</f>
        <v>300602</v>
      </c>
      <c r="G2120" s="6" t="s">
        <v>1361</v>
      </c>
      <c r="H2120" s="34">
        <v>1.4360527999999998E-4</v>
      </c>
      <c r="I2120" s="35">
        <v>45466</v>
      </c>
      <c r="J2120" s="34">
        <v>1.0620329999999999E-4</v>
      </c>
      <c r="K2120" s="35">
        <v>27075</v>
      </c>
      <c r="L2120" s="34">
        <v>4.036113E-4</v>
      </c>
      <c r="M2120" s="35">
        <v>36554.660000000003</v>
      </c>
      <c r="N2120" s="34">
        <v>3.4699470000000001E-4</v>
      </c>
      <c r="O2120" s="35">
        <v>266</v>
      </c>
      <c r="P2120" s="34">
        <v>3.992512E-4</v>
      </c>
      <c r="Q2120" s="35">
        <v>2116</v>
      </c>
      <c r="R2120" s="34">
        <v>1.7044839999999999E-4</v>
      </c>
      <c r="S2120" s="35">
        <v>670</v>
      </c>
      <c r="T2120" s="34">
        <v>1.8116479999999999E-4</v>
      </c>
      <c r="U2120" s="35">
        <v>4247.7</v>
      </c>
      <c r="V2120" s="34">
        <v>1.1772E-4</v>
      </c>
      <c r="W2120" s="35">
        <v>36554.660000000003</v>
      </c>
    </row>
    <row r="2121" spans="1:23" ht="14.45" x14ac:dyDescent="0.3">
      <c r="A2121" s="6" t="s">
        <v>31</v>
      </c>
      <c r="B2121" s="6" t="s">
        <v>1164</v>
      </c>
      <c r="C2121" s="6" t="s">
        <v>44</v>
      </c>
      <c r="D2121" s="6" t="s">
        <v>37</v>
      </c>
      <c r="E2121" s="6" t="s">
        <v>36</v>
      </c>
      <c r="F2121" s="24" t="str">
        <f>+TabIPW[[#This Row],[WK]]&amp;TabIPW[[#This Row],[PK]]&amp;TabIPW[[#This Row],[GK]]</f>
        <v>300603</v>
      </c>
      <c r="G2121" s="6" t="s">
        <v>1997</v>
      </c>
      <c r="H2121" s="34">
        <v>2.1910656E-5</v>
      </c>
      <c r="I2121" s="35">
        <v>6937</v>
      </c>
      <c r="J2121" s="34">
        <v>1.6521800000000002E-5</v>
      </c>
      <c r="K2121" s="35">
        <v>4212</v>
      </c>
      <c r="L2121" s="34">
        <v>6.1581200000000006E-5</v>
      </c>
      <c r="M2121" s="35">
        <v>5577.35</v>
      </c>
      <c r="N2121" s="34">
        <v>4.6961700000000001E-5</v>
      </c>
      <c r="O2121" s="35">
        <v>36</v>
      </c>
      <c r="P2121" s="34">
        <v>5.7170699999999998E-5</v>
      </c>
      <c r="Q2121" s="35">
        <v>303</v>
      </c>
      <c r="R2121" s="34">
        <v>3.3835299999999998E-5</v>
      </c>
      <c r="S2121" s="35">
        <v>133</v>
      </c>
      <c r="T2121" s="34">
        <v>2.8178899999999999E-5</v>
      </c>
      <c r="U2121" s="35">
        <v>660.7</v>
      </c>
      <c r="V2121" s="34">
        <v>1.79612E-5</v>
      </c>
      <c r="W2121" s="35">
        <v>5577.35</v>
      </c>
    </row>
    <row r="2122" spans="1:23" ht="14.45" x14ac:dyDescent="0.3">
      <c r="A2122" s="6" t="s">
        <v>31</v>
      </c>
      <c r="B2122" s="6" t="s">
        <v>1164</v>
      </c>
      <c r="C2122" s="6" t="s">
        <v>44</v>
      </c>
      <c r="D2122" s="6" t="s">
        <v>39</v>
      </c>
      <c r="E2122" s="6" t="s">
        <v>40</v>
      </c>
      <c r="F2122" s="24" t="str">
        <f>+TabIPW[[#This Row],[WK]]&amp;TabIPW[[#This Row],[PK]]&amp;TabIPW[[#This Row],[GK]]</f>
        <v>300604</v>
      </c>
      <c r="G2122" s="6" t="s">
        <v>1998</v>
      </c>
      <c r="H2122" s="34">
        <v>3.0786096000000002E-5</v>
      </c>
      <c r="I2122" s="35">
        <v>9747</v>
      </c>
      <c r="J2122" s="34">
        <v>2.3398099999999999E-5</v>
      </c>
      <c r="K2122" s="35">
        <v>5965</v>
      </c>
      <c r="L2122" s="34">
        <v>8.6526200000000005E-5</v>
      </c>
      <c r="M2122" s="35">
        <v>7836.59</v>
      </c>
      <c r="N2122" s="34">
        <v>6.0006600000000002E-5</v>
      </c>
      <c r="O2122" s="35">
        <v>46</v>
      </c>
      <c r="P2122" s="34">
        <v>6.8302900000000006E-5</v>
      </c>
      <c r="Q2122" s="35">
        <v>362</v>
      </c>
      <c r="R2122" s="34">
        <v>3.0273700000000001E-5</v>
      </c>
      <c r="S2122" s="35">
        <v>119</v>
      </c>
      <c r="T2122" s="34">
        <v>3.6482900000000003E-5</v>
      </c>
      <c r="U2122" s="35">
        <v>855.4</v>
      </c>
      <c r="V2122" s="34">
        <v>2.5236799999999999E-5</v>
      </c>
      <c r="W2122" s="35">
        <v>7836.59</v>
      </c>
    </row>
    <row r="2123" spans="1:23" ht="14.45" x14ac:dyDescent="0.3">
      <c r="A2123" s="6" t="s">
        <v>31</v>
      </c>
      <c r="B2123" s="6" t="s">
        <v>1164</v>
      </c>
      <c r="C2123" s="6" t="s">
        <v>51</v>
      </c>
      <c r="D2123" s="6" t="s">
        <v>33</v>
      </c>
      <c r="E2123" s="6" t="s">
        <v>36</v>
      </c>
      <c r="F2123" s="24" t="str">
        <f>+TabIPW[[#This Row],[WK]]&amp;TabIPW[[#This Row],[PK]]&amp;TabIPW[[#This Row],[GK]]</f>
        <v>300701</v>
      </c>
      <c r="G2123" s="6" t="s">
        <v>1999</v>
      </c>
      <c r="H2123" s="34">
        <v>3.1866312000000003E-5</v>
      </c>
      <c r="I2123" s="35">
        <v>10089</v>
      </c>
      <c r="J2123" s="34">
        <v>2.4119799999999999E-5</v>
      </c>
      <c r="K2123" s="35">
        <v>6149</v>
      </c>
      <c r="L2123" s="34">
        <v>8.6443100000000006E-5</v>
      </c>
      <c r="M2123" s="35">
        <v>7829.06</v>
      </c>
      <c r="N2123" s="34">
        <v>5.7397600000000001E-5</v>
      </c>
      <c r="O2123" s="35">
        <v>44</v>
      </c>
      <c r="P2123" s="34">
        <v>7.9435099999999994E-5</v>
      </c>
      <c r="Q2123" s="35">
        <v>421</v>
      </c>
      <c r="R2123" s="34">
        <v>2.62033E-5</v>
      </c>
      <c r="S2123" s="35">
        <v>103</v>
      </c>
      <c r="T2123" s="34">
        <v>3.7630199999999998E-5</v>
      </c>
      <c r="U2123" s="35">
        <v>882.3</v>
      </c>
      <c r="V2123" s="34">
        <v>2.52126E-5</v>
      </c>
      <c r="W2123" s="35">
        <v>7829.06</v>
      </c>
    </row>
    <row r="2124" spans="1:23" ht="14.45" x14ac:dyDescent="0.3">
      <c r="A2124" s="6" t="s">
        <v>31</v>
      </c>
      <c r="B2124" s="6" t="s">
        <v>1164</v>
      </c>
      <c r="C2124" s="6" t="s">
        <v>51</v>
      </c>
      <c r="D2124" s="6" t="s">
        <v>32</v>
      </c>
      <c r="E2124" s="6" t="s">
        <v>36</v>
      </c>
      <c r="F2124" s="24" t="str">
        <f>+TabIPW[[#This Row],[WK]]&amp;TabIPW[[#This Row],[PK]]&amp;TabIPW[[#This Row],[GK]]</f>
        <v>300702</v>
      </c>
      <c r="G2124" s="6" t="s">
        <v>761</v>
      </c>
      <c r="H2124" s="34">
        <v>1.8085687999999999E-5</v>
      </c>
      <c r="I2124" s="35">
        <v>5726</v>
      </c>
      <c r="J2124" s="34">
        <v>1.3627E-5</v>
      </c>
      <c r="K2124" s="35">
        <v>3474</v>
      </c>
      <c r="L2124" s="34">
        <v>4.9060700000000003E-5</v>
      </c>
      <c r="M2124" s="35">
        <v>4443.38</v>
      </c>
      <c r="N2124" s="34">
        <v>4.5657200000000001E-5</v>
      </c>
      <c r="O2124" s="35">
        <v>35</v>
      </c>
      <c r="P2124" s="34">
        <v>4.77366E-5</v>
      </c>
      <c r="Q2124" s="35">
        <v>253</v>
      </c>
      <c r="R2124" s="34">
        <v>2.84929E-5</v>
      </c>
      <c r="S2124" s="35">
        <v>112</v>
      </c>
      <c r="T2124" s="34">
        <v>1.32429E-5</v>
      </c>
      <c r="U2124" s="35">
        <v>310.5</v>
      </c>
      <c r="V2124" s="34">
        <v>1.4309400000000001E-5</v>
      </c>
      <c r="W2124" s="35">
        <v>4443.38</v>
      </c>
    </row>
    <row r="2125" spans="1:23" ht="14.45" x14ac:dyDescent="0.3">
      <c r="A2125" s="6" t="s">
        <v>31</v>
      </c>
      <c r="B2125" s="6" t="s">
        <v>1164</v>
      </c>
      <c r="C2125" s="6" t="s">
        <v>51</v>
      </c>
      <c r="D2125" s="6" t="s">
        <v>37</v>
      </c>
      <c r="E2125" s="6" t="s">
        <v>36</v>
      </c>
      <c r="F2125" s="24" t="str">
        <f>+TabIPW[[#This Row],[WK]]&amp;TabIPW[[#This Row],[PK]]&amp;TabIPW[[#This Row],[GK]]</f>
        <v>300703</v>
      </c>
      <c r="G2125" s="6" t="s">
        <v>2000</v>
      </c>
      <c r="H2125" s="34">
        <v>1.4952431999999999E-5</v>
      </c>
      <c r="I2125" s="35">
        <v>4734</v>
      </c>
      <c r="J2125" s="34">
        <v>1.10459E-5</v>
      </c>
      <c r="K2125" s="35">
        <v>2816</v>
      </c>
      <c r="L2125" s="34">
        <v>4.05611E-5</v>
      </c>
      <c r="M2125" s="35">
        <v>3673.58</v>
      </c>
      <c r="N2125" s="34">
        <v>4.0439199999999997E-5</v>
      </c>
      <c r="O2125" s="35">
        <v>31</v>
      </c>
      <c r="P2125" s="34">
        <v>3.7359099999999999E-5</v>
      </c>
      <c r="Q2125" s="35">
        <v>198</v>
      </c>
      <c r="R2125" s="34">
        <v>9.4128000000000007E-6</v>
      </c>
      <c r="S2125" s="35">
        <v>37</v>
      </c>
      <c r="T2125" s="34">
        <v>1.6121699999999998E-5</v>
      </c>
      <c r="U2125" s="35">
        <v>378</v>
      </c>
      <c r="V2125" s="34">
        <v>1.1830299999999999E-5</v>
      </c>
      <c r="W2125" s="35">
        <v>3673.58</v>
      </c>
    </row>
    <row r="2126" spans="1:23" ht="14.45" x14ac:dyDescent="0.3">
      <c r="A2126" s="6" t="s">
        <v>31</v>
      </c>
      <c r="B2126" s="6" t="s">
        <v>1164</v>
      </c>
      <c r="C2126" s="6" t="s">
        <v>51</v>
      </c>
      <c r="D2126" s="6" t="s">
        <v>39</v>
      </c>
      <c r="E2126" s="6" t="s">
        <v>36</v>
      </c>
      <c r="F2126" s="24" t="str">
        <f>+TabIPW[[#This Row],[WK]]&amp;TabIPW[[#This Row],[PK]]&amp;TabIPW[[#This Row],[GK]]</f>
        <v>300704</v>
      </c>
      <c r="G2126" s="6" t="s">
        <v>2001</v>
      </c>
      <c r="H2126" s="34">
        <v>3.2134783999999999E-5</v>
      </c>
      <c r="I2126" s="35">
        <v>10174</v>
      </c>
      <c r="J2126" s="34">
        <v>2.4013900000000001E-5</v>
      </c>
      <c r="K2126" s="35">
        <v>6122</v>
      </c>
      <c r="L2126" s="34">
        <v>8.7171300000000003E-5</v>
      </c>
      <c r="M2126" s="35">
        <v>7895.02</v>
      </c>
      <c r="N2126" s="34">
        <v>7.82695E-5</v>
      </c>
      <c r="O2126" s="35">
        <v>60</v>
      </c>
      <c r="P2126" s="34">
        <v>8.1133300000000005E-5</v>
      </c>
      <c r="Q2126" s="35">
        <v>430</v>
      </c>
      <c r="R2126" s="34">
        <v>2.9001700000000001E-5</v>
      </c>
      <c r="S2126" s="35">
        <v>114</v>
      </c>
      <c r="T2126" s="34">
        <v>2.0919899999999999E-5</v>
      </c>
      <c r="U2126" s="35">
        <v>490.5</v>
      </c>
      <c r="V2126" s="34">
        <v>2.5425000000000001E-5</v>
      </c>
      <c r="W2126" s="35">
        <v>7895.02</v>
      </c>
    </row>
    <row r="2127" spans="1:23" ht="14.45" x14ac:dyDescent="0.3">
      <c r="A2127" s="6" t="s">
        <v>31</v>
      </c>
      <c r="B2127" s="6" t="s">
        <v>1164</v>
      </c>
      <c r="C2127" s="6" t="s">
        <v>51</v>
      </c>
      <c r="D2127" s="6" t="s">
        <v>42</v>
      </c>
      <c r="E2127" s="6" t="s">
        <v>36</v>
      </c>
      <c r="F2127" s="24" t="str">
        <f>+TabIPW[[#This Row],[WK]]&amp;TabIPW[[#This Row],[PK]]&amp;TabIPW[[#This Row],[GK]]</f>
        <v>300705</v>
      </c>
      <c r="G2127" s="6" t="s">
        <v>2002</v>
      </c>
      <c r="H2127" s="34">
        <v>2.3104576E-5</v>
      </c>
      <c r="I2127" s="35">
        <v>7315</v>
      </c>
      <c r="J2127" s="34">
        <v>1.75731E-5</v>
      </c>
      <c r="K2127" s="35">
        <v>4480</v>
      </c>
      <c r="L2127" s="34">
        <v>6.2675299999999999E-5</v>
      </c>
      <c r="M2127" s="35">
        <v>5676.44</v>
      </c>
      <c r="N2127" s="34">
        <v>4.3048199999999999E-5</v>
      </c>
      <c r="O2127" s="35">
        <v>33</v>
      </c>
      <c r="P2127" s="34">
        <v>4.6415799999999997E-5</v>
      </c>
      <c r="Q2127" s="35">
        <v>246</v>
      </c>
      <c r="R2127" s="34">
        <v>2.3913700000000001E-5</v>
      </c>
      <c r="S2127" s="35">
        <v>94</v>
      </c>
      <c r="T2127" s="34">
        <v>2.0514699999999999E-5</v>
      </c>
      <c r="U2127" s="35">
        <v>481</v>
      </c>
      <c r="V2127" s="34">
        <v>1.8280299999999998E-5</v>
      </c>
      <c r="W2127" s="35">
        <v>5676.44</v>
      </c>
    </row>
    <row r="2128" spans="1:23" ht="14.45" x14ac:dyDescent="0.3">
      <c r="A2128" s="6" t="s">
        <v>31</v>
      </c>
      <c r="B2128" s="6" t="s">
        <v>1164</v>
      </c>
      <c r="C2128" s="6" t="s">
        <v>51</v>
      </c>
      <c r="D2128" s="6" t="s">
        <v>44</v>
      </c>
      <c r="E2128" s="6" t="s">
        <v>36</v>
      </c>
      <c r="F2128" s="24" t="str">
        <f>+TabIPW[[#This Row],[WK]]&amp;TabIPW[[#This Row],[PK]]&amp;TabIPW[[#This Row],[GK]]</f>
        <v>300706</v>
      </c>
      <c r="G2128" s="6" t="s">
        <v>2003</v>
      </c>
      <c r="H2128" s="34">
        <v>1.6222159999999999E-5</v>
      </c>
      <c r="I2128" s="35">
        <v>5136</v>
      </c>
      <c r="J2128" s="34">
        <v>1.1905E-5</v>
      </c>
      <c r="K2128" s="35">
        <v>3035</v>
      </c>
      <c r="L2128" s="34">
        <v>4.4005599999999998E-5</v>
      </c>
      <c r="M2128" s="35">
        <v>3985.54</v>
      </c>
      <c r="N2128" s="34">
        <v>4.5657200000000001E-5</v>
      </c>
      <c r="O2128" s="35">
        <v>35</v>
      </c>
      <c r="P2128" s="34">
        <v>3.6038299999999997E-5</v>
      </c>
      <c r="Q2128" s="35">
        <v>191</v>
      </c>
      <c r="R2128" s="34">
        <v>1.09392E-5</v>
      </c>
      <c r="S2128" s="35">
        <v>43</v>
      </c>
      <c r="T2128" s="34">
        <v>1.29656E-5</v>
      </c>
      <c r="U2128" s="35">
        <v>304</v>
      </c>
      <c r="V2128" s="34">
        <v>1.2835E-5</v>
      </c>
      <c r="W2128" s="35">
        <v>3985.54</v>
      </c>
    </row>
    <row r="2129" spans="1:23" ht="14.45" x14ac:dyDescent="0.3">
      <c r="A2129" s="6" t="s">
        <v>31</v>
      </c>
      <c r="B2129" s="6" t="s">
        <v>1164</v>
      </c>
      <c r="C2129" s="6" t="s">
        <v>51</v>
      </c>
      <c r="D2129" s="6" t="s">
        <v>51</v>
      </c>
      <c r="E2129" s="6" t="s">
        <v>36</v>
      </c>
      <c r="F2129" s="24" t="str">
        <f>+TabIPW[[#This Row],[WK]]&amp;TabIPW[[#This Row],[PK]]&amp;TabIPW[[#This Row],[GK]]</f>
        <v>300707</v>
      </c>
      <c r="G2129" s="6" t="s">
        <v>2004</v>
      </c>
      <c r="H2129" s="34">
        <v>1.4630264000000001E-5</v>
      </c>
      <c r="I2129" s="35">
        <v>4632</v>
      </c>
      <c r="J2129" s="34">
        <v>1.1108699999999999E-5</v>
      </c>
      <c r="K2129" s="35">
        <v>2832</v>
      </c>
      <c r="L2129" s="34">
        <v>3.9687200000000002E-5</v>
      </c>
      <c r="M2129" s="35">
        <v>3594.43</v>
      </c>
      <c r="N2129" s="34">
        <v>3.9134700000000003E-5</v>
      </c>
      <c r="O2129" s="35">
        <v>30</v>
      </c>
      <c r="P2129" s="34">
        <v>3.5849600000000003E-5</v>
      </c>
      <c r="Q2129" s="35">
        <v>190</v>
      </c>
      <c r="R2129" s="34">
        <v>9.4128000000000007E-6</v>
      </c>
      <c r="S2129" s="35">
        <v>37</v>
      </c>
      <c r="T2129" s="34">
        <v>9.3829999999999998E-6</v>
      </c>
      <c r="U2129" s="35">
        <v>220</v>
      </c>
      <c r="V2129" s="34">
        <v>1.1575399999999999E-5</v>
      </c>
      <c r="W2129" s="35">
        <v>3594.43</v>
      </c>
    </row>
    <row r="2130" spans="1:23" ht="14.45" x14ac:dyDescent="0.3">
      <c r="A2130" s="6" t="s">
        <v>31</v>
      </c>
      <c r="B2130" s="6" t="s">
        <v>1164</v>
      </c>
      <c r="C2130" s="6" t="s">
        <v>51</v>
      </c>
      <c r="D2130" s="6" t="s">
        <v>75</v>
      </c>
      <c r="E2130" s="6" t="s">
        <v>40</v>
      </c>
      <c r="F2130" s="24" t="str">
        <f>+TabIPW[[#This Row],[WK]]&amp;TabIPW[[#This Row],[PK]]&amp;TabIPW[[#This Row],[GK]]</f>
        <v>300708</v>
      </c>
      <c r="G2130" s="6" t="s">
        <v>2005</v>
      </c>
      <c r="H2130" s="34">
        <v>3.3556120000000004E-5</v>
      </c>
      <c r="I2130" s="35">
        <v>10624</v>
      </c>
      <c r="J2130" s="34">
        <v>2.5167100000000002E-5</v>
      </c>
      <c r="K2130" s="35">
        <v>6416</v>
      </c>
      <c r="L2130" s="34">
        <v>9.1026999999999994E-5</v>
      </c>
      <c r="M2130" s="35">
        <v>8244.2199999999993</v>
      </c>
      <c r="N2130" s="34">
        <v>6.1311100000000003E-5</v>
      </c>
      <c r="O2130" s="35">
        <v>47</v>
      </c>
      <c r="P2130" s="34">
        <v>7.1887900000000007E-5</v>
      </c>
      <c r="Q2130" s="35">
        <v>381</v>
      </c>
      <c r="R2130" s="34">
        <v>2.9510500000000001E-5</v>
      </c>
      <c r="S2130" s="35">
        <v>116</v>
      </c>
      <c r="T2130" s="34">
        <v>3.3215900000000002E-5</v>
      </c>
      <c r="U2130" s="35">
        <v>778.8</v>
      </c>
      <c r="V2130" s="34">
        <v>2.6549500000000001E-5</v>
      </c>
      <c r="W2130" s="35">
        <v>8244.2199999999993</v>
      </c>
    </row>
    <row r="2131" spans="1:23" ht="14.45" x14ac:dyDescent="0.3">
      <c r="A2131" s="6" t="s">
        <v>31</v>
      </c>
      <c r="B2131" s="6" t="s">
        <v>1164</v>
      </c>
      <c r="C2131" s="6" t="s">
        <v>51</v>
      </c>
      <c r="D2131" s="6" t="s">
        <v>77</v>
      </c>
      <c r="E2131" s="6" t="s">
        <v>40</v>
      </c>
      <c r="F2131" s="24" t="str">
        <f>+TabIPW[[#This Row],[WK]]&amp;TabIPW[[#This Row],[PK]]&amp;TabIPW[[#This Row],[GK]]</f>
        <v>300709</v>
      </c>
      <c r="G2131" s="6" t="s">
        <v>2006</v>
      </c>
      <c r="H2131" s="34">
        <v>2.0912560000000001E-5</v>
      </c>
      <c r="I2131" s="35">
        <v>6621</v>
      </c>
      <c r="J2131" s="34">
        <v>1.6039300000000001E-5</v>
      </c>
      <c r="K2131" s="35">
        <v>4089</v>
      </c>
      <c r="L2131" s="34">
        <v>5.6729099999999999E-5</v>
      </c>
      <c r="M2131" s="35">
        <v>5137.8999999999996</v>
      </c>
      <c r="N2131" s="34">
        <v>3.9134700000000003E-5</v>
      </c>
      <c r="O2131" s="35">
        <v>30</v>
      </c>
      <c r="P2131" s="34">
        <v>5.1132799999999999E-5</v>
      </c>
      <c r="Q2131" s="35">
        <v>271</v>
      </c>
      <c r="R2131" s="34">
        <v>2.62033E-5</v>
      </c>
      <c r="S2131" s="35">
        <v>103</v>
      </c>
      <c r="T2131" s="34">
        <v>1.4739899999999999E-5</v>
      </c>
      <c r="U2131" s="35">
        <v>345.6</v>
      </c>
      <c r="V2131" s="34">
        <v>1.6546E-5</v>
      </c>
      <c r="W2131" s="35">
        <v>5137.8999999999996</v>
      </c>
    </row>
    <row r="2132" spans="1:23" ht="14.45" x14ac:dyDescent="0.3">
      <c r="A2132" s="6" t="s">
        <v>31</v>
      </c>
      <c r="B2132" s="6" t="s">
        <v>1164</v>
      </c>
      <c r="C2132" s="6" t="s">
        <v>51</v>
      </c>
      <c r="D2132" s="6" t="s">
        <v>90</v>
      </c>
      <c r="E2132" s="6" t="s">
        <v>36</v>
      </c>
      <c r="F2132" s="24" t="str">
        <f>+TabIPW[[#This Row],[WK]]&amp;TabIPW[[#This Row],[PK]]&amp;TabIPW[[#This Row],[GK]]</f>
        <v>300710</v>
      </c>
      <c r="G2132" s="6" t="s">
        <v>2007</v>
      </c>
      <c r="H2132" s="34">
        <v>2.3846824000000002E-5</v>
      </c>
      <c r="I2132" s="35">
        <v>7550</v>
      </c>
      <c r="J2132" s="34">
        <v>1.7984900000000001E-5</v>
      </c>
      <c r="K2132" s="35">
        <v>4585</v>
      </c>
      <c r="L2132" s="34">
        <v>6.4688800000000003E-5</v>
      </c>
      <c r="M2132" s="35">
        <v>5858.8</v>
      </c>
      <c r="N2132" s="34">
        <v>5.3484099999999998E-5</v>
      </c>
      <c r="O2132" s="35">
        <v>41</v>
      </c>
      <c r="P2132" s="34">
        <v>6.5472699999999994E-5</v>
      </c>
      <c r="Q2132" s="35">
        <v>347</v>
      </c>
      <c r="R2132" s="34">
        <v>3.9940900000000002E-5</v>
      </c>
      <c r="S2132" s="35">
        <v>157</v>
      </c>
      <c r="T2132" s="34">
        <v>1.7942900000000001E-5</v>
      </c>
      <c r="U2132" s="35">
        <v>420.7</v>
      </c>
      <c r="V2132" s="34">
        <v>1.8867599999999999E-5</v>
      </c>
      <c r="W2132" s="35">
        <v>5858.8</v>
      </c>
    </row>
    <row r="2133" spans="1:23" ht="14.45" x14ac:dyDescent="0.3">
      <c r="A2133" s="6" t="s">
        <v>31</v>
      </c>
      <c r="B2133" s="6" t="s">
        <v>1164</v>
      </c>
      <c r="C2133" s="6" t="s">
        <v>51</v>
      </c>
      <c r="D2133" s="6" t="s">
        <v>92</v>
      </c>
      <c r="E2133" s="6" t="s">
        <v>36</v>
      </c>
      <c r="F2133" s="24" t="str">
        <f>+TabIPW[[#This Row],[WK]]&amp;TabIPW[[#This Row],[PK]]&amp;TabIPW[[#This Row],[GK]]</f>
        <v>300711</v>
      </c>
      <c r="G2133" s="6" t="s">
        <v>2008</v>
      </c>
      <c r="H2133" s="34">
        <v>3.0366016000000001E-5</v>
      </c>
      <c r="I2133" s="35">
        <v>9614</v>
      </c>
      <c r="J2133" s="34">
        <v>2.2966600000000001E-5</v>
      </c>
      <c r="K2133" s="35">
        <v>5855</v>
      </c>
      <c r="L2133" s="34">
        <v>8.2373200000000006E-5</v>
      </c>
      <c r="M2133" s="35">
        <v>7460.46</v>
      </c>
      <c r="N2133" s="34">
        <v>7.3051499999999997E-5</v>
      </c>
      <c r="O2133" s="35">
        <v>56</v>
      </c>
      <c r="P2133" s="34">
        <v>7.9435099999999994E-5</v>
      </c>
      <c r="Q2133" s="35">
        <v>421</v>
      </c>
      <c r="R2133" s="34">
        <v>1.8571199999999999E-5</v>
      </c>
      <c r="S2133" s="35">
        <v>73</v>
      </c>
      <c r="T2133" s="34">
        <v>2.8051E-5</v>
      </c>
      <c r="U2133" s="35">
        <v>657.69999999999993</v>
      </c>
      <c r="V2133" s="34">
        <v>2.4025499999999999E-5</v>
      </c>
      <c r="W2133" s="35">
        <v>7460.46</v>
      </c>
    </row>
    <row r="2134" spans="1:23" ht="14.45" x14ac:dyDescent="0.3">
      <c r="A2134" s="6" t="s">
        <v>31</v>
      </c>
      <c r="B2134" s="6" t="s">
        <v>1164</v>
      </c>
      <c r="C2134" s="6" t="s">
        <v>75</v>
      </c>
      <c r="D2134" s="6" t="s">
        <v>33</v>
      </c>
      <c r="E2134" s="6" t="s">
        <v>36</v>
      </c>
      <c r="F2134" s="24" t="str">
        <f>+TabIPW[[#This Row],[WK]]&amp;TabIPW[[#This Row],[PK]]&amp;TabIPW[[#This Row],[GK]]</f>
        <v>300801</v>
      </c>
      <c r="G2134" s="6" t="s">
        <v>474</v>
      </c>
      <c r="H2134" s="34">
        <v>2.6092536E-5</v>
      </c>
      <c r="I2134" s="35">
        <v>8261</v>
      </c>
      <c r="J2134" s="34">
        <v>2.01227E-5</v>
      </c>
      <c r="K2134" s="35">
        <v>5130</v>
      </c>
      <c r="L2134" s="34">
        <v>6.3757399999999994E-5</v>
      </c>
      <c r="M2134" s="35">
        <v>5774.44</v>
      </c>
      <c r="N2134" s="34">
        <v>1.069683E-4</v>
      </c>
      <c r="O2134" s="35">
        <v>82</v>
      </c>
      <c r="P2134" s="34">
        <v>7.5850200000000001E-5</v>
      </c>
      <c r="Q2134" s="35">
        <v>402</v>
      </c>
      <c r="R2134" s="34">
        <v>2.1115200000000001E-5</v>
      </c>
      <c r="S2134" s="35">
        <v>83</v>
      </c>
      <c r="T2134" s="34">
        <v>2.76202E-5</v>
      </c>
      <c r="U2134" s="35">
        <v>647.6</v>
      </c>
      <c r="V2134" s="34">
        <v>1.8595899999999999E-5</v>
      </c>
      <c r="W2134" s="35">
        <v>5774.44</v>
      </c>
    </row>
    <row r="2135" spans="1:23" ht="14.45" x14ac:dyDescent="0.3">
      <c r="A2135" s="6" t="s">
        <v>31</v>
      </c>
      <c r="B2135" s="6" t="s">
        <v>1164</v>
      </c>
      <c r="C2135" s="6" t="s">
        <v>75</v>
      </c>
      <c r="D2135" s="6" t="s">
        <v>32</v>
      </c>
      <c r="E2135" s="6" t="s">
        <v>36</v>
      </c>
      <c r="F2135" s="24" t="str">
        <f>+TabIPW[[#This Row],[WK]]&amp;TabIPW[[#This Row],[PK]]&amp;TabIPW[[#This Row],[GK]]</f>
        <v>300802</v>
      </c>
      <c r="G2135" s="6" t="s">
        <v>2009</v>
      </c>
      <c r="H2135" s="34">
        <v>1.9263816000000001E-5</v>
      </c>
      <c r="I2135" s="35">
        <v>6099</v>
      </c>
      <c r="J2135" s="34">
        <v>1.4521299999999999E-5</v>
      </c>
      <c r="K2135" s="35">
        <v>3702</v>
      </c>
      <c r="L2135" s="34">
        <v>4.7071299999999998E-5</v>
      </c>
      <c r="M2135" s="35">
        <v>4263.2</v>
      </c>
      <c r="N2135" s="34">
        <v>3.7830300000000003E-5</v>
      </c>
      <c r="O2135" s="35">
        <v>29</v>
      </c>
      <c r="P2135" s="34">
        <v>4.4151599999999999E-5</v>
      </c>
      <c r="Q2135" s="35">
        <v>234</v>
      </c>
      <c r="R2135" s="34">
        <v>1.7808E-5</v>
      </c>
      <c r="S2135" s="35">
        <v>70</v>
      </c>
      <c r="T2135" s="34">
        <v>1.9269299999999999E-5</v>
      </c>
      <c r="U2135" s="35">
        <v>451.8</v>
      </c>
      <c r="V2135" s="34">
        <v>1.37291E-5</v>
      </c>
      <c r="W2135" s="35">
        <v>4263.2</v>
      </c>
    </row>
    <row r="2136" spans="1:23" ht="14.45" x14ac:dyDescent="0.3">
      <c r="A2136" s="6" t="s">
        <v>31</v>
      </c>
      <c r="B2136" s="6" t="s">
        <v>1164</v>
      </c>
      <c r="C2136" s="6" t="s">
        <v>75</v>
      </c>
      <c r="D2136" s="6" t="s">
        <v>37</v>
      </c>
      <c r="E2136" s="6" t="s">
        <v>40</v>
      </c>
      <c r="F2136" s="24" t="str">
        <f>+TabIPW[[#This Row],[WK]]&amp;TabIPW[[#This Row],[PK]]&amp;TabIPW[[#This Row],[GK]]</f>
        <v>300803</v>
      </c>
      <c r="G2136" s="6" t="s">
        <v>2010</v>
      </c>
      <c r="H2136" s="34">
        <v>7.6180344E-5</v>
      </c>
      <c r="I2136" s="35">
        <v>24119</v>
      </c>
      <c r="J2136" s="34">
        <v>5.7414499999999997E-5</v>
      </c>
      <c r="K2136" s="35">
        <v>14637</v>
      </c>
      <c r="L2136" s="34">
        <v>1.8614740000000001E-4</v>
      </c>
      <c r="M2136" s="35">
        <v>16859.18</v>
      </c>
      <c r="N2136" s="34">
        <v>1.4218950000000001E-4</v>
      </c>
      <c r="O2136" s="35">
        <v>109</v>
      </c>
      <c r="P2136" s="34">
        <v>2.1151260000000001E-4</v>
      </c>
      <c r="Q2136" s="35">
        <v>1121</v>
      </c>
      <c r="R2136" s="34">
        <v>1.691764E-4</v>
      </c>
      <c r="S2136" s="35">
        <v>665</v>
      </c>
      <c r="T2136" s="34">
        <v>9.0499200000000003E-5</v>
      </c>
      <c r="U2136" s="35">
        <v>2121.9</v>
      </c>
      <c r="V2136" s="34">
        <v>5.4292999999999997E-5</v>
      </c>
      <c r="W2136" s="35">
        <v>16859.18</v>
      </c>
    </row>
    <row r="2137" spans="1:23" ht="14.45" x14ac:dyDescent="0.3">
      <c r="A2137" s="6" t="s">
        <v>31</v>
      </c>
      <c r="B2137" s="6" t="s">
        <v>1164</v>
      </c>
      <c r="C2137" s="6" t="s">
        <v>75</v>
      </c>
      <c r="D2137" s="6" t="s">
        <v>39</v>
      </c>
      <c r="E2137" s="6" t="s">
        <v>36</v>
      </c>
      <c r="F2137" s="24" t="str">
        <f>+TabIPW[[#This Row],[WK]]&amp;TabIPW[[#This Row],[PK]]&amp;TabIPW[[#This Row],[GK]]</f>
        <v>300804</v>
      </c>
      <c r="G2137" s="6" t="s">
        <v>2011</v>
      </c>
      <c r="H2137" s="34">
        <v>1.6294808E-5</v>
      </c>
      <c r="I2137" s="35">
        <v>5159</v>
      </c>
      <c r="J2137" s="34">
        <v>1.2587499999999999E-5</v>
      </c>
      <c r="K2137" s="35">
        <v>3209</v>
      </c>
      <c r="L2137" s="34">
        <v>3.9816500000000001E-5</v>
      </c>
      <c r="M2137" s="35">
        <v>3606.14</v>
      </c>
      <c r="N2137" s="34">
        <v>4.1743699999999998E-5</v>
      </c>
      <c r="O2137" s="35">
        <v>32</v>
      </c>
      <c r="P2137" s="34">
        <v>5.0000699999999997E-5</v>
      </c>
      <c r="Q2137" s="35">
        <v>265</v>
      </c>
      <c r="R2137" s="34">
        <v>1.34832E-5</v>
      </c>
      <c r="S2137" s="35">
        <v>53</v>
      </c>
      <c r="T2137" s="34">
        <v>1.77339E-5</v>
      </c>
      <c r="U2137" s="35">
        <v>415.8</v>
      </c>
      <c r="V2137" s="34">
        <v>1.1613100000000001E-5</v>
      </c>
      <c r="W2137" s="35">
        <v>3606.14</v>
      </c>
    </row>
    <row r="2138" spans="1:23" ht="14.45" x14ac:dyDescent="0.3">
      <c r="A2138" s="6" t="s">
        <v>31</v>
      </c>
      <c r="B2138" s="6" t="s">
        <v>1164</v>
      </c>
      <c r="C2138" s="6" t="s">
        <v>75</v>
      </c>
      <c r="D2138" s="6" t="s">
        <v>42</v>
      </c>
      <c r="E2138" s="6" t="s">
        <v>36</v>
      </c>
      <c r="F2138" s="24" t="str">
        <f>+TabIPW[[#This Row],[WK]]&amp;TabIPW[[#This Row],[PK]]&amp;TabIPW[[#This Row],[GK]]</f>
        <v>300805</v>
      </c>
      <c r="G2138" s="6" t="s">
        <v>2012</v>
      </c>
      <c r="H2138" s="34">
        <v>1.1885511999999999E-5</v>
      </c>
      <c r="I2138" s="35">
        <v>3763</v>
      </c>
      <c r="J2138" s="34">
        <v>9.3749000000000007E-6</v>
      </c>
      <c r="K2138" s="35">
        <v>2390</v>
      </c>
      <c r="L2138" s="34">
        <v>2.9042400000000002E-5</v>
      </c>
      <c r="M2138" s="35">
        <v>2630.34</v>
      </c>
      <c r="N2138" s="34">
        <v>2.0871899999999999E-5</v>
      </c>
      <c r="O2138" s="35">
        <v>16</v>
      </c>
      <c r="P2138" s="34">
        <v>2.8679699999999999E-5</v>
      </c>
      <c r="Q2138" s="35">
        <v>152</v>
      </c>
      <c r="R2138" s="34">
        <v>8.6495999999999993E-6</v>
      </c>
      <c r="S2138" s="35">
        <v>34</v>
      </c>
      <c r="T2138" s="34">
        <v>1.12852E-5</v>
      </c>
      <c r="U2138" s="35">
        <v>264.60000000000002</v>
      </c>
      <c r="V2138" s="34">
        <v>8.4707000000000001E-6</v>
      </c>
      <c r="W2138" s="35">
        <v>2630.34</v>
      </c>
    </row>
    <row r="2139" spans="1:23" ht="14.45" x14ac:dyDescent="0.3">
      <c r="A2139" s="6" t="s">
        <v>31</v>
      </c>
      <c r="B2139" s="6" t="s">
        <v>1164</v>
      </c>
      <c r="C2139" s="6" t="s">
        <v>75</v>
      </c>
      <c r="D2139" s="6" t="s">
        <v>44</v>
      </c>
      <c r="E2139" s="6" t="s">
        <v>36</v>
      </c>
      <c r="F2139" s="24" t="str">
        <f>+TabIPW[[#This Row],[WK]]&amp;TabIPW[[#This Row],[PK]]&amp;TabIPW[[#This Row],[GK]]</f>
        <v>300806</v>
      </c>
      <c r="G2139" s="6" t="s">
        <v>2013</v>
      </c>
      <c r="H2139" s="34">
        <v>1.135804E-5</v>
      </c>
      <c r="I2139" s="35">
        <v>3596</v>
      </c>
      <c r="J2139" s="34">
        <v>8.7394999999999999E-6</v>
      </c>
      <c r="K2139" s="35">
        <v>2228</v>
      </c>
      <c r="L2139" s="34">
        <v>2.7753400000000001E-5</v>
      </c>
      <c r="M2139" s="35">
        <v>2513.6</v>
      </c>
      <c r="N2139" s="34">
        <v>2.86988E-5</v>
      </c>
      <c r="O2139" s="35">
        <v>22</v>
      </c>
      <c r="P2139" s="34">
        <v>2.39626E-5</v>
      </c>
      <c r="Q2139" s="35">
        <v>127</v>
      </c>
      <c r="R2139" s="34">
        <v>1.34832E-5</v>
      </c>
      <c r="S2139" s="35">
        <v>53</v>
      </c>
      <c r="T2139" s="34">
        <v>8.7859E-6</v>
      </c>
      <c r="U2139" s="35">
        <v>206</v>
      </c>
      <c r="V2139" s="34">
        <v>8.0948000000000008E-6</v>
      </c>
      <c r="W2139" s="35">
        <v>2513.6</v>
      </c>
    </row>
    <row r="2140" spans="1:23" ht="14.45" x14ac:dyDescent="0.3">
      <c r="A2140" s="6" t="s">
        <v>31</v>
      </c>
      <c r="B2140" s="6" t="s">
        <v>1164</v>
      </c>
      <c r="C2140" s="6" t="s">
        <v>75</v>
      </c>
      <c r="D2140" s="6" t="s">
        <v>51</v>
      </c>
      <c r="E2140" s="6" t="s">
        <v>36</v>
      </c>
      <c r="F2140" s="24" t="str">
        <f>+TabIPW[[#This Row],[WK]]&amp;TabIPW[[#This Row],[PK]]&amp;TabIPW[[#This Row],[GK]]</f>
        <v>300807</v>
      </c>
      <c r="G2140" s="6" t="s">
        <v>2014</v>
      </c>
      <c r="H2140" s="34">
        <v>1.5562031999999999E-5</v>
      </c>
      <c r="I2140" s="35">
        <v>4927</v>
      </c>
      <c r="J2140" s="34">
        <v>1.1712800000000001E-5</v>
      </c>
      <c r="K2140" s="35">
        <v>2986</v>
      </c>
      <c r="L2140" s="34">
        <v>3.8025899999999998E-5</v>
      </c>
      <c r="M2140" s="35">
        <v>3443.97</v>
      </c>
      <c r="N2140" s="34">
        <v>2.86988E-5</v>
      </c>
      <c r="O2140" s="35">
        <v>22</v>
      </c>
      <c r="P2140" s="34">
        <v>3.43401E-5</v>
      </c>
      <c r="Q2140" s="35">
        <v>182</v>
      </c>
      <c r="R2140" s="34">
        <v>2.9256099999999999E-5</v>
      </c>
      <c r="S2140" s="35">
        <v>115</v>
      </c>
      <c r="T2140" s="34">
        <v>1.3776E-5</v>
      </c>
      <c r="U2140" s="35">
        <v>323</v>
      </c>
      <c r="V2140" s="34">
        <v>1.1090900000000001E-5</v>
      </c>
      <c r="W2140" s="35">
        <v>3443.97</v>
      </c>
    </row>
    <row r="2141" spans="1:23" ht="14.45" x14ac:dyDescent="0.3">
      <c r="A2141" s="6" t="s">
        <v>31</v>
      </c>
      <c r="B2141" s="6" t="s">
        <v>1164</v>
      </c>
      <c r="C2141" s="6" t="s">
        <v>77</v>
      </c>
      <c r="D2141" s="6" t="s">
        <v>33</v>
      </c>
      <c r="E2141" s="6" t="s">
        <v>34</v>
      </c>
      <c r="F2141" s="24" t="str">
        <f>+TabIPW[[#This Row],[WK]]&amp;TabIPW[[#This Row],[PK]]&amp;TabIPW[[#This Row],[GK]]</f>
        <v>300901</v>
      </c>
      <c r="G2141" s="6" t="s">
        <v>2015</v>
      </c>
      <c r="H2141" s="34">
        <v>6.1328983999999991E-5</v>
      </c>
      <c r="I2141" s="35">
        <v>19417</v>
      </c>
      <c r="J2141" s="34">
        <v>4.4356300000000001E-5</v>
      </c>
      <c r="K2141" s="35">
        <v>11308</v>
      </c>
      <c r="L2141" s="34">
        <v>1.9102069999999999E-4</v>
      </c>
      <c r="M2141" s="35">
        <v>17300.55</v>
      </c>
      <c r="N2141" s="34">
        <v>1.5523450000000001E-4</v>
      </c>
      <c r="O2141" s="35">
        <v>119</v>
      </c>
      <c r="P2141" s="34">
        <v>1.6471939999999999E-4</v>
      </c>
      <c r="Q2141" s="35">
        <v>873</v>
      </c>
      <c r="R2141" s="34">
        <v>8.0390599999999996E-5</v>
      </c>
      <c r="S2141" s="35">
        <v>316</v>
      </c>
      <c r="T2141" s="34">
        <v>6.6913699999999996E-5</v>
      </c>
      <c r="U2141" s="35">
        <v>1568.9</v>
      </c>
      <c r="V2141" s="34">
        <v>5.5714400000000003E-5</v>
      </c>
      <c r="W2141" s="35">
        <v>17300.55</v>
      </c>
    </row>
    <row r="2142" spans="1:23" ht="14.45" x14ac:dyDescent="0.3">
      <c r="A2142" s="6" t="s">
        <v>31</v>
      </c>
      <c r="B2142" s="6" t="s">
        <v>1164</v>
      </c>
      <c r="C2142" s="6" t="s">
        <v>77</v>
      </c>
      <c r="D2142" s="6" t="s">
        <v>32</v>
      </c>
      <c r="E2142" s="6" t="s">
        <v>36</v>
      </c>
      <c r="F2142" s="24" t="str">
        <f>+TabIPW[[#This Row],[WK]]&amp;TabIPW[[#This Row],[PK]]&amp;TabIPW[[#This Row],[GK]]</f>
        <v>300902</v>
      </c>
      <c r="G2142" s="6" t="s">
        <v>2016</v>
      </c>
      <c r="H2142" s="34">
        <v>2.3218280000000003E-5</v>
      </c>
      <c r="I2142" s="35">
        <v>7351</v>
      </c>
      <c r="J2142" s="34">
        <v>1.8059499999999999E-5</v>
      </c>
      <c r="K2142" s="35">
        <v>4604</v>
      </c>
      <c r="L2142" s="34">
        <v>7.23177E-5</v>
      </c>
      <c r="M2142" s="35">
        <v>6549.74</v>
      </c>
      <c r="N2142" s="34">
        <v>4.43527E-5</v>
      </c>
      <c r="O2142" s="35">
        <v>34</v>
      </c>
      <c r="P2142" s="34">
        <v>4.6415799999999997E-5</v>
      </c>
      <c r="Q2142" s="35">
        <v>246</v>
      </c>
      <c r="R2142" s="34">
        <v>3.7651300000000003E-5</v>
      </c>
      <c r="S2142" s="35">
        <v>148</v>
      </c>
      <c r="T2142" s="34">
        <v>1.6416E-5</v>
      </c>
      <c r="U2142" s="35">
        <v>384.90000000000003</v>
      </c>
      <c r="V2142" s="34">
        <v>2.1092699999999999E-5</v>
      </c>
      <c r="W2142" s="35">
        <v>6549.74</v>
      </c>
    </row>
    <row r="2143" spans="1:23" ht="14.45" x14ac:dyDescent="0.3">
      <c r="A2143" s="6" t="s">
        <v>31</v>
      </c>
      <c r="B2143" s="6" t="s">
        <v>1164</v>
      </c>
      <c r="C2143" s="6" t="s">
        <v>77</v>
      </c>
      <c r="D2143" s="6" t="s">
        <v>37</v>
      </c>
      <c r="E2143" s="6" t="s">
        <v>36</v>
      </c>
      <c r="F2143" s="24" t="str">
        <f>+TabIPW[[#This Row],[WK]]&amp;TabIPW[[#This Row],[PK]]&amp;TabIPW[[#This Row],[GK]]</f>
        <v>300903</v>
      </c>
      <c r="G2143" s="6" t="s">
        <v>2017</v>
      </c>
      <c r="H2143" s="34">
        <v>8.8406960000000006E-6</v>
      </c>
      <c r="I2143" s="35">
        <v>2799</v>
      </c>
      <c r="J2143" s="34">
        <v>6.7742999999999997E-6</v>
      </c>
      <c r="K2143" s="35">
        <v>1727</v>
      </c>
      <c r="L2143" s="34">
        <v>2.7535999999999999E-5</v>
      </c>
      <c r="M2143" s="35">
        <v>2493.91</v>
      </c>
      <c r="N2143" s="34">
        <v>2.21763E-5</v>
      </c>
      <c r="O2143" s="35">
        <v>17</v>
      </c>
      <c r="P2143" s="34">
        <v>1.8113499999999999E-5</v>
      </c>
      <c r="Q2143" s="35">
        <v>96</v>
      </c>
      <c r="R2143" s="34">
        <v>8.3952000000000005E-6</v>
      </c>
      <c r="S2143" s="35">
        <v>33</v>
      </c>
      <c r="T2143" s="34">
        <v>8.0438000000000008E-6</v>
      </c>
      <c r="U2143" s="35">
        <v>188.6</v>
      </c>
      <c r="V2143" s="34">
        <v>8.0313000000000005E-6</v>
      </c>
      <c r="W2143" s="35">
        <v>2493.91</v>
      </c>
    </row>
    <row r="2144" spans="1:23" ht="14.45" x14ac:dyDescent="0.3">
      <c r="A2144" s="6" t="s">
        <v>31</v>
      </c>
      <c r="B2144" s="6" t="s">
        <v>1164</v>
      </c>
      <c r="C2144" s="6" t="s">
        <v>77</v>
      </c>
      <c r="D2144" s="6" t="s">
        <v>39</v>
      </c>
      <c r="E2144" s="6" t="s">
        <v>40</v>
      </c>
      <c r="F2144" s="24" t="str">
        <f>+TabIPW[[#This Row],[WK]]&amp;TabIPW[[#This Row],[PK]]&amp;TabIPW[[#This Row],[GK]]</f>
        <v>300904</v>
      </c>
      <c r="G2144" s="6" t="s">
        <v>544</v>
      </c>
      <c r="H2144" s="34">
        <v>1.8098320000000001E-5</v>
      </c>
      <c r="I2144" s="35">
        <v>5730</v>
      </c>
      <c r="J2144" s="34">
        <v>1.3305299999999999E-5</v>
      </c>
      <c r="K2144" s="35">
        <v>3392</v>
      </c>
      <c r="L2144" s="34">
        <v>5.6370599999999999E-5</v>
      </c>
      <c r="M2144" s="35">
        <v>5105.43</v>
      </c>
      <c r="N2144" s="34">
        <v>3.39168E-5</v>
      </c>
      <c r="O2144" s="35">
        <v>26</v>
      </c>
      <c r="P2144" s="34">
        <v>3.1132500000000001E-5</v>
      </c>
      <c r="Q2144" s="35">
        <v>165</v>
      </c>
      <c r="R2144" s="34">
        <v>2.7475300000000001E-5</v>
      </c>
      <c r="S2144" s="35">
        <v>108</v>
      </c>
      <c r="T2144" s="34">
        <v>1.2321600000000001E-5</v>
      </c>
      <c r="U2144" s="35">
        <v>288.89999999999998</v>
      </c>
      <c r="V2144" s="34">
        <v>1.6441400000000002E-5</v>
      </c>
      <c r="W2144" s="35">
        <v>5105.43</v>
      </c>
    </row>
    <row r="2145" spans="1:23" ht="14.45" x14ac:dyDescent="0.3">
      <c r="A2145" s="6" t="s">
        <v>31</v>
      </c>
      <c r="B2145" s="6" t="s">
        <v>1164</v>
      </c>
      <c r="C2145" s="6" t="s">
        <v>77</v>
      </c>
      <c r="D2145" s="6" t="s">
        <v>42</v>
      </c>
      <c r="E2145" s="6" t="s">
        <v>36</v>
      </c>
      <c r="F2145" s="24" t="str">
        <f>+TabIPW[[#This Row],[WK]]&amp;TabIPW[[#This Row],[PK]]&amp;TabIPW[[#This Row],[GK]]</f>
        <v>300905</v>
      </c>
      <c r="G2145" s="6" t="s">
        <v>2018</v>
      </c>
      <c r="H2145" s="34">
        <v>1.6898079999999999E-5</v>
      </c>
      <c r="I2145" s="35">
        <v>5350</v>
      </c>
      <c r="J2145" s="34">
        <v>1.2917E-5</v>
      </c>
      <c r="K2145" s="35">
        <v>3293</v>
      </c>
      <c r="L2145" s="34">
        <v>5.2632300000000001E-5</v>
      </c>
      <c r="M2145" s="35">
        <v>4766.8500000000004</v>
      </c>
      <c r="N2145" s="34">
        <v>4.0439199999999997E-5</v>
      </c>
      <c r="O2145" s="35">
        <v>31</v>
      </c>
      <c r="P2145" s="34">
        <v>3.4906200000000001E-5</v>
      </c>
      <c r="Q2145" s="35">
        <v>185</v>
      </c>
      <c r="R2145" s="34">
        <v>2.18784E-5</v>
      </c>
      <c r="S2145" s="35">
        <v>86</v>
      </c>
      <c r="T2145" s="34">
        <v>1.1494200000000001E-5</v>
      </c>
      <c r="U2145" s="35">
        <v>269.5</v>
      </c>
      <c r="V2145" s="34">
        <v>1.5351099999999999E-5</v>
      </c>
      <c r="W2145" s="35">
        <v>4766.8500000000004</v>
      </c>
    </row>
    <row r="2146" spans="1:23" ht="14.45" x14ac:dyDescent="0.3">
      <c r="A2146" s="6" t="s">
        <v>31</v>
      </c>
      <c r="B2146" s="6" t="s">
        <v>1164</v>
      </c>
      <c r="C2146" s="6" t="s">
        <v>77</v>
      </c>
      <c r="D2146" s="6" t="s">
        <v>44</v>
      </c>
      <c r="E2146" s="6" t="s">
        <v>40</v>
      </c>
      <c r="F2146" s="24" t="str">
        <f>+TabIPW[[#This Row],[WK]]&amp;TabIPW[[#This Row],[PK]]&amp;TabIPW[[#This Row],[GK]]</f>
        <v>300906</v>
      </c>
      <c r="G2146" s="6" t="s">
        <v>537</v>
      </c>
      <c r="H2146" s="34">
        <v>3.7333712000000004E-5</v>
      </c>
      <c r="I2146" s="35">
        <v>11820</v>
      </c>
      <c r="J2146" s="34">
        <v>2.79012E-5</v>
      </c>
      <c r="K2146" s="35">
        <v>7113</v>
      </c>
      <c r="L2146" s="34">
        <v>1.162829E-4</v>
      </c>
      <c r="M2146" s="35">
        <v>10531.62</v>
      </c>
      <c r="N2146" s="34">
        <v>8.7400900000000005E-5</v>
      </c>
      <c r="O2146" s="35">
        <v>67</v>
      </c>
      <c r="P2146" s="34">
        <v>7.1887900000000007E-5</v>
      </c>
      <c r="Q2146" s="35">
        <v>381</v>
      </c>
      <c r="R2146" s="34">
        <v>4.68097E-5</v>
      </c>
      <c r="S2146" s="35">
        <v>184</v>
      </c>
      <c r="T2146" s="34">
        <v>2.79614E-5</v>
      </c>
      <c r="U2146" s="35">
        <v>655.6</v>
      </c>
      <c r="V2146" s="34">
        <v>3.3915799999999998E-5</v>
      </c>
      <c r="W2146" s="35">
        <v>10531.62</v>
      </c>
    </row>
    <row r="2147" spans="1:23" ht="14.45" x14ac:dyDescent="0.3">
      <c r="A2147" s="6" t="s">
        <v>31</v>
      </c>
      <c r="B2147" s="6" t="s">
        <v>1164</v>
      </c>
      <c r="C2147" s="6" t="s">
        <v>77</v>
      </c>
      <c r="D2147" s="6" t="s">
        <v>51</v>
      </c>
      <c r="E2147" s="6" t="s">
        <v>36</v>
      </c>
      <c r="F2147" s="24" t="str">
        <f>+TabIPW[[#This Row],[WK]]&amp;TabIPW[[#This Row],[PK]]&amp;TabIPW[[#This Row],[GK]]</f>
        <v>300907</v>
      </c>
      <c r="G2147" s="6" t="s">
        <v>2015</v>
      </c>
      <c r="H2147" s="34">
        <v>2.5236576000000003E-5</v>
      </c>
      <c r="I2147" s="35">
        <v>7990</v>
      </c>
      <c r="J2147" s="34">
        <v>1.8941999999999999E-5</v>
      </c>
      <c r="K2147" s="35">
        <v>4829</v>
      </c>
      <c r="L2147" s="34">
        <v>7.8604100000000002E-5</v>
      </c>
      <c r="M2147" s="35">
        <v>7119.09</v>
      </c>
      <c r="N2147" s="34">
        <v>5.60931E-5</v>
      </c>
      <c r="O2147" s="35">
        <v>43</v>
      </c>
      <c r="P2147" s="34">
        <v>4.6793099999999998E-5</v>
      </c>
      <c r="Q2147" s="35">
        <v>248</v>
      </c>
      <c r="R2147" s="34">
        <v>2.3913700000000001E-5</v>
      </c>
      <c r="S2147" s="35">
        <v>94</v>
      </c>
      <c r="T2147" s="34">
        <v>2.3820099999999999E-5</v>
      </c>
      <c r="U2147" s="35">
        <v>558.5</v>
      </c>
      <c r="V2147" s="34">
        <v>2.2926200000000001E-5</v>
      </c>
      <c r="W2147" s="35">
        <v>7119.09</v>
      </c>
    </row>
    <row r="2148" spans="1:23" ht="14.45" x14ac:dyDescent="0.3">
      <c r="A2148" s="6" t="s">
        <v>31</v>
      </c>
      <c r="B2148" s="6" t="s">
        <v>1164</v>
      </c>
      <c r="C2148" s="6" t="s">
        <v>77</v>
      </c>
      <c r="D2148" s="6" t="s">
        <v>75</v>
      </c>
      <c r="E2148" s="6" t="s">
        <v>36</v>
      </c>
      <c r="F2148" s="24" t="str">
        <f>+TabIPW[[#This Row],[WK]]&amp;TabIPW[[#This Row],[PK]]&amp;TabIPW[[#This Row],[GK]]</f>
        <v>300908</v>
      </c>
      <c r="G2148" s="6" t="s">
        <v>2019</v>
      </c>
      <c r="H2148" s="34">
        <v>2.1392656000000002E-5</v>
      </c>
      <c r="I2148" s="35">
        <v>6773</v>
      </c>
      <c r="J2148" s="34">
        <v>1.5992299999999999E-5</v>
      </c>
      <c r="K2148" s="35">
        <v>4077</v>
      </c>
      <c r="L2148" s="34">
        <v>6.6631399999999994E-5</v>
      </c>
      <c r="M2148" s="35">
        <v>6034.74</v>
      </c>
      <c r="N2148" s="34">
        <v>5.3484099999999998E-5</v>
      </c>
      <c r="O2148" s="35">
        <v>41</v>
      </c>
      <c r="P2148" s="34">
        <v>3.6415599999999997E-5</v>
      </c>
      <c r="Q2148" s="35">
        <v>193</v>
      </c>
      <c r="R2148" s="34">
        <v>3.25633E-5</v>
      </c>
      <c r="S2148" s="35">
        <v>128</v>
      </c>
      <c r="T2148" s="34">
        <v>1.5409499999999999E-5</v>
      </c>
      <c r="U2148" s="35">
        <v>361.3</v>
      </c>
      <c r="V2148" s="34">
        <v>1.9434200000000001E-5</v>
      </c>
      <c r="W2148" s="35">
        <v>6034.74</v>
      </c>
    </row>
    <row r="2149" spans="1:23" ht="14.45" x14ac:dyDescent="0.3">
      <c r="A2149" s="6" t="s">
        <v>31</v>
      </c>
      <c r="B2149" s="6" t="s">
        <v>1164</v>
      </c>
      <c r="C2149" s="6" t="s">
        <v>77</v>
      </c>
      <c r="D2149" s="6" t="s">
        <v>77</v>
      </c>
      <c r="E2149" s="6" t="s">
        <v>36</v>
      </c>
      <c r="F2149" s="24" t="str">
        <f>+TabIPW[[#This Row],[WK]]&amp;TabIPW[[#This Row],[PK]]&amp;TabIPW[[#This Row],[GK]]</f>
        <v>300909</v>
      </c>
      <c r="G2149" s="6" t="s">
        <v>2020</v>
      </c>
      <c r="H2149" s="34">
        <v>1.3035216000000001E-5</v>
      </c>
      <c r="I2149" s="35">
        <v>4127</v>
      </c>
      <c r="J2149" s="34">
        <v>9.8142E-6</v>
      </c>
      <c r="K2149" s="35">
        <v>2502</v>
      </c>
      <c r="L2149" s="34">
        <v>4.0600699999999999E-5</v>
      </c>
      <c r="M2149" s="35">
        <v>3677.16</v>
      </c>
      <c r="N2149" s="34">
        <v>3.1307799999999999E-5</v>
      </c>
      <c r="O2149" s="35">
        <v>24</v>
      </c>
      <c r="P2149" s="34">
        <v>2.6604199999999998E-5</v>
      </c>
      <c r="Q2149" s="35">
        <v>141</v>
      </c>
      <c r="R2149" s="34">
        <v>1.5264000000000002E-5</v>
      </c>
      <c r="S2149" s="35">
        <v>60</v>
      </c>
      <c r="T2149" s="34">
        <v>1.2027299999999999E-5</v>
      </c>
      <c r="U2149" s="35">
        <v>282</v>
      </c>
      <c r="V2149" s="34">
        <v>1.1841899999999999E-5</v>
      </c>
      <c r="W2149" s="35">
        <v>3677.16</v>
      </c>
    </row>
    <row r="2150" spans="1:23" ht="14.45" x14ac:dyDescent="0.3">
      <c r="A2150" s="6" t="s">
        <v>31</v>
      </c>
      <c r="B2150" s="6" t="s">
        <v>1164</v>
      </c>
      <c r="C2150" s="6" t="s">
        <v>77</v>
      </c>
      <c r="D2150" s="6" t="s">
        <v>90</v>
      </c>
      <c r="E2150" s="6" t="s">
        <v>36</v>
      </c>
      <c r="F2150" s="24" t="str">
        <f>+TabIPW[[#This Row],[WK]]&amp;TabIPW[[#This Row],[PK]]&amp;TabIPW[[#This Row],[GK]]</f>
        <v>300910</v>
      </c>
      <c r="G2150" s="6" t="s">
        <v>2021</v>
      </c>
      <c r="H2150" s="34">
        <v>1.9863936000000003E-5</v>
      </c>
      <c r="I2150" s="35">
        <v>6289</v>
      </c>
      <c r="J2150" s="34">
        <v>1.5172500000000001E-5</v>
      </c>
      <c r="K2150" s="35">
        <v>3868</v>
      </c>
      <c r="L2150" s="34">
        <v>6.1870000000000002E-5</v>
      </c>
      <c r="M2150" s="35">
        <v>5603.5</v>
      </c>
      <c r="N2150" s="34">
        <v>5.4788599999999999E-5</v>
      </c>
      <c r="O2150" s="35">
        <v>42</v>
      </c>
      <c r="P2150" s="34">
        <v>3.8679800000000002E-5</v>
      </c>
      <c r="Q2150" s="35">
        <v>205</v>
      </c>
      <c r="R2150" s="34">
        <v>3.2308899999999998E-5</v>
      </c>
      <c r="S2150" s="35">
        <v>127</v>
      </c>
      <c r="T2150" s="34">
        <v>1.6458699999999999E-5</v>
      </c>
      <c r="U2150" s="35">
        <v>385.9</v>
      </c>
      <c r="V2150" s="34">
        <v>1.8045399999999998E-5</v>
      </c>
      <c r="W2150" s="35">
        <v>5603.5</v>
      </c>
    </row>
    <row r="2151" spans="1:23" ht="14.45" x14ac:dyDescent="0.3">
      <c r="A2151" s="6" t="s">
        <v>31</v>
      </c>
      <c r="B2151" s="6" t="s">
        <v>1164</v>
      </c>
      <c r="C2151" s="6" t="s">
        <v>77</v>
      </c>
      <c r="D2151" s="6" t="s">
        <v>92</v>
      </c>
      <c r="E2151" s="6" t="s">
        <v>40</v>
      </c>
      <c r="F2151" s="24" t="str">
        <f>+TabIPW[[#This Row],[WK]]&amp;TabIPW[[#This Row],[PK]]&amp;TabIPW[[#This Row],[GK]]</f>
        <v>300911</v>
      </c>
      <c r="G2151" s="6" t="s">
        <v>2022</v>
      </c>
      <c r="H2151" s="34">
        <v>1.2368768000000002E-5</v>
      </c>
      <c r="I2151" s="35">
        <v>3916</v>
      </c>
      <c r="J2151" s="34">
        <v>9.0885999999999997E-6</v>
      </c>
      <c r="K2151" s="35">
        <v>2317</v>
      </c>
      <c r="L2151" s="34">
        <v>3.8524900000000001E-5</v>
      </c>
      <c r="M2151" s="35">
        <v>3489.16</v>
      </c>
      <c r="N2151" s="34">
        <v>1.9567399999999998E-5</v>
      </c>
      <c r="O2151" s="35">
        <v>15</v>
      </c>
      <c r="P2151" s="34">
        <v>2.05663E-5</v>
      </c>
      <c r="Q2151" s="35">
        <v>109</v>
      </c>
      <c r="R2151" s="34">
        <v>1.8062399999999998E-5</v>
      </c>
      <c r="S2151" s="35">
        <v>71</v>
      </c>
      <c r="T2151" s="34">
        <v>8.884E-6</v>
      </c>
      <c r="U2151" s="35">
        <v>208.3</v>
      </c>
      <c r="V2151" s="34">
        <v>1.12364E-5</v>
      </c>
      <c r="W2151" s="35">
        <v>3489.16</v>
      </c>
    </row>
    <row r="2152" spans="1:23" ht="14.45" x14ac:dyDescent="0.3">
      <c r="A2152" s="6" t="s">
        <v>31</v>
      </c>
      <c r="B2152" s="6" t="s">
        <v>1164</v>
      </c>
      <c r="C2152" s="6" t="s">
        <v>90</v>
      </c>
      <c r="D2152" s="6" t="s">
        <v>33</v>
      </c>
      <c r="E2152" s="6" t="s">
        <v>40</v>
      </c>
      <c r="F2152" s="24" t="str">
        <f>+TabIPW[[#This Row],[WK]]&amp;TabIPW[[#This Row],[PK]]&amp;TabIPW[[#This Row],[GK]]</f>
        <v>301001</v>
      </c>
      <c r="G2152" s="6" t="s">
        <v>2023</v>
      </c>
      <c r="H2152" s="34">
        <v>3.8950871999999997E-5</v>
      </c>
      <c r="I2152" s="35">
        <v>12332</v>
      </c>
      <c r="J2152" s="34">
        <v>2.9960499999999999E-5</v>
      </c>
      <c r="K2152" s="35">
        <v>7638</v>
      </c>
      <c r="L2152" s="34">
        <v>1.013041E-4</v>
      </c>
      <c r="M2152" s="35">
        <v>9175.01</v>
      </c>
      <c r="N2152" s="34">
        <v>6.6529100000000006E-5</v>
      </c>
      <c r="O2152" s="35">
        <v>51</v>
      </c>
      <c r="P2152" s="34">
        <v>6.8868999999999994E-5</v>
      </c>
      <c r="Q2152" s="35">
        <v>365</v>
      </c>
      <c r="R2152" s="34">
        <v>5.1134500000000003E-5</v>
      </c>
      <c r="S2152" s="35">
        <v>201</v>
      </c>
      <c r="T2152" s="34">
        <v>2.6600900000000001E-5</v>
      </c>
      <c r="U2152" s="35">
        <v>623.70000000000005</v>
      </c>
      <c r="V2152" s="34">
        <v>2.9547E-5</v>
      </c>
      <c r="W2152" s="35">
        <v>9175.01</v>
      </c>
    </row>
    <row r="2153" spans="1:23" ht="14.45" x14ac:dyDescent="0.3">
      <c r="A2153" s="6" t="s">
        <v>31</v>
      </c>
      <c r="B2153" s="6" t="s">
        <v>1164</v>
      </c>
      <c r="C2153" s="6" t="s">
        <v>90</v>
      </c>
      <c r="D2153" s="6" t="s">
        <v>32</v>
      </c>
      <c r="E2153" s="6" t="s">
        <v>36</v>
      </c>
      <c r="F2153" s="24" t="str">
        <f>+TabIPW[[#This Row],[WK]]&amp;TabIPW[[#This Row],[PK]]&amp;TabIPW[[#This Row],[GK]]</f>
        <v>301002</v>
      </c>
      <c r="G2153" s="6" t="s">
        <v>2024</v>
      </c>
      <c r="H2153" s="34">
        <v>1.5631519999999999E-5</v>
      </c>
      <c r="I2153" s="35">
        <v>4949</v>
      </c>
      <c r="J2153" s="34">
        <v>1.2014800000000001E-5</v>
      </c>
      <c r="K2153" s="35">
        <v>3063</v>
      </c>
      <c r="L2153" s="34">
        <v>4.0654800000000002E-5</v>
      </c>
      <c r="M2153" s="35">
        <v>3682.06</v>
      </c>
      <c r="N2153" s="34">
        <v>4.8266200000000002E-5</v>
      </c>
      <c r="O2153" s="35">
        <v>37</v>
      </c>
      <c r="P2153" s="34">
        <v>3.8491100000000002E-5</v>
      </c>
      <c r="Q2153" s="35">
        <v>204</v>
      </c>
      <c r="R2153" s="34">
        <v>2.06064E-5</v>
      </c>
      <c r="S2153" s="35">
        <v>81</v>
      </c>
      <c r="T2153" s="34">
        <v>1.1690400000000001E-5</v>
      </c>
      <c r="U2153" s="35">
        <v>274.10000000000002</v>
      </c>
      <c r="V2153" s="34">
        <v>1.18576E-5</v>
      </c>
      <c r="W2153" s="35">
        <v>3682.06</v>
      </c>
    </row>
    <row r="2154" spans="1:23" ht="14.45" x14ac:dyDescent="0.3">
      <c r="A2154" s="6" t="s">
        <v>31</v>
      </c>
      <c r="B2154" s="6" t="s">
        <v>1164</v>
      </c>
      <c r="C2154" s="6" t="s">
        <v>90</v>
      </c>
      <c r="D2154" s="6" t="s">
        <v>37</v>
      </c>
      <c r="E2154" s="6" t="s">
        <v>36</v>
      </c>
      <c r="F2154" s="24" t="str">
        <f>+TabIPW[[#This Row],[WK]]&amp;TabIPW[[#This Row],[PK]]&amp;TabIPW[[#This Row],[GK]]</f>
        <v>301003</v>
      </c>
      <c r="G2154" s="6" t="s">
        <v>2025</v>
      </c>
      <c r="H2154" s="34">
        <v>3.6433527999999999E-5</v>
      </c>
      <c r="I2154" s="35">
        <v>11535</v>
      </c>
      <c r="J2154" s="34">
        <v>2.83836E-5</v>
      </c>
      <c r="K2154" s="35">
        <v>7236</v>
      </c>
      <c r="L2154" s="34">
        <v>9.4756899999999994E-5</v>
      </c>
      <c r="M2154" s="35">
        <v>8582.0400000000009</v>
      </c>
      <c r="N2154" s="34">
        <v>6.0006600000000002E-5</v>
      </c>
      <c r="O2154" s="35">
        <v>46</v>
      </c>
      <c r="P2154" s="34">
        <v>6.3208500000000003E-5</v>
      </c>
      <c r="Q2154" s="35">
        <v>335</v>
      </c>
      <c r="R2154" s="34">
        <v>4.4011300000000003E-5</v>
      </c>
      <c r="S2154" s="35">
        <v>173</v>
      </c>
      <c r="T2154" s="34">
        <v>2.8370799999999999E-5</v>
      </c>
      <c r="U2154" s="35">
        <v>665.2</v>
      </c>
      <c r="V2154" s="34">
        <v>2.7637400000000001E-5</v>
      </c>
      <c r="W2154" s="35">
        <v>8582.0400000000009</v>
      </c>
    </row>
    <row r="2155" spans="1:23" ht="14.45" x14ac:dyDescent="0.3">
      <c r="A2155" s="6" t="s">
        <v>31</v>
      </c>
      <c r="B2155" s="6" t="s">
        <v>1164</v>
      </c>
      <c r="C2155" s="6" t="s">
        <v>90</v>
      </c>
      <c r="D2155" s="6" t="s">
        <v>39</v>
      </c>
      <c r="E2155" s="6" t="s">
        <v>40</v>
      </c>
      <c r="F2155" s="24" t="str">
        <f>+TabIPW[[#This Row],[WK]]&amp;TabIPW[[#This Row],[PK]]&amp;TabIPW[[#This Row],[GK]]</f>
        <v>301004</v>
      </c>
      <c r="G2155" s="6" t="s">
        <v>2026</v>
      </c>
      <c r="H2155" s="34">
        <v>3.0347064000000001E-5</v>
      </c>
      <c r="I2155" s="35">
        <v>9608</v>
      </c>
      <c r="J2155" s="34">
        <v>2.3798199999999999E-5</v>
      </c>
      <c r="K2155" s="35">
        <v>6067</v>
      </c>
      <c r="L2155" s="34">
        <v>7.8927100000000005E-5</v>
      </c>
      <c r="M2155" s="35">
        <v>7148.35</v>
      </c>
      <c r="N2155" s="34">
        <v>7.3051499999999997E-5</v>
      </c>
      <c r="O2155" s="35">
        <v>56</v>
      </c>
      <c r="P2155" s="34">
        <v>7.0189699999999996E-5</v>
      </c>
      <c r="Q2155" s="35">
        <v>372</v>
      </c>
      <c r="R2155" s="34">
        <v>4.7064100000000002E-5</v>
      </c>
      <c r="S2155" s="35">
        <v>185</v>
      </c>
      <c r="T2155" s="34">
        <v>2.8916800000000001E-5</v>
      </c>
      <c r="U2155" s="35">
        <v>678</v>
      </c>
      <c r="V2155" s="34">
        <v>2.3020400000000001E-5</v>
      </c>
      <c r="W2155" s="35">
        <v>7148.35</v>
      </c>
    </row>
    <row r="2156" spans="1:23" ht="14.45" x14ac:dyDescent="0.3">
      <c r="A2156" s="6" t="s">
        <v>31</v>
      </c>
      <c r="B2156" s="6" t="s">
        <v>1164</v>
      </c>
      <c r="C2156" s="6" t="s">
        <v>90</v>
      </c>
      <c r="D2156" s="6" t="s">
        <v>42</v>
      </c>
      <c r="E2156" s="6" t="s">
        <v>36</v>
      </c>
      <c r="F2156" s="24" t="str">
        <f>+TabIPW[[#This Row],[WK]]&amp;TabIPW[[#This Row],[PK]]&amp;TabIPW[[#This Row],[GK]]</f>
        <v>301005</v>
      </c>
      <c r="G2156" s="6" t="s">
        <v>2027</v>
      </c>
      <c r="H2156" s="34">
        <v>3.6762016000000002E-5</v>
      </c>
      <c r="I2156" s="35">
        <v>11639</v>
      </c>
      <c r="J2156" s="34">
        <v>2.83836E-5</v>
      </c>
      <c r="K2156" s="35">
        <v>7236</v>
      </c>
      <c r="L2156" s="34">
        <v>9.5611299999999997E-5</v>
      </c>
      <c r="M2156" s="35">
        <v>8659.42</v>
      </c>
      <c r="N2156" s="34">
        <v>9.5227899999999997E-5</v>
      </c>
      <c r="O2156" s="35">
        <v>73</v>
      </c>
      <c r="P2156" s="34">
        <v>5.7736699999999999E-5</v>
      </c>
      <c r="Q2156" s="35">
        <v>306</v>
      </c>
      <c r="R2156" s="34">
        <v>6.4617799999999997E-5</v>
      </c>
      <c r="S2156" s="35">
        <v>254</v>
      </c>
      <c r="T2156" s="34">
        <v>2.8277E-5</v>
      </c>
      <c r="U2156" s="35">
        <v>663</v>
      </c>
      <c r="V2156" s="34">
        <v>2.7886600000000002E-5</v>
      </c>
      <c r="W2156" s="35">
        <v>8659.42</v>
      </c>
    </row>
    <row r="2157" spans="1:23" ht="14.45" x14ac:dyDescent="0.3">
      <c r="A2157" s="6" t="s">
        <v>31</v>
      </c>
      <c r="B2157" s="6" t="s">
        <v>1164</v>
      </c>
      <c r="C2157" s="6" t="s">
        <v>90</v>
      </c>
      <c r="D2157" s="6" t="s">
        <v>44</v>
      </c>
      <c r="E2157" s="6" t="s">
        <v>36</v>
      </c>
      <c r="F2157" s="24" t="str">
        <f>+TabIPW[[#This Row],[WK]]&amp;TabIPW[[#This Row],[PK]]&amp;TabIPW[[#This Row],[GK]]</f>
        <v>301006</v>
      </c>
      <c r="G2157" s="6" t="s">
        <v>2028</v>
      </c>
      <c r="H2157" s="34">
        <v>2.6253615999999999E-5</v>
      </c>
      <c r="I2157" s="35">
        <v>8312</v>
      </c>
      <c r="J2157" s="34">
        <v>2.0044300000000001E-5</v>
      </c>
      <c r="K2157" s="35">
        <v>5110</v>
      </c>
      <c r="L2157" s="34">
        <v>6.8280899999999999E-5</v>
      </c>
      <c r="M2157" s="35">
        <v>6184.13</v>
      </c>
      <c r="N2157" s="34">
        <v>8.2182900000000002E-5</v>
      </c>
      <c r="O2157" s="35">
        <v>63</v>
      </c>
      <c r="P2157" s="34">
        <v>6.3585900000000004E-5</v>
      </c>
      <c r="Q2157" s="35">
        <v>337</v>
      </c>
      <c r="R2157" s="34">
        <v>2.06064E-5</v>
      </c>
      <c r="S2157" s="35">
        <v>81</v>
      </c>
      <c r="T2157" s="34">
        <v>2.0996600000000002E-5</v>
      </c>
      <c r="U2157" s="35">
        <v>492.3</v>
      </c>
      <c r="V2157" s="34">
        <v>1.9915299999999999E-5</v>
      </c>
      <c r="W2157" s="35">
        <v>6184.13</v>
      </c>
    </row>
    <row r="2158" spans="1:23" ht="14.45" x14ac:dyDescent="0.3">
      <c r="A2158" s="6" t="s">
        <v>31</v>
      </c>
      <c r="B2158" s="6" t="s">
        <v>1164</v>
      </c>
      <c r="C2158" s="6" t="s">
        <v>90</v>
      </c>
      <c r="D2158" s="6" t="s">
        <v>51</v>
      </c>
      <c r="E2158" s="6" t="s">
        <v>40</v>
      </c>
      <c r="F2158" s="24" t="str">
        <f>+TabIPW[[#This Row],[WK]]&amp;TabIPW[[#This Row],[PK]]&amp;TabIPW[[#This Row],[GK]]</f>
        <v>301007</v>
      </c>
      <c r="G2158" s="6" t="s">
        <v>2029</v>
      </c>
      <c r="H2158" s="34">
        <v>2.5211304000000001E-5</v>
      </c>
      <c r="I2158" s="35">
        <v>7982</v>
      </c>
      <c r="J2158" s="34">
        <v>1.92637E-5</v>
      </c>
      <c r="K2158" s="35">
        <v>4911</v>
      </c>
      <c r="L2158" s="34">
        <v>6.5569999999999997E-5</v>
      </c>
      <c r="M2158" s="35">
        <v>5938.61</v>
      </c>
      <c r="N2158" s="34">
        <v>9.0009899999999993E-5</v>
      </c>
      <c r="O2158" s="35">
        <v>69</v>
      </c>
      <c r="P2158" s="34">
        <v>6.4151899999999998E-5</v>
      </c>
      <c r="Q2158" s="35">
        <v>340</v>
      </c>
      <c r="R2158" s="34">
        <v>3.96865E-5</v>
      </c>
      <c r="S2158" s="35">
        <v>156</v>
      </c>
      <c r="T2158" s="34">
        <v>1.6898E-5</v>
      </c>
      <c r="U2158" s="35">
        <v>396.2</v>
      </c>
      <c r="V2158" s="34">
        <v>1.91246E-5</v>
      </c>
      <c r="W2158" s="35">
        <v>5938.61</v>
      </c>
    </row>
    <row r="2159" spans="1:23" ht="14.45" x14ac:dyDescent="0.3">
      <c r="A2159" s="6" t="s">
        <v>31</v>
      </c>
      <c r="B2159" s="6" t="s">
        <v>1164</v>
      </c>
      <c r="C2159" s="6" t="s">
        <v>90</v>
      </c>
      <c r="D2159" s="6" t="s">
        <v>75</v>
      </c>
      <c r="E2159" s="6" t="s">
        <v>36</v>
      </c>
      <c r="F2159" s="24" t="str">
        <f>+TabIPW[[#This Row],[WK]]&amp;TabIPW[[#This Row],[PK]]&amp;TabIPW[[#This Row],[GK]]</f>
        <v>301008</v>
      </c>
      <c r="G2159" s="6" t="s">
        <v>651</v>
      </c>
      <c r="H2159" s="34">
        <v>2.2510775999999999E-5</v>
      </c>
      <c r="I2159" s="35">
        <v>7127</v>
      </c>
      <c r="J2159" s="34">
        <v>1.7424000000000001E-5</v>
      </c>
      <c r="K2159" s="35">
        <v>4442</v>
      </c>
      <c r="L2159" s="34">
        <v>5.8546399999999999E-5</v>
      </c>
      <c r="M2159" s="35">
        <v>5302.49</v>
      </c>
      <c r="N2159" s="34">
        <v>4.6961700000000001E-5</v>
      </c>
      <c r="O2159" s="35">
        <v>36</v>
      </c>
      <c r="P2159" s="34">
        <v>5.0189399999999998E-5</v>
      </c>
      <c r="Q2159" s="35">
        <v>266</v>
      </c>
      <c r="R2159" s="34">
        <v>2.6457699999999999E-5</v>
      </c>
      <c r="S2159" s="35">
        <v>104</v>
      </c>
      <c r="T2159" s="34">
        <v>1.5435100000000001E-5</v>
      </c>
      <c r="U2159" s="35">
        <v>361.90000000000003</v>
      </c>
      <c r="V2159" s="34">
        <v>1.7076E-5</v>
      </c>
      <c r="W2159" s="35">
        <v>5302.49</v>
      </c>
    </row>
    <row r="2160" spans="1:23" ht="14.45" x14ac:dyDescent="0.3">
      <c r="A2160" s="6" t="s">
        <v>31</v>
      </c>
      <c r="B2160" s="6" t="s">
        <v>1164</v>
      </c>
      <c r="C2160" s="6" t="s">
        <v>90</v>
      </c>
      <c r="D2160" s="6" t="s">
        <v>77</v>
      </c>
      <c r="E2160" s="6" t="s">
        <v>36</v>
      </c>
      <c r="F2160" s="24" t="str">
        <f>+TabIPW[[#This Row],[WK]]&amp;TabIPW[[#This Row],[PK]]&amp;TabIPW[[#This Row],[GK]]</f>
        <v>301009</v>
      </c>
      <c r="G2160" s="6" t="s">
        <v>2030</v>
      </c>
      <c r="H2160" s="34">
        <v>1.8054104000000001E-5</v>
      </c>
      <c r="I2160" s="35">
        <v>5716</v>
      </c>
      <c r="J2160" s="34">
        <v>1.3642700000000001E-5</v>
      </c>
      <c r="K2160" s="35">
        <v>3478</v>
      </c>
      <c r="L2160" s="34">
        <v>4.6955400000000001E-5</v>
      </c>
      <c r="M2160" s="35">
        <v>4252.7</v>
      </c>
      <c r="N2160" s="34">
        <v>3.39168E-5</v>
      </c>
      <c r="O2160" s="35">
        <v>26</v>
      </c>
      <c r="P2160" s="34">
        <v>4.5283700000000001E-5</v>
      </c>
      <c r="Q2160" s="35">
        <v>240</v>
      </c>
      <c r="R2160" s="34">
        <v>2.6712100000000001E-5</v>
      </c>
      <c r="S2160" s="35">
        <v>105</v>
      </c>
      <c r="T2160" s="34">
        <v>1.17714E-5</v>
      </c>
      <c r="U2160" s="35">
        <v>276</v>
      </c>
      <c r="V2160" s="34">
        <v>1.3695300000000001E-5</v>
      </c>
      <c r="W2160" s="35">
        <v>4252.7</v>
      </c>
    </row>
    <row r="2161" spans="1:23" ht="14.45" x14ac:dyDescent="0.3">
      <c r="A2161" s="6" t="s">
        <v>31</v>
      </c>
      <c r="B2161" s="6" t="s">
        <v>1164</v>
      </c>
      <c r="C2161" s="6" t="s">
        <v>90</v>
      </c>
      <c r="D2161" s="6" t="s">
        <v>90</v>
      </c>
      <c r="E2161" s="6" t="s">
        <v>40</v>
      </c>
      <c r="F2161" s="24" t="str">
        <f>+TabIPW[[#This Row],[WK]]&amp;TabIPW[[#This Row],[PK]]&amp;TabIPW[[#This Row],[GK]]</f>
        <v>301010</v>
      </c>
      <c r="G2161" s="6" t="s">
        <v>2031</v>
      </c>
      <c r="H2161" s="34">
        <v>3.1755759999999996E-5</v>
      </c>
      <c r="I2161" s="35">
        <v>10054</v>
      </c>
      <c r="J2161" s="34">
        <v>2.4363E-5</v>
      </c>
      <c r="K2161" s="35">
        <v>6211</v>
      </c>
      <c r="L2161" s="34">
        <v>8.2590999999999996E-5</v>
      </c>
      <c r="M2161" s="35">
        <v>7480.18</v>
      </c>
      <c r="N2161" s="34">
        <v>6.3920100000000005E-5</v>
      </c>
      <c r="O2161" s="35">
        <v>49</v>
      </c>
      <c r="P2161" s="34">
        <v>7.52841E-5</v>
      </c>
      <c r="Q2161" s="35">
        <v>399</v>
      </c>
      <c r="R2161" s="34">
        <v>5.1897700000000003E-5</v>
      </c>
      <c r="S2161" s="35">
        <v>204</v>
      </c>
      <c r="T2161" s="34">
        <v>2.7893199999999999E-5</v>
      </c>
      <c r="U2161" s="35">
        <v>654</v>
      </c>
      <c r="V2161" s="34">
        <v>2.4088999999999999E-5</v>
      </c>
      <c r="W2161" s="35">
        <v>7480.18</v>
      </c>
    </row>
    <row r="2162" spans="1:23" ht="14.45" x14ac:dyDescent="0.3">
      <c r="A2162" s="6" t="s">
        <v>31</v>
      </c>
      <c r="B2162" s="6" t="s">
        <v>1164</v>
      </c>
      <c r="C2162" s="6" t="s">
        <v>90</v>
      </c>
      <c r="D2162" s="6" t="s">
        <v>92</v>
      </c>
      <c r="E2162" s="6" t="s">
        <v>36</v>
      </c>
      <c r="F2162" s="24" t="str">
        <f>+TabIPW[[#This Row],[WK]]&amp;TabIPW[[#This Row],[PK]]&amp;TabIPW[[#This Row],[GK]]</f>
        <v>301011</v>
      </c>
      <c r="G2162" s="6" t="s">
        <v>2032</v>
      </c>
      <c r="H2162" s="34">
        <v>4.0880728E-5</v>
      </c>
      <c r="I2162" s="35">
        <v>12943</v>
      </c>
      <c r="J2162" s="34">
        <v>3.0788199999999998E-5</v>
      </c>
      <c r="K2162" s="35">
        <v>7849</v>
      </c>
      <c r="L2162" s="34">
        <v>1.063233E-4</v>
      </c>
      <c r="M2162" s="35">
        <v>9629.59</v>
      </c>
      <c r="N2162" s="34">
        <v>9.0009899999999993E-5</v>
      </c>
      <c r="O2162" s="35">
        <v>69</v>
      </c>
      <c r="P2162" s="34">
        <v>1.0358639999999999E-4</v>
      </c>
      <c r="Q2162" s="35">
        <v>549</v>
      </c>
      <c r="R2162" s="34">
        <v>2.9510500000000001E-5</v>
      </c>
      <c r="S2162" s="35">
        <v>116</v>
      </c>
      <c r="T2162" s="34">
        <v>3.13052E-5</v>
      </c>
      <c r="U2162" s="35">
        <v>734</v>
      </c>
      <c r="V2162" s="34">
        <v>3.1010999999999998E-5</v>
      </c>
      <c r="W2162" s="35">
        <v>9629.59</v>
      </c>
    </row>
    <row r="2163" spans="1:23" ht="14.45" x14ac:dyDescent="0.3">
      <c r="A2163" s="6" t="s">
        <v>31</v>
      </c>
      <c r="B2163" s="6" t="s">
        <v>1164</v>
      </c>
      <c r="C2163" s="6" t="s">
        <v>90</v>
      </c>
      <c r="D2163" s="6" t="s">
        <v>93</v>
      </c>
      <c r="E2163" s="6" t="s">
        <v>40</v>
      </c>
      <c r="F2163" s="24" t="str">
        <f>+TabIPW[[#This Row],[WK]]&amp;TabIPW[[#This Row],[PK]]&amp;TabIPW[[#This Row],[GK]]</f>
        <v>301012</v>
      </c>
      <c r="G2163" s="6" t="s">
        <v>2033</v>
      </c>
      <c r="H2163" s="34">
        <v>4.4020296000000005E-5</v>
      </c>
      <c r="I2163" s="35">
        <v>13937</v>
      </c>
      <c r="J2163" s="34">
        <v>3.3957600000000002E-5</v>
      </c>
      <c r="K2163" s="35">
        <v>8657</v>
      </c>
      <c r="L2163" s="34">
        <v>1.1448879999999999E-4</v>
      </c>
      <c r="M2163" s="35">
        <v>10369.129999999999</v>
      </c>
      <c r="N2163" s="34">
        <v>9.5227899999999997E-5</v>
      </c>
      <c r="O2163" s="35">
        <v>73</v>
      </c>
      <c r="P2163" s="34">
        <v>1.015109E-4</v>
      </c>
      <c r="Q2163" s="35">
        <v>538</v>
      </c>
      <c r="R2163" s="34">
        <v>9.4128200000000005E-5</v>
      </c>
      <c r="S2163" s="35">
        <v>370</v>
      </c>
      <c r="T2163" s="34">
        <v>4.45907E-5</v>
      </c>
      <c r="U2163" s="35">
        <v>1045.5</v>
      </c>
      <c r="V2163" s="34">
        <v>3.3392600000000003E-5</v>
      </c>
      <c r="W2163" s="35">
        <v>10369.129999999999</v>
      </c>
    </row>
    <row r="2164" spans="1:23" ht="14.45" x14ac:dyDescent="0.3">
      <c r="A2164" s="6" t="s">
        <v>31</v>
      </c>
      <c r="B2164" s="6" t="s">
        <v>1164</v>
      </c>
      <c r="C2164" s="6" t="s">
        <v>90</v>
      </c>
      <c r="D2164" s="6" t="s">
        <v>95</v>
      </c>
      <c r="E2164" s="6" t="s">
        <v>36</v>
      </c>
      <c r="F2164" s="24" t="str">
        <f>+TabIPW[[#This Row],[WK]]&amp;TabIPW[[#This Row],[PK]]&amp;TabIPW[[#This Row],[GK]]</f>
        <v>301013</v>
      </c>
      <c r="G2164" s="6" t="s">
        <v>2034</v>
      </c>
      <c r="H2164" s="34">
        <v>2.1841168000000003E-5</v>
      </c>
      <c r="I2164" s="35">
        <v>6915</v>
      </c>
      <c r="J2164" s="34">
        <v>1.6659100000000001E-5</v>
      </c>
      <c r="K2164" s="35">
        <v>4247</v>
      </c>
      <c r="L2164" s="34">
        <v>5.6804900000000002E-5</v>
      </c>
      <c r="M2164" s="35">
        <v>5144.76</v>
      </c>
      <c r="N2164" s="34">
        <v>5.4788599999999999E-5</v>
      </c>
      <c r="O2164" s="35">
        <v>42</v>
      </c>
      <c r="P2164" s="34">
        <v>3.9057200000000003E-5</v>
      </c>
      <c r="Q2164" s="35">
        <v>207</v>
      </c>
      <c r="R2164" s="34">
        <v>4.9099299999999999E-5</v>
      </c>
      <c r="S2164" s="35">
        <v>193</v>
      </c>
      <c r="T2164" s="34">
        <v>1.1856699999999999E-5</v>
      </c>
      <c r="U2164" s="35">
        <v>278</v>
      </c>
      <c r="V2164" s="34">
        <v>1.6568100000000002E-5</v>
      </c>
      <c r="W2164" s="35">
        <v>5144.76</v>
      </c>
    </row>
    <row r="2165" spans="1:23" ht="14.45" x14ac:dyDescent="0.3">
      <c r="A2165" s="6" t="s">
        <v>31</v>
      </c>
      <c r="B2165" s="6" t="s">
        <v>1164</v>
      </c>
      <c r="C2165" s="6" t="s">
        <v>90</v>
      </c>
      <c r="D2165" s="6" t="s">
        <v>97</v>
      </c>
      <c r="E2165" s="6" t="s">
        <v>36</v>
      </c>
      <c r="F2165" s="24" t="str">
        <f>+TabIPW[[#This Row],[WK]]&amp;TabIPW[[#This Row],[PK]]&amp;TabIPW[[#This Row],[GK]]</f>
        <v>301014</v>
      </c>
      <c r="G2165" s="6" t="s">
        <v>2035</v>
      </c>
      <c r="H2165" s="34">
        <v>1.8281512000000001E-5</v>
      </c>
      <c r="I2165" s="35">
        <v>5788</v>
      </c>
      <c r="J2165" s="34">
        <v>1.3729E-5</v>
      </c>
      <c r="K2165" s="35">
        <v>3500</v>
      </c>
      <c r="L2165" s="34">
        <v>4.7546899999999997E-5</v>
      </c>
      <c r="M2165" s="35">
        <v>4306.2700000000004</v>
      </c>
      <c r="N2165" s="34">
        <v>3.6525800000000002E-5</v>
      </c>
      <c r="O2165" s="35">
        <v>28</v>
      </c>
      <c r="P2165" s="34">
        <v>3.5660900000000003E-5</v>
      </c>
      <c r="Q2165" s="35">
        <v>189</v>
      </c>
      <c r="R2165" s="34">
        <v>3.7142499999999999E-5</v>
      </c>
      <c r="S2165" s="35">
        <v>146</v>
      </c>
      <c r="T2165" s="34">
        <v>1.6799900000000002E-5</v>
      </c>
      <c r="U2165" s="35">
        <v>393.9</v>
      </c>
      <c r="V2165" s="34">
        <v>1.38678E-5</v>
      </c>
      <c r="W2165" s="35">
        <v>4306.2700000000004</v>
      </c>
    </row>
    <row r="2166" spans="1:23" ht="14.45" x14ac:dyDescent="0.3">
      <c r="A2166" s="6" t="s">
        <v>31</v>
      </c>
      <c r="B2166" s="6" t="s">
        <v>1164</v>
      </c>
      <c r="C2166" s="6" t="s">
        <v>92</v>
      </c>
      <c r="D2166" s="6" t="s">
        <v>33</v>
      </c>
      <c r="E2166" s="6" t="s">
        <v>34</v>
      </c>
      <c r="F2166" s="24" t="str">
        <f>+TabIPW[[#This Row],[WK]]&amp;TabIPW[[#This Row],[PK]]&amp;TabIPW[[#This Row],[GK]]</f>
        <v>301101</v>
      </c>
      <c r="G2166" s="6" t="s">
        <v>2036</v>
      </c>
      <c r="H2166" s="34">
        <v>7.3903056000000007E-5</v>
      </c>
      <c r="I2166" s="35">
        <v>23398</v>
      </c>
      <c r="J2166" s="34">
        <v>5.4931500000000001E-5</v>
      </c>
      <c r="K2166" s="35">
        <v>14004</v>
      </c>
      <c r="L2166" s="34">
        <v>2.286349E-4</v>
      </c>
      <c r="M2166" s="35">
        <v>20707.23</v>
      </c>
      <c r="N2166" s="34">
        <v>1.669749E-4</v>
      </c>
      <c r="O2166" s="35">
        <v>128</v>
      </c>
      <c r="P2166" s="34">
        <v>2.2641849999999999E-4</v>
      </c>
      <c r="Q2166" s="35">
        <v>1200</v>
      </c>
      <c r="R2166" s="34">
        <v>1.027778E-4</v>
      </c>
      <c r="S2166" s="35">
        <v>404</v>
      </c>
      <c r="T2166" s="34">
        <v>8.9688899999999994E-5</v>
      </c>
      <c r="U2166" s="35">
        <v>2102.8999999999996</v>
      </c>
      <c r="V2166" s="34">
        <v>6.6685200000000003E-5</v>
      </c>
      <c r="W2166" s="35">
        <v>20707.23</v>
      </c>
    </row>
    <row r="2167" spans="1:23" ht="14.45" x14ac:dyDescent="0.3">
      <c r="A2167" s="6" t="s">
        <v>31</v>
      </c>
      <c r="B2167" s="6" t="s">
        <v>1164</v>
      </c>
      <c r="C2167" s="6" t="s">
        <v>92</v>
      </c>
      <c r="D2167" s="6" t="s">
        <v>32</v>
      </c>
      <c r="E2167" s="6" t="s">
        <v>40</v>
      </c>
      <c r="F2167" s="24" t="str">
        <f>+TabIPW[[#This Row],[WK]]&amp;TabIPW[[#This Row],[PK]]&amp;TabIPW[[#This Row],[GK]]</f>
        <v>301102</v>
      </c>
      <c r="G2167" s="6" t="s">
        <v>2037</v>
      </c>
      <c r="H2167" s="34">
        <v>3.611768E-5</v>
      </c>
      <c r="I2167" s="35">
        <v>11435</v>
      </c>
      <c r="J2167" s="34">
        <v>2.6842099999999998E-5</v>
      </c>
      <c r="K2167" s="35">
        <v>6843</v>
      </c>
      <c r="L2167" s="34">
        <v>1.1173780000000001E-4</v>
      </c>
      <c r="M2167" s="35">
        <v>10119.98</v>
      </c>
      <c r="N2167" s="34">
        <v>5.60931E-5</v>
      </c>
      <c r="O2167" s="35">
        <v>43</v>
      </c>
      <c r="P2167" s="34">
        <v>7.9435099999999994E-5</v>
      </c>
      <c r="Q2167" s="35">
        <v>421</v>
      </c>
      <c r="R2167" s="34">
        <v>4.9099299999999999E-5</v>
      </c>
      <c r="S2167" s="35">
        <v>193</v>
      </c>
      <c r="T2167" s="34">
        <v>4.1302399999999999E-5</v>
      </c>
      <c r="U2167" s="35">
        <v>968.40000000000009</v>
      </c>
      <c r="V2167" s="34">
        <v>3.2590199999999998E-5</v>
      </c>
      <c r="W2167" s="35">
        <v>10119.98</v>
      </c>
    </row>
    <row r="2168" spans="1:23" ht="14.45" x14ac:dyDescent="0.3">
      <c r="A2168" s="6" t="s">
        <v>31</v>
      </c>
      <c r="B2168" s="6" t="s">
        <v>1164</v>
      </c>
      <c r="C2168" s="6" t="s">
        <v>92</v>
      </c>
      <c r="D2168" s="6" t="s">
        <v>37</v>
      </c>
      <c r="E2168" s="6" t="s">
        <v>36</v>
      </c>
      <c r="F2168" s="24" t="str">
        <f>+TabIPW[[#This Row],[WK]]&amp;TabIPW[[#This Row],[PK]]&amp;TabIPW[[#This Row],[GK]]</f>
        <v>301103</v>
      </c>
      <c r="G2168" s="6" t="s">
        <v>2036</v>
      </c>
      <c r="H2168" s="34">
        <v>5.0207840000000007E-5</v>
      </c>
      <c r="I2168" s="35">
        <v>15896</v>
      </c>
      <c r="J2168" s="34">
        <v>3.8472500000000001E-5</v>
      </c>
      <c r="K2168" s="35">
        <v>9808</v>
      </c>
      <c r="L2168" s="34">
        <v>1.5532870000000001E-4</v>
      </c>
      <c r="M2168" s="35">
        <v>14067.96</v>
      </c>
      <c r="N2168" s="34">
        <v>7.9573999999999994E-5</v>
      </c>
      <c r="O2168" s="35">
        <v>61</v>
      </c>
      <c r="P2168" s="34">
        <v>1.2566230000000001E-4</v>
      </c>
      <c r="Q2168" s="35">
        <v>666</v>
      </c>
      <c r="R2168" s="34">
        <v>5.1643300000000001E-5</v>
      </c>
      <c r="S2168" s="35">
        <v>203</v>
      </c>
      <c r="T2168" s="34">
        <v>6.3919700000000004E-5</v>
      </c>
      <c r="U2168" s="35">
        <v>1498.6999999999998</v>
      </c>
      <c r="V2168" s="34">
        <v>4.5304199999999999E-5</v>
      </c>
      <c r="W2168" s="35">
        <v>14067.96</v>
      </c>
    </row>
    <row r="2169" spans="1:23" ht="14.45" x14ac:dyDescent="0.3">
      <c r="A2169" s="6" t="s">
        <v>31</v>
      </c>
      <c r="B2169" s="6" t="s">
        <v>1164</v>
      </c>
      <c r="C2169" s="6" t="s">
        <v>92</v>
      </c>
      <c r="D2169" s="6" t="s">
        <v>39</v>
      </c>
      <c r="E2169" s="6" t="s">
        <v>40</v>
      </c>
      <c r="F2169" s="24" t="str">
        <f>+TabIPW[[#This Row],[WK]]&amp;TabIPW[[#This Row],[PK]]&amp;TabIPW[[#This Row],[GK]]</f>
        <v>301104</v>
      </c>
      <c r="G2169" s="6" t="s">
        <v>2038</v>
      </c>
      <c r="H2169" s="34">
        <v>2.9942768E-5</v>
      </c>
      <c r="I2169" s="35">
        <v>9480</v>
      </c>
      <c r="J2169" s="34">
        <v>2.2397800000000001E-5</v>
      </c>
      <c r="K2169" s="35">
        <v>5710</v>
      </c>
      <c r="L2169" s="34">
        <v>9.2634399999999995E-5</v>
      </c>
      <c r="M2169" s="35">
        <v>8389.7999999999993</v>
      </c>
      <c r="N2169" s="34">
        <v>5.60931E-5</v>
      </c>
      <c r="O2169" s="35">
        <v>43</v>
      </c>
      <c r="P2169" s="34">
        <v>8.1322000000000005E-5</v>
      </c>
      <c r="Q2169" s="35">
        <v>431</v>
      </c>
      <c r="R2169" s="34">
        <v>2.69665E-5</v>
      </c>
      <c r="S2169" s="35">
        <v>106</v>
      </c>
      <c r="T2169" s="34">
        <v>2.8784599999999999E-5</v>
      </c>
      <c r="U2169" s="35">
        <v>674.9</v>
      </c>
      <c r="V2169" s="34">
        <v>2.7018399999999999E-5</v>
      </c>
      <c r="W2169" s="35">
        <v>8389.7999999999993</v>
      </c>
    </row>
    <row r="2170" spans="1:23" ht="14.45" x14ac:dyDescent="0.3">
      <c r="A2170" s="6" t="s">
        <v>31</v>
      </c>
      <c r="B2170" s="6" t="s">
        <v>1164</v>
      </c>
      <c r="C2170" s="6" t="s">
        <v>92</v>
      </c>
      <c r="D2170" s="6" t="s">
        <v>42</v>
      </c>
      <c r="E2170" s="6" t="s">
        <v>40</v>
      </c>
      <c r="F2170" s="24" t="str">
        <f>+TabIPW[[#This Row],[WK]]&amp;TabIPW[[#This Row],[PK]]&amp;TabIPW[[#This Row],[GK]]</f>
        <v>301105</v>
      </c>
      <c r="G2170" s="6" t="s">
        <v>2039</v>
      </c>
      <c r="H2170" s="34">
        <v>5.3789600000000004E-5</v>
      </c>
      <c r="I2170" s="35">
        <v>17030</v>
      </c>
      <c r="J2170" s="34">
        <v>4.0002200000000001E-5</v>
      </c>
      <c r="K2170" s="35">
        <v>10198</v>
      </c>
      <c r="L2170" s="34">
        <v>1.664096E-4</v>
      </c>
      <c r="M2170" s="35">
        <v>15071.55</v>
      </c>
      <c r="N2170" s="34">
        <v>1.082728E-4</v>
      </c>
      <c r="O2170" s="35">
        <v>83</v>
      </c>
      <c r="P2170" s="34">
        <v>1.4207759999999999E-4</v>
      </c>
      <c r="Q2170" s="35">
        <v>753</v>
      </c>
      <c r="R2170" s="34">
        <v>7.8609799999999994E-5</v>
      </c>
      <c r="S2170" s="35">
        <v>309</v>
      </c>
      <c r="T2170" s="34">
        <v>5.8375200000000003E-5</v>
      </c>
      <c r="U2170" s="35">
        <v>1368.7</v>
      </c>
      <c r="V2170" s="34">
        <v>4.8536099999999998E-5</v>
      </c>
      <c r="W2170" s="35">
        <v>15071.55</v>
      </c>
    </row>
    <row r="2171" spans="1:23" ht="14.45" x14ac:dyDescent="0.3">
      <c r="A2171" s="6" t="s">
        <v>31</v>
      </c>
      <c r="B2171" s="6" t="s">
        <v>1164</v>
      </c>
      <c r="C2171" s="6" t="s">
        <v>93</v>
      </c>
      <c r="D2171" s="6" t="s">
        <v>33</v>
      </c>
      <c r="E2171" s="6" t="s">
        <v>34</v>
      </c>
      <c r="F2171" s="24" t="str">
        <f>+TabIPW[[#This Row],[WK]]&amp;TabIPW[[#This Row],[PK]]&amp;TabIPW[[#This Row],[GK]]</f>
        <v>301201</v>
      </c>
      <c r="G2171" s="6" t="s">
        <v>674</v>
      </c>
      <c r="H2171" s="34">
        <v>8.5974879999999991E-6</v>
      </c>
      <c r="I2171" s="35">
        <v>2722</v>
      </c>
      <c r="J2171" s="34">
        <v>6.4291E-6</v>
      </c>
      <c r="K2171" s="35">
        <v>1639</v>
      </c>
      <c r="L2171" s="34">
        <v>2.1398699999999999E-5</v>
      </c>
      <c r="M2171" s="35">
        <v>1938.06</v>
      </c>
      <c r="N2171" s="34">
        <v>1.9567399999999998E-5</v>
      </c>
      <c r="O2171" s="35">
        <v>15</v>
      </c>
      <c r="P2171" s="34">
        <v>2.20758E-5</v>
      </c>
      <c r="Q2171" s="35">
        <v>117</v>
      </c>
      <c r="R2171" s="34">
        <v>9.6671999999999995E-6</v>
      </c>
      <c r="S2171" s="35">
        <v>38</v>
      </c>
      <c r="T2171" s="34">
        <v>9.8948000000000005E-6</v>
      </c>
      <c r="U2171" s="35">
        <v>232</v>
      </c>
      <c r="V2171" s="34">
        <v>6.2412999999999999E-6</v>
      </c>
      <c r="W2171" s="35">
        <v>1938.06</v>
      </c>
    </row>
    <row r="2172" spans="1:23" ht="14.45" x14ac:dyDescent="0.3">
      <c r="A2172" s="6" t="s">
        <v>31</v>
      </c>
      <c r="B2172" s="6" t="s">
        <v>1164</v>
      </c>
      <c r="C2172" s="6" t="s">
        <v>93</v>
      </c>
      <c r="D2172" s="6" t="s">
        <v>32</v>
      </c>
      <c r="E2172" s="6" t="s">
        <v>40</v>
      </c>
      <c r="F2172" s="24" t="str">
        <f>+TabIPW[[#This Row],[WK]]&amp;TabIPW[[#This Row],[PK]]&amp;TabIPW[[#This Row],[GK]]</f>
        <v>301202</v>
      </c>
      <c r="G2172" s="6" t="s">
        <v>2040</v>
      </c>
      <c r="H2172" s="34">
        <v>2.4266911999999999E-5</v>
      </c>
      <c r="I2172" s="35">
        <v>7683</v>
      </c>
      <c r="J2172" s="34">
        <v>1.8075199999999999E-5</v>
      </c>
      <c r="K2172" s="35">
        <v>4608</v>
      </c>
      <c r="L2172" s="34">
        <v>6.0399300000000003E-5</v>
      </c>
      <c r="M2172" s="35">
        <v>5470.3</v>
      </c>
      <c r="N2172" s="34">
        <v>5.3484099999999998E-5</v>
      </c>
      <c r="O2172" s="35">
        <v>41</v>
      </c>
      <c r="P2172" s="34">
        <v>6.2642400000000002E-5</v>
      </c>
      <c r="Q2172" s="35">
        <v>332</v>
      </c>
      <c r="R2172" s="34">
        <v>3.1800100000000001E-5</v>
      </c>
      <c r="S2172" s="35">
        <v>125</v>
      </c>
      <c r="T2172" s="34">
        <v>2.5918499999999999E-5</v>
      </c>
      <c r="U2172" s="35">
        <v>607.70000000000005</v>
      </c>
      <c r="V2172" s="34">
        <v>1.76165E-5</v>
      </c>
      <c r="W2172" s="35">
        <v>5470.3</v>
      </c>
    </row>
    <row r="2173" spans="1:23" ht="14.45" x14ac:dyDescent="0.3">
      <c r="A2173" s="6" t="s">
        <v>31</v>
      </c>
      <c r="B2173" s="6" t="s">
        <v>1164</v>
      </c>
      <c r="C2173" s="6" t="s">
        <v>93</v>
      </c>
      <c r="D2173" s="6" t="s">
        <v>37</v>
      </c>
      <c r="E2173" s="6" t="s">
        <v>40</v>
      </c>
      <c r="F2173" s="24" t="str">
        <f>+TabIPW[[#This Row],[WK]]&amp;TabIPW[[#This Row],[PK]]&amp;TabIPW[[#This Row],[GK]]</f>
        <v>301203</v>
      </c>
      <c r="G2173" s="6" t="s">
        <v>2041</v>
      </c>
      <c r="H2173" s="34">
        <v>3.9693120000000003E-5</v>
      </c>
      <c r="I2173" s="35">
        <v>12567</v>
      </c>
      <c r="J2173" s="34">
        <v>2.9517299999999999E-5</v>
      </c>
      <c r="K2173" s="35">
        <v>7525</v>
      </c>
      <c r="L2173" s="34">
        <v>9.8794299999999997E-5</v>
      </c>
      <c r="M2173" s="35">
        <v>8947.7000000000007</v>
      </c>
      <c r="N2173" s="34">
        <v>1.0044580000000001E-4</v>
      </c>
      <c r="O2173" s="35">
        <v>77</v>
      </c>
      <c r="P2173" s="34">
        <v>1.0207700000000001E-4</v>
      </c>
      <c r="Q2173" s="35">
        <v>541</v>
      </c>
      <c r="R2173" s="34">
        <v>6.3600200000000001E-5</v>
      </c>
      <c r="S2173" s="35">
        <v>250</v>
      </c>
      <c r="T2173" s="34">
        <v>4.7580400000000003E-5</v>
      </c>
      <c r="U2173" s="35">
        <v>1115.5999999999999</v>
      </c>
      <c r="V2173" s="34">
        <v>2.8815000000000001E-5</v>
      </c>
      <c r="W2173" s="35">
        <v>8947.7000000000007</v>
      </c>
    </row>
    <row r="2174" spans="1:23" ht="14.45" x14ac:dyDescent="0.3">
      <c r="A2174" s="6" t="s">
        <v>31</v>
      </c>
      <c r="B2174" s="6" t="s">
        <v>1164</v>
      </c>
      <c r="C2174" s="6" t="s">
        <v>93</v>
      </c>
      <c r="D2174" s="6" t="s">
        <v>39</v>
      </c>
      <c r="E2174" s="6" t="s">
        <v>40</v>
      </c>
      <c r="F2174" s="24" t="str">
        <f>+TabIPW[[#This Row],[WK]]&amp;TabIPW[[#This Row],[PK]]&amp;TabIPW[[#This Row],[GK]]</f>
        <v>301204</v>
      </c>
      <c r="G2174" s="6" t="s">
        <v>2042</v>
      </c>
      <c r="H2174" s="34">
        <v>1.24410952E-4</v>
      </c>
      <c r="I2174" s="35">
        <v>39389</v>
      </c>
      <c r="J2174" s="34">
        <v>9.3011700000000003E-5</v>
      </c>
      <c r="K2174" s="35">
        <v>23712</v>
      </c>
      <c r="L2174" s="34">
        <v>3.0965320000000003E-4</v>
      </c>
      <c r="M2174" s="35">
        <v>28044.97</v>
      </c>
      <c r="N2174" s="34">
        <v>3.013375E-4</v>
      </c>
      <c r="O2174" s="35">
        <v>231</v>
      </c>
      <c r="P2174" s="34">
        <v>3.3906170000000001E-4</v>
      </c>
      <c r="Q2174" s="35">
        <v>1797</v>
      </c>
      <c r="R2174" s="34">
        <v>1.4577150000000001E-4</v>
      </c>
      <c r="S2174" s="35">
        <v>573</v>
      </c>
      <c r="T2174" s="34">
        <v>1.427755E-4</v>
      </c>
      <c r="U2174" s="35">
        <v>3347.6000000000004</v>
      </c>
      <c r="V2174" s="34">
        <v>9.03155E-5</v>
      </c>
      <c r="W2174" s="35">
        <v>28044.97</v>
      </c>
    </row>
    <row r="2175" spans="1:23" ht="14.45" x14ac:dyDescent="0.3">
      <c r="A2175" s="6" t="s">
        <v>31</v>
      </c>
      <c r="B2175" s="6" t="s">
        <v>1164</v>
      </c>
      <c r="C2175" s="6" t="s">
        <v>93</v>
      </c>
      <c r="D2175" s="6" t="s">
        <v>42</v>
      </c>
      <c r="E2175" s="6" t="s">
        <v>36</v>
      </c>
      <c r="F2175" s="24" t="str">
        <f>+TabIPW[[#This Row],[WK]]&amp;TabIPW[[#This Row],[PK]]&amp;TabIPW[[#This Row],[GK]]</f>
        <v>301205</v>
      </c>
      <c r="G2175" s="6" t="s">
        <v>2043</v>
      </c>
      <c r="H2175" s="34">
        <v>1.5584136000000001E-5</v>
      </c>
      <c r="I2175" s="35">
        <v>4934</v>
      </c>
      <c r="J2175" s="34">
        <v>1.18383E-5</v>
      </c>
      <c r="K2175" s="35">
        <v>3018</v>
      </c>
      <c r="L2175" s="34">
        <v>3.8788200000000002E-5</v>
      </c>
      <c r="M2175" s="35">
        <v>3513.01</v>
      </c>
      <c r="N2175" s="34">
        <v>3.5221300000000001E-5</v>
      </c>
      <c r="O2175" s="35">
        <v>27</v>
      </c>
      <c r="P2175" s="34">
        <v>4.0000599999999998E-5</v>
      </c>
      <c r="Q2175" s="35">
        <v>212</v>
      </c>
      <c r="R2175" s="34">
        <v>5.5968000000000004E-6</v>
      </c>
      <c r="S2175" s="35">
        <v>22</v>
      </c>
      <c r="T2175" s="34">
        <v>2.0327E-5</v>
      </c>
      <c r="U2175" s="35">
        <v>476.6</v>
      </c>
      <c r="V2175" s="34">
        <v>1.13132E-5</v>
      </c>
      <c r="W2175" s="35">
        <v>3513.01</v>
      </c>
    </row>
    <row r="2176" spans="1:23" ht="14.45" x14ac:dyDescent="0.3">
      <c r="A2176" s="6" t="s">
        <v>31</v>
      </c>
      <c r="B2176" s="6" t="s">
        <v>1164</v>
      </c>
      <c r="C2176" s="6" t="s">
        <v>93</v>
      </c>
      <c r="D2176" s="6" t="s">
        <v>44</v>
      </c>
      <c r="E2176" s="6" t="s">
        <v>40</v>
      </c>
      <c r="F2176" s="24" t="str">
        <f>+TabIPW[[#This Row],[WK]]&amp;TabIPW[[#This Row],[PK]]&amp;TabIPW[[#This Row],[GK]]</f>
        <v>301206</v>
      </c>
      <c r="G2176" s="6" t="s">
        <v>646</v>
      </c>
      <c r="H2176" s="34">
        <v>2.4086872000000001E-5</v>
      </c>
      <c r="I2176" s="35">
        <v>7626</v>
      </c>
      <c r="J2176" s="34">
        <v>1.8118299999999999E-5</v>
      </c>
      <c r="K2176" s="35">
        <v>4619</v>
      </c>
      <c r="L2176" s="34">
        <v>5.9951100000000003E-5</v>
      </c>
      <c r="M2176" s="35">
        <v>5429.71</v>
      </c>
      <c r="N2176" s="34">
        <v>6.7833600000000001E-5</v>
      </c>
      <c r="O2176" s="35">
        <v>52</v>
      </c>
      <c r="P2176" s="34">
        <v>6.3208500000000003E-5</v>
      </c>
      <c r="Q2176" s="35">
        <v>335</v>
      </c>
      <c r="R2176" s="34">
        <v>3.3580900000000002E-5</v>
      </c>
      <c r="S2176" s="35">
        <v>132</v>
      </c>
      <c r="T2176" s="34">
        <v>2.9646100000000001E-5</v>
      </c>
      <c r="U2176" s="35">
        <v>695.1</v>
      </c>
      <c r="V2176" s="34">
        <v>1.7485700000000001E-5</v>
      </c>
      <c r="W2176" s="35">
        <v>5429.71</v>
      </c>
    </row>
    <row r="2177" spans="1:23" ht="14.45" x14ac:dyDescent="0.3">
      <c r="A2177" s="6" t="s">
        <v>31</v>
      </c>
      <c r="B2177" s="6" t="s">
        <v>1164</v>
      </c>
      <c r="C2177" s="6" t="s">
        <v>95</v>
      </c>
      <c r="D2177" s="6" t="s">
        <v>33</v>
      </c>
      <c r="E2177" s="6" t="s">
        <v>36</v>
      </c>
      <c r="F2177" s="24" t="str">
        <f>+TabIPW[[#This Row],[WK]]&amp;TabIPW[[#This Row],[PK]]&amp;TabIPW[[#This Row],[GK]]</f>
        <v>301301</v>
      </c>
      <c r="G2177" s="6" t="s">
        <v>2044</v>
      </c>
      <c r="H2177" s="34">
        <v>2.4554336000000002E-5</v>
      </c>
      <c r="I2177" s="35">
        <v>7774</v>
      </c>
      <c r="J2177" s="34">
        <v>1.8306599999999999E-5</v>
      </c>
      <c r="K2177" s="35">
        <v>4667</v>
      </c>
      <c r="L2177" s="34">
        <v>7.6822400000000005E-5</v>
      </c>
      <c r="M2177" s="35">
        <v>6957.73</v>
      </c>
      <c r="N2177" s="34">
        <v>6.3920100000000005E-5</v>
      </c>
      <c r="O2177" s="35">
        <v>49</v>
      </c>
      <c r="P2177" s="34">
        <v>6.8491600000000007E-5</v>
      </c>
      <c r="Q2177" s="35">
        <v>363</v>
      </c>
      <c r="R2177" s="34">
        <v>2.3913700000000001E-5</v>
      </c>
      <c r="S2177" s="35">
        <v>94</v>
      </c>
      <c r="T2177" s="34">
        <v>3.0976799999999998E-5</v>
      </c>
      <c r="U2177" s="35">
        <v>726.3</v>
      </c>
      <c r="V2177" s="34">
        <v>2.24065E-5</v>
      </c>
      <c r="W2177" s="35">
        <v>6957.73</v>
      </c>
    </row>
    <row r="2178" spans="1:23" ht="14.45" x14ac:dyDescent="0.3">
      <c r="A2178" s="6" t="s">
        <v>31</v>
      </c>
      <c r="B2178" s="6" t="s">
        <v>1164</v>
      </c>
      <c r="C2178" s="6" t="s">
        <v>95</v>
      </c>
      <c r="D2178" s="6" t="s">
        <v>32</v>
      </c>
      <c r="E2178" s="6" t="s">
        <v>36</v>
      </c>
      <c r="F2178" s="24" t="str">
        <f>+TabIPW[[#This Row],[WK]]&amp;TabIPW[[#This Row],[PK]]&amp;TabIPW[[#This Row],[GK]]</f>
        <v>301302</v>
      </c>
      <c r="G2178" s="6" t="s">
        <v>262</v>
      </c>
      <c r="H2178" s="34">
        <v>3.1326199999999998E-5</v>
      </c>
      <c r="I2178" s="35">
        <v>9918</v>
      </c>
      <c r="J2178" s="34">
        <v>2.3068600000000001E-5</v>
      </c>
      <c r="K2178" s="35">
        <v>5881</v>
      </c>
      <c r="L2178" s="34">
        <v>9.8009400000000004E-5</v>
      </c>
      <c r="M2178" s="35">
        <v>8876.61</v>
      </c>
      <c r="N2178" s="34">
        <v>7.3051499999999997E-5</v>
      </c>
      <c r="O2178" s="35">
        <v>56</v>
      </c>
      <c r="P2178" s="34">
        <v>7.0944499999999998E-5</v>
      </c>
      <c r="Q2178" s="35">
        <v>376</v>
      </c>
      <c r="R2178" s="34">
        <v>2.3150500000000001E-5</v>
      </c>
      <c r="S2178" s="35">
        <v>91</v>
      </c>
      <c r="T2178" s="34">
        <v>2.9624800000000001E-5</v>
      </c>
      <c r="U2178" s="35">
        <v>694.6</v>
      </c>
      <c r="V2178" s="34">
        <v>2.8586100000000001E-5</v>
      </c>
      <c r="W2178" s="35">
        <v>8876.61</v>
      </c>
    </row>
    <row r="2179" spans="1:23" ht="14.45" x14ac:dyDescent="0.3">
      <c r="A2179" s="6" t="s">
        <v>31</v>
      </c>
      <c r="B2179" s="6" t="s">
        <v>1164</v>
      </c>
      <c r="C2179" s="6" t="s">
        <v>95</v>
      </c>
      <c r="D2179" s="6" t="s">
        <v>37</v>
      </c>
      <c r="E2179" s="6" t="s">
        <v>40</v>
      </c>
      <c r="F2179" s="24" t="str">
        <f>+TabIPW[[#This Row],[WK]]&amp;TabIPW[[#This Row],[PK]]&amp;TabIPW[[#This Row],[GK]]</f>
        <v>301303</v>
      </c>
      <c r="G2179" s="6" t="s">
        <v>1612</v>
      </c>
      <c r="H2179" s="34">
        <v>2.9484784000000002E-5</v>
      </c>
      <c r="I2179" s="35">
        <v>9335</v>
      </c>
      <c r="J2179" s="34">
        <v>2.2095799999999999E-5</v>
      </c>
      <c r="K2179" s="35">
        <v>5633</v>
      </c>
      <c r="L2179" s="34">
        <v>9.2248200000000002E-5</v>
      </c>
      <c r="M2179" s="35">
        <v>8354.83</v>
      </c>
      <c r="N2179" s="34">
        <v>4.9570700000000003E-5</v>
      </c>
      <c r="O2179" s="35">
        <v>38</v>
      </c>
      <c r="P2179" s="34">
        <v>6.6038700000000002E-5</v>
      </c>
      <c r="Q2179" s="35">
        <v>350</v>
      </c>
      <c r="R2179" s="34">
        <v>1.5772799999999999E-5</v>
      </c>
      <c r="S2179" s="35">
        <v>62</v>
      </c>
      <c r="T2179" s="34">
        <v>2.942E-5</v>
      </c>
      <c r="U2179" s="35">
        <v>689.8</v>
      </c>
      <c r="V2179" s="34">
        <v>2.6905699999999999E-5</v>
      </c>
      <c r="W2179" s="35">
        <v>8354.83</v>
      </c>
    </row>
    <row r="2180" spans="1:23" ht="14.45" x14ac:dyDescent="0.3">
      <c r="A2180" s="6" t="s">
        <v>31</v>
      </c>
      <c r="B2180" s="6" t="s">
        <v>1164</v>
      </c>
      <c r="C2180" s="6" t="s">
        <v>95</v>
      </c>
      <c r="D2180" s="6" t="s">
        <v>39</v>
      </c>
      <c r="E2180" s="6" t="s">
        <v>40</v>
      </c>
      <c r="F2180" s="24" t="str">
        <f>+TabIPW[[#This Row],[WK]]&amp;TabIPW[[#This Row],[PK]]&amp;TabIPW[[#This Row],[GK]]</f>
        <v>301304</v>
      </c>
      <c r="G2180" s="6" t="s">
        <v>2045</v>
      </c>
      <c r="H2180" s="34">
        <v>3.3432936000000002E-5</v>
      </c>
      <c r="I2180" s="35">
        <v>10585</v>
      </c>
      <c r="J2180" s="34">
        <v>2.4241400000000001E-5</v>
      </c>
      <c r="K2180" s="35">
        <v>6180</v>
      </c>
      <c r="L2180" s="34">
        <v>1.046007E-4</v>
      </c>
      <c r="M2180" s="35">
        <v>9473.58</v>
      </c>
      <c r="N2180" s="34">
        <v>1.0957730000000001E-4</v>
      </c>
      <c r="O2180" s="35">
        <v>84</v>
      </c>
      <c r="P2180" s="34">
        <v>8.8114499999999998E-5</v>
      </c>
      <c r="Q2180" s="35">
        <v>467</v>
      </c>
      <c r="R2180" s="34">
        <v>2.13696E-5</v>
      </c>
      <c r="S2180" s="35">
        <v>84</v>
      </c>
      <c r="T2180" s="34">
        <v>4.53882E-5</v>
      </c>
      <c r="U2180" s="35">
        <v>1064.2</v>
      </c>
      <c r="V2180" s="34">
        <v>3.0508500000000001E-5</v>
      </c>
      <c r="W2180" s="35">
        <v>9473.58</v>
      </c>
    </row>
    <row r="2181" spans="1:23" ht="14.45" x14ac:dyDescent="0.3">
      <c r="A2181" s="6" t="s">
        <v>31</v>
      </c>
      <c r="B2181" s="6" t="s">
        <v>1164</v>
      </c>
      <c r="C2181" s="6" t="s">
        <v>95</v>
      </c>
      <c r="D2181" s="6" t="s">
        <v>42</v>
      </c>
      <c r="E2181" s="6" t="s">
        <v>36</v>
      </c>
      <c r="F2181" s="24" t="str">
        <f>+TabIPW[[#This Row],[WK]]&amp;TabIPW[[#This Row],[PK]]&amp;TabIPW[[#This Row],[GK]]</f>
        <v>301305</v>
      </c>
      <c r="G2181" s="6" t="s">
        <v>2046</v>
      </c>
      <c r="H2181" s="34">
        <v>2.7608624000000001E-5</v>
      </c>
      <c r="I2181" s="35">
        <v>8741</v>
      </c>
      <c r="J2181" s="34">
        <v>2.0871899999999999E-5</v>
      </c>
      <c r="K2181" s="35">
        <v>5321</v>
      </c>
      <c r="L2181" s="34">
        <v>8.6378400000000006E-5</v>
      </c>
      <c r="M2181" s="35">
        <v>7823.2</v>
      </c>
      <c r="N2181" s="34">
        <v>3.9134700000000003E-5</v>
      </c>
      <c r="O2181" s="35">
        <v>30</v>
      </c>
      <c r="P2181" s="34">
        <v>5.6604599999999997E-5</v>
      </c>
      <c r="Q2181" s="35">
        <v>300</v>
      </c>
      <c r="R2181" s="34">
        <v>2.6712100000000001E-5</v>
      </c>
      <c r="S2181" s="35">
        <v>105</v>
      </c>
      <c r="T2181" s="34">
        <v>3.5655499999999998E-5</v>
      </c>
      <c r="U2181" s="35">
        <v>836</v>
      </c>
      <c r="V2181" s="34">
        <v>2.5193699999999999E-5</v>
      </c>
      <c r="W2181" s="35">
        <v>7823.2</v>
      </c>
    </row>
    <row r="2182" spans="1:23" ht="14.45" x14ac:dyDescent="0.3">
      <c r="A2182" s="6" t="s">
        <v>31</v>
      </c>
      <c r="B2182" s="6" t="s">
        <v>1164</v>
      </c>
      <c r="C2182" s="6" t="s">
        <v>95</v>
      </c>
      <c r="D2182" s="6" t="s">
        <v>44</v>
      </c>
      <c r="E2182" s="6" t="s">
        <v>36</v>
      </c>
      <c r="F2182" s="24" t="str">
        <f>+TabIPW[[#This Row],[WK]]&amp;TabIPW[[#This Row],[PK]]&amp;TabIPW[[#This Row],[GK]]</f>
        <v>301306</v>
      </c>
      <c r="G2182" s="6" t="s">
        <v>2047</v>
      </c>
      <c r="H2182" s="34">
        <v>1.1774960000000001E-5</v>
      </c>
      <c r="I2182" s="35">
        <v>3728</v>
      </c>
      <c r="J2182" s="34">
        <v>8.8964000000000001E-6</v>
      </c>
      <c r="K2182" s="35">
        <v>2268</v>
      </c>
      <c r="L2182" s="34">
        <v>3.684E-5</v>
      </c>
      <c r="M2182" s="35">
        <v>3336.56</v>
      </c>
      <c r="N2182" s="34">
        <v>2.6089799999999999E-5</v>
      </c>
      <c r="O2182" s="35">
        <v>20</v>
      </c>
      <c r="P2182" s="34">
        <v>3.3962799999999999E-5</v>
      </c>
      <c r="Q2182" s="35">
        <v>180</v>
      </c>
      <c r="R2182" s="34">
        <v>1.19568E-5</v>
      </c>
      <c r="S2182" s="35">
        <v>47</v>
      </c>
      <c r="T2182" s="34">
        <v>1.2441E-5</v>
      </c>
      <c r="U2182" s="35">
        <v>291.7</v>
      </c>
      <c r="V2182" s="34">
        <v>1.0745E-5</v>
      </c>
      <c r="W2182" s="35">
        <v>3336.56</v>
      </c>
    </row>
    <row r="2183" spans="1:23" ht="14.45" x14ac:dyDescent="0.3">
      <c r="A2183" s="6" t="s">
        <v>31</v>
      </c>
      <c r="B2183" s="6" t="s">
        <v>1164</v>
      </c>
      <c r="C2183" s="6" t="s">
        <v>95</v>
      </c>
      <c r="D2183" s="6" t="s">
        <v>51</v>
      </c>
      <c r="E2183" s="6" t="s">
        <v>36</v>
      </c>
      <c r="F2183" s="24" t="str">
        <f>+TabIPW[[#This Row],[WK]]&amp;TabIPW[[#This Row],[PK]]&amp;TabIPW[[#This Row],[GK]]</f>
        <v>301307</v>
      </c>
      <c r="G2183" s="6" t="s">
        <v>2048</v>
      </c>
      <c r="H2183" s="34">
        <v>3.1383056000000001E-5</v>
      </c>
      <c r="I2183" s="35">
        <v>9936</v>
      </c>
      <c r="J2183" s="34">
        <v>2.3354899999999999E-5</v>
      </c>
      <c r="K2183" s="35">
        <v>5954</v>
      </c>
      <c r="L2183" s="34">
        <v>9.8187299999999994E-5</v>
      </c>
      <c r="M2183" s="35">
        <v>8892.7199999999993</v>
      </c>
      <c r="N2183" s="34">
        <v>6.6529100000000006E-5</v>
      </c>
      <c r="O2183" s="35">
        <v>51</v>
      </c>
      <c r="P2183" s="34">
        <v>9.6982600000000002E-5</v>
      </c>
      <c r="Q2183" s="35">
        <v>514</v>
      </c>
      <c r="R2183" s="34">
        <v>4.9353700000000001E-5</v>
      </c>
      <c r="S2183" s="35">
        <v>194</v>
      </c>
      <c r="T2183" s="34">
        <v>3.5945500000000003E-5</v>
      </c>
      <c r="U2183" s="35">
        <v>842.8</v>
      </c>
      <c r="V2183" s="34">
        <v>2.8637999999999999E-5</v>
      </c>
      <c r="W2183" s="35">
        <v>8892.7199999999993</v>
      </c>
    </row>
    <row r="2184" spans="1:23" ht="14.45" x14ac:dyDescent="0.3">
      <c r="A2184" s="6" t="s">
        <v>31</v>
      </c>
      <c r="B2184" s="6" t="s">
        <v>1164</v>
      </c>
      <c r="C2184" s="6" t="s">
        <v>97</v>
      </c>
      <c r="D2184" s="6" t="s">
        <v>33</v>
      </c>
      <c r="E2184" s="6" t="s">
        <v>36</v>
      </c>
      <c r="F2184" s="24" t="str">
        <f>+TabIPW[[#This Row],[WK]]&amp;TabIPW[[#This Row],[PK]]&amp;TabIPW[[#This Row],[GK]]</f>
        <v>301401</v>
      </c>
      <c r="G2184" s="6" t="s">
        <v>2049</v>
      </c>
      <c r="H2184" s="34">
        <v>1.0088312000000001E-5</v>
      </c>
      <c r="I2184" s="35">
        <v>3194</v>
      </c>
      <c r="J2184" s="34">
        <v>7.3665999999999999E-6</v>
      </c>
      <c r="K2184" s="35">
        <v>1878</v>
      </c>
      <c r="L2184" s="34">
        <v>2.9552799999999999E-5</v>
      </c>
      <c r="M2184" s="35">
        <v>2676.57</v>
      </c>
      <c r="N2184" s="34">
        <v>1.69584E-5</v>
      </c>
      <c r="O2184" s="35">
        <v>13</v>
      </c>
      <c r="P2184" s="34">
        <v>2.4717300000000001E-5</v>
      </c>
      <c r="Q2184" s="35">
        <v>131</v>
      </c>
      <c r="R2184" s="34">
        <v>2.0860799999999999E-5</v>
      </c>
      <c r="S2184" s="35">
        <v>82</v>
      </c>
      <c r="T2184" s="34">
        <v>9.3788000000000007E-6</v>
      </c>
      <c r="U2184" s="35">
        <v>219.89999999999998</v>
      </c>
      <c r="V2184" s="34">
        <v>8.6195999999999996E-6</v>
      </c>
      <c r="W2184" s="35">
        <v>2676.57</v>
      </c>
    </row>
    <row r="2185" spans="1:23" ht="14.45" x14ac:dyDescent="0.3">
      <c r="A2185" s="6" t="s">
        <v>31</v>
      </c>
      <c r="B2185" s="6" t="s">
        <v>1164</v>
      </c>
      <c r="C2185" s="6" t="s">
        <v>97</v>
      </c>
      <c r="D2185" s="6" t="s">
        <v>32</v>
      </c>
      <c r="E2185" s="6" t="s">
        <v>36</v>
      </c>
      <c r="F2185" s="24" t="str">
        <f>+TabIPW[[#This Row],[WK]]&amp;TabIPW[[#This Row],[PK]]&amp;TabIPW[[#This Row],[GK]]</f>
        <v>301402</v>
      </c>
      <c r="G2185" s="6" t="s">
        <v>2050</v>
      </c>
      <c r="H2185" s="34">
        <v>1.9203800000000001E-5</v>
      </c>
      <c r="I2185" s="35">
        <v>6080</v>
      </c>
      <c r="J2185" s="34">
        <v>1.43723E-5</v>
      </c>
      <c r="K2185" s="35">
        <v>3664</v>
      </c>
      <c r="L2185" s="34">
        <v>5.6255899999999998E-5</v>
      </c>
      <c r="M2185" s="35">
        <v>5095.04</v>
      </c>
      <c r="N2185" s="34">
        <v>3.5221300000000001E-5</v>
      </c>
      <c r="O2185" s="35">
        <v>27</v>
      </c>
      <c r="P2185" s="34">
        <v>4.6604499999999997E-5</v>
      </c>
      <c r="Q2185" s="35">
        <v>247</v>
      </c>
      <c r="R2185" s="34">
        <v>2.0352000000000001E-5</v>
      </c>
      <c r="S2185" s="35">
        <v>80</v>
      </c>
      <c r="T2185" s="34">
        <v>1.5878600000000001E-5</v>
      </c>
      <c r="U2185" s="35">
        <v>372.3</v>
      </c>
      <c r="V2185" s="34">
        <v>1.6407999999999999E-5</v>
      </c>
      <c r="W2185" s="35">
        <v>5095.04</v>
      </c>
    </row>
    <row r="2186" spans="1:23" ht="14.45" x14ac:dyDescent="0.3">
      <c r="A2186" s="6" t="s">
        <v>31</v>
      </c>
      <c r="B2186" s="6" t="s">
        <v>1164</v>
      </c>
      <c r="C2186" s="6" t="s">
        <v>97</v>
      </c>
      <c r="D2186" s="6" t="s">
        <v>37</v>
      </c>
      <c r="E2186" s="6" t="s">
        <v>40</v>
      </c>
      <c r="F2186" s="24" t="str">
        <f>+TabIPW[[#This Row],[WK]]&amp;TabIPW[[#This Row],[PK]]&amp;TabIPW[[#This Row],[GK]]</f>
        <v>301403</v>
      </c>
      <c r="G2186" s="6" t="s">
        <v>2051</v>
      </c>
      <c r="H2186" s="34">
        <v>5.6310096000000004E-5</v>
      </c>
      <c r="I2186" s="35">
        <v>17828</v>
      </c>
      <c r="J2186" s="34">
        <v>4.1971400000000003E-5</v>
      </c>
      <c r="K2186" s="35">
        <v>10700</v>
      </c>
      <c r="L2186" s="34">
        <v>1.6495560000000001E-4</v>
      </c>
      <c r="M2186" s="35">
        <v>14939.86</v>
      </c>
      <c r="N2186" s="34">
        <v>1.2523119999999999E-4</v>
      </c>
      <c r="O2186" s="35">
        <v>96</v>
      </c>
      <c r="P2186" s="34">
        <v>1.413229E-4</v>
      </c>
      <c r="Q2186" s="35">
        <v>749</v>
      </c>
      <c r="R2186" s="34">
        <v>6.8942600000000006E-5</v>
      </c>
      <c r="S2186" s="35">
        <v>271</v>
      </c>
      <c r="T2186" s="34">
        <v>6.8060999999999998E-5</v>
      </c>
      <c r="U2186" s="35">
        <v>1595.8000000000002</v>
      </c>
      <c r="V2186" s="34">
        <v>4.8112100000000003E-5</v>
      </c>
      <c r="W2186" s="35">
        <v>14939.86</v>
      </c>
    </row>
    <row r="2187" spans="1:23" ht="14.45" x14ac:dyDescent="0.3">
      <c r="A2187" s="6" t="s">
        <v>31</v>
      </c>
      <c r="B2187" s="6" t="s">
        <v>1164</v>
      </c>
      <c r="C2187" s="6" t="s">
        <v>97</v>
      </c>
      <c r="D2187" s="6" t="s">
        <v>39</v>
      </c>
      <c r="E2187" s="6" t="s">
        <v>40</v>
      </c>
      <c r="F2187" s="24" t="str">
        <f>+TabIPW[[#This Row],[WK]]&amp;TabIPW[[#This Row],[PK]]&amp;TabIPW[[#This Row],[GK]]</f>
        <v>301404</v>
      </c>
      <c r="G2187" s="6" t="s">
        <v>2052</v>
      </c>
      <c r="H2187" s="34">
        <v>2.6818992E-5</v>
      </c>
      <c r="I2187" s="35">
        <v>8491</v>
      </c>
      <c r="J2187" s="34">
        <v>1.98678E-5</v>
      </c>
      <c r="K2187" s="35">
        <v>5065</v>
      </c>
      <c r="L2187" s="34">
        <v>7.8564000000000002E-5</v>
      </c>
      <c r="M2187" s="35">
        <v>7115.46</v>
      </c>
      <c r="N2187" s="34">
        <v>5.0875199999999997E-5</v>
      </c>
      <c r="O2187" s="35">
        <v>39</v>
      </c>
      <c r="P2187" s="34">
        <v>5.6415900000000003E-5</v>
      </c>
      <c r="Q2187" s="35">
        <v>299</v>
      </c>
      <c r="R2187" s="34">
        <v>3.0019299999999999E-5</v>
      </c>
      <c r="S2187" s="35">
        <v>118</v>
      </c>
      <c r="T2187" s="34">
        <v>2.68056E-5</v>
      </c>
      <c r="U2187" s="35">
        <v>628.5</v>
      </c>
      <c r="V2187" s="34">
        <v>2.2914499999999999E-5</v>
      </c>
      <c r="W2187" s="35">
        <v>7115.46</v>
      </c>
    </row>
    <row r="2188" spans="1:23" ht="14.45" x14ac:dyDescent="0.3">
      <c r="A2188" s="6" t="s">
        <v>31</v>
      </c>
      <c r="B2188" s="6" t="s">
        <v>1164</v>
      </c>
      <c r="C2188" s="6" t="s">
        <v>130</v>
      </c>
      <c r="D2188" s="6" t="s">
        <v>33</v>
      </c>
      <c r="E2188" s="6" t="s">
        <v>36</v>
      </c>
      <c r="F2188" s="24" t="str">
        <f>+TabIPW[[#This Row],[WK]]&amp;TabIPW[[#This Row],[PK]]&amp;TabIPW[[#This Row],[GK]]</f>
        <v>301501</v>
      </c>
      <c r="G2188" s="6" t="s">
        <v>2053</v>
      </c>
      <c r="H2188" s="34">
        <v>1.6266376000000002E-5</v>
      </c>
      <c r="I2188" s="35">
        <v>5150</v>
      </c>
      <c r="J2188" s="34">
        <v>1.22894E-5</v>
      </c>
      <c r="K2188" s="35">
        <v>3133</v>
      </c>
      <c r="L2188" s="34">
        <v>4.8788200000000002E-5</v>
      </c>
      <c r="M2188" s="35">
        <v>4418.7</v>
      </c>
      <c r="N2188" s="34">
        <v>4.0439199999999997E-5</v>
      </c>
      <c r="O2188" s="35">
        <v>31</v>
      </c>
      <c r="P2188" s="34">
        <v>4.0755299999999999E-5</v>
      </c>
      <c r="Q2188" s="35">
        <v>216</v>
      </c>
      <c r="R2188" s="34">
        <v>2.2896099999999999E-5</v>
      </c>
      <c r="S2188" s="35">
        <v>90</v>
      </c>
      <c r="T2188" s="34">
        <v>1.7623000000000001E-5</v>
      </c>
      <c r="U2188" s="35">
        <v>413.20000000000005</v>
      </c>
      <c r="V2188" s="34">
        <v>1.4229900000000001E-5</v>
      </c>
      <c r="W2188" s="35">
        <v>4418.7</v>
      </c>
    </row>
    <row r="2189" spans="1:23" ht="14.45" x14ac:dyDescent="0.3">
      <c r="A2189" s="6" t="s">
        <v>31</v>
      </c>
      <c r="B2189" s="6" t="s">
        <v>1164</v>
      </c>
      <c r="C2189" s="6" t="s">
        <v>130</v>
      </c>
      <c r="D2189" s="6" t="s">
        <v>32</v>
      </c>
      <c r="E2189" s="6" t="s">
        <v>40</v>
      </c>
      <c r="F2189" s="24" t="str">
        <f>+TabIPW[[#This Row],[WK]]&amp;TabIPW[[#This Row],[PK]]&amp;TabIPW[[#This Row],[GK]]</f>
        <v>301502</v>
      </c>
      <c r="G2189" s="6" t="s">
        <v>2054</v>
      </c>
      <c r="H2189" s="34">
        <v>2.7548616000000003E-5</v>
      </c>
      <c r="I2189" s="35">
        <v>8722</v>
      </c>
      <c r="J2189" s="34">
        <v>2.0703299999999999E-5</v>
      </c>
      <c r="K2189" s="35">
        <v>5278</v>
      </c>
      <c r="L2189" s="34">
        <v>8.2627399999999994E-5</v>
      </c>
      <c r="M2189" s="35">
        <v>7483.48</v>
      </c>
      <c r="N2189" s="34">
        <v>7.3051499999999997E-5</v>
      </c>
      <c r="O2189" s="35">
        <v>56</v>
      </c>
      <c r="P2189" s="34">
        <v>6.6038700000000002E-5</v>
      </c>
      <c r="Q2189" s="35">
        <v>350</v>
      </c>
      <c r="R2189" s="34">
        <v>3.6633700000000001E-5</v>
      </c>
      <c r="S2189" s="35">
        <v>144</v>
      </c>
      <c r="T2189" s="34">
        <v>2.3466099999999999E-5</v>
      </c>
      <c r="U2189" s="35">
        <v>550.20000000000005</v>
      </c>
      <c r="V2189" s="34">
        <v>2.4099699999999999E-5</v>
      </c>
      <c r="W2189" s="35">
        <v>7483.48</v>
      </c>
    </row>
    <row r="2190" spans="1:23" ht="14.45" x14ac:dyDescent="0.3">
      <c r="A2190" s="6" t="s">
        <v>31</v>
      </c>
      <c r="B2190" s="6" t="s">
        <v>1164</v>
      </c>
      <c r="C2190" s="6" t="s">
        <v>130</v>
      </c>
      <c r="D2190" s="6" t="s">
        <v>37</v>
      </c>
      <c r="E2190" s="6" t="s">
        <v>36</v>
      </c>
      <c r="F2190" s="24" t="str">
        <f>+TabIPW[[#This Row],[WK]]&amp;TabIPW[[#This Row],[PK]]&amp;TabIPW[[#This Row],[GK]]</f>
        <v>301503</v>
      </c>
      <c r="G2190" s="6" t="s">
        <v>2055</v>
      </c>
      <c r="H2190" s="34">
        <v>1.229612E-5</v>
      </c>
      <c r="I2190" s="35">
        <v>3893</v>
      </c>
      <c r="J2190" s="34">
        <v>9.1553000000000002E-6</v>
      </c>
      <c r="K2190" s="35">
        <v>2334</v>
      </c>
      <c r="L2190" s="34">
        <v>3.6880099999999999E-5</v>
      </c>
      <c r="M2190" s="35">
        <v>3340.19</v>
      </c>
      <c r="N2190" s="34">
        <v>2.6089799999999999E-5</v>
      </c>
      <c r="O2190" s="35">
        <v>20</v>
      </c>
      <c r="P2190" s="34">
        <v>2.8679699999999999E-5</v>
      </c>
      <c r="Q2190" s="35">
        <v>152</v>
      </c>
      <c r="R2190" s="34">
        <v>1.908E-5</v>
      </c>
      <c r="S2190" s="35">
        <v>75</v>
      </c>
      <c r="T2190" s="34">
        <v>7.3358000000000001E-6</v>
      </c>
      <c r="U2190" s="35">
        <v>172</v>
      </c>
      <c r="V2190" s="34">
        <v>1.07567E-5</v>
      </c>
      <c r="W2190" s="35">
        <v>3340.19</v>
      </c>
    </row>
    <row r="2191" spans="1:23" ht="14.45" x14ac:dyDescent="0.3">
      <c r="A2191" s="6" t="s">
        <v>31</v>
      </c>
      <c r="B2191" s="6" t="s">
        <v>1164</v>
      </c>
      <c r="C2191" s="6" t="s">
        <v>130</v>
      </c>
      <c r="D2191" s="6" t="s">
        <v>39</v>
      </c>
      <c r="E2191" s="6" t="s">
        <v>40</v>
      </c>
      <c r="F2191" s="24" t="str">
        <f>+TabIPW[[#This Row],[WK]]&amp;TabIPW[[#This Row],[PK]]&amp;TabIPW[[#This Row],[GK]]</f>
        <v>301504</v>
      </c>
      <c r="G2191" s="6" t="s">
        <v>2056</v>
      </c>
      <c r="H2191" s="34">
        <v>8.7677360000000006E-5</v>
      </c>
      <c r="I2191" s="35">
        <v>27759</v>
      </c>
      <c r="J2191" s="34">
        <v>6.4671200000000005E-5</v>
      </c>
      <c r="K2191" s="35">
        <v>16487</v>
      </c>
      <c r="L2191" s="34">
        <v>2.629733E-4</v>
      </c>
      <c r="M2191" s="35">
        <v>23817.22</v>
      </c>
      <c r="N2191" s="34">
        <v>1.9045569999999999E-4</v>
      </c>
      <c r="O2191" s="35">
        <v>146</v>
      </c>
      <c r="P2191" s="34">
        <v>2.9207979999999999E-4</v>
      </c>
      <c r="Q2191" s="35">
        <v>1548</v>
      </c>
      <c r="R2191" s="34">
        <v>8.7004999999999998E-5</v>
      </c>
      <c r="S2191" s="35">
        <v>342</v>
      </c>
      <c r="T2191" s="34">
        <v>8.8631199999999999E-5</v>
      </c>
      <c r="U2191" s="35">
        <v>2078.1</v>
      </c>
      <c r="V2191" s="34">
        <v>7.6700500000000002E-5</v>
      </c>
      <c r="W2191" s="35">
        <v>23817.22</v>
      </c>
    </row>
    <row r="2192" spans="1:23" ht="14.45" x14ac:dyDescent="0.3">
      <c r="A2192" s="6" t="s">
        <v>31</v>
      </c>
      <c r="B2192" s="6" t="s">
        <v>1164</v>
      </c>
      <c r="C2192" s="6" t="s">
        <v>130</v>
      </c>
      <c r="D2192" s="6" t="s">
        <v>42</v>
      </c>
      <c r="E2192" s="6" t="s">
        <v>40</v>
      </c>
      <c r="F2192" s="24" t="str">
        <f>+TabIPW[[#This Row],[WK]]&amp;TabIPW[[#This Row],[PK]]&amp;TabIPW[[#This Row],[GK]]</f>
        <v>301505</v>
      </c>
      <c r="G2192" s="6" t="s">
        <v>2057</v>
      </c>
      <c r="H2192" s="34">
        <v>5.0495263999999999E-5</v>
      </c>
      <c r="I2192" s="35">
        <v>15987</v>
      </c>
      <c r="J2192" s="34">
        <v>3.7409400000000001E-5</v>
      </c>
      <c r="K2192" s="35">
        <v>9537</v>
      </c>
      <c r="L2192" s="34">
        <v>1.51452E-4</v>
      </c>
      <c r="M2192" s="35">
        <v>13716.85</v>
      </c>
      <c r="N2192" s="34">
        <v>1.121862E-4</v>
      </c>
      <c r="O2192" s="35">
        <v>86</v>
      </c>
      <c r="P2192" s="34">
        <v>1.3056799999999999E-4</v>
      </c>
      <c r="Q2192" s="35">
        <v>692</v>
      </c>
      <c r="R2192" s="34">
        <v>3.96865E-5</v>
      </c>
      <c r="S2192" s="35">
        <v>156</v>
      </c>
      <c r="T2192" s="34">
        <v>5.1892399999999998E-5</v>
      </c>
      <c r="U2192" s="35">
        <v>1216.7</v>
      </c>
      <c r="V2192" s="34">
        <v>4.41735E-5</v>
      </c>
      <c r="W2192" s="35">
        <v>13716.85</v>
      </c>
    </row>
    <row r="2193" spans="1:23" ht="14.45" x14ac:dyDescent="0.3">
      <c r="A2193" s="6" t="s">
        <v>31</v>
      </c>
      <c r="B2193" s="6" t="s">
        <v>1164</v>
      </c>
      <c r="C2193" s="6" t="s">
        <v>130</v>
      </c>
      <c r="D2193" s="6" t="s">
        <v>44</v>
      </c>
      <c r="E2193" s="6" t="s">
        <v>40</v>
      </c>
      <c r="F2193" s="24" t="str">
        <f>+TabIPW[[#This Row],[WK]]&amp;TabIPW[[#This Row],[PK]]&amp;TabIPW[[#This Row],[GK]]</f>
        <v>301506</v>
      </c>
      <c r="G2193" s="6" t="s">
        <v>2058</v>
      </c>
      <c r="H2193" s="34">
        <v>4.3167496000000005E-5</v>
      </c>
      <c r="I2193" s="35">
        <v>13667</v>
      </c>
      <c r="J2193" s="34">
        <v>3.2427800000000001E-5</v>
      </c>
      <c r="K2193" s="35">
        <v>8267</v>
      </c>
      <c r="L2193" s="34">
        <v>1.294736E-4</v>
      </c>
      <c r="M2193" s="35">
        <v>11726.29</v>
      </c>
      <c r="N2193" s="34">
        <v>9.7836899999999998E-5</v>
      </c>
      <c r="O2193" s="35">
        <v>75</v>
      </c>
      <c r="P2193" s="34">
        <v>1.1358659999999999E-4</v>
      </c>
      <c r="Q2193" s="35">
        <v>602</v>
      </c>
      <c r="R2193" s="34">
        <v>3.0273700000000001E-5</v>
      </c>
      <c r="S2193" s="35">
        <v>119</v>
      </c>
      <c r="T2193" s="34">
        <v>3.5438000000000002E-5</v>
      </c>
      <c r="U2193" s="35">
        <v>830.9</v>
      </c>
      <c r="V2193" s="34">
        <v>3.7763099999999998E-5</v>
      </c>
      <c r="W2193" s="35">
        <v>11726.29</v>
      </c>
    </row>
    <row r="2194" spans="1:23" ht="14.45" x14ac:dyDescent="0.3">
      <c r="A2194" s="6" t="s">
        <v>31</v>
      </c>
      <c r="B2194" s="6" t="s">
        <v>1164</v>
      </c>
      <c r="C2194" s="6" t="s">
        <v>134</v>
      </c>
      <c r="D2194" s="6" t="s">
        <v>33</v>
      </c>
      <c r="E2194" s="6" t="s">
        <v>40</v>
      </c>
      <c r="F2194" s="24" t="str">
        <f>+TabIPW[[#This Row],[WK]]&amp;TabIPW[[#This Row],[PK]]&amp;TabIPW[[#This Row],[GK]]</f>
        <v>301601</v>
      </c>
      <c r="G2194" s="6" t="s">
        <v>2059</v>
      </c>
      <c r="H2194" s="34">
        <v>1.07699224E-4</v>
      </c>
      <c r="I2194" s="35">
        <v>34098</v>
      </c>
      <c r="J2194" s="34">
        <v>8.0016299999999995E-5</v>
      </c>
      <c r="K2194" s="35">
        <v>20399</v>
      </c>
      <c r="L2194" s="34">
        <v>3.2679029999999997E-4</v>
      </c>
      <c r="M2194" s="35">
        <v>29597.06</v>
      </c>
      <c r="N2194" s="34">
        <v>2.7655220000000002E-4</v>
      </c>
      <c r="O2194" s="35">
        <v>212</v>
      </c>
      <c r="P2194" s="34">
        <v>2.924572E-4</v>
      </c>
      <c r="Q2194" s="35">
        <v>1550</v>
      </c>
      <c r="R2194" s="34">
        <v>1.272003E-4</v>
      </c>
      <c r="S2194" s="35">
        <v>500</v>
      </c>
      <c r="T2194" s="34">
        <v>1.242099E-4</v>
      </c>
      <c r="U2194" s="35">
        <v>2912.3</v>
      </c>
      <c r="V2194" s="34">
        <v>9.5313800000000002E-5</v>
      </c>
      <c r="W2194" s="35">
        <v>29597.06</v>
      </c>
    </row>
    <row r="2195" spans="1:23" ht="14.45" x14ac:dyDescent="0.3">
      <c r="A2195" s="6" t="s">
        <v>31</v>
      </c>
      <c r="B2195" s="6" t="s">
        <v>1164</v>
      </c>
      <c r="C2195" s="6" t="s">
        <v>134</v>
      </c>
      <c r="D2195" s="6" t="s">
        <v>32</v>
      </c>
      <c r="E2195" s="6" t="s">
        <v>40</v>
      </c>
      <c r="F2195" s="24" t="str">
        <f>+TabIPW[[#This Row],[WK]]&amp;TabIPW[[#This Row],[PK]]&amp;TabIPW[[#This Row],[GK]]</f>
        <v>301602</v>
      </c>
      <c r="G2195" s="6" t="s">
        <v>2060</v>
      </c>
      <c r="H2195" s="34">
        <v>5.6575415999999998E-5</v>
      </c>
      <c r="I2195" s="35">
        <v>17912</v>
      </c>
      <c r="J2195" s="34">
        <v>4.2371499999999999E-5</v>
      </c>
      <c r="K2195" s="35">
        <v>10802</v>
      </c>
      <c r="L2195" s="34">
        <v>1.7166610000000001E-4</v>
      </c>
      <c r="M2195" s="35">
        <v>15547.62</v>
      </c>
      <c r="N2195" s="34">
        <v>1.069683E-4</v>
      </c>
      <c r="O2195" s="35">
        <v>82</v>
      </c>
      <c r="P2195" s="34">
        <v>1.2962459999999999E-4</v>
      </c>
      <c r="Q2195" s="35">
        <v>687</v>
      </c>
      <c r="R2195" s="34">
        <v>1.065939E-4</v>
      </c>
      <c r="S2195" s="35">
        <v>419</v>
      </c>
      <c r="T2195" s="34">
        <v>4.42665E-5</v>
      </c>
      <c r="U2195" s="35">
        <v>1037.9000000000001</v>
      </c>
      <c r="V2195" s="34">
        <v>5.0069299999999998E-5</v>
      </c>
      <c r="W2195" s="35">
        <v>15547.62</v>
      </c>
    </row>
    <row r="2196" spans="1:23" ht="14.45" x14ac:dyDescent="0.3">
      <c r="A2196" s="6" t="s">
        <v>31</v>
      </c>
      <c r="B2196" s="6" t="s">
        <v>1164</v>
      </c>
      <c r="C2196" s="6" t="s">
        <v>134</v>
      </c>
      <c r="D2196" s="6" t="s">
        <v>37</v>
      </c>
      <c r="E2196" s="6" t="s">
        <v>36</v>
      </c>
      <c r="F2196" s="24" t="str">
        <f>+TabIPW[[#This Row],[WK]]&amp;TabIPW[[#This Row],[PK]]&amp;TabIPW[[#This Row],[GK]]</f>
        <v>301603</v>
      </c>
      <c r="G2196" s="6" t="s">
        <v>2061</v>
      </c>
      <c r="H2196" s="34">
        <v>2.1484256E-5</v>
      </c>
      <c r="I2196" s="35">
        <v>6802</v>
      </c>
      <c r="J2196" s="34">
        <v>1.6196199999999999E-5</v>
      </c>
      <c r="K2196" s="35">
        <v>4129</v>
      </c>
      <c r="L2196" s="34">
        <v>6.5189400000000003E-5</v>
      </c>
      <c r="M2196" s="35">
        <v>5904.14</v>
      </c>
      <c r="N2196" s="34">
        <v>3.9134700000000003E-5</v>
      </c>
      <c r="O2196" s="35">
        <v>30</v>
      </c>
      <c r="P2196" s="34">
        <v>4.9057300000000002E-5</v>
      </c>
      <c r="Q2196" s="35">
        <v>260</v>
      </c>
      <c r="R2196" s="34">
        <v>3.8414500000000003E-5</v>
      </c>
      <c r="S2196" s="35">
        <v>151</v>
      </c>
      <c r="T2196" s="34">
        <v>1.7674200000000001E-5</v>
      </c>
      <c r="U2196" s="35">
        <v>414.4</v>
      </c>
      <c r="V2196" s="34">
        <v>1.90136E-5</v>
      </c>
      <c r="W2196" s="35">
        <v>5904.14</v>
      </c>
    </row>
    <row r="2197" spans="1:23" ht="14.45" x14ac:dyDescent="0.3">
      <c r="A2197" s="6" t="s">
        <v>31</v>
      </c>
      <c r="B2197" s="6" t="s">
        <v>1164</v>
      </c>
      <c r="C2197" s="6" t="s">
        <v>141</v>
      </c>
      <c r="D2197" s="6" t="s">
        <v>33</v>
      </c>
      <c r="E2197" s="6" t="s">
        <v>34</v>
      </c>
      <c r="F2197" s="24" t="str">
        <f>+TabIPW[[#This Row],[WK]]&amp;TabIPW[[#This Row],[PK]]&amp;TabIPW[[#This Row],[GK]]</f>
        <v>301701</v>
      </c>
      <c r="G2197" s="6" t="s">
        <v>2062</v>
      </c>
      <c r="H2197" s="34">
        <v>2.18759104E-4</v>
      </c>
      <c r="I2197" s="35">
        <v>69260</v>
      </c>
      <c r="J2197" s="34">
        <v>1.6139759999999999E-4</v>
      </c>
      <c r="K2197" s="35">
        <v>41146</v>
      </c>
      <c r="L2197" s="34">
        <v>6.2707119999999995E-4</v>
      </c>
      <c r="M2197" s="35">
        <v>56793.2</v>
      </c>
      <c r="N2197" s="34">
        <v>4.3961359999999998E-4</v>
      </c>
      <c r="O2197" s="35">
        <v>337</v>
      </c>
      <c r="P2197" s="34">
        <v>5.9302770000000001E-4</v>
      </c>
      <c r="Q2197" s="35">
        <v>3143</v>
      </c>
      <c r="R2197" s="34">
        <v>3.7803929999999998E-4</v>
      </c>
      <c r="S2197" s="35">
        <v>1486</v>
      </c>
      <c r="T2197" s="34">
        <v>2.9350950000000002E-4</v>
      </c>
      <c r="U2197" s="35">
        <v>6881.8</v>
      </c>
      <c r="V2197" s="34">
        <v>1.828958E-4</v>
      </c>
      <c r="W2197" s="35">
        <v>56793.2</v>
      </c>
    </row>
    <row r="2198" spans="1:23" ht="14.45" x14ac:dyDescent="0.3">
      <c r="A2198" s="6" t="s">
        <v>31</v>
      </c>
      <c r="B2198" s="6" t="s">
        <v>1164</v>
      </c>
      <c r="C2198" s="6" t="s">
        <v>141</v>
      </c>
      <c r="D2198" s="6" t="s">
        <v>32</v>
      </c>
      <c r="E2198" s="6" t="s">
        <v>40</v>
      </c>
      <c r="F2198" s="24" t="str">
        <f>+TabIPW[[#This Row],[WK]]&amp;TabIPW[[#This Row],[PK]]&amp;TabIPW[[#This Row],[GK]]</f>
        <v>301702</v>
      </c>
      <c r="G2198" s="6" t="s">
        <v>2063</v>
      </c>
      <c r="H2198" s="34">
        <v>5.0488944000000004E-5</v>
      </c>
      <c r="I2198" s="35">
        <v>15985</v>
      </c>
      <c r="J2198" s="34">
        <v>3.84411E-5</v>
      </c>
      <c r="K2198" s="35">
        <v>9800</v>
      </c>
      <c r="L2198" s="34">
        <v>1.447261E-4</v>
      </c>
      <c r="M2198" s="35">
        <v>13107.7</v>
      </c>
      <c r="N2198" s="34">
        <v>1.056638E-4</v>
      </c>
      <c r="O2198" s="35">
        <v>81</v>
      </c>
      <c r="P2198" s="34">
        <v>1.339643E-4</v>
      </c>
      <c r="Q2198" s="35">
        <v>710</v>
      </c>
      <c r="R2198" s="34">
        <v>5.7240100000000001E-5</v>
      </c>
      <c r="S2198" s="35">
        <v>225</v>
      </c>
      <c r="T2198" s="34">
        <v>4.2334499999999999E-5</v>
      </c>
      <c r="U2198" s="35">
        <v>992.6</v>
      </c>
      <c r="V2198" s="34">
        <v>4.2211800000000001E-5</v>
      </c>
      <c r="W2198" s="35">
        <v>13107.7</v>
      </c>
    </row>
    <row r="2199" spans="1:23" ht="14.45" x14ac:dyDescent="0.3">
      <c r="A2199" s="6" t="s">
        <v>31</v>
      </c>
      <c r="B2199" s="6" t="s">
        <v>1164</v>
      </c>
      <c r="C2199" s="6" t="s">
        <v>141</v>
      </c>
      <c r="D2199" s="6" t="s">
        <v>37</v>
      </c>
      <c r="E2199" s="6" t="s">
        <v>40</v>
      </c>
      <c r="F2199" s="24" t="str">
        <f>+TabIPW[[#This Row],[WK]]&amp;TabIPW[[#This Row],[PK]]&amp;TabIPW[[#This Row],[GK]]</f>
        <v>301703</v>
      </c>
      <c r="G2199" s="6" t="s">
        <v>2064</v>
      </c>
      <c r="H2199" s="34">
        <v>4.5665888E-5</v>
      </c>
      <c r="I2199" s="35">
        <v>14458</v>
      </c>
      <c r="J2199" s="34">
        <v>3.4757800000000001E-5</v>
      </c>
      <c r="K2199" s="35">
        <v>8861</v>
      </c>
      <c r="L2199" s="34">
        <v>1.3090089999999999E-4</v>
      </c>
      <c r="M2199" s="35">
        <v>11855.56</v>
      </c>
      <c r="N2199" s="34">
        <v>1.174042E-4</v>
      </c>
      <c r="O2199" s="35">
        <v>90</v>
      </c>
      <c r="P2199" s="34">
        <v>1.2622830000000001E-4</v>
      </c>
      <c r="Q2199" s="35">
        <v>669</v>
      </c>
      <c r="R2199" s="34">
        <v>4.8081699999999997E-5</v>
      </c>
      <c r="S2199" s="35">
        <v>189</v>
      </c>
      <c r="T2199" s="34">
        <v>3.6743099999999997E-5</v>
      </c>
      <c r="U2199" s="35">
        <v>861.5</v>
      </c>
      <c r="V2199" s="34">
        <v>3.8179400000000002E-5</v>
      </c>
      <c r="W2199" s="35">
        <v>11855.56</v>
      </c>
    </row>
    <row r="2200" spans="1:23" ht="14.45" x14ac:dyDescent="0.3">
      <c r="A2200" s="6" t="s">
        <v>31</v>
      </c>
      <c r="B2200" s="6" t="s">
        <v>1164</v>
      </c>
      <c r="C2200" s="6" t="s">
        <v>141</v>
      </c>
      <c r="D2200" s="6" t="s">
        <v>39</v>
      </c>
      <c r="E2200" s="6" t="s">
        <v>36</v>
      </c>
      <c r="F2200" s="24" t="str">
        <f>+TabIPW[[#This Row],[WK]]&amp;TabIPW[[#This Row],[PK]]&amp;TabIPW[[#This Row],[GK]]</f>
        <v>301704</v>
      </c>
      <c r="G2200" s="6" t="s">
        <v>2062</v>
      </c>
      <c r="H2200" s="34">
        <v>6.1240543999999998E-5</v>
      </c>
      <c r="I2200" s="35">
        <v>19389</v>
      </c>
      <c r="J2200" s="34">
        <v>4.6137100000000003E-5</v>
      </c>
      <c r="K2200" s="35">
        <v>11762</v>
      </c>
      <c r="L2200" s="34">
        <v>1.7554549999999999E-4</v>
      </c>
      <c r="M2200" s="35">
        <v>15898.98</v>
      </c>
      <c r="N2200" s="34">
        <v>1.3827610000000001E-4</v>
      </c>
      <c r="O2200" s="35">
        <v>106</v>
      </c>
      <c r="P2200" s="34">
        <v>1.7094589999999999E-4</v>
      </c>
      <c r="Q2200" s="35">
        <v>906</v>
      </c>
      <c r="R2200" s="34">
        <v>4.5537700000000003E-5</v>
      </c>
      <c r="S2200" s="35">
        <v>179</v>
      </c>
      <c r="T2200" s="34">
        <v>3.6679099999999999E-5</v>
      </c>
      <c r="U2200" s="35">
        <v>860</v>
      </c>
      <c r="V2200" s="34">
        <v>5.1200799999999999E-5</v>
      </c>
      <c r="W2200" s="35">
        <v>15898.98</v>
      </c>
    </row>
    <row r="2201" spans="1:23" ht="14.45" x14ac:dyDescent="0.3">
      <c r="A2201" s="6" t="s">
        <v>31</v>
      </c>
      <c r="B2201" s="6" t="s">
        <v>1164</v>
      </c>
      <c r="C2201" s="6" t="s">
        <v>141</v>
      </c>
      <c r="D2201" s="6" t="s">
        <v>42</v>
      </c>
      <c r="E2201" s="6" t="s">
        <v>36</v>
      </c>
      <c r="F2201" s="24" t="str">
        <f>+TabIPW[[#This Row],[WK]]&amp;TabIPW[[#This Row],[PK]]&amp;TabIPW[[#This Row],[GK]]</f>
        <v>301705</v>
      </c>
      <c r="G2201" s="6" t="s">
        <v>2065</v>
      </c>
      <c r="H2201" s="34">
        <v>3.9216184000000002E-5</v>
      </c>
      <c r="I2201" s="35">
        <v>12416</v>
      </c>
      <c r="J2201" s="34">
        <v>2.9360300000000001E-5</v>
      </c>
      <c r="K2201" s="35">
        <v>7485</v>
      </c>
      <c r="L2201" s="34">
        <v>1.124129E-4</v>
      </c>
      <c r="M2201" s="35">
        <v>10181.120000000001</v>
      </c>
      <c r="N2201" s="34">
        <v>8.2182900000000002E-5</v>
      </c>
      <c r="O2201" s="35">
        <v>63</v>
      </c>
      <c r="P2201" s="34">
        <v>1.033978E-4</v>
      </c>
      <c r="Q2201" s="35">
        <v>548</v>
      </c>
      <c r="R2201" s="34">
        <v>2.97649E-5</v>
      </c>
      <c r="S2201" s="35">
        <v>117</v>
      </c>
      <c r="T2201" s="34">
        <v>3.6269600000000003E-5</v>
      </c>
      <c r="U2201" s="35">
        <v>850.40000000000009</v>
      </c>
      <c r="V2201" s="34">
        <v>3.2787100000000003E-5</v>
      </c>
      <c r="W2201" s="35">
        <v>10181.120000000001</v>
      </c>
    </row>
    <row r="2202" spans="1:23" ht="14.45" x14ac:dyDescent="0.3">
      <c r="A2202" s="6" t="s">
        <v>31</v>
      </c>
      <c r="B2202" s="6" t="s">
        <v>1164</v>
      </c>
      <c r="C2202" s="6" t="s">
        <v>141</v>
      </c>
      <c r="D2202" s="6" t="s">
        <v>44</v>
      </c>
      <c r="E2202" s="6" t="s">
        <v>40</v>
      </c>
      <c r="F2202" s="24" t="str">
        <f>+TabIPW[[#This Row],[WK]]&amp;TabIPW[[#This Row],[PK]]&amp;TabIPW[[#This Row],[GK]]</f>
        <v>301706</v>
      </c>
      <c r="G2202" s="6" t="s">
        <v>2066</v>
      </c>
      <c r="H2202" s="34">
        <v>3.6111359999999998E-5</v>
      </c>
      <c r="I2202" s="35">
        <v>11433</v>
      </c>
      <c r="J2202" s="34">
        <v>2.7148000000000002E-5</v>
      </c>
      <c r="K2202" s="35">
        <v>6921</v>
      </c>
      <c r="L2202" s="34">
        <v>1.035129E-4</v>
      </c>
      <c r="M2202" s="35">
        <v>9375.06</v>
      </c>
      <c r="N2202" s="34">
        <v>8.7400900000000005E-5</v>
      </c>
      <c r="O2202" s="35">
        <v>67</v>
      </c>
      <c r="P2202" s="34">
        <v>7.86804E-5</v>
      </c>
      <c r="Q2202" s="35">
        <v>417</v>
      </c>
      <c r="R2202" s="34">
        <v>5.7240100000000001E-5</v>
      </c>
      <c r="S2202" s="35">
        <v>225</v>
      </c>
      <c r="T2202" s="34">
        <v>2.9782599999999998E-5</v>
      </c>
      <c r="U2202" s="35">
        <v>698.3</v>
      </c>
      <c r="V2202" s="34">
        <v>3.01913E-5</v>
      </c>
      <c r="W2202" s="35">
        <v>9375.06</v>
      </c>
    </row>
    <row r="2203" spans="1:23" ht="14.45" x14ac:dyDescent="0.3">
      <c r="A2203" s="6" t="s">
        <v>31</v>
      </c>
      <c r="B2203" s="6" t="s">
        <v>1164</v>
      </c>
      <c r="C2203" s="6" t="s">
        <v>141</v>
      </c>
      <c r="D2203" s="6" t="s">
        <v>51</v>
      </c>
      <c r="E2203" s="6" t="s">
        <v>36</v>
      </c>
      <c r="F2203" s="24" t="str">
        <f>+TabIPW[[#This Row],[WK]]&amp;TabIPW[[#This Row],[PK]]&amp;TabIPW[[#This Row],[GK]]</f>
        <v>301707</v>
      </c>
      <c r="G2203" s="6" t="s">
        <v>2067</v>
      </c>
      <c r="H2203" s="34">
        <v>2.9367920000000002E-5</v>
      </c>
      <c r="I2203" s="35">
        <v>9298</v>
      </c>
      <c r="J2203" s="34">
        <v>2.2656699999999999E-5</v>
      </c>
      <c r="K2203" s="35">
        <v>5776</v>
      </c>
      <c r="L2203" s="34">
        <v>8.4182899999999997E-5</v>
      </c>
      <c r="M2203" s="35">
        <v>7624.36</v>
      </c>
      <c r="N2203" s="34">
        <v>7.6965000000000006E-5</v>
      </c>
      <c r="O2203" s="35">
        <v>59</v>
      </c>
      <c r="P2203" s="34">
        <v>6.7548199999999998E-5</v>
      </c>
      <c r="Q2203" s="35">
        <v>358</v>
      </c>
      <c r="R2203" s="34">
        <v>2.2896099999999999E-5</v>
      </c>
      <c r="S2203" s="35">
        <v>90</v>
      </c>
      <c r="T2203" s="34">
        <v>2.41357E-5</v>
      </c>
      <c r="U2203" s="35">
        <v>565.9</v>
      </c>
      <c r="V2203" s="34">
        <v>2.4553300000000001E-5</v>
      </c>
      <c r="W2203" s="35">
        <v>7624.36</v>
      </c>
    </row>
    <row r="2204" spans="1:23" ht="14.45" x14ac:dyDescent="0.3">
      <c r="A2204" s="6" t="s">
        <v>31</v>
      </c>
      <c r="B2204" s="6" t="s">
        <v>1164</v>
      </c>
      <c r="C2204" s="6" t="s">
        <v>141</v>
      </c>
      <c r="D2204" s="6" t="s">
        <v>75</v>
      </c>
      <c r="E2204" s="6" t="s">
        <v>36</v>
      </c>
      <c r="F2204" s="24" t="str">
        <f>+TabIPW[[#This Row],[WK]]&amp;TabIPW[[#This Row],[PK]]&amp;TabIPW[[#This Row],[GK]]</f>
        <v>301708</v>
      </c>
      <c r="G2204" s="6" t="s">
        <v>2068</v>
      </c>
      <c r="H2204" s="34">
        <v>1.9731271999999999E-5</v>
      </c>
      <c r="I2204" s="35">
        <v>6247</v>
      </c>
      <c r="J2204" s="34">
        <v>1.5223400000000001E-5</v>
      </c>
      <c r="K2204" s="35">
        <v>3881</v>
      </c>
      <c r="L2204" s="34">
        <v>5.65596E-5</v>
      </c>
      <c r="M2204" s="35">
        <v>5122.54</v>
      </c>
      <c r="N2204" s="34">
        <v>4.3048199999999999E-5</v>
      </c>
      <c r="O2204" s="35">
        <v>33</v>
      </c>
      <c r="P2204" s="34">
        <v>4.0944E-5</v>
      </c>
      <c r="Q2204" s="35">
        <v>217</v>
      </c>
      <c r="R2204" s="34">
        <v>3.25633E-5</v>
      </c>
      <c r="S2204" s="35">
        <v>128</v>
      </c>
      <c r="T2204" s="34">
        <v>1.11231E-5</v>
      </c>
      <c r="U2204" s="35">
        <v>260.8</v>
      </c>
      <c r="V2204" s="34">
        <v>1.64965E-5</v>
      </c>
      <c r="W2204" s="35">
        <v>5122.54</v>
      </c>
    </row>
    <row r="2205" spans="1:23" ht="14.45" x14ac:dyDescent="0.3">
      <c r="A2205" s="6" t="s">
        <v>31</v>
      </c>
      <c r="B2205" s="6" t="s">
        <v>1164</v>
      </c>
      <c r="C2205" s="6" t="s">
        <v>147</v>
      </c>
      <c r="D2205" s="6" t="s">
        <v>33</v>
      </c>
      <c r="E2205" s="6" t="s">
        <v>36</v>
      </c>
      <c r="F2205" s="24" t="str">
        <f>+TabIPW[[#This Row],[WK]]&amp;TabIPW[[#This Row],[PK]]&amp;TabIPW[[#This Row],[GK]]</f>
        <v>301801</v>
      </c>
      <c r="G2205" s="6" t="s">
        <v>2069</v>
      </c>
      <c r="H2205" s="34">
        <v>7.7541680000000002E-6</v>
      </c>
      <c r="I2205" s="35">
        <v>2455</v>
      </c>
      <c r="J2205" s="34">
        <v>5.9151999999999997E-6</v>
      </c>
      <c r="K2205" s="35">
        <v>1508</v>
      </c>
      <c r="L2205" s="34">
        <v>2.2146000000000001E-5</v>
      </c>
      <c r="M2205" s="35">
        <v>2005.74</v>
      </c>
      <c r="N2205" s="34">
        <v>1.5653899999999999E-5</v>
      </c>
      <c r="O2205" s="35">
        <v>12</v>
      </c>
      <c r="P2205" s="34">
        <v>1.7924800000000002E-5</v>
      </c>
      <c r="Q2205" s="35">
        <v>95</v>
      </c>
      <c r="R2205" s="34">
        <v>1.42464E-5</v>
      </c>
      <c r="S2205" s="35">
        <v>56</v>
      </c>
      <c r="T2205" s="34">
        <v>6.4188000000000003E-6</v>
      </c>
      <c r="U2205" s="35">
        <v>150.5</v>
      </c>
      <c r="V2205" s="34">
        <v>6.4593000000000001E-6</v>
      </c>
      <c r="W2205" s="35">
        <v>2005.74</v>
      </c>
    </row>
    <row r="2206" spans="1:23" ht="14.45" x14ac:dyDescent="0.3">
      <c r="A2206" s="6" t="s">
        <v>31</v>
      </c>
      <c r="B2206" s="6" t="s">
        <v>1164</v>
      </c>
      <c r="C2206" s="6" t="s">
        <v>147</v>
      </c>
      <c r="D2206" s="6" t="s">
        <v>32</v>
      </c>
      <c r="E2206" s="6" t="s">
        <v>36</v>
      </c>
      <c r="F2206" s="24" t="str">
        <f>+TabIPW[[#This Row],[WK]]&amp;TabIPW[[#This Row],[PK]]&amp;TabIPW[[#This Row],[GK]]</f>
        <v>301802</v>
      </c>
      <c r="G2206" s="6" t="s">
        <v>2070</v>
      </c>
      <c r="H2206" s="34">
        <v>1.5950528000000002E-5</v>
      </c>
      <c r="I2206" s="35">
        <v>5050</v>
      </c>
      <c r="J2206" s="34">
        <v>1.2081499999999999E-5</v>
      </c>
      <c r="K2206" s="35">
        <v>3080</v>
      </c>
      <c r="L2206" s="34">
        <v>4.55548E-5</v>
      </c>
      <c r="M2206" s="35">
        <v>4125.8500000000004</v>
      </c>
      <c r="N2206" s="34">
        <v>4.8266200000000002E-5</v>
      </c>
      <c r="O2206" s="35">
        <v>37</v>
      </c>
      <c r="P2206" s="34">
        <v>4.1510100000000001E-5</v>
      </c>
      <c r="Q2206" s="35">
        <v>220</v>
      </c>
      <c r="R2206" s="34">
        <v>2.3659299999999999E-5</v>
      </c>
      <c r="S2206" s="35">
        <v>93</v>
      </c>
      <c r="T2206" s="34">
        <v>1.32855E-5</v>
      </c>
      <c r="U2206" s="35">
        <v>311.5</v>
      </c>
      <c r="V2206" s="34">
        <v>1.32868E-5</v>
      </c>
      <c r="W2206" s="35">
        <v>4125.8500000000004</v>
      </c>
    </row>
    <row r="2207" spans="1:23" ht="14.45" x14ac:dyDescent="0.3">
      <c r="A2207" s="6" t="s">
        <v>31</v>
      </c>
      <c r="B2207" s="6" t="s">
        <v>1164</v>
      </c>
      <c r="C2207" s="6" t="s">
        <v>147</v>
      </c>
      <c r="D2207" s="6" t="s">
        <v>37</v>
      </c>
      <c r="E2207" s="6" t="s">
        <v>40</v>
      </c>
      <c r="F2207" s="24" t="str">
        <f>+TabIPW[[#This Row],[WK]]&amp;TabIPW[[#This Row],[PK]]&amp;TabIPW[[#This Row],[GK]]</f>
        <v>301803</v>
      </c>
      <c r="G2207" s="6" t="s">
        <v>2071</v>
      </c>
      <c r="H2207" s="34">
        <v>2.4345872E-5</v>
      </c>
      <c r="I2207" s="35">
        <v>7708</v>
      </c>
      <c r="J2207" s="34">
        <v>1.8275200000000001E-5</v>
      </c>
      <c r="K2207" s="35">
        <v>4659</v>
      </c>
      <c r="L2207" s="34">
        <v>6.9531999999999998E-5</v>
      </c>
      <c r="M2207" s="35">
        <v>6297.44</v>
      </c>
      <c r="N2207" s="34">
        <v>5.2179599999999998E-5</v>
      </c>
      <c r="O2207" s="35">
        <v>40</v>
      </c>
      <c r="P2207" s="34">
        <v>6.5850000000000001E-5</v>
      </c>
      <c r="Q2207" s="35">
        <v>349</v>
      </c>
      <c r="R2207" s="34">
        <v>2.5185699999999998E-5</v>
      </c>
      <c r="S2207" s="35">
        <v>99</v>
      </c>
      <c r="T2207" s="34">
        <v>2.9428600000000001E-5</v>
      </c>
      <c r="U2207" s="35">
        <v>690</v>
      </c>
      <c r="V2207" s="34">
        <v>2.0280199999999999E-5</v>
      </c>
      <c r="W2207" s="35">
        <v>6297.44</v>
      </c>
    </row>
    <row r="2208" spans="1:23" ht="14.45" x14ac:dyDescent="0.3">
      <c r="A2208" s="6" t="s">
        <v>31</v>
      </c>
      <c r="B2208" s="6" t="s">
        <v>1164</v>
      </c>
      <c r="C2208" s="6" t="s">
        <v>147</v>
      </c>
      <c r="D2208" s="6" t="s">
        <v>39</v>
      </c>
      <c r="E2208" s="6" t="s">
        <v>36</v>
      </c>
      <c r="F2208" s="24" t="str">
        <f>+TabIPW[[#This Row],[WK]]&amp;TabIPW[[#This Row],[PK]]&amp;TabIPW[[#This Row],[GK]]</f>
        <v>301804</v>
      </c>
      <c r="G2208" s="6" t="s">
        <v>2072</v>
      </c>
      <c r="H2208" s="34">
        <v>1.9706008000000003E-5</v>
      </c>
      <c r="I2208" s="35">
        <v>6239</v>
      </c>
      <c r="J2208" s="34">
        <v>1.50862E-5</v>
      </c>
      <c r="K2208" s="35">
        <v>3846</v>
      </c>
      <c r="L2208" s="34">
        <v>5.6280399999999997E-5</v>
      </c>
      <c r="M2208" s="35">
        <v>5097.26</v>
      </c>
      <c r="N2208" s="34">
        <v>4.0439199999999997E-5</v>
      </c>
      <c r="O2208" s="35">
        <v>31</v>
      </c>
      <c r="P2208" s="34">
        <v>5.3019700000000003E-5</v>
      </c>
      <c r="Q2208" s="35">
        <v>281</v>
      </c>
      <c r="R2208" s="34">
        <v>3.1545699999999999E-5</v>
      </c>
      <c r="S2208" s="35">
        <v>124</v>
      </c>
      <c r="T2208" s="34">
        <v>1.8040999999999999E-5</v>
      </c>
      <c r="U2208" s="35">
        <v>423</v>
      </c>
      <c r="V2208" s="34">
        <v>1.6415100000000001E-5</v>
      </c>
      <c r="W2208" s="35">
        <v>5097.26</v>
      </c>
    </row>
    <row r="2209" spans="1:23" ht="14.45" x14ac:dyDescent="0.3">
      <c r="A2209" s="6" t="s">
        <v>31</v>
      </c>
      <c r="B2209" s="6" t="s">
        <v>1164</v>
      </c>
      <c r="C2209" s="6" t="s">
        <v>147</v>
      </c>
      <c r="D2209" s="6" t="s">
        <v>42</v>
      </c>
      <c r="E2209" s="6" t="s">
        <v>36</v>
      </c>
      <c r="F2209" s="24" t="str">
        <f>+TabIPW[[#This Row],[WK]]&amp;TabIPW[[#This Row],[PK]]&amp;TabIPW[[#This Row],[GK]]</f>
        <v>301805</v>
      </c>
      <c r="G2209" s="6" t="s">
        <v>2073</v>
      </c>
      <c r="H2209" s="34">
        <v>1.1127464000000001E-5</v>
      </c>
      <c r="I2209" s="35">
        <v>3523</v>
      </c>
      <c r="J2209" s="34">
        <v>8.3157999999999992E-6</v>
      </c>
      <c r="K2209" s="35">
        <v>2120</v>
      </c>
      <c r="L2209" s="34">
        <v>3.1780099999999997E-5</v>
      </c>
      <c r="M2209" s="35">
        <v>2878.29</v>
      </c>
      <c r="N2209" s="34">
        <v>3.2612299999999999E-5</v>
      </c>
      <c r="O2209" s="35">
        <v>25</v>
      </c>
      <c r="P2209" s="34">
        <v>2.9057E-5</v>
      </c>
      <c r="Q2209" s="35">
        <v>154</v>
      </c>
      <c r="R2209" s="34">
        <v>1.7553600000000001E-5</v>
      </c>
      <c r="S2209" s="35">
        <v>69</v>
      </c>
      <c r="T2209" s="34">
        <v>1.33026E-5</v>
      </c>
      <c r="U2209" s="35">
        <v>311.89999999999998</v>
      </c>
      <c r="V2209" s="34">
        <v>9.2691999999999993E-6</v>
      </c>
      <c r="W2209" s="35">
        <v>2878.29</v>
      </c>
    </row>
    <row r="2210" spans="1:23" ht="14.45" x14ac:dyDescent="0.3">
      <c r="A2210" s="6" t="s">
        <v>31</v>
      </c>
      <c r="B2210" s="6" t="s">
        <v>1164</v>
      </c>
      <c r="C2210" s="6" t="s">
        <v>147</v>
      </c>
      <c r="D2210" s="6" t="s">
        <v>44</v>
      </c>
      <c r="E2210" s="6" t="s">
        <v>40</v>
      </c>
      <c r="F2210" s="24" t="str">
        <f>+TabIPW[[#This Row],[WK]]&amp;TabIPW[[#This Row],[PK]]&amp;TabIPW[[#This Row],[GK]]</f>
        <v>301806</v>
      </c>
      <c r="G2210" s="6" t="s">
        <v>2074</v>
      </c>
      <c r="H2210" s="34">
        <v>1.8395224000000002E-5</v>
      </c>
      <c r="I2210" s="35">
        <v>5824</v>
      </c>
      <c r="J2210" s="34">
        <v>1.3752499999999999E-5</v>
      </c>
      <c r="K2210" s="35">
        <v>3506</v>
      </c>
      <c r="L2210" s="34">
        <v>5.2536900000000002E-5</v>
      </c>
      <c r="M2210" s="35">
        <v>4758.21</v>
      </c>
      <c r="N2210" s="34">
        <v>5.0875199999999997E-5</v>
      </c>
      <c r="O2210" s="35">
        <v>39</v>
      </c>
      <c r="P2210" s="34">
        <v>3.9245900000000003E-5</v>
      </c>
      <c r="Q2210" s="35">
        <v>208</v>
      </c>
      <c r="R2210" s="34">
        <v>2.49313E-5</v>
      </c>
      <c r="S2210" s="35">
        <v>98</v>
      </c>
      <c r="T2210" s="34">
        <v>2.3739000000000001E-5</v>
      </c>
      <c r="U2210" s="35">
        <v>556.6</v>
      </c>
      <c r="V2210" s="34">
        <v>1.5323299999999999E-5</v>
      </c>
      <c r="W2210" s="35">
        <v>4758.21</v>
      </c>
    </row>
    <row r="2211" spans="1:23" ht="14.45" x14ac:dyDescent="0.3">
      <c r="A2211" s="6" t="s">
        <v>31</v>
      </c>
      <c r="B2211" s="6" t="s">
        <v>1164</v>
      </c>
      <c r="C2211" s="6" t="s">
        <v>147</v>
      </c>
      <c r="D2211" s="6" t="s">
        <v>51</v>
      </c>
      <c r="E2211" s="6" t="s">
        <v>40</v>
      </c>
      <c r="F2211" s="24" t="str">
        <f>+TabIPW[[#This Row],[WK]]&amp;TabIPW[[#This Row],[PK]]&amp;TabIPW[[#This Row],[GK]]</f>
        <v>301807</v>
      </c>
      <c r="G2211" s="6" t="s">
        <v>2075</v>
      </c>
      <c r="H2211" s="34">
        <v>7.5068551999999997E-5</v>
      </c>
      <c r="I2211" s="35">
        <v>23767</v>
      </c>
      <c r="J2211" s="34">
        <v>5.5904299999999999E-5</v>
      </c>
      <c r="K2211" s="35">
        <v>14252</v>
      </c>
      <c r="L2211" s="34">
        <v>2.1439620000000001E-4</v>
      </c>
      <c r="M2211" s="35">
        <v>19417.64</v>
      </c>
      <c r="N2211" s="34">
        <v>1.4740749999999999E-4</v>
      </c>
      <c r="O2211" s="35">
        <v>113</v>
      </c>
      <c r="P2211" s="34">
        <v>1.9226700000000001E-4</v>
      </c>
      <c r="Q2211" s="35">
        <v>1019</v>
      </c>
      <c r="R2211" s="34">
        <v>1.0252339999999999E-4</v>
      </c>
      <c r="S2211" s="35">
        <v>403</v>
      </c>
      <c r="T2211" s="34">
        <v>8.0839000000000003E-5</v>
      </c>
      <c r="U2211" s="35">
        <v>1895.4</v>
      </c>
      <c r="V2211" s="34">
        <v>6.2532200000000004E-5</v>
      </c>
      <c r="W2211" s="35">
        <v>19417.64</v>
      </c>
    </row>
    <row r="2212" spans="1:23" ht="14.45" x14ac:dyDescent="0.3">
      <c r="A2212" s="6" t="s">
        <v>31</v>
      </c>
      <c r="B2212" s="6" t="s">
        <v>1164</v>
      </c>
      <c r="C2212" s="6" t="s">
        <v>153</v>
      </c>
      <c r="D2212" s="6" t="s">
        <v>33</v>
      </c>
      <c r="E2212" s="6" t="s">
        <v>34</v>
      </c>
      <c r="F2212" s="24" t="str">
        <f>+TabIPW[[#This Row],[WK]]&amp;TabIPW[[#This Row],[PK]]&amp;TabIPW[[#This Row],[GK]]</f>
        <v>301901</v>
      </c>
      <c r="G2212" s="6" t="s">
        <v>2076</v>
      </c>
      <c r="H2212" s="34">
        <v>2.2126696800000003E-4</v>
      </c>
      <c r="I2212" s="35">
        <v>70054</v>
      </c>
      <c r="J2212" s="34">
        <v>1.6340589999999999E-4</v>
      </c>
      <c r="K2212" s="35">
        <v>41658</v>
      </c>
      <c r="L2212" s="34">
        <v>6.9227160000000004E-4</v>
      </c>
      <c r="M2212" s="35">
        <v>62698.33</v>
      </c>
      <c r="N2212" s="34">
        <v>4.357001E-4</v>
      </c>
      <c r="O2212" s="35">
        <v>334</v>
      </c>
      <c r="P2212" s="34">
        <v>5.517063E-4</v>
      </c>
      <c r="Q2212" s="35">
        <v>2924</v>
      </c>
      <c r="R2212" s="34">
        <v>3.8643450000000001E-4</v>
      </c>
      <c r="S2212" s="35">
        <v>1519</v>
      </c>
      <c r="T2212" s="34">
        <v>2.4625310000000002E-4</v>
      </c>
      <c r="U2212" s="35">
        <v>5773.7999999999993</v>
      </c>
      <c r="V2212" s="34">
        <v>2.0191250000000001E-4</v>
      </c>
      <c r="W2212" s="35">
        <v>62698.33</v>
      </c>
    </row>
    <row r="2213" spans="1:23" ht="14.45" x14ac:dyDescent="0.3">
      <c r="A2213" s="6" t="s">
        <v>31</v>
      </c>
      <c r="B2213" s="6" t="s">
        <v>1164</v>
      </c>
      <c r="C2213" s="6" t="s">
        <v>153</v>
      </c>
      <c r="D2213" s="6" t="s">
        <v>32</v>
      </c>
      <c r="E2213" s="6" t="s">
        <v>36</v>
      </c>
      <c r="F2213" s="24" t="str">
        <f>+TabIPW[[#This Row],[WK]]&amp;TabIPW[[#This Row],[PK]]&amp;TabIPW[[#This Row],[GK]]</f>
        <v>301902</v>
      </c>
      <c r="G2213" s="6" t="s">
        <v>2077</v>
      </c>
      <c r="H2213" s="34">
        <v>1.4225976E-5</v>
      </c>
      <c r="I2213" s="35">
        <v>4504</v>
      </c>
      <c r="J2213" s="34">
        <v>1.1014499999999999E-5</v>
      </c>
      <c r="K2213" s="35">
        <v>2808</v>
      </c>
      <c r="L2213" s="34">
        <v>4.4508400000000002E-5</v>
      </c>
      <c r="M2213" s="35">
        <v>4031.08</v>
      </c>
      <c r="N2213" s="34">
        <v>2.21763E-5</v>
      </c>
      <c r="O2213" s="35">
        <v>17</v>
      </c>
      <c r="P2213" s="34">
        <v>3.0000400000000002E-5</v>
      </c>
      <c r="Q2213" s="35">
        <v>159</v>
      </c>
      <c r="R2213" s="34">
        <v>2.26416E-5</v>
      </c>
      <c r="S2213" s="35">
        <v>89</v>
      </c>
      <c r="T2213" s="34">
        <v>1.5750700000000002E-5</v>
      </c>
      <c r="U2213" s="35">
        <v>369.3</v>
      </c>
      <c r="V2213" s="34">
        <v>1.29816E-5</v>
      </c>
      <c r="W2213" s="35">
        <v>4031.08</v>
      </c>
    </row>
    <row r="2214" spans="1:23" ht="14.45" x14ac:dyDescent="0.3">
      <c r="A2214" s="6" t="s">
        <v>31</v>
      </c>
      <c r="B2214" s="6" t="s">
        <v>1164</v>
      </c>
      <c r="C2214" s="6" t="s">
        <v>153</v>
      </c>
      <c r="D2214" s="6" t="s">
        <v>37</v>
      </c>
      <c r="E2214" s="6" t="s">
        <v>36</v>
      </c>
      <c r="F2214" s="24" t="str">
        <f>+TabIPW[[#This Row],[WK]]&amp;TabIPW[[#This Row],[PK]]&amp;TabIPW[[#This Row],[GK]]</f>
        <v>301903</v>
      </c>
      <c r="G2214" s="6" t="s">
        <v>2078</v>
      </c>
      <c r="H2214" s="34">
        <v>2.3581511999999997E-5</v>
      </c>
      <c r="I2214" s="35">
        <v>7466</v>
      </c>
      <c r="J2214" s="34">
        <v>1.7926100000000001E-5</v>
      </c>
      <c r="K2214" s="35">
        <v>4570</v>
      </c>
      <c r="L2214" s="34">
        <v>7.3778799999999999E-5</v>
      </c>
      <c r="M2214" s="35">
        <v>6682.07</v>
      </c>
      <c r="N2214" s="34">
        <v>4.6961700000000001E-5</v>
      </c>
      <c r="O2214" s="35">
        <v>36</v>
      </c>
      <c r="P2214" s="34">
        <v>5.6981999999999998E-5</v>
      </c>
      <c r="Q2214" s="35">
        <v>302</v>
      </c>
      <c r="R2214" s="34">
        <v>3.2308899999999998E-5</v>
      </c>
      <c r="S2214" s="35">
        <v>127</v>
      </c>
      <c r="T2214" s="34">
        <v>2.68013E-5</v>
      </c>
      <c r="U2214" s="35">
        <v>628.4</v>
      </c>
      <c r="V2214" s="34">
        <v>2.1518800000000001E-5</v>
      </c>
      <c r="W2214" s="35">
        <v>6682.07</v>
      </c>
    </row>
    <row r="2215" spans="1:23" ht="14.45" x14ac:dyDescent="0.3">
      <c r="A2215" s="6" t="s">
        <v>31</v>
      </c>
      <c r="B2215" s="6" t="s">
        <v>1164</v>
      </c>
      <c r="C2215" s="6" t="s">
        <v>153</v>
      </c>
      <c r="D2215" s="6" t="s">
        <v>39</v>
      </c>
      <c r="E2215" s="6" t="s">
        <v>40</v>
      </c>
      <c r="F2215" s="24" t="str">
        <f>+TabIPW[[#This Row],[WK]]&amp;TabIPW[[#This Row],[PK]]&amp;TabIPW[[#This Row],[GK]]</f>
        <v>301904</v>
      </c>
      <c r="G2215" s="6" t="s">
        <v>2079</v>
      </c>
      <c r="H2215" s="34">
        <v>2.8451952E-5</v>
      </c>
      <c r="I2215" s="35">
        <v>9008</v>
      </c>
      <c r="J2215" s="34">
        <v>2.16604E-5</v>
      </c>
      <c r="K2215" s="35">
        <v>5522</v>
      </c>
      <c r="L2215" s="34">
        <v>8.9016800000000005E-5</v>
      </c>
      <c r="M2215" s="35">
        <v>8062.16</v>
      </c>
      <c r="N2215" s="34">
        <v>7.6965000000000006E-5</v>
      </c>
      <c r="O2215" s="35">
        <v>59</v>
      </c>
      <c r="P2215" s="34">
        <v>6.0000899999999997E-5</v>
      </c>
      <c r="Q2215" s="35">
        <v>318</v>
      </c>
      <c r="R2215" s="34">
        <v>3.7905699999999999E-5</v>
      </c>
      <c r="S2215" s="35">
        <v>149</v>
      </c>
      <c r="T2215" s="34">
        <v>3.26742E-5</v>
      </c>
      <c r="U2215" s="35">
        <v>766.1</v>
      </c>
      <c r="V2215" s="34">
        <v>2.5963199999999999E-5</v>
      </c>
      <c r="W2215" s="35">
        <v>8062.16</v>
      </c>
    </row>
    <row r="2216" spans="1:23" ht="14.45" x14ac:dyDescent="0.3">
      <c r="A2216" s="6" t="s">
        <v>31</v>
      </c>
      <c r="B2216" s="6" t="s">
        <v>1164</v>
      </c>
      <c r="C2216" s="6" t="s">
        <v>153</v>
      </c>
      <c r="D2216" s="6" t="s">
        <v>42</v>
      </c>
      <c r="E2216" s="6" t="s">
        <v>36</v>
      </c>
      <c r="F2216" s="24" t="str">
        <f>+TabIPW[[#This Row],[WK]]&amp;TabIPW[[#This Row],[PK]]&amp;TabIPW[[#This Row],[GK]]</f>
        <v>301905</v>
      </c>
      <c r="G2216" s="6" t="s">
        <v>2080</v>
      </c>
      <c r="H2216" s="34">
        <v>9.5829519999999999E-6</v>
      </c>
      <c r="I2216" s="35">
        <v>3034</v>
      </c>
      <c r="J2216" s="34">
        <v>7.1430000000000001E-6</v>
      </c>
      <c r="K2216" s="35">
        <v>1821</v>
      </c>
      <c r="L2216" s="34">
        <v>2.9981899999999998E-5</v>
      </c>
      <c r="M2216" s="35">
        <v>2715.43</v>
      </c>
      <c r="N2216" s="34">
        <v>1.9567399999999998E-5</v>
      </c>
      <c r="O2216" s="35">
        <v>15</v>
      </c>
      <c r="P2216" s="34">
        <v>2.1698399999999999E-5</v>
      </c>
      <c r="Q2216" s="35">
        <v>115</v>
      </c>
      <c r="R2216" s="34">
        <v>1.2211199999999999E-5</v>
      </c>
      <c r="S2216" s="35">
        <v>48</v>
      </c>
      <c r="T2216" s="34">
        <v>0</v>
      </c>
      <c r="U2216" s="35">
        <v>0</v>
      </c>
      <c r="V2216" s="34">
        <v>8.7446999999999995E-6</v>
      </c>
      <c r="W2216" s="35">
        <v>2715.43</v>
      </c>
    </row>
    <row r="2217" spans="1:23" ht="14.45" x14ac:dyDescent="0.3">
      <c r="A2217" s="6" t="s">
        <v>31</v>
      </c>
      <c r="B2217" s="6" t="s">
        <v>1164</v>
      </c>
      <c r="C2217" s="6" t="s">
        <v>153</v>
      </c>
      <c r="D2217" s="6" t="s">
        <v>44</v>
      </c>
      <c r="E2217" s="6" t="s">
        <v>36</v>
      </c>
      <c r="F2217" s="24" t="str">
        <f>+TabIPW[[#This Row],[WK]]&amp;TabIPW[[#This Row],[PK]]&amp;TabIPW[[#This Row],[GK]]</f>
        <v>301906</v>
      </c>
      <c r="G2217" s="6" t="s">
        <v>1024</v>
      </c>
      <c r="H2217" s="34">
        <v>3.0789256E-5</v>
      </c>
      <c r="I2217" s="35">
        <v>9748</v>
      </c>
      <c r="J2217" s="34">
        <v>2.3606000000000001E-5</v>
      </c>
      <c r="K2217" s="35">
        <v>6018</v>
      </c>
      <c r="L2217" s="34">
        <v>9.6329400000000006E-5</v>
      </c>
      <c r="M2217" s="35">
        <v>8724.4599999999991</v>
      </c>
      <c r="N2217" s="34">
        <v>4.9570700000000003E-5</v>
      </c>
      <c r="O2217" s="35">
        <v>38</v>
      </c>
      <c r="P2217" s="34">
        <v>5.4340399999999999E-5</v>
      </c>
      <c r="Q2217" s="35">
        <v>288</v>
      </c>
      <c r="R2217" s="34">
        <v>3.96865E-5</v>
      </c>
      <c r="S2217" s="35">
        <v>156</v>
      </c>
      <c r="T2217" s="34">
        <v>2.7944299999999999E-5</v>
      </c>
      <c r="U2217" s="35">
        <v>655.20000000000005</v>
      </c>
      <c r="V2217" s="34">
        <v>2.80961E-5</v>
      </c>
      <c r="W2217" s="35">
        <v>8724.4599999999991</v>
      </c>
    </row>
    <row r="2218" spans="1:23" ht="14.45" x14ac:dyDescent="0.3">
      <c r="A2218" s="6" t="s">
        <v>31</v>
      </c>
      <c r="B2218" s="6" t="s">
        <v>1164</v>
      </c>
      <c r="C2218" s="6" t="s">
        <v>153</v>
      </c>
      <c r="D2218" s="6" t="s">
        <v>51</v>
      </c>
      <c r="E2218" s="6" t="s">
        <v>40</v>
      </c>
      <c r="F2218" s="24" t="str">
        <f>+TabIPW[[#This Row],[WK]]&amp;TabIPW[[#This Row],[PK]]&amp;TabIPW[[#This Row],[GK]]</f>
        <v>301907</v>
      </c>
      <c r="G2218" s="6" t="s">
        <v>2081</v>
      </c>
      <c r="H2218" s="34">
        <v>2.3982640000000003E-5</v>
      </c>
      <c r="I2218" s="35">
        <v>7593</v>
      </c>
      <c r="J2218" s="34">
        <v>1.84203E-5</v>
      </c>
      <c r="K2218" s="35">
        <v>4696</v>
      </c>
      <c r="L2218" s="34">
        <v>7.5033899999999993E-5</v>
      </c>
      <c r="M2218" s="35">
        <v>6795.74</v>
      </c>
      <c r="N2218" s="34">
        <v>4.3048199999999999E-5</v>
      </c>
      <c r="O2218" s="35">
        <v>33</v>
      </c>
      <c r="P2218" s="34">
        <v>4.5283700000000001E-5</v>
      </c>
      <c r="Q2218" s="35">
        <v>240</v>
      </c>
      <c r="R2218" s="34">
        <v>4.8590500000000002E-5</v>
      </c>
      <c r="S2218" s="35">
        <v>191</v>
      </c>
      <c r="T2218" s="34">
        <v>2.6532600000000001E-5</v>
      </c>
      <c r="U2218" s="35">
        <v>622.1</v>
      </c>
      <c r="V2218" s="34">
        <v>2.1884900000000001E-5</v>
      </c>
      <c r="W2218" s="35">
        <v>6795.74</v>
      </c>
    </row>
    <row r="2219" spans="1:23" ht="14.45" x14ac:dyDescent="0.3">
      <c r="A2219" s="6" t="s">
        <v>31</v>
      </c>
      <c r="B2219" s="6" t="s">
        <v>1164</v>
      </c>
      <c r="C2219" s="6" t="s">
        <v>153</v>
      </c>
      <c r="D2219" s="6" t="s">
        <v>75</v>
      </c>
      <c r="E2219" s="6" t="s">
        <v>40</v>
      </c>
      <c r="F2219" s="24" t="str">
        <f>+TabIPW[[#This Row],[WK]]&amp;TabIPW[[#This Row],[PK]]&amp;TabIPW[[#This Row],[GK]]</f>
        <v>301908</v>
      </c>
      <c r="G2219" s="6" t="s">
        <v>2082</v>
      </c>
      <c r="H2219" s="34">
        <v>4.1212367999999998E-5</v>
      </c>
      <c r="I2219" s="35">
        <v>13048</v>
      </c>
      <c r="J2219" s="34">
        <v>3.1513800000000003E-5</v>
      </c>
      <c r="K2219" s="35">
        <v>8034</v>
      </c>
      <c r="L2219" s="34">
        <v>1.2894E-4</v>
      </c>
      <c r="M2219" s="35">
        <v>11677.96</v>
      </c>
      <c r="N2219" s="34">
        <v>8.3487399999999996E-5</v>
      </c>
      <c r="O2219" s="35">
        <v>64</v>
      </c>
      <c r="P2219" s="34">
        <v>8.4906899999999998E-5</v>
      </c>
      <c r="Q2219" s="35">
        <v>450</v>
      </c>
      <c r="R2219" s="34">
        <v>7.6829000000000006E-5</v>
      </c>
      <c r="S2219" s="35">
        <v>302</v>
      </c>
      <c r="T2219" s="34">
        <v>3.6623599999999999E-5</v>
      </c>
      <c r="U2219" s="35">
        <v>858.7</v>
      </c>
      <c r="V2219" s="34">
        <v>3.7607500000000002E-5</v>
      </c>
      <c r="W2219" s="35">
        <v>11677.96</v>
      </c>
    </row>
    <row r="2220" spans="1:23" ht="14.45" x14ac:dyDescent="0.3">
      <c r="A2220" s="6" t="s">
        <v>31</v>
      </c>
      <c r="B2220" s="6" t="s">
        <v>1164</v>
      </c>
      <c r="C2220" s="6" t="s">
        <v>153</v>
      </c>
      <c r="D2220" s="6" t="s">
        <v>77</v>
      </c>
      <c r="E2220" s="6" t="s">
        <v>40</v>
      </c>
      <c r="F2220" s="24" t="str">
        <f>+TabIPW[[#This Row],[WK]]&amp;TabIPW[[#This Row],[PK]]&amp;TabIPW[[#This Row],[GK]]</f>
        <v>301909</v>
      </c>
      <c r="G2220" s="6" t="s">
        <v>2083</v>
      </c>
      <c r="H2220" s="34">
        <v>1.9172216E-5</v>
      </c>
      <c r="I2220" s="35">
        <v>6070</v>
      </c>
      <c r="J2220" s="34">
        <v>1.44036E-5</v>
      </c>
      <c r="K2220" s="35">
        <v>3672</v>
      </c>
      <c r="L2220" s="34">
        <v>5.9983599999999999E-5</v>
      </c>
      <c r="M2220" s="35">
        <v>5432.65</v>
      </c>
      <c r="N2220" s="34">
        <v>3.2612299999999999E-5</v>
      </c>
      <c r="O2220" s="35">
        <v>25</v>
      </c>
      <c r="P2220" s="34">
        <v>3.8113800000000001E-5</v>
      </c>
      <c r="Q2220" s="35">
        <v>202</v>
      </c>
      <c r="R2220" s="34">
        <v>3.6124899999999997E-5</v>
      </c>
      <c r="S2220" s="35">
        <v>142</v>
      </c>
      <c r="T2220" s="34">
        <v>1.50981E-5</v>
      </c>
      <c r="U2220" s="35">
        <v>354</v>
      </c>
      <c r="V2220" s="34">
        <v>1.7495200000000001E-5</v>
      </c>
      <c r="W2220" s="35">
        <v>5432.65</v>
      </c>
    </row>
    <row r="2221" spans="1:23" ht="14.45" x14ac:dyDescent="0.3">
      <c r="A2221" s="6" t="s">
        <v>31</v>
      </c>
      <c r="B2221" s="6" t="s">
        <v>1164</v>
      </c>
      <c r="C2221" s="6" t="s">
        <v>161</v>
      </c>
      <c r="D2221" s="6" t="s">
        <v>33</v>
      </c>
      <c r="E2221" s="6" t="s">
        <v>40</v>
      </c>
      <c r="F2221" s="24" t="str">
        <f>+TabIPW[[#This Row],[WK]]&amp;TabIPW[[#This Row],[PK]]&amp;TabIPW[[#This Row],[GK]]</f>
        <v>302001</v>
      </c>
      <c r="G2221" s="6" t="s">
        <v>2084</v>
      </c>
      <c r="H2221" s="34">
        <v>1.3881696E-5</v>
      </c>
      <c r="I2221" s="35">
        <v>4395</v>
      </c>
      <c r="J2221" s="34">
        <v>1.0743900000000001E-5</v>
      </c>
      <c r="K2221" s="35">
        <v>2739</v>
      </c>
      <c r="L2221" s="34">
        <v>4.0228600000000003E-5</v>
      </c>
      <c r="M2221" s="35">
        <v>3643.46</v>
      </c>
      <c r="N2221" s="34">
        <v>3.6525800000000002E-5</v>
      </c>
      <c r="O2221" s="35">
        <v>28</v>
      </c>
      <c r="P2221" s="34">
        <v>3.6038299999999997E-5</v>
      </c>
      <c r="Q2221" s="35">
        <v>191</v>
      </c>
      <c r="R2221" s="34">
        <v>2.7475300000000001E-5</v>
      </c>
      <c r="S2221" s="35">
        <v>108</v>
      </c>
      <c r="T2221" s="34">
        <v>8.9181000000000002E-6</v>
      </c>
      <c r="U2221" s="35">
        <v>209.10000000000002</v>
      </c>
      <c r="V2221" s="34">
        <v>1.17333E-5</v>
      </c>
      <c r="W2221" s="35">
        <v>3643.46</v>
      </c>
    </row>
    <row r="2222" spans="1:23" ht="14.45" x14ac:dyDescent="0.3">
      <c r="A2222" s="6" t="s">
        <v>31</v>
      </c>
      <c r="B2222" s="6" t="s">
        <v>1164</v>
      </c>
      <c r="C2222" s="6" t="s">
        <v>161</v>
      </c>
      <c r="D2222" s="6" t="s">
        <v>32</v>
      </c>
      <c r="E2222" s="6" t="s">
        <v>36</v>
      </c>
      <c r="F2222" s="24" t="str">
        <f>+TabIPW[[#This Row],[WK]]&amp;TabIPW[[#This Row],[PK]]&amp;TabIPW[[#This Row],[GK]]</f>
        <v>302002</v>
      </c>
      <c r="G2222" s="6" t="s">
        <v>1353</v>
      </c>
      <c r="H2222" s="34">
        <v>1.5157736000000001E-5</v>
      </c>
      <c r="I2222" s="35">
        <v>4799</v>
      </c>
      <c r="J2222" s="34">
        <v>1.1293E-5</v>
      </c>
      <c r="K2222" s="35">
        <v>2879</v>
      </c>
      <c r="L2222" s="34">
        <v>4.39264E-5</v>
      </c>
      <c r="M2222" s="35">
        <v>3978.37</v>
      </c>
      <c r="N2222" s="34">
        <v>3.6525800000000002E-5</v>
      </c>
      <c r="O2222" s="35">
        <v>28</v>
      </c>
      <c r="P2222" s="34">
        <v>3.5472200000000002E-5</v>
      </c>
      <c r="Q2222" s="35">
        <v>188</v>
      </c>
      <c r="R2222" s="34">
        <v>2.1624000000000002E-5</v>
      </c>
      <c r="S2222" s="35">
        <v>85</v>
      </c>
      <c r="T2222" s="34">
        <v>1.06284E-5</v>
      </c>
      <c r="U2222" s="35">
        <v>249.2</v>
      </c>
      <c r="V2222" s="34">
        <v>1.28119E-5</v>
      </c>
      <c r="W2222" s="35">
        <v>3978.37</v>
      </c>
    </row>
    <row r="2223" spans="1:23" ht="14.45" x14ac:dyDescent="0.3">
      <c r="A2223" s="6" t="s">
        <v>31</v>
      </c>
      <c r="B2223" s="6" t="s">
        <v>1164</v>
      </c>
      <c r="C2223" s="6" t="s">
        <v>161</v>
      </c>
      <c r="D2223" s="6" t="s">
        <v>37</v>
      </c>
      <c r="E2223" s="6" t="s">
        <v>40</v>
      </c>
      <c r="F2223" s="24" t="str">
        <f>+TabIPW[[#This Row],[WK]]&amp;TabIPW[[#This Row],[PK]]&amp;TabIPW[[#This Row],[GK]]</f>
        <v>302003</v>
      </c>
      <c r="G2223" s="6" t="s">
        <v>2085</v>
      </c>
      <c r="H2223" s="34">
        <v>2.4096352000000001E-5</v>
      </c>
      <c r="I2223" s="35">
        <v>7629</v>
      </c>
      <c r="J2223" s="34">
        <v>1.8118299999999999E-5</v>
      </c>
      <c r="K2223" s="35">
        <v>4619</v>
      </c>
      <c r="L2223" s="34">
        <v>6.9830099999999994E-5</v>
      </c>
      <c r="M2223" s="35">
        <v>6324.44</v>
      </c>
      <c r="N2223" s="34">
        <v>6.3920100000000005E-5</v>
      </c>
      <c r="O2223" s="35">
        <v>49</v>
      </c>
      <c r="P2223" s="34">
        <v>5.3585699999999998E-5</v>
      </c>
      <c r="Q2223" s="35">
        <v>284</v>
      </c>
      <c r="R2223" s="34">
        <v>4.4011300000000003E-5</v>
      </c>
      <c r="S2223" s="35">
        <v>173</v>
      </c>
      <c r="T2223" s="34">
        <v>2.96845E-5</v>
      </c>
      <c r="U2223" s="35">
        <v>696</v>
      </c>
      <c r="V2223" s="34">
        <v>2.03671E-5</v>
      </c>
      <c r="W2223" s="35">
        <v>6324.44</v>
      </c>
    </row>
    <row r="2224" spans="1:23" ht="14.45" x14ac:dyDescent="0.3">
      <c r="A2224" s="6" t="s">
        <v>31</v>
      </c>
      <c r="B2224" s="6" t="s">
        <v>1164</v>
      </c>
      <c r="C2224" s="6" t="s">
        <v>161</v>
      </c>
      <c r="D2224" s="6" t="s">
        <v>39</v>
      </c>
      <c r="E2224" s="6" t="s">
        <v>36</v>
      </c>
      <c r="F2224" s="24" t="str">
        <f>+TabIPW[[#This Row],[WK]]&amp;TabIPW[[#This Row],[PK]]&amp;TabIPW[[#This Row],[GK]]</f>
        <v>302004</v>
      </c>
      <c r="G2224" s="6" t="s">
        <v>2086</v>
      </c>
      <c r="H2224" s="34">
        <v>1.3951184000000001E-5</v>
      </c>
      <c r="I2224" s="35">
        <v>4417</v>
      </c>
      <c r="J2224" s="34">
        <v>1.06733E-5</v>
      </c>
      <c r="K2224" s="35">
        <v>2721</v>
      </c>
      <c r="L2224" s="34">
        <v>4.0429799999999997E-5</v>
      </c>
      <c r="M2224" s="35">
        <v>3661.69</v>
      </c>
      <c r="N2224" s="34">
        <v>3.1307799999999999E-5</v>
      </c>
      <c r="O2224" s="35">
        <v>24</v>
      </c>
      <c r="P2224" s="34">
        <v>2.73589E-5</v>
      </c>
      <c r="Q2224" s="35">
        <v>145</v>
      </c>
      <c r="R2224" s="34">
        <v>1.8062399999999998E-5</v>
      </c>
      <c r="S2224" s="35">
        <v>71</v>
      </c>
      <c r="T2224" s="34">
        <v>1.21681E-5</v>
      </c>
      <c r="U2224" s="35">
        <v>285.29999999999995</v>
      </c>
      <c r="V2224" s="34">
        <v>1.1792E-5</v>
      </c>
      <c r="W2224" s="35">
        <v>3661.69</v>
      </c>
    </row>
    <row r="2225" spans="1:23" ht="14.45" x14ac:dyDescent="0.3">
      <c r="A2225" s="6" t="s">
        <v>31</v>
      </c>
      <c r="B2225" s="6" t="s">
        <v>1164</v>
      </c>
      <c r="C2225" s="6" t="s">
        <v>161</v>
      </c>
      <c r="D2225" s="6" t="s">
        <v>42</v>
      </c>
      <c r="E2225" s="6" t="s">
        <v>36</v>
      </c>
      <c r="F2225" s="24" t="str">
        <f>+TabIPW[[#This Row],[WK]]&amp;TabIPW[[#This Row],[PK]]&amp;TabIPW[[#This Row],[GK]]</f>
        <v>302005</v>
      </c>
      <c r="G2225" s="6" t="s">
        <v>2087</v>
      </c>
      <c r="H2225" s="34">
        <v>3.4806896000000003E-5</v>
      </c>
      <c r="I2225" s="35">
        <v>11020</v>
      </c>
      <c r="J2225" s="34">
        <v>2.6398799999999999E-5</v>
      </c>
      <c r="K2225" s="35">
        <v>6730</v>
      </c>
      <c r="L2225" s="34">
        <v>1.008688E-4</v>
      </c>
      <c r="M2225" s="35">
        <v>9135.58</v>
      </c>
      <c r="N2225" s="34">
        <v>6.9138000000000001E-5</v>
      </c>
      <c r="O2225" s="35">
        <v>53</v>
      </c>
      <c r="P2225" s="34">
        <v>7.7925700000000005E-5</v>
      </c>
      <c r="Q2225" s="35">
        <v>413</v>
      </c>
      <c r="R2225" s="34">
        <v>4.2993700000000001E-5</v>
      </c>
      <c r="S2225" s="35">
        <v>169</v>
      </c>
      <c r="T2225" s="34">
        <v>3.9387400000000002E-5</v>
      </c>
      <c r="U2225" s="35">
        <v>923.5</v>
      </c>
      <c r="V2225" s="34">
        <v>2.94201E-5</v>
      </c>
      <c r="W2225" s="35">
        <v>9135.58</v>
      </c>
    </row>
    <row r="2226" spans="1:23" ht="14.45" x14ac:dyDescent="0.3">
      <c r="A2226" s="6" t="s">
        <v>31</v>
      </c>
      <c r="B2226" s="6" t="s">
        <v>1164</v>
      </c>
      <c r="C2226" s="6" t="s">
        <v>161</v>
      </c>
      <c r="D2226" s="6" t="s">
        <v>44</v>
      </c>
      <c r="E2226" s="6" t="s">
        <v>40</v>
      </c>
      <c r="F2226" s="24" t="str">
        <f>+TabIPW[[#This Row],[WK]]&amp;TabIPW[[#This Row],[PK]]&amp;TabIPW[[#This Row],[GK]]</f>
        <v>302006</v>
      </c>
      <c r="G2226" s="6" t="s">
        <v>2088</v>
      </c>
      <c r="H2226" s="34">
        <v>9.1568655999999996E-5</v>
      </c>
      <c r="I2226" s="35">
        <v>28991</v>
      </c>
      <c r="J2226" s="34">
        <v>6.7260099999999997E-5</v>
      </c>
      <c r="K2226" s="35">
        <v>17147</v>
      </c>
      <c r="L2226" s="34">
        <v>2.653617E-4</v>
      </c>
      <c r="M2226" s="35">
        <v>24033.54</v>
      </c>
      <c r="N2226" s="34">
        <v>2.0089169999999999E-4</v>
      </c>
      <c r="O2226" s="35">
        <v>154</v>
      </c>
      <c r="P2226" s="34">
        <v>2.36796E-4</v>
      </c>
      <c r="Q2226" s="35">
        <v>1255</v>
      </c>
      <c r="R2226" s="34">
        <v>1.521316E-4</v>
      </c>
      <c r="S2226" s="35">
        <v>598</v>
      </c>
      <c r="T2226" s="34">
        <v>8.8319799999999994E-5</v>
      </c>
      <c r="U2226" s="35">
        <v>2070.8000000000002</v>
      </c>
      <c r="V2226" s="34">
        <v>7.7397200000000005E-5</v>
      </c>
      <c r="W2226" s="35">
        <v>24033.54</v>
      </c>
    </row>
    <row r="2227" spans="1:23" ht="14.45" x14ac:dyDescent="0.3">
      <c r="A2227" s="6" t="s">
        <v>31</v>
      </c>
      <c r="B2227" s="6" t="s">
        <v>1164</v>
      </c>
      <c r="C2227" s="6" t="s">
        <v>168</v>
      </c>
      <c r="D2227" s="6" t="s">
        <v>33</v>
      </c>
      <c r="E2227" s="6" t="s">
        <v>34</v>
      </c>
      <c r="F2227" s="24" t="str">
        <f>+TabIPW[[#This Row],[WK]]&amp;TabIPW[[#This Row],[PK]]&amp;TabIPW[[#This Row],[GK]]</f>
        <v>302101</v>
      </c>
      <c r="G2227" s="6" t="s">
        <v>2089</v>
      </c>
      <c r="H2227" s="34">
        <v>1.03710008E-4</v>
      </c>
      <c r="I2227" s="35">
        <v>32835</v>
      </c>
      <c r="J2227" s="34">
        <v>7.8764999999999995E-5</v>
      </c>
      <c r="K2227" s="35">
        <v>20080</v>
      </c>
      <c r="L2227" s="34">
        <v>3.1033539999999999E-4</v>
      </c>
      <c r="M2227" s="35">
        <v>28106.76</v>
      </c>
      <c r="N2227" s="34">
        <v>1.9045569999999999E-4</v>
      </c>
      <c r="O2227" s="35">
        <v>146</v>
      </c>
      <c r="P2227" s="34">
        <v>3.1962739999999998E-4</v>
      </c>
      <c r="Q2227" s="35">
        <v>1694</v>
      </c>
      <c r="R2227" s="34">
        <v>1.086291E-4</v>
      </c>
      <c r="S2227" s="35">
        <v>427</v>
      </c>
      <c r="T2227" s="34">
        <v>1.0913309999999999E-4</v>
      </c>
      <c r="U2227" s="35">
        <v>2558.8000000000002</v>
      </c>
      <c r="V2227" s="34">
        <v>9.0514500000000002E-5</v>
      </c>
      <c r="W2227" s="35">
        <v>28106.76</v>
      </c>
    </row>
    <row r="2228" spans="1:23" ht="14.45" x14ac:dyDescent="0.3">
      <c r="A2228" s="6" t="s">
        <v>31</v>
      </c>
      <c r="B2228" s="6" t="s">
        <v>1164</v>
      </c>
      <c r="C2228" s="6" t="s">
        <v>168</v>
      </c>
      <c r="D2228" s="6" t="s">
        <v>32</v>
      </c>
      <c r="E2228" s="6" t="s">
        <v>34</v>
      </c>
      <c r="F2228" s="24" t="str">
        <f>+TabIPW[[#This Row],[WK]]&amp;TabIPW[[#This Row],[PK]]&amp;TabIPW[[#This Row],[GK]]</f>
        <v>302102</v>
      </c>
      <c r="G2228" s="6" t="s">
        <v>2090</v>
      </c>
      <c r="H2228" s="34">
        <v>2.9348968000000002E-5</v>
      </c>
      <c r="I2228" s="35">
        <v>9292</v>
      </c>
      <c r="J2228" s="34">
        <v>2.1083699999999999E-5</v>
      </c>
      <c r="K2228" s="35">
        <v>5375</v>
      </c>
      <c r="L2228" s="34">
        <v>8.7822E-5</v>
      </c>
      <c r="M2228" s="35">
        <v>7953.95</v>
      </c>
      <c r="N2228" s="34">
        <v>5.7397600000000001E-5</v>
      </c>
      <c r="O2228" s="35">
        <v>44</v>
      </c>
      <c r="P2228" s="34">
        <v>9.6416500000000001E-5</v>
      </c>
      <c r="Q2228" s="35">
        <v>511</v>
      </c>
      <c r="R2228" s="34">
        <v>3.48529E-5</v>
      </c>
      <c r="S2228" s="35">
        <v>137</v>
      </c>
      <c r="T2228" s="34">
        <v>3.4819500000000001E-5</v>
      </c>
      <c r="U2228" s="35">
        <v>816.4</v>
      </c>
      <c r="V2228" s="34">
        <v>2.5614800000000001E-5</v>
      </c>
      <c r="W2228" s="35">
        <v>7953.95</v>
      </c>
    </row>
    <row r="2229" spans="1:23" ht="14.45" x14ac:dyDescent="0.3">
      <c r="A2229" s="6" t="s">
        <v>31</v>
      </c>
      <c r="B2229" s="6" t="s">
        <v>1164</v>
      </c>
      <c r="C2229" s="6" t="s">
        <v>168</v>
      </c>
      <c r="D2229" s="6" t="s">
        <v>37</v>
      </c>
      <c r="E2229" s="6" t="s">
        <v>40</v>
      </c>
      <c r="F2229" s="24" t="str">
        <f>+TabIPW[[#This Row],[WK]]&amp;TabIPW[[#This Row],[PK]]&amp;TabIPW[[#This Row],[GK]]</f>
        <v>302103</v>
      </c>
      <c r="G2229" s="6" t="s">
        <v>2091</v>
      </c>
      <c r="H2229" s="34">
        <v>4.0707008000000004E-5</v>
      </c>
      <c r="I2229" s="35">
        <v>12888</v>
      </c>
      <c r="J2229" s="34">
        <v>3.0556699999999998E-5</v>
      </c>
      <c r="K2229" s="35">
        <v>7790</v>
      </c>
      <c r="L2229" s="34">
        <v>1.2180910000000001E-4</v>
      </c>
      <c r="M2229" s="35">
        <v>11032.13</v>
      </c>
      <c r="N2229" s="34">
        <v>7.1747000000000003E-5</v>
      </c>
      <c r="O2229" s="35">
        <v>55</v>
      </c>
      <c r="P2229" s="34">
        <v>1.3679450000000001E-4</v>
      </c>
      <c r="Q2229" s="35">
        <v>725</v>
      </c>
      <c r="R2229" s="34">
        <v>3.96865E-5</v>
      </c>
      <c r="S2229" s="35">
        <v>156</v>
      </c>
      <c r="T2229" s="34">
        <v>4.8928199999999997E-5</v>
      </c>
      <c r="U2229" s="35">
        <v>1147.1999999999998</v>
      </c>
      <c r="V2229" s="34">
        <v>3.5527700000000002E-5</v>
      </c>
      <c r="W2229" s="35">
        <v>11032.13</v>
      </c>
    </row>
    <row r="2230" spans="1:23" ht="14.45" x14ac:dyDescent="0.3">
      <c r="A2230" s="6" t="s">
        <v>31</v>
      </c>
      <c r="B2230" s="6" t="s">
        <v>1164</v>
      </c>
      <c r="C2230" s="6" t="s">
        <v>168</v>
      </c>
      <c r="D2230" s="6" t="s">
        <v>39</v>
      </c>
      <c r="E2230" s="6" t="s">
        <v>36</v>
      </c>
      <c r="F2230" s="24" t="str">
        <f>+TabIPW[[#This Row],[WK]]&amp;TabIPW[[#This Row],[PK]]&amp;TabIPW[[#This Row],[GK]]</f>
        <v>302104</v>
      </c>
      <c r="G2230" s="6" t="s">
        <v>2092</v>
      </c>
      <c r="H2230" s="34">
        <v>8.864387200000001E-5</v>
      </c>
      <c r="I2230" s="35">
        <v>28065</v>
      </c>
      <c r="J2230" s="34">
        <v>6.6306899999999994E-5</v>
      </c>
      <c r="K2230" s="35">
        <v>16904</v>
      </c>
      <c r="L2230" s="34">
        <v>2.6525239999999997E-4</v>
      </c>
      <c r="M2230" s="35">
        <v>24023.64</v>
      </c>
      <c r="N2230" s="34">
        <v>1.761063E-4</v>
      </c>
      <c r="O2230" s="35">
        <v>135</v>
      </c>
      <c r="P2230" s="34">
        <v>2.17173E-4</v>
      </c>
      <c r="Q2230" s="35">
        <v>1151</v>
      </c>
      <c r="R2230" s="34">
        <v>7.4793800000000002E-5</v>
      </c>
      <c r="S2230" s="35">
        <v>294</v>
      </c>
      <c r="T2230" s="34">
        <v>1.0773840000000001E-4</v>
      </c>
      <c r="U2230" s="35">
        <v>2526.1000000000004</v>
      </c>
      <c r="V2230" s="34">
        <v>7.7365299999999996E-5</v>
      </c>
      <c r="W2230" s="35">
        <v>24023.64</v>
      </c>
    </row>
    <row r="2231" spans="1:23" ht="14.45" x14ac:dyDescent="0.3">
      <c r="A2231" s="6" t="s">
        <v>31</v>
      </c>
      <c r="B2231" s="6" t="s">
        <v>1164</v>
      </c>
      <c r="C2231" s="6" t="s">
        <v>168</v>
      </c>
      <c r="D2231" s="6" t="s">
        <v>42</v>
      </c>
      <c r="E2231" s="6" t="s">
        <v>36</v>
      </c>
      <c r="F2231" s="24" t="str">
        <f>+TabIPW[[#This Row],[WK]]&amp;TabIPW[[#This Row],[PK]]&amp;TabIPW[[#This Row],[GK]]</f>
        <v>302105</v>
      </c>
      <c r="G2231" s="6" t="s">
        <v>2093</v>
      </c>
      <c r="H2231" s="34">
        <v>1.13015008E-4</v>
      </c>
      <c r="I2231" s="35">
        <v>35781</v>
      </c>
      <c r="J2231" s="34">
        <v>8.21697E-5</v>
      </c>
      <c r="K2231" s="35">
        <v>20948</v>
      </c>
      <c r="L2231" s="34">
        <v>3.3817919999999999E-4</v>
      </c>
      <c r="M2231" s="35">
        <v>30628.54</v>
      </c>
      <c r="N2231" s="34">
        <v>2.4002640000000001E-4</v>
      </c>
      <c r="O2231" s="35">
        <v>184</v>
      </c>
      <c r="P2231" s="34">
        <v>4.120816E-4</v>
      </c>
      <c r="Q2231" s="35">
        <v>2184</v>
      </c>
      <c r="R2231" s="34">
        <v>3.3835299999999998E-5</v>
      </c>
      <c r="S2231" s="35">
        <v>133</v>
      </c>
      <c r="T2231" s="34">
        <v>1.243762E-4</v>
      </c>
      <c r="U2231" s="35">
        <v>2916.2</v>
      </c>
      <c r="V2231" s="34">
        <v>9.8635599999999995E-5</v>
      </c>
      <c r="W2231" s="35">
        <v>30628.54</v>
      </c>
    </row>
    <row r="2232" spans="1:23" ht="14.45" x14ac:dyDescent="0.3">
      <c r="A2232" s="6" t="s">
        <v>31</v>
      </c>
      <c r="B2232" s="6" t="s">
        <v>1164</v>
      </c>
      <c r="C2232" s="6" t="s">
        <v>168</v>
      </c>
      <c r="D2232" s="6" t="s">
        <v>44</v>
      </c>
      <c r="E2232" s="6" t="s">
        <v>36</v>
      </c>
      <c r="F2232" s="24" t="str">
        <f>+TabIPW[[#This Row],[WK]]&amp;TabIPW[[#This Row],[PK]]&amp;TabIPW[[#This Row],[GK]]</f>
        <v>302106</v>
      </c>
      <c r="G2232" s="6" t="s">
        <v>2094</v>
      </c>
      <c r="H2232" s="34">
        <v>3.6768336000000004E-5</v>
      </c>
      <c r="I2232" s="35">
        <v>11641</v>
      </c>
      <c r="J2232" s="34">
        <v>2.7226500000000001E-5</v>
      </c>
      <c r="K2232" s="35">
        <v>6941</v>
      </c>
      <c r="L2232" s="34">
        <v>1.1002329999999999E-4</v>
      </c>
      <c r="M2232" s="35">
        <v>9964.7000000000007</v>
      </c>
      <c r="N2232" s="34">
        <v>8.6096399999999998E-5</v>
      </c>
      <c r="O2232" s="35">
        <v>66</v>
      </c>
      <c r="P2232" s="34">
        <v>1.324548E-4</v>
      </c>
      <c r="Q2232" s="35">
        <v>702</v>
      </c>
      <c r="R2232" s="34">
        <v>3.8160100000000001E-5</v>
      </c>
      <c r="S2232" s="35">
        <v>150</v>
      </c>
      <c r="T2232" s="34">
        <v>3.3181800000000001E-5</v>
      </c>
      <c r="U2232" s="35">
        <v>778</v>
      </c>
      <c r="V2232" s="34">
        <v>3.20901E-5</v>
      </c>
      <c r="W2232" s="35">
        <v>9964.7000000000007</v>
      </c>
    </row>
    <row r="2233" spans="1:23" ht="14.45" x14ac:dyDescent="0.3">
      <c r="A2233" s="6" t="s">
        <v>31</v>
      </c>
      <c r="B2233" s="6" t="s">
        <v>1164</v>
      </c>
      <c r="C2233" s="6" t="s">
        <v>168</v>
      </c>
      <c r="D2233" s="6" t="s">
        <v>51</v>
      </c>
      <c r="E2233" s="6" t="s">
        <v>36</v>
      </c>
      <c r="F2233" s="24" t="str">
        <f>+TabIPW[[#This Row],[WK]]&amp;TabIPW[[#This Row],[PK]]&amp;TabIPW[[#This Row],[GK]]</f>
        <v>302107</v>
      </c>
      <c r="G2233" s="6" t="s">
        <v>2095</v>
      </c>
      <c r="H2233" s="34">
        <v>1.1596506399999999E-4</v>
      </c>
      <c r="I2233" s="35">
        <v>36715</v>
      </c>
      <c r="J2233" s="34">
        <v>8.6786599999999993E-5</v>
      </c>
      <c r="K2233" s="35">
        <v>22125</v>
      </c>
      <c r="L2233" s="34">
        <v>3.4700669999999999E-4</v>
      </c>
      <c r="M2233" s="35">
        <v>31428.04</v>
      </c>
      <c r="N2233" s="34">
        <v>2.5828929999999997E-4</v>
      </c>
      <c r="O2233" s="35">
        <v>198</v>
      </c>
      <c r="P2233" s="34">
        <v>4.4170469999999998E-4</v>
      </c>
      <c r="Q2233" s="35">
        <v>2341</v>
      </c>
      <c r="R2233" s="34">
        <v>2.0860799999999999E-5</v>
      </c>
      <c r="S2233" s="35">
        <v>82</v>
      </c>
      <c r="T2233" s="34">
        <v>1.4840099999999999E-4</v>
      </c>
      <c r="U2233" s="35">
        <v>3479.5</v>
      </c>
      <c r="V2233" s="34">
        <v>1.012103E-4</v>
      </c>
      <c r="W2233" s="35">
        <v>31428.04</v>
      </c>
    </row>
    <row r="2234" spans="1:23" ht="14.45" x14ac:dyDescent="0.3">
      <c r="A2234" s="6" t="s">
        <v>31</v>
      </c>
      <c r="B2234" s="6" t="s">
        <v>1164</v>
      </c>
      <c r="C2234" s="6" t="s">
        <v>168</v>
      </c>
      <c r="D2234" s="6" t="s">
        <v>75</v>
      </c>
      <c r="E2234" s="6" t="s">
        <v>40</v>
      </c>
      <c r="F2234" s="24" t="str">
        <f>+TabIPW[[#This Row],[WK]]&amp;TabIPW[[#This Row],[PK]]&amp;TabIPW[[#This Row],[GK]]</f>
        <v>302108</v>
      </c>
      <c r="G2234" s="6" t="s">
        <v>2096</v>
      </c>
      <c r="H2234" s="34">
        <v>6.4152703999999997E-5</v>
      </c>
      <c r="I2234" s="35">
        <v>20311</v>
      </c>
      <c r="J2234" s="34">
        <v>4.76905E-5</v>
      </c>
      <c r="K2234" s="35">
        <v>12158</v>
      </c>
      <c r="L2234" s="34">
        <v>1.919666E-4</v>
      </c>
      <c r="M2234" s="35">
        <v>17386.22</v>
      </c>
      <c r="N2234" s="34">
        <v>1.2653569999999999E-4</v>
      </c>
      <c r="O2234" s="35">
        <v>97</v>
      </c>
      <c r="P2234" s="34">
        <v>1.7453090000000001E-4</v>
      </c>
      <c r="Q2234" s="35">
        <v>925</v>
      </c>
      <c r="R2234" s="34">
        <v>5.9020900000000003E-5</v>
      </c>
      <c r="S2234" s="35">
        <v>232</v>
      </c>
      <c r="T2234" s="34">
        <v>6.08276E-5</v>
      </c>
      <c r="U2234" s="35">
        <v>1426.1999999999998</v>
      </c>
      <c r="V2234" s="34">
        <v>5.5990299999999998E-5</v>
      </c>
      <c r="W2234" s="35">
        <v>17386.22</v>
      </c>
    </row>
    <row r="2235" spans="1:23" ht="14.45" x14ac:dyDescent="0.3">
      <c r="A2235" s="6" t="s">
        <v>31</v>
      </c>
      <c r="B2235" s="6" t="s">
        <v>1164</v>
      </c>
      <c r="C2235" s="6" t="s">
        <v>168</v>
      </c>
      <c r="D2235" s="6" t="s">
        <v>77</v>
      </c>
      <c r="E2235" s="6" t="s">
        <v>40</v>
      </c>
      <c r="F2235" s="24" t="str">
        <f>+TabIPW[[#This Row],[WK]]&amp;TabIPW[[#This Row],[PK]]&amp;TabIPW[[#This Row],[GK]]</f>
        <v>302109</v>
      </c>
      <c r="G2235" s="6" t="s">
        <v>2097</v>
      </c>
      <c r="H2235" s="34">
        <v>1.15807144E-4</v>
      </c>
      <c r="I2235" s="35">
        <v>36665</v>
      </c>
      <c r="J2235" s="34">
        <v>8.5500000000000005E-5</v>
      </c>
      <c r="K2235" s="35">
        <v>21797</v>
      </c>
      <c r="L2235" s="34">
        <v>3.4653409999999999E-4</v>
      </c>
      <c r="M2235" s="35">
        <v>31385.24</v>
      </c>
      <c r="N2235" s="34">
        <v>1.943692E-4</v>
      </c>
      <c r="O2235" s="35">
        <v>149</v>
      </c>
      <c r="P2235" s="34">
        <v>4.3623289999999998E-4</v>
      </c>
      <c r="Q2235" s="35">
        <v>2312</v>
      </c>
      <c r="R2235" s="34">
        <v>8.4206600000000001E-5</v>
      </c>
      <c r="S2235" s="35">
        <v>331</v>
      </c>
      <c r="T2235" s="34">
        <v>1.7188840000000001E-4</v>
      </c>
      <c r="U2235" s="35">
        <v>4030.2</v>
      </c>
      <c r="V2235" s="34">
        <v>1.010724E-4</v>
      </c>
      <c r="W2235" s="35">
        <v>31385.24</v>
      </c>
    </row>
    <row r="2236" spans="1:23" ht="14.45" x14ac:dyDescent="0.3">
      <c r="A2236" s="6" t="s">
        <v>31</v>
      </c>
      <c r="B2236" s="6" t="s">
        <v>1164</v>
      </c>
      <c r="C2236" s="6" t="s">
        <v>168</v>
      </c>
      <c r="D2236" s="6" t="s">
        <v>90</v>
      </c>
      <c r="E2236" s="6" t="s">
        <v>40</v>
      </c>
      <c r="F2236" s="24" t="str">
        <f>+TabIPW[[#This Row],[WK]]&amp;TabIPW[[#This Row],[PK]]&amp;TabIPW[[#This Row],[GK]]</f>
        <v>302110</v>
      </c>
      <c r="G2236" s="6" t="s">
        <v>2098</v>
      </c>
      <c r="H2236" s="34">
        <v>1.1205797599999999E-4</v>
      </c>
      <c r="I2236" s="35">
        <v>35478</v>
      </c>
      <c r="J2236" s="34">
        <v>8.2871899999999995E-5</v>
      </c>
      <c r="K2236" s="35">
        <v>21127</v>
      </c>
      <c r="L2236" s="34">
        <v>3.3531540000000001E-4</v>
      </c>
      <c r="M2236" s="35">
        <v>30369.17</v>
      </c>
      <c r="N2236" s="34">
        <v>2.6742070000000001E-4</v>
      </c>
      <c r="O2236" s="35">
        <v>205</v>
      </c>
      <c r="P2236" s="34">
        <v>3.1377830000000001E-4</v>
      </c>
      <c r="Q2236" s="35">
        <v>1663</v>
      </c>
      <c r="R2236" s="34">
        <v>9.1838599999999999E-5</v>
      </c>
      <c r="S2236" s="35">
        <v>361</v>
      </c>
      <c r="T2236" s="34">
        <v>1.202392E-4</v>
      </c>
      <c r="U2236" s="35">
        <v>2819.2</v>
      </c>
      <c r="V2236" s="34">
        <v>9.7800299999999999E-5</v>
      </c>
      <c r="W2236" s="35">
        <v>30369.17</v>
      </c>
    </row>
    <row r="2237" spans="1:23" ht="14.45" x14ac:dyDescent="0.3">
      <c r="A2237" s="6" t="s">
        <v>31</v>
      </c>
      <c r="B2237" s="6" t="s">
        <v>1164</v>
      </c>
      <c r="C2237" s="6" t="s">
        <v>168</v>
      </c>
      <c r="D2237" s="6" t="s">
        <v>92</v>
      </c>
      <c r="E2237" s="6" t="s">
        <v>40</v>
      </c>
      <c r="F2237" s="24" t="str">
        <f>+TabIPW[[#This Row],[WK]]&amp;TabIPW[[#This Row],[PK]]&amp;TabIPW[[#This Row],[GK]]</f>
        <v>302111</v>
      </c>
      <c r="G2237" s="6" t="s">
        <v>2099</v>
      </c>
      <c r="H2237" s="34">
        <v>5.3865400000000008E-5</v>
      </c>
      <c r="I2237" s="35">
        <v>17054</v>
      </c>
      <c r="J2237" s="34">
        <v>4.1579100000000003E-5</v>
      </c>
      <c r="K2237" s="35">
        <v>10600</v>
      </c>
      <c r="L2237" s="34">
        <v>1.6118339999999999E-4</v>
      </c>
      <c r="M2237" s="35">
        <v>14598.22</v>
      </c>
      <c r="N2237" s="34">
        <v>1.0044580000000001E-4</v>
      </c>
      <c r="O2237" s="35">
        <v>77</v>
      </c>
      <c r="P2237" s="34">
        <v>1.460399E-4</v>
      </c>
      <c r="Q2237" s="35">
        <v>774</v>
      </c>
      <c r="R2237" s="34">
        <v>3.5107300000000002E-5</v>
      </c>
      <c r="S2237" s="35">
        <v>138</v>
      </c>
      <c r="T2237" s="34">
        <v>5.2289E-5</v>
      </c>
      <c r="U2237" s="35">
        <v>1226</v>
      </c>
      <c r="V2237" s="34">
        <v>4.7011800000000003E-5</v>
      </c>
      <c r="W2237" s="35">
        <v>14598.22</v>
      </c>
    </row>
    <row r="2238" spans="1:23" ht="14.45" x14ac:dyDescent="0.3">
      <c r="A2238" s="6" t="s">
        <v>31</v>
      </c>
      <c r="B2238" s="6" t="s">
        <v>1164</v>
      </c>
      <c r="C2238" s="6" t="s">
        <v>168</v>
      </c>
      <c r="D2238" s="6" t="s">
        <v>93</v>
      </c>
      <c r="E2238" s="6" t="s">
        <v>40</v>
      </c>
      <c r="F2238" s="24" t="str">
        <f>+TabIPW[[#This Row],[WK]]&amp;TabIPW[[#This Row],[PK]]&amp;TabIPW[[#This Row],[GK]]</f>
        <v>302112</v>
      </c>
      <c r="G2238" s="6" t="s">
        <v>2100</v>
      </c>
      <c r="H2238" s="34">
        <v>6.7472303999999999E-5</v>
      </c>
      <c r="I2238" s="35">
        <v>21362</v>
      </c>
      <c r="J2238" s="34">
        <v>5.05892E-5</v>
      </c>
      <c r="K2238" s="35">
        <v>12897</v>
      </c>
      <c r="L2238" s="34">
        <v>2.0189989999999999E-4</v>
      </c>
      <c r="M2238" s="35">
        <v>18285.87</v>
      </c>
      <c r="N2238" s="34">
        <v>1.3305810000000001E-4</v>
      </c>
      <c r="O2238" s="35">
        <v>102</v>
      </c>
      <c r="P2238" s="34">
        <v>1.883047E-4</v>
      </c>
      <c r="Q2238" s="35">
        <v>998</v>
      </c>
      <c r="R2238" s="34">
        <v>4.7318499999999998E-5</v>
      </c>
      <c r="S2238" s="35">
        <v>186</v>
      </c>
      <c r="T2238" s="34">
        <v>7.7729800000000002E-5</v>
      </c>
      <c r="U2238" s="35">
        <v>1822.5</v>
      </c>
      <c r="V2238" s="34">
        <v>5.8887500000000002E-5</v>
      </c>
      <c r="W2238" s="35">
        <v>18285.87</v>
      </c>
    </row>
    <row r="2239" spans="1:23" ht="14.45" x14ac:dyDescent="0.3">
      <c r="A2239" s="6" t="s">
        <v>31</v>
      </c>
      <c r="B2239" s="6" t="s">
        <v>1164</v>
      </c>
      <c r="C2239" s="6" t="s">
        <v>168</v>
      </c>
      <c r="D2239" s="6" t="s">
        <v>95</v>
      </c>
      <c r="E2239" s="6" t="s">
        <v>36</v>
      </c>
      <c r="F2239" s="24" t="str">
        <f>+TabIPW[[#This Row],[WK]]&amp;TabIPW[[#This Row],[PK]]&amp;TabIPW[[#This Row],[GK]]</f>
        <v>302113</v>
      </c>
      <c r="G2239" s="6" t="s">
        <v>1308</v>
      </c>
      <c r="H2239" s="34">
        <v>7.6259312000000003E-5</v>
      </c>
      <c r="I2239" s="35">
        <v>24144</v>
      </c>
      <c r="J2239" s="34">
        <v>5.5990599999999999E-5</v>
      </c>
      <c r="K2239" s="35">
        <v>14274</v>
      </c>
      <c r="L2239" s="34">
        <v>2.281936E-4</v>
      </c>
      <c r="M2239" s="35">
        <v>20667.259999999998</v>
      </c>
      <c r="N2239" s="34">
        <v>1.3044909999999999E-4</v>
      </c>
      <c r="O2239" s="35">
        <v>100</v>
      </c>
      <c r="P2239" s="34">
        <v>2.5641889999999999E-4</v>
      </c>
      <c r="Q2239" s="35">
        <v>1359</v>
      </c>
      <c r="R2239" s="34">
        <v>4.9353700000000001E-5</v>
      </c>
      <c r="S2239" s="35">
        <v>194</v>
      </c>
      <c r="T2239" s="34">
        <v>8.1636600000000004E-5</v>
      </c>
      <c r="U2239" s="35">
        <v>1914.1</v>
      </c>
      <c r="V2239" s="34">
        <v>6.6556499999999999E-5</v>
      </c>
      <c r="W2239" s="35">
        <v>20667.259999999998</v>
      </c>
    </row>
    <row r="2240" spans="1:23" ht="14.45" x14ac:dyDescent="0.3">
      <c r="A2240" s="6" t="s">
        <v>31</v>
      </c>
      <c r="B2240" s="6" t="s">
        <v>1164</v>
      </c>
      <c r="C2240" s="6" t="s">
        <v>168</v>
      </c>
      <c r="D2240" s="6" t="s">
        <v>97</v>
      </c>
      <c r="E2240" s="6" t="s">
        <v>40</v>
      </c>
      <c r="F2240" s="24" t="str">
        <f>+TabIPW[[#This Row],[WK]]&amp;TabIPW[[#This Row],[PK]]&amp;TabIPW[[#This Row],[GK]]</f>
        <v>302114</v>
      </c>
      <c r="G2240" s="6" t="s">
        <v>2101</v>
      </c>
      <c r="H2240" s="34">
        <v>4.9077087999999999E-5</v>
      </c>
      <c r="I2240" s="35">
        <v>15538</v>
      </c>
      <c r="J2240" s="34">
        <v>3.7268199999999997E-5</v>
      </c>
      <c r="K2240" s="35">
        <v>9501</v>
      </c>
      <c r="L2240" s="34">
        <v>1.4685530000000001E-4</v>
      </c>
      <c r="M2240" s="35">
        <v>13300.53</v>
      </c>
      <c r="N2240" s="34">
        <v>1.017503E-4</v>
      </c>
      <c r="O2240" s="35">
        <v>78</v>
      </c>
      <c r="P2240" s="34">
        <v>1.3132270000000001E-4</v>
      </c>
      <c r="Q2240" s="35">
        <v>696</v>
      </c>
      <c r="R2240" s="34">
        <v>3.2308899999999998E-5</v>
      </c>
      <c r="S2240" s="35">
        <v>127</v>
      </c>
      <c r="T2240" s="34">
        <v>5.92794E-5</v>
      </c>
      <c r="U2240" s="35">
        <v>1389.9</v>
      </c>
      <c r="V2240" s="34">
        <v>4.2832800000000001E-5</v>
      </c>
      <c r="W2240" s="35">
        <v>13300.53</v>
      </c>
    </row>
    <row r="2241" spans="1:23" ht="14.45" x14ac:dyDescent="0.3">
      <c r="A2241" s="6" t="s">
        <v>31</v>
      </c>
      <c r="B2241" s="6" t="s">
        <v>1164</v>
      </c>
      <c r="C2241" s="6" t="s">
        <v>168</v>
      </c>
      <c r="D2241" s="6" t="s">
        <v>130</v>
      </c>
      <c r="E2241" s="6" t="s">
        <v>36</v>
      </c>
      <c r="F2241" s="24" t="str">
        <f>+TabIPW[[#This Row],[WK]]&amp;TabIPW[[#This Row],[PK]]&amp;TabIPW[[#This Row],[GK]]</f>
        <v>302115</v>
      </c>
      <c r="G2241" s="6" t="s">
        <v>2102</v>
      </c>
      <c r="H2241" s="34">
        <v>6.5251872000000001E-5</v>
      </c>
      <c r="I2241" s="35">
        <v>20659</v>
      </c>
      <c r="J2241" s="34">
        <v>4.6686300000000001E-5</v>
      </c>
      <c r="K2241" s="35">
        <v>11902</v>
      </c>
      <c r="L2241" s="34">
        <v>1.9525559999999999E-4</v>
      </c>
      <c r="M2241" s="35">
        <v>17684.099999999999</v>
      </c>
      <c r="N2241" s="34">
        <v>1.6306139999999999E-4</v>
      </c>
      <c r="O2241" s="35">
        <v>125</v>
      </c>
      <c r="P2241" s="34">
        <v>2.2773920000000001E-4</v>
      </c>
      <c r="Q2241" s="35">
        <v>1207</v>
      </c>
      <c r="R2241" s="34">
        <v>3.6379299999999999E-5</v>
      </c>
      <c r="S2241" s="35">
        <v>143</v>
      </c>
      <c r="T2241" s="34">
        <v>8.7031800000000002E-5</v>
      </c>
      <c r="U2241" s="35">
        <v>2040.6</v>
      </c>
      <c r="V2241" s="34">
        <v>5.6949600000000001E-5</v>
      </c>
      <c r="W2241" s="35">
        <v>17684.099999999999</v>
      </c>
    </row>
    <row r="2242" spans="1:23" ht="14.45" x14ac:dyDescent="0.3">
      <c r="A2242" s="6" t="s">
        <v>31</v>
      </c>
      <c r="B2242" s="6" t="s">
        <v>1164</v>
      </c>
      <c r="C2242" s="6" t="s">
        <v>168</v>
      </c>
      <c r="D2242" s="6" t="s">
        <v>134</v>
      </c>
      <c r="E2242" s="6" t="s">
        <v>40</v>
      </c>
      <c r="F2242" s="24" t="str">
        <f>+TabIPW[[#This Row],[WK]]&amp;TabIPW[[#This Row],[PK]]&amp;TabIPW[[#This Row],[GK]]</f>
        <v>302116</v>
      </c>
      <c r="G2242" s="6" t="s">
        <v>2103</v>
      </c>
      <c r="H2242" s="34">
        <v>1.7893016800000003E-4</v>
      </c>
      <c r="I2242" s="35">
        <v>56650</v>
      </c>
      <c r="J2242" s="34">
        <v>1.339907E-4</v>
      </c>
      <c r="K2242" s="35">
        <v>34159</v>
      </c>
      <c r="L2242" s="34">
        <v>5.3541950000000004E-4</v>
      </c>
      <c r="M2242" s="35">
        <v>48492.4</v>
      </c>
      <c r="N2242" s="34">
        <v>3.3525429999999999E-4</v>
      </c>
      <c r="O2242" s="35">
        <v>257</v>
      </c>
      <c r="P2242" s="34">
        <v>5.9246159999999995E-4</v>
      </c>
      <c r="Q2242" s="35">
        <v>3140</v>
      </c>
      <c r="R2242" s="34">
        <v>1.3305150000000001E-4</v>
      </c>
      <c r="S2242" s="35">
        <v>523</v>
      </c>
      <c r="T2242" s="34">
        <v>1.9657E-4</v>
      </c>
      <c r="U2242" s="35">
        <v>4608.8999999999996</v>
      </c>
      <c r="V2242" s="34">
        <v>1.56164E-4</v>
      </c>
      <c r="W2242" s="35">
        <v>48492.4</v>
      </c>
    </row>
    <row r="2243" spans="1:23" ht="14.45" x14ac:dyDescent="0.3">
      <c r="A2243" s="6" t="s">
        <v>31</v>
      </c>
      <c r="B2243" s="6" t="s">
        <v>1164</v>
      </c>
      <c r="C2243" s="6" t="s">
        <v>168</v>
      </c>
      <c r="D2243" s="6" t="s">
        <v>141</v>
      </c>
      <c r="E2243" s="6" t="s">
        <v>36</v>
      </c>
      <c r="F2243" s="24" t="str">
        <f>+TabIPW[[#This Row],[WK]]&amp;TabIPW[[#This Row],[PK]]&amp;TabIPW[[#This Row],[GK]]</f>
        <v>302117</v>
      </c>
      <c r="G2243" s="6" t="s">
        <v>2104</v>
      </c>
      <c r="H2243" s="34">
        <v>1.0607889600000001E-4</v>
      </c>
      <c r="I2243" s="35">
        <v>33585</v>
      </c>
      <c r="J2243" s="34">
        <v>7.5607300000000004E-5</v>
      </c>
      <c r="K2243" s="35">
        <v>19275</v>
      </c>
      <c r="L2243" s="34">
        <v>3.1742389999999998E-4</v>
      </c>
      <c r="M2243" s="35">
        <v>28748.76</v>
      </c>
      <c r="N2243" s="34">
        <v>2.4524440000000001E-4</v>
      </c>
      <c r="O2243" s="35">
        <v>188</v>
      </c>
      <c r="P2243" s="34">
        <v>4.301951E-4</v>
      </c>
      <c r="Q2243" s="35">
        <v>2280</v>
      </c>
      <c r="R2243" s="34">
        <v>8.7768200000000004E-5</v>
      </c>
      <c r="S2243" s="35">
        <v>345</v>
      </c>
      <c r="T2243" s="34">
        <v>1.8275990000000001E-4</v>
      </c>
      <c r="U2243" s="35">
        <v>4285.1000000000004</v>
      </c>
      <c r="V2243" s="34">
        <v>9.2582000000000002E-5</v>
      </c>
      <c r="W2243" s="35">
        <v>28748.76</v>
      </c>
    </row>
    <row r="2244" spans="1:23" ht="14.45" x14ac:dyDescent="0.3">
      <c r="A2244" s="6" t="s">
        <v>31</v>
      </c>
      <c r="B2244" s="6" t="s">
        <v>1164</v>
      </c>
      <c r="C2244" s="6" t="s">
        <v>177</v>
      </c>
      <c r="D2244" s="6" t="s">
        <v>33</v>
      </c>
      <c r="E2244" s="6" t="s">
        <v>40</v>
      </c>
      <c r="F2244" s="24" t="str">
        <f>+TabIPW[[#This Row],[WK]]&amp;TabIPW[[#This Row],[PK]]&amp;TabIPW[[#This Row],[GK]]</f>
        <v>302201</v>
      </c>
      <c r="G2244" s="6" t="s">
        <v>2105</v>
      </c>
      <c r="H2244" s="34">
        <v>2.5865120000000002E-5</v>
      </c>
      <c r="I2244" s="35">
        <v>8189</v>
      </c>
      <c r="J2244" s="34">
        <v>1.96206E-5</v>
      </c>
      <c r="K2244" s="35">
        <v>5002</v>
      </c>
      <c r="L2244" s="34">
        <v>7.1429599999999998E-5</v>
      </c>
      <c r="M2244" s="35">
        <v>6469.31</v>
      </c>
      <c r="N2244" s="34">
        <v>5.0875199999999997E-5</v>
      </c>
      <c r="O2244" s="35">
        <v>39</v>
      </c>
      <c r="P2244" s="34">
        <v>6.0189599999999997E-5</v>
      </c>
      <c r="Q2244" s="35">
        <v>319</v>
      </c>
      <c r="R2244" s="34">
        <v>5.6985699999999999E-5</v>
      </c>
      <c r="S2244" s="35">
        <v>224</v>
      </c>
      <c r="T2244" s="34">
        <v>3.5429400000000003E-5</v>
      </c>
      <c r="U2244" s="35">
        <v>830.7</v>
      </c>
      <c r="V2244" s="34">
        <v>2.08336E-5</v>
      </c>
      <c r="W2244" s="35">
        <v>6469.31</v>
      </c>
    </row>
    <row r="2245" spans="1:23" ht="14.45" x14ac:dyDescent="0.3">
      <c r="A2245" s="6" t="s">
        <v>31</v>
      </c>
      <c r="B2245" s="6" t="s">
        <v>1164</v>
      </c>
      <c r="C2245" s="6" t="s">
        <v>177</v>
      </c>
      <c r="D2245" s="6" t="s">
        <v>32</v>
      </c>
      <c r="E2245" s="6" t="s">
        <v>40</v>
      </c>
      <c r="F2245" s="24" t="str">
        <f>+TabIPW[[#This Row],[WK]]&amp;TabIPW[[#This Row],[PK]]&amp;TabIPW[[#This Row],[GK]]</f>
        <v>302202</v>
      </c>
      <c r="G2245" s="6" t="s">
        <v>2106</v>
      </c>
      <c r="H2245" s="34">
        <v>2.1727464E-5</v>
      </c>
      <c r="I2245" s="35">
        <v>6879</v>
      </c>
      <c r="J2245" s="34">
        <v>1.5996200000000001E-5</v>
      </c>
      <c r="K2245" s="35">
        <v>4078</v>
      </c>
      <c r="L2245" s="34">
        <v>6.0003000000000001E-5</v>
      </c>
      <c r="M2245" s="35">
        <v>5434.41</v>
      </c>
      <c r="N2245" s="34">
        <v>4.5657200000000001E-5</v>
      </c>
      <c r="O2245" s="35">
        <v>35</v>
      </c>
      <c r="P2245" s="34">
        <v>6.3397200000000003E-5</v>
      </c>
      <c r="Q2245" s="35">
        <v>336</v>
      </c>
      <c r="R2245" s="34">
        <v>1.55184E-5</v>
      </c>
      <c r="S2245" s="35">
        <v>61</v>
      </c>
      <c r="T2245" s="34">
        <v>1.9644600000000002E-5</v>
      </c>
      <c r="U2245" s="35">
        <v>460.6</v>
      </c>
      <c r="V2245" s="34">
        <v>1.75009E-5</v>
      </c>
      <c r="W2245" s="35">
        <v>5434.41</v>
      </c>
    </row>
    <row r="2246" spans="1:23" ht="14.45" x14ac:dyDescent="0.3">
      <c r="A2246" s="6" t="s">
        <v>31</v>
      </c>
      <c r="B2246" s="6" t="s">
        <v>1164</v>
      </c>
      <c r="C2246" s="6" t="s">
        <v>177</v>
      </c>
      <c r="D2246" s="6" t="s">
        <v>37</v>
      </c>
      <c r="E2246" s="6" t="s">
        <v>40</v>
      </c>
      <c r="F2246" s="24" t="str">
        <f>+TabIPW[[#This Row],[WK]]&amp;TabIPW[[#This Row],[PK]]&amp;TabIPW[[#This Row],[GK]]</f>
        <v>302203</v>
      </c>
      <c r="G2246" s="6" t="s">
        <v>2107</v>
      </c>
      <c r="H2246" s="34">
        <v>2.7848672E-5</v>
      </c>
      <c r="I2246" s="35">
        <v>8817</v>
      </c>
      <c r="J2246" s="34">
        <v>2.0789600000000002E-5</v>
      </c>
      <c r="K2246" s="35">
        <v>5300</v>
      </c>
      <c r="L2246" s="34">
        <v>7.6907400000000002E-5</v>
      </c>
      <c r="M2246" s="35">
        <v>6965.43</v>
      </c>
      <c r="N2246" s="34">
        <v>5.60931E-5</v>
      </c>
      <c r="O2246" s="35">
        <v>43</v>
      </c>
      <c r="P2246" s="34">
        <v>6.4151899999999998E-5</v>
      </c>
      <c r="Q2246" s="35">
        <v>340</v>
      </c>
      <c r="R2246" s="34">
        <v>2.69665E-5</v>
      </c>
      <c r="S2246" s="35">
        <v>106</v>
      </c>
      <c r="T2246" s="34">
        <v>2.8400700000000001E-5</v>
      </c>
      <c r="U2246" s="35">
        <v>665.9</v>
      </c>
      <c r="V2246" s="34">
        <v>2.24313E-5</v>
      </c>
      <c r="W2246" s="35">
        <v>6965.43</v>
      </c>
    </row>
    <row r="2247" spans="1:23" ht="14.45" x14ac:dyDescent="0.3">
      <c r="A2247" s="6" t="s">
        <v>31</v>
      </c>
      <c r="B2247" s="6" t="s">
        <v>1164</v>
      </c>
      <c r="C2247" s="6" t="s">
        <v>177</v>
      </c>
      <c r="D2247" s="6" t="s">
        <v>39</v>
      </c>
      <c r="E2247" s="6" t="s">
        <v>36</v>
      </c>
      <c r="F2247" s="24" t="str">
        <f>+TabIPW[[#This Row],[WK]]&amp;TabIPW[[#This Row],[PK]]&amp;TabIPW[[#This Row],[GK]]</f>
        <v>302204</v>
      </c>
      <c r="G2247" s="6" t="s">
        <v>2108</v>
      </c>
      <c r="H2247" s="34">
        <v>1.5122992000000001E-5</v>
      </c>
      <c r="I2247" s="35">
        <v>4788</v>
      </c>
      <c r="J2247" s="34">
        <v>1.0998900000000001E-5</v>
      </c>
      <c r="K2247" s="35">
        <v>2804</v>
      </c>
      <c r="L2247" s="34">
        <v>4.1764000000000002E-5</v>
      </c>
      <c r="M2247" s="35">
        <v>3782.52</v>
      </c>
      <c r="N2247" s="34">
        <v>3.0003300000000001E-5</v>
      </c>
      <c r="O2247" s="35">
        <v>23</v>
      </c>
      <c r="P2247" s="34">
        <v>3.6604299999999998E-5</v>
      </c>
      <c r="Q2247" s="35">
        <v>194</v>
      </c>
      <c r="R2247" s="34">
        <v>2.9001700000000001E-5</v>
      </c>
      <c r="S2247" s="35">
        <v>114</v>
      </c>
      <c r="T2247" s="34">
        <v>1.8164699999999999E-5</v>
      </c>
      <c r="U2247" s="35">
        <v>425.90000000000003</v>
      </c>
      <c r="V2247" s="34">
        <v>1.21812E-5</v>
      </c>
      <c r="W2247" s="35">
        <v>3782.52</v>
      </c>
    </row>
    <row r="2248" spans="1:23" ht="14.45" x14ac:dyDescent="0.3">
      <c r="A2248" s="6" t="s">
        <v>31</v>
      </c>
      <c r="B2248" s="6" t="s">
        <v>1164</v>
      </c>
      <c r="C2248" s="6" t="s">
        <v>177</v>
      </c>
      <c r="D2248" s="6" t="s">
        <v>42</v>
      </c>
      <c r="E2248" s="6" t="s">
        <v>40</v>
      </c>
      <c r="F2248" s="24" t="str">
        <f>+TabIPW[[#This Row],[WK]]&amp;TabIPW[[#This Row],[PK]]&amp;TabIPW[[#This Row],[GK]]</f>
        <v>302205</v>
      </c>
      <c r="G2248" s="6" t="s">
        <v>2109</v>
      </c>
      <c r="H2248" s="34">
        <v>9.4528192000000006E-5</v>
      </c>
      <c r="I2248" s="35">
        <v>29928</v>
      </c>
      <c r="J2248" s="34">
        <v>6.9954899999999997E-5</v>
      </c>
      <c r="K2248" s="35">
        <v>17834</v>
      </c>
      <c r="L2248" s="34">
        <v>2.6105099999999999E-4</v>
      </c>
      <c r="M2248" s="35">
        <v>23643.119999999999</v>
      </c>
      <c r="N2248" s="34">
        <v>2.0610959999999999E-4</v>
      </c>
      <c r="O2248" s="35">
        <v>158</v>
      </c>
      <c r="P2248" s="34">
        <v>2.5132449999999999E-4</v>
      </c>
      <c r="Q2248" s="35">
        <v>1332</v>
      </c>
      <c r="R2248" s="34">
        <v>7.8101000000000003E-5</v>
      </c>
      <c r="S2248" s="35">
        <v>307</v>
      </c>
      <c r="T2248" s="34">
        <v>9.6385000000000006E-5</v>
      </c>
      <c r="U2248" s="35">
        <v>2259.9</v>
      </c>
      <c r="V2248" s="34">
        <v>7.6139900000000006E-5</v>
      </c>
      <c r="W2248" s="35">
        <v>23643.119999999999</v>
      </c>
    </row>
    <row r="2249" spans="1:23" ht="14.45" x14ac:dyDescent="0.3">
      <c r="A2249" s="6" t="s">
        <v>31</v>
      </c>
      <c r="B2249" s="6" t="s">
        <v>1164</v>
      </c>
      <c r="C2249" s="6" t="s">
        <v>181</v>
      </c>
      <c r="D2249" s="6" t="s">
        <v>33</v>
      </c>
      <c r="E2249" s="6" t="s">
        <v>34</v>
      </c>
      <c r="F2249" s="24" t="str">
        <f>+TabIPW[[#This Row],[WK]]&amp;TabIPW[[#This Row],[PK]]&amp;TabIPW[[#This Row],[GK]]</f>
        <v>302301</v>
      </c>
      <c r="G2249" s="6" t="s">
        <v>2110</v>
      </c>
      <c r="H2249" s="34">
        <v>4.0909152E-5</v>
      </c>
      <c r="I2249" s="35">
        <v>12952</v>
      </c>
      <c r="J2249" s="34">
        <v>2.96428E-5</v>
      </c>
      <c r="K2249" s="35">
        <v>7557</v>
      </c>
      <c r="L2249" s="34">
        <v>1.162648E-4</v>
      </c>
      <c r="M2249" s="35">
        <v>10529.98</v>
      </c>
      <c r="N2249" s="34">
        <v>9.3923400000000003E-5</v>
      </c>
      <c r="O2249" s="35">
        <v>72</v>
      </c>
      <c r="P2249" s="34">
        <v>1.390587E-4</v>
      </c>
      <c r="Q2249" s="35">
        <v>737</v>
      </c>
      <c r="R2249" s="34">
        <v>6.2836900000000001E-5</v>
      </c>
      <c r="S2249" s="35">
        <v>247</v>
      </c>
      <c r="T2249" s="34">
        <v>3.8244300000000002E-5</v>
      </c>
      <c r="U2249" s="35">
        <v>896.7</v>
      </c>
      <c r="V2249" s="34">
        <v>3.39106E-5</v>
      </c>
      <c r="W2249" s="35">
        <v>10529.98</v>
      </c>
    </row>
    <row r="2250" spans="1:23" ht="14.45" x14ac:dyDescent="0.3">
      <c r="A2250" s="6" t="s">
        <v>31</v>
      </c>
      <c r="B2250" s="6" t="s">
        <v>1164</v>
      </c>
      <c r="C2250" s="6" t="s">
        <v>181</v>
      </c>
      <c r="D2250" s="6" t="s">
        <v>32</v>
      </c>
      <c r="E2250" s="6" t="s">
        <v>36</v>
      </c>
      <c r="F2250" s="24" t="str">
        <f>+TabIPW[[#This Row],[WK]]&amp;TabIPW[[#This Row],[PK]]&amp;TabIPW[[#This Row],[GK]]</f>
        <v>302302</v>
      </c>
      <c r="G2250" s="6" t="s">
        <v>2111</v>
      </c>
      <c r="H2250" s="34">
        <v>1.7204456000000001E-5</v>
      </c>
      <c r="I2250" s="35">
        <v>5447</v>
      </c>
      <c r="J2250" s="34">
        <v>1.2866E-5</v>
      </c>
      <c r="K2250" s="35">
        <v>3280</v>
      </c>
      <c r="L2250" s="34">
        <v>4.8895399999999999E-5</v>
      </c>
      <c r="M2250" s="35">
        <v>4428.41</v>
      </c>
      <c r="N2250" s="34">
        <v>3.39168E-5</v>
      </c>
      <c r="O2250" s="35">
        <v>26</v>
      </c>
      <c r="P2250" s="34">
        <v>3.1321200000000001E-5</v>
      </c>
      <c r="Q2250" s="35">
        <v>166</v>
      </c>
      <c r="R2250" s="34">
        <v>2.3913700000000001E-5</v>
      </c>
      <c r="S2250" s="35">
        <v>94</v>
      </c>
      <c r="T2250" s="34">
        <v>1.35243E-5</v>
      </c>
      <c r="U2250" s="35">
        <v>317.10000000000002</v>
      </c>
      <c r="V2250" s="34">
        <v>1.42612E-5</v>
      </c>
      <c r="W2250" s="35">
        <v>4428.41</v>
      </c>
    </row>
    <row r="2251" spans="1:23" ht="14.45" x14ac:dyDescent="0.3">
      <c r="A2251" s="6" t="s">
        <v>31</v>
      </c>
      <c r="B2251" s="6" t="s">
        <v>1164</v>
      </c>
      <c r="C2251" s="6" t="s">
        <v>181</v>
      </c>
      <c r="D2251" s="6" t="s">
        <v>37</v>
      </c>
      <c r="E2251" s="6" t="s">
        <v>36</v>
      </c>
      <c r="F2251" s="24" t="str">
        <f>+TabIPW[[#This Row],[WK]]&amp;TabIPW[[#This Row],[PK]]&amp;TabIPW[[#This Row],[GK]]</f>
        <v>302303</v>
      </c>
      <c r="G2251" s="6" t="s">
        <v>2112</v>
      </c>
      <c r="H2251" s="34">
        <v>1.127276E-5</v>
      </c>
      <c r="I2251" s="35">
        <v>3569</v>
      </c>
      <c r="J2251" s="34">
        <v>8.3041000000000007E-6</v>
      </c>
      <c r="K2251" s="35">
        <v>2117</v>
      </c>
      <c r="L2251" s="34">
        <v>3.2037499999999999E-5</v>
      </c>
      <c r="M2251" s="35">
        <v>2901.6</v>
      </c>
      <c r="N2251" s="34">
        <v>4.1743699999999998E-5</v>
      </c>
      <c r="O2251" s="35">
        <v>32</v>
      </c>
      <c r="P2251" s="34">
        <v>2.9623100000000001E-5</v>
      </c>
      <c r="Q2251" s="35">
        <v>157</v>
      </c>
      <c r="R2251" s="34">
        <v>2.18784E-5</v>
      </c>
      <c r="S2251" s="35">
        <v>86</v>
      </c>
      <c r="T2251" s="34">
        <v>4.6787199999999998E-5</v>
      </c>
      <c r="U2251" s="35">
        <v>1097</v>
      </c>
      <c r="V2251" s="34">
        <v>9.3442999999999996E-6</v>
      </c>
      <c r="W2251" s="35">
        <v>2901.6</v>
      </c>
    </row>
    <row r="2252" spans="1:23" ht="14.45" x14ac:dyDescent="0.3">
      <c r="A2252" s="6" t="s">
        <v>31</v>
      </c>
      <c r="B2252" s="6" t="s">
        <v>1164</v>
      </c>
      <c r="C2252" s="6" t="s">
        <v>181</v>
      </c>
      <c r="D2252" s="6" t="s">
        <v>39</v>
      </c>
      <c r="E2252" s="6" t="s">
        <v>36</v>
      </c>
      <c r="F2252" s="24" t="str">
        <f>+TabIPW[[#This Row],[WK]]&amp;TabIPW[[#This Row],[PK]]&amp;TabIPW[[#This Row],[GK]]</f>
        <v>302304</v>
      </c>
      <c r="G2252" s="6" t="s">
        <v>2113</v>
      </c>
      <c r="H2252" s="34">
        <v>1.5025080000000002E-5</v>
      </c>
      <c r="I2252" s="35">
        <v>4757</v>
      </c>
      <c r="J2252" s="34">
        <v>1.1414600000000001E-5</v>
      </c>
      <c r="K2252" s="35">
        <v>2910</v>
      </c>
      <c r="L2252" s="34">
        <v>4.2701599999999998E-5</v>
      </c>
      <c r="M2252" s="35">
        <v>3867.44</v>
      </c>
      <c r="N2252" s="34">
        <v>2.86988E-5</v>
      </c>
      <c r="O2252" s="35">
        <v>22</v>
      </c>
      <c r="P2252" s="34">
        <v>3.1132500000000001E-5</v>
      </c>
      <c r="Q2252" s="35">
        <v>165</v>
      </c>
      <c r="R2252" s="34">
        <v>3.8160100000000001E-5</v>
      </c>
      <c r="S2252" s="35">
        <v>150</v>
      </c>
      <c r="T2252" s="34">
        <v>1.21553E-5</v>
      </c>
      <c r="U2252" s="35">
        <v>285</v>
      </c>
      <c r="V2252" s="34">
        <v>1.2454599999999999E-5</v>
      </c>
      <c r="W2252" s="35">
        <v>3867.44</v>
      </c>
    </row>
    <row r="2253" spans="1:23" ht="14.45" x14ac:dyDescent="0.3">
      <c r="A2253" s="6" t="s">
        <v>31</v>
      </c>
      <c r="B2253" s="6" t="s">
        <v>1164</v>
      </c>
      <c r="C2253" s="6" t="s">
        <v>181</v>
      </c>
      <c r="D2253" s="6" t="s">
        <v>42</v>
      </c>
      <c r="E2253" s="6" t="s">
        <v>36</v>
      </c>
      <c r="F2253" s="24" t="str">
        <f>+TabIPW[[#This Row],[WK]]&amp;TabIPW[[#This Row],[PK]]&amp;TabIPW[[#This Row],[GK]]</f>
        <v>302305</v>
      </c>
      <c r="G2253" s="6" t="s">
        <v>2114</v>
      </c>
      <c r="H2253" s="34">
        <v>7.0434960000000003E-6</v>
      </c>
      <c r="I2253" s="35">
        <v>2230</v>
      </c>
      <c r="J2253" s="34">
        <v>5.1621000000000001E-6</v>
      </c>
      <c r="K2253" s="35">
        <v>1316</v>
      </c>
      <c r="L2253" s="34">
        <v>2.00178E-5</v>
      </c>
      <c r="M2253" s="35">
        <v>1812.99</v>
      </c>
      <c r="N2253" s="34">
        <v>1.0435899999999999E-5</v>
      </c>
      <c r="O2253" s="35">
        <v>8</v>
      </c>
      <c r="P2253" s="34">
        <v>1.7547400000000001E-5</v>
      </c>
      <c r="Q2253" s="35">
        <v>93</v>
      </c>
      <c r="R2253" s="34">
        <v>1.0430399999999999E-5</v>
      </c>
      <c r="S2253" s="35">
        <v>41</v>
      </c>
      <c r="T2253" s="34">
        <v>1.7461000000000001E-5</v>
      </c>
      <c r="U2253" s="35">
        <v>409.4</v>
      </c>
      <c r="V2253" s="34">
        <v>5.8385000000000001E-6</v>
      </c>
      <c r="W2253" s="35">
        <v>1812.99</v>
      </c>
    </row>
    <row r="2254" spans="1:23" ht="14.45" x14ac:dyDescent="0.3">
      <c r="A2254" s="6" t="s">
        <v>31</v>
      </c>
      <c r="B2254" s="6" t="s">
        <v>1164</v>
      </c>
      <c r="C2254" s="6" t="s">
        <v>181</v>
      </c>
      <c r="D2254" s="6" t="s">
        <v>44</v>
      </c>
      <c r="E2254" s="6" t="s">
        <v>36</v>
      </c>
      <c r="F2254" s="24" t="str">
        <f>+TabIPW[[#This Row],[WK]]&amp;TabIPW[[#This Row],[PK]]&amp;TabIPW[[#This Row],[GK]]</f>
        <v>302306</v>
      </c>
      <c r="G2254" s="6" t="s">
        <v>2110</v>
      </c>
      <c r="H2254" s="34">
        <v>3.1221967999999999E-5</v>
      </c>
      <c r="I2254" s="35">
        <v>9885</v>
      </c>
      <c r="J2254" s="34">
        <v>2.39982E-5</v>
      </c>
      <c r="K2254" s="35">
        <v>6118</v>
      </c>
      <c r="L2254" s="34">
        <v>8.8733599999999994E-5</v>
      </c>
      <c r="M2254" s="35">
        <v>8036.51</v>
      </c>
      <c r="N2254" s="34">
        <v>7.9573999999999994E-5</v>
      </c>
      <c r="O2254" s="35">
        <v>61</v>
      </c>
      <c r="P2254" s="34">
        <v>5.2642300000000002E-5</v>
      </c>
      <c r="Q2254" s="35">
        <v>279</v>
      </c>
      <c r="R2254" s="34">
        <v>2.6457699999999999E-5</v>
      </c>
      <c r="S2254" s="35">
        <v>104</v>
      </c>
      <c r="T2254" s="34">
        <v>2.9266499999999998E-5</v>
      </c>
      <c r="U2254" s="35">
        <v>686.2</v>
      </c>
      <c r="V2254" s="34">
        <v>2.5880600000000001E-5</v>
      </c>
      <c r="W2254" s="35">
        <v>8036.51</v>
      </c>
    </row>
    <row r="2255" spans="1:23" ht="14.45" x14ac:dyDescent="0.3">
      <c r="A2255" s="6" t="s">
        <v>31</v>
      </c>
      <c r="B2255" s="6" t="s">
        <v>1164</v>
      </c>
      <c r="C2255" s="6" t="s">
        <v>181</v>
      </c>
      <c r="D2255" s="6" t="s">
        <v>51</v>
      </c>
      <c r="E2255" s="6" t="s">
        <v>36</v>
      </c>
      <c r="F2255" s="24" t="str">
        <f>+TabIPW[[#This Row],[WK]]&amp;TabIPW[[#This Row],[PK]]&amp;TabIPW[[#This Row],[GK]]</f>
        <v>302307</v>
      </c>
      <c r="G2255" s="6" t="s">
        <v>2115</v>
      </c>
      <c r="H2255" s="34">
        <v>3.1376735999999999E-5</v>
      </c>
      <c r="I2255" s="35">
        <v>9934</v>
      </c>
      <c r="J2255" s="34">
        <v>2.4159E-5</v>
      </c>
      <c r="K2255" s="35">
        <v>6159</v>
      </c>
      <c r="L2255" s="34">
        <v>8.9173399999999996E-5</v>
      </c>
      <c r="M2255" s="35">
        <v>8076.34</v>
      </c>
      <c r="N2255" s="34">
        <v>5.3484099999999998E-5</v>
      </c>
      <c r="O2255" s="35">
        <v>41</v>
      </c>
      <c r="P2255" s="34">
        <v>6.4340599999999999E-5</v>
      </c>
      <c r="Q2255" s="35">
        <v>341</v>
      </c>
      <c r="R2255" s="34">
        <v>4.75729E-5</v>
      </c>
      <c r="S2255" s="35">
        <v>187</v>
      </c>
      <c r="T2255" s="34">
        <v>2.9918999999999999E-5</v>
      </c>
      <c r="U2255" s="35">
        <v>701.5</v>
      </c>
      <c r="V2255" s="34">
        <v>2.6008900000000001E-5</v>
      </c>
      <c r="W2255" s="35">
        <v>8076.34</v>
      </c>
    </row>
    <row r="2256" spans="1:23" ht="14.45" x14ac:dyDescent="0.3">
      <c r="A2256" s="6" t="s">
        <v>31</v>
      </c>
      <c r="B2256" s="6" t="s">
        <v>1164</v>
      </c>
      <c r="C2256" s="6" t="s">
        <v>181</v>
      </c>
      <c r="D2256" s="6" t="s">
        <v>75</v>
      </c>
      <c r="E2256" s="6" t="s">
        <v>40</v>
      </c>
      <c r="F2256" s="24" t="str">
        <f>+TabIPW[[#This Row],[WK]]&amp;TabIPW[[#This Row],[PK]]&amp;TabIPW[[#This Row],[GK]]</f>
        <v>302308</v>
      </c>
      <c r="G2256" s="6" t="s">
        <v>2116</v>
      </c>
      <c r="H2256" s="34">
        <v>2.6815839999999998E-5</v>
      </c>
      <c r="I2256" s="35">
        <v>8490</v>
      </c>
      <c r="J2256" s="34">
        <v>2.0550299999999999E-5</v>
      </c>
      <c r="K2256" s="35">
        <v>5239</v>
      </c>
      <c r="L2256" s="34">
        <v>7.6211200000000006E-5</v>
      </c>
      <c r="M2256" s="35">
        <v>6902.37</v>
      </c>
      <c r="N2256" s="34">
        <v>6.1311100000000003E-5</v>
      </c>
      <c r="O2256" s="35">
        <v>47</v>
      </c>
      <c r="P2256" s="34">
        <v>6.3963199999999998E-5</v>
      </c>
      <c r="Q2256" s="35">
        <v>339</v>
      </c>
      <c r="R2256" s="34">
        <v>5.6476900000000001E-5</v>
      </c>
      <c r="S2256" s="35">
        <v>222</v>
      </c>
      <c r="T2256" s="34">
        <v>2.0425099999999999E-5</v>
      </c>
      <c r="U2256" s="35">
        <v>478.9</v>
      </c>
      <c r="V2256" s="34">
        <v>2.2228299999999999E-5</v>
      </c>
      <c r="W2256" s="35">
        <v>6902.37</v>
      </c>
    </row>
    <row r="2257" spans="1:23" ht="14.45" x14ac:dyDescent="0.3">
      <c r="A2257" s="6" t="s">
        <v>31</v>
      </c>
      <c r="B2257" s="6" t="s">
        <v>1164</v>
      </c>
      <c r="C2257" s="6" t="s">
        <v>191</v>
      </c>
      <c r="D2257" s="6" t="s">
        <v>33</v>
      </c>
      <c r="E2257" s="6" t="s">
        <v>34</v>
      </c>
      <c r="F2257" s="24" t="str">
        <f>+TabIPW[[#This Row],[WK]]&amp;TabIPW[[#This Row],[PK]]&amp;TabIPW[[#This Row],[GK]]</f>
        <v>302401</v>
      </c>
      <c r="G2257" s="6" t="s">
        <v>2117</v>
      </c>
      <c r="H2257" s="34">
        <v>7.5520239999999997E-6</v>
      </c>
      <c r="I2257" s="35">
        <v>2391</v>
      </c>
      <c r="J2257" s="34">
        <v>5.6681E-6</v>
      </c>
      <c r="K2257" s="35">
        <v>1445</v>
      </c>
      <c r="L2257" s="34">
        <v>2.4842200000000001E-5</v>
      </c>
      <c r="M2257" s="35">
        <v>2249.9299999999998</v>
      </c>
      <c r="N2257" s="34">
        <v>1.9567399999999998E-5</v>
      </c>
      <c r="O2257" s="35">
        <v>15</v>
      </c>
      <c r="P2257" s="34">
        <v>2.6415500000000001E-5</v>
      </c>
      <c r="Q2257" s="35">
        <v>140</v>
      </c>
      <c r="R2257" s="34">
        <v>9.6671999999999995E-6</v>
      </c>
      <c r="S2257" s="35">
        <v>38</v>
      </c>
      <c r="T2257" s="34">
        <v>7.3826999999999996E-6</v>
      </c>
      <c r="U2257" s="35">
        <v>173.1</v>
      </c>
      <c r="V2257" s="34">
        <v>7.2455999999999997E-6</v>
      </c>
      <c r="W2257" s="35">
        <v>2249.9299999999998</v>
      </c>
    </row>
    <row r="2258" spans="1:23" ht="14.45" x14ac:dyDescent="0.3">
      <c r="A2258" s="6" t="s">
        <v>31</v>
      </c>
      <c r="B2258" s="6" t="s">
        <v>1164</v>
      </c>
      <c r="C2258" s="6" t="s">
        <v>191</v>
      </c>
      <c r="D2258" s="6" t="s">
        <v>32</v>
      </c>
      <c r="E2258" s="6" t="s">
        <v>36</v>
      </c>
      <c r="F2258" s="24" t="str">
        <f>+TabIPW[[#This Row],[WK]]&amp;TabIPW[[#This Row],[PK]]&amp;TabIPW[[#This Row],[GK]]</f>
        <v>302402</v>
      </c>
      <c r="G2258" s="6" t="s">
        <v>2118</v>
      </c>
      <c r="H2258" s="34">
        <v>3.0372327999999997E-5</v>
      </c>
      <c r="I2258" s="35">
        <v>9616</v>
      </c>
      <c r="J2258" s="34">
        <v>2.25351E-5</v>
      </c>
      <c r="K2258" s="35">
        <v>5745</v>
      </c>
      <c r="L2258" s="34">
        <v>9.9908999999999995E-5</v>
      </c>
      <c r="M2258" s="35">
        <v>9048.66</v>
      </c>
      <c r="N2258" s="34">
        <v>5.60931E-5</v>
      </c>
      <c r="O2258" s="35">
        <v>43</v>
      </c>
      <c r="P2258" s="34">
        <v>6.7925500000000006E-5</v>
      </c>
      <c r="Q2258" s="35">
        <v>360</v>
      </c>
      <c r="R2258" s="34">
        <v>2.0352000000000001E-5</v>
      </c>
      <c r="S2258" s="35">
        <v>80</v>
      </c>
      <c r="T2258" s="34">
        <v>2.71937E-5</v>
      </c>
      <c r="U2258" s="35">
        <v>637.6</v>
      </c>
      <c r="V2258" s="34">
        <v>2.9140099999999999E-5</v>
      </c>
      <c r="W2258" s="35">
        <v>9048.66</v>
      </c>
    </row>
    <row r="2259" spans="1:23" ht="14.45" x14ac:dyDescent="0.3">
      <c r="A2259" s="6" t="s">
        <v>31</v>
      </c>
      <c r="B2259" s="6" t="s">
        <v>1164</v>
      </c>
      <c r="C2259" s="6" t="s">
        <v>191</v>
      </c>
      <c r="D2259" s="6" t="s">
        <v>37</v>
      </c>
      <c r="E2259" s="6" t="s">
        <v>36</v>
      </c>
      <c r="F2259" s="24" t="str">
        <f>+TabIPW[[#This Row],[WK]]&amp;TabIPW[[#This Row],[PK]]&amp;TabIPW[[#This Row],[GK]]</f>
        <v>302403</v>
      </c>
      <c r="G2259" s="6" t="s">
        <v>2119</v>
      </c>
      <c r="H2259" s="34">
        <v>2.9797479999999999E-5</v>
      </c>
      <c r="I2259" s="35">
        <v>9434</v>
      </c>
      <c r="J2259" s="34">
        <v>2.2538999999999999E-5</v>
      </c>
      <c r="K2259" s="35">
        <v>5746</v>
      </c>
      <c r="L2259" s="34">
        <v>9.8017999999999996E-5</v>
      </c>
      <c r="M2259" s="35">
        <v>8877.39</v>
      </c>
      <c r="N2259" s="34">
        <v>5.4788599999999999E-5</v>
      </c>
      <c r="O2259" s="35">
        <v>42</v>
      </c>
      <c r="P2259" s="34">
        <v>9.9058100000000006E-5</v>
      </c>
      <c r="Q2259" s="35">
        <v>525</v>
      </c>
      <c r="R2259" s="34">
        <v>2.5948900000000002E-5</v>
      </c>
      <c r="S2259" s="35">
        <v>102</v>
      </c>
      <c r="T2259" s="34">
        <v>2.51849E-5</v>
      </c>
      <c r="U2259" s="35">
        <v>590.5</v>
      </c>
      <c r="V2259" s="34">
        <v>2.8588599999999999E-5</v>
      </c>
      <c r="W2259" s="35">
        <v>8877.39</v>
      </c>
    </row>
    <row r="2260" spans="1:23" ht="14.45" x14ac:dyDescent="0.3">
      <c r="A2260" s="6" t="s">
        <v>31</v>
      </c>
      <c r="B2260" s="6" t="s">
        <v>1164</v>
      </c>
      <c r="C2260" s="6" t="s">
        <v>191</v>
      </c>
      <c r="D2260" s="6" t="s">
        <v>39</v>
      </c>
      <c r="E2260" s="6" t="s">
        <v>36</v>
      </c>
      <c r="F2260" s="24" t="str">
        <f>+TabIPW[[#This Row],[WK]]&amp;TabIPW[[#This Row],[PK]]&amp;TabIPW[[#This Row],[GK]]</f>
        <v>302404</v>
      </c>
      <c r="G2260" s="6" t="s">
        <v>2117</v>
      </c>
      <c r="H2260" s="34">
        <v>1.3976448E-5</v>
      </c>
      <c r="I2260" s="35">
        <v>4425</v>
      </c>
      <c r="J2260" s="34">
        <v>1.06223E-5</v>
      </c>
      <c r="K2260" s="35">
        <v>2708</v>
      </c>
      <c r="L2260" s="34">
        <v>4.59752E-5</v>
      </c>
      <c r="M2260" s="35">
        <v>4163.93</v>
      </c>
      <c r="N2260" s="34">
        <v>1.43494E-5</v>
      </c>
      <c r="O2260" s="35">
        <v>11</v>
      </c>
      <c r="P2260" s="34">
        <v>2.3019200000000001E-5</v>
      </c>
      <c r="Q2260" s="35">
        <v>122</v>
      </c>
      <c r="R2260" s="34">
        <v>1.55184E-5</v>
      </c>
      <c r="S2260" s="35">
        <v>61</v>
      </c>
      <c r="T2260" s="34">
        <v>1.3110599999999999E-5</v>
      </c>
      <c r="U2260" s="35">
        <v>307.39999999999998</v>
      </c>
      <c r="V2260" s="34">
        <v>1.3409400000000001E-5</v>
      </c>
      <c r="W2260" s="35">
        <v>4163.93</v>
      </c>
    </row>
    <row r="2261" spans="1:23" ht="14.45" x14ac:dyDescent="0.3">
      <c r="A2261" s="6" t="s">
        <v>31</v>
      </c>
      <c r="B2261" s="6" t="s">
        <v>1164</v>
      </c>
      <c r="C2261" s="6" t="s">
        <v>191</v>
      </c>
      <c r="D2261" s="6" t="s">
        <v>42</v>
      </c>
      <c r="E2261" s="6" t="s">
        <v>40</v>
      </c>
      <c r="F2261" s="24" t="str">
        <f>+TabIPW[[#This Row],[WK]]&amp;TabIPW[[#This Row],[PK]]&amp;TabIPW[[#This Row],[GK]]</f>
        <v>302405</v>
      </c>
      <c r="G2261" s="6" t="s">
        <v>2120</v>
      </c>
      <c r="H2261" s="34">
        <v>1.4917688E-5</v>
      </c>
      <c r="I2261" s="35">
        <v>4723</v>
      </c>
      <c r="J2261" s="34">
        <v>1.1206700000000001E-5</v>
      </c>
      <c r="K2261" s="35">
        <v>2857</v>
      </c>
      <c r="L2261" s="34">
        <v>4.9071299999999999E-5</v>
      </c>
      <c r="M2261" s="35">
        <v>4444.34</v>
      </c>
      <c r="N2261" s="34">
        <v>2.21763E-5</v>
      </c>
      <c r="O2261" s="35">
        <v>17</v>
      </c>
      <c r="P2261" s="34">
        <v>3.7170399999999999E-5</v>
      </c>
      <c r="Q2261" s="35">
        <v>197</v>
      </c>
      <c r="R2261" s="34">
        <v>3.6379299999999999E-5</v>
      </c>
      <c r="S2261" s="35">
        <v>143</v>
      </c>
      <c r="T2261" s="34">
        <v>1.09184E-5</v>
      </c>
      <c r="U2261" s="35">
        <v>256</v>
      </c>
      <c r="V2261" s="34">
        <v>1.4312500000000001E-5</v>
      </c>
      <c r="W2261" s="35">
        <v>4444.34</v>
      </c>
    </row>
    <row r="2262" spans="1:23" ht="14.45" x14ac:dyDescent="0.3">
      <c r="A2262" s="6" t="s">
        <v>31</v>
      </c>
      <c r="B2262" s="6" t="s">
        <v>1164</v>
      </c>
      <c r="C2262" s="6" t="s">
        <v>191</v>
      </c>
      <c r="D2262" s="6" t="s">
        <v>44</v>
      </c>
      <c r="E2262" s="6" t="s">
        <v>40</v>
      </c>
      <c r="F2262" s="24" t="str">
        <f>+TabIPW[[#This Row],[WK]]&amp;TabIPW[[#This Row],[PK]]&amp;TabIPW[[#This Row],[GK]]</f>
        <v>302406</v>
      </c>
      <c r="G2262" s="6" t="s">
        <v>972</v>
      </c>
      <c r="H2262" s="34">
        <v>3.9086688E-5</v>
      </c>
      <c r="I2262" s="35">
        <v>12375</v>
      </c>
      <c r="J2262" s="34">
        <v>2.9360300000000001E-5</v>
      </c>
      <c r="K2262" s="35">
        <v>7485</v>
      </c>
      <c r="L2262" s="34">
        <v>1.285747E-4</v>
      </c>
      <c r="M2262" s="35">
        <v>11644.88</v>
      </c>
      <c r="N2262" s="34">
        <v>7.5660499999999998E-5</v>
      </c>
      <c r="O2262" s="35">
        <v>58</v>
      </c>
      <c r="P2262" s="34">
        <v>9.7925999999999997E-5</v>
      </c>
      <c r="Q2262" s="35">
        <v>519</v>
      </c>
      <c r="R2262" s="34">
        <v>5.0880100000000001E-5</v>
      </c>
      <c r="S2262" s="35">
        <v>200</v>
      </c>
      <c r="T2262" s="34">
        <v>4.1507100000000001E-5</v>
      </c>
      <c r="U2262" s="35">
        <v>973.2</v>
      </c>
      <c r="V2262" s="34">
        <v>3.7500999999999999E-5</v>
      </c>
      <c r="W2262" s="35">
        <v>11644.88</v>
      </c>
    </row>
    <row r="2263" spans="1:23" ht="14.45" x14ac:dyDescent="0.3">
      <c r="A2263" s="6" t="s">
        <v>31</v>
      </c>
      <c r="B2263" s="6" t="s">
        <v>1164</v>
      </c>
      <c r="C2263" s="6" t="s">
        <v>191</v>
      </c>
      <c r="D2263" s="6" t="s">
        <v>51</v>
      </c>
      <c r="E2263" s="6" t="s">
        <v>40</v>
      </c>
      <c r="F2263" s="24" t="str">
        <f>+TabIPW[[#This Row],[WK]]&amp;TabIPW[[#This Row],[PK]]&amp;TabIPW[[#This Row],[GK]]</f>
        <v>302407</v>
      </c>
      <c r="G2263" s="6" t="s">
        <v>2121</v>
      </c>
      <c r="H2263" s="34">
        <v>9.4711384000000006E-5</v>
      </c>
      <c r="I2263" s="35">
        <v>29986</v>
      </c>
      <c r="J2263" s="34">
        <v>7.0731599999999999E-5</v>
      </c>
      <c r="K2263" s="35">
        <v>18032</v>
      </c>
      <c r="L2263" s="34">
        <v>3.1155069999999998E-4</v>
      </c>
      <c r="M2263" s="35">
        <v>28216.83</v>
      </c>
      <c r="N2263" s="34">
        <v>2.3219939999999999E-4</v>
      </c>
      <c r="O2263" s="35">
        <v>178</v>
      </c>
      <c r="P2263" s="34">
        <v>2.4849429999999998E-4</v>
      </c>
      <c r="Q2263" s="35">
        <v>1317</v>
      </c>
      <c r="R2263" s="34">
        <v>1.154979E-4</v>
      </c>
      <c r="S2263" s="35">
        <v>454</v>
      </c>
      <c r="T2263" s="34">
        <v>1.079431E-4</v>
      </c>
      <c r="U2263" s="35">
        <v>2530.8999999999996</v>
      </c>
      <c r="V2263" s="34">
        <v>9.0869E-5</v>
      </c>
      <c r="W2263" s="35">
        <v>28216.83</v>
      </c>
    </row>
    <row r="2264" spans="1:23" ht="14.45" x14ac:dyDescent="0.3">
      <c r="A2264" s="6" t="s">
        <v>31</v>
      </c>
      <c r="B2264" s="6" t="s">
        <v>1164</v>
      </c>
      <c r="C2264" s="6" t="s">
        <v>191</v>
      </c>
      <c r="D2264" s="6" t="s">
        <v>75</v>
      </c>
      <c r="E2264" s="6" t="s">
        <v>40</v>
      </c>
      <c r="F2264" s="24" t="str">
        <f>+TabIPW[[#This Row],[WK]]&amp;TabIPW[[#This Row],[PK]]&amp;TabIPW[[#This Row],[GK]]</f>
        <v>302408</v>
      </c>
      <c r="G2264" s="6" t="s">
        <v>2122</v>
      </c>
      <c r="H2264" s="34">
        <v>5.9092752000000007E-5</v>
      </c>
      <c r="I2264" s="35">
        <v>18709</v>
      </c>
      <c r="J2264" s="34">
        <v>4.3881699999999997E-5</v>
      </c>
      <c r="K2264" s="35">
        <v>11187</v>
      </c>
      <c r="L2264" s="34">
        <v>1.9438410000000001E-4</v>
      </c>
      <c r="M2264" s="35">
        <v>17605.169999999998</v>
      </c>
      <c r="N2264" s="34">
        <v>1.0957730000000001E-4</v>
      </c>
      <c r="O2264" s="35">
        <v>84</v>
      </c>
      <c r="P2264" s="34">
        <v>1.5358719999999999E-4</v>
      </c>
      <c r="Q2264" s="35">
        <v>814</v>
      </c>
      <c r="R2264" s="34">
        <v>8.3697799999999997E-5</v>
      </c>
      <c r="S2264" s="35">
        <v>329</v>
      </c>
      <c r="T2264" s="34">
        <v>6.6709000000000001E-5</v>
      </c>
      <c r="U2264" s="35">
        <v>1564.1000000000001</v>
      </c>
      <c r="V2264" s="34">
        <v>5.6695399999999999E-5</v>
      </c>
      <c r="W2264" s="35">
        <v>17605.169999999998</v>
      </c>
    </row>
    <row r="2265" spans="1:23" ht="14.45" x14ac:dyDescent="0.3">
      <c r="A2265" s="6" t="s">
        <v>31</v>
      </c>
      <c r="B2265" s="6" t="s">
        <v>1164</v>
      </c>
      <c r="C2265" s="6" t="s">
        <v>199</v>
      </c>
      <c r="D2265" s="6" t="s">
        <v>33</v>
      </c>
      <c r="E2265" s="6" t="s">
        <v>36</v>
      </c>
      <c r="F2265" s="24" t="str">
        <f>+TabIPW[[#This Row],[WK]]&amp;TabIPW[[#This Row],[PK]]&amp;TabIPW[[#This Row],[GK]]</f>
        <v>302501</v>
      </c>
      <c r="G2265" s="6" t="s">
        <v>2123</v>
      </c>
      <c r="H2265" s="34">
        <v>1.0874783999999999E-5</v>
      </c>
      <c r="I2265" s="35">
        <v>3443</v>
      </c>
      <c r="J2265" s="34">
        <v>8.0883000000000001E-6</v>
      </c>
      <c r="K2265" s="35">
        <v>2062</v>
      </c>
      <c r="L2265" s="34">
        <v>3.4441799999999999E-5</v>
      </c>
      <c r="M2265" s="35">
        <v>3119.36</v>
      </c>
      <c r="N2265" s="34">
        <v>2.86988E-5</v>
      </c>
      <c r="O2265" s="35">
        <v>22</v>
      </c>
      <c r="P2265" s="34">
        <v>2.37739E-5</v>
      </c>
      <c r="Q2265" s="35">
        <v>126</v>
      </c>
      <c r="R2265" s="34">
        <v>1.5264000000000002E-5</v>
      </c>
      <c r="S2265" s="35">
        <v>60</v>
      </c>
      <c r="T2265" s="34">
        <v>1.13023E-5</v>
      </c>
      <c r="U2265" s="35">
        <v>265</v>
      </c>
      <c r="V2265" s="34">
        <v>1.0045500000000001E-5</v>
      </c>
      <c r="W2265" s="35">
        <v>3119.36</v>
      </c>
    </row>
    <row r="2266" spans="1:23" ht="14.45" x14ac:dyDescent="0.3">
      <c r="A2266" s="6" t="s">
        <v>31</v>
      </c>
      <c r="B2266" s="6" t="s">
        <v>1164</v>
      </c>
      <c r="C2266" s="6" t="s">
        <v>199</v>
      </c>
      <c r="D2266" s="6" t="s">
        <v>32</v>
      </c>
      <c r="E2266" s="6" t="s">
        <v>36</v>
      </c>
      <c r="F2266" s="24" t="str">
        <f>+TabIPW[[#This Row],[WK]]&amp;TabIPW[[#This Row],[PK]]&amp;TabIPW[[#This Row],[GK]]</f>
        <v>302502</v>
      </c>
      <c r="G2266" s="6" t="s">
        <v>2124</v>
      </c>
      <c r="H2266" s="34">
        <v>2.3183536000000001E-5</v>
      </c>
      <c r="I2266" s="35">
        <v>7340</v>
      </c>
      <c r="J2266" s="34">
        <v>1.7455399999999999E-5</v>
      </c>
      <c r="K2266" s="35">
        <v>4450</v>
      </c>
      <c r="L2266" s="34">
        <v>7.3425100000000003E-5</v>
      </c>
      <c r="M2266" s="35">
        <v>6650.04</v>
      </c>
      <c r="N2266" s="34">
        <v>5.7397600000000001E-5</v>
      </c>
      <c r="O2266" s="35">
        <v>44</v>
      </c>
      <c r="P2266" s="34">
        <v>6.0189599999999997E-5</v>
      </c>
      <c r="Q2266" s="35">
        <v>319</v>
      </c>
      <c r="R2266" s="34">
        <v>1.9588800000000001E-5</v>
      </c>
      <c r="S2266" s="35">
        <v>77</v>
      </c>
      <c r="T2266" s="34">
        <v>1.4714300000000001E-5</v>
      </c>
      <c r="U2266" s="35">
        <v>345</v>
      </c>
      <c r="V2266" s="34">
        <v>2.1415699999999999E-5</v>
      </c>
      <c r="W2266" s="35">
        <v>6650.04</v>
      </c>
    </row>
    <row r="2267" spans="1:23" ht="14.45" x14ac:dyDescent="0.3">
      <c r="A2267" s="6" t="s">
        <v>31</v>
      </c>
      <c r="B2267" s="6" t="s">
        <v>1164</v>
      </c>
      <c r="C2267" s="6" t="s">
        <v>199</v>
      </c>
      <c r="D2267" s="6" t="s">
        <v>37</v>
      </c>
      <c r="E2267" s="6" t="s">
        <v>36</v>
      </c>
      <c r="F2267" s="24" t="str">
        <f>+TabIPW[[#This Row],[WK]]&amp;TabIPW[[#This Row],[PK]]&amp;TabIPW[[#This Row],[GK]]</f>
        <v>302503</v>
      </c>
      <c r="G2267" s="6" t="s">
        <v>2125</v>
      </c>
      <c r="H2267" s="34">
        <v>2.7119055999999999E-5</v>
      </c>
      <c r="I2267" s="35">
        <v>8586</v>
      </c>
      <c r="J2267" s="34">
        <v>2.05464E-5</v>
      </c>
      <c r="K2267" s="35">
        <v>5238</v>
      </c>
      <c r="L2267" s="34">
        <v>8.5889400000000005E-5</v>
      </c>
      <c r="M2267" s="35">
        <v>7778.92</v>
      </c>
      <c r="N2267" s="34">
        <v>5.2179599999999998E-5</v>
      </c>
      <c r="O2267" s="35">
        <v>40</v>
      </c>
      <c r="P2267" s="34">
        <v>7.2265200000000001E-5</v>
      </c>
      <c r="Q2267" s="35">
        <v>383</v>
      </c>
      <c r="R2267" s="34">
        <v>4.2230500000000002E-5</v>
      </c>
      <c r="S2267" s="35">
        <v>166</v>
      </c>
      <c r="T2267" s="34">
        <v>4.18312E-5</v>
      </c>
      <c r="U2267" s="35">
        <v>980.80000000000007</v>
      </c>
      <c r="V2267" s="34">
        <v>2.5051100000000001E-5</v>
      </c>
      <c r="W2267" s="35">
        <v>7778.92</v>
      </c>
    </row>
    <row r="2268" spans="1:23" ht="14.45" x14ac:dyDescent="0.3">
      <c r="A2268" s="6" t="s">
        <v>31</v>
      </c>
      <c r="B2268" s="6" t="s">
        <v>1164</v>
      </c>
      <c r="C2268" s="6" t="s">
        <v>199</v>
      </c>
      <c r="D2268" s="6" t="s">
        <v>39</v>
      </c>
      <c r="E2268" s="6" t="s">
        <v>40</v>
      </c>
      <c r="F2268" s="24" t="str">
        <f>+TabIPW[[#This Row],[WK]]&amp;TabIPW[[#This Row],[PK]]&amp;TabIPW[[#This Row],[GK]]</f>
        <v>302504</v>
      </c>
      <c r="G2268" s="6" t="s">
        <v>2126</v>
      </c>
      <c r="H2268" s="34">
        <v>1.0637896000000002E-4</v>
      </c>
      <c r="I2268" s="35">
        <v>33680</v>
      </c>
      <c r="J2268" s="34">
        <v>7.8647300000000002E-5</v>
      </c>
      <c r="K2268" s="35">
        <v>20050</v>
      </c>
      <c r="L2268" s="34">
        <v>3.369154E-4</v>
      </c>
      <c r="M2268" s="35">
        <v>30514.080000000002</v>
      </c>
      <c r="N2268" s="34">
        <v>2.3219939999999999E-4</v>
      </c>
      <c r="O2268" s="35">
        <v>178</v>
      </c>
      <c r="P2268" s="34">
        <v>3.4906180000000001E-4</v>
      </c>
      <c r="Q2268" s="35">
        <v>1850</v>
      </c>
      <c r="R2268" s="34">
        <v>1.71466E-4</v>
      </c>
      <c r="S2268" s="35">
        <v>674</v>
      </c>
      <c r="T2268" s="34">
        <v>1.418286E-4</v>
      </c>
      <c r="U2268" s="35">
        <v>3325.4</v>
      </c>
      <c r="V2268" s="34">
        <v>9.8267E-5</v>
      </c>
      <c r="W2268" s="35">
        <v>30514.080000000002</v>
      </c>
    </row>
    <row r="2269" spans="1:23" ht="14.45" x14ac:dyDescent="0.3">
      <c r="A2269" s="6" t="s">
        <v>31</v>
      </c>
      <c r="B2269" s="6" t="s">
        <v>1164</v>
      </c>
      <c r="C2269" s="6" t="s">
        <v>199</v>
      </c>
      <c r="D2269" s="6" t="s">
        <v>42</v>
      </c>
      <c r="E2269" s="6" t="s">
        <v>36</v>
      </c>
      <c r="F2269" s="24" t="str">
        <f>+TabIPW[[#This Row],[WK]]&amp;TabIPW[[#This Row],[PK]]&amp;TabIPW[[#This Row],[GK]]</f>
        <v>302505</v>
      </c>
      <c r="G2269" s="6" t="s">
        <v>2127</v>
      </c>
      <c r="H2269" s="34">
        <v>2.1809583999999998E-5</v>
      </c>
      <c r="I2269" s="35">
        <v>6905</v>
      </c>
      <c r="J2269" s="34">
        <v>1.63139E-5</v>
      </c>
      <c r="K2269" s="35">
        <v>4159</v>
      </c>
      <c r="L2269" s="34">
        <v>6.9073700000000002E-5</v>
      </c>
      <c r="M2269" s="35">
        <v>6255.93</v>
      </c>
      <c r="N2269" s="34">
        <v>5.7397600000000001E-5</v>
      </c>
      <c r="O2269" s="35">
        <v>44</v>
      </c>
      <c r="P2269" s="34">
        <v>6.5472699999999994E-5</v>
      </c>
      <c r="Q2269" s="35">
        <v>347</v>
      </c>
      <c r="R2269" s="34">
        <v>1.8571199999999999E-5</v>
      </c>
      <c r="S2269" s="35">
        <v>73</v>
      </c>
      <c r="T2269" s="34">
        <v>2.7858999999999999E-5</v>
      </c>
      <c r="U2269" s="35">
        <v>653.20000000000005</v>
      </c>
      <c r="V2269" s="34">
        <v>2.0146500000000001E-5</v>
      </c>
      <c r="W2269" s="35">
        <v>6255.93</v>
      </c>
    </row>
    <row r="2270" spans="1:23" ht="14.45" x14ac:dyDescent="0.3">
      <c r="A2270" s="6" t="s">
        <v>31</v>
      </c>
      <c r="B2270" s="6" t="s">
        <v>1164</v>
      </c>
      <c r="C2270" s="6" t="s">
        <v>206</v>
      </c>
      <c r="D2270" s="6" t="s">
        <v>33</v>
      </c>
      <c r="E2270" s="6" t="s">
        <v>36</v>
      </c>
      <c r="F2270" s="24" t="str">
        <f>+TabIPW[[#This Row],[WK]]&amp;TabIPW[[#This Row],[PK]]&amp;TabIPW[[#This Row],[GK]]</f>
        <v>302601</v>
      </c>
      <c r="G2270" s="6" t="s">
        <v>220</v>
      </c>
      <c r="H2270" s="34">
        <v>1.4980864000000001E-5</v>
      </c>
      <c r="I2270" s="35">
        <v>4743</v>
      </c>
      <c r="J2270" s="34">
        <v>1.14421E-5</v>
      </c>
      <c r="K2270" s="35">
        <v>2917</v>
      </c>
      <c r="L2270" s="34">
        <v>4.1999899999999997E-5</v>
      </c>
      <c r="M2270" s="35">
        <v>3803.89</v>
      </c>
      <c r="N2270" s="34">
        <v>3.39168E-5</v>
      </c>
      <c r="O2270" s="35">
        <v>26</v>
      </c>
      <c r="P2270" s="34">
        <v>3.6226999999999997E-5</v>
      </c>
      <c r="Q2270" s="35">
        <v>192</v>
      </c>
      <c r="R2270" s="34">
        <v>2.3913700000000001E-5</v>
      </c>
      <c r="S2270" s="35">
        <v>94</v>
      </c>
      <c r="T2270" s="34">
        <v>2.0032799999999999E-5</v>
      </c>
      <c r="U2270" s="35">
        <v>469.7</v>
      </c>
      <c r="V2270" s="34">
        <v>1.225E-5</v>
      </c>
      <c r="W2270" s="35">
        <v>3803.89</v>
      </c>
    </row>
    <row r="2271" spans="1:23" ht="14.45" x14ac:dyDescent="0.3">
      <c r="A2271" s="6" t="s">
        <v>31</v>
      </c>
      <c r="B2271" s="6" t="s">
        <v>1164</v>
      </c>
      <c r="C2271" s="6" t="s">
        <v>206</v>
      </c>
      <c r="D2271" s="6" t="s">
        <v>32</v>
      </c>
      <c r="E2271" s="6" t="s">
        <v>40</v>
      </c>
      <c r="F2271" s="24" t="str">
        <f>+TabIPW[[#This Row],[WK]]&amp;TabIPW[[#This Row],[PK]]&amp;TabIPW[[#This Row],[GK]]</f>
        <v>302602</v>
      </c>
      <c r="G2271" s="6" t="s">
        <v>2128</v>
      </c>
      <c r="H2271" s="34">
        <v>1.8259407999999999E-5</v>
      </c>
      <c r="I2271" s="35">
        <v>5781</v>
      </c>
      <c r="J2271" s="34">
        <v>1.35838E-5</v>
      </c>
      <c r="K2271" s="35">
        <v>3463</v>
      </c>
      <c r="L2271" s="34">
        <v>5.1191499999999999E-5</v>
      </c>
      <c r="M2271" s="35">
        <v>4636.3599999999997</v>
      </c>
      <c r="N2271" s="34">
        <v>3.2612299999999999E-5</v>
      </c>
      <c r="O2271" s="35">
        <v>25</v>
      </c>
      <c r="P2271" s="34">
        <v>4.3208199999999997E-5</v>
      </c>
      <c r="Q2271" s="35">
        <v>229</v>
      </c>
      <c r="R2271" s="34">
        <v>1.908E-5</v>
      </c>
      <c r="S2271" s="35">
        <v>75</v>
      </c>
      <c r="T2271" s="34">
        <v>1.8394999999999999E-5</v>
      </c>
      <c r="U2271" s="35">
        <v>431.3</v>
      </c>
      <c r="V2271" s="34">
        <v>1.4930799999999999E-5</v>
      </c>
      <c r="W2271" s="35">
        <v>4636.3599999999997</v>
      </c>
    </row>
    <row r="2272" spans="1:23" ht="14.45" x14ac:dyDescent="0.3">
      <c r="A2272" s="6" t="s">
        <v>31</v>
      </c>
      <c r="B2272" s="6" t="s">
        <v>1164</v>
      </c>
      <c r="C2272" s="6" t="s">
        <v>206</v>
      </c>
      <c r="D2272" s="6" t="s">
        <v>37</v>
      </c>
      <c r="E2272" s="6" t="s">
        <v>40</v>
      </c>
      <c r="F2272" s="24" t="str">
        <f>+TabIPW[[#This Row],[WK]]&amp;TabIPW[[#This Row],[PK]]&amp;TabIPW[[#This Row],[GK]]</f>
        <v>302603</v>
      </c>
      <c r="G2272" s="6" t="s">
        <v>2129</v>
      </c>
      <c r="H2272" s="34">
        <v>2.5407136000000001E-5</v>
      </c>
      <c r="I2272" s="35">
        <v>8044</v>
      </c>
      <c r="J2272" s="34">
        <v>1.9369599999999998E-5</v>
      </c>
      <c r="K2272" s="35">
        <v>4938</v>
      </c>
      <c r="L2272" s="34">
        <v>7.1230700000000002E-5</v>
      </c>
      <c r="M2272" s="35">
        <v>6451.29</v>
      </c>
      <c r="N2272" s="34">
        <v>5.8702100000000002E-5</v>
      </c>
      <c r="O2272" s="35">
        <v>45</v>
      </c>
      <c r="P2272" s="34">
        <v>6.9246300000000001E-5</v>
      </c>
      <c r="Q2272" s="35">
        <v>367</v>
      </c>
      <c r="R2272" s="34">
        <v>3.2308899999999998E-5</v>
      </c>
      <c r="S2272" s="35">
        <v>127</v>
      </c>
      <c r="T2272" s="34">
        <v>2.33168E-5</v>
      </c>
      <c r="U2272" s="35">
        <v>546.70000000000005</v>
      </c>
      <c r="V2272" s="34">
        <v>2.0775600000000001E-5</v>
      </c>
      <c r="W2272" s="35">
        <v>6451.29</v>
      </c>
    </row>
    <row r="2273" spans="1:23" ht="14.45" x14ac:dyDescent="0.3">
      <c r="A2273" s="6" t="s">
        <v>31</v>
      </c>
      <c r="B2273" s="6" t="s">
        <v>1164</v>
      </c>
      <c r="C2273" s="6" t="s">
        <v>206</v>
      </c>
      <c r="D2273" s="6" t="s">
        <v>39</v>
      </c>
      <c r="E2273" s="6" t="s">
        <v>40</v>
      </c>
      <c r="F2273" s="24" t="str">
        <f>+TabIPW[[#This Row],[WK]]&amp;TabIPW[[#This Row],[PK]]&amp;TabIPW[[#This Row],[GK]]</f>
        <v>302604</v>
      </c>
      <c r="G2273" s="6" t="s">
        <v>2130</v>
      </c>
      <c r="H2273" s="34">
        <v>1.34161304E-4</v>
      </c>
      <c r="I2273" s="35">
        <v>42476</v>
      </c>
      <c r="J2273" s="34">
        <v>1.000762E-4</v>
      </c>
      <c r="K2273" s="35">
        <v>25513</v>
      </c>
      <c r="L2273" s="34">
        <v>3.7613039999999999E-4</v>
      </c>
      <c r="M2273" s="35">
        <v>34065.75</v>
      </c>
      <c r="N2273" s="34">
        <v>2.9351049999999998E-4</v>
      </c>
      <c r="O2273" s="35">
        <v>225</v>
      </c>
      <c r="P2273" s="34">
        <v>4.1132689999999998E-4</v>
      </c>
      <c r="Q2273" s="35">
        <v>2180</v>
      </c>
      <c r="R2273" s="34">
        <v>1.4729789999999999E-4</v>
      </c>
      <c r="S2273" s="35">
        <v>579</v>
      </c>
      <c r="T2273" s="34">
        <v>1.4999189999999999E-4</v>
      </c>
      <c r="U2273" s="35">
        <v>3516.8</v>
      </c>
      <c r="V2273" s="34">
        <v>1.097047E-4</v>
      </c>
      <c r="W2273" s="35">
        <v>34065.75</v>
      </c>
    </row>
    <row r="2274" spans="1:23" ht="14.45" x14ac:dyDescent="0.3">
      <c r="A2274" s="6" t="s">
        <v>31</v>
      </c>
      <c r="B2274" s="6" t="s">
        <v>1164</v>
      </c>
      <c r="C2274" s="6" t="s">
        <v>1140</v>
      </c>
      <c r="D2274" s="6" t="s">
        <v>33</v>
      </c>
      <c r="E2274" s="6" t="s">
        <v>34</v>
      </c>
      <c r="F2274" s="24" t="str">
        <f>+TabIPW[[#This Row],[WK]]&amp;TabIPW[[#This Row],[PK]]&amp;TabIPW[[#This Row],[GK]]</f>
        <v>302701</v>
      </c>
      <c r="G2274" s="6" t="s">
        <v>2131</v>
      </c>
      <c r="H2274" s="34">
        <v>7.7266879999999996E-5</v>
      </c>
      <c r="I2274" s="35">
        <v>24463</v>
      </c>
      <c r="J2274" s="34">
        <v>5.7359599999999999E-5</v>
      </c>
      <c r="K2274" s="35">
        <v>14623</v>
      </c>
      <c r="L2274" s="34">
        <v>2.0338800000000001E-4</v>
      </c>
      <c r="M2274" s="35">
        <v>18420.64</v>
      </c>
      <c r="N2274" s="34">
        <v>1.6567040000000001E-4</v>
      </c>
      <c r="O2274" s="35">
        <v>127</v>
      </c>
      <c r="P2274" s="34">
        <v>2.2585239999999999E-4</v>
      </c>
      <c r="Q2274" s="35">
        <v>1197</v>
      </c>
      <c r="R2274" s="34">
        <v>1.3279709999999999E-4</v>
      </c>
      <c r="S2274" s="35">
        <v>522</v>
      </c>
      <c r="T2274" s="34">
        <v>1.3055200000000001E-4</v>
      </c>
      <c r="U2274" s="35">
        <v>3061</v>
      </c>
      <c r="V2274" s="34">
        <v>5.9321499999999998E-5</v>
      </c>
      <c r="W2274" s="35">
        <v>18420.64</v>
      </c>
    </row>
    <row r="2275" spans="1:23" ht="14.45" x14ac:dyDescent="0.3">
      <c r="A2275" s="6" t="s">
        <v>31</v>
      </c>
      <c r="B2275" s="6" t="s">
        <v>1164</v>
      </c>
      <c r="C2275" s="6" t="s">
        <v>1140</v>
      </c>
      <c r="D2275" s="6" t="s">
        <v>32</v>
      </c>
      <c r="E2275" s="6" t="s">
        <v>36</v>
      </c>
      <c r="F2275" s="24" t="str">
        <f>+TabIPW[[#This Row],[WK]]&amp;TabIPW[[#This Row],[PK]]&amp;TabIPW[[#This Row],[GK]]</f>
        <v>302702</v>
      </c>
      <c r="G2275" s="6" t="s">
        <v>2132</v>
      </c>
      <c r="H2275" s="34">
        <v>1.8663696000000001E-5</v>
      </c>
      <c r="I2275" s="35">
        <v>5909</v>
      </c>
      <c r="J2275" s="34">
        <v>1.38859E-5</v>
      </c>
      <c r="K2275" s="35">
        <v>3540</v>
      </c>
      <c r="L2275" s="34">
        <v>4.9128100000000001E-5</v>
      </c>
      <c r="M2275" s="35">
        <v>4449.4799999999996</v>
      </c>
      <c r="N2275" s="34">
        <v>4.3048199999999999E-5</v>
      </c>
      <c r="O2275" s="35">
        <v>33</v>
      </c>
      <c r="P2275" s="34">
        <v>4.4906300000000001E-5</v>
      </c>
      <c r="Q2275" s="35">
        <v>238</v>
      </c>
      <c r="R2275" s="34">
        <v>3.0782499999999999E-5</v>
      </c>
      <c r="S2275" s="35">
        <v>121</v>
      </c>
      <c r="T2275" s="34">
        <v>1.23259E-5</v>
      </c>
      <c r="U2275" s="35">
        <v>289</v>
      </c>
      <c r="V2275" s="34">
        <v>1.4329E-5</v>
      </c>
      <c r="W2275" s="35">
        <v>4449.4799999999996</v>
      </c>
    </row>
    <row r="2276" spans="1:23" ht="14.45" x14ac:dyDescent="0.3">
      <c r="A2276" s="6" t="s">
        <v>31</v>
      </c>
      <c r="B2276" s="6" t="s">
        <v>1164</v>
      </c>
      <c r="C2276" s="6" t="s">
        <v>1140</v>
      </c>
      <c r="D2276" s="6" t="s">
        <v>37</v>
      </c>
      <c r="E2276" s="6" t="s">
        <v>40</v>
      </c>
      <c r="F2276" s="24" t="str">
        <f>+TabIPW[[#This Row],[WK]]&amp;TabIPW[[#This Row],[PK]]&amp;TabIPW[[#This Row],[GK]]</f>
        <v>302703</v>
      </c>
      <c r="G2276" s="6" t="s">
        <v>818</v>
      </c>
      <c r="H2276" s="34">
        <v>1.8423648000000002E-5</v>
      </c>
      <c r="I2276" s="35">
        <v>5833</v>
      </c>
      <c r="J2276" s="34">
        <v>1.3525E-5</v>
      </c>
      <c r="K2276" s="35">
        <v>3448</v>
      </c>
      <c r="L2276" s="34">
        <v>4.8496199999999998E-5</v>
      </c>
      <c r="M2276" s="35">
        <v>4392.25</v>
      </c>
      <c r="N2276" s="34">
        <v>3.2612299999999999E-5</v>
      </c>
      <c r="O2276" s="35">
        <v>25</v>
      </c>
      <c r="P2276" s="34">
        <v>2.9434400000000001E-5</v>
      </c>
      <c r="Q2276" s="35">
        <v>156</v>
      </c>
      <c r="R2276" s="34">
        <v>3.1545699999999999E-5</v>
      </c>
      <c r="S2276" s="35">
        <v>124</v>
      </c>
      <c r="T2276" s="34">
        <v>1.62412E-5</v>
      </c>
      <c r="U2276" s="35">
        <v>380.8</v>
      </c>
      <c r="V2276" s="34">
        <v>1.41447E-5</v>
      </c>
      <c r="W2276" s="35">
        <v>4392.25</v>
      </c>
    </row>
    <row r="2277" spans="1:23" ht="14.45" x14ac:dyDescent="0.3">
      <c r="A2277" s="6" t="s">
        <v>31</v>
      </c>
      <c r="B2277" s="6" t="s">
        <v>1164</v>
      </c>
      <c r="C2277" s="6" t="s">
        <v>1140</v>
      </c>
      <c r="D2277" s="6" t="s">
        <v>39</v>
      </c>
      <c r="E2277" s="6" t="s">
        <v>36</v>
      </c>
      <c r="F2277" s="24" t="str">
        <f>+TabIPW[[#This Row],[WK]]&amp;TabIPW[[#This Row],[PK]]&amp;TabIPW[[#This Row],[GK]]</f>
        <v>302704</v>
      </c>
      <c r="G2277" s="6" t="s">
        <v>2133</v>
      </c>
      <c r="H2277" s="34">
        <v>1.5524127999999999E-5</v>
      </c>
      <c r="I2277" s="35">
        <v>4915</v>
      </c>
      <c r="J2277" s="34">
        <v>1.15755E-5</v>
      </c>
      <c r="K2277" s="35">
        <v>2951</v>
      </c>
      <c r="L2277" s="34">
        <v>4.08639E-5</v>
      </c>
      <c r="M2277" s="35">
        <v>3701</v>
      </c>
      <c r="N2277" s="34">
        <v>3.9134700000000003E-5</v>
      </c>
      <c r="O2277" s="35">
        <v>30</v>
      </c>
      <c r="P2277" s="34">
        <v>3.6981699999999999E-5</v>
      </c>
      <c r="Q2277" s="35">
        <v>196</v>
      </c>
      <c r="R2277" s="34">
        <v>2.18784E-5</v>
      </c>
      <c r="S2277" s="35">
        <v>86</v>
      </c>
      <c r="T2277" s="34">
        <v>1.34177E-5</v>
      </c>
      <c r="U2277" s="35">
        <v>314.59999999999997</v>
      </c>
      <c r="V2277" s="34">
        <v>1.19186E-5</v>
      </c>
      <c r="W2277" s="35">
        <v>3701</v>
      </c>
    </row>
    <row r="2278" spans="1:23" ht="14.45" x14ac:dyDescent="0.3">
      <c r="A2278" s="6" t="s">
        <v>31</v>
      </c>
      <c r="B2278" s="6" t="s">
        <v>1164</v>
      </c>
      <c r="C2278" s="6" t="s">
        <v>1140</v>
      </c>
      <c r="D2278" s="6" t="s">
        <v>42</v>
      </c>
      <c r="E2278" s="6" t="s">
        <v>36</v>
      </c>
      <c r="F2278" s="24" t="str">
        <f>+TabIPW[[#This Row],[WK]]&amp;TabIPW[[#This Row],[PK]]&amp;TabIPW[[#This Row],[GK]]</f>
        <v>302705</v>
      </c>
      <c r="G2278" s="6" t="s">
        <v>2134</v>
      </c>
      <c r="H2278" s="34">
        <v>2.0340872E-5</v>
      </c>
      <c r="I2278" s="35">
        <v>6440</v>
      </c>
      <c r="J2278" s="34">
        <v>1.5906E-5</v>
      </c>
      <c r="K2278" s="35">
        <v>4055</v>
      </c>
      <c r="L2278" s="34">
        <v>5.3542799999999998E-5</v>
      </c>
      <c r="M2278" s="35">
        <v>4849.32</v>
      </c>
      <c r="N2278" s="34">
        <v>4.1743699999999998E-5</v>
      </c>
      <c r="O2278" s="35">
        <v>32</v>
      </c>
      <c r="P2278" s="34">
        <v>4.8302600000000001E-5</v>
      </c>
      <c r="Q2278" s="35">
        <v>256</v>
      </c>
      <c r="R2278" s="34">
        <v>5.2152099999999998E-5</v>
      </c>
      <c r="S2278" s="35">
        <v>205</v>
      </c>
      <c r="T2278" s="34">
        <v>1.55246E-5</v>
      </c>
      <c r="U2278" s="35">
        <v>364</v>
      </c>
      <c r="V2278" s="34">
        <v>1.5616699999999999E-5</v>
      </c>
      <c r="W2278" s="35">
        <v>4849.32</v>
      </c>
    </row>
    <row r="2279" spans="1:23" ht="14.45" x14ac:dyDescent="0.3">
      <c r="A2279" s="6" t="s">
        <v>31</v>
      </c>
      <c r="B2279" s="6" t="s">
        <v>1164</v>
      </c>
      <c r="C2279" s="6" t="s">
        <v>1140</v>
      </c>
      <c r="D2279" s="6" t="s">
        <v>44</v>
      </c>
      <c r="E2279" s="6" t="s">
        <v>36</v>
      </c>
      <c r="F2279" s="24" t="str">
        <f>+TabIPW[[#This Row],[WK]]&amp;TabIPW[[#This Row],[PK]]&amp;TabIPW[[#This Row],[GK]]</f>
        <v>302706</v>
      </c>
      <c r="G2279" s="6" t="s">
        <v>2135</v>
      </c>
      <c r="H2279" s="34">
        <v>1.4623952000000001E-5</v>
      </c>
      <c r="I2279" s="35">
        <v>4630</v>
      </c>
      <c r="J2279" s="34">
        <v>1.09283E-5</v>
      </c>
      <c r="K2279" s="35">
        <v>2786</v>
      </c>
      <c r="L2279" s="34">
        <v>3.8494300000000002E-5</v>
      </c>
      <c r="M2279" s="35">
        <v>3486.39</v>
      </c>
      <c r="N2279" s="34">
        <v>3.39168E-5</v>
      </c>
      <c r="O2279" s="35">
        <v>26</v>
      </c>
      <c r="P2279" s="34">
        <v>3.45288E-5</v>
      </c>
      <c r="Q2279" s="35">
        <v>183</v>
      </c>
      <c r="R2279" s="34">
        <v>3.8668899999999998E-5</v>
      </c>
      <c r="S2279" s="35">
        <v>152</v>
      </c>
      <c r="T2279" s="34">
        <v>2.01351E-5</v>
      </c>
      <c r="U2279" s="35">
        <v>472.1</v>
      </c>
      <c r="V2279" s="34">
        <v>1.1227500000000001E-5</v>
      </c>
      <c r="W2279" s="35">
        <v>3486.39</v>
      </c>
    </row>
    <row r="2280" spans="1:23" ht="14.45" x14ac:dyDescent="0.3">
      <c r="A2280" s="6" t="s">
        <v>31</v>
      </c>
      <c r="B2280" s="6" t="s">
        <v>1164</v>
      </c>
      <c r="C2280" s="6" t="s">
        <v>1140</v>
      </c>
      <c r="D2280" s="6" t="s">
        <v>51</v>
      </c>
      <c r="E2280" s="6" t="s">
        <v>40</v>
      </c>
      <c r="F2280" s="24" t="str">
        <f>+TabIPW[[#This Row],[WK]]&amp;TabIPW[[#This Row],[PK]]&amp;TabIPW[[#This Row],[GK]]</f>
        <v>302707</v>
      </c>
      <c r="G2280" s="6" t="s">
        <v>2136</v>
      </c>
      <c r="H2280" s="34">
        <v>3.2077928000000003E-5</v>
      </c>
      <c r="I2280" s="35">
        <v>10156</v>
      </c>
      <c r="J2280" s="34">
        <v>2.4586599999999999E-5</v>
      </c>
      <c r="K2280" s="35">
        <v>6268</v>
      </c>
      <c r="L2280" s="34">
        <v>8.4438100000000001E-5</v>
      </c>
      <c r="M2280" s="35">
        <v>7647.47</v>
      </c>
      <c r="N2280" s="34">
        <v>6.2615599999999997E-5</v>
      </c>
      <c r="O2280" s="35">
        <v>48</v>
      </c>
      <c r="P2280" s="34">
        <v>7.0000999999999996E-5</v>
      </c>
      <c r="Q2280" s="35">
        <v>371</v>
      </c>
      <c r="R2280" s="34">
        <v>5.95297E-5</v>
      </c>
      <c r="S2280" s="35">
        <v>234</v>
      </c>
      <c r="T2280" s="34">
        <v>2.0796199999999999E-5</v>
      </c>
      <c r="U2280" s="35">
        <v>487.6</v>
      </c>
      <c r="V2280" s="34">
        <v>2.4627800000000002E-5</v>
      </c>
      <c r="W2280" s="35">
        <v>7647.47</v>
      </c>
    </row>
    <row r="2281" spans="1:23" ht="14.45" x14ac:dyDescent="0.3">
      <c r="A2281" s="6" t="s">
        <v>31</v>
      </c>
      <c r="B2281" s="6" t="s">
        <v>1164</v>
      </c>
      <c r="C2281" s="6" t="s">
        <v>1140</v>
      </c>
      <c r="D2281" s="6" t="s">
        <v>75</v>
      </c>
      <c r="E2281" s="6" t="s">
        <v>36</v>
      </c>
      <c r="F2281" s="24" t="str">
        <f>+TabIPW[[#This Row],[WK]]&amp;TabIPW[[#This Row],[PK]]&amp;TabIPW[[#This Row],[GK]]</f>
        <v>302708</v>
      </c>
      <c r="G2281" s="6" t="s">
        <v>2131</v>
      </c>
      <c r="H2281" s="34">
        <v>3.3941456E-5</v>
      </c>
      <c r="I2281" s="35">
        <v>10746</v>
      </c>
      <c r="J2281" s="34">
        <v>2.5885E-5</v>
      </c>
      <c r="K2281" s="35">
        <v>6599</v>
      </c>
      <c r="L2281" s="34">
        <v>8.9343400000000003E-5</v>
      </c>
      <c r="M2281" s="35">
        <v>8091.74</v>
      </c>
      <c r="N2281" s="34">
        <v>7.5660499999999998E-5</v>
      </c>
      <c r="O2281" s="35">
        <v>58</v>
      </c>
      <c r="P2281" s="34">
        <v>7.2642600000000001E-5</v>
      </c>
      <c r="Q2281" s="35">
        <v>385</v>
      </c>
      <c r="R2281" s="34">
        <v>3.33265E-5</v>
      </c>
      <c r="S2281" s="35">
        <v>131</v>
      </c>
      <c r="T2281" s="34">
        <v>2.2084200000000001E-5</v>
      </c>
      <c r="U2281" s="35">
        <v>517.79999999999995</v>
      </c>
      <c r="V2281" s="34">
        <v>2.6058500000000001E-5</v>
      </c>
      <c r="W2281" s="35">
        <v>8091.74</v>
      </c>
    </row>
    <row r="2282" spans="1:23" ht="14.45" x14ac:dyDescent="0.3">
      <c r="A2282" s="6" t="s">
        <v>31</v>
      </c>
      <c r="B2282" s="6" t="s">
        <v>1164</v>
      </c>
      <c r="C2282" s="6" t="s">
        <v>1140</v>
      </c>
      <c r="D2282" s="6" t="s">
        <v>77</v>
      </c>
      <c r="E2282" s="6" t="s">
        <v>36</v>
      </c>
      <c r="F2282" s="24" t="str">
        <f>+TabIPW[[#This Row],[WK]]&amp;TabIPW[[#This Row],[PK]]&amp;TabIPW[[#This Row],[GK]]</f>
        <v>302709</v>
      </c>
      <c r="G2282" s="6" t="s">
        <v>2137</v>
      </c>
      <c r="H2282" s="34">
        <v>2.4945992000000003E-5</v>
      </c>
      <c r="I2282" s="35">
        <v>7898</v>
      </c>
      <c r="J2282" s="34">
        <v>1.9251900000000001E-5</v>
      </c>
      <c r="K2282" s="35">
        <v>4908</v>
      </c>
      <c r="L2282" s="34">
        <v>6.5664800000000002E-5</v>
      </c>
      <c r="M2282" s="35">
        <v>5947.19</v>
      </c>
      <c r="N2282" s="34">
        <v>6.5224599999999999E-5</v>
      </c>
      <c r="O2282" s="35">
        <v>50</v>
      </c>
      <c r="P2282" s="34">
        <v>5.9246200000000002E-5</v>
      </c>
      <c r="Q2282" s="35">
        <v>314</v>
      </c>
      <c r="R2282" s="34">
        <v>4.4774500000000003E-5</v>
      </c>
      <c r="S2282" s="35">
        <v>176</v>
      </c>
      <c r="T2282" s="34">
        <v>1.8893999999999999E-5</v>
      </c>
      <c r="U2282" s="35">
        <v>443</v>
      </c>
      <c r="V2282" s="34">
        <v>1.9152199999999999E-5</v>
      </c>
      <c r="W2282" s="35">
        <v>5947.19</v>
      </c>
    </row>
    <row r="2283" spans="1:23" ht="14.45" x14ac:dyDescent="0.3">
      <c r="A2283" s="6" t="s">
        <v>31</v>
      </c>
      <c r="B2283" s="6" t="s">
        <v>1164</v>
      </c>
      <c r="C2283" s="6" t="s">
        <v>1147</v>
      </c>
      <c r="D2283" s="6" t="s">
        <v>33</v>
      </c>
      <c r="E2283" s="6" t="s">
        <v>34</v>
      </c>
      <c r="F2283" s="24" t="str">
        <f>+TabIPW[[#This Row],[WK]]&amp;TabIPW[[#This Row],[PK]]&amp;TabIPW[[#This Row],[GK]]</f>
        <v>302801</v>
      </c>
      <c r="G2283" s="6" t="s">
        <v>2138</v>
      </c>
      <c r="H2283" s="34">
        <v>8.0220095999999997E-5</v>
      </c>
      <c r="I2283" s="35">
        <v>25398</v>
      </c>
      <c r="J2283" s="34">
        <v>5.9952399999999999E-5</v>
      </c>
      <c r="K2283" s="35">
        <v>15284</v>
      </c>
      <c r="L2283" s="34">
        <v>2.2237870000000001E-4</v>
      </c>
      <c r="M2283" s="35">
        <v>20140.61</v>
      </c>
      <c r="N2283" s="34">
        <v>1.9176020000000001E-4</v>
      </c>
      <c r="O2283" s="35">
        <v>147</v>
      </c>
      <c r="P2283" s="34">
        <v>2.2622979999999999E-4</v>
      </c>
      <c r="Q2283" s="35">
        <v>1199</v>
      </c>
      <c r="R2283" s="34">
        <v>1.3788510000000001E-4</v>
      </c>
      <c r="S2283" s="35">
        <v>542</v>
      </c>
      <c r="T2283" s="34">
        <v>8.2314700000000007E-5</v>
      </c>
      <c r="U2283" s="35">
        <v>1930</v>
      </c>
      <c r="V2283" s="34">
        <v>6.48604E-5</v>
      </c>
      <c r="W2283" s="35">
        <v>20140.61</v>
      </c>
    </row>
    <row r="2284" spans="1:23" ht="14.45" x14ac:dyDescent="0.3">
      <c r="A2284" s="6" t="s">
        <v>31</v>
      </c>
      <c r="B2284" s="6" t="s">
        <v>1164</v>
      </c>
      <c r="C2284" s="6" t="s">
        <v>1147</v>
      </c>
      <c r="D2284" s="6" t="s">
        <v>32</v>
      </c>
      <c r="E2284" s="6" t="s">
        <v>36</v>
      </c>
      <c r="F2284" s="24" t="str">
        <f>+TabIPW[[#This Row],[WK]]&amp;TabIPW[[#This Row],[PK]]&amp;TabIPW[[#This Row],[GK]]</f>
        <v>302802</v>
      </c>
      <c r="G2284" s="6" t="s">
        <v>2139</v>
      </c>
      <c r="H2284" s="34">
        <v>1.5745223999999999E-5</v>
      </c>
      <c r="I2284" s="35">
        <v>4985</v>
      </c>
      <c r="J2284" s="34">
        <v>1.15912E-5</v>
      </c>
      <c r="K2284" s="35">
        <v>2955</v>
      </c>
      <c r="L2284" s="34">
        <v>4.3647499999999998E-5</v>
      </c>
      <c r="M2284" s="35">
        <v>3953.11</v>
      </c>
      <c r="N2284" s="34">
        <v>3.1307799999999999E-5</v>
      </c>
      <c r="O2284" s="35">
        <v>24</v>
      </c>
      <c r="P2284" s="34">
        <v>3.09439E-5</v>
      </c>
      <c r="Q2284" s="35">
        <v>164</v>
      </c>
      <c r="R2284" s="34">
        <v>2.41681E-5</v>
      </c>
      <c r="S2284" s="35">
        <v>95</v>
      </c>
      <c r="T2284" s="34">
        <v>1.7256199999999999E-5</v>
      </c>
      <c r="U2284" s="35">
        <v>404.59999999999997</v>
      </c>
      <c r="V2284" s="34">
        <v>1.2730499999999999E-5</v>
      </c>
      <c r="W2284" s="35">
        <v>3953.11</v>
      </c>
    </row>
    <row r="2285" spans="1:23" ht="14.45" x14ac:dyDescent="0.3">
      <c r="A2285" s="6" t="s">
        <v>31</v>
      </c>
      <c r="B2285" s="6" t="s">
        <v>1164</v>
      </c>
      <c r="C2285" s="6" t="s">
        <v>1147</v>
      </c>
      <c r="D2285" s="6" t="s">
        <v>37</v>
      </c>
      <c r="E2285" s="6" t="s">
        <v>40</v>
      </c>
      <c r="F2285" s="24" t="str">
        <f>+TabIPW[[#This Row],[WK]]&amp;TabIPW[[#This Row],[PK]]&amp;TabIPW[[#This Row],[GK]]</f>
        <v>302803</v>
      </c>
      <c r="G2285" s="6" t="s">
        <v>2140</v>
      </c>
      <c r="H2285" s="34">
        <v>2.4544863999999998E-5</v>
      </c>
      <c r="I2285" s="35">
        <v>7771</v>
      </c>
      <c r="J2285" s="34">
        <v>1.8271299999999999E-5</v>
      </c>
      <c r="K2285" s="35">
        <v>4658</v>
      </c>
      <c r="L2285" s="34">
        <v>6.8040999999999994E-5</v>
      </c>
      <c r="M2285" s="35">
        <v>6162.4</v>
      </c>
      <c r="N2285" s="34">
        <v>6.3920100000000005E-5</v>
      </c>
      <c r="O2285" s="35">
        <v>49</v>
      </c>
      <c r="P2285" s="34">
        <v>4.7547899999999999E-5</v>
      </c>
      <c r="Q2285" s="35">
        <v>252</v>
      </c>
      <c r="R2285" s="34">
        <v>4.6300900000000003E-5</v>
      </c>
      <c r="S2285" s="35">
        <v>182</v>
      </c>
      <c r="T2285" s="34">
        <v>2.2306E-5</v>
      </c>
      <c r="U2285" s="35">
        <v>523</v>
      </c>
      <c r="V2285" s="34">
        <v>1.9845300000000001E-5</v>
      </c>
      <c r="W2285" s="35">
        <v>6162.4</v>
      </c>
    </row>
    <row r="2286" spans="1:23" ht="14.45" x14ac:dyDescent="0.3">
      <c r="A2286" s="6" t="s">
        <v>31</v>
      </c>
      <c r="B2286" s="6" t="s">
        <v>1164</v>
      </c>
      <c r="C2286" s="6" t="s">
        <v>1147</v>
      </c>
      <c r="D2286" s="6" t="s">
        <v>39</v>
      </c>
      <c r="E2286" s="6" t="s">
        <v>36</v>
      </c>
      <c r="F2286" s="24" t="str">
        <f>+TabIPW[[#This Row],[WK]]&amp;TabIPW[[#This Row],[PK]]&amp;TabIPW[[#This Row],[GK]]</f>
        <v>302804</v>
      </c>
      <c r="G2286" s="6" t="s">
        <v>2141</v>
      </c>
      <c r="H2286" s="34">
        <v>1.7943552000000001E-5</v>
      </c>
      <c r="I2286" s="35">
        <v>5681</v>
      </c>
      <c r="J2286" s="34">
        <v>1.3646600000000001E-5</v>
      </c>
      <c r="K2286" s="35">
        <v>3479</v>
      </c>
      <c r="L2286" s="34">
        <v>4.9741399999999998E-5</v>
      </c>
      <c r="M2286" s="35">
        <v>4505.03</v>
      </c>
      <c r="N2286" s="34">
        <v>3.2612299999999999E-5</v>
      </c>
      <c r="O2286" s="35">
        <v>25</v>
      </c>
      <c r="P2286" s="34">
        <v>3.5660900000000003E-5</v>
      </c>
      <c r="Q2286" s="35">
        <v>189</v>
      </c>
      <c r="R2286" s="34">
        <v>2.8747299999999998E-5</v>
      </c>
      <c r="S2286" s="35">
        <v>113</v>
      </c>
      <c r="T2286" s="34">
        <v>1.55246E-5</v>
      </c>
      <c r="U2286" s="35">
        <v>364</v>
      </c>
      <c r="V2286" s="34">
        <v>1.45079E-5</v>
      </c>
      <c r="W2286" s="35">
        <v>4505.03</v>
      </c>
    </row>
    <row r="2287" spans="1:23" ht="14.45" x14ac:dyDescent="0.3">
      <c r="A2287" s="6" t="s">
        <v>31</v>
      </c>
      <c r="B2287" s="6" t="s">
        <v>1164</v>
      </c>
      <c r="C2287" s="6" t="s">
        <v>1147</v>
      </c>
      <c r="D2287" s="6" t="s">
        <v>42</v>
      </c>
      <c r="E2287" s="6" t="s">
        <v>40</v>
      </c>
      <c r="F2287" s="24" t="str">
        <f>+TabIPW[[#This Row],[WK]]&amp;TabIPW[[#This Row],[PK]]&amp;TabIPW[[#This Row],[GK]]</f>
        <v>302805</v>
      </c>
      <c r="G2287" s="6" t="s">
        <v>2142</v>
      </c>
      <c r="H2287" s="34">
        <v>3.2153736000000002E-5</v>
      </c>
      <c r="I2287" s="35">
        <v>10180</v>
      </c>
      <c r="J2287" s="34">
        <v>2.4213999999999999E-5</v>
      </c>
      <c r="K2287" s="35">
        <v>6173</v>
      </c>
      <c r="L2287" s="34">
        <v>8.9133600000000003E-5</v>
      </c>
      <c r="M2287" s="35">
        <v>8072.74</v>
      </c>
      <c r="N2287" s="34">
        <v>7.82695E-5</v>
      </c>
      <c r="O2287" s="35">
        <v>60</v>
      </c>
      <c r="P2287" s="34">
        <v>9.2831599999999994E-5</v>
      </c>
      <c r="Q2287" s="35">
        <v>492</v>
      </c>
      <c r="R2287" s="34">
        <v>7.7592199999999999E-5</v>
      </c>
      <c r="S2287" s="35">
        <v>305</v>
      </c>
      <c r="T2287" s="34">
        <v>3.3851399999999999E-5</v>
      </c>
      <c r="U2287" s="35">
        <v>793.7</v>
      </c>
      <c r="V2287" s="34">
        <v>2.5997299999999999E-5</v>
      </c>
      <c r="W2287" s="35">
        <v>8072.74</v>
      </c>
    </row>
    <row r="2288" spans="1:23" ht="14.45" x14ac:dyDescent="0.3">
      <c r="A2288" s="6" t="s">
        <v>31</v>
      </c>
      <c r="B2288" s="6" t="s">
        <v>1164</v>
      </c>
      <c r="C2288" s="6" t="s">
        <v>1147</v>
      </c>
      <c r="D2288" s="6" t="s">
        <v>44</v>
      </c>
      <c r="E2288" s="6" t="s">
        <v>36</v>
      </c>
      <c r="F2288" s="24" t="str">
        <f>+TabIPW[[#This Row],[WK]]&amp;TabIPW[[#This Row],[PK]]&amp;TabIPW[[#This Row],[GK]]</f>
        <v>302806</v>
      </c>
      <c r="G2288" s="6" t="s">
        <v>2143</v>
      </c>
      <c r="H2288" s="34">
        <v>8.4522000000000002E-6</v>
      </c>
      <c r="I2288" s="35">
        <v>2676</v>
      </c>
      <c r="J2288" s="34">
        <v>6.3075000000000002E-6</v>
      </c>
      <c r="K2288" s="35">
        <v>1608</v>
      </c>
      <c r="L2288" s="34">
        <v>2.3430399999999998E-5</v>
      </c>
      <c r="M2288" s="35">
        <v>2122.0700000000002</v>
      </c>
      <c r="N2288" s="34">
        <v>1.43494E-5</v>
      </c>
      <c r="O2288" s="35">
        <v>11</v>
      </c>
      <c r="P2288" s="34">
        <v>1.8490799999999999E-5</v>
      </c>
      <c r="Q2288" s="35">
        <v>98</v>
      </c>
      <c r="R2288" s="34">
        <v>1.3228799999999999E-5</v>
      </c>
      <c r="S2288" s="35">
        <v>52</v>
      </c>
      <c r="T2288" s="34">
        <v>9.4769000000000007E-6</v>
      </c>
      <c r="U2288" s="35">
        <v>222.2</v>
      </c>
      <c r="V2288" s="34">
        <v>6.8338999999999999E-6</v>
      </c>
      <c r="W2288" s="35">
        <v>2122.0700000000002</v>
      </c>
    </row>
    <row r="2289" spans="1:23" ht="14.45" x14ac:dyDescent="0.3">
      <c r="A2289" s="6" t="s">
        <v>31</v>
      </c>
      <c r="B2289" s="6" t="s">
        <v>1164</v>
      </c>
      <c r="C2289" s="6" t="s">
        <v>1147</v>
      </c>
      <c r="D2289" s="6" t="s">
        <v>51</v>
      </c>
      <c r="E2289" s="6" t="s">
        <v>36</v>
      </c>
      <c r="F2289" s="24" t="str">
        <f>+TabIPW[[#This Row],[WK]]&amp;TabIPW[[#This Row],[PK]]&amp;TabIPW[[#This Row],[GK]]</f>
        <v>302807</v>
      </c>
      <c r="G2289" s="6" t="s">
        <v>2138</v>
      </c>
      <c r="H2289" s="34">
        <v>3.8900336000000003E-5</v>
      </c>
      <c r="I2289" s="35">
        <v>12316</v>
      </c>
      <c r="J2289" s="34">
        <v>2.89367E-5</v>
      </c>
      <c r="K2289" s="35">
        <v>7377</v>
      </c>
      <c r="L2289" s="34">
        <v>1.078359E-4</v>
      </c>
      <c r="M2289" s="35">
        <v>9766.59</v>
      </c>
      <c r="N2289" s="34">
        <v>6.7833600000000001E-5</v>
      </c>
      <c r="O2289" s="35">
        <v>52</v>
      </c>
      <c r="P2289" s="34">
        <v>7.52841E-5</v>
      </c>
      <c r="Q2289" s="35">
        <v>399</v>
      </c>
      <c r="R2289" s="34">
        <v>4.5028899999999998E-5</v>
      </c>
      <c r="S2289" s="35">
        <v>177</v>
      </c>
      <c r="T2289" s="34">
        <v>3.3147700000000001E-5</v>
      </c>
      <c r="U2289" s="35">
        <v>777.2</v>
      </c>
      <c r="V2289" s="34">
        <v>3.1452100000000003E-5</v>
      </c>
      <c r="W2289" s="35">
        <v>9766.59</v>
      </c>
    </row>
    <row r="2290" spans="1:23" ht="14.45" x14ac:dyDescent="0.3">
      <c r="A2290" s="6" t="s">
        <v>31</v>
      </c>
      <c r="B2290" s="6" t="s">
        <v>1164</v>
      </c>
      <c r="C2290" s="6" t="s">
        <v>1155</v>
      </c>
      <c r="D2290" s="6" t="s">
        <v>33</v>
      </c>
      <c r="E2290" s="6" t="s">
        <v>36</v>
      </c>
      <c r="F2290" s="24" t="str">
        <f>+TabIPW[[#This Row],[WK]]&amp;TabIPW[[#This Row],[PK]]&amp;TabIPW[[#This Row],[GK]]</f>
        <v>302901</v>
      </c>
      <c r="G2290" s="6" t="s">
        <v>2144</v>
      </c>
      <c r="H2290" s="34">
        <v>4.4212968000000004E-5</v>
      </c>
      <c r="I2290" s="35">
        <v>13998</v>
      </c>
      <c r="J2290" s="34">
        <v>3.3122099999999999E-5</v>
      </c>
      <c r="K2290" s="35">
        <v>8444</v>
      </c>
      <c r="L2290" s="34">
        <v>1.2982719999999999E-4</v>
      </c>
      <c r="M2290" s="35">
        <v>11758.32</v>
      </c>
      <c r="N2290" s="34">
        <v>1.017503E-4</v>
      </c>
      <c r="O2290" s="35">
        <v>78</v>
      </c>
      <c r="P2290" s="34">
        <v>1.3000190000000001E-4</v>
      </c>
      <c r="Q2290" s="35">
        <v>689</v>
      </c>
      <c r="R2290" s="34">
        <v>2.1624000000000002E-5</v>
      </c>
      <c r="S2290" s="35">
        <v>85</v>
      </c>
      <c r="T2290" s="34">
        <v>3.53569E-5</v>
      </c>
      <c r="U2290" s="35">
        <v>829</v>
      </c>
      <c r="V2290" s="34">
        <v>3.78663E-5</v>
      </c>
      <c r="W2290" s="35">
        <v>11758.32</v>
      </c>
    </row>
    <row r="2291" spans="1:23" ht="14.45" x14ac:dyDescent="0.3">
      <c r="A2291" s="6" t="s">
        <v>31</v>
      </c>
      <c r="B2291" s="6" t="s">
        <v>1164</v>
      </c>
      <c r="C2291" s="6" t="s">
        <v>1155</v>
      </c>
      <c r="D2291" s="6" t="s">
        <v>32</v>
      </c>
      <c r="E2291" s="6" t="s">
        <v>36</v>
      </c>
      <c r="F2291" s="24" t="str">
        <f>+TabIPW[[#This Row],[WK]]&amp;TabIPW[[#This Row],[PK]]&amp;TabIPW[[#This Row],[GK]]</f>
        <v>302902</v>
      </c>
      <c r="G2291" s="6" t="s">
        <v>2145</v>
      </c>
      <c r="H2291" s="34">
        <v>3.9355160000000003E-5</v>
      </c>
      <c r="I2291" s="35">
        <v>12460</v>
      </c>
      <c r="J2291" s="34">
        <v>2.9454500000000001E-5</v>
      </c>
      <c r="K2291" s="35">
        <v>7509</v>
      </c>
      <c r="L2291" s="34">
        <v>1.155627E-4</v>
      </c>
      <c r="M2291" s="35">
        <v>10466.4</v>
      </c>
      <c r="N2291" s="34">
        <v>8.0878500000000002E-5</v>
      </c>
      <c r="O2291" s="35">
        <v>62</v>
      </c>
      <c r="P2291" s="34">
        <v>1.126432E-4</v>
      </c>
      <c r="Q2291" s="35">
        <v>597</v>
      </c>
      <c r="R2291" s="34">
        <v>5.9020900000000003E-5</v>
      </c>
      <c r="S2291" s="35">
        <v>232</v>
      </c>
      <c r="T2291" s="34">
        <v>4.2479499999999999E-5</v>
      </c>
      <c r="U2291" s="35">
        <v>996</v>
      </c>
      <c r="V2291" s="34">
        <v>3.3705799999999998E-5</v>
      </c>
      <c r="W2291" s="35">
        <v>10466.4</v>
      </c>
    </row>
    <row r="2292" spans="1:23" ht="14.45" x14ac:dyDescent="0.3">
      <c r="A2292" s="6" t="s">
        <v>31</v>
      </c>
      <c r="B2292" s="6" t="s">
        <v>1164</v>
      </c>
      <c r="C2292" s="6" t="s">
        <v>1155</v>
      </c>
      <c r="D2292" s="6" t="s">
        <v>37</v>
      </c>
      <c r="E2292" s="6" t="s">
        <v>40</v>
      </c>
      <c r="F2292" s="24" t="str">
        <f>+TabIPW[[#This Row],[WK]]&amp;TabIPW[[#This Row],[PK]]&amp;TabIPW[[#This Row],[GK]]</f>
        <v>302903</v>
      </c>
      <c r="G2292" s="6" t="s">
        <v>2146</v>
      </c>
      <c r="H2292" s="34">
        <v>9.5431527999999992E-5</v>
      </c>
      <c r="I2292" s="35">
        <v>30214</v>
      </c>
      <c r="J2292" s="34">
        <v>7.0151E-5</v>
      </c>
      <c r="K2292" s="35">
        <v>17884</v>
      </c>
      <c r="L2292" s="34">
        <v>2.802258E-4</v>
      </c>
      <c r="M2292" s="35">
        <v>25379.759999999998</v>
      </c>
      <c r="N2292" s="34">
        <v>2.3350390000000001E-4</v>
      </c>
      <c r="O2292" s="35">
        <v>179</v>
      </c>
      <c r="P2292" s="34">
        <v>2.8924959999999998E-4</v>
      </c>
      <c r="Q2292" s="35">
        <v>1533</v>
      </c>
      <c r="R2292" s="34">
        <v>9.7689799999999994E-5</v>
      </c>
      <c r="S2292" s="35">
        <v>384</v>
      </c>
      <c r="T2292" s="34">
        <v>1.4762050000000001E-4</v>
      </c>
      <c r="U2292" s="35">
        <v>3461.2</v>
      </c>
      <c r="V2292" s="34">
        <v>8.1732500000000004E-5</v>
      </c>
      <c r="W2292" s="35">
        <v>25379.759999999998</v>
      </c>
    </row>
    <row r="2293" spans="1:23" ht="14.45" x14ac:dyDescent="0.3">
      <c r="A2293" s="6" t="s">
        <v>31</v>
      </c>
      <c r="B2293" s="6" t="s">
        <v>1164</v>
      </c>
      <c r="C2293" s="6" t="s">
        <v>1164</v>
      </c>
      <c r="D2293" s="6" t="s">
        <v>33</v>
      </c>
      <c r="E2293" s="6" t="s">
        <v>36</v>
      </c>
      <c r="F2293" s="24" t="str">
        <f>+TabIPW[[#This Row],[WK]]&amp;TabIPW[[#This Row],[PK]]&amp;TabIPW[[#This Row],[GK]]</f>
        <v>303001</v>
      </c>
      <c r="G2293" s="6" t="s">
        <v>2147</v>
      </c>
      <c r="H2293" s="34">
        <v>1.7646656000000001E-5</v>
      </c>
      <c r="I2293" s="35">
        <v>5587</v>
      </c>
      <c r="J2293" s="34">
        <v>1.3336700000000001E-5</v>
      </c>
      <c r="K2293" s="35">
        <v>3400</v>
      </c>
      <c r="L2293" s="34">
        <v>5.2989799999999999E-5</v>
      </c>
      <c r="M2293" s="35">
        <v>4799.2299999999996</v>
      </c>
      <c r="N2293" s="34">
        <v>4.9570700000000003E-5</v>
      </c>
      <c r="O2293" s="35">
        <v>38</v>
      </c>
      <c r="P2293" s="34">
        <v>4.3774199999999998E-5</v>
      </c>
      <c r="Q2293" s="35">
        <v>232</v>
      </c>
      <c r="R2293" s="34">
        <v>1.45008E-5</v>
      </c>
      <c r="S2293" s="35">
        <v>57</v>
      </c>
      <c r="T2293" s="34">
        <v>2.2220699999999999E-5</v>
      </c>
      <c r="U2293" s="35">
        <v>521</v>
      </c>
      <c r="V2293" s="34">
        <v>1.5455300000000001E-5</v>
      </c>
      <c r="W2293" s="35">
        <v>4799.2299999999996</v>
      </c>
    </row>
    <row r="2294" spans="1:23" ht="14.45" x14ac:dyDescent="0.3">
      <c r="A2294" s="6" t="s">
        <v>31</v>
      </c>
      <c r="B2294" s="6" t="s">
        <v>1164</v>
      </c>
      <c r="C2294" s="6" t="s">
        <v>1164</v>
      </c>
      <c r="D2294" s="6" t="s">
        <v>32</v>
      </c>
      <c r="E2294" s="6" t="s">
        <v>40</v>
      </c>
      <c r="F2294" s="24" t="str">
        <f>+TabIPW[[#This Row],[WK]]&amp;TabIPW[[#This Row],[PK]]&amp;TabIPW[[#This Row],[GK]]</f>
        <v>303002</v>
      </c>
      <c r="G2294" s="6" t="s">
        <v>2148</v>
      </c>
      <c r="H2294" s="34">
        <v>3.1070360000000004E-5</v>
      </c>
      <c r="I2294" s="35">
        <v>9837</v>
      </c>
      <c r="J2294" s="34">
        <v>2.32765E-5</v>
      </c>
      <c r="K2294" s="35">
        <v>5934</v>
      </c>
      <c r="L2294" s="34">
        <v>9.3298800000000002E-5</v>
      </c>
      <c r="M2294" s="35">
        <v>8449.98</v>
      </c>
      <c r="N2294" s="34">
        <v>5.4788599999999999E-5</v>
      </c>
      <c r="O2294" s="35">
        <v>42</v>
      </c>
      <c r="P2294" s="34">
        <v>7.8114400000000005E-5</v>
      </c>
      <c r="Q2294" s="35">
        <v>414</v>
      </c>
      <c r="R2294" s="34">
        <v>4.9099299999999999E-5</v>
      </c>
      <c r="S2294" s="35">
        <v>193</v>
      </c>
      <c r="T2294" s="34">
        <v>2.96845E-5</v>
      </c>
      <c r="U2294" s="35">
        <v>696</v>
      </c>
      <c r="V2294" s="34">
        <v>2.72122E-5</v>
      </c>
      <c r="W2294" s="35">
        <v>8449.98</v>
      </c>
    </row>
    <row r="2295" spans="1:23" ht="14.45" x14ac:dyDescent="0.3">
      <c r="A2295" s="6" t="s">
        <v>31</v>
      </c>
      <c r="B2295" s="6" t="s">
        <v>1164</v>
      </c>
      <c r="C2295" s="6" t="s">
        <v>1164</v>
      </c>
      <c r="D2295" s="6" t="s">
        <v>37</v>
      </c>
      <c r="E2295" s="6" t="s">
        <v>40</v>
      </c>
      <c r="F2295" s="24" t="str">
        <f>+TabIPW[[#This Row],[WK]]&amp;TabIPW[[#This Row],[PK]]&amp;TabIPW[[#This Row],[GK]]</f>
        <v>303003</v>
      </c>
      <c r="G2295" s="6" t="s">
        <v>2149</v>
      </c>
      <c r="H2295" s="34">
        <v>2.5002848000000002E-5</v>
      </c>
      <c r="I2295" s="35">
        <v>7916</v>
      </c>
      <c r="J2295" s="34">
        <v>1.8969499999999999E-5</v>
      </c>
      <c r="K2295" s="35">
        <v>4836</v>
      </c>
      <c r="L2295" s="34">
        <v>7.5079099999999997E-5</v>
      </c>
      <c r="M2295" s="35">
        <v>6799.84</v>
      </c>
      <c r="N2295" s="34">
        <v>4.9570700000000003E-5</v>
      </c>
      <c r="O2295" s="35">
        <v>38</v>
      </c>
      <c r="P2295" s="34">
        <v>6.7359499999999998E-5</v>
      </c>
      <c r="Q2295" s="35">
        <v>357</v>
      </c>
      <c r="R2295" s="34">
        <v>2.0860799999999999E-5</v>
      </c>
      <c r="S2295" s="35">
        <v>82</v>
      </c>
      <c r="T2295" s="34">
        <v>2.3116400000000001E-5</v>
      </c>
      <c r="U2295" s="35">
        <v>542</v>
      </c>
      <c r="V2295" s="34">
        <v>2.18981E-5</v>
      </c>
      <c r="W2295" s="35">
        <v>6799.84</v>
      </c>
    </row>
    <row r="2296" spans="1:23" ht="14.45" x14ac:dyDescent="0.3">
      <c r="A2296" s="6" t="s">
        <v>31</v>
      </c>
      <c r="B2296" s="6" t="s">
        <v>1164</v>
      </c>
      <c r="C2296" s="6" t="s">
        <v>1164</v>
      </c>
      <c r="D2296" s="6" t="s">
        <v>39</v>
      </c>
      <c r="E2296" s="6" t="s">
        <v>40</v>
      </c>
      <c r="F2296" s="24" t="str">
        <f>+TabIPW[[#This Row],[WK]]&amp;TabIPW[[#This Row],[PK]]&amp;TabIPW[[#This Row],[GK]]</f>
        <v>303004</v>
      </c>
      <c r="G2296" s="6" t="s">
        <v>2150</v>
      </c>
      <c r="H2296" s="34">
        <v>2.0501952E-5</v>
      </c>
      <c r="I2296" s="35">
        <v>6491</v>
      </c>
      <c r="J2296" s="34">
        <v>1.54117E-5</v>
      </c>
      <c r="K2296" s="35">
        <v>3929</v>
      </c>
      <c r="L2296" s="34">
        <v>6.1563799999999995E-5</v>
      </c>
      <c r="M2296" s="35">
        <v>5575.77</v>
      </c>
      <c r="N2296" s="34">
        <v>5.3484099999999998E-5</v>
      </c>
      <c r="O2296" s="35">
        <v>41</v>
      </c>
      <c r="P2296" s="34">
        <v>5.3396999999999997E-5</v>
      </c>
      <c r="Q2296" s="35">
        <v>283</v>
      </c>
      <c r="R2296" s="34">
        <v>2.7984099999999999E-5</v>
      </c>
      <c r="S2296" s="35">
        <v>110</v>
      </c>
      <c r="T2296" s="34">
        <v>1.7597399999999999E-5</v>
      </c>
      <c r="U2296" s="35">
        <v>412.6</v>
      </c>
      <c r="V2296" s="34">
        <v>1.7956099999999999E-5</v>
      </c>
      <c r="W2296" s="35">
        <v>5575.77</v>
      </c>
    </row>
    <row r="2297" spans="1:23" ht="14.45" x14ac:dyDescent="0.3">
      <c r="A2297" s="6" t="s">
        <v>31</v>
      </c>
      <c r="B2297" s="6" t="s">
        <v>1164</v>
      </c>
      <c r="C2297" s="6" t="s">
        <v>1164</v>
      </c>
      <c r="D2297" s="6" t="s">
        <v>42</v>
      </c>
      <c r="E2297" s="6" t="s">
        <v>40</v>
      </c>
      <c r="F2297" s="24" t="str">
        <f>+TabIPW[[#This Row],[WK]]&amp;TabIPW[[#This Row],[PK]]&amp;TabIPW[[#This Row],[GK]]</f>
        <v>303005</v>
      </c>
      <c r="G2297" s="6" t="s">
        <v>2151</v>
      </c>
      <c r="H2297" s="34">
        <v>1.52847104E-4</v>
      </c>
      <c r="I2297" s="35">
        <v>48392</v>
      </c>
      <c r="J2297" s="34">
        <v>1.141621E-4</v>
      </c>
      <c r="K2297" s="35">
        <v>29104</v>
      </c>
      <c r="L2297" s="34">
        <v>4.5897309999999998E-4</v>
      </c>
      <c r="M2297" s="35">
        <v>41568.730000000003</v>
      </c>
      <c r="N2297" s="34">
        <v>3.182959E-4</v>
      </c>
      <c r="O2297" s="35">
        <v>244</v>
      </c>
      <c r="P2297" s="34">
        <v>4.2906299999999998E-4</v>
      </c>
      <c r="Q2297" s="35">
        <v>2274</v>
      </c>
      <c r="R2297" s="34">
        <v>2.0759089999999999E-4</v>
      </c>
      <c r="S2297" s="35">
        <v>816</v>
      </c>
      <c r="T2297" s="34">
        <v>1.6593019999999999E-4</v>
      </c>
      <c r="U2297" s="35">
        <v>3890.5</v>
      </c>
      <c r="V2297" s="34">
        <v>1.3386720000000001E-4</v>
      </c>
      <c r="W2297" s="35">
        <v>41568.730000000003</v>
      </c>
    </row>
    <row r="2298" spans="1:23" ht="14.45" x14ac:dyDescent="0.3">
      <c r="A2298" s="6" t="s">
        <v>31</v>
      </c>
      <c r="B2298" s="6" t="s">
        <v>1164</v>
      </c>
      <c r="C2298" s="6" t="s">
        <v>2152</v>
      </c>
      <c r="D2298" s="6" t="s">
        <v>33</v>
      </c>
      <c r="E2298" s="6" t="s">
        <v>34</v>
      </c>
      <c r="F2298" s="24" t="str">
        <f>+TabIPW[[#This Row],[WK]]&amp;TabIPW[[#This Row],[PK]]&amp;TabIPW[[#This Row],[GK]]</f>
        <v>303101</v>
      </c>
      <c r="G2298" s="6" t="s">
        <v>2153</v>
      </c>
      <c r="H2298" s="34">
        <v>5.7289239999999996E-5</v>
      </c>
      <c r="I2298" s="35">
        <v>18138</v>
      </c>
      <c r="J2298" s="34">
        <v>4.3332499999999999E-5</v>
      </c>
      <c r="K2298" s="35">
        <v>11047</v>
      </c>
      <c r="L2298" s="34">
        <v>1.4819780000000001E-4</v>
      </c>
      <c r="M2298" s="35">
        <v>13422.12</v>
      </c>
      <c r="N2298" s="34">
        <v>9.3923400000000003E-5</v>
      </c>
      <c r="O2298" s="35">
        <v>72</v>
      </c>
      <c r="P2298" s="34">
        <v>1.769838E-4</v>
      </c>
      <c r="Q2298" s="35">
        <v>938</v>
      </c>
      <c r="R2298" s="34">
        <v>1.3788510000000001E-4</v>
      </c>
      <c r="S2298" s="35">
        <v>542</v>
      </c>
      <c r="T2298" s="34">
        <v>6.2542100000000006E-5</v>
      </c>
      <c r="U2298" s="35">
        <v>1466.4</v>
      </c>
      <c r="V2298" s="34">
        <v>4.3224299999999999E-5</v>
      </c>
      <c r="W2298" s="35">
        <v>13422.12</v>
      </c>
    </row>
    <row r="2299" spans="1:23" ht="14.45" x14ac:dyDescent="0.3">
      <c r="A2299" s="6" t="s">
        <v>31</v>
      </c>
      <c r="B2299" s="6" t="s">
        <v>1164</v>
      </c>
      <c r="C2299" s="6" t="s">
        <v>2152</v>
      </c>
      <c r="D2299" s="6" t="s">
        <v>32</v>
      </c>
      <c r="E2299" s="6" t="s">
        <v>40</v>
      </c>
      <c r="F2299" s="24" t="str">
        <f>+TabIPW[[#This Row],[WK]]&amp;TabIPW[[#This Row],[PK]]&amp;TabIPW[[#This Row],[GK]]</f>
        <v>303102</v>
      </c>
      <c r="G2299" s="6" t="s">
        <v>2154</v>
      </c>
      <c r="H2299" s="34">
        <v>3.4130968000000001E-5</v>
      </c>
      <c r="I2299" s="35">
        <v>10806</v>
      </c>
      <c r="J2299" s="34">
        <v>2.56221E-5</v>
      </c>
      <c r="K2299" s="35">
        <v>6532</v>
      </c>
      <c r="L2299" s="34">
        <v>8.8291199999999999E-5</v>
      </c>
      <c r="M2299" s="35">
        <v>7996.44</v>
      </c>
      <c r="N2299" s="34">
        <v>1.187087E-4</v>
      </c>
      <c r="O2299" s="35">
        <v>91</v>
      </c>
      <c r="P2299" s="34">
        <v>7.6793599999999996E-5</v>
      </c>
      <c r="Q2299" s="35">
        <v>407</v>
      </c>
      <c r="R2299" s="34">
        <v>9.8961800000000005E-5</v>
      </c>
      <c r="S2299" s="35">
        <v>389</v>
      </c>
      <c r="T2299" s="34">
        <v>2.6387600000000001E-5</v>
      </c>
      <c r="U2299" s="35">
        <v>618.70000000000005</v>
      </c>
      <c r="V2299" s="34">
        <v>2.5751599999999999E-5</v>
      </c>
      <c r="W2299" s="35">
        <v>7996.44</v>
      </c>
    </row>
    <row r="2300" spans="1:23" ht="14.45" x14ac:dyDescent="0.3">
      <c r="A2300" s="6" t="s">
        <v>31</v>
      </c>
      <c r="B2300" s="6" t="s">
        <v>1164</v>
      </c>
      <c r="C2300" s="6" t="s">
        <v>2152</v>
      </c>
      <c r="D2300" s="6" t="s">
        <v>37</v>
      </c>
      <c r="E2300" s="6" t="s">
        <v>40</v>
      </c>
      <c r="F2300" s="24" t="str">
        <f>+TabIPW[[#This Row],[WK]]&amp;TabIPW[[#This Row],[PK]]&amp;TabIPW[[#This Row],[GK]]</f>
        <v>303103</v>
      </c>
      <c r="G2300" s="6" t="s">
        <v>2155</v>
      </c>
      <c r="H2300" s="34">
        <v>2.3265655999999999E-5</v>
      </c>
      <c r="I2300" s="35">
        <v>7366</v>
      </c>
      <c r="J2300" s="34">
        <v>1.76986E-5</v>
      </c>
      <c r="K2300" s="35">
        <v>4512</v>
      </c>
      <c r="L2300" s="34">
        <v>6.0184399999999999E-5</v>
      </c>
      <c r="M2300" s="35">
        <v>5450.84</v>
      </c>
      <c r="N2300" s="34">
        <v>5.0875199999999997E-5</v>
      </c>
      <c r="O2300" s="35">
        <v>39</v>
      </c>
      <c r="P2300" s="34">
        <v>5.6604599999999997E-5</v>
      </c>
      <c r="Q2300" s="35">
        <v>300</v>
      </c>
      <c r="R2300" s="34">
        <v>2.77297E-5</v>
      </c>
      <c r="S2300" s="35">
        <v>109</v>
      </c>
      <c r="T2300" s="34">
        <v>1.5546E-5</v>
      </c>
      <c r="U2300" s="35">
        <v>364.5</v>
      </c>
      <c r="V2300" s="34">
        <v>1.7553800000000001E-5</v>
      </c>
      <c r="W2300" s="35">
        <v>5450.84</v>
      </c>
    </row>
    <row r="2301" spans="1:23" ht="14.45" x14ac:dyDescent="0.3">
      <c r="A2301" s="6" t="s">
        <v>31</v>
      </c>
      <c r="B2301" s="6" t="s">
        <v>1164</v>
      </c>
      <c r="C2301" s="6" t="s">
        <v>2152</v>
      </c>
      <c r="D2301" s="6" t="s">
        <v>39</v>
      </c>
      <c r="E2301" s="6" t="s">
        <v>36</v>
      </c>
      <c r="F2301" s="24" t="str">
        <f>+TabIPW[[#This Row],[WK]]&amp;TabIPW[[#This Row],[PK]]&amp;TabIPW[[#This Row],[GK]]</f>
        <v>303104</v>
      </c>
      <c r="G2301" s="6" t="s">
        <v>2156</v>
      </c>
      <c r="H2301" s="34">
        <v>1.6736999999999999E-5</v>
      </c>
      <c r="I2301" s="35">
        <v>5299</v>
      </c>
      <c r="J2301" s="34">
        <v>1.2783600000000001E-5</v>
      </c>
      <c r="K2301" s="35">
        <v>3259</v>
      </c>
      <c r="L2301" s="34">
        <v>4.32958E-5</v>
      </c>
      <c r="M2301" s="35">
        <v>3921.26</v>
      </c>
      <c r="N2301" s="34">
        <v>3.2612299999999999E-5</v>
      </c>
      <c r="O2301" s="35">
        <v>25</v>
      </c>
      <c r="P2301" s="34">
        <v>3.3962799999999999E-5</v>
      </c>
      <c r="Q2301" s="35">
        <v>180</v>
      </c>
      <c r="R2301" s="34">
        <v>3.6888099999999997E-5</v>
      </c>
      <c r="S2301" s="35">
        <v>145</v>
      </c>
      <c r="T2301" s="34">
        <v>9.9075999999999998E-6</v>
      </c>
      <c r="U2301" s="35">
        <v>232.3</v>
      </c>
      <c r="V2301" s="34">
        <v>1.2628E-5</v>
      </c>
      <c r="W2301" s="35">
        <v>3921.26</v>
      </c>
    </row>
    <row r="2302" spans="1:23" ht="14.45" x14ac:dyDescent="0.3">
      <c r="A2302" s="6" t="s">
        <v>31</v>
      </c>
      <c r="B2302" s="6" t="s">
        <v>1164</v>
      </c>
      <c r="C2302" s="6" t="s">
        <v>2152</v>
      </c>
      <c r="D2302" s="6" t="s">
        <v>42</v>
      </c>
      <c r="E2302" s="6" t="s">
        <v>40</v>
      </c>
      <c r="F2302" s="24" t="str">
        <f>+TabIPW[[#This Row],[WK]]&amp;TabIPW[[#This Row],[PK]]&amp;TabIPW[[#This Row],[GK]]</f>
        <v>303105</v>
      </c>
      <c r="G2302" s="6" t="s">
        <v>2157</v>
      </c>
      <c r="H2302" s="34">
        <v>2.4987056000000003E-5</v>
      </c>
      <c r="I2302" s="35">
        <v>7911</v>
      </c>
      <c r="J2302" s="34">
        <v>1.8851800000000001E-5</v>
      </c>
      <c r="K2302" s="35">
        <v>4806</v>
      </c>
      <c r="L2302" s="34">
        <v>6.4637399999999999E-5</v>
      </c>
      <c r="M2302" s="35">
        <v>5854.14</v>
      </c>
      <c r="N2302" s="34">
        <v>4.1743699999999998E-5</v>
      </c>
      <c r="O2302" s="35">
        <v>32</v>
      </c>
      <c r="P2302" s="34">
        <v>5.5472500000000001E-5</v>
      </c>
      <c r="Q2302" s="35">
        <v>294</v>
      </c>
      <c r="R2302" s="34">
        <v>8.87858E-5</v>
      </c>
      <c r="S2302" s="35">
        <v>349</v>
      </c>
      <c r="T2302" s="34">
        <v>1.7866100000000002E-5</v>
      </c>
      <c r="U2302" s="35">
        <v>418.9</v>
      </c>
      <c r="V2302" s="34">
        <v>1.88526E-5</v>
      </c>
      <c r="W2302" s="35">
        <v>5854.14</v>
      </c>
    </row>
    <row r="2303" spans="1:23" ht="14.45" x14ac:dyDescent="0.3">
      <c r="A2303" s="6" t="s">
        <v>31</v>
      </c>
      <c r="B2303" s="6" t="s">
        <v>1164</v>
      </c>
      <c r="C2303" s="6" t="s">
        <v>2152</v>
      </c>
      <c r="D2303" s="6" t="s">
        <v>44</v>
      </c>
      <c r="E2303" s="6" t="s">
        <v>36</v>
      </c>
      <c r="F2303" s="24" t="str">
        <f>+TabIPW[[#This Row],[WK]]&amp;TabIPW[[#This Row],[PK]]&amp;TabIPW[[#This Row],[GK]]</f>
        <v>303106</v>
      </c>
      <c r="G2303" s="6" t="s">
        <v>2158</v>
      </c>
      <c r="H2303" s="34">
        <v>9.3776479999999994E-6</v>
      </c>
      <c r="I2303" s="35">
        <v>2969</v>
      </c>
      <c r="J2303" s="34">
        <v>7.0095999999999998E-6</v>
      </c>
      <c r="K2303" s="35">
        <v>1787</v>
      </c>
      <c r="L2303" s="34">
        <v>2.4258400000000001E-5</v>
      </c>
      <c r="M2303" s="35">
        <v>2197.06</v>
      </c>
      <c r="N2303" s="34">
        <v>1.3044899999999999E-5</v>
      </c>
      <c r="O2303" s="35">
        <v>10</v>
      </c>
      <c r="P2303" s="34">
        <v>1.8113499999999999E-5</v>
      </c>
      <c r="Q2303" s="35">
        <v>96</v>
      </c>
      <c r="R2303" s="34">
        <v>1.9588800000000001E-5</v>
      </c>
      <c r="S2303" s="35">
        <v>77</v>
      </c>
      <c r="T2303" s="34">
        <v>5.4592000000000002E-6</v>
      </c>
      <c r="U2303" s="35">
        <v>128</v>
      </c>
      <c r="V2303" s="34">
        <v>7.0754000000000001E-6</v>
      </c>
      <c r="W2303" s="35">
        <v>2197.06</v>
      </c>
    </row>
    <row r="2304" spans="1:23" ht="14.45" x14ac:dyDescent="0.3">
      <c r="A2304" s="6" t="s">
        <v>31</v>
      </c>
      <c r="B2304" s="6" t="s">
        <v>1164</v>
      </c>
      <c r="C2304" s="6" t="s">
        <v>2152</v>
      </c>
      <c r="D2304" s="6" t="s">
        <v>51</v>
      </c>
      <c r="E2304" s="6" t="s">
        <v>36</v>
      </c>
      <c r="F2304" s="24" t="str">
        <f>+TabIPW[[#This Row],[WK]]&amp;TabIPW[[#This Row],[PK]]&amp;TabIPW[[#This Row],[GK]]</f>
        <v>303107</v>
      </c>
      <c r="G2304" s="6" t="s">
        <v>219</v>
      </c>
      <c r="H2304" s="34">
        <v>1.5265128000000001E-5</v>
      </c>
      <c r="I2304" s="35">
        <v>4833</v>
      </c>
      <c r="J2304" s="34">
        <v>1.1979499999999999E-5</v>
      </c>
      <c r="K2304" s="35">
        <v>3054</v>
      </c>
      <c r="L2304" s="34">
        <v>3.94884E-5</v>
      </c>
      <c r="M2304" s="35">
        <v>3576.42</v>
      </c>
      <c r="N2304" s="34">
        <v>3.1307799999999999E-5</v>
      </c>
      <c r="O2304" s="35">
        <v>24</v>
      </c>
      <c r="P2304" s="34">
        <v>3.5094900000000002E-5</v>
      </c>
      <c r="Q2304" s="35">
        <v>186</v>
      </c>
      <c r="R2304" s="34">
        <v>2.49313E-5</v>
      </c>
      <c r="S2304" s="35">
        <v>98</v>
      </c>
      <c r="T2304" s="34">
        <v>1.18994E-5</v>
      </c>
      <c r="U2304" s="35">
        <v>279</v>
      </c>
      <c r="V2304" s="34">
        <v>1.1517399999999999E-5</v>
      </c>
      <c r="W2304" s="35">
        <v>3576.42</v>
      </c>
    </row>
    <row r="2305" spans="1:23" ht="14.45" x14ac:dyDescent="0.3">
      <c r="A2305" s="6" t="s">
        <v>31</v>
      </c>
      <c r="B2305" s="6" t="s">
        <v>1164</v>
      </c>
      <c r="C2305" s="6" t="s">
        <v>2152</v>
      </c>
      <c r="D2305" s="6" t="s">
        <v>75</v>
      </c>
      <c r="E2305" s="6" t="s">
        <v>36</v>
      </c>
      <c r="F2305" s="24" t="str">
        <f>+TabIPW[[#This Row],[WK]]&amp;TabIPW[[#This Row],[PK]]&amp;TabIPW[[#This Row],[GK]]</f>
        <v>303108</v>
      </c>
      <c r="G2305" s="6" t="s">
        <v>2153</v>
      </c>
      <c r="H2305" s="34">
        <v>3.1518871999999997E-5</v>
      </c>
      <c r="I2305" s="35">
        <v>9979</v>
      </c>
      <c r="J2305" s="34">
        <v>2.4382599999999999E-5</v>
      </c>
      <c r="K2305" s="35">
        <v>6216</v>
      </c>
      <c r="L2305" s="34">
        <v>8.1534100000000003E-5</v>
      </c>
      <c r="M2305" s="35">
        <v>7384.46</v>
      </c>
      <c r="N2305" s="34">
        <v>8.0878500000000002E-5</v>
      </c>
      <c r="O2305" s="35">
        <v>62</v>
      </c>
      <c r="P2305" s="34">
        <v>6.6793500000000003E-5</v>
      </c>
      <c r="Q2305" s="35">
        <v>354</v>
      </c>
      <c r="R2305" s="34">
        <v>6.0038499999999998E-5</v>
      </c>
      <c r="S2305" s="35">
        <v>236</v>
      </c>
      <c r="T2305" s="34">
        <v>2.3018299999999999E-5</v>
      </c>
      <c r="U2305" s="35">
        <v>539.70000000000005</v>
      </c>
      <c r="V2305" s="34">
        <v>2.3780800000000001E-5</v>
      </c>
      <c r="W2305" s="35">
        <v>7384.46</v>
      </c>
    </row>
    <row r="2306" spans="1:23" ht="14.45" x14ac:dyDescent="0.3">
      <c r="A2306" s="6" t="s">
        <v>31</v>
      </c>
      <c r="B2306" s="6" t="s">
        <v>1170</v>
      </c>
      <c r="C2306" s="6" t="s">
        <v>33</v>
      </c>
      <c r="D2306" s="6" t="s">
        <v>33</v>
      </c>
      <c r="E2306" s="6" t="s">
        <v>34</v>
      </c>
      <c r="F2306" s="24" t="str">
        <f>+TabIPW[[#This Row],[WK]]&amp;TabIPW[[#This Row],[PK]]&amp;TabIPW[[#This Row],[GK]]</f>
        <v>320101</v>
      </c>
      <c r="G2306" s="6" t="s">
        <v>2159</v>
      </c>
      <c r="H2306" s="34">
        <v>7.0807704000000007E-5</v>
      </c>
      <c r="I2306" s="35">
        <v>22418</v>
      </c>
      <c r="J2306" s="34">
        <v>5.35743E-5</v>
      </c>
      <c r="K2306" s="35">
        <v>13658</v>
      </c>
      <c r="L2306" s="34">
        <v>2.121282E-4</v>
      </c>
      <c r="M2306" s="35">
        <v>19212.23</v>
      </c>
      <c r="N2306" s="34">
        <v>1.3175360000000001E-4</v>
      </c>
      <c r="O2306" s="35">
        <v>101</v>
      </c>
      <c r="P2306" s="34">
        <v>1.6113449999999999E-4</v>
      </c>
      <c r="Q2306" s="35">
        <v>854</v>
      </c>
      <c r="R2306" s="34">
        <v>2.195477E-4</v>
      </c>
      <c r="S2306" s="35">
        <v>863</v>
      </c>
      <c r="T2306" s="34">
        <v>7.5311500000000006E-5</v>
      </c>
      <c r="U2306" s="35">
        <v>1765.8</v>
      </c>
      <c r="V2306" s="34">
        <v>6.1870699999999997E-5</v>
      </c>
      <c r="W2306" s="35">
        <v>19212.23</v>
      </c>
    </row>
    <row r="2307" spans="1:23" ht="14.45" x14ac:dyDescent="0.3">
      <c r="A2307" s="6" t="s">
        <v>31</v>
      </c>
      <c r="B2307" s="6" t="s">
        <v>1170</v>
      </c>
      <c r="C2307" s="6" t="s">
        <v>33</v>
      </c>
      <c r="D2307" s="6" t="s">
        <v>32</v>
      </c>
      <c r="E2307" s="6" t="s">
        <v>36</v>
      </c>
      <c r="F2307" s="24" t="str">
        <f>+TabIPW[[#This Row],[WK]]&amp;TabIPW[[#This Row],[PK]]&amp;TabIPW[[#This Row],[GK]]</f>
        <v>320102</v>
      </c>
      <c r="G2307" s="6" t="s">
        <v>2159</v>
      </c>
      <c r="H2307" s="34">
        <v>2.2908744000000003E-5</v>
      </c>
      <c r="I2307" s="35">
        <v>7253</v>
      </c>
      <c r="J2307" s="34">
        <v>1.80987E-5</v>
      </c>
      <c r="K2307" s="35">
        <v>4614</v>
      </c>
      <c r="L2307" s="34">
        <v>6.86308E-5</v>
      </c>
      <c r="M2307" s="35">
        <v>6215.82</v>
      </c>
      <c r="N2307" s="34">
        <v>3.2612299999999999E-5</v>
      </c>
      <c r="O2307" s="35">
        <v>25</v>
      </c>
      <c r="P2307" s="34">
        <v>2.03777E-5</v>
      </c>
      <c r="Q2307" s="35">
        <v>108</v>
      </c>
      <c r="R2307" s="34">
        <v>4.04497E-5</v>
      </c>
      <c r="S2307" s="35">
        <v>159</v>
      </c>
      <c r="T2307" s="34">
        <v>1.2355699999999999E-5</v>
      </c>
      <c r="U2307" s="35">
        <v>289.7</v>
      </c>
      <c r="V2307" s="34">
        <v>2.0017299999999999E-5</v>
      </c>
      <c r="W2307" s="35">
        <v>6215.82</v>
      </c>
    </row>
    <row r="2308" spans="1:23" ht="14.45" x14ac:dyDescent="0.3">
      <c r="A2308" s="6" t="s">
        <v>31</v>
      </c>
      <c r="B2308" s="6" t="s">
        <v>1170</v>
      </c>
      <c r="C2308" s="6" t="s">
        <v>33</v>
      </c>
      <c r="D2308" s="6" t="s">
        <v>37</v>
      </c>
      <c r="E2308" s="6" t="s">
        <v>40</v>
      </c>
      <c r="F2308" s="24" t="str">
        <f>+TabIPW[[#This Row],[WK]]&amp;TabIPW[[#This Row],[PK]]&amp;TabIPW[[#This Row],[GK]]</f>
        <v>320103</v>
      </c>
      <c r="G2308" s="6" t="s">
        <v>2160</v>
      </c>
      <c r="H2308" s="34">
        <v>2.6822152000000001E-5</v>
      </c>
      <c r="I2308" s="35">
        <v>8492</v>
      </c>
      <c r="J2308" s="34">
        <v>2.0365900000000001E-5</v>
      </c>
      <c r="K2308" s="35">
        <v>5192</v>
      </c>
      <c r="L2308" s="34">
        <v>8.0354700000000005E-5</v>
      </c>
      <c r="M2308" s="35">
        <v>7277.64</v>
      </c>
      <c r="N2308" s="34">
        <v>6.0006600000000002E-5</v>
      </c>
      <c r="O2308" s="35">
        <v>46</v>
      </c>
      <c r="P2308" s="34">
        <v>6.7170799999999997E-5</v>
      </c>
      <c r="Q2308" s="35">
        <v>356</v>
      </c>
      <c r="R2308" s="34">
        <v>6.1819300000000006E-5</v>
      </c>
      <c r="S2308" s="35">
        <v>243</v>
      </c>
      <c r="T2308" s="34">
        <v>2.4093000000000001E-5</v>
      </c>
      <c r="U2308" s="35">
        <v>564.9</v>
      </c>
      <c r="V2308" s="34">
        <v>2.3436799999999999E-5</v>
      </c>
      <c r="W2308" s="35">
        <v>7277.64</v>
      </c>
    </row>
    <row r="2309" spans="1:23" ht="14.45" x14ac:dyDescent="0.3">
      <c r="A2309" s="6" t="s">
        <v>31</v>
      </c>
      <c r="B2309" s="6" t="s">
        <v>1170</v>
      </c>
      <c r="C2309" s="6" t="s">
        <v>33</v>
      </c>
      <c r="D2309" s="6" t="s">
        <v>39</v>
      </c>
      <c r="E2309" s="6" t="s">
        <v>40</v>
      </c>
      <c r="F2309" s="24" t="str">
        <f>+TabIPW[[#This Row],[WK]]&amp;TabIPW[[#This Row],[PK]]&amp;TabIPW[[#This Row],[GK]]</f>
        <v>320104</v>
      </c>
      <c r="G2309" s="6" t="s">
        <v>2161</v>
      </c>
      <c r="H2309" s="34">
        <v>1.9614407999999998E-5</v>
      </c>
      <c r="I2309" s="35">
        <v>6210</v>
      </c>
      <c r="J2309" s="34">
        <v>1.4862600000000001E-5</v>
      </c>
      <c r="K2309" s="35">
        <v>3789</v>
      </c>
      <c r="L2309" s="34">
        <v>5.8761500000000003E-5</v>
      </c>
      <c r="M2309" s="35">
        <v>5321.97</v>
      </c>
      <c r="N2309" s="34">
        <v>3.7830300000000003E-5</v>
      </c>
      <c r="O2309" s="35">
        <v>29</v>
      </c>
      <c r="P2309" s="34">
        <v>3.3019399999999998E-5</v>
      </c>
      <c r="Q2309" s="35">
        <v>175</v>
      </c>
      <c r="R2309" s="34">
        <v>8.08994E-5</v>
      </c>
      <c r="S2309" s="35">
        <v>318</v>
      </c>
      <c r="T2309" s="34">
        <v>1.3238600000000001E-5</v>
      </c>
      <c r="U2309" s="35">
        <v>310.39999999999998</v>
      </c>
      <c r="V2309" s="34">
        <v>1.7138799999999999E-5</v>
      </c>
      <c r="W2309" s="35">
        <v>5321.97</v>
      </c>
    </row>
    <row r="2310" spans="1:23" ht="14.45" x14ac:dyDescent="0.3">
      <c r="A2310" s="6" t="s">
        <v>31</v>
      </c>
      <c r="B2310" s="6" t="s">
        <v>1170</v>
      </c>
      <c r="C2310" s="6" t="s">
        <v>32</v>
      </c>
      <c r="D2310" s="6" t="s">
        <v>33</v>
      </c>
      <c r="E2310" s="6" t="s">
        <v>36</v>
      </c>
      <c r="F2310" s="24" t="str">
        <f>+TabIPW[[#This Row],[WK]]&amp;TabIPW[[#This Row],[PK]]&amp;TabIPW[[#This Row],[GK]]</f>
        <v>320201</v>
      </c>
      <c r="G2310" s="6" t="s">
        <v>2162</v>
      </c>
      <c r="H2310" s="34">
        <v>1.3651128E-5</v>
      </c>
      <c r="I2310" s="35">
        <v>4322</v>
      </c>
      <c r="J2310" s="34">
        <v>1.0030000000000001E-5</v>
      </c>
      <c r="K2310" s="35">
        <v>2557</v>
      </c>
      <c r="L2310" s="34">
        <v>3.9655800000000001E-5</v>
      </c>
      <c r="M2310" s="35">
        <v>3591.58</v>
      </c>
      <c r="N2310" s="34">
        <v>3.7830300000000003E-5</v>
      </c>
      <c r="O2310" s="35">
        <v>29</v>
      </c>
      <c r="P2310" s="34">
        <v>2.37739E-5</v>
      </c>
      <c r="Q2310" s="35">
        <v>126</v>
      </c>
      <c r="R2310" s="34">
        <v>2.9510500000000001E-5</v>
      </c>
      <c r="S2310" s="35">
        <v>116</v>
      </c>
      <c r="T2310" s="34">
        <v>8.2826999999999995E-6</v>
      </c>
      <c r="U2310" s="35">
        <v>194.2</v>
      </c>
      <c r="V2310" s="34">
        <v>1.15663E-5</v>
      </c>
      <c r="W2310" s="35">
        <v>3591.58</v>
      </c>
    </row>
    <row r="2311" spans="1:23" ht="14.45" x14ac:dyDescent="0.3">
      <c r="A2311" s="6" t="s">
        <v>31</v>
      </c>
      <c r="B2311" s="6" t="s">
        <v>1170</v>
      </c>
      <c r="C2311" s="6" t="s">
        <v>32</v>
      </c>
      <c r="D2311" s="6" t="s">
        <v>32</v>
      </c>
      <c r="E2311" s="6" t="s">
        <v>40</v>
      </c>
      <c r="F2311" s="24" t="str">
        <f>+TabIPW[[#This Row],[WK]]&amp;TabIPW[[#This Row],[PK]]&amp;TabIPW[[#This Row],[GK]]</f>
        <v>320202</v>
      </c>
      <c r="G2311" s="6" t="s">
        <v>2163</v>
      </c>
      <c r="H2311" s="34">
        <v>6.3521000000000004E-5</v>
      </c>
      <c r="I2311" s="35">
        <v>20111</v>
      </c>
      <c r="J2311" s="34">
        <v>4.7506100000000002E-5</v>
      </c>
      <c r="K2311" s="35">
        <v>12111</v>
      </c>
      <c r="L2311" s="34">
        <v>1.84525E-4</v>
      </c>
      <c r="M2311" s="35">
        <v>16712.240000000002</v>
      </c>
      <c r="N2311" s="34">
        <v>1.2784020000000001E-4</v>
      </c>
      <c r="O2311" s="35">
        <v>98</v>
      </c>
      <c r="P2311" s="34">
        <v>1.4188889999999999E-4</v>
      </c>
      <c r="Q2311" s="35">
        <v>752</v>
      </c>
      <c r="R2311" s="34">
        <v>1.129539E-4</v>
      </c>
      <c r="S2311" s="35">
        <v>444</v>
      </c>
      <c r="T2311" s="34">
        <v>5.30183E-5</v>
      </c>
      <c r="U2311" s="35">
        <v>1243.0999999999999</v>
      </c>
      <c r="V2311" s="34">
        <v>5.3819800000000003E-5</v>
      </c>
      <c r="W2311" s="35">
        <v>16712.240000000002</v>
      </c>
    </row>
    <row r="2312" spans="1:23" ht="14.45" x14ac:dyDescent="0.3">
      <c r="A2312" s="6" t="s">
        <v>31</v>
      </c>
      <c r="B2312" s="6" t="s">
        <v>1170</v>
      </c>
      <c r="C2312" s="6" t="s">
        <v>32</v>
      </c>
      <c r="D2312" s="6" t="s">
        <v>37</v>
      </c>
      <c r="E2312" s="6" t="s">
        <v>40</v>
      </c>
      <c r="F2312" s="24" t="str">
        <f>+TabIPW[[#This Row],[WK]]&amp;TabIPW[[#This Row],[PK]]&amp;TabIPW[[#This Row],[GK]]</f>
        <v>320203</v>
      </c>
      <c r="G2312" s="6" t="s">
        <v>2164</v>
      </c>
      <c r="H2312" s="34">
        <v>1.4548143999999999E-5</v>
      </c>
      <c r="I2312" s="35">
        <v>4606</v>
      </c>
      <c r="J2312" s="34">
        <v>1.1112599999999999E-5</v>
      </c>
      <c r="K2312" s="35">
        <v>2833</v>
      </c>
      <c r="L2312" s="34">
        <v>4.2261600000000002E-5</v>
      </c>
      <c r="M2312" s="35">
        <v>3827.59</v>
      </c>
      <c r="N2312" s="34">
        <v>2.0871899999999999E-5</v>
      </c>
      <c r="O2312" s="35">
        <v>16</v>
      </c>
      <c r="P2312" s="34">
        <v>2.1509699999999998E-5</v>
      </c>
      <c r="Q2312" s="35">
        <v>114</v>
      </c>
      <c r="R2312" s="34">
        <v>5.1134500000000003E-5</v>
      </c>
      <c r="S2312" s="35">
        <v>201</v>
      </c>
      <c r="T2312" s="34">
        <v>9.8863000000000005E-6</v>
      </c>
      <c r="U2312" s="35">
        <v>231.8</v>
      </c>
      <c r="V2312" s="34">
        <v>1.2326299999999999E-5</v>
      </c>
      <c r="W2312" s="35">
        <v>3827.59</v>
      </c>
    </row>
    <row r="2313" spans="1:23" ht="14.45" x14ac:dyDescent="0.3">
      <c r="A2313" s="6" t="s">
        <v>31</v>
      </c>
      <c r="B2313" s="6" t="s">
        <v>1170</v>
      </c>
      <c r="C2313" s="6" t="s">
        <v>32</v>
      </c>
      <c r="D2313" s="6" t="s">
        <v>39</v>
      </c>
      <c r="E2313" s="6" t="s">
        <v>36</v>
      </c>
      <c r="F2313" s="24" t="str">
        <f>+TabIPW[[#This Row],[WK]]&amp;TabIPW[[#This Row],[PK]]&amp;TabIPW[[#This Row],[GK]]</f>
        <v>320204</v>
      </c>
      <c r="G2313" s="6" t="s">
        <v>2165</v>
      </c>
      <c r="H2313" s="34">
        <v>1.024624E-5</v>
      </c>
      <c r="I2313" s="35">
        <v>3244</v>
      </c>
      <c r="J2313" s="34">
        <v>7.8529999999999992E-6</v>
      </c>
      <c r="K2313" s="35">
        <v>2002</v>
      </c>
      <c r="L2313" s="34">
        <v>2.97647E-5</v>
      </c>
      <c r="M2313" s="35">
        <v>2695.76</v>
      </c>
      <c r="N2313" s="34">
        <v>1.3044899999999999E-5</v>
      </c>
      <c r="O2313" s="35">
        <v>10</v>
      </c>
      <c r="P2313" s="34">
        <v>1.9434200000000001E-5</v>
      </c>
      <c r="Q2313" s="35">
        <v>103</v>
      </c>
      <c r="R2313" s="34">
        <v>3.7142499999999999E-5</v>
      </c>
      <c r="S2313" s="35">
        <v>146</v>
      </c>
      <c r="T2313" s="34">
        <v>7.8902999999999997E-6</v>
      </c>
      <c r="U2313" s="35">
        <v>185</v>
      </c>
      <c r="V2313" s="34">
        <v>8.6813999999999996E-6</v>
      </c>
      <c r="W2313" s="35">
        <v>2695.76</v>
      </c>
    </row>
    <row r="2314" spans="1:23" ht="14.45" x14ac:dyDescent="0.3">
      <c r="A2314" s="6" t="s">
        <v>31</v>
      </c>
      <c r="B2314" s="6" t="s">
        <v>1170</v>
      </c>
      <c r="C2314" s="6" t="s">
        <v>32</v>
      </c>
      <c r="D2314" s="6" t="s">
        <v>42</v>
      </c>
      <c r="E2314" s="6" t="s">
        <v>40</v>
      </c>
      <c r="F2314" s="24" t="str">
        <f>+TabIPW[[#This Row],[WK]]&amp;TabIPW[[#This Row],[PK]]&amp;TabIPW[[#This Row],[GK]]</f>
        <v>320205</v>
      </c>
      <c r="G2314" s="6" t="s">
        <v>2166</v>
      </c>
      <c r="H2314" s="34">
        <v>2.2668696000000001E-5</v>
      </c>
      <c r="I2314" s="35">
        <v>7177</v>
      </c>
      <c r="J2314" s="34">
        <v>1.7267099999999999E-5</v>
      </c>
      <c r="K2314" s="35">
        <v>4402</v>
      </c>
      <c r="L2314" s="34">
        <v>6.5851299999999997E-5</v>
      </c>
      <c r="M2314" s="35">
        <v>5964.09</v>
      </c>
      <c r="N2314" s="34">
        <v>5.0875199999999997E-5</v>
      </c>
      <c r="O2314" s="35">
        <v>39</v>
      </c>
      <c r="P2314" s="34">
        <v>3.4717500000000001E-5</v>
      </c>
      <c r="Q2314" s="35">
        <v>184</v>
      </c>
      <c r="R2314" s="34">
        <v>4.3756900000000001E-5</v>
      </c>
      <c r="S2314" s="35">
        <v>172</v>
      </c>
      <c r="T2314" s="34">
        <v>1.7780800000000001E-5</v>
      </c>
      <c r="U2314" s="35">
        <v>416.9</v>
      </c>
      <c r="V2314" s="34">
        <v>1.92066E-5</v>
      </c>
      <c r="W2314" s="35">
        <v>5964.09</v>
      </c>
    </row>
    <row r="2315" spans="1:23" ht="14.45" x14ac:dyDescent="0.3">
      <c r="A2315" s="6" t="s">
        <v>31</v>
      </c>
      <c r="B2315" s="6" t="s">
        <v>1170</v>
      </c>
      <c r="C2315" s="6" t="s">
        <v>32</v>
      </c>
      <c r="D2315" s="6" t="s">
        <v>44</v>
      </c>
      <c r="E2315" s="6" t="s">
        <v>40</v>
      </c>
      <c r="F2315" s="24" t="str">
        <f>+TabIPW[[#This Row],[WK]]&amp;TabIPW[[#This Row],[PK]]&amp;TabIPW[[#This Row],[GK]]</f>
        <v>320206</v>
      </c>
      <c r="G2315" s="6" t="s">
        <v>2167</v>
      </c>
      <c r="H2315" s="34">
        <v>1.5672576000000001E-5</v>
      </c>
      <c r="I2315" s="35">
        <v>4962</v>
      </c>
      <c r="J2315" s="34">
        <v>1.19991E-5</v>
      </c>
      <c r="K2315" s="35">
        <v>3059</v>
      </c>
      <c r="L2315" s="34">
        <v>4.5528000000000002E-5</v>
      </c>
      <c r="M2315" s="35">
        <v>4123.42</v>
      </c>
      <c r="N2315" s="34">
        <v>2.3480800000000001E-5</v>
      </c>
      <c r="O2315" s="35">
        <v>18</v>
      </c>
      <c r="P2315" s="34">
        <v>2.58494E-5</v>
      </c>
      <c r="Q2315" s="35">
        <v>137</v>
      </c>
      <c r="R2315" s="34">
        <v>5.1388899999999999E-5</v>
      </c>
      <c r="S2315" s="35">
        <v>202</v>
      </c>
      <c r="T2315" s="34">
        <v>1.12468E-5</v>
      </c>
      <c r="U2315" s="35">
        <v>263.70000000000005</v>
      </c>
      <c r="V2315" s="34">
        <v>1.3278999999999999E-5</v>
      </c>
      <c r="W2315" s="35">
        <v>4123.42</v>
      </c>
    </row>
    <row r="2316" spans="1:23" ht="14.45" x14ac:dyDescent="0.3">
      <c r="A2316" s="6" t="s">
        <v>31</v>
      </c>
      <c r="B2316" s="6" t="s">
        <v>1170</v>
      </c>
      <c r="C2316" s="6" t="s">
        <v>37</v>
      </c>
      <c r="D2316" s="6" t="s">
        <v>33</v>
      </c>
      <c r="E2316" s="6" t="s">
        <v>40</v>
      </c>
      <c r="F2316" s="24" t="str">
        <f>+TabIPW[[#This Row],[WK]]&amp;TabIPW[[#This Row],[PK]]&amp;TabIPW[[#This Row],[GK]]</f>
        <v>320301</v>
      </c>
      <c r="G2316" s="6" t="s">
        <v>2168</v>
      </c>
      <c r="H2316" s="34">
        <v>3.5100632000000002E-5</v>
      </c>
      <c r="I2316" s="35">
        <v>11113</v>
      </c>
      <c r="J2316" s="34">
        <v>2.6339999999999999E-5</v>
      </c>
      <c r="K2316" s="35">
        <v>6715</v>
      </c>
      <c r="L2316" s="34">
        <v>9.7425399999999997E-5</v>
      </c>
      <c r="M2316" s="35">
        <v>8823.7199999999993</v>
      </c>
      <c r="N2316" s="34">
        <v>7.1747000000000003E-5</v>
      </c>
      <c r="O2316" s="35">
        <v>55</v>
      </c>
      <c r="P2316" s="34">
        <v>7.4718100000000005E-5</v>
      </c>
      <c r="Q2316" s="35">
        <v>396</v>
      </c>
      <c r="R2316" s="34">
        <v>8.08994E-5</v>
      </c>
      <c r="S2316" s="35">
        <v>318</v>
      </c>
      <c r="T2316" s="34">
        <v>3.29557E-5</v>
      </c>
      <c r="U2316" s="35">
        <v>772.7</v>
      </c>
      <c r="V2316" s="34">
        <v>2.84157E-5</v>
      </c>
      <c r="W2316" s="35">
        <v>8823.7199999999993</v>
      </c>
    </row>
    <row r="2317" spans="1:23" ht="14.45" x14ac:dyDescent="0.3">
      <c r="A2317" s="6" t="s">
        <v>31</v>
      </c>
      <c r="B2317" s="6" t="s">
        <v>1170</v>
      </c>
      <c r="C2317" s="6" t="s">
        <v>37</v>
      </c>
      <c r="D2317" s="6" t="s">
        <v>32</v>
      </c>
      <c r="E2317" s="6" t="s">
        <v>40</v>
      </c>
      <c r="F2317" s="24" t="str">
        <f>+TabIPW[[#This Row],[WK]]&amp;TabIPW[[#This Row],[PK]]&amp;TabIPW[[#This Row],[GK]]</f>
        <v>320302</v>
      </c>
      <c r="G2317" s="6" t="s">
        <v>2169</v>
      </c>
      <c r="H2317" s="34">
        <v>5.1550208000000002E-5</v>
      </c>
      <c r="I2317" s="35">
        <v>16321</v>
      </c>
      <c r="J2317" s="34">
        <v>3.88765E-5</v>
      </c>
      <c r="K2317" s="35">
        <v>9911</v>
      </c>
      <c r="L2317" s="34">
        <v>1.4308290000000001E-4</v>
      </c>
      <c r="M2317" s="35">
        <v>12958.87</v>
      </c>
      <c r="N2317" s="34">
        <v>1.291446E-4</v>
      </c>
      <c r="O2317" s="35">
        <v>99</v>
      </c>
      <c r="P2317" s="34">
        <v>1.1377529999999999E-4</v>
      </c>
      <c r="Q2317" s="35">
        <v>603</v>
      </c>
      <c r="R2317" s="34">
        <v>6.9451399999999997E-5</v>
      </c>
      <c r="S2317" s="35">
        <v>273</v>
      </c>
      <c r="T2317" s="34">
        <v>4.9465600000000003E-5</v>
      </c>
      <c r="U2317" s="35">
        <v>1159.8</v>
      </c>
      <c r="V2317" s="34">
        <v>4.1732500000000001E-5</v>
      </c>
      <c r="W2317" s="35">
        <v>12958.87</v>
      </c>
    </row>
    <row r="2318" spans="1:23" ht="14.45" x14ac:dyDescent="0.3">
      <c r="A2318" s="6" t="s">
        <v>31</v>
      </c>
      <c r="B2318" s="6" t="s">
        <v>1170</v>
      </c>
      <c r="C2318" s="6" t="s">
        <v>37</v>
      </c>
      <c r="D2318" s="6" t="s">
        <v>37</v>
      </c>
      <c r="E2318" s="6" t="s">
        <v>40</v>
      </c>
      <c r="F2318" s="24" t="str">
        <f>+TabIPW[[#This Row],[WK]]&amp;TabIPW[[#This Row],[PK]]&amp;TabIPW[[#This Row],[GK]]</f>
        <v>320303</v>
      </c>
      <c r="G2318" s="6" t="s">
        <v>2170</v>
      </c>
      <c r="H2318" s="34">
        <v>2.160112E-5</v>
      </c>
      <c r="I2318" s="35">
        <v>6839</v>
      </c>
      <c r="J2318" s="34">
        <v>1.5890299999999999E-5</v>
      </c>
      <c r="K2318" s="35">
        <v>4051</v>
      </c>
      <c r="L2318" s="34">
        <v>5.99562E-5</v>
      </c>
      <c r="M2318" s="35">
        <v>5430.17</v>
      </c>
      <c r="N2318" s="34">
        <v>3.9134700000000003E-5</v>
      </c>
      <c r="O2318" s="35">
        <v>30</v>
      </c>
      <c r="P2318" s="34">
        <v>4.6038400000000003E-5</v>
      </c>
      <c r="Q2318" s="35">
        <v>244</v>
      </c>
      <c r="R2318" s="34">
        <v>5.5713700000000002E-5</v>
      </c>
      <c r="S2318" s="35">
        <v>219</v>
      </c>
      <c r="T2318" s="34">
        <v>2.14317E-5</v>
      </c>
      <c r="U2318" s="35">
        <v>502.5</v>
      </c>
      <c r="V2318" s="34">
        <v>1.7487200000000001E-5</v>
      </c>
      <c r="W2318" s="35">
        <v>5430.17</v>
      </c>
    </row>
    <row r="2319" spans="1:23" ht="14.45" x14ac:dyDescent="0.3">
      <c r="A2319" s="6" t="s">
        <v>31</v>
      </c>
      <c r="B2319" s="6" t="s">
        <v>1170</v>
      </c>
      <c r="C2319" s="6" t="s">
        <v>37</v>
      </c>
      <c r="D2319" s="6" t="s">
        <v>42</v>
      </c>
      <c r="E2319" s="6" t="s">
        <v>36</v>
      </c>
      <c r="F2319" s="24" t="str">
        <f>+TabIPW[[#This Row],[WK]]&amp;TabIPW[[#This Row],[PK]]&amp;TabIPW[[#This Row],[GK]]</f>
        <v>320305</v>
      </c>
      <c r="G2319" s="6" t="s">
        <v>2171</v>
      </c>
      <c r="H2319" s="34">
        <v>1.2713040000000001E-5</v>
      </c>
      <c r="I2319" s="35">
        <v>4025</v>
      </c>
      <c r="J2319" s="34">
        <v>9.6062999999999998E-6</v>
      </c>
      <c r="K2319" s="35">
        <v>2449</v>
      </c>
      <c r="L2319" s="34">
        <v>3.5286400000000002E-5</v>
      </c>
      <c r="M2319" s="35">
        <v>3195.85</v>
      </c>
      <c r="N2319" s="34">
        <v>2.73943E-5</v>
      </c>
      <c r="O2319" s="35">
        <v>21</v>
      </c>
      <c r="P2319" s="34">
        <v>2.3019200000000001E-5</v>
      </c>
      <c r="Q2319" s="35">
        <v>122</v>
      </c>
      <c r="R2319" s="34">
        <v>2.2387200000000001E-5</v>
      </c>
      <c r="S2319" s="35">
        <v>88</v>
      </c>
      <c r="T2319" s="34">
        <v>1.18269E-5</v>
      </c>
      <c r="U2319" s="35">
        <v>277.3</v>
      </c>
      <c r="V2319" s="34">
        <v>1.0291900000000001E-5</v>
      </c>
      <c r="W2319" s="35">
        <v>3195.85</v>
      </c>
    </row>
    <row r="2320" spans="1:23" ht="14.45" x14ac:dyDescent="0.3">
      <c r="A2320" s="6" t="s">
        <v>31</v>
      </c>
      <c r="B2320" s="6" t="s">
        <v>1170</v>
      </c>
      <c r="C2320" s="6" t="s">
        <v>37</v>
      </c>
      <c r="D2320" s="6" t="s">
        <v>44</v>
      </c>
      <c r="E2320" s="6" t="s">
        <v>40</v>
      </c>
      <c r="F2320" s="24" t="str">
        <f>+TabIPW[[#This Row],[WK]]&amp;TabIPW[[#This Row],[PK]]&amp;TabIPW[[#This Row],[GK]]</f>
        <v>320306</v>
      </c>
      <c r="G2320" s="6" t="s">
        <v>2172</v>
      </c>
      <c r="H2320" s="34">
        <v>4.8066360000000008E-5</v>
      </c>
      <c r="I2320" s="35">
        <v>15218</v>
      </c>
      <c r="J2320" s="34">
        <v>3.6456299999999999E-5</v>
      </c>
      <c r="K2320" s="35">
        <v>9294</v>
      </c>
      <c r="L2320" s="34">
        <v>1.3341310000000001E-4</v>
      </c>
      <c r="M2320" s="35">
        <v>12083.09</v>
      </c>
      <c r="N2320" s="34">
        <v>9.0009899999999993E-5</v>
      </c>
      <c r="O2320" s="35">
        <v>69</v>
      </c>
      <c r="P2320" s="34">
        <v>9.6793900000000002E-5</v>
      </c>
      <c r="Q2320" s="35">
        <v>513</v>
      </c>
      <c r="R2320" s="34">
        <v>1.3763069999999999E-4</v>
      </c>
      <c r="S2320" s="35">
        <v>541</v>
      </c>
      <c r="T2320" s="34">
        <v>5.2532099999999998E-5</v>
      </c>
      <c r="U2320" s="35">
        <v>1231.7</v>
      </c>
      <c r="V2320" s="34">
        <v>3.8912200000000003E-5</v>
      </c>
      <c r="W2320" s="35">
        <v>12083.09</v>
      </c>
    </row>
    <row r="2321" spans="1:23" ht="14.45" x14ac:dyDescent="0.3">
      <c r="A2321" s="6" t="s">
        <v>31</v>
      </c>
      <c r="B2321" s="6" t="s">
        <v>1170</v>
      </c>
      <c r="C2321" s="6" t="s">
        <v>39</v>
      </c>
      <c r="D2321" s="6" t="s">
        <v>32</v>
      </c>
      <c r="E2321" s="6" t="s">
        <v>40</v>
      </c>
      <c r="F2321" s="24" t="str">
        <f>+TabIPW[[#This Row],[WK]]&amp;TabIPW[[#This Row],[PK]]&amp;TabIPW[[#This Row],[GK]]</f>
        <v>320402</v>
      </c>
      <c r="G2321" s="6" t="s">
        <v>2173</v>
      </c>
      <c r="H2321" s="34">
        <v>1.16821024E-4</v>
      </c>
      <c r="I2321" s="35">
        <v>36986</v>
      </c>
      <c r="J2321" s="34">
        <v>8.7739799999999996E-5</v>
      </c>
      <c r="K2321" s="35">
        <v>22368</v>
      </c>
      <c r="L2321" s="34">
        <v>3.6467779999999999E-4</v>
      </c>
      <c r="M2321" s="35">
        <v>33028.5</v>
      </c>
      <c r="N2321" s="34">
        <v>2.7263869999999998E-4</v>
      </c>
      <c r="O2321" s="35">
        <v>209</v>
      </c>
      <c r="P2321" s="34">
        <v>3.281181E-4</v>
      </c>
      <c r="Q2321" s="35">
        <v>1739</v>
      </c>
      <c r="R2321" s="34">
        <v>1.1117309999999999E-4</v>
      </c>
      <c r="S2321" s="35">
        <v>437</v>
      </c>
      <c r="T2321" s="34">
        <v>1.4562019999999999E-4</v>
      </c>
      <c r="U2321" s="35">
        <v>3414.3</v>
      </c>
      <c r="V2321" s="34">
        <v>1.063644E-4</v>
      </c>
      <c r="W2321" s="35">
        <v>33028.5</v>
      </c>
    </row>
    <row r="2322" spans="1:23" ht="14.45" x14ac:dyDescent="0.3">
      <c r="A2322" s="6" t="s">
        <v>31</v>
      </c>
      <c r="B2322" s="6" t="s">
        <v>1170</v>
      </c>
      <c r="C2322" s="6" t="s">
        <v>39</v>
      </c>
      <c r="D2322" s="6" t="s">
        <v>37</v>
      </c>
      <c r="E2322" s="6" t="s">
        <v>40</v>
      </c>
      <c r="F2322" s="24" t="str">
        <f>+TabIPW[[#This Row],[WK]]&amp;TabIPW[[#This Row],[PK]]&amp;TabIPW[[#This Row],[GK]]</f>
        <v>320403</v>
      </c>
      <c r="G2322" s="6" t="s">
        <v>546</v>
      </c>
      <c r="H2322" s="34">
        <v>2.6951656000000001E-5</v>
      </c>
      <c r="I2322" s="35">
        <v>8533</v>
      </c>
      <c r="J2322" s="34">
        <v>2.0565999999999999E-5</v>
      </c>
      <c r="K2322" s="35">
        <v>5243</v>
      </c>
      <c r="L2322" s="34">
        <v>8.4134400000000005E-5</v>
      </c>
      <c r="M2322" s="35">
        <v>7619.97</v>
      </c>
      <c r="N2322" s="34">
        <v>5.0875199999999997E-5</v>
      </c>
      <c r="O2322" s="35">
        <v>39</v>
      </c>
      <c r="P2322" s="34">
        <v>5.8680100000000001E-5</v>
      </c>
      <c r="Q2322" s="35">
        <v>311</v>
      </c>
      <c r="R2322" s="34">
        <v>3.6633700000000001E-5</v>
      </c>
      <c r="S2322" s="35">
        <v>144</v>
      </c>
      <c r="T2322" s="34">
        <v>1.9448399999999998E-5</v>
      </c>
      <c r="U2322" s="35">
        <v>456</v>
      </c>
      <c r="V2322" s="34">
        <v>2.45392E-5</v>
      </c>
      <c r="W2322" s="35">
        <v>7619.97</v>
      </c>
    </row>
    <row r="2323" spans="1:23" ht="14.45" x14ac:dyDescent="0.3">
      <c r="A2323" s="6" t="s">
        <v>31</v>
      </c>
      <c r="B2323" s="6" t="s">
        <v>1170</v>
      </c>
      <c r="C2323" s="6" t="s">
        <v>39</v>
      </c>
      <c r="D2323" s="6" t="s">
        <v>39</v>
      </c>
      <c r="E2323" s="6" t="s">
        <v>40</v>
      </c>
      <c r="F2323" s="24" t="str">
        <f>+TabIPW[[#This Row],[WK]]&amp;TabIPW[[#This Row],[PK]]&amp;TabIPW[[#This Row],[GK]]</f>
        <v>320404</v>
      </c>
      <c r="G2323" s="6" t="s">
        <v>2174</v>
      </c>
      <c r="H2323" s="34">
        <v>7.3997808E-5</v>
      </c>
      <c r="I2323" s="35">
        <v>23428</v>
      </c>
      <c r="J2323" s="34">
        <v>5.5806200000000001E-5</v>
      </c>
      <c r="K2323" s="35">
        <v>14227</v>
      </c>
      <c r="L2323" s="34">
        <v>2.3099740000000001E-4</v>
      </c>
      <c r="M2323" s="35">
        <v>20921.2</v>
      </c>
      <c r="N2323" s="34">
        <v>1.774108E-4</v>
      </c>
      <c r="O2323" s="35">
        <v>136</v>
      </c>
      <c r="P2323" s="34">
        <v>1.5415320000000001E-4</v>
      </c>
      <c r="Q2323" s="35">
        <v>817</v>
      </c>
      <c r="R2323" s="34">
        <v>8.4461000000000003E-5</v>
      </c>
      <c r="S2323" s="35">
        <v>332</v>
      </c>
      <c r="T2323" s="34">
        <v>8.0493499999999998E-5</v>
      </c>
      <c r="U2323" s="35">
        <v>1887.3</v>
      </c>
      <c r="V2323" s="34">
        <v>6.7374199999999996E-5</v>
      </c>
      <c r="W2323" s="35">
        <v>20921.2</v>
      </c>
    </row>
    <row r="2324" spans="1:23" ht="14.45" x14ac:dyDescent="0.3">
      <c r="A2324" s="6" t="s">
        <v>31</v>
      </c>
      <c r="B2324" s="6" t="s">
        <v>1170</v>
      </c>
      <c r="C2324" s="6" t="s">
        <v>39</v>
      </c>
      <c r="D2324" s="6" t="s">
        <v>42</v>
      </c>
      <c r="E2324" s="6" t="s">
        <v>36</v>
      </c>
      <c r="F2324" s="24" t="str">
        <f>+TabIPW[[#This Row],[WK]]&amp;TabIPW[[#This Row],[PK]]&amp;TabIPW[[#This Row],[GK]]</f>
        <v>320405</v>
      </c>
      <c r="G2324" s="6" t="s">
        <v>2175</v>
      </c>
      <c r="H2324" s="34">
        <v>9.1502320000000001E-6</v>
      </c>
      <c r="I2324" s="35">
        <v>2897</v>
      </c>
      <c r="J2324" s="34">
        <v>7.1469000000000001E-6</v>
      </c>
      <c r="K2324" s="35">
        <v>1822</v>
      </c>
      <c r="L2324" s="34">
        <v>2.85641E-5</v>
      </c>
      <c r="M2324" s="35">
        <v>2587.02</v>
      </c>
      <c r="N2324" s="34">
        <v>1.3044899999999999E-5</v>
      </c>
      <c r="O2324" s="35">
        <v>10</v>
      </c>
      <c r="P2324" s="34">
        <v>1.3396399999999999E-5</v>
      </c>
      <c r="Q2324" s="35">
        <v>71</v>
      </c>
      <c r="R2324" s="34">
        <v>2.62033E-5</v>
      </c>
      <c r="S2324" s="35">
        <v>103</v>
      </c>
      <c r="T2324" s="34">
        <v>7.4680000000000003E-6</v>
      </c>
      <c r="U2324" s="35">
        <v>175.10000000000002</v>
      </c>
      <c r="V2324" s="34">
        <v>8.3312000000000008E-6</v>
      </c>
      <c r="W2324" s="35">
        <v>2587.02</v>
      </c>
    </row>
    <row r="2325" spans="1:23" ht="14.45" x14ac:dyDescent="0.3">
      <c r="A2325" s="6" t="s">
        <v>31</v>
      </c>
      <c r="B2325" s="6" t="s">
        <v>1170</v>
      </c>
      <c r="C2325" s="6" t="s">
        <v>39</v>
      </c>
      <c r="D2325" s="6" t="s">
        <v>44</v>
      </c>
      <c r="E2325" s="6" t="s">
        <v>36</v>
      </c>
      <c r="F2325" s="24" t="str">
        <f>+TabIPW[[#This Row],[WK]]&amp;TabIPW[[#This Row],[PK]]&amp;TabIPW[[#This Row],[GK]]</f>
        <v>320406</v>
      </c>
      <c r="G2325" s="6" t="s">
        <v>2176</v>
      </c>
      <c r="H2325" s="34">
        <v>1.5214592000000001E-5</v>
      </c>
      <c r="I2325" s="35">
        <v>4817</v>
      </c>
      <c r="J2325" s="34">
        <v>1.16971E-5</v>
      </c>
      <c r="K2325" s="35">
        <v>2982</v>
      </c>
      <c r="L2325" s="34">
        <v>4.7495099999999999E-5</v>
      </c>
      <c r="M2325" s="35">
        <v>4301.58</v>
      </c>
      <c r="N2325" s="34">
        <v>2.6089799999999999E-5</v>
      </c>
      <c r="O2325" s="35">
        <v>20</v>
      </c>
      <c r="P2325" s="34">
        <v>2.1132400000000001E-5</v>
      </c>
      <c r="Q2325" s="35">
        <v>112</v>
      </c>
      <c r="R2325" s="34">
        <v>1.5264000000000002E-5</v>
      </c>
      <c r="S2325" s="35">
        <v>60</v>
      </c>
      <c r="T2325" s="34">
        <v>1.1656300000000001E-5</v>
      </c>
      <c r="U2325" s="35">
        <v>273.3</v>
      </c>
      <c r="V2325" s="34">
        <v>1.38527E-5</v>
      </c>
      <c r="W2325" s="35">
        <v>4301.58</v>
      </c>
    </row>
    <row r="2326" spans="1:23" ht="14.45" x14ac:dyDescent="0.3">
      <c r="A2326" s="6" t="s">
        <v>31</v>
      </c>
      <c r="B2326" s="6" t="s">
        <v>1170</v>
      </c>
      <c r="C2326" s="6" t="s">
        <v>39</v>
      </c>
      <c r="D2326" s="6" t="s">
        <v>51</v>
      </c>
      <c r="E2326" s="6" t="s">
        <v>40</v>
      </c>
      <c r="F2326" s="24" t="str">
        <f>+TabIPW[[#This Row],[WK]]&amp;TabIPW[[#This Row],[PK]]&amp;TabIPW[[#This Row],[GK]]</f>
        <v>320407</v>
      </c>
      <c r="G2326" s="6" t="s">
        <v>2177</v>
      </c>
      <c r="H2326" s="34">
        <v>1.485136E-5</v>
      </c>
      <c r="I2326" s="35">
        <v>4702</v>
      </c>
      <c r="J2326" s="34">
        <v>1.15362E-5</v>
      </c>
      <c r="K2326" s="35">
        <v>2941</v>
      </c>
      <c r="L2326" s="34">
        <v>4.6361199999999999E-5</v>
      </c>
      <c r="M2326" s="35">
        <v>4198.8900000000003</v>
      </c>
      <c r="N2326" s="34">
        <v>3.0003300000000001E-5</v>
      </c>
      <c r="O2326" s="35">
        <v>23</v>
      </c>
      <c r="P2326" s="34">
        <v>2.9434400000000001E-5</v>
      </c>
      <c r="Q2326" s="35">
        <v>156</v>
      </c>
      <c r="R2326" s="34">
        <v>3.3580900000000002E-5</v>
      </c>
      <c r="S2326" s="35">
        <v>132</v>
      </c>
      <c r="T2326" s="34">
        <v>1.10976E-5</v>
      </c>
      <c r="U2326" s="35">
        <v>260.2</v>
      </c>
      <c r="V2326" s="34">
        <v>1.3522E-5</v>
      </c>
      <c r="W2326" s="35">
        <v>4198.8900000000003</v>
      </c>
    </row>
    <row r="2327" spans="1:23" ht="14.45" x14ac:dyDescent="0.3">
      <c r="A2327" s="6" t="s">
        <v>31</v>
      </c>
      <c r="B2327" s="6" t="s">
        <v>1170</v>
      </c>
      <c r="C2327" s="6" t="s">
        <v>42</v>
      </c>
      <c r="D2327" s="6" t="s">
        <v>33</v>
      </c>
      <c r="E2327" s="6" t="s">
        <v>36</v>
      </c>
      <c r="F2327" s="24" t="str">
        <f>+TabIPW[[#This Row],[WK]]&amp;TabIPW[[#This Row],[PK]]&amp;TabIPW[[#This Row],[GK]]</f>
        <v>320501</v>
      </c>
      <c r="G2327" s="6" t="s">
        <v>2178</v>
      </c>
      <c r="H2327" s="34">
        <v>1.1035871999999999E-5</v>
      </c>
      <c r="I2327" s="35">
        <v>3494</v>
      </c>
      <c r="J2327" s="34">
        <v>8.3746999999999996E-6</v>
      </c>
      <c r="K2327" s="35">
        <v>2135</v>
      </c>
      <c r="L2327" s="34">
        <v>3.0862699999999998E-5</v>
      </c>
      <c r="M2327" s="35">
        <v>2795.2</v>
      </c>
      <c r="N2327" s="34">
        <v>2.21763E-5</v>
      </c>
      <c r="O2327" s="35">
        <v>17</v>
      </c>
      <c r="P2327" s="34">
        <v>2.0188999999999999E-5</v>
      </c>
      <c r="Q2327" s="35">
        <v>107</v>
      </c>
      <c r="R2327" s="34">
        <v>4.5537700000000003E-5</v>
      </c>
      <c r="S2327" s="35">
        <v>179</v>
      </c>
      <c r="T2327" s="34">
        <v>8.9564999999999997E-6</v>
      </c>
      <c r="U2327" s="35">
        <v>210</v>
      </c>
      <c r="V2327" s="34">
        <v>9.0016000000000003E-6</v>
      </c>
      <c r="W2327" s="35">
        <v>2795.2</v>
      </c>
    </row>
    <row r="2328" spans="1:23" ht="14.45" x14ac:dyDescent="0.3">
      <c r="A2328" s="6" t="s">
        <v>31</v>
      </c>
      <c r="B2328" s="6" t="s">
        <v>1170</v>
      </c>
      <c r="C2328" s="6" t="s">
        <v>42</v>
      </c>
      <c r="D2328" s="6" t="s">
        <v>32</v>
      </c>
      <c r="E2328" s="6" t="s">
        <v>40</v>
      </c>
      <c r="F2328" s="24" t="str">
        <f>+TabIPW[[#This Row],[WK]]&amp;TabIPW[[#This Row],[PK]]&amp;TabIPW[[#This Row],[GK]]</f>
        <v>320502</v>
      </c>
      <c r="G2328" s="6" t="s">
        <v>2179</v>
      </c>
      <c r="H2328" s="34">
        <v>7.1780527999999998E-5</v>
      </c>
      <c r="I2328" s="35">
        <v>22726</v>
      </c>
      <c r="J2328" s="34">
        <v>5.3389900000000002E-5</v>
      </c>
      <c r="K2328" s="35">
        <v>13611</v>
      </c>
      <c r="L2328" s="34">
        <v>2.0073979999999999E-4</v>
      </c>
      <c r="M2328" s="35">
        <v>18180.8</v>
      </c>
      <c r="N2328" s="34">
        <v>1.51321E-4</v>
      </c>
      <c r="O2328" s="35">
        <v>116</v>
      </c>
      <c r="P2328" s="34">
        <v>1.624552E-4</v>
      </c>
      <c r="Q2328" s="35">
        <v>861</v>
      </c>
      <c r="R2328" s="34">
        <v>1.447539E-4</v>
      </c>
      <c r="S2328" s="35">
        <v>569</v>
      </c>
      <c r="T2328" s="34">
        <v>5.65071E-5</v>
      </c>
      <c r="U2328" s="35">
        <v>1324.9</v>
      </c>
      <c r="V2328" s="34">
        <v>5.8549099999999998E-5</v>
      </c>
      <c r="W2328" s="35">
        <v>18180.8</v>
      </c>
    </row>
    <row r="2329" spans="1:23" ht="14.45" x14ac:dyDescent="0.3">
      <c r="A2329" s="6" t="s">
        <v>31</v>
      </c>
      <c r="B2329" s="6" t="s">
        <v>1170</v>
      </c>
      <c r="C2329" s="6" t="s">
        <v>42</v>
      </c>
      <c r="D2329" s="6" t="s">
        <v>37</v>
      </c>
      <c r="E2329" s="6" t="s">
        <v>36</v>
      </c>
      <c r="F2329" s="24" t="str">
        <f>+TabIPW[[#This Row],[WK]]&amp;TabIPW[[#This Row],[PK]]&amp;TabIPW[[#This Row],[GK]]</f>
        <v>320503</v>
      </c>
      <c r="G2329" s="6" t="s">
        <v>2180</v>
      </c>
      <c r="H2329" s="34">
        <v>1.1632832000000001E-5</v>
      </c>
      <c r="I2329" s="35">
        <v>3683</v>
      </c>
      <c r="J2329" s="34">
        <v>9.1002999999999999E-6</v>
      </c>
      <c r="K2329" s="35">
        <v>2320</v>
      </c>
      <c r="L2329" s="34">
        <v>3.25321E-5</v>
      </c>
      <c r="M2329" s="35">
        <v>2946.4</v>
      </c>
      <c r="N2329" s="34">
        <v>2.0871899999999999E-5</v>
      </c>
      <c r="O2329" s="35">
        <v>16</v>
      </c>
      <c r="P2329" s="34">
        <v>1.1509600000000001E-5</v>
      </c>
      <c r="Q2329" s="35">
        <v>61</v>
      </c>
      <c r="R2329" s="34">
        <v>2.1624000000000002E-5</v>
      </c>
      <c r="S2329" s="35">
        <v>85</v>
      </c>
      <c r="T2329" s="34">
        <v>8.4277000000000006E-6</v>
      </c>
      <c r="U2329" s="35">
        <v>197.60000000000002</v>
      </c>
      <c r="V2329" s="34">
        <v>9.4885000000000007E-6</v>
      </c>
      <c r="W2329" s="35">
        <v>2946.4</v>
      </c>
    </row>
    <row r="2330" spans="1:23" ht="14.45" x14ac:dyDescent="0.3">
      <c r="A2330" s="6" t="s">
        <v>31</v>
      </c>
      <c r="B2330" s="6" t="s">
        <v>1170</v>
      </c>
      <c r="C2330" s="6" t="s">
        <v>42</v>
      </c>
      <c r="D2330" s="6" t="s">
        <v>39</v>
      </c>
      <c r="E2330" s="6" t="s">
        <v>40</v>
      </c>
      <c r="F2330" s="24" t="str">
        <f>+TabIPW[[#This Row],[WK]]&amp;TabIPW[[#This Row],[PK]]&amp;TabIPW[[#This Row],[GK]]</f>
        <v>320504</v>
      </c>
      <c r="G2330" s="6" t="s">
        <v>2181</v>
      </c>
      <c r="H2330" s="34">
        <v>2.5482944000000003E-5</v>
      </c>
      <c r="I2330" s="35">
        <v>8068</v>
      </c>
      <c r="J2330" s="34">
        <v>1.97383E-5</v>
      </c>
      <c r="K2330" s="35">
        <v>5032</v>
      </c>
      <c r="L2330" s="34">
        <v>7.1265000000000003E-5</v>
      </c>
      <c r="M2330" s="35">
        <v>6454.4</v>
      </c>
      <c r="N2330" s="34">
        <v>4.3048199999999999E-5</v>
      </c>
      <c r="O2330" s="35">
        <v>33</v>
      </c>
      <c r="P2330" s="34">
        <v>4.11327E-5</v>
      </c>
      <c r="Q2330" s="35">
        <v>218</v>
      </c>
      <c r="R2330" s="34">
        <v>5.24065E-5</v>
      </c>
      <c r="S2330" s="35">
        <v>206</v>
      </c>
      <c r="T2330" s="34">
        <v>1.5661100000000002E-5</v>
      </c>
      <c r="U2330" s="35">
        <v>367.2</v>
      </c>
      <c r="V2330" s="34">
        <v>2.07856E-5</v>
      </c>
      <c r="W2330" s="35">
        <v>6454.4</v>
      </c>
    </row>
    <row r="2331" spans="1:23" ht="14.45" x14ac:dyDescent="0.3">
      <c r="A2331" s="6" t="s">
        <v>31</v>
      </c>
      <c r="B2331" s="6" t="s">
        <v>1170</v>
      </c>
      <c r="C2331" s="6" t="s">
        <v>42</v>
      </c>
      <c r="D2331" s="6" t="s">
        <v>51</v>
      </c>
      <c r="E2331" s="6" t="s">
        <v>36</v>
      </c>
      <c r="F2331" s="24" t="str">
        <f>+TabIPW[[#This Row],[WK]]&amp;TabIPW[[#This Row],[PK]]&amp;TabIPW[[#This Row],[GK]]</f>
        <v>320507</v>
      </c>
      <c r="G2331" s="6" t="s">
        <v>2182</v>
      </c>
      <c r="H2331" s="34">
        <v>1.1339088E-5</v>
      </c>
      <c r="I2331" s="35">
        <v>3590</v>
      </c>
      <c r="J2331" s="34">
        <v>8.5903999999999999E-6</v>
      </c>
      <c r="K2331" s="35">
        <v>2190</v>
      </c>
      <c r="L2331" s="34">
        <v>3.1710600000000001E-5</v>
      </c>
      <c r="M2331" s="35">
        <v>2872</v>
      </c>
      <c r="N2331" s="34">
        <v>3.5221300000000001E-5</v>
      </c>
      <c r="O2331" s="35">
        <v>27</v>
      </c>
      <c r="P2331" s="34">
        <v>2.9623100000000001E-5</v>
      </c>
      <c r="Q2331" s="35">
        <v>157</v>
      </c>
      <c r="R2331" s="34">
        <v>1.19568E-5</v>
      </c>
      <c r="S2331" s="35">
        <v>47</v>
      </c>
      <c r="T2331" s="34">
        <v>8.6677799999999999E-5</v>
      </c>
      <c r="U2331" s="35">
        <v>2032.3000000000002</v>
      </c>
      <c r="V2331" s="34">
        <v>9.2489000000000005E-6</v>
      </c>
      <c r="W2331" s="35">
        <v>2872</v>
      </c>
    </row>
    <row r="2332" spans="1:23" ht="14.45" x14ac:dyDescent="0.3">
      <c r="A2332" s="6" t="s">
        <v>31</v>
      </c>
      <c r="B2332" s="6" t="s">
        <v>1170</v>
      </c>
      <c r="C2332" s="6" t="s">
        <v>42</v>
      </c>
      <c r="D2332" s="6" t="s">
        <v>75</v>
      </c>
      <c r="E2332" s="6" t="s">
        <v>40</v>
      </c>
      <c r="F2332" s="24" t="str">
        <f>+TabIPW[[#This Row],[WK]]&amp;TabIPW[[#This Row],[PK]]&amp;TabIPW[[#This Row],[GK]]</f>
        <v>320508</v>
      </c>
      <c r="G2332" s="6" t="s">
        <v>2183</v>
      </c>
      <c r="H2332" s="34">
        <v>4.6979832000000001E-5</v>
      </c>
      <c r="I2332" s="35">
        <v>14874</v>
      </c>
      <c r="J2332" s="34">
        <v>3.63425E-5</v>
      </c>
      <c r="K2332" s="35">
        <v>9265</v>
      </c>
      <c r="L2332" s="34">
        <v>1.3138270000000001E-4</v>
      </c>
      <c r="M2332" s="35">
        <v>11899.2</v>
      </c>
      <c r="N2332" s="34">
        <v>7.1747000000000003E-5</v>
      </c>
      <c r="O2332" s="35">
        <v>55</v>
      </c>
      <c r="P2332" s="34">
        <v>8.22654E-5</v>
      </c>
      <c r="Q2332" s="35">
        <v>436</v>
      </c>
      <c r="R2332" s="34">
        <v>7.1741000000000003E-5</v>
      </c>
      <c r="S2332" s="35">
        <v>282</v>
      </c>
      <c r="T2332" s="34">
        <v>6.8555799999999998E-5</v>
      </c>
      <c r="U2332" s="35">
        <v>1607.4</v>
      </c>
      <c r="V2332" s="34">
        <v>3.8319999999999999E-5</v>
      </c>
      <c r="W2332" s="35">
        <v>11899.2</v>
      </c>
    </row>
    <row r="2333" spans="1:23" ht="14.45" x14ac:dyDescent="0.3">
      <c r="A2333" s="6" t="s">
        <v>31</v>
      </c>
      <c r="B2333" s="6" t="s">
        <v>1170</v>
      </c>
      <c r="C2333" s="6" t="s">
        <v>44</v>
      </c>
      <c r="D2333" s="6" t="s">
        <v>33</v>
      </c>
      <c r="E2333" s="6" t="s">
        <v>36</v>
      </c>
      <c r="F2333" s="24" t="str">
        <f>+TabIPW[[#This Row],[WK]]&amp;TabIPW[[#This Row],[PK]]&amp;TabIPW[[#This Row],[GK]]</f>
        <v>320601</v>
      </c>
      <c r="G2333" s="6" t="s">
        <v>2184</v>
      </c>
      <c r="H2333" s="34">
        <v>1.8202552E-5</v>
      </c>
      <c r="I2333" s="35">
        <v>5763</v>
      </c>
      <c r="J2333" s="34">
        <v>1.3752499999999999E-5</v>
      </c>
      <c r="K2333" s="35">
        <v>3506</v>
      </c>
      <c r="L2333" s="34">
        <v>5.5804399999999997E-5</v>
      </c>
      <c r="M2333" s="35">
        <v>5054.1499999999996</v>
      </c>
      <c r="N2333" s="34">
        <v>3.9134700000000003E-5</v>
      </c>
      <c r="O2333" s="35">
        <v>30</v>
      </c>
      <c r="P2333" s="34">
        <v>3.0377799999999999E-5</v>
      </c>
      <c r="Q2333" s="35">
        <v>161</v>
      </c>
      <c r="R2333" s="34">
        <v>3.9177700000000003E-5</v>
      </c>
      <c r="S2333" s="35">
        <v>154</v>
      </c>
      <c r="T2333" s="34">
        <v>9.8478999999999993E-6</v>
      </c>
      <c r="U2333" s="35">
        <v>230.89999999999998</v>
      </c>
      <c r="V2333" s="34">
        <v>1.6276299999999999E-5</v>
      </c>
      <c r="W2333" s="35">
        <v>5054.1499999999996</v>
      </c>
    </row>
    <row r="2334" spans="1:23" ht="14.45" x14ac:dyDescent="0.3">
      <c r="A2334" s="6" t="s">
        <v>31</v>
      </c>
      <c r="B2334" s="6" t="s">
        <v>1170</v>
      </c>
      <c r="C2334" s="6" t="s">
        <v>44</v>
      </c>
      <c r="D2334" s="6" t="s">
        <v>32</v>
      </c>
      <c r="E2334" s="6" t="s">
        <v>40</v>
      </c>
      <c r="F2334" s="24" t="str">
        <f>+TabIPW[[#This Row],[WK]]&amp;TabIPW[[#This Row],[PK]]&amp;TabIPW[[#This Row],[GK]]</f>
        <v>320602</v>
      </c>
      <c r="G2334" s="6" t="s">
        <v>2185</v>
      </c>
      <c r="H2334" s="34">
        <v>1.2422456000000001E-5</v>
      </c>
      <c r="I2334" s="35">
        <v>3933</v>
      </c>
      <c r="J2334" s="34">
        <v>9.9319000000000006E-6</v>
      </c>
      <c r="K2334" s="35">
        <v>2532</v>
      </c>
      <c r="L2334" s="34">
        <v>3.8084099999999997E-5</v>
      </c>
      <c r="M2334" s="35">
        <v>3449.24</v>
      </c>
      <c r="N2334" s="34">
        <v>2.73943E-5</v>
      </c>
      <c r="O2334" s="35">
        <v>21</v>
      </c>
      <c r="P2334" s="34">
        <v>2.1887099999999999E-5</v>
      </c>
      <c r="Q2334" s="35">
        <v>116</v>
      </c>
      <c r="R2334" s="34">
        <v>3.6124899999999997E-5</v>
      </c>
      <c r="S2334" s="35">
        <v>142</v>
      </c>
      <c r="T2334" s="34">
        <v>1.0897099999999999E-5</v>
      </c>
      <c r="U2334" s="35">
        <v>255.5</v>
      </c>
      <c r="V2334" s="34">
        <v>1.1107900000000001E-5</v>
      </c>
      <c r="W2334" s="35">
        <v>3449.24</v>
      </c>
    </row>
    <row r="2335" spans="1:23" ht="14.45" x14ac:dyDescent="0.3">
      <c r="A2335" s="6" t="s">
        <v>31</v>
      </c>
      <c r="B2335" s="6" t="s">
        <v>1170</v>
      </c>
      <c r="C2335" s="6" t="s">
        <v>44</v>
      </c>
      <c r="D2335" s="6" t="s">
        <v>37</v>
      </c>
      <c r="E2335" s="6" t="s">
        <v>40</v>
      </c>
      <c r="F2335" s="24" t="str">
        <f>+TabIPW[[#This Row],[WK]]&amp;TabIPW[[#This Row],[PK]]&amp;TabIPW[[#This Row],[GK]]</f>
        <v>320603</v>
      </c>
      <c r="G2335" s="6" t="s">
        <v>2186</v>
      </c>
      <c r="H2335" s="34">
        <v>4.1357664E-5</v>
      </c>
      <c r="I2335" s="35">
        <v>13094</v>
      </c>
      <c r="J2335" s="34">
        <v>3.2227700000000003E-5</v>
      </c>
      <c r="K2335" s="35">
        <v>8216</v>
      </c>
      <c r="L2335" s="34">
        <v>1.2679219999999999E-4</v>
      </c>
      <c r="M2335" s="35">
        <v>11483.44</v>
      </c>
      <c r="N2335" s="34">
        <v>9.9141299999999999E-5</v>
      </c>
      <c r="O2335" s="35">
        <v>76</v>
      </c>
      <c r="P2335" s="34">
        <v>8.1322000000000005E-5</v>
      </c>
      <c r="Q2335" s="35">
        <v>431</v>
      </c>
      <c r="R2335" s="34">
        <v>7.9373000000000001E-5</v>
      </c>
      <c r="S2335" s="35">
        <v>312</v>
      </c>
      <c r="T2335" s="34">
        <v>2.9735700000000001E-5</v>
      </c>
      <c r="U2335" s="35">
        <v>697.2</v>
      </c>
      <c r="V2335" s="34">
        <v>3.6981099999999997E-5</v>
      </c>
      <c r="W2335" s="35">
        <v>11483.44</v>
      </c>
    </row>
    <row r="2336" spans="1:23" ht="14.45" x14ac:dyDescent="0.3">
      <c r="A2336" s="6" t="s">
        <v>31</v>
      </c>
      <c r="B2336" s="6" t="s">
        <v>1170</v>
      </c>
      <c r="C2336" s="6" t="s">
        <v>44</v>
      </c>
      <c r="D2336" s="6" t="s">
        <v>39</v>
      </c>
      <c r="E2336" s="6" t="s">
        <v>40</v>
      </c>
      <c r="F2336" s="24" t="str">
        <f>+TabIPW[[#This Row],[WK]]&amp;TabIPW[[#This Row],[PK]]&amp;TabIPW[[#This Row],[GK]]</f>
        <v>320604</v>
      </c>
      <c r="G2336" s="6" t="s">
        <v>2187</v>
      </c>
      <c r="H2336" s="34">
        <v>9.5077776000000001E-5</v>
      </c>
      <c r="I2336" s="35">
        <v>30102</v>
      </c>
      <c r="J2336" s="34">
        <v>7.1104200000000003E-5</v>
      </c>
      <c r="K2336" s="35">
        <v>18127</v>
      </c>
      <c r="L2336" s="34">
        <v>2.9148450000000001E-4</v>
      </c>
      <c r="M2336" s="35">
        <v>26399.45</v>
      </c>
      <c r="N2336" s="34">
        <v>1.8915119999999999E-4</v>
      </c>
      <c r="O2336" s="35">
        <v>145</v>
      </c>
      <c r="P2336" s="34">
        <v>2.073616E-4</v>
      </c>
      <c r="Q2336" s="35">
        <v>1099</v>
      </c>
      <c r="R2336" s="34">
        <v>1.218579E-4</v>
      </c>
      <c r="S2336" s="35">
        <v>479</v>
      </c>
      <c r="T2336" s="34">
        <v>9.5600200000000007E-5</v>
      </c>
      <c r="U2336" s="35">
        <v>2241.5</v>
      </c>
      <c r="V2336" s="34">
        <v>8.5016299999999994E-5</v>
      </c>
      <c r="W2336" s="35">
        <v>26399.45</v>
      </c>
    </row>
    <row r="2337" spans="1:23" ht="14.45" x14ac:dyDescent="0.3">
      <c r="A2337" s="6" t="s">
        <v>31</v>
      </c>
      <c r="B2337" s="6" t="s">
        <v>1170</v>
      </c>
      <c r="C2337" s="6" t="s">
        <v>44</v>
      </c>
      <c r="D2337" s="6" t="s">
        <v>42</v>
      </c>
      <c r="E2337" s="6" t="s">
        <v>40</v>
      </c>
      <c r="F2337" s="24" t="str">
        <f>+TabIPW[[#This Row],[WK]]&amp;TabIPW[[#This Row],[PK]]&amp;TabIPW[[#This Row],[GK]]</f>
        <v>320605</v>
      </c>
      <c r="G2337" s="6" t="s">
        <v>2188</v>
      </c>
      <c r="H2337" s="34">
        <v>2.0533536000000001E-5</v>
      </c>
      <c r="I2337" s="35">
        <v>6501</v>
      </c>
      <c r="J2337" s="34">
        <v>1.60668E-5</v>
      </c>
      <c r="K2337" s="35">
        <v>4096</v>
      </c>
      <c r="L2337" s="34">
        <v>6.2950699999999993E-5</v>
      </c>
      <c r="M2337" s="35">
        <v>5701.38</v>
      </c>
      <c r="N2337" s="34">
        <v>4.6961700000000001E-5</v>
      </c>
      <c r="O2337" s="35">
        <v>36</v>
      </c>
      <c r="P2337" s="34">
        <v>4.0000599999999998E-5</v>
      </c>
      <c r="Q2337" s="35">
        <v>212</v>
      </c>
      <c r="R2337" s="34">
        <v>4.1976099999999999E-5</v>
      </c>
      <c r="S2337" s="35">
        <v>165</v>
      </c>
      <c r="T2337" s="34">
        <v>2.2011700000000001E-5</v>
      </c>
      <c r="U2337" s="35">
        <v>516.1</v>
      </c>
      <c r="V2337" s="34">
        <v>1.8360599999999998E-5</v>
      </c>
      <c r="W2337" s="35">
        <v>5701.38</v>
      </c>
    </row>
    <row r="2338" spans="1:23" ht="14.45" x14ac:dyDescent="0.3">
      <c r="A2338" s="6" t="s">
        <v>31</v>
      </c>
      <c r="B2338" s="6" t="s">
        <v>1170</v>
      </c>
      <c r="C2338" s="6" t="s">
        <v>44</v>
      </c>
      <c r="D2338" s="6" t="s">
        <v>44</v>
      </c>
      <c r="E2338" s="6" t="s">
        <v>40</v>
      </c>
      <c r="F2338" s="24" t="str">
        <f>+TabIPW[[#This Row],[WK]]&amp;TabIPW[[#This Row],[PK]]&amp;TabIPW[[#This Row],[GK]]</f>
        <v>320606</v>
      </c>
      <c r="G2338" s="6" t="s">
        <v>2189</v>
      </c>
      <c r="H2338" s="34">
        <v>1.2987832E-5</v>
      </c>
      <c r="I2338" s="35">
        <v>4112</v>
      </c>
      <c r="J2338" s="34">
        <v>9.8809000000000006E-6</v>
      </c>
      <c r="K2338" s="35">
        <v>2519</v>
      </c>
      <c r="L2338" s="34">
        <v>3.9817400000000003E-5</v>
      </c>
      <c r="M2338" s="35">
        <v>3606.22</v>
      </c>
      <c r="N2338" s="34">
        <v>2.21763E-5</v>
      </c>
      <c r="O2338" s="35">
        <v>17</v>
      </c>
      <c r="P2338" s="34">
        <v>2.22645E-5</v>
      </c>
      <c r="Q2338" s="35">
        <v>118</v>
      </c>
      <c r="R2338" s="34">
        <v>2.3659299999999999E-5</v>
      </c>
      <c r="S2338" s="35">
        <v>93</v>
      </c>
      <c r="T2338" s="34">
        <v>9.7370000000000001E-6</v>
      </c>
      <c r="U2338" s="35">
        <v>228.3</v>
      </c>
      <c r="V2338" s="34">
        <v>1.16134E-5</v>
      </c>
      <c r="W2338" s="35">
        <v>3606.22</v>
      </c>
    </row>
    <row r="2339" spans="1:23" ht="14.45" x14ac:dyDescent="0.3">
      <c r="A2339" s="6" t="s">
        <v>31</v>
      </c>
      <c r="B2339" s="6" t="s">
        <v>1170</v>
      </c>
      <c r="C2339" s="6" t="s">
        <v>44</v>
      </c>
      <c r="D2339" s="6" t="s">
        <v>51</v>
      </c>
      <c r="E2339" s="6" t="s">
        <v>36</v>
      </c>
      <c r="F2339" s="24" t="str">
        <f>+TabIPW[[#This Row],[WK]]&amp;TabIPW[[#This Row],[PK]]&amp;TabIPW[[#This Row],[GK]]</f>
        <v>320607</v>
      </c>
      <c r="G2339" s="6" t="s">
        <v>2190</v>
      </c>
      <c r="H2339" s="34">
        <v>1.1598088E-5</v>
      </c>
      <c r="I2339" s="35">
        <v>3672</v>
      </c>
      <c r="J2339" s="34">
        <v>8.7198000000000008E-6</v>
      </c>
      <c r="K2339" s="35">
        <v>2223</v>
      </c>
      <c r="L2339" s="34">
        <v>3.5556799999999998E-5</v>
      </c>
      <c r="M2339" s="35">
        <v>3220.34</v>
      </c>
      <c r="N2339" s="34">
        <v>1.8262900000000001E-5</v>
      </c>
      <c r="O2339" s="35">
        <v>14</v>
      </c>
      <c r="P2339" s="34">
        <v>1.9622900000000001E-5</v>
      </c>
      <c r="Q2339" s="35">
        <v>104</v>
      </c>
      <c r="R2339" s="34">
        <v>2.49313E-5</v>
      </c>
      <c r="S2339" s="35">
        <v>98</v>
      </c>
      <c r="T2339" s="34">
        <v>8.2570999999999993E-6</v>
      </c>
      <c r="U2339" s="35">
        <v>193.6</v>
      </c>
      <c r="V2339" s="34">
        <v>1.0370700000000001E-5</v>
      </c>
      <c r="W2339" s="35">
        <v>3220.34</v>
      </c>
    </row>
    <row r="2340" spans="1:23" ht="14.45" x14ac:dyDescent="0.3">
      <c r="A2340" s="6" t="s">
        <v>31</v>
      </c>
      <c r="B2340" s="6" t="s">
        <v>1170</v>
      </c>
      <c r="C2340" s="6" t="s">
        <v>44</v>
      </c>
      <c r="D2340" s="6" t="s">
        <v>75</v>
      </c>
      <c r="E2340" s="6" t="s">
        <v>40</v>
      </c>
      <c r="F2340" s="24" t="str">
        <f>+TabIPW[[#This Row],[WK]]&amp;TabIPW[[#This Row],[PK]]&amp;TabIPW[[#This Row],[GK]]</f>
        <v>320608</v>
      </c>
      <c r="G2340" s="6" t="s">
        <v>2191</v>
      </c>
      <c r="H2340" s="34">
        <v>1.5167216E-5</v>
      </c>
      <c r="I2340" s="35">
        <v>4802</v>
      </c>
      <c r="J2340" s="34">
        <v>1.1610800000000001E-5</v>
      </c>
      <c r="K2340" s="35">
        <v>2960</v>
      </c>
      <c r="L2340" s="34">
        <v>4.6498800000000003E-5</v>
      </c>
      <c r="M2340" s="35">
        <v>4211.3500000000004</v>
      </c>
      <c r="N2340" s="34">
        <v>2.86988E-5</v>
      </c>
      <c r="O2340" s="35">
        <v>22</v>
      </c>
      <c r="P2340" s="34">
        <v>2.3019200000000001E-5</v>
      </c>
      <c r="Q2340" s="35">
        <v>122</v>
      </c>
      <c r="R2340" s="34">
        <v>2.2896099999999999E-5</v>
      </c>
      <c r="S2340" s="35">
        <v>90</v>
      </c>
      <c r="T2340" s="34">
        <v>1.3618199999999999E-5</v>
      </c>
      <c r="U2340" s="35">
        <v>319.3</v>
      </c>
      <c r="V2340" s="34">
        <v>1.35622E-5</v>
      </c>
      <c r="W2340" s="35">
        <v>4211.3500000000004</v>
      </c>
    </row>
    <row r="2341" spans="1:23" ht="14.45" x14ac:dyDescent="0.3">
      <c r="A2341" s="6" t="s">
        <v>31</v>
      </c>
      <c r="B2341" s="6" t="s">
        <v>1170</v>
      </c>
      <c r="C2341" s="6" t="s">
        <v>44</v>
      </c>
      <c r="D2341" s="6" t="s">
        <v>77</v>
      </c>
      <c r="E2341" s="6" t="s">
        <v>36</v>
      </c>
      <c r="F2341" s="24" t="str">
        <f>+TabIPW[[#This Row],[WK]]&amp;TabIPW[[#This Row],[PK]]&amp;TabIPW[[#This Row],[GK]]</f>
        <v>320609</v>
      </c>
      <c r="G2341" s="6" t="s">
        <v>2192</v>
      </c>
      <c r="H2341" s="34">
        <v>1.5729432E-5</v>
      </c>
      <c r="I2341" s="35">
        <v>4980</v>
      </c>
      <c r="J2341" s="34">
        <v>1.2281499999999999E-5</v>
      </c>
      <c r="K2341" s="35">
        <v>3131</v>
      </c>
      <c r="L2341" s="34">
        <v>4.8222500000000001E-5</v>
      </c>
      <c r="M2341" s="35">
        <v>4367.46</v>
      </c>
      <c r="N2341" s="34">
        <v>3.0003300000000001E-5</v>
      </c>
      <c r="O2341" s="35">
        <v>23</v>
      </c>
      <c r="P2341" s="34">
        <v>2.88684E-5</v>
      </c>
      <c r="Q2341" s="35">
        <v>153</v>
      </c>
      <c r="R2341" s="34">
        <v>4.8590500000000002E-5</v>
      </c>
      <c r="S2341" s="35">
        <v>191</v>
      </c>
      <c r="T2341" s="34">
        <v>7.9883999999999996E-6</v>
      </c>
      <c r="U2341" s="35">
        <v>187.3</v>
      </c>
      <c r="V2341" s="34">
        <v>1.40649E-5</v>
      </c>
      <c r="W2341" s="35">
        <v>4367.46</v>
      </c>
    </row>
    <row r="2342" spans="1:23" ht="14.45" x14ac:dyDescent="0.3">
      <c r="A2342" s="6" t="s">
        <v>31</v>
      </c>
      <c r="B2342" s="6" t="s">
        <v>1170</v>
      </c>
      <c r="C2342" s="6" t="s">
        <v>51</v>
      </c>
      <c r="D2342" s="6" t="s">
        <v>33</v>
      </c>
      <c r="E2342" s="6" t="s">
        <v>40</v>
      </c>
      <c r="F2342" s="24" t="str">
        <f>+TabIPW[[#This Row],[WK]]&amp;TabIPW[[#This Row],[PK]]&amp;TabIPW[[#This Row],[GK]]</f>
        <v>320701</v>
      </c>
      <c r="G2342" s="6" t="s">
        <v>2193</v>
      </c>
      <c r="H2342" s="34">
        <v>1.1247487999999999E-5</v>
      </c>
      <c r="I2342" s="35">
        <v>3561</v>
      </c>
      <c r="J2342" s="34">
        <v>8.5512000000000004E-6</v>
      </c>
      <c r="K2342" s="35">
        <v>2180</v>
      </c>
      <c r="L2342" s="34">
        <v>3.1218499999999999E-5</v>
      </c>
      <c r="M2342" s="35">
        <v>2827.43</v>
      </c>
      <c r="N2342" s="34">
        <v>1.5653899999999999E-5</v>
      </c>
      <c r="O2342" s="35">
        <v>12</v>
      </c>
      <c r="P2342" s="34">
        <v>2.3396599999999999E-5</v>
      </c>
      <c r="Q2342" s="35">
        <v>124</v>
      </c>
      <c r="R2342" s="34">
        <v>2.26416E-5</v>
      </c>
      <c r="S2342" s="35">
        <v>89</v>
      </c>
      <c r="T2342" s="34">
        <v>6.2853400000000004E-5</v>
      </c>
      <c r="U2342" s="35">
        <v>1473.6999999999998</v>
      </c>
      <c r="V2342" s="34">
        <v>9.1053999999999993E-6</v>
      </c>
      <c r="W2342" s="35">
        <v>2827.43</v>
      </c>
    </row>
    <row r="2343" spans="1:23" ht="14.45" x14ac:dyDescent="0.3">
      <c r="A2343" s="6" t="s">
        <v>31</v>
      </c>
      <c r="B2343" s="6" t="s">
        <v>1170</v>
      </c>
      <c r="C2343" s="6" t="s">
        <v>51</v>
      </c>
      <c r="D2343" s="6" t="s">
        <v>32</v>
      </c>
      <c r="E2343" s="6" t="s">
        <v>40</v>
      </c>
      <c r="F2343" s="24" t="str">
        <f>+TabIPW[[#This Row],[WK]]&amp;TabIPW[[#This Row],[PK]]&amp;TabIPW[[#This Row],[GK]]</f>
        <v>320702</v>
      </c>
      <c r="G2343" s="6" t="s">
        <v>2194</v>
      </c>
      <c r="H2343" s="34">
        <v>1.7384496000000002E-5</v>
      </c>
      <c r="I2343" s="35">
        <v>5504</v>
      </c>
      <c r="J2343" s="34">
        <v>1.3356299999999999E-5</v>
      </c>
      <c r="K2343" s="35">
        <v>3405</v>
      </c>
      <c r="L2343" s="34">
        <v>4.8252499999999999E-5</v>
      </c>
      <c r="M2343" s="35">
        <v>4370.18</v>
      </c>
      <c r="N2343" s="34">
        <v>3.2612299999999999E-5</v>
      </c>
      <c r="O2343" s="35">
        <v>25</v>
      </c>
      <c r="P2343" s="34">
        <v>3.2641999999999997E-5</v>
      </c>
      <c r="Q2343" s="35">
        <v>173</v>
      </c>
      <c r="R2343" s="34">
        <v>2.5185699999999998E-5</v>
      </c>
      <c r="S2343" s="35">
        <v>99</v>
      </c>
      <c r="T2343" s="34">
        <v>2.05616E-5</v>
      </c>
      <c r="U2343" s="35">
        <v>482.1</v>
      </c>
      <c r="V2343" s="34">
        <v>1.40736E-5</v>
      </c>
      <c r="W2343" s="35">
        <v>4370.18</v>
      </c>
    </row>
    <row r="2344" spans="1:23" ht="14.45" x14ac:dyDescent="0.3">
      <c r="A2344" s="6" t="s">
        <v>31</v>
      </c>
      <c r="B2344" s="6" t="s">
        <v>1170</v>
      </c>
      <c r="C2344" s="6" t="s">
        <v>51</v>
      </c>
      <c r="D2344" s="6" t="s">
        <v>37</v>
      </c>
      <c r="E2344" s="6" t="s">
        <v>40</v>
      </c>
      <c r="F2344" s="24" t="str">
        <f>+TabIPW[[#This Row],[WK]]&amp;TabIPW[[#This Row],[PK]]&amp;TabIPW[[#This Row],[GK]]</f>
        <v>320703</v>
      </c>
      <c r="G2344" s="6" t="s">
        <v>2195</v>
      </c>
      <c r="H2344" s="34">
        <v>4.2422088000000002E-5</v>
      </c>
      <c r="I2344" s="35">
        <v>13431</v>
      </c>
      <c r="J2344" s="34">
        <v>3.1368699999999997E-5</v>
      </c>
      <c r="K2344" s="35">
        <v>7997</v>
      </c>
      <c r="L2344" s="34">
        <v>1.177468E-4</v>
      </c>
      <c r="M2344" s="35">
        <v>10664.21</v>
      </c>
      <c r="N2344" s="34">
        <v>8.3487399999999996E-5</v>
      </c>
      <c r="O2344" s="35">
        <v>64</v>
      </c>
      <c r="P2344" s="34">
        <v>8.1699299999999999E-5</v>
      </c>
      <c r="Q2344" s="35">
        <v>433</v>
      </c>
      <c r="R2344" s="34">
        <v>8.1153800000000002E-5</v>
      </c>
      <c r="S2344" s="35">
        <v>319</v>
      </c>
      <c r="T2344" s="34">
        <v>3.5190600000000002E-5</v>
      </c>
      <c r="U2344" s="35">
        <v>825.1</v>
      </c>
      <c r="V2344" s="34">
        <v>3.4342799999999999E-5</v>
      </c>
      <c r="W2344" s="35">
        <v>10664.21</v>
      </c>
    </row>
    <row r="2345" spans="1:23" ht="14.45" x14ac:dyDescent="0.3">
      <c r="A2345" s="6" t="s">
        <v>31</v>
      </c>
      <c r="B2345" s="6" t="s">
        <v>1170</v>
      </c>
      <c r="C2345" s="6" t="s">
        <v>51</v>
      </c>
      <c r="D2345" s="6" t="s">
        <v>39</v>
      </c>
      <c r="E2345" s="6" t="s">
        <v>40</v>
      </c>
      <c r="F2345" s="24" t="str">
        <f>+TabIPW[[#This Row],[WK]]&amp;TabIPW[[#This Row],[PK]]&amp;TabIPW[[#This Row],[GK]]</f>
        <v>320704</v>
      </c>
      <c r="G2345" s="6" t="s">
        <v>2196</v>
      </c>
      <c r="H2345" s="34">
        <v>1.903956E-5</v>
      </c>
      <c r="I2345" s="35">
        <v>6028</v>
      </c>
      <c r="J2345" s="34">
        <v>1.41957E-5</v>
      </c>
      <c r="K2345" s="35">
        <v>3619</v>
      </c>
      <c r="L2345" s="34">
        <v>5.2846200000000002E-5</v>
      </c>
      <c r="M2345" s="35">
        <v>4786.2299999999996</v>
      </c>
      <c r="N2345" s="34">
        <v>3.39168E-5</v>
      </c>
      <c r="O2345" s="35">
        <v>26</v>
      </c>
      <c r="P2345" s="34">
        <v>3.5472200000000002E-5</v>
      </c>
      <c r="Q2345" s="35">
        <v>188</v>
      </c>
      <c r="R2345" s="34">
        <v>3.48529E-5</v>
      </c>
      <c r="S2345" s="35">
        <v>137</v>
      </c>
      <c r="T2345" s="34">
        <v>6.3779E-5</v>
      </c>
      <c r="U2345" s="35">
        <v>1495.4</v>
      </c>
      <c r="V2345" s="34">
        <v>1.5413500000000001E-5</v>
      </c>
      <c r="W2345" s="35">
        <v>4786.2299999999996</v>
      </c>
    </row>
    <row r="2346" spans="1:23" ht="14.45" x14ac:dyDescent="0.3">
      <c r="A2346" s="6" t="s">
        <v>31</v>
      </c>
      <c r="B2346" s="6" t="s">
        <v>1170</v>
      </c>
      <c r="C2346" s="6" t="s">
        <v>51</v>
      </c>
      <c r="D2346" s="6" t="s">
        <v>42</v>
      </c>
      <c r="E2346" s="6" t="s">
        <v>36</v>
      </c>
      <c r="F2346" s="24" t="str">
        <f>+TabIPW[[#This Row],[WK]]&amp;TabIPW[[#This Row],[PK]]&amp;TabIPW[[#This Row],[GK]]</f>
        <v>320705</v>
      </c>
      <c r="G2346" s="6" t="s">
        <v>2197</v>
      </c>
      <c r="H2346" s="34">
        <v>1.2526688E-5</v>
      </c>
      <c r="I2346" s="35">
        <v>3966</v>
      </c>
      <c r="J2346" s="34">
        <v>9.6023999999999997E-6</v>
      </c>
      <c r="K2346" s="35">
        <v>2448</v>
      </c>
      <c r="L2346" s="34">
        <v>3.4769099999999999E-5</v>
      </c>
      <c r="M2346" s="35">
        <v>3149</v>
      </c>
      <c r="N2346" s="34">
        <v>2.21763E-5</v>
      </c>
      <c r="O2346" s="35">
        <v>17</v>
      </c>
      <c r="P2346" s="34">
        <v>2.1509699999999998E-5</v>
      </c>
      <c r="Q2346" s="35">
        <v>114</v>
      </c>
      <c r="R2346" s="34">
        <v>3.1036900000000001E-5</v>
      </c>
      <c r="S2346" s="35">
        <v>122</v>
      </c>
      <c r="T2346" s="34">
        <v>1.17373E-5</v>
      </c>
      <c r="U2346" s="35">
        <v>275.2</v>
      </c>
      <c r="V2346" s="34">
        <v>1.0141E-5</v>
      </c>
      <c r="W2346" s="35">
        <v>3149</v>
      </c>
    </row>
    <row r="2347" spans="1:23" ht="14.45" x14ac:dyDescent="0.3">
      <c r="A2347" s="6" t="s">
        <v>31</v>
      </c>
      <c r="B2347" s="6" t="s">
        <v>1170</v>
      </c>
      <c r="C2347" s="6" t="s">
        <v>51</v>
      </c>
      <c r="D2347" s="6" t="s">
        <v>44</v>
      </c>
      <c r="E2347" s="6" t="s">
        <v>40</v>
      </c>
      <c r="F2347" s="24" t="str">
        <f>+TabIPW[[#This Row],[WK]]&amp;TabIPW[[#This Row],[PK]]&amp;TabIPW[[#This Row],[GK]]</f>
        <v>320706</v>
      </c>
      <c r="G2347" s="6" t="s">
        <v>2198</v>
      </c>
      <c r="H2347" s="34">
        <v>3.6787288E-5</v>
      </c>
      <c r="I2347" s="35">
        <v>11647</v>
      </c>
      <c r="J2347" s="34">
        <v>2.7583400000000001E-5</v>
      </c>
      <c r="K2347" s="35">
        <v>7032</v>
      </c>
      <c r="L2347" s="34">
        <v>1.021069E-4</v>
      </c>
      <c r="M2347" s="35">
        <v>9247.7199999999993</v>
      </c>
      <c r="N2347" s="34">
        <v>8.3487399999999996E-5</v>
      </c>
      <c r="O2347" s="35">
        <v>64</v>
      </c>
      <c r="P2347" s="34">
        <v>6.8491600000000007E-5</v>
      </c>
      <c r="Q2347" s="35">
        <v>363</v>
      </c>
      <c r="R2347" s="34">
        <v>6.9451399999999997E-5</v>
      </c>
      <c r="S2347" s="35">
        <v>273</v>
      </c>
      <c r="T2347" s="34">
        <v>3.3723400000000003E-5</v>
      </c>
      <c r="U2347" s="35">
        <v>790.7</v>
      </c>
      <c r="V2347" s="34">
        <v>2.9781199999999999E-5</v>
      </c>
      <c r="W2347" s="35">
        <v>9247.7199999999993</v>
      </c>
    </row>
    <row r="2348" spans="1:23" ht="14.45" x14ac:dyDescent="0.3">
      <c r="A2348" s="6" t="s">
        <v>31</v>
      </c>
      <c r="B2348" s="6" t="s">
        <v>1170</v>
      </c>
      <c r="C2348" s="6" t="s">
        <v>75</v>
      </c>
      <c r="D2348" s="6" t="s">
        <v>33</v>
      </c>
      <c r="E2348" s="6" t="s">
        <v>34</v>
      </c>
      <c r="F2348" s="24" t="str">
        <f>+TabIPW[[#This Row],[WK]]&amp;TabIPW[[#This Row],[PK]]&amp;TabIPW[[#This Row],[GK]]</f>
        <v>320801</v>
      </c>
      <c r="G2348" s="6" t="s">
        <v>2199</v>
      </c>
      <c r="H2348" s="34">
        <v>1.3716189600000001E-4</v>
      </c>
      <c r="I2348" s="35">
        <v>43426</v>
      </c>
      <c r="J2348" s="34">
        <v>1.001821E-4</v>
      </c>
      <c r="K2348" s="35">
        <v>25540</v>
      </c>
      <c r="L2348" s="34">
        <v>3.9940670000000001E-4</v>
      </c>
      <c r="M2348" s="35">
        <v>36173.86</v>
      </c>
      <c r="N2348" s="34">
        <v>2.7655220000000002E-4</v>
      </c>
      <c r="O2348" s="35">
        <v>212</v>
      </c>
      <c r="P2348" s="34">
        <v>3.2679729999999998E-4</v>
      </c>
      <c r="Q2348" s="35">
        <v>1732</v>
      </c>
      <c r="R2348" s="34">
        <v>1.923269E-4</v>
      </c>
      <c r="S2348" s="35">
        <v>756</v>
      </c>
      <c r="T2348" s="34">
        <v>2.745558E-4</v>
      </c>
      <c r="U2348" s="35">
        <v>6437.4</v>
      </c>
      <c r="V2348" s="34">
        <v>1.164936E-4</v>
      </c>
      <c r="W2348" s="35">
        <v>36173.86</v>
      </c>
    </row>
    <row r="2349" spans="1:23" ht="14.45" x14ac:dyDescent="0.3">
      <c r="A2349" s="6" t="s">
        <v>31</v>
      </c>
      <c r="B2349" s="6" t="s">
        <v>1170</v>
      </c>
      <c r="C2349" s="6" t="s">
        <v>75</v>
      </c>
      <c r="D2349" s="6" t="s">
        <v>32</v>
      </c>
      <c r="E2349" s="6" t="s">
        <v>36</v>
      </c>
      <c r="F2349" s="24" t="str">
        <f>+TabIPW[[#This Row],[WK]]&amp;TabIPW[[#This Row],[PK]]&amp;TabIPW[[#This Row],[GK]]</f>
        <v>320802</v>
      </c>
      <c r="G2349" s="6" t="s">
        <v>2200</v>
      </c>
      <c r="H2349" s="34">
        <v>1.6869655999999998E-5</v>
      </c>
      <c r="I2349" s="35">
        <v>5341</v>
      </c>
      <c r="J2349" s="34">
        <v>1.27562E-5</v>
      </c>
      <c r="K2349" s="35">
        <v>3252</v>
      </c>
      <c r="L2349" s="34">
        <v>4.9123299999999998E-5</v>
      </c>
      <c r="M2349" s="35">
        <v>4449.05</v>
      </c>
      <c r="N2349" s="34">
        <v>3.1307799999999999E-5</v>
      </c>
      <c r="O2349" s="35">
        <v>24</v>
      </c>
      <c r="P2349" s="34">
        <v>3.1132500000000001E-5</v>
      </c>
      <c r="Q2349" s="35">
        <v>165</v>
      </c>
      <c r="R2349" s="34">
        <v>1.8825600000000001E-5</v>
      </c>
      <c r="S2349" s="35">
        <v>74</v>
      </c>
      <c r="T2349" s="34">
        <v>1.2859E-5</v>
      </c>
      <c r="U2349" s="35">
        <v>301.5</v>
      </c>
      <c r="V2349" s="34">
        <v>1.43276E-5</v>
      </c>
      <c r="W2349" s="35">
        <v>4449.05</v>
      </c>
    </row>
    <row r="2350" spans="1:23" ht="14.45" x14ac:dyDescent="0.3">
      <c r="A2350" s="6" t="s">
        <v>31</v>
      </c>
      <c r="B2350" s="6" t="s">
        <v>1170</v>
      </c>
      <c r="C2350" s="6" t="s">
        <v>75</v>
      </c>
      <c r="D2350" s="6" t="s">
        <v>37</v>
      </c>
      <c r="E2350" s="6" t="s">
        <v>40</v>
      </c>
      <c r="F2350" s="24" t="str">
        <f>+TabIPW[[#This Row],[WK]]&amp;TabIPW[[#This Row],[PK]]&amp;TabIPW[[#This Row],[GK]]</f>
        <v>320803</v>
      </c>
      <c r="G2350" s="6" t="s">
        <v>2201</v>
      </c>
      <c r="H2350" s="34">
        <v>1.681596E-5</v>
      </c>
      <c r="I2350" s="35">
        <v>5324</v>
      </c>
      <c r="J2350" s="34">
        <v>1.2579600000000001E-5</v>
      </c>
      <c r="K2350" s="35">
        <v>3207</v>
      </c>
      <c r="L2350" s="34">
        <v>4.8967000000000001E-5</v>
      </c>
      <c r="M2350" s="35">
        <v>4434.8900000000003</v>
      </c>
      <c r="N2350" s="34">
        <v>3.0003300000000001E-5</v>
      </c>
      <c r="O2350" s="35">
        <v>23</v>
      </c>
      <c r="P2350" s="34">
        <v>3.79251E-5</v>
      </c>
      <c r="Q2350" s="35">
        <v>201</v>
      </c>
      <c r="R2350" s="34">
        <v>2.5694499999999999E-5</v>
      </c>
      <c r="S2350" s="35">
        <v>101</v>
      </c>
      <c r="T2350" s="34">
        <v>1.8164699999999999E-5</v>
      </c>
      <c r="U2350" s="35">
        <v>425.9</v>
      </c>
      <c r="V2350" s="34">
        <v>1.4282E-5</v>
      </c>
      <c r="W2350" s="35">
        <v>4434.8900000000003</v>
      </c>
    </row>
    <row r="2351" spans="1:23" ht="14.45" x14ac:dyDescent="0.3">
      <c r="A2351" s="6" t="s">
        <v>31</v>
      </c>
      <c r="B2351" s="6" t="s">
        <v>1170</v>
      </c>
      <c r="C2351" s="6" t="s">
        <v>75</v>
      </c>
      <c r="D2351" s="6" t="s">
        <v>39</v>
      </c>
      <c r="E2351" s="6" t="s">
        <v>36</v>
      </c>
      <c r="F2351" s="24" t="str">
        <f>+TabIPW[[#This Row],[WK]]&amp;TabIPW[[#This Row],[PK]]&amp;TabIPW[[#This Row],[GK]]</f>
        <v>320804</v>
      </c>
      <c r="G2351" s="6" t="s">
        <v>2199</v>
      </c>
      <c r="H2351" s="34">
        <v>3.5508079999999998E-5</v>
      </c>
      <c r="I2351" s="35">
        <v>11242</v>
      </c>
      <c r="J2351" s="34">
        <v>2.7634400000000001E-5</v>
      </c>
      <c r="K2351" s="35">
        <v>7045</v>
      </c>
      <c r="L2351" s="34">
        <v>1.0339729999999999E-4</v>
      </c>
      <c r="M2351" s="35">
        <v>9364.59</v>
      </c>
      <c r="N2351" s="34">
        <v>2.21763E-5</v>
      </c>
      <c r="O2351" s="35">
        <v>17</v>
      </c>
      <c r="P2351" s="34">
        <v>4.43403E-5</v>
      </c>
      <c r="Q2351" s="35">
        <v>235</v>
      </c>
      <c r="R2351" s="34">
        <v>3.5870500000000002E-5</v>
      </c>
      <c r="S2351" s="35">
        <v>141</v>
      </c>
      <c r="T2351" s="34">
        <v>7.2377200000000002E-5</v>
      </c>
      <c r="U2351" s="35">
        <v>1697</v>
      </c>
      <c r="V2351" s="34">
        <v>3.0157600000000001E-5</v>
      </c>
      <c r="W2351" s="35">
        <v>9364.59</v>
      </c>
    </row>
    <row r="2352" spans="1:23" ht="14.45" x14ac:dyDescent="0.3">
      <c r="A2352" s="6" t="s">
        <v>31</v>
      </c>
      <c r="B2352" s="6" t="s">
        <v>1170</v>
      </c>
      <c r="C2352" s="6" t="s">
        <v>75</v>
      </c>
      <c r="D2352" s="6" t="s">
        <v>42</v>
      </c>
      <c r="E2352" s="6" t="s">
        <v>36</v>
      </c>
      <c r="F2352" s="24" t="str">
        <f>+TabIPW[[#This Row],[WK]]&amp;TabIPW[[#This Row],[PK]]&amp;TabIPW[[#This Row],[GK]]</f>
        <v>320805</v>
      </c>
      <c r="G2352" s="6" t="s">
        <v>2202</v>
      </c>
      <c r="H2352" s="34">
        <v>1.1525439999999999E-5</v>
      </c>
      <c r="I2352" s="35">
        <v>3649</v>
      </c>
      <c r="J2352" s="34">
        <v>9.1002999999999999E-6</v>
      </c>
      <c r="K2352" s="35">
        <v>2320</v>
      </c>
      <c r="L2352" s="34">
        <v>3.35614E-5</v>
      </c>
      <c r="M2352" s="35">
        <v>3039.62</v>
      </c>
      <c r="N2352" s="34">
        <v>2.21763E-5</v>
      </c>
      <c r="O2352" s="35">
        <v>17</v>
      </c>
      <c r="P2352" s="34">
        <v>2.05663E-5</v>
      </c>
      <c r="Q2352" s="35">
        <v>109</v>
      </c>
      <c r="R2352" s="34">
        <v>1.9334399999999999E-5</v>
      </c>
      <c r="S2352" s="35">
        <v>76</v>
      </c>
      <c r="T2352" s="34">
        <v>8.8712000000000007E-6</v>
      </c>
      <c r="U2352" s="35">
        <v>208</v>
      </c>
      <c r="V2352" s="34">
        <v>9.7887E-6</v>
      </c>
      <c r="W2352" s="35">
        <v>3039.62</v>
      </c>
    </row>
    <row r="2353" spans="1:23" ht="14.45" x14ac:dyDescent="0.3">
      <c r="A2353" s="6" t="s">
        <v>31</v>
      </c>
      <c r="B2353" s="6" t="s">
        <v>1170</v>
      </c>
      <c r="C2353" s="6" t="s">
        <v>75</v>
      </c>
      <c r="D2353" s="6" t="s">
        <v>44</v>
      </c>
      <c r="E2353" s="6" t="s">
        <v>36</v>
      </c>
      <c r="F2353" s="24" t="str">
        <f>+TabIPW[[#This Row],[WK]]&amp;TabIPW[[#This Row],[PK]]&amp;TabIPW[[#This Row],[GK]]</f>
        <v>320806</v>
      </c>
      <c r="G2353" s="6" t="s">
        <v>2203</v>
      </c>
      <c r="H2353" s="34">
        <v>1.2618288000000001E-5</v>
      </c>
      <c r="I2353" s="35">
        <v>3995</v>
      </c>
      <c r="J2353" s="34">
        <v>9.7435999999999993E-6</v>
      </c>
      <c r="K2353" s="35">
        <v>2484</v>
      </c>
      <c r="L2353" s="34">
        <v>3.6743699999999999E-5</v>
      </c>
      <c r="M2353" s="35">
        <v>3327.84</v>
      </c>
      <c r="N2353" s="34">
        <v>2.4785300000000001E-5</v>
      </c>
      <c r="O2353" s="35">
        <v>19</v>
      </c>
      <c r="P2353" s="34">
        <v>2.7924900000000001E-5</v>
      </c>
      <c r="Q2353" s="35">
        <v>148</v>
      </c>
      <c r="R2353" s="34">
        <v>1.19568E-5</v>
      </c>
      <c r="S2353" s="35">
        <v>47</v>
      </c>
      <c r="T2353" s="34">
        <v>1.14729E-5</v>
      </c>
      <c r="U2353" s="35">
        <v>269</v>
      </c>
      <c r="V2353" s="34">
        <v>1.0716900000000001E-5</v>
      </c>
      <c r="W2353" s="35">
        <v>3327.84</v>
      </c>
    </row>
    <row r="2354" spans="1:23" ht="14.45" x14ac:dyDescent="0.3">
      <c r="A2354" s="6" t="s">
        <v>31</v>
      </c>
      <c r="B2354" s="6" t="s">
        <v>1170</v>
      </c>
      <c r="C2354" s="6" t="s">
        <v>75</v>
      </c>
      <c r="D2354" s="6" t="s">
        <v>51</v>
      </c>
      <c r="E2354" s="6" t="s">
        <v>36</v>
      </c>
      <c r="F2354" s="24" t="str">
        <f>+TabIPW[[#This Row],[WK]]&amp;TabIPW[[#This Row],[PK]]&amp;TabIPW[[#This Row],[GK]]</f>
        <v>320807</v>
      </c>
      <c r="G2354" s="6" t="s">
        <v>2204</v>
      </c>
      <c r="H2354" s="34">
        <v>1.1825496E-5</v>
      </c>
      <c r="I2354" s="35">
        <v>3744</v>
      </c>
      <c r="J2354" s="34">
        <v>8.9826999999999996E-6</v>
      </c>
      <c r="K2354" s="35">
        <v>2290</v>
      </c>
      <c r="L2354" s="34">
        <v>3.4435099999999998E-5</v>
      </c>
      <c r="M2354" s="35">
        <v>3118.75</v>
      </c>
      <c r="N2354" s="34">
        <v>2.86988E-5</v>
      </c>
      <c r="O2354" s="35">
        <v>22</v>
      </c>
      <c r="P2354" s="34">
        <v>2.6226800000000001E-5</v>
      </c>
      <c r="Q2354" s="35">
        <v>139</v>
      </c>
      <c r="R2354" s="34">
        <v>1.8825600000000001E-5</v>
      </c>
      <c r="S2354" s="35">
        <v>74</v>
      </c>
      <c r="T2354" s="34">
        <v>4.6484299999999998E-5</v>
      </c>
      <c r="U2354" s="35">
        <v>1089.9000000000001</v>
      </c>
      <c r="V2354" s="34">
        <v>1.00436E-5</v>
      </c>
      <c r="W2354" s="35">
        <v>3118.75</v>
      </c>
    </row>
    <row r="2355" spans="1:23" ht="14.45" x14ac:dyDescent="0.3">
      <c r="A2355" s="6" t="s">
        <v>31</v>
      </c>
      <c r="B2355" s="6" t="s">
        <v>1170</v>
      </c>
      <c r="C2355" s="6" t="s">
        <v>77</v>
      </c>
      <c r="D2355" s="6" t="s">
        <v>33</v>
      </c>
      <c r="E2355" s="6" t="s">
        <v>36</v>
      </c>
      <c r="F2355" s="24" t="str">
        <f>+TabIPW[[#This Row],[WK]]&amp;TabIPW[[#This Row],[PK]]&amp;TabIPW[[#This Row],[GK]]</f>
        <v>320901</v>
      </c>
      <c r="G2355" s="6" t="s">
        <v>2205</v>
      </c>
      <c r="H2355" s="34">
        <v>2.7005343999999997E-5</v>
      </c>
      <c r="I2355" s="35">
        <v>8550</v>
      </c>
      <c r="J2355" s="34">
        <v>2.0711099999999999E-5</v>
      </c>
      <c r="K2355" s="35">
        <v>5280</v>
      </c>
      <c r="L2355" s="34">
        <v>7.8826700000000002E-5</v>
      </c>
      <c r="M2355" s="35">
        <v>7139.25</v>
      </c>
      <c r="N2355" s="34">
        <v>4.9570700000000003E-5</v>
      </c>
      <c r="O2355" s="35">
        <v>38</v>
      </c>
      <c r="P2355" s="34">
        <v>5.6604599999999997E-5</v>
      </c>
      <c r="Q2355" s="35">
        <v>300</v>
      </c>
      <c r="R2355" s="34">
        <v>3.2054500000000003E-5</v>
      </c>
      <c r="S2355" s="35">
        <v>126</v>
      </c>
      <c r="T2355" s="34">
        <v>2.40461E-5</v>
      </c>
      <c r="U2355" s="35">
        <v>563.79999999999995</v>
      </c>
      <c r="V2355" s="34">
        <v>2.2991100000000001E-5</v>
      </c>
      <c r="W2355" s="35">
        <v>7139.25</v>
      </c>
    </row>
    <row r="2356" spans="1:23" ht="14.45" x14ac:dyDescent="0.3">
      <c r="A2356" s="6" t="s">
        <v>31</v>
      </c>
      <c r="B2356" s="6" t="s">
        <v>1170</v>
      </c>
      <c r="C2356" s="6" t="s">
        <v>77</v>
      </c>
      <c r="D2356" s="6" t="s">
        <v>32</v>
      </c>
      <c r="E2356" s="6" t="s">
        <v>36</v>
      </c>
      <c r="F2356" s="24" t="str">
        <f>+TabIPW[[#This Row],[WK]]&amp;TabIPW[[#This Row],[PK]]&amp;TabIPW[[#This Row],[GK]]</f>
        <v>320902</v>
      </c>
      <c r="G2356" s="6" t="s">
        <v>2206</v>
      </c>
      <c r="H2356" s="34">
        <v>2.1307376E-5</v>
      </c>
      <c r="I2356" s="35">
        <v>6746</v>
      </c>
      <c r="J2356" s="34">
        <v>1.8338E-5</v>
      </c>
      <c r="K2356" s="35">
        <v>4675</v>
      </c>
      <c r="L2356" s="34">
        <v>6.2194700000000003E-5</v>
      </c>
      <c r="M2356" s="35">
        <v>5632.91</v>
      </c>
      <c r="N2356" s="34">
        <v>5.3484099999999998E-5</v>
      </c>
      <c r="O2356" s="35">
        <v>41</v>
      </c>
      <c r="P2356" s="34">
        <v>6.4906600000000006E-5</v>
      </c>
      <c r="Q2356" s="35">
        <v>344</v>
      </c>
      <c r="R2356" s="34">
        <v>2.7220899999999999E-5</v>
      </c>
      <c r="S2356" s="35">
        <v>107</v>
      </c>
      <c r="T2356" s="34">
        <v>2.4041900000000001E-5</v>
      </c>
      <c r="U2356" s="35">
        <v>563.70000000000005</v>
      </c>
      <c r="V2356" s="34">
        <v>1.8140099999999999E-5</v>
      </c>
      <c r="W2356" s="35">
        <v>5632.91</v>
      </c>
    </row>
    <row r="2357" spans="1:23" ht="14.45" x14ac:dyDescent="0.3">
      <c r="A2357" s="6" t="s">
        <v>31</v>
      </c>
      <c r="B2357" s="6" t="s">
        <v>1170</v>
      </c>
      <c r="C2357" s="6" t="s">
        <v>77</v>
      </c>
      <c r="D2357" s="6" t="s">
        <v>37</v>
      </c>
      <c r="E2357" s="6" t="s">
        <v>40</v>
      </c>
      <c r="F2357" s="24" t="str">
        <f>+TabIPW[[#This Row],[WK]]&amp;TabIPW[[#This Row],[PK]]&amp;TabIPW[[#This Row],[GK]]</f>
        <v>320903</v>
      </c>
      <c r="G2357" s="6" t="s">
        <v>2207</v>
      </c>
      <c r="H2357" s="34">
        <v>2.6054632000000004E-5</v>
      </c>
      <c r="I2357" s="35">
        <v>8249</v>
      </c>
      <c r="J2357" s="34">
        <v>2.03777E-5</v>
      </c>
      <c r="K2357" s="35">
        <v>5195</v>
      </c>
      <c r="L2357" s="34">
        <v>7.6051700000000002E-5</v>
      </c>
      <c r="M2357" s="35">
        <v>6887.92</v>
      </c>
      <c r="N2357" s="34">
        <v>5.7397600000000001E-5</v>
      </c>
      <c r="O2357" s="35">
        <v>44</v>
      </c>
      <c r="P2357" s="34">
        <v>4.47176E-5</v>
      </c>
      <c r="Q2357" s="35">
        <v>237</v>
      </c>
      <c r="R2357" s="34">
        <v>3.7905699999999999E-5</v>
      </c>
      <c r="S2357" s="35">
        <v>149</v>
      </c>
      <c r="T2357" s="34">
        <v>1.6027899999999999E-5</v>
      </c>
      <c r="U2357" s="35">
        <v>375.8</v>
      </c>
      <c r="V2357" s="34">
        <v>2.2181700000000001E-5</v>
      </c>
      <c r="W2357" s="35">
        <v>6887.92</v>
      </c>
    </row>
    <row r="2358" spans="1:23" ht="14.45" x14ac:dyDescent="0.3">
      <c r="A2358" s="6" t="s">
        <v>31</v>
      </c>
      <c r="B2358" s="6" t="s">
        <v>1170</v>
      </c>
      <c r="C2358" s="6" t="s">
        <v>77</v>
      </c>
      <c r="D2358" s="6" t="s">
        <v>39</v>
      </c>
      <c r="E2358" s="6" t="s">
        <v>36</v>
      </c>
      <c r="F2358" s="24" t="str">
        <f>+TabIPW[[#This Row],[WK]]&amp;TabIPW[[#This Row],[PK]]&amp;TabIPW[[#This Row],[GK]]</f>
        <v>320904</v>
      </c>
      <c r="G2358" s="6" t="s">
        <v>2208</v>
      </c>
      <c r="H2358" s="34">
        <v>1.8114111999999999E-5</v>
      </c>
      <c r="I2358" s="35">
        <v>5735</v>
      </c>
      <c r="J2358" s="34">
        <v>1.6388400000000001E-5</v>
      </c>
      <c r="K2358" s="35">
        <v>4178</v>
      </c>
      <c r="L2358" s="34">
        <v>5.2873800000000002E-5</v>
      </c>
      <c r="M2358" s="35">
        <v>4788.7299999999996</v>
      </c>
      <c r="N2358" s="34">
        <v>3.2612299999999999E-5</v>
      </c>
      <c r="O2358" s="35">
        <v>25</v>
      </c>
      <c r="P2358" s="34">
        <v>3.9811899999999997E-5</v>
      </c>
      <c r="Q2358" s="35">
        <v>211</v>
      </c>
      <c r="R2358" s="34">
        <v>1.55184E-5</v>
      </c>
      <c r="S2358" s="35">
        <v>61</v>
      </c>
      <c r="T2358" s="34">
        <v>1.8808699999999998E-5</v>
      </c>
      <c r="U2358" s="35">
        <v>441</v>
      </c>
      <c r="V2358" s="34">
        <v>1.5421500000000001E-5</v>
      </c>
      <c r="W2358" s="35">
        <v>4788.7299999999996</v>
      </c>
    </row>
    <row r="2359" spans="1:23" ht="14.45" x14ac:dyDescent="0.3">
      <c r="A2359" s="6" t="s">
        <v>31</v>
      </c>
      <c r="B2359" s="6" t="s">
        <v>1170</v>
      </c>
      <c r="C2359" s="6" t="s">
        <v>77</v>
      </c>
      <c r="D2359" s="6" t="s">
        <v>42</v>
      </c>
      <c r="E2359" s="6" t="s">
        <v>40</v>
      </c>
      <c r="F2359" s="24" t="str">
        <f>+TabIPW[[#This Row],[WK]]&amp;TabIPW[[#This Row],[PK]]&amp;TabIPW[[#This Row],[GK]]</f>
        <v>320905</v>
      </c>
      <c r="G2359" s="6" t="s">
        <v>2209</v>
      </c>
      <c r="H2359" s="34">
        <v>1.4623952000000001E-5</v>
      </c>
      <c r="I2359" s="35">
        <v>4630</v>
      </c>
      <c r="J2359" s="34">
        <v>1.1293E-5</v>
      </c>
      <c r="K2359" s="35">
        <v>2879</v>
      </c>
      <c r="L2359" s="34">
        <v>4.2686299999999998E-5</v>
      </c>
      <c r="M2359" s="35">
        <v>3866.05</v>
      </c>
      <c r="N2359" s="34">
        <v>2.3480800000000001E-5</v>
      </c>
      <c r="O2359" s="35">
        <v>18</v>
      </c>
      <c r="P2359" s="34">
        <v>2.1698399999999999E-5</v>
      </c>
      <c r="Q2359" s="35">
        <v>115</v>
      </c>
      <c r="R2359" s="34">
        <v>2.6712100000000001E-5</v>
      </c>
      <c r="S2359" s="35">
        <v>105</v>
      </c>
      <c r="T2359" s="34">
        <v>7.9862299999999996E-5</v>
      </c>
      <c r="U2359" s="35">
        <v>1872.5</v>
      </c>
      <c r="V2359" s="34">
        <v>1.24502E-5</v>
      </c>
      <c r="W2359" s="35">
        <v>3866.05</v>
      </c>
    </row>
    <row r="2360" spans="1:23" ht="14.45" x14ac:dyDescent="0.3">
      <c r="A2360" s="6" t="s">
        <v>31</v>
      </c>
      <c r="B2360" s="6" t="s">
        <v>1170</v>
      </c>
      <c r="C2360" s="6" t="s">
        <v>77</v>
      </c>
      <c r="D2360" s="6" t="s">
        <v>44</v>
      </c>
      <c r="E2360" s="6" t="s">
        <v>40</v>
      </c>
      <c r="F2360" s="24" t="str">
        <f>+TabIPW[[#This Row],[WK]]&amp;TabIPW[[#This Row],[PK]]&amp;TabIPW[[#This Row],[GK]]</f>
        <v>320906</v>
      </c>
      <c r="G2360" s="6" t="s">
        <v>2210</v>
      </c>
      <c r="H2360" s="34">
        <v>2.5280792000000002E-5</v>
      </c>
      <c r="I2360" s="35">
        <v>8004</v>
      </c>
      <c r="J2360" s="34">
        <v>1.9553999999999999E-5</v>
      </c>
      <c r="K2360" s="35">
        <v>4985</v>
      </c>
      <c r="L2360" s="34">
        <v>7.3792800000000003E-5</v>
      </c>
      <c r="M2360" s="35">
        <v>6683.34</v>
      </c>
      <c r="N2360" s="34">
        <v>4.5657200000000001E-5</v>
      </c>
      <c r="O2360" s="35">
        <v>35</v>
      </c>
      <c r="P2360" s="34">
        <v>5.0000699999999997E-5</v>
      </c>
      <c r="Q2360" s="35">
        <v>265</v>
      </c>
      <c r="R2360" s="34">
        <v>7.6574600000000004E-5</v>
      </c>
      <c r="S2360" s="35">
        <v>301</v>
      </c>
      <c r="T2360" s="34">
        <v>1.6181400000000001E-5</v>
      </c>
      <c r="U2360" s="35">
        <v>379.4</v>
      </c>
      <c r="V2360" s="34">
        <v>2.15229E-5</v>
      </c>
      <c r="W2360" s="35">
        <v>6683.34</v>
      </c>
    </row>
    <row r="2361" spans="1:23" ht="14.45" x14ac:dyDescent="0.3">
      <c r="A2361" s="6" t="s">
        <v>31</v>
      </c>
      <c r="B2361" s="6" t="s">
        <v>1170</v>
      </c>
      <c r="C2361" s="6" t="s">
        <v>77</v>
      </c>
      <c r="D2361" s="6" t="s">
        <v>51</v>
      </c>
      <c r="E2361" s="6" t="s">
        <v>40</v>
      </c>
      <c r="F2361" s="24" t="str">
        <f>+TabIPW[[#This Row],[WK]]&amp;TabIPW[[#This Row],[PK]]&amp;TabIPW[[#This Row],[GK]]</f>
        <v>320907</v>
      </c>
      <c r="G2361" s="6" t="s">
        <v>2211</v>
      </c>
      <c r="H2361" s="34">
        <v>4.4130840000000004E-5</v>
      </c>
      <c r="I2361" s="35">
        <v>13972</v>
      </c>
      <c r="J2361" s="34">
        <v>3.4263500000000002E-5</v>
      </c>
      <c r="K2361" s="35">
        <v>8735</v>
      </c>
      <c r="L2361" s="34">
        <v>1.2881470000000001E-4</v>
      </c>
      <c r="M2361" s="35">
        <v>11666.62</v>
      </c>
      <c r="N2361" s="34">
        <v>6.7833600000000001E-5</v>
      </c>
      <c r="O2361" s="35">
        <v>52</v>
      </c>
      <c r="P2361" s="34">
        <v>7.2453900000000001E-5</v>
      </c>
      <c r="Q2361" s="35">
        <v>384</v>
      </c>
      <c r="R2361" s="34">
        <v>6.4617799999999997E-5</v>
      </c>
      <c r="S2361" s="35">
        <v>254</v>
      </c>
      <c r="T2361" s="34">
        <v>4.4710099999999997E-5</v>
      </c>
      <c r="U2361" s="35">
        <v>1048.3</v>
      </c>
      <c r="V2361" s="34">
        <v>3.7571000000000003E-5</v>
      </c>
      <c r="W2361" s="35">
        <v>11666.62</v>
      </c>
    </row>
    <row r="2362" spans="1:23" ht="14.45" x14ac:dyDescent="0.3">
      <c r="A2362" s="6" t="s">
        <v>31</v>
      </c>
      <c r="B2362" s="6" t="s">
        <v>1170</v>
      </c>
      <c r="C2362" s="6" t="s">
        <v>77</v>
      </c>
      <c r="D2362" s="6" t="s">
        <v>75</v>
      </c>
      <c r="E2362" s="6" t="s">
        <v>36</v>
      </c>
      <c r="F2362" s="24" t="str">
        <f>+TabIPW[[#This Row],[WK]]&amp;TabIPW[[#This Row],[PK]]&amp;TabIPW[[#This Row],[GK]]</f>
        <v>320908</v>
      </c>
      <c r="G2362" s="6" t="s">
        <v>2212</v>
      </c>
      <c r="H2362" s="34">
        <v>2.7049567999999998E-5</v>
      </c>
      <c r="I2362" s="35">
        <v>8564</v>
      </c>
      <c r="J2362" s="34">
        <v>2.0715000000000001E-5</v>
      </c>
      <c r="K2362" s="35">
        <v>5281</v>
      </c>
      <c r="L2362" s="34">
        <v>7.89557E-5</v>
      </c>
      <c r="M2362" s="35">
        <v>7150.94</v>
      </c>
      <c r="N2362" s="34">
        <v>3.7830300000000003E-5</v>
      </c>
      <c r="O2362" s="35">
        <v>29</v>
      </c>
      <c r="P2362" s="34">
        <v>2.9057E-5</v>
      </c>
      <c r="Q2362" s="35">
        <v>154</v>
      </c>
      <c r="R2362" s="34">
        <v>2.77297E-5</v>
      </c>
      <c r="S2362" s="35">
        <v>109</v>
      </c>
      <c r="T2362" s="34">
        <v>3.2755300000000001E-5</v>
      </c>
      <c r="U2362" s="35">
        <v>768</v>
      </c>
      <c r="V2362" s="34">
        <v>2.3028799999999999E-5</v>
      </c>
      <c r="W2362" s="35">
        <v>7150.94</v>
      </c>
    </row>
    <row r="2363" spans="1:23" ht="14.45" x14ac:dyDescent="0.3">
      <c r="A2363" s="6" t="s">
        <v>31</v>
      </c>
      <c r="B2363" s="6" t="s">
        <v>1170</v>
      </c>
      <c r="C2363" s="6" t="s">
        <v>90</v>
      </c>
      <c r="D2363" s="6" t="s">
        <v>33</v>
      </c>
      <c r="E2363" s="6" t="s">
        <v>40</v>
      </c>
      <c r="F2363" s="24" t="str">
        <f>+TabIPW[[#This Row],[WK]]&amp;TabIPW[[#This Row],[PK]]&amp;TabIPW[[#This Row],[GK]]</f>
        <v>321001</v>
      </c>
      <c r="G2363" s="6" t="s">
        <v>2213</v>
      </c>
      <c r="H2363" s="34">
        <v>5.7800919999999999E-5</v>
      </c>
      <c r="I2363" s="35">
        <v>18300</v>
      </c>
      <c r="J2363" s="34">
        <v>4.3167799999999997E-5</v>
      </c>
      <c r="K2363" s="35">
        <v>11005</v>
      </c>
      <c r="L2363" s="34">
        <v>1.7093929999999999E-4</v>
      </c>
      <c r="M2363" s="35">
        <v>15481.8</v>
      </c>
      <c r="N2363" s="34">
        <v>1.0305479999999999E-4</v>
      </c>
      <c r="O2363" s="35">
        <v>79</v>
      </c>
      <c r="P2363" s="34">
        <v>1.386813E-4</v>
      </c>
      <c r="Q2363" s="35">
        <v>735</v>
      </c>
      <c r="R2363" s="34">
        <v>1.2312989999999999E-4</v>
      </c>
      <c r="S2363" s="35">
        <v>484</v>
      </c>
      <c r="T2363" s="34">
        <v>6.8022599999999995E-5</v>
      </c>
      <c r="U2363" s="35">
        <v>1594.9</v>
      </c>
      <c r="V2363" s="34">
        <v>4.9857300000000001E-5</v>
      </c>
      <c r="W2363" s="35">
        <v>15481.8</v>
      </c>
    </row>
    <row r="2364" spans="1:23" ht="14.45" x14ac:dyDescent="0.3">
      <c r="A2364" s="6" t="s">
        <v>31</v>
      </c>
      <c r="B2364" s="6" t="s">
        <v>1170</v>
      </c>
      <c r="C2364" s="6" t="s">
        <v>90</v>
      </c>
      <c r="D2364" s="6" t="s">
        <v>32</v>
      </c>
      <c r="E2364" s="6" t="s">
        <v>36</v>
      </c>
      <c r="F2364" s="24" t="str">
        <f>+TabIPW[[#This Row],[WK]]&amp;TabIPW[[#This Row],[PK]]&amp;TabIPW[[#This Row],[GK]]</f>
        <v>321002</v>
      </c>
      <c r="G2364" s="6" t="s">
        <v>2214</v>
      </c>
      <c r="H2364" s="34">
        <v>8.6575040000000007E-6</v>
      </c>
      <c r="I2364" s="35">
        <v>2741</v>
      </c>
      <c r="J2364" s="34">
        <v>6.8998000000000004E-6</v>
      </c>
      <c r="K2364" s="35">
        <v>1759</v>
      </c>
      <c r="L2364" s="34">
        <v>2.56036E-5</v>
      </c>
      <c r="M2364" s="35">
        <v>2318.89</v>
      </c>
      <c r="N2364" s="34">
        <v>1.5653899999999999E-5</v>
      </c>
      <c r="O2364" s="35">
        <v>12</v>
      </c>
      <c r="P2364" s="34">
        <v>1.88682E-5</v>
      </c>
      <c r="Q2364" s="35">
        <v>100</v>
      </c>
      <c r="R2364" s="34">
        <v>1.5772799999999999E-5</v>
      </c>
      <c r="S2364" s="35">
        <v>62</v>
      </c>
      <c r="T2364" s="34">
        <v>5.6725000000000003E-6</v>
      </c>
      <c r="U2364" s="35">
        <v>133</v>
      </c>
      <c r="V2364" s="34">
        <v>7.4676999999999997E-6</v>
      </c>
      <c r="W2364" s="35">
        <v>2318.89</v>
      </c>
    </row>
    <row r="2365" spans="1:23" ht="14.45" x14ac:dyDescent="0.3">
      <c r="A2365" s="6" t="s">
        <v>31</v>
      </c>
      <c r="B2365" s="6" t="s">
        <v>1170</v>
      </c>
      <c r="C2365" s="6" t="s">
        <v>90</v>
      </c>
      <c r="D2365" s="6" t="s">
        <v>37</v>
      </c>
      <c r="E2365" s="6" t="s">
        <v>40</v>
      </c>
      <c r="F2365" s="24" t="str">
        <f>+TabIPW[[#This Row],[WK]]&amp;TabIPW[[#This Row],[PK]]&amp;TabIPW[[#This Row],[GK]]</f>
        <v>321003</v>
      </c>
      <c r="G2365" s="6" t="s">
        <v>776</v>
      </c>
      <c r="H2365" s="34">
        <v>6.1082623999999996E-5</v>
      </c>
      <c r="I2365" s="35">
        <v>19339</v>
      </c>
      <c r="J2365" s="34">
        <v>4.68314E-5</v>
      </c>
      <c r="K2365" s="35">
        <v>11939</v>
      </c>
      <c r="L2365" s="34">
        <v>1.8064449999999999E-4</v>
      </c>
      <c r="M2365" s="35">
        <v>16360.79</v>
      </c>
      <c r="N2365" s="34">
        <v>1.5393000000000001E-4</v>
      </c>
      <c r="O2365" s="35">
        <v>118</v>
      </c>
      <c r="P2365" s="34">
        <v>1.345303E-4</v>
      </c>
      <c r="Q2365" s="35">
        <v>713</v>
      </c>
      <c r="R2365" s="34">
        <v>1.1575230000000001E-4</v>
      </c>
      <c r="S2365" s="35">
        <v>455</v>
      </c>
      <c r="T2365" s="34">
        <v>5.3538700000000003E-5</v>
      </c>
      <c r="U2365" s="35">
        <v>1255.3</v>
      </c>
      <c r="V2365" s="34">
        <v>5.2688000000000001E-5</v>
      </c>
      <c r="W2365" s="35">
        <v>16360.79</v>
      </c>
    </row>
    <row r="2366" spans="1:23" ht="14.45" x14ac:dyDescent="0.3">
      <c r="A2366" s="6" t="s">
        <v>31</v>
      </c>
      <c r="B2366" s="6" t="s">
        <v>1170</v>
      </c>
      <c r="C2366" s="6" t="s">
        <v>90</v>
      </c>
      <c r="D2366" s="6" t="s">
        <v>39</v>
      </c>
      <c r="E2366" s="6" t="s">
        <v>40</v>
      </c>
      <c r="F2366" s="24" t="str">
        <f>+TabIPW[[#This Row],[WK]]&amp;TabIPW[[#This Row],[PK]]&amp;TabIPW[[#This Row],[GK]]</f>
        <v>321004</v>
      </c>
      <c r="G2366" s="6" t="s">
        <v>2215</v>
      </c>
      <c r="H2366" s="34">
        <v>5.8549488E-5</v>
      </c>
      <c r="I2366" s="35">
        <v>18537</v>
      </c>
      <c r="J2366" s="34">
        <v>4.35835E-5</v>
      </c>
      <c r="K2366" s="35">
        <v>11111</v>
      </c>
      <c r="L2366" s="34">
        <v>1.7315310000000001E-4</v>
      </c>
      <c r="M2366" s="35">
        <v>15682.3</v>
      </c>
      <c r="N2366" s="34">
        <v>1.108818E-4</v>
      </c>
      <c r="O2366" s="35">
        <v>85</v>
      </c>
      <c r="P2366" s="34">
        <v>9.7925999999999997E-5</v>
      </c>
      <c r="Q2366" s="35">
        <v>519</v>
      </c>
      <c r="R2366" s="34">
        <v>6.81794E-5</v>
      </c>
      <c r="S2366" s="35">
        <v>268</v>
      </c>
      <c r="T2366" s="34">
        <v>4.0436599999999998E-5</v>
      </c>
      <c r="U2366" s="35">
        <v>948.09999999999991</v>
      </c>
      <c r="V2366" s="34">
        <v>5.0503000000000001E-5</v>
      </c>
      <c r="W2366" s="35">
        <v>15682.3</v>
      </c>
    </row>
    <row r="2367" spans="1:23" ht="14.45" x14ac:dyDescent="0.3">
      <c r="A2367" s="6" t="s">
        <v>31</v>
      </c>
      <c r="B2367" s="6" t="s">
        <v>1170</v>
      </c>
      <c r="C2367" s="6" t="s">
        <v>90</v>
      </c>
      <c r="D2367" s="6" t="s">
        <v>42</v>
      </c>
      <c r="E2367" s="6" t="s">
        <v>36</v>
      </c>
      <c r="F2367" s="24" t="str">
        <f>+TabIPW[[#This Row],[WK]]&amp;TabIPW[[#This Row],[PK]]&amp;TabIPW[[#This Row],[GK]]</f>
        <v>321005</v>
      </c>
      <c r="G2367" s="6" t="s">
        <v>2216</v>
      </c>
      <c r="H2367" s="34">
        <v>1.0445223999999999E-5</v>
      </c>
      <c r="I2367" s="35">
        <v>3307</v>
      </c>
      <c r="J2367" s="34">
        <v>8.1354000000000001E-6</v>
      </c>
      <c r="K2367" s="35">
        <v>2074</v>
      </c>
      <c r="L2367" s="34">
        <v>3.0890499999999998E-5</v>
      </c>
      <c r="M2367" s="35">
        <v>2797.72</v>
      </c>
      <c r="N2367" s="34">
        <v>2.3480800000000001E-5</v>
      </c>
      <c r="O2367" s="35">
        <v>18</v>
      </c>
      <c r="P2367" s="34">
        <v>1.5094599999999999E-5</v>
      </c>
      <c r="Q2367" s="35">
        <v>80</v>
      </c>
      <c r="R2367" s="34">
        <v>1.4755200000000001E-5</v>
      </c>
      <c r="S2367" s="35">
        <v>58</v>
      </c>
      <c r="T2367" s="34">
        <v>6.9051000000000002E-6</v>
      </c>
      <c r="U2367" s="35">
        <v>161.9</v>
      </c>
      <c r="V2367" s="34">
        <v>9.0096999999999995E-6</v>
      </c>
      <c r="W2367" s="35">
        <v>2797.72</v>
      </c>
    </row>
    <row r="2368" spans="1:23" ht="14.45" x14ac:dyDescent="0.3">
      <c r="A2368" s="6" t="s">
        <v>31</v>
      </c>
      <c r="B2368" s="6" t="s">
        <v>1170</v>
      </c>
      <c r="C2368" s="6" t="s">
        <v>92</v>
      </c>
      <c r="D2368" s="6" t="s">
        <v>33</v>
      </c>
      <c r="E2368" s="6" t="s">
        <v>36</v>
      </c>
      <c r="F2368" s="24" t="str">
        <f>+TabIPW[[#This Row],[WK]]&amp;TabIPW[[#This Row],[PK]]&amp;TabIPW[[#This Row],[GK]]</f>
        <v>321101</v>
      </c>
      <c r="G2368" s="6" t="s">
        <v>2217</v>
      </c>
      <c r="H2368" s="34">
        <v>9.4932479999999998E-5</v>
      </c>
      <c r="I2368" s="35">
        <v>30056</v>
      </c>
      <c r="J2368" s="34">
        <v>7.0433500000000003E-5</v>
      </c>
      <c r="K2368" s="35">
        <v>17956</v>
      </c>
      <c r="L2368" s="34">
        <v>3.2787529999999998E-4</v>
      </c>
      <c r="M2368" s="35">
        <v>29695.33</v>
      </c>
      <c r="N2368" s="34">
        <v>1.3697159999999999E-4</v>
      </c>
      <c r="O2368" s="35">
        <v>105</v>
      </c>
      <c r="P2368" s="34">
        <v>2.1170130000000001E-4</v>
      </c>
      <c r="Q2368" s="35">
        <v>1122</v>
      </c>
      <c r="R2368" s="34">
        <v>3.7142499999999999E-5</v>
      </c>
      <c r="S2368" s="35">
        <v>146</v>
      </c>
      <c r="T2368" s="34">
        <v>1.088601E-4</v>
      </c>
      <c r="U2368" s="35">
        <v>2552.3999999999996</v>
      </c>
      <c r="V2368" s="34">
        <v>9.5630299999999998E-5</v>
      </c>
      <c r="W2368" s="35">
        <v>29695.33</v>
      </c>
    </row>
    <row r="2369" spans="1:23" ht="14.45" x14ac:dyDescent="0.3">
      <c r="A2369" s="6" t="s">
        <v>31</v>
      </c>
      <c r="B2369" s="6" t="s">
        <v>1170</v>
      </c>
      <c r="C2369" s="6" t="s">
        <v>92</v>
      </c>
      <c r="D2369" s="6" t="s">
        <v>32</v>
      </c>
      <c r="E2369" s="6" t="s">
        <v>36</v>
      </c>
      <c r="F2369" s="24" t="str">
        <f>+TabIPW[[#This Row],[WK]]&amp;TabIPW[[#This Row],[PK]]&amp;TabIPW[[#This Row],[GK]]</f>
        <v>321102</v>
      </c>
      <c r="G2369" s="6" t="s">
        <v>2218</v>
      </c>
      <c r="H2369" s="34">
        <v>4.8391688E-5</v>
      </c>
      <c r="I2369" s="35">
        <v>15321</v>
      </c>
      <c r="J2369" s="34">
        <v>3.79311E-5</v>
      </c>
      <c r="K2369" s="35">
        <v>9670</v>
      </c>
      <c r="L2369" s="34">
        <v>1.6713390000000001E-4</v>
      </c>
      <c r="M2369" s="35">
        <v>15137.15</v>
      </c>
      <c r="N2369" s="34">
        <v>9.1314400000000001E-5</v>
      </c>
      <c r="O2369" s="35">
        <v>70</v>
      </c>
      <c r="P2369" s="34">
        <v>1.4302100000000001E-4</v>
      </c>
      <c r="Q2369" s="35">
        <v>758</v>
      </c>
      <c r="R2369" s="34">
        <v>5.24065E-5</v>
      </c>
      <c r="S2369" s="35">
        <v>206</v>
      </c>
      <c r="T2369" s="34">
        <v>5.5517599999999998E-5</v>
      </c>
      <c r="U2369" s="35">
        <v>1301.7</v>
      </c>
      <c r="V2369" s="34">
        <v>4.87474E-5</v>
      </c>
      <c r="W2369" s="35">
        <v>15137.15</v>
      </c>
    </row>
    <row r="2370" spans="1:23" ht="14.45" x14ac:dyDescent="0.3">
      <c r="A2370" s="6" t="s">
        <v>31</v>
      </c>
      <c r="B2370" s="6" t="s">
        <v>1170</v>
      </c>
      <c r="C2370" s="6" t="s">
        <v>92</v>
      </c>
      <c r="D2370" s="6" t="s">
        <v>37</v>
      </c>
      <c r="E2370" s="6" t="s">
        <v>40</v>
      </c>
      <c r="F2370" s="24" t="str">
        <f>+TabIPW[[#This Row],[WK]]&amp;TabIPW[[#This Row],[PK]]&amp;TabIPW[[#This Row],[GK]]</f>
        <v>321103</v>
      </c>
      <c r="G2370" s="6" t="s">
        <v>2219</v>
      </c>
      <c r="H2370" s="34">
        <v>4.7946319999999998E-6</v>
      </c>
      <c r="I2370" s="35">
        <v>1518</v>
      </c>
      <c r="J2370" s="34">
        <v>3.5891000000000001E-6</v>
      </c>
      <c r="K2370" s="35">
        <v>915</v>
      </c>
      <c r="L2370" s="34">
        <v>1.65595E-5</v>
      </c>
      <c r="M2370" s="35">
        <v>1499.78</v>
      </c>
      <c r="N2370" s="34">
        <v>9.1314000000000004E-6</v>
      </c>
      <c r="O2370" s="35">
        <v>7</v>
      </c>
      <c r="P2370" s="34">
        <v>3.2076E-6</v>
      </c>
      <c r="Q2370" s="35">
        <v>17</v>
      </c>
      <c r="R2370" s="34">
        <v>1.6027200000000001E-5</v>
      </c>
      <c r="S2370" s="35">
        <v>63</v>
      </c>
      <c r="T2370" s="34">
        <v>4.6658999999999997E-6</v>
      </c>
      <c r="U2370" s="35">
        <v>109.4</v>
      </c>
      <c r="V2370" s="34">
        <v>4.8299000000000001E-6</v>
      </c>
      <c r="W2370" s="35">
        <v>1499.78</v>
      </c>
    </row>
    <row r="2371" spans="1:23" ht="14.45" x14ac:dyDescent="0.3">
      <c r="A2371" s="6" t="s">
        <v>31</v>
      </c>
      <c r="B2371" s="6" t="s">
        <v>1170</v>
      </c>
      <c r="C2371" s="6" t="s">
        <v>92</v>
      </c>
      <c r="D2371" s="6" t="s">
        <v>39</v>
      </c>
      <c r="E2371" s="6" t="s">
        <v>40</v>
      </c>
      <c r="F2371" s="24" t="str">
        <f>+TabIPW[[#This Row],[WK]]&amp;TabIPW[[#This Row],[PK]]&amp;TabIPW[[#This Row],[GK]]</f>
        <v>321104</v>
      </c>
      <c r="G2371" s="6" t="s">
        <v>2220</v>
      </c>
      <c r="H2371" s="34">
        <v>1.2325177600000002E-4</v>
      </c>
      <c r="I2371" s="35">
        <v>39022</v>
      </c>
      <c r="J2371" s="34">
        <v>9.4164899999999997E-5</v>
      </c>
      <c r="K2371" s="35">
        <v>24006</v>
      </c>
      <c r="L2371" s="34">
        <v>4.2568370000000002E-4</v>
      </c>
      <c r="M2371" s="35">
        <v>38553.74</v>
      </c>
      <c r="N2371" s="34">
        <v>2.7916110000000003E-4</v>
      </c>
      <c r="O2371" s="35">
        <v>214</v>
      </c>
      <c r="P2371" s="34">
        <v>2.8962699999999998E-4</v>
      </c>
      <c r="Q2371" s="35">
        <v>1535</v>
      </c>
      <c r="R2371" s="34">
        <v>1.452627E-4</v>
      </c>
      <c r="S2371" s="35">
        <v>571</v>
      </c>
      <c r="T2371" s="34">
        <v>1.254339E-4</v>
      </c>
      <c r="U2371" s="35">
        <v>2941</v>
      </c>
      <c r="V2371" s="34">
        <v>1.2415780000000001E-4</v>
      </c>
      <c r="W2371" s="35">
        <v>38553.74</v>
      </c>
    </row>
    <row r="2372" spans="1:23" ht="14.45" x14ac:dyDescent="0.3">
      <c r="A2372" s="6" t="s">
        <v>31</v>
      </c>
      <c r="B2372" s="6" t="s">
        <v>1170</v>
      </c>
      <c r="C2372" s="6" t="s">
        <v>93</v>
      </c>
      <c r="D2372" s="6" t="s">
        <v>33</v>
      </c>
      <c r="E2372" s="6" t="s">
        <v>36</v>
      </c>
      <c r="F2372" s="24" t="str">
        <f>+TabIPW[[#This Row],[WK]]&amp;TabIPW[[#This Row],[PK]]&amp;TabIPW[[#This Row],[GK]]</f>
        <v>321201</v>
      </c>
      <c r="G2372" s="6" t="s">
        <v>2221</v>
      </c>
      <c r="H2372" s="34">
        <v>9.2134000000000006E-6</v>
      </c>
      <c r="I2372" s="35">
        <v>2917</v>
      </c>
      <c r="J2372" s="34">
        <v>7.1940000000000001E-6</v>
      </c>
      <c r="K2372" s="35">
        <v>1834</v>
      </c>
      <c r="L2372" s="34">
        <v>2.7344100000000001E-5</v>
      </c>
      <c r="M2372" s="35">
        <v>2476.5300000000002</v>
      </c>
      <c r="N2372" s="34">
        <v>1.5653899999999999E-5</v>
      </c>
      <c r="O2372" s="35">
        <v>12</v>
      </c>
      <c r="P2372" s="34">
        <v>1.7924800000000002E-5</v>
      </c>
      <c r="Q2372" s="35">
        <v>95</v>
      </c>
      <c r="R2372" s="34">
        <v>1.3228799999999999E-5</v>
      </c>
      <c r="S2372" s="35">
        <v>52</v>
      </c>
      <c r="T2372" s="34">
        <v>5.118E-6</v>
      </c>
      <c r="U2372" s="35">
        <v>120</v>
      </c>
      <c r="V2372" s="34">
        <v>7.9753999999999999E-6</v>
      </c>
      <c r="W2372" s="35">
        <v>2476.5300000000002</v>
      </c>
    </row>
    <row r="2373" spans="1:23" ht="14.45" x14ac:dyDescent="0.3">
      <c r="A2373" s="6" t="s">
        <v>31</v>
      </c>
      <c r="B2373" s="6" t="s">
        <v>1170</v>
      </c>
      <c r="C2373" s="6" t="s">
        <v>93</v>
      </c>
      <c r="D2373" s="6" t="s">
        <v>32</v>
      </c>
      <c r="E2373" s="6" t="s">
        <v>36</v>
      </c>
      <c r="F2373" s="24" t="str">
        <f>+TabIPW[[#This Row],[WK]]&amp;TabIPW[[#This Row],[PK]]&amp;TabIPW[[#This Row],[GK]]</f>
        <v>321202</v>
      </c>
      <c r="G2373" s="6" t="s">
        <v>2222</v>
      </c>
      <c r="H2373" s="34">
        <v>7.4446319999999999E-6</v>
      </c>
      <c r="I2373" s="35">
        <v>2357</v>
      </c>
      <c r="J2373" s="34">
        <v>5.7465E-6</v>
      </c>
      <c r="K2373" s="35">
        <v>1465</v>
      </c>
      <c r="L2373" s="34">
        <v>2.20946E-5</v>
      </c>
      <c r="M2373" s="35">
        <v>2001.09</v>
      </c>
      <c r="N2373" s="34">
        <v>1.5653899999999999E-5</v>
      </c>
      <c r="O2373" s="35">
        <v>12</v>
      </c>
      <c r="P2373" s="34">
        <v>1.1509600000000001E-5</v>
      </c>
      <c r="Q2373" s="35">
        <v>61</v>
      </c>
      <c r="R2373" s="34">
        <v>2.8747299999999998E-5</v>
      </c>
      <c r="S2373" s="35">
        <v>113</v>
      </c>
      <c r="T2373" s="34">
        <v>4.6062E-6</v>
      </c>
      <c r="U2373" s="35">
        <v>108</v>
      </c>
      <c r="V2373" s="34">
        <v>6.4443000000000003E-6</v>
      </c>
      <c r="W2373" s="35">
        <v>2001.09</v>
      </c>
    </row>
    <row r="2374" spans="1:23" ht="14.45" x14ac:dyDescent="0.3">
      <c r="A2374" s="6" t="s">
        <v>31</v>
      </c>
      <c r="B2374" s="6" t="s">
        <v>1170</v>
      </c>
      <c r="C2374" s="6" t="s">
        <v>93</v>
      </c>
      <c r="D2374" s="6" t="s">
        <v>37</v>
      </c>
      <c r="E2374" s="6" t="s">
        <v>40</v>
      </c>
      <c r="F2374" s="24" t="str">
        <f>+TabIPW[[#This Row],[WK]]&amp;TabIPW[[#This Row],[PK]]&amp;TabIPW[[#This Row],[GK]]</f>
        <v>321203</v>
      </c>
      <c r="G2374" s="6" t="s">
        <v>2223</v>
      </c>
      <c r="H2374" s="34">
        <v>1.7261312E-5</v>
      </c>
      <c r="I2374" s="35">
        <v>5465</v>
      </c>
      <c r="J2374" s="34">
        <v>1.2662E-5</v>
      </c>
      <c r="K2374" s="35">
        <v>3228</v>
      </c>
      <c r="L2374" s="34">
        <v>5.1229300000000001E-5</v>
      </c>
      <c r="M2374" s="35">
        <v>4639.79</v>
      </c>
      <c r="N2374" s="34">
        <v>2.6089799999999999E-5</v>
      </c>
      <c r="O2374" s="35">
        <v>20</v>
      </c>
      <c r="P2374" s="34">
        <v>2.6792899999999999E-5</v>
      </c>
      <c r="Q2374" s="35">
        <v>142</v>
      </c>
      <c r="R2374" s="34">
        <v>3.6124899999999997E-5</v>
      </c>
      <c r="S2374" s="35">
        <v>142</v>
      </c>
      <c r="T2374" s="34">
        <v>1.0862999999999999E-5</v>
      </c>
      <c r="U2374" s="35">
        <v>254.7</v>
      </c>
      <c r="V2374" s="34">
        <v>1.49419E-5</v>
      </c>
      <c r="W2374" s="35">
        <v>4639.79</v>
      </c>
    </row>
    <row r="2375" spans="1:23" ht="14.45" x14ac:dyDescent="0.3">
      <c r="A2375" s="6" t="s">
        <v>31</v>
      </c>
      <c r="B2375" s="6" t="s">
        <v>1170</v>
      </c>
      <c r="C2375" s="6" t="s">
        <v>93</v>
      </c>
      <c r="D2375" s="6" t="s">
        <v>39</v>
      </c>
      <c r="E2375" s="6" t="s">
        <v>36</v>
      </c>
      <c r="F2375" s="24" t="str">
        <f>+TabIPW[[#This Row],[WK]]&amp;TabIPW[[#This Row],[PK]]&amp;TabIPW[[#This Row],[GK]]</f>
        <v>321204</v>
      </c>
      <c r="G2375" s="6" t="s">
        <v>2224</v>
      </c>
      <c r="H2375" s="34">
        <v>1.4150168E-5</v>
      </c>
      <c r="I2375" s="35">
        <v>4480</v>
      </c>
      <c r="J2375" s="34">
        <v>1.08302E-5</v>
      </c>
      <c r="K2375" s="35">
        <v>2761</v>
      </c>
      <c r="L2375" s="34">
        <v>4.1995800000000002E-5</v>
      </c>
      <c r="M2375" s="35">
        <v>3803.52</v>
      </c>
      <c r="N2375" s="34">
        <v>4.0439199999999997E-5</v>
      </c>
      <c r="O2375" s="35">
        <v>31</v>
      </c>
      <c r="P2375" s="34">
        <v>2.2830500000000001E-5</v>
      </c>
      <c r="Q2375" s="35">
        <v>121</v>
      </c>
      <c r="R2375" s="34">
        <v>3.0782499999999999E-5</v>
      </c>
      <c r="S2375" s="35">
        <v>121</v>
      </c>
      <c r="T2375" s="34">
        <v>1.11231E-5</v>
      </c>
      <c r="U2375" s="35">
        <v>260.8</v>
      </c>
      <c r="V2375" s="34">
        <v>1.22488E-5</v>
      </c>
      <c r="W2375" s="35">
        <v>3803.52</v>
      </c>
    </row>
    <row r="2376" spans="1:23" ht="14.45" x14ac:dyDescent="0.3">
      <c r="A2376" s="6" t="s">
        <v>31</v>
      </c>
      <c r="B2376" s="6" t="s">
        <v>1170</v>
      </c>
      <c r="C2376" s="6" t="s">
        <v>93</v>
      </c>
      <c r="D2376" s="6" t="s">
        <v>42</v>
      </c>
      <c r="E2376" s="6" t="s">
        <v>40</v>
      </c>
      <c r="F2376" s="24" t="str">
        <f>+TabIPW[[#This Row],[WK]]&amp;TabIPW[[#This Row],[PK]]&amp;TabIPW[[#This Row],[GK]]</f>
        <v>321205</v>
      </c>
      <c r="G2376" s="6" t="s">
        <v>2225</v>
      </c>
      <c r="H2376" s="34">
        <v>5.7374519999999999E-5</v>
      </c>
      <c r="I2376" s="35">
        <v>18165</v>
      </c>
      <c r="J2376" s="34">
        <v>4.2234200000000003E-5</v>
      </c>
      <c r="K2376" s="35">
        <v>10767</v>
      </c>
      <c r="L2376" s="34">
        <v>1.7028E-4</v>
      </c>
      <c r="M2376" s="35">
        <v>15422.09</v>
      </c>
      <c r="N2376" s="34">
        <v>1.239267E-4</v>
      </c>
      <c r="O2376" s="35">
        <v>95</v>
      </c>
      <c r="P2376" s="34">
        <v>1.2415279999999999E-4</v>
      </c>
      <c r="Q2376" s="35">
        <v>658</v>
      </c>
      <c r="R2376" s="34">
        <v>1.071027E-4</v>
      </c>
      <c r="S2376" s="35">
        <v>421</v>
      </c>
      <c r="T2376" s="34">
        <v>4.8198899999999997E-5</v>
      </c>
      <c r="U2376" s="35">
        <v>1130.0999999999999</v>
      </c>
      <c r="V2376" s="34">
        <v>4.9665E-5</v>
      </c>
      <c r="W2376" s="35">
        <v>15422.09</v>
      </c>
    </row>
    <row r="2377" spans="1:23" ht="14.45" x14ac:dyDescent="0.3">
      <c r="A2377" s="6" t="s">
        <v>31</v>
      </c>
      <c r="B2377" s="6" t="s">
        <v>1170</v>
      </c>
      <c r="C2377" s="6" t="s">
        <v>93</v>
      </c>
      <c r="D2377" s="6" t="s">
        <v>44</v>
      </c>
      <c r="E2377" s="6" t="s">
        <v>36</v>
      </c>
      <c r="F2377" s="24" t="str">
        <f>+TabIPW[[#This Row],[WK]]&amp;TabIPW[[#This Row],[PK]]&amp;TabIPW[[#This Row],[GK]]</f>
        <v>321206</v>
      </c>
      <c r="G2377" s="6" t="s">
        <v>2226</v>
      </c>
      <c r="H2377" s="34">
        <v>9.5671600000000011E-6</v>
      </c>
      <c r="I2377" s="35">
        <v>3029</v>
      </c>
      <c r="J2377" s="34">
        <v>7.5665999999999997E-6</v>
      </c>
      <c r="K2377" s="35">
        <v>1929</v>
      </c>
      <c r="L2377" s="34">
        <v>2.8394E-5</v>
      </c>
      <c r="M2377" s="35">
        <v>2571.62</v>
      </c>
      <c r="N2377" s="34">
        <v>1.9567399999999998E-5</v>
      </c>
      <c r="O2377" s="35">
        <v>15</v>
      </c>
      <c r="P2377" s="34">
        <v>1.8302199999999999E-5</v>
      </c>
      <c r="Q2377" s="35">
        <v>97</v>
      </c>
      <c r="R2377" s="34">
        <v>2.41681E-5</v>
      </c>
      <c r="S2377" s="35">
        <v>95</v>
      </c>
      <c r="T2377" s="34">
        <v>8.5385999999999999E-6</v>
      </c>
      <c r="U2377" s="35">
        <v>200.2</v>
      </c>
      <c r="V2377" s="34">
        <v>8.2816000000000005E-6</v>
      </c>
      <c r="W2377" s="35">
        <v>2571.62</v>
      </c>
    </row>
    <row r="2378" spans="1:23" ht="14.45" x14ac:dyDescent="0.3">
      <c r="A2378" s="6" t="s">
        <v>31</v>
      </c>
      <c r="B2378" s="6" t="s">
        <v>1170</v>
      </c>
      <c r="C2378" s="6" t="s">
        <v>95</v>
      </c>
      <c r="D2378" s="6" t="s">
        <v>33</v>
      </c>
      <c r="E2378" s="6" t="s">
        <v>34</v>
      </c>
      <c r="F2378" s="24" t="str">
        <f>+TabIPW[[#This Row],[WK]]&amp;TabIPW[[#This Row],[PK]]&amp;TabIPW[[#This Row],[GK]]</f>
        <v>321301</v>
      </c>
      <c r="G2378" s="6" t="s">
        <v>2227</v>
      </c>
      <c r="H2378" s="34">
        <v>3.9519408000000002E-5</v>
      </c>
      <c r="I2378" s="35">
        <v>12512</v>
      </c>
      <c r="J2378" s="34">
        <v>2.93211E-5</v>
      </c>
      <c r="K2378" s="35">
        <v>7475</v>
      </c>
      <c r="L2378" s="34">
        <v>1.083087E-4</v>
      </c>
      <c r="M2378" s="35">
        <v>9809.41</v>
      </c>
      <c r="N2378" s="34">
        <v>5.7397600000000001E-5</v>
      </c>
      <c r="O2378" s="35">
        <v>44</v>
      </c>
      <c r="P2378" s="34">
        <v>1.003789E-4</v>
      </c>
      <c r="Q2378" s="35">
        <v>532</v>
      </c>
      <c r="R2378" s="34">
        <v>8.2425799999999999E-5</v>
      </c>
      <c r="S2378" s="35">
        <v>324</v>
      </c>
      <c r="T2378" s="34">
        <v>6.2571999999999997E-5</v>
      </c>
      <c r="U2378" s="35">
        <v>1467.1</v>
      </c>
      <c r="V2378" s="34">
        <v>3.1590000000000001E-5</v>
      </c>
      <c r="W2378" s="35">
        <v>9809.41</v>
      </c>
    </row>
    <row r="2379" spans="1:23" ht="14.45" x14ac:dyDescent="0.3">
      <c r="A2379" s="6" t="s">
        <v>31</v>
      </c>
      <c r="B2379" s="6" t="s">
        <v>1170</v>
      </c>
      <c r="C2379" s="6" t="s">
        <v>95</v>
      </c>
      <c r="D2379" s="6" t="s">
        <v>32</v>
      </c>
      <c r="E2379" s="6" t="s">
        <v>34</v>
      </c>
      <c r="F2379" s="24" t="str">
        <f>+TabIPW[[#This Row],[WK]]&amp;TabIPW[[#This Row],[PK]]&amp;TabIPW[[#This Row],[GK]]</f>
        <v>321302</v>
      </c>
      <c r="G2379" s="6" t="s">
        <v>659</v>
      </c>
      <c r="H2379" s="34">
        <v>3.7197888000000006E-5</v>
      </c>
      <c r="I2379" s="35">
        <v>11777</v>
      </c>
      <c r="J2379" s="34">
        <v>2.69323E-5</v>
      </c>
      <c r="K2379" s="35">
        <v>6866</v>
      </c>
      <c r="L2379" s="34">
        <v>1.019463E-4</v>
      </c>
      <c r="M2379" s="35">
        <v>9233.17</v>
      </c>
      <c r="N2379" s="34">
        <v>8.2182900000000002E-5</v>
      </c>
      <c r="O2379" s="35">
        <v>63</v>
      </c>
      <c r="P2379" s="34">
        <v>1.090582E-4</v>
      </c>
      <c r="Q2379" s="35">
        <v>578</v>
      </c>
      <c r="R2379" s="34">
        <v>3.8414500000000003E-5</v>
      </c>
      <c r="S2379" s="35">
        <v>151</v>
      </c>
      <c r="T2379" s="34">
        <v>3.1198500000000003E-5</v>
      </c>
      <c r="U2379" s="35">
        <v>731.5</v>
      </c>
      <c r="V2379" s="34">
        <v>2.9734300000000001E-5</v>
      </c>
      <c r="W2379" s="35">
        <v>9233.17</v>
      </c>
    </row>
    <row r="2380" spans="1:23" ht="14.45" x14ac:dyDescent="0.3">
      <c r="A2380" s="6" t="s">
        <v>31</v>
      </c>
      <c r="B2380" s="6" t="s">
        <v>1170</v>
      </c>
      <c r="C2380" s="6" t="s">
        <v>95</v>
      </c>
      <c r="D2380" s="6" t="s">
        <v>37</v>
      </c>
      <c r="E2380" s="6" t="s">
        <v>36</v>
      </c>
      <c r="F2380" s="24" t="str">
        <f>+TabIPW[[#This Row],[WK]]&amp;TabIPW[[#This Row],[PK]]&amp;TabIPW[[#This Row],[GK]]</f>
        <v>321303</v>
      </c>
      <c r="G2380" s="6" t="s">
        <v>2227</v>
      </c>
      <c r="H2380" s="34">
        <v>2.3992120000000002E-5</v>
      </c>
      <c r="I2380" s="35">
        <v>7596</v>
      </c>
      <c r="J2380" s="34">
        <v>1.8691000000000001E-5</v>
      </c>
      <c r="K2380" s="35">
        <v>4765</v>
      </c>
      <c r="L2380" s="34">
        <v>6.5753900000000001E-5</v>
      </c>
      <c r="M2380" s="35">
        <v>5955.26</v>
      </c>
      <c r="N2380" s="34">
        <v>6.3920100000000005E-5</v>
      </c>
      <c r="O2380" s="35">
        <v>49</v>
      </c>
      <c r="P2380" s="34">
        <v>3.2830699999999997E-5</v>
      </c>
      <c r="Q2380" s="35">
        <v>174</v>
      </c>
      <c r="R2380" s="34">
        <v>3.3835299999999998E-5</v>
      </c>
      <c r="S2380" s="35">
        <v>133</v>
      </c>
      <c r="T2380" s="34">
        <v>4.1037900000000002E-5</v>
      </c>
      <c r="U2380" s="35">
        <v>962.2</v>
      </c>
      <c r="V2380" s="34">
        <v>1.9178199999999999E-5</v>
      </c>
      <c r="W2380" s="35">
        <v>5955.26</v>
      </c>
    </row>
    <row r="2381" spans="1:23" ht="14.45" x14ac:dyDescent="0.3">
      <c r="A2381" s="6" t="s">
        <v>31</v>
      </c>
      <c r="B2381" s="6" t="s">
        <v>1170</v>
      </c>
      <c r="C2381" s="6" t="s">
        <v>95</v>
      </c>
      <c r="D2381" s="6" t="s">
        <v>39</v>
      </c>
      <c r="E2381" s="6" t="s">
        <v>36</v>
      </c>
      <c r="F2381" s="24" t="str">
        <f>+TabIPW[[#This Row],[WK]]&amp;TabIPW[[#This Row],[PK]]&amp;TabIPW[[#This Row],[GK]]</f>
        <v>321304</v>
      </c>
      <c r="G2381" s="6" t="s">
        <v>2228</v>
      </c>
      <c r="H2381" s="34">
        <v>1.8745816E-5</v>
      </c>
      <c r="I2381" s="35">
        <v>5935</v>
      </c>
      <c r="J2381" s="34">
        <v>1.4670399999999999E-5</v>
      </c>
      <c r="K2381" s="35">
        <v>3740</v>
      </c>
      <c r="L2381" s="34">
        <v>5.1375600000000003E-5</v>
      </c>
      <c r="M2381" s="35">
        <v>4653.04</v>
      </c>
      <c r="N2381" s="34">
        <v>4.0439199999999997E-5</v>
      </c>
      <c r="O2381" s="35">
        <v>31</v>
      </c>
      <c r="P2381" s="34">
        <v>3.3019399999999998E-5</v>
      </c>
      <c r="Q2381" s="35">
        <v>175</v>
      </c>
      <c r="R2381" s="34">
        <v>3.6633700000000001E-5</v>
      </c>
      <c r="S2381" s="35">
        <v>144</v>
      </c>
      <c r="T2381" s="34">
        <v>1.2108400000000001E-5</v>
      </c>
      <c r="U2381" s="35">
        <v>283.89999999999998</v>
      </c>
      <c r="V2381" s="34">
        <v>1.49846E-5</v>
      </c>
      <c r="W2381" s="35">
        <v>4653.04</v>
      </c>
    </row>
    <row r="2382" spans="1:23" ht="14.45" x14ac:dyDescent="0.3">
      <c r="A2382" s="6" t="s">
        <v>31</v>
      </c>
      <c r="B2382" s="6" t="s">
        <v>1170</v>
      </c>
      <c r="C2382" s="6" t="s">
        <v>95</v>
      </c>
      <c r="D2382" s="6" t="s">
        <v>42</v>
      </c>
      <c r="E2382" s="6" t="s">
        <v>36</v>
      </c>
      <c r="F2382" s="24" t="str">
        <f>+TabIPW[[#This Row],[WK]]&amp;TabIPW[[#This Row],[PK]]&amp;TabIPW[[#This Row],[GK]]</f>
        <v>321305</v>
      </c>
      <c r="G2382" s="6" t="s">
        <v>2229</v>
      </c>
      <c r="H2382" s="34">
        <v>2.1430559999999998E-5</v>
      </c>
      <c r="I2382" s="35">
        <v>6785</v>
      </c>
      <c r="J2382" s="34">
        <v>1.6282499999999999E-5</v>
      </c>
      <c r="K2382" s="35">
        <v>4151</v>
      </c>
      <c r="L2382" s="34">
        <v>5.8733600000000003E-5</v>
      </c>
      <c r="M2382" s="35">
        <v>5319.44</v>
      </c>
      <c r="N2382" s="34">
        <v>5.7397600000000001E-5</v>
      </c>
      <c r="O2382" s="35">
        <v>44</v>
      </c>
      <c r="P2382" s="34">
        <v>4.81139E-5</v>
      </c>
      <c r="Q2382" s="35">
        <v>255</v>
      </c>
      <c r="R2382" s="34">
        <v>3.6888099999999997E-5</v>
      </c>
      <c r="S2382" s="35">
        <v>145</v>
      </c>
      <c r="T2382" s="34">
        <v>3.3970799999999997E-5</v>
      </c>
      <c r="U2382" s="35">
        <v>796.5</v>
      </c>
      <c r="V2382" s="34">
        <v>1.7130600000000002E-5</v>
      </c>
      <c r="W2382" s="35">
        <v>5319.44</v>
      </c>
    </row>
    <row r="2383" spans="1:23" ht="14.45" x14ac:dyDescent="0.3">
      <c r="A2383" s="6" t="s">
        <v>31</v>
      </c>
      <c r="B2383" s="6" t="s">
        <v>1170</v>
      </c>
      <c r="C2383" s="6" t="s">
        <v>95</v>
      </c>
      <c r="D2383" s="6" t="s">
        <v>44</v>
      </c>
      <c r="E2383" s="6" t="s">
        <v>36</v>
      </c>
      <c r="F2383" s="24" t="str">
        <f>+TabIPW[[#This Row],[WK]]&amp;TabIPW[[#This Row],[PK]]&amp;TabIPW[[#This Row],[GK]]</f>
        <v>321306</v>
      </c>
      <c r="G2383" s="6" t="s">
        <v>659</v>
      </c>
      <c r="H2383" s="34">
        <v>2.62094E-5</v>
      </c>
      <c r="I2383" s="35">
        <v>8298</v>
      </c>
      <c r="J2383" s="34">
        <v>2.0616999999999999E-5</v>
      </c>
      <c r="K2383" s="35">
        <v>5256</v>
      </c>
      <c r="L2383" s="34">
        <v>7.1830700000000003E-5</v>
      </c>
      <c r="M2383" s="35">
        <v>6505.63</v>
      </c>
      <c r="N2383" s="34">
        <v>4.9570700000000003E-5</v>
      </c>
      <c r="O2383" s="35">
        <v>38</v>
      </c>
      <c r="P2383" s="34">
        <v>4.3585599999999998E-5</v>
      </c>
      <c r="Q2383" s="35">
        <v>231</v>
      </c>
      <c r="R2383" s="34">
        <v>2.8747299999999998E-5</v>
      </c>
      <c r="S2383" s="35">
        <v>113</v>
      </c>
      <c r="T2383" s="34">
        <v>1.7132499999999999E-5</v>
      </c>
      <c r="U2383" s="35">
        <v>401.7</v>
      </c>
      <c r="V2383" s="34">
        <v>2.0950599999999999E-5</v>
      </c>
      <c r="W2383" s="35">
        <v>6505.63</v>
      </c>
    </row>
    <row r="2384" spans="1:23" ht="14.45" x14ac:dyDescent="0.3">
      <c r="A2384" s="6" t="s">
        <v>31</v>
      </c>
      <c r="B2384" s="6" t="s">
        <v>1170</v>
      </c>
      <c r="C2384" s="6" t="s">
        <v>97</v>
      </c>
      <c r="D2384" s="6" t="s">
        <v>33</v>
      </c>
      <c r="E2384" s="6" t="s">
        <v>34</v>
      </c>
      <c r="F2384" s="24" t="str">
        <f>+TabIPW[[#This Row],[WK]]&amp;TabIPW[[#This Row],[PK]]&amp;TabIPW[[#This Row],[GK]]</f>
        <v>321401</v>
      </c>
      <c r="G2384" s="6" t="s">
        <v>2230</v>
      </c>
      <c r="H2384" s="34">
        <v>2.1037007999999999E-4</v>
      </c>
      <c r="I2384" s="35">
        <v>66604</v>
      </c>
      <c r="J2384" s="34">
        <v>1.5587070000000001E-4</v>
      </c>
      <c r="K2384" s="35">
        <v>39737</v>
      </c>
      <c r="L2384" s="34">
        <v>6.1479039999999996E-4</v>
      </c>
      <c r="M2384" s="35">
        <v>55680.94</v>
      </c>
      <c r="N2384" s="34">
        <v>4.357001E-4</v>
      </c>
      <c r="O2384" s="35">
        <v>334</v>
      </c>
      <c r="P2384" s="34">
        <v>5.0208290000000003E-4</v>
      </c>
      <c r="Q2384" s="35">
        <v>2661</v>
      </c>
      <c r="R2384" s="34">
        <v>3.0807909999999998E-4</v>
      </c>
      <c r="S2384" s="35">
        <v>1211</v>
      </c>
      <c r="T2384" s="34">
        <v>2.2466789999999999E-4</v>
      </c>
      <c r="U2384" s="35">
        <v>5267.7</v>
      </c>
      <c r="V2384" s="34">
        <v>1.7931389999999999E-4</v>
      </c>
      <c r="W2384" s="35">
        <v>55680.94</v>
      </c>
    </row>
    <row r="2385" spans="1:23" ht="14.45" x14ac:dyDescent="0.3">
      <c r="A2385" s="6" t="s">
        <v>31</v>
      </c>
      <c r="B2385" s="6" t="s">
        <v>1170</v>
      </c>
      <c r="C2385" s="6" t="s">
        <v>97</v>
      </c>
      <c r="D2385" s="6" t="s">
        <v>32</v>
      </c>
      <c r="E2385" s="6" t="s">
        <v>40</v>
      </c>
      <c r="F2385" s="24" t="str">
        <f>+TabIPW[[#This Row],[WK]]&amp;TabIPW[[#This Row],[PK]]&amp;TabIPW[[#This Row],[GK]]</f>
        <v>321402</v>
      </c>
      <c r="G2385" s="6" t="s">
        <v>2231</v>
      </c>
      <c r="H2385" s="34">
        <v>1.7264472000000001E-5</v>
      </c>
      <c r="I2385" s="35">
        <v>5466</v>
      </c>
      <c r="J2385" s="34">
        <v>1.3121E-5</v>
      </c>
      <c r="K2385" s="35">
        <v>3345</v>
      </c>
      <c r="L2385" s="34">
        <v>5.0454100000000002E-5</v>
      </c>
      <c r="M2385" s="35">
        <v>4569.58</v>
      </c>
      <c r="N2385" s="34">
        <v>2.4785300000000001E-5</v>
      </c>
      <c r="O2385" s="35">
        <v>19</v>
      </c>
      <c r="P2385" s="34">
        <v>2.9434400000000001E-5</v>
      </c>
      <c r="Q2385" s="35">
        <v>156</v>
      </c>
      <c r="R2385" s="34">
        <v>3.3072099999999998E-5</v>
      </c>
      <c r="S2385" s="35">
        <v>130</v>
      </c>
      <c r="T2385" s="34">
        <v>1.46034E-5</v>
      </c>
      <c r="U2385" s="35">
        <v>342.4</v>
      </c>
      <c r="V2385" s="34">
        <v>1.4715800000000001E-5</v>
      </c>
      <c r="W2385" s="35">
        <v>4569.58</v>
      </c>
    </row>
    <row r="2386" spans="1:23" ht="14.45" x14ac:dyDescent="0.3">
      <c r="A2386" s="6" t="s">
        <v>31</v>
      </c>
      <c r="B2386" s="6" t="s">
        <v>1170</v>
      </c>
      <c r="C2386" s="6" t="s">
        <v>97</v>
      </c>
      <c r="D2386" s="6" t="s">
        <v>37</v>
      </c>
      <c r="E2386" s="6" t="s">
        <v>40</v>
      </c>
      <c r="F2386" s="24" t="str">
        <f>+TabIPW[[#This Row],[WK]]&amp;TabIPW[[#This Row],[PK]]&amp;TabIPW[[#This Row],[GK]]</f>
        <v>321403</v>
      </c>
      <c r="G2386" s="6" t="s">
        <v>2232</v>
      </c>
      <c r="H2386" s="34">
        <v>1.4241767999999999E-5</v>
      </c>
      <c r="I2386" s="35">
        <v>4509</v>
      </c>
      <c r="J2386" s="34">
        <v>1.09283E-5</v>
      </c>
      <c r="K2386" s="35">
        <v>2786</v>
      </c>
      <c r="L2386" s="34">
        <v>4.1620399999999999E-5</v>
      </c>
      <c r="M2386" s="35">
        <v>3769.52</v>
      </c>
      <c r="N2386" s="34">
        <v>1.9567399999999998E-5</v>
      </c>
      <c r="O2386" s="35">
        <v>15</v>
      </c>
      <c r="P2386" s="34">
        <v>2.3585299999999999E-5</v>
      </c>
      <c r="Q2386" s="35">
        <v>125</v>
      </c>
      <c r="R2386" s="34">
        <v>3.96865E-5</v>
      </c>
      <c r="S2386" s="35">
        <v>156</v>
      </c>
      <c r="T2386" s="34">
        <v>1.28889E-5</v>
      </c>
      <c r="U2386" s="35">
        <v>302.2</v>
      </c>
      <c r="V2386" s="34">
        <v>1.2139300000000001E-5</v>
      </c>
      <c r="W2386" s="35">
        <v>3769.52</v>
      </c>
    </row>
    <row r="2387" spans="1:23" ht="14.45" x14ac:dyDescent="0.3">
      <c r="A2387" s="6" t="s">
        <v>31</v>
      </c>
      <c r="B2387" s="6" t="s">
        <v>1170</v>
      </c>
      <c r="C2387" s="6" t="s">
        <v>97</v>
      </c>
      <c r="D2387" s="6" t="s">
        <v>39</v>
      </c>
      <c r="E2387" s="6" t="s">
        <v>36</v>
      </c>
      <c r="F2387" s="24" t="str">
        <f>+TabIPW[[#This Row],[WK]]&amp;TabIPW[[#This Row],[PK]]&amp;TabIPW[[#This Row],[GK]]</f>
        <v>321404</v>
      </c>
      <c r="G2387" s="6" t="s">
        <v>2233</v>
      </c>
      <c r="H2387" s="34">
        <v>2.228968E-5</v>
      </c>
      <c r="I2387" s="35">
        <v>7057</v>
      </c>
      <c r="J2387" s="34">
        <v>1.7251399999999999E-5</v>
      </c>
      <c r="K2387" s="35">
        <v>4398</v>
      </c>
      <c r="L2387" s="34">
        <v>6.5139899999999996E-5</v>
      </c>
      <c r="M2387" s="35">
        <v>5899.65</v>
      </c>
      <c r="N2387" s="34">
        <v>3.7830300000000003E-5</v>
      </c>
      <c r="O2387" s="35">
        <v>29</v>
      </c>
      <c r="P2387" s="34">
        <v>3.6981699999999999E-5</v>
      </c>
      <c r="Q2387" s="35">
        <v>196</v>
      </c>
      <c r="R2387" s="34">
        <v>3.8923300000000001E-5</v>
      </c>
      <c r="S2387" s="35">
        <v>153</v>
      </c>
      <c r="T2387" s="34">
        <v>2.0958299999999999E-5</v>
      </c>
      <c r="U2387" s="35">
        <v>491.4</v>
      </c>
      <c r="V2387" s="34">
        <v>1.8999099999999999E-5</v>
      </c>
      <c r="W2387" s="35">
        <v>5899.65</v>
      </c>
    </row>
    <row r="2388" spans="1:23" ht="14.45" x14ac:dyDescent="0.3">
      <c r="A2388" s="6" t="s">
        <v>31</v>
      </c>
      <c r="B2388" s="6" t="s">
        <v>1170</v>
      </c>
      <c r="C2388" s="6" t="s">
        <v>97</v>
      </c>
      <c r="D2388" s="6" t="s">
        <v>42</v>
      </c>
      <c r="E2388" s="6" t="s">
        <v>40</v>
      </c>
      <c r="F2388" s="24" t="str">
        <f>+TabIPW[[#This Row],[WK]]&amp;TabIPW[[#This Row],[PK]]&amp;TabIPW[[#This Row],[GK]]</f>
        <v>321405</v>
      </c>
      <c r="G2388" s="6" t="s">
        <v>2234</v>
      </c>
      <c r="H2388" s="34">
        <v>9.7693039999999991E-6</v>
      </c>
      <c r="I2388" s="35">
        <v>3093</v>
      </c>
      <c r="J2388" s="34">
        <v>7.4529000000000003E-6</v>
      </c>
      <c r="K2388" s="35">
        <v>1900</v>
      </c>
      <c r="L2388" s="34">
        <v>2.85501E-5</v>
      </c>
      <c r="M2388" s="35">
        <v>2585.75</v>
      </c>
      <c r="N2388" s="34">
        <v>1.8262900000000001E-5</v>
      </c>
      <c r="O2388" s="35">
        <v>14</v>
      </c>
      <c r="P2388" s="34">
        <v>1.9245600000000001E-5</v>
      </c>
      <c r="Q2388" s="35">
        <v>102</v>
      </c>
      <c r="R2388" s="34">
        <v>1.8825600000000001E-5</v>
      </c>
      <c r="S2388" s="35">
        <v>74</v>
      </c>
      <c r="T2388" s="34">
        <v>9.5621999999999997E-6</v>
      </c>
      <c r="U2388" s="35">
        <v>224.2</v>
      </c>
      <c r="V2388" s="34">
        <v>8.3271000000000003E-6</v>
      </c>
      <c r="W2388" s="35">
        <v>2585.75</v>
      </c>
    </row>
    <row r="2389" spans="1:23" ht="14.45" x14ac:dyDescent="0.3">
      <c r="A2389" s="6" t="s">
        <v>31</v>
      </c>
      <c r="B2389" s="6" t="s">
        <v>1170</v>
      </c>
      <c r="C2389" s="6" t="s">
        <v>97</v>
      </c>
      <c r="D2389" s="6" t="s">
        <v>44</v>
      </c>
      <c r="E2389" s="6" t="s">
        <v>36</v>
      </c>
      <c r="F2389" s="24" t="str">
        <f>+TabIPW[[#This Row],[WK]]&amp;TabIPW[[#This Row],[PK]]&amp;TabIPW[[#This Row],[GK]]</f>
        <v>321406</v>
      </c>
      <c r="G2389" s="6" t="s">
        <v>2235</v>
      </c>
      <c r="H2389" s="34">
        <v>2.0700944000000001E-5</v>
      </c>
      <c r="I2389" s="35">
        <v>6554</v>
      </c>
      <c r="J2389" s="34">
        <v>1.5384300000000001E-5</v>
      </c>
      <c r="K2389" s="35">
        <v>3922</v>
      </c>
      <c r="L2389" s="34">
        <v>6.04969E-5</v>
      </c>
      <c r="M2389" s="35">
        <v>5479.14</v>
      </c>
      <c r="N2389" s="34">
        <v>3.9134700000000003E-5</v>
      </c>
      <c r="O2389" s="35">
        <v>30</v>
      </c>
      <c r="P2389" s="34">
        <v>4.3019499999999997E-5</v>
      </c>
      <c r="Q2389" s="35">
        <v>228</v>
      </c>
      <c r="R2389" s="34">
        <v>2.0860799999999999E-5</v>
      </c>
      <c r="S2389" s="35">
        <v>82</v>
      </c>
      <c r="T2389" s="34">
        <v>2.0979600000000002E-5</v>
      </c>
      <c r="U2389" s="35">
        <v>491.9</v>
      </c>
      <c r="V2389" s="34">
        <v>1.7644900000000001E-5</v>
      </c>
      <c r="W2389" s="35">
        <v>5479.14</v>
      </c>
    </row>
    <row r="2390" spans="1:23" ht="14.45" x14ac:dyDescent="0.3">
      <c r="A2390" s="6" t="s">
        <v>31</v>
      </c>
      <c r="B2390" s="6" t="s">
        <v>1170</v>
      </c>
      <c r="C2390" s="6" t="s">
        <v>97</v>
      </c>
      <c r="D2390" s="6" t="s">
        <v>75</v>
      </c>
      <c r="E2390" s="6" t="s">
        <v>36</v>
      </c>
      <c r="F2390" s="24" t="str">
        <f>+TabIPW[[#This Row],[WK]]&amp;TabIPW[[#This Row],[PK]]&amp;TabIPW[[#This Row],[GK]]</f>
        <v>321408</v>
      </c>
      <c r="G2390" s="6" t="s">
        <v>2236</v>
      </c>
      <c r="H2390" s="34">
        <v>9.1154879999999999E-6</v>
      </c>
      <c r="I2390" s="35">
        <v>2886</v>
      </c>
      <c r="J2390" s="34">
        <v>7.2057000000000003E-6</v>
      </c>
      <c r="K2390" s="35">
        <v>1837</v>
      </c>
      <c r="L2390" s="34">
        <v>2.6639400000000001E-5</v>
      </c>
      <c r="M2390" s="35">
        <v>2412.6999999999998</v>
      </c>
      <c r="N2390" s="34">
        <v>2.0871899999999999E-5</v>
      </c>
      <c r="O2390" s="35">
        <v>16</v>
      </c>
      <c r="P2390" s="34">
        <v>1.9434200000000001E-5</v>
      </c>
      <c r="Q2390" s="35">
        <v>103</v>
      </c>
      <c r="R2390" s="34">
        <v>3.4598499999999997E-5</v>
      </c>
      <c r="S2390" s="35">
        <v>136</v>
      </c>
      <c r="T2390" s="34">
        <v>5.1989999999999997E-6</v>
      </c>
      <c r="U2390" s="35">
        <v>121.9</v>
      </c>
      <c r="V2390" s="34">
        <v>7.7697999999999997E-6</v>
      </c>
      <c r="W2390" s="35">
        <v>2412.6999999999998</v>
      </c>
    </row>
    <row r="2391" spans="1:23" ht="14.45" x14ac:dyDescent="0.3">
      <c r="A2391" s="6" t="s">
        <v>31</v>
      </c>
      <c r="B2391" s="6" t="s">
        <v>1170</v>
      </c>
      <c r="C2391" s="6" t="s">
        <v>97</v>
      </c>
      <c r="D2391" s="6" t="s">
        <v>77</v>
      </c>
      <c r="E2391" s="6" t="s">
        <v>36</v>
      </c>
      <c r="F2391" s="24" t="str">
        <f>+TabIPW[[#This Row],[WK]]&amp;TabIPW[[#This Row],[PK]]&amp;TabIPW[[#This Row],[GK]]</f>
        <v>321409</v>
      </c>
      <c r="G2391" s="6" t="s">
        <v>2237</v>
      </c>
      <c r="H2391" s="34">
        <v>1.118116E-5</v>
      </c>
      <c r="I2391" s="35">
        <v>3540</v>
      </c>
      <c r="J2391" s="34">
        <v>8.5590000000000006E-6</v>
      </c>
      <c r="K2391" s="35">
        <v>2182</v>
      </c>
      <c r="L2391" s="34">
        <v>3.2676099999999997E-5</v>
      </c>
      <c r="M2391" s="35">
        <v>2959.44</v>
      </c>
      <c r="N2391" s="34">
        <v>2.6089799999999999E-5</v>
      </c>
      <c r="O2391" s="35">
        <v>20</v>
      </c>
      <c r="P2391" s="34">
        <v>2.1698399999999999E-5</v>
      </c>
      <c r="Q2391" s="35">
        <v>115</v>
      </c>
      <c r="R2391" s="34">
        <v>2.3913700000000001E-5</v>
      </c>
      <c r="S2391" s="35">
        <v>94</v>
      </c>
      <c r="T2391" s="34">
        <v>7.1992999999999998E-6</v>
      </c>
      <c r="U2391" s="35">
        <v>168.8</v>
      </c>
      <c r="V2391" s="34">
        <v>9.5304999999999996E-6</v>
      </c>
      <c r="W2391" s="35">
        <v>2959.44</v>
      </c>
    </row>
    <row r="2392" spans="1:23" ht="14.45" x14ac:dyDescent="0.3">
      <c r="A2392" s="6" t="s">
        <v>31</v>
      </c>
      <c r="B2392" s="6" t="s">
        <v>1170</v>
      </c>
      <c r="C2392" s="6" t="s">
        <v>97</v>
      </c>
      <c r="D2392" s="6" t="s">
        <v>90</v>
      </c>
      <c r="E2392" s="6" t="s">
        <v>36</v>
      </c>
      <c r="F2392" s="24" t="str">
        <f>+TabIPW[[#This Row],[WK]]&amp;TabIPW[[#This Row],[PK]]&amp;TabIPW[[#This Row],[GK]]</f>
        <v>321410</v>
      </c>
      <c r="G2392" s="6" t="s">
        <v>2230</v>
      </c>
      <c r="H2392" s="34">
        <v>4.8379056000000005E-5</v>
      </c>
      <c r="I2392" s="35">
        <v>15317</v>
      </c>
      <c r="J2392" s="34">
        <v>3.6754400000000002E-5</v>
      </c>
      <c r="K2392" s="35">
        <v>9370</v>
      </c>
      <c r="L2392" s="34">
        <v>1.4138399999999999E-4</v>
      </c>
      <c r="M2392" s="35">
        <v>12805.01</v>
      </c>
      <c r="N2392" s="34">
        <v>6.9138000000000001E-5</v>
      </c>
      <c r="O2392" s="35">
        <v>53</v>
      </c>
      <c r="P2392" s="34">
        <v>1.02643E-4</v>
      </c>
      <c r="Q2392" s="35">
        <v>544</v>
      </c>
      <c r="R2392" s="34">
        <v>7.5048200000000004E-5</v>
      </c>
      <c r="S2392" s="35">
        <v>295</v>
      </c>
      <c r="T2392" s="34">
        <v>4.4778299999999998E-5</v>
      </c>
      <c r="U2392" s="35">
        <v>1049.9000000000001</v>
      </c>
      <c r="V2392" s="34">
        <v>4.1236999999999998E-5</v>
      </c>
      <c r="W2392" s="35">
        <v>12805.01</v>
      </c>
    </row>
    <row r="2393" spans="1:23" ht="14.45" x14ac:dyDescent="0.3">
      <c r="A2393" s="6" t="s">
        <v>31</v>
      </c>
      <c r="B2393" s="6" t="s">
        <v>1170</v>
      </c>
      <c r="C2393" s="6" t="s">
        <v>97</v>
      </c>
      <c r="D2393" s="6" t="s">
        <v>92</v>
      </c>
      <c r="E2393" s="6" t="s">
        <v>40</v>
      </c>
      <c r="F2393" s="24" t="str">
        <f>+TabIPW[[#This Row],[WK]]&amp;TabIPW[[#This Row],[PK]]&amp;TabIPW[[#This Row],[GK]]</f>
        <v>321411</v>
      </c>
      <c r="G2393" s="6" t="s">
        <v>2238</v>
      </c>
      <c r="H2393" s="34">
        <v>1.2836224E-5</v>
      </c>
      <c r="I2393" s="35">
        <v>4064</v>
      </c>
      <c r="J2393" s="34">
        <v>9.8260000000000005E-6</v>
      </c>
      <c r="K2393" s="35">
        <v>2505</v>
      </c>
      <c r="L2393" s="34">
        <v>3.7512799999999998E-5</v>
      </c>
      <c r="M2393" s="35">
        <v>3397.5</v>
      </c>
      <c r="N2393" s="34">
        <v>1.8262900000000001E-5</v>
      </c>
      <c r="O2393" s="35">
        <v>14</v>
      </c>
      <c r="P2393" s="34">
        <v>2.3585299999999999E-5</v>
      </c>
      <c r="Q2393" s="35">
        <v>125</v>
      </c>
      <c r="R2393" s="34">
        <v>9.36194E-5</v>
      </c>
      <c r="S2393" s="35">
        <v>368</v>
      </c>
      <c r="T2393" s="34">
        <v>1.0321300000000001E-5</v>
      </c>
      <c r="U2393" s="35">
        <v>242</v>
      </c>
      <c r="V2393" s="34">
        <v>1.09412E-5</v>
      </c>
      <c r="W2393" s="35">
        <v>3397.5</v>
      </c>
    </row>
    <row r="2394" spans="1:23" ht="14.45" x14ac:dyDescent="0.3">
      <c r="A2394" s="6" t="s">
        <v>31</v>
      </c>
      <c r="B2394" s="6" t="s">
        <v>1170</v>
      </c>
      <c r="C2394" s="6" t="s">
        <v>130</v>
      </c>
      <c r="D2394" s="6" t="s">
        <v>33</v>
      </c>
      <c r="E2394" s="6" t="s">
        <v>34</v>
      </c>
      <c r="F2394" s="24" t="str">
        <f>+TabIPW[[#This Row],[WK]]&amp;TabIPW[[#This Row],[PK]]&amp;TabIPW[[#This Row],[GK]]</f>
        <v>321501</v>
      </c>
      <c r="G2394" s="6" t="s">
        <v>2239</v>
      </c>
      <c r="H2394" s="34">
        <v>1.18624544E-4</v>
      </c>
      <c r="I2394" s="35">
        <v>37557</v>
      </c>
      <c r="J2394" s="34">
        <v>8.6982699999999996E-5</v>
      </c>
      <c r="K2394" s="35">
        <v>22175</v>
      </c>
      <c r="L2394" s="34">
        <v>3.5869690000000002E-4</v>
      </c>
      <c r="M2394" s="35">
        <v>32486.81</v>
      </c>
      <c r="N2394" s="34">
        <v>2.30895E-4</v>
      </c>
      <c r="O2394" s="35">
        <v>177</v>
      </c>
      <c r="P2394" s="34">
        <v>3.0547620000000001E-4</v>
      </c>
      <c r="Q2394" s="35">
        <v>1619</v>
      </c>
      <c r="R2394" s="34">
        <v>2.0784530000000001E-4</v>
      </c>
      <c r="S2394" s="35">
        <v>817</v>
      </c>
      <c r="T2394" s="34">
        <v>1.2829580000000001E-4</v>
      </c>
      <c r="U2394" s="35">
        <v>3008.1</v>
      </c>
      <c r="V2394" s="34">
        <v>1.046199E-4</v>
      </c>
      <c r="W2394" s="35">
        <v>32486.81</v>
      </c>
    </row>
    <row r="2395" spans="1:23" ht="14.45" x14ac:dyDescent="0.3">
      <c r="A2395" s="6" t="s">
        <v>31</v>
      </c>
      <c r="B2395" s="6" t="s">
        <v>1170</v>
      </c>
      <c r="C2395" s="6" t="s">
        <v>130</v>
      </c>
      <c r="D2395" s="6" t="s">
        <v>32</v>
      </c>
      <c r="E2395" s="6" t="s">
        <v>40</v>
      </c>
      <c r="F2395" s="24" t="str">
        <f>+TabIPW[[#This Row],[WK]]&amp;TabIPW[[#This Row],[PK]]&amp;TabIPW[[#This Row],[GK]]</f>
        <v>321502</v>
      </c>
      <c r="G2395" s="6" t="s">
        <v>2240</v>
      </c>
      <c r="H2395" s="34">
        <v>2.4734368000000001E-5</v>
      </c>
      <c r="I2395" s="35">
        <v>7831</v>
      </c>
      <c r="J2395" s="34">
        <v>1.9098900000000001E-5</v>
      </c>
      <c r="K2395" s="35">
        <v>4869</v>
      </c>
      <c r="L2395" s="34">
        <v>7.4791799999999998E-5</v>
      </c>
      <c r="M2395" s="35">
        <v>6773.82</v>
      </c>
      <c r="N2395" s="34">
        <v>3.7830300000000003E-5</v>
      </c>
      <c r="O2395" s="35">
        <v>29</v>
      </c>
      <c r="P2395" s="34">
        <v>3.9245900000000003E-5</v>
      </c>
      <c r="Q2395" s="35">
        <v>208</v>
      </c>
      <c r="R2395" s="34">
        <v>6.1564900000000004E-5</v>
      </c>
      <c r="S2395" s="35">
        <v>242</v>
      </c>
      <c r="T2395" s="34">
        <v>1.5025600000000001E-5</v>
      </c>
      <c r="U2395" s="35">
        <v>352.3</v>
      </c>
      <c r="V2395" s="34">
        <v>2.1814299999999999E-5</v>
      </c>
      <c r="W2395" s="35">
        <v>6773.82</v>
      </c>
    </row>
    <row r="2396" spans="1:23" ht="14.45" x14ac:dyDescent="0.3">
      <c r="A2396" s="6" t="s">
        <v>31</v>
      </c>
      <c r="B2396" s="6" t="s">
        <v>1170</v>
      </c>
      <c r="C2396" s="6" t="s">
        <v>130</v>
      </c>
      <c r="D2396" s="6" t="s">
        <v>37</v>
      </c>
      <c r="E2396" s="6" t="s">
        <v>40</v>
      </c>
      <c r="F2396" s="24" t="str">
        <f>+TabIPW[[#This Row],[WK]]&amp;TabIPW[[#This Row],[PK]]&amp;TabIPW[[#This Row],[GK]]</f>
        <v>321503</v>
      </c>
      <c r="G2396" s="6" t="s">
        <v>2241</v>
      </c>
      <c r="H2396" s="34">
        <v>1.5701000000000001E-5</v>
      </c>
      <c r="I2396" s="35">
        <v>4971</v>
      </c>
      <c r="J2396" s="34">
        <v>1.1355800000000001E-5</v>
      </c>
      <c r="K2396" s="35">
        <v>2895</v>
      </c>
      <c r="L2396" s="34">
        <v>4.7476799999999999E-5</v>
      </c>
      <c r="M2396" s="35">
        <v>4299.92</v>
      </c>
      <c r="N2396" s="34">
        <v>4.5657200000000001E-5</v>
      </c>
      <c r="O2396" s="35">
        <v>35</v>
      </c>
      <c r="P2396" s="34">
        <v>3.0566499999999999E-5</v>
      </c>
      <c r="Q2396" s="35">
        <v>162</v>
      </c>
      <c r="R2396" s="34">
        <v>7.0469000000000006E-5</v>
      </c>
      <c r="S2396" s="35">
        <v>277</v>
      </c>
      <c r="T2396" s="34">
        <v>1.0632700000000001E-5</v>
      </c>
      <c r="U2396" s="35">
        <v>249.3</v>
      </c>
      <c r="V2396" s="34">
        <v>1.3847400000000001E-5</v>
      </c>
      <c r="W2396" s="35">
        <v>4299.92</v>
      </c>
    </row>
    <row r="2397" spans="1:23" ht="14.45" x14ac:dyDescent="0.3">
      <c r="A2397" s="6" t="s">
        <v>31</v>
      </c>
      <c r="B2397" s="6" t="s">
        <v>1170</v>
      </c>
      <c r="C2397" s="6" t="s">
        <v>130</v>
      </c>
      <c r="D2397" s="6" t="s">
        <v>39</v>
      </c>
      <c r="E2397" s="6" t="s">
        <v>40</v>
      </c>
      <c r="F2397" s="24" t="str">
        <f>+TabIPW[[#This Row],[WK]]&amp;TabIPW[[#This Row],[PK]]&amp;TabIPW[[#This Row],[GK]]</f>
        <v>321504</v>
      </c>
      <c r="G2397" s="6" t="s">
        <v>2242</v>
      </c>
      <c r="H2397" s="34">
        <v>2.9096287999999998E-5</v>
      </c>
      <c r="I2397" s="35">
        <v>9212</v>
      </c>
      <c r="J2397" s="34">
        <v>2.1483899999999999E-5</v>
      </c>
      <c r="K2397" s="35">
        <v>5477</v>
      </c>
      <c r="L2397" s="34">
        <v>8.7981300000000004E-5</v>
      </c>
      <c r="M2397" s="35">
        <v>7968.38</v>
      </c>
      <c r="N2397" s="34">
        <v>5.2179599999999998E-5</v>
      </c>
      <c r="O2397" s="35">
        <v>40</v>
      </c>
      <c r="P2397" s="34">
        <v>4.0377999999999999E-5</v>
      </c>
      <c r="Q2397" s="35">
        <v>214</v>
      </c>
      <c r="R2397" s="34">
        <v>7.3267400000000003E-5</v>
      </c>
      <c r="S2397" s="35">
        <v>288</v>
      </c>
      <c r="T2397" s="34">
        <v>2.4301999999999999E-5</v>
      </c>
      <c r="U2397" s="35">
        <v>569.79999999999995</v>
      </c>
      <c r="V2397" s="34">
        <v>2.5661200000000001E-5</v>
      </c>
      <c r="W2397" s="35">
        <v>7968.38</v>
      </c>
    </row>
    <row r="2398" spans="1:23" ht="14.45" x14ac:dyDescent="0.3">
      <c r="A2398" s="6" t="s">
        <v>31</v>
      </c>
      <c r="B2398" s="6" t="s">
        <v>1170</v>
      </c>
      <c r="C2398" s="6" t="s">
        <v>130</v>
      </c>
      <c r="D2398" s="6" t="s">
        <v>42</v>
      </c>
      <c r="E2398" s="6" t="s">
        <v>36</v>
      </c>
      <c r="F2398" s="24" t="str">
        <f>+TabIPW[[#This Row],[WK]]&amp;TabIPW[[#This Row],[PK]]&amp;TabIPW[[#This Row],[GK]]</f>
        <v>321505</v>
      </c>
      <c r="G2398" s="6" t="s">
        <v>2243</v>
      </c>
      <c r="H2398" s="34">
        <v>1.3550048E-5</v>
      </c>
      <c r="I2398" s="35">
        <v>4290</v>
      </c>
      <c r="J2398" s="34">
        <v>1.03359E-5</v>
      </c>
      <c r="K2398" s="35">
        <v>2635</v>
      </c>
      <c r="L2398" s="34">
        <v>4.0972600000000001E-5</v>
      </c>
      <c r="M2398" s="35">
        <v>3710.85</v>
      </c>
      <c r="N2398" s="34">
        <v>2.86988E-5</v>
      </c>
      <c r="O2398" s="35">
        <v>22</v>
      </c>
      <c r="P2398" s="34">
        <v>2.1509699999999998E-5</v>
      </c>
      <c r="Q2398" s="35">
        <v>114</v>
      </c>
      <c r="R2398" s="34">
        <v>4.0958499999999998E-5</v>
      </c>
      <c r="S2398" s="35">
        <v>161</v>
      </c>
      <c r="T2398" s="34">
        <v>8.7005999999999993E-6</v>
      </c>
      <c r="U2398" s="35">
        <v>204</v>
      </c>
      <c r="V2398" s="34">
        <v>1.19504E-5</v>
      </c>
      <c r="W2398" s="35">
        <v>3710.85</v>
      </c>
    </row>
    <row r="2399" spans="1:23" ht="14.45" x14ac:dyDescent="0.3">
      <c r="A2399" s="6" t="s">
        <v>31</v>
      </c>
      <c r="B2399" s="6" t="s">
        <v>1170</v>
      </c>
      <c r="C2399" s="6" t="s">
        <v>130</v>
      </c>
      <c r="D2399" s="6" t="s">
        <v>44</v>
      </c>
      <c r="E2399" s="6" t="s">
        <v>36</v>
      </c>
      <c r="F2399" s="24" t="str">
        <f>+TabIPW[[#This Row],[WK]]&amp;TabIPW[[#This Row],[PK]]&amp;TabIPW[[#This Row],[GK]]</f>
        <v>321506</v>
      </c>
      <c r="G2399" s="6" t="s">
        <v>2239</v>
      </c>
      <c r="H2399" s="34">
        <v>2.7971856000000002E-5</v>
      </c>
      <c r="I2399" s="35">
        <v>8856</v>
      </c>
      <c r="J2399" s="34">
        <v>2.1421100000000001E-5</v>
      </c>
      <c r="K2399" s="35">
        <v>5461</v>
      </c>
      <c r="L2399" s="34">
        <v>8.4581300000000003E-5</v>
      </c>
      <c r="M2399" s="35">
        <v>7660.44</v>
      </c>
      <c r="N2399" s="34">
        <v>5.0875199999999997E-5</v>
      </c>
      <c r="O2399" s="35">
        <v>39</v>
      </c>
      <c r="P2399" s="34">
        <v>3.4906200000000001E-5</v>
      </c>
      <c r="Q2399" s="35">
        <v>185</v>
      </c>
      <c r="R2399" s="34">
        <v>6.7416199999999993E-5</v>
      </c>
      <c r="S2399" s="35">
        <v>265</v>
      </c>
      <c r="T2399" s="34">
        <v>1.7853300000000001E-5</v>
      </c>
      <c r="U2399" s="35">
        <v>418.59999999999997</v>
      </c>
      <c r="V2399" s="34">
        <v>2.4669500000000002E-5</v>
      </c>
      <c r="W2399" s="35">
        <v>7660.44</v>
      </c>
    </row>
    <row r="2400" spans="1:23" ht="14.45" x14ac:dyDescent="0.3">
      <c r="A2400" s="6" t="s">
        <v>31</v>
      </c>
      <c r="B2400" s="6" t="s">
        <v>1170</v>
      </c>
      <c r="C2400" s="6" t="s">
        <v>134</v>
      </c>
      <c r="D2400" s="6" t="s">
        <v>33</v>
      </c>
      <c r="E2400" s="6" t="s">
        <v>34</v>
      </c>
      <c r="F2400" s="24" t="str">
        <f>+TabIPW[[#This Row],[WK]]&amp;TabIPW[[#This Row],[PK]]&amp;TabIPW[[#This Row],[GK]]</f>
        <v>321601</v>
      </c>
      <c r="G2400" s="6" t="s">
        <v>2244</v>
      </c>
      <c r="H2400" s="34">
        <v>4.5946991999999997E-5</v>
      </c>
      <c r="I2400" s="35">
        <v>14547</v>
      </c>
      <c r="J2400" s="34">
        <v>3.4102700000000001E-5</v>
      </c>
      <c r="K2400" s="35">
        <v>8694</v>
      </c>
      <c r="L2400" s="34">
        <v>1.2544260000000001E-4</v>
      </c>
      <c r="M2400" s="35">
        <v>11361.21</v>
      </c>
      <c r="N2400" s="34">
        <v>7.9573999999999994E-5</v>
      </c>
      <c r="O2400" s="35">
        <v>61</v>
      </c>
      <c r="P2400" s="34">
        <v>1.032091E-4</v>
      </c>
      <c r="Q2400" s="35">
        <v>547</v>
      </c>
      <c r="R2400" s="34">
        <v>1.1727870000000001E-4</v>
      </c>
      <c r="S2400" s="35">
        <v>461</v>
      </c>
      <c r="T2400" s="34">
        <v>5.4451399999999998E-5</v>
      </c>
      <c r="U2400" s="35">
        <v>1276.7</v>
      </c>
      <c r="V2400" s="34">
        <v>3.6587400000000001E-5</v>
      </c>
      <c r="W2400" s="35">
        <v>11361.21</v>
      </c>
    </row>
    <row r="2401" spans="1:40" ht="14.45" x14ac:dyDescent="0.3">
      <c r="A2401" s="6" t="s">
        <v>31</v>
      </c>
      <c r="B2401" s="6" t="s">
        <v>1170</v>
      </c>
      <c r="C2401" s="6" t="s">
        <v>134</v>
      </c>
      <c r="D2401" s="6" t="s">
        <v>32</v>
      </c>
      <c r="E2401" s="6" t="s">
        <v>36</v>
      </c>
      <c r="F2401" s="24" t="str">
        <f>+TabIPW[[#This Row],[WK]]&amp;TabIPW[[#This Row],[PK]]&amp;TabIPW[[#This Row],[GK]]</f>
        <v>321602</v>
      </c>
      <c r="G2401" s="6" t="s">
        <v>2245</v>
      </c>
      <c r="H2401" s="34">
        <v>8.1268720000000001E-6</v>
      </c>
      <c r="I2401" s="35">
        <v>2573</v>
      </c>
      <c r="J2401" s="34">
        <v>6.0406999999999996E-6</v>
      </c>
      <c r="K2401" s="35">
        <v>1540</v>
      </c>
      <c r="L2401" s="34">
        <v>2.2187600000000001E-5</v>
      </c>
      <c r="M2401" s="35">
        <v>2009.51</v>
      </c>
      <c r="N2401" s="34">
        <v>1.8262900000000001E-5</v>
      </c>
      <c r="O2401" s="35">
        <v>14</v>
      </c>
      <c r="P2401" s="34">
        <v>1.1887E-5</v>
      </c>
      <c r="Q2401" s="35">
        <v>63</v>
      </c>
      <c r="R2401" s="34">
        <v>3.1291300000000003E-5</v>
      </c>
      <c r="S2401" s="35">
        <v>123</v>
      </c>
      <c r="T2401" s="34">
        <v>4.5038E-6</v>
      </c>
      <c r="U2401" s="35">
        <v>105.6</v>
      </c>
      <c r="V2401" s="34">
        <v>6.4714000000000004E-6</v>
      </c>
      <c r="W2401" s="35">
        <v>2009.51</v>
      </c>
    </row>
    <row r="2402" spans="1:40" ht="14.45" x14ac:dyDescent="0.3">
      <c r="A2402" s="6" t="s">
        <v>31</v>
      </c>
      <c r="B2402" s="6" t="s">
        <v>1170</v>
      </c>
      <c r="C2402" s="6" t="s">
        <v>134</v>
      </c>
      <c r="D2402" s="6" t="s">
        <v>37</v>
      </c>
      <c r="E2402" s="6" t="s">
        <v>40</v>
      </c>
      <c r="F2402" s="24" t="str">
        <f>+TabIPW[[#This Row],[WK]]&amp;TabIPW[[#This Row],[PK]]&amp;TabIPW[[#This Row],[GK]]</f>
        <v>321603</v>
      </c>
      <c r="G2402" s="6" t="s">
        <v>2246</v>
      </c>
      <c r="H2402" s="34">
        <v>4.3347528000000001E-5</v>
      </c>
      <c r="I2402" s="35">
        <v>13724</v>
      </c>
      <c r="J2402" s="34">
        <v>3.2188499999999999E-5</v>
      </c>
      <c r="K2402" s="35">
        <v>8206</v>
      </c>
      <c r="L2402" s="34">
        <v>1.1834559999999999E-4</v>
      </c>
      <c r="M2402" s="35">
        <v>10718.44</v>
      </c>
      <c r="N2402" s="34">
        <v>6.7833600000000001E-5</v>
      </c>
      <c r="O2402" s="35">
        <v>52</v>
      </c>
      <c r="P2402" s="34">
        <v>8.4152200000000004E-5</v>
      </c>
      <c r="Q2402" s="35">
        <v>446</v>
      </c>
      <c r="R2402" s="34">
        <v>1.355955E-4</v>
      </c>
      <c r="S2402" s="35">
        <v>533</v>
      </c>
      <c r="T2402" s="34">
        <v>2.9983000000000001E-5</v>
      </c>
      <c r="U2402" s="35">
        <v>703</v>
      </c>
      <c r="V2402" s="34">
        <v>3.4517500000000003E-5</v>
      </c>
      <c r="W2402" s="35">
        <v>10718.44</v>
      </c>
    </row>
    <row r="2403" spans="1:40" ht="14.45" x14ac:dyDescent="0.3">
      <c r="A2403" s="6" t="s">
        <v>31</v>
      </c>
      <c r="B2403" s="6" t="s">
        <v>1170</v>
      </c>
      <c r="C2403" s="6" t="s">
        <v>134</v>
      </c>
      <c r="D2403" s="6" t="s">
        <v>39</v>
      </c>
      <c r="E2403" s="6" t="s">
        <v>36</v>
      </c>
      <c r="F2403" s="24" t="str">
        <f>+TabIPW[[#This Row],[WK]]&amp;TabIPW[[#This Row],[PK]]&amp;TabIPW[[#This Row],[GK]]</f>
        <v>321604</v>
      </c>
      <c r="G2403" s="6" t="s">
        <v>2247</v>
      </c>
      <c r="H2403" s="34">
        <v>1.0318887999999999E-5</v>
      </c>
      <c r="I2403" s="35">
        <v>3267</v>
      </c>
      <c r="J2403" s="34">
        <v>8.0255999999999999E-6</v>
      </c>
      <c r="K2403" s="35">
        <v>2046</v>
      </c>
      <c r="L2403" s="34">
        <v>2.8172200000000001E-5</v>
      </c>
      <c r="M2403" s="35">
        <v>2551.5300000000002</v>
      </c>
      <c r="N2403" s="34">
        <v>1.5653899999999999E-5</v>
      </c>
      <c r="O2403" s="35">
        <v>12</v>
      </c>
      <c r="P2403" s="34">
        <v>1.4339799999999999E-5</v>
      </c>
      <c r="Q2403" s="35">
        <v>76</v>
      </c>
      <c r="R2403" s="34">
        <v>2.5185699999999998E-5</v>
      </c>
      <c r="S2403" s="35">
        <v>99</v>
      </c>
      <c r="T2403" s="34">
        <v>6.9604999999999997E-6</v>
      </c>
      <c r="U2403" s="35">
        <v>163.19999999999999</v>
      </c>
      <c r="V2403" s="34">
        <v>8.2168999999999992E-6</v>
      </c>
      <c r="W2403" s="35">
        <v>2551.5300000000002</v>
      </c>
    </row>
    <row r="2404" spans="1:40" ht="14.45" x14ac:dyDescent="0.3">
      <c r="A2404" s="6" t="s">
        <v>31</v>
      </c>
      <c r="B2404" s="6" t="s">
        <v>1170</v>
      </c>
      <c r="C2404" s="6" t="s">
        <v>134</v>
      </c>
      <c r="D2404" s="6" t="s">
        <v>42</v>
      </c>
      <c r="E2404" s="6" t="s">
        <v>36</v>
      </c>
      <c r="F2404" s="24" t="str">
        <f>+TabIPW[[#This Row],[WK]]&amp;TabIPW[[#This Row],[PK]]&amp;TabIPW[[#This Row],[GK]]</f>
        <v>321605</v>
      </c>
      <c r="G2404" s="6" t="s">
        <v>2248</v>
      </c>
      <c r="H2404" s="34">
        <v>1.2008696E-5</v>
      </c>
      <c r="I2404" s="35">
        <v>3802</v>
      </c>
      <c r="J2404" s="34">
        <v>9.3827999999999993E-6</v>
      </c>
      <c r="K2404" s="35">
        <v>2392</v>
      </c>
      <c r="L2404" s="34">
        <v>3.27856E-5</v>
      </c>
      <c r="M2404" s="35">
        <v>2969.36</v>
      </c>
      <c r="N2404" s="34">
        <v>3.7830300000000003E-5</v>
      </c>
      <c r="O2404" s="35">
        <v>29</v>
      </c>
      <c r="P2404" s="34">
        <v>2.1132400000000001E-5</v>
      </c>
      <c r="Q2404" s="35">
        <v>112</v>
      </c>
      <c r="R2404" s="34">
        <v>4.0195299999999998E-5</v>
      </c>
      <c r="S2404" s="35">
        <v>158</v>
      </c>
      <c r="T2404" s="34">
        <v>7.8390999999999992E-6</v>
      </c>
      <c r="U2404" s="35">
        <v>183.8</v>
      </c>
      <c r="V2404" s="34">
        <v>9.5625000000000003E-6</v>
      </c>
      <c r="W2404" s="35">
        <v>2969.36</v>
      </c>
    </row>
    <row r="2405" spans="1:40" ht="14.45" x14ac:dyDescent="0.3">
      <c r="A2405" s="6" t="s">
        <v>31</v>
      </c>
      <c r="B2405" s="6" t="s">
        <v>1170</v>
      </c>
      <c r="C2405" s="6" t="s">
        <v>134</v>
      </c>
      <c r="D2405" s="6" t="s">
        <v>44</v>
      </c>
      <c r="E2405" s="6" t="s">
        <v>36</v>
      </c>
      <c r="F2405" s="24" t="str">
        <f>+TabIPW[[#This Row],[WK]]&amp;TabIPW[[#This Row],[PK]]&amp;TabIPW[[#This Row],[GK]]</f>
        <v>321606</v>
      </c>
      <c r="G2405" s="6" t="s">
        <v>2244</v>
      </c>
      <c r="H2405" s="34">
        <v>1.681596E-5</v>
      </c>
      <c r="I2405" s="35">
        <v>5324</v>
      </c>
      <c r="J2405" s="34">
        <v>1.2779700000000001E-5</v>
      </c>
      <c r="K2405" s="35">
        <v>3258</v>
      </c>
      <c r="L2405" s="34">
        <v>4.59102E-5</v>
      </c>
      <c r="M2405" s="35">
        <v>4158.04</v>
      </c>
      <c r="N2405" s="34">
        <v>3.2612299999999999E-5</v>
      </c>
      <c r="O2405" s="35">
        <v>25</v>
      </c>
      <c r="P2405" s="34">
        <v>2.2641800000000001E-5</v>
      </c>
      <c r="Q2405" s="35">
        <v>120</v>
      </c>
      <c r="R2405" s="34">
        <v>5.5968099999999997E-5</v>
      </c>
      <c r="S2405" s="35">
        <v>220</v>
      </c>
      <c r="T2405" s="34">
        <v>1.14814E-5</v>
      </c>
      <c r="U2405" s="35">
        <v>269.2</v>
      </c>
      <c r="V2405" s="34">
        <v>1.33905E-5</v>
      </c>
      <c r="W2405" s="35">
        <v>4158.04</v>
      </c>
    </row>
    <row r="2406" spans="1:40" ht="14.45" x14ac:dyDescent="0.3">
      <c r="A2406" s="6" t="s">
        <v>31</v>
      </c>
      <c r="B2406" s="6" t="s">
        <v>1170</v>
      </c>
      <c r="C2406" s="6" t="s">
        <v>141</v>
      </c>
      <c r="D2406" s="6" t="s">
        <v>33</v>
      </c>
      <c r="E2406" s="6" t="s">
        <v>34</v>
      </c>
      <c r="F2406" s="24" t="str">
        <f>+TabIPW[[#This Row],[WK]]&amp;TabIPW[[#This Row],[PK]]&amp;TabIPW[[#This Row],[GK]]</f>
        <v>321701</v>
      </c>
      <c r="G2406" s="6" t="s">
        <v>2249</v>
      </c>
      <c r="H2406" s="34">
        <v>7.4471592000000005E-5</v>
      </c>
      <c r="I2406" s="35">
        <v>23578</v>
      </c>
      <c r="J2406" s="34">
        <v>5.5614E-5</v>
      </c>
      <c r="K2406" s="35">
        <v>14178</v>
      </c>
      <c r="L2406" s="34">
        <v>2.2857140000000001E-4</v>
      </c>
      <c r="M2406" s="35">
        <v>20701.48</v>
      </c>
      <c r="N2406" s="34">
        <v>1.0305479999999999E-4</v>
      </c>
      <c r="O2406" s="35">
        <v>79</v>
      </c>
      <c r="P2406" s="34">
        <v>1.7321010000000001E-4</v>
      </c>
      <c r="Q2406" s="35">
        <v>918</v>
      </c>
      <c r="R2406" s="34">
        <v>1.198227E-4</v>
      </c>
      <c r="S2406" s="35">
        <v>471</v>
      </c>
      <c r="T2406" s="34">
        <v>8.3696599999999994E-5</v>
      </c>
      <c r="U2406" s="35">
        <v>1962.4</v>
      </c>
      <c r="V2406" s="34">
        <v>6.6666699999999996E-5</v>
      </c>
      <c r="W2406" s="35">
        <v>20701.48</v>
      </c>
    </row>
    <row r="2407" spans="1:40" ht="14.45" x14ac:dyDescent="0.3">
      <c r="A2407" s="6" t="s">
        <v>31</v>
      </c>
      <c r="B2407" s="6" t="s">
        <v>1170</v>
      </c>
      <c r="C2407" s="6" t="s">
        <v>141</v>
      </c>
      <c r="D2407" s="6" t="s">
        <v>32</v>
      </c>
      <c r="E2407" s="6" t="s">
        <v>40</v>
      </c>
      <c r="F2407" s="24" t="str">
        <f>+TabIPW[[#This Row],[WK]]&amp;TabIPW[[#This Row],[PK]]&amp;TabIPW[[#This Row],[GK]]</f>
        <v>321702</v>
      </c>
      <c r="G2407" s="6" t="s">
        <v>2250</v>
      </c>
      <c r="H2407" s="34">
        <v>1.4361792E-5</v>
      </c>
      <c r="I2407" s="35">
        <v>4547</v>
      </c>
      <c r="J2407" s="34">
        <v>1.08341E-5</v>
      </c>
      <c r="K2407" s="35">
        <v>2762</v>
      </c>
      <c r="L2407" s="34">
        <v>4.4079899999999998E-5</v>
      </c>
      <c r="M2407" s="35">
        <v>3992.27</v>
      </c>
      <c r="N2407" s="34">
        <v>2.0871899999999999E-5</v>
      </c>
      <c r="O2407" s="35">
        <v>16</v>
      </c>
      <c r="P2407" s="34">
        <v>2.5094699999999999E-5</v>
      </c>
      <c r="Q2407" s="35">
        <v>133</v>
      </c>
      <c r="R2407" s="34">
        <v>3.8414500000000003E-5</v>
      </c>
      <c r="S2407" s="35">
        <v>151</v>
      </c>
      <c r="T2407" s="34">
        <v>9.2551000000000005E-6</v>
      </c>
      <c r="U2407" s="35">
        <v>217</v>
      </c>
      <c r="V2407" s="34">
        <v>1.28566E-5</v>
      </c>
      <c r="W2407" s="35">
        <v>3992.27</v>
      </c>
    </row>
    <row r="2408" spans="1:40" ht="14.45" x14ac:dyDescent="0.3">
      <c r="A2408" s="6" t="s">
        <v>31</v>
      </c>
      <c r="B2408" s="6" t="s">
        <v>1170</v>
      </c>
      <c r="C2408" s="6" t="s">
        <v>141</v>
      </c>
      <c r="D2408" s="6" t="s">
        <v>37</v>
      </c>
      <c r="E2408" s="6" t="s">
        <v>40</v>
      </c>
      <c r="F2408" s="24" t="str">
        <f>+TabIPW[[#This Row],[WK]]&amp;TabIPW[[#This Row],[PK]]&amp;TabIPW[[#This Row],[GK]]</f>
        <v>321703</v>
      </c>
      <c r="G2408" s="6" t="s">
        <v>2251</v>
      </c>
      <c r="H2408" s="34">
        <v>1.6828591999999998E-5</v>
      </c>
      <c r="I2408" s="35">
        <v>5328</v>
      </c>
      <c r="J2408" s="34">
        <v>1.2783600000000001E-5</v>
      </c>
      <c r="K2408" s="35">
        <v>3259</v>
      </c>
      <c r="L2408" s="34">
        <v>5.1650999999999997E-5</v>
      </c>
      <c r="M2408" s="35">
        <v>4677.9799999999996</v>
      </c>
      <c r="N2408" s="34">
        <v>3.2612299999999999E-5</v>
      </c>
      <c r="O2408" s="35">
        <v>25</v>
      </c>
      <c r="P2408" s="34">
        <v>3.3774099999999999E-5</v>
      </c>
      <c r="Q2408" s="35">
        <v>179</v>
      </c>
      <c r="R2408" s="34">
        <v>2.97649E-5</v>
      </c>
      <c r="S2408" s="35">
        <v>117</v>
      </c>
      <c r="T2408" s="34">
        <v>1.27353E-5</v>
      </c>
      <c r="U2408" s="35">
        <v>298.60000000000002</v>
      </c>
      <c r="V2408" s="34">
        <v>1.50649E-5</v>
      </c>
      <c r="W2408" s="35">
        <v>4677.9799999999996</v>
      </c>
    </row>
    <row r="2409" spans="1:40" ht="14.45" x14ac:dyDescent="0.3">
      <c r="A2409" s="6" t="s">
        <v>31</v>
      </c>
      <c r="B2409" s="6" t="s">
        <v>1170</v>
      </c>
      <c r="C2409" s="6" t="s">
        <v>141</v>
      </c>
      <c r="D2409" s="6" t="s">
        <v>39</v>
      </c>
      <c r="E2409" s="6" t="s">
        <v>40</v>
      </c>
      <c r="F2409" s="24" t="str">
        <f>+TabIPW[[#This Row],[WK]]&amp;TabIPW[[#This Row],[PK]]&amp;TabIPW[[#This Row],[GK]]</f>
        <v>321704</v>
      </c>
      <c r="G2409" s="6" t="s">
        <v>2252</v>
      </c>
      <c r="H2409" s="34">
        <v>1.409016E-5</v>
      </c>
      <c r="I2409" s="35">
        <v>4461</v>
      </c>
      <c r="J2409" s="34">
        <v>1.06772E-5</v>
      </c>
      <c r="K2409" s="35">
        <v>2722</v>
      </c>
      <c r="L2409" s="34">
        <v>4.3246199999999999E-5</v>
      </c>
      <c r="M2409" s="35">
        <v>3916.76</v>
      </c>
      <c r="N2409" s="34">
        <v>3.1307799999999999E-5</v>
      </c>
      <c r="O2409" s="35">
        <v>24</v>
      </c>
      <c r="P2409" s="34">
        <v>2.73589E-5</v>
      </c>
      <c r="Q2409" s="35">
        <v>145</v>
      </c>
      <c r="R2409" s="34">
        <v>2.8747299999999998E-5</v>
      </c>
      <c r="S2409" s="35">
        <v>113</v>
      </c>
      <c r="T2409" s="34">
        <v>1.07222E-5</v>
      </c>
      <c r="U2409" s="35">
        <v>251.39999999999998</v>
      </c>
      <c r="V2409" s="34">
        <v>1.26135E-5</v>
      </c>
      <c r="W2409" s="35">
        <v>3916.76</v>
      </c>
    </row>
    <row r="2410" spans="1:40" ht="14.45" x14ac:dyDescent="0.3">
      <c r="A2410" s="6" t="s">
        <v>31</v>
      </c>
      <c r="B2410" s="6" t="s">
        <v>1170</v>
      </c>
      <c r="C2410" s="6" t="s">
        <v>141</v>
      </c>
      <c r="D2410" s="6" t="s">
        <v>42</v>
      </c>
      <c r="E2410" s="6" t="s">
        <v>36</v>
      </c>
      <c r="F2410" s="24" t="str">
        <f>+TabIPW[[#This Row],[WK]]&amp;TabIPW[[#This Row],[PK]]&amp;TabIPW[[#This Row],[GK]]</f>
        <v>321705</v>
      </c>
      <c r="G2410" s="6" t="s">
        <v>2249</v>
      </c>
      <c r="H2410" s="34">
        <v>3.8183352E-5</v>
      </c>
      <c r="I2410" s="35">
        <v>12089</v>
      </c>
      <c r="J2410" s="34">
        <v>2.9631000000000001E-5</v>
      </c>
      <c r="K2410" s="35">
        <v>7554</v>
      </c>
      <c r="L2410" s="34">
        <v>1.17194E-4</v>
      </c>
      <c r="M2410" s="35">
        <v>10614.14</v>
      </c>
      <c r="N2410" s="34">
        <v>8.8705399999999999E-5</v>
      </c>
      <c r="O2410" s="35">
        <v>68</v>
      </c>
      <c r="P2410" s="34">
        <v>7.0378399999999997E-5</v>
      </c>
      <c r="Q2410" s="35">
        <v>373</v>
      </c>
      <c r="R2410" s="34">
        <v>5.1897700000000003E-5</v>
      </c>
      <c r="S2410" s="35">
        <v>204</v>
      </c>
      <c r="T2410" s="34">
        <v>2.19989E-5</v>
      </c>
      <c r="U2410" s="35">
        <v>515.79999999999995</v>
      </c>
      <c r="V2410" s="34">
        <v>3.4181599999999998E-5</v>
      </c>
      <c r="W2410" s="35">
        <v>10614.14</v>
      </c>
    </row>
    <row r="2411" spans="1:40" ht="14.45" x14ac:dyDescent="0.3">
      <c r="A2411" s="6" t="s">
        <v>31</v>
      </c>
      <c r="B2411" s="6" t="s">
        <v>1170</v>
      </c>
      <c r="C2411" s="6" t="s">
        <v>147</v>
      </c>
      <c r="D2411" s="6" t="s">
        <v>33</v>
      </c>
      <c r="E2411" s="6" t="s">
        <v>40</v>
      </c>
      <c r="F2411" s="24" t="str">
        <f>+TabIPW[[#This Row],[WK]]&amp;TabIPW[[#This Row],[PK]]&amp;TabIPW[[#This Row],[GK]]</f>
        <v>321801</v>
      </c>
      <c r="G2411" s="6" t="s">
        <v>818</v>
      </c>
      <c r="H2411" s="34">
        <v>1.2166616E-5</v>
      </c>
      <c r="I2411" s="35">
        <v>3852</v>
      </c>
      <c r="J2411" s="34">
        <v>9.3161000000000005E-6</v>
      </c>
      <c r="K2411" s="35">
        <v>2375</v>
      </c>
      <c r="L2411" s="34">
        <v>3.5726099999999997E-5</v>
      </c>
      <c r="M2411" s="35">
        <v>3235.68</v>
      </c>
      <c r="N2411" s="34">
        <v>2.86988E-5</v>
      </c>
      <c r="O2411" s="35">
        <v>22</v>
      </c>
      <c r="P2411" s="34">
        <v>2.4528700000000001E-5</v>
      </c>
      <c r="Q2411" s="35">
        <v>130</v>
      </c>
      <c r="R2411" s="34">
        <v>2.97649E-5</v>
      </c>
      <c r="S2411" s="35">
        <v>117</v>
      </c>
      <c r="T2411" s="34">
        <v>9.0033999999999992E-6</v>
      </c>
      <c r="U2411" s="35">
        <v>211.1</v>
      </c>
      <c r="V2411" s="34">
        <v>1.04201E-5</v>
      </c>
      <c r="W2411" s="35">
        <v>3235.68</v>
      </c>
    </row>
    <row r="2412" spans="1:40" ht="14.45" x14ac:dyDescent="0.3">
      <c r="A2412" s="6" t="s">
        <v>31</v>
      </c>
      <c r="B2412" s="6" t="s">
        <v>1170</v>
      </c>
      <c r="C2412" s="6" t="s">
        <v>147</v>
      </c>
      <c r="D2412" s="6" t="s">
        <v>32</v>
      </c>
      <c r="E2412" s="6" t="s">
        <v>40</v>
      </c>
      <c r="F2412" s="24" t="str">
        <f>+TabIPW[[#This Row],[WK]]&amp;TabIPW[[#This Row],[PK]]&amp;TabIPW[[#This Row],[GK]]</f>
        <v>321802</v>
      </c>
      <c r="G2412" s="6" t="s">
        <v>2253</v>
      </c>
      <c r="H2412" s="34">
        <v>4.0451168000000002E-5</v>
      </c>
      <c r="I2412" s="35">
        <v>12807</v>
      </c>
      <c r="J2412" s="34">
        <v>3.0035E-5</v>
      </c>
      <c r="K2412" s="35">
        <v>7657</v>
      </c>
      <c r="L2412" s="34">
        <v>1.1878109999999999E-4</v>
      </c>
      <c r="M2412" s="35">
        <v>10757.88</v>
      </c>
      <c r="N2412" s="34">
        <v>6.6529100000000006E-5</v>
      </c>
      <c r="O2412" s="35">
        <v>51</v>
      </c>
      <c r="P2412" s="34">
        <v>8.3586100000000003E-5</v>
      </c>
      <c r="Q2412" s="35">
        <v>443</v>
      </c>
      <c r="R2412" s="34">
        <v>7.2758599999999998E-5</v>
      </c>
      <c r="S2412" s="35">
        <v>286</v>
      </c>
      <c r="T2412" s="34">
        <v>3.6572500000000003E-5</v>
      </c>
      <c r="U2412" s="35">
        <v>857.5</v>
      </c>
      <c r="V2412" s="34">
        <v>3.4644499999999997E-5</v>
      </c>
      <c r="W2412" s="35">
        <v>10757.88</v>
      </c>
    </row>
    <row r="2413" spans="1:40" ht="14.45" x14ac:dyDescent="0.3">
      <c r="A2413" s="6" t="s">
        <v>31</v>
      </c>
      <c r="B2413" s="6" t="s">
        <v>1170</v>
      </c>
      <c r="C2413" s="6" t="s">
        <v>147</v>
      </c>
      <c r="D2413" s="6" t="s">
        <v>37</v>
      </c>
      <c r="E2413" s="6" t="s">
        <v>36</v>
      </c>
      <c r="F2413" s="24" t="str">
        <f>+TabIPW[[#This Row],[WK]]&amp;TabIPW[[#This Row],[PK]]&amp;TabIPW[[#This Row],[GK]]</f>
        <v>321803</v>
      </c>
      <c r="G2413" s="6" t="s">
        <v>2254</v>
      </c>
      <c r="H2413" s="34">
        <v>1.0069359999999999E-5</v>
      </c>
      <c r="I2413" s="35">
        <v>3188</v>
      </c>
      <c r="J2413" s="34">
        <v>7.5235E-6</v>
      </c>
      <c r="K2413" s="35">
        <v>1918</v>
      </c>
      <c r="L2413" s="34">
        <v>2.9567700000000002E-5</v>
      </c>
      <c r="M2413" s="35">
        <v>2677.92</v>
      </c>
      <c r="N2413" s="34">
        <v>4.8266200000000002E-5</v>
      </c>
      <c r="O2413" s="35">
        <v>37</v>
      </c>
      <c r="P2413" s="34">
        <v>1.8113499999999999E-5</v>
      </c>
      <c r="Q2413" s="35">
        <v>96</v>
      </c>
      <c r="R2413" s="34">
        <v>2.26416E-5</v>
      </c>
      <c r="S2413" s="35">
        <v>89</v>
      </c>
      <c r="T2413" s="34">
        <v>7.9243999999999999E-6</v>
      </c>
      <c r="U2413" s="35">
        <v>185.8</v>
      </c>
      <c r="V2413" s="34">
        <v>8.6239000000000006E-6</v>
      </c>
      <c r="W2413" s="35">
        <v>2677.92</v>
      </c>
    </row>
    <row r="2414" spans="1:40" ht="14.45" x14ac:dyDescent="0.3">
      <c r="A2414" s="6" t="s">
        <v>31</v>
      </c>
      <c r="B2414" s="6" t="s">
        <v>1170</v>
      </c>
      <c r="C2414" s="6" t="s">
        <v>147</v>
      </c>
      <c r="D2414" s="6" t="s">
        <v>39</v>
      </c>
      <c r="E2414" s="6" t="s">
        <v>40</v>
      </c>
      <c r="F2414" s="24" t="str">
        <f>+TabIPW[[#This Row],[WK]]&amp;TabIPW[[#This Row],[PK]]&amp;TabIPW[[#This Row],[GK]]</f>
        <v>321804</v>
      </c>
      <c r="G2414" s="6" t="s">
        <v>2255</v>
      </c>
      <c r="H2414" s="34">
        <v>2.2826624000000002E-5</v>
      </c>
      <c r="I2414" s="35">
        <v>7227</v>
      </c>
      <c r="J2414" s="34">
        <v>1.73259E-5</v>
      </c>
      <c r="K2414" s="35">
        <v>4417</v>
      </c>
      <c r="L2414" s="34">
        <v>6.7028300000000003E-5</v>
      </c>
      <c r="M2414" s="35">
        <v>6070.68</v>
      </c>
      <c r="N2414" s="34">
        <v>3.6525800000000002E-5</v>
      </c>
      <c r="O2414" s="35">
        <v>28</v>
      </c>
      <c r="P2414" s="34">
        <v>4.3396899999999998E-5</v>
      </c>
      <c r="Q2414" s="35">
        <v>230</v>
      </c>
      <c r="R2414" s="34">
        <v>3.6124899999999997E-5</v>
      </c>
      <c r="S2414" s="35">
        <v>142</v>
      </c>
      <c r="T2414" s="34">
        <v>1.8437600000000001E-5</v>
      </c>
      <c r="U2414" s="35">
        <v>432.3</v>
      </c>
      <c r="V2414" s="34">
        <v>1.9549900000000001E-5</v>
      </c>
      <c r="W2414" s="35">
        <v>6070.68</v>
      </c>
    </row>
    <row r="2415" spans="1:40" ht="14.45" x14ac:dyDescent="0.3">
      <c r="A2415" s="6" t="s">
        <v>31</v>
      </c>
      <c r="B2415" s="6" t="s">
        <v>1170</v>
      </c>
      <c r="C2415" s="6" t="s">
        <v>147</v>
      </c>
      <c r="D2415" s="6" t="s">
        <v>42</v>
      </c>
      <c r="E2415" s="6" t="s">
        <v>40</v>
      </c>
      <c r="F2415" s="24" t="str">
        <f>+TabIPW[[#This Row],[WK]]&amp;TabIPW[[#This Row],[PK]]&amp;TabIPW[[#This Row],[GK]]</f>
        <v>321805</v>
      </c>
      <c r="G2415" s="6" t="s">
        <v>2256</v>
      </c>
      <c r="H2415" s="34">
        <v>1.9961848000000001E-5</v>
      </c>
      <c r="I2415" s="35">
        <v>6320</v>
      </c>
      <c r="J2415" s="34">
        <v>1.50626E-5</v>
      </c>
      <c r="K2415" s="35">
        <v>3840</v>
      </c>
      <c r="L2415" s="34">
        <v>5.8616100000000003E-5</v>
      </c>
      <c r="M2415" s="35">
        <v>5308.8</v>
      </c>
      <c r="N2415" s="34">
        <v>3.1307799999999999E-5</v>
      </c>
      <c r="O2415" s="35">
        <v>24</v>
      </c>
      <c r="P2415" s="34">
        <v>3.4717500000000001E-5</v>
      </c>
      <c r="Q2415" s="35">
        <v>184</v>
      </c>
      <c r="R2415" s="34">
        <v>5.5204899999999997E-5</v>
      </c>
      <c r="S2415" s="35">
        <v>217</v>
      </c>
      <c r="T2415" s="34">
        <v>9.4939000000000007E-6</v>
      </c>
      <c r="U2415" s="35">
        <v>222.60000000000002</v>
      </c>
      <c r="V2415" s="34">
        <v>1.7096400000000001E-5</v>
      </c>
      <c r="W2415" s="35">
        <v>5308.8</v>
      </c>
    </row>
    <row r="2416" spans="1:40" ht="14.45" x14ac:dyDescent="0.3">
      <c r="A2416" s="6" t="s">
        <v>2257</v>
      </c>
      <c r="B2416" s="6" t="s">
        <v>32</v>
      </c>
      <c r="C2416" s="6" t="s">
        <v>2258</v>
      </c>
      <c r="D2416" s="6"/>
      <c r="E2416" s="6"/>
      <c r="F2416" s="24" t="str">
        <f>+TabIPW[[#This Row],[WK]]&amp;TabIPW[[#This Row],[PK]]&amp;TabIPW[[#This Row],[GK]]</f>
        <v>0261</v>
      </c>
      <c r="G2416" s="6" t="s">
        <v>2259</v>
      </c>
      <c r="X2416">
        <v>9.3234857823370869E-4</v>
      </c>
      <c r="Y2416" s="36">
        <v>595</v>
      </c>
      <c r="Z2416">
        <v>7.9949411977794655E-4</v>
      </c>
      <c r="AA2416" s="36">
        <v>1480</v>
      </c>
      <c r="AB2416">
        <v>1.0170700196834041E-3</v>
      </c>
      <c r="AC2416" s="36">
        <v>2119</v>
      </c>
      <c r="AD2416" s="36">
        <v>1216</v>
      </c>
      <c r="AE2416">
        <v>7.0124860425945651E-4</v>
      </c>
      <c r="AF2416" s="36">
        <v>27832</v>
      </c>
      <c r="AG2416">
        <v>8.2630874166261033E-4</v>
      </c>
      <c r="AH2416" s="36">
        <v>70391.187999999995</v>
      </c>
      <c r="AI2416">
        <v>1.5789613905209041E-4</v>
      </c>
      <c r="AJ2416" s="36">
        <v>205.06</v>
      </c>
      <c r="AK2416">
        <v>3.3052349666504415E-4</v>
      </c>
      <c r="AL2416" s="36">
        <v>70391.187999999995</v>
      </c>
      <c r="AM2416">
        <v>5.4932199215953017E-4</v>
      </c>
      <c r="AN2416" s="36">
        <v>75124</v>
      </c>
    </row>
    <row r="2417" spans="1:40" ht="14.45" x14ac:dyDescent="0.3">
      <c r="A2417" s="6" t="s">
        <v>2257</v>
      </c>
      <c r="B2417" s="6" t="s">
        <v>32</v>
      </c>
      <c r="C2417" s="6" t="s">
        <v>2260</v>
      </c>
      <c r="D2417" s="6"/>
      <c r="E2417" s="6"/>
      <c r="F2417" s="24" t="str">
        <f>+TabIPW[[#This Row],[WK]]&amp;TabIPW[[#This Row],[PK]]&amp;TabIPW[[#This Row],[GK]]</f>
        <v>0262</v>
      </c>
      <c r="G2417" s="6" t="s">
        <v>2261</v>
      </c>
      <c r="X2417">
        <v>1.2394751687106952E-3</v>
      </c>
      <c r="Y2417" s="36">
        <v>791</v>
      </c>
      <c r="Z2417">
        <v>1.1392791206835738E-3</v>
      </c>
      <c r="AA2417" s="36">
        <v>2109</v>
      </c>
      <c r="AB2417">
        <v>1.3639429827613516E-3</v>
      </c>
      <c r="AC2417" s="36">
        <v>2720</v>
      </c>
      <c r="AD2417" s="36">
        <v>1948</v>
      </c>
      <c r="AE2417">
        <v>1.0301037631698627E-3</v>
      </c>
      <c r="AF2417" s="36">
        <v>40884</v>
      </c>
      <c r="AG2417">
        <v>9.7682084498199257E-4</v>
      </c>
      <c r="AH2417" s="36">
        <v>83212.94</v>
      </c>
      <c r="AI2417">
        <v>4.3859183070355353E-4</v>
      </c>
      <c r="AJ2417" s="36">
        <v>569.6</v>
      </c>
      <c r="AK2417">
        <v>3.9072833799279707E-4</v>
      </c>
      <c r="AL2417" s="36">
        <v>83212.94</v>
      </c>
      <c r="AM2417">
        <v>6.7234250752202325E-4</v>
      </c>
      <c r="AN2417" s="36">
        <v>91948</v>
      </c>
    </row>
    <row r="2418" spans="1:40" ht="14.45" x14ac:dyDescent="0.3">
      <c r="A2418" s="6" t="s">
        <v>2257</v>
      </c>
      <c r="B2418" s="6" t="s">
        <v>32</v>
      </c>
      <c r="C2418" s="6" t="s">
        <v>2262</v>
      </c>
      <c r="D2418" s="6"/>
      <c r="E2418" s="6"/>
      <c r="F2418" s="24" t="str">
        <f>+TabIPW[[#This Row],[WK]]&amp;TabIPW[[#This Row],[PK]]&amp;TabIPW[[#This Row],[GK]]</f>
        <v>0264</v>
      </c>
      <c r="G2418" s="6" t="s">
        <v>2263</v>
      </c>
      <c r="X2418">
        <v>7.2738858826233198E-3</v>
      </c>
      <c r="Y2418" s="36">
        <v>4642</v>
      </c>
      <c r="Z2418">
        <v>8.8835681079380627E-3</v>
      </c>
      <c r="AA2418" s="36">
        <v>16445</v>
      </c>
      <c r="AB2418">
        <v>4.0950032876845175E-3</v>
      </c>
      <c r="AC2418" s="36">
        <v>8002</v>
      </c>
      <c r="AD2418" s="36">
        <v>6277</v>
      </c>
      <c r="AE2418">
        <v>1.0651535954990281E-2</v>
      </c>
      <c r="AF2418" s="36">
        <v>422751</v>
      </c>
      <c r="AG2418">
        <v>8.7156526332310136E-3</v>
      </c>
      <c r="AH2418" s="36">
        <v>742464.78600000008</v>
      </c>
      <c r="AI2418">
        <v>2.5414533189990203E-3</v>
      </c>
      <c r="AJ2418" s="36">
        <v>3300.59</v>
      </c>
      <c r="AK2418">
        <v>3.4862610532924057E-3</v>
      </c>
      <c r="AL2418" s="36">
        <v>742464.78600000008</v>
      </c>
      <c r="AM2418">
        <v>4.926546070011425E-3</v>
      </c>
      <c r="AN2418" s="36">
        <v>673743</v>
      </c>
    </row>
    <row r="2419" spans="1:40" ht="14.45" x14ac:dyDescent="0.3">
      <c r="A2419" s="6" t="s">
        <v>2257</v>
      </c>
      <c r="B2419" s="6" t="s">
        <v>32</v>
      </c>
      <c r="C2419" s="6" t="s">
        <v>2264</v>
      </c>
      <c r="D2419" s="6"/>
      <c r="E2419" s="6"/>
      <c r="F2419" s="24" t="str">
        <f>+TabIPW[[#This Row],[WK]]&amp;TabIPW[[#This Row],[PK]]&amp;TabIPW[[#This Row],[GK]]</f>
        <v>0265</v>
      </c>
      <c r="G2419" s="6" t="s">
        <v>2265</v>
      </c>
      <c r="X2419">
        <v>1.0436036186615965E-3</v>
      </c>
      <c r="Y2419" s="36">
        <v>666</v>
      </c>
      <c r="Z2419">
        <v>7.6708219600316507E-4</v>
      </c>
      <c r="AA2419" s="36">
        <v>1420</v>
      </c>
      <c r="AB2419">
        <v>1.9843339107687777E-3</v>
      </c>
      <c r="AC2419" s="36">
        <v>4414</v>
      </c>
      <c r="AD2419" s="36">
        <v>1643</v>
      </c>
      <c r="AE2419">
        <v>8.4539359078461996E-4</v>
      </c>
      <c r="AF2419" s="36">
        <v>33553</v>
      </c>
      <c r="AG2419">
        <v>1.182041481840811E-3</v>
      </c>
      <c r="AH2419" s="36">
        <v>100695.17600000002</v>
      </c>
      <c r="AI2419">
        <v>2.0174762212541795E-4</v>
      </c>
      <c r="AJ2419" s="36">
        <v>262.01</v>
      </c>
      <c r="AK2419">
        <v>4.7281659273632436E-4</v>
      </c>
      <c r="AL2419" s="36">
        <v>100695.17600000002</v>
      </c>
      <c r="AM2419">
        <v>7.3337015975783934E-4</v>
      </c>
      <c r="AN2419" s="36">
        <v>100294</v>
      </c>
    </row>
    <row r="2420" spans="1:40" ht="14.45" x14ac:dyDescent="0.3">
      <c r="A2420" s="6" t="s">
        <v>2257</v>
      </c>
      <c r="B2420" s="6" t="s">
        <v>39</v>
      </c>
      <c r="C2420" s="6" t="s">
        <v>2258</v>
      </c>
      <c r="D2420" s="6"/>
      <c r="E2420" s="6"/>
      <c r="F2420" s="24" t="str">
        <f>+TabIPW[[#This Row],[WK]]&amp;TabIPW[[#This Row],[PK]]&amp;TabIPW[[#This Row],[GK]]</f>
        <v>0461</v>
      </c>
      <c r="G2420" s="6" t="s">
        <v>2266</v>
      </c>
      <c r="X2420">
        <v>3.8860915529741135E-3</v>
      </c>
      <c r="Y2420" s="36">
        <v>2480</v>
      </c>
      <c r="Z2420">
        <v>2.532451644269604E-3</v>
      </c>
      <c r="AA2420" s="36">
        <v>4688</v>
      </c>
      <c r="AB2420">
        <v>3.0150788130918933E-3</v>
      </c>
      <c r="AC2420" s="36">
        <v>6320</v>
      </c>
      <c r="AD2420" s="36">
        <v>3505</v>
      </c>
      <c r="AE2420">
        <v>3.8584546567867525E-3</v>
      </c>
      <c r="AF2420" s="36">
        <v>153139</v>
      </c>
      <c r="AG2420">
        <v>3.6786686575719803E-3</v>
      </c>
      <c r="AH2420" s="36">
        <v>313376.64000000001</v>
      </c>
      <c r="AI2420">
        <v>9.1399734719702433E-4</v>
      </c>
      <c r="AJ2420" s="36">
        <v>1187.01</v>
      </c>
      <c r="AK2420">
        <v>1.4714674630287921E-3</v>
      </c>
      <c r="AL2420" s="36">
        <v>313376.64000000001</v>
      </c>
      <c r="AM2420">
        <v>2.3869519086923497E-3</v>
      </c>
      <c r="AN2420" s="36">
        <v>326434</v>
      </c>
    </row>
    <row r="2421" spans="1:40" ht="14.45" x14ac:dyDescent="0.3">
      <c r="A2421" s="6" t="s">
        <v>2257</v>
      </c>
      <c r="B2421" s="6" t="s">
        <v>39</v>
      </c>
      <c r="C2421" s="6" t="s">
        <v>2260</v>
      </c>
      <c r="D2421" s="6"/>
      <c r="E2421" s="6"/>
      <c r="F2421" s="24" t="str">
        <f>+TabIPW[[#This Row],[WK]]&amp;TabIPW[[#This Row],[PK]]&amp;TabIPW[[#This Row],[GK]]</f>
        <v>0462</v>
      </c>
      <c r="G2421" s="6" t="s">
        <v>2267</v>
      </c>
      <c r="X2421">
        <v>1.2692476443181581E-3</v>
      </c>
      <c r="Y2421" s="36">
        <v>810</v>
      </c>
      <c r="Z2421">
        <v>1.0577091125170402E-3</v>
      </c>
      <c r="AA2421" s="36">
        <v>1958</v>
      </c>
      <c r="AB2421">
        <v>2.5170825467496498E-3</v>
      </c>
      <c r="AC2421" s="36">
        <v>5308</v>
      </c>
      <c r="AD2421" s="36">
        <v>2843</v>
      </c>
      <c r="AE2421">
        <v>8.0004120907769909E-4</v>
      </c>
      <c r="AF2421" s="36">
        <v>31753</v>
      </c>
      <c r="AG2421">
        <v>8.2218409966991533E-4</v>
      </c>
      <c r="AH2421" s="36">
        <v>70039.820000000007</v>
      </c>
      <c r="AI2421">
        <v>3.0584388194426174E-4</v>
      </c>
      <c r="AJ2421" s="36">
        <v>397.20000000000005</v>
      </c>
      <c r="AK2421">
        <v>3.288736398679661E-4</v>
      </c>
      <c r="AL2421" s="36">
        <v>70039.820000000007</v>
      </c>
      <c r="AM2421">
        <v>6.4828535728767933E-4</v>
      </c>
      <c r="AN2421" s="36">
        <v>88658</v>
      </c>
    </row>
    <row r="2422" spans="1:40" ht="14.45" x14ac:dyDescent="0.3">
      <c r="A2422" s="6" t="s">
        <v>2257</v>
      </c>
      <c r="B2422" s="6" t="s">
        <v>39</v>
      </c>
      <c r="C2422" s="6" t="s">
        <v>2268</v>
      </c>
      <c r="D2422" s="6"/>
      <c r="E2422" s="6"/>
      <c r="F2422" s="24" t="str">
        <f>+TabIPW[[#This Row],[WK]]&amp;TabIPW[[#This Row],[PK]]&amp;TabIPW[[#This Row],[GK]]</f>
        <v>0463</v>
      </c>
      <c r="G2422" s="6" t="s">
        <v>2269</v>
      </c>
      <c r="X2422">
        <v>2.4679815306186408E-3</v>
      </c>
      <c r="Y2422" s="36">
        <v>1575</v>
      </c>
      <c r="Z2422">
        <v>1.8701680018048995E-3</v>
      </c>
      <c r="AA2422" s="36">
        <v>3462</v>
      </c>
      <c r="AB2422">
        <v>2.5985427662961768E-3</v>
      </c>
      <c r="AC2422" s="36">
        <v>5540</v>
      </c>
      <c r="AD2422" s="36">
        <v>2778</v>
      </c>
      <c r="AE2422">
        <v>2.2221659205686629E-3</v>
      </c>
      <c r="AF2422" s="36">
        <v>88196</v>
      </c>
      <c r="AG2422">
        <v>2.1994972252111769E-3</v>
      </c>
      <c r="AH2422" s="36">
        <v>187369.70199999999</v>
      </c>
      <c r="AI2422">
        <v>2.6196159888282295E-4</v>
      </c>
      <c r="AJ2422" s="36">
        <v>340.21000000000004</v>
      </c>
      <c r="AK2422">
        <v>8.7979889008447075E-4</v>
      </c>
      <c r="AL2422" s="36">
        <v>187369.70199999999</v>
      </c>
      <c r="AM2422">
        <v>1.4242052304843174E-3</v>
      </c>
      <c r="AN2422" s="36">
        <v>194771</v>
      </c>
    </row>
    <row r="2423" spans="1:40" ht="14.45" x14ac:dyDescent="0.3">
      <c r="A2423" s="6" t="s">
        <v>2257</v>
      </c>
      <c r="B2423" s="6" t="s">
        <v>39</v>
      </c>
      <c r="C2423" s="6" t="s">
        <v>2262</v>
      </c>
      <c r="D2423" s="6"/>
      <c r="E2423" s="6"/>
      <c r="F2423" s="24" t="str">
        <f>+TabIPW[[#This Row],[WK]]&amp;TabIPW[[#This Row],[PK]]&amp;TabIPW[[#This Row],[GK]]</f>
        <v>0464</v>
      </c>
      <c r="G2423" s="6" t="s">
        <v>2270</v>
      </c>
      <c r="X2423">
        <v>1.3695338779432964E-3</v>
      </c>
      <c r="Y2423" s="36">
        <v>874</v>
      </c>
      <c r="Z2423">
        <v>1.2154471415543107E-3</v>
      </c>
      <c r="AA2423" s="36">
        <v>2250</v>
      </c>
      <c r="AB2423">
        <v>3.7013360777680042E-3</v>
      </c>
      <c r="AC2423" s="36">
        <v>8089</v>
      </c>
      <c r="AD2423" s="36">
        <v>3441</v>
      </c>
      <c r="AE2423">
        <v>8.7958424743811534E-4</v>
      </c>
      <c r="AF2423" s="36">
        <v>34910</v>
      </c>
      <c r="AG2423">
        <v>1.0401683088083135E-3</v>
      </c>
      <c r="AH2423" s="36">
        <v>88609.353000000003</v>
      </c>
      <c r="AI2423">
        <v>1.9366262524622674E-4</v>
      </c>
      <c r="AJ2423" s="36">
        <v>251.51</v>
      </c>
      <c r="AK2423">
        <v>4.1606732352332542E-4</v>
      </c>
      <c r="AL2423" s="36">
        <v>88609.353000000003</v>
      </c>
      <c r="AM2423">
        <v>7.3712132026550452E-4</v>
      </c>
      <c r="AN2423" s="36">
        <v>100807</v>
      </c>
    </row>
    <row r="2424" spans="1:40" ht="14.45" x14ac:dyDescent="0.3">
      <c r="A2424" s="6" t="s">
        <v>2257</v>
      </c>
      <c r="B2424" s="6" t="s">
        <v>44</v>
      </c>
      <c r="C2424" s="6" t="s">
        <v>2258</v>
      </c>
      <c r="D2424" s="6"/>
      <c r="E2424" s="6"/>
      <c r="F2424" s="24" t="str">
        <f>+TabIPW[[#This Row],[WK]]&amp;TabIPW[[#This Row],[PK]]&amp;TabIPW[[#This Row],[GK]]</f>
        <v>0661</v>
      </c>
      <c r="G2424" s="6" t="s">
        <v>2271</v>
      </c>
      <c r="X2424">
        <v>8.9474124062428179E-4</v>
      </c>
      <c r="Y2424" s="36">
        <v>571</v>
      </c>
      <c r="Z2424">
        <v>7.7464497821728062E-4</v>
      </c>
      <c r="AA2424" s="36">
        <v>1434</v>
      </c>
      <c r="AB2424">
        <v>9.1901259739741851E-4</v>
      </c>
      <c r="AC2424" s="36">
        <v>1696</v>
      </c>
      <c r="AD2424" s="36">
        <v>1669</v>
      </c>
      <c r="AE2424">
        <v>5.1442198739455743E-4</v>
      </c>
      <c r="AF2424" s="36">
        <v>20417</v>
      </c>
      <c r="AG2424">
        <v>5.4269216813589301E-4</v>
      </c>
      <c r="AH2424" s="36">
        <v>46230.597000000002</v>
      </c>
      <c r="AI2424">
        <v>9.6442462773209411E-5</v>
      </c>
      <c r="AJ2424" s="36">
        <v>125.25</v>
      </c>
      <c r="AK2424">
        <v>2.1707686725435722E-4</v>
      </c>
      <c r="AL2424" s="36">
        <v>46230.597000000002</v>
      </c>
      <c r="AM2424">
        <v>3.9817142909140749E-4</v>
      </c>
      <c r="AN2424" s="36">
        <v>54453</v>
      </c>
    </row>
    <row r="2425" spans="1:40" ht="14.45" x14ac:dyDescent="0.3">
      <c r="A2425" s="6" t="s">
        <v>2257</v>
      </c>
      <c r="B2425" s="6" t="s">
        <v>44</v>
      </c>
      <c r="C2425" s="6" t="s">
        <v>2260</v>
      </c>
      <c r="D2425" s="6"/>
      <c r="E2425" s="6"/>
      <c r="F2425" s="24" t="str">
        <f>+TabIPW[[#This Row],[WK]]&amp;TabIPW[[#This Row],[PK]]&amp;TabIPW[[#This Row],[GK]]</f>
        <v>0662</v>
      </c>
      <c r="G2425" s="6" t="s">
        <v>2272</v>
      </c>
      <c r="X2425">
        <v>8.1482564820424964E-4</v>
      </c>
      <c r="Y2425" s="36">
        <v>520</v>
      </c>
      <c r="Z2425">
        <v>7.4439384936081788E-4</v>
      </c>
      <c r="AA2425" s="36">
        <v>1378</v>
      </c>
      <c r="AB2425">
        <v>1.0282733321268422E-3</v>
      </c>
      <c r="AC2425" s="36">
        <v>1963</v>
      </c>
      <c r="AD2425" s="36">
        <v>1697</v>
      </c>
      <c r="AE2425">
        <v>4.8973013513190053E-4</v>
      </c>
      <c r="AF2425" s="36">
        <v>19437</v>
      </c>
      <c r="AG2425">
        <v>5.6282111552821202E-4</v>
      </c>
      <c r="AH2425" s="36">
        <v>47945.332000000002</v>
      </c>
      <c r="AI2425">
        <v>1.9600342434267831E-4</v>
      </c>
      <c r="AJ2425" s="36">
        <v>254.55</v>
      </c>
      <c r="AK2425">
        <v>2.251284462112848E-4</v>
      </c>
      <c r="AL2425" s="36">
        <v>47945.332000000002</v>
      </c>
      <c r="AM2425">
        <v>4.1836042355858789E-4</v>
      </c>
      <c r="AN2425" s="36">
        <v>57214</v>
      </c>
    </row>
    <row r="2426" spans="1:40" ht="14.45" x14ac:dyDescent="0.3">
      <c r="A2426" s="6" t="s">
        <v>2257</v>
      </c>
      <c r="B2426" s="6" t="s">
        <v>44</v>
      </c>
      <c r="C2426" s="6" t="s">
        <v>2268</v>
      </c>
      <c r="D2426" s="6"/>
      <c r="E2426" s="6"/>
      <c r="F2426" s="24" t="str">
        <f>+TabIPW[[#This Row],[WK]]&amp;TabIPW[[#This Row],[PK]]&amp;TabIPW[[#This Row],[GK]]</f>
        <v>0663</v>
      </c>
      <c r="G2426" s="6" t="s">
        <v>2273</v>
      </c>
      <c r="X2426">
        <v>4.3358126318868437E-3</v>
      </c>
      <c r="Y2426" s="36">
        <v>2767</v>
      </c>
      <c r="Z2426">
        <v>4.8407208157636343E-3</v>
      </c>
      <c r="AA2426" s="36">
        <v>8961</v>
      </c>
      <c r="AB2426">
        <v>3.8154901789788265E-3</v>
      </c>
      <c r="AC2426" s="36">
        <v>6809</v>
      </c>
      <c r="AD2426" s="36">
        <v>7535</v>
      </c>
      <c r="AE2426">
        <v>4.4328677668725204E-3</v>
      </c>
      <c r="AF2426" s="36">
        <v>175937</v>
      </c>
      <c r="AG2426">
        <v>3.6946091977587661E-3</v>
      </c>
      <c r="AH2426" s="36">
        <v>314734.57500000001</v>
      </c>
      <c r="AI2426">
        <v>7.2872001871407313E-4</v>
      </c>
      <c r="AJ2426" s="36">
        <v>946.39</v>
      </c>
      <c r="AK2426">
        <v>1.4778436791035065E-3</v>
      </c>
      <c r="AL2426" s="36">
        <v>314734.57500000001</v>
      </c>
      <c r="AM2426">
        <v>2.4098464185354287E-3</v>
      </c>
      <c r="AN2426" s="36">
        <v>329565</v>
      </c>
    </row>
    <row r="2427" spans="1:40" ht="14.45" x14ac:dyDescent="0.3">
      <c r="A2427" s="6" t="s">
        <v>2257</v>
      </c>
      <c r="B2427" s="6" t="s">
        <v>44</v>
      </c>
      <c r="C2427" s="6" t="s">
        <v>2262</v>
      </c>
      <c r="D2427" s="6"/>
      <c r="E2427" s="6"/>
      <c r="F2427" s="24" t="str">
        <f>+TabIPW[[#This Row],[WK]]&amp;TabIPW[[#This Row],[PK]]&amp;TabIPW[[#This Row],[GK]]</f>
        <v>0664</v>
      </c>
      <c r="G2427" s="6" t="s">
        <v>2274</v>
      </c>
      <c r="X2427">
        <v>1.1078494870777008E-3</v>
      </c>
      <c r="Y2427" s="36">
        <v>707</v>
      </c>
      <c r="Z2427">
        <v>1.0117922205027663E-3</v>
      </c>
      <c r="AA2427" s="36">
        <v>1873</v>
      </c>
      <c r="AB2427">
        <v>1.2827039717469512E-3</v>
      </c>
      <c r="AC2427" s="36">
        <v>2497</v>
      </c>
      <c r="AD2427" s="36">
        <v>1991</v>
      </c>
      <c r="AE2427">
        <v>7.4657579019876241E-4</v>
      </c>
      <c r="AF2427" s="36">
        <v>29631</v>
      </c>
      <c r="AG2427">
        <v>5.9880084817039581E-4</v>
      </c>
      <c r="AH2427" s="36">
        <v>51010.356</v>
      </c>
      <c r="AI2427">
        <v>2.1552291680815422E-4</v>
      </c>
      <c r="AJ2427" s="36">
        <v>279.89999999999998</v>
      </c>
      <c r="AK2427">
        <v>2.3952033926815834E-4</v>
      </c>
      <c r="AL2427" s="36">
        <v>51010.356</v>
      </c>
      <c r="AM2427">
        <v>4.2579693474045045E-4</v>
      </c>
      <c r="AN2427" s="36">
        <v>58231</v>
      </c>
    </row>
    <row r="2428" spans="1:40" ht="14.45" x14ac:dyDescent="0.3">
      <c r="A2428" s="6" t="s">
        <v>2257</v>
      </c>
      <c r="B2428" s="6" t="s">
        <v>75</v>
      </c>
      <c r="C2428" s="6" t="s">
        <v>2258</v>
      </c>
      <c r="D2428" s="6"/>
      <c r="E2428" s="6"/>
      <c r="F2428" s="24" t="str">
        <f>+TabIPW[[#This Row],[WK]]&amp;TabIPW[[#This Row],[PK]]&amp;TabIPW[[#This Row],[GK]]</f>
        <v>0861</v>
      </c>
      <c r="G2428" s="6" t="s">
        <v>2275</v>
      </c>
      <c r="X2428">
        <v>1.5889100139982869E-3</v>
      </c>
      <c r="Y2428" s="36">
        <v>1014</v>
      </c>
      <c r="Z2428">
        <v>2.1910460471752376E-3</v>
      </c>
      <c r="AA2428" s="36">
        <v>4056</v>
      </c>
      <c r="AB2428">
        <v>1.2248901764397109E-3</v>
      </c>
      <c r="AC2428" s="36">
        <v>2663</v>
      </c>
      <c r="AD2428" s="36">
        <v>1175</v>
      </c>
      <c r="AE2428">
        <v>1.2619300209950732E-3</v>
      </c>
      <c r="AF2428" s="36">
        <v>50085</v>
      </c>
      <c r="AG2428">
        <v>1.1878133370506999E-3</v>
      </c>
      <c r="AH2428" s="36">
        <v>101186.86599999999</v>
      </c>
      <c r="AI2428">
        <v>2.1092601858255694E-4</v>
      </c>
      <c r="AJ2428" s="36">
        <v>273.93</v>
      </c>
      <c r="AK2428">
        <v>4.7512533482027997E-4</v>
      </c>
      <c r="AL2428" s="36">
        <v>101186.86599999999</v>
      </c>
      <c r="AM2428">
        <v>8.4270954196274657E-4</v>
      </c>
      <c r="AN2428" s="36">
        <v>115247</v>
      </c>
    </row>
    <row r="2429" spans="1:40" ht="14.45" x14ac:dyDescent="0.3">
      <c r="A2429" s="6" t="s">
        <v>2257</v>
      </c>
      <c r="B2429" s="6" t="s">
        <v>75</v>
      </c>
      <c r="C2429" s="6" t="s">
        <v>2260</v>
      </c>
      <c r="D2429" s="6"/>
      <c r="E2429" s="6"/>
      <c r="F2429" s="24" t="str">
        <f>+TabIPW[[#This Row],[WK]]&amp;TabIPW[[#This Row],[PK]]&amp;TabIPW[[#This Row],[GK]]</f>
        <v>0862</v>
      </c>
      <c r="G2429" s="6" t="s">
        <v>2276</v>
      </c>
      <c r="X2429">
        <v>1.7973173432505275E-3</v>
      </c>
      <c r="Y2429" s="36">
        <v>1147</v>
      </c>
      <c r="Z2429">
        <v>2.5756675426359794E-3</v>
      </c>
      <c r="AA2429" s="36">
        <v>4768</v>
      </c>
      <c r="AB2429">
        <v>1.4887080387088988E-3</v>
      </c>
      <c r="AC2429" s="36">
        <v>3036</v>
      </c>
      <c r="AD2429" s="36">
        <v>1951</v>
      </c>
      <c r="AE2429">
        <v>1.6324841753082317E-3</v>
      </c>
      <c r="AF2429" s="36">
        <v>64792</v>
      </c>
      <c r="AG2429">
        <v>1.5721840062876858E-3</v>
      </c>
      <c r="AH2429" s="36">
        <v>133930.448</v>
      </c>
      <c r="AI2429">
        <v>1.4122949548541481E-3</v>
      </c>
      <c r="AJ2429" s="36">
        <v>1834.15</v>
      </c>
      <c r="AK2429">
        <v>6.2887360251507435E-4</v>
      </c>
      <c r="AL2429" s="36">
        <v>133930.448</v>
      </c>
      <c r="AM2429">
        <v>1.015899087038867E-3</v>
      </c>
      <c r="AN2429" s="36">
        <v>138932</v>
      </c>
    </row>
    <row r="2430" spans="1:40" ht="14.45" x14ac:dyDescent="0.3">
      <c r="A2430" s="6" t="s">
        <v>2257</v>
      </c>
      <c r="B2430" s="6" t="s">
        <v>90</v>
      </c>
      <c r="C2430" s="6" t="s">
        <v>2258</v>
      </c>
      <c r="D2430" s="6"/>
      <c r="E2430" s="6"/>
      <c r="F2430" s="24" t="str">
        <f>+TabIPW[[#This Row],[WK]]&amp;TabIPW[[#This Row],[PK]]&amp;TabIPW[[#This Row],[GK]]</f>
        <v>1061</v>
      </c>
      <c r="G2430" s="6" t="s">
        <v>2277</v>
      </c>
      <c r="X2430">
        <v>6.847669389716482E-3</v>
      </c>
      <c r="Y2430" s="36">
        <v>4370</v>
      </c>
      <c r="Z2430">
        <v>9.8959005271704072E-3</v>
      </c>
      <c r="AA2430" s="36">
        <v>18319</v>
      </c>
      <c r="AB2430">
        <v>8.8307255765096744E-3</v>
      </c>
      <c r="AC2430" s="36">
        <v>16736</v>
      </c>
      <c r="AD2430" s="36">
        <v>14892</v>
      </c>
      <c r="AE2430">
        <v>8.3090854398278173E-3</v>
      </c>
      <c r="AF2430" s="36">
        <v>329781</v>
      </c>
      <c r="AG2430">
        <v>7.5696871540085423E-3</v>
      </c>
      <c r="AH2430" s="36">
        <v>644842.83499999996</v>
      </c>
      <c r="AI2430">
        <v>1.7521189236820963E-3</v>
      </c>
      <c r="AJ2430" s="36">
        <v>2275.48</v>
      </c>
      <c r="AK2430">
        <v>3.0278748616034169E-3</v>
      </c>
      <c r="AL2430" s="36">
        <v>644842.83499999996</v>
      </c>
      <c r="AM2430">
        <v>4.7676665076126943E-3</v>
      </c>
      <c r="AN2430" s="36">
        <v>652015</v>
      </c>
    </row>
    <row r="2431" spans="1:40" ht="14.45" x14ac:dyDescent="0.3">
      <c r="A2431" s="6" t="s">
        <v>2257</v>
      </c>
      <c r="B2431" s="6" t="s">
        <v>90</v>
      </c>
      <c r="C2431" s="6" t="s">
        <v>2260</v>
      </c>
      <c r="D2431" s="6"/>
      <c r="E2431" s="6"/>
      <c r="F2431" s="24" t="str">
        <f>+TabIPW[[#This Row],[WK]]&amp;TabIPW[[#This Row],[PK]]&amp;TabIPW[[#This Row],[GK]]</f>
        <v>1062</v>
      </c>
      <c r="G2431" s="6" t="s">
        <v>2278</v>
      </c>
      <c r="X2431">
        <v>1.179930217495769E-3</v>
      </c>
      <c r="Y2431" s="36">
        <v>753</v>
      </c>
      <c r="Z2431">
        <v>7.8112736297223707E-4</v>
      </c>
      <c r="AA2431" s="36">
        <v>1446</v>
      </c>
      <c r="AB2431">
        <v>1.2219692510597366E-3</v>
      </c>
      <c r="AC2431" s="36">
        <v>2478</v>
      </c>
      <c r="AD2431" s="36">
        <v>1638</v>
      </c>
      <c r="AE2431">
        <v>7.2022101727351828E-4</v>
      </c>
      <c r="AF2431" s="36">
        <v>28585</v>
      </c>
      <c r="AG2431">
        <v>6.3639589968454539E-4</v>
      </c>
      <c r="AH2431" s="36">
        <v>54212.985000000001</v>
      </c>
      <c r="AI2431">
        <v>3.6993095720665067E-4</v>
      </c>
      <c r="AJ2431" s="36">
        <v>480.43</v>
      </c>
      <c r="AK2431">
        <v>2.5455835987381819E-4</v>
      </c>
      <c r="AL2431" s="36">
        <v>54212.985000000001</v>
      </c>
      <c r="AM2431">
        <v>4.8640047916058502E-4</v>
      </c>
      <c r="AN2431" s="36">
        <v>66519</v>
      </c>
    </row>
    <row r="2432" spans="1:40" ht="14.45" x14ac:dyDescent="0.3">
      <c r="A2432" s="6" t="s">
        <v>2257</v>
      </c>
      <c r="B2432" s="6" t="s">
        <v>90</v>
      </c>
      <c r="C2432" s="6" t="s">
        <v>2268</v>
      </c>
      <c r="D2432" s="6"/>
      <c r="E2432" s="6"/>
      <c r="F2432" s="24" t="str">
        <f>+TabIPW[[#This Row],[WK]]&amp;TabIPW[[#This Row],[PK]]&amp;TabIPW[[#This Row],[GK]]</f>
        <v>1063</v>
      </c>
      <c r="G2432" s="6" t="s">
        <v>2279</v>
      </c>
      <c r="X2432">
        <v>7.0357060777636172E-4</v>
      </c>
      <c r="Y2432" s="36">
        <v>449</v>
      </c>
      <c r="Z2432">
        <v>8.0975789563996078E-4</v>
      </c>
      <c r="AA2432" s="36">
        <v>1499</v>
      </c>
      <c r="AB2432">
        <v>6.6605974802620563E-4</v>
      </c>
      <c r="AC2432" s="36">
        <v>1379</v>
      </c>
      <c r="AD2432" s="36">
        <v>819</v>
      </c>
      <c r="AE2432">
        <v>4.7955104501545831E-4</v>
      </c>
      <c r="AF2432" s="36">
        <v>19033</v>
      </c>
      <c r="AG2432">
        <v>4.5880150607118799E-4</v>
      </c>
      <c r="AH2432" s="36">
        <v>39084.160000000003</v>
      </c>
      <c r="AI2432">
        <v>1.2604895134510482E-4</v>
      </c>
      <c r="AJ2432" s="36">
        <v>163.69999999999999</v>
      </c>
      <c r="AK2432">
        <v>1.8352060242847519E-4</v>
      </c>
      <c r="AL2432" s="36">
        <v>39084.160000000003</v>
      </c>
      <c r="AM2432">
        <v>3.3039461282328162E-4</v>
      </c>
      <c r="AN2432" s="36">
        <v>45184</v>
      </c>
    </row>
    <row r="2433" spans="1:40" ht="14.45" x14ac:dyDescent="0.3">
      <c r="A2433" s="6" t="s">
        <v>2257</v>
      </c>
      <c r="B2433" s="6" t="s">
        <v>93</v>
      </c>
      <c r="C2433" s="6" t="s">
        <v>2258</v>
      </c>
      <c r="D2433" s="6"/>
      <c r="E2433" s="6"/>
      <c r="F2433" s="24" t="str">
        <f>+TabIPW[[#This Row],[WK]]&amp;TabIPW[[#This Row],[PK]]&amp;TabIPW[[#This Row],[GK]]</f>
        <v>1261</v>
      </c>
      <c r="G2433" s="6" t="s">
        <v>2280</v>
      </c>
      <c r="X2433">
        <v>9.1041096462820964E-3</v>
      </c>
      <c r="Y2433" s="36">
        <v>5810</v>
      </c>
      <c r="Z2433">
        <v>9.4453747867009434E-3</v>
      </c>
      <c r="AA2433" s="36">
        <v>17485</v>
      </c>
      <c r="AB2433">
        <v>7.4017517635453353E-3</v>
      </c>
      <c r="AC2433" s="36">
        <v>14994</v>
      </c>
      <c r="AD2433" s="36">
        <v>9963</v>
      </c>
      <c r="AE2433">
        <v>1.3042614301649607E-2</v>
      </c>
      <c r="AF2433" s="36">
        <v>517651</v>
      </c>
      <c r="AG2433">
        <v>1.1517493162351476E-2</v>
      </c>
      <c r="AH2433" s="36">
        <v>981146.61700000009</v>
      </c>
      <c r="AI2433">
        <v>8.5107297148583343E-4</v>
      </c>
      <c r="AJ2433" s="36">
        <v>1105.29</v>
      </c>
      <c r="AK2433">
        <v>4.606997264940591E-3</v>
      </c>
      <c r="AL2433" s="36">
        <v>981146.61700000009</v>
      </c>
      <c r="AM2433">
        <v>5.8951059501757812E-3</v>
      </c>
      <c r="AN2433" s="36">
        <v>806201</v>
      </c>
    </row>
    <row r="2434" spans="1:40" ht="14.45" x14ac:dyDescent="0.3">
      <c r="A2434" s="6" t="s">
        <v>2257</v>
      </c>
      <c r="B2434" s="6" t="s">
        <v>93</v>
      </c>
      <c r="C2434" s="6" t="s">
        <v>2260</v>
      </c>
      <c r="D2434" s="6"/>
      <c r="E2434" s="6"/>
      <c r="F2434" s="24" t="str">
        <f>+TabIPW[[#This Row],[WK]]&amp;TabIPW[[#This Row],[PK]]&amp;TabIPW[[#This Row],[GK]]</f>
        <v>1262</v>
      </c>
      <c r="G2434" s="6" t="s">
        <v>2281</v>
      </c>
      <c r="X2434">
        <v>1.4901907527735412E-3</v>
      </c>
      <c r="Y2434" s="36">
        <v>951</v>
      </c>
      <c r="Z2434">
        <v>6.7254741832671865E-4</v>
      </c>
      <c r="AA2434" s="36">
        <v>1245</v>
      </c>
      <c r="AB2434">
        <v>1.3227863126803023E-3</v>
      </c>
      <c r="AC2434" s="36">
        <v>2750</v>
      </c>
      <c r="AD2434" s="36">
        <v>1597</v>
      </c>
      <c r="AE2434">
        <v>1.0613465150124081E-3</v>
      </c>
      <c r="AF2434" s="36">
        <v>42124</v>
      </c>
      <c r="AG2434">
        <v>7.7068202192697973E-4</v>
      </c>
      <c r="AH2434" s="36">
        <v>65652.486000000004</v>
      </c>
      <c r="AI2434">
        <v>9.463296347167615E-5</v>
      </c>
      <c r="AJ2434" s="36">
        <v>122.9</v>
      </c>
      <c r="AK2434">
        <v>3.0827280877079188E-4</v>
      </c>
      <c r="AL2434" s="36">
        <v>65652.486000000004</v>
      </c>
      <c r="AM2434">
        <v>5.8759406642292108E-4</v>
      </c>
      <c r="AN2434" s="36">
        <v>80358</v>
      </c>
    </row>
    <row r="2435" spans="1:40" ht="14.45" x14ac:dyDescent="0.3">
      <c r="A2435" s="6" t="s">
        <v>2257</v>
      </c>
      <c r="B2435" s="6" t="s">
        <v>93</v>
      </c>
      <c r="C2435" s="6" t="s">
        <v>2268</v>
      </c>
      <c r="D2435" s="6"/>
      <c r="E2435" s="6"/>
      <c r="F2435" s="24" t="str">
        <f>+TabIPW[[#This Row],[WK]]&amp;TabIPW[[#This Row],[PK]]&amp;TabIPW[[#This Row],[GK]]</f>
        <v>1263</v>
      </c>
      <c r="G2435" s="6" t="s">
        <v>2282</v>
      </c>
      <c r="X2435">
        <v>1.5497357039884669E-3</v>
      </c>
      <c r="Y2435" s="36">
        <v>989</v>
      </c>
      <c r="Z2435">
        <v>1.6130334065249652E-3</v>
      </c>
      <c r="AA2435" s="36">
        <v>2986</v>
      </c>
      <c r="AB2435">
        <v>1.740596778466831E-3</v>
      </c>
      <c r="AC2435" s="36">
        <v>3618</v>
      </c>
      <c r="AD2435" s="36">
        <v>2103</v>
      </c>
      <c r="AE2435">
        <v>1.5374709356322323E-3</v>
      </c>
      <c r="AF2435" s="36">
        <v>61021</v>
      </c>
      <c r="AG2435">
        <v>1.2130329013251089E-3</v>
      </c>
      <c r="AH2435" s="36">
        <v>103335.258</v>
      </c>
      <c r="AI2435">
        <v>2.2106691466817105E-4</v>
      </c>
      <c r="AJ2435" s="36">
        <v>287.10000000000002</v>
      </c>
      <c r="AK2435">
        <v>4.8521316053004359E-4</v>
      </c>
      <c r="AL2435" s="36">
        <v>103335.258</v>
      </c>
      <c r="AM2435">
        <v>7.5410025730019955E-4</v>
      </c>
      <c r="AN2435" s="36">
        <v>103129</v>
      </c>
    </row>
    <row r="2436" spans="1:40" ht="14.45" x14ac:dyDescent="0.3">
      <c r="A2436" s="6" t="s">
        <v>2257</v>
      </c>
      <c r="B2436" s="6" t="s">
        <v>97</v>
      </c>
      <c r="C2436" s="6" t="s">
        <v>2258</v>
      </c>
      <c r="D2436" s="6"/>
      <c r="E2436" s="6"/>
      <c r="F2436" s="24" t="str">
        <f>+TabIPW[[#This Row],[WK]]&amp;TabIPW[[#This Row],[PK]]&amp;TabIPW[[#This Row],[GK]]</f>
        <v>1461</v>
      </c>
      <c r="G2436" s="6" t="s">
        <v>2283</v>
      </c>
      <c r="X2436">
        <v>8.8063848902074663E-4</v>
      </c>
      <c r="Y2436" s="36">
        <v>562</v>
      </c>
      <c r="Z2436">
        <v>7.6168020870736805E-4</v>
      </c>
      <c r="AA2436" s="36">
        <v>1410</v>
      </c>
      <c r="AB2436">
        <v>1.2662488230590716E-3</v>
      </c>
      <c r="AC2436" s="36">
        <v>2543</v>
      </c>
      <c r="AD2436" s="36">
        <v>1762</v>
      </c>
      <c r="AE2436">
        <v>4.6105735158608052E-4</v>
      </c>
      <c r="AF2436" s="36">
        <v>18299</v>
      </c>
      <c r="AG2436">
        <v>5.6332028492171228E-4</v>
      </c>
      <c r="AH2436" s="36">
        <v>47987.855000000003</v>
      </c>
      <c r="AI2436">
        <v>9.2399964333613811E-5</v>
      </c>
      <c r="AJ2436" s="36">
        <v>120</v>
      </c>
      <c r="AK2436">
        <v>2.2532811396868489E-4</v>
      </c>
      <c r="AL2436" s="36">
        <v>47987.855000000003</v>
      </c>
      <c r="AM2436">
        <v>3.5266027314655743E-4</v>
      </c>
      <c r="AN2436" s="36">
        <v>48229</v>
      </c>
    </row>
    <row r="2437" spans="1:40" ht="14.45" x14ac:dyDescent="0.3">
      <c r="A2437" s="6" t="s">
        <v>2257</v>
      </c>
      <c r="B2437" s="6" t="s">
        <v>97</v>
      </c>
      <c r="C2437" s="6" t="s">
        <v>2260</v>
      </c>
      <c r="D2437" s="6"/>
      <c r="E2437" s="6"/>
      <c r="F2437" s="24" t="str">
        <f>+TabIPW[[#This Row],[WK]]&amp;TabIPW[[#This Row],[PK]]&amp;TabIPW[[#This Row],[GK]]</f>
        <v>1462</v>
      </c>
      <c r="G2437" s="6" t="s">
        <v>2284</v>
      </c>
      <c r="X2437">
        <v>1.6437540480120341E-3</v>
      </c>
      <c r="Y2437" s="36">
        <v>1049</v>
      </c>
      <c r="Z2437">
        <v>2.072202326667705E-3</v>
      </c>
      <c r="AA2437" s="36">
        <v>3836</v>
      </c>
      <c r="AB2437">
        <v>2.1284810761592779E-3</v>
      </c>
      <c r="AC2437" s="36">
        <v>4194</v>
      </c>
      <c r="AD2437" s="36">
        <v>3172</v>
      </c>
      <c r="AE2437">
        <v>1.4270882777111099E-3</v>
      </c>
      <c r="AF2437" s="36">
        <v>56640</v>
      </c>
      <c r="AG2437">
        <v>1.5375706241082128E-3</v>
      </c>
      <c r="AH2437" s="36">
        <v>130981.82</v>
      </c>
      <c r="AI2437">
        <v>1.9283410556603536E-3</v>
      </c>
      <c r="AJ2437" s="36">
        <v>2504.34</v>
      </c>
      <c r="AK2437">
        <v>6.150282496432852E-4</v>
      </c>
      <c r="AL2437" s="36">
        <v>130981.82</v>
      </c>
      <c r="AM2437">
        <v>8.1304393147620146E-4</v>
      </c>
      <c r="AN2437" s="36">
        <v>111190</v>
      </c>
    </row>
    <row r="2438" spans="1:40" ht="14.45" x14ac:dyDescent="0.3">
      <c r="A2438" s="6" t="s">
        <v>2257</v>
      </c>
      <c r="B2438" s="6" t="s">
        <v>97</v>
      </c>
      <c r="C2438" s="6" t="s">
        <v>2268</v>
      </c>
      <c r="D2438" s="6"/>
      <c r="E2438" s="6"/>
      <c r="F2438" s="24" t="str">
        <f>+TabIPW[[#This Row],[WK]]&amp;TabIPW[[#This Row],[PK]]&amp;TabIPW[[#This Row],[GK]]</f>
        <v>1463</v>
      </c>
      <c r="G2438" s="6" t="s">
        <v>2285</v>
      </c>
      <c r="X2438">
        <v>2.7155631698807009E-3</v>
      </c>
      <c r="Y2438" s="36">
        <v>1733</v>
      </c>
      <c r="Z2438">
        <v>3.2044588638667423E-3</v>
      </c>
      <c r="AA2438" s="36">
        <v>5932</v>
      </c>
      <c r="AB2438">
        <v>3.7994214859036167E-3</v>
      </c>
      <c r="AC2438" s="36">
        <v>6632</v>
      </c>
      <c r="AD2438" s="36">
        <v>7890</v>
      </c>
      <c r="AE2438">
        <v>2.0060870175027997E-3</v>
      </c>
      <c r="AF2438" s="36">
        <v>79620</v>
      </c>
      <c r="AG2438">
        <v>2.1213978460859718E-3</v>
      </c>
      <c r="AH2438" s="36">
        <v>180716.61</v>
      </c>
      <c r="AI2438">
        <v>1.6685123559542314E-4</v>
      </c>
      <c r="AJ2438" s="36">
        <v>216.69</v>
      </c>
      <c r="AK2438">
        <v>8.4855913843438866E-4</v>
      </c>
      <c r="AL2438" s="36">
        <v>180716.61</v>
      </c>
      <c r="AM2438">
        <v>1.4332284898731259E-3</v>
      </c>
      <c r="AN2438" s="36">
        <v>196005</v>
      </c>
    </row>
    <row r="2439" spans="1:40" thickBot="1" x14ac:dyDescent="0.35">
      <c r="A2439" s="10" t="s">
        <v>2257</v>
      </c>
      <c r="B2439" s="10" t="s">
        <v>97</v>
      </c>
      <c r="C2439" s="10" t="s">
        <v>2262</v>
      </c>
      <c r="D2439" s="10"/>
      <c r="E2439" s="10"/>
      <c r="F2439" s="24" t="str">
        <f>+TabIPW[[#This Row],[WK]]&amp;TabIPW[[#This Row],[PK]]&amp;TabIPW[[#This Row],[GK]]</f>
        <v>1464</v>
      </c>
      <c r="G2439" s="10" t="s">
        <v>2286</v>
      </c>
      <c r="X2439">
        <v>1.3178237887303344E-3</v>
      </c>
      <c r="Y2439" s="36">
        <v>841</v>
      </c>
      <c r="Z2439">
        <v>1.0452845417367072E-3</v>
      </c>
      <c r="AA2439" s="36">
        <v>1935</v>
      </c>
      <c r="AB2439">
        <v>9.8799595277462653E-4</v>
      </c>
      <c r="AC2439" s="36">
        <v>2024</v>
      </c>
      <c r="AD2439" s="36">
        <v>1271</v>
      </c>
      <c r="AE2439">
        <v>9.0057232186137369E-4</v>
      </c>
      <c r="AF2439" s="36">
        <v>35743</v>
      </c>
      <c r="AG2439">
        <v>8.2202433447353825E-4</v>
      </c>
      <c r="AH2439" s="36">
        <v>70026.210000000006</v>
      </c>
      <c r="AI2439">
        <v>1.2558695152343674E-4</v>
      </c>
      <c r="AJ2439" s="36">
        <v>163.1</v>
      </c>
      <c r="AK2439">
        <v>3.288097337894153E-4</v>
      </c>
      <c r="AL2439" s="36">
        <v>70026.210000000006</v>
      </c>
      <c r="AM2439">
        <v>5.5058700340285586E-4</v>
      </c>
      <c r="AN2439" s="36">
        <v>75297</v>
      </c>
    </row>
    <row r="2440" spans="1:40" thickBot="1" x14ac:dyDescent="0.35">
      <c r="A2440" s="12" t="s">
        <v>2257</v>
      </c>
      <c r="B2440" s="13" t="s">
        <v>97</v>
      </c>
      <c r="C2440" s="13" t="s">
        <v>2264</v>
      </c>
      <c r="D2440" s="13"/>
      <c r="E2440" s="13"/>
      <c r="F2440" s="24" t="str">
        <f>+TabIPW[[#This Row],[WK]]&amp;TabIPW[[#This Row],[PK]]&amp;TabIPW[[#This Row],[GK]]</f>
        <v>1465</v>
      </c>
      <c r="G2440" s="13" t="s">
        <v>2287</v>
      </c>
      <c r="X2440">
        <v>2.0488164135135697E-2</v>
      </c>
      <c r="Y2440" s="36">
        <v>13075</v>
      </c>
      <c r="Z2440">
        <v>2.583446404341927E-2</v>
      </c>
      <c r="AA2440" s="36">
        <v>47824</v>
      </c>
      <c r="AB2440">
        <v>1.4746234192026524E-2</v>
      </c>
      <c r="AC2440" s="36">
        <v>30509</v>
      </c>
      <c r="AD2440" s="36">
        <v>18188</v>
      </c>
      <c r="AE2440">
        <v>4.8834033659025951E-2</v>
      </c>
      <c r="AF2440" s="36">
        <v>1938184</v>
      </c>
      <c r="AG2440">
        <v>2.7840665817645476E-2</v>
      </c>
      <c r="AH2440" s="36">
        <v>2371677.1260000002</v>
      </c>
      <c r="AI2440">
        <v>1.0187688967552063E-2</v>
      </c>
      <c r="AJ2440" s="36">
        <v>13230.77</v>
      </c>
      <c r="AK2440">
        <v>1.113626632705819E-2</v>
      </c>
      <c r="AL2440" s="36">
        <v>2371677.1260000002</v>
      </c>
      <c r="AM2440">
        <v>1.3612391130426883E-2</v>
      </c>
      <c r="AN2440" s="36">
        <v>1861599</v>
      </c>
    </row>
    <row r="2441" spans="1:40" ht="14.45" x14ac:dyDescent="0.3">
      <c r="A2441" s="14" t="s">
        <v>2257</v>
      </c>
      <c r="B2441" s="14" t="s">
        <v>134</v>
      </c>
      <c r="C2441" s="14" t="s">
        <v>2258</v>
      </c>
      <c r="D2441" s="14"/>
      <c r="E2441" s="14"/>
      <c r="F2441" s="24" t="str">
        <f>+TabIPW[[#This Row],[WK]]&amp;TabIPW[[#This Row],[PK]]&amp;TabIPW[[#This Row],[GK]]</f>
        <v>1661</v>
      </c>
      <c r="G2441" s="14" t="s">
        <v>2288</v>
      </c>
      <c r="X2441">
        <v>1.6797944132210683E-3</v>
      </c>
      <c r="Y2441" s="36">
        <v>1072</v>
      </c>
      <c r="Z2441">
        <v>2.2148147912767441E-3</v>
      </c>
      <c r="AA2441" s="36">
        <v>4100</v>
      </c>
      <c r="AB2441">
        <v>1.0752856937273172E-3</v>
      </c>
      <c r="AC2441" s="36">
        <v>1880</v>
      </c>
      <c r="AD2441" s="36">
        <v>2225</v>
      </c>
      <c r="AE2441">
        <v>2.0303505417160026E-3</v>
      </c>
      <c r="AF2441" s="36">
        <v>80583</v>
      </c>
      <c r="AG2441">
        <v>1.4474340115370663E-3</v>
      </c>
      <c r="AH2441" s="36">
        <v>123303.306</v>
      </c>
      <c r="AI2441">
        <v>5.6612688147502407E-4</v>
      </c>
      <c r="AJ2441" s="36">
        <v>735.23</v>
      </c>
      <c r="AK2441">
        <v>5.7897360461482651E-4</v>
      </c>
      <c r="AL2441" s="36">
        <v>123303.306</v>
      </c>
      <c r="AM2441">
        <v>9.2190070823567824E-4</v>
      </c>
      <c r="AN2441" s="36">
        <v>126077</v>
      </c>
    </row>
    <row r="2442" spans="1:40" ht="14.45" x14ac:dyDescent="0.3">
      <c r="A2442" s="6" t="s">
        <v>2257</v>
      </c>
      <c r="B2442" s="6" t="s">
        <v>147</v>
      </c>
      <c r="C2442" s="6" t="s">
        <v>2258</v>
      </c>
      <c r="D2442" s="6"/>
      <c r="E2442" s="6"/>
      <c r="F2442" s="24" t="str">
        <f>+TabIPW[[#This Row],[WK]]&amp;TabIPW[[#This Row],[PK]]&amp;TabIPW[[#This Row],[GK]]</f>
        <v>1861</v>
      </c>
      <c r="G2442" s="6" t="s">
        <v>2289</v>
      </c>
      <c r="X2442">
        <v>7.3961097298539584E-4</v>
      </c>
      <c r="Y2442" s="36">
        <v>472</v>
      </c>
      <c r="Z2442">
        <v>6.8119059799999363E-4</v>
      </c>
      <c r="AA2442" s="36">
        <v>1261</v>
      </c>
      <c r="AB2442">
        <v>7.2934798282978726E-4</v>
      </c>
      <c r="AC2442" s="36">
        <v>1551</v>
      </c>
      <c r="AD2442" s="36">
        <v>790</v>
      </c>
      <c r="AE2442">
        <v>7.4088154671778236E-4</v>
      </c>
      <c r="AF2442" s="36">
        <v>29405</v>
      </c>
      <c r="AG2442">
        <v>4.179072504272116E-4</v>
      </c>
      <c r="AH2442" s="36">
        <v>35600.480000000003</v>
      </c>
      <c r="AI2442">
        <v>9.1937964511945746E-5</v>
      </c>
      <c r="AJ2442" s="36">
        <v>119.4</v>
      </c>
      <c r="AK2442">
        <v>1.6716290017088463E-4</v>
      </c>
      <c r="AL2442" s="36">
        <v>35600.480000000003</v>
      </c>
      <c r="AM2442">
        <v>3.2217569584352403E-4</v>
      </c>
      <c r="AN2442" s="36">
        <v>44060</v>
      </c>
    </row>
    <row r="2443" spans="1:40" ht="14.45" x14ac:dyDescent="0.3">
      <c r="A2443" s="6" t="s">
        <v>2257</v>
      </c>
      <c r="B2443" s="6" t="s">
        <v>147</v>
      </c>
      <c r="C2443" s="6" t="s">
        <v>2260</v>
      </c>
      <c r="D2443" s="6"/>
      <c r="E2443" s="6"/>
      <c r="F2443" s="24" t="str">
        <f>+TabIPW[[#This Row],[WK]]&amp;TabIPW[[#This Row],[PK]]&amp;TabIPW[[#This Row],[GK]]</f>
        <v>1862</v>
      </c>
      <c r="G2443" s="6" t="s">
        <v>2290</v>
      </c>
      <c r="X2443">
        <v>8.649687650168188E-4</v>
      </c>
      <c r="Y2443" s="36">
        <v>552</v>
      </c>
      <c r="Z2443">
        <v>6.6822582849008095E-4</v>
      </c>
      <c r="AA2443" s="36">
        <v>1237</v>
      </c>
      <c r="AB2443">
        <v>1.9440592853766905E-3</v>
      </c>
      <c r="AC2443" s="36">
        <v>4042</v>
      </c>
      <c r="AD2443" s="36">
        <v>2346</v>
      </c>
      <c r="AE2443">
        <v>5.7471545929714725E-4</v>
      </c>
      <c r="AF2443" s="36">
        <v>22810</v>
      </c>
      <c r="AG2443">
        <v>5.3492169844844659E-4</v>
      </c>
      <c r="AH2443" s="36">
        <v>45568.65</v>
      </c>
      <c r="AI2443">
        <v>8.8472965849435237E-5</v>
      </c>
      <c r="AJ2443" s="36">
        <v>114.9</v>
      </c>
      <c r="AK2443">
        <v>2.1396867937937864E-4</v>
      </c>
      <c r="AL2443" s="36">
        <v>45568.65</v>
      </c>
      <c r="AM2443">
        <v>4.0984901843008444E-4</v>
      </c>
      <c r="AN2443" s="36">
        <v>56050</v>
      </c>
    </row>
    <row r="2444" spans="1:40" ht="14.45" x14ac:dyDescent="0.3">
      <c r="A2444" s="6" t="s">
        <v>2257</v>
      </c>
      <c r="B2444" s="6" t="s">
        <v>147</v>
      </c>
      <c r="C2444" s="6" t="s">
        <v>2268</v>
      </c>
      <c r="D2444" s="6"/>
      <c r="E2444" s="6"/>
      <c r="F2444" s="24" t="str">
        <f>+TabIPW[[#This Row],[WK]]&amp;TabIPW[[#This Row],[PK]]&amp;TabIPW[[#This Row],[GK]]</f>
        <v>1863</v>
      </c>
      <c r="G2444" s="6" t="s">
        <v>2291</v>
      </c>
      <c r="X2444">
        <v>2.9192695819317631E-3</v>
      </c>
      <c r="Y2444" s="36">
        <v>1863</v>
      </c>
      <c r="Z2444">
        <v>3.2849484745741172E-3</v>
      </c>
      <c r="AA2444" s="36">
        <v>6081</v>
      </c>
      <c r="AB2444">
        <v>2.3805489037572298E-3</v>
      </c>
      <c r="AC2444" s="36">
        <v>4121</v>
      </c>
      <c r="AD2444" s="36">
        <v>5033</v>
      </c>
      <c r="AE2444">
        <v>3.1739612379912425E-3</v>
      </c>
      <c r="AF2444" s="36">
        <v>125972</v>
      </c>
      <c r="AG2444">
        <v>2.2485364068246883E-3</v>
      </c>
      <c r="AH2444" s="36">
        <v>191547.22799999997</v>
      </c>
      <c r="AI2444">
        <v>3.1427537868970393E-4</v>
      </c>
      <c r="AJ2444" s="36">
        <v>408.15</v>
      </c>
      <c r="AK2444">
        <v>8.9941456272987525E-4</v>
      </c>
      <c r="AL2444" s="36">
        <v>191547.22799999997</v>
      </c>
      <c r="AM2444">
        <v>1.4424638031697754E-3</v>
      </c>
      <c r="AN2444" s="36">
        <v>197268</v>
      </c>
    </row>
    <row r="2445" spans="1:40" ht="14.45" x14ac:dyDescent="0.3">
      <c r="A2445" s="6" t="s">
        <v>2257</v>
      </c>
      <c r="B2445" s="6" t="s">
        <v>147</v>
      </c>
      <c r="C2445" s="6" t="s">
        <v>2262</v>
      </c>
      <c r="D2445" s="6"/>
      <c r="E2445" s="6"/>
      <c r="F2445" s="24" t="str">
        <f>+TabIPW[[#This Row],[WK]]&amp;TabIPW[[#This Row],[PK]]&amp;TabIPW[[#This Row],[GK]]</f>
        <v>1864</v>
      </c>
      <c r="G2445" s="6" t="s">
        <v>2292</v>
      </c>
      <c r="X2445">
        <v>6.4089171176065019E-4</v>
      </c>
      <c r="Y2445" s="36">
        <v>409</v>
      </c>
      <c r="Z2445">
        <v>7.033387459127611E-4</v>
      </c>
      <c r="AA2445" s="36">
        <v>1302</v>
      </c>
      <c r="AB2445">
        <v>5.7296262378663172E-4</v>
      </c>
      <c r="AC2445" s="36">
        <v>1048</v>
      </c>
      <c r="AD2445" s="36">
        <v>1065</v>
      </c>
      <c r="AE2445">
        <v>3.6543941348732235E-4</v>
      </c>
      <c r="AF2445" s="36">
        <v>14504</v>
      </c>
      <c r="AG2445">
        <v>4.1922462657696972E-4</v>
      </c>
      <c r="AH2445" s="36">
        <v>35712.703999999998</v>
      </c>
      <c r="AI2445">
        <v>1.4021694587625894E-4</v>
      </c>
      <c r="AJ2445" s="36">
        <v>182.1</v>
      </c>
      <c r="AK2445">
        <v>1.6768985063078789E-4</v>
      </c>
      <c r="AL2445" s="36">
        <v>35712.703999999998</v>
      </c>
      <c r="AM2445">
        <v>3.196310489494354E-4</v>
      </c>
      <c r="AN2445" s="36">
        <v>43712</v>
      </c>
    </row>
    <row r="2446" spans="1:40" ht="14.45" x14ac:dyDescent="0.3">
      <c r="A2446" s="6" t="s">
        <v>2257</v>
      </c>
      <c r="B2446" s="6" t="s">
        <v>161</v>
      </c>
      <c r="C2446" s="6" t="s">
        <v>2258</v>
      </c>
      <c r="D2446" s="6"/>
      <c r="E2446" s="6"/>
      <c r="F2446" s="24" t="str">
        <f>+TabIPW[[#This Row],[WK]]&amp;TabIPW[[#This Row],[PK]]&amp;TabIPW[[#This Row],[GK]]</f>
        <v>2061</v>
      </c>
      <c r="G2446" s="6" t="s">
        <v>2293</v>
      </c>
      <c r="X2446">
        <v>4.1728475022459934E-3</v>
      </c>
      <c r="Y2446" s="36">
        <v>2663</v>
      </c>
      <c r="Z2446">
        <v>4.7148545117715662E-3</v>
      </c>
      <c r="AA2446" s="36">
        <v>8728</v>
      </c>
      <c r="AB2446">
        <v>4.160160784294497E-3</v>
      </c>
      <c r="AC2446" s="36">
        <v>7982</v>
      </c>
      <c r="AD2446" s="36">
        <v>6761</v>
      </c>
      <c r="AE2446">
        <v>3.13790609453424E-3</v>
      </c>
      <c r="AF2446" s="36">
        <v>124541</v>
      </c>
      <c r="AG2446">
        <v>3.1569923977915102E-3</v>
      </c>
      <c r="AH2446" s="36">
        <v>268936.33600000001</v>
      </c>
      <c r="AI2446">
        <v>2.5200088272765934E-3</v>
      </c>
      <c r="AJ2446" s="36">
        <v>3272.74</v>
      </c>
      <c r="AK2446">
        <v>1.2627969591166041E-3</v>
      </c>
      <c r="AL2446" s="36">
        <v>268936.33600000001</v>
      </c>
      <c r="AM2446">
        <v>2.1328820782842905E-3</v>
      </c>
      <c r="AN2446" s="36">
        <v>291688</v>
      </c>
    </row>
    <row r="2447" spans="1:40" ht="14.45" x14ac:dyDescent="0.3">
      <c r="A2447" s="6" t="s">
        <v>2257</v>
      </c>
      <c r="B2447" s="6" t="s">
        <v>161</v>
      </c>
      <c r="C2447" s="6" t="s">
        <v>2260</v>
      </c>
      <c r="D2447" s="6"/>
      <c r="E2447" s="6"/>
      <c r="F2447" s="24" t="str">
        <f>+TabIPW[[#This Row],[WK]]&amp;TabIPW[[#This Row],[PK]]&amp;TabIPW[[#This Row],[GK]]</f>
        <v>2062</v>
      </c>
      <c r="G2447" s="6" t="s">
        <v>2294</v>
      </c>
      <c r="X2447">
        <v>8.9317426822388901E-4</v>
      </c>
      <c r="Y2447" s="36">
        <v>570</v>
      </c>
      <c r="Z2447">
        <v>8.2164226769071403E-4</v>
      </c>
      <c r="AA2447" s="36">
        <v>1521</v>
      </c>
      <c r="AB2447">
        <v>7.8580473560594451E-4</v>
      </c>
      <c r="AC2447" s="36">
        <v>1413</v>
      </c>
      <c r="AD2447" s="36">
        <v>1524</v>
      </c>
      <c r="AE2447">
        <v>5.0721599785667998E-4</v>
      </c>
      <c r="AF2447" s="36">
        <v>20131</v>
      </c>
      <c r="AG2447">
        <v>6.0911342747331705E-4</v>
      </c>
      <c r="AH2447" s="36">
        <v>51888.859000000004</v>
      </c>
      <c r="AI2447">
        <v>5.5901978421836347E-5</v>
      </c>
      <c r="AJ2447" s="36">
        <v>72.599999999999994</v>
      </c>
      <c r="AK2447">
        <v>2.4364537098932681E-4</v>
      </c>
      <c r="AL2447" s="36">
        <v>51888.859000000004</v>
      </c>
      <c r="AM2447">
        <v>4.3661899624404592E-4</v>
      </c>
      <c r="AN2447" s="36">
        <v>59711</v>
      </c>
    </row>
    <row r="2448" spans="1:40" ht="14.45" x14ac:dyDescent="0.3">
      <c r="A2448" s="6" t="s">
        <v>2257</v>
      </c>
      <c r="B2448" s="6" t="s">
        <v>161</v>
      </c>
      <c r="C2448" s="6" t="s">
        <v>2268</v>
      </c>
      <c r="D2448" s="6"/>
      <c r="E2448" s="6"/>
      <c r="F2448" s="24" t="str">
        <f>+TabIPW[[#This Row],[WK]]&amp;TabIPW[[#This Row],[PK]]&amp;TabIPW[[#This Row],[GK]]</f>
        <v>2063</v>
      </c>
      <c r="G2448" s="6" t="s">
        <v>2295</v>
      </c>
      <c r="X2448">
        <v>8.649687650168188E-4</v>
      </c>
      <c r="Y2448" s="36">
        <v>552</v>
      </c>
      <c r="Z2448">
        <v>8.0921769691038106E-4</v>
      </c>
      <c r="AA2448" s="36">
        <v>1498</v>
      </c>
      <c r="AB2448">
        <v>1.2846595137980974E-3</v>
      </c>
      <c r="AC2448" s="36">
        <v>2655</v>
      </c>
      <c r="AD2448" s="36">
        <v>1592</v>
      </c>
      <c r="AE2448">
        <v>5.7322890900786481E-4</v>
      </c>
      <c r="AF2448" s="36">
        <v>22751</v>
      </c>
      <c r="AG2448">
        <v>6.6238623418629562E-4</v>
      </c>
      <c r="AH2448" s="36">
        <v>56427.037000000004</v>
      </c>
      <c r="AI2448">
        <v>5.6296988269362552E-4</v>
      </c>
      <c r="AJ2448" s="36">
        <v>731.13</v>
      </c>
      <c r="AK2448">
        <v>2.6495449367451828E-4</v>
      </c>
      <c r="AL2448" s="36">
        <v>56427.037000000004</v>
      </c>
      <c r="AM2448">
        <v>4.9891897192690625E-4</v>
      </c>
      <c r="AN2448" s="36">
        <v>68231</v>
      </c>
    </row>
    <row r="2449" spans="1:40" ht="14.45" x14ac:dyDescent="0.3">
      <c r="A2449" s="6" t="s">
        <v>2257</v>
      </c>
      <c r="B2449" s="6" t="s">
        <v>177</v>
      </c>
      <c r="C2449" s="6" t="s">
        <v>2258</v>
      </c>
      <c r="D2449" s="6"/>
      <c r="E2449" s="6"/>
      <c r="F2449" s="24" t="str">
        <f>+TabIPW[[#This Row],[WK]]&amp;TabIPW[[#This Row],[PK]]&amp;TabIPW[[#This Row],[GK]]</f>
        <v>2261</v>
      </c>
      <c r="G2449" s="6" t="s">
        <v>2296</v>
      </c>
      <c r="X2449">
        <v>5.2838309341244798E-3</v>
      </c>
      <c r="Y2449" s="36">
        <v>3372</v>
      </c>
      <c r="Z2449">
        <v>3.7587027604155084E-3</v>
      </c>
      <c r="AA2449" s="36">
        <v>6958</v>
      </c>
      <c r="AB2449">
        <v>4.3233169877787501E-3</v>
      </c>
      <c r="AC2449" s="36">
        <v>8577</v>
      </c>
      <c r="AD2449" s="36">
        <v>6291</v>
      </c>
      <c r="AE2449">
        <v>6.3291768248769573E-3</v>
      </c>
      <c r="AF2449" s="36">
        <v>251200</v>
      </c>
      <c r="AG2449">
        <v>6.7223574680412637E-3</v>
      </c>
      <c r="AH2449" s="36">
        <v>572660.92500000005</v>
      </c>
      <c r="AI2449">
        <v>1.4631919352079137E-3</v>
      </c>
      <c r="AJ2449" s="36">
        <v>1900.25</v>
      </c>
      <c r="AK2449">
        <v>2.6889429872165053E-3</v>
      </c>
      <c r="AL2449" s="36">
        <v>572660.92500000005</v>
      </c>
      <c r="AM2449">
        <v>3.5637560385600123E-3</v>
      </c>
      <c r="AN2449" s="36">
        <v>487371</v>
      </c>
    </row>
    <row r="2450" spans="1:40" ht="14.45" x14ac:dyDescent="0.3">
      <c r="A2450" s="6" t="s">
        <v>2257</v>
      </c>
      <c r="B2450" s="6" t="s">
        <v>177</v>
      </c>
      <c r="C2450" s="6" t="s">
        <v>2260</v>
      </c>
      <c r="D2450" s="6"/>
      <c r="E2450" s="6"/>
      <c r="F2450" s="24" t="str">
        <f>+TabIPW[[#This Row],[WK]]&amp;TabIPW[[#This Row],[PK]]&amp;TabIPW[[#This Row],[GK]]</f>
        <v>2262</v>
      </c>
      <c r="G2450" s="6" t="s">
        <v>2297</v>
      </c>
      <c r="X2450">
        <v>2.3896329105990012E-3</v>
      </c>
      <c r="Y2450" s="36">
        <v>1525</v>
      </c>
      <c r="Z2450">
        <v>3.0515826233956894E-3</v>
      </c>
      <c r="AA2450" s="36">
        <v>5649</v>
      </c>
      <c r="AB2450">
        <v>2.196237488992702E-3</v>
      </c>
      <c r="AC2450" s="36">
        <v>4749</v>
      </c>
      <c r="AD2450" s="36">
        <v>2174</v>
      </c>
      <c r="AE2450">
        <v>2.8450304917779913E-3</v>
      </c>
      <c r="AF2450" s="36">
        <v>112917</v>
      </c>
      <c r="AG2450">
        <v>2.9501851199721704E-3</v>
      </c>
      <c r="AH2450" s="36">
        <v>251318.93799999999</v>
      </c>
      <c r="AI2450">
        <v>9.6163722880803014E-4</v>
      </c>
      <c r="AJ2450" s="36">
        <v>1248.8800000000001</v>
      </c>
      <c r="AK2450">
        <v>1.1800740479888682E-3</v>
      </c>
      <c r="AL2450" s="36">
        <v>251318.93799999999</v>
      </c>
      <c r="AM2450">
        <v>1.7636231026964076E-3</v>
      </c>
      <c r="AN2450" s="36">
        <v>241189</v>
      </c>
    </row>
    <row r="2451" spans="1:40" ht="14.45" x14ac:dyDescent="0.3">
      <c r="A2451" s="6" t="s">
        <v>2257</v>
      </c>
      <c r="B2451" s="6" t="s">
        <v>177</v>
      </c>
      <c r="C2451" s="6" t="s">
        <v>2268</v>
      </c>
      <c r="D2451" s="6"/>
      <c r="E2451" s="6"/>
      <c r="F2451" s="24" t="str">
        <f>+TabIPW[[#This Row],[WK]]&amp;TabIPW[[#This Row],[PK]]&amp;TabIPW[[#This Row],[GK]]</f>
        <v>2263</v>
      </c>
      <c r="G2451" s="6" t="s">
        <v>2298</v>
      </c>
      <c r="X2451">
        <v>1.3052880095271921E-3</v>
      </c>
      <c r="Y2451" s="36">
        <v>833</v>
      </c>
      <c r="Z2451">
        <v>1.3164643039857134E-3</v>
      </c>
      <c r="AA2451" s="36">
        <v>2437</v>
      </c>
      <c r="AB2451">
        <v>1.2404835318627111E-3</v>
      </c>
      <c r="AC2451" s="36">
        <v>2629</v>
      </c>
      <c r="AD2451" s="36">
        <v>1367</v>
      </c>
      <c r="AE2451">
        <v>8.5068470198376082E-4</v>
      </c>
      <c r="AF2451" s="36">
        <v>33763</v>
      </c>
      <c r="AG2451">
        <v>8.8427305747578193E-4</v>
      </c>
      <c r="AH2451" s="36">
        <v>75329.02399999999</v>
      </c>
      <c r="AI2451">
        <v>1.8359872913089063E-4</v>
      </c>
      <c r="AJ2451" s="36">
        <v>238.44</v>
      </c>
      <c r="AK2451">
        <v>3.5370922299031275E-4</v>
      </c>
      <c r="AL2451" s="36">
        <v>75329.02399999999</v>
      </c>
      <c r="AM2451">
        <v>6.2522266675907128E-4</v>
      </c>
      <c r="AN2451" s="36">
        <v>85504</v>
      </c>
    </row>
    <row r="2452" spans="1:40" ht="14.45" x14ac:dyDescent="0.3">
      <c r="A2452" s="6" t="s">
        <v>2257</v>
      </c>
      <c r="B2452" s="6" t="s">
        <v>177</v>
      </c>
      <c r="C2452" s="6" t="s">
        <v>2262</v>
      </c>
      <c r="D2452" s="6"/>
      <c r="E2452" s="6"/>
      <c r="F2452" s="24" t="str">
        <f>+TabIPW[[#This Row],[WK]]&amp;TabIPW[[#This Row],[PK]]&amp;TabIPW[[#This Row],[GK]]</f>
        <v>2264</v>
      </c>
      <c r="G2452" s="6" t="s">
        <v>2299</v>
      </c>
      <c r="X2452">
        <v>4.0271190690094647E-4</v>
      </c>
      <c r="Y2452" s="36">
        <v>257</v>
      </c>
      <c r="Z2452">
        <v>4.0028725861855299E-4</v>
      </c>
      <c r="AA2452" s="36">
        <v>741</v>
      </c>
      <c r="AB2452">
        <v>5.1696405100882007E-4</v>
      </c>
      <c r="AC2452" s="36">
        <v>1191</v>
      </c>
      <c r="AD2452" s="36">
        <v>321</v>
      </c>
      <c r="AE2452">
        <v>4.9066237853365386E-4</v>
      </c>
      <c r="AF2452" s="36">
        <v>19474</v>
      </c>
      <c r="AG2452">
        <v>4.3030421968821348E-4</v>
      </c>
      <c r="AH2452" s="36">
        <v>36656.546999999999</v>
      </c>
      <c r="AI2452">
        <v>6.9068973339376325E-5</v>
      </c>
      <c r="AJ2452" s="36">
        <v>89.7</v>
      </c>
      <c r="AK2452">
        <v>1.7212168787528539E-4</v>
      </c>
      <c r="AL2452" s="36">
        <v>36656.546999999999</v>
      </c>
      <c r="AM2452">
        <v>2.3328123523594978E-4</v>
      </c>
      <c r="AN2452" s="36">
        <v>31903</v>
      </c>
    </row>
    <row r="2453" spans="1:40" ht="14.45" x14ac:dyDescent="0.3">
      <c r="A2453" s="6" t="s">
        <v>2257</v>
      </c>
      <c r="B2453" s="6" t="s">
        <v>191</v>
      </c>
      <c r="C2453" s="6" t="s">
        <v>2258</v>
      </c>
      <c r="D2453" s="6"/>
      <c r="E2453" s="6"/>
      <c r="F2453" s="24" t="str">
        <f>+TabIPW[[#This Row],[WK]]&amp;TabIPW[[#This Row],[PK]]&amp;TabIPW[[#This Row],[GK]]</f>
        <v>2461</v>
      </c>
      <c r="G2453" s="6" t="s">
        <v>2300</v>
      </c>
      <c r="X2453">
        <v>2.3880659381986086E-3</v>
      </c>
      <c r="Y2453" s="36">
        <v>1524</v>
      </c>
      <c r="Z2453">
        <v>2.772840078932567E-3</v>
      </c>
      <c r="AA2453" s="36">
        <v>5133</v>
      </c>
      <c r="AB2453">
        <v>1.3067027239359317E-3</v>
      </c>
      <c r="AC2453" s="36">
        <v>2614</v>
      </c>
      <c r="AD2453" s="36">
        <v>1845</v>
      </c>
      <c r="AE2453">
        <v>2.55316271972634E-3</v>
      </c>
      <c r="AF2453" s="36">
        <v>101333</v>
      </c>
      <c r="AG2453">
        <v>1.8680596650198105E-3</v>
      </c>
      <c r="AH2453" s="36">
        <v>159135.35999999999</v>
      </c>
      <c r="AI2453">
        <v>1.7241833344652338E-4</v>
      </c>
      <c r="AJ2453" s="36">
        <v>223.92000000000002</v>
      </c>
      <c r="AK2453">
        <v>7.4722386600792421E-4</v>
      </c>
      <c r="AL2453" s="36">
        <v>159135.35999999999</v>
      </c>
      <c r="AM2453">
        <v>1.2121147616250022E-3</v>
      </c>
      <c r="AN2453" s="36">
        <v>165766</v>
      </c>
    </row>
    <row r="2454" spans="1:40" ht="14.45" x14ac:dyDescent="0.3">
      <c r="A2454" s="6" t="s">
        <v>2257</v>
      </c>
      <c r="B2454" s="6" t="s">
        <v>191</v>
      </c>
      <c r="C2454" s="6" t="s">
        <v>2260</v>
      </c>
      <c r="D2454" s="6"/>
      <c r="E2454" s="6"/>
      <c r="F2454" s="24" t="str">
        <f>+TabIPW[[#This Row],[WK]]&amp;TabIPW[[#This Row],[PK]]&amp;TabIPW[[#This Row],[GK]]</f>
        <v>2462</v>
      </c>
      <c r="G2454" s="6" t="s">
        <v>2301</v>
      </c>
      <c r="X2454">
        <v>1.469820111568435E-3</v>
      </c>
      <c r="Y2454" s="36">
        <v>938</v>
      </c>
      <c r="Z2454">
        <v>2.4443992513481136E-3</v>
      </c>
      <c r="AA2454" s="36">
        <v>4525</v>
      </c>
      <c r="AB2454">
        <v>2.6797722373963369E-3</v>
      </c>
      <c r="AC2454" s="36">
        <v>5455</v>
      </c>
      <c r="AD2454" s="36">
        <v>3538</v>
      </c>
      <c r="AE2454">
        <v>8.4640142148921819E-4</v>
      </c>
      <c r="AF2454" s="36">
        <v>33593</v>
      </c>
      <c r="AG2454">
        <v>1.6304438583671311E-3</v>
      </c>
      <c r="AH2454" s="36">
        <v>138893.46</v>
      </c>
      <c r="AI2454">
        <v>6.204426605091333E-4</v>
      </c>
      <c r="AJ2454" s="36">
        <v>805.77</v>
      </c>
      <c r="AK2454">
        <v>6.5217754334685252E-4</v>
      </c>
      <c r="AL2454" s="36">
        <v>138893.46</v>
      </c>
      <c r="AM2454">
        <v>1.0804439092633514E-3</v>
      </c>
      <c r="AN2454" s="36">
        <v>147759</v>
      </c>
    </row>
    <row r="2455" spans="1:40" ht="14.45" x14ac:dyDescent="0.3">
      <c r="A2455" s="6" t="s">
        <v>2257</v>
      </c>
      <c r="B2455" s="6" t="s">
        <v>191</v>
      </c>
      <c r="C2455" s="6" t="s">
        <v>2268</v>
      </c>
      <c r="D2455" s="6"/>
      <c r="E2455" s="6"/>
      <c r="F2455" s="24" t="str">
        <f>+TabIPW[[#This Row],[WK]]&amp;TabIPW[[#This Row],[PK]]&amp;TabIPW[[#This Row],[GK]]</f>
        <v>2463</v>
      </c>
      <c r="G2455" s="6" t="s">
        <v>2302</v>
      </c>
      <c r="X2455">
        <v>1.2614127823161942E-3</v>
      </c>
      <c r="Y2455" s="36">
        <v>805</v>
      </c>
      <c r="Z2455">
        <v>1.807504949173655E-3</v>
      </c>
      <c r="AA2455" s="36">
        <v>3346</v>
      </c>
      <c r="AB2455">
        <v>1.5036315455156655E-3</v>
      </c>
      <c r="AC2455" s="36">
        <v>3296</v>
      </c>
      <c r="AD2455" s="36">
        <v>1372</v>
      </c>
      <c r="AE2455">
        <v>1.056307361489417E-3</v>
      </c>
      <c r="AF2455" s="36">
        <v>41924</v>
      </c>
      <c r="AG2455">
        <v>1.048587746836429E-3</v>
      </c>
      <c r="AH2455" s="36">
        <v>89326.584000000003</v>
      </c>
      <c r="AI2455">
        <v>2.4626900494016424E-4</v>
      </c>
      <c r="AJ2455" s="36">
        <v>319.83000000000004</v>
      </c>
      <c r="AK2455">
        <v>4.1943509873457158E-4</v>
      </c>
      <c r="AL2455" s="36">
        <v>89326.584000000003</v>
      </c>
      <c r="AM2455">
        <v>7.3555650866971437E-4</v>
      </c>
      <c r="AN2455" s="36">
        <v>100593</v>
      </c>
    </row>
    <row r="2456" spans="1:40" ht="14.45" x14ac:dyDescent="0.3">
      <c r="A2456" s="6" t="s">
        <v>2257</v>
      </c>
      <c r="B2456" s="6" t="s">
        <v>191</v>
      </c>
      <c r="C2456" s="6" t="s">
        <v>2262</v>
      </c>
      <c r="D2456" s="6"/>
      <c r="E2456" s="6"/>
      <c r="F2456" s="24" t="str">
        <f>+TabIPW[[#This Row],[WK]]&amp;TabIPW[[#This Row],[PK]]&amp;TabIPW[[#This Row],[GK]]</f>
        <v>2464</v>
      </c>
      <c r="G2456" s="6" t="s">
        <v>2303</v>
      </c>
      <c r="X2456">
        <v>2.9412071955372625E-3</v>
      </c>
      <c r="Y2456" s="36">
        <v>1877</v>
      </c>
      <c r="Z2456">
        <v>2.6518355635067161E-3</v>
      </c>
      <c r="AA2456" s="36">
        <v>4909</v>
      </c>
      <c r="AB2456">
        <v>2.7001405445264597E-3</v>
      </c>
      <c r="AC2456" s="36">
        <v>5618</v>
      </c>
      <c r="AD2456" s="36">
        <v>3248</v>
      </c>
      <c r="AE2456">
        <v>2.4287712150113023E-3</v>
      </c>
      <c r="AF2456" s="36">
        <v>96396</v>
      </c>
      <c r="AG2456">
        <v>2.1712120943310769E-3</v>
      </c>
      <c r="AH2456" s="36">
        <v>184960.16199999998</v>
      </c>
      <c r="AI2456">
        <v>3.976509465067349E-4</v>
      </c>
      <c r="AJ2456" s="36">
        <v>516.43000000000006</v>
      </c>
      <c r="AK2456">
        <v>8.6848483773243072E-4</v>
      </c>
      <c r="AL2456" s="36">
        <v>184960.16199999998</v>
      </c>
      <c r="AM2456">
        <v>1.5060872877257104E-3</v>
      </c>
      <c r="AN2456" s="36">
        <v>205969</v>
      </c>
    </row>
    <row r="2457" spans="1:40" ht="14.45" x14ac:dyDescent="0.3">
      <c r="A2457" s="6" t="s">
        <v>2257</v>
      </c>
      <c r="B2457" s="6" t="s">
        <v>191</v>
      </c>
      <c r="C2457" s="6" t="s">
        <v>2264</v>
      </c>
      <c r="D2457" s="6"/>
      <c r="E2457" s="6"/>
      <c r="F2457" s="24" t="str">
        <f>+TabIPW[[#This Row],[WK]]&amp;TabIPW[[#This Row],[PK]]&amp;TabIPW[[#This Row],[GK]]</f>
        <v>2465</v>
      </c>
      <c r="G2457" s="6" t="s">
        <v>2304</v>
      </c>
      <c r="X2457">
        <v>1.1830641622965546E-3</v>
      </c>
      <c r="Y2457" s="36">
        <v>755</v>
      </c>
      <c r="Z2457">
        <v>1.7275555371958605E-3</v>
      </c>
      <c r="AA2457" s="36">
        <v>3198</v>
      </c>
      <c r="AB2457">
        <v>1.0968012614658335E-3</v>
      </c>
      <c r="AC2457" s="36">
        <v>1853</v>
      </c>
      <c r="AD2457" s="36">
        <v>2438</v>
      </c>
      <c r="AE2457">
        <v>1.1333308230883376E-3</v>
      </c>
      <c r="AF2457" s="36">
        <v>44981</v>
      </c>
      <c r="AG2457">
        <v>1.4437636849470295E-3</v>
      </c>
      <c r="AH2457" s="36">
        <v>122990.64</v>
      </c>
      <c r="AI2457">
        <v>4.6985381863642623E-4</v>
      </c>
      <c r="AJ2457" s="36">
        <v>610.20000000000005</v>
      </c>
      <c r="AK2457">
        <v>5.7750547397881179E-4</v>
      </c>
      <c r="AL2457" s="36">
        <v>122990.64</v>
      </c>
      <c r="AM2457">
        <v>8.2964263391752699E-4</v>
      </c>
      <c r="AN2457" s="36">
        <v>113460</v>
      </c>
    </row>
    <row r="2458" spans="1:40" ht="14.45" x14ac:dyDescent="0.3">
      <c r="A2458" s="6" t="s">
        <v>2257</v>
      </c>
      <c r="B2458" s="6" t="s">
        <v>191</v>
      </c>
      <c r="C2458" s="6" t="s">
        <v>2305</v>
      </c>
      <c r="D2458" s="6"/>
      <c r="E2458" s="6"/>
      <c r="F2458" s="24" t="str">
        <f>+TabIPW[[#This Row],[WK]]&amp;TabIPW[[#This Row],[PK]]&amp;TabIPW[[#This Row],[GK]]</f>
        <v>2466</v>
      </c>
      <c r="G2458" s="6" t="s">
        <v>2306</v>
      </c>
      <c r="X2458">
        <v>1.881933852871738E-3</v>
      </c>
      <c r="Y2458" s="36">
        <v>1201</v>
      </c>
      <c r="Z2458">
        <v>2.5113838938159959E-3</v>
      </c>
      <c r="AA2458" s="36">
        <v>4649</v>
      </c>
      <c r="AB2458">
        <v>2.0405230334754631E-3</v>
      </c>
      <c r="AC2458" s="36">
        <v>4334</v>
      </c>
      <c r="AD2458" s="36">
        <v>2224</v>
      </c>
      <c r="AE2458">
        <v>2.4156694158515252E-3</v>
      </c>
      <c r="AF2458" s="36">
        <v>95876</v>
      </c>
      <c r="AG2458">
        <v>2.2219841824706399E-3</v>
      </c>
      <c r="AH2458" s="36">
        <v>189285.31</v>
      </c>
      <c r="AI2458">
        <v>3.1723987754540741E-4</v>
      </c>
      <c r="AJ2458" s="36">
        <v>412</v>
      </c>
      <c r="AK2458">
        <v>8.8879367298825608E-4</v>
      </c>
      <c r="AL2458" s="36">
        <v>189285.31</v>
      </c>
      <c r="AM2458">
        <v>1.2424530948536628E-3</v>
      </c>
      <c r="AN2458" s="36">
        <v>169915</v>
      </c>
    </row>
    <row r="2459" spans="1:40" ht="14.45" x14ac:dyDescent="0.3">
      <c r="A2459" s="6" t="s">
        <v>2257</v>
      </c>
      <c r="B2459" s="6" t="s">
        <v>191</v>
      </c>
      <c r="C2459" s="6" t="s">
        <v>2307</v>
      </c>
      <c r="D2459" s="6"/>
      <c r="E2459" s="6"/>
      <c r="F2459" s="24" t="str">
        <f>+TabIPW[[#This Row],[WK]]&amp;TabIPW[[#This Row],[PK]]&amp;TabIPW[[#This Row],[GK]]</f>
        <v>2467</v>
      </c>
      <c r="G2459" s="6" t="s">
        <v>2308</v>
      </c>
      <c r="X2459">
        <v>9.6995591584313548E-4</v>
      </c>
      <c r="Y2459" s="36">
        <v>619</v>
      </c>
      <c r="Z2459">
        <v>1.4245040499016521E-3</v>
      </c>
      <c r="AA2459" s="36">
        <v>2637</v>
      </c>
      <c r="AB2459">
        <v>7.6401131826353932E-4</v>
      </c>
      <c r="AC2459" s="36">
        <v>1516</v>
      </c>
      <c r="AD2459" s="36">
        <v>1111</v>
      </c>
      <c r="AE2459">
        <v>1.1075051612830077E-3</v>
      </c>
      <c r="AF2459" s="36">
        <v>43956</v>
      </c>
      <c r="AG2459">
        <v>0</v>
      </c>
      <c r="AH2459" s="36">
        <v>0</v>
      </c>
      <c r="AI2459">
        <v>2.1790221588974479E-4</v>
      </c>
      <c r="AJ2459" s="36">
        <v>282.99</v>
      </c>
      <c r="AK2459">
        <v>0</v>
      </c>
      <c r="AL2459" s="36">
        <v>0</v>
      </c>
      <c r="AM2459">
        <v>6.0180167824824945E-4</v>
      </c>
      <c r="AN2459" s="36">
        <v>82301</v>
      </c>
    </row>
    <row r="2460" spans="1:40" ht="14.45" x14ac:dyDescent="0.3">
      <c r="A2460" s="6" t="s">
        <v>2257</v>
      </c>
      <c r="B2460" s="6" t="s">
        <v>191</v>
      </c>
      <c r="C2460" s="6" t="s">
        <v>2309</v>
      </c>
      <c r="D2460" s="6"/>
      <c r="E2460" s="6"/>
      <c r="F2460" s="24" t="str">
        <f>+TabIPW[[#This Row],[WK]]&amp;TabIPW[[#This Row],[PK]]&amp;TabIPW[[#This Row],[GK]]</f>
        <v>2468</v>
      </c>
      <c r="G2460" s="6" t="s">
        <v>2310</v>
      </c>
      <c r="X2460">
        <v>8.1325867580385686E-4</v>
      </c>
      <c r="Y2460" s="36">
        <v>519</v>
      </c>
      <c r="Z2460">
        <v>1.3294290734956261E-3</v>
      </c>
      <c r="AA2460" s="36">
        <v>2461</v>
      </c>
      <c r="AB2460">
        <v>7.7861417515413236E-4</v>
      </c>
      <c r="AC2460" s="36">
        <v>1514</v>
      </c>
      <c r="AD2460" s="36">
        <v>1213</v>
      </c>
      <c r="AE2460">
        <v>7.5227003367974246E-4</v>
      </c>
      <c r="AF2460" s="36">
        <v>29857</v>
      </c>
      <c r="AG2460">
        <v>1.1505294931134166E-3</v>
      </c>
      <c r="AH2460" s="36">
        <v>98010.748000000007</v>
      </c>
      <c r="AI2460">
        <v>3.0850038091885306E-4</v>
      </c>
      <c r="AJ2460" s="36">
        <v>400.65</v>
      </c>
      <c r="AK2460">
        <v>4.6021179724536665E-4</v>
      </c>
      <c r="AL2460" s="36">
        <v>98010.748000000007</v>
      </c>
      <c r="AM2460">
        <v>6.3478702922305967E-4</v>
      </c>
      <c r="AN2460" s="36">
        <v>86812</v>
      </c>
    </row>
    <row r="2461" spans="1:40" ht="14.45" x14ac:dyDescent="0.3">
      <c r="A2461" s="6" t="s">
        <v>2257</v>
      </c>
      <c r="B2461" s="6" t="s">
        <v>191</v>
      </c>
      <c r="C2461" s="6" t="s">
        <v>2311</v>
      </c>
      <c r="D2461" s="6"/>
      <c r="E2461" s="6"/>
      <c r="F2461" s="24" t="str">
        <f>+TabIPW[[#This Row],[WK]]&amp;TabIPW[[#This Row],[PK]]&amp;TabIPW[[#This Row],[GK]]</f>
        <v>2469</v>
      </c>
      <c r="G2461" s="6" t="s">
        <v>2312</v>
      </c>
      <c r="X2461">
        <v>3.2812402064224975E-3</v>
      </c>
      <c r="Y2461" s="36">
        <v>2094</v>
      </c>
      <c r="Z2461">
        <v>4.0941661714844983E-3</v>
      </c>
      <c r="AA2461" s="36">
        <v>7579</v>
      </c>
      <c r="AB2461">
        <v>4.0992393935070535E-3</v>
      </c>
      <c r="AC2461" s="36">
        <v>9591</v>
      </c>
      <c r="AD2461" s="36">
        <v>2162</v>
      </c>
      <c r="AE2461">
        <v>6.3584291110779217E-3</v>
      </c>
      <c r="AF2461" s="36">
        <v>252361</v>
      </c>
      <c r="AG2461">
        <v>3.9197204137455654E-3</v>
      </c>
      <c r="AH2461" s="36">
        <v>333911.24</v>
      </c>
      <c r="AI2461">
        <v>6.9832813044534193E-4</v>
      </c>
      <c r="AJ2461" s="36">
        <v>906.92</v>
      </c>
      <c r="AK2461">
        <v>1.5678881654982262E-3</v>
      </c>
      <c r="AL2461" s="36">
        <v>333911.24</v>
      </c>
      <c r="AM2461">
        <v>2.041494156208658E-3</v>
      </c>
      <c r="AN2461" s="36">
        <v>279190</v>
      </c>
    </row>
    <row r="2462" spans="1:40" ht="14.45" x14ac:dyDescent="0.3">
      <c r="A2462" s="6" t="s">
        <v>2257</v>
      </c>
      <c r="B2462" s="6" t="s">
        <v>191</v>
      </c>
      <c r="C2462" s="6" t="s">
        <v>2313</v>
      </c>
      <c r="D2462" s="6"/>
      <c r="E2462" s="6"/>
      <c r="F2462" s="24" t="str">
        <f>+TabIPW[[#This Row],[WK]]&amp;TabIPW[[#This Row],[PK]]&amp;TabIPW[[#This Row],[GK]]</f>
        <v>2470</v>
      </c>
      <c r="G2462" s="6" t="s">
        <v>2314</v>
      </c>
      <c r="X2462">
        <v>6.4245868416104286E-4</v>
      </c>
      <c r="Y2462" s="36">
        <v>410</v>
      </c>
      <c r="Z2462">
        <v>1.2159873402838904E-3</v>
      </c>
      <c r="AA2462" s="36">
        <v>2251</v>
      </c>
      <c r="AB2462">
        <v>6.9041516448953364E-4</v>
      </c>
      <c r="AC2462" s="36">
        <v>1355</v>
      </c>
      <c r="AD2462" s="36">
        <v>1043</v>
      </c>
      <c r="AE2462">
        <v>4.6214076959352372E-4</v>
      </c>
      <c r="AF2462" s="36">
        <v>18342</v>
      </c>
      <c r="AG2462">
        <v>7.1792492458999169E-4</v>
      </c>
      <c r="AH2462" s="36">
        <v>61158.239999999998</v>
      </c>
      <c r="AI2462">
        <v>1.9534276459769297E-3</v>
      </c>
      <c r="AJ2462" s="36">
        <v>2536.92</v>
      </c>
      <c r="AK2462">
        <v>2.8716996983599666E-4</v>
      </c>
      <c r="AL2462" s="36">
        <v>61158.239999999998</v>
      </c>
      <c r="AM2462">
        <v>5.212138810650566E-4</v>
      </c>
      <c r="AN2462" s="36">
        <v>71280</v>
      </c>
    </row>
    <row r="2463" spans="1:40" ht="14.45" x14ac:dyDescent="0.3">
      <c r="A2463" s="6" t="s">
        <v>2257</v>
      </c>
      <c r="B2463" s="6" t="s">
        <v>191</v>
      </c>
      <c r="C2463" s="6" t="s">
        <v>2315</v>
      </c>
      <c r="D2463" s="6"/>
      <c r="E2463" s="6"/>
      <c r="F2463" s="24" t="str">
        <f>+TabIPW[[#This Row],[WK]]&amp;TabIPW[[#This Row],[PK]]&amp;TabIPW[[#This Row],[GK]]</f>
        <v>2471</v>
      </c>
      <c r="G2463" s="6" t="s">
        <v>2316</v>
      </c>
      <c r="X2463">
        <v>4.089797965025176E-4</v>
      </c>
      <c r="Y2463" s="36">
        <v>261</v>
      </c>
      <c r="Z2463">
        <v>9.1941823774463851E-4</v>
      </c>
      <c r="AA2463" s="36">
        <v>1702</v>
      </c>
      <c r="AB2463">
        <v>5.3156464591470963E-4</v>
      </c>
      <c r="AC2463" s="36">
        <v>942</v>
      </c>
      <c r="AD2463" s="36">
        <v>1067</v>
      </c>
      <c r="AE2463">
        <v>3.7599644011798901E-4</v>
      </c>
      <c r="AF2463" s="36">
        <v>14923</v>
      </c>
      <c r="AG2463">
        <v>5.9301811108416265E-4</v>
      </c>
      <c r="AH2463" s="36">
        <v>50517.739000000001</v>
      </c>
      <c r="AI2463">
        <v>7.715397021856754E-5</v>
      </c>
      <c r="AJ2463" s="36">
        <v>100.2</v>
      </c>
      <c r="AK2463">
        <v>2.3720724443366506E-4</v>
      </c>
      <c r="AL2463" s="36">
        <v>50517.739000000001</v>
      </c>
      <c r="AM2463">
        <v>3.780921176800067E-4</v>
      </c>
      <c r="AN2463" s="36">
        <v>51707</v>
      </c>
    </row>
    <row r="2464" spans="1:40" ht="14.45" x14ac:dyDescent="0.3">
      <c r="A2464" s="6" t="s">
        <v>2257</v>
      </c>
      <c r="B2464" s="6" t="s">
        <v>191</v>
      </c>
      <c r="C2464" s="6" t="s">
        <v>2317</v>
      </c>
      <c r="D2464" s="6"/>
      <c r="E2464" s="6"/>
      <c r="F2464" s="24" t="str">
        <f>+TabIPW[[#This Row],[WK]]&amp;TabIPW[[#This Row],[PK]]&amp;TabIPW[[#This Row],[GK]]</f>
        <v>2472</v>
      </c>
      <c r="G2464" s="6" t="s">
        <v>2318</v>
      </c>
      <c r="X2464">
        <v>1.241042141111088E-3</v>
      </c>
      <c r="Y2464" s="36">
        <v>792</v>
      </c>
      <c r="Z2464">
        <v>2.1829430662315421E-3</v>
      </c>
      <c r="AA2464" s="36">
        <v>4041</v>
      </c>
      <c r="AB2464">
        <v>1.8872041229235843E-3</v>
      </c>
      <c r="AC2464" s="36">
        <v>4365</v>
      </c>
      <c r="AD2464" s="36">
        <v>1127</v>
      </c>
      <c r="AE2464">
        <v>7.9452333597002372E-4</v>
      </c>
      <c r="AF2464" s="36">
        <v>31534</v>
      </c>
      <c r="AG2464">
        <v>1.3705129506250814E-3</v>
      </c>
      <c r="AH2464" s="36">
        <v>116750.59199999999</v>
      </c>
      <c r="AI2464">
        <v>2.2714991232013397E-4</v>
      </c>
      <c r="AJ2464" s="36">
        <v>295</v>
      </c>
      <c r="AK2464">
        <v>5.4820518025003252E-4</v>
      </c>
      <c r="AL2464" s="36">
        <v>116750.59199999999</v>
      </c>
      <c r="AM2464">
        <v>9.5279476894695578E-4</v>
      </c>
      <c r="AN2464" s="36">
        <v>130302</v>
      </c>
    </row>
    <row r="2465" spans="1:40" ht="14.45" x14ac:dyDescent="0.3">
      <c r="A2465" s="6" t="s">
        <v>2257</v>
      </c>
      <c r="B2465" s="6" t="s">
        <v>191</v>
      </c>
      <c r="C2465" s="6" t="s">
        <v>2319</v>
      </c>
      <c r="D2465" s="6"/>
      <c r="E2465" s="6"/>
      <c r="F2465" s="24" t="str">
        <f>+TabIPW[[#This Row],[WK]]&amp;TabIPW[[#This Row],[PK]]&amp;TabIPW[[#This Row],[GK]]</f>
        <v>2473</v>
      </c>
      <c r="G2465" s="6" t="s">
        <v>2320</v>
      </c>
      <c r="X2465">
        <v>1.5779412071955372E-3</v>
      </c>
      <c r="Y2465" s="36">
        <v>1007</v>
      </c>
      <c r="Z2465">
        <v>2.6307678130531079E-3</v>
      </c>
      <c r="AA2465" s="36">
        <v>4870</v>
      </c>
      <c r="AB2465">
        <v>1.3667518330728217E-3</v>
      </c>
      <c r="AC2465" s="36">
        <v>2940</v>
      </c>
      <c r="AD2465" s="36">
        <v>1393</v>
      </c>
      <c r="AE2465">
        <v>1.0348909590167043E-3</v>
      </c>
      <c r="AF2465" s="36">
        <v>41074</v>
      </c>
      <c r="AG2465">
        <v>1.4058586584310042E-3</v>
      </c>
      <c r="AH2465" s="36">
        <v>119761.605</v>
      </c>
      <c r="AI2465">
        <v>1.3739335696616427E-3</v>
      </c>
      <c r="AJ2465" s="36">
        <v>1784.33</v>
      </c>
      <c r="AK2465">
        <v>5.6234346337240163E-4</v>
      </c>
      <c r="AL2465" s="36">
        <v>119761.605</v>
      </c>
      <c r="AM2465">
        <v>9.5707240812236338E-4</v>
      </c>
      <c r="AN2465" s="36">
        <v>130887</v>
      </c>
    </row>
    <row r="2466" spans="1:40" ht="14.45" x14ac:dyDescent="0.3">
      <c r="A2466" s="6" t="s">
        <v>2257</v>
      </c>
      <c r="B2466" s="6" t="s">
        <v>191</v>
      </c>
      <c r="C2466" s="6" t="s">
        <v>2321</v>
      </c>
      <c r="D2466" s="6"/>
      <c r="E2466" s="6"/>
      <c r="F2466" s="24" t="str">
        <f>+TabIPW[[#This Row],[WK]]&amp;TabIPW[[#This Row],[PK]]&amp;TabIPW[[#This Row],[GK]]</f>
        <v>2474</v>
      </c>
      <c r="G2466" s="6" t="s">
        <v>2322</v>
      </c>
      <c r="X2466">
        <v>5.0456511292647764E-4</v>
      </c>
      <c r="Y2466" s="36">
        <v>322</v>
      </c>
      <c r="Z2466">
        <v>8.4703160798095957E-4</v>
      </c>
      <c r="AA2466" s="36">
        <v>1568</v>
      </c>
      <c r="AB2466">
        <v>1.0035702638485642E-3</v>
      </c>
      <c r="AC2466" s="36">
        <v>2245</v>
      </c>
      <c r="AD2466" s="36">
        <v>798</v>
      </c>
      <c r="AE2466">
        <v>4.4054799674750632E-4</v>
      </c>
      <c r="AF2466" s="36">
        <v>17485</v>
      </c>
      <c r="AG2466">
        <v>6.6089600406764315E-4</v>
      </c>
      <c r="AH2466" s="36">
        <v>56300.087999999996</v>
      </c>
      <c r="AI2466">
        <v>2.1105691853202956E-4</v>
      </c>
      <c r="AJ2466" s="36">
        <v>274.10000000000002</v>
      </c>
      <c r="AK2466">
        <v>2.6435840162705726E-4</v>
      </c>
      <c r="AL2466" s="36">
        <v>56300.087999999996</v>
      </c>
      <c r="AM2466">
        <v>4.6360102796584807E-4</v>
      </c>
      <c r="AN2466" s="36">
        <v>63401</v>
      </c>
    </row>
    <row r="2467" spans="1:40" ht="14.45" x14ac:dyDescent="0.3">
      <c r="A2467" s="6" t="s">
        <v>2257</v>
      </c>
      <c r="B2467" s="6" t="s">
        <v>191</v>
      </c>
      <c r="C2467" s="6" t="s">
        <v>2323</v>
      </c>
      <c r="D2467" s="6"/>
      <c r="E2467" s="6"/>
      <c r="F2467" s="24" t="str">
        <f>+TabIPW[[#This Row],[WK]]&amp;TabIPW[[#This Row],[PK]]&amp;TabIPW[[#This Row],[GK]]</f>
        <v>2475</v>
      </c>
      <c r="G2467" s="6" t="s">
        <v>2324</v>
      </c>
      <c r="X2467">
        <v>1.7832145916469922E-3</v>
      </c>
      <c r="Y2467" s="36">
        <v>1138</v>
      </c>
      <c r="Z2467">
        <v>2.8063324001665084E-3</v>
      </c>
      <c r="AA2467" s="36">
        <v>5195</v>
      </c>
      <c r="AB2467">
        <v>2.6170312167959776E-3</v>
      </c>
      <c r="AC2467" s="36">
        <v>5205</v>
      </c>
      <c r="AD2467" s="36">
        <v>3774</v>
      </c>
      <c r="AE2467">
        <v>1.2946341273592861E-3</v>
      </c>
      <c r="AF2467" s="36">
        <v>51383</v>
      </c>
      <c r="AG2467">
        <v>2.0076076968515745E-3</v>
      </c>
      <c r="AH2467" s="36">
        <v>171023.11</v>
      </c>
      <c r="AI2467">
        <v>6.0417256678938944E-4</v>
      </c>
      <c r="AJ2467" s="36">
        <v>784.64</v>
      </c>
      <c r="AK2467">
        <v>8.0304307874062982E-4</v>
      </c>
      <c r="AL2467" s="36">
        <v>171023.11</v>
      </c>
      <c r="AM2467">
        <v>1.3682229988143668E-3</v>
      </c>
      <c r="AN2467" s="36">
        <v>187115</v>
      </c>
    </row>
    <row r="2468" spans="1:40" ht="14.45" x14ac:dyDescent="0.3">
      <c r="A2468" s="6" t="s">
        <v>2257</v>
      </c>
      <c r="B2468" s="6" t="s">
        <v>191</v>
      </c>
      <c r="C2468" s="6" t="s">
        <v>2325</v>
      </c>
      <c r="D2468" s="6"/>
      <c r="E2468" s="6"/>
      <c r="F2468" s="24" t="str">
        <f>+TabIPW[[#This Row],[WK]]&amp;TabIPW[[#This Row],[PK]]&amp;TabIPW[[#This Row],[GK]]</f>
        <v>2476</v>
      </c>
      <c r="G2468" s="6" t="s">
        <v>2326</v>
      </c>
      <c r="X2468">
        <v>3.8547521049662575E-4</v>
      </c>
      <c r="Y2468" s="36">
        <v>246</v>
      </c>
      <c r="Z2468">
        <v>7.4547424681997731E-4</v>
      </c>
      <c r="AA2468" s="36">
        <v>1380</v>
      </c>
      <c r="AB2468">
        <v>6.7049327093823049E-4</v>
      </c>
      <c r="AC2468" s="36">
        <v>1513</v>
      </c>
      <c r="AD2468" s="36">
        <v>499</v>
      </c>
      <c r="AE2468">
        <v>2.4656578187995978E-4</v>
      </c>
      <c r="AF2468" s="36">
        <v>9786</v>
      </c>
      <c r="AG2468">
        <v>4.4960652012029245E-4</v>
      </c>
      <c r="AH2468" s="36">
        <v>38300.861999999994</v>
      </c>
      <c r="AI2468">
        <v>2.8597788961253471E-4</v>
      </c>
      <c r="AJ2468" s="36">
        <v>371.4</v>
      </c>
      <c r="AK2468">
        <v>1.7984260804811697E-4</v>
      </c>
      <c r="AL2468" s="36">
        <v>38300.861999999994</v>
      </c>
      <c r="AM2468">
        <v>3.3222266375294304E-4</v>
      </c>
      <c r="AN2468" s="36">
        <v>45434</v>
      </c>
    </row>
    <row r="2469" spans="1:40" ht="14.45" x14ac:dyDescent="0.3">
      <c r="A2469" s="6" t="s">
        <v>2257</v>
      </c>
      <c r="B2469" s="6" t="s">
        <v>191</v>
      </c>
      <c r="C2469" s="6" t="s">
        <v>2327</v>
      </c>
      <c r="D2469" s="6"/>
      <c r="E2469" s="6"/>
      <c r="F2469" s="24" t="str">
        <f>+TabIPW[[#This Row],[WK]]&amp;TabIPW[[#This Row],[PK]]&amp;TabIPW[[#This Row],[GK]]</f>
        <v>2477</v>
      </c>
      <c r="G2469" s="6" t="s">
        <v>2328</v>
      </c>
      <c r="X2469">
        <v>1.4353467187597935E-3</v>
      </c>
      <c r="Y2469" s="36">
        <v>916</v>
      </c>
      <c r="Z2469">
        <v>1.6967642096098177E-3</v>
      </c>
      <c r="AA2469" s="36">
        <v>3141</v>
      </c>
      <c r="AB2469">
        <v>1.1201038427599826E-3</v>
      </c>
      <c r="AC2469" s="36">
        <v>2458</v>
      </c>
      <c r="AD2469" s="36">
        <v>1015</v>
      </c>
      <c r="AE2469">
        <v>1.469039230790012E-3</v>
      </c>
      <c r="AF2469" s="36">
        <v>58305</v>
      </c>
      <c r="AG2469">
        <v>1.3323765873915689E-3</v>
      </c>
      <c r="AH2469" s="36">
        <v>113501.85</v>
      </c>
      <c r="AI2469">
        <v>4.0239414467586041E-4</v>
      </c>
      <c r="AJ2469" s="36">
        <v>522.59</v>
      </c>
      <c r="AK2469">
        <v>5.3295063495662756E-4</v>
      </c>
      <c r="AL2469" s="36">
        <v>113501.85</v>
      </c>
      <c r="AM2469">
        <v>8.924179028420991E-4</v>
      </c>
      <c r="AN2469" s="36">
        <v>122045</v>
      </c>
    </row>
    <row r="2470" spans="1:40" ht="14.45" x14ac:dyDescent="0.3">
      <c r="A2470" s="6" t="s">
        <v>2257</v>
      </c>
      <c r="B2470" s="6" t="s">
        <v>191</v>
      </c>
      <c r="C2470" s="6" t="s">
        <v>2329</v>
      </c>
      <c r="D2470" s="6"/>
      <c r="E2470" s="6"/>
      <c r="F2470" s="24" t="str">
        <f>+TabIPW[[#This Row],[WK]]&amp;TabIPW[[#This Row],[PK]]&amp;TabIPW[[#This Row],[GK]]</f>
        <v>2478</v>
      </c>
      <c r="G2470" s="6" t="s">
        <v>2330</v>
      </c>
      <c r="X2470">
        <v>1.5810751519963228E-3</v>
      </c>
      <c r="Y2470" s="36">
        <v>1009</v>
      </c>
      <c r="Z2470">
        <v>2.6880288783885558E-3</v>
      </c>
      <c r="AA2470" s="36">
        <v>4976</v>
      </c>
      <c r="AB2470">
        <v>2.2848806512514165E-3</v>
      </c>
      <c r="AC2470" s="36">
        <v>4982</v>
      </c>
      <c r="AD2470" s="36">
        <v>2154</v>
      </c>
      <c r="AE2470">
        <v>1.1445177439093782E-3</v>
      </c>
      <c r="AF2470" s="36">
        <v>45425</v>
      </c>
      <c r="AG2470">
        <v>1.7535045914851696E-3</v>
      </c>
      <c r="AH2470" s="36">
        <v>149376.69799999997</v>
      </c>
      <c r="AI2470">
        <v>3.0863898086535353E-4</v>
      </c>
      <c r="AJ2470" s="36">
        <v>400.83000000000004</v>
      </c>
      <c r="AK2470">
        <v>7.0140183659406783E-4</v>
      </c>
      <c r="AL2470" s="36">
        <v>149376.69799999997</v>
      </c>
      <c r="AM2470">
        <v>1.1248947956689979E-3</v>
      </c>
      <c r="AN2470" s="36">
        <v>153838</v>
      </c>
    </row>
    <row r="2471" spans="1:40" ht="14.45" x14ac:dyDescent="0.3">
      <c r="A2471" s="6" t="s">
        <v>2257</v>
      </c>
      <c r="B2471" s="6" t="s">
        <v>191</v>
      </c>
      <c r="C2471" s="6" t="s">
        <v>2331</v>
      </c>
      <c r="D2471" s="6"/>
      <c r="E2471" s="6"/>
      <c r="F2471" s="24" t="str">
        <f>+TabIPW[[#This Row],[WK]]&amp;TabIPW[[#This Row],[PK]]&amp;TabIPW[[#This Row],[GK]]</f>
        <v>2479</v>
      </c>
      <c r="G2471" s="6" t="s">
        <v>2332</v>
      </c>
      <c r="X2471">
        <v>8.273614274073919E-4</v>
      </c>
      <c r="Y2471" s="36">
        <v>528</v>
      </c>
      <c r="Z2471">
        <v>1.3288888747660463E-3</v>
      </c>
      <c r="AA2471" s="36">
        <v>2460</v>
      </c>
      <c r="AB2471">
        <v>5.0921032577494127E-4</v>
      </c>
      <c r="AC2471" s="36">
        <v>1029</v>
      </c>
      <c r="AD2471" s="36">
        <v>692</v>
      </c>
      <c r="AE2471">
        <v>4.7819047356425067E-4</v>
      </c>
      <c r="AF2471" s="36">
        <v>18979</v>
      </c>
      <c r="AG2471">
        <v>6.214563043004537E-4</v>
      </c>
      <c r="AH2471" s="36">
        <v>52940.317999999999</v>
      </c>
      <c r="AI2471">
        <v>5.9413177066513676E-4</v>
      </c>
      <c r="AJ2471" s="36">
        <v>771.6</v>
      </c>
      <c r="AK2471">
        <v>2.4858252172018145E-4</v>
      </c>
      <c r="AL2471" s="36">
        <v>52940.317999999999</v>
      </c>
      <c r="AM2471">
        <v>4.5170407251561172E-4</v>
      </c>
      <c r="AN2471" s="36">
        <v>61774</v>
      </c>
    </row>
    <row r="2472" spans="1:40" ht="14.45" x14ac:dyDescent="0.3">
      <c r="A2472" s="6" t="s">
        <v>2257</v>
      </c>
      <c r="B2472" s="6" t="s">
        <v>206</v>
      </c>
      <c r="C2472" s="6" t="s">
        <v>2258</v>
      </c>
      <c r="D2472" s="6"/>
      <c r="E2472" s="6"/>
      <c r="F2472" s="24" t="str">
        <f>+TabIPW[[#This Row],[WK]]&amp;TabIPW[[#This Row],[PK]]&amp;TabIPW[[#This Row],[GK]]</f>
        <v>2661</v>
      </c>
      <c r="G2472" s="6" t="s">
        <v>2333</v>
      </c>
      <c r="X2472">
        <v>2.7547374798905211E-3</v>
      </c>
      <c r="Y2472" s="36">
        <v>1758</v>
      </c>
      <c r="Z2472">
        <v>2.430354084379042E-3</v>
      </c>
      <c r="AA2472" s="36">
        <v>4499</v>
      </c>
      <c r="AB2472">
        <v>3.4060361221055582E-3</v>
      </c>
      <c r="AC2472" s="36">
        <v>6946</v>
      </c>
      <c r="AD2472" s="36">
        <v>4464</v>
      </c>
      <c r="AE2472">
        <v>2.386492716953406E-3</v>
      </c>
      <c r="AF2472" s="36">
        <v>94718</v>
      </c>
      <c r="AG2472">
        <v>1.9730120167967256E-3</v>
      </c>
      <c r="AH2472" s="36">
        <v>168075.99</v>
      </c>
      <c r="AI2472">
        <v>5.5024948760369803E-4</v>
      </c>
      <c r="AJ2472" s="36">
        <v>714.61</v>
      </c>
      <c r="AK2472">
        <v>7.8920480671869028E-4</v>
      </c>
      <c r="AL2472" s="36">
        <v>168075.99</v>
      </c>
      <c r="AM2472">
        <v>1.3329781768904949E-3</v>
      </c>
      <c r="AN2472" s="36">
        <v>182295</v>
      </c>
    </row>
    <row r="2473" spans="1:40" ht="14.45" x14ac:dyDescent="0.3">
      <c r="A2473" s="6" t="s">
        <v>2257</v>
      </c>
      <c r="B2473" s="6" t="s">
        <v>1147</v>
      </c>
      <c r="C2473" s="6" t="s">
        <v>2258</v>
      </c>
      <c r="D2473" s="6"/>
      <c r="E2473" s="6"/>
      <c r="F2473" s="24" t="str">
        <f>+TabIPW[[#This Row],[WK]]&amp;TabIPW[[#This Row],[PK]]&amp;TabIPW[[#This Row],[GK]]</f>
        <v>2861</v>
      </c>
      <c r="G2473" s="6" t="s">
        <v>2334</v>
      </c>
      <c r="X2473">
        <v>1.2786494787205148E-3</v>
      </c>
      <c r="Y2473" s="36">
        <v>816</v>
      </c>
      <c r="Z2473">
        <v>1.4552953774876946E-3</v>
      </c>
      <c r="AA2473" s="36">
        <v>2694</v>
      </c>
      <c r="AB2473">
        <v>2.6610911626277112E-3</v>
      </c>
      <c r="AC2473" s="36">
        <v>5834</v>
      </c>
      <c r="AD2473" s="36">
        <v>2426</v>
      </c>
      <c r="AE2473">
        <v>9.5219844970441858E-4</v>
      </c>
      <c r="AF2473" s="36">
        <v>37792</v>
      </c>
      <c r="AG2473">
        <v>1.1665117882453543E-3</v>
      </c>
      <c r="AH2473" s="36">
        <v>99372.24</v>
      </c>
      <c r="AI2473">
        <v>1.9511022468745334E-4</v>
      </c>
      <c r="AJ2473" s="36">
        <v>253.39</v>
      </c>
      <c r="AK2473">
        <v>4.6660471529814176E-4</v>
      </c>
      <c r="AL2473" s="36">
        <v>99372.24</v>
      </c>
      <c r="AM2473">
        <v>8.2571598052061422E-4</v>
      </c>
      <c r="AN2473" s="36">
        <v>112923</v>
      </c>
    </row>
    <row r="2474" spans="1:40" ht="14.45" x14ac:dyDescent="0.3">
      <c r="A2474" s="6" t="s">
        <v>2257</v>
      </c>
      <c r="B2474" s="6" t="s">
        <v>1147</v>
      </c>
      <c r="C2474" s="6" t="s">
        <v>2260</v>
      </c>
      <c r="D2474" s="6"/>
      <c r="E2474" s="6"/>
      <c r="F2474" s="24" t="str">
        <f>+TabIPW[[#This Row],[WK]]&amp;TabIPW[[#This Row],[PK]]&amp;TabIPW[[#This Row],[GK]]</f>
        <v>2862</v>
      </c>
      <c r="G2474" s="6" t="s">
        <v>2335</v>
      </c>
      <c r="X2474">
        <v>2.3191191525813257E-3</v>
      </c>
      <c r="Y2474" s="36">
        <v>1480</v>
      </c>
      <c r="Z2474">
        <v>1.8593640272133055E-3</v>
      </c>
      <c r="AA2474" s="36">
        <v>3442</v>
      </c>
      <c r="AB2474">
        <v>1.6734872088654284E-3</v>
      </c>
      <c r="AC2474" s="36">
        <v>3592</v>
      </c>
      <c r="AD2474" s="36">
        <v>1726</v>
      </c>
      <c r="AE2474">
        <v>2.25235045017138E-3</v>
      </c>
      <c r="AF2474" s="36">
        <v>89394</v>
      </c>
      <c r="AG2474">
        <v>1.905110986619854E-3</v>
      </c>
      <c r="AH2474" s="36">
        <v>162291.67000000001</v>
      </c>
      <c r="AI2474">
        <v>6.8141893697229059E-4</v>
      </c>
      <c r="AJ2474" s="36">
        <v>884.96</v>
      </c>
      <c r="AK2474">
        <v>7.6204439464794163E-4</v>
      </c>
      <c r="AL2474" s="36">
        <v>162291.67000000001</v>
      </c>
      <c r="AM2474">
        <v>1.2234121163703098E-3</v>
      </c>
      <c r="AN2474" s="36">
        <v>167311</v>
      </c>
    </row>
    <row r="2475" spans="1:40" ht="14.45" x14ac:dyDescent="0.3">
      <c r="A2475" s="6" t="s">
        <v>2257</v>
      </c>
      <c r="B2475" s="6" t="s">
        <v>1164</v>
      </c>
      <c r="C2475" s="6" t="s">
        <v>2258</v>
      </c>
      <c r="D2475" s="6"/>
      <c r="E2475" s="6"/>
      <c r="F2475" s="24" t="str">
        <f>+TabIPW[[#This Row],[WK]]&amp;TabIPW[[#This Row],[PK]]&amp;TabIPW[[#This Row],[GK]]</f>
        <v>3061</v>
      </c>
      <c r="G2475" s="6" t="s">
        <v>2336</v>
      </c>
      <c r="X2475">
        <v>1.4494494703633286E-3</v>
      </c>
      <c r="Y2475" s="36">
        <v>925</v>
      </c>
      <c r="Z2475">
        <v>6.4715807803647301E-4</v>
      </c>
      <c r="AA2475" s="36">
        <v>1198</v>
      </c>
      <c r="AB2475">
        <v>2.0119222298789451E-3</v>
      </c>
      <c r="AC2475" s="36">
        <v>4557</v>
      </c>
      <c r="AD2475" s="36">
        <v>1453</v>
      </c>
      <c r="AE2475">
        <v>9.8689302171021303E-4</v>
      </c>
      <c r="AF2475" s="36">
        <v>39169</v>
      </c>
      <c r="AG2475">
        <v>9.4243967993071416E-4</v>
      </c>
      <c r="AH2475" s="36">
        <v>80284.093999999997</v>
      </c>
      <c r="AI2475">
        <v>9.8860261839938958E-5</v>
      </c>
      <c r="AJ2475" s="36">
        <v>128.38999999999999</v>
      </c>
      <c r="AK2475">
        <v>3.7697587197228565E-4</v>
      </c>
      <c r="AL2475" s="36">
        <v>80284.093999999997</v>
      </c>
      <c r="AM2475">
        <v>6.8103671774349288E-4</v>
      </c>
      <c r="AN2475" s="36">
        <v>93137</v>
      </c>
    </row>
    <row r="2476" spans="1:40" ht="14.45" x14ac:dyDescent="0.3">
      <c r="A2476" s="6" t="s">
        <v>2257</v>
      </c>
      <c r="B2476" s="6" t="s">
        <v>1164</v>
      </c>
      <c r="C2476" s="6" t="s">
        <v>2260</v>
      </c>
      <c r="D2476" s="6"/>
      <c r="E2476" s="6"/>
      <c r="F2476" s="24" t="str">
        <f>+TabIPW[[#This Row],[WK]]&amp;TabIPW[[#This Row],[PK]]&amp;TabIPW[[#This Row],[GK]]</f>
        <v>3062</v>
      </c>
      <c r="G2476" s="6" t="s">
        <v>2337</v>
      </c>
      <c r="X2476">
        <v>1.179930217495769E-3</v>
      </c>
      <c r="Y2476" s="36">
        <v>753</v>
      </c>
      <c r="Z2476">
        <v>1.3802077540761171E-3</v>
      </c>
      <c r="AA2476" s="36">
        <v>2555</v>
      </c>
      <c r="AB2476">
        <v>1.6706899728081486E-3</v>
      </c>
      <c r="AC2476" s="36">
        <v>3573</v>
      </c>
      <c r="AD2476" s="36">
        <v>1757</v>
      </c>
      <c r="AE2476">
        <v>7.6789140960101514E-4</v>
      </c>
      <c r="AF2476" s="36">
        <v>30477</v>
      </c>
      <c r="AG2476">
        <v>6.943765441816376E-4</v>
      </c>
      <c r="AH2476" s="36">
        <v>59152.212</v>
      </c>
      <c r="AI2476">
        <v>3.1225797946842003E-4</v>
      </c>
      <c r="AJ2476" s="36">
        <v>405.53</v>
      </c>
      <c r="AK2476">
        <v>2.7775061767265505E-4</v>
      </c>
      <c r="AL2476" s="36">
        <v>59152.212</v>
      </c>
      <c r="AM2476">
        <v>4.9040025459468409E-4</v>
      </c>
      <c r="AN2476" s="36">
        <v>67066</v>
      </c>
    </row>
    <row r="2477" spans="1:40" ht="14.45" x14ac:dyDescent="0.3">
      <c r="A2477" s="6" t="s">
        <v>2257</v>
      </c>
      <c r="B2477" s="6" t="s">
        <v>1164</v>
      </c>
      <c r="C2477" s="6" t="s">
        <v>2268</v>
      </c>
      <c r="D2477" s="6"/>
      <c r="E2477" s="6"/>
      <c r="F2477" s="24" t="str">
        <f>+TabIPW[[#This Row],[WK]]&amp;TabIPW[[#This Row],[PK]]&amp;TabIPW[[#This Row],[GK]]</f>
        <v>3063</v>
      </c>
      <c r="G2477" s="6" t="s">
        <v>2338</v>
      </c>
      <c r="X2477">
        <v>1.0326348118588472E-3</v>
      </c>
      <c r="Y2477" s="36">
        <v>659</v>
      </c>
      <c r="Z2477">
        <v>8.6863955716414744E-4</v>
      </c>
      <c r="AA2477" s="36">
        <v>1608</v>
      </c>
      <c r="AB2477">
        <v>8.5745281290309291E-4</v>
      </c>
      <c r="AC2477" s="36">
        <v>1831</v>
      </c>
      <c r="AD2477" s="36">
        <v>909</v>
      </c>
      <c r="AE2477">
        <v>7.0608619164152803E-4</v>
      </c>
      <c r="AF2477" s="36">
        <v>28024</v>
      </c>
      <c r="AG2477">
        <v>6.1328670335349122E-4</v>
      </c>
      <c r="AH2477" s="36">
        <v>52244.37</v>
      </c>
      <c r="AI2477">
        <v>7.6365490522920692E-4</v>
      </c>
      <c r="AJ2477" s="36">
        <v>991.76</v>
      </c>
      <c r="AK2477">
        <v>2.453146813413965E-4</v>
      </c>
      <c r="AL2477" s="36">
        <v>52244.37</v>
      </c>
      <c r="AM2477">
        <v>4.3910514550838542E-4</v>
      </c>
      <c r="AN2477" s="36">
        <v>60051</v>
      </c>
    </row>
    <row r="2478" spans="1:40" ht="14.45" x14ac:dyDescent="0.3">
      <c r="A2478" s="6" t="s">
        <v>2257</v>
      </c>
      <c r="B2478" s="6" t="s">
        <v>1164</v>
      </c>
      <c r="C2478" s="6" t="s">
        <v>2262</v>
      </c>
      <c r="D2478" s="6"/>
      <c r="E2478" s="6"/>
      <c r="F2478" s="24" t="str">
        <f>+TabIPW[[#This Row],[WK]]&amp;TabIPW[[#This Row],[PK]]&amp;TabIPW[[#This Row],[GK]]</f>
        <v>3064</v>
      </c>
      <c r="G2478" s="6" t="s">
        <v>2339</v>
      </c>
      <c r="X2478">
        <v>7.1986712074044662E-3</v>
      </c>
      <c r="Y2478" s="36">
        <v>4594</v>
      </c>
      <c r="Z2478">
        <v>7.6448924210118247E-3</v>
      </c>
      <c r="AA2478" s="36">
        <v>14152</v>
      </c>
      <c r="AB2478">
        <v>7.2823335676951203E-3</v>
      </c>
      <c r="AC2478" s="36">
        <v>17160</v>
      </c>
      <c r="AD2478" s="36">
        <v>3524</v>
      </c>
      <c r="AE2478">
        <v>9.3832062090210087E-3</v>
      </c>
      <c r="AF2478" s="36">
        <v>372412</v>
      </c>
      <c r="AG2478">
        <v>6.9400548276323682E-3</v>
      </c>
      <c r="AH2478" s="36">
        <v>591206.022</v>
      </c>
      <c r="AI2478">
        <v>6.2334170939010048E-3</v>
      </c>
      <c r="AJ2478" s="36">
        <v>8095.35</v>
      </c>
      <c r="AK2478">
        <v>2.776021931052947E-3</v>
      </c>
      <c r="AL2478" s="36">
        <v>591206.022</v>
      </c>
      <c r="AM2478">
        <v>3.9371756580638051E-3</v>
      </c>
      <c r="AN2478" s="36">
        <v>538439</v>
      </c>
    </row>
    <row r="2479" spans="1:40" ht="14.45" x14ac:dyDescent="0.3">
      <c r="A2479" s="6" t="s">
        <v>2257</v>
      </c>
      <c r="B2479" s="6" t="s">
        <v>1170</v>
      </c>
      <c r="C2479" s="6" t="s">
        <v>2258</v>
      </c>
      <c r="D2479" s="6"/>
      <c r="E2479" s="6"/>
      <c r="F2479" s="24" t="str">
        <f>+TabIPW[[#This Row],[WK]]&amp;TabIPW[[#This Row],[PK]]&amp;TabIPW[[#This Row],[GK]]</f>
        <v>3261</v>
      </c>
      <c r="G2479" s="6" t="s">
        <v>2340</v>
      </c>
      <c r="X2479">
        <v>1.3272256231326911E-3</v>
      </c>
      <c r="Y2479" s="36">
        <v>847</v>
      </c>
      <c r="Z2479">
        <v>1.7270153384662808E-3</v>
      </c>
      <c r="AA2479" s="36">
        <v>3197</v>
      </c>
      <c r="AB2479">
        <v>1.0725068223989217E-3</v>
      </c>
      <c r="AC2479" s="36">
        <v>1932</v>
      </c>
      <c r="AD2479" s="36">
        <v>2071</v>
      </c>
      <c r="AE2479">
        <v>1.1784816386543387E-3</v>
      </c>
      <c r="AF2479" s="36">
        <v>46773</v>
      </c>
      <c r="AG2479">
        <v>1.118739294602471E-3</v>
      </c>
      <c r="AH2479" s="36">
        <v>95302.62</v>
      </c>
      <c r="AI2479">
        <v>4.5306782511581967E-4</v>
      </c>
      <c r="AJ2479" s="36">
        <v>588.4</v>
      </c>
      <c r="AK2479">
        <v>4.4749571784098843E-4</v>
      </c>
      <c r="AL2479" s="36">
        <v>95302.62</v>
      </c>
      <c r="AM2479">
        <v>7.7172998046585398E-4</v>
      </c>
      <c r="AN2479" s="36">
        <v>105540</v>
      </c>
    </row>
    <row r="2480" spans="1:40" ht="14.45" x14ac:dyDescent="0.3">
      <c r="A2480" s="6" t="s">
        <v>2257</v>
      </c>
      <c r="B2480" s="6" t="s">
        <v>1170</v>
      </c>
      <c r="C2480" s="6" t="s">
        <v>2260</v>
      </c>
      <c r="D2480" s="6"/>
      <c r="E2480" s="6"/>
      <c r="F2480" s="24" t="str">
        <f>+TabIPW[[#This Row],[WK]]&amp;TabIPW[[#This Row],[PK]]&amp;TabIPW[[#This Row],[GK]]</f>
        <v>3262</v>
      </c>
      <c r="G2480" s="6" t="s">
        <v>2341</v>
      </c>
      <c r="X2480">
        <v>4.4016254727033402E-3</v>
      </c>
      <c r="Y2480" s="36">
        <v>2809</v>
      </c>
      <c r="Z2480">
        <v>4.5965509899936127E-3</v>
      </c>
      <c r="AA2480" s="36">
        <v>8509</v>
      </c>
      <c r="AB2480">
        <v>3.8587236662836763E-3</v>
      </c>
      <c r="AC2480" s="36">
        <v>7373</v>
      </c>
      <c r="AD2480" s="36">
        <v>6351</v>
      </c>
      <c r="AE2480">
        <v>4.235030599559886E-3</v>
      </c>
      <c r="AF2480" s="36">
        <v>168085</v>
      </c>
      <c r="AG2480">
        <v>4.7315898093880518E-3</v>
      </c>
      <c r="AH2480" s="36">
        <v>403072.37599999999</v>
      </c>
      <c r="AI2480">
        <v>2.3984720741897803E-4</v>
      </c>
      <c r="AJ2480" s="36">
        <v>311.49</v>
      </c>
      <c r="AK2480">
        <v>1.8926359237552209E-3</v>
      </c>
      <c r="AL2480" s="36">
        <v>403072.37599999999</v>
      </c>
      <c r="AM2480">
        <v>2.8449298519985593E-3</v>
      </c>
      <c r="AN2480" s="36">
        <v>389066</v>
      </c>
    </row>
    <row r="2481" spans="1:52" ht="14.45" x14ac:dyDescent="0.3">
      <c r="A2481" s="6" t="s">
        <v>2257</v>
      </c>
      <c r="B2481" s="6" t="s">
        <v>1170</v>
      </c>
      <c r="C2481" s="6" t="s">
        <v>2268</v>
      </c>
      <c r="D2481" s="6"/>
      <c r="E2481" s="6"/>
      <c r="F2481" s="24" t="str">
        <f>+TabIPW[[#This Row],[WK]]&amp;TabIPW[[#This Row],[PK]]&amp;TabIPW[[#This Row],[GK]]</f>
        <v>3263</v>
      </c>
      <c r="G2481" s="6" t="s">
        <v>2342</v>
      </c>
      <c r="X2481">
        <v>3.807742932954474E-4</v>
      </c>
      <c r="Y2481" s="36">
        <v>243</v>
      </c>
      <c r="Z2481">
        <v>6.0070098729261942E-4</v>
      </c>
      <c r="AA2481" s="36">
        <v>1112</v>
      </c>
      <c r="AB2481">
        <v>4.8152362019041051E-4</v>
      </c>
      <c r="AC2481" s="36">
        <v>1015</v>
      </c>
      <c r="AD2481" s="36">
        <v>545</v>
      </c>
      <c r="AE2481">
        <v>2.9355588848185279E-4</v>
      </c>
      <c r="AF2481" s="36">
        <v>11651</v>
      </c>
      <c r="AG2481">
        <v>4.1284472451609349E-4</v>
      </c>
      <c r="AH2481" s="36">
        <v>35169.216</v>
      </c>
      <c r="AI2481">
        <v>1.7726163157701029E-4</v>
      </c>
      <c r="AJ2481" s="36">
        <v>230.21</v>
      </c>
      <c r="AK2481">
        <v>1.651378898064374E-4</v>
      </c>
      <c r="AL2481" s="36">
        <v>35169.216</v>
      </c>
      <c r="AM2481">
        <v>2.8447397347018747E-4</v>
      </c>
      <c r="AN2481" s="36">
        <v>38904</v>
      </c>
    </row>
    <row r="2482" spans="1:52" ht="14.45" x14ac:dyDescent="0.3">
      <c r="A2482" s="6" t="s">
        <v>2343</v>
      </c>
      <c r="B2482" s="6" t="s">
        <v>32</v>
      </c>
      <c r="C2482" s="6" t="s">
        <v>33</v>
      </c>
      <c r="D2482" s="6"/>
      <c r="E2482" s="6"/>
      <c r="F2482" s="24" t="str">
        <f>+TabIPW[[#This Row],[WK]]&amp;TabIPW[[#This Row],[PK]]&amp;TabIPW[[#This Row],[GK]]</f>
        <v>0201</v>
      </c>
      <c r="G2482" s="6" t="s">
        <v>2344</v>
      </c>
      <c r="AO2482">
        <v>1.4870052487841005E-3</v>
      </c>
      <c r="AP2482" s="36">
        <v>80805.923999999999</v>
      </c>
      <c r="AQ2482">
        <v>2.3376384309889531E-4</v>
      </c>
      <c r="AR2482" s="36">
        <v>0</v>
      </c>
      <c r="AS2482" s="36">
        <v>886</v>
      </c>
      <c r="AT2482">
        <v>4.049220851934152E-4</v>
      </c>
      <c r="AU2482">
        <v>311</v>
      </c>
      <c r="AV2482">
        <v>53204</v>
      </c>
      <c r="AW2482">
        <v>6.6148882781694358E-4</v>
      </c>
      <c r="AX2482" s="36">
        <v>173</v>
      </c>
      <c r="AY2482">
        <v>2.422166462935536E-4</v>
      </c>
      <c r="AZ2482" s="36">
        <v>87642</v>
      </c>
    </row>
    <row r="2483" spans="1:52" ht="14.45" x14ac:dyDescent="0.3">
      <c r="A2483" s="6" t="s">
        <v>2343</v>
      </c>
      <c r="B2483" s="6" t="s">
        <v>32</v>
      </c>
      <c r="C2483" s="6" t="s">
        <v>32</v>
      </c>
      <c r="D2483" s="6"/>
      <c r="E2483" s="6"/>
      <c r="F2483" s="24" t="str">
        <f>+TabIPW[[#This Row],[WK]]&amp;TabIPW[[#This Row],[PK]]&amp;TabIPW[[#This Row],[GK]]</f>
        <v>0202</v>
      </c>
      <c r="G2483" s="6" t="s">
        <v>2345</v>
      </c>
      <c r="AO2483">
        <v>1.4888829337365668E-3</v>
      </c>
      <c r="AP2483" s="36">
        <v>80907.960000000006</v>
      </c>
      <c r="AQ2483">
        <v>6.7047555098658732E-4</v>
      </c>
      <c r="AR2483" s="36">
        <v>126</v>
      </c>
      <c r="AS2483" s="36">
        <v>1593</v>
      </c>
      <c r="AT2483">
        <v>4.1062654061183718E-4</v>
      </c>
      <c r="AU2483">
        <v>200.2</v>
      </c>
      <c r="AV2483">
        <v>57092</v>
      </c>
      <c r="AW2483">
        <v>6.461942884454534E-4</v>
      </c>
      <c r="AX2483" s="36">
        <v>169</v>
      </c>
      <c r="AY2483">
        <v>2.6183342541077643E-4</v>
      </c>
      <c r="AZ2483" s="36">
        <v>94740</v>
      </c>
    </row>
    <row r="2484" spans="1:52" ht="14.45" x14ac:dyDescent="0.3">
      <c r="A2484" s="6" t="s">
        <v>2343</v>
      </c>
      <c r="B2484" s="6" t="s">
        <v>32</v>
      </c>
      <c r="C2484" s="6" t="s">
        <v>37</v>
      </c>
      <c r="D2484" s="6"/>
      <c r="E2484" s="6"/>
      <c r="F2484" s="24" t="str">
        <f>+TabIPW[[#This Row],[WK]]&amp;TabIPW[[#This Row],[PK]]&amp;TabIPW[[#This Row],[GK]]</f>
        <v>0203</v>
      </c>
      <c r="G2484" s="6" t="s">
        <v>2346</v>
      </c>
      <c r="AO2484">
        <v>1.3662246492727225E-3</v>
      </c>
      <c r="AP2484" s="36">
        <v>74242.53899999999</v>
      </c>
      <c r="AQ2484">
        <v>7.0487337382267546E-4</v>
      </c>
      <c r="AR2484" s="36">
        <v>121</v>
      </c>
      <c r="AS2484" s="36">
        <v>1761</v>
      </c>
      <c r="AT2484">
        <v>3.5534793621886453E-4</v>
      </c>
      <c r="AU2484">
        <v>145</v>
      </c>
      <c r="AV2484">
        <v>50176</v>
      </c>
      <c r="AW2484">
        <v>1.0706177560043017E-3</v>
      </c>
      <c r="AX2484" s="36">
        <v>280</v>
      </c>
      <c r="AY2484">
        <v>2.350337766224262E-4</v>
      </c>
      <c r="AZ2484" s="36">
        <v>85043</v>
      </c>
    </row>
    <row r="2485" spans="1:52" ht="14.45" x14ac:dyDescent="0.3">
      <c r="A2485" s="6" t="s">
        <v>2343</v>
      </c>
      <c r="B2485" s="6" t="s">
        <v>32</v>
      </c>
      <c r="C2485" s="6" t="s">
        <v>39</v>
      </c>
      <c r="D2485" s="6"/>
      <c r="E2485" s="6"/>
      <c r="F2485" s="24" t="str">
        <f>+TabIPW[[#This Row],[WK]]&amp;TabIPW[[#This Row],[PK]]&amp;TabIPW[[#This Row],[GK]]</f>
        <v>0204</v>
      </c>
      <c r="G2485" s="6" t="s">
        <v>2347</v>
      </c>
      <c r="AO2485">
        <v>4.8322896507636056E-4</v>
      </c>
      <c r="AP2485" s="36">
        <v>26259.331000000002</v>
      </c>
      <c r="AQ2485">
        <v>4.9045053263069814E-4</v>
      </c>
      <c r="AR2485" s="36">
        <v>74</v>
      </c>
      <c r="AS2485" s="36">
        <v>1302</v>
      </c>
      <c r="AT2485">
        <v>1.7731654593923128E-4</v>
      </c>
      <c r="AU2485">
        <v>267.8</v>
      </c>
      <c r="AV2485">
        <v>19712</v>
      </c>
      <c r="AW2485">
        <v>2.3706536025809536E-4</v>
      </c>
      <c r="AX2485" s="36">
        <v>62</v>
      </c>
      <c r="AY2485">
        <v>8.9707105292467725E-5</v>
      </c>
      <c r="AZ2485" s="36">
        <v>32459</v>
      </c>
    </row>
    <row r="2486" spans="1:52" ht="14.45" x14ac:dyDescent="0.3">
      <c r="A2486" s="6" t="s">
        <v>2343</v>
      </c>
      <c r="B2486" s="6" t="s">
        <v>32</v>
      </c>
      <c r="C2486" s="6" t="s">
        <v>42</v>
      </c>
      <c r="D2486" s="6"/>
      <c r="E2486" s="6"/>
      <c r="F2486" s="24" t="str">
        <f>+TabIPW[[#This Row],[WK]]&amp;TabIPW[[#This Row],[PK]]&amp;TabIPW[[#This Row],[GK]]</f>
        <v>0205</v>
      </c>
      <c r="G2486" s="6" t="s">
        <v>2348</v>
      </c>
      <c r="AO2486">
        <v>7.958411142075779E-4</v>
      </c>
      <c r="AP2486" s="36">
        <v>43247.108</v>
      </c>
      <c r="AQ2486">
        <v>7.2862356114644037E-4</v>
      </c>
      <c r="AR2486" s="36">
        <v>161</v>
      </c>
      <c r="AS2486" s="36">
        <v>1550</v>
      </c>
      <c r="AT2486">
        <v>2.4159171946874552E-4</v>
      </c>
      <c r="AU2486">
        <v>300.7</v>
      </c>
      <c r="AV2486">
        <v>28606</v>
      </c>
      <c r="AW2486">
        <v>2.5618353447245788E-4</v>
      </c>
      <c r="AX2486" s="36">
        <v>67</v>
      </c>
      <c r="AY2486">
        <v>1.3048281099766718E-4</v>
      </c>
      <c r="AZ2486" s="36">
        <v>47213</v>
      </c>
    </row>
    <row r="2487" spans="1:52" ht="14.45" x14ac:dyDescent="0.3">
      <c r="A2487" s="6" t="s">
        <v>2343</v>
      </c>
      <c r="B2487" s="6" t="s">
        <v>32</v>
      </c>
      <c r="C2487" s="6" t="s">
        <v>44</v>
      </c>
      <c r="D2487" s="6"/>
      <c r="E2487" s="6"/>
      <c r="F2487" s="24" t="str">
        <f>+TabIPW[[#This Row],[WK]]&amp;TabIPW[[#This Row],[PK]]&amp;TabIPW[[#This Row],[GK]]</f>
        <v>0206</v>
      </c>
      <c r="G2487" s="6" t="s">
        <v>2349</v>
      </c>
      <c r="AO2487">
        <v>9.3312826775701857E-4</v>
      </c>
      <c r="AP2487" s="36">
        <v>50707.482000000004</v>
      </c>
      <c r="AQ2487">
        <v>1.0172618663045166E-3</v>
      </c>
      <c r="AR2487" s="36">
        <v>298</v>
      </c>
      <c r="AS2487" s="36">
        <v>1613</v>
      </c>
      <c r="AT2487">
        <v>2.8453103693991877E-4</v>
      </c>
      <c r="AU2487">
        <v>240.9</v>
      </c>
      <c r="AV2487">
        <v>36776</v>
      </c>
      <c r="AW2487">
        <v>2.4088899510096786E-4</v>
      </c>
      <c r="AX2487" s="36">
        <v>63</v>
      </c>
      <c r="AY2487">
        <v>1.6703281153658967E-4</v>
      </c>
      <c r="AZ2487" s="36">
        <v>60438</v>
      </c>
    </row>
    <row r="2488" spans="1:52" ht="14.45" x14ac:dyDescent="0.3">
      <c r="A2488" s="6" t="s">
        <v>2343</v>
      </c>
      <c r="B2488" s="6" t="s">
        <v>32</v>
      </c>
      <c r="C2488" s="6" t="s">
        <v>51</v>
      </c>
      <c r="D2488" s="6"/>
      <c r="E2488" s="6"/>
      <c r="F2488" s="24" t="str">
        <f>+TabIPW[[#This Row],[WK]]&amp;TabIPW[[#This Row],[PK]]&amp;TabIPW[[#This Row],[GK]]</f>
        <v>0207</v>
      </c>
      <c r="G2488" s="6" t="s">
        <v>2350</v>
      </c>
      <c r="AO2488">
        <v>6.1434084350178643E-4</v>
      </c>
      <c r="AP2488" s="36">
        <v>33384.131999999998</v>
      </c>
      <c r="AQ2488">
        <v>4.6753646522320437E-4</v>
      </c>
      <c r="AR2488" s="36">
        <v>139</v>
      </c>
      <c r="AS2488" s="36">
        <v>726</v>
      </c>
      <c r="AT2488">
        <v>1.9576034590287059E-4</v>
      </c>
      <c r="AU2488">
        <v>185.9</v>
      </c>
      <c r="AV2488">
        <v>24753</v>
      </c>
      <c r="AW2488">
        <v>2.6383080415820286E-4</v>
      </c>
      <c r="AX2488" s="36">
        <v>69</v>
      </c>
      <c r="AY2488">
        <v>1.1142982772996722E-4</v>
      </c>
      <c r="AZ2488" s="36">
        <v>40319</v>
      </c>
    </row>
    <row r="2489" spans="1:52" ht="14.45" x14ac:dyDescent="0.3">
      <c r="A2489" s="6" t="s">
        <v>2343</v>
      </c>
      <c r="B2489" s="6" t="s">
        <v>32</v>
      </c>
      <c r="C2489" s="6" t="s">
        <v>75</v>
      </c>
      <c r="D2489" s="6"/>
      <c r="E2489" s="6"/>
      <c r="F2489" s="24" t="str">
        <f>+TabIPW[[#This Row],[WK]]&amp;TabIPW[[#This Row],[PK]]&amp;TabIPW[[#This Row],[GK]]</f>
        <v>0208</v>
      </c>
      <c r="G2489" s="6" t="s">
        <v>2351</v>
      </c>
      <c r="AO2489">
        <v>2.287784772316268E-3</v>
      </c>
      <c r="AP2489" s="36">
        <v>124321.39199999999</v>
      </c>
      <c r="AQ2489">
        <v>2.3052166499938523E-3</v>
      </c>
      <c r="AR2489" s="36">
        <v>457</v>
      </c>
      <c r="AS2489" s="36">
        <v>5298</v>
      </c>
      <c r="AT2489">
        <v>7.0502961466724682E-4</v>
      </c>
      <c r="AU2489">
        <v>696.3</v>
      </c>
      <c r="AV2489">
        <v>88418</v>
      </c>
      <c r="AW2489">
        <v>1.2159158800334568E-3</v>
      </c>
      <c r="AX2489" s="36">
        <v>318</v>
      </c>
      <c r="AY2489">
        <v>4.061319984268991E-4</v>
      </c>
      <c r="AZ2489" s="36">
        <v>146952</v>
      </c>
    </row>
    <row r="2490" spans="1:52" ht="14.45" x14ac:dyDescent="0.3">
      <c r="A2490" s="6" t="s">
        <v>2343</v>
      </c>
      <c r="B2490" s="6" t="s">
        <v>32</v>
      </c>
      <c r="C2490" s="6" t="s">
        <v>77</v>
      </c>
      <c r="D2490" s="6"/>
      <c r="E2490" s="6"/>
      <c r="F2490" s="24" t="str">
        <f>+TabIPW[[#This Row],[WK]]&amp;TabIPW[[#This Row],[PK]]&amp;TabIPW[[#This Row],[GK]]</f>
        <v>0209</v>
      </c>
      <c r="G2490" s="6" t="s">
        <v>2352</v>
      </c>
      <c r="AO2490">
        <v>9.235904540883784E-4</v>
      </c>
      <c r="AP2490" s="36">
        <v>50189.184000000001</v>
      </c>
      <c r="AQ2490">
        <v>1.4023946427652897E-3</v>
      </c>
      <c r="AR2490" s="36">
        <v>503</v>
      </c>
      <c r="AS2490" s="36">
        <v>1530</v>
      </c>
      <c r="AT2490">
        <v>2.764097837129599E-4</v>
      </c>
      <c r="AU2490">
        <v>327.39999999999998</v>
      </c>
      <c r="AV2490">
        <v>33182</v>
      </c>
      <c r="AW2490">
        <v>7.2649062014577611E-5</v>
      </c>
      <c r="AX2490" s="36">
        <v>19</v>
      </c>
      <c r="AY2490">
        <v>1.5209222152423317E-4</v>
      </c>
      <c r="AZ2490" s="36">
        <v>55032</v>
      </c>
    </row>
    <row r="2491" spans="1:52" ht="14.45" x14ac:dyDescent="0.3">
      <c r="A2491" s="6" t="s">
        <v>2343</v>
      </c>
      <c r="B2491" s="6" t="s">
        <v>32</v>
      </c>
      <c r="C2491" s="6" t="s">
        <v>90</v>
      </c>
      <c r="D2491" s="6"/>
      <c r="E2491" s="6"/>
      <c r="F2491" s="24" t="str">
        <f>+TabIPW[[#This Row],[WK]]&amp;TabIPW[[#This Row],[PK]]&amp;TabIPW[[#This Row],[GK]]</f>
        <v>0210</v>
      </c>
      <c r="G2491" s="6" t="s">
        <v>2353</v>
      </c>
      <c r="AO2491">
        <v>7.7860419600315773E-4</v>
      </c>
      <c r="AP2491" s="36">
        <v>42310.43</v>
      </c>
      <c r="AQ2491">
        <v>2.641056511760657E-4</v>
      </c>
      <c r="AR2491" s="36">
        <v>0</v>
      </c>
      <c r="AS2491" s="36">
        <v>1001</v>
      </c>
      <c r="AT2491">
        <v>2.3644574660900637E-4</v>
      </c>
      <c r="AU2491">
        <v>176</v>
      </c>
      <c r="AV2491">
        <v>31220</v>
      </c>
      <c r="AW2491">
        <v>4.3971800693033816E-4</v>
      </c>
      <c r="AX2491" s="36">
        <v>115</v>
      </c>
      <c r="AY2491">
        <v>1.4208208149005716E-4</v>
      </c>
      <c r="AZ2491" s="36">
        <v>51410</v>
      </c>
    </row>
    <row r="2492" spans="1:52" ht="14.45" x14ac:dyDescent="0.3">
      <c r="A2492" s="6" t="s">
        <v>2343</v>
      </c>
      <c r="B2492" s="6" t="s">
        <v>32</v>
      </c>
      <c r="C2492" s="6" t="s">
        <v>92</v>
      </c>
      <c r="D2492" s="6"/>
      <c r="E2492" s="6"/>
      <c r="F2492" s="24" t="str">
        <f>+TabIPW[[#This Row],[WK]]&amp;TabIPW[[#This Row],[PK]]&amp;TabIPW[[#This Row],[GK]]</f>
        <v>0211</v>
      </c>
      <c r="G2492" s="6" t="s">
        <v>2354</v>
      </c>
      <c r="AO2492">
        <v>3.2068591839410571E-3</v>
      </c>
      <c r="AP2492" s="36">
        <v>174265.16800000001</v>
      </c>
      <c r="AQ2492">
        <v>3.2795536904280689E-4</v>
      </c>
      <c r="AR2492" s="36">
        <v>0</v>
      </c>
      <c r="AS2492" s="36">
        <v>1243</v>
      </c>
      <c r="AT2492">
        <v>4.3766498498718447E-4</v>
      </c>
      <c r="AU2492">
        <v>226.9</v>
      </c>
      <c r="AV2492">
        <v>60483</v>
      </c>
      <c r="AW2492">
        <v>1.0591468514756842E-3</v>
      </c>
      <c r="AX2492" s="36">
        <v>277</v>
      </c>
      <c r="AY2492">
        <v>2.8430787564763982E-4</v>
      </c>
      <c r="AZ2492" s="36">
        <v>102872</v>
      </c>
    </row>
    <row r="2493" spans="1:52" ht="14.45" x14ac:dyDescent="0.3">
      <c r="A2493" s="6" t="s">
        <v>2343</v>
      </c>
      <c r="B2493" s="6" t="s">
        <v>32</v>
      </c>
      <c r="C2493" s="6" t="s">
        <v>93</v>
      </c>
      <c r="D2493" s="6"/>
      <c r="E2493" s="6"/>
      <c r="F2493" s="24" t="str">
        <f>+TabIPW[[#This Row],[WK]]&amp;TabIPW[[#This Row],[PK]]&amp;TabIPW[[#This Row],[GK]]</f>
        <v>0212</v>
      </c>
      <c r="G2493" s="6" t="s">
        <v>2355</v>
      </c>
      <c r="AO2493">
        <v>6.5555458915785806E-4</v>
      </c>
      <c r="AP2493" s="36">
        <v>35623.743999999999</v>
      </c>
      <c r="AQ2493">
        <v>5.9049566728572029E-4</v>
      </c>
      <c r="AR2493" s="36">
        <v>160</v>
      </c>
      <c r="AS2493" s="36">
        <v>1034</v>
      </c>
      <c r="AT2493">
        <v>2.296469456626901E-4</v>
      </c>
      <c r="AU2493">
        <v>322.3</v>
      </c>
      <c r="AV2493">
        <v>26198</v>
      </c>
      <c r="AW2493">
        <v>3.3647986617278052E-4</v>
      </c>
      <c r="AX2493" s="36">
        <v>88</v>
      </c>
      <c r="AY2493">
        <v>1.1833356318147789E-4</v>
      </c>
      <c r="AZ2493" s="36">
        <v>42817</v>
      </c>
    </row>
    <row r="2494" spans="1:52" ht="14.45" x14ac:dyDescent="0.3">
      <c r="A2494" s="6" t="s">
        <v>2343</v>
      </c>
      <c r="B2494" s="6" t="s">
        <v>32</v>
      </c>
      <c r="C2494" s="6" t="s">
        <v>95</v>
      </c>
      <c r="D2494" s="6"/>
      <c r="E2494" s="6"/>
      <c r="F2494" s="24" t="str">
        <f>+TabIPW[[#This Row],[WK]]&amp;TabIPW[[#This Row],[PK]]&amp;TabIPW[[#This Row],[GK]]</f>
        <v>0213</v>
      </c>
      <c r="G2494" s="6" t="s">
        <v>2356</v>
      </c>
      <c r="AO2494">
        <v>5.1889690061570953E-4</v>
      </c>
      <c r="AP2494" s="36">
        <v>28197.576000000001</v>
      </c>
      <c r="AQ2494">
        <v>7.4930147002323969E-4</v>
      </c>
      <c r="AR2494" s="36">
        <v>274</v>
      </c>
      <c r="AS2494" s="36">
        <v>778</v>
      </c>
      <c r="AT2494">
        <v>1.8919710911927449E-4</v>
      </c>
      <c r="AU2494">
        <v>289</v>
      </c>
      <c r="AV2494">
        <v>20944</v>
      </c>
      <c r="AW2494">
        <v>3.2500896164416301E-4</v>
      </c>
      <c r="AX2494" s="36">
        <v>85</v>
      </c>
      <c r="AY2494">
        <v>9.8396194267467535E-5</v>
      </c>
      <c r="AZ2494" s="36">
        <v>35603</v>
      </c>
    </row>
    <row r="2495" spans="1:52" ht="14.45" x14ac:dyDescent="0.3">
      <c r="A2495" s="6" t="s">
        <v>2343</v>
      </c>
      <c r="B2495" s="6" t="s">
        <v>32</v>
      </c>
      <c r="C2495" s="6" t="s">
        <v>97</v>
      </c>
      <c r="D2495" s="6"/>
      <c r="E2495" s="6"/>
      <c r="F2495" s="24" t="str">
        <f>+TabIPW[[#This Row],[WK]]&amp;TabIPW[[#This Row],[PK]]&amp;TabIPW[[#This Row],[GK]]</f>
        <v>0214</v>
      </c>
      <c r="G2495" s="6" t="s">
        <v>2357</v>
      </c>
      <c r="AO2495">
        <v>1.6837488558051703E-3</v>
      </c>
      <c r="AP2495" s="36">
        <v>91497.244000000006</v>
      </c>
      <c r="AQ2495">
        <v>1.1689843200048747E-3</v>
      </c>
      <c r="AR2495" s="36">
        <v>300</v>
      </c>
      <c r="AS2495" s="36">
        <v>2173</v>
      </c>
      <c r="AT2495">
        <v>5.0360539298768326E-4</v>
      </c>
      <c r="AU2495">
        <v>458.7</v>
      </c>
      <c r="AV2495">
        <v>64211</v>
      </c>
      <c r="AW2495">
        <v>6.9972517624566856E-4</v>
      </c>
      <c r="AX2495" s="36">
        <v>183</v>
      </c>
      <c r="AY2495">
        <v>2.9437881719499964E-4</v>
      </c>
      <c r="AZ2495" s="36">
        <v>106516</v>
      </c>
    </row>
    <row r="2496" spans="1:52" ht="14.45" x14ac:dyDescent="0.3">
      <c r="A2496" s="6" t="s">
        <v>2343</v>
      </c>
      <c r="B2496" s="6" t="s">
        <v>32</v>
      </c>
      <c r="C2496" s="6" t="s">
        <v>130</v>
      </c>
      <c r="D2496" s="6"/>
      <c r="E2496" s="6"/>
      <c r="F2496" s="24" t="str">
        <f>+TabIPW[[#This Row],[WK]]&amp;TabIPW[[#This Row],[PK]]&amp;TabIPW[[#This Row],[GK]]</f>
        <v>0215</v>
      </c>
      <c r="G2496" s="6" t="s">
        <v>2358</v>
      </c>
      <c r="AO2496">
        <v>1.2809348275030794E-3</v>
      </c>
      <c r="AP2496" s="36">
        <v>69607.771999999997</v>
      </c>
      <c r="AQ2496">
        <v>5.8920335480400991E-4</v>
      </c>
      <c r="AR2496" s="36">
        <v>105</v>
      </c>
      <c r="AS2496" s="36">
        <v>1443</v>
      </c>
      <c r="AT2496">
        <v>3.4589995415292425E-4</v>
      </c>
      <c r="AU2496">
        <v>238.8</v>
      </c>
      <c r="AV2496">
        <v>46181</v>
      </c>
      <c r="AW2496">
        <v>4.6648345083044574E-4</v>
      </c>
      <c r="AX2496" s="36">
        <v>122</v>
      </c>
      <c r="AY2496">
        <v>2.1398816194538313E-4</v>
      </c>
      <c r="AZ2496" s="36">
        <v>77428</v>
      </c>
    </row>
    <row r="2497" spans="1:52" ht="14.45" x14ac:dyDescent="0.3">
      <c r="A2497" s="6" t="s">
        <v>2343</v>
      </c>
      <c r="B2497" s="6" t="s">
        <v>32</v>
      </c>
      <c r="C2497" s="6" t="s">
        <v>134</v>
      </c>
      <c r="D2497" s="6"/>
      <c r="E2497" s="6"/>
      <c r="F2497" s="24" t="str">
        <f>+TabIPW[[#This Row],[WK]]&amp;TabIPW[[#This Row],[PK]]&amp;TabIPW[[#This Row],[GK]]</f>
        <v>0216</v>
      </c>
      <c r="G2497" s="6" t="s">
        <v>2359</v>
      </c>
      <c r="AO2497">
        <v>1.1519093147639879E-3</v>
      </c>
      <c r="AP2497" s="36">
        <v>62596.347000000002</v>
      </c>
      <c r="AQ2497">
        <v>3.9312429595638154E-4</v>
      </c>
      <c r="AR2497" s="36">
        <v>0</v>
      </c>
      <c r="AS2497" s="36">
        <v>1490</v>
      </c>
      <c r="AT2497">
        <v>2.8793800749843786E-4</v>
      </c>
      <c r="AU2497">
        <v>239.1</v>
      </c>
      <c r="AV2497">
        <v>37344</v>
      </c>
      <c r="AW2497">
        <v>2.3324172541522287E-4</v>
      </c>
      <c r="AX2497" s="36">
        <v>61</v>
      </c>
      <c r="AY2497">
        <v>1.6910835410027442E-4</v>
      </c>
      <c r="AZ2497" s="36">
        <v>61189</v>
      </c>
    </row>
    <row r="2498" spans="1:52" ht="14.45" x14ac:dyDescent="0.3">
      <c r="A2498" s="6" t="s">
        <v>2343</v>
      </c>
      <c r="B2498" s="6" t="s">
        <v>32</v>
      </c>
      <c r="C2498" s="6" t="s">
        <v>141</v>
      </c>
      <c r="D2498" s="6"/>
      <c r="E2498" s="6"/>
      <c r="F2498" s="24" t="str">
        <f>+TabIPW[[#This Row],[WK]]&amp;TabIPW[[#This Row],[PK]]&amp;TabIPW[[#This Row],[GK]]</f>
        <v>0217</v>
      </c>
      <c r="G2498" s="6" t="s">
        <v>2360</v>
      </c>
      <c r="AO2498">
        <v>7.2505377534361887E-4</v>
      </c>
      <c r="AP2498" s="36">
        <v>39400.425999999999</v>
      </c>
      <c r="AQ2498">
        <v>3.6146327883237762E-4</v>
      </c>
      <c r="AR2498" s="36">
        <v>0</v>
      </c>
      <c r="AS2498" s="36">
        <v>1370</v>
      </c>
      <c r="AT2498">
        <v>2.2998511049785882E-4</v>
      </c>
      <c r="AU2498">
        <v>357</v>
      </c>
      <c r="AV2498">
        <v>25304</v>
      </c>
      <c r="AW2498">
        <v>3.0589078742980047E-4</v>
      </c>
      <c r="AX2498" s="36">
        <v>80</v>
      </c>
      <c r="AY2498">
        <v>1.1547312835669264E-4</v>
      </c>
      <c r="AZ2498" s="36">
        <v>41782</v>
      </c>
    </row>
    <row r="2499" spans="1:52" ht="14.45" x14ac:dyDescent="0.3">
      <c r="A2499" s="6" t="s">
        <v>2343</v>
      </c>
      <c r="B2499" s="6" t="s">
        <v>32</v>
      </c>
      <c r="C2499" s="6" t="s">
        <v>147</v>
      </c>
      <c r="D2499" s="6"/>
      <c r="E2499" s="6"/>
      <c r="F2499" s="24" t="str">
        <f>+TabIPW[[#This Row],[WK]]&amp;TabIPW[[#This Row],[PK]]&amp;TabIPW[[#This Row],[GK]]</f>
        <v>0218</v>
      </c>
      <c r="G2499" s="6" t="s">
        <v>2361</v>
      </c>
      <c r="AO2499">
        <v>1.024108540786965E-3</v>
      </c>
      <c r="AP2499" s="36">
        <v>55651.476000000002</v>
      </c>
      <c r="AQ2499">
        <v>2.7043785460086647E-4</v>
      </c>
      <c r="AR2499" s="36">
        <v>0</v>
      </c>
      <c r="AS2499" s="36">
        <v>1025</v>
      </c>
      <c r="AT2499">
        <v>2.8855244805155487E-4</v>
      </c>
      <c r="AU2499">
        <v>296.3</v>
      </c>
      <c r="AV2499">
        <v>35879</v>
      </c>
      <c r="AW2499">
        <v>1.7971083761500779E-4</v>
      </c>
      <c r="AX2499" s="36">
        <v>47</v>
      </c>
      <c r="AY2499">
        <v>1.632741725397704E-4</v>
      </c>
      <c r="AZ2499" s="36">
        <v>59078</v>
      </c>
    </row>
    <row r="2500" spans="1:52" ht="14.45" x14ac:dyDescent="0.3">
      <c r="A2500" s="6" t="s">
        <v>2343</v>
      </c>
      <c r="B2500" s="6" t="s">
        <v>32</v>
      </c>
      <c r="C2500" s="6" t="s">
        <v>153</v>
      </c>
      <c r="D2500" s="6"/>
      <c r="E2500" s="6"/>
      <c r="F2500" s="24" t="str">
        <f>+TabIPW[[#This Row],[WK]]&amp;TabIPW[[#This Row],[PK]]&amp;TabIPW[[#This Row],[GK]]</f>
        <v>0219</v>
      </c>
      <c r="G2500" s="6" t="s">
        <v>2362</v>
      </c>
      <c r="AO2500">
        <v>2.5021563438904974E-3</v>
      </c>
      <c r="AP2500" s="36">
        <v>135970.64000000001</v>
      </c>
      <c r="AQ2500">
        <v>1.0177048553637799E-3</v>
      </c>
      <c r="AR2500" s="36">
        <v>69</v>
      </c>
      <c r="AS2500" s="36">
        <v>3338</v>
      </c>
      <c r="AT2500">
        <v>6.6262465588687661E-4</v>
      </c>
      <c r="AU2500">
        <v>374.4</v>
      </c>
      <c r="AV2500">
        <v>90730</v>
      </c>
      <c r="AW2500">
        <v>1.0782650256900466E-3</v>
      </c>
      <c r="AX2500" s="36">
        <v>282</v>
      </c>
      <c r="AY2500">
        <v>4.1568889081734095E-4</v>
      </c>
      <c r="AZ2500" s="36">
        <v>150410</v>
      </c>
    </row>
    <row r="2501" spans="1:52" ht="14.45" x14ac:dyDescent="0.3">
      <c r="A2501" s="6" t="s">
        <v>2343</v>
      </c>
      <c r="B2501" s="6" t="s">
        <v>32</v>
      </c>
      <c r="C2501" s="6" t="s">
        <v>161</v>
      </c>
      <c r="D2501" s="6"/>
      <c r="E2501" s="6"/>
      <c r="F2501" s="24" t="str">
        <f>+TabIPW[[#This Row],[WK]]&amp;TabIPW[[#This Row],[PK]]&amp;TabIPW[[#This Row],[GK]]</f>
        <v>0220</v>
      </c>
      <c r="G2501" s="6" t="s">
        <v>2363</v>
      </c>
      <c r="AO2501">
        <v>1.4078653991394358E-3</v>
      </c>
      <c r="AP2501" s="36">
        <v>76505.354999999996</v>
      </c>
      <c r="AQ2501">
        <v>8.8875306734766558E-4</v>
      </c>
      <c r="AR2501" s="36">
        <v>256</v>
      </c>
      <c r="AS2501" s="36">
        <v>1442</v>
      </c>
      <c r="AT2501">
        <v>4.218979970101922E-4</v>
      </c>
      <c r="AU2501">
        <v>423</v>
      </c>
      <c r="AV2501">
        <v>52738</v>
      </c>
      <c r="AW2501">
        <v>4.3589437208746564E-4</v>
      </c>
      <c r="AX2501" s="36">
        <v>114</v>
      </c>
      <c r="AY2501">
        <v>2.4219730035754056E-4</v>
      </c>
      <c r="AZ2501" s="36">
        <v>87635</v>
      </c>
    </row>
    <row r="2502" spans="1:52" ht="14.45" x14ac:dyDescent="0.3">
      <c r="A2502" s="6" t="s">
        <v>2343</v>
      </c>
      <c r="B2502" s="6" t="s">
        <v>32</v>
      </c>
      <c r="C2502" s="6" t="s">
        <v>168</v>
      </c>
      <c r="D2502" s="6"/>
      <c r="E2502" s="6"/>
      <c r="F2502" s="24" t="str">
        <f>+TabIPW[[#This Row],[WK]]&amp;TabIPW[[#This Row],[PK]]&amp;TabIPW[[#This Row],[GK]]</f>
        <v>0221</v>
      </c>
      <c r="G2502" s="6" t="s">
        <v>2364</v>
      </c>
      <c r="AO2502">
        <v>7.8487805161141688E-4</v>
      </c>
      <c r="AP2502" s="36">
        <v>42651.360000000001</v>
      </c>
      <c r="AQ2502">
        <v>3.706977421602121E-4</v>
      </c>
      <c r="AR2502" s="36">
        <v>0</v>
      </c>
      <c r="AS2502" s="36">
        <v>1405</v>
      </c>
      <c r="AT2502">
        <v>2.4420218622993751E-4</v>
      </c>
      <c r="AU2502">
        <v>179.1</v>
      </c>
      <c r="AV2502">
        <v>32317</v>
      </c>
      <c r="AW2502">
        <v>1.2617994981479268E-4</v>
      </c>
      <c r="AX2502" s="36">
        <v>33</v>
      </c>
      <c r="AY2502">
        <v>1.4552565810037834E-4</v>
      </c>
      <c r="AZ2502" s="36">
        <v>52656</v>
      </c>
    </row>
    <row r="2503" spans="1:52" ht="14.45" x14ac:dyDescent="0.3">
      <c r="A2503" s="6" t="s">
        <v>2343</v>
      </c>
      <c r="B2503" s="6" t="s">
        <v>32</v>
      </c>
      <c r="C2503" s="6" t="s">
        <v>177</v>
      </c>
      <c r="D2503" s="6"/>
      <c r="E2503" s="6"/>
      <c r="F2503" s="24" t="str">
        <f>+TabIPW[[#This Row],[WK]]&amp;TabIPW[[#This Row],[PK]]&amp;TabIPW[[#This Row],[GK]]</f>
        <v>0222</v>
      </c>
      <c r="G2503" s="6" t="s">
        <v>2365</v>
      </c>
      <c r="AO2503">
        <v>9.8626456573269804E-4</v>
      </c>
      <c r="AP2503" s="36">
        <v>53594.982000000004</v>
      </c>
      <c r="AQ2503">
        <v>4.6726384438842392E-4</v>
      </c>
      <c r="AR2503" s="36">
        <v>0</v>
      </c>
      <c r="AS2503" s="36">
        <v>1771</v>
      </c>
      <c r="AT2503">
        <v>2.21378649676252E-4</v>
      </c>
      <c r="AU2503">
        <v>221.8</v>
      </c>
      <c r="AV2503">
        <v>27677</v>
      </c>
      <c r="AW2503">
        <v>3.7089257975863308E-4</v>
      </c>
      <c r="AX2503" s="36">
        <v>97</v>
      </c>
      <c r="AY2503">
        <v>1.256325084686835E-4</v>
      </c>
      <c r="AZ2503" s="36">
        <v>45458</v>
      </c>
    </row>
    <row r="2504" spans="1:52" ht="14.45" x14ac:dyDescent="0.3">
      <c r="A2504" s="6" t="s">
        <v>2343</v>
      </c>
      <c r="B2504" s="6" t="s">
        <v>32</v>
      </c>
      <c r="C2504" s="6" t="s">
        <v>181</v>
      </c>
      <c r="D2504" s="6"/>
      <c r="E2504" s="6"/>
      <c r="F2504" s="24" t="str">
        <f>+TabIPW[[#This Row],[WK]]&amp;TabIPW[[#This Row],[PK]]&amp;TabIPW[[#This Row],[GK]]</f>
        <v>0223</v>
      </c>
      <c r="G2504" s="6" t="s">
        <v>2366</v>
      </c>
      <c r="AO2504">
        <v>3.6782169939896694E-3</v>
      </c>
      <c r="AP2504" s="36">
        <v>199879.40399999998</v>
      </c>
      <c r="AQ2504">
        <v>3.2637231818660663E-4</v>
      </c>
      <c r="AR2504" s="36">
        <v>0</v>
      </c>
      <c r="AS2504" s="36">
        <v>1237</v>
      </c>
      <c r="AT2504">
        <v>8.2981461256380177E-4</v>
      </c>
      <c r="AU2504">
        <v>558.79999999999995</v>
      </c>
      <c r="AV2504">
        <v>111172</v>
      </c>
      <c r="AW2504">
        <v>1.7971083761500779E-4</v>
      </c>
      <c r="AX2504" s="36">
        <v>47</v>
      </c>
      <c r="AY2504">
        <v>5.1723570894978939E-4</v>
      </c>
      <c r="AZ2504" s="36">
        <v>187153</v>
      </c>
    </row>
    <row r="2505" spans="1:52" ht="14.45" x14ac:dyDescent="0.3">
      <c r="A2505" s="6" t="s">
        <v>2343</v>
      </c>
      <c r="B2505" s="6" t="s">
        <v>32</v>
      </c>
      <c r="C2505" s="6" t="s">
        <v>191</v>
      </c>
      <c r="D2505" s="6"/>
      <c r="E2505" s="6"/>
      <c r="F2505" s="24" t="str">
        <f>+TabIPW[[#This Row],[WK]]&amp;TabIPW[[#This Row],[PK]]&amp;TabIPW[[#This Row],[GK]]</f>
        <v>0224</v>
      </c>
      <c r="G2505" s="6" t="s">
        <v>2367</v>
      </c>
      <c r="AO2505">
        <v>9.3281381128608931E-4</v>
      </c>
      <c r="AP2505" s="36">
        <v>50690.394</v>
      </c>
      <c r="AQ2505">
        <v>1.2942732940551894E-3</v>
      </c>
      <c r="AR2505" s="36">
        <v>393</v>
      </c>
      <c r="AS2505" s="36">
        <v>1948</v>
      </c>
      <c r="AT2505">
        <v>3.1348917631390577E-4</v>
      </c>
      <c r="AU2505">
        <v>395</v>
      </c>
      <c r="AV2505">
        <v>36988</v>
      </c>
      <c r="AW2505">
        <v>3.441271358585255E-4</v>
      </c>
      <c r="AX2505" s="36">
        <v>90</v>
      </c>
      <c r="AY2505">
        <v>1.6737551097453497E-4</v>
      </c>
      <c r="AZ2505" s="36">
        <v>60562</v>
      </c>
    </row>
    <row r="2506" spans="1:52" ht="14.45" x14ac:dyDescent="0.3">
      <c r="A2506" s="6" t="s">
        <v>2343</v>
      </c>
      <c r="B2506" s="6" t="s">
        <v>32</v>
      </c>
      <c r="C2506" s="6" t="s">
        <v>199</v>
      </c>
      <c r="D2506" s="6"/>
      <c r="E2506" s="6"/>
      <c r="F2506" s="24" t="str">
        <f>+TabIPW[[#This Row],[WK]]&amp;TabIPW[[#This Row],[PK]]&amp;TabIPW[[#This Row],[GK]]</f>
        <v>0225</v>
      </c>
      <c r="G2506" s="6" t="s">
        <v>2368</v>
      </c>
      <c r="AO2506">
        <v>1.3975350219322625E-3</v>
      </c>
      <c r="AP2506" s="36">
        <v>75943.987999999998</v>
      </c>
      <c r="AQ2506">
        <v>8.3899876631028322E-4</v>
      </c>
      <c r="AR2506" s="36">
        <v>253</v>
      </c>
      <c r="AS2506" s="36">
        <v>1276</v>
      </c>
      <c r="AT2506">
        <v>3.835798912587042E-4</v>
      </c>
      <c r="AU2506">
        <v>213.2</v>
      </c>
      <c r="AV2506">
        <v>52618</v>
      </c>
      <c r="AW2506">
        <v>6.2325247938821839E-4</v>
      </c>
      <c r="AX2506" s="36">
        <v>163</v>
      </c>
      <c r="AY2506">
        <v>2.3529909231631934E-4</v>
      </c>
      <c r="AZ2506" s="36">
        <v>85139</v>
      </c>
    </row>
    <row r="2507" spans="1:52" ht="14.45" x14ac:dyDescent="0.3">
      <c r="A2507" s="6" t="s">
        <v>2343</v>
      </c>
      <c r="B2507" s="6" t="s">
        <v>32</v>
      </c>
      <c r="C2507" s="6" t="s">
        <v>206</v>
      </c>
      <c r="D2507" s="6"/>
      <c r="E2507" s="6"/>
      <c r="F2507" s="24" t="str">
        <f>+TabIPW[[#This Row],[WK]]&amp;TabIPW[[#This Row],[PK]]&amp;TabIPW[[#This Row],[GK]]</f>
        <v>0226</v>
      </c>
      <c r="G2507" s="6" t="s">
        <v>2369</v>
      </c>
      <c r="AO2507">
        <v>6.9510337907517736E-4</v>
      </c>
      <c r="AP2507" s="36">
        <v>37772.879999999997</v>
      </c>
      <c r="AQ2507">
        <v>4.3613051088315345E-4</v>
      </c>
      <c r="AR2507" s="36">
        <v>0</v>
      </c>
      <c r="AS2507" s="36">
        <v>1653</v>
      </c>
      <c r="AT2507">
        <v>2.0245465341291215E-4</v>
      </c>
      <c r="AU2507">
        <v>220.9</v>
      </c>
      <c r="AV2507">
        <v>24819</v>
      </c>
      <c r="AW2507">
        <v>2.0265264667224282E-4</v>
      </c>
      <c r="AX2507" s="36">
        <v>53</v>
      </c>
      <c r="AY2507">
        <v>1.1225064815794907E-4</v>
      </c>
      <c r="AZ2507" s="36">
        <v>40616</v>
      </c>
    </row>
    <row r="2508" spans="1:52" ht="14.45" x14ac:dyDescent="0.3">
      <c r="A2508" s="6" t="s">
        <v>2343</v>
      </c>
      <c r="B2508" s="6" t="s">
        <v>39</v>
      </c>
      <c r="C2508" s="6" t="s">
        <v>33</v>
      </c>
      <c r="D2508" s="6"/>
      <c r="E2508" s="6"/>
      <c r="F2508" s="24" t="str">
        <f>+TabIPW[[#This Row],[WK]]&amp;TabIPW[[#This Row],[PK]]&amp;TabIPW[[#This Row],[GK]]</f>
        <v>0401</v>
      </c>
      <c r="G2508" s="6" t="s">
        <v>2370</v>
      </c>
      <c r="AO2508">
        <v>7.7125513775658759E-4</v>
      </c>
      <c r="AP2508" s="36">
        <v>41911.072</v>
      </c>
      <c r="AQ2508">
        <v>7.0987744930300857E-4</v>
      </c>
      <c r="AR2508" s="36">
        <v>100</v>
      </c>
      <c r="AS2508" s="36">
        <v>1938</v>
      </c>
      <c r="AT2508">
        <v>2.4600160999327972E-4</v>
      </c>
      <c r="AU2508">
        <v>197.6</v>
      </c>
      <c r="AV2508">
        <v>32087</v>
      </c>
      <c r="AW2508">
        <v>3.0206715258692795E-4</v>
      </c>
      <c r="AX2508" s="36">
        <v>79</v>
      </c>
      <c r="AY2508">
        <v>1.477421496264438E-4</v>
      </c>
      <c r="AZ2508" s="36">
        <v>53458</v>
      </c>
    </row>
    <row r="2509" spans="1:52" ht="14.45" x14ac:dyDescent="0.3">
      <c r="A2509" s="6" t="s">
        <v>2343</v>
      </c>
      <c r="B2509" s="6" t="s">
        <v>39</v>
      </c>
      <c r="C2509" s="6" t="s">
        <v>32</v>
      </c>
      <c r="D2509" s="6"/>
      <c r="E2509" s="6"/>
      <c r="F2509" s="24" t="str">
        <f>+TabIPW[[#This Row],[WK]]&amp;TabIPW[[#This Row],[PK]]&amp;TabIPW[[#This Row],[GK]]</f>
        <v>0402</v>
      </c>
      <c r="G2509" s="6" t="s">
        <v>2371</v>
      </c>
      <c r="AO2509">
        <v>1.1051365830295138E-3</v>
      </c>
      <c r="AP2509" s="36">
        <v>60054.652000000002</v>
      </c>
      <c r="AQ2509">
        <v>5.9579946997428761E-4</v>
      </c>
      <c r="AR2509" s="36">
        <v>46</v>
      </c>
      <c r="AS2509" s="36">
        <v>1912</v>
      </c>
      <c r="AT2509">
        <v>3.7351251963042023E-4</v>
      </c>
      <c r="AU2509">
        <v>358</v>
      </c>
      <c r="AV2509">
        <v>47139</v>
      </c>
      <c r="AW2509">
        <v>7.1501971561715853E-4</v>
      </c>
      <c r="AX2509" s="36">
        <v>187</v>
      </c>
      <c r="AY2509">
        <v>2.1499138691291649E-4</v>
      </c>
      <c r="AZ2509" s="36">
        <v>77791</v>
      </c>
    </row>
    <row r="2510" spans="1:52" ht="14.45" x14ac:dyDescent="0.3">
      <c r="A2510" s="6" t="s">
        <v>2343</v>
      </c>
      <c r="B2510" s="6" t="s">
        <v>39</v>
      </c>
      <c r="C2510" s="6" t="s">
        <v>37</v>
      </c>
      <c r="D2510" s="6"/>
      <c r="E2510" s="6"/>
      <c r="F2510" s="24" t="str">
        <f>+TabIPW[[#This Row],[WK]]&amp;TabIPW[[#This Row],[PK]]&amp;TabIPW[[#This Row],[GK]]</f>
        <v>0403</v>
      </c>
      <c r="G2510" s="6" t="s">
        <v>2372</v>
      </c>
      <c r="AO2510">
        <v>2.0189324394139434E-3</v>
      </c>
      <c r="AP2510" s="36">
        <v>109711.584</v>
      </c>
      <c r="AQ2510">
        <v>6.8249148445078745E-4</v>
      </c>
      <c r="AR2510" s="36">
        <v>167</v>
      </c>
      <c r="AS2510" s="36">
        <v>1330</v>
      </c>
      <c r="AT2510">
        <v>5.699006304805351E-4</v>
      </c>
      <c r="AU2510">
        <v>359.8</v>
      </c>
      <c r="AV2510">
        <v>77004</v>
      </c>
      <c r="AW2510">
        <v>2.1794718604373282E-4</v>
      </c>
      <c r="AX2510" s="36">
        <v>57</v>
      </c>
      <c r="AY2510">
        <v>3.5093804298169515E-4</v>
      </c>
      <c r="AZ2510" s="36">
        <v>126981</v>
      </c>
    </row>
    <row r="2511" spans="1:52" ht="14.45" x14ac:dyDescent="0.3">
      <c r="A2511" s="6" t="s">
        <v>2343</v>
      </c>
      <c r="B2511" s="6" t="s">
        <v>39</v>
      </c>
      <c r="C2511" s="6" t="s">
        <v>39</v>
      </c>
      <c r="D2511" s="6"/>
      <c r="E2511" s="6"/>
      <c r="F2511" s="24" t="str">
        <f>+TabIPW[[#This Row],[WK]]&amp;TabIPW[[#This Row],[PK]]&amp;TabIPW[[#This Row],[GK]]</f>
        <v>0404</v>
      </c>
      <c r="G2511" s="6" t="s">
        <v>2373</v>
      </c>
      <c r="AO2511">
        <v>7.1956039304089882E-4</v>
      </c>
      <c r="AP2511" s="36">
        <v>39101.907999999996</v>
      </c>
      <c r="AQ2511">
        <v>6.5990404081665106E-4</v>
      </c>
      <c r="AR2511" s="36">
        <v>84</v>
      </c>
      <c r="AS2511" s="36">
        <v>1869</v>
      </c>
      <c r="AT2511">
        <v>2.396239251326842E-4</v>
      </c>
      <c r="AU2511">
        <v>227.2</v>
      </c>
      <c r="AV2511">
        <v>30309</v>
      </c>
      <c r="AW2511">
        <v>3.441271358585255E-4</v>
      </c>
      <c r="AX2511" s="36">
        <v>90</v>
      </c>
      <c r="AY2511">
        <v>1.3576148782408246E-4</v>
      </c>
      <c r="AZ2511" s="36">
        <v>49123</v>
      </c>
    </row>
    <row r="2512" spans="1:52" ht="14.45" x14ac:dyDescent="0.3">
      <c r="A2512" s="6" t="s">
        <v>2343</v>
      </c>
      <c r="B2512" s="6" t="s">
        <v>39</v>
      </c>
      <c r="C2512" s="6" t="s">
        <v>42</v>
      </c>
      <c r="D2512" s="6"/>
      <c r="E2512" s="6"/>
      <c r="F2512" s="24" t="str">
        <f>+TabIPW[[#This Row],[WK]]&amp;TabIPW[[#This Row],[PK]]&amp;TabIPW[[#This Row],[GK]]</f>
        <v>0405</v>
      </c>
      <c r="G2512" s="6" t="s">
        <v>2374</v>
      </c>
      <c r="AO2512">
        <v>7.1437940616482325E-4</v>
      </c>
      <c r="AP2512" s="36">
        <v>38820.366000000002</v>
      </c>
      <c r="AQ2512">
        <v>4.8343867464683117E-4</v>
      </c>
      <c r="AR2512" s="36">
        <v>12</v>
      </c>
      <c r="AS2512" s="36">
        <v>1742</v>
      </c>
      <c r="AT2512">
        <v>2.1613656608980079E-4</v>
      </c>
      <c r="AU2512">
        <v>237.6</v>
      </c>
      <c r="AV2512">
        <v>26448</v>
      </c>
      <c r="AW2512">
        <v>2.4853626478671289E-4</v>
      </c>
      <c r="AX2512" s="36">
        <v>65</v>
      </c>
      <c r="AY2512">
        <v>1.1960763125319381E-4</v>
      </c>
      <c r="AZ2512" s="36">
        <v>43278</v>
      </c>
    </row>
    <row r="2513" spans="1:52" ht="14.45" x14ac:dyDescent="0.3">
      <c r="A2513" s="6" t="s">
        <v>2343</v>
      </c>
      <c r="B2513" s="6" t="s">
        <v>39</v>
      </c>
      <c r="C2513" s="6" t="s">
        <v>44</v>
      </c>
      <c r="D2513" s="6"/>
      <c r="E2513" s="6"/>
      <c r="F2513" s="24" t="str">
        <f>+TabIPW[[#This Row],[WK]]&amp;TabIPW[[#This Row],[PK]]&amp;TabIPW[[#This Row],[GK]]</f>
        <v>0406</v>
      </c>
      <c r="G2513" s="6" t="s">
        <v>2375</v>
      </c>
      <c r="AO2513">
        <v>5.934498778016646E-4</v>
      </c>
      <c r="AP2513" s="36">
        <v>32248.888000000003</v>
      </c>
      <c r="AQ2513">
        <v>3.9497118862194839E-4</v>
      </c>
      <c r="AR2513" s="36">
        <v>0</v>
      </c>
      <c r="AS2513" s="36">
        <v>1497</v>
      </c>
      <c r="AT2513">
        <v>2.2498873827025525E-4</v>
      </c>
      <c r="AU2513">
        <v>385</v>
      </c>
      <c r="AV2513">
        <v>23780</v>
      </c>
      <c r="AW2513">
        <v>6.50017923288326E-5</v>
      </c>
      <c r="AX2513" s="36">
        <v>17</v>
      </c>
      <c r="AY2513">
        <v>1.0816312824890813E-4</v>
      </c>
      <c r="AZ2513" s="36">
        <v>39137</v>
      </c>
    </row>
    <row r="2514" spans="1:52" ht="14.45" x14ac:dyDescent="0.3">
      <c r="A2514" s="6" t="s">
        <v>2343</v>
      </c>
      <c r="B2514" s="6" t="s">
        <v>39</v>
      </c>
      <c r="C2514" s="6" t="s">
        <v>51</v>
      </c>
      <c r="D2514" s="6"/>
      <c r="E2514" s="6"/>
      <c r="F2514" s="24" t="str">
        <f>+TabIPW[[#This Row],[WK]]&amp;TabIPW[[#This Row],[PK]]&amp;TabIPW[[#This Row],[GK]]</f>
        <v>0407</v>
      </c>
      <c r="G2514" s="6" t="s">
        <v>2376</v>
      </c>
      <c r="AO2514">
        <v>2.3355655387279762E-3</v>
      </c>
      <c r="AP2514" s="36">
        <v>126917.86500000001</v>
      </c>
      <c r="AQ2514">
        <v>2.4155338473550174E-3</v>
      </c>
      <c r="AR2514" s="36">
        <v>442</v>
      </c>
      <c r="AS2514" s="36">
        <v>5829</v>
      </c>
      <c r="AT2514">
        <v>7.0131043727317732E-4</v>
      </c>
      <c r="AU2514">
        <v>528.6</v>
      </c>
      <c r="AV2514">
        <v>92421</v>
      </c>
      <c r="AW2514">
        <v>1.2006213406619668E-3</v>
      </c>
      <c r="AX2514" s="36">
        <v>314</v>
      </c>
      <c r="AY2514">
        <v>4.1608962806332538E-4</v>
      </c>
      <c r="AZ2514" s="36">
        <v>150555</v>
      </c>
    </row>
    <row r="2515" spans="1:52" ht="14.45" x14ac:dyDescent="0.3">
      <c r="A2515" s="6" t="s">
        <v>2343</v>
      </c>
      <c r="B2515" s="6" t="s">
        <v>39</v>
      </c>
      <c r="C2515" s="6" t="s">
        <v>75</v>
      </c>
      <c r="D2515" s="6"/>
      <c r="E2515" s="6"/>
      <c r="F2515" s="24" t="str">
        <f>+TabIPW[[#This Row],[WK]]&amp;TabIPW[[#This Row],[PK]]&amp;TabIPW[[#This Row],[GK]]</f>
        <v>0408</v>
      </c>
      <c r="G2515" s="6" t="s">
        <v>2377</v>
      </c>
      <c r="AO2515">
        <v>8.4295047704122756E-4</v>
      </c>
      <c r="AP2515" s="36">
        <v>45807.096000000005</v>
      </c>
      <c r="AQ2515">
        <v>9.8438466204118905E-4</v>
      </c>
      <c r="AR2515" s="36">
        <v>156</v>
      </c>
      <c r="AS2515" s="36">
        <v>2557</v>
      </c>
      <c r="AT2515">
        <v>3.1255098368439548E-4</v>
      </c>
      <c r="AU2515">
        <v>332.1</v>
      </c>
      <c r="AV2515">
        <v>38559</v>
      </c>
      <c r="AW2515">
        <v>3.0589078742980047E-4</v>
      </c>
      <c r="AX2515" s="36">
        <v>80</v>
      </c>
      <c r="AY2515">
        <v>1.7294714054629054E-4</v>
      </c>
      <c r="AZ2515" s="36">
        <v>62578</v>
      </c>
    </row>
    <row r="2516" spans="1:52" ht="14.45" x14ac:dyDescent="0.3">
      <c r="A2516" s="6" t="s">
        <v>2343</v>
      </c>
      <c r="B2516" s="6" t="s">
        <v>39</v>
      </c>
      <c r="C2516" s="6" t="s">
        <v>77</v>
      </c>
      <c r="D2516" s="6"/>
      <c r="E2516" s="6"/>
      <c r="F2516" s="24" t="str">
        <f>+TabIPW[[#This Row],[WK]]&amp;TabIPW[[#This Row],[PK]]&amp;TabIPW[[#This Row],[GK]]</f>
        <v>0409</v>
      </c>
      <c r="G2516" s="6" t="s">
        <v>2378</v>
      </c>
      <c r="AO2516">
        <v>6.5596389047026509E-4</v>
      </c>
      <c r="AP2516" s="36">
        <v>35645.986000000004</v>
      </c>
      <c r="AQ2516">
        <v>5.9931431786385534E-4</v>
      </c>
      <c r="AR2516" s="36">
        <v>98</v>
      </c>
      <c r="AS2516" s="36">
        <v>1534</v>
      </c>
      <c r="AT2516">
        <v>2.41271509196687E-4</v>
      </c>
      <c r="AU2516">
        <v>380.2</v>
      </c>
      <c r="AV2516">
        <v>26391</v>
      </c>
      <c r="AW2516">
        <v>4.5501254630182824E-4</v>
      </c>
      <c r="AX2516" s="36">
        <v>119</v>
      </c>
      <c r="AY2516">
        <v>1.2043397909146512E-4</v>
      </c>
      <c r="AZ2516" s="36">
        <v>43577</v>
      </c>
    </row>
    <row r="2517" spans="1:52" ht="14.45" x14ac:dyDescent="0.3">
      <c r="A2517" s="6" t="s">
        <v>2343</v>
      </c>
      <c r="B2517" s="6" t="s">
        <v>39</v>
      </c>
      <c r="C2517" s="6" t="s">
        <v>90</v>
      </c>
      <c r="D2517" s="6"/>
      <c r="E2517" s="6"/>
      <c r="F2517" s="24" t="str">
        <f>+TabIPW[[#This Row],[WK]]&amp;TabIPW[[#This Row],[PK]]&amp;TabIPW[[#This Row],[GK]]</f>
        <v>0410</v>
      </c>
      <c r="G2517" s="6" t="s">
        <v>2379</v>
      </c>
      <c r="AO2517">
        <v>1.3435799373099581E-3</v>
      </c>
      <c r="AP2517" s="36">
        <v>73011.993999999992</v>
      </c>
      <c r="AQ2517">
        <v>8.5010715874102804E-4</v>
      </c>
      <c r="AR2517" s="36">
        <v>80</v>
      </c>
      <c r="AS2517" s="36">
        <v>2620</v>
      </c>
      <c r="AT2517">
        <v>3.9198517442765415E-4</v>
      </c>
      <c r="AU2517">
        <v>345</v>
      </c>
      <c r="AV2517">
        <v>50307</v>
      </c>
      <c r="AW2517">
        <v>6.1178157485960094E-4</v>
      </c>
      <c r="AX2517" s="36">
        <v>160</v>
      </c>
      <c r="AY2517">
        <v>2.2903930016352847E-4</v>
      </c>
      <c r="AZ2517" s="36">
        <v>82874</v>
      </c>
    </row>
    <row r="2518" spans="1:52" ht="14.45" x14ac:dyDescent="0.3">
      <c r="A2518" s="6" t="s">
        <v>2343</v>
      </c>
      <c r="B2518" s="6" t="s">
        <v>39</v>
      </c>
      <c r="C2518" s="6" t="s">
        <v>92</v>
      </c>
      <c r="D2518" s="6"/>
      <c r="E2518" s="6"/>
      <c r="F2518" s="24" t="str">
        <f>+TabIPW[[#This Row],[WK]]&amp;TabIPW[[#This Row],[PK]]&amp;TabIPW[[#This Row],[GK]]</f>
        <v>0411</v>
      </c>
      <c r="G2518" s="6" t="s">
        <v>2380</v>
      </c>
      <c r="AO2518">
        <v>5.4482962228957516E-4</v>
      </c>
      <c r="AP2518" s="36">
        <v>29606.796000000002</v>
      </c>
      <c r="AQ2518">
        <v>7.0820499966213555E-4</v>
      </c>
      <c r="AR2518" s="36">
        <v>67</v>
      </c>
      <c r="AS2518" s="36">
        <v>2180</v>
      </c>
      <c r="AT2518">
        <v>2.0293672597420482E-4</v>
      </c>
      <c r="AU2518">
        <v>284.7</v>
      </c>
      <c r="AV2518">
        <v>23154</v>
      </c>
      <c r="AW2518">
        <v>3.0206715258692795E-4</v>
      </c>
      <c r="AX2518" s="36">
        <v>79</v>
      </c>
      <c r="AY2518">
        <v>1.0450121893215408E-4</v>
      </c>
      <c r="AZ2518" s="36">
        <v>37812</v>
      </c>
    </row>
    <row r="2519" spans="1:52" ht="14.45" x14ac:dyDescent="0.3">
      <c r="A2519" s="6" t="s">
        <v>2343</v>
      </c>
      <c r="B2519" s="6" t="s">
        <v>39</v>
      </c>
      <c r="C2519" s="6" t="s">
        <v>93</v>
      </c>
      <c r="D2519" s="6"/>
      <c r="E2519" s="6"/>
      <c r="F2519" s="24" t="str">
        <f>+TabIPW[[#This Row],[WK]]&amp;TabIPW[[#This Row],[PK]]&amp;TabIPW[[#This Row],[GK]]</f>
        <v>0412</v>
      </c>
      <c r="G2519" s="6" t="s">
        <v>2381</v>
      </c>
      <c r="AO2519">
        <v>5.8130456707963427E-4</v>
      </c>
      <c r="AP2519" s="36">
        <v>31588.895</v>
      </c>
      <c r="AQ2519">
        <v>4.408125269431116E-4</v>
      </c>
      <c r="AR2519" s="36">
        <v>49</v>
      </c>
      <c r="AS2519" s="36">
        <v>1302</v>
      </c>
      <c r="AT2519">
        <v>1.9879008545786812E-4</v>
      </c>
      <c r="AU2519">
        <v>202.8</v>
      </c>
      <c r="AV2519">
        <v>24754</v>
      </c>
      <c r="AW2519">
        <v>3.6324531007288804E-4</v>
      </c>
      <c r="AX2519" s="36">
        <v>95</v>
      </c>
      <c r="AY2519">
        <v>1.1382319638529478E-4</v>
      </c>
      <c r="AZ2519" s="36">
        <v>41185</v>
      </c>
    </row>
    <row r="2520" spans="1:52" ht="14.45" x14ac:dyDescent="0.3">
      <c r="A2520" s="6" t="s">
        <v>2343</v>
      </c>
      <c r="B2520" s="6" t="s">
        <v>39</v>
      </c>
      <c r="C2520" s="6" t="s">
        <v>95</v>
      </c>
      <c r="D2520" s="6"/>
      <c r="E2520" s="6"/>
      <c r="F2520" s="24" t="str">
        <f>+TabIPW[[#This Row],[WK]]&amp;TabIPW[[#This Row],[PK]]&amp;TabIPW[[#This Row],[GK]]</f>
        <v>0413</v>
      </c>
      <c r="G2520" s="6" t="s">
        <v>2382</v>
      </c>
      <c r="AO2520">
        <v>5.5729680556152491E-4</v>
      </c>
      <c r="AP2520" s="36">
        <v>30284.28</v>
      </c>
      <c r="AQ2520">
        <v>7.1835163831251774E-4</v>
      </c>
      <c r="AR2520" s="36">
        <v>144</v>
      </c>
      <c r="AS2520" s="36">
        <v>1639</v>
      </c>
      <c r="AT2520">
        <v>2.0387461444758661E-4</v>
      </c>
      <c r="AU2520">
        <v>279.3</v>
      </c>
      <c r="AV2520">
        <v>23444</v>
      </c>
      <c r="AW2520">
        <v>2.714780738439479E-4</v>
      </c>
      <c r="AX2520" s="36">
        <v>71</v>
      </c>
      <c r="AY2520">
        <v>1.073036159489002E-4</v>
      </c>
      <c r="AZ2520" s="36">
        <v>38826</v>
      </c>
    </row>
    <row r="2521" spans="1:52" ht="14.45" x14ac:dyDescent="0.3">
      <c r="A2521" s="6" t="s">
        <v>2343</v>
      </c>
      <c r="B2521" s="6" t="s">
        <v>39</v>
      </c>
      <c r="C2521" s="6" t="s">
        <v>97</v>
      </c>
      <c r="D2521" s="6"/>
      <c r="E2521" s="6"/>
      <c r="F2521" s="24" t="str">
        <f>+TabIPW[[#This Row],[WK]]&amp;TabIPW[[#This Row],[PK]]&amp;TabIPW[[#This Row],[GK]]</f>
        <v>0414</v>
      </c>
      <c r="G2521" s="6" t="s">
        <v>2383</v>
      </c>
      <c r="AO2521">
        <v>1.507764013215077E-3</v>
      </c>
      <c r="AP2521" s="36">
        <v>81933.983999999997</v>
      </c>
      <c r="AQ2521">
        <v>8.2264071400176832E-4</v>
      </c>
      <c r="AR2521" s="36">
        <v>135</v>
      </c>
      <c r="AS2521" s="36">
        <v>2102</v>
      </c>
      <c r="AT2521">
        <v>4.7807149345323243E-4</v>
      </c>
      <c r="AU2521">
        <v>565.29999999999995</v>
      </c>
      <c r="AV2521">
        <v>57417</v>
      </c>
      <c r="AW2521">
        <v>6.5001792328832602E-4</v>
      </c>
      <c r="AX2521" s="36">
        <v>170</v>
      </c>
      <c r="AY2521">
        <v>2.6208492257894596E-4</v>
      </c>
      <c r="AZ2521" s="36">
        <v>94831</v>
      </c>
    </row>
    <row r="2522" spans="1:52" ht="14.45" x14ac:dyDescent="0.3">
      <c r="A2522" s="6" t="s">
        <v>2343</v>
      </c>
      <c r="B2522" s="6" t="s">
        <v>39</v>
      </c>
      <c r="C2522" s="6" t="s">
        <v>130</v>
      </c>
      <c r="D2522" s="6"/>
      <c r="E2522" s="6"/>
      <c r="F2522" s="24" t="str">
        <f>+TabIPW[[#This Row],[WK]]&amp;TabIPW[[#This Row],[PK]]&amp;TabIPW[[#This Row],[GK]]</f>
        <v>0415</v>
      </c>
      <c r="G2522" s="6" t="s">
        <v>2384</v>
      </c>
      <c r="AO2522">
        <v>1.7079807006827427E-3</v>
      </c>
      <c r="AP2522" s="36">
        <v>92814.035999999993</v>
      </c>
      <c r="AQ2522">
        <v>1.4018492612235083E-3</v>
      </c>
      <c r="AR2522" s="36">
        <v>343</v>
      </c>
      <c r="AS2522" s="36">
        <v>2732</v>
      </c>
      <c r="AT2522">
        <v>5.1078987543934785E-4</v>
      </c>
      <c r="AU2522">
        <v>300.5</v>
      </c>
      <c r="AV2522">
        <v>69616</v>
      </c>
      <c r="AW2522">
        <v>2.9059624805831045E-4</v>
      </c>
      <c r="AX2522" s="36">
        <v>76</v>
      </c>
      <c r="AY2522">
        <v>3.1589978915693453E-4</v>
      </c>
      <c r="AZ2522" s="36">
        <v>114303</v>
      </c>
    </row>
    <row r="2523" spans="1:52" ht="14.45" x14ac:dyDescent="0.3">
      <c r="A2523" s="6" t="s">
        <v>2343</v>
      </c>
      <c r="B2523" s="6" t="s">
        <v>39</v>
      </c>
      <c r="C2523" s="6" t="s">
        <v>134</v>
      </c>
      <c r="D2523" s="6"/>
      <c r="E2523" s="6"/>
      <c r="F2523" s="24" t="str">
        <f>+TabIPW[[#This Row],[WK]]&amp;TabIPW[[#This Row],[PK]]&amp;TabIPW[[#This Row],[GK]]</f>
        <v>0416</v>
      </c>
      <c r="G2523" s="6" t="s">
        <v>2385</v>
      </c>
      <c r="AO2523">
        <v>6.6479885123331796E-4</v>
      </c>
      <c r="AP2523" s="36">
        <v>36126.089999999997</v>
      </c>
      <c r="AQ2523">
        <v>5.68789217800467E-4</v>
      </c>
      <c r="AR2523" s="36">
        <v>51</v>
      </c>
      <c r="AS2523" s="36">
        <v>1772</v>
      </c>
      <c r="AT2523">
        <v>2.5159850838796889E-4</v>
      </c>
      <c r="AU2523">
        <v>383.1</v>
      </c>
      <c r="AV2523">
        <v>27885</v>
      </c>
      <c r="AW2523">
        <v>3.32656231329908E-4</v>
      </c>
      <c r="AX2523" s="36">
        <v>87</v>
      </c>
      <c r="AY2523">
        <v>1.2966475427483005E-4</v>
      </c>
      <c r="AZ2523" s="36">
        <v>46917</v>
      </c>
    </row>
    <row r="2524" spans="1:52" ht="14.45" x14ac:dyDescent="0.3">
      <c r="A2524" s="6" t="s">
        <v>2343</v>
      </c>
      <c r="B2524" s="6" t="s">
        <v>39</v>
      </c>
      <c r="C2524" s="6" t="s">
        <v>141</v>
      </c>
      <c r="D2524" s="6"/>
      <c r="E2524" s="6"/>
      <c r="F2524" s="24" t="str">
        <f>+TabIPW[[#This Row],[WK]]&amp;TabIPW[[#This Row],[PK]]&amp;TabIPW[[#This Row],[GK]]</f>
        <v>0417</v>
      </c>
      <c r="G2524" s="6" t="s">
        <v>2386</v>
      </c>
      <c r="AO2524">
        <v>5.0293271406171155E-4</v>
      </c>
      <c r="AP2524" s="36">
        <v>27330.06</v>
      </c>
      <c r="AQ2524">
        <v>5.2066712646043831E-4</v>
      </c>
      <c r="AR2524" s="36">
        <v>75</v>
      </c>
      <c r="AS2524" s="36">
        <v>1409</v>
      </c>
      <c r="AT2524">
        <v>1.6506633558998994E-4</v>
      </c>
      <c r="AU2524">
        <v>196.2</v>
      </c>
      <c r="AV2524">
        <v>19797</v>
      </c>
      <c r="AW2524">
        <v>1.7971083761500779E-4</v>
      </c>
      <c r="AX2524" s="36">
        <v>47</v>
      </c>
      <c r="AY2524">
        <v>8.959932079182364E-5</v>
      </c>
      <c r="AZ2524" s="36">
        <v>32420</v>
      </c>
    </row>
    <row r="2525" spans="1:52" ht="14.45" x14ac:dyDescent="0.3">
      <c r="A2525" s="6" t="s">
        <v>2343</v>
      </c>
      <c r="B2525" s="6" t="s">
        <v>39</v>
      </c>
      <c r="C2525" s="6" t="s">
        <v>147</v>
      </c>
      <c r="D2525" s="6"/>
      <c r="E2525" s="6"/>
      <c r="F2525" s="24" t="str">
        <f>+TabIPW[[#This Row],[WK]]&amp;TabIPW[[#This Row],[PK]]&amp;TabIPW[[#This Row],[GK]]</f>
        <v>0418</v>
      </c>
      <c r="G2525" s="6" t="s">
        <v>2387</v>
      </c>
      <c r="AO2525">
        <v>1.1927767313714354E-3</v>
      </c>
      <c r="AP2525" s="36">
        <v>64817.139000000003</v>
      </c>
      <c r="AQ2525">
        <v>1.5543096570300513E-3</v>
      </c>
      <c r="AR2525" s="36">
        <v>278</v>
      </c>
      <c r="AS2525" s="36">
        <v>3799</v>
      </c>
      <c r="AT2525">
        <v>4.004363563604379E-4</v>
      </c>
      <c r="AU2525">
        <v>388.5</v>
      </c>
      <c r="AV2525">
        <v>50409</v>
      </c>
      <c r="AW2525">
        <v>3.5942167523001558E-4</v>
      </c>
      <c r="AX2525" s="36">
        <v>94</v>
      </c>
      <c r="AY2525">
        <v>2.2704114134389585E-4</v>
      </c>
      <c r="AZ2525" s="36">
        <v>82151</v>
      </c>
    </row>
    <row r="2526" spans="1:52" ht="14.45" x14ac:dyDescent="0.3">
      <c r="A2526" s="6" t="s">
        <v>2343</v>
      </c>
      <c r="B2526" s="6" t="s">
        <v>39</v>
      </c>
      <c r="C2526" s="6" t="s">
        <v>153</v>
      </c>
      <c r="D2526" s="6"/>
      <c r="E2526" s="6"/>
      <c r="F2526" s="24" t="str">
        <f>+TabIPW[[#This Row],[WK]]&amp;TabIPW[[#This Row],[PK]]&amp;TabIPW[[#This Row],[GK]]</f>
        <v>0419</v>
      </c>
      <c r="G2526" s="6" t="s">
        <v>2388</v>
      </c>
      <c r="AO2526">
        <v>9.5820628172671842E-4</v>
      </c>
      <c r="AP2526" s="36">
        <v>52070.255999999994</v>
      </c>
      <c r="AQ2526">
        <v>1.014359676337593E-3</v>
      </c>
      <c r="AR2526" s="36">
        <v>239</v>
      </c>
      <c r="AS2526" s="36">
        <v>2046</v>
      </c>
      <c r="AT2526">
        <v>3.5552374219277838E-4</v>
      </c>
      <c r="AU2526">
        <v>501.2</v>
      </c>
      <c r="AV2526">
        <v>40497</v>
      </c>
      <c r="AW2526">
        <v>4.8942525988768075E-4</v>
      </c>
      <c r="AX2526" s="36">
        <v>128</v>
      </c>
      <c r="AY2526">
        <v>1.866495906538125E-4</v>
      </c>
      <c r="AZ2526" s="36">
        <v>67536</v>
      </c>
    </row>
    <row r="2527" spans="1:52" ht="14.45" x14ac:dyDescent="0.3">
      <c r="A2527" s="6" t="s">
        <v>2343</v>
      </c>
      <c r="B2527" s="6" t="s">
        <v>44</v>
      </c>
      <c r="C2527" s="6" t="s">
        <v>33</v>
      </c>
      <c r="D2527" s="6"/>
      <c r="E2527" s="6"/>
      <c r="F2527" s="24" t="str">
        <f>+TabIPW[[#This Row],[WK]]&amp;TabIPW[[#This Row],[PK]]&amp;TabIPW[[#This Row],[GK]]</f>
        <v>0601</v>
      </c>
      <c r="G2527" s="6" t="s">
        <v>2389</v>
      </c>
      <c r="AO2527">
        <v>1.5223362771915575E-3</v>
      </c>
      <c r="AP2527" s="36">
        <v>82725.861000000004</v>
      </c>
      <c r="AQ2527">
        <v>1.622219744200362E-3</v>
      </c>
      <c r="AR2527" s="36">
        <v>372</v>
      </c>
      <c r="AS2527" s="36">
        <v>3349</v>
      </c>
      <c r="AT2527">
        <v>5.7647198425899457E-4</v>
      </c>
      <c r="AU2527">
        <v>900.9</v>
      </c>
      <c r="AV2527">
        <v>63261</v>
      </c>
      <c r="AW2527">
        <v>5.3148524315927825E-4</v>
      </c>
      <c r="AX2527" s="36">
        <v>139</v>
      </c>
      <c r="AY2527">
        <v>2.8977172071875131E-4</v>
      </c>
      <c r="AZ2527" s="36">
        <v>104849</v>
      </c>
    </row>
    <row r="2528" spans="1:52" ht="14.45" x14ac:dyDescent="0.3">
      <c r="A2528" s="6" t="s">
        <v>2343</v>
      </c>
      <c r="B2528" s="6" t="s">
        <v>44</v>
      </c>
      <c r="C2528" s="6" t="s">
        <v>32</v>
      </c>
      <c r="D2528" s="6"/>
      <c r="E2528" s="6"/>
      <c r="F2528" s="24" t="str">
        <f>+TabIPW[[#This Row],[WK]]&amp;TabIPW[[#This Row],[PK]]&amp;TabIPW[[#This Row],[GK]]</f>
        <v>0602</v>
      </c>
      <c r="G2528" s="6" t="s">
        <v>2390</v>
      </c>
      <c r="AO2528">
        <v>1.3483719020772184E-3</v>
      </c>
      <c r="AP2528" s="36">
        <v>73272.396000000008</v>
      </c>
      <c r="AQ2528">
        <v>1.0470179130241657E-3</v>
      </c>
      <c r="AR2528" s="36">
        <v>250</v>
      </c>
      <c r="AS2528" s="36">
        <v>2087</v>
      </c>
      <c r="AT2528">
        <v>4.7992711159226906E-4</v>
      </c>
      <c r="AU2528">
        <v>538.9</v>
      </c>
      <c r="AV2528">
        <v>58419</v>
      </c>
      <c r="AW2528">
        <v>8.4119966543195123E-4</v>
      </c>
      <c r="AX2528" s="36">
        <v>220</v>
      </c>
      <c r="AY2528">
        <v>2.6575235930598943E-4</v>
      </c>
      <c r="AZ2528" s="36">
        <v>96158</v>
      </c>
    </row>
    <row r="2529" spans="1:52" ht="14.45" x14ac:dyDescent="0.3">
      <c r="A2529" s="6" t="s">
        <v>2343</v>
      </c>
      <c r="B2529" s="6" t="s">
        <v>44</v>
      </c>
      <c r="C2529" s="6" t="s">
        <v>37</v>
      </c>
      <c r="D2529" s="6"/>
      <c r="E2529" s="6"/>
      <c r="F2529" s="24" t="str">
        <f>+TabIPW[[#This Row],[WK]]&amp;TabIPW[[#This Row],[PK]]&amp;TabIPW[[#This Row],[GK]]</f>
        <v>0603</v>
      </c>
      <c r="G2529" s="6" t="s">
        <v>2391</v>
      </c>
      <c r="AO2529">
        <v>1.037594560816464E-3</v>
      </c>
      <c r="AP2529" s="36">
        <v>56384.324999999997</v>
      </c>
      <c r="AQ2529">
        <v>1.1856287561432277E-3</v>
      </c>
      <c r="AR2529" s="36">
        <v>264</v>
      </c>
      <c r="AS2529" s="36">
        <v>2507</v>
      </c>
      <c r="AT2529">
        <v>4.1633405042274956E-4</v>
      </c>
      <c r="AU2529">
        <v>665.2</v>
      </c>
      <c r="AV2529">
        <v>45291</v>
      </c>
      <c r="AW2529">
        <v>1.300035846576652E-4</v>
      </c>
      <c r="AX2529" s="36">
        <v>34</v>
      </c>
      <c r="AY2529">
        <v>2.0369888769159044E-4</v>
      </c>
      <c r="AZ2529" s="36">
        <v>73705</v>
      </c>
    </row>
    <row r="2530" spans="1:52" ht="14.45" x14ac:dyDescent="0.3">
      <c r="A2530" s="6" t="s">
        <v>2343</v>
      </c>
      <c r="B2530" s="6" t="s">
        <v>44</v>
      </c>
      <c r="C2530" s="6" t="s">
        <v>39</v>
      </c>
      <c r="D2530" s="6"/>
      <c r="E2530" s="6"/>
      <c r="F2530" s="24" t="str">
        <f>+TabIPW[[#This Row],[WK]]&amp;TabIPW[[#This Row],[PK]]&amp;TabIPW[[#This Row],[GK]]</f>
        <v>0604</v>
      </c>
      <c r="G2530" s="6" t="s">
        <v>2392</v>
      </c>
      <c r="AO2530">
        <v>8.5475359920538473E-4</v>
      </c>
      <c r="AP2530" s="36">
        <v>46448.493999999992</v>
      </c>
      <c r="AQ2530">
        <v>7.5590678383559255E-4</v>
      </c>
      <c r="AR2530" s="36">
        <v>0</v>
      </c>
      <c r="AS2530" s="36">
        <v>2865</v>
      </c>
      <c r="AT2530">
        <v>3.2041484838076905E-4</v>
      </c>
      <c r="AU2530">
        <v>527.29999999999995</v>
      </c>
      <c r="AV2530">
        <v>34438</v>
      </c>
      <c r="AW2530">
        <v>3.6706894491576056E-4</v>
      </c>
      <c r="AX2530" s="36">
        <v>96</v>
      </c>
      <c r="AY2530">
        <v>1.5693146923263795E-4</v>
      </c>
      <c r="AZ2530" s="36">
        <v>56783</v>
      </c>
    </row>
    <row r="2531" spans="1:52" ht="14.45" x14ac:dyDescent="0.3">
      <c r="A2531" s="6" t="s">
        <v>2343</v>
      </c>
      <c r="B2531" s="6" t="s">
        <v>44</v>
      </c>
      <c r="C2531" s="6" t="s">
        <v>42</v>
      </c>
      <c r="D2531" s="6"/>
      <c r="E2531" s="6"/>
      <c r="F2531" s="24" t="str">
        <f>+TabIPW[[#This Row],[WK]]&amp;TabIPW[[#This Row],[PK]]&amp;TabIPW[[#This Row],[GK]]</f>
        <v>0605</v>
      </c>
      <c r="G2531" s="6" t="s">
        <v>2393</v>
      </c>
      <c r="AO2531">
        <v>6.544455265062915E-4</v>
      </c>
      <c r="AP2531" s="36">
        <v>35563.475999999995</v>
      </c>
      <c r="AQ2531">
        <v>8.2710362261275133E-4</v>
      </c>
      <c r="AR2531" s="36">
        <v>171</v>
      </c>
      <c r="AS2531" s="36">
        <v>1848</v>
      </c>
      <c r="AT2531">
        <v>2.2056185330478868E-4</v>
      </c>
      <c r="AU2531">
        <v>283</v>
      </c>
      <c r="AV2531">
        <v>25885</v>
      </c>
      <c r="AW2531">
        <v>3.441271358585255E-4</v>
      </c>
      <c r="AX2531" s="36">
        <v>90</v>
      </c>
      <c r="AY2531">
        <v>1.1827552537343875E-4</v>
      </c>
      <c r="AZ2531" s="36">
        <v>42796</v>
      </c>
    </row>
    <row r="2532" spans="1:52" ht="14.45" x14ac:dyDescent="0.3">
      <c r="A2532" s="6" t="s">
        <v>2343</v>
      </c>
      <c r="B2532" s="6" t="s">
        <v>44</v>
      </c>
      <c r="C2532" s="6" t="s">
        <v>44</v>
      </c>
      <c r="D2532" s="6"/>
      <c r="E2532" s="6"/>
      <c r="F2532" s="24" t="str">
        <f>+TabIPW[[#This Row],[WK]]&amp;TabIPW[[#This Row],[PK]]&amp;TabIPW[[#This Row],[GK]]</f>
        <v>0606</v>
      </c>
      <c r="G2532" s="6" t="s">
        <v>2394</v>
      </c>
      <c r="AO2532">
        <v>8.7135950661929918E-4</v>
      </c>
      <c r="AP2532" s="36">
        <v>47350.882000000005</v>
      </c>
      <c r="AQ2532">
        <v>1.6678553184509462E-3</v>
      </c>
      <c r="AR2532" s="36">
        <v>469</v>
      </c>
      <c r="AS2532" s="36">
        <v>2792</v>
      </c>
      <c r="AT2532">
        <v>3.0221696317016489E-4</v>
      </c>
      <c r="AU2532">
        <v>405.9</v>
      </c>
      <c r="AV2532">
        <v>34974</v>
      </c>
      <c r="AW2532">
        <v>3.5559804038714306E-4</v>
      </c>
      <c r="AX2532" s="36">
        <v>93</v>
      </c>
      <c r="AY2532">
        <v>1.6317191544941578E-4</v>
      </c>
      <c r="AZ2532" s="36">
        <v>59041</v>
      </c>
    </row>
    <row r="2533" spans="1:52" ht="14.45" x14ac:dyDescent="0.3">
      <c r="A2533" s="6" t="s">
        <v>2343</v>
      </c>
      <c r="B2533" s="6" t="s">
        <v>44</v>
      </c>
      <c r="C2533" s="6" t="s">
        <v>51</v>
      </c>
      <c r="D2533" s="6"/>
      <c r="E2533" s="6"/>
      <c r="F2533" s="24" t="str">
        <f>+TabIPW[[#This Row],[WK]]&amp;TabIPW[[#This Row],[PK]]&amp;TabIPW[[#This Row],[GK]]</f>
        <v>0607</v>
      </c>
      <c r="G2533" s="6" t="s">
        <v>2395</v>
      </c>
      <c r="AO2533">
        <v>1.2575809506866044E-3</v>
      </c>
      <c r="AP2533" s="36">
        <v>68338.689999999988</v>
      </c>
      <c r="AQ2533">
        <v>1.5235966306913523E-3</v>
      </c>
      <c r="AR2533" s="36">
        <v>321</v>
      </c>
      <c r="AS2533" s="36">
        <v>3359</v>
      </c>
      <c r="AT2533">
        <v>4.1969601089371562E-4</v>
      </c>
      <c r="AU2533">
        <v>387.9</v>
      </c>
      <c r="AV2533">
        <v>53359</v>
      </c>
      <c r="AW2533">
        <v>6.5384155813119854E-4</v>
      </c>
      <c r="AX2533" s="36">
        <v>171</v>
      </c>
      <c r="AY2533">
        <v>2.4656395448619819E-4</v>
      </c>
      <c r="AZ2533" s="36">
        <v>89215</v>
      </c>
    </row>
    <row r="2534" spans="1:52" ht="14.45" x14ac:dyDescent="0.3">
      <c r="A2534" s="6" t="s">
        <v>2343</v>
      </c>
      <c r="B2534" s="6" t="s">
        <v>44</v>
      </c>
      <c r="C2534" s="6" t="s">
        <v>75</v>
      </c>
      <c r="D2534" s="6"/>
      <c r="E2534" s="6"/>
      <c r="F2534" s="24" t="str">
        <f>+TabIPW[[#This Row],[WK]]&amp;TabIPW[[#This Row],[PK]]&amp;TabIPW[[#This Row],[GK]]</f>
        <v>0608</v>
      </c>
      <c r="G2534" s="6" t="s">
        <v>2396</v>
      </c>
      <c r="AO2534">
        <v>1.2099880337397406E-3</v>
      </c>
      <c r="AP2534" s="36">
        <v>65752.425000000003</v>
      </c>
      <c r="AQ2534">
        <v>1.2373776361779684E-3</v>
      </c>
      <c r="AR2534" s="36">
        <v>171</v>
      </c>
      <c r="AS2534" s="36">
        <v>3403</v>
      </c>
      <c r="AT2534">
        <v>4.1450465963426843E-4</v>
      </c>
      <c r="AU2534">
        <v>455.4</v>
      </c>
      <c r="AV2534">
        <v>50729</v>
      </c>
      <c r="AW2534">
        <v>4.9707252957342579E-4</v>
      </c>
      <c r="AX2534" s="36">
        <v>130</v>
      </c>
      <c r="AY2534">
        <v>2.3208213952786522E-4</v>
      </c>
      <c r="AZ2534" s="36">
        <v>83975</v>
      </c>
    </row>
    <row r="2535" spans="1:52" ht="14.45" x14ac:dyDescent="0.3">
      <c r="A2535" s="6" t="s">
        <v>2343</v>
      </c>
      <c r="B2535" s="6" t="s">
        <v>44</v>
      </c>
      <c r="C2535" s="6" t="s">
        <v>77</v>
      </c>
      <c r="D2535" s="6"/>
      <c r="E2535" s="6"/>
      <c r="F2535" s="24" t="str">
        <f>+TabIPW[[#This Row],[WK]]&amp;TabIPW[[#This Row],[PK]]&amp;TabIPW[[#This Row],[GK]]</f>
        <v>0609</v>
      </c>
      <c r="G2535" s="6" t="s">
        <v>2397</v>
      </c>
      <c r="AO2535">
        <v>2.3092868928534706E-3</v>
      </c>
      <c r="AP2535" s="36">
        <v>125489.84699999999</v>
      </c>
      <c r="AQ2535">
        <v>1.0646819708733384E-3</v>
      </c>
      <c r="AR2535" s="36">
        <v>189</v>
      </c>
      <c r="AS2535" s="36">
        <v>2613</v>
      </c>
      <c r="AT2535">
        <v>7.7146402892050772E-4</v>
      </c>
      <c r="AU2535">
        <v>703.8</v>
      </c>
      <c r="AV2535">
        <v>98333</v>
      </c>
      <c r="AW2535">
        <v>4.3971800693033816E-4</v>
      </c>
      <c r="AX2535" s="36">
        <v>115</v>
      </c>
      <c r="AY2535">
        <v>4.5454382144695995E-4</v>
      </c>
      <c r="AZ2535" s="36">
        <v>164469</v>
      </c>
    </row>
    <row r="2536" spans="1:52" ht="14.45" x14ac:dyDescent="0.3">
      <c r="A2536" s="6" t="s">
        <v>2343</v>
      </c>
      <c r="B2536" s="6" t="s">
        <v>44</v>
      </c>
      <c r="C2536" s="6" t="s">
        <v>90</v>
      </c>
      <c r="D2536" s="6"/>
      <c r="E2536" s="6"/>
      <c r="F2536" s="24" t="str">
        <f>+TabIPW[[#This Row],[WK]]&amp;TabIPW[[#This Row],[PK]]&amp;TabIPW[[#This Row],[GK]]</f>
        <v>0610</v>
      </c>
      <c r="G2536" s="6" t="s">
        <v>2398</v>
      </c>
      <c r="AO2536">
        <v>1.3063442279503364E-3</v>
      </c>
      <c r="AP2536" s="36">
        <v>70988.554000000004</v>
      </c>
      <c r="AQ2536">
        <v>3.0684802429347091E-4</v>
      </c>
      <c r="AR2536" s="36">
        <v>0</v>
      </c>
      <c r="AS2536" s="36">
        <v>1163</v>
      </c>
      <c r="AT2536">
        <v>2.6598602884200318E-4</v>
      </c>
      <c r="AU2536">
        <v>225.2</v>
      </c>
      <c r="AV2536">
        <v>34379</v>
      </c>
      <c r="AW2536">
        <v>3.0589078742980047E-4</v>
      </c>
      <c r="AX2536" s="36">
        <v>80</v>
      </c>
      <c r="AY2536">
        <v>1.5399641436894526E-4</v>
      </c>
      <c r="AZ2536" s="36">
        <v>55721</v>
      </c>
    </row>
    <row r="2537" spans="1:52" ht="14.45" x14ac:dyDescent="0.3">
      <c r="A2537" s="6" t="s">
        <v>2343</v>
      </c>
      <c r="B2537" s="6" t="s">
        <v>44</v>
      </c>
      <c r="C2537" s="6" t="s">
        <v>92</v>
      </c>
      <c r="D2537" s="6"/>
      <c r="E2537" s="6"/>
      <c r="F2537" s="24" t="str">
        <f>+TabIPW[[#This Row],[WK]]&amp;TabIPW[[#This Row],[PK]]&amp;TabIPW[[#This Row],[GK]]</f>
        <v>0611</v>
      </c>
      <c r="G2537" s="6" t="s">
        <v>2399</v>
      </c>
      <c r="AO2537">
        <v>1.4565667898680708E-3</v>
      </c>
      <c r="AP2537" s="36">
        <v>79151.856</v>
      </c>
      <c r="AQ2537">
        <v>6.8492870282685792E-4</v>
      </c>
      <c r="AR2537" s="36">
        <v>137</v>
      </c>
      <c r="AS2537" s="36">
        <v>1565</v>
      </c>
      <c r="AT2537">
        <v>4.8275998852916887E-4</v>
      </c>
      <c r="AU2537">
        <v>522</v>
      </c>
      <c r="AV2537">
        <v>59311</v>
      </c>
      <c r="AW2537">
        <v>8.0296331700322615E-4</v>
      </c>
      <c r="AX2537" s="36">
        <v>210</v>
      </c>
      <c r="AY2537">
        <v>2.7902090770579036E-4</v>
      </c>
      <c r="AZ2537" s="36">
        <v>100959</v>
      </c>
    </row>
    <row r="2538" spans="1:52" ht="14.45" x14ac:dyDescent="0.3">
      <c r="A2538" s="6" t="s">
        <v>2343</v>
      </c>
      <c r="B2538" s="6" t="s">
        <v>44</v>
      </c>
      <c r="C2538" s="6" t="s">
        <v>93</v>
      </c>
      <c r="D2538" s="6"/>
      <c r="E2538" s="6"/>
      <c r="F2538" s="24" t="str">
        <f>+TabIPW[[#This Row],[WK]]&amp;TabIPW[[#This Row],[PK]]&amp;TabIPW[[#This Row],[GK]]</f>
        <v>0612</v>
      </c>
      <c r="G2538" s="6" t="s">
        <v>2400</v>
      </c>
      <c r="AO2538">
        <v>7.8342225506324167E-4</v>
      </c>
      <c r="AP2538" s="36">
        <v>42572.25</v>
      </c>
      <c r="AQ2538">
        <v>4.8969039818459335E-4</v>
      </c>
      <c r="AR2538" s="36">
        <v>0</v>
      </c>
      <c r="AS2538" s="36">
        <v>1856</v>
      </c>
      <c r="AT2538">
        <v>2.8313775581026592E-4</v>
      </c>
      <c r="AU2538">
        <v>360.9</v>
      </c>
      <c r="AV2538">
        <v>33294</v>
      </c>
      <c r="AW2538">
        <v>2.1029991635798781E-4</v>
      </c>
      <c r="AX2538" s="36">
        <v>55</v>
      </c>
      <c r="AY2538">
        <v>1.5380019130367014E-4</v>
      </c>
      <c r="AZ2538" s="36">
        <v>55650</v>
      </c>
    </row>
    <row r="2539" spans="1:52" ht="14.45" x14ac:dyDescent="0.3">
      <c r="A2539" s="6" t="s">
        <v>2343</v>
      </c>
      <c r="B2539" s="6" t="s">
        <v>44</v>
      </c>
      <c r="C2539" s="6" t="s">
        <v>95</v>
      </c>
      <c r="D2539" s="6"/>
      <c r="E2539" s="6"/>
      <c r="F2539" s="24" t="str">
        <f>+TabIPW[[#This Row],[WK]]&amp;TabIPW[[#This Row],[PK]]&amp;TabIPW[[#This Row],[GK]]</f>
        <v>0613</v>
      </c>
      <c r="G2539" s="6" t="s">
        <v>2401</v>
      </c>
      <c r="AO2539">
        <v>4.7734365312020817E-4</v>
      </c>
      <c r="AP2539" s="36">
        <v>25939.514999999999</v>
      </c>
      <c r="AQ2539">
        <v>4.4656332355504308E-4</v>
      </c>
      <c r="AR2539" s="36">
        <v>100</v>
      </c>
      <c r="AS2539" s="36">
        <v>940</v>
      </c>
      <c r="AT2539">
        <v>1.8424603099688084E-4</v>
      </c>
      <c r="AU2539">
        <v>317.39999999999998</v>
      </c>
      <c r="AV2539">
        <v>19416</v>
      </c>
      <c r="AW2539">
        <v>2.0647628151511532E-4</v>
      </c>
      <c r="AX2539" s="36">
        <v>54</v>
      </c>
      <c r="AY2539">
        <v>8.9054870878313804E-5</v>
      </c>
      <c r="AZ2539" s="36">
        <v>32223</v>
      </c>
    </row>
    <row r="2540" spans="1:52" ht="14.45" x14ac:dyDescent="0.3">
      <c r="A2540" s="6" t="s">
        <v>2343</v>
      </c>
      <c r="B2540" s="6" t="s">
        <v>44</v>
      </c>
      <c r="C2540" s="6" t="s">
        <v>97</v>
      </c>
      <c r="D2540" s="6"/>
      <c r="E2540" s="6"/>
      <c r="F2540" s="24" t="str">
        <f>+TabIPW[[#This Row],[WK]]&amp;TabIPW[[#This Row],[PK]]&amp;TabIPW[[#This Row],[GK]]</f>
        <v>0614</v>
      </c>
      <c r="G2540" s="6" t="s">
        <v>2402</v>
      </c>
      <c r="AO2540">
        <v>1.8374515278026873E-3</v>
      </c>
      <c r="AP2540" s="36">
        <v>99849.66</v>
      </c>
      <c r="AQ2540">
        <v>5.9522712193127295E-4</v>
      </c>
      <c r="AR2540" s="36">
        <v>0</v>
      </c>
      <c r="AS2540" s="36">
        <v>2256</v>
      </c>
      <c r="AT2540">
        <v>4.715266381769889E-4</v>
      </c>
      <c r="AU2540">
        <v>336.7</v>
      </c>
      <c r="AV2540">
        <v>62649</v>
      </c>
      <c r="AW2540">
        <v>1.2312104194049469E-3</v>
      </c>
      <c r="AX2540" s="36">
        <v>322</v>
      </c>
      <c r="AY2540">
        <v>2.9577172458793849E-4</v>
      </c>
      <c r="AZ2540" s="36">
        <v>107020</v>
      </c>
    </row>
    <row r="2541" spans="1:52" ht="14.45" x14ac:dyDescent="0.3">
      <c r="A2541" s="6" t="s">
        <v>2343</v>
      </c>
      <c r="B2541" s="6" t="s">
        <v>44</v>
      </c>
      <c r="C2541" s="6" t="s">
        <v>130</v>
      </c>
      <c r="D2541" s="6"/>
      <c r="E2541" s="6"/>
      <c r="F2541" s="24" t="str">
        <f>+TabIPW[[#This Row],[WK]]&amp;TabIPW[[#This Row],[PK]]&amp;TabIPW[[#This Row],[GK]]</f>
        <v>0615</v>
      </c>
      <c r="G2541" s="6" t="s">
        <v>2403</v>
      </c>
      <c r="AO2541">
        <v>8.3734279879158911E-4</v>
      </c>
      <c r="AP2541" s="36">
        <v>45502.366999999998</v>
      </c>
      <c r="AQ2541">
        <v>4.0130339204674917E-4</v>
      </c>
      <c r="AR2541" s="36">
        <v>0</v>
      </c>
      <c r="AS2541" s="36">
        <v>1521</v>
      </c>
      <c r="AT2541">
        <v>2.8856508165704588E-4</v>
      </c>
      <c r="AU2541">
        <v>402.8</v>
      </c>
      <c r="AV2541">
        <v>32979</v>
      </c>
      <c r="AW2541">
        <v>4.2059983271597562E-4</v>
      </c>
      <c r="AX2541" s="36">
        <v>110</v>
      </c>
      <c r="AY2541">
        <v>1.5206182076764124E-4</v>
      </c>
      <c r="AZ2541" s="36">
        <v>55021</v>
      </c>
    </row>
    <row r="2542" spans="1:52" ht="14.45" x14ac:dyDescent="0.3">
      <c r="A2542" s="6" t="s">
        <v>2343</v>
      </c>
      <c r="B2542" s="6" t="s">
        <v>44</v>
      </c>
      <c r="C2542" s="6" t="s">
        <v>134</v>
      </c>
      <c r="D2542" s="6"/>
      <c r="E2542" s="6"/>
      <c r="F2542" s="24" t="str">
        <f>+TabIPW[[#This Row],[WK]]&amp;TabIPW[[#This Row],[PK]]&amp;TabIPW[[#This Row],[GK]]</f>
        <v>0616</v>
      </c>
      <c r="G2542" s="6" t="s">
        <v>2404</v>
      </c>
      <c r="AO2542">
        <v>7.5806024023236142E-4</v>
      </c>
      <c r="AP2542" s="36">
        <v>41194.043000000005</v>
      </c>
      <c r="AQ2542">
        <v>4.1420474414059435E-4</v>
      </c>
      <c r="AR2542" s="36">
        <v>55</v>
      </c>
      <c r="AS2542" s="36">
        <v>1156</v>
      </c>
      <c r="AT2542">
        <v>2.5234690003406466E-4</v>
      </c>
      <c r="AU2542">
        <v>305.7</v>
      </c>
      <c r="AV2542">
        <v>30108</v>
      </c>
      <c r="AW2542">
        <v>5.1236706894491576E-4</v>
      </c>
      <c r="AX2542" s="36">
        <v>134</v>
      </c>
      <c r="AY2542">
        <v>1.4248834614633102E-4</v>
      </c>
      <c r="AZ2542" s="36">
        <v>51557</v>
      </c>
    </row>
    <row r="2543" spans="1:52" ht="14.45" x14ac:dyDescent="0.3">
      <c r="A2543" s="6" t="s">
        <v>2343</v>
      </c>
      <c r="B2543" s="6" t="s">
        <v>44</v>
      </c>
      <c r="C2543" s="6" t="s">
        <v>141</v>
      </c>
      <c r="D2543" s="6"/>
      <c r="E2543" s="6"/>
      <c r="F2543" s="24" t="str">
        <f>+TabIPW[[#This Row],[WK]]&amp;TabIPW[[#This Row],[PK]]&amp;TabIPW[[#This Row],[GK]]</f>
        <v>0617</v>
      </c>
      <c r="G2543" s="6" t="s">
        <v>2362</v>
      </c>
      <c r="AO2543">
        <v>1.1715344864359689E-3</v>
      </c>
      <c r="AP2543" s="36">
        <v>63662.806000000004</v>
      </c>
      <c r="AQ2543">
        <v>8.9586787730293218E-4</v>
      </c>
      <c r="AR2543" s="36">
        <v>235</v>
      </c>
      <c r="AS2543" s="36">
        <v>1627</v>
      </c>
      <c r="AT2543">
        <v>2.99801849242119E-4</v>
      </c>
      <c r="AU2543">
        <v>179.1</v>
      </c>
      <c r="AV2543">
        <v>40786</v>
      </c>
      <c r="AW2543">
        <v>3.5559804038714306E-4</v>
      </c>
      <c r="AX2543" s="36">
        <v>93</v>
      </c>
      <c r="AY2543">
        <v>1.9145291019533595E-4</v>
      </c>
      <c r="AZ2543" s="36">
        <v>69274</v>
      </c>
    </row>
    <row r="2544" spans="1:52" ht="14.45" x14ac:dyDescent="0.3">
      <c r="A2544" s="6" t="s">
        <v>2343</v>
      </c>
      <c r="B2544" s="6" t="s">
        <v>44</v>
      </c>
      <c r="C2544" s="6" t="s">
        <v>147</v>
      </c>
      <c r="D2544" s="6"/>
      <c r="E2544" s="6"/>
      <c r="F2544" s="24" t="str">
        <f>+TabIPW[[#This Row],[WK]]&amp;TabIPW[[#This Row],[PK]]&amp;TabIPW[[#This Row],[GK]]</f>
        <v>0618</v>
      </c>
      <c r="G2544" s="6" t="s">
        <v>2405</v>
      </c>
      <c r="AO2544">
        <v>1.0785366718770659E-3</v>
      </c>
      <c r="AP2544" s="36">
        <v>58609.175999999999</v>
      </c>
      <c r="AQ2544">
        <v>9.1390764783050565E-4</v>
      </c>
      <c r="AR2544" s="36">
        <v>112</v>
      </c>
      <c r="AS2544" s="36">
        <v>2621</v>
      </c>
      <c r="AT2544">
        <v>4.2274781848770915E-4</v>
      </c>
      <c r="AU2544">
        <v>637.6</v>
      </c>
      <c r="AV2544">
        <v>47020</v>
      </c>
      <c r="AW2544">
        <v>4.5501254630182824E-4</v>
      </c>
      <c r="AX2544" s="36">
        <v>119</v>
      </c>
      <c r="AY2544">
        <v>2.1284951542575848E-4</v>
      </c>
      <c r="AZ2544" s="36">
        <v>77016</v>
      </c>
    </row>
    <row r="2545" spans="1:52" ht="14.45" x14ac:dyDescent="0.3">
      <c r="A2545" s="6" t="s">
        <v>2343</v>
      </c>
      <c r="B2545" s="6" t="s">
        <v>44</v>
      </c>
      <c r="C2545" s="6" t="s">
        <v>153</v>
      </c>
      <c r="D2545" s="6"/>
      <c r="E2545" s="6"/>
      <c r="F2545" s="24" t="str">
        <f>+TabIPW[[#This Row],[WK]]&amp;TabIPW[[#This Row],[PK]]&amp;TabIPW[[#This Row],[GK]]</f>
        <v>0619</v>
      </c>
      <c r="G2545" s="6" t="s">
        <v>2406</v>
      </c>
      <c r="AO2545">
        <v>5.0875809011396544E-4</v>
      </c>
      <c r="AP2545" s="36">
        <v>27646.618999999999</v>
      </c>
      <c r="AQ2545">
        <v>8.7483658795987299E-4</v>
      </c>
      <c r="AR2545" s="36">
        <v>207</v>
      </c>
      <c r="AS2545" s="36">
        <v>1758</v>
      </c>
      <c r="AT2545">
        <v>1.9499087563860465E-4</v>
      </c>
      <c r="AU2545">
        <v>308.8</v>
      </c>
      <c r="AV2545">
        <v>21287</v>
      </c>
      <c r="AW2545">
        <v>2.714780738439479E-4</v>
      </c>
      <c r="AX2545" s="36">
        <v>71</v>
      </c>
      <c r="AY2545">
        <v>9.783239841794464E-5</v>
      </c>
      <c r="AZ2545" s="36">
        <v>35399</v>
      </c>
    </row>
    <row r="2546" spans="1:52" ht="14.45" x14ac:dyDescent="0.3">
      <c r="A2546" s="6" t="s">
        <v>2343</v>
      </c>
      <c r="B2546" s="6" t="s">
        <v>44</v>
      </c>
      <c r="C2546" s="6" t="s">
        <v>161</v>
      </c>
      <c r="D2546" s="6"/>
      <c r="E2546" s="6"/>
      <c r="F2546" s="24" t="str">
        <f>+TabIPW[[#This Row],[WK]]&amp;TabIPW[[#This Row],[PK]]&amp;TabIPW[[#This Row],[GK]]</f>
        <v>0620</v>
      </c>
      <c r="G2546" s="6" t="s">
        <v>2407</v>
      </c>
      <c r="AO2546">
        <v>1.3627450912583735E-3</v>
      </c>
      <c r="AP2546" s="36">
        <v>74053.455000000002</v>
      </c>
      <c r="AQ2546">
        <v>1.3924225870118219E-3</v>
      </c>
      <c r="AR2546" s="36">
        <v>275</v>
      </c>
      <c r="AS2546" s="36">
        <v>3208</v>
      </c>
      <c r="AT2546">
        <v>5.2877332639543169E-4</v>
      </c>
      <c r="AU2546">
        <v>707.4</v>
      </c>
      <c r="AV2546">
        <v>61268</v>
      </c>
      <c r="AW2546">
        <v>1.2235631497192019E-4</v>
      </c>
      <c r="AX2546" s="36">
        <v>32</v>
      </c>
      <c r="AY2546">
        <v>2.7845158444597803E-4</v>
      </c>
      <c r="AZ2546" s="36">
        <v>100753</v>
      </c>
    </row>
    <row r="2547" spans="1:52" ht="14.45" x14ac:dyDescent="0.3">
      <c r="A2547" s="6" t="s">
        <v>2343</v>
      </c>
      <c r="B2547" s="6" t="s">
        <v>75</v>
      </c>
      <c r="C2547" s="6" t="s">
        <v>33</v>
      </c>
      <c r="D2547" s="6"/>
      <c r="E2547" s="6"/>
      <c r="F2547" s="24" t="str">
        <f>+TabIPW[[#This Row],[WK]]&amp;TabIPW[[#This Row],[PK]]&amp;TabIPW[[#This Row],[GK]]</f>
        <v>0801</v>
      </c>
      <c r="G2547" s="6" t="s">
        <v>2408</v>
      </c>
      <c r="AO2547">
        <v>1.2497168337927476E-3</v>
      </c>
      <c r="AP2547" s="36">
        <v>67911.343000000008</v>
      </c>
      <c r="AQ2547">
        <v>5.2014829180322894E-4</v>
      </c>
      <c r="AR2547" s="36">
        <v>155</v>
      </c>
      <c r="AS2547" s="36">
        <v>805</v>
      </c>
      <c r="AT2547">
        <v>3.6093166414170289E-4</v>
      </c>
      <c r="AU2547">
        <v>360.3</v>
      </c>
      <c r="AV2547">
        <v>45160</v>
      </c>
      <c r="AW2547">
        <v>3.2883259648703548E-4</v>
      </c>
      <c r="AX2547" s="36">
        <v>86</v>
      </c>
      <c r="AY2547">
        <v>2.0422951907937668E-4</v>
      </c>
      <c r="AZ2547" s="36">
        <v>73897</v>
      </c>
    </row>
    <row r="2548" spans="1:52" ht="14.45" x14ac:dyDescent="0.3">
      <c r="A2548" s="6" t="s">
        <v>2343</v>
      </c>
      <c r="B2548" s="6" t="s">
        <v>75</v>
      </c>
      <c r="C2548" s="6" t="s">
        <v>32</v>
      </c>
      <c r="D2548" s="6"/>
      <c r="E2548" s="6"/>
      <c r="F2548" s="24" t="str">
        <f>+TabIPW[[#This Row],[WK]]&amp;TabIPW[[#This Row],[PK]]&amp;TabIPW[[#This Row],[GK]]</f>
        <v>0802</v>
      </c>
      <c r="G2548" s="6" t="s">
        <v>2409</v>
      </c>
      <c r="AO2548">
        <v>8.2944215356821446E-4</v>
      </c>
      <c r="AP2548" s="36">
        <v>45073.035000000003</v>
      </c>
      <c r="AQ2548">
        <v>4.5407610846474075E-4</v>
      </c>
      <c r="AR2548" s="36">
        <v>99</v>
      </c>
      <c r="AS2548" s="36">
        <v>976</v>
      </c>
      <c r="AT2548">
        <v>2.7268847902671406E-4</v>
      </c>
      <c r="AU2548">
        <v>331.7</v>
      </c>
      <c r="AV2548">
        <v>32498</v>
      </c>
      <c r="AW2548">
        <v>2.7530170868682042E-4</v>
      </c>
      <c r="AX2548" s="36">
        <v>72</v>
      </c>
      <c r="AY2548">
        <v>1.4569424411420626E-4</v>
      </c>
      <c r="AZ2548" s="36">
        <v>52717</v>
      </c>
    </row>
    <row r="2549" spans="1:52" ht="14.45" x14ac:dyDescent="0.3">
      <c r="A2549" s="6" t="s">
        <v>2343</v>
      </c>
      <c r="B2549" s="6" t="s">
        <v>75</v>
      </c>
      <c r="C2549" s="6" t="s">
        <v>37</v>
      </c>
      <c r="D2549" s="6"/>
      <c r="E2549" s="6"/>
      <c r="F2549" s="24" t="str">
        <f>+TabIPW[[#This Row],[WK]]&amp;TabIPW[[#This Row],[PK]]&amp;TabIPW[[#This Row],[GK]]</f>
        <v>0803</v>
      </c>
      <c r="G2549" s="6" t="s">
        <v>2410</v>
      </c>
      <c r="AO2549">
        <v>8.5677447152912372E-4</v>
      </c>
      <c r="AP2549" s="36">
        <v>46558.311000000009</v>
      </c>
      <c r="AQ2549">
        <v>1.010308016123327E-3</v>
      </c>
      <c r="AR2549" s="36">
        <v>343</v>
      </c>
      <c r="AS2549" s="36">
        <v>1248</v>
      </c>
      <c r="AT2549">
        <v>2.7470367276877998E-4</v>
      </c>
      <c r="AU2549">
        <v>315</v>
      </c>
      <c r="AV2549">
        <v>33260</v>
      </c>
      <c r="AW2549">
        <v>4.0530529334448565E-4</v>
      </c>
      <c r="AX2549" s="36">
        <v>106</v>
      </c>
      <c r="AY2549">
        <v>1.5155882643130218E-4</v>
      </c>
      <c r="AZ2549" s="36">
        <v>54839</v>
      </c>
    </row>
    <row r="2550" spans="1:52" ht="14.45" x14ac:dyDescent="0.3">
      <c r="A2550" s="6" t="s">
        <v>2343</v>
      </c>
      <c r="B2550" s="6" t="s">
        <v>75</v>
      </c>
      <c r="C2550" s="6" t="s">
        <v>39</v>
      </c>
      <c r="D2550" s="6"/>
      <c r="E2550" s="6"/>
      <c r="F2550" s="24" t="str">
        <f>+TabIPW[[#This Row],[WK]]&amp;TabIPW[[#This Row],[PK]]&amp;TabIPW[[#This Row],[GK]]</f>
        <v>0804</v>
      </c>
      <c r="G2550" s="6" t="s">
        <v>2411</v>
      </c>
      <c r="AO2550">
        <v>1.3112537826549344E-3</v>
      </c>
      <c r="AP2550" s="36">
        <v>71255.34599999999</v>
      </c>
      <c r="AQ2550">
        <v>6.0203321584456084E-4</v>
      </c>
      <c r="AR2550" s="36">
        <v>110</v>
      </c>
      <c r="AS2550" s="36">
        <v>1454</v>
      </c>
      <c r="AT2550">
        <v>3.6281324944053428E-4</v>
      </c>
      <c r="AU2550">
        <v>224.9</v>
      </c>
      <c r="AV2550">
        <v>49136</v>
      </c>
      <c r="AW2550">
        <v>5.0089616441629831E-4</v>
      </c>
      <c r="AX2550" s="36">
        <v>131</v>
      </c>
      <c r="AY2550">
        <v>2.2740042301270947E-4</v>
      </c>
      <c r="AZ2550" s="36">
        <v>82281</v>
      </c>
    </row>
    <row r="2551" spans="1:52" ht="14.45" x14ac:dyDescent="0.3">
      <c r="A2551" s="6" t="s">
        <v>2343</v>
      </c>
      <c r="B2551" s="6" t="s">
        <v>75</v>
      </c>
      <c r="C2551" s="6" t="s">
        <v>42</v>
      </c>
      <c r="D2551" s="6"/>
      <c r="E2551" s="6"/>
      <c r="F2551" s="24" t="str">
        <f>+TabIPW[[#This Row],[WK]]&amp;TabIPW[[#This Row],[PK]]&amp;TabIPW[[#This Row],[GK]]</f>
        <v>0805</v>
      </c>
      <c r="G2551" s="6" t="s">
        <v>2412</v>
      </c>
      <c r="AO2551">
        <v>7.450874202298563E-4</v>
      </c>
      <c r="AP2551" s="36">
        <v>40489.081999999995</v>
      </c>
      <c r="AQ2551">
        <v>9.5510734990745036E-5</v>
      </c>
      <c r="AR2551" s="36">
        <v>0</v>
      </c>
      <c r="AS2551" s="36">
        <v>362</v>
      </c>
      <c r="AT2551">
        <v>2.2290319025981812E-4</v>
      </c>
      <c r="AU2551">
        <v>198.1</v>
      </c>
      <c r="AV2551">
        <v>28555</v>
      </c>
      <c r="AW2551">
        <v>3.5942167523001558E-4</v>
      </c>
      <c r="AX2551" s="36">
        <v>94</v>
      </c>
      <c r="AY2551">
        <v>1.2672693570599263E-4</v>
      </c>
      <c r="AZ2551" s="36">
        <v>45854</v>
      </c>
    </row>
    <row r="2552" spans="1:52" ht="14.45" x14ac:dyDescent="0.3">
      <c r="A2552" s="6" t="s">
        <v>2343</v>
      </c>
      <c r="B2552" s="6" t="s">
        <v>75</v>
      </c>
      <c r="C2552" s="6" t="s">
        <v>44</v>
      </c>
      <c r="D2552" s="6"/>
      <c r="E2552" s="6"/>
      <c r="F2552" s="24" t="str">
        <f>+TabIPW[[#This Row],[WK]]&amp;TabIPW[[#This Row],[PK]]&amp;TabIPW[[#This Row],[GK]]</f>
        <v>0806</v>
      </c>
      <c r="G2552" s="6" t="s">
        <v>2413</v>
      </c>
      <c r="AO2552">
        <v>7.3325205744438182E-4</v>
      </c>
      <c r="AP2552" s="36">
        <v>39845.932000000001</v>
      </c>
      <c r="AQ2552">
        <v>4.645717031006209E-4</v>
      </c>
      <c r="AR2552" s="36">
        <v>51</v>
      </c>
      <c r="AS2552" s="36">
        <v>1377</v>
      </c>
      <c r="AT2552">
        <v>2.1970009264665459E-4</v>
      </c>
      <c r="AU2552">
        <v>197.7</v>
      </c>
      <c r="AV2552">
        <v>28078</v>
      </c>
      <c r="AW2552">
        <v>2.5235989962958536E-4</v>
      </c>
      <c r="AX2552" s="36">
        <v>66</v>
      </c>
      <c r="AY2552">
        <v>1.2894895464234755E-4</v>
      </c>
      <c r="AZ2552" s="36">
        <v>46658</v>
      </c>
    </row>
    <row r="2553" spans="1:52" ht="14.45" x14ac:dyDescent="0.3">
      <c r="A2553" s="6" t="s">
        <v>2343</v>
      </c>
      <c r="B2553" s="6" t="s">
        <v>75</v>
      </c>
      <c r="C2553" s="6" t="s">
        <v>51</v>
      </c>
      <c r="D2553" s="6"/>
      <c r="E2553" s="6"/>
      <c r="F2553" s="24" t="str">
        <f>+TabIPW[[#This Row],[WK]]&amp;TabIPW[[#This Row],[PK]]&amp;TabIPW[[#This Row],[GK]]</f>
        <v>0807</v>
      </c>
      <c r="G2553" s="6" t="s">
        <v>2414</v>
      </c>
      <c r="AO2553">
        <v>4.9063932098823173E-4</v>
      </c>
      <c r="AP2553" s="36">
        <v>26662.02</v>
      </c>
      <c r="AQ2553">
        <v>4.7823318964057088E-4</v>
      </c>
      <c r="AR2553" s="36">
        <v>180</v>
      </c>
      <c r="AS2553" s="36">
        <v>458</v>
      </c>
      <c r="AT2553">
        <v>1.7977389040242463E-4</v>
      </c>
      <c r="AU2553">
        <v>251.7</v>
      </c>
      <c r="AV2553">
        <v>20525</v>
      </c>
      <c r="AW2553">
        <v>1.5294539371490023E-4</v>
      </c>
      <c r="AX2553" s="36">
        <v>40</v>
      </c>
      <c r="AY2553">
        <v>9.2570303822397677E-5</v>
      </c>
      <c r="AZ2553" s="36">
        <v>33495</v>
      </c>
    </row>
    <row r="2554" spans="1:52" ht="14.45" x14ac:dyDescent="0.3">
      <c r="A2554" s="6" t="s">
        <v>2343</v>
      </c>
      <c r="B2554" s="6" t="s">
        <v>75</v>
      </c>
      <c r="C2554" s="6" t="s">
        <v>75</v>
      </c>
      <c r="D2554" s="6"/>
      <c r="E2554" s="6"/>
      <c r="F2554" s="24" t="str">
        <f>+TabIPW[[#This Row],[WK]]&amp;TabIPW[[#This Row],[PK]]&amp;TabIPW[[#This Row],[GK]]</f>
        <v>0808</v>
      </c>
      <c r="G2554" s="6" t="s">
        <v>2415</v>
      </c>
      <c r="AO2554">
        <v>9.1157408744943567E-4</v>
      </c>
      <c r="AP2554" s="36">
        <v>49536.197999999997</v>
      </c>
      <c r="AQ2554">
        <v>6.7661083930233316E-4</v>
      </c>
      <c r="AR2554" s="36">
        <v>254</v>
      </c>
      <c r="AS2554" s="36">
        <v>653</v>
      </c>
      <c r="AT2554">
        <v>2.7152564082532103E-4</v>
      </c>
      <c r="AU2554">
        <v>318.3</v>
      </c>
      <c r="AV2554">
        <v>32686</v>
      </c>
      <c r="AW2554">
        <v>3.6706894491576056E-4</v>
      </c>
      <c r="AX2554" s="36">
        <v>96</v>
      </c>
      <c r="AY2554">
        <v>1.4913229331423798E-4</v>
      </c>
      <c r="AZ2554" s="36">
        <v>53961</v>
      </c>
    </row>
    <row r="2555" spans="1:52" ht="14.45" x14ac:dyDescent="0.3">
      <c r="A2555" s="6" t="s">
        <v>2343</v>
      </c>
      <c r="B2555" s="6" t="s">
        <v>75</v>
      </c>
      <c r="C2555" s="6" t="s">
        <v>77</v>
      </c>
      <c r="D2555" s="6"/>
      <c r="E2555" s="6"/>
      <c r="F2555" s="24" t="str">
        <f>+TabIPW[[#This Row],[WK]]&amp;TabIPW[[#This Row],[PK]]&amp;TabIPW[[#This Row],[GK]]</f>
        <v>0809</v>
      </c>
      <c r="G2555" s="6" t="s">
        <v>2416</v>
      </c>
      <c r="AO2555">
        <v>1.2696725270397731E-3</v>
      </c>
      <c r="AP2555" s="36">
        <v>68995.763000000006</v>
      </c>
      <c r="AQ2555">
        <v>7.6223877745206273E-4</v>
      </c>
      <c r="AR2555" s="36">
        <v>177</v>
      </c>
      <c r="AS2555" s="36">
        <v>1557</v>
      </c>
      <c r="AT2555">
        <v>3.4754095665203046E-4</v>
      </c>
      <c r="AU2555">
        <v>273.7</v>
      </c>
      <c r="AV2555">
        <v>45480</v>
      </c>
      <c r="AW2555">
        <v>2.714780738439479E-4</v>
      </c>
      <c r="AX2555" s="36">
        <v>71</v>
      </c>
      <c r="AY2555">
        <v>2.0749069115014632E-4</v>
      </c>
      <c r="AZ2555" s="36">
        <v>75077</v>
      </c>
    </row>
    <row r="2556" spans="1:52" ht="14.45" x14ac:dyDescent="0.3">
      <c r="A2556" s="6" t="s">
        <v>2343</v>
      </c>
      <c r="B2556" s="6" t="s">
        <v>75</v>
      </c>
      <c r="C2556" s="6" t="s">
        <v>90</v>
      </c>
      <c r="D2556" s="6"/>
      <c r="E2556" s="6"/>
      <c r="F2556" s="24" t="str">
        <f>+TabIPW[[#This Row],[WK]]&amp;TabIPW[[#This Row],[PK]]&amp;TabIPW[[#This Row],[GK]]</f>
        <v>0810</v>
      </c>
      <c r="G2556" s="6" t="s">
        <v>2417</v>
      </c>
      <c r="AO2556">
        <v>1.1038964232396688E-3</v>
      </c>
      <c r="AP2556" s="36">
        <v>59987.26</v>
      </c>
      <c r="AQ2556">
        <v>2.5487118784823121E-4</v>
      </c>
      <c r="AR2556" s="36">
        <v>0</v>
      </c>
      <c r="AS2556" s="36">
        <v>966</v>
      </c>
      <c r="AT2556">
        <v>3.5245518933552659E-4</v>
      </c>
      <c r="AU2556">
        <v>318.2</v>
      </c>
      <c r="AV2556">
        <v>45016</v>
      </c>
      <c r="AW2556">
        <v>5.7736886127374837E-4</v>
      </c>
      <c r="AX2556" s="36">
        <v>151</v>
      </c>
      <c r="AY2556">
        <v>2.0341975347197371E-4</v>
      </c>
      <c r="AZ2556" s="36">
        <v>73604</v>
      </c>
    </row>
    <row r="2557" spans="1:52" ht="14.45" x14ac:dyDescent="0.3">
      <c r="A2557" s="6" t="s">
        <v>2343</v>
      </c>
      <c r="B2557" s="6" t="s">
        <v>75</v>
      </c>
      <c r="C2557" s="6" t="s">
        <v>92</v>
      </c>
      <c r="D2557" s="6"/>
      <c r="E2557" s="6"/>
      <c r="F2557" s="24" t="str">
        <f>+TabIPW[[#This Row],[WK]]&amp;TabIPW[[#This Row],[PK]]&amp;TabIPW[[#This Row],[GK]]</f>
        <v>0811</v>
      </c>
      <c r="G2557" s="6" t="s">
        <v>2418</v>
      </c>
      <c r="AO2557">
        <v>1.5441859045169754E-3</v>
      </c>
      <c r="AP2557" s="36">
        <v>83913.2</v>
      </c>
      <c r="AQ2557">
        <v>8.0813826344812391E-4</v>
      </c>
      <c r="AR2557" s="36">
        <v>215</v>
      </c>
      <c r="AS2557" s="36">
        <v>1445</v>
      </c>
      <c r="AT2557">
        <v>4.4117955835292307E-4</v>
      </c>
      <c r="AU2557">
        <v>416.1</v>
      </c>
      <c r="AV2557">
        <v>55863</v>
      </c>
      <c r="AW2557">
        <v>7.3796152467439354E-4</v>
      </c>
      <c r="AX2557" s="36">
        <v>193</v>
      </c>
      <c r="AY2557">
        <v>2.5207754624991468E-4</v>
      </c>
      <c r="AZ2557" s="36">
        <v>91210</v>
      </c>
    </row>
    <row r="2558" spans="1:52" ht="14.45" x14ac:dyDescent="0.3">
      <c r="A2558" s="6" t="s">
        <v>2343</v>
      </c>
      <c r="B2558" s="6" t="s">
        <v>75</v>
      </c>
      <c r="C2558" s="6" t="s">
        <v>93</v>
      </c>
      <c r="D2558" s="6"/>
      <c r="E2558" s="6"/>
      <c r="F2558" s="24" t="str">
        <f>+TabIPW[[#This Row],[WK]]&amp;TabIPW[[#This Row],[PK]]&amp;TabIPW[[#This Row],[GK]]</f>
        <v>0812</v>
      </c>
      <c r="G2558" s="6" t="s">
        <v>2419</v>
      </c>
      <c r="AO2558">
        <v>5.5731121446933954E-4</v>
      </c>
      <c r="AP2558" s="36">
        <v>30285.062999999998</v>
      </c>
      <c r="AQ2558">
        <v>2.5117740251709745E-4</v>
      </c>
      <c r="AR2558" s="36">
        <v>0</v>
      </c>
      <c r="AS2558" s="36">
        <v>952</v>
      </c>
      <c r="AT2558">
        <v>1.7225922639623218E-4</v>
      </c>
      <c r="AU2558">
        <v>141.1</v>
      </c>
      <c r="AV2558">
        <v>22394</v>
      </c>
      <c r="AW2558">
        <v>3.32656231329908E-4</v>
      </c>
      <c r="AX2558" s="36">
        <v>87</v>
      </c>
      <c r="AY2558">
        <v>1.0295078034596614E-4</v>
      </c>
      <c r="AZ2558" s="36">
        <v>37251</v>
      </c>
    </row>
    <row r="2559" spans="1:52" ht="14.45" x14ac:dyDescent="0.3">
      <c r="A2559" s="6" t="s">
        <v>2343</v>
      </c>
      <c r="B2559" s="6" t="s">
        <v>90</v>
      </c>
      <c r="C2559" s="6" t="s">
        <v>33</v>
      </c>
      <c r="D2559" s="6"/>
      <c r="E2559" s="6"/>
      <c r="F2559" s="24" t="str">
        <f>+TabIPW[[#This Row],[WK]]&amp;TabIPW[[#This Row],[PK]]&amp;TabIPW[[#This Row],[GK]]</f>
        <v>1001</v>
      </c>
      <c r="G2559" s="6" t="s">
        <v>2420</v>
      </c>
      <c r="AO2559">
        <v>2.4261285791054542E-3</v>
      </c>
      <c r="AP2559" s="36">
        <v>131839.18600000002</v>
      </c>
      <c r="AQ2559">
        <v>9.1905919983429913E-4</v>
      </c>
      <c r="AR2559" s="36">
        <v>172</v>
      </c>
      <c r="AS2559" s="36">
        <v>2189</v>
      </c>
      <c r="AT2559">
        <v>4.9265505016959585E-4</v>
      </c>
      <c r="AU2559">
        <v>335.5</v>
      </c>
      <c r="AV2559">
        <v>65900</v>
      </c>
      <c r="AW2559">
        <v>1.0629704863185565E-3</v>
      </c>
      <c r="AX2559" s="36">
        <v>278</v>
      </c>
      <c r="AY2559">
        <v>3.0013561501145147E-4</v>
      </c>
      <c r="AZ2559" s="36">
        <v>108599</v>
      </c>
    </row>
    <row r="2560" spans="1:52" ht="14.45" x14ac:dyDescent="0.3">
      <c r="A2560" s="6" t="s">
        <v>2343</v>
      </c>
      <c r="B2560" s="6" t="s">
        <v>90</v>
      </c>
      <c r="C2560" s="6" t="s">
        <v>32</v>
      </c>
      <c r="D2560" s="6"/>
      <c r="E2560" s="6"/>
      <c r="F2560" s="24" t="str">
        <f>+TabIPW[[#This Row],[WK]]&amp;TabIPW[[#This Row],[PK]]&amp;TabIPW[[#This Row],[GK]]</f>
        <v>1002</v>
      </c>
      <c r="G2560" s="6" t="s">
        <v>2421</v>
      </c>
      <c r="AO2560">
        <v>1.4432907019207557E-3</v>
      </c>
      <c r="AP2560" s="36">
        <v>78430.414999999994</v>
      </c>
      <c r="AQ2560">
        <v>1.7003346876320628E-3</v>
      </c>
      <c r="AR2560" s="36">
        <v>473</v>
      </c>
      <c r="AS2560" s="36">
        <v>2885</v>
      </c>
      <c r="AT2560">
        <v>4.4146701834161704E-4</v>
      </c>
      <c r="AU2560">
        <v>476.5</v>
      </c>
      <c r="AV2560">
        <v>54261</v>
      </c>
      <c r="AW2560">
        <v>9.3296690166089148E-4</v>
      </c>
      <c r="AX2560" s="36">
        <v>244</v>
      </c>
      <c r="AY2560">
        <v>2.505879091769106E-4</v>
      </c>
      <c r="AZ2560" s="36">
        <v>90671</v>
      </c>
    </row>
    <row r="2561" spans="1:52" ht="14.45" x14ac:dyDescent="0.3">
      <c r="A2561" s="6" t="s">
        <v>2343</v>
      </c>
      <c r="B2561" s="6" t="s">
        <v>90</v>
      </c>
      <c r="C2561" s="6" t="s">
        <v>37</v>
      </c>
      <c r="D2561" s="6"/>
      <c r="E2561" s="6"/>
      <c r="F2561" s="24" t="str">
        <f>+TabIPW[[#This Row],[WK]]&amp;TabIPW[[#This Row],[PK]]&amp;TabIPW[[#This Row],[GK]]</f>
        <v>1003</v>
      </c>
      <c r="G2561" s="6" t="s">
        <v>2422</v>
      </c>
      <c r="AO2561">
        <v>7.0142202559227553E-4</v>
      </c>
      <c r="AP2561" s="36">
        <v>38116.243999999999</v>
      </c>
      <c r="AQ2561">
        <v>3.1291638590890498E-4</v>
      </c>
      <c r="AR2561" s="36">
        <v>0</v>
      </c>
      <c r="AS2561" s="36">
        <v>1186</v>
      </c>
      <c r="AT2561">
        <v>2.2912533604082985E-4</v>
      </c>
      <c r="AU2561">
        <v>204</v>
      </c>
      <c r="AV2561">
        <v>29342</v>
      </c>
      <c r="AW2561">
        <v>2.4088899510096786E-4</v>
      </c>
      <c r="AX2561" s="36">
        <v>63</v>
      </c>
      <c r="AY2561">
        <v>1.3470851616394409E-4</v>
      </c>
      <c r="AZ2561" s="36">
        <v>48742</v>
      </c>
    </row>
    <row r="2562" spans="1:52" ht="14.45" x14ac:dyDescent="0.3">
      <c r="A2562" s="6" t="s">
        <v>2343</v>
      </c>
      <c r="B2562" s="6" t="s">
        <v>90</v>
      </c>
      <c r="C2562" s="6" t="s">
        <v>39</v>
      </c>
      <c r="D2562" s="6"/>
      <c r="E2562" s="6"/>
      <c r="F2562" s="24" t="str">
        <f>+TabIPW[[#This Row],[WK]]&amp;TabIPW[[#This Row],[PK]]&amp;TabIPW[[#This Row],[GK]]</f>
        <v>1004</v>
      </c>
      <c r="G2562" s="6" t="s">
        <v>2423</v>
      </c>
      <c r="AO2562">
        <v>7.7202180942628903E-4</v>
      </c>
      <c r="AP2562" s="36">
        <v>41952.734000000004</v>
      </c>
      <c r="AQ2562">
        <v>5.2566663758778893E-4</v>
      </c>
      <c r="AR2562" s="36">
        <v>132</v>
      </c>
      <c r="AS2562" s="36">
        <v>999</v>
      </c>
      <c r="AT2562">
        <v>2.5032136853288907E-4</v>
      </c>
      <c r="AU2562">
        <v>375.3</v>
      </c>
      <c r="AV2562">
        <v>27903</v>
      </c>
      <c r="AW2562">
        <v>3.1353805711554551E-4</v>
      </c>
      <c r="AX2562" s="36">
        <v>82</v>
      </c>
      <c r="AY2562">
        <v>1.289710642835053E-4</v>
      </c>
      <c r="AZ2562" s="36">
        <v>46666</v>
      </c>
    </row>
    <row r="2563" spans="1:52" ht="14.45" x14ac:dyDescent="0.3">
      <c r="A2563" s="6" t="s">
        <v>2343</v>
      </c>
      <c r="B2563" s="6" t="s">
        <v>90</v>
      </c>
      <c r="C2563" s="6" t="s">
        <v>42</v>
      </c>
      <c r="D2563" s="6"/>
      <c r="E2563" s="6"/>
      <c r="F2563" s="24" t="str">
        <f>+TabIPW[[#This Row],[WK]]&amp;TabIPW[[#This Row],[PK]]&amp;TabIPW[[#This Row],[GK]]</f>
        <v>1005</v>
      </c>
      <c r="G2563" s="6" t="s">
        <v>2424</v>
      </c>
      <c r="AO2563">
        <v>1.0963512529489337E-3</v>
      </c>
      <c r="AP2563" s="36">
        <v>59577.245000000003</v>
      </c>
      <c r="AQ2563">
        <v>5.6729999020970162E-4</v>
      </c>
      <c r="AR2563" s="36">
        <v>124</v>
      </c>
      <c r="AS2563" s="36">
        <v>1217</v>
      </c>
      <c r="AT2563">
        <v>3.856485932265466E-4</v>
      </c>
      <c r="AU2563">
        <v>541.29999999999995</v>
      </c>
      <c r="AV2563">
        <v>43993</v>
      </c>
      <c r="AW2563">
        <v>6.6148882781694358E-4</v>
      </c>
      <c r="AX2563" s="36">
        <v>173</v>
      </c>
      <c r="AY2563">
        <v>2.0453905405558531E-4</v>
      </c>
      <c r="AZ2563" s="36">
        <v>74009</v>
      </c>
    </row>
    <row r="2564" spans="1:52" ht="14.45" x14ac:dyDescent="0.3">
      <c r="A2564" s="6" t="s">
        <v>2343</v>
      </c>
      <c r="B2564" s="6" t="s">
        <v>90</v>
      </c>
      <c r="C2564" s="6" t="s">
        <v>44</v>
      </c>
      <c r="D2564" s="6"/>
      <c r="E2564" s="6"/>
      <c r="F2564" s="24" t="str">
        <f>+TabIPW[[#This Row],[WK]]&amp;TabIPW[[#This Row],[PK]]&amp;TabIPW[[#This Row],[GK]]</f>
        <v>1006</v>
      </c>
      <c r="G2564" s="6" t="s">
        <v>2425</v>
      </c>
      <c r="AO2564">
        <v>1.1231734808514573E-3</v>
      </c>
      <c r="AP2564" s="36">
        <v>61034.802000000003</v>
      </c>
      <c r="AQ2564">
        <v>8.4216493795879381E-4</v>
      </c>
      <c r="AR2564" s="36">
        <v>194</v>
      </c>
      <c r="AS2564" s="36">
        <v>1732</v>
      </c>
      <c r="AT2564">
        <v>3.2886669178614517E-4</v>
      </c>
      <c r="AU2564">
        <v>212.1</v>
      </c>
      <c r="AV2564">
        <v>44314</v>
      </c>
      <c r="AW2564">
        <v>2.600071693153304E-4</v>
      </c>
      <c r="AX2564" s="36">
        <v>68</v>
      </c>
      <c r="AY2564">
        <v>2.0646535654145518E-4</v>
      </c>
      <c r="AZ2564" s="36">
        <v>74706</v>
      </c>
    </row>
    <row r="2565" spans="1:52" ht="14.45" x14ac:dyDescent="0.3">
      <c r="A2565" s="6" t="s">
        <v>2343</v>
      </c>
      <c r="B2565" s="6" t="s">
        <v>90</v>
      </c>
      <c r="C2565" s="6" t="s">
        <v>51</v>
      </c>
      <c r="D2565" s="6"/>
      <c r="E2565" s="6"/>
      <c r="F2565" s="24" t="str">
        <f>+TabIPW[[#This Row],[WK]]&amp;TabIPW[[#This Row],[PK]]&amp;TabIPW[[#This Row],[GK]]</f>
        <v>1007</v>
      </c>
      <c r="G2565" s="6" t="s">
        <v>2426</v>
      </c>
      <c r="AO2565">
        <v>1.0764804857677638E-3</v>
      </c>
      <c r="AP2565" s="36">
        <v>58497.440000000002</v>
      </c>
      <c r="AQ2565">
        <v>8.8124484679095029E-4</v>
      </c>
      <c r="AR2565" s="36">
        <v>179</v>
      </c>
      <c r="AS2565" s="36">
        <v>1993</v>
      </c>
      <c r="AT2565">
        <v>3.3635501668415031E-4</v>
      </c>
      <c r="AU2565">
        <v>315.8</v>
      </c>
      <c r="AV2565">
        <v>42629</v>
      </c>
      <c r="AW2565">
        <v>5.0854343410204324E-4</v>
      </c>
      <c r="AX2565" s="36">
        <v>133</v>
      </c>
      <c r="AY2565">
        <v>1.9836770046742548E-4</v>
      </c>
      <c r="AZ2565" s="36">
        <v>71776</v>
      </c>
    </row>
    <row r="2566" spans="1:52" ht="14.45" x14ac:dyDescent="0.3">
      <c r="A2566" s="6" t="s">
        <v>2343</v>
      </c>
      <c r="B2566" s="6" t="s">
        <v>90</v>
      </c>
      <c r="C2566" s="6" t="s">
        <v>75</v>
      </c>
      <c r="D2566" s="6"/>
      <c r="E2566" s="6"/>
      <c r="F2566" s="24" t="str">
        <f>+TabIPW[[#This Row],[WK]]&amp;TabIPW[[#This Row],[PK]]&amp;TabIPW[[#This Row],[GK]]</f>
        <v>1008</v>
      </c>
      <c r="G2566" s="6" t="s">
        <v>2427</v>
      </c>
      <c r="AO2566">
        <v>1.8470754636789556E-3</v>
      </c>
      <c r="AP2566" s="36">
        <v>100372.63799999999</v>
      </c>
      <c r="AQ2566">
        <v>1.3177150450814164E-3</v>
      </c>
      <c r="AR2566" s="36">
        <v>328</v>
      </c>
      <c r="AS2566" s="36">
        <v>2526</v>
      </c>
      <c r="AT2566">
        <v>4.9354517095960939E-4</v>
      </c>
      <c r="AU2566">
        <v>171.4</v>
      </c>
      <c r="AV2566">
        <v>70507</v>
      </c>
      <c r="AW2566">
        <v>6.9590154140279615E-4</v>
      </c>
      <c r="AX2566" s="36">
        <v>182</v>
      </c>
      <c r="AY2566">
        <v>3.2906331676123605E-4</v>
      </c>
      <c r="AZ2566" s="36">
        <v>119066</v>
      </c>
    </row>
    <row r="2567" spans="1:52" ht="14.45" x14ac:dyDescent="0.3">
      <c r="A2567" s="6" t="s">
        <v>2343</v>
      </c>
      <c r="B2567" s="6" t="s">
        <v>90</v>
      </c>
      <c r="C2567" s="6" t="s">
        <v>77</v>
      </c>
      <c r="D2567" s="6"/>
      <c r="E2567" s="6"/>
      <c r="F2567" s="24" t="str">
        <f>+TabIPW[[#This Row],[WK]]&amp;TabIPW[[#This Row],[PK]]&amp;TabIPW[[#This Row],[GK]]</f>
        <v>1009</v>
      </c>
      <c r="G2567" s="6" t="s">
        <v>2428</v>
      </c>
      <c r="AO2567">
        <v>7.2851704742767944E-4</v>
      </c>
      <c r="AP2567" s="36">
        <v>39588.625</v>
      </c>
      <c r="AQ2567">
        <v>4.1602930459402052E-4</v>
      </c>
      <c r="AR2567" s="36">
        <v>32</v>
      </c>
      <c r="AS2567" s="36">
        <v>1336</v>
      </c>
      <c r="AT2567">
        <v>2.4096151209490108E-4</v>
      </c>
      <c r="AU2567">
        <v>270.89999999999998</v>
      </c>
      <c r="AV2567">
        <v>29322</v>
      </c>
      <c r="AW2567">
        <v>1.7206356792926275E-4</v>
      </c>
      <c r="AX2567" s="36">
        <v>45</v>
      </c>
      <c r="AY2567">
        <v>1.3424697740477585E-4</v>
      </c>
      <c r="AZ2567" s="36">
        <v>48575</v>
      </c>
    </row>
    <row r="2568" spans="1:52" ht="14.45" x14ac:dyDescent="0.3">
      <c r="A2568" s="6" t="s">
        <v>2343</v>
      </c>
      <c r="B2568" s="6" t="s">
        <v>90</v>
      </c>
      <c r="C2568" s="6" t="s">
        <v>90</v>
      </c>
      <c r="D2568" s="6"/>
      <c r="E2568" s="6"/>
      <c r="F2568" s="24" t="str">
        <f>+TabIPW[[#This Row],[WK]]&amp;TabIPW[[#This Row],[PK]]&amp;TabIPW[[#This Row],[GK]]</f>
        <v>1010</v>
      </c>
      <c r="G2568" s="6" t="s">
        <v>2429</v>
      </c>
      <c r="AO2568">
        <v>1.3051788730267324E-3</v>
      </c>
      <c r="AP2568" s="36">
        <v>70925.226999999999</v>
      </c>
      <c r="AQ2568">
        <v>7.4821941602898053E-4</v>
      </c>
      <c r="AR2568" s="36">
        <v>152</v>
      </c>
      <c r="AS2568" s="36">
        <v>1692</v>
      </c>
      <c r="AT2568">
        <v>4.432944101151833E-4</v>
      </c>
      <c r="AU2568">
        <v>502.9</v>
      </c>
      <c r="AV2568">
        <v>53820</v>
      </c>
      <c r="AW2568">
        <v>2.2177082088660534E-4</v>
      </c>
      <c r="AX2568" s="36">
        <v>58</v>
      </c>
      <c r="AY2568">
        <v>2.4906787134731457E-4</v>
      </c>
      <c r="AZ2568" s="36">
        <v>90121</v>
      </c>
    </row>
    <row r="2569" spans="1:52" ht="14.45" x14ac:dyDescent="0.3">
      <c r="A2569" s="6" t="s">
        <v>2343</v>
      </c>
      <c r="B2569" s="6" t="s">
        <v>90</v>
      </c>
      <c r="C2569" s="6" t="s">
        <v>92</v>
      </c>
      <c r="D2569" s="6"/>
      <c r="E2569" s="6"/>
      <c r="F2569" s="24" t="str">
        <f>+TabIPW[[#This Row],[WK]]&amp;TabIPW[[#This Row],[PK]]&amp;TabIPW[[#This Row],[GK]]</f>
        <v>1011</v>
      </c>
      <c r="G2569" s="6" t="s">
        <v>2430</v>
      </c>
      <c r="AO2569">
        <v>7.966598640498407E-4</v>
      </c>
      <c r="AP2569" s="36">
        <v>43291.6</v>
      </c>
      <c r="AQ2569">
        <v>4.9866537424771281E-4</v>
      </c>
      <c r="AR2569" s="36">
        <v>99</v>
      </c>
      <c r="AS2569" s="36">
        <v>1145</v>
      </c>
      <c r="AT2569">
        <v>2.1172132529160371E-4</v>
      </c>
      <c r="AU2569">
        <v>322.10000000000002</v>
      </c>
      <c r="AV2569">
        <v>23473</v>
      </c>
      <c r="AW2569">
        <v>2.1412355120086033E-4</v>
      </c>
      <c r="AX2569" s="36">
        <v>56</v>
      </c>
      <c r="AY2569">
        <v>1.0876837967560183E-4</v>
      </c>
      <c r="AZ2569" s="36">
        <v>39356</v>
      </c>
    </row>
    <row r="2570" spans="1:52" ht="14.45" x14ac:dyDescent="0.3">
      <c r="A2570" s="6" t="s">
        <v>2343</v>
      </c>
      <c r="B2570" s="6" t="s">
        <v>90</v>
      </c>
      <c r="C2570" s="6" t="s">
        <v>93</v>
      </c>
      <c r="D2570" s="6"/>
      <c r="E2570" s="6"/>
      <c r="F2570" s="24" t="str">
        <f>+TabIPW[[#This Row],[WK]]&amp;TabIPW[[#This Row],[PK]]&amp;TabIPW[[#This Row],[GK]]</f>
        <v>1012</v>
      </c>
      <c r="G2570" s="6" t="s">
        <v>2431</v>
      </c>
      <c r="AO2570">
        <v>1.5605683542455847E-3</v>
      </c>
      <c r="AP2570" s="36">
        <v>84803.445000000007</v>
      </c>
      <c r="AQ2570">
        <v>8.865082696637779E-4</v>
      </c>
      <c r="AR2570" s="36">
        <v>177</v>
      </c>
      <c r="AS2570" s="36">
        <v>2028</v>
      </c>
      <c r="AT2570">
        <v>4.9066717214273352E-4</v>
      </c>
      <c r="AU2570">
        <v>386.3</v>
      </c>
      <c r="AV2570">
        <v>64213</v>
      </c>
      <c r="AW2570">
        <v>8.7178874417493128E-4</v>
      </c>
      <c r="AX2570" s="36">
        <v>228</v>
      </c>
      <c r="AY2570">
        <v>2.9480719149243119E-4</v>
      </c>
      <c r="AZ2570" s="36">
        <v>106671</v>
      </c>
    </row>
    <row r="2571" spans="1:52" ht="14.45" x14ac:dyDescent="0.3">
      <c r="A2571" s="6" t="s">
        <v>2343</v>
      </c>
      <c r="B2571" s="6" t="s">
        <v>90</v>
      </c>
      <c r="C2571" s="6" t="s">
        <v>95</v>
      </c>
      <c r="D2571" s="6"/>
      <c r="E2571" s="6"/>
      <c r="F2571" s="24" t="str">
        <f>+TabIPW[[#This Row],[WK]]&amp;TabIPW[[#This Row],[PK]]&amp;TabIPW[[#This Row],[GK]]</f>
        <v>1013</v>
      </c>
      <c r="G2571" s="6" t="s">
        <v>2432</v>
      </c>
      <c r="AO2571">
        <v>7.0215170887793154E-4</v>
      </c>
      <c r="AP2571" s="36">
        <v>38155.896000000001</v>
      </c>
      <c r="AQ2571">
        <v>1.6147118733241979E-4</v>
      </c>
      <c r="AR2571" s="36">
        <v>0</v>
      </c>
      <c r="AS2571" s="36">
        <v>612</v>
      </c>
      <c r="AT2571">
        <v>2.3407844432969655E-4</v>
      </c>
      <c r="AU2571">
        <v>303.39999999999998</v>
      </c>
      <c r="AV2571">
        <v>27388</v>
      </c>
      <c r="AW2571">
        <v>3.9765802365874055E-4</v>
      </c>
      <c r="AX2571" s="36">
        <v>104</v>
      </c>
      <c r="AY2571">
        <v>1.2735706047898879E-4</v>
      </c>
      <c r="AZ2571" s="36">
        <v>46082</v>
      </c>
    </row>
    <row r="2572" spans="1:52" ht="14.45" x14ac:dyDescent="0.3">
      <c r="A2572" s="6" t="s">
        <v>2343</v>
      </c>
      <c r="B2572" s="6" t="s">
        <v>90</v>
      </c>
      <c r="C2572" s="6" t="s">
        <v>97</v>
      </c>
      <c r="D2572" s="6"/>
      <c r="E2572" s="6"/>
      <c r="F2572" s="24" t="str">
        <f>+TabIPW[[#This Row],[WK]]&amp;TabIPW[[#This Row],[PK]]&amp;TabIPW[[#This Row],[GK]]</f>
        <v>1014</v>
      </c>
      <c r="G2572" s="6" t="s">
        <v>2433</v>
      </c>
      <c r="AO2572">
        <v>1.7211413333457293E-3</v>
      </c>
      <c r="AP2572" s="36">
        <v>93529.203000000009</v>
      </c>
      <c r="AQ2572">
        <v>1.4397306109032791E-3</v>
      </c>
      <c r="AR2572" s="36">
        <v>405</v>
      </c>
      <c r="AS2572" s="36">
        <v>2409</v>
      </c>
      <c r="AT2572">
        <v>5.4413887520652466E-4</v>
      </c>
      <c r="AU2572">
        <v>576.4</v>
      </c>
      <c r="AV2572">
        <v>67178</v>
      </c>
      <c r="AW2572">
        <v>7.5325606404588372E-4</v>
      </c>
      <c r="AX2572" s="36">
        <v>197</v>
      </c>
      <c r="AY2572">
        <v>3.080895584179557E-4</v>
      </c>
      <c r="AZ2572" s="36">
        <v>111477</v>
      </c>
    </row>
    <row r="2573" spans="1:52" ht="14.45" x14ac:dyDescent="0.3">
      <c r="A2573" s="6" t="s">
        <v>2343</v>
      </c>
      <c r="B2573" s="6" t="s">
        <v>90</v>
      </c>
      <c r="C2573" s="6" t="s">
        <v>130</v>
      </c>
      <c r="D2573" s="6"/>
      <c r="E2573" s="6"/>
      <c r="F2573" s="24" t="str">
        <f>+TabIPW[[#This Row],[WK]]&amp;TabIPW[[#This Row],[PK]]&amp;TabIPW[[#This Row],[GK]]</f>
        <v>1015</v>
      </c>
      <c r="G2573" s="6" t="s">
        <v>2434</v>
      </c>
      <c r="AO2573">
        <v>5.6115811682314867E-4</v>
      </c>
      <c r="AP2573" s="36">
        <v>30494.109</v>
      </c>
      <c r="AQ2573">
        <v>1.1925649783374795E-4</v>
      </c>
      <c r="AR2573" s="36">
        <v>0</v>
      </c>
      <c r="AS2573" s="36">
        <v>452</v>
      </c>
      <c r="AT2573">
        <v>1.9275216501843427E-4</v>
      </c>
      <c r="AU2573">
        <v>257.2</v>
      </c>
      <c r="AV2573">
        <v>22352</v>
      </c>
      <c r="AW2573">
        <v>3.8236348428725059E-5</v>
      </c>
      <c r="AX2573" s="36">
        <v>10</v>
      </c>
      <c r="AY2573">
        <v>1.0443212630353608E-4</v>
      </c>
      <c r="AZ2573" s="36">
        <v>37787</v>
      </c>
    </row>
    <row r="2574" spans="1:52" ht="14.45" x14ac:dyDescent="0.3">
      <c r="A2574" s="6" t="s">
        <v>2343</v>
      </c>
      <c r="B2574" s="6" t="s">
        <v>90</v>
      </c>
      <c r="C2574" s="6" t="s">
        <v>134</v>
      </c>
      <c r="D2574" s="6"/>
      <c r="E2574" s="6"/>
      <c r="F2574" s="24" t="str">
        <f>+TabIPW[[#This Row],[WK]]&amp;TabIPW[[#This Row],[PK]]&amp;TabIPW[[#This Row],[GK]]</f>
        <v>1016</v>
      </c>
      <c r="G2574" s="6" t="s">
        <v>2405</v>
      </c>
      <c r="AO2574">
        <v>1.6633359419661088E-3</v>
      </c>
      <c r="AP2574" s="36">
        <v>90387.978000000003</v>
      </c>
      <c r="AQ2574">
        <v>1.3383842448689122E-3</v>
      </c>
      <c r="AR2574" s="36">
        <v>243</v>
      </c>
      <c r="AS2574" s="36">
        <v>3244</v>
      </c>
      <c r="AT2574">
        <v>4.9330785512413417E-4</v>
      </c>
      <c r="AU2574">
        <v>369.5</v>
      </c>
      <c r="AV2574">
        <v>65073</v>
      </c>
      <c r="AW2574">
        <v>8.4502330027482375E-4</v>
      </c>
      <c r="AX2574" s="36">
        <v>221</v>
      </c>
      <c r="AY2574">
        <v>3.0575975498095672E-4</v>
      </c>
      <c r="AZ2574" s="36">
        <v>110634</v>
      </c>
    </row>
    <row r="2575" spans="1:52" ht="14.45" x14ac:dyDescent="0.3">
      <c r="A2575" s="6" t="s">
        <v>2343</v>
      </c>
      <c r="B2575" s="6" t="s">
        <v>90</v>
      </c>
      <c r="C2575" s="6" t="s">
        <v>141</v>
      </c>
      <c r="D2575" s="6"/>
      <c r="E2575" s="6"/>
      <c r="F2575" s="24" t="str">
        <f>+TabIPW[[#This Row],[WK]]&amp;TabIPW[[#This Row],[PK]]&amp;TabIPW[[#This Row],[GK]]</f>
        <v>1017</v>
      </c>
      <c r="G2575" s="6" t="s">
        <v>2435</v>
      </c>
      <c r="AO2575">
        <v>1.0953073892250649E-3</v>
      </c>
      <c r="AP2575" s="36">
        <v>59520.52</v>
      </c>
      <c r="AQ2575">
        <v>7.7889213248804982E-4</v>
      </c>
      <c r="AR2575" s="36">
        <v>162</v>
      </c>
      <c r="AS2575" s="36">
        <v>1733</v>
      </c>
      <c r="AT2575">
        <v>3.4714796798795782E-4</v>
      </c>
      <c r="AU2575">
        <v>345.6</v>
      </c>
      <c r="AV2575">
        <v>43461</v>
      </c>
      <c r="AW2575">
        <v>7.5707969888875613E-4</v>
      </c>
      <c r="AX2575" s="36">
        <v>198</v>
      </c>
      <c r="AY2575">
        <v>2.0060630163464869E-4</v>
      </c>
      <c r="AZ2575" s="36">
        <v>72586</v>
      </c>
    </row>
    <row r="2576" spans="1:52" ht="14.45" x14ac:dyDescent="0.3">
      <c r="A2576" s="6" t="s">
        <v>2343</v>
      </c>
      <c r="B2576" s="6" t="s">
        <v>90</v>
      </c>
      <c r="C2576" s="6" t="s">
        <v>147</v>
      </c>
      <c r="D2576" s="6"/>
      <c r="E2576" s="6"/>
      <c r="F2576" s="24" t="str">
        <f>+TabIPW[[#This Row],[WK]]&amp;TabIPW[[#This Row],[PK]]&amp;TabIPW[[#This Row],[GK]]</f>
        <v>1018</v>
      </c>
      <c r="G2576" s="6" t="s">
        <v>2436</v>
      </c>
      <c r="AO2576">
        <v>5.774450592317599E-4</v>
      </c>
      <c r="AP2576" s="36">
        <v>31379.164000000001</v>
      </c>
      <c r="AQ2576">
        <v>5.2225902627816255E-4</v>
      </c>
      <c r="AR2576" s="36">
        <v>155</v>
      </c>
      <c r="AS2576" s="36">
        <v>813</v>
      </c>
      <c r="AT2576">
        <v>2.1102476718576094E-4</v>
      </c>
      <c r="AU2576">
        <v>256</v>
      </c>
      <c r="AV2576">
        <v>25168</v>
      </c>
      <c r="AW2576">
        <v>2.600071693153304E-4</v>
      </c>
      <c r="AX2576" s="36">
        <v>68</v>
      </c>
      <c r="AY2576">
        <v>1.1456110565893503E-4</v>
      </c>
      <c r="AZ2576" s="36">
        <v>41452</v>
      </c>
    </row>
    <row r="2577" spans="1:52" ht="14.45" x14ac:dyDescent="0.3">
      <c r="A2577" s="6" t="s">
        <v>2343</v>
      </c>
      <c r="B2577" s="6" t="s">
        <v>90</v>
      </c>
      <c r="C2577" s="6" t="s">
        <v>153</v>
      </c>
      <c r="D2577" s="6"/>
      <c r="E2577" s="6"/>
      <c r="F2577" s="24" t="str">
        <f>+TabIPW[[#This Row],[WK]]&amp;TabIPW[[#This Row],[PK]]&amp;TabIPW[[#This Row],[GK]]</f>
        <v>1019</v>
      </c>
      <c r="G2577" s="6" t="s">
        <v>2437</v>
      </c>
      <c r="AO2577">
        <v>9.7422133190932418E-4</v>
      </c>
      <c r="AP2577" s="36">
        <v>52940.535999999993</v>
      </c>
      <c r="AQ2577">
        <v>7.8867661164675829E-4</v>
      </c>
      <c r="AR2577" s="36">
        <v>185</v>
      </c>
      <c r="AS2577" s="36">
        <v>1597</v>
      </c>
      <c r="AT2577">
        <v>2.8224950030354917E-4</v>
      </c>
      <c r="AU2577">
        <v>188.4</v>
      </c>
      <c r="AV2577">
        <v>37859</v>
      </c>
      <c r="AW2577">
        <v>7.1501971561715853E-4</v>
      </c>
      <c r="AX2577" s="36">
        <v>187</v>
      </c>
      <c r="AY2577">
        <v>1.7501439199454116E-4</v>
      </c>
      <c r="AZ2577" s="36">
        <v>63326</v>
      </c>
    </row>
    <row r="2578" spans="1:52" ht="14.45" x14ac:dyDescent="0.3">
      <c r="A2578" s="6" t="s">
        <v>2343</v>
      </c>
      <c r="B2578" s="6" t="s">
        <v>90</v>
      </c>
      <c r="C2578" s="6" t="s">
        <v>161</v>
      </c>
      <c r="D2578" s="6"/>
      <c r="E2578" s="6"/>
      <c r="F2578" s="24" t="str">
        <f>+TabIPW[[#This Row],[WK]]&amp;TabIPW[[#This Row],[PK]]&amp;TabIPW[[#This Row],[GK]]</f>
        <v>1020</v>
      </c>
      <c r="G2578" s="6" t="s">
        <v>2438</v>
      </c>
      <c r="AO2578">
        <v>2.7487948887052766E-3</v>
      </c>
      <c r="AP2578" s="36">
        <v>149373.32</v>
      </c>
      <c r="AQ2578">
        <v>1.1449570174294572E-3</v>
      </c>
      <c r="AR2578" s="36">
        <v>140</v>
      </c>
      <c r="AS2578" s="36">
        <v>3286</v>
      </c>
      <c r="AT2578">
        <v>7.2284241205283111E-4</v>
      </c>
      <c r="AU2578">
        <v>423.3</v>
      </c>
      <c r="AV2578">
        <v>98570</v>
      </c>
      <c r="AW2578">
        <v>1.0362050424184491E-3</v>
      </c>
      <c r="AX2578" s="36">
        <v>271</v>
      </c>
      <c r="AY2578">
        <v>4.597147137727312E-4</v>
      </c>
      <c r="AZ2578" s="36">
        <v>166340</v>
      </c>
    </row>
    <row r="2579" spans="1:52" ht="14.45" x14ac:dyDescent="0.3">
      <c r="A2579" s="6" t="s">
        <v>2343</v>
      </c>
      <c r="B2579" s="6" t="s">
        <v>90</v>
      </c>
      <c r="C2579" s="6" t="s">
        <v>168</v>
      </c>
      <c r="D2579" s="6"/>
      <c r="E2579" s="6"/>
      <c r="F2579" s="24" t="str">
        <f>+TabIPW[[#This Row],[WK]]&amp;TabIPW[[#This Row],[PK]]&amp;TabIPW[[#This Row],[GK]]</f>
        <v>1021</v>
      </c>
      <c r="G2579" s="6" t="s">
        <v>2439</v>
      </c>
      <c r="AO2579">
        <v>4.3566823354427024E-4</v>
      </c>
      <c r="AP2579" s="36">
        <v>23674.814999999999</v>
      </c>
      <c r="AQ2579">
        <v>5.2352008765009809E-4</v>
      </c>
      <c r="AR2579" s="36">
        <v>166</v>
      </c>
      <c r="AS2579" s="36">
        <v>735</v>
      </c>
      <c r="AT2579">
        <v>1.4131995913188006E-4</v>
      </c>
      <c r="AU2579">
        <v>129</v>
      </c>
      <c r="AV2579">
        <v>18011</v>
      </c>
      <c r="AW2579">
        <v>1.3382721950053772E-4</v>
      </c>
      <c r="AX2579" s="36">
        <v>35</v>
      </c>
      <c r="AY2579">
        <v>8.3350583459611632E-5</v>
      </c>
      <c r="AZ2579" s="36">
        <v>30159</v>
      </c>
    </row>
    <row r="2580" spans="1:52" ht="14.45" x14ac:dyDescent="0.3">
      <c r="A2580" s="6" t="s">
        <v>2343</v>
      </c>
      <c r="B2580" s="6" t="s">
        <v>93</v>
      </c>
      <c r="C2580" s="6" t="s">
        <v>33</v>
      </c>
      <c r="D2580" s="6"/>
      <c r="E2580" s="6"/>
      <c r="F2580" s="24" t="str">
        <f>+TabIPW[[#This Row],[WK]]&amp;TabIPW[[#This Row],[PK]]&amp;TabIPW[[#This Row],[GK]]</f>
        <v>1201</v>
      </c>
      <c r="G2580" s="6" t="s">
        <v>2440</v>
      </c>
      <c r="AO2580">
        <v>1.6570893951946275E-3</v>
      </c>
      <c r="AP2580" s="36">
        <v>90048.532000000007</v>
      </c>
      <c r="AQ2580">
        <v>5.1268024125392282E-4</v>
      </c>
      <c r="AR2580" s="36">
        <v>143</v>
      </c>
      <c r="AS2580" s="36">
        <v>867</v>
      </c>
      <c r="AT2580">
        <v>4.7233837927074127E-4</v>
      </c>
      <c r="AU2580">
        <v>299.39999999999998</v>
      </c>
      <c r="AV2580">
        <v>63789</v>
      </c>
      <c r="AW2580">
        <v>9.176723622894013E-4</v>
      </c>
      <c r="AX2580" s="36">
        <v>240</v>
      </c>
      <c r="AY2580">
        <v>2.9556721040722924E-4</v>
      </c>
      <c r="AZ2580" s="36">
        <v>106946</v>
      </c>
    </row>
    <row r="2581" spans="1:52" ht="14.45" x14ac:dyDescent="0.3">
      <c r="A2581" s="6" t="s">
        <v>2343</v>
      </c>
      <c r="B2581" s="6" t="s">
        <v>93</v>
      </c>
      <c r="C2581" s="6" t="s">
        <v>32</v>
      </c>
      <c r="D2581" s="6"/>
      <c r="E2581" s="6"/>
      <c r="F2581" s="24" t="str">
        <f>+TabIPW[[#This Row],[WK]]&amp;TabIPW[[#This Row],[PK]]&amp;TabIPW[[#This Row],[GK]]</f>
        <v>1202</v>
      </c>
      <c r="G2581" s="6" t="s">
        <v>2441</v>
      </c>
      <c r="AO2581">
        <v>1.2904998763997729E-3</v>
      </c>
      <c r="AP2581" s="36">
        <v>70127.55</v>
      </c>
      <c r="AQ2581">
        <v>4.0737175366218324E-4</v>
      </c>
      <c r="AR2581" s="36">
        <v>0</v>
      </c>
      <c r="AS2581" s="36">
        <v>1544</v>
      </c>
      <c r="AT2581">
        <v>4.1464851423484805E-4</v>
      </c>
      <c r="AU2581">
        <v>263.2</v>
      </c>
      <c r="AV2581">
        <v>55988</v>
      </c>
      <c r="AW2581">
        <v>5.2383797347353332E-4</v>
      </c>
      <c r="AX2581" s="36">
        <v>137</v>
      </c>
      <c r="AY2581">
        <v>2.5334885061648591E-4</v>
      </c>
      <c r="AZ2581" s="36">
        <v>91670</v>
      </c>
    </row>
    <row r="2582" spans="1:52" ht="14.45" x14ac:dyDescent="0.3">
      <c r="A2582" s="6" t="s">
        <v>2343</v>
      </c>
      <c r="B2582" s="6" t="s">
        <v>93</v>
      </c>
      <c r="C2582" s="6" t="s">
        <v>37</v>
      </c>
      <c r="D2582" s="6"/>
      <c r="E2582" s="6"/>
      <c r="F2582" s="24" t="str">
        <f>+TabIPW[[#This Row],[WK]]&amp;TabIPW[[#This Row],[PK]]&amp;TabIPW[[#This Row],[GK]]</f>
        <v>1203</v>
      </c>
      <c r="G2582" s="6" t="s">
        <v>2442</v>
      </c>
      <c r="AO2582">
        <v>1.9612719284062582E-3</v>
      </c>
      <c r="AP2582" s="36">
        <v>106578.23199999999</v>
      </c>
      <c r="AQ2582">
        <v>8.1567801485905487E-4</v>
      </c>
      <c r="AR2582" s="36">
        <v>100</v>
      </c>
      <c r="AS2582" s="36">
        <v>2339</v>
      </c>
      <c r="AT2582">
        <v>5.1375337420186008E-4</v>
      </c>
      <c r="AU2582">
        <v>232.4</v>
      </c>
      <c r="AV2582">
        <v>71923</v>
      </c>
      <c r="AW2582">
        <v>7.073724459314136E-4</v>
      </c>
      <c r="AX2582" s="36">
        <v>185</v>
      </c>
      <c r="AY2582">
        <v>3.2800758139595303E-4</v>
      </c>
      <c r="AZ2582" s="36">
        <v>118684</v>
      </c>
    </row>
    <row r="2583" spans="1:52" ht="14.45" x14ac:dyDescent="0.3">
      <c r="A2583" s="6" t="s">
        <v>2343</v>
      </c>
      <c r="B2583" s="6" t="s">
        <v>93</v>
      </c>
      <c r="C2583" s="6" t="s">
        <v>39</v>
      </c>
      <c r="D2583" s="6"/>
      <c r="E2583" s="6"/>
      <c r="F2583" s="24" t="str">
        <f>+TabIPW[[#This Row],[WK]]&amp;TabIPW[[#This Row],[PK]]&amp;TabIPW[[#This Row],[GK]]</f>
        <v>1204</v>
      </c>
      <c r="G2583" s="6" t="s">
        <v>2443</v>
      </c>
      <c r="AO2583">
        <v>8.3240978130606671E-4</v>
      </c>
      <c r="AP2583" s="36">
        <v>45234.3</v>
      </c>
      <c r="AQ2583">
        <v>6.0182316716544037E-4</v>
      </c>
      <c r="AR2583" s="36">
        <v>0</v>
      </c>
      <c r="AS2583" s="36">
        <v>2281</v>
      </c>
      <c r="AT2583">
        <v>2.8591190432571102E-4</v>
      </c>
      <c r="AU2583">
        <v>275.3</v>
      </c>
      <c r="AV2583">
        <v>36049</v>
      </c>
      <c r="AW2583">
        <v>3.0971442227267299E-4</v>
      </c>
      <c r="AX2583" s="36">
        <v>81</v>
      </c>
      <c r="AY2583">
        <v>1.5905123107863819E-4</v>
      </c>
      <c r="AZ2583" s="36">
        <v>57550</v>
      </c>
    </row>
    <row r="2584" spans="1:52" ht="14.45" x14ac:dyDescent="0.3">
      <c r="A2584" s="6" t="s">
        <v>2343</v>
      </c>
      <c r="B2584" s="6" t="s">
        <v>93</v>
      </c>
      <c r="C2584" s="6" t="s">
        <v>42</v>
      </c>
      <c r="D2584" s="6"/>
      <c r="E2584" s="6"/>
      <c r="F2584" s="24" t="str">
        <f>+TabIPW[[#This Row],[WK]]&amp;TabIPW[[#This Row],[PK]]&amp;TabIPW[[#This Row],[GK]]</f>
        <v>1205</v>
      </c>
      <c r="G2584" s="6" t="s">
        <v>2444</v>
      </c>
      <c r="AO2584">
        <v>1.4536158897128541E-3</v>
      </c>
      <c r="AP2584" s="36">
        <v>78991.5</v>
      </c>
      <c r="AQ2584">
        <v>1.1287596451505788E-3</v>
      </c>
      <c r="AR2584" s="36">
        <v>282</v>
      </c>
      <c r="AS2584" s="36">
        <v>2156</v>
      </c>
      <c r="AT2584">
        <v>4.7257844352445959E-4</v>
      </c>
      <c r="AU2584">
        <v>317</v>
      </c>
      <c r="AV2584">
        <v>63346</v>
      </c>
      <c r="AW2584">
        <v>8.0296331700322615E-4</v>
      </c>
      <c r="AX2584" s="36">
        <v>210</v>
      </c>
      <c r="AY2584">
        <v>2.9107895325220385E-4</v>
      </c>
      <c r="AZ2584" s="36">
        <v>105322</v>
      </c>
    </row>
    <row r="2585" spans="1:52" ht="14.45" x14ac:dyDescent="0.3">
      <c r="A2585" s="6" t="s">
        <v>2343</v>
      </c>
      <c r="B2585" s="6" t="s">
        <v>93</v>
      </c>
      <c r="C2585" s="6" t="s">
        <v>44</v>
      </c>
      <c r="D2585" s="6"/>
      <c r="E2585" s="6"/>
      <c r="F2585" s="24" t="str">
        <f>+TabIPW[[#This Row],[WK]]&amp;TabIPW[[#This Row],[PK]]&amp;TabIPW[[#This Row],[GK]]</f>
        <v>1206</v>
      </c>
      <c r="G2585" s="6" t="s">
        <v>2445</v>
      </c>
      <c r="AO2585">
        <v>5.2967797300149484E-3</v>
      </c>
      <c r="AP2585" s="36">
        <v>287834.34400000004</v>
      </c>
      <c r="AQ2585">
        <v>2.2749552518676105E-3</v>
      </c>
      <c r="AR2585" s="36">
        <v>528</v>
      </c>
      <c r="AS2585" s="36">
        <v>4649</v>
      </c>
      <c r="AT2585">
        <v>1.3118575177375517E-3</v>
      </c>
      <c r="AU2585">
        <v>683.7</v>
      </c>
      <c r="AV2585">
        <v>181194</v>
      </c>
      <c r="AW2585">
        <v>7.1119608077428612E-4</v>
      </c>
      <c r="AX2585" s="36">
        <v>186</v>
      </c>
      <c r="AY2585">
        <v>8.3559795939066944E-4</v>
      </c>
      <c r="AZ2585" s="36">
        <v>302347</v>
      </c>
    </row>
    <row r="2586" spans="1:52" ht="14.45" x14ac:dyDescent="0.3">
      <c r="A2586" s="6" t="s">
        <v>2343</v>
      </c>
      <c r="B2586" s="6" t="s">
        <v>93</v>
      </c>
      <c r="C2586" s="6" t="s">
        <v>51</v>
      </c>
      <c r="D2586" s="6"/>
      <c r="E2586" s="6"/>
      <c r="F2586" s="24" t="str">
        <f>+TabIPW[[#This Row],[WK]]&amp;TabIPW[[#This Row],[PK]]&amp;TabIPW[[#This Row],[GK]]</f>
        <v>1207</v>
      </c>
      <c r="G2586" s="6" t="s">
        <v>2446</v>
      </c>
      <c r="AO2586">
        <v>1.8727631419090654E-3</v>
      </c>
      <c r="AP2586" s="36">
        <v>101768.54199999999</v>
      </c>
      <c r="AQ2586">
        <v>1.331130877287819E-3</v>
      </c>
      <c r="AR2586" s="36">
        <v>204</v>
      </c>
      <c r="AS2586" s="36">
        <v>3510</v>
      </c>
      <c r="AT2586">
        <v>5.6295084919511635E-4</v>
      </c>
      <c r="AU2586">
        <v>265.89999999999998</v>
      </c>
      <c r="AV2586">
        <v>78504</v>
      </c>
      <c r="AW2586">
        <v>8.9473055323216629E-4</v>
      </c>
      <c r="AX2586" s="36">
        <v>234</v>
      </c>
      <c r="AY2586">
        <v>3.6385283712297192E-4</v>
      </c>
      <c r="AZ2586" s="36">
        <v>131654</v>
      </c>
    </row>
    <row r="2587" spans="1:52" ht="14.45" x14ac:dyDescent="0.3">
      <c r="A2587" s="6" t="s">
        <v>2343</v>
      </c>
      <c r="B2587" s="6" t="s">
        <v>93</v>
      </c>
      <c r="C2587" s="6" t="s">
        <v>75</v>
      </c>
      <c r="D2587" s="6"/>
      <c r="E2587" s="6"/>
      <c r="F2587" s="24" t="str">
        <f>+TabIPW[[#This Row],[WK]]&amp;TabIPW[[#This Row],[PK]]&amp;TabIPW[[#This Row],[GK]]</f>
        <v>1208</v>
      </c>
      <c r="G2587" s="6" t="s">
        <v>2447</v>
      </c>
      <c r="AO2587">
        <v>6.9388986564359017E-4</v>
      </c>
      <c r="AP2587" s="36">
        <v>37706.936000000002</v>
      </c>
      <c r="AQ2587">
        <v>5.7135593503250927E-4</v>
      </c>
      <c r="AR2587" s="36">
        <v>178</v>
      </c>
      <c r="AS2587" s="36">
        <v>826</v>
      </c>
      <c r="AT2587">
        <v>2.600231826409647E-4</v>
      </c>
      <c r="AU2587">
        <v>446.6</v>
      </c>
      <c r="AV2587">
        <v>27438</v>
      </c>
      <c r="AW2587">
        <v>3.6324531007288804E-4</v>
      </c>
      <c r="AX2587" s="36">
        <v>95</v>
      </c>
      <c r="AY2587">
        <v>1.2897382798865003E-4</v>
      </c>
      <c r="AZ2587" s="36">
        <v>46667</v>
      </c>
    </row>
    <row r="2588" spans="1:52" ht="14.45" x14ac:dyDescent="0.3">
      <c r="A2588" s="6" t="s">
        <v>2343</v>
      </c>
      <c r="B2588" s="6" t="s">
        <v>93</v>
      </c>
      <c r="C2588" s="6" t="s">
        <v>77</v>
      </c>
      <c r="D2588" s="6"/>
      <c r="E2588" s="6"/>
      <c r="F2588" s="24" t="str">
        <f>+TabIPW[[#This Row],[WK]]&amp;TabIPW[[#This Row],[PK]]&amp;TabIPW[[#This Row],[GK]]</f>
        <v>1209</v>
      </c>
      <c r="G2588" s="6" t="s">
        <v>2448</v>
      </c>
      <c r="AO2588">
        <v>1.9975337207324378E-3</v>
      </c>
      <c r="AP2588" s="36">
        <v>108548.74799999999</v>
      </c>
      <c r="AQ2588">
        <v>7.7639676643708139E-4</v>
      </c>
      <c r="AR2588" s="36">
        <v>203</v>
      </c>
      <c r="AS2588" s="36">
        <v>1415</v>
      </c>
      <c r="AT2588">
        <v>5.7188039331325738E-4</v>
      </c>
      <c r="AU2588">
        <v>314.89999999999998</v>
      </c>
      <c r="AV2588">
        <v>78529</v>
      </c>
      <c r="AW2588">
        <v>8.3737603058907871E-4</v>
      </c>
      <c r="AX2588" s="36">
        <v>219</v>
      </c>
      <c r="AY2588">
        <v>3.5884776710588394E-4</v>
      </c>
      <c r="AZ2588" s="36">
        <v>129843</v>
      </c>
    </row>
    <row r="2589" spans="1:52" ht="14.45" x14ac:dyDescent="0.3">
      <c r="A2589" s="6" t="s">
        <v>2343</v>
      </c>
      <c r="B2589" s="6" t="s">
        <v>93</v>
      </c>
      <c r="C2589" s="6" t="s">
        <v>90</v>
      </c>
      <c r="D2589" s="6"/>
      <c r="E2589" s="6"/>
      <c r="F2589" s="24" t="str">
        <f>+TabIPW[[#This Row],[WK]]&amp;TabIPW[[#This Row],[PK]]&amp;TabIPW[[#This Row],[GK]]</f>
        <v>1210</v>
      </c>
      <c r="G2589" s="6" t="s">
        <v>2449</v>
      </c>
      <c r="AO2589">
        <v>3.0311344745832351E-3</v>
      </c>
      <c r="AP2589" s="36">
        <v>164716.04399999999</v>
      </c>
      <c r="AQ2589">
        <v>2.095690717638377E-3</v>
      </c>
      <c r="AR2589" s="36">
        <v>255</v>
      </c>
      <c r="AS2589" s="36">
        <v>6024</v>
      </c>
      <c r="AT2589">
        <v>9.3830180196065836E-4</v>
      </c>
      <c r="AU2589">
        <v>500.7</v>
      </c>
      <c r="AV2589">
        <v>129280</v>
      </c>
      <c r="AW2589">
        <v>6.3089974907396343E-4</v>
      </c>
      <c r="AX2589" s="36">
        <v>165</v>
      </c>
      <c r="AY2589">
        <v>5.942905720897287E-4</v>
      </c>
      <c r="AZ2589" s="36">
        <v>215034</v>
      </c>
    </row>
    <row r="2590" spans="1:52" ht="14.45" x14ac:dyDescent="0.3">
      <c r="A2590" s="6" t="s">
        <v>2343</v>
      </c>
      <c r="B2590" s="6" t="s">
        <v>93</v>
      </c>
      <c r="C2590" s="6" t="s">
        <v>92</v>
      </c>
      <c r="D2590" s="6"/>
      <c r="E2590" s="6"/>
      <c r="F2590" s="24" t="str">
        <f>+TabIPW[[#This Row],[WK]]&amp;TabIPW[[#This Row],[PK]]&amp;TabIPW[[#This Row],[GK]]</f>
        <v>1211</v>
      </c>
      <c r="G2590" s="6" t="s">
        <v>2450</v>
      </c>
      <c r="AO2590">
        <v>2.6972536365822862E-3</v>
      </c>
      <c r="AP2590" s="36">
        <v>146572.497</v>
      </c>
      <c r="AQ2590">
        <v>1.1098437245715457E-3</v>
      </c>
      <c r="AR2590" s="36">
        <v>117</v>
      </c>
      <c r="AS2590" s="36">
        <v>3326</v>
      </c>
      <c r="AT2590">
        <v>8.2343546371913684E-4</v>
      </c>
      <c r="AU2590">
        <v>335.2</v>
      </c>
      <c r="AV2590">
        <v>116293</v>
      </c>
      <c r="AW2590">
        <v>1.640339347592305E-3</v>
      </c>
      <c r="AX2590" s="36">
        <v>429</v>
      </c>
      <c r="AY2590">
        <v>5.2539969394729239E-4</v>
      </c>
      <c r="AZ2590" s="36">
        <v>190107</v>
      </c>
    </row>
    <row r="2591" spans="1:52" ht="14.45" x14ac:dyDescent="0.3">
      <c r="A2591" s="6" t="s">
        <v>2343</v>
      </c>
      <c r="B2591" s="6" t="s">
        <v>93</v>
      </c>
      <c r="C2591" s="6" t="s">
        <v>93</v>
      </c>
      <c r="D2591" s="6"/>
      <c r="E2591" s="6"/>
      <c r="F2591" s="24" t="str">
        <f>+TabIPW[[#This Row],[WK]]&amp;TabIPW[[#This Row],[PK]]&amp;TabIPW[[#This Row],[GK]]</f>
        <v>1212</v>
      </c>
      <c r="G2591" s="6" t="s">
        <v>2451</v>
      </c>
      <c r="AO2591">
        <v>1.7129872716861905E-3</v>
      </c>
      <c r="AP2591" s="36">
        <v>93086.1</v>
      </c>
      <c r="AQ2591">
        <v>8.9427604742131845E-4</v>
      </c>
      <c r="AR2591" s="36">
        <v>96</v>
      </c>
      <c r="AS2591" s="36">
        <v>2667</v>
      </c>
      <c r="AT2591">
        <v>4.7430671779782462E-4</v>
      </c>
      <c r="AU2591">
        <v>328.9</v>
      </c>
      <c r="AV2591">
        <v>63285</v>
      </c>
      <c r="AW2591">
        <v>7.1501971561715853E-4</v>
      </c>
      <c r="AX2591" s="36">
        <v>187</v>
      </c>
      <c r="AY2591">
        <v>2.9267637482585207E-4</v>
      </c>
      <c r="AZ2591" s="36">
        <v>105900</v>
      </c>
    </row>
    <row r="2592" spans="1:52" ht="14.45" x14ac:dyDescent="0.3">
      <c r="A2592" s="6" t="s">
        <v>2343</v>
      </c>
      <c r="B2592" s="6" t="s">
        <v>93</v>
      </c>
      <c r="C2592" s="6" t="s">
        <v>95</v>
      </c>
      <c r="D2592" s="6"/>
      <c r="E2592" s="6"/>
      <c r="F2592" s="24" t="str">
        <f>+TabIPW[[#This Row],[WK]]&amp;TabIPW[[#This Row],[PK]]&amp;TabIPW[[#This Row],[GK]]</f>
        <v>1213</v>
      </c>
      <c r="G2592" s="6" t="s">
        <v>2452</v>
      </c>
      <c r="AO2592">
        <v>2.4034205452374657E-3</v>
      </c>
      <c r="AP2592" s="36">
        <v>130605.2</v>
      </c>
      <c r="AQ2592">
        <v>1.0450682082594196E-3</v>
      </c>
      <c r="AR2592" s="36">
        <v>215</v>
      </c>
      <c r="AS2592" s="36">
        <v>2343</v>
      </c>
      <c r="AT2592">
        <v>6.319406498609334E-4</v>
      </c>
      <c r="AU2592">
        <v>252.6</v>
      </c>
      <c r="AV2592">
        <v>89375</v>
      </c>
      <c r="AW2592">
        <v>1.4147448918628272E-3</v>
      </c>
      <c r="AX2592" s="36">
        <v>370</v>
      </c>
      <c r="AY2592">
        <v>4.1017529905362446E-4</v>
      </c>
      <c r="AZ2592" s="36">
        <v>148415</v>
      </c>
    </row>
    <row r="2593" spans="1:52" ht="14.45" x14ac:dyDescent="0.3">
      <c r="A2593" s="6" t="s">
        <v>2343</v>
      </c>
      <c r="B2593" s="6" t="s">
        <v>93</v>
      </c>
      <c r="C2593" s="6" t="s">
        <v>97</v>
      </c>
      <c r="D2593" s="6"/>
      <c r="E2593" s="6"/>
      <c r="F2593" s="24" t="str">
        <f>+TabIPW[[#This Row],[WK]]&amp;TabIPW[[#This Row],[PK]]&amp;TabIPW[[#This Row],[GK]]</f>
        <v>1214</v>
      </c>
      <c r="G2593" s="6" t="s">
        <v>2453</v>
      </c>
      <c r="AO2593">
        <v>6.4312237003003091E-4</v>
      </c>
      <c r="AP2593" s="36">
        <v>34948.160000000003</v>
      </c>
      <c r="AQ2593">
        <v>5.2363638299989402E-4</v>
      </c>
      <c r="AR2593" s="36">
        <v>144</v>
      </c>
      <c r="AS2593" s="36">
        <v>901</v>
      </c>
      <c r="AT2593">
        <v>2.1251310546527353E-4</v>
      </c>
      <c r="AU2593">
        <v>253.2</v>
      </c>
      <c r="AV2593">
        <v>25471</v>
      </c>
      <c r="AW2593">
        <v>1.5676902855777275E-4</v>
      </c>
      <c r="AX2593" s="36">
        <v>41</v>
      </c>
      <c r="AY2593">
        <v>1.1608943460396521E-4</v>
      </c>
      <c r="AZ2593" s="36">
        <v>42005</v>
      </c>
    </row>
    <row r="2594" spans="1:52" ht="14.45" x14ac:dyDescent="0.3">
      <c r="A2594" s="6" t="s">
        <v>2343</v>
      </c>
      <c r="B2594" s="6" t="s">
        <v>93</v>
      </c>
      <c r="C2594" s="6" t="s">
        <v>130</v>
      </c>
      <c r="D2594" s="6"/>
      <c r="E2594" s="6"/>
      <c r="F2594" s="24" t="str">
        <f>+TabIPW[[#This Row],[WK]]&amp;TabIPW[[#This Row],[PK]]&amp;TabIPW[[#This Row],[GK]]</f>
        <v>1215</v>
      </c>
      <c r="G2594" s="6" t="s">
        <v>2454</v>
      </c>
      <c r="AO2594">
        <v>1.2644597595969081E-3</v>
      </c>
      <c r="AP2594" s="36">
        <v>68712.494000000006</v>
      </c>
      <c r="AQ2594">
        <v>7.3096681638485555E-4</v>
      </c>
      <c r="AR2594" s="36">
        <v>176</v>
      </c>
      <c r="AS2594" s="36">
        <v>1446</v>
      </c>
      <c r="AT2594">
        <v>3.7024888879750271E-4</v>
      </c>
      <c r="AU2594">
        <v>222.5</v>
      </c>
      <c r="AV2594">
        <v>50334</v>
      </c>
      <c r="AW2594">
        <v>6.9207790655992352E-4</v>
      </c>
      <c r="AX2594" s="36">
        <v>181</v>
      </c>
      <c r="AY2594">
        <v>2.2907246462526511E-4</v>
      </c>
      <c r="AZ2594" s="36">
        <v>82886</v>
      </c>
    </row>
    <row r="2595" spans="1:52" ht="14.45" x14ac:dyDescent="0.3">
      <c r="A2595" s="6" t="s">
        <v>2343</v>
      </c>
      <c r="B2595" s="6" t="s">
        <v>93</v>
      </c>
      <c r="C2595" s="6" t="s">
        <v>134</v>
      </c>
      <c r="D2595" s="6"/>
      <c r="E2595" s="6"/>
      <c r="F2595" s="24" t="str">
        <f>+TabIPW[[#This Row],[WK]]&amp;TabIPW[[#This Row],[PK]]&amp;TabIPW[[#This Row],[GK]]</f>
        <v>1216</v>
      </c>
      <c r="G2595" s="6" t="s">
        <v>2455</v>
      </c>
      <c r="AO2595">
        <v>2.7126516248276722E-3</v>
      </c>
      <c r="AP2595" s="36">
        <v>147409.245</v>
      </c>
      <c r="AQ2595">
        <v>2.0458645758671492E-3</v>
      </c>
      <c r="AR2595" s="36">
        <v>497</v>
      </c>
      <c r="AS2595" s="36">
        <v>4014</v>
      </c>
      <c r="AT2595">
        <v>9.0390381122100341E-4</v>
      </c>
      <c r="AU2595">
        <v>574.29999999999995</v>
      </c>
      <c r="AV2595">
        <v>122035</v>
      </c>
      <c r="AW2595">
        <v>5.5060341737364084E-4</v>
      </c>
      <c r="AX2595" s="36">
        <v>144</v>
      </c>
      <c r="AY2595">
        <v>5.4537575473332875E-4</v>
      </c>
      <c r="AZ2595" s="36">
        <v>197335</v>
      </c>
    </row>
    <row r="2596" spans="1:52" ht="14.45" x14ac:dyDescent="0.3">
      <c r="A2596" s="6" t="s">
        <v>2343</v>
      </c>
      <c r="B2596" s="6" t="s">
        <v>93</v>
      </c>
      <c r="C2596" s="6" t="s">
        <v>141</v>
      </c>
      <c r="D2596" s="6"/>
      <c r="E2596" s="6"/>
      <c r="F2596" s="24" t="str">
        <f>+TabIPW[[#This Row],[WK]]&amp;TabIPW[[#This Row],[PK]]&amp;TabIPW[[#This Row],[GK]]</f>
        <v>1217</v>
      </c>
      <c r="G2596" s="6" t="s">
        <v>2456</v>
      </c>
      <c r="AO2596">
        <v>1.006808981558022E-3</v>
      </c>
      <c r="AP2596" s="36">
        <v>54711.393999999993</v>
      </c>
      <c r="AQ2596">
        <v>7.29629839478864E-4</v>
      </c>
      <c r="AR2596" s="36">
        <v>75</v>
      </c>
      <c r="AS2596" s="36">
        <v>2201</v>
      </c>
      <c r="AT2596">
        <v>2.7546375807145195E-4</v>
      </c>
      <c r="AU2596">
        <v>61.8</v>
      </c>
      <c r="AV2596">
        <v>40275</v>
      </c>
      <c r="AW2596">
        <v>4.0912892818735806E-4</v>
      </c>
      <c r="AX2596" s="36">
        <v>107</v>
      </c>
      <c r="AY2596">
        <v>1.837255906106987E-4</v>
      </c>
      <c r="AZ2596" s="36">
        <v>66478</v>
      </c>
    </row>
    <row r="2597" spans="1:52" ht="14.45" x14ac:dyDescent="0.3">
      <c r="A2597" s="6" t="s">
        <v>2343</v>
      </c>
      <c r="B2597" s="6" t="s">
        <v>93</v>
      </c>
      <c r="C2597" s="6" t="s">
        <v>147</v>
      </c>
      <c r="D2597" s="6"/>
      <c r="E2597" s="6"/>
      <c r="F2597" s="24" t="str">
        <f>+TabIPW[[#This Row],[WK]]&amp;TabIPW[[#This Row],[PK]]&amp;TabIPW[[#This Row],[GK]]</f>
        <v>1218</v>
      </c>
      <c r="G2597" s="6" t="s">
        <v>2457</v>
      </c>
      <c r="AO2597">
        <v>2.3269708736459501E-3</v>
      </c>
      <c r="AP2597" s="36">
        <v>126450.819</v>
      </c>
      <c r="AQ2597">
        <v>1.3118435286389272E-3</v>
      </c>
      <c r="AR2597" s="36">
        <v>259</v>
      </c>
      <c r="AS2597" s="36">
        <v>3023</v>
      </c>
      <c r="AT2597">
        <v>6.8497842917276464E-4</v>
      </c>
      <c r="AU2597">
        <v>321</v>
      </c>
      <c r="AV2597">
        <v>95590</v>
      </c>
      <c r="AW2597">
        <v>1.1165013741187718E-3</v>
      </c>
      <c r="AX2597" s="36">
        <v>292</v>
      </c>
      <c r="AY2597">
        <v>4.3520894025449858E-4</v>
      </c>
      <c r="AZ2597" s="36">
        <v>157473</v>
      </c>
    </row>
    <row r="2598" spans="1:52" ht="14.45" x14ac:dyDescent="0.3">
      <c r="A2598" s="6" t="s">
        <v>2343</v>
      </c>
      <c r="B2598" s="6" t="s">
        <v>93</v>
      </c>
      <c r="C2598" s="6" t="s">
        <v>153</v>
      </c>
      <c r="D2598" s="6"/>
      <c r="E2598" s="6"/>
      <c r="F2598" s="24" t="str">
        <f>+TabIPW[[#This Row],[WK]]&amp;TabIPW[[#This Row],[PK]]&amp;TabIPW[[#This Row],[GK]]</f>
        <v>1219</v>
      </c>
      <c r="G2598" s="6" t="s">
        <v>2458</v>
      </c>
      <c r="AO2598">
        <v>2.4448383342777638E-3</v>
      </c>
      <c r="AP2598" s="36">
        <v>132855.9</v>
      </c>
      <c r="AQ2598">
        <v>4.6225085001045665E-4</v>
      </c>
      <c r="AR2598" s="36">
        <v>0</v>
      </c>
      <c r="AS2598" s="36">
        <v>1752</v>
      </c>
      <c r="AT2598">
        <v>6.0856969593701699E-4</v>
      </c>
      <c r="AU2598">
        <v>233.3</v>
      </c>
      <c r="AV2598">
        <v>86341</v>
      </c>
      <c r="AW2598">
        <v>5.5442705221651336E-4</v>
      </c>
      <c r="AX2598" s="36">
        <v>145</v>
      </c>
      <c r="AY2598">
        <v>3.9694544252584968E-4</v>
      </c>
      <c r="AZ2598" s="36">
        <v>143628</v>
      </c>
    </row>
    <row r="2599" spans="1:52" ht="14.45" x14ac:dyDescent="0.3">
      <c r="A2599" s="6" t="s">
        <v>2343</v>
      </c>
      <c r="B2599" s="6" t="s">
        <v>97</v>
      </c>
      <c r="C2599" s="6" t="s">
        <v>33</v>
      </c>
      <c r="D2599" s="6"/>
      <c r="E2599" s="6"/>
      <c r="F2599" s="24" t="str">
        <f>+TabIPW[[#This Row],[WK]]&amp;TabIPW[[#This Row],[PK]]&amp;TabIPW[[#This Row],[GK]]</f>
        <v>1401</v>
      </c>
      <c r="G2599" s="6" t="s">
        <v>2459</v>
      </c>
      <c r="AO2599">
        <v>4.9670431184081158E-4</v>
      </c>
      <c r="AP2599" s="36">
        <v>26991.599999999999</v>
      </c>
      <c r="AQ2599">
        <v>3.7419468231840111E-4</v>
      </c>
      <c r="AR2599" s="36">
        <v>69</v>
      </c>
      <c r="AS2599" s="36">
        <v>899</v>
      </c>
      <c r="AT2599">
        <v>1.727372202868304E-4</v>
      </c>
      <c r="AU2599">
        <v>256</v>
      </c>
      <c r="AV2599">
        <v>19336</v>
      </c>
      <c r="AW2599">
        <v>2.1029991635798781E-4</v>
      </c>
      <c r="AX2599" s="36">
        <v>55</v>
      </c>
      <c r="AY2599">
        <v>8.9875691306295645E-5</v>
      </c>
      <c r="AZ2599" s="36">
        <v>32520</v>
      </c>
    </row>
    <row r="2600" spans="1:52" ht="14.45" x14ac:dyDescent="0.3">
      <c r="A2600" s="6" t="s">
        <v>2343</v>
      </c>
      <c r="B2600" s="6" t="s">
        <v>97</v>
      </c>
      <c r="C2600" s="6" t="s">
        <v>32</v>
      </c>
      <c r="D2600" s="6"/>
      <c r="E2600" s="6"/>
      <c r="F2600" s="24" t="str">
        <f>+TabIPW[[#This Row],[WK]]&amp;TabIPW[[#This Row],[PK]]&amp;TabIPW[[#This Row],[GK]]</f>
        <v>1402</v>
      </c>
      <c r="G2600" s="6" t="s">
        <v>2460</v>
      </c>
      <c r="AO2600">
        <v>1.4528486843799005E-3</v>
      </c>
      <c r="AP2600" s="36">
        <v>78949.809000000008</v>
      </c>
      <c r="AQ2600">
        <v>1.2617493303859013E-3</v>
      </c>
      <c r="AR2600" s="36">
        <v>284</v>
      </c>
      <c r="AS2600" s="36">
        <v>2645</v>
      </c>
      <c r="AT2600">
        <v>4.0484091309614764E-4</v>
      </c>
      <c r="AU2600">
        <v>384.9</v>
      </c>
      <c r="AV2600">
        <v>51178</v>
      </c>
      <c r="AW2600">
        <v>9.0620145776078385E-4</v>
      </c>
      <c r="AX2600" s="36">
        <v>237</v>
      </c>
      <c r="AY2600">
        <v>2.3537647606037152E-4</v>
      </c>
      <c r="AZ2600" s="36">
        <v>85167</v>
      </c>
    </row>
    <row r="2601" spans="1:52" ht="14.45" x14ac:dyDescent="0.3">
      <c r="A2601" s="6" t="s">
        <v>2343</v>
      </c>
      <c r="B2601" s="6" t="s">
        <v>97</v>
      </c>
      <c r="C2601" s="6" t="s">
        <v>37</v>
      </c>
      <c r="D2601" s="6"/>
      <c r="E2601" s="6"/>
      <c r="F2601" s="24" t="str">
        <f>+TabIPW[[#This Row],[WK]]&amp;TabIPW[[#This Row],[PK]]&amp;TabIPW[[#This Row],[GK]]</f>
        <v>1403</v>
      </c>
      <c r="G2601" s="6" t="s">
        <v>2461</v>
      </c>
      <c r="AO2601">
        <v>1.6503720102170835E-3</v>
      </c>
      <c r="AP2601" s="36">
        <v>89683.5</v>
      </c>
      <c r="AQ2601">
        <v>8.9257684108754267E-4</v>
      </c>
      <c r="AR2601" s="36">
        <v>0</v>
      </c>
      <c r="AS2601" s="36">
        <v>3383</v>
      </c>
      <c r="AT2601">
        <v>4.9845645364879375E-4</v>
      </c>
      <c r="AU2601">
        <v>507.5</v>
      </c>
      <c r="AV2601">
        <v>62097</v>
      </c>
      <c r="AW2601">
        <v>9.597323455609989E-4</v>
      </c>
      <c r="AX2601" s="36">
        <v>251</v>
      </c>
      <c r="AY2601">
        <v>2.9159852981941128E-4</v>
      </c>
      <c r="AZ2601" s="36">
        <v>105510</v>
      </c>
    </row>
    <row r="2602" spans="1:52" ht="14.45" x14ac:dyDescent="0.3">
      <c r="A2602" s="6" t="s">
        <v>2343</v>
      </c>
      <c r="B2602" s="6" t="s">
        <v>97</v>
      </c>
      <c r="C2602" s="6" t="s">
        <v>39</v>
      </c>
      <c r="D2602" s="6"/>
      <c r="E2602" s="6"/>
      <c r="F2602" s="24" t="str">
        <f>+TabIPW[[#This Row],[WK]]&amp;TabIPW[[#This Row],[PK]]&amp;TabIPW[[#This Row],[GK]]</f>
        <v>1404</v>
      </c>
      <c r="G2602" s="6" t="s">
        <v>2462</v>
      </c>
      <c r="AO2602">
        <v>6.7311696833751572E-4</v>
      </c>
      <c r="AP2602" s="36">
        <v>36578.108</v>
      </c>
      <c r="AQ2602">
        <v>9.3463920996533062E-4</v>
      </c>
      <c r="AR2602" s="36">
        <v>233</v>
      </c>
      <c r="AS2602" s="36">
        <v>1789</v>
      </c>
      <c r="AT2602">
        <v>2.186856915784274E-4</v>
      </c>
      <c r="AU2602">
        <v>285.10000000000002</v>
      </c>
      <c r="AV2602">
        <v>25542</v>
      </c>
      <c r="AW2602">
        <v>2.1412355120086033E-4</v>
      </c>
      <c r="AX2602" s="36">
        <v>56</v>
      </c>
      <c r="AY2602">
        <v>1.1673337790268497E-4</v>
      </c>
      <c r="AZ2602" s="36">
        <v>42238</v>
      </c>
    </row>
    <row r="2603" spans="1:52" ht="14.45" x14ac:dyDescent="0.3">
      <c r="A2603" s="6" t="s">
        <v>2343</v>
      </c>
      <c r="B2603" s="6" t="s">
        <v>97</v>
      </c>
      <c r="C2603" s="6" t="s">
        <v>42</v>
      </c>
      <c r="D2603" s="6"/>
      <c r="E2603" s="6"/>
      <c r="F2603" s="24" t="str">
        <f>+TabIPW[[#This Row],[WK]]&amp;TabIPW[[#This Row],[PK]]&amp;TabIPW[[#This Row],[GK]]</f>
        <v>1405</v>
      </c>
      <c r="G2603" s="6" t="s">
        <v>2463</v>
      </c>
      <c r="AO2603">
        <v>2.0716799177047992E-3</v>
      </c>
      <c r="AP2603" s="36">
        <v>112577.955</v>
      </c>
      <c r="AQ2603">
        <v>3.5513549988833886E-4</v>
      </c>
      <c r="AR2603" s="36">
        <v>40</v>
      </c>
      <c r="AS2603" s="36">
        <v>1045</v>
      </c>
      <c r="AT2603">
        <v>4.3208762058573119E-4</v>
      </c>
      <c r="AU2603">
        <v>160.6</v>
      </c>
      <c r="AV2603">
        <v>61440</v>
      </c>
      <c r="AW2603">
        <v>6.1942884454534598E-4</v>
      </c>
      <c r="AX2603" s="36">
        <v>162</v>
      </c>
      <c r="AY2603">
        <v>2.921429797329211E-4</v>
      </c>
      <c r="AZ2603" s="36">
        <v>105707</v>
      </c>
    </row>
    <row r="2604" spans="1:52" ht="14.45" x14ac:dyDescent="0.3">
      <c r="A2604" s="6" t="s">
        <v>2343</v>
      </c>
      <c r="B2604" s="6" t="s">
        <v>97</v>
      </c>
      <c r="C2604" s="6" t="s">
        <v>44</v>
      </c>
      <c r="D2604" s="6"/>
      <c r="E2604" s="6"/>
      <c r="F2604" s="24" t="str">
        <f>+TabIPW[[#This Row],[WK]]&amp;TabIPW[[#This Row],[PK]]&amp;TabIPW[[#This Row],[GK]]</f>
        <v>1406</v>
      </c>
      <c r="G2604" s="6" t="s">
        <v>2464</v>
      </c>
      <c r="AO2604">
        <v>1.6641281558632008E-3</v>
      </c>
      <c r="AP2604" s="36">
        <v>90431.028000000006</v>
      </c>
      <c r="AQ2604">
        <v>8.2195635521749928E-4</v>
      </c>
      <c r="AR2604" s="36">
        <v>269</v>
      </c>
      <c r="AS2604" s="36">
        <v>1091</v>
      </c>
      <c r="AT2604">
        <v>4.815871771923964E-4</v>
      </c>
      <c r="AU2604">
        <v>585.1</v>
      </c>
      <c r="AV2604">
        <v>57413</v>
      </c>
      <c r="AW2604">
        <v>8.0678695184609867E-4</v>
      </c>
      <c r="AX2604" s="36">
        <v>211</v>
      </c>
      <c r="AY2604">
        <v>2.6815954648704059E-4</v>
      </c>
      <c r="AZ2604" s="36">
        <v>97029</v>
      </c>
    </row>
    <row r="2605" spans="1:52" ht="14.45" x14ac:dyDescent="0.3">
      <c r="A2605" s="6" t="s">
        <v>2343</v>
      </c>
      <c r="B2605" s="6" t="s">
        <v>97</v>
      </c>
      <c r="C2605" s="6" t="s">
        <v>51</v>
      </c>
      <c r="D2605" s="6"/>
      <c r="E2605" s="6"/>
      <c r="F2605" s="24" t="str">
        <f>+TabIPW[[#This Row],[WK]]&amp;TabIPW[[#This Row],[PK]]&amp;TabIPW[[#This Row],[GK]]</f>
        <v>1407</v>
      </c>
      <c r="G2605" s="6" t="s">
        <v>2465</v>
      </c>
      <c r="AO2605">
        <v>1.1411377452645315E-3</v>
      </c>
      <c r="AP2605" s="36">
        <v>62011.004999999997</v>
      </c>
      <c r="AQ2605">
        <v>7.1691620385199871E-4</v>
      </c>
      <c r="AR2605" s="36">
        <v>107</v>
      </c>
      <c r="AS2605" s="36">
        <v>1912</v>
      </c>
      <c r="AT2605">
        <v>2.7326278153166862E-4</v>
      </c>
      <c r="AU2605">
        <v>290.10000000000002</v>
      </c>
      <c r="AV2605">
        <v>33719</v>
      </c>
      <c r="AW2605">
        <v>3.5559804038714306E-4</v>
      </c>
      <c r="AX2605" s="36">
        <v>93</v>
      </c>
      <c r="AY2605">
        <v>1.5795404013618433E-4</v>
      </c>
      <c r="AZ2605" s="36">
        <v>57153</v>
      </c>
    </row>
    <row r="2606" spans="1:52" ht="14.45" x14ac:dyDescent="0.3">
      <c r="A2606" s="6" t="s">
        <v>2343</v>
      </c>
      <c r="B2606" s="6" t="s">
        <v>97</v>
      </c>
      <c r="C2606" s="6" t="s">
        <v>75</v>
      </c>
      <c r="D2606" s="6"/>
      <c r="E2606" s="6"/>
      <c r="F2606" s="24" t="str">
        <f>+TabIPW[[#This Row],[WK]]&amp;TabIPW[[#This Row],[PK]]&amp;TabIPW[[#This Row],[GK]]</f>
        <v>1408</v>
      </c>
      <c r="G2606" s="6" t="s">
        <v>2466</v>
      </c>
      <c r="AO2606">
        <v>2.1836451363738329E-3</v>
      </c>
      <c r="AP2606" s="36">
        <v>118662.3</v>
      </c>
      <c r="AQ2606">
        <v>7.310295284127361E-4</v>
      </c>
      <c r="AR2606" s="36">
        <v>87</v>
      </c>
      <c r="AS2606" s="36">
        <v>2116</v>
      </c>
      <c r="AT2606">
        <v>5.2294927771653888E-4</v>
      </c>
      <c r="AU2606">
        <v>110.4</v>
      </c>
      <c r="AV2606">
        <v>76648</v>
      </c>
      <c r="AW2606">
        <v>5.8119249611662089E-4</v>
      </c>
      <c r="AX2606" s="36">
        <v>152</v>
      </c>
      <c r="AY2606">
        <v>3.6438623221590288E-4</v>
      </c>
      <c r="AZ2606" s="36">
        <v>131847</v>
      </c>
    </row>
    <row r="2607" spans="1:52" ht="14.45" x14ac:dyDescent="0.3">
      <c r="A2607" s="6" t="s">
        <v>2343</v>
      </c>
      <c r="B2607" s="6" t="s">
        <v>97</v>
      </c>
      <c r="C2607" s="6" t="s">
        <v>77</v>
      </c>
      <c r="D2607" s="6"/>
      <c r="E2607" s="6"/>
      <c r="F2607" s="24" t="str">
        <f>+TabIPW[[#This Row],[WK]]&amp;TabIPW[[#This Row],[PK]]&amp;TabIPW[[#This Row],[GK]]</f>
        <v>1409</v>
      </c>
      <c r="G2607" s="6" t="s">
        <v>2467</v>
      </c>
      <c r="AO2607">
        <v>4.8437989268996845E-4</v>
      </c>
      <c r="AP2607" s="36">
        <v>26321.874000000003</v>
      </c>
      <c r="AQ2607">
        <v>5.8101084539913576E-4</v>
      </c>
      <c r="AR2607" s="36">
        <v>103</v>
      </c>
      <c r="AS2607" s="36">
        <v>1427</v>
      </c>
      <c r="AT2607">
        <v>1.769111783538851E-4</v>
      </c>
      <c r="AU2607">
        <v>305.5</v>
      </c>
      <c r="AV2607">
        <v>18623</v>
      </c>
      <c r="AW2607">
        <v>2.2941809057235032E-4</v>
      </c>
      <c r="AX2607" s="36">
        <v>60</v>
      </c>
      <c r="AY2607">
        <v>8.7225298072509118E-5</v>
      </c>
      <c r="AZ2607" s="36">
        <v>31561</v>
      </c>
    </row>
    <row r="2608" spans="1:52" ht="14.45" x14ac:dyDescent="0.3">
      <c r="A2608" s="6" t="s">
        <v>2343</v>
      </c>
      <c r="B2608" s="6" t="s">
        <v>97</v>
      </c>
      <c r="C2608" s="6" t="s">
        <v>90</v>
      </c>
      <c r="D2608" s="6"/>
      <c r="E2608" s="6"/>
      <c r="F2608" s="24" t="str">
        <f>+TabIPW[[#This Row],[WK]]&amp;TabIPW[[#This Row],[PK]]&amp;TabIPW[[#This Row],[GK]]</f>
        <v>1410</v>
      </c>
      <c r="G2608" s="6" t="s">
        <v>2468</v>
      </c>
      <c r="AO2608">
        <v>4.2145411281669135E-4</v>
      </c>
      <c r="AP2608" s="36">
        <v>22902.400000000001</v>
      </c>
      <c r="AQ2608">
        <v>1.4986214772028504E-4</v>
      </c>
      <c r="AR2608" s="36">
        <v>0</v>
      </c>
      <c r="AS2608" s="36">
        <v>568</v>
      </c>
      <c r="AT2608">
        <v>1.7059883830222779E-4</v>
      </c>
      <c r="AU2608">
        <v>333.3</v>
      </c>
      <c r="AV2608">
        <v>16904</v>
      </c>
      <c r="AW2608">
        <v>1.7588720277213524E-4</v>
      </c>
      <c r="AX2608" s="36">
        <v>46</v>
      </c>
      <c r="AY2608">
        <v>7.9119350883045248E-5</v>
      </c>
      <c r="AZ2608" s="36">
        <v>28628</v>
      </c>
    </row>
    <row r="2609" spans="1:52" ht="14.45" x14ac:dyDescent="0.3">
      <c r="A2609" s="6" t="s">
        <v>2343</v>
      </c>
      <c r="B2609" s="6" t="s">
        <v>97</v>
      </c>
      <c r="C2609" s="6" t="s">
        <v>92</v>
      </c>
      <c r="D2609" s="6"/>
      <c r="E2609" s="6"/>
      <c r="F2609" s="24" t="str">
        <f>+TabIPW[[#This Row],[WK]]&amp;TabIPW[[#This Row],[PK]]&amp;TabIPW[[#This Row],[GK]]</f>
        <v>1411</v>
      </c>
      <c r="G2609" s="6" t="s">
        <v>2469</v>
      </c>
      <c r="AO2609">
        <v>6.2901938007421828E-4</v>
      </c>
      <c r="AP2609" s="36">
        <v>34181.784000000007</v>
      </c>
      <c r="AQ2609">
        <v>7.7941995597900369E-4</v>
      </c>
      <c r="AR2609" s="36">
        <v>44</v>
      </c>
      <c r="AS2609" s="36">
        <v>2623</v>
      </c>
      <c r="AT2609">
        <v>2.3081267520891187E-4</v>
      </c>
      <c r="AU2609">
        <v>380.6</v>
      </c>
      <c r="AV2609">
        <v>24787</v>
      </c>
      <c r="AW2609">
        <v>3.32656231329908E-4</v>
      </c>
      <c r="AX2609" s="36">
        <v>87</v>
      </c>
      <c r="AY2609">
        <v>1.1534599792003552E-4</v>
      </c>
      <c r="AZ2609" s="36">
        <v>41736</v>
      </c>
    </row>
    <row r="2610" spans="1:52" ht="14.45" x14ac:dyDescent="0.3">
      <c r="A2610" s="6" t="s">
        <v>2343</v>
      </c>
      <c r="B2610" s="6" t="s">
        <v>97</v>
      </c>
      <c r="C2610" s="6" t="s">
        <v>93</v>
      </c>
      <c r="D2610" s="6"/>
      <c r="E2610" s="6"/>
      <c r="F2610" s="24" t="str">
        <f>+TabIPW[[#This Row],[WK]]&amp;TabIPW[[#This Row],[PK]]&amp;TabIPW[[#This Row],[GK]]</f>
        <v>1412</v>
      </c>
      <c r="G2610" s="6" t="s">
        <v>2470</v>
      </c>
      <c r="AO2610">
        <v>2.5312539462816093E-3</v>
      </c>
      <c r="AP2610" s="36">
        <v>137551.84400000001</v>
      </c>
      <c r="AQ2610">
        <v>1.2335763345224524E-3</v>
      </c>
      <c r="AR2610" s="36">
        <v>332</v>
      </c>
      <c r="AS2610" s="36">
        <v>2177</v>
      </c>
      <c r="AT2610">
        <v>7.0273307711571202E-4</v>
      </c>
      <c r="AU2610">
        <v>463.3</v>
      </c>
      <c r="AV2610">
        <v>94417</v>
      </c>
      <c r="AW2610">
        <v>1.2465049587764368E-3</v>
      </c>
      <c r="AX2610" s="36">
        <v>326</v>
      </c>
      <c r="AY2610">
        <v>4.405014356066375E-4</v>
      </c>
      <c r="AZ2610" s="36">
        <v>159388</v>
      </c>
    </row>
    <row r="2611" spans="1:52" ht="14.45" x14ac:dyDescent="0.3">
      <c r="A2611" s="6" t="s">
        <v>2343</v>
      </c>
      <c r="B2611" s="6" t="s">
        <v>97</v>
      </c>
      <c r="C2611" s="6" t="s">
        <v>95</v>
      </c>
      <c r="D2611" s="6"/>
      <c r="E2611" s="6"/>
      <c r="F2611" s="24" t="str">
        <f>+TabIPW[[#This Row],[WK]]&amp;TabIPW[[#This Row],[PK]]&amp;TabIPW[[#This Row],[GK]]</f>
        <v>1413</v>
      </c>
      <c r="G2611" s="6" t="s">
        <v>2471</v>
      </c>
      <c r="AO2611">
        <v>1.0207031435625178E-3</v>
      </c>
      <c r="AP2611" s="36">
        <v>55466.421999999999</v>
      </c>
      <c r="AQ2611">
        <v>4.3060324620095919E-4</v>
      </c>
      <c r="AR2611" s="36">
        <v>2</v>
      </c>
      <c r="AS2611" s="36">
        <v>1617</v>
      </c>
      <c r="AT2611">
        <v>3.6481210650844036E-4</v>
      </c>
      <c r="AU2611">
        <v>494</v>
      </c>
      <c r="AV2611">
        <v>42108</v>
      </c>
      <c r="AW2611">
        <v>6.0031067033098338E-4</v>
      </c>
      <c r="AX2611" s="36">
        <v>157</v>
      </c>
      <c r="AY2611">
        <v>1.9090016916639192E-4</v>
      </c>
      <c r="AZ2611" s="36">
        <v>69074</v>
      </c>
    </row>
    <row r="2612" spans="1:52" ht="14.45" x14ac:dyDescent="0.3">
      <c r="A2612" s="6" t="s">
        <v>2343</v>
      </c>
      <c r="B2612" s="6" t="s">
        <v>97</v>
      </c>
      <c r="C2612" s="6" t="s">
        <v>97</v>
      </c>
      <c r="D2612" s="6"/>
      <c r="E2612" s="6"/>
      <c r="F2612" s="24" t="str">
        <f>+TabIPW[[#This Row],[WK]]&amp;TabIPW[[#This Row],[PK]]&amp;TabIPW[[#This Row],[GK]]</f>
        <v>1414</v>
      </c>
      <c r="G2612" s="6" t="s">
        <v>2472</v>
      </c>
      <c r="AO2612">
        <v>1.6458506679253321E-3</v>
      </c>
      <c r="AP2612" s="36">
        <v>89437.804000000004</v>
      </c>
      <c r="AQ2612">
        <v>6.8981205847663297E-4</v>
      </c>
      <c r="AR2612" s="36">
        <v>98</v>
      </c>
      <c r="AS2612" s="36">
        <v>1877</v>
      </c>
      <c r="AT2612">
        <v>3.4933777674183407E-4</v>
      </c>
      <c r="AU2612">
        <v>197.5</v>
      </c>
      <c r="AV2612">
        <v>47830</v>
      </c>
      <c r="AW2612">
        <v>4.9324889473055327E-4</v>
      </c>
      <c r="AX2612" s="36">
        <v>129</v>
      </c>
      <c r="AY2612">
        <v>2.1991078207051818E-4</v>
      </c>
      <c r="AZ2612" s="36">
        <v>79571</v>
      </c>
    </row>
    <row r="2613" spans="1:52" ht="14.45" x14ac:dyDescent="0.3">
      <c r="A2613" s="6" t="s">
        <v>2343</v>
      </c>
      <c r="B2613" s="6" t="s">
        <v>97</v>
      </c>
      <c r="C2613" s="6" t="s">
        <v>130</v>
      </c>
      <c r="D2613" s="6"/>
      <c r="E2613" s="6"/>
      <c r="F2613" s="24" t="str">
        <f>+TabIPW[[#This Row],[WK]]&amp;TabIPW[[#This Row],[PK]]&amp;TabIPW[[#This Row],[GK]]</f>
        <v>1415</v>
      </c>
      <c r="G2613" s="6" t="s">
        <v>2473</v>
      </c>
      <c r="AO2613">
        <v>1.3589078868540131E-3</v>
      </c>
      <c r="AP2613" s="36">
        <v>73844.936000000002</v>
      </c>
      <c r="AQ2613">
        <v>7.5036610583889204E-4</v>
      </c>
      <c r="AR2613" s="36">
        <v>0</v>
      </c>
      <c r="AS2613" s="36">
        <v>2844</v>
      </c>
      <c r="AT2613">
        <v>5.0358473944344989E-4</v>
      </c>
      <c r="AU2613">
        <v>841.4</v>
      </c>
      <c r="AV2613">
        <v>53780</v>
      </c>
      <c r="AW2613">
        <v>3.2883259648703548E-4</v>
      </c>
      <c r="AX2613" s="36">
        <v>86</v>
      </c>
      <c r="AY2613">
        <v>2.4180761793213501E-4</v>
      </c>
      <c r="AZ2613" s="36">
        <v>87494</v>
      </c>
    </row>
    <row r="2614" spans="1:52" ht="14.45" x14ac:dyDescent="0.3">
      <c r="A2614" s="6" t="s">
        <v>2343</v>
      </c>
      <c r="B2614" s="6" t="s">
        <v>97</v>
      </c>
      <c r="C2614" s="6" t="s">
        <v>134</v>
      </c>
      <c r="D2614" s="6"/>
      <c r="E2614" s="6"/>
      <c r="F2614" s="24" t="str">
        <f>+TabIPW[[#This Row],[WK]]&amp;TabIPW[[#This Row],[PK]]&amp;TabIPW[[#This Row],[GK]]</f>
        <v>1416</v>
      </c>
      <c r="G2614" s="6" t="s">
        <v>2474</v>
      </c>
      <c r="AO2614">
        <v>1.0751262324549928E-3</v>
      </c>
      <c r="AP2614" s="36">
        <v>58423.848000000005</v>
      </c>
      <c r="AQ2614">
        <v>6.0076779992797368E-4</v>
      </c>
      <c r="AR2614" s="36">
        <v>0</v>
      </c>
      <c r="AS2614" s="36">
        <v>2277</v>
      </c>
      <c r="AT2614">
        <v>3.4449089520685307E-4</v>
      </c>
      <c r="AU2614">
        <v>426.9</v>
      </c>
      <c r="AV2614">
        <v>40841</v>
      </c>
      <c r="AW2614">
        <v>5.3913251284502329E-4</v>
      </c>
      <c r="AX2614" s="36">
        <v>141</v>
      </c>
      <c r="AY2614">
        <v>1.8907059636058725E-4</v>
      </c>
      <c r="AZ2614" s="36">
        <v>68412</v>
      </c>
    </row>
    <row r="2615" spans="1:52" ht="14.45" x14ac:dyDescent="0.3">
      <c r="A2615" s="6" t="s">
        <v>2343</v>
      </c>
      <c r="B2615" s="6" t="s">
        <v>97</v>
      </c>
      <c r="C2615" s="6" t="s">
        <v>141</v>
      </c>
      <c r="D2615" s="6"/>
      <c r="E2615" s="6"/>
      <c r="F2615" s="24" t="str">
        <f>+TabIPW[[#This Row],[WK]]&amp;TabIPW[[#This Row],[PK]]&amp;TabIPW[[#This Row],[GK]]</f>
        <v>1417</v>
      </c>
      <c r="G2615" s="6" t="s">
        <v>2475</v>
      </c>
      <c r="AO2615">
        <v>2.2513547656524972E-3</v>
      </c>
      <c r="AP2615" s="36">
        <v>122341.735</v>
      </c>
      <c r="AQ2615">
        <v>6.2823852927577483E-4</v>
      </c>
      <c r="AR2615" s="36">
        <v>103</v>
      </c>
      <c r="AS2615" s="36">
        <v>1606</v>
      </c>
      <c r="AT2615">
        <v>5.2687310861085032E-4</v>
      </c>
      <c r="AU2615">
        <v>252.6</v>
      </c>
      <c r="AV2615">
        <v>73371</v>
      </c>
      <c r="AW2615">
        <v>8.5649420480344131E-4</v>
      </c>
      <c r="AX2615" s="36">
        <v>224</v>
      </c>
      <c r="AY2615">
        <v>3.5037977454246174E-4</v>
      </c>
      <c r="AZ2615" s="36">
        <v>126779</v>
      </c>
    </row>
    <row r="2616" spans="1:52" ht="14.45" x14ac:dyDescent="0.3">
      <c r="A2616" s="6" t="s">
        <v>2343</v>
      </c>
      <c r="B2616" s="6" t="s">
        <v>97</v>
      </c>
      <c r="C2616" s="6" t="s">
        <v>147</v>
      </c>
      <c r="D2616" s="6"/>
      <c r="E2616" s="6"/>
      <c r="F2616" s="24" t="str">
        <f>+TabIPW[[#This Row],[WK]]&amp;TabIPW[[#This Row],[PK]]&amp;TabIPW[[#This Row],[GK]]</f>
        <v>1418</v>
      </c>
      <c r="G2616" s="6" t="s">
        <v>2476</v>
      </c>
      <c r="AO2616">
        <v>3.8353875938230706E-3</v>
      </c>
      <c r="AP2616" s="36">
        <v>208420.27200000003</v>
      </c>
      <c r="AQ2616">
        <v>1.7251715632391796E-3</v>
      </c>
      <c r="AR2616" s="36">
        <v>498</v>
      </c>
      <c r="AS2616" s="36">
        <v>2791</v>
      </c>
      <c r="AT2616">
        <v>8.8388179571193546E-4</v>
      </c>
      <c r="AU2616">
        <v>295.5</v>
      </c>
      <c r="AV2616">
        <v>126582</v>
      </c>
      <c r="AW2616">
        <v>1.3191540207910144E-3</v>
      </c>
      <c r="AX2616" s="36">
        <v>345</v>
      </c>
      <c r="AY2616">
        <v>5.944398121675435E-4</v>
      </c>
      <c r="AZ2616" s="36">
        <v>215088</v>
      </c>
    </row>
    <row r="2617" spans="1:52" ht="14.45" x14ac:dyDescent="0.3">
      <c r="A2617" s="6" t="s">
        <v>2343</v>
      </c>
      <c r="B2617" s="6" t="s">
        <v>97</v>
      </c>
      <c r="C2617" s="6" t="s">
        <v>153</v>
      </c>
      <c r="D2617" s="6"/>
      <c r="E2617" s="6"/>
      <c r="F2617" s="24" t="str">
        <f>+TabIPW[[#This Row],[WK]]&amp;TabIPW[[#This Row],[PK]]&amp;TabIPW[[#This Row],[GK]]</f>
        <v>1419</v>
      </c>
      <c r="G2617" s="6" t="s">
        <v>2477</v>
      </c>
      <c r="AO2617">
        <v>1.7354396072475561E-3</v>
      </c>
      <c r="AP2617" s="36">
        <v>94306.190999999992</v>
      </c>
      <c r="AQ2617">
        <v>2.1503725491970444E-3</v>
      </c>
      <c r="AR2617" s="36">
        <v>678</v>
      </c>
      <c r="AS2617" s="36">
        <v>3048</v>
      </c>
      <c r="AT2617">
        <v>5.5691640458587204E-4</v>
      </c>
      <c r="AU2617">
        <v>649.70000000000005</v>
      </c>
      <c r="AV2617">
        <v>67127</v>
      </c>
      <c r="AW2617">
        <v>2.4088899510096786E-4</v>
      </c>
      <c r="AX2617" s="36">
        <v>63</v>
      </c>
      <c r="AY2617">
        <v>3.0271138820633052E-4</v>
      </c>
      <c r="AZ2617" s="36">
        <v>109531</v>
      </c>
    </row>
    <row r="2618" spans="1:52" ht="14.45" x14ac:dyDescent="0.3">
      <c r="A2618" s="6" t="s">
        <v>2343</v>
      </c>
      <c r="B2618" s="6" t="s">
        <v>97</v>
      </c>
      <c r="C2618" s="6" t="s">
        <v>161</v>
      </c>
      <c r="D2618" s="6"/>
      <c r="E2618" s="6"/>
      <c r="F2618" s="24" t="str">
        <f>+TabIPW[[#This Row],[WK]]&amp;TabIPW[[#This Row],[PK]]&amp;TabIPW[[#This Row],[GK]]</f>
        <v>1420</v>
      </c>
      <c r="G2618" s="6" t="s">
        <v>2478</v>
      </c>
      <c r="AO2618">
        <v>1.3047342211243995E-3</v>
      </c>
      <c r="AP2618" s="36">
        <v>70901.063999999998</v>
      </c>
      <c r="AQ2618">
        <v>8.9417772973901131E-4</v>
      </c>
      <c r="AR2618" s="36">
        <v>42</v>
      </c>
      <c r="AS2618" s="36">
        <v>3073</v>
      </c>
      <c r="AT2618">
        <v>4.3186734866309937E-4</v>
      </c>
      <c r="AU2618">
        <v>559.79999999999995</v>
      </c>
      <c r="AV2618">
        <v>50529</v>
      </c>
      <c r="AW2618">
        <v>7.3796152467439354E-4</v>
      </c>
      <c r="AX2618" s="36">
        <v>193</v>
      </c>
      <c r="AY2618">
        <v>2.3216781438735156E-4</v>
      </c>
      <c r="AZ2618" s="36">
        <v>84006</v>
      </c>
    </row>
    <row r="2619" spans="1:52" ht="14.45" x14ac:dyDescent="0.3">
      <c r="A2619" s="6" t="s">
        <v>2343</v>
      </c>
      <c r="B2619" s="6" t="s">
        <v>97</v>
      </c>
      <c r="C2619" s="6" t="s">
        <v>168</v>
      </c>
      <c r="D2619" s="6"/>
      <c r="E2619" s="6"/>
      <c r="F2619" s="24" t="str">
        <f>+TabIPW[[#This Row],[WK]]&amp;TabIPW[[#This Row],[PK]]&amp;TabIPW[[#This Row],[GK]]</f>
        <v>1421</v>
      </c>
      <c r="G2619" s="6" t="s">
        <v>2479</v>
      </c>
      <c r="AO2619">
        <v>3.7063227004163883E-3</v>
      </c>
      <c r="AP2619" s="36">
        <v>201406.70699999999</v>
      </c>
      <c r="AQ2619">
        <v>6.3757138022202669E-4</v>
      </c>
      <c r="AR2619" s="36">
        <v>98</v>
      </c>
      <c r="AS2619" s="36">
        <v>1679</v>
      </c>
      <c r="AT2619">
        <v>7.1829178183999631E-4</v>
      </c>
      <c r="AU2619">
        <v>174.8</v>
      </c>
      <c r="AV2619">
        <v>104648</v>
      </c>
      <c r="AW2619">
        <v>8.1825785637471612E-4</v>
      </c>
      <c r="AX2619" s="36">
        <v>214</v>
      </c>
      <c r="AY2619">
        <v>4.9654661223641516E-4</v>
      </c>
      <c r="AZ2619" s="36">
        <v>179667</v>
      </c>
    </row>
    <row r="2620" spans="1:52" ht="14.45" x14ac:dyDescent="0.3">
      <c r="A2620" s="6" t="s">
        <v>2343</v>
      </c>
      <c r="B2620" s="6" t="s">
        <v>97</v>
      </c>
      <c r="C2620" s="6" t="s">
        <v>177</v>
      </c>
      <c r="D2620" s="6"/>
      <c r="E2620" s="6"/>
      <c r="F2620" s="24" t="str">
        <f>+TabIPW[[#This Row],[WK]]&amp;TabIPW[[#This Row],[PK]]&amp;TabIPW[[#This Row],[GK]]</f>
        <v>1422</v>
      </c>
      <c r="G2620" s="6" t="s">
        <v>2480</v>
      </c>
      <c r="AO2620">
        <v>7.742486941676337E-4</v>
      </c>
      <c r="AP2620" s="36">
        <v>42073.745999999999</v>
      </c>
      <c r="AQ2620">
        <v>8.1004779820546087E-4</v>
      </c>
      <c r="AR2620" s="36">
        <v>185</v>
      </c>
      <c r="AS2620" s="36">
        <v>1678</v>
      </c>
      <c r="AT2620">
        <v>2.6946788491144979E-4</v>
      </c>
      <c r="AU2620">
        <v>432.2</v>
      </c>
      <c r="AV2620">
        <v>29269</v>
      </c>
      <c r="AW2620">
        <v>5.3913251284502329E-4</v>
      </c>
      <c r="AX2620" s="36">
        <v>141</v>
      </c>
      <c r="AY2620">
        <v>1.3552380918163651E-4</v>
      </c>
      <c r="AZ2620" s="36">
        <v>49037</v>
      </c>
    </row>
    <row r="2621" spans="1:52" ht="14.45" x14ac:dyDescent="0.3">
      <c r="A2621" s="6" t="s">
        <v>2343</v>
      </c>
      <c r="B2621" s="6" t="s">
        <v>97</v>
      </c>
      <c r="C2621" s="6" t="s">
        <v>181</v>
      </c>
      <c r="D2621" s="6"/>
      <c r="E2621" s="6"/>
      <c r="F2621" s="24" t="str">
        <f>+TabIPW[[#This Row],[WK]]&amp;TabIPW[[#This Row],[PK]]&amp;TabIPW[[#This Row],[GK]]</f>
        <v>1423</v>
      </c>
      <c r="G2621" s="6" t="s">
        <v>2481</v>
      </c>
      <c r="AO2621">
        <v>5.8988982864710906E-4</v>
      </c>
      <c r="AP2621" s="36">
        <v>32055.43</v>
      </c>
      <c r="AQ2621">
        <v>6.7833729188178306E-4</v>
      </c>
      <c r="AR2621" s="36">
        <v>0</v>
      </c>
      <c r="AS2621" s="36">
        <v>2571</v>
      </c>
      <c r="AT2621">
        <v>2.0431992402896536E-4</v>
      </c>
      <c r="AU2621">
        <v>289.89999999999998</v>
      </c>
      <c r="AV2621">
        <v>23223</v>
      </c>
      <c r="AW2621">
        <v>3.8236348428725059E-4</v>
      </c>
      <c r="AX2621" s="36">
        <v>100</v>
      </c>
      <c r="AY2621">
        <v>1.067370563942326E-4</v>
      </c>
      <c r="AZ2621" s="36">
        <v>38621</v>
      </c>
    </row>
    <row r="2622" spans="1:52" ht="14.45" x14ac:dyDescent="0.3">
      <c r="A2622" s="6" t="s">
        <v>2343</v>
      </c>
      <c r="B2622" s="6" t="s">
        <v>97</v>
      </c>
      <c r="C2622" s="6" t="s">
        <v>191</v>
      </c>
      <c r="D2622" s="6"/>
      <c r="E2622" s="6"/>
      <c r="F2622" s="24" t="str">
        <f>+TabIPW[[#This Row],[WK]]&amp;TabIPW[[#This Row],[PK]]&amp;TabIPW[[#This Row],[GK]]</f>
        <v>1424</v>
      </c>
      <c r="G2622" s="6" t="s">
        <v>2482</v>
      </c>
      <c r="AO2622">
        <v>7.6010818216452317E-4</v>
      </c>
      <c r="AP2622" s="36">
        <v>41305.330999999998</v>
      </c>
      <c r="AQ2622">
        <v>1.6282432315831842E-3</v>
      </c>
      <c r="AR2622" s="36">
        <v>503</v>
      </c>
      <c r="AS2622" s="36">
        <v>2386</v>
      </c>
      <c r="AT2622">
        <v>2.4981875238427165E-4</v>
      </c>
      <c r="AU2622">
        <v>287.2</v>
      </c>
      <c r="AV2622">
        <v>30227</v>
      </c>
      <c r="AW2622">
        <v>3.8236348428725059E-4</v>
      </c>
      <c r="AX2622" s="36">
        <v>100</v>
      </c>
      <c r="AY2622">
        <v>1.3904476953600987E-4</v>
      </c>
      <c r="AZ2622" s="36">
        <v>50311</v>
      </c>
    </row>
    <row r="2623" spans="1:52" ht="14.45" x14ac:dyDescent="0.3">
      <c r="A2623" s="6" t="s">
        <v>2343</v>
      </c>
      <c r="B2623" s="6" t="s">
        <v>97</v>
      </c>
      <c r="C2623" s="6" t="s">
        <v>199</v>
      </c>
      <c r="D2623" s="6"/>
      <c r="E2623" s="6"/>
      <c r="F2623" s="24" t="str">
        <f>+TabIPW[[#This Row],[WK]]&amp;TabIPW[[#This Row],[PK]]&amp;TabIPW[[#This Row],[GK]]</f>
        <v>1425</v>
      </c>
      <c r="G2623" s="6" t="s">
        <v>2483</v>
      </c>
      <c r="AO2623">
        <v>2.2473501198021525E-3</v>
      </c>
      <c r="AP2623" s="36">
        <v>122124.11700000001</v>
      </c>
      <c r="AQ2623">
        <v>2.761940305258225E-3</v>
      </c>
      <c r="AR2623" s="36">
        <v>400</v>
      </c>
      <c r="AS2623" s="36">
        <v>7458</v>
      </c>
      <c r="AT2623">
        <v>6.9295084947387342E-4</v>
      </c>
      <c r="AU2623">
        <v>524</v>
      </c>
      <c r="AV2623">
        <v>91273</v>
      </c>
      <c r="AW2623">
        <v>3.441271358585255E-4</v>
      </c>
      <c r="AX2623" s="36">
        <v>90</v>
      </c>
      <c r="AY2623">
        <v>4.1823426325562815E-4</v>
      </c>
      <c r="AZ2623" s="36">
        <v>151331</v>
      </c>
    </row>
    <row r="2624" spans="1:52" ht="14.45" x14ac:dyDescent="0.3">
      <c r="A2624" s="6" t="s">
        <v>2343</v>
      </c>
      <c r="B2624" s="6" t="s">
        <v>97</v>
      </c>
      <c r="C2624" s="6" t="s">
        <v>206</v>
      </c>
      <c r="D2624" s="6"/>
      <c r="E2624" s="6"/>
      <c r="F2624" s="24" t="str">
        <f>+TabIPW[[#This Row],[WK]]&amp;TabIPW[[#This Row],[PK]]&amp;TabIPW[[#This Row],[GK]]</f>
        <v>1426</v>
      </c>
      <c r="G2624" s="6" t="s">
        <v>2484</v>
      </c>
      <c r="AO2624">
        <v>1.1945939099523885E-3</v>
      </c>
      <c r="AP2624" s="36">
        <v>64915.887000000002</v>
      </c>
      <c r="AQ2624">
        <v>3.3771751598937473E-4</v>
      </c>
      <c r="AR2624" s="36">
        <v>0</v>
      </c>
      <c r="AS2624" s="36">
        <v>1280</v>
      </c>
      <c r="AT2624">
        <v>4.1750856028933709E-4</v>
      </c>
      <c r="AU2624">
        <v>584.20000000000005</v>
      </c>
      <c r="AV2624">
        <v>47677</v>
      </c>
      <c r="AW2624">
        <v>4.588361811447007E-5</v>
      </c>
      <c r="AX2624" s="36">
        <v>12</v>
      </c>
      <c r="AY2624">
        <v>2.2231520554642458E-4</v>
      </c>
      <c r="AZ2624" s="36">
        <v>80441</v>
      </c>
    </row>
    <row r="2625" spans="1:52" ht="14.45" x14ac:dyDescent="0.3">
      <c r="A2625" s="6" t="s">
        <v>2343</v>
      </c>
      <c r="B2625" s="6" t="s">
        <v>97</v>
      </c>
      <c r="C2625" s="6" t="s">
        <v>1140</v>
      </c>
      <c r="D2625" s="6"/>
      <c r="E2625" s="6"/>
      <c r="F2625" s="24" t="str">
        <f>+TabIPW[[#This Row],[WK]]&amp;TabIPW[[#This Row],[PK]]&amp;TabIPW[[#This Row],[GK]]</f>
        <v>1427</v>
      </c>
      <c r="G2625" s="6" t="s">
        <v>2485</v>
      </c>
      <c r="AO2625">
        <v>7.2910617485396278E-4</v>
      </c>
      <c r="AP2625" s="36">
        <v>39620.638999999996</v>
      </c>
      <c r="AQ2625">
        <v>6.7050244755171055E-4</v>
      </c>
      <c r="AR2625" s="36">
        <v>71</v>
      </c>
      <c r="AS2625" s="36">
        <v>2007</v>
      </c>
      <c r="AT2625">
        <v>2.6878399156265623E-4</v>
      </c>
      <c r="AU2625">
        <v>417</v>
      </c>
      <c r="AV2625">
        <v>29579</v>
      </c>
      <c r="AW2625">
        <v>4.2442346755884814E-4</v>
      </c>
      <c r="AX2625" s="36">
        <v>111</v>
      </c>
      <c r="AY2625">
        <v>1.3337364657904432E-4</v>
      </c>
      <c r="AZ2625" s="36">
        <v>48259</v>
      </c>
    </row>
    <row r="2626" spans="1:52" ht="14.45" x14ac:dyDescent="0.3">
      <c r="A2626" s="6" t="s">
        <v>2343</v>
      </c>
      <c r="B2626" s="6" t="s">
        <v>97</v>
      </c>
      <c r="C2626" s="6" t="s">
        <v>1147</v>
      </c>
      <c r="D2626" s="6"/>
      <c r="E2626" s="6"/>
      <c r="F2626" s="24" t="str">
        <f>+TabIPW[[#This Row],[WK]]&amp;TabIPW[[#This Row],[PK]]&amp;TabIPW[[#This Row],[GK]]</f>
        <v>1428</v>
      </c>
      <c r="G2626" s="6" t="s">
        <v>2486</v>
      </c>
      <c r="AO2626">
        <v>1.5963980817613151E-3</v>
      </c>
      <c r="AP2626" s="36">
        <v>86750.481999999989</v>
      </c>
      <c r="AQ2626">
        <v>3.8624193682848621E-4</v>
      </c>
      <c r="AR2626" s="36">
        <v>95</v>
      </c>
      <c r="AS2626" s="36">
        <v>749</v>
      </c>
      <c r="AT2626">
        <v>3.7430767670785299E-4</v>
      </c>
      <c r="AU2626">
        <v>268.2</v>
      </c>
      <c r="AV2626">
        <v>49707</v>
      </c>
      <c r="AW2626">
        <v>7.3796152467439354E-4</v>
      </c>
      <c r="AX2626" s="36">
        <v>193</v>
      </c>
      <c r="AY2626">
        <v>2.2986841170694449E-4</v>
      </c>
      <c r="AZ2626" s="36">
        <v>83174</v>
      </c>
    </row>
    <row r="2627" spans="1:52" ht="14.45" x14ac:dyDescent="0.3">
      <c r="A2627" s="6" t="s">
        <v>2343</v>
      </c>
      <c r="B2627" s="6" t="s">
        <v>97</v>
      </c>
      <c r="C2627" s="6" t="s">
        <v>1155</v>
      </c>
      <c r="D2627" s="6"/>
      <c r="E2627" s="6"/>
      <c r="F2627" s="24" t="str">
        <f>+TabIPW[[#This Row],[WK]]&amp;TabIPW[[#This Row],[PK]]&amp;TabIPW[[#This Row],[GK]]</f>
        <v>1429</v>
      </c>
      <c r="G2627" s="6" t="s">
        <v>2487</v>
      </c>
      <c r="AO2627">
        <v>7.499274514941942E-4</v>
      </c>
      <c r="AP2627" s="36">
        <v>40752.095999999998</v>
      </c>
      <c r="AQ2627">
        <v>4.688512497892758E-4</v>
      </c>
      <c r="AR2627" s="36">
        <v>99</v>
      </c>
      <c r="AS2627" s="36">
        <v>1032</v>
      </c>
      <c r="AT2627">
        <v>2.6833250168081709E-4</v>
      </c>
      <c r="AU2627">
        <v>415.1</v>
      </c>
      <c r="AV2627">
        <v>29562</v>
      </c>
      <c r="AW2627">
        <v>3.9383438881586809E-4</v>
      </c>
      <c r="AX2627" s="36">
        <v>103</v>
      </c>
      <c r="AY2627">
        <v>1.3836213436526398E-4</v>
      </c>
      <c r="AZ2627" s="36">
        <v>50064</v>
      </c>
    </row>
    <row r="2628" spans="1:52" ht="14.45" x14ac:dyDescent="0.3">
      <c r="A2628" s="6" t="s">
        <v>2343</v>
      </c>
      <c r="B2628" s="6" t="s">
        <v>97</v>
      </c>
      <c r="C2628" s="6" t="s">
        <v>1164</v>
      </c>
      <c r="D2628" s="6"/>
      <c r="E2628" s="6"/>
      <c r="F2628" s="24" t="str">
        <f>+TabIPW[[#This Row],[WK]]&amp;TabIPW[[#This Row],[PK]]&amp;TabIPW[[#This Row],[GK]]</f>
        <v>1430</v>
      </c>
      <c r="G2628" s="6" t="s">
        <v>2488</v>
      </c>
      <c r="AO2628">
        <v>5.4240428842706329E-4</v>
      </c>
      <c r="AP2628" s="36">
        <v>29475</v>
      </c>
      <c r="AQ2628">
        <v>9.4838152607287036E-4</v>
      </c>
      <c r="AR2628" s="36">
        <v>79</v>
      </c>
      <c r="AS2628" s="36">
        <v>3000</v>
      </c>
      <c r="AT2628">
        <v>1.8587023510718457E-4</v>
      </c>
      <c r="AU2628">
        <v>197.7</v>
      </c>
      <c r="AV2628">
        <v>22925</v>
      </c>
      <c r="AW2628">
        <v>2.2559445572947783E-4</v>
      </c>
      <c r="AX2628" s="36">
        <v>59</v>
      </c>
      <c r="AY2628">
        <v>1.0363894292700144E-4</v>
      </c>
      <c r="AZ2628" s="36">
        <v>37500</v>
      </c>
    </row>
    <row r="2629" spans="1:52" ht="14.45" x14ac:dyDescent="0.3">
      <c r="A2629" s="6" t="s">
        <v>2343</v>
      </c>
      <c r="B2629" s="6" t="s">
        <v>97</v>
      </c>
      <c r="C2629" s="6" t="s">
        <v>1170</v>
      </c>
      <c r="D2629" s="6"/>
      <c r="E2629" s="6"/>
      <c r="F2629" s="24" t="str">
        <f>+TabIPW[[#This Row],[WK]]&amp;TabIPW[[#This Row],[PK]]&amp;TabIPW[[#This Row],[GK]]</f>
        <v>1432</v>
      </c>
      <c r="G2629" s="6" t="s">
        <v>2489</v>
      </c>
      <c r="AO2629">
        <v>2.6251241346385498E-3</v>
      </c>
      <c r="AP2629" s="36">
        <v>142652.88</v>
      </c>
      <c r="AQ2629">
        <v>7.8983921546416634E-4</v>
      </c>
      <c r="AR2629" s="36">
        <v>260</v>
      </c>
      <c r="AS2629" s="36">
        <v>1037</v>
      </c>
      <c r="AT2629">
        <v>5.4258682287302066E-4</v>
      </c>
      <c r="AU2629">
        <v>157.19999999999999</v>
      </c>
      <c r="AV2629">
        <v>78364</v>
      </c>
      <c r="AW2629">
        <v>4.6265981598757322E-4</v>
      </c>
      <c r="AX2629" s="36">
        <v>121</v>
      </c>
      <c r="AY2629">
        <v>3.7369715484846471E-4</v>
      </c>
      <c r="AZ2629" s="36">
        <v>135216</v>
      </c>
    </row>
    <row r="2630" spans="1:52" ht="14.45" x14ac:dyDescent="0.3">
      <c r="A2630" s="6" t="s">
        <v>2343</v>
      </c>
      <c r="B2630" s="6" t="s">
        <v>97</v>
      </c>
      <c r="C2630" s="6" t="s">
        <v>1178</v>
      </c>
      <c r="D2630" s="6"/>
      <c r="E2630" s="6"/>
      <c r="F2630" s="24" t="str">
        <f>+TabIPW[[#This Row],[WK]]&amp;TabIPW[[#This Row],[PK]]&amp;TabIPW[[#This Row],[GK]]</f>
        <v>1433</v>
      </c>
      <c r="G2630" s="6" t="s">
        <v>2490</v>
      </c>
      <c r="AO2630">
        <v>9.8316604328055942E-4</v>
      </c>
      <c r="AP2630" s="36">
        <v>53426.603999999992</v>
      </c>
      <c r="AQ2630">
        <v>2.9734971915626977E-4</v>
      </c>
      <c r="AR2630" s="36">
        <v>0</v>
      </c>
      <c r="AS2630" s="36">
        <v>1127</v>
      </c>
      <c r="AT2630">
        <v>3.16531877457419E-4</v>
      </c>
      <c r="AU2630">
        <v>438.8</v>
      </c>
      <c r="AV2630">
        <v>36258</v>
      </c>
      <c r="AW2630">
        <v>4.5501254630182824E-4</v>
      </c>
      <c r="AX2630" s="36">
        <v>119</v>
      </c>
      <c r="AY2630">
        <v>1.7109545809932813E-4</v>
      </c>
      <c r="AZ2630" s="36">
        <v>61908</v>
      </c>
    </row>
    <row r="2631" spans="1:52" ht="14.45" x14ac:dyDescent="0.3">
      <c r="A2631" s="6" t="s">
        <v>2343</v>
      </c>
      <c r="B2631" s="6" t="s">
        <v>97</v>
      </c>
      <c r="C2631" s="6" t="s">
        <v>1188</v>
      </c>
      <c r="D2631" s="6"/>
      <c r="E2631" s="6"/>
      <c r="F2631" s="24" t="str">
        <f>+TabIPW[[#This Row],[WK]]&amp;TabIPW[[#This Row],[PK]]&amp;TabIPW[[#This Row],[GK]]</f>
        <v>1434</v>
      </c>
      <c r="G2631" s="6" t="s">
        <v>2491</v>
      </c>
      <c r="AO2631">
        <v>4.5943484367993032E-3</v>
      </c>
      <c r="AP2631" s="36">
        <v>249663.255</v>
      </c>
      <c r="AQ2631">
        <v>1.6005939144743677E-3</v>
      </c>
      <c r="AR2631" s="36">
        <v>157</v>
      </c>
      <c r="AS2631" s="36">
        <v>4885</v>
      </c>
      <c r="AT2631">
        <v>1.1505297176559999E-3</v>
      </c>
      <c r="AU2631">
        <v>350.7</v>
      </c>
      <c r="AV2631">
        <v>165694</v>
      </c>
      <c r="AW2631">
        <v>1.4988648584060222E-3</v>
      </c>
      <c r="AX2631" s="36">
        <v>392</v>
      </c>
      <c r="AY2631">
        <v>7.6242610197906166E-4</v>
      </c>
      <c r="AZ2631" s="36">
        <v>275871</v>
      </c>
    </row>
    <row r="2632" spans="1:52" ht="14.45" x14ac:dyDescent="0.3">
      <c r="A2632" s="6" t="s">
        <v>2343</v>
      </c>
      <c r="B2632" s="6" t="s">
        <v>97</v>
      </c>
      <c r="C2632" s="6" t="s">
        <v>1200</v>
      </c>
      <c r="D2632" s="6"/>
      <c r="E2632" s="6"/>
      <c r="F2632" s="24" t="str">
        <f>+TabIPW[[#This Row],[WK]]&amp;TabIPW[[#This Row],[PK]]&amp;TabIPW[[#This Row],[GK]]</f>
        <v>1435</v>
      </c>
      <c r="G2632" s="6" t="s">
        <v>2492</v>
      </c>
      <c r="AO2632">
        <v>1.119020955073655E-3</v>
      </c>
      <c r="AP2632" s="36">
        <v>60809.148000000001</v>
      </c>
      <c r="AQ2632">
        <v>6.3715985208086874E-4</v>
      </c>
      <c r="AR2632" s="36">
        <v>194</v>
      </c>
      <c r="AS2632" s="36">
        <v>955</v>
      </c>
      <c r="AT2632">
        <v>3.3767967320940973E-4</v>
      </c>
      <c r="AU2632">
        <v>277</v>
      </c>
      <c r="AV2632">
        <v>43888</v>
      </c>
      <c r="AW2632">
        <v>7.9913968216035374E-4</v>
      </c>
      <c r="AX2632" s="36">
        <v>209</v>
      </c>
      <c r="AY2632">
        <v>2.0296926953338433E-4</v>
      </c>
      <c r="AZ2632" s="36">
        <v>73441</v>
      </c>
    </row>
    <row r="2633" spans="1:52" ht="14.45" x14ac:dyDescent="0.3">
      <c r="A2633" s="6" t="s">
        <v>2343</v>
      </c>
      <c r="B2633" s="6" t="s">
        <v>97</v>
      </c>
      <c r="C2633" s="6" t="s">
        <v>1207</v>
      </c>
      <c r="D2633" s="6"/>
      <c r="E2633" s="6"/>
      <c r="F2633" s="24" t="str">
        <f>+TabIPW[[#This Row],[WK]]&amp;TabIPW[[#This Row],[PK]]&amp;TabIPW[[#This Row],[GK]]</f>
        <v>1436</v>
      </c>
      <c r="G2633" s="6" t="s">
        <v>2493</v>
      </c>
      <c r="AO2633">
        <v>5.3064912234689705E-4</v>
      </c>
      <c r="AP2633" s="36">
        <v>28836.207999999999</v>
      </c>
      <c r="AQ2633">
        <v>5.3056790096894281E-4</v>
      </c>
      <c r="AR2633" s="36">
        <v>76</v>
      </c>
      <c r="AS2633" s="36">
        <v>1439</v>
      </c>
      <c r="AT2633">
        <v>1.7894274173978786E-4</v>
      </c>
      <c r="AU2633">
        <v>239.2</v>
      </c>
      <c r="AV2633">
        <v>20739</v>
      </c>
      <c r="AW2633">
        <v>1.8353447245788028E-4</v>
      </c>
      <c r="AX2633" s="36">
        <v>48</v>
      </c>
      <c r="AY2633">
        <v>9.4761922002160678E-5</v>
      </c>
      <c r="AZ2633" s="36">
        <v>34288</v>
      </c>
    </row>
    <row r="2634" spans="1:52" ht="14.45" x14ac:dyDescent="0.3">
      <c r="A2634" s="6" t="s">
        <v>2343</v>
      </c>
      <c r="B2634" s="6" t="s">
        <v>97</v>
      </c>
      <c r="C2634" s="6" t="s">
        <v>1213</v>
      </c>
      <c r="D2634" s="6"/>
      <c r="E2634" s="6"/>
      <c r="F2634" s="24" t="str">
        <f>+TabIPW[[#This Row],[WK]]&amp;TabIPW[[#This Row],[PK]]&amp;TabIPW[[#This Row],[GK]]</f>
        <v>1437</v>
      </c>
      <c r="G2634" s="6" t="s">
        <v>2494</v>
      </c>
      <c r="AO2634">
        <v>5.2502791849413769E-4</v>
      </c>
      <c r="AP2634" s="36">
        <v>28530.744000000002</v>
      </c>
      <c r="AQ2634">
        <v>6.1252881048044121E-4</v>
      </c>
      <c r="AR2634" s="36">
        <v>62</v>
      </c>
      <c r="AS2634" s="36">
        <v>1855</v>
      </c>
      <c r="AT2634">
        <v>1.9628521332880434E-4</v>
      </c>
      <c r="AU2634">
        <v>306.2</v>
      </c>
      <c r="AV2634">
        <v>21555</v>
      </c>
      <c r="AW2634">
        <v>2.5618353447245788E-4</v>
      </c>
      <c r="AX2634" s="36">
        <v>67</v>
      </c>
      <c r="AY2634">
        <v>9.8072840765535269E-5</v>
      </c>
      <c r="AZ2634" s="36">
        <v>35486</v>
      </c>
    </row>
    <row r="2635" spans="1:52" ht="14.45" x14ac:dyDescent="0.3">
      <c r="A2635" s="6" t="s">
        <v>2343</v>
      </c>
      <c r="B2635" s="6" t="s">
        <v>97</v>
      </c>
      <c r="C2635" s="6" t="s">
        <v>1220</v>
      </c>
      <c r="D2635" s="6"/>
      <c r="E2635" s="6"/>
      <c r="F2635" s="24" t="str">
        <f>+TabIPW[[#This Row],[WK]]&amp;TabIPW[[#This Row],[PK]]&amp;TabIPW[[#This Row],[GK]]</f>
        <v>1438</v>
      </c>
      <c r="G2635" s="6" t="s">
        <v>2495</v>
      </c>
      <c r="AO2635">
        <v>1.3207450572075296E-3</v>
      </c>
      <c r="AP2635" s="36">
        <v>71771.115000000005</v>
      </c>
      <c r="AQ2635">
        <v>1.0289604445735444E-3</v>
      </c>
      <c r="AR2635" s="36">
        <v>213</v>
      </c>
      <c r="AS2635" s="36">
        <v>2297</v>
      </c>
      <c r="AT2635">
        <v>3.2549073083392653E-4</v>
      </c>
      <c r="AU2635">
        <v>188.2</v>
      </c>
      <c r="AV2635">
        <v>44451</v>
      </c>
      <c r="AW2635">
        <v>6.9972517624566856E-4</v>
      </c>
      <c r="AX2635" s="36">
        <v>183</v>
      </c>
      <c r="AY2635">
        <v>2.0770073274114503E-4</v>
      </c>
      <c r="AZ2635" s="36">
        <v>75153</v>
      </c>
    </row>
    <row r="2636" spans="1:52" ht="14.45" x14ac:dyDescent="0.3">
      <c r="A2636" s="6" t="s">
        <v>2343</v>
      </c>
      <c r="B2636" s="6" t="s">
        <v>134</v>
      </c>
      <c r="C2636" s="6" t="s">
        <v>33</v>
      </c>
      <c r="D2636" s="6"/>
      <c r="E2636" s="6"/>
      <c r="F2636" s="24" t="str">
        <f>+TabIPW[[#This Row],[WK]]&amp;TabIPW[[#This Row],[PK]]&amp;TabIPW[[#This Row],[GK]]</f>
        <v>1601</v>
      </c>
      <c r="G2636" s="6" t="s">
        <v>2441</v>
      </c>
      <c r="AO2636">
        <v>1.3538713939040688E-3</v>
      </c>
      <c r="AP2636" s="36">
        <v>73571.245999999999</v>
      </c>
      <c r="AQ2636">
        <v>8.8044889688208827E-4</v>
      </c>
      <c r="AR2636" s="36">
        <v>139</v>
      </c>
      <c r="AS2636" s="36">
        <v>2291</v>
      </c>
      <c r="AT2636">
        <v>3.970586895537419E-4</v>
      </c>
      <c r="AU2636">
        <v>290.2</v>
      </c>
      <c r="AV2636">
        <v>52573</v>
      </c>
      <c r="AW2636">
        <v>6.6148882781694358E-4</v>
      </c>
      <c r="AX2636" s="36">
        <v>173</v>
      </c>
      <c r="AY2636">
        <v>2.3809043451248658E-4</v>
      </c>
      <c r="AZ2636" s="36">
        <v>86149</v>
      </c>
    </row>
    <row r="2637" spans="1:52" ht="14.45" x14ac:dyDescent="0.3">
      <c r="A2637" s="6" t="s">
        <v>2343</v>
      </c>
      <c r="B2637" s="6" t="s">
        <v>134</v>
      </c>
      <c r="C2637" s="6" t="s">
        <v>32</v>
      </c>
      <c r="D2637" s="6"/>
      <c r="E2637" s="6"/>
      <c r="F2637" s="24" t="str">
        <f>+TabIPW[[#This Row],[WK]]&amp;TabIPW[[#This Row],[PK]]&amp;TabIPW[[#This Row],[GK]]</f>
        <v>1602</v>
      </c>
      <c r="G2637" s="6" t="s">
        <v>2496</v>
      </c>
      <c r="AO2637">
        <v>6.9939947867005538E-4</v>
      </c>
      <c r="AP2637" s="36">
        <v>38006.336000000003</v>
      </c>
      <c r="AQ2637">
        <v>1.8035725408201675E-3</v>
      </c>
      <c r="AR2637" s="36">
        <v>740</v>
      </c>
      <c r="AS2637" s="36">
        <v>1267</v>
      </c>
      <c r="AT2637">
        <v>2.2664835313403531E-4</v>
      </c>
      <c r="AU2637">
        <v>308.39999999999998</v>
      </c>
      <c r="AV2637">
        <v>26120</v>
      </c>
      <c r="AW2637">
        <v>4.2442346755884814E-4</v>
      </c>
      <c r="AX2637" s="36">
        <v>111</v>
      </c>
      <c r="AY2637">
        <v>1.1775594880623139E-4</v>
      </c>
      <c r="AZ2637" s="36">
        <v>42608</v>
      </c>
    </row>
    <row r="2638" spans="1:52" ht="14.45" x14ac:dyDescent="0.3">
      <c r="A2638" s="6" t="s">
        <v>2343</v>
      </c>
      <c r="B2638" s="6" t="s">
        <v>134</v>
      </c>
      <c r="C2638" s="6" t="s">
        <v>37</v>
      </c>
      <c r="D2638" s="6"/>
      <c r="E2638" s="6"/>
      <c r="F2638" s="24" t="str">
        <f>+TabIPW[[#This Row],[WK]]&amp;TabIPW[[#This Row],[PK]]&amp;TabIPW[[#This Row],[GK]]</f>
        <v>1603</v>
      </c>
      <c r="G2638" s="6" t="s">
        <v>2497</v>
      </c>
      <c r="AO2638">
        <v>1.5982347298498902E-3</v>
      </c>
      <c r="AP2638" s="36">
        <v>86850.287999999986</v>
      </c>
      <c r="AQ2638">
        <v>7.4042052703388581E-4</v>
      </c>
      <c r="AR2638" s="36">
        <v>71</v>
      </c>
      <c r="AS2638" s="36">
        <v>2272</v>
      </c>
      <c r="AT2638">
        <v>3.9509606775956646E-4</v>
      </c>
      <c r="AU2638">
        <v>236.4</v>
      </c>
      <c r="AV2638">
        <v>53740</v>
      </c>
      <c r="AW2638">
        <v>7.1501971561715853E-4</v>
      </c>
      <c r="AX2638" s="36">
        <v>187</v>
      </c>
      <c r="AY2638">
        <v>2.3812359897422322E-4</v>
      </c>
      <c r="AZ2638" s="36">
        <v>86161</v>
      </c>
    </row>
    <row r="2639" spans="1:52" ht="14.45" x14ac:dyDescent="0.3">
      <c r="A2639" s="6" t="s">
        <v>2343</v>
      </c>
      <c r="B2639" s="6" t="s">
        <v>134</v>
      </c>
      <c r="C2639" s="6" t="s">
        <v>39</v>
      </c>
      <c r="D2639" s="6"/>
      <c r="E2639" s="6"/>
      <c r="F2639" s="24" t="str">
        <f>+TabIPW[[#This Row],[WK]]&amp;TabIPW[[#This Row],[PK]]&amp;TabIPW[[#This Row],[GK]]</f>
        <v>1604</v>
      </c>
      <c r="G2639" s="6" t="s">
        <v>2498</v>
      </c>
      <c r="AO2639">
        <v>9.5446394056601679E-4</v>
      </c>
      <c r="AP2639" s="36">
        <v>51866.892</v>
      </c>
      <c r="AQ2639">
        <v>7.2986671478699741E-4</v>
      </c>
      <c r="AR2639" s="36">
        <v>189</v>
      </c>
      <c r="AS2639" s="36">
        <v>1344</v>
      </c>
      <c r="AT2639">
        <v>3.1748373711340533E-4</v>
      </c>
      <c r="AU2639">
        <v>365.4</v>
      </c>
      <c r="AV2639">
        <v>38403</v>
      </c>
      <c r="AW2639">
        <v>5.2383797347353332E-4</v>
      </c>
      <c r="AX2639" s="36">
        <v>137</v>
      </c>
      <c r="AY2639">
        <v>1.6923824824207625E-4</v>
      </c>
      <c r="AZ2639" s="36">
        <v>61236</v>
      </c>
    </row>
    <row r="2640" spans="1:52" ht="14.45" x14ac:dyDescent="0.3">
      <c r="A2640" s="6" t="s">
        <v>2343</v>
      </c>
      <c r="B2640" s="6" t="s">
        <v>134</v>
      </c>
      <c r="C2640" s="6" t="s">
        <v>42</v>
      </c>
      <c r="D2640" s="6"/>
      <c r="E2640" s="6"/>
      <c r="F2640" s="24" t="str">
        <f>+TabIPW[[#This Row],[WK]]&amp;TabIPW[[#This Row],[PK]]&amp;TabIPW[[#This Row],[GK]]</f>
        <v>1605</v>
      </c>
      <c r="G2640" s="6" t="s">
        <v>2499</v>
      </c>
      <c r="AO2640">
        <v>1.0515342314148623E-3</v>
      </c>
      <c r="AP2640" s="36">
        <v>57141.825999999994</v>
      </c>
      <c r="AQ2640">
        <v>3.8352310878389084E-4</v>
      </c>
      <c r="AR2640" s="36">
        <v>24</v>
      </c>
      <c r="AS2640" s="36">
        <v>1273</v>
      </c>
      <c r="AT2640">
        <v>2.7203783068039582E-4</v>
      </c>
      <c r="AU2640">
        <v>136.6</v>
      </c>
      <c r="AV2640">
        <v>37715</v>
      </c>
      <c r="AW2640">
        <v>2.600071693153304E-4</v>
      </c>
      <c r="AX2640" s="36">
        <v>68</v>
      </c>
      <c r="AY2640">
        <v>1.6484672076711612E-4</v>
      </c>
      <c r="AZ2640" s="36">
        <v>59647</v>
      </c>
    </row>
    <row r="2641" spans="1:52" ht="14.45" x14ac:dyDescent="0.3">
      <c r="A2641" s="6" t="s">
        <v>2343</v>
      </c>
      <c r="B2641" s="6" t="s">
        <v>134</v>
      </c>
      <c r="C2641" s="6" t="s">
        <v>44</v>
      </c>
      <c r="D2641" s="6"/>
      <c r="E2641" s="6"/>
      <c r="F2641" s="24" t="str">
        <f>+TabIPW[[#This Row],[WK]]&amp;TabIPW[[#This Row],[PK]]&amp;TabIPW[[#This Row],[GK]]</f>
        <v>1606</v>
      </c>
      <c r="G2641" s="6" t="s">
        <v>2500</v>
      </c>
      <c r="AO2641">
        <v>6.721705257604812E-4</v>
      </c>
      <c r="AP2641" s="36">
        <v>36526.677000000003</v>
      </c>
      <c r="AQ2641">
        <v>4.3621541525095406E-4</v>
      </c>
      <c r="AR2641" s="36">
        <v>52</v>
      </c>
      <c r="AS2641" s="36">
        <v>1262</v>
      </c>
      <c r="AT2641">
        <v>2.2012166679338474E-4</v>
      </c>
      <c r="AU2641">
        <v>296.10000000000002</v>
      </c>
      <c r="AV2641">
        <v>25461</v>
      </c>
      <c r="AW2641">
        <v>3.3647986617278052E-4</v>
      </c>
      <c r="AX2641" s="36">
        <v>88</v>
      </c>
      <c r="AY2641">
        <v>1.1616681834801737E-4</v>
      </c>
      <c r="AZ2641" s="36">
        <v>42033</v>
      </c>
    </row>
    <row r="2642" spans="1:52" ht="14.45" x14ac:dyDescent="0.3">
      <c r="A2642" s="6" t="s">
        <v>2343</v>
      </c>
      <c r="B2642" s="6" t="s">
        <v>134</v>
      </c>
      <c r="C2642" s="6" t="s">
        <v>51</v>
      </c>
      <c r="D2642" s="6"/>
      <c r="E2642" s="6"/>
      <c r="F2642" s="24" t="str">
        <f>+TabIPW[[#This Row],[WK]]&amp;TabIPW[[#This Row],[PK]]&amp;TabIPW[[#This Row],[GK]]</f>
        <v>1607</v>
      </c>
      <c r="G2642" s="6" t="s">
        <v>2501</v>
      </c>
      <c r="AO2642">
        <v>2.0090981666075064E-3</v>
      </c>
      <c r="AP2642" s="36">
        <v>109177.17599999999</v>
      </c>
      <c r="AQ2642">
        <v>8.6672027383349599E-4</v>
      </c>
      <c r="AR2642" s="36">
        <v>59</v>
      </c>
      <c r="AS2642" s="36">
        <v>2841</v>
      </c>
      <c r="AT2642">
        <v>6.2094527676463446E-4</v>
      </c>
      <c r="AU2642">
        <v>585.4</v>
      </c>
      <c r="AV2642">
        <v>78632</v>
      </c>
      <c r="AW2642">
        <v>1.0438523121041941E-3</v>
      </c>
      <c r="AX2642" s="36">
        <v>273</v>
      </c>
      <c r="AY2642">
        <v>3.5373214888300715E-4</v>
      </c>
      <c r="AZ2642" s="36">
        <v>127992</v>
      </c>
    </row>
    <row r="2643" spans="1:52" ht="14.45" x14ac:dyDescent="0.3">
      <c r="A2643" s="6" t="s">
        <v>2343</v>
      </c>
      <c r="B2643" s="6" t="s">
        <v>134</v>
      </c>
      <c r="C2643" s="6" t="s">
        <v>75</v>
      </c>
      <c r="D2643" s="6"/>
      <c r="E2643" s="6"/>
      <c r="F2643" s="24" t="str">
        <f>+TabIPW[[#This Row],[WK]]&amp;TabIPW[[#This Row],[PK]]&amp;TabIPW[[#This Row],[GK]]</f>
        <v>1608</v>
      </c>
      <c r="G2643" s="6" t="s">
        <v>2502</v>
      </c>
      <c r="AO2643">
        <v>9.2922814629541885E-4</v>
      </c>
      <c r="AP2643" s="36">
        <v>50495.544000000002</v>
      </c>
      <c r="AQ2643">
        <v>4.0414743433877468E-4</v>
      </c>
      <c r="AR2643" s="36">
        <v>70</v>
      </c>
      <c r="AS2643" s="36">
        <v>1005</v>
      </c>
      <c r="AT2643">
        <v>3.0710634090280606E-4</v>
      </c>
      <c r="AU2643">
        <v>323.5</v>
      </c>
      <c r="AV2643">
        <v>37964</v>
      </c>
      <c r="AW2643">
        <v>3.8618711913012305E-4</v>
      </c>
      <c r="AX2643" s="36">
        <v>101</v>
      </c>
      <c r="AY2643">
        <v>1.6936261497358868E-4</v>
      </c>
      <c r="AZ2643" s="36">
        <v>61281</v>
      </c>
    </row>
    <row r="2644" spans="1:52" ht="14.45" x14ac:dyDescent="0.3">
      <c r="A2644" s="6" t="s">
        <v>2343</v>
      </c>
      <c r="B2644" s="6" t="s">
        <v>134</v>
      </c>
      <c r="C2644" s="6" t="s">
        <v>77</v>
      </c>
      <c r="D2644" s="6"/>
      <c r="E2644" s="6"/>
      <c r="F2644" s="24" t="str">
        <f>+TabIPW[[#This Row],[WK]]&amp;TabIPW[[#This Row],[PK]]&amp;TabIPW[[#This Row],[GK]]</f>
        <v>1609</v>
      </c>
      <c r="G2644" s="6" t="s">
        <v>2400</v>
      </c>
      <c r="AO2644">
        <v>1.9035197009278856E-3</v>
      </c>
      <c r="AP2644" s="36">
        <v>103439.89599999999</v>
      </c>
      <c r="AQ2644">
        <v>9.0207044199954096E-4</v>
      </c>
      <c r="AR2644" s="36">
        <v>196</v>
      </c>
      <c r="AS2644" s="36">
        <v>1944</v>
      </c>
      <c r="AT2644">
        <v>5.9245418337436448E-4</v>
      </c>
      <c r="AU2644">
        <v>529</v>
      </c>
      <c r="AV2644">
        <v>75829</v>
      </c>
      <c r="AW2644">
        <v>2.6383080415820286E-4</v>
      </c>
      <c r="AX2644" s="36">
        <v>69</v>
      </c>
      <c r="AY2644">
        <v>3.3396889339311412E-4</v>
      </c>
      <c r="AZ2644" s="36">
        <v>120841</v>
      </c>
    </row>
    <row r="2645" spans="1:52" ht="14.45" x14ac:dyDescent="0.3">
      <c r="A2645" s="6" t="s">
        <v>2343</v>
      </c>
      <c r="B2645" s="6" t="s">
        <v>134</v>
      </c>
      <c r="C2645" s="6" t="s">
        <v>90</v>
      </c>
      <c r="D2645" s="6"/>
      <c r="E2645" s="6"/>
      <c r="F2645" s="24" t="str">
        <f>+TabIPW[[#This Row],[WK]]&amp;TabIPW[[#This Row],[PK]]&amp;TabIPW[[#This Row],[GK]]</f>
        <v>1610</v>
      </c>
      <c r="G2645" s="6" t="s">
        <v>2503</v>
      </c>
      <c r="AO2645">
        <v>7.7153067361445413E-4</v>
      </c>
      <c r="AP2645" s="36">
        <v>41926.044999999998</v>
      </c>
      <c r="AQ2645">
        <v>6.5653217503367173E-4</v>
      </c>
      <c r="AR2645" s="36">
        <v>132</v>
      </c>
      <c r="AS2645" s="36">
        <v>1495</v>
      </c>
      <c r="AT2645">
        <v>2.5112544151521555E-4</v>
      </c>
      <c r="AU2645">
        <v>241.4</v>
      </c>
      <c r="AV2645">
        <v>31674</v>
      </c>
      <c r="AW2645">
        <v>3.441271358585255E-4</v>
      </c>
      <c r="AX2645" s="36">
        <v>90</v>
      </c>
      <c r="AY2645">
        <v>1.4217328375983293E-4</v>
      </c>
      <c r="AZ2645" s="36">
        <v>51443</v>
      </c>
    </row>
    <row r="2646" spans="1:52" ht="14.45" x14ac:dyDescent="0.3">
      <c r="A2646" s="6" t="s">
        <v>2343</v>
      </c>
      <c r="B2646" s="6" t="s">
        <v>134</v>
      </c>
      <c r="C2646" s="6" t="s">
        <v>92</v>
      </c>
      <c r="D2646" s="6"/>
      <c r="E2646" s="6"/>
      <c r="F2646" s="24" t="str">
        <f>+TabIPW[[#This Row],[WK]]&amp;TabIPW[[#This Row],[PK]]&amp;TabIPW[[#This Row],[GK]]</f>
        <v>1611</v>
      </c>
      <c r="G2646" s="6" t="s">
        <v>2504</v>
      </c>
      <c r="AO2646">
        <v>1.1893347874152894E-3</v>
      </c>
      <c r="AP2646" s="36">
        <v>64630.099000000002</v>
      </c>
      <c r="AQ2646">
        <v>7.7006898749304258E-4</v>
      </c>
      <c r="AR2646" s="36">
        <v>243</v>
      </c>
      <c r="AS2646" s="36">
        <v>1090</v>
      </c>
      <c r="AT2646">
        <v>3.5085081239629183E-4</v>
      </c>
      <c r="AU2646">
        <v>307.8</v>
      </c>
      <c r="AV2646">
        <v>45055</v>
      </c>
      <c r="AW2646">
        <v>4.1677619787310315E-4</v>
      </c>
      <c r="AX2646" s="36">
        <v>109</v>
      </c>
      <c r="AY2646">
        <v>1.9693333749731576E-4</v>
      </c>
      <c r="AZ2646" s="36">
        <v>71257</v>
      </c>
    </row>
    <row r="2647" spans="1:52" ht="14.45" x14ac:dyDescent="0.3">
      <c r="A2647" s="6" t="s">
        <v>2343</v>
      </c>
      <c r="B2647" s="6" t="s">
        <v>147</v>
      </c>
      <c r="C2647" s="6" t="s">
        <v>33</v>
      </c>
      <c r="D2647" s="6"/>
      <c r="E2647" s="6"/>
      <c r="F2647" s="24" t="str">
        <f>+TabIPW[[#This Row],[WK]]&amp;TabIPW[[#This Row],[PK]]&amp;TabIPW[[#This Row],[GK]]</f>
        <v>1801</v>
      </c>
      <c r="G2647" s="6" t="s">
        <v>2505</v>
      </c>
      <c r="AO2647">
        <v>3.2489155654704814E-4</v>
      </c>
      <c r="AP2647" s="36">
        <v>17655.057000000001</v>
      </c>
      <c r="AQ2647">
        <v>5.662267152408562E-4</v>
      </c>
      <c r="AR2647" s="36">
        <v>141</v>
      </c>
      <c r="AS2647" s="36">
        <v>1085</v>
      </c>
      <c r="AT2647">
        <v>1.1473534263200228E-4</v>
      </c>
      <c r="AU2647">
        <v>167.3</v>
      </c>
      <c r="AV2647">
        <v>12918</v>
      </c>
      <c r="AW2647">
        <v>1.2235631497192019E-4</v>
      </c>
      <c r="AX2647" s="36">
        <v>32</v>
      </c>
      <c r="AY2647">
        <v>5.6935089686377509E-5</v>
      </c>
      <c r="AZ2647" s="36">
        <v>20601</v>
      </c>
    </row>
    <row r="2648" spans="1:52" ht="14.45" x14ac:dyDescent="0.3">
      <c r="A2648" s="6" t="s">
        <v>2343</v>
      </c>
      <c r="B2648" s="6" t="s">
        <v>147</v>
      </c>
      <c r="C2648" s="6" t="s">
        <v>32</v>
      </c>
      <c r="D2648" s="6"/>
      <c r="E2648" s="6"/>
      <c r="F2648" s="24" t="str">
        <f>+TabIPW[[#This Row],[WK]]&amp;TabIPW[[#This Row],[PK]]&amp;TabIPW[[#This Row],[GK]]</f>
        <v>1802</v>
      </c>
      <c r="G2648" s="6" t="s">
        <v>2506</v>
      </c>
      <c r="AO2648">
        <v>8.7579400901835892E-4</v>
      </c>
      <c r="AP2648" s="36">
        <v>47591.858999999997</v>
      </c>
      <c r="AQ2648">
        <v>1.1363800163207687E-3</v>
      </c>
      <c r="AR2648" s="36">
        <v>61</v>
      </c>
      <c r="AS2648" s="36">
        <v>3848</v>
      </c>
      <c r="AT2648">
        <v>2.9565312174534064E-4</v>
      </c>
      <c r="AU2648">
        <v>239.4</v>
      </c>
      <c r="AV2648">
        <v>38511</v>
      </c>
      <c r="AW2648">
        <v>3.2118532680129049E-4</v>
      </c>
      <c r="AX2648" s="36">
        <v>84</v>
      </c>
      <c r="AY2648">
        <v>1.7467445626174059E-4</v>
      </c>
      <c r="AZ2648" s="36">
        <v>63203</v>
      </c>
    </row>
    <row r="2649" spans="1:52" ht="14.45" x14ac:dyDescent="0.3">
      <c r="A2649" s="6" t="s">
        <v>2343</v>
      </c>
      <c r="B2649" s="6" t="s">
        <v>147</v>
      </c>
      <c r="C2649" s="6" t="s">
        <v>37</v>
      </c>
      <c r="D2649" s="6"/>
      <c r="E2649" s="6"/>
      <c r="F2649" s="24" t="str">
        <f>+TabIPW[[#This Row],[WK]]&amp;TabIPW[[#This Row],[PK]]&amp;TabIPW[[#This Row],[GK]]</f>
        <v>1803</v>
      </c>
      <c r="G2649" s="6" t="s">
        <v>2507</v>
      </c>
      <c r="AO2649">
        <v>2.0035727093030992E-3</v>
      </c>
      <c r="AP2649" s="36">
        <v>108876.91499999999</v>
      </c>
      <c r="AQ2649">
        <v>1.2792791152177892E-3</v>
      </c>
      <c r="AR2649" s="36">
        <v>321</v>
      </c>
      <c r="AS2649" s="36">
        <v>2433</v>
      </c>
      <c r="AT2649">
        <v>5.9962584165755583E-4</v>
      </c>
      <c r="AU2649">
        <v>372.6</v>
      </c>
      <c r="AV2649">
        <v>81183</v>
      </c>
      <c r="AW2649">
        <v>8.9090691838929388E-4</v>
      </c>
      <c r="AX2649" s="36">
        <v>233</v>
      </c>
      <c r="AY2649">
        <v>3.6650875776704788E-4</v>
      </c>
      <c r="AZ2649" s="36">
        <v>132615</v>
      </c>
    </row>
    <row r="2650" spans="1:52" ht="14.45" x14ac:dyDescent="0.3">
      <c r="A2650" s="6" t="s">
        <v>2343</v>
      </c>
      <c r="B2650" s="6" t="s">
        <v>147</v>
      </c>
      <c r="C2650" s="6" t="s">
        <v>39</v>
      </c>
      <c r="D2650" s="6"/>
      <c r="E2650" s="6"/>
      <c r="F2650" s="24" t="str">
        <f>+TabIPW[[#This Row],[WK]]&amp;TabIPW[[#This Row],[PK]]&amp;TabIPW[[#This Row],[GK]]</f>
        <v>1804</v>
      </c>
      <c r="G2650" s="6" t="s">
        <v>2508</v>
      </c>
      <c r="AO2650">
        <v>1.6886776223868549E-3</v>
      </c>
      <c r="AP2650" s="36">
        <v>91765.08</v>
      </c>
      <c r="AQ2650">
        <v>1.8748549833262295E-3</v>
      </c>
      <c r="AR2650" s="36">
        <v>373</v>
      </c>
      <c r="AS2650" s="36">
        <v>4299</v>
      </c>
      <c r="AT2650">
        <v>5.3735026178546605E-4</v>
      </c>
      <c r="AU2650">
        <v>390</v>
      </c>
      <c r="AV2650">
        <v>71223</v>
      </c>
      <c r="AW2650">
        <v>9.9796869398972388E-4</v>
      </c>
      <c r="AX2650" s="36">
        <v>261</v>
      </c>
      <c r="AY2650">
        <v>3.2021669659298724E-4</v>
      </c>
      <c r="AZ2650" s="36">
        <v>115865</v>
      </c>
    </row>
    <row r="2651" spans="1:52" ht="14.45" x14ac:dyDescent="0.3">
      <c r="A2651" s="6" t="s">
        <v>2343</v>
      </c>
      <c r="B2651" s="6" t="s">
        <v>147</v>
      </c>
      <c r="C2651" s="6" t="s">
        <v>42</v>
      </c>
      <c r="D2651" s="6"/>
      <c r="E2651" s="6"/>
      <c r="F2651" s="24" t="str">
        <f>+TabIPW[[#This Row],[WK]]&amp;TabIPW[[#This Row],[PK]]&amp;TabIPW[[#This Row],[GK]]</f>
        <v>1805</v>
      </c>
      <c r="G2651" s="6" t="s">
        <v>2509</v>
      </c>
      <c r="AO2651">
        <v>1.6280381478977494E-3</v>
      </c>
      <c r="AP2651" s="36">
        <v>88469.846999999994</v>
      </c>
      <c r="AQ2651">
        <v>1.827936015491569E-3</v>
      </c>
      <c r="AR2651" s="36">
        <v>242</v>
      </c>
      <c r="AS2651" s="36">
        <v>5107</v>
      </c>
      <c r="AT2651">
        <v>5.1028439175540227E-4</v>
      </c>
      <c r="AU2651">
        <v>377.9</v>
      </c>
      <c r="AV2651">
        <v>67430</v>
      </c>
      <c r="AW2651">
        <v>8.9090691838929388E-4</v>
      </c>
      <c r="AX2651" s="36">
        <v>233</v>
      </c>
      <c r="AY2651">
        <v>3.0074363014328983E-4</v>
      </c>
      <c r="AZ2651" s="36">
        <v>108819</v>
      </c>
    </row>
    <row r="2652" spans="1:52" ht="14.45" x14ac:dyDescent="0.3">
      <c r="A2652" s="6" t="s">
        <v>2343</v>
      </c>
      <c r="B2652" s="6" t="s">
        <v>147</v>
      </c>
      <c r="C2652" s="6" t="s">
        <v>44</v>
      </c>
      <c r="D2652" s="6"/>
      <c r="E2652" s="6"/>
      <c r="F2652" s="24" t="str">
        <f>+TabIPW[[#This Row],[WK]]&amp;TabIPW[[#This Row],[PK]]&amp;TabIPW[[#This Row],[GK]]</f>
        <v>1806</v>
      </c>
      <c r="G2652" s="6" t="s">
        <v>2510</v>
      </c>
      <c r="AO2652">
        <v>8.5311186701920224E-4</v>
      </c>
      <c r="AP2652" s="36">
        <v>46359.28</v>
      </c>
      <c r="AQ2652">
        <v>3.9417966319384829E-4</v>
      </c>
      <c r="AR2652" s="36">
        <v>0</v>
      </c>
      <c r="AS2652" s="36">
        <v>1494</v>
      </c>
      <c r="AT2652">
        <v>3.0778762874254659E-4</v>
      </c>
      <c r="AU2652">
        <v>310.5</v>
      </c>
      <c r="AV2652">
        <v>38422</v>
      </c>
      <c r="AW2652">
        <v>2.5235989962958536E-4</v>
      </c>
      <c r="AX2652" s="36">
        <v>66</v>
      </c>
      <c r="AY2652">
        <v>1.6902820665107754E-4</v>
      </c>
      <c r="AZ2652" s="36">
        <v>61160</v>
      </c>
    </row>
    <row r="2653" spans="1:52" ht="14.45" x14ac:dyDescent="0.3">
      <c r="A2653" s="6" t="s">
        <v>2343</v>
      </c>
      <c r="B2653" s="6" t="s">
        <v>147</v>
      </c>
      <c r="C2653" s="6" t="s">
        <v>51</v>
      </c>
      <c r="D2653" s="6"/>
      <c r="E2653" s="6"/>
      <c r="F2653" s="24" t="str">
        <f>+TabIPW[[#This Row],[WK]]&amp;TabIPW[[#This Row],[PK]]&amp;TabIPW[[#This Row],[GK]]</f>
        <v>1807</v>
      </c>
      <c r="G2653" s="6" t="s">
        <v>2409</v>
      </c>
      <c r="AO2653">
        <v>1.4436841957595832E-3</v>
      </c>
      <c r="AP2653" s="36">
        <v>78451.79800000001</v>
      </c>
      <c r="AQ2653">
        <v>5.8599265860343852E-4</v>
      </c>
      <c r="AR2653" s="36">
        <v>0</v>
      </c>
      <c r="AS2653" s="36">
        <v>2221</v>
      </c>
      <c r="AT2653">
        <v>4.9608688851017523E-4</v>
      </c>
      <c r="AU2653">
        <v>353.4</v>
      </c>
      <c r="AV2653">
        <v>65935</v>
      </c>
      <c r="AW2653">
        <v>4.0148165850161307E-4</v>
      </c>
      <c r="AX2653" s="36">
        <v>105</v>
      </c>
      <c r="AY2653">
        <v>3.0030143732013464E-4</v>
      </c>
      <c r="AZ2653" s="36">
        <v>108659</v>
      </c>
    </row>
    <row r="2654" spans="1:52" ht="14.45" x14ac:dyDescent="0.3">
      <c r="A2654" s="6" t="s">
        <v>2343</v>
      </c>
      <c r="B2654" s="6" t="s">
        <v>147</v>
      </c>
      <c r="C2654" s="6" t="s">
        <v>75</v>
      </c>
      <c r="D2654" s="6"/>
      <c r="E2654" s="6"/>
      <c r="F2654" s="24" t="str">
        <f>+TabIPW[[#This Row],[WK]]&amp;TabIPW[[#This Row],[PK]]&amp;TabIPW[[#This Row],[GK]]</f>
        <v>1808</v>
      </c>
      <c r="G2654" s="6" t="s">
        <v>2511</v>
      </c>
      <c r="AO2654">
        <v>9.8313832959579721E-4</v>
      </c>
      <c r="AP2654" s="36">
        <v>53425.097999999998</v>
      </c>
      <c r="AQ2654">
        <v>1.1170568522091194E-3</v>
      </c>
      <c r="AR2654" s="36">
        <v>150</v>
      </c>
      <c r="AS2654" s="36">
        <v>3105</v>
      </c>
      <c r="AT2654">
        <v>3.1517390815481586E-4</v>
      </c>
      <c r="AU2654">
        <v>251.6</v>
      </c>
      <c r="AV2654">
        <v>41152</v>
      </c>
      <c r="AW2654">
        <v>5.3913251284502329E-4</v>
      </c>
      <c r="AX2654" s="36">
        <v>141</v>
      </c>
      <c r="AY2654">
        <v>1.8433360574253712E-4</v>
      </c>
      <c r="AZ2654" s="36">
        <v>66698</v>
      </c>
    </row>
    <row r="2655" spans="1:52" ht="14.45" x14ac:dyDescent="0.3">
      <c r="A2655" s="6" t="s">
        <v>2343</v>
      </c>
      <c r="B2655" s="6" t="s">
        <v>147</v>
      </c>
      <c r="C2655" s="6" t="s">
        <v>77</v>
      </c>
      <c r="D2655" s="6"/>
      <c r="E2655" s="6"/>
      <c r="F2655" s="24" t="str">
        <f>+TabIPW[[#This Row],[WK]]&amp;TabIPW[[#This Row],[PK]]&amp;TabIPW[[#This Row],[GK]]</f>
        <v>1809</v>
      </c>
      <c r="G2655" s="6" t="s">
        <v>2512</v>
      </c>
      <c r="AO2655">
        <v>7.3805802627147175E-4</v>
      </c>
      <c r="AP2655" s="36">
        <v>40107.095000000001</v>
      </c>
      <c r="AQ2655">
        <v>8.9565326427082934E-4</v>
      </c>
      <c r="AR2655" s="36">
        <v>203</v>
      </c>
      <c r="AS2655" s="36">
        <v>1867</v>
      </c>
      <c r="AT2655">
        <v>2.8339711036869342E-4</v>
      </c>
      <c r="AU2655">
        <v>384.7</v>
      </c>
      <c r="AV2655">
        <v>32685</v>
      </c>
      <c r="AW2655">
        <v>3.2500896164416301E-4</v>
      </c>
      <c r="AX2655" s="36">
        <v>85</v>
      </c>
      <c r="AY2655">
        <v>1.4527416093220881E-4</v>
      </c>
      <c r="AZ2655" s="36">
        <v>52565</v>
      </c>
    </row>
    <row r="2656" spans="1:52" ht="14.45" x14ac:dyDescent="0.3">
      <c r="A2656" s="6" t="s">
        <v>2343</v>
      </c>
      <c r="B2656" s="6" t="s">
        <v>147</v>
      </c>
      <c r="C2656" s="6" t="s">
        <v>90</v>
      </c>
      <c r="D2656" s="6"/>
      <c r="E2656" s="6"/>
      <c r="F2656" s="24" t="str">
        <f>+TabIPW[[#This Row],[WK]]&amp;TabIPW[[#This Row],[PK]]&amp;TabIPW[[#This Row],[GK]]</f>
        <v>1810</v>
      </c>
      <c r="G2656" s="6" t="s">
        <v>2513</v>
      </c>
      <c r="AO2656">
        <v>1.1857016263951557E-3</v>
      </c>
      <c r="AP2656" s="36">
        <v>64432.667999999998</v>
      </c>
      <c r="AQ2656">
        <v>7.951073425621969E-4</v>
      </c>
      <c r="AR2656" s="36">
        <v>62</v>
      </c>
      <c r="AS2656" s="36">
        <v>2547</v>
      </c>
      <c r="AT2656">
        <v>3.558938034750136E-4</v>
      </c>
      <c r="AU2656">
        <v>212.9</v>
      </c>
      <c r="AV2656">
        <v>48409</v>
      </c>
      <c r="AW2656">
        <v>4.4736527661608314E-4</v>
      </c>
      <c r="AX2656" s="36">
        <v>117</v>
      </c>
      <c r="AY2656">
        <v>2.2342897871974678E-4</v>
      </c>
      <c r="AZ2656" s="36">
        <v>80844</v>
      </c>
    </row>
    <row r="2657" spans="1:52" ht="14.45" x14ac:dyDescent="0.3">
      <c r="A2657" s="6" t="s">
        <v>2343</v>
      </c>
      <c r="B2657" s="6" t="s">
        <v>147</v>
      </c>
      <c r="C2657" s="6" t="s">
        <v>92</v>
      </c>
      <c r="D2657" s="6"/>
      <c r="E2657" s="6"/>
      <c r="F2657" s="24" t="str">
        <f>+TabIPW[[#This Row],[WK]]&amp;TabIPW[[#This Row],[PK]]&amp;TabIPW[[#This Row],[GK]]</f>
        <v>1811</v>
      </c>
      <c r="G2657" s="6" t="s">
        <v>2514</v>
      </c>
      <c r="AO2657">
        <v>2.1339385633060374E-3</v>
      </c>
      <c r="AP2657" s="36">
        <v>115961.17599999999</v>
      </c>
      <c r="AQ2657">
        <v>1.0978098134398566E-3</v>
      </c>
      <c r="AR2657" s="36">
        <v>152</v>
      </c>
      <c r="AS2657" s="36">
        <v>3017</v>
      </c>
      <c r="AT2657">
        <v>6.051066849076845E-4</v>
      </c>
      <c r="AU2657">
        <v>426.8</v>
      </c>
      <c r="AV2657">
        <v>80541</v>
      </c>
      <c r="AW2657">
        <v>1.066794121161429E-3</v>
      </c>
      <c r="AX2657" s="36">
        <v>279</v>
      </c>
      <c r="AY2657">
        <v>3.6752580126030485E-4</v>
      </c>
      <c r="AZ2657" s="36">
        <v>132983</v>
      </c>
    </row>
    <row r="2658" spans="1:52" ht="14.45" x14ac:dyDescent="0.3">
      <c r="A2658" s="6" t="s">
        <v>2343</v>
      </c>
      <c r="B2658" s="6" t="s">
        <v>147</v>
      </c>
      <c r="C2658" s="6" t="s">
        <v>93</v>
      </c>
      <c r="D2658" s="6"/>
      <c r="E2658" s="6"/>
      <c r="F2658" s="24" t="str">
        <f>+TabIPW[[#This Row],[WK]]&amp;TabIPW[[#This Row],[PK]]&amp;TabIPW[[#This Row],[GK]]</f>
        <v>1812</v>
      </c>
      <c r="G2658" s="6" t="s">
        <v>2515</v>
      </c>
      <c r="AO2658">
        <v>8.7844683064384045E-4</v>
      </c>
      <c r="AP2658" s="36">
        <v>47736.017</v>
      </c>
      <c r="AQ2658">
        <v>8.0287062590286503E-4</v>
      </c>
      <c r="AR2658" s="36">
        <v>0</v>
      </c>
      <c r="AS2658" s="36">
        <v>3043</v>
      </c>
      <c r="AT2658">
        <v>3.1686949444793263E-4</v>
      </c>
      <c r="AU2658">
        <v>292.2</v>
      </c>
      <c r="AV2658">
        <v>40304</v>
      </c>
      <c r="AW2658">
        <v>2.8294897837256541E-4</v>
      </c>
      <c r="AX2658" s="36">
        <v>74</v>
      </c>
      <c r="AY2658">
        <v>1.7613921998844222E-4</v>
      </c>
      <c r="AZ2658" s="36">
        <v>63733</v>
      </c>
    </row>
    <row r="2659" spans="1:52" ht="14.45" x14ac:dyDescent="0.3">
      <c r="A2659" s="6" t="s">
        <v>2343</v>
      </c>
      <c r="B2659" s="6" t="s">
        <v>147</v>
      </c>
      <c r="C2659" s="6" t="s">
        <v>95</v>
      </c>
      <c r="D2659" s="6"/>
      <c r="E2659" s="6"/>
      <c r="F2659" s="24" t="str">
        <f>+TabIPW[[#This Row],[WK]]&amp;TabIPW[[#This Row],[PK]]&amp;TabIPW[[#This Row],[GK]]</f>
        <v>1813</v>
      </c>
      <c r="G2659" s="6" t="s">
        <v>2516</v>
      </c>
      <c r="AO2659">
        <v>9.869600209614761E-4</v>
      </c>
      <c r="AP2659" s="36">
        <v>53632.774000000005</v>
      </c>
      <c r="AQ2659">
        <v>9.4854698026381964E-4</v>
      </c>
      <c r="AR2659" s="36">
        <v>84</v>
      </c>
      <c r="AS2659" s="36">
        <v>2963</v>
      </c>
      <c r="AT2659">
        <v>3.7096998486686674E-4</v>
      </c>
      <c r="AU2659">
        <v>454.4</v>
      </c>
      <c r="AV2659">
        <v>44125</v>
      </c>
      <c r="AW2659">
        <v>5.3530887800215082E-5</v>
      </c>
      <c r="AX2659" s="36">
        <v>14</v>
      </c>
      <c r="AY2659">
        <v>1.9658511064908106E-4</v>
      </c>
      <c r="AZ2659" s="36">
        <v>71131</v>
      </c>
    </row>
    <row r="2660" spans="1:52" ht="14.45" x14ac:dyDescent="0.3">
      <c r="A2660" s="6" t="s">
        <v>2343</v>
      </c>
      <c r="B2660" s="6" t="s">
        <v>147</v>
      </c>
      <c r="C2660" s="6" t="s">
        <v>97</v>
      </c>
      <c r="D2660" s="6"/>
      <c r="E2660" s="6"/>
      <c r="F2660" s="24" t="str">
        <f>+TabIPW[[#This Row],[WK]]&amp;TabIPW[[#This Row],[PK]]&amp;TabIPW[[#This Row],[GK]]</f>
        <v>1814</v>
      </c>
      <c r="G2660" s="6" t="s">
        <v>2517</v>
      </c>
      <c r="AO2660">
        <v>1.0620472502696229E-3</v>
      </c>
      <c r="AP2660" s="36">
        <v>57713.117999999995</v>
      </c>
      <c r="AQ2660">
        <v>8.9627062641867649E-4</v>
      </c>
      <c r="AR2660" s="36">
        <v>0</v>
      </c>
      <c r="AS2660" s="36">
        <v>3397</v>
      </c>
      <c r="AT2660">
        <v>3.5878623702465104E-4</v>
      </c>
      <c r="AU2660">
        <v>303.89999999999998</v>
      </c>
      <c r="AV2660">
        <v>46370</v>
      </c>
      <c r="AW2660">
        <v>3.8236348428725059E-4</v>
      </c>
      <c r="AX2660" s="36">
        <v>100</v>
      </c>
      <c r="AY2660">
        <v>2.0932026395595096E-4</v>
      </c>
      <c r="AZ2660" s="36">
        <v>75739</v>
      </c>
    </row>
    <row r="2661" spans="1:52" ht="14.45" x14ac:dyDescent="0.3">
      <c r="A2661" s="6" t="s">
        <v>2343</v>
      </c>
      <c r="B2661" s="6" t="s">
        <v>147</v>
      </c>
      <c r="C2661" s="6" t="s">
        <v>130</v>
      </c>
      <c r="D2661" s="6"/>
      <c r="E2661" s="6"/>
      <c r="F2661" s="24" t="str">
        <f>+TabIPW[[#This Row],[WK]]&amp;TabIPW[[#This Row],[PK]]&amp;TabIPW[[#This Row],[GK]]</f>
        <v>1815</v>
      </c>
      <c r="G2661" s="6" t="s">
        <v>2518</v>
      </c>
      <c r="AO2661">
        <v>1.0857198344608654E-3</v>
      </c>
      <c r="AP2661" s="36">
        <v>58999.519</v>
      </c>
      <c r="AQ2661">
        <v>1.0086133741425336E-3</v>
      </c>
      <c r="AR2661" s="36">
        <v>169</v>
      </c>
      <c r="AS2661" s="36">
        <v>2551</v>
      </c>
      <c r="AT2661">
        <v>3.3811336426853398E-4</v>
      </c>
      <c r="AU2661">
        <v>245</v>
      </c>
      <c r="AV2661">
        <v>44826</v>
      </c>
      <c r="AW2661">
        <v>4.7413072051619073E-4</v>
      </c>
      <c r="AX2661" s="36">
        <v>124</v>
      </c>
      <c r="AY2661">
        <v>2.0458880074819029E-4</v>
      </c>
      <c r="AZ2661" s="36">
        <v>74027</v>
      </c>
    </row>
    <row r="2662" spans="1:52" ht="14.45" x14ac:dyDescent="0.3">
      <c r="A2662" s="6" t="s">
        <v>2343</v>
      </c>
      <c r="B2662" s="6" t="s">
        <v>147</v>
      </c>
      <c r="C2662" s="6" t="s">
        <v>134</v>
      </c>
      <c r="D2662" s="6"/>
      <c r="E2662" s="6"/>
      <c r="F2662" s="24" t="str">
        <f>+TabIPW[[#This Row],[WK]]&amp;TabIPW[[#This Row],[PK]]&amp;TabIPW[[#This Row],[GK]]</f>
        <v>1816</v>
      </c>
      <c r="G2662" s="6" t="s">
        <v>2519</v>
      </c>
      <c r="AO2662">
        <v>2.7430088013097082E-3</v>
      </c>
      <c r="AP2662" s="36">
        <v>149058.89600000001</v>
      </c>
      <c r="AQ2662">
        <v>1.6411584166081969E-3</v>
      </c>
      <c r="AR2662" s="36">
        <v>206</v>
      </c>
      <c r="AS2662" s="36">
        <v>4670</v>
      </c>
      <c r="AT2662">
        <v>7.9275363076885662E-4</v>
      </c>
      <c r="AU2662">
        <v>528.70000000000005</v>
      </c>
      <c r="AV2662">
        <v>106347</v>
      </c>
      <c r="AW2662">
        <v>4.8942525988768075E-4</v>
      </c>
      <c r="AX2662" s="36">
        <v>128</v>
      </c>
      <c r="AY2662">
        <v>4.857957992234542E-4</v>
      </c>
      <c r="AZ2662" s="36">
        <v>175777</v>
      </c>
    </row>
    <row r="2663" spans="1:52" ht="14.45" x14ac:dyDescent="0.3">
      <c r="A2663" s="6" t="s">
        <v>2343</v>
      </c>
      <c r="B2663" s="6" t="s">
        <v>147</v>
      </c>
      <c r="C2663" s="6" t="s">
        <v>141</v>
      </c>
      <c r="D2663" s="6"/>
      <c r="E2663" s="6"/>
      <c r="F2663" s="24" t="str">
        <f>+TabIPW[[#This Row],[WK]]&amp;TabIPW[[#This Row],[PK]]&amp;TabIPW[[#This Row],[GK]]</f>
        <v>1817</v>
      </c>
      <c r="G2663" s="6" t="s">
        <v>2520</v>
      </c>
      <c r="AO2663">
        <v>1.2964015478949386E-3</v>
      </c>
      <c r="AP2663" s="36">
        <v>70448.255000000005</v>
      </c>
      <c r="AQ2663">
        <v>7.2213503223665513E-4</v>
      </c>
      <c r="AR2663" s="36">
        <v>0</v>
      </c>
      <c r="AS2663" s="36">
        <v>2737</v>
      </c>
      <c r="AT2663">
        <v>3.9758239715173473E-4</v>
      </c>
      <c r="AU2663">
        <v>225.6</v>
      </c>
      <c r="AV2663">
        <v>54413</v>
      </c>
      <c r="AW2663">
        <v>8.106105866889713E-4</v>
      </c>
      <c r="AX2663" s="36">
        <v>212</v>
      </c>
      <c r="AY2663">
        <v>2.4802319080261041E-4</v>
      </c>
      <c r="AZ2663" s="36">
        <v>89743</v>
      </c>
    </row>
    <row r="2664" spans="1:52" ht="14.45" x14ac:dyDescent="0.3">
      <c r="A2664" s="6" t="s">
        <v>2343</v>
      </c>
      <c r="B2664" s="6" t="s">
        <v>147</v>
      </c>
      <c r="C2664" s="6" t="s">
        <v>147</v>
      </c>
      <c r="D2664" s="6"/>
      <c r="E2664" s="6"/>
      <c r="F2664" s="24" t="str">
        <f>+TabIPW[[#This Row],[WK]]&amp;TabIPW[[#This Row],[PK]]&amp;TabIPW[[#This Row],[GK]]</f>
        <v>1818</v>
      </c>
      <c r="G2664" s="6" t="s">
        <v>2521</v>
      </c>
      <c r="AO2664">
        <v>1.6115413470156785E-3</v>
      </c>
      <c r="AP2664" s="36">
        <v>87573.387999999992</v>
      </c>
      <c r="AQ2664">
        <v>6.695007335722694E-4</v>
      </c>
      <c r="AR2664" s="36">
        <v>79</v>
      </c>
      <c r="AS2664" s="36">
        <v>1943</v>
      </c>
      <c r="AT2664">
        <v>4.3658298173985789E-4</v>
      </c>
      <c r="AU2664">
        <v>193.4</v>
      </c>
      <c r="AV2664">
        <v>61231</v>
      </c>
      <c r="AW2664">
        <v>8.6796510933205887E-4</v>
      </c>
      <c r="AX2664" s="36">
        <v>227</v>
      </c>
      <c r="AY2664">
        <v>2.7883297575594942E-4</v>
      </c>
      <c r="AZ2664" s="36">
        <v>100891</v>
      </c>
    </row>
    <row r="2665" spans="1:52" ht="14.45" x14ac:dyDescent="0.3">
      <c r="A2665" s="6" t="s">
        <v>2343</v>
      </c>
      <c r="B2665" s="6" t="s">
        <v>147</v>
      </c>
      <c r="C2665" s="6" t="s">
        <v>153</v>
      </c>
      <c r="D2665" s="6"/>
      <c r="E2665" s="6"/>
      <c r="F2665" s="24" t="str">
        <f>+TabIPW[[#This Row],[WK]]&amp;TabIPW[[#This Row],[PK]]&amp;TabIPW[[#This Row],[GK]]</f>
        <v>1819</v>
      </c>
      <c r="G2665" s="6" t="s">
        <v>2522</v>
      </c>
      <c r="AO2665">
        <v>7.8547724503077131E-4</v>
      </c>
      <c r="AP2665" s="36">
        <v>42683.920999999995</v>
      </c>
      <c r="AQ2665">
        <v>1.1342468097614742E-3</v>
      </c>
      <c r="AR2665" s="36">
        <v>156</v>
      </c>
      <c r="AS2665" s="36">
        <v>3125</v>
      </c>
      <c r="AT2665">
        <v>2.7853486880136011E-4</v>
      </c>
      <c r="AU2665">
        <v>210.5</v>
      </c>
      <c r="AV2665">
        <v>36691</v>
      </c>
      <c r="AW2665">
        <v>2.600071693153304E-4</v>
      </c>
      <c r="AX2665" s="36">
        <v>68</v>
      </c>
      <c r="AY2665">
        <v>1.6361410827257097E-4</v>
      </c>
      <c r="AZ2665" s="36">
        <v>59201</v>
      </c>
    </row>
    <row r="2666" spans="1:52" ht="14.45" x14ac:dyDescent="0.3">
      <c r="A2666" s="6" t="s">
        <v>2343</v>
      </c>
      <c r="B2666" s="6" t="s">
        <v>147</v>
      </c>
      <c r="C2666" s="6" t="s">
        <v>161</v>
      </c>
      <c r="D2666" s="6"/>
      <c r="E2666" s="6"/>
      <c r="F2666" s="24" t="str">
        <f>+TabIPW[[#This Row],[WK]]&amp;TabIPW[[#This Row],[PK]]&amp;TabIPW[[#This Row],[GK]]</f>
        <v>1820</v>
      </c>
      <c r="G2666" s="6" t="s">
        <v>2523</v>
      </c>
      <c r="AO2666">
        <v>8.0327903658676265E-4</v>
      </c>
      <c r="AP2666" s="36">
        <v>43651.294999999998</v>
      </c>
      <c r="AQ2666">
        <v>4.5713939807796183E-4</v>
      </c>
      <c r="AR2666" s="36">
        <v>64</v>
      </c>
      <c r="AS2666" s="36">
        <v>1251</v>
      </c>
      <c r="AT2666">
        <v>2.3692346749503419E-4</v>
      </c>
      <c r="AU2666">
        <v>167</v>
      </c>
      <c r="AV2666">
        <v>31538</v>
      </c>
      <c r="AW2666">
        <v>1.9118174214362529E-4</v>
      </c>
      <c r="AX2666" s="36">
        <v>50</v>
      </c>
      <c r="AY2666">
        <v>1.4076932154631513E-4</v>
      </c>
      <c r="AZ2666" s="36">
        <v>50935</v>
      </c>
    </row>
    <row r="2667" spans="1:52" ht="14.45" x14ac:dyDescent="0.3">
      <c r="A2667" s="6" t="s">
        <v>2343</v>
      </c>
      <c r="B2667" s="6" t="s">
        <v>147</v>
      </c>
      <c r="C2667" s="6" t="s">
        <v>168</v>
      </c>
      <c r="D2667" s="6"/>
      <c r="E2667" s="6"/>
      <c r="F2667" s="24" t="str">
        <f>+TabIPW[[#This Row],[WK]]&amp;TabIPW[[#This Row],[PK]]&amp;TabIPW[[#This Row],[GK]]</f>
        <v>1821</v>
      </c>
      <c r="G2667" s="6" t="s">
        <v>2524</v>
      </c>
      <c r="AO2667">
        <v>4.066033686333656E-4</v>
      </c>
      <c r="AP2667" s="36">
        <v>22095.39</v>
      </c>
      <c r="AQ2667">
        <v>4.5672358532826239E-4</v>
      </c>
      <c r="AR2667" s="36">
        <v>2</v>
      </c>
      <c r="AS2667" s="36">
        <v>1716</v>
      </c>
      <c r="AT2667">
        <v>1.287460040309075E-4</v>
      </c>
      <c r="AU2667">
        <v>144</v>
      </c>
      <c r="AV2667">
        <v>15687</v>
      </c>
      <c r="AW2667">
        <v>1.414744891862827E-4</v>
      </c>
      <c r="AX2667" s="36">
        <v>37</v>
      </c>
      <c r="AY2667">
        <v>7.0189819560454822E-5</v>
      </c>
      <c r="AZ2667" s="36">
        <v>25397</v>
      </c>
    </row>
    <row r="2668" spans="1:52" ht="14.45" x14ac:dyDescent="0.3">
      <c r="A2668" s="6" t="s">
        <v>2343</v>
      </c>
      <c r="B2668" s="6" t="s">
        <v>161</v>
      </c>
      <c r="C2668" s="6" t="s">
        <v>33</v>
      </c>
      <c r="D2668" s="6"/>
      <c r="E2668" s="6"/>
      <c r="F2668" s="24" t="str">
        <f>+TabIPW[[#This Row],[WK]]&amp;TabIPW[[#This Row],[PK]]&amp;TabIPW[[#This Row],[GK]]</f>
        <v>2001</v>
      </c>
      <c r="G2668" s="6" t="s">
        <v>2525</v>
      </c>
      <c r="AO2668">
        <v>9.0378628440067126E-4</v>
      </c>
      <c r="AP2668" s="36">
        <v>49112.998</v>
      </c>
      <c r="AQ2668">
        <v>5.6963446642270305E-4</v>
      </c>
      <c r="AR2668" s="36">
        <v>0</v>
      </c>
      <c r="AS2668" s="36">
        <v>2159</v>
      </c>
      <c r="AT2668">
        <v>2.95688123892323E-4</v>
      </c>
      <c r="AU2668">
        <v>421.7</v>
      </c>
      <c r="AV2668">
        <v>33549</v>
      </c>
      <c r="AW2668">
        <v>3.8236348428725059E-4</v>
      </c>
      <c r="AX2668" s="36">
        <v>100</v>
      </c>
      <c r="AY2668">
        <v>1.5048098142486136E-4</v>
      </c>
      <c r="AZ2668" s="36">
        <v>54449</v>
      </c>
    </row>
    <row r="2669" spans="1:52" ht="14.45" x14ac:dyDescent="0.3">
      <c r="A2669" s="6" t="s">
        <v>2343</v>
      </c>
      <c r="B2669" s="6" t="s">
        <v>161</v>
      </c>
      <c r="C2669" s="6" t="s">
        <v>32</v>
      </c>
      <c r="D2669" s="6"/>
      <c r="E2669" s="6"/>
      <c r="F2669" s="24" t="str">
        <f>+TabIPW[[#This Row],[WK]]&amp;TabIPW[[#This Row],[PK]]&amp;TabIPW[[#This Row],[GK]]</f>
        <v>2002</v>
      </c>
      <c r="G2669" s="6" t="s">
        <v>2526</v>
      </c>
      <c r="AO2669">
        <v>2.4262017093732136E-3</v>
      </c>
      <c r="AP2669" s="36">
        <v>131843.16</v>
      </c>
      <c r="AQ2669">
        <v>2.3440592639012141E-3</v>
      </c>
      <c r="AR2669" s="36">
        <v>682</v>
      </c>
      <c r="AS2669" s="36">
        <v>3752</v>
      </c>
      <c r="AT2669">
        <v>7.8593651977848066E-4</v>
      </c>
      <c r="AU2669">
        <v>921.3</v>
      </c>
      <c r="AV2669">
        <v>94611</v>
      </c>
      <c r="AW2669">
        <v>2.1029991635798781E-4</v>
      </c>
      <c r="AX2669" s="36">
        <v>55</v>
      </c>
      <c r="AY2669">
        <v>4.3637798753071513E-4</v>
      </c>
      <c r="AZ2669" s="36">
        <v>157896</v>
      </c>
    </row>
    <row r="2670" spans="1:52" ht="14.45" x14ac:dyDescent="0.3">
      <c r="A2670" s="6" t="s">
        <v>2343</v>
      </c>
      <c r="B2670" s="6" t="s">
        <v>161</v>
      </c>
      <c r="C2670" s="6" t="s">
        <v>37</v>
      </c>
      <c r="D2670" s="6"/>
      <c r="E2670" s="6"/>
      <c r="F2670" s="24" t="str">
        <f>+TabIPW[[#This Row],[WK]]&amp;TabIPW[[#This Row],[PK]]&amp;TabIPW[[#This Row],[GK]]</f>
        <v>2003</v>
      </c>
      <c r="G2670" s="6" t="s">
        <v>2527</v>
      </c>
      <c r="AO2670">
        <v>9.4969829091775442E-4</v>
      </c>
      <c r="AP2670" s="36">
        <v>51607.92</v>
      </c>
      <c r="AQ2670">
        <v>4.5721088913125603E-4</v>
      </c>
      <c r="AR2670" s="36">
        <v>114</v>
      </c>
      <c r="AS2670" s="36">
        <v>875</v>
      </c>
      <c r="AT2670">
        <v>2.9072552252046822E-4</v>
      </c>
      <c r="AU2670">
        <v>532.5</v>
      </c>
      <c r="AV2670">
        <v>29774</v>
      </c>
      <c r="AW2670">
        <v>2.8294897837256541E-4</v>
      </c>
      <c r="AX2670" s="36">
        <v>74</v>
      </c>
      <c r="AY2670">
        <v>1.3983242550225507E-4</v>
      </c>
      <c r="AZ2670" s="36">
        <v>50596</v>
      </c>
    </row>
    <row r="2671" spans="1:52" ht="14.45" x14ac:dyDescent="0.3">
      <c r="A2671" s="6" t="s">
        <v>2343</v>
      </c>
      <c r="B2671" s="6" t="s">
        <v>161</v>
      </c>
      <c r="C2671" s="6" t="s">
        <v>39</v>
      </c>
      <c r="D2671" s="6"/>
      <c r="E2671" s="6"/>
      <c r="F2671" s="24" t="str">
        <f>+TabIPW[[#This Row],[WK]]&amp;TabIPW[[#This Row],[PK]]&amp;TabIPW[[#This Row],[GK]]</f>
        <v>2004</v>
      </c>
      <c r="G2671" s="6" t="s">
        <v>2528</v>
      </c>
      <c r="AO2671">
        <v>7.454236280788662E-4</v>
      </c>
      <c r="AP2671" s="36">
        <v>40507.351999999999</v>
      </c>
      <c r="AQ2671">
        <v>5.386307716456248E-4</v>
      </c>
      <c r="AR2671" s="36">
        <v>39</v>
      </c>
      <c r="AS2671" s="36">
        <v>1748</v>
      </c>
      <c r="AT2671">
        <v>2.3886994501354653E-4</v>
      </c>
      <c r="AU2671">
        <v>331.8</v>
      </c>
      <c r="AV2671">
        <v>27344</v>
      </c>
      <c r="AW2671">
        <v>3.2500896164416301E-4</v>
      </c>
      <c r="AX2671" s="36">
        <v>85</v>
      </c>
      <c r="AY2671">
        <v>1.2221656890980953E-4</v>
      </c>
      <c r="AZ2671" s="36">
        <v>44222</v>
      </c>
    </row>
    <row r="2672" spans="1:52" ht="14.45" x14ac:dyDescent="0.3">
      <c r="A2672" s="6" t="s">
        <v>2343</v>
      </c>
      <c r="B2672" s="6" t="s">
        <v>161</v>
      </c>
      <c r="C2672" s="6" t="s">
        <v>42</v>
      </c>
      <c r="D2672" s="6"/>
      <c r="E2672" s="6"/>
      <c r="F2672" s="24" t="str">
        <f>+TabIPW[[#This Row],[WK]]&amp;TabIPW[[#This Row],[PK]]&amp;TabIPW[[#This Row],[GK]]</f>
        <v>2005</v>
      </c>
      <c r="G2672" s="6" t="s">
        <v>2529</v>
      </c>
      <c r="AO2672">
        <v>7.2146063906741481E-4</v>
      </c>
      <c r="AP2672" s="36">
        <v>39205.17</v>
      </c>
      <c r="AQ2672">
        <v>4.6378909657015513E-4</v>
      </c>
      <c r="AR2672" s="36">
        <v>72</v>
      </c>
      <c r="AS2672" s="36">
        <v>1216</v>
      </c>
      <c r="AT2672">
        <v>2.2140235761297571E-4</v>
      </c>
      <c r="AU2672">
        <v>414.9</v>
      </c>
      <c r="AV2672">
        <v>22419</v>
      </c>
      <c r="AW2672">
        <v>2.9824351774405548E-4</v>
      </c>
      <c r="AX2672" s="36">
        <v>78</v>
      </c>
      <c r="AY2672">
        <v>1.0727874260259773E-4</v>
      </c>
      <c r="AZ2672" s="36">
        <v>38817</v>
      </c>
    </row>
    <row r="2673" spans="1:52" ht="14.45" x14ac:dyDescent="0.3">
      <c r="A2673" s="6" t="s">
        <v>2343</v>
      </c>
      <c r="B2673" s="6" t="s">
        <v>161</v>
      </c>
      <c r="C2673" s="6" t="s">
        <v>44</v>
      </c>
      <c r="D2673" s="6"/>
      <c r="E2673" s="6"/>
      <c r="F2673" s="24" t="str">
        <f>+TabIPW[[#This Row],[WK]]&amp;TabIPW[[#This Row],[PK]]&amp;TabIPW[[#This Row],[GK]]</f>
        <v>2006</v>
      </c>
      <c r="G2673" s="6" t="s">
        <v>2530</v>
      </c>
      <c r="AO2673">
        <v>5.3610765091858116E-4</v>
      </c>
      <c r="AP2673" s="36">
        <v>29132.831999999999</v>
      </c>
      <c r="AQ2673">
        <v>5.4245876005793315E-4</v>
      </c>
      <c r="AR2673" s="36">
        <v>0</v>
      </c>
      <c r="AS2673" s="36">
        <v>2056</v>
      </c>
      <c r="AT2673">
        <v>2.0169435557327176E-4</v>
      </c>
      <c r="AU2673">
        <v>305.5</v>
      </c>
      <c r="AV2673">
        <v>22398</v>
      </c>
      <c r="AW2673">
        <v>1.2617994981479268E-4</v>
      </c>
      <c r="AX2673" s="36">
        <v>33</v>
      </c>
      <c r="AY2673">
        <v>9.866980107679481E-5</v>
      </c>
      <c r="AZ2673" s="36">
        <v>35702</v>
      </c>
    </row>
    <row r="2674" spans="1:52" ht="14.45" x14ac:dyDescent="0.3">
      <c r="A2674" s="6" t="s">
        <v>2343</v>
      </c>
      <c r="B2674" s="6" t="s">
        <v>161</v>
      </c>
      <c r="C2674" s="6" t="s">
        <v>51</v>
      </c>
      <c r="D2674" s="6"/>
      <c r="E2674" s="6"/>
      <c r="F2674" s="24" t="str">
        <f>+TabIPW[[#This Row],[WK]]&amp;TabIPW[[#This Row],[PK]]&amp;TabIPW[[#This Row],[GK]]</f>
        <v>2007</v>
      </c>
      <c r="G2674" s="6" t="s">
        <v>2531</v>
      </c>
      <c r="AO2674">
        <v>8.2890902397907021E-4</v>
      </c>
      <c r="AP2674" s="36">
        <v>45044.063999999991</v>
      </c>
      <c r="AQ2674">
        <v>2.4774745899533033E-4</v>
      </c>
      <c r="AR2674" s="36">
        <v>0</v>
      </c>
      <c r="AS2674" s="36">
        <v>939</v>
      </c>
      <c r="AT2674">
        <v>2.8776274751626921E-4</v>
      </c>
      <c r="AU2674">
        <v>489</v>
      </c>
      <c r="AV2674">
        <v>30508</v>
      </c>
      <c r="AW2674">
        <v>6.8825427171705105E-5</v>
      </c>
      <c r="AX2674" s="36">
        <v>18</v>
      </c>
      <c r="AY2674">
        <v>1.3710188481927166E-4</v>
      </c>
      <c r="AZ2674" s="36">
        <v>49608</v>
      </c>
    </row>
    <row r="2675" spans="1:52" ht="14.45" x14ac:dyDescent="0.3">
      <c r="A2675" s="6" t="s">
        <v>2343</v>
      </c>
      <c r="B2675" s="6" t="s">
        <v>161</v>
      </c>
      <c r="C2675" s="6" t="s">
        <v>75</v>
      </c>
      <c r="D2675" s="6"/>
      <c r="E2675" s="6"/>
      <c r="F2675" s="24" t="str">
        <f>+TabIPW[[#This Row],[WK]]&amp;TabIPW[[#This Row],[PK]]&amp;TabIPW[[#This Row],[GK]]</f>
        <v>2008</v>
      </c>
      <c r="G2675" s="6" t="s">
        <v>2532</v>
      </c>
      <c r="AO2675">
        <v>5.6716166279297843E-4</v>
      </c>
      <c r="AP2675" s="36">
        <v>30820.35</v>
      </c>
      <c r="AQ2675">
        <v>3.9510525183090246E-4</v>
      </c>
      <c r="AR2675" s="36">
        <v>79</v>
      </c>
      <c r="AS2675" s="36">
        <v>903</v>
      </c>
      <c r="AT2675">
        <v>2.1912186721140083E-4</v>
      </c>
      <c r="AU2675">
        <v>370.7</v>
      </c>
      <c r="AV2675">
        <v>23276</v>
      </c>
      <c r="AW2675">
        <v>1.3382721950053772E-4</v>
      </c>
      <c r="AX2675" s="36">
        <v>35</v>
      </c>
      <c r="AY2675">
        <v>1.0324649679645119E-4</v>
      </c>
      <c r="AZ2675" s="36">
        <v>37358</v>
      </c>
    </row>
    <row r="2676" spans="1:52" ht="14.45" x14ac:dyDescent="0.3">
      <c r="A2676" s="6" t="s">
        <v>2343</v>
      </c>
      <c r="B2676" s="6" t="s">
        <v>161</v>
      </c>
      <c r="C2676" s="6" t="s">
        <v>77</v>
      </c>
      <c r="D2676" s="6"/>
      <c r="E2676" s="6"/>
      <c r="F2676" s="24" t="str">
        <f>+TabIPW[[#This Row],[WK]]&amp;TabIPW[[#This Row],[PK]]&amp;TabIPW[[#This Row],[GK]]</f>
        <v>2009</v>
      </c>
      <c r="G2676" s="6" t="s">
        <v>2533</v>
      </c>
      <c r="AO2676">
        <v>3.2286525557987999E-4</v>
      </c>
      <c r="AP2676" s="36">
        <v>17544.945</v>
      </c>
      <c r="AQ2676">
        <v>2.654248602228992E-4</v>
      </c>
      <c r="AR2676" s="36">
        <v>0</v>
      </c>
      <c r="AS2676" s="36">
        <v>1006</v>
      </c>
      <c r="AT2676">
        <v>1.1284140956345544E-4</v>
      </c>
      <c r="AU2676">
        <v>212.9</v>
      </c>
      <c r="AV2676">
        <v>11387</v>
      </c>
      <c r="AW2676">
        <v>1.1853268012904768E-4</v>
      </c>
      <c r="AX2676" s="36">
        <v>31</v>
      </c>
      <c r="AY2676">
        <v>5.1529282423305121E-5</v>
      </c>
      <c r="AZ2676" s="36">
        <v>18645</v>
      </c>
    </row>
    <row r="2677" spans="1:52" ht="14.45" x14ac:dyDescent="0.3">
      <c r="A2677" s="6" t="s">
        <v>2343</v>
      </c>
      <c r="B2677" s="6" t="s">
        <v>161</v>
      </c>
      <c r="C2677" s="6" t="s">
        <v>90</v>
      </c>
      <c r="D2677" s="6"/>
      <c r="E2677" s="6"/>
      <c r="F2677" s="24" t="str">
        <f>+TabIPW[[#This Row],[WK]]&amp;TabIPW[[#This Row],[PK]]&amp;TabIPW[[#This Row],[GK]]</f>
        <v>2010</v>
      </c>
      <c r="G2677" s="6" t="s">
        <v>2534</v>
      </c>
      <c r="AO2677">
        <v>6.0645852685080434E-4</v>
      </c>
      <c r="AP2677" s="36">
        <v>32955.795999999995</v>
      </c>
      <c r="AQ2677">
        <v>3.6372598424764402E-4</v>
      </c>
      <c r="AR2677" s="36">
        <v>62</v>
      </c>
      <c r="AS2677" s="36">
        <v>912</v>
      </c>
      <c r="AT2677">
        <v>2.500507655650851E-4</v>
      </c>
      <c r="AU2677">
        <v>491.3</v>
      </c>
      <c r="AV2677">
        <v>24701</v>
      </c>
      <c r="AW2677">
        <v>2.9059624805831045E-4</v>
      </c>
      <c r="AX2677" s="36">
        <v>76</v>
      </c>
      <c r="AY2677">
        <v>1.1230592226084348E-4</v>
      </c>
      <c r="AZ2677" s="36">
        <v>40636</v>
      </c>
    </row>
    <row r="2678" spans="1:52" ht="14.45" x14ac:dyDescent="0.3">
      <c r="A2678" s="6" t="s">
        <v>2343</v>
      </c>
      <c r="B2678" s="6" t="s">
        <v>161</v>
      </c>
      <c r="C2678" s="6" t="s">
        <v>92</v>
      </c>
      <c r="D2678" s="6"/>
      <c r="E2678" s="6"/>
      <c r="F2678" s="24" t="str">
        <f>+TabIPW[[#This Row],[WK]]&amp;TabIPW[[#This Row],[PK]]&amp;TabIPW[[#This Row],[GK]]</f>
        <v>2011</v>
      </c>
      <c r="G2678" s="6" t="s">
        <v>2535</v>
      </c>
      <c r="AO2678">
        <v>9.2531624743790385E-4</v>
      </c>
      <c r="AP2678" s="36">
        <v>50282.965999999993</v>
      </c>
      <c r="AQ2678">
        <v>6.4509322390157904E-4</v>
      </c>
      <c r="AR2678" s="36">
        <v>0</v>
      </c>
      <c r="AS2678" s="36">
        <v>2445</v>
      </c>
      <c r="AT2678">
        <v>3.8589871122171783E-4</v>
      </c>
      <c r="AU2678">
        <v>781.1</v>
      </c>
      <c r="AV2678">
        <v>37497</v>
      </c>
      <c r="AW2678">
        <v>3.5942167523001558E-4</v>
      </c>
      <c r="AX2678" s="36">
        <v>94</v>
      </c>
      <c r="AY2678">
        <v>1.6926588529352348E-4</v>
      </c>
      <c r="AZ2678" s="36">
        <v>61246</v>
      </c>
    </row>
    <row r="2679" spans="1:52" ht="14.45" x14ac:dyDescent="0.3">
      <c r="A2679" s="6" t="s">
        <v>2343</v>
      </c>
      <c r="B2679" s="6" t="s">
        <v>161</v>
      </c>
      <c r="C2679" s="6" t="s">
        <v>93</v>
      </c>
      <c r="D2679" s="6"/>
      <c r="E2679" s="6"/>
      <c r="F2679" s="24" t="str">
        <f>+TabIPW[[#This Row],[WK]]&amp;TabIPW[[#This Row],[PK]]&amp;TabIPW[[#This Row],[GK]]</f>
        <v>2012</v>
      </c>
      <c r="G2679" s="6" t="s">
        <v>2536</v>
      </c>
      <c r="AO2679">
        <v>5.0606347713516684E-4</v>
      </c>
      <c r="AP2679" s="36">
        <v>27500.19</v>
      </c>
      <c r="AQ2679">
        <v>1.5554145327892227E-4</v>
      </c>
      <c r="AR2679" s="36">
        <v>1</v>
      </c>
      <c r="AS2679" s="36">
        <v>582</v>
      </c>
      <c r="AT2679">
        <v>2.2837544740619644E-4</v>
      </c>
      <c r="AU2679">
        <v>508.6</v>
      </c>
      <c r="AV2679">
        <v>20928</v>
      </c>
      <c r="AW2679">
        <v>7.2649062014577611E-5</v>
      </c>
      <c r="AX2679" s="36">
        <v>19</v>
      </c>
      <c r="AY2679">
        <v>9.5720927687378534E-5</v>
      </c>
      <c r="AZ2679" s="36">
        <v>34635</v>
      </c>
    </row>
    <row r="2680" spans="1:52" ht="14.45" x14ac:dyDescent="0.3">
      <c r="A2680" s="6" t="s">
        <v>2343</v>
      </c>
      <c r="B2680" s="6" t="s">
        <v>161</v>
      </c>
      <c r="C2680" s="6" t="s">
        <v>95</v>
      </c>
      <c r="D2680" s="6"/>
      <c r="E2680" s="6"/>
      <c r="F2680" s="24" t="str">
        <f>+TabIPW[[#This Row],[WK]]&amp;TabIPW[[#This Row],[PK]]&amp;TabIPW[[#This Row],[GK]]</f>
        <v>2013</v>
      </c>
      <c r="G2680" s="6" t="s">
        <v>2537</v>
      </c>
      <c r="AO2680">
        <v>8.8942213069044442E-4</v>
      </c>
      <c r="AP2680" s="36">
        <v>48332.43</v>
      </c>
      <c r="AQ2680">
        <v>6.3719124306286406E-4</v>
      </c>
      <c r="AR2680" s="36">
        <v>120</v>
      </c>
      <c r="AS2680" s="36">
        <v>1512</v>
      </c>
      <c r="AT2680">
        <v>3.1267221869550398E-4</v>
      </c>
      <c r="AU2680">
        <v>575.4</v>
      </c>
      <c r="AV2680">
        <v>31948</v>
      </c>
      <c r="AW2680">
        <v>4.1295256303023063E-4</v>
      </c>
      <c r="AX2680" s="36">
        <v>108</v>
      </c>
      <c r="AY2680">
        <v>1.4759843695891835E-4</v>
      </c>
      <c r="AZ2680" s="36">
        <v>53406</v>
      </c>
    </row>
    <row r="2681" spans="1:52" ht="14.45" x14ac:dyDescent="0.3">
      <c r="A2681" s="6" t="s">
        <v>2343</v>
      </c>
      <c r="B2681" s="6" t="s">
        <v>161</v>
      </c>
      <c r="C2681" s="6" t="s">
        <v>97</v>
      </c>
      <c r="D2681" s="6"/>
      <c r="E2681" s="6"/>
      <c r="F2681" s="24" t="str">
        <f>+TabIPW[[#This Row],[WK]]&amp;TabIPW[[#This Row],[PK]]&amp;TabIPW[[#This Row],[GK]]</f>
        <v>2014</v>
      </c>
      <c r="G2681" s="6" t="s">
        <v>2538</v>
      </c>
      <c r="AO2681">
        <v>6.3568402440068034E-4</v>
      </c>
      <c r="AP2681" s="36">
        <v>34543.949999999997</v>
      </c>
      <c r="AQ2681">
        <v>2.6648022746036601E-4</v>
      </c>
      <c r="AR2681" s="36">
        <v>0</v>
      </c>
      <c r="AS2681" s="36">
        <v>1010</v>
      </c>
      <c r="AT2681">
        <v>2.158515320428684E-4</v>
      </c>
      <c r="AU2681">
        <v>273</v>
      </c>
      <c r="AV2681">
        <v>25440</v>
      </c>
      <c r="AW2681">
        <v>2.6765443900107544E-4</v>
      </c>
      <c r="AX2681" s="36">
        <v>70</v>
      </c>
      <c r="AY2681">
        <v>1.1433448183706799E-4</v>
      </c>
      <c r="AZ2681" s="36">
        <v>41370</v>
      </c>
    </row>
    <row r="2682" spans="1:52" ht="14.45" x14ac:dyDescent="0.3">
      <c r="A2682" s="6" t="s">
        <v>2343</v>
      </c>
      <c r="B2682" s="6" t="s">
        <v>177</v>
      </c>
      <c r="C2682" s="6" t="s">
        <v>33</v>
      </c>
      <c r="D2682" s="6"/>
      <c r="E2682" s="6"/>
      <c r="F2682" s="24" t="str">
        <f>+TabIPW[[#This Row],[WK]]&amp;TabIPW[[#This Row],[PK]]&amp;TabIPW[[#This Row],[GK]]</f>
        <v>2201</v>
      </c>
      <c r="G2682" s="6" t="s">
        <v>2539</v>
      </c>
      <c r="AO2682">
        <v>1.2515374535815695E-3</v>
      </c>
      <c r="AP2682" s="36">
        <v>68010.278000000006</v>
      </c>
      <c r="AQ2682">
        <v>7.2714802661462245E-4</v>
      </c>
      <c r="AR2682" s="36">
        <v>0</v>
      </c>
      <c r="AS2682" s="36">
        <v>2756</v>
      </c>
      <c r="AT2682">
        <v>4.0209832386717243E-4</v>
      </c>
      <c r="AU2682">
        <v>559.6</v>
      </c>
      <c r="AV2682">
        <v>46000</v>
      </c>
      <c r="AW2682">
        <v>5.200143386306608E-4</v>
      </c>
      <c r="AX2682" s="36">
        <v>136</v>
      </c>
      <c r="AY2682">
        <v>2.1142897098137237E-4</v>
      </c>
      <c r="AZ2682" s="36">
        <v>76502</v>
      </c>
    </row>
    <row r="2683" spans="1:52" ht="14.45" x14ac:dyDescent="0.3">
      <c r="A2683" s="6" t="s">
        <v>2343</v>
      </c>
      <c r="B2683" s="6" t="s">
        <v>177</v>
      </c>
      <c r="C2683" s="6" t="s">
        <v>32</v>
      </c>
      <c r="D2683" s="6"/>
      <c r="E2683" s="6"/>
      <c r="F2683" s="24" t="str">
        <f>+TabIPW[[#This Row],[WK]]&amp;TabIPW[[#This Row],[PK]]&amp;TabIPW[[#This Row],[GK]]</f>
        <v>2202</v>
      </c>
      <c r="G2683" s="6" t="s">
        <v>2540</v>
      </c>
      <c r="AO2683">
        <v>1.4313113420680397E-3</v>
      </c>
      <c r="AP2683" s="36">
        <v>77779.44</v>
      </c>
      <c r="AQ2683">
        <v>1.0770423659061642E-3</v>
      </c>
      <c r="AR2683" s="36">
        <v>124</v>
      </c>
      <c r="AS2683" s="36">
        <v>3149</v>
      </c>
      <c r="AT2683">
        <v>4.4284351573179153E-4</v>
      </c>
      <c r="AU2683">
        <v>386.5</v>
      </c>
      <c r="AV2683">
        <v>56923</v>
      </c>
      <c r="AW2683">
        <v>1.0820886605329191E-3</v>
      </c>
      <c r="AX2683" s="36">
        <v>283</v>
      </c>
      <c r="AY2683">
        <v>2.6538202281659696E-4</v>
      </c>
      <c r="AZ2683" s="36">
        <v>96024</v>
      </c>
    </row>
    <row r="2684" spans="1:52" ht="14.45" x14ac:dyDescent="0.3">
      <c r="A2684" s="6" t="s">
        <v>2343</v>
      </c>
      <c r="B2684" s="6" t="s">
        <v>177</v>
      </c>
      <c r="C2684" s="6" t="s">
        <v>37</v>
      </c>
      <c r="D2684" s="6"/>
      <c r="E2684" s="6"/>
      <c r="F2684" s="24" t="str">
        <f>+TabIPW[[#This Row],[WK]]&amp;TabIPW[[#This Row],[PK]]&amp;TabIPW[[#This Row],[GK]]</f>
        <v>2203</v>
      </c>
      <c r="G2684" s="6" t="s">
        <v>2541</v>
      </c>
      <c r="AO2684">
        <v>8.1841851099181604E-4</v>
      </c>
      <c r="AP2684" s="36">
        <v>44473.995000000003</v>
      </c>
      <c r="AQ2684">
        <v>8.4383296311890481E-4</v>
      </c>
      <c r="AR2684" s="36">
        <v>187</v>
      </c>
      <c r="AS2684" s="36">
        <v>1791</v>
      </c>
      <c r="AT2684">
        <v>2.8815762160211043E-4</v>
      </c>
      <c r="AU2684">
        <v>423.9</v>
      </c>
      <c r="AV2684">
        <v>32342</v>
      </c>
      <c r="AW2684">
        <v>4.3207073724459318E-4</v>
      </c>
      <c r="AX2684" s="36">
        <v>113</v>
      </c>
      <c r="AY2684">
        <v>1.4684947286469925E-4</v>
      </c>
      <c r="AZ2684" s="36">
        <v>53135</v>
      </c>
    </row>
    <row r="2685" spans="1:52" ht="14.45" x14ac:dyDescent="0.3">
      <c r="A2685" s="6" t="s">
        <v>2343</v>
      </c>
      <c r="B2685" s="6" t="s">
        <v>177</v>
      </c>
      <c r="C2685" s="6" t="s">
        <v>39</v>
      </c>
      <c r="D2685" s="6"/>
      <c r="E2685" s="6"/>
      <c r="F2685" s="24" t="str">
        <f>+TabIPW[[#This Row],[WK]]&amp;TabIPW[[#This Row],[PK]]&amp;TabIPW[[#This Row],[GK]]</f>
        <v>2204</v>
      </c>
      <c r="G2685" s="6" t="s">
        <v>2542</v>
      </c>
      <c r="AO2685">
        <v>2.3368155436847187E-3</v>
      </c>
      <c r="AP2685" s="36">
        <v>126985.79200000002</v>
      </c>
      <c r="AQ2685">
        <v>6.7526943791557949E-4</v>
      </c>
      <c r="AR2685" s="36">
        <v>113</v>
      </c>
      <c r="AS2685" s="36">
        <v>1709</v>
      </c>
      <c r="AT2685">
        <v>5.7215751005369405E-4</v>
      </c>
      <c r="AU2685">
        <v>269.39999999999998</v>
      </c>
      <c r="AV2685">
        <v>79811</v>
      </c>
      <c r="AW2685">
        <v>4.4354164177321068E-4</v>
      </c>
      <c r="AX2685" s="36">
        <v>116</v>
      </c>
      <c r="AY2685">
        <v>3.6405735130368123E-4</v>
      </c>
      <c r="AZ2685" s="36">
        <v>131728</v>
      </c>
    </row>
    <row r="2686" spans="1:52" ht="14.45" x14ac:dyDescent="0.3">
      <c r="A2686" s="6" t="s">
        <v>2343</v>
      </c>
      <c r="B2686" s="6" t="s">
        <v>177</v>
      </c>
      <c r="C2686" s="6" t="s">
        <v>42</v>
      </c>
      <c r="D2686" s="6"/>
      <c r="E2686" s="6"/>
      <c r="F2686" s="24" t="str">
        <f>+TabIPW[[#This Row],[WK]]&amp;TabIPW[[#This Row],[PK]]&amp;TabIPW[[#This Row],[GK]]</f>
        <v>2205</v>
      </c>
      <c r="G2686" s="6" t="s">
        <v>2543</v>
      </c>
      <c r="AO2686">
        <v>2.3861070187530548E-3</v>
      </c>
      <c r="AP2686" s="36">
        <v>129664.359</v>
      </c>
      <c r="AQ2686">
        <v>5.4588413922671778E-4</v>
      </c>
      <c r="AR2686" s="36">
        <v>78</v>
      </c>
      <c r="AS2686" s="36">
        <v>1482</v>
      </c>
      <c r="AT2686">
        <v>6.3421362789147775E-4</v>
      </c>
      <c r="AU2686">
        <v>280.5</v>
      </c>
      <c r="AV2686">
        <v>88961</v>
      </c>
      <c r="AW2686">
        <v>8.7943601386067632E-4</v>
      </c>
      <c r="AX2686" s="36">
        <v>230</v>
      </c>
      <c r="AY2686">
        <v>4.2509377942482327E-4</v>
      </c>
      <c r="AZ2686" s="36">
        <v>153813</v>
      </c>
    </row>
    <row r="2687" spans="1:52" ht="14.45" x14ac:dyDescent="0.3">
      <c r="A2687" s="6" t="s">
        <v>2343</v>
      </c>
      <c r="B2687" s="6" t="s">
        <v>177</v>
      </c>
      <c r="C2687" s="6" t="s">
        <v>44</v>
      </c>
      <c r="D2687" s="6"/>
      <c r="E2687" s="6"/>
      <c r="F2687" s="24" t="str">
        <f>+TabIPW[[#This Row],[WK]]&amp;TabIPW[[#This Row],[PK]]&amp;TabIPW[[#This Row],[GK]]</f>
        <v>2206</v>
      </c>
      <c r="G2687" s="6" t="s">
        <v>2544</v>
      </c>
      <c r="AO2687">
        <v>1.0815408647487979E-3</v>
      </c>
      <c r="AP2687" s="36">
        <v>58772.428000000007</v>
      </c>
      <c r="AQ2687">
        <v>7.40313150581724E-4</v>
      </c>
      <c r="AR2687" s="36">
        <v>114</v>
      </c>
      <c r="AS2687" s="36">
        <v>1948</v>
      </c>
      <c r="AT2687">
        <v>3.1916080816755157E-4</v>
      </c>
      <c r="AU2687">
        <v>217.7</v>
      </c>
      <c r="AV2687">
        <v>42683</v>
      </c>
      <c r="AW2687">
        <v>6.6531246265981599E-4</v>
      </c>
      <c r="AX2687" s="36">
        <v>174</v>
      </c>
      <c r="AY2687">
        <v>1.995450388590762E-4</v>
      </c>
      <c r="AZ2687" s="36">
        <v>72202</v>
      </c>
    </row>
    <row r="2688" spans="1:52" ht="14.45" x14ac:dyDescent="0.3">
      <c r="A2688" s="6" t="s">
        <v>2343</v>
      </c>
      <c r="B2688" s="6" t="s">
        <v>177</v>
      </c>
      <c r="C2688" s="6" t="s">
        <v>51</v>
      </c>
      <c r="D2688" s="6"/>
      <c r="E2688" s="6"/>
      <c r="F2688" s="24" t="str">
        <f>+TabIPW[[#This Row],[WK]]&amp;TabIPW[[#This Row],[PK]]&amp;TabIPW[[#This Row],[GK]]</f>
        <v>2207</v>
      </c>
      <c r="G2688" s="6" t="s">
        <v>2545</v>
      </c>
      <c r="AO2688">
        <v>1.2846041120047459E-3</v>
      </c>
      <c r="AP2688" s="36">
        <v>69807.165999999997</v>
      </c>
      <c r="AQ2688">
        <v>1.1240775591545103E-3</v>
      </c>
      <c r="AR2688" s="36">
        <v>292</v>
      </c>
      <c r="AS2688" s="36">
        <v>2063</v>
      </c>
      <c r="AT2688">
        <v>3.5900213709875507E-4</v>
      </c>
      <c r="AU2688">
        <v>205.1</v>
      </c>
      <c r="AV2688">
        <v>49095</v>
      </c>
      <c r="AW2688">
        <v>7.6472696857450117E-4</v>
      </c>
      <c r="AX2688" s="36">
        <v>200</v>
      </c>
      <c r="AY2688">
        <v>2.2149991252873219E-4</v>
      </c>
      <c r="AZ2688" s="36">
        <v>80146</v>
      </c>
    </row>
    <row r="2689" spans="1:52" ht="14.45" x14ac:dyDescent="0.3">
      <c r="A2689" s="6" t="s">
        <v>2343</v>
      </c>
      <c r="B2689" s="6" t="s">
        <v>177</v>
      </c>
      <c r="C2689" s="6" t="s">
        <v>75</v>
      </c>
      <c r="D2689" s="6"/>
      <c r="E2689" s="6"/>
      <c r="F2689" s="24" t="str">
        <f>+TabIPW[[#This Row],[WK]]&amp;TabIPW[[#This Row],[PK]]&amp;TabIPW[[#This Row],[GK]]</f>
        <v>2208</v>
      </c>
      <c r="G2689" s="6" t="s">
        <v>2546</v>
      </c>
      <c r="AO2689">
        <v>1.0346955916163598E-3</v>
      </c>
      <c r="AP2689" s="36">
        <v>56226.790999999997</v>
      </c>
      <c r="AQ2689">
        <v>8.861684423842448E-4</v>
      </c>
      <c r="AR2689" s="36">
        <v>146</v>
      </c>
      <c r="AS2689" s="36">
        <v>2260</v>
      </c>
      <c r="AT2689">
        <v>2.849434240126992E-4</v>
      </c>
      <c r="AU2689">
        <v>193</v>
      </c>
      <c r="AV2689">
        <v>38144</v>
      </c>
      <c r="AW2689">
        <v>6.3089974907396343E-4</v>
      </c>
      <c r="AX2689" s="36">
        <v>165</v>
      </c>
      <c r="AY2689">
        <v>1.7598445250033786E-4</v>
      </c>
      <c r="AZ2689" s="36">
        <v>63677</v>
      </c>
    </row>
    <row r="2690" spans="1:52" ht="14.45" x14ac:dyDescent="0.3">
      <c r="A2690" s="6" t="s">
        <v>2343</v>
      </c>
      <c r="B2690" s="6" t="s">
        <v>177</v>
      </c>
      <c r="C2690" s="6" t="s">
        <v>77</v>
      </c>
      <c r="D2690" s="6"/>
      <c r="E2690" s="6"/>
      <c r="F2690" s="24" t="str">
        <f>+TabIPW[[#This Row],[WK]]&amp;TabIPW[[#This Row],[PK]]&amp;TabIPW[[#This Row],[GK]]</f>
        <v>2209</v>
      </c>
      <c r="G2690" s="6" t="s">
        <v>2547</v>
      </c>
      <c r="AO2690">
        <v>8.8836551425506161E-4</v>
      </c>
      <c r="AP2690" s="36">
        <v>48275.011999999995</v>
      </c>
      <c r="AQ2690">
        <v>5.2544310565805176E-4</v>
      </c>
      <c r="AR2690" s="36">
        <v>79</v>
      </c>
      <c r="AS2690" s="36">
        <v>1397</v>
      </c>
      <c r="AT2690">
        <v>2.8351777372564638E-4</v>
      </c>
      <c r="AU2690">
        <v>236.3</v>
      </c>
      <c r="AV2690">
        <v>36747</v>
      </c>
      <c r="AW2690">
        <v>5.3148524315927825E-4</v>
      </c>
      <c r="AX2690" s="36">
        <v>139</v>
      </c>
      <c r="AY2690">
        <v>1.6761042591183616E-4</v>
      </c>
      <c r="AZ2690" s="36">
        <v>60647</v>
      </c>
    </row>
    <row r="2691" spans="1:52" ht="14.45" x14ac:dyDescent="0.3">
      <c r="A2691" s="6" t="s">
        <v>2343</v>
      </c>
      <c r="B2691" s="6" t="s">
        <v>177</v>
      </c>
      <c r="C2691" s="6" t="s">
        <v>90</v>
      </c>
      <c r="D2691" s="6"/>
      <c r="E2691" s="6"/>
      <c r="F2691" s="24" t="str">
        <f>+TabIPW[[#This Row],[WK]]&amp;TabIPW[[#This Row],[PK]]&amp;TabIPW[[#This Row],[GK]]</f>
        <v>2210</v>
      </c>
      <c r="G2691" s="6" t="s">
        <v>2472</v>
      </c>
      <c r="AO2691">
        <v>5.3030452310329798E-4</v>
      </c>
      <c r="AP2691" s="36">
        <v>28817.482000000004</v>
      </c>
      <c r="AQ2691">
        <v>5.3241921811527163E-4</v>
      </c>
      <c r="AR2691" s="36">
        <v>116</v>
      </c>
      <c r="AS2691" s="36">
        <v>1145</v>
      </c>
      <c r="AT2691">
        <v>1.7974719583068333E-4</v>
      </c>
      <c r="AU2691">
        <v>247</v>
      </c>
      <c r="AV2691">
        <v>20649</v>
      </c>
      <c r="AW2691">
        <v>1.414744891862827E-4</v>
      </c>
      <c r="AX2691" s="36">
        <v>37</v>
      </c>
      <c r="AY2691">
        <v>9.2932349196356005E-5</v>
      </c>
      <c r="AZ2691" s="36">
        <v>33626</v>
      </c>
    </row>
    <row r="2692" spans="1:52" ht="14.45" x14ac:dyDescent="0.3">
      <c r="A2692" s="6" t="s">
        <v>2343</v>
      </c>
      <c r="B2692" s="6" t="s">
        <v>177</v>
      </c>
      <c r="C2692" s="6" t="s">
        <v>92</v>
      </c>
      <c r="D2692" s="6"/>
      <c r="E2692" s="6"/>
      <c r="F2692" s="24" t="str">
        <f>+TabIPW[[#This Row],[WK]]&amp;TabIPW[[#This Row],[PK]]&amp;TabIPW[[#This Row],[GK]]</f>
        <v>2211</v>
      </c>
      <c r="G2692" s="6" t="s">
        <v>2548</v>
      </c>
      <c r="AO2692">
        <v>1.4827126087992727E-3</v>
      </c>
      <c r="AP2692" s="36">
        <v>80572.656000000003</v>
      </c>
      <c r="AQ2692">
        <v>7.6178265482273371E-4</v>
      </c>
      <c r="AR2692" s="36">
        <v>168</v>
      </c>
      <c r="AS2692" s="36">
        <v>1623</v>
      </c>
      <c r="AT2692">
        <v>3.95033705914617E-4</v>
      </c>
      <c r="AU2692">
        <v>182.8</v>
      </c>
      <c r="AV2692">
        <v>55191</v>
      </c>
      <c r="AW2692">
        <v>4.9707252957342579E-4</v>
      </c>
      <c r="AX2692" s="36">
        <v>130</v>
      </c>
      <c r="AY2692">
        <v>2.533322683856176E-4</v>
      </c>
      <c r="AZ2692" s="36">
        <v>91664</v>
      </c>
    </row>
    <row r="2693" spans="1:52" ht="14.45" x14ac:dyDescent="0.3">
      <c r="A2693" s="6" t="s">
        <v>2343</v>
      </c>
      <c r="B2693" s="6" t="s">
        <v>177</v>
      </c>
      <c r="C2693" s="6" t="s">
        <v>93</v>
      </c>
      <c r="D2693" s="6"/>
      <c r="E2693" s="6"/>
      <c r="F2693" s="24" t="str">
        <f>+TabIPW[[#This Row],[WK]]&amp;TabIPW[[#This Row],[PK]]&amp;TabIPW[[#This Row],[GK]]</f>
        <v>2212</v>
      </c>
      <c r="G2693" s="6" t="s">
        <v>2549</v>
      </c>
      <c r="AO2693">
        <v>1.4867090288746582E-3</v>
      </c>
      <c r="AP2693" s="36">
        <v>80789.827000000005</v>
      </c>
      <c r="AQ2693">
        <v>1.2383433948224315E-3</v>
      </c>
      <c r="AR2693" s="36">
        <v>315</v>
      </c>
      <c r="AS2693" s="36">
        <v>2323</v>
      </c>
      <c r="AT2693">
        <v>4.9835484423268561E-4</v>
      </c>
      <c r="AU2693">
        <v>641.4</v>
      </c>
      <c r="AV2693">
        <v>58433</v>
      </c>
      <c r="AW2693">
        <v>8.4119966543195129E-5</v>
      </c>
      <c r="AX2693" s="36">
        <v>22</v>
      </c>
      <c r="AY2693">
        <v>2.6612545950052664E-4</v>
      </c>
      <c r="AZ2693" s="36">
        <v>96293</v>
      </c>
    </row>
    <row r="2694" spans="1:52" ht="14.45" x14ac:dyDescent="0.3">
      <c r="A2694" s="6" t="s">
        <v>2343</v>
      </c>
      <c r="B2694" s="6" t="s">
        <v>177</v>
      </c>
      <c r="C2694" s="6" t="s">
        <v>95</v>
      </c>
      <c r="D2694" s="6"/>
      <c r="E2694" s="6"/>
      <c r="F2694" s="24" t="str">
        <f>+TabIPW[[#This Row],[WK]]&amp;TabIPW[[#This Row],[PK]]&amp;TabIPW[[#This Row],[GK]]</f>
        <v>2213</v>
      </c>
      <c r="G2694" s="6" t="s">
        <v>2550</v>
      </c>
      <c r="AO2694">
        <v>2.2081674228759769E-3</v>
      </c>
      <c r="AP2694" s="36">
        <v>119994.875</v>
      </c>
      <c r="AQ2694">
        <v>1.3660472550366758E-3</v>
      </c>
      <c r="AR2694" s="36">
        <v>355</v>
      </c>
      <c r="AS2694" s="36">
        <v>2506</v>
      </c>
      <c r="AT2694">
        <v>5.5458963065826126E-4</v>
      </c>
      <c r="AU2694">
        <v>326.8</v>
      </c>
      <c r="AV2694">
        <v>75571</v>
      </c>
      <c r="AW2694">
        <v>1.1394431831760067E-3</v>
      </c>
      <c r="AX2694" s="36">
        <v>298</v>
      </c>
      <c r="AY2694">
        <v>3.4580860623309478E-4</v>
      </c>
      <c r="AZ2694" s="36">
        <v>125125</v>
      </c>
    </row>
    <row r="2695" spans="1:52" ht="14.45" x14ac:dyDescent="0.3">
      <c r="A2695" s="6" t="s">
        <v>2343</v>
      </c>
      <c r="B2695" s="6" t="s">
        <v>177</v>
      </c>
      <c r="C2695" s="6" t="s">
        <v>97</v>
      </c>
      <c r="D2695" s="6"/>
      <c r="E2695" s="6"/>
      <c r="F2695" s="24" t="str">
        <f>+TabIPW[[#This Row],[WK]]&amp;TabIPW[[#This Row],[PK]]&amp;TabIPW[[#This Row],[GK]]</f>
        <v>2214</v>
      </c>
      <c r="G2695" s="6" t="s">
        <v>2551</v>
      </c>
      <c r="AO2695">
        <v>1.8627731130416534E-3</v>
      </c>
      <c r="AP2695" s="36">
        <v>101225.67</v>
      </c>
      <c r="AQ2695">
        <v>1.8479696656553979E-3</v>
      </c>
      <c r="AR2695" s="36">
        <v>613</v>
      </c>
      <c r="AS2695" s="36">
        <v>2391</v>
      </c>
      <c r="AT2695">
        <v>4.7491289108743504E-4</v>
      </c>
      <c r="AU2695">
        <v>178.7</v>
      </c>
      <c r="AV2695">
        <v>67470</v>
      </c>
      <c r="AW2695">
        <v>1.0935595650615366E-3</v>
      </c>
      <c r="AX2695" s="36">
        <v>286</v>
      </c>
      <c r="AY2695">
        <v>3.0742626918322293E-4</v>
      </c>
      <c r="AZ2695" s="36">
        <v>111237</v>
      </c>
    </row>
    <row r="2696" spans="1:52" ht="14.45" x14ac:dyDescent="0.3">
      <c r="A2696" s="6" t="s">
        <v>2343</v>
      </c>
      <c r="B2696" s="6" t="s">
        <v>177</v>
      </c>
      <c r="C2696" s="6" t="s">
        <v>130</v>
      </c>
      <c r="D2696" s="6"/>
      <c r="E2696" s="6"/>
      <c r="F2696" s="24" t="str">
        <f>+TabIPW[[#This Row],[WK]]&amp;TabIPW[[#This Row],[PK]]&amp;TabIPW[[#This Row],[GK]]</f>
        <v>2215</v>
      </c>
      <c r="G2696" s="6" t="s">
        <v>2552</v>
      </c>
      <c r="AO2696">
        <v>3.5002923774880216E-3</v>
      </c>
      <c r="AP2696" s="36">
        <v>190210.73400000003</v>
      </c>
      <c r="AQ2696">
        <v>1.4438762342552001E-3</v>
      </c>
      <c r="AR2696" s="36">
        <v>256</v>
      </c>
      <c r="AS2696" s="36">
        <v>3546</v>
      </c>
      <c r="AT2696">
        <v>9.7337313391751459E-4</v>
      </c>
      <c r="AU2696">
        <v>393.1</v>
      </c>
      <c r="AV2696">
        <v>137554</v>
      </c>
      <c r="AW2696">
        <v>1.5906320946349622E-3</v>
      </c>
      <c r="AX2696" s="36">
        <v>416</v>
      </c>
      <c r="AY2696">
        <v>6.3412109063543391E-4</v>
      </c>
      <c r="AZ2696" s="36">
        <v>229446</v>
      </c>
    </row>
    <row r="2697" spans="1:52" ht="14.45" x14ac:dyDescent="0.3">
      <c r="A2697" s="6" t="s">
        <v>2343</v>
      </c>
      <c r="B2697" s="6" t="s">
        <v>177</v>
      </c>
      <c r="C2697" s="6" t="s">
        <v>134</v>
      </c>
      <c r="D2697" s="6"/>
      <c r="E2697" s="6"/>
      <c r="F2697" s="24" t="str">
        <f>+TabIPW[[#This Row],[WK]]&amp;TabIPW[[#This Row],[PK]]&amp;TabIPW[[#This Row],[GK]]</f>
        <v>2216</v>
      </c>
      <c r="G2697" s="6" t="s">
        <v>2553</v>
      </c>
      <c r="AO2697">
        <v>5.8914095188654803E-4</v>
      </c>
      <c r="AP2697" s="36">
        <v>32014.735000000001</v>
      </c>
      <c r="AQ2697">
        <v>1.4907062229218494E-4</v>
      </c>
      <c r="AR2697" s="36">
        <v>0</v>
      </c>
      <c r="AS2697" s="36">
        <v>565</v>
      </c>
      <c r="AT2697">
        <v>2.0228870878195461E-4</v>
      </c>
      <c r="AU2697">
        <v>261.7</v>
      </c>
      <c r="AV2697">
        <v>23682</v>
      </c>
      <c r="AW2697">
        <v>2.8294897837256541E-4</v>
      </c>
      <c r="AX2697" s="36">
        <v>74</v>
      </c>
      <c r="AY2697">
        <v>1.0596321895371099E-4</v>
      </c>
      <c r="AZ2697" s="36">
        <v>38341</v>
      </c>
    </row>
    <row r="2698" spans="1:52" ht="14.45" x14ac:dyDescent="0.3">
      <c r="A2698" s="6" t="s">
        <v>2343</v>
      </c>
      <c r="B2698" s="6" t="s">
        <v>191</v>
      </c>
      <c r="C2698" s="6" t="s">
        <v>33</v>
      </c>
      <c r="D2698" s="6"/>
      <c r="E2698" s="6"/>
      <c r="F2698" s="24" t="str">
        <f>+TabIPW[[#This Row],[WK]]&amp;TabIPW[[#This Row],[PK]]&amp;TabIPW[[#This Row],[GK]]</f>
        <v>2401</v>
      </c>
      <c r="G2698" s="6" t="s">
        <v>2554</v>
      </c>
      <c r="AO2698">
        <v>2.2524915603910067E-3</v>
      </c>
      <c r="AP2698" s="36">
        <v>122403.51</v>
      </c>
      <c r="AQ2698">
        <v>8.3307816096275062E-4</v>
      </c>
      <c r="AR2698" s="36">
        <v>98</v>
      </c>
      <c r="AS2698" s="36">
        <v>2420</v>
      </c>
      <c r="AT2698">
        <v>6.1607161639820542E-4</v>
      </c>
      <c r="AU2698">
        <v>286.10000000000002</v>
      </c>
      <c r="AV2698">
        <v>86045</v>
      </c>
      <c r="AW2698">
        <v>6.5001792328832602E-4</v>
      </c>
      <c r="AX2698" s="36">
        <v>170</v>
      </c>
      <c r="AY2698">
        <v>3.9986667886381875E-4</v>
      </c>
      <c r="AZ2698" s="36">
        <v>144685</v>
      </c>
    </row>
    <row r="2699" spans="1:52" ht="14.45" x14ac:dyDescent="0.3">
      <c r="A2699" s="6" t="s">
        <v>2343</v>
      </c>
      <c r="B2699" s="6" t="s">
        <v>191</v>
      </c>
      <c r="C2699" s="6" t="s">
        <v>32</v>
      </c>
      <c r="D2699" s="6"/>
      <c r="E2699" s="6"/>
      <c r="F2699" s="24" t="str">
        <f>+TabIPW[[#This Row],[WK]]&amp;TabIPW[[#This Row],[PK]]&amp;TabIPW[[#This Row],[GK]]</f>
        <v>2402</v>
      </c>
      <c r="G2699" s="6" t="s">
        <v>2527</v>
      </c>
      <c r="AO2699">
        <v>2.6731343946509688E-3</v>
      </c>
      <c r="AP2699" s="36">
        <v>145261.82399999999</v>
      </c>
      <c r="AQ2699">
        <v>5.7303751337934715E-4</v>
      </c>
      <c r="AR2699" s="36">
        <v>55</v>
      </c>
      <c r="AS2699" s="36">
        <v>1758</v>
      </c>
      <c r="AT2699">
        <v>7.0443029781740868E-4</v>
      </c>
      <c r="AU2699">
        <v>305.39999999999998</v>
      </c>
      <c r="AV2699">
        <v>98978</v>
      </c>
      <c r="AW2699">
        <v>2.9059624805831045E-4</v>
      </c>
      <c r="AX2699" s="36">
        <v>76</v>
      </c>
      <c r="AY2699">
        <v>4.582886419180556E-4</v>
      </c>
      <c r="AZ2699" s="36">
        <v>165824</v>
      </c>
    </row>
    <row r="2700" spans="1:52" ht="14.45" x14ac:dyDescent="0.3">
      <c r="A2700" s="6" t="s">
        <v>2343</v>
      </c>
      <c r="B2700" s="6" t="s">
        <v>191</v>
      </c>
      <c r="C2700" s="6" t="s">
        <v>37</v>
      </c>
      <c r="D2700" s="6"/>
      <c r="E2700" s="6"/>
      <c r="F2700" s="24" t="str">
        <f>+TabIPW[[#This Row],[WK]]&amp;TabIPW[[#This Row],[PK]]&amp;TabIPW[[#This Row],[GK]]</f>
        <v>2403</v>
      </c>
      <c r="G2700" s="6" t="s">
        <v>2555</v>
      </c>
      <c r="AO2700">
        <v>2.8016506270276444E-3</v>
      </c>
      <c r="AP2700" s="36">
        <v>152245.57399999999</v>
      </c>
      <c r="AQ2700">
        <v>1.5217720702379264E-3</v>
      </c>
      <c r="AR2700" s="36">
        <v>344</v>
      </c>
      <c r="AS2700" s="36">
        <v>3179</v>
      </c>
      <c r="AT2700">
        <v>7.4444915875026619E-4</v>
      </c>
      <c r="AU2700">
        <v>350.2</v>
      </c>
      <c r="AV2700">
        <v>103853</v>
      </c>
      <c r="AW2700">
        <v>1.2694467678336719E-3</v>
      </c>
      <c r="AX2700" s="36">
        <v>332</v>
      </c>
      <c r="AY2700">
        <v>4.8307907706619438E-4</v>
      </c>
      <c r="AZ2700" s="36">
        <v>174794</v>
      </c>
    </row>
    <row r="2701" spans="1:52" ht="14.45" x14ac:dyDescent="0.3">
      <c r="A2701" s="6" t="s">
        <v>2343</v>
      </c>
      <c r="B2701" s="6" t="s">
        <v>191</v>
      </c>
      <c r="C2701" s="6" t="s">
        <v>39</v>
      </c>
      <c r="D2701" s="6"/>
      <c r="E2701" s="6"/>
      <c r="F2701" s="24" t="str">
        <f>+TabIPW[[#This Row],[WK]]&amp;TabIPW[[#This Row],[PK]]&amp;TabIPW[[#This Row],[GK]]</f>
        <v>2404</v>
      </c>
      <c r="G2701" s="6" t="s">
        <v>2556</v>
      </c>
      <c r="AO2701">
        <v>2.0846158045298019E-3</v>
      </c>
      <c r="AP2701" s="36">
        <v>113280.90899999999</v>
      </c>
      <c r="AQ2701">
        <v>1.2623529994748011E-3</v>
      </c>
      <c r="AR2701" s="36">
        <v>315</v>
      </c>
      <c r="AS2701" s="36">
        <v>2414</v>
      </c>
      <c r="AT2701">
        <v>6.2482581258604649E-4</v>
      </c>
      <c r="AU2701">
        <v>552.29999999999995</v>
      </c>
      <c r="AV2701">
        <v>80125</v>
      </c>
      <c r="AW2701">
        <v>1.4529812402915522E-4</v>
      </c>
      <c r="AX2701" s="36">
        <v>38</v>
      </c>
      <c r="AY2701">
        <v>3.6361792218567076E-4</v>
      </c>
      <c r="AZ2701" s="36">
        <v>131569</v>
      </c>
    </row>
    <row r="2702" spans="1:52" ht="14.45" x14ac:dyDescent="0.3">
      <c r="A2702" s="6" t="s">
        <v>2343</v>
      </c>
      <c r="B2702" s="6" t="s">
        <v>191</v>
      </c>
      <c r="C2702" s="6" t="s">
        <v>42</v>
      </c>
      <c r="D2702" s="6"/>
      <c r="E2702" s="6"/>
      <c r="F2702" s="24" t="str">
        <f>+TabIPW[[#This Row],[WK]]&amp;TabIPW[[#This Row],[PK]]&amp;TabIPW[[#This Row],[GK]]</f>
        <v>2405</v>
      </c>
      <c r="G2702" s="6" t="s">
        <v>2557</v>
      </c>
      <c r="AO2702">
        <v>1.8848967672460864E-3</v>
      </c>
      <c r="AP2702" s="36">
        <v>102427.9</v>
      </c>
      <c r="AQ2702">
        <v>6.7475509767524222E-4</v>
      </c>
      <c r="AR2702" s="36">
        <v>174</v>
      </c>
      <c r="AS2702" s="36">
        <v>1248</v>
      </c>
      <c r="AT2702">
        <v>4.9944873537059937E-4</v>
      </c>
      <c r="AU2702">
        <v>257.8</v>
      </c>
      <c r="AV2702">
        <v>69052</v>
      </c>
      <c r="AW2702">
        <v>3.7853984944437807E-4</v>
      </c>
      <c r="AX2702" s="36">
        <v>99</v>
      </c>
      <c r="AY2702">
        <v>3.1279614827941393E-4</v>
      </c>
      <c r="AZ2702" s="36">
        <v>113180</v>
      </c>
    </row>
    <row r="2703" spans="1:52" ht="14.45" x14ac:dyDescent="0.3">
      <c r="A2703" s="6" t="s">
        <v>2343</v>
      </c>
      <c r="B2703" s="6" t="s">
        <v>191</v>
      </c>
      <c r="C2703" s="6" t="s">
        <v>44</v>
      </c>
      <c r="D2703" s="6"/>
      <c r="E2703" s="6"/>
      <c r="F2703" s="24" t="str">
        <f>+TabIPW[[#This Row],[WK]]&amp;TabIPW[[#This Row],[PK]]&amp;TabIPW[[#This Row],[GK]]</f>
        <v>2406</v>
      </c>
      <c r="G2703" s="6" t="s">
        <v>2558</v>
      </c>
      <c r="AO2703">
        <v>1.1538620254088687E-3</v>
      </c>
      <c r="AP2703" s="36">
        <v>62702.46</v>
      </c>
      <c r="AQ2703">
        <v>5.817711896535713E-4</v>
      </c>
      <c r="AR2703" s="36">
        <v>0</v>
      </c>
      <c r="AS2703" s="36">
        <v>2205</v>
      </c>
      <c r="AT2703">
        <v>3.9366647622186141E-4</v>
      </c>
      <c r="AU2703">
        <v>359.5</v>
      </c>
      <c r="AV2703">
        <v>50168</v>
      </c>
      <c r="AW2703">
        <v>3.32656231329908E-4</v>
      </c>
      <c r="AX2703" s="36">
        <v>87</v>
      </c>
      <c r="AY2703">
        <v>2.2652432848183321E-4</v>
      </c>
      <c r="AZ2703" s="36">
        <v>81964</v>
      </c>
    </row>
    <row r="2704" spans="1:52" ht="14.45" x14ac:dyDescent="0.3">
      <c r="A2704" s="6" t="s">
        <v>2343</v>
      </c>
      <c r="B2704" s="6" t="s">
        <v>191</v>
      </c>
      <c r="C2704" s="6" t="s">
        <v>51</v>
      </c>
      <c r="D2704" s="6"/>
      <c r="E2704" s="6"/>
      <c r="F2704" s="24" t="str">
        <f>+TabIPW[[#This Row],[WK]]&amp;TabIPW[[#This Row],[PK]]&amp;TabIPW[[#This Row],[GK]]</f>
        <v>2407</v>
      </c>
      <c r="G2704" s="6" t="s">
        <v>2559</v>
      </c>
      <c r="AO2704">
        <v>1.1686153484453603E-3</v>
      </c>
      <c r="AP2704" s="36">
        <v>63504.175999999999</v>
      </c>
      <c r="AQ2704">
        <v>1.4282019113059624E-3</v>
      </c>
      <c r="AR2704" s="36">
        <v>535</v>
      </c>
      <c r="AS2704" s="36">
        <v>1387</v>
      </c>
      <c r="AT2704">
        <v>3.412478207924655E-4</v>
      </c>
      <c r="AU2704">
        <v>208.5</v>
      </c>
      <c r="AV2704">
        <v>46298</v>
      </c>
      <c r="AW2704">
        <v>4.0148165850161307E-4</v>
      </c>
      <c r="AX2704" s="36">
        <v>105</v>
      </c>
      <c r="AY2704">
        <v>2.0696558717264951E-4</v>
      </c>
      <c r="AZ2704" s="36">
        <v>74887</v>
      </c>
    </row>
    <row r="2705" spans="1:52" ht="14.45" x14ac:dyDescent="0.3">
      <c r="A2705" s="6" t="s">
        <v>2343</v>
      </c>
      <c r="B2705" s="6" t="s">
        <v>191</v>
      </c>
      <c r="C2705" s="6" t="s">
        <v>75</v>
      </c>
      <c r="D2705" s="6"/>
      <c r="E2705" s="6"/>
      <c r="F2705" s="24" t="str">
        <f>+TabIPW[[#This Row],[WK]]&amp;TabIPW[[#This Row],[PK]]&amp;TabIPW[[#This Row],[GK]]</f>
        <v>2408</v>
      </c>
      <c r="G2705" s="6" t="s">
        <v>2560</v>
      </c>
      <c r="AO2705">
        <v>1.6341463654737734E-3</v>
      </c>
      <c r="AP2705" s="36">
        <v>88801.775999999998</v>
      </c>
      <c r="AQ2705">
        <v>4.4108079323324032E-4</v>
      </c>
      <c r="AR2705" s="36">
        <v>89</v>
      </c>
      <c r="AS2705" s="36">
        <v>1002</v>
      </c>
      <c r="AT2705">
        <v>4.2087883751311617E-4</v>
      </c>
      <c r="AU2705">
        <v>152</v>
      </c>
      <c r="AV2705">
        <v>59967</v>
      </c>
      <c r="AW2705">
        <v>5.4677978253076832E-4</v>
      </c>
      <c r="AX2705" s="36">
        <v>143</v>
      </c>
      <c r="AY2705">
        <v>2.7637604188229326E-4</v>
      </c>
      <c r="AZ2705" s="36">
        <v>100002</v>
      </c>
    </row>
    <row r="2706" spans="1:52" ht="14.45" x14ac:dyDescent="0.3">
      <c r="A2706" s="6" t="s">
        <v>2343</v>
      </c>
      <c r="B2706" s="6" t="s">
        <v>191</v>
      </c>
      <c r="C2706" s="6" t="s">
        <v>77</v>
      </c>
      <c r="D2706" s="6"/>
      <c r="E2706" s="6"/>
      <c r="F2706" s="24" t="str">
        <f>+TabIPW[[#This Row],[WK]]&amp;TabIPW[[#This Row],[PK]]&amp;TabIPW[[#This Row],[GK]]</f>
        <v>2409</v>
      </c>
      <c r="G2706" s="6" t="s">
        <v>2561</v>
      </c>
      <c r="AO2706">
        <v>1.0432886005020852E-3</v>
      </c>
      <c r="AP2706" s="36">
        <v>56693.747000000003</v>
      </c>
      <c r="AQ2706">
        <v>3.693785331133786E-4</v>
      </c>
      <c r="AR2706" s="36">
        <v>0</v>
      </c>
      <c r="AS2706" s="36">
        <v>1400</v>
      </c>
      <c r="AT2706">
        <v>2.9467375215753522E-4</v>
      </c>
      <c r="AU2706">
        <v>161.69999999999999</v>
      </c>
      <c r="AV2706">
        <v>40479</v>
      </c>
      <c r="AW2706">
        <v>3.7471621460150555E-4</v>
      </c>
      <c r="AX2706" s="36">
        <v>98</v>
      </c>
      <c r="AY2706">
        <v>1.8675184774416713E-4</v>
      </c>
      <c r="AZ2706" s="36">
        <v>67573</v>
      </c>
    </row>
    <row r="2707" spans="1:52" ht="14.45" x14ac:dyDescent="0.3">
      <c r="A2707" s="6" t="s">
        <v>2343</v>
      </c>
      <c r="B2707" s="6" t="s">
        <v>191</v>
      </c>
      <c r="C2707" s="6" t="s">
        <v>90</v>
      </c>
      <c r="D2707" s="6"/>
      <c r="E2707" s="6"/>
      <c r="F2707" s="24" t="str">
        <f>+TabIPW[[#This Row],[WK]]&amp;TabIPW[[#This Row],[PK]]&amp;TabIPW[[#This Row],[GK]]</f>
        <v>2410</v>
      </c>
      <c r="G2707" s="6" t="s">
        <v>2562</v>
      </c>
      <c r="AO2707">
        <v>1.8183762685090293E-3</v>
      </c>
      <c r="AP2707" s="36">
        <v>98813.084000000003</v>
      </c>
      <c r="AQ2707">
        <v>3.582971771199772E-4</v>
      </c>
      <c r="AR2707" s="36">
        <v>0</v>
      </c>
      <c r="AS2707" s="36">
        <v>1358</v>
      </c>
      <c r="AT2707">
        <v>4.8184404535885604E-4</v>
      </c>
      <c r="AU2707">
        <v>199.5</v>
      </c>
      <c r="AV2707">
        <v>67959</v>
      </c>
      <c r="AW2707">
        <v>7.3413788983152112E-4</v>
      </c>
      <c r="AX2707" s="36">
        <v>192</v>
      </c>
      <c r="AY2707">
        <v>3.061549648166517E-4</v>
      </c>
      <c r="AZ2707" s="36">
        <v>110777</v>
      </c>
    </row>
    <row r="2708" spans="1:52" ht="14.45" x14ac:dyDescent="0.3">
      <c r="A2708" s="6" t="s">
        <v>2343</v>
      </c>
      <c r="B2708" s="6" t="s">
        <v>191</v>
      </c>
      <c r="C2708" s="6" t="s">
        <v>92</v>
      </c>
      <c r="D2708" s="6"/>
      <c r="E2708" s="6"/>
      <c r="F2708" s="24" t="str">
        <f>+TabIPW[[#This Row],[WK]]&amp;TabIPW[[#This Row],[PK]]&amp;TabIPW[[#This Row],[GK]]</f>
        <v>2411</v>
      </c>
      <c r="G2708" s="6" t="s">
        <v>2563</v>
      </c>
      <c r="AO2708">
        <v>1.8608281129106606E-3</v>
      </c>
      <c r="AP2708" s="36">
        <v>101119.976</v>
      </c>
      <c r="AQ2708">
        <v>7.3857349449609833E-4</v>
      </c>
      <c r="AR2708" s="36">
        <v>189</v>
      </c>
      <c r="AS2708" s="36">
        <v>1377</v>
      </c>
      <c r="AT2708">
        <v>4.3709016211810421E-4</v>
      </c>
      <c r="AU2708">
        <v>164.6</v>
      </c>
      <c r="AV2708">
        <v>62093</v>
      </c>
      <c r="AW2708">
        <v>1.0820886605329191E-3</v>
      </c>
      <c r="AX2708" s="36">
        <v>283</v>
      </c>
      <c r="AY2708">
        <v>2.7452435943533084E-4</v>
      </c>
      <c r="AZ2708" s="36">
        <v>99332</v>
      </c>
    </row>
    <row r="2709" spans="1:52" ht="14.45" x14ac:dyDescent="0.3">
      <c r="A2709" s="6" t="s">
        <v>2343</v>
      </c>
      <c r="B2709" s="6" t="s">
        <v>191</v>
      </c>
      <c r="C2709" s="6" t="s">
        <v>93</v>
      </c>
      <c r="D2709" s="6"/>
      <c r="E2709" s="6"/>
      <c r="F2709" s="24" t="str">
        <f>+TabIPW[[#This Row],[WK]]&amp;TabIPW[[#This Row],[PK]]&amp;TabIPW[[#This Row],[GK]]</f>
        <v>2412</v>
      </c>
      <c r="G2709" s="6" t="s">
        <v>2564</v>
      </c>
      <c r="AO2709">
        <v>1.1907334451910963E-3</v>
      </c>
      <c r="AP2709" s="36">
        <v>64706.104000000007</v>
      </c>
      <c r="AQ2709">
        <v>4.3774024849614602E-4</v>
      </c>
      <c r="AR2709" s="36">
        <v>122</v>
      </c>
      <c r="AS2709" s="36">
        <v>741</v>
      </c>
      <c r="AT2709">
        <v>3.2559513265104117E-4</v>
      </c>
      <c r="AU2709">
        <v>107.2</v>
      </c>
      <c r="AV2709">
        <v>46674</v>
      </c>
      <c r="AW2709">
        <v>1.5676902855777275E-4</v>
      </c>
      <c r="AX2709" s="36">
        <v>41</v>
      </c>
      <c r="AY2709">
        <v>2.1188221862510645E-4</v>
      </c>
      <c r="AZ2709" s="36">
        <v>76666</v>
      </c>
    </row>
    <row r="2710" spans="1:52" ht="14.45" x14ac:dyDescent="0.3">
      <c r="A2710" s="6" t="s">
        <v>2343</v>
      </c>
      <c r="B2710" s="6" t="s">
        <v>191</v>
      </c>
      <c r="C2710" s="6" t="s">
        <v>95</v>
      </c>
      <c r="D2710" s="6"/>
      <c r="E2710" s="6"/>
      <c r="F2710" s="24" t="str">
        <f>+TabIPW[[#This Row],[WK]]&amp;TabIPW[[#This Row],[PK]]&amp;TabIPW[[#This Row],[GK]]</f>
        <v>2413</v>
      </c>
      <c r="G2710" s="6" t="s">
        <v>2565</v>
      </c>
      <c r="AO2710">
        <v>2.3739056549873416E-3</v>
      </c>
      <c r="AP2710" s="36">
        <v>129001.32</v>
      </c>
      <c r="AQ2710">
        <v>1.1048260959044855E-3</v>
      </c>
      <c r="AR2710" s="36">
        <v>254</v>
      </c>
      <c r="AS2710" s="36">
        <v>2276</v>
      </c>
      <c r="AT2710">
        <v>5.9882817252574448E-4</v>
      </c>
      <c r="AU2710">
        <v>267.39999999999998</v>
      </c>
      <c r="AV2710">
        <v>83928</v>
      </c>
      <c r="AW2710">
        <v>1.2656231329907994E-3</v>
      </c>
      <c r="AX2710" s="36">
        <v>331</v>
      </c>
      <c r="AY2710">
        <v>3.8459720793924051E-4</v>
      </c>
      <c r="AZ2710" s="36">
        <v>139160</v>
      </c>
    </row>
    <row r="2711" spans="1:52" ht="14.45" x14ac:dyDescent="0.3">
      <c r="A2711" s="6" t="s">
        <v>2343</v>
      </c>
      <c r="B2711" s="6" t="s">
        <v>191</v>
      </c>
      <c r="C2711" s="6" t="s">
        <v>97</v>
      </c>
      <c r="D2711" s="6"/>
      <c r="E2711" s="6"/>
      <c r="F2711" s="24" t="str">
        <f>+TabIPW[[#This Row],[WK]]&amp;TabIPW[[#This Row],[PK]]&amp;TabIPW[[#This Row],[GK]]</f>
        <v>2414</v>
      </c>
      <c r="G2711" s="6" t="s">
        <v>2566</v>
      </c>
      <c r="AO2711">
        <v>9.1667215409739771E-4</v>
      </c>
      <c r="AP2711" s="36">
        <v>49813.233999999997</v>
      </c>
      <c r="AQ2711">
        <v>8.6540113472277278E-5</v>
      </c>
      <c r="AR2711" s="36">
        <v>0</v>
      </c>
      <c r="AS2711" s="36">
        <v>328</v>
      </c>
      <c r="AT2711">
        <v>2.5749173689275904E-4</v>
      </c>
      <c r="AU2711">
        <v>97.6</v>
      </c>
      <c r="AV2711">
        <v>36562</v>
      </c>
      <c r="AW2711">
        <v>2.6383080415820286E-4</v>
      </c>
      <c r="AX2711" s="36">
        <v>69</v>
      </c>
      <c r="AY2711">
        <v>1.6428292491759322E-4</v>
      </c>
      <c r="AZ2711" s="36">
        <v>59443</v>
      </c>
    </row>
    <row r="2712" spans="1:52" ht="14.45" x14ac:dyDescent="0.3">
      <c r="A2712" s="6" t="s">
        <v>2343</v>
      </c>
      <c r="B2712" s="6" t="s">
        <v>191</v>
      </c>
      <c r="C2712" s="6" t="s">
        <v>130</v>
      </c>
      <c r="D2712" s="6"/>
      <c r="E2712" s="6"/>
      <c r="F2712" s="24" t="str">
        <f>+TabIPW[[#This Row],[WK]]&amp;TabIPW[[#This Row],[PK]]&amp;TabIPW[[#This Row],[GK]]</f>
        <v>2415</v>
      </c>
      <c r="G2712" s="6" t="s">
        <v>2567</v>
      </c>
      <c r="AO2712">
        <v>2.2592315984535059E-3</v>
      </c>
      <c r="AP2712" s="36">
        <v>122769.773</v>
      </c>
      <c r="AQ2712">
        <v>1.0628260893740268E-3</v>
      </c>
      <c r="AR2712" s="36">
        <v>227</v>
      </c>
      <c r="AS2712" s="36">
        <v>2320</v>
      </c>
      <c r="AT2712">
        <v>6.3565990238932451E-4</v>
      </c>
      <c r="AU2712">
        <v>201.9</v>
      </c>
      <c r="AV2712">
        <v>91323</v>
      </c>
      <c r="AW2712">
        <v>1.0247341378898315E-3</v>
      </c>
      <c r="AX2712" s="36">
        <v>268</v>
      </c>
      <c r="AY2712">
        <v>4.1529920839193549E-4</v>
      </c>
      <c r="AZ2712" s="36">
        <v>150269</v>
      </c>
    </row>
    <row r="2713" spans="1:52" ht="14.45" x14ac:dyDescent="0.3">
      <c r="A2713" s="6" t="s">
        <v>2343</v>
      </c>
      <c r="B2713" s="6" t="s">
        <v>191</v>
      </c>
      <c r="C2713" s="6" t="s">
        <v>134</v>
      </c>
      <c r="D2713" s="6"/>
      <c r="E2713" s="6"/>
      <c r="F2713" s="24" t="str">
        <f>+TabIPW[[#This Row],[WK]]&amp;TabIPW[[#This Row],[PK]]&amp;TabIPW[[#This Row],[GK]]</f>
        <v>2416</v>
      </c>
      <c r="G2713" s="6" t="s">
        <v>2568</v>
      </c>
      <c r="AO2713">
        <v>1.9720307267920198E-3</v>
      </c>
      <c r="AP2713" s="36">
        <v>107162.88</v>
      </c>
      <c r="AQ2713">
        <v>8.3614580512062354E-4</v>
      </c>
      <c r="AR2713" s="36">
        <v>162</v>
      </c>
      <c r="AS2713" s="36">
        <v>1950</v>
      </c>
      <c r="AT2713">
        <v>5.2370141819739469E-4</v>
      </c>
      <c r="AU2713">
        <v>486.3</v>
      </c>
      <c r="AV2713">
        <v>66520</v>
      </c>
      <c r="AW2713">
        <v>8.4119966543195123E-4</v>
      </c>
      <c r="AX2713" s="36">
        <v>220</v>
      </c>
      <c r="AY2713">
        <v>3.0850687789480845E-4</v>
      </c>
      <c r="AZ2713" s="36">
        <v>111628</v>
      </c>
    </row>
    <row r="2714" spans="1:52" ht="14.45" x14ac:dyDescent="0.3">
      <c r="A2714" s="6" t="s">
        <v>2343</v>
      </c>
      <c r="B2714" s="6" t="s">
        <v>191</v>
      </c>
      <c r="C2714" s="6" t="s">
        <v>141</v>
      </c>
      <c r="D2714" s="6"/>
      <c r="E2714" s="6"/>
      <c r="F2714" s="24" t="str">
        <f>+TabIPW[[#This Row],[WK]]&amp;TabIPW[[#This Row],[PK]]&amp;TabIPW[[#This Row],[GK]]</f>
        <v>2417</v>
      </c>
      <c r="G2714" s="6" t="s">
        <v>2569</v>
      </c>
      <c r="AO2714">
        <v>2.4566840574912078E-3</v>
      </c>
      <c r="AP2714" s="36">
        <v>133499.61300000001</v>
      </c>
      <c r="AQ2714">
        <v>8.2160774891255233E-4</v>
      </c>
      <c r="AR2714" s="36">
        <v>99</v>
      </c>
      <c r="AS2714" s="36">
        <v>2369</v>
      </c>
      <c r="AT2714">
        <v>6.5675749899224661E-4</v>
      </c>
      <c r="AU2714">
        <v>343.4</v>
      </c>
      <c r="AV2714">
        <v>90681</v>
      </c>
      <c r="AW2714">
        <v>1.1241486438045168E-3</v>
      </c>
      <c r="AX2714" s="36">
        <v>294</v>
      </c>
      <c r="AY2714">
        <v>4.1131947298353862E-4</v>
      </c>
      <c r="AZ2714" s="36">
        <v>148829</v>
      </c>
    </row>
    <row r="2715" spans="1:52" ht="14.45" x14ac:dyDescent="0.3">
      <c r="A2715" s="6" t="s">
        <v>2343</v>
      </c>
      <c r="B2715" s="6" t="s">
        <v>206</v>
      </c>
      <c r="C2715" s="6" t="s">
        <v>33</v>
      </c>
      <c r="D2715" s="6"/>
      <c r="E2715" s="6"/>
      <c r="F2715" s="24" t="str">
        <f>+TabIPW[[#This Row],[WK]]&amp;TabIPW[[#This Row],[PK]]&amp;TabIPW[[#This Row],[GK]]</f>
        <v>2601</v>
      </c>
      <c r="G2715" s="6" t="s">
        <v>2570</v>
      </c>
      <c r="AO2715">
        <v>1.0071204384734295E-3</v>
      </c>
      <c r="AP2715" s="36">
        <v>54728.319000000003</v>
      </c>
      <c r="AQ2715">
        <v>6.2698631686536332E-4</v>
      </c>
      <c r="AR2715" s="36">
        <v>172</v>
      </c>
      <c r="AS2715" s="36">
        <v>1082</v>
      </c>
      <c r="AT2715">
        <v>3.8047226670916075E-4</v>
      </c>
      <c r="AU2715">
        <v>641.4</v>
      </c>
      <c r="AV2715">
        <v>40477</v>
      </c>
      <c r="AW2715">
        <v>5.8501613095949341E-4</v>
      </c>
      <c r="AX2715" s="36">
        <v>153</v>
      </c>
      <c r="AY2715">
        <v>1.8742619179947884E-4</v>
      </c>
      <c r="AZ2715" s="36">
        <v>67817</v>
      </c>
    </row>
    <row r="2716" spans="1:52" ht="14.45" x14ac:dyDescent="0.3">
      <c r="A2716" s="6" t="s">
        <v>2343</v>
      </c>
      <c r="B2716" s="6" t="s">
        <v>206</v>
      </c>
      <c r="C2716" s="6" t="s">
        <v>32</v>
      </c>
      <c r="D2716" s="6"/>
      <c r="E2716" s="6"/>
      <c r="F2716" s="24" t="str">
        <f>+TabIPW[[#This Row],[WK]]&amp;TabIPW[[#This Row],[PK]]&amp;TabIPW[[#This Row],[GK]]</f>
        <v>2602</v>
      </c>
      <c r="G2716" s="6" t="s">
        <v>2571</v>
      </c>
      <c r="AO2716">
        <v>1.296222641890118E-3</v>
      </c>
      <c r="AP2716" s="36">
        <v>70438.53300000001</v>
      </c>
      <c r="AQ2716">
        <v>7.295358763412086E-4</v>
      </c>
      <c r="AR2716" s="36">
        <v>120</v>
      </c>
      <c r="AS2716" s="36">
        <v>1862</v>
      </c>
      <c r="AT2716">
        <v>4.2542727996617273E-4</v>
      </c>
      <c r="AU2716">
        <v>617.20000000000005</v>
      </c>
      <c r="AV2716">
        <v>47984</v>
      </c>
      <c r="AW2716">
        <v>5.5442705221651336E-4</v>
      </c>
      <c r="AX2716" s="36">
        <v>145</v>
      </c>
      <c r="AY2716">
        <v>2.2401764791557215E-4</v>
      </c>
      <c r="AZ2716" s="36">
        <v>81057</v>
      </c>
    </row>
    <row r="2717" spans="1:52" ht="14.45" x14ac:dyDescent="0.3">
      <c r="A2717" s="6" t="s">
        <v>2343</v>
      </c>
      <c r="B2717" s="6" t="s">
        <v>206</v>
      </c>
      <c r="C2717" s="6" t="s">
        <v>37</v>
      </c>
      <c r="D2717" s="6"/>
      <c r="E2717" s="6"/>
      <c r="F2717" s="24" t="str">
        <f>+TabIPW[[#This Row],[WK]]&amp;TabIPW[[#This Row],[PK]]&amp;TabIPW[[#This Row],[GK]]</f>
        <v>2603</v>
      </c>
      <c r="G2717" s="6" t="s">
        <v>2572</v>
      </c>
      <c r="AO2717">
        <v>4.4324744787007221E-4</v>
      </c>
      <c r="AP2717" s="36">
        <v>24086.68</v>
      </c>
      <c r="AQ2717">
        <v>4.4061125728940488E-4</v>
      </c>
      <c r="AR2717" s="36">
        <v>78</v>
      </c>
      <c r="AS2717" s="36">
        <v>1083</v>
      </c>
      <c r="AT2717">
        <v>1.7880339273674948E-4</v>
      </c>
      <c r="AU2717">
        <v>292.7</v>
      </c>
      <c r="AV2717">
        <v>19260</v>
      </c>
      <c r="AW2717">
        <v>2.9824351774405548E-4</v>
      </c>
      <c r="AX2717" s="36">
        <v>78</v>
      </c>
      <c r="AY2717">
        <v>8.7590107151612175E-5</v>
      </c>
      <c r="AZ2717" s="36">
        <v>31693</v>
      </c>
    </row>
    <row r="2718" spans="1:52" ht="14.45" x14ac:dyDescent="0.3">
      <c r="A2718" s="6" t="s">
        <v>2343</v>
      </c>
      <c r="B2718" s="6" t="s">
        <v>206</v>
      </c>
      <c r="C2718" s="6" t="s">
        <v>39</v>
      </c>
      <c r="D2718" s="6"/>
      <c r="E2718" s="6"/>
      <c r="F2718" s="24" t="str">
        <f>+TabIPW[[#This Row],[WK]]&amp;TabIPW[[#This Row],[PK]]&amp;TabIPW[[#This Row],[GK]]</f>
        <v>2604</v>
      </c>
      <c r="G2718" s="6" t="s">
        <v>2573</v>
      </c>
      <c r="AO2718">
        <v>3.0746694713654201E-3</v>
      </c>
      <c r="AP2718" s="36">
        <v>167081.796</v>
      </c>
      <c r="AQ2718">
        <v>1.7659017993083993E-3</v>
      </c>
      <c r="AR2718" s="36">
        <v>316</v>
      </c>
      <c r="AS2718" s="36">
        <v>4315</v>
      </c>
      <c r="AT2718">
        <v>1.0390481536219484E-3</v>
      </c>
      <c r="AU2718">
        <v>1022.6</v>
      </c>
      <c r="AV2718">
        <v>130405</v>
      </c>
      <c r="AW2718">
        <v>4.1295256303023063E-4</v>
      </c>
      <c r="AX2718" s="36">
        <v>108</v>
      </c>
      <c r="AY2718">
        <v>5.8525325626649423E-4</v>
      </c>
      <c r="AZ2718" s="36">
        <v>211764</v>
      </c>
    </row>
    <row r="2719" spans="1:52" ht="14.45" x14ac:dyDescent="0.3">
      <c r="A2719" s="6" t="s">
        <v>2343</v>
      </c>
      <c r="B2719" s="6" t="s">
        <v>206</v>
      </c>
      <c r="C2719" s="6" t="s">
        <v>42</v>
      </c>
      <c r="D2719" s="6"/>
      <c r="E2719" s="6"/>
      <c r="F2719" s="24" t="str">
        <f>+TabIPW[[#This Row],[WK]]&amp;TabIPW[[#This Row],[PK]]&amp;TabIPW[[#This Row],[GK]]</f>
        <v>2605</v>
      </c>
      <c r="G2719" s="6" t="s">
        <v>2574</v>
      </c>
      <c r="AO2719">
        <v>1.1113790997233305E-3</v>
      </c>
      <c r="AP2719" s="36">
        <v>60393.879000000001</v>
      </c>
      <c r="AQ2719">
        <v>1.1853380877048481E-3</v>
      </c>
      <c r="AR2719" s="36">
        <v>260</v>
      </c>
      <c r="AS2719" s="36">
        <v>2536</v>
      </c>
      <c r="AT2719">
        <v>3.8428038143762706E-4</v>
      </c>
      <c r="AU2719">
        <v>532</v>
      </c>
      <c r="AV2719">
        <v>44038</v>
      </c>
      <c r="AW2719">
        <v>8.1825785637471612E-4</v>
      </c>
      <c r="AX2719" s="36">
        <v>214</v>
      </c>
      <c r="AY2719">
        <v>2.0379838107680037E-4</v>
      </c>
      <c r="AZ2719" s="36">
        <v>73741</v>
      </c>
    </row>
    <row r="2720" spans="1:52" ht="14.45" x14ac:dyDescent="0.3">
      <c r="A2720" s="6" t="s">
        <v>2343</v>
      </c>
      <c r="B2720" s="6" t="s">
        <v>206</v>
      </c>
      <c r="C2720" s="6" t="s">
        <v>44</v>
      </c>
      <c r="D2720" s="6"/>
      <c r="E2720" s="6"/>
      <c r="F2720" s="24" t="str">
        <f>+TabIPW[[#This Row],[WK]]&amp;TabIPW[[#This Row],[PK]]&amp;TabIPW[[#This Row],[GK]]</f>
        <v>2606</v>
      </c>
      <c r="G2720" s="6" t="s">
        <v>2575</v>
      </c>
      <c r="AO2720">
        <v>6.7860302657215101E-4</v>
      </c>
      <c r="AP2720" s="36">
        <v>36876.228000000003</v>
      </c>
      <c r="AQ2720">
        <v>1.5649794149461844E-3</v>
      </c>
      <c r="AR2720" s="36">
        <v>433</v>
      </c>
      <c r="AS2720" s="36">
        <v>2673</v>
      </c>
      <c r="AT2720">
        <v>2.7657767788692115E-4</v>
      </c>
      <c r="AU2720">
        <v>474</v>
      </c>
      <c r="AV2720">
        <v>29213</v>
      </c>
      <c r="AW2720">
        <v>4.0912892818735806E-4</v>
      </c>
      <c r="AX2720" s="36">
        <v>107</v>
      </c>
      <c r="AY2720">
        <v>1.3374674677358155E-4</v>
      </c>
      <c r="AZ2720" s="36">
        <v>48394</v>
      </c>
    </row>
    <row r="2721" spans="1:52" ht="14.45" x14ac:dyDescent="0.3">
      <c r="A2721" s="6" t="s">
        <v>2343</v>
      </c>
      <c r="B2721" s="6" t="s">
        <v>206</v>
      </c>
      <c r="C2721" s="6" t="s">
        <v>51</v>
      </c>
      <c r="D2721" s="6"/>
      <c r="E2721" s="6"/>
      <c r="F2721" s="24" t="str">
        <f>+TabIPW[[#This Row],[WK]]&amp;TabIPW[[#This Row],[PK]]&amp;TabIPW[[#This Row],[GK]]</f>
        <v>2607</v>
      </c>
      <c r="G2721" s="6" t="s">
        <v>2576</v>
      </c>
      <c r="AO2721">
        <v>1.4803934923261688E-3</v>
      </c>
      <c r="AP2721" s="36">
        <v>80446.631999999998</v>
      </c>
      <c r="AQ2721">
        <v>1.4802997473262009E-3</v>
      </c>
      <c r="AR2721" s="36">
        <v>317</v>
      </c>
      <c r="AS2721" s="36">
        <v>3225</v>
      </c>
      <c r="AT2721">
        <v>4.4783041137864098E-4</v>
      </c>
      <c r="AU2721">
        <v>328.5</v>
      </c>
      <c r="AV2721">
        <v>59263</v>
      </c>
      <c r="AW2721">
        <v>8.9473055323216629E-4</v>
      </c>
      <c r="AX2721" s="36">
        <v>234</v>
      </c>
      <c r="AY2721">
        <v>2.7653080937039756E-4</v>
      </c>
      <c r="AZ2721" s="36">
        <v>100058</v>
      </c>
    </row>
    <row r="2722" spans="1:52" ht="14.45" x14ac:dyDescent="0.3">
      <c r="A2722" s="6" t="s">
        <v>2343</v>
      </c>
      <c r="B2722" s="6" t="s">
        <v>206</v>
      </c>
      <c r="C2722" s="6" t="s">
        <v>75</v>
      </c>
      <c r="D2722" s="6"/>
      <c r="E2722" s="6"/>
      <c r="F2722" s="24" t="str">
        <f>+TabIPW[[#This Row],[WK]]&amp;TabIPW[[#This Row],[PK]]&amp;TabIPW[[#This Row],[GK]]</f>
        <v>2608</v>
      </c>
      <c r="G2722" s="6" t="s">
        <v>2577</v>
      </c>
      <c r="AO2722">
        <v>5.8615939369759031E-4</v>
      </c>
      <c r="AP2722" s="36">
        <v>31852.713000000003</v>
      </c>
      <c r="AQ2722">
        <v>4.4527094113722241E-4</v>
      </c>
      <c r="AR2722" s="36">
        <v>104</v>
      </c>
      <c r="AS2722" s="36">
        <v>905</v>
      </c>
      <c r="AT2722">
        <v>2.0067440817925173E-4</v>
      </c>
      <c r="AU2722">
        <v>323.8</v>
      </c>
      <c r="AV2722">
        <v>21744</v>
      </c>
      <c r="AW2722">
        <v>2.8294897837256541E-4</v>
      </c>
      <c r="AX2722" s="36">
        <v>74</v>
      </c>
      <c r="AY2722">
        <v>1.0153576331186948E-4</v>
      </c>
      <c r="AZ2722" s="36">
        <v>36739</v>
      </c>
    </row>
    <row r="2723" spans="1:52" ht="14.45" x14ac:dyDescent="0.3">
      <c r="A2723" s="6" t="s">
        <v>2343</v>
      </c>
      <c r="B2723" s="6" t="s">
        <v>206</v>
      </c>
      <c r="C2723" s="6" t="s">
        <v>77</v>
      </c>
      <c r="D2723" s="6"/>
      <c r="E2723" s="6"/>
      <c r="F2723" s="24" t="str">
        <f>+TabIPW[[#This Row],[WK]]&amp;TabIPW[[#This Row],[PK]]&amp;TabIPW[[#This Row],[GK]]</f>
        <v>2609</v>
      </c>
      <c r="G2723" s="6" t="s">
        <v>2578</v>
      </c>
      <c r="AO2723">
        <v>1.1736858118216466E-3</v>
      </c>
      <c r="AP2723" s="36">
        <v>63779.712</v>
      </c>
      <c r="AQ2723">
        <v>7.6502038746064868E-4</v>
      </c>
      <c r="AR2723" s="36">
        <v>100</v>
      </c>
      <c r="AS2723" s="36">
        <v>2147</v>
      </c>
      <c r="AT2723">
        <v>3.4317713162741612E-4</v>
      </c>
      <c r="AU2723">
        <v>328.1</v>
      </c>
      <c r="AV2723">
        <v>43333</v>
      </c>
      <c r="AW2723">
        <v>6.0795794001672842E-4</v>
      </c>
      <c r="AX2723" s="36">
        <v>159</v>
      </c>
      <c r="AY2723">
        <v>1.9850035831437204E-4</v>
      </c>
      <c r="AZ2723" s="36">
        <v>71824</v>
      </c>
    </row>
    <row r="2724" spans="1:52" ht="14.45" x14ac:dyDescent="0.3">
      <c r="A2724" s="6" t="s">
        <v>2343</v>
      </c>
      <c r="B2724" s="6" t="s">
        <v>206</v>
      </c>
      <c r="C2724" s="6" t="s">
        <v>90</v>
      </c>
      <c r="D2724" s="6"/>
      <c r="E2724" s="6"/>
      <c r="F2724" s="24" t="str">
        <f>+TabIPW[[#This Row],[WK]]&amp;TabIPW[[#This Row],[PK]]&amp;TabIPW[[#This Row],[GK]]</f>
        <v>2610</v>
      </c>
      <c r="G2724" s="6" t="s">
        <v>2579</v>
      </c>
      <c r="AO2724">
        <v>1.0665104232668635E-3</v>
      </c>
      <c r="AP2724" s="36">
        <v>57955.652999999998</v>
      </c>
      <c r="AQ2724">
        <v>1.0685100292217569E-3</v>
      </c>
      <c r="AR2724" s="36">
        <v>91</v>
      </c>
      <c r="AS2724" s="36">
        <v>3365</v>
      </c>
      <c r="AT2724">
        <v>2.9628108090920047E-4</v>
      </c>
      <c r="AU2724">
        <v>172.3</v>
      </c>
      <c r="AV2724">
        <v>40435</v>
      </c>
      <c r="AW2724">
        <v>7.3796152467439354E-4</v>
      </c>
      <c r="AX2724" s="36">
        <v>193</v>
      </c>
      <c r="AY2724">
        <v>1.8821661147086876E-4</v>
      </c>
      <c r="AZ2724" s="36">
        <v>68103</v>
      </c>
    </row>
    <row r="2725" spans="1:52" ht="14.45" x14ac:dyDescent="0.3">
      <c r="A2725" s="6" t="s">
        <v>2343</v>
      </c>
      <c r="B2725" s="6" t="s">
        <v>206</v>
      </c>
      <c r="C2725" s="6" t="s">
        <v>92</v>
      </c>
      <c r="D2725" s="6"/>
      <c r="E2725" s="6"/>
      <c r="F2725" s="24" t="str">
        <f>+TabIPW[[#This Row],[WK]]&amp;TabIPW[[#This Row],[PK]]&amp;TabIPW[[#This Row],[GK]]</f>
        <v>2611</v>
      </c>
      <c r="G2725" s="6" t="s">
        <v>2580</v>
      </c>
      <c r="AO2725">
        <v>1.3158860532944603E-3</v>
      </c>
      <c r="AP2725" s="36">
        <v>71507.070000000007</v>
      </c>
      <c r="AQ2725">
        <v>1.2933165242444704E-3</v>
      </c>
      <c r="AR2725" s="36">
        <v>211</v>
      </c>
      <c r="AS2725" s="36">
        <v>3314</v>
      </c>
      <c r="AT2725">
        <v>3.6631495467243167E-4</v>
      </c>
      <c r="AU2725">
        <v>220.4</v>
      </c>
      <c r="AV2725">
        <v>49792</v>
      </c>
      <c r="AW2725">
        <v>6.88254271717051E-4</v>
      </c>
      <c r="AX2725" s="36">
        <v>180</v>
      </c>
      <c r="AY2725">
        <v>2.3113971607351569E-4</v>
      </c>
      <c r="AZ2725" s="36">
        <v>83634</v>
      </c>
    </row>
    <row r="2726" spans="1:52" ht="14.45" x14ac:dyDescent="0.3">
      <c r="A2726" s="6" t="s">
        <v>2343</v>
      </c>
      <c r="B2726" s="6" t="s">
        <v>206</v>
      </c>
      <c r="C2726" s="6" t="s">
        <v>93</v>
      </c>
      <c r="D2726" s="6"/>
      <c r="E2726" s="6"/>
      <c r="F2726" s="24" t="str">
        <f>+TabIPW[[#This Row],[WK]]&amp;TabIPW[[#This Row],[PK]]&amp;TabIPW[[#This Row],[GK]]</f>
        <v>2612</v>
      </c>
      <c r="G2726" s="6" t="s">
        <v>2581</v>
      </c>
      <c r="AO2726">
        <v>1.0996242464802429E-3</v>
      </c>
      <c r="AP2726" s="36">
        <v>59755.103999999992</v>
      </c>
      <c r="AQ2726">
        <v>4.5169717763578866E-4</v>
      </c>
      <c r="AR2726" s="36">
        <v>0</v>
      </c>
      <c r="AS2726" s="36">
        <v>1712</v>
      </c>
      <c r="AT2726">
        <v>3.5309930375334485E-4</v>
      </c>
      <c r="AU2726">
        <v>457.7</v>
      </c>
      <c r="AV2726">
        <v>41313</v>
      </c>
      <c r="AW2726">
        <v>5.1236706894491576E-4</v>
      </c>
      <c r="AX2726" s="36">
        <v>134</v>
      </c>
      <c r="AY2726">
        <v>1.8917008974579717E-4</v>
      </c>
      <c r="AZ2726" s="36">
        <v>68448</v>
      </c>
    </row>
    <row r="2727" spans="1:52" ht="14.45" x14ac:dyDescent="0.3">
      <c r="A2727" s="6" t="s">
        <v>2343</v>
      </c>
      <c r="B2727" s="6" t="s">
        <v>206</v>
      </c>
      <c r="C2727" s="6" t="s">
        <v>95</v>
      </c>
      <c r="D2727" s="6"/>
      <c r="E2727" s="6"/>
      <c r="F2727" s="24" t="str">
        <f>+TabIPW[[#This Row],[WK]]&amp;TabIPW[[#This Row],[PK]]&amp;TabIPW[[#This Row],[GK]]</f>
        <v>2613</v>
      </c>
      <c r="G2727" s="6" t="s">
        <v>2582</v>
      </c>
      <c r="AO2727">
        <v>7.0471785623035148E-4</v>
      </c>
      <c r="AP2727" s="36">
        <v>38295.343999999997</v>
      </c>
      <c r="AQ2727">
        <v>5.1093623062364532E-4</v>
      </c>
      <c r="AR2727" s="36">
        <v>119</v>
      </c>
      <c r="AS2727" s="36">
        <v>1041</v>
      </c>
      <c r="AT2727">
        <v>2.316868386152157E-4</v>
      </c>
      <c r="AU2727">
        <v>352.2</v>
      </c>
      <c r="AV2727">
        <v>25694</v>
      </c>
      <c r="AW2727">
        <v>3.0206715258692795E-4</v>
      </c>
      <c r="AX2727" s="36">
        <v>79</v>
      </c>
      <c r="AY2727">
        <v>1.1865138927312068E-4</v>
      </c>
      <c r="AZ2727" s="36">
        <v>42932</v>
      </c>
    </row>
    <row r="2728" spans="1:52" ht="14.45" x14ac:dyDescent="0.3">
      <c r="A2728" s="6" t="s">
        <v>2343</v>
      </c>
      <c r="B2728" s="6" t="s">
        <v>1147</v>
      </c>
      <c r="C2728" s="6" t="s">
        <v>33</v>
      </c>
      <c r="D2728" s="6"/>
      <c r="E2728" s="6"/>
      <c r="F2728" s="24" t="str">
        <f>+TabIPW[[#This Row],[WK]]&amp;TabIPW[[#This Row],[PK]]&amp;TabIPW[[#This Row],[GK]]</f>
        <v>2801</v>
      </c>
      <c r="G2728" s="6" t="s">
        <v>2583</v>
      </c>
      <c r="AO2728">
        <v>7.8223840594761514E-4</v>
      </c>
      <c r="AP2728" s="36">
        <v>42507.917999999998</v>
      </c>
      <c r="AQ2728">
        <v>1.1695031546620843E-3</v>
      </c>
      <c r="AR2728" s="36">
        <v>220</v>
      </c>
      <c r="AS2728" s="36">
        <v>2777</v>
      </c>
      <c r="AT2728">
        <v>2.7806422236382528E-4</v>
      </c>
      <c r="AU2728">
        <v>364.1</v>
      </c>
      <c r="AV2728">
        <v>32434</v>
      </c>
      <c r="AW2728">
        <v>4.0530529334448565E-4</v>
      </c>
      <c r="AX2728" s="36">
        <v>106</v>
      </c>
      <c r="AY2728">
        <v>1.4557540479298329E-4</v>
      </c>
      <c r="AZ2728" s="36">
        <v>52674</v>
      </c>
    </row>
    <row r="2729" spans="1:52" ht="14.45" x14ac:dyDescent="0.3">
      <c r="A2729" s="6" t="s">
        <v>2343</v>
      </c>
      <c r="B2729" s="6" t="s">
        <v>1147</v>
      </c>
      <c r="C2729" s="6" t="s">
        <v>32</v>
      </c>
      <c r="D2729" s="6"/>
      <c r="E2729" s="6"/>
      <c r="F2729" s="24" t="str">
        <f>+TabIPW[[#This Row],[WK]]&amp;TabIPW[[#This Row],[PK]]&amp;TabIPW[[#This Row],[GK]]</f>
        <v>2802</v>
      </c>
      <c r="G2729" s="6" t="s">
        <v>2584</v>
      </c>
      <c r="AO2729">
        <v>5.4952742309605858E-4</v>
      </c>
      <c r="AP2729" s="36">
        <v>29862.080999999995</v>
      </c>
      <c r="AQ2729">
        <v>5.4330386880794873E-4</v>
      </c>
      <c r="AR2729" s="36">
        <v>67</v>
      </c>
      <c r="AS2729" s="36">
        <v>1555</v>
      </c>
      <c r="AT2729">
        <v>2.1374749625659457E-4</v>
      </c>
      <c r="AU2729">
        <v>333.5</v>
      </c>
      <c r="AV2729">
        <v>23471</v>
      </c>
      <c r="AW2729">
        <v>2.4088899510096786E-4</v>
      </c>
      <c r="AX2729" s="36">
        <v>63</v>
      </c>
      <c r="AY2729">
        <v>1.0303369150030775E-4</v>
      </c>
      <c r="AZ2729" s="36">
        <v>37281</v>
      </c>
    </row>
    <row r="2730" spans="1:52" ht="14.45" x14ac:dyDescent="0.3">
      <c r="A2730" s="6" t="s">
        <v>2343</v>
      </c>
      <c r="B2730" s="6" t="s">
        <v>1147</v>
      </c>
      <c r="C2730" s="6" t="s">
        <v>37</v>
      </c>
      <c r="D2730" s="6"/>
      <c r="E2730" s="6"/>
      <c r="F2730" s="24" t="str">
        <f>+TabIPW[[#This Row],[WK]]&amp;TabIPW[[#This Row],[PK]]&amp;TabIPW[[#This Row],[GK]]</f>
        <v>2803</v>
      </c>
      <c r="G2730" s="6" t="s">
        <v>2585</v>
      </c>
      <c r="AO2730">
        <v>8.8832804741430715E-4</v>
      </c>
      <c r="AP2730" s="36">
        <v>48272.975999999995</v>
      </c>
      <c r="AQ2730">
        <v>9.1285677500991104E-4</v>
      </c>
      <c r="AR2730" s="36">
        <v>93</v>
      </c>
      <c r="AS2730" s="36">
        <v>2760</v>
      </c>
      <c r="AT2730">
        <v>3.0036046004327214E-4</v>
      </c>
      <c r="AU2730">
        <v>304.8</v>
      </c>
      <c r="AV2730">
        <v>37446</v>
      </c>
      <c r="AW2730">
        <v>4.8942525988768075E-4</v>
      </c>
      <c r="AX2730" s="36">
        <v>128</v>
      </c>
      <c r="AY2730">
        <v>1.6973571516812588E-4</v>
      </c>
      <c r="AZ2730" s="36">
        <v>61416</v>
      </c>
    </row>
    <row r="2731" spans="1:52" ht="14.45" x14ac:dyDescent="0.3">
      <c r="A2731" s="6" t="s">
        <v>2343</v>
      </c>
      <c r="B2731" s="6" t="s">
        <v>1147</v>
      </c>
      <c r="C2731" s="6" t="s">
        <v>39</v>
      </c>
      <c r="D2731" s="6"/>
      <c r="E2731" s="6"/>
      <c r="F2731" s="24" t="str">
        <f>+TabIPW[[#This Row],[WK]]&amp;TabIPW[[#This Row],[PK]]&amp;TabIPW[[#This Row],[GK]]</f>
        <v>2804</v>
      </c>
      <c r="G2731" s="6" t="s">
        <v>2586</v>
      </c>
      <c r="AO2731">
        <v>7.7315277067338474E-4</v>
      </c>
      <c r="AP2731" s="36">
        <v>42014.191999999995</v>
      </c>
      <c r="AQ2731">
        <v>8.7829792246363531E-4</v>
      </c>
      <c r="AR2731" s="36">
        <v>133</v>
      </c>
      <c r="AS2731" s="36">
        <v>2328</v>
      </c>
      <c r="AT2731">
        <v>3.1394847172721321E-4</v>
      </c>
      <c r="AU2731">
        <v>522.20000000000005</v>
      </c>
      <c r="AV2731">
        <v>33592</v>
      </c>
      <c r="AW2731">
        <v>1.9882901182937028E-4</v>
      </c>
      <c r="AX2731" s="36">
        <v>52</v>
      </c>
      <c r="AY2731">
        <v>1.4963252394543231E-4</v>
      </c>
      <c r="AZ2731" s="36">
        <v>54142</v>
      </c>
    </row>
    <row r="2732" spans="1:52" ht="14.45" x14ac:dyDescent="0.3">
      <c r="A2732" s="6" t="s">
        <v>2343</v>
      </c>
      <c r="B2732" s="6" t="s">
        <v>1147</v>
      </c>
      <c r="C2732" s="6" t="s">
        <v>42</v>
      </c>
      <c r="D2732" s="6"/>
      <c r="E2732" s="6"/>
      <c r="F2732" s="24" t="str">
        <f>+TabIPW[[#This Row],[WK]]&amp;TabIPW[[#This Row],[PK]]&amp;TabIPW[[#This Row],[GK]]</f>
        <v>2805</v>
      </c>
      <c r="G2732" s="6" t="s">
        <v>2587</v>
      </c>
      <c r="AO2732">
        <v>1.2696747353015071E-3</v>
      </c>
      <c r="AP2732" s="36">
        <v>68995.883000000002</v>
      </c>
      <c r="AQ2732">
        <v>1.3836040063697971E-3</v>
      </c>
      <c r="AR2732" s="36">
        <v>278</v>
      </c>
      <c r="AS2732" s="36">
        <v>3152</v>
      </c>
      <c r="AT2732">
        <v>4.0771238347367124E-4</v>
      </c>
      <c r="AU2732">
        <v>273.2</v>
      </c>
      <c r="AV2732">
        <v>54659</v>
      </c>
      <c r="AW2732">
        <v>9.3679053650376389E-4</v>
      </c>
      <c r="AX2732" s="36">
        <v>245</v>
      </c>
      <c r="AY2732">
        <v>2.4415400360000236E-4</v>
      </c>
      <c r="AZ2732" s="36">
        <v>88343</v>
      </c>
    </row>
    <row r="2733" spans="1:52" ht="14.45" x14ac:dyDescent="0.3">
      <c r="A2733" s="6" t="s">
        <v>2343</v>
      </c>
      <c r="B2733" s="6" t="s">
        <v>1147</v>
      </c>
      <c r="C2733" s="6" t="s">
        <v>44</v>
      </c>
      <c r="D2733" s="6"/>
      <c r="E2733" s="6"/>
      <c r="F2733" s="24" t="str">
        <f>+TabIPW[[#This Row],[WK]]&amp;TabIPW[[#This Row],[PK]]&amp;TabIPW[[#This Row],[GK]]</f>
        <v>2806</v>
      </c>
      <c r="G2733" s="6" t="s">
        <v>2588</v>
      </c>
      <c r="AO2733">
        <v>8.1086487569776659E-4</v>
      </c>
      <c r="AP2733" s="36">
        <v>44063.519999999997</v>
      </c>
      <c r="AQ2733">
        <v>6.5045040010373108E-4</v>
      </c>
      <c r="AR2733" s="36">
        <v>130</v>
      </c>
      <c r="AS2733" s="36">
        <v>1487</v>
      </c>
      <c r="AT2733">
        <v>2.6426309384661027E-4</v>
      </c>
      <c r="AU2733">
        <v>272.60000000000002</v>
      </c>
      <c r="AV2733">
        <v>32825</v>
      </c>
      <c r="AW2733">
        <v>5.3530887800215087E-4</v>
      </c>
      <c r="AX2733" s="36">
        <v>140</v>
      </c>
      <c r="AY2733">
        <v>1.4851045965667598E-4</v>
      </c>
      <c r="AZ2733" s="36">
        <v>53736</v>
      </c>
    </row>
    <row r="2734" spans="1:52" ht="14.45" x14ac:dyDescent="0.3">
      <c r="A2734" s="6" t="s">
        <v>2343</v>
      </c>
      <c r="B2734" s="6" t="s">
        <v>1147</v>
      </c>
      <c r="C2734" s="6" t="s">
        <v>51</v>
      </c>
      <c r="D2734" s="6"/>
      <c r="E2734" s="6"/>
      <c r="F2734" s="24" t="str">
        <f>+TabIPW[[#This Row],[WK]]&amp;TabIPW[[#This Row],[PK]]&amp;TabIPW[[#This Row],[GK]]</f>
        <v>2807</v>
      </c>
      <c r="G2734" s="6" t="s">
        <v>2589</v>
      </c>
      <c r="AO2734">
        <v>1.2535834448825331E-3</v>
      </c>
      <c r="AP2734" s="36">
        <v>68121.460000000006</v>
      </c>
      <c r="AQ2734">
        <v>7.3364547442204202E-4</v>
      </c>
      <c r="AR2734" s="36">
        <v>182</v>
      </c>
      <c r="AS2734" s="36">
        <v>1411</v>
      </c>
      <c r="AT2734">
        <v>4.4276632152588191E-4</v>
      </c>
      <c r="AU2734">
        <v>483.8</v>
      </c>
      <c r="AV2734">
        <v>54260</v>
      </c>
      <c r="AW2734">
        <v>8.3737603058907871E-4</v>
      </c>
      <c r="AX2734" s="36">
        <v>219</v>
      </c>
      <c r="AY2734">
        <v>2.4837418135598984E-4</v>
      </c>
      <c r="AZ2734" s="36">
        <v>89870</v>
      </c>
    </row>
    <row r="2735" spans="1:52" ht="14.45" x14ac:dyDescent="0.3">
      <c r="A2735" s="6" t="s">
        <v>2343</v>
      </c>
      <c r="B2735" s="6" t="s">
        <v>1147</v>
      </c>
      <c r="C2735" s="6" t="s">
        <v>75</v>
      </c>
      <c r="D2735" s="6"/>
      <c r="E2735" s="6"/>
      <c r="F2735" s="24" t="str">
        <f>+TabIPW[[#This Row],[WK]]&amp;TabIPW[[#This Row],[PK]]&amp;TabIPW[[#This Row],[GK]]</f>
        <v>2808</v>
      </c>
      <c r="G2735" s="6" t="s">
        <v>2590</v>
      </c>
      <c r="AO2735">
        <v>8.2090639386794481E-4</v>
      </c>
      <c r="AP2735" s="36">
        <v>44609.19</v>
      </c>
      <c r="AQ2735">
        <v>8.8980864439346314E-4</v>
      </c>
      <c r="AR2735" s="36">
        <v>79</v>
      </c>
      <c r="AS2735" s="36">
        <v>2778</v>
      </c>
      <c r="AT2735">
        <v>2.976493659795316E-4</v>
      </c>
      <c r="AU2735">
        <v>388</v>
      </c>
      <c r="AV2735">
        <v>34766</v>
      </c>
      <c r="AW2735">
        <v>5.1236706894491576E-4</v>
      </c>
      <c r="AX2735" s="36">
        <v>134</v>
      </c>
      <c r="AY2735">
        <v>1.5765555998055458E-4</v>
      </c>
      <c r="AZ2735" s="36">
        <v>57045</v>
      </c>
    </row>
    <row r="2736" spans="1:52" ht="14.45" x14ac:dyDescent="0.3">
      <c r="A2736" s="6" t="s">
        <v>2343</v>
      </c>
      <c r="B2736" s="6" t="s">
        <v>1147</v>
      </c>
      <c r="C2736" s="6" t="s">
        <v>77</v>
      </c>
      <c r="D2736" s="6"/>
      <c r="E2736" s="6"/>
      <c r="F2736" s="24" t="str">
        <f>+TabIPW[[#This Row],[WK]]&amp;TabIPW[[#This Row],[PK]]&amp;TabIPW[[#This Row],[GK]]</f>
        <v>2809</v>
      </c>
      <c r="G2736" s="6" t="s">
        <v>2591</v>
      </c>
      <c r="AO2736">
        <v>5.3953159754159454E-4</v>
      </c>
      <c r="AP2736" s="36">
        <v>29318.894000000004</v>
      </c>
      <c r="AQ2736">
        <v>3.2795536904280689E-4</v>
      </c>
      <c r="AR2736" s="36">
        <v>0</v>
      </c>
      <c r="AS2736" s="36">
        <v>1243</v>
      </c>
      <c r="AT2736">
        <v>1.9705068371033061E-4</v>
      </c>
      <c r="AU2736">
        <v>241.3</v>
      </c>
      <c r="AV2736">
        <v>23440</v>
      </c>
      <c r="AW2736">
        <v>3.2118532680129049E-4</v>
      </c>
      <c r="AX2736" s="36">
        <v>84</v>
      </c>
      <c r="AY2736">
        <v>1.0536902234759619E-4</v>
      </c>
      <c r="AZ2736" s="36">
        <v>38126</v>
      </c>
    </row>
    <row r="2737" spans="1:52" ht="14.45" x14ac:dyDescent="0.3">
      <c r="A2737" s="6" t="s">
        <v>2343</v>
      </c>
      <c r="B2737" s="6" t="s">
        <v>1147</v>
      </c>
      <c r="C2737" s="6" t="s">
        <v>90</v>
      </c>
      <c r="D2737" s="6"/>
      <c r="E2737" s="6"/>
      <c r="F2737" s="24" t="str">
        <f>+TabIPW[[#This Row],[WK]]&amp;TabIPW[[#This Row],[PK]]&amp;TabIPW[[#This Row],[GK]]</f>
        <v>2810</v>
      </c>
      <c r="G2737" s="6" t="s">
        <v>2592</v>
      </c>
      <c r="AO2737">
        <v>6.9013479017355529E-4</v>
      </c>
      <c r="AP2737" s="36">
        <v>37502.879999999997</v>
      </c>
      <c r="AQ2737">
        <v>5.3795097721433813E-4</v>
      </c>
      <c r="AR2737" s="36">
        <v>95</v>
      </c>
      <c r="AS2737" s="36">
        <v>1324</v>
      </c>
      <c r="AT2737">
        <v>2.4492628725467189E-4</v>
      </c>
      <c r="AU2737">
        <v>274.2</v>
      </c>
      <c r="AV2737">
        <v>29836</v>
      </c>
      <c r="AW2737">
        <v>3.4795077070139807E-4</v>
      </c>
      <c r="AX2737" s="36">
        <v>91</v>
      </c>
      <c r="AY2737">
        <v>1.3119861063014965E-4</v>
      </c>
      <c r="AZ2737" s="36">
        <v>47472</v>
      </c>
    </row>
    <row r="2738" spans="1:52" ht="14.45" x14ac:dyDescent="0.3">
      <c r="A2738" s="6" t="s">
        <v>2343</v>
      </c>
      <c r="B2738" s="6" t="s">
        <v>1147</v>
      </c>
      <c r="C2738" s="6" t="s">
        <v>92</v>
      </c>
      <c r="D2738" s="6"/>
      <c r="E2738" s="6"/>
      <c r="F2738" s="24" t="str">
        <f>+TabIPW[[#This Row],[WK]]&amp;TabIPW[[#This Row],[PK]]&amp;TabIPW[[#This Row],[GK]]</f>
        <v>2811</v>
      </c>
      <c r="G2738" s="6" t="s">
        <v>2593</v>
      </c>
      <c r="AO2738">
        <v>4.2880578417298012E-4</v>
      </c>
      <c r="AP2738" s="36">
        <v>23301.9</v>
      </c>
      <c r="AQ2738">
        <v>1.7281638513518783E-4</v>
      </c>
      <c r="AR2738" s="36">
        <v>0</v>
      </c>
      <c r="AS2738" s="36">
        <v>655</v>
      </c>
      <c r="AT2738">
        <v>1.8545920758550379E-4</v>
      </c>
      <c r="AU2738">
        <v>348</v>
      </c>
      <c r="AV2738">
        <v>18767</v>
      </c>
      <c r="AW2738">
        <v>2.8677261321543793E-4</v>
      </c>
      <c r="AX2738" s="36">
        <v>75</v>
      </c>
      <c r="AY2738">
        <v>8.4182458708172359E-5</v>
      </c>
      <c r="AZ2738" s="36">
        <v>30460</v>
      </c>
    </row>
    <row r="2739" spans="1:52" ht="14.45" x14ac:dyDescent="0.3">
      <c r="A2739" s="6" t="s">
        <v>2343</v>
      </c>
      <c r="B2739" s="6" t="s">
        <v>1147</v>
      </c>
      <c r="C2739" s="6" t="s">
        <v>93</v>
      </c>
      <c r="D2739" s="6"/>
      <c r="E2739" s="6"/>
      <c r="F2739" s="24" t="str">
        <f>+TabIPW[[#This Row],[WK]]&amp;TabIPW[[#This Row],[PK]]&amp;TabIPW[[#This Row],[GK]]</f>
        <v>2812</v>
      </c>
      <c r="G2739" s="6" t="s">
        <v>2594</v>
      </c>
      <c r="AO2739">
        <v>5.3747147336553306E-4</v>
      </c>
      <c r="AP2739" s="36">
        <v>29206.944</v>
      </c>
      <c r="AQ2739">
        <v>5.1881131489723729E-4</v>
      </c>
      <c r="AR2739" s="36">
        <v>54</v>
      </c>
      <c r="AS2739" s="36">
        <v>1560</v>
      </c>
      <c r="AT2739">
        <v>2.0653953490740875E-4</v>
      </c>
      <c r="AU2739">
        <v>227</v>
      </c>
      <c r="AV2739">
        <v>25275</v>
      </c>
      <c r="AW2739">
        <v>2.600071693153304E-4</v>
      </c>
      <c r="AX2739" s="36">
        <v>68</v>
      </c>
      <c r="AY2739">
        <v>1.1597612269303169E-4</v>
      </c>
      <c r="AZ2739" s="36">
        <v>41964</v>
      </c>
    </row>
    <row r="2740" spans="1:52" ht="14.45" x14ac:dyDescent="0.3">
      <c r="A2740" s="6" t="s">
        <v>2343</v>
      </c>
      <c r="B2740" s="6" t="s">
        <v>1147</v>
      </c>
      <c r="C2740" s="6" t="s">
        <v>95</v>
      </c>
      <c r="D2740" s="6"/>
      <c r="E2740" s="6"/>
      <c r="F2740" s="24" t="str">
        <f>+TabIPW[[#This Row],[WK]]&amp;TabIPW[[#This Row],[PK]]&amp;TabIPW[[#This Row],[GK]]</f>
        <v>2813</v>
      </c>
      <c r="G2740" s="6" t="s">
        <v>2595</v>
      </c>
      <c r="AO2740">
        <v>4.7398093055377156E-4</v>
      </c>
      <c r="AP2740" s="36">
        <v>25756.78</v>
      </c>
      <c r="AQ2740">
        <v>5.368777721816029E-4</v>
      </c>
      <c r="AR2740" s="36">
        <v>53</v>
      </c>
      <c r="AS2740" s="36">
        <v>1636</v>
      </c>
      <c r="AT2740">
        <v>1.7875608494990507E-4</v>
      </c>
      <c r="AU2740">
        <v>282.60000000000002</v>
      </c>
      <c r="AV2740">
        <v>19528</v>
      </c>
      <c r="AW2740">
        <v>2.714780738439479E-4</v>
      </c>
      <c r="AX2740" s="36">
        <v>71</v>
      </c>
      <c r="AY2740">
        <v>8.8427509810462345E-5</v>
      </c>
      <c r="AZ2740" s="36">
        <v>31996</v>
      </c>
    </row>
    <row r="2741" spans="1:52" ht="14.45" x14ac:dyDescent="0.3">
      <c r="A2741" s="6" t="s">
        <v>2343</v>
      </c>
      <c r="B2741" s="6" t="s">
        <v>1147</v>
      </c>
      <c r="C2741" s="6" t="s">
        <v>97</v>
      </c>
      <c r="D2741" s="6"/>
      <c r="E2741" s="6"/>
      <c r="F2741" s="24" t="str">
        <f>+TabIPW[[#This Row],[WK]]&amp;TabIPW[[#This Row],[PK]]&amp;TabIPW[[#This Row],[GK]]</f>
        <v>2814</v>
      </c>
      <c r="G2741" s="6" t="s">
        <v>2596</v>
      </c>
      <c r="AO2741">
        <v>2.091863337943149E-3</v>
      </c>
      <c r="AP2741" s="36">
        <v>113674.75</v>
      </c>
      <c r="AQ2741">
        <v>1.9805076527421536E-3</v>
      </c>
      <c r="AR2741" s="36">
        <v>646</v>
      </c>
      <c r="AS2741" s="36">
        <v>2645</v>
      </c>
      <c r="AT2741">
        <v>6.4901535484852032E-4</v>
      </c>
      <c r="AU2741">
        <v>684</v>
      </c>
      <c r="AV2741">
        <v>80221</v>
      </c>
      <c r="AW2741">
        <v>3.1736169195841797E-4</v>
      </c>
      <c r="AX2741" s="36">
        <v>83</v>
      </c>
      <c r="AY2741">
        <v>3.5904399017115907E-4</v>
      </c>
      <c r="AZ2741" s="36">
        <v>129914</v>
      </c>
    </row>
    <row r="2742" spans="1:52" ht="14.45" x14ac:dyDescent="0.3">
      <c r="A2742" s="6" t="s">
        <v>2343</v>
      </c>
      <c r="B2742" s="6" t="s">
        <v>1147</v>
      </c>
      <c r="C2742" s="6" t="s">
        <v>130</v>
      </c>
      <c r="D2742" s="6"/>
      <c r="E2742" s="6"/>
      <c r="F2742" s="24" t="str">
        <f>+TabIPW[[#This Row],[WK]]&amp;TabIPW[[#This Row],[PK]]&amp;TabIPW[[#This Row],[GK]]</f>
        <v>2815</v>
      </c>
      <c r="G2742" s="6" t="s">
        <v>2597</v>
      </c>
      <c r="AO2742">
        <v>1.4694070589599891E-3</v>
      </c>
      <c r="AP2742" s="36">
        <v>79849.614000000001</v>
      </c>
      <c r="AQ2742">
        <v>7.4297853517662441E-4</v>
      </c>
      <c r="AR2742" s="36">
        <v>0</v>
      </c>
      <c r="AS2742" s="36">
        <v>2816</v>
      </c>
      <c r="AT2742">
        <v>5.0083255638694107E-4</v>
      </c>
      <c r="AU2742">
        <v>584.20000000000005</v>
      </c>
      <c r="AV2742">
        <v>60369</v>
      </c>
      <c r="AW2742">
        <v>7.3796152467439354E-4</v>
      </c>
      <c r="AX2742" s="36">
        <v>193</v>
      </c>
      <c r="AY2742">
        <v>2.7379750498226943E-4</v>
      </c>
      <c r="AZ2742" s="36">
        <v>99069</v>
      </c>
    </row>
    <row r="2743" spans="1:52" ht="14.45" x14ac:dyDescent="0.3">
      <c r="A2743" s="6" t="s">
        <v>2343</v>
      </c>
      <c r="B2743" s="6" t="s">
        <v>1147</v>
      </c>
      <c r="C2743" s="6" t="s">
        <v>134</v>
      </c>
      <c r="D2743" s="6"/>
      <c r="E2743" s="6"/>
      <c r="F2743" s="24" t="str">
        <f>+TabIPW[[#This Row],[WK]]&amp;TabIPW[[#This Row],[PK]]&amp;TabIPW[[#This Row],[GK]]</f>
        <v>2816</v>
      </c>
      <c r="G2743" s="6" t="s">
        <v>2598</v>
      </c>
      <c r="AO2743">
        <v>7.956773347956355E-4</v>
      </c>
      <c r="AP2743" s="36">
        <v>43238.207999999999</v>
      </c>
      <c r="AQ2743">
        <v>4.7834520038182531E-4</v>
      </c>
      <c r="AR2743" s="36">
        <v>0</v>
      </c>
      <c r="AS2743" s="36">
        <v>1813</v>
      </c>
      <c r="AT2743">
        <v>2.8134417520418292E-4</v>
      </c>
      <c r="AU2743">
        <v>387.5</v>
      </c>
      <c r="AV2743">
        <v>32296</v>
      </c>
      <c r="AW2743">
        <v>3.9765802365874055E-4</v>
      </c>
      <c r="AX2743" s="36">
        <v>104</v>
      </c>
      <c r="AY2743">
        <v>1.4362699266595567E-4</v>
      </c>
      <c r="AZ2743" s="36">
        <v>51969</v>
      </c>
    </row>
    <row r="2744" spans="1:52" ht="14.45" x14ac:dyDescent="0.3">
      <c r="A2744" s="6" t="s">
        <v>2343</v>
      </c>
      <c r="B2744" s="6" t="s">
        <v>1147</v>
      </c>
      <c r="C2744" s="6" t="s">
        <v>141</v>
      </c>
      <c r="D2744" s="6"/>
      <c r="E2744" s="6"/>
      <c r="F2744" s="24" t="str">
        <f>+TabIPW[[#This Row],[WK]]&amp;TabIPW[[#This Row],[PK]]&amp;TabIPW[[#This Row],[GK]]</f>
        <v>2817</v>
      </c>
      <c r="G2744" s="6" t="s">
        <v>2599</v>
      </c>
      <c r="AO2744">
        <v>1.0052234680351525E-3</v>
      </c>
      <c r="AP2744" s="36">
        <v>54625.235000000001</v>
      </c>
      <c r="AQ2744">
        <v>8.8872631065476304E-4</v>
      </c>
      <c r="AR2744" s="36">
        <v>193</v>
      </c>
      <c r="AS2744" s="36">
        <v>1916</v>
      </c>
      <c r="AT2744">
        <v>3.5725050666379602E-4</v>
      </c>
      <c r="AU2744">
        <v>489.2</v>
      </c>
      <c r="AV2744">
        <v>41087</v>
      </c>
      <c r="AW2744">
        <v>3.5177440554427048E-4</v>
      </c>
      <c r="AX2744" s="36">
        <v>92</v>
      </c>
      <c r="AY2744">
        <v>1.8388312180394773E-4</v>
      </c>
      <c r="AZ2744" s="36">
        <v>66535</v>
      </c>
    </row>
    <row r="2745" spans="1:52" ht="14.45" x14ac:dyDescent="0.3">
      <c r="A2745" s="6" t="s">
        <v>2343</v>
      </c>
      <c r="B2745" s="6" t="s">
        <v>1147</v>
      </c>
      <c r="C2745" s="6" t="s">
        <v>147</v>
      </c>
      <c r="D2745" s="6"/>
      <c r="E2745" s="6"/>
      <c r="F2745" s="24" t="str">
        <f>+TabIPW[[#This Row],[WK]]&amp;TabIPW[[#This Row],[PK]]&amp;TabIPW[[#This Row],[GK]]</f>
        <v>2818</v>
      </c>
      <c r="G2745" s="6" t="s">
        <v>2600</v>
      </c>
      <c r="AO2745">
        <v>3.5042831848981662E-4</v>
      </c>
      <c r="AP2745" s="36">
        <v>19042.759999999998</v>
      </c>
      <c r="AQ2745">
        <v>1.575135601919193E-4</v>
      </c>
      <c r="AR2745" s="36">
        <v>0</v>
      </c>
      <c r="AS2745" s="36">
        <v>597</v>
      </c>
      <c r="AT2745">
        <v>1.3464723960844355E-4</v>
      </c>
      <c r="AU2745">
        <v>193.1</v>
      </c>
      <c r="AV2745">
        <v>15248</v>
      </c>
      <c r="AW2745">
        <v>1.3765085434341021E-4</v>
      </c>
      <c r="AX2745" s="36">
        <v>36</v>
      </c>
      <c r="AY2745">
        <v>6.8705709897740148E-5</v>
      </c>
      <c r="AZ2745" s="36">
        <v>24860</v>
      </c>
    </row>
    <row r="2746" spans="1:52" ht="14.45" x14ac:dyDescent="0.3">
      <c r="A2746" s="6" t="s">
        <v>2343</v>
      </c>
      <c r="B2746" s="6" t="s">
        <v>1147</v>
      </c>
      <c r="C2746" s="6" t="s">
        <v>153</v>
      </c>
      <c r="D2746" s="6"/>
      <c r="E2746" s="6"/>
      <c r="F2746" s="24" t="str">
        <f>+TabIPW[[#This Row],[WK]]&amp;TabIPW[[#This Row],[PK]]&amp;TabIPW[[#This Row],[GK]]</f>
        <v>2819</v>
      </c>
      <c r="G2746" s="6" t="s">
        <v>2601</v>
      </c>
      <c r="AO2746">
        <v>3.0473982486458202E-4</v>
      </c>
      <c r="AP2746" s="36">
        <v>16559.984</v>
      </c>
      <c r="AQ2746">
        <v>7.2791687015003081E-4</v>
      </c>
      <c r="AR2746" s="36">
        <v>272</v>
      </c>
      <c r="AS2746" s="36">
        <v>712</v>
      </c>
      <c r="AT2746">
        <v>1.1870043294359253E-4</v>
      </c>
      <c r="AU2746">
        <v>198.2</v>
      </c>
      <c r="AV2746">
        <v>12680</v>
      </c>
      <c r="AW2746">
        <v>1.4529812402915522E-4</v>
      </c>
      <c r="AX2746" s="36">
        <v>38</v>
      </c>
      <c r="AY2746">
        <v>5.7496121830755675E-5</v>
      </c>
      <c r="AZ2746" s="36">
        <v>20804</v>
      </c>
    </row>
    <row r="2747" spans="1:52" ht="14.45" x14ac:dyDescent="0.3">
      <c r="A2747" s="6" t="s">
        <v>2343</v>
      </c>
      <c r="B2747" s="6" t="s">
        <v>1164</v>
      </c>
      <c r="C2747" s="6" t="s">
        <v>33</v>
      </c>
      <c r="D2747" s="6"/>
      <c r="E2747" s="6"/>
      <c r="F2747" s="24" t="str">
        <f>+TabIPW[[#This Row],[WK]]&amp;TabIPW[[#This Row],[PK]]&amp;TabIPW[[#This Row],[GK]]</f>
        <v>3001</v>
      </c>
      <c r="G2747" s="6" t="s">
        <v>2602</v>
      </c>
      <c r="AO2747">
        <v>6.8797220265303391E-4</v>
      </c>
      <c r="AP2747" s="36">
        <v>37385.362000000001</v>
      </c>
      <c r="AQ2747">
        <v>5.904241762324261E-4</v>
      </c>
      <c r="AR2747" s="36">
        <v>110</v>
      </c>
      <c r="AS2747" s="36">
        <v>1410</v>
      </c>
      <c r="AT2747">
        <v>2.1047764664699646E-4</v>
      </c>
      <c r="AU2747">
        <v>170</v>
      </c>
      <c r="AV2747">
        <v>27428</v>
      </c>
      <c r="AW2747">
        <v>3.32656231329908E-4</v>
      </c>
      <c r="AX2747" s="36">
        <v>87</v>
      </c>
      <c r="AY2747">
        <v>1.2493605477221405E-4</v>
      </c>
      <c r="AZ2747" s="36">
        <v>45206</v>
      </c>
    </row>
    <row r="2748" spans="1:52" ht="14.45" x14ac:dyDescent="0.3">
      <c r="A2748" s="6" t="s">
        <v>2343</v>
      </c>
      <c r="B2748" s="6" t="s">
        <v>1164</v>
      </c>
      <c r="C2748" s="6" t="s">
        <v>32</v>
      </c>
      <c r="D2748" s="6"/>
      <c r="E2748" s="6"/>
      <c r="F2748" s="24" t="str">
        <f>+TabIPW[[#This Row],[WK]]&amp;TabIPW[[#This Row],[PK]]&amp;TabIPW[[#This Row],[GK]]</f>
        <v>3002</v>
      </c>
      <c r="G2748" s="6" t="s">
        <v>2603</v>
      </c>
      <c r="AO2748">
        <v>1.3297558140067944E-3</v>
      </c>
      <c r="AP2748" s="36">
        <v>72260.771999999997</v>
      </c>
      <c r="AQ2748">
        <v>8.2485419063977098E-4</v>
      </c>
      <c r="AR2748" s="36">
        <v>229</v>
      </c>
      <c r="AS2748" s="36">
        <v>1403</v>
      </c>
      <c r="AT2748">
        <v>3.8453417502093775E-4</v>
      </c>
      <c r="AU2748">
        <v>302.10000000000002</v>
      </c>
      <c r="AV2748">
        <v>50341</v>
      </c>
      <c r="AW2748">
        <v>7.9531604731748111E-4</v>
      </c>
      <c r="AX2748" s="36">
        <v>208</v>
      </c>
      <c r="AY2748">
        <v>2.3060908468572943E-4</v>
      </c>
      <c r="AZ2748" s="36">
        <v>83442</v>
      </c>
    </row>
    <row r="2749" spans="1:52" ht="14.45" x14ac:dyDescent="0.3">
      <c r="A2749" s="6" t="s">
        <v>2343</v>
      </c>
      <c r="B2749" s="6" t="s">
        <v>1164</v>
      </c>
      <c r="C2749" s="6" t="s">
        <v>37</v>
      </c>
      <c r="D2749" s="6"/>
      <c r="E2749" s="6"/>
      <c r="F2749" s="24" t="str">
        <f>+TabIPW[[#This Row],[WK]]&amp;TabIPW[[#This Row],[PK]]&amp;TabIPW[[#This Row],[GK]]</f>
        <v>3003</v>
      </c>
      <c r="G2749" s="6" t="s">
        <v>2604</v>
      </c>
      <c r="AO2749">
        <v>2.1842380546494263E-3</v>
      </c>
      <c r="AP2749" s="36">
        <v>118694.52</v>
      </c>
      <c r="AQ2749">
        <v>7.3000548222115433E-4</v>
      </c>
      <c r="AR2749" s="36">
        <v>72</v>
      </c>
      <c r="AS2749" s="36">
        <v>2225</v>
      </c>
      <c r="AT2749">
        <v>6.5578205964200687E-4</v>
      </c>
      <c r="AU2749">
        <v>584.9</v>
      </c>
      <c r="AV2749">
        <v>83952</v>
      </c>
      <c r="AW2749">
        <v>1.4644521448201697E-3</v>
      </c>
      <c r="AX2749" s="36">
        <v>383</v>
      </c>
      <c r="AY2749">
        <v>3.9051982806437562E-4</v>
      </c>
      <c r="AZ2749" s="36">
        <v>141303</v>
      </c>
    </row>
    <row r="2750" spans="1:52" ht="14.45" x14ac:dyDescent="0.3">
      <c r="A2750" s="6" t="s">
        <v>2343</v>
      </c>
      <c r="B2750" s="6" t="s">
        <v>1164</v>
      </c>
      <c r="C2750" s="6" t="s">
        <v>39</v>
      </c>
      <c r="D2750" s="6"/>
      <c r="E2750" s="6"/>
      <c r="F2750" s="24" t="str">
        <f>+TabIPW[[#This Row],[WK]]&amp;TabIPW[[#This Row],[PK]]&amp;TabIPW[[#This Row],[GK]]</f>
        <v>3004</v>
      </c>
      <c r="G2750" s="6" t="s">
        <v>2605</v>
      </c>
      <c r="AO2750">
        <v>1.1580436634371981E-3</v>
      </c>
      <c r="AP2750" s="36">
        <v>62929.695999999996</v>
      </c>
      <c r="AQ2750">
        <v>1.1707729950594333E-3</v>
      </c>
      <c r="AR2750" s="36">
        <v>370</v>
      </c>
      <c r="AS2750" s="36">
        <v>1653</v>
      </c>
      <c r="AT2750">
        <v>3.7547951325572792E-4</v>
      </c>
      <c r="AU2750">
        <v>469.7</v>
      </c>
      <c r="AV2750">
        <v>44395</v>
      </c>
      <c r="AW2750">
        <v>4.9324889473055327E-4</v>
      </c>
      <c r="AX2750" s="36">
        <v>129</v>
      </c>
      <c r="AY2750">
        <v>2.0317654741923834E-4</v>
      </c>
      <c r="AZ2750" s="36">
        <v>73516</v>
      </c>
    </row>
    <row r="2751" spans="1:52" ht="14.45" x14ac:dyDescent="0.3">
      <c r="A2751" s="6" t="s">
        <v>2343</v>
      </c>
      <c r="B2751" s="6" t="s">
        <v>1164</v>
      </c>
      <c r="C2751" s="6" t="s">
        <v>42</v>
      </c>
      <c r="D2751" s="6"/>
      <c r="E2751" s="6"/>
      <c r="F2751" s="24" t="str">
        <f>+TabIPW[[#This Row],[WK]]&amp;TabIPW[[#This Row],[PK]]&amp;TabIPW[[#This Row],[GK]]</f>
        <v>3005</v>
      </c>
      <c r="G2751" s="6" t="s">
        <v>2463</v>
      </c>
      <c r="AO2751">
        <v>7.7708067942847147E-4</v>
      </c>
      <c r="AP2751" s="36">
        <v>42227.64</v>
      </c>
      <c r="AQ2751">
        <v>2.643694929854324E-4</v>
      </c>
      <c r="AR2751" s="36">
        <v>0</v>
      </c>
      <c r="AS2751" s="36">
        <v>1002</v>
      </c>
      <c r="AT2751">
        <v>2.4361414158158092E-4</v>
      </c>
      <c r="AU2751">
        <v>217.1</v>
      </c>
      <c r="AV2751">
        <v>31192</v>
      </c>
      <c r="AW2751">
        <v>3.9001075397299557E-4</v>
      </c>
      <c r="AX2751" s="36">
        <v>102</v>
      </c>
      <c r="AY2751">
        <v>1.4249663726176518E-4</v>
      </c>
      <c r="AZ2751" s="36">
        <v>51560</v>
      </c>
    </row>
    <row r="2752" spans="1:52" ht="14.45" x14ac:dyDescent="0.3">
      <c r="A2752" s="6" t="s">
        <v>2343</v>
      </c>
      <c r="B2752" s="6" t="s">
        <v>1164</v>
      </c>
      <c r="C2752" s="6" t="s">
        <v>44</v>
      </c>
      <c r="D2752" s="6"/>
      <c r="E2752" s="6"/>
      <c r="F2752" s="24" t="str">
        <f>+TabIPW[[#This Row],[WK]]&amp;TabIPW[[#This Row],[PK]]&amp;TabIPW[[#This Row],[GK]]</f>
        <v>3006</v>
      </c>
      <c r="G2752" s="6" t="s">
        <v>2606</v>
      </c>
      <c r="AO2752">
        <v>1.0319611195132618E-3</v>
      </c>
      <c r="AP2752" s="36">
        <v>56078.196000000004</v>
      </c>
      <c r="AQ2752">
        <v>5.4301313043345891E-4</v>
      </c>
      <c r="AR2752" s="36">
        <v>122</v>
      </c>
      <c r="AS2752" s="36">
        <v>1140</v>
      </c>
      <c r="AT2752">
        <v>3.329400591913571E-4</v>
      </c>
      <c r="AU2752">
        <v>326.39999999999998</v>
      </c>
      <c r="AV2752">
        <v>41820</v>
      </c>
      <c r="AW2752">
        <v>6.6531246265981599E-4</v>
      </c>
      <c r="AX2752" s="36">
        <v>174</v>
      </c>
      <c r="AY2752">
        <v>1.9276567013907795E-4</v>
      </c>
      <c r="AZ2752" s="36">
        <v>69749</v>
      </c>
    </row>
    <row r="2753" spans="1:52" ht="14.45" x14ac:dyDescent="0.3">
      <c r="A2753" s="6" t="s">
        <v>2343</v>
      </c>
      <c r="B2753" s="6" t="s">
        <v>1164</v>
      </c>
      <c r="C2753" s="6" t="s">
        <v>51</v>
      </c>
      <c r="D2753" s="6"/>
      <c r="E2753" s="6"/>
      <c r="F2753" s="24" t="str">
        <f>+TabIPW[[#This Row],[WK]]&amp;TabIPW[[#This Row],[PK]]&amp;TabIPW[[#This Row],[GK]]</f>
        <v>3007</v>
      </c>
      <c r="G2753" s="6" t="s">
        <v>2607</v>
      </c>
      <c r="AO2753">
        <v>1.1740378087420546E-3</v>
      </c>
      <c r="AP2753" s="36">
        <v>63798.839999999989</v>
      </c>
      <c r="AQ2753">
        <v>3.1793380476763432E-4</v>
      </c>
      <c r="AR2753" s="36">
        <v>40</v>
      </c>
      <c r="AS2753" s="36">
        <v>904</v>
      </c>
      <c r="AT2753">
        <v>4.0256419170259553E-4</v>
      </c>
      <c r="AU2753">
        <v>420.8</v>
      </c>
      <c r="AV2753">
        <v>49853</v>
      </c>
      <c r="AW2753">
        <v>1.2235631497192019E-4</v>
      </c>
      <c r="AX2753" s="36">
        <v>32</v>
      </c>
      <c r="AY2753">
        <v>2.2721801847315793E-4</v>
      </c>
      <c r="AZ2753" s="36">
        <v>82215</v>
      </c>
    </row>
    <row r="2754" spans="1:52" ht="14.45" x14ac:dyDescent="0.3">
      <c r="A2754" s="6" t="s">
        <v>2343</v>
      </c>
      <c r="B2754" s="6" t="s">
        <v>1164</v>
      </c>
      <c r="C2754" s="6" t="s">
        <v>75</v>
      </c>
      <c r="D2754" s="6"/>
      <c r="E2754" s="6"/>
      <c r="F2754" s="24" t="str">
        <f>+TabIPW[[#This Row],[WK]]&amp;TabIPW[[#This Row],[PK]]&amp;TabIPW[[#This Row],[GK]]</f>
        <v>3008</v>
      </c>
      <c r="G2754" s="6" t="s">
        <v>2608</v>
      </c>
      <c r="AO2754">
        <v>7.1935738017881497E-4</v>
      </c>
      <c r="AP2754" s="36">
        <v>39090.876000000004</v>
      </c>
      <c r="AQ2754">
        <v>2.6254935701276814E-4</v>
      </c>
      <c r="AR2754" s="36">
        <v>63</v>
      </c>
      <c r="AS2754" s="36">
        <v>521</v>
      </c>
      <c r="AT2754">
        <v>2.6822928170042062E-4</v>
      </c>
      <c r="AU2754">
        <v>241.3</v>
      </c>
      <c r="AV2754">
        <v>34282</v>
      </c>
      <c r="AW2754">
        <v>3.9001075397299557E-4</v>
      </c>
      <c r="AX2754" s="36">
        <v>102</v>
      </c>
      <c r="AY2754">
        <v>1.5455744651332343E-4</v>
      </c>
      <c r="AZ2754" s="36">
        <v>55924</v>
      </c>
    </row>
    <row r="2755" spans="1:52" ht="14.45" x14ac:dyDescent="0.3">
      <c r="A2755" s="6" t="s">
        <v>2343</v>
      </c>
      <c r="B2755" s="6" t="s">
        <v>1164</v>
      </c>
      <c r="C2755" s="6" t="s">
        <v>77</v>
      </c>
      <c r="D2755" s="6"/>
      <c r="E2755" s="6"/>
      <c r="F2755" s="24" t="str">
        <f>+TabIPW[[#This Row],[WK]]&amp;TabIPW[[#This Row],[PK]]&amp;TabIPW[[#This Row],[GK]]</f>
        <v>3009</v>
      </c>
      <c r="G2755" s="6" t="s">
        <v>2609</v>
      </c>
      <c r="AO2755">
        <v>1.3373185583804965E-3</v>
      </c>
      <c r="AP2755" s="36">
        <v>72671.741999999998</v>
      </c>
      <c r="AQ2755">
        <v>5.062720523589556E-4</v>
      </c>
      <c r="AR2755" s="36">
        <v>112</v>
      </c>
      <c r="AS2755" s="36">
        <v>1076</v>
      </c>
      <c r="AT2755">
        <v>4.005778546296387E-4</v>
      </c>
      <c r="AU2755">
        <v>439.9</v>
      </c>
      <c r="AV2755">
        <v>49030</v>
      </c>
      <c r="AW2755">
        <v>7.6472696857450117E-4</v>
      </c>
      <c r="AX2755" s="36">
        <v>200</v>
      </c>
      <c r="AY2755">
        <v>2.2541331901365579E-4</v>
      </c>
      <c r="AZ2755" s="36">
        <v>81562</v>
      </c>
    </row>
    <row r="2756" spans="1:52" ht="14.45" x14ac:dyDescent="0.3">
      <c r="A2756" s="6" t="s">
        <v>2343</v>
      </c>
      <c r="B2756" s="6" t="s">
        <v>1164</v>
      </c>
      <c r="C2756" s="6" t="s">
        <v>90</v>
      </c>
      <c r="D2756" s="6"/>
      <c r="E2756" s="6"/>
      <c r="F2756" s="24" t="str">
        <f>+TabIPW[[#This Row],[WK]]&amp;TabIPW[[#This Row],[PK]]&amp;TabIPW[[#This Row],[GK]]</f>
        <v>3010</v>
      </c>
      <c r="G2756" s="6" t="s">
        <v>2610</v>
      </c>
      <c r="AO2756">
        <v>1.7639360655881155E-3</v>
      </c>
      <c r="AP2756" s="36">
        <v>95854.728000000003</v>
      </c>
      <c r="AQ2756">
        <v>1.1016825362125567E-3</v>
      </c>
      <c r="AR2756" s="36">
        <v>100</v>
      </c>
      <c r="AS2756" s="36">
        <v>3423</v>
      </c>
      <c r="AT2756">
        <v>6.2748837122534218E-4</v>
      </c>
      <c r="AU2756">
        <v>584.79999999999995</v>
      </c>
      <c r="AV2756">
        <v>79645</v>
      </c>
      <c r="AW2756">
        <v>3.441271358585255E-4</v>
      </c>
      <c r="AX2756" s="36">
        <v>90</v>
      </c>
      <c r="AY2756">
        <v>3.5606747973029559E-4</v>
      </c>
      <c r="AZ2756" s="36">
        <v>128837</v>
      </c>
    </row>
    <row r="2757" spans="1:52" ht="14.45" x14ac:dyDescent="0.3">
      <c r="A2757" s="6" t="s">
        <v>2343</v>
      </c>
      <c r="B2757" s="6" t="s">
        <v>1164</v>
      </c>
      <c r="C2757" s="6" t="s">
        <v>92</v>
      </c>
      <c r="D2757" s="6"/>
      <c r="E2757" s="6"/>
      <c r="F2757" s="24" t="str">
        <f>+TabIPW[[#This Row],[WK]]&amp;TabIPW[[#This Row],[PK]]&amp;TabIPW[[#This Row],[GK]]</f>
        <v>3011</v>
      </c>
      <c r="G2757" s="6" t="s">
        <v>2611</v>
      </c>
      <c r="AO2757">
        <v>1.2579089695650171E-3</v>
      </c>
      <c r="AP2757" s="36">
        <v>68356.514999999999</v>
      </c>
      <c r="AQ2757">
        <v>5.8799138233711764E-4</v>
      </c>
      <c r="AR2757" s="36">
        <v>180</v>
      </c>
      <c r="AS2757" s="36">
        <v>874</v>
      </c>
      <c r="AT2757">
        <v>3.7080434989858089E-4</v>
      </c>
      <c r="AU2757">
        <v>364</v>
      </c>
      <c r="AV2757">
        <v>46563</v>
      </c>
      <c r="AW2757">
        <v>4.7413072051619073E-4</v>
      </c>
      <c r="AX2757" s="36">
        <v>124</v>
      </c>
      <c r="AY2757">
        <v>2.1346582167303105E-4</v>
      </c>
      <c r="AZ2757" s="36">
        <v>77239</v>
      </c>
    </row>
    <row r="2758" spans="1:52" ht="14.45" x14ac:dyDescent="0.3">
      <c r="A2758" s="6" t="s">
        <v>2343</v>
      </c>
      <c r="B2758" s="6" t="s">
        <v>1164</v>
      </c>
      <c r="C2758" s="6" t="s">
        <v>93</v>
      </c>
      <c r="D2758" s="6"/>
      <c r="E2758" s="6"/>
      <c r="F2758" s="24" t="str">
        <f>+TabIPW[[#This Row],[WK]]&amp;TabIPW[[#This Row],[PK]]&amp;TabIPW[[#This Row],[GK]]</f>
        <v>3012</v>
      </c>
      <c r="G2758" s="6" t="s">
        <v>2612</v>
      </c>
      <c r="AO2758">
        <v>9.8164138577064427E-4</v>
      </c>
      <c r="AP2758" s="36">
        <v>53343.752</v>
      </c>
      <c r="AQ2758">
        <v>6.6691582886440779E-4</v>
      </c>
      <c r="AR2758" s="36">
        <v>205</v>
      </c>
      <c r="AS2758" s="36">
        <v>985</v>
      </c>
      <c r="AT2758">
        <v>3.7235688597290047E-4</v>
      </c>
      <c r="AU2758">
        <v>425.6</v>
      </c>
      <c r="AV2758">
        <v>45121</v>
      </c>
      <c r="AW2758">
        <v>6.6913609750268851E-4</v>
      </c>
      <c r="AX2758" s="36">
        <v>175</v>
      </c>
      <c r="AY2758">
        <v>2.0705955314757001E-4</v>
      </c>
      <c r="AZ2758" s="36">
        <v>74921</v>
      </c>
    </row>
    <row r="2759" spans="1:52" ht="14.45" x14ac:dyDescent="0.3">
      <c r="A2759" s="6" t="s">
        <v>2343</v>
      </c>
      <c r="B2759" s="6" t="s">
        <v>1164</v>
      </c>
      <c r="C2759" s="6" t="s">
        <v>95</v>
      </c>
      <c r="D2759" s="6"/>
      <c r="E2759" s="6"/>
      <c r="F2759" s="24" t="str">
        <f>+TabIPW[[#This Row],[WK]]&amp;TabIPW[[#This Row],[PK]]&amp;TabIPW[[#This Row],[GK]]</f>
        <v>3013</v>
      </c>
      <c r="G2759" s="6" t="s">
        <v>2613</v>
      </c>
      <c r="AO2759">
        <v>9.8847711517495223E-4</v>
      </c>
      <c r="AP2759" s="36">
        <v>53715.214999999997</v>
      </c>
      <c r="AQ2759">
        <v>1.588327692387528E-4</v>
      </c>
      <c r="AR2759" s="36">
        <v>0</v>
      </c>
      <c r="AS2759" s="36">
        <v>602</v>
      </c>
      <c r="AT2759">
        <v>2.9791131872235015E-4</v>
      </c>
      <c r="AU2759">
        <v>347.7</v>
      </c>
      <c r="AV2759">
        <v>35904</v>
      </c>
      <c r="AW2759">
        <v>1.0706177560043016E-4</v>
      </c>
      <c r="AX2759" s="36">
        <v>28</v>
      </c>
      <c r="AY2759">
        <v>1.6586929167066252E-4</v>
      </c>
      <c r="AZ2759" s="36">
        <v>60017</v>
      </c>
    </row>
    <row r="2760" spans="1:52" ht="14.45" x14ac:dyDescent="0.3">
      <c r="A2760" s="6" t="s">
        <v>2343</v>
      </c>
      <c r="B2760" s="6" t="s">
        <v>1164</v>
      </c>
      <c r="C2760" s="6" t="s">
        <v>97</v>
      </c>
      <c r="D2760" s="6"/>
      <c r="E2760" s="6"/>
      <c r="F2760" s="24" t="str">
        <f>+TabIPW[[#This Row],[WK]]&amp;TabIPW[[#This Row],[PK]]&amp;TabIPW[[#This Row],[GK]]</f>
        <v>3014</v>
      </c>
      <c r="G2760" s="6" t="s">
        <v>2614</v>
      </c>
      <c r="AO2760">
        <v>5.4888064163633528E-4</v>
      </c>
      <c r="AP2760" s="36">
        <v>29826.933999999997</v>
      </c>
      <c r="AQ2760">
        <v>6.6079374405483772E-4</v>
      </c>
      <c r="AR2760" s="36">
        <v>256</v>
      </c>
      <c r="AS2760" s="36">
        <v>578</v>
      </c>
      <c r="AT2760">
        <v>1.6589219444656576E-4</v>
      </c>
      <c r="AU2760">
        <v>145.4</v>
      </c>
      <c r="AV2760">
        <v>21307</v>
      </c>
      <c r="AW2760">
        <v>2.3706536025809536E-4</v>
      </c>
      <c r="AX2760" s="36">
        <v>62</v>
      </c>
      <c r="AY2760">
        <v>9.8368557216020332E-5</v>
      </c>
      <c r="AZ2760" s="36">
        <v>35593</v>
      </c>
    </row>
    <row r="2761" spans="1:52" ht="14.45" x14ac:dyDescent="0.3">
      <c r="A2761" s="6" t="s">
        <v>2343</v>
      </c>
      <c r="B2761" s="6" t="s">
        <v>1164</v>
      </c>
      <c r="C2761" s="6" t="s">
        <v>130</v>
      </c>
      <c r="D2761" s="6"/>
      <c r="E2761" s="6"/>
      <c r="F2761" s="24" t="str">
        <f>+TabIPW[[#This Row],[WK]]&amp;TabIPW[[#This Row],[PK]]&amp;TabIPW[[#This Row],[GK]]</f>
        <v>3015</v>
      </c>
      <c r="G2761" s="6" t="s">
        <v>2615</v>
      </c>
      <c r="AO2761">
        <v>1.1869908095954965E-3</v>
      </c>
      <c r="AP2761" s="36">
        <v>64502.723999999995</v>
      </c>
      <c r="AQ2761">
        <v>2.1793333453689337E-4</v>
      </c>
      <c r="AR2761" s="36">
        <v>0</v>
      </c>
      <c r="AS2761" s="36">
        <v>826</v>
      </c>
      <c r="AT2761">
        <v>3.5070818726882705E-4</v>
      </c>
      <c r="AU2761">
        <v>307.7</v>
      </c>
      <c r="AV2761">
        <v>45036</v>
      </c>
      <c r="AW2761">
        <v>5.9648703548811097E-4</v>
      </c>
      <c r="AX2761" s="36">
        <v>156</v>
      </c>
      <c r="AY2761">
        <v>2.0776982536976305E-4</v>
      </c>
      <c r="AZ2761" s="36">
        <v>75178</v>
      </c>
    </row>
    <row r="2762" spans="1:52" ht="14.45" x14ac:dyDescent="0.3">
      <c r="A2762" s="6" t="s">
        <v>2343</v>
      </c>
      <c r="B2762" s="6" t="s">
        <v>1164</v>
      </c>
      <c r="C2762" s="6" t="s">
        <v>134</v>
      </c>
      <c r="D2762" s="6"/>
      <c r="E2762" s="6"/>
      <c r="F2762" s="24" t="str">
        <f>+TabIPW[[#This Row],[WK]]&amp;TabIPW[[#This Row],[PK]]&amp;TabIPW[[#This Row],[GK]]</f>
        <v>3016</v>
      </c>
      <c r="G2762" s="6" t="s">
        <v>2616</v>
      </c>
      <c r="AO2762">
        <v>9.3940955784644904E-4</v>
      </c>
      <c r="AP2762" s="36">
        <v>51048.815999999999</v>
      </c>
      <c r="AQ2762">
        <v>1.7255254332582113E-4</v>
      </c>
      <c r="AR2762" s="36">
        <v>0</v>
      </c>
      <c r="AS2762" s="36">
        <v>654</v>
      </c>
      <c r="AT2762">
        <v>2.7902709039429469E-4</v>
      </c>
      <c r="AU2762">
        <v>263.2</v>
      </c>
      <c r="AV2762">
        <v>35330</v>
      </c>
      <c r="AW2762">
        <v>3.8236348428725059E-4</v>
      </c>
      <c r="AX2762" s="36">
        <v>100</v>
      </c>
      <c r="AY2762">
        <v>1.6253902697127489E-4</v>
      </c>
      <c r="AZ2762" s="36">
        <v>58812</v>
      </c>
    </row>
    <row r="2763" spans="1:52" ht="14.45" x14ac:dyDescent="0.3">
      <c r="A2763" s="6" t="s">
        <v>2343</v>
      </c>
      <c r="B2763" s="6" t="s">
        <v>1164</v>
      </c>
      <c r="C2763" s="6" t="s">
        <v>141</v>
      </c>
      <c r="D2763" s="6"/>
      <c r="E2763" s="6"/>
      <c r="F2763" s="24" t="str">
        <f>+TabIPW[[#This Row],[WK]]&amp;TabIPW[[#This Row],[PK]]&amp;TabIPW[[#This Row],[GK]]</f>
        <v>3017</v>
      </c>
      <c r="G2763" s="6" t="s">
        <v>2474</v>
      </c>
      <c r="AO2763">
        <v>2.3915202227526473E-3</v>
      </c>
      <c r="AP2763" s="36">
        <v>129958.52</v>
      </c>
      <c r="AQ2763">
        <v>9.9865438202302115E-4</v>
      </c>
      <c r="AR2763" s="36">
        <v>238</v>
      </c>
      <c r="AS2763" s="36">
        <v>1994</v>
      </c>
      <c r="AT2763">
        <v>7.1600467686905658E-4</v>
      </c>
      <c r="AU2763">
        <v>492.9</v>
      </c>
      <c r="AV2763">
        <v>95632</v>
      </c>
      <c r="AW2763">
        <v>1.3344485601625045E-3</v>
      </c>
      <c r="AX2763" s="36">
        <v>349</v>
      </c>
      <c r="AY2763">
        <v>4.3800857356609998E-4</v>
      </c>
      <c r="AZ2763" s="36">
        <v>158486</v>
      </c>
    </row>
    <row r="2764" spans="1:52" ht="14.45" x14ac:dyDescent="0.3">
      <c r="A2764" s="6" t="s">
        <v>2343</v>
      </c>
      <c r="B2764" s="6" t="s">
        <v>1164</v>
      </c>
      <c r="C2764" s="6" t="s">
        <v>147</v>
      </c>
      <c r="D2764" s="6"/>
      <c r="E2764" s="6"/>
      <c r="F2764" s="24" t="str">
        <f>+TabIPW[[#This Row],[WK]]&amp;TabIPW[[#This Row],[PK]]&amp;TabIPW[[#This Row],[GK]]</f>
        <v>3018</v>
      </c>
      <c r="G2764" s="6" t="s">
        <v>2617</v>
      </c>
      <c r="AO2764">
        <v>8.2037699992156736E-4</v>
      </c>
      <c r="AP2764" s="36">
        <v>44580.421999999999</v>
      </c>
      <c r="AQ2764">
        <v>9.6896083752292161E-4</v>
      </c>
      <c r="AR2764" s="36">
        <v>374</v>
      </c>
      <c r="AS2764" s="36">
        <v>858</v>
      </c>
      <c r="AT2764">
        <v>2.6005178829688515E-4</v>
      </c>
      <c r="AU2764">
        <v>243.7</v>
      </c>
      <c r="AV2764">
        <v>32971</v>
      </c>
      <c r="AW2764">
        <v>3.8236348428725059E-4</v>
      </c>
      <c r="AX2764" s="36">
        <v>100</v>
      </c>
      <c r="AY2764">
        <v>1.5080433492679362E-4</v>
      </c>
      <c r="AZ2764" s="36">
        <v>54566</v>
      </c>
    </row>
    <row r="2765" spans="1:52" ht="14.45" x14ac:dyDescent="0.3">
      <c r="A2765" s="6" t="s">
        <v>2343</v>
      </c>
      <c r="B2765" s="6" t="s">
        <v>1164</v>
      </c>
      <c r="C2765" s="6" t="s">
        <v>153</v>
      </c>
      <c r="D2765" s="6"/>
      <c r="E2765" s="6"/>
      <c r="F2765" s="24" t="str">
        <f>+TabIPW[[#This Row],[WK]]&amp;TabIPW[[#This Row],[PK]]&amp;TabIPW[[#This Row],[GK]]</f>
        <v>3019</v>
      </c>
      <c r="G2765" s="6" t="s">
        <v>2618</v>
      </c>
      <c r="AO2765">
        <v>2.1497404978291258E-3</v>
      </c>
      <c r="AP2765" s="36">
        <v>116819.875</v>
      </c>
      <c r="AQ2765">
        <v>1.4628503025091314E-3</v>
      </c>
      <c r="AR2765" s="36">
        <v>410</v>
      </c>
      <c r="AS2765" s="36">
        <v>2459</v>
      </c>
      <c r="AT2765">
        <v>5.9057558654606506E-4</v>
      </c>
      <c r="AU2765">
        <v>409.5</v>
      </c>
      <c r="AV2765">
        <v>78799</v>
      </c>
      <c r="AW2765">
        <v>1.4568048751344245E-3</v>
      </c>
      <c r="AX2765" s="36">
        <v>381</v>
      </c>
      <c r="AY2765">
        <v>3.6073261401458299E-4</v>
      </c>
      <c r="AZ2765" s="36">
        <v>130525</v>
      </c>
    </row>
    <row r="2766" spans="1:52" ht="14.45" x14ac:dyDescent="0.3">
      <c r="A2766" s="6" t="s">
        <v>2343</v>
      </c>
      <c r="B2766" s="6" t="s">
        <v>1164</v>
      </c>
      <c r="C2766" s="6" t="s">
        <v>161</v>
      </c>
      <c r="D2766" s="6"/>
      <c r="E2766" s="6"/>
      <c r="F2766" s="24" t="str">
        <f>+TabIPW[[#This Row],[WK]]&amp;TabIPW[[#This Row],[PK]]&amp;TabIPW[[#This Row],[GK]]</f>
        <v>3020</v>
      </c>
      <c r="G2766" s="6" t="s">
        <v>2619</v>
      </c>
      <c r="AO2766">
        <v>9.3440900435622684E-4</v>
      </c>
      <c r="AP2766" s="36">
        <v>50777.079000000005</v>
      </c>
      <c r="AQ2766">
        <v>8.6196185268670993E-4</v>
      </c>
      <c r="AR2766" s="36">
        <v>333</v>
      </c>
      <c r="AS2766" s="36">
        <v>761</v>
      </c>
      <c r="AT2766">
        <v>3.0638470429605348E-4</v>
      </c>
      <c r="AU2766">
        <v>360.9</v>
      </c>
      <c r="AV2766">
        <v>36835</v>
      </c>
      <c r="AW2766">
        <v>4.5118891145895566E-4</v>
      </c>
      <c r="AX2766" s="36">
        <v>118</v>
      </c>
      <c r="AY2766">
        <v>1.6927970381924707E-4</v>
      </c>
      <c r="AZ2766" s="36">
        <v>61251</v>
      </c>
    </row>
    <row r="2767" spans="1:52" ht="14.45" x14ac:dyDescent="0.3">
      <c r="A2767" s="6" t="s">
        <v>2343</v>
      </c>
      <c r="B2767" s="6" t="s">
        <v>1164</v>
      </c>
      <c r="C2767" s="6" t="s">
        <v>168</v>
      </c>
      <c r="D2767" s="6"/>
      <c r="E2767" s="6"/>
      <c r="F2767" s="24" t="str">
        <f>+TabIPW[[#This Row],[WK]]&amp;TabIPW[[#This Row],[PK]]&amp;TabIPW[[#This Row],[GK]]</f>
        <v>3021</v>
      </c>
      <c r="G2767" s="6" t="s">
        <v>2620</v>
      </c>
      <c r="AO2767">
        <v>7.0674593852865179E-3</v>
      </c>
      <c r="AP2767" s="36">
        <v>384055.52799999999</v>
      </c>
      <c r="AQ2767">
        <v>7.5909065340715122E-4</v>
      </c>
      <c r="AR2767" s="36">
        <v>101</v>
      </c>
      <c r="AS2767" s="36">
        <v>2117</v>
      </c>
      <c r="AT2767">
        <v>1.8799042487821281E-3</v>
      </c>
      <c r="AU2767">
        <v>678.8</v>
      </c>
      <c r="AV2767">
        <v>267853</v>
      </c>
      <c r="AW2767">
        <v>1.1203250089616441E-3</v>
      </c>
      <c r="AX2767" s="36">
        <v>293</v>
      </c>
      <c r="AY2767">
        <v>1.2399722413455265E-3</v>
      </c>
      <c r="AZ2767" s="36">
        <v>448663</v>
      </c>
    </row>
    <row r="2768" spans="1:52" ht="14.45" x14ac:dyDescent="0.3">
      <c r="A2768" s="6" t="s">
        <v>2343</v>
      </c>
      <c r="B2768" s="6" t="s">
        <v>1164</v>
      </c>
      <c r="C2768" s="6" t="s">
        <v>177</v>
      </c>
      <c r="D2768" s="6"/>
      <c r="E2768" s="6"/>
      <c r="F2768" s="24" t="str">
        <f>+TabIPW[[#This Row],[WK]]&amp;TabIPW[[#This Row],[PK]]&amp;TabIPW[[#This Row],[GK]]</f>
        <v>3022</v>
      </c>
      <c r="G2768" s="6" t="s">
        <v>2621</v>
      </c>
      <c r="AO2768">
        <v>8.519251103589594E-4</v>
      </c>
      <c r="AP2768" s="36">
        <v>46294.79</v>
      </c>
      <c r="AQ2768">
        <v>7.8251871137443088E-4</v>
      </c>
      <c r="AR2768" s="36">
        <v>270</v>
      </c>
      <c r="AS2768" s="36">
        <v>934</v>
      </c>
      <c r="AT2768">
        <v>2.7341895275040552E-4</v>
      </c>
      <c r="AU2768">
        <v>243.3</v>
      </c>
      <c r="AV2768">
        <v>35018</v>
      </c>
      <c r="AW2768">
        <v>5.5060341737364084E-4</v>
      </c>
      <c r="AX2768" s="36">
        <v>144</v>
      </c>
      <c r="AY2768">
        <v>1.6195588518573897E-4</v>
      </c>
      <c r="AZ2768" s="36">
        <v>58601</v>
      </c>
    </row>
    <row r="2769" spans="1:52" ht="14.45" x14ac:dyDescent="0.3">
      <c r="A2769" s="6" t="s">
        <v>2343</v>
      </c>
      <c r="B2769" s="6" t="s">
        <v>1164</v>
      </c>
      <c r="C2769" s="6" t="s">
        <v>181</v>
      </c>
      <c r="D2769" s="6"/>
      <c r="E2769" s="6"/>
      <c r="F2769" s="24" t="str">
        <f>+TabIPW[[#This Row],[WK]]&amp;TabIPW[[#This Row],[PK]]&amp;TabIPW[[#This Row],[GK]]</f>
        <v>3023</v>
      </c>
      <c r="G2769" s="6" t="s">
        <v>2622</v>
      </c>
      <c r="AO2769">
        <v>8.5672517208591086E-4</v>
      </c>
      <c r="AP2769" s="36">
        <v>46555.632000000005</v>
      </c>
      <c r="AQ2769">
        <v>9.1013766722087468E-4</v>
      </c>
      <c r="AR2769" s="36">
        <v>258</v>
      </c>
      <c r="AS2769" s="36">
        <v>1508</v>
      </c>
      <c r="AT2769">
        <v>2.8656397819727409E-4</v>
      </c>
      <c r="AU2769">
        <v>328.6</v>
      </c>
      <c r="AV2769">
        <v>34696</v>
      </c>
      <c r="AW2769">
        <v>3.7471621460150555E-4</v>
      </c>
      <c r="AX2769" s="36">
        <v>98</v>
      </c>
      <c r="AY2769">
        <v>1.5826081140724827E-4</v>
      </c>
      <c r="AZ2769" s="36">
        <v>57264</v>
      </c>
    </row>
    <row r="2770" spans="1:52" ht="14.45" x14ac:dyDescent="0.3">
      <c r="A2770" s="6" t="s">
        <v>2343</v>
      </c>
      <c r="B2770" s="6" t="s">
        <v>1164</v>
      </c>
      <c r="C2770" s="6" t="s">
        <v>191</v>
      </c>
      <c r="D2770" s="6"/>
      <c r="E2770" s="6"/>
      <c r="F2770" s="24" t="str">
        <f>+TabIPW[[#This Row],[WK]]&amp;TabIPW[[#This Row],[PK]]&amp;TabIPW[[#This Row],[GK]]</f>
        <v>3024</v>
      </c>
      <c r="G2770" s="6" t="s">
        <v>2623</v>
      </c>
      <c r="AO2770">
        <v>1.5872087133921278E-3</v>
      </c>
      <c r="AP2770" s="36">
        <v>86251.119000000006</v>
      </c>
      <c r="AQ2770">
        <v>5.9895651291683334E-4</v>
      </c>
      <c r="AR2770" s="36">
        <v>143</v>
      </c>
      <c r="AS2770" s="36">
        <v>1194</v>
      </c>
      <c r="AT2770">
        <v>4.2389049606325645E-4</v>
      </c>
      <c r="AU2770">
        <v>343.6</v>
      </c>
      <c r="AV2770">
        <v>55205</v>
      </c>
      <c r="AW2770">
        <v>7.2266698530290357E-4</v>
      </c>
      <c r="AX2770" s="36">
        <v>189</v>
      </c>
      <c r="AY2770">
        <v>2.5331844985989395E-4</v>
      </c>
      <c r="AZ2770" s="36">
        <v>91659</v>
      </c>
    </row>
    <row r="2771" spans="1:52" ht="14.45" x14ac:dyDescent="0.3">
      <c r="A2771" s="6" t="s">
        <v>2343</v>
      </c>
      <c r="B2771" s="6" t="s">
        <v>1164</v>
      </c>
      <c r="C2771" s="6" t="s">
        <v>199</v>
      </c>
      <c r="D2771" s="6"/>
      <c r="E2771" s="6"/>
      <c r="F2771" s="24" t="str">
        <f>+TabIPW[[#This Row],[WK]]&amp;TabIPW[[#This Row],[PK]]&amp;TabIPW[[#This Row],[GK]]</f>
        <v>3025</v>
      </c>
      <c r="G2771" s="6" t="s">
        <v>2361</v>
      </c>
      <c r="AO2771">
        <v>9.9957563622631636E-4</v>
      </c>
      <c r="AP2771" s="36">
        <v>54318.323999999993</v>
      </c>
      <c r="AQ2771">
        <v>3.572418098825104E-4</v>
      </c>
      <c r="AR2771" s="36">
        <v>0</v>
      </c>
      <c r="AS2771" s="36">
        <v>1354</v>
      </c>
      <c r="AT2771">
        <v>2.8832633298905944E-4</v>
      </c>
      <c r="AU2771">
        <v>292.10000000000002</v>
      </c>
      <c r="AV2771">
        <v>35959</v>
      </c>
      <c r="AW2771">
        <v>4.5118891145895566E-4</v>
      </c>
      <c r="AX2771" s="36">
        <v>118</v>
      </c>
      <c r="AY2771">
        <v>1.656951782465452E-4</v>
      </c>
      <c r="AZ2771" s="36">
        <v>59954</v>
      </c>
    </row>
    <row r="2772" spans="1:52" ht="14.45" x14ac:dyDescent="0.3">
      <c r="A2772" s="6" t="s">
        <v>2343</v>
      </c>
      <c r="B2772" s="6" t="s">
        <v>1164</v>
      </c>
      <c r="C2772" s="6" t="s">
        <v>206</v>
      </c>
      <c r="D2772" s="6"/>
      <c r="E2772" s="6"/>
      <c r="F2772" s="24" t="str">
        <f>+TabIPW[[#This Row],[WK]]&amp;TabIPW[[#This Row],[PK]]&amp;TabIPW[[#This Row],[GK]]</f>
        <v>3026</v>
      </c>
      <c r="G2772" s="6" t="s">
        <v>2624</v>
      </c>
      <c r="AO2772">
        <v>9.0092088077892488E-4</v>
      </c>
      <c r="AP2772" s="36">
        <v>48957.288</v>
      </c>
      <c r="AQ2772">
        <v>5.4950622369622675E-4</v>
      </c>
      <c r="AR2772" s="36">
        <v>205</v>
      </c>
      <c r="AS2772" s="36">
        <v>540</v>
      </c>
      <c r="AT2772">
        <v>2.8474900749223046E-4</v>
      </c>
      <c r="AU2772">
        <v>240.1</v>
      </c>
      <c r="AV2772">
        <v>36831</v>
      </c>
      <c r="AW2772">
        <v>6.0795794001672842E-4</v>
      </c>
      <c r="AX2772" s="36">
        <v>159</v>
      </c>
      <c r="AY2772">
        <v>1.6870761685429001E-4</v>
      </c>
      <c r="AZ2772" s="36">
        <v>61044</v>
      </c>
    </row>
    <row r="2773" spans="1:52" ht="14.45" x14ac:dyDescent="0.3">
      <c r="A2773" s="6" t="s">
        <v>2343</v>
      </c>
      <c r="B2773" s="6" t="s">
        <v>1164</v>
      </c>
      <c r="C2773" s="6" t="s">
        <v>1140</v>
      </c>
      <c r="D2773" s="6"/>
      <c r="E2773" s="6"/>
      <c r="F2773" s="24" t="str">
        <f>+TabIPW[[#This Row],[WK]]&amp;TabIPW[[#This Row],[PK]]&amp;TabIPW[[#This Row],[GK]]</f>
        <v>3027</v>
      </c>
      <c r="G2773" s="6" t="s">
        <v>2625</v>
      </c>
      <c r="AO2773">
        <v>1.1222656644525877E-3</v>
      </c>
      <c r="AP2773" s="36">
        <v>60985.47</v>
      </c>
      <c r="AQ2773">
        <v>7.5414908014636781E-4</v>
      </c>
      <c r="AR2773" s="36">
        <v>210</v>
      </c>
      <c r="AS2773" s="36">
        <v>1278</v>
      </c>
      <c r="AT2773">
        <v>3.7768608559321509E-4</v>
      </c>
      <c r="AU2773">
        <v>306.5</v>
      </c>
      <c r="AV2773">
        <v>49178</v>
      </c>
      <c r="AW2773">
        <v>5.8501613095949341E-4</v>
      </c>
      <c r="AX2773" s="36">
        <v>153</v>
      </c>
      <c r="AY2773">
        <v>2.2383247967087589E-4</v>
      </c>
      <c r="AZ2773" s="36">
        <v>80990</v>
      </c>
    </row>
    <row r="2774" spans="1:52" ht="14.45" x14ac:dyDescent="0.3">
      <c r="A2774" s="6" t="s">
        <v>2343</v>
      </c>
      <c r="B2774" s="6" t="s">
        <v>1164</v>
      </c>
      <c r="C2774" s="6" t="s">
        <v>1147</v>
      </c>
      <c r="D2774" s="6"/>
      <c r="E2774" s="6"/>
      <c r="F2774" s="24" t="str">
        <f>+TabIPW[[#This Row],[WK]]&amp;TabIPW[[#This Row],[PK]]&amp;TabIPW[[#This Row],[GK]]</f>
        <v>3028</v>
      </c>
      <c r="G2774" s="6" t="s">
        <v>2626</v>
      </c>
      <c r="AO2774">
        <v>1.0070142946927458E-3</v>
      </c>
      <c r="AP2774" s="36">
        <v>54722.550999999999</v>
      </c>
      <c r="AQ2774">
        <v>4.5526567878338209E-4</v>
      </c>
      <c r="AR2774" s="36">
        <v>60</v>
      </c>
      <c r="AS2774" s="36">
        <v>1274</v>
      </c>
      <c r="AT2774">
        <v>3.3517682575767141E-4</v>
      </c>
      <c r="AU2774">
        <v>349.4</v>
      </c>
      <c r="AV2774">
        <v>41534</v>
      </c>
      <c r="AW2774">
        <v>5.6972159158800333E-4</v>
      </c>
      <c r="AX2774" s="36">
        <v>149</v>
      </c>
      <c r="AY2774">
        <v>1.9071500092169568E-4</v>
      </c>
      <c r="AZ2774" s="36">
        <v>69007</v>
      </c>
    </row>
    <row r="2775" spans="1:52" ht="14.45" x14ac:dyDescent="0.3">
      <c r="A2775" s="6" t="s">
        <v>2343</v>
      </c>
      <c r="B2775" s="6" t="s">
        <v>1164</v>
      </c>
      <c r="C2775" s="6" t="s">
        <v>1155</v>
      </c>
      <c r="D2775" s="6"/>
      <c r="E2775" s="6"/>
      <c r="F2775" s="24" t="str">
        <f>+TabIPW[[#This Row],[WK]]&amp;TabIPW[[#This Row],[PK]]&amp;TabIPW[[#This Row],[GK]]</f>
        <v>3029</v>
      </c>
      <c r="G2775" s="6" t="s">
        <v>2627</v>
      </c>
      <c r="AO2775">
        <v>8.7602626294623815E-4</v>
      </c>
      <c r="AP2775" s="36">
        <v>47604.480000000003</v>
      </c>
      <c r="AQ2775">
        <v>1.313932210646161E-4</v>
      </c>
      <c r="AR2775" s="36">
        <v>0</v>
      </c>
      <c r="AS2775" s="36">
        <v>498</v>
      </c>
      <c r="AT2775">
        <v>2.607641150589697E-4</v>
      </c>
      <c r="AU2775">
        <v>215.9</v>
      </c>
      <c r="AV2775">
        <v>33837</v>
      </c>
      <c r="AW2775">
        <v>6.041343051738559E-4</v>
      </c>
      <c r="AX2775" s="36">
        <v>158</v>
      </c>
      <c r="AY2775">
        <v>1.5662469796157402E-4</v>
      </c>
      <c r="AZ2775" s="36">
        <v>56672</v>
      </c>
    </row>
    <row r="2776" spans="1:52" ht="14.45" x14ac:dyDescent="0.3">
      <c r="A2776" s="6" t="s">
        <v>2343</v>
      </c>
      <c r="B2776" s="6" t="s">
        <v>1164</v>
      </c>
      <c r="C2776" s="6" t="s">
        <v>1164</v>
      </c>
      <c r="D2776" s="6"/>
      <c r="E2776" s="6"/>
      <c r="F2776" s="24" t="str">
        <f>+TabIPW[[#This Row],[WK]]&amp;TabIPW[[#This Row],[PK]]&amp;TabIPW[[#This Row],[GK]]</f>
        <v>3030</v>
      </c>
      <c r="G2776" s="6" t="s">
        <v>2628</v>
      </c>
      <c r="AO2776">
        <v>1.2365080058174157E-3</v>
      </c>
      <c r="AP2776" s="36">
        <v>67193.557000000001</v>
      </c>
      <c r="AQ2776">
        <v>4.0502842848765783E-4</v>
      </c>
      <c r="AR2776" s="36">
        <v>44</v>
      </c>
      <c r="AS2776" s="36">
        <v>1204</v>
      </c>
      <c r="AT2776">
        <v>3.6312796651234431E-4</v>
      </c>
      <c r="AU2776">
        <v>297.60000000000002</v>
      </c>
      <c r="AV2776">
        <v>47203</v>
      </c>
      <c r="AW2776">
        <v>6.1942884454534598E-4</v>
      </c>
      <c r="AX2776" s="36">
        <v>162</v>
      </c>
      <c r="AY2776">
        <v>2.1618530753543554E-4</v>
      </c>
      <c r="AZ2776" s="36">
        <v>78223</v>
      </c>
    </row>
    <row r="2777" spans="1:52" ht="14.45" x14ac:dyDescent="0.3">
      <c r="A2777" s="6" t="s">
        <v>2343</v>
      </c>
      <c r="B2777" s="6" t="s">
        <v>1164</v>
      </c>
      <c r="C2777" s="6" t="s">
        <v>2152</v>
      </c>
      <c r="D2777" s="6"/>
      <c r="E2777" s="6"/>
      <c r="F2777" s="24" t="str">
        <f>+TabIPW[[#This Row],[WK]]&amp;TabIPW[[#This Row],[PK]]&amp;TabIPW[[#This Row],[GK]]</f>
        <v>3031</v>
      </c>
      <c r="G2777" s="6" t="s">
        <v>2629</v>
      </c>
      <c r="AO2777">
        <v>9.1647904160875474E-4</v>
      </c>
      <c r="AP2777" s="36">
        <v>49802.74</v>
      </c>
      <c r="AQ2777">
        <v>4.3243672555201963E-4</v>
      </c>
      <c r="AR2777" s="36">
        <v>0</v>
      </c>
      <c r="AS2777" s="36">
        <v>1639</v>
      </c>
      <c r="AT2777">
        <v>3.4562723672414912E-4</v>
      </c>
      <c r="AU2777">
        <v>419.6</v>
      </c>
      <c r="AV2777">
        <v>41213</v>
      </c>
      <c r="AW2777">
        <v>4.0530529334448565E-4</v>
      </c>
      <c r="AX2777" s="36">
        <v>106</v>
      </c>
      <c r="AY2777">
        <v>1.860001199448033E-4</v>
      </c>
      <c r="AZ2777" s="36">
        <v>67301</v>
      </c>
    </row>
    <row r="2778" spans="1:52" ht="14.45" x14ac:dyDescent="0.3">
      <c r="A2778" s="6" t="s">
        <v>2343</v>
      </c>
      <c r="B2778" s="6" t="s">
        <v>1170</v>
      </c>
      <c r="C2778" s="6" t="s">
        <v>33</v>
      </c>
      <c r="D2778" s="6"/>
      <c r="E2778" s="6"/>
      <c r="F2778" s="24" t="str">
        <f>+TabIPW[[#This Row],[WK]]&amp;TabIPW[[#This Row],[PK]]&amp;TabIPW[[#This Row],[GK]]</f>
        <v>3201</v>
      </c>
      <c r="G2778" s="6" t="s">
        <v>2630</v>
      </c>
      <c r="AO2778">
        <v>6.997919051823779E-4</v>
      </c>
      <c r="AP2778" s="36">
        <v>38027.661</v>
      </c>
      <c r="AQ2778">
        <v>6.2451356277097656E-4</v>
      </c>
      <c r="AR2778" s="36">
        <v>0</v>
      </c>
      <c r="AS2778" s="36">
        <v>2367</v>
      </c>
      <c r="AT2778">
        <v>2.2693114629564504E-4</v>
      </c>
      <c r="AU2778">
        <v>268.39999999999998</v>
      </c>
      <c r="AV2778">
        <v>27253</v>
      </c>
      <c r="AW2778">
        <v>3.7471621460150555E-4</v>
      </c>
      <c r="AX2778" s="36">
        <v>98</v>
      </c>
      <c r="AY2778">
        <v>1.2263388838666225E-4</v>
      </c>
      <c r="AZ2778" s="36">
        <v>44373</v>
      </c>
    </row>
    <row r="2779" spans="1:52" ht="14.45" x14ac:dyDescent="0.3">
      <c r="A2779" s="6" t="s">
        <v>2343</v>
      </c>
      <c r="B2779" s="6" t="s">
        <v>1170</v>
      </c>
      <c r="C2779" s="6" t="s">
        <v>32</v>
      </c>
      <c r="D2779" s="6"/>
      <c r="E2779" s="6"/>
      <c r="F2779" s="24" t="str">
        <f>+TabIPW[[#This Row],[WK]]&amp;TabIPW[[#This Row],[PK]]&amp;TabIPW[[#This Row],[GK]]</f>
        <v>3202</v>
      </c>
      <c r="G2779" s="6" t="s">
        <v>2631</v>
      </c>
      <c r="AO2779">
        <v>6.7931066404482859E-4</v>
      </c>
      <c r="AP2779" s="36">
        <v>36914.682000000001</v>
      </c>
      <c r="AQ2779">
        <v>7.2520710087529007E-4</v>
      </c>
      <c r="AR2779" s="36">
        <v>104</v>
      </c>
      <c r="AS2779" s="36">
        <v>1966</v>
      </c>
      <c r="AT2779">
        <v>2.5086498574353904E-4</v>
      </c>
      <c r="AU2779">
        <v>412.8</v>
      </c>
      <c r="AV2779">
        <v>26964</v>
      </c>
      <c r="AW2779">
        <v>3.8236348428725059E-4</v>
      </c>
      <c r="AX2779" s="36">
        <v>100</v>
      </c>
      <c r="AY2779">
        <v>1.2276930993875354E-4</v>
      </c>
      <c r="AZ2779" s="36">
        <v>44422</v>
      </c>
    </row>
    <row r="2780" spans="1:52" ht="14.45" x14ac:dyDescent="0.3">
      <c r="A2780" s="6" t="s">
        <v>2343</v>
      </c>
      <c r="B2780" s="6" t="s">
        <v>1170</v>
      </c>
      <c r="C2780" s="6" t="s">
        <v>37</v>
      </c>
      <c r="D2780" s="6"/>
      <c r="E2780" s="6"/>
      <c r="F2780" s="24" t="str">
        <f>+TabIPW[[#This Row],[WK]]&amp;TabIPW[[#This Row],[PK]]&amp;TabIPW[[#This Row],[GK]]</f>
        <v>3203</v>
      </c>
      <c r="G2780" s="6" t="s">
        <v>2632</v>
      </c>
      <c r="AO2780">
        <v>7.819400329829824E-4</v>
      </c>
      <c r="AP2780" s="36">
        <v>42491.704000000005</v>
      </c>
      <c r="AQ2780">
        <v>6.1322194829012389E-4</v>
      </c>
      <c r="AR2780" s="36">
        <v>67</v>
      </c>
      <c r="AS2780" s="36">
        <v>1820</v>
      </c>
      <c r="AT2780">
        <v>2.7881307574195924E-4</v>
      </c>
      <c r="AU2780">
        <v>368.8</v>
      </c>
      <c r="AV2780">
        <v>32420</v>
      </c>
      <c r="AW2780">
        <v>3.7089257975863308E-4</v>
      </c>
      <c r="AX2780" s="36">
        <v>97</v>
      </c>
      <c r="AY2780">
        <v>1.4790244452483756E-4</v>
      </c>
      <c r="AZ2780" s="36">
        <v>53516</v>
      </c>
    </row>
    <row r="2781" spans="1:52" ht="14.45" x14ac:dyDescent="0.3">
      <c r="A2781" s="6" t="s">
        <v>2343</v>
      </c>
      <c r="B2781" s="6" t="s">
        <v>1170</v>
      </c>
      <c r="C2781" s="6" t="s">
        <v>39</v>
      </c>
      <c r="D2781" s="6"/>
      <c r="E2781" s="6"/>
      <c r="F2781" s="24" t="str">
        <f>+TabIPW[[#This Row],[WK]]&amp;TabIPW[[#This Row],[PK]]&amp;TabIPW[[#This Row],[GK]]</f>
        <v>3204</v>
      </c>
      <c r="G2781" s="6" t="s">
        <v>2633</v>
      </c>
      <c r="AO2781">
        <v>1.3370501993732655E-3</v>
      </c>
      <c r="AP2781" s="36">
        <v>72657.159</v>
      </c>
      <c r="AQ2781">
        <v>7.7159838509121702E-4</v>
      </c>
      <c r="AR2781" s="36">
        <v>235</v>
      </c>
      <c r="AS2781" s="36">
        <v>1156</v>
      </c>
      <c r="AT2781">
        <v>4.2893039789210962E-4</v>
      </c>
      <c r="AU2781">
        <v>578.1</v>
      </c>
      <c r="AV2781">
        <v>49583</v>
      </c>
      <c r="AW2781">
        <v>5.1236706894491576E-4</v>
      </c>
      <c r="AX2781" s="36">
        <v>134</v>
      </c>
      <c r="AY2781">
        <v>2.2486334168985648E-4</v>
      </c>
      <c r="AZ2781" s="36">
        <v>81363</v>
      </c>
    </row>
    <row r="2782" spans="1:52" ht="14.45" x14ac:dyDescent="0.3">
      <c r="A2782" s="6" t="s">
        <v>2343</v>
      </c>
      <c r="B2782" s="6" t="s">
        <v>1170</v>
      </c>
      <c r="C2782" s="6" t="s">
        <v>42</v>
      </c>
      <c r="D2782" s="6"/>
      <c r="E2782" s="6"/>
      <c r="F2782" s="24" t="str">
        <f>+TabIPW[[#This Row],[WK]]&amp;TabIPW[[#This Row],[PK]]&amp;TabIPW[[#This Row],[GK]]</f>
        <v>3205</v>
      </c>
      <c r="G2782" s="6" t="s">
        <v>2634</v>
      </c>
      <c r="AO2782">
        <v>8.3082167307565926E-4</v>
      </c>
      <c r="AP2782" s="36">
        <v>45148</v>
      </c>
      <c r="AQ2782">
        <v>1.2707063287815321E-3</v>
      </c>
      <c r="AR2782" s="36">
        <v>459</v>
      </c>
      <c r="AS2782" s="36">
        <v>1362</v>
      </c>
      <c r="AT2782">
        <v>2.8693104001328645E-4</v>
      </c>
      <c r="AU2782">
        <v>335.9</v>
      </c>
      <c r="AV2782">
        <v>34553</v>
      </c>
      <c r="AW2782">
        <v>4.3971800693033816E-4</v>
      </c>
      <c r="AX2782" s="36">
        <v>115</v>
      </c>
      <c r="AY2782">
        <v>1.5596969984227536E-4</v>
      </c>
      <c r="AZ2782" s="36">
        <v>56435</v>
      </c>
    </row>
    <row r="2783" spans="1:52" ht="14.45" x14ac:dyDescent="0.3">
      <c r="A2783" s="6" t="s">
        <v>2343</v>
      </c>
      <c r="B2783" s="6" t="s">
        <v>1170</v>
      </c>
      <c r="C2783" s="6" t="s">
        <v>44</v>
      </c>
      <c r="D2783" s="6"/>
      <c r="E2783" s="6"/>
      <c r="F2783" s="24" t="str">
        <f>+TabIPW[[#This Row],[WK]]&amp;TabIPW[[#This Row],[PK]]&amp;TabIPW[[#This Row],[GK]]</f>
        <v>3206</v>
      </c>
      <c r="G2783" s="6" t="s">
        <v>2635</v>
      </c>
      <c r="AO2783">
        <v>1.242019201431457E-3</v>
      </c>
      <c r="AP2783" s="36">
        <v>67493.043000000005</v>
      </c>
      <c r="AQ2783">
        <v>6.3862225304262129E-4</v>
      </c>
      <c r="AR2783" s="36">
        <v>117</v>
      </c>
      <c r="AS2783" s="36">
        <v>1540</v>
      </c>
      <c r="AT2783">
        <v>4.0728185492843155E-4</v>
      </c>
      <c r="AU2783">
        <v>540.5</v>
      </c>
      <c r="AV2783">
        <v>47310</v>
      </c>
      <c r="AW2783">
        <v>3.4030350101565298E-4</v>
      </c>
      <c r="AX2783" s="36">
        <v>89</v>
      </c>
      <c r="AY2783">
        <v>2.1269198423250942E-4</v>
      </c>
      <c r="AZ2783" s="36">
        <v>76959</v>
      </c>
    </row>
    <row r="2784" spans="1:52" ht="14.45" x14ac:dyDescent="0.3">
      <c r="A2784" s="6" t="s">
        <v>2343</v>
      </c>
      <c r="B2784" s="6" t="s">
        <v>1170</v>
      </c>
      <c r="C2784" s="6" t="s">
        <v>51</v>
      </c>
      <c r="D2784" s="6"/>
      <c r="E2784" s="6"/>
      <c r="F2784" s="24" t="str">
        <f>+TabIPW[[#This Row],[WK]]&amp;TabIPW[[#This Row],[PK]]&amp;TabIPW[[#This Row],[GK]]</f>
        <v>3207</v>
      </c>
      <c r="G2784" s="6" t="s">
        <v>2636</v>
      </c>
      <c r="AO2784">
        <v>6.4490035196520471E-4</v>
      </c>
      <c r="AP2784" s="36">
        <v>35044.778000000006</v>
      </c>
      <c r="AQ2784">
        <v>6.1656691750798021E-4</v>
      </c>
      <c r="AR2784" s="36">
        <v>74</v>
      </c>
      <c r="AS2784" s="36">
        <v>1780</v>
      </c>
      <c r="AT2784">
        <v>2.2421345967131703E-4</v>
      </c>
      <c r="AU2784">
        <v>274.2</v>
      </c>
      <c r="AV2784">
        <v>26681</v>
      </c>
      <c r="AW2784">
        <v>2.5618353447245788E-4</v>
      </c>
      <c r="AX2784" s="36">
        <v>67</v>
      </c>
      <c r="AY2784">
        <v>1.2198165397250833E-4</v>
      </c>
      <c r="AZ2784" s="36">
        <v>44137</v>
      </c>
    </row>
    <row r="2785" spans="1:64" ht="14.45" x14ac:dyDescent="0.3">
      <c r="A2785" s="6" t="s">
        <v>2343</v>
      </c>
      <c r="B2785" s="6" t="s">
        <v>1170</v>
      </c>
      <c r="C2785" s="6" t="s">
        <v>75</v>
      </c>
      <c r="D2785" s="6"/>
      <c r="E2785" s="6"/>
      <c r="F2785" s="24" t="str">
        <f>+TabIPW[[#This Row],[WK]]&amp;TabIPW[[#This Row],[PK]]&amp;TabIPW[[#This Row],[GK]]</f>
        <v>3208</v>
      </c>
      <c r="G2785" s="6" t="s">
        <v>2637</v>
      </c>
      <c r="AO2785">
        <v>1.176057503326202E-3</v>
      </c>
      <c r="AP2785" s="36">
        <v>63908.593000000001</v>
      </c>
      <c r="AQ2785">
        <v>4.3805324914666629E-4</v>
      </c>
      <c r="AR2785" s="36">
        <v>149</v>
      </c>
      <c r="AS2785" s="36">
        <v>539</v>
      </c>
      <c r="AT2785">
        <v>3.5051913385322645E-4</v>
      </c>
      <c r="AU2785">
        <v>266.2</v>
      </c>
      <c r="AV2785">
        <v>46138</v>
      </c>
      <c r="AW2785">
        <v>6.8060700203130596E-4</v>
      </c>
      <c r="AX2785" s="36">
        <v>178</v>
      </c>
      <c r="AY2785">
        <v>2.1203422240806605E-4</v>
      </c>
      <c r="AZ2785" s="36">
        <v>76721</v>
      </c>
    </row>
    <row r="2786" spans="1:64" ht="14.45" x14ac:dyDescent="0.3">
      <c r="A2786" s="6" t="s">
        <v>2343</v>
      </c>
      <c r="B2786" s="6" t="s">
        <v>1170</v>
      </c>
      <c r="C2786" s="6" t="s">
        <v>77</v>
      </c>
      <c r="D2786" s="6"/>
      <c r="E2786" s="6"/>
      <c r="F2786" s="24" t="str">
        <f>+TabIPW[[#This Row],[WK]]&amp;TabIPW[[#This Row],[PK]]&amp;TabIPW[[#This Row],[GK]]</f>
        <v>3209</v>
      </c>
      <c r="G2786" s="6" t="s">
        <v>2638</v>
      </c>
      <c r="AO2786">
        <v>9.9032717845356165E-4</v>
      </c>
      <c r="AP2786" s="36">
        <v>53815.75</v>
      </c>
      <c r="AQ2786">
        <v>1.7631557250181297E-3</v>
      </c>
      <c r="AR2786" s="36">
        <v>595</v>
      </c>
      <c r="AS2786" s="36">
        <v>2205</v>
      </c>
      <c r="AT2786">
        <v>3.5158709445465568E-4</v>
      </c>
      <c r="AU2786">
        <v>453.1</v>
      </c>
      <c r="AV2786">
        <v>41208</v>
      </c>
      <c r="AW2786">
        <v>1.300035846576652E-4</v>
      </c>
      <c r="AX2786" s="36">
        <v>34</v>
      </c>
      <c r="AY2786">
        <v>1.7812079657720647E-4</v>
      </c>
      <c r="AZ2786" s="36">
        <v>64450</v>
      </c>
    </row>
    <row r="2787" spans="1:64" ht="14.45" x14ac:dyDescent="0.3">
      <c r="A2787" s="6" t="s">
        <v>2343</v>
      </c>
      <c r="B2787" s="6" t="s">
        <v>1170</v>
      </c>
      <c r="C2787" s="6" t="s">
        <v>90</v>
      </c>
      <c r="D2787" s="6"/>
      <c r="E2787" s="6"/>
      <c r="F2787" s="24" t="str">
        <f>+TabIPW[[#This Row],[WK]]&amp;TabIPW[[#This Row],[PK]]&amp;TabIPW[[#This Row],[GK]]</f>
        <v>3210</v>
      </c>
      <c r="G2787" s="6" t="s">
        <v>2639</v>
      </c>
      <c r="AO2787">
        <v>9.687184908855099E-4</v>
      </c>
      <c r="AP2787" s="36">
        <v>52641.503999999994</v>
      </c>
      <c r="AQ2787">
        <v>6.6416118535705504E-4</v>
      </c>
      <c r="AR2787" s="36">
        <v>168</v>
      </c>
      <c r="AS2787" s="36">
        <v>1253</v>
      </c>
      <c r="AT2787">
        <v>3.2816316548289813E-4</v>
      </c>
      <c r="AU2787">
        <v>444</v>
      </c>
      <c r="AV2787">
        <v>37888</v>
      </c>
      <c r="AW2787">
        <v>3.9765802365874055E-4</v>
      </c>
      <c r="AX2787" s="36">
        <v>104</v>
      </c>
      <c r="AY2787">
        <v>1.7196878892505968E-4</v>
      </c>
      <c r="AZ2787" s="36">
        <v>62224</v>
      </c>
    </row>
    <row r="2788" spans="1:64" ht="14.45" x14ac:dyDescent="0.3">
      <c r="A2788" s="6" t="s">
        <v>2343</v>
      </c>
      <c r="B2788" s="6" t="s">
        <v>1170</v>
      </c>
      <c r="C2788" s="6" t="s">
        <v>92</v>
      </c>
      <c r="D2788" s="6"/>
      <c r="E2788" s="6"/>
      <c r="F2788" s="24" t="str">
        <f>+TabIPW[[#This Row],[WK]]&amp;TabIPW[[#This Row],[PK]]&amp;TabIPW[[#This Row],[GK]]</f>
        <v>3211</v>
      </c>
      <c r="G2788" s="6" t="s">
        <v>2640</v>
      </c>
      <c r="AO2788">
        <v>1.5620874726989837E-3</v>
      </c>
      <c r="AP2788" s="36">
        <v>84885.995999999999</v>
      </c>
      <c r="AQ2788">
        <v>2.6753559469783276E-4</v>
      </c>
      <c r="AR2788" s="36">
        <v>0</v>
      </c>
      <c r="AS2788" s="36">
        <v>1014</v>
      </c>
      <c r="AT2788">
        <v>3.75815219179458E-4</v>
      </c>
      <c r="AU2788">
        <v>172.4</v>
      </c>
      <c r="AV2788">
        <v>52547</v>
      </c>
      <c r="AW2788">
        <v>3.1353805711554551E-4</v>
      </c>
      <c r="AX2788" s="36">
        <v>82</v>
      </c>
      <c r="AY2788">
        <v>2.3744925491891154E-4</v>
      </c>
      <c r="AZ2788" s="36">
        <v>85917</v>
      </c>
    </row>
    <row r="2789" spans="1:64" ht="14.45" x14ac:dyDescent="0.3">
      <c r="A2789" s="6" t="s">
        <v>2343</v>
      </c>
      <c r="B2789" s="6" t="s">
        <v>1170</v>
      </c>
      <c r="C2789" s="6" t="s">
        <v>93</v>
      </c>
      <c r="D2789" s="6"/>
      <c r="E2789" s="6"/>
      <c r="F2789" s="24" t="str">
        <f>+TabIPW[[#This Row],[WK]]&amp;TabIPW[[#This Row],[PK]]&amp;TabIPW[[#This Row],[GK]]</f>
        <v>3212</v>
      </c>
      <c r="G2789" s="6" t="s">
        <v>2641</v>
      </c>
      <c r="AO2789">
        <v>5.6889674924396824E-4</v>
      </c>
      <c r="AP2789" s="36">
        <v>30914.637000000002</v>
      </c>
      <c r="AQ2789">
        <v>4.4959529212237908E-4</v>
      </c>
      <c r="AR2789" s="36">
        <v>80</v>
      </c>
      <c r="AS2789" s="36">
        <v>1102</v>
      </c>
      <c r="AT2789">
        <v>1.9618578983696006E-4</v>
      </c>
      <c r="AU2789">
        <v>289.89999999999998</v>
      </c>
      <c r="AV2789">
        <v>21984</v>
      </c>
      <c r="AW2789">
        <v>2.9059624805831045E-4</v>
      </c>
      <c r="AX2789" s="36">
        <v>76</v>
      </c>
      <c r="AY2789">
        <v>1.0063479543469076E-4</v>
      </c>
      <c r="AZ2789" s="36">
        <v>36413</v>
      </c>
    </row>
    <row r="2790" spans="1:64" ht="14.45" x14ac:dyDescent="0.3">
      <c r="A2790" s="6" t="s">
        <v>2343</v>
      </c>
      <c r="B2790" s="6" t="s">
        <v>1170</v>
      </c>
      <c r="C2790" s="6" t="s">
        <v>95</v>
      </c>
      <c r="D2790" s="6"/>
      <c r="E2790" s="6"/>
      <c r="F2790" s="24" t="str">
        <f>+TabIPW[[#This Row],[WK]]&amp;TabIPW[[#This Row],[PK]]&amp;TabIPW[[#This Row],[GK]]</f>
        <v>3213</v>
      </c>
      <c r="G2790" s="6" t="s">
        <v>2642</v>
      </c>
      <c r="AO2790">
        <v>7.632479807089072E-4</v>
      </c>
      <c r="AP2790" s="36">
        <v>41475.952000000005</v>
      </c>
      <c r="AQ2790">
        <v>5.4562486177033346E-4</v>
      </c>
      <c r="AR2790" s="36">
        <v>0</v>
      </c>
      <c r="AS2790" s="36">
        <v>2068</v>
      </c>
      <c r="AT2790">
        <v>2.6864718394743574E-4</v>
      </c>
      <c r="AU2790">
        <v>318.10000000000002</v>
      </c>
      <c r="AV2790">
        <v>32253</v>
      </c>
      <c r="AW2790">
        <v>2.6765443900107544E-4</v>
      </c>
      <c r="AX2790" s="36">
        <v>70</v>
      </c>
      <c r="AY2790">
        <v>1.4620829327112418E-4</v>
      </c>
      <c r="AZ2790" s="36">
        <v>52903</v>
      </c>
    </row>
    <row r="2791" spans="1:64" ht="14.45" x14ac:dyDescent="0.3">
      <c r="A2791" s="6" t="s">
        <v>2343</v>
      </c>
      <c r="B2791" s="6" t="s">
        <v>1170</v>
      </c>
      <c r="C2791" s="6" t="s">
        <v>97</v>
      </c>
      <c r="D2791" s="6"/>
      <c r="E2791" s="6"/>
      <c r="F2791" s="24" t="str">
        <f>+TabIPW[[#This Row],[WK]]&amp;TabIPW[[#This Row],[PK]]&amp;TabIPW[[#This Row],[GK]]</f>
        <v>3214</v>
      </c>
      <c r="G2791" s="6" t="s">
        <v>2643</v>
      </c>
      <c r="AO2791">
        <v>1.832107166362654E-3</v>
      </c>
      <c r="AP2791" s="36">
        <v>99559.24</v>
      </c>
      <c r="AQ2791">
        <v>8.2556095157229094E-4</v>
      </c>
      <c r="AR2791" s="36">
        <v>59</v>
      </c>
      <c r="AS2791" s="36">
        <v>2685</v>
      </c>
      <c r="AT2791">
        <v>5.6977427970671829E-4</v>
      </c>
      <c r="AU2791">
        <v>543.4</v>
      </c>
      <c r="AV2791">
        <v>71982</v>
      </c>
      <c r="AW2791">
        <v>9.6737961524674405E-4</v>
      </c>
      <c r="AX2791" s="36">
        <v>253</v>
      </c>
      <c r="AY2791">
        <v>3.2912964568470937E-4</v>
      </c>
      <c r="AZ2791" s="36">
        <v>119090</v>
      </c>
    </row>
    <row r="2792" spans="1:64" ht="14.45" x14ac:dyDescent="0.3">
      <c r="A2792" s="6" t="s">
        <v>2343</v>
      </c>
      <c r="B2792" s="6" t="s">
        <v>1170</v>
      </c>
      <c r="C2792" s="6" t="s">
        <v>130</v>
      </c>
      <c r="D2792" s="6"/>
      <c r="E2792" s="6"/>
      <c r="F2792" s="24" t="str">
        <f>+TabIPW[[#This Row],[WK]]&amp;TabIPW[[#This Row],[PK]]&amp;TabIPW[[#This Row],[GK]]</f>
        <v>3215</v>
      </c>
      <c r="G2792" s="6" t="s">
        <v>2644</v>
      </c>
      <c r="AO2792">
        <v>1.1575009647138733E-3</v>
      </c>
      <c r="AP2792" s="36">
        <v>62900.205000000002</v>
      </c>
      <c r="AQ2792">
        <v>1.1604118832491688E-3</v>
      </c>
      <c r="AR2792" s="36">
        <v>143</v>
      </c>
      <c r="AS2792" s="36">
        <v>3322</v>
      </c>
      <c r="AT2792">
        <v>3.7506701807894891E-4</v>
      </c>
      <c r="AU2792">
        <v>499.8</v>
      </c>
      <c r="AV2792">
        <v>43512</v>
      </c>
      <c r="AW2792">
        <v>6.88254271717051E-4</v>
      </c>
      <c r="AX2792" s="36">
        <v>180</v>
      </c>
      <c r="AY2792">
        <v>2.0096834700860703E-4</v>
      </c>
      <c r="AZ2792" s="36">
        <v>72717</v>
      </c>
    </row>
    <row r="2793" spans="1:64" ht="14.45" x14ac:dyDescent="0.3">
      <c r="A2793" s="6" t="s">
        <v>2343</v>
      </c>
      <c r="B2793" s="6" t="s">
        <v>1170</v>
      </c>
      <c r="C2793" s="6" t="s">
        <v>134</v>
      </c>
      <c r="D2793" s="6"/>
      <c r="E2793" s="6"/>
      <c r="F2793" s="24" t="str">
        <f>+TabIPW[[#This Row],[WK]]&amp;TabIPW[[#This Row],[PK]]&amp;TabIPW[[#This Row],[GK]]</f>
        <v>3216</v>
      </c>
      <c r="G2793" s="6" t="s">
        <v>2645</v>
      </c>
      <c r="AO2793">
        <v>6.2140663697442071E-4</v>
      </c>
      <c r="AP2793" s="36">
        <v>33768.096999999994</v>
      </c>
      <c r="AQ2793">
        <v>7.5223069642750681E-4</v>
      </c>
      <c r="AR2793" s="36">
        <v>160</v>
      </c>
      <c r="AS2793" s="36">
        <v>1647</v>
      </c>
      <c r="AT2793">
        <v>2.3254930287579576E-4</v>
      </c>
      <c r="AU2793">
        <v>340.8</v>
      </c>
      <c r="AV2793">
        <v>26136</v>
      </c>
      <c r="AW2793">
        <v>2.8294897837256541E-4</v>
      </c>
      <c r="AX2793" s="36">
        <v>74</v>
      </c>
      <c r="AY2793">
        <v>1.194943193422603E-4</v>
      </c>
      <c r="AZ2793" s="36">
        <v>43237</v>
      </c>
    </row>
    <row r="2794" spans="1:64" ht="14.45" x14ac:dyDescent="0.3">
      <c r="A2794" s="6" t="s">
        <v>2343</v>
      </c>
      <c r="B2794" s="6" t="s">
        <v>1170</v>
      </c>
      <c r="C2794" s="6" t="s">
        <v>141</v>
      </c>
      <c r="D2794" s="6"/>
      <c r="E2794" s="6"/>
      <c r="F2794" s="24" t="str">
        <f>+TabIPW[[#This Row],[WK]]&amp;TabIPW[[#This Row],[PK]]&amp;TabIPW[[#This Row],[GK]]</f>
        <v>3217</v>
      </c>
      <c r="G2794" s="6" t="s">
        <v>2646</v>
      </c>
      <c r="AO2794">
        <v>8.0790422238655787E-4</v>
      </c>
      <c r="AP2794" s="36">
        <v>43902.633999999991</v>
      </c>
      <c r="AQ2794">
        <v>4.6937450892724729E-4</v>
      </c>
      <c r="AR2794" s="36">
        <v>59</v>
      </c>
      <c r="AS2794" s="36">
        <v>1335</v>
      </c>
      <c r="AT2794">
        <v>2.4232370299478431E-4</v>
      </c>
      <c r="AU2794">
        <v>236.2</v>
      </c>
      <c r="AV2794">
        <v>30475</v>
      </c>
      <c r="AW2794">
        <v>4.1295256303023063E-4</v>
      </c>
      <c r="AX2794" s="36">
        <v>108</v>
      </c>
      <c r="AY2794">
        <v>1.3819354835143609E-4</v>
      </c>
      <c r="AZ2794" s="36">
        <v>50003</v>
      </c>
    </row>
    <row r="2795" spans="1:64" ht="14.45" x14ac:dyDescent="0.3">
      <c r="A2795" s="6" t="s">
        <v>2343</v>
      </c>
      <c r="B2795" s="6" t="s">
        <v>1170</v>
      </c>
      <c r="C2795" s="6" t="s">
        <v>147</v>
      </c>
      <c r="D2795" s="6"/>
      <c r="E2795" s="6"/>
      <c r="F2795" s="24" t="str">
        <f>+TabIPW[[#This Row],[WK]]&amp;TabIPW[[#This Row],[PK]]&amp;TabIPW[[#This Row],[GK]]</f>
        <v>3218</v>
      </c>
      <c r="G2795" s="6" t="s">
        <v>2647</v>
      </c>
      <c r="AO2795">
        <v>5.1619884642904214E-4</v>
      </c>
      <c r="AP2795" s="36">
        <v>28050.959999999999</v>
      </c>
      <c r="AQ2795">
        <v>6.9312121223173207E-4</v>
      </c>
      <c r="AR2795" s="36">
        <v>139</v>
      </c>
      <c r="AS2795" s="36">
        <v>1581</v>
      </c>
      <c r="AT2795">
        <v>1.9476981401830561E-4</v>
      </c>
      <c r="AU2795">
        <v>347.2</v>
      </c>
      <c r="AV2795">
        <v>20207</v>
      </c>
      <c r="AW2795">
        <v>1.6059266340064525E-4</v>
      </c>
      <c r="AX2795" s="36">
        <v>42</v>
      </c>
      <c r="AY2795">
        <v>9.2291169602780958E-5</v>
      </c>
      <c r="AZ2795" s="36">
        <v>33394</v>
      </c>
    </row>
    <row r="2796" spans="1:64" ht="14.45" x14ac:dyDescent="0.3">
      <c r="A2796" s="6" t="s">
        <v>2648</v>
      </c>
      <c r="B2796" s="6" t="s">
        <v>32</v>
      </c>
      <c r="C2796" s="6"/>
      <c r="D2796" s="6"/>
      <c r="E2796" s="6"/>
      <c r="F2796" s="24" t="str">
        <f>+TabIPW[[#This Row],[WK]]&amp;TabIPW[[#This Row],[PK]]&amp;TabIPW[[#This Row],[GK]]</f>
        <v>02</v>
      </c>
      <c r="G2796" s="6" t="s">
        <v>2649</v>
      </c>
      <c r="BA2796" s="387">
        <v>3.8251038061235653E-3</v>
      </c>
      <c r="BB2796" s="36">
        <v>2879271</v>
      </c>
      <c r="BC2796" s="387">
        <v>3.0343957006906098E-2</v>
      </c>
      <c r="BD2796" s="36">
        <v>4126.5</v>
      </c>
      <c r="BE2796" s="387">
        <v>1.3015363464429009E-2</v>
      </c>
      <c r="BF2796" s="36">
        <v>2982924.7559999996</v>
      </c>
      <c r="BG2796" s="387">
        <v>1.9523045196643513E-2</v>
      </c>
      <c r="BH2796" s="36">
        <v>2982924.7559999996</v>
      </c>
      <c r="BI2796" s="387">
        <v>6.293521195672106E-3</v>
      </c>
      <c r="BJ2796" s="36">
        <v>742197</v>
      </c>
      <c r="BK2796" s="387">
        <v>8.4152283734718423E-3</v>
      </c>
      <c r="BL2796" s="36">
        <v>2879271</v>
      </c>
    </row>
    <row r="2797" spans="1:64" ht="14.45" x14ac:dyDescent="0.3">
      <c r="A2797" s="6" t="s">
        <v>2648</v>
      </c>
      <c r="B2797" s="6" t="s">
        <v>39</v>
      </c>
      <c r="C2797" s="6"/>
      <c r="D2797" s="6"/>
      <c r="E2797" s="6"/>
      <c r="F2797" s="24" t="str">
        <f>+TabIPW[[#This Row],[WK]]&amp;TabIPW[[#This Row],[PK]]&amp;TabIPW[[#This Row],[GK]]</f>
        <v>04</v>
      </c>
      <c r="G2797" s="6" t="s">
        <v>2650</v>
      </c>
      <c r="BA2797" s="387">
        <v>2.6516846355671472E-3</v>
      </c>
      <c r="BB2797" s="36">
        <v>1996003</v>
      </c>
      <c r="BC2797" s="387">
        <v>2.1998541568365511E-2</v>
      </c>
      <c r="BD2797" s="36">
        <v>2991.6</v>
      </c>
      <c r="BE2797" s="387">
        <v>7.6466235105789697E-3</v>
      </c>
      <c r="BF2797" s="36">
        <v>1752490.6340000001</v>
      </c>
      <c r="BG2797" s="387">
        <v>1.1469935265868453E-2</v>
      </c>
      <c r="BH2797" s="36">
        <v>1752490.6340000001</v>
      </c>
      <c r="BI2797" s="387">
        <v>4.3933314014016327E-3</v>
      </c>
      <c r="BJ2797" s="36">
        <v>518107</v>
      </c>
      <c r="BK2797" s="387">
        <v>5.8337061982477231E-3</v>
      </c>
      <c r="BL2797" s="36">
        <v>1996003</v>
      </c>
    </row>
    <row r="2798" spans="1:64" ht="14.45" x14ac:dyDescent="0.3">
      <c r="A2798" s="6" t="s">
        <v>2648</v>
      </c>
      <c r="B2798" s="6" t="s">
        <v>44</v>
      </c>
      <c r="C2798" s="6"/>
      <c r="D2798" s="6"/>
      <c r="E2798" s="6"/>
      <c r="F2798" s="24" t="str">
        <f>+TabIPW[[#This Row],[WK]]&amp;TabIPW[[#This Row],[PK]]&amp;TabIPW[[#This Row],[GK]]</f>
        <v>06</v>
      </c>
      <c r="G2798" s="6" t="s">
        <v>2651</v>
      </c>
      <c r="BA2798" s="387">
        <v>2.6716705492443667E-3</v>
      </c>
      <c r="BB2798" s="36">
        <v>2011047</v>
      </c>
      <c r="BC2798" s="387">
        <v>2.5244348577416368E-2</v>
      </c>
      <c r="BD2798" s="36">
        <v>3433</v>
      </c>
      <c r="BE2798" s="387">
        <v>7.730580931493221E-3</v>
      </c>
      <c r="BF2798" s="36">
        <v>1771732.4069999999</v>
      </c>
      <c r="BG2798" s="387">
        <v>1.159587139723983E-2</v>
      </c>
      <c r="BH2798" s="36">
        <v>1771732.4069999999</v>
      </c>
      <c r="BI2798" s="387">
        <v>4.5840033087333563E-3</v>
      </c>
      <c r="BJ2798" s="36">
        <v>540593</v>
      </c>
      <c r="BK2798" s="387">
        <v>5.8776752083376065E-3</v>
      </c>
      <c r="BL2798" s="36">
        <v>2011047</v>
      </c>
    </row>
    <row r="2799" spans="1:64" ht="14.45" x14ac:dyDescent="0.3">
      <c r="A2799" s="6" t="s">
        <v>2648</v>
      </c>
      <c r="B2799" s="6" t="s">
        <v>75</v>
      </c>
      <c r="C2799" s="6"/>
      <c r="D2799" s="6"/>
      <c r="E2799" s="6"/>
      <c r="F2799" s="24" t="str">
        <f>+TabIPW[[#This Row],[WK]]&amp;TabIPW[[#This Row],[PK]]&amp;TabIPW[[#This Row],[GK]]</f>
        <v>08</v>
      </c>
      <c r="G2799" s="6" t="s">
        <v>2652</v>
      </c>
      <c r="BA2799" s="387">
        <v>1.2953154421233768E-3</v>
      </c>
      <c r="BB2799" s="36">
        <v>975023</v>
      </c>
      <c r="BC2799" s="387">
        <v>1.8497570301919859E-2</v>
      </c>
      <c r="BD2799" s="36">
        <v>2515.5</v>
      </c>
      <c r="BE2799" s="387">
        <v>3.8161136981313243E-3</v>
      </c>
      <c r="BF2799" s="36">
        <v>874595.63100000005</v>
      </c>
      <c r="BG2799" s="387">
        <v>5.7241705471969863E-3</v>
      </c>
      <c r="BH2799" s="36">
        <v>874595.63100000005</v>
      </c>
      <c r="BI2799" s="387">
        <v>2.0608270179871039E-3</v>
      </c>
      <c r="BJ2799" s="36">
        <v>243034</v>
      </c>
      <c r="BK2799" s="387">
        <v>2.8496939726714286E-3</v>
      </c>
      <c r="BL2799" s="36">
        <v>975023</v>
      </c>
    </row>
    <row r="2800" spans="1:64" ht="14.45" x14ac:dyDescent="0.3">
      <c r="A2800" s="6" t="s">
        <v>2648</v>
      </c>
      <c r="B2800" s="6" t="s">
        <v>90</v>
      </c>
      <c r="C2800" s="6"/>
      <c r="D2800" s="6"/>
      <c r="E2800" s="6"/>
      <c r="F2800" s="24" t="str">
        <f>+TabIPW[[#This Row],[WK]]&amp;TabIPW[[#This Row],[PK]]&amp;TabIPW[[#This Row],[GK]]</f>
        <v>10</v>
      </c>
      <c r="G2800" s="6" t="s">
        <v>2653</v>
      </c>
      <c r="BA2800" s="387">
        <v>3.1386001591858629E-3</v>
      </c>
      <c r="BB2800" s="36">
        <v>2362519</v>
      </c>
      <c r="BC2800" s="387">
        <v>1.7917384137411219E-2</v>
      </c>
      <c r="BD2800" s="36">
        <v>2436.6</v>
      </c>
      <c r="BE2800" s="387">
        <v>9.5455355359119649E-3</v>
      </c>
      <c r="BF2800" s="36">
        <v>2187692.5939999996</v>
      </c>
      <c r="BG2800" s="387">
        <v>1.4318303303867946E-2</v>
      </c>
      <c r="BH2800" s="36">
        <v>2187692.5939999996</v>
      </c>
      <c r="BI2800" s="387">
        <v>5.5814566779155408E-3</v>
      </c>
      <c r="BJ2800" s="36">
        <v>658223</v>
      </c>
      <c r="BK2800" s="387">
        <v>6.9049203502088985E-3</v>
      </c>
      <c r="BL2800" s="36">
        <v>2362519</v>
      </c>
    </row>
    <row r="2801" spans="1:64" thickBot="1" x14ac:dyDescent="0.35">
      <c r="A2801" s="10" t="s">
        <v>2648</v>
      </c>
      <c r="B2801" s="10" t="s">
        <v>93</v>
      </c>
      <c r="C2801" s="10"/>
      <c r="D2801" s="10"/>
      <c r="E2801" s="10"/>
      <c r="F2801" s="24" t="str">
        <f>+TabIPW[[#This Row],[WK]]&amp;TabIPW[[#This Row],[PK]]&amp;TabIPW[[#This Row],[GK]]</f>
        <v>12</v>
      </c>
      <c r="G2801" s="10" t="s">
        <v>2654</v>
      </c>
      <c r="BA2801" s="387">
        <v>4.5562569194782894E-3</v>
      </c>
      <c r="BB2801" s="36">
        <v>3429632</v>
      </c>
      <c r="BC2801" s="387">
        <v>1.8648315756576727E-2</v>
      </c>
      <c r="BD2801" s="36">
        <v>2536</v>
      </c>
      <c r="BE2801" s="387">
        <v>1.5233836946225288E-2</v>
      </c>
      <c r="BF2801" s="36">
        <v>3491365.3759999997</v>
      </c>
      <c r="BG2801" s="387">
        <v>2.2850755419337929E-2</v>
      </c>
      <c r="BH2801" s="36">
        <v>3491365.3759999997</v>
      </c>
      <c r="BI2801" s="387">
        <v>6.6298045053297359E-3</v>
      </c>
      <c r="BJ2801" s="36">
        <v>781855</v>
      </c>
      <c r="BK2801" s="387">
        <v>1.0023765222852237E-2</v>
      </c>
      <c r="BL2801" s="36">
        <v>3429632</v>
      </c>
    </row>
    <row r="2802" spans="1:64" thickBot="1" x14ac:dyDescent="0.35">
      <c r="A2802" s="12" t="s">
        <v>2648</v>
      </c>
      <c r="B2802" s="13" t="s">
        <v>97</v>
      </c>
      <c r="C2802" s="13"/>
      <c r="D2802" s="13"/>
      <c r="E2802" s="13"/>
      <c r="F2802" s="24" t="str">
        <f>+TabIPW[[#This Row],[WK]]&amp;TabIPW[[#This Row],[PK]]&amp;TabIPW[[#This Row],[GK]]</f>
        <v>14</v>
      </c>
      <c r="G2802" s="13" t="s">
        <v>2655</v>
      </c>
      <c r="BA2802" s="387">
        <v>7.3207203495074527E-3</v>
      </c>
      <c r="BB2802" s="36">
        <v>5510527</v>
      </c>
      <c r="BC2802" s="387">
        <v>3.4832494837274561E-2</v>
      </c>
      <c r="BD2802" s="36">
        <v>4736.8999999999996</v>
      </c>
      <c r="BE2802" s="387">
        <v>2.8371947276483209E-2</v>
      </c>
      <c r="BF2802" s="36">
        <v>6502421.8600000003</v>
      </c>
      <c r="BG2802" s="387">
        <v>4.2557920914724809E-2</v>
      </c>
      <c r="BH2802" s="36">
        <v>6502421.8600000003</v>
      </c>
      <c r="BI2802" s="387">
        <v>1.1156222964703947E-2</v>
      </c>
      <c r="BJ2802" s="36">
        <v>1315657</v>
      </c>
      <c r="BK2802" s="387">
        <v>1.6105584768916395E-2</v>
      </c>
      <c r="BL2802" s="36">
        <v>5510527</v>
      </c>
    </row>
    <row r="2803" spans="1:64" ht="14.45" x14ac:dyDescent="0.3">
      <c r="A2803" s="14" t="s">
        <v>2648</v>
      </c>
      <c r="B2803" s="14" t="s">
        <v>134</v>
      </c>
      <c r="C2803" s="14"/>
      <c r="D2803" s="14"/>
      <c r="E2803" s="14"/>
      <c r="F2803" s="24" t="str">
        <f>+TabIPW[[#This Row],[WK]]&amp;TabIPW[[#This Row],[PK]]&amp;TabIPW[[#This Row],[GK]]</f>
        <v>16</v>
      </c>
      <c r="G2803" s="14" t="s">
        <v>2656</v>
      </c>
      <c r="BA2803" s="387">
        <v>1.2444366517743888E-3</v>
      </c>
      <c r="BB2803" s="36">
        <v>936725</v>
      </c>
      <c r="BC2803" s="387">
        <v>1.3179564799097978E-2</v>
      </c>
      <c r="BD2803" s="36">
        <v>1792.3</v>
      </c>
      <c r="BE2803" s="387">
        <v>3.7397899259024414E-3</v>
      </c>
      <c r="BF2803" s="36">
        <v>857103.375</v>
      </c>
      <c r="BG2803" s="387">
        <v>5.6096848888536619E-3</v>
      </c>
      <c r="BH2803" s="36">
        <v>857103.375</v>
      </c>
      <c r="BI2803" s="387">
        <v>2.0856637171143217E-3</v>
      </c>
      <c r="BJ2803" s="36">
        <v>245963</v>
      </c>
      <c r="BK2803" s="387">
        <v>2.7377606339036554E-3</v>
      </c>
      <c r="BL2803" s="36">
        <v>936725</v>
      </c>
    </row>
    <row r="2804" spans="1:64" ht="14.45" x14ac:dyDescent="0.3">
      <c r="A2804" s="6" t="s">
        <v>2648</v>
      </c>
      <c r="B2804" s="6" t="s">
        <v>147</v>
      </c>
      <c r="C2804" s="6"/>
      <c r="D2804" s="6"/>
      <c r="E2804" s="6"/>
      <c r="F2804" s="24" t="str">
        <f>+TabIPW[[#This Row],[WK]]&amp;TabIPW[[#This Row],[PK]]&amp;TabIPW[[#This Row],[GK]]</f>
        <v>18</v>
      </c>
      <c r="G2804" s="6" t="s">
        <v>2657</v>
      </c>
      <c r="BA2804" s="387">
        <v>2.7522160132390605E-3</v>
      </c>
      <c r="BB2804" s="36">
        <v>2071676</v>
      </c>
      <c r="BC2804" s="387">
        <v>2.0366813939665048E-2</v>
      </c>
      <c r="BD2804" s="36">
        <v>2769.7</v>
      </c>
      <c r="BE2804" s="387">
        <v>7.6291874141162768E-3</v>
      </c>
      <c r="BF2804" s="36">
        <v>1748494.544</v>
      </c>
      <c r="BG2804" s="387">
        <v>1.1443781121174414E-2</v>
      </c>
      <c r="BH2804" s="36">
        <v>1748494.544</v>
      </c>
      <c r="BI2804" s="387">
        <v>4.4037188907942041E-3</v>
      </c>
      <c r="BJ2804" s="36">
        <v>519332</v>
      </c>
      <c r="BK2804" s="387">
        <v>6.0548752291259321E-3</v>
      </c>
      <c r="BL2804" s="36">
        <v>2071676</v>
      </c>
    </row>
    <row r="2805" spans="1:64" ht="14.45" x14ac:dyDescent="0.3">
      <c r="A2805" s="6" t="s">
        <v>2648</v>
      </c>
      <c r="B2805" s="6" t="s">
        <v>161</v>
      </c>
      <c r="C2805" s="6"/>
      <c r="D2805" s="6"/>
      <c r="E2805" s="6"/>
      <c r="F2805" s="24" t="str">
        <f>+TabIPW[[#This Row],[WK]]&amp;TabIPW[[#This Row],[PK]]&amp;TabIPW[[#This Row],[GK]]</f>
        <v>20</v>
      </c>
      <c r="G2805" s="6" t="s">
        <v>2658</v>
      </c>
      <c r="BA2805" s="387">
        <v>1.5121169052134168E-3</v>
      </c>
      <c r="BB2805" s="36">
        <v>1138216</v>
      </c>
      <c r="BC2805" s="387">
        <v>1.626212551091066E-2</v>
      </c>
      <c r="BD2805" s="36">
        <v>2211.5</v>
      </c>
      <c r="BE2805" s="387">
        <v>4.4548299568648569E-3</v>
      </c>
      <c r="BF2805" s="36">
        <v>1020979.752</v>
      </c>
      <c r="BG2805" s="387">
        <v>6.6822449352972844E-3</v>
      </c>
      <c r="BH2805" s="36">
        <v>1020979.752</v>
      </c>
      <c r="BI2805" s="387">
        <v>2.4816348127591442E-3</v>
      </c>
      <c r="BJ2805" s="36">
        <v>292660</v>
      </c>
      <c r="BK2805" s="387">
        <v>3.3266571914695167E-3</v>
      </c>
      <c r="BL2805" s="36">
        <v>1138216</v>
      </c>
    </row>
    <row r="2806" spans="1:64" ht="14.45" x14ac:dyDescent="0.3">
      <c r="A2806" s="6" t="s">
        <v>2648</v>
      </c>
      <c r="B2806" s="6" t="s">
        <v>177</v>
      </c>
      <c r="C2806" s="6"/>
      <c r="D2806" s="6"/>
      <c r="E2806" s="6"/>
      <c r="F2806" s="24" t="str">
        <f>+TabIPW[[#This Row],[WK]]&amp;TabIPW[[#This Row],[PK]]&amp;TabIPW[[#This Row],[GK]]</f>
        <v>22</v>
      </c>
      <c r="G2806" s="6" t="s">
        <v>2659</v>
      </c>
      <c r="BA2806" s="387">
        <v>3.1346864060820948E-3</v>
      </c>
      <c r="BB2806" s="36">
        <v>2359573</v>
      </c>
      <c r="BC2806" s="387">
        <v>2.2690499972424606E-2</v>
      </c>
      <c r="BD2806" s="36">
        <v>3085.7</v>
      </c>
      <c r="BE2806" s="387">
        <v>1.028520396095345E-2</v>
      </c>
      <c r="BF2806" s="36">
        <v>2357213.4270000001</v>
      </c>
      <c r="BG2806" s="387">
        <v>1.5427805941430176E-2</v>
      </c>
      <c r="BH2806" s="36">
        <v>2357213.4270000001</v>
      </c>
      <c r="BI2806" s="387">
        <v>4.6067370712325265E-3</v>
      </c>
      <c r="BJ2806" s="36">
        <v>543274</v>
      </c>
      <c r="BK2806" s="387">
        <v>6.8963100933806089E-3</v>
      </c>
      <c r="BL2806" s="36">
        <v>2359573</v>
      </c>
    </row>
    <row r="2807" spans="1:64" ht="14.45" x14ac:dyDescent="0.3">
      <c r="A2807" s="6" t="s">
        <v>2648</v>
      </c>
      <c r="B2807" s="6" t="s">
        <v>191</v>
      </c>
      <c r="C2807" s="6"/>
      <c r="D2807" s="6"/>
      <c r="E2807" s="6"/>
      <c r="F2807" s="24" t="str">
        <f>+TabIPW[[#This Row],[WK]]&amp;TabIPW[[#This Row],[PK]]&amp;TabIPW[[#This Row],[GK]]</f>
        <v>24</v>
      </c>
      <c r="G2807" s="6" t="s">
        <v>2660</v>
      </c>
      <c r="BA2807" s="387">
        <v>5.7392811256559723E-3</v>
      </c>
      <c r="BB2807" s="36">
        <v>4320130</v>
      </c>
      <c r="BC2807" s="387">
        <v>2.4797994962895781E-2</v>
      </c>
      <c r="BD2807" s="36">
        <v>3372.3</v>
      </c>
      <c r="BE2807" s="387">
        <v>1.8906526635187593E-2</v>
      </c>
      <c r="BF2807" s="36">
        <v>4333090.3899999997</v>
      </c>
      <c r="BG2807" s="387">
        <v>2.8359789952781388E-2</v>
      </c>
      <c r="BH2807" s="36">
        <v>4333090.3899999997</v>
      </c>
      <c r="BI2807" s="387">
        <v>9.5100051661860512E-3</v>
      </c>
      <c r="BJ2807" s="36">
        <v>1121518</v>
      </c>
      <c r="BK2807" s="387">
        <v>1.2626418476443139E-2</v>
      </c>
      <c r="BL2807" s="36">
        <v>4320130</v>
      </c>
    </row>
    <row r="2808" spans="1:64" ht="14.45" x14ac:dyDescent="0.3">
      <c r="A2808" s="6" t="s">
        <v>2648</v>
      </c>
      <c r="B2808" s="6" t="s">
        <v>206</v>
      </c>
      <c r="C2808" s="6"/>
      <c r="D2808" s="6"/>
      <c r="E2808" s="6"/>
      <c r="F2808" s="24" t="str">
        <f>+TabIPW[[#This Row],[WK]]&amp;TabIPW[[#This Row],[PK]]&amp;TabIPW[[#This Row],[GK]]</f>
        <v>26</v>
      </c>
      <c r="G2808" s="6" t="s">
        <v>2661</v>
      </c>
      <c r="BA2808" s="387">
        <v>1.5523477895451939E-3</v>
      </c>
      <c r="BB2808" s="36">
        <v>1168499</v>
      </c>
      <c r="BC2808" s="387">
        <v>1.3834756019094424E-2</v>
      </c>
      <c r="BD2808" s="36">
        <v>1881.4</v>
      </c>
      <c r="BE2808" s="387">
        <v>4.3949062267973687E-3</v>
      </c>
      <c r="BF2808" s="36">
        <v>1007246.1379999999</v>
      </c>
      <c r="BG2808" s="387">
        <v>6.5923593401960518E-3</v>
      </c>
      <c r="BH2808" s="36">
        <v>1007246.1379999999</v>
      </c>
      <c r="BI2808" s="387">
        <v>2.8323164546523549E-3</v>
      </c>
      <c r="BJ2808" s="36">
        <v>334016</v>
      </c>
      <c r="BK2808" s="387">
        <v>3.4151651369994261E-3</v>
      </c>
      <c r="BL2808" s="36">
        <v>1168499</v>
      </c>
    </row>
    <row r="2809" spans="1:64" ht="14.45" x14ac:dyDescent="0.3">
      <c r="A2809" s="6" t="s">
        <v>2648</v>
      </c>
      <c r="B2809" s="6" t="s">
        <v>1147</v>
      </c>
      <c r="C2809" s="6"/>
      <c r="D2809" s="6"/>
      <c r="E2809" s="6"/>
      <c r="F2809" s="24" t="str">
        <f>+TabIPW[[#This Row],[WK]]&amp;TabIPW[[#This Row],[PK]]&amp;TabIPW[[#This Row],[GK]]</f>
        <v>28</v>
      </c>
      <c r="G2809" s="6" t="s">
        <v>2662</v>
      </c>
      <c r="BA2809" s="387">
        <v>1.8039797953625241E-3</v>
      </c>
      <c r="BB2809" s="36">
        <v>1357910</v>
      </c>
      <c r="BC2809" s="387">
        <v>2.2334593630698146E-2</v>
      </c>
      <c r="BD2809" s="36">
        <v>3037.3</v>
      </c>
      <c r="BE2809" s="387">
        <v>5.0125111512794212E-3</v>
      </c>
      <c r="BF2809" s="36">
        <v>1148791.8599999999</v>
      </c>
      <c r="BG2809" s="387">
        <v>7.5187667269191304E-3</v>
      </c>
      <c r="BH2809" s="36">
        <v>1148791.8599999999</v>
      </c>
      <c r="BI2809" s="387">
        <v>2.9411773434865037E-3</v>
      </c>
      <c r="BJ2809" s="36">
        <v>346854</v>
      </c>
      <c r="BK2809" s="387">
        <v>3.968755549797553E-3</v>
      </c>
      <c r="BL2809" s="36">
        <v>1357910</v>
      </c>
    </row>
    <row r="2810" spans="1:64" ht="14.45" x14ac:dyDescent="0.3">
      <c r="A2810" s="6" t="s">
        <v>2648</v>
      </c>
      <c r="B2810" s="6" t="s">
        <v>1164</v>
      </c>
      <c r="C2810" s="6"/>
      <c r="D2810" s="6"/>
      <c r="E2810" s="6"/>
      <c r="F2810" s="24" t="str">
        <f>+TabIPW[[#This Row],[WK]]&amp;TabIPW[[#This Row],[PK]]&amp;TabIPW[[#This Row],[GK]]</f>
        <v>30</v>
      </c>
      <c r="G2810" s="6" t="s">
        <v>2663</v>
      </c>
      <c r="BA2810" s="387">
        <v>4.6337627816055629E-3</v>
      </c>
      <c r="BB2810" s="36">
        <v>3487973</v>
      </c>
      <c r="BC2810" s="387">
        <v>3.4477323839229357E-2</v>
      </c>
      <c r="BD2810" s="36">
        <v>4688.6000000000004</v>
      </c>
      <c r="BE2810" s="387">
        <v>1.3666693455644488E-2</v>
      </c>
      <c r="BF2810" s="36">
        <v>3132199.7539999997</v>
      </c>
      <c r="BG2810" s="387">
        <v>2.0500040183466732E-2</v>
      </c>
      <c r="BH2810" s="36">
        <v>3132199.7539999997</v>
      </c>
      <c r="BI2810" s="387">
        <v>6.7294820055825337E-3</v>
      </c>
      <c r="BJ2810" s="36">
        <v>793610</v>
      </c>
      <c r="BK2810" s="387">
        <v>1.0194278119532238E-2</v>
      </c>
      <c r="BL2810" s="36">
        <v>3487973</v>
      </c>
    </row>
    <row r="2811" spans="1:64" ht="14.45" x14ac:dyDescent="0.3">
      <c r="A2811" s="6" t="s">
        <v>2648</v>
      </c>
      <c r="B2811" s="6" t="s">
        <v>1170</v>
      </c>
      <c r="C2811" s="6"/>
      <c r="D2811" s="6"/>
      <c r="E2811" s="6"/>
      <c r="F2811" s="24" t="str">
        <f>+TabIPW[[#This Row],[WK]]&amp;TabIPW[[#This Row],[PK]]&amp;TabIPW[[#This Row],[GK]]</f>
        <v>32</v>
      </c>
      <c r="G2811" s="6" t="s">
        <v>2664</v>
      </c>
      <c r="BA2811" s="387">
        <v>2.1678206702917288E-3</v>
      </c>
      <c r="BB2811" s="36">
        <v>1631784</v>
      </c>
      <c r="BC2811" s="387">
        <v>2.4573715140113608E-2</v>
      </c>
      <c r="BD2811" s="36">
        <v>3341.8</v>
      </c>
      <c r="BE2811" s="387">
        <v>6.5503499100010966E-3</v>
      </c>
      <c r="BF2811" s="36">
        <v>1501241.28</v>
      </c>
      <c r="BG2811" s="387">
        <v>9.8255248650016436E-3</v>
      </c>
      <c r="BH2811" s="36">
        <v>1501241.28</v>
      </c>
      <c r="BI2811" s="387">
        <v>3.7100974664489397E-3</v>
      </c>
      <c r="BJ2811" s="36">
        <v>437533</v>
      </c>
      <c r="BK2811" s="387">
        <v>4.7692054746418027E-3</v>
      </c>
      <c r="BL2811" s="36">
        <v>1631784</v>
      </c>
    </row>
    <row r="2813" spans="1:64" ht="14.45" x14ac:dyDescent="0.3">
      <c r="G2813" s="18"/>
    </row>
    <row r="2814" spans="1:64" ht="14.45" x14ac:dyDescent="0.3">
      <c r="G2814" s="18"/>
    </row>
    <row r="2815" spans="1:64" ht="14.45" x14ac:dyDescent="0.3">
      <c r="BC2815" s="36"/>
    </row>
    <row r="2816" spans="1:64" ht="14.45" x14ac:dyDescent="0.3">
      <c r="BC2816" s="36"/>
    </row>
    <row r="2817" spans="55:55" ht="14.45" x14ac:dyDescent="0.3">
      <c r="BC2817" s="36"/>
    </row>
    <row r="2818" spans="55:55" ht="14.45" x14ac:dyDescent="0.3">
      <c r="BC2818" s="36"/>
    </row>
    <row r="2819" spans="55:55" ht="14.45" x14ac:dyDescent="0.3">
      <c r="BC2819" s="36"/>
    </row>
    <row r="2820" spans="55:55" ht="14.45" x14ac:dyDescent="0.3">
      <c r="BC2820" s="36"/>
    </row>
    <row r="2821" spans="55:55" ht="14.45" x14ac:dyDescent="0.3">
      <c r="BC2821" s="36"/>
    </row>
    <row r="2822" spans="55:55" ht="14.45" x14ac:dyDescent="0.3">
      <c r="BC2822" s="36"/>
    </row>
    <row r="2823" spans="55:55" ht="14.45" x14ac:dyDescent="0.3">
      <c r="BC2823" s="36"/>
    </row>
    <row r="2824" spans="55:55" ht="14.45" x14ac:dyDescent="0.3">
      <c r="BC2824" s="36"/>
    </row>
    <row r="2825" spans="55:55" ht="14.45" x14ac:dyDescent="0.3">
      <c r="BC2825" s="36"/>
    </row>
    <row r="2826" spans="55:55" ht="14.45" x14ac:dyDescent="0.3">
      <c r="BC2826" s="36"/>
    </row>
    <row r="2827" spans="55:55" ht="14.45" x14ac:dyDescent="0.3">
      <c r="BC2827" s="36"/>
    </row>
    <row r="2828" spans="55:55" ht="14.45" x14ac:dyDescent="0.3">
      <c r="BC2828" s="36"/>
    </row>
    <row r="2829" spans="55:55" ht="14.45" x14ac:dyDescent="0.3">
      <c r="BC2829" s="36"/>
    </row>
    <row r="2830" spans="55:55" ht="14.45" x14ac:dyDescent="0.3">
      <c r="BC2830" s="36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EEB1-4C97-4053-9707-17E6D830325D}">
  <dimension ref="A1:BT11"/>
  <sheetViews>
    <sheetView topLeftCell="AY1" workbookViewId="0">
      <selection activeCell="F5" sqref="F5"/>
    </sheetView>
  </sheetViews>
  <sheetFormatPr defaultRowHeight="15" x14ac:dyDescent="0.25"/>
  <cols>
    <col min="3" max="5" width="8.7109375" style="83"/>
  </cols>
  <sheetData>
    <row r="1" spans="1:72" x14ac:dyDescent="0.25">
      <c r="A1">
        <f>+COLUMN()</f>
        <v>1</v>
      </c>
      <c r="B1">
        <f t="shared" ref="B1:BM1" si="0">+COLUMN()</f>
        <v>2</v>
      </c>
      <c r="C1">
        <f t="shared" si="0"/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f t="shared" si="0"/>
        <v>7</v>
      </c>
      <c r="H1">
        <f t="shared" si="0"/>
        <v>8</v>
      </c>
      <c r="I1">
        <f t="shared" si="0"/>
        <v>9</v>
      </c>
      <c r="J1">
        <f t="shared" si="0"/>
        <v>10</v>
      </c>
      <c r="K1">
        <f t="shared" si="0"/>
        <v>11</v>
      </c>
      <c r="L1">
        <f t="shared" si="0"/>
        <v>12</v>
      </c>
      <c r="M1">
        <f t="shared" si="0"/>
        <v>13</v>
      </c>
      <c r="N1">
        <f t="shared" si="0"/>
        <v>14</v>
      </c>
      <c r="O1">
        <f t="shared" si="0"/>
        <v>15</v>
      </c>
      <c r="P1">
        <f t="shared" si="0"/>
        <v>16</v>
      </c>
      <c r="Q1">
        <f t="shared" si="0"/>
        <v>17</v>
      </c>
      <c r="R1">
        <f t="shared" si="0"/>
        <v>18</v>
      </c>
      <c r="S1">
        <f t="shared" si="0"/>
        <v>19</v>
      </c>
      <c r="T1">
        <f t="shared" si="0"/>
        <v>20</v>
      </c>
      <c r="U1">
        <f t="shared" si="0"/>
        <v>21</v>
      </c>
      <c r="V1">
        <f t="shared" si="0"/>
        <v>22</v>
      </c>
      <c r="W1">
        <f t="shared" si="0"/>
        <v>23</v>
      </c>
      <c r="X1">
        <f t="shared" si="0"/>
        <v>24</v>
      </c>
      <c r="Y1">
        <f t="shared" si="0"/>
        <v>25</v>
      </c>
      <c r="Z1">
        <f t="shared" si="0"/>
        <v>26</v>
      </c>
      <c r="AA1">
        <f t="shared" si="0"/>
        <v>27</v>
      </c>
      <c r="AB1">
        <f t="shared" si="0"/>
        <v>28</v>
      </c>
      <c r="AC1">
        <f t="shared" si="0"/>
        <v>29</v>
      </c>
      <c r="AD1">
        <f t="shared" si="0"/>
        <v>30</v>
      </c>
      <c r="AE1">
        <f t="shared" si="0"/>
        <v>31</v>
      </c>
      <c r="AF1">
        <f t="shared" si="0"/>
        <v>32</v>
      </c>
      <c r="AG1">
        <f t="shared" si="0"/>
        <v>33</v>
      </c>
      <c r="AH1">
        <f t="shared" si="0"/>
        <v>34</v>
      </c>
      <c r="AI1">
        <f t="shared" si="0"/>
        <v>35</v>
      </c>
      <c r="AJ1">
        <f t="shared" si="0"/>
        <v>36</v>
      </c>
      <c r="AK1">
        <f t="shared" si="0"/>
        <v>37</v>
      </c>
      <c r="AL1">
        <f t="shared" si="0"/>
        <v>38</v>
      </c>
      <c r="AM1">
        <f t="shared" si="0"/>
        <v>39</v>
      </c>
      <c r="AN1">
        <f t="shared" si="0"/>
        <v>40</v>
      </c>
      <c r="AO1">
        <f t="shared" si="0"/>
        <v>41</v>
      </c>
      <c r="AP1">
        <f t="shared" si="0"/>
        <v>42</v>
      </c>
      <c r="AQ1">
        <f t="shared" si="0"/>
        <v>43</v>
      </c>
      <c r="AR1">
        <f t="shared" si="0"/>
        <v>44</v>
      </c>
      <c r="AS1">
        <f t="shared" si="0"/>
        <v>45</v>
      </c>
      <c r="AT1">
        <f t="shared" si="0"/>
        <v>46</v>
      </c>
      <c r="AU1">
        <f t="shared" si="0"/>
        <v>47</v>
      </c>
      <c r="AV1">
        <f t="shared" si="0"/>
        <v>48</v>
      </c>
      <c r="AW1">
        <f t="shared" si="0"/>
        <v>49</v>
      </c>
      <c r="AX1">
        <f t="shared" si="0"/>
        <v>50</v>
      </c>
      <c r="AY1">
        <f t="shared" si="0"/>
        <v>51</v>
      </c>
      <c r="AZ1">
        <f t="shared" si="0"/>
        <v>52</v>
      </c>
      <c r="BA1">
        <f t="shared" si="0"/>
        <v>53</v>
      </c>
      <c r="BB1">
        <f t="shared" si="0"/>
        <v>54</v>
      </c>
      <c r="BC1">
        <f t="shared" si="0"/>
        <v>55</v>
      </c>
      <c r="BD1">
        <f t="shared" si="0"/>
        <v>56</v>
      </c>
      <c r="BE1">
        <f t="shared" si="0"/>
        <v>57</v>
      </c>
      <c r="BF1">
        <f t="shared" si="0"/>
        <v>58</v>
      </c>
      <c r="BG1">
        <f t="shared" si="0"/>
        <v>59</v>
      </c>
      <c r="BH1">
        <f t="shared" si="0"/>
        <v>60</v>
      </c>
      <c r="BI1">
        <f t="shared" si="0"/>
        <v>61</v>
      </c>
      <c r="BJ1">
        <f t="shared" si="0"/>
        <v>62</v>
      </c>
      <c r="BK1">
        <f t="shared" si="0"/>
        <v>63</v>
      </c>
      <c r="BL1">
        <f t="shared" si="0"/>
        <v>64</v>
      </c>
      <c r="BM1">
        <f t="shared" si="0"/>
        <v>65</v>
      </c>
      <c r="BN1">
        <f t="shared" ref="BN1:BT1" si="1">+COLUMN()</f>
        <v>66</v>
      </c>
      <c r="BO1">
        <f t="shared" si="1"/>
        <v>67</v>
      </c>
      <c r="BP1">
        <f t="shared" si="1"/>
        <v>68</v>
      </c>
      <c r="BQ1">
        <f t="shared" si="1"/>
        <v>69</v>
      </c>
      <c r="BR1">
        <f t="shared" si="1"/>
        <v>70</v>
      </c>
      <c r="BS1">
        <f t="shared" si="1"/>
        <v>71</v>
      </c>
      <c r="BT1">
        <f t="shared" si="1"/>
        <v>72</v>
      </c>
    </row>
    <row r="5" spans="1:72" x14ac:dyDescent="0.25">
      <c r="A5" t="s">
        <v>2835</v>
      </c>
    </row>
    <row r="6" spans="1:72" ht="16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37" t="s">
        <v>6</v>
      </c>
      <c r="H6" s="109" t="s">
        <v>7</v>
      </c>
      <c r="I6" s="110" t="s">
        <v>8</v>
      </c>
      <c r="J6" s="109" t="s">
        <v>9</v>
      </c>
      <c r="K6" s="109" t="s">
        <v>10</v>
      </c>
      <c r="L6" s="109" t="s">
        <v>11</v>
      </c>
      <c r="M6" s="109" t="s">
        <v>12</v>
      </c>
      <c r="N6" s="109" t="s">
        <v>13</v>
      </c>
      <c r="O6" s="111" t="s">
        <v>14</v>
      </c>
      <c r="P6" s="112" t="s">
        <v>2667</v>
      </c>
      <c r="Q6" s="111" t="s">
        <v>15</v>
      </c>
      <c r="R6" s="111" t="s">
        <v>2668</v>
      </c>
      <c r="S6" s="111" t="s">
        <v>16</v>
      </c>
      <c r="T6" s="111" t="s">
        <v>17</v>
      </c>
      <c r="U6" s="111" t="s">
        <v>18</v>
      </c>
      <c r="V6" s="113" t="s">
        <v>19</v>
      </c>
      <c r="W6" s="113" t="s">
        <v>20</v>
      </c>
      <c r="X6" s="114" t="s">
        <v>2755</v>
      </c>
      <c r="Y6" s="114" t="s">
        <v>21</v>
      </c>
      <c r="Z6" s="114" t="s">
        <v>22</v>
      </c>
      <c r="AA6" s="114" t="s">
        <v>23</v>
      </c>
      <c r="AB6" s="114" t="s">
        <v>24</v>
      </c>
      <c r="AC6" s="114" t="s">
        <v>25</v>
      </c>
      <c r="AD6" s="114" t="s">
        <v>26</v>
      </c>
      <c r="AE6" s="114" t="s">
        <v>2740</v>
      </c>
      <c r="AF6" s="111" t="s">
        <v>2752</v>
      </c>
      <c r="AG6" s="111" t="s">
        <v>2753</v>
      </c>
      <c r="AH6" s="111" t="s">
        <v>2754</v>
      </c>
      <c r="AI6" s="113" t="s">
        <v>27</v>
      </c>
      <c r="AJ6" s="113" t="s">
        <v>28</v>
      </c>
      <c r="AK6" s="113" t="s">
        <v>2682</v>
      </c>
      <c r="AL6" s="113" t="s">
        <v>2683</v>
      </c>
      <c r="AM6" s="113" t="s">
        <v>2684</v>
      </c>
      <c r="AN6" s="113" t="s">
        <v>2685</v>
      </c>
      <c r="AO6" s="113" t="s">
        <v>2686</v>
      </c>
      <c r="AP6" s="113" t="s">
        <v>2687</v>
      </c>
      <c r="AQ6" s="113" t="s">
        <v>2688</v>
      </c>
      <c r="AR6" s="114" t="s">
        <v>29</v>
      </c>
      <c r="AS6" s="114" t="s">
        <v>30</v>
      </c>
      <c r="AT6" s="114" t="s">
        <v>2689</v>
      </c>
      <c r="AU6" s="114" t="s">
        <v>2690</v>
      </c>
      <c r="AV6" s="114" t="s">
        <v>2691</v>
      </c>
      <c r="AW6" s="114" t="s">
        <v>2692</v>
      </c>
      <c r="AX6" s="114" t="s">
        <v>2693</v>
      </c>
      <c r="AY6" s="114" t="s">
        <v>2694</v>
      </c>
      <c r="AZ6" s="114" t="s">
        <v>2695</v>
      </c>
      <c r="BA6" s="115" t="s">
        <v>2696</v>
      </c>
      <c r="BB6" s="31" t="s">
        <v>2697</v>
      </c>
      <c r="BC6" s="31" t="s">
        <v>2698</v>
      </c>
      <c r="BD6" s="31" t="s">
        <v>2699</v>
      </c>
      <c r="BE6" s="31" t="s">
        <v>2700</v>
      </c>
      <c r="BF6" s="116" t="s">
        <v>2743</v>
      </c>
      <c r="BG6" s="116" t="s">
        <v>2744</v>
      </c>
      <c r="BH6" s="116" t="s">
        <v>2745</v>
      </c>
      <c r="BI6" s="116" t="s">
        <v>2756</v>
      </c>
      <c r="BJ6" s="116" t="s">
        <v>2757</v>
      </c>
      <c r="BK6" s="116" t="s">
        <v>2758</v>
      </c>
      <c r="BL6" s="116" t="s">
        <v>2759</v>
      </c>
      <c r="BM6" s="117" t="s">
        <v>2748</v>
      </c>
      <c r="BN6" s="116" t="s">
        <v>2701</v>
      </c>
      <c r="BO6" s="116" t="s">
        <v>2816</v>
      </c>
      <c r="BP6" s="117" t="s">
        <v>2815</v>
      </c>
    </row>
    <row r="8" spans="1:72" x14ac:dyDescent="0.25">
      <c r="A8" t="s">
        <v>2843</v>
      </c>
    </row>
    <row r="9" spans="1:72" ht="16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2" t="s">
        <v>6</v>
      </c>
      <c r="H9" s="3" t="s">
        <v>7</v>
      </c>
      <c r="I9" s="118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4" t="s">
        <v>14</v>
      </c>
      <c r="P9" s="5" t="s">
        <v>8</v>
      </c>
      <c r="Q9" s="4" t="s">
        <v>15</v>
      </c>
      <c r="R9" s="4" t="s">
        <v>10</v>
      </c>
      <c r="S9" s="4" t="s">
        <v>16</v>
      </c>
      <c r="T9" s="4" t="s">
        <v>17</v>
      </c>
      <c r="U9" s="4" t="s">
        <v>18</v>
      </c>
      <c r="V9" s="119" t="s">
        <v>19</v>
      </c>
      <c r="W9" s="119" t="s">
        <v>20</v>
      </c>
      <c r="X9" s="120" t="s">
        <v>2755</v>
      </c>
      <c r="Y9" s="121" t="s">
        <v>21</v>
      </c>
      <c r="Z9" s="121" t="s">
        <v>22</v>
      </c>
      <c r="AA9" s="121" t="s">
        <v>23</v>
      </c>
      <c r="AB9" s="121" t="s">
        <v>24</v>
      </c>
      <c r="AC9" s="121" t="s">
        <v>25</v>
      </c>
      <c r="AD9" s="120" t="s">
        <v>26</v>
      </c>
      <c r="AE9" s="122" t="s">
        <v>2740</v>
      </c>
      <c r="AF9" s="123" t="s">
        <v>2752</v>
      </c>
      <c r="AG9" s="123" t="s">
        <v>2753</v>
      </c>
      <c r="AH9" s="123" t="s">
        <v>2754</v>
      </c>
      <c r="AI9" s="124" t="s">
        <v>27</v>
      </c>
      <c r="AJ9" s="124" t="s">
        <v>28</v>
      </c>
      <c r="AK9" s="124" t="s">
        <v>2682</v>
      </c>
      <c r="AL9" s="124" t="s">
        <v>2683</v>
      </c>
      <c r="AM9" s="124" t="s">
        <v>2684</v>
      </c>
      <c r="AN9" s="124" t="s">
        <v>2685</v>
      </c>
      <c r="AO9" s="124" t="s">
        <v>2686</v>
      </c>
      <c r="AP9" s="124" t="s">
        <v>2687</v>
      </c>
      <c r="AQ9" s="124" t="s">
        <v>2688</v>
      </c>
      <c r="AR9" s="125" t="s">
        <v>29</v>
      </c>
      <c r="AS9" s="125" t="s">
        <v>30</v>
      </c>
      <c r="AT9" s="125" t="s">
        <v>2689</v>
      </c>
      <c r="AU9" s="125" t="s">
        <v>2690</v>
      </c>
      <c r="AV9" s="125" t="s">
        <v>2691</v>
      </c>
      <c r="AW9" s="125" t="s">
        <v>2692</v>
      </c>
      <c r="AX9" s="125" t="s">
        <v>2693</v>
      </c>
      <c r="AY9" s="125" t="s">
        <v>2694</v>
      </c>
      <c r="AZ9" s="125" t="s">
        <v>2695</v>
      </c>
      <c r="BA9" s="126" t="s">
        <v>2696</v>
      </c>
      <c r="BB9" s="127" t="s">
        <v>2836</v>
      </c>
      <c r="BC9" s="127" t="s">
        <v>2837</v>
      </c>
      <c r="BD9" s="127" t="s">
        <v>2838</v>
      </c>
      <c r="BE9" s="127" t="s">
        <v>2839</v>
      </c>
      <c r="BF9" s="127" t="s">
        <v>2840</v>
      </c>
      <c r="BG9" s="41" t="s">
        <v>2743</v>
      </c>
      <c r="BH9" s="41" t="s">
        <v>2744</v>
      </c>
      <c r="BI9" s="41" t="s">
        <v>2745</v>
      </c>
      <c r="BJ9" s="41" t="s">
        <v>2756</v>
      </c>
      <c r="BK9" s="41" t="s">
        <v>2757</v>
      </c>
      <c r="BL9" s="41" t="s">
        <v>2758</v>
      </c>
      <c r="BM9" s="41" t="s">
        <v>2759</v>
      </c>
      <c r="BN9" s="84" t="s">
        <v>2748</v>
      </c>
      <c r="BO9" s="87" t="s">
        <v>2701</v>
      </c>
      <c r="BP9" s="87" t="s">
        <v>2841</v>
      </c>
      <c r="BQ9" s="117" t="s">
        <v>2815</v>
      </c>
      <c r="BR9" s="128" t="s">
        <v>2842</v>
      </c>
      <c r="BS9" s="129" t="s">
        <v>2818</v>
      </c>
      <c r="BT9" s="129" t="s">
        <v>2817</v>
      </c>
    </row>
    <row r="11" spans="1:72" x14ac:dyDescent="0.25">
      <c r="A11">
        <f>+IF(A9=A6,0,1)</f>
        <v>0</v>
      </c>
      <c r="B11">
        <f t="shared" ref="B11:BM11" si="2">+IF(B9=B6,0,1)</f>
        <v>0</v>
      </c>
      <c r="C11">
        <f t="shared" si="2"/>
        <v>0</v>
      </c>
      <c r="D11">
        <f t="shared" si="2"/>
        <v>0</v>
      </c>
      <c r="E11">
        <f t="shared" si="2"/>
        <v>0</v>
      </c>
      <c r="F11">
        <f t="shared" si="2"/>
        <v>0</v>
      </c>
      <c r="G11">
        <f t="shared" si="2"/>
        <v>0</v>
      </c>
      <c r="H11">
        <f t="shared" si="2"/>
        <v>0</v>
      </c>
      <c r="I11">
        <f t="shared" si="2"/>
        <v>0</v>
      </c>
      <c r="J11">
        <f t="shared" si="2"/>
        <v>0</v>
      </c>
      <c r="K11">
        <f t="shared" si="2"/>
        <v>0</v>
      </c>
      <c r="L11">
        <f t="shared" si="2"/>
        <v>0</v>
      </c>
      <c r="M11">
        <f t="shared" si="2"/>
        <v>0</v>
      </c>
      <c r="N11">
        <f t="shared" si="2"/>
        <v>0</v>
      </c>
      <c r="O11">
        <f t="shared" si="2"/>
        <v>0</v>
      </c>
      <c r="P11">
        <f t="shared" si="2"/>
        <v>1</v>
      </c>
      <c r="Q11">
        <f t="shared" si="2"/>
        <v>0</v>
      </c>
      <c r="R11">
        <f t="shared" si="2"/>
        <v>1</v>
      </c>
      <c r="S11">
        <f t="shared" si="2"/>
        <v>0</v>
      </c>
      <c r="T11">
        <f t="shared" si="2"/>
        <v>0</v>
      </c>
      <c r="U11">
        <f t="shared" si="2"/>
        <v>0</v>
      </c>
      <c r="V11">
        <f t="shared" si="2"/>
        <v>0</v>
      </c>
      <c r="W11">
        <f t="shared" si="2"/>
        <v>0</v>
      </c>
      <c r="X11">
        <f t="shared" si="2"/>
        <v>0</v>
      </c>
      <c r="Y11">
        <f t="shared" si="2"/>
        <v>0</v>
      </c>
      <c r="Z11">
        <f t="shared" si="2"/>
        <v>0</v>
      </c>
      <c r="AA11">
        <f t="shared" si="2"/>
        <v>0</v>
      </c>
      <c r="AB11">
        <f t="shared" si="2"/>
        <v>0</v>
      </c>
      <c r="AC11">
        <f t="shared" si="2"/>
        <v>0</v>
      </c>
      <c r="AD11">
        <f t="shared" si="2"/>
        <v>0</v>
      </c>
      <c r="AE11">
        <f t="shared" si="2"/>
        <v>0</v>
      </c>
      <c r="AF11">
        <f t="shared" si="2"/>
        <v>0</v>
      </c>
      <c r="AG11">
        <f t="shared" si="2"/>
        <v>0</v>
      </c>
      <c r="AH11">
        <f t="shared" si="2"/>
        <v>0</v>
      </c>
      <c r="AI11">
        <f t="shared" si="2"/>
        <v>0</v>
      </c>
      <c r="AJ11">
        <f t="shared" si="2"/>
        <v>0</v>
      </c>
      <c r="AK11">
        <f t="shared" si="2"/>
        <v>0</v>
      </c>
      <c r="AL11">
        <f t="shared" si="2"/>
        <v>0</v>
      </c>
      <c r="AM11">
        <f t="shared" si="2"/>
        <v>0</v>
      </c>
      <c r="AN11">
        <f t="shared" si="2"/>
        <v>0</v>
      </c>
      <c r="AO11">
        <f t="shared" si="2"/>
        <v>0</v>
      </c>
      <c r="AP11">
        <f t="shared" si="2"/>
        <v>0</v>
      </c>
      <c r="AQ11">
        <f t="shared" si="2"/>
        <v>0</v>
      </c>
      <c r="AR11">
        <f t="shared" si="2"/>
        <v>0</v>
      </c>
      <c r="AS11">
        <f t="shared" si="2"/>
        <v>0</v>
      </c>
      <c r="AT11">
        <f t="shared" si="2"/>
        <v>0</v>
      </c>
      <c r="AU11">
        <f t="shared" si="2"/>
        <v>0</v>
      </c>
      <c r="AV11">
        <f t="shared" si="2"/>
        <v>0</v>
      </c>
      <c r="AW11">
        <f t="shared" si="2"/>
        <v>0</v>
      </c>
      <c r="AX11">
        <f t="shared" si="2"/>
        <v>0</v>
      </c>
      <c r="AY11">
        <f t="shared" si="2"/>
        <v>0</v>
      </c>
      <c r="AZ11">
        <f t="shared" si="2"/>
        <v>0</v>
      </c>
      <c r="BA11">
        <f t="shared" si="2"/>
        <v>0</v>
      </c>
      <c r="BB11">
        <f t="shared" si="2"/>
        <v>1</v>
      </c>
      <c r="BC11">
        <f t="shared" si="2"/>
        <v>1</v>
      </c>
      <c r="BD11">
        <f t="shared" si="2"/>
        <v>1</v>
      </c>
      <c r="BE11">
        <f t="shared" si="2"/>
        <v>1</v>
      </c>
      <c r="BF11">
        <f t="shared" si="2"/>
        <v>1</v>
      </c>
      <c r="BG11">
        <f t="shared" si="2"/>
        <v>1</v>
      </c>
      <c r="BH11">
        <f t="shared" si="2"/>
        <v>1</v>
      </c>
      <c r="BI11">
        <f t="shared" si="2"/>
        <v>1</v>
      </c>
      <c r="BJ11">
        <f t="shared" si="2"/>
        <v>1</v>
      </c>
      <c r="BK11">
        <f t="shared" si="2"/>
        <v>1</v>
      </c>
      <c r="BL11">
        <f t="shared" si="2"/>
        <v>1</v>
      </c>
      <c r="BM11">
        <f t="shared" si="2"/>
        <v>1</v>
      </c>
      <c r="BN11">
        <f t="shared" ref="BN11:BT11" si="3">+IF(BN9=BN6,0,1)</f>
        <v>1</v>
      </c>
      <c r="BO11">
        <f t="shared" si="3"/>
        <v>1</v>
      </c>
      <c r="BP11">
        <f t="shared" si="3"/>
        <v>1</v>
      </c>
      <c r="BQ11">
        <f t="shared" si="3"/>
        <v>1</v>
      </c>
      <c r="BR11">
        <f t="shared" si="3"/>
        <v>1</v>
      </c>
      <c r="BS11">
        <f t="shared" si="3"/>
        <v>1</v>
      </c>
      <c r="BT11">
        <f t="shared" si="3"/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1A58-6F61-490A-A496-8C1C561294A9}">
  <dimension ref="B1:I16384"/>
  <sheetViews>
    <sheetView topLeftCell="B31" workbookViewId="0">
      <selection activeCell="F5" sqref="F5"/>
    </sheetView>
  </sheetViews>
  <sheetFormatPr defaultRowHeight="15" x14ac:dyDescent="0.25"/>
  <cols>
    <col min="6" max="6" width="90.7109375" bestFit="1" customWidth="1"/>
    <col min="7" max="7" width="6.28515625" customWidth="1"/>
    <col min="8" max="8" width="12" bestFit="1" customWidth="1"/>
    <col min="9" max="9" width="5.7109375" bestFit="1" customWidth="1"/>
  </cols>
  <sheetData>
    <row r="1" spans="2:9" x14ac:dyDescent="0.25">
      <c r="F1" s="141" t="s">
        <v>0</v>
      </c>
      <c r="G1" s="32"/>
      <c r="H1" s="83"/>
    </row>
    <row r="2" spans="2:9" x14ac:dyDescent="0.25">
      <c r="F2" s="141" t="s">
        <v>1</v>
      </c>
      <c r="G2" s="32"/>
      <c r="H2" s="83"/>
    </row>
    <row r="3" spans="2:9" x14ac:dyDescent="0.25">
      <c r="F3" s="141" t="s">
        <v>2</v>
      </c>
      <c r="G3" s="32"/>
      <c r="H3" s="83"/>
    </row>
    <row r="4" spans="2:9" x14ac:dyDescent="0.25">
      <c r="F4" s="141" t="s">
        <v>3</v>
      </c>
      <c r="G4" s="32"/>
      <c r="H4" s="83"/>
    </row>
    <row r="5" spans="2:9" x14ac:dyDescent="0.25">
      <c r="F5" s="141" t="s">
        <v>4</v>
      </c>
      <c r="G5" s="32"/>
      <c r="H5" s="83"/>
      <c r="I5" s="144" t="s">
        <v>2853</v>
      </c>
    </row>
    <row r="6" spans="2:9" x14ac:dyDescent="0.25">
      <c r="F6" s="141" t="s">
        <v>5</v>
      </c>
      <c r="G6" s="32"/>
      <c r="H6" s="83"/>
    </row>
    <row r="7" spans="2:9" x14ac:dyDescent="0.25">
      <c r="B7" t="s">
        <v>2849</v>
      </c>
      <c r="C7" t="s">
        <v>2788</v>
      </c>
      <c r="D7" t="s">
        <v>2854</v>
      </c>
      <c r="E7" t="s">
        <v>2742</v>
      </c>
      <c r="F7" s="142" t="s">
        <v>6</v>
      </c>
      <c r="G7" s="32" t="s">
        <v>2850</v>
      </c>
      <c r="H7" s="143" t="s">
        <v>2851</v>
      </c>
      <c r="I7" t="s">
        <v>2852</v>
      </c>
    </row>
    <row r="8" spans="2:9" x14ac:dyDescent="0.25">
      <c r="B8">
        <v>1</v>
      </c>
      <c r="C8">
        <v>1</v>
      </c>
      <c r="D8">
        <v>12</v>
      </c>
      <c r="E8">
        <v>1</v>
      </c>
      <c r="F8" s="135" t="s">
        <v>2706</v>
      </c>
      <c r="G8" s="32">
        <v>0.24</v>
      </c>
      <c r="H8" s="32"/>
      <c r="I8">
        <v>0.24</v>
      </c>
    </row>
    <row r="9" spans="2:9" x14ac:dyDescent="0.25">
      <c r="B9">
        <v>2</v>
      </c>
      <c r="C9">
        <v>1</v>
      </c>
      <c r="D9">
        <v>13</v>
      </c>
      <c r="E9">
        <v>1</v>
      </c>
      <c r="F9" s="136" t="s">
        <v>2846</v>
      </c>
      <c r="G9" s="32"/>
      <c r="H9" s="32"/>
      <c r="I9">
        <v>0.24</v>
      </c>
    </row>
    <row r="10" spans="2:9" x14ac:dyDescent="0.25">
      <c r="B10">
        <v>1</v>
      </c>
      <c r="C10">
        <v>1</v>
      </c>
      <c r="D10">
        <v>16</v>
      </c>
      <c r="E10">
        <v>1</v>
      </c>
      <c r="F10" s="135" t="s">
        <v>2709</v>
      </c>
      <c r="G10" s="32">
        <v>0.19</v>
      </c>
      <c r="H10" s="32"/>
      <c r="I10">
        <v>0.19</v>
      </c>
    </row>
    <row r="11" spans="2:9" x14ac:dyDescent="0.25">
      <c r="B11">
        <v>2</v>
      </c>
      <c r="C11">
        <v>1</v>
      </c>
      <c r="D11">
        <v>17</v>
      </c>
      <c r="E11">
        <v>1</v>
      </c>
      <c r="F11" s="136" t="s">
        <v>2710</v>
      </c>
      <c r="G11" s="32"/>
      <c r="H11" s="32"/>
      <c r="I11">
        <v>0.19</v>
      </c>
    </row>
    <row r="12" spans="2:9" x14ac:dyDescent="0.25">
      <c r="B12">
        <v>1</v>
      </c>
      <c r="C12">
        <v>1</v>
      </c>
      <c r="D12">
        <v>14</v>
      </c>
      <c r="E12">
        <v>1</v>
      </c>
      <c r="F12" s="135" t="s">
        <v>2707</v>
      </c>
      <c r="G12" s="32">
        <v>0.17</v>
      </c>
      <c r="H12" s="32"/>
      <c r="I12">
        <v>0.17</v>
      </c>
    </row>
    <row r="13" spans="2:9" x14ac:dyDescent="0.25">
      <c r="B13">
        <v>2</v>
      </c>
      <c r="C13">
        <v>1</v>
      </c>
      <c r="D13">
        <v>15</v>
      </c>
      <c r="E13">
        <v>1</v>
      </c>
      <c r="F13" s="136" t="s">
        <v>2708</v>
      </c>
      <c r="G13" s="32"/>
      <c r="H13" s="32"/>
      <c r="I13">
        <v>0.17</v>
      </c>
    </row>
    <row r="14" spans="2:9" x14ac:dyDescent="0.25">
      <c r="B14">
        <v>1</v>
      </c>
      <c r="C14">
        <v>1</v>
      </c>
      <c r="D14">
        <v>18</v>
      </c>
      <c r="E14">
        <v>1</v>
      </c>
      <c r="F14" s="135" t="s">
        <v>2711</v>
      </c>
      <c r="G14" s="32">
        <v>0.12</v>
      </c>
      <c r="H14" s="32"/>
      <c r="I14">
        <v>0.12</v>
      </c>
    </row>
    <row r="15" spans="2:9" x14ac:dyDescent="0.25">
      <c r="B15">
        <v>2</v>
      </c>
      <c r="C15">
        <v>1</v>
      </c>
      <c r="D15">
        <v>19</v>
      </c>
      <c r="E15">
        <v>1</v>
      </c>
      <c r="F15" s="136" t="s">
        <v>2847</v>
      </c>
      <c r="G15" s="32"/>
      <c r="H15" s="32"/>
      <c r="I15">
        <v>0.12</v>
      </c>
    </row>
    <row r="16" spans="2:9" x14ac:dyDescent="0.25">
      <c r="B16">
        <v>1</v>
      </c>
      <c r="C16">
        <v>1</v>
      </c>
      <c r="D16">
        <v>8</v>
      </c>
      <c r="E16">
        <v>1</v>
      </c>
      <c r="F16" s="135" t="s">
        <v>2702</v>
      </c>
      <c r="G16" s="32">
        <v>0.08</v>
      </c>
      <c r="H16" s="32"/>
      <c r="I16">
        <v>0.08</v>
      </c>
    </row>
    <row r="17" spans="2:9" x14ac:dyDescent="0.25">
      <c r="B17">
        <v>2</v>
      </c>
      <c r="C17">
        <v>1</v>
      </c>
      <c r="D17">
        <v>9</v>
      </c>
      <c r="E17">
        <v>1</v>
      </c>
      <c r="F17" s="136" t="s">
        <v>2703</v>
      </c>
      <c r="G17" s="32"/>
      <c r="H17" s="32"/>
      <c r="I17">
        <v>0.08</v>
      </c>
    </row>
    <row r="18" spans="2:9" x14ac:dyDescent="0.25">
      <c r="B18">
        <v>1</v>
      </c>
      <c r="C18">
        <v>1</v>
      </c>
      <c r="D18">
        <v>20</v>
      </c>
      <c r="E18">
        <v>1</v>
      </c>
      <c r="F18" s="135" t="s">
        <v>2712</v>
      </c>
      <c r="G18" s="32">
        <v>7.0000000000000007E-2</v>
      </c>
      <c r="H18" s="32"/>
      <c r="I18">
        <v>7.0000000000000007E-2</v>
      </c>
    </row>
    <row r="19" spans="2:9" x14ac:dyDescent="0.25">
      <c r="B19">
        <v>2</v>
      </c>
      <c r="C19">
        <v>1</v>
      </c>
      <c r="D19">
        <v>21</v>
      </c>
      <c r="E19">
        <v>1</v>
      </c>
      <c r="F19" s="136" t="s">
        <v>2713</v>
      </c>
      <c r="G19" s="32"/>
      <c r="H19" s="32"/>
      <c r="I19">
        <v>7.0000000000000007E-2</v>
      </c>
    </row>
    <row r="20" spans="2:9" x14ac:dyDescent="0.25">
      <c r="B20">
        <v>1</v>
      </c>
      <c r="C20">
        <v>1</v>
      </c>
      <c r="D20">
        <v>22</v>
      </c>
      <c r="E20">
        <v>1</v>
      </c>
      <c r="F20" s="135" t="s">
        <v>2714</v>
      </c>
      <c r="G20" s="32">
        <v>7.0000000000000007E-2</v>
      </c>
      <c r="H20" s="32"/>
      <c r="I20">
        <v>7.0000000000000007E-2</v>
      </c>
    </row>
    <row r="21" spans="2:9" x14ac:dyDescent="0.25">
      <c r="B21">
        <v>2</v>
      </c>
      <c r="C21">
        <v>1</v>
      </c>
      <c r="D21">
        <v>23</v>
      </c>
      <c r="E21">
        <v>1</v>
      </c>
      <c r="F21" s="137" t="s">
        <v>2846</v>
      </c>
      <c r="G21" s="32"/>
      <c r="H21" s="83"/>
      <c r="I21">
        <v>7.0000000000000007E-2</v>
      </c>
    </row>
    <row r="22" spans="2:9" x14ac:dyDescent="0.25">
      <c r="B22">
        <v>1</v>
      </c>
      <c r="C22">
        <v>1</v>
      </c>
      <c r="D22">
        <v>10</v>
      </c>
      <c r="E22">
        <v>1</v>
      </c>
      <c r="F22" s="135" t="s">
        <v>2704</v>
      </c>
      <c r="G22" s="32">
        <v>0.06</v>
      </c>
      <c r="H22" s="32"/>
      <c r="I22">
        <v>0.06</v>
      </c>
    </row>
    <row r="23" spans="2:9" x14ac:dyDescent="0.25">
      <c r="B23">
        <v>2</v>
      </c>
      <c r="C23">
        <v>1</v>
      </c>
      <c r="D23">
        <v>11</v>
      </c>
      <c r="E23">
        <v>1</v>
      </c>
      <c r="F23" s="136" t="s">
        <v>2705</v>
      </c>
      <c r="G23" s="32"/>
      <c r="H23" s="32"/>
      <c r="I23">
        <v>0.06</v>
      </c>
    </row>
    <row r="24" spans="2:9" x14ac:dyDescent="0.25">
      <c r="B24">
        <v>1</v>
      </c>
      <c r="C24">
        <v>2</v>
      </c>
      <c r="D24">
        <v>41</v>
      </c>
      <c r="F24" s="135" t="s">
        <v>2795</v>
      </c>
      <c r="G24" s="32">
        <v>0.4</v>
      </c>
      <c r="H24" s="83"/>
      <c r="I24">
        <v>0.4</v>
      </c>
    </row>
    <row r="25" spans="2:9" x14ac:dyDescent="0.25">
      <c r="B25">
        <v>2</v>
      </c>
      <c r="C25">
        <v>2</v>
      </c>
      <c r="D25">
        <v>42</v>
      </c>
      <c r="F25" s="137" t="s">
        <v>2724</v>
      </c>
      <c r="G25" s="32"/>
      <c r="H25" s="83"/>
      <c r="I25">
        <v>0.4</v>
      </c>
    </row>
    <row r="26" spans="2:9" x14ac:dyDescent="0.25">
      <c r="B26">
        <v>1</v>
      </c>
      <c r="C26">
        <v>2</v>
      </c>
      <c r="D26">
        <v>43</v>
      </c>
      <c r="F26" s="135" t="s">
        <v>2796</v>
      </c>
      <c r="G26" s="32">
        <v>0.25</v>
      </c>
      <c r="H26" s="83"/>
      <c r="I26">
        <v>0.25</v>
      </c>
    </row>
    <row r="27" spans="2:9" x14ac:dyDescent="0.25">
      <c r="B27">
        <v>2</v>
      </c>
      <c r="C27">
        <v>2</v>
      </c>
      <c r="D27">
        <v>44</v>
      </c>
      <c r="F27" s="137" t="s">
        <v>2797</v>
      </c>
      <c r="G27" s="32"/>
      <c r="H27" s="83">
        <v>0.37117315132949674</v>
      </c>
      <c r="I27">
        <v>0.25</v>
      </c>
    </row>
    <row r="28" spans="2:9" x14ac:dyDescent="0.25">
      <c r="B28">
        <v>2</v>
      </c>
      <c r="C28">
        <v>2</v>
      </c>
      <c r="D28">
        <v>45</v>
      </c>
      <c r="F28" s="137" t="s">
        <v>2798</v>
      </c>
      <c r="G28" s="32"/>
      <c r="H28" s="83">
        <v>0.62882684867050331</v>
      </c>
      <c r="I28">
        <v>0.25</v>
      </c>
    </row>
    <row r="29" spans="2:9" x14ac:dyDescent="0.25">
      <c r="B29">
        <v>1</v>
      </c>
      <c r="C29">
        <v>2</v>
      </c>
      <c r="D29">
        <v>49</v>
      </c>
      <c r="F29" s="135" t="s">
        <v>2802</v>
      </c>
      <c r="G29" s="32">
        <v>0.16</v>
      </c>
      <c r="H29" s="83"/>
      <c r="I29">
        <v>0.16</v>
      </c>
    </row>
    <row r="30" spans="2:9" x14ac:dyDescent="0.25">
      <c r="B30">
        <v>2</v>
      </c>
      <c r="C30">
        <v>2</v>
      </c>
      <c r="D30">
        <v>50</v>
      </c>
      <c r="F30" s="137" t="s">
        <v>2803</v>
      </c>
      <c r="G30" s="32"/>
      <c r="H30" s="83"/>
      <c r="I30">
        <v>0.16</v>
      </c>
    </row>
    <row r="31" spans="2:9" x14ac:dyDescent="0.25">
      <c r="B31">
        <v>1</v>
      </c>
      <c r="C31">
        <v>2</v>
      </c>
      <c r="D31">
        <v>46</v>
      </c>
      <c r="F31" s="135" t="s">
        <v>2799</v>
      </c>
      <c r="G31" s="32">
        <v>0.12</v>
      </c>
      <c r="H31" s="83"/>
      <c r="I31">
        <v>0.12</v>
      </c>
    </row>
    <row r="32" spans="2:9" x14ac:dyDescent="0.25">
      <c r="B32">
        <v>2</v>
      </c>
      <c r="C32">
        <v>2</v>
      </c>
      <c r="D32">
        <v>47</v>
      </c>
      <c r="F32" s="137" t="s">
        <v>2800</v>
      </c>
      <c r="G32" s="32"/>
      <c r="H32" s="83">
        <v>0.16316346933212209</v>
      </c>
      <c r="I32">
        <v>0.12</v>
      </c>
    </row>
    <row r="33" spans="2:9" x14ac:dyDescent="0.25">
      <c r="B33">
        <v>2</v>
      </c>
      <c r="C33">
        <v>2</v>
      </c>
      <c r="D33">
        <v>48</v>
      </c>
      <c r="F33" s="137" t="s">
        <v>2801</v>
      </c>
      <c r="G33" s="32"/>
      <c r="H33" s="83">
        <v>0.83683653066787789</v>
      </c>
      <c r="I33">
        <v>0.12</v>
      </c>
    </row>
    <row r="34" spans="2:9" x14ac:dyDescent="0.25">
      <c r="B34">
        <v>1</v>
      </c>
      <c r="C34">
        <v>2</v>
      </c>
      <c r="D34">
        <v>51</v>
      </c>
      <c r="F34" s="135" t="s">
        <v>2804</v>
      </c>
      <c r="G34" s="32">
        <v>7.0000000000000007E-2</v>
      </c>
      <c r="H34" s="83"/>
      <c r="I34">
        <v>7.0000000000000007E-2</v>
      </c>
    </row>
    <row r="35" spans="2:9" x14ac:dyDescent="0.25">
      <c r="B35">
        <v>2</v>
      </c>
      <c r="C35">
        <v>2</v>
      </c>
      <c r="D35">
        <v>52</v>
      </c>
      <c r="F35" s="137" t="s">
        <v>2805</v>
      </c>
      <c r="G35" s="32"/>
      <c r="H35" s="83"/>
      <c r="I35">
        <v>7.0000000000000007E-2</v>
      </c>
    </row>
    <row r="36" spans="2:9" x14ac:dyDescent="0.25">
      <c r="B36">
        <v>1</v>
      </c>
      <c r="C36">
        <v>3</v>
      </c>
      <c r="D36">
        <v>31</v>
      </c>
      <c r="F36" s="138" t="s">
        <v>2721</v>
      </c>
      <c r="G36" s="32">
        <v>0.18</v>
      </c>
      <c r="H36" s="83"/>
      <c r="I36">
        <v>0.18</v>
      </c>
    </row>
    <row r="37" spans="2:9" x14ac:dyDescent="0.25">
      <c r="B37">
        <v>2</v>
      </c>
      <c r="C37">
        <v>3</v>
      </c>
      <c r="D37">
        <v>32</v>
      </c>
      <c r="F37" s="139" t="s">
        <v>2722</v>
      </c>
      <c r="G37" s="32"/>
      <c r="H37" s="83"/>
      <c r="I37">
        <v>0.18</v>
      </c>
    </row>
    <row r="38" spans="2:9" x14ac:dyDescent="0.25">
      <c r="B38">
        <v>1</v>
      </c>
      <c r="C38">
        <v>3</v>
      </c>
      <c r="D38">
        <v>26</v>
      </c>
      <c r="F38" s="138" t="s">
        <v>2716</v>
      </c>
      <c r="G38" s="32">
        <v>0.17</v>
      </c>
      <c r="H38" s="83"/>
      <c r="I38">
        <v>0.17</v>
      </c>
    </row>
    <row r="39" spans="2:9" x14ac:dyDescent="0.25">
      <c r="B39">
        <v>2</v>
      </c>
      <c r="C39">
        <v>3</v>
      </c>
      <c r="D39">
        <v>27</v>
      </c>
      <c r="F39" s="139" t="s">
        <v>2717</v>
      </c>
      <c r="G39" s="32"/>
      <c r="H39" s="83"/>
      <c r="I39">
        <v>0.17</v>
      </c>
    </row>
    <row r="40" spans="2:9" x14ac:dyDescent="0.25">
      <c r="B40">
        <v>1</v>
      </c>
      <c r="C40">
        <v>3</v>
      </c>
      <c r="D40">
        <v>24</v>
      </c>
      <c r="F40" s="138" t="s">
        <v>2715</v>
      </c>
      <c r="G40" s="32">
        <v>0.15</v>
      </c>
      <c r="H40" s="32"/>
      <c r="I40">
        <v>0.15</v>
      </c>
    </row>
    <row r="41" spans="2:9" x14ac:dyDescent="0.25">
      <c r="B41">
        <v>2</v>
      </c>
      <c r="C41">
        <v>3</v>
      </c>
      <c r="D41">
        <v>25</v>
      </c>
      <c r="F41" s="139" t="s">
        <v>2708</v>
      </c>
      <c r="G41" s="32"/>
      <c r="H41" s="83"/>
      <c r="I41">
        <v>0.15</v>
      </c>
    </row>
    <row r="42" spans="2:9" x14ac:dyDescent="0.25">
      <c r="B42">
        <v>1</v>
      </c>
      <c r="C42">
        <v>3</v>
      </c>
      <c r="D42">
        <v>28</v>
      </c>
      <c r="F42" s="138" t="s">
        <v>2718</v>
      </c>
      <c r="G42" s="32">
        <v>0.15</v>
      </c>
      <c r="H42" s="83"/>
      <c r="I42">
        <v>0.15</v>
      </c>
    </row>
    <row r="43" spans="2:9" x14ac:dyDescent="0.25">
      <c r="B43">
        <v>2</v>
      </c>
      <c r="C43">
        <v>3</v>
      </c>
      <c r="D43">
        <v>29</v>
      </c>
      <c r="F43" s="139" t="s">
        <v>2719</v>
      </c>
      <c r="G43" s="32"/>
      <c r="H43" s="83">
        <v>0.80648075446315204</v>
      </c>
      <c r="I43">
        <v>0.15</v>
      </c>
    </row>
    <row r="44" spans="2:9" x14ac:dyDescent="0.25">
      <c r="B44">
        <v>2</v>
      </c>
      <c r="C44">
        <v>3</v>
      </c>
      <c r="D44">
        <v>30</v>
      </c>
      <c r="F44" s="139" t="s">
        <v>2720</v>
      </c>
      <c r="G44" s="32"/>
      <c r="H44" s="83">
        <v>0.19351924553684796</v>
      </c>
      <c r="I44">
        <v>0.15</v>
      </c>
    </row>
    <row r="45" spans="2:9" x14ac:dyDescent="0.25">
      <c r="B45">
        <v>1</v>
      </c>
      <c r="C45">
        <v>3</v>
      </c>
      <c r="D45">
        <v>33</v>
      </c>
      <c r="F45" s="138" t="s">
        <v>2723</v>
      </c>
      <c r="G45" s="32">
        <v>0.15</v>
      </c>
      <c r="H45" s="83"/>
      <c r="I45">
        <v>0.15</v>
      </c>
    </row>
    <row r="46" spans="2:9" x14ac:dyDescent="0.25">
      <c r="B46">
        <v>2</v>
      </c>
      <c r="C46">
        <v>3</v>
      </c>
      <c r="D46">
        <v>34</v>
      </c>
      <c r="F46" s="139" t="s">
        <v>2724</v>
      </c>
      <c r="G46" s="32"/>
      <c r="H46" s="83"/>
      <c r="I46">
        <v>0.15</v>
      </c>
    </row>
    <row r="47" spans="2:9" x14ac:dyDescent="0.25">
      <c r="B47">
        <v>1</v>
      </c>
      <c r="C47">
        <v>3</v>
      </c>
      <c r="D47">
        <v>39</v>
      </c>
      <c r="F47" s="138" t="s">
        <v>2728</v>
      </c>
      <c r="G47" s="32">
        <v>0.09</v>
      </c>
      <c r="H47" s="83"/>
      <c r="I47">
        <v>0.09</v>
      </c>
    </row>
    <row r="48" spans="2:9" x14ac:dyDescent="0.25">
      <c r="B48">
        <v>2</v>
      </c>
      <c r="C48">
        <v>3</v>
      </c>
      <c r="D48">
        <v>40</v>
      </c>
      <c r="F48" s="139" t="s">
        <v>2729</v>
      </c>
      <c r="G48" s="32"/>
      <c r="H48" s="83"/>
      <c r="I48">
        <v>0.09</v>
      </c>
    </row>
    <row r="49" spans="2:9" x14ac:dyDescent="0.25">
      <c r="B49">
        <v>1</v>
      </c>
      <c r="C49">
        <v>3</v>
      </c>
      <c r="D49">
        <v>37</v>
      </c>
      <c r="F49" s="138" t="s">
        <v>2727</v>
      </c>
      <c r="G49" s="32">
        <v>0.06</v>
      </c>
      <c r="H49" s="83"/>
      <c r="I49">
        <v>0.06</v>
      </c>
    </row>
    <row r="50" spans="2:9" x14ac:dyDescent="0.25">
      <c r="B50">
        <v>2</v>
      </c>
      <c r="C50">
        <v>3</v>
      </c>
      <c r="D50">
        <v>38</v>
      </c>
      <c r="F50" s="139" t="s">
        <v>2724</v>
      </c>
      <c r="G50" s="32"/>
      <c r="H50" s="83"/>
      <c r="I50">
        <v>0.06</v>
      </c>
    </row>
    <row r="51" spans="2:9" x14ac:dyDescent="0.25">
      <c r="B51">
        <v>1</v>
      </c>
      <c r="C51">
        <v>3</v>
      </c>
      <c r="D51">
        <v>35</v>
      </c>
      <c r="F51" s="138" t="s">
        <v>2725</v>
      </c>
      <c r="G51" s="32">
        <v>0.05</v>
      </c>
      <c r="H51" s="83"/>
      <c r="I51">
        <v>0.05</v>
      </c>
    </row>
    <row r="52" spans="2:9" x14ac:dyDescent="0.25">
      <c r="B52">
        <v>2</v>
      </c>
      <c r="C52">
        <v>3</v>
      </c>
      <c r="D52">
        <v>36</v>
      </c>
      <c r="F52" s="139" t="s">
        <v>2726</v>
      </c>
      <c r="G52" s="32"/>
      <c r="H52" s="83"/>
      <c r="I52">
        <v>0.05</v>
      </c>
    </row>
    <row r="53" spans="2:9" x14ac:dyDescent="0.25">
      <c r="B53">
        <v>1</v>
      </c>
      <c r="C53">
        <v>4</v>
      </c>
      <c r="D53">
        <v>55</v>
      </c>
      <c r="F53" s="138" t="s">
        <v>2807</v>
      </c>
      <c r="G53" s="32">
        <v>0.36</v>
      </c>
      <c r="H53" s="83"/>
      <c r="I53">
        <v>0.36</v>
      </c>
    </row>
    <row r="54" spans="2:9" x14ac:dyDescent="0.25">
      <c r="B54">
        <v>2</v>
      </c>
      <c r="C54">
        <v>4</v>
      </c>
      <c r="D54">
        <v>56</v>
      </c>
      <c r="F54" s="139" t="s">
        <v>2808</v>
      </c>
      <c r="G54" s="32"/>
      <c r="H54" s="83"/>
      <c r="I54">
        <v>0.36</v>
      </c>
    </row>
    <row r="55" spans="2:9" x14ac:dyDescent="0.25">
      <c r="B55">
        <v>1</v>
      </c>
      <c r="C55">
        <v>4</v>
      </c>
      <c r="D55">
        <v>59</v>
      </c>
      <c r="F55" s="138" t="s">
        <v>2810</v>
      </c>
      <c r="G55" s="32">
        <v>0.24</v>
      </c>
      <c r="H55" s="83"/>
      <c r="I55">
        <v>0.24</v>
      </c>
    </row>
    <row r="56" spans="2:9" x14ac:dyDescent="0.25">
      <c r="B56">
        <v>2</v>
      </c>
      <c r="C56">
        <v>4</v>
      </c>
      <c r="D56">
        <v>60</v>
      </c>
      <c r="F56" s="139" t="s">
        <v>2811</v>
      </c>
      <c r="G56" s="32"/>
      <c r="H56" s="83"/>
      <c r="I56">
        <v>0.24</v>
      </c>
    </row>
    <row r="57" spans="2:9" x14ac:dyDescent="0.25">
      <c r="B57">
        <v>1</v>
      </c>
      <c r="C57">
        <v>4</v>
      </c>
      <c r="D57">
        <v>57</v>
      </c>
      <c r="F57" s="138" t="s">
        <v>2809</v>
      </c>
      <c r="G57" s="32">
        <v>0.16</v>
      </c>
      <c r="H57" s="83"/>
      <c r="I57">
        <v>0.16</v>
      </c>
    </row>
    <row r="58" spans="2:9" x14ac:dyDescent="0.25">
      <c r="B58">
        <v>2</v>
      </c>
      <c r="C58">
        <v>4</v>
      </c>
      <c r="D58">
        <v>58</v>
      </c>
      <c r="F58" s="139" t="s">
        <v>2724</v>
      </c>
      <c r="G58" s="32"/>
      <c r="H58" s="83"/>
      <c r="I58">
        <v>0.16</v>
      </c>
    </row>
    <row r="59" spans="2:9" x14ac:dyDescent="0.25">
      <c r="B59">
        <v>1</v>
      </c>
      <c r="C59">
        <v>4</v>
      </c>
      <c r="D59">
        <v>63</v>
      </c>
      <c r="F59" s="138" t="s">
        <v>2814</v>
      </c>
      <c r="G59" s="32">
        <v>0.11</v>
      </c>
      <c r="H59" s="83"/>
      <c r="I59">
        <v>0.11</v>
      </c>
    </row>
    <row r="60" spans="2:9" x14ac:dyDescent="0.25">
      <c r="B60">
        <v>2</v>
      </c>
      <c r="C60">
        <v>4</v>
      </c>
      <c r="D60">
        <v>64</v>
      </c>
      <c r="F60" s="139">
        <v>0</v>
      </c>
      <c r="G60" s="32"/>
      <c r="H60" s="83"/>
      <c r="I60">
        <v>0.11</v>
      </c>
    </row>
    <row r="61" spans="2:9" x14ac:dyDescent="0.25">
      <c r="B61">
        <v>1</v>
      </c>
      <c r="C61">
        <v>4</v>
      </c>
      <c r="D61">
        <v>61</v>
      </c>
      <c r="F61" s="138" t="s">
        <v>2812</v>
      </c>
      <c r="G61" s="32">
        <v>0.08</v>
      </c>
      <c r="H61" s="83"/>
      <c r="I61">
        <v>0.08</v>
      </c>
    </row>
    <row r="62" spans="2:9" x14ac:dyDescent="0.25">
      <c r="B62">
        <v>2</v>
      </c>
      <c r="C62">
        <v>4</v>
      </c>
      <c r="D62">
        <v>62</v>
      </c>
      <c r="F62" s="139" t="s">
        <v>2813</v>
      </c>
      <c r="G62" s="32"/>
      <c r="H62" s="83"/>
      <c r="I62">
        <v>0.08</v>
      </c>
    </row>
    <row r="63" spans="2:9" x14ac:dyDescent="0.25">
      <c r="B63">
        <v>1</v>
      </c>
      <c r="C63">
        <v>4</v>
      </c>
      <c r="D63">
        <v>53</v>
      </c>
      <c r="F63" s="138" t="s">
        <v>2806</v>
      </c>
      <c r="G63" s="32">
        <v>0.05</v>
      </c>
      <c r="H63" s="83"/>
      <c r="I63">
        <v>0.05</v>
      </c>
    </row>
    <row r="64" spans="2:9" x14ac:dyDescent="0.25">
      <c r="B64">
        <v>2</v>
      </c>
      <c r="C64">
        <v>4</v>
      </c>
      <c r="D64">
        <v>54</v>
      </c>
      <c r="F64" s="139" t="s">
        <v>2744</v>
      </c>
      <c r="G64" s="32"/>
      <c r="H64" s="83"/>
      <c r="I64">
        <v>0.05</v>
      </c>
    </row>
    <row r="65" spans="7:8" x14ac:dyDescent="0.25">
      <c r="G65" s="83"/>
      <c r="H65" s="83"/>
    </row>
    <row r="66" spans="7:8" x14ac:dyDescent="0.25">
      <c r="G66" s="83"/>
      <c r="H66" s="83"/>
    </row>
    <row r="67" spans="7:8" x14ac:dyDescent="0.25">
      <c r="G67" s="83"/>
      <c r="H67" s="83"/>
    </row>
    <row r="68" spans="7:8" x14ac:dyDescent="0.25">
      <c r="G68" s="83"/>
      <c r="H68" s="83"/>
    </row>
    <row r="69" spans="7:8" x14ac:dyDescent="0.25">
      <c r="G69" s="83"/>
      <c r="H69" s="83"/>
    </row>
    <row r="70" spans="7:8" x14ac:dyDescent="0.25">
      <c r="G70" s="83"/>
      <c r="H70" s="83"/>
    </row>
    <row r="71" spans="7:8" x14ac:dyDescent="0.25">
      <c r="G71" s="83"/>
      <c r="H71" s="83"/>
    </row>
    <row r="72" spans="7:8" x14ac:dyDescent="0.25">
      <c r="G72" s="83"/>
      <c r="H72" s="83"/>
    </row>
    <row r="73" spans="7:8" x14ac:dyDescent="0.25">
      <c r="G73" s="83"/>
      <c r="H73" s="83"/>
    </row>
    <row r="74" spans="7:8" x14ac:dyDescent="0.25">
      <c r="G74" s="83"/>
      <c r="H74" s="83"/>
    </row>
    <row r="75" spans="7:8" x14ac:dyDescent="0.25">
      <c r="G75" s="83"/>
      <c r="H75" s="83"/>
    </row>
    <row r="76" spans="7:8" x14ac:dyDescent="0.25">
      <c r="G76" s="83"/>
      <c r="H76" s="83"/>
    </row>
    <row r="77" spans="7:8" x14ac:dyDescent="0.25">
      <c r="G77" s="83"/>
      <c r="H77" s="83"/>
    </row>
    <row r="78" spans="7:8" x14ac:dyDescent="0.25">
      <c r="G78" s="83"/>
      <c r="H78" s="83"/>
    </row>
    <row r="79" spans="7:8" x14ac:dyDescent="0.25">
      <c r="G79" s="83"/>
      <c r="H79" s="83"/>
    </row>
    <row r="80" spans="7:8" x14ac:dyDescent="0.25">
      <c r="G80" s="83"/>
      <c r="H80" s="83"/>
    </row>
    <row r="81" spans="7:8" x14ac:dyDescent="0.25">
      <c r="G81" s="83"/>
      <c r="H81" s="83"/>
    </row>
    <row r="82" spans="7:8" x14ac:dyDescent="0.25">
      <c r="G82" s="83"/>
      <c r="H82" s="83"/>
    </row>
    <row r="83" spans="7:8" x14ac:dyDescent="0.25">
      <c r="G83" s="83"/>
      <c r="H83" s="83"/>
    </row>
    <row r="84" spans="7:8" x14ac:dyDescent="0.25">
      <c r="G84" s="83"/>
      <c r="H84" s="83"/>
    </row>
    <row r="85" spans="7:8" x14ac:dyDescent="0.25">
      <c r="G85" s="83"/>
      <c r="H85" s="83"/>
    </row>
    <row r="86" spans="7:8" x14ac:dyDescent="0.25">
      <c r="G86" s="83"/>
      <c r="H86" s="83"/>
    </row>
    <row r="87" spans="7:8" ht="14.45" x14ac:dyDescent="0.3">
      <c r="G87" s="83"/>
      <c r="H87" s="83"/>
    </row>
    <row r="88" spans="7:8" ht="14.45" x14ac:dyDescent="0.3">
      <c r="G88" s="83"/>
      <c r="H88" s="83"/>
    </row>
    <row r="89" spans="7:8" ht="14.45" x14ac:dyDescent="0.3">
      <c r="G89" s="83"/>
      <c r="H89" s="83"/>
    </row>
    <row r="90" spans="7:8" ht="14.45" x14ac:dyDescent="0.3">
      <c r="G90" s="83"/>
      <c r="H90" s="83"/>
    </row>
    <row r="91" spans="7:8" ht="14.45" x14ac:dyDescent="0.3">
      <c r="G91" s="83"/>
      <c r="H91" s="83"/>
    </row>
    <row r="92" spans="7:8" ht="14.45" x14ac:dyDescent="0.3">
      <c r="G92" s="83"/>
      <c r="H92" s="83"/>
    </row>
    <row r="93" spans="7:8" ht="14.45" x14ac:dyDescent="0.3">
      <c r="G93" s="83"/>
      <c r="H93" s="83"/>
    </row>
    <row r="94" spans="7:8" ht="14.45" x14ac:dyDescent="0.3">
      <c r="G94" s="83"/>
      <c r="H94" s="83"/>
    </row>
    <row r="95" spans="7:8" ht="14.45" x14ac:dyDescent="0.3">
      <c r="G95" s="83"/>
      <c r="H95" s="83"/>
    </row>
    <row r="96" spans="7:8" ht="14.45" x14ac:dyDescent="0.3">
      <c r="G96" s="83"/>
      <c r="H96" s="83"/>
    </row>
    <row r="97" spans="7:8" ht="14.45" x14ac:dyDescent="0.3">
      <c r="G97" s="83"/>
      <c r="H97" s="83"/>
    </row>
    <row r="98" spans="7:8" ht="14.45" x14ac:dyDescent="0.3">
      <c r="G98" s="83"/>
      <c r="H98" s="83"/>
    </row>
    <row r="99" spans="7:8" ht="14.45" x14ac:dyDescent="0.3">
      <c r="G99" s="83"/>
      <c r="H99" s="83"/>
    </row>
    <row r="100" spans="7:8" ht="14.45" x14ac:dyDescent="0.3">
      <c r="G100" s="83"/>
      <c r="H100" s="83"/>
    </row>
    <row r="101" spans="7:8" ht="14.45" x14ac:dyDescent="0.3">
      <c r="G101" s="83"/>
      <c r="H101" s="83"/>
    </row>
    <row r="102" spans="7:8" ht="14.45" x14ac:dyDescent="0.3">
      <c r="G102" s="83"/>
      <c r="H102" s="83"/>
    </row>
    <row r="103" spans="7:8" ht="14.45" x14ac:dyDescent="0.3">
      <c r="G103" s="83"/>
      <c r="H103" s="83"/>
    </row>
    <row r="104" spans="7:8" ht="14.45" x14ac:dyDescent="0.3">
      <c r="G104" s="83"/>
      <c r="H104" s="83"/>
    </row>
    <row r="105" spans="7:8" ht="14.45" x14ac:dyDescent="0.3">
      <c r="G105" s="83"/>
      <c r="H105" s="83"/>
    </row>
    <row r="106" spans="7:8" ht="14.45" x14ac:dyDescent="0.3">
      <c r="G106" s="83"/>
      <c r="H106" s="83"/>
    </row>
    <row r="107" spans="7:8" ht="14.45" x14ac:dyDescent="0.3">
      <c r="G107" s="83"/>
      <c r="H107" s="83"/>
    </row>
    <row r="108" spans="7:8" ht="14.45" x14ac:dyDescent="0.3">
      <c r="G108" s="83"/>
      <c r="H108" s="83"/>
    </row>
    <row r="109" spans="7:8" ht="14.45" x14ac:dyDescent="0.3">
      <c r="G109" s="83"/>
      <c r="H109" s="83"/>
    </row>
    <row r="110" spans="7:8" ht="14.45" x14ac:dyDescent="0.3">
      <c r="G110" s="83"/>
      <c r="H110" s="83"/>
    </row>
    <row r="111" spans="7:8" ht="14.45" x14ac:dyDescent="0.3">
      <c r="G111" s="83"/>
      <c r="H111" s="83"/>
    </row>
    <row r="112" spans="7:8" ht="14.45" x14ac:dyDescent="0.3">
      <c r="G112" s="83"/>
      <c r="H112" s="83"/>
    </row>
    <row r="113" spans="7:8" ht="14.45" x14ac:dyDescent="0.3">
      <c r="G113" s="83"/>
      <c r="H113" s="83"/>
    </row>
    <row r="114" spans="7:8" ht="14.45" x14ac:dyDescent="0.3">
      <c r="G114" s="83"/>
      <c r="H114" s="83"/>
    </row>
    <row r="115" spans="7:8" ht="14.45" x14ac:dyDescent="0.3">
      <c r="G115" s="83"/>
      <c r="H115" s="83"/>
    </row>
    <row r="116" spans="7:8" ht="14.45" x14ac:dyDescent="0.3">
      <c r="G116" s="83"/>
      <c r="H116" s="83"/>
    </row>
    <row r="117" spans="7:8" ht="14.45" x14ac:dyDescent="0.3">
      <c r="G117" s="83"/>
      <c r="H117" s="83"/>
    </row>
    <row r="118" spans="7:8" ht="14.45" x14ac:dyDescent="0.3">
      <c r="G118" s="83"/>
      <c r="H118" s="83"/>
    </row>
    <row r="119" spans="7:8" ht="14.45" x14ac:dyDescent="0.3">
      <c r="G119" s="83"/>
      <c r="H119" s="83"/>
    </row>
    <row r="120" spans="7:8" ht="14.45" x14ac:dyDescent="0.3">
      <c r="G120" s="83"/>
      <c r="H120" s="83"/>
    </row>
    <row r="121" spans="7:8" ht="14.45" x14ac:dyDescent="0.3">
      <c r="G121" s="83"/>
      <c r="H121" s="83"/>
    </row>
    <row r="122" spans="7:8" ht="14.45" x14ac:dyDescent="0.3">
      <c r="G122" s="83"/>
      <c r="H122" s="83"/>
    </row>
    <row r="123" spans="7:8" ht="14.45" x14ac:dyDescent="0.3">
      <c r="G123" s="83"/>
      <c r="H123" s="83"/>
    </row>
    <row r="124" spans="7:8" ht="14.45" x14ac:dyDescent="0.3">
      <c r="G124" s="83"/>
      <c r="H124" s="83"/>
    </row>
    <row r="125" spans="7:8" ht="14.45" x14ac:dyDescent="0.3">
      <c r="G125" s="83"/>
      <c r="H125" s="83"/>
    </row>
    <row r="126" spans="7:8" ht="14.45" x14ac:dyDescent="0.3">
      <c r="G126" s="83"/>
      <c r="H126" s="83"/>
    </row>
    <row r="127" spans="7:8" ht="14.45" x14ac:dyDescent="0.3">
      <c r="G127" s="83"/>
      <c r="H127" s="83"/>
    </row>
    <row r="128" spans="7:8" ht="14.45" x14ac:dyDescent="0.3">
      <c r="G128" s="83"/>
      <c r="H128" s="83"/>
    </row>
    <row r="129" spans="7:8" ht="14.45" x14ac:dyDescent="0.3">
      <c r="G129" s="83"/>
      <c r="H129" s="83"/>
    </row>
    <row r="130" spans="7:8" ht="14.45" x14ac:dyDescent="0.3">
      <c r="G130" s="83"/>
      <c r="H130" s="83"/>
    </row>
    <row r="131" spans="7:8" ht="14.45" x14ac:dyDescent="0.3">
      <c r="G131" s="83"/>
      <c r="H131" s="83"/>
    </row>
    <row r="132" spans="7:8" ht="14.45" x14ac:dyDescent="0.3">
      <c r="G132" s="83"/>
      <c r="H132" s="83"/>
    </row>
    <row r="133" spans="7:8" ht="14.45" x14ac:dyDescent="0.3">
      <c r="G133" s="83"/>
      <c r="H133" s="83"/>
    </row>
    <row r="134" spans="7:8" ht="14.45" x14ac:dyDescent="0.3">
      <c r="G134" s="83"/>
      <c r="H134" s="83"/>
    </row>
    <row r="135" spans="7:8" ht="14.45" x14ac:dyDescent="0.3">
      <c r="G135" s="83"/>
      <c r="H135" s="83"/>
    </row>
    <row r="136" spans="7:8" ht="14.45" x14ac:dyDescent="0.3">
      <c r="G136" s="83"/>
      <c r="H136" s="83"/>
    </row>
    <row r="137" spans="7:8" ht="14.45" x14ac:dyDescent="0.3">
      <c r="G137" s="83"/>
      <c r="H137" s="83"/>
    </row>
    <row r="138" spans="7:8" ht="14.45" x14ac:dyDescent="0.3">
      <c r="G138" s="83"/>
      <c r="H138" s="83"/>
    </row>
    <row r="139" spans="7:8" ht="14.45" x14ac:dyDescent="0.3">
      <c r="G139" s="83"/>
      <c r="H139" s="83"/>
    </row>
    <row r="140" spans="7:8" ht="14.45" x14ac:dyDescent="0.3">
      <c r="G140" s="83"/>
      <c r="H140" s="83"/>
    </row>
    <row r="141" spans="7:8" ht="14.45" x14ac:dyDescent="0.3">
      <c r="G141" s="83"/>
      <c r="H141" s="83"/>
    </row>
    <row r="142" spans="7:8" ht="14.45" x14ac:dyDescent="0.3">
      <c r="G142" s="83"/>
      <c r="H142" s="83"/>
    </row>
    <row r="143" spans="7:8" ht="14.45" x14ac:dyDescent="0.3">
      <c r="G143" s="83"/>
      <c r="H143" s="83"/>
    </row>
    <row r="144" spans="7:8" ht="14.45" x14ac:dyDescent="0.3">
      <c r="G144" s="83"/>
      <c r="H144" s="83"/>
    </row>
    <row r="145" spans="7:8" ht="14.45" x14ac:dyDescent="0.3">
      <c r="G145" s="83"/>
      <c r="H145" s="83"/>
    </row>
    <row r="146" spans="7:8" ht="14.45" x14ac:dyDescent="0.3">
      <c r="G146" s="83"/>
      <c r="H146" s="83"/>
    </row>
    <row r="147" spans="7:8" ht="14.45" x14ac:dyDescent="0.3">
      <c r="G147" s="83"/>
      <c r="H147" s="83"/>
    </row>
    <row r="148" spans="7:8" ht="14.45" x14ac:dyDescent="0.3">
      <c r="G148" s="83"/>
      <c r="H148" s="83"/>
    </row>
    <row r="149" spans="7:8" ht="14.45" x14ac:dyDescent="0.3">
      <c r="G149" s="83"/>
      <c r="H149" s="83"/>
    </row>
    <row r="150" spans="7:8" ht="14.45" x14ac:dyDescent="0.3">
      <c r="G150" s="83"/>
      <c r="H150" s="83"/>
    </row>
    <row r="151" spans="7:8" ht="14.45" x14ac:dyDescent="0.3">
      <c r="G151" s="83"/>
      <c r="H151" s="83"/>
    </row>
    <row r="152" spans="7:8" ht="14.45" x14ac:dyDescent="0.3">
      <c r="G152" s="83"/>
      <c r="H152" s="83"/>
    </row>
    <row r="153" spans="7:8" ht="14.45" x14ac:dyDescent="0.3">
      <c r="G153" s="83"/>
      <c r="H153" s="83"/>
    </row>
    <row r="154" spans="7:8" ht="14.45" x14ac:dyDescent="0.3">
      <c r="G154" s="83"/>
      <c r="H154" s="83"/>
    </row>
    <row r="155" spans="7:8" ht="14.45" x14ac:dyDescent="0.3">
      <c r="G155" s="83"/>
      <c r="H155" s="83"/>
    </row>
    <row r="156" spans="7:8" ht="14.45" x14ac:dyDescent="0.3">
      <c r="G156" s="83"/>
      <c r="H156" s="83"/>
    </row>
    <row r="157" spans="7:8" ht="14.45" x14ac:dyDescent="0.3">
      <c r="G157" s="83"/>
      <c r="H157" s="83"/>
    </row>
    <row r="158" spans="7:8" ht="14.45" x14ac:dyDescent="0.3">
      <c r="G158" s="83"/>
      <c r="H158" s="83"/>
    </row>
    <row r="159" spans="7:8" ht="14.45" x14ac:dyDescent="0.3">
      <c r="G159" s="83"/>
      <c r="H159" s="83"/>
    </row>
    <row r="160" spans="7:8" ht="14.45" x14ac:dyDescent="0.3">
      <c r="G160" s="83"/>
      <c r="H160" s="83"/>
    </row>
    <row r="161" spans="7:8" ht="14.45" x14ac:dyDescent="0.3">
      <c r="G161" s="83"/>
      <c r="H161" s="83"/>
    </row>
    <row r="162" spans="7:8" ht="14.45" x14ac:dyDescent="0.3">
      <c r="G162" s="83"/>
      <c r="H162" s="83"/>
    </row>
    <row r="163" spans="7:8" ht="14.45" x14ac:dyDescent="0.3">
      <c r="G163" s="83"/>
      <c r="H163" s="83"/>
    </row>
    <row r="164" spans="7:8" ht="14.45" x14ac:dyDescent="0.3">
      <c r="G164" s="83"/>
      <c r="H164" s="83"/>
    </row>
    <row r="165" spans="7:8" ht="14.45" x14ac:dyDescent="0.3">
      <c r="G165" s="83"/>
      <c r="H165" s="83"/>
    </row>
    <row r="166" spans="7:8" ht="14.45" x14ac:dyDescent="0.3">
      <c r="G166" s="83"/>
      <c r="H166" s="83"/>
    </row>
    <row r="167" spans="7:8" ht="14.45" x14ac:dyDescent="0.3">
      <c r="G167" s="83"/>
      <c r="H167" s="83"/>
    </row>
    <row r="168" spans="7:8" ht="14.45" x14ac:dyDescent="0.3">
      <c r="G168" s="83"/>
      <c r="H168" s="83"/>
    </row>
    <row r="169" spans="7:8" ht="14.45" x14ac:dyDescent="0.3">
      <c r="G169" s="83"/>
      <c r="H169" s="83"/>
    </row>
    <row r="170" spans="7:8" ht="14.45" x14ac:dyDescent="0.3">
      <c r="G170" s="83"/>
      <c r="H170" s="83"/>
    </row>
    <row r="171" spans="7:8" ht="14.45" x14ac:dyDescent="0.3">
      <c r="G171" s="83"/>
      <c r="H171" s="83"/>
    </row>
    <row r="172" spans="7:8" ht="14.45" x14ac:dyDescent="0.3">
      <c r="G172" s="83"/>
      <c r="H172" s="83"/>
    </row>
    <row r="173" spans="7:8" ht="14.45" x14ac:dyDescent="0.3">
      <c r="G173" s="83"/>
      <c r="H173" s="83"/>
    </row>
    <row r="174" spans="7:8" ht="14.45" x14ac:dyDescent="0.3">
      <c r="G174" s="83"/>
      <c r="H174" s="83"/>
    </row>
    <row r="175" spans="7:8" ht="14.45" x14ac:dyDescent="0.3">
      <c r="G175" s="83"/>
      <c r="H175" s="83"/>
    </row>
    <row r="176" spans="7:8" ht="14.45" x14ac:dyDescent="0.3">
      <c r="G176" s="83"/>
      <c r="H176" s="83"/>
    </row>
    <row r="177" spans="7:8" ht="14.45" x14ac:dyDescent="0.3">
      <c r="G177" s="83"/>
      <c r="H177" s="83"/>
    </row>
    <row r="178" spans="7:8" ht="14.45" x14ac:dyDescent="0.3">
      <c r="G178" s="83"/>
      <c r="H178" s="83"/>
    </row>
    <row r="179" spans="7:8" ht="14.45" x14ac:dyDescent="0.3">
      <c r="G179" s="83"/>
      <c r="H179" s="83"/>
    </row>
    <row r="180" spans="7:8" ht="14.45" x14ac:dyDescent="0.3">
      <c r="G180" s="83"/>
      <c r="H180" s="83"/>
    </row>
    <row r="181" spans="7:8" ht="14.45" x14ac:dyDescent="0.3">
      <c r="G181" s="83"/>
      <c r="H181" s="83"/>
    </row>
    <row r="182" spans="7:8" ht="14.45" x14ac:dyDescent="0.3">
      <c r="G182" s="83"/>
      <c r="H182" s="83"/>
    </row>
    <row r="183" spans="7:8" ht="14.45" x14ac:dyDescent="0.3">
      <c r="G183" s="83"/>
      <c r="H183" s="83"/>
    </row>
    <row r="184" spans="7:8" ht="14.45" x14ac:dyDescent="0.3">
      <c r="G184" s="83"/>
      <c r="H184" s="83"/>
    </row>
    <row r="185" spans="7:8" ht="14.45" x14ac:dyDescent="0.3">
      <c r="G185" s="83"/>
      <c r="H185" s="83"/>
    </row>
    <row r="186" spans="7:8" ht="14.45" x14ac:dyDescent="0.3">
      <c r="G186" s="83"/>
      <c r="H186" s="83"/>
    </row>
    <row r="187" spans="7:8" ht="14.45" x14ac:dyDescent="0.3">
      <c r="G187" s="83"/>
      <c r="H187" s="83"/>
    </row>
    <row r="188" spans="7:8" ht="14.45" x14ac:dyDescent="0.3">
      <c r="G188" s="83"/>
      <c r="H188" s="83"/>
    </row>
    <row r="189" spans="7:8" ht="14.45" x14ac:dyDescent="0.3">
      <c r="G189" s="83"/>
      <c r="H189" s="83"/>
    </row>
    <row r="190" spans="7:8" ht="14.45" x14ac:dyDescent="0.3">
      <c r="G190" s="83"/>
      <c r="H190" s="83"/>
    </row>
    <row r="191" spans="7:8" ht="14.45" x14ac:dyDescent="0.3">
      <c r="G191" s="83"/>
      <c r="H191" s="83"/>
    </row>
    <row r="192" spans="7:8" ht="14.45" x14ac:dyDescent="0.3">
      <c r="G192" s="83"/>
      <c r="H192" s="83"/>
    </row>
    <row r="193" spans="7:8" ht="14.45" x14ac:dyDescent="0.3">
      <c r="G193" s="83"/>
      <c r="H193" s="83"/>
    </row>
    <row r="194" spans="7:8" ht="14.45" x14ac:dyDescent="0.3">
      <c r="G194" s="83"/>
      <c r="H194" s="83"/>
    </row>
    <row r="195" spans="7:8" ht="14.45" x14ac:dyDescent="0.3">
      <c r="G195" s="83"/>
      <c r="H195" s="83"/>
    </row>
    <row r="196" spans="7:8" ht="14.45" x14ac:dyDescent="0.3">
      <c r="G196" s="83"/>
      <c r="H196" s="83"/>
    </row>
    <row r="197" spans="7:8" ht="14.45" x14ac:dyDescent="0.3">
      <c r="G197" s="83"/>
      <c r="H197" s="83"/>
    </row>
    <row r="198" spans="7:8" ht="14.45" x14ac:dyDescent="0.3">
      <c r="G198" s="83"/>
      <c r="H198" s="83"/>
    </row>
    <row r="199" spans="7:8" ht="14.45" x14ac:dyDescent="0.3">
      <c r="G199" s="83"/>
      <c r="H199" s="83"/>
    </row>
    <row r="200" spans="7:8" ht="14.45" x14ac:dyDescent="0.3">
      <c r="G200" s="83"/>
      <c r="H200" s="83"/>
    </row>
    <row r="201" spans="7:8" ht="14.45" x14ac:dyDescent="0.3">
      <c r="G201" s="83"/>
      <c r="H201" s="83"/>
    </row>
    <row r="202" spans="7:8" ht="14.45" x14ac:dyDescent="0.3">
      <c r="G202" s="83"/>
      <c r="H202" s="83"/>
    </row>
    <row r="203" spans="7:8" ht="14.45" x14ac:dyDescent="0.3">
      <c r="G203" s="83"/>
      <c r="H203" s="83"/>
    </row>
    <row r="204" spans="7:8" ht="14.45" x14ac:dyDescent="0.3">
      <c r="G204" s="83"/>
      <c r="H204" s="83"/>
    </row>
    <row r="205" spans="7:8" ht="14.45" x14ac:dyDescent="0.3">
      <c r="G205" s="83"/>
      <c r="H205" s="83"/>
    </row>
    <row r="206" spans="7:8" ht="14.45" x14ac:dyDescent="0.3">
      <c r="G206" s="83"/>
      <c r="H206" s="83"/>
    </row>
    <row r="207" spans="7:8" ht="14.45" x14ac:dyDescent="0.3">
      <c r="G207" s="83"/>
      <c r="H207" s="83"/>
    </row>
    <row r="208" spans="7:8" ht="14.45" x14ac:dyDescent="0.3">
      <c r="G208" s="83"/>
      <c r="H208" s="83"/>
    </row>
    <row r="209" spans="7:8" ht="14.45" x14ac:dyDescent="0.3">
      <c r="G209" s="83"/>
      <c r="H209" s="83"/>
    </row>
    <row r="210" spans="7:8" ht="14.45" x14ac:dyDescent="0.3">
      <c r="G210" s="83"/>
      <c r="H210" s="83"/>
    </row>
    <row r="211" spans="7:8" ht="14.45" x14ac:dyDescent="0.3">
      <c r="G211" s="83"/>
      <c r="H211" s="83"/>
    </row>
    <row r="212" spans="7:8" ht="14.45" x14ac:dyDescent="0.3">
      <c r="G212" s="83"/>
      <c r="H212" s="83"/>
    </row>
    <row r="213" spans="7:8" ht="14.45" x14ac:dyDescent="0.3">
      <c r="G213" s="83"/>
      <c r="H213" s="83"/>
    </row>
    <row r="214" spans="7:8" ht="14.45" x14ac:dyDescent="0.3">
      <c r="G214" s="83"/>
      <c r="H214" s="83"/>
    </row>
    <row r="215" spans="7:8" ht="14.45" x14ac:dyDescent="0.3">
      <c r="G215" s="83"/>
      <c r="H215" s="83"/>
    </row>
    <row r="216" spans="7:8" ht="14.45" x14ac:dyDescent="0.3">
      <c r="G216" s="83"/>
      <c r="H216" s="83"/>
    </row>
    <row r="217" spans="7:8" ht="14.45" x14ac:dyDescent="0.3">
      <c r="G217" s="83"/>
      <c r="H217" s="83"/>
    </row>
    <row r="218" spans="7:8" ht="14.45" x14ac:dyDescent="0.3">
      <c r="G218" s="83"/>
      <c r="H218" s="83"/>
    </row>
    <row r="219" spans="7:8" ht="14.45" x14ac:dyDescent="0.3">
      <c r="G219" s="83"/>
      <c r="H219" s="83"/>
    </row>
    <row r="220" spans="7:8" ht="14.45" x14ac:dyDescent="0.3">
      <c r="G220" s="83"/>
      <c r="H220" s="83"/>
    </row>
    <row r="221" spans="7:8" ht="14.45" x14ac:dyDescent="0.3">
      <c r="G221" s="83"/>
      <c r="H221" s="83"/>
    </row>
    <row r="222" spans="7:8" ht="14.45" x14ac:dyDescent="0.3">
      <c r="G222" s="83"/>
      <c r="H222" s="83"/>
    </row>
    <row r="223" spans="7:8" ht="14.45" x14ac:dyDescent="0.3">
      <c r="G223" s="83"/>
      <c r="H223" s="83"/>
    </row>
    <row r="224" spans="7:8" ht="14.45" x14ac:dyDescent="0.3">
      <c r="G224" s="83"/>
      <c r="H224" s="83"/>
    </row>
    <row r="225" spans="7:8" ht="14.45" x14ac:dyDescent="0.3">
      <c r="G225" s="83"/>
      <c r="H225" s="83"/>
    </row>
    <row r="226" spans="7:8" ht="14.45" x14ac:dyDescent="0.3">
      <c r="G226" s="83"/>
      <c r="H226" s="83"/>
    </row>
    <row r="227" spans="7:8" ht="14.45" x14ac:dyDescent="0.3">
      <c r="G227" s="83"/>
      <c r="H227" s="83"/>
    </row>
    <row r="228" spans="7:8" ht="14.45" x14ac:dyDescent="0.3">
      <c r="G228" s="83"/>
      <c r="H228" s="83"/>
    </row>
    <row r="229" spans="7:8" ht="14.45" x14ac:dyDescent="0.3">
      <c r="G229" s="83"/>
      <c r="H229" s="83"/>
    </row>
    <row r="230" spans="7:8" ht="14.45" x14ac:dyDescent="0.3">
      <c r="G230" s="83"/>
      <c r="H230" s="83"/>
    </row>
    <row r="231" spans="7:8" ht="14.45" x14ac:dyDescent="0.3">
      <c r="G231" s="83"/>
      <c r="H231" s="83"/>
    </row>
    <row r="232" spans="7:8" ht="14.45" x14ac:dyDescent="0.3">
      <c r="G232" s="83"/>
      <c r="H232" s="83"/>
    </row>
    <row r="233" spans="7:8" ht="14.45" x14ac:dyDescent="0.3">
      <c r="G233" s="83"/>
      <c r="H233" s="83"/>
    </row>
    <row r="234" spans="7:8" ht="14.45" x14ac:dyDescent="0.3">
      <c r="G234" s="83"/>
      <c r="H234" s="83"/>
    </row>
    <row r="235" spans="7:8" ht="14.45" x14ac:dyDescent="0.3">
      <c r="G235" s="83"/>
      <c r="H235" s="83"/>
    </row>
    <row r="236" spans="7:8" ht="14.45" x14ac:dyDescent="0.3">
      <c r="G236" s="83"/>
      <c r="H236" s="83"/>
    </row>
    <row r="237" spans="7:8" ht="14.45" x14ac:dyDescent="0.3">
      <c r="G237" s="83"/>
      <c r="H237" s="83"/>
    </row>
    <row r="238" spans="7:8" ht="14.45" x14ac:dyDescent="0.3">
      <c r="G238" s="83"/>
      <c r="H238" s="83"/>
    </row>
    <row r="239" spans="7:8" ht="14.45" x14ac:dyDescent="0.3">
      <c r="G239" s="83"/>
      <c r="H239" s="83"/>
    </row>
    <row r="240" spans="7:8" ht="14.45" x14ac:dyDescent="0.3">
      <c r="G240" s="83"/>
      <c r="H240" s="83"/>
    </row>
    <row r="241" spans="7:8" ht="14.45" x14ac:dyDescent="0.3">
      <c r="G241" s="83"/>
      <c r="H241" s="83"/>
    </row>
    <row r="242" spans="7:8" ht="14.45" x14ac:dyDescent="0.3">
      <c r="G242" s="83"/>
      <c r="H242" s="83"/>
    </row>
    <row r="243" spans="7:8" ht="14.45" x14ac:dyDescent="0.3">
      <c r="G243" s="83"/>
      <c r="H243" s="83"/>
    </row>
    <row r="244" spans="7:8" ht="14.45" x14ac:dyDescent="0.3">
      <c r="G244" s="83"/>
      <c r="H244" s="83"/>
    </row>
    <row r="245" spans="7:8" ht="14.45" x14ac:dyDescent="0.3">
      <c r="G245" s="83"/>
      <c r="H245" s="83"/>
    </row>
    <row r="246" spans="7:8" ht="14.45" x14ac:dyDescent="0.3">
      <c r="G246" s="83"/>
      <c r="H246" s="83"/>
    </row>
    <row r="247" spans="7:8" ht="14.45" x14ac:dyDescent="0.3">
      <c r="G247" s="83"/>
      <c r="H247" s="83"/>
    </row>
    <row r="248" spans="7:8" ht="14.45" x14ac:dyDescent="0.3">
      <c r="G248" s="83"/>
      <c r="H248" s="83"/>
    </row>
    <row r="249" spans="7:8" ht="14.45" x14ac:dyDescent="0.3">
      <c r="G249" s="83"/>
      <c r="H249" s="83"/>
    </row>
    <row r="250" spans="7:8" ht="14.45" x14ac:dyDescent="0.3">
      <c r="G250" s="83"/>
      <c r="H250" s="83"/>
    </row>
    <row r="251" spans="7:8" ht="14.45" x14ac:dyDescent="0.3">
      <c r="G251" s="83"/>
      <c r="H251" s="83"/>
    </row>
    <row r="252" spans="7:8" ht="14.45" x14ac:dyDescent="0.3">
      <c r="G252" s="83"/>
      <c r="H252" s="83"/>
    </row>
    <row r="253" spans="7:8" ht="14.45" x14ac:dyDescent="0.3">
      <c r="G253" s="83"/>
      <c r="H253" s="83"/>
    </row>
    <row r="254" spans="7:8" ht="14.45" x14ac:dyDescent="0.3">
      <c r="G254" s="83"/>
      <c r="H254" s="83"/>
    </row>
    <row r="255" spans="7:8" ht="14.45" x14ac:dyDescent="0.3">
      <c r="G255" s="83"/>
      <c r="H255" s="83"/>
    </row>
    <row r="256" spans="7:8" ht="14.45" x14ac:dyDescent="0.3">
      <c r="G256" s="83"/>
      <c r="H256" s="83"/>
    </row>
    <row r="257" spans="7:8" ht="14.45" x14ac:dyDescent="0.3">
      <c r="G257" s="83"/>
      <c r="H257" s="83"/>
    </row>
    <row r="258" spans="7:8" ht="14.45" x14ac:dyDescent="0.3">
      <c r="G258" s="83"/>
      <c r="H258" s="83"/>
    </row>
    <row r="259" spans="7:8" ht="14.45" x14ac:dyDescent="0.3">
      <c r="G259" s="83"/>
      <c r="H259" s="83"/>
    </row>
    <row r="260" spans="7:8" ht="14.45" x14ac:dyDescent="0.3">
      <c r="G260" s="83"/>
      <c r="H260" s="83"/>
    </row>
    <row r="261" spans="7:8" ht="14.45" x14ac:dyDescent="0.3">
      <c r="G261" s="83"/>
      <c r="H261" s="83"/>
    </row>
    <row r="262" spans="7:8" ht="14.45" x14ac:dyDescent="0.3">
      <c r="G262" s="83"/>
      <c r="H262" s="83"/>
    </row>
    <row r="263" spans="7:8" ht="14.45" x14ac:dyDescent="0.3">
      <c r="G263" s="83"/>
      <c r="H263" s="83"/>
    </row>
    <row r="264" spans="7:8" ht="14.45" x14ac:dyDescent="0.3">
      <c r="G264" s="83"/>
      <c r="H264" s="83"/>
    </row>
    <row r="265" spans="7:8" ht="14.45" x14ac:dyDescent="0.3">
      <c r="G265" s="83"/>
      <c r="H265" s="83"/>
    </row>
    <row r="266" spans="7:8" ht="14.45" x14ac:dyDescent="0.3">
      <c r="G266" s="83"/>
      <c r="H266" s="83"/>
    </row>
    <row r="267" spans="7:8" ht="14.45" x14ac:dyDescent="0.3">
      <c r="G267" s="83"/>
      <c r="H267" s="83"/>
    </row>
    <row r="268" spans="7:8" ht="14.45" x14ac:dyDescent="0.3">
      <c r="G268" s="83"/>
      <c r="H268" s="83"/>
    </row>
    <row r="269" spans="7:8" ht="14.45" x14ac:dyDescent="0.3">
      <c r="G269" s="83"/>
      <c r="H269" s="83"/>
    </row>
    <row r="270" spans="7:8" ht="14.45" x14ac:dyDescent="0.3">
      <c r="G270" s="83"/>
      <c r="H270" s="83"/>
    </row>
    <row r="271" spans="7:8" ht="14.45" x14ac:dyDescent="0.3">
      <c r="G271" s="83"/>
      <c r="H271" s="83"/>
    </row>
    <row r="272" spans="7:8" ht="14.45" x14ac:dyDescent="0.3">
      <c r="G272" s="83"/>
      <c r="H272" s="83"/>
    </row>
    <row r="273" spans="7:8" ht="14.45" x14ac:dyDescent="0.3">
      <c r="G273" s="83"/>
      <c r="H273" s="83"/>
    </row>
    <row r="274" spans="7:8" ht="14.45" x14ac:dyDescent="0.3">
      <c r="G274" s="83"/>
      <c r="H274" s="83"/>
    </row>
    <row r="275" spans="7:8" ht="14.45" x14ac:dyDescent="0.3">
      <c r="G275" s="83"/>
      <c r="H275" s="83"/>
    </row>
    <row r="276" spans="7:8" ht="14.45" x14ac:dyDescent="0.3">
      <c r="G276" s="83"/>
      <c r="H276" s="83"/>
    </row>
    <row r="277" spans="7:8" ht="14.45" x14ac:dyDescent="0.3">
      <c r="G277" s="83"/>
      <c r="H277" s="83"/>
    </row>
    <row r="278" spans="7:8" ht="14.45" x14ac:dyDescent="0.3">
      <c r="G278" s="83"/>
      <c r="H278" s="83"/>
    </row>
    <row r="279" spans="7:8" ht="14.45" x14ac:dyDescent="0.3">
      <c r="G279" s="83"/>
      <c r="H279" s="83"/>
    </row>
    <row r="280" spans="7:8" ht="14.45" x14ac:dyDescent="0.3">
      <c r="G280" s="83"/>
      <c r="H280" s="83"/>
    </row>
    <row r="281" spans="7:8" ht="14.45" x14ac:dyDescent="0.3">
      <c r="G281" s="83"/>
      <c r="H281" s="83"/>
    </row>
    <row r="282" spans="7:8" ht="14.45" x14ac:dyDescent="0.3">
      <c r="G282" s="83"/>
      <c r="H282" s="83"/>
    </row>
    <row r="283" spans="7:8" ht="14.45" x14ac:dyDescent="0.3">
      <c r="G283" s="83"/>
      <c r="H283" s="83"/>
    </row>
    <row r="284" spans="7:8" ht="14.45" x14ac:dyDescent="0.3">
      <c r="G284" s="83"/>
      <c r="H284" s="83"/>
    </row>
    <row r="285" spans="7:8" ht="14.45" x14ac:dyDescent="0.3">
      <c r="G285" s="83"/>
      <c r="H285" s="83"/>
    </row>
    <row r="286" spans="7:8" ht="14.45" x14ac:dyDescent="0.3">
      <c r="G286" s="83"/>
      <c r="H286" s="83"/>
    </row>
    <row r="287" spans="7:8" ht="14.45" x14ac:dyDescent="0.3">
      <c r="G287" s="83"/>
      <c r="H287" s="83"/>
    </row>
    <row r="288" spans="7:8" ht="14.45" x14ac:dyDescent="0.3">
      <c r="G288" s="83"/>
      <c r="H288" s="83"/>
    </row>
    <row r="289" spans="7:8" ht="14.45" x14ac:dyDescent="0.3">
      <c r="G289" s="83"/>
      <c r="H289" s="83"/>
    </row>
    <row r="290" spans="7:8" ht="14.45" x14ac:dyDescent="0.3">
      <c r="G290" s="83"/>
      <c r="H290" s="83"/>
    </row>
    <row r="291" spans="7:8" ht="14.45" x14ac:dyDescent="0.3">
      <c r="G291" s="83"/>
      <c r="H291" s="83"/>
    </row>
    <row r="292" spans="7:8" ht="14.45" x14ac:dyDescent="0.3">
      <c r="G292" s="83"/>
      <c r="H292" s="83"/>
    </row>
    <row r="293" spans="7:8" ht="14.45" x14ac:dyDescent="0.3">
      <c r="G293" s="83"/>
      <c r="H293" s="83"/>
    </row>
    <row r="294" spans="7:8" ht="14.45" x14ac:dyDescent="0.3">
      <c r="G294" s="83"/>
      <c r="H294" s="83"/>
    </row>
    <row r="295" spans="7:8" ht="14.45" x14ac:dyDescent="0.3">
      <c r="G295" s="83"/>
      <c r="H295" s="83"/>
    </row>
    <row r="296" spans="7:8" ht="14.45" x14ac:dyDescent="0.3">
      <c r="G296" s="83"/>
      <c r="H296" s="83"/>
    </row>
    <row r="297" spans="7:8" ht="14.45" x14ac:dyDescent="0.3">
      <c r="G297" s="83"/>
      <c r="H297" s="83"/>
    </row>
    <row r="298" spans="7:8" ht="14.45" x14ac:dyDescent="0.3">
      <c r="G298" s="83"/>
      <c r="H298" s="83"/>
    </row>
    <row r="299" spans="7:8" ht="14.45" x14ac:dyDescent="0.3">
      <c r="G299" s="83"/>
      <c r="H299" s="83"/>
    </row>
    <row r="300" spans="7:8" ht="14.45" x14ac:dyDescent="0.3">
      <c r="G300" s="83"/>
      <c r="H300" s="83"/>
    </row>
    <row r="301" spans="7:8" ht="14.45" x14ac:dyDescent="0.3">
      <c r="G301" s="83"/>
      <c r="H301" s="83"/>
    </row>
    <row r="302" spans="7:8" ht="14.45" x14ac:dyDescent="0.3">
      <c r="G302" s="83"/>
      <c r="H302" s="83"/>
    </row>
    <row r="303" spans="7:8" ht="14.45" x14ac:dyDescent="0.3">
      <c r="G303" s="83"/>
      <c r="H303" s="83"/>
    </row>
    <row r="304" spans="7:8" ht="14.45" x14ac:dyDescent="0.3">
      <c r="G304" s="83"/>
      <c r="H304" s="83"/>
    </row>
    <row r="305" spans="7:8" ht="14.45" x14ac:dyDescent="0.3">
      <c r="G305" s="83"/>
      <c r="H305" s="83"/>
    </row>
    <row r="306" spans="7:8" ht="14.45" x14ac:dyDescent="0.3">
      <c r="G306" s="83"/>
      <c r="H306" s="83"/>
    </row>
    <row r="307" spans="7:8" ht="14.45" x14ac:dyDescent="0.3">
      <c r="G307" s="83"/>
      <c r="H307" s="83"/>
    </row>
    <row r="308" spans="7:8" ht="14.45" x14ac:dyDescent="0.3">
      <c r="G308" s="83"/>
      <c r="H308" s="83"/>
    </row>
    <row r="309" spans="7:8" ht="14.45" x14ac:dyDescent="0.3">
      <c r="G309" s="83"/>
      <c r="H309" s="83"/>
    </row>
    <row r="310" spans="7:8" ht="14.45" x14ac:dyDescent="0.3">
      <c r="G310" s="83"/>
      <c r="H310" s="83"/>
    </row>
    <row r="311" spans="7:8" ht="14.45" x14ac:dyDescent="0.3">
      <c r="G311" s="83"/>
      <c r="H311" s="83"/>
    </row>
    <row r="312" spans="7:8" ht="14.45" x14ac:dyDescent="0.3">
      <c r="G312" s="83"/>
      <c r="H312" s="83"/>
    </row>
    <row r="313" spans="7:8" ht="14.45" x14ac:dyDescent="0.3">
      <c r="G313" s="83"/>
      <c r="H313" s="83"/>
    </row>
    <row r="314" spans="7:8" ht="14.45" x14ac:dyDescent="0.3">
      <c r="G314" s="83"/>
      <c r="H314" s="83"/>
    </row>
    <row r="315" spans="7:8" ht="14.45" x14ac:dyDescent="0.3">
      <c r="G315" s="83"/>
      <c r="H315" s="83"/>
    </row>
    <row r="316" spans="7:8" ht="14.45" x14ac:dyDescent="0.3">
      <c r="G316" s="83"/>
      <c r="H316" s="83"/>
    </row>
    <row r="317" spans="7:8" ht="14.45" x14ac:dyDescent="0.3">
      <c r="G317" s="83"/>
      <c r="H317" s="83"/>
    </row>
    <row r="318" spans="7:8" ht="14.45" x14ac:dyDescent="0.3">
      <c r="G318" s="83"/>
      <c r="H318" s="83"/>
    </row>
    <row r="319" spans="7:8" ht="14.45" x14ac:dyDescent="0.3">
      <c r="G319" s="83"/>
      <c r="H319" s="83"/>
    </row>
    <row r="320" spans="7:8" ht="14.45" x14ac:dyDescent="0.3">
      <c r="G320" s="83"/>
      <c r="H320" s="83"/>
    </row>
    <row r="321" spans="7:8" ht="14.45" x14ac:dyDescent="0.3">
      <c r="G321" s="83"/>
      <c r="H321" s="83"/>
    </row>
    <row r="322" spans="7:8" ht="14.45" x14ac:dyDescent="0.3">
      <c r="G322" s="83"/>
      <c r="H322" s="83"/>
    </row>
    <row r="323" spans="7:8" ht="14.45" x14ac:dyDescent="0.3">
      <c r="G323" s="83"/>
      <c r="H323" s="83"/>
    </row>
    <row r="324" spans="7:8" ht="14.45" x14ac:dyDescent="0.3">
      <c r="G324" s="83"/>
      <c r="H324" s="83"/>
    </row>
    <row r="325" spans="7:8" ht="14.45" x14ac:dyDescent="0.3">
      <c r="G325" s="83"/>
      <c r="H325" s="83"/>
    </row>
    <row r="326" spans="7:8" ht="14.45" x14ac:dyDescent="0.3">
      <c r="G326" s="83"/>
      <c r="H326" s="83"/>
    </row>
    <row r="327" spans="7:8" ht="14.45" x14ac:dyDescent="0.3">
      <c r="G327" s="83"/>
      <c r="H327" s="83"/>
    </row>
    <row r="328" spans="7:8" ht="14.45" x14ac:dyDescent="0.3">
      <c r="G328" s="83"/>
      <c r="H328" s="83"/>
    </row>
    <row r="329" spans="7:8" ht="14.45" x14ac:dyDescent="0.3">
      <c r="G329" s="83"/>
      <c r="H329" s="83"/>
    </row>
    <row r="330" spans="7:8" ht="14.45" x14ac:dyDescent="0.3">
      <c r="G330" s="83"/>
      <c r="H330" s="83"/>
    </row>
    <row r="331" spans="7:8" ht="14.45" x14ac:dyDescent="0.3">
      <c r="G331" s="83"/>
      <c r="H331" s="83"/>
    </row>
    <row r="332" spans="7:8" ht="14.45" x14ac:dyDescent="0.3">
      <c r="G332" s="83"/>
      <c r="H332" s="83"/>
    </row>
    <row r="333" spans="7:8" ht="14.45" x14ac:dyDescent="0.3">
      <c r="G333" s="83"/>
      <c r="H333" s="83"/>
    </row>
    <row r="334" spans="7:8" ht="14.45" x14ac:dyDescent="0.3">
      <c r="G334" s="83"/>
      <c r="H334" s="83"/>
    </row>
    <row r="335" spans="7:8" ht="14.45" x14ac:dyDescent="0.3">
      <c r="G335" s="83"/>
      <c r="H335" s="83"/>
    </row>
    <row r="336" spans="7:8" ht="14.45" x14ac:dyDescent="0.3">
      <c r="G336" s="83"/>
      <c r="H336" s="83"/>
    </row>
    <row r="337" spans="7:8" ht="14.45" x14ac:dyDescent="0.3">
      <c r="G337" s="83"/>
      <c r="H337" s="83"/>
    </row>
    <row r="338" spans="7:8" ht="14.45" x14ac:dyDescent="0.3">
      <c r="G338" s="83"/>
      <c r="H338" s="83"/>
    </row>
    <row r="339" spans="7:8" ht="14.45" x14ac:dyDescent="0.3">
      <c r="G339" s="83"/>
      <c r="H339" s="83"/>
    </row>
    <row r="340" spans="7:8" ht="14.45" x14ac:dyDescent="0.3">
      <c r="G340" s="83"/>
      <c r="H340" s="83"/>
    </row>
    <row r="341" spans="7:8" ht="14.45" x14ac:dyDescent="0.3">
      <c r="G341" s="83"/>
      <c r="H341" s="83"/>
    </row>
    <row r="342" spans="7:8" ht="14.45" x14ac:dyDescent="0.3">
      <c r="G342" s="83"/>
      <c r="H342" s="83"/>
    </row>
    <row r="343" spans="7:8" ht="14.45" x14ac:dyDescent="0.3">
      <c r="G343" s="83"/>
      <c r="H343" s="83"/>
    </row>
    <row r="344" spans="7:8" ht="14.45" x14ac:dyDescent="0.3">
      <c r="G344" s="83"/>
      <c r="H344" s="83"/>
    </row>
    <row r="345" spans="7:8" ht="14.45" x14ac:dyDescent="0.3">
      <c r="G345" s="83"/>
      <c r="H345" s="83"/>
    </row>
    <row r="346" spans="7:8" ht="14.45" x14ac:dyDescent="0.3">
      <c r="G346" s="83"/>
      <c r="H346" s="83"/>
    </row>
    <row r="347" spans="7:8" ht="14.45" x14ac:dyDescent="0.3">
      <c r="G347" s="83"/>
      <c r="H347" s="83"/>
    </row>
    <row r="348" spans="7:8" ht="14.45" x14ac:dyDescent="0.3">
      <c r="G348" s="83"/>
      <c r="H348" s="83"/>
    </row>
    <row r="349" spans="7:8" ht="14.45" x14ac:dyDescent="0.3">
      <c r="G349" s="83"/>
      <c r="H349" s="83"/>
    </row>
    <row r="350" spans="7:8" ht="14.45" x14ac:dyDescent="0.3">
      <c r="G350" s="83"/>
      <c r="H350" s="83"/>
    </row>
    <row r="351" spans="7:8" ht="14.45" x14ac:dyDescent="0.3">
      <c r="G351" s="83"/>
      <c r="H351" s="83"/>
    </row>
    <row r="352" spans="7:8" ht="14.45" x14ac:dyDescent="0.3">
      <c r="G352" s="83"/>
      <c r="H352" s="83"/>
    </row>
    <row r="353" spans="7:8" ht="14.45" x14ac:dyDescent="0.3">
      <c r="G353" s="83"/>
      <c r="H353" s="83"/>
    </row>
    <row r="354" spans="7:8" ht="14.45" x14ac:dyDescent="0.3">
      <c r="G354" s="83"/>
      <c r="H354" s="83"/>
    </row>
    <row r="355" spans="7:8" ht="14.45" x14ac:dyDescent="0.3">
      <c r="G355" s="83"/>
      <c r="H355" s="83"/>
    </row>
    <row r="356" spans="7:8" ht="14.45" x14ac:dyDescent="0.3">
      <c r="G356" s="83"/>
      <c r="H356" s="83"/>
    </row>
    <row r="357" spans="7:8" ht="14.45" x14ac:dyDescent="0.3">
      <c r="G357" s="83"/>
      <c r="H357" s="83"/>
    </row>
    <row r="358" spans="7:8" ht="14.45" x14ac:dyDescent="0.3">
      <c r="G358" s="83"/>
      <c r="H358" s="83"/>
    </row>
    <row r="359" spans="7:8" ht="14.45" x14ac:dyDescent="0.3">
      <c r="G359" s="83"/>
      <c r="H359" s="83"/>
    </row>
    <row r="360" spans="7:8" ht="14.45" x14ac:dyDescent="0.3">
      <c r="G360" s="83"/>
      <c r="H360" s="83"/>
    </row>
    <row r="361" spans="7:8" ht="14.45" x14ac:dyDescent="0.3">
      <c r="G361" s="83"/>
      <c r="H361" s="83"/>
    </row>
    <row r="362" spans="7:8" ht="14.45" x14ac:dyDescent="0.3">
      <c r="G362" s="83"/>
      <c r="H362" s="83"/>
    </row>
    <row r="363" spans="7:8" ht="14.45" x14ac:dyDescent="0.3">
      <c r="G363" s="83"/>
      <c r="H363" s="83"/>
    </row>
    <row r="364" spans="7:8" ht="14.45" x14ac:dyDescent="0.3">
      <c r="G364" s="83"/>
      <c r="H364" s="83"/>
    </row>
    <row r="365" spans="7:8" ht="14.45" x14ac:dyDescent="0.3">
      <c r="G365" s="83"/>
      <c r="H365" s="83"/>
    </row>
    <row r="366" spans="7:8" ht="14.45" x14ac:dyDescent="0.3">
      <c r="G366" s="83"/>
      <c r="H366" s="83"/>
    </row>
    <row r="367" spans="7:8" ht="14.45" x14ac:dyDescent="0.3">
      <c r="G367" s="83"/>
      <c r="H367" s="83"/>
    </row>
    <row r="368" spans="7:8" ht="14.45" x14ac:dyDescent="0.3">
      <c r="G368" s="83"/>
      <c r="H368" s="83"/>
    </row>
    <row r="369" spans="7:8" ht="14.45" x14ac:dyDescent="0.3">
      <c r="G369" s="83"/>
      <c r="H369" s="83"/>
    </row>
    <row r="370" spans="7:8" ht="14.45" x14ac:dyDescent="0.3">
      <c r="G370" s="83"/>
      <c r="H370" s="83"/>
    </row>
    <row r="371" spans="7:8" ht="14.45" x14ac:dyDescent="0.3">
      <c r="G371" s="83"/>
      <c r="H371" s="83"/>
    </row>
    <row r="372" spans="7:8" ht="14.45" x14ac:dyDescent="0.3">
      <c r="G372" s="83"/>
      <c r="H372" s="83"/>
    </row>
    <row r="373" spans="7:8" ht="14.45" x14ac:dyDescent="0.3">
      <c r="G373" s="83"/>
      <c r="H373" s="83"/>
    </row>
    <row r="374" spans="7:8" ht="14.45" x14ac:dyDescent="0.3">
      <c r="G374" s="83"/>
      <c r="H374" s="83"/>
    </row>
    <row r="375" spans="7:8" ht="14.45" x14ac:dyDescent="0.3">
      <c r="G375" s="83"/>
      <c r="H375" s="83"/>
    </row>
    <row r="376" spans="7:8" ht="14.45" x14ac:dyDescent="0.3">
      <c r="G376" s="83"/>
      <c r="H376" s="83"/>
    </row>
    <row r="377" spans="7:8" ht="14.45" x14ac:dyDescent="0.3">
      <c r="G377" s="83"/>
      <c r="H377" s="83"/>
    </row>
    <row r="378" spans="7:8" ht="14.45" x14ac:dyDescent="0.3">
      <c r="G378" s="83"/>
      <c r="H378" s="83"/>
    </row>
    <row r="379" spans="7:8" ht="14.45" x14ac:dyDescent="0.3">
      <c r="G379" s="83"/>
      <c r="H379" s="83"/>
    </row>
    <row r="380" spans="7:8" ht="14.45" x14ac:dyDescent="0.3">
      <c r="G380" s="83"/>
      <c r="H380" s="83"/>
    </row>
    <row r="381" spans="7:8" ht="14.45" x14ac:dyDescent="0.3">
      <c r="G381" s="83"/>
      <c r="H381" s="83"/>
    </row>
    <row r="382" spans="7:8" ht="14.45" x14ac:dyDescent="0.3">
      <c r="G382" s="83"/>
      <c r="H382" s="83"/>
    </row>
    <row r="383" spans="7:8" ht="14.45" x14ac:dyDescent="0.3">
      <c r="G383" s="83"/>
      <c r="H383" s="83"/>
    </row>
    <row r="384" spans="7:8" ht="14.45" x14ac:dyDescent="0.3">
      <c r="G384" s="83"/>
      <c r="H384" s="83"/>
    </row>
    <row r="385" spans="7:8" ht="14.45" x14ac:dyDescent="0.3">
      <c r="G385" s="83"/>
      <c r="H385" s="83"/>
    </row>
    <row r="386" spans="7:8" ht="14.45" x14ac:dyDescent="0.3">
      <c r="G386" s="83"/>
      <c r="H386" s="83"/>
    </row>
    <row r="387" spans="7:8" ht="14.45" x14ac:dyDescent="0.3">
      <c r="G387" s="83"/>
      <c r="H387" s="83"/>
    </row>
    <row r="388" spans="7:8" ht="14.45" x14ac:dyDescent="0.3">
      <c r="G388" s="83"/>
      <c r="H388" s="83"/>
    </row>
    <row r="389" spans="7:8" ht="14.45" x14ac:dyDescent="0.3">
      <c r="G389" s="83"/>
      <c r="H389" s="83"/>
    </row>
    <row r="390" spans="7:8" ht="14.45" x14ac:dyDescent="0.3">
      <c r="G390" s="83"/>
      <c r="H390" s="83"/>
    </row>
    <row r="391" spans="7:8" ht="14.45" x14ac:dyDescent="0.3">
      <c r="G391" s="83"/>
      <c r="H391" s="83"/>
    </row>
    <row r="392" spans="7:8" ht="14.45" x14ac:dyDescent="0.3">
      <c r="G392" s="83"/>
      <c r="H392" s="83"/>
    </row>
    <row r="393" spans="7:8" ht="14.45" x14ac:dyDescent="0.3">
      <c r="G393" s="83"/>
      <c r="H393" s="83"/>
    </row>
    <row r="394" spans="7:8" ht="14.45" x14ac:dyDescent="0.3">
      <c r="G394" s="83"/>
      <c r="H394" s="83"/>
    </row>
    <row r="395" spans="7:8" ht="14.45" x14ac:dyDescent="0.3">
      <c r="G395" s="83"/>
      <c r="H395" s="83"/>
    </row>
    <row r="396" spans="7:8" ht="14.45" x14ac:dyDescent="0.3">
      <c r="G396" s="83"/>
      <c r="H396" s="83"/>
    </row>
    <row r="397" spans="7:8" ht="14.45" x14ac:dyDescent="0.3">
      <c r="G397" s="83"/>
      <c r="H397" s="83"/>
    </row>
    <row r="398" spans="7:8" ht="14.45" x14ac:dyDescent="0.3">
      <c r="G398" s="83"/>
      <c r="H398" s="83"/>
    </row>
    <row r="399" spans="7:8" ht="14.45" x14ac:dyDescent="0.3">
      <c r="G399" s="83"/>
      <c r="H399" s="83"/>
    </row>
    <row r="400" spans="7:8" ht="14.45" x14ac:dyDescent="0.3">
      <c r="G400" s="83"/>
      <c r="H400" s="83"/>
    </row>
    <row r="401" spans="7:8" ht="14.45" x14ac:dyDescent="0.3">
      <c r="G401" s="83"/>
      <c r="H401" s="83"/>
    </row>
    <row r="402" spans="7:8" ht="14.45" x14ac:dyDescent="0.3">
      <c r="G402" s="83"/>
      <c r="H402" s="83"/>
    </row>
    <row r="403" spans="7:8" ht="14.45" x14ac:dyDescent="0.3">
      <c r="G403" s="83"/>
      <c r="H403" s="83"/>
    </row>
    <row r="404" spans="7:8" ht="14.45" x14ac:dyDescent="0.3">
      <c r="G404" s="83"/>
      <c r="H404" s="83"/>
    </row>
    <row r="405" spans="7:8" ht="14.45" x14ac:dyDescent="0.3">
      <c r="G405" s="83"/>
      <c r="H405" s="83"/>
    </row>
    <row r="406" spans="7:8" ht="14.45" x14ac:dyDescent="0.3">
      <c r="G406" s="83"/>
      <c r="H406" s="83"/>
    </row>
    <row r="407" spans="7:8" ht="14.45" x14ac:dyDescent="0.3">
      <c r="G407" s="83"/>
      <c r="H407" s="83"/>
    </row>
    <row r="408" spans="7:8" ht="14.45" x14ac:dyDescent="0.3">
      <c r="G408" s="83"/>
      <c r="H408" s="83"/>
    </row>
    <row r="409" spans="7:8" ht="14.45" x14ac:dyDescent="0.3">
      <c r="G409" s="83"/>
      <c r="H409" s="83"/>
    </row>
    <row r="410" spans="7:8" ht="14.45" x14ac:dyDescent="0.3">
      <c r="G410" s="83"/>
      <c r="H410" s="83"/>
    </row>
    <row r="411" spans="7:8" ht="14.45" x14ac:dyDescent="0.3">
      <c r="G411" s="83"/>
      <c r="H411" s="83"/>
    </row>
    <row r="412" spans="7:8" ht="14.45" x14ac:dyDescent="0.3">
      <c r="G412" s="83"/>
      <c r="H412" s="83"/>
    </row>
    <row r="413" spans="7:8" ht="14.45" x14ac:dyDescent="0.3">
      <c r="G413" s="83"/>
      <c r="H413" s="83"/>
    </row>
    <row r="414" spans="7:8" ht="14.45" x14ac:dyDescent="0.3">
      <c r="G414" s="83"/>
      <c r="H414" s="83"/>
    </row>
    <row r="415" spans="7:8" ht="14.45" x14ac:dyDescent="0.3">
      <c r="G415" s="83"/>
      <c r="H415" s="83"/>
    </row>
    <row r="416" spans="7:8" ht="14.45" x14ac:dyDescent="0.3">
      <c r="G416" s="83"/>
      <c r="H416" s="83"/>
    </row>
    <row r="417" spans="7:8" ht="14.45" x14ac:dyDescent="0.3">
      <c r="G417" s="83"/>
      <c r="H417" s="83"/>
    </row>
    <row r="418" spans="7:8" ht="14.45" x14ac:dyDescent="0.3">
      <c r="G418" s="83"/>
      <c r="H418" s="83"/>
    </row>
    <row r="419" spans="7:8" ht="14.45" x14ac:dyDescent="0.3">
      <c r="G419" s="83"/>
      <c r="H419" s="83"/>
    </row>
    <row r="420" spans="7:8" ht="14.45" x14ac:dyDescent="0.3">
      <c r="G420" s="83"/>
      <c r="H420" s="83"/>
    </row>
    <row r="421" spans="7:8" ht="14.45" x14ac:dyDescent="0.3">
      <c r="G421" s="83"/>
      <c r="H421" s="83"/>
    </row>
    <row r="422" spans="7:8" ht="14.45" x14ac:dyDescent="0.3">
      <c r="G422" s="83"/>
      <c r="H422" s="83"/>
    </row>
    <row r="423" spans="7:8" ht="14.45" x14ac:dyDescent="0.3">
      <c r="G423" s="83"/>
      <c r="H423" s="83"/>
    </row>
    <row r="424" spans="7:8" ht="14.45" x14ac:dyDescent="0.3">
      <c r="G424" s="83"/>
      <c r="H424" s="83"/>
    </row>
    <row r="425" spans="7:8" ht="14.45" x14ac:dyDescent="0.3">
      <c r="G425" s="83"/>
      <c r="H425" s="83"/>
    </row>
    <row r="426" spans="7:8" ht="14.45" x14ac:dyDescent="0.3">
      <c r="G426" s="83"/>
      <c r="H426" s="83"/>
    </row>
    <row r="427" spans="7:8" ht="14.45" x14ac:dyDescent="0.3">
      <c r="G427" s="83"/>
      <c r="H427" s="83"/>
    </row>
    <row r="428" spans="7:8" ht="14.45" x14ac:dyDescent="0.3">
      <c r="G428" s="83"/>
      <c r="H428" s="83"/>
    </row>
    <row r="429" spans="7:8" ht="14.45" x14ac:dyDescent="0.3">
      <c r="G429" s="83"/>
      <c r="H429" s="83"/>
    </row>
    <row r="430" spans="7:8" ht="14.45" x14ac:dyDescent="0.3">
      <c r="G430" s="83"/>
      <c r="H430" s="83"/>
    </row>
    <row r="431" spans="7:8" ht="14.45" x14ac:dyDescent="0.3">
      <c r="G431" s="83"/>
      <c r="H431" s="83"/>
    </row>
    <row r="432" spans="7:8" ht="14.45" x14ac:dyDescent="0.3">
      <c r="G432" s="83"/>
      <c r="H432" s="83"/>
    </row>
    <row r="433" spans="7:8" ht="14.45" x14ac:dyDescent="0.3">
      <c r="G433" s="83"/>
      <c r="H433" s="83"/>
    </row>
    <row r="434" spans="7:8" ht="14.45" x14ac:dyDescent="0.3">
      <c r="G434" s="83"/>
      <c r="H434" s="83"/>
    </row>
    <row r="435" spans="7:8" ht="14.45" x14ac:dyDescent="0.3">
      <c r="G435" s="83"/>
      <c r="H435" s="83"/>
    </row>
    <row r="436" spans="7:8" ht="14.45" x14ac:dyDescent="0.3">
      <c r="G436" s="83"/>
      <c r="H436" s="83"/>
    </row>
    <row r="437" spans="7:8" ht="14.45" x14ac:dyDescent="0.3">
      <c r="G437" s="83"/>
      <c r="H437" s="83"/>
    </row>
    <row r="438" spans="7:8" ht="14.45" x14ac:dyDescent="0.3">
      <c r="G438" s="83"/>
      <c r="H438" s="83"/>
    </row>
    <row r="439" spans="7:8" ht="14.45" x14ac:dyDescent="0.3">
      <c r="G439" s="83"/>
      <c r="H439" s="83"/>
    </row>
    <row r="440" spans="7:8" ht="14.45" x14ac:dyDescent="0.3">
      <c r="G440" s="83"/>
      <c r="H440" s="83"/>
    </row>
    <row r="441" spans="7:8" ht="14.45" x14ac:dyDescent="0.3">
      <c r="G441" s="83"/>
      <c r="H441" s="83"/>
    </row>
    <row r="442" spans="7:8" ht="14.45" x14ac:dyDescent="0.3">
      <c r="G442" s="83"/>
      <c r="H442" s="83"/>
    </row>
    <row r="443" spans="7:8" ht="14.45" x14ac:dyDescent="0.3">
      <c r="G443" s="83"/>
      <c r="H443" s="83"/>
    </row>
    <row r="444" spans="7:8" ht="14.45" x14ac:dyDescent="0.3">
      <c r="G444" s="83"/>
      <c r="H444" s="83"/>
    </row>
    <row r="445" spans="7:8" ht="14.45" x14ac:dyDescent="0.3">
      <c r="G445" s="83"/>
      <c r="H445" s="83"/>
    </row>
    <row r="446" spans="7:8" ht="14.45" x14ac:dyDescent="0.3">
      <c r="G446" s="83"/>
      <c r="H446" s="83"/>
    </row>
    <row r="447" spans="7:8" ht="14.45" x14ac:dyDescent="0.3">
      <c r="G447" s="83"/>
      <c r="H447" s="83"/>
    </row>
    <row r="448" spans="7:8" ht="14.45" x14ac:dyDescent="0.3">
      <c r="G448" s="83"/>
      <c r="H448" s="83"/>
    </row>
    <row r="449" spans="7:8" ht="14.45" x14ac:dyDescent="0.3">
      <c r="G449" s="83"/>
      <c r="H449" s="83"/>
    </row>
    <row r="450" spans="7:8" ht="14.45" x14ac:dyDescent="0.3">
      <c r="G450" s="83"/>
      <c r="H450" s="83"/>
    </row>
    <row r="451" spans="7:8" ht="14.45" x14ac:dyDescent="0.3">
      <c r="G451" s="83"/>
      <c r="H451" s="83"/>
    </row>
    <row r="452" spans="7:8" ht="14.45" x14ac:dyDescent="0.3">
      <c r="G452" s="83"/>
      <c r="H452" s="83"/>
    </row>
    <row r="453" spans="7:8" ht="14.45" x14ac:dyDescent="0.3">
      <c r="G453" s="83"/>
      <c r="H453" s="83"/>
    </row>
    <row r="454" spans="7:8" ht="14.45" x14ac:dyDescent="0.3">
      <c r="G454" s="83"/>
      <c r="H454" s="83"/>
    </row>
    <row r="455" spans="7:8" ht="14.45" x14ac:dyDescent="0.3">
      <c r="G455" s="83"/>
      <c r="H455" s="83"/>
    </row>
    <row r="456" spans="7:8" ht="14.45" x14ac:dyDescent="0.3">
      <c r="G456" s="83"/>
      <c r="H456" s="83"/>
    </row>
    <row r="457" spans="7:8" ht="14.45" x14ac:dyDescent="0.3">
      <c r="G457" s="83"/>
      <c r="H457" s="83"/>
    </row>
    <row r="458" spans="7:8" ht="14.45" x14ac:dyDescent="0.3">
      <c r="G458" s="83"/>
      <c r="H458" s="83"/>
    </row>
    <row r="459" spans="7:8" ht="14.45" x14ac:dyDescent="0.3">
      <c r="G459" s="83"/>
      <c r="H459" s="83"/>
    </row>
    <row r="460" spans="7:8" ht="14.45" x14ac:dyDescent="0.3">
      <c r="G460" s="83"/>
      <c r="H460" s="83"/>
    </row>
    <row r="461" spans="7:8" ht="14.45" x14ac:dyDescent="0.3">
      <c r="G461" s="83"/>
      <c r="H461" s="83"/>
    </row>
    <row r="462" spans="7:8" ht="14.45" x14ac:dyDescent="0.3">
      <c r="G462" s="83"/>
      <c r="H462" s="83"/>
    </row>
    <row r="463" spans="7:8" ht="14.45" x14ac:dyDescent="0.3">
      <c r="G463" s="83"/>
      <c r="H463" s="83"/>
    </row>
    <row r="464" spans="7:8" ht="14.45" x14ac:dyDescent="0.3">
      <c r="G464" s="83"/>
      <c r="H464" s="83"/>
    </row>
    <row r="465" spans="7:8" ht="14.45" x14ac:dyDescent="0.3">
      <c r="G465" s="83"/>
      <c r="H465" s="83"/>
    </row>
    <row r="466" spans="7:8" ht="14.45" x14ac:dyDescent="0.3">
      <c r="G466" s="83"/>
      <c r="H466" s="83"/>
    </row>
    <row r="467" spans="7:8" ht="14.45" x14ac:dyDescent="0.3">
      <c r="G467" s="83"/>
      <c r="H467" s="83"/>
    </row>
    <row r="468" spans="7:8" ht="14.45" x14ac:dyDescent="0.3">
      <c r="G468" s="83"/>
      <c r="H468" s="83"/>
    </row>
    <row r="469" spans="7:8" ht="14.45" x14ac:dyDescent="0.3">
      <c r="G469" s="83"/>
      <c r="H469" s="83"/>
    </row>
    <row r="470" spans="7:8" ht="14.45" x14ac:dyDescent="0.3">
      <c r="G470" s="83"/>
      <c r="H470" s="83"/>
    </row>
    <row r="471" spans="7:8" ht="14.45" x14ac:dyDescent="0.3">
      <c r="G471" s="83"/>
      <c r="H471" s="83"/>
    </row>
    <row r="472" spans="7:8" ht="14.45" x14ac:dyDescent="0.3">
      <c r="G472" s="83"/>
      <c r="H472" s="83"/>
    </row>
    <row r="473" spans="7:8" ht="14.45" x14ac:dyDescent="0.3">
      <c r="G473" s="83"/>
      <c r="H473" s="83"/>
    </row>
    <row r="474" spans="7:8" ht="14.45" x14ac:dyDescent="0.3">
      <c r="G474" s="83"/>
      <c r="H474" s="83"/>
    </row>
    <row r="475" spans="7:8" ht="14.45" x14ac:dyDescent="0.3">
      <c r="G475" s="83"/>
      <c r="H475" s="83"/>
    </row>
    <row r="476" spans="7:8" ht="14.45" x14ac:dyDescent="0.3">
      <c r="G476" s="83"/>
      <c r="H476" s="83"/>
    </row>
    <row r="477" spans="7:8" ht="14.45" x14ac:dyDescent="0.3">
      <c r="G477" s="83"/>
      <c r="H477" s="83"/>
    </row>
    <row r="478" spans="7:8" ht="14.45" x14ac:dyDescent="0.3">
      <c r="G478" s="83"/>
      <c r="H478" s="83"/>
    </row>
    <row r="479" spans="7:8" ht="14.45" x14ac:dyDescent="0.3">
      <c r="G479" s="83"/>
      <c r="H479" s="83"/>
    </row>
    <row r="480" spans="7:8" ht="14.45" x14ac:dyDescent="0.3">
      <c r="G480" s="83"/>
      <c r="H480" s="83"/>
    </row>
    <row r="481" spans="7:8" ht="14.45" x14ac:dyDescent="0.3">
      <c r="G481" s="83"/>
      <c r="H481" s="83"/>
    </row>
    <row r="482" spans="7:8" ht="14.45" x14ac:dyDescent="0.3">
      <c r="G482" s="83"/>
      <c r="H482" s="83"/>
    </row>
    <row r="483" spans="7:8" ht="14.45" x14ac:dyDescent="0.3">
      <c r="G483" s="83"/>
      <c r="H483" s="83"/>
    </row>
    <row r="484" spans="7:8" ht="14.45" x14ac:dyDescent="0.3">
      <c r="G484" s="83"/>
      <c r="H484" s="83"/>
    </row>
    <row r="485" spans="7:8" ht="14.45" x14ac:dyDescent="0.3">
      <c r="G485" s="83"/>
      <c r="H485" s="83"/>
    </row>
    <row r="486" spans="7:8" ht="14.45" x14ac:dyDescent="0.3">
      <c r="G486" s="83"/>
      <c r="H486" s="83"/>
    </row>
    <row r="487" spans="7:8" ht="14.45" x14ac:dyDescent="0.3">
      <c r="G487" s="83"/>
      <c r="H487" s="83"/>
    </row>
    <row r="488" spans="7:8" ht="14.45" x14ac:dyDescent="0.3">
      <c r="G488" s="83"/>
      <c r="H488" s="83"/>
    </row>
    <row r="489" spans="7:8" ht="14.45" x14ac:dyDescent="0.3">
      <c r="G489" s="83"/>
      <c r="H489" s="83"/>
    </row>
    <row r="490" spans="7:8" ht="14.45" x14ac:dyDescent="0.3">
      <c r="G490" s="83"/>
      <c r="H490" s="83"/>
    </row>
    <row r="491" spans="7:8" ht="14.45" x14ac:dyDescent="0.3">
      <c r="G491" s="83"/>
      <c r="H491" s="83"/>
    </row>
    <row r="492" spans="7:8" ht="14.45" x14ac:dyDescent="0.3">
      <c r="G492" s="83"/>
      <c r="H492" s="83"/>
    </row>
    <row r="493" spans="7:8" ht="14.45" x14ac:dyDescent="0.3">
      <c r="G493" s="83"/>
      <c r="H493" s="83"/>
    </row>
    <row r="494" spans="7:8" ht="14.45" x14ac:dyDescent="0.3">
      <c r="G494" s="83"/>
      <c r="H494" s="83"/>
    </row>
    <row r="495" spans="7:8" ht="14.45" x14ac:dyDescent="0.3">
      <c r="G495" s="83"/>
      <c r="H495" s="83"/>
    </row>
    <row r="496" spans="7:8" ht="14.45" x14ac:dyDescent="0.3">
      <c r="G496" s="83"/>
      <c r="H496" s="83"/>
    </row>
    <row r="497" spans="7:8" ht="14.45" x14ac:dyDescent="0.3">
      <c r="G497" s="83"/>
      <c r="H497" s="83"/>
    </row>
    <row r="498" spans="7:8" ht="14.45" x14ac:dyDescent="0.3">
      <c r="G498" s="83"/>
      <c r="H498" s="83"/>
    </row>
    <row r="499" spans="7:8" ht="14.45" x14ac:dyDescent="0.3">
      <c r="G499" s="83"/>
      <c r="H499" s="83"/>
    </row>
    <row r="500" spans="7:8" ht="14.45" x14ac:dyDescent="0.3">
      <c r="G500" s="83"/>
      <c r="H500" s="83"/>
    </row>
    <row r="501" spans="7:8" ht="14.45" x14ac:dyDescent="0.3">
      <c r="G501" s="83"/>
      <c r="H501" s="83"/>
    </row>
    <row r="502" spans="7:8" ht="14.45" x14ac:dyDescent="0.3">
      <c r="G502" s="83"/>
      <c r="H502" s="83"/>
    </row>
    <row r="503" spans="7:8" ht="14.45" x14ac:dyDescent="0.3">
      <c r="G503" s="83"/>
      <c r="H503" s="83"/>
    </row>
    <row r="504" spans="7:8" ht="14.45" x14ac:dyDescent="0.3">
      <c r="G504" s="83"/>
      <c r="H504" s="83"/>
    </row>
    <row r="505" spans="7:8" ht="14.45" x14ac:dyDescent="0.3">
      <c r="G505" s="83"/>
      <c r="H505" s="83"/>
    </row>
    <row r="506" spans="7:8" ht="14.45" x14ac:dyDescent="0.3">
      <c r="G506" s="83"/>
      <c r="H506" s="83"/>
    </row>
    <row r="507" spans="7:8" ht="14.45" x14ac:dyDescent="0.3">
      <c r="G507" s="83"/>
      <c r="H507" s="83"/>
    </row>
    <row r="508" spans="7:8" ht="14.45" x14ac:dyDescent="0.3">
      <c r="G508" s="83"/>
      <c r="H508" s="83"/>
    </row>
    <row r="509" spans="7:8" ht="14.45" x14ac:dyDescent="0.3">
      <c r="G509" s="83"/>
      <c r="H509" s="83"/>
    </row>
    <row r="510" spans="7:8" ht="14.45" x14ac:dyDescent="0.3">
      <c r="G510" s="83"/>
      <c r="H510" s="83"/>
    </row>
    <row r="511" spans="7:8" ht="14.45" x14ac:dyDescent="0.3">
      <c r="G511" s="83"/>
      <c r="H511" s="83"/>
    </row>
    <row r="512" spans="7:8" ht="14.45" x14ac:dyDescent="0.3">
      <c r="G512" s="83"/>
      <c r="H512" s="83"/>
    </row>
    <row r="513" spans="7:8" ht="14.45" x14ac:dyDescent="0.3">
      <c r="G513" s="83"/>
      <c r="H513" s="83"/>
    </row>
    <row r="514" spans="7:8" ht="14.45" x14ac:dyDescent="0.3">
      <c r="G514" s="83"/>
      <c r="H514" s="83"/>
    </row>
    <row r="515" spans="7:8" ht="14.45" x14ac:dyDescent="0.3">
      <c r="G515" s="83"/>
      <c r="H515" s="83"/>
    </row>
    <row r="516" spans="7:8" ht="14.45" x14ac:dyDescent="0.3">
      <c r="G516" s="83"/>
      <c r="H516" s="83"/>
    </row>
    <row r="517" spans="7:8" ht="14.45" x14ac:dyDescent="0.3">
      <c r="G517" s="83"/>
      <c r="H517" s="83"/>
    </row>
    <row r="518" spans="7:8" ht="14.45" x14ac:dyDescent="0.3">
      <c r="G518" s="83"/>
      <c r="H518" s="83"/>
    </row>
    <row r="519" spans="7:8" ht="14.45" x14ac:dyDescent="0.3">
      <c r="G519" s="83"/>
      <c r="H519" s="83"/>
    </row>
    <row r="520" spans="7:8" ht="14.45" x14ac:dyDescent="0.3">
      <c r="G520" s="83"/>
      <c r="H520" s="83"/>
    </row>
    <row r="521" spans="7:8" ht="14.45" x14ac:dyDescent="0.3">
      <c r="G521" s="83"/>
      <c r="H521" s="83"/>
    </row>
    <row r="522" spans="7:8" ht="14.45" x14ac:dyDescent="0.3">
      <c r="G522" s="83"/>
      <c r="H522" s="83"/>
    </row>
    <row r="523" spans="7:8" ht="14.45" x14ac:dyDescent="0.3">
      <c r="G523" s="83"/>
      <c r="H523" s="83"/>
    </row>
    <row r="524" spans="7:8" ht="14.45" x14ac:dyDescent="0.3">
      <c r="G524" s="83"/>
      <c r="H524" s="83"/>
    </row>
    <row r="525" spans="7:8" ht="14.45" x14ac:dyDescent="0.3">
      <c r="G525" s="83"/>
      <c r="H525" s="83"/>
    </row>
    <row r="526" spans="7:8" ht="14.45" x14ac:dyDescent="0.3">
      <c r="G526" s="83"/>
      <c r="H526" s="83"/>
    </row>
    <row r="527" spans="7:8" ht="14.45" x14ac:dyDescent="0.3">
      <c r="G527" s="83"/>
      <c r="H527" s="83"/>
    </row>
    <row r="528" spans="7:8" ht="14.45" x14ac:dyDescent="0.3">
      <c r="G528" s="83"/>
      <c r="H528" s="83"/>
    </row>
    <row r="529" spans="7:8" ht="14.45" x14ac:dyDescent="0.3">
      <c r="G529" s="83"/>
      <c r="H529" s="83"/>
    </row>
    <row r="530" spans="7:8" ht="14.45" x14ac:dyDescent="0.3">
      <c r="G530" s="83"/>
      <c r="H530" s="83"/>
    </row>
    <row r="531" spans="7:8" ht="14.45" x14ac:dyDescent="0.3">
      <c r="G531" s="83"/>
      <c r="H531" s="83"/>
    </row>
    <row r="532" spans="7:8" ht="14.45" x14ac:dyDescent="0.3">
      <c r="G532" s="83"/>
      <c r="H532" s="83"/>
    </row>
    <row r="533" spans="7:8" ht="14.45" x14ac:dyDescent="0.3">
      <c r="G533" s="83"/>
      <c r="H533" s="83"/>
    </row>
    <row r="534" spans="7:8" ht="14.45" x14ac:dyDescent="0.3">
      <c r="G534" s="83"/>
      <c r="H534" s="83"/>
    </row>
    <row r="535" spans="7:8" ht="14.45" x14ac:dyDescent="0.3">
      <c r="G535" s="83"/>
      <c r="H535" s="83"/>
    </row>
    <row r="536" spans="7:8" ht="14.45" x14ac:dyDescent="0.3">
      <c r="G536" s="83"/>
      <c r="H536" s="83"/>
    </row>
    <row r="537" spans="7:8" ht="14.45" x14ac:dyDescent="0.3">
      <c r="G537" s="83"/>
      <c r="H537" s="83"/>
    </row>
    <row r="538" spans="7:8" ht="14.45" x14ac:dyDescent="0.3">
      <c r="G538" s="83"/>
      <c r="H538" s="83"/>
    </row>
    <row r="539" spans="7:8" ht="14.45" x14ac:dyDescent="0.3">
      <c r="G539" s="83"/>
      <c r="H539" s="83"/>
    </row>
    <row r="540" spans="7:8" ht="14.45" x14ac:dyDescent="0.3">
      <c r="G540" s="83"/>
      <c r="H540" s="83"/>
    </row>
    <row r="541" spans="7:8" ht="14.45" x14ac:dyDescent="0.3">
      <c r="G541" s="83"/>
      <c r="H541" s="83"/>
    </row>
    <row r="542" spans="7:8" ht="14.45" x14ac:dyDescent="0.3">
      <c r="G542" s="83"/>
      <c r="H542" s="83"/>
    </row>
    <row r="543" spans="7:8" ht="14.45" x14ac:dyDescent="0.3">
      <c r="G543" s="83"/>
      <c r="H543" s="83"/>
    </row>
    <row r="544" spans="7:8" ht="14.45" x14ac:dyDescent="0.3">
      <c r="G544" s="83"/>
      <c r="H544" s="83"/>
    </row>
    <row r="545" spans="7:8" ht="14.45" x14ac:dyDescent="0.3">
      <c r="G545" s="83"/>
      <c r="H545" s="83"/>
    </row>
    <row r="546" spans="7:8" ht="14.45" x14ac:dyDescent="0.3">
      <c r="G546" s="83"/>
      <c r="H546" s="83"/>
    </row>
    <row r="547" spans="7:8" ht="14.45" x14ac:dyDescent="0.3">
      <c r="G547" s="83"/>
      <c r="H547" s="83"/>
    </row>
    <row r="548" spans="7:8" ht="14.45" x14ac:dyDescent="0.3">
      <c r="G548" s="83"/>
      <c r="H548" s="83"/>
    </row>
    <row r="549" spans="7:8" ht="14.45" x14ac:dyDescent="0.3">
      <c r="G549" s="83"/>
      <c r="H549" s="83"/>
    </row>
    <row r="550" spans="7:8" ht="14.45" x14ac:dyDescent="0.3">
      <c r="G550" s="83"/>
      <c r="H550" s="83"/>
    </row>
    <row r="551" spans="7:8" ht="14.45" x14ac:dyDescent="0.3">
      <c r="G551" s="83"/>
      <c r="H551" s="83"/>
    </row>
    <row r="552" spans="7:8" ht="14.45" x14ac:dyDescent="0.3">
      <c r="G552" s="83"/>
      <c r="H552" s="83"/>
    </row>
    <row r="553" spans="7:8" ht="14.45" x14ac:dyDescent="0.3">
      <c r="G553" s="83"/>
      <c r="H553" s="83"/>
    </row>
    <row r="554" spans="7:8" ht="14.45" x14ac:dyDescent="0.3">
      <c r="G554" s="83"/>
      <c r="H554" s="83"/>
    </row>
    <row r="555" spans="7:8" ht="14.45" x14ac:dyDescent="0.3">
      <c r="G555" s="83"/>
      <c r="H555" s="83"/>
    </row>
    <row r="556" spans="7:8" ht="14.45" x14ac:dyDescent="0.3">
      <c r="G556" s="83"/>
      <c r="H556" s="83"/>
    </row>
    <row r="557" spans="7:8" ht="14.45" x14ac:dyDescent="0.3">
      <c r="G557" s="83"/>
      <c r="H557" s="83"/>
    </row>
    <row r="558" spans="7:8" ht="14.45" x14ac:dyDescent="0.3">
      <c r="G558" s="83"/>
      <c r="H558" s="83"/>
    </row>
    <row r="559" spans="7:8" ht="14.45" x14ac:dyDescent="0.3">
      <c r="G559" s="83"/>
      <c r="H559" s="83"/>
    </row>
    <row r="560" spans="7:8" ht="14.45" x14ac:dyDescent="0.3">
      <c r="G560" s="83"/>
      <c r="H560" s="83"/>
    </row>
    <row r="561" spans="7:8" ht="14.45" x14ac:dyDescent="0.3">
      <c r="G561" s="83"/>
      <c r="H561" s="83"/>
    </row>
    <row r="562" spans="7:8" ht="14.45" x14ac:dyDescent="0.3">
      <c r="G562" s="83"/>
      <c r="H562" s="83"/>
    </row>
    <row r="563" spans="7:8" ht="14.45" x14ac:dyDescent="0.3">
      <c r="G563" s="83"/>
      <c r="H563" s="83"/>
    </row>
    <row r="564" spans="7:8" ht="14.45" x14ac:dyDescent="0.3">
      <c r="G564" s="83"/>
      <c r="H564" s="83"/>
    </row>
    <row r="565" spans="7:8" ht="14.45" x14ac:dyDescent="0.3">
      <c r="G565" s="83"/>
      <c r="H565" s="83"/>
    </row>
    <row r="566" spans="7:8" ht="14.45" x14ac:dyDescent="0.3">
      <c r="G566" s="83"/>
      <c r="H566" s="83"/>
    </row>
    <row r="567" spans="7:8" ht="14.45" x14ac:dyDescent="0.3">
      <c r="G567" s="83"/>
      <c r="H567" s="83"/>
    </row>
    <row r="568" spans="7:8" ht="14.45" x14ac:dyDescent="0.3">
      <c r="G568" s="83"/>
      <c r="H568" s="83"/>
    </row>
    <row r="569" spans="7:8" ht="14.45" x14ac:dyDescent="0.3">
      <c r="G569" s="83"/>
      <c r="H569" s="83"/>
    </row>
    <row r="570" spans="7:8" ht="14.45" x14ac:dyDescent="0.3">
      <c r="G570" s="83"/>
      <c r="H570" s="83"/>
    </row>
    <row r="571" spans="7:8" ht="14.45" x14ac:dyDescent="0.3">
      <c r="G571" s="83"/>
      <c r="H571" s="83"/>
    </row>
    <row r="572" spans="7:8" ht="14.45" x14ac:dyDescent="0.3">
      <c r="G572" s="83"/>
      <c r="H572" s="83"/>
    </row>
    <row r="573" spans="7:8" ht="14.45" x14ac:dyDescent="0.3">
      <c r="G573" s="83"/>
      <c r="H573" s="83"/>
    </row>
    <row r="574" spans="7:8" ht="14.45" x14ac:dyDescent="0.3">
      <c r="G574" s="83"/>
      <c r="H574" s="83"/>
    </row>
    <row r="575" spans="7:8" ht="14.45" x14ac:dyDescent="0.3">
      <c r="G575" s="83"/>
      <c r="H575" s="83"/>
    </row>
    <row r="576" spans="7:8" ht="14.45" x14ac:dyDescent="0.3">
      <c r="G576" s="83"/>
      <c r="H576" s="83"/>
    </row>
    <row r="577" spans="7:8" ht="14.45" x14ac:dyDescent="0.3">
      <c r="G577" s="83"/>
      <c r="H577" s="83"/>
    </row>
    <row r="578" spans="7:8" ht="14.45" x14ac:dyDescent="0.3">
      <c r="G578" s="83"/>
      <c r="H578" s="83"/>
    </row>
    <row r="579" spans="7:8" ht="14.45" x14ac:dyDescent="0.3">
      <c r="G579" s="83"/>
      <c r="H579" s="83"/>
    </row>
    <row r="580" spans="7:8" ht="14.45" x14ac:dyDescent="0.3">
      <c r="G580" s="83"/>
      <c r="H580" s="83"/>
    </row>
    <row r="581" spans="7:8" ht="14.45" x14ac:dyDescent="0.3">
      <c r="G581" s="83"/>
      <c r="H581" s="83"/>
    </row>
    <row r="582" spans="7:8" ht="14.45" x14ac:dyDescent="0.3">
      <c r="G582" s="83"/>
      <c r="H582" s="83"/>
    </row>
    <row r="583" spans="7:8" ht="14.45" x14ac:dyDescent="0.3">
      <c r="G583" s="83"/>
      <c r="H583" s="83"/>
    </row>
    <row r="584" spans="7:8" ht="14.45" x14ac:dyDescent="0.3">
      <c r="G584" s="83"/>
      <c r="H584" s="83"/>
    </row>
    <row r="585" spans="7:8" ht="14.45" x14ac:dyDescent="0.3">
      <c r="G585" s="83"/>
      <c r="H585" s="83"/>
    </row>
    <row r="586" spans="7:8" ht="14.45" x14ac:dyDescent="0.3">
      <c r="G586" s="83"/>
      <c r="H586" s="83"/>
    </row>
    <row r="587" spans="7:8" ht="14.45" x14ac:dyDescent="0.3">
      <c r="G587" s="83"/>
      <c r="H587" s="83"/>
    </row>
    <row r="588" spans="7:8" ht="14.45" x14ac:dyDescent="0.3">
      <c r="G588" s="83"/>
      <c r="H588" s="83"/>
    </row>
    <row r="589" spans="7:8" ht="14.45" x14ac:dyDescent="0.3">
      <c r="G589" s="83"/>
      <c r="H589" s="83"/>
    </row>
    <row r="590" spans="7:8" ht="14.45" x14ac:dyDescent="0.3">
      <c r="G590" s="83"/>
      <c r="H590" s="83"/>
    </row>
    <row r="591" spans="7:8" ht="14.45" x14ac:dyDescent="0.3">
      <c r="G591" s="83"/>
      <c r="H591" s="83"/>
    </row>
    <row r="592" spans="7:8" ht="14.45" x14ac:dyDescent="0.3">
      <c r="G592" s="83"/>
      <c r="H592" s="83"/>
    </row>
    <row r="593" spans="7:8" ht="14.45" x14ac:dyDescent="0.3">
      <c r="G593" s="83"/>
      <c r="H593" s="83"/>
    </row>
    <row r="594" spans="7:8" ht="14.45" x14ac:dyDescent="0.3">
      <c r="G594" s="83"/>
      <c r="H594" s="83"/>
    </row>
    <row r="595" spans="7:8" ht="14.45" x14ac:dyDescent="0.3">
      <c r="G595" s="83"/>
      <c r="H595" s="83"/>
    </row>
    <row r="596" spans="7:8" ht="14.45" x14ac:dyDescent="0.3">
      <c r="G596" s="83"/>
      <c r="H596" s="83"/>
    </row>
    <row r="597" spans="7:8" ht="14.45" x14ac:dyDescent="0.3">
      <c r="G597" s="83"/>
      <c r="H597" s="83"/>
    </row>
    <row r="598" spans="7:8" ht="14.45" x14ac:dyDescent="0.3">
      <c r="G598" s="83"/>
      <c r="H598" s="83"/>
    </row>
    <row r="599" spans="7:8" ht="14.45" x14ac:dyDescent="0.3">
      <c r="G599" s="83"/>
      <c r="H599" s="83"/>
    </row>
    <row r="600" spans="7:8" ht="14.45" x14ac:dyDescent="0.3">
      <c r="G600" s="83"/>
      <c r="H600" s="83"/>
    </row>
    <row r="601" spans="7:8" ht="14.45" x14ac:dyDescent="0.3">
      <c r="G601" s="83"/>
      <c r="H601" s="83"/>
    </row>
    <row r="602" spans="7:8" ht="14.45" x14ac:dyDescent="0.3">
      <c r="G602" s="83"/>
      <c r="H602" s="83"/>
    </row>
    <row r="603" spans="7:8" ht="14.45" x14ac:dyDescent="0.3">
      <c r="G603" s="83"/>
      <c r="H603" s="83"/>
    </row>
    <row r="604" spans="7:8" ht="14.45" x14ac:dyDescent="0.3">
      <c r="G604" s="83"/>
      <c r="H604" s="83"/>
    </row>
    <row r="605" spans="7:8" ht="14.45" x14ac:dyDescent="0.3">
      <c r="G605" s="83"/>
      <c r="H605" s="83"/>
    </row>
    <row r="606" spans="7:8" ht="14.45" x14ac:dyDescent="0.3">
      <c r="G606" s="83"/>
      <c r="H606" s="83"/>
    </row>
    <row r="607" spans="7:8" ht="14.45" x14ac:dyDescent="0.3">
      <c r="G607" s="83"/>
      <c r="H607" s="83"/>
    </row>
    <row r="608" spans="7:8" ht="14.45" x14ac:dyDescent="0.3">
      <c r="G608" s="83"/>
      <c r="H608" s="83"/>
    </row>
    <row r="609" spans="7:8" ht="14.45" x14ac:dyDescent="0.3">
      <c r="G609" s="83"/>
      <c r="H609" s="83"/>
    </row>
    <row r="610" spans="7:8" ht="14.45" x14ac:dyDescent="0.3">
      <c r="G610" s="83"/>
      <c r="H610" s="83"/>
    </row>
    <row r="611" spans="7:8" ht="14.45" x14ac:dyDescent="0.3">
      <c r="G611" s="83"/>
      <c r="H611" s="83"/>
    </row>
    <row r="612" spans="7:8" ht="14.45" x14ac:dyDescent="0.3">
      <c r="G612" s="83"/>
      <c r="H612" s="83"/>
    </row>
    <row r="613" spans="7:8" ht="14.45" x14ac:dyDescent="0.3">
      <c r="G613" s="83"/>
      <c r="H613" s="83"/>
    </row>
    <row r="614" spans="7:8" ht="14.45" x14ac:dyDescent="0.3">
      <c r="G614" s="83"/>
      <c r="H614" s="83"/>
    </row>
    <row r="615" spans="7:8" ht="14.45" x14ac:dyDescent="0.3">
      <c r="G615" s="83"/>
      <c r="H615" s="83"/>
    </row>
    <row r="616" spans="7:8" ht="14.45" x14ac:dyDescent="0.3">
      <c r="G616" s="83"/>
      <c r="H616" s="83"/>
    </row>
    <row r="617" spans="7:8" ht="14.45" x14ac:dyDescent="0.3">
      <c r="G617" s="83"/>
      <c r="H617" s="83"/>
    </row>
    <row r="618" spans="7:8" ht="14.45" x14ac:dyDescent="0.3">
      <c r="G618" s="83"/>
      <c r="H618" s="83"/>
    </row>
    <row r="619" spans="7:8" ht="14.45" x14ac:dyDescent="0.3">
      <c r="G619" s="83"/>
      <c r="H619" s="83"/>
    </row>
    <row r="620" spans="7:8" ht="14.45" x14ac:dyDescent="0.3">
      <c r="G620" s="83"/>
      <c r="H620" s="83"/>
    </row>
    <row r="621" spans="7:8" ht="14.45" x14ac:dyDescent="0.3">
      <c r="G621" s="83"/>
      <c r="H621" s="83"/>
    </row>
    <row r="622" spans="7:8" ht="14.45" x14ac:dyDescent="0.3">
      <c r="G622" s="83"/>
      <c r="H622" s="83"/>
    </row>
    <row r="623" spans="7:8" ht="14.45" x14ac:dyDescent="0.3">
      <c r="G623" s="83"/>
      <c r="H623" s="83"/>
    </row>
    <row r="624" spans="7:8" ht="14.45" x14ac:dyDescent="0.3">
      <c r="G624" s="83"/>
      <c r="H624" s="83"/>
    </row>
    <row r="625" spans="7:8" ht="14.45" x14ac:dyDescent="0.3">
      <c r="G625" s="83"/>
      <c r="H625" s="83"/>
    </row>
    <row r="626" spans="7:8" ht="14.45" x14ac:dyDescent="0.3">
      <c r="G626" s="83"/>
      <c r="H626" s="83"/>
    </row>
    <row r="627" spans="7:8" ht="14.45" x14ac:dyDescent="0.3">
      <c r="G627" s="83"/>
      <c r="H627" s="83"/>
    </row>
    <row r="628" spans="7:8" ht="14.45" x14ac:dyDescent="0.3">
      <c r="G628" s="83"/>
      <c r="H628" s="83"/>
    </row>
    <row r="629" spans="7:8" ht="14.45" x14ac:dyDescent="0.3">
      <c r="G629" s="83"/>
      <c r="H629" s="83"/>
    </row>
    <row r="630" spans="7:8" ht="14.45" x14ac:dyDescent="0.3">
      <c r="G630" s="83"/>
      <c r="H630" s="83"/>
    </row>
    <row r="631" spans="7:8" ht="14.45" x14ac:dyDescent="0.3">
      <c r="G631" s="83"/>
      <c r="H631" s="83"/>
    </row>
    <row r="632" spans="7:8" ht="14.45" x14ac:dyDescent="0.3">
      <c r="G632" s="83"/>
      <c r="H632" s="83"/>
    </row>
    <row r="633" spans="7:8" ht="14.45" x14ac:dyDescent="0.3">
      <c r="G633" s="83"/>
      <c r="H633" s="83"/>
    </row>
    <row r="634" spans="7:8" ht="14.45" x14ac:dyDescent="0.3">
      <c r="G634" s="83"/>
      <c r="H634" s="83"/>
    </row>
    <row r="635" spans="7:8" ht="14.45" x14ac:dyDescent="0.3">
      <c r="G635" s="83"/>
      <c r="H635" s="83"/>
    </row>
    <row r="636" spans="7:8" ht="14.45" x14ac:dyDescent="0.3">
      <c r="G636" s="83"/>
      <c r="H636" s="83"/>
    </row>
    <row r="637" spans="7:8" ht="14.45" x14ac:dyDescent="0.3">
      <c r="G637" s="83"/>
      <c r="H637" s="83"/>
    </row>
    <row r="638" spans="7:8" ht="14.45" x14ac:dyDescent="0.3">
      <c r="G638" s="83"/>
      <c r="H638" s="83"/>
    </row>
    <row r="639" spans="7:8" ht="14.45" x14ac:dyDescent="0.3">
      <c r="G639" s="83"/>
      <c r="H639" s="83"/>
    </row>
    <row r="640" spans="7:8" ht="14.45" x14ac:dyDescent="0.3">
      <c r="G640" s="83"/>
      <c r="H640" s="83"/>
    </row>
    <row r="641" spans="7:8" ht="14.45" x14ac:dyDescent="0.3">
      <c r="G641" s="83"/>
      <c r="H641" s="83"/>
    </row>
    <row r="642" spans="7:8" ht="14.45" x14ac:dyDescent="0.3">
      <c r="G642" s="83"/>
      <c r="H642" s="83"/>
    </row>
    <row r="643" spans="7:8" ht="14.45" x14ac:dyDescent="0.3">
      <c r="G643" s="83"/>
      <c r="H643" s="83"/>
    </row>
    <row r="644" spans="7:8" ht="14.45" x14ac:dyDescent="0.3">
      <c r="G644" s="83"/>
      <c r="H644" s="83"/>
    </row>
    <row r="645" spans="7:8" ht="14.45" x14ac:dyDescent="0.3">
      <c r="G645" s="83"/>
      <c r="H645" s="83"/>
    </row>
    <row r="646" spans="7:8" ht="14.45" x14ac:dyDescent="0.3">
      <c r="G646" s="83"/>
      <c r="H646" s="83"/>
    </row>
    <row r="647" spans="7:8" ht="14.45" x14ac:dyDescent="0.3">
      <c r="G647" s="83"/>
      <c r="H647" s="83"/>
    </row>
    <row r="648" spans="7:8" ht="14.45" x14ac:dyDescent="0.3">
      <c r="G648" s="83"/>
      <c r="H648" s="83"/>
    </row>
    <row r="649" spans="7:8" ht="14.45" x14ac:dyDescent="0.3">
      <c r="G649" s="83"/>
      <c r="H649" s="83"/>
    </row>
    <row r="650" spans="7:8" ht="14.45" x14ac:dyDescent="0.3">
      <c r="G650" s="83"/>
      <c r="H650" s="83"/>
    </row>
    <row r="651" spans="7:8" ht="14.45" x14ac:dyDescent="0.3">
      <c r="G651" s="83"/>
      <c r="H651" s="83"/>
    </row>
    <row r="652" spans="7:8" ht="14.45" x14ac:dyDescent="0.3">
      <c r="G652" s="83"/>
      <c r="H652" s="83"/>
    </row>
    <row r="653" spans="7:8" ht="14.45" x14ac:dyDescent="0.3">
      <c r="G653" s="83"/>
      <c r="H653" s="83"/>
    </row>
    <row r="654" spans="7:8" ht="14.45" x14ac:dyDescent="0.3">
      <c r="G654" s="83"/>
      <c r="H654" s="83"/>
    </row>
    <row r="655" spans="7:8" ht="14.45" x14ac:dyDescent="0.3">
      <c r="G655" s="83"/>
      <c r="H655" s="83"/>
    </row>
    <row r="656" spans="7:8" ht="14.45" x14ac:dyDescent="0.3">
      <c r="G656" s="83"/>
      <c r="H656" s="83"/>
    </row>
    <row r="657" spans="7:8" ht="14.45" x14ac:dyDescent="0.3">
      <c r="G657" s="83"/>
      <c r="H657" s="83"/>
    </row>
    <row r="658" spans="7:8" ht="14.45" x14ac:dyDescent="0.3">
      <c r="G658" s="83"/>
      <c r="H658" s="83"/>
    </row>
    <row r="659" spans="7:8" ht="14.45" x14ac:dyDescent="0.3">
      <c r="G659" s="83"/>
      <c r="H659" s="83"/>
    </row>
    <row r="660" spans="7:8" ht="14.45" x14ac:dyDescent="0.3">
      <c r="G660" s="83"/>
      <c r="H660" s="83"/>
    </row>
    <row r="661" spans="7:8" ht="14.45" x14ac:dyDescent="0.3">
      <c r="G661" s="83"/>
      <c r="H661" s="83"/>
    </row>
    <row r="662" spans="7:8" ht="14.45" x14ac:dyDescent="0.3">
      <c r="G662" s="83"/>
      <c r="H662" s="83"/>
    </row>
    <row r="663" spans="7:8" ht="14.45" x14ac:dyDescent="0.3">
      <c r="G663" s="83"/>
      <c r="H663" s="83"/>
    </row>
    <row r="664" spans="7:8" ht="14.45" x14ac:dyDescent="0.3">
      <c r="G664" s="83"/>
      <c r="H664" s="83"/>
    </row>
    <row r="665" spans="7:8" ht="14.45" x14ac:dyDescent="0.3">
      <c r="G665" s="83"/>
      <c r="H665" s="83"/>
    </row>
    <row r="666" spans="7:8" ht="14.45" x14ac:dyDescent="0.3">
      <c r="G666" s="83"/>
      <c r="H666" s="83"/>
    </row>
    <row r="667" spans="7:8" ht="14.45" x14ac:dyDescent="0.3">
      <c r="G667" s="83"/>
      <c r="H667" s="83"/>
    </row>
    <row r="668" spans="7:8" ht="14.45" x14ac:dyDescent="0.3">
      <c r="G668" s="83"/>
      <c r="H668" s="83"/>
    </row>
    <row r="669" spans="7:8" ht="14.45" x14ac:dyDescent="0.3">
      <c r="G669" s="83"/>
      <c r="H669" s="83"/>
    </row>
    <row r="670" spans="7:8" ht="14.45" x14ac:dyDescent="0.3">
      <c r="G670" s="83"/>
      <c r="H670" s="83"/>
    </row>
    <row r="671" spans="7:8" ht="14.45" x14ac:dyDescent="0.3">
      <c r="G671" s="83"/>
      <c r="H671" s="83"/>
    </row>
    <row r="672" spans="7:8" ht="14.45" x14ac:dyDescent="0.3">
      <c r="G672" s="83"/>
      <c r="H672" s="83"/>
    </row>
    <row r="673" spans="7:8" ht="14.45" x14ac:dyDescent="0.3">
      <c r="G673" s="83"/>
      <c r="H673" s="83"/>
    </row>
    <row r="674" spans="7:8" ht="14.45" x14ac:dyDescent="0.3">
      <c r="G674" s="83"/>
      <c r="H674" s="83"/>
    </row>
    <row r="675" spans="7:8" ht="14.45" x14ac:dyDescent="0.3">
      <c r="G675" s="83"/>
      <c r="H675" s="83"/>
    </row>
    <row r="676" spans="7:8" ht="14.45" x14ac:dyDescent="0.3">
      <c r="G676" s="83"/>
      <c r="H676" s="83"/>
    </row>
    <row r="677" spans="7:8" ht="14.45" x14ac:dyDescent="0.3">
      <c r="G677" s="83"/>
      <c r="H677" s="83"/>
    </row>
    <row r="678" spans="7:8" ht="14.45" x14ac:dyDescent="0.3">
      <c r="G678" s="83"/>
      <c r="H678" s="83"/>
    </row>
    <row r="679" spans="7:8" ht="14.45" x14ac:dyDescent="0.3">
      <c r="G679" s="83"/>
      <c r="H679" s="83"/>
    </row>
    <row r="680" spans="7:8" ht="14.45" x14ac:dyDescent="0.3">
      <c r="G680" s="83"/>
      <c r="H680" s="83"/>
    </row>
    <row r="681" spans="7:8" ht="14.45" x14ac:dyDescent="0.3">
      <c r="G681" s="83"/>
      <c r="H681" s="83"/>
    </row>
    <row r="682" spans="7:8" ht="14.45" x14ac:dyDescent="0.3">
      <c r="G682" s="83"/>
      <c r="H682" s="83"/>
    </row>
    <row r="683" spans="7:8" ht="14.45" x14ac:dyDescent="0.3">
      <c r="G683" s="83"/>
      <c r="H683" s="83"/>
    </row>
    <row r="684" spans="7:8" ht="14.45" x14ac:dyDescent="0.3">
      <c r="G684" s="83"/>
      <c r="H684" s="83"/>
    </row>
    <row r="685" spans="7:8" ht="14.45" x14ac:dyDescent="0.3">
      <c r="G685" s="83"/>
      <c r="H685" s="83"/>
    </row>
    <row r="686" spans="7:8" ht="14.45" x14ac:dyDescent="0.3">
      <c r="G686" s="83"/>
      <c r="H686" s="83"/>
    </row>
    <row r="687" spans="7:8" ht="14.45" x14ac:dyDescent="0.3">
      <c r="G687" s="83"/>
      <c r="H687" s="83"/>
    </row>
    <row r="688" spans="7:8" ht="14.45" x14ac:dyDescent="0.3">
      <c r="G688" s="83"/>
      <c r="H688" s="83"/>
    </row>
    <row r="689" spans="7:8" ht="14.45" x14ac:dyDescent="0.3">
      <c r="G689" s="83"/>
      <c r="H689" s="83"/>
    </row>
    <row r="690" spans="7:8" ht="14.45" x14ac:dyDescent="0.3">
      <c r="G690" s="83"/>
      <c r="H690" s="83"/>
    </row>
    <row r="691" spans="7:8" ht="14.45" x14ac:dyDescent="0.3">
      <c r="G691" s="83"/>
      <c r="H691" s="83"/>
    </row>
    <row r="692" spans="7:8" ht="14.45" x14ac:dyDescent="0.3">
      <c r="G692" s="83"/>
      <c r="H692" s="83"/>
    </row>
    <row r="693" spans="7:8" ht="14.45" x14ac:dyDescent="0.3">
      <c r="G693" s="83"/>
      <c r="H693" s="83"/>
    </row>
    <row r="694" spans="7:8" ht="14.45" x14ac:dyDescent="0.3">
      <c r="G694" s="83"/>
      <c r="H694" s="83"/>
    </row>
    <row r="695" spans="7:8" ht="14.45" x14ac:dyDescent="0.3">
      <c r="G695" s="83"/>
      <c r="H695" s="83"/>
    </row>
    <row r="696" spans="7:8" ht="14.45" x14ac:dyDescent="0.3">
      <c r="G696" s="83"/>
      <c r="H696" s="83"/>
    </row>
    <row r="697" spans="7:8" ht="14.45" x14ac:dyDescent="0.3">
      <c r="G697" s="83"/>
      <c r="H697" s="83"/>
    </row>
    <row r="698" spans="7:8" ht="14.45" x14ac:dyDescent="0.3">
      <c r="G698" s="83"/>
      <c r="H698" s="83"/>
    </row>
    <row r="699" spans="7:8" ht="14.45" x14ac:dyDescent="0.3">
      <c r="G699" s="83"/>
      <c r="H699" s="83"/>
    </row>
    <row r="700" spans="7:8" ht="14.45" x14ac:dyDescent="0.3">
      <c r="G700" s="83"/>
      <c r="H700" s="83"/>
    </row>
    <row r="701" spans="7:8" ht="14.45" x14ac:dyDescent="0.3">
      <c r="G701" s="83"/>
      <c r="H701" s="83"/>
    </row>
    <row r="702" spans="7:8" ht="14.45" x14ac:dyDescent="0.3">
      <c r="G702" s="83"/>
      <c r="H702" s="83"/>
    </row>
    <row r="703" spans="7:8" ht="14.45" x14ac:dyDescent="0.3">
      <c r="G703" s="83"/>
      <c r="H703" s="83"/>
    </row>
    <row r="704" spans="7:8" ht="14.45" x14ac:dyDescent="0.3">
      <c r="G704" s="83"/>
      <c r="H704" s="83"/>
    </row>
    <row r="705" spans="7:8" ht="14.45" x14ac:dyDescent="0.3">
      <c r="G705" s="83"/>
      <c r="H705" s="83"/>
    </row>
    <row r="706" spans="7:8" ht="14.45" x14ac:dyDescent="0.3">
      <c r="G706" s="83"/>
      <c r="H706" s="83"/>
    </row>
    <row r="707" spans="7:8" ht="14.45" x14ac:dyDescent="0.3">
      <c r="G707" s="83"/>
      <c r="H707" s="83"/>
    </row>
    <row r="708" spans="7:8" ht="14.45" x14ac:dyDescent="0.3">
      <c r="G708" s="83"/>
      <c r="H708" s="83"/>
    </row>
    <row r="709" spans="7:8" ht="14.45" x14ac:dyDescent="0.3">
      <c r="G709" s="83"/>
      <c r="H709" s="83"/>
    </row>
    <row r="710" spans="7:8" ht="14.45" x14ac:dyDescent="0.3">
      <c r="G710" s="83"/>
      <c r="H710" s="83"/>
    </row>
    <row r="711" spans="7:8" ht="14.45" x14ac:dyDescent="0.3">
      <c r="G711" s="83"/>
      <c r="H711" s="83"/>
    </row>
    <row r="712" spans="7:8" ht="14.45" x14ac:dyDescent="0.3">
      <c r="G712" s="83"/>
      <c r="H712" s="83"/>
    </row>
    <row r="713" spans="7:8" ht="14.45" x14ac:dyDescent="0.3">
      <c r="G713" s="83"/>
      <c r="H713" s="83"/>
    </row>
    <row r="714" spans="7:8" ht="14.45" x14ac:dyDescent="0.3">
      <c r="G714" s="83"/>
      <c r="H714" s="83"/>
    </row>
    <row r="715" spans="7:8" ht="14.45" x14ac:dyDescent="0.3">
      <c r="G715" s="83"/>
      <c r="H715" s="83"/>
    </row>
    <row r="716" spans="7:8" ht="14.45" x14ac:dyDescent="0.3">
      <c r="G716" s="83"/>
      <c r="H716" s="83"/>
    </row>
    <row r="717" spans="7:8" ht="14.45" x14ac:dyDescent="0.3">
      <c r="G717" s="83"/>
      <c r="H717" s="83"/>
    </row>
    <row r="718" spans="7:8" ht="14.45" x14ac:dyDescent="0.3">
      <c r="G718" s="83"/>
      <c r="H718" s="83"/>
    </row>
    <row r="719" spans="7:8" ht="14.45" x14ac:dyDescent="0.3">
      <c r="G719" s="83"/>
      <c r="H719" s="83"/>
    </row>
    <row r="720" spans="7:8" ht="14.45" x14ac:dyDescent="0.3">
      <c r="G720" s="83"/>
      <c r="H720" s="83"/>
    </row>
    <row r="721" spans="7:8" ht="14.45" x14ac:dyDescent="0.3">
      <c r="G721" s="83"/>
      <c r="H721" s="83"/>
    </row>
    <row r="722" spans="7:8" ht="14.45" x14ac:dyDescent="0.3">
      <c r="G722" s="83"/>
      <c r="H722" s="83"/>
    </row>
    <row r="723" spans="7:8" ht="14.45" x14ac:dyDescent="0.3">
      <c r="G723" s="83"/>
      <c r="H723" s="83"/>
    </row>
    <row r="724" spans="7:8" ht="14.45" x14ac:dyDescent="0.3">
      <c r="G724" s="83"/>
      <c r="H724" s="83"/>
    </row>
    <row r="725" spans="7:8" ht="14.45" x14ac:dyDescent="0.3">
      <c r="G725" s="83"/>
      <c r="H725" s="83"/>
    </row>
    <row r="726" spans="7:8" ht="14.45" x14ac:dyDescent="0.3">
      <c r="G726" s="83"/>
      <c r="H726" s="83"/>
    </row>
    <row r="727" spans="7:8" ht="14.45" x14ac:dyDescent="0.3">
      <c r="G727" s="83"/>
      <c r="H727" s="83"/>
    </row>
    <row r="728" spans="7:8" ht="14.45" x14ac:dyDescent="0.3">
      <c r="G728" s="83"/>
      <c r="H728" s="83"/>
    </row>
    <row r="729" spans="7:8" ht="14.45" x14ac:dyDescent="0.3">
      <c r="G729" s="83"/>
      <c r="H729" s="83"/>
    </row>
    <row r="730" spans="7:8" ht="14.45" x14ac:dyDescent="0.3">
      <c r="G730" s="83"/>
      <c r="H730" s="83"/>
    </row>
    <row r="731" spans="7:8" ht="14.45" x14ac:dyDescent="0.3">
      <c r="G731" s="83"/>
      <c r="H731" s="83"/>
    </row>
    <row r="732" spans="7:8" ht="14.45" x14ac:dyDescent="0.3">
      <c r="G732" s="83"/>
      <c r="H732" s="83"/>
    </row>
    <row r="733" spans="7:8" ht="14.45" x14ac:dyDescent="0.3">
      <c r="G733" s="83"/>
      <c r="H733" s="83"/>
    </row>
    <row r="734" spans="7:8" ht="14.45" x14ac:dyDescent="0.3">
      <c r="G734" s="83"/>
      <c r="H734" s="83"/>
    </row>
    <row r="735" spans="7:8" ht="14.45" x14ac:dyDescent="0.3">
      <c r="G735" s="83"/>
      <c r="H735" s="83"/>
    </row>
    <row r="736" spans="7:8" ht="14.45" x14ac:dyDescent="0.3">
      <c r="G736" s="83"/>
      <c r="H736" s="83"/>
    </row>
    <row r="737" spans="7:8" ht="14.45" x14ac:dyDescent="0.3">
      <c r="G737" s="83"/>
      <c r="H737" s="83"/>
    </row>
    <row r="738" spans="7:8" ht="14.45" x14ac:dyDescent="0.3">
      <c r="G738" s="83"/>
      <c r="H738" s="83"/>
    </row>
    <row r="739" spans="7:8" ht="14.45" x14ac:dyDescent="0.3">
      <c r="G739" s="83"/>
      <c r="H739" s="83"/>
    </row>
    <row r="740" spans="7:8" ht="14.45" x14ac:dyDescent="0.3">
      <c r="G740" s="83"/>
      <c r="H740" s="83"/>
    </row>
    <row r="741" spans="7:8" ht="14.45" x14ac:dyDescent="0.3">
      <c r="G741" s="83"/>
      <c r="H741" s="83"/>
    </row>
    <row r="742" spans="7:8" ht="14.45" x14ac:dyDescent="0.3">
      <c r="G742" s="83"/>
      <c r="H742" s="83"/>
    </row>
    <row r="743" spans="7:8" ht="14.45" x14ac:dyDescent="0.3">
      <c r="G743" s="83"/>
      <c r="H743" s="83"/>
    </row>
    <row r="744" spans="7:8" ht="14.45" x14ac:dyDescent="0.3">
      <c r="G744" s="83"/>
      <c r="H744" s="83"/>
    </row>
    <row r="745" spans="7:8" ht="14.45" x14ac:dyDescent="0.3">
      <c r="G745" s="83"/>
      <c r="H745" s="83"/>
    </row>
    <row r="746" spans="7:8" ht="14.45" x14ac:dyDescent="0.3">
      <c r="G746" s="83"/>
      <c r="H746" s="83"/>
    </row>
    <row r="747" spans="7:8" ht="14.45" x14ac:dyDescent="0.3">
      <c r="G747" s="83"/>
      <c r="H747" s="83"/>
    </row>
    <row r="748" spans="7:8" ht="14.45" x14ac:dyDescent="0.3">
      <c r="G748" s="83"/>
      <c r="H748" s="83"/>
    </row>
    <row r="749" spans="7:8" ht="14.45" x14ac:dyDescent="0.3">
      <c r="G749" s="83"/>
      <c r="H749" s="83"/>
    </row>
    <row r="750" spans="7:8" ht="14.45" x14ac:dyDescent="0.3">
      <c r="G750" s="83"/>
      <c r="H750" s="83"/>
    </row>
    <row r="751" spans="7:8" ht="14.45" x14ac:dyDescent="0.3">
      <c r="G751" s="83"/>
      <c r="H751" s="83"/>
    </row>
    <row r="752" spans="7:8" ht="14.45" x14ac:dyDescent="0.3">
      <c r="G752" s="83"/>
      <c r="H752" s="83"/>
    </row>
    <row r="753" spans="7:8" ht="14.45" x14ac:dyDescent="0.3">
      <c r="G753" s="83"/>
      <c r="H753" s="83"/>
    </row>
    <row r="754" spans="7:8" ht="14.45" x14ac:dyDescent="0.3">
      <c r="G754" s="83"/>
      <c r="H754" s="83"/>
    </row>
    <row r="755" spans="7:8" ht="14.45" x14ac:dyDescent="0.3">
      <c r="G755" s="83"/>
      <c r="H755" s="83"/>
    </row>
    <row r="756" spans="7:8" ht="14.45" x14ac:dyDescent="0.3">
      <c r="G756" s="83"/>
      <c r="H756" s="83"/>
    </row>
    <row r="757" spans="7:8" ht="14.45" x14ac:dyDescent="0.3">
      <c r="G757" s="83"/>
      <c r="H757" s="83"/>
    </row>
    <row r="758" spans="7:8" ht="14.45" x14ac:dyDescent="0.3">
      <c r="G758" s="83"/>
      <c r="H758" s="83"/>
    </row>
    <row r="759" spans="7:8" ht="14.45" x14ac:dyDescent="0.3">
      <c r="G759" s="83"/>
      <c r="H759" s="83"/>
    </row>
    <row r="760" spans="7:8" ht="14.45" x14ac:dyDescent="0.3">
      <c r="G760" s="83"/>
      <c r="H760" s="83"/>
    </row>
    <row r="761" spans="7:8" ht="14.45" x14ac:dyDescent="0.3">
      <c r="G761" s="83"/>
      <c r="H761" s="83"/>
    </row>
    <row r="762" spans="7:8" ht="14.45" x14ac:dyDescent="0.3">
      <c r="G762" s="83"/>
      <c r="H762" s="83"/>
    </row>
    <row r="763" spans="7:8" ht="14.45" x14ac:dyDescent="0.3">
      <c r="G763" s="83"/>
      <c r="H763" s="83"/>
    </row>
    <row r="764" spans="7:8" ht="14.45" x14ac:dyDescent="0.3">
      <c r="G764" s="83"/>
      <c r="H764" s="83"/>
    </row>
    <row r="765" spans="7:8" ht="14.45" x14ac:dyDescent="0.3">
      <c r="G765" s="83"/>
      <c r="H765" s="83"/>
    </row>
    <row r="766" spans="7:8" ht="14.45" x14ac:dyDescent="0.3">
      <c r="G766" s="83"/>
      <c r="H766" s="83"/>
    </row>
    <row r="767" spans="7:8" ht="14.45" x14ac:dyDescent="0.3">
      <c r="G767" s="83"/>
      <c r="H767" s="83"/>
    </row>
    <row r="768" spans="7:8" ht="14.45" x14ac:dyDescent="0.3">
      <c r="G768" s="83"/>
      <c r="H768" s="83"/>
    </row>
    <row r="769" spans="7:8" ht="14.45" x14ac:dyDescent="0.3">
      <c r="G769" s="83"/>
      <c r="H769" s="83"/>
    </row>
    <row r="770" spans="7:8" ht="14.45" x14ac:dyDescent="0.3">
      <c r="G770" s="83"/>
      <c r="H770" s="83"/>
    </row>
    <row r="771" spans="7:8" ht="14.45" x14ac:dyDescent="0.3">
      <c r="G771" s="83"/>
      <c r="H771" s="83"/>
    </row>
    <row r="772" spans="7:8" ht="14.45" x14ac:dyDescent="0.3">
      <c r="G772" s="83"/>
      <c r="H772" s="83"/>
    </row>
    <row r="773" spans="7:8" ht="14.45" x14ac:dyDescent="0.3">
      <c r="G773" s="83"/>
      <c r="H773" s="83"/>
    </row>
    <row r="774" spans="7:8" ht="14.45" x14ac:dyDescent="0.3">
      <c r="G774" s="83"/>
      <c r="H774" s="83"/>
    </row>
    <row r="775" spans="7:8" ht="14.45" x14ac:dyDescent="0.3">
      <c r="G775" s="83"/>
      <c r="H775" s="83"/>
    </row>
    <row r="776" spans="7:8" ht="14.45" x14ac:dyDescent="0.3">
      <c r="G776" s="83"/>
      <c r="H776" s="83"/>
    </row>
    <row r="777" spans="7:8" ht="14.45" x14ac:dyDescent="0.3">
      <c r="G777" s="83"/>
      <c r="H777" s="83"/>
    </row>
    <row r="778" spans="7:8" ht="14.45" x14ac:dyDescent="0.3">
      <c r="G778" s="83"/>
      <c r="H778" s="83"/>
    </row>
    <row r="779" spans="7:8" ht="14.45" x14ac:dyDescent="0.3">
      <c r="G779" s="83"/>
      <c r="H779" s="83"/>
    </row>
    <row r="780" spans="7:8" ht="14.45" x14ac:dyDescent="0.3">
      <c r="G780" s="83"/>
      <c r="H780" s="83"/>
    </row>
    <row r="781" spans="7:8" ht="14.45" x14ac:dyDescent="0.3">
      <c r="G781" s="83"/>
      <c r="H781" s="83"/>
    </row>
    <row r="782" spans="7:8" ht="14.45" x14ac:dyDescent="0.3">
      <c r="G782" s="83"/>
      <c r="H782" s="83"/>
    </row>
    <row r="783" spans="7:8" ht="14.45" x14ac:dyDescent="0.3">
      <c r="G783" s="83"/>
      <c r="H783" s="83"/>
    </row>
    <row r="784" spans="7:8" ht="14.45" x14ac:dyDescent="0.3">
      <c r="G784" s="83"/>
      <c r="H784" s="83"/>
    </row>
    <row r="785" spans="7:8" ht="14.45" x14ac:dyDescent="0.3">
      <c r="G785" s="83"/>
      <c r="H785" s="83"/>
    </row>
    <row r="786" spans="7:8" ht="14.45" x14ac:dyDescent="0.3">
      <c r="G786" s="83"/>
      <c r="H786" s="83"/>
    </row>
    <row r="787" spans="7:8" ht="14.45" x14ac:dyDescent="0.3">
      <c r="G787" s="83"/>
      <c r="H787" s="83"/>
    </row>
    <row r="788" spans="7:8" ht="14.45" x14ac:dyDescent="0.3">
      <c r="G788" s="83"/>
      <c r="H788" s="83"/>
    </row>
    <row r="789" spans="7:8" ht="14.45" x14ac:dyDescent="0.3">
      <c r="G789" s="83"/>
      <c r="H789" s="83"/>
    </row>
    <row r="790" spans="7:8" ht="14.45" x14ac:dyDescent="0.3">
      <c r="G790" s="83"/>
      <c r="H790" s="83"/>
    </row>
    <row r="791" spans="7:8" ht="14.45" x14ac:dyDescent="0.3">
      <c r="G791" s="83"/>
      <c r="H791" s="83"/>
    </row>
    <row r="792" spans="7:8" ht="14.45" x14ac:dyDescent="0.3">
      <c r="G792" s="83"/>
      <c r="H792" s="83"/>
    </row>
    <row r="793" spans="7:8" ht="14.45" x14ac:dyDescent="0.3">
      <c r="G793" s="83"/>
      <c r="H793" s="83"/>
    </row>
    <row r="794" spans="7:8" ht="14.45" x14ac:dyDescent="0.3">
      <c r="G794" s="83"/>
      <c r="H794" s="83"/>
    </row>
    <row r="795" spans="7:8" ht="14.45" x14ac:dyDescent="0.3">
      <c r="G795" s="83"/>
      <c r="H795" s="83"/>
    </row>
    <row r="796" spans="7:8" ht="14.45" x14ac:dyDescent="0.3">
      <c r="G796" s="83"/>
      <c r="H796" s="83"/>
    </row>
    <row r="797" spans="7:8" ht="14.45" x14ac:dyDescent="0.3">
      <c r="G797" s="83"/>
      <c r="H797" s="83"/>
    </row>
    <row r="798" spans="7:8" ht="14.45" x14ac:dyDescent="0.3">
      <c r="G798" s="83"/>
      <c r="H798" s="83"/>
    </row>
    <row r="799" spans="7:8" ht="14.45" x14ac:dyDescent="0.3">
      <c r="G799" s="83"/>
      <c r="H799" s="83"/>
    </row>
    <row r="800" spans="7:8" ht="14.45" x14ac:dyDescent="0.3">
      <c r="G800" s="83"/>
      <c r="H800" s="83"/>
    </row>
    <row r="801" spans="7:8" ht="14.45" x14ac:dyDescent="0.3">
      <c r="G801" s="83"/>
      <c r="H801" s="83"/>
    </row>
    <row r="802" spans="7:8" ht="14.45" x14ac:dyDescent="0.3">
      <c r="G802" s="83"/>
      <c r="H802" s="83"/>
    </row>
    <row r="803" spans="7:8" ht="14.45" x14ac:dyDescent="0.3">
      <c r="G803" s="83"/>
      <c r="H803" s="83"/>
    </row>
    <row r="804" spans="7:8" ht="14.45" x14ac:dyDescent="0.3">
      <c r="G804" s="83"/>
      <c r="H804" s="83"/>
    </row>
    <row r="805" spans="7:8" ht="14.45" x14ac:dyDescent="0.3">
      <c r="G805" s="83"/>
      <c r="H805" s="83"/>
    </row>
    <row r="806" spans="7:8" ht="14.45" x14ac:dyDescent="0.3">
      <c r="G806" s="83"/>
      <c r="H806" s="83"/>
    </row>
    <row r="807" spans="7:8" ht="14.45" x14ac:dyDescent="0.3">
      <c r="G807" s="83"/>
      <c r="H807" s="83"/>
    </row>
    <row r="808" spans="7:8" ht="14.45" x14ac:dyDescent="0.3">
      <c r="G808" s="83"/>
      <c r="H808" s="83"/>
    </row>
    <row r="809" spans="7:8" ht="14.45" x14ac:dyDescent="0.3">
      <c r="G809" s="83"/>
      <c r="H809" s="83"/>
    </row>
    <row r="810" spans="7:8" ht="14.45" x14ac:dyDescent="0.3">
      <c r="G810" s="83"/>
      <c r="H810" s="83"/>
    </row>
    <row r="811" spans="7:8" ht="14.45" x14ac:dyDescent="0.3">
      <c r="G811" s="83"/>
      <c r="H811" s="83"/>
    </row>
    <row r="812" spans="7:8" ht="14.45" x14ac:dyDescent="0.3">
      <c r="G812" s="83"/>
      <c r="H812" s="83"/>
    </row>
    <row r="813" spans="7:8" ht="14.45" x14ac:dyDescent="0.3">
      <c r="G813" s="83"/>
      <c r="H813" s="83"/>
    </row>
    <row r="814" spans="7:8" ht="14.45" x14ac:dyDescent="0.3">
      <c r="G814" s="83"/>
      <c r="H814" s="83"/>
    </row>
    <row r="815" spans="7:8" ht="14.45" x14ac:dyDescent="0.3">
      <c r="G815" s="83"/>
      <c r="H815" s="83"/>
    </row>
    <row r="816" spans="7:8" ht="14.45" x14ac:dyDescent="0.3">
      <c r="G816" s="83"/>
      <c r="H816" s="83"/>
    </row>
    <row r="817" spans="7:8" ht="14.45" x14ac:dyDescent="0.3">
      <c r="G817" s="83"/>
      <c r="H817" s="83"/>
    </row>
    <row r="818" spans="7:8" ht="14.45" x14ac:dyDescent="0.3">
      <c r="G818" s="83"/>
      <c r="H818" s="83"/>
    </row>
    <row r="819" spans="7:8" ht="14.45" x14ac:dyDescent="0.3">
      <c r="G819" s="83"/>
      <c r="H819" s="83"/>
    </row>
    <row r="820" spans="7:8" ht="14.45" x14ac:dyDescent="0.3">
      <c r="G820" s="83"/>
      <c r="H820" s="83"/>
    </row>
    <row r="821" spans="7:8" ht="14.45" x14ac:dyDescent="0.3">
      <c r="G821" s="83"/>
      <c r="H821" s="83"/>
    </row>
    <row r="822" spans="7:8" ht="14.45" x14ac:dyDescent="0.3">
      <c r="G822" s="83"/>
      <c r="H822" s="83"/>
    </row>
    <row r="823" spans="7:8" ht="14.45" x14ac:dyDescent="0.3">
      <c r="G823" s="83"/>
      <c r="H823" s="83"/>
    </row>
    <row r="824" spans="7:8" ht="14.45" x14ac:dyDescent="0.3">
      <c r="G824" s="83"/>
      <c r="H824" s="83"/>
    </row>
    <row r="825" spans="7:8" ht="14.45" x14ac:dyDescent="0.3">
      <c r="G825" s="83"/>
      <c r="H825" s="83"/>
    </row>
    <row r="826" spans="7:8" ht="14.45" x14ac:dyDescent="0.3">
      <c r="G826" s="83"/>
      <c r="H826" s="83"/>
    </row>
    <row r="827" spans="7:8" ht="14.45" x14ac:dyDescent="0.3">
      <c r="G827" s="83"/>
      <c r="H827" s="83"/>
    </row>
    <row r="828" spans="7:8" ht="14.45" x14ac:dyDescent="0.3">
      <c r="G828" s="83"/>
      <c r="H828" s="83"/>
    </row>
    <row r="829" spans="7:8" ht="14.45" x14ac:dyDescent="0.3">
      <c r="G829" s="83"/>
      <c r="H829" s="83"/>
    </row>
    <row r="830" spans="7:8" ht="14.45" x14ac:dyDescent="0.3">
      <c r="G830" s="83"/>
      <c r="H830" s="83"/>
    </row>
    <row r="831" spans="7:8" ht="14.45" x14ac:dyDescent="0.3">
      <c r="G831" s="83"/>
      <c r="H831" s="83"/>
    </row>
    <row r="832" spans="7:8" ht="14.45" x14ac:dyDescent="0.3">
      <c r="G832" s="83"/>
      <c r="H832" s="83"/>
    </row>
    <row r="833" spans="7:8" ht="14.45" x14ac:dyDescent="0.3">
      <c r="G833" s="83"/>
      <c r="H833" s="83"/>
    </row>
    <row r="834" spans="7:8" ht="14.45" x14ac:dyDescent="0.3">
      <c r="G834" s="83"/>
      <c r="H834" s="83"/>
    </row>
    <row r="835" spans="7:8" ht="14.45" x14ac:dyDescent="0.3">
      <c r="G835" s="83"/>
      <c r="H835" s="83"/>
    </row>
    <row r="836" spans="7:8" ht="14.45" x14ac:dyDescent="0.3">
      <c r="G836" s="83"/>
      <c r="H836" s="83"/>
    </row>
    <row r="837" spans="7:8" ht="14.45" x14ac:dyDescent="0.3">
      <c r="G837" s="83"/>
      <c r="H837" s="83"/>
    </row>
    <row r="838" spans="7:8" ht="14.45" x14ac:dyDescent="0.3">
      <c r="G838" s="83"/>
      <c r="H838" s="83"/>
    </row>
    <row r="839" spans="7:8" ht="14.45" x14ac:dyDescent="0.3">
      <c r="G839" s="83"/>
      <c r="H839" s="83"/>
    </row>
    <row r="840" spans="7:8" ht="14.45" x14ac:dyDescent="0.3">
      <c r="G840" s="83"/>
      <c r="H840" s="83"/>
    </row>
    <row r="841" spans="7:8" ht="14.45" x14ac:dyDescent="0.3">
      <c r="G841" s="83"/>
      <c r="H841" s="83"/>
    </row>
    <row r="842" spans="7:8" ht="14.45" x14ac:dyDescent="0.3">
      <c r="G842" s="83"/>
      <c r="H842" s="83"/>
    </row>
    <row r="843" spans="7:8" ht="14.45" x14ac:dyDescent="0.3">
      <c r="G843" s="83"/>
      <c r="H843" s="83"/>
    </row>
    <row r="844" spans="7:8" ht="14.45" x14ac:dyDescent="0.3">
      <c r="G844" s="83"/>
      <c r="H844" s="83"/>
    </row>
    <row r="845" spans="7:8" ht="14.45" x14ac:dyDescent="0.3">
      <c r="G845" s="83"/>
      <c r="H845" s="83"/>
    </row>
    <row r="846" spans="7:8" ht="14.45" x14ac:dyDescent="0.3">
      <c r="G846" s="83"/>
      <c r="H846" s="83"/>
    </row>
    <row r="847" spans="7:8" ht="14.45" x14ac:dyDescent="0.3">
      <c r="G847" s="83"/>
      <c r="H847" s="83"/>
    </row>
    <row r="848" spans="7:8" ht="14.45" x14ac:dyDescent="0.3">
      <c r="G848" s="83"/>
      <c r="H848" s="83"/>
    </row>
    <row r="849" spans="7:8" ht="14.45" x14ac:dyDescent="0.3">
      <c r="G849" s="83"/>
      <c r="H849" s="83"/>
    </row>
    <row r="850" spans="7:8" ht="14.45" x14ac:dyDescent="0.3">
      <c r="G850" s="83"/>
      <c r="H850" s="83"/>
    </row>
    <row r="851" spans="7:8" ht="14.45" x14ac:dyDescent="0.3">
      <c r="G851" s="83"/>
      <c r="H851" s="83"/>
    </row>
    <row r="852" spans="7:8" ht="14.45" x14ac:dyDescent="0.3">
      <c r="G852" s="83"/>
      <c r="H852" s="83"/>
    </row>
    <row r="853" spans="7:8" ht="14.45" x14ac:dyDescent="0.3">
      <c r="G853" s="83"/>
      <c r="H853" s="83"/>
    </row>
    <row r="854" spans="7:8" ht="14.45" x14ac:dyDescent="0.3">
      <c r="G854" s="83"/>
      <c r="H854" s="83"/>
    </row>
    <row r="855" spans="7:8" ht="14.45" x14ac:dyDescent="0.3">
      <c r="G855" s="83"/>
      <c r="H855" s="83"/>
    </row>
    <row r="856" spans="7:8" ht="14.45" x14ac:dyDescent="0.3">
      <c r="G856" s="83"/>
      <c r="H856" s="83"/>
    </row>
    <row r="857" spans="7:8" ht="14.45" x14ac:dyDescent="0.3">
      <c r="G857" s="83"/>
      <c r="H857" s="83"/>
    </row>
    <row r="858" spans="7:8" ht="14.45" x14ac:dyDescent="0.3">
      <c r="G858" s="83"/>
      <c r="H858" s="83"/>
    </row>
    <row r="859" spans="7:8" ht="14.45" x14ac:dyDescent="0.3">
      <c r="G859" s="83"/>
      <c r="H859" s="83"/>
    </row>
    <row r="860" spans="7:8" ht="14.45" x14ac:dyDescent="0.3">
      <c r="G860" s="83"/>
      <c r="H860" s="83"/>
    </row>
    <row r="861" spans="7:8" ht="14.45" x14ac:dyDescent="0.3">
      <c r="G861" s="83"/>
      <c r="H861" s="83"/>
    </row>
    <row r="862" spans="7:8" ht="14.45" x14ac:dyDescent="0.3">
      <c r="G862" s="83"/>
      <c r="H862" s="83"/>
    </row>
    <row r="863" spans="7:8" ht="14.45" x14ac:dyDescent="0.3">
      <c r="G863" s="83"/>
      <c r="H863" s="83"/>
    </row>
    <row r="864" spans="7:8" ht="14.45" x14ac:dyDescent="0.3">
      <c r="G864" s="83"/>
      <c r="H864" s="83"/>
    </row>
    <row r="865" spans="7:8" ht="14.45" x14ac:dyDescent="0.3">
      <c r="G865" s="83"/>
      <c r="H865" s="83"/>
    </row>
    <row r="866" spans="7:8" ht="14.45" x14ac:dyDescent="0.3">
      <c r="G866" s="83"/>
      <c r="H866" s="83"/>
    </row>
    <row r="867" spans="7:8" ht="14.45" x14ac:dyDescent="0.3">
      <c r="G867" s="83"/>
      <c r="H867" s="83"/>
    </row>
    <row r="868" spans="7:8" ht="14.45" x14ac:dyDescent="0.3">
      <c r="G868" s="83"/>
      <c r="H868" s="83"/>
    </row>
    <row r="869" spans="7:8" ht="14.45" x14ac:dyDescent="0.3">
      <c r="G869" s="83"/>
      <c r="H869" s="83"/>
    </row>
    <row r="870" spans="7:8" ht="14.45" x14ac:dyDescent="0.3">
      <c r="G870" s="83"/>
      <c r="H870" s="83"/>
    </row>
    <row r="871" spans="7:8" ht="14.45" x14ac:dyDescent="0.3">
      <c r="G871" s="83"/>
      <c r="H871" s="83"/>
    </row>
    <row r="872" spans="7:8" ht="14.45" x14ac:dyDescent="0.3">
      <c r="G872" s="83"/>
      <c r="H872" s="83"/>
    </row>
    <row r="873" spans="7:8" ht="14.45" x14ac:dyDescent="0.3">
      <c r="G873" s="83"/>
      <c r="H873" s="83"/>
    </row>
    <row r="874" spans="7:8" ht="14.45" x14ac:dyDescent="0.3">
      <c r="G874" s="83"/>
      <c r="H874" s="83"/>
    </row>
    <row r="875" spans="7:8" ht="14.45" x14ac:dyDescent="0.3">
      <c r="G875" s="83"/>
      <c r="H875" s="83"/>
    </row>
    <row r="876" spans="7:8" ht="14.45" x14ac:dyDescent="0.3">
      <c r="G876" s="83"/>
      <c r="H876" s="83"/>
    </row>
    <row r="877" spans="7:8" ht="14.45" x14ac:dyDescent="0.3">
      <c r="G877" s="83"/>
      <c r="H877" s="83"/>
    </row>
    <row r="878" spans="7:8" ht="14.45" x14ac:dyDescent="0.3">
      <c r="G878" s="83"/>
      <c r="H878" s="83"/>
    </row>
    <row r="879" spans="7:8" ht="14.45" x14ac:dyDescent="0.3">
      <c r="G879" s="83"/>
      <c r="H879" s="83"/>
    </row>
    <row r="880" spans="7:8" ht="14.45" x14ac:dyDescent="0.3">
      <c r="G880" s="83"/>
      <c r="H880" s="83"/>
    </row>
    <row r="881" spans="7:8" ht="14.45" x14ac:dyDescent="0.3">
      <c r="G881" s="83"/>
      <c r="H881" s="83"/>
    </row>
    <row r="882" spans="7:8" ht="14.45" x14ac:dyDescent="0.3">
      <c r="G882" s="83"/>
      <c r="H882" s="83"/>
    </row>
    <row r="883" spans="7:8" ht="14.45" x14ac:dyDescent="0.3">
      <c r="G883" s="83"/>
      <c r="H883" s="83"/>
    </row>
    <row r="884" spans="7:8" ht="14.45" x14ac:dyDescent="0.3">
      <c r="G884" s="83"/>
      <c r="H884" s="83"/>
    </row>
    <row r="885" spans="7:8" ht="14.45" x14ac:dyDescent="0.3">
      <c r="G885" s="83"/>
      <c r="H885" s="83"/>
    </row>
    <row r="886" spans="7:8" ht="14.45" x14ac:dyDescent="0.3">
      <c r="G886" s="83"/>
      <c r="H886" s="83"/>
    </row>
    <row r="887" spans="7:8" ht="14.45" x14ac:dyDescent="0.3">
      <c r="G887" s="83"/>
      <c r="H887" s="83"/>
    </row>
    <row r="888" spans="7:8" ht="14.45" x14ac:dyDescent="0.3">
      <c r="G888" s="83"/>
      <c r="H888" s="83"/>
    </row>
    <row r="889" spans="7:8" ht="14.45" x14ac:dyDescent="0.3">
      <c r="G889" s="83"/>
      <c r="H889" s="83"/>
    </row>
    <row r="890" spans="7:8" ht="14.45" x14ac:dyDescent="0.3">
      <c r="G890" s="83"/>
      <c r="H890" s="83"/>
    </row>
    <row r="891" spans="7:8" ht="14.45" x14ac:dyDescent="0.3">
      <c r="G891" s="83"/>
      <c r="H891" s="83"/>
    </row>
    <row r="892" spans="7:8" ht="14.45" x14ac:dyDescent="0.3">
      <c r="G892" s="83"/>
      <c r="H892" s="83"/>
    </row>
    <row r="893" spans="7:8" ht="14.45" x14ac:dyDescent="0.3">
      <c r="G893" s="83"/>
      <c r="H893" s="83"/>
    </row>
    <row r="894" spans="7:8" ht="14.45" x14ac:dyDescent="0.3">
      <c r="G894" s="83"/>
      <c r="H894" s="83"/>
    </row>
    <row r="895" spans="7:8" ht="14.45" x14ac:dyDescent="0.3">
      <c r="G895" s="83"/>
      <c r="H895" s="83"/>
    </row>
    <row r="896" spans="7:8" ht="14.45" x14ac:dyDescent="0.3">
      <c r="G896" s="83"/>
      <c r="H896" s="83"/>
    </row>
    <row r="897" spans="7:8" ht="14.45" x14ac:dyDescent="0.3">
      <c r="G897" s="83"/>
      <c r="H897" s="83"/>
    </row>
    <row r="898" spans="7:8" ht="14.45" x14ac:dyDescent="0.3">
      <c r="G898" s="83"/>
      <c r="H898" s="83"/>
    </row>
    <row r="899" spans="7:8" ht="14.45" x14ac:dyDescent="0.3">
      <c r="G899" s="83"/>
      <c r="H899" s="83"/>
    </row>
    <row r="900" spans="7:8" ht="14.45" x14ac:dyDescent="0.3">
      <c r="G900" s="83"/>
      <c r="H900" s="83"/>
    </row>
    <row r="901" spans="7:8" ht="14.45" x14ac:dyDescent="0.3">
      <c r="G901" s="83"/>
      <c r="H901" s="83"/>
    </row>
    <row r="902" spans="7:8" ht="14.45" x14ac:dyDescent="0.3">
      <c r="G902" s="83"/>
      <c r="H902" s="83"/>
    </row>
    <row r="903" spans="7:8" ht="14.45" x14ac:dyDescent="0.3">
      <c r="G903" s="83"/>
      <c r="H903" s="83"/>
    </row>
    <row r="904" spans="7:8" ht="14.45" x14ac:dyDescent="0.3">
      <c r="G904" s="83"/>
      <c r="H904" s="83"/>
    </row>
    <row r="905" spans="7:8" ht="14.45" x14ac:dyDescent="0.3">
      <c r="G905" s="83"/>
      <c r="H905" s="83"/>
    </row>
    <row r="906" spans="7:8" ht="14.45" x14ac:dyDescent="0.3">
      <c r="G906" s="83"/>
      <c r="H906" s="83"/>
    </row>
    <row r="907" spans="7:8" ht="14.45" x14ac:dyDescent="0.3">
      <c r="G907" s="83"/>
      <c r="H907" s="83"/>
    </row>
    <row r="908" spans="7:8" ht="14.45" x14ac:dyDescent="0.3">
      <c r="G908" s="83"/>
      <c r="H908" s="83"/>
    </row>
    <row r="909" spans="7:8" ht="14.45" x14ac:dyDescent="0.3">
      <c r="G909" s="83"/>
      <c r="H909" s="83"/>
    </row>
    <row r="910" spans="7:8" ht="14.45" x14ac:dyDescent="0.3">
      <c r="G910" s="83"/>
      <c r="H910" s="83"/>
    </row>
    <row r="911" spans="7:8" ht="14.45" x14ac:dyDescent="0.3">
      <c r="G911" s="83"/>
      <c r="H911" s="83"/>
    </row>
    <row r="912" spans="7:8" ht="14.45" x14ac:dyDescent="0.3">
      <c r="G912" s="83"/>
      <c r="H912" s="83"/>
    </row>
    <row r="913" spans="7:8" ht="14.45" x14ac:dyDescent="0.3">
      <c r="G913" s="83"/>
      <c r="H913" s="83"/>
    </row>
    <row r="914" spans="7:8" ht="14.45" x14ac:dyDescent="0.3">
      <c r="G914" s="83"/>
      <c r="H914" s="83"/>
    </row>
    <row r="915" spans="7:8" ht="14.45" x14ac:dyDescent="0.3">
      <c r="G915" s="83"/>
      <c r="H915" s="83"/>
    </row>
    <row r="916" spans="7:8" ht="14.45" x14ac:dyDescent="0.3">
      <c r="G916" s="83"/>
      <c r="H916" s="83"/>
    </row>
    <row r="917" spans="7:8" ht="14.45" x14ac:dyDescent="0.3">
      <c r="G917" s="83"/>
      <c r="H917" s="83"/>
    </row>
    <row r="918" spans="7:8" ht="14.45" x14ac:dyDescent="0.3">
      <c r="G918" s="83"/>
      <c r="H918" s="83"/>
    </row>
    <row r="919" spans="7:8" ht="14.45" x14ac:dyDescent="0.3">
      <c r="G919" s="83"/>
      <c r="H919" s="83"/>
    </row>
    <row r="920" spans="7:8" ht="14.45" x14ac:dyDescent="0.3">
      <c r="G920" s="83"/>
      <c r="H920" s="83"/>
    </row>
    <row r="921" spans="7:8" ht="14.45" x14ac:dyDescent="0.3">
      <c r="G921" s="83"/>
      <c r="H921" s="83"/>
    </row>
    <row r="922" spans="7:8" ht="14.45" x14ac:dyDescent="0.3">
      <c r="G922" s="83"/>
      <c r="H922" s="83"/>
    </row>
    <row r="923" spans="7:8" ht="14.45" x14ac:dyDescent="0.3">
      <c r="G923" s="83"/>
      <c r="H923" s="83"/>
    </row>
    <row r="924" spans="7:8" ht="14.45" x14ac:dyDescent="0.3">
      <c r="G924" s="83"/>
      <c r="H924" s="83"/>
    </row>
    <row r="925" spans="7:8" ht="14.45" x14ac:dyDescent="0.3">
      <c r="G925" s="83"/>
      <c r="H925" s="83"/>
    </row>
    <row r="926" spans="7:8" ht="14.45" x14ac:dyDescent="0.3">
      <c r="G926" s="83"/>
      <c r="H926" s="83"/>
    </row>
    <row r="927" spans="7:8" ht="14.45" x14ac:dyDescent="0.3">
      <c r="G927" s="83"/>
      <c r="H927" s="83"/>
    </row>
    <row r="928" spans="7:8" ht="14.45" x14ac:dyDescent="0.3">
      <c r="G928" s="83"/>
      <c r="H928" s="83"/>
    </row>
    <row r="929" spans="7:8" ht="14.45" x14ac:dyDescent="0.3">
      <c r="G929" s="83"/>
      <c r="H929" s="83"/>
    </row>
    <row r="930" spans="7:8" ht="14.45" x14ac:dyDescent="0.3">
      <c r="G930" s="83"/>
      <c r="H930" s="83"/>
    </row>
    <row r="931" spans="7:8" ht="14.45" x14ac:dyDescent="0.3">
      <c r="G931" s="83"/>
      <c r="H931" s="83"/>
    </row>
    <row r="932" spans="7:8" ht="14.45" x14ac:dyDescent="0.3">
      <c r="G932" s="83"/>
      <c r="H932" s="83"/>
    </row>
    <row r="933" spans="7:8" ht="14.45" x14ac:dyDescent="0.3">
      <c r="G933" s="83"/>
      <c r="H933" s="83"/>
    </row>
    <row r="934" spans="7:8" ht="14.45" x14ac:dyDescent="0.3">
      <c r="G934" s="83"/>
      <c r="H934" s="83"/>
    </row>
    <row r="935" spans="7:8" ht="14.45" x14ac:dyDescent="0.3">
      <c r="G935" s="83"/>
      <c r="H935" s="83"/>
    </row>
    <row r="936" spans="7:8" ht="14.45" x14ac:dyDescent="0.3">
      <c r="G936" s="83"/>
      <c r="H936" s="83"/>
    </row>
    <row r="937" spans="7:8" ht="14.45" x14ac:dyDescent="0.3">
      <c r="G937" s="83"/>
      <c r="H937" s="83"/>
    </row>
    <row r="938" spans="7:8" ht="14.45" x14ac:dyDescent="0.3">
      <c r="G938" s="83"/>
      <c r="H938" s="83"/>
    </row>
    <row r="939" spans="7:8" ht="14.45" x14ac:dyDescent="0.3">
      <c r="G939" s="83"/>
      <c r="H939" s="83"/>
    </row>
    <row r="940" spans="7:8" ht="14.45" x14ac:dyDescent="0.3">
      <c r="G940" s="83"/>
      <c r="H940" s="83"/>
    </row>
    <row r="941" spans="7:8" ht="14.45" x14ac:dyDescent="0.3">
      <c r="G941" s="83"/>
      <c r="H941" s="83"/>
    </row>
    <row r="942" spans="7:8" ht="14.45" x14ac:dyDescent="0.3">
      <c r="G942" s="83"/>
      <c r="H942" s="83"/>
    </row>
    <row r="943" spans="7:8" ht="14.45" x14ac:dyDescent="0.3">
      <c r="G943" s="83"/>
      <c r="H943" s="83"/>
    </row>
    <row r="944" spans="7:8" ht="14.45" x14ac:dyDescent="0.3">
      <c r="G944" s="83"/>
      <c r="H944" s="83"/>
    </row>
    <row r="945" spans="7:8" ht="14.45" x14ac:dyDescent="0.3">
      <c r="G945" s="83"/>
      <c r="H945" s="83"/>
    </row>
    <row r="946" spans="7:8" ht="14.45" x14ac:dyDescent="0.3">
      <c r="G946" s="83"/>
      <c r="H946" s="83"/>
    </row>
    <row r="947" spans="7:8" ht="14.45" x14ac:dyDescent="0.3">
      <c r="G947" s="83"/>
      <c r="H947" s="83"/>
    </row>
    <row r="948" spans="7:8" ht="14.45" x14ac:dyDescent="0.3">
      <c r="G948" s="83"/>
      <c r="H948" s="83"/>
    </row>
    <row r="949" spans="7:8" ht="14.45" x14ac:dyDescent="0.3">
      <c r="G949" s="83"/>
      <c r="H949" s="83"/>
    </row>
    <row r="950" spans="7:8" ht="14.45" x14ac:dyDescent="0.3">
      <c r="G950" s="83"/>
      <c r="H950" s="83"/>
    </row>
    <row r="951" spans="7:8" ht="14.45" x14ac:dyDescent="0.3">
      <c r="G951" s="83"/>
      <c r="H951" s="83"/>
    </row>
    <row r="952" spans="7:8" ht="14.45" x14ac:dyDescent="0.3">
      <c r="G952" s="83"/>
      <c r="H952" s="83"/>
    </row>
    <row r="953" spans="7:8" ht="14.45" x14ac:dyDescent="0.3">
      <c r="G953" s="83"/>
      <c r="H953" s="83"/>
    </row>
    <row r="954" spans="7:8" ht="14.45" x14ac:dyDescent="0.3">
      <c r="G954" s="83"/>
      <c r="H954" s="83"/>
    </row>
    <row r="955" spans="7:8" ht="14.45" x14ac:dyDescent="0.3">
      <c r="G955" s="83"/>
      <c r="H955" s="83"/>
    </row>
    <row r="956" spans="7:8" ht="14.45" x14ac:dyDescent="0.3">
      <c r="G956" s="83"/>
      <c r="H956" s="83"/>
    </row>
    <row r="957" spans="7:8" ht="14.45" x14ac:dyDescent="0.3">
      <c r="G957" s="83"/>
      <c r="H957" s="83"/>
    </row>
    <row r="958" spans="7:8" ht="14.45" x14ac:dyDescent="0.3">
      <c r="G958" s="83"/>
      <c r="H958" s="83"/>
    </row>
    <row r="959" spans="7:8" ht="14.45" x14ac:dyDescent="0.3">
      <c r="G959" s="83"/>
      <c r="H959" s="83"/>
    </row>
    <row r="960" spans="7:8" ht="14.45" x14ac:dyDescent="0.3">
      <c r="G960" s="83"/>
      <c r="H960" s="83"/>
    </row>
    <row r="961" spans="7:8" ht="14.45" x14ac:dyDescent="0.3">
      <c r="G961" s="83"/>
      <c r="H961" s="83"/>
    </row>
    <row r="962" spans="7:8" ht="14.45" x14ac:dyDescent="0.3">
      <c r="G962" s="83"/>
      <c r="H962" s="83"/>
    </row>
    <row r="963" spans="7:8" ht="14.45" x14ac:dyDescent="0.3">
      <c r="G963" s="83"/>
      <c r="H963" s="83"/>
    </row>
    <row r="964" spans="7:8" ht="14.45" x14ac:dyDescent="0.3">
      <c r="G964" s="83"/>
      <c r="H964" s="83"/>
    </row>
    <row r="965" spans="7:8" ht="14.45" x14ac:dyDescent="0.3">
      <c r="G965" s="83"/>
      <c r="H965" s="83"/>
    </row>
    <row r="966" spans="7:8" ht="14.45" x14ac:dyDescent="0.3">
      <c r="G966" s="83"/>
      <c r="H966" s="83"/>
    </row>
    <row r="967" spans="7:8" ht="14.45" x14ac:dyDescent="0.3">
      <c r="G967" s="83"/>
      <c r="H967" s="83"/>
    </row>
    <row r="968" spans="7:8" ht="14.45" x14ac:dyDescent="0.3">
      <c r="G968" s="83"/>
      <c r="H968" s="83"/>
    </row>
    <row r="969" spans="7:8" ht="14.45" x14ac:dyDescent="0.3">
      <c r="G969" s="83"/>
      <c r="H969" s="83"/>
    </row>
    <row r="970" spans="7:8" ht="14.45" x14ac:dyDescent="0.3">
      <c r="G970" s="83"/>
      <c r="H970" s="83"/>
    </row>
    <row r="971" spans="7:8" ht="14.45" x14ac:dyDescent="0.3">
      <c r="G971" s="83"/>
      <c r="H971" s="83"/>
    </row>
    <row r="972" spans="7:8" ht="14.45" x14ac:dyDescent="0.3">
      <c r="G972" s="83"/>
      <c r="H972" s="83"/>
    </row>
    <row r="973" spans="7:8" ht="14.45" x14ac:dyDescent="0.3">
      <c r="G973" s="83"/>
      <c r="H973" s="83"/>
    </row>
    <row r="974" spans="7:8" ht="14.45" x14ac:dyDescent="0.3">
      <c r="G974" s="83"/>
      <c r="H974" s="83"/>
    </row>
    <row r="975" spans="7:8" ht="14.45" x14ac:dyDescent="0.3">
      <c r="G975" s="83"/>
      <c r="H975" s="83"/>
    </row>
    <row r="976" spans="7:8" ht="14.45" x14ac:dyDescent="0.3">
      <c r="G976" s="83"/>
      <c r="H976" s="83"/>
    </row>
    <row r="977" spans="7:8" ht="14.45" x14ac:dyDescent="0.3">
      <c r="G977" s="83"/>
      <c r="H977" s="83"/>
    </row>
    <row r="978" spans="7:8" ht="14.45" x14ac:dyDescent="0.3">
      <c r="G978" s="83"/>
      <c r="H978" s="83"/>
    </row>
    <row r="979" spans="7:8" ht="14.45" x14ac:dyDescent="0.3">
      <c r="G979" s="83"/>
      <c r="H979" s="83"/>
    </row>
    <row r="980" spans="7:8" ht="14.45" x14ac:dyDescent="0.3">
      <c r="G980" s="83"/>
      <c r="H980" s="83"/>
    </row>
    <row r="981" spans="7:8" ht="14.45" x14ac:dyDescent="0.3">
      <c r="G981" s="83"/>
      <c r="H981" s="83"/>
    </row>
    <row r="982" spans="7:8" ht="14.45" x14ac:dyDescent="0.3">
      <c r="G982" s="83"/>
      <c r="H982" s="83"/>
    </row>
    <row r="983" spans="7:8" ht="14.45" x14ac:dyDescent="0.3">
      <c r="G983" s="83"/>
      <c r="H983" s="83"/>
    </row>
    <row r="984" spans="7:8" ht="14.45" x14ac:dyDescent="0.3">
      <c r="G984" s="83"/>
      <c r="H984" s="83"/>
    </row>
    <row r="985" spans="7:8" ht="14.45" x14ac:dyDescent="0.3">
      <c r="G985" s="83"/>
      <c r="H985" s="83"/>
    </row>
    <row r="986" spans="7:8" ht="14.45" x14ac:dyDescent="0.3">
      <c r="G986" s="83"/>
      <c r="H986" s="83"/>
    </row>
    <row r="987" spans="7:8" ht="14.45" x14ac:dyDescent="0.3">
      <c r="G987" s="83"/>
      <c r="H987" s="83"/>
    </row>
    <row r="988" spans="7:8" ht="14.45" x14ac:dyDescent="0.3">
      <c r="G988" s="83"/>
      <c r="H988" s="83"/>
    </row>
    <row r="989" spans="7:8" ht="14.45" x14ac:dyDescent="0.3">
      <c r="G989" s="83"/>
      <c r="H989" s="83"/>
    </row>
    <row r="990" spans="7:8" ht="14.45" x14ac:dyDescent="0.3">
      <c r="G990" s="83"/>
      <c r="H990" s="83"/>
    </row>
    <row r="991" spans="7:8" ht="14.45" x14ac:dyDescent="0.3">
      <c r="G991" s="83"/>
      <c r="H991" s="83"/>
    </row>
    <row r="992" spans="7:8" ht="14.45" x14ac:dyDescent="0.3">
      <c r="G992" s="83"/>
      <c r="H992" s="83"/>
    </row>
    <row r="993" spans="7:8" ht="14.45" x14ac:dyDescent="0.3">
      <c r="G993" s="83"/>
      <c r="H993" s="83"/>
    </row>
    <row r="994" spans="7:8" ht="14.45" x14ac:dyDescent="0.3">
      <c r="G994" s="83"/>
      <c r="H994" s="83"/>
    </row>
    <row r="995" spans="7:8" ht="14.45" x14ac:dyDescent="0.3">
      <c r="G995" s="83"/>
      <c r="H995" s="83"/>
    </row>
    <row r="996" spans="7:8" ht="14.45" x14ac:dyDescent="0.3">
      <c r="G996" s="83"/>
      <c r="H996" s="83"/>
    </row>
    <row r="997" spans="7:8" ht="14.45" x14ac:dyDescent="0.3">
      <c r="G997" s="83"/>
      <c r="H997" s="83"/>
    </row>
    <row r="998" spans="7:8" ht="14.45" x14ac:dyDescent="0.3">
      <c r="G998" s="83"/>
      <c r="H998" s="83"/>
    </row>
    <row r="999" spans="7:8" ht="14.45" x14ac:dyDescent="0.3">
      <c r="G999" s="83"/>
      <c r="H999" s="83"/>
    </row>
    <row r="1000" spans="7:8" ht="14.45" x14ac:dyDescent="0.3">
      <c r="G1000" s="83"/>
      <c r="H1000" s="83"/>
    </row>
    <row r="1001" spans="7:8" ht="14.45" x14ac:dyDescent="0.3">
      <c r="G1001" s="83"/>
      <c r="H1001" s="83"/>
    </row>
    <row r="1002" spans="7:8" ht="14.45" x14ac:dyDescent="0.3">
      <c r="G1002" s="83"/>
      <c r="H1002" s="83"/>
    </row>
    <row r="1003" spans="7:8" ht="14.45" x14ac:dyDescent="0.3">
      <c r="G1003" s="83"/>
      <c r="H1003" s="83"/>
    </row>
    <row r="1004" spans="7:8" ht="14.45" x14ac:dyDescent="0.3">
      <c r="G1004" s="83"/>
      <c r="H1004" s="83"/>
    </row>
    <row r="1005" spans="7:8" ht="14.45" x14ac:dyDescent="0.3">
      <c r="G1005" s="83"/>
      <c r="H1005" s="83"/>
    </row>
    <row r="1006" spans="7:8" ht="14.45" x14ac:dyDescent="0.3">
      <c r="G1006" s="83"/>
      <c r="H1006" s="83"/>
    </row>
    <row r="1007" spans="7:8" ht="14.45" x14ac:dyDescent="0.3">
      <c r="G1007" s="83"/>
      <c r="H1007" s="83"/>
    </row>
    <row r="1008" spans="7:8" ht="14.45" x14ac:dyDescent="0.3">
      <c r="G1008" s="83"/>
      <c r="H1008" s="83"/>
    </row>
    <row r="1009" spans="7:8" ht="14.45" x14ac:dyDescent="0.3">
      <c r="G1009" s="83"/>
      <c r="H1009" s="83"/>
    </row>
    <row r="1010" spans="7:8" ht="14.45" x14ac:dyDescent="0.3">
      <c r="G1010" s="83"/>
      <c r="H1010" s="83"/>
    </row>
    <row r="1011" spans="7:8" ht="14.45" x14ac:dyDescent="0.3">
      <c r="G1011" s="83"/>
      <c r="H1011" s="83"/>
    </row>
    <row r="1012" spans="7:8" ht="14.45" x14ac:dyDescent="0.3">
      <c r="G1012" s="83"/>
      <c r="H1012" s="83"/>
    </row>
    <row r="1013" spans="7:8" ht="14.45" x14ac:dyDescent="0.3">
      <c r="G1013" s="83"/>
      <c r="H1013" s="83"/>
    </row>
    <row r="1014" spans="7:8" ht="14.45" x14ac:dyDescent="0.3">
      <c r="G1014" s="83"/>
      <c r="H1014" s="83"/>
    </row>
    <row r="1015" spans="7:8" ht="14.45" x14ac:dyDescent="0.3">
      <c r="G1015" s="83"/>
      <c r="H1015" s="83"/>
    </row>
    <row r="1016" spans="7:8" ht="14.45" x14ac:dyDescent="0.3">
      <c r="G1016" s="83"/>
      <c r="H1016" s="83"/>
    </row>
    <row r="1017" spans="7:8" ht="14.45" x14ac:dyDescent="0.3">
      <c r="G1017" s="83"/>
      <c r="H1017" s="83"/>
    </row>
    <row r="1018" spans="7:8" ht="14.45" x14ac:dyDescent="0.3">
      <c r="G1018" s="83"/>
      <c r="H1018" s="83"/>
    </row>
    <row r="1019" spans="7:8" ht="14.45" x14ac:dyDescent="0.3">
      <c r="G1019" s="83"/>
      <c r="H1019" s="83"/>
    </row>
    <row r="1020" spans="7:8" ht="14.45" x14ac:dyDescent="0.3">
      <c r="G1020" s="83"/>
      <c r="H1020" s="83"/>
    </row>
    <row r="1021" spans="7:8" ht="14.45" x14ac:dyDescent="0.3">
      <c r="G1021" s="83"/>
      <c r="H1021" s="83"/>
    </row>
    <row r="1022" spans="7:8" ht="14.45" x14ac:dyDescent="0.3">
      <c r="G1022" s="83"/>
      <c r="H1022" s="83"/>
    </row>
    <row r="1023" spans="7:8" ht="14.45" x14ac:dyDescent="0.3">
      <c r="G1023" s="83"/>
      <c r="H1023" s="83"/>
    </row>
    <row r="1024" spans="7:8" ht="14.45" x14ac:dyDescent="0.3">
      <c r="G1024" s="83"/>
      <c r="H1024" s="83"/>
    </row>
    <row r="1025" spans="7:8" ht="14.45" x14ac:dyDescent="0.3">
      <c r="G1025" s="83"/>
      <c r="H1025" s="83"/>
    </row>
    <row r="1026" spans="7:8" ht="14.45" x14ac:dyDescent="0.3">
      <c r="G1026" s="83"/>
      <c r="H1026" s="83"/>
    </row>
    <row r="1027" spans="7:8" ht="14.45" x14ac:dyDescent="0.3">
      <c r="G1027" s="83"/>
      <c r="H1027" s="83"/>
    </row>
    <row r="1028" spans="7:8" ht="14.45" x14ac:dyDescent="0.3">
      <c r="G1028" s="83"/>
      <c r="H1028" s="83"/>
    </row>
    <row r="1029" spans="7:8" ht="14.45" x14ac:dyDescent="0.3">
      <c r="G1029" s="83"/>
      <c r="H1029" s="83"/>
    </row>
    <row r="1030" spans="7:8" ht="14.45" x14ac:dyDescent="0.3">
      <c r="G1030" s="83"/>
      <c r="H1030" s="83"/>
    </row>
    <row r="1031" spans="7:8" ht="14.45" x14ac:dyDescent="0.3">
      <c r="G1031" s="83"/>
      <c r="H1031" s="83"/>
    </row>
    <row r="1032" spans="7:8" ht="14.45" x14ac:dyDescent="0.3">
      <c r="G1032" s="83"/>
      <c r="H1032" s="83"/>
    </row>
    <row r="1033" spans="7:8" ht="14.45" x14ac:dyDescent="0.3">
      <c r="G1033" s="83"/>
      <c r="H1033" s="83"/>
    </row>
    <row r="1034" spans="7:8" ht="14.45" x14ac:dyDescent="0.3">
      <c r="G1034" s="83"/>
      <c r="H1034" s="83"/>
    </row>
    <row r="1035" spans="7:8" ht="14.45" x14ac:dyDescent="0.3">
      <c r="G1035" s="83"/>
      <c r="H1035" s="83"/>
    </row>
    <row r="1036" spans="7:8" ht="14.45" x14ac:dyDescent="0.3">
      <c r="G1036" s="83"/>
      <c r="H1036" s="83"/>
    </row>
    <row r="1037" spans="7:8" ht="14.45" x14ac:dyDescent="0.3">
      <c r="G1037" s="83"/>
      <c r="H1037" s="83"/>
    </row>
    <row r="1038" spans="7:8" ht="14.45" x14ac:dyDescent="0.3">
      <c r="G1038" s="83"/>
      <c r="H1038" s="83"/>
    </row>
    <row r="1039" spans="7:8" ht="14.45" x14ac:dyDescent="0.3">
      <c r="G1039" s="83"/>
      <c r="H1039" s="83"/>
    </row>
    <row r="1040" spans="7:8" ht="14.45" x14ac:dyDescent="0.3">
      <c r="G1040" s="83"/>
      <c r="H1040" s="83"/>
    </row>
    <row r="1041" spans="7:8" ht="14.45" x14ac:dyDescent="0.3">
      <c r="G1041" s="83"/>
      <c r="H1041" s="83"/>
    </row>
    <row r="1042" spans="7:8" ht="14.45" x14ac:dyDescent="0.3">
      <c r="G1042" s="83"/>
      <c r="H1042" s="83"/>
    </row>
    <row r="1043" spans="7:8" ht="14.45" x14ac:dyDescent="0.3">
      <c r="G1043" s="83"/>
      <c r="H1043" s="83"/>
    </row>
    <row r="1044" spans="7:8" ht="14.45" x14ac:dyDescent="0.3">
      <c r="G1044" s="83"/>
      <c r="H1044" s="83"/>
    </row>
    <row r="1045" spans="7:8" ht="14.45" x14ac:dyDescent="0.3">
      <c r="G1045" s="83"/>
      <c r="H1045" s="83"/>
    </row>
    <row r="1046" spans="7:8" ht="14.45" x14ac:dyDescent="0.3">
      <c r="G1046" s="83"/>
      <c r="H1046" s="83"/>
    </row>
    <row r="1047" spans="7:8" ht="14.45" x14ac:dyDescent="0.3">
      <c r="G1047" s="83"/>
      <c r="H1047" s="83"/>
    </row>
    <row r="1048" spans="7:8" ht="14.45" x14ac:dyDescent="0.3">
      <c r="G1048" s="83"/>
      <c r="H1048" s="83"/>
    </row>
    <row r="1049" spans="7:8" ht="14.45" x14ac:dyDescent="0.3">
      <c r="G1049" s="83"/>
      <c r="H1049" s="83"/>
    </row>
    <row r="1050" spans="7:8" ht="14.45" x14ac:dyDescent="0.3">
      <c r="G1050" s="83"/>
      <c r="H1050" s="83"/>
    </row>
    <row r="1051" spans="7:8" ht="14.45" x14ac:dyDescent="0.3">
      <c r="G1051" s="83"/>
      <c r="H1051" s="83"/>
    </row>
    <row r="1052" spans="7:8" ht="14.45" x14ac:dyDescent="0.3">
      <c r="G1052" s="83"/>
      <c r="H1052" s="83"/>
    </row>
    <row r="1053" spans="7:8" ht="14.45" x14ac:dyDescent="0.3">
      <c r="G1053" s="83"/>
      <c r="H1053" s="83"/>
    </row>
    <row r="1054" spans="7:8" ht="14.45" x14ac:dyDescent="0.3">
      <c r="G1054" s="83"/>
      <c r="H1054" s="83"/>
    </row>
    <row r="1055" spans="7:8" ht="14.45" x14ac:dyDescent="0.3">
      <c r="G1055" s="83"/>
      <c r="H1055" s="83"/>
    </row>
    <row r="1056" spans="7:8" ht="14.45" x14ac:dyDescent="0.3">
      <c r="G1056" s="83"/>
      <c r="H1056" s="83"/>
    </row>
    <row r="1057" spans="7:8" ht="14.45" x14ac:dyDescent="0.3">
      <c r="G1057" s="83"/>
      <c r="H1057" s="83"/>
    </row>
    <row r="1058" spans="7:8" ht="14.45" x14ac:dyDescent="0.3">
      <c r="G1058" s="83"/>
      <c r="H1058" s="83"/>
    </row>
    <row r="1059" spans="7:8" ht="14.45" x14ac:dyDescent="0.3">
      <c r="G1059" s="83"/>
      <c r="H1059" s="83"/>
    </row>
    <row r="1060" spans="7:8" ht="14.45" x14ac:dyDescent="0.3">
      <c r="G1060" s="83"/>
      <c r="H1060" s="83"/>
    </row>
    <row r="1061" spans="7:8" ht="14.45" x14ac:dyDescent="0.3">
      <c r="G1061" s="83"/>
      <c r="H1061" s="83"/>
    </row>
    <row r="1062" spans="7:8" ht="14.45" x14ac:dyDescent="0.3">
      <c r="G1062" s="83"/>
      <c r="H1062" s="83"/>
    </row>
    <row r="1063" spans="7:8" ht="14.45" x14ac:dyDescent="0.3">
      <c r="G1063" s="83"/>
      <c r="H1063" s="83"/>
    </row>
    <row r="1064" spans="7:8" ht="14.45" x14ac:dyDescent="0.3">
      <c r="G1064" s="83"/>
      <c r="H1064" s="83"/>
    </row>
    <row r="1065" spans="7:8" ht="14.45" x14ac:dyDescent="0.3">
      <c r="G1065" s="83"/>
      <c r="H1065" s="83"/>
    </row>
    <row r="1066" spans="7:8" ht="14.45" x14ac:dyDescent="0.3">
      <c r="G1066" s="83"/>
      <c r="H1066" s="83"/>
    </row>
    <row r="1067" spans="7:8" ht="14.45" x14ac:dyDescent="0.3">
      <c r="G1067" s="83"/>
      <c r="H1067" s="83"/>
    </row>
    <row r="1068" spans="7:8" ht="14.45" x14ac:dyDescent="0.3">
      <c r="G1068" s="83"/>
      <c r="H1068" s="83"/>
    </row>
    <row r="1069" spans="7:8" ht="14.45" x14ac:dyDescent="0.3">
      <c r="G1069" s="83"/>
      <c r="H1069" s="83"/>
    </row>
    <row r="1070" spans="7:8" ht="14.45" x14ac:dyDescent="0.3">
      <c r="G1070" s="83"/>
      <c r="H1070" s="83"/>
    </row>
    <row r="1071" spans="7:8" ht="14.45" x14ac:dyDescent="0.3">
      <c r="G1071" s="83"/>
      <c r="H1071" s="83"/>
    </row>
    <row r="1072" spans="7:8" ht="14.45" x14ac:dyDescent="0.3">
      <c r="G1072" s="83"/>
      <c r="H1072" s="83"/>
    </row>
    <row r="1073" spans="7:8" ht="14.45" x14ac:dyDescent="0.3">
      <c r="G1073" s="83"/>
      <c r="H1073" s="83"/>
    </row>
    <row r="1074" spans="7:8" ht="14.45" x14ac:dyDescent="0.3">
      <c r="G1074" s="83"/>
      <c r="H1074" s="83"/>
    </row>
    <row r="1075" spans="7:8" ht="14.45" x14ac:dyDescent="0.3">
      <c r="G1075" s="83"/>
      <c r="H1075" s="83"/>
    </row>
    <row r="1076" spans="7:8" ht="14.45" x14ac:dyDescent="0.3">
      <c r="G1076" s="83"/>
      <c r="H1076" s="83"/>
    </row>
    <row r="1077" spans="7:8" ht="14.45" x14ac:dyDescent="0.3">
      <c r="G1077" s="83"/>
      <c r="H1077" s="83"/>
    </row>
    <row r="1078" spans="7:8" ht="14.45" x14ac:dyDescent="0.3">
      <c r="G1078" s="83"/>
      <c r="H1078" s="83"/>
    </row>
    <row r="1079" spans="7:8" ht="14.45" x14ac:dyDescent="0.3">
      <c r="G1079" s="83"/>
      <c r="H1079" s="83"/>
    </row>
    <row r="1080" spans="7:8" ht="14.45" x14ac:dyDescent="0.3">
      <c r="G1080" s="83"/>
      <c r="H1080" s="83"/>
    </row>
    <row r="1081" spans="7:8" ht="14.45" x14ac:dyDescent="0.3">
      <c r="G1081" s="83"/>
      <c r="H1081" s="83"/>
    </row>
    <row r="1082" spans="7:8" ht="14.45" x14ac:dyDescent="0.3">
      <c r="G1082" s="83"/>
      <c r="H1082" s="83"/>
    </row>
    <row r="1083" spans="7:8" ht="14.45" x14ac:dyDescent="0.3">
      <c r="G1083" s="83"/>
      <c r="H1083" s="83"/>
    </row>
    <row r="1084" spans="7:8" ht="14.45" x14ac:dyDescent="0.3">
      <c r="G1084" s="83"/>
      <c r="H1084" s="83"/>
    </row>
    <row r="1085" spans="7:8" ht="14.45" x14ac:dyDescent="0.3">
      <c r="G1085" s="83"/>
      <c r="H1085" s="83"/>
    </row>
    <row r="1086" spans="7:8" ht="14.45" x14ac:dyDescent="0.3">
      <c r="G1086" s="83"/>
      <c r="H1086" s="83"/>
    </row>
    <row r="1087" spans="7:8" ht="14.45" x14ac:dyDescent="0.3">
      <c r="G1087" s="83"/>
      <c r="H1087" s="83"/>
    </row>
    <row r="1088" spans="7:8" ht="14.45" x14ac:dyDescent="0.3">
      <c r="G1088" s="83"/>
      <c r="H1088" s="83"/>
    </row>
    <row r="1089" spans="7:8" ht="14.45" x14ac:dyDescent="0.3">
      <c r="G1089" s="83"/>
      <c r="H1089" s="83"/>
    </row>
    <row r="1090" spans="7:8" ht="14.45" x14ac:dyDescent="0.3">
      <c r="G1090" s="83"/>
      <c r="H1090" s="83"/>
    </row>
    <row r="1091" spans="7:8" ht="14.45" x14ac:dyDescent="0.3">
      <c r="G1091" s="83"/>
      <c r="H1091" s="83"/>
    </row>
    <row r="1092" spans="7:8" ht="14.45" x14ac:dyDescent="0.3">
      <c r="G1092" s="83"/>
      <c r="H1092" s="83"/>
    </row>
    <row r="1093" spans="7:8" ht="14.45" x14ac:dyDescent="0.3">
      <c r="G1093" s="83"/>
      <c r="H1093" s="83"/>
    </row>
    <row r="1094" spans="7:8" ht="14.45" x14ac:dyDescent="0.3">
      <c r="G1094" s="83"/>
      <c r="H1094" s="83"/>
    </row>
    <row r="1095" spans="7:8" ht="14.45" x14ac:dyDescent="0.3">
      <c r="G1095" s="83"/>
      <c r="H1095" s="83"/>
    </row>
    <row r="1096" spans="7:8" ht="14.45" x14ac:dyDescent="0.3">
      <c r="G1096" s="83"/>
      <c r="H1096" s="83"/>
    </row>
    <row r="1097" spans="7:8" ht="14.45" x14ac:dyDescent="0.3">
      <c r="G1097" s="83"/>
      <c r="H1097" s="83"/>
    </row>
    <row r="1098" spans="7:8" ht="14.45" x14ac:dyDescent="0.3">
      <c r="G1098" s="83"/>
      <c r="H1098" s="83"/>
    </row>
    <row r="1099" spans="7:8" ht="14.45" x14ac:dyDescent="0.3">
      <c r="G1099" s="83"/>
      <c r="H1099" s="83"/>
    </row>
    <row r="1100" spans="7:8" ht="14.45" x14ac:dyDescent="0.3">
      <c r="G1100" s="83"/>
      <c r="H1100" s="83"/>
    </row>
    <row r="1101" spans="7:8" ht="14.45" x14ac:dyDescent="0.3">
      <c r="G1101" s="83"/>
      <c r="H1101" s="83"/>
    </row>
    <row r="1102" spans="7:8" ht="14.45" x14ac:dyDescent="0.3">
      <c r="G1102" s="83"/>
      <c r="H1102" s="83"/>
    </row>
    <row r="1103" spans="7:8" ht="14.45" x14ac:dyDescent="0.3">
      <c r="G1103" s="83"/>
      <c r="H1103" s="83"/>
    </row>
    <row r="1104" spans="7:8" ht="14.45" x14ac:dyDescent="0.3">
      <c r="G1104" s="83"/>
      <c r="H1104" s="83"/>
    </row>
    <row r="1105" spans="7:8" ht="14.45" x14ac:dyDescent="0.3">
      <c r="G1105" s="83"/>
      <c r="H1105" s="83"/>
    </row>
    <row r="1106" spans="7:8" ht="14.45" x14ac:dyDescent="0.3">
      <c r="G1106" s="83"/>
      <c r="H1106" s="83"/>
    </row>
    <row r="1107" spans="7:8" ht="14.45" x14ac:dyDescent="0.3">
      <c r="G1107" s="83"/>
      <c r="H1107" s="83"/>
    </row>
    <row r="1108" spans="7:8" ht="14.45" x14ac:dyDescent="0.3">
      <c r="G1108" s="83"/>
      <c r="H1108" s="83"/>
    </row>
    <row r="1109" spans="7:8" ht="14.45" x14ac:dyDescent="0.3">
      <c r="G1109" s="83"/>
      <c r="H1109" s="83"/>
    </row>
    <row r="1110" spans="7:8" ht="14.45" x14ac:dyDescent="0.3">
      <c r="G1110" s="83"/>
      <c r="H1110" s="83"/>
    </row>
    <row r="1111" spans="7:8" ht="14.45" x14ac:dyDescent="0.3">
      <c r="G1111" s="83"/>
      <c r="H1111" s="83"/>
    </row>
    <row r="1112" spans="7:8" ht="14.45" x14ac:dyDescent="0.3">
      <c r="G1112" s="83"/>
      <c r="H1112" s="83"/>
    </row>
    <row r="1113" spans="7:8" ht="14.45" x14ac:dyDescent="0.3">
      <c r="G1113" s="83"/>
      <c r="H1113" s="83"/>
    </row>
    <row r="1114" spans="7:8" ht="14.45" x14ac:dyDescent="0.3">
      <c r="G1114" s="83"/>
      <c r="H1114" s="83"/>
    </row>
    <row r="1115" spans="7:8" ht="14.45" x14ac:dyDescent="0.3">
      <c r="G1115" s="83"/>
      <c r="H1115" s="83"/>
    </row>
    <row r="1116" spans="7:8" ht="14.45" x14ac:dyDescent="0.3">
      <c r="G1116" s="83"/>
      <c r="H1116" s="83"/>
    </row>
    <row r="1117" spans="7:8" ht="14.45" x14ac:dyDescent="0.3">
      <c r="G1117" s="83"/>
      <c r="H1117" s="83"/>
    </row>
    <row r="1118" spans="7:8" ht="14.45" x14ac:dyDescent="0.3">
      <c r="G1118" s="83"/>
      <c r="H1118" s="83"/>
    </row>
    <row r="1119" spans="7:8" ht="14.45" x14ac:dyDescent="0.3">
      <c r="G1119" s="83"/>
      <c r="H1119" s="83"/>
    </row>
    <row r="1120" spans="7:8" ht="14.45" x14ac:dyDescent="0.3">
      <c r="G1120" s="83"/>
      <c r="H1120" s="83"/>
    </row>
    <row r="1121" spans="7:8" ht="14.45" x14ac:dyDescent="0.3">
      <c r="G1121" s="83"/>
      <c r="H1121" s="83"/>
    </row>
    <row r="1122" spans="7:8" ht="14.45" x14ac:dyDescent="0.3">
      <c r="G1122" s="83"/>
      <c r="H1122" s="83"/>
    </row>
    <row r="1123" spans="7:8" ht="14.45" x14ac:dyDescent="0.3">
      <c r="G1123" s="83"/>
      <c r="H1123" s="83"/>
    </row>
    <row r="1124" spans="7:8" ht="14.45" x14ac:dyDescent="0.3">
      <c r="G1124" s="83"/>
      <c r="H1124" s="83"/>
    </row>
    <row r="1125" spans="7:8" ht="14.45" x14ac:dyDescent="0.3">
      <c r="G1125" s="83"/>
      <c r="H1125" s="83"/>
    </row>
    <row r="1126" spans="7:8" ht="14.45" x14ac:dyDescent="0.3">
      <c r="G1126" s="83"/>
      <c r="H1126" s="83"/>
    </row>
    <row r="1127" spans="7:8" ht="14.45" x14ac:dyDescent="0.3">
      <c r="G1127" s="83"/>
      <c r="H1127" s="83"/>
    </row>
    <row r="1128" spans="7:8" ht="14.45" x14ac:dyDescent="0.3">
      <c r="G1128" s="83"/>
      <c r="H1128" s="83"/>
    </row>
    <row r="1129" spans="7:8" ht="14.45" x14ac:dyDescent="0.3">
      <c r="G1129" s="83"/>
      <c r="H1129" s="83"/>
    </row>
    <row r="1130" spans="7:8" ht="14.45" x14ac:dyDescent="0.3">
      <c r="G1130" s="83"/>
      <c r="H1130" s="83"/>
    </row>
    <row r="1131" spans="7:8" ht="14.45" x14ac:dyDescent="0.3">
      <c r="G1131" s="83"/>
      <c r="H1131" s="83"/>
    </row>
    <row r="1132" spans="7:8" ht="14.45" x14ac:dyDescent="0.3">
      <c r="G1132" s="83"/>
      <c r="H1132" s="83"/>
    </row>
    <row r="1133" spans="7:8" ht="14.45" x14ac:dyDescent="0.3">
      <c r="G1133" s="83"/>
      <c r="H1133" s="83"/>
    </row>
    <row r="1134" spans="7:8" ht="14.45" x14ac:dyDescent="0.3">
      <c r="G1134" s="83"/>
      <c r="H1134" s="83"/>
    </row>
    <row r="1135" spans="7:8" ht="14.45" x14ac:dyDescent="0.3">
      <c r="G1135" s="83"/>
      <c r="H1135" s="83"/>
    </row>
    <row r="1136" spans="7:8" ht="14.45" x14ac:dyDescent="0.3">
      <c r="G1136" s="83"/>
      <c r="H1136" s="83"/>
    </row>
    <row r="1137" spans="7:8" ht="14.45" x14ac:dyDescent="0.3">
      <c r="G1137" s="83"/>
      <c r="H1137" s="83"/>
    </row>
    <row r="1138" spans="7:8" ht="14.45" x14ac:dyDescent="0.3">
      <c r="G1138" s="83"/>
      <c r="H1138" s="83"/>
    </row>
    <row r="1139" spans="7:8" ht="14.45" x14ac:dyDescent="0.3">
      <c r="G1139" s="83"/>
      <c r="H1139" s="83"/>
    </row>
    <row r="1140" spans="7:8" ht="14.45" x14ac:dyDescent="0.3">
      <c r="G1140" s="83"/>
      <c r="H1140" s="83"/>
    </row>
    <row r="1141" spans="7:8" ht="14.45" x14ac:dyDescent="0.3">
      <c r="G1141" s="83"/>
      <c r="H1141" s="83"/>
    </row>
    <row r="1142" spans="7:8" ht="14.45" x14ac:dyDescent="0.3">
      <c r="G1142" s="83"/>
      <c r="H1142" s="83"/>
    </row>
    <row r="1143" spans="7:8" ht="14.45" x14ac:dyDescent="0.3">
      <c r="G1143" s="83"/>
      <c r="H1143" s="83"/>
    </row>
    <row r="1144" spans="7:8" ht="14.45" x14ac:dyDescent="0.3">
      <c r="G1144" s="83"/>
      <c r="H1144" s="83"/>
    </row>
    <row r="1145" spans="7:8" ht="14.45" x14ac:dyDescent="0.3">
      <c r="G1145" s="83"/>
      <c r="H1145" s="83"/>
    </row>
    <row r="1146" spans="7:8" ht="14.45" x14ac:dyDescent="0.3">
      <c r="G1146" s="83"/>
      <c r="H1146" s="83"/>
    </row>
    <row r="1147" spans="7:8" ht="14.45" x14ac:dyDescent="0.3">
      <c r="G1147" s="83"/>
      <c r="H1147" s="83"/>
    </row>
    <row r="1148" spans="7:8" ht="14.45" x14ac:dyDescent="0.3">
      <c r="G1148" s="83"/>
      <c r="H1148" s="83"/>
    </row>
    <row r="1149" spans="7:8" ht="14.45" x14ac:dyDescent="0.3">
      <c r="G1149" s="83"/>
      <c r="H1149" s="83"/>
    </row>
    <row r="1150" spans="7:8" ht="14.45" x14ac:dyDescent="0.3">
      <c r="G1150" s="83"/>
      <c r="H1150" s="83"/>
    </row>
    <row r="1151" spans="7:8" ht="14.45" x14ac:dyDescent="0.3">
      <c r="G1151" s="83"/>
      <c r="H1151" s="83"/>
    </row>
    <row r="1152" spans="7:8" ht="14.45" x14ac:dyDescent="0.3">
      <c r="G1152" s="83"/>
      <c r="H1152" s="83"/>
    </row>
    <row r="1153" spans="7:8" ht="14.45" x14ac:dyDescent="0.3">
      <c r="G1153" s="83"/>
      <c r="H1153" s="83"/>
    </row>
    <row r="1154" spans="7:8" ht="14.45" x14ac:dyDescent="0.3">
      <c r="G1154" s="83"/>
      <c r="H1154" s="83"/>
    </row>
    <row r="1155" spans="7:8" ht="14.45" x14ac:dyDescent="0.3">
      <c r="G1155" s="83"/>
      <c r="H1155" s="83"/>
    </row>
    <row r="1156" spans="7:8" ht="14.45" x14ac:dyDescent="0.3">
      <c r="G1156" s="83"/>
      <c r="H1156" s="83"/>
    </row>
    <row r="1157" spans="7:8" ht="14.45" x14ac:dyDescent="0.3">
      <c r="G1157" s="83"/>
      <c r="H1157" s="83"/>
    </row>
    <row r="1158" spans="7:8" ht="14.45" x14ac:dyDescent="0.3">
      <c r="G1158" s="83"/>
      <c r="H1158" s="83"/>
    </row>
    <row r="1159" spans="7:8" ht="14.45" x14ac:dyDescent="0.3">
      <c r="G1159" s="83"/>
      <c r="H1159" s="83"/>
    </row>
    <row r="1160" spans="7:8" ht="14.45" x14ac:dyDescent="0.3">
      <c r="G1160" s="83"/>
      <c r="H1160" s="83"/>
    </row>
    <row r="1161" spans="7:8" ht="14.45" x14ac:dyDescent="0.3">
      <c r="G1161" s="83"/>
      <c r="H1161" s="83"/>
    </row>
    <row r="1162" spans="7:8" ht="14.45" x14ac:dyDescent="0.3">
      <c r="G1162" s="83"/>
      <c r="H1162" s="83"/>
    </row>
    <row r="1163" spans="7:8" ht="14.45" x14ac:dyDescent="0.3">
      <c r="G1163" s="83"/>
      <c r="H1163" s="83"/>
    </row>
    <row r="1164" spans="7:8" ht="14.45" x14ac:dyDescent="0.3">
      <c r="G1164" s="83"/>
      <c r="H1164" s="83"/>
    </row>
    <row r="1165" spans="7:8" ht="14.45" x14ac:dyDescent="0.3">
      <c r="G1165" s="83"/>
      <c r="H1165" s="83"/>
    </row>
    <row r="1166" spans="7:8" ht="14.45" x14ac:dyDescent="0.3">
      <c r="G1166" s="83"/>
      <c r="H1166" s="83"/>
    </row>
    <row r="1167" spans="7:8" ht="14.45" x14ac:dyDescent="0.3">
      <c r="G1167" s="83"/>
      <c r="H1167" s="83"/>
    </row>
    <row r="1168" spans="7:8" ht="14.45" x14ac:dyDescent="0.3">
      <c r="G1168" s="83"/>
      <c r="H1168" s="83"/>
    </row>
    <row r="1169" spans="7:8" ht="14.45" x14ac:dyDescent="0.3">
      <c r="G1169" s="83"/>
      <c r="H1169" s="83"/>
    </row>
    <row r="1170" spans="7:8" ht="14.45" x14ac:dyDescent="0.3">
      <c r="G1170" s="83"/>
      <c r="H1170" s="83"/>
    </row>
    <row r="1171" spans="7:8" ht="14.45" x14ac:dyDescent="0.3">
      <c r="G1171" s="83"/>
      <c r="H1171" s="83"/>
    </row>
    <row r="1172" spans="7:8" ht="14.45" x14ac:dyDescent="0.3">
      <c r="G1172" s="83"/>
      <c r="H1172" s="83"/>
    </row>
    <row r="1173" spans="7:8" ht="14.45" x14ac:dyDescent="0.3">
      <c r="G1173" s="83"/>
      <c r="H1173" s="83"/>
    </row>
    <row r="1174" spans="7:8" ht="14.45" x14ac:dyDescent="0.3">
      <c r="G1174" s="83"/>
      <c r="H1174" s="83"/>
    </row>
    <row r="1175" spans="7:8" ht="14.45" x14ac:dyDescent="0.3">
      <c r="G1175" s="83"/>
      <c r="H1175" s="83"/>
    </row>
    <row r="1176" spans="7:8" ht="14.45" x14ac:dyDescent="0.3">
      <c r="G1176" s="83"/>
      <c r="H1176" s="83"/>
    </row>
    <row r="1177" spans="7:8" ht="14.45" x14ac:dyDescent="0.3">
      <c r="G1177" s="83"/>
      <c r="H1177" s="83"/>
    </row>
    <row r="1178" spans="7:8" ht="14.45" x14ac:dyDescent="0.3">
      <c r="G1178" s="83"/>
      <c r="H1178" s="83"/>
    </row>
    <row r="1179" spans="7:8" ht="14.45" x14ac:dyDescent="0.3">
      <c r="G1179" s="83"/>
      <c r="H1179" s="83"/>
    </row>
    <row r="1180" spans="7:8" ht="14.45" x14ac:dyDescent="0.3">
      <c r="G1180" s="83"/>
      <c r="H1180" s="83"/>
    </row>
    <row r="1181" spans="7:8" ht="14.45" x14ac:dyDescent="0.3">
      <c r="G1181" s="83"/>
      <c r="H1181" s="83"/>
    </row>
    <row r="1182" spans="7:8" ht="14.45" x14ac:dyDescent="0.3">
      <c r="G1182" s="83"/>
      <c r="H1182" s="83"/>
    </row>
    <row r="1183" spans="7:8" ht="14.45" x14ac:dyDescent="0.3">
      <c r="G1183" s="83"/>
      <c r="H1183" s="83"/>
    </row>
    <row r="1184" spans="7:8" ht="14.45" x14ac:dyDescent="0.3">
      <c r="G1184" s="83"/>
      <c r="H1184" s="83"/>
    </row>
    <row r="1185" spans="7:8" ht="14.45" x14ac:dyDescent="0.3">
      <c r="G1185" s="83"/>
      <c r="H1185" s="83"/>
    </row>
    <row r="1186" spans="7:8" ht="14.45" x14ac:dyDescent="0.3">
      <c r="G1186" s="83"/>
      <c r="H1186" s="83"/>
    </row>
    <row r="1187" spans="7:8" ht="14.45" x14ac:dyDescent="0.3">
      <c r="G1187" s="83"/>
      <c r="H1187" s="83"/>
    </row>
    <row r="1188" spans="7:8" ht="14.45" x14ac:dyDescent="0.3">
      <c r="G1188" s="83"/>
      <c r="H1188" s="83"/>
    </row>
    <row r="1189" spans="7:8" ht="14.45" x14ac:dyDescent="0.3">
      <c r="G1189" s="83"/>
      <c r="H1189" s="83"/>
    </row>
    <row r="1190" spans="7:8" ht="14.45" x14ac:dyDescent="0.3">
      <c r="G1190" s="83"/>
      <c r="H1190" s="83"/>
    </row>
    <row r="1191" spans="7:8" ht="14.45" x14ac:dyDescent="0.3">
      <c r="G1191" s="83"/>
      <c r="H1191" s="83"/>
    </row>
    <row r="1192" spans="7:8" ht="14.45" x14ac:dyDescent="0.3">
      <c r="G1192" s="83"/>
      <c r="H1192" s="83"/>
    </row>
    <row r="1193" spans="7:8" ht="14.45" x14ac:dyDescent="0.3">
      <c r="G1193" s="83"/>
      <c r="H1193" s="83"/>
    </row>
    <row r="1194" spans="7:8" ht="14.45" x14ac:dyDescent="0.3">
      <c r="G1194" s="83"/>
      <c r="H1194" s="83"/>
    </row>
    <row r="1195" spans="7:8" ht="14.45" x14ac:dyDescent="0.3">
      <c r="G1195" s="83"/>
      <c r="H1195" s="83"/>
    </row>
    <row r="1196" spans="7:8" ht="14.45" x14ac:dyDescent="0.3">
      <c r="G1196" s="83"/>
      <c r="H1196" s="83"/>
    </row>
    <row r="1197" spans="7:8" ht="14.45" x14ac:dyDescent="0.3">
      <c r="G1197" s="83"/>
      <c r="H1197" s="83"/>
    </row>
    <row r="1198" spans="7:8" ht="14.45" x14ac:dyDescent="0.3">
      <c r="G1198" s="83"/>
      <c r="H1198" s="83"/>
    </row>
    <row r="1199" spans="7:8" ht="14.45" x14ac:dyDescent="0.3">
      <c r="G1199" s="83"/>
      <c r="H1199" s="83"/>
    </row>
    <row r="1200" spans="7:8" ht="14.45" x14ac:dyDescent="0.3">
      <c r="G1200" s="83"/>
      <c r="H1200" s="83"/>
    </row>
    <row r="1201" spans="7:8" ht="14.45" x14ac:dyDescent="0.3">
      <c r="G1201" s="83"/>
      <c r="H1201" s="83"/>
    </row>
    <row r="1202" spans="7:8" ht="14.45" x14ac:dyDescent="0.3">
      <c r="G1202" s="83"/>
      <c r="H1202" s="83"/>
    </row>
    <row r="1203" spans="7:8" ht="14.45" x14ac:dyDescent="0.3">
      <c r="G1203" s="83"/>
      <c r="H1203" s="83"/>
    </row>
    <row r="1204" spans="7:8" ht="14.45" x14ac:dyDescent="0.3">
      <c r="G1204" s="83"/>
      <c r="H1204" s="83"/>
    </row>
    <row r="1205" spans="7:8" ht="14.45" x14ac:dyDescent="0.3">
      <c r="G1205" s="83"/>
      <c r="H1205" s="83"/>
    </row>
    <row r="1206" spans="7:8" ht="14.45" x14ac:dyDescent="0.3">
      <c r="G1206" s="83"/>
      <c r="H1206" s="83"/>
    </row>
    <row r="1207" spans="7:8" ht="14.45" x14ac:dyDescent="0.3">
      <c r="G1207" s="83"/>
      <c r="H1207" s="83"/>
    </row>
    <row r="1208" spans="7:8" ht="14.45" x14ac:dyDescent="0.3">
      <c r="G1208" s="83"/>
      <c r="H1208" s="83"/>
    </row>
    <row r="1209" spans="7:8" ht="14.45" x14ac:dyDescent="0.3">
      <c r="G1209" s="83"/>
      <c r="H1209" s="83"/>
    </row>
    <row r="1210" spans="7:8" ht="14.45" x14ac:dyDescent="0.3">
      <c r="G1210" s="83"/>
      <c r="H1210" s="83"/>
    </row>
    <row r="1211" spans="7:8" ht="14.45" x14ac:dyDescent="0.3">
      <c r="G1211" s="83"/>
      <c r="H1211" s="83"/>
    </row>
    <row r="1212" spans="7:8" ht="14.45" x14ac:dyDescent="0.3">
      <c r="G1212" s="83"/>
      <c r="H1212" s="83"/>
    </row>
    <row r="1213" spans="7:8" ht="14.45" x14ac:dyDescent="0.3">
      <c r="G1213" s="83"/>
      <c r="H1213" s="83"/>
    </row>
    <row r="1214" spans="7:8" ht="14.45" x14ac:dyDescent="0.3">
      <c r="G1214" s="83"/>
      <c r="H1214" s="83"/>
    </row>
    <row r="1215" spans="7:8" ht="14.45" x14ac:dyDescent="0.3">
      <c r="G1215" s="83"/>
      <c r="H1215" s="83"/>
    </row>
    <row r="1216" spans="7:8" ht="14.45" x14ac:dyDescent="0.3">
      <c r="G1216" s="83"/>
      <c r="H1216" s="83"/>
    </row>
    <row r="1217" spans="7:8" ht="14.45" x14ac:dyDescent="0.3">
      <c r="G1217" s="83"/>
      <c r="H1217" s="83"/>
    </row>
    <row r="1218" spans="7:8" ht="14.45" x14ac:dyDescent="0.3">
      <c r="G1218" s="83"/>
      <c r="H1218" s="83"/>
    </row>
    <row r="1219" spans="7:8" ht="14.45" x14ac:dyDescent="0.3">
      <c r="G1219" s="83"/>
      <c r="H1219" s="83"/>
    </row>
    <row r="1220" spans="7:8" ht="14.45" x14ac:dyDescent="0.3">
      <c r="G1220" s="83"/>
      <c r="H1220" s="83"/>
    </row>
    <row r="1221" spans="7:8" ht="14.45" x14ac:dyDescent="0.3">
      <c r="G1221" s="83"/>
      <c r="H1221" s="83"/>
    </row>
    <row r="1222" spans="7:8" ht="14.45" x14ac:dyDescent="0.3">
      <c r="G1222" s="83"/>
      <c r="H1222" s="83"/>
    </row>
    <row r="1223" spans="7:8" ht="14.45" x14ac:dyDescent="0.3">
      <c r="G1223" s="83"/>
      <c r="H1223" s="83"/>
    </row>
    <row r="1224" spans="7:8" ht="14.45" x14ac:dyDescent="0.3">
      <c r="G1224" s="83"/>
      <c r="H1224" s="83"/>
    </row>
    <row r="1225" spans="7:8" ht="14.45" x14ac:dyDescent="0.3">
      <c r="G1225" s="83"/>
      <c r="H1225" s="83"/>
    </row>
    <row r="1226" spans="7:8" ht="14.45" x14ac:dyDescent="0.3">
      <c r="G1226" s="83"/>
      <c r="H1226" s="83"/>
    </row>
    <row r="1227" spans="7:8" ht="14.45" x14ac:dyDescent="0.3">
      <c r="G1227" s="83"/>
      <c r="H1227" s="83"/>
    </row>
    <row r="1228" spans="7:8" ht="14.45" x14ac:dyDescent="0.3">
      <c r="G1228" s="83"/>
      <c r="H1228" s="83"/>
    </row>
    <row r="1229" spans="7:8" ht="14.45" x14ac:dyDescent="0.3">
      <c r="G1229" s="83"/>
      <c r="H1229" s="83"/>
    </row>
    <row r="1230" spans="7:8" ht="14.45" x14ac:dyDescent="0.3">
      <c r="G1230" s="83"/>
      <c r="H1230" s="83"/>
    </row>
    <row r="1231" spans="7:8" ht="14.45" x14ac:dyDescent="0.3">
      <c r="G1231" s="83"/>
      <c r="H1231" s="83"/>
    </row>
    <row r="1232" spans="7:8" ht="14.45" x14ac:dyDescent="0.3">
      <c r="G1232" s="83"/>
      <c r="H1232" s="83"/>
    </row>
    <row r="1233" spans="7:8" ht="14.45" x14ac:dyDescent="0.3">
      <c r="G1233" s="83"/>
      <c r="H1233" s="83"/>
    </row>
    <row r="1234" spans="7:8" ht="14.45" x14ac:dyDescent="0.3">
      <c r="G1234" s="83"/>
      <c r="H1234" s="83"/>
    </row>
    <row r="1235" spans="7:8" ht="14.45" x14ac:dyDescent="0.3">
      <c r="G1235" s="83"/>
      <c r="H1235" s="83"/>
    </row>
    <row r="1236" spans="7:8" ht="14.45" x14ac:dyDescent="0.3">
      <c r="G1236" s="83"/>
      <c r="H1236" s="83"/>
    </row>
    <row r="1237" spans="7:8" ht="14.45" x14ac:dyDescent="0.3">
      <c r="G1237" s="83"/>
      <c r="H1237" s="83"/>
    </row>
    <row r="1238" spans="7:8" ht="14.45" x14ac:dyDescent="0.3">
      <c r="G1238" s="83"/>
      <c r="H1238" s="83"/>
    </row>
    <row r="1239" spans="7:8" ht="14.45" x14ac:dyDescent="0.3">
      <c r="G1239" s="83"/>
      <c r="H1239" s="83"/>
    </row>
    <row r="1240" spans="7:8" ht="14.45" x14ac:dyDescent="0.3">
      <c r="G1240" s="83"/>
      <c r="H1240" s="83"/>
    </row>
    <row r="1241" spans="7:8" ht="14.45" x14ac:dyDescent="0.3">
      <c r="G1241" s="83"/>
      <c r="H1241" s="83"/>
    </row>
    <row r="1242" spans="7:8" ht="14.45" x14ac:dyDescent="0.3">
      <c r="G1242" s="83"/>
      <c r="H1242" s="83"/>
    </row>
    <row r="1243" spans="7:8" ht="14.45" x14ac:dyDescent="0.3">
      <c r="G1243" s="83"/>
      <c r="H1243" s="83"/>
    </row>
    <row r="1244" spans="7:8" ht="14.45" x14ac:dyDescent="0.3">
      <c r="G1244" s="83"/>
      <c r="H1244" s="83"/>
    </row>
    <row r="1245" spans="7:8" ht="14.45" x14ac:dyDescent="0.3">
      <c r="G1245" s="83"/>
      <c r="H1245" s="83"/>
    </row>
    <row r="1246" spans="7:8" ht="14.45" x14ac:dyDescent="0.3">
      <c r="G1246" s="83"/>
      <c r="H1246" s="83"/>
    </row>
    <row r="1247" spans="7:8" ht="14.45" x14ac:dyDescent="0.3">
      <c r="G1247" s="83"/>
      <c r="H1247" s="83"/>
    </row>
    <row r="1248" spans="7:8" ht="14.45" x14ac:dyDescent="0.3">
      <c r="G1248" s="83"/>
      <c r="H1248" s="83"/>
    </row>
    <row r="1249" spans="7:8" ht="14.45" x14ac:dyDescent="0.3">
      <c r="G1249" s="83"/>
      <c r="H1249" s="83"/>
    </row>
    <row r="1250" spans="7:8" ht="14.45" x14ac:dyDescent="0.3">
      <c r="G1250" s="83"/>
      <c r="H1250" s="83"/>
    </row>
    <row r="1251" spans="7:8" ht="14.45" x14ac:dyDescent="0.3">
      <c r="G1251" s="83"/>
      <c r="H1251" s="83"/>
    </row>
    <row r="1252" spans="7:8" ht="14.45" x14ac:dyDescent="0.3">
      <c r="G1252" s="83"/>
      <c r="H1252" s="83"/>
    </row>
    <row r="1253" spans="7:8" ht="14.45" x14ac:dyDescent="0.3">
      <c r="G1253" s="83"/>
      <c r="H1253" s="83"/>
    </row>
    <row r="1254" spans="7:8" ht="14.45" x14ac:dyDescent="0.3">
      <c r="G1254" s="83"/>
      <c r="H1254" s="83"/>
    </row>
    <row r="1255" spans="7:8" ht="14.45" x14ac:dyDescent="0.3">
      <c r="G1255" s="83"/>
      <c r="H1255" s="83"/>
    </row>
    <row r="1256" spans="7:8" ht="14.45" x14ac:dyDescent="0.3">
      <c r="G1256" s="83"/>
      <c r="H1256" s="83"/>
    </row>
    <row r="1257" spans="7:8" ht="14.45" x14ac:dyDescent="0.3">
      <c r="G1257" s="83"/>
      <c r="H1257" s="83"/>
    </row>
    <row r="1258" spans="7:8" ht="14.45" x14ac:dyDescent="0.3">
      <c r="G1258" s="83"/>
      <c r="H1258" s="83"/>
    </row>
    <row r="1259" spans="7:8" ht="14.45" x14ac:dyDescent="0.3">
      <c r="G1259" s="83"/>
      <c r="H1259" s="83"/>
    </row>
    <row r="1260" spans="7:8" ht="14.45" x14ac:dyDescent="0.3">
      <c r="G1260" s="83"/>
      <c r="H1260" s="83"/>
    </row>
    <row r="1261" spans="7:8" ht="14.45" x14ac:dyDescent="0.3">
      <c r="G1261" s="83"/>
      <c r="H1261" s="83"/>
    </row>
    <row r="1262" spans="7:8" ht="14.45" x14ac:dyDescent="0.3">
      <c r="G1262" s="83"/>
      <c r="H1262" s="83"/>
    </row>
    <row r="1263" spans="7:8" ht="14.45" x14ac:dyDescent="0.3">
      <c r="G1263" s="83"/>
      <c r="H1263" s="83"/>
    </row>
    <row r="1264" spans="7:8" ht="14.45" x14ac:dyDescent="0.3">
      <c r="G1264" s="83"/>
      <c r="H1264" s="83"/>
    </row>
    <row r="1265" spans="7:8" ht="14.45" x14ac:dyDescent="0.3">
      <c r="G1265" s="83"/>
      <c r="H1265" s="83"/>
    </row>
    <row r="1266" spans="7:8" ht="14.45" x14ac:dyDescent="0.3">
      <c r="G1266" s="83"/>
      <c r="H1266" s="83"/>
    </row>
    <row r="1267" spans="7:8" ht="14.45" x14ac:dyDescent="0.3">
      <c r="G1267" s="83"/>
      <c r="H1267" s="83"/>
    </row>
    <row r="1268" spans="7:8" ht="14.45" x14ac:dyDescent="0.3">
      <c r="G1268" s="83"/>
      <c r="H1268" s="83"/>
    </row>
    <row r="1269" spans="7:8" ht="14.45" x14ac:dyDescent="0.3">
      <c r="G1269" s="83"/>
      <c r="H1269" s="83"/>
    </row>
    <row r="1270" spans="7:8" ht="14.45" x14ac:dyDescent="0.3">
      <c r="G1270" s="83"/>
      <c r="H1270" s="83"/>
    </row>
    <row r="1271" spans="7:8" ht="14.45" x14ac:dyDescent="0.3">
      <c r="G1271" s="83"/>
      <c r="H1271" s="83"/>
    </row>
    <row r="1272" spans="7:8" ht="14.45" x14ac:dyDescent="0.3">
      <c r="G1272" s="83"/>
      <c r="H1272" s="83"/>
    </row>
    <row r="1273" spans="7:8" ht="14.45" x14ac:dyDescent="0.3">
      <c r="G1273" s="83"/>
      <c r="H1273" s="83"/>
    </row>
    <row r="1274" spans="7:8" ht="14.45" x14ac:dyDescent="0.3">
      <c r="G1274" s="83"/>
      <c r="H1274" s="83"/>
    </row>
    <row r="1275" spans="7:8" ht="14.45" x14ac:dyDescent="0.3">
      <c r="G1275" s="83"/>
      <c r="H1275" s="83"/>
    </row>
    <row r="1276" spans="7:8" ht="14.45" x14ac:dyDescent="0.3">
      <c r="G1276" s="83"/>
      <c r="H1276" s="83"/>
    </row>
    <row r="1277" spans="7:8" ht="14.45" x14ac:dyDescent="0.3">
      <c r="G1277" s="83"/>
      <c r="H1277" s="83"/>
    </row>
    <row r="1278" spans="7:8" ht="14.45" x14ac:dyDescent="0.3">
      <c r="G1278" s="83"/>
      <c r="H1278" s="83"/>
    </row>
    <row r="1279" spans="7:8" ht="14.45" x14ac:dyDescent="0.3">
      <c r="G1279" s="83"/>
      <c r="H1279" s="83"/>
    </row>
    <row r="1280" spans="7:8" ht="14.45" x14ac:dyDescent="0.3">
      <c r="G1280" s="83"/>
      <c r="H1280" s="83"/>
    </row>
    <row r="1281" spans="7:8" ht="14.45" x14ac:dyDescent="0.3">
      <c r="G1281" s="83"/>
      <c r="H1281" s="83"/>
    </row>
    <row r="1282" spans="7:8" ht="14.45" x14ac:dyDescent="0.3">
      <c r="G1282" s="83"/>
      <c r="H1282" s="83"/>
    </row>
    <row r="1283" spans="7:8" ht="14.45" x14ac:dyDescent="0.3">
      <c r="G1283" s="83"/>
      <c r="H1283" s="83"/>
    </row>
    <row r="1284" spans="7:8" ht="14.45" x14ac:dyDescent="0.3">
      <c r="G1284" s="83"/>
      <c r="H1284" s="83"/>
    </row>
    <row r="1285" spans="7:8" ht="14.45" x14ac:dyDescent="0.3">
      <c r="G1285" s="83"/>
      <c r="H1285" s="83"/>
    </row>
    <row r="1286" spans="7:8" ht="14.45" x14ac:dyDescent="0.3">
      <c r="G1286" s="83"/>
      <c r="H1286" s="83"/>
    </row>
    <row r="1287" spans="7:8" ht="14.45" x14ac:dyDescent="0.3">
      <c r="G1287" s="83"/>
      <c r="H1287" s="83"/>
    </row>
    <row r="1288" spans="7:8" ht="14.45" x14ac:dyDescent="0.3">
      <c r="G1288" s="83"/>
      <c r="H1288" s="83"/>
    </row>
    <row r="1289" spans="7:8" ht="14.45" x14ac:dyDescent="0.3">
      <c r="G1289" s="83"/>
      <c r="H1289" s="83"/>
    </row>
    <row r="1290" spans="7:8" ht="14.45" x14ac:dyDescent="0.3">
      <c r="G1290" s="83"/>
      <c r="H1290" s="83"/>
    </row>
    <row r="1291" spans="7:8" ht="14.45" x14ac:dyDescent="0.3">
      <c r="G1291" s="83"/>
      <c r="H1291" s="83"/>
    </row>
    <row r="1292" spans="7:8" ht="14.45" x14ac:dyDescent="0.3">
      <c r="G1292" s="83"/>
      <c r="H1292" s="83"/>
    </row>
    <row r="1293" spans="7:8" ht="14.45" x14ac:dyDescent="0.3">
      <c r="G1293" s="83"/>
      <c r="H1293" s="83"/>
    </row>
    <row r="1294" spans="7:8" ht="14.45" x14ac:dyDescent="0.3">
      <c r="G1294" s="83"/>
      <c r="H1294" s="83"/>
    </row>
    <row r="1295" spans="7:8" ht="14.45" x14ac:dyDescent="0.3">
      <c r="G1295" s="83"/>
      <c r="H1295" s="83"/>
    </row>
    <row r="1296" spans="7:8" ht="14.45" x14ac:dyDescent="0.3">
      <c r="G1296" s="83"/>
      <c r="H1296" s="83"/>
    </row>
    <row r="1297" spans="7:8" ht="14.45" x14ac:dyDescent="0.3">
      <c r="G1297" s="83"/>
      <c r="H1297" s="83"/>
    </row>
    <row r="1298" spans="7:8" ht="14.45" x14ac:dyDescent="0.3">
      <c r="G1298" s="83"/>
      <c r="H1298" s="83"/>
    </row>
    <row r="1299" spans="7:8" ht="14.45" x14ac:dyDescent="0.3">
      <c r="G1299" s="83"/>
      <c r="H1299" s="83"/>
    </row>
    <row r="1300" spans="7:8" ht="14.45" x14ac:dyDescent="0.3">
      <c r="G1300" s="83"/>
      <c r="H1300" s="83"/>
    </row>
    <row r="1301" spans="7:8" ht="14.45" x14ac:dyDescent="0.3">
      <c r="G1301" s="83"/>
      <c r="H1301" s="83"/>
    </row>
    <row r="1302" spans="7:8" ht="14.45" x14ac:dyDescent="0.3">
      <c r="G1302" s="83"/>
      <c r="H1302" s="83"/>
    </row>
    <row r="1303" spans="7:8" ht="14.45" x14ac:dyDescent="0.3">
      <c r="G1303" s="83"/>
      <c r="H1303" s="83"/>
    </row>
    <row r="1304" spans="7:8" ht="14.45" x14ac:dyDescent="0.3">
      <c r="G1304" s="83"/>
      <c r="H1304" s="83"/>
    </row>
    <row r="1305" spans="7:8" ht="14.45" x14ac:dyDescent="0.3">
      <c r="G1305" s="83"/>
      <c r="H1305" s="83"/>
    </row>
    <row r="1306" spans="7:8" ht="14.45" x14ac:dyDescent="0.3">
      <c r="G1306" s="83"/>
      <c r="H1306" s="83"/>
    </row>
    <row r="1307" spans="7:8" ht="14.45" x14ac:dyDescent="0.3">
      <c r="G1307" s="83"/>
      <c r="H1307" s="83"/>
    </row>
    <row r="1308" spans="7:8" ht="14.45" x14ac:dyDescent="0.3">
      <c r="G1308" s="83"/>
      <c r="H1308" s="83"/>
    </row>
    <row r="1309" spans="7:8" ht="14.45" x14ac:dyDescent="0.3">
      <c r="G1309" s="83"/>
      <c r="H1309" s="83"/>
    </row>
    <row r="1310" spans="7:8" ht="14.45" x14ac:dyDescent="0.3">
      <c r="G1310" s="83"/>
      <c r="H1310" s="83"/>
    </row>
    <row r="1311" spans="7:8" ht="14.45" x14ac:dyDescent="0.3">
      <c r="G1311" s="83"/>
      <c r="H1311" s="83"/>
    </row>
    <row r="1312" spans="7:8" ht="14.45" x14ac:dyDescent="0.3">
      <c r="G1312" s="83"/>
      <c r="H1312" s="83"/>
    </row>
    <row r="1313" spans="7:8" ht="14.45" x14ac:dyDescent="0.3">
      <c r="G1313" s="83"/>
      <c r="H1313" s="83"/>
    </row>
    <row r="1314" spans="7:8" ht="14.45" x14ac:dyDescent="0.3">
      <c r="G1314" s="83"/>
      <c r="H1314" s="83"/>
    </row>
    <row r="1315" spans="7:8" ht="14.45" x14ac:dyDescent="0.3">
      <c r="G1315" s="83"/>
      <c r="H1315" s="83"/>
    </row>
    <row r="1316" spans="7:8" ht="14.45" x14ac:dyDescent="0.3">
      <c r="G1316" s="83"/>
      <c r="H1316" s="83"/>
    </row>
    <row r="1317" spans="7:8" ht="14.45" x14ac:dyDescent="0.3">
      <c r="G1317" s="83"/>
      <c r="H1317" s="83"/>
    </row>
    <row r="1318" spans="7:8" ht="14.45" x14ac:dyDescent="0.3">
      <c r="G1318" s="83"/>
      <c r="H1318" s="83"/>
    </row>
    <row r="1319" spans="7:8" ht="14.45" x14ac:dyDescent="0.3">
      <c r="G1319" s="83"/>
      <c r="H1319" s="83"/>
    </row>
    <row r="1320" spans="7:8" ht="14.45" x14ac:dyDescent="0.3">
      <c r="G1320" s="83"/>
      <c r="H1320" s="83"/>
    </row>
    <row r="1321" spans="7:8" ht="14.45" x14ac:dyDescent="0.3">
      <c r="G1321" s="83"/>
      <c r="H1321" s="83"/>
    </row>
    <row r="1322" spans="7:8" ht="14.45" x14ac:dyDescent="0.3">
      <c r="G1322" s="83"/>
      <c r="H1322" s="83"/>
    </row>
    <row r="1323" spans="7:8" ht="14.45" x14ac:dyDescent="0.3">
      <c r="G1323" s="83"/>
      <c r="H1323" s="83"/>
    </row>
    <row r="1324" spans="7:8" ht="14.45" x14ac:dyDescent="0.3">
      <c r="G1324" s="83"/>
      <c r="H1324" s="83"/>
    </row>
    <row r="1325" spans="7:8" ht="14.45" x14ac:dyDescent="0.3">
      <c r="G1325" s="83"/>
      <c r="H1325" s="83"/>
    </row>
    <row r="1326" spans="7:8" ht="14.45" x14ac:dyDescent="0.3">
      <c r="G1326" s="83"/>
      <c r="H1326" s="83"/>
    </row>
    <row r="1327" spans="7:8" ht="14.45" x14ac:dyDescent="0.3">
      <c r="G1327" s="83"/>
      <c r="H1327" s="83"/>
    </row>
    <row r="1328" spans="7:8" ht="14.45" x14ac:dyDescent="0.3">
      <c r="G1328" s="83"/>
      <c r="H1328" s="83"/>
    </row>
    <row r="1329" spans="7:8" ht="14.45" x14ac:dyDescent="0.3">
      <c r="G1329" s="83"/>
      <c r="H1329" s="83"/>
    </row>
    <row r="1330" spans="7:8" ht="14.45" x14ac:dyDescent="0.3">
      <c r="G1330" s="83"/>
      <c r="H1330" s="83"/>
    </row>
    <row r="1331" spans="7:8" ht="14.45" x14ac:dyDescent="0.3">
      <c r="G1331" s="83"/>
      <c r="H1331" s="83"/>
    </row>
    <row r="1332" spans="7:8" ht="14.45" x14ac:dyDescent="0.3">
      <c r="G1332" s="83"/>
      <c r="H1332" s="83"/>
    </row>
    <row r="1333" spans="7:8" ht="14.45" x14ac:dyDescent="0.3">
      <c r="G1333" s="83"/>
      <c r="H1333" s="83"/>
    </row>
    <row r="1334" spans="7:8" ht="14.45" x14ac:dyDescent="0.3">
      <c r="G1334" s="83"/>
      <c r="H1334" s="83"/>
    </row>
    <row r="1335" spans="7:8" ht="14.45" x14ac:dyDescent="0.3">
      <c r="G1335" s="83"/>
      <c r="H1335" s="83"/>
    </row>
    <row r="1336" spans="7:8" ht="14.45" x14ac:dyDescent="0.3">
      <c r="G1336" s="83"/>
      <c r="H1336" s="83"/>
    </row>
    <row r="1337" spans="7:8" ht="14.45" x14ac:dyDescent="0.3">
      <c r="G1337" s="83"/>
      <c r="H1337" s="83"/>
    </row>
    <row r="1338" spans="7:8" ht="14.45" x14ac:dyDescent="0.3">
      <c r="G1338" s="83"/>
      <c r="H1338" s="83"/>
    </row>
    <row r="1339" spans="7:8" ht="14.45" x14ac:dyDescent="0.3">
      <c r="G1339" s="83"/>
      <c r="H1339" s="83"/>
    </row>
    <row r="1340" spans="7:8" ht="14.45" x14ac:dyDescent="0.3">
      <c r="G1340" s="83"/>
      <c r="H1340" s="83"/>
    </row>
    <row r="1341" spans="7:8" ht="14.45" x14ac:dyDescent="0.3">
      <c r="G1341" s="83"/>
      <c r="H1341" s="83"/>
    </row>
    <row r="1342" spans="7:8" ht="14.45" x14ac:dyDescent="0.3">
      <c r="G1342" s="83"/>
      <c r="H1342" s="83"/>
    </row>
    <row r="1343" spans="7:8" ht="14.45" x14ac:dyDescent="0.3">
      <c r="G1343" s="83"/>
      <c r="H1343" s="83"/>
    </row>
    <row r="1344" spans="7:8" ht="14.45" x14ac:dyDescent="0.3">
      <c r="G1344" s="83"/>
      <c r="H1344" s="83"/>
    </row>
    <row r="1345" spans="7:8" ht="14.45" x14ac:dyDescent="0.3">
      <c r="G1345" s="83"/>
      <c r="H1345" s="83"/>
    </row>
    <row r="1346" spans="7:8" ht="14.45" x14ac:dyDescent="0.3">
      <c r="G1346" s="83"/>
      <c r="H1346" s="83"/>
    </row>
    <row r="1347" spans="7:8" ht="14.45" x14ac:dyDescent="0.3">
      <c r="G1347" s="83"/>
      <c r="H1347" s="83"/>
    </row>
    <row r="1348" spans="7:8" ht="14.45" x14ac:dyDescent="0.3">
      <c r="G1348" s="83"/>
      <c r="H1348" s="83"/>
    </row>
    <row r="1349" spans="7:8" ht="14.45" x14ac:dyDescent="0.3">
      <c r="G1349" s="83"/>
      <c r="H1349" s="83"/>
    </row>
    <row r="1350" spans="7:8" ht="14.45" x14ac:dyDescent="0.3">
      <c r="G1350" s="83"/>
      <c r="H1350" s="83"/>
    </row>
    <row r="1351" spans="7:8" ht="14.45" x14ac:dyDescent="0.3">
      <c r="G1351" s="83"/>
      <c r="H1351" s="83"/>
    </row>
    <row r="1352" spans="7:8" ht="14.45" x14ac:dyDescent="0.3">
      <c r="G1352" s="83"/>
      <c r="H1352" s="83"/>
    </row>
    <row r="1353" spans="7:8" ht="14.45" x14ac:dyDescent="0.3">
      <c r="G1353" s="83"/>
      <c r="H1353" s="83"/>
    </row>
    <row r="1354" spans="7:8" ht="14.45" x14ac:dyDescent="0.3">
      <c r="G1354" s="83"/>
      <c r="H1354" s="83"/>
    </row>
    <row r="1355" spans="7:8" ht="14.45" x14ac:dyDescent="0.3">
      <c r="G1355" s="83"/>
      <c r="H1355" s="83"/>
    </row>
    <row r="1356" spans="7:8" ht="14.45" x14ac:dyDescent="0.3">
      <c r="G1356" s="83"/>
      <c r="H1356" s="83"/>
    </row>
    <row r="1357" spans="7:8" ht="14.45" x14ac:dyDescent="0.3">
      <c r="G1357" s="83"/>
      <c r="H1357" s="83"/>
    </row>
    <row r="1358" spans="7:8" ht="14.45" x14ac:dyDescent="0.3">
      <c r="G1358" s="83"/>
      <c r="H1358" s="83"/>
    </row>
    <row r="1359" spans="7:8" ht="14.45" x14ac:dyDescent="0.3">
      <c r="G1359" s="83"/>
      <c r="H1359" s="83"/>
    </row>
    <row r="1360" spans="7:8" ht="14.45" x14ac:dyDescent="0.3">
      <c r="G1360" s="83"/>
      <c r="H1360" s="83"/>
    </row>
    <row r="1361" spans="7:8" ht="14.45" x14ac:dyDescent="0.3">
      <c r="G1361" s="83"/>
      <c r="H1361" s="83"/>
    </row>
    <row r="1362" spans="7:8" ht="14.45" x14ac:dyDescent="0.3">
      <c r="G1362" s="83"/>
      <c r="H1362" s="83"/>
    </row>
    <row r="1363" spans="7:8" ht="14.45" x14ac:dyDescent="0.3">
      <c r="G1363" s="83"/>
      <c r="H1363" s="83"/>
    </row>
    <row r="1364" spans="7:8" ht="14.45" x14ac:dyDescent="0.3">
      <c r="G1364" s="83"/>
      <c r="H1364" s="83"/>
    </row>
    <row r="1365" spans="7:8" ht="14.45" x14ac:dyDescent="0.3">
      <c r="G1365" s="83"/>
      <c r="H1365" s="83"/>
    </row>
    <row r="1366" spans="7:8" ht="14.45" x14ac:dyDescent="0.3">
      <c r="G1366" s="83"/>
      <c r="H1366" s="83"/>
    </row>
    <row r="1367" spans="7:8" ht="14.45" x14ac:dyDescent="0.3">
      <c r="G1367" s="83"/>
      <c r="H1367" s="83"/>
    </row>
    <row r="1368" spans="7:8" ht="14.45" x14ac:dyDescent="0.3">
      <c r="G1368" s="83"/>
      <c r="H1368" s="83"/>
    </row>
    <row r="1369" spans="7:8" ht="14.45" x14ac:dyDescent="0.3">
      <c r="G1369" s="83"/>
      <c r="H1369" s="83"/>
    </row>
    <row r="1370" spans="7:8" ht="14.45" x14ac:dyDescent="0.3">
      <c r="G1370" s="83"/>
      <c r="H1370" s="83"/>
    </row>
    <row r="1371" spans="7:8" ht="14.45" x14ac:dyDescent="0.3">
      <c r="G1371" s="83"/>
      <c r="H1371" s="83"/>
    </row>
    <row r="1372" spans="7:8" ht="14.45" x14ac:dyDescent="0.3">
      <c r="G1372" s="83"/>
      <c r="H1372" s="83"/>
    </row>
    <row r="1373" spans="7:8" ht="14.45" x14ac:dyDescent="0.3">
      <c r="G1373" s="83"/>
      <c r="H1373" s="83"/>
    </row>
    <row r="1374" spans="7:8" ht="14.45" x14ac:dyDescent="0.3">
      <c r="G1374" s="83"/>
      <c r="H1374" s="83"/>
    </row>
    <row r="1375" spans="7:8" ht="14.45" x14ac:dyDescent="0.3">
      <c r="G1375" s="83"/>
      <c r="H1375" s="83"/>
    </row>
    <row r="1376" spans="7:8" ht="14.45" x14ac:dyDescent="0.3">
      <c r="G1376" s="83"/>
      <c r="H1376" s="83"/>
    </row>
    <row r="1377" spans="7:8" ht="14.45" x14ac:dyDescent="0.3">
      <c r="G1377" s="83"/>
      <c r="H1377" s="83"/>
    </row>
    <row r="1378" spans="7:8" ht="14.45" x14ac:dyDescent="0.3">
      <c r="G1378" s="83"/>
      <c r="H1378" s="83"/>
    </row>
    <row r="1379" spans="7:8" ht="14.45" x14ac:dyDescent="0.3">
      <c r="G1379" s="83"/>
      <c r="H1379" s="83"/>
    </row>
    <row r="1380" spans="7:8" ht="14.45" x14ac:dyDescent="0.3">
      <c r="G1380" s="83"/>
      <c r="H1380" s="83"/>
    </row>
    <row r="1381" spans="7:8" ht="14.45" x14ac:dyDescent="0.3">
      <c r="G1381" s="83"/>
      <c r="H1381" s="83"/>
    </row>
    <row r="1382" spans="7:8" ht="14.45" x14ac:dyDescent="0.3">
      <c r="G1382" s="83"/>
      <c r="H1382" s="83"/>
    </row>
    <row r="1383" spans="7:8" ht="14.45" x14ac:dyDescent="0.3">
      <c r="G1383" s="83"/>
      <c r="H1383" s="83"/>
    </row>
    <row r="1384" spans="7:8" ht="14.45" x14ac:dyDescent="0.3">
      <c r="G1384" s="83"/>
      <c r="H1384" s="83"/>
    </row>
    <row r="1385" spans="7:8" ht="14.45" x14ac:dyDescent="0.3">
      <c r="G1385" s="83"/>
      <c r="H1385" s="83"/>
    </row>
    <row r="1386" spans="7:8" ht="14.45" x14ac:dyDescent="0.3">
      <c r="G1386" s="83"/>
      <c r="H1386" s="83"/>
    </row>
    <row r="1387" spans="7:8" ht="14.45" x14ac:dyDescent="0.3">
      <c r="G1387" s="83"/>
      <c r="H1387" s="83"/>
    </row>
    <row r="1388" spans="7:8" ht="14.45" x14ac:dyDescent="0.3">
      <c r="G1388" s="83"/>
      <c r="H1388" s="83"/>
    </row>
    <row r="1389" spans="7:8" ht="14.45" x14ac:dyDescent="0.3">
      <c r="G1389" s="83"/>
      <c r="H1389" s="83"/>
    </row>
    <row r="1390" spans="7:8" ht="14.45" x14ac:dyDescent="0.3">
      <c r="G1390" s="83"/>
      <c r="H1390" s="83"/>
    </row>
    <row r="1391" spans="7:8" ht="14.45" x14ac:dyDescent="0.3">
      <c r="G1391" s="83"/>
      <c r="H1391" s="83"/>
    </row>
    <row r="1392" spans="7:8" ht="14.45" x14ac:dyDescent="0.3">
      <c r="G1392" s="83"/>
      <c r="H1392" s="83"/>
    </row>
    <row r="1393" spans="7:8" ht="14.45" x14ac:dyDescent="0.3">
      <c r="G1393" s="83"/>
      <c r="H1393" s="83"/>
    </row>
    <row r="1394" spans="7:8" ht="14.45" x14ac:dyDescent="0.3">
      <c r="G1394" s="83"/>
      <c r="H1394" s="83"/>
    </row>
    <row r="1395" spans="7:8" ht="14.45" x14ac:dyDescent="0.3">
      <c r="G1395" s="83"/>
      <c r="H1395" s="83"/>
    </row>
    <row r="1396" spans="7:8" ht="14.45" x14ac:dyDescent="0.3">
      <c r="G1396" s="83"/>
      <c r="H1396" s="83"/>
    </row>
    <row r="1397" spans="7:8" ht="14.45" x14ac:dyDescent="0.3">
      <c r="G1397" s="83"/>
      <c r="H1397" s="83"/>
    </row>
    <row r="1398" spans="7:8" ht="14.45" x14ac:dyDescent="0.3">
      <c r="G1398" s="83"/>
      <c r="H1398" s="83"/>
    </row>
    <row r="1399" spans="7:8" ht="14.45" x14ac:dyDescent="0.3">
      <c r="G1399" s="83"/>
      <c r="H1399" s="83"/>
    </row>
    <row r="1400" spans="7:8" ht="14.45" x14ac:dyDescent="0.3">
      <c r="G1400" s="83"/>
      <c r="H1400" s="83"/>
    </row>
    <row r="1401" spans="7:8" ht="14.45" x14ac:dyDescent="0.3">
      <c r="G1401" s="83"/>
      <c r="H1401" s="83"/>
    </row>
    <row r="1402" spans="7:8" ht="14.45" x14ac:dyDescent="0.3">
      <c r="G1402" s="83"/>
      <c r="H1402" s="83"/>
    </row>
    <row r="1403" spans="7:8" ht="14.45" x14ac:dyDescent="0.3">
      <c r="G1403" s="83"/>
      <c r="H1403" s="83"/>
    </row>
    <row r="1404" spans="7:8" ht="14.45" x14ac:dyDescent="0.3">
      <c r="G1404" s="83"/>
      <c r="H1404" s="83"/>
    </row>
    <row r="1405" spans="7:8" ht="14.45" x14ac:dyDescent="0.3">
      <c r="G1405" s="83"/>
      <c r="H1405" s="83"/>
    </row>
    <row r="1406" spans="7:8" ht="14.45" x14ac:dyDescent="0.3">
      <c r="G1406" s="83"/>
      <c r="H1406" s="83"/>
    </row>
    <row r="1407" spans="7:8" ht="14.45" x14ac:dyDescent="0.3">
      <c r="G1407" s="83"/>
      <c r="H1407" s="83"/>
    </row>
    <row r="1408" spans="7:8" ht="14.45" x14ac:dyDescent="0.3">
      <c r="G1408" s="83"/>
      <c r="H1408" s="83"/>
    </row>
    <row r="1409" spans="7:8" ht="14.45" x14ac:dyDescent="0.3">
      <c r="G1409" s="83"/>
      <c r="H1409" s="83"/>
    </row>
    <row r="1410" spans="7:8" ht="14.45" x14ac:dyDescent="0.3">
      <c r="G1410" s="83"/>
      <c r="H1410" s="83"/>
    </row>
    <row r="1411" spans="7:8" ht="14.45" x14ac:dyDescent="0.3">
      <c r="G1411" s="83"/>
      <c r="H1411" s="83"/>
    </row>
    <row r="1412" spans="7:8" ht="14.45" x14ac:dyDescent="0.3">
      <c r="G1412" s="83"/>
      <c r="H1412" s="83"/>
    </row>
    <row r="1413" spans="7:8" ht="14.45" x14ac:dyDescent="0.3">
      <c r="G1413" s="83"/>
      <c r="H1413" s="83"/>
    </row>
    <row r="1414" spans="7:8" ht="14.45" x14ac:dyDescent="0.3">
      <c r="G1414" s="83"/>
      <c r="H1414" s="83"/>
    </row>
    <row r="1415" spans="7:8" ht="14.45" x14ac:dyDescent="0.3">
      <c r="G1415" s="83"/>
      <c r="H1415" s="83"/>
    </row>
    <row r="1416" spans="7:8" ht="14.45" x14ac:dyDescent="0.3">
      <c r="G1416" s="83"/>
      <c r="H1416" s="83"/>
    </row>
    <row r="1417" spans="7:8" ht="14.45" x14ac:dyDescent="0.3">
      <c r="G1417" s="83"/>
      <c r="H1417" s="83"/>
    </row>
    <row r="1418" spans="7:8" ht="14.45" x14ac:dyDescent="0.3">
      <c r="G1418" s="83"/>
      <c r="H1418" s="83"/>
    </row>
    <row r="1419" spans="7:8" ht="14.45" x14ac:dyDescent="0.3">
      <c r="G1419" s="83"/>
      <c r="H1419" s="83"/>
    </row>
    <row r="1420" spans="7:8" ht="14.45" x14ac:dyDescent="0.3">
      <c r="G1420" s="83"/>
      <c r="H1420" s="83"/>
    </row>
    <row r="1421" spans="7:8" ht="14.45" x14ac:dyDescent="0.3">
      <c r="G1421" s="83"/>
      <c r="H1421" s="83"/>
    </row>
    <row r="1422" spans="7:8" ht="14.45" x14ac:dyDescent="0.3">
      <c r="G1422" s="83"/>
      <c r="H1422" s="83"/>
    </row>
    <row r="1423" spans="7:8" ht="14.45" x14ac:dyDescent="0.3">
      <c r="G1423" s="83"/>
      <c r="H1423" s="83"/>
    </row>
    <row r="1424" spans="7:8" ht="14.45" x14ac:dyDescent="0.3">
      <c r="G1424" s="83"/>
      <c r="H1424" s="83"/>
    </row>
    <row r="1425" spans="7:8" ht="14.45" x14ac:dyDescent="0.3">
      <c r="G1425" s="83"/>
      <c r="H1425" s="83"/>
    </row>
    <row r="1426" spans="7:8" ht="14.45" x14ac:dyDescent="0.3">
      <c r="G1426" s="83"/>
      <c r="H1426" s="83"/>
    </row>
    <row r="1427" spans="7:8" ht="14.45" x14ac:dyDescent="0.3">
      <c r="G1427" s="83"/>
      <c r="H1427" s="83"/>
    </row>
    <row r="1428" spans="7:8" ht="14.45" x14ac:dyDescent="0.3">
      <c r="G1428" s="83"/>
      <c r="H1428" s="83"/>
    </row>
    <row r="1429" spans="7:8" ht="14.45" x14ac:dyDescent="0.3">
      <c r="G1429" s="83"/>
      <c r="H1429" s="83"/>
    </row>
    <row r="1430" spans="7:8" ht="14.45" x14ac:dyDescent="0.3">
      <c r="G1430" s="83"/>
      <c r="H1430" s="83"/>
    </row>
    <row r="1431" spans="7:8" ht="14.45" x14ac:dyDescent="0.3">
      <c r="G1431" s="83"/>
      <c r="H1431" s="83"/>
    </row>
    <row r="1432" spans="7:8" ht="14.45" x14ac:dyDescent="0.3">
      <c r="G1432" s="83"/>
      <c r="H1432" s="83"/>
    </row>
    <row r="1433" spans="7:8" ht="14.45" x14ac:dyDescent="0.3">
      <c r="G1433" s="83"/>
      <c r="H1433" s="83"/>
    </row>
    <row r="1434" spans="7:8" ht="14.45" x14ac:dyDescent="0.3">
      <c r="G1434" s="83"/>
      <c r="H1434" s="83"/>
    </row>
    <row r="1435" spans="7:8" ht="14.45" x14ac:dyDescent="0.3">
      <c r="G1435" s="83"/>
      <c r="H1435" s="83"/>
    </row>
    <row r="1436" spans="7:8" ht="14.45" x14ac:dyDescent="0.3">
      <c r="G1436" s="83"/>
      <c r="H1436" s="83"/>
    </row>
    <row r="1437" spans="7:8" ht="14.45" x14ac:dyDescent="0.3">
      <c r="G1437" s="83"/>
      <c r="H1437" s="83"/>
    </row>
    <row r="1438" spans="7:8" ht="14.45" x14ac:dyDescent="0.3">
      <c r="G1438" s="83"/>
      <c r="H1438" s="83"/>
    </row>
    <row r="1439" spans="7:8" ht="14.45" x14ac:dyDescent="0.3">
      <c r="G1439" s="83"/>
      <c r="H1439" s="83"/>
    </row>
    <row r="1440" spans="7:8" ht="14.45" x14ac:dyDescent="0.3">
      <c r="G1440" s="83"/>
      <c r="H1440" s="83"/>
    </row>
    <row r="1441" spans="7:8" ht="14.45" x14ac:dyDescent="0.3">
      <c r="G1441" s="83"/>
      <c r="H1441" s="83"/>
    </row>
    <row r="1442" spans="7:8" ht="14.45" x14ac:dyDescent="0.3">
      <c r="G1442" s="83"/>
      <c r="H1442" s="83"/>
    </row>
    <row r="1443" spans="7:8" ht="14.45" x14ac:dyDescent="0.3">
      <c r="G1443" s="83"/>
      <c r="H1443" s="83"/>
    </row>
    <row r="1444" spans="7:8" ht="14.45" x14ac:dyDescent="0.3">
      <c r="G1444" s="83"/>
      <c r="H1444" s="83"/>
    </row>
    <row r="1445" spans="7:8" ht="14.45" x14ac:dyDescent="0.3">
      <c r="G1445" s="83"/>
      <c r="H1445" s="83"/>
    </row>
    <row r="1446" spans="7:8" ht="14.45" x14ac:dyDescent="0.3">
      <c r="G1446" s="83"/>
      <c r="H1446" s="83"/>
    </row>
    <row r="1447" spans="7:8" ht="14.45" x14ac:dyDescent="0.3">
      <c r="G1447" s="83"/>
      <c r="H1447" s="83"/>
    </row>
    <row r="1448" spans="7:8" ht="14.45" x14ac:dyDescent="0.3">
      <c r="G1448" s="83"/>
      <c r="H1448" s="83"/>
    </row>
    <row r="1449" spans="7:8" ht="14.45" x14ac:dyDescent="0.3">
      <c r="G1449" s="83"/>
      <c r="H1449" s="83"/>
    </row>
    <row r="1450" spans="7:8" ht="14.45" x14ac:dyDescent="0.3">
      <c r="G1450" s="83"/>
      <c r="H1450" s="83"/>
    </row>
    <row r="1451" spans="7:8" ht="14.45" x14ac:dyDescent="0.3">
      <c r="G1451" s="83"/>
      <c r="H1451" s="83"/>
    </row>
    <row r="1452" spans="7:8" ht="14.45" x14ac:dyDescent="0.3">
      <c r="G1452" s="83"/>
      <c r="H1452" s="83"/>
    </row>
    <row r="1453" spans="7:8" ht="14.45" x14ac:dyDescent="0.3">
      <c r="G1453" s="83"/>
      <c r="H1453" s="83"/>
    </row>
    <row r="1454" spans="7:8" ht="14.45" x14ac:dyDescent="0.3">
      <c r="G1454" s="83"/>
      <c r="H1454" s="83"/>
    </row>
    <row r="1455" spans="7:8" ht="14.45" x14ac:dyDescent="0.3">
      <c r="G1455" s="83"/>
      <c r="H1455" s="83"/>
    </row>
    <row r="1456" spans="7:8" ht="14.45" x14ac:dyDescent="0.3">
      <c r="G1456" s="83"/>
      <c r="H1456" s="83"/>
    </row>
    <row r="1457" spans="7:8" ht="14.45" x14ac:dyDescent="0.3">
      <c r="G1457" s="83"/>
      <c r="H1457" s="83"/>
    </row>
    <row r="1458" spans="7:8" ht="14.45" x14ac:dyDescent="0.3">
      <c r="G1458" s="83"/>
      <c r="H1458" s="83"/>
    </row>
    <row r="1459" spans="7:8" ht="14.45" x14ac:dyDescent="0.3">
      <c r="G1459" s="83"/>
      <c r="H1459" s="83"/>
    </row>
    <row r="1460" spans="7:8" ht="14.45" x14ac:dyDescent="0.3">
      <c r="G1460" s="83"/>
      <c r="H1460" s="83"/>
    </row>
    <row r="1461" spans="7:8" ht="14.45" x14ac:dyDescent="0.3">
      <c r="G1461" s="83"/>
      <c r="H1461" s="83"/>
    </row>
    <row r="1462" spans="7:8" ht="14.45" x14ac:dyDescent="0.3">
      <c r="G1462" s="83"/>
      <c r="H1462" s="83"/>
    </row>
    <row r="1463" spans="7:8" ht="14.45" x14ac:dyDescent="0.3">
      <c r="G1463" s="83"/>
      <c r="H1463" s="83"/>
    </row>
    <row r="1464" spans="7:8" ht="14.45" x14ac:dyDescent="0.3">
      <c r="G1464" s="83"/>
      <c r="H1464" s="83"/>
    </row>
    <row r="1465" spans="7:8" ht="14.45" x14ac:dyDescent="0.3">
      <c r="G1465" s="83"/>
      <c r="H1465" s="83"/>
    </row>
    <row r="1466" spans="7:8" ht="14.45" x14ac:dyDescent="0.3">
      <c r="G1466" s="83"/>
      <c r="H1466" s="83"/>
    </row>
    <row r="1467" spans="7:8" ht="14.45" x14ac:dyDescent="0.3">
      <c r="G1467" s="83"/>
      <c r="H1467" s="83"/>
    </row>
    <row r="1468" spans="7:8" ht="14.45" x14ac:dyDescent="0.3">
      <c r="G1468" s="83"/>
      <c r="H1468" s="83"/>
    </row>
    <row r="1469" spans="7:8" ht="14.45" x14ac:dyDescent="0.3">
      <c r="G1469" s="83"/>
      <c r="H1469" s="83"/>
    </row>
    <row r="1470" spans="7:8" ht="14.45" x14ac:dyDescent="0.3">
      <c r="G1470" s="83"/>
      <c r="H1470" s="83"/>
    </row>
    <row r="1471" spans="7:8" ht="14.45" x14ac:dyDescent="0.3">
      <c r="G1471" s="83"/>
      <c r="H1471" s="83"/>
    </row>
    <row r="1472" spans="7:8" ht="14.45" x14ac:dyDescent="0.3">
      <c r="G1472" s="83"/>
      <c r="H1472" s="83"/>
    </row>
    <row r="1473" spans="7:8" ht="14.45" x14ac:dyDescent="0.3">
      <c r="G1473" s="83"/>
      <c r="H1473" s="83"/>
    </row>
    <row r="1474" spans="7:8" ht="14.45" x14ac:dyDescent="0.3">
      <c r="G1474" s="83"/>
      <c r="H1474" s="83"/>
    </row>
    <row r="1475" spans="7:8" ht="14.45" x14ac:dyDescent="0.3">
      <c r="G1475" s="83"/>
      <c r="H1475" s="83"/>
    </row>
    <row r="1476" spans="7:8" ht="14.45" x14ac:dyDescent="0.3">
      <c r="G1476" s="83"/>
      <c r="H1476" s="83"/>
    </row>
    <row r="1477" spans="7:8" ht="14.45" x14ac:dyDescent="0.3">
      <c r="G1477" s="83"/>
      <c r="H1477" s="83"/>
    </row>
    <row r="1478" spans="7:8" ht="14.45" x14ac:dyDescent="0.3">
      <c r="G1478" s="83"/>
      <c r="H1478" s="83"/>
    </row>
    <row r="1479" spans="7:8" ht="14.45" x14ac:dyDescent="0.3">
      <c r="G1479" s="83"/>
      <c r="H1479" s="83"/>
    </row>
    <row r="1480" spans="7:8" ht="14.45" x14ac:dyDescent="0.3">
      <c r="G1480" s="83"/>
      <c r="H1480" s="83"/>
    </row>
    <row r="1481" spans="7:8" ht="14.45" x14ac:dyDescent="0.3">
      <c r="G1481" s="83"/>
      <c r="H1481" s="83"/>
    </row>
    <row r="1482" spans="7:8" ht="14.45" x14ac:dyDescent="0.3">
      <c r="G1482" s="83"/>
      <c r="H1482" s="83"/>
    </row>
    <row r="1483" spans="7:8" ht="14.45" x14ac:dyDescent="0.3">
      <c r="G1483" s="83"/>
      <c r="H1483" s="83"/>
    </row>
    <row r="1484" spans="7:8" ht="14.45" x14ac:dyDescent="0.3">
      <c r="G1484" s="83"/>
      <c r="H1484" s="83"/>
    </row>
    <row r="1485" spans="7:8" ht="14.45" x14ac:dyDescent="0.3">
      <c r="G1485" s="83"/>
      <c r="H1485" s="83"/>
    </row>
    <row r="1486" spans="7:8" ht="14.45" x14ac:dyDescent="0.3">
      <c r="G1486" s="83"/>
      <c r="H1486" s="83"/>
    </row>
    <row r="1487" spans="7:8" ht="14.45" x14ac:dyDescent="0.3">
      <c r="G1487" s="83"/>
      <c r="H1487" s="83"/>
    </row>
    <row r="1488" spans="7:8" ht="14.45" x14ac:dyDescent="0.3">
      <c r="G1488" s="83"/>
      <c r="H1488" s="83"/>
    </row>
    <row r="1489" spans="7:8" ht="14.45" x14ac:dyDescent="0.3">
      <c r="G1489" s="83"/>
      <c r="H1489" s="83"/>
    </row>
    <row r="1490" spans="7:8" ht="14.45" x14ac:dyDescent="0.3">
      <c r="G1490" s="83"/>
      <c r="H1490" s="83"/>
    </row>
    <row r="1491" spans="7:8" ht="14.45" x14ac:dyDescent="0.3">
      <c r="G1491" s="83"/>
      <c r="H1491" s="83"/>
    </row>
    <row r="1492" spans="7:8" ht="14.45" x14ac:dyDescent="0.3">
      <c r="G1492" s="83"/>
      <c r="H1492" s="83"/>
    </row>
    <row r="1493" spans="7:8" ht="14.45" x14ac:dyDescent="0.3">
      <c r="G1493" s="83"/>
      <c r="H1493" s="83"/>
    </row>
    <row r="1494" spans="7:8" ht="14.45" x14ac:dyDescent="0.3">
      <c r="G1494" s="83"/>
      <c r="H1494" s="83"/>
    </row>
    <row r="1495" spans="7:8" ht="14.45" x14ac:dyDescent="0.3">
      <c r="G1495" s="83"/>
      <c r="H1495" s="83"/>
    </row>
    <row r="1496" spans="7:8" ht="14.45" x14ac:dyDescent="0.3">
      <c r="G1496" s="83"/>
      <c r="H1496" s="83"/>
    </row>
    <row r="1497" spans="7:8" ht="14.45" x14ac:dyDescent="0.3">
      <c r="G1497" s="83"/>
      <c r="H1497" s="83"/>
    </row>
    <row r="1498" spans="7:8" ht="14.45" x14ac:dyDescent="0.3">
      <c r="G1498" s="83"/>
      <c r="H1498" s="83"/>
    </row>
    <row r="1499" spans="7:8" ht="14.45" x14ac:dyDescent="0.3">
      <c r="G1499" s="83"/>
      <c r="H1499" s="83"/>
    </row>
    <row r="1500" spans="7:8" ht="14.45" x14ac:dyDescent="0.3">
      <c r="G1500" s="83"/>
      <c r="H1500" s="83"/>
    </row>
    <row r="1501" spans="7:8" ht="14.45" x14ac:dyDescent="0.3">
      <c r="G1501" s="83"/>
      <c r="H1501" s="83"/>
    </row>
    <row r="1502" spans="7:8" ht="14.45" x14ac:dyDescent="0.3">
      <c r="G1502" s="83"/>
      <c r="H1502" s="83"/>
    </row>
    <row r="1503" spans="7:8" ht="14.45" x14ac:dyDescent="0.3">
      <c r="G1503" s="83"/>
      <c r="H1503" s="83"/>
    </row>
    <row r="1504" spans="7:8" ht="14.45" x14ac:dyDescent="0.3">
      <c r="G1504" s="83"/>
      <c r="H1504" s="83"/>
    </row>
    <row r="1505" spans="7:8" ht="14.45" x14ac:dyDescent="0.3">
      <c r="G1505" s="83"/>
      <c r="H1505" s="83"/>
    </row>
    <row r="1506" spans="7:8" ht="14.45" x14ac:dyDescent="0.3">
      <c r="G1506" s="83"/>
      <c r="H1506" s="83"/>
    </row>
    <row r="1507" spans="7:8" ht="14.45" x14ac:dyDescent="0.3">
      <c r="G1507" s="83"/>
      <c r="H1507" s="83"/>
    </row>
    <row r="1508" spans="7:8" ht="14.45" x14ac:dyDescent="0.3">
      <c r="G1508" s="83"/>
      <c r="H1508" s="83"/>
    </row>
    <row r="1509" spans="7:8" ht="14.45" x14ac:dyDescent="0.3">
      <c r="G1509" s="83"/>
      <c r="H1509" s="83"/>
    </row>
    <row r="1510" spans="7:8" ht="14.45" x14ac:dyDescent="0.3">
      <c r="G1510" s="83"/>
      <c r="H1510" s="83"/>
    </row>
    <row r="1511" spans="7:8" ht="14.45" x14ac:dyDescent="0.3">
      <c r="G1511" s="83"/>
      <c r="H1511" s="83"/>
    </row>
    <row r="1512" spans="7:8" ht="14.45" x14ac:dyDescent="0.3">
      <c r="G1512" s="83"/>
      <c r="H1512" s="83"/>
    </row>
    <row r="1513" spans="7:8" ht="14.45" x14ac:dyDescent="0.3">
      <c r="G1513" s="83"/>
      <c r="H1513" s="83"/>
    </row>
    <row r="1514" spans="7:8" ht="14.45" x14ac:dyDescent="0.3">
      <c r="G1514" s="83"/>
      <c r="H1514" s="83"/>
    </row>
    <row r="1515" spans="7:8" ht="14.45" x14ac:dyDescent="0.3">
      <c r="G1515" s="83"/>
      <c r="H1515" s="83"/>
    </row>
    <row r="1516" spans="7:8" ht="14.45" x14ac:dyDescent="0.3">
      <c r="G1516" s="83"/>
      <c r="H1516" s="83"/>
    </row>
    <row r="1517" spans="7:8" ht="14.45" x14ac:dyDescent="0.3">
      <c r="G1517" s="83"/>
      <c r="H1517" s="83"/>
    </row>
    <row r="1518" spans="7:8" ht="14.45" x14ac:dyDescent="0.3">
      <c r="G1518" s="83"/>
      <c r="H1518" s="83"/>
    </row>
    <row r="1519" spans="7:8" ht="14.45" x14ac:dyDescent="0.3">
      <c r="G1519" s="83"/>
      <c r="H1519" s="83"/>
    </row>
    <row r="1520" spans="7:8" ht="14.45" x14ac:dyDescent="0.3">
      <c r="G1520" s="83"/>
      <c r="H1520" s="83"/>
    </row>
    <row r="1521" spans="7:8" ht="14.45" x14ac:dyDescent="0.3">
      <c r="G1521" s="83"/>
      <c r="H1521" s="83"/>
    </row>
    <row r="1522" spans="7:8" ht="14.45" x14ac:dyDescent="0.3">
      <c r="G1522" s="83"/>
      <c r="H1522" s="83"/>
    </row>
    <row r="1523" spans="7:8" ht="14.45" x14ac:dyDescent="0.3">
      <c r="G1523" s="83"/>
      <c r="H1523" s="83"/>
    </row>
    <row r="1524" spans="7:8" ht="14.45" x14ac:dyDescent="0.3">
      <c r="G1524" s="83"/>
      <c r="H1524" s="83"/>
    </row>
    <row r="1525" spans="7:8" ht="14.45" x14ac:dyDescent="0.3">
      <c r="G1525" s="83"/>
      <c r="H1525" s="83"/>
    </row>
    <row r="1526" spans="7:8" ht="14.45" x14ac:dyDescent="0.3">
      <c r="G1526" s="83"/>
      <c r="H1526" s="83"/>
    </row>
    <row r="1527" spans="7:8" ht="14.45" x14ac:dyDescent="0.3">
      <c r="G1527" s="83"/>
      <c r="H1527" s="83"/>
    </row>
    <row r="1528" spans="7:8" ht="14.45" x14ac:dyDescent="0.3">
      <c r="G1528" s="83"/>
      <c r="H1528" s="83"/>
    </row>
    <row r="1529" spans="7:8" ht="14.45" x14ac:dyDescent="0.3">
      <c r="G1529" s="83"/>
      <c r="H1529" s="83"/>
    </row>
    <row r="1530" spans="7:8" ht="14.45" x14ac:dyDescent="0.3">
      <c r="G1530" s="83"/>
      <c r="H1530" s="83"/>
    </row>
    <row r="1531" spans="7:8" ht="14.45" x14ac:dyDescent="0.3">
      <c r="G1531" s="83"/>
      <c r="H1531" s="83"/>
    </row>
    <row r="1532" spans="7:8" ht="14.45" x14ac:dyDescent="0.3">
      <c r="G1532" s="83"/>
      <c r="H1532" s="83"/>
    </row>
    <row r="1533" spans="7:8" ht="14.45" x14ac:dyDescent="0.3">
      <c r="G1533" s="83"/>
      <c r="H1533" s="83"/>
    </row>
    <row r="1534" spans="7:8" ht="14.45" x14ac:dyDescent="0.3">
      <c r="G1534" s="83"/>
      <c r="H1534" s="83"/>
    </row>
    <row r="1535" spans="7:8" ht="14.45" x14ac:dyDescent="0.3">
      <c r="G1535" s="83"/>
      <c r="H1535" s="83"/>
    </row>
    <row r="1536" spans="7:8" ht="14.45" x14ac:dyDescent="0.3">
      <c r="G1536" s="83"/>
      <c r="H1536" s="83"/>
    </row>
    <row r="1537" spans="7:8" ht="14.45" x14ac:dyDescent="0.3">
      <c r="G1537" s="83"/>
      <c r="H1537" s="83"/>
    </row>
    <row r="1538" spans="7:8" ht="14.45" x14ac:dyDescent="0.3">
      <c r="G1538" s="83"/>
      <c r="H1538" s="83"/>
    </row>
    <row r="1539" spans="7:8" ht="14.45" x14ac:dyDescent="0.3">
      <c r="G1539" s="83"/>
      <c r="H1539" s="83"/>
    </row>
    <row r="1540" spans="7:8" ht="14.45" x14ac:dyDescent="0.3">
      <c r="G1540" s="83"/>
      <c r="H1540" s="83"/>
    </row>
    <row r="1541" spans="7:8" ht="14.45" x14ac:dyDescent="0.3">
      <c r="G1541" s="83"/>
      <c r="H1541" s="83"/>
    </row>
    <row r="1542" spans="7:8" ht="14.45" x14ac:dyDescent="0.3">
      <c r="G1542" s="83"/>
      <c r="H1542" s="83"/>
    </row>
    <row r="1543" spans="7:8" ht="14.45" x14ac:dyDescent="0.3">
      <c r="G1543" s="83"/>
      <c r="H1543" s="83"/>
    </row>
    <row r="1544" spans="7:8" ht="14.45" x14ac:dyDescent="0.3">
      <c r="G1544" s="83"/>
      <c r="H1544" s="83"/>
    </row>
    <row r="1545" spans="7:8" ht="14.45" x14ac:dyDescent="0.3">
      <c r="G1545" s="83"/>
      <c r="H1545" s="83"/>
    </row>
    <row r="1546" spans="7:8" ht="14.45" x14ac:dyDescent="0.3">
      <c r="G1546" s="83"/>
      <c r="H1546" s="83"/>
    </row>
    <row r="1547" spans="7:8" ht="14.45" x14ac:dyDescent="0.3">
      <c r="G1547" s="83"/>
      <c r="H1547" s="83"/>
    </row>
    <row r="1548" spans="7:8" ht="14.45" x14ac:dyDescent="0.3">
      <c r="G1548" s="83"/>
      <c r="H1548" s="83"/>
    </row>
    <row r="1549" spans="7:8" ht="14.45" x14ac:dyDescent="0.3">
      <c r="G1549" s="83"/>
      <c r="H1549" s="83"/>
    </row>
    <row r="1550" spans="7:8" ht="14.45" x14ac:dyDescent="0.3">
      <c r="G1550" s="83"/>
      <c r="H1550" s="83"/>
    </row>
    <row r="1551" spans="7:8" ht="14.45" x14ac:dyDescent="0.3">
      <c r="G1551" s="83"/>
      <c r="H1551" s="83"/>
    </row>
    <row r="1552" spans="7:8" ht="14.45" x14ac:dyDescent="0.3">
      <c r="G1552" s="83"/>
      <c r="H1552" s="83"/>
    </row>
    <row r="1553" spans="7:8" ht="14.45" x14ac:dyDescent="0.3">
      <c r="G1553" s="83"/>
      <c r="H1553" s="83"/>
    </row>
    <row r="1554" spans="7:8" ht="14.45" x14ac:dyDescent="0.3">
      <c r="G1554" s="83"/>
      <c r="H1554" s="83"/>
    </row>
    <row r="1555" spans="7:8" ht="14.45" x14ac:dyDescent="0.3">
      <c r="G1555" s="83"/>
      <c r="H1555" s="83"/>
    </row>
    <row r="1556" spans="7:8" ht="14.45" x14ac:dyDescent="0.3">
      <c r="G1556" s="83"/>
      <c r="H1556" s="83"/>
    </row>
    <row r="1557" spans="7:8" ht="14.45" x14ac:dyDescent="0.3">
      <c r="G1557" s="83"/>
      <c r="H1557" s="83"/>
    </row>
    <row r="1558" spans="7:8" ht="14.45" x14ac:dyDescent="0.3">
      <c r="G1558" s="83"/>
      <c r="H1558" s="83"/>
    </row>
    <row r="1559" spans="7:8" ht="14.45" x14ac:dyDescent="0.3">
      <c r="G1559" s="83"/>
      <c r="H1559" s="83"/>
    </row>
    <row r="1560" spans="7:8" ht="14.45" x14ac:dyDescent="0.3">
      <c r="G1560" s="83"/>
      <c r="H1560" s="83"/>
    </row>
    <row r="1561" spans="7:8" ht="14.45" x14ac:dyDescent="0.3">
      <c r="G1561" s="83"/>
      <c r="H1561" s="83"/>
    </row>
    <row r="1562" spans="7:8" ht="14.45" x14ac:dyDescent="0.3">
      <c r="G1562" s="83"/>
      <c r="H1562" s="83"/>
    </row>
    <row r="1563" spans="7:8" ht="14.45" x14ac:dyDescent="0.3">
      <c r="G1563" s="83"/>
      <c r="H1563" s="83"/>
    </row>
    <row r="1564" spans="7:8" ht="14.45" x14ac:dyDescent="0.3">
      <c r="G1564" s="83"/>
      <c r="H1564" s="83"/>
    </row>
    <row r="1565" spans="7:8" ht="14.45" x14ac:dyDescent="0.3">
      <c r="G1565" s="83"/>
      <c r="H1565" s="83"/>
    </row>
    <row r="1566" spans="7:8" ht="14.45" x14ac:dyDescent="0.3">
      <c r="G1566" s="83"/>
      <c r="H1566" s="83"/>
    </row>
    <row r="1567" spans="7:8" ht="14.45" x14ac:dyDescent="0.3">
      <c r="G1567" s="83"/>
      <c r="H1567" s="83"/>
    </row>
    <row r="1568" spans="7:8" ht="14.45" x14ac:dyDescent="0.3">
      <c r="G1568" s="83"/>
      <c r="H1568" s="83"/>
    </row>
    <row r="1569" spans="7:8" ht="14.45" x14ac:dyDescent="0.3">
      <c r="G1569" s="83"/>
      <c r="H1569" s="83"/>
    </row>
    <row r="1570" spans="7:8" ht="14.45" x14ac:dyDescent="0.3">
      <c r="G1570" s="83"/>
      <c r="H1570" s="83"/>
    </row>
    <row r="1571" spans="7:8" ht="14.45" x14ac:dyDescent="0.3">
      <c r="G1571" s="83"/>
      <c r="H1571" s="83"/>
    </row>
    <row r="1572" spans="7:8" ht="14.45" x14ac:dyDescent="0.3">
      <c r="G1572" s="83"/>
      <c r="H1572" s="83"/>
    </row>
    <row r="1573" spans="7:8" ht="14.45" x14ac:dyDescent="0.3">
      <c r="G1573" s="83"/>
      <c r="H1573" s="83"/>
    </row>
    <row r="1574" spans="7:8" ht="14.45" x14ac:dyDescent="0.3">
      <c r="G1574" s="83"/>
      <c r="H1574" s="83"/>
    </row>
    <row r="1575" spans="7:8" ht="14.45" x14ac:dyDescent="0.3">
      <c r="G1575" s="83"/>
      <c r="H1575" s="83"/>
    </row>
    <row r="1576" spans="7:8" ht="14.45" x14ac:dyDescent="0.3">
      <c r="G1576" s="83"/>
      <c r="H1576" s="83"/>
    </row>
    <row r="1577" spans="7:8" ht="14.45" x14ac:dyDescent="0.3">
      <c r="G1577" s="83"/>
      <c r="H1577" s="83"/>
    </row>
    <row r="1578" spans="7:8" ht="14.45" x14ac:dyDescent="0.3">
      <c r="G1578" s="83"/>
      <c r="H1578" s="83"/>
    </row>
    <row r="1579" spans="7:8" ht="14.45" x14ac:dyDescent="0.3">
      <c r="G1579" s="83"/>
      <c r="H1579" s="83"/>
    </row>
    <row r="1580" spans="7:8" ht="14.45" x14ac:dyDescent="0.3">
      <c r="G1580" s="83"/>
      <c r="H1580" s="83"/>
    </row>
    <row r="1581" spans="7:8" ht="14.45" x14ac:dyDescent="0.3">
      <c r="G1581" s="83"/>
      <c r="H1581" s="83"/>
    </row>
    <row r="1582" spans="7:8" ht="14.45" x14ac:dyDescent="0.3">
      <c r="G1582" s="83"/>
      <c r="H1582" s="83"/>
    </row>
    <row r="1583" spans="7:8" ht="14.45" x14ac:dyDescent="0.3">
      <c r="G1583" s="83"/>
      <c r="H1583" s="83"/>
    </row>
    <row r="1584" spans="7:8" ht="14.45" x14ac:dyDescent="0.3">
      <c r="G1584" s="83"/>
      <c r="H1584" s="83"/>
    </row>
    <row r="1585" spans="7:8" ht="14.45" x14ac:dyDescent="0.3">
      <c r="G1585" s="83"/>
      <c r="H1585" s="83"/>
    </row>
    <row r="1586" spans="7:8" ht="14.45" x14ac:dyDescent="0.3">
      <c r="G1586" s="83"/>
      <c r="H1586" s="83"/>
    </row>
    <row r="1587" spans="7:8" ht="14.45" x14ac:dyDescent="0.3">
      <c r="G1587" s="83"/>
      <c r="H1587" s="83"/>
    </row>
    <row r="1588" spans="7:8" ht="14.45" x14ac:dyDescent="0.3">
      <c r="G1588" s="83"/>
      <c r="H1588" s="83"/>
    </row>
    <row r="1589" spans="7:8" ht="14.45" x14ac:dyDescent="0.3">
      <c r="G1589" s="83"/>
      <c r="H1589" s="83"/>
    </row>
    <row r="1590" spans="7:8" ht="14.45" x14ac:dyDescent="0.3">
      <c r="G1590" s="83"/>
      <c r="H1590" s="83"/>
    </row>
    <row r="1591" spans="7:8" ht="14.45" x14ac:dyDescent="0.3">
      <c r="G1591" s="83"/>
      <c r="H1591" s="83"/>
    </row>
    <row r="1592" spans="7:8" ht="14.45" x14ac:dyDescent="0.3">
      <c r="G1592" s="83"/>
      <c r="H1592" s="83"/>
    </row>
    <row r="1593" spans="7:8" ht="14.45" x14ac:dyDescent="0.3">
      <c r="G1593" s="83"/>
      <c r="H1593" s="83"/>
    </row>
    <row r="1594" spans="7:8" ht="14.45" x14ac:dyDescent="0.3">
      <c r="G1594" s="83"/>
      <c r="H1594" s="83"/>
    </row>
    <row r="1595" spans="7:8" ht="14.45" x14ac:dyDescent="0.3">
      <c r="G1595" s="83"/>
      <c r="H1595" s="83"/>
    </row>
    <row r="1596" spans="7:8" ht="14.45" x14ac:dyDescent="0.3">
      <c r="G1596" s="83"/>
      <c r="H1596" s="83"/>
    </row>
    <row r="1597" spans="7:8" ht="14.45" x14ac:dyDescent="0.3">
      <c r="G1597" s="83"/>
      <c r="H1597" s="83"/>
    </row>
    <row r="1598" spans="7:8" ht="14.45" x14ac:dyDescent="0.3">
      <c r="G1598" s="83"/>
      <c r="H1598" s="83"/>
    </row>
    <row r="1599" spans="7:8" ht="14.45" x14ac:dyDescent="0.3">
      <c r="G1599" s="83"/>
      <c r="H1599" s="83"/>
    </row>
    <row r="1600" spans="7:8" ht="14.45" x14ac:dyDescent="0.3">
      <c r="G1600" s="83"/>
      <c r="H1600" s="83"/>
    </row>
    <row r="1601" spans="7:8" ht="14.45" x14ac:dyDescent="0.3">
      <c r="G1601" s="83"/>
      <c r="H1601" s="83"/>
    </row>
    <row r="1602" spans="7:8" ht="14.45" x14ac:dyDescent="0.3">
      <c r="G1602" s="83"/>
      <c r="H1602" s="83"/>
    </row>
    <row r="1603" spans="7:8" ht="14.45" x14ac:dyDescent="0.3">
      <c r="G1603" s="83"/>
      <c r="H1603" s="83"/>
    </row>
    <row r="1604" spans="7:8" ht="14.45" x14ac:dyDescent="0.3">
      <c r="G1604" s="83"/>
      <c r="H1604" s="83"/>
    </row>
    <row r="1605" spans="7:8" ht="14.45" x14ac:dyDescent="0.3">
      <c r="G1605" s="83"/>
      <c r="H1605" s="83"/>
    </row>
    <row r="1606" spans="7:8" ht="14.45" x14ac:dyDescent="0.3">
      <c r="G1606" s="83"/>
      <c r="H1606" s="83"/>
    </row>
    <row r="1607" spans="7:8" ht="14.45" x14ac:dyDescent="0.3">
      <c r="G1607" s="83"/>
      <c r="H1607" s="83"/>
    </row>
    <row r="1608" spans="7:8" ht="14.45" x14ac:dyDescent="0.3">
      <c r="G1608" s="83"/>
      <c r="H1608" s="83"/>
    </row>
    <row r="1609" spans="7:8" ht="14.45" x14ac:dyDescent="0.3">
      <c r="G1609" s="83"/>
      <c r="H1609" s="83"/>
    </row>
    <row r="1610" spans="7:8" ht="14.45" x14ac:dyDescent="0.3">
      <c r="G1610" s="83"/>
      <c r="H1610" s="83"/>
    </row>
    <row r="1611" spans="7:8" ht="14.45" x14ac:dyDescent="0.3">
      <c r="G1611" s="83"/>
      <c r="H1611" s="83"/>
    </row>
    <row r="1612" spans="7:8" ht="14.45" x14ac:dyDescent="0.3">
      <c r="G1612" s="83"/>
      <c r="H1612" s="83"/>
    </row>
    <row r="1613" spans="7:8" ht="14.45" x14ac:dyDescent="0.3">
      <c r="G1613" s="83"/>
      <c r="H1613" s="83"/>
    </row>
    <row r="1614" spans="7:8" ht="14.45" x14ac:dyDescent="0.3">
      <c r="G1614" s="83"/>
      <c r="H1614" s="83"/>
    </row>
    <row r="1615" spans="7:8" ht="14.45" x14ac:dyDescent="0.3">
      <c r="G1615" s="83"/>
      <c r="H1615" s="83"/>
    </row>
    <row r="1616" spans="7:8" ht="14.45" x14ac:dyDescent="0.3">
      <c r="G1616" s="83"/>
      <c r="H1616" s="83"/>
    </row>
    <row r="1617" spans="7:8" ht="14.45" x14ac:dyDescent="0.3">
      <c r="G1617" s="83"/>
      <c r="H1617" s="83"/>
    </row>
    <row r="1618" spans="7:8" ht="14.45" x14ac:dyDescent="0.3">
      <c r="G1618" s="83"/>
      <c r="H1618" s="83"/>
    </row>
    <row r="1619" spans="7:8" ht="14.45" x14ac:dyDescent="0.3">
      <c r="G1619" s="83"/>
      <c r="H1619" s="83"/>
    </row>
    <row r="1620" spans="7:8" ht="14.45" x14ac:dyDescent="0.3">
      <c r="G1620" s="83"/>
      <c r="H1620" s="83"/>
    </row>
    <row r="1621" spans="7:8" ht="14.45" x14ac:dyDescent="0.3">
      <c r="G1621" s="83"/>
      <c r="H1621" s="83"/>
    </row>
    <row r="1622" spans="7:8" ht="14.45" x14ac:dyDescent="0.3">
      <c r="G1622" s="83"/>
      <c r="H1622" s="83"/>
    </row>
    <row r="1623" spans="7:8" ht="14.45" x14ac:dyDescent="0.3">
      <c r="G1623" s="83"/>
      <c r="H1623" s="83"/>
    </row>
    <row r="1624" spans="7:8" ht="14.45" x14ac:dyDescent="0.3">
      <c r="G1624" s="83"/>
      <c r="H1624" s="83"/>
    </row>
    <row r="1625" spans="7:8" ht="14.45" x14ac:dyDescent="0.3">
      <c r="G1625" s="83"/>
      <c r="H1625" s="83"/>
    </row>
    <row r="1626" spans="7:8" ht="14.45" x14ac:dyDescent="0.3">
      <c r="G1626" s="83"/>
      <c r="H1626" s="83"/>
    </row>
    <row r="1627" spans="7:8" ht="14.45" x14ac:dyDescent="0.3">
      <c r="G1627" s="83"/>
      <c r="H1627" s="83"/>
    </row>
    <row r="1628" spans="7:8" ht="14.45" x14ac:dyDescent="0.3">
      <c r="G1628" s="83"/>
      <c r="H1628" s="83"/>
    </row>
    <row r="1629" spans="7:8" ht="14.45" x14ac:dyDescent="0.3">
      <c r="G1629" s="83"/>
      <c r="H1629" s="83"/>
    </row>
    <row r="1630" spans="7:8" ht="14.45" x14ac:dyDescent="0.3">
      <c r="G1630" s="83"/>
      <c r="H1630" s="83"/>
    </row>
    <row r="1631" spans="7:8" ht="14.45" x14ac:dyDescent="0.3">
      <c r="G1631" s="83"/>
      <c r="H1631" s="83"/>
    </row>
    <row r="1632" spans="7:8" ht="14.45" x14ac:dyDescent="0.3">
      <c r="G1632" s="83"/>
      <c r="H1632" s="83"/>
    </row>
    <row r="1633" spans="7:8" ht="14.45" x14ac:dyDescent="0.3">
      <c r="G1633" s="83"/>
      <c r="H1633" s="83"/>
    </row>
    <row r="1634" spans="7:8" ht="14.45" x14ac:dyDescent="0.3">
      <c r="G1634" s="83"/>
      <c r="H1634" s="83"/>
    </row>
    <row r="1635" spans="7:8" ht="14.45" x14ac:dyDescent="0.3">
      <c r="G1635" s="83"/>
      <c r="H1635" s="83"/>
    </row>
    <row r="1636" spans="7:8" ht="14.45" x14ac:dyDescent="0.3">
      <c r="G1636" s="83"/>
      <c r="H1636" s="83"/>
    </row>
    <row r="1637" spans="7:8" ht="14.45" x14ac:dyDescent="0.3">
      <c r="G1637" s="83"/>
      <c r="H1637" s="83"/>
    </row>
    <row r="1638" spans="7:8" ht="14.45" x14ac:dyDescent="0.3">
      <c r="G1638" s="83"/>
      <c r="H1638" s="83"/>
    </row>
    <row r="1639" spans="7:8" ht="14.45" x14ac:dyDescent="0.3">
      <c r="G1639" s="83"/>
      <c r="H1639" s="83"/>
    </row>
    <row r="1640" spans="7:8" ht="14.45" x14ac:dyDescent="0.3">
      <c r="G1640" s="83"/>
      <c r="H1640" s="83"/>
    </row>
    <row r="1641" spans="7:8" ht="14.45" x14ac:dyDescent="0.3">
      <c r="G1641" s="83"/>
      <c r="H1641" s="83"/>
    </row>
    <row r="1642" spans="7:8" ht="14.45" x14ac:dyDescent="0.3">
      <c r="G1642" s="83"/>
      <c r="H1642" s="83"/>
    </row>
    <row r="1643" spans="7:8" ht="14.45" x14ac:dyDescent="0.3">
      <c r="G1643" s="83"/>
      <c r="H1643" s="83"/>
    </row>
    <row r="1644" spans="7:8" ht="14.45" x14ac:dyDescent="0.3">
      <c r="G1644" s="83"/>
      <c r="H1644" s="83"/>
    </row>
    <row r="1645" spans="7:8" ht="14.45" x14ac:dyDescent="0.3">
      <c r="G1645" s="83"/>
      <c r="H1645" s="83"/>
    </row>
    <row r="1646" spans="7:8" ht="14.45" x14ac:dyDescent="0.3">
      <c r="G1646" s="83"/>
      <c r="H1646" s="83"/>
    </row>
    <row r="1647" spans="7:8" ht="14.45" x14ac:dyDescent="0.3">
      <c r="G1647" s="83"/>
      <c r="H1647" s="83"/>
    </row>
    <row r="1648" spans="7:8" ht="14.45" x14ac:dyDescent="0.3">
      <c r="G1648" s="83"/>
      <c r="H1648" s="83"/>
    </row>
    <row r="1649" spans="7:8" ht="14.45" x14ac:dyDescent="0.3">
      <c r="G1649" s="83"/>
      <c r="H1649" s="83"/>
    </row>
    <row r="1650" spans="7:8" ht="14.45" x14ac:dyDescent="0.3">
      <c r="G1650" s="83"/>
      <c r="H1650" s="83"/>
    </row>
    <row r="1651" spans="7:8" ht="14.45" x14ac:dyDescent="0.3">
      <c r="G1651" s="83"/>
      <c r="H1651" s="83"/>
    </row>
    <row r="1652" spans="7:8" ht="14.45" x14ac:dyDescent="0.3">
      <c r="G1652" s="83"/>
      <c r="H1652" s="83"/>
    </row>
    <row r="1653" spans="7:8" ht="14.45" x14ac:dyDescent="0.3">
      <c r="G1653" s="83"/>
      <c r="H1653" s="83"/>
    </row>
    <row r="1654" spans="7:8" ht="14.45" x14ac:dyDescent="0.3">
      <c r="G1654" s="83"/>
      <c r="H1654" s="83"/>
    </row>
    <row r="1655" spans="7:8" ht="14.45" x14ac:dyDescent="0.3">
      <c r="G1655" s="83"/>
      <c r="H1655" s="83"/>
    </row>
    <row r="1656" spans="7:8" ht="14.45" x14ac:dyDescent="0.3">
      <c r="G1656" s="83"/>
      <c r="H1656" s="83"/>
    </row>
    <row r="1657" spans="7:8" ht="14.45" x14ac:dyDescent="0.3">
      <c r="G1657" s="83"/>
      <c r="H1657" s="83"/>
    </row>
    <row r="1658" spans="7:8" ht="14.45" x14ac:dyDescent="0.3">
      <c r="G1658" s="83"/>
      <c r="H1658" s="83"/>
    </row>
    <row r="1659" spans="7:8" ht="14.45" x14ac:dyDescent="0.3">
      <c r="G1659" s="83"/>
      <c r="H1659" s="83"/>
    </row>
    <row r="1660" spans="7:8" ht="14.45" x14ac:dyDescent="0.3">
      <c r="G1660" s="83"/>
      <c r="H1660" s="83"/>
    </row>
    <row r="1661" spans="7:8" ht="14.45" x14ac:dyDescent="0.3">
      <c r="G1661" s="83"/>
      <c r="H1661" s="83"/>
    </row>
    <row r="1662" spans="7:8" ht="14.45" x14ac:dyDescent="0.3">
      <c r="G1662" s="83"/>
      <c r="H1662" s="83"/>
    </row>
    <row r="1663" spans="7:8" ht="14.45" x14ac:dyDescent="0.3">
      <c r="G1663" s="83"/>
      <c r="H1663" s="83"/>
    </row>
    <row r="1664" spans="7:8" ht="14.45" x14ac:dyDescent="0.3">
      <c r="G1664" s="83"/>
      <c r="H1664" s="83"/>
    </row>
    <row r="1665" spans="7:8" ht="14.45" x14ac:dyDescent="0.3">
      <c r="G1665" s="83"/>
      <c r="H1665" s="83"/>
    </row>
    <row r="1666" spans="7:8" ht="14.45" x14ac:dyDescent="0.3">
      <c r="G1666" s="83"/>
      <c r="H1666" s="83"/>
    </row>
    <row r="1667" spans="7:8" ht="14.45" x14ac:dyDescent="0.3">
      <c r="G1667" s="83"/>
      <c r="H1667" s="83"/>
    </row>
    <row r="1668" spans="7:8" ht="14.45" x14ac:dyDescent="0.3">
      <c r="G1668" s="83"/>
      <c r="H1668" s="83"/>
    </row>
    <row r="1669" spans="7:8" ht="14.45" x14ac:dyDescent="0.3">
      <c r="G1669" s="83"/>
      <c r="H1669" s="83"/>
    </row>
    <row r="1670" spans="7:8" ht="14.45" x14ac:dyDescent="0.3">
      <c r="G1670" s="83"/>
      <c r="H1670" s="83"/>
    </row>
    <row r="1671" spans="7:8" ht="14.45" x14ac:dyDescent="0.3">
      <c r="G1671" s="83"/>
      <c r="H1671" s="83"/>
    </row>
    <row r="1672" spans="7:8" ht="14.45" x14ac:dyDescent="0.3">
      <c r="G1672" s="83"/>
      <c r="H1672" s="83"/>
    </row>
    <row r="1673" spans="7:8" ht="14.45" x14ac:dyDescent="0.3">
      <c r="G1673" s="83"/>
      <c r="H1673" s="83"/>
    </row>
    <row r="1674" spans="7:8" ht="14.45" x14ac:dyDescent="0.3">
      <c r="G1674" s="83"/>
      <c r="H1674" s="83"/>
    </row>
    <row r="1675" spans="7:8" ht="14.45" x14ac:dyDescent="0.3">
      <c r="G1675" s="83"/>
      <c r="H1675" s="83"/>
    </row>
    <row r="1676" spans="7:8" ht="14.45" x14ac:dyDescent="0.3">
      <c r="G1676" s="83"/>
      <c r="H1676" s="83"/>
    </row>
    <row r="1677" spans="7:8" ht="14.45" x14ac:dyDescent="0.3">
      <c r="G1677" s="83"/>
      <c r="H1677" s="83"/>
    </row>
    <row r="1678" spans="7:8" ht="14.45" x14ac:dyDescent="0.3">
      <c r="G1678" s="83"/>
      <c r="H1678" s="83"/>
    </row>
    <row r="1679" spans="7:8" ht="14.45" x14ac:dyDescent="0.3">
      <c r="G1679" s="83"/>
      <c r="H1679" s="83"/>
    </row>
    <row r="1680" spans="7:8" ht="14.45" x14ac:dyDescent="0.3">
      <c r="G1680" s="83"/>
      <c r="H1680" s="83"/>
    </row>
    <row r="1681" spans="7:8" ht="14.45" x14ac:dyDescent="0.3">
      <c r="G1681" s="83"/>
      <c r="H1681" s="83"/>
    </row>
    <row r="1682" spans="7:8" ht="14.45" x14ac:dyDescent="0.3">
      <c r="G1682" s="83"/>
      <c r="H1682" s="83"/>
    </row>
    <row r="1683" spans="7:8" ht="14.45" x14ac:dyDescent="0.3">
      <c r="G1683" s="83"/>
      <c r="H1683" s="83"/>
    </row>
    <row r="1684" spans="7:8" ht="14.45" x14ac:dyDescent="0.3">
      <c r="G1684" s="83"/>
      <c r="H1684" s="83"/>
    </row>
    <row r="1685" spans="7:8" ht="14.45" x14ac:dyDescent="0.3">
      <c r="G1685" s="83"/>
      <c r="H1685" s="83"/>
    </row>
    <row r="1686" spans="7:8" ht="14.45" x14ac:dyDescent="0.3">
      <c r="G1686" s="83"/>
      <c r="H1686" s="83"/>
    </row>
    <row r="1687" spans="7:8" ht="14.45" x14ac:dyDescent="0.3">
      <c r="G1687" s="83"/>
      <c r="H1687" s="83"/>
    </row>
    <row r="1688" spans="7:8" ht="14.45" x14ac:dyDescent="0.3">
      <c r="G1688" s="83"/>
      <c r="H1688" s="83"/>
    </row>
    <row r="1689" spans="7:8" ht="14.45" x14ac:dyDescent="0.3">
      <c r="G1689" s="83"/>
      <c r="H1689" s="83"/>
    </row>
    <row r="1690" spans="7:8" ht="14.45" x14ac:dyDescent="0.3">
      <c r="G1690" s="83"/>
      <c r="H1690" s="83"/>
    </row>
    <row r="1691" spans="7:8" ht="14.45" x14ac:dyDescent="0.3">
      <c r="G1691" s="83"/>
      <c r="H1691" s="83"/>
    </row>
    <row r="1692" spans="7:8" ht="14.45" x14ac:dyDescent="0.3">
      <c r="G1692" s="83"/>
      <c r="H1692" s="83"/>
    </row>
    <row r="1693" spans="7:8" ht="14.45" x14ac:dyDescent="0.3">
      <c r="G1693" s="83"/>
      <c r="H1693" s="83"/>
    </row>
    <row r="1694" spans="7:8" ht="14.45" x14ac:dyDescent="0.3">
      <c r="G1694" s="83"/>
      <c r="H1694" s="83"/>
    </row>
    <row r="1695" spans="7:8" ht="14.45" x14ac:dyDescent="0.3">
      <c r="G1695" s="83"/>
      <c r="H1695" s="83"/>
    </row>
    <row r="1696" spans="7:8" ht="14.45" x14ac:dyDescent="0.3">
      <c r="G1696" s="83"/>
      <c r="H1696" s="83"/>
    </row>
    <row r="1697" spans="7:8" ht="14.45" x14ac:dyDescent="0.3">
      <c r="G1697" s="83"/>
      <c r="H1697" s="83"/>
    </row>
    <row r="1698" spans="7:8" ht="14.45" x14ac:dyDescent="0.3">
      <c r="G1698" s="83"/>
      <c r="H1698" s="83"/>
    </row>
    <row r="1699" spans="7:8" ht="14.45" x14ac:dyDescent="0.3">
      <c r="G1699" s="83"/>
      <c r="H1699" s="83"/>
    </row>
    <row r="1700" spans="7:8" ht="14.45" x14ac:dyDescent="0.3">
      <c r="G1700" s="83"/>
      <c r="H1700" s="83"/>
    </row>
    <row r="1701" spans="7:8" ht="14.45" x14ac:dyDescent="0.3">
      <c r="G1701" s="83"/>
      <c r="H1701" s="83"/>
    </row>
    <row r="1702" spans="7:8" ht="14.45" x14ac:dyDescent="0.3">
      <c r="G1702" s="83"/>
      <c r="H1702" s="83"/>
    </row>
    <row r="1703" spans="7:8" ht="14.45" x14ac:dyDescent="0.3">
      <c r="G1703" s="83"/>
      <c r="H1703" s="83"/>
    </row>
    <row r="1704" spans="7:8" ht="14.45" x14ac:dyDescent="0.3">
      <c r="G1704" s="83"/>
      <c r="H1704" s="83"/>
    </row>
    <row r="1705" spans="7:8" ht="14.45" x14ac:dyDescent="0.3">
      <c r="G1705" s="83"/>
      <c r="H1705" s="83"/>
    </row>
    <row r="1706" spans="7:8" ht="14.45" x14ac:dyDescent="0.3">
      <c r="G1706" s="83"/>
      <c r="H1706" s="83"/>
    </row>
    <row r="1707" spans="7:8" ht="14.45" x14ac:dyDescent="0.3">
      <c r="G1707" s="83"/>
      <c r="H1707" s="83"/>
    </row>
    <row r="1708" spans="7:8" ht="14.45" x14ac:dyDescent="0.3">
      <c r="G1708" s="83"/>
      <c r="H1708" s="83"/>
    </row>
    <row r="1709" spans="7:8" ht="14.45" x14ac:dyDescent="0.3">
      <c r="G1709" s="83"/>
      <c r="H1709" s="83"/>
    </row>
    <row r="1710" spans="7:8" ht="14.45" x14ac:dyDescent="0.3">
      <c r="G1710" s="83"/>
      <c r="H1710" s="83"/>
    </row>
    <row r="1711" spans="7:8" ht="14.45" x14ac:dyDescent="0.3">
      <c r="G1711" s="83"/>
      <c r="H1711" s="83"/>
    </row>
    <row r="1712" spans="7:8" ht="14.45" x14ac:dyDescent="0.3">
      <c r="G1712" s="83"/>
      <c r="H1712" s="83"/>
    </row>
    <row r="1713" spans="7:8" ht="14.45" x14ac:dyDescent="0.3">
      <c r="G1713" s="83"/>
      <c r="H1713" s="83"/>
    </row>
    <row r="1714" spans="7:8" ht="14.45" x14ac:dyDescent="0.3">
      <c r="G1714" s="83"/>
      <c r="H1714" s="83"/>
    </row>
    <row r="1715" spans="7:8" ht="14.45" x14ac:dyDescent="0.3">
      <c r="G1715" s="83"/>
      <c r="H1715" s="83"/>
    </row>
    <row r="1716" spans="7:8" ht="14.45" x14ac:dyDescent="0.3">
      <c r="G1716" s="83"/>
      <c r="H1716" s="83"/>
    </row>
    <row r="1717" spans="7:8" ht="14.45" x14ac:dyDescent="0.3">
      <c r="G1717" s="83"/>
      <c r="H1717" s="83"/>
    </row>
    <row r="1718" spans="7:8" ht="14.45" x14ac:dyDescent="0.3">
      <c r="G1718" s="83"/>
      <c r="H1718" s="83"/>
    </row>
    <row r="1719" spans="7:8" ht="14.45" x14ac:dyDescent="0.3">
      <c r="G1719" s="83"/>
      <c r="H1719" s="83"/>
    </row>
    <row r="1720" spans="7:8" ht="14.45" x14ac:dyDescent="0.3">
      <c r="G1720" s="83"/>
      <c r="H1720" s="83"/>
    </row>
    <row r="1721" spans="7:8" ht="14.45" x14ac:dyDescent="0.3">
      <c r="G1721" s="83"/>
      <c r="H1721" s="83"/>
    </row>
    <row r="1722" spans="7:8" ht="14.45" x14ac:dyDescent="0.3">
      <c r="G1722" s="83"/>
      <c r="H1722" s="83"/>
    </row>
    <row r="1723" spans="7:8" ht="14.45" x14ac:dyDescent="0.3">
      <c r="G1723" s="83"/>
      <c r="H1723" s="83"/>
    </row>
    <row r="1724" spans="7:8" ht="14.45" x14ac:dyDescent="0.3">
      <c r="G1724" s="83"/>
      <c r="H1724" s="83"/>
    </row>
    <row r="1725" spans="7:8" ht="14.45" x14ac:dyDescent="0.3">
      <c r="G1725" s="83"/>
      <c r="H1725" s="83"/>
    </row>
    <row r="1726" spans="7:8" ht="14.45" x14ac:dyDescent="0.3">
      <c r="G1726" s="83"/>
      <c r="H1726" s="83"/>
    </row>
    <row r="1727" spans="7:8" ht="14.45" x14ac:dyDescent="0.3">
      <c r="G1727" s="83"/>
      <c r="H1727" s="83"/>
    </row>
    <row r="1728" spans="7:8" ht="14.45" x14ac:dyDescent="0.3">
      <c r="G1728" s="83"/>
      <c r="H1728" s="83"/>
    </row>
    <row r="1729" spans="7:8" ht="14.45" x14ac:dyDescent="0.3">
      <c r="G1729" s="83"/>
      <c r="H1729" s="83"/>
    </row>
    <row r="1730" spans="7:8" ht="14.45" x14ac:dyDescent="0.3">
      <c r="G1730" s="83"/>
      <c r="H1730" s="83"/>
    </row>
    <row r="1731" spans="7:8" ht="14.45" x14ac:dyDescent="0.3">
      <c r="G1731" s="83"/>
      <c r="H1731" s="83"/>
    </row>
    <row r="1732" spans="7:8" ht="14.45" x14ac:dyDescent="0.3">
      <c r="G1732" s="83"/>
      <c r="H1732" s="83"/>
    </row>
    <row r="1733" spans="7:8" ht="14.45" x14ac:dyDescent="0.3">
      <c r="G1733" s="83"/>
      <c r="H1733" s="83"/>
    </row>
    <row r="1734" spans="7:8" ht="14.45" x14ac:dyDescent="0.3">
      <c r="G1734" s="83"/>
      <c r="H1734" s="83"/>
    </row>
    <row r="1735" spans="7:8" ht="14.45" x14ac:dyDescent="0.3">
      <c r="G1735" s="83"/>
      <c r="H1735" s="83"/>
    </row>
    <row r="1736" spans="7:8" ht="14.45" x14ac:dyDescent="0.3">
      <c r="G1736" s="83"/>
      <c r="H1736" s="83"/>
    </row>
    <row r="1737" spans="7:8" ht="14.45" x14ac:dyDescent="0.3">
      <c r="G1737" s="83"/>
      <c r="H1737" s="83"/>
    </row>
    <row r="1738" spans="7:8" ht="14.45" x14ac:dyDescent="0.3">
      <c r="G1738" s="83"/>
      <c r="H1738" s="83"/>
    </row>
    <row r="1739" spans="7:8" ht="14.45" x14ac:dyDescent="0.3">
      <c r="G1739" s="83"/>
      <c r="H1739" s="83"/>
    </row>
    <row r="1740" spans="7:8" ht="14.45" x14ac:dyDescent="0.3">
      <c r="G1740" s="83"/>
      <c r="H1740" s="83"/>
    </row>
    <row r="1741" spans="7:8" ht="14.45" x14ac:dyDescent="0.3">
      <c r="G1741" s="83"/>
      <c r="H1741" s="83"/>
    </row>
    <row r="1742" spans="7:8" ht="14.45" x14ac:dyDescent="0.3">
      <c r="G1742" s="83"/>
      <c r="H1742" s="83"/>
    </row>
    <row r="1743" spans="7:8" ht="14.45" x14ac:dyDescent="0.3">
      <c r="G1743" s="83"/>
      <c r="H1743" s="83"/>
    </row>
    <row r="1744" spans="7:8" ht="14.45" x14ac:dyDescent="0.3">
      <c r="G1744" s="83"/>
      <c r="H1744" s="83"/>
    </row>
    <row r="1745" spans="7:8" ht="14.45" x14ac:dyDescent="0.3">
      <c r="G1745" s="83"/>
      <c r="H1745" s="83"/>
    </row>
    <row r="1746" spans="7:8" ht="14.45" x14ac:dyDescent="0.3">
      <c r="G1746" s="83"/>
      <c r="H1746" s="83"/>
    </row>
    <row r="1747" spans="7:8" ht="14.45" x14ac:dyDescent="0.3">
      <c r="G1747" s="83"/>
      <c r="H1747" s="83"/>
    </row>
    <row r="1748" spans="7:8" ht="14.45" x14ac:dyDescent="0.3">
      <c r="G1748" s="83"/>
      <c r="H1748" s="83"/>
    </row>
    <row r="1749" spans="7:8" ht="14.45" x14ac:dyDescent="0.3">
      <c r="G1749" s="83"/>
      <c r="H1749" s="83"/>
    </row>
    <row r="1750" spans="7:8" ht="14.45" x14ac:dyDescent="0.3">
      <c r="G1750" s="83"/>
      <c r="H1750" s="83"/>
    </row>
    <row r="1751" spans="7:8" ht="14.45" x14ac:dyDescent="0.3">
      <c r="G1751" s="83"/>
      <c r="H1751" s="83"/>
    </row>
    <row r="1752" spans="7:8" ht="14.45" x14ac:dyDescent="0.3">
      <c r="G1752" s="83"/>
      <c r="H1752" s="83"/>
    </row>
    <row r="1753" spans="7:8" ht="14.45" x14ac:dyDescent="0.3">
      <c r="G1753" s="83"/>
      <c r="H1753" s="83"/>
    </row>
    <row r="1754" spans="7:8" ht="14.45" x14ac:dyDescent="0.3">
      <c r="G1754" s="83"/>
      <c r="H1754" s="83"/>
    </row>
    <row r="1755" spans="7:8" ht="14.45" x14ac:dyDescent="0.3">
      <c r="G1755" s="83"/>
      <c r="H1755" s="83"/>
    </row>
    <row r="1756" spans="7:8" ht="14.45" x14ac:dyDescent="0.3">
      <c r="G1756" s="83"/>
      <c r="H1756" s="83"/>
    </row>
    <row r="1757" spans="7:8" ht="14.45" x14ac:dyDescent="0.3">
      <c r="G1757" s="83"/>
      <c r="H1757" s="83"/>
    </row>
    <row r="1758" spans="7:8" ht="14.45" x14ac:dyDescent="0.3">
      <c r="G1758" s="83"/>
      <c r="H1758" s="83"/>
    </row>
    <row r="1759" spans="7:8" ht="14.45" x14ac:dyDescent="0.3">
      <c r="G1759" s="83"/>
      <c r="H1759" s="83"/>
    </row>
    <row r="1760" spans="7:8" ht="14.45" x14ac:dyDescent="0.3">
      <c r="G1760" s="83"/>
      <c r="H1760" s="83"/>
    </row>
    <row r="1761" spans="7:8" ht="14.45" x14ac:dyDescent="0.3">
      <c r="G1761" s="83"/>
      <c r="H1761" s="83"/>
    </row>
    <row r="1762" spans="7:8" ht="14.45" x14ac:dyDescent="0.3">
      <c r="G1762" s="83"/>
      <c r="H1762" s="83"/>
    </row>
    <row r="1763" spans="7:8" ht="14.45" x14ac:dyDescent="0.3">
      <c r="G1763" s="83"/>
      <c r="H1763" s="83"/>
    </row>
    <row r="1764" spans="7:8" ht="14.45" x14ac:dyDescent="0.3">
      <c r="G1764" s="83"/>
      <c r="H1764" s="83"/>
    </row>
    <row r="1765" spans="7:8" ht="14.45" x14ac:dyDescent="0.3">
      <c r="G1765" s="83"/>
      <c r="H1765" s="83"/>
    </row>
    <row r="1766" spans="7:8" ht="14.45" x14ac:dyDescent="0.3">
      <c r="G1766" s="83"/>
      <c r="H1766" s="83"/>
    </row>
    <row r="1767" spans="7:8" ht="14.45" x14ac:dyDescent="0.3">
      <c r="G1767" s="83"/>
      <c r="H1767" s="83"/>
    </row>
    <row r="1768" spans="7:8" ht="14.45" x14ac:dyDescent="0.3">
      <c r="G1768" s="83"/>
      <c r="H1768" s="83"/>
    </row>
    <row r="1769" spans="7:8" ht="14.45" x14ac:dyDescent="0.3">
      <c r="G1769" s="83"/>
      <c r="H1769" s="83"/>
    </row>
    <row r="1770" spans="7:8" ht="14.45" x14ac:dyDescent="0.3">
      <c r="G1770" s="83"/>
      <c r="H1770" s="83"/>
    </row>
    <row r="1771" spans="7:8" ht="14.45" x14ac:dyDescent="0.3">
      <c r="G1771" s="83"/>
      <c r="H1771" s="83"/>
    </row>
    <row r="1772" spans="7:8" ht="14.45" x14ac:dyDescent="0.3">
      <c r="G1772" s="83"/>
      <c r="H1772" s="83"/>
    </row>
    <row r="1773" spans="7:8" ht="14.45" x14ac:dyDescent="0.3">
      <c r="G1773" s="83"/>
      <c r="H1773" s="83"/>
    </row>
    <row r="1774" spans="7:8" ht="14.45" x14ac:dyDescent="0.3">
      <c r="G1774" s="83"/>
      <c r="H1774" s="83"/>
    </row>
    <row r="1775" spans="7:8" ht="14.45" x14ac:dyDescent="0.3">
      <c r="G1775" s="83"/>
      <c r="H1775" s="83"/>
    </row>
    <row r="1776" spans="7:8" ht="14.45" x14ac:dyDescent="0.3">
      <c r="G1776" s="83"/>
      <c r="H1776" s="83"/>
    </row>
    <row r="1777" spans="7:8" ht="14.45" x14ac:dyDescent="0.3">
      <c r="G1777" s="83"/>
      <c r="H1777" s="83"/>
    </row>
    <row r="1778" spans="7:8" ht="14.45" x14ac:dyDescent="0.3">
      <c r="G1778" s="83"/>
      <c r="H1778" s="83"/>
    </row>
    <row r="1779" spans="7:8" ht="14.45" x14ac:dyDescent="0.3">
      <c r="G1779" s="83"/>
      <c r="H1779" s="83"/>
    </row>
    <row r="1780" spans="7:8" ht="14.45" x14ac:dyDescent="0.3">
      <c r="G1780" s="83"/>
      <c r="H1780" s="83"/>
    </row>
    <row r="1781" spans="7:8" ht="14.45" x14ac:dyDescent="0.3">
      <c r="G1781" s="83"/>
      <c r="H1781" s="83"/>
    </row>
    <row r="1782" spans="7:8" ht="14.45" x14ac:dyDescent="0.3">
      <c r="G1782" s="83"/>
      <c r="H1782" s="83"/>
    </row>
    <row r="1783" spans="7:8" ht="14.45" x14ac:dyDescent="0.3">
      <c r="G1783" s="83"/>
      <c r="H1783" s="83"/>
    </row>
    <row r="1784" spans="7:8" ht="14.45" x14ac:dyDescent="0.3">
      <c r="G1784" s="83"/>
      <c r="H1784" s="83"/>
    </row>
    <row r="1785" spans="7:8" ht="14.45" x14ac:dyDescent="0.3">
      <c r="G1785" s="83"/>
      <c r="H1785" s="83"/>
    </row>
    <row r="1786" spans="7:8" ht="14.45" x14ac:dyDescent="0.3">
      <c r="G1786" s="83"/>
      <c r="H1786" s="83"/>
    </row>
    <row r="1787" spans="7:8" ht="14.45" x14ac:dyDescent="0.3">
      <c r="G1787" s="83"/>
      <c r="H1787" s="83"/>
    </row>
    <row r="1788" spans="7:8" ht="14.45" x14ac:dyDescent="0.3">
      <c r="G1788" s="83"/>
      <c r="H1788" s="83"/>
    </row>
    <row r="1789" spans="7:8" ht="14.45" x14ac:dyDescent="0.3">
      <c r="G1789" s="83"/>
      <c r="H1789" s="83"/>
    </row>
    <row r="1790" spans="7:8" ht="14.45" x14ac:dyDescent="0.3">
      <c r="G1790" s="83"/>
      <c r="H1790" s="83"/>
    </row>
    <row r="1791" spans="7:8" ht="14.45" x14ac:dyDescent="0.3">
      <c r="G1791" s="83"/>
      <c r="H1791" s="83"/>
    </row>
    <row r="1792" spans="7:8" ht="14.45" x14ac:dyDescent="0.3">
      <c r="G1792" s="83"/>
      <c r="H1792" s="83"/>
    </row>
    <row r="1793" spans="7:8" ht="14.45" x14ac:dyDescent="0.3">
      <c r="G1793" s="83"/>
      <c r="H1793" s="83"/>
    </row>
    <row r="1794" spans="7:8" ht="14.45" x14ac:dyDescent="0.3">
      <c r="G1794" s="83"/>
      <c r="H1794" s="83"/>
    </row>
    <row r="1795" spans="7:8" ht="14.45" x14ac:dyDescent="0.3">
      <c r="G1795" s="83"/>
      <c r="H1795" s="83"/>
    </row>
    <row r="1796" spans="7:8" ht="14.45" x14ac:dyDescent="0.3">
      <c r="G1796" s="83"/>
      <c r="H1796" s="83"/>
    </row>
    <row r="1797" spans="7:8" ht="14.45" x14ac:dyDescent="0.3">
      <c r="G1797" s="83"/>
      <c r="H1797" s="83"/>
    </row>
    <row r="1798" spans="7:8" ht="14.45" x14ac:dyDescent="0.3">
      <c r="G1798" s="83"/>
      <c r="H1798" s="83"/>
    </row>
    <row r="1799" spans="7:8" ht="14.45" x14ac:dyDescent="0.3">
      <c r="G1799" s="83"/>
      <c r="H1799" s="83"/>
    </row>
    <row r="1800" spans="7:8" ht="14.45" x14ac:dyDescent="0.3">
      <c r="G1800" s="83"/>
      <c r="H1800" s="83"/>
    </row>
    <row r="1801" spans="7:8" ht="14.45" x14ac:dyDescent="0.3">
      <c r="G1801" s="83"/>
      <c r="H1801" s="83"/>
    </row>
    <row r="1802" spans="7:8" ht="14.45" x14ac:dyDescent="0.3">
      <c r="G1802" s="83"/>
      <c r="H1802" s="83"/>
    </row>
    <row r="1803" spans="7:8" ht="14.45" x14ac:dyDescent="0.3">
      <c r="G1803" s="83"/>
      <c r="H1803" s="83"/>
    </row>
    <row r="1804" spans="7:8" ht="14.45" x14ac:dyDescent="0.3">
      <c r="G1804" s="83"/>
      <c r="H1804" s="83"/>
    </row>
    <row r="1805" spans="7:8" ht="14.45" x14ac:dyDescent="0.3">
      <c r="G1805" s="83"/>
      <c r="H1805" s="83"/>
    </row>
    <row r="1806" spans="7:8" ht="14.45" x14ac:dyDescent="0.3">
      <c r="G1806" s="83"/>
      <c r="H1806" s="83"/>
    </row>
    <row r="1807" spans="7:8" ht="14.45" x14ac:dyDescent="0.3">
      <c r="G1807" s="83"/>
      <c r="H1807" s="83"/>
    </row>
    <row r="1808" spans="7:8" ht="14.45" x14ac:dyDescent="0.3">
      <c r="G1808" s="83"/>
      <c r="H1808" s="83"/>
    </row>
    <row r="1809" spans="7:8" ht="14.45" x14ac:dyDescent="0.3">
      <c r="G1809" s="83"/>
      <c r="H1809" s="83"/>
    </row>
    <row r="1810" spans="7:8" ht="14.45" x14ac:dyDescent="0.3">
      <c r="G1810" s="83"/>
      <c r="H1810" s="83"/>
    </row>
    <row r="1811" spans="7:8" ht="14.45" x14ac:dyDescent="0.3">
      <c r="G1811" s="83"/>
      <c r="H1811" s="83"/>
    </row>
    <row r="1812" spans="7:8" ht="14.45" x14ac:dyDescent="0.3">
      <c r="G1812" s="83"/>
      <c r="H1812" s="83"/>
    </row>
    <row r="1813" spans="7:8" ht="14.45" x14ac:dyDescent="0.3">
      <c r="G1813" s="83"/>
      <c r="H1813" s="83"/>
    </row>
    <row r="1814" spans="7:8" ht="14.45" x14ac:dyDescent="0.3">
      <c r="G1814" s="83"/>
      <c r="H1814" s="83"/>
    </row>
    <row r="1815" spans="7:8" ht="14.45" x14ac:dyDescent="0.3">
      <c r="G1815" s="83"/>
      <c r="H1815" s="83"/>
    </row>
    <row r="1816" spans="7:8" ht="14.45" x14ac:dyDescent="0.3">
      <c r="G1816" s="83"/>
      <c r="H1816" s="83"/>
    </row>
    <row r="1817" spans="7:8" ht="14.45" x14ac:dyDescent="0.3">
      <c r="G1817" s="83"/>
      <c r="H1817" s="83"/>
    </row>
    <row r="1818" spans="7:8" ht="14.45" x14ac:dyDescent="0.3">
      <c r="G1818" s="83"/>
      <c r="H1818" s="83"/>
    </row>
    <row r="1819" spans="7:8" ht="14.45" x14ac:dyDescent="0.3">
      <c r="G1819" s="83"/>
      <c r="H1819" s="83"/>
    </row>
    <row r="1820" spans="7:8" ht="14.45" x14ac:dyDescent="0.3">
      <c r="G1820" s="83"/>
      <c r="H1820" s="83"/>
    </row>
    <row r="1821" spans="7:8" ht="14.45" x14ac:dyDescent="0.3">
      <c r="G1821" s="83"/>
      <c r="H1821" s="83"/>
    </row>
    <row r="1822" spans="7:8" ht="14.45" x14ac:dyDescent="0.3">
      <c r="G1822" s="83"/>
      <c r="H1822" s="83"/>
    </row>
    <row r="1823" spans="7:8" ht="14.45" x14ac:dyDescent="0.3">
      <c r="G1823" s="83"/>
      <c r="H1823" s="83"/>
    </row>
    <row r="1824" spans="7:8" ht="14.45" x14ac:dyDescent="0.3">
      <c r="G1824" s="83"/>
      <c r="H1824" s="83"/>
    </row>
    <row r="1825" spans="7:8" ht="14.45" x14ac:dyDescent="0.3">
      <c r="G1825" s="83"/>
      <c r="H1825" s="83"/>
    </row>
    <row r="1826" spans="7:8" ht="14.45" x14ac:dyDescent="0.3">
      <c r="G1826" s="83"/>
      <c r="H1826" s="83"/>
    </row>
    <row r="1827" spans="7:8" ht="14.45" x14ac:dyDescent="0.3">
      <c r="G1827" s="83"/>
      <c r="H1827" s="83"/>
    </row>
    <row r="1828" spans="7:8" ht="14.45" x14ac:dyDescent="0.3">
      <c r="G1828" s="83"/>
      <c r="H1828" s="83"/>
    </row>
    <row r="1829" spans="7:8" ht="14.45" x14ac:dyDescent="0.3">
      <c r="G1829" s="83"/>
      <c r="H1829" s="83"/>
    </row>
    <row r="1830" spans="7:8" ht="14.45" x14ac:dyDescent="0.3">
      <c r="G1830" s="83"/>
      <c r="H1830" s="83"/>
    </row>
    <row r="1831" spans="7:8" ht="14.45" x14ac:dyDescent="0.3">
      <c r="G1831" s="83"/>
      <c r="H1831" s="83"/>
    </row>
    <row r="1832" spans="7:8" ht="14.45" x14ac:dyDescent="0.3">
      <c r="G1832" s="83"/>
      <c r="H1832" s="83"/>
    </row>
    <row r="1833" spans="7:8" ht="14.45" x14ac:dyDescent="0.3">
      <c r="G1833" s="83"/>
      <c r="H1833" s="83"/>
    </row>
    <row r="1834" spans="7:8" ht="14.45" x14ac:dyDescent="0.3">
      <c r="G1834" s="83"/>
      <c r="H1834" s="83"/>
    </row>
    <row r="1835" spans="7:8" ht="14.45" x14ac:dyDescent="0.3">
      <c r="G1835" s="83"/>
      <c r="H1835" s="83"/>
    </row>
    <row r="1836" spans="7:8" ht="14.45" x14ac:dyDescent="0.3">
      <c r="G1836" s="83"/>
      <c r="H1836" s="83"/>
    </row>
    <row r="1837" spans="7:8" ht="14.45" x14ac:dyDescent="0.3">
      <c r="G1837" s="83"/>
      <c r="H1837" s="83"/>
    </row>
    <row r="1838" spans="7:8" ht="14.45" x14ac:dyDescent="0.3">
      <c r="G1838" s="83"/>
      <c r="H1838" s="83"/>
    </row>
    <row r="1839" spans="7:8" ht="14.45" x14ac:dyDescent="0.3">
      <c r="G1839" s="83"/>
      <c r="H1839" s="83"/>
    </row>
    <row r="1840" spans="7:8" ht="14.45" x14ac:dyDescent="0.3">
      <c r="G1840" s="83"/>
      <c r="H1840" s="83"/>
    </row>
    <row r="1841" spans="7:8" ht="14.45" x14ac:dyDescent="0.3">
      <c r="G1841" s="83"/>
      <c r="H1841" s="83"/>
    </row>
    <row r="1842" spans="7:8" ht="14.45" x14ac:dyDescent="0.3">
      <c r="G1842" s="83"/>
      <c r="H1842" s="83"/>
    </row>
    <row r="1843" spans="7:8" ht="14.45" x14ac:dyDescent="0.3">
      <c r="G1843" s="83"/>
      <c r="H1843" s="83"/>
    </row>
    <row r="1844" spans="7:8" ht="14.45" x14ac:dyDescent="0.3">
      <c r="G1844" s="83"/>
      <c r="H1844" s="83"/>
    </row>
    <row r="1845" spans="7:8" ht="14.45" x14ac:dyDescent="0.3">
      <c r="G1845" s="83"/>
      <c r="H1845" s="83"/>
    </row>
    <row r="1846" spans="7:8" ht="14.45" x14ac:dyDescent="0.3">
      <c r="G1846" s="83"/>
      <c r="H1846" s="83"/>
    </row>
    <row r="1847" spans="7:8" ht="14.45" x14ac:dyDescent="0.3">
      <c r="G1847" s="83"/>
      <c r="H1847" s="83"/>
    </row>
    <row r="1848" spans="7:8" ht="14.45" x14ac:dyDescent="0.3">
      <c r="G1848" s="83"/>
      <c r="H1848" s="83"/>
    </row>
    <row r="1849" spans="7:8" ht="14.45" x14ac:dyDescent="0.3">
      <c r="G1849" s="83"/>
      <c r="H1849" s="83"/>
    </row>
    <row r="1850" spans="7:8" ht="14.45" x14ac:dyDescent="0.3">
      <c r="G1850" s="83"/>
      <c r="H1850" s="83"/>
    </row>
    <row r="1851" spans="7:8" ht="14.45" x14ac:dyDescent="0.3">
      <c r="G1851" s="83"/>
      <c r="H1851" s="83"/>
    </row>
    <row r="1852" spans="7:8" ht="14.45" x14ac:dyDescent="0.3">
      <c r="G1852" s="83"/>
      <c r="H1852" s="83"/>
    </row>
    <row r="1853" spans="7:8" ht="14.45" x14ac:dyDescent="0.3">
      <c r="G1853" s="83"/>
      <c r="H1853" s="83"/>
    </row>
    <row r="1854" spans="7:8" ht="14.45" x14ac:dyDescent="0.3">
      <c r="G1854" s="83"/>
      <c r="H1854" s="83"/>
    </row>
    <row r="1855" spans="7:8" ht="14.45" x14ac:dyDescent="0.3">
      <c r="G1855" s="83"/>
      <c r="H1855" s="83"/>
    </row>
    <row r="1856" spans="7:8" ht="14.45" x14ac:dyDescent="0.3">
      <c r="G1856" s="83"/>
      <c r="H1856" s="83"/>
    </row>
    <row r="1857" spans="7:8" ht="14.45" x14ac:dyDescent="0.3">
      <c r="G1857" s="83"/>
      <c r="H1857" s="83"/>
    </row>
    <row r="1858" spans="7:8" ht="14.45" x14ac:dyDescent="0.3">
      <c r="G1858" s="83"/>
      <c r="H1858" s="83"/>
    </row>
    <row r="1859" spans="7:8" ht="14.45" x14ac:dyDescent="0.3">
      <c r="G1859" s="83"/>
      <c r="H1859" s="83"/>
    </row>
    <row r="1860" spans="7:8" ht="14.45" x14ac:dyDescent="0.3">
      <c r="G1860" s="83"/>
      <c r="H1860" s="83"/>
    </row>
    <row r="1861" spans="7:8" ht="14.45" x14ac:dyDescent="0.3">
      <c r="G1861" s="83"/>
      <c r="H1861" s="83"/>
    </row>
    <row r="1862" spans="7:8" ht="14.45" x14ac:dyDescent="0.3">
      <c r="G1862" s="83"/>
      <c r="H1862" s="83"/>
    </row>
    <row r="1863" spans="7:8" ht="14.45" x14ac:dyDescent="0.3">
      <c r="G1863" s="83"/>
      <c r="H1863" s="83"/>
    </row>
    <row r="1864" spans="7:8" ht="14.45" x14ac:dyDescent="0.3">
      <c r="G1864" s="83"/>
      <c r="H1864" s="83"/>
    </row>
    <row r="1865" spans="7:8" ht="14.45" x14ac:dyDescent="0.3">
      <c r="G1865" s="83"/>
      <c r="H1865" s="83"/>
    </row>
    <row r="1866" spans="7:8" ht="14.45" x14ac:dyDescent="0.3">
      <c r="G1866" s="83"/>
      <c r="H1866" s="83"/>
    </row>
    <row r="1867" spans="7:8" ht="14.45" x14ac:dyDescent="0.3">
      <c r="G1867" s="83"/>
      <c r="H1867" s="83"/>
    </row>
    <row r="1868" spans="7:8" ht="14.45" x14ac:dyDescent="0.3">
      <c r="G1868" s="83"/>
      <c r="H1868" s="83"/>
    </row>
    <row r="1869" spans="7:8" ht="14.45" x14ac:dyDescent="0.3">
      <c r="G1869" s="83"/>
      <c r="H1869" s="83"/>
    </row>
    <row r="1870" spans="7:8" ht="14.45" x14ac:dyDescent="0.3">
      <c r="G1870" s="83"/>
      <c r="H1870" s="83"/>
    </row>
    <row r="1871" spans="7:8" ht="14.45" x14ac:dyDescent="0.3">
      <c r="G1871" s="83"/>
      <c r="H1871" s="83"/>
    </row>
    <row r="1872" spans="7:8" ht="14.45" x14ac:dyDescent="0.3">
      <c r="G1872" s="83"/>
      <c r="H1872" s="83"/>
    </row>
    <row r="1873" spans="7:8" ht="14.45" x14ac:dyDescent="0.3">
      <c r="G1873" s="83"/>
      <c r="H1873" s="83"/>
    </row>
    <row r="1874" spans="7:8" ht="14.45" x14ac:dyDescent="0.3">
      <c r="G1874" s="83"/>
      <c r="H1874" s="83"/>
    </row>
    <row r="1875" spans="7:8" ht="14.45" x14ac:dyDescent="0.3">
      <c r="G1875" s="83"/>
      <c r="H1875" s="83"/>
    </row>
    <row r="1876" spans="7:8" ht="14.45" x14ac:dyDescent="0.3">
      <c r="G1876" s="83"/>
      <c r="H1876" s="83"/>
    </row>
    <row r="1877" spans="7:8" ht="14.45" x14ac:dyDescent="0.3">
      <c r="G1877" s="83"/>
      <c r="H1877" s="83"/>
    </row>
    <row r="1878" spans="7:8" ht="14.45" x14ac:dyDescent="0.3">
      <c r="G1878" s="83"/>
      <c r="H1878" s="83"/>
    </row>
    <row r="1879" spans="7:8" ht="14.45" x14ac:dyDescent="0.3">
      <c r="G1879" s="83"/>
      <c r="H1879" s="83"/>
    </row>
    <row r="1880" spans="7:8" ht="14.45" x14ac:dyDescent="0.3">
      <c r="G1880" s="83"/>
      <c r="H1880" s="83"/>
    </row>
    <row r="1881" spans="7:8" ht="14.45" x14ac:dyDescent="0.3">
      <c r="G1881" s="83"/>
      <c r="H1881" s="83"/>
    </row>
    <row r="1882" spans="7:8" ht="14.45" x14ac:dyDescent="0.3">
      <c r="G1882" s="83"/>
      <c r="H1882" s="83"/>
    </row>
    <row r="1883" spans="7:8" ht="14.45" x14ac:dyDescent="0.3">
      <c r="G1883" s="83"/>
      <c r="H1883" s="83"/>
    </row>
    <row r="1884" spans="7:8" ht="14.45" x14ac:dyDescent="0.3">
      <c r="G1884" s="83"/>
      <c r="H1884" s="83"/>
    </row>
    <row r="1885" spans="7:8" ht="14.45" x14ac:dyDescent="0.3">
      <c r="G1885" s="83"/>
      <c r="H1885" s="83"/>
    </row>
    <row r="1886" spans="7:8" ht="14.45" x14ac:dyDescent="0.3">
      <c r="G1886" s="83"/>
      <c r="H1886" s="83"/>
    </row>
    <row r="1887" spans="7:8" ht="14.45" x14ac:dyDescent="0.3">
      <c r="G1887" s="83"/>
      <c r="H1887" s="83"/>
    </row>
    <row r="1888" spans="7:8" ht="14.45" x14ac:dyDescent="0.3">
      <c r="G1888" s="83"/>
      <c r="H1888" s="83"/>
    </row>
    <row r="1889" spans="7:8" ht="14.45" x14ac:dyDescent="0.3">
      <c r="G1889" s="83"/>
      <c r="H1889" s="83"/>
    </row>
    <row r="1890" spans="7:8" ht="14.45" x14ac:dyDescent="0.3">
      <c r="G1890" s="83"/>
      <c r="H1890" s="83"/>
    </row>
    <row r="1891" spans="7:8" ht="14.45" x14ac:dyDescent="0.3">
      <c r="G1891" s="83"/>
      <c r="H1891" s="83"/>
    </row>
    <row r="1892" spans="7:8" ht="14.45" x14ac:dyDescent="0.3">
      <c r="G1892" s="83"/>
      <c r="H1892" s="83"/>
    </row>
    <row r="1893" spans="7:8" ht="14.45" x14ac:dyDescent="0.3">
      <c r="G1893" s="83"/>
      <c r="H1893" s="83"/>
    </row>
    <row r="1894" spans="7:8" ht="14.45" x14ac:dyDescent="0.3">
      <c r="G1894" s="83"/>
      <c r="H1894" s="83"/>
    </row>
    <row r="1895" spans="7:8" ht="14.45" x14ac:dyDescent="0.3">
      <c r="G1895" s="83"/>
      <c r="H1895" s="83"/>
    </row>
    <row r="1896" spans="7:8" ht="14.45" x14ac:dyDescent="0.3">
      <c r="G1896" s="83"/>
      <c r="H1896" s="83"/>
    </row>
    <row r="1897" spans="7:8" ht="14.45" x14ac:dyDescent="0.3">
      <c r="G1897" s="83"/>
      <c r="H1897" s="83"/>
    </row>
    <row r="1898" spans="7:8" ht="14.45" x14ac:dyDescent="0.3">
      <c r="G1898" s="83"/>
      <c r="H1898" s="83"/>
    </row>
    <row r="1899" spans="7:8" ht="14.45" x14ac:dyDescent="0.3">
      <c r="G1899" s="83"/>
      <c r="H1899" s="83"/>
    </row>
    <row r="1900" spans="7:8" ht="14.45" x14ac:dyDescent="0.3">
      <c r="G1900" s="83"/>
      <c r="H1900" s="83"/>
    </row>
    <row r="1901" spans="7:8" ht="14.45" x14ac:dyDescent="0.3">
      <c r="G1901" s="83"/>
      <c r="H1901" s="83"/>
    </row>
    <row r="1902" spans="7:8" ht="14.45" x14ac:dyDescent="0.3">
      <c r="G1902" s="83"/>
      <c r="H1902" s="83"/>
    </row>
    <row r="1903" spans="7:8" ht="14.45" x14ac:dyDescent="0.3">
      <c r="G1903" s="83"/>
      <c r="H1903" s="83"/>
    </row>
    <row r="1904" spans="7:8" ht="14.45" x14ac:dyDescent="0.3">
      <c r="G1904" s="83"/>
      <c r="H1904" s="83"/>
    </row>
    <row r="1905" spans="7:8" ht="14.45" x14ac:dyDescent="0.3">
      <c r="G1905" s="83"/>
      <c r="H1905" s="83"/>
    </row>
    <row r="1906" spans="7:8" ht="14.45" x14ac:dyDescent="0.3">
      <c r="G1906" s="83"/>
      <c r="H1906" s="83"/>
    </row>
    <row r="1907" spans="7:8" ht="14.45" x14ac:dyDescent="0.3">
      <c r="G1907" s="83"/>
      <c r="H1907" s="83"/>
    </row>
    <row r="1908" spans="7:8" ht="14.45" x14ac:dyDescent="0.3">
      <c r="G1908" s="83"/>
      <c r="H1908" s="83"/>
    </row>
    <row r="1909" spans="7:8" ht="14.45" x14ac:dyDescent="0.3">
      <c r="G1909" s="83"/>
      <c r="H1909" s="83"/>
    </row>
    <row r="1910" spans="7:8" ht="14.45" x14ac:dyDescent="0.3">
      <c r="G1910" s="83"/>
      <c r="H1910" s="83"/>
    </row>
    <row r="1911" spans="7:8" ht="14.45" x14ac:dyDescent="0.3">
      <c r="G1911" s="83"/>
      <c r="H1911" s="83"/>
    </row>
    <row r="1912" spans="7:8" ht="14.45" x14ac:dyDescent="0.3">
      <c r="G1912" s="83"/>
      <c r="H1912" s="83"/>
    </row>
    <row r="1913" spans="7:8" ht="14.45" x14ac:dyDescent="0.3">
      <c r="G1913" s="83"/>
      <c r="H1913" s="83"/>
    </row>
    <row r="1914" spans="7:8" ht="14.45" x14ac:dyDescent="0.3">
      <c r="G1914" s="83"/>
      <c r="H1914" s="83"/>
    </row>
    <row r="1915" spans="7:8" ht="14.45" x14ac:dyDescent="0.3">
      <c r="G1915" s="83"/>
      <c r="H1915" s="83"/>
    </row>
    <row r="1916" spans="7:8" ht="14.45" x14ac:dyDescent="0.3">
      <c r="G1916" s="83"/>
      <c r="H1916" s="83"/>
    </row>
    <row r="1917" spans="7:8" ht="14.45" x14ac:dyDescent="0.3">
      <c r="G1917" s="83"/>
      <c r="H1917" s="83"/>
    </row>
    <row r="1918" spans="7:8" ht="14.45" x14ac:dyDescent="0.3">
      <c r="G1918" s="83"/>
      <c r="H1918" s="83"/>
    </row>
    <row r="1919" spans="7:8" ht="14.45" x14ac:dyDescent="0.3">
      <c r="G1919" s="83"/>
      <c r="H1919" s="83"/>
    </row>
    <row r="1920" spans="7:8" ht="14.45" x14ac:dyDescent="0.3">
      <c r="G1920" s="83"/>
      <c r="H1920" s="83"/>
    </row>
    <row r="1921" spans="7:8" ht="14.45" x14ac:dyDescent="0.3">
      <c r="G1921" s="83"/>
      <c r="H1921" s="83"/>
    </row>
    <row r="1922" spans="7:8" ht="14.45" x14ac:dyDescent="0.3">
      <c r="G1922" s="83"/>
      <c r="H1922" s="83"/>
    </row>
    <row r="1923" spans="7:8" ht="14.45" x14ac:dyDescent="0.3">
      <c r="G1923" s="83"/>
      <c r="H1923" s="83"/>
    </row>
    <row r="1924" spans="7:8" ht="14.45" x14ac:dyDescent="0.3">
      <c r="G1924" s="83"/>
      <c r="H1924" s="83"/>
    </row>
    <row r="1925" spans="7:8" ht="14.45" x14ac:dyDescent="0.3">
      <c r="G1925" s="83"/>
      <c r="H1925" s="83"/>
    </row>
    <row r="1926" spans="7:8" ht="14.45" x14ac:dyDescent="0.3">
      <c r="G1926" s="83"/>
      <c r="H1926" s="83"/>
    </row>
    <row r="1927" spans="7:8" ht="14.45" x14ac:dyDescent="0.3">
      <c r="G1927" s="83"/>
      <c r="H1927" s="83"/>
    </row>
    <row r="1928" spans="7:8" ht="14.45" x14ac:dyDescent="0.3">
      <c r="G1928" s="83"/>
      <c r="H1928" s="83"/>
    </row>
    <row r="1929" spans="7:8" ht="14.45" x14ac:dyDescent="0.3">
      <c r="G1929" s="83"/>
      <c r="H1929" s="83"/>
    </row>
    <row r="1930" spans="7:8" ht="14.45" x14ac:dyDescent="0.3">
      <c r="G1930" s="83"/>
      <c r="H1930" s="83"/>
    </row>
    <row r="1931" spans="7:8" ht="14.45" x14ac:dyDescent="0.3">
      <c r="G1931" s="83"/>
      <c r="H1931" s="83"/>
    </row>
    <row r="1932" spans="7:8" ht="14.45" x14ac:dyDescent="0.3">
      <c r="G1932" s="83"/>
      <c r="H1932" s="83"/>
    </row>
    <row r="1933" spans="7:8" ht="14.45" x14ac:dyDescent="0.3">
      <c r="G1933" s="83"/>
      <c r="H1933" s="83"/>
    </row>
    <row r="1934" spans="7:8" ht="14.45" x14ac:dyDescent="0.3">
      <c r="G1934" s="83"/>
      <c r="H1934" s="83"/>
    </row>
    <row r="1935" spans="7:8" ht="14.45" x14ac:dyDescent="0.3">
      <c r="G1935" s="83"/>
      <c r="H1935" s="83"/>
    </row>
    <row r="1936" spans="7:8" ht="14.45" x14ac:dyDescent="0.3">
      <c r="G1936" s="83"/>
      <c r="H1936" s="83"/>
    </row>
    <row r="1937" spans="7:8" ht="14.45" x14ac:dyDescent="0.3">
      <c r="G1937" s="83"/>
      <c r="H1937" s="83"/>
    </row>
    <row r="1938" spans="7:8" ht="14.45" x14ac:dyDescent="0.3">
      <c r="G1938" s="83"/>
      <c r="H1938" s="83"/>
    </row>
    <row r="1939" spans="7:8" ht="14.45" x14ac:dyDescent="0.3">
      <c r="G1939" s="83"/>
      <c r="H1939" s="83"/>
    </row>
    <row r="1940" spans="7:8" ht="14.45" x14ac:dyDescent="0.3">
      <c r="G1940" s="83"/>
      <c r="H1940" s="83"/>
    </row>
    <row r="1941" spans="7:8" ht="14.45" x14ac:dyDescent="0.3">
      <c r="G1941" s="83"/>
      <c r="H1941" s="83"/>
    </row>
    <row r="1942" spans="7:8" ht="14.45" x14ac:dyDescent="0.3">
      <c r="G1942" s="83"/>
      <c r="H1942" s="83"/>
    </row>
    <row r="1943" spans="7:8" ht="14.45" x14ac:dyDescent="0.3">
      <c r="G1943" s="83"/>
      <c r="H1943" s="83"/>
    </row>
    <row r="1944" spans="7:8" ht="14.45" x14ac:dyDescent="0.3">
      <c r="G1944" s="83"/>
      <c r="H1944" s="83"/>
    </row>
    <row r="1945" spans="7:8" ht="14.45" x14ac:dyDescent="0.3">
      <c r="G1945" s="83"/>
      <c r="H1945" s="83"/>
    </row>
    <row r="1946" spans="7:8" ht="14.45" x14ac:dyDescent="0.3">
      <c r="G1946" s="83"/>
      <c r="H1946" s="83"/>
    </row>
    <row r="1947" spans="7:8" ht="14.45" x14ac:dyDescent="0.3">
      <c r="G1947" s="83"/>
      <c r="H1947" s="83"/>
    </row>
    <row r="1948" spans="7:8" ht="14.45" x14ac:dyDescent="0.3">
      <c r="G1948" s="83"/>
      <c r="H1948" s="83"/>
    </row>
    <row r="1949" spans="7:8" ht="14.45" x14ac:dyDescent="0.3">
      <c r="G1949" s="83"/>
      <c r="H1949" s="83"/>
    </row>
    <row r="1950" spans="7:8" ht="14.45" x14ac:dyDescent="0.3">
      <c r="G1950" s="83"/>
      <c r="H1950" s="83"/>
    </row>
    <row r="1951" spans="7:8" ht="14.45" x14ac:dyDescent="0.3">
      <c r="G1951" s="83"/>
      <c r="H1951" s="83"/>
    </row>
    <row r="1952" spans="7:8" ht="14.45" x14ac:dyDescent="0.3">
      <c r="G1952" s="83"/>
      <c r="H1952" s="83"/>
    </row>
    <row r="1953" spans="7:8" ht="14.45" x14ac:dyDescent="0.3">
      <c r="G1953" s="83"/>
      <c r="H1953" s="83"/>
    </row>
    <row r="1954" spans="7:8" ht="14.45" x14ac:dyDescent="0.3">
      <c r="G1954" s="83"/>
      <c r="H1954" s="83"/>
    </row>
    <row r="1955" spans="7:8" ht="14.45" x14ac:dyDescent="0.3">
      <c r="G1955" s="83"/>
      <c r="H1955" s="83"/>
    </row>
    <row r="1956" spans="7:8" ht="14.45" x14ac:dyDescent="0.3">
      <c r="G1956" s="83"/>
      <c r="H1956" s="83"/>
    </row>
    <row r="1957" spans="7:8" ht="14.45" x14ac:dyDescent="0.3">
      <c r="G1957" s="83"/>
      <c r="H1957" s="83"/>
    </row>
    <row r="1958" spans="7:8" ht="14.45" x14ac:dyDescent="0.3">
      <c r="G1958" s="83"/>
      <c r="H1958" s="83"/>
    </row>
    <row r="1959" spans="7:8" ht="14.45" x14ac:dyDescent="0.3">
      <c r="G1959" s="83"/>
      <c r="H1959" s="83"/>
    </row>
    <row r="1960" spans="7:8" ht="14.45" x14ac:dyDescent="0.3">
      <c r="G1960" s="83"/>
      <c r="H1960" s="83"/>
    </row>
    <row r="1961" spans="7:8" ht="14.45" x14ac:dyDescent="0.3">
      <c r="G1961" s="83"/>
      <c r="H1961" s="83"/>
    </row>
    <row r="1962" spans="7:8" ht="14.45" x14ac:dyDescent="0.3">
      <c r="G1962" s="83"/>
      <c r="H1962" s="83"/>
    </row>
    <row r="1963" spans="7:8" ht="14.45" x14ac:dyDescent="0.3">
      <c r="G1963" s="83"/>
      <c r="H1963" s="83"/>
    </row>
    <row r="1964" spans="7:8" ht="14.45" x14ac:dyDescent="0.3">
      <c r="G1964" s="83"/>
      <c r="H1964" s="83"/>
    </row>
    <row r="1965" spans="7:8" ht="14.45" x14ac:dyDescent="0.3">
      <c r="G1965" s="83"/>
      <c r="H1965" s="83"/>
    </row>
    <row r="1966" spans="7:8" ht="14.45" x14ac:dyDescent="0.3">
      <c r="G1966" s="83"/>
      <c r="H1966" s="83"/>
    </row>
    <row r="1967" spans="7:8" ht="14.45" x14ac:dyDescent="0.3">
      <c r="G1967" s="83"/>
      <c r="H1967" s="83"/>
    </row>
    <row r="1968" spans="7:8" ht="14.45" x14ac:dyDescent="0.3">
      <c r="G1968" s="83"/>
      <c r="H1968" s="83"/>
    </row>
    <row r="1969" spans="7:8" ht="14.45" x14ac:dyDescent="0.3">
      <c r="G1969" s="83"/>
      <c r="H1969" s="83"/>
    </row>
    <row r="1970" spans="7:8" ht="14.45" x14ac:dyDescent="0.3">
      <c r="G1970" s="83"/>
      <c r="H1970" s="83"/>
    </row>
    <row r="1971" spans="7:8" ht="14.45" x14ac:dyDescent="0.3">
      <c r="G1971" s="83"/>
      <c r="H1971" s="83"/>
    </row>
    <row r="1972" spans="7:8" ht="14.45" x14ac:dyDescent="0.3">
      <c r="G1972" s="83"/>
      <c r="H1972" s="83"/>
    </row>
    <row r="1973" spans="7:8" ht="14.45" x14ac:dyDescent="0.3">
      <c r="G1973" s="83"/>
      <c r="H1973" s="83"/>
    </row>
    <row r="1974" spans="7:8" ht="14.45" x14ac:dyDescent="0.3">
      <c r="G1974" s="83"/>
      <c r="H1974" s="83"/>
    </row>
    <row r="1975" spans="7:8" ht="14.45" x14ac:dyDescent="0.3">
      <c r="G1975" s="83"/>
      <c r="H1975" s="83"/>
    </row>
    <row r="1976" spans="7:8" ht="14.45" x14ac:dyDescent="0.3">
      <c r="G1976" s="83"/>
      <c r="H1976" s="83"/>
    </row>
    <row r="1977" spans="7:8" ht="14.45" x14ac:dyDescent="0.3">
      <c r="G1977" s="83"/>
      <c r="H1977" s="83"/>
    </row>
    <row r="1978" spans="7:8" ht="14.45" x14ac:dyDescent="0.3">
      <c r="G1978" s="83"/>
      <c r="H1978" s="83"/>
    </row>
    <row r="1979" spans="7:8" ht="14.45" x14ac:dyDescent="0.3">
      <c r="G1979" s="83"/>
      <c r="H1979" s="83"/>
    </row>
    <row r="1980" spans="7:8" ht="14.45" x14ac:dyDescent="0.3">
      <c r="G1980" s="83"/>
      <c r="H1980" s="83"/>
    </row>
    <row r="1981" spans="7:8" ht="14.45" x14ac:dyDescent="0.3">
      <c r="G1981" s="83"/>
      <c r="H1981" s="83"/>
    </row>
    <row r="1982" spans="7:8" ht="14.45" x14ac:dyDescent="0.3">
      <c r="G1982" s="83"/>
      <c r="H1982" s="83"/>
    </row>
    <row r="1983" spans="7:8" ht="14.45" x14ac:dyDescent="0.3">
      <c r="G1983" s="83"/>
      <c r="H1983" s="83"/>
    </row>
    <row r="1984" spans="7:8" ht="14.45" x14ac:dyDescent="0.3">
      <c r="G1984" s="83"/>
      <c r="H1984" s="83"/>
    </row>
    <row r="1985" spans="7:8" ht="14.45" x14ac:dyDescent="0.3">
      <c r="G1985" s="83"/>
      <c r="H1985" s="83"/>
    </row>
    <row r="1986" spans="7:8" ht="14.45" x14ac:dyDescent="0.3">
      <c r="G1986" s="83"/>
      <c r="H1986" s="83"/>
    </row>
    <row r="1987" spans="7:8" ht="14.45" x14ac:dyDescent="0.3">
      <c r="G1987" s="83"/>
      <c r="H1987" s="83"/>
    </row>
    <row r="1988" spans="7:8" ht="14.45" x14ac:dyDescent="0.3">
      <c r="G1988" s="83"/>
      <c r="H1988" s="83"/>
    </row>
    <row r="1989" spans="7:8" ht="14.45" x14ac:dyDescent="0.3">
      <c r="G1989" s="83"/>
      <c r="H1989" s="83"/>
    </row>
    <row r="1990" spans="7:8" ht="14.45" x14ac:dyDescent="0.3">
      <c r="G1990" s="83"/>
      <c r="H1990" s="83"/>
    </row>
    <row r="1991" spans="7:8" ht="14.45" x14ac:dyDescent="0.3">
      <c r="G1991" s="83"/>
      <c r="H1991" s="83"/>
    </row>
    <row r="1992" spans="7:8" ht="14.45" x14ac:dyDescent="0.3">
      <c r="G1992" s="83"/>
      <c r="H1992" s="83"/>
    </row>
    <row r="1993" spans="7:8" ht="14.45" x14ac:dyDescent="0.3">
      <c r="G1993" s="83"/>
      <c r="H1993" s="83"/>
    </row>
    <row r="1994" spans="7:8" ht="14.45" x14ac:dyDescent="0.3">
      <c r="G1994" s="83"/>
      <c r="H1994" s="83"/>
    </row>
    <row r="1995" spans="7:8" ht="14.45" x14ac:dyDescent="0.3">
      <c r="G1995" s="83"/>
      <c r="H1995" s="83"/>
    </row>
    <row r="1996" spans="7:8" ht="14.45" x14ac:dyDescent="0.3">
      <c r="G1996" s="83"/>
      <c r="H1996" s="83"/>
    </row>
    <row r="1997" spans="7:8" ht="14.45" x14ac:dyDescent="0.3">
      <c r="G1997" s="83"/>
      <c r="H1997" s="83"/>
    </row>
    <row r="1998" spans="7:8" ht="14.45" x14ac:dyDescent="0.3">
      <c r="G1998" s="83"/>
      <c r="H1998" s="83"/>
    </row>
    <row r="1999" spans="7:8" ht="14.45" x14ac:dyDescent="0.3">
      <c r="G1999" s="83"/>
      <c r="H1999" s="83"/>
    </row>
    <row r="2000" spans="7:8" ht="14.45" x14ac:dyDescent="0.3">
      <c r="G2000" s="83"/>
      <c r="H2000" s="83"/>
    </row>
    <row r="2001" spans="7:8" ht="14.45" x14ac:dyDescent="0.3">
      <c r="G2001" s="83"/>
      <c r="H2001" s="83"/>
    </row>
    <row r="2002" spans="7:8" ht="14.45" x14ac:dyDescent="0.3">
      <c r="G2002" s="83"/>
      <c r="H2002" s="83"/>
    </row>
    <row r="2003" spans="7:8" ht="14.45" x14ac:dyDescent="0.3">
      <c r="G2003" s="83"/>
      <c r="H2003" s="83"/>
    </row>
    <row r="2004" spans="7:8" ht="14.45" x14ac:dyDescent="0.3">
      <c r="G2004" s="83"/>
      <c r="H2004" s="83"/>
    </row>
    <row r="2005" spans="7:8" ht="14.45" x14ac:dyDescent="0.3">
      <c r="G2005" s="83"/>
      <c r="H2005" s="83"/>
    </row>
    <row r="2006" spans="7:8" ht="14.45" x14ac:dyDescent="0.3">
      <c r="G2006" s="83"/>
      <c r="H2006" s="83"/>
    </row>
    <row r="2007" spans="7:8" ht="14.45" x14ac:dyDescent="0.3">
      <c r="G2007" s="83"/>
      <c r="H2007" s="83"/>
    </row>
    <row r="2008" spans="7:8" ht="14.45" x14ac:dyDescent="0.3">
      <c r="G2008" s="83"/>
      <c r="H2008" s="83"/>
    </row>
    <row r="2009" spans="7:8" ht="14.45" x14ac:dyDescent="0.3">
      <c r="G2009" s="83"/>
      <c r="H2009" s="83"/>
    </row>
    <row r="2010" spans="7:8" ht="14.45" x14ac:dyDescent="0.3">
      <c r="G2010" s="83"/>
      <c r="H2010" s="83"/>
    </row>
    <row r="2011" spans="7:8" ht="14.45" x14ac:dyDescent="0.3">
      <c r="G2011" s="83"/>
      <c r="H2011" s="83"/>
    </row>
    <row r="2012" spans="7:8" ht="14.45" x14ac:dyDescent="0.3">
      <c r="G2012" s="83"/>
      <c r="H2012" s="83"/>
    </row>
    <row r="2013" spans="7:8" ht="14.45" x14ac:dyDescent="0.3">
      <c r="G2013" s="83"/>
      <c r="H2013" s="83"/>
    </row>
    <row r="2014" spans="7:8" ht="14.45" x14ac:dyDescent="0.3">
      <c r="G2014" s="83"/>
      <c r="H2014" s="83"/>
    </row>
    <row r="2015" spans="7:8" ht="14.45" x14ac:dyDescent="0.3">
      <c r="G2015" s="83"/>
      <c r="H2015" s="83"/>
    </row>
    <row r="2016" spans="7:8" ht="14.45" x14ac:dyDescent="0.3">
      <c r="G2016" s="83"/>
      <c r="H2016" s="83"/>
    </row>
    <row r="2017" spans="7:8" ht="14.45" x14ac:dyDescent="0.3">
      <c r="G2017" s="83"/>
      <c r="H2017" s="83"/>
    </row>
    <row r="2018" spans="7:8" ht="14.45" x14ac:dyDescent="0.3">
      <c r="G2018" s="83"/>
      <c r="H2018" s="83"/>
    </row>
    <row r="2019" spans="7:8" ht="14.45" x14ac:dyDescent="0.3">
      <c r="G2019" s="83"/>
      <c r="H2019" s="83"/>
    </row>
    <row r="2020" spans="7:8" ht="14.45" x14ac:dyDescent="0.3">
      <c r="G2020" s="83"/>
      <c r="H2020" s="83"/>
    </row>
    <row r="2021" spans="7:8" ht="14.45" x14ac:dyDescent="0.3">
      <c r="G2021" s="83"/>
      <c r="H2021" s="83"/>
    </row>
    <row r="2022" spans="7:8" ht="14.45" x14ac:dyDescent="0.3">
      <c r="G2022" s="83"/>
      <c r="H2022" s="83"/>
    </row>
    <row r="2023" spans="7:8" ht="14.45" x14ac:dyDescent="0.3">
      <c r="G2023" s="83"/>
      <c r="H2023" s="83"/>
    </row>
    <row r="2024" spans="7:8" ht="14.45" x14ac:dyDescent="0.3">
      <c r="G2024" s="83"/>
      <c r="H2024" s="83"/>
    </row>
    <row r="2025" spans="7:8" ht="14.45" x14ac:dyDescent="0.3">
      <c r="G2025" s="83"/>
      <c r="H2025" s="83"/>
    </row>
    <row r="2026" spans="7:8" ht="14.45" x14ac:dyDescent="0.3">
      <c r="G2026" s="83"/>
      <c r="H2026" s="83"/>
    </row>
    <row r="2027" spans="7:8" ht="14.45" x14ac:dyDescent="0.3">
      <c r="G2027" s="83"/>
      <c r="H2027" s="83"/>
    </row>
    <row r="2028" spans="7:8" ht="14.45" x14ac:dyDescent="0.3">
      <c r="G2028" s="83"/>
      <c r="H2028" s="83"/>
    </row>
    <row r="2029" spans="7:8" ht="14.45" x14ac:dyDescent="0.3">
      <c r="G2029" s="83"/>
      <c r="H2029" s="83"/>
    </row>
    <row r="2030" spans="7:8" ht="14.45" x14ac:dyDescent="0.3">
      <c r="G2030" s="83"/>
      <c r="H2030" s="83"/>
    </row>
    <row r="2031" spans="7:8" ht="14.45" x14ac:dyDescent="0.3">
      <c r="G2031" s="83"/>
      <c r="H2031" s="83"/>
    </row>
    <row r="2032" spans="7:8" ht="14.45" x14ac:dyDescent="0.3">
      <c r="G2032" s="83"/>
      <c r="H2032" s="83"/>
    </row>
    <row r="2033" spans="7:8" ht="14.45" x14ac:dyDescent="0.3">
      <c r="G2033" s="83"/>
      <c r="H2033" s="83"/>
    </row>
    <row r="2034" spans="7:8" ht="14.45" x14ac:dyDescent="0.3">
      <c r="G2034" s="83"/>
      <c r="H2034" s="83"/>
    </row>
    <row r="2035" spans="7:8" ht="14.45" x14ac:dyDescent="0.3">
      <c r="G2035" s="83"/>
      <c r="H2035" s="83"/>
    </row>
    <row r="2036" spans="7:8" ht="14.45" x14ac:dyDescent="0.3">
      <c r="G2036" s="83"/>
      <c r="H2036" s="83"/>
    </row>
    <row r="2037" spans="7:8" ht="14.45" x14ac:dyDescent="0.3">
      <c r="G2037" s="83"/>
      <c r="H2037" s="83"/>
    </row>
    <row r="2038" spans="7:8" ht="14.45" x14ac:dyDescent="0.3">
      <c r="G2038" s="83"/>
      <c r="H2038" s="83"/>
    </row>
    <row r="2039" spans="7:8" ht="14.45" x14ac:dyDescent="0.3">
      <c r="G2039" s="83"/>
      <c r="H2039" s="83"/>
    </row>
    <row r="2040" spans="7:8" ht="14.45" x14ac:dyDescent="0.3">
      <c r="G2040" s="83"/>
      <c r="H2040" s="83"/>
    </row>
    <row r="2041" spans="7:8" ht="14.45" x14ac:dyDescent="0.3">
      <c r="G2041" s="83"/>
      <c r="H2041" s="83"/>
    </row>
    <row r="2042" spans="7:8" ht="14.45" x14ac:dyDescent="0.3">
      <c r="G2042" s="83"/>
      <c r="H2042" s="83"/>
    </row>
    <row r="2043" spans="7:8" ht="14.45" x14ac:dyDescent="0.3">
      <c r="G2043" s="83"/>
      <c r="H2043" s="83"/>
    </row>
    <row r="2044" spans="7:8" ht="14.45" x14ac:dyDescent="0.3">
      <c r="G2044" s="83"/>
      <c r="H2044" s="83"/>
    </row>
    <row r="2045" spans="7:8" ht="14.45" x14ac:dyDescent="0.3">
      <c r="G2045" s="83"/>
      <c r="H2045" s="83"/>
    </row>
    <row r="2046" spans="7:8" ht="14.45" x14ac:dyDescent="0.3">
      <c r="G2046" s="83"/>
      <c r="H2046" s="83"/>
    </row>
    <row r="2047" spans="7:8" ht="14.45" x14ac:dyDescent="0.3">
      <c r="G2047" s="83"/>
      <c r="H2047" s="83"/>
    </row>
    <row r="2048" spans="7:8" ht="14.45" x14ac:dyDescent="0.3">
      <c r="G2048" s="83"/>
      <c r="H2048" s="83"/>
    </row>
    <row r="2049" spans="7:8" ht="14.45" x14ac:dyDescent="0.3">
      <c r="G2049" s="83"/>
      <c r="H2049" s="83"/>
    </row>
    <row r="2050" spans="7:8" ht="14.45" x14ac:dyDescent="0.3">
      <c r="G2050" s="83"/>
      <c r="H2050" s="83"/>
    </row>
    <row r="2051" spans="7:8" ht="14.45" x14ac:dyDescent="0.3">
      <c r="G2051" s="83"/>
      <c r="H2051" s="83"/>
    </row>
    <row r="2052" spans="7:8" ht="14.45" x14ac:dyDescent="0.3">
      <c r="G2052" s="83"/>
      <c r="H2052" s="83"/>
    </row>
    <row r="2053" spans="7:8" ht="14.45" x14ac:dyDescent="0.3">
      <c r="G2053" s="83"/>
      <c r="H2053" s="83"/>
    </row>
    <row r="2054" spans="7:8" ht="14.45" x14ac:dyDescent="0.3">
      <c r="G2054" s="83"/>
      <c r="H2054" s="83"/>
    </row>
    <row r="2055" spans="7:8" ht="14.45" x14ac:dyDescent="0.3">
      <c r="G2055" s="83"/>
      <c r="H2055" s="83"/>
    </row>
    <row r="2056" spans="7:8" ht="14.45" x14ac:dyDescent="0.3">
      <c r="G2056" s="83"/>
      <c r="H2056" s="83"/>
    </row>
    <row r="2057" spans="7:8" ht="14.45" x14ac:dyDescent="0.3">
      <c r="G2057" s="83"/>
      <c r="H2057" s="83"/>
    </row>
    <row r="2058" spans="7:8" ht="14.45" x14ac:dyDescent="0.3">
      <c r="G2058" s="83"/>
      <c r="H2058" s="83"/>
    </row>
    <row r="2059" spans="7:8" ht="14.45" x14ac:dyDescent="0.3">
      <c r="G2059" s="83"/>
      <c r="H2059" s="83"/>
    </row>
    <row r="2060" spans="7:8" ht="14.45" x14ac:dyDescent="0.3">
      <c r="G2060" s="83"/>
      <c r="H2060" s="83"/>
    </row>
    <row r="2061" spans="7:8" ht="14.45" x14ac:dyDescent="0.3">
      <c r="G2061" s="83"/>
      <c r="H2061" s="83"/>
    </row>
    <row r="2062" spans="7:8" ht="14.45" x14ac:dyDescent="0.3">
      <c r="G2062" s="83"/>
      <c r="H2062" s="83"/>
    </row>
    <row r="2063" spans="7:8" ht="14.45" x14ac:dyDescent="0.3">
      <c r="G2063" s="83"/>
      <c r="H2063" s="83"/>
    </row>
    <row r="2064" spans="7:8" ht="14.45" x14ac:dyDescent="0.3">
      <c r="G2064" s="83"/>
      <c r="H2064" s="83"/>
    </row>
    <row r="2065" spans="7:8" ht="14.45" x14ac:dyDescent="0.3">
      <c r="G2065" s="83"/>
      <c r="H2065" s="83"/>
    </row>
    <row r="2066" spans="7:8" ht="14.45" x14ac:dyDescent="0.3">
      <c r="G2066" s="83"/>
      <c r="H2066" s="83"/>
    </row>
    <row r="2067" spans="7:8" ht="14.45" x14ac:dyDescent="0.3">
      <c r="G2067" s="83"/>
      <c r="H2067" s="83"/>
    </row>
    <row r="2068" spans="7:8" ht="14.45" x14ac:dyDescent="0.3">
      <c r="G2068" s="83"/>
      <c r="H2068" s="83"/>
    </row>
    <row r="2069" spans="7:8" ht="14.45" x14ac:dyDescent="0.3">
      <c r="G2069" s="83"/>
      <c r="H2069" s="83"/>
    </row>
    <row r="2070" spans="7:8" ht="14.45" x14ac:dyDescent="0.3">
      <c r="G2070" s="83"/>
      <c r="H2070" s="83"/>
    </row>
    <row r="2071" spans="7:8" ht="14.45" x14ac:dyDescent="0.3">
      <c r="G2071" s="83"/>
      <c r="H2071" s="83"/>
    </row>
    <row r="2072" spans="7:8" ht="14.45" x14ac:dyDescent="0.3">
      <c r="G2072" s="83"/>
      <c r="H2072" s="83"/>
    </row>
    <row r="2073" spans="7:8" ht="14.45" x14ac:dyDescent="0.3">
      <c r="G2073" s="83"/>
      <c r="H2073" s="83"/>
    </row>
    <row r="2074" spans="7:8" ht="14.45" x14ac:dyDescent="0.3">
      <c r="G2074" s="83"/>
      <c r="H2074" s="83"/>
    </row>
    <row r="2075" spans="7:8" ht="14.45" x14ac:dyDescent="0.3">
      <c r="G2075" s="83"/>
      <c r="H2075" s="83"/>
    </row>
    <row r="2076" spans="7:8" ht="14.45" x14ac:dyDescent="0.3">
      <c r="G2076" s="83"/>
      <c r="H2076" s="83"/>
    </row>
    <row r="2077" spans="7:8" ht="14.45" x14ac:dyDescent="0.3">
      <c r="G2077" s="83"/>
      <c r="H2077" s="83"/>
    </row>
    <row r="2078" spans="7:8" ht="14.45" x14ac:dyDescent="0.3">
      <c r="G2078" s="83"/>
      <c r="H2078" s="83"/>
    </row>
    <row r="2079" spans="7:8" ht="14.45" x14ac:dyDescent="0.3">
      <c r="G2079" s="83"/>
      <c r="H2079" s="83"/>
    </row>
    <row r="2080" spans="7:8" ht="14.45" x14ac:dyDescent="0.3">
      <c r="G2080" s="83"/>
      <c r="H2080" s="83"/>
    </row>
    <row r="2081" spans="7:8" ht="14.45" x14ac:dyDescent="0.3">
      <c r="G2081" s="83"/>
      <c r="H2081" s="83"/>
    </row>
    <row r="2082" spans="7:8" ht="14.45" x14ac:dyDescent="0.3">
      <c r="G2082" s="83"/>
      <c r="H2082" s="83"/>
    </row>
    <row r="2083" spans="7:8" ht="14.45" x14ac:dyDescent="0.3">
      <c r="G2083" s="83"/>
      <c r="H2083" s="83"/>
    </row>
    <row r="2084" spans="7:8" ht="14.45" x14ac:dyDescent="0.3">
      <c r="G2084" s="83"/>
      <c r="H2084" s="83"/>
    </row>
    <row r="2085" spans="7:8" ht="14.45" x14ac:dyDescent="0.3">
      <c r="G2085" s="83"/>
      <c r="H2085" s="83"/>
    </row>
    <row r="2086" spans="7:8" ht="14.45" x14ac:dyDescent="0.3">
      <c r="G2086" s="83"/>
      <c r="H2086" s="83"/>
    </row>
    <row r="2087" spans="7:8" ht="14.45" x14ac:dyDescent="0.3">
      <c r="G2087" s="83"/>
      <c r="H2087" s="83"/>
    </row>
    <row r="2088" spans="7:8" ht="14.45" x14ac:dyDescent="0.3">
      <c r="G2088" s="83"/>
      <c r="H2088" s="83"/>
    </row>
    <row r="2089" spans="7:8" ht="14.45" x14ac:dyDescent="0.3">
      <c r="G2089" s="83"/>
      <c r="H2089" s="83"/>
    </row>
    <row r="2090" spans="7:8" ht="14.45" x14ac:dyDescent="0.3">
      <c r="G2090" s="83"/>
      <c r="H2090" s="83"/>
    </row>
    <row r="2091" spans="7:8" ht="14.45" x14ac:dyDescent="0.3">
      <c r="G2091" s="83"/>
      <c r="H2091" s="83"/>
    </row>
    <row r="2092" spans="7:8" ht="14.45" x14ac:dyDescent="0.3">
      <c r="G2092" s="83"/>
      <c r="H2092" s="83"/>
    </row>
    <row r="2093" spans="7:8" ht="14.45" x14ac:dyDescent="0.3">
      <c r="G2093" s="83"/>
      <c r="H2093" s="83"/>
    </row>
    <row r="2094" spans="7:8" ht="14.45" x14ac:dyDescent="0.3">
      <c r="G2094" s="83"/>
      <c r="H2094" s="83"/>
    </row>
    <row r="2095" spans="7:8" ht="14.45" x14ac:dyDescent="0.3">
      <c r="G2095" s="83"/>
      <c r="H2095" s="83"/>
    </row>
    <row r="2096" spans="7:8" ht="14.45" x14ac:dyDescent="0.3">
      <c r="G2096" s="83"/>
      <c r="H2096" s="83"/>
    </row>
    <row r="2097" spans="7:8" ht="14.45" x14ac:dyDescent="0.3">
      <c r="G2097" s="83"/>
      <c r="H2097" s="83"/>
    </row>
    <row r="2098" spans="7:8" ht="14.45" x14ac:dyDescent="0.3">
      <c r="G2098" s="83"/>
      <c r="H2098" s="83"/>
    </row>
    <row r="2099" spans="7:8" ht="14.45" x14ac:dyDescent="0.3">
      <c r="G2099" s="83"/>
      <c r="H2099" s="83"/>
    </row>
    <row r="2100" spans="7:8" ht="14.45" x14ac:dyDescent="0.3">
      <c r="G2100" s="83"/>
      <c r="H2100" s="83"/>
    </row>
    <row r="2101" spans="7:8" ht="14.45" x14ac:dyDescent="0.3">
      <c r="G2101" s="83"/>
      <c r="H2101" s="83"/>
    </row>
    <row r="2102" spans="7:8" ht="14.45" x14ac:dyDescent="0.3">
      <c r="G2102" s="83"/>
      <c r="H2102" s="83"/>
    </row>
    <row r="2103" spans="7:8" ht="14.45" x14ac:dyDescent="0.3">
      <c r="G2103" s="83"/>
      <c r="H2103" s="83"/>
    </row>
    <row r="2104" spans="7:8" ht="14.45" x14ac:dyDescent="0.3">
      <c r="G2104" s="83"/>
      <c r="H2104" s="83"/>
    </row>
    <row r="2105" spans="7:8" ht="14.45" x14ac:dyDescent="0.3">
      <c r="G2105" s="83"/>
      <c r="H2105" s="83"/>
    </row>
    <row r="2106" spans="7:8" ht="14.45" x14ac:dyDescent="0.3">
      <c r="G2106" s="83"/>
      <c r="H2106" s="83"/>
    </row>
    <row r="2107" spans="7:8" ht="14.45" x14ac:dyDescent="0.3">
      <c r="G2107" s="83"/>
      <c r="H2107" s="83"/>
    </row>
    <row r="2108" spans="7:8" ht="14.45" x14ac:dyDescent="0.3">
      <c r="G2108" s="83"/>
      <c r="H2108" s="83"/>
    </row>
    <row r="2109" spans="7:8" ht="14.45" x14ac:dyDescent="0.3">
      <c r="G2109" s="83"/>
      <c r="H2109" s="83"/>
    </row>
    <row r="2110" spans="7:8" ht="14.45" x14ac:dyDescent="0.3">
      <c r="G2110" s="83"/>
      <c r="H2110" s="83"/>
    </row>
    <row r="2111" spans="7:8" ht="14.45" x14ac:dyDescent="0.3">
      <c r="G2111" s="83"/>
      <c r="H2111" s="83"/>
    </row>
    <row r="2112" spans="7:8" ht="14.45" x14ac:dyDescent="0.3">
      <c r="G2112" s="83"/>
      <c r="H2112" s="83"/>
    </row>
    <row r="2113" spans="7:8" ht="14.45" x14ac:dyDescent="0.3">
      <c r="G2113" s="83"/>
      <c r="H2113" s="83"/>
    </row>
    <row r="2114" spans="7:8" ht="14.45" x14ac:dyDescent="0.3">
      <c r="G2114" s="83"/>
      <c r="H2114" s="83"/>
    </row>
    <row r="2115" spans="7:8" ht="14.45" x14ac:dyDescent="0.3">
      <c r="G2115" s="83"/>
      <c r="H2115" s="83"/>
    </row>
    <row r="2116" spans="7:8" ht="14.45" x14ac:dyDescent="0.3">
      <c r="G2116" s="83"/>
      <c r="H2116" s="83"/>
    </row>
    <row r="2117" spans="7:8" ht="14.45" x14ac:dyDescent="0.3">
      <c r="G2117" s="83"/>
      <c r="H2117" s="83"/>
    </row>
    <row r="2118" spans="7:8" ht="14.45" x14ac:dyDescent="0.3">
      <c r="G2118" s="83"/>
      <c r="H2118" s="83"/>
    </row>
    <row r="2119" spans="7:8" ht="14.45" x14ac:dyDescent="0.3">
      <c r="G2119" s="83"/>
      <c r="H2119" s="83"/>
    </row>
    <row r="2120" spans="7:8" ht="14.45" x14ac:dyDescent="0.3">
      <c r="G2120" s="83"/>
      <c r="H2120" s="83"/>
    </row>
    <row r="2121" spans="7:8" ht="14.45" x14ac:dyDescent="0.3">
      <c r="G2121" s="83"/>
      <c r="H2121" s="83"/>
    </row>
    <row r="2122" spans="7:8" ht="14.45" x14ac:dyDescent="0.3">
      <c r="G2122" s="83"/>
      <c r="H2122" s="83"/>
    </row>
    <row r="2123" spans="7:8" ht="14.45" x14ac:dyDescent="0.3">
      <c r="G2123" s="83"/>
      <c r="H2123" s="83"/>
    </row>
    <row r="2124" spans="7:8" ht="14.45" x14ac:dyDescent="0.3">
      <c r="G2124" s="83"/>
      <c r="H2124" s="83"/>
    </row>
    <row r="2125" spans="7:8" ht="14.45" x14ac:dyDescent="0.3">
      <c r="G2125" s="83"/>
      <c r="H2125" s="83"/>
    </row>
    <row r="2126" spans="7:8" ht="14.45" x14ac:dyDescent="0.3">
      <c r="G2126" s="83"/>
      <c r="H2126" s="83"/>
    </row>
    <row r="2127" spans="7:8" ht="14.45" x14ac:dyDescent="0.3">
      <c r="G2127" s="83"/>
      <c r="H2127" s="83"/>
    </row>
    <row r="2128" spans="7:8" ht="14.45" x14ac:dyDescent="0.3">
      <c r="G2128" s="83"/>
      <c r="H2128" s="83"/>
    </row>
    <row r="2129" spans="7:8" ht="14.45" x14ac:dyDescent="0.3">
      <c r="G2129" s="83"/>
      <c r="H2129" s="83"/>
    </row>
    <row r="2130" spans="7:8" ht="14.45" x14ac:dyDescent="0.3">
      <c r="G2130" s="83"/>
      <c r="H2130" s="83"/>
    </row>
    <row r="2131" spans="7:8" ht="14.45" x14ac:dyDescent="0.3">
      <c r="G2131" s="83"/>
      <c r="H2131" s="83"/>
    </row>
    <row r="2132" spans="7:8" ht="14.45" x14ac:dyDescent="0.3">
      <c r="G2132" s="83"/>
      <c r="H2132" s="83"/>
    </row>
    <row r="2133" spans="7:8" ht="14.45" x14ac:dyDescent="0.3">
      <c r="G2133" s="83"/>
      <c r="H2133" s="83"/>
    </row>
    <row r="2134" spans="7:8" ht="14.45" x14ac:dyDescent="0.3">
      <c r="G2134" s="83"/>
      <c r="H2134" s="83"/>
    </row>
    <row r="2135" spans="7:8" ht="14.45" x14ac:dyDescent="0.3">
      <c r="G2135" s="83"/>
      <c r="H2135" s="83"/>
    </row>
    <row r="2136" spans="7:8" ht="14.45" x14ac:dyDescent="0.3">
      <c r="G2136" s="83"/>
      <c r="H2136" s="83"/>
    </row>
    <row r="2137" spans="7:8" ht="14.45" x14ac:dyDescent="0.3">
      <c r="G2137" s="83"/>
      <c r="H2137" s="83"/>
    </row>
    <row r="2138" spans="7:8" ht="14.45" x14ac:dyDescent="0.3">
      <c r="G2138" s="83"/>
      <c r="H2138" s="83"/>
    </row>
    <row r="2139" spans="7:8" ht="14.45" x14ac:dyDescent="0.3">
      <c r="G2139" s="83"/>
      <c r="H2139" s="83"/>
    </row>
    <row r="2140" spans="7:8" ht="14.45" x14ac:dyDescent="0.3">
      <c r="G2140" s="83"/>
      <c r="H2140" s="83"/>
    </row>
    <row r="2141" spans="7:8" ht="14.45" x14ac:dyDescent="0.3">
      <c r="G2141" s="83"/>
      <c r="H2141" s="83"/>
    </row>
    <row r="2142" spans="7:8" ht="14.45" x14ac:dyDescent="0.3">
      <c r="G2142" s="83"/>
      <c r="H2142" s="83"/>
    </row>
    <row r="2143" spans="7:8" ht="14.45" x14ac:dyDescent="0.3">
      <c r="G2143" s="83"/>
      <c r="H2143" s="83"/>
    </row>
    <row r="2144" spans="7:8" ht="14.45" x14ac:dyDescent="0.3">
      <c r="G2144" s="83"/>
      <c r="H2144" s="83"/>
    </row>
    <row r="2145" spans="7:8" ht="14.45" x14ac:dyDescent="0.3">
      <c r="G2145" s="83"/>
      <c r="H2145" s="83"/>
    </row>
    <row r="2146" spans="7:8" ht="14.45" x14ac:dyDescent="0.3">
      <c r="G2146" s="83"/>
      <c r="H2146" s="83"/>
    </row>
    <row r="2147" spans="7:8" ht="14.45" x14ac:dyDescent="0.3">
      <c r="G2147" s="83"/>
      <c r="H2147" s="83"/>
    </row>
    <row r="2148" spans="7:8" ht="14.45" x14ac:dyDescent="0.3">
      <c r="G2148" s="83"/>
      <c r="H2148" s="83"/>
    </row>
    <row r="2149" spans="7:8" ht="14.45" x14ac:dyDescent="0.3">
      <c r="G2149" s="83"/>
      <c r="H2149" s="83"/>
    </row>
    <row r="2150" spans="7:8" ht="14.45" x14ac:dyDescent="0.3">
      <c r="G2150" s="83"/>
      <c r="H2150" s="83"/>
    </row>
    <row r="2151" spans="7:8" ht="14.45" x14ac:dyDescent="0.3">
      <c r="G2151" s="83"/>
      <c r="H2151" s="83"/>
    </row>
    <row r="2152" spans="7:8" ht="14.45" x14ac:dyDescent="0.3">
      <c r="G2152" s="83"/>
      <c r="H2152" s="83"/>
    </row>
    <row r="2153" spans="7:8" ht="14.45" x14ac:dyDescent="0.3">
      <c r="G2153" s="83"/>
      <c r="H2153" s="83"/>
    </row>
    <row r="2154" spans="7:8" ht="14.45" x14ac:dyDescent="0.3">
      <c r="G2154" s="83"/>
      <c r="H2154" s="83"/>
    </row>
    <row r="2155" spans="7:8" ht="14.45" x14ac:dyDescent="0.3">
      <c r="G2155" s="83"/>
      <c r="H2155" s="83"/>
    </row>
    <row r="2156" spans="7:8" ht="14.45" x14ac:dyDescent="0.3">
      <c r="G2156" s="83"/>
      <c r="H2156" s="83"/>
    </row>
    <row r="2157" spans="7:8" ht="14.45" x14ac:dyDescent="0.3">
      <c r="G2157" s="83"/>
      <c r="H2157" s="83"/>
    </row>
    <row r="2158" spans="7:8" ht="14.45" x14ac:dyDescent="0.3">
      <c r="G2158" s="83"/>
      <c r="H2158" s="83"/>
    </row>
    <row r="2159" spans="7:8" ht="14.45" x14ac:dyDescent="0.3">
      <c r="G2159" s="83"/>
      <c r="H2159" s="83"/>
    </row>
    <row r="2160" spans="7:8" ht="14.45" x14ac:dyDescent="0.3">
      <c r="G2160" s="83"/>
      <c r="H2160" s="83"/>
    </row>
    <row r="2161" spans="7:8" ht="14.45" x14ac:dyDescent="0.3">
      <c r="G2161" s="83"/>
      <c r="H2161" s="83"/>
    </row>
    <row r="2162" spans="7:8" ht="14.45" x14ac:dyDescent="0.3">
      <c r="G2162" s="83"/>
      <c r="H2162" s="83"/>
    </row>
    <row r="2163" spans="7:8" ht="14.45" x14ac:dyDescent="0.3">
      <c r="G2163" s="83"/>
      <c r="H2163" s="83"/>
    </row>
    <row r="2164" spans="7:8" ht="14.45" x14ac:dyDescent="0.3">
      <c r="G2164" s="83"/>
      <c r="H2164" s="83"/>
    </row>
    <row r="2165" spans="7:8" ht="14.45" x14ac:dyDescent="0.3">
      <c r="G2165" s="83"/>
      <c r="H2165" s="83"/>
    </row>
    <row r="2166" spans="7:8" ht="14.45" x14ac:dyDescent="0.3">
      <c r="G2166" s="83"/>
      <c r="H2166" s="83"/>
    </row>
    <row r="2167" spans="7:8" ht="14.45" x14ac:dyDescent="0.3">
      <c r="G2167" s="83"/>
      <c r="H2167" s="83"/>
    </row>
    <row r="2168" spans="7:8" ht="14.45" x14ac:dyDescent="0.3">
      <c r="G2168" s="83"/>
      <c r="H2168" s="83"/>
    </row>
    <row r="2169" spans="7:8" ht="14.45" x14ac:dyDescent="0.3">
      <c r="G2169" s="83"/>
      <c r="H2169" s="83"/>
    </row>
    <row r="2170" spans="7:8" ht="14.45" x14ac:dyDescent="0.3">
      <c r="G2170" s="83"/>
      <c r="H2170" s="83"/>
    </row>
    <row r="2171" spans="7:8" ht="14.45" x14ac:dyDescent="0.3">
      <c r="G2171" s="83"/>
      <c r="H2171" s="83"/>
    </row>
    <row r="2172" spans="7:8" ht="14.45" x14ac:dyDescent="0.3">
      <c r="G2172" s="83"/>
      <c r="H2172" s="83"/>
    </row>
    <row r="2173" spans="7:8" ht="14.45" x14ac:dyDescent="0.3">
      <c r="G2173" s="83"/>
      <c r="H2173" s="83"/>
    </row>
    <row r="2174" spans="7:8" ht="14.45" x14ac:dyDescent="0.3">
      <c r="G2174" s="83"/>
      <c r="H2174" s="83"/>
    </row>
    <row r="2175" spans="7:8" ht="14.45" x14ac:dyDescent="0.3">
      <c r="G2175" s="83"/>
      <c r="H2175" s="83"/>
    </row>
    <row r="2176" spans="7:8" ht="14.45" x14ac:dyDescent="0.3">
      <c r="G2176" s="83"/>
      <c r="H2176" s="83"/>
    </row>
    <row r="2177" spans="7:8" ht="14.45" x14ac:dyDescent="0.3">
      <c r="G2177" s="83"/>
      <c r="H2177" s="83"/>
    </row>
    <row r="2178" spans="7:8" ht="14.45" x14ac:dyDescent="0.3">
      <c r="G2178" s="83"/>
      <c r="H2178" s="83"/>
    </row>
    <row r="2179" spans="7:8" ht="14.45" x14ac:dyDescent="0.3">
      <c r="G2179" s="83"/>
      <c r="H2179" s="83"/>
    </row>
    <row r="2180" spans="7:8" ht="14.45" x14ac:dyDescent="0.3">
      <c r="G2180" s="83"/>
      <c r="H2180" s="83"/>
    </row>
    <row r="2181" spans="7:8" ht="14.45" x14ac:dyDescent="0.3">
      <c r="G2181" s="83"/>
      <c r="H2181" s="83"/>
    </row>
    <row r="2182" spans="7:8" ht="14.45" x14ac:dyDescent="0.3">
      <c r="G2182" s="83"/>
      <c r="H2182" s="83"/>
    </row>
    <row r="2183" spans="7:8" ht="14.45" x14ac:dyDescent="0.3">
      <c r="G2183" s="83"/>
      <c r="H2183" s="83"/>
    </row>
    <row r="2184" spans="7:8" ht="14.45" x14ac:dyDescent="0.3">
      <c r="G2184" s="83"/>
      <c r="H2184" s="83"/>
    </row>
    <row r="2185" spans="7:8" ht="14.45" x14ac:dyDescent="0.3">
      <c r="G2185" s="83"/>
      <c r="H2185" s="83"/>
    </row>
    <row r="2186" spans="7:8" ht="14.45" x14ac:dyDescent="0.3">
      <c r="G2186" s="83"/>
      <c r="H2186" s="83"/>
    </row>
    <row r="2187" spans="7:8" ht="14.45" x14ac:dyDescent="0.3">
      <c r="G2187" s="83"/>
      <c r="H2187" s="83"/>
    </row>
    <row r="2188" spans="7:8" ht="14.45" x14ac:dyDescent="0.3">
      <c r="G2188" s="83"/>
      <c r="H2188" s="83"/>
    </row>
    <row r="2189" spans="7:8" ht="14.45" x14ac:dyDescent="0.3">
      <c r="G2189" s="83"/>
      <c r="H2189" s="83"/>
    </row>
    <row r="2190" spans="7:8" ht="14.45" x14ac:dyDescent="0.3">
      <c r="G2190" s="83"/>
      <c r="H2190" s="83"/>
    </row>
    <row r="2191" spans="7:8" ht="14.45" x14ac:dyDescent="0.3">
      <c r="G2191" s="83"/>
      <c r="H2191" s="83"/>
    </row>
    <row r="2192" spans="7:8" ht="14.45" x14ac:dyDescent="0.3">
      <c r="G2192" s="83"/>
      <c r="H2192" s="83"/>
    </row>
    <row r="2193" spans="7:8" ht="14.45" x14ac:dyDescent="0.3">
      <c r="G2193" s="83"/>
      <c r="H2193" s="83"/>
    </row>
    <row r="2194" spans="7:8" ht="14.45" x14ac:dyDescent="0.3">
      <c r="G2194" s="83"/>
      <c r="H2194" s="83"/>
    </row>
    <row r="2195" spans="7:8" ht="14.45" x14ac:dyDescent="0.3">
      <c r="G2195" s="83"/>
      <c r="H2195" s="83"/>
    </row>
    <row r="2196" spans="7:8" ht="14.45" x14ac:dyDescent="0.3">
      <c r="G2196" s="83"/>
      <c r="H2196" s="83"/>
    </row>
    <row r="2197" spans="7:8" ht="14.45" x14ac:dyDescent="0.3">
      <c r="G2197" s="83"/>
      <c r="H2197" s="83"/>
    </row>
    <row r="2198" spans="7:8" ht="14.45" x14ac:dyDescent="0.3">
      <c r="G2198" s="83"/>
      <c r="H2198" s="83"/>
    </row>
    <row r="2199" spans="7:8" ht="14.45" x14ac:dyDescent="0.3">
      <c r="G2199" s="83"/>
      <c r="H2199" s="83"/>
    </row>
    <row r="2200" spans="7:8" ht="14.45" x14ac:dyDescent="0.3">
      <c r="G2200" s="83"/>
      <c r="H2200" s="83"/>
    </row>
    <row r="2201" spans="7:8" ht="14.45" x14ac:dyDescent="0.3">
      <c r="G2201" s="83"/>
      <c r="H2201" s="83"/>
    </row>
    <row r="2202" spans="7:8" ht="14.45" x14ac:dyDescent="0.3">
      <c r="G2202" s="83"/>
      <c r="H2202" s="83"/>
    </row>
    <row r="2203" spans="7:8" ht="14.45" x14ac:dyDescent="0.3">
      <c r="G2203" s="83"/>
      <c r="H2203" s="83"/>
    </row>
    <row r="2204" spans="7:8" ht="14.45" x14ac:dyDescent="0.3">
      <c r="G2204" s="83"/>
      <c r="H2204" s="83"/>
    </row>
    <row r="2205" spans="7:8" ht="14.45" x14ac:dyDescent="0.3">
      <c r="G2205" s="83"/>
      <c r="H2205" s="83"/>
    </row>
    <row r="2206" spans="7:8" ht="14.45" x14ac:dyDescent="0.3">
      <c r="G2206" s="83"/>
      <c r="H2206" s="83"/>
    </row>
    <row r="2207" spans="7:8" ht="14.45" x14ac:dyDescent="0.3">
      <c r="G2207" s="83"/>
      <c r="H2207" s="83"/>
    </row>
    <row r="2208" spans="7:8" ht="14.45" x14ac:dyDescent="0.3">
      <c r="G2208" s="83"/>
      <c r="H2208" s="83"/>
    </row>
    <row r="2209" spans="7:8" ht="14.45" x14ac:dyDescent="0.3">
      <c r="G2209" s="83"/>
      <c r="H2209" s="83"/>
    </row>
    <row r="2210" spans="7:8" ht="14.45" x14ac:dyDescent="0.3">
      <c r="G2210" s="83"/>
      <c r="H2210" s="83"/>
    </row>
    <row r="2211" spans="7:8" ht="14.45" x14ac:dyDescent="0.3">
      <c r="G2211" s="83"/>
      <c r="H2211" s="83"/>
    </row>
    <row r="2212" spans="7:8" ht="14.45" x14ac:dyDescent="0.3">
      <c r="G2212" s="83"/>
      <c r="H2212" s="83"/>
    </row>
    <row r="2213" spans="7:8" ht="14.45" x14ac:dyDescent="0.3">
      <c r="G2213" s="83"/>
      <c r="H2213" s="83"/>
    </row>
    <row r="2214" spans="7:8" ht="14.45" x14ac:dyDescent="0.3">
      <c r="G2214" s="83"/>
      <c r="H2214" s="83"/>
    </row>
    <row r="2215" spans="7:8" ht="14.45" x14ac:dyDescent="0.3">
      <c r="G2215" s="83"/>
      <c r="H2215" s="83"/>
    </row>
    <row r="2216" spans="7:8" ht="14.45" x14ac:dyDescent="0.3">
      <c r="G2216" s="83"/>
      <c r="H2216" s="83"/>
    </row>
    <row r="2217" spans="7:8" ht="14.45" x14ac:dyDescent="0.3">
      <c r="G2217" s="83"/>
      <c r="H2217" s="83"/>
    </row>
    <row r="2218" spans="7:8" ht="14.45" x14ac:dyDescent="0.3">
      <c r="G2218" s="83"/>
      <c r="H2218" s="83"/>
    </row>
    <row r="2219" spans="7:8" ht="14.45" x14ac:dyDescent="0.3">
      <c r="G2219" s="83"/>
      <c r="H2219" s="83"/>
    </row>
    <row r="2220" spans="7:8" ht="14.45" x14ac:dyDescent="0.3">
      <c r="G2220" s="83"/>
      <c r="H2220" s="83"/>
    </row>
    <row r="2221" spans="7:8" ht="14.45" x14ac:dyDescent="0.3">
      <c r="G2221" s="83"/>
      <c r="H2221" s="83"/>
    </row>
    <row r="2222" spans="7:8" ht="14.45" x14ac:dyDescent="0.3">
      <c r="G2222" s="83"/>
      <c r="H2222" s="83"/>
    </row>
    <row r="2223" spans="7:8" ht="14.45" x14ac:dyDescent="0.3">
      <c r="G2223" s="83"/>
      <c r="H2223" s="83"/>
    </row>
    <row r="2224" spans="7:8" ht="14.45" x14ac:dyDescent="0.3">
      <c r="G2224" s="83"/>
      <c r="H2224" s="83"/>
    </row>
    <row r="2225" spans="7:8" ht="14.45" x14ac:dyDescent="0.3">
      <c r="G2225" s="83"/>
      <c r="H2225" s="83"/>
    </row>
    <row r="2226" spans="7:8" ht="14.45" x14ac:dyDescent="0.3">
      <c r="G2226" s="83"/>
      <c r="H2226" s="83"/>
    </row>
    <row r="2227" spans="7:8" ht="14.45" x14ac:dyDescent="0.3">
      <c r="G2227" s="83"/>
      <c r="H2227" s="83"/>
    </row>
    <row r="2228" spans="7:8" ht="14.45" x14ac:dyDescent="0.3">
      <c r="G2228" s="83"/>
      <c r="H2228" s="83"/>
    </row>
    <row r="2229" spans="7:8" ht="14.45" x14ac:dyDescent="0.3">
      <c r="G2229" s="83"/>
      <c r="H2229" s="83"/>
    </row>
    <row r="2230" spans="7:8" ht="14.45" x14ac:dyDescent="0.3">
      <c r="G2230" s="83"/>
      <c r="H2230" s="83"/>
    </row>
    <row r="2231" spans="7:8" ht="14.45" x14ac:dyDescent="0.3">
      <c r="G2231" s="83"/>
      <c r="H2231" s="83"/>
    </row>
    <row r="2232" spans="7:8" ht="14.45" x14ac:dyDescent="0.3">
      <c r="G2232" s="83"/>
      <c r="H2232" s="83"/>
    </row>
    <row r="2233" spans="7:8" ht="14.45" x14ac:dyDescent="0.3">
      <c r="G2233" s="83"/>
      <c r="H2233" s="83"/>
    </row>
    <row r="2234" spans="7:8" ht="14.45" x14ac:dyDescent="0.3">
      <c r="G2234" s="83"/>
      <c r="H2234" s="83"/>
    </row>
    <row r="2235" spans="7:8" ht="14.45" x14ac:dyDescent="0.3">
      <c r="G2235" s="83"/>
      <c r="H2235" s="83"/>
    </row>
    <row r="2236" spans="7:8" ht="14.45" x14ac:dyDescent="0.3">
      <c r="G2236" s="83"/>
      <c r="H2236" s="83"/>
    </row>
    <row r="2237" spans="7:8" ht="14.45" x14ac:dyDescent="0.3">
      <c r="G2237" s="83"/>
      <c r="H2237" s="83"/>
    </row>
    <row r="2238" spans="7:8" ht="14.45" x14ac:dyDescent="0.3">
      <c r="G2238" s="83"/>
      <c r="H2238" s="83"/>
    </row>
    <row r="2239" spans="7:8" ht="14.45" x14ac:dyDescent="0.3">
      <c r="G2239" s="83"/>
      <c r="H2239" s="83"/>
    </row>
    <row r="2240" spans="7:8" ht="14.45" x14ac:dyDescent="0.3">
      <c r="G2240" s="83"/>
      <c r="H2240" s="83"/>
    </row>
    <row r="2241" spans="7:8" ht="14.45" x14ac:dyDescent="0.3">
      <c r="G2241" s="83"/>
      <c r="H2241" s="83"/>
    </row>
    <row r="2242" spans="7:8" ht="14.45" x14ac:dyDescent="0.3">
      <c r="G2242" s="83"/>
      <c r="H2242" s="83"/>
    </row>
    <row r="2243" spans="7:8" ht="14.45" x14ac:dyDescent="0.3">
      <c r="G2243" s="83"/>
      <c r="H2243" s="83"/>
    </row>
    <row r="2244" spans="7:8" ht="14.45" x14ac:dyDescent="0.3">
      <c r="G2244" s="83"/>
      <c r="H2244" s="83"/>
    </row>
    <row r="2245" spans="7:8" ht="14.45" x14ac:dyDescent="0.3">
      <c r="G2245" s="83"/>
      <c r="H2245" s="83"/>
    </row>
    <row r="2246" spans="7:8" ht="14.45" x14ac:dyDescent="0.3">
      <c r="G2246" s="83"/>
      <c r="H2246" s="83"/>
    </row>
    <row r="2247" spans="7:8" ht="14.45" x14ac:dyDescent="0.3">
      <c r="G2247" s="83"/>
      <c r="H2247" s="83"/>
    </row>
    <row r="2248" spans="7:8" ht="14.45" x14ac:dyDescent="0.3">
      <c r="G2248" s="83"/>
      <c r="H2248" s="83"/>
    </row>
    <row r="2249" spans="7:8" ht="14.45" x14ac:dyDescent="0.3">
      <c r="G2249" s="83"/>
      <c r="H2249" s="83"/>
    </row>
    <row r="2250" spans="7:8" ht="14.45" x14ac:dyDescent="0.3">
      <c r="G2250" s="83"/>
      <c r="H2250" s="83"/>
    </row>
    <row r="2251" spans="7:8" ht="14.45" x14ac:dyDescent="0.3">
      <c r="G2251" s="83"/>
      <c r="H2251" s="83"/>
    </row>
    <row r="2252" spans="7:8" ht="14.45" x14ac:dyDescent="0.3">
      <c r="G2252" s="83"/>
      <c r="H2252" s="83"/>
    </row>
    <row r="2253" spans="7:8" ht="14.45" x14ac:dyDescent="0.3">
      <c r="G2253" s="83"/>
      <c r="H2253" s="83"/>
    </row>
    <row r="2254" spans="7:8" ht="14.45" x14ac:dyDescent="0.3">
      <c r="G2254" s="83"/>
      <c r="H2254" s="83"/>
    </row>
    <row r="2255" spans="7:8" ht="14.45" x14ac:dyDescent="0.3">
      <c r="G2255" s="83"/>
      <c r="H2255" s="83"/>
    </row>
    <row r="2256" spans="7:8" ht="14.45" x14ac:dyDescent="0.3">
      <c r="G2256" s="83"/>
      <c r="H2256" s="83"/>
    </row>
    <row r="2257" spans="7:8" ht="14.45" x14ac:dyDescent="0.3">
      <c r="G2257" s="83"/>
      <c r="H2257" s="83"/>
    </row>
    <row r="2258" spans="7:8" ht="14.45" x14ac:dyDescent="0.3">
      <c r="G2258" s="83"/>
      <c r="H2258" s="83"/>
    </row>
    <row r="2259" spans="7:8" ht="14.45" x14ac:dyDescent="0.3">
      <c r="G2259" s="83"/>
      <c r="H2259" s="83"/>
    </row>
    <row r="2260" spans="7:8" ht="14.45" x14ac:dyDescent="0.3">
      <c r="G2260" s="83"/>
      <c r="H2260" s="83"/>
    </row>
    <row r="2261" spans="7:8" ht="14.45" x14ac:dyDescent="0.3">
      <c r="G2261" s="83"/>
      <c r="H2261" s="83"/>
    </row>
    <row r="2262" spans="7:8" ht="14.45" x14ac:dyDescent="0.3">
      <c r="G2262" s="83"/>
      <c r="H2262" s="83"/>
    </row>
    <row r="2263" spans="7:8" ht="14.45" x14ac:dyDescent="0.3">
      <c r="G2263" s="83"/>
      <c r="H2263" s="83"/>
    </row>
    <row r="2264" spans="7:8" ht="14.45" x14ac:dyDescent="0.3">
      <c r="G2264" s="83"/>
      <c r="H2264" s="83"/>
    </row>
    <row r="2265" spans="7:8" ht="14.45" x14ac:dyDescent="0.3">
      <c r="G2265" s="83"/>
      <c r="H2265" s="83"/>
    </row>
    <row r="2266" spans="7:8" ht="14.45" x14ac:dyDescent="0.3">
      <c r="G2266" s="83"/>
      <c r="H2266" s="83"/>
    </row>
    <row r="2267" spans="7:8" ht="14.45" x14ac:dyDescent="0.3">
      <c r="G2267" s="83"/>
      <c r="H2267" s="83"/>
    </row>
    <row r="2268" spans="7:8" ht="14.45" x14ac:dyDescent="0.3">
      <c r="G2268" s="83"/>
      <c r="H2268" s="83"/>
    </row>
    <row r="2269" spans="7:8" ht="14.45" x14ac:dyDescent="0.3">
      <c r="G2269" s="83"/>
      <c r="H2269" s="83"/>
    </row>
    <row r="2270" spans="7:8" ht="14.45" x14ac:dyDescent="0.3">
      <c r="G2270" s="83"/>
      <c r="H2270" s="83"/>
    </row>
    <row r="2271" spans="7:8" ht="14.45" x14ac:dyDescent="0.3">
      <c r="G2271" s="83"/>
      <c r="H2271" s="83"/>
    </row>
    <row r="2272" spans="7:8" ht="14.45" x14ac:dyDescent="0.3">
      <c r="G2272" s="83"/>
      <c r="H2272" s="83"/>
    </row>
    <row r="2273" spans="7:8" ht="14.45" x14ac:dyDescent="0.3">
      <c r="G2273" s="83"/>
      <c r="H2273" s="83"/>
    </row>
    <row r="2274" spans="7:8" ht="14.45" x14ac:dyDescent="0.3">
      <c r="G2274" s="83"/>
      <c r="H2274" s="83"/>
    </row>
    <row r="2275" spans="7:8" ht="14.45" x14ac:dyDescent="0.3">
      <c r="G2275" s="83"/>
      <c r="H2275" s="83"/>
    </row>
    <row r="2276" spans="7:8" ht="14.45" x14ac:dyDescent="0.3">
      <c r="G2276" s="83"/>
      <c r="H2276" s="83"/>
    </row>
    <row r="2277" spans="7:8" ht="14.45" x14ac:dyDescent="0.3">
      <c r="G2277" s="83"/>
      <c r="H2277" s="83"/>
    </row>
    <row r="2278" spans="7:8" ht="14.45" x14ac:dyDescent="0.3">
      <c r="G2278" s="83"/>
      <c r="H2278" s="83"/>
    </row>
    <row r="2279" spans="7:8" ht="14.45" x14ac:dyDescent="0.3">
      <c r="G2279" s="83"/>
      <c r="H2279" s="83"/>
    </row>
    <row r="2280" spans="7:8" ht="14.45" x14ac:dyDescent="0.3">
      <c r="G2280" s="83"/>
      <c r="H2280" s="83"/>
    </row>
    <row r="2281" spans="7:8" ht="14.45" x14ac:dyDescent="0.3">
      <c r="G2281" s="83"/>
      <c r="H2281" s="83"/>
    </row>
    <row r="2282" spans="7:8" ht="14.45" x14ac:dyDescent="0.3">
      <c r="G2282" s="83"/>
      <c r="H2282" s="83"/>
    </row>
    <row r="2283" spans="7:8" ht="14.45" x14ac:dyDescent="0.3">
      <c r="G2283" s="83"/>
      <c r="H2283" s="83"/>
    </row>
    <row r="2284" spans="7:8" ht="14.45" x14ac:dyDescent="0.3">
      <c r="G2284" s="83"/>
      <c r="H2284" s="83"/>
    </row>
    <row r="2285" spans="7:8" ht="14.45" x14ac:dyDescent="0.3">
      <c r="G2285" s="83"/>
      <c r="H2285" s="83"/>
    </row>
    <row r="2286" spans="7:8" ht="14.45" x14ac:dyDescent="0.3">
      <c r="G2286" s="83"/>
      <c r="H2286" s="83"/>
    </row>
    <row r="2287" spans="7:8" ht="14.45" x14ac:dyDescent="0.3">
      <c r="G2287" s="83"/>
      <c r="H2287" s="83"/>
    </row>
    <row r="2288" spans="7:8" ht="14.45" x14ac:dyDescent="0.3">
      <c r="G2288" s="83"/>
      <c r="H2288" s="83"/>
    </row>
    <row r="2289" spans="7:8" ht="14.45" x14ac:dyDescent="0.3">
      <c r="G2289" s="83"/>
      <c r="H2289" s="83"/>
    </row>
    <row r="2290" spans="7:8" ht="14.45" x14ac:dyDescent="0.3">
      <c r="G2290" s="83"/>
      <c r="H2290" s="83"/>
    </row>
    <row r="2291" spans="7:8" ht="14.45" x14ac:dyDescent="0.3">
      <c r="G2291" s="83"/>
      <c r="H2291" s="83"/>
    </row>
    <row r="2292" spans="7:8" ht="14.45" x14ac:dyDescent="0.3">
      <c r="G2292" s="83"/>
      <c r="H2292" s="83"/>
    </row>
    <row r="2293" spans="7:8" ht="14.45" x14ac:dyDescent="0.3">
      <c r="G2293" s="83"/>
      <c r="H2293" s="83"/>
    </row>
    <row r="2294" spans="7:8" ht="14.45" x14ac:dyDescent="0.3">
      <c r="G2294" s="83"/>
      <c r="H2294" s="83"/>
    </row>
    <row r="2295" spans="7:8" ht="14.45" x14ac:dyDescent="0.3">
      <c r="G2295" s="83"/>
      <c r="H2295" s="83"/>
    </row>
    <row r="2296" spans="7:8" ht="14.45" x14ac:dyDescent="0.3">
      <c r="G2296" s="83"/>
      <c r="H2296" s="83"/>
    </row>
    <row r="2297" spans="7:8" ht="14.45" x14ac:dyDescent="0.3">
      <c r="G2297" s="83"/>
      <c r="H2297" s="83"/>
    </row>
    <row r="2298" spans="7:8" ht="14.45" x14ac:dyDescent="0.3">
      <c r="G2298" s="83"/>
      <c r="H2298" s="83"/>
    </row>
    <row r="2299" spans="7:8" ht="14.45" x14ac:dyDescent="0.3">
      <c r="G2299" s="83"/>
      <c r="H2299" s="83"/>
    </row>
    <row r="2300" spans="7:8" ht="14.45" x14ac:dyDescent="0.3">
      <c r="G2300" s="83"/>
      <c r="H2300" s="83"/>
    </row>
    <row r="2301" spans="7:8" ht="14.45" x14ac:dyDescent="0.3">
      <c r="G2301" s="83"/>
      <c r="H2301" s="83"/>
    </row>
    <row r="2302" spans="7:8" ht="14.45" x14ac:dyDescent="0.3">
      <c r="G2302" s="83"/>
      <c r="H2302" s="83"/>
    </row>
    <row r="2303" spans="7:8" ht="14.45" x14ac:dyDescent="0.3">
      <c r="G2303" s="83"/>
      <c r="H2303" s="83"/>
    </row>
    <row r="2304" spans="7:8" ht="14.45" x14ac:dyDescent="0.3">
      <c r="G2304" s="83"/>
      <c r="H2304" s="83"/>
    </row>
    <row r="2305" spans="7:8" ht="14.45" x14ac:dyDescent="0.3">
      <c r="G2305" s="83"/>
      <c r="H2305" s="83"/>
    </row>
    <row r="2306" spans="7:8" ht="14.45" x14ac:dyDescent="0.3">
      <c r="G2306" s="83"/>
      <c r="H2306" s="83"/>
    </row>
    <row r="2307" spans="7:8" ht="14.45" x14ac:dyDescent="0.3">
      <c r="G2307" s="83"/>
      <c r="H2307" s="83"/>
    </row>
    <row r="2308" spans="7:8" ht="14.45" x14ac:dyDescent="0.3">
      <c r="G2308" s="83"/>
      <c r="H2308" s="83"/>
    </row>
    <row r="2309" spans="7:8" ht="14.45" x14ac:dyDescent="0.3">
      <c r="G2309" s="83"/>
      <c r="H2309" s="83"/>
    </row>
    <row r="2310" spans="7:8" ht="14.45" x14ac:dyDescent="0.3">
      <c r="G2310" s="83"/>
      <c r="H2310" s="83"/>
    </row>
    <row r="2311" spans="7:8" ht="14.45" x14ac:dyDescent="0.3">
      <c r="G2311" s="83"/>
      <c r="H2311" s="83"/>
    </row>
    <row r="2312" spans="7:8" ht="14.45" x14ac:dyDescent="0.3">
      <c r="G2312" s="83"/>
      <c r="H2312" s="83"/>
    </row>
    <row r="2313" spans="7:8" ht="14.45" x14ac:dyDescent="0.3">
      <c r="G2313" s="83"/>
      <c r="H2313" s="83"/>
    </row>
    <row r="2314" spans="7:8" ht="14.45" x14ac:dyDescent="0.3">
      <c r="G2314" s="83"/>
      <c r="H2314" s="83"/>
    </row>
    <row r="2315" spans="7:8" ht="14.45" x14ac:dyDescent="0.3">
      <c r="G2315" s="83"/>
      <c r="H2315" s="83"/>
    </row>
    <row r="2316" spans="7:8" ht="14.45" x14ac:dyDescent="0.3">
      <c r="G2316" s="83"/>
      <c r="H2316" s="83"/>
    </row>
    <row r="2317" spans="7:8" ht="14.45" x14ac:dyDescent="0.3">
      <c r="G2317" s="83"/>
      <c r="H2317" s="83"/>
    </row>
    <row r="2318" spans="7:8" ht="14.45" x14ac:dyDescent="0.3">
      <c r="G2318" s="83"/>
      <c r="H2318" s="83"/>
    </row>
    <row r="2319" spans="7:8" ht="14.45" x14ac:dyDescent="0.3">
      <c r="G2319" s="83"/>
      <c r="H2319" s="83"/>
    </row>
    <row r="2320" spans="7:8" ht="14.45" x14ac:dyDescent="0.3">
      <c r="G2320" s="83"/>
      <c r="H2320" s="83"/>
    </row>
    <row r="2321" spans="7:8" ht="14.45" x14ac:dyDescent="0.3">
      <c r="G2321" s="83"/>
      <c r="H2321" s="83"/>
    </row>
    <row r="2322" spans="7:8" ht="14.45" x14ac:dyDescent="0.3">
      <c r="G2322" s="83"/>
      <c r="H2322" s="83"/>
    </row>
    <row r="2323" spans="7:8" ht="14.45" x14ac:dyDescent="0.3">
      <c r="G2323" s="83"/>
      <c r="H2323" s="83"/>
    </row>
    <row r="2324" spans="7:8" ht="14.45" x14ac:dyDescent="0.3">
      <c r="G2324" s="83"/>
      <c r="H2324" s="83"/>
    </row>
    <row r="2325" spans="7:8" ht="14.45" x14ac:dyDescent="0.3">
      <c r="G2325" s="83"/>
      <c r="H2325" s="83"/>
    </row>
    <row r="2326" spans="7:8" ht="14.45" x14ac:dyDescent="0.3">
      <c r="G2326" s="83"/>
      <c r="H2326" s="83"/>
    </row>
    <row r="2327" spans="7:8" ht="14.45" x14ac:dyDescent="0.3">
      <c r="G2327" s="83"/>
      <c r="H2327" s="83"/>
    </row>
    <row r="2328" spans="7:8" ht="14.45" x14ac:dyDescent="0.3">
      <c r="G2328" s="83"/>
      <c r="H2328" s="83"/>
    </row>
    <row r="2329" spans="7:8" ht="14.45" x14ac:dyDescent="0.3">
      <c r="G2329" s="83"/>
      <c r="H2329" s="83"/>
    </row>
    <row r="2330" spans="7:8" ht="14.45" x14ac:dyDescent="0.3">
      <c r="G2330" s="83"/>
      <c r="H2330" s="83"/>
    </row>
    <row r="2331" spans="7:8" ht="14.45" x14ac:dyDescent="0.3">
      <c r="G2331" s="83"/>
      <c r="H2331" s="83"/>
    </row>
    <row r="2332" spans="7:8" ht="14.45" x14ac:dyDescent="0.3">
      <c r="G2332" s="83"/>
      <c r="H2332" s="83"/>
    </row>
    <row r="2333" spans="7:8" ht="14.45" x14ac:dyDescent="0.3">
      <c r="G2333" s="83"/>
      <c r="H2333" s="83"/>
    </row>
    <row r="2334" spans="7:8" ht="14.45" x14ac:dyDescent="0.3">
      <c r="G2334" s="83"/>
      <c r="H2334" s="83"/>
    </row>
    <row r="2335" spans="7:8" ht="14.45" x14ac:dyDescent="0.3">
      <c r="G2335" s="83"/>
      <c r="H2335" s="83"/>
    </row>
    <row r="2336" spans="7:8" ht="14.45" x14ac:dyDescent="0.3">
      <c r="G2336" s="83"/>
      <c r="H2336" s="83"/>
    </row>
    <row r="2337" spans="7:8" ht="14.45" x14ac:dyDescent="0.3">
      <c r="G2337" s="83"/>
      <c r="H2337" s="83"/>
    </row>
    <row r="2338" spans="7:8" ht="14.45" x14ac:dyDescent="0.3">
      <c r="G2338" s="83"/>
      <c r="H2338" s="83"/>
    </row>
    <row r="2339" spans="7:8" ht="14.45" x14ac:dyDescent="0.3">
      <c r="G2339" s="83"/>
      <c r="H2339" s="83"/>
    </row>
    <row r="2340" spans="7:8" ht="14.45" x14ac:dyDescent="0.3">
      <c r="G2340" s="83"/>
      <c r="H2340" s="83"/>
    </row>
    <row r="2341" spans="7:8" ht="14.45" x14ac:dyDescent="0.3">
      <c r="G2341" s="83"/>
      <c r="H2341" s="83"/>
    </row>
    <row r="2342" spans="7:8" ht="14.45" x14ac:dyDescent="0.3">
      <c r="G2342" s="83"/>
      <c r="H2342" s="83"/>
    </row>
    <row r="2343" spans="7:8" ht="14.45" x14ac:dyDescent="0.3">
      <c r="G2343" s="83"/>
      <c r="H2343" s="83"/>
    </row>
    <row r="2344" spans="7:8" ht="14.45" x14ac:dyDescent="0.3">
      <c r="G2344" s="83"/>
      <c r="H2344" s="83"/>
    </row>
    <row r="2345" spans="7:8" ht="14.45" x14ac:dyDescent="0.3">
      <c r="G2345" s="83"/>
      <c r="H2345" s="83"/>
    </row>
    <row r="2346" spans="7:8" ht="14.45" x14ac:dyDescent="0.3">
      <c r="G2346" s="83"/>
      <c r="H2346" s="83"/>
    </row>
    <row r="2347" spans="7:8" ht="14.45" x14ac:dyDescent="0.3">
      <c r="G2347" s="83"/>
      <c r="H2347" s="83"/>
    </row>
    <row r="2348" spans="7:8" ht="14.45" x14ac:dyDescent="0.3">
      <c r="G2348" s="83"/>
      <c r="H2348" s="83"/>
    </row>
    <row r="2349" spans="7:8" ht="14.45" x14ac:dyDescent="0.3">
      <c r="G2349" s="83"/>
      <c r="H2349" s="83"/>
    </row>
    <row r="2350" spans="7:8" ht="14.45" x14ac:dyDescent="0.3">
      <c r="G2350" s="83"/>
      <c r="H2350" s="83"/>
    </row>
    <row r="2351" spans="7:8" ht="14.45" x14ac:dyDescent="0.3">
      <c r="G2351" s="83"/>
      <c r="H2351" s="83"/>
    </row>
    <row r="2352" spans="7:8" ht="14.45" x14ac:dyDescent="0.3">
      <c r="G2352" s="83"/>
      <c r="H2352" s="83"/>
    </row>
    <row r="2353" spans="7:8" ht="14.45" x14ac:dyDescent="0.3">
      <c r="G2353" s="83"/>
      <c r="H2353" s="83"/>
    </row>
    <row r="2354" spans="7:8" ht="14.45" x14ac:dyDescent="0.3">
      <c r="G2354" s="83"/>
      <c r="H2354" s="83"/>
    </row>
    <row r="2355" spans="7:8" ht="14.45" x14ac:dyDescent="0.3">
      <c r="G2355" s="83"/>
      <c r="H2355" s="83"/>
    </row>
    <row r="2356" spans="7:8" ht="14.45" x14ac:dyDescent="0.3">
      <c r="G2356" s="83"/>
      <c r="H2356" s="83"/>
    </row>
    <row r="2357" spans="7:8" ht="14.45" x14ac:dyDescent="0.3">
      <c r="G2357" s="83"/>
      <c r="H2357" s="83"/>
    </row>
    <row r="2358" spans="7:8" ht="14.45" x14ac:dyDescent="0.3">
      <c r="G2358" s="83"/>
      <c r="H2358" s="83"/>
    </row>
    <row r="2359" spans="7:8" ht="14.45" x14ac:dyDescent="0.3">
      <c r="G2359" s="83"/>
      <c r="H2359" s="83"/>
    </row>
    <row r="2360" spans="7:8" ht="14.45" x14ac:dyDescent="0.3">
      <c r="G2360" s="83"/>
      <c r="H2360" s="83"/>
    </row>
    <row r="2361" spans="7:8" ht="14.45" x14ac:dyDescent="0.3">
      <c r="G2361" s="83"/>
      <c r="H2361" s="83"/>
    </row>
    <row r="2362" spans="7:8" ht="14.45" x14ac:dyDescent="0.3">
      <c r="G2362" s="83"/>
      <c r="H2362" s="83"/>
    </row>
    <row r="2363" spans="7:8" ht="14.45" x14ac:dyDescent="0.3">
      <c r="G2363" s="83"/>
      <c r="H2363" s="83"/>
    </row>
    <row r="2364" spans="7:8" ht="14.45" x14ac:dyDescent="0.3">
      <c r="G2364" s="83"/>
      <c r="H2364" s="83"/>
    </row>
    <row r="2365" spans="7:8" ht="14.45" x14ac:dyDescent="0.3">
      <c r="G2365" s="83"/>
      <c r="H2365" s="83"/>
    </row>
    <row r="2366" spans="7:8" ht="14.45" x14ac:dyDescent="0.3">
      <c r="G2366" s="83"/>
      <c r="H2366" s="83"/>
    </row>
    <row r="2367" spans="7:8" ht="14.45" x14ac:dyDescent="0.3">
      <c r="G2367" s="83"/>
      <c r="H2367" s="83"/>
    </row>
    <row r="2368" spans="7:8" ht="14.45" x14ac:dyDescent="0.3">
      <c r="G2368" s="83"/>
      <c r="H2368" s="83"/>
    </row>
    <row r="2369" spans="7:8" ht="14.45" x14ac:dyDescent="0.3">
      <c r="G2369" s="83"/>
      <c r="H2369" s="83"/>
    </row>
    <row r="2370" spans="7:8" ht="14.45" x14ac:dyDescent="0.3">
      <c r="G2370" s="83"/>
      <c r="H2370" s="83"/>
    </row>
    <row r="2371" spans="7:8" ht="14.45" x14ac:dyDescent="0.3">
      <c r="G2371" s="83"/>
      <c r="H2371" s="83"/>
    </row>
    <row r="2372" spans="7:8" ht="14.45" x14ac:dyDescent="0.3">
      <c r="G2372" s="83"/>
      <c r="H2372" s="83"/>
    </row>
    <row r="2373" spans="7:8" ht="14.45" x14ac:dyDescent="0.3">
      <c r="G2373" s="83"/>
      <c r="H2373" s="83"/>
    </row>
    <row r="2374" spans="7:8" ht="14.45" x14ac:dyDescent="0.3">
      <c r="G2374" s="83"/>
      <c r="H2374" s="83"/>
    </row>
    <row r="2375" spans="7:8" ht="14.45" x14ac:dyDescent="0.3">
      <c r="G2375" s="83"/>
      <c r="H2375" s="83"/>
    </row>
    <row r="2376" spans="7:8" ht="14.45" x14ac:dyDescent="0.3">
      <c r="G2376" s="83"/>
      <c r="H2376" s="83"/>
    </row>
    <row r="2377" spans="7:8" ht="14.45" x14ac:dyDescent="0.3">
      <c r="G2377" s="83"/>
      <c r="H2377" s="83"/>
    </row>
    <row r="2378" spans="7:8" ht="14.45" x14ac:dyDescent="0.3">
      <c r="G2378" s="83"/>
      <c r="H2378" s="83"/>
    </row>
    <row r="2379" spans="7:8" ht="14.45" x14ac:dyDescent="0.3">
      <c r="G2379" s="83"/>
      <c r="H2379" s="83"/>
    </row>
    <row r="2380" spans="7:8" ht="14.45" x14ac:dyDescent="0.3">
      <c r="G2380" s="83"/>
      <c r="H2380" s="83"/>
    </row>
    <row r="2381" spans="7:8" ht="14.45" x14ac:dyDescent="0.3">
      <c r="G2381" s="83"/>
      <c r="H2381" s="83"/>
    </row>
    <row r="2382" spans="7:8" ht="14.45" x14ac:dyDescent="0.3">
      <c r="G2382" s="83"/>
      <c r="H2382" s="83"/>
    </row>
    <row r="2383" spans="7:8" ht="14.45" x14ac:dyDescent="0.3">
      <c r="G2383" s="83"/>
      <c r="H2383" s="83"/>
    </row>
    <row r="2384" spans="7:8" ht="14.45" x14ac:dyDescent="0.3">
      <c r="G2384" s="83"/>
      <c r="H2384" s="83"/>
    </row>
    <row r="2385" spans="7:8" ht="14.45" x14ac:dyDescent="0.3">
      <c r="G2385" s="83"/>
      <c r="H2385" s="83"/>
    </row>
    <row r="2386" spans="7:8" ht="14.45" x14ac:dyDescent="0.3">
      <c r="G2386" s="83"/>
      <c r="H2386" s="83"/>
    </row>
    <row r="2387" spans="7:8" ht="14.45" x14ac:dyDescent="0.3">
      <c r="G2387" s="83"/>
      <c r="H2387" s="83"/>
    </row>
    <row r="2388" spans="7:8" ht="14.45" x14ac:dyDescent="0.3">
      <c r="G2388" s="83"/>
      <c r="H2388" s="83"/>
    </row>
    <row r="2389" spans="7:8" ht="14.45" x14ac:dyDescent="0.3">
      <c r="G2389" s="83"/>
      <c r="H2389" s="83"/>
    </row>
    <row r="2390" spans="7:8" ht="14.45" x14ac:dyDescent="0.3">
      <c r="G2390" s="83"/>
      <c r="H2390" s="83"/>
    </row>
    <row r="2391" spans="7:8" ht="14.45" x14ac:dyDescent="0.3">
      <c r="G2391" s="83"/>
      <c r="H2391" s="83"/>
    </row>
    <row r="2392" spans="7:8" ht="14.45" x14ac:dyDescent="0.3">
      <c r="G2392" s="83"/>
      <c r="H2392" s="83"/>
    </row>
    <row r="2393" spans="7:8" ht="14.45" x14ac:dyDescent="0.3">
      <c r="G2393" s="83"/>
      <c r="H2393" s="83"/>
    </row>
    <row r="2394" spans="7:8" ht="14.45" x14ac:dyDescent="0.3">
      <c r="G2394" s="83"/>
      <c r="H2394" s="83"/>
    </row>
    <row r="2395" spans="7:8" ht="14.45" x14ac:dyDescent="0.3">
      <c r="G2395" s="83"/>
      <c r="H2395" s="83"/>
    </row>
    <row r="2396" spans="7:8" ht="14.45" x14ac:dyDescent="0.3">
      <c r="G2396" s="83"/>
      <c r="H2396" s="83"/>
    </row>
    <row r="2397" spans="7:8" ht="14.45" x14ac:dyDescent="0.3">
      <c r="G2397" s="83"/>
      <c r="H2397" s="83"/>
    </row>
    <row r="2398" spans="7:8" ht="14.45" x14ac:dyDescent="0.3">
      <c r="G2398" s="83"/>
      <c r="H2398" s="83"/>
    </row>
    <row r="2399" spans="7:8" ht="14.45" x14ac:dyDescent="0.3">
      <c r="G2399" s="83"/>
      <c r="H2399" s="83"/>
    </row>
    <row r="2400" spans="7:8" ht="14.45" x14ac:dyDescent="0.3">
      <c r="G2400" s="83"/>
      <c r="H2400" s="83"/>
    </row>
    <row r="2401" spans="7:8" ht="14.45" x14ac:dyDescent="0.3">
      <c r="G2401" s="83"/>
      <c r="H2401" s="83"/>
    </row>
    <row r="2402" spans="7:8" ht="14.45" x14ac:dyDescent="0.3">
      <c r="G2402" s="83"/>
      <c r="H2402" s="83"/>
    </row>
    <row r="2403" spans="7:8" ht="14.45" x14ac:dyDescent="0.3">
      <c r="G2403" s="83"/>
      <c r="H2403" s="83"/>
    </row>
    <row r="2404" spans="7:8" ht="14.45" x14ac:dyDescent="0.3">
      <c r="G2404" s="83"/>
      <c r="H2404" s="83"/>
    </row>
    <row r="2405" spans="7:8" ht="14.45" x14ac:dyDescent="0.3">
      <c r="G2405" s="83"/>
      <c r="H2405" s="83"/>
    </row>
    <row r="2406" spans="7:8" ht="14.45" x14ac:dyDescent="0.3">
      <c r="G2406" s="83"/>
      <c r="H2406" s="83"/>
    </row>
    <row r="2407" spans="7:8" ht="14.45" x14ac:dyDescent="0.3">
      <c r="G2407" s="83"/>
      <c r="H2407" s="83"/>
    </row>
    <row r="2408" spans="7:8" ht="14.45" x14ac:dyDescent="0.3">
      <c r="G2408" s="83"/>
      <c r="H2408" s="83"/>
    </row>
    <row r="2409" spans="7:8" ht="14.45" x14ac:dyDescent="0.3">
      <c r="G2409" s="83"/>
      <c r="H2409" s="83"/>
    </row>
    <row r="2410" spans="7:8" ht="14.45" x14ac:dyDescent="0.3">
      <c r="G2410" s="83"/>
      <c r="H2410" s="83"/>
    </row>
    <row r="2411" spans="7:8" ht="14.45" x14ac:dyDescent="0.3">
      <c r="G2411" s="83"/>
      <c r="H2411" s="83"/>
    </row>
    <row r="2412" spans="7:8" ht="14.45" x14ac:dyDescent="0.3">
      <c r="G2412" s="83"/>
      <c r="H2412" s="83"/>
    </row>
    <row r="2413" spans="7:8" ht="14.45" x14ac:dyDescent="0.3">
      <c r="G2413" s="83"/>
      <c r="H2413" s="83"/>
    </row>
    <row r="2414" spans="7:8" ht="14.45" x14ac:dyDescent="0.3">
      <c r="G2414" s="83"/>
      <c r="H2414" s="83"/>
    </row>
    <row r="2415" spans="7:8" ht="14.45" x14ac:dyDescent="0.3">
      <c r="G2415" s="83"/>
      <c r="H2415" s="83"/>
    </row>
    <row r="2416" spans="7:8" ht="14.45" x14ac:dyDescent="0.3">
      <c r="G2416" s="83"/>
      <c r="H2416" s="83"/>
    </row>
    <row r="2417" spans="7:8" ht="14.45" x14ac:dyDescent="0.3">
      <c r="G2417" s="83"/>
      <c r="H2417" s="83"/>
    </row>
    <row r="2418" spans="7:8" ht="14.45" x14ac:dyDescent="0.3">
      <c r="G2418" s="83"/>
      <c r="H2418" s="83"/>
    </row>
    <row r="2419" spans="7:8" ht="14.45" x14ac:dyDescent="0.3">
      <c r="G2419" s="83"/>
      <c r="H2419" s="83"/>
    </row>
    <row r="2420" spans="7:8" ht="14.45" x14ac:dyDescent="0.3">
      <c r="G2420" s="83"/>
      <c r="H2420" s="83"/>
    </row>
    <row r="2421" spans="7:8" ht="14.45" x14ac:dyDescent="0.3">
      <c r="G2421" s="83"/>
      <c r="H2421" s="83"/>
    </row>
    <row r="2422" spans="7:8" ht="14.45" x14ac:dyDescent="0.3">
      <c r="G2422" s="83"/>
      <c r="H2422" s="83"/>
    </row>
    <row r="2423" spans="7:8" ht="14.45" x14ac:dyDescent="0.3">
      <c r="G2423" s="83"/>
      <c r="H2423" s="83"/>
    </row>
    <row r="2424" spans="7:8" ht="14.45" x14ac:dyDescent="0.3">
      <c r="G2424" s="83"/>
      <c r="H2424" s="83"/>
    </row>
    <row r="2425" spans="7:8" ht="14.45" x14ac:dyDescent="0.3">
      <c r="G2425" s="83"/>
      <c r="H2425" s="83"/>
    </row>
    <row r="2426" spans="7:8" ht="14.45" x14ac:dyDescent="0.3">
      <c r="G2426" s="83"/>
      <c r="H2426" s="83"/>
    </row>
    <row r="2427" spans="7:8" ht="14.45" x14ac:dyDescent="0.3">
      <c r="G2427" s="83"/>
      <c r="H2427" s="83"/>
    </row>
    <row r="2428" spans="7:8" ht="14.45" x14ac:dyDescent="0.3">
      <c r="G2428" s="83"/>
      <c r="H2428" s="83"/>
    </row>
    <row r="2429" spans="7:8" ht="14.45" x14ac:dyDescent="0.3">
      <c r="G2429" s="83"/>
      <c r="H2429" s="83"/>
    </row>
    <row r="2430" spans="7:8" ht="14.45" x14ac:dyDescent="0.3">
      <c r="G2430" s="83"/>
      <c r="H2430" s="83"/>
    </row>
    <row r="2431" spans="7:8" ht="14.45" x14ac:dyDescent="0.3">
      <c r="G2431" s="83"/>
      <c r="H2431" s="83"/>
    </row>
    <row r="2432" spans="7:8" ht="14.45" x14ac:dyDescent="0.3">
      <c r="G2432" s="83"/>
      <c r="H2432" s="83"/>
    </row>
    <row r="2433" spans="7:8" ht="14.45" x14ac:dyDescent="0.3">
      <c r="G2433" s="83"/>
      <c r="H2433" s="83"/>
    </row>
    <row r="2434" spans="7:8" ht="14.45" x14ac:dyDescent="0.3">
      <c r="G2434" s="83"/>
      <c r="H2434" s="83"/>
    </row>
    <row r="2435" spans="7:8" ht="14.45" x14ac:dyDescent="0.3">
      <c r="G2435" s="83"/>
      <c r="H2435" s="83"/>
    </row>
    <row r="2436" spans="7:8" ht="14.45" x14ac:dyDescent="0.3">
      <c r="G2436" s="83"/>
      <c r="H2436" s="83"/>
    </row>
    <row r="2437" spans="7:8" ht="14.45" x14ac:dyDescent="0.3">
      <c r="G2437" s="83"/>
      <c r="H2437" s="83"/>
    </row>
    <row r="2438" spans="7:8" ht="14.45" x14ac:dyDescent="0.3">
      <c r="G2438" s="83"/>
      <c r="H2438" s="83"/>
    </row>
    <row r="2439" spans="7:8" ht="14.45" x14ac:dyDescent="0.3">
      <c r="G2439" s="83"/>
      <c r="H2439" s="83"/>
    </row>
    <row r="2440" spans="7:8" ht="14.45" x14ac:dyDescent="0.3">
      <c r="G2440" s="83"/>
      <c r="H2440" s="83"/>
    </row>
    <row r="2441" spans="7:8" ht="14.45" x14ac:dyDescent="0.3">
      <c r="G2441" s="83"/>
      <c r="H2441" s="83"/>
    </row>
    <row r="2442" spans="7:8" ht="14.45" x14ac:dyDescent="0.3">
      <c r="G2442" s="83"/>
      <c r="H2442" s="83"/>
    </row>
    <row r="2443" spans="7:8" ht="14.45" x14ac:dyDescent="0.3">
      <c r="G2443" s="83"/>
      <c r="H2443" s="83"/>
    </row>
    <row r="2444" spans="7:8" ht="14.45" x14ac:dyDescent="0.3">
      <c r="G2444" s="83"/>
      <c r="H2444" s="83"/>
    </row>
    <row r="2445" spans="7:8" ht="14.45" x14ac:dyDescent="0.3">
      <c r="G2445" s="83"/>
      <c r="H2445" s="83"/>
    </row>
    <row r="2446" spans="7:8" ht="14.45" x14ac:dyDescent="0.3">
      <c r="G2446" s="83"/>
      <c r="H2446" s="83"/>
    </row>
    <row r="2447" spans="7:8" ht="14.45" x14ac:dyDescent="0.3">
      <c r="G2447" s="83"/>
      <c r="H2447" s="83"/>
    </row>
    <row r="2448" spans="7:8" ht="14.45" x14ac:dyDescent="0.3">
      <c r="G2448" s="83"/>
      <c r="H2448" s="83"/>
    </row>
    <row r="2449" spans="7:8" ht="14.45" x14ac:dyDescent="0.3">
      <c r="G2449" s="83"/>
      <c r="H2449" s="83"/>
    </row>
    <row r="2450" spans="7:8" ht="14.45" x14ac:dyDescent="0.3">
      <c r="G2450" s="83"/>
      <c r="H2450" s="83"/>
    </row>
    <row r="2451" spans="7:8" ht="14.45" x14ac:dyDescent="0.3">
      <c r="G2451" s="83"/>
      <c r="H2451" s="83"/>
    </row>
    <row r="2452" spans="7:8" ht="14.45" x14ac:dyDescent="0.3">
      <c r="G2452" s="83"/>
      <c r="H2452" s="83"/>
    </row>
    <row r="2453" spans="7:8" ht="14.45" x14ac:dyDescent="0.3">
      <c r="G2453" s="83"/>
      <c r="H2453" s="83"/>
    </row>
    <row r="2454" spans="7:8" ht="14.45" x14ac:dyDescent="0.3">
      <c r="G2454" s="83"/>
      <c r="H2454" s="83"/>
    </row>
    <row r="2455" spans="7:8" ht="14.45" x14ac:dyDescent="0.3">
      <c r="G2455" s="83"/>
      <c r="H2455" s="83"/>
    </row>
    <row r="2456" spans="7:8" ht="14.45" x14ac:dyDescent="0.3">
      <c r="G2456" s="83"/>
      <c r="H2456" s="83"/>
    </row>
    <row r="2457" spans="7:8" ht="14.45" x14ac:dyDescent="0.3">
      <c r="G2457" s="83"/>
      <c r="H2457" s="83"/>
    </row>
    <row r="2458" spans="7:8" ht="14.45" x14ac:dyDescent="0.3">
      <c r="G2458" s="83"/>
      <c r="H2458" s="83"/>
    </row>
    <row r="2459" spans="7:8" ht="14.45" x14ac:dyDescent="0.3">
      <c r="G2459" s="83"/>
      <c r="H2459" s="83"/>
    </row>
    <row r="2460" spans="7:8" ht="14.45" x14ac:dyDescent="0.3">
      <c r="G2460" s="83"/>
      <c r="H2460" s="83"/>
    </row>
    <row r="2461" spans="7:8" ht="14.45" x14ac:dyDescent="0.3">
      <c r="G2461" s="83"/>
      <c r="H2461" s="83"/>
    </row>
    <row r="2462" spans="7:8" ht="14.45" x14ac:dyDescent="0.3">
      <c r="G2462" s="83"/>
      <c r="H2462" s="83"/>
    </row>
    <row r="2463" spans="7:8" ht="14.45" x14ac:dyDescent="0.3">
      <c r="G2463" s="83"/>
      <c r="H2463" s="83"/>
    </row>
    <row r="2464" spans="7:8" ht="14.45" x14ac:dyDescent="0.3">
      <c r="G2464" s="83"/>
      <c r="H2464" s="83"/>
    </row>
    <row r="2465" spans="7:8" ht="14.45" x14ac:dyDescent="0.3">
      <c r="G2465" s="83"/>
      <c r="H2465" s="83"/>
    </row>
    <row r="2466" spans="7:8" ht="14.45" x14ac:dyDescent="0.3">
      <c r="G2466" s="83"/>
      <c r="H2466" s="83"/>
    </row>
    <row r="2467" spans="7:8" ht="14.45" x14ac:dyDescent="0.3">
      <c r="G2467" s="83"/>
      <c r="H2467" s="83"/>
    </row>
    <row r="2468" spans="7:8" ht="14.45" x14ac:dyDescent="0.3">
      <c r="G2468" s="83"/>
      <c r="H2468" s="83"/>
    </row>
    <row r="2469" spans="7:8" ht="14.45" x14ac:dyDescent="0.3">
      <c r="G2469" s="83"/>
      <c r="H2469" s="83"/>
    </row>
    <row r="2470" spans="7:8" ht="14.45" x14ac:dyDescent="0.3">
      <c r="G2470" s="83"/>
      <c r="H2470" s="83"/>
    </row>
    <row r="2471" spans="7:8" ht="14.45" x14ac:dyDescent="0.3">
      <c r="G2471" s="83"/>
      <c r="H2471" s="83"/>
    </row>
    <row r="2472" spans="7:8" ht="14.45" x14ac:dyDescent="0.3">
      <c r="G2472" s="83"/>
      <c r="H2472" s="83"/>
    </row>
    <row r="2473" spans="7:8" ht="14.45" x14ac:dyDescent="0.3">
      <c r="G2473" s="83"/>
      <c r="H2473" s="83"/>
    </row>
    <row r="2474" spans="7:8" ht="14.45" x14ac:dyDescent="0.3">
      <c r="G2474" s="83"/>
      <c r="H2474" s="83"/>
    </row>
    <row r="2475" spans="7:8" ht="14.45" x14ac:dyDescent="0.3">
      <c r="G2475" s="83"/>
      <c r="H2475" s="83"/>
    </row>
    <row r="2476" spans="7:8" ht="14.45" x14ac:dyDescent="0.3">
      <c r="G2476" s="83"/>
      <c r="H2476" s="83"/>
    </row>
    <row r="2477" spans="7:8" ht="14.45" x14ac:dyDescent="0.3">
      <c r="G2477" s="83"/>
      <c r="H2477" s="83"/>
    </row>
    <row r="2478" spans="7:8" ht="14.45" x14ac:dyDescent="0.3">
      <c r="G2478" s="83"/>
      <c r="H2478" s="83"/>
    </row>
    <row r="2479" spans="7:8" ht="14.45" x14ac:dyDescent="0.3">
      <c r="G2479" s="83"/>
      <c r="H2479" s="83"/>
    </row>
    <row r="2480" spans="7:8" ht="14.45" x14ac:dyDescent="0.3">
      <c r="G2480" s="83"/>
      <c r="H2480" s="83"/>
    </row>
    <row r="2481" spans="7:8" ht="14.45" x14ac:dyDescent="0.3">
      <c r="G2481" s="83"/>
      <c r="H2481" s="83"/>
    </row>
    <row r="2482" spans="7:8" ht="14.45" x14ac:dyDescent="0.3">
      <c r="G2482" s="83"/>
      <c r="H2482" s="83"/>
    </row>
    <row r="2483" spans="7:8" ht="14.45" x14ac:dyDescent="0.3">
      <c r="G2483" s="83"/>
      <c r="H2483" s="83"/>
    </row>
    <row r="2484" spans="7:8" ht="14.45" x14ac:dyDescent="0.3">
      <c r="G2484" s="83"/>
      <c r="H2484" s="83"/>
    </row>
    <row r="2485" spans="7:8" ht="14.45" x14ac:dyDescent="0.3">
      <c r="G2485" s="83"/>
      <c r="H2485" s="83"/>
    </row>
    <row r="2486" spans="7:8" ht="14.45" x14ac:dyDescent="0.3">
      <c r="G2486" s="83"/>
      <c r="H2486" s="83"/>
    </row>
    <row r="2487" spans="7:8" ht="14.45" x14ac:dyDescent="0.3">
      <c r="G2487" s="83"/>
      <c r="H2487" s="83"/>
    </row>
    <row r="2488" spans="7:8" ht="14.45" x14ac:dyDescent="0.3">
      <c r="G2488" s="83"/>
      <c r="H2488" s="83"/>
    </row>
    <row r="2489" spans="7:8" ht="14.45" x14ac:dyDescent="0.3">
      <c r="G2489" s="83"/>
      <c r="H2489" s="83"/>
    </row>
    <row r="2490" spans="7:8" ht="14.45" x14ac:dyDescent="0.3">
      <c r="G2490" s="83"/>
      <c r="H2490" s="83"/>
    </row>
    <row r="2491" spans="7:8" ht="14.45" x14ac:dyDescent="0.3">
      <c r="G2491" s="83"/>
      <c r="H2491" s="83"/>
    </row>
    <row r="2492" spans="7:8" ht="14.45" x14ac:dyDescent="0.3">
      <c r="G2492" s="83"/>
      <c r="H2492" s="83"/>
    </row>
    <row r="2493" spans="7:8" ht="14.45" x14ac:dyDescent="0.3">
      <c r="G2493" s="83"/>
      <c r="H2493" s="83"/>
    </row>
    <row r="2494" spans="7:8" ht="14.45" x14ac:dyDescent="0.3">
      <c r="G2494" s="83"/>
      <c r="H2494" s="83"/>
    </row>
    <row r="2495" spans="7:8" ht="14.45" x14ac:dyDescent="0.3">
      <c r="G2495" s="83"/>
      <c r="H2495" s="83"/>
    </row>
    <row r="2496" spans="7:8" ht="14.45" x14ac:dyDescent="0.3">
      <c r="G2496" s="83"/>
      <c r="H2496" s="83"/>
    </row>
    <row r="2497" spans="7:8" ht="14.45" x14ac:dyDescent="0.3">
      <c r="G2497" s="83"/>
      <c r="H2497" s="83"/>
    </row>
    <row r="2498" spans="7:8" ht="14.45" x14ac:dyDescent="0.3">
      <c r="G2498" s="83"/>
      <c r="H2498" s="83"/>
    </row>
    <row r="2499" spans="7:8" ht="14.45" x14ac:dyDescent="0.3">
      <c r="G2499" s="83"/>
      <c r="H2499" s="83"/>
    </row>
    <row r="2500" spans="7:8" ht="14.45" x14ac:dyDescent="0.3">
      <c r="G2500" s="83"/>
      <c r="H2500" s="83"/>
    </row>
    <row r="2501" spans="7:8" ht="14.45" x14ac:dyDescent="0.3">
      <c r="G2501" s="83"/>
      <c r="H2501" s="83"/>
    </row>
    <row r="2502" spans="7:8" ht="14.45" x14ac:dyDescent="0.3">
      <c r="G2502" s="83"/>
      <c r="H2502" s="83"/>
    </row>
    <row r="2503" spans="7:8" ht="14.45" x14ac:dyDescent="0.3">
      <c r="G2503" s="83"/>
      <c r="H2503" s="83"/>
    </row>
    <row r="2504" spans="7:8" ht="14.45" x14ac:dyDescent="0.3">
      <c r="G2504" s="83"/>
      <c r="H2504" s="83"/>
    </row>
    <row r="2505" spans="7:8" ht="14.45" x14ac:dyDescent="0.3">
      <c r="G2505" s="83"/>
      <c r="H2505" s="83"/>
    </row>
    <row r="2506" spans="7:8" ht="14.45" x14ac:dyDescent="0.3">
      <c r="G2506" s="83"/>
      <c r="H2506" s="83"/>
    </row>
    <row r="2507" spans="7:8" ht="14.45" x14ac:dyDescent="0.3">
      <c r="G2507" s="83"/>
      <c r="H2507" s="83"/>
    </row>
    <row r="2508" spans="7:8" ht="14.45" x14ac:dyDescent="0.3">
      <c r="G2508" s="83"/>
      <c r="H2508" s="83"/>
    </row>
    <row r="2509" spans="7:8" ht="14.45" x14ac:dyDescent="0.3">
      <c r="G2509" s="83"/>
      <c r="H2509" s="83"/>
    </row>
    <row r="2510" spans="7:8" ht="14.45" x14ac:dyDescent="0.3">
      <c r="G2510" s="83"/>
      <c r="H2510" s="83"/>
    </row>
    <row r="2511" spans="7:8" ht="14.45" x14ac:dyDescent="0.3">
      <c r="G2511" s="83"/>
      <c r="H2511" s="83"/>
    </row>
    <row r="2512" spans="7:8" ht="14.45" x14ac:dyDescent="0.3">
      <c r="G2512" s="83"/>
      <c r="H2512" s="83"/>
    </row>
    <row r="2513" spans="7:8" ht="14.45" x14ac:dyDescent="0.3">
      <c r="G2513" s="83"/>
      <c r="H2513" s="83"/>
    </row>
    <row r="2514" spans="7:8" ht="14.45" x14ac:dyDescent="0.3">
      <c r="G2514" s="83"/>
      <c r="H2514" s="83"/>
    </row>
    <row r="2515" spans="7:8" ht="14.45" x14ac:dyDescent="0.3">
      <c r="G2515" s="83"/>
      <c r="H2515" s="83"/>
    </row>
    <row r="2516" spans="7:8" ht="14.45" x14ac:dyDescent="0.3">
      <c r="G2516" s="83"/>
      <c r="H2516" s="83"/>
    </row>
    <row r="2517" spans="7:8" ht="14.45" x14ac:dyDescent="0.3">
      <c r="G2517" s="83"/>
      <c r="H2517" s="83"/>
    </row>
    <row r="2518" spans="7:8" ht="14.45" x14ac:dyDescent="0.3">
      <c r="G2518" s="83"/>
      <c r="H2518" s="83"/>
    </row>
    <row r="2519" spans="7:8" ht="14.45" x14ac:dyDescent="0.3">
      <c r="G2519" s="83"/>
      <c r="H2519" s="83"/>
    </row>
    <row r="2520" spans="7:8" ht="14.45" x14ac:dyDescent="0.3">
      <c r="G2520" s="83"/>
      <c r="H2520" s="83"/>
    </row>
    <row r="2521" spans="7:8" ht="14.45" x14ac:dyDescent="0.3">
      <c r="G2521" s="83"/>
      <c r="H2521" s="83"/>
    </row>
    <row r="2522" spans="7:8" ht="14.45" x14ac:dyDescent="0.3">
      <c r="G2522" s="83"/>
      <c r="H2522" s="83"/>
    </row>
    <row r="2523" spans="7:8" ht="14.45" x14ac:dyDescent="0.3">
      <c r="G2523" s="83"/>
      <c r="H2523" s="83"/>
    </row>
    <row r="2524" spans="7:8" ht="14.45" x14ac:dyDescent="0.3">
      <c r="G2524" s="83"/>
      <c r="H2524" s="83"/>
    </row>
    <row r="2525" spans="7:8" ht="14.45" x14ac:dyDescent="0.3">
      <c r="G2525" s="83"/>
      <c r="H2525" s="83"/>
    </row>
    <row r="2526" spans="7:8" ht="14.45" x14ac:dyDescent="0.3">
      <c r="G2526" s="83"/>
      <c r="H2526" s="83"/>
    </row>
    <row r="2527" spans="7:8" ht="14.45" x14ac:dyDescent="0.3">
      <c r="G2527" s="83"/>
      <c r="H2527" s="83"/>
    </row>
    <row r="2528" spans="7:8" ht="14.45" x14ac:dyDescent="0.3">
      <c r="G2528" s="83"/>
      <c r="H2528" s="83"/>
    </row>
    <row r="2529" spans="7:8" ht="14.45" x14ac:dyDescent="0.3">
      <c r="G2529" s="83"/>
      <c r="H2529" s="83"/>
    </row>
    <row r="2530" spans="7:8" ht="14.45" x14ac:dyDescent="0.3">
      <c r="G2530" s="83"/>
      <c r="H2530" s="83"/>
    </row>
    <row r="2531" spans="7:8" ht="14.45" x14ac:dyDescent="0.3">
      <c r="G2531" s="83"/>
      <c r="H2531" s="83"/>
    </row>
    <row r="2532" spans="7:8" ht="14.45" x14ac:dyDescent="0.3">
      <c r="G2532" s="83"/>
      <c r="H2532" s="83"/>
    </row>
    <row r="2533" spans="7:8" ht="14.45" x14ac:dyDescent="0.3">
      <c r="G2533" s="83"/>
      <c r="H2533" s="83"/>
    </row>
    <row r="2534" spans="7:8" ht="14.45" x14ac:dyDescent="0.3">
      <c r="G2534" s="83"/>
      <c r="H2534" s="83"/>
    </row>
    <row r="2535" spans="7:8" ht="14.45" x14ac:dyDescent="0.3">
      <c r="G2535" s="83"/>
      <c r="H2535" s="83"/>
    </row>
    <row r="2536" spans="7:8" ht="14.45" x14ac:dyDescent="0.3">
      <c r="G2536" s="83"/>
      <c r="H2536" s="83"/>
    </row>
    <row r="2537" spans="7:8" ht="14.45" x14ac:dyDescent="0.3">
      <c r="G2537" s="83"/>
      <c r="H2537" s="83"/>
    </row>
    <row r="2538" spans="7:8" ht="14.45" x14ac:dyDescent="0.3">
      <c r="G2538" s="83"/>
      <c r="H2538" s="83"/>
    </row>
    <row r="2539" spans="7:8" ht="14.45" x14ac:dyDescent="0.3">
      <c r="G2539" s="83"/>
      <c r="H2539" s="83"/>
    </row>
    <row r="2540" spans="7:8" ht="14.45" x14ac:dyDescent="0.3">
      <c r="G2540" s="83"/>
      <c r="H2540" s="83"/>
    </row>
    <row r="2541" spans="7:8" ht="14.45" x14ac:dyDescent="0.3">
      <c r="G2541" s="83"/>
      <c r="H2541" s="83"/>
    </row>
    <row r="2542" spans="7:8" ht="14.45" x14ac:dyDescent="0.3">
      <c r="G2542" s="83"/>
      <c r="H2542" s="83"/>
    </row>
    <row r="2543" spans="7:8" ht="14.45" x14ac:dyDescent="0.3">
      <c r="G2543" s="83"/>
      <c r="H2543" s="83"/>
    </row>
    <row r="2544" spans="7:8" ht="14.45" x14ac:dyDescent="0.3">
      <c r="G2544" s="83"/>
      <c r="H2544" s="83"/>
    </row>
    <row r="2545" spans="7:8" ht="14.45" x14ac:dyDescent="0.3">
      <c r="G2545" s="83"/>
      <c r="H2545" s="83"/>
    </row>
    <row r="2546" spans="7:8" ht="14.45" x14ac:dyDescent="0.3">
      <c r="G2546" s="83"/>
      <c r="H2546" s="83"/>
    </row>
    <row r="2547" spans="7:8" ht="14.45" x14ac:dyDescent="0.3">
      <c r="G2547" s="83"/>
      <c r="H2547" s="83"/>
    </row>
    <row r="2548" spans="7:8" ht="14.45" x14ac:dyDescent="0.3">
      <c r="G2548" s="83"/>
      <c r="H2548" s="83"/>
    </row>
    <row r="2549" spans="7:8" ht="14.45" x14ac:dyDescent="0.3">
      <c r="G2549" s="83"/>
      <c r="H2549" s="83"/>
    </row>
    <row r="2550" spans="7:8" ht="14.45" x14ac:dyDescent="0.3">
      <c r="G2550" s="83"/>
      <c r="H2550" s="83"/>
    </row>
    <row r="2551" spans="7:8" ht="14.45" x14ac:dyDescent="0.3">
      <c r="G2551" s="83"/>
      <c r="H2551" s="83"/>
    </row>
    <row r="2552" spans="7:8" ht="14.45" x14ac:dyDescent="0.3">
      <c r="G2552" s="83"/>
      <c r="H2552" s="83"/>
    </row>
    <row r="2553" spans="7:8" ht="14.45" x14ac:dyDescent="0.3">
      <c r="G2553" s="83"/>
      <c r="H2553" s="83"/>
    </row>
    <row r="2554" spans="7:8" ht="14.45" x14ac:dyDescent="0.3">
      <c r="G2554" s="83"/>
      <c r="H2554" s="83"/>
    </row>
    <row r="2555" spans="7:8" ht="14.45" x14ac:dyDescent="0.3">
      <c r="G2555" s="83"/>
      <c r="H2555" s="83"/>
    </row>
    <row r="2556" spans="7:8" ht="14.45" x14ac:dyDescent="0.3">
      <c r="G2556" s="83"/>
      <c r="H2556" s="83"/>
    </row>
    <row r="2557" spans="7:8" ht="14.45" x14ac:dyDescent="0.3">
      <c r="G2557" s="83"/>
      <c r="H2557" s="83"/>
    </row>
    <row r="2558" spans="7:8" ht="14.45" x14ac:dyDescent="0.3">
      <c r="G2558" s="83"/>
      <c r="H2558" s="83"/>
    </row>
    <row r="2559" spans="7:8" ht="14.45" x14ac:dyDescent="0.3">
      <c r="G2559" s="83"/>
      <c r="H2559" s="83"/>
    </row>
    <row r="2560" spans="7:8" ht="14.45" x14ac:dyDescent="0.3">
      <c r="G2560" s="83"/>
      <c r="H2560" s="83"/>
    </row>
    <row r="2561" spans="7:8" ht="14.45" x14ac:dyDescent="0.3">
      <c r="G2561" s="83"/>
      <c r="H2561" s="83"/>
    </row>
    <row r="2562" spans="7:8" ht="14.45" x14ac:dyDescent="0.3">
      <c r="G2562" s="83"/>
      <c r="H2562" s="83"/>
    </row>
    <row r="2563" spans="7:8" ht="14.45" x14ac:dyDescent="0.3">
      <c r="G2563" s="83"/>
      <c r="H2563" s="83"/>
    </row>
    <row r="2564" spans="7:8" ht="14.45" x14ac:dyDescent="0.3">
      <c r="G2564" s="83"/>
      <c r="H2564" s="83"/>
    </row>
    <row r="2565" spans="7:8" ht="14.45" x14ac:dyDescent="0.3">
      <c r="G2565" s="83"/>
      <c r="H2565" s="83"/>
    </row>
    <row r="2566" spans="7:8" ht="14.45" x14ac:dyDescent="0.3">
      <c r="G2566" s="83"/>
      <c r="H2566" s="83"/>
    </row>
    <row r="2567" spans="7:8" ht="14.45" x14ac:dyDescent="0.3">
      <c r="G2567" s="83"/>
      <c r="H2567" s="83"/>
    </row>
    <row r="2568" spans="7:8" ht="14.45" x14ac:dyDescent="0.3">
      <c r="G2568" s="83"/>
      <c r="H2568" s="83"/>
    </row>
    <row r="2569" spans="7:8" ht="14.45" x14ac:dyDescent="0.3">
      <c r="G2569" s="83"/>
      <c r="H2569" s="83"/>
    </row>
    <row r="2570" spans="7:8" ht="14.45" x14ac:dyDescent="0.3">
      <c r="G2570" s="83"/>
      <c r="H2570" s="83"/>
    </row>
    <row r="2571" spans="7:8" ht="14.45" x14ac:dyDescent="0.3">
      <c r="G2571" s="83"/>
      <c r="H2571" s="83"/>
    </row>
    <row r="2572" spans="7:8" ht="14.45" x14ac:dyDescent="0.3">
      <c r="G2572" s="83"/>
      <c r="H2572" s="83"/>
    </row>
    <row r="2573" spans="7:8" ht="14.45" x14ac:dyDescent="0.3">
      <c r="G2573" s="83"/>
      <c r="H2573" s="83"/>
    </row>
    <row r="2574" spans="7:8" ht="14.45" x14ac:dyDescent="0.3">
      <c r="G2574" s="83"/>
      <c r="H2574" s="83"/>
    </row>
    <row r="2575" spans="7:8" ht="14.45" x14ac:dyDescent="0.3">
      <c r="G2575" s="83"/>
      <c r="H2575" s="83"/>
    </row>
    <row r="2576" spans="7:8" ht="14.45" x14ac:dyDescent="0.3">
      <c r="G2576" s="83"/>
      <c r="H2576" s="83"/>
    </row>
    <row r="2577" spans="7:8" ht="14.45" x14ac:dyDescent="0.3">
      <c r="G2577" s="83"/>
      <c r="H2577" s="83"/>
    </row>
    <row r="2578" spans="7:8" ht="14.45" x14ac:dyDescent="0.3">
      <c r="G2578" s="83"/>
      <c r="H2578" s="83"/>
    </row>
    <row r="2579" spans="7:8" ht="14.45" x14ac:dyDescent="0.3">
      <c r="G2579" s="83"/>
      <c r="H2579" s="83"/>
    </row>
    <row r="2580" spans="7:8" ht="14.45" x14ac:dyDescent="0.3">
      <c r="G2580" s="83"/>
      <c r="H2580" s="83"/>
    </row>
    <row r="2581" spans="7:8" ht="14.45" x14ac:dyDescent="0.3">
      <c r="G2581" s="83"/>
      <c r="H2581" s="83"/>
    </row>
    <row r="2582" spans="7:8" ht="14.45" x14ac:dyDescent="0.3">
      <c r="G2582" s="83"/>
      <c r="H2582" s="83"/>
    </row>
    <row r="2583" spans="7:8" ht="14.45" x14ac:dyDescent="0.3">
      <c r="G2583" s="83"/>
      <c r="H2583" s="83"/>
    </row>
    <row r="2584" spans="7:8" ht="14.45" x14ac:dyDescent="0.3">
      <c r="G2584" s="83"/>
      <c r="H2584" s="83"/>
    </row>
    <row r="2585" spans="7:8" ht="14.45" x14ac:dyDescent="0.3">
      <c r="G2585" s="83"/>
      <c r="H2585" s="83"/>
    </row>
    <row r="2586" spans="7:8" ht="14.45" x14ac:dyDescent="0.3">
      <c r="G2586" s="83"/>
      <c r="H2586" s="83"/>
    </row>
    <row r="2587" spans="7:8" ht="14.45" x14ac:dyDescent="0.3">
      <c r="G2587" s="83"/>
      <c r="H2587" s="83"/>
    </row>
    <row r="2588" spans="7:8" ht="14.45" x14ac:dyDescent="0.3">
      <c r="G2588" s="83"/>
      <c r="H2588" s="83"/>
    </row>
    <row r="2589" spans="7:8" ht="14.45" x14ac:dyDescent="0.3">
      <c r="G2589" s="83"/>
      <c r="H2589" s="83"/>
    </row>
    <row r="2590" spans="7:8" ht="14.45" x14ac:dyDescent="0.3">
      <c r="G2590" s="83"/>
      <c r="H2590" s="83"/>
    </row>
    <row r="2591" spans="7:8" ht="14.45" x14ac:dyDescent="0.3">
      <c r="G2591" s="83"/>
      <c r="H2591" s="83"/>
    </row>
    <row r="2592" spans="7:8" ht="14.45" x14ac:dyDescent="0.3">
      <c r="G2592" s="83"/>
      <c r="H2592" s="83"/>
    </row>
    <row r="2593" spans="7:8" ht="14.45" x14ac:dyDescent="0.3">
      <c r="G2593" s="83"/>
      <c r="H2593" s="83"/>
    </row>
    <row r="2594" spans="7:8" ht="14.45" x14ac:dyDescent="0.3">
      <c r="G2594" s="83"/>
      <c r="H2594" s="83"/>
    </row>
    <row r="2595" spans="7:8" ht="14.45" x14ac:dyDescent="0.3">
      <c r="G2595" s="83"/>
      <c r="H2595" s="83"/>
    </row>
    <row r="2596" spans="7:8" ht="14.45" x14ac:dyDescent="0.3">
      <c r="G2596" s="83"/>
      <c r="H2596" s="83"/>
    </row>
    <row r="2597" spans="7:8" ht="14.45" x14ac:dyDescent="0.3">
      <c r="G2597" s="83"/>
      <c r="H2597" s="83"/>
    </row>
    <row r="2598" spans="7:8" ht="14.45" x14ac:dyDescent="0.3">
      <c r="G2598" s="83"/>
      <c r="H2598" s="83"/>
    </row>
    <row r="2599" spans="7:8" ht="14.45" x14ac:dyDescent="0.3">
      <c r="G2599" s="83"/>
      <c r="H2599" s="83"/>
    </row>
    <row r="2600" spans="7:8" ht="14.45" x14ac:dyDescent="0.3">
      <c r="G2600" s="83"/>
      <c r="H2600" s="83"/>
    </row>
    <row r="2601" spans="7:8" ht="14.45" x14ac:dyDescent="0.3">
      <c r="G2601" s="83"/>
      <c r="H2601" s="83"/>
    </row>
    <row r="2602" spans="7:8" ht="14.45" x14ac:dyDescent="0.3">
      <c r="G2602" s="83"/>
      <c r="H2602" s="83"/>
    </row>
    <row r="2603" spans="7:8" ht="14.45" x14ac:dyDescent="0.3">
      <c r="G2603" s="83"/>
      <c r="H2603" s="83"/>
    </row>
    <row r="2604" spans="7:8" ht="14.45" x14ac:dyDescent="0.3">
      <c r="G2604" s="83"/>
      <c r="H2604" s="83"/>
    </row>
    <row r="2605" spans="7:8" ht="14.45" x14ac:dyDescent="0.3">
      <c r="G2605" s="83"/>
      <c r="H2605" s="83"/>
    </row>
    <row r="2606" spans="7:8" ht="14.45" x14ac:dyDescent="0.3">
      <c r="G2606" s="83"/>
      <c r="H2606" s="83"/>
    </row>
    <row r="2607" spans="7:8" ht="14.45" x14ac:dyDescent="0.3">
      <c r="G2607" s="83"/>
      <c r="H2607" s="83"/>
    </row>
    <row r="2608" spans="7:8" ht="14.45" x14ac:dyDescent="0.3">
      <c r="G2608" s="83"/>
      <c r="H2608" s="83"/>
    </row>
    <row r="2609" spans="7:8" ht="14.45" x14ac:dyDescent="0.3">
      <c r="G2609" s="83"/>
      <c r="H2609" s="83"/>
    </row>
    <row r="2610" spans="7:8" ht="14.45" x14ac:dyDescent="0.3">
      <c r="G2610" s="83"/>
      <c r="H2610" s="83"/>
    </row>
    <row r="2611" spans="7:8" ht="14.45" x14ac:dyDescent="0.3">
      <c r="G2611" s="83"/>
      <c r="H2611" s="83"/>
    </row>
    <row r="2612" spans="7:8" ht="14.45" x14ac:dyDescent="0.3">
      <c r="G2612" s="83"/>
      <c r="H2612" s="83"/>
    </row>
    <row r="2613" spans="7:8" ht="14.45" x14ac:dyDescent="0.3">
      <c r="G2613" s="83"/>
      <c r="H2613" s="83"/>
    </row>
    <row r="2614" spans="7:8" ht="14.45" x14ac:dyDescent="0.3">
      <c r="G2614" s="83"/>
      <c r="H2614" s="83"/>
    </row>
    <row r="2615" spans="7:8" ht="14.45" x14ac:dyDescent="0.3">
      <c r="G2615" s="83"/>
      <c r="H2615" s="83"/>
    </row>
    <row r="2616" spans="7:8" ht="14.45" x14ac:dyDescent="0.3">
      <c r="G2616" s="83"/>
      <c r="H2616" s="83"/>
    </row>
    <row r="2617" spans="7:8" ht="14.45" x14ac:dyDescent="0.3">
      <c r="G2617" s="83"/>
      <c r="H2617" s="83"/>
    </row>
    <row r="2618" spans="7:8" ht="14.45" x14ac:dyDescent="0.3">
      <c r="G2618" s="83"/>
      <c r="H2618" s="83"/>
    </row>
    <row r="2619" spans="7:8" ht="14.45" x14ac:dyDescent="0.3">
      <c r="G2619" s="83"/>
      <c r="H2619" s="83"/>
    </row>
    <row r="2620" spans="7:8" ht="14.45" x14ac:dyDescent="0.3">
      <c r="G2620" s="83"/>
      <c r="H2620" s="83"/>
    </row>
    <row r="2621" spans="7:8" ht="14.45" x14ac:dyDescent="0.3">
      <c r="G2621" s="83"/>
      <c r="H2621" s="83"/>
    </row>
    <row r="2622" spans="7:8" ht="14.45" x14ac:dyDescent="0.3">
      <c r="G2622" s="83"/>
      <c r="H2622" s="83"/>
    </row>
    <row r="2623" spans="7:8" ht="14.45" x14ac:dyDescent="0.3">
      <c r="G2623" s="83"/>
      <c r="H2623" s="83"/>
    </row>
    <row r="2624" spans="7:8" ht="14.45" x14ac:dyDescent="0.3">
      <c r="G2624" s="83"/>
      <c r="H2624" s="83"/>
    </row>
    <row r="2625" spans="7:8" ht="14.45" x14ac:dyDescent="0.3">
      <c r="G2625" s="83"/>
      <c r="H2625" s="83"/>
    </row>
    <row r="2626" spans="7:8" ht="14.45" x14ac:dyDescent="0.3">
      <c r="G2626" s="83"/>
      <c r="H2626" s="83"/>
    </row>
    <row r="2627" spans="7:8" ht="14.45" x14ac:dyDescent="0.3">
      <c r="G2627" s="83"/>
      <c r="H2627" s="83"/>
    </row>
    <row r="2628" spans="7:8" ht="14.45" x14ac:dyDescent="0.3">
      <c r="G2628" s="83"/>
      <c r="H2628" s="83"/>
    </row>
    <row r="2629" spans="7:8" ht="14.45" x14ac:dyDescent="0.3">
      <c r="G2629" s="83"/>
      <c r="H2629" s="83"/>
    </row>
    <row r="2630" spans="7:8" ht="14.45" x14ac:dyDescent="0.3">
      <c r="G2630" s="83"/>
      <c r="H2630" s="83"/>
    </row>
    <row r="2631" spans="7:8" ht="14.45" x14ac:dyDescent="0.3">
      <c r="G2631" s="83"/>
      <c r="H2631" s="83"/>
    </row>
    <row r="2632" spans="7:8" ht="14.45" x14ac:dyDescent="0.3">
      <c r="G2632" s="83"/>
      <c r="H2632" s="83"/>
    </row>
    <row r="2633" spans="7:8" ht="14.45" x14ac:dyDescent="0.3">
      <c r="G2633" s="83"/>
      <c r="H2633" s="83"/>
    </row>
    <row r="2634" spans="7:8" ht="14.45" x14ac:dyDescent="0.3">
      <c r="G2634" s="83"/>
      <c r="H2634" s="83"/>
    </row>
    <row r="2635" spans="7:8" ht="14.45" x14ac:dyDescent="0.3">
      <c r="G2635" s="83"/>
      <c r="H2635" s="83"/>
    </row>
    <row r="2636" spans="7:8" ht="14.45" x14ac:dyDescent="0.3">
      <c r="G2636" s="83"/>
      <c r="H2636" s="83"/>
    </row>
    <row r="2637" spans="7:8" ht="14.45" x14ac:dyDescent="0.3">
      <c r="G2637" s="83"/>
      <c r="H2637" s="83"/>
    </row>
    <row r="2638" spans="7:8" ht="14.45" x14ac:dyDescent="0.3">
      <c r="G2638" s="83"/>
      <c r="H2638" s="83"/>
    </row>
    <row r="2639" spans="7:8" ht="14.45" x14ac:dyDescent="0.3">
      <c r="G2639" s="83"/>
      <c r="H2639" s="83"/>
    </row>
    <row r="2640" spans="7:8" ht="14.45" x14ac:dyDescent="0.3">
      <c r="G2640" s="83"/>
      <c r="H2640" s="83"/>
    </row>
    <row r="2641" spans="7:8" ht="14.45" x14ac:dyDescent="0.3">
      <c r="G2641" s="83"/>
      <c r="H2641" s="83"/>
    </row>
    <row r="2642" spans="7:8" ht="14.45" x14ac:dyDescent="0.3">
      <c r="G2642" s="83"/>
      <c r="H2642" s="83"/>
    </row>
    <row r="2643" spans="7:8" ht="14.45" x14ac:dyDescent="0.3">
      <c r="G2643" s="83"/>
      <c r="H2643" s="83"/>
    </row>
    <row r="2644" spans="7:8" ht="14.45" x14ac:dyDescent="0.3">
      <c r="G2644" s="83"/>
      <c r="H2644" s="83"/>
    </row>
    <row r="2645" spans="7:8" ht="14.45" x14ac:dyDescent="0.3">
      <c r="G2645" s="83"/>
      <c r="H2645" s="83"/>
    </row>
    <row r="2646" spans="7:8" ht="14.45" x14ac:dyDescent="0.3">
      <c r="G2646" s="83"/>
      <c r="H2646" s="83"/>
    </row>
    <row r="2647" spans="7:8" ht="14.45" x14ac:dyDescent="0.3">
      <c r="G2647" s="83"/>
      <c r="H2647" s="83"/>
    </row>
    <row r="2648" spans="7:8" ht="14.45" x14ac:dyDescent="0.3">
      <c r="G2648" s="83"/>
      <c r="H2648" s="83"/>
    </row>
    <row r="2649" spans="7:8" ht="14.45" x14ac:dyDescent="0.3">
      <c r="G2649" s="83"/>
      <c r="H2649" s="83"/>
    </row>
    <row r="2650" spans="7:8" ht="14.45" x14ac:dyDescent="0.3">
      <c r="G2650" s="83"/>
      <c r="H2650" s="83"/>
    </row>
    <row r="2651" spans="7:8" ht="14.45" x14ac:dyDescent="0.3">
      <c r="G2651" s="83"/>
      <c r="H2651" s="83"/>
    </row>
    <row r="2652" spans="7:8" ht="14.45" x14ac:dyDescent="0.3">
      <c r="G2652" s="83"/>
      <c r="H2652" s="83"/>
    </row>
    <row r="2653" spans="7:8" ht="14.45" x14ac:dyDescent="0.3">
      <c r="G2653" s="83"/>
      <c r="H2653" s="83"/>
    </row>
    <row r="2654" spans="7:8" ht="14.45" x14ac:dyDescent="0.3">
      <c r="G2654" s="83"/>
      <c r="H2654" s="83"/>
    </row>
    <row r="2655" spans="7:8" ht="14.45" x14ac:dyDescent="0.3">
      <c r="G2655" s="83"/>
      <c r="H2655" s="83"/>
    </row>
    <row r="2656" spans="7:8" ht="14.45" x14ac:dyDescent="0.3">
      <c r="G2656" s="83"/>
      <c r="H2656" s="83"/>
    </row>
    <row r="2657" spans="7:8" ht="14.45" x14ac:dyDescent="0.3">
      <c r="G2657" s="83"/>
      <c r="H2657" s="83"/>
    </row>
    <row r="2658" spans="7:8" ht="14.45" x14ac:dyDescent="0.3">
      <c r="G2658" s="83"/>
      <c r="H2658" s="83"/>
    </row>
    <row r="2659" spans="7:8" ht="14.45" x14ac:dyDescent="0.3">
      <c r="G2659" s="83"/>
      <c r="H2659" s="83"/>
    </row>
    <row r="2660" spans="7:8" ht="14.45" x14ac:dyDescent="0.3">
      <c r="G2660" s="83"/>
      <c r="H2660" s="83"/>
    </row>
    <row r="2661" spans="7:8" ht="14.45" x14ac:dyDescent="0.3">
      <c r="G2661" s="83"/>
      <c r="H2661" s="83"/>
    </row>
    <row r="2662" spans="7:8" ht="14.45" x14ac:dyDescent="0.3">
      <c r="G2662" s="83"/>
      <c r="H2662" s="83"/>
    </row>
    <row r="2663" spans="7:8" ht="14.45" x14ac:dyDescent="0.3">
      <c r="G2663" s="83"/>
      <c r="H2663" s="83"/>
    </row>
    <row r="2664" spans="7:8" ht="14.45" x14ac:dyDescent="0.3">
      <c r="G2664" s="83"/>
      <c r="H2664" s="83"/>
    </row>
    <row r="2665" spans="7:8" ht="14.45" x14ac:dyDescent="0.3">
      <c r="G2665" s="83"/>
      <c r="H2665" s="83"/>
    </row>
    <row r="2666" spans="7:8" ht="14.45" x14ac:dyDescent="0.3">
      <c r="G2666" s="83"/>
      <c r="H2666" s="83"/>
    </row>
    <row r="2667" spans="7:8" ht="14.45" x14ac:dyDescent="0.3">
      <c r="G2667" s="83"/>
      <c r="H2667" s="83"/>
    </row>
    <row r="2668" spans="7:8" ht="14.45" x14ac:dyDescent="0.3">
      <c r="G2668" s="83"/>
      <c r="H2668" s="83"/>
    </row>
    <row r="2669" spans="7:8" ht="14.45" x14ac:dyDescent="0.3">
      <c r="G2669" s="83"/>
      <c r="H2669" s="83"/>
    </row>
    <row r="2670" spans="7:8" ht="14.45" x14ac:dyDescent="0.3">
      <c r="G2670" s="83"/>
      <c r="H2670" s="83"/>
    </row>
    <row r="2671" spans="7:8" ht="14.45" x14ac:dyDescent="0.3">
      <c r="G2671" s="83"/>
      <c r="H2671" s="83"/>
    </row>
    <row r="2672" spans="7:8" ht="14.45" x14ac:dyDescent="0.3">
      <c r="G2672" s="83"/>
      <c r="H2672" s="83"/>
    </row>
    <row r="2673" spans="7:8" ht="14.45" x14ac:dyDescent="0.3">
      <c r="G2673" s="83"/>
      <c r="H2673" s="83"/>
    </row>
    <row r="2674" spans="7:8" ht="14.45" x14ac:dyDescent="0.3">
      <c r="G2674" s="83"/>
      <c r="H2674" s="83"/>
    </row>
    <row r="2675" spans="7:8" ht="14.45" x14ac:dyDescent="0.3">
      <c r="G2675" s="83"/>
      <c r="H2675" s="83"/>
    </row>
    <row r="2676" spans="7:8" ht="14.45" x14ac:dyDescent="0.3">
      <c r="G2676" s="83"/>
      <c r="H2676" s="83"/>
    </row>
    <row r="2677" spans="7:8" ht="14.45" x14ac:dyDescent="0.3">
      <c r="G2677" s="83"/>
      <c r="H2677" s="83"/>
    </row>
    <row r="2678" spans="7:8" ht="14.45" x14ac:dyDescent="0.3">
      <c r="G2678" s="83"/>
      <c r="H2678" s="83"/>
    </row>
    <row r="2679" spans="7:8" ht="14.45" x14ac:dyDescent="0.3">
      <c r="G2679" s="83"/>
      <c r="H2679" s="83"/>
    </row>
    <row r="2680" spans="7:8" ht="14.45" x14ac:dyDescent="0.3">
      <c r="G2680" s="83"/>
      <c r="H2680" s="83"/>
    </row>
    <row r="2681" spans="7:8" ht="14.45" x14ac:dyDescent="0.3">
      <c r="G2681" s="83"/>
      <c r="H2681" s="83"/>
    </row>
    <row r="2682" spans="7:8" ht="14.45" x14ac:dyDescent="0.3">
      <c r="G2682" s="83"/>
      <c r="H2682" s="83"/>
    </row>
    <row r="2683" spans="7:8" ht="14.45" x14ac:dyDescent="0.3">
      <c r="G2683" s="83"/>
      <c r="H2683" s="83"/>
    </row>
    <row r="2684" spans="7:8" ht="14.45" x14ac:dyDescent="0.3">
      <c r="G2684" s="83"/>
      <c r="H2684" s="83"/>
    </row>
    <row r="2685" spans="7:8" ht="14.45" x14ac:dyDescent="0.3">
      <c r="G2685" s="83"/>
      <c r="H2685" s="83"/>
    </row>
    <row r="2686" spans="7:8" ht="14.45" x14ac:dyDescent="0.3">
      <c r="G2686" s="83"/>
      <c r="H2686" s="83"/>
    </row>
    <row r="2687" spans="7:8" ht="14.45" x14ac:dyDescent="0.3">
      <c r="G2687" s="83"/>
      <c r="H2687" s="83"/>
    </row>
    <row r="2688" spans="7:8" ht="14.45" x14ac:dyDescent="0.3">
      <c r="G2688" s="83"/>
      <c r="H2688" s="83"/>
    </row>
    <row r="2689" spans="7:8" ht="14.45" x14ac:dyDescent="0.3">
      <c r="G2689" s="83"/>
      <c r="H2689" s="83"/>
    </row>
    <row r="2690" spans="7:8" ht="14.45" x14ac:dyDescent="0.3">
      <c r="G2690" s="83"/>
      <c r="H2690" s="83"/>
    </row>
    <row r="2691" spans="7:8" ht="14.45" x14ac:dyDescent="0.3">
      <c r="G2691" s="83"/>
      <c r="H2691" s="83"/>
    </row>
    <row r="2692" spans="7:8" ht="14.45" x14ac:dyDescent="0.3">
      <c r="G2692" s="83"/>
      <c r="H2692" s="83"/>
    </row>
    <row r="2693" spans="7:8" ht="14.45" x14ac:dyDescent="0.3">
      <c r="G2693" s="83"/>
      <c r="H2693" s="83"/>
    </row>
    <row r="2694" spans="7:8" ht="14.45" x14ac:dyDescent="0.3">
      <c r="G2694" s="83"/>
      <c r="H2694" s="83"/>
    </row>
    <row r="2695" spans="7:8" ht="14.45" x14ac:dyDescent="0.3">
      <c r="G2695" s="83"/>
      <c r="H2695" s="83"/>
    </row>
    <row r="2696" spans="7:8" ht="14.45" x14ac:dyDescent="0.3">
      <c r="G2696" s="83"/>
      <c r="H2696" s="83"/>
    </row>
    <row r="2697" spans="7:8" ht="14.45" x14ac:dyDescent="0.3">
      <c r="G2697" s="83"/>
      <c r="H2697" s="83"/>
    </row>
    <row r="2698" spans="7:8" ht="14.45" x14ac:dyDescent="0.3">
      <c r="G2698" s="83"/>
      <c r="H2698" s="83"/>
    </row>
    <row r="2699" spans="7:8" ht="14.45" x14ac:dyDescent="0.3">
      <c r="G2699" s="83"/>
      <c r="H2699" s="83"/>
    </row>
    <row r="2700" spans="7:8" ht="14.45" x14ac:dyDescent="0.3">
      <c r="G2700" s="83"/>
      <c r="H2700" s="83"/>
    </row>
    <row r="2701" spans="7:8" ht="14.45" x14ac:dyDescent="0.3">
      <c r="G2701" s="83"/>
      <c r="H2701" s="83"/>
    </row>
    <row r="2702" spans="7:8" ht="14.45" x14ac:dyDescent="0.3">
      <c r="G2702" s="83"/>
      <c r="H2702" s="83"/>
    </row>
    <row r="2703" spans="7:8" ht="14.45" x14ac:dyDescent="0.3">
      <c r="G2703" s="83"/>
      <c r="H2703" s="83"/>
    </row>
    <row r="2704" spans="7:8" ht="14.45" x14ac:dyDescent="0.3">
      <c r="G2704" s="83"/>
      <c r="H2704" s="83"/>
    </row>
    <row r="2705" spans="7:8" ht="14.45" x14ac:dyDescent="0.3">
      <c r="G2705" s="83"/>
      <c r="H2705" s="83"/>
    </row>
    <row r="2706" spans="7:8" ht="14.45" x14ac:dyDescent="0.3">
      <c r="G2706" s="83"/>
      <c r="H2706" s="83"/>
    </row>
    <row r="2707" spans="7:8" ht="14.45" x14ac:dyDescent="0.3">
      <c r="G2707" s="83"/>
      <c r="H2707" s="83"/>
    </row>
    <row r="2708" spans="7:8" ht="14.45" x14ac:dyDescent="0.3">
      <c r="G2708" s="83"/>
      <c r="H2708" s="83"/>
    </row>
    <row r="2709" spans="7:8" ht="14.45" x14ac:dyDescent="0.3">
      <c r="G2709" s="83"/>
      <c r="H2709" s="83"/>
    </row>
    <row r="2710" spans="7:8" ht="14.45" x14ac:dyDescent="0.3">
      <c r="G2710" s="83"/>
      <c r="H2710" s="83"/>
    </row>
    <row r="2711" spans="7:8" ht="14.45" x14ac:dyDescent="0.3">
      <c r="G2711" s="83"/>
      <c r="H2711" s="83"/>
    </row>
    <row r="2712" spans="7:8" ht="14.45" x14ac:dyDescent="0.3">
      <c r="G2712" s="83"/>
      <c r="H2712" s="83"/>
    </row>
    <row r="2713" spans="7:8" ht="14.45" x14ac:dyDescent="0.3">
      <c r="G2713" s="83"/>
      <c r="H2713" s="83"/>
    </row>
    <row r="2714" spans="7:8" ht="14.45" x14ac:dyDescent="0.3">
      <c r="G2714" s="83"/>
      <c r="H2714" s="83"/>
    </row>
    <row r="2715" spans="7:8" ht="14.45" x14ac:dyDescent="0.3">
      <c r="G2715" s="83"/>
      <c r="H2715" s="83"/>
    </row>
    <row r="2716" spans="7:8" ht="14.45" x14ac:dyDescent="0.3">
      <c r="G2716" s="83"/>
      <c r="H2716" s="83"/>
    </row>
    <row r="2717" spans="7:8" ht="14.45" x14ac:dyDescent="0.3">
      <c r="G2717" s="83"/>
      <c r="H2717" s="83"/>
    </row>
    <row r="2718" spans="7:8" ht="14.45" x14ac:dyDescent="0.3">
      <c r="G2718" s="83"/>
      <c r="H2718" s="83"/>
    </row>
    <row r="2719" spans="7:8" ht="14.45" x14ac:dyDescent="0.3">
      <c r="G2719" s="83"/>
      <c r="H2719" s="83"/>
    </row>
    <row r="2720" spans="7:8" ht="14.45" x14ac:dyDescent="0.3">
      <c r="G2720" s="83"/>
      <c r="H2720" s="83"/>
    </row>
    <row r="2721" spans="7:8" ht="14.45" x14ac:dyDescent="0.3">
      <c r="G2721" s="83"/>
      <c r="H2721" s="83"/>
    </row>
    <row r="2722" spans="7:8" ht="14.45" x14ac:dyDescent="0.3">
      <c r="G2722" s="83"/>
      <c r="H2722" s="83"/>
    </row>
    <row r="2723" spans="7:8" ht="14.45" x14ac:dyDescent="0.3">
      <c r="G2723" s="83"/>
      <c r="H2723" s="83"/>
    </row>
    <row r="2724" spans="7:8" ht="14.45" x14ac:dyDescent="0.3">
      <c r="G2724" s="83"/>
      <c r="H2724" s="83"/>
    </row>
    <row r="2725" spans="7:8" ht="14.45" x14ac:dyDescent="0.3">
      <c r="G2725" s="83"/>
      <c r="H2725" s="83"/>
    </row>
    <row r="2726" spans="7:8" ht="14.45" x14ac:dyDescent="0.3">
      <c r="G2726" s="83"/>
      <c r="H2726" s="83"/>
    </row>
    <row r="2727" spans="7:8" ht="14.45" x14ac:dyDescent="0.3">
      <c r="G2727" s="83"/>
      <c r="H2727" s="83"/>
    </row>
    <row r="2728" spans="7:8" ht="14.45" x14ac:dyDescent="0.3">
      <c r="G2728" s="83"/>
      <c r="H2728" s="83"/>
    </row>
    <row r="2729" spans="7:8" ht="14.45" x14ac:dyDescent="0.3">
      <c r="G2729" s="83"/>
      <c r="H2729" s="83"/>
    </row>
    <row r="2730" spans="7:8" ht="14.45" x14ac:dyDescent="0.3">
      <c r="G2730" s="83"/>
      <c r="H2730" s="83"/>
    </row>
    <row r="2731" spans="7:8" ht="14.45" x14ac:dyDescent="0.3">
      <c r="G2731" s="83"/>
      <c r="H2731" s="83"/>
    </row>
    <row r="2732" spans="7:8" ht="14.45" x14ac:dyDescent="0.3">
      <c r="G2732" s="83"/>
      <c r="H2732" s="83"/>
    </row>
    <row r="2733" spans="7:8" ht="14.45" x14ac:dyDescent="0.3">
      <c r="G2733" s="83"/>
      <c r="H2733" s="83"/>
    </row>
    <row r="2734" spans="7:8" ht="14.45" x14ac:dyDescent="0.3">
      <c r="G2734" s="83"/>
      <c r="H2734" s="83"/>
    </row>
    <row r="2735" spans="7:8" ht="14.45" x14ac:dyDescent="0.3">
      <c r="G2735" s="83"/>
      <c r="H2735" s="83"/>
    </row>
    <row r="2736" spans="7:8" ht="14.45" x14ac:dyDescent="0.3">
      <c r="G2736" s="83"/>
      <c r="H2736" s="83"/>
    </row>
    <row r="2737" spans="7:8" ht="14.45" x14ac:dyDescent="0.3">
      <c r="G2737" s="83"/>
      <c r="H2737" s="83"/>
    </row>
    <row r="2738" spans="7:8" ht="14.45" x14ac:dyDescent="0.3">
      <c r="G2738" s="83"/>
      <c r="H2738" s="83"/>
    </row>
    <row r="2739" spans="7:8" ht="14.45" x14ac:dyDescent="0.3">
      <c r="G2739" s="83"/>
      <c r="H2739" s="83"/>
    </row>
    <row r="2740" spans="7:8" ht="14.45" x14ac:dyDescent="0.3">
      <c r="G2740" s="83"/>
      <c r="H2740" s="83"/>
    </row>
    <row r="2741" spans="7:8" ht="14.45" x14ac:dyDescent="0.3">
      <c r="G2741" s="83"/>
      <c r="H2741" s="83"/>
    </row>
    <row r="2742" spans="7:8" ht="14.45" x14ac:dyDescent="0.3">
      <c r="G2742" s="83"/>
      <c r="H2742" s="83"/>
    </row>
    <row r="2743" spans="7:8" ht="14.45" x14ac:dyDescent="0.3">
      <c r="G2743" s="83"/>
      <c r="H2743" s="83"/>
    </row>
    <row r="2744" spans="7:8" ht="14.45" x14ac:dyDescent="0.3">
      <c r="G2744" s="83"/>
      <c r="H2744" s="83"/>
    </row>
    <row r="2745" spans="7:8" ht="14.45" x14ac:dyDescent="0.3">
      <c r="G2745" s="83"/>
      <c r="H2745" s="83"/>
    </row>
    <row r="2746" spans="7:8" ht="14.45" x14ac:dyDescent="0.3">
      <c r="G2746" s="83"/>
      <c r="H2746" s="83"/>
    </row>
    <row r="2747" spans="7:8" ht="14.45" x14ac:dyDescent="0.3">
      <c r="G2747" s="83"/>
      <c r="H2747" s="83"/>
    </row>
    <row r="2748" spans="7:8" ht="14.45" x14ac:dyDescent="0.3">
      <c r="G2748" s="83"/>
      <c r="H2748" s="83"/>
    </row>
    <row r="2749" spans="7:8" ht="14.45" x14ac:dyDescent="0.3">
      <c r="G2749" s="83"/>
      <c r="H2749" s="83"/>
    </row>
    <row r="2750" spans="7:8" ht="14.45" x14ac:dyDescent="0.3">
      <c r="G2750" s="83"/>
      <c r="H2750" s="83"/>
    </row>
    <row r="2751" spans="7:8" ht="14.45" x14ac:dyDescent="0.3">
      <c r="G2751" s="83"/>
      <c r="H2751" s="83"/>
    </row>
    <row r="2752" spans="7:8" ht="14.45" x14ac:dyDescent="0.3">
      <c r="G2752" s="83"/>
      <c r="H2752" s="83"/>
    </row>
    <row r="2753" spans="7:8" ht="14.45" x14ac:dyDescent="0.3">
      <c r="G2753" s="83"/>
      <c r="H2753" s="83"/>
    </row>
    <row r="2754" spans="7:8" ht="14.45" x14ac:dyDescent="0.3">
      <c r="G2754" s="83"/>
      <c r="H2754" s="83"/>
    </row>
    <row r="2755" spans="7:8" ht="14.45" x14ac:dyDescent="0.3">
      <c r="G2755" s="83"/>
      <c r="H2755" s="83"/>
    </row>
    <row r="2756" spans="7:8" ht="14.45" x14ac:dyDescent="0.3">
      <c r="G2756" s="83"/>
      <c r="H2756" s="83"/>
    </row>
    <row r="2757" spans="7:8" ht="14.45" x14ac:dyDescent="0.3">
      <c r="G2757" s="83"/>
      <c r="H2757" s="83"/>
    </row>
    <row r="2758" spans="7:8" ht="14.45" x14ac:dyDescent="0.3">
      <c r="G2758" s="83"/>
      <c r="H2758" s="83"/>
    </row>
    <row r="2759" spans="7:8" ht="14.45" x14ac:dyDescent="0.3">
      <c r="G2759" s="83"/>
      <c r="H2759" s="83"/>
    </row>
    <row r="2760" spans="7:8" ht="14.45" x14ac:dyDescent="0.3">
      <c r="G2760" s="83"/>
      <c r="H2760" s="83"/>
    </row>
    <row r="2761" spans="7:8" ht="14.45" x14ac:dyDescent="0.3">
      <c r="G2761" s="83"/>
      <c r="H2761" s="83"/>
    </row>
    <row r="2762" spans="7:8" ht="14.45" x14ac:dyDescent="0.3">
      <c r="G2762" s="83"/>
      <c r="H2762" s="83"/>
    </row>
    <row r="2763" spans="7:8" ht="14.45" x14ac:dyDescent="0.3">
      <c r="G2763" s="83"/>
      <c r="H2763" s="83"/>
    </row>
    <row r="2764" spans="7:8" ht="14.45" x14ac:dyDescent="0.3">
      <c r="G2764" s="83"/>
      <c r="H2764" s="83"/>
    </row>
    <row r="2765" spans="7:8" ht="14.45" x14ac:dyDescent="0.3">
      <c r="G2765" s="83"/>
      <c r="H2765" s="83"/>
    </row>
    <row r="2766" spans="7:8" ht="14.45" x14ac:dyDescent="0.3">
      <c r="G2766" s="83"/>
      <c r="H2766" s="83"/>
    </row>
    <row r="2767" spans="7:8" ht="14.45" x14ac:dyDescent="0.3">
      <c r="G2767" s="83"/>
      <c r="H2767" s="83"/>
    </row>
    <row r="2768" spans="7:8" ht="14.45" x14ac:dyDescent="0.3">
      <c r="G2768" s="83"/>
      <c r="H2768" s="83"/>
    </row>
    <row r="2769" spans="7:8" ht="14.45" x14ac:dyDescent="0.3">
      <c r="G2769" s="83"/>
      <c r="H2769" s="83"/>
    </row>
    <row r="2770" spans="7:8" ht="14.45" x14ac:dyDescent="0.3">
      <c r="G2770" s="83"/>
      <c r="H2770" s="83"/>
    </row>
    <row r="2771" spans="7:8" ht="14.45" x14ac:dyDescent="0.3">
      <c r="G2771" s="83"/>
      <c r="H2771" s="83"/>
    </row>
    <row r="2772" spans="7:8" ht="14.45" x14ac:dyDescent="0.3">
      <c r="G2772" s="83"/>
      <c r="H2772" s="83"/>
    </row>
    <row r="2773" spans="7:8" ht="14.45" x14ac:dyDescent="0.3">
      <c r="G2773" s="83"/>
      <c r="H2773" s="83"/>
    </row>
    <row r="2774" spans="7:8" ht="14.45" x14ac:dyDescent="0.3">
      <c r="G2774" s="83"/>
      <c r="H2774" s="83"/>
    </row>
    <row r="2775" spans="7:8" ht="14.45" x14ac:dyDescent="0.3">
      <c r="G2775" s="83"/>
      <c r="H2775" s="83"/>
    </row>
    <row r="2776" spans="7:8" ht="14.45" x14ac:dyDescent="0.3">
      <c r="G2776" s="83"/>
      <c r="H2776" s="83"/>
    </row>
    <row r="2777" spans="7:8" ht="14.45" x14ac:dyDescent="0.3">
      <c r="G2777" s="83"/>
      <c r="H2777" s="83"/>
    </row>
    <row r="2778" spans="7:8" ht="14.45" x14ac:dyDescent="0.3">
      <c r="G2778" s="83"/>
      <c r="H2778" s="83"/>
    </row>
    <row r="2779" spans="7:8" ht="14.45" x14ac:dyDescent="0.3">
      <c r="G2779" s="83"/>
      <c r="H2779" s="83"/>
    </row>
    <row r="2780" spans="7:8" ht="14.45" x14ac:dyDescent="0.3">
      <c r="G2780" s="83"/>
      <c r="H2780" s="83"/>
    </row>
    <row r="2781" spans="7:8" ht="14.45" x14ac:dyDescent="0.3">
      <c r="G2781" s="83"/>
      <c r="H2781" s="83"/>
    </row>
    <row r="2782" spans="7:8" ht="14.45" x14ac:dyDescent="0.3">
      <c r="G2782" s="83"/>
      <c r="H2782" s="83"/>
    </row>
    <row r="2783" spans="7:8" ht="14.45" x14ac:dyDescent="0.3">
      <c r="G2783" s="83"/>
      <c r="H2783" s="83"/>
    </row>
    <row r="2784" spans="7:8" ht="14.45" x14ac:dyDescent="0.3">
      <c r="G2784" s="83"/>
      <c r="H2784" s="83"/>
    </row>
    <row r="2785" spans="7:8" ht="14.45" x14ac:dyDescent="0.3">
      <c r="G2785" s="83"/>
      <c r="H2785" s="83"/>
    </row>
    <row r="2786" spans="7:8" ht="14.45" x14ac:dyDescent="0.3">
      <c r="G2786" s="83"/>
      <c r="H2786" s="83"/>
    </row>
    <row r="2787" spans="7:8" ht="14.45" x14ac:dyDescent="0.3">
      <c r="G2787" s="83"/>
      <c r="H2787" s="83"/>
    </row>
    <row r="2788" spans="7:8" ht="14.45" x14ac:dyDescent="0.3">
      <c r="G2788" s="83"/>
      <c r="H2788" s="83"/>
    </row>
    <row r="2789" spans="7:8" ht="14.45" x14ac:dyDescent="0.3">
      <c r="G2789" s="83"/>
      <c r="H2789" s="83"/>
    </row>
    <row r="2790" spans="7:8" ht="14.45" x14ac:dyDescent="0.3">
      <c r="G2790" s="83"/>
      <c r="H2790" s="83"/>
    </row>
    <row r="2791" spans="7:8" ht="14.45" x14ac:dyDescent="0.3">
      <c r="G2791" s="83"/>
      <c r="H2791" s="83"/>
    </row>
    <row r="2792" spans="7:8" ht="14.45" x14ac:dyDescent="0.3">
      <c r="G2792" s="83"/>
      <c r="H2792" s="83"/>
    </row>
    <row r="2793" spans="7:8" ht="14.45" x14ac:dyDescent="0.3">
      <c r="G2793" s="83"/>
      <c r="H2793" s="83"/>
    </row>
    <row r="2794" spans="7:8" ht="14.45" x14ac:dyDescent="0.3">
      <c r="G2794" s="83"/>
      <c r="H2794" s="83"/>
    </row>
    <row r="2795" spans="7:8" ht="14.45" x14ac:dyDescent="0.3">
      <c r="G2795" s="83"/>
      <c r="H2795" s="83"/>
    </row>
    <row r="2796" spans="7:8" ht="14.45" x14ac:dyDescent="0.3">
      <c r="G2796" s="83"/>
      <c r="H2796" s="83"/>
    </row>
    <row r="2797" spans="7:8" ht="14.45" x14ac:dyDescent="0.3">
      <c r="G2797" s="83"/>
      <c r="H2797" s="83"/>
    </row>
    <row r="2798" spans="7:8" ht="14.45" x14ac:dyDescent="0.3">
      <c r="G2798" s="83"/>
      <c r="H2798" s="83"/>
    </row>
    <row r="2799" spans="7:8" ht="14.45" x14ac:dyDescent="0.3">
      <c r="G2799" s="83"/>
      <c r="H2799" s="83"/>
    </row>
    <row r="2800" spans="7:8" ht="14.45" x14ac:dyDescent="0.3">
      <c r="G2800" s="83"/>
      <c r="H2800" s="83"/>
    </row>
    <row r="2801" spans="7:8" ht="14.45" x14ac:dyDescent="0.3">
      <c r="G2801" s="83"/>
      <c r="H2801" s="83"/>
    </row>
    <row r="2802" spans="7:8" ht="14.45" x14ac:dyDescent="0.3">
      <c r="G2802" s="83"/>
      <c r="H2802" s="83"/>
    </row>
    <row r="2803" spans="7:8" ht="14.45" x14ac:dyDescent="0.3">
      <c r="G2803" s="83"/>
      <c r="H2803" s="83"/>
    </row>
    <row r="2804" spans="7:8" ht="14.45" x14ac:dyDescent="0.3">
      <c r="G2804" s="83"/>
      <c r="H2804" s="83"/>
    </row>
    <row r="2805" spans="7:8" ht="14.45" x14ac:dyDescent="0.3">
      <c r="G2805" s="83"/>
      <c r="H2805" s="83"/>
    </row>
    <row r="2806" spans="7:8" ht="14.45" x14ac:dyDescent="0.3">
      <c r="G2806" s="83"/>
      <c r="H2806" s="83"/>
    </row>
    <row r="2807" spans="7:8" ht="14.45" x14ac:dyDescent="0.3">
      <c r="G2807" s="83"/>
      <c r="H2807" s="83"/>
    </row>
    <row r="2808" spans="7:8" ht="14.45" x14ac:dyDescent="0.3">
      <c r="G2808" s="83"/>
      <c r="H2808" s="83"/>
    </row>
    <row r="2809" spans="7:8" ht="14.45" x14ac:dyDescent="0.3">
      <c r="G2809" s="83"/>
      <c r="H2809" s="83"/>
    </row>
    <row r="2810" spans="7:8" ht="14.45" x14ac:dyDescent="0.3">
      <c r="G2810" s="83"/>
      <c r="H2810" s="83"/>
    </row>
    <row r="2811" spans="7:8" ht="14.45" x14ac:dyDescent="0.3">
      <c r="G2811" s="83"/>
      <c r="H2811" s="83"/>
    </row>
    <row r="2812" spans="7:8" ht="14.45" x14ac:dyDescent="0.3">
      <c r="G2812" s="83"/>
      <c r="H2812" s="83"/>
    </row>
    <row r="2813" spans="7:8" ht="14.45" x14ac:dyDescent="0.3">
      <c r="G2813" s="83"/>
      <c r="H2813" s="83"/>
    </row>
    <row r="2814" spans="7:8" ht="14.45" x14ac:dyDescent="0.3">
      <c r="G2814" s="83"/>
      <c r="H2814" s="83"/>
    </row>
    <row r="2815" spans="7:8" ht="14.45" x14ac:dyDescent="0.3">
      <c r="G2815" s="83"/>
      <c r="H2815" s="83"/>
    </row>
    <row r="2816" spans="7:8" ht="14.45" x14ac:dyDescent="0.3">
      <c r="G2816" s="83"/>
      <c r="H2816" s="83"/>
    </row>
    <row r="2817" spans="7:8" ht="14.45" x14ac:dyDescent="0.3">
      <c r="G2817" s="83"/>
      <c r="H2817" s="83"/>
    </row>
    <row r="2818" spans="7:8" ht="14.45" x14ac:dyDescent="0.3">
      <c r="G2818" s="83"/>
      <c r="H2818" s="83"/>
    </row>
    <row r="2819" spans="7:8" ht="14.45" x14ac:dyDescent="0.3">
      <c r="G2819" s="83"/>
      <c r="H2819" s="83"/>
    </row>
    <row r="2820" spans="7:8" ht="14.45" x14ac:dyDescent="0.3">
      <c r="G2820" s="83"/>
      <c r="H2820" s="83"/>
    </row>
    <row r="2821" spans="7:8" ht="14.45" x14ac:dyDescent="0.3">
      <c r="G2821" s="83"/>
      <c r="H2821" s="83"/>
    </row>
    <row r="2822" spans="7:8" ht="14.45" x14ac:dyDescent="0.3">
      <c r="G2822" s="83"/>
      <c r="H2822" s="83"/>
    </row>
    <row r="2823" spans="7:8" ht="14.45" x14ac:dyDescent="0.3">
      <c r="G2823" s="83"/>
      <c r="H2823" s="83"/>
    </row>
    <row r="2824" spans="7:8" ht="14.45" x14ac:dyDescent="0.3">
      <c r="G2824" s="83"/>
      <c r="H2824" s="83"/>
    </row>
    <row r="2825" spans="7:8" ht="14.45" x14ac:dyDescent="0.3">
      <c r="G2825" s="83"/>
      <c r="H2825" s="83"/>
    </row>
    <row r="2826" spans="7:8" ht="14.45" x14ac:dyDescent="0.3">
      <c r="G2826" s="83"/>
      <c r="H2826" s="83"/>
    </row>
    <row r="2827" spans="7:8" ht="14.45" x14ac:dyDescent="0.3">
      <c r="G2827" s="83"/>
      <c r="H2827" s="83"/>
    </row>
    <row r="2828" spans="7:8" ht="14.45" x14ac:dyDescent="0.3">
      <c r="G2828" s="83"/>
      <c r="H2828" s="83"/>
    </row>
    <row r="2829" spans="7:8" ht="14.45" x14ac:dyDescent="0.3">
      <c r="G2829" s="83"/>
      <c r="H2829" s="83"/>
    </row>
    <row r="2830" spans="7:8" ht="14.45" x14ac:dyDescent="0.3">
      <c r="G2830" s="83"/>
      <c r="H2830" s="83"/>
    </row>
    <row r="2831" spans="7:8" ht="14.45" x14ac:dyDescent="0.3">
      <c r="G2831" s="83"/>
      <c r="H2831" s="83"/>
    </row>
    <row r="2832" spans="7:8" ht="14.45" x14ac:dyDescent="0.3">
      <c r="G2832" s="83"/>
      <c r="H2832" s="83"/>
    </row>
    <row r="2833" spans="7:8" ht="14.45" x14ac:dyDescent="0.3">
      <c r="G2833" s="83"/>
      <c r="H2833" s="83"/>
    </row>
    <row r="2834" spans="7:8" ht="14.45" x14ac:dyDescent="0.3">
      <c r="G2834" s="83"/>
      <c r="H2834" s="83"/>
    </row>
    <row r="2835" spans="7:8" ht="14.45" x14ac:dyDescent="0.3">
      <c r="G2835" s="83"/>
      <c r="H2835" s="83"/>
    </row>
    <row r="2836" spans="7:8" ht="14.45" x14ac:dyDescent="0.3">
      <c r="G2836" s="83"/>
      <c r="H2836" s="83"/>
    </row>
    <row r="2837" spans="7:8" ht="14.45" x14ac:dyDescent="0.3">
      <c r="G2837" s="83"/>
      <c r="H2837" s="83"/>
    </row>
    <row r="2838" spans="7:8" ht="14.45" x14ac:dyDescent="0.3">
      <c r="G2838" s="83"/>
      <c r="H2838" s="83"/>
    </row>
    <row r="2839" spans="7:8" ht="14.45" x14ac:dyDescent="0.3">
      <c r="G2839" s="83"/>
      <c r="H2839" s="83"/>
    </row>
    <row r="2840" spans="7:8" ht="14.45" x14ac:dyDescent="0.3">
      <c r="G2840" s="83"/>
      <c r="H2840" s="83"/>
    </row>
    <row r="2841" spans="7:8" ht="14.45" x14ac:dyDescent="0.3">
      <c r="G2841" s="83"/>
      <c r="H2841" s="83"/>
    </row>
    <row r="2842" spans="7:8" ht="14.45" x14ac:dyDescent="0.3">
      <c r="G2842" s="83"/>
      <c r="H2842" s="83"/>
    </row>
    <row r="2843" spans="7:8" ht="14.45" x14ac:dyDescent="0.3">
      <c r="G2843" s="83"/>
      <c r="H2843" s="83"/>
    </row>
    <row r="2844" spans="7:8" ht="14.45" x14ac:dyDescent="0.3">
      <c r="G2844" s="83"/>
      <c r="H2844" s="83"/>
    </row>
    <row r="2845" spans="7:8" ht="14.45" x14ac:dyDescent="0.3">
      <c r="G2845" s="83"/>
      <c r="H2845" s="83"/>
    </row>
    <row r="2846" spans="7:8" ht="14.45" x14ac:dyDescent="0.3">
      <c r="G2846" s="83"/>
      <c r="H2846" s="83"/>
    </row>
    <row r="2847" spans="7:8" ht="14.45" x14ac:dyDescent="0.3">
      <c r="G2847" s="83"/>
      <c r="H2847" s="83"/>
    </row>
    <row r="2848" spans="7:8" ht="14.45" x14ac:dyDescent="0.3">
      <c r="G2848" s="83"/>
      <c r="H2848" s="83"/>
    </row>
    <row r="2849" spans="7:8" ht="14.45" x14ac:dyDescent="0.3">
      <c r="G2849" s="83"/>
      <c r="H2849" s="83"/>
    </row>
    <row r="2850" spans="7:8" ht="14.45" x14ac:dyDescent="0.3">
      <c r="G2850" s="83"/>
      <c r="H2850" s="83"/>
    </row>
    <row r="2851" spans="7:8" ht="14.45" x14ac:dyDescent="0.3">
      <c r="G2851" s="83"/>
      <c r="H2851" s="83"/>
    </row>
    <row r="2852" spans="7:8" ht="14.45" x14ac:dyDescent="0.3">
      <c r="G2852" s="83"/>
      <c r="H2852" s="83"/>
    </row>
    <row r="2853" spans="7:8" ht="14.45" x14ac:dyDescent="0.3">
      <c r="G2853" s="83"/>
      <c r="H2853" s="83"/>
    </row>
    <row r="2854" spans="7:8" ht="14.45" x14ac:dyDescent="0.3">
      <c r="G2854" s="83"/>
      <c r="H2854" s="83"/>
    </row>
    <row r="2855" spans="7:8" ht="14.45" x14ac:dyDescent="0.3">
      <c r="G2855" s="83"/>
      <c r="H2855" s="83"/>
    </row>
    <row r="2856" spans="7:8" ht="14.45" x14ac:dyDescent="0.3">
      <c r="G2856" s="83"/>
      <c r="H2856" s="83"/>
    </row>
    <row r="2857" spans="7:8" ht="14.45" x14ac:dyDescent="0.3">
      <c r="G2857" s="83"/>
      <c r="H2857" s="83"/>
    </row>
    <row r="2858" spans="7:8" ht="14.45" x14ac:dyDescent="0.3">
      <c r="G2858" s="83"/>
      <c r="H2858" s="83"/>
    </row>
    <row r="2859" spans="7:8" ht="14.45" x14ac:dyDescent="0.3">
      <c r="G2859" s="83"/>
      <c r="H2859" s="83"/>
    </row>
    <row r="2860" spans="7:8" ht="14.45" x14ac:dyDescent="0.3">
      <c r="G2860" s="83"/>
      <c r="H2860" s="83"/>
    </row>
    <row r="2861" spans="7:8" ht="14.45" x14ac:dyDescent="0.3">
      <c r="G2861" s="83"/>
      <c r="H2861" s="83"/>
    </row>
    <row r="2862" spans="7:8" ht="14.45" x14ac:dyDescent="0.3">
      <c r="G2862" s="83"/>
      <c r="H2862" s="83"/>
    </row>
    <row r="2863" spans="7:8" ht="14.45" x14ac:dyDescent="0.3">
      <c r="G2863" s="83"/>
      <c r="H2863" s="83"/>
    </row>
    <row r="2864" spans="7:8" ht="14.45" x14ac:dyDescent="0.3">
      <c r="G2864" s="83"/>
      <c r="H2864" s="83"/>
    </row>
    <row r="2865" spans="7:8" ht="14.45" x14ac:dyDescent="0.3">
      <c r="G2865" s="83"/>
      <c r="H2865" s="83"/>
    </row>
    <row r="2866" spans="7:8" ht="14.45" x14ac:dyDescent="0.3">
      <c r="G2866" s="83"/>
      <c r="H2866" s="83"/>
    </row>
    <row r="2867" spans="7:8" ht="14.45" x14ac:dyDescent="0.3">
      <c r="G2867" s="83"/>
      <c r="H2867" s="83"/>
    </row>
    <row r="2868" spans="7:8" ht="14.45" x14ac:dyDescent="0.3">
      <c r="G2868" s="83"/>
      <c r="H2868" s="83"/>
    </row>
    <row r="2869" spans="7:8" ht="14.45" x14ac:dyDescent="0.3">
      <c r="G2869" s="83"/>
      <c r="H2869" s="83"/>
    </row>
    <row r="2870" spans="7:8" ht="14.45" x14ac:dyDescent="0.3">
      <c r="G2870" s="83"/>
      <c r="H2870" s="83"/>
    </row>
    <row r="2871" spans="7:8" ht="14.45" x14ac:dyDescent="0.3">
      <c r="G2871" s="83"/>
      <c r="H2871" s="83"/>
    </row>
    <row r="2872" spans="7:8" ht="14.45" x14ac:dyDescent="0.3">
      <c r="G2872" s="83"/>
      <c r="H2872" s="83"/>
    </row>
    <row r="2873" spans="7:8" ht="14.45" x14ac:dyDescent="0.3">
      <c r="G2873" s="83"/>
      <c r="H2873" s="83"/>
    </row>
    <row r="2874" spans="7:8" ht="14.45" x14ac:dyDescent="0.3">
      <c r="G2874" s="83"/>
      <c r="H2874" s="83"/>
    </row>
    <row r="2875" spans="7:8" ht="14.45" x14ac:dyDescent="0.3">
      <c r="G2875" s="83"/>
      <c r="H2875" s="83"/>
    </row>
    <row r="2876" spans="7:8" ht="14.45" x14ac:dyDescent="0.3">
      <c r="G2876" s="83"/>
      <c r="H2876" s="83"/>
    </row>
    <row r="2877" spans="7:8" ht="14.45" x14ac:dyDescent="0.3">
      <c r="G2877" s="83"/>
      <c r="H2877" s="83"/>
    </row>
    <row r="2878" spans="7:8" ht="14.45" x14ac:dyDescent="0.3">
      <c r="G2878" s="83"/>
      <c r="H2878" s="83"/>
    </row>
    <row r="2879" spans="7:8" ht="14.45" x14ac:dyDescent="0.3">
      <c r="G2879" s="83"/>
      <c r="H2879" s="83"/>
    </row>
    <row r="2880" spans="7:8" ht="14.45" x14ac:dyDescent="0.3">
      <c r="G2880" s="83"/>
      <c r="H2880" s="83"/>
    </row>
    <row r="2881" spans="7:8" ht="14.45" x14ac:dyDescent="0.3">
      <c r="G2881" s="83"/>
      <c r="H2881" s="83"/>
    </row>
    <row r="2882" spans="7:8" ht="14.45" x14ac:dyDescent="0.3">
      <c r="G2882" s="83"/>
      <c r="H2882" s="83"/>
    </row>
    <row r="2883" spans="7:8" ht="14.45" x14ac:dyDescent="0.3">
      <c r="G2883" s="83"/>
      <c r="H2883" s="83"/>
    </row>
    <row r="2884" spans="7:8" ht="14.45" x14ac:dyDescent="0.3">
      <c r="G2884" s="83"/>
      <c r="H2884" s="83"/>
    </row>
    <row r="2885" spans="7:8" ht="14.45" x14ac:dyDescent="0.3">
      <c r="G2885" s="83"/>
      <c r="H2885" s="83"/>
    </row>
    <row r="2886" spans="7:8" ht="14.45" x14ac:dyDescent="0.3">
      <c r="G2886" s="83"/>
      <c r="H2886" s="83"/>
    </row>
    <row r="2887" spans="7:8" ht="14.45" x14ac:dyDescent="0.3">
      <c r="G2887" s="83"/>
      <c r="H2887" s="83"/>
    </row>
    <row r="2888" spans="7:8" ht="14.45" x14ac:dyDescent="0.3">
      <c r="G2888" s="83"/>
      <c r="H2888" s="83"/>
    </row>
    <row r="2889" spans="7:8" ht="14.45" x14ac:dyDescent="0.3">
      <c r="G2889" s="83"/>
      <c r="H2889" s="83"/>
    </row>
    <row r="2890" spans="7:8" ht="14.45" x14ac:dyDescent="0.3">
      <c r="G2890" s="83"/>
      <c r="H2890" s="83"/>
    </row>
    <row r="2891" spans="7:8" ht="14.45" x14ac:dyDescent="0.3">
      <c r="G2891" s="83"/>
      <c r="H2891" s="83"/>
    </row>
    <row r="2892" spans="7:8" ht="14.45" x14ac:dyDescent="0.3">
      <c r="G2892" s="83"/>
      <c r="H2892" s="83"/>
    </row>
    <row r="2893" spans="7:8" ht="14.45" x14ac:dyDescent="0.3">
      <c r="G2893" s="83"/>
      <c r="H2893" s="83"/>
    </row>
    <row r="2894" spans="7:8" ht="14.45" x14ac:dyDescent="0.3">
      <c r="G2894" s="83"/>
      <c r="H2894" s="83"/>
    </row>
    <row r="2895" spans="7:8" ht="14.45" x14ac:dyDescent="0.3">
      <c r="G2895" s="83"/>
      <c r="H2895" s="83"/>
    </row>
    <row r="2896" spans="7:8" ht="14.45" x14ac:dyDescent="0.3">
      <c r="G2896" s="83"/>
      <c r="H2896" s="83"/>
    </row>
    <row r="2897" spans="7:8" ht="14.45" x14ac:dyDescent="0.3">
      <c r="G2897" s="83"/>
      <c r="H2897" s="83"/>
    </row>
    <row r="2898" spans="7:8" ht="14.45" x14ac:dyDescent="0.3">
      <c r="G2898" s="83"/>
      <c r="H2898" s="83"/>
    </row>
    <row r="2899" spans="7:8" ht="14.45" x14ac:dyDescent="0.3">
      <c r="G2899" s="83"/>
      <c r="H2899" s="83"/>
    </row>
    <row r="2900" spans="7:8" ht="14.45" x14ac:dyDescent="0.3">
      <c r="G2900" s="83"/>
      <c r="H2900" s="83"/>
    </row>
    <row r="2901" spans="7:8" ht="14.45" x14ac:dyDescent="0.3">
      <c r="G2901" s="83"/>
      <c r="H2901" s="83"/>
    </row>
    <row r="2902" spans="7:8" ht="14.45" x14ac:dyDescent="0.3">
      <c r="G2902" s="83"/>
      <c r="H2902" s="83"/>
    </row>
    <row r="2903" spans="7:8" ht="14.45" x14ac:dyDescent="0.3">
      <c r="G2903" s="83"/>
      <c r="H2903" s="83"/>
    </row>
    <row r="2904" spans="7:8" ht="14.45" x14ac:dyDescent="0.3">
      <c r="G2904" s="83"/>
      <c r="H2904" s="83"/>
    </row>
    <row r="2905" spans="7:8" ht="14.45" x14ac:dyDescent="0.3">
      <c r="G2905" s="83"/>
      <c r="H2905" s="83"/>
    </row>
    <row r="2906" spans="7:8" ht="14.45" x14ac:dyDescent="0.3">
      <c r="G2906" s="83"/>
      <c r="H2906" s="83"/>
    </row>
    <row r="2907" spans="7:8" ht="14.45" x14ac:dyDescent="0.3">
      <c r="G2907" s="83"/>
      <c r="H2907" s="83"/>
    </row>
    <row r="2908" spans="7:8" ht="14.45" x14ac:dyDescent="0.3">
      <c r="G2908" s="83"/>
      <c r="H2908" s="83"/>
    </row>
    <row r="2909" spans="7:8" ht="14.45" x14ac:dyDescent="0.3">
      <c r="G2909" s="83"/>
      <c r="H2909" s="83"/>
    </row>
    <row r="2910" spans="7:8" ht="14.45" x14ac:dyDescent="0.3">
      <c r="G2910" s="83"/>
      <c r="H2910" s="83"/>
    </row>
    <row r="2911" spans="7:8" ht="14.45" x14ac:dyDescent="0.3">
      <c r="G2911" s="83"/>
      <c r="H2911" s="83"/>
    </row>
    <row r="2912" spans="7:8" ht="14.45" x14ac:dyDescent="0.3">
      <c r="G2912" s="83"/>
      <c r="H2912" s="83"/>
    </row>
    <row r="2913" spans="7:8" ht="14.45" x14ac:dyDescent="0.3">
      <c r="G2913" s="83"/>
      <c r="H2913" s="83"/>
    </row>
    <row r="2914" spans="7:8" ht="14.45" x14ac:dyDescent="0.3">
      <c r="G2914" s="83"/>
      <c r="H2914" s="83"/>
    </row>
    <row r="2915" spans="7:8" ht="14.45" x14ac:dyDescent="0.3">
      <c r="G2915" s="83"/>
      <c r="H2915" s="83"/>
    </row>
    <row r="2916" spans="7:8" ht="14.45" x14ac:dyDescent="0.3">
      <c r="G2916" s="83"/>
      <c r="H2916" s="83"/>
    </row>
    <row r="2917" spans="7:8" ht="14.45" x14ac:dyDescent="0.3">
      <c r="G2917" s="83"/>
      <c r="H2917" s="83"/>
    </row>
    <row r="2918" spans="7:8" ht="14.45" x14ac:dyDescent="0.3">
      <c r="G2918" s="83"/>
      <c r="H2918" s="83"/>
    </row>
    <row r="2919" spans="7:8" ht="14.45" x14ac:dyDescent="0.3">
      <c r="G2919" s="83"/>
      <c r="H2919" s="83"/>
    </row>
    <row r="2920" spans="7:8" ht="14.45" x14ac:dyDescent="0.3">
      <c r="G2920" s="83"/>
      <c r="H2920" s="83"/>
    </row>
    <row r="2921" spans="7:8" ht="14.45" x14ac:dyDescent="0.3">
      <c r="G2921" s="83"/>
      <c r="H2921" s="83"/>
    </row>
    <row r="2922" spans="7:8" ht="14.45" x14ac:dyDescent="0.3">
      <c r="G2922" s="83"/>
      <c r="H2922" s="83"/>
    </row>
    <row r="2923" spans="7:8" ht="14.45" x14ac:dyDescent="0.3">
      <c r="G2923" s="83"/>
      <c r="H2923" s="83"/>
    </row>
    <row r="2924" spans="7:8" ht="14.45" x14ac:dyDescent="0.3">
      <c r="G2924" s="83"/>
      <c r="H2924" s="83"/>
    </row>
    <row r="2925" spans="7:8" ht="14.45" x14ac:dyDescent="0.3">
      <c r="G2925" s="83"/>
      <c r="H2925" s="83"/>
    </row>
    <row r="2926" spans="7:8" ht="14.45" x14ac:dyDescent="0.3">
      <c r="G2926" s="83"/>
      <c r="H2926" s="83"/>
    </row>
    <row r="2927" spans="7:8" ht="14.45" x14ac:dyDescent="0.3">
      <c r="G2927" s="83"/>
      <c r="H2927" s="83"/>
    </row>
    <row r="2928" spans="7:8" ht="14.45" x14ac:dyDescent="0.3">
      <c r="G2928" s="83"/>
      <c r="H2928" s="83"/>
    </row>
    <row r="2929" spans="7:8" ht="14.45" x14ac:dyDescent="0.3">
      <c r="G2929" s="83"/>
      <c r="H2929" s="83"/>
    </row>
    <row r="2930" spans="7:8" ht="14.45" x14ac:dyDescent="0.3">
      <c r="G2930" s="83"/>
      <c r="H2930" s="83"/>
    </row>
    <row r="2931" spans="7:8" ht="14.45" x14ac:dyDescent="0.3">
      <c r="G2931" s="83"/>
      <c r="H2931" s="83"/>
    </row>
    <row r="2932" spans="7:8" ht="14.45" x14ac:dyDescent="0.3">
      <c r="G2932" s="83"/>
      <c r="H2932" s="83"/>
    </row>
    <row r="2933" spans="7:8" ht="14.45" x14ac:dyDescent="0.3">
      <c r="G2933" s="83"/>
      <c r="H2933" s="83"/>
    </row>
    <row r="2934" spans="7:8" ht="14.45" x14ac:dyDescent="0.3">
      <c r="G2934" s="83"/>
      <c r="H2934" s="83"/>
    </row>
    <row r="2935" spans="7:8" ht="14.45" x14ac:dyDescent="0.3">
      <c r="G2935" s="83"/>
      <c r="H2935" s="83"/>
    </row>
    <row r="2936" spans="7:8" ht="14.45" x14ac:dyDescent="0.3">
      <c r="G2936" s="83"/>
      <c r="H2936" s="83"/>
    </row>
    <row r="2937" spans="7:8" ht="14.45" x14ac:dyDescent="0.3">
      <c r="G2937" s="83"/>
      <c r="H2937" s="83"/>
    </row>
    <row r="2938" spans="7:8" ht="14.45" x14ac:dyDescent="0.3">
      <c r="G2938" s="83"/>
      <c r="H2938" s="83"/>
    </row>
    <row r="2939" spans="7:8" ht="14.45" x14ac:dyDescent="0.3">
      <c r="G2939" s="83"/>
      <c r="H2939" s="83"/>
    </row>
    <row r="2940" spans="7:8" ht="14.45" x14ac:dyDescent="0.3">
      <c r="G2940" s="83"/>
      <c r="H2940" s="83"/>
    </row>
    <row r="2941" spans="7:8" ht="14.45" x14ac:dyDescent="0.3">
      <c r="G2941" s="83"/>
      <c r="H2941" s="83"/>
    </row>
    <row r="2942" spans="7:8" ht="14.45" x14ac:dyDescent="0.3">
      <c r="G2942" s="83"/>
      <c r="H2942" s="83"/>
    </row>
    <row r="2943" spans="7:8" ht="14.45" x14ac:dyDescent="0.3">
      <c r="G2943" s="83"/>
      <c r="H2943" s="83"/>
    </row>
    <row r="2944" spans="7:8" ht="14.45" x14ac:dyDescent="0.3">
      <c r="G2944" s="83"/>
      <c r="H2944" s="83"/>
    </row>
    <row r="2945" spans="7:8" ht="14.45" x14ac:dyDescent="0.3">
      <c r="G2945" s="83"/>
      <c r="H2945" s="83"/>
    </row>
    <row r="2946" spans="7:8" ht="14.45" x14ac:dyDescent="0.3">
      <c r="G2946" s="83"/>
      <c r="H2946" s="83"/>
    </row>
    <row r="2947" spans="7:8" ht="14.45" x14ac:dyDescent="0.3">
      <c r="G2947" s="83"/>
      <c r="H2947" s="83"/>
    </row>
    <row r="2948" spans="7:8" ht="14.45" x14ac:dyDescent="0.3">
      <c r="G2948" s="83"/>
      <c r="H2948" s="83"/>
    </row>
    <row r="2949" spans="7:8" ht="14.45" x14ac:dyDescent="0.3">
      <c r="G2949" s="83"/>
      <c r="H2949" s="83"/>
    </row>
    <row r="2950" spans="7:8" ht="14.45" x14ac:dyDescent="0.3">
      <c r="G2950" s="83"/>
      <c r="H2950" s="83"/>
    </row>
    <row r="2951" spans="7:8" ht="14.45" x14ac:dyDescent="0.3">
      <c r="G2951" s="83"/>
      <c r="H2951" s="83"/>
    </row>
    <row r="2952" spans="7:8" ht="14.45" x14ac:dyDescent="0.3">
      <c r="G2952" s="83"/>
      <c r="H2952" s="83"/>
    </row>
    <row r="2953" spans="7:8" ht="14.45" x14ac:dyDescent="0.3">
      <c r="G2953" s="83"/>
      <c r="H2953" s="83"/>
    </row>
    <row r="2954" spans="7:8" ht="14.45" x14ac:dyDescent="0.3">
      <c r="G2954" s="83"/>
      <c r="H2954" s="83"/>
    </row>
    <row r="2955" spans="7:8" ht="14.45" x14ac:dyDescent="0.3">
      <c r="G2955" s="83"/>
      <c r="H2955" s="83"/>
    </row>
    <row r="2956" spans="7:8" ht="14.45" x14ac:dyDescent="0.3">
      <c r="G2956" s="83"/>
      <c r="H2956" s="83"/>
    </row>
    <row r="2957" spans="7:8" ht="14.45" x14ac:dyDescent="0.3">
      <c r="G2957" s="83"/>
      <c r="H2957" s="83"/>
    </row>
    <row r="2958" spans="7:8" ht="14.45" x14ac:dyDescent="0.3">
      <c r="G2958" s="83"/>
      <c r="H2958" s="83"/>
    </row>
    <row r="2959" spans="7:8" ht="14.45" x14ac:dyDescent="0.3">
      <c r="G2959" s="83"/>
      <c r="H2959" s="83"/>
    </row>
    <row r="2960" spans="7:8" ht="14.45" x14ac:dyDescent="0.3">
      <c r="G2960" s="83"/>
      <c r="H2960" s="83"/>
    </row>
    <row r="2961" spans="7:8" ht="14.45" x14ac:dyDescent="0.3">
      <c r="G2961" s="83"/>
      <c r="H2961" s="83"/>
    </row>
    <row r="2962" spans="7:8" ht="14.45" x14ac:dyDescent="0.3">
      <c r="G2962" s="83"/>
      <c r="H2962" s="83"/>
    </row>
    <row r="2963" spans="7:8" ht="14.45" x14ac:dyDescent="0.3">
      <c r="G2963" s="83"/>
      <c r="H2963" s="83"/>
    </row>
    <row r="2964" spans="7:8" ht="14.45" x14ac:dyDescent="0.3">
      <c r="G2964" s="83"/>
      <c r="H2964" s="83"/>
    </row>
    <row r="2965" spans="7:8" ht="14.45" x14ac:dyDescent="0.3">
      <c r="G2965" s="83"/>
      <c r="H2965" s="83"/>
    </row>
    <row r="2966" spans="7:8" ht="14.45" x14ac:dyDescent="0.3">
      <c r="G2966" s="83"/>
      <c r="H2966" s="83"/>
    </row>
    <row r="2967" spans="7:8" ht="14.45" x14ac:dyDescent="0.3">
      <c r="G2967" s="83"/>
      <c r="H2967" s="83"/>
    </row>
    <row r="2968" spans="7:8" ht="14.45" x14ac:dyDescent="0.3">
      <c r="G2968" s="83"/>
      <c r="H2968" s="83"/>
    </row>
    <row r="2969" spans="7:8" ht="14.45" x14ac:dyDescent="0.3">
      <c r="G2969" s="83"/>
      <c r="H2969" s="83"/>
    </row>
    <row r="2970" spans="7:8" ht="14.45" x14ac:dyDescent="0.3">
      <c r="G2970" s="83"/>
      <c r="H2970" s="83"/>
    </row>
    <row r="2971" spans="7:8" ht="14.45" x14ac:dyDescent="0.3">
      <c r="G2971" s="83"/>
      <c r="H2971" s="83"/>
    </row>
    <row r="2972" spans="7:8" ht="14.45" x14ac:dyDescent="0.3">
      <c r="G2972" s="83"/>
      <c r="H2972" s="83"/>
    </row>
    <row r="2973" spans="7:8" ht="14.45" x14ac:dyDescent="0.3">
      <c r="G2973" s="83"/>
      <c r="H2973" s="83"/>
    </row>
    <row r="2974" spans="7:8" ht="14.45" x14ac:dyDescent="0.3">
      <c r="G2974" s="83"/>
      <c r="H2974" s="83"/>
    </row>
    <row r="2975" spans="7:8" ht="14.45" x14ac:dyDescent="0.3">
      <c r="G2975" s="83"/>
      <c r="H2975" s="83"/>
    </row>
    <row r="2976" spans="7:8" ht="14.45" x14ac:dyDescent="0.3">
      <c r="G2976" s="83"/>
      <c r="H2976" s="83"/>
    </row>
    <row r="2977" spans="7:8" ht="14.45" x14ac:dyDescent="0.3">
      <c r="G2977" s="83"/>
      <c r="H2977" s="83"/>
    </row>
    <row r="2978" spans="7:8" ht="14.45" x14ac:dyDescent="0.3">
      <c r="G2978" s="83"/>
      <c r="H2978" s="83"/>
    </row>
    <row r="2979" spans="7:8" ht="14.45" x14ac:dyDescent="0.3">
      <c r="G2979" s="83"/>
      <c r="H2979" s="83"/>
    </row>
    <row r="2980" spans="7:8" ht="14.45" x14ac:dyDescent="0.3">
      <c r="G2980" s="83"/>
      <c r="H2980" s="83"/>
    </row>
    <row r="2981" spans="7:8" ht="14.45" x14ac:dyDescent="0.3">
      <c r="G2981" s="83"/>
      <c r="H2981" s="83"/>
    </row>
    <row r="2982" spans="7:8" ht="14.45" x14ac:dyDescent="0.3">
      <c r="G2982" s="83"/>
      <c r="H2982" s="83"/>
    </row>
    <row r="2983" spans="7:8" ht="14.45" x14ac:dyDescent="0.3">
      <c r="G2983" s="83"/>
      <c r="H2983" s="83"/>
    </row>
    <row r="2984" spans="7:8" ht="14.45" x14ac:dyDescent="0.3">
      <c r="G2984" s="83"/>
      <c r="H2984" s="83"/>
    </row>
    <row r="2985" spans="7:8" ht="14.45" x14ac:dyDescent="0.3">
      <c r="G2985" s="83"/>
      <c r="H2985" s="83"/>
    </row>
    <row r="2986" spans="7:8" ht="14.45" x14ac:dyDescent="0.3">
      <c r="G2986" s="83"/>
      <c r="H2986" s="83"/>
    </row>
    <row r="2987" spans="7:8" ht="14.45" x14ac:dyDescent="0.3">
      <c r="G2987" s="83"/>
      <c r="H2987" s="83"/>
    </row>
    <row r="2988" spans="7:8" ht="14.45" x14ac:dyDescent="0.3">
      <c r="G2988" s="83"/>
      <c r="H2988" s="83"/>
    </row>
    <row r="2989" spans="7:8" ht="14.45" x14ac:dyDescent="0.3">
      <c r="G2989" s="83"/>
      <c r="H2989" s="83"/>
    </row>
    <row r="2990" spans="7:8" ht="14.45" x14ac:dyDescent="0.3">
      <c r="G2990" s="83"/>
      <c r="H2990" s="83"/>
    </row>
    <row r="2991" spans="7:8" ht="14.45" x14ac:dyDescent="0.3">
      <c r="G2991" s="83"/>
      <c r="H2991" s="83"/>
    </row>
    <row r="2992" spans="7:8" ht="14.45" x14ac:dyDescent="0.3">
      <c r="G2992" s="83"/>
      <c r="H2992" s="83"/>
    </row>
    <row r="2993" spans="7:8" ht="14.45" x14ac:dyDescent="0.3">
      <c r="G2993" s="83"/>
      <c r="H2993" s="83"/>
    </row>
    <row r="2994" spans="7:8" ht="14.45" x14ac:dyDescent="0.3">
      <c r="G2994" s="83"/>
      <c r="H2994" s="83"/>
    </row>
    <row r="2995" spans="7:8" ht="14.45" x14ac:dyDescent="0.3">
      <c r="G2995" s="83"/>
      <c r="H2995" s="83"/>
    </row>
    <row r="2996" spans="7:8" ht="14.45" x14ac:dyDescent="0.3">
      <c r="G2996" s="83"/>
      <c r="H2996" s="83"/>
    </row>
    <row r="2997" spans="7:8" ht="14.45" x14ac:dyDescent="0.3">
      <c r="G2997" s="83"/>
      <c r="H2997" s="83"/>
    </row>
    <row r="2998" spans="7:8" ht="14.45" x14ac:dyDescent="0.3">
      <c r="G2998" s="83"/>
      <c r="H2998" s="83"/>
    </row>
    <row r="2999" spans="7:8" ht="14.45" x14ac:dyDescent="0.3">
      <c r="G2999" s="83"/>
      <c r="H2999" s="83"/>
    </row>
    <row r="3000" spans="7:8" ht="14.45" x14ac:dyDescent="0.3">
      <c r="G3000" s="83"/>
      <c r="H3000" s="83"/>
    </row>
    <row r="3001" spans="7:8" ht="14.45" x14ac:dyDescent="0.3">
      <c r="G3001" s="83"/>
      <c r="H3001" s="83"/>
    </row>
    <row r="3002" spans="7:8" ht="14.45" x14ac:dyDescent="0.3">
      <c r="G3002" s="83"/>
      <c r="H3002" s="83"/>
    </row>
    <row r="3003" spans="7:8" ht="14.45" x14ac:dyDescent="0.3">
      <c r="G3003" s="83"/>
      <c r="H3003" s="83"/>
    </row>
    <row r="3004" spans="7:8" ht="14.45" x14ac:dyDescent="0.3">
      <c r="G3004" s="83"/>
      <c r="H3004" s="83"/>
    </row>
    <row r="3005" spans="7:8" ht="14.45" x14ac:dyDescent="0.3">
      <c r="G3005" s="83"/>
      <c r="H3005" s="83"/>
    </row>
    <row r="3006" spans="7:8" ht="14.45" x14ac:dyDescent="0.3">
      <c r="G3006" s="83"/>
      <c r="H3006" s="83"/>
    </row>
    <row r="3007" spans="7:8" ht="14.45" x14ac:dyDescent="0.3">
      <c r="G3007" s="83"/>
      <c r="H3007" s="83"/>
    </row>
    <row r="3008" spans="7:8" ht="14.45" x14ac:dyDescent="0.3">
      <c r="G3008" s="83"/>
      <c r="H3008" s="83"/>
    </row>
    <row r="3009" spans="7:8" ht="14.45" x14ac:dyDescent="0.3">
      <c r="G3009" s="83"/>
      <c r="H3009" s="83"/>
    </row>
    <row r="3010" spans="7:8" ht="14.45" x14ac:dyDescent="0.3">
      <c r="G3010" s="83"/>
      <c r="H3010" s="83"/>
    </row>
    <row r="3011" spans="7:8" ht="14.45" x14ac:dyDescent="0.3">
      <c r="G3011" s="83"/>
      <c r="H3011" s="83"/>
    </row>
    <row r="3012" spans="7:8" ht="14.45" x14ac:dyDescent="0.3">
      <c r="G3012" s="83"/>
      <c r="H3012" s="83"/>
    </row>
    <row r="3013" spans="7:8" ht="14.45" x14ac:dyDescent="0.3">
      <c r="G3013" s="83"/>
      <c r="H3013" s="83"/>
    </row>
    <row r="3014" spans="7:8" ht="14.45" x14ac:dyDescent="0.3">
      <c r="G3014" s="83"/>
      <c r="H3014" s="83"/>
    </row>
    <row r="3015" spans="7:8" ht="14.45" x14ac:dyDescent="0.3">
      <c r="G3015" s="83"/>
      <c r="H3015" s="83"/>
    </row>
    <row r="3016" spans="7:8" ht="14.45" x14ac:dyDescent="0.3">
      <c r="G3016" s="83"/>
      <c r="H3016" s="83"/>
    </row>
    <row r="3017" spans="7:8" ht="14.45" x14ac:dyDescent="0.3">
      <c r="G3017" s="83"/>
      <c r="H3017" s="83"/>
    </row>
    <row r="3018" spans="7:8" ht="14.45" x14ac:dyDescent="0.3">
      <c r="G3018" s="83"/>
      <c r="H3018" s="83"/>
    </row>
    <row r="3019" spans="7:8" ht="14.45" x14ac:dyDescent="0.3">
      <c r="G3019" s="83"/>
      <c r="H3019" s="83"/>
    </row>
    <row r="3020" spans="7:8" ht="14.45" x14ac:dyDescent="0.3">
      <c r="G3020" s="83"/>
      <c r="H3020" s="83"/>
    </row>
    <row r="3021" spans="7:8" ht="14.45" x14ac:dyDescent="0.3">
      <c r="G3021" s="83"/>
      <c r="H3021" s="83"/>
    </row>
    <row r="3022" spans="7:8" ht="14.45" x14ac:dyDescent="0.3">
      <c r="G3022" s="83"/>
      <c r="H3022" s="83"/>
    </row>
    <row r="3023" spans="7:8" ht="14.45" x14ac:dyDescent="0.3">
      <c r="G3023" s="83"/>
      <c r="H3023" s="83"/>
    </row>
    <row r="3024" spans="7:8" ht="14.45" x14ac:dyDescent="0.3">
      <c r="G3024" s="83"/>
      <c r="H3024" s="83"/>
    </row>
    <row r="3025" spans="7:8" ht="14.45" x14ac:dyDescent="0.3">
      <c r="G3025" s="83"/>
      <c r="H3025" s="83"/>
    </row>
    <row r="3026" spans="7:8" ht="14.45" x14ac:dyDescent="0.3">
      <c r="G3026" s="83"/>
      <c r="H3026" s="83"/>
    </row>
    <row r="3027" spans="7:8" ht="14.45" x14ac:dyDescent="0.3">
      <c r="G3027" s="83"/>
      <c r="H3027" s="83"/>
    </row>
    <row r="3028" spans="7:8" ht="14.45" x14ac:dyDescent="0.3">
      <c r="G3028" s="83"/>
      <c r="H3028" s="83"/>
    </row>
    <row r="3029" spans="7:8" ht="14.45" x14ac:dyDescent="0.3">
      <c r="G3029" s="83"/>
      <c r="H3029" s="83"/>
    </row>
    <row r="3030" spans="7:8" ht="14.45" x14ac:dyDescent="0.3">
      <c r="G3030" s="83"/>
      <c r="H3030" s="83"/>
    </row>
    <row r="3031" spans="7:8" ht="14.45" x14ac:dyDescent="0.3">
      <c r="G3031" s="83"/>
      <c r="H3031" s="83"/>
    </row>
    <row r="3032" spans="7:8" ht="14.45" x14ac:dyDescent="0.3">
      <c r="G3032" s="83"/>
      <c r="H3032" s="83"/>
    </row>
    <row r="3033" spans="7:8" ht="14.45" x14ac:dyDescent="0.3">
      <c r="G3033" s="83"/>
      <c r="H3033" s="83"/>
    </row>
    <row r="3034" spans="7:8" ht="14.45" x14ac:dyDescent="0.3">
      <c r="G3034" s="83"/>
      <c r="H3034" s="83"/>
    </row>
    <row r="3035" spans="7:8" ht="14.45" x14ac:dyDescent="0.3">
      <c r="G3035" s="83"/>
      <c r="H3035" s="83"/>
    </row>
    <row r="3036" spans="7:8" ht="14.45" x14ac:dyDescent="0.3">
      <c r="G3036" s="83"/>
      <c r="H3036" s="83"/>
    </row>
    <row r="3037" spans="7:8" ht="14.45" x14ac:dyDescent="0.3">
      <c r="G3037" s="83"/>
      <c r="H3037" s="83"/>
    </row>
    <row r="3038" spans="7:8" ht="14.45" x14ac:dyDescent="0.3">
      <c r="G3038" s="83"/>
      <c r="H3038" s="83"/>
    </row>
    <row r="3039" spans="7:8" ht="14.45" x14ac:dyDescent="0.3">
      <c r="G3039" s="83"/>
      <c r="H3039" s="83"/>
    </row>
    <row r="3040" spans="7:8" ht="14.45" x14ac:dyDescent="0.3">
      <c r="G3040" s="83"/>
      <c r="H3040" s="83"/>
    </row>
    <row r="3041" spans="7:8" ht="14.45" x14ac:dyDescent="0.3">
      <c r="G3041" s="83"/>
      <c r="H3041" s="83"/>
    </row>
    <row r="3042" spans="7:8" ht="14.45" x14ac:dyDescent="0.3">
      <c r="G3042" s="83"/>
      <c r="H3042" s="83"/>
    </row>
    <row r="3043" spans="7:8" ht="14.45" x14ac:dyDescent="0.3">
      <c r="G3043" s="83"/>
      <c r="H3043" s="83"/>
    </row>
    <row r="3044" spans="7:8" ht="14.45" x14ac:dyDescent="0.3">
      <c r="G3044" s="83"/>
      <c r="H3044" s="83"/>
    </row>
    <row r="3045" spans="7:8" ht="14.45" x14ac:dyDescent="0.3">
      <c r="G3045" s="83"/>
      <c r="H3045" s="83"/>
    </row>
    <row r="3046" spans="7:8" ht="14.45" x14ac:dyDescent="0.3">
      <c r="G3046" s="83"/>
      <c r="H3046" s="83"/>
    </row>
    <row r="3047" spans="7:8" ht="14.45" x14ac:dyDescent="0.3">
      <c r="G3047" s="83"/>
      <c r="H3047" s="83"/>
    </row>
    <row r="3048" spans="7:8" ht="14.45" x14ac:dyDescent="0.3">
      <c r="G3048" s="83"/>
      <c r="H3048" s="83"/>
    </row>
    <row r="3049" spans="7:8" ht="14.45" x14ac:dyDescent="0.3">
      <c r="G3049" s="83"/>
      <c r="H3049" s="83"/>
    </row>
    <row r="3050" spans="7:8" ht="14.45" x14ac:dyDescent="0.3">
      <c r="G3050" s="83"/>
      <c r="H3050" s="83"/>
    </row>
    <row r="3051" spans="7:8" ht="14.45" x14ac:dyDescent="0.3">
      <c r="G3051" s="83"/>
      <c r="H3051" s="83"/>
    </row>
    <row r="3052" spans="7:8" ht="14.45" x14ac:dyDescent="0.3">
      <c r="G3052" s="83"/>
      <c r="H3052" s="83"/>
    </row>
    <row r="3053" spans="7:8" ht="14.45" x14ac:dyDescent="0.3">
      <c r="G3053" s="83"/>
      <c r="H3053" s="83"/>
    </row>
    <row r="3054" spans="7:8" ht="14.45" x14ac:dyDescent="0.3">
      <c r="G3054" s="83"/>
      <c r="H3054" s="83"/>
    </row>
    <row r="3055" spans="7:8" ht="14.45" x14ac:dyDescent="0.3">
      <c r="G3055" s="83"/>
      <c r="H3055" s="83"/>
    </row>
    <row r="3056" spans="7:8" ht="14.45" x14ac:dyDescent="0.3">
      <c r="G3056" s="83"/>
      <c r="H3056" s="83"/>
    </row>
    <row r="3057" spans="7:8" ht="14.45" x14ac:dyDescent="0.3">
      <c r="G3057" s="83"/>
      <c r="H3057" s="83"/>
    </row>
    <row r="3058" spans="7:8" ht="14.45" x14ac:dyDescent="0.3">
      <c r="G3058" s="83"/>
      <c r="H3058" s="83"/>
    </row>
    <row r="3059" spans="7:8" ht="14.45" x14ac:dyDescent="0.3">
      <c r="G3059" s="83"/>
      <c r="H3059" s="83"/>
    </row>
    <row r="3060" spans="7:8" ht="14.45" x14ac:dyDescent="0.3">
      <c r="G3060" s="83"/>
      <c r="H3060" s="83"/>
    </row>
    <row r="3061" spans="7:8" ht="14.45" x14ac:dyDescent="0.3">
      <c r="G3061" s="83"/>
      <c r="H3061" s="83"/>
    </row>
    <row r="3062" spans="7:8" ht="14.45" x14ac:dyDescent="0.3">
      <c r="G3062" s="83"/>
      <c r="H3062" s="83"/>
    </row>
    <row r="3063" spans="7:8" ht="14.45" x14ac:dyDescent="0.3">
      <c r="G3063" s="83"/>
      <c r="H3063" s="83"/>
    </row>
    <row r="3064" spans="7:8" ht="14.45" x14ac:dyDescent="0.3">
      <c r="G3064" s="83"/>
      <c r="H3064" s="83"/>
    </row>
    <row r="3065" spans="7:8" ht="14.45" x14ac:dyDescent="0.3">
      <c r="G3065" s="83"/>
      <c r="H3065" s="83"/>
    </row>
    <row r="3066" spans="7:8" ht="14.45" x14ac:dyDescent="0.3">
      <c r="G3066" s="83"/>
      <c r="H3066" s="83"/>
    </row>
    <row r="3067" spans="7:8" ht="14.45" x14ac:dyDescent="0.3">
      <c r="G3067" s="83"/>
      <c r="H3067" s="83"/>
    </row>
    <row r="3068" spans="7:8" ht="14.45" x14ac:dyDescent="0.3">
      <c r="G3068" s="83"/>
      <c r="H3068" s="83"/>
    </row>
    <row r="3069" spans="7:8" ht="14.45" x14ac:dyDescent="0.3">
      <c r="G3069" s="83"/>
      <c r="H3069" s="83"/>
    </row>
    <row r="3070" spans="7:8" ht="14.45" x14ac:dyDescent="0.3">
      <c r="G3070" s="83"/>
      <c r="H3070" s="83"/>
    </row>
    <row r="3071" spans="7:8" ht="14.45" x14ac:dyDescent="0.3">
      <c r="G3071" s="83"/>
      <c r="H3071" s="83"/>
    </row>
    <row r="3072" spans="7:8" ht="14.45" x14ac:dyDescent="0.3">
      <c r="G3072" s="83"/>
      <c r="H3072" s="83"/>
    </row>
    <row r="3073" spans="7:8" ht="14.45" x14ac:dyDescent="0.3">
      <c r="G3073" s="83"/>
      <c r="H3073" s="83"/>
    </row>
    <row r="3074" spans="7:8" ht="14.45" x14ac:dyDescent="0.3">
      <c r="G3074" s="83"/>
      <c r="H3074" s="83"/>
    </row>
    <row r="3075" spans="7:8" ht="14.45" x14ac:dyDescent="0.3">
      <c r="G3075" s="83"/>
      <c r="H3075" s="83"/>
    </row>
    <row r="3076" spans="7:8" ht="14.45" x14ac:dyDescent="0.3">
      <c r="G3076" s="83"/>
      <c r="H3076" s="83"/>
    </row>
    <row r="3077" spans="7:8" ht="14.45" x14ac:dyDescent="0.3">
      <c r="G3077" s="83"/>
      <c r="H3077" s="83"/>
    </row>
    <row r="3078" spans="7:8" ht="14.45" x14ac:dyDescent="0.3">
      <c r="G3078" s="83"/>
      <c r="H3078" s="83"/>
    </row>
    <row r="3079" spans="7:8" ht="14.45" x14ac:dyDescent="0.3">
      <c r="G3079" s="83"/>
      <c r="H3079" s="83"/>
    </row>
    <row r="3080" spans="7:8" ht="14.45" x14ac:dyDescent="0.3">
      <c r="G3080" s="83"/>
      <c r="H3080" s="83"/>
    </row>
    <row r="3081" spans="7:8" ht="14.45" x14ac:dyDescent="0.3">
      <c r="G3081" s="83"/>
      <c r="H3081" s="83"/>
    </row>
    <row r="3082" spans="7:8" ht="14.45" x14ac:dyDescent="0.3">
      <c r="G3082" s="83"/>
      <c r="H3082" s="83"/>
    </row>
    <row r="3083" spans="7:8" ht="14.45" x14ac:dyDescent="0.3">
      <c r="G3083" s="83"/>
      <c r="H3083" s="83"/>
    </row>
    <row r="3084" spans="7:8" ht="14.45" x14ac:dyDescent="0.3">
      <c r="G3084" s="83"/>
      <c r="H3084" s="83"/>
    </row>
    <row r="3085" spans="7:8" ht="14.45" x14ac:dyDescent="0.3">
      <c r="G3085" s="83"/>
      <c r="H3085" s="83"/>
    </row>
    <row r="3086" spans="7:8" ht="14.45" x14ac:dyDescent="0.3">
      <c r="G3086" s="83"/>
      <c r="H3086" s="83"/>
    </row>
    <row r="3087" spans="7:8" ht="14.45" x14ac:dyDescent="0.3">
      <c r="G3087" s="83"/>
      <c r="H3087" s="83"/>
    </row>
    <row r="3088" spans="7:8" ht="14.45" x14ac:dyDescent="0.3">
      <c r="G3088" s="83"/>
      <c r="H3088" s="83"/>
    </row>
    <row r="3089" spans="7:8" ht="14.45" x14ac:dyDescent="0.3">
      <c r="G3089" s="83"/>
      <c r="H3089" s="83"/>
    </row>
    <row r="3090" spans="7:8" ht="14.45" x14ac:dyDescent="0.3">
      <c r="G3090" s="83"/>
      <c r="H3090" s="83"/>
    </row>
    <row r="3091" spans="7:8" ht="14.45" x14ac:dyDescent="0.3">
      <c r="G3091" s="83"/>
      <c r="H3091" s="83"/>
    </row>
    <row r="3092" spans="7:8" ht="14.45" x14ac:dyDescent="0.3">
      <c r="G3092" s="83"/>
      <c r="H3092" s="83"/>
    </row>
    <row r="3093" spans="7:8" ht="14.45" x14ac:dyDescent="0.3">
      <c r="G3093" s="83"/>
      <c r="H3093" s="83"/>
    </row>
    <row r="3094" spans="7:8" ht="14.45" x14ac:dyDescent="0.3">
      <c r="G3094" s="83"/>
      <c r="H3094" s="83"/>
    </row>
    <row r="3095" spans="7:8" ht="14.45" x14ac:dyDescent="0.3">
      <c r="G3095" s="83"/>
      <c r="H3095" s="83"/>
    </row>
    <row r="3096" spans="7:8" ht="14.45" x14ac:dyDescent="0.3">
      <c r="G3096" s="83"/>
      <c r="H3096" s="83"/>
    </row>
    <row r="3097" spans="7:8" ht="14.45" x14ac:dyDescent="0.3">
      <c r="G3097" s="83"/>
      <c r="H3097" s="83"/>
    </row>
    <row r="3098" spans="7:8" ht="14.45" x14ac:dyDescent="0.3">
      <c r="G3098" s="83"/>
      <c r="H3098" s="83"/>
    </row>
    <row r="3099" spans="7:8" ht="14.45" x14ac:dyDescent="0.3">
      <c r="G3099" s="83"/>
      <c r="H3099" s="83"/>
    </row>
    <row r="3100" spans="7:8" ht="14.45" x14ac:dyDescent="0.3">
      <c r="G3100" s="83"/>
      <c r="H3100" s="83"/>
    </row>
    <row r="3101" spans="7:8" ht="14.45" x14ac:dyDescent="0.3">
      <c r="G3101" s="83"/>
      <c r="H3101" s="83"/>
    </row>
    <row r="3102" spans="7:8" ht="14.45" x14ac:dyDescent="0.3">
      <c r="G3102" s="83"/>
      <c r="H3102" s="83"/>
    </row>
    <row r="3103" spans="7:8" ht="14.45" x14ac:dyDescent="0.3">
      <c r="G3103" s="83"/>
      <c r="H3103" s="83"/>
    </row>
    <row r="3104" spans="7:8" ht="14.45" x14ac:dyDescent="0.3">
      <c r="G3104" s="83"/>
      <c r="H3104" s="83"/>
    </row>
    <row r="3105" spans="7:8" ht="14.45" x14ac:dyDescent="0.3">
      <c r="G3105" s="83"/>
      <c r="H3105" s="83"/>
    </row>
    <row r="3106" spans="7:8" ht="14.45" x14ac:dyDescent="0.3">
      <c r="G3106" s="83"/>
      <c r="H3106" s="83"/>
    </row>
    <row r="3107" spans="7:8" ht="14.45" x14ac:dyDescent="0.3">
      <c r="G3107" s="83"/>
      <c r="H3107" s="83"/>
    </row>
    <row r="3108" spans="7:8" ht="14.45" x14ac:dyDescent="0.3">
      <c r="G3108" s="83"/>
      <c r="H3108" s="83"/>
    </row>
    <row r="3109" spans="7:8" ht="14.45" x14ac:dyDescent="0.3">
      <c r="G3109" s="83"/>
      <c r="H3109" s="83"/>
    </row>
    <row r="3110" spans="7:8" ht="14.45" x14ac:dyDescent="0.3">
      <c r="G3110" s="83"/>
      <c r="H3110" s="83"/>
    </row>
    <row r="3111" spans="7:8" ht="14.45" x14ac:dyDescent="0.3">
      <c r="G3111" s="83"/>
      <c r="H3111" s="83"/>
    </row>
    <row r="3112" spans="7:8" ht="14.45" x14ac:dyDescent="0.3">
      <c r="G3112" s="83"/>
      <c r="H3112" s="83"/>
    </row>
    <row r="3113" spans="7:8" ht="14.45" x14ac:dyDescent="0.3">
      <c r="G3113" s="83"/>
      <c r="H3113" s="83"/>
    </row>
    <row r="3114" spans="7:8" ht="14.45" x14ac:dyDescent="0.3">
      <c r="G3114" s="83"/>
      <c r="H3114" s="83"/>
    </row>
    <row r="3115" spans="7:8" ht="14.45" x14ac:dyDescent="0.3">
      <c r="G3115" s="83"/>
      <c r="H3115" s="83"/>
    </row>
    <row r="3116" spans="7:8" ht="14.45" x14ac:dyDescent="0.3">
      <c r="G3116" s="83"/>
      <c r="H3116" s="83"/>
    </row>
    <row r="3117" spans="7:8" ht="14.45" x14ac:dyDescent="0.3">
      <c r="G3117" s="83"/>
      <c r="H3117" s="83"/>
    </row>
    <row r="3118" spans="7:8" ht="14.45" x14ac:dyDescent="0.3">
      <c r="G3118" s="83"/>
      <c r="H3118" s="83"/>
    </row>
    <row r="3119" spans="7:8" ht="14.45" x14ac:dyDescent="0.3">
      <c r="G3119" s="83"/>
      <c r="H3119" s="83"/>
    </row>
    <row r="3120" spans="7:8" ht="14.45" x14ac:dyDescent="0.3">
      <c r="G3120" s="83"/>
      <c r="H3120" s="83"/>
    </row>
    <row r="3121" spans="7:8" ht="14.45" x14ac:dyDescent="0.3">
      <c r="G3121" s="83"/>
      <c r="H3121" s="83"/>
    </row>
    <row r="3122" spans="7:8" ht="14.45" x14ac:dyDescent="0.3">
      <c r="G3122" s="83"/>
      <c r="H3122" s="83"/>
    </row>
    <row r="3123" spans="7:8" ht="14.45" x14ac:dyDescent="0.3">
      <c r="G3123" s="83"/>
      <c r="H3123" s="83"/>
    </row>
    <row r="3124" spans="7:8" ht="14.45" x14ac:dyDescent="0.3">
      <c r="G3124" s="83"/>
      <c r="H3124" s="83"/>
    </row>
    <row r="3125" spans="7:8" ht="14.45" x14ac:dyDescent="0.3">
      <c r="G3125" s="83"/>
      <c r="H3125" s="83"/>
    </row>
    <row r="3126" spans="7:8" ht="14.45" x14ac:dyDescent="0.3">
      <c r="G3126" s="83"/>
      <c r="H3126" s="83"/>
    </row>
    <row r="3127" spans="7:8" ht="14.45" x14ac:dyDescent="0.3">
      <c r="G3127" s="83"/>
      <c r="H3127" s="83"/>
    </row>
    <row r="3128" spans="7:8" ht="14.45" x14ac:dyDescent="0.3">
      <c r="G3128" s="83"/>
      <c r="H3128" s="83"/>
    </row>
    <row r="3129" spans="7:8" ht="14.45" x14ac:dyDescent="0.3">
      <c r="G3129" s="83"/>
      <c r="H3129" s="83"/>
    </row>
    <row r="3130" spans="7:8" ht="14.45" x14ac:dyDescent="0.3">
      <c r="G3130" s="83"/>
      <c r="H3130" s="83"/>
    </row>
    <row r="3131" spans="7:8" ht="14.45" x14ac:dyDescent="0.3">
      <c r="G3131" s="83"/>
      <c r="H3131" s="83"/>
    </row>
    <row r="3132" spans="7:8" ht="14.45" x14ac:dyDescent="0.3">
      <c r="G3132" s="83"/>
      <c r="H3132" s="83"/>
    </row>
    <row r="3133" spans="7:8" ht="14.45" x14ac:dyDescent="0.3">
      <c r="G3133" s="83"/>
      <c r="H3133" s="83"/>
    </row>
    <row r="3134" spans="7:8" ht="14.45" x14ac:dyDescent="0.3">
      <c r="G3134" s="83"/>
      <c r="H3134" s="83"/>
    </row>
    <row r="3135" spans="7:8" ht="14.45" x14ac:dyDescent="0.3">
      <c r="G3135" s="83"/>
      <c r="H3135" s="83"/>
    </row>
    <row r="3136" spans="7:8" ht="14.45" x14ac:dyDescent="0.3">
      <c r="G3136" s="83"/>
      <c r="H3136" s="83"/>
    </row>
    <row r="3137" spans="7:8" ht="14.45" x14ac:dyDescent="0.3">
      <c r="G3137" s="83"/>
      <c r="H3137" s="83"/>
    </row>
    <row r="3138" spans="7:8" ht="14.45" x14ac:dyDescent="0.3">
      <c r="G3138" s="83"/>
      <c r="H3138" s="83"/>
    </row>
    <row r="3139" spans="7:8" ht="14.45" x14ac:dyDescent="0.3">
      <c r="G3139" s="83"/>
      <c r="H3139" s="83"/>
    </row>
    <row r="3140" spans="7:8" ht="14.45" x14ac:dyDescent="0.3">
      <c r="G3140" s="83"/>
      <c r="H3140" s="83"/>
    </row>
    <row r="3141" spans="7:8" ht="14.45" x14ac:dyDescent="0.3">
      <c r="G3141" s="83"/>
      <c r="H3141" s="83"/>
    </row>
    <row r="3142" spans="7:8" ht="14.45" x14ac:dyDescent="0.3">
      <c r="G3142" s="83"/>
      <c r="H3142" s="83"/>
    </row>
    <row r="3143" spans="7:8" ht="14.45" x14ac:dyDescent="0.3">
      <c r="G3143" s="83"/>
      <c r="H3143" s="83"/>
    </row>
    <row r="3144" spans="7:8" ht="14.45" x14ac:dyDescent="0.3">
      <c r="G3144" s="83"/>
      <c r="H3144" s="83"/>
    </row>
    <row r="3145" spans="7:8" ht="14.45" x14ac:dyDescent="0.3">
      <c r="G3145" s="83"/>
      <c r="H3145" s="83"/>
    </row>
    <row r="3146" spans="7:8" ht="14.45" x14ac:dyDescent="0.3">
      <c r="G3146" s="83"/>
      <c r="H3146" s="83"/>
    </row>
    <row r="3147" spans="7:8" ht="14.45" x14ac:dyDescent="0.3">
      <c r="G3147" s="83"/>
      <c r="H3147" s="83"/>
    </row>
    <row r="3148" spans="7:8" ht="14.45" x14ac:dyDescent="0.3">
      <c r="G3148" s="83"/>
      <c r="H3148" s="83"/>
    </row>
    <row r="3149" spans="7:8" ht="14.45" x14ac:dyDescent="0.3">
      <c r="G3149" s="83"/>
      <c r="H3149" s="83"/>
    </row>
    <row r="3150" spans="7:8" ht="14.45" x14ac:dyDescent="0.3">
      <c r="G3150" s="83"/>
      <c r="H3150" s="83"/>
    </row>
    <row r="3151" spans="7:8" ht="14.45" x14ac:dyDescent="0.3">
      <c r="G3151" s="83"/>
      <c r="H3151" s="83"/>
    </row>
    <row r="3152" spans="7:8" ht="14.45" x14ac:dyDescent="0.3">
      <c r="G3152" s="83"/>
      <c r="H3152" s="83"/>
    </row>
    <row r="3153" spans="7:8" ht="14.45" x14ac:dyDescent="0.3">
      <c r="G3153" s="83"/>
      <c r="H3153" s="83"/>
    </row>
    <row r="3154" spans="7:8" ht="14.45" x14ac:dyDescent="0.3">
      <c r="G3154" s="83"/>
      <c r="H3154" s="83"/>
    </row>
    <row r="3155" spans="7:8" ht="14.45" x14ac:dyDescent="0.3">
      <c r="G3155" s="83"/>
      <c r="H3155" s="83"/>
    </row>
    <row r="3156" spans="7:8" ht="14.45" x14ac:dyDescent="0.3">
      <c r="G3156" s="83"/>
      <c r="H3156" s="83"/>
    </row>
    <row r="3157" spans="7:8" ht="14.45" x14ac:dyDescent="0.3">
      <c r="G3157" s="83"/>
      <c r="H3157" s="83"/>
    </row>
    <row r="3158" spans="7:8" ht="14.45" x14ac:dyDescent="0.3">
      <c r="G3158" s="83"/>
      <c r="H3158" s="83"/>
    </row>
    <row r="3159" spans="7:8" ht="14.45" x14ac:dyDescent="0.3">
      <c r="G3159" s="83"/>
      <c r="H3159" s="83"/>
    </row>
    <row r="3160" spans="7:8" ht="14.45" x14ac:dyDescent="0.3">
      <c r="G3160" s="83"/>
      <c r="H3160" s="83"/>
    </row>
    <row r="3161" spans="7:8" ht="14.45" x14ac:dyDescent="0.3">
      <c r="G3161" s="83"/>
      <c r="H3161" s="83"/>
    </row>
    <row r="3162" spans="7:8" ht="14.45" x14ac:dyDescent="0.3">
      <c r="G3162" s="83"/>
      <c r="H3162" s="83"/>
    </row>
    <row r="3163" spans="7:8" ht="14.45" x14ac:dyDescent="0.3">
      <c r="G3163" s="83"/>
      <c r="H3163" s="83"/>
    </row>
    <row r="3164" spans="7:8" ht="14.45" x14ac:dyDescent="0.3">
      <c r="G3164" s="83"/>
      <c r="H3164" s="83"/>
    </row>
    <row r="3165" spans="7:8" ht="14.45" x14ac:dyDescent="0.3">
      <c r="G3165" s="83"/>
      <c r="H3165" s="83"/>
    </row>
    <row r="3166" spans="7:8" ht="14.45" x14ac:dyDescent="0.3">
      <c r="G3166" s="83"/>
      <c r="H3166" s="83"/>
    </row>
    <row r="3167" spans="7:8" ht="14.45" x14ac:dyDescent="0.3">
      <c r="G3167" s="83"/>
      <c r="H3167" s="83"/>
    </row>
    <row r="3168" spans="7:8" ht="14.45" x14ac:dyDescent="0.3">
      <c r="G3168" s="83"/>
      <c r="H3168" s="83"/>
    </row>
    <row r="3169" spans="7:8" ht="14.45" x14ac:dyDescent="0.3">
      <c r="G3169" s="83"/>
      <c r="H3169" s="83"/>
    </row>
    <row r="3170" spans="7:8" ht="14.45" x14ac:dyDescent="0.3">
      <c r="G3170" s="83"/>
      <c r="H3170" s="83"/>
    </row>
    <row r="3171" spans="7:8" ht="14.45" x14ac:dyDescent="0.3">
      <c r="G3171" s="83"/>
      <c r="H3171" s="83"/>
    </row>
    <row r="3172" spans="7:8" ht="14.45" x14ac:dyDescent="0.3">
      <c r="G3172" s="83"/>
      <c r="H3172" s="83"/>
    </row>
    <row r="3173" spans="7:8" ht="14.45" x14ac:dyDescent="0.3">
      <c r="G3173" s="83"/>
      <c r="H3173" s="83"/>
    </row>
    <row r="3174" spans="7:8" ht="14.45" x14ac:dyDescent="0.3">
      <c r="G3174" s="83"/>
      <c r="H3174" s="83"/>
    </row>
    <row r="3175" spans="7:8" ht="14.45" x14ac:dyDescent="0.3">
      <c r="G3175" s="83"/>
      <c r="H3175" s="83"/>
    </row>
    <row r="3176" spans="7:8" ht="14.45" x14ac:dyDescent="0.3">
      <c r="G3176" s="83"/>
      <c r="H3176" s="83"/>
    </row>
    <row r="3177" spans="7:8" ht="14.45" x14ac:dyDescent="0.3">
      <c r="G3177" s="83"/>
      <c r="H3177" s="83"/>
    </row>
    <row r="3178" spans="7:8" ht="14.45" x14ac:dyDescent="0.3">
      <c r="G3178" s="83"/>
      <c r="H3178" s="83"/>
    </row>
    <row r="3179" spans="7:8" ht="14.45" x14ac:dyDescent="0.3">
      <c r="G3179" s="83"/>
      <c r="H3179" s="83"/>
    </row>
    <row r="3180" spans="7:8" ht="14.45" x14ac:dyDescent="0.3">
      <c r="G3180" s="83"/>
      <c r="H3180" s="83"/>
    </row>
    <row r="3181" spans="7:8" ht="14.45" x14ac:dyDescent="0.3">
      <c r="G3181" s="83"/>
      <c r="H3181" s="83"/>
    </row>
    <row r="3182" spans="7:8" ht="14.45" x14ac:dyDescent="0.3">
      <c r="G3182" s="83"/>
      <c r="H3182" s="83"/>
    </row>
    <row r="3183" spans="7:8" ht="14.45" x14ac:dyDescent="0.3">
      <c r="G3183" s="83"/>
      <c r="H3183" s="83"/>
    </row>
    <row r="3184" spans="7:8" ht="14.45" x14ac:dyDescent="0.3">
      <c r="G3184" s="83"/>
      <c r="H3184" s="83"/>
    </row>
    <row r="3185" spans="7:8" ht="14.45" x14ac:dyDescent="0.3">
      <c r="G3185" s="83"/>
      <c r="H3185" s="83"/>
    </row>
    <row r="3186" spans="7:8" ht="14.45" x14ac:dyDescent="0.3">
      <c r="G3186" s="83"/>
      <c r="H3186" s="83"/>
    </row>
    <row r="3187" spans="7:8" ht="14.45" x14ac:dyDescent="0.3">
      <c r="G3187" s="83"/>
      <c r="H3187" s="83"/>
    </row>
    <row r="3188" spans="7:8" ht="14.45" x14ac:dyDescent="0.3">
      <c r="G3188" s="83"/>
      <c r="H3188" s="83"/>
    </row>
    <row r="3189" spans="7:8" ht="14.45" x14ac:dyDescent="0.3">
      <c r="G3189" s="83"/>
      <c r="H3189" s="83"/>
    </row>
    <row r="3190" spans="7:8" ht="14.45" x14ac:dyDescent="0.3">
      <c r="G3190" s="83"/>
      <c r="H3190" s="83"/>
    </row>
    <row r="3191" spans="7:8" ht="14.45" x14ac:dyDescent="0.3">
      <c r="G3191" s="83"/>
      <c r="H3191" s="83"/>
    </row>
    <row r="3192" spans="7:8" ht="14.45" x14ac:dyDescent="0.3">
      <c r="G3192" s="83"/>
      <c r="H3192" s="83"/>
    </row>
    <row r="3193" spans="7:8" ht="14.45" x14ac:dyDescent="0.3">
      <c r="G3193" s="83"/>
      <c r="H3193" s="83"/>
    </row>
    <row r="3194" spans="7:8" ht="14.45" x14ac:dyDescent="0.3">
      <c r="G3194" s="83"/>
      <c r="H3194" s="83"/>
    </row>
    <row r="3195" spans="7:8" ht="14.45" x14ac:dyDescent="0.3">
      <c r="G3195" s="83"/>
      <c r="H3195" s="83"/>
    </row>
    <row r="3196" spans="7:8" ht="14.45" x14ac:dyDescent="0.3">
      <c r="G3196" s="83"/>
      <c r="H3196" s="83"/>
    </row>
    <row r="3197" spans="7:8" ht="14.45" x14ac:dyDescent="0.3">
      <c r="G3197" s="83"/>
      <c r="H3197" s="83"/>
    </row>
    <row r="3198" spans="7:8" ht="14.45" x14ac:dyDescent="0.3">
      <c r="G3198" s="83"/>
      <c r="H3198" s="83"/>
    </row>
    <row r="3199" spans="7:8" ht="14.45" x14ac:dyDescent="0.3">
      <c r="G3199" s="83"/>
      <c r="H3199" s="83"/>
    </row>
    <row r="3200" spans="7:8" ht="14.45" x14ac:dyDescent="0.3">
      <c r="G3200" s="83"/>
      <c r="H3200" s="83"/>
    </row>
    <row r="3201" spans="7:8" ht="14.45" x14ac:dyDescent="0.3">
      <c r="G3201" s="83"/>
      <c r="H3201" s="83"/>
    </row>
    <row r="3202" spans="7:8" ht="14.45" x14ac:dyDescent="0.3">
      <c r="G3202" s="83"/>
      <c r="H3202" s="83"/>
    </row>
    <row r="3203" spans="7:8" ht="14.45" x14ac:dyDescent="0.3">
      <c r="G3203" s="83"/>
      <c r="H3203" s="83"/>
    </row>
    <row r="3204" spans="7:8" ht="14.45" x14ac:dyDescent="0.3">
      <c r="G3204" s="83"/>
      <c r="H3204" s="83"/>
    </row>
    <row r="3205" spans="7:8" ht="14.45" x14ac:dyDescent="0.3">
      <c r="G3205" s="83"/>
      <c r="H3205" s="83"/>
    </row>
    <row r="3206" spans="7:8" ht="14.45" x14ac:dyDescent="0.3">
      <c r="G3206" s="83"/>
      <c r="H3206" s="83"/>
    </row>
    <row r="3207" spans="7:8" ht="14.45" x14ac:dyDescent="0.3">
      <c r="G3207" s="83"/>
      <c r="H3207" s="83"/>
    </row>
    <row r="3208" spans="7:8" ht="14.45" x14ac:dyDescent="0.3">
      <c r="G3208" s="83"/>
      <c r="H3208" s="83"/>
    </row>
    <row r="3209" spans="7:8" ht="14.45" x14ac:dyDescent="0.3">
      <c r="G3209" s="83"/>
      <c r="H3209" s="83"/>
    </row>
    <row r="3210" spans="7:8" ht="14.45" x14ac:dyDescent="0.3">
      <c r="G3210" s="83"/>
      <c r="H3210" s="83"/>
    </row>
    <row r="3211" spans="7:8" ht="14.45" x14ac:dyDescent="0.3">
      <c r="G3211" s="83"/>
      <c r="H3211" s="83"/>
    </row>
    <row r="3212" spans="7:8" ht="14.45" x14ac:dyDescent="0.3">
      <c r="G3212" s="83"/>
      <c r="H3212" s="83"/>
    </row>
    <row r="3213" spans="7:8" ht="14.45" x14ac:dyDescent="0.3">
      <c r="G3213" s="83"/>
      <c r="H3213" s="83"/>
    </row>
    <row r="3214" spans="7:8" ht="14.45" x14ac:dyDescent="0.3">
      <c r="G3214" s="83"/>
      <c r="H3214" s="83"/>
    </row>
    <row r="3215" spans="7:8" ht="14.45" x14ac:dyDescent="0.3">
      <c r="G3215" s="83"/>
      <c r="H3215" s="83"/>
    </row>
    <row r="3216" spans="7:8" ht="14.45" x14ac:dyDescent="0.3">
      <c r="G3216" s="83"/>
      <c r="H3216" s="83"/>
    </row>
    <row r="3217" spans="7:8" ht="14.45" x14ac:dyDescent="0.3">
      <c r="G3217" s="83"/>
      <c r="H3217" s="83"/>
    </row>
    <row r="3218" spans="7:8" ht="14.45" x14ac:dyDescent="0.3">
      <c r="G3218" s="83"/>
      <c r="H3218" s="83"/>
    </row>
    <row r="3219" spans="7:8" ht="14.45" x14ac:dyDescent="0.3">
      <c r="G3219" s="83"/>
      <c r="H3219" s="83"/>
    </row>
    <row r="3220" spans="7:8" ht="14.45" x14ac:dyDescent="0.3">
      <c r="G3220" s="83"/>
      <c r="H3220" s="83"/>
    </row>
    <row r="3221" spans="7:8" ht="14.45" x14ac:dyDescent="0.3">
      <c r="G3221" s="83"/>
      <c r="H3221" s="83"/>
    </row>
    <row r="3222" spans="7:8" ht="14.45" x14ac:dyDescent="0.3">
      <c r="G3222" s="83"/>
      <c r="H3222" s="83"/>
    </row>
    <row r="3223" spans="7:8" ht="14.45" x14ac:dyDescent="0.3">
      <c r="G3223" s="83"/>
      <c r="H3223" s="83"/>
    </row>
    <row r="3224" spans="7:8" ht="14.45" x14ac:dyDescent="0.3">
      <c r="G3224" s="83"/>
      <c r="H3224" s="83"/>
    </row>
    <row r="3225" spans="7:8" ht="14.45" x14ac:dyDescent="0.3">
      <c r="G3225" s="83"/>
      <c r="H3225" s="83"/>
    </row>
    <row r="3226" spans="7:8" ht="14.45" x14ac:dyDescent="0.3">
      <c r="G3226" s="83"/>
      <c r="H3226" s="83"/>
    </row>
    <row r="3227" spans="7:8" ht="14.45" x14ac:dyDescent="0.3">
      <c r="G3227" s="83"/>
      <c r="H3227" s="83"/>
    </row>
    <row r="3228" spans="7:8" ht="14.45" x14ac:dyDescent="0.3">
      <c r="G3228" s="83"/>
      <c r="H3228" s="83"/>
    </row>
    <row r="3229" spans="7:8" ht="14.45" x14ac:dyDescent="0.3">
      <c r="G3229" s="83"/>
      <c r="H3229" s="83"/>
    </row>
    <row r="3230" spans="7:8" ht="14.45" x14ac:dyDescent="0.3">
      <c r="G3230" s="83"/>
      <c r="H3230" s="83"/>
    </row>
    <row r="3231" spans="7:8" ht="14.45" x14ac:dyDescent="0.3">
      <c r="G3231" s="83"/>
      <c r="H3231" s="83"/>
    </row>
    <row r="3232" spans="7:8" ht="14.45" x14ac:dyDescent="0.3">
      <c r="G3232" s="83"/>
      <c r="H3232" s="83"/>
    </row>
    <row r="3233" spans="7:8" ht="14.45" x14ac:dyDescent="0.3">
      <c r="G3233" s="83"/>
      <c r="H3233" s="83"/>
    </row>
    <row r="3234" spans="7:8" ht="14.45" x14ac:dyDescent="0.3">
      <c r="G3234" s="83"/>
      <c r="H3234" s="83"/>
    </row>
    <row r="3235" spans="7:8" ht="14.45" x14ac:dyDescent="0.3">
      <c r="G3235" s="83"/>
      <c r="H3235" s="83"/>
    </row>
    <row r="3236" spans="7:8" ht="14.45" x14ac:dyDescent="0.3">
      <c r="G3236" s="83"/>
      <c r="H3236" s="83"/>
    </row>
    <row r="3237" spans="7:8" ht="14.45" x14ac:dyDescent="0.3">
      <c r="G3237" s="83"/>
      <c r="H3237" s="83"/>
    </row>
    <row r="3238" spans="7:8" ht="14.45" x14ac:dyDescent="0.3">
      <c r="G3238" s="83"/>
      <c r="H3238" s="83"/>
    </row>
    <row r="3239" spans="7:8" ht="14.45" x14ac:dyDescent="0.3">
      <c r="G3239" s="83"/>
      <c r="H3239" s="83"/>
    </row>
    <row r="3240" spans="7:8" ht="14.45" x14ac:dyDescent="0.3">
      <c r="G3240" s="83"/>
      <c r="H3240" s="83"/>
    </row>
    <row r="3241" spans="7:8" ht="14.45" x14ac:dyDescent="0.3">
      <c r="G3241" s="83"/>
      <c r="H3241" s="83"/>
    </row>
    <row r="3242" spans="7:8" ht="14.45" x14ac:dyDescent="0.3">
      <c r="G3242" s="83"/>
      <c r="H3242" s="83"/>
    </row>
    <row r="3243" spans="7:8" ht="14.45" x14ac:dyDescent="0.3">
      <c r="G3243" s="83"/>
      <c r="H3243" s="83"/>
    </row>
    <row r="3244" spans="7:8" ht="14.45" x14ac:dyDescent="0.3">
      <c r="G3244" s="83"/>
      <c r="H3244" s="83"/>
    </row>
    <row r="3245" spans="7:8" ht="14.45" x14ac:dyDescent="0.3">
      <c r="G3245" s="83"/>
      <c r="H3245" s="83"/>
    </row>
    <row r="3246" spans="7:8" ht="14.45" x14ac:dyDescent="0.3">
      <c r="G3246" s="83"/>
      <c r="H3246" s="83"/>
    </row>
    <row r="3247" spans="7:8" ht="14.45" x14ac:dyDescent="0.3">
      <c r="G3247" s="83"/>
      <c r="H3247" s="83"/>
    </row>
    <row r="3248" spans="7:8" ht="14.45" x14ac:dyDescent="0.3">
      <c r="G3248" s="83"/>
      <c r="H3248" s="83"/>
    </row>
    <row r="3249" spans="7:8" ht="14.45" x14ac:dyDescent="0.3">
      <c r="G3249" s="83"/>
      <c r="H3249" s="83"/>
    </row>
    <row r="3250" spans="7:8" ht="14.45" x14ac:dyDescent="0.3">
      <c r="G3250" s="83"/>
      <c r="H3250" s="83"/>
    </row>
    <row r="3251" spans="7:8" ht="14.45" x14ac:dyDescent="0.3">
      <c r="G3251" s="83"/>
      <c r="H3251" s="83"/>
    </row>
    <row r="3252" spans="7:8" ht="14.45" x14ac:dyDescent="0.3">
      <c r="G3252" s="83"/>
      <c r="H3252" s="83"/>
    </row>
    <row r="3253" spans="7:8" ht="14.45" x14ac:dyDescent="0.3">
      <c r="G3253" s="83"/>
      <c r="H3253" s="83"/>
    </row>
    <row r="3254" spans="7:8" ht="14.45" x14ac:dyDescent="0.3">
      <c r="G3254" s="83"/>
      <c r="H3254" s="83"/>
    </row>
    <row r="3255" spans="7:8" ht="14.45" x14ac:dyDescent="0.3">
      <c r="G3255" s="83"/>
      <c r="H3255" s="83"/>
    </row>
    <row r="3256" spans="7:8" ht="14.45" x14ac:dyDescent="0.3">
      <c r="G3256" s="83"/>
      <c r="H3256" s="83"/>
    </row>
    <row r="3257" spans="7:8" ht="14.45" x14ac:dyDescent="0.3">
      <c r="G3257" s="83"/>
      <c r="H3257" s="83"/>
    </row>
    <row r="3258" spans="7:8" ht="14.45" x14ac:dyDescent="0.3">
      <c r="G3258" s="83"/>
      <c r="H3258" s="83"/>
    </row>
    <row r="3259" spans="7:8" ht="14.45" x14ac:dyDescent="0.3">
      <c r="G3259" s="83"/>
      <c r="H3259" s="83"/>
    </row>
    <row r="3260" spans="7:8" ht="14.45" x14ac:dyDescent="0.3">
      <c r="G3260" s="83"/>
      <c r="H3260" s="83"/>
    </row>
    <row r="3261" spans="7:8" ht="14.45" x14ac:dyDescent="0.3">
      <c r="G3261" s="83"/>
      <c r="H3261" s="83"/>
    </row>
    <row r="3262" spans="7:8" ht="14.45" x14ac:dyDescent="0.3">
      <c r="G3262" s="83"/>
      <c r="H3262" s="83"/>
    </row>
    <row r="3263" spans="7:8" ht="14.45" x14ac:dyDescent="0.3">
      <c r="G3263" s="83"/>
      <c r="H3263" s="83"/>
    </row>
    <row r="3264" spans="7:8" ht="14.45" x14ac:dyDescent="0.3">
      <c r="G3264" s="83"/>
      <c r="H3264" s="83"/>
    </row>
    <row r="3265" spans="7:8" ht="14.45" x14ac:dyDescent="0.3">
      <c r="G3265" s="83"/>
      <c r="H3265" s="83"/>
    </row>
    <row r="3266" spans="7:8" ht="14.45" x14ac:dyDescent="0.3">
      <c r="G3266" s="83"/>
      <c r="H3266" s="83"/>
    </row>
    <row r="3267" spans="7:8" ht="14.45" x14ac:dyDescent="0.3">
      <c r="G3267" s="83"/>
      <c r="H3267" s="83"/>
    </row>
    <row r="3268" spans="7:8" ht="14.45" x14ac:dyDescent="0.3">
      <c r="G3268" s="83"/>
      <c r="H3268" s="83"/>
    </row>
    <row r="3269" spans="7:8" ht="14.45" x14ac:dyDescent="0.3">
      <c r="G3269" s="83"/>
      <c r="H3269" s="83"/>
    </row>
    <row r="3270" spans="7:8" ht="14.45" x14ac:dyDescent="0.3">
      <c r="G3270" s="83"/>
      <c r="H3270" s="83"/>
    </row>
    <row r="3271" spans="7:8" ht="14.45" x14ac:dyDescent="0.3">
      <c r="G3271" s="83"/>
      <c r="H3271" s="83"/>
    </row>
    <row r="3272" spans="7:8" ht="14.45" x14ac:dyDescent="0.3">
      <c r="G3272" s="83"/>
      <c r="H3272" s="83"/>
    </row>
    <row r="3273" spans="7:8" ht="14.45" x14ac:dyDescent="0.3">
      <c r="G3273" s="83"/>
      <c r="H3273" s="83"/>
    </row>
    <row r="3274" spans="7:8" ht="14.45" x14ac:dyDescent="0.3">
      <c r="G3274" s="83"/>
      <c r="H3274" s="83"/>
    </row>
    <row r="3275" spans="7:8" ht="14.45" x14ac:dyDescent="0.3">
      <c r="G3275" s="83"/>
      <c r="H3275" s="83"/>
    </row>
    <row r="3276" spans="7:8" ht="14.45" x14ac:dyDescent="0.3">
      <c r="G3276" s="83"/>
      <c r="H3276" s="83"/>
    </row>
    <row r="3277" spans="7:8" ht="14.45" x14ac:dyDescent="0.3">
      <c r="G3277" s="83"/>
      <c r="H3277" s="83"/>
    </row>
    <row r="3278" spans="7:8" ht="14.45" x14ac:dyDescent="0.3">
      <c r="G3278" s="83"/>
      <c r="H3278" s="83"/>
    </row>
    <row r="3279" spans="7:8" ht="14.45" x14ac:dyDescent="0.3">
      <c r="G3279" s="83"/>
      <c r="H3279" s="83"/>
    </row>
    <row r="3280" spans="7:8" ht="14.45" x14ac:dyDescent="0.3">
      <c r="G3280" s="83"/>
      <c r="H3280" s="83"/>
    </row>
    <row r="3281" spans="7:8" ht="14.45" x14ac:dyDescent="0.3">
      <c r="G3281" s="83"/>
      <c r="H3281" s="83"/>
    </row>
    <row r="3282" spans="7:8" ht="14.45" x14ac:dyDescent="0.3">
      <c r="G3282" s="83"/>
      <c r="H3282" s="83"/>
    </row>
    <row r="3283" spans="7:8" ht="14.45" x14ac:dyDescent="0.3">
      <c r="G3283" s="83"/>
      <c r="H3283" s="83"/>
    </row>
    <row r="3284" spans="7:8" ht="14.45" x14ac:dyDescent="0.3">
      <c r="G3284" s="83"/>
      <c r="H3284" s="83"/>
    </row>
    <row r="3285" spans="7:8" ht="14.45" x14ac:dyDescent="0.3">
      <c r="G3285" s="83"/>
      <c r="H3285" s="83"/>
    </row>
    <row r="3286" spans="7:8" ht="14.45" x14ac:dyDescent="0.3">
      <c r="G3286" s="83"/>
      <c r="H3286" s="83"/>
    </row>
    <row r="3287" spans="7:8" ht="14.45" x14ac:dyDescent="0.3">
      <c r="G3287" s="83"/>
      <c r="H3287" s="83"/>
    </row>
    <row r="3288" spans="7:8" ht="14.45" x14ac:dyDescent="0.3">
      <c r="G3288" s="83"/>
      <c r="H3288" s="83"/>
    </row>
    <row r="3289" spans="7:8" ht="14.45" x14ac:dyDescent="0.3">
      <c r="G3289" s="83"/>
      <c r="H3289" s="83"/>
    </row>
    <row r="3290" spans="7:8" ht="14.45" x14ac:dyDescent="0.3">
      <c r="G3290" s="83"/>
      <c r="H3290" s="83"/>
    </row>
    <row r="3291" spans="7:8" ht="14.45" x14ac:dyDescent="0.3">
      <c r="G3291" s="83"/>
      <c r="H3291" s="83"/>
    </row>
    <row r="3292" spans="7:8" ht="14.45" x14ac:dyDescent="0.3">
      <c r="G3292" s="83"/>
      <c r="H3292" s="83"/>
    </row>
    <row r="3293" spans="7:8" ht="14.45" x14ac:dyDescent="0.3">
      <c r="G3293" s="83"/>
      <c r="H3293" s="83"/>
    </row>
    <row r="3294" spans="7:8" ht="14.45" x14ac:dyDescent="0.3">
      <c r="G3294" s="83"/>
      <c r="H3294" s="83"/>
    </row>
    <row r="3295" spans="7:8" ht="14.45" x14ac:dyDescent="0.3">
      <c r="G3295" s="83"/>
      <c r="H3295" s="83"/>
    </row>
    <row r="3296" spans="7:8" ht="14.45" x14ac:dyDescent="0.3">
      <c r="G3296" s="83"/>
      <c r="H3296" s="83"/>
    </row>
    <row r="3297" spans="7:8" ht="14.45" x14ac:dyDescent="0.3">
      <c r="G3297" s="83"/>
      <c r="H3297" s="83"/>
    </row>
    <row r="3298" spans="7:8" ht="14.45" x14ac:dyDescent="0.3">
      <c r="G3298" s="83"/>
      <c r="H3298" s="83"/>
    </row>
    <row r="3299" spans="7:8" ht="14.45" x14ac:dyDescent="0.3">
      <c r="G3299" s="83"/>
      <c r="H3299" s="83"/>
    </row>
    <row r="3300" spans="7:8" ht="14.45" x14ac:dyDescent="0.3">
      <c r="G3300" s="83"/>
      <c r="H3300" s="83"/>
    </row>
    <row r="3301" spans="7:8" ht="14.45" x14ac:dyDescent="0.3">
      <c r="G3301" s="83"/>
      <c r="H3301" s="83"/>
    </row>
    <row r="3302" spans="7:8" ht="14.45" x14ac:dyDescent="0.3">
      <c r="G3302" s="83"/>
      <c r="H3302" s="83"/>
    </row>
    <row r="3303" spans="7:8" ht="14.45" x14ac:dyDescent="0.3">
      <c r="G3303" s="83"/>
      <c r="H3303" s="83"/>
    </row>
    <row r="3304" spans="7:8" ht="14.45" x14ac:dyDescent="0.3">
      <c r="G3304" s="83"/>
      <c r="H3304" s="83"/>
    </row>
    <row r="3305" spans="7:8" ht="14.45" x14ac:dyDescent="0.3">
      <c r="G3305" s="83"/>
      <c r="H3305" s="83"/>
    </row>
    <row r="3306" spans="7:8" ht="14.45" x14ac:dyDescent="0.3">
      <c r="G3306" s="83"/>
      <c r="H3306" s="83"/>
    </row>
    <row r="3307" spans="7:8" ht="14.45" x14ac:dyDescent="0.3">
      <c r="G3307" s="83"/>
      <c r="H3307" s="83"/>
    </row>
    <row r="3308" spans="7:8" ht="14.45" x14ac:dyDescent="0.3">
      <c r="G3308" s="83"/>
      <c r="H3308" s="83"/>
    </row>
    <row r="3309" spans="7:8" ht="14.45" x14ac:dyDescent="0.3">
      <c r="G3309" s="83"/>
      <c r="H3309" s="83"/>
    </row>
    <row r="3310" spans="7:8" ht="14.45" x14ac:dyDescent="0.3">
      <c r="G3310" s="83"/>
      <c r="H3310" s="83"/>
    </row>
    <row r="3311" spans="7:8" ht="14.45" x14ac:dyDescent="0.3">
      <c r="G3311" s="83"/>
      <c r="H3311" s="83"/>
    </row>
    <row r="3312" spans="7:8" ht="14.45" x14ac:dyDescent="0.3">
      <c r="G3312" s="83"/>
      <c r="H3312" s="83"/>
    </row>
    <row r="3313" spans="7:8" ht="14.45" x14ac:dyDescent="0.3">
      <c r="G3313" s="83"/>
      <c r="H3313" s="83"/>
    </row>
    <row r="3314" spans="7:8" ht="14.45" x14ac:dyDescent="0.3">
      <c r="G3314" s="83"/>
      <c r="H3314" s="83"/>
    </row>
    <row r="3315" spans="7:8" ht="14.45" x14ac:dyDescent="0.3">
      <c r="G3315" s="83"/>
      <c r="H3315" s="83"/>
    </row>
    <row r="3316" spans="7:8" ht="14.45" x14ac:dyDescent="0.3">
      <c r="G3316" s="83"/>
      <c r="H3316" s="83"/>
    </row>
    <row r="3317" spans="7:8" ht="14.45" x14ac:dyDescent="0.3">
      <c r="G3317" s="83"/>
      <c r="H3317" s="83"/>
    </row>
    <row r="3318" spans="7:8" ht="14.45" x14ac:dyDescent="0.3">
      <c r="G3318" s="83"/>
      <c r="H3318" s="83"/>
    </row>
    <row r="3319" spans="7:8" ht="14.45" x14ac:dyDescent="0.3">
      <c r="G3319" s="83"/>
      <c r="H3319" s="83"/>
    </row>
    <row r="3320" spans="7:8" ht="14.45" x14ac:dyDescent="0.3">
      <c r="G3320" s="83"/>
      <c r="H3320" s="83"/>
    </row>
    <row r="3321" spans="7:8" ht="14.45" x14ac:dyDescent="0.3">
      <c r="G3321" s="83"/>
      <c r="H3321" s="83"/>
    </row>
    <row r="3322" spans="7:8" ht="14.45" x14ac:dyDescent="0.3">
      <c r="G3322" s="83"/>
      <c r="H3322" s="83"/>
    </row>
    <row r="3323" spans="7:8" ht="14.45" x14ac:dyDescent="0.3">
      <c r="G3323" s="83"/>
      <c r="H3323" s="83"/>
    </row>
    <row r="3324" spans="7:8" ht="14.45" x14ac:dyDescent="0.3">
      <c r="G3324" s="83"/>
      <c r="H3324" s="83"/>
    </row>
    <row r="3325" spans="7:8" ht="14.45" x14ac:dyDescent="0.3">
      <c r="G3325" s="83"/>
      <c r="H3325" s="83"/>
    </row>
    <row r="3326" spans="7:8" ht="14.45" x14ac:dyDescent="0.3">
      <c r="G3326" s="83"/>
      <c r="H3326" s="83"/>
    </row>
    <row r="3327" spans="7:8" ht="14.45" x14ac:dyDescent="0.3">
      <c r="G3327" s="83"/>
      <c r="H3327" s="83"/>
    </row>
    <row r="3328" spans="7:8" ht="14.45" x14ac:dyDescent="0.3">
      <c r="G3328" s="83"/>
      <c r="H3328" s="83"/>
    </row>
    <row r="3329" spans="7:8" ht="14.45" x14ac:dyDescent="0.3">
      <c r="G3329" s="83"/>
      <c r="H3329" s="83"/>
    </row>
    <row r="3330" spans="7:8" ht="14.45" x14ac:dyDescent="0.3">
      <c r="G3330" s="83"/>
      <c r="H3330" s="83"/>
    </row>
    <row r="3331" spans="7:8" ht="14.45" x14ac:dyDescent="0.3">
      <c r="G3331" s="83"/>
      <c r="H3331" s="83"/>
    </row>
    <row r="3332" spans="7:8" ht="14.45" x14ac:dyDescent="0.3">
      <c r="G3332" s="83"/>
      <c r="H3332" s="83"/>
    </row>
    <row r="3333" spans="7:8" ht="14.45" x14ac:dyDescent="0.3">
      <c r="G3333" s="83"/>
      <c r="H3333" s="83"/>
    </row>
    <row r="3334" spans="7:8" ht="14.45" x14ac:dyDescent="0.3">
      <c r="G3334" s="83"/>
      <c r="H3334" s="83"/>
    </row>
    <row r="3335" spans="7:8" ht="14.45" x14ac:dyDescent="0.3">
      <c r="G3335" s="83"/>
      <c r="H3335" s="83"/>
    </row>
    <row r="3336" spans="7:8" ht="14.45" x14ac:dyDescent="0.3">
      <c r="G3336" s="83"/>
      <c r="H3336" s="83"/>
    </row>
    <row r="3337" spans="7:8" ht="14.45" x14ac:dyDescent="0.3">
      <c r="G3337" s="83"/>
      <c r="H3337" s="83"/>
    </row>
    <row r="3338" spans="7:8" ht="14.45" x14ac:dyDescent="0.3">
      <c r="G3338" s="83"/>
      <c r="H3338" s="83"/>
    </row>
    <row r="3339" spans="7:8" ht="14.45" x14ac:dyDescent="0.3">
      <c r="G3339" s="83"/>
      <c r="H3339" s="83"/>
    </row>
    <row r="3340" spans="7:8" ht="14.45" x14ac:dyDescent="0.3">
      <c r="G3340" s="83"/>
      <c r="H3340" s="83"/>
    </row>
    <row r="3341" spans="7:8" ht="14.45" x14ac:dyDescent="0.3">
      <c r="G3341" s="83"/>
      <c r="H3341" s="83"/>
    </row>
    <row r="3342" spans="7:8" ht="14.45" x14ac:dyDescent="0.3">
      <c r="G3342" s="83"/>
      <c r="H3342" s="83"/>
    </row>
    <row r="3343" spans="7:8" ht="14.45" x14ac:dyDescent="0.3">
      <c r="G3343" s="83"/>
      <c r="H3343" s="83"/>
    </row>
    <row r="3344" spans="7:8" ht="14.45" x14ac:dyDescent="0.3">
      <c r="G3344" s="83"/>
      <c r="H3344" s="83"/>
    </row>
    <row r="3345" spans="7:8" ht="14.45" x14ac:dyDescent="0.3">
      <c r="G3345" s="83"/>
      <c r="H3345" s="83"/>
    </row>
    <row r="3346" spans="7:8" ht="14.45" x14ac:dyDescent="0.3">
      <c r="G3346" s="83"/>
      <c r="H3346" s="83"/>
    </row>
    <row r="3347" spans="7:8" ht="14.45" x14ac:dyDescent="0.3">
      <c r="G3347" s="83"/>
      <c r="H3347" s="83"/>
    </row>
    <row r="3348" spans="7:8" ht="14.45" x14ac:dyDescent="0.3">
      <c r="G3348" s="83"/>
      <c r="H3348" s="83"/>
    </row>
    <row r="3349" spans="7:8" ht="14.45" x14ac:dyDescent="0.3">
      <c r="G3349" s="83"/>
      <c r="H3349" s="83"/>
    </row>
    <row r="3350" spans="7:8" ht="14.45" x14ac:dyDescent="0.3">
      <c r="G3350" s="83"/>
      <c r="H3350" s="83"/>
    </row>
    <row r="3351" spans="7:8" ht="14.45" x14ac:dyDescent="0.3">
      <c r="G3351" s="83"/>
      <c r="H3351" s="83"/>
    </row>
    <row r="3352" spans="7:8" ht="14.45" x14ac:dyDescent="0.3">
      <c r="G3352" s="83"/>
      <c r="H3352" s="83"/>
    </row>
    <row r="3353" spans="7:8" ht="14.45" x14ac:dyDescent="0.3">
      <c r="G3353" s="83"/>
      <c r="H3353" s="83"/>
    </row>
    <row r="3354" spans="7:8" ht="14.45" x14ac:dyDescent="0.3">
      <c r="G3354" s="83"/>
      <c r="H3354" s="83"/>
    </row>
    <row r="3355" spans="7:8" ht="14.45" x14ac:dyDescent="0.3">
      <c r="G3355" s="83"/>
      <c r="H3355" s="83"/>
    </row>
    <row r="3356" spans="7:8" ht="14.45" x14ac:dyDescent="0.3">
      <c r="G3356" s="83"/>
      <c r="H3356" s="83"/>
    </row>
    <row r="3357" spans="7:8" ht="14.45" x14ac:dyDescent="0.3">
      <c r="G3357" s="83"/>
      <c r="H3357" s="83"/>
    </row>
    <row r="3358" spans="7:8" ht="14.45" x14ac:dyDescent="0.3">
      <c r="G3358" s="83"/>
      <c r="H3358" s="83"/>
    </row>
    <row r="3359" spans="7:8" ht="14.45" x14ac:dyDescent="0.3">
      <c r="G3359" s="83"/>
      <c r="H3359" s="83"/>
    </row>
    <row r="3360" spans="7:8" ht="14.45" x14ac:dyDescent="0.3">
      <c r="G3360" s="83"/>
      <c r="H3360" s="83"/>
    </row>
    <row r="3361" spans="7:8" ht="14.45" x14ac:dyDescent="0.3">
      <c r="G3361" s="83"/>
      <c r="H3361" s="83"/>
    </row>
    <row r="3362" spans="7:8" ht="14.45" x14ac:dyDescent="0.3">
      <c r="G3362" s="83"/>
      <c r="H3362" s="83"/>
    </row>
    <row r="3363" spans="7:8" ht="14.45" x14ac:dyDescent="0.3">
      <c r="G3363" s="83"/>
      <c r="H3363" s="83"/>
    </row>
    <row r="3364" spans="7:8" ht="14.45" x14ac:dyDescent="0.3">
      <c r="G3364" s="83"/>
      <c r="H3364" s="83"/>
    </row>
    <row r="3365" spans="7:8" ht="14.45" x14ac:dyDescent="0.3">
      <c r="G3365" s="83"/>
      <c r="H3365" s="83"/>
    </row>
    <row r="3366" spans="7:8" ht="14.45" x14ac:dyDescent="0.3">
      <c r="G3366" s="83"/>
      <c r="H3366" s="83"/>
    </row>
    <row r="3367" spans="7:8" ht="14.45" x14ac:dyDescent="0.3">
      <c r="G3367" s="83"/>
      <c r="H3367" s="83"/>
    </row>
    <row r="3368" spans="7:8" ht="14.45" x14ac:dyDescent="0.3">
      <c r="G3368" s="83"/>
      <c r="H3368" s="83"/>
    </row>
    <row r="3369" spans="7:8" ht="14.45" x14ac:dyDescent="0.3">
      <c r="G3369" s="83"/>
      <c r="H3369" s="83"/>
    </row>
    <row r="3370" spans="7:8" ht="14.45" x14ac:dyDescent="0.3">
      <c r="G3370" s="83"/>
      <c r="H3370" s="83"/>
    </row>
    <row r="3371" spans="7:8" ht="14.45" x14ac:dyDescent="0.3">
      <c r="G3371" s="83"/>
      <c r="H3371" s="83"/>
    </row>
    <row r="3372" spans="7:8" ht="14.45" x14ac:dyDescent="0.3">
      <c r="G3372" s="83"/>
      <c r="H3372" s="83"/>
    </row>
    <row r="3373" spans="7:8" ht="14.45" x14ac:dyDescent="0.3">
      <c r="G3373" s="83"/>
      <c r="H3373" s="83"/>
    </row>
    <row r="3374" spans="7:8" ht="14.45" x14ac:dyDescent="0.3">
      <c r="G3374" s="83"/>
      <c r="H3374" s="83"/>
    </row>
    <row r="3375" spans="7:8" ht="14.45" x14ac:dyDescent="0.3">
      <c r="G3375" s="83"/>
      <c r="H3375" s="83"/>
    </row>
    <row r="3376" spans="7:8" ht="14.45" x14ac:dyDescent="0.3">
      <c r="G3376" s="83"/>
      <c r="H3376" s="83"/>
    </row>
    <row r="3377" spans="7:8" ht="14.45" x14ac:dyDescent="0.3">
      <c r="G3377" s="83"/>
      <c r="H3377" s="83"/>
    </row>
    <row r="3378" spans="7:8" ht="14.45" x14ac:dyDescent="0.3">
      <c r="G3378" s="83"/>
      <c r="H3378" s="83"/>
    </row>
    <row r="3379" spans="7:8" ht="14.45" x14ac:dyDescent="0.3">
      <c r="G3379" s="83"/>
      <c r="H3379" s="83"/>
    </row>
    <row r="3380" spans="7:8" ht="14.45" x14ac:dyDescent="0.3">
      <c r="G3380" s="83"/>
      <c r="H3380" s="83"/>
    </row>
    <row r="3381" spans="7:8" ht="14.45" x14ac:dyDescent="0.3">
      <c r="G3381" s="83"/>
      <c r="H3381" s="83"/>
    </row>
    <row r="3382" spans="7:8" ht="14.45" x14ac:dyDescent="0.3">
      <c r="G3382" s="83"/>
      <c r="H3382" s="83"/>
    </row>
    <row r="3383" spans="7:8" ht="14.45" x14ac:dyDescent="0.3">
      <c r="G3383" s="83"/>
      <c r="H3383" s="83"/>
    </row>
    <row r="3384" spans="7:8" ht="14.45" x14ac:dyDescent="0.3">
      <c r="G3384" s="83"/>
      <c r="H3384" s="83"/>
    </row>
    <row r="3385" spans="7:8" ht="14.45" x14ac:dyDescent="0.3">
      <c r="G3385" s="83"/>
      <c r="H3385" s="83"/>
    </row>
    <row r="3386" spans="7:8" ht="14.45" x14ac:dyDescent="0.3">
      <c r="G3386" s="83"/>
      <c r="H3386" s="83"/>
    </row>
    <row r="3387" spans="7:8" ht="14.45" x14ac:dyDescent="0.3">
      <c r="G3387" s="83"/>
      <c r="H3387" s="83"/>
    </row>
    <row r="3388" spans="7:8" ht="14.45" x14ac:dyDescent="0.3">
      <c r="G3388" s="83"/>
      <c r="H3388" s="83"/>
    </row>
    <row r="3389" spans="7:8" ht="14.45" x14ac:dyDescent="0.3">
      <c r="G3389" s="83"/>
      <c r="H3389" s="83"/>
    </row>
    <row r="3390" spans="7:8" ht="14.45" x14ac:dyDescent="0.3">
      <c r="G3390" s="83"/>
      <c r="H3390" s="83"/>
    </row>
    <row r="3391" spans="7:8" ht="14.45" x14ac:dyDescent="0.3">
      <c r="G3391" s="83"/>
      <c r="H3391" s="83"/>
    </row>
    <row r="3392" spans="7:8" ht="14.45" x14ac:dyDescent="0.3">
      <c r="G3392" s="83"/>
      <c r="H3392" s="83"/>
    </row>
    <row r="3393" spans="7:8" ht="14.45" x14ac:dyDescent="0.3">
      <c r="G3393" s="83"/>
      <c r="H3393" s="83"/>
    </row>
    <row r="3394" spans="7:8" ht="14.45" x14ac:dyDescent="0.3">
      <c r="G3394" s="83"/>
      <c r="H3394" s="83"/>
    </row>
    <row r="3395" spans="7:8" ht="14.45" x14ac:dyDescent="0.3">
      <c r="G3395" s="83"/>
      <c r="H3395" s="83"/>
    </row>
    <row r="3396" spans="7:8" ht="14.45" x14ac:dyDescent="0.3">
      <c r="G3396" s="83"/>
      <c r="H3396" s="83"/>
    </row>
    <row r="3397" spans="7:8" ht="14.45" x14ac:dyDescent="0.3">
      <c r="G3397" s="83"/>
      <c r="H3397" s="83"/>
    </row>
    <row r="3398" spans="7:8" ht="14.45" x14ac:dyDescent="0.3">
      <c r="G3398" s="83"/>
      <c r="H3398" s="83"/>
    </row>
    <row r="3399" spans="7:8" ht="14.45" x14ac:dyDescent="0.3">
      <c r="G3399" s="83"/>
      <c r="H3399" s="83"/>
    </row>
    <row r="3400" spans="7:8" ht="14.45" x14ac:dyDescent="0.3">
      <c r="G3400" s="83"/>
      <c r="H3400" s="83"/>
    </row>
    <row r="3401" spans="7:8" ht="14.45" x14ac:dyDescent="0.3">
      <c r="G3401" s="83"/>
      <c r="H3401" s="83"/>
    </row>
    <row r="3402" spans="7:8" ht="14.45" x14ac:dyDescent="0.3">
      <c r="G3402" s="83"/>
      <c r="H3402" s="83"/>
    </row>
    <row r="3403" spans="7:8" ht="14.45" x14ac:dyDescent="0.3">
      <c r="G3403" s="83"/>
      <c r="H3403" s="83"/>
    </row>
    <row r="3404" spans="7:8" ht="14.45" x14ac:dyDescent="0.3">
      <c r="G3404" s="83"/>
      <c r="H3404" s="83"/>
    </row>
    <row r="3405" spans="7:8" ht="14.45" x14ac:dyDescent="0.3">
      <c r="G3405" s="83"/>
      <c r="H3405" s="83"/>
    </row>
    <row r="3406" spans="7:8" ht="14.45" x14ac:dyDescent="0.3">
      <c r="G3406" s="83"/>
      <c r="H3406" s="83"/>
    </row>
    <row r="3407" spans="7:8" ht="14.45" x14ac:dyDescent="0.3">
      <c r="G3407" s="83"/>
      <c r="H3407" s="83"/>
    </row>
    <row r="3408" spans="7:8" ht="14.45" x14ac:dyDescent="0.3">
      <c r="G3408" s="83"/>
      <c r="H3408" s="83"/>
    </row>
    <row r="3409" spans="7:8" ht="14.45" x14ac:dyDescent="0.3">
      <c r="G3409" s="83"/>
      <c r="H3409" s="83"/>
    </row>
    <row r="3410" spans="7:8" ht="14.45" x14ac:dyDescent="0.3">
      <c r="G3410" s="83"/>
      <c r="H3410" s="83"/>
    </row>
    <row r="3411" spans="7:8" ht="14.45" x14ac:dyDescent="0.3">
      <c r="G3411" s="83"/>
      <c r="H3411" s="83"/>
    </row>
    <row r="3412" spans="7:8" ht="14.45" x14ac:dyDescent="0.3">
      <c r="G3412" s="83"/>
      <c r="H3412" s="83"/>
    </row>
    <row r="3413" spans="7:8" ht="14.45" x14ac:dyDescent="0.3">
      <c r="G3413" s="83"/>
      <c r="H3413" s="83"/>
    </row>
    <row r="3414" spans="7:8" ht="14.45" x14ac:dyDescent="0.3">
      <c r="G3414" s="83"/>
      <c r="H3414" s="83"/>
    </row>
    <row r="3415" spans="7:8" ht="14.45" x14ac:dyDescent="0.3">
      <c r="G3415" s="83"/>
      <c r="H3415" s="83"/>
    </row>
    <row r="3416" spans="7:8" ht="14.45" x14ac:dyDescent="0.3">
      <c r="G3416" s="83"/>
      <c r="H3416" s="83"/>
    </row>
    <row r="3417" spans="7:8" ht="14.45" x14ac:dyDescent="0.3">
      <c r="G3417" s="83"/>
      <c r="H3417" s="83"/>
    </row>
    <row r="3418" spans="7:8" ht="14.45" x14ac:dyDescent="0.3">
      <c r="G3418" s="83"/>
      <c r="H3418" s="83"/>
    </row>
    <row r="3419" spans="7:8" ht="14.45" x14ac:dyDescent="0.3">
      <c r="G3419" s="83"/>
      <c r="H3419" s="83"/>
    </row>
    <row r="3420" spans="7:8" ht="14.45" x14ac:dyDescent="0.3">
      <c r="G3420" s="83"/>
      <c r="H3420" s="83"/>
    </row>
    <row r="3421" spans="7:8" ht="14.45" x14ac:dyDescent="0.3">
      <c r="G3421" s="83"/>
      <c r="H3421" s="83"/>
    </row>
    <row r="3422" spans="7:8" ht="14.45" x14ac:dyDescent="0.3">
      <c r="G3422" s="83"/>
      <c r="H3422" s="83"/>
    </row>
    <row r="3423" spans="7:8" ht="14.45" x14ac:dyDescent="0.3">
      <c r="G3423" s="83"/>
      <c r="H3423" s="83"/>
    </row>
    <row r="3424" spans="7:8" ht="14.45" x14ac:dyDescent="0.3">
      <c r="G3424" s="83"/>
      <c r="H3424" s="83"/>
    </row>
    <row r="3425" spans="7:8" ht="14.45" x14ac:dyDescent="0.3">
      <c r="G3425" s="83"/>
      <c r="H3425" s="83"/>
    </row>
    <row r="3426" spans="7:8" ht="14.45" x14ac:dyDescent="0.3">
      <c r="G3426" s="83"/>
      <c r="H3426" s="83"/>
    </row>
    <row r="3427" spans="7:8" ht="14.45" x14ac:dyDescent="0.3">
      <c r="G3427" s="83"/>
      <c r="H3427" s="83"/>
    </row>
    <row r="3428" spans="7:8" ht="14.45" x14ac:dyDescent="0.3">
      <c r="G3428" s="83"/>
      <c r="H3428" s="83"/>
    </row>
    <row r="3429" spans="7:8" ht="14.45" x14ac:dyDescent="0.3">
      <c r="G3429" s="83"/>
      <c r="H3429" s="83"/>
    </row>
    <row r="3430" spans="7:8" ht="14.45" x14ac:dyDescent="0.3">
      <c r="G3430" s="83"/>
      <c r="H3430" s="83"/>
    </row>
    <row r="3431" spans="7:8" ht="14.45" x14ac:dyDescent="0.3">
      <c r="G3431" s="83"/>
      <c r="H3431" s="83"/>
    </row>
    <row r="3432" spans="7:8" ht="14.45" x14ac:dyDescent="0.3">
      <c r="G3432" s="83"/>
      <c r="H3432" s="83"/>
    </row>
    <row r="3433" spans="7:8" ht="14.45" x14ac:dyDescent="0.3">
      <c r="G3433" s="83"/>
      <c r="H3433" s="83"/>
    </row>
    <row r="3434" spans="7:8" ht="14.45" x14ac:dyDescent="0.3">
      <c r="G3434" s="83"/>
      <c r="H3434" s="83"/>
    </row>
    <row r="3435" spans="7:8" ht="14.45" x14ac:dyDescent="0.3">
      <c r="G3435" s="83"/>
      <c r="H3435" s="83"/>
    </row>
    <row r="3436" spans="7:8" ht="14.45" x14ac:dyDescent="0.3">
      <c r="G3436" s="83"/>
      <c r="H3436" s="83"/>
    </row>
    <row r="3437" spans="7:8" ht="14.45" x14ac:dyDescent="0.3">
      <c r="G3437" s="83"/>
      <c r="H3437" s="83"/>
    </row>
    <row r="3438" spans="7:8" ht="14.45" x14ac:dyDescent="0.3">
      <c r="G3438" s="83"/>
      <c r="H3438" s="83"/>
    </row>
    <row r="3439" spans="7:8" ht="14.45" x14ac:dyDescent="0.3">
      <c r="G3439" s="83"/>
      <c r="H3439" s="83"/>
    </row>
    <row r="3440" spans="7:8" ht="14.45" x14ac:dyDescent="0.3">
      <c r="G3440" s="83"/>
      <c r="H3440" s="83"/>
    </row>
    <row r="3441" spans="7:8" ht="14.45" x14ac:dyDescent="0.3">
      <c r="G3441" s="83"/>
      <c r="H3441" s="83"/>
    </row>
    <row r="3442" spans="7:8" ht="14.45" x14ac:dyDescent="0.3">
      <c r="G3442" s="83"/>
      <c r="H3442" s="83"/>
    </row>
    <row r="3443" spans="7:8" ht="14.45" x14ac:dyDescent="0.3">
      <c r="G3443" s="83"/>
      <c r="H3443" s="83"/>
    </row>
    <row r="3444" spans="7:8" ht="14.45" x14ac:dyDescent="0.3">
      <c r="G3444" s="83"/>
      <c r="H3444" s="83"/>
    </row>
    <row r="3445" spans="7:8" ht="14.45" x14ac:dyDescent="0.3">
      <c r="G3445" s="83"/>
      <c r="H3445" s="83"/>
    </row>
    <row r="3446" spans="7:8" ht="14.45" x14ac:dyDescent="0.3">
      <c r="G3446" s="83"/>
      <c r="H3446" s="83"/>
    </row>
    <row r="3447" spans="7:8" ht="14.45" x14ac:dyDescent="0.3">
      <c r="G3447" s="83"/>
      <c r="H3447" s="83"/>
    </row>
    <row r="3448" spans="7:8" ht="14.45" x14ac:dyDescent="0.3">
      <c r="G3448" s="83"/>
      <c r="H3448" s="83"/>
    </row>
    <row r="3449" spans="7:8" ht="14.45" x14ac:dyDescent="0.3">
      <c r="G3449" s="83"/>
      <c r="H3449" s="83"/>
    </row>
    <row r="3450" spans="7:8" ht="14.45" x14ac:dyDescent="0.3">
      <c r="G3450" s="83"/>
      <c r="H3450" s="83"/>
    </row>
    <row r="3451" spans="7:8" ht="14.45" x14ac:dyDescent="0.3">
      <c r="G3451" s="83"/>
      <c r="H3451" s="83"/>
    </row>
    <row r="3452" spans="7:8" ht="14.45" x14ac:dyDescent="0.3">
      <c r="G3452" s="83"/>
      <c r="H3452" s="83"/>
    </row>
    <row r="3453" spans="7:8" ht="14.45" x14ac:dyDescent="0.3">
      <c r="G3453" s="83"/>
      <c r="H3453" s="83"/>
    </row>
    <row r="3454" spans="7:8" ht="14.45" x14ac:dyDescent="0.3">
      <c r="G3454" s="83"/>
      <c r="H3454" s="83"/>
    </row>
    <row r="3455" spans="7:8" ht="14.45" x14ac:dyDescent="0.3">
      <c r="G3455" s="83"/>
      <c r="H3455" s="83"/>
    </row>
    <row r="3456" spans="7:8" ht="14.45" x14ac:dyDescent="0.3">
      <c r="G3456" s="83"/>
      <c r="H3456" s="83"/>
    </row>
    <row r="3457" spans="7:8" ht="14.45" x14ac:dyDescent="0.3">
      <c r="G3457" s="83"/>
      <c r="H3457" s="83"/>
    </row>
    <row r="3458" spans="7:8" ht="14.45" x14ac:dyDescent="0.3">
      <c r="G3458" s="83"/>
      <c r="H3458" s="83"/>
    </row>
    <row r="3459" spans="7:8" ht="14.45" x14ac:dyDescent="0.3">
      <c r="G3459" s="83"/>
      <c r="H3459" s="83"/>
    </row>
    <row r="3460" spans="7:8" ht="14.45" x14ac:dyDescent="0.3">
      <c r="G3460" s="83"/>
      <c r="H3460" s="83"/>
    </row>
    <row r="3461" spans="7:8" ht="14.45" x14ac:dyDescent="0.3">
      <c r="G3461" s="83"/>
      <c r="H3461" s="83"/>
    </row>
    <row r="3462" spans="7:8" ht="14.45" x14ac:dyDescent="0.3">
      <c r="G3462" s="83"/>
      <c r="H3462" s="83"/>
    </row>
    <row r="3463" spans="7:8" ht="14.45" x14ac:dyDescent="0.3">
      <c r="G3463" s="83"/>
      <c r="H3463" s="83"/>
    </row>
    <row r="3464" spans="7:8" ht="14.45" x14ac:dyDescent="0.3">
      <c r="G3464" s="83"/>
      <c r="H3464" s="83"/>
    </row>
    <row r="3465" spans="7:8" ht="14.45" x14ac:dyDescent="0.3">
      <c r="G3465" s="83"/>
      <c r="H3465" s="83"/>
    </row>
    <row r="3466" spans="7:8" ht="14.45" x14ac:dyDescent="0.3">
      <c r="G3466" s="83"/>
      <c r="H3466" s="83"/>
    </row>
    <row r="3467" spans="7:8" ht="14.45" x14ac:dyDescent="0.3">
      <c r="G3467" s="83"/>
      <c r="H3467" s="83"/>
    </row>
    <row r="3468" spans="7:8" ht="14.45" x14ac:dyDescent="0.3">
      <c r="G3468" s="83"/>
      <c r="H3468" s="83"/>
    </row>
    <row r="3469" spans="7:8" ht="14.45" x14ac:dyDescent="0.3">
      <c r="G3469" s="83"/>
      <c r="H3469" s="83"/>
    </row>
    <row r="3470" spans="7:8" ht="14.45" x14ac:dyDescent="0.3">
      <c r="G3470" s="83"/>
      <c r="H3470" s="83"/>
    </row>
    <row r="3471" spans="7:8" ht="14.45" x14ac:dyDescent="0.3">
      <c r="G3471" s="83"/>
      <c r="H3471" s="83"/>
    </row>
    <row r="3472" spans="7:8" ht="14.45" x14ac:dyDescent="0.3">
      <c r="G3472" s="83"/>
      <c r="H3472" s="83"/>
    </row>
    <row r="3473" spans="7:8" ht="14.45" x14ac:dyDescent="0.3">
      <c r="G3473" s="83"/>
      <c r="H3473" s="83"/>
    </row>
    <row r="3474" spans="7:8" ht="14.45" x14ac:dyDescent="0.3">
      <c r="G3474" s="83"/>
      <c r="H3474" s="83"/>
    </row>
    <row r="3475" spans="7:8" ht="14.45" x14ac:dyDescent="0.3">
      <c r="G3475" s="83"/>
      <c r="H3475" s="83"/>
    </row>
    <row r="3476" spans="7:8" ht="14.45" x14ac:dyDescent="0.3">
      <c r="G3476" s="83"/>
      <c r="H3476" s="83"/>
    </row>
    <row r="3477" spans="7:8" ht="14.45" x14ac:dyDescent="0.3">
      <c r="G3477" s="83"/>
      <c r="H3477" s="83"/>
    </row>
    <row r="3478" spans="7:8" ht="14.45" x14ac:dyDescent="0.3">
      <c r="G3478" s="83"/>
      <c r="H3478" s="83"/>
    </row>
    <row r="3479" spans="7:8" ht="14.45" x14ac:dyDescent="0.3">
      <c r="G3479" s="83"/>
      <c r="H3479" s="83"/>
    </row>
    <row r="3480" spans="7:8" ht="14.45" x14ac:dyDescent="0.3">
      <c r="G3480" s="83"/>
      <c r="H3480" s="83"/>
    </row>
    <row r="3481" spans="7:8" ht="14.45" x14ac:dyDescent="0.3">
      <c r="G3481" s="83"/>
      <c r="H3481" s="83"/>
    </row>
    <row r="3482" spans="7:8" ht="14.45" x14ac:dyDescent="0.3">
      <c r="G3482" s="83"/>
      <c r="H3482" s="83"/>
    </row>
    <row r="3483" spans="7:8" ht="14.45" x14ac:dyDescent="0.3">
      <c r="G3483" s="83"/>
      <c r="H3483" s="83"/>
    </row>
    <row r="3484" spans="7:8" ht="14.45" x14ac:dyDescent="0.3">
      <c r="G3484" s="83"/>
      <c r="H3484" s="83"/>
    </row>
    <row r="3485" spans="7:8" ht="14.45" x14ac:dyDescent="0.3">
      <c r="G3485" s="83"/>
      <c r="H3485" s="83"/>
    </row>
    <row r="3486" spans="7:8" ht="14.45" x14ac:dyDescent="0.3">
      <c r="G3486" s="83"/>
      <c r="H3486" s="83"/>
    </row>
    <row r="3487" spans="7:8" ht="14.45" x14ac:dyDescent="0.3">
      <c r="G3487" s="83"/>
      <c r="H3487" s="83"/>
    </row>
    <row r="3488" spans="7:8" ht="14.45" x14ac:dyDescent="0.3">
      <c r="G3488" s="83"/>
      <c r="H3488" s="83"/>
    </row>
    <row r="3489" spans="7:8" ht="14.45" x14ac:dyDescent="0.3">
      <c r="G3489" s="83"/>
      <c r="H3489" s="83"/>
    </row>
    <row r="3490" spans="7:8" ht="14.45" x14ac:dyDescent="0.3">
      <c r="G3490" s="83"/>
      <c r="H3490" s="83"/>
    </row>
    <row r="3491" spans="7:8" ht="14.45" x14ac:dyDescent="0.3">
      <c r="G3491" s="83"/>
      <c r="H3491" s="83"/>
    </row>
    <row r="3492" spans="7:8" ht="14.45" x14ac:dyDescent="0.3">
      <c r="G3492" s="83"/>
      <c r="H3492" s="83"/>
    </row>
    <row r="3493" spans="7:8" ht="14.45" x14ac:dyDescent="0.3">
      <c r="G3493" s="83"/>
      <c r="H3493" s="83"/>
    </row>
    <row r="3494" spans="7:8" ht="14.45" x14ac:dyDescent="0.3">
      <c r="G3494" s="83"/>
      <c r="H3494" s="83"/>
    </row>
    <row r="3495" spans="7:8" ht="14.45" x14ac:dyDescent="0.3">
      <c r="G3495" s="83"/>
      <c r="H3495" s="83"/>
    </row>
    <row r="3496" spans="7:8" ht="14.45" x14ac:dyDescent="0.3">
      <c r="G3496" s="83"/>
      <c r="H3496" s="83"/>
    </row>
    <row r="3497" spans="7:8" ht="14.45" x14ac:dyDescent="0.3">
      <c r="G3497" s="83"/>
      <c r="H3497" s="83"/>
    </row>
    <row r="3498" spans="7:8" ht="14.45" x14ac:dyDescent="0.3">
      <c r="G3498" s="83"/>
      <c r="H3498" s="83"/>
    </row>
    <row r="3499" spans="7:8" ht="14.45" x14ac:dyDescent="0.3">
      <c r="G3499" s="83"/>
      <c r="H3499" s="83"/>
    </row>
    <row r="3500" spans="7:8" ht="14.45" x14ac:dyDescent="0.3">
      <c r="G3500" s="83"/>
      <c r="H3500" s="83"/>
    </row>
    <row r="3501" spans="7:8" ht="14.45" x14ac:dyDescent="0.3">
      <c r="G3501" s="83"/>
      <c r="H3501" s="83"/>
    </row>
    <row r="3502" spans="7:8" ht="14.45" x14ac:dyDescent="0.3">
      <c r="G3502" s="83"/>
      <c r="H3502" s="83"/>
    </row>
    <row r="3503" spans="7:8" ht="14.45" x14ac:dyDescent="0.3">
      <c r="G3503" s="83"/>
      <c r="H3503" s="83"/>
    </row>
    <row r="3504" spans="7:8" ht="14.45" x14ac:dyDescent="0.3">
      <c r="G3504" s="83"/>
      <c r="H3504" s="83"/>
    </row>
    <row r="3505" spans="7:8" ht="14.45" x14ac:dyDescent="0.3">
      <c r="G3505" s="83"/>
      <c r="H3505" s="83"/>
    </row>
    <row r="3506" spans="7:8" ht="14.45" x14ac:dyDescent="0.3">
      <c r="G3506" s="83"/>
      <c r="H3506" s="83"/>
    </row>
    <row r="3507" spans="7:8" ht="14.45" x14ac:dyDescent="0.3">
      <c r="G3507" s="83"/>
      <c r="H3507" s="83"/>
    </row>
    <row r="3508" spans="7:8" ht="14.45" x14ac:dyDescent="0.3">
      <c r="G3508" s="83"/>
      <c r="H3508" s="83"/>
    </row>
    <row r="3509" spans="7:8" ht="14.45" x14ac:dyDescent="0.3">
      <c r="G3509" s="83"/>
      <c r="H3509" s="83"/>
    </row>
    <row r="3510" spans="7:8" ht="14.45" x14ac:dyDescent="0.3">
      <c r="G3510" s="83"/>
      <c r="H3510" s="83"/>
    </row>
    <row r="3511" spans="7:8" ht="14.45" x14ac:dyDescent="0.3">
      <c r="G3511" s="83"/>
      <c r="H3511" s="83"/>
    </row>
    <row r="3512" spans="7:8" ht="14.45" x14ac:dyDescent="0.3">
      <c r="G3512" s="83"/>
      <c r="H3512" s="83"/>
    </row>
    <row r="3513" spans="7:8" ht="14.45" x14ac:dyDescent="0.3">
      <c r="G3513" s="83"/>
      <c r="H3513" s="83"/>
    </row>
    <row r="3514" spans="7:8" ht="14.45" x14ac:dyDescent="0.3">
      <c r="G3514" s="83"/>
      <c r="H3514" s="83"/>
    </row>
    <row r="3515" spans="7:8" ht="14.45" x14ac:dyDescent="0.3">
      <c r="G3515" s="83"/>
      <c r="H3515" s="83"/>
    </row>
    <row r="3516" spans="7:8" ht="14.45" x14ac:dyDescent="0.3">
      <c r="G3516" s="83"/>
      <c r="H3516" s="83"/>
    </row>
    <row r="3517" spans="7:8" ht="14.45" x14ac:dyDescent="0.3">
      <c r="G3517" s="83"/>
      <c r="H3517" s="83"/>
    </row>
    <row r="3518" spans="7:8" ht="14.45" x14ac:dyDescent="0.3">
      <c r="G3518" s="83"/>
      <c r="H3518" s="83"/>
    </row>
    <row r="3519" spans="7:8" ht="14.45" x14ac:dyDescent="0.3">
      <c r="G3519" s="83"/>
      <c r="H3519" s="83"/>
    </row>
    <row r="3520" spans="7:8" ht="14.45" x14ac:dyDescent="0.3">
      <c r="G3520" s="83"/>
      <c r="H3520" s="83"/>
    </row>
    <row r="3521" spans="7:8" ht="14.45" x14ac:dyDescent="0.3">
      <c r="G3521" s="83"/>
      <c r="H3521" s="83"/>
    </row>
    <row r="3522" spans="7:8" ht="14.45" x14ac:dyDescent="0.3">
      <c r="G3522" s="83"/>
      <c r="H3522" s="83"/>
    </row>
    <row r="3523" spans="7:8" ht="14.45" x14ac:dyDescent="0.3">
      <c r="G3523" s="83"/>
      <c r="H3523" s="83"/>
    </row>
    <row r="3524" spans="7:8" ht="14.45" x14ac:dyDescent="0.3">
      <c r="G3524" s="83"/>
      <c r="H3524" s="83"/>
    </row>
    <row r="3525" spans="7:8" ht="14.45" x14ac:dyDescent="0.3">
      <c r="G3525" s="83"/>
      <c r="H3525" s="83"/>
    </row>
    <row r="3526" spans="7:8" ht="14.45" x14ac:dyDescent="0.3">
      <c r="G3526" s="83"/>
      <c r="H3526" s="83"/>
    </row>
    <row r="3527" spans="7:8" ht="14.45" x14ac:dyDescent="0.3">
      <c r="G3527" s="83"/>
      <c r="H3527" s="83"/>
    </row>
    <row r="3528" spans="7:8" ht="14.45" x14ac:dyDescent="0.3">
      <c r="G3528" s="83"/>
      <c r="H3528" s="83"/>
    </row>
    <row r="3529" spans="7:8" ht="14.45" x14ac:dyDescent="0.3">
      <c r="G3529" s="83"/>
      <c r="H3529" s="83"/>
    </row>
    <row r="3530" spans="7:8" ht="14.45" x14ac:dyDescent="0.3">
      <c r="G3530" s="83"/>
      <c r="H3530" s="83"/>
    </row>
    <row r="3531" spans="7:8" ht="14.45" x14ac:dyDescent="0.3">
      <c r="G3531" s="83"/>
      <c r="H3531" s="83"/>
    </row>
    <row r="3532" spans="7:8" ht="14.45" x14ac:dyDescent="0.3">
      <c r="G3532" s="83"/>
      <c r="H3532" s="83"/>
    </row>
    <row r="3533" spans="7:8" ht="14.45" x14ac:dyDescent="0.3">
      <c r="G3533" s="83"/>
      <c r="H3533" s="83"/>
    </row>
    <row r="3534" spans="7:8" ht="14.45" x14ac:dyDescent="0.3">
      <c r="G3534" s="83"/>
      <c r="H3534" s="83"/>
    </row>
    <row r="3535" spans="7:8" ht="14.45" x14ac:dyDescent="0.3">
      <c r="G3535" s="83"/>
      <c r="H3535" s="83"/>
    </row>
    <row r="3536" spans="7:8" ht="14.45" x14ac:dyDescent="0.3">
      <c r="G3536" s="83"/>
      <c r="H3536" s="83"/>
    </row>
    <row r="3537" spans="7:8" ht="14.45" x14ac:dyDescent="0.3">
      <c r="G3537" s="83"/>
      <c r="H3537" s="83"/>
    </row>
    <row r="3538" spans="7:8" ht="14.45" x14ac:dyDescent="0.3">
      <c r="G3538" s="83"/>
      <c r="H3538" s="83"/>
    </row>
    <row r="3539" spans="7:8" ht="14.45" x14ac:dyDescent="0.3">
      <c r="G3539" s="83"/>
      <c r="H3539" s="83"/>
    </row>
    <row r="3540" spans="7:8" ht="14.45" x14ac:dyDescent="0.3">
      <c r="G3540" s="83"/>
      <c r="H3540" s="83"/>
    </row>
    <row r="3541" spans="7:8" ht="14.45" x14ac:dyDescent="0.3">
      <c r="G3541" s="83"/>
      <c r="H3541" s="83"/>
    </row>
    <row r="3542" spans="7:8" ht="14.45" x14ac:dyDescent="0.3">
      <c r="G3542" s="83"/>
      <c r="H3542" s="83"/>
    </row>
    <row r="3543" spans="7:8" ht="14.45" x14ac:dyDescent="0.3">
      <c r="G3543" s="83"/>
      <c r="H3543" s="83"/>
    </row>
    <row r="3544" spans="7:8" ht="14.45" x14ac:dyDescent="0.3">
      <c r="G3544" s="83"/>
      <c r="H3544" s="83"/>
    </row>
    <row r="3545" spans="7:8" ht="14.45" x14ac:dyDescent="0.3">
      <c r="G3545" s="83"/>
      <c r="H3545" s="83"/>
    </row>
    <row r="3546" spans="7:8" ht="14.45" x14ac:dyDescent="0.3">
      <c r="G3546" s="83"/>
      <c r="H3546" s="83"/>
    </row>
    <row r="3547" spans="7:8" ht="14.45" x14ac:dyDescent="0.3">
      <c r="G3547" s="83"/>
      <c r="H3547" s="83"/>
    </row>
    <row r="3548" spans="7:8" ht="14.45" x14ac:dyDescent="0.3">
      <c r="G3548" s="83"/>
      <c r="H3548" s="83"/>
    </row>
    <row r="3549" spans="7:8" ht="14.45" x14ac:dyDescent="0.3">
      <c r="G3549" s="83"/>
      <c r="H3549" s="83"/>
    </row>
    <row r="3550" spans="7:8" ht="14.45" x14ac:dyDescent="0.3">
      <c r="G3550" s="83"/>
      <c r="H3550" s="83"/>
    </row>
    <row r="3551" spans="7:8" ht="14.45" x14ac:dyDescent="0.3">
      <c r="G3551" s="83"/>
      <c r="H3551" s="83"/>
    </row>
    <row r="3552" spans="7:8" ht="14.45" x14ac:dyDescent="0.3">
      <c r="G3552" s="83"/>
      <c r="H3552" s="83"/>
    </row>
    <row r="3553" spans="7:8" ht="14.45" x14ac:dyDescent="0.3">
      <c r="G3553" s="83"/>
      <c r="H3553" s="83"/>
    </row>
    <row r="3554" spans="7:8" ht="14.45" x14ac:dyDescent="0.3">
      <c r="G3554" s="83"/>
      <c r="H3554" s="83"/>
    </row>
    <row r="3555" spans="7:8" ht="14.45" x14ac:dyDescent="0.3">
      <c r="G3555" s="83"/>
      <c r="H3555" s="83"/>
    </row>
    <row r="3556" spans="7:8" ht="14.45" x14ac:dyDescent="0.3">
      <c r="G3556" s="83"/>
      <c r="H3556" s="83"/>
    </row>
    <row r="3557" spans="7:8" ht="14.45" x14ac:dyDescent="0.3">
      <c r="G3557" s="83"/>
      <c r="H3557" s="83"/>
    </row>
    <row r="3558" spans="7:8" ht="14.45" x14ac:dyDescent="0.3">
      <c r="G3558" s="83"/>
      <c r="H3558" s="83"/>
    </row>
    <row r="3559" spans="7:8" ht="14.45" x14ac:dyDescent="0.3">
      <c r="G3559" s="83"/>
      <c r="H3559" s="83"/>
    </row>
    <row r="3560" spans="7:8" ht="14.45" x14ac:dyDescent="0.3">
      <c r="G3560" s="83"/>
      <c r="H3560" s="83"/>
    </row>
    <row r="3561" spans="7:8" ht="14.45" x14ac:dyDescent="0.3">
      <c r="G3561" s="83"/>
      <c r="H3561" s="83"/>
    </row>
    <row r="3562" spans="7:8" ht="14.45" x14ac:dyDescent="0.3">
      <c r="G3562" s="83"/>
      <c r="H3562" s="83"/>
    </row>
    <row r="3563" spans="7:8" ht="14.45" x14ac:dyDescent="0.3">
      <c r="G3563" s="83"/>
      <c r="H3563" s="83"/>
    </row>
    <row r="3564" spans="7:8" ht="14.45" x14ac:dyDescent="0.3">
      <c r="G3564" s="83"/>
      <c r="H3564" s="83"/>
    </row>
    <row r="3565" spans="7:8" ht="14.45" x14ac:dyDescent="0.3">
      <c r="G3565" s="83"/>
      <c r="H3565" s="83"/>
    </row>
    <row r="3566" spans="7:8" ht="14.45" x14ac:dyDescent="0.3">
      <c r="G3566" s="83"/>
      <c r="H3566" s="83"/>
    </row>
    <row r="3567" spans="7:8" ht="14.45" x14ac:dyDescent="0.3">
      <c r="G3567" s="83"/>
      <c r="H3567" s="83"/>
    </row>
    <row r="3568" spans="7:8" ht="14.45" x14ac:dyDescent="0.3">
      <c r="G3568" s="83"/>
      <c r="H3568" s="83"/>
    </row>
    <row r="3569" spans="7:8" ht="14.45" x14ac:dyDescent="0.3">
      <c r="G3569" s="83"/>
      <c r="H3569" s="83"/>
    </row>
    <row r="3570" spans="7:8" ht="14.45" x14ac:dyDescent="0.3">
      <c r="G3570" s="83"/>
      <c r="H3570" s="83"/>
    </row>
    <row r="3571" spans="7:8" ht="14.45" x14ac:dyDescent="0.3">
      <c r="G3571" s="83"/>
      <c r="H3571" s="83"/>
    </row>
    <row r="3572" spans="7:8" ht="14.45" x14ac:dyDescent="0.3">
      <c r="G3572" s="83"/>
      <c r="H3572" s="83"/>
    </row>
    <row r="3573" spans="7:8" ht="14.45" x14ac:dyDescent="0.3">
      <c r="G3573" s="83"/>
      <c r="H3573" s="83"/>
    </row>
    <row r="3574" spans="7:8" ht="14.45" x14ac:dyDescent="0.3">
      <c r="G3574" s="83"/>
      <c r="H3574" s="83"/>
    </row>
    <row r="3575" spans="7:8" ht="14.45" x14ac:dyDescent="0.3">
      <c r="G3575" s="83"/>
      <c r="H3575" s="83"/>
    </row>
    <row r="3576" spans="7:8" ht="14.45" x14ac:dyDescent="0.3">
      <c r="G3576" s="83"/>
      <c r="H3576" s="83"/>
    </row>
    <row r="3577" spans="7:8" ht="14.45" x14ac:dyDescent="0.3">
      <c r="G3577" s="83"/>
      <c r="H3577" s="83"/>
    </row>
    <row r="3578" spans="7:8" ht="14.45" x14ac:dyDescent="0.3">
      <c r="G3578" s="83"/>
      <c r="H3578" s="83"/>
    </row>
    <row r="3579" spans="7:8" ht="14.45" x14ac:dyDescent="0.3">
      <c r="G3579" s="83"/>
      <c r="H3579" s="83"/>
    </row>
    <row r="3580" spans="7:8" ht="14.45" x14ac:dyDescent="0.3">
      <c r="G3580" s="83"/>
      <c r="H3580" s="83"/>
    </row>
    <row r="3581" spans="7:8" ht="14.45" x14ac:dyDescent="0.3">
      <c r="G3581" s="83"/>
      <c r="H3581" s="83"/>
    </row>
    <row r="3582" spans="7:8" ht="14.45" x14ac:dyDescent="0.3">
      <c r="G3582" s="83"/>
      <c r="H3582" s="83"/>
    </row>
    <row r="3583" spans="7:8" ht="14.45" x14ac:dyDescent="0.3">
      <c r="G3583" s="83"/>
      <c r="H3583" s="83"/>
    </row>
    <row r="3584" spans="7:8" ht="14.45" x14ac:dyDescent="0.3">
      <c r="G3584" s="83"/>
      <c r="H3584" s="83"/>
    </row>
    <row r="3585" spans="7:8" ht="14.45" x14ac:dyDescent="0.3">
      <c r="G3585" s="83"/>
      <c r="H3585" s="83"/>
    </row>
    <row r="3586" spans="7:8" ht="14.45" x14ac:dyDescent="0.3">
      <c r="G3586" s="83"/>
      <c r="H3586" s="83"/>
    </row>
    <row r="3587" spans="7:8" ht="14.45" x14ac:dyDescent="0.3">
      <c r="G3587" s="83"/>
      <c r="H3587" s="83"/>
    </row>
    <row r="3588" spans="7:8" ht="14.45" x14ac:dyDescent="0.3">
      <c r="G3588" s="83"/>
      <c r="H3588" s="83"/>
    </row>
    <row r="3589" spans="7:8" ht="14.45" x14ac:dyDescent="0.3">
      <c r="G3589" s="83"/>
      <c r="H3589" s="83"/>
    </row>
    <row r="3590" spans="7:8" ht="14.45" x14ac:dyDescent="0.3">
      <c r="G3590" s="83"/>
      <c r="H3590" s="83"/>
    </row>
    <row r="3591" spans="7:8" ht="14.45" x14ac:dyDescent="0.3">
      <c r="G3591" s="83"/>
      <c r="H3591" s="83"/>
    </row>
    <row r="3592" spans="7:8" ht="14.45" x14ac:dyDescent="0.3">
      <c r="G3592" s="83"/>
      <c r="H3592" s="83"/>
    </row>
    <row r="3593" spans="7:8" ht="14.45" x14ac:dyDescent="0.3">
      <c r="G3593" s="83"/>
      <c r="H3593" s="83"/>
    </row>
    <row r="3594" spans="7:8" ht="14.45" x14ac:dyDescent="0.3">
      <c r="G3594" s="83"/>
      <c r="H3594" s="83"/>
    </row>
    <row r="3595" spans="7:8" ht="14.45" x14ac:dyDescent="0.3">
      <c r="G3595" s="83"/>
      <c r="H3595" s="83"/>
    </row>
    <row r="3596" spans="7:8" ht="14.45" x14ac:dyDescent="0.3">
      <c r="G3596" s="83"/>
      <c r="H3596" s="83"/>
    </row>
    <row r="3597" spans="7:8" ht="14.45" x14ac:dyDescent="0.3">
      <c r="G3597" s="83"/>
      <c r="H3597" s="83"/>
    </row>
    <row r="3598" spans="7:8" ht="14.45" x14ac:dyDescent="0.3">
      <c r="G3598" s="83"/>
      <c r="H3598" s="83"/>
    </row>
    <row r="3599" spans="7:8" ht="14.45" x14ac:dyDescent="0.3">
      <c r="G3599" s="83"/>
      <c r="H3599" s="83"/>
    </row>
    <row r="3600" spans="7:8" ht="14.45" x14ac:dyDescent="0.3">
      <c r="G3600" s="83"/>
      <c r="H3600" s="83"/>
    </row>
    <row r="3601" spans="7:8" ht="14.45" x14ac:dyDescent="0.3">
      <c r="G3601" s="83"/>
      <c r="H3601" s="83"/>
    </row>
    <row r="3602" spans="7:8" ht="14.45" x14ac:dyDescent="0.3">
      <c r="G3602" s="83"/>
      <c r="H3602" s="83"/>
    </row>
    <row r="3603" spans="7:8" ht="14.45" x14ac:dyDescent="0.3">
      <c r="G3603" s="83"/>
      <c r="H3603" s="83"/>
    </row>
    <row r="3604" spans="7:8" ht="14.45" x14ac:dyDescent="0.3">
      <c r="G3604" s="83"/>
      <c r="H3604" s="83"/>
    </row>
    <row r="3605" spans="7:8" ht="14.45" x14ac:dyDescent="0.3">
      <c r="G3605" s="83"/>
      <c r="H3605" s="83"/>
    </row>
    <row r="3606" spans="7:8" ht="14.45" x14ac:dyDescent="0.3">
      <c r="G3606" s="83"/>
      <c r="H3606" s="83"/>
    </row>
    <row r="3607" spans="7:8" ht="14.45" x14ac:dyDescent="0.3">
      <c r="G3607" s="83"/>
      <c r="H3607" s="83"/>
    </row>
    <row r="3608" spans="7:8" ht="14.45" x14ac:dyDescent="0.3">
      <c r="G3608" s="83"/>
      <c r="H3608" s="83"/>
    </row>
    <row r="3609" spans="7:8" ht="14.45" x14ac:dyDescent="0.3">
      <c r="G3609" s="83"/>
      <c r="H3609" s="83"/>
    </row>
    <row r="3610" spans="7:8" ht="14.45" x14ac:dyDescent="0.3">
      <c r="G3610" s="83"/>
      <c r="H3610" s="83"/>
    </row>
    <row r="3611" spans="7:8" ht="14.45" x14ac:dyDescent="0.3">
      <c r="G3611" s="83"/>
      <c r="H3611" s="83"/>
    </row>
    <row r="3612" spans="7:8" ht="14.45" x14ac:dyDescent="0.3">
      <c r="G3612" s="83"/>
      <c r="H3612" s="83"/>
    </row>
    <row r="3613" spans="7:8" ht="14.45" x14ac:dyDescent="0.3">
      <c r="G3613" s="83"/>
      <c r="H3613" s="83"/>
    </row>
    <row r="3614" spans="7:8" ht="14.45" x14ac:dyDescent="0.3">
      <c r="G3614" s="83"/>
      <c r="H3614" s="83"/>
    </row>
    <row r="3615" spans="7:8" ht="14.45" x14ac:dyDescent="0.3">
      <c r="G3615" s="83"/>
      <c r="H3615" s="83"/>
    </row>
    <row r="3616" spans="7:8" ht="14.45" x14ac:dyDescent="0.3">
      <c r="G3616" s="83"/>
      <c r="H3616" s="83"/>
    </row>
    <row r="3617" spans="7:8" ht="14.45" x14ac:dyDescent="0.3">
      <c r="G3617" s="83"/>
      <c r="H3617" s="83"/>
    </row>
    <row r="3618" spans="7:8" ht="14.45" x14ac:dyDescent="0.3">
      <c r="G3618" s="83"/>
      <c r="H3618" s="83"/>
    </row>
    <row r="3619" spans="7:8" ht="14.45" x14ac:dyDescent="0.3">
      <c r="G3619" s="83"/>
      <c r="H3619" s="83"/>
    </row>
    <row r="3620" spans="7:8" ht="14.45" x14ac:dyDescent="0.3">
      <c r="G3620" s="83"/>
      <c r="H3620" s="83"/>
    </row>
    <row r="3621" spans="7:8" ht="14.45" x14ac:dyDescent="0.3">
      <c r="G3621" s="83"/>
      <c r="H3621" s="83"/>
    </row>
    <row r="3622" spans="7:8" ht="14.45" x14ac:dyDescent="0.3">
      <c r="G3622" s="83"/>
      <c r="H3622" s="83"/>
    </row>
    <row r="3623" spans="7:8" ht="14.45" x14ac:dyDescent="0.3">
      <c r="G3623" s="83"/>
      <c r="H3623" s="83"/>
    </row>
    <row r="3624" spans="7:8" ht="14.45" x14ac:dyDescent="0.3">
      <c r="G3624" s="83"/>
      <c r="H3624" s="83"/>
    </row>
    <row r="3625" spans="7:8" ht="14.45" x14ac:dyDescent="0.3">
      <c r="G3625" s="83"/>
      <c r="H3625" s="83"/>
    </row>
    <row r="3626" spans="7:8" ht="14.45" x14ac:dyDescent="0.3">
      <c r="G3626" s="83"/>
      <c r="H3626" s="83"/>
    </row>
    <row r="3627" spans="7:8" ht="14.45" x14ac:dyDescent="0.3">
      <c r="G3627" s="83"/>
      <c r="H3627" s="83"/>
    </row>
    <row r="3628" spans="7:8" ht="14.45" x14ac:dyDescent="0.3">
      <c r="G3628" s="83"/>
      <c r="H3628" s="83"/>
    </row>
    <row r="3629" spans="7:8" ht="14.45" x14ac:dyDescent="0.3">
      <c r="G3629" s="83"/>
      <c r="H3629" s="83"/>
    </row>
    <row r="3630" spans="7:8" ht="14.45" x14ac:dyDescent="0.3">
      <c r="G3630" s="83"/>
      <c r="H3630" s="83"/>
    </row>
    <row r="3631" spans="7:8" ht="14.45" x14ac:dyDescent="0.3">
      <c r="G3631" s="83"/>
      <c r="H3631" s="83"/>
    </row>
    <row r="3632" spans="7:8" ht="14.45" x14ac:dyDescent="0.3">
      <c r="G3632" s="83"/>
      <c r="H3632" s="83"/>
    </row>
    <row r="3633" spans="7:8" ht="14.45" x14ac:dyDescent="0.3">
      <c r="G3633" s="83"/>
      <c r="H3633" s="83"/>
    </row>
    <row r="3634" spans="7:8" ht="14.45" x14ac:dyDescent="0.3">
      <c r="G3634" s="83"/>
      <c r="H3634" s="83"/>
    </row>
    <row r="3635" spans="7:8" ht="14.45" x14ac:dyDescent="0.3">
      <c r="G3635" s="83"/>
      <c r="H3635" s="83"/>
    </row>
    <row r="3636" spans="7:8" ht="14.45" x14ac:dyDescent="0.3">
      <c r="G3636" s="83"/>
      <c r="H3636" s="83"/>
    </row>
    <row r="3637" spans="7:8" ht="14.45" x14ac:dyDescent="0.3">
      <c r="G3637" s="83"/>
      <c r="H3637" s="83"/>
    </row>
    <row r="3638" spans="7:8" ht="14.45" x14ac:dyDescent="0.3">
      <c r="G3638" s="83"/>
      <c r="H3638" s="83"/>
    </row>
    <row r="3639" spans="7:8" ht="14.45" x14ac:dyDescent="0.3">
      <c r="G3639" s="83"/>
      <c r="H3639" s="83"/>
    </row>
    <row r="3640" spans="7:8" ht="14.45" x14ac:dyDescent="0.3">
      <c r="G3640" s="83"/>
      <c r="H3640" s="83"/>
    </row>
    <row r="3641" spans="7:8" ht="14.45" x14ac:dyDescent="0.3">
      <c r="G3641" s="83"/>
      <c r="H3641" s="83"/>
    </row>
    <row r="3642" spans="7:8" ht="14.45" x14ac:dyDescent="0.3">
      <c r="G3642" s="83"/>
      <c r="H3642" s="83"/>
    </row>
    <row r="3643" spans="7:8" ht="14.45" x14ac:dyDescent="0.3">
      <c r="G3643" s="83"/>
      <c r="H3643" s="83"/>
    </row>
    <row r="3644" spans="7:8" ht="14.45" x14ac:dyDescent="0.3">
      <c r="G3644" s="83"/>
      <c r="H3644" s="83"/>
    </row>
    <row r="3645" spans="7:8" ht="14.45" x14ac:dyDescent="0.3">
      <c r="G3645" s="83"/>
      <c r="H3645" s="83"/>
    </row>
    <row r="3646" spans="7:8" ht="14.45" x14ac:dyDescent="0.3">
      <c r="G3646" s="83"/>
      <c r="H3646" s="83"/>
    </row>
    <row r="3647" spans="7:8" ht="14.45" x14ac:dyDescent="0.3">
      <c r="G3647" s="83"/>
      <c r="H3647" s="83"/>
    </row>
    <row r="3648" spans="7:8" ht="14.45" x14ac:dyDescent="0.3">
      <c r="G3648" s="83"/>
      <c r="H3648" s="83"/>
    </row>
    <row r="3649" spans="7:8" ht="14.45" x14ac:dyDescent="0.3">
      <c r="G3649" s="83"/>
      <c r="H3649" s="83"/>
    </row>
    <row r="3650" spans="7:8" ht="14.45" x14ac:dyDescent="0.3">
      <c r="G3650" s="83"/>
      <c r="H3650" s="83"/>
    </row>
    <row r="3651" spans="7:8" ht="14.45" x14ac:dyDescent="0.3">
      <c r="G3651" s="83"/>
      <c r="H3651" s="83"/>
    </row>
    <row r="3652" spans="7:8" ht="14.45" x14ac:dyDescent="0.3">
      <c r="G3652" s="83"/>
      <c r="H3652" s="83"/>
    </row>
    <row r="3653" spans="7:8" ht="14.45" x14ac:dyDescent="0.3">
      <c r="G3653" s="83"/>
      <c r="H3653" s="83"/>
    </row>
    <row r="3654" spans="7:8" ht="14.45" x14ac:dyDescent="0.3">
      <c r="G3654" s="83"/>
      <c r="H3654" s="83"/>
    </row>
    <row r="3655" spans="7:8" ht="14.45" x14ac:dyDescent="0.3">
      <c r="G3655" s="83"/>
      <c r="H3655" s="83"/>
    </row>
    <row r="3656" spans="7:8" ht="14.45" x14ac:dyDescent="0.3">
      <c r="G3656" s="83"/>
      <c r="H3656" s="83"/>
    </row>
    <row r="3657" spans="7:8" ht="14.45" x14ac:dyDescent="0.3">
      <c r="G3657" s="83"/>
      <c r="H3657" s="83"/>
    </row>
    <row r="3658" spans="7:8" ht="14.45" x14ac:dyDescent="0.3">
      <c r="G3658" s="83"/>
      <c r="H3658" s="83"/>
    </row>
    <row r="3659" spans="7:8" ht="14.45" x14ac:dyDescent="0.3">
      <c r="G3659" s="83"/>
      <c r="H3659" s="83"/>
    </row>
    <row r="3660" spans="7:8" ht="14.45" x14ac:dyDescent="0.3">
      <c r="G3660" s="83"/>
      <c r="H3660" s="83"/>
    </row>
    <row r="3661" spans="7:8" ht="14.45" x14ac:dyDescent="0.3">
      <c r="G3661" s="83"/>
      <c r="H3661" s="83"/>
    </row>
    <row r="3662" spans="7:8" ht="14.45" x14ac:dyDescent="0.3">
      <c r="G3662" s="83"/>
      <c r="H3662" s="83"/>
    </row>
    <row r="3663" spans="7:8" ht="14.45" x14ac:dyDescent="0.3">
      <c r="G3663" s="83"/>
      <c r="H3663" s="83"/>
    </row>
    <row r="3664" spans="7:8" ht="14.45" x14ac:dyDescent="0.3">
      <c r="G3664" s="83"/>
      <c r="H3664" s="83"/>
    </row>
    <row r="3665" spans="7:8" ht="14.45" x14ac:dyDescent="0.3">
      <c r="G3665" s="83"/>
      <c r="H3665" s="83"/>
    </row>
    <row r="3666" spans="7:8" ht="14.45" x14ac:dyDescent="0.3">
      <c r="G3666" s="83"/>
      <c r="H3666" s="83"/>
    </row>
    <row r="3667" spans="7:8" ht="14.45" x14ac:dyDescent="0.3">
      <c r="G3667" s="83"/>
      <c r="H3667" s="83"/>
    </row>
    <row r="3668" spans="7:8" ht="14.45" x14ac:dyDescent="0.3">
      <c r="G3668" s="83"/>
      <c r="H3668" s="83"/>
    </row>
    <row r="3669" spans="7:8" ht="14.45" x14ac:dyDescent="0.3">
      <c r="G3669" s="83"/>
      <c r="H3669" s="83"/>
    </row>
    <row r="3670" spans="7:8" ht="14.45" x14ac:dyDescent="0.3">
      <c r="G3670" s="83"/>
      <c r="H3670" s="83"/>
    </row>
    <row r="3671" spans="7:8" ht="14.45" x14ac:dyDescent="0.3">
      <c r="G3671" s="83"/>
      <c r="H3671" s="83"/>
    </row>
    <row r="3672" spans="7:8" ht="14.45" x14ac:dyDescent="0.3">
      <c r="G3672" s="83"/>
      <c r="H3672" s="83"/>
    </row>
    <row r="3673" spans="7:8" ht="14.45" x14ac:dyDescent="0.3">
      <c r="G3673" s="83"/>
      <c r="H3673" s="83"/>
    </row>
    <row r="3674" spans="7:8" ht="14.45" x14ac:dyDescent="0.3">
      <c r="G3674" s="83"/>
      <c r="H3674" s="83"/>
    </row>
    <row r="3675" spans="7:8" ht="14.45" x14ac:dyDescent="0.3">
      <c r="G3675" s="83"/>
      <c r="H3675" s="83"/>
    </row>
    <row r="3676" spans="7:8" ht="14.45" x14ac:dyDescent="0.3">
      <c r="G3676" s="83"/>
      <c r="H3676" s="83"/>
    </row>
    <row r="3677" spans="7:8" ht="14.45" x14ac:dyDescent="0.3">
      <c r="G3677" s="83"/>
      <c r="H3677" s="83"/>
    </row>
    <row r="3678" spans="7:8" ht="14.45" x14ac:dyDescent="0.3">
      <c r="G3678" s="83"/>
      <c r="H3678" s="83"/>
    </row>
    <row r="3679" spans="7:8" ht="14.45" x14ac:dyDescent="0.3">
      <c r="G3679" s="83"/>
      <c r="H3679" s="83"/>
    </row>
    <row r="3680" spans="7:8" ht="14.45" x14ac:dyDescent="0.3">
      <c r="G3680" s="83"/>
      <c r="H3680" s="83"/>
    </row>
    <row r="3681" spans="7:8" ht="14.45" x14ac:dyDescent="0.3">
      <c r="G3681" s="83"/>
      <c r="H3681" s="83"/>
    </row>
    <row r="3682" spans="7:8" ht="14.45" x14ac:dyDescent="0.3">
      <c r="G3682" s="83"/>
      <c r="H3682" s="83"/>
    </row>
    <row r="3683" spans="7:8" ht="14.45" x14ac:dyDescent="0.3">
      <c r="G3683" s="83"/>
      <c r="H3683" s="83"/>
    </row>
    <row r="3684" spans="7:8" ht="14.45" x14ac:dyDescent="0.3">
      <c r="G3684" s="83"/>
      <c r="H3684" s="83"/>
    </row>
    <row r="3685" spans="7:8" ht="14.45" x14ac:dyDescent="0.3">
      <c r="G3685" s="83"/>
      <c r="H3685" s="83"/>
    </row>
    <row r="3686" spans="7:8" ht="14.45" x14ac:dyDescent="0.3">
      <c r="G3686" s="83"/>
      <c r="H3686" s="83"/>
    </row>
    <row r="3687" spans="7:8" ht="14.45" x14ac:dyDescent="0.3">
      <c r="G3687" s="83"/>
      <c r="H3687" s="83"/>
    </row>
    <row r="3688" spans="7:8" ht="14.45" x14ac:dyDescent="0.3">
      <c r="G3688" s="83"/>
      <c r="H3688" s="83"/>
    </row>
    <row r="3689" spans="7:8" ht="14.45" x14ac:dyDescent="0.3">
      <c r="G3689" s="83"/>
      <c r="H3689" s="83"/>
    </row>
    <row r="3690" spans="7:8" ht="14.45" x14ac:dyDescent="0.3">
      <c r="G3690" s="83"/>
      <c r="H3690" s="83"/>
    </row>
    <row r="3691" spans="7:8" ht="14.45" x14ac:dyDescent="0.3">
      <c r="G3691" s="83"/>
      <c r="H3691" s="83"/>
    </row>
    <row r="3692" spans="7:8" ht="14.45" x14ac:dyDescent="0.3">
      <c r="G3692" s="83"/>
      <c r="H3692" s="83"/>
    </row>
    <row r="3693" spans="7:8" ht="14.45" x14ac:dyDescent="0.3">
      <c r="G3693" s="83"/>
      <c r="H3693" s="83"/>
    </row>
    <row r="3694" spans="7:8" ht="14.45" x14ac:dyDescent="0.3">
      <c r="G3694" s="83"/>
      <c r="H3694" s="83"/>
    </row>
    <row r="3695" spans="7:8" ht="14.45" x14ac:dyDescent="0.3">
      <c r="G3695" s="83"/>
      <c r="H3695" s="83"/>
    </row>
    <row r="3696" spans="7:8" ht="14.45" x14ac:dyDescent="0.3">
      <c r="G3696" s="83"/>
      <c r="H3696" s="83"/>
    </row>
    <row r="3697" spans="7:8" ht="14.45" x14ac:dyDescent="0.3">
      <c r="G3697" s="83"/>
      <c r="H3697" s="83"/>
    </row>
    <row r="3698" spans="7:8" ht="14.45" x14ac:dyDescent="0.3">
      <c r="G3698" s="83"/>
      <c r="H3698" s="83"/>
    </row>
    <row r="3699" spans="7:8" ht="14.45" x14ac:dyDescent="0.3">
      <c r="G3699" s="83"/>
      <c r="H3699" s="83"/>
    </row>
    <row r="3700" spans="7:8" ht="14.45" x14ac:dyDescent="0.3">
      <c r="G3700" s="83"/>
      <c r="H3700" s="83"/>
    </row>
    <row r="3701" spans="7:8" ht="14.45" x14ac:dyDescent="0.3">
      <c r="G3701" s="83"/>
      <c r="H3701" s="83"/>
    </row>
    <row r="3702" spans="7:8" ht="14.45" x14ac:dyDescent="0.3">
      <c r="G3702" s="83"/>
      <c r="H3702" s="83"/>
    </row>
    <row r="3703" spans="7:8" ht="14.45" x14ac:dyDescent="0.3">
      <c r="G3703" s="83"/>
      <c r="H3703" s="83"/>
    </row>
    <row r="3704" spans="7:8" ht="14.45" x14ac:dyDescent="0.3">
      <c r="G3704" s="83"/>
      <c r="H3704" s="83"/>
    </row>
    <row r="3705" spans="7:8" ht="14.45" x14ac:dyDescent="0.3">
      <c r="G3705" s="83"/>
      <c r="H3705" s="83"/>
    </row>
    <row r="3706" spans="7:8" ht="14.45" x14ac:dyDescent="0.3">
      <c r="G3706" s="83"/>
      <c r="H3706" s="83"/>
    </row>
    <row r="3707" spans="7:8" ht="14.45" x14ac:dyDescent="0.3">
      <c r="G3707" s="83"/>
      <c r="H3707" s="83"/>
    </row>
    <row r="3708" spans="7:8" ht="14.45" x14ac:dyDescent="0.3">
      <c r="G3708" s="83"/>
      <c r="H3708" s="83"/>
    </row>
    <row r="3709" spans="7:8" ht="14.45" x14ac:dyDescent="0.3">
      <c r="G3709" s="83"/>
      <c r="H3709" s="83"/>
    </row>
    <row r="3710" spans="7:8" ht="14.45" x14ac:dyDescent="0.3">
      <c r="G3710" s="83"/>
      <c r="H3710" s="83"/>
    </row>
    <row r="3711" spans="7:8" ht="14.45" x14ac:dyDescent="0.3">
      <c r="G3711" s="83"/>
      <c r="H3711" s="83"/>
    </row>
    <row r="3712" spans="7:8" ht="14.45" x14ac:dyDescent="0.3">
      <c r="G3712" s="83"/>
      <c r="H3712" s="83"/>
    </row>
    <row r="3713" spans="7:8" ht="14.45" x14ac:dyDescent="0.3">
      <c r="G3713" s="83"/>
      <c r="H3713" s="83"/>
    </row>
    <row r="3714" spans="7:8" ht="14.45" x14ac:dyDescent="0.3">
      <c r="G3714" s="83"/>
      <c r="H3714" s="83"/>
    </row>
    <row r="3715" spans="7:8" ht="14.45" x14ac:dyDescent="0.3">
      <c r="G3715" s="83"/>
      <c r="H3715" s="83"/>
    </row>
    <row r="3716" spans="7:8" ht="14.45" x14ac:dyDescent="0.3">
      <c r="G3716" s="83"/>
      <c r="H3716" s="83"/>
    </row>
    <row r="3717" spans="7:8" ht="14.45" x14ac:dyDescent="0.3">
      <c r="G3717" s="83"/>
      <c r="H3717" s="83"/>
    </row>
    <row r="3718" spans="7:8" ht="14.45" x14ac:dyDescent="0.3">
      <c r="G3718" s="83"/>
      <c r="H3718" s="83"/>
    </row>
    <row r="3719" spans="7:8" ht="14.45" x14ac:dyDescent="0.3">
      <c r="G3719" s="83"/>
      <c r="H3719" s="83"/>
    </row>
    <row r="3720" spans="7:8" ht="14.45" x14ac:dyDescent="0.3">
      <c r="G3720" s="83"/>
      <c r="H3720" s="83"/>
    </row>
    <row r="3721" spans="7:8" ht="14.45" x14ac:dyDescent="0.3">
      <c r="G3721" s="83"/>
      <c r="H3721" s="83"/>
    </row>
    <row r="3722" spans="7:8" ht="14.45" x14ac:dyDescent="0.3">
      <c r="G3722" s="83"/>
      <c r="H3722" s="83"/>
    </row>
    <row r="3723" spans="7:8" ht="14.45" x14ac:dyDescent="0.3">
      <c r="G3723" s="83"/>
      <c r="H3723" s="83"/>
    </row>
    <row r="3724" spans="7:8" ht="14.45" x14ac:dyDescent="0.3">
      <c r="G3724" s="83"/>
      <c r="H3724" s="83"/>
    </row>
    <row r="3725" spans="7:8" ht="14.45" x14ac:dyDescent="0.3">
      <c r="G3725" s="83"/>
      <c r="H3725" s="83"/>
    </row>
    <row r="3726" spans="7:8" ht="14.45" x14ac:dyDescent="0.3">
      <c r="G3726" s="83"/>
      <c r="H3726" s="83"/>
    </row>
    <row r="3727" spans="7:8" ht="14.45" x14ac:dyDescent="0.3">
      <c r="G3727" s="83"/>
      <c r="H3727" s="83"/>
    </row>
    <row r="3728" spans="7:8" ht="14.45" x14ac:dyDescent="0.3">
      <c r="G3728" s="83"/>
      <c r="H3728" s="83"/>
    </row>
    <row r="3729" spans="7:8" ht="14.45" x14ac:dyDescent="0.3">
      <c r="G3729" s="83"/>
      <c r="H3729" s="83"/>
    </row>
    <row r="3730" spans="7:8" ht="14.45" x14ac:dyDescent="0.3">
      <c r="G3730" s="83"/>
      <c r="H3730" s="83"/>
    </row>
    <row r="3731" spans="7:8" ht="14.45" x14ac:dyDescent="0.3">
      <c r="G3731" s="83"/>
      <c r="H3731" s="83"/>
    </row>
    <row r="3732" spans="7:8" ht="14.45" x14ac:dyDescent="0.3">
      <c r="G3732" s="83"/>
      <c r="H3732" s="83"/>
    </row>
    <row r="3733" spans="7:8" ht="14.45" x14ac:dyDescent="0.3">
      <c r="G3733" s="83"/>
      <c r="H3733" s="83"/>
    </row>
    <row r="3734" spans="7:8" ht="14.45" x14ac:dyDescent="0.3">
      <c r="G3734" s="83"/>
      <c r="H3734" s="83"/>
    </row>
    <row r="3735" spans="7:8" ht="14.45" x14ac:dyDescent="0.3">
      <c r="G3735" s="83"/>
      <c r="H3735" s="83"/>
    </row>
    <row r="3736" spans="7:8" ht="14.45" x14ac:dyDescent="0.3">
      <c r="G3736" s="83"/>
      <c r="H3736" s="83"/>
    </row>
    <row r="3737" spans="7:8" ht="14.45" x14ac:dyDescent="0.3">
      <c r="G3737" s="83"/>
      <c r="H3737" s="83"/>
    </row>
    <row r="3738" spans="7:8" ht="14.45" x14ac:dyDescent="0.3">
      <c r="G3738" s="83"/>
      <c r="H3738" s="83"/>
    </row>
    <row r="3739" spans="7:8" ht="14.45" x14ac:dyDescent="0.3">
      <c r="G3739" s="83"/>
      <c r="H3739" s="83"/>
    </row>
    <row r="3740" spans="7:8" ht="14.45" x14ac:dyDescent="0.3">
      <c r="G3740" s="83"/>
      <c r="H3740" s="83"/>
    </row>
    <row r="3741" spans="7:8" ht="14.45" x14ac:dyDescent="0.3">
      <c r="G3741" s="83"/>
      <c r="H3741" s="83"/>
    </row>
    <row r="3742" spans="7:8" ht="14.45" x14ac:dyDescent="0.3">
      <c r="G3742" s="83"/>
      <c r="H3742" s="83"/>
    </row>
    <row r="3743" spans="7:8" ht="14.45" x14ac:dyDescent="0.3">
      <c r="G3743" s="83"/>
      <c r="H3743" s="83"/>
    </row>
    <row r="3744" spans="7:8" ht="14.45" x14ac:dyDescent="0.3">
      <c r="G3744" s="83"/>
      <c r="H3744" s="83"/>
    </row>
    <row r="3745" spans="7:8" ht="14.45" x14ac:dyDescent="0.3">
      <c r="G3745" s="83"/>
      <c r="H3745" s="83"/>
    </row>
    <row r="3746" spans="7:8" ht="14.45" x14ac:dyDescent="0.3">
      <c r="G3746" s="83"/>
      <c r="H3746" s="83"/>
    </row>
    <row r="3747" spans="7:8" ht="14.45" x14ac:dyDescent="0.3">
      <c r="G3747" s="83"/>
      <c r="H3747" s="83"/>
    </row>
    <row r="3748" spans="7:8" ht="14.45" x14ac:dyDescent="0.3">
      <c r="G3748" s="83"/>
      <c r="H3748" s="83"/>
    </row>
    <row r="3749" spans="7:8" ht="14.45" x14ac:dyDescent="0.3">
      <c r="G3749" s="83"/>
      <c r="H3749" s="83"/>
    </row>
    <row r="3750" spans="7:8" ht="14.45" x14ac:dyDescent="0.3">
      <c r="G3750" s="83"/>
      <c r="H3750" s="83"/>
    </row>
    <row r="3751" spans="7:8" ht="14.45" x14ac:dyDescent="0.3">
      <c r="G3751" s="83"/>
      <c r="H3751" s="83"/>
    </row>
    <row r="3752" spans="7:8" ht="14.45" x14ac:dyDescent="0.3">
      <c r="G3752" s="83"/>
      <c r="H3752" s="83"/>
    </row>
    <row r="3753" spans="7:8" ht="14.45" x14ac:dyDescent="0.3">
      <c r="G3753" s="83"/>
      <c r="H3753" s="83"/>
    </row>
    <row r="3754" spans="7:8" ht="14.45" x14ac:dyDescent="0.3">
      <c r="G3754" s="83"/>
      <c r="H3754" s="83"/>
    </row>
    <row r="3755" spans="7:8" ht="14.45" x14ac:dyDescent="0.3">
      <c r="G3755" s="83"/>
      <c r="H3755" s="83"/>
    </row>
    <row r="3756" spans="7:8" ht="14.45" x14ac:dyDescent="0.3">
      <c r="G3756" s="83"/>
      <c r="H3756" s="83"/>
    </row>
    <row r="3757" spans="7:8" ht="14.45" x14ac:dyDescent="0.3">
      <c r="G3757" s="83"/>
      <c r="H3757" s="83"/>
    </row>
    <row r="3758" spans="7:8" ht="14.45" x14ac:dyDescent="0.3">
      <c r="G3758" s="83"/>
      <c r="H3758" s="83"/>
    </row>
    <row r="3759" spans="7:8" ht="14.45" x14ac:dyDescent="0.3">
      <c r="G3759" s="83"/>
      <c r="H3759" s="83"/>
    </row>
    <row r="3760" spans="7:8" ht="14.45" x14ac:dyDescent="0.3">
      <c r="G3760" s="83"/>
      <c r="H3760" s="83"/>
    </row>
    <row r="3761" spans="7:8" ht="14.45" x14ac:dyDescent="0.3">
      <c r="G3761" s="83"/>
      <c r="H3761" s="83"/>
    </row>
    <row r="3762" spans="7:8" ht="14.45" x14ac:dyDescent="0.3">
      <c r="G3762" s="83"/>
      <c r="H3762" s="83"/>
    </row>
    <row r="3763" spans="7:8" ht="14.45" x14ac:dyDescent="0.3">
      <c r="G3763" s="83"/>
      <c r="H3763" s="83"/>
    </row>
    <row r="3764" spans="7:8" ht="14.45" x14ac:dyDescent="0.3">
      <c r="G3764" s="83"/>
      <c r="H3764" s="83"/>
    </row>
    <row r="3765" spans="7:8" ht="14.45" x14ac:dyDescent="0.3">
      <c r="G3765" s="83"/>
      <c r="H3765" s="83"/>
    </row>
    <row r="3766" spans="7:8" ht="14.45" x14ac:dyDescent="0.3">
      <c r="G3766" s="83"/>
      <c r="H3766" s="83"/>
    </row>
    <row r="3767" spans="7:8" ht="14.45" x14ac:dyDescent="0.3">
      <c r="G3767" s="83"/>
      <c r="H3767" s="83"/>
    </row>
    <row r="3768" spans="7:8" ht="14.45" x14ac:dyDescent="0.3">
      <c r="G3768" s="83"/>
      <c r="H3768" s="83"/>
    </row>
    <row r="3769" spans="7:8" ht="14.45" x14ac:dyDescent="0.3">
      <c r="G3769" s="83"/>
      <c r="H3769" s="83"/>
    </row>
    <row r="3770" spans="7:8" ht="14.45" x14ac:dyDescent="0.3">
      <c r="G3770" s="83"/>
      <c r="H3770" s="83"/>
    </row>
    <row r="3771" spans="7:8" ht="14.45" x14ac:dyDescent="0.3">
      <c r="G3771" s="83"/>
      <c r="H3771" s="83"/>
    </row>
    <row r="3772" spans="7:8" ht="14.45" x14ac:dyDescent="0.3">
      <c r="G3772" s="83"/>
      <c r="H3772" s="83"/>
    </row>
    <row r="3773" spans="7:8" ht="14.45" x14ac:dyDescent="0.3">
      <c r="G3773" s="83"/>
      <c r="H3773" s="83"/>
    </row>
    <row r="3774" spans="7:8" ht="14.45" x14ac:dyDescent="0.3">
      <c r="G3774" s="83"/>
      <c r="H3774" s="83"/>
    </row>
    <row r="3775" spans="7:8" ht="14.45" x14ac:dyDescent="0.3">
      <c r="G3775" s="83"/>
      <c r="H3775" s="83"/>
    </row>
    <row r="3776" spans="7:8" ht="14.45" x14ac:dyDescent="0.3">
      <c r="G3776" s="83"/>
      <c r="H3776" s="83"/>
    </row>
    <row r="3777" spans="7:8" ht="14.45" x14ac:dyDescent="0.3">
      <c r="G3777" s="83"/>
      <c r="H3777" s="83"/>
    </row>
    <row r="3778" spans="7:8" ht="14.45" x14ac:dyDescent="0.3">
      <c r="G3778" s="83"/>
      <c r="H3778" s="83"/>
    </row>
    <row r="3779" spans="7:8" ht="14.45" x14ac:dyDescent="0.3">
      <c r="G3779" s="83"/>
      <c r="H3779" s="83"/>
    </row>
    <row r="3780" spans="7:8" ht="14.45" x14ac:dyDescent="0.3">
      <c r="G3780" s="83"/>
      <c r="H3780" s="83"/>
    </row>
    <row r="3781" spans="7:8" ht="14.45" x14ac:dyDescent="0.3">
      <c r="G3781" s="83"/>
      <c r="H3781" s="83"/>
    </row>
    <row r="3782" spans="7:8" ht="14.45" x14ac:dyDescent="0.3">
      <c r="G3782" s="83"/>
      <c r="H3782" s="83"/>
    </row>
    <row r="3783" spans="7:8" ht="14.45" x14ac:dyDescent="0.3">
      <c r="G3783" s="83"/>
      <c r="H3783" s="83"/>
    </row>
    <row r="3784" spans="7:8" ht="14.45" x14ac:dyDescent="0.3">
      <c r="G3784" s="83"/>
      <c r="H3784" s="83"/>
    </row>
    <row r="3785" spans="7:8" ht="14.45" x14ac:dyDescent="0.3">
      <c r="G3785" s="83"/>
      <c r="H3785" s="83"/>
    </row>
    <row r="3786" spans="7:8" ht="14.45" x14ac:dyDescent="0.3">
      <c r="G3786" s="83"/>
      <c r="H3786" s="83"/>
    </row>
    <row r="3787" spans="7:8" ht="14.45" x14ac:dyDescent="0.3">
      <c r="G3787" s="83"/>
      <c r="H3787" s="83"/>
    </row>
    <row r="3788" spans="7:8" ht="14.45" x14ac:dyDescent="0.3">
      <c r="G3788" s="83"/>
      <c r="H3788" s="83"/>
    </row>
    <row r="3789" spans="7:8" ht="14.45" x14ac:dyDescent="0.3">
      <c r="G3789" s="83"/>
      <c r="H3789" s="83"/>
    </row>
    <row r="3790" spans="7:8" ht="14.45" x14ac:dyDescent="0.3">
      <c r="G3790" s="83"/>
      <c r="H3790" s="83"/>
    </row>
    <row r="3791" spans="7:8" ht="14.45" x14ac:dyDescent="0.3">
      <c r="G3791" s="83"/>
      <c r="H3791" s="83"/>
    </row>
    <row r="3792" spans="7:8" ht="14.45" x14ac:dyDescent="0.3">
      <c r="G3792" s="83"/>
      <c r="H3792" s="83"/>
    </row>
    <row r="3793" spans="7:8" ht="14.45" x14ac:dyDescent="0.3">
      <c r="G3793" s="83"/>
      <c r="H3793" s="83"/>
    </row>
    <row r="3794" spans="7:8" ht="14.45" x14ac:dyDescent="0.3">
      <c r="G3794" s="83"/>
      <c r="H3794" s="83"/>
    </row>
    <row r="3795" spans="7:8" ht="14.45" x14ac:dyDescent="0.3">
      <c r="G3795" s="83"/>
      <c r="H3795" s="83"/>
    </row>
    <row r="3796" spans="7:8" ht="14.45" x14ac:dyDescent="0.3">
      <c r="G3796" s="83"/>
      <c r="H3796" s="83"/>
    </row>
    <row r="3797" spans="7:8" ht="14.45" x14ac:dyDescent="0.3">
      <c r="G3797" s="83"/>
      <c r="H3797" s="83"/>
    </row>
    <row r="3798" spans="7:8" ht="14.45" x14ac:dyDescent="0.3">
      <c r="G3798" s="83"/>
      <c r="H3798" s="83"/>
    </row>
    <row r="3799" spans="7:8" ht="14.45" x14ac:dyDescent="0.3">
      <c r="G3799" s="83"/>
      <c r="H3799" s="83"/>
    </row>
    <row r="3800" spans="7:8" ht="14.45" x14ac:dyDescent="0.3">
      <c r="G3800" s="83"/>
      <c r="H3800" s="83"/>
    </row>
    <row r="3801" spans="7:8" ht="14.45" x14ac:dyDescent="0.3">
      <c r="G3801" s="83"/>
      <c r="H3801" s="83"/>
    </row>
    <row r="3802" spans="7:8" ht="14.45" x14ac:dyDescent="0.3">
      <c r="G3802" s="83"/>
      <c r="H3802" s="83"/>
    </row>
    <row r="3803" spans="7:8" ht="14.45" x14ac:dyDescent="0.3">
      <c r="G3803" s="83"/>
      <c r="H3803" s="83"/>
    </row>
    <row r="3804" spans="7:8" ht="14.45" x14ac:dyDescent="0.3">
      <c r="G3804" s="83"/>
      <c r="H3804" s="83"/>
    </row>
    <row r="3805" spans="7:8" ht="14.45" x14ac:dyDescent="0.3">
      <c r="G3805" s="83"/>
      <c r="H3805" s="83"/>
    </row>
    <row r="3806" spans="7:8" ht="14.45" x14ac:dyDescent="0.3">
      <c r="G3806" s="83"/>
      <c r="H3806" s="83"/>
    </row>
    <row r="3807" spans="7:8" ht="14.45" x14ac:dyDescent="0.3">
      <c r="G3807" s="83"/>
      <c r="H3807" s="83"/>
    </row>
    <row r="3808" spans="7:8" ht="14.45" x14ac:dyDescent="0.3">
      <c r="G3808" s="83"/>
      <c r="H3808" s="83"/>
    </row>
    <row r="3809" spans="7:8" ht="14.45" x14ac:dyDescent="0.3">
      <c r="G3809" s="83"/>
      <c r="H3809" s="83"/>
    </row>
    <row r="3810" spans="7:8" ht="14.45" x14ac:dyDescent="0.3">
      <c r="G3810" s="83"/>
      <c r="H3810" s="83"/>
    </row>
    <row r="3811" spans="7:8" ht="14.45" x14ac:dyDescent="0.3">
      <c r="G3811" s="83"/>
      <c r="H3811" s="83"/>
    </row>
    <row r="3812" spans="7:8" ht="14.45" x14ac:dyDescent="0.3">
      <c r="G3812" s="83"/>
      <c r="H3812" s="83"/>
    </row>
    <row r="3813" spans="7:8" ht="14.45" x14ac:dyDescent="0.3">
      <c r="G3813" s="83"/>
      <c r="H3813" s="83"/>
    </row>
    <row r="3814" spans="7:8" ht="14.45" x14ac:dyDescent="0.3">
      <c r="G3814" s="83"/>
      <c r="H3814" s="83"/>
    </row>
    <row r="3815" spans="7:8" ht="14.45" x14ac:dyDescent="0.3">
      <c r="G3815" s="83"/>
      <c r="H3815" s="83"/>
    </row>
    <row r="3816" spans="7:8" ht="14.45" x14ac:dyDescent="0.3">
      <c r="G3816" s="83"/>
      <c r="H3816" s="83"/>
    </row>
    <row r="3817" spans="7:8" ht="14.45" x14ac:dyDescent="0.3">
      <c r="G3817" s="83"/>
      <c r="H3817" s="83"/>
    </row>
    <row r="3818" spans="7:8" ht="14.45" x14ac:dyDescent="0.3">
      <c r="G3818" s="83"/>
      <c r="H3818" s="83"/>
    </row>
    <row r="3819" spans="7:8" ht="14.45" x14ac:dyDescent="0.3">
      <c r="G3819" s="83"/>
      <c r="H3819" s="83"/>
    </row>
    <row r="3820" spans="7:8" ht="14.45" x14ac:dyDescent="0.3">
      <c r="G3820" s="83"/>
      <c r="H3820" s="83"/>
    </row>
    <row r="3821" spans="7:8" ht="14.45" x14ac:dyDescent="0.3">
      <c r="G3821" s="83"/>
      <c r="H3821" s="83"/>
    </row>
    <row r="3822" spans="7:8" ht="14.45" x14ac:dyDescent="0.3">
      <c r="G3822" s="83"/>
      <c r="H3822" s="83"/>
    </row>
    <row r="3823" spans="7:8" ht="14.45" x14ac:dyDescent="0.3">
      <c r="G3823" s="83"/>
      <c r="H3823" s="83"/>
    </row>
    <row r="3824" spans="7:8" ht="14.45" x14ac:dyDescent="0.3">
      <c r="G3824" s="83"/>
      <c r="H3824" s="83"/>
    </row>
    <row r="3825" spans="7:8" ht="14.45" x14ac:dyDescent="0.3">
      <c r="G3825" s="83"/>
      <c r="H3825" s="83"/>
    </row>
    <row r="3826" spans="7:8" ht="14.45" x14ac:dyDescent="0.3">
      <c r="G3826" s="83"/>
      <c r="H3826" s="83"/>
    </row>
    <row r="3827" spans="7:8" ht="14.45" x14ac:dyDescent="0.3">
      <c r="G3827" s="83"/>
      <c r="H3827" s="83"/>
    </row>
    <row r="3828" spans="7:8" ht="14.45" x14ac:dyDescent="0.3">
      <c r="G3828" s="83"/>
      <c r="H3828" s="83"/>
    </row>
    <row r="3829" spans="7:8" ht="14.45" x14ac:dyDescent="0.3">
      <c r="G3829" s="83"/>
      <c r="H3829" s="83"/>
    </row>
    <row r="3830" spans="7:8" ht="14.45" x14ac:dyDescent="0.3">
      <c r="G3830" s="83"/>
      <c r="H3830" s="83"/>
    </row>
    <row r="3831" spans="7:8" ht="14.45" x14ac:dyDescent="0.3">
      <c r="G3831" s="83"/>
      <c r="H3831" s="83"/>
    </row>
    <row r="3832" spans="7:8" ht="14.45" x14ac:dyDescent="0.3">
      <c r="G3832" s="83"/>
      <c r="H3832" s="83"/>
    </row>
    <row r="3833" spans="7:8" ht="14.45" x14ac:dyDescent="0.3">
      <c r="G3833" s="83"/>
      <c r="H3833" s="83"/>
    </row>
    <row r="3834" spans="7:8" ht="14.45" x14ac:dyDescent="0.3">
      <c r="G3834" s="83"/>
      <c r="H3834" s="83"/>
    </row>
    <row r="3835" spans="7:8" ht="14.45" x14ac:dyDescent="0.3">
      <c r="G3835" s="83"/>
      <c r="H3835" s="83"/>
    </row>
    <row r="3836" spans="7:8" ht="14.45" x14ac:dyDescent="0.3">
      <c r="G3836" s="83"/>
      <c r="H3836" s="83"/>
    </row>
    <row r="3837" spans="7:8" ht="14.45" x14ac:dyDescent="0.3">
      <c r="G3837" s="83"/>
      <c r="H3837" s="83"/>
    </row>
    <row r="3838" spans="7:8" ht="14.45" x14ac:dyDescent="0.3">
      <c r="G3838" s="83"/>
      <c r="H3838" s="83"/>
    </row>
    <row r="3839" spans="7:8" ht="14.45" x14ac:dyDescent="0.3">
      <c r="G3839" s="83"/>
      <c r="H3839" s="83"/>
    </row>
    <row r="3840" spans="7:8" ht="14.45" x14ac:dyDescent="0.3">
      <c r="G3840" s="83"/>
      <c r="H3840" s="83"/>
    </row>
    <row r="3841" spans="7:8" ht="14.45" x14ac:dyDescent="0.3">
      <c r="G3841" s="83"/>
      <c r="H3841" s="83"/>
    </row>
    <row r="3842" spans="7:8" ht="14.45" x14ac:dyDescent="0.3">
      <c r="G3842" s="83"/>
      <c r="H3842" s="83"/>
    </row>
    <row r="3843" spans="7:8" ht="14.45" x14ac:dyDescent="0.3">
      <c r="G3843" s="83"/>
      <c r="H3843" s="83"/>
    </row>
    <row r="3844" spans="7:8" ht="14.45" x14ac:dyDescent="0.3">
      <c r="G3844" s="83"/>
      <c r="H3844" s="83"/>
    </row>
    <row r="3845" spans="7:8" ht="14.45" x14ac:dyDescent="0.3">
      <c r="G3845" s="83"/>
      <c r="H3845" s="83"/>
    </row>
    <row r="3846" spans="7:8" ht="14.45" x14ac:dyDescent="0.3">
      <c r="G3846" s="83"/>
      <c r="H3846" s="83"/>
    </row>
    <row r="3847" spans="7:8" ht="14.45" x14ac:dyDescent="0.3">
      <c r="G3847" s="83"/>
      <c r="H3847" s="83"/>
    </row>
    <row r="3848" spans="7:8" ht="14.45" x14ac:dyDescent="0.3">
      <c r="G3848" s="83"/>
      <c r="H3848" s="83"/>
    </row>
    <row r="3849" spans="7:8" ht="14.45" x14ac:dyDescent="0.3">
      <c r="G3849" s="83"/>
      <c r="H3849" s="83"/>
    </row>
    <row r="3850" spans="7:8" ht="14.45" x14ac:dyDescent="0.3">
      <c r="G3850" s="83"/>
      <c r="H3850" s="83"/>
    </row>
    <row r="3851" spans="7:8" ht="14.45" x14ac:dyDescent="0.3">
      <c r="G3851" s="83"/>
      <c r="H3851" s="83"/>
    </row>
    <row r="3852" spans="7:8" ht="14.45" x14ac:dyDescent="0.3">
      <c r="G3852" s="83"/>
      <c r="H3852" s="83"/>
    </row>
    <row r="3853" spans="7:8" ht="14.45" x14ac:dyDescent="0.3">
      <c r="G3853" s="83"/>
      <c r="H3853" s="83"/>
    </row>
    <row r="3854" spans="7:8" ht="14.45" x14ac:dyDescent="0.3">
      <c r="G3854" s="83"/>
      <c r="H3854" s="83"/>
    </row>
    <row r="3855" spans="7:8" ht="14.45" x14ac:dyDescent="0.3">
      <c r="G3855" s="83"/>
      <c r="H3855" s="83"/>
    </row>
    <row r="3856" spans="7:8" ht="14.45" x14ac:dyDescent="0.3">
      <c r="G3856" s="83"/>
      <c r="H3856" s="83"/>
    </row>
    <row r="3857" spans="7:8" ht="14.45" x14ac:dyDescent="0.3">
      <c r="G3857" s="83"/>
      <c r="H3857" s="83"/>
    </row>
    <row r="3858" spans="7:8" ht="14.45" x14ac:dyDescent="0.3">
      <c r="G3858" s="83"/>
      <c r="H3858" s="83"/>
    </row>
    <row r="3859" spans="7:8" ht="14.45" x14ac:dyDescent="0.3">
      <c r="G3859" s="83"/>
      <c r="H3859" s="83"/>
    </row>
    <row r="3860" spans="7:8" ht="14.45" x14ac:dyDescent="0.3">
      <c r="G3860" s="83"/>
      <c r="H3860" s="83"/>
    </row>
    <row r="3861" spans="7:8" ht="14.45" x14ac:dyDescent="0.3">
      <c r="G3861" s="83"/>
      <c r="H3861" s="83"/>
    </row>
    <row r="3862" spans="7:8" ht="14.45" x14ac:dyDescent="0.3">
      <c r="G3862" s="83"/>
      <c r="H3862" s="83"/>
    </row>
    <row r="3863" spans="7:8" ht="14.45" x14ac:dyDescent="0.3">
      <c r="G3863" s="83"/>
      <c r="H3863" s="83"/>
    </row>
    <row r="3864" spans="7:8" ht="14.45" x14ac:dyDescent="0.3">
      <c r="G3864" s="83"/>
      <c r="H3864" s="83"/>
    </row>
    <row r="3865" spans="7:8" ht="14.45" x14ac:dyDescent="0.3">
      <c r="G3865" s="83"/>
      <c r="H3865" s="83"/>
    </row>
    <row r="3866" spans="7:8" ht="14.45" x14ac:dyDescent="0.3">
      <c r="G3866" s="83"/>
      <c r="H3866" s="83"/>
    </row>
    <row r="3867" spans="7:8" ht="14.45" x14ac:dyDescent="0.3">
      <c r="G3867" s="83"/>
      <c r="H3867" s="83"/>
    </row>
    <row r="3868" spans="7:8" ht="14.45" x14ac:dyDescent="0.3">
      <c r="G3868" s="83"/>
      <c r="H3868" s="83"/>
    </row>
    <row r="3869" spans="7:8" ht="14.45" x14ac:dyDescent="0.3">
      <c r="G3869" s="83"/>
      <c r="H3869" s="83"/>
    </row>
    <row r="3870" spans="7:8" ht="14.45" x14ac:dyDescent="0.3">
      <c r="G3870" s="83"/>
      <c r="H3870" s="83"/>
    </row>
    <row r="3871" spans="7:8" ht="14.45" x14ac:dyDescent="0.3">
      <c r="G3871" s="83"/>
      <c r="H3871" s="83"/>
    </row>
    <row r="3872" spans="7:8" ht="14.45" x14ac:dyDescent="0.3">
      <c r="G3872" s="83"/>
      <c r="H3872" s="83"/>
    </row>
    <row r="3873" spans="7:8" ht="14.45" x14ac:dyDescent="0.3">
      <c r="G3873" s="83"/>
      <c r="H3873" s="83"/>
    </row>
    <row r="3874" spans="7:8" ht="14.45" x14ac:dyDescent="0.3">
      <c r="G3874" s="83"/>
      <c r="H3874" s="83"/>
    </row>
    <row r="3875" spans="7:8" ht="14.45" x14ac:dyDescent="0.3">
      <c r="G3875" s="83"/>
      <c r="H3875" s="83"/>
    </row>
    <row r="3876" spans="7:8" ht="14.45" x14ac:dyDescent="0.3">
      <c r="G3876" s="83"/>
      <c r="H3876" s="83"/>
    </row>
    <row r="3877" spans="7:8" ht="14.45" x14ac:dyDescent="0.3">
      <c r="G3877" s="83"/>
      <c r="H3877" s="83"/>
    </row>
    <row r="3878" spans="7:8" ht="14.45" x14ac:dyDescent="0.3">
      <c r="G3878" s="83"/>
      <c r="H3878" s="83"/>
    </row>
    <row r="3879" spans="7:8" ht="14.45" x14ac:dyDescent="0.3">
      <c r="G3879" s="83"/>
      <c r="H3879" s="83"/>
    </row>
    <row r="3880" spans="7:8" ht="14.45" x14ac:dyDescent="0.3">
      <c r="G3880" s="83"/>
      <c r="H3880" s="83"/>
    </row>
    <row r="3881" spans="7:8" ht="14.45" x14ac:dyDescent="0.3">
      <c r="G3881" s="83"/>
      <c r="H3881" s="83"/>
    </row>
    <row r="3882" spans="7:8" ht="14.45" x14ac:dyDescent="0.3">
      <c r="G3882" s="83"/>
      <c r="H3882" s="83"/>
    </row>
    <row r="3883" spans="7:8" ht="14.45" x14ac:dyDescent="0.3">
      <c r="G3883" s="83"/>
      <c r="H3883" s="83"/>
    </row>
    <row r="3884" spans="7:8" ht="14.45" x14ac:dyDescent="0.3">
      <c r="G3884" s="83"/>
      <c r="H3884" s="83"/>
    </row>
    <row r="3885" spans="7:8" ht="14.45" x14ac:dyDescent="0.3">
      <c r="G3885" s="83"/>
      <c r="H3885" s="83"/>
    </row>
    <row r="3886" spans="7:8" ht="14.45" x14ac:dyDescent="0.3">
      <c r="G3886" s="83"/>
      <c r="H3886" s="83"/>
    </row>
    <row r="3887" spans="7:8" ht="14.45" x14ac:dyDescent="0.3">
      <c r="G3887" s="83"/>
      <c r="H3887" s="83"/>
    </row>
    <row r="3888" spans="7:8" ht="14.45" x14ac:dyDescent="0.3">
      <c r="G3888" s="83"/>
      <c r="H3888" s="83"/>
    </row>
    <row r="3889" spans="7:8" ht="14.45" x14ac:dyDescent="0.3">
      <c r="G3889" s="83"/>
      <c r="H3889" s="83"/>
    </row>
    <row r="3890" spans="7:8" ht="14.45" x14ac:dyDescent="0.3">
      <c r="G3890" s="83"/>
      <c r="H3890" s="83"/>
    </row>
    <row r="3891" spans="7:8" ht="14.45" x14ac:dyDescent="0.3">
      <c r="G3891" s="83"/>
      <c r="H3891" s="83"/>
    </row>
    <row r="3892" spans="7:8" ht="14.45" x14ac:dyDescent="0.3">
      <c r="G3892" s="83"/>
      <c r="H3892" s="83"/>
    </row>
    <row r="3893" spans="7:8" ht="14.45" x14ac:dyDescent="0.3">
      <c r="G3893" s="83"/>
      <c r="H3893" s="83"/>
    </row>
    <row r="3894" spans="7:8" ht="14.45" x14ac:dyDescent="0.3">
      <c r="G3894" s="83"/>
      <c r="H3894" s="83"/>
    </row>
    <row r="3895" spans="7:8" ht="14.45" x14ac:dyDescent="0.3">
      <c r="G3895" s="83"/>
      <c r="H3895" s="83"/>
    </row>
    <row r="3896" spans="7:8" ht="14.45" x14ac:dyDescent="0.3">
      <c r="G3896" s="83"/>
      <c r="H3896" s="83"/>
    </row>
    <row r="3897" spans="7:8" ht="14.45" x14ac:dyDescent="0.3">
      <c r="G3897" s="83"/>
      <c r="H3897" s="83"/>
    </row>
    <row r="3898" spans="7:8" ht="14.45" x14ac:dyDescent="0.3">
      <c r="G3898" s="83"/>
      <c r="H3898" s="83"/>
    </row>
    <row r="3899" spans="7:8" ht="14.45" x14ac:dyDescent="0.3">
      <c r="G3899" s="83"/>
      <c r="H3899" s="83"/>
    </row>
    <row r="3900" spans="7:8" ht="14.45" x14ac:dyDescent="0.3">
      <c r="G3900" s="83"/>
      <c r="H3900" s="83"/>
    </row>
    <row r="3901" spans="7:8" ht="14.45" x14ac:dyDescent="0.3">
      <c r="G3901" s="83"/>
      <c r="H3901" s="83"/>
    </row>
    <row r="3902" spans="7:8" ht="14.45" x14ac:dyDescent="0.3">
      <c r="G3902" s="83"/>
      <c r="H3902" s="83"/>
    </row>
    <row r="3903" spans="7:8" ht="14.45" x14ac:dyDescent="0.3">
      <c r="G3903" s="83"/>
      <c r="H3903" s="83"/>
    </row>
    <row r="3904" spans="7:8" ht="14.45" x14ac:dyDescent="0.3">
      <c r="G3904" s="83"/>
      <c r="H3904" s="83"/>
    </row>
    <row r="3905" spans="7:8" ht="14.45" x14ac:dyDescent="0.3">
      <c r="G3905" s="83"/>
      <c r="H3905" s="83"/>
    </row>
    <row r="3906" spans="7:8" ht="14.45" x14ac:dyDescent="0.3">
      <c r="G3906" s="83"/>
      <c r="H3906" s="83"/>
    </row>
    <row r="3907" spans="7:8" ht="14.45" x14ac:dyDescent="0.3">
      <c r="G3907" s="83"/>
      <c r="H3907" s="83"/>
    </row>
    <row r="3908" spans="7:8" ht="14.45" x14ac:dyDescent="0.3">
      <c r="G3908" s="83"/>
      <c r="H3908" s="83"/>
    </row>
    <row r="3909" spans="7:8" ht="14.45" x14ac:dyDescent="0.3">
      <c r="G3909" s="83"/>
      <c r="H3909" s="83"/>
    </row>
    <row r="3910" spans="7:8" ht="14.45" x14ac:dyDescent="0.3">
      <c r="G3910" s="83"/>
      <c r="H3910" s="83"/>
    </row>
    <row r="3911" spans="7:8" ht="14.45" x14ac:dyDescent="0.3">
      <c r="G3911" s="83"/>
      <c r="H3911" s="83"/>
    </row>
    <row r="3912" spans="7:8" ht="14.45" x14ac:dyDescent="0.3">
      <c r="G3912" s="83"/>
      <c r="H3912" s="83"/>
    </row>
    <row r="3913" spans="7:8" ht="14.45" x14ac:dyDescent="0.3">
      <c r="G3913" s="83"/>
      <c r="H3913" s="83"/>
    </row>
    <row r="3914" spans="7:8" ht="14.45" x14ac:dyDescent="0.3">
      <c r="G3914" s="83"/>
      <c r="H3914" s="83"/>
    </row>
    <row r="3915" spans="7:8" ht="14.45" x14ac:dyDescent="0.3">
      <c r="G3915" s="83"/>
      <c r="H3915" s="83"/>
    </row>
    <row r="3916" spans="7:8" ht="14.45" x14ac:dyDescent="0.3">
      <c r="G3916" s="83"/>
      <c r="H3916" s="83"/>
    </row>
    <row r="3917" spans="7:8" ht="14.45" x14ac:dyDescent="0.3">
      <c r="G3917" s="83"/>
      <c r="H3917" s="83"/>
    </row>
    <row r="3918" spans="7:8" ht="14.45" x14ac:dyDescent="0.3">
      <c r="G3918" s="83"/>
      <c r="H3918" s="83"/>
    </row>
    <row r="3919" spans="7:8" ht="14.45" x14ac:dyDescent="0.3">
      <c r="G3919" s="83"/>
      <c r="H3919" s="83"/>
    </row>
    <row r="3920" spans="7:8" ht="14.45" x14ac:dyDescent="0.3">
      <c r="G3920" s="83"/>
      <c r="H3920" s="83"/>
    </row>
    <row r="3921" spans="7:8" ht="14.45" x14ac:dyDescent="0.3">
      <c r="G3921" s="83"/>
      <c r="H3921" s="83"/>
    </row>
    <row r="3922" spans="7:8" ht="14.45" x14ac:dyDescent="0.3">
      <c r="G3922" s="83"/>
      <c r="H3922" s="83"/>
    </row>
    <row r="3923" spans="7:8" ht="14.45" x14ac:dyDescent="0.3">
      <c r="G3923" s="83"/>
      <c r="H3923" s="83"/>
    </row>
    <row r="3924" spans="7:8" ht="14.45" x14ac:dyDescent="0.3">
      <c r="G3924" s="83"/>
      <c r="H3924" s="83"/>
    </row>
    <row r="3925" spans="7:8" ht="14.45" x14ac:dyDescent="0.3">
      <c r="G3925" s="83"/>
      <c r="H3925" s="83"/>
    </row>
    <row r="3926" spans="7:8" ht="14.45" x14ac:dyDescent="0.3">
      <c r="G3926" s="83"/>
      <c r="H3926" s="83"/>
    </row>
    <row r="3927" spans="7:8" ht="14.45" x14ac:dyDescent="0.3">
      <c r="G3927" s="83"/>
      <c r="H3927" s="83"/>
    </row>
    <row r="3928" spans="7:8" ht="14.45" x14ac:dyDescent="0.3">
      <c r="G3928" s="83"/>
      <c r="H3928" s="83"/>
    </row>
    <row r="3929" spans="7:8" ht="14.45" x14ac:dyDescent="0.3">
      <c r="G3929" s="83"/>
      <c r="H3929" s="83"/>
    </row>
    <row r="3930" spans="7:8" ht="14.45" x14ac:dyDescent="0.3">
      <c r="G3930" s="83"/>
      <c r="H3930" s="83"/>
    </row>
    <row r="3931" spans="7:8" ht="14.45" x14ac:dyDescent="0.3">
      <c r="G3931" s="83"/>
      <c r="H3931" s="83"/>
    </row>
    <row r="3932" spans="7:8" ht="14.45" x14ac:dyDescent="0.3">
      <c r="G3932" s="83"/>
      <c r="H3932" s="83"/>
    </row>
    <row r="3933" spans="7:8" ht="14.45" x14ac:dyDescent="0.3">
      <c r="G3933" s="83"/>
      <c r="H3933" s="83"/>
    </row>
    <row r="3934" spans="7:8" ht="14.45" x14ac:dyDescent="0.3">
      <c r="G3934" s="83"/>
      <c r="H3934" s="83"/>
    </row>
    <row r="3935" spans="7:8" ht="14.45" x14ac:dyDescent="0.3">
      <c r="G3935" s="83"/>
      <c r="H3935" s="83"/>
    </row>
    <row r="3936" spans="7:8" ht="14.45" x14ac:dyDescent="0.3">
      <c r="G3936" s="83"/>
      <c r="H3936" s="83"/>
    </row>
    <row r="3937" spans="7:8" ht="14.45" x14ac:dyDescent="0.3">
      <c r="G3937" s="83"/>
      <c r="H3937" s="83"/>
    </row>
    <row r="3938" spans="7:8" ht="14.45" x14ac:dyDescent="0.3">
      <c r="G3938" s="83"/>
      <c r="H3938" s="83"/>
    </row>
    <row r="3939" spans="7:8" ht="14.45" x14ac:dyDescent="0.3">
      <c r="G3939" s="83"/>
      <c r="H3939" s="83"/>
    </row>
    <row r="3940" spans="7:8" ht="14.45" x14ac:dyDescent="0.3">
      <c r="G3940" s="83"/>
      <c r="H3940" s="83"/>
    </row>
    <row r="3941" spans="7:8" ht="14.45" x14ac:dyDescent="0.3">
      <c r="G3941" s="83"/>
      <c r="H3941" s="83"/>
    </row>
    <row r="3942" spans="7:8" ht="14.45" x14ac:dyDescent="0.3">
      <c r="G3942" s="83"/>
      <c r="H3942" s="83"/>
    </row>
    <row r="3943" spans="7:8" ht="14.45" x14ac:dyDescent="0.3">
      <c r="G3943" s="83"/>
      <c r="H3943" s="83"/>
    </row>
    <row r="3944" spans="7:8" ht="14.45" x14ac:dyDescent="0.3">
      <c r="G3944" s="83"/>
      <c r="H3944" s="83"/>
    </row>
    <row r="3945" spans="7:8" ht="14.45" x14ac:dyDescent="0.3">
      <c r="G3945" s="83"/>
      <c r="H3945" s="83"/>
    </row>
    <row r="3946" spans="7:8" ht="14.45" x14ac:dyDescent="0.3">
      <c r="G3946" s="83"/>
      <c r="H3946" s="83"/>
    </row>
    <row r="3947" spans="7:8" ht="14.45" x14ac:dyDescent="0.3">
      <c r="G3947" s="83"/>
      <c r="H3947" s="83"/>
    </row>
    <row r="3948" spans="7:8" ht="14.45" x14ac:dyDescent="0.3">
      <c r="G3948" s="83"/>
      <c r="H3948" s="83"/>
    </row>
    <row r="3949" spans="7:8" ht="14.45" x14ac:dyDescent="0.3">
      <c r="G3949" s="83"/>
      <c r="H3949" s="83"/>
    </row>
    <row r="3950" spans="7:8" ht="14.45" x14ac:dyDescent="0.3">
      <c r="G3950" s="83"/>
      <c r="H3950" s="83"/>
    </row>
    <row r="3951" spans="7:8" ht="14.45" x14ac:dyDescent="0.3">
      <c r="G3951" s="83"/>
      <c r="H3951" s="83"/>
    </row>
    <row r="3952" spans="7:8" ht="14.45" x14ac:dyDescent="0.3">
      <c r="G3952" s="83"/>
      <c r="H3952" s="83"/>
    </row>
    <row r="3953" spans="7:8" ht="14.45" x14ac:dyDescent="0.3">
      <c r="G3953" s="83"/>
      <c r="H3953" s="83"/>
    </row>
    <row r="3954" spans="7:8" ht="14.45" x14ac:dyDescent="0.3">
      <c r="G3954" s="83"/>
      <c r="H3954" s="83"/>
    </row>
    <row r="3955" spans="7:8" ht="14.45" x14ac:dyDescent="0.3">
      <c r="G3955" s="83"/>
      <c r="H3955" s="83"/>
    </row>
    <row r="3956" spans="7:8" ht="14.45" x14ac:dyDescent="0.3">
      <c r="G3956" s="83"/>
      <c r="H3956" s="83"/>
    </row>
    <row r="3957" spans="7:8" ht="14.45" x14ac:dyDescent="0.3">
      <c r="G3957" s="83"/>
      <c r="H3957" s="83"/>
    </row>
    <row r="3958" spans="7:8" ht="14.45" x14ac:dyDescent="0.3">
      <c r="G3958" s="83"/>
      <c r="H3958" s="83"/>
    </row>
    <row r="3959" spans="7:8" ht="14.45" x14ac:dyDescent="0.3">
      <c r="G3959" s="83"/>
      <c r="H3959" s="83"/>
    </row>
    <row r="3960" spans="7:8" ht="14.45" x14ac:dyDescent="0.3">
      <c r="G3960" s="83"/>
      <c r="H3960" s="83"/>
    </row>
    <row r="3961" spans="7:8" ht="14.45" x14ac:dyDescent="0.3">
      <c r="G3961" s="83"/>
      <c r="H3961" s="83"/>
    </row>
    <row r="3962" spans="7:8" ht="14.45" x14ac:dyDescent="0.3">
      <c r="G3962" s="83"/>
      <c r="H3962" s="83"/>
    </row>
    <row r="3963" spans="7:8" ht="14.45" x14ac:dyDescent="0.3">
      <c r="G3963" s="83"/>
      <c r="H3963" s="83"/>
    </row>
    <row r="3964" spans="7:8" ht="14.45" x14ac:dyDescent="0.3">
      <c r="G3964" s="83"/>
      <c r="H3964" s="83"/>
    </row>
    <row r="3965" spans="7:8" ht="14.45" x14ac:dyDescent="0.3">
      <c r="G3965" s="83"/>
      <c r="H3965" s="83"/>
    </row>
    <row r="3966" spans="7:8" ht="14.45" x14ac:dyDescent="0.3">
      <c r="G3966" s="83"/>
      <c r="H3966" s="83"/>
    </row>
    <row r="3967" spans="7:8" ht="14.45" x14ac:dyDescent="0.3">
      <c r="G3967" s="83"/>
      <c r="H3967" s="83"/>
    </row>
    <row r="3968" spans="7:8" ht="14.45" x14ac:dyDescent="0.3">
      <c r="G3968" s="83"/>
      <c r="H3968" s="83"/>
    </row>
    <row r="3969" spans="7:8" ht="14.45" x14ac:dyDescent="0.3">
      <c r="G3969" s="83"/>
      <c r="H3969" s="83"/>
    </row>
    <row r="3970" spans="7:8" ht="14.45" x14ac:dyDescent="0.3">
      <c r="G3970" s="83"/>
      <c r="H3970" s="83"/>
    </row>
    <row r="3971" spans="7:8" ht="14.45" x14ac:dyDescent="0.3">
      <c r="G3971" s="83"/>
      <c r="H3971" s="83"/>
    </row>
    <row r="3972" spans="7:8" ht="14.45" x14ac:dyDescent="0.3">
      <c r="G3972" s="83"/>
      <c r="H3972" s="83"/>
    </row>
    <row r="3973" spans="7:8" ht="14.45" x14ac:dyDescent="0.3">
      <c r="G3973" s="83"/>
      <c r="H3973" s="83"/>
    </row>
    <row r="3974" spans="7:8" ht="14.45" x14ac:dyDescent="0.3">
      <c r="G3974" s="83"/>
      <c r="H3974" s="83"/>
    </row>
    <row r="3975" spans="7:8" ht="14.45" x14ac:dyDescent="0.3">
      <c r="G3975" s="83"/>
      <c r="H3975" s="83"/>
    </row>
    <row r="3976" spans="7:8" ht="14.45" x14ac:dyDescent="0.3">
      <c r="G3976" s="83"/>
      <c r="H3976" s="83"/>
    </row>
    <row r="3977" spans="7:8" ht="14.45" x14ac:dyDescent="0.3">
      <c r="G3977" s="83"/>
      <c r="H3977" s="83"/>
    </row>
    <row r="3978" spans="7:8" ht="14.45" x14ac:dyDescent="0.3">
      <c r="G3978" s="83"/>
      <c r="H3978" s="83"/>
    </row>
    <row r="3979" spans="7:8" ht="14.45" x14ac:dyDescent="0.3">
      <c r="G3979" s="83"/>
      <c r="H3979" s="83"/>
    </row>
    <row r="3980" spans="7:8" ht="14.45" x14ac:dyDescent="0.3">
      <c r="G3980" s="83"/>
      <c r="H3980" s="83"/>
    </row>
    <row r="3981" spans="7:8" ht="14.45" x14ac:dyDescent="0.3">
      <c r="G3981" s="83"/>
      <c r="H3981" s="83"/>
    </row>
    <row r="3982" spans="7:8" ht="14.45" x14ac:dyDescent="0.3">
      <c r="G3982" s="83"/>
      <c r="H3982" s="83"/>
    </row>
    <row r="3983" spans="7:8" ht="14.45" x14ac:dyDescent="0.3">
      <c r="G3983" s="83"/>
      <c r="H3983" s="83"/>
    </row>
    <row r="3984" spans="7:8" ht="14.45" x14ac:dyDescent="0.3">
      <c r="G3984" s="83"/>
      <c r="H3984" s="83"/>
    </row>
    <row r="3985" spans="7:8" ht="14.45" x14ac:dyDescent="0.3">
      <c r="G3985" s="83"/>
      <c r="H3985" s="83"/>
    </row>
    <row r="3986" spans="7:8" ht="14.45" x14ac:dyDescent="0.3">
      <c r="G3986" s="83"/>
      <c r="H3986" s="83"/>
    </row>
    <row r="3987" spans="7:8" ht="14.45" x14ac:dyDescent="0.3">
      <c r="G3987" s="83"/>
      <c r="H3987" s="83"/>
    </row>
    <row r="3988" spans="7:8" ht="14.45" x14ac:dyDescent="0.3">
      <c r="G3988" s="83"/>
      <c r="H3988" s="83"/>
    </row>
    <row r="3989" spans="7:8" ht="14.45" x14ac:dyDescent="0.3">
      <c r="G3989" s="83"/>
      <c r="H3989" s="83"/>
    </row>
    <row r="3990" spans="7:8" ht="14.45" x14ac:dyDescent="0.3">
      <c r="G3990" s="83"/>
      <c r="H3990" s="83"/>
    </row>
    <row r="3991" spans="7:8" ht="14.45" x14ac:dyDescent="0.3">
      <c r="G3991" s="83"/>
      <c r="H3991" s="83"/>
    </row>
    <row r="3992" spans="7:8" ht="14.45" x14ac:dyDescent="0.3">
      <c r="G3992" s="83"/>
      <c r="H3992" s="83"/>
    </row>
    <row r="3993" spans="7:8" ht="14.45" x14ac:dyDescent="0.3">
      <c r="G3993" s="83"/>
      <c r="H3993" s="83"/>
    </row>
    <row r="3994" spans="7:8" ht="14.45" x14ac:dyDescent="0.3">
      <c r="G3994" s="83"/>
      <c r="H3994" s="83"/>
    </row>
    <row r="3995" spans="7:8" ht="14.45" x14ac:dyDescent="0.3">
      <c r="G3995" s="83"/>
      <c r="H3995" s="83"/>
    </row>
    <row r="3996" spans="7:8" ht="14.45" x14ac:dyDescent="0.3">
      <c r="G3996" s="83"/>
      <c r="H3996" s="83"/>
    </row>
    <row r="3997" spans="7:8" ht="14.45" x14ac:dyDescent="0.3">
      <c r="G3997" s="83"/>
      <c r="H3997" s="83"/>
    </row>
    <row r="3998" spans="7:8" ht="14.45" x14ac:dyDescent="0.3">
      <c r="G3998" s="83"/>
      <c r="H3998" s="83"/>
    </row>
    <row r="3999" spans="7:8" ht="14.45" x14ac:dyDescent="0.3">
      <c r="G3999" s="83"/>
      <c r="H3999" s="83"/>
    </row>
    <row r="4000" spans="7:8" ht="14.45" x14ac:dyDescent="0.3">
      <c r="G4000" s="83"/>
      <c r="H4000" s="83"/>
    </row>
    <row r="4001" spans="7:8" ht="14.45" x14ac:dyDescent="0.3">
      <c r="G4001" s="83"/>
      <c r="H4001" s="83"/>
    </row>
    <row r="4002" spans="7:8" ht="14.45" x14ac:dyDescent="0.3">
      <c r="G4002" s="83"/>
      <c r="H4002" s="83"/>
    </row>
    <row r="4003" spans="7:8" ht="14.45" x14ac:dyDescent="0.3">
      <c r="G4003" s="83"/>
      <c r="H4003" s="83"/>
    </row>
    <row r="4004" spans="7:8" ht="14.45" x14ac:dyDescent="0.3">
      <c r="G4004" s="83"/>
      <c r="H4004" s="83"/>
    </row>
    <row r="4005" spans="7:8" ht="14.45" x14ac:dyDescent="0.3">
      <c r="G4005" s="83"/>
      <c r="H4005" s="83"/>
    </row>
    <row r="4006" spans="7:8" ht="14.45" x14ac:dyDescent="0.3">
      <c r="G4006" s="83"/>
      <c r="H4006" s="83"/>
    </row>
    <row r="4007" spans="7:8" ht="14.45" x14ac:dyDescent="0.3">
      <c r="G4007" s="83"/>
      <c r="H4007" s="83"/>
    </row>
    <row r="4008" spans="7:8" ht="14.45" x14ac:dyDescent="0.3">
      <c r="G4008" s="83"/>
      <c r="H4008" s="83"/>
    </row>
    <row r="4009" spans="7:8" ht="14.45" x14ac:dyDescent="0.3">
      <c r="G4009" s="83"/>
      <c r="H4009" s="83"/>
    </row>
    <row r="4010" spans="7:8" ht="14.45" x14ac:dyDescent="0.3">
      <c r="G4010" s="83"/>
      <c r="H4010" s="83"/>
    </row>
    <row r="4011" spans="7:8" ht="14.45" x14ac:dyDescent="0.3">
      <c r="G4011" s="83"/>
      <c r="H4011" s="83"/>
    </row>
    <row r="4012" spans="7:8" ht="14.45" x14ac:dyDescent="0.3">
      <c r="G4012" s="83"/>
      <c r="H4012" s="83"/>
    </row>
    <row r="4013" spans="7:8" ht="14.45" x14ac:dyDescent="0.3">
      <c r="G4013" s="83"/>
      <c r="H4013" s="83"/>
    </row>
    <row r="4014" spans="7:8" ht="14.45" x14ac:dyDescent="0.3">
      <c r="G4014" s="83"/>
      <c r="H4014" s="83"/>
    </row>
    <row r="4015" spans="7:8" ht="14.45" x14ac:dyDescent="0.3">
      <c r="G4015" s="83"/>
      <c r="H4015" s="83"/>
    </row>
    <row r="4016" spans="7:8" ht="14.45" x14ac:dyDescent="0.3">
      <c r="G4016" s="83"/>
      <c r="H4016" s="83"/>
    </row>
    <row r="4017" spans="7:8" ht="14.45" x14ac:dyDescent="0.3">
      <c r="G4017" s="83"/>
      <c r="H4017" s="83"/>
    </row>
    <row r="4018" spans="7:8" ht="14.45" x14ac:dyDescent="0.3">
      <c r="G4018" s="83"/>
      <c r="H4018" s="83"/>
    </row>
    <row r="4019" spans="7:8" ht="14.45" x14ac:dyDescent="0.3">
      <c r="G4019" s="83"/>
      <c r="H4019" s="83"/>
    </row>
    <row r="4020" spans="7:8" ht="14.45" x14ac:dyDescent="0.3">
      <c r="G4020" s="83"/>
      <c r="H4020" s="83"/>
    </row>
    <row r="4021" spans="7:8" ht="14.45" x14ac:dyDescent="0.3">
      <c r="G4021" s="83"/>
      <c r="H4021" s="83"/>
    </row>
    <row r="4022" spans="7:8" ht="14.45" x14ac:dyDescent="0.3">
      <c r="G4022" s="83"/>
      <c r="H4022" s="83"/>
    </row>
    <row r="4023" spans="7:8" ht="14.45" x14ac:dyDescent="0.3">
      <c r="G4023" s="83"/>
      <c r="H4023" s="83"/>
    </row>
    <row r="4024" spans="7:8" ht="14.45" x14ac:dyDescent="0.3">
      <c r="G4024" s="83"/>
      <c r="H4024" s="83"/>
    </row>
    <row r="4025" spans="7:8" ht="14.45" x14ac:dyDescent="0.3">
      <c r="G4025" s="83"/>
      <c r="H4025" s="83"/>
    </row>
    <row r="4026" spans="7:8" ht="14.45" x14ac:dyDescent="0.3">
      <c r="G4026" s="83"/>
      <c r="H4026" s="83"/>
    </row>
    <row r="4027" spans="7:8" ht="14.45" x14ac:dyDescent="0.3">
      <c r="G4027" s="83"/>
      <c r="H4027" s="83"/>
    </row>
    <row r="4028" spans="7:8" ht="14.45" x14ac:dyDescent="0.3">
      <c r="G4028" s="83"/>
      <c r="H4028" s="83"/>
    </row>
    <row r="4029" spans="7:8" ht="14.45" x14ac:dyDescent="0.3">
      <c r="G4029" s="83"/>
      <c r="H4029" s="83"/>
    </row>
    <row r="4030" spans="7:8" ht="14.45" x14ac:dyDescent="0.3">
      <c r="G4030" s="83"/>
      <c r="H4030" s="83"/>
    </row>
    <row r="4031" spans="7:8" ht="14.45" x14ac:dyDescent="0.3">
      <c r="G4031" s="83"/>
      <c r="H4031" s="83"/>
    </row>
    <row r="4032" spans="7:8" ht="14.45" x14ac:dyDescent="0.3">
      <c r="G4032" s="83"/>
      <c r="H4032" s="83"/>
    </row>
    <row r="4033" spans="7:8" ht="14.45" x14ac:dyDescent="0.3">
      <c r="G4033" s="83"/>
      <c r="H4033" s="83"/>
    </row>
    <row r="4034" spans="7:8" ht="14.45" x14ac:dyDescent="0.3">
      <c r="G4034" s="83"/>
      <c r="H4034" s="83"/>
    </row>
    <row r="4035" spans="7:8" ht="14.45" x14ac:dyDescent="0.3">
      <c r="G4035" s="83"/>
      <c r="H4035" s="83"/>
    </row>
    <row r="4036" spans="7:8" ht="14.45" x14ac:dyDescent="0.3">
      <c r="G4036" s="83"/>
      <c r="H4036" s="83"/>
    </row>
    <row r="4037" spans="7:8" ht="14.45" x14ac:dyDescent="0.3">
      <c r="G4037" s="83"/>
      <c r="H4037" s="83"/>
    </row>
    <row r="4038" spans="7:8" ht="14.45" x14ac:dyDescent="0.3">
      <c r="G4038" s="83"/>
      <c r="H4038" s="83"/>
    </row>
    <row r="4039" spans="7:8" ht="14.45" x14ac:dyDescent="0.3">
      <c r="G4039" s="83"/>
      <c r="H4039" s="83"/>
    </row>
    <row r="4040" spans="7:8" ht="14.45" x14ac:dyDescent="0.3">
      <c r="G4040" s="83"/>
      <c r="H4040" s="83"/>
    </row>
    <row r="4041" spans="7:8" ht="14.45" x14ac:dyDescent="0.3">
      <c r="G4041" s="83"/>
      <c r="H4041" s="83"/>
    </row>
    <row r="4042" spans="7:8" ht="14.45" x14ac:dyDescent="0.3">
      <c r="G4042" s="83"/>
      <c r="H4042" s="83"/>
    </row>
    <row r="4043" spans="7:8" ht="14.45" x14ac:dyDescent="0.3">
      <c r="G4043" s="83"/>
      <c r="H4043" s="83"/>
    </row>
    <row r="4044" spans="7:8" ht="14.45" x14ac:dyDescent="0.3">
      <c r="G4044" s="83"/>
      <c r="H4044" s="83"/>
    </row>
    <row r="4045" spans="7:8" ht="14.45" x14ac:dyDescent="0.3">
      <c r="G4045" s="83"/>
      <c r="H4045" s="83"/>
    </row>
    <row r="4046" spans="7:8" ht="14.45" x14ac:dyDescent="0.3">
      <c r="G4046" s="83"/>
      <c r="H4046" s="83"/>
    </row>
    <row r="4047" spans="7:8" ht="14.45" x14ac:dyDescent="0.3">
      <c r="G4047" s="83"/>
      <c r="H4047" s="83"/>
    </row>
    <row r="4048" spans="7:8" ht="14.45" x14ac:dyDescent="0.3">
      <c r="G4048" s="83"/>
      <c r="H4048" s="83"/>
    </row>
    <row r="4049" spans="7:8" ht="14.45" x14ac:dyDescent="0.3">
      <c r="G4049" s="83"/>
      <c r="H4049" s="83"/>
    </row>
    <row r="4050" spans="7:8" ht="14.45" x14ac:dyDescent="0.3">
      <c r="G4050" s="83"/>
      <c r="H4050" s="83"/>
    </row>
    <row r="4051" spans="7:8" ht="14.45" x14ac:dyDescent="0.3">
      <c r="G4051" s="83"/>
      <c r="H4051" s="83"/>
    </row>
    <row r="4052" spans="7:8" ht="14.45" x14ac:dyDescent="0.3">
      <c r="G4052" s="83"/>
      <c r="H4052" s="83"/>
    </row>
    <row r="4053" spans="7:8" ht="14.45" x14ac:dyDescent="0.3">
      <c r="G4053" s="83"/>
      <c r="H4053" s="83"/>
    </row>
    <row r="4054" spans="7:8" ht="14.45" x14ac:dyDescent="0.3">
      <c r="G4054" s="83"/>
      <c r="H4054" s="83"/>
    </row>
    <row r="4055" spans="7:8" ht="14.45" x14ac:dyDescent="0.3">
      <c r="G4055" s="83"/>
      <c r="H4055" s="83"/>
    </row>
    <row r="4056" spans="7:8" ht="14.45" x14ac:dyDescent="0.3">
      <c r="G4056" s="83"/>
      <c r="H4056" s="83"/>
    </row>
    <row r="4057" spans="7:8" ht="14.45" x14ac:dyDescent="0.3">
      <c r="G4057" s="83"/>
      <c r="H4057" s="83"/>
    </row>
    <row r="4058" spans="7:8" ht="14.45" x14ac:dyDescent="0.3">
      <c r="G4058" s="83"/>
      <c r="H4058" s="83"/>
    </row>
    <row r="4059" spans="7:8" ht="14.45" x14ac:dyDescent="0.3">
      <c r="G4059" s="83"/>
      <c r="H4059" s="83"/>
    </row>
    <row r="4060" spans="7:8" ht="14.45" x14ac:dyDescent="0.3">
      <c r="G4060" s="83"/>
      <c r="H4060" s="83"/>
    </row>
    <row r="4061" spans="7:8" ht="14.45" x14ac:dyDescent="0.3">
      <c r="G4061" s="83"/>
      <c r="H4061" s="83"/>
    </row>
    <row r="4062" spans="7:8" ht="14.45" x14ac:dyDescent="0.3">
      <c r="G4062" s="83"/>
      <c r="H4062" s="83"/>
    </row>
    <row r="4063" spans="7:8" ht="14.45" x14ac:dyDescent="0.3">
      <c r="G4063" s="83"/>
      <c r="H4063" s="83"/>
    </row>
    <row r="4064" spans="7:8" ht="14.45" x14ac:dyDescent="0.3">
      <c r="G4064" s="83"/>
      <c r="H4064" s="83"/>
    </row>
    <row r="4065" spans="7:8" ht="14.45" x14ac:dyDescent="0.3">
      <c r="G4065" s="83"/>
      <c r="H4065" s="83"/>
    </row>
    <row r="4066" spans="7:8" ht="14.45" x14ac:dyDescent="0.3">
      <c r="G4066" s="83"/>
      <c r="H4066" s="83"/>
    </row>
    <row r="4067" spans="7:8" ht="14.45" x14ac:dyDescent="0.3">
      <c r="G4067" s="83"/>
      <c r="H4067" s="83"/>
    </row>
    <row r="4068" spans="7:8" ht="14.45" x14ac:dyDescent="0.3">
      <c r="G4068" s="83"/>
      <c r="H4068" s="83"/>
    </row>
    <row r="4069" spans="7:8" ht="14.45" x14ac:dyDescent="0.3">
      <c r="G4069" s="83"/>
      <c r="H4069" s="83"/>
    </row>
    <row r="4070" spans="7:8" ht="14.45" x14ac:dyDescent="0.3">
      <c r="G4070" s="83"/>
      <c r="H4070" s="83"/>
    </row>
    <row r="4071" spans="7:8" ht="14.45" x14ac:dyDescent="0.3">
      <c r="G4071" s="83"/>
      <c r="H4071" s="83"/>
    </row>
    <row r="4072" spans="7:8" ht="14.45" x14ac:dyDescent="0.3">
      <c r="G4072" s="83"/>
      <c r="H4072" s="83"/>
    </row>
    <row r="4073" spans="7:8" ht="14.45" x14ac:dyDescent="0.3">
      <c r="G4073" s="83"/>
      <c r="H4073" s="83"/>
    </row>
    <row r="4074" spans="7:8" ht="14.45" x14ac:dyDescent="0.3">
      <c r="G4074" s="83"/>
      <c r="H4074" s="83"/>
    </row>
    <row r="4075" spans="7:8" ht="14.45" x14ac:dyDescent="0.3">
      <c r="G4075" s="83"/>
      <c r="H4075" s="83"/>
    </row>
    <row r="4076" spans="7:8" ht="14.45" x14ac:dyDescent="0.3">
      <c r="G4076" s="83"/>
      <c r="H4076" s="83"/>
    </row>
    <row r="4077" spans="7:8" ht="14.45" x14ac:dyDescent="0.3">
      <c r="G4077" s="83"/>
      <c r="H4077" s="83"/>
    </row>
    <row r="4078" spans="7:8" ht="14.45" x14ac:dyDescent="0.3">
      <c r="G4078" s="83"/>
      <c r="H4078" s="83"/>
    </row>
    <row r="4079" spans="7:8" ht="14.45" x14ac:dyDescent="0.3">
      <c r="G4079" s="83"/>
      <c r="H4079" s="83"/>
    </row>
    <row r="4080" spans="7:8" ht="14.45" x14ac:dyDescent="0.3">
      <c r="G4080" s="83"/>
      <c r="H4080" s="83"/>
    </row>
    <row r="4081" spans="7:8" ht="14.45" x14ac:dyDescent="0.3">
      <c r="G4081" s="83"/>
      <c r="H4081" s="83"/>
    </row>
    <row r="4082" spans="7:8" ht="14.45" x14ac:dyDescent="0.3">
      <c r="G4082" s="83"/>
      <c r="H4082" s="83"/>
    </row>
    <row r="4083" spans="7:8" ht="14.45" x14ac:dyDescent="0.3">
      <c r="G4083" s="83"/>
      <c r="H4083" s="83"/>
    </row>
    <row r="4084" spans="7:8" ht="14.45" x14ac:dyDescent="0.3">
      <c r="G4084" s="83"/>
      <c r="H4084" s="83"/>
    </row>
    <row r="4085" spans="7:8" ht="14.45" x14ac:dyDescent="0.3">
      <c r="G4085" s="83"/>
      <c r="H4085" s="83"/>
    </row>
    <row r="4086" spans="7:8" ht="14.45" x14ac:dyDescent="0.3">
      <c r="G4086" s="83"/>
      <c r="H4086" s="83"/>
    </row>
    <row r="4087" spans="7:8" ht="14.45" x14ac:dyDescent="0.3">
      <c r="G4087" s="83"/>
      <c r="H4087" s="83"/>
    </row>
    <row r="4088" spans="7:8" ht="14.45" x14ac:dyDescent="0.3">
      <c r="G4088" s="83"/>
      <c r="H4088" s="83"/>
    </row>
    <row r="4089" spans="7:8" ht="14.45" x14ac:dyDescent="0.3">
      <c r="G4089" s="83"/>
      <c r="H4089" s="83"/>
    </row>
    <row r="4090" spans="7:8" ht="14.45" x14ac:dyDescent="0.3">
      <c r="G4090" s="83"/>
      <c r="H4090" s="83"/>
    </row>
    <row r="4091" spans="7:8" ht="14.45" x14ac:dyDescent="0.3">
      <c r="G4091" s="83"/>
      <c r="H4091" s="83"/>
    </row>
    <row r="4092" spans="7:8" ht="14.45" x14ac:dyDescent="0.3">
      <c r="G4092" s="83"/>
      <c r="H4092" s="83"/>
    </row>
    <row r="4093" spans="7:8" ht="14.45" x14ac:dyDescent="0.3">
      <c r="G4093" s="83"/>
      <c r="H4093" s="83"/>
    </row>
    <row r="4094" spans="7:8" ht="14.45" x14ac:dyDescent="0.3">
      <c r="G4094" s="83"/>
      <c r="H4094" s="83"/>
    </row>
    <row r="4095" spans="7:8" ht="14.45" x14ac:dyDescent="0.3">
      <c r="G4095" s="83"/>
      <c r="H4095" s="83"/>
    </row>
    <row r="4096" spans="7:8" ht="14.45" x14ac:dyDescent="0.3">
      <c r="G4096" s="83"/>
      <c r="H4096" s="83"/>
    </row>
    <row r="4097" spans="7:8" ht="14.45" x14ac:dyDescent="0.3">
      <c r="G4097" s="83"/>
      <c r="H4097" s="83"/>
    </row>
    <row r="4098" spans="7:8" ht="14.45" x14ac:dyDescent="0.3">
      <c r="G4098" s="83"/>
      <c r="H4098" s="83"/>
    </row>
    <row r="4099" spans="7:8" ht="14.45" x14ac:dyDescent="0.3">
      <c r="G4099" s="83"/>
      <c r="H4099" s="83"/>
    </row>
    <row r="4100" spans="7:8" ht="14.45" x14ac:dyDescent="0.3">
      <c r="G4100" s="83"/>
      <c r="H4100" s="83"/>
    </row>
    <row r="4101" spans="7:8" ht="14.45" x14ac:dyDescent="0.3">
      <c r="G4101" s="83"/>
      <c r="H4101" s="83"/>
    </row>
    <row r="4102" spans="7:8" ht="14.45" x14ac:dyDescent="0.3">
      <c r="G4102" s="83"/>
      <c r="H4102" s="83"/>
    </row>
    <row r="4103" spans="7:8" ht="14.45" x14ac:dyDescent="0.3">
      <c r="G4103" s="83"/>
      <c r="H4103" s="83"/>
    </row>
    <row r="4104" spans="7:8" ht="14.45" x14ac:dyDescent="0.3">
      <c r="G4104" s="83"/>
      <c r="H4104" s="83"/>
    </row>
    <row r="4105" spans="7:8" ht="14.45" x14ac:dyDescent="0.3">
      <c r="G4105" s="83"/>
      <c r="H4105" s="83"/>
    </row>
    <row r="4106" spans="7:8" ht="14.45" x14ac:dyDescent="0.3">
      <c r="G4106" s="83"/>
      <c r="H4106" s="83"/>
    </row>
    <row r="4107" spans="7:8" ht="14.45" x14ac:dyDescent="0.3">
      <c r="G4107" s="83"/>
      <c r="H4107" s="83"/>
    </row>
    <row r="4108" spans="7:8" ht="14.45" x14ac:dyDescent="0.3">
      <c r="G4108" s="83"/>
      <c r="H4108" s="83"/>
    </row>
    <row r="4109" spans="7:8" ht="14.45" x14ac:dyDescent="0.3">
      <c r="G4109" s="83"/>
      <c r="H4109" s="83"/>
    </row>
    <row r="4110" spans="7:8" ht="14.45" x14ac:dyDescent="0.3">
      <c r="G4110" s="83"/>
      <c r="H4110" s="83"/>
    </row>
    <row r="4111" spans="7:8" ht="14.45" x14ac:dyDescent="0.3">
      <c r="G4111" s="83"/>
      <c r="H4111" s="83"/>
    </row>
    <row r="4112" spans="7:8" ht="14.45" x14ac:dyDescent="0.3">
      <c r="G4112" s="83"/>
      <c r="H4112" s="83"/>
    </row>
    <row r="4113" spans="7:8" ht="14.45" x14ac:dyDescent="0.3">
      <c r="G4113" s="83"/>
      <c r="H4113" s="83"/>
    </row>
    <row r="4114" spans="7:8" ht="14.45" x14ac:dyDescent="0.3">
      <c r="G4114" s="83"/>
      <c r="H4114" s="83"/>
    </row>
    <row r="4115" spans="7:8" ht="14.45" x14ac:dyDescent="0.3">
      <c r="G4115" s="83"/>
      <c r="H4115" s="83"/>
    </row>
    <row r="4116" spans="7:8" ht="14.45" x14ac:dyDescent="0.3">
      <c r="G4116" s="83"/>
      <c r="H4116" s="83"/>
    </row>
    <row r="4117" spans="7:8" ht="14.45" x14ac:dyDescent="0.3">
      <c r="G4117" s="83"/>
      <c r="H4117" s="83"/>
    </row>
    <row r="4118" spans="7:8" ht="14.45" x14ac:dyDescent="0.3">
      <c r="G4118" s="83"/>
      <c r="H4118" s="83"/>
    </row>
    <row r="4119" spans="7:8" ht="14.45" x14ac:dyDescent="0.3">
      <c r="G4119" s="83"/>
      <c r="H4119" s="83"/>
    </row>
    <row r="4120" spans="7:8" ht="14.45" x14ac:dyDescent="0.3">
      <c r="G4120" s="83"/>
      <c r="H4120" s="83"/>
    </row>
    <row r="4121" spans="7:8" ht="14.45" x14ac:dyDescent="0.3">
      <c r="G4121" s="83"/>
      <c r="H4121" s="83"/>
    </row>
    <row r="4122" spans="7:8" ht="14.45" x14ac:dyDescent="0.3">
      <c r="G4122" s="83"/>
      <c r="H4122" s="83"/>
    </row>
    <row r="4123" spans="7:8" ht="14.45" x14ac:dyDescent="0.3">
      <c r="G4123" s="83"/>
      <c r="H4123" s="83"/>
    </row>
    <row r="4124" spans="7:8" ht="14.45" x14ac:dyDescent="0.3">
      <c r="G4124" s="83"/>
      <c r="H4124" s="83"/>
    </row>
    <row r="4125" spans="7:8" ht="14.45" x14ac:dyDescent="0.3">
      <c r="G4125" s="83"/>
      <c r="H4125" s="83"/>
    </row>
    <row r="4126" spans="7:8" ht="14.45" x14ac:dyDescent="0.3">
      <c r="G4126" s="83"/>
      <c r="H4126" s="83"/>
    </row>
    <row r="4127" spans="7:8" ht="14.45" x14ac:dyDescent="0.3">
      <c r="G4127" s="83"/>
      <c r="H4127" s="83"/>
    </row>
    <row r="4128" spans="7:8" ht="14.45" x14ac:dyDescent="0.3">
      <c r="G4128" s="83"/>
      <c r="H4128" s="83"/>
    </row>
    <row r="4129" spans="7:8" ht="14.45" x14ac:dyDescent="0.3">
      <c r="G4129" s="83"/>
      <c r="H4129" s="83"/>
    </row>
    <row r="4130" spans="7:8" ht="14.45" x14ac:dyDescent="0.3">
      <c r="G4130" s="83"/>
      <c r="H4130" s="83"/>
    </row>
    <row r="4131" spans="7:8" ht="14.45" x14ac:dyDescent="0.3">
      <c r="G4131" s="83"/>
      <c r="H4131" s="83"/>
    </row>
    <row r="4132" spans="7:8" ht="14.45" x14ac:dyDescent="0.3">
      <c r="G4132" s="83"/>
      <c r="H4132" s="83"/>
    </row>
    <row r="4133" spans="7:8" ht="14.45" x14ac:dyDescent="0.3">
      <c r="G4133" s="83"/>
      <c r="H4133" s="83"/>
    </row>
    <row r="4134" spans="7:8" ht="14.45" x14ac:dyDescent="0.3">
      <c r="G4134" s="83"/>
      <c r="H4134" s="83"/>
    </row>
    <row r="4135" spans="7:8" ht="14.45" x14ac:dyDescent="0.3">
      <c r="G4135" s="83"/>
      <c r="H4135" s="83"/>
    </row>
    <row r="4136" spans="7:8" ht="14.45" x14ac:dyDescent="0.3">
      <c r="G4136" s="83"/>
      <c r="H4136" s="83"/>
    </row>
    <row r="4137" spans="7:8" ht="14.45" x14ac:dyDescent="0.3">
      <c r="G4137" s="83"/>
      <c r="H4137" s="83"/>
    </row>
    <row r="4138" spans="7:8" ht="14.45" x14ac:dyDescent="0.3">
      <c r="G4138" s="83"/>
      <c r="H4138" s="83"/>
    </row>
    <row r="4139" spans="7:8" ht="14.45" x14ac:dyDescent="0.3">
      <c r="G4139" s="83"/>
      <c r="H4139" s="83"/>
    </row>
    <row r="4140" spans="7:8" ht="14.45" x14ac:dyDescent="0.3">
      <c r="G4140" s="83"/>
      <c r="H4140" s="83"/>
    </row>
    <row r="4141" spans="7:8" ht="14.45" x14ac:dyDescent="0.3">
      <c r="G4141" s="83"/>
      <c r="H4141" s="83"/>
    </row>
    <row r="4142" spans="7:8" ht="14.45" x14ac:dyDescent="0.3">
      <c r="G4142" s="83"/>
      <c r="H4142" s="83"/>
    </row>
    <row r="4143" spans="7:8" ht="14.45" x14ac:dyDescent="0.3">
      <c r="G4143" s="83"/>
      <c r="H4143" s="83"/>
    </row>
    <row r="4144" spans="7:8" ht="14.45" x14ac:dyDescent="0.3">
      <c r="G4144" s="83"/>
      <c r="H4144" s="83"/>
    </row>
    <row r="4145" spans="7:8" ht="14.45" x14ac:dyDescent="0.3">
      <c r="G4145" s="83"/>
      <c r="H4145" s="83"/>
    </row>
    <row r="4146" spans="7:8" ht="14.45" x14ac:dyDescent="0.3">
      <c r="G4146" s="83"/>
      <c r="H4146" s="83"/>
    </row>
    <row r="4147" spans="7:8" ht="14.45" x14ac:dyDescent="0.3">
      <c r="G4147" s="83"/>
      <c r="H4147" s="83"/>
    </row>
    <row r="4148" spans="7:8" ht="14.45" x14ac:dyDescent="0.3">
      <c r="G4148" s="83"/>
      <c r="H4148" s="83"/>
    </row>
    <row r="4149" spans="7:8" ht="14.45" x14ac:dyDescent="0.3">
      <c r="G4149" s="83"/>
      <c r="H4149" s="83"/>
    </row>
    <row r="4150" spans="7:8" ht="14.45" x14ac:dyDescent="0.3">
      <c r="G4150" s="83"/>
      <c r="H4150" s="83"/>
    </row>
    <row r="4151" spans="7:8" ht="14.45" x14ac:dyDescent="0.3">
      <c r="G4151" s="83"/>
      <c r="H4151" s="83"/>
    </row>
    <row r="4152" spans="7:8" ht="14.45" x14ac:dyDescent="0.3">
      <c r="G4152" s="83"/>
      <c r="H4152" s="83"/>
    </row>
    <row r="4153" spans="7:8" ht="14.45" x14ac:dyDescent="0.3">
      <c r="G4153" s="83"/>
      <c r="H4153" s="83"/>
    </row>
    <row r="4154" spans="7:8" ht="14.45" x14ac:dyDescent="0.3">
      <c r="G4154" s="83"/>
      <c r="H4154" s="83"/>
    </row>
    <row r="4155" spans="7:8" ht="14.45" x14ac:dyDescent="0.3">
      <c r="G4155" s="83"/>
      <c r="H4155" s="83"/>
    </row>
    <row r="4156" spans="7:8" ht="14.45" x14ac:dyDescent="0.3">
      <c r="G4156" s="83"/>
      <c r="H4156" s="83"/>
    </row>
    <row r="4157" spans="7:8" ht="14.45" x14ac:dyDescent="0.3">
      <c r="G4157" s="83"/>
      <c r="H4157" s="83"/>
    </row>
    <row r="4158" spans="7:8" ht="14.45" x14ac:dyDescent="0.3">
      <c r="G4158" s="83"/>
      <c r="H4158" s="83"/>
    </row>
    <row r="4159" spans="7:8" ht="14.45" x14ac:dyDescent="0.3">
      <c r="G4159" s="83"/>
      <c r="H4159" s="83"/>
    </row>
    <row r="4160" spans="7:8" ht="14.45" x14ac:dyDescent="0.3">
      <c r="G4160" s="83"/>
      <c r="H4160" s="83"/>
    </row>
    <row r="4161" spans="7:8" ht="14.45" x14ac:dyDescent="0.3">
      <c r="G4161" s="83"/>
      <c r="H4161" s="83"/>
    </row>
    <row r="4162" spans="7:8" ht="14.45" x14ac:dyDescent="0.3">
      <c r="G4162" s="83"/>
      <c r="H4162" s="83"/>
    </row>
    <row r="4163" spans="7:8" ht="14.45" x14ac:dyDescent="0.3">
      <c r="G4163" s="83"/>
      <c r="H4163" s="83"/>
    </row>
    <row r="4164" spans="7:8" ht="14.45" x14ac:dyDescent="0.3">
      <c r="G4164" s="83"/>
      <c r="H4164" s="83"/>
    </row>
    <row r="4165" spans="7:8" ht="14.45" x14ac:dyDescent="0.3">
      <c r="G4165" s="83"/>
      <c r="H4165" s="83"/>
    </row>
    <row r="4166" spans="7:8" ht="14.45" x14ac:dyDescent="0.3">
      <c r="G4166" s="83"/>
      <c r="H4166" s="83"/>
    </row>
    <row r="4167" spans="7:8" ht="14.45" x14ac:dyDescent="0.3">
      <c r="G4167" s="83"/>
      <c r="H4167" s="83"/>
    </row>
    <row r="4168" spans="7:8" ht="14.45" x14ac:dyDescent="0.3">
      <c r="G4168" s="83"/>
      <c r="H4168" s="83"/>
    </row>
    <row r="4169" spans="7:8" ht="14.45" x14ac:dyDescent="0.3">
      <c r="G4169" s="83"/>
      <c r="H4169" s="83"/>
    </row>
    <row r="4170" spans="7:8" ht="14.45" x14ac:dyDescent="0.3">
      <c r="G4170" s="83"/>
      <c r="H4170" s="83"/>
    </row>
    <row r="4171" spans="7:8" ht="14.45" x14ac:dyDescent="0.3">
      <c r="G4171" s="83"/>
      <c r="H4171" s="83"/>
    </row>
    <row r="4172" spans="7:8" ht="14.45" x14ac:dyDescent="0.3">
      <c r="G4172" s="83"/>
      <c r="H4172" s="83"/>
    </row>
    <row r="4173" spans="7:8" ht="14.45" x14ac:dyDescent="0.3">
      <c r="G4173" s="83"/>
      <c r="H4173" s="83"/>
    </row>
    <row r="4174" spans="7:8" ht="14.45" x14ac:dyDescent="0.3">
      <c r="G4174" s="83"/>
      <c r="H4174" s="83"/>
    </row>
    <row r="4175" spans="7:8" ht="14.45" x14ac:dyDescent="0.3">
      <c r="G4175" s="83"/>
      <c r="H4175" s="83"/>
    </row>
    <row r="4176" spans="7:8" ht="14.45" x14ac:dyDescent="0.3">
      <c r="G4176" s="83"/>
      <c r="H4176" s="83"/>
    </row>
    <row r="4177" spans="7:8" ht="14.45" x14ac:dyDescent="0.3">
      <c r="G4177" s="83"/>
      <c r="H4177" s="83"/>
    </row>
    <row r="4178" spans="7:8" ht="14.45" x14ac:dyDescent="0.3">
      <c r="G4178" s="83"/>
      <c r="H4178" s="83"/>
    </row>
    <row r="4179" spans="7:8" ht="14.45" x14ac:dyDescent="0.3">
      <c r="G4179" s="83"/>
      <c r="H4179" s="83"/>
    </row>
    <row r="4180" spans="7:8" ht="14.45" x14ac:dyDescent="0.3">
      <c r="G4180" s="83"/>
      <c r="H4180" s="83"/>
    </row>
    <row r="4181" spans="7:8" ht="14.45" x14ac:dyDescent="0.3">
      <c r="G4181" s="83"/>
      <c r="H4181" s="83"/>
    </row>
    <row r="4182" spans="7:8" ht="14.45" x14ac:dyDescent="0.3">
      <c r="G4182" s="83"/>
      <c r="H4182" s="83"/>
    </row>
    <row r="4183" spans="7:8" ht="14.45" x14ac:dyDescent="0.3">
      <c r="G4183" s="83"/>
      <c r="H4183" s="83"/>
    </row>
    <row r="4184" spans="7:8" ht="14.45" x14ac:dyDescent="0.3">
      <c r="G4184" s="83"/>
      <c r="H4184" s="83"/>
    </row>
    <row r="4185" spans="7:8" ht="14.45" x14ac:dyDescent="0.3">
      <c r="G4185" s="83"/>
      <c r="H4185" s="83"/>
    </row>
    <row r="4186" spans="7:8" ht="14.45" x14ac:dyDescent="0.3">
      <c r="G4186" s="83"/>
      <c r="H4186" s="83"/>
    </row>
    <row r="4187" spans="7:8" ht="14.45" x14ac:dyDescent="0.3">
      <c r="G4187" s="83"/>
      <c r="H4187" s="83"/>
    </row>
    <row r="4188" spans="7:8" ht="14.45" x14ac:dyDescent="0.3">
      <c r="G4188" s="83"/>
      <c r="H4188" s="83"/>
    </row>
    <row r="4189" spans="7:8" ht="14.45" x14ac:dyDescent="0.3">
      <c r="G4189" s="83"/>
      <c r="H4189" s="83"/>
    </row>
    <row r="4190" spans="7:8" ht="14.45" x14ac:dyDescent="0.3">
      <c r="G4190" s="83"/>
      <c r="H4190" s="83"/>
    </row>
    <row r="4191" spans="7:8" ht="14.45" x14ac:dyDescent="0.3">
      <c r="G4191" s="83"/>
      <c r="H4191" s="83"/>
    </row>
    <row r="4192" spans="7:8" ht="14.45" x14ac:dyDescent="0.3">
      <c r="G4192" s="83"/>
      <c r="H4192" s="83"/>
    </row>
    <row r="4193" spans="7:8" ht="14.45" x14ac:dyDescent="0.3">
      <c r="G4193" s="83"/>
      <c r="H4193" s="83"/>
    </row>
    <row r="4194" spans="7:8" ht="14.45" x14ac:dyDescent="0.3">
      <c r="G4194" s="83"/>
      <c r="H4194" s="83"/>
    </row>
    <row r="4195" spans="7:8" ht="14.45" x14ac:dyDescent="0.3">
      <c r="G4195" s="83"/>
      <c r="H4195" s="83"/>
    </row>
    <row r="4196" spans="7:8" ht="14.45" x14ac:dyDescent="0.3">
      <c r="G4196" s="83"/>
      <c r="H4196" s="83"/>
    </row>
    <row r="4197" spans="7:8" ht="14.45" x14ac:dyDescent="0.3">
      <c r="G4197" s="83"/>
      <c r="H4197" s="83"/>
    </row>
    <row r="4198" spans="7:8" ht="14.45" x14ac:dyDescent="0.3">
      <c r="G4198" s="83"/>
      <c r="H4198" s="83"/>
    </row>
    <row r="4199" spans="7:8" ht="14.45" x14ac:dyDescent="0.3">
      <c r="G4199" s="83"/>
      <c r="H4199" s="83"/>
    </row>
    <row r="4200" spans="7:8" ht="14.45" x14ac:dyDescent="0.3">
      <c r="G4200" s="83"/>
      <c r="H4200" s="83"/>
    </row>
    <row r="4201" spans="7:8" ht="14.45" x14ac:dyDescent="0.3">
      <c r="G4201" s="83"/>
      <c r="H4201" s="83"/>
    </row>
    <row r="4202" spans="7:8" ht="14.45" x14ac:dyDescent="0.3">
      <c r="G4202" s="83"/>
      <c r="H4202" s="83"/>
    </row>
    <row r="4203" spans="7:8" ht="14.45" x14ac:dyDescent="0.3">
      <c r="G4203" s="83"/>
      <c r="H4203" s="83"/>
    </row>
    <row r="4204" spans="7:8" ht="14.45" x14ac:dyDescent="0.3">
      <c r="G4204" s="83"/>
      <c r="H4204" s="83"/>
    </row>
    <row r="4205" spans="7:8" ht="14.45" x14ac:dyDescent="0.3">
      <c r="G4205" s="83"/>
      <c r="H4205" s="83"/>
    </row>
    <row r="4206" spans="7:8" ht="14.45" x14ac:dyDescent="0.3">
      <c r="G4206" s="83"/>
      <c r="H4206" s="83"/>
    </row>
    <row r="4207" spans="7:8" ht="14.45" x14ac:dyDescent="0.3">
      <c r="G4207" s="83"/>
      <c r="H4207" s="83"/>
    </row>
    <row r="4208" spans="7:8" ht="14.45" x14ac:dyDescent="0.3">
      <c r="G4208" s="83"/>
      <c r="H4208" s="83"/>
    </row>
    <row r="4209" spans="7:8" ht="14.45" x14ac:dyDescent="0.3">
      <c r="G4209" s="83"/>
      <c r="H4209" s="83"/>
    </row>
    <row r="4210" spans="7:8" ht="14.45" x14ac:dyDescent="0.3">
      <c r="G4210" s="83"/>
      <c r="H4210" s="83"/>
    </row>
    <row r="4211" spans="7:8" ht="14.45" x14ac:dyDescent="0.3">
      <c r="G4211" s="83"/>
      <c r="H4211" s="83"/>
    </row>
    <row r="4212" spans="7:8" ht="14.45" x14ac:dyDescent="0.3">
      <c r="G4212" s="83"/>
      <c r="H4212" s="83"/>
    </row>
    <row r="4213" spans="7:8" ht="14.45" x14ac:dyDescent="0.3">
      <c r="G4213" s="83"/>
      <c r="H4213" s="83"/>
    </row>
    <row r="4214" spans="7:8" ht="14.45" x14ac:dyDescent="0.3">
      <c r="G4214" s="83"/>
      <c r="H4214" s="83"/>
    </row>
    <row r="4215" spans="7:8" ht="14.45" x14ac:dyDescent="0.3">
      <c r="G4215" s="83"/>
      <c r="H4215" s="83"/>
    </row>
    <row r="4216" spans="7:8" ht="14.45" x14ac:dyDescent="0.3">
      <c r="G4216" s="83"/>
      <c r="H4216" s="83"/>
    </row>
    <row r="4217" spans="7:8" ht="14.45" x14ac:dyDescent="0.3">
      <c r="G4217" s="83"/>
      <c r="H4217" s="83"/>
    </row>
    <row r="4218" spans="7:8" ht="14.45" x14ac:dyDescent="0.3">
      <c r="G4218" s="83"/>
      <c r="H4218" s="83"/>
    </row>
    <row r="4219" spans="7:8" ht="14.45" x14ac:dyDescent="0.3">
      <c r="G4219" s="83"/>
      <c r="H4219" s="83"/>
    </row>
    <row r="4220" spans="7:8" ht="14.45" x14ac:dyDescent="0.3">
      <c r="G4220" s="83"/>
      <c r="H4220" s="83"/>
    </row>
    <row r="4221" spans="7:8" ht="14.45" x14ac:dyDescent="0.3">
      <c r="G4221" s="83"/>
      <c r="H4221" s="83"/>
    </row>
    <row r="4222" spans="7:8" ht="14.45" x14ac:dyDescent="0.3">
      <c r="G4222" s="83"/>
      <c r="H4222" s="83"/>
    </row>
    <row r="4223" spans="7:8" ht="14.45" x14ac:dyDescent="0.3">
      <c r="G4223" s="83"/>
      <c r="H4223" s="83"/>
    </row>
    <row r="4224" spans="7:8" ht="14.45" x14ac:dyDescent="0.3">
      <c r="G4224" s="83"/>
      <c r="H4224" s="83"/>
    </row>
    <row r="4225" spans="7:8" ht="14.45" x14ac:dyDescent="0.3">
      <c r="G4225" s="83"/>
      <c r="H4225" s="83"/>
    </row>
    <row r="4226" spans="7:8" ht="14.45" x14ac:dyDescent="0.3">
      <c r="G4226" s="83"/>
      <c r="H4226" s="83"/>
    </row>
    <row r="4227" spans="7:8" ht="14.45" x14ac:dyDescent="0.3">
      <c r="G4227" s="83"/>
      <c r="H4227" s="83"/>
    </row>
    <row r="4228" spans="7:8" ht="14.45" x14ac:dyDescent="0.3">
      <c r="G4228" s="83"/>
      <c r="H4228" s="83"/>
    </row>
    <row r="4229" spans="7:8" ht="14.45" x14ac:dyDescent="0.3">
      <c r="G4229" s="83"/>
      <c r="H4229" s="83"/>
    </row>
    <row r="4230" spans="7:8" ht="14.45" x14ac:dyDescent="0.3">
      <c r="G4230" s="83"/>
      <c r="H4230" s="83"/>
    </row>
    <row r="4231" spans="7:8" ht="14.45" x14ac:dyDescent="0.3">
      <c r="G4231" s="83"/>
      <c r="H4231" s="83"/>
    </row>
    <row r="4232" spans="7:8" ht="14.45" x14ac:dyDescent="0.3">
      <c r="G4232" s="83"/>
      <c r="H4232" s="83"/>
    </row>
    <row r="4233" spans="7:8" ht="14.45" x14ac:dyDescent="0.3">
      <c r="G4233" s="83"/>
      <c r="H4233" s="83"/>
    </row>
    <row r="4234" spans="7:8" ht="14.45" x14ac:dyDescent="0.3">
      <c r="G4234" s="83"/>
      <c r="H4234" s="83"/>
    </row>
    <row r="4235" spans="7:8" ht="14.45" x14ac:dyDescent="0.3">
      <c r="G4235" s="83"/>
      <c r="H4235" s="83"/>
    </row>
    <row r="4236" spans="7:8" ht="14.45" x14ac:dyDescent="0.3">
      <c r="G4236" s="83"/>
      <c r="H4236" s="83"/>
    </row>
    <row r="4237" spans="7:8" ht="14.45" x14ac:dyDescent="0.3">
      <c r="G4237" s="83"/>
      <c r="H4237" s="83"/>
    </row>
    <row r="4238" spans="7:8" ht="14.45" x14ac:dyDescent="0.3">
      <c r="G4238" s="83"/>
      <c r="H4238" s="83"/>
    </row>
    <row r="4239" spans="7:8" ht="14.45" x14ac:dyDescent="0.3">
      <c r="G4239" s="83"/>
      <c r="H4239" s="83"/>
    </row>
    <row r="4240" spans="7:8" ht="14.45" x14ac:dyDescent="0.3">
      <c r="G4240" s="83"/>
      <c r="H4240" s="83"/>
    </row>
    <row r="4241" spans="7:8" ht="14.45" x14ac:dyDescent="0.3">
      <c r="G4241" s="83"/>
      <c r="H4241" s="83"/>
    </row>
    <row r="4242" spans="7:8" ht="14.45" x14ac:dyDescent="0.3">
      <c r="G4242" s="83"/>
      <c r="H4242" s="83"/>
    </row>
    <row r="4243" spans="7:8" ht="14.45" x14ac:dyDescent="0.3">
      <c r="G4243" s="83"/>
      <c r="H4243" s="83"/>
    </row>
    <row r="4244" spans="7:8" ht="14.45" x14ac:dyDescent="0.3">
      <c r="G4244" s="83"/>
      <c r="H4244" s="83"/>
    </row>
    <row r="4245" spans="7:8" ht="14.45" x14ac:dyDescent="0.3">
      <c r="G4245" s="83"/>
      <c r="H4245" s="83"/>
    </row>
    <row r="4246" spans="7:8" ht="14.45" x14ac:dyDescent="0.3">
      <c r="G4246" s="83"/>
      <c r="H4246" s="83"/>
    </row>
    <row r="4247" spans="7:8" ht="14.45" x14ac:dyDescent="0.3">
      <c r="G4247" s="83"/>
      <c r="H4247" s="83"/>
    </row>
    <row r="4248" spans="7:8" ht="14.45" x14ac:dyDescent="0.3">
      <c r="G4248" s="83"/>
      <c r="H4248" s="83"/>
    </row>
    <row r="4249" spans="7:8" ht="14.45" x14ac:dyDescent="0.3">
      <c r="G4249" s="83"/>
      <c r="H4249" s="83"/>
    </row>
    <row r="4250" spans="7:8" ht="14.45" x14ac:dyDescent="0.3">
      <c r="G4250" s="83"/>
      <c r="H4250" s="83"/>
    </row>
    <row r="4251" spans="7:8" ht="14.45" x14ac:dyDescent="0.3">
      <c r="G4251" s="83"/>
      <c r="H4251" s="83"/>
    </row>
    <row r="4252" spans="7:8" ht="14.45" x14ac:dyDescent="0.3">
      <c r="G4252" s="83"/>
      <c r="H4252" s="83"/>
    </row>
    <row r="4253" spans="7:8" ht="14.45" x14ac:dyDescent="0.3">
      <c r="G4253" s="83"/>
      <c r="H4253" s="83"/>
    </row>
    <row r="4254" spans="7:8" ht="14.45" x14ac:dyDescent="0.3">
      <c r="G4254" s="83"/>
      <c r="H4254" s="83"/>
    </row>
    <row r="4255" spans="7:8" ht="14.45" x14ac:dyDescent="0.3">
      <c r="G4255" s="83"/>
      <c r="H4255" s="83"/>
    </row>
    <row r="4256" spans="7:8" ht="14.45" x14ac:dyDescent="0.3">
      <c r="G4256" s="83"/>
      <c r="H4256" s="83"/>
    </row>
    <row r="4257" spans="7:8" ht="14.45" x14ac:dyDescent="0.3">
      <c r="G4257" s="83"/>
      <c r="H4257" s="83"/>
    </row>
    <row r="4258" spans="7:8" ht="14.45" x14ac:dyDescent="0.3">
      <c r="G4258" s="83"/>
      <c r="H4258" s="83"/>
    </row>
    <row r="4259" spans="7:8" ht="14.45" x14ac:dyDescent="0.3">
      <c r="G4259" s="83"/>
      <c r="H4259" s="83"/>
    </row>
    <row r="4260" spans="7:8" ht="14.45" x14ac:dyDescent="0.3">
      <c r="G4260" s="83"/>
      <c r="H4260" s="83"/>
    </row>
    <row r="4261" spans="7:8" ht="14.45" x14ac:dyDescent="0.3">
      <c r="G4261" s="83"/>
      <c r="H4261" s="83"/>
    </row>
    <row r="4262" spans="7:8" ht="14.45" x14ac:dyDescent="0.3">
      <c r="G4262" s="83"/>
      <c r="H4262" s="83"/>
    </row>
    <row r="4263" spans="7:8" ht="14.45" x14ac:dyDescent="0.3">
      <c r="G4263" s="83"/>
      <c r="H4263" s="83"/>
    </row>
    <row r="4264" spans="7:8" ht="14.45" x14ac:dyDescent="0.3">
      <c r="G4264" s="83"/>
      <c r="H4264" s="83"/>
    </row>
    <row r="4265" spans="7:8" ht="14.45" x14ac:dyDescent="0.3">
      <c r="G4265" s="83"/>
      <c r="H4265" s="83"/>
    </row>
    <row r="4266" spans="7:8" ht="14.45" x14ac:dyDescent="0.3">
      <c r="G4266" s="83"/>
      <c r="H4266" s="83"/>
    </row>
    <row r="4267" spans="7:8" ht="14.45" x14ac:dyDescent="0.3">
      <c r="G4267" s="83"/>
      <c r="H4267" s="83"/>
    </row>
    <row r="4268" spans="7:8" ht="14.45" x14ac:dyDescent="0.3">
      <c r="G4268" s="83"/>
      <c r="H4268" s="83"/>
    </row>
    <row r="4269" spans="7:8" ht="14.45" x14ac:dyDescent="0.3">
      <c r="G4269" s="83"/>
      <c r="H4269" s="83"/>
    </row>
    <row r="4270" spans="7:8" ht="14.45" x14ac:dyDescent="0.3">
      <c r="G4270" s="83"/>
      <c r="H4270" s="83"/>
    </row>
    <row r="4271" spans="7:8" ht="14.45" x14ac:dyDescent="0.3">
      <c r="G4271" s="83"/>
      <c r="H4271" s="83"/>
    </row>
    <row r="4272" spans="7:8" ht="14.45" x14ac:dyDescent="0.3">
      <c r="G4272" s="83"/>
      <c r="H4272" s="83"/>
    </row>
    <row r="4273" spans="7:8" ht="14.45" x14ac:dyDescent="0.3">
      <c r="G4273" s="83"/>
      <c r="H4273" s="83"/>
    </row>
    <row r="4274" spans="7:8" ht="14.45" x14ac:dyDescent="0.3">
      <c r="G4274" s="83"/>
      <c r="H4274" s="83"/>
    </row>
    <row r="4275" spans="7:8" ht="14.45" x14ac:dyDescent="0.3">
      <c r="G4275" s="83"/>
      <c r="H4275" s="83"/>
    </row>
    <row r="4276" spans="7:8" ht="14.45" x14ac:dyDescent="0.3">
      <c r="G4276" s="83"/>
      <c r="H4276" s="83"/>
    </row>
    <row r="4277" spans="7:8" ht="14.45" x14ac:dyDescent="0.3">
      <c r="G4277" s="83"/>
      <c r="H4277" s="83"/>
    </row>
    <row r="4278" spans="7:8" ht="14.45" x14ac:dyDescent="0.3">
      <c r="G4278" s="83"/>
      <c r="H4278" s="83"/>
    </row>
    <row r="4279" spans="7:8" ht="14.45" x14ac:dyDescent="0.3">
      <c r="G4279" s="83"/>
      <c r="H4279" s="83"/>
    </row>
    <row r="4280" spans="7:8" ht="14.45" x14ac:dyDescent="0.3">
      <c r="G4280" s="83"/>
      <c r="H4280" s="83"/>
    </row>
    <row r="4281" spans="7:8" ht="14.45" x14ac:dyDescent="0.3">
      <c r="G4281" s="83"/>
      <c r="H4281" s="83"/>
    </row>
    <row r="4282" spans="7:8" ht="14.45" x14ac:dyDescent="0.3">
      <c r="G4282" s="83"/>
      <c r="H4282" s="83"/>
    </row>
    <row r="4283" spans="7:8" ht="14.45" x14ac:dyDescent="0.3">
      <c r="G4283" s="83"/>
      <c r="H4283" s="83"/>
    </row>
    <row r="4284" spans="7:8" ht="14.45" x14ac:dyDescent="0.3">
      <c r="G4284" s="83"/>
      <c r="H4284" s="83"/>
    </row>
    <row r="4285" spans="7:8" ht="14.45" x14ac:dyDescent="0.3">
      <c r="G4285" s="83"/>
      <c r="H4285" s="83"/>
    </row>
    <row r="4286" spans="7:8" ht="14.45" x14ac:dyDescent="0.3">
      <c r="G4286" s="83"/>
      <c r="H4286" s="83"/>
    </row>
    <row r="4287" spans="7:8" ht="14.45" x14ac:dyDescent="0.3">
      <c r="G4287" s="83"/>
      <c r="H4287" s="83"/>
    </row>
    <row r="4288" spans="7:8" ht="14.45" x14ac:dyDescent="0.3">
      <c r="G4288" s="83"/>
      <c r="H4288" s="83"/>
    </row>
    <row r="4289" spans="7:8" ht="14.45" x14ac:dyDescent="0.3">
      <c r="G4289" s="83"/>
      <c r="H4289" s="83"/>
    </row>
    <row r="4290" spans="7:8" ht="14.45" x14ac:dyDescent="0.3">
      <c r="G4290" s="83"/>
      <c r="H4290" s="83"/>
    </row>
    <row r="4291" spans="7:8" ht="14.45" x14ac:dyDescent="0.3">
      <c r="G4291" s="83"/>
      <c r="H4291" s="83"/>
    </row>
    <row r="4292" spans="7:8" ht="14.45" x14ac:dyDescent="0.3">
      <c r="G4292" s="83"/>
      <c r="H4292" s="83"/>
    </row>
    <row r="4293" spans="7:8" ht="14.45" x14ac:dyDescent="0.3">
      <c r="G4293" s="83"/>
      <c r="H4293" s="83"/>
    </row>
    <row r="4294" spans="7:8" ht="14.45" x14ac:dyDescent="0.3">
      <c r="G4294" s="83"/>
      <c r="H4294" s="83"/>
    </row>
    <row r="4295" spans="7:8" ht="14.45" x14ac:dyDescent="0.3">
      <c r="G4295" s="83"/>
      <c r="H4295" s="83"/>
    </row>
    <row r="4296" spans="7:8" ht="14.45" x14ac:dyDescent="0.3">
      <c r="G4296" s="83"/>
      <c r="H4296" s="83"/>
    </row>
    <row r="4297" spans="7:8" ht="14.45" x14ac:dyDescent="0.3">
      <c r="G4297" s="83"/>
      <c r="H4297" s="83"/>
    </row>
    <row r="4298" spans="7:8" ht="14.45" x14ac:dyDescent="0.3">
      <c r="G4298" s="83"/>
      <c r="H4298" s="83"/>
    </row>
    <row r="4299" spans="7:8" ht="14.45" x14ac:dyDescent="0.3">
      <c r="G4299" s="83"/>
      <c r="H4299" s="83"/>
    </row>
    <row r="4300" spans="7:8" ht="14.45" x14ac:dyDescent="0.3">
      <c r="G4300" s="83"/>
      <c r="H4300" s="83"/>
    </row>
    <row r="4301" spans="7:8" ht="14.45" x14ac:dyDescent="0.3">
      <c r="G4301" s="83"/>
      <c r="H4301" s="83"/>
    </row>
    <row r="4302" spans="7:8" ht="14.45" x14ac:dyDescent="0.3">
      <c r="G4302" s="83"/>
      <c r="H4302" s="83"/>
    </row>
    <row r="4303" spans="7:8" ht="14.45" x14ac:dyDescent="0.3">
      <c r="G4303" s="83"/>
      <c r="H4303" s="83"/>
    </row>
    <row r="4304" spans="7:8" ht="14.45" x14ac:dyDescent="0.3">
      <c r="G4304" s="83"/>
      <c r="H4304" s="83"/>
    </row>
    <row r="4305" spans="7:8" ht="14.45" x14ac:dyDescent="0.3">
      <c r="G4305" s="83"/>
      <c r="H4305" s="83"/>
    </row>
    <row r="4306" spans="7:8" ht="14.45" x14ac:dyDescent="0.3">
      <c r="G4306" s="83"/>
      <c r="H4306" s="83"/>
    </row>
    <row r="4307" spans="7:8" ht="14.45" x14ac:dyDescent="0.3">
      <c r="G4307" s="83"/>
      <c r="H4307" s="83"/>
    </row>
    <row r="4308" spans="7:8" ht="14.45" x14ac:dyDescent="0.3">
      <c r="G4308" s="83"/>
      <c r="H4308" s="83"/>
    </row>
    <row r="4309" spans="7:8" ht="14.45" x14ac:dyDescent="0.3">
      <c r="G4309" s="83"/>
      <c r="H4309" s="83"/>
    </row>
    <row r="4310" spans="7:8" ht="14.45" x14ac:dyDescent="0.3">
      <c r="G4310" s="83"/>
      <c r="H4310" s="83"/>
    </row>
    <row r="4311" spans="7:8" ht="14.45" x14ac:dyDescent="0.3">
      <c r="G4311" s="83"/>
      <c r="H4311" s="83"/>
    </row>
    <row r="4312" spans="7:8" ht="14.45" x14ac:dyDescent="0.3">
      <c r="G4312" s="83"/>
      <c r="H4312" s="83"/>
    </row>
    <row r="4313" spans="7:8" ht="14.45" x14ac:dyDescent="0.3">
      <c r="G4313" s="83"/>
      <c r="H4313" s="83"/>
    </row>
    <row r="4314" spans="7:8" ht="14.45" x14ac:dyDescent="0.3">
      <c r="G4314" s="83"/>
      <c r="H4314" s="83"/>
    </row>
    <row r="4315" spans="7:8" ht="14.45" x14ac:dyDescent="0.3">
      <c r="G4315" s="83"/>
      <c r="H4315" s="83"/>
    </row>
    <row r="4316" spans="7:8" ht="14.45" x14ac:dyDescent="0.3">
      <c r="G4316" s="83"/>
      <c r="H4316" s="83"/>
    </row>
    <row r="4317" spans="7:8" ht="14.45" x14ac:dyDescent="0.3">
      <c r="G4317" s="83"/>
      <c r="H4317" s="83"/>
    </row>
    <row r="4318" spans="7:8" ht="14.45" x14ac:dyDescent="0.3">
      <c r="G4318" s="83"/>
      <c r="H4318" s="83"/>
    </row>
    <row r="4319" spans="7:8" ht="14.45" x14ac:dyDescent="0.3">
      <c r="G4319" s="83"/>
      <c r="H4319" s="83"/>
    </row>
    <row r="4320" spans="7:8" ht="14.45" x14ac:dyDescent="0.3">
      <c r="G4320" s="83"/>
      <c r="H4320" s="83"/>
    </row>
    <row r="4321" spans="7:8" ht="14.45" x14ac:dyDescent="0.3">
      <c r="G4321" s="83"/>
      <c r="H4321" s="83"/>
    </row>
    <row r="4322" spans="7:8" ht="14.45" x14ac:dyDescent="0.3">
      <c r="G4322" s="83"/>
      <c r="H4322" s="83"/>
    </row>
    <row r="4323" spans="7:8" ht="14.45" x14ac:dyDescent="0.3">
      <c r="G4323" s="83"/>
      <c r="H4323" s="83"/>
    </row>
    <row r="4324" spans="7:8" ht="14.45" x14ac:dyDescent="0.3">
      <c r="G4324" s="83"/>
      <c r="H4324" s="83"/>
    </row>
    <row r="4325" spans="7:8" ht="14.45" x14ac:dyDescent="0.3">
      <c r="G4325" s="83"/>
      <c r="H4325" s="83"/>
    </row>
    <row r="4326" spans="7:8" ht="14.45" x14ac:dyDescent="0.3">
      <c r="G4326" s="83"/>
      <c r="H4326" s="83"/>
    </row>
    <row r="4327" spans="7:8" ht="14.45" x14ac:dyDescent="0.3">
      <c r="G4327" s="83"/>
      <c r="H4327" s="83"/>
    </row>
    <row r="4328" spans="7:8" ht="14.45" x14ac:dyDescent="0.3">
      <c r="G4328" s="83"/>
      <c r="H4328" s="83"/>
    </row>
    <row r="4329" spans="7:8" ht="14.45" x14ac:dyDescent="0.3">
      <c r="G4329" s="83"/>
      <c r="H4329" s="83"/>
    </row>
    <row r="4330" spans="7:8" ht="14.45" x14ac:dyDescent="0.3">
      <c r="G4330" s="83"/>
      <c r="H4330" s="83"/>
    </row>
    <row r="4331" spans="7:8" ht="14.45" x14ac:dyDescent="0.3">
      <c r="G4331" s="83"/>
      <c r="H4331" s="83"/>
    </row>
    <row r="4332" spans="7:8" ht="14.45" x14ac:dyDescent="0.3">
      <c r="G4332" s="83"/>
      <c r="H4332" s="83"/>
    </row>
    <row r="4333" spans="7:8" ht="14.45" x14ac:dyDescent="0.3">
      <c r="G4333" s="83"/>
      <c r="H4333" s="83"/>
    </row>
    <row r="4334" spans="7:8" ht="14.45" x14ac:dyDescent="0.3">
      <c r="G4334" s="83"/>
      <c r="H4334" s="83"/>
    </row>
    <row r="4335" spans="7:8" ht="14.45" x14ac:dyDescent="0.3">
      <c r="G4335" s="83"/>
      <c r="H4335" s="83"/>
    </row>
    <row r="4336" spans="7:8" ht="14.45" x14ac:dyDescent="0.3">
      <c r="G4336" s="83"/>
      <c r="H4336" s="83"/>
    </row>
    <row r="4337" spans="7:8" ht="14.45" x14ac:dyDescent="0.3">
      <c r="G4337" s="83"/>
      <c r="H4337" s="83"/>
    </row>
    <row r="4338" spans="7:8" ht="14.45" x14ac:dyDescent="0.3">
      <c r="G4338" s="83"/>
      <c r="H4338" s="83"/>
    </row>
    <row r="4339" spans="7:8" ht="14.45" x14ac:dyDescent="0.3">
      <c r="G4339" s="83"/>
      <c r="H4339" s="83"/>
    </row>
    <row r="4340" spans="7:8" ht="14.45" x14ac:dyDescent="0.3">
      <c r="G4340" s="83"/>
      <c r="H4340" s="83"/>
    </row>
    <row r="4341" spans="7:8" ht="14.45" x14ac:dyDescent="0.3">
      <c r="G4341" s="83"/>
      <c r="H4341" s="83"/>
    </row>
    <row r="4342" spans="7:8" ht="14.45" x14ac:dyDescent="0.3">
      <c r="G4342" s="83"/>
      <c r="H4342" s="83"/>
    </row>
    <row r="4343" spans="7:8" ht="14.45" x14ac:dyDescent="0.3">
      <c r="G4343" s="83"/>
      <c r="H4343" s="83"/>
    </row>
    <row r="4344" spans="7:8" ht="14.45" x14ac:dyDescent="0.3">
      <c r="G4344" s="83"/>
      <c r="H4344" s="83"/>
    </row>
    <row r="4345" spans="7:8" ht="14.45" x14ac:dyDescent="0.3">
      <c r="G4345" s="83"/>
      <c r="H4345" s="83"/>
    </row>
    <row r="4346" spans="7:8" ht="14.45" x14ac:dyDescent="0.3">
      <c r="G4346" s="83"/>
      <c r="H4346" s="83"/>
    </row>
    <row r="4347" spans="7:8" ht="14.45" x14ac:dyDescent="0.3">
      <c r="G4347" s="83"/>
      <c r="H4347" s="83"/>
    </row>
    <row r="4348" spans="7:8" ht="14.45" x14ac:dyDescent="0.3">
      <c r="G4348" s="83"/>
      <c r="H4348" s="83"/>
    </row>
    <row r="4349" spans="7:8" ht="14.45" x14ac:dyDescent="0.3">
      <c r="G4349" s="83"/>
      <c r="H4349" s="83"/>
    </row>
    <row r="4350" spans="7:8" ht="14.45" x14ac:dyDescent="0.3">
      <c r="G4350" s="83"/>
      <c r="H4350" s="83"/>
    </row>
    <row r="4351" spans="7:8" ht="14.45" x14ac:dyDescent="0.3">
      <c r="G4351" s="83"/>
      <c r="H4351" s="83"/>
    </row>
    <row r="4352" spans="7:8" ht="14.45" x14ac:dyDescent="0.3">
      <c r="G4352" s="83"/>
      <c r="H4352" s="83"/>
    </row>
    <row r="4353" spans="7:8" ht="14.45" x14ac:dyDescent="0.3">
      <c r="G4353" s="83"/>
      <c r="H4353" s="83"/>
    </row>
    <row r="4354" spans="7:8" ht="14.45" x14ac:dyDescent="0.3">
      <c r="G4354" s="83"/>
      <c r="H4354" s="83"/>
    </row>
    <row r="4355" spans="7:8" ht="14.45" x14ac:dyDescent="0.3">
      <c r="G4355" s="83"/>
      <c r="H4355" s="83"/>
    </row>
    <row r="4356" spans="7:8" ht="14.45" x14ac:dyDescent="0.3">
      <c r="G4356" s="83"/>
      <c r="H4356" s="83"/>
    </row>
    <row r="4357" spans="7:8" ht="14.45" x14ac:dyDescent="0.3">
      <c r="G4357" s="83"/>
      <c r="H4357" s="83"/>
    </row>
    <row r="4358" spans="7:8" ht="14.45" x14ac:dyDescent="0.3">
      <c r="G4358" s="83"/>
      <c r="H4358" s="83"/>
    </row>
    <row r="4359" spans="7:8" ht="14.45" x14ac:dyDescent="0.3">
      <c r="G4359" s="83"/>
      <c r="H4359" s="83"/>
    </row>
    <row r="4360" spans="7:8" ht="14.45" x14ac:dyDescent="0.3">
      <c r="G4360" s="83"/>
      <c r="H4360" s="83"/>
    </row>
    <row r="4361" spans="7:8" ht="14.45" x14ac:dyDescent="0.3">
      <c r="G4361" s="83"/>
      <c r="H4361" s="83"/>
    </row>
    <row r="4362" spans="7:8" ht="14.45" x14ac:dyDescent="0.3">
      <c r="G4362" s="83"/>
      <c r="H4362" s="83"/>
    </row>
    <row r="4363" spans="7:8" ht="14.45" x14ac:dyDescent="0.3">
      <c r="G4363" s="83"/>
      <c r="H4363" s="83"/>
    </row>
    <row r="4364" spans="7:8" ht="14.45" x14ac:dyDescent="0.3">
      <c r="G4364" s="83"/>
      <c r="H4364" s="83"/>
    </row>
    <row r="4365" spans="7:8" ht="14.45" x14ac:dyDescent="0.3">
      <c r="G4365" s="83"/>
      <c r="H4365" s="83"/>
    </row>
    <row r="4366" spans="7:8" ht="14.45" x14ac:dyDescent="0.3">
      <c r="G4366" s="83"/>
      <c r="H4366" s="83"/>
    </row>
    <row r="4367" spans="7:8" ht="14.45" x14ac:dyDescent="0.3">
      <c r="G4367" s="83"/>
      <c r="H4367" s="83"/>
    </row>
    <row r="4368" spans="7:8" ht="14.45" x14ac:dyDescent="0.3">
      <c r="G4368" s="83"/>
      <c r="H4368" s="83"/>
    </row>
    <row r="4369" spans="7:8" ht="14.45" x14ac:dyDescent="0.3">
      <c r="G4369" s="83"/>
      <c r="H4369" s="83"/>
    </row>
    <row r="4370" spans="7:8" ht="14.45" x14ac:dyDescent="0.3">
      <c r="G4370" s="83"/>
      <c r="H4370" s="83"/>
    </row>
    <row r="4371" spans="7:8" ht="14.45" x14ac:dyDescent="0.3">
      <c r="G4371" s="83"/>
      <c r="H4371" s="83"/>
    </row>
    <row r="4372" spans="7:8" ht="14.45" x14ac:dyDescent="0.3">
      <c r="G4372" s="83"/>
      <c r="H4372" s="83"/>
    </row>
    <row r="4373" spans="7:8" ht="14.45" x14ac:dyDescent="0.3">
      <c r="G4373" s="83"/>
      <c r="H4373" s="83"/>
    </row>
    <row r="4374" spans="7:8" ht="14.45" x14ac:dyDescent="0.3">
      <c r="G4374" s="83"/>
      <c r="H4374" s="83"/>
    </row>
    <row r="4375" spans="7:8" ht="14.45" x14ac:dyDescent="0.3">
      <c r="G4375" s="83"/>
      <c r="H4375" s="83"/>
    </row>
    <row r="4376" spans="7:8" ht="14.45" x14ac:dyDescent="0.3">
      <c r="G4376" s="83"/>
      <c r="H4376" s="83"/>
    </row>
    <row r="4377" spans="7:8" ht="14.45" x14ac:dyDescent="0.3">
      <c r="G4377" s="83"/>
      <c r="H4377" s="83"/>
    </row>
    <row r="4378" spans="7:8" ht="14.45" x14ac:dyDescent="0.3">
      <c r="G4378" s="83"/>
      <c r="H4378" s="83"/>
    </row>
    <row r="4379" spans="7:8" ht="14.45" x14ac:dyDescent="0.3">
      <c r="G4379" s="83"/>
      <c r="H4379" s="83"/>
    </row>
    <row r="4380" spans="7:8" ht="14.45" x14ac:dyDescent="0.3">
      <c r="G4380" s="83"/>
      <c r="H4380" s="83"/>
    </row>
    <row r="4381" spans="7:8" ht="14.45" x14ac:dyDescent="0.3">
      <c r="G4381" s="83"/>
      <c r="H4381" s="83"/>
    </row>
    <row r="4382" spans="7:8" ht="14.45" x14ac:dyDescent="0.3">
      <c r="G4382" s="83"/>
      <c r="H4382" s="83"/>
    </row>
    <row r="4383" spans="7:8" ht="14.45" x14ac:dyDescent="0.3">
      <c r="G4383" s="83"/>
      <c r="H4383" s="83"/>
    </row>
    <row r="4384" spans="7:8" ht="14.45" x14ac:dyDescent="0.3">
      <c r="G4384" s="83"/>
      <c r="H4384" s="83"/>
    </row>
    <row r="4385" spans="7:8" ht="14.45" x14ac:dyDescent="0.3">
      <c r="G4385" s="83"/>
      <c r="H4385" s="83"/>
    </row>
    <row r="4386" spans="7:8" ht="14.45" x14ac:dyDescent="0.3">
      <c r="G4386" s="83"/>
      <c r="H4386" s="83"/>
    </row>
    <row r="4387" spans="7:8" ht="14.45" x14ac:dyDescent="0.3">
      <c r="G4387" s="83"/>
      <c r="H4387" s="83"/>
    </row>
    <row r="4388" spans="7:8" ht="14.45" x14ac:dyDescent="0.3">
      <c r="G4388" s="83"/>
      <c r="H4388" s="83"/>
    </row>
    <row r="4389" spans="7:8" ht="14.45" x14ac:dyDescent="0.3">
      <c r="G4389" s="83"/>
      <c r="H4389" s="83"/>
    </row>
    <row r="4390" spans="7:8" ht="14.45" x14ac:dyDescent="0.3">
      <c r="G4390" s="83"/>
      <c r="H4390" s="83"/>
    </row>
    <row r="4391" spans="7:8" ht="14.45" x14ac:dyDescent="0.3">
      <c r="G4391" s="83"/>
      <c r="H4391" s="83"/>
    </row>
    <row r="4392" spans="7:8" ht="14.45" x14ac:dyDescent="0.3">
      <c r="G4392" s="83"/>
      <c r="H4392" s="83"/>
    </row>
    <row r="4393" spans="7:8" ht="14.45" x14ac:dyDescent="0.3">
      <c r="G4393" s="83"/>
      <c r="H4393" s="83"/>
    </row>
    <row r="4394" spans="7:8" ht="14.45" x14ac:dyDescent="0.3">
      <c r="G4394" s="83"/>
      <c r="H4394" s="83"/>
    </row>
    <row r="4395" spans="7:8" ht="14.45" x14ac:dyDescent="0.3">
      <c r="G4395" s="83"/>
      <c r="H4395" s="83"/>
    </row>
    <row r="4396" spans="7:8" ht="14.45" x14ac:dyDescent="0.3">
      <c r="G4396" s="83"/>
      <c r="H4396" s="83"/>
    </row>
    <row r="4397" spans="7:8" ht="14.45" x14ac:dyDescent="0.3">
      <c r="G4397" s="83"/>
      <c r="H4397" s="83"/>
    </row>
    <row r="4398" spans="7:8" ht="14.45" x14ac:dyDescent="0.3">
      <c r="G4398" s="83"/>
      <c r="H4398" s="83"/>
    </row>
    <row r="4399" spans="7:8" ht="14.45" x14ac:dyDescent="0.3">
      <c r="G4399" s="83"/>
      <c r="H4399" s="83"/>
    </row>
    <row r="4400" spans="7:8" ht="14.45" x14ac:dyDescent="0.3">
      <c r="G4400" s="83"/>
      <c r="H4400" s="83"/>
    </row>
    <row r="4401" spans="7:8" ht="14.45" x14ac:dyDescent="0.3">
      <c r="G4401" s="83"/>
      <c r="H4401" s="83"/>
    </row>
    <row r="4402" spans="7:8" ht="14.45" x14ac:dyDescent="0.3">
      <c r="G4402" s="83"/>
      <c r="H4402" s="83"/>
    </row>
    <row r="4403" spans="7:8" ht="14.45" x14ac:dyDescent="0.3">
      <c r="G4403" s="83"/>
      <c r="H4403" s="83"/>
    </row>
    <row r="4404" spans="7:8" ht="14.45" x14ac:dyDescent="0.3">
      <c r="G4404" s="83"/>
      <c r="H4404" s="83"/>
    </row>
    <row r="4405" spans="7:8" ht="14.45" x14ac:dyDescent="0.3">
      <c r="G4405" s="83"/>
      <c r="H4405" s="83"/>
    </row>
    <row r="4406" spans="7:8" ht="14.45" x14ac:dyDescent="0.3">
      <c r="G4406" s="83"/>
      <c r="H4406" s="83"/>
    </row>
    <row r="4407" spans="7:8" ht="14.45" x14ac:dyDescent="0.3">
      <c r="G4407" s="83"/>
      <c r="H4407" s="83"/>
    </row>
    <row r="4408" spans="7:8" ht="14.45" x14ac:dyDescent="0.3">
      <c r="G4408" s="83"/>
      <c r="H4408" s="83"/>
    </row>
    <row r="4409" spans="7:8" ht="14.45" x14ac:dyDescent="0.3">
      <c r="G4409" s="83"/>
      <c r="H4409" s="83"/>
    </row>
    <row r="4410" spans="7:8" ht="14.45" x14ac:dyDescent="0.3">
      <c r="G4410" s="83"/>
      <c r="H4410" s="83"/>
    </row>
    <row r="4411" spans="7:8" ht="14.45" x14ac:dyDescent="0.3">
      <c r="G4411" s="83"/>
      <c r="H4411" s="83"/>
    </row>
    <row r="4412" spans="7:8" ht="14.45" x14ac:dyDescent="0.3">
      <c r="G4412" s="83"/>
      <c r="H4412" s="83"/>
    </row>
    <row r="4413" spans="7:8" ht="14.45" x14ac:dyDescent="0.3">
      <c r="G4413" s="83"/>
      <c r="H4413" s="83"/>
    </row>
    <row r="4414" spans="7:8" ht="14.45" x14ac:dyDescent="0.3">
      <c r="G4414" s="83"/>
      <c r="H4414" s="83"/>
    </row>
    <row r="4415" spans="7:8" ht="14.45" x14ac:dyDescent="0.3">
      <c r="G4415" s="83"/>
      <c r="H4415" s="83"/>
    </row>
    <row r="4416" spans="7:8" ht="14.45" x14ac:dyDescent="0.3">
      <c r="G4416" s="83"/>
      <c r="H4416" s="83"/>
    </row>
    <row r="4417" spans="7:8" ht="14.45" x14ac:dyDescent="0.3">
      <c r="G4417" s="83"/>
      <c r="H4417" s="83"/>
    </row>
    <row r="4418" spans="7:8" ht="14.45" x14ac:dyDescent="0.3">
      <c r="G4418" s="83"/>
      <c r="H4418" s="83"/>
    </row>
    <row r="4419" spans="7:8" ht="14.45" x14ac:dyDescent="0.3">
      <c r="G4419" s="83"/>
      <c r="H4419" s="83"/>
    </row>
    <row r="4420" spans="7:8" ht="14.45" x14ac:dyDescent="0.3">
      <c r="G4420" s="83"/>
      <c r="H4420" s="83"/>
    </row>
    <row r="4421" spans="7:8" ht="14.45" x14ac:dyDescent="0.3">
      <c r="G4421" s="83"/>
      <c r="H4421" s="83"/>
    </row>
    <row r="4422" spans="7:8" ht="14.45" x14ac:dyDescent="0.3">
      <c r="G4422" s="83"/>
      <c r="H4422" s="83"/>
    </row>
    <row r="4423" spans="7:8" ht="14.45" x14ac:dyDescent="0.3">
      <c r="G4423" s="83"/>
      <c r="H4423" s="83"/>
    </row>
    <row r="4424" spans="7:8" ht="14.45" x14ac:dyDescent="0.3">
      <c r="G4424" s="83"/>
      <c r="H4424" s="83"/>
    </row>
    <row r="4425" spans="7:8" ht="14.45" x14ac:dyDescent="0.3">
      <c r="G4425" s="83"/>
      <c r="H4425" s="83"/>
    </row>
    <row r="4426" spans="7:8" ht="14.45" x14ac:dyDescent="0.3">
      <c r="G4426" s="83"/>
      <c r="H4426" s="83"/>
    </row>
    <row r="4427" spans="7:8" ht="14.45" x14ac:dyDescent="0.3">
      <c r="G4427" s="83"/>
      <c r="H4427" s="83"/>
    </row>
    <row r="4428" spans="7:8" ht="14.45" x14ac:dyDescent="0.3">
      <c r="G4428" s="83"/>
      <c r="H4428" s="83"/>
    </row>
    <row r="4429" spans="7:8" ht="14.45" x14ac:dyDescent="0.3">
      <c r="G4429" s="83"/>
      <c r="H4429" s="83"/>
    </row>
    <row r="4430" spans="7:8" ht="14.45" x14ac:dyDescent="0.3">
      <c r="G4430" s="83"/>
      <c r="H4430" s="83"/>
    </row>
    <row r="4431" spans="7:8" ht="14.45" x14ac:dyDescent="0.3">
      <c r="G4431" s="83"/>
      <c r="H4431" s="83"/>
    </row>
    <row r="4432" spans="7:8" ht="14.45" x14ac:dyDescent="0.3">
      <c r="G4432" s="83"/>
      <c r="H4432" s="83"/>
    </row>
    <row r="4433" spans="7:8" ht="14.45" x14ac:dyDescent="0.3">
      <c r="G4433" s="83"/>
      <c r="H4433" s="83"/>
    </row>
    <row r="4434" spans="7:8" ht="14.45" x14ac:dyDescent="0.3">
      <c r="G4434" s="83"/>
      <c r="H4434" s="83"/>
    </row>
    <row r="4435" spans="7:8" ht="14.45" x14ac:dyDescent="0.3">
      <c r="G4435" s="83"/>
      <c r="H4435" s="83"/>
    </row>
    <row r="4436" spans="7:8" ht="14.45" x14ac:dyDescent="0.3">
      <c r="G4436" s="83"/>
      <c r="H4436" s="83"/>
    </row>
    <row r="4437" spans="7:8" ht="14.45" x14ac:dyDescent="0.3">
      <c r="G4437" s="83"/>
      <c r="H4437" s="83"/>
    </row>
    <row r="4438" spans="7:8" ht="14.45" x14ac:dyDescent="0.3">
      <c r="G4438" s="83"/>
      <c r="H4438" s="83"/>
    </row>
    <row r="4439" spans="7:8" ht="14.45" x14ac:dyDescent="0.3">
      <c r="G4439" s="83"/>
      <c r="H4439" s="83"/>
    </row>
    <row r="4440" spans="7:8" ht="14.45" x14ac:dyDescent="0.3">
      <c r="G4440" s="83"/>
      <c r="H4440" s="83"/>
    </row>
    <row r="4441" spans="7:8" ht="14.45" x14ac:dyDescent="0.3">
      <c r="G4441" s="83"/>
      <c r="H4441" s="83"/>
    </row>
    <row r="4442" spans="7:8" ht="14.45" x14ac:dyDescent="0.3">
      <c r="G4442" s="83"/>
      <c r="H4442" s="83"/>
    </row>
    <row r="4443" spans="7:8" ht="14.45" x14ac:dyDescent="0.3">
      <c r="G4443" s="83"/>
      <c r="H4443" s="83"/>
    </row>
    <row r="4444" spans="7:8" ht="14.45" x14ac:dyDescent="0.3">
      <c r="G4444" s="83"/>
      <c r="H4444" s="83"/>
    </row>
    <row r="4445" spans="7:8" ht="14.45" x14ac:dyDescent="0.3">
      <c r="G4445" s="83"/>
      <c r="H4445" s="83"/>
    </row>
    <row r="4446" spans="7:8" ht="14.45" x14ac:dyDescent="0.3">
      <c r="G4446" s="83"/>
      <c r="H4446" s="83"/>
    </row>
    <row r="4447" spans="7:8" ht="14.45" x14ac:dyDescent="0.3">
      <c r="G4447" s="83"/>
      <c r="H4447" s="83"/>
    </row>
    <row r="4448" spans="7:8" ht="14.45" x14ac:dyDescent="0.3">
      <c r="G4448" s="83"/>
      <c r="H4448" s="83"/>
    </row>
    <row r="4449" spans="7:8" ht="14.45" x14ac:dyDescent="0.3">
      <c r="G4449" s="83"/>
      <c r="H4449" s="83"/>
    </row>
    <row r="4450" spans="7:8" ht="14.45" x14ac:dyDescent="0.3">
      <c r="G4450" s="83"/>
      <c r="H4450" s="83"/>
    </row>
    <row r="4451" spans="7:8" ht="14.45" x14ac:dyDescent="0.3">
      <c r="G4451" s="83"/>
      <c r="H4451" s="83"/>
    </row>
    <row r="4452" spans="7:8" ht="14.45" x14ac:dyDescent="0.3">
      <c r="G4452" s="83"/>
      <c r="H4452" s="83"/>
    </row>
    <row r="4453" spans="7:8" ht="14.45" x14ac:dyDescent="0.3">
      <c r="G4453" s="83"/>
      <c r="H4453" s="83"/>
    </row>
    <row r="4454" spans="7:8" ht="14.45" x14ac:dyDescent="0.3">
      <c r="G4454" s="83"/>
      <c r="H4454" s="83"/>
    </row>
    <row r="4455" spans="7:8" ht="14.45" x14ac:dyDescent="0.3">
      <c r="G4455" s="83"/>
      <c r="H4455" s="83"/>
    </row>
    <row r="4456" spans="7:8" ht="14.45" x14ac:dyDescent="0.3">
      <c r="G4456" s="83"/>
      <c r="H4456" s="83"/>
    </row>
    <row r="4457" spans="7:8" ht="14.45" x14ac:dyDescent="0.3">
      <c r="G4457" s="83"/>
      <c r="H4457" s="83"/>
    </row>
    <row r="4458" spans="7:8" ht="14.45" x14ac:dyDescent="0.3">
      <c r="G4458" s="83"/>
      <c r="H4458" s="83"/>
    </row>
    <row r="4459" spans="7:8" ht="14.45" x14ac:dyDescent="0.3">
      <c r="G4459" s="83"/>
      <c r="H4459" s="83"/>
    </row>
    <row r="4460" spans="7:8" ht="14.45" x14ac:dyDescent="0.3">
      <c r="G4460" s="83"/>
      <c r="H4460" s="83"/>
    </row>
    <row r="4461" spans="7:8" ht="14.45" x14ac:dyDescent="0.3">
      <c r="G4461" s="83"/>
      <c r="H4461" s="83"/>
    </row>
    <row r="4462" spans="7:8" ht="14.45" x14ac:dyDescent="0.3">
      <c r="G4462" s="83"/>
      <c r="H4462" s="83"/>
    </row>
    <row r="4463" spans="7:8" ht="14.45" x14ac:dyDescent="0.3">
      <c r="G4463" s="83"/>
      <c r="H4463" s="83"/>
    </row>
    <row r="4464" spans="7:8" ht="14.45" x14ac:dyDescent="0.3">
      <c r="G4464" s="83"/>
      <c r="H4464" s="83"/>
    </row>
    <row r="4465" spans="7:8" ht="14.45" x14ac:dyDescent="0.3">
      <c r="G4465" s="83"/>
      <c r="H4465" s="83"/>
    </row>
    <row r="4466" spans="7:8" ht="14.45" x14ac:dyDescent="0.3">
      <c r="G4466" s="83"/>
      <c r="H4466" s="83"/>
    </row>
    <row r="4467" spans="7:8" ht="14.45" x14ac:dyDescent="0.3">
      <c r="G4467" s="83"/>
      <c r="H4467" s="83"/>
    </row>
    <row r="4468" spans="7:8" ht="14.45" x14ac:dyDescent="0.3">
      <c r="G4468" s="83"/>
      <c r="H4468" s="83"/>
    </row>
    <row r="4469" spans="7:8" ht="14.45" x14ac:dyDescent="0.3">
      <c r="G4469" s="83"/>
      <c r="H4469" s="83"/>
    </row>
    <row r="4470" spans="7:8" ht="14.45" x14ac:dyDescent="0.3">
      <c r="G4470" s="83"/>
      <c r="H4470" s="83"/>
    </row>
    <row r="4471" spans="7:8" ht="14.45" x14ac:dyDescent="0.3">
      <c r="G4471" s="83"/>
      <c r="H4471" s="83"/>
    </row>
    <row r="4472" spans="7:8" ht="14.45" x14ac:dyDescent="0.3">
      <c r="G4472" s="83"/>
      <c r="H4472" s="83"/>
    </row>
    <row r="4473" spans="7:8" ht="14.45" x14ac:dyDescent="0.3">
      <c r="G4473" s="83"/>
      <c r="H4473" s="83"/>
    </row>
    <row r="4474" spans="7:8" ht="14.45" x14ac:dyDescent="0.3">
      <c r="G4474" s="83"/>
      <c r="H4474" s="83"/>
    </row>
    <row r="4475" spans="7:8" ht="14.45" x14ac:dyDescent="0.3">
      <c r="G4475" s="83"/>
      <c r="H4475" s="83"/>
    </row>
    <row r="4476" spans="7:8" ht="14.45" x14ac:dyDescent="0.3">
      <c r="G4476" s="83"/>
      <c r="H4476" s="83"/>
    </row>
    <row r="4477" spans="7:8" ht="14.45" x14ac:dyDescent="0.3">
      <c r="G4477" s="83"/>
      <c r="H4477" s="83"/>
    </row>
    <row r="4478" spans="7:8" ht="14.45" x14ac:dyDescent="0.3">
      <c r="G4478" s="83"/>
      <c r="H4478" s="83"/>
    </row>
    <row r="4479" spans="7:8" ht="14.45" x14ac:dyDescent="0.3">
      <c r="G4479" s="83"/>
      <c r="H4479" s="83"/>
    </row>
    <row r="4480" spans="7:8" ht="14.45" x14ac:dyDescent="0.3">
      <c r="G4480" s="83"/>
      <c r="H4480" s="83"/>
    </row>
    <row r="4481" spans="7:8" ht="14.45" x14ac:dyDescent="0.3">
      <c r="G4481" s="83"/>
      <c r="H4481" s="83"/>
    </row>
    <row r="4482" spans="7:8" ht="14.45" x14ac:dyDescent="0.3">
      <c r="G4482" s="83"/>
      <c r="H4482" s="83"/>
    </row>
    <row r="4483" spans="7:8" ht="14.45" x14ac:dyDescent="0.3">
      <c r="G4483" s="83"/>
      <c r="H4483" s="83"/>
    </row>
    <row r="4484" spans="7:8" ht="14.45" x14ac:dyDescent="0.3">
      <c r="G4484" s="83"/>
      <c r="H4484" s="83"/>
    </row>
    <row r="4485" spans="7:8" ht="14.45" x14ac:dyDescent="0.3">
      <c r="G4485" s="83"/>
      <c r="H4485" s="83"/>
    </row>
    <row r="4486" spans="7:8" ht="14.45" x14ac:dyDescent="0.3">
      <c r="G4486" s="83"/>
      <c r="H4486" s="83"/>
    </row>
    <row r="4487" spans="7:8" ht="14.45" x14ac:dyDescent="0.3">
      <c r="G4487" s="83"/>
      <c r="H4487" s="83"/>
    </row>
    <row r="4488" spans="7:8" ht="14.45" x14ac:dyDescent="0.3">
      <c r="G4488" s="83"/>
      <c r="H4488" s="83"/>
    </row>
    <row r="4489" spans="7:8" ht="14.45" x14ac:dyDescent="0.3">
      <c r="G4489" s="83"/>
      <c r="H4489" s="83"/>
    </row>
    <row r="4490" spans="7:8" ht="14.45" x14ac:dyDescent="0.3">
      <c r="G4490" s="83"/>
      <c r="H4490" s="83"/>
    </row>
    <row r="4491" spans="7:8" ht="14.45" x14ac:dyDescent="0.3">
      <c r="G4491" s="83"/>
      <c r="H4491" s="83"/>
    </row>
    <row r="4492" spans="7:8" ht="14.45" x14ac:dyDescent="0.3">
      <c r="G4492" s="83"/>
      <c r="H4492" s="83"/>
    </row>
    <row r="4493" spans="7:8" ht="14.45" x14ac:dyDescent="0.3">
      <c r="G4493" s="83"/>
      <c r="H4493" s="83"/>
    </row>
    <row r="4494" spans="7:8" ht="14.45" x14ac:dyDescent="0.3">
      <c r="G4494" s="83"/>
      <c r="H4494" s="83"/>
    </row>
    <row r="4495" spans="7:8" ht="14.45" x14ac:dyDescent="0.3">
      <c r="G4495" s="83"/>
      <c r="H4495" s="83"/>
    </row>
    <row r="4496" spans="7:8" ht="14.45" x14ac:dyDescent="0.3">
      <c r="G4496" s="83"/>
      <c r="H4496" s="83"/>
    </row>
    <row r="4497" spans="7:8" ht="14.45" x14ac:dyDescent="0.3">
      <c r="G4497" s="83"/>
      <c r="H4497" s="83"/>
    </row>
    <row r="4498" spans="7:8" ht="14.45" x14ac:dyDescent="0.3">
      <c r="G4498" s="83"/>
      <c r="H4498" s="83"/>
    </row>
    <row r="4499" spans="7:8" ht="14.45" x14ac:dyDescent="0.3">
      <c r="G4499" s="83"/>
      <c r="H4499" s="83"/>
    </row>
    <row r="4500" spans="7:8" ht="14.45" x14ac:dyDescent="0.3">
      <c r="G4500" s="83"/>
      <c r="H4500" s="83"/>
    </row>
    <row r="4501" spans="7:8" ht="14.45" x14ac:dyDescent="0.3">
      <c r="G4501" s="83"/>
      <c r="H4501" s="83"/>
    </row>
    <row r="4502" spans="7:8" ht="14.45" x14ac:dyDescent="0.3">
      <c r="G4502" s="83"/>
      <c r="H4502" s="83"/>
    </row>
    <row r="4503" spans="7:8" ht="14.45" x14ac:dyDescent="0.3">
      <c r="G4503" s="83"/>
      <c r="H4503" s="83"/>
    </row>
    <row r="4504" spans="7:8" ht="14.45" x14ac:dyDescent="0.3">
      <c r="G4504" s="83"/>
      <c r="H4504" s="83"/>
    </row>
    <row r="4505" spans="7:8" ht="14.45" x14ac:dyDescent="0.3">
      <c r="G4505" s="83"/>
      <c r="H4505" s="83"/>
    </row>
    <row r="4506" spans="7:8" ht="14.45" x14ac:dyDescent="0.3">
      <c r="G4506" s="83"/>
      <c r="H4506" s="83"/>
    </row>
    <row r="4507" spans="7:8" ht="14.45" x14ac:dyDescent="0.3">
      <c r="G4507" s="83"/>
      <c r="H4507" s="83"/>
    </row>
    <row r="4508" spans="7:8" ht="14.45" x14ac:dyDescent="0.3">
      <c r="G4508" s="83"/>
      <c r="H4508" s="83"/>
    </row>
    <row r="4509" spans="7:8" ht="14.45" x14ac:dyDescent="0.3">
      <c r="G4509" s="83"/>
      <c r="H4509" s="83"/>
    </row>
    <row r="4510" spans="7:8" ht="14.45" x14ac:dyDescent="0.3">
      <c r="G4510" s="83"/>
      <c r="H4510" s="83"/>
    </row>
    <row r="4511" spans="7:8" ht="14.45" x14ac:dyDescent="0.3">
      <c r="G4511" s="83"/>
      <c r="H4511" s="83"/>
    </row>
    <row r="4512" spans="7:8" ht="14.45" x14ac:dyDescent="0.3">
      <c r="G4512" s="83"/>
      <c r="H4512" s="83"/>
    </row>
    <row r="4513" spans="7:8" ht="14.45" x14ac:dyDescent="0.3">
      <c r="G4513" s="83"/>
      <c r="H4513" s="83"/>
    </row>
    <row r="4514" spans="7:8" ht="14.45" x14ac:dyDescent="0.3">
      <c r="G4514" s="83"/>
      <c r="H4514" s="83"/>
    </row>
    <row r="4515" spans="7:8" ht="14.45" x14ac:dyDescent="0.3">
      <c r="G4515" s="83"/>
      <c r="H4515" s="83"/>
    </row>
    <row r="4516" spans="7:8" ht="14.45" x14ac:dyDescent="0.3">
      <c r="G4516" s="83"/>
      <c r="H4516" s="83"/>
    </row>
    <row r="4517" spans="7:8" ht="14.45" x14ac:dyDescent="0.3">
      <c r="G4517" s="83"/>
      <c r="H4517" s="83"/>
    </row>
    <row r="4518" spans="7:8" ht="14.45" x14ac:dyDescent="0.3">
      <c r="G4518" s="83"/>
      <c r="H4518" s="83"/>
    </row>
    <row r="4519" spans="7:8" ht="14.45" x14ac:dyDescent="0.3">
      <c r="G4519" s="83"/>
      <c r="H4519" s="83"/>
    </row>
    <row r="4520" spans="7:8" ht="14.45" x14ac:dyDescent="0.3">
      <c r="G4520" s="83"/>
      <c r="H4520" s="83"/>
    </row>
    <row r="4521" spans="7:8" ht="14.45" x14ac:dyDescent="0.3">
      <c r="G4521" s="83"/>
      <c r="H4521" s="83"/>
    </row>
    <row r="4522" spans="7:8" ht="14.45" x14ac:dyDescent="0.3">
      <c r="G4522" s="83"/>
      <c r="H4522" s="83"/>
    </row>
    <row r="4523" spans="7:8" ht="14.45" x14ac:dyDescent="0.3">
      <c r="G4523" s="83"/>
      <c r="H4523" s="83"/>
    </row>
    <row r="4524" spans="7:8" ht="14.45" x14ac:dyDescent="0.3">
      <c r="G4524" s="83"/>
      <c r="H4524" s="83"/>
    </row>
    <row r="4525" spans="7:8" ht="14.45" x14ac:dyDescent="0.3">
      <c r="G4525" s="83"/>
      <c r="H4525" s="83"/>
    </row>
    <row r="4526" spans="7:8" ht="14.45" x14ac:dyDescent="0.3">
      <c r="G4526" s="83"/>
      <c r="H4526" s="83"/>
    </row>
    <row r="4527" spans="7:8" ht="14.45" x14ac:dyDescent="0.3">
      <c r="G4527" s="83"/>
      <c r="H4527" s="83"/>
    </row>
    <row r="4528" spans="7:8" ht="14.45" x14ac:dyDescent="0.3">
      <c r="G4528" s="83"/>
      <c r="H4528" s="83"/>
    </row>
    <row r="4529" spans="7:8" ht="14.45" x14ac:dyDescent="0.3">
      <c r="G4529" s="83"/>
      <c r="H4529" s="83"/>
    </row>
    <row r="4530" spans="7:8" ht="14.45" x14ac:dyDescent="0.3">
      <c r="G4530" s="83"/>
      <c r="H4530" s="83"/>
    </row>
    <row r="4531" spans="7:8" ht="14.45" x14ac:dyDescent="0.3">
      <c r="G4531" s="83"/>
      <c r="H4531" s="83"/>
    </row>
    <row r="4532" spans="7:8" ht="14.45" x14ac:dyDescent="0.3">
      <c r="G4532" s="83"/>
      <c r="H4532" s="83"/>
    </row>
    <row r="4533" spans="7:8" ht="14.45" x14ac:dyDescent="0.3">
      <c r="G4533" s="83"/>
      <c r="H4533" s="83"/>
    </row>
    <row r="4534" spans="7:8" ht="14.45" x14ac:dyDescent="0.3">
      <c r="G4534" s="83"/>
      <c r="H4534" s="83"/>
    </row>
    <row r="4535" spans="7:8" ht="14.45" x14ac:dyDescent="0.3">
      <c r="G4535" s="83"/>
      <c r="H4535" s="83"/>
    </row>
    <row r="4536" spans="7:8" ht="14.45" x14ac:dyDescent="0.3">
      <c r="G4536" s="83"/>
      <c r="H4536" s="83"/>
    </row>
    <row r="4537" spans="7:8" ht="14.45" x14ac:dyDescent="0.3">
      <c r="G4537" s="83"/>
      <c r="H4537" s="83"/>
    </row>
    <row r="4538" spans="7:8" ht="14.45" x14ac:dyDescent="0.3">
      <c r="G4538" s="83"/>
      <c r="H4538" s="83"/>
    </row>
    <row r="4539" spans="7:8" ht="14.45" x14ac:dyDescent="0.3">
      <c r="G4539" s="83"/>
      <c r="H4539" s="83"/>
    </row>
    <row r="4540" spans="7:8" ht="14.45" x14ac:dyDescent="0.3">
      <c r="G4540" s="83"/>
      <c r="H4540" s="83"/>
    </row>
    <row r="4541" spans="7:8" ht="14.45" x14ac:dyDescent="0.3">
      <c r="G4541" s="83"/>
      <c r="H4541" s="83"/>
    </row>
    <row r="4542" spans="7:8" ht="14.45" x14ac:dyDescent="0.3">
      <c r="G4542" s="83"/>
      <c r="H4542" s="83"/>
    </row>
    <row r="4543" spans="7:8" ht="14.45" x14ac:dyDescent="0.3">
      <c r="G4543" s="83"/>
      <c r="H4543" s="83"/>
    </row>
    <row r="4544" spans="7:8" ht="14.45" x14ac:dyDescent="0.3">
      <c r="G4544" s="83"/>
      <c r="H4544" s="83"/>
    </row>
    <row r="4545" spans="7:8" ht="14.45" x14ac:dyDescent="0.3">
      <c r="G4545" s="83"/>
      <c r="H4545" s="83"/>
    </row>
    <row r="4546" spans="7:8" ht="14.45" x14ac:dyDescent="0.3">
      <c r="G4546" s="83"/>
      <c r="H4546" s="83"/>
    </row>
    <row r="4547" spans="7:8" ht="14.45" x14ac:dyDescent="0.3">
      <c r="G4547" s="83"/>
      <c r="H4547" s="83"/>
    </row>
    <row r="4548" spans="7:8" ht="14.45" x14ac:dyDescent="0.3">
      <c r="G4548" s="83"/>
      <c r="H4548" s="83"/>
    </row>
    <row r="4549" spans="7:8" ht="14.45" x14ac:dyDescent="0.3">
      <c r="G4549" s="83"/>
      <c r="H4549" s="83"/>
    </row>
    <row r="4550" spans="7:8" ht="14.45" x14ac:dyDescent="0.3">
      <c r="G4550" s="83"/>
      <c r="H4550" s="83"/>
    </row>
    <row r="4551" spans="7:8" ht="14.45" x14ac:dyDescent="0.3">
      <c r="G4551" s="83"/>
      <c r="H4551" s="83"/>
    </row>
    <row r="4552" spans="7:8" ht="14.45" x14ac:dyDescent="0.3">
      <c r="G4552" s="83"/>
      <c r="H4552" s="83"/>
    </row>
    <row r="4553" spans="7:8" ht="14.45" x14ac:dyDescent="0.3">
      <c r="G4553" s="83"/>
      <c r="H4553" s="83"/>
    </row>
    <row r="4554" spans="7:8" ht="14.45" x14ac:dyDescent="0.3">
      <c r="G4554" s="83"/>
      <c r="H4554" s="83"/>
    </row>
    <row r="4555" spans="7:8" ht="14.45" x14ac:dyDescent="0.3">
      <c r="G4555" s="83"/>
      <c r="H4555" s="83"/>
    </row>
    <row r="4556" spans="7:8" ht="14.45" x14ac:dyDescent="0.3">
      <c r="G4556" s="83"/>
      <c r="H4556" s="83"/>
    </row>
    <row r="4557" spans="7:8" ht="14.45" x14ac:dyDescent="0.3">
      <c r="G4557" s="83"/>
      <c r="H4557" s="83"/>
    </row>
    <row r="4558" spans="7:8" ht="14.45" x14ac:dyDescent="0.3">
      <c r="G4558" s="83"/>
      <c r="H4558" s="83"/>
    </row>
    <row r="4559" spans="7:8" ht="14.45" x14ac:dyDescent="0.3">
      <c r="G4559" s="83"/>
      <c r="H4559" s="83"/>
    </row>
    <row r="4560" spans="7:8" ht="14.45" x14ac:dyDescent="0.3">
      <c r="G4560" s="83"/>
      <c r="H4560" s="83"/>
    </row>
    <row r="4561" spans="7:8" ht="14.45" x14ac:dyDescent="0.3">
      <c r="G4561" s="83"/>
      <c r="H4561" s="83"/>
    </row>
    <row r="4562" spans="7:8" ht="14.45" x14ac:dyDescent="0.3">
      <c r="G4562" s="83"/>
      <c r="H4562" s="83"/>
    </row>
    <row r="4563" spans="7:8" ht="14.45" x14ac:dyDescent="0.3">
      <c r="G4563" s="83"/>
      <c r="H4563" s="83"/>
    </row>
    <row r="4564" spans="7:8" ht="14.45" x14ac:dyDescent="0.3">
      <c r="G4564" s="83"/>
      <c r="H4564" s="83"/>
    </row>
    <row r="4565" spans="7:8" ht="14.45" x14ac:dyDescent="0.3">
      <c r="G4565" s="83"/>
      <c r="H4565" s="83"/>
    </row>
    <row r="4566" spans="7:8" ht="14.45" x14ac:dyDescent="0.3">
      <c r="G4566" s="83"/>
      <c r="H4566" s="83"/>
    </row>
    <row r="4567" spans="7:8" ht="14.45" x14ac:dyDescent="0.3">
      <c r="G4567" s="83"/>
      <c r="H4567" s="83"/>
    </row>
    <row r="4568" spans="7:8" ht="14.45" x14ac:dyDescent="0.3">
      <c r="G4568" s="83"/>
      <c r="H4568" s="83"/>
    </row>
    <row r="4569" spans="7:8" ht="14.45" x14ac:dyDescent="0.3">
      <c r="G4569" s="83"/>
      <c r="H4569" s="83"/>
    </row>
    <row r="4570" spans="7:8" ht="14.45" x14ac:dyDescent="0.3">
      <c r="G4570" s="83"/>
      <c r="H4570" s="83"/>
    </row>
    <row r="4571" spans="7:8" ht="14.45" x14ac:dyDescent="0.3">
      <c r="G4571" s="83"/>
      <c r="H4571" s="83"/>
    </row>
    <row r="4572" spans="7:8" ht="14.45" x14ac:dyDescent="0.3">
      <c r="G4572" s="83"/>
      <c r="H4572" s="83"/>
    </row>
    <row r="4573" spans="7:8" ht="14.45" x14ac:dyDescent="0.3">
      <c r="G4573" s="83"/>
      <c r="H4573" s="83"/>
    </row>
    <row r="4574" spans="7:8" ht="14.45" x14ac:dyDescent="0.3">
      <c r="G4574" s="83"/>
      <c r="H4574" s="83"/>
    </row>
    <row r="4575" spans="7:8" ht="14.45" x14ac:dyDescent="0.3">
      <c r="G4575" s="83"/>
      <c r="H4575" s="83"/>
    </row>
    <row r="4576" spans="7:8" ht="14.45" x14ac:dyDescent="0.3">
      <c r="G4576" s="83"/>
      <c r="H4576" s="83"/>
    </row>
    <row r="4577" spans="7:8" ht="14.45" x14ac:dyDescent="0.3">
      <c r="G4577" s="83"/>
      <c r="H4577" s="83"/>
    </row>
    <row r="4578" spans="7:8" ht="14.45" x14ac:dyDescent="0.3">
      <c r="G4578" s="83"/>
      <c r="H4578" s="83"/>
    </row>
    <row r="4579" spans="7:8" ht="14.45" x14ac:dyDescent="0.3">
      <c r="G4579" s="83"/>
      <c r="H4579" s="83"/>
    </row>
    <row r="4580" spans="7:8" ht="14.45" x14ac:dyDescent="0.3">
      <c r="G4580" s="83"/>
      <c r="H4580" s="83"/>
    </row>
    <row r="4581" spans="7:8" ht="14.45" x14ac:dyDescent="0.3">
      <c r="G4581" s="83"/>
      <c r="H4581" s="83"/>
    </row>
    <row r="4582" spans="7:8" ht="14.45" x14ac:dyDescent="0.3">
      <c r="G4582" s="83"/>
      <c r="H4582" s="83"/>
    </row>
    <row r="4583" spans="7:8" ht="14.45" x14ac:dyDescent="0.3">
      <c r="G4583" s="83"/>
      <c r="H4583" s="83"/>
    </row>
    <row r="4584" spans="7:8" ht="14.45" x14ac:dyDescent="0.3">
      <c r="G4584" s="83"/>
      <c r="H4584" s="83"/>
    </row>
    <row r="4585" spans="7:8" ht="14.45" x14ac:dyDescent="0.3">
      <c r="G4585" s="83"/>
      <c r="H4585" s="83"/>
    </row>
    <row r="4586" spans="7:8" ht="14.45" x14ac:dyDescent="0.3">
      <c r="G4586" s="83"/>
      <c r="H4586" s="83"/>
    </row>
    <row r="4587" spans="7:8" ht="14.45" x14ac:dyDescent="0.3">
      <c r="G4587" s="83"/>
      <c r="H4587" s="83"/>
    </row>
    <row r="4588" spans="7:8" ht="14.45" x14ac:dyDescent="0.3">
      <c r="G4588" s="83"/>
      <c r="H4588" s="83"/>
    </row>
    <row r="4589" spans="7:8" ht="14.45" x14ac:dyDescent="0.3">
      <c r="G4589" s="83"/>
      <c r="H4589" s="83"/>
    </row>
    <row r="4590" spans="7:8" ht="14.45" x14ac:dyDescent="0.3">
      <c r="G4590" s="83"/>
      <c r="H4590" s="83"/>
    </row>
    <row r="4591" spans="7:8" ht="14.45" x14ac:dyDescent="0.3">
      <c r="G4591" s="83"/>
      <c r="H4591" s="83"/>
    </row>
    <row r="4592" spans="7:8" ht="14.45" x14ac:dyDescent="0.3">
      <c r="G4592" s="83"/>
      <c r="H4592" s="83"/>
    </row>
    <row r="4593" spans="7:8" ht="14.45" x14ac:dyDescent="0.3">
      <c r="G4593" s="83"/>
      <c r="H4593" s="83"/>
    </row>
    <row r="4594" spans="7:8" ht="14.45" x14ac:dyDescent="0.3">
      <c r="G4594" s="83"/>
      <c r="H4594" s="83"/>
    </row>
    <row r="4595" spans="7:8" ht="14.45" x14ac:dyDescent="0.3">
      <c r="G4595" s="83"/>
      <c r="H4595" s="83"/>
    </row>
    <row r="4596" spans="7:8" ht="14.45" x14ac:dyDescent="0.3">
      <c r="G4596" s="83"/>
      <c r="H4596" s="83"/>
    </row>
    <row r="4597" spans="7:8" ht="14.45" x14ac:dyDescent="0.3">
      <c r="G4597" s="83"/>
      <c r="H4597" s="83"/>
    </row>
    <row r="4598" spans="7:8" ht="14.45" x14ac:dyDescent="0.3">
      <c r="G4598" s="83"/>
      <c r="H4598" s="83"/>
    </row>
    <row r="4599" spans="7:8" ht="14.45" x14ac:dyDescent="0.3">
      <c r="G4599" s="83"/>
      <c r="H4599" s="83"/>
    </row>
    <row r="4600" spans="7:8" ht="14.45" x14ac:dyDescent="0.3">
      <c r="G4600" s="83"/>
      <c r="H4600" s="83"/>
    </row>
    <row r="4601" spans="7:8" ht="14.45" x14ac:dyDescent="0.3">
      <c r="G4601" s="83"/>
      <c r="H4601" s="83"/>
    </row>
    <row r="4602" spans="7:8" ht="14.45" x14ac:dyDescent="0.3">
      <c r="G4602" s="83"/>
      <c r="H4602" s="83"/>
    </row>
    <row r="4603" spans="7:8" ht="14.45" x14ac:dyDescent="0.3">
      <c r="G4603" s="83"/>
      <c r="H4603" s="83"/>
    </row>
    <row r="4604" spans="7:8" ht="14.45" x14ac:dyDescent="0.3">
      <c r="G4604" s="83"/>
      <c r="H4604" s="83"/>
    </row>
    <row r="4605" spans="7:8" ht="14.45" x14ac:dyDescent="0.3">
      <c r="G4605" s="83"/>
      <c r="H4605" s="83"/>
    </row>
    <row r="4606" spans="7:8" ht="14.45" x14ac:dyDescent="0.3">
      <c r="G4606" s="83"/>
      <c r="H4606" s="83"/>
    </row>
    <row r="4607" spans="7:8" ht="14.45" x14ac:dyDescent="0.3">
      <c r="G4607" s="83"/>
      <c r="H4607" s="83"/>
    </row>
    <row r="4608" spans="7:8" ht="14.45" x14ac:dyDescent="0.3">
      <c r="G4608" s="83"/>
      <c r="H4608" s="83"/>
    </row>
    <row r="4609" spans="7:8" ht="14.45" x14ac:dyDescent="0.3">
      <c r="G4609" s="83"/>
      <c r="H4609" s="83"/>
    </row>
    <row r="4610" spans="7:8" ht="14.45" x14ac:dyDescent="0.3">
      <c r="G4610" s="83"/>
      <c r="H4610" s="83"/>
    </row>
    <row r="4611" spans="7:8" ht="14.45" x14ac:dyDescent="0.3">
      <c r="G4611" s="83"/>
      <c r="H4611" s="83"/>
    </row>
    <row r="4612" spans="7:8" ht="14.45" x14ac:dyDescent="0.3">
      <c r="G4612" s="83"/>
      <c r="H4612" s="83"/>
    </row>
    <row r="4613" spans="7:8" ht="14.45" x14ac:dyDescent="0.3">
      <c r="G4613" s="83"/>
      <c r="H4613" s="83"/>
    </row>
    <row r="4614" spans="7:8" ht="14.45" x14ac:dyDescent="0.3">
      <c r="G4614" s="83"/>
      <c r="H4614" s="83"/>
    </row>
    <row r="4615" spans="7:8" ht="14.45" x14ac:dyDescent="0.3">
      <c r="G4615" s="83"/>
      <c r="H4615" s="83"/>
    </row>
    <row r="4616" spans="7:8" ht="14.45" x14ac:dyDescent="0.3">
      <c r="G4616" s="83"/>
      <c r="H4616" s="83"/>
    </row>
    <row r="4617" spans="7:8" ht="14.45" x14ac:dyDescent="0.3">
      <c r="G4617" s="83"/>
      <c r="H4617" s="83"/>
    </row>
    <row r="4618" spans="7:8" ht="14.45" x14ac:dyDescent="0.3">
      <c r="G4618" s="83"/>
      <c r="H4618" s="83"/>
    </row>
    <row r="4619" spans="7:8" ht="14.45" x14ac:dyDescent="0.3">
      <c r="G4619" s="83"/>
      <c r="H4619" s="83"/>
    </row>
    <row r="4620" spans="7:8" ht="14.45" x14ac:dyDescent="0.3">
      <c r="G4620" s="83"/>
      <c r="H4620" s="83"/>
    </row>
    <row r="4621" spans="7:8" ht="14.45" x14ac:dyDescent="0.3">
      <c r="G4621" s="83"/>
      <c r="H4621" s="83"/>
    </row>
    <row r="4622" spans="7:8" ht="14.45" x14ac:dyDescent="0.3">
      <c r="G4622" s="83"/>
      <c r="H4622" s="83"/>
    </row>
    <row r="4623" spans="7:8" ht="14.45" x14ac:dyDescent="0.3">
      <c r="G4623" s="83"/>
      <c r="H4623" s="83"/>
    </row>
    <row r="4624" spans="7:8" ht="14.45" x14ac:dyDescent="0.3">
      <c r="G4624" s="83"/>
      <c r="H4624" s="83"/>
    </row>
    <row r="4625" spans="7:8" ht="14.45" x14ac:dyDescent="0.3">
      <c r="G4625" s="83"/>
      <c r="H4625" s="83"/>
    </row>
    <row r="4626" spans="7:8" ht="14.45" x14ac:dyDescent="0.3">
      <c r="G4626" s="83"/>
      <c r="H4626" s="83"/>
    </row>
    <row r="4627" spans="7:8" ht="14.45" x14ac:dyDescent="0.3">
      <c r="G4627" s="83"/>
      <c r="H4627" s="83"/>
    </row>
    <row r="4628" spans="7:8" ht="14.45" x14ac:dyDescent="0.3">
      <c r="G4628" s="83"/>
      <c r="H4628" s="83"/>
    </row>
    <row r="4629" spans="7:8" ht="14.45" x14ac:dyDescent="0.3">
      <c r="G4629" s="83"/>
      <c r="H4629" s="83"/>
    </row>
    <row r="4630" spans="7:8" ht="14.45" x14ac:dyDescent="0.3">
      <c r="G4630" s="83"/>
      <c r="H4630" s="83"/>
    </row>
    <row r="4631" spans="7:8" ht="14.45" x14ac:dyDescent="0.3">
      <c r="G4631" s="83"/>
      <c r="H4631" s="83"/>
    </row>
    <row r="4632" spans="7:8" ht="14.45" x14ac:dyDescent="0.3">
      <c r="G4632" s="83"/>
      <c r="H4632" s="83"/>
    </row>
    <row r="4633" spans="7:8" ht="14.45" x14ac:dyDescent="0.3">
      <c r="G4633" s="83"/>
      <c r="H4633" s="83"/>
    </row>
    <row r="4634" spans="7:8" ht="14.45" x14ac:dyDescent="0.3">
      <c r="G4634" s="83"/>
      <c r="H4634" s="83"/>
    </row>
    <row r="4635" spans="7:8" ht="14.45" x14ac:dyDescent="0.3">
      <c r="G4635" s="83"/>
      <c r="H4635" s="83"/>
    </row>
    <row r="4636" spans="7:8" ht="14.45" x14ac:dyDescent="0.3">
      <c r="G4636" s="83"/>
      <c r="H4636" s="83"/>
    </row>
    <row r="4637" spans="7:8" ht="14.45" x14ac:dyDescent="0.3">
      <c r="G4637" s="83"/>
      <c r="H4637" s="83"/>
    </row>
    <row r="4638" spans="7:8" ht="14.45" x14ac:dyDescent="0.3">
      <c r="G4638" s="83"/>
      <c r="H4638" s="83"/>
    </row>
    <row r="4639" spans="7:8" ht="14.45" x14ac:dyDescent="0.3">
      <c r="G4639" s="83"/>
      <c r="H4639" s="83"/>
    </row>
    <row r="4640" spans="7:8" ht="14.45" x14ac:dyDescent="0.3">
      <c r="G4640" s="83"/>
      <c r="H4640" s="83"/>
    </row>
    <row r="4641" spans="7:8" ht="14.45" x14ac:dyDescent="0.3">
      <c r="G4641" s="83"/>
      <c r="H4641" s="83"/>
    </row>
    <row r="4642" spans="7:8" ht="14.45" x14ac:dyDescent="0.3">
      <c r="G4642" s="83"/>
      <c r="H4642" s="83"/>
    </row>
    <row r="4643" spans="7:8" ht="14.45" x14ac:dyDescent="0.3">
      <c r="G4643" s="83"/>
      <c r="H4643" s="83"/>
    </row>
    <row r="4644" spans="7:8" ht="14.45" x14ac:dyDescent="0.3">
      <c r="G4644" s="83"/>
      <c r="H4644" s="83"/>
    </row>
    <row r="4645" spans="7:8" ht="14.45" x14ac:dyDescent="0.3">
      <c r="G4645" s="83"/>
      <c r="H4645" s="83"/>
    </row>
    <row r="4646" spans="7:8" ht="14.45" x14ac:dyDescent="0.3">
      <c r="G4646" s="83"/>
      <c r="H4646" s="83"/>
    </row>
    <row r="4647" spans="7:8" ht="14.45" x14ac:dyDescent="0.3">
      <c r="G4647" s="83"/>
      <c r="H4647" s="83"/>
    </row>
    <row r="4648" spans="7:8" ht="14.45" x14ac:dyDescent="0.3">
      <c r="G4648" s="83"/>
      <c r="H4648" s="83"/>
    </row>
    <row r="4649" spans="7:8" ht="14.45" x14ac:dyDescent="0.3">
      <c r="G4649" s="83"/>
      <c r="H4649" s="83"/>
    </row>
    <row r="4650" spans="7:8" ht="14.45" x14ac:dyDescent="0.3">
      <c r="G4650" s="83"/>
      <c r="H4650" s="83"/>
    </row>
    <row r="4651" spans="7:8" ht="14.45" x14ac:dyDescent="0.3">
      <c r="G4651" s="83"/>
      <c r="H4651" s="83"/>
    </row>
    <row r="4652" spans="7:8" ht="14.45" x14ac:dyDescent="0.3">
      <c r="G4652" s="83"/>
      <c r="H4652" s="83"/>
    </row>
    <row r="4653" spans="7:8" ht="14.45" x14ac:dyDescent="0.3">
      <c r="G4653" s="83"/>
      <c r="H4653" s="83"/>
    </row>
    <row r="4654" spans="7:8" ht="14.45" x14ac:dyDescent="0.3">
      <c r="G4654" s="83"/>
      <c r="H4654" s="83"/>
    </row>
    <row r="4655" spans="7:8" ht="14.45" x14ac:dyDescent="0.3">
      <c r="G4655" s="83"/>
      <c r="H4655" s="83"/>
    </row>
    <row r="4656" spans="7:8" ht="14.45" x14ac:dyDescent="0.3">
      <c r="G4656" s="83"/>
      <c r="H4656" s="83"/>
    </row>
    <row r="4657" spans="7:8" ht="14.45" x14ac:dyDescent="0.3">
      <c r="G4657" s="83"/>
      <c r="H4657" s="83"/>
    </row>
    <row r="4658" spans="7:8" ht="14.45" x14ac:dyDescent="0.3">
      <c r="G4658" s="83"/>
      <c r="H4658" s="83"/>
    </row>
    <row r="4659" spans="7:8" ht="14.45" x14ac:dyDescent="0.3">
      <c r="G4659" s="83"/>
      <c r="H4659" s="83"/>
    </row>
    <row r="4660" spans="7:8" ht="14.45" x14ac:dyDescent="0.3">
      <c r="G4660" s="83"/>
      <c r="H4660" s="83"/>
    </row>
    <row r="4661" spans="7:8" ht="14.45" x14ac:dyDescent="0.3">
      <c r="G4661" s="83"/>
      <c r="H4661" s="83"/>
    </row>
    <row r="4662" spans="7:8" ht="14.45" x14ac:dyDescent="0.3">
      <c r="G4662" s="83"/>
      <c r="H4662" s="83"/>
    </row>
    <row r="4663" spans="7:8" ht="14.45" x14ac:dyDescent="0.3">
      <c r="G4663" s="83"/>
      <c r="H4663" s="83"/>
    </row>
    <row r="4664" spans="7:8" ht="14.45" x14ac:dyDescent="0.3">
      <c r="G4664" s="83"/>
      <c r="H4664" s="83"/>
    </row>
    <row r="4665" spans="7:8" ht="14.45" x14ac:dyDescent="0.3">
      <c r="G4665" s="83"/>
      <c r="H4665" s="83"/>
    </row>
    <row r="4666" spans="7:8" ht="14.45" x14ac:dyDescent="0.3">
      <c r="G4666" s="83"/>
      <c r="H4666" s="83"/>
    </row>
    <row r="4667" spans="7:8" ht="14.45" x14ac:dyDescent="0.3">
      <c r="G4667" s="83"/>
      <c r="H4667" s="83"/>
    </row>
    <row r="4668" spans="7:8" ht="14.45" x14ac:dyDescent="0.3">
      <c r="G4668" s="83"/>
      <c r="H4668" s="83"/>
    </row>
    <row r="4669" spans="7:8" ht="14.45" x14ac:dyDescent="0.3">
      <c r="G4669" s="83"/>
      <c r="H4669" s="83"/>
    </row>
    <row r="4670" spans="7:8" ht="14.45" x14ac:dyDescent="0.3">
      <c r="G4670" s="83"/>
      <c r="H4670" s="83"/>
    </row>
    <row r="4671" spans="7:8" ht="14.45" x14ac:dyDescent="0.3">
      <c r="G4671" s="83"/>
      <c r="H4671" s="83"/>
    </row>
    <row r="4672" spans="7:8" ht="14.45" x14ac:dyDescent="0.3">
      <c r="G4672" s="83"/>
      <c r="H4672" s="83"/>
    </row>
    <row r="4673" spans="7:8" ht="14.45" x14ac:dyDescent="0.3">
      <c r="G4673" s="83"/>
      <c r="H4673" s="83"/>
    </row>
    <row r="4674" spans="7:8" ht="14.45" x14ac:dyDescent="0.3">
      <c r="G4674" s="83"/>
      <c r="H4674" s="83"/>
    </row>
    <row r="4675" spans="7:8" ht="14.45" x14ac:dyDescent="0.3">
      <c r="G4675" s="83"/>
      <c r="H4675" s="83"/>
    </row>
    <row r="4676" spans="7:8" ht="14.45" x14ac:dyDescent="0.3">
      <c r="G4676" s="83"/>
      <c r="H4676" s="83"/>
    </row>
    <row r="4677" spans="7:8" ht="14.45" x14ac:dyDescent="0.3">
      <c r="G4677" s="83"/>
      <c r="H4677" s="83"/>
    </row>
    <row r="4678" spans="7:8" ht="14.45" x14ac:dyDescent="0.3">
      <c r="G4678" s="83"/>
      <c r="H4678" s="83"/>
    </row>
    <row r="4679" spans="7:8" ht="14.45" x14ac:dyDescent="0.3">
      <c r="G4679" s="83"/>
      <c r="H4679" s="83"/>
    </row>
    <row r="4680" spans="7:8" ht="14.45" x14ac:dyDescent="0.3">
      <c r="G4680" s="83"/>
      <c r="H4680" s="83"/>
    </row>
    <row r="4681" spans="7:8" ht="14.45" x14ac:dyDescent="0.3">
      <c r="G4681" s="83"/>
      <c r="H4681" s="83"/>
    </row>
    <row r="4682" spans="7:8" ht="14.45" x14ac:dyDescent="0.3">
      <c r="G4682" s="83"/>
      <c r="H4682" s="83"/>
    </row>
    <row r="4683" spans="7:8" ht="14.45" x14ac:dyDescent="0.3">
      <c r="G4683" s="83"/>
      <c r="H4683" s="83"/>
    </row>
    <row r="4684" spans="7:8" ht="14.45" x14ac:dyDescent="0.3">
      <c r="G4684" s="83"/>
      <c r="H4684" s="83"/>
    </row>
    <row r="4685" spans="7:8" ht="14.45" x14ac:dyDescent="0.3">
      <c r="G4685" s="83"/>
      <c r="H4685" s="83"/>
    </row>
    <row r="4686" spans="7:8" ht="14.45" x14ac:dyDescent="0.3">
      <c r="G4686" s="83"/>
      <c r="H4686" s="83"/>
    </row>
    <row r="4687" spans="7:8" ht="14.45" x14ac:dyDescent="0.3">
      <c r="G4687" s="83"/>
      <c r="H4687" s="83"/>
    </row>
    <row r="4688" spans="7:8" ht="14.45" x14ac:dyDescent="0.3">
      <c r="G4688" s="83"/>
      <c r="H4688" s="83"/>
    </row>
    <row r="4689" spans="7:8" ht="14.45" x14ac:dyDescent="0.3">
      <c r="G4689" s="83"/>
      <c r="H4689" s="83"/>
    </row>
    <row r="4690" spans="7:8" ht="14.45" x14ac:dyDescent="0.3">
      <c r="G4690" s="83"/>
      <c r="H4690" s="83"/>
    </row>
    <row r="4691" spans="7:8" ht="14.45" x14ac:dyDescent="0.3">
      <c r="G4691" s="83"/>
      <c r="H4691" s="83"/>
    </row>
    <row r="4692" spans="7:8" ht="14.45" x14ac:dyDescent="0.3">
      <c r="G4692" s="83"/>
      <c r="H4692" s="83"/>
    </row>
    <row r="4693" spans="7:8" ht="14.45" x14ac:dyDescent="0.3">
      <c r="G4693" s="83"/>
      <c r="H4693" s="83"/>
    </row>
    <row r="4694" spans="7:8" ht="14.45" x14ac:dyDescent="0.3">
      <c r="G4694" s="83"/>
      <c r="H4694" s="83"/>
    </row>
    <row r="4695" spans="7:8" ht="14.45" x14ac:dyDescent="0.3">
      <c r="G4695" s="83"/>
      <c r="H4695" s="83"/>
    </row>
    <row r="4696" spans="7:8" ht="14.45" x14ac:dyDescent="0.3">
      <c r="G4696" s="83"/>
      <c r="H4696" s="83"/>
    </row>
    <row r="4697" spans="7:8" ht="14.45" x14ac:dyDescent="0.3">
      <c r="G4697" s="83"/>
      <c r="H4697" s="83"/>
    </row>
    <row r="4698" spans="7:8" ht="14.45" x14ac:dyDescent="0.3">
      <c r="G4698" s="83"/>
      <c r="H4698" s="83"/>
    </row>
    <row r="4699" spans="7:8" ht="14.45" x14ac:dyDescent="0.3">
      <c r="G4699" s="83"/>
      <c r="H4699" s="83"/>
    </row>
    <row r="4700" spans="7:8" ht="14.45" x14ac:dyDescent="0.3">
      <c r="G4700" s="83"/>
      <c r="H4700" s="83"/>
    </row>
    <row r="4701" spans="7:8" ht="14.45" x14ac:dyDescent="0.3">
      <c r="G4701" s="83"/>
      <c r="H4701" s="83"/>
    </row>
    <row r="4702" spans="7:8" ht="14.45" x14ac:dyDescent="0.3">
      <c r="G4702" s="83"/>
      <c r="H4702" s="83"/>
    </row>
    <row r="4703" spans="7:8" ht="14.45" x14ac:dyDescent="0.3">
      <c r="G4703" s="83"/>
      <c r="H4703" s="83"/>
    </row>
    <row r="4704" spans="7:8" ht="14.45" x14ac:dyDescent="0.3">
      <c r="G4704" s="83"/>
      <c r="H4704" s="83"/>
    </row>
    <row r="4705" spans="7:8" ht="14.45" x14ac:dyDescent="0.3">
      <c r="G4705" s="83"/>
      <c r="H4705" s="83"/>
    </row>
    <row r="4706" spans="7:8" ht="14.45" x14ac:dyDescent="0.3">
      <c r="G4706" s="83"/>
      <c r="H4706" s="83"/>
    </row>
    <row r="4707" spans="7:8" ht="14.45" x14ac:dyDescent="0.3">
      <c r="G4707" s="83"/>
      <c r="H4707" s="83"/>
    </row>
    <row r="4708" spans="7:8" ht="14.45" x14ac:dyDescent="0.3">
      <c r="G4708" s="83"/>
      <c r="H4708" s="83"/>
    </row>
    <row r="4709" spans="7:8" ht="14.45" x14ac:dyDescent="0.3">
      <c r="G4709" s="83"/>
      <c r="H4709" s="83"/>
    </row>
    <row r="4710" spans="7:8" ht="14.45" x14ac:dyDescent="0.3">
      <c r="G4710" s="83"/>
      <c r="H4710" s="83"/>
    </row>
    <row r="4711" spans="7:8" ht="14.45" x14ac:dyDescent="0.3">
      <c r="G4711" s="83"/>
      <c r="H4711" s="83"/>
    </row>
    <row r="4712" spans="7:8" ht="14.45" x14ac:dyDescent="0.3">
      <c r="G4712" s="83"/>
      <c r="H4712" s="83"/>
    </row>
    <row r="4713" spans="7:8" ht="14.45" x14ac:dyDescent="0.3">
      <c r="G4713" s="83"/>
      <c r="H4713" s="83"/>
    </row>
    <row r="4714" spans="7:8" ht="14.45" x14ac:dyDescent="0.3">
      <c r="G4714" s="83"/>
      <c r="H4714" s="83"/>
    </row>
    <row r="4715" spans="7:8" ht="14.45" x14ac:dyDescent="0.3">
      <c r="G4715" s="83"/>
      <c r="H4715" s="83"/>
    </row>
    <row r="4716" spans="7:8" ht="14.45" x14ac:dyDescent="0.3">
      <c r="G4716" s="83"/>
      <c r="H4716" s="83"/>
    </row>
    <row r="4717" spans="7:8" ht="14.45" x14ac:dyDescent="0.3">
      <c r="G4717" s="83"/>
      <c r="H4717" s="83"/>
    </row>
    <row r="4718" spans="7:8" ht="14.45" x14ac:dyDescent="0.3">
      <c r="G4718" s="83"/>
      <c r="H4718" s="83"/>
    </row>
    <row r="4719" spans="7:8" ht="14.45" x14ac:dyDescent="0.3">
      <c r="G4719" s="83"/>
      <c r="H4719" s="83"/>
    </row>
    <row r="4720" spans="7:8" ht="14.45" x14ac:dyDescent="0.3">
      <c r="G4720" s="83"/>
      <c r="H4720" s="83"/>
    </row>
    <row r="4721" spans="7:8" ht="14.45" x14ac:dyDescent="0.3">
      <c r="G4721" s="83"/>
      <c r="H4721" s="83"/>
    </row>
    <row r="4722" spans="7:8" ht="14.45" x14ac:dyDescent="0.3">
      <c r="G4722" s="83"/>
      <c r="H4722" s="83"/>
    </row>
    <row r="4723" spans="7:8" ht="14.45" x14ac:dyDescent="0.3">
      <c r="G4723" s="83"/>
      <c r="H4723" s="83"/>
    </row>
    <row r="4724" spans="7:8" ht="14.45" x14ac:dyDescent="0.3">
      <c r="G4724" s="83"/>
      <c r="H4724" s="83"/>
    </row>
    <row r="4725" spans="7:8" ht="14.45" x14ac:dyDescent="0.3">
      <c r="G4725" s="83"/>
      <c r="H4725" s="83"/>
    </row>
    <row r="4726" spans="7:8" ht="14.45" x14ac:dyDescent="0.3">
      <c r="G4726" s="83"/>
      <c r="H4726" s="83"/>
    </row>
    <row r="4727" spans="7:8" ht="14.45" x14ac:dyDescent="0.3">
      <c r="G4727" s="83"/>
      <c r="H4727" s="83"/>
    </row>
    <row r="4728" spans="7:8" ht="14.45" x14ac:dyDescent="0.3">
      <c r="G4728" s="83"/>
      <c r="H4728" s="83"/>
    </row>
    <row r="4729" spans="7:8" ht="14.45" x14ac:dyDescent="0.3">
      <c r="G4729" s="83"/>
      <c r="H4729" s="83"/>
    </row>
    <row r="4730" spans="7:8" ht="14.45" x14ac:dyDescent="0.3">
      <c r="G4730" s="83"/>
      <c r="H4730" s="83"/>
    </row>
    <row r="4731" spans="7:8" ht="14.45" x14ac:dyDescent="0.3">
      <c r="G4731" s="83"/>
      <c r="H4731" s="83"/>
    </row>
    <row r="4732" spans="7:8" ht="14.45" x14ac:dyDescent="0.3">
      <c r="G4732" s="83"/>
      <c r="H4732" s="83"/>
    </row>
    <row r="4733" spans="7:8" ht="14.45" x14ac:dyDescent="0.3">
      <c r="G4733" s="83"/>
      <c r="H4733" s="83"/>
    </row>
    <row r="4734" spans="7:8" ht="14.45" x14ac:dyDescent="0.3">
      <c r="G4734" s="83"/>
      <c r="H4734" s="83"/>
    </row>
    <row r="4735" spans="7:8" ht="14.45" x14ac:dyDescent="0.3">
      <c r="G4735" s="83"/>
      <c r="H4735" s="83"/>
    </row>
    <row r="4736" spans="7:8" ht="14.45" x14ac:dyDescent="0.3">
      <c r="G4736" s="83"/>
      <c r="H4736" s="83"/>
    </row>
    <row r="4737" spans="7:8" ht="14.45" x14ac:dyDescent="0.3">
      <c r="G4737" s="83"/>
      <c r="H4737" s="83"/>
    </row>
    <row r="4738" spans="7:8" ht="14.45" x14ac:dyDescent="0.3">
      <c r="G4738" s="83"/>
      <c r="H4738" s="83"/>
    </row>
    <row r="4739" spans="7:8" ht="14.45" x14ac:dyDescent="0.3">
      <c r="G4739" s="83"/>
      <c r="H4739" s="83"/>
    </row>
    <row r="4740" spans="7:8" ht="14.45" x14ac:dyDescent="0.3">
      <c r="G4740" s="83"/>
      <c r="H4740" s="83"/>
    </row>
    <row r="4741" spans="7:8" ht="14.45" x14ac:dyDescent="0.3">
      <c r="G4741" s="83"/>
      <c r="H4741" s="83"/>
    </row>
    <row r="4742" spans="7:8" ht="14.45" x14ac:dyDescent="0.3">
      <c r="G4742" s="83"/>
      <c r="H4742" s="83"/>
    </row>
    <row r="4743" spans="7:8" ht="14.45" x14ac:dyDescent="0.3">
      <c r="G4743" s="83"/>
      <c r="H4743" s="83"/>
    </row>
    <row r="4744" spans="7:8" ht="14.45" x14ac:dyDescent="0.3">
      <c r="G4744" s="83"/>
      <c r="H4744" s="83"/>
    </row>
    <row r="4745" spans="7:8" ht="14.45" x14ac:dyDescent="0.3">
      <c r="G4745" s="83"/>
      <c r="H4745" s="83"/>
    </row>
    <row r="4746" spans="7:8" ht="14.45" x14ac:dyDescent="0.3">
      <c r="G4746" s="83"/>
      <c r="H4746" s="83"/>
    </row>
    <row r="4747" spans="7:8" ht="14.45" x14ac:dyDescent="0.3">
      <c r="G4747" s="83"/>
      <c r="H4747" s="83"/>
    </row>
    <row r="4748" spans="7:8" ht="14.45" x14ac:dyDescent="0.3">
      <c r="G4748" s="83"/>
      <c r="H4748" s="83"/>
    </row>
    <row r="4749" spans="7:8" ht="14.45" x14ac:dyDescent="0.3">
      <c r="G4749" s="83"/>
      <c r="H4749" s="83"/>
    </row>
    <row r="4750" spans="7:8" ht="14.45" x14ac:dyDescent="0.3">
      <c r="G4750" s="83"/>
      <c r="H4750" s="83"/>
    </row>
    <row r="4751" spans="7:8" ht="14.45" x14ac:dyDescent="0.3">
      <c r="G4751" s="83"/>
      <c r="H4751" s="83"/>
    </row>
    <row r="4752" spans="7:8" ht="14.45" x14ac:dyDescent="0.3">
      <c r="G4752" s="83"/>
      <c r="H4752" s="83"/>
    </row>
    <row r="4753" spans="7:8" ht="14.45" x14ac:dyDescent="0.3">
      <c r="G4753" s="83"/>
      <c r="H4753" s="83"/>
    </row>
    <row r="4754" spans="7:8" ht="14.45" x14ac:dyDescent="0.3">
      <c r="G4754" s="83"/>
      <c r="H4754" s="83"/>
    </row>
    <row r="4755" spans="7:8" ht="14.45" x14ac:dyDescent="0.3">
      <c r="G4755" s="83"/>
      <c r="H4755" s="83"/>
    </row>
    <row r="4756" spans="7:8" ht="14.45" x14ac:dyDescent="0.3">
      <c r="G4756" s="83"/>
      <c r="H4756" s="83"/>
    </row>
    <row r="4757" spans="7:8" ht="14.45" x14ac:dyDescent="0.3">
      <c r="G4757" s="83"/>
      <c r="H4757" s="83"/>
    </row>
    <row r="4758" spans="7:8" ht="14.45" x14ac:dyDescent="0.3">
      <c r="G4758" s="83"/>
      <c r="H4758" s="83"/>
    </row>
    <row r="4759" spans="7:8" ht="14.45" x14ac:dyDescent="0.3">
      <c r="G4759" s="83"/>
      <c r="H4759" s="83"/>
    </row>
    <row r="4760" spans="7:8" ht="14.45" x14ac:dyDescent="0.3">
      <c r="G4760" s="83"/>
      <c r="H4760" s="83"/>
    </row>
    <row r="4761" spans="7:8" ht="14.45" x14ac:dyDescent="0.3">
      <c r="G4761" s="83"/>
      <c r="H4761" s="83"/>
    </row>
    <row r="4762" spans="7:8" ht="14.45" x14ac:dyDescent="0.3">
      <c r="G4762" s="83"/>
      <c r="H4762" s="83"/>
    </row>
    <row r="4763" spans="7:8" ht="14.45" x14ac:dyDescent="0.3">
      <c r="G4763" s="83"/>
      <c r="H4763" s="83"/>
    </row>
    <row r="4764" spans="7:8" ht="14.45" x14ac:dyDescent="0.3">
      <c r="G4764" s="83"/>
      <c r="H4764" s="83"/>
    </row>
    <row r="4765" spans="7:8" ht="14.45" x14ac:dyDescent="0.3">
      <c r="G4765" s="83"/>
      <c r="H4765" s="83"/>
    </row>
    <row r="4766" spans="7:8" ht="14.45" x14ac:dyDescent="0.3">
      <c r="G4766" s="83"/>
      <c r="H4766" s="83"/>
    </row>
    <row r="4767" spans="7:8" ht="14.45" x14ac:dyDescent="0.3">
      <c r="G4767" s="83"/>
      <c r="H4767" s="83"/>
    </row>
    <row r="4768" spans="7:8" ht="14.45" x14ac:dyDescent="0.3">
      <c r="G4768" s="83"/>
      <c r="H4768" s="83"/>
    </row>
    <row r="4769" spans="7:8" ht="14.45" x14ac:dyDescent="0.3">
      <c r="G4769" s="83"/>
      <c r="H4769" s="83"/>
    </row>
    <row r="4770" spans="7:8" ht="14.45" x14ac:dyDescent="0.3">
      <c r="G4770" s="83"/>
      <c r="H4770" s="83"/>
    </row>
    <row r="4771" spans="7:8" ht="14.45" x14ac:dyDescent="0.3">
      <c r="G4771" s="83"/>
      <c r="H4771" s="83"/>
    </row>
    <row r="4772" spans="7:8" ht="14.45" x14ac:dyDescent="0.3">
      <c r="G4772" s="83"/>
      <c r="H4772" s="83"/>
    </row>
    <row r="4773" spans="7:8" ht="14.45" x14ac:dyDescent="0.3">
      <c r="G4773" s="83"/>
      <c r="H4773" s="83"/>
    </row>
    <row r="4774" spans="7:8" ht="14.45" x14ac:dyDescent="0.3">
      <c r="G4774" s="83"/>
      <c r="H4774" s="83"/>
    </row>
    <row r="4775" spans="7:8" ht="14.45" x14ac:dyDescent="0.3">
      <c r="G4775" s="83"/>
      <c r="H4775" s="83"/>
    </row>
    <row r="4776" spans="7:8" ht="14.45" x14ac:dyDescent="0.3">
      <c r="G4776" s="83"/>
      <c r="H4776" s="83"/>
    </row>
    <row r="4777" spans="7:8" ht="14.45" x14ac:dyDescent="0.3">
      <c r="G4777" s="83"/>
      <c r="H4777" s="83"/>
    </row>
    <row r="4778" spans="7:8" ht="14.45" x14ac:dyDescent="0.3">
      <c r="G4778" s="83"/>
      <c r="H4778" s="83"/>
    </row>
    <row r="4779" spans="7:8" ht="14.45" x14ac:dyDescent="0.3">
      <c r="G4779" s="83"/>
      <c r="H4779" s="83"/>
    </row>
    <row r="4780" spans="7:8" ht="14.45" x14ac:dyDescent="0.3">
      <c r="G4780" s="83"/>
      <c r="H4780" s="83"/>
    </row>
    <row r="4781" spans="7:8" ht="14.45" x14ac:dyDescent="0.3">
      <c r="G4781" s="83"/>
      <c r="H4781" s="83"/>
    </row>
    <row r="4782" spans="7:8" ht="14.45" x14ac:dyDescent="0.3">
      <c r="G4782" s="83"/>
      <c r="H4782" s="83"/>
    </row>
    <row r="4783" spans="7:8" ht="14.45" x14ac:dyDescent="0.3">
      <c r="G4783" s="83"/>
      <c r="H4783" s="83"/>
    </row>
    <row r="4784" spans="7:8" ht="14.45" x14ac:dyDescent="0.3">
      <c r="G4784" s="83"/>
      <c r="H4784" s="83"/>
    </row>
    <row r="4785" spans="7:8" ht="14.45" x14ac:dyDescent="0.3">
      <c r="G4785" s="83"/>
      <c r="H4785" s="83"/>
    </row>
    <row r="4786" spans="7:8" ht="14.45" x14ac:dyDescent="0.3">
      <c r="G4786" s="83"/>
      <c r="H4786" s="83"/>
    </row>
    <row r="4787" spans="7:8" ht="14.45" x14ac:dyDescent="0.3">
      <c r="G4787" s="83"/>
      <c r="H4787" s="83"/>
    </row>
    <row r="4788" spans="7:8" ht="14.45" x14ac:dyDescent="0.3">
      <c r="G4788" s="83"/>
      <c r="H4788" s="83"/>
    </row>
    <row r="4789" spans="7:8" ht="14.45" x14ac:dyDescent="0.3">
      <c r="G4789" s="83"/>
      <c r="H4789" s="83"/>
    </row>
    <row r="4790" spans="7:8" ht="14.45" x14ac:dyDescent="0.3">
      <c r="G4790" s="83"/>
      <c r="H4790" s="83"/>
    </row>
    <row r="4791" spans="7:8" ht="14.45" x14ac:dyDescent="0.3">
      <c r="G4791" s="83"/>
      <c r="H4791" s="83"/>
    </row>
    <row r="4792" spans="7:8" ht="14.45" x14ac:dyDescent="0.3">
      <c r="G4792" s="83"/>
      <c r="H4792" s="83"/>
    </row>
    <row r="4793" spans="7:8" ht="14.45" x14ac:dyDescent="0.3">
      <c r="G4793" s="83"/>
      <c r="H4793" s="83"/>
    </row>
    <row r="4794" spans="7:8" ht="14.45" x14ac:dyDescent="0.3">
      <c r="G4794" s="83"/>
      <c r="H4794" s="83"/>
    </row>
    <row r="4795" spans="7:8" ht="14.45" x14ac:dyDescent="0.3">
      <c r="G4795" s="83"/>
      <c r="H4795" s="83"/>
    </row>
    <row r="4796" spans="7:8" ht="14.45" x14ac:dyDescent="0.3">
      <c r="G4796" s="83"/>
      <c r="H4796" s="83"/>
    </row>
    <row r="4797" spans="7:8" ht="14.45" x14ac:dyDescent="0.3">
      <c r="G4797" s="83"/>
      <c r="H4797" s="83"/>
    </row>
    <row r="4798" spans="7:8" ht="14.45" x14ac:dyDescent="0.3">
      <c r="G4798" s="83"/>
      <c r="H4798" s="83"/>
    </row>
    <row r="4799" spans="7:8" ht="14.45" x14ac:dyDescent="0.3">
      <c r="G4799" s="83"/>
      <c r="H4799" s="83"/>
    </row>
    <row r="4800" spans="7:8" ht="14.45" x14ac:dyDescent="0.3">
      <c r="G4800" s="83"/>
      <c r="H4800" s="83"/>
    </row>
    <row r="4801" spans="7:8" ht="14.45" x14ac:dyDescent="0.3">
      <c r="G4801" s="83"/>
      <c r="H4801" s="83"/>
    </row>
    <row r="4802" spans="7:8" ht="14.45" x14ac:dyDescent="0.3">
      <c r="G4802" s="83"/>
      <c r="H4802" s="83"/>
    </row>
    <row r="4803" spans="7:8" ht="14.45" x14ac:dyDescent="0.3">
      <c r="G4803" s="83"/>
      <c r="H4803" s="83"/>
    </row>
    <row r="4804" spans="7:8" ht="14.45" x14ac:dyDescent="0.3">
      <c r="G4804" s="83"/>
      <c r="H4804" s="83"/>
    </row>
    <row r="4805" spans="7:8" ht="14.45" x14ac:dyDescent="0.3">
      <c r="G4805" s="83"/>
      <c r="H4805" s="83"/>
    </row>
    <row r="4806" spans="7:8" ht="14.45" x14ac:dyDescent="0.3">
      <c r="G4806" s="83"/>
      <c r="H4806" s="83"/>
    </row>
    <row r="4807" spans="7:8" ht="14.45" x14ac:dyDescent="0.3">
      <c r="G4807" s="83"/>
      <c r="H4807" s="83"/>
    </row>
    <row r="4808" spans="7:8" ht="14.45" x14ac:dyDescent="0.3">
      <c r="G4808" s="83"/>
      <c r="H4808" s="83"/>
    </row>
    <row r="4809" spans="7:8" ht="14.45" x14ac:dyDescent="0.3">
      <c r="G4809" s="83"/>
      <c r="H4809" s="83"/>
    </row>
    <row r="4810" spans="7:8" ht="14.45" x14ac:dyDescent="0.3">
      <c r="G4810" s="83"/>
      <c r="H4810" s="83"/>
    </row>
    <row r="4811" spans="7:8" ht="14.45" x14ac:dyDescent="0.3">
      <c r="G4811" s="83"/>
      <c r="H4811" s="83"/>
    </row>
    <row r="4812" spans="7:8" ht="14.45" x14ac:dyDescent="0.3">
      <c r="G4812" s="83"/>
      <c r="H4812" s="83"/>
    </row>
    <row r="4813" spans="7:8" ht="14.45" x14ac:dyDescent="0.3">
      <c r="G4813" s="83"/>
      <c r="H4813" s="83"/>
    </row>
    <row r="4814" spans="7:8" ht="14.45" x14ac:dyDescent="0.3">
      <c r="G4814" s="83"/>
      <c r="H4814" s="83"/>
    </row>
    <row r="4815" spans="7:8" ht="14.45" x14ac:dyDescent="0.3">
      <c r="G4815" s="83"/>
      <c r="H4815" s="83"/>
    </row>
    <row r="4816" spans="7:8" ht="14.45" x14ac:dyDescent="0.3">
      <c r="G4816" s="83"/>
      <c r="H4816" s="83"/>
    </row>
    <row r="4817" spans="7:8" ht="14.45" x14ac:dyDescent="0.3">
      <c r="G4817" s="83"/>
      <c r="H4817" s="83"/>
    </row>
    <row r="4818" spans="7:8" ht="14.45" x14ac:dyDescent="0.3">
      <c r="G4818" s="83"/>
      <c r="H4818" s="83"/>
    </row>
    <row r="4819" spans="7:8" ht="14.45" x14ac:dyDescent="0.3">
      <c r="G4819" s="83"/>
      <c r="H4819" s="83"/>
    </row>
    <row r="4820" spans="7:8" ht="14.45" x14ac:dyDescent="0.3">
      <c r="G4820" s="83"/>
      <c r="H4820" s="83"/>
    </row>
    <row r="4821" spans="7:8" ht="14.45" x14ac:dyDescent="0.3">
      <c r="G4821" s="83"/>
      <c r="H4821" s="83"/>
    </row>
    <row r="4822" spans="7:8" ht="14.45" x14ac:dyDescent="0.3">
      <c r="G4822" s="83"/>
      <c r="H4822" s="83"/>
    </row>
    <row r="4823" spans="7:8" ht="14.45" x14ac:dyDescent="0.3">
      <c r="G4823" s="83"/>
      <c r="H4823" s="83"/>
    </row>
    <row r="4824" spans="7:8" ht="14.45" x14ac:dyDescent="0.3">
      <c r="G4824" s="83"/>
      <c r="H4824" s="83"/>
    </row>
    <row r="4825" spans="7:8" ht="14.45" x14ac:dyDescent="0.3">
      <c r="G4825" s="83"/>
      <c r="H4825" s="83"/>
    </row>
    <row r="4826" spans="7:8" ht="14.45" x14ac:dyDescent="0.3">
      <c r="G4826" s="83"/>
      <c r="H4826" s="83"/>
    </row>
    <row r="4827" spans="7:8" ht="14.45" x14ac:dyDescent="0.3">
      <c r="G4827" s="83"/>
      <c r="H4827" s="83"/>
    </row>
    <row r="4828" spans="7:8" ht="14.45" x14ac:dyDescent="0.3">
      <c r="G4828" s="83"/>
      <c r="H4828" s="83"/>
    </row>
    <row r="4829" spans="7:8" ht="14.45" x14ac:dyDescent="0.3">
      <c r="G4829" s="83"/>
      <c r="H4829" s="83"/>
    </row>
    <row r="4830" spans="7:8" ht="14.45" x14ac:dyDescent="0.3">
      <c r="G4830" s="83"/>
      <c r="H4830" s="83"/>
    </row>
    <row r="4831" spans="7:8" ht="14.45" x14ac:dyDescent="0.3">
      <c r="G4831" s="83"/>
      <c r="H4831" s="83"/>
    </row>
    <row r="4832" spans="7:8" ht="14.45" x14ac:dyDescent="0.3">
      <c r="G4832" s="83"/>
      <c r="H4832" s="83"/>
    </row>
    <row r="4833" spans="7:8" ht="14.45" x14ac:dyDescent="0.3">
      <c r="G4833" s="83"/>
      <c r="H4833" s="83"/>
    </row>
    <row r="4834" spans="7:8" ht="14.45" x14ac:dyDescent="0.3">
      <c r="G4834" s="83"/>
      <c r="H4834" s="83"/>
    </row>
    <row r="4835" spans="7:8" ht="14.45" x14ac:dyDescent="0.3">
      <c r="G4835" s="83"/>
      <c r="H4835" s="83"/>
    </row>
    <row r="4836" spans="7:8" ht="14.45" x14ac:dyDescent="0.3">
      <c r="G4836" s="83"/>
      <c r="H4836" s="83"/>
    </row>
    <row r="4837" spans="7:8" ht="14.45" x14ac:dyDescent="0.3">
      <c r="G4837" s="83"/>
      <c r="H4837" s="83"/>
    </row>
    <row r="4838" spans="7:8" ht="14.45" x14ac:dyDescent="0.3">
      <c r="G4838" s="83"/>
      <c r="H4838" s="83"/>
    </row>
    <row r="4839" spans="7:8" ht="14.45" x14ac:dyDescent="0.3">
      <c r="G4839" s="83"/>
      <c r="H4839" s="83"/>
    </row>
    <row r="4840" spans="7:8" ht="14.45" x14ac:dyDescent="0.3">
      <c r="G4840" s="83"/>
      <c r="H4840" s="83"/>
    </row>
    <row r="4841" spans="7:8" ht="14.45" x14ac:dyDescent="0.3">
      <c r="G4841" s="83"/>
      <c r="H4841" s="83"/>
    </row>
    <row r="4842" spans="7:8" ht="14.45" x14ac:dyDescent="0.3">
      <c r="G4842" s="83"/>
      <c r="H4842" s="83"/>
    </row>
    <row r="4843" spans="7:8" ht="14.45" x14ac:dyDescent="0.3">
      <c r="G4843" s="83"/>
      <c r="H4843" s="83"/>
    </row>
    <row r="4844" spans="7:8" ht="14.45" x14ac:dyDescent="0.3">
      <c r="G4844" s="83"/>
      <c r="H4844" s="83"/>
    </row>
    <row r="4845" spans="7:8" ht="14.45" x14ac:dyDescent="0.3">
      <c r="G4845" s="83"/>
      <c r="H4845" s="83"/>
    </row>
    <row r="4846" spans="7:8" ht="14.45" x14ac:dyDescent="0.3">
      <c r="G4846" s="83"/>
      <c r="H4846" s="83"/>
    </row>
    <row r="4847" spans="7:8" ht="14.45" x14ac:dyDescent="0.3">
      <c r="G4847" s="83"/>
      <c r="H4847" s="83"/>
    </row>
    <row r="4848" spans="7:8" ht="14.45" x14ac:dyDescent="0.3">
      <c r="G4848" s="83"/>
      <c r="H4848" s="83"/>
    </row>
    <row r="4849" spans="7:8" ht="14.45" x14ac:dyDescent="0.3">
      <c r="G4849" s="83"/>
      <c r="H4849" s="83"/>
    </row>
    <row r="4850" spans="7:8" ht="14.45" x14ac:dyDescent="0.3">
      <c r="G4850" s="83"/>
      <c r="H4850" s="83"/>
    </row>
    <row r="4851" spans="7:8" ht="14.45" x14ac:dyDescent="0.3">
      <c r="G4851" s="83"/>
      <c r="H4851" s="83"/>
    </row>
    <row r="4852" spans="7:8" ht="14.45" x14ac:dyDescent="0.3">
      <c r="G4852" s="83"/>
      <c r="H4852" s="83"/>
    </row>
    <row r="4853" spans="7:8" ht="14.45" x14ac:dyDescent="0.3">
      <c r="G4853" s="83"/>
      <c r="H4853" s="83"/>
    </row>
    <row r="4854" spans="7:8" ht="14.45" x14ac:dyDescent="0.3">
      <c r="G4854" s="83"/>
      <c r="H4854" s="83"/>
    </row>
    <row r="4855" spans="7:8" ht="14.45" x14ac:dyDescent="0.3">
      <c r="G4855" s="83"/>
      <c r="H4855" s="83"/>
    </row>
    <row r="4856" spans="7:8" ht="14.45" x14ac:dyDescent="0.3">
      <c r="G4856" s="83"/>
      <c r="H4856" s="83"/>
    </row>
    <row r="4857" spans="7:8" ht="14.45" x14ac:dyDescent="0.3">
      <c r="G4857" s="83"/>
      <c r="H4857" s="83"/>
    </row>
    <row r="4858" spans="7:8" ht="14.45" x14ac:dyDescent="0.3">
      <c r="G4858" s="83"/>
      <c r="H4858" s="83"/>
    </row>
    <row r="4859" spans="7:8" ht="14.45" x14ac:dyDescent="0.3">
      <c r="G4859" s="83"/>
      <c r="H4859" s="83"/>
    </row>
    <row r="4860" spans="7:8" ht="14.45" x14ac:dyDescent="0.3">
      <c r="G4860" s="83"/>
      <c r="H4860" s="83"/>
    </row>
    <row r="4861" spans="7:8" ht="14.45" x14ac:dyDescent="0.3">
      <c r="G4861" s="83"/>
      <c r="H4861" s="83"/>
    </row>
    <row r="4862" spans="7:8" ht="14.45" x14ac:dyDescent="0.3">
      <c r="G4862" s="83"/>
      <c r="H4862" s="83"/>
    </row>
    <row r="4863" spans="7:8" ht="14.45" x14ac:dyDescent="0.3">
      <c r="G4863" s="83"/>
      <c r="H4863" s="83"/>
    </row>
    <row r="4864" spans="7:8" ht="14.45" x14ac:dyDescent="0.3">
      <c r="G4864" s="83"/>
      <c r="H4864" s="83"/>
    </row>
    <row r="4865" spans="7:8" ht="14.45" x14ac:dyDescent="0.3">
      <c r="G4865" s="83"/>
      <c r="H4865" s="83"/>
    </row>
    <row r="4866" spans="7:8" ht="14.45" x14ac:dyDescent="0.3">
      <c r="G4866" s="83"/>
      <c r="H4866" s="83"/>
    </row>
    <row r="4867" spans="7:8" ht="14.45" x14ac:dyDescent="0.3">
      <c r="G4867" s="83"/>
      <c r="H4867" s="83"/>
    </row>
    <row r="4868" spans="7:8" ht="14.45" x14ac:dyDescent="0.3">
      <c r="G4868" s="83"/>
      <c r="H4868" s="83"/>
    </row>
    <row r="4869" spans="7:8" ht="14.45" x14ac:dyDescent="0.3">
      <c r="G4869" s="83"/>
      <c r="H4869" s="83"/>
    </row>
    <row r="4870" spans="7:8" ht="14.45" x14ac:dyDescent="0.3">
      <c r="G4870" s="83"/>
      <c r="H4870" s="83"/>
    </row>
    <row r="4871" spans="7:8" ht="14.45" x14ac:dyDescent="0.3">
      <c r="G4871" s="83"/>
      <c r="H4871" s="83"/>
    </row>
    <row r="4872" spans="7:8" ht="14.45" x14ac:dyDescent="0.3">
      <c r="G4872" s="83"/>
      <c r="H4872" s="83"/>
    </row>
    <row r="4873" spans="7:8" ht="14.45" x14ac:dyDescent="0.3">
      <c r="G4873" s="83"/>
      <c r="H4873" s="83"/>
    </row>
    <row r="4874" spans="7:8" ht="14.45" x14ac:dyDescent="0.3">
      <c r="G4874" s="83"/>
      <c r="H4874" s="83"/>
    </row>
    <row r="4875" spans="7:8" ht="14.45" x14ac:dyDescent="0.3">
      <c r="G4875" s="83"/>
      <c r="H4875" s="83"/>
    </row>
    <row r="4876" spans="7:8" ht="14.45" x14ac:dyDescent="0.3">
      <c r="G4876" s="83"/>
      <c r="H4876" s="83"/>
    </row>
    <row r="4877" spans="7:8" ht="14.45" x14ac:dyDescent="0.3">
      <c r="G4877" s="83"/>
      <c r="H4877" s="83"/>
    </row>
    <row r="4878" spans="7:8" ht="14.45" x14ac:dyDescent="0.3">
      <c r="G4878" s="83"/>
      <c r="H4878" s="83"/>
    </row>
    <row r="4879" spans="7:8" ht="14.45" x14ac:dyDescent="0.3">
      <c r="G4879" s="83"/>
      <c r="H4879" s="83"/>
    </row>
    <row r="4880" spans="7:8" ht="14.45" x14ac:dyDescent="0.3">
      <c r="G4880" s="83"/>
      <c r="H4880" s="83"/>
    </row>
    <row r="4881" spans="7:8" ht="14.45" x14ac:dyDescent="0.3">
      <c r="G4881" s="83"/>
      <c r="H4881" s="83"/>
    </row>
    <row r="4882" spans="7:8" ht="14.45" x14ac:dyDescent="0.3">
      <c r="G4882" s="83"/>
      <c r="H4882" s="83"/>
    </row>
    <row r="4883" spans="7:8" ht="14.45" x14ac:dyDescent="0.3">
      <c r="G4883" s="83"/>
      <c r="H4883" s="83"/>
    </row>
    <row r="4884" spans="7:8" ht="14.45" x14ac:dyDescent="0.3">
      <c r="G4884" s="83"/>
      <c r="H4884" s="83"/>
    </row>
    <row r="4885" spans="7:8" ht="14.45" x14ac:dyDescent="0.3">
      <c r="G4885" s="83"/>
      <c r="H4885" s="83"/>
    </row>
    <row r="4886" spans="7:8" ht="14.45" x14ac:dyDescent="0.3">
      <c r="G4886" s="83"/>
      <c r="H4886" s="83"/>
    </row>
    <row r="4887" spans="7:8" ht="14.45" x14ac:dyDescent="0.3">
      <c r="G4887" s="83"/>
      <c r="H4887" s="83"/>
    </row>
    <row r="4888" spans="7:8" ht="14.45" x14ac:dyDescent="0.3">
      <c r="G4888" s="83"/>
      <c r="H4888" s="83"/>
    </row>
    <row r="4889" spans="7:8" ht="14.45" x14ac:dyDescent="0.3">
      <c r="G4889" s="83"/>
      <c r="H4889" s="83"/>
    </row>
    <row r="4890" spans="7:8" ht="14.45" x14ac:dyDescent="0.3">
      <c r="G4890" s="83"/>
      <c r="H4890" s="83"/>
    </row>
    <row r="4891" spans="7:8" ht="14.45" x14ac:dyDescent="0.3">
      <c r="G4891" s="83"/>
      <c r="H4891" s="83"/>
    </row>
    <row r="4892" spans="7:8" ht="14.45" x14ac:dyDescent="0.3">
      <c r="G4892" s="83"/>
      <c r="H4892" s="83"/>
    </row>
    <row r="4893" spans="7:8" ht="14.45" x14ac:dyDescent="0.3">
      <c r="G4893" s="83"/>
      <c r="H4893" s="83"/>
    </row>
    <row r="4894" spans="7:8" ht="14.45" x14ac:dyDescent="0.3">
      <c r="G4894" s="83"/>
      <c r="H4894" s="83"/>
    </row>
    <row r="4895" spans="7:8" ht="14.45" x14ac:dyDescent="0.3">
      <c r="G4895" s="83"/>
      <c r="H4895" s="83"/>
    </row>
    <row r="4896" spans="7:8" ht="14.45" x14ac:dyDescent="0.3">
      <c r="G4896" s="83"/>
      <c r="H4896" s="83"/>
    </row>
    <row r="4897" spans="7:8" ht="14.45" x14ac:dyDescent="0.3">
      <c r="G4897" s="83"/>
      <c r="H4897" s="83"/>
    </row>
    <row r="4898" spans="7:8" ht="14.45" x14ac:dyDescent="0.3">
      <c r="G4898" s="83"/>
      <c r="H4898" s="83"/>
    </row>
    <row r="4899" spans="7:8" ht="14.45" x14ac:dyDescent="0.3">
      <c r="G4899" s="83"/>
      <c r="H4899" s="83"/>
    </row>
    <row r="4900" spans="7:8" ht="14.45" x14ac:dyDescent="0.3">
      <c r="G4900" s="83"/>
      <c r="H4900" s="83"/>
    </row>
    <row r="4901" spans="7:8" ht="14.45" x14ac:dyDescent="0.3">
      <c r="G4901" s="83"/>
      <c r="H4901" s="83"/>
    </row>
    <row r="4902" spans="7:8" ht="14.45" x14ac:dyDescent="0.3">
      <c r="G4902" s="83"/>
      <c r="H4902" s="83"/>
    </row>
    <row r="4903" spans="7:8" ht="14.45" x14ac:dyDescent="0.3">
      <c r="G4903" s="83"/>
      <c r="H4903" s="83"/>
    </row>
    <row r="4904" spans="7:8" ht="14.45" x14ac:dyDescent="0.3">
      <c r="G4904" s="83"/>
      <c r="H4904" s="83"/>
    </row>
    <row r="4905" spans="7:8" ht="14.45" x14ac:dyDescent="0.3">
      <c r="G4905" s="83"/>
      <c r="H4905" s="83"/>
    </row>
    <row r="4906" spans="7:8" ht="14.45" x14ac:dyDescent="0.3">
      <c r="G4906" s="83"/>
      <c r="H4906" s="83"/>
    </row>
    <row r="4907" spans="7:8" ht="14.45" x14ac:dyDescent="0.3">
      <c r="G4907" s="83"/>
      <c r="H4907" s="83"/>
    </row>
    <row r="4908" spans="7:8" ht="14.45" x14ac:dyDescent="0.3">
      <c r="G4908" s="83"/>
      <c r="H4908" s="83"/>
    </row>
    <row r="4909" spans="7:8" ht="14.45" x14ac:dyDescent="0.3">
      <c r="G4909" s="83"/>
      <c r="H4909" s="83"/>
    </row>
    <row r="4910" spans="7:8" ht="14.45" x14ac:dyDescent="0.3">
      <c r="G4910" s="83"/>
      <c r="H4910" s="83"/>
    </row>
    <row r="4911" spans="7:8" ht="14.45" x14ac:dyDescent="0.3">
      <c r="G4911" s="83"/>
      <c r="H4911" s="83"/>
    </row>
    <row r="4912" spans="7:8" ht="14.45" x14ac:dyDescent="0.3">
      <c r="G4912" s="83"/>
      <c r="H4912" s="83"/>
    </row>
    <row r="4913" spans="7:8" ht="14.45" x14ac:dyDescent="0.3">
      <c r="G4913" s="83"/>
      <c r="H4913" s="83"/>
    </row>
    <row r="4914" spans="7:8" ht="14.45" x14ac:dyDescent="0.3">
      <c r="G4914" s="83"/>
      <c r="H4914" s="83"/>
    </row>
    <row r="4915" spans="7:8" ht="14.45" x14ac:dyDescent="0.3">
      <c r="G4915" s="83"/>
      <c r="H4915" s="83"/>
    </row>
    <row r="4916" spans="7:8" ht="14.45" x14ac:dyDescent="0.3">
      <c r="G4916" s="83"/>
      <c r="H4916" s="83"/>
    </row>
    <row r="4917" spans="7:8" ht="14.45" x14ac:dyDescent="0.3">
      <c r="G4917" s="83"/>
      <c r="H4917" s="83"/>
    </row>
    <row r="4918" spans="7:8" ht="14.45" x14ac:dyDescent="0.3">
      <c r="G4918" s="83"/>
      <c r="H4918" s="83"/>
    </row>
    <row r="4919" spans="7:8" ht="14.45" x14ac:dyDescent="0.3">
      <c r="G4919" s="83"/>
      <c r="H4919" s="83"/>
    </row>
    <row r="4920" spans="7:8" ht="14.45" x14ac:dyDescent="0.3">
      <c r="G4920" s="83"/>
      <c r="H4920" s="83"/>
    </row>
    <row r="4921" spans="7:8" ht="14.45" x14ac:dyDescent="0.3">
      <c r="G4921" s="83"/>
      <c r="H4921" s="83"/>
    </row>
    <row r="4922" spans="7:8" ht="14.45" x14ac:dyDescent="0.3">
      <c r="G4922" s="83"/>
      <c r="H4922" s="83"/>
    </row>
    <row r="4923" spans="7:8" ht="14.45" x14ac:dyDescent="0.3">
      <c r="G4923" s="83"/>
      <c r="H4923" s="83"/>
    </row>
    <row r="4924" spans="7:8" ht="14.45" x14ac:dyDescent="0.3">
      <c r="G4924" s="83"/>
      <c r="H4924" s="83"/>
    </row>
    <row r="4925" spans="7:8" ht="14.45" x14ac:dyDescent="0.3">
      <c r="G4925" s="83"/>
      <c r="H4925" s="83"/>
    </row>
    <row r="4926" spans="7:8" ht="14.45" x14ac:dyDescent="0.3">
      <c r="G4926" s="83"/>
      <c r="H4926" s="83"/>
    </row>
    <row r="4927" spans="7:8" ht="14.45" x14ac:dyDescent="0.3">
      <c r="G4927" s="83"/>
      <c r="H4927" s="83"/>
    </row>
    <row r="4928" spans="7:8" ht="14.45" x14ac:dyDescent="0.3">
      <c r="G4928" s="83"/>
      <c r="H4928" s="83"/>
    </row>
    <row r="4929" spans="7:8" ht="14.45" x14ac:dyDescent="0.3">
      <c r="G4929" s="83"/>
      <c r="H4929" s="83"/>
    </row>
    <row r="4930" spans="7:8" ht="14.45" x14ac:dyDescent="0.3">
      <c r="G4930" s="83"/>
      <c r="H4930" s="83"/>
    </row>
    <row r="4931" spans="7:8" ht="14.45" x14ac:dyDescent="0.3">
      <c r="G4931" s="83"/>
      <c r="H4931" s="83"/>
    </row>
    <row r="4932" spans="7:8" ht="14.45" x14ac:dyDescent="0.3">
      <c r="G4932" s="83"/>
      <c r="H4932" s="83"/>
    </row>
    <row r="4933" spans="7:8" ht="14.45" x14ac:dyDescent="0.3">
      <c r="G4933" s="83"/>
      <c r="H4933" s="83"/>
    </row>
    <row r="4934" spans="7:8" ht="14.45" x14ac:dyDescent="0.3">
      <c r="G4934" s="83"/>
      <c r="H4934" s="83"/>
    </row>
    <row r="4935" spans="7:8" ht="14.45" x14ac:dyDescent="0.3">
      <c r="G4935" s="83"/>
      <c r="H4935" s="83"/>
    </row>
    <row r="4936" spans="7:8" ht="14.45" x14ac:dyDescent="0.3">
      <c r="G4936" s="83"/>
      <c r="H4936" s="83"/>
    </row>
    <row r="4937" spans="7:8" ht="14.45" x14ac:dyDescent="0.3">
      <c r="G4937" s="83"/>
      <c r="H4937" s="83"/>
    </row>
    <row r="4938" spans="7:8" ht="14.45" x14ac:dyDescent="0.3">
      <c r="G4938" s="83"/>
      <c r="H4938" s="83"/>
    </row>
    <row r="4939" spans="7:8" ht="14.45" x14ac:dyDescent="0.3">
      <c r="G4939" s="83"/>
      <c r="H4939" s="83"/>
    </row>
    <row r="4940" spans="7:8" ht="14.45" x14ac:dyDescent="0.3">
      <c r="G4940" s="83"/>
      <c r="H4940" s="83"/>
    </row>
    <row r="4941" spans="7:8" ht="14.45" x14ac:dyDescent="0.3">
      <c r="G4941" s="83"/>
      <c r="H4941" s="83"/>
    </row>
    <row r="4942" spans="7:8" ht="14.45" x14ac:dyDescent="0.3">
      <c r="G4942" s="83"/>
      <c r="H4942" s="83"/>
    </row>
    <row r="4943" spans="7:8" ht="14.45" x14ac:dyDescent="0.3">
      <c r="G4943" s="83"/>
      <c r="H4943" s="83"/>
    </row>
    <row r="4944" spans="7:8" ht="14.45" x14ac:dyDescent="0.3">
      <c r="G4944" s="83"/>
      <c r="H4944" s="83"/>
    </row>
    <row r="4945" spans="7:8" ht="14.45" x14ac:dyDescent="0.3">
      <c r="G4945" s="83"/>
      <c r="H4945" s="83"/>
    </row>
    <row r="4946" spans="7:8" ht="14.45" x14ac:dyDescent="0.3">
      <c r="G4946" s="83"/>
      <c r="H4946" s="83"/>
    </row>
    <row r="4947" spans="7:8" ht="14.45" x14ac:dyDescent="0.3">
      <c r="G4947" s="83"/>
      <c r="H4947" s="83"/>
    </row>
    <row r="4948" spans="7:8" ht="14.45" x14ac:dyDescent="0.3">
      <c r="G4948" s="83"/>
      <c r="H4948" s="83"/>
    </row>
    <row r="4949" spans="7:8" ht="14.45" x14ac:dyDescent="0.3">
      <c r="G4949" s="83"/>
      <c r="H4949" s="83"/>
    </row>
    <row r="4950" spans="7:8" ht="14.45" x14ac:dyDescent="0.3">
      <c r="G4950" s="83"/>
      <c r="H4950" s="83"/>
    </row>
    <row r="4951" spans="7:8" ht="14.45" x14ac:dyDescent="0.3">
      <c r="G4951" s="83"/>
      <c r="H4951" s="83"/>
    </row>
    <row r="4952" spans="7:8" ht="14.45" x14ac:dyDescent="0.3">
      <c r="G4952" s="83"/>
      <c r="H4952" s="83"/>
    </row>
    <row r="4953" spans="7:8" ht="14.45" x14ac:dyDescent="0.3">
      <c r="G4953" s="83"/>
      <c r="H4953" s="83"/>
    </row>
    <row r="4954" spans="7:8" ht="14.45" x14ac:dyDescent="0.3">
      <c r="G4954" s="83"/>
      <c r="H4954" s="83"/>
    </row>
    <row r="4955" spans="7:8" ht="14.45" x14ac:dyDescent="0.3">
      <c r="G4955" s="83"/>
      <c r="H4955" s="83"/>
    </row>
    <row r="4956" spans="7:8" ht="14.45" x14ac:dyDescent="0.3">
      <c r="G4956" s="83"/>
      <c r="H4956" s="83"/>
    </row>
    <row r="4957" spans="7:8" ht="14.45" x14ac:dyDescent="0.3">
      <c r="G4957" s="83"/>
      <c r="H4957" s="83"/>
    </row>
    <row r="4958" spans="7:8" ht="14.45" x14ac:dyDescent="0.3">
      <c r="G4958" s="83"/>
      <c r="H4958" s="83"/>
    </row>
    <row r="4959" spans="7:8" ht="14.45" x14ac:dyDescent="0.3">
      <c r="G4959" s="83"/>
      <c r="H4959" s="83"/>
    </row>
    <row r="4960" spans="7:8" ht="14.45" x14ac:dyDescent="0.3">
      <c r="G4960" s="83"/>
      <c r="H4960" s="83"/>
    </row>
    <row r="4961" spans="7:8" ht="14.45" x14ac:dyDescent="0.3">
      <c r="G4961" s="83"/>
      <c r="H4961" s="83"/>
    </row>
    <row r="4962" spans="7:8" ht="14.45" x14ac:dyDescent="0.3">
      <c r="G4962" s="83"/>
      <c r="H4962" s="83"/>
    </row>
    <row r="4963" spans="7:8" ht="14.45" x14ac:dyDescent="0.3">
      <c r="G4963" s="83"/>
      <c r="H4963" s="83"/>
    </row>
    <row r="4964" spans="7:8" ht="14.45" x14ac:dyDescent="0.3">
      <c r="G4964" s="83"/>
      <c r="H4964" s="83"/>
    </row>
    <row r="4965" spans="7:8" ht="14.45" x14ac:dyDescent="0.3">
      <c r="G4965" s="83"/>
      <c r="H4965" s="83"/>
    </row>
    <row r="4966" spans="7:8" ht="14.45" x14ac:dyDescent="0.3">
      <c r="G4966" s="83"/>
      <c r="H4966" s="83"/>
    </row>
    <row r="4967" spans="7:8" ht="14.45" x14ac:dyDescent="0.3">
      <c r="G4967" s="83"/>
      <c r="H4967" s="83"/>
    </row>
    <row r="4968" spans="7:8" ht="14.45" x14ac:dyDescent="0.3">
      <c r="G4968" s="83"/>
      <c r="H4968" s="83"/>
    </row>
    <row r="4969" spans="7:8" ht="14.45" x14ac:dyDescent="0.3">
      <c r="G4969" s="83"/>
      <c r="H4969" s="83"/>
    </row>
    <row r="4970" spans="7:8" ht="14.45" x14ac:dyDescent="0.3">
      <c r="G4970" s="83"/>
      <c r="H4970" s="83"/>
    </row>
    <row r="4971" spans="7:8" ht="14.45" x14ac:dyDescent="0.3">
      <c r="G4971" s="83"/>
      <c r="H4971" s="83"/>
    </row>
    <row r="4972" spans="7:8" ht="14.45" x14ac:dyDescent="0.3">
      <c r="G4972" s="83"/>
      <c r="H4972" s="83"/>
    </row>
    <row r="4973" spans="7:8" ht="14.45" x14ac:dyDescent="0.3">
      <c r="G4973" s="83"/>
      <c r="H4973" s="83"/>
    </row>
    <row r="4974" spans="7:8" ht="14.45" x14ac:dyDescent="0.3">
      <c r="G4974" s="83"/>
      <c r="H4974" s="83"/>
    </row>
    <row r="4975" spans="7:8" ht="14.45" x14ac:dyDescent="0.3">
      <c r="G4975" s="83"/>
      <c r="H4975" s="83"/>
    </row>
    <row r="4976" spans="7:8" ht="14.45" x14ac:dyDescent="0.3">
      <c r="G4976" s="83"/>
      <c r="H4976" s="83"/>
    </row>
    <row r="4977" spans="7:8" ht="14.45" x14ac:dyDescent="0.3">
      <c r="G4977" s="83"/>
      <c r="H4977" s="83"/>
    </row>
    <row r="4978" spans="7:8" ht="14.45" x14ac:dyDescent="0.3">
      <c r="G4978" s="83"/>
      <c r="H4978" s="83"/>
    </row>
    <row r="4979" spans="7:8" ht="14.45" x14ac:dyDescent="0.3">
      <c r="G4979" s="83"/>
      <c r="H4979" s="83"/>
    </row>
    <row r="4980" spans="7:8" ht="14.45" x14ac:dyDescent="0.3">
      <c r="G4980" s="83"/>
      <c r="H4980" s="83"/>
    </row>
    <row r="4981" spans="7:8" ht="14.45" x14ac:dyDescent="0.3">
      <c r="G4981" s="83"/>
      <c r="H4981" s="83"/>
    </row>
    <row r="4982" spans="7:8" ht="14.45" x14ac:dyDescent="0.3">
      <c r="G4982" s="83"/>
      <c r="H4982" s="83"/>
    </row>
    <row r="4983" spans="7:8" ht="14.45" x14ac:dyDescent="0.3">
      <c r="G4983" s="83"/>
      <c r="H4983" s="83"/>
    </row>
    <row r="4984" spans="7:8" ht="14.45" x14ac:dyDescent="0.3">
      <c r="G4984" s="83"/>
      <c r="H4984" s="83"/>
    </row>
    <row r="4985" spans="7:8" ht="14.45" x14ac:dyDescent="0.3">
      <c r="G4985" s="83"/>
      <c r="H4985" s="83"/>
    </row>
    <row r="4986" spans="7:8" ht="14.45" x14ac:dyDescent="0.3">
      <c r="G4986" s="83"/>
      <c r="H4986" s="83"/>
    </row>
    <row r="4987" spans="7:8" ht="14.45" x14ac:dyDescent="0.3">
      <c r="G4987" s="83"/>
      <c r="H4987" s="83"/>
    </row>
    <row r="4988" spans="7:8" ht="14.45" x14ac:dyDescent="0.3">
      <c r="G4988" s="83"/>
      <c r="H4988" s="83"/>
    </row>
    <row r="4989" spans="7:8" ht="14.45" x14ac:dyDescent="0.3">
      <c r="G4989" s="83"/>
      <c r="H4989" s="83"/>
    </row>
    <row r="4990" spans="7:8" ht="14.45" x14ac:dyDescent="0.3">
      <c r="G4990" s="83"/>
      <c r="H4990" s="83"/>
    </row>
    <row r="4991" spans="7:8" ht="14.45" x14ac:dyDescent="0.3">
      <c r="G4991" s="83"/>
      <c r="H4991" s="83"/>
    </row>
    <row r="4992" spans="7:8" ht="14.45" x14ac:dyDescent="0.3">
      <c r="G4992" s="83"/>
      <c r="H4992" s="83"/>
    </row>
    <row r="4993" spans="7:8" ht="14.45" x14ac:dyDescent="0.3">
      <c r="G4993" s="83"/>
      <c r="H4993" s="83"/>
    </row>
    <row r="4994" spans="7:8" ht="14.45" x14ac:dyDescent="0.3">
      <c r="G4994" s="83"/>
      <c r="H4994" s="83"/>
    </row>
    <row r="4995" spans="7:8" ht="14.45" x14ac:dyDescent="0.3">
      <c r="G4995" s="83"/>
      <c r="H4995" s="83"/>
    </row>
    <row r="4996" spans="7:8" ht="14.45" x14ac:dyDescent="0.3">
      <c r="G4996" s="83"/>
      <c r="H4996" s="83"/>
    </row>
    <row r="4997" spans="7:8" ht="14.45" x14ac:dyDescent="0.3">
      <c r="G4997" s="83"/>
      <c r="H4997" s="83"/>
    </row>
    <row r="4998" spans="7:8" ht="14.45" x14ac:dyDescent="0.3">
      <c r="G4998" s="83"/>
      <c r="H4998" s="83"/>
    </row>
    <row r="4999" spans="7:8" ht="14.45" x14ac:dyDescent="0.3">
      <c r="G4999" s="83"/>
      <c r="H4999" s="83"/>
    </row>
    <row r="5000" spans="7:8" ht="14.45" x14ac:dyDescent="0.3">
      <c r="G5000" s="83"/>
      <c r="H5000" s="83"/>
    </row>
    <row r="5001" spans="7:8" ht="14.45" x14ac:dyDescent="0.3">
      <c r="G5001" s="83"/>
      <c r="H5001" s="83"/>
    </row>
    <row r="5002" spans="7:8" ht="14.45" x14ac:dyDescent="0.3">
      <c r="G5002" s="83"/>
      <c r="H5002" s="83"/>
    </row>
    <row r="5003" spans="7:8" ht="14.45" x14ac:dyDescent="0.3">
      <c r="G5003" s="83"/>
      <c r="H5003" s="83"/>
    </row>
    <row r="5004" spans="7:8" ht="14.45" x14ac:dyDescent="0.3">
      <c r="G5004" s="83"/>
      <c r="H5004" s="83"/>
    </row>
    <row r="5005" spans="7:8" ht="14.45" x14ac:dyDescent="0.3">
      <c r="G5005" s="83"/>
      <c r="H5005" s="83"/>
    </row>
    <row r="5006" spans="7:8" ht="14.45" x14ac:dyDescent="0.3">
      <c r="G5006" s="83"/>
      <c r="H5006" s="83"/>
    </row>
    <row r="5007" spans="7:8" ht="14.45" x14ac:dyDescent="0.3">
      <c r="G5007" s="83"/>
      <c r="H5007" s="83"/>
    </row>
    <row r="5008" spans="7:8" ht="14.45" x14ac:dyDescent="0.3">
      <c r="G5008" s="83"/>
      <c r="H5008" s="83"/>
    </row>
    <row r="5009" spans="7:8" ht="14.45" x14ac:dyDescent="0.3">
      <c r="G5009" s="83"/>
      <c r="H5009" s="83"/>
    </row>
    <row r="5010" spans="7:8" ht="14.45" x14ac:dyDescent="0.3">
      <c r="G5010" s="83"/>
      <c r="H5010" s="83"/>
    </row>
    <row r="5011" spans="7:8" ht="14.45" x14ac:dyDescent="0.3">
      <c r="G5011" s="83"/>
      <c r="H5011" s="83"/>
    </row>
    <row r="5012" spans="7:8" ht="14.45" x14ac:dyDescent="0.3">
      <c r="G5012" s="83"/>
      <c r="H5012" s="83"/>
    </row>
    <row r="5013" spans="7:8" ht="14.45" x14ac:dyDescent="0.3">
      <c r="G5013" s="83"/>
      <c r="H5013" s="83"/>
    </row>
    <row r="5014" spans="7:8" ht="14.45" x14ac:dyDescent="0.3">
      <c r="G5014" s="83"/>
      <c r="H5014" s="83"/>
    </row>
    <row r="5015" spans="7:8" ht="14.45" x14ac:dyDescent="0.3">
      <c r="G5015" s="83"/>
      <c r="H5015" s="83"/>
    </row>
    <row r="5016" spans="7:8" ht="14.45" x14ac:dyDescent="0.3">
      <c r="G5016" s="83"/>
      <c r="H5016" s="83"/>
    </row>
    <row r="5017" spans="7:8" ht="14.45" x14ac:dyDescent="0.3">
      <c r="G5017" s="83"/>
      <c r="H5017" s="83"/>
    </row>
    <row r="5018" spans="7:8" ht="14.45" x14ac:dyDescent="0.3">
      <c r="G5018" s="83"/>
      <c r="H5018" s="83"/>
    </row>
    <row r="5019" spans="7:8" ht="14.45" x14ac:dyDescent="0.3">
      <c r="G5019" s="83"/>
      <c r="H5019" s="83"/>
    </row>
    <row r="5020" spans="7:8" ht="14.45" x14ac:dyDescent="0.3">
      <c r="G5020" s="83"/>
      <c r="H5020" s="83"/>
    </row>
    <row r="5021" spans="7:8" ht="14.45" x14ac:dyDescent="0.3">
      <c r="G5021" s="83"/>
      <c r="H5021" s="83"/>
    </row>
    <row r="5022" spans="7:8" ht="14.45" x14ac:dyDescent="0.3">
      <c r="G5022" s="83"/>
      <c r="H5022" s="83"/>
    </row>
    <row r="5023" spans="7:8" ht="14.45" x14ac:dyDescent="0.3">
      <c r="G5023" s="83"/>
      <c r="H5023" s="83"/>
    </row>
    <row r="5024" spans="7:8" ht="14.45" x14ac:dyDescent="0.3">
      <c r="G5024" s="83"/>
      <c r="H5024" s="83"/>
    </row>
    <row r="5025" spans="7:8" ht="14.45" x14ac:dyDescent="0.3">
      <c r="G5025" s="83"/>
      <c r="H5025" s="83"/>
    </row>
    <row r="5026" spans="7:8" ht="14.45" x14ac:dyDescent="0.3">
      <c r="G5026" s="83"/>
      <c r="H5026" s="83"/>
    </row>
    <row r="5027" spans="7:8" ht="14.45" x14ac:dyDescent="0.3">
      <c r="G5027" s="83"/>
      <c r="H5027" s="83"/>
    </row>
    <row r="5028" spans="7:8" ht="14.45" x14ac:dyDescent="0.3">
      <c r="G5028" s="83"/>
      <c r="H5028" s="83"/>
    </row>
    <row r="5029" spans="7:8" ht="14.45" x14ac:dyDescent="0.3">
      <c r="G5029" s="83"/>
      <c r="H5029" s="83"/>
    </row>
    <row r="5030" spans="7:8" ht="14.45" x14ac:dyDescent="0.3">
      <c r="G5030" s="83"/>
      <c r="H5030" s="83"/>
    </row>
    <row r="5031" spans="7:8" ht="14.45" x14ac:dyDescent="0.3">
      <c r="G5031" s="83"/>
      <c r="H5031" s="83"/>
    </row>
    <row r="5032" spans="7:8" ht="14.45" x14ac:dyDescent="0.3">
      <c r="G5032" s="83"/>
      <c r="H5032" s="83"/>
    </row>
    <row r="5033" spans="7:8" ht="14.45" x14ac:dyDescent="0.3">
      <c r="G5033" s="83"/>
      <c r="H5033" s="83"/>
    </row>
    <row r="5034" spans="7:8" ht="14.45" x14ac:dyDescent="0.3">
      <c r="G5034" s="83"/>
      <c r="H5034" s="83"/>
    </row>
    <row r="5035" spans="7:8" ht="14.45" x14ac:dyDescent="0.3">
      <c r="G5035" s="83"/>
      <c r="H5035" s="83"/>
    </row>
    <row r="5036" spans="7:8" ht="14.45" x14ac:dyDescent="0.3">
      <c r="G5036" s="83"/>
      <c r="H5036" s="83"/>
    </row>
    <row r="5037" spans="7:8" ht="14.45" x14ac:dyDescent="0.3">
      <c r="G5037" s="83"/>
      <c r="H5037" s="83"/>
    </row>
    <row r="5038" spans="7:8" ht="14.45" x14ac:dyDescent="0.3">
      <c r="G5038" s="83"/>
      <c r="H5038" s="83"/>
    </row>
    <row r="5039" spans="7:8" ht="14.45" x14ac:dyDescent="0.3">
      <c r="G5039" s="83"/>
      <c r="H5039" s="83"/>
    </row>
    <row r="5040" spans="7:8" ht="14.45" x14ac:dyDescent="0.3">
      <c r="G5040" s="83"/>
      <c r="H5040" s="83"/>
    </row>
    <row r="5041" spans="7:8" ht="14.45" x14ac:dyDescent="0.3">
      <c r="G5041" s="83"/>
      <c r="H5041" s="83"/>
    </row>
    <row r="5042" spans="7:8" ht="14.45" x14ac:dyDescent="0.3">
      <c r="G5042" s="83"/>
      <c r="H5042" s="83"/>
    </row>
    <row r="5043" spans="7:8" ht="14.45" x14ac:dyDescent="0.3">
      <c r="G5043" s="83"/>
      <c r="H5043" s="83"/>
    </row>
    <row r="5044" spans="7:8" ht="14.45" x14ac:dyDescent="0.3">
      <c r="G5044" s="83"/>
      <c r="H5044" s="83"/>
    </row>
    <row r="5045" spans="7:8" ht="14.45" x14ac:dyDescent="0.3">
      <c r="G5045" s="83"/>
      <c r="H5045" s="83"/>
    </row>
    <row r="5046" spans="7:8" ht="14.45" x14ac:dyDescent="0.3">
      <c r="G5046" s="83"/>
      <c r="H5046" s="83"/>
    </row>
    <row r="5047" spans="7:8" ht="14.45" x14ac:dyDescent="0.3">
      <c r="G5047" s="83"/>
      <c r="H5047" s="83"/>
    </row>
    <row r="5048" spans="7:8" ht="14.45" x14ac:dyDescent="0.3">
      <c r="G5048" s="83"/>
      <c r="H5048" s="83"/>
    </row>
    <row r="5049" spans="7:8" ht="14.45" x14ac:dyDescent="0.3">
      <c r="G5049" s="83"/>
      <c r="H5049" s="83"/>
    </row>
    <row r="5050" spans="7:8" ht="14.45" x14ac:dyDescent="0.3">
      <c r="G5050" s="83"/>
      <c r="H5050" s="83"/>
    </row>
    <row r="5051" spans="7:8" ht="14.45" x14ac:dyDescent="0.3">
      <c r="G5051" s="83"/>
      <c r="H5051" s="83"/>
    </row>
    <row r="5052" spans="7:8" ht="14.45" x14ac:dyDescent="0.3">
      <c r="G5052" s="83"/>
      <c r="H5052" s="83"/>
    </row>
    <row r="5053" spans="7:8" ht="14.45" x14ac:dyDescent="0.3">
      <c r="G5053" s="83"/>
      <c r="H5053" s="83"/>
    </row>
    <row r="5054" spans="7:8" ht="14.45" x14ac:dyDescent="0.3">
      <c r="G5054" s="83"/>
      <c r="H5054" s="83"/>
    </row>
    <row r="5055" spans="7:8" ht="14.45" x14ac:dyDescent="0.3">
      <c r="G5055" s="83"/>
      <c r="H5055" s="83"/>
    </row>
    <row r="5056" spans="7:8" ht="14.45" x14ac:dyDescent="0.3">
      <c r="G5056" s="83"/>
      <c r="H5056" s="83"/>
    </row>
    <row r="5057" spans="7:8" ht="14.45" x14ac:dyDescent="0.3">
      <c r="G5057" s="83"/>
      <c r="H5057" s="83"/>
    </row>
    <row r="5058" spans="7:8" ht="14.45" x14ac:dyDescent="0.3">
      <c r="G5058" s="83"/>
      <c r="H5058" s="83"/>
    </row>
    <row r="5059" spans="7:8" ht="14.45" x14ac:dyDescent="0.3">
      <c r="G5059" s="83"/>
      <c r="H5059" s="83"/>
    </row>
    <row r="5060" spans="7:8" ht="14.45" x14ac:dyDescent="0.3">
      <c r="G5060" s="83"/>
      <c r="H5060" s="83"/>
    </row>
    <row r="5061" spans="7:8" ht="14.45" x14ac:dyDescent="0.3">
      <c r="G5061" s="83"/>
      <c r="H5061" s="83"/>
    </row>
    <row r="5062" spans="7:8" ht="14.45" x14ac:dyDescent="0.3">
      <c r="G5062" s="83"/>
      <c r="H5062" s="83"/>
    </row>
    <row r="5063" spans="7:8" ht="14.45" x14ac:dyDescent="0.3">
      <c r="G5063" s="83"/>
      <c r="H5063" s="83"/>
    </row>
    <row r="5064" spans="7:8" ht="14.45" x14ac:dyDescent="0.3">
      <c r="G5064" s="83"/>
      <c r="H5064" s="83"/>
    </row>
    <row r="5065" spans="7:8" ht="14.45" x14ac:dyDescent="0.3">
      <c r="G5065" s="83"/>
      <c r="H5065" s="83"/>
    </row>
    <row r="5066" spans="7:8" ht="14.45" x14ac:dyDescent="0.3">
      <c r="G5066" s="83"/>
      <c r="H5066" s="83"/>
    </row>
    <row r="5067" spans="7:8" ht="14.45" x14ac:dyDescent="0.3">
      <c r="G5067" s="83"/>
      <c r="H5067" s="83"/>
    </row>
    <row r="5068" spans="7:8" ht="14.45" x14ac:dyDescent="0.3">
      <c r="G5068" s="83"/>
      <c r="H5068" s="83"/>
    </row>
    <row r="5069" spans="7:8" ht="14.45" x14ac:dyDescent="0.3">
      <c r="G5069" s="83"/>
      <c r="H5069" s="83"/>
    </row>
    <row r="5070" spans="7:8" ht="14.45" x14ac:dyDescent="0.3">
      <c r="G5070" s="83"/>
      <c r="H5070" s="83"/>
    </row>
    <row r="5071" spans="7:8" ht="14.45" x14ac:dyDescent="0.3">
      <c r="G5071" s="83"/>
      <c r="H5071" s="83"/>
    </row>
    <row r="5072" spans="7:8" ht="14.45" x14ac:dyDescent="0.3">
      <c r="G5072" s="83"/>
      <c r="H5072" s="83"/>
    </row>
    <row r="5073" spans="7:8" ht="14.45" x14ac:dyDescent="0.3">
      <c r="G5073" s="83"/>
      <c r="H5073" s="83"/>
    </row>
    <row r="5074" spans="7:8" ht="14.45" x14ac:dyDescent="0.3">
      <c r="G5074" s="83"/>
      <c r="H5074" s="83"/>
    </row>
    <row r="5075" spans="7:8" ht="14.45" x14ac:dyDescent="0.3">
      <c r="G5075" s="83"/>
      <c r="H5075" s="83"/>
    </row>
    <row r="5076" spans="7:8" ht="14.45" x14ac:dyDescent="0.3">
      <c r="G5076" s="83"/>
      <c r="H5076" s="83"/>
    </row>
    <row r="5077" spans="7:8" ht="14.45" x14ac:dyDescent="0.3">
      <c r="G5077" s="83"/>
      <c r="H5077" s="83"/>
    </row>
    <row r="5078" spans="7:8" ht="14.45" x14ac:dyDescent="0.3">
      <c r="G5078" s="83"/>
      <c r="H5078" s="83"/>
    </row>
    <row r="5079" spans="7:8" ht="14.45" x14ac:dyDescent="0.3">
      <c r="G5079" s="83"/>
      <c r="H5079" s="83"/>
    </row>
    <row r="5080" spans="7:8" ht="14.45" x14ac:dyDescent="0.3">
      <c r="G5080" s="83"/>
      <c r="H5080" s="83"/>
    </row>
    <row r="5081" spans="7:8" ht="14.45" x14ac:dyDescent="0.3">
      <c r="G5081" s="83"/>
      <c r="H5081" s="83"/>
    </row>
    <row r="5082" spans="7:8" ht="14.45" x14ac:dyDescent="0.3">
      <c r="G5082" s="83"/>
      <c r="H5082" s="83"/>
    </row>
    <row r="5083" spans="7:8" ht="14.45" x14ac:dyDescent="0.3">
      <c r="G5083" s="83"/>
      <c r="H5083" s="83"/>
    </row>
    <row r="5084" spans="7:8" ht="14.45" x14ac:dyDescent="0.3">
      <c r="G5084" s="83"/>
      <c r="H5084" s="83"/>
    </row>
    <row r="5085" spans="7:8" ht="14.45" x14ac:dyDescent="0.3">
      <c r="G5085" s="83"/>
      <c r="H5085" s="83"/>
    </row>
    <row r="5086" spans="7:8" ht="14.45" x14ac:dyDescent="0.3">
      <c r="G5086" s="83"/>
      <c r="H5086" s="83"/>
    </row>
    <row r="5087" spans="7:8" ht="14.45" x14ac:dyDescent="0.3">
      <c r="G5087" s="83"/>
      <c r="H5087" s="83"/>
    </row>
    <row r="5088" spans="7:8" ht="14.45" x14ac:dyDescent="0.3">
      <c r="G5088" s="83"/>
      <c r="H5088" s="83"/>
    </row>
    <row r="5089" spans="7:8" ht="14.45" x14ac:dyDescent="0.3">
      <c r="G5089" s="83"/>
      <c r="H5089" s="83"/>
    </row>
    <row r="5090" spans="7:8" ht="14.45" x14ac:dyDescent="0.3">
      <c r="G5090" s="83"/>
      <c r="H5090" s="83"/>
    </row>
    <row r="5091" spans="7:8" ht="14.45" x14ac:dyDescent="0.3">
      <c r="G5091" s="83"/>
      <c r="H5091" s="83"/>
    </row>
    <row r="5092" spans="7:8" ht="14.45" x14ac:dyDescent="0.3">
      <c r="G5092" s="83"/>
      <c r="H5092" s="83"/>
    </row>
    <row r="5093" spans="7:8" ht="14.45" x14ac:dyDescent="0.3">
      <c r="G5093" s="83"/>
      <c r="H5093" s="83"/>
    </row>
    <row r="5094" spans="7:8" ht="14.45" x14ac:dyDescent="0.3">
      <c r="G5094" s="83"/>
      <c r="H5094" s="83"/>
    </row>
    <row r="5095" spans="7:8" ht="14.45" x14ac:dyDescent="0.3">
      <c r="G5095" s="83"/>
      <c r="H5095" s="83"/>
    </row>
    <row r="5096" spans="7:8" ht="14.45" x14ac:dyDescent="0.3">
      <c r="G5096" s="83"/>
      <c r="H5096" s="83"/>
    </row>
    <row r="5097" spans="7:8" ht="14.45" x14ac:dyDescent="0.3">
      <c r="G5097" s="83"/>
      <c r="H5097" s="83"/>
    </row>
    <row r="5098" spans="7:8" ht="14.45" x14ac:dyDescent="0.3">
      <c r="G5098" s="83"/>
      <c r="H5098" s="83"/>
    </row>
    <row r="5099" spans="7:8" ht="14.45" x14ac:dyDescent="0.3">
      <c r="G5099" s="83"/>
      <c r="H5099" s="83"/>
    </row>
    <row r="5100" spans="7:8" ht="14.45" x14ac:dyDescent="0.3">
      <c r="G5100" s="83"/>
      <c r="H5100" s="83"/>
    </row>
    <row r="5101" spans="7:8" ht="14.45" x14ac:dyDescent="0.3">
      <c r="G5101" s="83"/>
      <c r="H5101" s="83"/>
    </row>
    <row r="5102" spans="7:8" ht="14.45" x14ac:dyDescent="0.3">
      <c r="G5102" s="83"/>
      <c r="H5102" s="83"/>
    </row>
    <row r="5103" spans="7:8" ht="14.45" x14ac:dyDescent="0.3">
      <c r="G5103" s="83"/>
      <c r="H5103" s="83"/>
    </row>
    <row r="5104" spans="7:8" ht="14.45" x14ac:dyDescent="0.3">
      <c r="G5104" s="83"/>
      <c r="H5104" s="83"/>
    </row>
    <row r="5105" spans="7:8" ht="14.45" x14ac:dyDescent="0.3">
      <c r="G5105" s="83"/>
      <c r="H5105" s="83"/>
    </row>
    <row r="5106" spans="7:8" ht="14.45" x14ac:dyDescent="0.3">
      <c r="G5106" s="83"/>
      <c r="H5106" s="83"/>
    </row>
    <row r="5107" spans="7:8" ht="14.45" x14ac:dyDescent="0.3">
      <c r="G5107" s="83"/>
      <c r="H5107" s="83"/>
    </row>
    <row r="5108" spans="7:8" ht="14.45" x14ac:dyDescent="0.3">
      <c r="G5108" s="83"/>
      <c r="H5108" s="83"/>
    </row>
    <row r="5109" spans="7:8" ht="14.45" x14ac:dyDescent="0.3">
      <c r="G5109" s="83"/>
      <c r="H5109" s="83"/>
    </row>
    <row r="5110" spans="7:8" ht="14.45" x14ac:dyDescent="0.3">
      <c r="G5110" s="83"/>
      <c r="H5110" s="83"/>
    </row>
    <row r="5111" spans="7:8" ht="14.45" x14ac:dyDescent="0.3">
      <c r="G5111" s="83"/>
      <c r="H5111" s="83"/>
    </row>
    <row r="5112" spans="7:8" ht="14.45" x14ac:dyDescent="0.3">
      <c r="G5112" s="83"/>
      <c r="H5112" s="83"/>
    </row>
    <row r="5113" spans="7:8" ht="14.45" x14ac:dyDescent="0.3">
      <c r="G5113" s="83"/>
      <c r="H5113" s="83"/>
    </row>
    <row r="5114" spans="7:8" ht="14.45" x14ac:dyDescent="0.3">
      <c r="G5114" s="83"/>
      <c r="H5114" s="83"/>
    </row>
    <row r="5115" spans="7:8" ht="14.45" x14ac:dyDescent="0.3">
      <c r="G5115" s="83"/>
      <c r="H5115" s="83"/>
    </row>
    <row r="5116" spans="7:8" ht="14.45" x14ac:dyDescent="0.3">
      <c r="G5116" s="83"/>
      <c r="H5116" s="83"/>
    </row>
    <row r="5117" spans="7:8" ht="14.45" x14ac:dyDescent="0.3">
      <c r="G5117" s="83"/>
      <c r="H5117" s="83"/>
    </row>
    <row r="5118" spans="7:8" ht="14.45" x14ac:dyDescent="0.3">
      <c r="G5118" s="83"/>
      <c r="H5118" s="83"/>
    </row>
    <row r="5119" spans="7:8" ht="14.45" x14ac:dyDescent="0.3">
      <c r="G5119" s="83"/>
      <c r="H5119" s="83"/>
    </row>
    <row r="5120" spans="7:8" ht="14.45" x14ac:dyDescent="0.3">
      <c r="G5120" s="83"/>
      <c r="H5120" s="83"/>
    </row>
    <row r="5121" spans="7:8" ht="14.45" x14ac:dyDescent="0.3">
      <c r="G5121" s="83"/>
      <c r="H5121" s="83"/>
    </row>
    <row r="5122" spans="7:8" ht="14.45" x14ac:dyDescent="0.3">
      <c r="G5122" s="83"/>
      <c r="H5122" s="83"/>
    </row>
    <row r="5123" spans="7:8" ht="14.45" x14ac:dyDescent="0.3">
      <c r="G5123" s="83"/>
      <c r="H5123" s="83"/>
    </row>
    <row r="5124" spans="7:8" ht="14.45" x14ac:dyDescent="0.3">
      <c r="G5124" s="83"/>
      <c r="H5124" s="83"/>
    </row>
    <row r="5125" spans="7:8" ht="14.45" x14ac:dyDescent="0.3">
      <c r="G5125" s="83"/>
      <c r="H5125" s="83"/>
    </row>
    <row r="5126" spans="7:8" ht="14.45" x14ac:dyDescent="0.3">
      <c r="G5126" s="83"/>
      <c r="H5126" s="83"/>
    </row>
    <row r="5127" spans="7:8" ht="14.45" x14ac:dyDescent="0.3">
      <c r="G5127" s="83"/>
      <c r="H5127" s="83"/>
    </row>
    <row r="5128" spans="7:8" ht="14.45" x14ac:dyDescent="0.3">
      <c r="G5128" s="83"/>
      <c r="H5128" s="83"/>
    </row>
    <row r="5129" spans="7:8" ht="14.45" x14ac:dyDescent="0.3">
      <c r="G5129" s="83"/>
      <c r="H5129" s="83"/>
    </row>
    <row r="5130" spans="7:8" ht="14.45" x14ac:dyDescent="0.3">
      <c r="G5130" s="83"/>
      <c r="H5130" s="83"/>
    </row>
    <row r="5131" spans="7:8" ht="14.45" x14ac:dyDescent="0.3">
      <c r="G5131" s="83"/>
      <c r="H5131" s="83"/>
    </row>
    <row r="5132" spans="7:8" ht="14.45" x14ac:dyDescent="0.3">
      <c r="G5132" s="83"/>
      <c r="H5132" s="83"/>
    </row>
    <row r="5133" spans="7:8" ht="14.45" x14ac:dyDescent="0.3">
      <c r="G5133" s="83"/>
      <c r="H5133" s="83"/>
    </row>
    <row r="5134" spans="7:8" ht="14.45" x14ac:dyDescent="0.3">
      <c r="G5134" s="83"/>
      <c r="H5134" s="83"/>
    </row>
    <row r="5135" spans="7:8" ht="14.45" x14ac:dyDescent="0.3">
      <c r="G5135" s="83"/>
      <c r="H5135" s="83"/>
    </row>
    <row r="5136" spans="7:8" ht="14.45" x14ac:dyDescent="0.3">
      <c r="G5136" s="83"/>
      <c r="H5136" s="83"/>
    </row>
    <row r="5137" spans="7:8" ht="14.45" x14ac:dyDescent="0.3">
      <c r="G5137" s="83"/>
      <c r="H5137" s="83"/>
    </row>
    <row r="5138" spans="7:8" ht="14.45" x14ac:dyDescent="0.3">
      <c r="G5138" s="83"/>
      <c r="H5138" s="83"/>
    </row>
    <row r="5139" spans="7:8" ht="14.45" x14ac:dyDescent="0.3">
      <c r="G5139" s="83"/>
      <c r="H5139" s="83"/>
    </row>
    <row r="5140" spans="7:8" ht="14.45" x14ac:dyDescent="0.3">
      <c r="G5140" s="83"/>
      <c r="H5140" s="83"/>
    </row>
    <row r="5141" spans="7:8" ht="14.45" x14ac:dyDescent="0.3">
      <c r="G5141" s="83"/>
      <c r="H5141" s="83"/>
    </row>
    <row r="5142" spans="7:8" ht="14.45" x14ac:dyDescent="0.3">
      <c r="G5142" s="83"/>
      <c r="H5142" s="83"/>
    </row>
    <row r="5143" spans="7:8" ht="14.45" x14ac:dyDescent="0.3">
      <c r="G5143" s="83"/>
      <c r="H5143" s="83"/>
    </row>
    <row r="5144" spans="7:8" ht="14.45" x14ac:dyDescent="0.3">
      <c r="G5144" s="83"/>
      <c r="H5144" s="83"/>
    </row>
    <row r="5145" spans="7:8" ht="14.45" x14ac:dyDescent="0.3">
      <c r="G5145" s="83"/>
      <c r="H5145" s="83"/>
    </row>
    <row r="5146" spans="7:8" ht="14.45" x14ac:dyDescent="0.3">
      <c r="G5146" s="83"/>
      <c r="H5146" s="83"/>
    </row>
    <row r="5147" spans="7:8" ht="14.45" x14ac:dyDescent="0.3">
      <c r="G5147" s="83"/>
      <c r="H5147" s="83"/>
    </row>
    <row r="5148" spans="7:8" ht="14.45" x14ac:dyDescent="0.3">
      <c r="G5148" s="83"/>
      <c r="H5148" s="83"/>
    </row>
    <row r="5149" spans="7:8" ht="14.45" x14ac:dyDescent="0.3">
      <c r="G5149" s="83"/>
      <c r="H5149" s="83"/>
    </row>
    <row r="5150" spans="7:8" ht="14.45" x14ac:dyDescent="0.3">
      <c r="G5150" s="83"/>
      <c r="H5150" s="83"/>
    </row>
    <row r="5151" spans="7:8" ht="14.45" x14ac:dyDescent="0.3">
      <c r="G5151" s="83"/>
      <c r="H5151" s="83"/>
    </row>
    <row r="5152" spans="7:8" ht="14.45" x14ac:dyDescent="0.3">
      <c r="G5152" s="83"/>
      <c r="H5152" s="83"/>
    </row>
    <row r="5153" spans="7:8" ht="14.45" x14ac:dyDescent="0.3">
      <c r="G5153" s="83"/>
      <c r="H5153" s="83"/>
    </row>
    <row r="5154" spans="7:8" ht="14.45" x14ac:dyDescent="0.3">
      <c r="G5154" s="83"/>
      <c r="H5154" s="83"/>
    </row>
    <row r="5155" spans="7:8" ht="14.45" x14ac:dyDescent="0.3">
      <c r="G5155" s="83"/>
      <c r="H5155" s="83"/>
    </row>
    <row r="5156" spans="7:8" ht="14.45" x14ac:dyDescent="0.3">
      <c r="G5156" s="83"/>
      <c r="H5156" s="83"/>
    </row>
    <row r="5157" spans="7:8" ht="14.45" x14ac:dyDescent="0.3">
      <c r="G5157" s="83"/>
      <c r="H5157" s="83"/>
    </row>
    <row r="5158" spans="7:8" ht="14.45" x14ac:dyDescent="0.3">
      <c r="G5158" s="83"/>
      <c r="H5158" s="83"/>
    </row>
    <row r="5159" spans="7:8" ht="14.45" x14ac:dyDescent="0.3">
      <c r="G5159" s="83"/>
      <c r="H5159" s="83"/>
    </row>
    <row r="5160" spans="7:8" ht="14.45" x14ac:dyDescent="0.3">
      <c r="G5160" s="83"/>
      <c r="H5160" s="83"/>
    </row>
    <row r="5161" spans="7:8" ht="14.45" x14ac:dyDescent="0.3">
      <c r="G5161" s="83"/>
      <c r="H5161" s="83"/>
    </row>
    <row r="5162" spans="7:8" ht="14.45" x14ac:dyDescent="0.3">
      <c r="G5162" s="83"/>
      <c r="H5162" s="83"/>
    </row>
    <row r="5163" spans="7:8" ht="14.45" x14ac:dyDescent="0.3">
      <c r="G5163" s="83"/>
      <c r="H5163" s="83"/>
    </row>
    <row r="5164" spans="7:8" ht="14.45" x14ac:dyDescent="0.3">
      <c r="G5164" s="83"/>
      <c r="H5164" s="83"/>
    </row>
    <row r="5165" spans="7:8" ht="14.45" x14ac:dyDescent="0.3">
      <c r="G5165" s="83"/>
      <c r="H5165" s="83"/>
    </row>
    <row r="5166" spans="7:8" ht="14.45" x14ac:dyDescent="0.3">
      <c r="G5166" s="83"/>
      <c r="H5166" s="83"/>
    </row>
    <row r="5167" spans="7:8" ht="14.45" x14ac:dyDescent="0.3">
      <c r="G5167" s="83"/>
      <c r="H5167" s="83"/>
    </row>
    <row r="5168" spans="7:8" ht="14.45" x14ac:dyDescent="0.3">
      <c r="G5168" s="83"/>
      <c r="H5168" s="83"/>
    </row>
    <row r="5169" spans="7:8" ht="14.45" x14ac:dyDescent="0.3">
      <c r="G5169" s="83"/>
      <c r="H5169" s="83"/>
    </row>
    <row r="5170" spans="7:8" ht="14.45" x14ac:dyDescent="0.3">
      <c r="G5170" s="83"/>
      <c r="H5170" s="83"/>
    </row>
    <row r="5171" spans="7:8" ht="14.45" x14ac:dyDescent="0.3">
      <c r="G5171" s="83"/>
      <c r="H5171" s="83"/>
    </row>
    <row r="5172" spans="7:8" ht="14.45" x14ac:dyDescent="0.3">
      <c r="G5172" s="83"/>
      <c r="H5172" s="83"/>
    </row>
    <row r="5173" spans="7:8" ht="14.45" x14ac:dyDescent="0.3">
      <c r="G5173" s="83"/>
      <c r="H5173" s="83"/>
    </row>
    <row r="5174" spans="7:8" ht="14.45" x14ac:dyDescent="0.3">
      <c r="G5174" s="83"/>
      <c r="H5174" s="83"/>
    </row>
    <row r="5175" spans="7:8" ht="14.45" x14ac:dyDescent="0.3">
      <c r="G5175" s="83"/>
      <c r="H5175" s="83"/>
    </row>
    <row r="5176" spans="7:8" ht="14.45" x14ac:dyDescent="0.3">
      <c r="G5176" s="83"/>
      <c r="H5176" s="83"/>
    </row>
    <row r="5177" spans="7:8" ht="14.45" x14ac:dyDescent="0.3">
      <c r="G5177" s="83"/>
      <c r="H5177" s="83"/>
    </row>
    <row r="5178" spans="7:8" ht="14.45" x14ac:dyDescent="0.3">
      <c r="G5178" s="83"/>
      <c r="H5178" s="83"/>
    </row>
    <row r="5179" spans="7:8" ht="14.45" x14ac:dyDescent="0.3">
      <c r="G5179" s="83"/>
      <c r="H5179" s="83"/>
    </row>
    <row r="5180" spans="7:8" ht="14.45" x14ac:dyDescent="0.3">
      <c r="G5180" s="83"/>
      <c r="H5180" s="83"/>
    </row>
    <row r="5181" spans="7:8" ht="14.45" x14ac:dyDescent="0.3">
      <c r="G5181" s="83"/>
      <c r="H5181" s="83"/>
    </row>
    <row r="5182" spans="7:8" ht="14.45" x14ac:dyDescent="0.3">
      <c r="G5182" s="83"/>
      <c r="H5182" s="83"/>
    </row>
    <row r="5183" spans="7:8" ht="14.45" x14ac:dyDescent="0.3">
      <c r="G5183" s="83"/>
      <c r="H5183" s="83"/>
    </row>
    <row r="5184" spans="7:8" ht="14.45" x14ac:dyDescent="0.3">
      <c r="G5184" s="83"/>
      <c r="H5184" s="83"/>
    </row>
    <row r="5185" spans="7:8" ht="14.45" x14ac:dyDescent="0.3">
      <c r="G5185" s="83"/>
      <c r="H5185" s="83"/>
    </row>
    <row r="5186" spans="7:8" ht="14.45" x14ac:dyDescent="0.3">
      <c r="G5186" s="83"/>
      <c r="H5186" s="83"/>
    </row>
    <row r="5187" spans="7:8" ht="14.45" x14ac:dyDescent="0.3">
      <c r="G5187" s="83"/>
      <c r="H5187" s="83"/>
    </row>
    <row r="5188" spans="7:8" ht="14.45" x14ac:dyDescent="0.3">
      <c r="G5188" s="83"/>
      <c r="H5188" s="83"/>
    </row>
    <row r="5189" spans="7:8" ht="14.45" x14ac:dyDescent="0.3">
      <c r="G5189" s="83"/>
      <c r="H5189" s="83"/>
    </row>
    <row r="5190" spans="7:8" ht="14.45" x14ac:dyDescent="0.3">
      <c r="G5190" s="83"/>
      <c r="H5190" s="83"/>
    </row>
    <row r="5191" spans="7:8" ht="14.45" x14ac:dyDescent="0.3">
      <c r="G5191" s="83"/>
      <c r="H5191" s="83"/>
    </row>
    <row r="5192" spans="7:8" ht="14.45" x14ac:dyDescent="0.3">
      <c r="G5192" s="83"/>
      <c r="H5192" s="83"/>
    </row>
    <row r="5193" spans="7:8" ht="14.45" x14ac:dyDescent="0.3">
      <c r="G5193" s="83"/>
      <c r="H5193" s="83"/>
    </row>
    <row r="5194" spans="7:8" ht="14.45" x14ac:dyDescent="0.3">
      <c r="G5194" s="83"/>
      <c r="H5194" s="83"/>
    </row>
    <row r="5195" spans="7:8" ht="14.45" x14ac:dyDescent="0.3">
      <c r="G5195" s="83"/>
      <c r="H5195" s="83"/>
    </row>
    <row r="5196" spans="7:8" ht="14.45" x14ac:dyDescent="0.3">
      <c r="G5196" s="83"/>
      <c r="H5196" s="83"/>
    </row>
    <row r="5197" spans="7:8" ht="14.45" x14ac:dyDescent="0.3">
      <c r="G5197" s="83"/>
      <c r="H5197" s="83"/>
    </row>
    <row r="5198" spans="7:8" ht="14.45" x14ac:dyDescent="0.3">
      <c r="G5198" s="83"/>
      <c r="H5198" s="83"/>
    </row>
    <row r="5199" spans="7:8" ht="14.45" x14ac:dyDescent="0.3">
      <c r="G5199" s="83"/>
      <c r="H5199" s="83"/>
    </row>
    <row r="5200" spans="7:8" ht="14.45" x14ac:dyDescent="0.3">
      <c r="G5200" s="83"/>
      <c r="H5200" s="83"/>
    </row>
    <row r="5201" spans="7:8" ht="14.45" x14ac:dyDescent="0.3">
      <c r="G5201" s="83"/>
      <c r="H5201" s="83"/>
    </row>
    <row r="5202" spans="7:8" ht="14.45" x14ac:dyDescent="0.3">
      <c r="G5202" s="83"/>
      <c r="H5202" s="83"/>
    </row>
    <row r="5203" spans="7:8" ht="14.45" x14ac:dyDescent="0.3">
      <c r="G5203" s="83"/>
      <c r="H5203" s="83"/>
    </row>
    <row r="5204" spans="7:8" ht="14.45" x14ac:dyDescent="0.3">
      <c r="G5204" s="83"/>
      <c r="H5204" s="83"/>
    </row>
    <row r="5205" spans="7:8" ht="14.45" x14ac:dyDescent="0.3">
      <c r="G5205" s="83"/>
      <c r="H5205" s="83"/>
    </row>
    <row r="5206" spans="7:8" ht="14.45" x14ac:dyDescent="0.3">
      <c r="G5206" s="83"/>
      <c r="H5206" s="83"/>
    </row>
    <row r="5207" spans="7:8" ht="14.45" x14ac:dyDescent="0.3">
      <c r="G5207" s="83"/>
      <c r="H5207" s="83"/>
    </row>
    <row r="5208" spans="7:8" ht="14.45" x14ac:dyDescent="0.3">
      <c r="G5208" s="83"/>
      <c r="H5208" s="83"/>
    </row>
    <row r="5209" spans="7:8" ht="14.45" x14ac:dyDescent="0.3">
      <c r="G5209" s="83"/>
      <c r="H5209" s="83"/>
    </row>
    <row r="5210" spans="7:8" ht="14.45" x14ac:dyDescent="0.3">
      <c r="G5210" s="83"/>
      <c r="H5210" s="83"/>
    </row>
    <row r="5211" spans="7:8" ht="14.45" x14ac:dyDescent="0.3">
      <c r="G5211" s="83"/>
      <c r="H5211" s="83"/>
    </row>
    <row r="5212" spans="7:8" ht="14.45" x14ac:dyDescent="0.3">
      <c r="G5212" s="83"/>
      <c r="H5212" s="83"/>
    </row>
    <row r="5213" spans="7:8" ht="14.45" x14ac:dyDescent="0.3">
      <c r="G5213" s="83"/>
      <c r="H5213" s="83"/>
    </row>
    <row r="5214" spans="7:8" ht="14.45" x14ac:dyDescent="0.3">
      <c r="G5214" s="83"/>
      <c r="H5214" s="83"/>
    </row>
    <row r="5215" spans="7:8" ht="14.45" x14ac:dyDescent="0.3">
      <c r="G5215" s="83"/>
      <c r="H5215" s="83"/>
    </row>
    <row r="5216" spans="7:8" ht="14.45" x14ac:dyDescent="0.3">
      <c r="G5216" s="83"/>
      <c r="H5216" s="83"/>
    </row>
    <row r="5217" spans="7:8" ht="14.45" x14ac:dyDescent="0.3">
      <c r="G5217" s="83"/>
      <c r="H5217" s="83"/>
    </row>
    <row r="5218" spans="7:8" ht="14.45" x14ac:dyDescent="0.3">
      <c r="G5218" s="83"/>
      <c r="H5218" s="83"/>
    </row>
    <row r="5219" spans="7:8" ht="14.45" x14ac:dyDescent="0.3">
      <c r="G5219" s="83"/>
      <c r="H5219" s="83"/>
    </row>
    <row r="5220" spans="7:8" ht="14.45" x14ac:dyDescent="0.3">
      <c r="G5220" s="83"/>
      <c r="H5220" s="83"/>
    </row>
    <row r="5221" spans="7:8" ht="14.45" x14ac:dyDescent="0.3">
      <c r="G5221" s="83"/>
      <c r="H5221" s="83"/>
    </row>
    <row r="5222" spans="7:8" ht="14.45" x14ac:dyDescent="0.3">
      <c r="G5222" s="83"/>
      <c r="H5222" s="83"/>
    </row>
    <row r="5223" spans="7:8" ht="14.45" x14ac:dyDescent="0.3">
      <c r="G5223" s="83"/>
      <c r="H5223" s="83"/>
    </row>
    <row r="5224" spans="7:8" ht="14.45" x14ac:dyDescent="0.3">
      <c r="G5224" s="83"/>
      <c r="H5224" s="83"/>
    </row>
    <row r="5225" spans="7:8" ht="14.45" x14ac:dyDescent="0.3">
      <c r="G5225" s="83"/>
      <c r="H5225" s="83"/>
    </row>
    <row r="5226" spans="7:8" ht="14.45" x14ac:dyDescent="0.3">
      <c r="G5226" s="83"/>
      <c r="H5226" s="83"/>
    </row>
    <row r="5227" spans="7:8" ht="14.45" x14ac:dyDescent="0.3">
      <c r="G5227" s="83"/>
      <c r="H5227" s="83"/>
    </row>
    <row r="5228" spans="7:8" ht="14.45" x14ac:dyDescent="0.3">
      <c r="G5228" s="83"/>
      <c r="H5228" s="83"/>
    </row>
    <row r="5229" spans="7:8" ht="14.45" x14ac:dyDescent="0.3">
      <c r="G5229" s="83"/>
      <c r="H5229" s="83"/>
    </row>
    <row r="5230" spans="7:8" ht="14.45" x14ac:dyDescent="0.3">
      <c r="G5230" s="83"/>
      <c r="H5230" s="83"/>
    </row>
    <row r="5231" spans="7:8" ht="14.45" x14ac:dyDescent="0.3">
      <c r="G5231" s="83"/>
      <c r="H5231" s="83"/>
    </row>
    <row r="5232" spans="7:8" ht="14.45" x14ac:dyDescent="0.3">
      <c r="G5232" s="83"/>
      <c r="H5232" s="83"/>
    </row>
    <row r="5233" spans="7:8" ht="14.45" x14ac:dyDescent="0.3">
      <c r="G5233" s="83"/>
      <c r="H5233" s="83"/>
    </row>
    <row r="5234" spans="7:8" ht="14.45" x14ac:dyDescent="0.3">
      <c r="G5234" s="83"/>
      <c r="H5234" s="83"/>
    </row>
    <row r="5235" spans="7:8" ht="14.45" x14ac:dyDescent="0.3">
      <c r="G5235" s="83"/>
      <c r="H5235" s="83"/>
    </row>
    <row r="5236" spans="7:8" ht="14.45" x14ac:dyDescent="0.3">
      <c r="G5236" s="83"/>
      <c r="H5236" s="83"/>
    </row>
    <row r="5237" spans="7:8" ht="14.45" x14ac:dyDescent="0.3">
      <c r="G5237" s="83"/>
      <c r="H5237" s="83"/>
    </row>
    <row r="5238" spans="7:8" ht="14.45" x14ac:dyDescent="0.3">
      <c r="G5238" s="83"/>
      <c r="H5238" s="83"/>
    </row>
    <row r="5239" spans="7:8" ht="14.45" x14ac:dyDescent="0.3">
      <c r="G5239" s="83"/>
      <c r="H5239" s="83"/>
    </row>
    <row r="5240" spans="7:8" ht="14.45" x14ac:dyDescent="0.3">
      <c r="G5240" s="83"/>
      <c r="H5240" s="83"/>
    </row>
    <row r="5241" spans="7:8" ht="14.45" x14ac:dyDescent="0.3">
      <c r="G5241" s="83"/>
      <c r="H5241" s="83"/>
    </row>
    <row r="5242" spans="7:8" ht="14.45" x14ac:dyDescent="0.3">
      <c r="G5242" s="83"/>
      <c r="H5242" s="83"/>
    </row>
    <row r="5243" spans="7:8" ht="14.45" x14ac:dyDescent="0.3">
      <c r="G5243" s="83"/>
      <c r="H5243" s="83"/>
    </row>
    <row r="5244" spans="7:8" ht="14.45" x14ac:dyDescent="0.3">
      <c r="G5244" s="83"/>
      <c r="H5244" s="83"/>
    </row>
    <row r="5245" spans="7:8" ht="14.45" x14ac:dyDescent="0.3">
      <c r="G5245" s="83"/>
      <c r="H5245" s="83"/>
    </row>
    <row r="5246" spans="7:8" ht="14.45" x14ac:dyDescent="0.3">
      <c r="G5246" s="83"/>
      <c r="H5246" s="83"/>
    </row>
    <row r="5247" spans="7:8" ht="14.45" x14ac:dyDescent="0.3">
      <c r="G5247" s="83"/>
      <c r="H5247" s="83"/>
    </row>
    <row r="5248" spans="7:8" ht="14.45" x14ac:dyDescent="0.3">
      <c r="G5248" s="83"/>
      <c r="H5248" s="83"/>
    </row>
    <row r="5249" spans="7:8" ht="14.45" x14ac:dyDescent="0.3">
      <c r="G5249" s="83"/>
      <c r="H5249" s="83"/>
    </row>
    <row r="5250" spans="7:8" ht="14.45" x14ac:dyDescent="0.3">
      <c r="G5250" s="83"/>
      <c r="H5250" s="83"/>
    </row>
    <row r="5251" spans="7:8" ht="14.45" x14ac:dyDescent="0.3">
      <c r="G5251" s="83"/>
      <c r="H5251" s="83"/>
    </row>
    <row r="5252" spans="7:8" ht="14.45" x14ac:dyDescent="0.3">
      <c r="G5252" s="83"/>
      <c r="H5252" s="83"/>
    </row>
    <row r="5253" spans="7:8" ht="14.45" x14ac:dyDescent="0.3">
      <c r="G5253" s="83"/>
      <c r="H5253" s="83"/>
    </row>
    <row r="5254" spans="7:8" ht="14.45" x14ac:dyDescent="0.3">
      <c r="G5254" s="83"/>
      <c r="H5254" s="83"/>
    </row>
    <row r="5255" spans="7:8" ht="14.45" x14ac:dyDescent="0.3">
      <c r="G5255" s="83"/>
      <c r="H5255" s="83"/>
    </row>
    <row r="5256" spans="7:8" ht="14.45" x14ac:dyDescent="0.3">
      <c r="G5256" s="83"/>
      <c r="H5256" s="83"/>
    </row>
    <row r="5257" spans="7:8" ht="14.45" x14ac:dyDescent="0.3">
      <c r="G5257" s="83"/>
      <c r="H5257" s="83"/>
    </row>
    <row r="5258" spans="7:8" ht="14.45" x14ac:dyDescent="0.3">
      <c r="G5258" s="83"/>
      <c r="H5258" s="83"/>
    </row>
    <row r="5259" spans="7:8" ht="14.45" x14ac:dyDescent="0.3">
      <c r="G5259" s="83"/>
      <c r="H5259" s="83"/>
    </row>
    <row r="5260" spans="7:8" ht="14.45" x14ac:dyDescent="0.3">
      <c r="G5260" s="83"/>
      <c r="H5260" s="83"/>
    </row>
    <row r="5261" spans="7:8" ht="14.45" x14ac:dyDescent="0.3">
      <c r="G5261" s="83"/>
      <c r="H5261" s="83"/>
    </row>
    <row r="5262" spans="7:8" ht="14.45" x14ac:dyDescent="0.3">
      <c r="G5262" s="83"/>
      <c r="H5262" s="83"/>
    </row>
    <row r="5263" spans="7:8" ht="14.45" x14ac:dyDescent="0.3">
      <c r="G5263" s="83"/>
      <c r="H5263" s="83"/>
    </row>
    <row r="5264" spans="7:8" ht="14.45" x14ac:dyDescent="0.3">
      <c r="G5264" s="83"/>
      <c r="H5264" s="83"/>
    </row>
    <row r="5265" spans="7:8" ht="14.45" x14ac:dyDescent="0.3">
      <c r="G5265" s="83"/>
      <c r="H5265" s="83"/>
    </row>
    <row r="5266" spans="7:8" ht="14.45" x14ac:dyDescent="0.3">
      <c r="G5266" s="83"/>
      <c r="H5266" s="83"/>
    </row>
    <row r="5267" spans="7:8" ht="14.45" x14ac:dyDescent="0.3">
      <c r="G5267" s="83"/>
      <c r="H5267" s="83"/>
    </row>
    <row r="5268" spans="7:8" ht="14.45" x14ac:dyDescent="0.3">
      <c r="G5268" s="83"/>
      <c r="H5268" s="83"/>
    </row>
    <row r="5269" spans="7:8" ht="14.45" x14ac:dyDescent="0.3">
      <c r="G5269" s="83"/>
      <c r="H5269" s="83"/>
    </row>
    <row r="5270" spans="7:8" ht="14.45" x14ac:dyDescent="0.3">
      <c r="G5270" s="83"/>
      <c r="H5270" s="83"/>
    </row>
    <row r="5271" spans="7:8" ht="14.45" x14ac:dyDescent="0.3">
      <c r="G5271" s="83"/>
      <c r="H5271" s="83"/>
    </row>
    <row r="5272" spans="7:8" ht="14.45" x14ac:dyDescent="0.3">
      <c r="G5272" s="83"/>
      <c r="H5272" s="83"/>
    </row>
    <row r="5273" spans="7:8" ht="14.45" x14ac:dyDescent="0.3">
      <c r="G5273" s="83"/>
      <c r="H5273" s="83"/>
    </row>
    <row r="5274" spans="7:8" ht="14.45" x14ac:dyDescent="0.3">
      <c r="G5274" s="83"/>
      <c r="H5274" s="83"/>
    </row>
    <row r="5275" spans="7:8" ht="14.45" x14ac:dyDescent="0.3">
      <c r="G5275" s="83"/>
      <c r="H5275" s="83"/>
    </row>
    <row r="5276" spans="7:8" ht="14.45" x14ac:dyDescent="0.3">
      <c r="G5276" s="83"/>
      <c r="H5276" s="83"/>
    </row>
    <row r="5277" spans="7:8" ht="14.45" x14ac:dyDescent="0.3">
      <c r="G5277" s="83"/>
      <c r="H5277" s="83"/>
    </row>
    <row r="5278" spans="7:8" ht="14.45" x14ac:dyDescent="0.3">
      <c r="G5278" s="83"/>
      <c r="H5278" s="83"/>
    </row>
    <row r="5279" spans="7:8" ht="14.45" x14ac:dyDescent="0.3">
      <c r="G5279" s="83"/>
      <c r="H5279" s="83"/>
    </row>
    <row r="5280" spans="7:8" ht="14.45" x14ac:dyDescent="0.3">
      <c r="G5280" s="83"/>
      <c r="H5280" s="83"/>
    </row>
    <row r="5281" spans="7:8" ht="14.45" x14ac:dyDescent="0.3">
      <c r="G5281" s="83"/>
      <c r="H5281" s="83"/>
    </row>
    <row r="5282" spans="7:8" ht="14.45" x14ac:dyDescent="0.3">
      <c r="G5282" s="83"/>
      <c r="H5282" s="83"/>
    </row>
    <row r="5283" spans="7:8" ht="14.45" x14ac:dyDescent="0.3">
      <c r="G5283" s="83"/>
      <c r="H5283" s="83"/>
    </row>
    <row r="5284" spans="7:8" ht="14.45" x14ac:dyDescent="0.3">
      <c r="G5284" s="83"/>
      <c r="H5284" s="83"/>
    </row>
    <row r="5285" spans="7:8" ht="14.45" x14ac:dyDescent="0.3">
      <c r="G5285" s="83"/>
      <c r="H5285" s="83"/>
    </row>
    <row r="5286" spans="7:8" ht="14.45" x14ac:dyDescent="0.3">
      <c r="G5286" s="83"/>
      <c r="H5286" s="83"/>
    </row>
    <row r="5287" spans="7:8" ht="14.45" x14ac:dyDescent="0.3">
      <c r="G5287" s="83"/>
      <c r="H5287" s="83"/>
    </row>
    <row r="5288" spans="7:8" ht="14.45" x14ac:dyDescent="0.3">
      <c r="G5288" s="83"/>
      <c r="H5288" s="83"/>
    </row>
    <row r="5289" spans="7:8" ht="14.45" x14ac:dyDescent="0.3">
      <c r="G5289" s="83"/>
      <c r="H5289" s="83"/>
    </row>
    <row r="5290" spans="7:8" ht="14.45" x14ac:dyDescent="0.3">
      <c r="G5290" s="83"/>
      <c r="H5290" s="83"/>
    </row>
    <row r="5291" spans="7:8" ht="14.45" x14ac:dyDescent="0.3">
      <c r="G5291" s="83"/>
      <c r="H5291" s="83"/>
    </row>
    <row r="5292" spans="7:8" ht="14.45" x14ac:dyDescent="0.3">
      <c r="G5292" s="83"/>
      <c r="H5292" s="83"/>
    </row>
    <row r="5293" spans="7:8" ht="14.45" x14ac:dyDescent="0.3">
      <c r="G5293" s="83"/>
      <c r="H5293" s="83"/>
    </row>
    <row r="5294" spans="7:8" ht="14.45" x14ac:dyDescent="0.3">
      <c r="G5294" s="83"/>
      <c r="H5294" s="83"/>
    </row>
    <row r="5295" spans="7:8" ht="14.45" x14ac:dyDescent="0.3">
      <c r="G5295" s="83"/>
      <c r="H5295" s="83"/>
    </row>
    <row r="5296" spans="7:8" ht="14.45" x14ac:dyDescent="0.3">
      <c r="G5296" s="83"/>
      <c r="H5296" s="83"/>
    </row>
    <row r="5297" spans="7:8" ht="14.45" x14ac:dyDescent="0.3">
      <c r="G5297" s="83"/>
      <c r="H5297" s="83"/>
    </row>
    <row r="5298" spans="7:8" ht="14.45" x14ac:dyDescent="0.3">
      <c r="G5298" s="83"/>
      <c r="H5298" s="83"/>
    </row>
    <row r="5299" spans="7:8" ht="14.45" x14ac:dyDescent="0.3">
      <c r="G5299" s="83"/>
      <c r="H5299" s="83"/>
    </row>
    <row r="5300" spans="7:8" ht="14.45" x14ac:dyDescent="0.3">
      <c r="G5300" s="83"/>
      <c r="H5300" s="83"/>
    </row>
    <row r="5301" spans="7:8" ht="14.45" x14ac:dyDescent="0.3">
      <c r="G5301" s="83"/>
      <c r="H5301" s="83"/>
    </row>
    <row r="5302" spans="7:8" ht="14.45" x14ac:dyDescent="0.3">
      <c r="G5302" s="83"/>
      <c r="H5302" s="83"/>
    </row>
    <row r="5303" spans="7:8" ht="14.45" x14ac:dyDescent="0.3">
      <c r="G5303" s="83"/>
      <c r="H5303" s="83"/>
    </row>
    <row r="5304" spans="7:8" ht="14.45" x14ac:dyDescent="0.3">
      <c r="G5304" s="83"/>
      <c r="H5304" s="83"/>
    </row>
    <row r="5305" spans="7:8" ht="14.45" x14ac:dyDescent="0.3">
      <c r="G5305" s="83"/>
      <c r="H5305" s="83"/>
    </row>
    <row r="5306" spans="7:8" ht="14.45" x14ac:dyDescent="0.3">
      <c r="G5306" s="83"/>
      <c r="H5306" s="83"/>
    </row>
    <row r="5307" spans="7:8" ht="14.45" x14ac:dyDescent="0.3">
      <c r="G5307" s="83"/>
      <c r="H5307" s="83"/>
    </row>
    <row r="5308" spans="7:8" ht="14.45" x14ac:dyDescent="0.3">
      <c r="G5308" s="83"/>
      <c r="H5308" s="83"/>
    </row>
    <row r="5309" spans="7:8" ht="14.45" x14ac:dyDescent="0.3">
      <c r="G5309" s="83"/>
      <c r="H5309" s="83"/>
    </row>
    <row r="5310" spans="7:8" ht="14.45" x14ac:dyDescent="0.3">
      <c r="G5310" s="83"/>
      <c r="H5310" s="83"/>
    </row>
    <row r="5311" spans="7:8" ht="14.45" x14ac:dyDescent="0.3">
      <c r="G5311" s="83"/>
      <c r="H5311" s="83"/>
    </row>
    <row r="5312" spans="7:8" ht="14.45" x14ac:dyDescent="0.3">
      <c r="G5312" s="83"/>
      <c r="H5312" s="83"/>
    </row>
    <row r="5313" spans="7:8" ht="14.45" x14ac:dyDescent="0.3">
      <c r="G5313" s="83"/>
      <c r="H5313" s="83"/>
    </row>
    <row r="5314" spans="7:8" ht="14.45" x14ac:dyDescent="0.3">
      <c r="G5314" s="83"/>
      <c r="H5314" s="83"/>
    </row>
    <row r="5315" spans="7:8" ht="14.45" x14ac:dyDescent="0.3">
      <c r="G5315" s="83"/>
      <c r="H5315" s="83"/>
    </row>
    <row r="5316" spans="7:8" ht="14.45" x14ac:dyDescent="0.3">
      <c r="G5316" s="83"/>
      <c r="H5316" s="83"/>
    </row>
    <row r="5317" spans="7:8" ht="14.45" x14ac:dyDescent="0.3">
      <c r="G5317" s="83"/>
      <c r="H5317" s="83"/>
    </row>
    <row r="5318" spans="7:8" ht="14.45" x14ac:dyDescent="0.3">
      <c r="G5318" s="83"/>
      <c r="H5318" s="83"/>
    </row>
    <row r="5319" spans="7:8" ht="14.45" x14ac:dyDescent="0.3">
      <c r="G5319" s="83"/>
      <c r="H5319" s="83"/>
    </row>
    <row r="5320" spans="7:8" ht="14.45" x14ac:dyDescent="0.3">
      <c r="G5320" s="83"/>
      <c r="H5320" s="83"/>
    </row>
    <row r="5321" spans="7:8" ht="14.45" x14ac:dyDescent="0.3">
      <c r="G5321" s="83"/>
      <c r="H5321" s="83"/>
    </row>
    <row r="5322" spans="7:8" ht="14.45" x14ac:dyDescent="0.3">
      <c r="G5322" s="83"/>
      <c r="H5322" s="83"/>
    </row>
    <row r="5323" spans="7:8" ht="14.45" x14ac:dyDescent="0.3">
      <c r="G5323" s="83"/>
      <c r="H5323" s="83"/>
    </row>
    <row r="5324" spans="7:8" ht="14.45" x14ac:dyDescent="0.3">
      <c r="G5324" s="83"/>
      <c r="H5324" s="83"/>
    </row>
    <row r="5325" spans="7:8" ht="14.45" x14ac:dyDescent="0.3">
      <c r="G5325" s="83"/>
      <c r="H5325" s="83"/>
    </row>
    <row r="5326" spans="7:8" ht="14.45" x14ac:dyDescent="0.3">
      <c r="G5326" s="83"/>
      <c r="H5326" s="83"/>
    </row>
    <row r="5327" spans="7:8" ht="14.45" x14ac:dyDescent="0.3">
      <c r="G5327" s="83"/>
      <c r="H5327" s="83"/>
    </row>
    <row r="5328" spans="7:8" ht="14.45" x14ac:dyDescent="0.3">
      <c r="G5328" s="83"/>
      <c r="H5328" s="83"/>
    </row>
    <row r="5329" spans="7:8" ht="14.45" x14ac:dyDescent="0.3">
      <c r="G5329" s="83"/>
      <c r="H5329" s="83"/>
    </row>
    <row r="5330" spans="7:8" ht="14.45" x14ac:dyDescent="0.3">
      <c r="G5330" s="83"/>
      <c r="H5330" s="83"/>
    </row>
    <row r="5331" spans="7:8" ht="14.45" x14ac:dyDescent="0.3">
      <c r="G5331" s="83"/>
      <c r="H5331" s="83"/>
    </row>
    <row r="5332" spans="7:8" ht="14.45" x14ac:dyDescent="0.3">
      <c r="G5332" s="83"/>
      <c r="H5332" s="83"/>
    </row>
    <row r="5333" spans="7:8" ht="14.45" x14ac:dyDescent="0.3">
      <c r="G5333" s="83"/>
      <c r="H5333" s="83"/>
    </row>
    <row r="5334" spans="7:8" ht="14.45" x14ac:dyDescent="0.3">
      <c r="G5334" s="83"/>
      <c r="H5334" s="83"/>
    </row>
    <row r="5335" spans="7:8" ht="14.45" x14ac:dyDescent="0.3">
      <c r="G5335" s="83"/>
      <c r="H5335" s="83"/>
    </row>
    <row r="5336" spans="7:8" ht="14.45" x14ac:dyDescent="0.3">
      <c r="G5336" s="83"/>
      <c r="H5336" s="83"/>
    </row>
    <row r="5337" spans="7:8" ht="14.45" x14ac:dyDescent="0.3">
      <c r="G5337" s="83"/>
      <c r="H5337" s="83"/>
    </row>
    <row r="5338" spans="7:8" ht="14.45" x14ac:dyDescent="0.3">
      <c r="G5338" s="83"/>
      <c r="H5338" s="83"/>
    </row>
    <row r="5339" spans="7:8" ht="14.45" x14ac:dyDescent="0.3">
      <c r="G5339" s="83"/>
      <c r="H5339" s="83"/>
    </row>
    <row r="5340" spans="7:8" ht="14.45" x14ac:dyDescent="0.3">
      <c r="G5340" s="83"/>
      <c r="H5340" s="83"/>
    </row>
    <row r="5341" spans="7:8" ht="14.45" x14ac:dyDescent="0.3">
      <c r="G5341" s="83"/>
      <c r="H5341" s="83"/>
    </row>
    <row r="5342" spans="7:8" ht="14.45" x14ac:dyDescent="0.3">
      <c r="G5342" s="83"/>
      <c r="H5342" s="83"/>
    </row>
    <row r="5343" spans="7:8" ht="14.45" x14ac:dyDescent="0.3">
      <c r="G5343" s="83"/>
      <c r="H5343" s="83"/>
    </row>
    <row r="5344" spans="7:8" ht="14.45" x14ac:dyDescent="0.3">
      <c r="G5344" s="83"/>
      <c r="H5344" s="83"/>
    </row>
    <row r="5345" spans="7:8" ht="14.45" x14ac:dyDescent="0.3">
      <c r="G5345" s="83"/>
      <c r="H5345" s="83"/>
    </row>
    <row r="5346" spans="7:8" ht="14.45" x14ac:dyDescent="0.3">
      <c r="G5346" s="83"/>
      <c r="H5346" s="83"/>
    </row>
    <row r="5347" spans="7:8" ht="14.45" x14ac:dyDescent="0.3">
      <c r="G5347" s="83"/>
      <c r="H5347" s="83"/>
    </row>
    <row r="5348" spans="7:8" ht="14.45" x14ac:dyDescent="0.3">
      <c r="G5348" s="83"/>
      <c r="H5348" s="83"/>
    </row>
    <row r="5349" spans="7:8" ht="14.45" x14ac:dyDescent="0.3">
      <c r="G5349" s="83"/>
      <c r="H5349" s="83"/>
    </row>
    <row r="5350" spans="7:8" ht="14.45" x14ac:dyDescent="0.3">
      <c r="G5350" s="83"/>
      <c r="H5350" s="83"/>
    </row>
    <row r="5351" spans="7:8" ht="14.45" x14ac:dyDescent="0.3">
      <c r="G5351" s="83"/>
      <c r="H5351" s="83"/>
    </row>
    <row r="5352" spans="7:8" ht="14.45" x14ac:dyDescent="0.3">
      <c r="G5352" s="83"/>
      <c r="H5352" s="83"/>
    </row>
    <row r="5353" spans="7:8" ht="14.45" x14ac:dyDescent="0.3">
      <c r="G5353" s="83"/>
      <c r="H5353" s="83"/>
    </row>
    <row r="5354" spans="7:8" ht="14.45" x14ac:dyDescent="0.3">
      <c r="G5354" s="83"/>
      <c r="H5354" s="83"/>
    </row>
    <row r="5355" spans="7:8" ht="14.45" x14ac:dyDescent="0.3">
      <c r="G5355" s="83"/>
      <c r="H5355" s="83"/>
    </row>
    <row r="5356" spans="7:8" ht="14.45" x14ac:dyDescent="0.3">
      <c r="G5356" s="83"/>
      <c r="H5356" s="83"/>
    </row>
    <row r="5357" spans="7:8" ht="14.45" x14ac:dyDescent="0.3">
      <c r="G5357" s="83"/>
      <c r="H5357" s="83"/>
    </row>
    <row r="5358" spans="7:8" ht="14.45" x14ac:dyDescent="0.3">
      <c r="G5358" s="83"/>
      <c r="H5358" s="83"/>
    </row>
    <row r="5359" spans="7:8" ht="14.45" x14ac:dyDescent="0.3">
      <c r="G5359" s="83"/>
      <c r="H5359" s="83"/>
    </row>
    <row r="5360" spans="7:8" ht="14.45" x14ac:dyDescent="0.3">
      <c r="G5360" s="83"/>
      <c r="H5360" s="83"/>
    </row>
    <row r="5361" spans="7:8" ht="14.45" x14ac:dyDescent="0.3">
      <c r="G5361" s="83"/>
      <c r="H5361" s="83"/>
    </row>
    <row r="5362" spans="7:8" ht="14.45" x14ac:dyDescent="0.3">
      <c r="G5362" s="83"/>
      <c r="H5362" s="83"/>
    </row>
    <row r="5363" spans="7:8" ht="14.45" x14ac:dyDescent="0.3">
      <c r="G5363" s="83"/>
      <c r="H5363" s="83"/>
    </row>
    <row r="5364" spans="7:8" ht="14.45" x14ac:dyDescent="0.3">
      <c r="G5364" s="83"/>
      <c r="H5364" s="83"/>
    </row>
    <row r="5365" spans="7:8" ht="14.45" x14ac:dyDescent="0.3">
      <c r="G5365" s="83"/>
      <c r="H5365" s="83"/>
    </row>
    <row r="5366" spans="7:8" ht="14.45" x14ac:dyDescent="0.3">
      <c r="G5366" s="83"/>
      <c r="H5366" s="83"/>
    </row>
    <row r="5367" spans="7:8" ht="14.45" x14ac:dyDescent="0.3">
      <c r="G5367" s="83"/>
      <c r="H5367" s="83"/>
    </row>
    <row r="5368" spans="7:8" ht="14.45" x14ac:dyDescent="0.3">
      <c r="G5368" s="83"/>
      <c r="H5368" s="83"/>
    </row>
    <row r="5369" spans="7:8" ht="14.45" x14ac:dyDescent="0.3">
      <c r="G5369" s="83"/>
      <c r="H5369" s="83"/>
    </row>
    <row r="5370" spans="7:8" ht="14.45" x14ac:dyDescent="0.3">
      <c r="G5370" s="83"/>
      <c r="H5370" s="83"/>
    </row>
    <row r="5371" spans="7:8" ht="14.45" x14ac:dyDescent="0.3">
      <c r="G5371" s="83"/>
      <c r="H5371" s="83"/>
    </row>
    <row r="5372" spans="7:8" ht="14.45" x14ac:dyDescent="0.3">
      <c r="G5372" s="83"/>
      <c r="H5372" s="83"/>
    </row>
    <row r="5373" spans="7:8" ht="14.45" x14ac:dyDescent="0.3">
      <c r="G5373" s="83"/>
      <c r="H5373" s="83"/>
    </row>
    <row r="5374" spans="7:8" ht="14.45" x14ac:dyDescent="0.3">
      <c r="G5374" s="83"/>
      <c r="H5374" s="83"/>
    </row>
    <row r="5375" spans="7:8" ht="14.45" x14ac:dyDescent="0.3">
      <c r="G5375" s="83"/>
      <c r="H5375" s="83"/>
    </row>
    <row r="5376" spans="7:8" ht="14.45" x14ac:dyDescent="0.3">
      <c r="G5376" s="83"/>
      <c r="H5376" s="83"/>
    </row>
    <row r="5377" spans="7:8" ht="14.45" x14ac:dyDescent="0.3">
      <c r="G5377" s="83"/>
      <c r="H5377" s="83"/>
    </row>
    <row r="5378" spans="7:8" ht="14.45" x14ac:dyDescent="0.3">
      <c r="G5378" s="83"/>
      <c r="H5378" s="83"/>
    </row>
    <row r="5379" spans="7:8" ht="14.45" x14ac:dyDescent="0.3">
      <c r="G5379" s="83"/>
      <c r="H5379" s="83"/>
    </row>
    <row r="5380" spans="7:8" ht="14.45" x14ac:dyDescent="0.3">
      <c r="G5380" s="83"/>
      <c r="H5380" s="83"/>
    </row>
    <row r="5381" spans="7:8" ht="14.45" x14ac:dyDescent="0.3">
      <c r="G5381" s="83"/>
      <c r="H5381" s="83"/>
    </row>
    <row r="5382" spans="7:8" ht="14.45" x14ac:dyDescent="0.3">
      <c r="G5382" s="83"/>
      <c r="H5382" s="83"/>
    </row>
    <row r="5383" spans="7:8" ht="14.45" x14ac:dyDescent="0.3">
      <c r="G5383" s="83"/>
      <c r="H5383" s="83"/>
    </row>
    <row r="5384" spans="7:8" ht="14.45" x14ac:dyDescent="0.3">
      <c r="G5384" s="83"/>
      <c r="H5384" s="83"/>
    </row>
    <row r="5385" spans="7:8" ht="14.45" x14ac:dyDescent="0.3">
      <c r="G5385" s="83"/>
      <c r="H5385" s="83"/>
    </row>
    <row r="5386" spans="7:8" ht="14.45" x14ac:dyDescent="0.3">
      <c r="G5386" s="83"/>
      <c r="H5386" s="83"/>
    </row>
    <row r="5387" spans="7:8" ht="14.45" x14ac:dyDescent="0.3">
      <c r="G5387" s="83"/>
      <c r="H5387" s="83"/>
    </row>
    <row r="5388" spans="7:8" ht="14.45" x14ac:dyDescent="0.3">
      <c r="G5388" s="83"/>
      <c r="H5388" s="83"/>
    </row>
    <row r="5389" spans="7:8" ht="14.45" x14ac:dyDescent="0.3">
      <c r="G5389" s="83"/>
      <c r="H5389" s="83"/>
    </row>
    <row r="5390" spans="7:8" ht="14.45" x14ac:dyDescent="0.3">
      <c r="G5390" s="83"/>
      <c r="H5390" s="83"/>
    </row>
    <row r="5391" spans="7:8" ht="14.45" x14ac:dyDescent="0.3">
      <c r="G5391" s="83"/>
      <c r="H5391" s="83"/>
    </row>
    <row r="5392" spans="7:8" ht="14.45" x14ac:dyDescent="0.3">
      <c r="G5392" s="83"/>
      <c r="H5392" s="83"/>
    </row>
    <row r="5393" spans="7:8" ht="14.45" x14ac:dyDescent="0.3">
      <c r="G5393" s="83"/>
      <c r="H5393" s="83"/>
    </row>
    <row r="5394" spans="7:8" ht="14.45" x14ac:dyDescent="0.3">
      <c r="G5394" s="83"/>
      <c r="H5394" s="83"/>
    </row>
    <row r="5395" spans="7:8" ht="14.45" x14ac:dyDescent="0.3">
      <c r="G5395" s="83"/>
      <c r="H5395" s="83"/>
    </row>
    <row r="5396" spans="7:8" ht="14.45" x14ac:dyDescent="0.3">
      <c r="G5396" s="83"/>
      <c r="H5396" s="83"/>
    </row>
    <row r="5397" spans="7:8" ht="14.45" x14ac:dyDescent="0.3">
      <c r="G5397" s="83"/>
      <c r="H5397" s="83"/>
    </row>
    <row r="5398" spans="7:8" ht="14.45" x14ac:dyDescent="0.3">
      <c r="G5398" s="83"/>
      <c r="H5398" s="83"/>
    </row>
    <row r="5399" spans="7:8" ht="14.45" x14ac:dyDescent="0.3">
      <c r="G5399" s="83"/>
      <c r="H5399" s="83"/>
    </row>
    <row r="5400" spans="7:8" ht="14.45" x14ac:dyDescent="0.3">
      <c r="G5400" s="83"/>
      <c r="H5400" s="83"/>
    </row>
    <row r="5401" spans="7:8" ht="14.45" x14ac:dyDescent="0.3">
      <c r="G5401" s="83"/>
      <c r="H5401" s="83"/>
    </row>
    <row r="5402" spans="7:8" ht="14.45" x14ac:dyDescent="0.3">
      <c r="G5402" s="83"/>
      <c r="H5402" s="83"/>
    </row>
    <row r="5403" spans="7:8" ht="14.45" x14ac:dyDescent="0.3">
      <c r="G5403" s="83"/>
      <c r="H5403" s="83"/>
    </row>
    <row r="5404" spans="7:8" ht="14.45" x14ac:dyDescent="0.3">
      <c r="G5404" s="83"/>
      <c r="H5404" s="83"/>
    </row>
    <row r="5405" spans="7:8" ht="14.45" x14ac:dyDescent="0.3">
      <c r="G5405" s="83"/>
      <c r="H5405" s="83"/>
    </row>
    <row r="5406" spans="7:8" ht="14.45" x14ac:dyDescent="0.3">
      <c r="G5406" s="83"/>
      <c r="H5406" s="83"/>
    </row>
    <row r="5407" spans="7:8" ht="14.45" x14ac:dyDescent="0.3">
      <c r="G5407" s="83"/>
      <c r="H5407" s="83"/>
    </row>
    <row r="5408" spans="7:8" ht="14.45" x14ac:dyDescent="0.3">
      <c r="G5408" s="83"/>
      <c r="H5408" s="83"/>
    </row>
    <row r="5409" spans="7:8" ht="14.45" x14ac:dyDescent="0.3">
      <c r="G5409" s="83"/>
      <c r="H5409" s="83"/>
    </row>
    <row r="5410" spans="7:8" ht="14.45" x14ac:dyDescent="0.3">
      <c r="G5410" s="83"/>
      <c r="H5410" s="83"/>
    </row>
    <row r="5411" spans="7:8" ht="14.45" x14ac:dyDescent="0.3">
      <c r="G5411" s="83"/>
      <c r="H5411" s="83"/>
    </row>
    <row r="5412" spans="7:8" ht="14.45" x14ac:dyDescent="0.3">
      <c r="G5412" s="83"/>
      <c r="H5412" s="83"/>
    </row>
    <row r="5413" spans="7:8" ht="14.45" x14ac:dyDescent="0.3">
      <c r="G5413" s="83"/>
      <c r="H5413" s="83"/>
    </row>
    <row r="5414" spans="7:8" ht="14.45" x14ac:dyDescent="0.3">
      <c r="G5414" s="83"/>
      <c r="H5414" s="83"/>
    </row>
    <row r="5415" spans="7:8" ht="14.45" x14ac:dyDescent="0.3">
      <c r="G5415" s="83"/>
      <c r="H5415" s="83"/>
    </row>
    <row r="5416" spans="7:8" ht="14.45" x14ac:dyDescent="0.3">
      <c r="G5416" s="83"/>
      <c r="H5416" s="83"/>
    </row>
    <row r="5417" spans="7:8" ht="14.45" x14ac:dyDescent="0.3">
      <c r="G5417" s="83"/>
      <c r="H5417" s="83"/>
    </row>
    <row r="5418" spans="7:8" ht="14.45" x14ac:dyDescent="0.3">
      <c r="G5418" s="83"/>
      <c r="H5418" s="83"/>
    </row>
    <row r="5419" spans="7:8" ht="14.45" x14ac:dyDescent="0.3">
      <c r="G5419" s="83"/>
      <c r="H5419" s="83"/>
    </row>
    <row r="5420" spans="7:8" ht="14.45" x14ac:dyDescent="0.3">
      <c r="G5420" s="83"/>
      <c r="H5420" s="83"/>
    </row>
    <row r="5421" spans="7:8" ht="14.45" x14ac:dyDescent="0.3">
      <c r="G5421" s="83"/>
      <c r="H5421" s="83"/>
    </row>
    <row r="5422" spans="7:8" ht="14.45" x14ac:dyDescent="0.3">
      <c r="G5422" s="83"/>
      <c r="H5422" s="83"/>
    </row>
    <row r="5423" spans="7:8" ht="14.45" x14ac:dyDescent="0.3">
      <c r="G5423" s="83"/>
      <c r="H5423" s="83"/>
    </row>
    <row r="5424" spans="7:8" ht="14.45" x14ac:dyDescent="0.3">
      <c r="G5424" s="83"/>
      <c r="H5424" s="83"/>
    </row>
    <row r="5425" spans="7:8" ht="14.45" x14ac:dyDescent="0.3">
      <c r="G5425" s="83"/>
      <c r="H5425" s="83"/>
    </row>
    <row r="5426" spans="7:8" ht="14.45" x14ac:dyDescent="0.3">
      <c r="G5426" s="83"/>
      <c r="H5426" s="83"/>
    </row>
    <row r="5427" spans="7:8" ht="14.45" x14ac:dyDescent="0.3">
      <c r="G5427" s="83"/>
      <c r="H5427" s="83"/>
    </row>
    <row r="5428" spans="7:8" ht="14.45" x14ac:dyDescent="0.3">
      <c r="G5428" s="83"/>
      <c r="H5428" s="83"/>
    </row>
    <row r="5429" spans="7:8" ht="14.45" x14ac:dyDescent="0.3">
      <c r="G5429" s="83"/>
      <c r="H5429" s="83"/>
    </row>
    <row r="5430" spans="7:8" ht="14.45" x14ac:dyDescent="0.3">
      <c r="G5430" s="83"/>
      <c r="H5430" s="83"/>
    </row>
    <row r="5431" spans="7:8" ht="14.45" x14ac:dyDescent="0.3">
      <c r="G5431" s="83"/>
      <c r="H5431" s="83"/>
    </row>
    <row r="5432" spans="7:8" ht="14.45" x14ac:dyDescent="0.3">
      <c r="G5432" s="83"/>
      <c r="H5432" s="83"/>
    </row>
    <row r="5433" spans="7:8" ht="14.45" x14ac:dyDescent="0.3">
      <c r="G5433" s="83"/>
      <c r="H5433" s="83"/>
    </row>
    <row r="5434" spans="7:8" ht="14.45" x14ac:dyDescent="0.3">
      <c r="G5434" s="83"/>
      <c r="H5434" s="83"/>
    </row>
    <row r="5435" spans="7:8" ht="14.45" x14ac:dyDescent="0.3">
      <c r="G5435" s="83"/>
      <c r="H5435" s="83"/>
    </row>
    <row r="5436" spans="7:8" ht="14.45" x14ac:dyDescent="0.3">
      <c r="G5436" s="83"/>
      <c r="H5436" s="83"/>
    </row>
    <row r="5437" spans="7:8" ht="14.45" x14ac:dyDescent="0.3">
      <c r="G5437" s="83"/>
      <c r="H5437" s="83"/>
    </row>
    <row r="5438" spans="7:8" ht="14.45" x14ac:dyDescent="0.3">
      <c r="G5438" s="83"/>
      <c r="H5438" s="83"/>
    </row>
    <row r="5439" spans="7:8" ht="14.45" x14ac:dyDescent="0.3">
      <c r="G5439" s="83"/>
      <c r="H5439" s="83"/>
    </row>
    <row r="5440" spans="7:8" ht="14.45" x14ac:dyDescent="0.3">
      <c r="G5440" s="83"/>
      <c r="H5440" s="83"/>
    </row>
    <row r="5441" spans="7:8" ht="14.45" x14ac:dyDescent="0.3">
      <c r="G5441" s="83"/>
      <c r="H5441" s="83"/>
    </row>
    <row r="5442" spans="7:8" ht="14.45" x14ac:dyDescent="0.3">
      <c r="G5442" s="83"/>
      <c r="H5442" s="83"/>
    </row>
    <row r="5443" spans="7:8" ht="14.45" x14ac:dyDescent="0.3">
      <c r="G5443" s="83"/>
      <c r="H5443" s="83"/>
    </row>
    <row r="5444" spans="7:8" ht="14.45" x14ac:dyDescent="0.3">
      <c r="G5444" s="83"/>
      <c r="H5444" s="83"/>
    </row>
    <row r="5445" spans="7:8" ht="14.45" x14ac:dyDescent="0.3">
      <c r="G5445" s="83"/>
      <c r="H5445" s="83"/>
    </row>
    <row r="5446" spans="7:8" ht="14.45" x14ac:dyDescent="0.3">
      <c r="G5446" s="83"/>
      <c r="H5446" s="83"/>
    </row>
    <row r="5447" spans="7:8" ht="14.45" x14ac:dyDescent="0.3">
      <c r="G5447" s="83"/>
      <c r="H5447" s="83"/>
    </row>
    <row r="5448" spans="7:8" ht="14.45" x14ac:dyDescent="0.3">
      <c r="G5448" s="83"/>
      <c r="H5448" s="83"/>
    </row>
    <row r="5449" spans="7:8" ht="14.45" x14ac:dyDescent="0.3">
      <c r="G5449" s="83"/>
      <c r="H5449" s="83"/>
    </row>
    <row r="5450" spans="7:8" ht="14.45" x14ac:dyDescent="0.3">
      <c r="G5450" s="83"/>
      <c r="H5450" s="83"/>
    </row>
    <row r="5451" spans="7:8" ht="14.45" x14ac:dyDescent="0.3">
      <c r="G5451" s="83"/>
      <c r="H5451" s="83"/>
    </row>
    <row r="5452" spans="7:8" ht="14.45" x14ac:dyDescent="0.3">
      <c r="G5452" s="83"/>
      <c r="H5452" s="83"/>
    </row>
    <row r="5453" spans="7:8" ht="14.45" x14ac:dyDescent="0.3">
      <c r="G5453" s="83"/>
      <c r="H5453" s="83"/>
    </row>
    <row r="5454" spans="7:8" ht="14.45" x14ac:dyDescent="0.3">
      <c r="G5454" s="83"/>
      <c r="H5454" s="83"/>
    </row>
    <row r="5455" spans="7:8" ht="14.45" x14ac:dyDescent="0.3">
      <c r="G5455" s="83"/>
      <c r="H5455" s="83"/>
    </row>
    <row r="5456" spans="7:8" ht="14.45" x14ac:dyDescent="0.3">
      <c r="G5456" s="83"/>
      <c r="H5456" s="83"/>
    </row>
    <row r="5457" spans="7:8" ht="14.45" x14ac:dyDescent="0.3">
      <c r="G5457" s="83"/>
      <c r="H5457" s="83"/>
    </row>
    <row r="5458" spans="7:8" ht="14.45" x14ac:dyDescent="0.3">
      <c r="G5458" s="83"/>
      <c r="H5458" s="83"/>
    </row>
    <row r="5459" spans="7:8" ht="14.45" x14ac:dyDescent="0.3">
      <c r="G5459" s="83"/>
      <c r="H5459" s="83"/>
    </row>
    <row r="5460" spans="7:8" ht="14.45" x14ac:dyDescent="0.3">
      <c r="G5460" s="83"/>
      <c r="H5460" s="83"/>
    </row>
    <row r="5461" spans="7:8" ht="14.45" x14ac:dyDescent="0.3">
      <c r="G5461" s="83"/>
      <c r="H5461" s="83"/>
    </row>
    <row r="5462" spans="7:8" ht="14.45" x14ac:dyDescent="0.3">
      <c r="G5462" s="83"/>
      <c r="H5462" s="83"/>
    </row>
    <row r="5463" spans="7:8" ht="14.45" x14ac:dyDescent="0.3">
      <c r="G5463" s="83"/>
      <c r="H5463" s="83"/>
    </row>
    <row r="5464" spans="7:8" ht="14.45" x14ac:dyDescent="0.3">
      <c r="G5464" s="83"/>
      <c r="H5464" s="83"/>
    </row>
    <row r="5465" spans="7:8" ht="14.45" x14ac:dyDescent="0.3">
      <c r="G5465" s="83"/>
      <c r="H5465" s="83"/>
    </row>
    <row r="5466" spans="7:8" ht="14.45" x14ac:dyDescent="0.3">
      <c r="G5466" s="83"/>
      <c r="H5466" s="83"/>
    </row>
    <row r="5467" spans="7:8" ht="14.45" x14ac:dyDescent="0.3">
      <c r="G5467" s="83"/>
      <c r="H5467" s="83"/>
    </row>
    <row r="5468" spans="7:8" ht="14.45" x14ac:dyDescent="0.3">
      <c r="G5468" s="83"/>
      <c r="H5468" s="83"/>
    </row>
    <row r="5469" spans="7:8" ht="14.45" x14ac:dyDescent="0.3">
      <c r="G5469" s="83"/>
      <c r="H5469" s="83"/>
    </row>
    <row r="5470" spans="7:8" ht="14.45" x14ac:dyDescent="0.3">
      <c r="G5470" s="83"/>
      <c r="H5470" s="83"/>
    </row>
    <row r="5471" spans="7:8" ht="14.45" x14ac:dyDescent="0.3">
      <c r="G5471" s="83"/>
      <c r="H5471" s="83"/>
    </row>
    <row r="5472" spans="7:8" ht="14.45" x14ac:dyDescent="0.3">
      <c r="G5472" s="83"/>
      <c r="H5472" s="83"/>
    </row>
    <row r="5473" spans="7:8" ht="14.45" x14ac:dyDescent="0.3">
      <c r="G5473" s="83"/>
      <c r="H5473" s="83"/>
    </row>
    <row r="5474" spans="7:8" ht="14.45" x14ac:dyDescent="0.3">
      <c r="G5474" s="83"/>
      <c r="H5474" s="83"/>
    </row>
    <row r="5475" spans="7:8" ht="14.45" x14ac:dyDescent="0.3">
      <c r="G5475" s="83"/>
      <c r="H5475" s="83"/>
    </row>
    <row r="5476" spans="7:8" ht="14.45" x14ac:dyDescent="0.3">
      <c r="G5476" s="83"/>
      <c r="H5476" s="83"/>
    </row>
    <row r="5477" spans="7:8" ht="14.45" x14ac:dyDescent="0.3">
      <c r="G5477" s="83"/>
      <c r="H5477" s="83"/>
    </row>
    <row r="5478" spans="7:8" ht="14.45" x14ac:dyDescent="0.3">
      <c r="G5478" s="83"/>
      <c r="H5478" s="83"/>
    </row>
    <row r="5479" spans="7:8" ht="14.45" x14ac:dyDescent="0.3">
      <c r="G5479" s="83"/>
      <c r="H5479" s="83"/>
    </row>
    <row r="5480" spans="7:8" ht="14.45" x14ac:dyDescent="0.3">
      <c r="G5480" s="83"/>
      <c r="H5480" s="83"/>
    </row>
    <row r="5481" spans="7:8" ht="14.45" x14ac:dyDescent="0.3">
      <c r="G5481" s="83"/>
      <c r="H5481" s="83"/>
    </row>
    <row r="5482" spans="7:8" ht="14.45" x14ac:dyDescent="0.3">
      <c r="G5482" s="83"/>
      <c r="H5482" s="83"/>
    </row>
    <row r="5483" spans="7:8" ht="14.45" x14ac:dyDescent="0.3">
      <c r="G5483" s="83"/>
      <c r="H5483" s="83"/>
    </row>
    <row r="5484" spans="7:8" ht="14.45" x14ac:dyDescent="0.3">
      <c r="G5484" s="83"/>
      <c r="H5484" s="83"/>
    </row>
    <row r="5485" spans="7:8" ht="14.45" x14ac:dyDescent="0.3">
      <c r="G5485" s="83"/>
      <c r="H5485" s="83"/>
    </row>
    <row r="5486" spans="7:8" ht="14.45" x14ac:dyDescent="0.3">
      <c r="G5486" s="83"/>
      <c r="H5486" s="83"/>
    </row>
    <row r="5487" spans="7:8" ht="14.45" x14ac:dyDescent="0.3">
      <c r="G5487" s="83"/>
      <c r="H5487" s="83"/>
    </row>
    <row r="5488" spans="7:8" ht="14.45" x14ac:dyDescent="0.3">
      <c r="G5488" s="83"/>
      <c r="H5488" s="83"/>
    </row>
    <row r="5489" spans="7:8" ht="14.45" x14ac:dyDescent="0.3">
      <c r="G5489" s="83"/>
      <c r="H5489" s="83"/>
    </row>
    <row r="5490" spans="7:8" ht="14.45" x14ac:dyDescent="0.3">
      <c r="G5490" s="83"/>
      <c r="H5490" s="83"/>
    </row>
    <row r="5491" spans="7:8" ht="14.45" x14ac:dyDescent="0.3">
      <c r="G5491" s="83"/>
      <c r="H5491" s="83"/>
    </row>
    <row r="5492" spans="7:8" ht="14.45" x14ac:dyDescent="0.3">
      <c r="G5492" s="83"/>
      <c r="H5492" s="83"/>
    </row>
    <row r="5493" spans="7:8" ht="14.45" x14ac:dyDescent="0.3">
      <c r="G5493" s="83"/>
      <c r="H5493" s="83"/>
    </row>
    <row r="5494" spans="7:8" ht="14.45" x14ac:dyDescent="0.3">
      <c r="G5494" s="83"/>
      <c r="H5494" s="83"/>
    </row>
    <row r="5495" spans="7:8" ht="14.45" x14ac:dyDescent="0.3">
      <c r="G5495" s="83"/>
      <c r="H5495" s="83"/>
    </row>
    <row r="5496" spans="7:8" ht="14.45" x14ac:dyDescent="0.3">
      <c r="G5496" s="83"/>
      <c r="H5496" s="83"/>
    </row>
    <row r="5497" spans="7:8" ht="14.45" x14ac:dyDescent="0.3">
      <c r="G5497" s="83"/>
      <c r="H5497" s="83"/>
    </row>
    <row r="5498" spans="7:8" ht="14.45" x14ac:dyDescent="0.3">
      <c r="G5498" s="83"/>
      <c r="H5498" s="83"/>
    </row>
    <row r="5499" spans="7:8" ht="14.45" x14ac:dyDescent="0.3">
      <c r="G5499" s="83"/>
      <c r="H5499" s="83"/>
    </row>
    <row r="5500" spans="7:8" ht="14.45" x14ac:dyDescent="0.3">
      <c r="G5500" s="83"/>
      <c r="H5500" s="83"/>
    </row>
    <row r="5501" spans="7:8" ht="14.45" x14ac:dyDescent="0.3">
      <c r="G5501" s="83"/>
      <c r="H5501" s="83"/>
    </row>
    <row r="5502" spans="7:8" ht="14.45" x14ac:dyDescent="0.3">
      <c r="G5502" s="83"/>
      <c r="H5502" s="83"/>
    </row>
    <row r="5503" spans="7:8" ht="14.45" x14ac:dyDescent="0.3">
      <c r="G5503" s="83"/>
      <c r="H5503" s="83"/>
    </row>
    <row r="5504" spans="7:8" ht="14.45" x14ac:dyDescent="0.3">
      <c r="G5504" s="83"/>
      <c r="H5504" s="83"/>
    </row>
    <row r="5505" spans="7:8" ht="14.45" x14ac:dyDescent="0.3">
      <c r="G5505" s="83"/>
      <c r="H5505" s="83"/>
    </row>
    <row r="5506" spans="7:8" ht="14.45" x14ac:dyDescent="0.3">
      <c r="G5506" s="83"/>
      <c r="H5506" s="83"/>
    </row>
    <row r="5507" spans="7:8" ht="14.45" x14ac:dyDescent="0.3">
      <c r="G5507" s="83"/>
      <c r="H5507" s="83"/>
    </row>
    <row r="5508" spans="7:8" ht="14.45" x14ac:dyDescent="0.3">
      <c r="G5508" s="83"/>
      <c r="H5508" s="83"/>
    </row>
    <row r="5509" spans="7:8" ht="14.45" x14ac:dyDescent="0.3">
      <c r="G5509" s="83"/>
      <c r="H5509" s="83"/>
    </row>
    <row r="5510" spans="7:8" ht="14.45" x14ac:dyDescent="0.3">
      <c r="G5510" s="83"/>
      <c r="H5510" s="83"/>
    </row>
    <row r="5511" spans="7:8" ht="14.45" x14ac:dyDescent="0.3">
      <c r="G5511" s="83"/>
      <c r="H5511" s="83"/>
    </row>
    <row r="5512" spans="7:8" ht="14.45" x14ac:dyDescent="0.3">
      <c r="G5512" s="83"/>
      <c r="H5512" s="83"/>
    </row>
    <row r="5513" spans="7:8" ht="14.45" x14ac:dyDescent="0.3">
      <c r="G5513" s="83"/>
      <c r="H5513" s="83"/>
    </row>
    <row r="5514" spans="7:8" ht="14.45" x14ac:dyDescent="0.3">
      <c r="G5514" s="83"/>
      <c r="H5514" s="83"/>
    </row>
    <row r="5515" spans="7:8" ht="14.45" x14ac:dyDescent="0.3">
      <c r="G5515" s="83"/>
      <c r="H5515" s="83"/>
    </row>
    <row r="5516" spans="7:8" ht="14.45" x14ac:dyDescent="0.3">
      <c r="G5516" s="83"/>
      <c r="H5516" s="83"/>
    </row>
    <row r="5517" spans="7:8" ht="14.45" x14ac:dyDescent="0.3">
      <c r="G5517" s="83"/>
      <c r="H5517" s="83"/>
    </row>
    <row r="5518" spans="7:8" ht="14.45" x14ac:dyDescent="0.3">
      <c r="G5518" s="83"/>
      <c r="H5518" s="83"/>
    </row>
    <row r="5519" spans="7:8" ht="14.45" x14ac:dyDescent="0.3">
      <c r="G5519" s="83"/>
      <c r="H5519" s="83"/>
    </row>
    <row r="5520" spans="7:8" ht="14.45" x14ac:dyDescent="0.3">
      <c r="G5520" s="83"/>
      <c r="H5520" s="83"/>
    </row>
    <row r="5521" spans="7:8" ht="14.45" x14ac:dyDescent="0.3">
      <c r="G5521" s="83"/>
      <c r="H5521" s="83"/>
    </row>
    <row r="5522" spans="7:8" ht="14.45" x14ac:dyDescent="0.3">
      <c r="G5522" s="83"/>
      <c r="H5522" s="83"/>
    </row>
    <row r="5523" spans="7:8" ht="14.45" x14ac:dyDescent="0.3">
      <c r="G5523" s="83"/>
      <c r="H5523" s="83"/>
    </row>
    <row r="5524" spans="7:8" ht="14.45" x14ac:dyDescent="0.3">
      <c r="G5524" s="83"/>
      <c r="H5524" s="83"/>
    </row>
    <row r="5525" spans="7:8" ht="14.45" x14ac:dyDescent="0.3">
      <c r="G5525" s="83"/>
      <c r="H5525" s="83"/>
    </row>
    <row r="5526" spans="7:8" ht="14.45" x14ac:dyDescent="0.3">
      <c r="G5526" s="83"/>
      <c r="H5526" s="83"/>
    </row>
    <row r="5527" spans="7:8" ht="14.45" x14ac:dyDescent="0.3">
      <c r="G5527" s="83"/>
      <c r="H5527" s="83"/>
    </row>
    <row r="5528" spans="7:8" ht="14.45" x14ac:dyDescent="0.3">
      <c r="G5528" s="83"/>
      <c r="H5528" s="83"/>
    </row>
    <row r="5529" spans="7:8" ht="14.45" x14ac:dyDescent="0.3">
      <c r="G5529" s="83"/>
      <c r="H5529" s="83"/>
    </row>
    <row r="5530" spans="7:8" ht="14.45" x14ac:dyDescent="0.3">
      <c r="G5530" s="83"/>
      <c r="H5530" s="83"/>
    </row>
    <row r="5531" spans="7:8" ht="14.45" x14ac:dyDescent="0.3">
      <c r="G5531" s="83"/>
      <c r="H5531" s="83"/>
    </row>
    <row r="5532" spans="7:8" ht="14.45" x14ac:dyDescent="0.3">
      <c r="G5532" s="83"/>
      <c r="H5532" s="83"/>
    </row>
    <row r="5533" spans="7:8" ht="14.45" x14ac:dyDescent="0.3">
      <c r="G5533" s="83"/>
      <c r="H5533" s="83"/>
    </row>
    <row r="5534" spans="7:8" ht="14.45" x14ac:dyDescent="0.3">
      <c r="G5534" s="83"/>
      <c r="H5534" s="83"/>
    </row>
    <row r="5535" spans="7:8" ht="14.45" x14ac:dyDescent="0.3">
      <c r="G5535" s="83"/>
      <c r="H5535" s="83"/>
    </row>
    <row r="5536" spans="7:8" ht="14.45" x14ac:dyDescent="0.3">
      <c r="G5536" s="83"/>
      <c r="H5536" s="83"/>
    </row>
    <row r="5537" spans="7:8" ht="14.45" x14ac:dyDescent="0.3">
      <c r="G5537" s="83"/>
      <c r="H5537" s="83"/>
    </row>
    <row r="5538" spans="7:8" ht="14.45" x14ac:dyDescent="0.3">
      <c r="G5538" s="83"/>
      <c r="H5538" s="83"/>
    </row>
    <row r="5539" spans="7:8" ht="14.45" x14ac:dyDescent="0.3">
      <c r="G5539" s="83"/>
      <c r="H5539" s="83"/>
    </row>
    <row r="5540" spans="7:8" ht="14.45" x14ac:dyDescent="0.3">
      <c r="G5540" s="83"/>
      <c r="H5540" s="83"/>
    </row>
    <row r="5541" spans="7:8" ht="14.45" x14ac:dyDescent="0.3">
      <c r="G5541" s="83"/>
      <c r="H5541" s="83"/>
    </row>
    <row r="5542" spans="7:8" ht="14.45" x14ac:dyDescent="0.3">
      <c r="G5542" s="83"/>
      <c r="H5542" s="83"/>
    </row>
    <row r="5543" spans="7:8" ht="14.45" x14ac:dyDescent="0.3">
      <c r="G5543" s="83"/>
      <c r="H5543" s="83"/>
    </row>
    <row r="5544" spans="7:8" ht="14.45" x14ac:dyDescent="0.3">
      <c r="G5544" s="83"/>
      <c r="H5544" s="83"/>
    </row>
    <row r="5545" spans="7:8" ht="14.45" x14ac:dyDescent="0.3">
      <c r="G5545" s="83"/>
      <c r="H5545" s="83"/>
    </row>
    <row r="5546" spans="7:8" ht="14.45" x14ac:dyDescent="0.3">
      <c r="G5546" s="83"/>
      <c r="H5546" s="83"/>
    </row>
    <row r="5547" spans="7:8" ht="14.45" x14ac:dyDescent="0.3">
      <c r="G5547" s="83"/>
      <c r="H5547" s="83"/>
    </row>
    <row r="5548" spans="7:8" ht="14.45" x14ac:dyDescent="0.3">
      <c r="G5548" s="83"/>
      <c r="H5548" s="83"/>
    </row>
    <row r="5549" spans="7:8" ht="14.45" x14ac:dyDescent="0.3">
      <c r="G5549" s="83"/>
      <c r="H5549" s="83"/>
    </row>
    <row r="5550" spans="7:8" ht="14.45" x14ac:dyDescent="0.3">
      <c r="G5550" s="83"/>
      <c r="H5550" s="83"/>
    </row>
    <row r="5551" spans="7:8" ht="14.45" x14ac:dyDescent="0.3">
      <c r="G5551" s="83"/>
      <c r="H5551" s="83"/>
    </row>
    <row r="5552" spans="7:8" ht="14.45" x14ac:dyDescent="0.3">
      <c r="G5552" s="83"/>
      <c r="H5552" s="83"/>
    </row>
    <row r="5553" spans="7:8" ht="14.45" x14ac:dyDescent="0.3">
      <c r="G5553" s="83"/>
      <c r="H5553" s="83"/>
    </row>
    <row r="5554" spans="7:8" ht="14.45" x14ac:dyDescent="0.3">
      <c r="G5554" s="83"/>
      <c r="H5554" s="83"/>
    </row>
    <row r="5555" spans="7:8" ht="14.45" x14ac:dyDescent="0.3">
      <c r="G5555" s="83"/>
      <c r="H5555" s="83"/>
    </row>
    <row r="5556" spans="7:8" ht="14.45" x14ac:dyDescent="0.3">
      <c r="G5556" s="83"/>
      <c r="H5556" s="83"/>
    </row>
    <row r="5557" spans="7:8" ht="14.45" x14ac:dyDescent="0.3">
      <c r="G5557" s="83"/>
      <c r="H5557" s="83"/>
    </row>
    <row r="5558" spans="7:8" ht="14.45" x14ac:dyDescent="0.3">
      <c r="G5558" s="83"/>
      <c r="H5558" s="83"/>
    </row>
    <row r="5559" spans="7:8" ht="14.45" x14ac:dyDescent="0.3">
      <c r="G5559" s="83"/>
      <c r="H5559" s="83"/>
    </row>
    <row r="5560" spans="7:8" ht="14.45" x14ac:dyDescent="0.3">
      <c r="G5560" s="83"/>
      <c r="H5560" s="83"/>
    </row>
    <row r="5561" spans="7:8" ht="14.45" x14ac:dyDescent="0.3">
      <c r="G5561" s="83"/>
      <c r="H5561" s="83"/>
    </row>
    <row r="5562" spans="7:8" ht="14.45" x14ac:dyDescent="0.3">
      <c r="G5562" s="83"/>
      <c r="H5562" s="83"/>
    </row>
    <row r="5563" spans="7:8" ht="14.45" x14ac:dyDescent="0.3">
      <c r="G5563" s="83"/>
      <c r="H5563" s="83"/>
    </row>
    <row r="5564" spans="7:8" ht="14.45" x14ac:dyDescent="0.3">
      <c r="G5564" s="83"/>
      <c r="H5564" s="83"/>
    </row>
    <row r="5565" spans="7:8" ht="14.45" x14ac:dyDescent="0.3">
      <c r="G5565" s="83"/>
      <c r="H5565" s="83"/>
    </row>
    <row r="5566" spans="7:8" ht="14.45" x14ac:dyDescent="0.3">
      <c r="G5566" s="83"/>
      <c r="H5566" s="83"/>
    </row>
    <row r="5567" spans="7:8" ht="14.45" x14ac:dyDescent="0.3">
      <c r="G5567" s="83"/>
      <c r="H5567" s="83"/>
    </row>
    <row r="5568" spans="7:8" ht="14.45" x14ac:dyDescent="0.3">
      <c r="G5568" s="83"/>
      <c r="H5568" s="83"/>
    </row>
    <row r="5569" spans="7:8" ht="14.45" x14ac:dyDescent="0.3">
      <c r="G5569" s="83"/>
      <c r="H5569" s="83"/>
    </row>
    <row r="5570" spans="7:8" ht="14.45" x14ac:dyDescent="0.3">
      <c r="G5570" s="83"/>
      <c r="H5570" s="83"/>
    </row>
    <row r="5571" spans="7:8" ht="14.45" x14ac:dyDescent="0.3">
      <c r="G5571" s="83"/>
      <c r="H5571" s="83"/>
    </row>
    <row r="5572" spans="7:8" ht="14.45" x14ac:dyDescent="0.3">
      <c r="G5572" s="83"/>
      <c r="H5572" s="83"/>
    </row>
    <row r="5573" spans="7:8" ht="14.45" x14ac:dyDescent="0.3">
      <c r="G5573" s="83"/>
      <c r="H5573" s="83"/>
    </row>
    <row r="5574" spans="7:8" ht="14.45" x14ac:dyDescent="0.3">
      <c r="G5574" s="83"/>
      <c r="H5574" s="83"/>
    </row>
    <row r="5575" spans="7:8" ht="14.45" x14ac:dyDescent="0.3">
      <c r="G5575" s="83"/>
      <c r="H5575" s="83"/>
    </row>
    <row r="5576" spans="7:8" ht="14.45" x14ac:dyDescent="0.3">
      <c r="G5576" s="83"/>
      <c r="H5576" s="83"/>
    </row>
    <row r="5577" spans="7:8" ht="14.45" x14ac:dyDescent="0.3">
      <c r="G5577" s="83"/>
      <c r="H5577" s="83"/>
    </row>
    <row r="5578" spans="7:8" ht="14.45" x14ac:dyDescent="0.3">
      <c r="G5578" s="83"/>
      <c r="H5578" s="83"/>
    </row>
    <row r="5579" spans="7:8" ht="14.45" x14ac:dyDescent="0.3">
      <c r="G5579" s="83"/>
      <c r="H5579" s="83"/>
    </row>
    <row r="5580" spans="7:8" ht="14.45" x14ac:dyDescent="0.3">
      <c r="G5580" s="83"/>
      <c r="H5580" s="83"/>
    </row>
    <row r="5581" spans="7:8" ht="14.45" x14ac:dyDescent="0.3">
      <c r="G5581" s="83"/>
      <c r="H5581" s="83"/>
    </row>
    <row r="5582" spans="7:8" ht="14.45" x14ac:dyDescent="0.3">
      <c r="G5582" s="83"/>
      <c r="H5582" s="83"/>
    </row>
    <row r="5583" spans="7:8" ht="14.45" x14ac:dyDescent="0.3">
      <c r="G5583" s="83"/>
      <c r="H5583" s="83"/>
    </row>
    <row r="5584" spans="7:8" ht="14.45" x14ac:dyDescent="0.3">
      <c r="G5584" s="83"/>
      <c r="H5584" s="83"/>
    </row>
    <row r="5585" spans="7:8" ht="14.45" x14ac:dyDescent="0.3">
      <c r="G5585" s="83"/>
      <c r="H5585" s="83"/>
    </row>
    <row r="5586" spans="7:8" ht="14.45" x14ac:dyDescent="0.3">
      <c r="G5586" s="83"/>
      <c r="H5586" s="83"/>
    </row>
    <row r="5587" spans="7:8" ht="14.45" x14ac:dyDescent="0.3">
      <c r="G5587" s="83"/>
      <c r="H5587" s="83"/>
    </row>
    <row r="5588" spans="7:8" ht="14.45" x14ac:dyDescent="0.3">
      <c r="G5588" s="83"/>
      <c r="H5588" s="83"/>
    </row>
    <row r="5589" spans="7:8" ht="14.45" x14ac:dyDescent="0.3">
      <c r="G5589" s="83"/>
      <c r="H5589" s="83"/>
    </row>
    <row r="5590" spans="7:8" ht="14.45" x14ac:dyDescent="0.3">
      <c r="G5590" s="83"/>
      <c r="H5590" s="83"/>
    </row>
    <row r="5591" spans="7:8" ht="14.45" x14ac:dyDescent="0.3">
      <c r="G5591" s="83"/>
      <c r="H5591" s="83"/>
    </row>
    <row r="5592" spans="7:8" ht="14.45" x14ac:dyDescent="0.3">
      <c r="G5592" s="83"/>
      <c r="H5592" s="83"/>
    </row>
    <row r="5593" spans="7:8" ht="14.45" x14ac:dyDescent="0.3">
      <c r="G5593" s="83"/>
      <c r="H5593" s="83"/>
    </row>
    <row r="5594" spans="7:8" ht="14.45" x14ac:dyDescent="0.3">
      <c r="G5594" s="83"/>
      <c r="H5594" s="83"/>
    </row>
    <row r="5595" spans="7:8" ht="14.45" x14ac:dyDescent="0.3">
      <c r="G5595" s="83"/>
      <c r="H5595" s="83"/>
    </row>
    <row r="5596" spans="7:8" ht="14.45" x14ac:dyDescent="0.3">
      <c r="G5596" s="83"/>
      <c r="H5596" s="83"/>
    </row>
    <row r="5597" spans="7:8" ht="14.45" x14ac:dyDescent="0.3">
      <c r="G5597" s="83"/>
      <c r="H5597" s="83"/>
    </row>
    <row r="5598" spans="7:8" ht="14.45" x14ac:dyDescent="0.3">
      <c r="G5598" s="83"/>
      <c r="H5598" s="83"/>
    </row>
    <row r="5599" spans="7:8" ht="14.45" x14ac:dyDescent="0.3">
      <c r="G5599" s="83"/>
      <c r="H5599" s="83"/>
    </row>
    <row r="5600" spans="7:8" ht="14.45" x14ac:dyDescent="0.3">
      <c r="G5600" s="83"/>
      <c r="H5600" s="83"/>
    </row>
    <row r="5601" spans="7:8" ht="14.45" x14ac:dyDescent="0.3">
      <c r="G5601" s="83"/>
      <c r="H5601" s="83"/>
    </row>
    <row r="5602" spans="7:8" ht="14.45" x14ac:dyDescent="0.3">
      <c r="G5602" s="83"/>
      <c r="H5602" s="83"/>
    </row>
    <row r="5603" spans="7:8" ht="14.45" x14ac:dyDescent="0.3">
      <c r="G5603" s="83"/>
      <c r="H5603" s="83"/>
    </row>
    <row r="5604" spans="7:8" ht="14.45" x14ac:dyDescent="0.3">
      <c r="G5604" s="83"/>
      <c r="H5604" s="83"/>
    </row>
    <row r="5605" spans="7:8" ht="14.45" x14ac:dyDescent="0.3">
      <c r="G5605" s="83"/>
      <c r="H5605" s="83"/>
    </row>
    <row r="5606" spans="7:8" ht="14.45" x14ac:dyDescent="0.3">
      <c r="G5606" s="83"/>
      <c r="H5606" s="83"/>
    </row>
    <row r="5607" spans="7:8" ht="14.45" x14ac:dyDescent="0.3">
      <c r="G5607" s="83"/>
      <c r="H5607" s="83"/>
    </row>
    <row r="5608" spans="7:8" ht="14.45" x14ac:dyDescent="0.3">
      <c r="G5608" s="83"/>
      <c r="H5608" s="83"/>
    </row>
    <row r="5609" spans="7:8" ht="14.45" x14ac:dyDescent="0.3">
      <c r="G5609" s="83"/>
      <c r="H5609" s="83"/>
    </row>
    <row r="5610" spans="7:8" ht="14.45" x14ac:dyDescent="0.3">
      <c r="G5610" s="83"/>
      <c r="H5610" s="83"/>
    </row>
    <row r="5611" spans="7:8" ht="14.45" x14ac:dyDescent="0.3">
      <c r="G5611" s="83"/>
      <c r="H5611" s="83"/>
    </row>
    <row r="5612" spans="7:8" ht="14.45" x14ac:dyDescent="0.3">
      <c r="G5612" s="83"/>
      <c r="H5612" s="83"/>
    </row>
    <row r="5613" spans="7:8" ht="14.45" x14ac:dyDescent="0.3">
      <c r="G5613" s="83"/>
      <c r="H5613" s="83"/>
    </row>
    <row r="5614" spans="7:8" ht="14.45" x14ac:dyDescent="0.3">
      <c r="G5614" s="83"/>
      <c r="H5614" s="83"/>
    </row>
    <row r="5615" spans="7:8" ht="14.45" x14ac:dyDescent="0.3">
      <c r="G5615" s="83"/>
      <c r="H5615" s="83"/>
    </row>
    <row r="5616" spans="7:8" ht="14.45" x14ac:dyDescent="0.3">
      <c r="G5616" s="83"/>
      <c r="H5616" s="83"/>
    </row>
    <row r="5617" spans="7:8" ht="14.45" x14ac:dyDescent="0.3">
      <c r="G5617" s="83"/>
      <c r="H5617" s="83"/>
    </row>
    <row r="5618" spans="7:8" ht="14.45" x14ac:dyDescent="0.3">
      <c r="G5618" s="83"/>
      <c r="H5618" s="83"/>
    </row>
    <row r="5619" spans="7:8" ht="14.45" x14ac:dyDescent="0.3">
      <c r="G5619" s="83"/>
      <c r="H5619" s="83"/>
    </row>
    <row r="5620" spans="7:8" ht="14.45" x14ac:dyDescent="0.3">
      <c r="G5620" s="83"/>
      <c r="H5620" s="83"/>
    </row>
    <row r="5621" spans="7:8" ht="14.45" x14ac:dyDescent="0.3">
      <c r="G5621" s="83"/>
      <c r="H5621" s="83"/>
    </row>
    <row r="5622" spans="7:8" ht="14.45" x14ac:dyDescent="0.3">
      <c r="G5622" s="83"/>
      <c r="H5622" s="83"/>
    </row>
    <row r="5623" spans="7:8" ht="14.45" x14ac:dyDescent="0.3">
      <c r="G5623" s="83"/>
      <c r="H5623" s="83"/>
    </row>
    <row r="5624" spans="7:8" ht="14.45" x14ac:dyDescent="0.3">
      <c r="G5624" s="83"/>
      <c r="H5624" s="83"/>
    </row>
    <row r="5625" spans="7:8" ht="14.45" x14ac:dyDescent="0.3">
      <c r="G5625" s="83"/>
      <c r="H5625" s="83"/>
    </row>
    <row r="5626" spans="7:8" ht="14.45" x14ac:dyDescent="0.3">
      <c r="G5626" s="83"/>
      <c r="H5626" s="83"/>
    </row>
    <row r="5627" spans="7:8" ht="14.45" x14ac:dyDescent="0.3">
      <c r="G5627" s="83"/>
      <c r="H5627" s="83"/>
    </row>
    <row r="5628" spans="7:8" ht="14.45" x14ac:dyDescent="0.3">
      <c r="G5628" s="83"/>
      <c r="H5628" s="83"/>
    </row>
    <row r="5629" spans="7:8" ht="14.45" x14ac:dyDescent="0.3">
      <c r="G5629" s="83"/>
      <c r="H5629" s="83"/>
    </row>
    <row r="5630" spans="7:8" ht="14.45" x14ac:dyDescent="0.3">
      <c r="G5630" s="83"/>
      <c r="H5630" s="83"/>
    </row>
    <row r="5631" spans="7:8" ht="14.45" x14ac:dyDescent="0.3">
      <c r="G5631" s="83"/>
      <c r="H5631" s="83"/>
    </row>
    <row r="5632" spans="7:8" ht="14.45" x14ac:dyDescent="0.3">
      <c r="G5632" s="83"/>
      <c r="H5632" s="83"/>
    </row>
    <row r="5633" spans="7:8" ht="14.45" x14ac:dyDescent="0.3">
      <c r="G5633" s="83"/>
      <c r="H5633" s="83"/>
    </row>
    <row r="5634" spans="7:8" ht="14.45" x14ac:dyDescent="0.3">
      <c r="G5634" s="83"/>
      <c r="H5634" s="83"/>
    </row>
    <row r="5635" spans="7:8" ht="14.45" x14ac:dyDescent="0.3">
      <c r="G5635" s="83"/>
      <c r="H5635" s="83"/>
    </row>
    <row r="5636" spans="7:8" ht="14.45" x14ac:dyDescent="0.3">
      <c r="G5636" s="83"/>
      <c r="H5636" s="83"/>
    </row>
    <row r="5637" spans="7:8" ht="14.45" x14ac:dyDescent="0.3">
      <c r="G5637" s="83"/>
      <c r="H5637" s="83"/>
    </row>
    <row r="5638" spans="7:8" ht="14.45" x14ac:dyDescent="0.3">
      <c r="G5638" s="83"/>
      <c r="H5638" s="83"/>
    </row>
    <row r="5639" spans="7:8" ht="14.45" x14ac:dyDescent="0.3">
      <c r="G5639" s="83"/>
      <c r="H5639" s="83"/>
    </row>
    <row r="5640" spans="7:8" ht="14.45" x14ac:dyDescent="0.3">
      <c r="G5640" s="83"/>
      <c r="H5640" s="83"/>
    </row>
    <row r="5641" spans="7:8" ht="14.45" x14ac:dyDescent="0.3">
      <c r="G5641" s="83"/>
      <c r="H5641" s="83"/>
    </row>
    <row r="5642" spans="7:8" ht="14.45" x14ac:dyDescent="0.3">
      <c r="G5642" s="83"/>
      <c r="H5642" s="83"/>
    </row>
    <row r="5643" spans="7:8" ht="14.45" x14ac:dyDescent="0.3">
      <c r="G5643" s="83"/>
      <c r="H5643" s="83"/>
    </row>
    <row r="5644" spans="7:8" ht="14.45" x14ac:dyDescent="0.3">
      <c r="G5644" s="83"/>
      <c r="H5644" s="83"/>
    </row>
    <row r="5645" spans="7:8" ht="14.45" x14ac:dyDescent="0.3">
      <c r="G5645" s="83"/>
      <c r="H5645" s="83"/>
    </row>
    <row r="5646" spans="7:8" ht="14.45" x14ac:dyDescent="0.3">
      <c r="G5646" s="83"/>
      <c r="H5646" s="83"/>
    </row>
    <row r="5647" spans="7:8" ht="14.45" x14ac:dyDescent="0.3">
      <c r="G5647" s="83"/>
      <c r="H5647" s="83"/>
    </row>
    <row r="5648" spans="7:8" ht="14.45" x14ac:dyDescent="0.3">
      <c r="G5648" s="83"/>
      <c r="H5648" s="83"/>
    </row>
    <row r="5649" spans="7:8" ht="14.45" x14ac:dyDescent="0.3">
      <c r="G5649" s="83"/>
      <c r="H5649" s="83"/>
    </row>
    <row r="5650" spans="7:8" ht="14.45" x14ac:dyDescent="0.3">
      <c r="G5650" s="83"/>
      <c r="H5650" s="83"/>
    </row>
    <row r="5651" spans="7:8" ht="14.45" x14ac:dyDescent="0.3">
      <c r="G5651" s="83"/>
      <c r="H5651" s="83"/>
    </row>
    <row r="5652" spans="7:8" ht="14.45" x14ac:dyDescent="0.3">
      <c r="G5652" s="83"/>
      <c r="H5652" s="83"/>
    </row>
    <row r="5653" spans="7:8" ht="14.45" x14ac:dyDescent="0.3">
      <c r="G5653" s="83"/>
      <c r="H5653" s="83"/>
    </row>
    <row r="5654" spans="7:8" ht="14.45" x14ac:dyDescent="0.3">
      <c r="G5654" s="83"/>
      <c r="H5654" s="83"/>
    </row>
    <row r="5655" spans="7:8" ht="14.45" x14ac:dyDescent="0.3">
      <c r="G5655" s="83"/>
      <c r="H5655" s="83"/>
    </row>
    <row r="5656" spans="7:8" ht="14.45" x14ac:dyDescent="0.3">
      <c r="G5656" s="83"/>
      <c r="H5656" s="83"/>
    </row>
    <row r="5657" spans="7:8" ht="14.45" x14ac:dyDescent="0.3">
      <c r="G5657" s="83"/>
      <c r="H5657" s="83"/>
    </row>
    <row r="5658" spans="7:8" ht="14.45" x14ac:dyDescent="0.3">
      <c r="G5658" s="83"/>
      <c r="H5658" s="83"/>
    </row>
    <row r="5659" spans="7:8" ht="14.45" x14ac:dyDescent="0.3">
      <c r="G5659" s="83"/>
      <c r="H5659" s="83"/>
    </row>
    <row r="5660" spans="7:8" ht="14.45" x14ac:dyDescent="0.3">
      <c r="G5660" s="83"/>
      <c r="H5660" s="83"/>
    </row>
    <row r="5661" spans="7:8" ht="14.45" x14ac:dyDescent="0.3">
      <c r="G5661" s="83"/>
      <c r="H5661" s="83"/>
    </row>
    <row r="5662" spans="7:8" ht="14.45" x14ac:dyDescent="0.3">
      <c r="G5662" s="83"/>
      <c r="H5662" s="83"/>
    </row>
    <row r="5663" spans="7:8" ht="14.45" x14ac:dyDescent="0.3">
      <c r="G5663" s="83"/>
      <c r="H5663" s="83"/>
    </row>
    <row r="5664" spans="7:8" ht="14.45" x14ac:dyDescent="0.3">
      <c r="G5664" s="83"/>
      <c r="H5664" s="83"/>
    </row>
    <row r="5665" spans="7:8" ht="14.45" x14ac:dyDescent="0.3">
      <c r="G5665" s="83"/>
      <c r="H5665" s="83"/>
    </row>
    <row r="5666" spans="7:8" ht="14.45" x14ac:dyDescent="0.3">
      <c r="G5666" s="83"/>
      <c r="H5666" s="83"/>
    </row>
    <row r="5667" spans="7:8" ht="14.45" x14ac:dyDescent="0.3">
      <c r="G5667" s="83"/>
      <c r="H5667" s="83"/>
    </row>
    <row r="5668" spans="7:8" ht="14.45" x14ac:dyDescent="0.3">
      <c r="G5668" s="83"/>
      <c r="H5668" s="83"/>
    </row>
    <row r="5669" spans="7:8" ht="14.45" x14ac:dyDescent="0.3">
      <c r="G5669" s="83"/>
      <c r="H5669" s="83"/>
    </row>
    <row r="5670" spans="7:8" ht="14.45" x14ac:dyDescent="0.3">
      <c r="G5670" s="83"/>
      <c r="H5670" s="83"/>
    </row>
    <row r="5671" spans="7:8" ht="14.45" x14ac:dyDescent="0.3">
      <c r="G5671" s="83"/>
      <c r="H5671" s="83"/>
    </row>
    <row r="5672" spans="7:8" ht="14.45" x14ac:dyDescent="0.3">
      <c r="G5672" s="83"/>
      <c r="H5672" s="83"/>
    </row>
    <row r="5673" spans="7:8" ht="14.45" x14ac:dyDescent="0.3">
      <c r="G5673" s="83"/>
      <c r="H5673" s="83"/>
    </row>
    <row r="5674" spans="7:8" ht="14.45" x14ac:dyDescent="0.3">
      <c r="G5674" s="83"/>
      <c r="H5674" s="83"/>
    </row>
    <row r="5675" spans="7:8" ht="14.45" x14ac:dyDescent="0.3">
      <c r="G5675" s="83"/>
      <c r="H5675" s="83"/>
    </row>
    <row r="5676" spans="7:8" ht="14.45" x14ac:dyDescent="0.3">
      <c r="G5676" s="83"/>
      <c r="H5676" s="83"/>
    </row>
    <row r="5677" spans="7:8" ht="14.45" x14ac:dyDescent="0.3">
      <c r="G5677" s="83"/>
      <c r="H5677" s="83"/>
    </row>
    <row r="5678" spans="7:8" ht="14.45" x14ac:dyDescent="0.3">
      <c r="G5678" s="83"/>
      <c r="H5678" s="83"/>
    </row>
    <row r="5679" spans="7:8" ht="14.45" x14ac:dyDescent="0.3">
      <c r="G5679" s="83"/>
      <c r="H5679" s="83"/>
    </row>
    <row r="5680" spans="7:8" ht="14.45" x14ac:dyDescent="0.3">
      <c r="G5680" s="83"/>
      <c r="H5680" s="83"/>
    </row>
    <row r="5681" spans="7:8" ht="14.45" x14ac:dyDescent="0.3">
      <c r="G5681" s="83"/>
      <c r="H5681" s="83"/>
    </row>
    <row r="5682" spans="7:8" ht="14.45" x14ac:dyDescent="0.3">
      <c r="G5682" s="83"/>
      <c r="H5682" s="83"/>
    </row>
    <row r="5683" spans="7:8" ht="14.45" x14ac:dyDescent="0.3">
      <c r="G5683" s="83"/>
      <c r="H5683" s="83"/>
    </row>
    <row r="5684" spans="7:8" ht="14.45" x14ac:dyDescent="0.3">
      <c r="G5684" s="83"/>
      <c r="H5684" s="83"/>
    </row>
    <row r="5685" spans="7:8" ht="14.45" x14ac:dyDescent="0.3">
      <c r="G5685" s="83"/>
      <c r="H5685" s="83"/>
    </row>
    <row r="5686" spans="7:8" ht="14.45" x14ac:dyDescent="0.3">
      <c r="G5686" s="83"/>
      <c r="H5686" s="83"/>
    </row>
    <row r="5687" spans="7:8" ht="14.45" x14ac:dyDescent="0.3">
      <c r="G5687" s="83"/>
      <c r="H5687" s="83"/>
    </row>
    <row r="5688" spans="7:8" ht="14.45" x14ac:dyDescent="0.3">
      <c r="G5688" s="83"/>
      <c r="H5688" s="83"/>
    </row>
    <row r="5689" spans="7:8" ht="14.45" x14ac:dyDescent="0.3">
      <c r="G5689" s="83"/>
      <c r="H5689" s="83"/>
    </row>
    <row r="5690" spans="7:8" ht="14.45" x14ac:dyDescent="0.3">
      <c r="G5690" s="83"/>
      <c r="H5690" s="83"/>
    </row>
    <row r="5691" spans="7:8" ht="14.45" x14ac:dyDescent="0.3">
      <c r="G5691" s="83"/>
      <c r="H5691" s="83"/>
    </row>
    <row r="5692" spans="7:8" ht="14.45" x14ac:dyDescent="0.3">
      <c r="G5692" s="83"/>
      <c r="H5692" s="83"/>
    </row>
    <row r="5693" spans="7:8" ht="14.45" x14ac:dyDescent="0.3">
      <c r="G5693" s="83"/>
      <c r="H5693" s="83"/>
    </row>
    <row r="5694" spans="7:8" ht="14.45" x14ac:dyDescent="0.3">
      <c r="G5694" s="83"/>
      <c r="H5694" s="83"/>
    </row>
    <row r="5695" spans="7:8" ht="14.45" x14ac:dyDescent="0.3">
      <c r="G5695" s="83"/>
      <c r="H5695" s="83"/>
    </row>
    <row r="5696" spans="7:8" ht="14.45" x14ac:dyDescent="0.3">
      <c r="G5696" s="83"/>
      <c r="H5696" s="83"/>
    </row>
    <row r="5697" spans="7:8" ht="14.45" x14ac:dyDescent="0.3">
      <c r="G5697" s="83"/>
      <c r="H5697" s="83"/>
    </row>
    <row r="5698" spans="7:8" ht="14.45" x14ac:dyDescent="0.3">
      <c r="G5698" s="83"/>
      <c r="H5698" s="83"/>
    </row>
    <row r="5699" spans="7:8" ht="14.45" x14ac:dyDescent="0.3">
      <c r="G5699" s="83"/>
      <c r="H5699" s="83"/>
    </row>
    <row r="5700" spans="7:8" ht="14.45" x14ac:dyDescent="0.3">
      <c r="G5700" s="83"/>
      <c r="H5700" s="83"/>
    </row>
    <row r="5701" spans="7:8" ht="14.45" x14ac:dyDescent="0.3">
      <c r="G5701" s="83"/>
      <c r="H5701" s="83"/>
    </row>
    <row r="5702" spans="7:8" ht="14.45" x14ac:dyDescent="0.3">
      <c r="G5702" s="83"/>
      <c r="H5702" s="83"/>
    </row>
    <row r="5703" spans="7:8" ht="14.45" x14ac:dyDescent="0.3">
      <c r="G5703" s="83"/>
      <c r="H5703" s="83"/>
    </row>
    <row r="5704" spans="7:8" ht="14.45" x14ac:dyDescent="0.3">
      <c r="G5704" s="83"/>
      <c r="H5704" s="83"/>
    </row>
    <row r="5705" spans="7:8" ht="14.45" x14ac:dyDescent="0.3">
      <c r="G5705" s="83"/>
      <c r="H5705" s="83"/>
    </row>
    <row r="5706" spans="7:8" ht="14.45" x14ac:dyDescent="0.3">
      <c r="G5706" s="83"/>
      <c r="H5706" s="83"/>
    </row>
    <row r="5707" spans="7:8" ht="14.45" x14ac:dyDescent="0.3">
      <c r="G5707" s="83"/>
      <c r="H5707" s="83"/>
    </row>
    <row r="5708" spans="7:8" ht="14.45" x14ac:dyDescent="0.3">
      <c r="G5708" s="83"/>
      <c r="H5708" s="83"/>
    </row>
    <row r="5709" spans="7:8" ht="14.45" x14ac:dyDescent="0.3">
      <c r="G5709" s="83"/>
      <c r="H5709" s="83"/>
    </row>
    <row r="5710" spans="7:8" ht="14.45" x14ac:dyDescent="0.3">
      <c r="G5710" s="83"/>
      <c r="H5710" s="83"/>
    </row>
    <row r="5711" spans="7:8" ht="14.45" x14ac:dyDescent="0.3">
      <c r="G5711" s="83"/>
      <c r="H5711" s="83"/>
    </row>
    <row r="5712" spans="7:8" ht="14.45" x14ac:dyDescent="0.3">
      <c r="G5712" s="83"/>
      <c r="H5712" s="83"/>
    </row>
    <row r="5713" spans="7:8" ht="14.45" x14ac:dyDescent="0.3">
      <c r="G5713" s="83"/>
      <c r="H5713" s="83"/>
    </row>
    <row r="5714" spans="7:8" ht="14.45" x14ac:dyDescent="0.3">
      <c r="G5714" s="83"/>
      <c r="H5714" s="83"/>
    </row>
    <row r="5715" spans="7:8" ht="14.45" x14ac:dyDescent="0.3">
      <c r="G5715" s="83"/>
      <c r="H5715" s="83"/>
    </row>
    <row r="5716" spans="7:8" ht="14.45" x14ac:dyDescent="0.3">
      <c r="G5716" s="83"/>
      <c r="H5716" s="83"/>
    </row>
    <row r="5717" spans="7:8" ht="14.45" x14ac:dyDescent="0.3">
      <c r="G5717" s="83"/>
      <c r="H5717" s="83"/>
    </row>
    <row r="5718" spans="7:8" ht="14.45" x14ac:dyDescent="0.3">
      <c r="G5718" s="83"/>
      <c r="H5718" s="83"/>
    </row>
    <row r="5719" spans="7:8" ht="14.45" x14ac:dyDescent="0.3">
      <c r="G5719" s="83"/>
      <c r="H5719" s="83"/>
    </row>
    <row r="5720" spans="7:8" ht="14.45" x14ac:dyDescent="0.3">
      <c r="G5720" s="83"/>
      <c r="H5720" s="83"/>
    </row>
    <row r="5721" spans="7:8" ht="14.45" x14ac:dyDescent="0.3">
      <c r="G5721" s="83"/>
      <c r="H5721" s="83"/>
    </row>
    <row r="5722" spans="7:8" ht="14.45" x14ac:dyDescent="0.3">
      <c r="G5722" s="83"/>
      <c r="H5722" s="83"/>
    </row>
    <row r="5723" spans="7:8" ht="14.45" x14ac:dyDescent="0.3">
      <c r="G5723" s="83"/>
      <c r="H5723" s="83"/>
    </row>
    <row r="5724" spans="7:8" ht="14.45" x14ac:dyDescent="0.3">
      <c r="G5724" s="83"/>
      <c r="H5724" s="83"/>
    </row>
    <row r="5725" spans="7:8" ht="14.45" x14ac:dyDescent="0.3">
      <c r="G5725" s="83"/>
      <c r="H5725" s="83"/>
    </row>
    <row r="5726" spans="7:8" ht="14.45" x14ac:dyDescent="0.3">
      <c r="G5726" s="83"/>
      <c r="H5726" s="83"/>
    </row>
    <row r="5727" spans="7:8" ht="14.45" x14ac:dyDescent="0.3">
      <c r="G5727" s="83"/>
      <c r="H5727" s="83"/>
    </row>
    <row r="5728" spans="7:8" ht="14.45" x14ac:dyDescent="0.3">
      <c r="G5728" s="83"/>
      <c r="H5728" s="83"/>
    </row>
    <row r="5729" spans="7:8" ht="14.45" x14ac:dyDescent="0.3">
      <c r="G5729" s="83"/>
      <c r="H5729" s="83"/>
    </row>
    <row r="5730" spans="7:8" ht="14.45" x14ac:dyDescent="0.3">
      <c r="G5730" s="83"/>
      <c r="H5730" s="83"/>
    </row>
    <row r="5731" spans="7:8" ht="14.45" x14ac:dyDescent="0.3">
      <c r="G5731" s="83"/>
      <c r="H5731" s="83"/>
    </row>
    <row r="5732" spans="7:8" ht="14.45" x14ac:dyDescent="0.3">
      <c r="G5732" s="83"/>
      <c r="H5732" s="83"/>
    </row>
    <row r="5733" spans="7:8" ht="14.45" x14ac:dyDescent="0.3">
      <c r="G5733" s="83"/>
      <c r="H5733" s="83"/>
    </row>
    <row r="5734" spans="7:8" ht="14.45" x14ac:dyDescent="0.3">
      <c r="G5734" s="83"/>
      <c r="H5734" s="83"/>
    </row>
    <row r="5735" spans="7:8" ht="14.45" x14ac:dyDescent="0.3">
      <c r="G5735" s="83"/>
      <c r="H5735" s="83"/>
    </row>
    <row r="5736" spans="7:8" ht="14.45" x14ac:dyDescent="0.3">
      <c r="G5736" s="83"/>
      <c r="H5736" s="83"/>
    </row>
    <row r="5737" spans="7:8" ht="14.45" x14ac:dyDescent="0.3">
      <c r="G5737" s="83"/>
      <c r="H5737" s="83"/>
    </row>
    <row r="5738" spans="7:8" ht="14.45" x14ac:dyDescent="0.3">
      <c r="G5738" s="83"/>
      <c r="H5738" s="83"/>
    </row>
    <row r="5739" spans="7:8" ht="14.45" x14ac:dyDescent="0.3">
      <c r="G5739" s="83"/>
      <c r="H5739" s="83"/>
    </row>
    <row r="5740" spans="7:8" ht="14.45" x14ac:dyDescent="0.3">
      <c r="G5740" s="83"/>
      <c r="H5740" s="83"/>
    </row>
    <row r="5741" spans="7:8" ht="14.45" x14ac:dyDescent="0.3">
      <c r="G5741" s="83"/>
      <c r="H5741" s="83"/>
    </row>
    <row r="5742" spans="7:8" ht="14.45" x14ac:dyDescent="0.3">
      <c r="G5742" s="83"/>
      <c r="H5742" s="83"/>
    </row>
    <row r="5743" spans="7:8" ht="14.45" x14ac:dyDescent="0.3">
      <c r="G5743" s="83"/>
      <c r="H5743" s="83"/>
    </row>
    <row r="5744" spans="7:8" ht="14.45" x14ac:dyDescent="0.3">
      <c r="G5744" s="83"/>
      <c r="H5744" s="83"/>
    </row>
    <row r="5745" spans="7:8" ht="14.45" x14ac:dyDescent="0.3">
      <c r="G5745" s="83"/>
      <c r="H5745" s="83"/>
    </row>
    <row r="5746" spans="7:8" ht="14.45" x14ac:dyDescent="0.3">
      <c r="G5746" s="83"/>
      <c r="H5746" s="83"/>
    </row>
    <row r="5747" spans="7:8" ht="14.45" x14ac:dyDescent="0.3">
      <c r="G5747" s="83"/>
      <c r="H5747" s="83"/>
    </row>
    <row r="5748" spans="7:8" ht="14.45" x14ac:dyDescent="0.3">
      <c r="G5748" s="83"/>
      <c r="H5748" s="83"/>
    </row>
    <row r="5749" spans="7:8" ht="14.45" x14ac:dyDescent="0.3">
      <c r="G5749" s="83"/>
      <c r="H5749" s="83"/>
    </row>
    <row r="5750" spans="7:8" ht="14.45" x14ac:dyDescent="0.3">
      <c r="G5750" s="83"/>
      <c r="H5750" s="83"/>
    </row>
    <row r="5751" spans="7:8" ht="14.45" x14ac:dyDescent="0.3">
      <c r="G5751" s="83"/>
      <c r="H5751" s="83"/>
    </row>
    <row r="5752" spans="7:8" ht="14.45" x14ac:dyDescent="0.3">
      <c r="G5752" s="83"/>
      <c r="H5752" s="83"/>
    </row>
    <row r="5753" spans="7:8" ht="14.45" x14ac:dyDescent="0.3">
      <c r="G5753" s="83"/>
      <c r="H5753" s="83"/>
    </row>
    <row r="5754" spans="7:8" ht="14.45" x14ac:dyDescent="0.3">
      <c r="G5754" s="83"/>
      <c r="H5754" s="83"/>
    </row>
    <row r="5755" spans="7:8" ht="14.45" x14ac:dyDescent="0.3">
      <c r="G5755" s="83"/>
      <c r="H5755" s="83"/>
    </row>
    <row r="5756" spans="7:8" ht="14.45" x14ac:dyDescent="0.3">
      <c r="G5756" s="83"/>
      <c r="H5756" s="83"/>
    </row>
    <row r="5757" spans="7:8" ht="14.45" x14ac:dyDescent="0.3">
      <c r="G5757" s="83"/>
      <c r="H5757" s="83"/>
    </row>
    <row r="5758" spans="7:8" ht="14.45" x14ac:dyDescent="0.3">
      <c r="G5758" s="83"/>
      <c r="H5758" s="83"/>
    </row>
    <row r="5759" spans="7:8" ht="14.45" x14ac:dyDescent="0.3">
      <c r="G5759" s="83"/>
      <c r="H5759" s="83"/>
    </row>
    <row r="5760" spans="7:8" ht="14.45" x14ac:dyDescent="0.3">
      <c r="G5760" s="83"/>
      <c r="H5760" s="83"/>
    </row>
    <row r="5761" spans="7:8" ht="14.45" x14ac:dyDescent="0.3">
      <c r="G5761" s="83"/>
      <c r="H5761" s="83"/>
    </row>
    <row r="5762" spans="7:8" ht="14.45" x14ac:dyDescent="0.3">
      <c r="G5762" s="83"/>
      <c r="H5762" s="83"/>
    </row>
    <row r="5763" spans="7:8" ht="14.45" x14ac:dyDescent="0.3">
      <c r="G5763" s="83"/>
      <c r="H5763" s="83"/>
    </row>
    <row r="5764" spans="7:8" ht="14.45" x14ac:dyDescent="0.3">
      <c r="G5764" s="83"/>
      <c r="H5764" s="83"/>
    </row>
    <row r="5765" spans="7:8" ht="14.45" x14ac:dyDescent="0.3">
      <c r="G5765" s="83"/>
      <c r="H5765" s="83"/>
    </row>
    <row r="5766" spans="7:8" ht="14.45" x14ac:dyDescent="0.3">
      <c r="G5766" s="83"/>
      <c r="H5766" s="83"/>
    </row>
    <row r="5767" spans="7:8" ht="14.45" x14ac:dyDescent="0.3">
      <c r="G5767" s="83"/>
      <c r="H5767" s="83"/>
    </row>
    <row r="5768" spans="7:8" ht="14.45" x14ac:dyDescent="0.3">
      <c r="G5768" s="83"/>
      <c r="H5768" s="83"/>
    </row>
    <row r="5769" spans="7:8" ht="14.45" x14ac:dyDescent="0.3">
      <c r="G5769" s="83"/>
      <c r="H5769" s="83"/>
    </row>
    <row r="5770" spans="7:8" ht="14.45" x14ac:dyDescent="0.3">
      <c r="G5770" s="83"/>
      <c r="H5770" s="83"/>
    </row>
    <row r="5771" spans="7:8" ht="14.45" x14ac:dyDescent="0.3">
      <c r="G5771" s="83"/>
      <c r="H5771" s="83"/>
    </row>
    <row r="5772" spans="7:8" ht="14.45" x14ac:dyDescent="0.3">
      <c r="G5772" s="83"/>
      <c r="H5772" s="83"/>
    </row>
    <row r="5773" spans="7:8" ht="14.45" x14ac:dyDescent="0.3">
      <c r="G5773" s="83"/>
      <c r="H5773" s="83"/>
    </row>
    <row r="5774" spans="7:8" ht="14.45" x14ac:dyDescent="0.3">
      <c r="G5774" s="83"/>
      <c r="H5774" s="83"/>
    </row>
    <row r="5775" spans="7:8" ht="14.45" x14ac:dyDescent="0.3">
      <c r="G5775" s="83"/>
      <c r="H5775" s="83"/>
    </row>
    <row r="5776" spans="7:8" ht="14.45" x14ac:dyDescent="0.3">
      <c r="G5776" s="83"/>
      <c r="H5776" s="83"/>
    </row>
    <row r="5777" spans="7:8" ht="14.45" x14ac:dyDescent="0.3">
      <c r="G5777" s="83"/>
      <c r="H5777" s="83"/>
    </row>
    <row r="5778" spans="7:8" ht="14.45" x14ac:dyDescent="0.3">
      <c r="G5778" s="83"/>
      <c r="H5778" s="83"/>
    </row>
    <row r="5779" spans="7:8" ht="14.45" x14ac:dyDescent="0.3">
      <c r="G5779" s="83"/>
      <c r="H5779" s="83"/>
    </row>
    <row r="5780" spans="7:8" ht="14.45" x14ac:dyDescent="0.3">
      <c r="G5780" s="83"/>
      <c r="H5780" s="83"/>
    </row>
    <row r="5781" spans="7:8" ht="14.45" x14ac:dyDescent="0.3">
      <c r="G5781" s="83"/>
      <c r="H5781" s="83"/>
    </row>
    <row r="5782" spans="7:8" ht="14.45" x14ac:dyDescent="0.3">
      <c r="G5782" s="83"/>
      <c r="H5782" s="83"/>
    </row>
    <row r="5783" spans="7:8" ht="14.45" x14ac:dyDescent="0.3">
      <c r="G5783" s="83"/>
      <c r="H5783" s="83"/>
    </row>
    <row r="5784" spans="7:8" ht="14.45" x14ac:dyDescent="0.3">
      <c r="G5784" s="83"/>
      <c r="H5784" s="83"/>
    </row>
    <row r="5785" spans="7:8" ht="14.45" x14ac:dyDescent="0.3">
      <c r="G5785" s="83"/>
      <c r="H5785" s="83"/>
    </row>
    <row r="5786" spans="7:8" ht="14.45" x14ac:dyDescent="0.3">
      <c r="G5786" s="83"/>
      <c r="H5786" s="83"/>
    </row>
    <row r="5787" spans="7:8" ht="14.45" x14ac:dyDescent="0.3">
      <c r="G5787" s="83"/>
      <c r="H5787" s="83"/>
    </row>
    <row r="5788" spans="7:8" ht="14.45" x14ac:dyDescent="0.3">
      <c r="G5788" s="83"/>
      <c r="H5788" s="83"/>
    </row>
    <row r="5789" spans="7:8" ht="14.45" x14ac:dyDescent="0.3">
      <c r="G5789" s="83"/>
      <c r="H5789" s="83"/>
    </row>
    <row r="5790" spans="7:8" ht="14.45" x14ac:dyDescent="0.3">
      <c r="G5790" s="83"/>
      <c r="H5790" s="83"/>
    </row>
    <row r="5791" spans="7:8" ht="14.45" x14ac:dyDescent="0.3">
      <c r="G5791" s="83"/>
      <c r="H5791" s="83"/>
    </row>
    <row r="5792" spans="7:8" ht="14.45" x14ac:dyDescent="0.3">
      <c r="G5792" s="83"/>
      <c r="H5792" s="83"/>
    </row>
    <row r="5793" spans="7:8" ht="14.45" x14ac:dyDescent="0.3">
      <c r="G5793" s="83"/>
      <c r="H5793" s="83"/>
    </row>
    <row r="5794" spans="7:8" ht="14.45" x14ac:dyDescent="0.3">
      <c r="G5794" s="83"/>
      <c r="H5794" s="83"/>
    </row>
    <row r="5795" spans="7:8" ht="14.45" x14ac:dyDescent="0.3">
      <c r="G5795" s="83"/>
      <c r="H5795" s="83"/>
    </row>
    <row r="5796" spans="7:8" ht="14.45" x14ac:dyDescent="0.3">
      <c r="G5796" s="83"/>
      <c r="H5796" s="83"/>
    </row>
    <row r="5797" spans="7:8" ht="14.45" x14ac:dyDescent="0.3">
      <c r="G5797" s="83"/>
      <c r="H5797" s="83"/>
    </row>
    <row r="5798" spans="7:8" ht="14.45" x14ac:dyDescent="0.3">
      <c r="G5798" s="83"/>
      <c r="H5798" s="83"/>
    </row>
    <row r="5799" spans="7:8" ht="14.45" x14ac:dyDescent="0.3">
      <c r="G5799" s="83"/>
      <c r="H5799" s="83"/>
    </row>
    <row r="5800" spans="7:8" ht="14.45" x14ac:dyDescent="0.3">
      <c r="G5800" s="83"/>
      <c r="H5800" s="83"/>
    </row>
    <row r="5801" spans="7:8" ht="14.45" x14ac:dyDescent="0.3">
      <c r="G5801" s="83"/>
      <c r="H5801" s="83"/>
    </row>
    <row r="5802" spans="7:8" ht="14.45" x14ac:dyDescent="0.3">
      <c r="G5802" s="83"/>
      <c r="H5802" s="83"/>
    </row>
    <row r="5803" spans="7:8" ht="14.45" x14ac:dyDescent="0.3">
      <c r="G5803" s="83"/>
      <c r="H5803" s="83"/>
    </row>
    <row r="5804" spans="7:8" ht="14.45" x14ac:dyDescent="0.3">
      <c r="G5804" s="83"/>
      <c r="H5804" s="83"/>
    </row>
    <row r="5805" spans="7:8" ht="14.45" x14ac:dyDescent="0.3">
      <c r="G5805" s="83"/>
      <c r="H5805" s="83"/>
    </row>
    <row r="5806" spans="7:8" ht="14.45" x14ac:dyDescent="0.3">
      <c r="G5806" s="83"/>
      <c r="H5806" s="83"/>
    </row>
    <row r="5807" spans="7:8" ht="14.45" x14ac:dyDescent="0.3">
      <c r="G5807" s="83"/>
      <c r="H5807" s="83"/>
    </row>
    <row r="5808" spans="7:8" ht="14.45" x14ac:dyDescent="0.3">
      <c r="G5808" s="83"/>
      <c r="H5808" s="83"/>
    </row>
    <row r="5809" spans="7:8" ht="14.45" x14ac:dyDescent="0.3">
      <c r="G5809" s="83"/>
      <c r="H5809" s="83"/>
    </row>
    <row r="5810" spans="7:8" ht="14.45" x14ac:dyDescent="0.3">
      <c r="G5810" s="83"/>
      <c r="H5810" s="83"/>
    </row>
    <row r="5811" spans="7:8" ht="14.45" x14ac:dyDescent="0.3">
      <c r="G5811" s="83"/>
      <c r="H5811" s="83"/>
    </row>
    <row r="5812" spans="7:8" ht="14.45" x14ac:dyDescent="0.3">
      <c r="G5812" s="83"/>
      <c r="H5812" s="83"/>
    </row>
    <row r="5813" spans="7:8" ht="14.45" x14ac:dyDescent="0.3">
      <c r="G5813" s="83"/>
      <c r="H5813" s="83"/>
    </row>
    <row r="5814" spans="7:8" ht="14.45" x14ac:dyDescent="0.3">
      <c r="G5814" s="83"/>
      <c r="H5814" s="83"/>
    </row>
    <row r="5815" spans="7:8" ht="14.45" x14ac:dyDescent="0.3">
      <c r="G5815" s="83"/>
      <c r="H5815" s="83"/>
    </row>
    <row r="5816" spans="7:8" ht="14.45" x14ac:dyDescent="0.3">
      <c r="G5816" s="83"/>
      <c r="H5816" s="83"/>
    </row>
    <row r="5817" spans="7:8" ht="14.45" x14ac:dyDescent="0.3">
      <c r="G5817" s="83"/>
      <c r="H5817" s="83"/>
    </row>
    <row r="5818" spans="7:8" ht="14.45" x14ac:dyDescent="0.3">
      <c r="G5818" s="83"/>
      <c r="H5818" s="83"/>
    </row>
    <row r="5819" spans="7:8" ht="14.45" x14ac:dyDescent="0.3">
      <c r="G5819" s="83"/>
      <c r="H5819" s="83"/>
    </row>
    <row r="5820" spans="7:8" ht="14.45" x14ac:dyDescent="0.3">
      <c r="G5820" s="83"/>
      <c r="H5820" s="83"/>
    </row>
    <row r="5821" spans="7:8" ht="14.45" x14ac:dyDescent="0.3">
      <c r="G5821" s="83"/>
      <c r="H5821" s="83"/>
    </row>
    <row r="5822" spans="7:8" ht="14.45" x14ac:dyDescent="0.3">
      <c r="G5822" s="83"/>
      <c r="H5822" s="83"/>
    </row>
    <row r="5823" spans="7:8" ht="14.45" x14ac:dyDescent="0.3">
      <c r="G5823" s="83"/>
      <c r="H5823" s="83"/>
    </row>
    <row r="5824" spans="7:8" ht="14.45" x14ac:dyDescent="0.3">
      <c r="G5824" s="83"/>
      <c r="H5824" s="83"/>
    </row>
    <row r="5825" spans="7:8" ht="14.45" x14ac:dyDescent="0.3">
      <c r="G5825" s="83"/>
      <c r="H5825" s="83"/>
    </row>
    <row r="5826" spans="7:8" ht="14.45" x14ac:dyDescent="0.3">
      <c r="G5826" s="83"/>
      <c r="H5826" s="83"/>
    </row>
    <row r="5827" spans="7:8" ht="14.45" x14ac:dyDescent="0.3">
      <c r="G5827" s="83"/>
      <c r="H5827" s="83"/>
    </row>
    <row r="5828" spans="7:8" ht="14.45" x14ac:dyDescent="0.3">
      <c r="G5828" s="83"/>
      <c r="H5828" s="83"/>
    </row>
    <row r="5829" spans="7:8" ht="14.45" x14ac:dyDescent="0.3">
      <c r="G5829" s="83"/>
      <c r="H5829" s="83"/>
    </row>
    <row r="5830" spans="7:8" ht="14.45" x14ac:dyDescent="0.3">
      <c r="G5830" s="83"/>
      <c r="H5830" s="83"/>
    </row>
    <row r="5831" spans="7:8" ht="14.45" x14ac:dyDescent="0.3">
      <c r="G5831" s="83"/>
      <c r="H5831" s="83"/>
    </row>
    <row r="5832" spans="7:8" ht="14.45" x14ac:dyDescent="0.3">
      <c r="G5832" s="83"/>
      <c r="H5832" s="83"/>
    </row>
    <row r="5833" spans="7:8" ht="14.45" x14ac:dyDescent="0.3">
      <c r="G5833" s="83"/>
      <c r="H5833" s="83"/>
    </row>
    <row r="5834" spans="7:8" ht="14.45" x14ac:dyDescent="0.3">
      <c r="G5834" s="83"/>
      <c r="H5834" s="83"/>
    </row>
    <row r="5835" spans="7:8" ht="14.45" x14ac:dyDescent="0.3">
      <c r="G5835" s="83"/>
      <c r="H5835" s="83"/>
    </row>
    <row r="5836" spans="7:8" ht="14.45" x14ac:dyDescent="0.3">
      <c r="G5836" s="83"/>
      <c r="H5836" s="83"/>
    </row>
    <row r="5837" spans="7:8" ht="14.45" x14ac:dyDescent="0.3">
      <c r="G5837" s="83"/>
      <c r="H5837" s="83"/>
    </row>
    <row r="5838" spans="7:8" ht="14.45" x14ac:dyDescent="0.3">
      <c r="G5838" s="83"/>
      <c r="H5838" s="83"/>
    </row>
    <row r="5839" spans="7:8" ht="14.45" x14ac:dyDescent="0.3">
      <c r="G5839" s="83"/>
      <c r="H5839" s="83"/>
    </row>
    <row r="5840" spans="7:8" ht="14.45" x14ac:dyDescent="0.3">
      <c r="G5840" s="83"/>
      <c r="H5840" s="83"/>
    </row>
    <row r="5841" spans="7:8" ht="14.45" x14ac:dyDescent="0.3">
      <c r="G5841" s="83"/>
      <c r="H5841" s="83"/>
    </row>
    <row r="5842" spans="7:8" ht="14.45" x14ac:dyDescent="0.3">
      <c r="G5842" s="83"/>
      <c r="H5842" s="83"/>
    </row>
    <row r="5843" spans="7:8" ht="14.45" x14ac:dyDescent="0.3">
      <c r="G5843" s="83"/>
      <c r="H5843" s="83"/>
    </row>
    <row r="5844" spans="7:8" ht="14.45" x14ac:dyDescent="0.3">
      <c r="G5844" s="83"/>
      <c r="H5844" s="83"/>
    </row>
    <row r="5845" spans="7:8" ht="14.45" x14ac:dyDescent="0.3">
      <c r="G5845" s="83"/>
      <c r="H5845" s="83"/>
    </row>
    <row r="5846" spans="7:8" ht="14.45" x14ac:dyDescent="0.3">
      <c r="G5846" s="83"/>
      <c r="H5846" s="83"/>
    </row>
    <row r="5847" spans="7:8" ht="14.45" x14ac:dyDescent="0.3">
      <c r="G5847" s="83"/>
      <c r="H5847" s="83"/>
    </row>
    <row r="5848" spans="7:8" ht="14.45" x14ac:dyDescent="0.3">
      <c r="G5848" s="83"/>
      <c r="H5848" s="83"/>
    </row>
    <row r="5849" spans="7:8" ht="14.45" x14ac:dyDescent="0.3">
      <c r="G5849" s="83"/>
      <c r="H5849" s="83"/>
    </row>
    <row r="5850" spans="7:8" ht="14.45" x14ac:dyDescent="0.3">
      <c r="G5850" s="83"/>
      <c r="H5850" s="83"/>
    </row>
    <row r="5851" spans="7:8" ht="14.45" x14ac:dyDescent="0.3">
      <c r="G5851" s="83"/>
      <c r="H5851" s="83"/>
    </row>
    <row r="5852" spans="7:8" ht="14.45" x14ac:dyDescent="0.3">
      <c r="G5852" s="83"/>
      <c r="H5852" s="83"/>
    </row>
    <row r="5853" spans="7:8" ht="14.45" x14ac:dyDescent="0.3">
      <c r="G5853" s="83"/>
      <c r="H5853" s="83"/>
    </row>
    <row r="5854" spans="7:8" ht="14.45" x14ac:dyDescent="0.3">
      <c r="G5854" s="83"/>
      <c r="H5854" s="83"/>
    </row>
    <row r="5855" spans="7:8" ht="14.45" x14ac:dyDescent="0.3">
      <c r="G5855" s="83"/>
      <c r="H5855" s="83"/>
    </row>
    <row r="5856" spans="7:8" ht="14.45" x14ac:dyDescent="0.3">
      <c r="G5856" s="83"/>
      <c r="H5856" s="83"/>
    </row>
    <row r="5857" spans="7:8" ht="14.45" x14ac:dyDescent="0.3">
      <c r="G5857" s="83"/>
      <c r="H5857" s="83"/>
    </row>
    <row r="5858" spans="7:8" ht="14.45" x14ac:dyDescent="0.3">
      <c r="G5858" s="83"/>
      <c r="H5858" s="83"/>
    </row>
    <row r="5859" spans="7:8" ht="14.45" x14ac:dyDescent="0.3">
      <c r="G5859" s="83"/>
      <c r="H5859" s="83"/>
    </row>
    <row r="5860" spans="7:8" ht="14.45" x14ac:dyDescent="0.3">
      <c r="G5860" s="83"/>
      <c r="H5860" s="83"/>
    </row>
    <row r="5861" spans="7:8" ht="14.45" x14ac:dyDescent="0.3">
      <c r="G5861" s="83"/>
      <c r="H5861" s="83"/>
    </row>
    <row r="5862" spans="7:8" ht="14.45" x14ac:dyDescent="0.3">
      <c r="G5862" s="83"/>
      <c r="H5862" s="83"/>
    </row>
    <row r="5863" spans="7:8" ht="14.45" x14ac:dyDescent="0.3">
      <c r="G5863" s="83"/>
      <c r="H5863" s="83"/>
    </row>
    <row r="5864" spans="7:8" ht="14.45" x14ac:dyDescent="0.3">
      <c r="G5864" s="83"/>
      <c r="H5864" s="83"/>
    </row>
    <row r="5865" spans="7:8" ht="14.45" x14ac:dyDescent="0.3">
      <c r="G5865" s="83"/>
      <c r="H5865" s="83"/>
    </row>
    <row r="5866" spans="7:8" ht="14.45" x14ac:dyDescent="0.3">
      <c r="G5866" s="83"/>
      <c r="H5866" s="83"/>
    </row>
    <row r="5867" spans="7:8" ht="14.45" x14ac:dyDescent="0.3">
      <c r="G5867" s="83"/>
      <c r="H5867" s="83"/>
    </row>
    <row r="5868" spans="7:8" ht="14.45" x14ac:dyDescent="0.3">
      <c r="G5868" s="83"/>
      <c r="H5868" s="83"/>
    </row>
    <row r="5869" spans="7:8" ht="14.45" x14ac:dyDescent="0.3">
      <c r="G5869" s="83"/>
      <c r="H5869" s="83"/>
    </row>
    <row r="5870" spans="7:8" ht="14.45" x14ac:dyDescent="0.3">
      <c r="G5870" s="83"/>
      <c r="H5870" s="83"/>
    </row>
    <row r="5871" spans="7:8" ht="14.45" x14ac:dyDescent="0.3">
      <c r="G5871" s="83"/>
      <c r="H5871" s="83"/>
    </row>
    <row r="5872" spans="7:8" ht="14.45" x14ac:dyDescent="0.3">
      <c r="G5872" s="83"/>
      <c r="H5872" s="83"/>
    </row>
    <row r="5873" spans="7:8" ht="14.45" x14ac:dyDescent="0.3">
      <c r="G5873" s="83"/>
      <c r="H5873" s="83"/>
    </row>
    <row r="5874" spans="7:8" ht="14.45" x14ac:dyDescent="0.3">
      <c r="G5874" s="83"/>
      <c r="H5874" s="83"/>
    </row>
    <row r="5875" spans="7:8" ht="14.45" x14ac:dyDescent="0.3">
      <c r="G5875" s="83"/>
      <c r="H5875" s="83"/>
    </row>
    <row r="5876" spans="7:8" ht="14.45" x14ac:dyDescent="0.3">
      <c r="G5876" s="83"/>
      <c r="H5876" s="83"/>
    </row>
    <row r="5877" spans="7:8" ht="14.45" x14ac:dyDescent="0.3">
      <c r="G5877" s="83"/>
      <c r="H5877" s="83"/>
    </row>
    <row r="5878" spans="7:8" ht="14.45" x14ac:dyDescent="0.3">
      <c r="G5878" s="83"/>
      <c r="H5878" s="83"/>
    </row>
    <row r="5879" spans="7:8" ht="14.45" x14ac:dyDescent="0.3">
      <c r="G5879" s="83"/>
      <c r="H5879" s="83"/>
    </row>
    <row r="5880" spans="7:8" ht="14.45" x14ac:dyDescent="0.3">
      <c r="G5880" s="83"/>
      <c r="H5880" s="83"/>
    </row>
    <row r="5881" spans="7:8" ht="14.45" x14ac:dyDescent="0.3">
      <c r="G5881" s="83"/>
      <c r="H5881" s="83"/>
    </row>
    <row r="5882" spans="7:8" ht="14.45" x14ac:dyDescent="0.3">
      <c r="G5882" s="83"/>
      <c r="H5882" s="83"/>
    </row>
    <row r="5883" spans="7:8" ht="14.45" x14ac:dyDescent="0.3">
      <c r="G5883" s="83"/>
      <c r="H5883" s="83"/>
    </row>
    <row r="5884" spans="7:8" ht="14.45" x14ac:dyDescent="0.3">
      <c r="G5884" s="83"/>
      <c r="H5884" s="83"/>
    </row>
    <row r="5885" spans="7:8" ht="14.45" x14ac:dyDescent="0.3">
      <c r="G5885" s="83"/>
      <c r="H5885" s="83"/>
    </row>
    <row r="5886" spans="7:8" ht="14.45" x14ac:dyDescent="0.3">
      <c r="G5886" s="83"/>
      <c r="H5886" s="83"/>
    </row>
    <row r="5887" spans="7:8" ht="14.45" x14ac:dyDescent="0.3">
      <c r="G5887" s="83"/>
      <c r="H5887" s="83"/>
    </row>
    <row r="5888" spans="7:8" ht="14.45" x14ac:dyDescent="0.3">
      <c r="G5888" s="83"/>
      <c r="H5888" s="83"/>
    </row>
    <row r="5889" spans="7:8" ht="14.45" x14ac:dyDescent="0.3">
      <c r="G5889" s="83"/>
      <c r="H5889" s="83"/>
    </row>
    <row r="5890" spans="7:8" ht="14.45" x14ac:dyDescent="0.3">
      <c r="G5890" s="83"/>
      <c r="H5890" s="83"/>
    </row>
    <row r="5891" spans="7:8" ht="14.45" x14ac:dyDescent="0.3">
      <c r="G5891" s="83"/>
      <c r="H5891" s="83"/>
    </row>
    <row r="5892" spans="7:8" ht="14.45" x14ac:dyDescent="0.3">
      <c r="G5892" s="83"/>
      <c r="H5892" s="83"/>
    </row>
    <row r="5893" spans="7:8" ht="14.45" x14ac:dyDescent="0.3">
      <c r="G5893" s="83"/>
      <c r="H5893" s="83"/>
    </row>
    <row r="5894" spans="7:8" ht="14.45" x14ac:dyDescent="0.3">
      <c r="G5894" s="83"/>
      <c r="H5894" s="83"/>
    </row>
    <row r="5895" spans="7:8" ht="14.45" x14ac:dyDescent="0.3">
      <c r="G5895" s="83"/>
      <c r="H5895" s="83"/>
    </row>
    <row r="5896" spans="7:8" ht="14.45" x14ac:dyDescent="0.3">
      <c r="G5896" s="83"/>
      <c r="H5896" s="83"/>
    </row>
    <row r="5897" spans="7:8" ht="14.45" x14ac:dyDescent="0.3">
      <c r="G5897" s="83"/>
      <c r="H5897" s="83"/>
    </row>
    <row r="5898" spans="7:8" ht="14.45" x14ac:dyDescent="0.3">
      <c r="G5898" s="83"/>
      <c r="H5898" s="83"/>
    </row>
    <row r="5899" spans="7:8" ht="14.45" x14ac:dyDescent="0.3">
      <c r="G5899" s="83"/>
      <c r="H5899" s="83"/>
    </row>
    <row r="5900" spans="7:8" ht="14.45" x14ac:dyDescent="0.3">
      <c r="G5900" s="83"/>
      <c r="H5900" s="83"/>
    </row>
    <row r="5901" spans="7:8" ht="14.45" x14ac:dyDescent="0.3">
      <c r="G5901" s="83"/>
      <c r="H5901" s="83"/>
    </row>
    <row r="5902" spans="7:8" ht="14.45" x14ac:dyDescent="0.3">
      <c r="G5902" s="83"/>
      <c r="H5902" s="83"/>
    </row>
    <row r="5903" spans="7:8" ht="14.45" x14ac:dyDescent="0.3">
      <c r="G5903" s="83"/>
      <c r="H5903" s="83"/>
    </row>
    <row r="5904" spans="7:8" ht="14.45" x14ac:dyDescent="0.3">
      <c r="G5904" s="83"/>
      <c r="H5904" s="83"/>
    </row>
    <row r="5905" spans="7:8" ht="14.45" x14ac:dyDescent="0.3">
      <c r="G5905" s="83"/>
      <c r="H5905" s="83"/>
    </row>
    <row r="5906" spans="7:8" ht="14.45" x14ac:dyDescent="0.3">
      <c r="G5906" s="83"/>
      <c r="H5906" s="83"/>
    </row>
    <row r="5907" spans="7:8" ht="14.45" x14ac:dyDescent="0.3">
      <c r="G5907" s="83"/>
      <c r="H5907" s="83"/>
    </row>
    <row r="5908" spans="7:8" ht="14.45" x14ac:dyDescent="0.3">
      <c r="G5908" s="83"/>
      <c r="H5908" s="83"/>
    </row>
    <row r="5909" spans="7:8" ht="14.45" x14ac:dyDescent="0.3">
      <c r="G5909" s="83"/>
      <c r="H5909" s="83"/>
    </row>
    <row r="5910" spans="7:8" ht="14.45" x14ac:dyDescent="0.3">
      <c r="G5910" s="83"/>
      <c r="H5910" s="83"/>
    </row>
    <row r="5911" spans="7:8" ht="14.45" x14ac:dyDescent="0.3">
      <c r="G5911" s="83"/>
      <c r="H5911" s="83"/>
    </row>
    <row r="5912" spans="7:8" ht="14.45" x14ac:dyDescent="0.3">
      <c r="G5912" s="83"/>
      <c r="H5912" s="83"/>
    </row>
    <row r="5913" spans="7:8" ht="14.45" x14ac:dyDescent="0.3">
      <c r="G5913" s="83"/>
      <c r="H5913" s="83"/>
    </row>
    <row r="5914" spans="7:8" ht="14.45" x14ac:dyDescent="0.3">
      <c r="G5914" s="83"/>
      <c r="H5914" s="83"/>
    </row>
    <row r="5915" spans="7:8" ht="14.45" x14ac:dyDescent="0.3">
      <c r="G5915" s="83"/>
      <c r="H5915" s="83"/>
    </row>
    <row r="5916" spans="7:8" ht="14.45" x14ac:dyDescent="0.3">
      <c r="G5916" s="83"/>
      <c r="H5916" s="83"/>
    </row>
    <row r="5917" spans="7:8" ht="14.45" x14ac:dyDescent="0.3">
      <c r="G5917" s="83"/>
      <c r="H5917" s="83"/>
    </row>
    <row r="5918" spans="7:8" ht="14.45" x14ac:dyDescent="0.3">
      <c r="G5918" s="83"/>
      <c r="H5918" s="83"/>
    </row>
    <row r="5919" spans="7:8" ht="14.45" x14ac:dyDescent="0.3">
      <c r="G5919" s="83"/>
      <c r="H5919" s="83"/>
    </row>
    <row r="5920" spans="7:8" ht="14.45" x14ac:dyDescent="0.3">
      <c r="G5920" s="83"/>
      <c r="H5920" s="83"/>
    </row>
    <row r="5921" spans="7:8" ht="14.45" x14ac:dyDescent="0.3">
      <c r="G5921" s="83"/>
      <c r="H5921" s="83"/>
    </row>
    <row r="5922" spans="7:8" ht="14.45" x14ac:dyDescent="0.3">
      <c r="G5922" s="83"/>
      <c r="H5922" s="83"/>
    </row>
    <row r="5923" spans="7:8" ht="14.45" x14ac:dyDescent="0.3">
      <c r="G5923" s="83"/>
      <c r="H5923" s="83"/>
    </row>
    <row r="5924" spans="7:8" ht="14.45" x14ac:dyDescent="0.3">
      <c r="G5924" s="83"/>
      <c r="H5924" s="83"/>
    </row>
    <row r="5925" spans="7:8" ht="14.45" x14ac:dyDescent="0.3">
      <c r="G5925" s="83"/>
      <c r="H5925" s="83"/>
    </row>
    <row r="5926" spans="7:8" ht="14.45" x14ac:dyDescent="0.3">
      <c r="G5926" s="83"/>
      <c r="H5926" s="83"/>
    </row>
    <row r="5927" spans="7:8" ht="14.45" x14ac:dyDescent="0.3">
      <c r="G5927" s="83"/>
      <c r="H5927" s="83"/>
    </row>
    <row r="5928" spans="7:8" ht="14.45" x14ac:dyDescent="0.3">
      <c r="G5928" s="83"/>
      <c r="H5928" s="83"/>
    </row>
    <row r="5929" spans="7:8" ht="14.45" x14ac:dyDescent="0.3">
      <c r="G5929" s="83"/>
      <c r="H5929" s="83"/>
    </row>
    <row r="5930" spans="7:8" ht="14.45" x14ac:dyDescent="0.3">
      <c r="G5930" s="83"/>
      <c r="H5930" s="83"/>
    </row>
    <row r="5931" spans="7:8" ht="14.45" x14ac:dyDescent="0.3">
      <c r="G5931" s="83"/>
      <c r="H5931" s="83"/>
    </row>
    <row r="5932" spans="7:8" ht="14.45" x14ac:dyDescent="0.3">
      <c r="G5932" s="83"/>
      <c r="H5932" s="83"/>
    </row>
    <row r="5933" spans="7:8" ht="14.45" x14ac:dyDescent="0.3">
      <c r="G5933" s="83"/>
      <c r="H5933" s="83"/>
    </row>
    <row r="5934" spans="7:8" ht="14.45" x14ac:dyDescent="0.3">
      <c r="G5934" s="83"/>
      <c r="H5934" s="83"/>
    </row>
    <row r="5935" spans="7:8" ht="14.45" x14ac:dyDescent="0.3">
      <c r="G5935" s="83"/>
      <c r="H5935" s="83"/>
    </row>
    <row r="5936" spans="7:8" ht="14.45" x14ac:dyDescent="0.3">
      <c r="G5936" s="83"/>
      <c r="H5936" s="83"/>
    </row>
    <row r="5937" spans="7:8" ht="14.45" x14ac:dyDescent="0.3">
      <c r="G5937" s="83"/>
      <c r="H5937" s="83"/>
    </row>
    <row r="5938" spans="7:8" ht="14.45" x14ac:dyDescent="0.3">
      <c r="G5938" s="83"/>
      <c r="H5938" s="83"/>
    </row>
    <row r="5939" spans="7:8" ht="14.45" x14ac:dyDescent="0.3">
      <c r="G5939" s="83"/>
      <c r="H5939" s="83"/>
    </row>
    <row r="5940" spans="7:8" ht="14.45" x14ac:dyDescent="0.3">
      <c r="G5940" s="83"/>
      <c r="H5940" s="83"/>
    </row>
    <row r="5941" spans="7:8" ht="14.45" x14ac:dyDescent="0.3">
      <c r="G5941" s="83"/>
      <c r="H5941" s="83"/>
    </row>
    <row r="5942" spans="7:8" ht="14.45" x14ac:dyDescent="0.3">
      <c r="G5942" s="83"/>
      <c r="H5942" s="83"/>
    </row>
    <row r="5943" spans="7:8" ht="14.45" x14ac:dyDescent="0.3">
      <c r="G5943" s="83"/>
      <c r="H5943" s="83"/>
    </row>
    <row r="5944" spans="7:8" ht="14.45" x14ac:dyDescent="0.3">
      <c r="G5944" s="83"/>
      <c r="H5944" s="83"/>
    </row>
    <row r="5945" spans="7:8" ht="14.45" x14ac:dyDescent="0.3">
      <c r="G5945" s="83"/>
      <c r="H5945" s="83"/>
    </row>
    <row r="5946" spans="7:8" ht="14.45" x14ac:dyDescent="0.3">
      <c r="G5946" s="83"/>
      <c r="H5946" s="83"/>
    </row>
    <row r="5947" spans="7:8" ht="14.45" x14ac:dyDescent="0.3">
      <c r="G5947" s="83"/>
      <c r="H5947" s="83"/>
    </row>
    <row r="5948" spans="7:8" ht="14.45" x14ac:dyDescent="0.3">
      <c r="G5948" s="83"/>
      <c r="H5948" s="83"/>
    </row>
    <row r="5949" spans="7:8" ht="14.45" x14ac:dyDescent="0.3">
      <c r="G5949" s="83"/>
      <c r="H5949" s="83"/>
    </row>
    <row r="5950" spans="7:8" ht="14.45" x14ac:dyDescent="0.3">
      <c r="G5950" s="83"/>
      <c r="H5950" s="83"/>
    </row>
    <row r="5951" spans="7:8" ht="14.45" x14ac:dyDescent="0.3">
      <c r="G5951" s="83"/>
      <c r="H5951" s="83"/>
    </row>
    <row r="5952" spans="7:8" ht="14.45" x14ac:dyDescent="0.3">
      <c r="G5952" s="83"/>
      <c r="H5952" s="83"/>
    </row>
    <row r="5953" spans="7:8" ht="14.45" x14ac:dyDescent="0.3">
      <c r="G5953" s="83"/>
      <c r="H5953" s="83"/>
    </row>
    <row r="5954" spans="7:8" ht="14.45" x14ac:dyDescent="0.3">
      <c r="G5954" s="83"/>
      <c r="H5954" s="83"/>
    </row>
    <row r="5955" spans="7:8" ht="14.45" x14ac:dyDescent="0.3">
      <c r="G5955" s="83"/>
      <c r="H5955" s="83"/>
    </row>
    <row r="5956" spans="7:8" ht="14.45" x14ac:dyDescent="0.3">
      <c r="G5956" s="83"/>
      <c r="H5956" s="83"/>
    </row>
    <row r="5957" spans="7:8" ht="14.45" x14ac:dyDescent="0.3">
      <c r="G5957" s="83"/>
      <c r="H5957" s="83"/>
    </row>
    <row r="5958" spans="7:8" ht="14.45" x14ac:dyDescent="0.3">
      <c r="G5958" s="83"/>
      <c r="H5958" s="83"/>
    </row>
    <row r="5959" spans="7:8" ht="14.45" x14ac:dyDescent="0.3">
      <c r="G5959" s="83"/>
      <c r="H5959" s="83"/>
    </row>
    <row r="5960" spans="7:8" ht="14.45" x14ac:dyDescent="0.3">
      <c r="G5960" s="83"/>
      <c r="H5960" s="83"/>
    </row>
    <row r="5961" spans="7:8" ht="14.45" x14ac:dyDescent="0.3">
      <c r="G5961" s="83"/>
      <c r="H5961" s="83"/>
    </row>
    <row r="5962" spans="7:8" ht="14.45" x14ac:dyDescent="0.3">
      <c r="G5962" s="83"/>
      <c r="H5962" s="83"/>
    </row>
    <row r="5963" spans="7:8" ht="14.45" x14ac:dyDescent="0.3">
      <c r="G5963" s="83"/>
      <c r="H5963" s="83"/>
    </row>
    <row r="5964" spans="7:8" ht="14.45" x14ac:dyDescent="0.3">
      <c r="G5964" s="83"/>
      <c r="H5964" s="83"/>
    </row>
    <row r="5965" spans="7:8" ht="14.45" x14ac:dyDescent="0.3">
      <c r="G5965" s="83"/>
      <c r="H5965" s="83"/>
    </row>
    <row r="5966" spans="7:8" ht="14.45" x14ac:dyDescent="0.3">
      <c r="G5966" s="83"/>
      <c r="H5966" s="83"/>
    </row>
    <row r="5967" spans="7:8" ht="14.45" x14ac:dyDescent="0.3">
      <c r="G5967" s="83"/>
      <c r="H5967" s="83"/>
    </row>
    <row r="5968" spans="7:8" ht="14.45" x14ac:dyDescent="0.3">
      <c r="G5968" s="83"/>
      <c r="H5968" s="83"/>
    </row>
    <row r="5969" spans="7:8" ht="14.45" x14ac:dyDescent="0.3">
      <c r="G5969" s="83"/>
      <c r="H5969" s="83"/>
    </row>
    <row r="5970" spans="7:8" ht="14.45" x14ac:dyDescent="0.3">
      <c r="G5970" s="83"/>
      <c r="H5970" s="83"/>
    </row>
    <row r="5971" spans="7:8" ht="14.45" x14ac:dyDescent="0.3">
      <c r="G5971" s="83"/>
      <c r="H5971" s="83"/>
    </row>
    <row r="5972" spans="7:8" ht="14.45" x14ac:dyDescent="0.3">
      <c r="G5972" s="83"/>
      <c r="H5972" s="83"/>
    </row>
    <row r="5973" spans="7:8" ht="14.45" x14ac:dyDescent="0.3">
      <c r="G5973" s="83"/>
      <c r="H5973" s="83"/>
    </row>
    <row r="5974" spans="7:8" ht="14.45" x14ac:dyDescent="0.3">
      <c r="G5974" s="83"/>
      <c r="H5974" s="83"/>
    </row>
    <row r="5975" spans="7:8" ht="14.45" x14ac:dyDescent="0.3">
      <c r="G5975" s="83"/>
      <c r="H5975" s="83"/>
    </row>
    <row r="5976" spans="7:8" ht="14.45" x14ac:dyDescent="0.3">
      <c r="G5976" s="83"/>
      <c r="H5976" s="83"/>
    </row>
    <row r="5977" spans="7:8" ht="14.45" x14ac:dyDescent="0.3">
      <c r="G5977" s="83"/>
      <c r="H5977" s="83"/>
    </row>
    <row r="5978" spans="7:8" ht="14.45" x14ac:dyDescent="0.3">
      <c r="G5978" s="83"/>
      <c r="H5978" s="83"/>
    </row>
    <row r="5979" spans="7:8" ht="14.45" x14ac:dyDescent="0.3">
      <c r="G5979" s="83"/>
      <c r="H5979" s="83"/>
    </row>
    <row r="5980" spans="7:8" ht="14.45" x14ac:dyDescent="0.3">
      <c r="G5980" s="83"/>
      <c r="H5980" s="83"/>
    </row>
    <row r="5981" spans="7:8" ht="14.45" x14ac:dyDescent="0.3">
      <c r="G5981" s="83"/>
      <c r="H5981" s="83"/>
    </row>
    <row r="5982" spans="7:8" ht="14.45" x14ac:dyDescent="0.3">
      <c r="G5982" s="83"/>
      <c r="H5982" s="83"/>
    </row>
    <row r="5983" spans="7:8" ht="14.45" x14ac:dyDescent="0.3">
      <c r="G5983" s="83"/>
      <c r="H5983" s="83"/>
    </row>
    <row r="5984" spans="7:8" ht="14.45" x14ac:dyDescent="0.3">
      <c r="G5984" s="83"/>
      <c r="H5984" s="83"/>
    </row>
    <row r="5985" spans="7:8" ht="14.45" x14ac:dyDescent="0.3">
      <c r="G5985" s="83"/>
      <c r="H5985" s="83"/>
    </row>
    <row r="5986" spans="7:8" ht="14.45" x14ac:dyDescent="0.3">
      <c r="G5986" s="83"/>
      <c r="H5986" s="83"/>
    </row>
    <row r="5987" spans="7:8" ht="14.45" x14ac:dyDescent="0.3">
      <c r="G5987" s="83"/>
      <c r="H5987" s="83"/>
    </row>
    <row r="5988" spans="7:8" ht="14.45" x14ac:dyDescent="0.3">
      <c r="G5988" s="83"/>
      <c r="H5988" s="83"/>
    </row>
    <row r="5989" spans="7:8" ht="14.45" x14ac:dyDescent="0.3">
      <c r="G5989" s="83"/>
      <c r="H5989" s="83"/>
    </row>
    <row r="5990" spans="7:8" ht="14.45" x14ac:dyDescent="0.3">
      <c r="G5990" s="83"/>
      <c r="H5990" s="83"/>
    </row>
    <row r="5991" spans="7:8" ht="14.45" x14ac:dyDescent="0.3">
      <c r="G5991" s="83"/>
      <c r="H5991" s="83"/>
    </row>
    <row r="5992" spans="7:8" ht="14.45" x14ac:dyDescent="0.3">
      <c r="G5992" s="83"/>
      <c r="H5992" s="83"/>
    </row>
    <row r="5993" spans="7:8" ht="14.45" x14ac:dyDescent="0.3">
      <c r="G5993" s="83"/>
      <c r="H5993" s="83"/>
    </row>
    <row r="5994" spans="7:8" ht="14.45" x14ac:dyDescent="0.3">
      <c r="G5994" s="83"/>
      <c r="H5994" s="83"/>
    </row>
    <row r="5995" spans="7:8" ht="14.45" x14ac:dyDescent="0.3">
      <c r="G5995" s="83"/>
      <c r="H5995" s="83"/>
    </row>
    <row r="5996" spans="7:8" ht="14.45" x14ac:dyDescent="0.3">
      <c r="G5996" s="83"/>
      <c r="H5996" s="83"/>
    </row>
    <row r="5997" spans="7:8" ht="14.45" x14ac:dyDescent="0.3">
      <c r="G5997" s="83"/>
      <c r="H5997" s="83"/>
    </row>
    <row r="5998" spans="7:8" ht="14.45" x14ac:dyDescent="0.3">
      <c r="G5998" s="83"/>
      <c r="H5998" s="83"/>
    </row>
    <row r="5999" spans="7:8" ht="14.45" x14ac:dyDescent="0.3">
      <c r="G5999" s="83"/>
      <c r="H5999" s="83"/>
    </row>
    <row r="6000" spans="7:8" ht="14.45" x14ac:dyDescent="0.3">
      <c r="G6000" s="83"/>
      <c r="H6000" s="83"/>
    </row>
    <row r="6001" spans="7:8" ht="14.45" x14ac:dyDescent="0.3">
      <c r="G6001" s="83"/>
      <c r="H6001" s="83"/>
    </row>
    <row r="6002" spans="7:8" ht="14.45" x14ac:dyDescent="0.3">
      <c r="G6002" s="83"/>
      <c r="H6002" s="83"/>
    </row>
    <row r="6003" spans="7:8" ht="14.45" x14ac:dyDescent="0.3">
      <c r="G6003" s="83"/>
      <c r="H6003" s="83"/>
    </row>
    <row r="6004" spans="7:8" ht="14.45" x14ac:dyDescent="0.3">
      <c r="G6004" s="83"/>
      <c r="H6004" s="83"/>
    </row>
    <row r="6005" spans="7:8" ht="14.45" x14ac:dyDescent="0.3">
      <c r="G6005" s="83"/>
      <c r="H6005" s="83"/>
    </row>
    <row r="6006" spans="7:8" ht="14.45" x14ac:dyDescent="0.3">
      <c r="G6006" s="83"/>
      <c r="H6006" s="83"/>
    </row>
    <row r="6007" spans="7:8" ht="14.45" x14ac:dyDescent="0.3">
      <c r="G6007" s="83"/>
      <c r="H6007" s="83"/>
    </row>
    <row r="6008" spans="7:8" ht="14.45" x14ac:dyDescent="0.3">
      <c r="G6008" s="83"/>
      <c r="H6008" s="83"/>
    </row>
    <row r="6009" spans="7:8" ht="14.45" x14ac:dyDescent="0.3">
      <c r="G6009" s="83"/>
      <c r="H6009" s="83"/>
    </row>
    <row r="6010" spans="7:8" ht="14.45" x14ac:dyDescent="0.3">
      <c r="G6010" s="83"/>
      <c r="H6010" s="83"/>
    </row>
    <row r="6011" spans="7:8" ht="14.45" x14ac:dyDescent="0.3">
      <c r="G6011" s="83"/>
      <c r="H6011" s="83"/>
    </row>
    <row r="6012" spans="7:8" ht="14.45" x14ac:dyDescent="0.3">
      <c r="G6012" s="83"/>
      <c r="H6012" s="83"/>
    </row>
    <row r="6013" spans="7:8" ht="14.45" x14ac:dyDescent="0.3">
      <c r="G6013" s="83"/>
      <c r="H6013" s="83"/>
    </row>
    <row r="6014" spans="7:8" ht="14.45" x14ac:dyDescent="0.3">
      <c r="G6014" s="83"/>
      <c r="H6014" s="83"/>
    </row>
    <row r="6015" spans="7:8" ht="14.45" x14ac:dyDescent="0.3">
      <c r="G6015" s="83"/>
      <c r="H6015" s="83"/>
    </row>
    <row r="6016" spans="7:8" ht="14.45" x14ac:dyDescent="0.3">
      <c r="G6016" s="83"/>
      <c r="H6016" s="83"/>
    </row>
    <row r="6017" spans="7:8" ht="14.45" x14ac:dyDescent="0.3">
      <c r="G6017" s="83"/>
      <c r="H6017" s="83"/>
    </row>
    <row r="6018" spans="7:8" ht="14.45" x14ac:dyDescent="0.3">
      <c r="G6018" s="83"/>
      <c r="H6018" s="83"/>
    </row>
    <row r="6019" spans="7:8" ht="14.45" x14ac:dyDescent="0.3">
      <c r="G6019" s="83"/>
      <c r="H6019" s="83"/>
    </row>
    <row r="6020" spans="7:8" ht="14.45" x14ac:dyDescent="0.3">
      <c r="G6020" s="83"/>
      <c r="H6020" s="83"/>
    </row>
    <row r="6021" spans="7:8" ht="14.45" x14ac:dyDescent="0.3">
      <c r="G6021" s="83"/>
      <c r="H6021" s="83"/>
    </row>
    <row r="6022" spans="7:8" ht="14.45" x14ac:dyDescent="0.3">
      <c r="G6022" s="83"/>
      <c r="H6022" s="83"/>
    </row>
    <row r="6023" spans="7:8" ht="14.45" x14ac:dyDescent="0.3">
      <c r="G6023" s="83"/>
      <c r="H6023" s="83"/>
    </row>
    <row r="6024" spans="7:8" ht="14.45" x14ac:dyDescent="0.3">
      <c r="G6024" s="83"/>
      <c r="H6024" s="83"/>
    </row>
    <row r="6025" spans="7:8" ht="14.45" x14ac:dyDescent="0.3">
      <c r="G6025" s="83"/>
      <c r="H6025" s="83"/>
    </row>
    <row r="6026" spans="7:8" ht="14.45" x14ac:dyDescent="0.3">
      <c r="G6026" s="83"/>
      <c r="H6026" s="83"/>
    </row>
    <row r="6027" spans="7:8" ht="14.45" x14ac:dyDescent="0.3">
      <c r="G6027" s="83"/>
      <c r="H6027" s="83"/>
    </row>
    <row r="6028" spans="7:8" ht="14.45" x14ac:dyDescent="0.3">
      <c r="G6028" s="83"/>
      <c r="H6028" s="83"/>
    </row>
    <row r="6029" spans="7:8" ht="14.45" x14ac:dyDescent="0.3">
      <c r="G6029" s="83"/>
      <c r="H6029" s="83"/>
    </row>
    <row r="6030" spans="7:8" ht="14.45" x14ac:dyDescent="0.3">
      <c r="G6030" s="83"/>
      <c r="H6030" s="83"/>
    </row>
    <row r="6031" spans="7:8" ht="14.45" x14ac:dyDescent="0.3">
      <c r="G6031" s="83"/>
      <c r="H6031" s="83"/>
    </row>
    <row r="6032" spans="7:8" ht="14.45" x14ac:dyDescent="0.3">
      <c r="G6032" s="83"/>
      <c r="H6032" s="83"/>
    </row>
    <row r="6033" spans="7:8" ht="14.45" x14ac:dyDescent="0.3">
      <c r="G6033" s="83"/>
      <c r="H6033" s="83"/>
    </row>
    <row r="6034" spans="7:8" ht="14.45" x14ac:dyDescent="0.3">
      <c r="G6034" s="83"/>
      <c r="H6034" s="83"/>
    </row>
    <row r="6035" spans="7:8" ht="14.45" x14ac:dyDescent="0.3">
      <c r="G6035" s="83"/>
      <c r="H6035" s="83"/>
    </row>
    <row r="6036" spans="7:8" ht="14.45" x14ac:dyDescent="0.3">
      <c r="G6036" s="83"/>
      <c r="H6036" s="83"/>
    </row>
    <row r="6037" spans="7:8" ht="14.45" x14ac:dyDescent="0.3">
      <c r="G6037" s="83"/>
      <c r="H6037" s="83"/>
    </row>
    <row r="6038" spans="7:8" ht="14.45" x14ac:dyDescent="0.3">
      <c r="G6038" s="83"/>
      <c r="H6038" s="83"/>
    </row>
    <row r="6039" spans="7:8" ht="14.45" x14ac:dyDescent="0.3">
      <c r="G6039" s="83"/>
      <c r="H6039" s="83"/>
    </row>
    <row r="6040" spans="7:8" ht="14.45" x14ac:dyDescent="0.3">
      <c r="G6040" s="83"/>
      <c r="H6040" s="83"/>
    </row>
    <row r="6041" spans="7:8" ht="14.45" x14ac:dyDescent="0.3">
      <c r="G6041" s="83"/>
      <c r="H6041" s="83"/>
    </row>
    <row r="6042" spans="7:8" ht="14.45" x14ac:dyDescent="0.3">
      <c r="G6042" s="83"/>
      <c r="H6042" s="83"/>
    </row>
    <row r="6043" spans="7:8" ht="14.45" x14ac:dyDescent="0.3">
      <c r="G6043" s="83"/>
      <c r="H6043" s="83"/>
    </row>
    <row r="6044" spans="7:8" ht="14.45" x14ac:dyDescent="0.3">
      <c r="G6044" s="83"/>
      <c r="H6044" s="83"/>
    </row>
    <row r="6045" spans="7:8" ht="14.45" x14ac:dyDescent="0.3">
      <c r="G6045" s="83"/>
      <c r="H6045" s="83"/>
    </row>
    <row r="6046" spans="7:8" ht="14.45" x14ac:dyDescent="0.3">
      <c r="G6046" s="83"/>
      <c r="H6046" s="83"/>
    </row>
    <row r="6047" spans="7:8" ht="14.45" x14ac:dyDescent="0.3">
      <c r="G6047" s="83"/>
      <c r="H6047" s="83"/>
    </row>
    <row r="6048" spans="7:8" ht="14.45" x14ac:dyDescent="0.3">
      <c r="G6048" s="83"/>
      <c r="H6048" s="83"/>
    </row>
    <row r="6049" spans="7:8" ht="14.45" x14ac:dyDescent="0.3">
      <c r="G6049" s="83"/>
      <c r="H6049" s="83"/>
    </row>
    <row r="6050" spans="7:8" ht="14.45" x14ac:dyDescent="0.3">
      <c r="G6050" s="83"/>
      <c r="H6050" s="83"/>
    </row>
    <row r="6051" spans="7:8" ht="14.45" x14ac:dyDescent="0.3">
      <c r="G6051" s="83"/>
      <c r="H6051" s="83"/>
    </row>
    <row r="6052" spans="7:8" ht="14.45" x14ac:dyDescent="0.3">
      <c r="G6052" s="83"/>
      <c r="H6052" s="83"/>
    </row>
    <row r="6053" spans="7:8" ht="14.45" x14ac:dyDescent="0.3">
      <c r="G6053" s="83"/>
      <c r="H6053" s="83"/>
    </row>
    <row r="6054" spans="7:8" ht="14.45" x14ac:dyDescent="0.3">
      <c r="G6054" s="83"/>
      <c r="H6054" s="83"/>
    </row>
    <row r="6055" spans="7:8" ht="14.45" x14ac:dyDescent="0.3">
      <c r="G6055" s="83"/>
      <c r="H6055" s="83"/>
    </row>
    <row r="6056" spans="7:8" ht="14.45" x14ac:dyDescent="0.3">
      <c r="G6056" s="83"/>
      <c r="H6056" s="83"/>
    </row>
    <row r="6057" spans="7:8" ht="14.45" x14ac:dyDescent="0.3">
      <c r="G6057" s="83"/>
      <c r="H6057" s="83"/>
    </row>
    <row r="6058" spans="7:8" ht="14.45" x14ac:dyDescent="0.3">
      <c r="G6058" s="83"/>
      <c r="H6058" s="83"/>
    </row>
    <row r="6059" spans="7:8" ht="14.45" x14ac:dyDescent="0.3">
      <c r="G6059" s="83"/>
      <c r="H6059" s="83"/>
    </row>
    <row r="6060" spans="7:8" ht="14.45" x14ac:dyDescent="0.3">
      <c r="G6060" s="83"/>
      <c r="H6060" s="83"/>
    </row>
    <row r="6061" spans="7:8" ht="14.45" x14ac:dyDescent="0.3">
      <c r="G6061" s="83"/>
      <c r="H6061" s="83"/>
    </row>
    <row r="6062" spans="7:8" ht="14.45" x14ac:dyDescent="0.3">
      <c r="G6062" s="83"/>
      <c r="H6062" s="83"/>
    </row>
    <row r="6063" spans="7:8" ht="14.45" x14ac:dyDescent="0.3">
      <c r="G6063" s="83"/>
      <c r="H6063" s="83"/>
    </row>
    <row r="6064" spans="7:8" ht="14.45" x14ac:dyDescent="0.3">
      <c r="G6064" s="83"/>
      <c r="H6064" s="83"/>
    </row>
    <row r="6065" spans="7:8" ht="14.45" x14ac:dyDescent="0.3">
      <c r="G6065" s="83"/>
      <c r="H6065" s="83"/>
    </row>
    <row r="6066" spans="7:8" ht="14.45" x14ac:dyDescent="0.3">
      <c r="G6066" s="83"/>
      <c r="H6066" s="83"/>
    </row>
    <row r="6067" spans="7:8" ht="14.45" x14ac:dyDescent="0.3">
      <c r="G6067" s="83"/>
      <c r="H6067" s="83"/>
    </row>
    <row r="6068" spans="7:8" ht="14.45" x14ac:dyDescent="0.3">
      <c r="G6068" s="83"/>
      <c r="H6068" s="83"/>
    </row>
    <row r="6069" spans="7:8" ht="14.45" x14ac:dyDescent="0.3">
      <c r="G6069" s="83"/>
      <c r="H6069" s="83"/>
    </row>
    <row r="6070" spans="7:8" ht="14.45" x14ac:dyDescent="0.3">
      <c r="G6070" s="83"/>
      <c r="H6070" s="83"/>
    </row>
    <row r="6071" spans="7:8" ht="14.45" x14ac:dyDescent="0.3">
      <c r="G6071" s="83"/>
      <c r="H6071" s="83"/>
    </row>
    <row r="6072" spans="7:8" ht="14.45" x14ac:dyDescent="0.3">
      <c r="G6072" s="83"/>
      <c r="H6072" s="83"/>
    </row>
    <row r="6073" spans="7:8" ht="14.45" x14ac:dyDescent="0.3">
      <c r="G6073" s="83"/>
      <c r="H6073" s="83"/>
    </row>
    <row r="6074" spans="7:8" ht="14.45" x14ac:dyDescent="0.3">
      <c r="G6074" s="83"/>
      <c r="H6074" s="83"/>
    </row>
    <row r="6075" spans="7:8" ht="14.45" x14ac:dyDescent="0.3">
      <c r="G6075" s="83"/>
      <c r="H6075" s="83"/>
    </row>
    <row r="6076" spans="7:8" ht="14.45" x14ac:dyDescent="0.3">
      <c r="G6076" s="83"/>
      <c r="H6076" s="83"/>
    </row>
    <row r="6077" spans="7:8" ht="14.45" x14ac:dyDescent="0.3">
      <c r="G6077" s="83"/>
      <c r="H6077" s="83"/>
    </row>
    <row r="6078" spans="7:8" ht="14.45" x14ac:dyDescent="0.3">
      <c r="G6078" s="83"/>
      <c r="H6078" s="83"/>
    </row>
    <row r="6079" spans="7:8" ht="14.45" x14ac:dyDescent="0.3">
      <c r="G6079" s="83"/>
      <c r="H6079" s="83"/>
    </row>
    <row r="6080" spans="7:8" ht="14.45" x14ac:dyDescent="0.3">
      <c r="G6080" s="83"/>
      <c r="H6080" s="83"/>
    </row>
    <row r="6081" spans="7:8" ht="14.45" x14ac:dyDescent="0.3">
      <c r="G6081" s="83"/>
      <c r="H6081" s="83"/>
    </row>
    <row r="6082" spans="7:8" ht="14.45" x14ac:dyDescent="0.3">
      <c r="G6082" s="83"/>
      <c r="H6082" s="83"/>
    </row>
    <row r="6083" spans="7:8" ht="14.45" x14ac:dyDescent="0.3">
      <c r="G6083" s="83"/>
      <c r="H6083" s="83"/>
    </row>
    <row r="6084" spans="7:8" ht="14.45" x14ac:dyDescent="0.3">
      <c r="G6084" s="83"/>
      <c r="H6084" s="83"/>
    </row>
    <row r="6085" spans="7:8" ht="14.45" x14ac:dyDescent="0.3">
      <c r="G6085" s="83"/>
      <c r="H6085" s="83"/>
    </row>
    <row r="6086" spans="7:8" ht="14.45" x14ac:dyDescent="0.3">
      <c r="G6086" s="83"/>
      <c r="H6086" s="83"/>
    </row>
    <row r="6087" spans="7:8" ht="14.45" x14ac:dyDescent="0.3">
      <c r="G6087" s="83"/>
      <c r="H6087" s="83"/>
    </row>
    <row r="6088" spans="7:8" ht="14.45" x14ac:dyDescent="0.3">
      <c r="G6088" s="83"/>
      <c r="H6088" s="83"/>
    </row>
    <row r="6089" spans="7:8" ht="14.45" x14ac:dyDescent="0.3">
      <c r="G6089" s="83"/>
      <c r="H6089" s="83"/>
    </row>
    <row r="6090" spans="7:8" ht="14.45" x14ac:dyDescent="0.3">
      <c r="G6090" s="83"/>
      <c r="H6090" s="83"/>
    </row>
    <row r="6091" spans="7:8" ht="14.45" x14ac:dyDescent="0.3">
      <c r="G6091" s="83"/>
      <c r="H6091" s="83"/>
    </row>
    <row r="6092" spans="7:8" ht="14.45" x14ac:dyDescent="0.3">
      <c r="G6092" s="83"/>
      <c r="H6092" s="83"/>
    </row>
    <row r="6093" spans="7:8" ht="14.45" x14ac:dyDescent="0.3">
      <c r="G6093" s="83"/>
      <c r="H6093" s="83"/>
    </row>
    <row r="6094" spans="7:8" ht="14.45" x14ac:dyDescent="0.3">
      <c r="G6094" s="83"/>
      <c r="H6094" s="83"/>
    </row>
    <row r="6095" spans="7:8" ht="14.45" x14ac:dyDescent="0.3">
      <c r="G6095" s="83"/>
      <c r="H6095" s="83"/>
    </row>
    <row r="6096" spans="7:8" ht="14.45" x14ac:dyDescent="0.3">
      <c r="G6096" s="83"/>
      <c r="H6096" s="83"/>
    </row>
    <row r="6097" spans="7:8" ht="14.45" x14ac:dyDescent="0.3">
      <c r="G6097" s="83"/>
      <c r="H6097" s="83"/>
    </row>
    <row r="6098" spans="7:8" ht="14.45" x14ac:dyDescent="0.3">
      <c r="G6098" s="83"/>
      <c r="H6098" s="83"/>
    </row>
    <row r="6099" spans="7:8" ht="14.45" x14ac:dyDescent="0.3">
      <c r="G6099" s="83"/>
      <c r="H6099" s="83"/>
    </row>
    <row r="6100" spans="7:8" ht="14.45" x14ac:dyDescent="0.3">
      <c r="G6100" s="83"/>
      <c r="H6100" s="83"/>
    </row>
    <row r="6101" spans="7:8" ht="14.45" x14ac:dyDescent="0.3">
      <c r="G6101" s="83"/>
      <c r="H6101" s="83"/>
    </row>
    <row r="6102" spans="7:8" ht="14.45" x14ac:dyDescent="0.3">
      <c r="G6102" s="83"/>
      <c r="H6102" s="83"/>
    </row>
    <row r="6103" spans="7:8" ht="14.45" x14ac:dyDescent="0.3">
      <c r="G6103" s="83"/>
      <c r="H6103" s="83"/>
    </row>
    <row r="6104" spans="7:8" ht="14.45" x14ac:dyDescent="0.3">
      <c r="G6104" s="83"/>
      <c r="H6104" s="83"/>
    </row>
    <row r="6105" spans="7:8" ht="14.45" x14ac:dyDescent="0.3">
      <c r="G6105" s="83"/>
      <c r="H6105" s="83"/>
    </row>
    <row r="6106" spans="7:8" ht="14.45" x14ac:dyDescent="0.3">
      <c r="G6106" s="83"/>
      <c r="H6106" s="83"/>
    </row>
    <row r="6107" spans="7:8" ht="14.45" x14ac:dyDescent="0.3">
      <c r="G6107" s="83"/>
      <c r="H6107" s="83"/>
    </row>
    <row r="6108" spans="7:8" ht="14.45" x14ac:dyDescent="0.3">
      <c r="G6108" s="83"/>
      <c r="H6108" s="83"/>
    </row>
    <row r="6109" spans="7:8" ht="14.45" x14ac:dyDescent="0.3">
      <c r="G6109" s="83"/>
      <c r="H6109" s="83"/>
    </row>
    <row r="6110" spans="7:8" ht="14.45" x14ac:dyDescent="0.3">
      <c r="G6110" s="83"/>
      <c r="H6110" s="83"/>
    </row>
    <row r="6111" spans="7:8" ht="14.45" x14ac:dyDescent="0.3">
      <c r="G6111" s="83"/>
      <c r="H6111" s="83"/>
    </row>
    <row r="6112" spans="7:8" ht="14.45" x14ac:dyDescent="0.3">
      <c r="G6112" s="83"/>
      <c r="H6112" s="83"/>
    </row>
    <row r="6113" spans="7:8" ht="14.45" x14ac:dyDescent="0.3">
      <c r="G6113" s="83"/>
      <c r="H6113" s="83"/>
    </row>
    <row r="6114" spans="7:8" ht="14.45" x14ac:dyDescent="0.3">
      <c r="G6114" s="83"/>
      <c r="H6114" s="83"/>
    </row>
    <row r="6115" spans="7:8" ht="14.45" x14ac:dyDescent="0.3">
      <c r="G6115" s="83"/>
      <c r="H6115" s="83"/>
    </row>
    <row r="6116" spans="7:8" ht="14.45" x14ac:dyDescent="0.3">
      <c r="G6116" s="83"/>
      <c r="H6116" s="83"/>
    </row>
    <row r="6117" spans="7:8" ht="14.45" x14ac:dyDescent="0.3">
      <c r="G6117" s="83"/>
      <c r="H6117" s="83"/>
    </row>
    <row r="6118" spans="7:8" ht="14.45" x14ac:dyDescent="0.3">
      <c r="G6118" s="83"/>
      <c r="H6118" s="83"/>
    </row>
    <row r="6119" spans="7:8" ht="14.45" x14ac:dyDescent="0.3">
      <c r="G6119" s="83"/>
      <c r="H6119" s="83"/>
    </row>
    <row r="6120" spans="7:8" ht="14.45" x14ac:dyDescent="0.3">
      <c r="G6120" s="83"/>
      <c r="H6120" s="83"/>
    </row>
    <row r="6121" spans="7:8" ht="14.45" x14ac:dyDescent="0.3">
      <c r="G6121" s="83"/>
      <c r="H6121" s="83"/>
    </row>
    <row r="6122" spans="7:8" ht="14.45" x14ac:dyDescent="0.3">
      <c r="G6122" s="83"/>
      <c r="H6122" s="83"/>
    </row>
    <row r="6123" spans="7:8" ht="14.45" x14ac:dyDescent="0.3">
      <c r="G6123" s="83"/>
      <c r="H6123" s="83"/>
    </row>
    <row r="6124" spans="7:8" ht="14.45" x14ac:dyDescent="0.3">
      <c r="G6124" s="83"/>
      <c r="H6124" s="83"/>
    </row>
    <row r="6125" spans="7:8" ht="14.45" x14ac:dyDescent="0.3">
      <c r="G6125" s="83"/>
      <c r="H6125" s="83"/>
    </row>
    <row r="6126" spans="7:8" ht="14.45" x14ac:dyDescent="0.3">
      <c r="G6126" s="83"/>
      <c r="H6126" s="83"/>
    </row>
    <row r="6127" spans="7:8" ht="14.45" x14ac:dyDescent="0.3">
      <c r="G6127" s="83"/>
      <c r="H6127" s="83"/>
    </row>
    <row r="6128" spans="7:8" ht="14.45" x14ac:dyDescent="0.3">
      <c r="G6128" s="83"/>
      <c r="H6128" s="83"/>
    </row>
    <row r="6129" spans="7:8" ht="14.45" x14ac:dyDescent="0.3">
      <c r="G6129" s="83"/>
      <c r="H6129" s="83"/>
    </row>
    <row r="6130" spans="7:8" ht="14.45" x14ac:dyDescent="0.3">
      <c r="G6130" s="83"/>
      <c r="H6130" s="83"/>
    </row>
    <row r="6131" spans="7:8" ht="14.45" x14ac:dyDescent="0.3">
      <c r="G6131" s="83"/>
      <c r="H6131" s="83"/>
    </row>
    <row r="6132" spans="7:8" ht="14.45" x14ac:dyDescent="0.3">
      <c r="G6132" s="83"/>
      <c r="H6132" s="83"/>
    </row>
    <row r="6133" spans="7:8" ht="14.45" x14ac:dyDescent="0.3">
      <c r="G6133" s="83"/>
      <c r="H6133" s="83"/>
    </row>
    <row r="6134" spans="7:8" ht="14.45" x14ac:dyDescent="0.3">
      <c r="G6134" s="83"/>
      <c r="H6134" s="83"/>
    </row>
    <row r="6135" spans="7:8" ht="14.45" x14ac:dyDescent="0.3">
      <c r="G6135" s="83"/>
      <c r="H6135" s="83"/>
    </row>
    <row r="6136" spans="7:8" ht="14.45" x14ac:dyDescent="0.3">
      <c r="G6136" s="83"/>
      <c r="H6136" s="83"/>
    </row>
    <row r="6137" spans="7:8" ht="14.45" x14ac:dyDescent="0.3">
      <c r="G6137" s="83"/>
      <c r="H6137" s="83"/>
    </row>
    <row r="6138" spans="7:8" ht="14.45" x14ac:dyDescent="0.3">
      <c r="G6138" s="83"/>
      <c r="H6138" s="83"/>
    </row>
    <row r="6139" spans="7:8" ht="14.45" x14ac:dyDescent="0.3">
      <c r="G6139" s="83"/>
      <c r="H6139" s="83"/>
    </row>
    <row r="6140" spans="7:8" ht="14.45" x14ac:dyDescent="0.3">
      <c r="G6140" s="83"/>
      <c r="H6140" s="83"/>
    </row>
    <row r="6141" spans="7:8" ht="14.45" x14ac:dyDescent="0.3">
      <c r="G6141" s="83"/>
      <c r="H6141" s="83"/>
    </row>
    <row r="6142" spans="7:8" ht="14.45" x14ac:dyDescent="0.3">
      <c r="G6142" s="83"/>
      <c r="H6142" s="83"/>
    </row>
    <row r="6143" spans="7:8" ht="14.45" x14ac:dyDescent="0.3">
      <c r="G6143" s="83"/>
      <c r="H6143" s="83"/>
    </row>
    <row r="6144" spans="7:8" ht="14.45" x14ac:dyDescent="0.3">
      <c r="G6144" s="83"/>
      <c r="H6144" s="83"/>
    </row>
    <row r="6145" spans="7:8" ht="14.45" x14ac:dyDescent="0.3">
      <c r="G6145" s="83"/>
      <c r="H6145" s="83"/>
    </row>
    <row r="6146" spans="7:8" ht="14.45" x14ac:dyDescent="0.3">
      <c r="G6146" s="83"/>
      <c r="H6146" s="83"/>
    </row>
    <row r="6147" spans="7:8" ht="14.45" x14ac:dyDescent="0.3">
      <c r="G6147" s="83"/>
      <c r="H6147" s="83"/>
    </row>
    <row r="6148" spans="7:8" ht="14.45" x14ac:dyDescent="0.3">
      <c r="G6148" s="83"/>
      <c r="H6148" s="83"/>
    </row>
    <row r="6149" spans="7:8" ht="14.45" x14ac:dyDescent="0.3">
      <c r="G6149" s="83"/>
      <c r="H6149" s="83"/>
    </row>
    <row r="6150" spans="7:8" ht="14.45" x14ac:dyDescent="0.3">
      <c r="G6150" s="83"/>
      <c r="H6150" s="83"/>
    </row>
    <row r="6151" spans="7:8" ht="14.45" x14ac:dyDescent="0.3">
      <c r="G6151" s="83"/>
      <c r="H6151" s="83"/>
    </row>
    <row r="6152" spans="7:8" ht="14.45" x14ac:dyDescent="0.3">
      <c r="G6152" s="83"/>
      <c r="H6152" s="83"/>
    </row>
    <row r="6153" spans="7:8" ht="14.45" x14ac:dyDescent="0.3">
      <c r="G6153" s="83"/>
      <c r="H6153" s="83"/>
    </row>
    <row r="6154" spans="7:8" ht="14.45" x14ac:dyDescent="0.3">
      <c r="G6154" s="83"/>
      <c r="H6154" s="83"/>
    </row>
    <row r="6155" spans="7:8" ht="14.45" x14ac:dyDescent="0.3">
      <c r="G6155" s="83"/>
      <c r="H6155" s="83"/>
    </row>
    <row r="6156" spans="7:8" ht="14.45" x14ac:dyDescent="0.3">
      <c r="G6156" s="83"/>
      <c r="H6156" s="83"/>
    </row>
    <row r="6157" spans="7:8" ht="14.45" x14ac:dyDescent="0.3">
      <c r="G6157" s="83"/>
      <c r="H6157" s="83"/>
    </row>
    <row r="6158" spans="7:8" ht="14.45" x14ac:dyDescent="0.3">
      <c r="G6158" s="83"/>
      <c r="H6158" s="83"/>
    </row>
    <row r="6159" spans="7:8" ht="14.45" x14ac:dyDescent="0.3">
      <c r="G6159" s="83"/>
      <c r="H6159" s="83"/>
    </row>
    <row r="6160" spans="7:8" ht="14.45" x14ac:dyDescent="0.3">
      <c r="G6160" s="83"/>
      <c r="H6160" s="83"/>
    </row>
    <row r="6161" spans="7:8" ht="14.45" x14ac:dyDescent="0.3">
      <c r="G6161" s="83"/>
      <c r="H6161" s="83"/>
    </row>
    <row r="6162" spans="7:8" ht="14.45" x14ac:dyDescent="0.3">
      <c r="G6162" s="83"/>
      <c r="H6162" s="83"/>
    </row>
    <row r="6163" spans="7:8" ht="14.45" x14ac:dyDescent="0.3">
      <c r="G6163" s="83"/>
      <c r="H6163" s="83"/>
    </row>
    <row r="6164" spans="7:8" ht="14.45" x14ac:dyDescent="0.3">
      <c r="G6164" s="83"/>
      <c r="H6164" s="83"/>
    </row>
    <row r="6165" spans="7:8" ht="14.45" x14ac:dyDescent="0.3">
      <c r="G6165" s="83"/>
      <c r="H6165" s="83"/>
    </row>
    <row r="6166" spans="7:8" ht="14.45" x14ac:dyDescent="0.3">
      <c r="G6166" s="83"/>
      <c r="H6166" s="83"/>
    </row>
    <row r="6167" spans="7:8" ht="14.45" x14ac:dyDescent="0.3">
      <c r="G6167" s="83"/>
      <c r="H6167" s="83"/>
    </row>
    <row r="6168" spans="7:8" ht="14.45" x14ac:dyDescent="0.3">
      <c r="G6168" s="83"/>
      <c r="H6168" s="83"/>
    </row>
    <row r="6169" spans="7:8" ht="14.45" x14ac:dyDescent="0.3">
      <c r="G6169" s="83"/>
      <c r="H6169" s="83"/>
    </row>
    <row r="6170" spans="7:8" ht="14.45" x14ac:dyDescent="0.3">
      <c r="G6170" s="83"/>
      <c r="H6170" s="83"/>
    </row>
    <row r="6171" spans="7:8" ht="14.45" x14ac:dyDescent="0.3">
      <c r="G6171" s="83"/>
      <c r="H6171" s="83"/>
    </row>
    <row r="6172" spans="7:8" ht="14.45" x14ac:dyDescent="0.3">
      <c r="G6172" s="83"/>
      <c r="H6172" s="83"/>
    </row>
    <row r="6173" spans="7:8" ht="14.45" x14ac:dyDescent="0.3">
      <c r="G6173" s="83"/>
      <c r="H6173" s="83"/>
    </row>
    <row r="6174" spans="7:8" ht="14.45" x14ac:dyDescent="0.3">
      <c r="G6174" s="83"/>
      <c r="H6174" s="83"/>
    </row>
    <row r="6175" spans="7:8" ht="14.45" x14ac:dyDescent="0.3">
      <c r="G6175" s="83"/>
      <c r="H6175" s="83"/>
    </row>
    <row r="6176" spans="7:8" ht="14.45" x14ac:dyDescent="0.3">
      <c r="G6176" s="83"/>
      <c r="H6176" s="83"/>
    </row>
    <row r="6177" spans="7:8" ht="14.45" x14ac:dyDescent="0.3">
      <c r="G6177" s="83"/>
      <c r="H6177" s="83"/>
    </row>
    <row r="6178" spans="7:8" ht="14.45" x14ac:dyDescent="0.3">
      <c r="G6178" s="83"/>
      <c r="H6178" s="83"/>
    </row>
    <row r="6179" spans="7:8" ht="14.45" x14ac:dyDescent="0.3">
      <c r="G6179" s="83"/>
      <c r="H6179" s="83"/>
    </row>
    <row r="6180" spans="7:8" ht="14.45" x14ac:dyDescent="0.3">
      <c r="G6180" s="83"/>
      <c r="H6180" s="83"/>
    </row>
    <row r="6181" spans="7:8" ht="14.45" x14ac:dyDescent="0.3">
      <c r="G6181" s="83"/>
      <c r="H6181" s="83"/>
    </row>
    <row r="6182" spans="7:8" ht="14.45" x14ac:dyDescent="0.3">
      <c r="G6182" s="83"/>
      <c r="H6182" s="83"/>
    </row>
    <row r="6183" spans="7:8" ht="14.45" x14ac:dyDescent="0.3">
      <c r="G6183" s="83"/>
      <c r="H6183" s="83"/>
    </row>
    <row r="6184" spans="7:8" ht="14.45" x14ac:dyDescent="0.3">
      <c r="G6184" s="83"/>
      <c r="H6184" s="83"/>
    </row>
    <row r="6185" spans="7:8" ht="14.45" x14ac:dyDescent="0.3">
      <c r="G6185" s="83"/>
      <c r="H6185" s="83"/>
    </row>
    <row r="6186" spans="7:8" ht="14.45" x14ac:dyDescent="0.3">
      <c r="G6186" s="83"/>
      <c r="H6186" s="83"/>
    </row>
    <row r="6187" spans="7:8" ht="14.45" x14ac:dyDescent="0.3">
      <c r="G6187" s="83"/>
      <c r="H6187" s="83"/>
    </row>
    <row r="6188" spans="7:8" ht="14.45" x14ac:dyDescent="0.3">
      <c r="G6188" s="83"/>
      <c r="H6188" s="83"/>
    </row>
    <row r="6189" spans="7:8" ht="14.45" x14ac:dyDescent="0.3">
      <c r="G6189" s="83"/>
      <c r="H6189" s="83"/>
    </row>
    <row r="6190" spans="7:8" ht="14.45" x14ac:dyDescent="0.3">
      <c r="G6190" s="83"/>
      <c r="H6190" s="83"/>
    </row>
    <row r="6191" spans="7:8" ht="14.45" x14ac:dyDescent="0.3">
      <c r="G6191" s="83"/>
      <c r="H6191" s="83"/>
    </row>
    <row r="6192" spans="7:8" ht="14.45" x14ac:dyDescent="0.3">
      <c r="G6192" s="83"/>
      <c r="H6192" s="83"/>
    </row>
    <row r="6193" spans="7:8" ht="14.45" x14ac:dyDescent="0.3">
      <c r="G6193" s="83"/>
      <c r="H6193" s="83"/>
    </row>
    <row r="6194" spans="7:8" ht="14.45" x14ac:dyDescent="0.3">
      <c r="G6194" s="83"/>
      <c r="H6194" s="83"/>
    </row>
    <row r="6195" spans="7:8" ht="14.45" x14ac:dyDescent="0.3">
      <c r="G6195" s="83"/>
      <c r="H6195" s="83"/>
    </row>
    <row r="6196" spans="7:8" ht="14.45" x14ac:dyDescent="0.3">
      <c r="G6196" s="83"/>
      <c r="H6196" s="83"/>
    </row>
    <row r="6197" spans="7:8" ht="14.45" x14ac:dyDescent="0.3">
      <c r="G6197" s="83"/>
      <c r="H6197" s="83"/>
    </row>
    <row r="6198" spans="7:8" ht="14.45" x14ac:dyDescent="0.3">
      <c r="G6198" s="83"/>
      <c r="H6198" s="83"/>
    </row>
    <row r="6199" spans="7:8" ht="14.45" x14ac:dyDescent="0.3">
      <c r="G6199" s="83"/>
      <c r="H6199" s="83"/>
    </row>
    <row r="6200" spans="7:8" ht="14.45" x14ac:dyDescent="0.3">
      <c r="G6200" s="83"/>
      <c r="H6200" s="83"/>
    </row>
    <row r="6201" spans="7:8" ht="14.45" x14ac:dyDescent="0.3">
      <c r="G6201" s="83"/>
      <c r="H6201" s="83"/>
    </row>
    <row r="6202" spans="7:8" ht="14.45" x14ac:dyDescent="0.3">
      <c r="G6202" s="83"/>
      <c r="H6202" s="83"/>
    </row>
    <row r="6203" spans="7:8" ht="14.45" x14ac:dyDescent="0.3">
      <c r="G6203" s="83"/>
      <c r="H6203" s="83"/>
    </row>
    <row r="6204" spans="7:8" ht="14.45" x14ac:dyDescent="0.3">
      <c r="G6204" s="83"/>
      <c r="H6204" s="83"/>
    </row>
    <row r="6205" spans="7:8" ht="14.45" x14ac:dyDescent="0.3">
      <c r="G6205" s="83"/>
      <c r="H6205" s="83"/>
    </row>
    <row r="6206" spans="7:8" ht="14.45" x14ac:dyDescent="0.3">
      <c r="G6206" s="83"/>
      <c r="H6206" s="83"/>
    </row>
    <row r="6207" spans="7:8" ht="14.45" x14ac:dyDescent="0.3">
      <c r="G6207" s="83"/>
      <c r="H6207" s="83"/>
    </row>
    <row r="6208" spans="7:8" ht="14.45" x14ac:dyDescent="0.3">
      <c r="G6208" s="83"/>
      <c r="H6208" s="83"/>
    </row>
    <row r="6209" spans="7:8" ht="14.45" x14ac:dyDescent="0.3">
      <c r="G6209" s="83"/>
      <c r="H6209" s="83"/>
    </row>
    <row r="6210" spans="7:8" ht="14.45" x14ac:dyDescent="0.3">
      <c r="G6210" s="83"/>
      <c r="H6210" s="83"/>
    </row>
    <row r="6211" spans="7:8" ht="14.45" x14ac:dyDescent="0.3">
      <c r="G6211" s="83"/>
      <c r="H6211" s="83"/>
    </row>
    <row r="6212" spans="7:8" ht="14.45" x14ac:dyDescent="0.3">
      <c r="G6212" s="83"/>
      <c r="H6212" s="83"/>
    </row>
    <row r="6213" spans="7:8" ht="14.45" x14ac:dyDescent="0.3">
      <c r="G6213" s="83"/>
      <c r="H6213" s="83"/>
    </row>
    <row r="6214" spans="7:8" ht="14.45" x14ac:dyDescent="0.3">
      <c r="G6214" s="83"/>
      <c r="H6214" s="83"/>
    </row>
    <row r="6215" spans="7:8" ht="14.45" x14ac:dyDescent="0.3">
      <c r="G6215" s="83"/>
      <c r="H6215" s="83"/>
    </row>
    <row r="6216" spans="7:8" ht="14.45" x14ac:dyDescent="0.3">
      <c r="G6216" s="83"/>
      <c r="H6216" s="83"/>
    </row>
    <row r="6217" spans="7:8" ht="14.45" x14ac:dyDescent="0.3">
      <c r="G6217" s="83"/>
      <c r="H6217" s="83"/>
    </row>
    <row r="6218" spans="7:8" ht="14.45" x14ac:dyDescent="0.3">
      <c r="G6218" s="83"/>
      <c r="H6218" s="83"/>
    </row>
    <row r="6219" spans="7:8" ht="14.45" x14ac:dyDescent="0.3">
      <c r="G6219" s="83"/>
      <c r="H6219" s="83"/>
    </row>
    <row r="6220" spans="7:8" ht="14.45" x14ac:dyDescent="0.3">
      <c r="G6220" s="83"/>
      <c r="H6220" s="83"/>
    </row>
    <row r="6221" spans="7:8" ht="14.45" x14ac:dyDescent="0.3">
      <c r="G6221" s="83"/>
      <c r="H6221" s="83"/>
    </row>
    <row r="6222" spans="7:8" ht="14.45" x14ac:dyDescent="0.3">
      <c r="G6222" s="83"/>
      <c r="H6222" s="83"/>
    </row>
    <row r="6223" spans="7:8" ht="14.45" x14ac:dyDescent="0.3">
      <c r="G6223" s="83"/>
      <c r="H6223" s="83"/>
    </row>
    <row r="6224" spans="7:8" ht="14.45" x14ac:dyDescent="0.3">
      <c r="G6224" s="83"/>
      <c r="H6224" s="83"/>
    </row>
    <row r="6225" spans="7:8" ht="14.45" x14ac:dyDescent="0.3">
      <c r="G6225" s="83"/>
      <c r="H6225" s="83"/>
    </row>
    <row r="6226" spans="7:8" ht="14.45" x14ac:dyDescent="0.3">
      <c r="G6226" s="83"/>
      <c r="H6226" s="83"/>
    </row>
    <row r="6227" spans="7:8" ht="14.45" x14ac:dyDescent="0.3">
      <c r="G6227" s="83"/>
      <c r="H6227" s="83"/>
    </row>
    <row r="6228" spans="7:8" ht="14.45" x14ac:dyDescent="0.3">
      <c r="G6228" s="83"/>
      <c r="H6228" s="83"/>
    </row>
    <row r="6229" spans="7:8" ht="14.45" x14ac:dyDescent="0.3">
      <c r="G6229" s="83"/>
      <c r="H6229" s="83"/>
    </row>
    <row r="6230" spans="7:8" ht="14.45" x14ac:dyDescent="0.3">
      <c r="G6230" s="83"/>
      <c r="H6230" s="83"/>
    </row>
    <row r="6231" spans="7:8" ht="14.45" x14ac:dyDescent="0.3">
      <c r="G6231" s="83"/>
      <c r="H6231" s="83"/>
    </row>
    <row r="6232" spans="7:8" ht="14.45" x14ac:dyDescent="0.3">
      <c r="G6232" s="83"/>
      <c r="H6232" s="83"/>
    </row>
    <row r="6233" spans="7:8" ht="14.45" x14ac:dyDescent="0.3">
      <c r="G6233" s="83"/>
      <c r="H6233" s="83"/>
    </row>
    <row r="6234" spans="7:8" ht="14.45" x14ac:dyDescent="0.3">
      <c r="G6234" s="83"/>
      <c r="H6234" s="83"/>
    </row>
    <row r="6235" spans="7:8" ht="14.45" x14ac:dyDescent="0.3">
      <c r="G6235" s="83"/>
      <c r="H6235" s="83"/>
    </row>
    <row r="6236" spans="7:8" ht="14.45" x14ac:dyDescent="0.3">
      <c r="G6236" s="83"/>
      <c r="H6236" s="83"/>
    </row>
    <row r="6237" spans="7:8" ht="14.45" x14ac:dyDescent="0.3">
      <c r="G6237" s="83"/>
      <c r="H6237" s="83"/>
    </row>
    <row r="6238" spans="7:8" ht="14.45" x14ac:dyDescent="0.3">
      <c r="G6238" s="83"/>
      <c r="H6238" s="83"/>
    </row>
    <row r="6239" spans="7:8" ht="14.45" x14ac:dyDescent="0.3">
      <c r="G6239" s="83"/>
      <c r="H6239" s="83"/>
    </row>
    <row r="6240" spans="7:8" ht="14.45" x14ac:dyDescent="0.3">
      <c r="G6240" s="83"/>
      <c r="H6240" s="83"/>
    </row>
    <row r="6241" spans="7:8" ht="14.45" x14ac:dyDescent="0.3">
      <c r="G6241" s="83"/>
      <c r="H6241" s="83"/>
    </row>
    <row r="6242" spans="7:8" ht="14.45" x14ac:dyDescent="0.3">
      <c r="G6242" s="83"/>
      <c r="H6242" s="83"/>
    </row>
    <row r="6243" spans="7:8" ht="14.45" x14ac:dyDescent="0.3">
      <c r="G6243" s="83"/>
      <c r="H6243" s="83"/>
    </row>
    <row r="6244" spans="7:8" ht="14.45" x14ac:dyDescent="0.3">
      <c r="G6244" s="83"/>
      <c r="H6244" s="83"/>
    </row>
    <row r="6245" spans="7:8" ht="14.45" x14ac:dyDescent="0.3">
      <c r="G6245" s="83"/>
      <c r="H6245" s="83"/>
    </row>
    <row r="6246" spans="7:8" ht="14.45" x14ac:dyDescent="0.3">
      <c r="G6246" s="83"/>
      <c r="H6246" s="83"/>
    </row>
    <row r="6247" spans="7:8" ht="14.45" x14ac:dyDescent="0.3">
      <c r="G6247" s="83"/>
      <c r="H6247" s="83"/>
    </row>
    <row r="6248" spans="7:8" ht="14.45" x14ac:dyDescent="0.3">
      <c r="G6248" s="83"/>
      <c r="H6248" s="83"/>
    </row>
    <row r="6249" spans="7:8" ht="14.45" x14ac:dyDescent="0.3">
      <c r="G6249" s="83"/>
      <c r="H6249" s="83"/>
    </row>
    <row r="6250" spans="7:8" ht="14.45" x14ac:dyDescent="0.3">
      <c r="G6250" s="83"/>
      <c r="H6250" s="83"/>
    </row>
    <row r="6251" spans="7:8" ht="14.45" x14ac:dyDescent="0.3">
      <c r="G6251" s="83"/>
      <c r="H6251" s="83"/>
    </row>
    <row r="6252" spans="7:8" ht="14.45" x14ac:dyDescent="0.3">
      <c r="G6252" s="83"/>
      <c r="H6252" s="83"/>
    </row>
    <row r="6253" spans="7:8" ht="14.45" x14ac:dyDescent="0.3">
      <c r="G6253" s="83"/>
      <c r="H6253" s="83"/>
    </row>
    <row r="6254" spans="7:8" ht="14.45" x14ac:dyDescent="0.3">
      <c r="G6254" s="83"/>
      <c r="H6254" s="83"/>
    </row>
    <row r="6255" spans="7:8" ht="14.45" x14ac:dyDescent="0.3">
      <c r="G6255" s="83"/>
      <c r="H6255" s="83"/>
    </row>
    <row r="6256" spans="7:8" ht="14.45" x14ac:dyDescent="0.3">
      <c r="G6256" s="83"/>
      <c r="H6256" s="83"/>
    </row>
    <row r="6257" spans="7:8" ht="14.45" x14ac:dyDescent="0.3">
      <c r="G6257" s="83"/>
      <c r="H6257" s="83"/>
    </row>
    <row r="6258" spans="7:8" ht="14.45" x14ac:dyDescent="0.3">
      <c r="G6258" s="83"/>
      <c r="H6258" s="83"/>
    </row>
    <row r="6259" spans="7:8" ht="14.45" x14ac:dyDescent="0.3">
      <c r="G6259" s="83"/>
      <c r="H6259" s="83"/>
    </row>
    <row r="6260" spans="7:8" ht="14.45" x14ac:dyDescent="0.3">
      <c r="G6260" s="83"/>
      <c r="H6260" s="83"/>
    </row>
    <row r="6261" spans="7:8" ht="14.45" x14ac:dyDescent="0.3">
      <c r="G6261" s="83"/>
      <c r="H6261" s="83"/>
    </row>
    <row r="6262" spans="7:8" ht="14.45" x14ac:dyDescent="0.3">
      <c r="G6262" s="83"/>
      <c r="H6262" s="83"/>
    </row>
    <row r="6263" spans="7:8" ht="14.45" x14ac:dyDescent="0.3">
      <c r="G6263" s="83"/>
      <c r="H6263" s="83"/>
    </row>
    <row r="6264" spans="7:8" ht="14.45" x14ac:dyDescent="0.3">
      <c r="G6264" s="83"/>
      <c r="H6264" s="83"/>
    </row>
    <row r="6265" spans="7:8" ht="14.45" x14ac:dyDescent="0.3">
      <c r="G6265" s="83"/>
      <c r="H6265" s="83"/>
    </row>
    <row r="6266" spans="7:8" ht="14.45" x14ac:dyDescent="0.3">
      <c r="G6266" s="83"/>
      <c r="H6266" s="83"/>
    </row>
    <row r="6267" spans="7:8" ht="14.45" x14ac:dyDescent="0.3">
      <c r="G6267" s="83"/>
      <c r="H6267" s="83"/>
    </row>
    <row r="6268" spans="7:8" ht="14.45" x14ac:dyDescent="0.3">
      <c r="G6268" s="83"/>
      <c r="H6268" s="83"/>
    </row>
    <row r="6269" spans="7:8" ht="14.45" x14ac:dyDescent="0.3">
      <c r="G6269" s="83"/>
      <c r="H6269" s="83"/>
    </row>
    <row r="6270" spans="7:8" ht="14.45" x14ac:dyDescent="0.3">
      <c r="G6270" s="83"/>
      <c r="H6270" s="83"/>
    </row>
    <row r="6271" spans="7:8" ht="14.45" x14ac:dyDescent="0.3">
      <c r="G6271" s="83"/>
      <c r="H6271" s="83"/>
    </row>
    <row r="6272" spans="7:8" ht="14.45" x14ac:dyDescent="0.3">
      <c r="G6272" s="83"/>
      <c r="H6272" s="83"/>
    </row>
    <row r="6273" spans="7:8" ht="14.45" x14ac:dyDescent="0.3">
      <c r="G6273" s="83"/>
      <c r="H6273" s="83"/>
    </row>
    <row r="6274" spans="7:8" ht="14.45" x14ac:dyDescent="0.3">
      <c r="G6274" s="83"/>
      <c r="H6274" s="83"/>
    </row>
    <row r="6275" spans="7:8" ht="14.45" x14ac:dyDescent="0.3">
      <c r="G6275" s="83"/>
      <c r="H6275" s="83"/>
    </row>
    <row r="6276" spans="7:8" ht="14.45" x14ac:dyDescent="0.3">
      <c r="G6276" s="83"/>
      <c r="H6276" s="83"/>
    </row>
    <row r="6277" spans="7:8" ht="14.45" x14ac:dyDescent="0.3">
      <c r="G6277" s="83"/>
      <c r="H6277" s="83"/>
    </row>
    <row r="6278" spans="7:8" ht="14.45" x14ac:dyDescent="0.3">
      <c r="G6278" s="83"/>
      <c r="H6278" s="83"/>
    </row>
    <row r="6279" spans="7:8" ht="14.45" x14ac:dyDescent="0.3">
      <c r="G6279" s="83"/>
      <c r="H6279" s="83"/>
    </row>
    <row r="6280" spans="7:8" ht="14.45" x14ac:dyDescent="0.3">
      <c r="G6280" s="83"/>
      <c r="H6280" s="83"/>
    </row>
    <row r="6281" spans="7:8" ht="14.45" x14ac:dyDescent="0.3">
      <c r="G6281" s="83"/>
      <c r="H6281" s="83"/>
    </row>
    <row r="6282" spans="7:8" ht="14.45" x14ac:dyDescent="0.3">
      <c r="G6282" s="83"/>
      <c r="H6282" s="83"/>
    </row>
    <row r="6283" spans="7:8" ht="14.45" x14ac:dyDescent="0.3">
      <c r="G6283" s="83"/>
      <c r="H6283" s="83"/>
    </row>
    <row r="6284" spans="7:8" ht="14.45" x14ac:dyDescent="0.3">
      <c r="G6284" s="83"/>
      <c r="H6284" s="83"/>
    </row>
    <row r="6285" spans="7:8" ht="14.45" x14ac:dyDescent="0.3">
      <c r="G6285" s="83"/>
      <c r="H6285" s="83"/>
    </row>
    <row r="6286" spans="7:8" ht="14.45" x14ac:dyDescent="0.3">
      <c r="G6286" s="83"/>
      <c r="H6286" s="83"/>
    </row>
    <row r="6287" spans="7:8" ht="14.45" x14ac:dyDescent="0.3">
      <c r="G6287" s="83"/>
      <c r="H6287" s="83"/>
    </row>
    <row r="6288" spans="7:8" ht="14.45" x14ac:dyDescent="0.3">
      <c r="G6288" s="83"/>
      <c r="H6288" s="83"/>
    </row>
    <row r="6289" spans="7:8" ht="14.45" x14ac:dyDescent="0.3">
      <c r="G6289" s="83"/>
      <c r="H6289" s="83"/>
    </row>
    <row r="6290" spans="7:8" ht="14.45" x14ac:dyDescent="0.3">
      <c r="G6290" s="83"/>
      <c r="H6290" s="83"/>
    </row>
    <row r="6291" spans="7:8" ht="14.45" x14ac:dyDescent="0.3">
      <c r="G6291" s="83"/>
      <c r="H6291" s="83"/>
    </row>
    <row r="6292" spans="7:8" ht="14.45" x14ac:dyDescent="0.3">
      <c r="G6292" s="83"/>
      <c r="H6292" s="83"/>
    </row>
    <row r="6293" spans="7:8" ht="14.45" x14ac:dyDescent="0.3">
      <c r="G6293" s="83"/>
      <c r="H6293" s="83"/>
    </row>
    <row r="6294" spans="7:8" ht="14.45" x14ac:dyDescent="0.3">
      <c r="G6294" s="83"/>
      <c r="H6294" s="83"/>
    </row>
    <row r="6295" spans="7:8" ht="14.45" x14ac:dyDescent="0.3">
      <c r="G6295" s="83"/>
      <c r="H6295" s="83"/>
    </row>
    <row r="6296" spans="7:8" ht="14.45" x14ac:dyDescent="0.3">
      <c r="G6296" s="83"/>
      <c r="H6296" s="83"/>
    </row>
    <row r="6297" spans="7:8" ht="14.45" x14ac:dyDescent="0.3">
      <c r="G6297" s="83"/>
      <c r="H6297" s="83"/>
    </row>
    <row r="6298" spans="7:8" ht="14.45" x14ac:dyDescent="0.3">
      <c r="G6298" s="83"/>
      <c r="H6298" s="83"/>
    </row>
    <row r="6299" spans="7:8" ht="14.45" x14ac:dyDescent="0.3">
      <c r="G6299" s="83"/>
      <c r="H6299" s="83"/>
    </row>
    <row r="6300" spans="7:8" ht="14.45" x14ac:dyDescent="0.3">
      <c r="G6300" s="83"/>
      <c r="H6300" s="83"/>
    </row>
    <row r="6301" spans="7:8" ht="14.45" x14ac:dyDescent="0.3">
      <c r="G6301" s="83"/>
      <c r="H6301" s="83"/>
    </row>
    <row r="6302" spans="7:8" ht="14.45" x14ac:dyDescent="0.3">
      <c r="G6302" s="83"/>
      <c r="H6302" s="83"/>
    </row>
    <row r="6303" spans="7:8" ht="14.45" x14ac:dyDescent="0.3">
      <c r="G6303" s="83"/>
      <c r="H6303" s="83"/>
    </row>
    <row r="6304" spans="7:8" ht="14.45" x14ac:dyDescent="0.3">
      <c r="G6304" s="83"/>
      <c r="H6304" s="83"/>
    </row>
    <row r="6305" spans="7:8" ht="14.45" x14ac:dyDescent="0.3">
      <c r="G6305" s="83"/>
      <c r="H6305" s="83"/>
    </row>
    <row r="6306" spans="7:8" ht="14.45" x14ac:dyDescent="0.3">
      <c r="G6306" s="83"/>
      <c r="H6306" s="83"/>
    </row>
    <row r="6307" spans="7:8" ht="14.45" x14ac:dyDescent="0.3">
      <c r="G6307" s="83"/>
      <c r="H6307" s="83"/>
    </row>
    <row r="6308" spans="7:8" ht="14.45" x14ac:dyDescent="0.3">
      <c r="G6308" s="83"/>
      <c r="H6308" s="83"/>
    </row>
    <row r="6309" spans="7:8" ht="14.45" x14ac:dyDescent="0.3">
      <c r="G6309" s="83"/>
      <c r="H6309" s="83"/>
    </row>
    <row r="6310" spans="7:8" ht="14.45" x14ac:dyDescent="0.3">
      <c r="G6310" s="83"/>
      <c r="H6310" s="83"/>
    </row>
    <row r="6311" spans="7:8" ht="14.45" x14ac:dyDescent="0.3">
      <c r="G6311" s="83"/>
      <c r="H6311" s="83"/>
    </row>
    <row r="6312" spans="7:8" ht="14.45" x14ac:dyDescent="0.3">
      <c r="G6312" s="83"/>
      <c r="H6312" s="83"/>
    </row>
    <row r="6313" spans="7:8" ht="14.45" x14ac:dyDescent="0.3">
      <c r="G6313" s="83"/>
      <c r="H6313" s="83"/>
    </row>
    <row r="6314" spans="7:8" ht="14.45" x14ac:dyDescent="0.3">
      <c r="G6314" s="83"/>
      <c r="H6314" s="83"/>
    </row>
    <row r="6315" spans="7:8" ht="14.45" x14ac:dyDescent="0.3">
      <c r="G6315" s="83"/>
      <c r="H6315" s="83"/>
    </row>
    <row r="6316" spans="7:8" ht="14.45" x14ac:dyDescent="0.3">
      <c r="G6316" s="83"/>
      <c r="H6316" s="83"/>
    </row>
    <row r="6317" spans="7:8" ht="14.45" x14ac:dyDescent="0.3">
      <c r="G6317" s="83"/>
      <c r="H6317" s="83"/>
    </row>
    <row r="6318" spans="7:8" ht="14.45" x14ac:dyDescent="0.3">
      <c r="G6318" s="83"/>
      <c r="H6318" s="83"/>
    </row>
    <row r="6319" spans="7:8" ht="14.45" x14ac:dyDescent="0.3">
      <c r="G6319" s="83"/>
      <c r="H6319" s="83"/>
    </row>
    <row r="6320" spans="7:8" ht="14.45" x14ac:dyDescent="0.3">
      <c r="G6320" s="83"/>
      <c r="H6320" s="83"/>
    </row>
    <row r="6321" spans="7:8" ht="14.45" x14ac:dyDescent="0.3">
      <c r="G6321" s="83"/>
      <c r="H6321" s="83"/>
    </row>
    <row r="6322" spans="7:8" ht="14.45" x14ac:dyDescent="0.3">
      <c r="G6322" s="83"/>
      <c r="H6322" s="83"/>
    </row>
    <row r="6323" spans="7:8" ht="14.45" x14ac:dyDescent="0.3">
      <c r="G6323" s="83"/>
      <c r="H6323" s="83"/>
    </row>
    <row r="6324" spans="7:8" ht="14.45" x14ac:dyDescent="0.3">
      <c r="G6324" s="83"/>
      <c r="H6324" s="83"/>
    </row>
    <row r="6325" spans="7:8" ht="14.45" x14ac:dyDescent="0.3">
      <c r="G6325" s="83"/>
      <c r="H6325" s="83"/>
    </row>
    <row r="6326" spans="7:8" ht="14.45" x14ac:dyDescent="0.3">
      <c r="G6326" s="83"/>
      <c r="H6326" s="83"/>
    </row>
    <row r="6327" spans="7:8" ht="14.45" x14ac:dyDescent="0.3">
      <c r="G6327" s="83"/>
      <c r="H6327" s="83"/>
    </row>
    <row r="6328" spans="7:8" ht="14.45" x14ac:dyDescent="0.3">
      <c r="G6328" s="83"/>
      <c r="H6328" s="83"/>
    </row>
    <row r="6329" spans="7:8" ht="14.45" x14ac:dyDescent="0.3">
      <c r="G6329" s="83"/>
      <c r="H6329" s="83"/>
    </row>
    <row r="6330" spans="7:8" ht="14.45" x14ac:dyDescent="0.3">
      <c r="G6330" s="83"/>
      <c r="H6330" s="83"/>
    </row>
    <row r="6331" spans="7:8" ht="14.45" x14ac:dyDescent="0.3">
      <c r="G6331" s="83"/>
      <c r="H6331" s="83"/>
    </row>
    <row r="6332" spans="7:8" ht="14.45" x14ac:dyDescent="0.3">
      <c r="G6332" s="83"/>
      <c r="H6332" s="83"/>
    </row>
    <row r="6333" spans="7:8" ht="14.45" x14ac:dyDescent="0.3">
      <c r="G6333" s="83"/>
      <c r="H6333" s="83"/>
    </row>
    <row r="6334" spans="7:8" ht="14.45" x14ac:dyDescent="0.3">
      <c r="G6334" s="83"/>
      <c r="H6334" s="83"/>
    </row>
    <row r="6335" spans="7:8" ht="14.45" x14ac:dyDescent="0.3">
      <c r="G6335" s="83"/>
      <c r="H6335" s="83"/>
    </row>
    <row r="6336" spans="7:8" ht="14.45" x14ac:dyDescent="0.3">
      <c r="G6336" s="83"/>
      <c r="H6336" s="83"/>
    </row>
    <row r="6337" spans="7:8" ht="14.45" x14ac:dyDescent="0.3">
      <c r="G6337" s="83"/>
      <c r="H6337" s="83"/>
    </row>
    <row r="6338" spans="7:8" ht="14.45" x14ac:dyDescent="0.3">
      <c r="G6338" s="83"/>
      <c r="H6338" s="83"/>
    </row>
    <row r="6339" spans="7:8" ht="14.45" x14ac:dyDescent="0.3">
      <c r="G6339" s="83"/>
      <c r="H6339" s="83"/>
    </row>
    <row r="6340" spans="7:8" ht="14.45" x14ac:dyDescent="0.3">
      <c r="G6340" s="83"/>
      <c r="H6340" s="83"/>
    </row>
    <row r="6341" spans="7:8" ht="14.45" x14ac:dyDescent="0.3">
      <c r="G6341" s="83"/>
      <c r="H6341" s="83"/>
    </row>
    <row r="6342" spans="7:8" ht="14.45" x14ac:dyDescent="0.3">
      <c r="G6342" s="83"/>
      <c r="H6342" s="83"/>
    </row>
    <row r="6343" spans="7:8" ht="14.45" x14ac:dyDescent="0.3">
      <c r="G6343" s="83"/>
      <c r="H6343" s="83"/>
    </row>
    <row r="6344" spans="7:8" ht="14.45" x14ac:dyDescent="0.3">
      <c r="G6344" s="83"/>
      <c r="H6344" s="83"/>
    </row>
    <row r="6345" spans="7:8" ht="14.45" x14ac:dyDescent="0.3">
      <c r="G6345" s="83"/>
      <c r="H6345" s="83"/>
    </row>
    <row r="6346" spans="7:8" ht="14.45" x14ac:dyDescent="0.3">
      <c r="G6346" s="83"/>
      <c r="H6346" s="83"/>
    </row>
    <row r="6347" spans="7:8" ht="14.45" x14ac:dyDescent="0.3">
      <c r="G6347" s="83"/>
      <c r="H6347" s="83"/>
    </row>
    <row r="6348" spans="7:8" ht="14.45" x14ac:dyDescent="0.3">
      <c r="G6348" s="83"/>
      <c r="H6348" s="83"/>
    </row>
    <row r="6349" spans="7:8" ht="14.45" x14ac:dyDescent="0.3">
      <c r="G6349" s="83"/>
      <c r="H6349" s="83"/>
    </row>
    <row r="6350" spans="7:8" ht="14.45" x14ac:dyDescent="0.3">
      <c r="G6350" s="83"/>
      <c r="H6350" s="83"/>
    </row>
    <row r="6351" spans="7:8" ht="14.45" x14ac:dyDescent="0.3">
      <c r="G6351" s="83"/>
      <c r="H6351" s="83"/>
    </row>
    <row r="6352" spans="7:8" ht="14.45" x14ac:dyDescent="0.3">
      <c r="G6352" s="83"/>
      <c r="H6352" s="83"/>
    </row>
    <row r="6353" spans="7:8" ht="14.45" x14ac:dyDescent="0.3">
      <c r="G6353" s="83"/>
      <c r="H6353" s="83"/>
    </row>
    <row r="6354" spans="7:8" ht="14.45" x14ac:dyDescent="0.3">
      <c r="G6354" s="83"/>
      <c r="H6354" s="83"/>
    </row>
    <row r="6355" spans="7:8" ht="14.45" x14ac:dyDescent="0.3">
      <c r="G6355" s="83"/>
      <c r="H6355" s="83"/>
    </row>
    <row r="6356" spans="7:8" ht="14.45" x14ac:dyDescent="0.3">
      <c r="G6356" s="83"/>
      <c r="H6356" s="83"/>
    </row>
    <row r="6357" spans="7:8" ht="14.45" x14ac:dyDescent="0.3">
      <c r="G6357" s="83"/>
      <c r="H6357" s="83"/>
    </row>
    <row r="6358" spans="7:8" ht="14.45" x14ac:dyDescent="0.3">
      <c r="G6358" s="83"/>
      <c r="H6358" s="83"/>
    </row>
    <row r="6359" spans="7:8" ht="14.45" x14ac:dyDescent="0.3">
      <c r="G6359" s="83"/>
      <c r="H6359" s="83"/>
    </row>
    <row r="6360" spans="7:8" ht="14.45" x14ac:dyDescent="0.3">
      <c r="G6360" s="83"/>
      <c r="H6360" s="83"/>
    </row>
    <row r="6361" spans="7:8" ht="14.45" x14ac:dyDescent="0.3">
      <c r="G6361" s="83"/>
      <c r="H6361" s="83"/>
    </row>
    <row r="6362" spans="7:8" ht="14.45" x14ac:dyDescent="0.3">
      <c r="G6362" s="83"/>
      <c r="H6362" s="83"/>
    </row>
    <row r="6363" spans="7:8" ht="14.45" x14ac:dyDescent="0.3">
      <c r="G6363" s="83"/>
      <c r="H6363" s="83"/>
    </row>
    <row r="6364" spans="7:8" ht="14.45" x14ac:dyDescent="0.3">
      <c r="G6364" s="83"/>
      <c r="H6364" s="83"/>
    </row>
    <row r="6365" spans="7:8" ht="14.45" x14ac:dyDescent="0.3">
      <c r="G6365" s="83"/>
      <c r="H6365" s="83"/>
    </row>
    <row r="6366" spans="7:8" ht="14.45" x14ac:dyDescent="0.3">
      <c r="G6366" s="83"/>
      <c r="H6366" s="83"/>
    </row>
    <row r="6367" spans="7:8" ht="14.45" x14ac:dyDescent="0.3">
      <c r="G6367" s="83"/>
      <c r="H6367" s="83"/>
    </row>
    <row r="6368" spans="7:8" ht="14.45" x14ac:dyDescent="0.3">
      <c r="G6368" s="83"/>
      <c r="H6368" s="83"/>
    </row>
    <row r="6369" spans="7:8" ht="14.45" x14ac:dyDescent="0.3">
      <c r="G6369" s="83"/>
      <c r="H6369" s="83"/>
    </row>
    <row r="6370" spans="7:8" ht="14.45" x14ac:dyDescent="0.3">
      <c r="G6370" s="83"/>
      <c r="H6370" s="83"/>
    </row>
    <row r="6371" spans="7:8" ht="14.45" x14ac:dyDescent="0.3">
      <c r="G6371" s="83"/>
      <c r="H6371" s="83"/>
    </row>
    <row r="6372" spans="7:8" ht="14.45" x14ac:dyDescent="0.3">
      <c r="G6372" s="83"/>
      <c r="H6372" s="83"/>
    </row>
    <row r="6373" spans="7:8" ht="14.45" x14ac:dyDescent="0.3">
      <c r="G6373" s="83"/>
      <c r="H6373" s="83"/>
    </row>
    <row r="6374" spans="7:8" ht="14.45" x14ac:dyDescent="0.3">
      <c r="G6374" s="83"/>
      <c r="H6374" s="83"/>
    </row>
    <row r="6375" spans="7:8" ht="14.45" x14ac:dyDescent="0.3">
      <c r="G6375" s="83"/>
      <c r="H6375" s="83"/>
    </row>
    <row r="6376" spans="7:8" ht="14.45" x14ac:dyDescent="0.3">
      <c r="G6376" s="83"/>
      <c r="H6376" s="83"/>
    </row>
    <row r="6377" spans="7:8" ht="14.45" x14ac:dyDescent="0.3">
      <c r="G6377" s="83"/>
      <c r="H6377" s="83"/>
    </row>
    <row r="6378" spans="7:8" ht="14.45" x14ac:dyDescent="0.3">
      <c r="G6378" s="83"/>
      <c r="H6378" s="83"/>
    </row>
    <row r="6379" spans="7:8" ht="14.45" x14ac:dyDescent="0.3">
      <c r="G6379" s="83"/>
      <c r="H6379" s="83"/>
    </row>
    <row r="6380" spans="7:8" ht="14.45" x14ac:dyDescent="0.3">
      <c r="G6380" s="83"/>
      <c r="H6380" s="83"/>
    </row>
    <row r="6381" spans="7:8" ht="14.45" x14ac:dyDescent="0.3">
      <c r="G6381" s="83"/>
      <c r="H6381" s="83"/>
    </row>
    <row r="6382" spans="7:8" ht="14.45" x14ac:dyDescent="0.3">
      <c r="G6382" s="83"/>
      <c r="H6382" s="83"/>
    </row>
    <row r="6383" spans="7:8" ht="14.45" x14ac:dyDescent="0.3">
      <c r="G6383" s="83"/>
      <c r="H6383" s="83"/>
    </row>
    <row r="6384" spans="7:8" ht="14.45" x14ac:dyDescent="0.3">
      <c r="G6384" s="83"/>
      <c r="H6384" s="83"/>
    </row>
    <row r="6385" spans="7:8" ht="14.45" x14ac:dyDescent="0.3">
      <c r="G6385" s="83"/>
      <c r="H6385" s="83"/>
    </row>
    <row r="6386" spans="7:8" ht="14.45" x14ac:dyDescent="0.3">
      <c r="G6386" s="83"/>
      <c r="H6386" s="83"/>
    </row>
    <row r="6387" spans="7:8" ht="14.45" x14ac:dyDescent="0.3">
      <c r="G6387" s="83"/>
      <c r="H6387" s="83"/>
    </row>
    <row r="6388" spans="7:8" ht="14.45" x14ac:dyDescent="0.3">
      <c r="G6388" s="83"/>
      <c r="H6388" s="83"/>
    </row>
    <row r="6389" spans="7:8" ht="14.45" x14ac:dyDescent="0.3">
      <c r="G6389" s="83"/>
      <c r="H6389" s="83"/>
    </row>
    <row r="6390" spans="7:8" ht="14.45" x14ac:dyDescent="0.3">
      <c r="G6390" s="83"/>
      <c r="H6390" s="83"/>
    </row>
    <row r="6391" spans="7:8" ht="14.45" x14ac:dyDescent="0.3">
      <c r="G6391" s="83"/>
      <c r="H6391" s="83"/>
    </row>
    <row r="6392" spans="7:8" ht="14.45" x14ac:dyDescent="0.3">
      <c r="G6392" s="83"/>
      <c r="H6392" s="83"/>
    </row>
    <row r="6393" spans="7:8" ht="14.45" x14ac:dyDescent="0.3">
      <c r="G6393" s="83"/>
      <c r="H6393" s="83"/>
    </row>
    <row r="6394" spans="7:8" ht="14.45" x14ac:dyDescent="0.3">
      <c r="G6394" s="83"/>
      <c r="H6394" s="83"/>
    </row>
    <row r="6395" spans="7:8" ht="14.45" x14ac:dyDescent="0.3">
      <c r="G6395" s="83"/>
      <c r="H6395" s="83"/>
    </row>
    <row r="6396" spans="7:8" ht="14.45" x14ac:dyDescent="0.3">
      <c r="G6396" s="83"/>
      <c r="H6396" s="83"/>
    </row>
    <row r="6397" spans="7:8" ht="14.45" x14ac:dyDescent="0.3">
      <c r="G6397" s="83"/>
      <c r="H6397" s="83"/>
    </row>
    <row r="6398" spans="7:8" ht="14.45" x14ac:dyDescent="0.3">
      <c r="G6398" s="83"/>
      <c r="H6398" s="83"/>
    </row>
    <row r="6399" spans="7:8" ht="14.45" x14ac:dyDescent="0.3">
      <c r="G6399" s="83"/>
      <c r="H6399" s="83"/>
    </row>
    <row r="6400" spans="7:8" ht="14.45" x14ac:dyDescent="0.3">
      <c r="G6400" s="83"/>
      <c r="H6400" s="83"/>
    </row>
    <row r="6401" spans="7:8" ht="14.45" x14ac:dyDescent="0.3">
      <c r="G6401" s="83"/>
      <c r="H6401" s="83"/>
    </row>
    <row r="6402" spans="7:8" ht="14.45" x14ac:dyDescent="0.3">
      <c r="G6402" s="83"/>
      <c r="H6402" s="83"/>
    </row>
    <row r="6403" spans="7:8" ht="14.45" x14ac:dyDescent="0.3">
      <c r="G6403" s="83"/>
      <c r="H6403" s="83"/>
    </row>
    <row r="6404" spans="7:8" ht="14.45" x14ac:dyDescent="0.3">
      <c r="G6404" s="83"/>
      <c r="H6404" s="83"/>
    </row>
    <row r="6405" spans="7:8" ht="14.45" x14ac:dyDescent="0.3">
      <c r="G6405" s="83"/>
      <c r="H6405" s="83"/>
    </row>
    <row r="6406" spans="7:8" ht="14.45" x14ac:dyDescent="0.3">
      <c r="G6406" s="83"/>
      <c r="H6406" s="83"/>
    </row>
    <row r="6407" spans="7:8" ht="14.45" x14ac:dyDescent="0.3">
      <c r="G6407" s="83"/>
      <c r="H6407" s="83"/>
    </row>
    <row r="6408" spans="7:8" ht="14.45" x14ac:dyDescent="0.3">
      <c r="G6408" s="83"/>
      <c r="H6408" s="83"/>
    </row>
    <row r="6409" spans="7:8" ht="14.45" x14ac:dyDescent="0.3">
      <c r="G6409" s="83"/>
      <c r="H6409" s="83"/>
    </row>
    <row r="6410" spans="7:8" ht="14.45" x14ac:dyDescent="0.3">
      <c r="G6410" s="83"/>
      <c r="H6410" s="83"/>
    </row>
    <row r="6411" spans="7:8" ht="14.45" x14ac:dyDescent="0.3">
      <c r="G6411" s="83"/>
      <c r="H6411" s="83"/>
    </row>
    <row r="6412" spans="7:8" ht="14.45" x14ac:dyDescent="0.3">
      <c r="G6412" s="83"/>
      <c r="H6412" s="83"/>
    </row>
    <row r="6413" spans="7:8" ht="14.45" x14ac:dyDescent="0.3">
      <c r="G6413" s="83"/>
      <c r="H6413" s="83"/>
    </row>
    <row r="6414" spans="7:8" ht="14.45" x14ac:dyDescent="0.3">
      <c r="G6414" s="83"/>
      <c r="H6414" s="83"/>
    </row>
    <row r="6415" spans="7:8" ht="14.45" x14ac:dyDescent="0.3">
      <c r="G6415" s="83"/>
      <c r="H6415" s="83"/>
    </row>
    <row r="6416" spans="7:8" ht="14.45" x14ac:dyDescent="0.3">
      <c r="G6416" s="83"/>
      <c r="H6416" s="83"/>
    </row>
    <row r="6417" spans="7:8" ht="14.45" x14ac:dyDescent="0.3">
      <c r="G6417" s="83"/>
      <c r="H6417" s="83"/>
    </row>
    <row r="6418" spans="7:8" ht="14.45" x14ac:dyDescent="0.3">
      <c r="G6418" s="83"/>
      <c r="H6418" s="83"/>
    </row>
    <row r="6419" spans="7:8" ht="14.45" x14ac:dyDescent="0.3">
      <c r="G6419" s="83"/>
      <c r="H6419" s="83"/>
    </row>
    <row r="6420" spans="7:8" ht="14.45" x14ac:dyDescent="0.3">
      <c r="G6420" s="83"/>
      <c r="H6420" s="83"/>
    </row>
    <row r="6421" spans="7:8" ht="14.45" x14ac:dyDescent="0.3">
      <c r="G6421" s="83"/>
      <c r="H6421" s="83"/>
    </row>
    <row r="6422" spans="7:8" ht="14.45" x14ac:dyDescent="0.3">
      <c r="G6422" s="83"/>
      <c r="H6422" s="83"/>
    </row>
    <row r="6423" spans="7:8" ht="14.45" x14ac:dyDescent="0.3">
      <c r="G6423" s="83"/>
      <c r="H6423" s="83"/>
    </row>
    <row r="6424" spans="7:8" ht="14.45" x14ac:dyDescent="0.3">
      <c r="G6424" s="83"/>
      <c r="H6424" s="83"/>
    </row>
    <row r="6425" spans="7:8" ht="14.45" x14ac:dyDescent="0.3">
      <c r="G6425" s="83"/>
      <c r="H6425" s="83"/>
    </row>
    <row r="6426" spans="7:8" ht="14.45" x14ac:dyDescent="0.3">
      <c r="G6426" s="83"/>
      <c r="H6426" s="83"/>
    </row>
    <row r="6427" spans="7:8" ht="14.45" x14ac:dyDescent="0.3">
      <c r="G6427" s="83"/>
      <c r="H6427" s="83"/>
    </row>
    <row r="6428" spans="7:8" ht="14.45" x14ac:dyDescent="0.3">
      <c r="G6428" s="83"/>
      <c r="H6428" s="83"/>
    </row>
    <row r="6429" spans="7:8" ht="14.45" x14ac:dyDescent="0.3">
      <c r="G6429" s="83"/>
      <c r="H6429" s="83"/>
    </row>
    <row r="6430" spans="7:8" ht="14.45" x14ac:dyDescent="0.3">
      <c r="G6430" s="83"/>
      <c r="H6430" s="83"/>
    </row>
    <row r="6431" spans="7:8" ht="14.45" x14ac:dyDescent="0.3">
      <c r="G6431" s="83"/>
      <c r="H6431" s="83"/>
    </row>
    <row r="6432" spans="7:8" ht="14.45" x14ac:dyDescent="0.3">
      <c r="G6432" s="83"/>
      <c r="H6432" s="83"/>
    </row>
    <row r="6433" spans="7:8" ht="14.45" x14ac:dyDescent="0.3">
      <c r="G6433" s="83"/>
      <c r="H6433" s="83"/>
    </row>
    <row r="6434" spans="7:8" ht="14.45" x14ac:dyDescent="0.3">
      <c r="G6434" s="83"/>
      <c r="H6434" s="83"/>
    </row>
    <row r="6435" spans="7:8" ht="14.45" x14ac:dyDescent="0.3">
      <c r="G6435" s="83"/>
      <c r="H6435" s="83"/>
    </row>
    <row r="6436" spans="7:8" ht="14.45" x14ac:dyDescent="0.3">
      <c r="G6436" s="83"/>
      <c r="H6436" s="83"/>
    </row>
    <row r="6437" spans="7:8" ht="14.45" x14ac:dyDescent="0.3">
      <c r="G6437" s="83"/>
      <c r="H6437" s="83"/>
    </row>
    <row r="6438" spans="7:8" ht="14.45" x14ac:dyDescent="0.3">
      <c r="G6438" s="83"/>
      <c r="H6438" s="83"/>
    </row>
    <row r="6439" spans="7:8" ht="14.45" x14ac:dyDescent="0.3">
      <c r="G6439" s="83"/>
      <c r="H6439" s="83"/>
    </row>
    <row r="6440" spans="7:8" ht="14.45" x14ac:dyDescent="0.3">
      <c r="G6440" s="83"/>
      <c r="H6440" s="83"/>
    </row>
    <row r="6441" spans="7:8" ht="14.45" x14ac:dyDescent="0.3">
      <c r="G6441" s="83"/>
      <c r="H6441" s="83"/>
    </row>
    <row r="6442" spans="7:8" ht="14.45" x14ac:dyDescent="0.3">
      <c r="G6442" s="83"/>
      <c r="H6442" s="83"/>
    </row>
    <row r="6443" spans="7:8" ht="14.45" x14ac:dyDescent="0.3">
      <c r="G6443" s="83"/>
      <c r="H6443" s="83"/>
    </row>
    <row r="6444" spans="7:8" ht="14.45" x14ac:dyDescent="0.3">
      <c r="G6444" s="83"/>
      <c r="H6444" s="83"/>
    </row>
    <row r="6445" spans="7:8" ht="14.45" x14ac:dyDescent="0.3">
      <c r="G6445" s="83"/>
      <c r="H6445" s="83"/>
    </row>
    <row r="6446" spans="7:8" ht="14.45" x14ac:dyDescent="0.3">
      <c r="G6446" s="83"/>
      <c r="H6446" s="83"/>
    </row>
    <row r="6447" spans="7:8" ht="14.45" x14ac:dyDescent="0.3">
      <c r="G6447" s="83"/>
      <c r="H6447" s="83"/>
    </row>
    <row r="6448" spans="7:8" ht="14.45" x14ac:dyDescent="0.3">
      <c r="G6448" s="83"/>
      <c r="H6448" s="83"/>
    </row>
    <row r="6449" spans="7:8" ht="14.45" x14ac:dyDescent="0.3">
      <c r="G6449" s="83"/>
      <c r="H6449" s="83"/>
    </row>
    <row r="6450" spans="7:8" ht="14.45" x14ac:dyDescent="0.3">
      <c r="G6450" s="83"/>
      <c r="H6450" s="83"/>
    </row>
    <row r="6451" spans="7:8" ht="14.45" x14ac:dyDescent="0.3">
      <c r="G6451" s="83"/>
      <c r="H6451" s="83"/>
    </row>
    <row r="6452" spans="7:8" ht="14.45" x14ac:dyDescent="0.3">
      <c r="G6452" s="83"/>
      <c r="H6452" s="83"/>
    </row>
    <row r="6453" spans="7:8" ht="14.45" x14ac:dyDescent="0.3">
      <c r="G6453" s="83"/>
      <c r="H6453" s="83"/>
    </row>
    <row r="6454" spans="7:8" ht="14.45" x14ac:dyDescent="0.3">
      <c r="G6454" s="83"/>
      <c r="H6454" s="83"/>
    </row>
    <row r="6455" spans="7:8" ht="14.45" x14ac:dyDescent="0.3">
      <c r="G6455" s="83"/>
      <c r="H6455" s="83"/>
    </row>
    <row r="6456" spans="7:8" ht="14.45" x14ac:dyDescent="0.3">
      <c r="G6456" s="83"/>
      <c r="H6456" s="83"/>
    </row>
    <row r="6457" spans="7:8" ht="14.45" x14ac:dyDescent="0.3">
      <c r="G6457" s="83"/>
      <c r="H6457" s="83"/>
    </row>
    <row r="6458" spans="7:8" ht="14.45" x14ac:dyDescent="0.3">
      <c r="G6458" s="83"/>
      <c r="H6458" s="83"/>
    </row>
    <row r="6459" spans="7:8" ht="14.45" x14ac:dyDescent="0.3">
      <c r="G6459" s="83"/>
      <c r="H6459" s="83"/>
    </row>
    <row r="6460" spans="7:8" ht="14.45" x14ac:dyDescent="0.3">
      <c r="G6460" s="83"/>
      <c r="H6460" s="83"/>
    </row>
    <row r="6461" spans="7:8" ht="14.45" x14ac:dyDescent="0.3">
      <c r="G6461" s="83"/>
      <c r="H6461" s="83"/>
    </row>
    <row r="6462" spans="7:8" ht="14.45" x14ac:dyDescent="0.3">
      <c r="G6462" s="83"/>
      <c r="H6462" s="83"/>
    </row>
    <row r="6463" spans="7:8" ht="14.45" x14ac:dyDescent="0.3">
      <c r="G6463" s="83"/>
      <c r="H6463" s="83"/>
    </row>
    <row r="6464" spans="7:8" ht="14.45" x14ac:dyDescent="0.3">
      <c r="G6464" s="83"/>
      <c r="H6464" s="83"/>
    </row>
    <row r="6465" spans="7:8" ht="14.45" x14ac:dyDescent="0.3">
      <c r="G6465" s="83"/>
      <c r="H6465" s="83"/>
    </row>
    <row r="6466" spans="7:8" ht="14.45" x14ac:dyDescent="0.3">
      <c r="G6466" s="83"/>
      <c r="H6466" s="83"/>
    </row>
    <row r="6467" spans="7:8" ht="14.45" x14ac:dyDescent="0.3">
      <c r="G6467" s="83"/>
      <c r="H6467" s="83"/>
    </row>
    <row r="6468" spans="7:8" ht="14.45" x14ac:dyDescent="0.3">
      <c r="G6468" s="83"/>
      <c r="H6468" s="83"/>
    </row>
    <row r="6469" spans="7:8" ht="14.45" x14ac:dyDescent="0.3">
      <c r="G6469" s="83"/>
      <c r="H6469" s="83"/>
    </row>
    <row r="6470" spans="7:8" ht="14.45" x14ac:dyDescent="0.3">
      <c r="G6470" s="83"/>
      <c r="H6470" s="83"/>
    </row>
    <row r="6471" spans="7:8" ht="14.45" x14ac:dyDescent="0.3">
      <c r="G6471" s="83"/>
      <c r="H6471" s="83"/>
    </row>
    <row r="6472" spans="7:8" ht="14.45" x14ac:dyDescent="0.3">
      <c r="G6472" s="83"/>
      <c r="H6472" s="83"/>
    </row>
    <row r="6473" spans="7:8" ht="14.45" x14ac:dyDescent="0.3">
      <c r="G6473" s="83"/>
      <c r="H6473" s="83"/>
    </row>
    <row r="6474" spans="7:8" ht="14.45" x14ac:dyDescent="0.3">
      <c r="G6474" s="83"/>
      <c r="H6474" s="83"/>
    </row>
    <row r="6475" spans="7:8" ht="14.45" x14ac:dyDescent="0.3">
      <c r="G6475" s="83"/>
      <c r="H6475" s="83"/>
    </row>
    <row r="6476" spans="7:8" ht="14.45" x14ac:dyDescent="0.3">
      <c r="G6476" s="83"/>
      <c r="H6476" s="83"/>
    </row>
    <row r="6477" spans="7:8" ht="14.45" x14ac:dyDescent="0.3">
      <c r="G6477" s="83"/>
      <c r="H6477" s="83"/>
    </row>
    <row r="6478" spans="7:8" ht="14.45" x14ac:dyDescent="0.3">
      <c r="G6478" s="83"/>
      <c r="H6478" s="83"/>
    </row>
    <row r="6479" spans="7:8" ht="14.45" x14ac:dyDescent="0.3">
      <c r="G6479" s="83"/>
      <c r="H6479" s="83"/>
    </row>
    <row r="6480" spans="7:8" ht="14.45" x14ac:dyDescent="0.3">
      <c r="G6480" s="83"/>
      <c r="H6480" s="83"/>
    </row>
    <row r="6481" spans="7:8" ht="14.45" x14ac:dyDescent="0.3">
      <c r="G6481" s="83"/>
      <c r="H6481" s="83"/>
    </row>
    <row r="6482" spans="7:8" ht="14.45" x14ac:dyDescent="0.3">
      <c r="G6482" s="83"/>
      <c r="H6482" s="83"/>
    </row>
    <row r="6483" spans="7:8" ht="14.45" x14ac:dyDescent="0.3">
      <c r="G6483" s="83"/>
      <c r="H6483" s="83"/>
    </row>
    <row r="6484" spans="7:8" ht="14.45" x14ac:dyDescent="0.3">
      <c r="G6484" s="83"/>
      <c r="H6484" s="83"/>
    </row>
    <row r="6485" spans="7:8" ht="14.45" x14ac:dyDescent="0.3">
      <c r="G6485" s="83"/>
      <c r="H6485" s="83"/>
    </row>
    <row r="6486" spans="7:8" ht="14.45" x14ac:dyDescent="0.3">
      <c r="G6486" s="83"/>
      <c r="H6486" s="83"/>
    </row>
    <row r="6487" spans="7:8" ht="14.45" x14ac:dyDescent="0.3">
      <c r="G6487" s="83"/>
      <c r="H6487" s="83"/>
    </row>
    <row r="6488" spans="7:8" ht="14.45" x14ac:dyDescent="0.3">
      <c r="G6488" s="83"/>
      <c r="H6488" s="83"/>
    </row>
    <row r="6489" spans="7:8" ht="14.45" x14ac:dyDescent="0.3">
      <c r="G6489" s="83"/>
      <c r="H6489" s="83"/>
    </row>
    <row r="6490" spans="7:8" ht="14.45" x14ac:dyDescent="0.3">
      <c r="G6490" s="83"/>
      <c r="H6490" s="83"/>
    </row>
    <row r="6491" spans="7:8" ht="14.45" x14ac:dyDescent="0.3">
      <c r="G6491" s="83"/>
      <c r="H6491" s="83"/>
    </row>
    <row r="6492" spans="7:8" ht="14.45" x14ac:dyDescent="0.3">
      <c r="G6492" s="83"/>
      <c r="H6492" s="83"/>
    </row>
    <row r="6493" spans="7:8" ht="14.45" x14ac:dyDescent="0.3">
      <c r="G6493" s="83"/>
      <c r="H6493" s="83"/>
    </row>
    <row r="6494" spans="7:8" ht="14.45" x14ac:dyDescent="0.3">
      <c r="G6494" s="83"/>
      <c r="H6494" s="83"/>
    </row>
    <row r="6495" spans="7:8" ht="14.45" x14ac:dyDescent="0.3">
      <c r="G6495" s="83"/>
      <c r="H6495" s="83"/>
    </row>
    <row r="6496" spans="7:8" ht="14.45" x14ac:dyDescent="0.3">
      <c r="G6496" s="83"/>
      <c r="H6496" s="83"/>
    </row>
    <row r="6497" spans="7:8" ht="14.45" x14ac:dyDescent="0.3">
      <c r="G6497" s="83"/>
      <c r="H6497" s="83"/>
    </row>
    <row r="6498" spans="7:8" ht="14.45" x14ac:dyDescent="0.3">
      <c r="G6498" s="83"/>
      <c r="H6498" s="83"/>
    </row>
    <row r="6499" spans="7:8" ht="14.45" x14ac:dyDescent="0.3">
      <c r="G6499" s="83"/>
      <c r="H6499" s="83"/>
    </row>
    <row r="6500" spans="7:8" ht="14.45" x14ac:dyDescent="0.3">
      <c r="G6500" s="83"/>
      <c r="H6500" s="83"/>
    </row>
    <row r="6501" spans="7:8" ht="14.45" x14ac:dyDescent="0.3">
      <c r="G6501" s="83"/>
      <c r="H6501" s="83"/>
    </row>
    <row r="6502" spans="7:8" ht="14.45" x14ac:dyDescent="0.3">
      <c r="G6502" s="83"/>
      <c r="H6502" s="83"/>
    </row>
    <row r="6503" spans="7:8" ht="14.45" x14ac:dyDescent="0.3">
      <c r="G6503" s="83"/>
      <c r="H6503" s="83"/>
    </row>
    <row r="6504" spans="7:8" ht="14.45" x14ac:dyDescent="0.3">
      <c r="G6504" s="83"/>
      <c r="H6504" s="83"/>
    </row>
    <row r="6505" spans="7:8" ht="14.45" x14ac:dyDescent="0.3">
      <c r="G6505" s="83"/>
      <c r="H6505" s="83"/>
    </row>
    <row r="6506" spans="7:8" ht="14.45" x14ac:dyDescent="0.3">
      <c r="G6506" s="83"/>
      <c r="H6506" s="83"/>
    </row>
    <row r="6507" spans="7:8" ht="14.45" x14ac:dyDescent="0.3">
      <c r="G6507" s="83"/>
      <c r="H6507" s="83"/>
    </row>
    <row r="6508" spans="7:8" ht="14.45" x14ac:dyDescent="0.3">
      <c r="G6508" s="83"/>
      <c r="H6508" s="83"/>
    </row>
    <row r="6509" spans="7:8" ht="14.45" x14ac:dyDescent="0.3">
      <c r="G6509" s="83"/>
      <c r="H6509" s="83"/>
    </row>
    <row r="6510" spans="7:8" ht="14.45" x14ac:dyDescent="0.3">
      <c r="G6510" s="83"/>
      <c r="H6510" s="83"/>
    </row>
    <row r="6511" spans="7:8" ht="14.45" x14ac:dyDescent="0.3">
      <c r="G6511" s="83"/>
      <c r="H6511" s="83"/>
    </row>
    <row r="6512" spans="7:8" ht="14.45" x14ac:dyDescent="0.3">
      <c r="G6512" s="83"/>
      <c r="H6512" s="83"/>
    </row>
    <row r="6513" spans="7:8" ht="14.45" x14ac:dyDescent="0.3">
      <c r="G6513" s="83"/>
      <c r="H6513" s="83"/>
    </row>
    <row r="6514" spans="7:8" ht="14.45" x14ac:dyDescent="0.3">
      <c r="G6514" s="83"/>
      <c r="H6514" s="83"/>
    </row>
    <row r="6515" spans="7:8" ht="14.45" x14ac:dyDescent="0.3">
      <c r="G6515" s="83"/>
      <c r="H6515" s="83"/>
    </row>
    <row r="6516" spans="7:8" ht="14.45" x14ac:dyDescent="0.3">
      <c r="G6516" s="83"/>
      <c r="H6516" s="83"/>
    </row>
    <row r="6517" spans="7:8" ht="14.45" x14ac:dyDescent="0.3">
      <c r="G6517" s="83"/>
      <c r="H6517" s="83"/>
    </row>
    <row r="6518" spans="7:8" ht="14.45" x14ac:dyDescent="0.3">
      <c r="G6518" s="83"/>
      <c r="H6518" s="83"/>
    </row>
    <row r="6519" spans="7:8" ht="14.45" x14ac:dyDescent="0.3">
      <c r="G6519" s="83"/>
      <c r="H6519" s="83"/>
    </row>
    <row r="6520" spans="7:8" ht="14.45" x14ac:dyDescent="0.3">
      <c r="G6520" s="83"/>
      <c r="H6520" s="83"/>
    </row>
    <row r="6521" spans="7:8" ht="14.45" x14ac:dyDescent="0.3">
      <c r="G6521" s="83"/>
      <c r="H6521" s="83"/>
    </row>
    <row r="6522" spans="7:8" ht="14.45" x14ac:dyDescent="0.3">
      <c r="G6522" s="83"/>
      <c r="H6522" s="83"/>
    </row>
    <row r="6523" spans="7:8" ht="14.45" x14ac:dyDescent="0.3">
      <c r="G6523" s="83"/>
      <c r="H6523" s="83"/>
    </row>
    <row r="6524" spans="7:8" ht="14.45" x14ac:dyDescent="0.3">
      <c r="G6524" s="83"/>
      <c r="H6524" s="83"/>
    </row>
    <row r="6525" spans="7:8" ht="14.45" x14ac:dyDescent="0.3">
      <c r="G6525" s="83"/>
      <c r="H6525" s="83"/>
    </row>
    <row r="6526" spans="7:8" ht="14.45" x14ac:dyDescent="0.3">
      <c r="G6526" s="83"/>
      <c r="H6526" s="83"/>
    </row>
    <row r="6527" spans="7:8" ht="14.45" x14ac:dyDescent="0.3">
      <c r="G6527" s="83"/>
      <c r="H6527" s="83"/>
    </row>
    <row r="6528" spans="7:8" ht="14.45" x14ac:dyDescent="0.3">
      <c r="G6528" s="83"/>
      <c r="H6528" s="83"/>
    </row>
    <row r="6529" spans="7:8" ht="14.45" x14ac:dyDescent="0.3">
      <c r="G6529" s="83"/>
      <c r="H6529" s="83"/>
    </row>
    <row r="6530" spans="7:8" ht="14.45" x14ac:dyDescent="0.3">
      <c r="G6530" s="83"/>
      <c r="H6530" s="83"/>
    </row>
    <row r="6531" spans="7:8" ht="14.45" x14ac:dyDescent="0.3">
      <c r="G6531" s="83"/>
      <c r="H6531" s="83"/>
    </row>
    <row r="6532" spans="7:8" ht="14.45" x14ac:dyDescent="0.3">
      <c r="G6532" s="83"/>
      <c r="H6532" s="83"/>
    </row>
    <row r="6533" spans="7:8" ht="14.45" x14ac:dyDescent="0.3">
      <c r="G6533" s="83"/>
      <c r="H6533" s="83"/>
    </row>
    <row r="6534" spans="7:8" ht="14.45" x14ac:dyDescent="0.3">
      <c r="G6534" s="83"/>
      <c r="H6534" s="83"/>
    </row>
    <row r="6535" spans="7:8" ht="14.45" x14ac:dyDescent="0.3">
      <c r="G6535" s="83"/>
      <c r="H6535" s="83"/>
    </row>
    <row r="6536" spans="7:8" ht="14.45" x14ac:dyDescent="0.3">
      <c r="G6536" s="83"/>
      <c r="H6536" s="83"/>
    </row>
    <row r="6537" spans="7:8" ht="14.45" x14ac:dyDescent="0.3">
      <c r="G6537" s="83"/>
      <c r="H6537" s="83"/>
    </row>
    <row r="6538" spans="7:8" ht="14.45" x14ac:dyDescent="0.3">
      <c r="G6538" s="83"/>
      <c r="H6538" s="83"/>
    </row>
    <row r="6539" spans="7:8" ht="14.45" x14ac:dyDescent="0.3">
      <c r="G6539" s="83"/>
      <c r="H6539" s="83"/>
    </row>
    <row r="6540" spans="7:8" ht="14.45" x14ac:dyDescent="0.3">
      <c r="G6540" s="83"/>
      <c r="H6540" s="83"/>
    </row>
    <row r="6541" spans="7:8" ht="14.45" x14ac:dyDescent="0.3">
      <c r="G6541" s="83"/>
      <c r="H6541" s="83"/>
    </row>
    <row r="6542" spans="7:8" ht="14.45" x14ac:dyDescent="0.3">
      <c r="G6542" s="83"/>
      <c r="H6542" s="83"/>
    </row>
    <row r="6543" spans="7:8" ht="14.45" x14ac:dyDescent="0.3">
      <c r="G6543" s="83"/>
      <c r="H6543" s="83"/>
    </row>
    <row r="6544" spans="7:8" ht="14.45" x14ac:dyDescent="0.3">
      <c r="G6544" s="83"/>
      <c r="H6544" s="83"/>
    </row>
    <row r="6545" spans="7:8" ht="14.45" x14ac:dyDescent="0.3">
      <c r="G6545" s="83"/>
      <c r="H6545" s="83"/>
    </row>
    <row r="6546" spans="7:8" ht="14.45" x14ac:dyDescent="0.3">
      <c r="G6546" s="83"/>
      <c r="H6546" s="83"/>
    </row>
    <row r="6547" spans="7:8" ht="14.45" x14ac:dyDescent="0.3">
      <c r="G6547" s="83"/>
      <c r="H6547" s="83"/>
    </row>
    <row r="6548" spans="7:8" ht="14.45" x14ac:dyDescent="0.3">
      <c r="G6548" s="83"/>
      <c r="H6548" s="83"/>
    </row>
    <row r="6549" spans="7:8" ht="14.45" x14ac:dyDescent="0.3">
      <c r="G6549" s="83"/>
      <c r="H6549" s="83"/>
    </row>
    <row r="6550" spans="7:8" ht="14.45" x14ac:dyDescent="0.3">
      <c r="G6550" s="83"/>
      <c r="H6550" s="83"/>
    </row>
    <row r="6551" spans="7:8" ht="14.45" x14ac:dyDescent="0.3">
      <c r="G6551" s="83"/>
      <c r="H6551" s="83"/>
    </row>
    <row r="6552" spans="7:8" ht="14.45" x14ac:dyDescent="0.3">
      <c r="G6552" s="83"/>
      <c r="H6552" s="83"/>
    </row>
    <row r="6553" spans="7:8" ht="14.45" x14ac:dyDescent="0.3">
      <c r="G6553" s="83"/>
      <c r="H6553" s="83"/>
    </row>
    <row r="6554" spans="7:8" ht="14.45" x14ac:dyDescent="0.3">
      <c r="G6554" s="83"/>
      <c r="H6554" s="83"/>
    </row>
    <row r="6555" spans="7:8" ht="14.45" x14ac:dyDescent="0.3">
      <c r="G6555" s="83"/>
      <c r="H6555" s="83"/>
    </row>
    <row r="6556" spans="7:8" ht="14.45" x14ac:dyDescent="0.3">
      <c r="G6556" s="83"/>
      <c r="H6556" s="83"/>
    </row>
    <row r="6557" spans="7:8" ht="14.45" x14ac:dyDescent="0.3">
      <c r="G6557" s="83"/>
      <c r="H6557" s="83"/>
    </row>
    <row r="6558" spans="7:8" ht="14.45" x14ac:dyDescent="0.3">
      <c r="G6558" s="83"/>
      <c r="H6558" s="83"/>
    </row>
    <row r="6559" spans="7:8" ht="14.45" x14ac:dyDescent="0.3">
      <c r="G6559" s="83"/>
      <c r="H6559" s="83"/>
    </row>
    <row r="6560" spans="7:8" ht="14.45" x14ac:dyDescent="0.3">
      <c r="G6560" s="83"/>
      <c r="H6560" s="83"/>
    </row>
    <row r="6561" spans="7:8" ht="14.45" x14ac:dyDescent="0.3">
      <c r="G6561" s="83"/>
      <c r="H6561" s="83"/>
    </row>
    <row r="6562" spans="7:8" ht="14.45" x14ac:dyDescent="0.3">
      <c r="G6562" s="83"/>
      <c r="H6562" s="83"/>
    </row>
    <row r="6563" spans="7:8" ht="14.45" x14ac:dyDescent="0.3">
      <c r="G6563" s="83"/>
      <c r="H6563" s="83"/>
    </row>
    <row r="6564" spans="7:8" ht="14.45" x14ac:dyDescent="0.3">
      <c r="G6564" s="83"/>
      <c r="H6564" s="83"/>
    </row>
    <row r="6565" spans="7:8" ht="14.45" x14ac:dyDescent="0.3">
      <c r="G6565" s="83"/>
      <c r="H6565" s="83"/>
    </row>
    <row r="6566" spans="7:8" ht="14.45" x14ac:dyDescent="0.3">
      <c r="G6566" s="83"/>
      <c r="H6566" s="83"/>
    </row>
    <row r="6567" spans="7:8" ht="14.45" x14ac:dyDescent="0.3">
      <c r="G6567" s="83"/>
      <c r="H6567" s="83"/>
    </row>
    <row r="6568" spans="7:8" ht="14.45" x14ac:dyDescent="0.3">
      <c r="G6568" s="83"/>
      <c r="H6568" s="83"/>
    </row>
    <row r="6569" spans="7:8" ht="14.45" x14ac:dyDescent="0.3">
      <c r="G6569" s="83"/>
      <c r="H6569" s="83"/>
    </row>
    <row r="6570" spans="7:8" ht="14.45" x14ac:dyDescent="0.3">
      <c r="G6570" s="83"/>
      <c r="H6570" s="83"/>
    </row>
    <row r="6571" spans="7:8" ht="14.45" x14ac:dyDescent="0.3">
      <c r="G6571" s="83"/>
      <c r="H6571" s="83"/>
    </row>
    <row r="6572" spans="7:8" ht="14.45" x14ac:dyDescent="0.3">
      <c r="G6572" s="83"/>
      <c r="H6572" s="83"/>
    </row>
    <row r="6573" spans="7:8" ht="14.45" x14ac:dyDescent="0.3">
      <c r="G6573" s="83"/>
      <c r="H6573" s="83"/>
    </row>
    <row r="6574" spans="7:8" ht="14.45" x14ac:dyDescent="0.3">
      <c r="G6574" s="83"/>
      <c r="H6574" s="83"/>
    </row>
    <row r="6575" spans="7:8" ht="14.45" x14ac:dyDescent="0.3">
      <c r="G6575" s="83"/>
      <c r="H6575" s="83"/>
    </row>
    <row r="6576" spans="7:8" ht="14.45" x14ac:dyDescent="0.3">
      <c r="G6576" s="83"/>
      <c r="H6576" s="83"/>
    </row>
    <row r="6577" spans="7:8" ht="14.45" x14ac:dyDescent="0.3">
      <c r="G6577" s="83"/>
      <c r="H6577" s="83"/>
    </row>
    <row r="6578" spans="7:8" ht="14.45" x14ac:dyDescent="0.3">
      <c r="G6578" s="83"/>
      <c r="H6578" s="83"/>
    </row>
    <row r="6579" spans="7:8" ht="14.45" x14ac:dyDescent="0.3">
      <c r="G6579" s="83"/>
      <c r="H6579" s="83"/>
    </row>
    <row r="6580" spans="7:8" ht="14.45" x14ac:dyDescent="0.3">
      <c r="G6580" s="83"/>
      <c r="H6580" s="83"/>
    </row>
    <row r="6581" spans="7:8" ht="14.45" x14ac:dyDescent="0.3">
      <c r="G6581" s="83"/>
      <c r="H6581" s="83"/>
    </row>
    <row r="6582" spans="7:8" ht="14.45" x14ac:dyDescent="0.3">
      <c r="G6582" s="83"/>
      <c r="H6582" s="83"/>
    </row>
    <row r="6583" spans="7:8" ht="14.45" x14ac:dyDescent="0.3">
      <c r="G6583" s="83"/>
      <c r="H6583" s="83"/>
    </row>
    <row r="6584" spans="7:8" ht="14.45" x14ac:dyDescent="0.3">
      <c r="G6584" s="83"/>
      <c r="H6584" s="83"/>
    </row>
    <row r="6585" spans="7:8" ht="14.45" x14ac:dyDescent="0.3">
      <c r="G6585" s="83"/>
      <c r="H6585" s="83"/>
    </row>
    <row r="6586" spans="7:8" ht="14.45" x14ac:dyDescent="0.3">
      <c r="G6586" s="83"/>
      <c r="H6586" s="83"/>
    </row>
    <row r="6587" spans="7:8" ht="14.45" x14ac:dyDescent="0.3">
      <c r="G6587" s="83"/>
      <c r="H6587" s="83"/>
    </row>
    <row r="6588" spans="7:8" ht="14.45" x14ac:dyDescent="0.3">
      <c r="G6588" s="83"/>
      <c r="H6588" s="83"/>
    </row>
    <row r="6589" spans="7:8" ht="14.45" x14ac:dyDescent="0.3">
      <c r="G6589" s="83"/>
      <c r="H6589" s="83"/>
    </row>
    <row r="6590" spans="7:8" ht="14.45" x14ac:dyDescent="0.3">
      <c r="G6590" s="83"/>
      <c r="H6590" s="83"/>
    </row>
    <row r="6591" spans="7:8" ht="14.45" x14ac:dyDescent="0.3">
      <c r="G6591" s="83"/>
      <c r="H6591" s="83"/>
    </row>
    <row r="6592" spans="7:8" ht="14.45" x14ac:dyDescent="0.3">
      <c r="G6592" s="83"/>
      <c r="H6592" s="83"/>
    </row>
    <row r="6593" spans="7:8" ht="14.45" x14ac:dyDescent="0.3">
      <c r="G6593" s="83"/>
      <c r="H6593" s="83"/>
    </row>
    <row r="6594" spans="7:8" ht="14.45" x14ac:dyDescent="0.3">
      <c r="G6594" s="83"/>
      <c r="H6594" s="83"/>
    </row>
    <row r="6595" spans="7:8" ht="14.45" x14ac:dyDescent="0.3">
      <c r="G6595" s="83"/>
      <c r="H6595" s="83"/>
    </row>
    <row r="6596" spans="7:8" ht="14.45" x14ac:dyDescent="0.3">
      <c r="G6596" s="83"/>
      <c r="H6596" s="83"/>
    </row>
    <row r="6597" spans="7:8" ht="14.45" x14ac:dyDescent="0.3">
      <c r="G6597" s="83"/>
      <c r="H6597" s="83"/>
    </row>
    <row r="6598" spans="7:8" ht="14.45" x14ac:dyDescent="0.3">
      <c r="G6598" s="83"/>
      <c r="H6598" s="83"/>
    </row>
    <row r="6599" spans="7:8" ht="14.45" x14ac:dyDescent="0.3">
      <c r="G6599" s="83"/>
      <c r="H6599" s="83"/>
    </row>
    <row r="6600" spans="7:8" ht="14.45" x14ac:dyDescent="0.3">
      <c r="G6600" s="83"/>
      <c r="H6600" s="83"/>
    </row>
    <row r="6601" spans="7:8" ht="14.45" x14ac:dyDescent="0.3">
      <c r="G6601" s="83"/>
      <c r="H6601" s="83"/>
    </row>
    <row r="6602" spans="7:8" ht="14.45" x14ac:dyDescent="0.3">
      <c r="G6602" s="83"/>
      <c r="H6602" s="83"/>
    </row>
    <row r="6603" spans="7:8" ht="14.45" x14ac:dyDescent="0.3">
      <c r="G6603" s="83"/>
      <c r="H6603" s="83"/>
    </row>
    <row r="6604" spans="7:8" ht="14.45" x14ac:dyDescent="0.3">
      <c r="G6604" s="83"/>
      <c r="H6604" s="83"/>
    </row>
    <row r="6605" spans="7:8" ht="14.45" x14ac:dyDescent="0.3">
      <c r="G6605" s="83"/>
      <c r="H6605" s="83"/>
    </row>
    <row r="6606" spans="7:8" ht="14.45" x14ac:dyDescent="0.3">
      <c r="G6606" s="83"/>
      <c r="H6606" s="83"/>
    </row>
    <row r="6607" spans="7:8" ht="14.45" x14ac:dyDescent="0.3">
      <c r="G6607" s="83"/>
      <c r="H6607" s="83"/>
    </row>
    <row r="6608" spans="7:8" ht="14.45" x14ac:dyDescent="0.3">
      <c r="G6608" s="83"/>
      <c r="H6608" s="83"/>
    </row>
    <row r="6609" spans="7:8" ht="14.45" x14ac:dyDescent="0.3">
      <c r="G6609" s="83"/>
      <c r="H6609" s="83"/>
    </row>
    <row r="6610" spans="7:8" ht="14.45" x14ac:dyDescent="0.3">
      <c r="G6610" s="83"/>
      <c r="H6610" s="83"/>
    </row>
    <row r="6611" spans="7:8" ht="14.45" x14ac:dyDescent="0.3">
      <c r="G6611" s="83"/>
      <c r="H6611" s="83"/>
    </row>
    <row r="6612" spans="7:8" ht="14.45" x14ac:dyDescent="0.3">
      <c r="G6612" s="83"/>
      <c r="H6612" s="83"/>
    </row>
    <row r="6613" spans="7:8" ht="14.45" x14ac:dyDescent="0.3">
      <c r="G6613" s="83"/>
      <c r="H6613" s="83"/>
    </row>
    <row r="6614" spans="7:8" ht="14.45" x14ac:dyDescent="0.3">
      <c r="G6614" s="83"/>
      <c r="H6614" s="83"/>
    </row>
    <row r="6615" spans="7:8" ht="14.45" x14ac:dyDescent="0.3">
      <c r="G6615" s="83"/>
      <c r="H6615" s="83"/>
    </row>
    <row r="6616" spans="7:8" ht="14.45" x14ac:dyDescent="0.3">
      <c r="G6616" s="83"/>
      <c r="H6616" s="83"/>
    </row>
    <row r="6617" spans="7:8" ht="14.45" x14ac:dyDescent="0.3">
      <c r="G6617" s="83"/>
      <c r="H6617" s="83"/>
    </row>
    <row r="6618" spans="7:8" ht="14.45" x14ac:dyDescent="0.3">
      <c r="G6618" s="83"/>
      <c r="H6618" s="83"/>
    </row>
    <row r="6619" spans="7:8" ht="14.45" x14ac:dyDescent="0.3">
      <c r="G6619" s="83"/>
      <c r="H6619" s="83"/>
    </row>
    <row r="6620" spans="7:8" ht="14.45" x14ac:dyDescent="0.3">
      <c r="G6620" s="83"/>
      <c r="H6620" s="83"/>
    </row>
    <row r="6621" spans="7:8" ht="14.45" x14ac:dyDescent="0.3">
      <c r="G6621" s="83"/>
      <c r="H6621" s="83"/>
    </row>
    <row r="6622" spans="7:8" ht="14.45" x14ac:dyDescent="0.3">
      <c r="G6622" s="83"/>
      <c r="H6622" s="83"/>
    </row>
    <row r="6623" spans="7:8" ht="14.45" x14ac:dyDescent="0.3">
      <c r="G6623" s="83"/>
      <c r="H6623" s="83"/>
    </row>
    <row r="6624" spans="7:8" ht="14.45" x14ac:dyDescent="0.3">
      <c r="G6624" s="83"/>
      <c r="H6624" s="83"/>
    </row>
    <row r="6625" spans="7:8" ht="14.45" x14ac:dyDescent="0.3">
      <c r="G6625" s="83"/>
      <c r="H6625" s="83"/>
    </row>
    <row r="6626" spans="7:8" ht="14.45" x14ac:dyDescent="0.3">
      <c r="G6626" s="83"/>
      <c r="H6626" s="83"/>
    </row>
    <row r="6627" spans="7:8" ht="14.45" x14ac:dyDescent="0.3">
      <c r="G6627" s="83"/>
      <c r="H6627" s="83"/>
    </row>
    <row r="6628" spans="7:8" ht="14.45" x14ac:dyDescent="0.3">
      <c r="G6628" s="83"/>
      <c r="H6628" s="83"/>
    </row>
    <row r="6629" spans="7:8" ht="14.45" x14ac:dyDescent="0.3">
      <c r="G6629" s="83"/>
      <c r="H6629" s="83"/>
    </row>
    <row r="6630" spans="7:8" ht="14.45" x14ac:dyDescent="0.3">
      <c r="G6630" s="83"/>
      <c r="H6630" s="83"/>
    </row>
    <row r="6631" spans="7:8" ht="14.45" x14ac:dyDescent="0.3">
      <c r="G6631" s="83"/>
      <c r="H6631" s="83"/>
    </row>
    <row r="6632" spans="7:8" ht="14.45" x14ac:dyDescent="0.3">
      <c r="G6632" s="83"/>
      <c r="H6632" s="83"/>
    </row>
    <row r="6633" spans="7:8" ht="14.45" x14ac:dyDescent="0.3">
      <c r="G6633" s="83"/>
      <c r="H6633" s="83"/>
    </row>
    <row r="6634" spans="7:8" ht="14.45" x14ac:dyDescent="0.3">
      <c r="G6634" s="83"/>
      <c r="H6634" s="83"/>
    </row>
    <row r="6635" spans="7:8" ht="14.45" x14ac:dyDescent="0.3">
      <c r="G6635" s="83"/>
      <c r="H6635" s="83"/>
    </row>
    <row r="6636" spans="7:8" ht="14.45" x14ac:dyDescent="0.3">
      <c r="G6636" s="83"/>
      <c r="H6636" s="83"/>
    </row>
    <row r="6637" spans="7:8" ht="14.45" x14ac:dyDescent="0.3">
      <c r="G6637" s="83"/>
      <c r="H6637" s="83"/>
    </row>
    <row r="6638" spans="7:8" ht="14.45" x14ac:dyDescent="0.3">
      <c r="G6638" s="83"/>
      <c r="H6638" s="83"/>
    </row>
    <row r="6639" spans="7:8" ht="14.45" x14ac:dyDescent="0.3">
      <c r="G6639" s="83"/>
      <c r="H6639" s="83"/>
    </row>
    <row r="6640" spans="7:8" ht="14.45" x14ac:dyDescent="0.3">
      <c r="G6640" s="83"/>
      <c r="H6640" s="83"/>
    </row>
    <row r="6641" spans="7:8" ht="14.45" x14ac:dyDescent="0.3">
      <c r="G6641" s="83"/>
      <c r="H6641" s="83"/>
    </row>
    <row r="6642" spans="7:8" ht="14.45" x14ac:dyDescent="0.3">
      <c r="G6642" s="83"/>
      <c r="H6642" s="83"/>
    </row>
    <row r="6643" spans="7:8" ht="14.45" x14ac:dyDescent="0.3">
      <c r="G6643" s="83"/>
      <c r="H6643" s="83"/>
    </row>
    <row r="6644" spans="7:8" ht="14.45" x14ac:dyDescent="0.3">
      <c r="G6644" s="83"/>
      <c r="H6644" s="83"/>
    </row>
    <row r="6645" spans="7:8" ht="14.45" x14ac:dyDescent="0.3">
      <c r="G6645" s="83"/>
      <c r="H6645" s="83"/>
    </row>
    <row r="6646" spans="7:8" ht="14.45" x14ac:dyDescent="0.3">
      <c r="G6646" s="83"/>
      <c r="H6646" s="83"/>
    </row>
    <row r="6647" spans="7:8" ht="14.45" x14ac:dyDescent="0.3">
      <c r="G6647" s="83"/>
      <c r="H6647" s="83"/>
    </row>
    <row r="6648" spans="7:8" ht="14.45" x14ac:dyDescent="0.3">
      <c r="G6648" s="83"/>
      <c r="H6648" s="83"/>
    </row>
    <row r="6649" spans="7:8" ht="14.45" x14ac:dyDescent="0.3">
      <c r="G6649" s="83"/>
      <c r="H6649" s="83"/>
    </row>
    <row r="6650" spans="7:8" ht="14.45" x14ac:dyDescent="0.3">
      <c r="G6650" s="83"/>
      <c r="H6650" s="83"/>
    </row>
    <row r="6651" spans="7:8" ht="14.45" x14ac:dyDescent="0.3">
      <c r="G6651" s="83"/>
      <c r="H6651" s="83"/>
    </row>
    <row r="6652" spans="7:8" ht="14.45" x14ac:dyDescent="0.3">
      <c r="G6652" s="83"/>
      <c r="H6652" s="83"/>
    </row>
    <row r="6653" spans="7:8" ht="14.45" x14ac:dyDescent="0.3">
      <c r="G6653" s="83"/>
      <c r="H6653" s="83"/>
    </row>
    <row r="6654" spans="7:8" ht="14.45" x14ac:dyDescent="0.3">
      <c r="G6654" s="83"/>
      <c r="H6654" s="83"/>
    </row>
    <row r="6655" spans="7:8" ht="14.45" x14ac:dyDescent="0.3">
      <c r="G6655" s="83"/>
      <c r="H6655" s="83"/>
    </row>
    <row r="6656" spans="7:8" ht="14.45" x14ac:dyDescent="0.3">
      <c r="G6656" s="83"/>
      <c r="H6656" s="83"/>
    </row>
    <row r="6657" spans="7:8" ht="14.45" x14ac:dyDescent="0.3">
      <c r="G6657" s="83"/>
      <c r="H6657" s="83"/>
    </row>
    <row r="6658" spans="7:8" ht="14.45" x14ac:dyDescent="0.3">
      <c r="G6658" s="83"/>
      <c r="H6658" s="83"/>
    </row>
    <row r="6659" spans="7:8" ht="14.45" x14ac:dyDescent="0.3">
      <c r="G6659" s="83"/>
      <c r="H6659" s="83"/>
    </row>
    <row r="6660" spans="7:8" ht="14.45" x14ac:dyDescent="0.3">
      <c r="G6660" s="83"/>
      <c r="H6660" s="83"/>
    </row>
    <row r="6661" spans="7:8" ht="14.45" x14ac:dyDescent="0.3">
      <c r="G6661" s="83"/>
      <c r="H6661" s="83"/>
    </row>
    <row r="6662" spans="7:8" ht="14.45" x14ac:dyDescent="0.3">
      <c r="G6662" s="83"/>
      <c r="H6662" s="83"/>
    </row>
    <row r="6663" spans="7:8" ht="14.45" x14ac:dyDescent="0.3">
      <c r="G6663" s="83"/>
      <c r="H6663" s="83"/>
    </row>
    <row r="6664" spans="7:8" ht="14.45" x14ac:dyDescent="0.3">
      <c r="G6664" s="83"/>
      <c r="H6664" s="83"/>
    </row>
    <row r="6665" spans="7:8" ht="14.45" x14ac:dyDescent="0.3">
      <c r="G6665" s="83"/>
      <c r="H6665" s="83"/>
    </row>
    <row r="6666" spans="7:8" ht="14.45" x14ac:dyDescent="0.3">
      <c r="G6666" s="83"/>
      <c r="H6666" s="83"/>
    </row>
    <row r="6667" spans="7:8" ht="14.45" x14ac:dyDescent="0.3">
      <c r="G6667" s="83"/>
      <c r="H6667" s="83"/>
    </row>
    <row r="6668" spans="7:8" ht="14.45" x14ac:dyDescent="0.3">
      <c r="G6668" s="83"/>
      <c r="H6668" s="83"/>
    </row>
    <row r="6669" spans="7:8" ht="14.45" x14ac:dyDescent="0.3">
      <c r="G6669" s="83"/>
      <c r="H6669" s="83"/>
    </row>
    <row r="6670" spans="7:8" ht="14.45" x14ac:dyDescent="0.3">
      <c r="G6670" s="83"/>
      <c r="H6670" s="83"/>
    </row>
    <row r="6671" spans="7:8" ht="14.45" x14ac:dyDescent="0.3">
      <c r="G6671" s="83"/>
      <c r="H6671" s="83"/>
    </row>
    <row r="6672" spans="7:8" ht="14.45" x14ac:dyDescent="0.3">
      <c r="G6672" s="83"/>
      <c r="H6672" s="83"/>
    </row>
    <row r="6673" spans="7:8" ht="14.45" x14ac:dyDescent="0.3">
      <c r="G6673" s="83"/>
      <c r="H6673" s="83"/>
    </row>
    <row r="6674" spans="7:8" ht="14.45" x14ac:dyDescent="0.3">
      <c r="G6674" s="83"/>
      <c r="H6674" s="83"/>
    </row>
    <row r="6675" spans="7:8" ht="14.45" x14ac:dyDescent="0.3">
      <c r="G6675" s="83"/>
      <c r="H6675" s="83"/>
    </row>
    <row r="6676" spans="7:8" ht="14.45" x14ac:dyDescent="0.3">
      <c r="G6676" s="83"/>
      <c r="H6676" s="83"/>
    </row>
    <row r="6677" spans="7:8" ht="14.45" x14ac:dyDescent="0.3">
      <c r="G6677" s="83"/>
      <c r="H6677" s="83"/>
    </row>
    <row r="6678" spans="7:8" ht="14.45" x14ac:dyDescent="0.3">
      <c r="G6678" s="83"/>
      <c r="H6678" s="83"/>
    </row>
    <row r="6679" spans="7:8" ht="14.45" x14ac:dyDescent="0.3">
      <c r="G6679" s="83"/>
      <c r="H6679" s="83"/>
    </row>
    <row r="6680" spans="7:8" ht="14.45" x14ac:dyDescent="0.3">
      <c r="G6680" s="83"/>
      <c r="H6680" s="83"/>
    </row>
    <row r="6681" spans="7:8" ht="14.45" x14ac:dyDescent="0.3">
      <c r="G6681" s="83"/>
      <c r="H6681" s="83"/>
    </row>
    <row r="6682" spans="7:8" ht="14.45" x14ac:dyDescent="0.3">
      <c r="G6682" s="83"/>
      <c r="H6682" s="83"/>
    </row>
    <row r="6683" spans="7:8" ht="14.45" x14ac:dyDescent="0.3">
      <c r="G6683" s="83"/>
      <c r="H6683" s="83"/>
    </row>
    <row r="6684" spans="7:8" ht="14.45" x14ac:dyDescent="0.3">
      <c r="G6684" s="83"/>
      <c r="H6684" s="83"/>
    </row>
    <row r="6685" spans="7:8" ht="14.45" x14ac:dyDescent="0.3">
      <c r="G6685" s="83"/>
      <c r="H6685" s="83"/>
    </row>
    <row r="6686" spans="7:8" ht="14.45" x14ac:dyDescent="0.3">
      <c r="G6686" s="83"/>
      <c r="H6686" s="83"/>
    </row>
    <row r="6687" spans="7:8" ht="14.45" x14ac:dyDescent="0.3">
      <c r="G6687" s="83"/>
      <c r="H6687" s="83"/>
    </row>
    <row r="6688" spans="7:8" ht="14.45" x14ac:dyDescent="0.3">
      <c r="G6688" s="83"/>
      <c r="H6688" s="83"/>
    </row>
    <row r="6689" spans="7:8" ht="14.45" x14ac:dyDescent="0.3">
      <c r="G6689" s="83"/>
      <c r="H6689" s="83"/>
    </row>
    <row r="6690" spans="7:8" ht="14.45" x14ac:dyDescent="0.3">
      <c r="G6690" s="83"/>
      <c r="H6690" s="83"/>
    </row>
    <row r="6691" spans="7:8" ht="14.45" x14ac:dyDescent="0.3">
      <c r="G6691" s="83"/>
      <c r="H6691" s="83"/>
    </row>
    <row r="6692" spans="7:8" ht="14.45" x14ac:dyDescent="0.3">
      <c r="G6692" s="83"/>
      <c r="H6692" s="83"/>
    </row>
    <row r="6693" spans="7:8" ht="14.45" x14ac:dyDescent="0.3">
      <c r="G6693" s="83"/>
      <c r="H6693" s="83"/>
    </row>
    <row r="6694" spans="7:8" ht="14.45" x14ac:dyDescent="0.3">
      <c r="G6694" s="83"/>
      <c r="H6694" s="83"/>
    </row>
    <row r="6695" spans="7:8" ht="14.45" x14ac:dyDescent="0.3">
      <c r="G6695" s="83"/>
      <c r="H6695" s="83"/>
    </row>
    <row r="6696" spans="7:8" ht="14.45" x14ac:dyDescent="0.3">
      <c r="G6696" s="83"/>
      <c r="H6696" s="83"/>
    </row>
    <row r="6697" spans="7:8" ht="14.45" x14ac:dyDescent="0.3">
      <c r="G6697" s="83"/>
      <c r="H6697" s="83"/>
    </row>
    <row r="6698" spans="7:8" ht="14.45" x14ac:dyDescent="0.3">
      <c r="G6698" s="83"/>
      <c r="H6698" s="83"/>
    </row>
    <row r="6699" spans="7:8" ht="14.45" x14ac:dyDescent="0.3">
      <c r="G6699" s="83"/>
      <c r="H6699" s="83"/>
    </row>
    <row r="6700" spans="7:8" ht="14.45" x14ac:dyDescent="0.3">
      <c r="G6700" s="83"/>
      <c r="H6700" s="83"/>
    </row>
    <row r="6701" spans="7:8" ht="14.45" x14ac:dyDescent="0.3">
      <c r="G6701" s="83"/>
      <c r="H6701" s="83"/>
    </row>
    <row r="6702" spans="7:8" ht="14.45" x14ac:dyDescent="0.3">
      <c r="G6702" s="83"/>
      <c r="H6702" s="83"/>
    </row>
    <row r="6703" spans="7:8" ht="14.45" x14ac:dyDescent="0.3">
      <c r="G6703" s="83"/>
      <c r="H6703" s="83"/>
    </row>
    <row r="6704" spans="7:8" ht="14.45" x14ac:dyDescent="0.3">
      <c r="G6704" s="83"/>
      <c r="H6704" s="83"/>
    </row>
    <row r="6705" spans="7:8" ht="14.45" x14ac:dyDescent="0.3">
      <c r="G6705" s="83"/>
      <c r="H6705" s="83"/>
    </row>
    <row r="6706" spans="7:8" ht="14.45" x14ac:dyDescent="0.3">
      <c r="G6706" s="83"/>
      <c r="H6706" s="83"/>
    </row>
    <row r="6707" spans="7:8" ht="14.45" x14ac:dyDescent="0.3">
      <c r="G6707" s="83"/>
      <c r="H6707" s="83"/>
    </row>
    <row r="6708" spans="7:8" ht="14.45" x14ac:dyDescent="0.3">
      <c r="G6708" s="83"/>
      <c r="H6708" s="83"/>
    </row>
    <row r="6709" spans="7:8" ht="14.45" x14ac:dyDescent="0.3">
      <c r="G6709" s="83"/>
      <c r="H6709" s="83"/>
    </row>
    <row r="6710" spans="7:8" ht="14.45" x14ac:dyDescent="0.3">
      <c r="G6710" s="83"/>
      <c r="H6710" s="83"/>
    </row>
    <row r="6711" spans="7:8" ht="14.45" x14ac:dyDescent="0.3">
      <c r="G6711" s="83"/>
      <c r="H6711" s="83"/>
    </row>
    <row r="6712" spans="7:8" ht="14.45" x14ac:dyDescent="0.3">
      <c r="G6712" s="83"/>
      <c r="H6712" s="83"/>
    </row>
    <row r="6713" spans="7:8" ht="14.45" x14ac:dyDescent="0.3">
      <c r="G6713" s="83"/>
      <c r="H6713" s="83"/>
    </row>
    <row r="6714" spans="7:8" ht="14.45" x14ac:dyDescent="0.3">
      <c r="G6714" s="83"/>
      <c r="H6714" s="83"/>
    </row>
    <row r="6715" spans="7:8" ht="14.45" x14ac:dyDescent="0.3">
      <c r="G6715" s="83"/>
      <c r="H6715" s="83"/>
    </row>
    <row r="6716" spans="7:8" ht="14.45" x14ac:dyDescent="0.3">
      <c r="G6716" s="83"/>
      <c r="H6716" s="83"/>
    </row>
    <row r="6717" spans="7:8" ht="14.45" x14ac:dyDescent="0.3">
      <c r="G6717" s="83"/>
      <c r="H6717" s="83"/>
    </row>
    <row r="6718" spans="7:8" ht="14.45" x14ac:dyDescent="0.3">
      <c r="G6718" s="83"/>
      <c r="H6718" s="83"/>
    </row>
    <row r="6719" spans="7:8" ht="14.45" x14ac:dyDescent="0.3">
      <c r="G6719" s="83"/>
      <c r="H6719" s="83"/>
    </row>
    <row r="6720" spans="7:8" ht="14.45" x14ac:dyDescent="0.3">
      <c r="G6720" s="83"/>
      <c r="H6720" s="83"/>
    </row>
    <row r="6721" spans="7:8" ht="14.45" x14ac:dyDescent="0.3">
      <c r="G6721" s="83"/>
      <c r="H6721" s="83"/>
    </row>
    <row r="6722" spans="7:8" ht="14.45" x14ac:dyDescent="0.3">
      <c r="G6722" s="83"/>
      <c r="H6722" s="83"/>
    </row>
    <row r="6723" spans="7:8" ht="14.45" x14ac:dyDescent="0.3">
      <c r="G6723" s="83"/>
      <c r="H6723" s="83"/>
    </row>
    <row r="6724" spans="7:8" ht="14.45" x14ac:dyDescent="0.3">
      <c r="G6724" s="83"/>
      <c r="H6724" s="83"/>
    </row>
    <row r="6725" spans="7:8" ht="14.45" x14ac:dyDescent="0.3">
      <c r="G6725" s="83"/>
      <c r="H6725" s="83"/>
    </row>
    <row r="6726" spans="7:8" ht="14.45" x14ac:dyDescent="0.3">
      <c r="G6726" s="83"/>
      <c r="H6726" s="83"/>
    </row>
    <row r="6727" spans="7:8" ht="14.45" x14ac:dyDescent="0.3">
      <c r="G6727" s="83"/>
      <c r="H6727" s="83"/>
    </row>
    <row r="6728" spans="7:8" ht="14.45" x14ac:dyDescent="0.3">
      <c r="G6728" s="83"/>
      <c r="H6728" s="83"/>
    </row>
    <row r="6729" spans="7:8" ht="14.45" x14ac:dyDescent="0.3">
      <c r="G6729" s="83"/>
      <c r="H6729" s="83"/>
    </row>
    <row r="6730" spans="7:8" ht="14.45" x14ac:dyDescent="0.3">
      <c r="G6730" s="83"/>
      <c r="H6730" s="83"/>
    </row>
    <row r="6731" spans="7:8" ht="14.45" x14ac:dyDescent="0.3">
      <c r="G6731" s="83"/>
      <c r="H6731" s="83"/>
    </row>
    <row r="6732" spans="7:8" ht="14.45" x14ac:dyDescent="0.3">
      <c r="G6732" s="83"/>
      <c r="H6732" s="83"/>
    </row>
    <row r="6733" spans="7:8" ht="14.45" x14ac:dyDescent="0.3">
      <c r="G6733" s="83"/>
      <c r="H6733" s="83"/>
    </row>
    <row r="6734" spans="7:8" ht="14.45" x14ac:dyDescent="0.3">
      <c r="G6734" s="83"/>
      <c r="H6734" s="83"/>
    </row>
    <row r="6735" spans="7:8" ht="14.45" x14ac:dyDescent="0.3">
      <c r="G6735" s="83"/>
      <c r="H6735" s="83"/>
    </row>
    <row r="6736" spans="7:8" ht="14.45" x14ac:dyDescent="0.3">
      <c r="G6736" s="83"/>
      <c r="H6736" s="83"/>
    </row>
    <row r="6737" spans="7:8" ht="14.45" x14ac:dyDescent="0.3">
      <c r="G6737" s="83"/>
      <c r="H6737" s="83"/>
    </row>
    <row r="6738" spans="7:8" ht="14.45" x14ac:dyDescent="0.3">
      <c r="G6738" s="83"/>
      <c r="H6738" s="83"/>
    </row>
    <row r="6739" spans="7:8" ht="14.45" x14ac:dyDescent="0.3">
      <c r="G6739" s="83"/>
      <c r="H6739" s="83"/>
    </row>
    <row r="6740" spans="7:8" ht="14.45" x14ac:dyDescent="0.3">
      <c r="G6740" s="83"/>
      <c r="H6740" s="83"/>
    </row>
    <row r="6741" spans="7:8" ht="14.45" x14ac:dyDescent="0.3">
      <c r="G6741" s="83"/>
      <c r="H6741" s="83"/>
    </row>
    <row r="6742" spans="7:8" ht="14.45" x14ac:dyDescent="0.3">
      <c r="G6742" s="83"/>
      <c r="H6742" s="83"/>
    </row>
    <row r="6743" spans="7:8" ht="14.45" x14ac:dyDescent="0.3">
      <c r="G6743" s="83"/>
      <c r="H6743" s="83"/>
    </row>
    <row r="6744" spans="7:8" ht="14.45" x14ac:dyDescent="0.3">
      <c r="G6744" s="83"/>
      <c r="H6744" s="83"/>
    </row>
    <row r="6745" spans="7:8" ht="14.45" x14ac:dyDescent="0.3">
      <c r="G6745" s="83"/>
      <c r="H6745" s="83"/>
    </row>
    <row r="6746" spans="7:8" ht="14.45" x14ac:dyDescent="0.3">
      <c r="G6746" s="83"/>
      <c r="H6746" s="83"/>
    </row>
    <row r="6747" spans="7:8" ht="14.45" x14ac:dyDescent="0.3">
      <c r="G6747" s="83"/>
      <c r="H6747" s="83"/>
    </row>
    <row r="6748" spans="7:8" ht="14.45" x14ac:dyDescent="0.3">
      <c r="G6748" s="83"/>
      <c r="H6748" s="83"/>
    </row>
    <row r="6749" spans="7:8" ht="14.45" x14ac:dyDescent="0.3">
      <c r="G6749" s="83"/>
      <c r="H6749" s="83"/>
    </row>
    <row r="6750" spans="7:8" ht="14.45" x14ac:dyDescent="0.3">
      <c r="G6750" s="83"/>
      <c r="H6750" s="83"/>
    </row>
    <row r="6751" spans="7:8" ht="14.45" x14ac:dyDescent="0.3">
      <c r="G6751" s="83"/>
      <c r="H6751" s="83"/>
    </row>
    <row r="6752" spans="7:8" ht="14.45" x14ac:dyDescent="0.3">
      <c r="G6752" s="83"/>
      <c r="H6752" s="83"/>
    </row>
    <row r="6753" spans="7:8" ht="14.45" x14ac:dyDescent="0.3">
      <c r="G6753" s="83"/>
      <c r="H6753" s="83"/>
    </row>
    <row r="6754" spans="7:8" ht="14.45" x14ac:dyDescent="0.3">
      <c r="G6754" s="83"/>
      <c r="H6754" s="83"/>
    </row>
    <row r="6755" spans="7:8" ht="14.45" x14ac:dyDescent="0.3">
      <c r="G6755" s="83"/>
      <c r="H6755" s="83"/>
    </row>
    <row r="6756" spans="7:8" ht="14.45" x14ac:dyDescent="0.3">
      <c r="G6756" s="83"/>
      <c r="H6756" s="83"/>
    </row>
    <row r="6757" spans="7:8" ht="14.45" x14ac:dyDescent="0.3">
      <c r="G6757" s="83"/>
      <c r="H6757" s="83"/>
    </row>
    <row r="6758" spans="7:8" ht="14.45" x14ac:dyDescent="0.3">
      <c r="G6758" s="83"/>
      <c r="H6758" s="83"/>
    </row>
    <row r="6759" spans="7:8" ht="14.45" x14ac:dyDescent="0.3">
      <c r="G6759" s="83"/>
      <c r="H6759" s="83"/>
    </row>
    <row r="6760" spans="7:8" ht="14.45" x14ac:dyDescent="0.3">
      <c r="G6760" s="83"/>
      <c r="H6760" s="83"/>
    </row>
    <row r="6761" spans="7:8" ht="14.45" x14ac:dyDescent="0.3">
      <c r="G6761" s="83"/>
      <c r="H6761" s="83"/>
    </row>
    <row r="6762" spans="7:8" ht="14.45" x14ac:dyDescent="0.3">
      <c r="G6762" s="83"/>
      <c r="H6762" s="83"/>
    </row>
    <row r="6763" spans="7:8" ht="14.45" x14ac:dyDescent="0.3">
      <c r="G6763" s="83"/>
      <c r="H6763" s="83"/>
    </row>
    <row r="6764" spans="7:8" ht="14.45" x14ac:dyDescent="0.3">
      <c r="G6764" s="83"/>
      <c r="H6764" s="83"/>
    </row>
    <row r="6765" spans="7:8" ht="14.45" x14ac:dyDescent="0.3">
      <c r="G6765" s="83"/>
      <c r="H6765" s="83"/>
    </row>
    <row r="6766" spans="7:8" ht="14.45" x14ac:dyDescent="0.3">
      <c r="G6766" s="83"/>
      <c r="H6766" s="83"/>
    </row>
    <row r="6767" spans="7:8" ht="14.45" x14ac:dyDescent="0.3">
      <c r="G6767" s="83"/>
      <c r="H6767" s="83"/>
    </row>
    <row r="6768" spans="7:8" ht="14.45" x14ac:dyDescent="0.3">
      <c r="G6768" s="83"/>
      <c r="H6768" s="83"/>
    </row>
    <row r="6769" spans="7:8" ht="14.45" x14ac:dyDescent="0.3">
      <c r="G6769" s="83"/>
      <c r="H6769" s="83"/>
    </row>
    <row r="6770" spans="7:8" ht="14.45" x14ac:dyDescent="0.3">
      <c r="G6770" s="83"/>
      <c r="H6770" s="83"/>
    </row>
    <row r="6771" spans="7:8" ht="14.45" x14ac:dyDescent="0.3">
      <c r="G6771" s="83"/>
      <c r="H6771" s="83"/>
    </row>
    <row r="6772" spans="7:8" ht="14.45" x14ac:dyDescent="0.3">
      <c r="G6772" s="83"/>
      <c r="H6772" s="83"/>
    </row>
    <row r="6773" spans="7:8" ht="14.45" x14ac:dyDescent="0.3">
      <c r="G6773" s="83"/>
      <c r="H6773" s="83"/>
    </row>
    <row r="6774" spans="7:8" ht="14.45" x14ac:dyDescent="0.3">
      <c r="G6774" s="83"/>
      <c r="H6774" s="83"/>
    </row>
    <row r="6775" spans="7:8" ht="14.45" x14ac:dyDescent="0.3">
      <c r="G6775" s="83"/>
      <c r="H6775" s="83"/>
    </row>
    <row r="6776" spans="7:8" ht="14.45" x14ac:dyDescent="0.3">
      <c r="G6776" s="83"/>
      <c r="H6776" s="83"/>
    </row>
    <row r="6777" spans="7:8" ht="14.45" x14ac:dyDescent="0.3">
      <c r="G6777" s="83"/>
      <c r="H6777" s="83"/>
    </row>
    <row r="6778" spans="7:8" ht="14.45" x14ac:dyDescent="0.3">
      <c r="G6778" s="83"/>
      <c r="H6778" s="83"/>
    </row>
    <row r="6779" spans="7:8" ht="14.45" x14ac:dyDescent="0.3">
      <c r="G6779" s="83"/>
      <c r="H6779" s="83"/>
    </row>
    <row r="6780" spans="7:8" ht="14.45" x14ac:dyDescent="0.3">
      <c r="G6780" s="83"/>
      <c r="H6780" s="83"/>
    </row>
    <row r="6781" spans="7:8" ht="14.45" x14ac:dyDescent="0.3">
      <c r="G6781" s="83"/>
      <c r="H6781" s="83"/>
    </row>
    <row r="6782" spans="7:8" ht="14.45" x14ac:dyDescent="0.3">
      <c r="G6782" s="83"/>
      <c r="H6782" s="83"/>
    </row>
    <row r="6783" spans="7:8" ht="14.45" x14ac:dyDescent="0.3">
      <c r="G6783" s="83"/>
      <c r="H6783" s="83"/>
    </row>
    <row r="6784" spans="7:8" ht="14.45" x14ac:dyDescent="0.3">
      <c r="G6784" s="83"/>
      <c r="H6784" s="83"/>
    </row>
    <row r="6785" spans="7:8" ht="14.45" x14ac:dyDescent="0.3">
      <c r="G6785" s="83"/>
      <c r="H6785" s="83"/>
    </row>
    <row r="6786" spans="7:8" ht="14.45" x14ac:dyDescent="0.3">
      <c r="G6786" s="83"/>
      <c r="H6786" s="83"/>
    </row>
    <row r="6787" spans="7:8" ht="14.45" x14ac:dyDescent="0.3">
      <c r="G6787" s="83"/>
      <c r="H6787" s="83"/>
    </row>
    <row r="6788" spans="7:8" ht="14.45" x14ac:dyDescent="0.3">
      <c r="G6788" s="83"/>
      <c r="H6788" s="83"/>
    </row>
    <row r="6789" spans="7:8" ht="14.45" x14ac:dyDescent="0.3">
      <c r="G6789" s="83"/>
      <c r="H6789" s="83"/>
    </row>
    <row r="6790" spans="7:8" ht="14.45" x14ac:dyDescent="0.3">
      <c r="G6790" s="83"/>
      <c r="H6790" s="83"/>
    </row>
    <row r="6791" spans="7:8" ht="14.45" x14ac:dyDescent="0.3">
      <c r="G6791" s="83"/>
      <c r="H6791" s="83"/>
    </row>
    <row r="6792" spans="7:8" ht="14.45" x14ac:dyDescent="0.3">
      <c r="G6792" s="83"/>
      <c r="H6792" s="83"/>
    </row>
    <row r="6793" spans="7:8" ht="14.45" x14ac:dyDescent="0.3">
      <c r="G6793" s="83"/>
      <c r="H6793" s="83"/>
    </row>
    <row r="6794" spans="7:8" ht="14.45" x14ac:dyDescent="0.3">
      <c r="G6794" s="83"/>
      <c r="H6794" s="83"/>
    </row>
    <row r="6795" spans="7:8" ht="14.45" x14ac:dyDescent="0.3">
      <c r="G6795" s="83"/>
      <c r="H6795" s="83"/>
    </row>
    <row r="6796" spans="7:8" ht="14.45" x14ac:dyDescent="0.3">
      <c r="G6796" s="83"/>
      <c r="H6796" s="83"/>
    </row>
    <row r="6797" spans="7:8" ht="14.45" x14ac:dyDescent="0.3">
      <c r="G6797" s="83"/>
      <c r="H6797" s="83"/>
    </row>
    <row r="6798" spans="7:8" ht="14.45" x14ac:dyDescent="0.3">
      <c r="G6798" s="83"/>
      <c r="H6798" s="83"/>
    </row>
    <row r="6799" spans="7:8" ht="14.45" x14ac:dyDescent="0.3">
      <c r="G6799" s="83"/>
      <c r="H6799" s="83"/>
    </row>
    <row r="6800" spans="7:8" ht="14.45" x14ac:dyDescent="0.3">
      <c r="G6800" s="83"/>
      <c r="H6800" s="83"/>
    </row>
    <row r="6801" spans="7:8" ht="14.45" x14ac:dyDescent="0.3">
      <c r="G6801" s="83"/>
      <c r="H6801" s="83"/>
    </row>
    <row r="6802" spans="7:8" ht="14.45" x14ac:dyDescent="0.3">
      <c r="G6802" s="83"/>
      <c r="H6802" s="83"/>
    </row>
    <row r="6803" spans="7:8" ht="14.45" x14ac:dyDescent="0.3">
      <c r="G6803" s="83"/>
      <c r="H6803" s="83"/>
    </row>
    <row r="6804" spans="7:8" ht="14.45" x14ac:dyDescent="0.3">
      <c r="G6804" s="83"/>
      <c r="H6804" s="83"/>
    </row>
    <row r="6805" spans="7:8" ht="14.45" x14ac:dyDescent="0.3">
      <c r="G6805" s="83"/>
      <c r="H6805" s="83"/>
    </row>
    <row r="6806" spans="7:8" ht="14.45" x14ac:dyDescent="0.3">
      <c r="G6806" s="83"/>
      <c r="H6806" s="83"/>
    </row>
    <row r="6807" spans="7:8" ht="14.45" x14ac:dyDescent="0.3">
      <c r="G6807" s="83"/>
      <c r="H6807" s="83"/>
    </row>
    <row r="6808" spans="7:8" ht="14.45" x14ac:dyDescent="0.3">
      <c r="G6808" s="83"/>
      <c r="H6808" s="83"/>
    </row>
    <row r="6809" spans="7:8" ht="14.45" x14ac:dyDescent="0.3">
      <c r="G6809" s="83"/>
      <c r="H6809" s="83"/>
    </row>
    <row r="6810" spans="7:8" ht="14.45" x14ac:dyDescent="0.3">
      <c r="G6810" s="83"/>
      <c r="H6810" s="83"/>
    </row>
    <row r="6811" spans="7:8" ht="14.45" x14ac:dyDescent="0.3">
      <c r="G6811" s="83"/>
      <c r="H6811" s="83"/>
    </row>
    <row r="6812" spans="7:8" ht="14.45" x14ac:dyDescent="0.3">
      <c r="G6812" s="83"/>
      <c r="H6812" s="83"/>
    </row>
    <row r="6813" spans="7:8" ht="14.45" x14ac:dyDescent="0.3">
      <c r="G6813" s="83"/>
      <c r="H6813" s="83"/>
    </row>
    <row r="6814" spans="7:8" ht="14.45" x14ac:dyDescent="0.3">
      <c r="G6814" s="83"/>
      <c r="H6814" s="83"/>
    </row>
    <row r="6815" spans="7:8" ht="14.45" x14ac:dyDescent="0.3">
      <c r="G6815" s="83"/>
      <c r="H6815" s="83"/>
    </row>
    <row r="6816" spans="7:8" ht="14.45" x14ac:dyDescent="0.3">
      <c r="G6816" s="83"/>
      <c r="H6816" s="83"/>
    </row>
    <row r="6817" spans="7:8" ht="14.45" x14ac:dyDescent="0.3">
      <c r="G6817" s="83"/>
      <c r="H6817" s="83"/>
    </row>
    <row r="6818" spans="7:8" ht="14.45" x14ac:dyDescent="0.3">
      <c r="G6818" s="83"/>
      <c r="H6818" s="83"/>
    </row>
    <row r="6819" spans="7:8" ht="14.45" x14ac:dyDescent="0.3">
      <c r="G6819" s="83"/>
      <c r="H6819" s="83"/>
    </row>
    <row r="6820" spans="7:8" ht="14.45" x14ac:dyDescent="0.3">
      <c r="G6820" s="83"/>
      <c r="H6820" s="83"/>
    </row>
    <row r="6821" spans="7:8" ht="14.45" x14ac:dyDescent="0.3">
      <c r="G6821" s="83"/>
      <c r="H6821" s="83"/>
    </row>
    <row r="6822" spans="7:8" ht="14.45" x14ac:dyDescent="0.3">
      <c r="G6822" s="83"/>
      <c r="H6822" s="83"/>
    </row>
    <row r="6823" spans="7:8" ht="14.45" x14ac:dyDescent="0.3">
      <c r="G6823" s="83"/>
      <c r="H6823" s="83"/>
    </row>
    <row r="6824" spans="7:8" ht="14.45" x14ac:dyDescent="0.3">
      <c r="G6824" s="83"/>
      <c r="H6824" s="83"/>
    </row>
    <row r="6825" spans="7:8" ht="14.45" x14ac:dyDescent="0.3">
      <c r="G6825" s="83"/>
      <c r="H6825" s="83"/>
    </row>
    <row r="6826" spans="7:8" ht="14.45" x14ac:dyDescent="0.3">
      <c r="G6826" s="83"/>
      <c r="H6826" s="83"/>
    </row>
    <row r="6827" spans="7:8" ht="14.45" x14ac:dyDescent="0.3">
      <c r="G6827" s="83"/>
      <c r="H6827" s="83"/>
    </row>
    <row r="6828" spans="7:8" ht="14.45" x14ac:dyDescent="0.3">
      <c r="G6828" s="83"/>
      <c r="H6828" s="83"/>
    </row>
    <row r="6829" spans="7:8" ht="14.45" x14ac:dyDescent="0.3">
      <c r="G6829" s="83"/>
      <c r="H6829" s="83"/>
    </row>
    <row r="6830" spans="7:8" ht="14.45" x14ac:dyDescent="0.3">
      <c r="G6830" s="83"/>
      <c r="H6830" s="83"/>
    </row>
    <row r="6831" spans="7:8" ht="14.45" x14ac:dyDescent="0.3">
      <c r="G6831" s="83"/>
      <c r="H6831" s="83"/>
    </row>
    <row r="6832" spans="7:8" ht="14.45" x14ac:dyDescent="0.3">
      <c r="G6832" s="83"/>
      <c r="H6832" s="83"/>
    </row>
    <row r="6833" spans="7:8" ht="14.45" x14ac:dyDescent="0.3">
      <c r="G6833" s="83"/>
      <c r="H6833" s="83"/>
    </row>
    <row r="6834" spans="7:8" ht="14.45" x14ac:dyDescent="0.3">
      <c r="G6834" s="83"/>
      <c r="H6834" s="83"/>
    </row>
    <row r="6835" spans="7:8" ht="14.45" x14ac:dyDescent="0.3">
      <c r="G6835" s="83"/>
      <c r="H6835" s="83"/>
    </row>
    <row r="6836" spans="7:8" ht="14.45" x14ac:dyDescent="0.3">
      <c r="G6836" s="83"/>
      <c r="H6836" s="83"/>
    </row>
    <row r="6837" spans="7:8" ht="14.45" x14ac:dyDescent="0.3">
      <c r="G6837" s="83"/>
      <c r="H6837" s="83"/>
    </row>
    <row r="6838" spans="7:8" ht="14.45" x14ac:dyDescent="0.3">
      <c r="G6838" s="83"/>
      <c r="H6838" s="83"/>
    </row>
    <row r="6839" spans="7:8" ht="14.45" x14ac:dyDescent="0.3">
      <c r="G6839" s="83"/>
      <c r="H6839" s="83"/>
    </row>
    <row r="6840" spans="7:8" ht="14.45" x14ac:dyDescent="0.3">
      <c r="G6840" s="83"/>
      <c r="H6840" s="83"/>
    </row>
    <row r="6841" spans="7:8" ht="14.45" x14ac:dyDescent="0.3">
      <c r="G6841" s="83"/>
      <c r="H6841" s="83"/>
    </row>
    <row r="6842" spans="7:8" ht="14.45" x14ac:dyDescent="0.3">
      <c r="G6842" s="83"/>
      <c r="H6842" s="83"/>
    </row>
    <row r="6843" spans="7:8" ht="14.45" x14ac:dyDescent="0.3">
      <c r="G6843" s="83"/>
      <c r="H6843" s="83"/>
    </row>
    <row r="6844" spans="7:8" ht="14.45" x14ac:dyDescent="0.3">
      <c r="G6844" s="83"/>
      <c r="H6844" s="83"/>
    </row>
    <row r="6845" spans="7:8" ht="14.45" x14ac:dyDescent="0.3">
      <c r="G6845" s="83"/>
      <c r="H6845" s="83"/>
    </row>
    <row r="6846" spans="7:8" ht="14.45" x14ac:dyDescent="0.3">
      <c r="G6846" s="83"/>
      <c r="H6846" s="83"/>
    </row>
    <row r="6847" spans="7:8" ht="14.45" x14ac:dyDescent="0.3">
      <c r="G6847" s="83"/>
      <c r="H6847" s="83"/>
    </row>
    <row r="6848" spans="7:8" ht="14.45" x14ac:dyDescent="0.3">
      <c r="G6848" s="83"/>
      <c r="H6848" s="83"/>
    </row>
    <row r="6849" spans="7:8" ht="14.45" x14ac:dyDescent="0.3">
      <c r="G6849" s="83"/>
      <c r="H6849" s="83"/>
    </row>
    <row r="6850" spans="7:8" ht="14.45" x14ac:dyDescent="0.3">
      <c r="G6850" s="83"/>
      <c r="H6850" s="83"/>
    </row>
    <row r="6851" spans="7:8" ht="14.45" x14ac:dyDescent="0.3">
      <c r="G6851" s="83"/>
      <c r="H6851" s="83"/>
    </row>
    <row r="6852" spans="7:8" ht="14.45" x14ac:dyDescent="0.3">
      <c r="G6852" s="83"/>
      <c r="H6852" s="83"/>
    </row>
    <row r="6853" spans="7:8" ht="14.45" x14ac:dyDescent="0.3">
      <c r="G6853" s="83"/>
      <c r="H6853" s="83"/>
    </row>
    <row r="6854" spans="7:8" ht="14.45" x14ac:dyDescent="0.3">
      <c r="G6854" s="83"/>
      <c r="H6854" s="83"/>
    </row>
    <row r="6855" spans="7:8" ht="14.45" x14ac:dyDescent="0.3">
      <c r="G6855" s="83"/>
      <c r="H6855" s="83"/>
    </row>
    <row r="6856" spans="7:8" ht="14.45" x14ac:dyDescent="0.3">
      <c r="G6856" s="83"/>
      <c r="H6856" s="83"/>
    </row>
    <row r="6857" spans="7:8" ht="14.45" x14ac:dyDescent="0.3">
      <c r="G6857" s="83"/>
      <c r="H6857" s="83"/>
    </row>
    <row r="6858" spans="7:8" ht="14.45" x14ac:dyDescent="0.3">
      <c r="G6858" s="83"/>
      <c r="H6858" s="83"/>
    </row>
    <row r="6859" spans="7:8" ht="14.45" x14ac:dyDescent="0.3">
      <c r="G6859" s="83"/>
      <c r="H6859" s="83"/>
    </row>
    <row r="6860" spans="7:8" ht="14.45" x14ac:dyDescent="0.3">
      <c r="G6860" s="83"/>
      <c r="H6860" s="83"/>
    </row>
    <row r="6861" spans="7:8" ht="14.45" x14ac:dyDescent="0.3">
      <c r="G6861" s="83"/>
      <c r="H6861" s="83"/>
    </row>
    <row r="6862" spans="7:8" ht="14.45" x14ac:dyDescent="0.3">
      <c r="G6862" s="83"/>
      <c r="H6862" s="83"/>
    </row>
    <row r="6863" spans="7:8" ht="14.45" x14ac:dyDescent="0.3">
      <c r="G6863" s="83"/>
      <c r="H6863" s="83"/>
    </row>
    <row r="6864" spans="7:8" ht="14.45" x14ac:dyDescent="0.3">
      <c r="G6864" s="83"/>
      <c r="H6864" s="83"/>
    </row>
    <row r="6865" spans="7:8" ht="14.45" x14ac:dyDescent="0.3">
      <c r="G6865" s="83"/>
      <c r="H6865" s="83"/>
    </row>
    <row r="6866" spans="7:8" ht="14.45" x14ac:dyDescent="0.3">
      <c r="G6866" s="83"/>
      <c r="H6866" s="83"/>
    </row>
    <row r="6867" spans="7:8" ht="14.45" x14ac:dyDescent="0.3">
      <c r="G6867" s="83"/>
      <c r="H6867" s="83"/>
    </row>
    <row r="6868" spans="7:8" ht="14.45" x14ac:dyDescent="0.3">
      <c r="G6868" s="83"/>
      <c r="H6868" s="83"/>
    </row>
    <row r="6869" spans="7:8" ht="14.45" x14ac:dyDescent="0.3">
      <c r="G6869" s="83"/>
      <c r="H6869" s="83"/>
    </row>
    <row r="6870" spans="7:8" ht="14.45" x14ac:dyDescent="0.3">
      <c r="G6870" s="83"/>
      <c r="H6870" s="83"/>
    </row>
    <row r="6871" spans="7:8" ht="14.45" x14ac:dyDescent="0.3">
      <c r="G6871" s="83"/>
      <c r="H6871" s="83"/>
    </row>
    <row r="6872" spans="7:8" ht="14.45" x14ac:dyDescent="0.3">
      <c r="G6872" s="83"/>
      <c r="H6872" s="83"/>
    </row>
    <row r="6873" spans="7:8" ht="14.45" x14ac:dyDescent="0.3">
      <c r="G6873" s="83"/>
      <c r="H6873" s="83"/>
    </row>
    <row r="6874" spans="7:8" ht="14.45" x14ac:dyDescent="0.3">
      <c r="G6874" s="83"/>
      <c r="H6874" s="83"/>
    </row>
    <row r="6875" spans="7:8" ht="14.45" x14ac:dyDescent="0.3">
      <c r="G6875" s="83"/>
      <c r="H6875" s="83"/>
    </row>
    <row r="6876" spans="7:8" ht="14.45" x14ac:dyDescent="0.3">
      <c r="G6876" s="83"/>
      <c r="H6876" s="83"/>
    </row>
    <row r="6877" spans="7:8" ht="14.45" x14ac:dyDescent="0.3">
      <c r="G6877" s="83"/>
      <c r="H6877" s="83"/>
    </row>
    <row r="6878" spans="7:8" ht="14.45" x14ac:dyDescent="0.3">
      <c r="G6878" s="83"/>
      <c r="H6878" s="83"/>
    </row>
    <row r="6879" spans="7:8" ht="14.45" x14ac:dyDescent="0.3">
      <c r="G6879" s="83"/>
      <c r="H6879" s="83"/>
    </row>
    <row r="6880" spans="7:8" ht="14.45" x14ac:dyDescent="0.3">
      <c r="G6880" s="83"/>
      <c r="H6880" s="83"/>
    </row>
    <row r="6881" spans="7:8" ht="14.45" x14ac:dyDescent="0.3">
      <c r="G6881" s="83"/>
      <c r="H6881" s="83"/>
    </row>
    <row r="6882" spans="7:8" ht="14.45" x14ac:dyDescent="0.3">
      <c r="G6882" s="83"/>
      <c r="H6882" s="83"/>
    </row>
    <row r="6883" spans="7:8" ht="14.45" x14ac:dyDescent="0.3">
      <c r="G6883" s="83"/>
      <c r="H6883" s="83"/>
    </row>
    <row r="6884" spans="7:8" ht="14.45" x14ac:dyDescent="0.3">
      <c r="G6884" s="83"/>
      <c r="H6884" s="83"/>
    </row>
    <row r="6885" spans="7:8" ht="14.45" x14ac:dyDescent="0.3">
      <c r="G6885" s="83"/>
      <c r="H6885" s="83"/>
    </row>
    <row r="6886" spans="7:8" ht="14.45" x14ac:dyDescent="0.3">
      <c r="G6886" s="83"/>
      <c r="H6886" s="83"/>
    </row>
    <row r="6887" spans="7:8" ht="14.45" x14ac:dyDescent="0.3">
      <c r="G6887" s="83"/>
      <c r="H6887" s="83"/>
    </row>
    <row r="6888" spans="7:8" ht="14.45" x14ac:dyDescent="0.3">
      <c r="G6888" s="83"/>
      <c r="H6888" s="83"/>
    </row>
    <row r="6889" spans="7:8" ht="14.45" x14ac:dyDescent="0.3">
      <c r="G6889" s="83"/>
      <c r="H6889" s="83"/>
    </row>
    <row r="6890" spans="7:8" ht="14.45" x14ac:dyDescent="0.3">
      <c r="G6890" s="83"/>
      <c r="H6890" s="83"/>
    </row>
    <row r="6891" spans="7:8" ht="14.45" x14ac:dyDescent="0.3">
      <c r="G6891" s="83"/>
      <c r="H6891" s="83"/>
    </row>
    <row r="6892" spans="7:8" ht="14.45" x14ac:dyDescent="0.3">
      <c r="G6892" s="83"/>
      <c r="H6892" s="83"/>
    </row>
    <row r="6893" spans="7:8" ht="14.45" x14ac:dyDescent="0.3">
      <c r="G6893" s="83"/>
      <c r="H6893" s="83"/>
    </row>
    <row r="6894" spans="7:8" ht="14.45" x14ac:dyDescent="0.3">
      <c r="G6894" s="83"/>
      <c r="H6894" s="83"/>
    </row>
    <row r="6895" spans="7:8" ht="14.45" x14ac:dyDescent="0.3">
      <c r="G6895" s="83"/>
      <c r="H6895" s="83"/>
    </row>
    <row r="6896" spans="7:8" ht="14.45" x14ac:dyDescent="0.3">
      <c r="G6896" s="83"/>
      <c r="H6896" s="83"/>
    </row>
    <row r="6897" spans="7:8" ht="14.45" x14ac:dyDescent="0.3">
      <c r="G6897" s="83"/>
      <c r="H6897" s="83"/>
    </row>
    <row r="6898" spans="7:8" ht="14.45" x14ac:dyDescent="0.3">
      <c r="G6898" s="83"/>
      <c r="H6898" s="83"/>
    </row>
    <row r="6899" spans="7:8" ht="14.45" x14ac:dyDescent="0.3">
      <c r="G6899" s="83"/>
      <c r="H6899" s="83"/>
    </row>
    <row r="6900" spans="7:8" ht="14.45" x14ac:dyDescent="0.3">
      <c r="G6900" s="83"/>
      <c r="H6900" s="83"/>
    </row>
    <row r="6901" spans="7:8" ht="14.45" x14ac:dyDescent="0.3">
      <c r="G6901" s="83"/>
      <c r="H6901" s="83"/>
    </row>
    <row r="6902" spans="7:8" ht="14.45" x14ac:dyDescent="0.3">
      <c r="G6902" s="83"/>
      <c r="H6902" s="83"/>
    </row>
    <row r="6903" spans="7:8" ht="14.45" x14ac:dyDescent="0.3">
      <c r="G6903" s="83"/>
      <c r="H6903" s="83"/>
    </row>
    <row r="6904" spans="7:8" ht="14.45" x14ac:dyDescent="0.3">
      <c r="G6904" s="83"/>
      <c r="H6904" s="83"/>
    </row>
    <row r="6905" spans="7:8" ht="14.45" x14ac:dyDescent="0.3">
      <c r="G6905" s="83"/>
      <c r="H6905" s="83"/>
    </row>
    <row r="6906" spans="7:8" ht="14.45" x14ac:dyDescent="0.3">
      <c r="G6906" s="83"/>
      <c r="H6906" s="83"/>
    </row>
    <row r="6907" spans="7:8" ht="14.45" x14ac:dyDescent="0.3">
      <c r="G6907" s="83"/>
      <c r="H6907" s="83"/>
    </row>
    <row r="6908" spans="7:8" ht="14.45" x14ac:dyDescent="0.3">
      <c r="G6908" s="83"/>
      <c r="H6908" s="83"/>
    </row>
    <row r="6909" spans="7:8" ht="14.45" x14ac:dyDescent="0.3">
      <c r="G6909" s="83"/>
      <c r="H6909" s="83"/>
    </row>
    <row r="6910" spans="7:8" ht="14.45" x14ac:dyDescent="0.3">
      <c r="G6910" s="83"/>
      <c r="H6910" s="83"/>
    </row>
    <row r="6911" spans="7:8" ht="14.45" x14ac:dyDescent="0.3">
      <c r="G6911" s="83"/>
      <c r="H6911" s="83"/>
    </row>
    <row r="6912" spans="7:8" ht="14.45" x14ac:dyDescent="0.3">
      <c r="G6912" s="83"/>
      <c r="H6912" s="83"/>
    </row>
    <row r="6913" spans="7:8" ht="14.45" x14ac:dyDescent="0.3">
      <c r="G6913" s="83"/>
      <c r="H6913" s="83"/>
    </row>
    <row r="6914" spans="7:8" ht="14.45" x14ac:dyDescent="0.3">
      <c r="G6914" s="83"/>
      <c r="H6914" s="83"/>
    </row>
    <row r="6915" spans="7:8" ht="14.45" x14ac:dyDescent="0.3">
      <c r="G6915" s="83"/>
      <c r="H6915" s="83"/>
    </row>
    <row r="6916" spans="7:8" ht="14.45" x14ac:dyDescent="0.3">
      <c r="G6916" s="83"/>
      <c r="H6916" s="83"/>
    </row>
    <row r="6917" spans="7:8" ht="14.45" x14ac:dyDescent="0.3">
      <c r="G6917" s="83"/>
      <c r="H6917" s="83"/>
    </row>
    <row r="6918" spans="7:8" ht="14.45" x14ac:dyDescent="0.3">
      <c r="G6918" s="83"/>
      <c r="H6918" s="83"/>
    </row>
    <row r="6919" spans="7:8" ht="14.45" x14ac:dyDescent="0.3">
      <c r="G6919" s="83"/>
      <c r="H6919" s="83"/>
    </row>
    <row r="6920" spans="7:8" ht="14.45" x14ac:dyDescent="0.3">
      <c r="G6920" s="83"/>
      <c r="H6920" s="83"/>
    </row>
    <row r="6921" spans="7:8" ht="14.45" x14ac:dyDescent="0.3">
      <c r="G6921" s="83"/>
      <c r="H6921" s="83"/>
    </row>
    <row r="6922" spans="7:8" ht="14.45" x14ac:dyDescent="0.3">
      <c r="G6922" s="83"/>
      <c r="H6922" s="83"/>
    </row>
    <row r="6923" spans="7:8" ht="14.45" x14ac:dyDescent="0.3">
      <c r="G6923" s="83"/>
      <c r="H6923" s="83"/>
    </row>
    <row r="6924" spans="7:8" ht="14.45" x14ac:dyDescent="0.3">
      <c r="G6924" s="83"/>
      <c r="H6924" s="83"/>
    </row>
    <row r="6925" spans="7:8" ht="14.45" x14ac:dyDescent="0.3">
      <c r="G6925" s="83"/>
      <c r="H6925" s="83"/>
    </row>
    <row r="6926" spans="7:8" ht="14.45" x14ac:dyDescent="0.3">
      <c r="G6926" s="83"/>
      <c r="H6926" s="83"/>
    </row>
    <row r="6927" spans="7:8" ht="14.45" x14ac:dyDescent="0.3">
      <c r="G6927" s="83"/>
      <c r="H6927" s="83"/>
    </row>
    <row r="6928" spans="7:8" ht="14.45" x14ac:dyDescent="0.3">
      <c r="G6928" s="83"/>
      <c r="H6928" s="83"/>
    </row>
    <row r="6929" spans="7:8" ht="14.45" x14ac:dyDescent="0.3">
      <c r="G6929" s="83"/>
      <c r="H6929" s="83"/>
    </row>
    <row r="6930" spans="7:8" ht="14.45" x14ac:dyDescent="0.3">
      <c r="G6930" s="83"/>
      <c r="H6930" s="83"/>
    </row>
    <row r="6931" spans="7:8" ht="14.45" x14ac:dyDescent="0.3">
      <c r="G6931" s="83"/>
      <c r="H6931" s="83"/>
    </row>
    <row r="6932" spans="7:8" ht="14.45" x14ac:dyDescent="0.3">
      <c r="G6932" s="83"/>
      <c r="H6932" s="83"/>
    </row>
    <row r="6933" spans="7:8" ht="14.45" x14ac:dyDescent="0.3">
      <c r="G6933" s="83"/>
      <c r="H6933" s="83"/>
    </row>
    <row r="6934" spans="7:8" ht="14.45" x14ac:dyDescent="0.3">
      <c r="G6934" s="83"/>
      <c r="H6934" s="83"/>
    </row>
    <row r="6935" spans="7:8" ht="14.45" x14ac:dyDescent="0.3">
      <c r="G6935" s="83"/>
      <c r="H6935" s="83"/>
    </row>
    <row r="6936" spans="7:8" ht="14.45" x14ac:dyDescent="0.3">
      <c r="G6936" s="83"/>
      <c r="H6936" s="83"/>
    </row>
    <row r="6937" spans="7:8" ht="14.45" x14ac:dyDescent="0.3">
      <c r="G6937" s="83"/>
      <c r="H6937" s="83"/>
    </row>
    <row r="6938" spans="7:8" ht="14.45" x14ac:dyDescent="0.3">
      <c r="G6938" s="83"/>
      <c r="H6938" s="83"/>
    </row>
    <row r="6939" spans="7:8" ht="14.45" x14ac:dyDescent="0.3">
      <c r="G6939" s="83"/>
      <c r="H6939" s="83"/>
    </row>
    <row r="6940" spans="7:8" ht="14.45" x14ac:dyDescent="0.3">
      <c r="G6940" s="83"/>
      <c r="H6940" s="83"/>
    </row>
    <row r="6941" spans="7:8" ht="14.45" x14ac:dyDescent="0.3">
      <c r="G6941" s="83"/>
      <c r="H6941" s="83"/>
    </row>
    <row r="6942" spans="7:8" ht="14.45" x14ac:dyDescent="0.3">
      <c r="G6942" s="83"/>
      <c r="H6942" s="83"/>
    </row>
    <row r="6943" spans="7:8" ht="14.45" x14ac:dyDescent="0.3">
      <c r="G6943" s="83"/>
      <c r="H6943" s="83"/>
    </row>
    <row r="6944" spans="7:8" ht="14.45" x14ac:dyDescent="0.3">
      <c r="G6944" s="83"/>
      <c r="H6944" s="83"/>
    </row>
    <row r="6945" spans="7:8" ht="14.45" x14ac:dyDescent="0.3">
      <c r="G6945" s="83"/>
      <c r="H6945" s="83"/>
    </row>
    <row r="6946" spans="7:8" ht="14.45" x14ac:dyDescent="0.3">
      <c r="G6946" s="83"/>
      <c r="H6946" s="83"/>
    </row>
    <row r="6947" spans="7:8" ht="14.45" x14ac:dyDescent="0.3">
      <c r="G6947" s="83"/>
      <c r="H6947" s="83"/>
    </row>
    <row r="6948" spans="7:8" ht="14.45" x14ac:dyDescent="0.3">
      <c r="G6948" s="83"/>
      <c r="H6948" s="83"/>
    </row>
    <row r="6949" spans="7:8" ht="14.45" x14ac:dyDescent="0.3">
      <c r="G6949" s="83"/>
      <c r="H6949" s="83"/>
    </row>
    <row r="6950" spans="7:8" ht="14.45" x14ac:dyDescent="0.3">
      <c r="G6950" s="83"/>
      <c r="H6950" s="83"/>
    </row>
    <row r="6951" spans="7:8" ht="14.45" x14ac:dyDescent="0.3">
      <c r="G6951" s="83"/>
      <c r="H6951" s="83"/>
    </row>
    <row r="6952" spans="7:8" ht="14.45" x14ac:dyDescent="0.3">
      <c r="G6952" s="83"/>
      <c r="H6952" s="83"/>
    </row>
    <row r="6953" spans="7:8" ht="14.45" x14ac:dyDescent="0.3">
      <c r="G6953" s="83"/>
      <c r="H6953" s="83"/>
    </row>
    <row r="6954" spans="7:8" ht="14.45" x14ac:dyDescent="0.3">
      <c r="G6954" s="83"/>
      <c r="H6954" s="83"/>
    </row>
    <row r="6955" spans="7:8" ht="14.45" x14ac:dyDescent="0.3">
      <c r="G6955" s="83"/>
      <c r="H6955" s="83"/>
    </row>
    <row r="6956" spans="7:8" ht="14.45" x14ac:dyDescent="0.3">
      <c r="G6956" s="83"/>
      <c r="H6956" s="83"/>
    </row>
    <row r="6957" spans="7:8" ht="14.45" x14ac:dyDescent="0.3">
      <c r="G6957" s="83"/>
      <c r="H6957" s="83"/>
    </row>
    <row r="6958" spans="7:8" ht="14.45" x14ac:dyDescent="0.3">
      <c r="G6958" s="83"/>
      <c r="H6958" s="83"/>
    </row>
    <row r="6959" spans="7:8" ht="14.45" x14ac:dyDescent="0.3">
      <c r="G6959" s="83"/>
      <c r="H6959" s="83"/>
    </row>
    <row r="6960" spans="7:8" ht="14.45" x14ac:dyDescent="0.3">
      <c r="G6960" s="83"/>
      <c r="H6960" s="83"/>
    </row>
    <row r="6961" spans="7:8" ht="14.45" x14ac:dyDescent="0.3">
      <c r="G6961" s="83"/>
      <c r="H6961" s="83"/>
    </row>
    <row r="6962" spans="7:8" ht="14.45" x14ac:dyDescent="0.3">
      <c r="G6962" s="83"/>
      <c r="H6962" s="83"/>
    </row>
    <row r="6963" spans="7:8" ht="14.45" x14ac:dyDescent="0.3">
      <c r="G6963" s="83"/>
      <c r="H6963" s="83"/>
    </row>
    <row r="6964" spans="7:8" ht="14.45" x14ac:dyDescent="0.3">
      <c r="G6964" s="83"/>
      <c r="H6964" s="83"/>
    </row>
    <row r="6965" spans="7:8" ht="14.45" x14ac:dyDescent="0.3">
      <c r="G6965" s="83"/>
      <c r="H6965" s="83"/>
    </row>
    <row r="6966" spans="7:8" ht="14.45" x14ac:dyDescent="0.3">
      <c r="G6966" s="83"/>
      <c r="H6966" s="83"/>
    </row>
    <row r="6967" spans="7:8" ht="14.45" x14ac:dyDescent="0.3">
      <c r="G6967" s="83"/>
      <c r="H6967" s="83"/>
    </row>
    <row r="6968" spans="7:8" ht="14.45" x14ac:dyDescent="0.3">
      <c r="G6968" s="83"/>
      <c r="H6968" s="83"/>
    </row>
    <row r="6969" spans="7:8" ht="14.45" x14ac:dyDescent="0.3">
      <c r="G6969" s="83"/>
      <c r="H6969" s="83"/>
    </row>
    <row r="6970" spans="7:8" ht="14.45" x14ac:dyDescent="0.3">
      <c r="G6970" s="83"/>
      <c r="H6970" s="83"/>
    </row>
    <row r="6971" spans="7:8" ht="14.45" x14ac:dyDescent="0.3">
      <c r="G6971" s="83"/>
      <c r="H6971" s="83"/>
    </row>
    <row r="6972" spans="7:8" ht="14.45" x14ac:dyDescent="0.3">
      <c r="G6972" s="83"/>
      <c r="H6972" s="83"/>
    </row>
    <row r="6973" spans="7:8" ht="14.45" x14ac:dyDescent="0.3">
      <c r="G6973" s="83"/>
      <c r="H6973" s="83"/>
    </row>
    <row r="6974" spans="7:8" ht="14.45" x14ac:dyDescent="0.3">
      <c r="G6974" s="83"/>
      <c r="H6974" s="83"/>
    </row>
    <row r="6975" spans="7:8" ht="14.45" x14ac:dyDescent="0.3">
      <c r="G6975" s="83"/>
      <c r="H6975" s="83"/>
    </row>
    <row r="6976" spans="7:8" ht="14.45" x14ac:dyDescent="0.3">
      <c r="G6976" s="83"/>
      <c r="H6976" s="83"/>
    </row>
    <row r="6977" spans="7:8" ht="14.45" x14ac:dyDescent="0.3">
      <c r="G6977" s="83"/>
      <c r="H6977" s="83"/>
    </row>
    <row r="6978" spans="7:8" ht="14.45" x14ac:dyDescent="0.3">
      <c r="G6978" s="83"/>
      <c r="H6978" s="83"/>
    </row>
    <row r="6979" spans="7:8" ht="14.45" x14ac:dyDescent="0.3">
      <c r="G6979" s="83"/>
      <c r="H6979" s="83"/>
    </row>
    <row r="6980" spans="7:8" ht="14.45" x14ac:dyDescent="0.3">
      <c r="G6980" s="83"/>
      <c r="H6980" s="83"/>
    </row>
    <row r="6981" spans="7:8" ht="14.45" x14ac:dyDescent="0.3">
      <c r="G6981" s="83"/>
      <c r="H6981" s="83"/>
    </row>
    <row r="6982" spans="7:8" ht="14.45" x14ac:dyDescent="0.3">
      <c r="G6982" s="83"/>
      <c r="H6982" s="83"/>
    </row>
    <row r="6983" spans="7:8" ht="14.45" x14ac:dyDescent="0.3">
      <c r="G6983" s="83"/>
      <c r="H6983" s="83"/>
    </row>
    <row r="6984" spans="7:8" ht="14.45" x14ac:dyDescent="0.3">
      <c r="G6984" s="83"/>
      <c r="H6984" s="83"/>
    </row>
    <row r="6985" spans="7:8" ht="14.45" x14ac:dyDescent="0.3">
      <c r="G6985" s="83"/>
      <c r="H6985" s="83"/>
    </row>
    <row r="6986" spans="7:8" ht="14.45" x14ac:dyDescent="0.3">
      <c r="G6986" s="83"/>
      <c r="H6986" s="83"/>
    </row>
    <row r="6987" spans="7:8" ht="14.45" x14ac:dyDescent="0.3">
      <c r="G6987" s="83"/>
      <c r="H6987" s="83"/>
    </row>
    <row r="6988" spans="7:8" ht="14.45" x14ac:dyDescent="0.3">
      <c r="G6988" s="83"/>
      <c r="H6988" s="83"/>
    </row>
    <row r="6989" spans="7:8" ht="14.45" x14ac:dyDescent="0.3">
      <c r="G6989" s="83"/>
      <c r="H6989" s="83"/>
    </row>
    <row r="6990" spans="7:8" ht="14.45" x14ac:dyDescent="0.3">
      <c r="G6990" s="83"/>
      <c r="H6990" s="83"/>
    </row>
    <row r="6991" spans="7:8" ht="14.45" x14ac:dyDescent="0.3">
      <c r="G6991" s="83"/>
      <c r="H6991" s="83"/>
    </row>
    <row r="6992" spans="7:8" ht="14.45" x14ac:dyDescent="0.3">
      <c r="G6992" s="83"/>
      <c r="H6992" s="83"/>
    </row>
    <row r="6993" spans="7:8" ht="14.45" x14ac:dyDescent="0.3">
      <c r="G6993" s="83"/>
      <c r="H6993" s="83"/>
    </row>
    <row r="6994" spans="7:8" ht="14.45" x14ac:dyDescent="0.3">
      <c r="G6994" s="83"/>
      <c r="H6994" s="83"/>
    </row>
    <row r="6995" spans="7:8" ht="14.45" x14ac:dyDescent="0.3">
      <c r="G6995" s="83"/>
      <c r="H6995" s="83"/>
    </row>
    <row r="6996" spans="7:8" ht="14.45" x14ac:dyDescent="0.3">
      <c r="G6996" s="83"/>
      <c r="H6996" s="83"/>
    </row>
    <row r="6997" spans="7:8" ht="14.45" x14ac:dyDescent="0.3">
      <c r="G6997" s="83"/>
      <c r="H6997" s="83"/>
    </row>
    <row r="6998" spans="7:8" ht="14.45" x14ac:dyDescent="0.3">
      <c r="G6998" s="83"/>
      <c r="H6998" s="83"/>
    </row>
    <row r="6999" spans="7:8" ht="14.45" x14ac:dyDescent="0.3">
      <c r="G6999" s="83"/>
      <c r="H6999" s="83"/>
    </row>
    <row r="7000" spans="7:8" ht="14.45" x14ac:dyDescent="0.3">
      <c r="G7000" s="83"/>
      <c r="H7000" s="83"/>
    </row>
    <row r="7001" spans="7:8" ht="14.45" x14ac:dyDescent="0.3">
      <c r="G7001" s="83"/>
      <c r="H7001" s="83"/>
    </row>
    <row r="7002" spans="7:8" ht="14.45" x14ac:dyDescent="0.3">
      <c r="G7002" s="83"/>
      <c r="H7002" s="83"/>
    </row>
    <row r="7003" spans="7:8" ht="14.45" x14ac:dyDescent="0.3">
      <c r="G7003" s="83"/>
      <c r="H7003" s="83"/>
    </row>
    <row r="7004" spans="7:8" ht="14.45" x14ac:dyDescent="0.3">
      <c r="G7004" s="83"/>
      <c r="H7004" s="83"/>
    </row>
    <row r="7005" spans="7:8" ht="14.45" x14ac:dyDescent="0.3">
      <c r="G7005" s="83"/>
      <c r="H7005" s="83"/>
    </row>
    <row r="7006" spans="7:8" ht="14.45" x14ac:dyDescent="0.3">
      <c r="G7006" s="83"/>
      <c r="H7006" s="83"/>
    </row>
    <row r="7007" spans="7:8" ht="14.45" x14ac:dyDescent="0.3">
      <c r="G7007" s="83"/>
      <c r="H7007" s="83"/>
    </row>
    <row r="7008" spans="7:8" ht="14.45" x14ac:dyDescent="0.3">
      <c r="G7008" s="83"/>
      <c r="H7008" s="83"/>
    </row>
    <row r="7009" spans="7:8" ht="14.45" x14ac:dyDescent="0.3">
      <c r="G7009" s="83"/>
      <c r="H7009" s="83"/>
    </row>
    <row r="7010" spans="7:8" ht="14.45" x14ac:dyDescent="0.3">
      <c r="G7010" s="83"/>
      <c r="H7010" s="83"/>
    </row>
    <row r="7011" spans="7:8" ht="14.45" x14ac:dyDescent="0.3">
      <c r="G7011" s="83"/>
      <c r="H7011" s="83"/>
    </row>
    <row r="7012" spans="7:8" ht="14.45" x14ac:dyDescent="0.3">
      <c r="G7012" s="83"/>
      <c r="H7012" s="83"/>
    </row>
    <row r="7013" spans="7:8" ht="14.45" x14ac:dyDescent="0.3">
      <c r="G7013" s="83"/>
      <c r="H7013" s="83"/>
    </row>
    <row r="7014" spans="7:8" ht="14.45" x14ac:dyDescent="0.3">
      <c r="G7014" s="83"/>
      <c r="H7014" s="83"/>
    </row>
    <row r="7015" spans="7:8" ht="14.45" x14ac:dyDescent="0.3">
      <c r="G7015" s="83"/>
      <c r="H7015" s="83"/>
    </row>
    <row r="7016" spans="7:8" ht="14.45" x14ac:dyDescent="0.3">
      <c r="G7016" s="83"/>
      <c r="H7016" s="83"/>
    </row>
    <row r="7017" spans="7:8" ht="14.45" x14ac:dyDescent="0.3">
      <c r="G7017" s="83"/>
      <c r="H7017" s="83"/>
    </row>
    <row r="7018" spans="7:8" ht="14.45" x14ac:dyDescent="0.3">
      <c r="G7018" s="83"/>
      <c r="H7018" s="83"/>
    </row>
    <row r="7019" spans="7:8" ht="14.45" x14ac:dyDescent="0.3">
      <c r="G7019" s="83"/>
      <c r="H7019" s="83"/>
    </row>
    <row r="7020" spans="7:8" ht="14.45" x14ac:dyDescent="0.3">
      <c r="G7020" s="83"/>
      <c r="H7020" s="83"/>
    </row>
    <row r="7021" spans="7:8" ht="14.45" x14ac:dyDescent="0.3">
      <c r="G7021" s="83"/>
      <c r="H7021" s="83"/>
    </row>
    <row r="7022" spans="7:8" ht="14.45" x14ac:dyDescent="0.3">
      <c r="G7022" s="83"/>
      <c r="H7022" s="83"/>
    </row>
    <row r="7023" spans="7:8" ht="14.45" x14ac:dyDescent="0.3">
      <c r="G7023" s="83"/>
      <c r="H7023" s="83"/>
    </row>
    <row r="7024" spans="7:8" ht="14.45" x14ac:dyDescent="0.3">
      <c r="G7024" s="83"/>
      <c r="H7024" s="83"/>
    </row>
    <row r="7025" spans="7:8" ht="14.45" x14ac:dyDescent="0.3">
      <c r="G7025" s="83"/>
      <c r="H7025" s="83"/>
    </row>
    <row r="7026" spans="7:8" ht="14.45" x14ac:dyDescent="0.3">
      <c r="G7026" s="83"/>
      <c r="H7026" s="83"/>
    </row>
    <row r="7027" spans="7:8" ht="14.45" x14ac:dyDescent="0.3">
      <c r="G7027" s="83"/>
      <c r="H7027" s="83"/>
    </row>
    <row r="7028" spans="7:8" ht="14.45" x14ac:dyDescent="0.3">
      <c r="G7028" s="83"/>
      <c r="H7028" s="83"/>
    </row>
    <row r="7029" spans="7:8" ht="14.45" x14ac:dyDescent="0.3">
      <c r="G7029" s="83"/>
      <c r="H7029" s="83"/>
    </row>
    <row r="7030" spans="7:8" ht="14.45" x14ac:dyDescent="0.3">
      <c r="G7030" s="83"/>
      <c r="H7030" s="83"/>
    </row>
    <row r="7031" spans="7:8" ht="14.45" x14ac:dyDescent="0.3">
      <c r="G7031" s="83"/>
      <c r="H7031" s="83"/>
    </row>
    <row r="7032" spans="7:8" ht="14.45" x14ac:dyDescent="0.3">
      <c r="G7032" s="83"/>
      <c r="H7032" s="83"/>
    </row>
    <row r="7033" spans="7:8" ht="14.45" x14ac:dyDescent="0.3">
      <c r="G7033" s="83"/>
      <c r="H7033" s="83"/>
    </row>
    <row r="7034" spans="7:8" ht="14.45" x14ac:dyDescent="0.3">
      <c r="G7034" s="83"/>
      <c r="H7034" s="83"/>
    </row>
    <row r="7035" spans="7:8" ht="14.45" x14ac:dyDescent="0.3">
      <c r="G7035" s="83"/>
      <c r="H7035" s="83"/>
    </row>
    <row r="7036" spans="7:8" ht="14.45" x14ac:dyDescent="0.3">
      <c r="G7036" s="83"/>
      <c r="H7036" s="83"/>
    </row>
    <row r="7037" spans="7:8" ht="14.45" x14ac:dyDescent="0.3">
      <c r="G7037" s="83"/>
      <c r="H7037" s="83"/>
    </row>
    <row r="7038" spans="7:8" ht="14.45" x14ac:dyDescent="0.3">
      <c r="G7038" s="83"/>
      <c r="H7038" s="83"/>
    </row>
    <row r="7039" spans="7:8" ht="14.45" x14ac:dyDescent="0.3">
      <c r="G7039" s="83"/>
      <c r="H7039" s="83"/>
    </row>
    <row r="7040" spans="7:8" ht="14.45" x14ac:dyDescent="0.3">
      <c r="G7040" s="83"/>
      <c r="H7040" s="83"/>
    </row>
    <row r="7041" spans="7:8" ht="14.45" x14ac:dyDescent="0.3">
      <c r="G7041" s="83"/>
      <c r="H7041" s="83"/>
    </row>
    <row r="7042" spans="7:8" ht="14.45" x14ac:dyDescent="0.3">
      <c r="G7042" s="83"/>
      <c r="H7042" s="83"/>
    </row>
    <row r="7043" spans="7:8" ht="14.45" x14ac:dyDescent="0.3">
      <c r="G7043" s="83"/>
      <c r="H7043" s="83"/>
    </row>
    <row r="7044" spans="7:8" ht="14.45" x14ac:dyDescent="0.3">
      <c r="G7044" s="83"/>
      <c r="H7044" s="83"/>
    </row>
    <row r="7045" spans="7:8" ht="14.45" x14ac:dyDescent="0.3">
      <c r="G7045" s="83"/>
      <c r="H7045" s="83"/>
    </row>
    <row r="7046" spans="7:8" ht="14.45" x14ac:dyDescent="0.3">
      <c r="G7046" s="83"/>
      <c r="H7046" s="83"/>
    </row>
    <row r="7047" spans="7:8" ht="14.45" x14ac:dyDescent="0.3">
      <c r="G7047" s="83"/>
      <c r="H7047" s="83"/>
    </row>
    <row r="7048" spans="7:8" ht="14.45" x14ac:dyDescent="0.3">
      <c r="G7048" s="83"/>
      <c r="H7048" s="83"/>
    </row>
    <row r="7049" spans="7:8" ht="14.45" x14ac:dyDescent="0.3">
      <c r="G7049" s="83"/>
      <c r="H7049" s="83"/>
    </row>
    <row r="7050" spans="7:8" ht="14.45" x14ac:dyDescent="0.3">
      <c r="G7050" s="83"/>
      <c r="H7050" s="83"/>
    </row>
    <row r="7051" spans="7:8" ht="14.45" x14ac:dyDescent="0.3">
      <c r="G7051" s="83"/>
      <c r="H7051" s="83"/>
    </row>
    <row r="7052" spans="7:8" ht="14.45" x14ac:dyDescent="0.3">
      <c r="G7052" s="83"/>
      <c r="H7052" s="83"/>
    </row>
    <row r="7053" spans="7:8" ht="14.45" x14ac:dyDescent="0.3">
      <c r="G7053" s="83"/>
      <c r="H7053" s="83"/>
    </row>
    <row r="7054" spans="7:8" ht="14.45" x14ac:dyDescent="0.3">
      <c r="G7054" s="83"/>
      <c r="H7054" s="83"/>
    </row>
    <row r="7055" spans="7:8" ht="14.45" x14ac:dyDescent="0.3">
      <c r="G7055" s="83"/>
      <c r="H7055" s="83"/>
    </row>
    <row r="7056" spans="7:8" ht="14.45" x14ac:dyDescent="0.3">
      <c r="G7056" s="83"/>
      <c r="H7056" s="83"/>
    </row>
    <row r="7057" spans="7:8" ht="14.45" x14ac:dyDescent="0.3">
      <c r="G7057" s="83"/>
      <c r="H7057" s="83"/>
    </row>
    <row r="7058" spans="7:8" ht="14.45" x14ac:dyDescent="0.3">
      <c r="G7058" s="83"/>
      <c r="H7058" s="83"/>
    </row>
    <row r="7059" spans="7:8" ht="14.45" x14ac:dyDescent="0.3">
      <c r="G7059" s="83"/>
      <c r="H7059" s="83"/>
    </row>
    <row r="7060" spans="7:8" ht="14.45" x14ac:dyDescent="0.3">
      <c r="G7060" s="83"/>
      <c r="H7060" s="83"/>
    </row>
    <row r="7061" spans="7:8" ht="14.45" x14ac:dyDescent="0.3">
      <c r="G7061" s="83"/>
      <c r="H7061" s="83"/>
    </row>
    <row r="7062" spans="7:8" ht="14.45" x14ac:dyDescent="0.3">
      <c r="G7062" s="83"/>
      <c r="H7062" s="83"/>
    </row>
    <row r="7063" spans="7:8" ht="14.45" x14ac:dyDescent="0.3">
      <c r="G7063" s="83"/>
      <c r="H7063" s="83"/>
    </row>
    <row r="7064" spans="7:8" ht="14.45" x14ac:dyDescent="0.3">
      <c r="G7064" s="83"/>
      <c r="H7064" s="83"/>
    </row>
    <row r="7065" spans="7:8" ht="14.45" x14ac:dyDescent="0.3">
      <c r="G7065" s="83"/>
      <c r="H7065" s="83"/>
    </row>
    <row r="7066" spans="7:8" ht="14.45" x14ac:dyDescent="0.3">
      <c r="G7066" s="83"/>
      <c r="H7066" s="83"/>
    </row>
    <row r="7067" spans="7:8" ht="14.45" x14ac:dyDescent="0.3">
      <c r="G7067" s="83"/>
      <c r="H7067" s="83"/>
    </row>
    <row r="7068" spans="7:8" ht="14.45" x14ac:dyDescent="0.3">
      <c r="G7068" s="83"/>
      <c r="H7068" s="83"/>
    </row>
    <row r="7069" spans="7:8" ht="14.45" x14ac:dyDescent="0.3">
      <c r="G7069" s="83"/>
      <c r="H7069" s="83"/>
    </row>
    <row r="7070" spans="7:8" ht="14.45" x14ac:dyDescent="0.3">
      <c r="G7070" s="83"/>
      <c r="H7070" s="83"/>
    </row>
    <row r="7071" spans="7:8" ht="14.45" x14ac:dyDescent="0.3">
      <c r="G7071" s="83"/>
      <c r="H7071" s="83"/>
    </row>
    <row r="7072" spans="7:8" ht="14.45" x14ac:dyDescent="0.3">
      <c r="G7072" s="83"/>
      <c r="H7072" s="83"/>
    </row>
    <row r="7073" spans="7:8" ht="14.45" x14ac:dyDescent="0.3">
      <c r="G7073" s="83"/>
      <c r="H7073" s="83"/>
    </row>
    <row r="7074" spans="7:8" ht="14.45" x14ac:dyDescent="0.3">
      <c r="G7074" s="83"/>
      <c r="H7074" s="83"/>
    </row>
    <row r="7075" spans="7:8" ht="14.45" x14ac:dyDescent="0.3">
      <c r="G7075" s="83"/>
      <c r="H7075" s="83"/>
    </row>
    <row r="7076" spans="7:8" ht="14.45" x14ac:dyDescent="0.3">
      <c r="G7076" s="83"/>
      <c r="H7076" s="83"/>
    </row>
    <row r="7077" spans="7:8" ht="14.45" x14ac:dyDescent="0.3">
      <c r="G7077" s="83"/>
      <c r="H7077" s="83"/>
    </row>
    <row r="7078" spans="7:8" ht="14.45" x14ac:dyDescent="0.3">
      <c r="G7078" s="83"/>
      <c r="H7078" s="83"/>
    </row>
    <row r="7079" spans="7:8" ht="14.45" x14ac:dyDescent="0.3">
      <c r="G7079" s="83"/>
      <c r="H7079" s="83"/>
    </row>
    <row r="7080" spans="7:8" ht="14.45" x14ac:dyDescent="0.3">
      <c r="G7080" s="83"/>
      <c r="H7080" s="83"/>
    </row>
    <row r="7081" spans="7:8" ht="14.45" x14ac:dyDescent="0.3">
      <c r="G7081" s="83"/>
      <c r="H7081" s="83"/>
    </row>
    <row r="7082" spans="7:8" ht="14.45" x14ac:dyDescent="0.3">
      <c r="G7082" s="83"/>
      <c r="H7082" s="83"/>
    </row>
    <row r="7083" spans="7:8" ht="14.45" x14ac:dyDescent="0.3">
      <c r="G7083" s="83"/>
      <c r="H7083" s="83"/>
    </row>
    <row r="7084" spans="7:8" ht="14.45" x14ac:dyDescent="0.3">
      <c r="G7084" s="83"/>
      <c r="H7084" s="83"/>
    </row>
    <row r="7085" spans="7:8" ht="14.45" x14ac:dyDescent="0.3">
      <c r="G7085" s="83"/>
      <c r="H7085" s="83"/>
    </row>
    <row r="7086" spans="7:8" ht="14.45" x14ac:dyDescent="0.3">
      <c r="G7086" s="83"/>
      <c r="H7086" s="83"/>
    </row>
    <row r="7087" spans="7:8" ht="14.45" x14ac:dyDescent="0.3">
      <c r="G7087" s="83"/>
      <c r="H7087" s="83"/>
    </row>
    <row r="7088" spans="7:8" ht="14.45" x14ac:dyDescent="0.3">
      <c r="G7088" s="83"/>
      <c r="H7088" s="83"/>
    </row>
    <row r="7089" spans="7:8" ht="14.45" x14ac:dyDescent="0.3">
      <c r="G7089" s="83"/>
      <c r="H7089" s="83"/>
    </row>
    <row r="7090" spans="7:8" ht="14.45" x14ac:dyDescent="0.3">
      <c r="G7090" s="83"/>
      <c r="H7090" s="83"/>
    </row>
    <row r="7091" spans="7:8" ht="14.45" x14ac:dyDescent="0.3">
      <c r="G7091" s="83"/>
      <c r="H7091" s="83"/>
    </row>
    <row r="7092" spans="7:8" ht="14.45" x14ac:dyDescent="0.3">
      <c r="G7092" s="83"/>
      <c r="H7092" s="83"/>
    </row>
    <row r="7093" spans="7:8" ht="14.45" x14ac:dyDescent="0.3">
      <c r="G7093" s="83"/>
      <c r="H7093" s="83"/>
    </row>
    <row r="7094" spans="7:8" ht="14.45" x14ac:dyDescent="0.3">
      <c r="G7094" s="83"/>
      <c r="H7094" s="83"/>
    </row>
    <row r="7095" spans="7:8" ht="14.45" x14ac:dyDescent="0.3">
      <c r="G7095" s="83"/>
      <c r="H7095" s="83"/>
    </row>
    <row r="7096" spans="7:8" ht="14.45" x14ac:dyDescent="0.3">
      <c r="G7096" s="83"/>
      <c r="H7096" s="83"/>
    </row>
    <row r="7097" spans="7:8" ht="14.45" x14ac:dyDescent="0.3">
      <c r="G7097" s="83"/>
      <c r="H7097" s="83"/>
    </row>
    <row r="7098" spans="7:8" ht="14.45" x14ac:dyDescent="0.3">
      <c r="G7098" s="83"/>
      <c r="H7098" s="83"/>
    </row>
    <row r="7099" spans="7:8" ht="14.45" x14ac:dyDescent="0.3">
      <c r="G7099" s="83"/>
      <c r="H7099" s="83"/>
    </row>
    <row r="7100" spans="7:8" ht="14.45" x14ac:dyDescent="0.3">
      <c r="G7100" s="83"/>
      <c r="H7100" s="83"/>
    </row>
    <row r="7101" spans="7:8" ht="14.45" x14ac:dyDescent="0.3">
      <c r="G7101" s="83"/>
      <c r="H7101" s="83"/>
    </row>
    <row r="7102" spans="7:8" ht="14.45" x14ac:dyDescent="0.3">
      <c r="G7102" s="83"/>
      <c r="H7102" s="83"/>
    </row>
    <row r="7103" spans="7:8" ht="14.45" x14ac:dyDescent="0.3">
      <c r="G7103" s="83"/>
      <c r="H7103" s="83"/>
    </row>
    <row r="7104" spans="7:8" ht="14.45" x14ac:dyDescent="0.3">
      <c r="G7104" s="83"/>
      <c r="H7104" s="83"/>
    </row>
    <row r="7105" spans="7:8" ht="14.45" x14ac:dyDescent="0.3">
      <c r="G7105" s="83"/>
      <c r="H7105" s="83"/>
    </row>
    <row r="7106" spans="7:8" ht="14.45" x14ac:dyDescent="0.3">
      <c r="G7106" s="83"/>
      <c r="H7106" s="83"/>
    </row>
    <row r="7107" spans="7:8" ht="14.45" x14ac:dyDescent="0.3">
      <c r="G7107" s="83"/>
      <c r="H7107" s="83"/>
    </row>
    <row r="7108" spans="7:8" ht="14.45" x14ac:dyDescent="0.3">
      <c r="G7108" s="83"/>
      <c r="H7108" s="83"/>
    </row>
    <row r="7109" spans="7:8" ht="14.45" x14ac:dyDescent="0.3">
      <c r="G7109" s="83"/>
      <c r="H7109" s="83"/>
    </row>
    <row r="7110" spans="7:8" ht="14.45" x14ac:dyDescent="0.3">
      <c r="G7110" s="83"/>
      <c r="H7110" s="83"/>
    </row>
    <row r="7111" spans="7:8" ht="14.45" x14ac:dyDescent="0.3">
      <c r="G7111" s="83"/>
      <c r="H7111" s="83"/>
    </row>
    <row r="7112" spans="7:8" ht="14.45" x14ac:dyDescent="0.3">
      <c r="G7112" s="83"/>
      <c r="H7112" s="83"/>
    </row>
    <row r="7113" spans="7:8" ht="14.45" x14ac:dyDescent="0.3">
      <c r="G7113" s="83"/>
      <c r="H7113" s="83"/>
    </row>
    <row r="7114" spans="7:8" ht="14.45" x14ac:dyDescent="0.3">
      <c r="G7114" s="83"/>
      <c r="H7114" s="83"/>
    </row>
    <row r="7115" spans="7:8" ht="14.45" x14ac:dyDescent="0.3">
      <c r="G7115" s="83"/>
      <c r="H7115" s="83"/>
    </row>
    <row r="7116" spans="7:8" ht="14.45" x14ac:dyDescent="0.3">
      <c r="G7116" s="83"/>
      <c r="H7116" s="83"/>
    </row>
    <row r="7117" spans="7:8" ht="14.45" x14ac:dyDescent="0.3">
      <c r="G7117" s="83"/>
      <c r="H7117" s="83"/>
    </row>
    <row r="7118" spans="7:8" ht="14.45" x14ac:dyDescent="0.3">
      <c r="G7118" s="83"/>
      <c r="H7118" s="83"/>
    </row>
    <row r="7119" spans="7:8" ht="14.45" x14ac:dyDescent="0.3">
      <c r="G7119" s="83"/>
      <c r="H7119" s="83"/>
    </row>
    <row r="7120" spans="7:8" ht="14.45" x14ac:dyDescent="0.3">
      <c r="G7120" s="83"/>
      <c r="H7120" s="83"/>
    </row>
    <row r="7121" spans="7:8" ht="14.45" x14ac:dyDescent="0.3">
      <c r="G7121" s="83"/>
      <c r="H7121" s="83"/>
    </row>
    <row r="7122" spans="7:8" ht="14.45" x14ac:dyDescent="0.3">
      <c r="G7122" s="83"/>
      <c r="H7122" s="83"/>
    </row>
    <row r="7123" spans="7:8" ht="14.45" x14ac:dyDescent="0.3">
      <c r="G7123" s="83"/>
      <c r="H7123" s="83"/>
    </row>
    <row r="7124" spans="7:8" ht="14.45" x14ac:dyDescent="0.3">
      <c r="G7124" s="83"/>
      <c r="H7124" s="83"/>
    </row>
    <row r="7125" spans="7:8" ht="14.45" x14ac:dyDescent="0.3">
      <c r="G7125" s="83"/>
      <c r="H7125" s="83"/>
    </row>
    <row r="7126" spans="7:8" ht="14.45" x14ac:dyDescent="0.3">
      <c r="G7126" s="83"/>
      <c r="H7126" s="83"/>
    </row>
    <row r="7127" spans="7:8" ht="14.45" x14ac:dyDescent="0.3">
      <c r="G7127" s="83"/>
      <c r="H7127" s="83"/>
    </row>
    <row r="7128" spans="7:8" ht="14.45" x14ac:dyDescent="0.3">
      <c r="G7128" s="83"/>
      <c r="H7128" s="83"/>
    </row>
    <row r="7129" spans="7:8" ht="14.45" x14ac:dyDescent="0.3">
      <c r="G7129" s="83"/>
      <c r="H7129" s="83"/>
    </row>
    <row r="7130" spans="7:8" ht="14.45" x14ac:dyDescent="0.3">
      <c r="G7130" s="83"/>
      <c r="H7130" s="83"/>
    </row>
    <row r="7131" spans="7:8" ht="14.45" x14ac:dyDescent="0.3">
      <c r="G7131" s="83"/>
      <c r="H7131" s="83"/>
    </row>
    <row r="7132" spans="7:8" ht="14.45" x14ac:dyDescent="0.3">
      <c r="G7132" s="83"/>
      <c r="H7132" s="83"/>
    </row>
    <row r="7133" spans="7:8" ht="14.45" x14ac:dyDescent="0.3">
      <c r="G7133" s="83"/>
      <c r="H7133" s="83"/>
    </row>
    <row r="7134" spans="7:8" ht="14.45" x14ac:dyDescent="0.3">
      <c r="G7134" s="83"/>
      <c r="H7134" s="83"/>
    </row>
    <row r="7135" spans="7:8" ht="14.45" x14ac:dyDescent="0.3">
      <c r="G7135" s="83"/>
      <c r="H7135" s="83"/>
    </row>
    <row r="7136" spans="7:8" ht="14.45" x14ac:dyDescent="0.3">
      <c r="G7136" s="83"/>
      <c r="H7136" s="83"/>
    </row>
    <row r="7137" spans="7:8" ht="14.45" x14ac:dyDescent="0.3">
      <c r="G7137" s="83"/>
      <c r="H7137" s="83"/>
    </row>
    <row r="7138" spans="7:8" ht="14.45" x14ac:dyDescent="0.3">
      <c r="G7138" s="83"/>
      <c r="H7138" s="83"/>
    </row>
    <row r="7139" spans="7:8" ht="14.45" x14ac:dyDescent="0.3">
      <c r="G7139" s="83"/>
      <c r="H7139" s="83"/>
    </row>
    <row r="7140" spans="7:8" ht="14.45" x14ac:dyDescent="0.3">
      <c r="G7140" s="83"/>
      <c r="H7140" s="83"/>
    </row>
    <row r="7141" spans="7:8" ht="14.45" x14ac:dyDescent="0.3">
      <c r="G7141" s="83"/>
      <c r="H7141" s="83"/>
    </row>
    <row r="7142" spans="7:8" ht="14.45" x14ac:dyDescent="0.3">
      <c r="G7142" s="83"/>
      <c r="H7142" s="83"/>
    </row>
    <row r="7143" spans="7:8" ht="14.45" x14ac:dyDescent="0.3">
      <c r="G7143" s="83"/>
      <c r="H7143" s="83"/>
    </row>
    <row r="7144" spans="7:8" ht="14.45" x14ac:dyDescent="0.3">
      <c r="G7144" s="83"/>
      <c r="H7144" s="83"/>
    </row>
    <row r="7145" spans="7:8" ht="14.45" x14ac:dyDescent="0.3">
      <c r="G7145" s="83"/>
      <c r="H7145" s="83"/>
    </row>
    <row r="7146" spans="7:8" ht="14.45" x14ac:dyDescent="0.3">
      <c r="G7146" s="83"/>
      <c r="H7146" s="83"/>
    </row>
    <row r="7147" spans="7:8" ht="14.45" x14ac:dyDescent="0.3">
      <c r="G7147" s="83"/>
      <c r="H7147" s="83"/>
    </row>
    <row r="7148" spans="7:8" ht="14.45" x14ac:dyDescent="0.3">
      <c r="G7148" s="83"/>
      <c r="H7148" s="83"/>
    </row>
    <row r="7149" spans="7:8" ht="14.45" x14ac:dyDescent="0.3">
      <c r="G7149" s="83"/>
      <c r="H7149" s="83"/>
    </row>
    <row r="7150" spans="7:8" ht="14.45" x14ac:dyDescent="0.3">
      <c r="G7150" s="83"/>
      <c r="H7150" s="83"/>
    </row>
    <row r="7151" spans="7:8" ht="14.45" x14ac:dyDescent="0.3">
      <c r="G7151" s="83"/>
      <c r="H7151" s="83"/>
    </row>
    <row r="7152" spans="7:8" ht="14.45" x14ac:dyDescent="0.3">
      <c r="G7152" s="83"/>
      <c r="H7152" s="83"/>
    </row>
    <row r="7153" spans="7:8" ht="14.45" x14ac:dyDescent="0.3">
      <c r="G7153" s="83"/>
      <c r="H7153" s="83"/>
    </row>
    <row r="7154" spans="7:8" ht="14.45" x14ac:dyDescent="0.3">
      <c r="G7154" s="83"/>
      <c r="H7154" s="83"/>
    </row>
    <row r="7155" spans="7:8" ht="14.45" x14ac:dyDescent="0.3">
      <c r="G7155" s="83"/>
      <c r="H7155" s="83"/>
    </row>
    <row r="7156" spans="7:8" ht="14.45" x14ac:dyDescent="0.3">
      <c r="G7156" s="83"/>
      <c r="H7156" s="83"/>
    </row>
    <row r="7157" spans="7:8" ht="14.45" x14ac:dyDescent="0.3">
      <c r="G7157" s="83"/>
      <c r="H7157" s="83"/>
    </row>
    <row r="7158" spans="7:8" ht="14.45" x14ac:dyDescent="0.3">
      <c r="G7158" s="83"/>
      <c r="H7158" s="83"/>
    </row>
    <row r="7159" spans="7:8" ht="14.45" x14ac:dyDescent="0.3">
      <c r="G7159" s="83"/>
      <c r="H7159" s="83"/>
    </row>
    <row r="7160" spans="7:8" ht="14.45" x14ac:dyDescent="0.3">
      <c r="G7160" s="83"/>
      <c r="H7160" s="83"/>
    </row>
    <row r="7161" spans="7:8" ht="14.45" x14ac:dyDescent="0.3">
      <c r="G7161" s="83"/>
      <c r="H7161" s="83"/>
    </row>
    <row r="7162" spans="7:8" ht="14.45" x14ac:dyDescent="0.3">
      <c r="G7162" s="83"/>
      <c r="H7162" s="83"/>
    </row>
    <row r="7163" spans="7:8" ht="14.45" x14ac:dyDescent="0.3">
      <c r="G7163" s="83"/>
      <c r="H7163" s="83"/>
    </row>
    <row r="7164" spans="7:8" ht="14.45" x14ac:dyDescent="0.3">
      <c r="G7164" s="83"/>
      <c r="H7164" s="83"/>
    </row>
    <row r="7165" spans="7:8" ht="14.45" x14ac:dyDescent="0.3">
      <c r="G7165" s="83"/>
      <c r="H7165" s="83"/>
    </row>
    <row r="7166" spans="7:8" ht="14.45" x14ac:dyDescent="0.3">
      <c r="G7166" s="83"/>
      <c r="H7166" s="83"/>
    </row>
    <row r="7167" spans="7:8" ht="14.45" x14ac:dyDescent="0.3">
      <c r="G7167" s="83"/>
      <c r="H7167" s="83"/>
    </row>
    <row r="7168" spans="7:8" ht="14.45" x14ac:dyDescent="0.3">
      <c r="G7168" s="83"/>
      <c r="H7168" s="83"/>
    </row>
    <row r="7169" spans="7:8" ht="14.45" x14ac:dyDescent="0.3">
      <c r="G7169" s="83"/>
      <c r="H7169" s="83"/>
    </row>
    <row r="7170" spans="7:8" ht="14.45" x14ac:dyDescent="0.3">
      <c r="G7170" s="83"/>
      <c r="H7170" s="83"/>
    </row>
    <row r="7171" spans="7:8" ht="14.45" x14ac:dyDescent="0.3">
      <c r="G7171" s="83"/>
      <c r="H7171" s="83"/>
    </row>
    <row r="7172" spans="7:8" ht="14.45" x14ac:dyDescent="0.3">
      <c r="G7172" s="83"/>
      <c r="H7172" s="83"/>
    </row>
    <row r="7173" spans="7:8" ht="14.45" x14ac:dyDescent="0.3">
      <c r="G7173" s="83"/>
      <c r="H7173" s="83"/>
    </row>
    <row r="7174" spans="7:8" ht="14.45" x14ac:dyDescent="0.3">
      <c r="G7174" s="83"/>
      <c r="H7174" s="83"/>
    </row>
    <row r="7175" spans="7:8" ht="14.45" x14ac:dyDescent="0.3">
      <c r="G7175" s="83"/>
      <c r="H7175" s="83"/>
    </row>
    <row r="7176" spans="7:8" ht="14.45" x14ac:dyDescent="0.3">
      <c r="G7176" s="83"/>
      <c r="H7176" s="83"/>
    </row>
    <row r="7177" spans="7:8" ht="14.45" x14ac:dyDescent="0.3">
      <c r="G7177" s="83"/>
      <c r="H7177" s="83"/>
    </row>
    <row r="7178" spans="7:8" ht="14.45" x14ac:dyDescent="0.3">
      <c r="G7178" s="83"/>
      <c r="H7178" s="83"/>
    </row>
    <row r="7179" spans="7:8" ht="14.45" x14ac:dyDescent="0.3">
      <c r="G7179" s="83"/>
      <c r="H7179" s="83"/>
    </row>
    <row r="7180" spans="7:8" ht="14.45" x14ac:dyDescent="0.3">
      <c r="G7180" s="83"/>
      <c r="H7180" s="83"/>
    </row>
    <row r="7181" spans="7:8" ht="14.45" x14ac:dyDescent="0.3">
      <c r="G7181" s="83"/>
      <c r="H7181" s="83"/>
    </row>
    <row r="7182" spans="7:8" ht="14.45" x14ac:dyDescent="0.3">
      <c r="G7182" s="83"/>
      <c r="H7182" s="83"/>
    </row>
    <row r="7183" spans="7:8" ht="14.45" x14ac:dyDescent="0.3">
      <c r="G7183" s="83"/>
      <c r="H7183" s="83"/>
    </row>
    <row r="7184" spans="7:8" ht="14.45" x14ac:dyDescent="0.3">
      <c r="G7184" s="83"/>
      <c r="H7184" s="83"/>
    </row>
    <row r="7185" spans="7:8" ht="14.45" x14ac:dyDescent="0.3">
      <c r="G7185" s="83"/>
      <c r="H7185" s="83"/>
    </row>
    <row r="7186" spans="7:8" ht="14.45" x14ac:dyDescent="0.3">
      <c r="G7186" s="83"/>
      <c r="H7186" s="83"/>
    </row>
    <row r="7187" spans="7:8" ht="14.45" x14ac:dyDescent="0.3">
      <c r="G7187" s="83"/>
      <c r="H7187" s="83"/>
    </row>
    <row r="7188" spans="7:8" ht="14.45" x14ac:dyDescent="0.3">
      <c r="G7188" s="83"/>
      <c r="H7188" s="83"/>
    </row>
    <row r="7189" spans="7:8" ht="14.45" x14ac:dyDescent="0.3">
      <c r="G7189" s="83"/>
      <c r="H7189" s="83"/>
    </row>
    <row r="7190" spans="7:8" ht="14.45" x14ac:dyDescent="0.3">
      <c r="G7190" s="83"/>
      <c r="H7190" s="83"/>
    </row>
    <row r="7191" spans="7:8" ht="14.45" x14ac:dyDescent="0.3">
      <c r="G7191" s="83"/>
      <c r="H7191" s="83"/>
    </row>
    <row r="7192" spans="7:8" ht="14.45" x14ac:dyDescent="0.3">
      <c r="G7192" s="83"/>
      <c r="H7192" s="83"/>
    </row>
    <row r="7193" spans="7:8" ht="14.45" x14ac:dyDescent="0.3">
      <c r="G7193" s="83"/>
      <c r="H7193" s="83"/>
    </row>
    <row r="7194" spans="7:8" ht="14.45" x14ac:dyDescent="0.3">
      <c r="G7194" s="83"/>
      <c r="H7194" s="83"/>
    </row>
    <row r="7195" spans="7:8" ht="14.45" x14ac:dyDescent="0.3">
      <c r="G7195" s="83"/>
      <c r="H7195" s="83"/>
    </row>
    <row r="7196" spans="7:8" ht="14.45" x14ac:dyDescent="0.3">
      <c r="G7196" s="83"/>
      <c r="H7196" s="83"/>
    </row>
    <row r="7197" spans="7:8" ht="14.45" x14ac:dyDescent="0.3">
      <c r="G7197" s="83"/>
      <c r="H7197" s="83"/>
    </row>
    <row r="7198" spans="7:8" ht="14.45" x14ac:dyDescent="0.3">
      <c r="G7198" s="83"/>
      <c r="H7198" s="83"/>
    </row>
    <row r="7199" spans="7:8" ht="14.45" x14ac:dyDescent="0.3">
      <c r="G7199" s="83"/>
      <c r="H7199" s="83"/>
    </row>
    <row r="7200" spans="7:8" ht="14.45" x14ac:dyDescent="0.3">
      <c r="G7200" s="83"/>
      <c r="H7200" s="83"/>
    </row>
    <row r="7201" spans="7:8" ht="14.45" x14ac:dyDescent="0.3">
      <c r="G7201" s="83"/>
      <c r="H7201" s="83"/>
    </row>
    <row r="7202" spans="7:8" ht="14.45" x14ac:dyDescent="0.3">
      <c r="G7202" s="83"/>
      <c r="H7202" s="83"/>
    </row>
    <row r="7203" spans="7:8" ht="14.45" x14ac:dyDescent="0.3">
      <c r="G7203" s="83"/>
      <c r="H7203" s="83"/>
    </row>
    <row r="7204" spans="7:8" ht="14.45" x14ac:dyDescent="0.3">
      <c r="G7204" s="83"/>
      <c r="H7204" s="83"/>
    </row>
    <row r="7205" spans="7:8" ht="14.45" x14ac:dyDescent="0.3">
      <c r="G7205" s="83"/>
      <c r="H7205" s="83"/>
    </row>
    <row r="7206" spans="7:8" ht="14.45" x14ac:dyDescent="0.3">
      <c r="G7206" s="83"/>
      <c r="H7206" s="83"/>
    </row>
    <row r="7207" spans="7:8" ht="14.45" x14ac:dyDescent="0.3">
      <c r="G7207" s="83"/>
      <c r="H7207" s="83"/>
    </row>
    <row r="7208" spans="7:8" ht="14.45" x14ac:dyDescent="0.3">
      <c r="G7208" s="83"/>
      <c r="H7208" s="83"/>
    </row>
    <row r="7209" spans="7:8" ht="14.45" x14ac:dyDescent="0.3">
      <c r="G7209" s="83"/>
      <c r="H7209" s="83"/>
    </row>
    <row r="7210" spans="7:8" ht="14.45" x14ac:dyDescent="0.3">
      <c r="G7210" s="83"/>
      <c r="H7210" s="83"/>
    </row>
    <row r="7211" spans="7:8" ht="14.45" x14ac:dyDescent="0.3">
      <c r="G7211" s="83"/>
      <c r="H7211" s="83"/>
    </row>
    <row r="7212" spans="7:8" ht="14.45" x14ac:dyDescent="0.3">
      <c r="G7212" s="83"/>
      <c r="H7212" s="83"/>
    </row>
    <row r="7213" spans="7:8" ht="14.45" x14ac:dyDescent="0.3">
      <c r="G7213" s="83"/>
      <c r="H7213" s="83"/>
    </row>
    <row r="7214" spans="7:8" ht="14.45" x14ac:dyDescent="0.3">
      <c r="G7214" s="83"/>
      <c r="H7214" s="83"/>
    </row>
    <row r="7215" spans="7:8" ht="14.45" x14ac:dyDescent="0.3">
      <c r="G7215" s="83"/>
      <c r="H7215" s="83"/>
    </row>
    <row r="7216" spans="7:8" ht="14.45" x14ac:dyDescent="0.3">
      <c r="G7216" s="83"/>
      <c r="H7216" s="83"/>
    </row>
    <row r="7217" spans="7:8" ht="14.45" x14ac:dyDescent="0.3">
      <c r="G7217" s="83"/>
      <c r="H7217" s="83"/>
    </row>
    <row r="7218" spans="7:8" ht="14.45" x14ac:dyDescent="0.3">
      <c r="G7218" s="83"/>
      <c r="H7218" s="83"/>
    </row>
    <row r="7219" spans="7:8" ht="14.45" x14ac:dyDescent="0.3">
      <c r="G7219" s="83"/>
      <c r="H7219" s="83"/>
    </row>
    <row r="7220" spans="7:8" ht="14.45" x14ac:dyDescent="0.3">
      <c r="G7220" s="83"/>
      <c r="H7220" s="83"/>
    </row>
    <row r="7221" spans="7:8" ht="14.45" x14ac:dyDescent="0.3">
      <c r="G7221" s="83"/>
      <c r="H7221" s="83"/>
    </row>
    <row r="7222" spans="7:8" ht="14.45" x14ac:dyDescent="0.3">
      <c r="G7222" s="83"/>
      <c r="H7222" s="83"/>
    </row>
    <row r="7223" spans="7:8" ht="14.45" x14ac:dyDescent="0.3">
      <c r="G7223" s="83"/>
      <c r="H7223" s="83"/>
    </row>
    <row r="7224" spans="7:8" ht="14.45" x14ac:dyDescent="0.3">
      <c r="G7224" s="83"/>
      <c r="H7224" s="83"/>
    </row>
    <row r="7225" spans="7:8" ht="14.45" x14ac:dyDescent="0.3">
      <c r="G7225" s="83"/>
      <c r="H7225" s="83"/>
    </row>
    <row r="7226" spans="7:8" ht="14.45" x14ac:dyDescent="0.3">
      <c r="G7226" s="83"/>
      <c r="H7226" s="83"/>
    </row>
    <row r="7227" spans="7:8" ht="14.45" x14ac:dyDescent="0.3">
      <c r="G7227" s="83"/>
      <c r="H7227" s="83"/>
    </row>
    <row r="7228" spans="7:8" ht="14.45" x14ac:dyDescent="0.3">
      <c r="G7228" s="83"/>
      <c r="H7228" s="83"/>
    </row>
    <row r="7229" spans="7:8" ht="14.45" x14ac:dyDescent="0.3">
      <c r="G7229" s="83"/>
      <c r="H7229" s="83"/>
    </row>
    <row r="7230" spans="7:8" ht="14.45" x14ac:dyDescent="0.3">
      <c r="G7230" s="83"/>
      <c r="H7230" s="83"/>
    </row>
    <row r="7231" spans="7:8" ht="14.45" x14ac:dyDescent="0.3">
      <c r="G7231" s="83"/>
      <c r="H7231" s="83"/>
    </row>
    <row r="7232" spans="7:8" ht="14.45" x14ac:dyDescent="0.3">
      <c r="G7232" s="83"/>
      <c r="H7232" s="83"/>
    </row>
    <row r="7233" spans="7:8" ht="14.45" x14ac:dyDescent="0.3">
      <c r="G7233" s="83"/>
      <c r="H7233" s="83"/>
    </row>
    <row r="7234" spans="7:8" ht="14.45" x14ac:dyDescent="0.3">
      <c r="G7234" s="83"/>
      <c r="H7234" s="83"/>
    </row>
    <row r="7235" spans="7:8" ht="14.45" x14ac:dyDescent="0.3">
      <c r="G7235" s="83"/>
      <c r="H7235" s="83"/>
    </row>
    <row r="7236" spans="7:8" ht="14.45" x14ac:dyDescent="0.3">
      <c r="G7236" s="83"/>
      <c r="H7236" s="83"/>
    </row>
    <row r="7237" spans="7:8" ht="14.45" x14ac:dyDescent="0.3">
      <c r="G7237" s="83"/>
      <c r="H7237" s="83"/>
    </row>
    <row r="7238" spans="7:8" ht="14.45" x14ac:dyDescent="0.3">
      <c r="G7238" s="83"/>
      <c r="H7238" s="83"/>
    </row>
    <row r="7239" spans="7:8" ht="14.45" x14ac:dyDescent="0.3">
      <c r="G7239" s="83"/>
      <c r="H7239" s="83"/>
    </row>
    <row r="7240" spans="7:8" ht="14.45" x14ac:dyDescent="0.3">
      <c r="G7240" s="83"/>
      <c r="H7240" s="83"/>
    </row>
    <row r="7241" spans="7:8" ht="14.45" x14ac:dyDescent="0.3">
      <c r="G7241" s="83"/>
      <c r="H7241" s="83"/>
    </row>
    <row r="7242" spans="7:8" ht="14.45" x14ac:dyDescent="0.3">
      <c r="G7242" s="83"/>
      <c r="H7242" s="83"/>
    </row>
    <row r="7243" spans="7:8" ht="14.45" x14ac:dyDescent="0.3">
      <c r="G7243" s="83"/>
      <c r="H7243" s="83"/>
    </row>
    <row r="7244" spans="7:8" ht="14.45" x14ac:dyDescent="0.3">
      <c r="G7244" s="83"/>
      <c r="H7244" s="83"/>
    </row>
    <row r="7245" spans="7:8" ht="14.45" x14ac:dyDescent="0.3">
      <c r="G7245" s="83"/>
      <c r="H7245" s="83"/>
    </row>
    <row r="7246" spans="7:8" ht="14.45" x14ac:dyDescent="0.3">
      <c r="G7246" s="83"/>
      <c r="H7246" s="83"/>
    </row>
    <row r="7247" spans="7:8" ht="14.45" x14ac:dyDescent="0.3">
      <c r="G7247" s="83"/>
      <c r="H7247" s="83"/>
    </row>
    <row r="7248" spans="7:8" ht="14.45" x14ac:dyDescent="0.3">
      <c r="G7248" s="83"/>
      <c r="H7248" s="83"/>
    </row>
    <row r="7249" spans="7:8" ht="14.45" x14ac:dyDescent="0.3">
      <c r="G7249" s="83"/>
      <c r="H7249" s="83"/>
    </row>
    <row r="7250" spans="7:8" ht="14.45" x14ac:dyDescent="0.3">
      <c r="G7250" s="83"/>
      <c r="H7250" s="83"/>
    </row>
    <row r="7251" spans="7:8" ht="14.45" x14ac:dyDescent="0.3">
      <c r="G7251" s="83"/>
      <c r="H7251" s="83"/>
    </row>
    <row r="7252" spans="7:8" ht="14.45" x14ac:dyDescent="0.3">
      <c r="G7252" s="83"/>
      <c r="H7252" s="83"/>
    </row>
    <row r="7253" spans="7:8" ht="14.45" x14ac:dyDescent="0.3">
      <c r="G7253" s="83"/>
      <c r="H7253" s="83"/>
    </row>
    <row r="7254" spans="7:8" ht="14.45" x14ac:dyDescent="0.3">
      <c r="G7254" s="83"/>
      <c r="H7254" s="83"/>
    </row>
    <row r="7255" spans="7:8" ht="14.45" x14ac:dyDescent="0.3">
      <c r="G7255" s="83"/>
      <c r="H7255" s="83"/>
    </row>
    <row r="7256" spans="7:8" ht="14.45" x14ac:dyDescent="0.3">
      <c r="G7256" s="83"/>
      <c r="H7256" s="83"/>
    </row>
    <row r="7257" spans="7:8" ht="14.45" x14ac:dyDescent="0.3">
      <c r="G7257" s="83"/>
      <c r="H7257" s="83"/>
    </row>
    <row r="7258" spans="7:8" ht="14.45" x14ac:dyDescent="0.3">
      <c r="G7258" s="83"/>
      <c r="H7258" s="83"/>
    </row>
    <row r="7259" spans="7:8" ht="14.45" x14ac:dyDescent="0.3">
      <c r="G7259" s="83"/>
      <c r="H7259" s="83"/>
    </row>
    <row r="7260" spans="7:8" ht="14.45" x14ac:dyDescent="0.3">
      <c r="G7260" s="83"/>
      <c r="H7260" s="83"/>
    </row>
    <row r="7261" spans="7:8" ht="14.45" x14ac:dyDescent="0.3">
      <c r="G7261" s="83"/>
      <c r="H7261" s="83"/>
    </row>
    <row r="7262" spans="7:8" ht="14.45" x14ac:dyDescent="0.3">
      <c r="G7262" s="83"/>
      <c r="H7262" s="83"/>
    </row>
    <row r="7263" spans="7:8" ht="14.45" x14ac:dyDescent="0.3">
      <c r="G7263" s="83"/>
      <c r="H7263" s="83"/>
    </row>
    <row r="7264" spans="7:8" ht="14.45" x14ac:dyDescent="0.3">
      <c r="G7264" s="83"/>
      <c r="H7264" s="83"/>
    </row>
    <row r="7265" spans="7:8" ht="14.45" x14ac:dyDescent="0.3">
      <c r="G7265" s="83"/>
      <c r="H7265" s="83"/>
    </row>
    <row r="7266" spans="7:8" ht="14.45" x14ac:dyDescent="0.3">
      <c r="G7266" s="83"/>
      <c r="H7266" s="83"/>
    </row>
    <row r="7267" spans="7:8" ht="14.45" x14ac:dyDescent="0.3">
      <c r="G7267" s="83"/>
      <c r="H7267" s="83"/>
    </row>
    <row r="7268" spans="7:8" ht="14.45" x14ac:dyDescent="0.3">
      <c r="G7268" s="83"/>
      <c r="H7268" s="83"/>
    </row>
    <row r="7269" spans="7:8" ht="14.45" x14ac:dyDescent="0.3">
      <c r="G7269" s="83"/>
      <c r="H7269" s="83"/>
    </row>
    <row r="7270" spans="7:8" ht="14.45" x14ac:dyDescent="0.3">
      <c r="G7270" s="83"/>
      <c r="H7270" s="83"/>
    </row>
    <row r="7271" spans="7:8" ht="14.45" x14ac:dyDescent="0.3">
      <c r="G7271" s="83"/>
      <c r="H7271" s="83"/>
    </row>
    <row r="7272" spans="7:8" ht="14.45" x14ac:dyDescent="0.3">
      <c r="G7272" s="83"/>
      <c r="H7272" s="83"/>
    </row>
    <row r="7273" spans="7:8" ht="14.45" x14ac:dyDescent="0.3">
      <c r="G7273" s="83"/>
      <c r="H7273" s="83"/>
    </row>
    <row r="7274" spans="7:8" ht="14.45" x14ac:dyDescent="0.3">
      <c r="G7274" s="83"/>
      <c r="H7274" s="83"/>
    </row>
    <row r="7275" spans="7:8" ht="14.45" x14ac:dyDescent="0.3">
      <c r="G7275" s="83"/>
      <c r="H7275" s="83"/>
    </row>
    <row r="7276" spans="7:8" ht="14.45" x14ac:dyDescent="0.3">
      <c r="G7276" s="83"/>
      <c r="H7276" s="83"/>
    </row>
    <row r="7277" spans="7:8" ht="14.45" x14ac:dyDescent="0.3">
      <c r="G7277" s="83"/>
      <c r="H7277" s="83"/>
    </row>
    <row r="7278" spans="7:8" ht="14.45" x14ac:dyDescent="0.3">
      <c r="G7278" s="83"/>
      <c r="H7278" s="83"/>
    </row>
    <row r="7279" spans="7:8" ht="14.45" x14ac:dyDescent="0.3">
      <c r="G7279" s="83"/>
      <c r="H7279" s="83"/>
    </row>
    <row r="7280" spans="7:8" ht="14.45" x14ac:dyDescent="0.3">
      <c r="G7280" s="83"/>
      <c r="H7280" s="83"/>
    </row>
    <row r="7281" spans="7:8" ht="14.45" x14ac:dyDescent="0.3">
      <c r="G7281" s="83"/>
      <c r="H7281" s="83"/>
    </row>
    <row r="7282" spans="7:8" ht="14.45" x14ac:dyDescent="0.3">
      <c r="G7282" s="83"/>
      <c r="H7282" s="83"/>
    </row>
    <row r="7283" spans="7:8" ht="14.45" x14ac:dyDescent="0.3">
      <c r="G7283" s="83"/>
      <c r="H7283" s="83"/>
    </row>
    <row r="7284" spans="7:8" ht="14.45" x14ac:dyDescent="0.3">
      <c r="G7284" s="83"/>
      <c r="H7284" s="83"/>
    </row>
    <row r="7285" spans="7:8" ht="14.45" x14ac:dyDescent="0.3">
      <c r="G7285" s="83"/>
      <c r="H7285" s="83"/>
    </row>
    <row r="7286" spans="7:8" ht="14.45" x14ac:dyDescent="0.3">
      <c r="G7286" s="83"/>
      <c r="H7286" s="83"/>
    </row>
    <row r="7287" spans="7:8" ht="14.45" x14ac:dyDescent="0.3">
      <c r="G7287" s="83"/>
      <c r="H7287" s="83"/>
    </row>
    <row r="7288" spans="7:8" ht="14.45" x14ac:dyDescent="0.3">
      <c r="G7288" s="83"/>
      <c r="H7288" s="83"/>
    </row>
    <row r="7289" spans="7:8" ht="14.45" x14ac:dyDescent="0.3">
      <c r="G7289" s="83"/>
      <c r="H7289" s="83"/>
    </row>
    <row r="7290" spans="7:8" ht="14.45" x14ac:dyDescent="0.3">
      <c r="G7290" s="83"/>
      <c r="H7290" s="83"/>
    </row>
    <row r="7291" spans="7:8" ht="14.45" x14ac:dyDescent="0.3">
      <c r="G7291" s="83"/>
      <c r="H7291" s="83"/>
    </row>
    <row r="7292" spans="7:8" ht="14.45" x14ac:dyDescent="0.3">
      <c r="G7292" s="83"/>
      <c r="H7292" s="83"/>
    </row>
    <row r="7293" spans="7:8" ht="14.45" x14ac:dyDescent="0.3">
      <c r="G7293" s="83"/>
      <c r="H7293" s="83"/>
    </row>
    <row r="7294" spans="7:8" ht="14.45" x14ac:dyDescent="0.3">
      <c r="G7294" s="83"/>
      <c r="H7294" s="83"/>
    </row>
    <row r="7295" spans="7:8" ht="14.45" x14ac:dyDescent="0.3">
      <c r="G7295" s="83"/>
      <c r="H7295" s="83"/>
    </row>
    <row r="7296" spans="7:8" ht="14.45" x14ac:dyDescent="0.3">
      <c r="G7296" s="83"/>
      <c r="H7296" s="83"/>
    </row>
    <row r="7297" spans="7:8" ht="14.45" x14ac:dyDescent="0.3">
      <c r="G7297" s="83"/>
      <c r="H7297" s="83"/>
    </row>
    <row r="7298" spans="7:8" ht="14.45" x14ac:dyDescent="0.3">
      <c r="G7298" s="83"/>
      <c r="H7298" s="83"/>
    </row>
    <row r="7299" spans="7:8" ht="14.45" x14ac:dyDescent="0.3">
      <c r="G7299" s="83"/>
      <c r="H7299" s="83"/>
    </row>
    <row r="7300" spans="7:8" ht="14.45" x14ac:dyDescent="0.3">
      <c r="G7300" s="83"/>
      <c r="H7300" s="83"/>
    </row>
    <row r="7301" spans="7:8" ht="14.45" x14ac:dyDescent="0.3">
      <c r="G7301" s="83"/>
      <c r="H7301" s="83"/>
    </row>
    <row r="7302" spans="7:8" ht="14.45" x14ac:dyDescent="0.3">
      <c r="G7302" s="83"/>
      <c r="H7302" s="83"/>
    </row>
    <row r="7303" spans="7:8" ht="14.45" x14ac:dyDescent="0.3">
      <c r="G7303" s="83"/>
      <c r="H7303" s="83"/>
    </row>
    <row r="7304" spans="7:8" ht="14.45" x14ac:dyDescent="0.3">
      <c r="G7304" s="83"/>
      <c r="H7304" s="83"/>
    </row>
    <row r="7305" spans="7:8" ht="14.45" x14ac:dyDescent="0.3">
      <c r="G7305" s="83"/>
      <c r="H7305" s="83"/>
    </row>
    <row r="7306" spans="7:8" ht="14.45" x14ac:dyDescent="0.3">
      <c r="G7306" s="83"/>
      <c r="H7306" s="83"/>
    </row>
    <row r="7307" spans="7:8" ht="14.45" x14ac:dyDescent="0.3">
      <c r="G7307" s="83"/>
      <c r="H7307" s="83"/>
    </row>
    <row r="7308" spans="7:8" ht="14.45" x14ac:dyDescent="0.3">
      <c r="G7308" s="83"/>
      <c r="H7308" s="83"/>
    </row>
    <row r="7309" spans="7:8" ht="14.45" x14ac:dyDescent="0.3">
      <c r="G7309" s="83"/>
      <c r="H7309" s="83"/>
    </row>
    <row r="7310" spans="7:8" ht="14.45" x14ac:dyDescent="0.3">
      <c r="G7310" s="83"/>
      <c r="H7310" s="83"/>
    </row>
    <row r="7311" spans="7:8" ht="14.45" x14ac:dyDescent="0.3">
      <c r="G7311" s="83"/>
      <c r="H7311" s="83"/>
    </row>
    <row r="7312" spans="7:8" ht="14.45" x14ac:dyDescent="0.3">
      <c r="G7312" s="83"/>
      <c r="H7312" s="83"/>
    </row>
    <row r="7313" spans="7:8" ht="14.45" x14ac:dyDescent="0.3">
      <c r="G7313" s="83"/>
      <c r="H7313" s="83"/>
    </row>
    <row r="7314" spans="7:8" ht="14.45" x14ac:dyDescent="0.3">
      <c r="G7314" s="83"/>
      <c r="H7314" s="83"/>
    </row>
    <row r="7315" spans="7:8" ht="14.45" x14ac:dyDescent="0.3">
      <c r="G7315" s="83"/>
      <c r="H7315" s="83"/>
    </row>
    <row r="7316" spans="7:8" ht="14.45" x14ac:dyDescent="0.3">
      <c r="G7316" s="83"/>
      <c r="H7316" s="83"/>
    </row>
    <row r="7317" spans="7:8" ht="14.45" x14ac:dyDescent="0.3">
      <c r="G7317" s="83"/>
      <c r="H7317" s="83"/>
    </row>
    <row r="7318" spans="7:8" ht="14.45" x14ac:dyDescent="0.3">
      <c r="G7318" s="83"/>
      <c r="H7318" s="83"/>
    </row>
    <row r="7319" spans="7:8" ht="14.45" x14ac:dyDescent="0.3">
      <c r="G7319" s="83"/>
      <c r="H7319" s="83"/>
    </row>
    <row r="7320" spans="7:8" ht="14.45" x14ac:dyDescent="0.3">
      <c r="G7320" s="83"/>
      <c r="H7320" s="83"/>
    </row>
    <row r="7321" spans="7:8" ht="14.45" x14ac:dyDescent="0.3">
      <c r="G7321" s="83"/>
      <c r="H7321" s="83"/>
    </row>
    <row r="7322" spans="7:8" ht="14.45" x14ac:dyDescent="0.3">
      <c r="G7322" s="83"/>
      <c r="H7322" s="83"/>
    </row>
    <row r="7323" spans="7:8" ht="14.45" x14ac:dyDescent="0.3">
      <c r="G7323" s="83"/>
      <c r="H7323" s="83"/>
    </row>
    <row r="7324" spans="7:8" ht="14.45" x14ac:dyDescent="0.3">
      <c r="G7324" s="83"/>
      <c r="H7324" s="83"/>
    </row>
    <row r="7325" spans="7:8" ht="14.45" x14ac:dyDescent="0.3">
      <c r="G7325" s="83"/>
      <c r="H7325" s="83"/>
    </row>
    <row r="7326" spans="7:8" ht="14.45" x14ac:dyDescent="0.3">
      <c r="G7326" s="83"/>
      <c r="H7326" s="83"/>
    </row>
    <row r="7327" spans="7:8" ht="14.45" x14ac:dyDescent="0.3">
      <c r="G7327" s="83"/>
      <c r="H7327" s="83"/>
    </row>
    <row r="7328" spans="7:8" ht="14.45" x14ac:dyDescent="0.3">
      <c r="G7328" s="83"/>
      <c r="H7328" s="83"/>
    </row>
    <row r="7329" spans="7:8" ht="14.45" x14ac:dyDescent="0.3">
      <c r="G7329" s="83"/>
      <c r="H7329" s="83"/>
    </row>
    <row r="7330" spans="7:8" ht="14.45" x14ac:dyDescent="0.3">
      <c r="G7330" s="83"/>
      <c r="H7330" s="83"/>
    </row>
    <row r="7331" spans="7:8" ht="14.45" x14ac:dyDescent="0.3">
      <c r="G7331" s="83"/>
      <c r="H7331" s="83"/>
    </row>
    <row r="7332" spans="7:8" ht="14.45" x14ac:dyDescent="0.3">
      <c r="G7332" s="83"/>
      <c r="H7332" s="83"/>
    </row>
    <row r="7333" spans="7:8" ht="14.45" x14ac:dyDescent="0.3">
      <c r="G7333" s="83"/>
      <c r="H7333" s="83"/>
    </row>
    <row r="7334" spans="7:8" ht="14.45" x14ac:dyDescent="0.3">
      <c r="G7334" s="83"/>
      <c r="H7334" s="83"/>
    </row>
    <row r="7335" spans="7:8" ht="14.45" x14ac:dyDescent="0.3">
      <c r="G7335" s="83"/>
      <c r="H7335" s="83"/>
    </row>
    <row r="7336" spans="7:8" ht="14.45" x14ac:dyDescent="0.3">
      <c r="G7336" s="83"/>
      <c r="H7336" s="83"/>
    </row>
    <row r="7337" spans="7:8" ht="14.45" x14ac:dyDescent="0.3">
      <c r="G7337" s="83"/>
      <c r="H7337" s="83"/>
    </row>
    <row r="7338" spans="7:8" ht="14.45" x14ac:dyDescent="0.3">
      <c r="G7338" s="83"/>
      <c r="H7338" s="83"/>
    </row>
    <row r="7339" spans="7:8" ht="14.45" x14ac:dyDescent="0.3">
      <c r="G7339" s="83"/>
      <c r="H7339" s="83"/>
    </row>
    <row r="7340" spans="7:8" ht="14.45" x14ac:dyDescent="0.3">
      <c r="G7340" s="83"/>
      <c r="H7340" s="83"/>
    </row>
    <row r="7341" spans="7:8" ht="14.45" x14ac:dyDescent="0.3">
      <c r="G7341" s="83"/>
      <c r="H7341" s="83"/>
    </row>
    <row r="7342" spans="7:8" ht="14.45" x14ac:dyDescent="0.3">
      <c r="G7342" s="83"/>
      <c r="H7342" s="83"/>
    </row>
    <row r="7343" spans="7:8" ht="14.45" x14ac:dyDescent="0.3">
      <c r="G7343" s="83"/>
      <c r="H7343" s="83"/>
    </row>
    <row r="7344" spans="7:8" ht="14.45" x14ac:dyDescent="0.3">
      <c r="G7344" s="83"/>
      <c r="H7344" s="83"/>
    </row>
    <row r="7345" spans="7:8" ht="14.45" x14ac:dyDescent="0.3">
      <c r="G7345" s="83"/>
      <c r="H7345" s="83"/>
    </row>
    <row r="7346" spans="7:8" ht="14.45" x14ac:dyDescent="0.3">
      <c r="G7346" s="83"/>
      <c r="H7346" s="83"/>
    </row>
    <row r="7347" spans="7:8" ht="14.45" x14ac:dyDescent="0.3">
      <c r="G7347" s="83"/>
      <c r="H7347" s="83"/>
    </row>
    <row r="7348" spans="7:8" ht="14.45" x14ac:dyDescent="0.3">
      <c r="G7348" s="83"/>
      <c r="H7348" s="83"/>
    </row>
    <row r="7349" spans="7:8" ht="14.45" x14ac:dyDescent="0.3">
      <c r="G7349" s="83"/>
      <c r="H7349" s="83"/>
    </row>
    <row r="7350" spans="7:8" ht="14.45" x14ac:dyDescent="0.3">
      <c r="G7350" s="83"/>
      <c r="H7350" s="83"/>
    </row>
    <row r="7351" spans="7:8" ht="14.45" x14ac:dyDescent="0.3">
      <c r="G7351" s="83"/>
      <c r="H7351" s="83"/>
    </row>
    <row r="7352" spans="7:8" ht="14.45" x14ac:dyDescent="0.3">
      <c r="G7352" s="83"/>
      <c r="H7352" s="83"/>
    </row>
    <row r="7353" spans="7:8" ht="14.45" x14ac:dyDescent="0.3">
      <c r="G7353" s="83"/>
      <c r="H7353" s="83"/>
    </row>
    <row r="7354" spans="7:8" ht="14.45" x14ac:dyDescent="0.3">
      <c r="G7354" s="83"/>
      <c r="H7354" s="83"/>
    </row>
    <row r="7355" spans="7:8" ht="14.45" x14ac:dyDescent="0.3">
      <c r="G7355" s="83"/>
      <c r="H7355" s="83"/>
    </row>
    <row r="7356" spans="7:8" ht="14.45" x14ac:dyDescent="0.3">
      <c r="G7356" s="83"/>
      <c r="H7356" s="83"/>
    </row>
    <row r="7357" spans="7:8" ht="14.45" x14ac:dyDescent="0.3">
      <c r="G7357" s="83"/>
      <c r="H7357" s="83"/>
    </row>
    <row r="7358" spans="7:8" ht="14.45" x14ac:dyDescent="0.3">
      <c r="G7358" s="83"/>
      <c r="H7358" s="83"/>
    </row>
    <row r="7359" spans="7:8" ht="14.45" x14ac:dyDescent="0.3">
      <c r="G7359" s="83"/>
      <c r="H7359" s="83"/>
    </row>
    <row r="7360" spans="7:8" ht="14.45" x14ac:dyDescent="0.3">
      <c r="G7360" s="83"/>
      <c r="H7360" s="83"/>
    </row>
    <row r="7361" spans="7:8" ht="14.45" x14ac:dyDescent="0.3">
      <c r="G7361" s="83"/>
      <c r="H7361" s="83"/>
    </row>
    <row r="7362" spans="7:8" ht="14.45" x14ac:dyDescent="0.3">
      <c r="G7362" s="83"/>
      <c r="H7362" s="83"/>
    </row>
    <row r="7363" spans="7:8" ht="14.45" x14ac:dyDescent="0.3">
      <c r="G7363" s="83"/>
      <c r="H7363" s="83"/>
    </row>
    <row r="7364" spans="7:8" ht="14.45" x14ac:dyDescent="0.3">
      <c r="G7364" s="83"/>
      <c r="H7364" s="83"/>
    </row>
    <row r="7365" spans="7:8" ht="14.45" x14ac:dyDescent="0.3">
      <c r="G7365" s="83"/>
      <c r="H7365" s="83"/>
    </row>
    <row r="7366" spans="7:8" ht="14.45" x14ac:dyDescent="0.3">
      <c r="G7366" s="83"/>
      <c r="H7366" s="83"/>
    </row>
    <row r="7367" spans="7:8" ht="14.45" x14ac:dyDescent="0.3">
      <c r="G7367" s="83"/>
      <c r="H7367" s="83"/>
    </row>
    <row r="7368" spans="7:8" ht="14.45" x14ac:dyDescent="0.3">
      <c r="G7368" s="83"/>
      <c r="H7368" s="83"/>
    </row>
    <row r="7369" spans="7:8" ht="14.45" x14ac:dyDescent="0.3">
      <c r="G7369" s="83"/>
      <c r="H7369" s="83"/>
    </row>
    <row r="7370" spans="7:8" ht="14.45" x14ac:dyDescent="0.3">
      <c r="G7370" s="83"/>
      <c r="H7370" s="83"/>
    </row>
    <row r="7371" spans="7:8" ht="14.45" x14ac:dyDescent="0.3">
      <c r="G7371" s="83"/>
      <c r="H7371" s="83"/>
    </row>
    <row r="7372" spans="7:8" ht="14.45" x14ac:dyDescent="0.3">
      <c r="G7372" s="83"/>
      <c r="H7372" s="83"/>
    </row>
    <row r="7373" spans="7:8" ht="14.45" x14ac:dyDescent="0.3">
      <c r="G7373" s="83"/>
      <c r="H7373" s="83"/>
    </row>
    <row r="7374" spans="7:8" ht="14.45" x14ac:dyDescent="0.3">
      <c r="G7374" s="83"/>
      <c r="H7374" s="83"/>
    </row>
    <row r="7375" spans="7:8" ht="14.45" x14ac:dyDescent="0.3">
      <c r="G7375" s="83"/>
      <c r="H7375" s="83"/>
    </row>
    <row r="7376" spans="7:8" ht="14.45" x14ac:dyDescent="0.3">
      <c r="G7376" s="83"/>
      <c r="H7376" s="83"/>
    </row>
    <row r="7377" spans="7:8" ht="14.45" x14ac:dyDescent="0.3">
      <c r="G7377" s="83"/>
      <c r="H7377" s="83"/>
    </row>
    <row r="7378" spans="7:8" ht="14.45" x14ac:dyDescent="0.3">
      <c r="G7378" s="83"/>
      <c r="H7378" s="83"/>
    </row>
    <row r="7379" spans="7:8" ht="14.45" x14ac:dyDescent="0.3">
      <c r="G7379" s="83"/>
      <c r="H7379" s="83"/>
    </row>
    <row r="7380" spans="7:8" ht="14.45" x14ac:dyDescent="0.3">
      <c r="G7380" s="83"/>
      <c r="H7380" s="83"/>
    </row>
    <row r="7381" spans="7:8" ht="14.45" x14ac:dyDescent="0.3">
      <c r="G7381" s="83"/>
      <c r="H7381" s="83"/>
    </row>
    <row r="7382" spans="7:8" ht="14.45" x14ac:dyDescent="0.3">
      <c r="G7382" s="83"/>
      <c r="H7382" s="83"/>
    </row>
    <row r="7383" spans="7:8" ht="14.45" x14ac:dyDescent="0.3">
      <c r="G7383" s="83"/>
      <c r="H7383" s="83"/>
    </row>
    <row r="7384" spans="7:8" ht="14.45" x14ac:dyDescent="0.3">
      <c r="G7384" s="83"/>
      <c r="H7384" s="83"/>
    </row>
    <row r="7385" spans="7:8" ht="14.45" x14ac:dyDescent="0.3">
      <c r="G7385" s="83"/>
      <c r="H7385" s="83"/>
    </row>
    <row r="7386" spans="7:8" ht="14.45" x14ac:dyDescent="0.3">
      <c r="G7386" s="83"/>
      <c r="H7386" s="83"/>
    </row>
    <row r="7387" spans="7:8" ht="14.45" x14ac:dyDescent="0.3">
      <c r="G7387" s="83"/>
      <c r="H7387" s="83"/>
    </row>
    <row r="7388" spans="7:8" ht="14.45" x14ac:dyDescent="0.3">
      <c r="G7388" s="83"/>
      <c r="H7388" s="83"/>
    </row>
    <row r="7389" spans="7:8" ht="14.45" x14ac:dyDescent="0.3">
      <c r="G7389" s="83"/>
      <c r="H7389" s="83"/>
    </row>
    <row r="7390" spans="7:8" ht="14.45" x14ac:dyDescent="0.3">
      <c r="G7390" s="83"/>
      <c r="H7390" s="83"/>
    </row>
    <row r="7391" spans="7:8" ht="14.45" x14ac:dyDescent="0.3">
      <c r="G7391" s="83"/>
      <c r="H7391" s="83"/>
    </row>
    <row r="7392" spans="7:8" ht="14.45" x14ac:dyDescent="0.3">
      <c r="G7392" s="83"/>
      <c r="H7392" s="83"/>
    </row>
    <row r="7393" spans="7:8" ht="14.45" x14ac:dyDescent="0.3">
      <c r="G7393" s="83"/>
      <c r="H7393" s="83"/>
    </row>
    <row r="7394" spans="7:8" ht="14.45" x14ac:dyDescent="0.3">
      <c r="G7394" s="83"/>
      <c r="H7394" s="83"/>
    </row>
    <row r="7395" spans="7:8" ht="14.45" x14ac:dyDescent="0.3">
      <c r="G7395" s="83"/>
      <c r="H7395" s="83"/>
    </row>
    <row r="7396" spans="7:8" ht="14.45" x14ac:dyDescent="0.3">
      <c r="G7396" s="83"/>
      <c r="H7396" s="83"/>
    </row>
    <row r="7397" spans="7:8" ht="14.45" x14ac:dyDescent="0.3">
      <c r="G7397" s="83"/>
      <c r="H7397" s="83"/>
    </row>
    <row r="7398" spans="7:8" ht="14.45" x14ac:dyDescent="0.3">
      <c r="G7398" s="83"/>
      <c r="H7398" s="83"/>
    </row>
    <row r="7399" spans="7:8" ht="14.45" x14ac:dyDescent="0.3">
      <c r="G7399" s="83"/>
      <c r="H7399" s="83"/>
    </row>
    <row r="7400" spans="7:8" ht="14.45" x14ac:dyDescent="0.3">
      <c r="G7400" s="83"/>
      <c r="H7400" s="83"/>
    </row>
    <row r="7401" spans="7:8" ht="14.45" x14ac:dyDescent="0.3">
      <c r="G7401" s="83"/>
      <c r="H7401" s="83"/>
    </row>
    <row r="7402" spans="7:8" ht="14.45" x14ac:dyDescent="0.3">
      <c r="G7402" s="83"/>
      <c r="H7402" s="83"/>
    </row>
    <row r="7403" spans="7:8" ht="14.45" x14ac:dyDescent="0.3">
      <c r="G7403" s="83"/>
      <c r="H7403" s="83"/>
    </row>
    <row r="7404" spans="7:8" ht="14.45" x14ac:dyDescent="0.3">
      <c r="G7404" s="83"/>
      <c r="H7404" s="83"/>
    </row>
    <row r="7405" spans="7:8" ht="14.45" x14ac:dyDescent="0.3">
      <c r="G7405" s="83"/>
      <c r="H7405" s="83"/>
    </row>
    <row r="7406" spans="7:8" ht="14.45" x14ac:dyDescent="0.3">
      <c r="G7406" s="83"/>
      <c r="H7406" s="83"/>
    </row>
    <row r="7407" spans="7:8" ht="14.45" x14ac:dyDescent="0.3">
      <c r="G7407" s="83"/>
      <c r="H7407" s="83"/>
    </row>
    <row r="7408" spans="7:8" ht="14.45" x14ac:dyDescent="0.3">
      <c r="G7408" s="83"/>
      <c r="H7408" s="83"/>
    </row>
    <row r="7409" spans="7:8" ht="14.45" x14ac:dyDescent="0.3">
      <c r="G7409" s="83"/>
      <c r="H7409" s="83"/>
    </row>
    <row r="7410" spans="7:8" ht="14.45" x14ac:dyDescent="0.3">
      <c r="G7410" s="83"/>
      <c r="H7410" s="83"/>
    </row>
    <row r="7411" spans="7:8" ht="14.45" x14ac:dyDescent="0.3">
      <c r="G7411" s="83"/>
      <c r="H7411" s="83"/>
    </row>
    <row r="7412" spans="7:8" ht="14.45" x14ac:dyDescent="0.3">
      <c r="G7412" s="83"/>
      <c r="H7412" s="83"/>
    </row>
    <row r="7413" spans="7:8" ht="14.45" x14ac:dyDescent="0.3">
      <c r="G7413" s="83"/>
      <c r="H7413" s="83"/>
    </row>
    <row r="7414" spans="7:8" ht="14.45" x14ac:dyDescent="0.3">
      <c r="G7414" s="83"/>
      <c r="H7414" s="83"/>
    </row>
    <row r="7415" spans="7:8" ht="14.45" x14ac:dyDescent="0.3">
      <c r="G7415" s="83"/>
      <c r="H7415" s="83"/>
    </row>
    <row r="7416" spans="7:8" ht="14.45" x14ac:dyDescent="0.3">
      <c r="G7416" s="83"/>
      <c r="H7416" s="83"/>
    </row>
    <row r="7417" spans="7:8" ht="14.45" x14ac:dyDescent="0.3">
      <c r="G7417" s="83"/>
      <c r="H7417" s="83"/>
    </row>
    <row r="7418" spans="7:8" ht="14.45" x14ac:dyDescent="0.3">
      <c r="G7418" s="83"/>
      <c r="H7418" s="83"/>
    </row>
    <row r="7419" spans="7:8" ht="14.45" x14ac:dyDescent="0.3">
      <c r="G7419" s="83"/>
      <c r="H7419" s="83"/>
    </row>
    <row r="7420" spans="7:8" ht="14.45" x14ac:dyDescent="0.3">
      <c r="G7420" s="83"/>
      <c r="H7420" s="83"/>
    </row>
    <row r="7421" spans="7:8" ht="14.45" x14ac:dyDescent="0.3">
      <c r="G7421" s="83"/>
      <c r="H7421" s="83"/>
    </row>
    <row r="7422" spans="7:8" ht="14.45" x14ac:dyDescent="0.3">
      <c r="G7422" s="83"/>
      <c r="H7422" s="83"/>
    </row>
    <row r="7423" spans="7:8" ht="14.45" x14ac:dyDescent="0.3">
      <c r="G7423" s="83"/>
      <c r="H7423" s="83"/>
    </row>
    <row r="7424" spans="7:8" ht="14.45" x14ac:dyDescent="0.3">
      <c r="G7424" s="83"/>
      <c r="H7424" s="83"/>
    </row>
    <row r="7425" spans="7:8" ht="14.45" x14ac:dyDescent="0.3">
      <c r="G7425" s="83"/>
      <c r="H7425" s="83"/>
    </row>
    <row r="7426" spans="7:8" ht="14.45" x14ac:dyDescent="0.3">
      <c r="G7426" s="83"/>
      <c r="H7426" s="83"/>
    </row>
    <row r="7427" spans="7:8" ht="14.45" x14ac:dyDescent="0.3">
      <c r="G7427" s="83"/>
      <c r="H7427" s="83"/>
    </row>
    <row r="7428" spans="7:8" ht="14.45" x14ac:dyDescent="0.3">
      <c r="G7428" s="83"/>
      <c r="H7428" s="83"/>
    </row>
    <row r="7429" spans="7:8" ht="14.45" x14ac:dyDescent="0.3">
      <c r="G7429" s="83"/>
      <c r="H7429" s="83"/>
    </row>
    <row r="7430" spans="7:8" ht="14.45" x14ac:dyDescent="0.3">
      <c r="G7430" s="83"/>
      <c r="H7430" s="83"/>
    </row>
    <row r="7431" spans="7:8" ht="14.45" x14ac:dyDescent="0.3">
      <c r="G7431" s="83"/>
      <c r="H7431" s="83"/>
    </row>
    <row r="7432" spans="7:8" ht="14.45" x14ac:dyDescent="0.3">
      <c r="G7432" s="83"/>
      <c r="H7432" s="83"/>
    </row>
    <row r="7433" spans="7:8" ht="14.45" x14ac:dyDescent="0.3">
      <c r="G7433" s="83"/>
      <c r="H7433" s="83"/>
    </row>
    <row r="7434" spans="7:8" ht="14.45" x14ac:dyDescent="0.3">
      <c r="G7434" s="83"/>
      <c r="H7434" s="83"/>
    </row>
    <row r="7435" spans="7:8" ht="14.45" x14ac:dyDescent="0.3">
      <c r="G7435" s="83"/>
      <c r="H7435" s="83"/>
    </row>
    <row r="7436" spans="7:8" ht="14.45" x14ac:dyDescent="0.3">
      <c r="G7436" s="83"/>
      <c r="H7436" s="83"/>
    </row>
    <row r="7437" spans="7:8" ht="14.45" x14ac:dyDescent="0.3">
      <c r="G7437" s="83"/>
      <c r="H7437" s="83"/>
    </row>
    <row r="7438" spans="7:8" ht="14.45" x14ac:dyDescent="0.3">
      <c r="G7438" s="83"/>
      <c r="H7438" s="83"/>
    </row>
    <row r="7439" spans="7:8" ht="14.45" x14ac:dyDescent="0.3">
      <c r="G7439" s="83"/>
      <c r="H7439" s="83"/>
    </row>
    <row r="7440" spans="7:8" ht="14.45" x14ac:dyDescent="0.3">
      <c r="G7440" s="83"/>
      <c r="H7440" s="83"/>
    </row>
    <row r="7441" spans="7:8" ht="14.45" x14ac:dyDescent="0.3">
      <c r="G7441" s="83"/>
      <c r="H7441" s="83"/>
    </row>
    <row r="7442" spans="7:8" ht="14.45" x14ac:dyDescent="0.3">
      <c r="G7442" s="83"/>
      <c r="H7442" s="83"/>
    </row>
    <row r="7443" spans="7:8" ht="14.45" x14ac:dyDescent="0.3">
      <c r="G7443" s="83"/>
      <c r="H7443" s="83"/>
    </row>
    <row r="7444" spans="7:8" ht="14.45" x14ac:dyDescent="0.3">
      <c r="G7444" s="83"/>
      <c r="H7444" s="83"/>
    </row>
    <row r="7445" spans="7:8" ht="14.45" x14ac:dyDescent="0.3">
      <c r="G7445" s="83"/>
      <c r="H7445" s="83"/>
    </row>
    <row r="7446" spans="7:8" ht="14.45" x14ac:dyDescent="0.3">
      <c r="G7446" s="83"/>
      <c r="H7446" s="83"/>
    </row>
    <row r="7447" spans="7:8" ht="14.45" x14ac:dyDescent="0.3">
      <c r="G7447" s="83"/>
      <c r="H7447" s="83"/>
    </row>
    <row r="7448" spans="7:8" ht="14.45" x14ac:dyDescent="0.3">
      <c r="G7448" s="83"/>
      <c r="H7448" s="83"/>
    </row>
    <row r="7449" spans="7:8" ht="14.45" x14ac:dyDescent="0.3">
      <c r="G7449" s="83"/>
      <c r="H7449" s="83"/>
    </row>
    <row r="7450" spans="7:8" ht="14.45" x14ac:dyDescent="0.3">
      <c r="G7450" s="83"/>
      <c r="H7450" s="83"/>
    </row>
    <row r="7451" spans="7:8" ht="14.45" x14ac:dyDescent="0.3">
      <c r="G7451" s="83"/>
      <c r="H7451" s="83"/>
    </row>
    <row r="7452" spans="7:8" ht="14.45" x14ac:dyDescent="0.3">
      <c r="G7452" s="83"/>
      <c r="H7452" s="83"/>
    </row>
    <row r="7453" spans="7:8" ht="14.45" x14ac:dyDescent="0.3">
      <c r="G7453" s="83"/>
      <c r="H7453" s="83"/>
    </row>
    <row r="7454" spans="7:8" ht="14.45" x14ac:dyDescent="0.3">
      <c r="G7454" s="83"/>
      <c r="H7454" s="83"/>
    </row>
    <row r="7455" spans="7:8" ht="14.45" x14ac:dyDescent="0.3">
      <c r="G7455" s="83"/>
      <c r="H7455" s="83"/>
    </row>
    <row r="7456" spans="7:8" ht="14.45" x14ac:dyDescent="0.3">
      <c r="G7456" s="83"/>
      <c r="H7456" s="83"/>
    </row>
    <row r="7457" spans="7:8" ht="14.45" x14ac:dyDescent="0.3">
      <c r="G7457" s="83"/>
      <c r="H7457" s="83"/>
    </row>
    <row r="7458" spans="7:8" ht="14.45" x14ac:dyDescent="0.3">
      <c r="G7458" s="83"/>
      <c r="H7458" s="83"/>
    </row>
    <row r="7459" spans="7:8" ht="14.45" x14ac:dyDescent="0.3">
      <c r="G7459" s="83"/>
      <c r="H7459" s="83"/>
    </row>
    <row r="7460" spans="7:8" ht="14.45" x14ac:dyDescent="0.3">
      <c r="G7460" s="83"/>
      <c r="H7460" s="83"/>
    </row>
    <row r="7461" spans="7:8" ht="14.45" x14ac:dyDescent="0.3">
      <c r="G7461" s="83"/>
      <c r="H7461" s="83"/>
    </row>
    <row r="7462" spans="7:8" ht="14.45" x14ac:dyDescent="0.3">
      <c r="G7462" s="83"/>
      <c r="H7462" s="83"/>
    </row>
    <row r="7463" spans="7:8" ht="14.45" x14ac:dyDescent="0.3">
      <c r="G7463" s="83"/>
      <c r="H7463" s="83"/>
    </row>
    <row r="7464" spans="7:8" ht="14.45" x14ac:dyDescent="0.3">
      <c r="G7464" s="83"/>
      <c r="H7464" s="83"/>
    </row>
    <row r="7465" spans="7:8" ht="14.45" x14ac:dyDescent="0.3">
      <c r="G7465" s="83"/>
      <c r="H7465" s="83"/>
    </row>
    <row r="7466" spans="7:8" ht="14.45" x14ac:dyDescent="0.3">
      <c r="G7466" s="83"/>
      <c r="H7466" s="83"/>
    </row>
    <row r="7467" spans="7:8" ht="14.45" x14ac:dyDescent="0.3">
      <c r="G7467" s="83"/>
      <c r="H7467" s="83"/>
    </row>
    <row r="7468" spans="7:8" ht="14.45" x14ac:dyDescent="0.3">
      <c r="G7468" s="83"/>
      <c r="H7468" s="83"/>
    </row>
    <row r="7469" spans="7:8" ht="14.45" x14ac:dyDescent="0.3">
      <c r="G7469" s="83"/>
      <c r="H7469" s="83"/>
    </row>
    <row r="7470" spans="7:8" ht="14.45" x14ac:dyDescent="0.3">
      <c r="G7470" s="83"/>
      <c r="H7470" s="83"/>
    </row>
    <row r="7471" spans="7:8" ht="14.45" x14ac:dyDescent="0.3">
      <c r="G7471" s="83"/>
      <c r="H7471" s="83"/>
    </row>
    <row r="7472" spans="7:8" ht="14.45" x14ac:dyDescent="0.3">
      <c r="G7472" s="83"/>
      <c r="H7472" s="83"/>
    </row>
    <row r="7473" spans="7:8" ht="14.45" x14ac:dyDescent="0.3">
      <c r="G7473" s="83"/>
      <c r="H7473" s="83"/>
    </row>
    <row r="7474" spans="7:8" ht="14.45" x14ac:dyDescent="0.3">
      <c r="G7474" s="83"/>
      <c r="H7474" s="83"/>
    </row>
    <row r="7475" spans="7:8" ht="14.45" x14ac:dyDescent="0.3">
      <c r="G7475" s="83"/>
      <c r="H7475" s="83"/>
    </row>
    <row r="7476" spans="7:8" ht="14.45" x14ac:dyDescent="0.3">
      <c r="G7476" s="83"/>
      <c r="H7476" s="83"/>
    </row>
    <row r="7477" spans="7:8" ht="14.45" x14ac:dyDescent="0.3">
      <c r="G7477" s="83"/>
      <c r="H7477" s="83"/>
    </row>
    <row r="7478" spans="7:8" ht="14.45" x14ac:dyDescent="0.3">
      <c r="G7478" s="83"/>
      <c r="H7478" s="83"/>
    </row>
    <row r="7479" spans="7:8" ht="14.45" x14ac:dyDescent="0.3">
      <c r="G7479" s="83"/>
      <c r="H7479" s="83"/>
    </row>
    <row r="7480" spans="7:8" ht="14.45" x14ac:dyDescent="0.3">
      <c r="G7480" s="83"/>
      <c r="H7480" s="83"/>
    </row>
    <row r="7481" spans="7:8" ht="14.45" x14ac:dyDescent="0.3">
      <c r="G7481" s="83"/>
      <c r="H7481" s="83"/>
    </row>
    <row r="7482" spans="7:8" ht="14.45" x14ac:dyDescent="0.3">
      <c r="G7482" s="83"/>
      <c r="H7482" s="83"/>
    </row>
    <row r="7483" spans="7:8" ht="14.45" x14ac:dyDescent="0.3">
      <c r="G7483" s="83"/>
      <c r="H7483" s="83"/>
    </row>
    <row r="7484" spans="7:8" ht="14.45" x14ac:dyDescent="0.3">
      <c r="G7484" s="83"/>
      <c r="H7484" s="83"/>
    </row>
    <row r="7485" spans="7:8" ht="14.45" x14ac:dyDescent="0.3">
      <c r="G7485" s="83"/>
      <c r="H7485" s="83"/>
    </row>
    <row r="7486" spans="7:8" ht="14.45" x14ac:dyDescent="0.3">
      <c r="G7486" s="83"/>
      <c r="H7486" s="83"/>
    </row>
    <row r="7487" spans="7:8" ht="14.45" x14ac:dyDescent="0.3">
      <c r="G7487" s="83"/>
      <c r="H7487" s="83"/>
    </row>
    <row r="7488" spans="7:8" ht="14.45" x14ac:dyDescent="0.3">
      <c r="G7488" s="83"/>
      <c r="H7488" s="83"/>
    </row>
    <row r="7489" spans="7:8" ht="14.45" x14ac:dyDescent="0.3">
      <c r="G7489" s="83"/>
      <c r="H7489" s="83"/>
    </row>
    <row r="7490" spans="7:8" ht="14.45" x14ac:dyDescent="0.3">
      <c r="G7490" s="83"/>
      <c r="H7490" s="83"/>
    </row>
    <row r="7491" spans="7:8" ht="14.45" x14ac:dyDescent="0.3">
      <c r="G7491" s="83"/>
      <c r="H7491" s="83"/>
    </row>
    <row r="7492" spans="7:8" ht="14.45" x14ac:dyDescent="0.3">
      <c r="G7492" s="83"/>
      <c r="H7492" s="83"/>
    </row>
    <row r="7493" spans="7:8" ht="14.45" x14ac:dyDescent="0.3">
      <c r="G7493" s="83"/>
      <c r="H7493" s="83"/>
    </row>
    <row r="7494" spans="7:8" ht="14.45" x14ac:dyDescent="0.3">
      <c r="G7494" s="83"/>
      <c r="H7494" s="83"/>
    </row>
    <row r="7495" spans="7:8" ht="14.45" x14ac:dyDescent="0.3">
      <c r="G7495" s="83"/>
      <c r="H7495" s="83"/>
    </row>
    <row r="7496" spans="7:8" ht="14.45" x14ac:dyDescent="0.3">
      <c r="G7496" s="83"/>
      <c r="H7496" s="83"/>
    </row>
    <row r="7497" spans="7:8" ht="14.45" x14ac:dyDescent="0.3">
      <c r="G7497" s="83"/>
      <c r="H7497" s="83"/>
    </row>
    <row r="7498" spans="7:8" ht="14.45" x14ac:dyDescent="0.3">
      <c r="G7498" s="83"/>
      <c r="H7498" s="83"/>
    </row>
    <row r="7499" spans="7:8" ht="14.45" x14ac:dyDescent="0.3">
      <c r="G7499" s="83"/>
      <c r="H7499" s="83"/>
    </row>
    <row r="7500" spans="7:8" ht="14.45" x14ac:dyDescent="0.3">
      <c r="G7500" s="83"/>
      <c r="H7500" s="83"/>
    </row>
    <row r="7501" spans="7:8" ht="14.45" x14ac:dyDescent="0.3">
      <c r="G7501" s="83"/>
      <c r="H7501" s="83"/>
    </row>
    <row r="7502" spans="7:8" ht="14.45" x14ac:dyDescent="0.3">
      <c r="G7502" s="83"/>
      <c r="H7502" s="83"/>
    </row>
    <row r="7503" spans="7:8" ht="14.45" x14ac:dyDescent="0.3">
      <c r="G7503" s="83"/>
      <c r="H7503" s="83"/>
    </row>
    <row r="7504" spans="7:8" ht="14.45" x14ac:dyDescent="0.3">
      <c r="G7504" s="83"/>
      <c r="H7504" s="83"/>
    </row>
    <row r="7505" spans="7:8" ht="14.45" x14ac:dyDescent="0.3">
      <c r="G7505" s="83"/>
      <c r="H7505" s="83"/>
    </row>
    <row r="7506" spans="7:8" ht="14.45" x14ac:dyDescent="0.3">
      <c r="G7506" s="83"/>
      <c r="H7506" s="83"/>
    </row>
    <row r="7507" spans="7:8" ht="14.45" x14ac:dyDescent="0.3">
      <c r="G7507" s="83"/>
      <c r="H7507" s="83"/>
    </row>
    <row r="7508" spans="7:8" ht="14.45" x14ac:dyDescent="0.3">
      <c r="G7508" s="83"/>
      <c r="H7508" s="83"/>
    </row>
    <row r="7509" spans="7:8" ht="14.45" x14ac:dyDescent="0.3">
      <c r="G7509" s="83"/>
      <c r="H7509" s="83"/>
    </row>
    <row r="7510" spans="7:8" ht="14.45" x14ac:dyDescent="0.3">
      <c r="G7510" s="83"/>
      <c r="H7510" s="83"/>
    </row>
    <row r="7511" spans="7:8" ht="14.45" x14ac:dyDescent="0.3">
      <c r="G7511" s="83"/>
      <c r="H7511" s="83"/>
    </row>
    <row r="7512" spans="7:8" ht="14.45" x14ac:dyDescent="0.3">
      <c r="G7512" s="83"/>
      <c r="H7512" s="83"/>
    </row>
    <row r="7513" spans="7:8" ht="14.45" x14ac:dyDescent="0.3">
      <c r="G7513" s="83"/>
      <c r="H7513" s="83"/>
    </row>
    <row r="7514" spans="7:8" ht="14.45" x14ac:dyDescent="0.3">
      <c r="G7514" s="83"/>
      <c r="H7514" s="83"/>
    </row>
    <row r="7515" spans="7:8" ht="14.45" x14ac:dyDescent="0.3">
      <c r="G7515" s="83"/>
      <c r="H7515" s="83"/>
    </row>
    <row r="7516" spans="7:8" ht="14.45" x14ac:dyDescent="0.3">
      <c r="G7516" s="83"/>
      <c r="H7516" s="83"/>
    </row>
    <row r="7517" spans="7:8" ht="14.45" x14ac:dyDescent="0.3">
      <c r="G7517" s="83"/>
      <c r="H7517" s="83"/>
    </row>
    <row r="7518" spans="7:8" ht="14.45" x14ac:dyDescent="0.3">
      <c r="G7518" s="83"/>
      <c r="H7518" s="83"/>
    </row>
    <row r="7519" spans="7:8" ht="14.45" x14ac:dyDescent="0.3">
      <c r="G7519" s="83"/>
      <c r="H7519" s="83"/>
    </row>
    <row r="7520" spans="7:8" ht="14.45" x14ac:dyDescent="0.3">
      <c r="G7520" s="83"/>
      <c r="H7520" s="83"/>
    </row>
    <row r="7521" spans="7:8" ht="14.45" x14ac:dyDescent="0.3">
      <c r="G7521" s="83"/>
      <c r="H7521" s="83"/>
    </row>
    <row r="7522" spans="7:8" ht="14.45" x14ac:dyDescent="0.3">
      <c r="G7522" s="83"/>
      <c r="H7522" s="83"/>
    </row>
    <row r="7523" spans="7:8" ht="14.45" x14ac:dyDescent="0.3">
      <c r="G7523" s="83"/>
      <c r="H7523" s="83"/>
    </row>
    <row r="7524" spans="7:8" ht="14.45" x14ac:dyDescent="0.3">
      <c r="G7524" s="83"/>
      <c r="H7524" s="83"/>
    </row>
    <row r="7525" spans="7:8" ht="14.45" x14ac:dyDescent="0.3">
      <c r="G7525" s="83"/>
      <c r="H7525" s="83"/>
    </row>
    <row r="7526" spans="7:8" ht="14.45" x14ac:dyDescent="0.3">
      <c r="G7526" s="83"/>
      <c r="H7526" s="83"/>
    </row>
    <row r="7527" spans="7:8" ht="14.45" x14ac:dyDescent="0.3">
      <c r="G7527" s="83"/>
      <c r="H7527" s="83"/>
    </row>
    <row r="7528" spans="7:8" ht="14.45" x14ac:dyDescent="0.3">
      <c r="G7528" s="83"/>
      <c r="H7528" s="83"/>
    </row>
    <row r="7529" spans="7:8" ht="14.45" x14ac:dyDescent="0.3">
      <c r="G7529" s="83"/>
      <c r="H7529" s="83"/>
    </row>
    <row r="7530" spans="7:8" ht="14.45" x14ac:dyDescent="0.3">
      <c r="G7530" s="83"/>
      <c r="H7530" s="83"/>
    </row>
    <row r="7531" spans="7:8" ht="14.45" x14ac:dyDescent="0.3">
      <c r="G7531" s="83"/>
      <c r="H7531" s="83"/>
    </row>
    <row r="7532" spans="7:8" ht="14.45" x14ac:dyDescent="0.3">
      <c r="G7532" s="83"/>
      <c r="H7532" s="83"/>
    </row>
    <row r="7533" spans="7:8" ht="14.45" x14ac:dyDescent="0.3">
      <c r="G7533" s="83"/>
      <c r="H7533" s="83"/>
    </row>
    <row r="7534" spans="7:8" ht="14.45" x14ac:dyDescent="0.3">
      <c r="G7534" s="83"/>
      <c r="H7534" s="83"/>
    </row>
    <row r="7535" spans="7:8" ht="14.45" x14ac:dyDescent="0.3">
      <c r="G7535" s="83"/>
      <c r="H7535" s="83"/>
    </row>
    <row r="7536" spans="7:8" ht="14.45" x14ac:dyDescent="0.3">
      <c r="G7536" s="83"/>
      <c r="H7536" s="83"/>
    </row>
    <row r="7537" spans="7:8" ht="14.45" x14ac:dyDescent="0.3">
      <c r="G7537" s="83"/>
      <c r="H7537" s="83"/>
    </row>
    <row r="7538" spans="7:8" ht="14.45" x14ac:dyDescent="0.3">
      <c r="G7538" s="83"/>
      <c r="H7538" s="83"/>
    </row>
    <row r="7539" spans="7:8" ht="14.45" x14ac:dyDescent="0.3">
      <c r="G7539" s="83"/>
      <c r="H7539" s="83"/>
    </row>
    <row r="7540" spans="7:8" ht="14.45" x14ac:dyDescent="0.3">
      <c r="G7540" s="83"/>
      <c r="H7540" s="83"/>
    </row>
    <row r="7541" spans="7:8" ht="14.45" x14ac:dyDescent="0.3">
      <c r="G7541" s="83"/>
      <c r="H7541" s="83"/>
    </row>
    <row r="7542" spans="7:8" ht="14.45" x14ac:dyDescent="0.3">
      <c r="G7542" s="83"/>
      <c r="H7542" s="83"/>
    </row>
    <row r="7543" spans="7:8" ht="14.45" x14ac:dyDescent="0.3">
      <c r="G7543" s="83"/>
      <c r="H7543" s="83"/>
    </row>
    <row r="7544" spans="7:8" ht="14.45" x14ac:dyDescent="0.3">
      <c r="G7544" s="83"/>
      <c r="H7544" s="83"/>
    </row>
    <row r="7545" spans="7:8" ht="14.45" x14ac:dyDescent="0.3">
      <c r="G7545" s="83"/>
      <c r="H7545" s="83"/>
    </row>
    <row r="7546" spans="7:8" ht="14.45" x14ac:dyDescent="0.3">
      <c r="G7546" s="83"/>
      <c r="H7546" s="83"/>
    </row>
    <row r="7547" spans="7:8" ht="14.45" x14ac:dyDescent="0.3">
      <c r="G7547" s="83"/>
      <c r="H7547" s="83"/>
    </row>
    <row r="7548" spans="7:8" ht="14.45" x14ac:dyDescent="0.3">
      <c r="G7548" s="83"/>
      <c r="H7548" s="83"/>
    </row>
    <row r="7549" spans="7:8" ht="14.45" x14ac:dyDescent="0.3">
      <c r="G7549" s="83"/>
      <c r="H7549" s="83"/>
    </row>
    <row r="7550" spans="7:8" ht="14.45" x14ac:dyDescent="0.3">
      <c r="G7550" s="83"/>
      <c r="H7550" s="83"/>
    </row>
    <row r="7551" spans="7:8" ht="14.45" x14ac:dyDescent="0.3">
      <c r="G7551" s="83"/>
      <c r="H7551" s="83"/>
    </row>
    <row r="7552" spans="7:8" ht="14.45" x14ac:dyDescent="0.3">
      <c r="G7552" s="83"/>
      <c r="H7552" s="83"/>
    </row>
    <row r="7553" spans="7:8" ht="14.45" x14ac:dyDescent="0.3">
      <c r="G7553" s="83"/>
      <c r="H7553" s="83"/>
    </row>
    <row r="7554" spans="7:8" ht="14.45" x14ac:dyDescent="0.3">
      <c r="G7554" s="83"/>
      <c r="H7554" s="83"/>
    </row>
    <row r="7555" spans="7:8" ht="14.45" x14ac:dyDescent="0.3">
      <c r="G7555" s="83"/>
      <c r="H7555" s="83"/>
    </row>
    <row r="7556" spans="7:8" ht="14.45" x14ac:dyDescent="0.3">
      <c r="G7556" s="83"/>
      <c r="H7556" s="83"/>
    </row>
    <row r="7557" spans="7:8" ht="14.45" x14ac:dyDescent="0.3">
      <c r="G7557" s="83"/>
      <c r="H7557" s="83"/>
    </row>
    <row r="7558" spans="7:8" ht="14.45" x14ac:dyDescent="0.3">
      <c r="G7558" s="83"/>
      <c r="H7558" s="83"/>
    </row>
    <row r="7559" spans="7:8" ht="14.45" x14ac:dyDescent="0.3">
      <c r="G7559" s="83"/>
      <c r="H7559" s="83"/>
    </row>
    <row r="7560" spans="7:8" ht="14.45" x14ac:dyDescent="0.3">
      <c r="G7560" s="83"/>
      <c r="H7560" s="83"/>
    </row>
    <row r="7561" spans="7:8" ht="14.45" x14ac:dyDescent="0.3">
      <c r="G7561" s="83"/>
      <c r="H7561" s="83"/>
    </row>
    <row r="7562" spans="7:8" ht="14.45" x14ac:dyDescent="0.3">
      <c r="G7562" s="83"/>
      <c r="H7562" s="83"/>
    </row>
    <row r="7563" spans="7:8" ht="14.45" x14ac:dyDescent="0.3">
      <c r="G7563" s="83"/>
      <c r="H7563" s="83"/>
    </row>
    <row r="7564" spans="7:8" ht="14.45" x14ac:dyDescent="0.3">
      <c r="G7564" s="83"/>
      <c r="H7564" s="83"/>
    </row>
    <row r="7565" spans="7:8" ht="14.45" x14ac:dyDescent="0.3">
      <c r="G7565" s="83"/>
      <c r="H7565" s="83"/>
    </row>
    <row r="7566" spans="7:8" ht="14.45" x14ac:dyDescent="0.3">
      <c r="G7566" s="83"/>
      <c r="H7566" s="83"/>
    </row>
    <row r="7567" spans="7:8" ht="14.45" x14ac:dyDescent="0.3">
      <c r="G7567" s="83"/>
      <c r="H7567" s="83"/>
    </row>
    <row r="7568" spans="7:8" ht="14.45" x14ac:dyDescent="0.3">
      <c r="G7568" s="83"/>
      <c r="H7568" s="83"/>
    </row>
    <row r="7569" spans="7:8" ht="14.45" x14ac:dyDescent="0.3">
      <c r="G7569" s="83"/>
      <c r="H7569" s="83"/>
    </row>
    <row r="7570" spans="7:8" ht="14.45" x14ac:dyDescent="0.3">
      <c r="G7570" s="83"/>
      <c r="H7570" s="83"/>
    </row>
    <row r="7571" spans="7:8" ht="14.45" x14ac:dyDescent="0.3">
      <c r="G7571" s="83"/>
      <c r="H7571" s="83"/>
    </row>
    <row r="7572" spans="7:8" ht="14.45" x14ac:dyDescent="0.3">
      <c r="G7572" s="83"/>
      <c r="H7572" s="83"/>
    </row>
    <row r="7573" spans="7:8" ht="14.45" x14ac:dyDescent="0.3">
      <c r="G7573" s="83"/>
      <c r="H7573" s="83"/>
    </row>
    <row r="7574" spans="7:8" ht="14.45" x14ac:dyDescent="0.3">
      <c r="G7574" s="83"/>
      <c r="H7574" s="83"/>
    </row>
    <row r="7575" spans="7:8" ht="14.45" x14ac:dyDescent="0.3">
      <c r="G7575" s="83"/>
      <c r="H7575" s="83"/>
    </row>
    <row r="7576" spans="7:8" ht="14.45" x14ac:dyDescent="0.3">
      <c r="G7576" s="83"/>
      <c r="H7576" s="83"/>
    </row>
    <row r="7577" spans="7:8" ht="14.45" x14ac:dyDescent="0.3">
      <c r="G7577" s="83"/>
      <c r="H7577" s="83"/>
    </row>
    <row r="7578" spans="7:8" ht="14.45" x14ac:dyDescent="0.3">
      <c r="G7578" s="83"/>
      <c r="H7578" s="83"/>
    </row>
    <row r="7579" spans="7:8" ht="14.45" x14ac:dyDescent="0.3">
      <c r="G7579" s="83"/>
      <c r="H7579" s="83"/>
    </row>
    <row r="7580" spans="7:8" ht="14.45" x14ac:dyDescent="0.3">
      <c r="G7580" s="83"/>
      <c r="H7580" s="83"/>
    </row>
    <row r="7581" spans="7:8" ht="14.45" x14ac:dyDescent="0.3">
      <c r="G7581" s="83"/>
      <c r="H7581" s="83"/>
    </row>
    <row r="7582" spans="7:8" ht="14.45" x14ac:dyDescent="0.3">
      <c r="G7582" s="83"/>
      <c r="H7582" s="83"/>
    </row>
    <row r="7583" spans="7:8" ht="14.45" x14ac:dyDescent="0.3">
      <c r="G7583" s="83"/>
      <c r="H7583" s="83"/>
    </row>
    <row r="7584" spans="7:8" ht="14.45" x14ac:dyDescent="0.3">
      <c r="G7584" s="83"/>
      <c r="H7584" s="83"/>
    </row>
    <row r="7585" spans="7:8" ht="14.45" x14ac:dyDescent="0.3">
      <c r="G7585" s="83"/>
      <c r="H7585" s="83"/>
    </row>
    <row r="7586" spans="7:8" ht="14.45" x14ac:dyDescent="0.3">
      <c r="G7586" s="83"/>
      <c r="H7586" s="83"/>
    </row>
    <row r="7587" spans="7:8" ht="14.45" x14ac:dyDescent="0.3">
      <c r="G7587" s="83"/>
      <c r="H7587" s="83"/>
    </row>
    <row r="7588" spans="7:8" ht="14.45" x14ac:dyDescent="0.3">
      <c r="G7588" s="83"/>
      <c r="H7588" s="83"/>
    </row>
    <row r="7589" spans="7:8" ht="14.45" x14ac:dyDescent="0.3">
      <c r="G7589" s="83"/>
      <c r="H7589" s="83"/>
    </row>
    <row r="7590" spans="7:8" ht="14.45" x14ac:dyDescent="0.3">
      <c r="G7590" s="83"/>
      <c r="H7590" s="83"/>
    </row>
    <row r="7591" spans="7:8" ht="14.45" x14ac:dyDescent="0.3">
      <c r="G7591" s="83"/>
      <c r="H7591" s="83"/>
    </row>
    <row r="7592" spans="7:8" ht="14.45" x14ac:dyDescent="0.3">
      <c r="G7592" s="83"/>
      <c r="H7592" s="83"/>
    </row>
    <row r="7593" spans="7:8" ht="14.45" x14ac:dyDescent="0.3">
      <c r="G7593" s="83"/>
      <c r="H7593" s="83"/>
    </row>
    <row r="7594" spans="7:8" ht="14.45" x14ac:dyDescent="0.3">
      <c r="G7594" s="83"/>
      <c r="H7594" s="83"/>
    </row>
    <row r="7595" spans="7:8" ht="14.45" x14ac:dyDescent="0.3">
      <c r="G7595" s="83"/>
      <c r="H7595" s="83"/>
    </row>
    <row r="7596" spans="7:8" ht="14.45" x14ac:dyDescent="0.3">
      <c r="G7596" s="83"/>
      <c r="H7596" s="83"/>
    </row>
    <row r="7597" spans="7:8" ht="14.45" x14ac:dyDescent="0.3">
      <c r="G7597" s="83"/>
      <c r="H7597" s="83"/>
    </row>
    <row r="7598" spans="7:8" ht="14.45" x14ac:dyDescent="0.3">
      <c r="G7598" s="83"/>
      <c r="H7598" s="83"/>
    </row>
    <row r="7599" spans="7:8" ht="14.45" x14ac:dyDescent="0.3">
      <c r="G7599" s="83"/>
      <c r="H7599" s="83"/>
    </row>
    <row r="7600" spans="7:8" ht="14.45" x14ac:dyDescent="0.3">
      <c r="G7600" s="83"/>
      <c r="H7600" s="83"/>
    </row>
    <row r="7601" spans="7:8" ht="14.45" x14ac:dyDescent="0.3">
      <c r="G7601" s="83"/>
      <c r="H7601" s="83"/>
    </row>
    <row r="7602" spans="7:8" ht="14.45" x14ac:dyDescent="0.3">
      <c r="G7602" s="83"/>
      <c r="H7602" s="83"/>
    </row>
    <row r="7603" spans="7:8" ht="14.45" x14ac:dyDescent="0.3">
      <c r="G7603" s="83"/>
      <c r="H7603" s="83"/>
    </row>
    <row r="7604" spans="7:8" ht="14.45" x14ac:dyDescent="0.3">
      <c r="G7604" s="83"/>
      <c r="H7604" s="83"/>
    </row>
    <row r="7605" spans="7:8" ht="14.45" x14ac:dyDescent="0.3">
      <c r="G7605" s="83"/>
      <c r="H7605" s="83"/>
    </row>
    <row r="7606" spans="7:8" ht="14.45" x14ac:dyDescent="0.3">
      <c r="G7606" s="83"/>
      <c r="H7606" s="83"/>
    </row>
    <row r="7607" spans="7:8" ht="14.45" x14ac:dyDescent="0.3">
      <c r="G7607" s="83"/>
      <c r="H7607" s="83"/>
    </row>
    <row r="7608" spans="7:8" ht="14.45" x14ac:dyDescent="0.3">
      <c r="G7608" s="83"/>
      <c r="H7608" s="83"/>
    </row>
    <row r="7609" spans="7:8" ht="14.45" x14ac:dyDescent="0.3">
      <c r="G7609" s="83"/>
      <c r="H7609" s="83"/>
    </row>
    <row r="7610" spans="7:8" ht="14.45" x14ac:dyDescent="0.3">
      <c r="G7610" s="83"/>
      <c r="H7610" s="83"/>
    </row>
    <row r="7611" spans="7:8" ht="14.45" x14ac:dyDescent="0.3">
      <c r="G7611" s="83"/>
      <c r="H7611" s="83"/>
    </row>
    <row r="7612" spans="7:8" ht="14.45" x14ac:dyDescent="0.3">
      <c r="G7612" s="83"/>
      <c r="H7612" s="83"/>
    </row>
    <row r="7613" spans="7:8" ht="14.45" x14ac:dyDescent="0.3">
      <c r="G7613" s="83"/>
      <c r="H7613" s="83"/>
    </row>
    <row r="7614" spans="7:8" ht="14.45" x14ac:dyDescent="0.3">
      <c r="G7614" s="83"/>
      <c r="H7614" s="83"/>
    </row>
    <row r="7615" spans="7:8" ht="14.45" x14ac:dyDescent="0.3">
      <c r="G7615" s="83"/>
      <c r="H7615" s="83"/>
    </row>
    <row r="7616" spans="7:8" ht="14.45" x14ac:dyDescent="0.3">
      <c r="G7616" s="83"/>
      <c r="H7616" s="83"/>
    </row>
    <row r="7617" spans="7:8" ht="14.45" x14ac:dyDescent="0.3">
      <c r="G7617" s="83"/>
      <c r="H7617" s="83"/>
    </row>
    <row r="7618" spans="7:8" ht="14.45" x14ac:dyDescent="0.3">
      <c r="G7618" s="83"/>
      <c r="H7618" s="83"/>
    </row>
    <row r="7619" spans="7:8" ht="14.45" x14ac:dyDescent="0.3">
      <c r="G7619" s="83"/>
      <c r="H7619" s="83"/>
    </row>
    <row r="7620" spans="7:8" ht="14.45" x14ac:dyDescent="0.3">
      <c r="G7620" s="83"/>
      <c r="H7620" s="83"/>
    </row>
    <row r="7621" spans="7:8" ht="14.45" x14ac:dyDescent="0.3">
      <c r="G7621" s="83"/>
      <c r="H7621" s="83"/>
    </row>
    <row r="7622" spans="7:8" ht="14.45" x14ac:dyDescent="0.3">
      <c r="G7622" s="83"/>
      <c r="H7622" s="83"/>
    </row>
    <row r="7623" spans="7:8" ht="14.45" x14ac:dyDescent="0.3">
      <c r="G7623" s="83"/>
      <c r="H7623" s="83"/>
    </row>
    <row r="7624" spans="7:8" ht="14.45" x14ac:dyDescent="0.3">
      <c r="G7624" s="83"/>
      <c r="H7624" s="83"/>
    </row>
    <row r="7625" spans="7:8" ht="14.45" x14ac:dyDescent="0.3">
      <c r="G7625" s="83"/>
      <c r="H7625" s="83"/>
    </row>
    <row r="7626" spans="7:8" ht="14.45" x14ac:dyDescent="0.3">
      <c r="G7626" s="83"/>
      <c r="H7626" s="83"/>
    </row>
    <row r="7627" spans="7:8" ht="14.45" x14ac:dyDescent="0.3">
      <c r="G7627" s="83"/>
      <c r="H7627" s="83"/>
    </row>
    <row r="7628" spans="7:8" ht="14.45" x14ac:dyDescent="0.3">
      <c r="G7628" s="83"/>
      <c r="H7628" s="83"/>
    </row>
    <row r="7629" spans="7:8" ht="14.45" x14ac:dyDescent="0.3">
      <c r="G7629" s="83"/>
      <c r="H7629" s="83"/>
    </row>
    <row r="7630" spans="7:8" ht="14.45" x14ac:dyDescent="0.3">
      <c r="G7630" s="83"/>
      <c r="H7630" s="83"/>
    </row>
    <row r="7631" spans="7:8" ht="14.45" x14ac:dyDescent="0.3">
      <c r="G7631" s="83"/>
      <c r="H7631" s="83"/>
    </row>
    <row r="7632" spans="7:8" ht="14.45" x14ac:dyDescent="0.3">
      <c r="G7632" s="83"/>
      <c r="H7632" s="83"/>
    </row>
    <row r="7633" spans="7:8" ht="14.45" x14ac:dyDescent="0.3">
      <c r="G7633" s="83"/>
      <c r="H7633" s="83"/>
    </row>
    <row r="7634" spans="7:8" ht="14.45" x14ac:dyDescent="0.3">
      <c r="G7634" s="83"/>
      <c r="H7634" s="83"/>
    </row>
    <row r="7635" spans="7:8" ht="14.45" x14ac:dyDescent="0.3">
      <c r="G7635" s="83"/>
      <c r="H7635" s="83"/>
    </row>
    <row r="7636" spans="7:8" ht="14.45" x14ac:dyDescent="0.3">
      <c r="G7636" s="83"/>
      <c r="H7636" s="83"/>
    </row>
    <row r="7637" spans="7:8" ht="14.45" x14ac:dyDescent="0.3">
      <c r="G7637" s="83"/>
      <c r="H7637" s="83"/>
    </row>
    <row r="7638" spans="7:8" ht="14.45" x14ac:dyDescent="0.3">
      <c r="G7638" s="83"/>
      <c r="H7638" s="83"/>
    </row>
    <row r="7639" spans="7:8" ht="14.45" x14ac:dyDescent="0.3">
      <c r="G7639" s="83"/>
      <c r="H7639" s="83"/>
    </row>
    <row r="7640" spans="7:8" ht="14.45" x14ac:dyDescent="0.3">
      <c r="G7640" s="83"/>
      <c r="H7640" s="83"/>
    </row>
    <row r="7641" spans="7:8" ht="14.45" x14ac:dyDescent="0.3">
      <c r="G7641" s="83"/>
      <c r="H7641" s="83"/>
    </row>
    <row r="7642" spans="7:8" ht="14.45" x14ac:dyDescent="0.3">
      <c r="G7642" s="83"/>
      <c r="H7642" s="83"/>
    </row>
    <row r="7643" spans="7:8" ht="14.45" x14ac:dyDescent="0.3">
      <c r="G7643" s="83"/>
      <c r="H7643" s="83"/>
    </row>
    <row r="7644" spans="7:8" ht="14.45" x14ac:dyDescent="0.3">
      <c r="G7644" s="83"/>
      <c r="H7644" s="83"/>
    </row>
    <row r="7645" spans="7:8" ht="14.45" x14ac:dyDescent="0.3">
      <c r="G7645" s="83"/>
      <c r="H7645" s="83"/>
    </row>
    <row r="7646" spans="7:8" ht="14.45" x14ac:dyDescent="0.3">
      <c r="G7646" s="83"/>
      <c r="H7646" s="83"/>
    </row>
    <row r="7647" spans="7:8" ht="14.45" x14ac:dyDescent="0.3">
      <c r="G7647" s="83"/>
      <c r="H7647" s="83"/>
    </row>
    <row r="7648" spans="7:8" ht="14.45" x14ac:dyDescent="0.3">
      <c r="G7648" s="83"/>
      <c r="H7648" s="83"/>
    </row>
    <row r="7649" spans="7:8" ht="14.45" x14ac:dyDescent="0.3">
      <c r="G7649" s="83"/>
      <c r="H7649" s="83"/>
    </row>
    <row r="7650" spans="7:8" ht="14.45" x14ac:dyDescent="0.3">
      <c r="G7650" s="83"/>
      <c r="H7650" s="83"/>
    </row>
    <row r="7651" spans="7:8" ht="14.45" x14ac:dyDescent="0.3">
      <c r="G7651" s="83"/>
      <c r="H7651" s="83"/>
    </row>
    <row r="7652" spans="7:8" ht="14.45" x14ac:dyDescent="0.3">
      <c r="G7652" s="83"/>
      <c r="H7652" s="83"/>
    </row>
    <row r="7653" spans="7:8" ht="14.45" x14ac:dyDescent="0.3">
      <c r="G7653" s="83"/>
      <c r="H7653" s="83"/>
    </row>
    <row r="7654" spans="7:8" ht="14.45" x14ac:dyDescent="0.3">
      <c r="G7654" s="83"/>
      <c r="H7654" s="83"/>
    </row>
    <row r="7655" spans="7:8" ht="14.45" x14ac:dyDescent="0.3">
      <c r="G7655" s="83"/>
      <c r="H7655" s="83"/>
    </row>
    <row r="7656" spans="7:8" ht="14.45" x14ac:dyDescent="0.3">
      <c r="G7656" s="83"/>
      <c r="H7656" s="83"/>
    </row>
    <row r="7657" spans="7:8" ht="14.45" x14ac:dyDescent="0.3">
      <c r="G7657" s="83"/>
      <c r="H7657" s="83"/>
    </row>
    <row r="7658" spans="7:8" ht="14.45" x14ac:dyDescent="0.3">
      <c r="G7658" s="83"/>
      <c r="H7658" s="83"/>
    </row>
    <row r="7659" spans="7:8" ht="14.45" x14ac:dyDescent="0.3">
      <c r="G7659" s="83"/>
      <c r="H7659" s="83"/>
    </row>
    <row r="7660" spans="7:8" ht="14.45" x14ac:dyDescent="0.3">
      <c r="G7660" s="83"/>
      <c r="H7660" s="83"/>
    </row>
    <row r="7661" spans="7:8" ht="14.45" x14ac:dyDescent="0.3">
      <c r="G7661" s="83"/>
      <c r="H7661" s="83"/>
    </row>
    <row r="7662" spans="7:8" ht="14.45" x14ac:dyDescent="0.3">
      <c r="G7662" s="83"/>
      <c r="H7662" s="83"/>
    </row>
    <row r="7663" spans="7:8" ht="14.45" x14ac:dyDescent="0.3">
      <c r="G7663" s="83"/>
      <c r="H7663" s="83"/>
    </row>
    <row r="7664" spans="7:8" ht="14.45" x14ac:dyDescent="0.3">
      <c r="G7664" s="83"/>
      <c r="H7664" s="83"/>
    </row>
    <row r="7665" spans="7:8" ht="14.45" x14ac:dyDescent="0.3">
      <c r="G7665" s="83"/>
      <c r="H7665" s="83"/>
    </row>
    <row r="7666" spans="7:8" ht="14.45" x14ac:dyDescent="0.3">
      <c r="G7666" s="83"/>
      <c r="H7666" s="83"/>
    </row>
    <row r="7667" spans="7:8" ht="14.45" x14ac:dyDescent="0.3">
      <c r="G7667" s="83"/>
      <c r="H7667" s="83"/>
    </row>
    <row r="7668" spans="7:8" ht="14.45" x14ac:dyDescent="0.3">
      <c r="G7668" s="83"/>
      <c r="H7668" s="83"/>
    </row>
    <row r="7669" spans="7:8" ht="14.45" x14ac:dyDescent="0.3">
      <c r="G7669" s="83"/>
      <c r="H7669" s="83"/>
    </row>
    <row r="7670" spans="7:8" ht="14.45" x14ac:dyDescent="0.3">
      <c r="G7670" s="83"/>
      <c r="H7670" s="83"/>
    </row>
    <row r="7671" spans="7:8" ht="14.45" x14ac:dyDescent="0.3">
      <c r="G7671" s="83"/>
      <c r="H7671" s="83"/>
    </row>
    <row r="7672" spans="7:8" ht="14.45" x14ac:dyDescent="0.3">
      <c r="G7672" s="83"/>
      <c r="H7672" s="83"/>
    </row>
    <row r="7673" spans="7:8" ht="14.45" x14ac:dyDescent="0.3">
      <c r="G7673" s="83"/>
      <c r="H7673" s="83"/>
    </row>
    <row r="7674" spans="7:8" ht="14.45" x14ac:dyDescent="0.3">
      <c r="G7674" s="83"/>
      <c r="H7674" s="83"/>
    </row>
    <row r="7675" spans="7:8" ht="14.45" x14ac:dyDescent="0.3">
      <c r="G7675" s="83"/>
      <c r="H7675" s="83"/>
    </row>
    <row r="7676" spans="7:8" ht="14.45" x14ac:dyDescent="0.3">
      <c r="G7676" s="83"/>
      <c r="H7676" s="83"/>
    </row>
    <row r="7677" spans="7:8" ht="14.45" x14ac:dyDescent="0.3">
      <c r="G7677" s="83"/>
      <c r="H7677" s="83"/>
    </row>
    <row r="7678" spans="7:8" ht="14.45" x14ac:dyDescent="0.3">
      <c r="G7678" s="83"/>
      <c r="H7678" s="83"/>
    </row>
    <row r="7679" spans="7:8" ht="14.45" x14ac:dyDescent="0.3">
      <c r="G7679" s="83"/>
      <c r="H7679" s="83"/>
    </row>
    <row r="7680" spans="7:8" ht="14.45" x14ac:dyDescent="0.3">
      <c r="G7680" s="83"/>
      <c r="H7680" s="83"/>
    </row>
    <row r="7681" spans="7:8" ht="14.45" x14ac:dyDescent="0.3">
      <c r="G7681" s="83"/>
      <c r="H7681" s="83"/>
    </row>
    <row r="7682" spans="7:8" ht="14.45" x14ac:dyDescent="0.3">
      <c r="G7682" s="83"/>
      <c r="H7682" s="83"/>
    </row>
    <row r="7683" spans="7:8" ht="14.45" x14ac:dyDescent="0.3">
      <c r="G7683" s="83"/>
      <c r="H7683" s="83"/>
    </row>
    <row r="7684" spans="7:8" ht="14.45" x14ac:dyDescent="0.3">
      <c r="G7684" s="83"/>
      <c r="H7684" s="83"/>
    </row>
    <row r="7685" spans="7:8" ht="14.45" x14ac:dyDescent="0.3">
      <c r="G7685" s="83"/>
      <c r="H7685" s="83"/>
    </row>
    <row r="7686" spans="7:8" ht="14.45" x14ac:dyDescent="0.3">
      <c r="G7686" s="83"/>
      <c r="H7686" s="83"/>
    </row>
    <row r="7687" spans="7:8" ht="14.45" x14ac:dyDescent="0.3">
      <c r="G7687" s="83"/>
      <c r="H7687" s="83"/>
    </row>
    <row r="7688" spans="7:8" ht="14.45" x14ac:dyDescent="0.3">
      <c r="G7688" s="83"/>
      <c r="H7688" s="83"/>
    </row>
    <row r="7689" spans="7:8" ht="14.45" x14ac:dyDescent="0.3">
      <c r="G7689" s="83"/>
      <c r="H7689" s="83"/>
    </row>
    <row r="7690" spans="7:8" ht="14.45" x14ac:dyDescent="0.3">
      <c r="G7690" s="83"/>
      <c r="H7690" s="83"/>
    </row>
    <row r="7691" spans="7:8" ht="14.45" x14ac:dyDescent="0.3">
      <c r="G7691" s="83"/>
      <c r="H7691" s="83"/>
    </row>
    <row r="7692" spans="7:8" ht="14.45" x14ac:dyDescent="0.3">
      <c r="G7692" s="83"/>
      <c r="H7692" s="83"/>
    </row>
    <row r="7693" spans="7:8" ht="14.45" x14ac:dyDescent="0.3">
      <c r="G7693" s="83"/>
      <c r="H7693" s="83"/>
    </row>
    <row r="7694" spans="7:8" ht="14.45" x14ac:dyDescent="0.3">
      <c r="G7694" s="83"/>
      <c r="H7694" s="83"/>
    </row>
    <row r="7695" spans="7:8" ht="14.45" x14ac:dyDescent="0.3">
      <c r="G7695" s="83"/>
      <c r="H7695" s="83"/>
    </row>
    <row r="7696" spans="7:8" ht="14.45" x14ac:dyDescent="0.3">
      <c r="G7696" s="83"/>
      <c r="H7696" s="83"/>
    </row>
    <row r="7697" spans="7:8" ht="14.45" x14ac:dyDescent="0.3">
      <c r="G7697" s="83"/>
      <c r="H7697" s="83"/>
    </row>
    <row r="7698" spans="7:8" ht="14.45" x14ac:dyDescent="0.3">
      <c r="G7698" s="83"/>
      <c r="H7698" s="83"/>
    </row>
    <row r="7699" spans="7:8" ht="14.45" x14ac:dyDescent="0.3">
      <c r="G7699" s="83"/>
      <c r="H7699" s="83"/>
    </row>
    <row r="7700" spans="7:8" ht="14.45" x14ac:dyDescent="0.3">
      <c r="G7700" s="83"/>
      <c r="H7700" s="83"/>
    </row>
    <row r="7701" spans="7:8" ht="14.45" x14ac:dyDescent="0.3">
      <c r="G7701" s="83"/>
      <c r="H7701" s="83"/>
    </row>
    <row r="7702" spans="7:8" ht="14.45" x14ac:dyDescent="0.3">
      <c r="G7702" s="83"/>
      <c r="H7702" s="83"/>
    </row>
    <row r="7703" spans="7:8" ht="14.45" x14ac:dyDescent="0.3">
      <c r="G7703" s="83"/>
      <c r="H7703" s="83"/>
    </row>
    <row r="7704" spans="7:8" ht="14.45" x14ac:dyDescent="0.3">
      <c r="G7704" s="83"/>
      <c r="H7704" s="83"/>
    </row>
    <row r="7705" spans="7:8" ht="14.45" x14ac:dyDescent="0.3">
      <c r="G7705" s="83"/>
      <c r="H7705" s="83"/>
    </row>
    <row r="7706" spans="7:8" ht="14.45" x14ac:dyDescent="0.3">
      <c r="G7706" s="83"/>
      <c r="H7706" s="83"/>
    </row>
    <row r="7707" spans="7:8" ht="14.45" x14ac:dyDescent="0.3">
      <c r="G7707" s="83"/>
      <c r="H7707" s="83"/>
    </row>
    <row r="7708" spans="7:8" ht="14.45" x14ac:dyDescent="0.3">
      <c r="G7708" s="83"/>
      <c r="H7708" s="83"/>
    </row>
    <row r="7709" spans="7:8" ht="14.45" x14ac:dyDescent="0.3">
      <c r="G7709" s="83"/>
      <c r="H7709" s="83"/>
    </row>
    <row r="7710" spans="7:8" ht="14.45" x14ac:dyDescent="0.3">
      <c r="G7710" s="83"/>
      <c r="H7710" s="83"/>
    </row>
    <row r="7711" spans="7:8" ht="14.45" x14ac:dyDescent="0.3">
      <c r="G7711" s="83"/>
      <c r="H7711" s="83"/>
    </row>
    <row r="7712" spans="7:8" ht="14.45" x14ac:dyDescent="0.3">
      <c r="G7712" s="83"/>
      <c r="H7712" s="83"/>
    </row>
    <row r="7713" spans="7:8" ht="14.45" x14ac:dyDescent="0.3">
      <c r="G7713" s="83"/>
      <c r="H7713" s="83"/>
    </row>
    <row r="7714" spans="7:8" ht="14.45" x14ac:dyDescent="0.3">
      <c r="G7714" s="83"/>
      <c r="H7714" s="83"/>
    </row>
    <row r="7715" spans="7:8" ht="14.45" x14ac:dyDescent="0.3">
      <c r="G7715" s="83"/>
      <c r="H7715" s="83"/>
    </row>
    <row r="7716" spans="7:8" ht="14.45" x14ac:dyDescent="0.3">
      <c r="G7716" s="83"/>
      <c r="H7716" s="83"/>
    </row>
    <row r="7717" spans="7:8" ht="14.45" x14ac:dyDescent="0.3">
      <c r="G7717" s="83"/>
      <c r="H7717" s="83"/>
    </row>
    <row r="7718" spans="7:8" ht="14.45" x14ac:dyDescent="0.3">
      <c r="G7718" s="83"/>
      <c r="H7718" s="83"/>
    </row>
    <row r="7719" spans="7:8" ht="14.45" x14ac:dyDescent="0.3">
      <c r="G7719" s="83"/>
      <c r="H7719" s="83"/>
    </row>
    <row r="7720" spans="7:8" ht="14.45" x14ac:dyDescent="0.3">
      <c r="G7720" s="83"/>
      <c r="H7720" s="83"/>
    </row>
    <row r="7721" spans="7:8" ht="14.45" x14ac:dyDescent="0.3">
      <c r="G7721" s="83"/>
      <c r="H7721" s="83"/>
    </row>
    <row r="7722" spans="7:8" ht="14.45" x14ac:dyDescent="0.3">
      <c r="G7722" s="83"/>
      <c r="H7722" s="83"/>
    </row>
    <row r="7723" spans="7:8" ht="14.45" x14ac:dyDescent="0.3">
      <c r="G7723" s="83"/>
      <c r="H7723" s="83"/>
    </row>
    <row r="7724" spans="7:8" ht="14.45" x14ac:dyDescent="0.3">
      <c r="G7724" s="83"/>
      <c r="H7724" s="83"/>
    </row>
    <row r="7725" spans="7:8" ht="14.45" x14ac:dyDescent="0.3">
      <c r="G7725" s="83"/>
      <c r="H7725" s="83"/>
    </row>
    <row r="7726" spans="7:8" ht="14.45" x14ac:dyDescent="0.3">
      <c r="G7726" s="83"/>
      <c r="H7726" s="83"/>
    </row>
    <row r="7727" spans="7:8" ht="14.45" x14ac:dyDescent="0.3">
      <c r="G7727" s="83"/>
      <c r="H7727" s="83"/>
    </row>
    <row r="7728" spans="7:8" ht="14.45" x14ac:dyDescent="0.3">
      <c r="G7728" s="83"/>
      <c r="H7728" s="83"/>
    </row>
    <row r="7729" spans="7:8" ht="14.45" x14ac:dyDescent="0.3">
      <c r="G7729" s="83"/>
      <c r="H7729" s="83"/>
    </row>
    <row r="7730" spans="7:8" ht="14.45" x14ac:dyDescent="0.3">
      <c r="G7730" s="83"/>
      <c r="H7730" s="83"/>
    </row>
    <row r="7731" spans="7:8" ht="14.45" x14ac:dyDescent="0.3">
      <c r="G7731" s="83"/>
      <c r="H7731" s="83"/>
    </row>
    <row r="7732" spans="7:8" ht="14.45" x14ac:dyDescent="0.3">
      <c r="G7732" s="83"/>
      <c r="H7732" s="83"/>
    </row>
    <row r="7733" spans="7:8" ht="14.45" x14ac:dyDescent="0.3">
      <c r="G7733" s="83"/>
      <c r="H7733" s="83"/>
    </row>
    <row r="7734" spans="7:8" ht="14.45" x14ac:dyDescent="0.3">
      <c r="G7734" s="83"/>
      <c r="H7734" s="83"/>
    </row>
    <row r="7735" spans="7:8" ht="14.45" x14ac:dyDescent="0.3">
      <c r="G7735" s="83"/>
      <c r="H7735" s="83"/>
    </row>
    <row r="7736" spans="7:8" ht="14.45" x14ac:dyDescent="0.3">
      <c r="G7736" s="83"/>
      <c r="H7736" s="83"/>
    </row>
    <row r="7737" spans="7:8" ht="14.45" x14ac:dyDescent="0.3">
      <c r="G7737" s="83"/>
      <c r="H7737" s="83"/>
    </row>
    <row r="7738" spans="7:8" ht="14.45" x14ac:dyDescent="0.3">
      <c r="G7738" s="83"/>
      <c r="H7738" s="83"/>
    </row>
    <row r="7739" spans="7:8" ht="14.45" x14ac:dyDescent="0.3">
      <c r="G7739" s="83"/>
      <c r="H7739" s="83"/>
    </row>
    <row r="7740" spans="7:8" ht="14.45" x14ac:dyDescent="0.3">
      <c r="G7740" s="83"/>
      <c r="H7740" s="83"/>
    </row>
    <row r="7741" spans="7:8" ht="14.45" x14ac:dyDescent="0.3">
      <c r="G7741" s="83"/>
      <c r="H7741" s="83"/>
    </row>
    <row r="7742" spans="7:8" ht="14.45" x14ac:dyDescent="0.3">
      <c r="G7742" s="83"/>
      <c r="H7742" s="83"/>
    </row>
    <row r="7743" spans="7:8" ht="14.45" x14ac:dyDescent="0.3">
      <c r="G7743" s="83"/>
      <c r="H7743" s="83"/>
    </row>
    <row r="7744" spans="7:8" ht="14.45" x14ac:dyDescent="0.3">
      <c r="G7744" s="83"/>
      <c r="H7744" s="83"/>
    </row>
    <row r="7745" spans="7:8" ht="14.45" x14ac:dyDescent="0.3">
      <c r="G7745" s="83"/>
      <c r="H7745" s="83"/>
    </row>
    <row r="7746" spans="7:8" ht="14.45" x14ac:dyDescent="0.3">
      <c r="G7746" s="83"/>
      <c r="H7746" s="83"/>
    </row>
    <row r="7747" spans="7:8" ht="14.45" x14ac:dyDescent="0.3">
      <c r="G7747" s="83"/>
      <c r="H7747" s="83"/>
    </row>
    <row r="7748" spans="7:8" ht="14.45" x14ac:dyDescent="0.3">
      <c r="G7748" s="83"/>
      <c r="H7748" s="83"/>
    </row>
    <row r="7749" spans="7:8" ht="14.45" x14ac:dyDescent="0.3">
      <c r="G7749" s="83"/>
      <c r="H7749" s="83"/>
    </row>
    <row r="7750" spans="7:8" ht="14.45" x14ac:dyDescent="0.3">
      <c r="G7750" s="83"/>
      <c r="H7750" s="83"/>
    </row>
    <row r="7751" spans="7:8" ht="14.45" x14ac:dyDescent="0.3">
      <c r="G7751" s="83"/>
      <c r="H7751" s="83"/>
    </row>
    <row r="7752" spans="7:8" ht="14.45" x14ac:dyDescent="0.3">
      <c r="G7752" s="83"/>
      <c r="H7752" s="83"/>
    </row>
    <row r="7753" spans="7:8" ht="14.45" x14ac:dyDescent="0.3">
      <c r="G7753" s="83"/>
      <c r="H7753" s="83"/>
    </row>
    <row r="7754" spans="7:8" ht="14.45" x14ac:dyDescent="0.3">
      <c r="G7754" s="83"/>
      <c r="H7754" s="83"/>
    </row>
    <row r="7755" spans="7:8" ht="14.45" x14ac:dyDescent="0.3">
      <c r="G7755" s="83"/>
      <c r="H7755" s="83"/>
    </row>
    <row r="7756" spans="7:8" ht="14.45" x14ac:dyDescent="0.3">
      <c r="G7756" s="83"/>
      <c r="H7756" s="83"/>
    </row>
    <row r="7757" spans="7:8" ht="14.45" x14ac:dyDescent="0.3">
      <c r="G7757" s="83"/>
      <c r="H7757" s="83"/>
    </row>
    <row r="7758" spans="7:8" ht="14.45" x14ac:dyDescent="0.3">
      <c r="G7758" s="83"/>
      <c r="H7758" s="83"/>
    </row>
    <row r="7759" spans="7:8" ht="14.45" x14ac:dyDescent="0.3">
      <c r="G7759" s="83"/>
      <c r="H7759" s="83"/>
    </row>
    <row r="7760" spans="7:8" ht="14.45" x14ac:dyDescent="0.3">
      <c r="G7760" s="83"/>
      <c r="H7760" s="83"/>
    </row>
    <row r="7761" spans="7:8" ht="14.45" x14ac:dyDescent="0.3">
      <c r="G7761" s="83"/>
      <c r="H7761" s="83"/>
    </row>
    <row r="7762" spans="7:8" ht="14.45" x14ac:dyDescent="0.3">
      <c r="G7762" s="83"/>
      <c r="H7762" s="83"/>
    </row>
    <row r="7763" spans="7:8" ht="14.45" x14ac:dyDescent="0.3">
      <c r="G7763" s="83"/>
      <c r="H7763" s="83"/>
    </row>
    <row r="7764" spans="7:8" ht="14.45" x14ac:dyDescent="0.3">
      <c r="G7764" s="83"/>
      <c r="H7764" s="83"/>
    </row>
    <row r="7765" spans="7:8" ht="14.45" x14ac:dyDescent="0.3">
      <c r="G7765" s="83"/>
      <c r="H7765" s="83"/>
    </row>
    <row r="7766" spans="7:8" ht="14.45" x14ac:dyDescent="0.3">
      <c r="G7766" s="83"/>
      <c r="H7766" s="83"/>
    </row>
    <row r="7767" spans="7:8" ht="14.45" x14ac:dyDescent="0.3">
      <c r="G7767" s="83"/>
      <c r="H7767" s="83"/>
    </row>
    <row r="7768" spans="7:8" ht="14.45" x14ac:dyDescent="0.3">
      <c r="G7768" s="83"/>
      <c r="H7768" s="83"/>
    </row>
    <row r="7769" spans="7:8" ht="14.45" x14ac:dyDescent="0.3">
      <c r="G7769" s="83"/>
      <c r="H7769" s="83"/>
    </row>
    <row r="7770" spans="7:8" ht="14.45" x14ac:dyDescent="0.3">
      <c r="G7770" s="83"/>
      <c r="H7770" s="83"/>
    </row>
    <row r="7771" spans="7:8" ht="14.45" x14ac:dyDescent="0.3">
      <c r="G7771" s="83"/>
      <c r="H7771" s="83"/>
    </row>
    <row r="7772" spans="7:8" ht="14.45" x14ac:dyDescent="0.3">
      <c r="G7772" s="83"/>
      <c r="H7772" s="83"/>
    </row>
    <row r="7773" spans="7:8" ht="14.45" x14ac:dyDescent="0.3">
      <c r="G7773" s="83"/>
      <c r="H7773" s="83"/>
    </row>
    <row r="7774" spans="7:8" ht="14.45" x14ac:dyDescent="0.3">
      <c r="G7774" s="83"/>
      <c r="H7774" s="83"/>
    </row>
    <row r="7775" spans="7:8" ht="14.45" x14ac:dyDescent="0.3">
      <c r="G7775" s="83"/>
      <c r="H7775" s="83"/>
    </row>
    <row r="7776" spans="7:8" ht="14.45" x14ac:dyDescent="0.3">
      <c r="G7776" s="83"/>
      <c r="H7776" s="83"/>
    </row>
    <row r="7777" spans="7:8" ht="14.45" x14ac:dyDescent="0.3">
      <c r="G7777" s="83"/>
      <c r="H7777" s="83"/>
    </row>
    <row r="7778" spans="7:8" ht="14.45" x14ac:dyDescent="0.3">
      <c r="G7778" s="83"/>
      <c r="H7778" s="83"/>
    </row>
    <row r="7779" spans="7:8" ht="14.45" x14ac:dyDescent="0.3">
      <c r="G7779" s="83"/>
      <c r="H7779" s="83"/>
    </row>
    <row r="7780" spans="7:8" ht="14.45" x14ac:dyDescent="0.3">
      <c r="G7780" s="83"/>
      <c r="H7780" s="83"/>
    </row>
    <row r="7781" spans="7:8" ht="14.45" x14ac:dyDescent="0.3">
      <c r="G7781" s="83"/>
      <c r="H7781" s="83"/>
    </row>
    <row r="7782" spans="7:8" ht="14.45" x14ac:dyDescent="0.3">
      <c r="G7782" s="83"/>
      <c r="H7782" s="83"/>
    </row>
    <row r="7783" spans="7:8" ht="14.45" x14ac:dyDescent="0.3">
      <c r="G7783" s="83"/>
      <c r="H7783" s="83"/>
    </row>
    <row r="7784" spans="7:8" ht="14.45" x14ac:dyDescent="0.3">
      <c r="G7784" s="83"/>
      <c r="H7784" s="83"/>
    </row>
    <row r="7785" spans="7:8" ht="14.45" x14ac:dyDescent="0.3">
      <c r="G7785" s="83"/>
      <c r="H7785" s="83"/>
    </row>
    <row r="7786" spans="7:8" ht="14.45" x14ac:dyDescent="0.3">
      <c r="G7786" s="83"/>
      <c r="H7786" s="83"/>
    </row>
    <row r="7787" spans="7:8" ht="14.45" x14ac:dyDescent="0.3">
      <c r="G7787" s="83"/>
      <c r="H7787" s="83"/>
    </row>
    <row r="7788" spans="7:8" ht="14.45" x14ac:dyDescent="0.3">
      <c r="G7788" s="83"/>
      <c r="H7788" s="83"/>
    </row>
    <row r="7789" spans="7:8" ht="14.45" x14ac:dyDescent="0.3">
      <c r="G7789" s="83"/>
      <c r="H7789" s="83"/>
    </row>
    <row r="7790" spans="7:8" ht="14.45" x14ac:dyDescent="0.3">
      <c r="G7790" s="83"/>
      <c r="H7790" s="83"/>
    </row>
    <row r="7791" spans="7:8" ht="14.45" x14ac:dyDescent="0.3">
      <c r="G7791" s="83"/>
      <c r="H7791" s="83"/>
    </row>
    <row r="7792" spans="7:8" ht="14.45" x14ac:dyDescent="0.3">
      <c r="G7792" s="83"/>
      <c r="H7792" s="83"/>
    </row>
    <row r="7793" spans="7:8" ht="14.45" x14ac:dyDescent="0.3">
      <c r="G7793" s="83"/>
      <c r="H7793" s="83"/>
    </row>
    <row r="7794" spans="7:8" ht="14.45" x14ac:dyDescent="0.3">
      <c r="G7794" s="83"/>
      <c r="H7794" s="83"/>
    </row>
    <row r="7795" spans="7:8" ht="14.45" x14ac:dyDescent="0.3">
      <c r="G7795" s="83"/>
      <c r="H7795" s="83"/>
    </row>
    <row r="7796" spans="7:8" ht="14.45" x14ac:dyDescent="0.3">
      <c r="G7796" s="83"/>
      <c r="H7796" s="83"/>
    </row>
    <row r="7797" spans="7:8" ht="14.45" x14ac:dyDescent="0.3">
      <c r="G7797" s="83"/>
      <c r="H7797" s="83"/>
    </row>
    <row r="7798" spans="7:8" ht="14.45" x14ac:dyDescent="0.3">
      <c r="G7798" s="83"/>
      <c r="H7798" s="83"/>
    </row>
    <row r="7799" spans="7:8" ht="14.45" x14ac:dyDescent="0.3">
      <c r="G7799" s="83"/>
      <c r="H7799" s="83"/>
    </row>
    <row r="7800" spans="7:8" ht="14.45" x14ac:dyDescent="0.3">
      <c r="G7800" s="83"/>
      <c r="H7800" s="83"/>
    </row>
    <row r="7801" spans="7:8" ht="14.45" x14ac:dyDescent="0.3">
      <c r="G7801" s="83"/>
      <c r="H7801" s="83"/>
    </row>
    <row r="7802" spans="7:8" ht="14.45" x14ac:dyDescent="0.3">
      <c r="G7802" s="83"/>
      <c r="H7802" s="83"/>
    </row>
    <row r="7803" spans="7:8" ht="14.45" x14ac:dyDescent="0.3">
      <c r="G7803" s="83"/>
      <c r="H7803" s="83"/>
    </row>
    <row r="7804" spans="7:8" ht="14.45" x14ac:dyDescent="0.3">
      <c r="G7804" s="83"/>
      <c r="H7804" s="83"/>
    </row>
    <row r="7805" spans="7:8" ht="14.45" x14ac:dyDescent="0.3">
      <c r="G7805" s="83"/>
      <c r="H7805" s="83"/>
    </row>
    <row r="7806" spans="7:8" ht="14.45" x14ac:dyDescent="0.3">
      <c r="G7806" s="83"/>
      <c r="H7806" s="83"/>
    </row>
    <row r="7807" spans="7:8" ht="14.45" x14ac:dyDescent="0.3">
      <c r="G7807" s="83"/>
      <c r="H7807" s="83"/>
    </row>
    <row r="7808" spans="7:8" ht="14.45" x14ac:dyDescent="0.3">
      <c r="G7808" s="83"/>
      <c r="H7808" s="83"/>
    </row>
    <row r="7809" spans="7:8" ht="14.45" x14ac:dyDescent="0.3">
      <c r="G7809" s="83"/>
      <c r="H7809" s="83"/>
    </row>
    <row r="7810" spans="7:8" ht="14.45" x14ac:dyDescent="0.3">
      <c r="G7810" s="83"/>
      <c r="H7810" s="83"/>
    </row>
    <row r="7811" spans="7:8" ht="14.45" x14ac:dyDescent="0.3">
      <c r="G7811" s="83"/>
      <c r="H7811" s="83"/>
    </row>
    <row r="7812" spans="7:8" ht="14.45" x14ac:dyDescent="0.3">
      <c r="G7812" s="83"/>
      <c r="H7812" s="83"/>
    </row>
    <row r="7813" spans="7:8" ht="14.45" x14ac:dyDescent="0.3">
      <c r="G7813" s="83"/>
      <c r="H7813" s="83"/>
    </row>
    <row r="7814" spans="7:8" ht="14.45" x14ac:dyDescent="0.3">
      <c r="G7814" s="83"/>
      <c r="H7814" s="83"/>
    </row>
    <row r="7815" spans="7:8" ht="14.45" x14ac:dyDescent="0.3">
      <c r="G7815" s="83"/>
      <c r="H7815" s="83"/>
    </row>
    <row r="7816" spans="7:8" ht="14.45" x14ac:dyDescent="0.3">
      <c r="G7816" s="83"/>
      <c r="H7816" s="83"/>
    </row>
    <row r="7817" spans="7:8" ht="14.45" x14ac:dyDescent="0.3">
      <c r="G7817" s="83"/>
      <c r="H7817" s="83"/>
    </row>
    <row r="7818" spans="7:8" ht="14.45" x14ac:dyDescent="0.3">
      <c r="G7818" s="83"/>
      <c r="H7818" s="83"/>
    </row>
    <row r="7819" spans="7:8" ht="14.45" x14ac:dyDescent="0.3">
      <c r="G7819" s="83"/>
      <c r="H7819" s="83"/>
    </row>
    <row r="7820" spans="7:8" ht="14.45" x14ac:dyDescent="0.3">
      <c r="G7820" s="83"/>
      <c r="H7820" s="83"/>
    </row>
    <row r="7821" spans="7:8" ht="14.45" x14ac:dyDescent="0.3">
      <c r="G7821" s="83"/>
      <c r="H7821" s="83"/>
    </row>
    <row r="7822" spans="7:8" ht="14.45" x14ac:dyDescent="0.3">
      <c r="G7822" s="83"/>
      <c r="H7822" s="83"/>
    </row>
    <row r="7823" spans="7:8" ht="14.45" x14ac:dyDescent="0.3">
      <c r="G7823" s="83"/>
      <c r="H7823" s="83"/>
    </row>
    <row r="7824" spans="7:8" ht="14.45" x14ac:dyDescent="0.3">
      <c r="G7824" s="83"/>
      <c r="H7824" s="83"/>
    </row>
    <row r="7825" spans="7:8" ht="14.45" x14ac:dyDescent="0.3">
      <c r="G7825" s="83"/>
      <c r="H7825" s="83"/>
    </row>
    <row r="7826" spans="7:8" ht="14.45" x14ac:dyDescent="0.3">
      <c r="G7826" s="83"/>
      <c r="H7826" s="83"/>
    </row>
    <row r="7827" spans="7:8" ht="14.45" x14ac:dyDescent="0.3">
      <c r="G7827" s="83"/>
      <c r="H7827" s="83"/>
    </row>
    <row r="7828" spans="7:8" ht="14.45" x14ac:dyDescent="0.3">
      <c r="G7828" s="83"/>
      <c r="H7828" s="83"/>
    </row>
    <row r="7829" spans="7:8" ht="14.45" x14ac:dyDescent="0.3">
      <c r="G7829" s="83"/>
      <c r="H7829" s="83"/>
    </row>
    <row r="7830" spans="7:8" ht="14.45" x14ac:dyDescent="0.3">
      <c r="G7830" s="83"/>
      <c r="H7830" s="83"/>
    </row>
    <row r="7831" spans="7:8" ht="14.45" x14ac:dyDescent="0.3">
      <c r="G7831" s="83"/>
      <c r="H7831" s="83"/>
    </row>
    <row r="7832" spans="7:8" ht="14.45" x14ac:dyDescent="0.3">
      <c r="G7832" s="83"/>
      <c r="H7832" s="83"/>
    </row>
    <row r="7833" spans="7:8" ht="14.45" x14ac:dyDescent="0.3">
      <c r="G7833" s="83"/>
      <c r="H7833" s="83"/>
    </row>
    <row r="7834" spans="7:8" ht="14.45" x14ac:dyDescent="0.3">
      <c r="G7834" s="83"/>
      <c r="H7834" s="83"/>
    </row>
    <row r="7835" spans="7:8" ht="14.45" x14ac:dyDescent="0.3">
      <c r="G7835" s="83"/>
      <c r="H7835" s="83"/>
    </row>
    <row r="7836" spans="7:8" ht="14.45" x14ac:dyDescent="0.3">
      <c r="G7836" s="83"/>
      <c r="H7836" s="83"/>
    </row>
    <row r="7837" spans="7:8" ht="14.45" x14ac:dyDescent="0.3">
      <c r="G7837" s="83"/>
      <c r="H7837" s="83"/>
    </row>
    <row r="7838" spans="7:8" ht="14.45" x14ac:dyDescent="0.3">
      <c r="G7838" s="83"/>
      <c r="H7838" s="83"/>
    </row>
    <row r="7839" spans="7:8" ht="14.45" x14ac:dyDescent="0.3">
      <c r="G7839" s="83"/>
      <c r="H7839" s="83"/>
    </row>
    <row r="7840" spans="7:8" ht="14.45" x14ac:dyDescent="0.3">
      <c r="G7840" s="83"/>
      <c r="H7840" s="83"/>
    </row>
    <row r="7841" spans="7:8" ht="14.45" x14ac:dyDescent="0.3">
      <c r="G7841" s="83"/>
      <c r="H7841" s="83"/>
    </row>
    <row r="7842" spans="7:8" ht="14.45" x14ac:dyDescent="0.3">
      <c r="G7842" s="83"/>
      <c r="H7842" s="83"/>
    </row>
    <row r="7843" spans="7:8" ht="14.45" x14ac:dyDescent="0.3">
      <c r="G7843" s="83"/>
      <c r="H7843" s="83"/>
    </row>
    <row r="7844" spans="7:8" ht="14.45" x14ac:dyDescent="0.3">
      <c r="G7844" s="83"/>
      <c r="H7844" s="83"/>
    </row>
    <row r="7845" spans="7:8" ht="14.45" x14ac:dyDescent="0.3">
      <c r="G7845" s="83"/>
      <c r="H7845" s="83"/>
    </row>
    <row r="7846" spans="7:8" ht="14.45" x14ac:dyDescent="0.3">
      <c r="G7846" s="83"/>
      <c r="H7846" s="83"/>
    </row>
    <row r="7847" spans="7:8" ht="14.45" x14ac:dyDescent="0.3">
      <c r="G7847" s="83"/>
      <c r="H7847" s="83"/>
    </row>
    <row r="7848" spans="7:8" ht="14.45" x14ac:dyDescent="0.3">
      <c r="G7848" s="83"/>
      <c r="H7848" s="83"/>
    </row>
    <row r="7849" spans="7:8" ht="14.45" x14ac:dyDescent="0.3">
      <c r="G7849" s="83"/>
      <c r="H7849" s="83"/>
    </row>
    <row r="7850" spans="7:8" ht="14.45" x14ac:dyDescent="0.3">
      <c r="G7850" s="83"/>
      <c r="H7850" s="83"/>
    </row>
    <row r="7851" spans="7:8" ht="14.45" x14ac:dyDescent="0.3">
      <c r="G7851" s="83"/>
      <c r="H7851" s="83"/>
    </row>
    <row r="7852" spans="7:8" ht="14.45" x14ac:dyDescent="0.3">
      <c r="G7852" s="83"/>
      <c r="H7852" s="83"/>
    </row>
    <row r="7853" spans="7:8" ht="14.45" x14ac:dyDescent="0.3">
      <c r="G7853" s="83"/>
      <c r="H7853" s="83"/>
    </row>
    <row r="7854" spans="7:8" ht="14.45" x14ac:dyDescent="0.3">
      <c r="G7854" s="83"/>
      <c r="H7854" s="83"/>
    </row>
    <row r="7855" spans="7:8" ht="14.45" x14ac:dyDescent="0.3">
      <c r="G7855" s="83"/>
      <c r="H7855" s="83"/>
    </row>
    <row r="7856" spans="7:8" ht="14.45" x14ac:dyDescent="0.3">
      <c r="G7856" s="83"/>
      <c r="H7856" s="83"/>
    </row>
    <row r="7857" spans="7:8" ht="14.45" x14ac:dyDescent="0.3">
      <c r="G7857" s="83"/>
      <c r="H7857" s="83"/>
    </row>
    <row r="7858" spans="7:8" ht="14.45" x14ac:dyDescent="0.3">
      <c r="G7858" s="83"/>
      <c r="H7858" s="83"/>
    </row>
    <row r="7859" spans="7:8" ht="14.45" x14ac:dyDescent="0.3">
      <c r="G7859" s="83"/>
      <c r="H7859" s="83"/>
    </row>
    <row r="7860" spans="7:8" ht="14.45" x14ac:dyDescent="0.3">
      <c r="G7860" s="83"/>
      <c r="H7860" s="83"/>
    </row>
    <row r="7861" spans="7:8" ht="14.45" x14ac:dyDescent="0.3">
      <c r="G7861" s="83"/>
      <c r="H7861" s="83"/>
    </row>
    <row r="7862" spans="7:8" ht="14.45" x14ac:dyDescent="0.3">
      <c r="G7862" s="83"/>
      <c r="H7862" s="83"/>
    </row>
    <row r="7863" spans="7:8" ht="14.45" x14ac:dyDescent="0.3">
      <c r="G7863" s="83"/>
      <c r="H7863" s="83"/>
    </row>
    <row r="7864" spans="7:8" ht="14.45" x14ac:dyDescent="0.3">
      <c r="G7864" s="83"/>
      <c r="H7864" s="83"/>
    </row>
    <row r="7865" spans="7:8" ht="14.45" x14ac:dyDescent="0.3">
      <c r="G7865" s="83"/>
      <c r="H7865" s="83"/>
    </row>
    <row r="7866" spans="7:8" ht="14.45" x14ac:dyDescent="0.3">
      <c r="G7866" s="83"/>
      <c r="H7866" s="83"/>
    </row>
    <row r="7867" spans="7:8" ht="14.45" x14ac:dyDescent="0.3">
      <c r="G7867" s="83"/>
      <c r="H7867" s="83"/>
    </row>
    <row r="7868" spans="7:8" ht="14.45" x14ac:dyDescent="0.3">
      <c r="G7868" s="83"/>
      <c r="H7868" s="83"/>
    </row>
    <row r="7869" spans="7:8" ht="14.45" x14ac:dyDescent="0.3">
      <c r="G7869" s="83"/>
      <c r="H7869" s="83"/>
    </row>
    <row r="7870" spans="7:8" ht="14.45" x14ac:dyDescent="0.3">
      <c r="G7870" s="83"/>
      <c r="H7870" s="83"/>
    </row>
    <row r="7871" spans="7:8" ht="14.45" x14ac:dyDescent="0.3">
      <c r="G7871" s="83"/>
      <c r="H7871" s="83"/>
    </row>
    <row r="7872" spans="7:8" ht="14.45" x14ac:dyDescent="0.3">
      <c r="G7872" s="83"/>
      <c r="H7872" s="83"/>
    </row>
    <row r="7873" spans="7:8" ht="14.45" x14ac:dyDescent="0.3">
      <c r="G7873" s="83"/>
      <c r="H7873" s="83"/>
    </row>
    <row r="7874" spans="7:8" ht="14.45" x14ac:dyDescent="0.3">
      <c r="G7874" s="83"/>
      <c r="H7874" s="83"/>
    </row>
    <row r="7875" spans="7:8" ht="14.45" x14ac:dyDescent="0.3">
      <c r="G7875" s="83"/>
      <c r="H7875" s="83"/>
    </row>
    <row r="7876" spans="7:8" ht="14.45" x14ac:dyDescent="0.3">
      <c r="G7876" s="83"/>
      <c r="H7876" s="83"/>
    </row>
    <row r="7877" spans="7:8" ht="14.45" x14ac:dyDescent="0.3">
      <c r="G7877" s="83"/>
      <c r="H7877" s="83"/>
    </row>
    <row r="7878" spans="7:8" ht="14.45" x14ac:dyDescent="0.3">
      <c r="G7878" s="83"/>
      <c r="H7878" s="83"/>
    </row>
    <row r="7879" spans="7:8" ht="14.45" x14ac:dyDescent="0.3">
      <c r="G7879" s="83"/>
      <c r="H7879" s="83"/>
    </row>
    <row r="7880" spans="7:8" ht="14.45" x14ac:dyDescent="0.3">
      <c r="G7880" s="83"/>
      <c r="H7880" s="83"/>
    </row>
    <row r="7881" spans="7:8" ht="14.45" x14ac:dyDescent="0.3">
      <c r="G7881" s="83"/>
      <c r="H7881" s="83"/>
    </row>
    <row r="7882" spans="7:8" ht="14.45" x14ac:dyDescent="0.3">
      <c r="G7882" s="83"/>
      <c r="H7882" s="83"/>
    </row>
    <row r="7883" spans="7:8" ht="14.45" x14ac:dyDescent="0.3">
      <c r="G7883" s="83"/>
      <c r="H7883" s="83"/>
    </row>
    <row r="7884" spans="7:8" ht="14.45" x14ac:dyDescent="0.3">
      <c r="G7884" s="83"/>
      <c r="H7884" s="83"/>
    </row>
    <row r="7885" spans="7:8" ht="14.45" x14ac:dyDescent="0.3">
      <c r="G7885" s="83"/>
      <c r="H7885" s="83"/>
    </row>
    <row r="7886" spans="7:8" ht="14.45" x14ac:dyDescent="0.3">
      <c r="G7886" s="83"/>
      <c r="H7886" s="83"/>
    </row>
    <row r="7887" spans="7:8" ht="14.45" x14ac:dyDescent="0.3">
      <c r="G7887" s="83"/>
      <c r="H7887" s="83"/>
    </row>
    <row r="7888" spans="7:8" ht="14.45" x14ac:dyDescent="0.3">
      <c r="G7888" s="83"/>
      <c r="H7888" s="83"/>
    </row>
    <row r="7889" spans="7:8" ht="14.45" x14ac:dyDescent="0.3">
      <c r="G7889" s="83"/>
      <c r="H7889" s="83"/>
    </row>
    <row r="7890" spans="7:8" ht="14.45" x14ac:dyDescent="0.3">
      <c r="G7890" s="83"/>
      <c r="H7890" s="83"/>
    </row>
    <row r="7891" spans="7:8" ht="14.45" x14ac:dyDescent="0.3">
      <c r="G7891" s="83"/>
      <c r="H7891" s="83"/>
    </row>
    <row r="7892" spans="7:8" ht="14.45" x14ac:dyDescent="0.3">
      <c r="G7892" s="83"/>
      <c r="H7892" s="83"/>
    </row>
    <row r="7893" spans="7:8" ht="14.45" x14ac:dyDescent="0.3">
      <c r="G7893" s="83"/>
      <c r="H7893" s="83"/>
    </row>
    <row r="7894" spans="7:8" ht="14.45" x14ac:dyDescent="0.3">
      <c r="G7894" s="83"/>
      <c r="H7894" s="83"/>
    </row>
    <row r="7895" spans="7:8" ht="14.45" x14ac:dyDescent="0.3">
      <c r="G7895" s="83"/>
      <c r="H7895" s="83"/>
    </row>
    <row r="7896" spans="7:8" ht="14.45" x14ac:dyDescent="0.3">
      <c r="G7896" s="83"/>
      <c r="H7896" s="83"/>
    </row>
    <row r="7897" spans="7:8" ht="14.45" x14ac:dyDescent="0.3">
      <c r="G7897" s="83"/>
      <c r="H7897" s="83"/>
    </row>
    <row r="7898" spans="7:8" ht="14.45" x14ac:dyDescent="0.3">
      <c r="G7898" s="83"/>
      <c r="H7898" s="83"/>
    </row>
    <row r="7899" spans="7:8" ht="14.45" x14ac:dyDescent="0.3">
      <c r="G7899" s="83"/>
      <c r="H7899" s="83"/>
    </row>
    <row r="7900" spans="7:8" ht="14.45" x14ac:dyDescent="0.3">
      <c r="G7900" s="83"/>
      <c r="H7900" s="83"/>
    </row>
    <row r="7901" spans="7:8" ht="14.45" x14ac:dyDescent="0.3">
      <c r="G7901" s="83"/>
      <c r="H7901" s="83"/>
    </row>
    <row r="7902" spans="7:8" ht="14.45" x14ac:dyDescent="0.3">
      <c r="G7902" s="83"/>
      <c r="H7902" s="83"/>
    </row>
    <row r="7903" spans="7:8" ht="14.45" x14ac:dyDescent="0.3">
      <c r="G7903" s="83"/>
      <c r="H7903" s="83"/>
    </row>
    <row r="7904" spans="7:8" ht="14.45" x14ac:dyDescent="0.3">
      <c r="G7904" s="83"/>
      <c r="H7904" s="83"/>
    </row>
    <row r="7905" spans="7:8" ht="14.45" x14ac:dyDescent="0.3">
      <c r="G7905" s="83"/>
      <c r="H7905" s="83"/>
    </row>
    <row r="7906" spans="7:8" ht="14.45" x14ac:dyDescent="0.3">
      <c r="G7906" s="83"/>
      <c r="H7906" s="83"/>
    </row>
    <row r="7907" spans="7:8" ht="14.45" x14ac:dyDescent="0.3">
      <c r="G7907" s="83"/>
      <c r="H7907" s="83"/>
    </row>
    <row r="7908" spans="7:8" ht="14.45" x14ac:dyDescent="0.3">
      <c r="G7908" s="83"/>
      <c r="H7908" s="83"/>
    </row>
    <row r="7909" spans="7:8" ht="14.45" x14ac:dyDescent="0.3">
      <c r="G7909" s="83"/>
      <c r="H7909" s="83"/>
    </row>
    <row r="7910" spans="7:8" ht="14.45" x14ac:dyDescent="0.3">
      <c r="G7910" s="83"/>
      <c r="H7910" s="83"/>
    </row>
    <row r="7911" spans="7:8" ht="14.45" x14ac:dyDescent="0.3">
      <c r="G7911" s="83"/>
      <c r="H7911" s="83"/>
    </row>
    <row r="7912" spans="7:8" ht="14.45" x14ac:dyDescent="0.3">
      <c r="G7912" s="83"/>
      <c r="H7912" s="83"/>
    </row>
    <row r="7913" spans="7:8" ht="14.45" x14ac:dyDescent="0.3">
      <c r="G7913" s="83"/>
      <c r="H7913" s="83"/>
    </row>
    <row r="7914" spans="7:8" ht="14.45" x14ac:dyDescent="0.3">
      <c r="G7914" s="83"/>
      <c r="H7914" s="83"/>
    </row>
    <row r="7915" spans="7:8" ht="14.45" x14ac:dyDescent="0.3">
      <c r="G7915" s="83"/>
      <c r="H7915" s="83"/>
    </row>
    <row r="7916" spans="7:8" ht="14.45" x14ac:dyDescent="0.3">
      <c r="G7916" s="83"/>
      <c r="H7916" s="83"/>
    </row>
    <row r="7917" spans="7:8" ht="14.45" x14ac:dyDescent="0.3">
      <c r="G7917" s="83"/>
      <c r="H7917" s="83"/>
    </row>
    <row r="7918" spans="7:8" ht="14.45" x14ac:dyDescent="0.3">
      <c r="G7918" s="83"/>
      <c r="H7918" s="83"/>
    </row>
    <row r="7919" spans="7:8" ht="14.45" x14ac:dyDescent="0.3">
      <c r="G7919" s="83"/>
      <c r="H7919" s="83"/>
    </row>
    <row r="7920" spans="7:8" ht="14.45" x14ac:dyDescent="0.3">
      <c r="G7920" s="83"/>
      <c r="H7920" s="83"/>
    </row>
    <row r="7921" spans="7:8" ht="14.45" x14ac:dyDescent="0.3">
      <c r="G7921" s="83"/>
      <c r="H7921" s="83"/>
    </row>
    <row r="7922" spans="7:8" ht="14.45" x14ac:dyDescent="0.3">
      <c r="G7922" s="83"/>
      <c r="H7922" s="83"/>
    </row>
    <row r="7923" spans="7:8" ht="14.45" x14ac:dyDescent="0.3">
      <c r="G7923" s="83"/>
      <c r="H7923" s="83"/>
    </row>
    <row r="7924" spans="7:8" ht="14.45" x14ac:dyDescent="0.3">
      <c r="G7924" s="83"/>
      <c r="H7924" s="83"/>
    </row>
    <row r="7925" spans="7:8" ht="14.45" x14ac:dyDescent="0.3">
      <c r="G7925" s="83"/>
      <c r="H7925" s="83"/>
    </row>
    <row r="7926" spans="7:8" ht="14.45" x14ac:dyDescent="0.3">
      <c r="G7926" s="83"/>
      <c r="H7926" s="83"/>
    </row>
    <row r="7927" spans="7:8" ht="14.45" x14ac:dyDescent="0.3">
      <c r="G7927" s="83"/>
      <c r="H7927" s="83"/>
    </row>
    <row r="7928" spans="7:8" ht="14.45" x14ac:dyDescent="0.3">
      <c r="G7928" s="83"/>
      <c r="H7928" s="83"/>
    </row>
    <row r="7929" spans="7:8" ht="14.45" x14ac:dyDescent="0.3">
      <c r="G7929" s="83"/>
      <c r="H7929" s="83"/>
    </row>
    <row r="7930" spans="7:8" ht="14.45" x14ac:dyDescent="0.3">
      <c r="G7930" s="83"/>
      <c r="H7930" s="83"/>
    </row>
    <row r="7931" spans="7:8" ht="14.45" x14ac:dyDescent="0.3">
      <c r="G7931" s="83"/>
      <c r="H7931" s="83"/>
    </row>
    <row r="7932" spans="7:8" ht="14.45" x14ac:dyDescent="0.3">
      <c r="G7932" s="83"/>
      <c r="H7932" s="83"/>
    </row>
    <row r="7933" spans="7:8" ht="14.45" x14ac:dyDescent="0.3">
      <c r="G7933" s="83"/>
      <c r="H7933" s="83"/>
    </row>
    <row r="7934" spans="7:8" ht="14.45" x14ac:dyDescent="0.3">
      <c r="G7934" s="83"/>
      <c r="H7934" s="83"/>
    </row>
    <row r="7935" spans="7:8" ht="14.45" x14ac:dyDescent="0.3">
      <c r="G7935" s="83"/>
      <c r="H7935" s="83"/>
    </row>
    <row r="7936" spans="7:8" ht="14.45" x14ac:dyDescent="0.3">
      <c r="G7936" s="83"/>
      <c r="H7936" s="83"/>
    </row>
    <row r="7937" spans="7:8" ht="14.45" x14ac:dyDescent="0.3">
      <c r="G7937" s="83"/>
      <c r="H7937" s="83"/>
    </row>
    <row r="7938" spans="7:8" ht="14.45" x14ac:dyDescent="0.3">
      <c r="G7938" s="83"/>
      <c r="H7938" s="83"/>
    </row>
    <row r="7939" spans="7:8" ht="14.45" x14ac:dyDescent="0.3">
      <c r="G7939" s="83"/>
      <c r="H7939" s="83"/>
    </row>
    <row r="7940" spans="7:8" ht="14.45" x14ac:dyDescent="0.3">
      <c r="G7940" s="83"/>
      <c r="H7940" s="83"/>
    </row>
    <row r="7941" spans="7:8" ht="14.45" x14ac:dyDescent="0.3">
      <c r="G7941" s="83"/>
      <c r="H7941" s="83"/>
    </row>
    <row r="7942" spans="7:8" ht="14.45" x14ac:dyDescent="0.3">
      <c r="G7942" s="83"/>
      <c r="H7942" s="83"/>
    </row>
    <row r="7943" spans="7:8" ht="14.45" x14ac:dyDescent="0.3">
      <c r="G7943" s="83"/>
      <c r="H7943" s="83"/>
    </row>
    <row r="7944" spans="7:8" ht="14.45" x14ac:dyDescent="0.3">
      <c r="G7944" s="83"/>
      <c r="H7944" s="83"/>
    </row>
    <row r="7945" spans="7:8" ht="14.45" x14ac:dyDescent="0.3">
      <c r="G7945" s="83"/>
      <c r="H7945" s="83"/>
    </row>
    <row r="7946" spans="7:8" ht="14.45" x14ac:dyDescent="0.3">
      <c r="G7946" s="83"/>
      <c r="H7946" s="83"/>
    </row>
    <row r="7947" spans="7:8" ht="14.45" x14ac:dyDescent="0.3">
      <c r="G7947" s="83"/>
      <c r="H7947" s="83"/>
    </row>
    <row r="7948" spans="7:8" ht="14.45" x14ac:dyDescent="0.3">
      <c r="G7948" s="83"/>
      <c r="H7948" s="83"/>
    </row>
    <row r="7949" spans="7:8" ht="14.45" x14ac:dyDescent="0.3">
      <c r="G7949" s="83"/>
      <c r="H7949" s="83"/>
    </row>
    <row r="7950" spans="7:8" ht="14.45" x14ac:dyDescent="0.3">
      <c r="G7950" s="83"/>
      <c r="H7950" s="83"/>
    </row>
    <row r="7951" spans="7:8" ht="14.45" x14ac:dyDescent="0.3">
      <c r="G7951" s="83"/>
      <c r="H7951" s="83"/>
    </row>
    <row r="7952" spans="7:8" ht="14.45" x14ac:dyDescent="0.3">
      <c r="G7952" s="83"/>
      <c r="H7952" s="83"/>
    </row>
    <row r="7953" spans="7:8" ht="14.45" x14ac:dyDescent="0.3">
      <c r="G7953" s="83"/>
      <c r="H7953" s="83"/>
    </row>
    <row r="7954" spans="7:8" ht="14.45" x14ac:dyDescent="0.3">
      <c r="G7954" s="83"/>
      <c r="H7954" s="83"/>
    </row>
    <row r="7955" spans="7:8" ht="14.45" x14ac:dyDescent="0.3">
      <c r="G7955" s="83"/>
      <c r="H7955" s="83"/>
    </row>
    <row r="7956" spans="7:8" ht="14.45" x14ac:dyDescent="0.3">
      <c r="G7956" s="83"/>
      <c r="H7956" s="83"/>
    </row>
    <row r="7957" spans="7:8" ht="14.45" x14ac:dyDescent="0.3">
      <c r="G7957" s="83"/>
      <c r="H7957" s="83"/>
    </row>
    <row r="7958" spans="7:8" ht="14.45" x14ac:dyDescent="0.3">
      <c r="G7958" s="83"/>
      <c r="H7958" s="83"/>
    </row>
    <row r="7959" spans="7:8" ht="14.45" x14ac:dyDescent="0.3">
      <c r="G7959" s="83"/>
      <c r="H7959" s="83"/>
    </row>
    <row r="7960" spans="7:8" ht="14.45" x14ac:dyDescent="0.3">
      <c r="G7960" s="83"/>
      <c r="H7960" s="83"/>
    </row>
    <row r="7961" spans="7:8" ht="14.45" x14ac:dyDescent="0.3">
      <c r="G7961" s="83"/>
      <c r="H7961" s="83"/>
    </row>
    <row r="7962" spans="7:8" ht="14.45" x14ac:dyDescent="0.3">
      <c r="G7962" s="83"/>
      <c r="H7962" s="83"/>
    </row>
    <row r="7963" spans="7:8" ht="14.45" x14ac:dyDescent="0.3">
      <c r="G7963" s="83"/>
      <c r="H7963" s="83"/>
    </row>
    <row r="7964" spans="7:8" ht="14.45" x14ac:dyDescent="0.3">
      <c r="G7964" s="83"/>
      <c r="H7964" s="83"/>
    </row>
    <row r="7965" spans="7:8" ht="14.45" x14ac:dyDescent="0.3">
      <c r="G7965" s="83"/>
      <c r="H7965" s="83"/>
    </row>
    <row r="7966" spans="7:8" ht="14.45" x14ac:dyDescent="0.3">
      <c r="G7966" s="83"/>
      <c r="H7966" s="83"/>
    </row>
    <row r="7967" spans="7:8" ht="14.45" x14ac:dyDescent="0.3">
      <c r="G7967" s="83"/>
      <c r="H7967" s="83"/>
    </row>
    <row r="7968" spans="7:8" ht="14.45" x14ac:dyDescent="0.3">
      <c r="G7968" s="83"/>
      <c r="H7968" s="83"/>
    </row>
    <row r="7969" spans="7:8" ht="14.45" x14ac:dyDescent="0.3">
      <c r="G7969" s="83"/>
      <c r="H7969" s="83"/>
    </row>
    <row r="7970" spans="7:8" ht="14.45" x14ac:dyDescent="0.3">
      <c r="G7970" s="83"/>
      <c r="H7970" s="83"/>
    </row>
    <row r="7971" spans="7:8" ht="14.45" x14ac:dyDescent="0.3">
      <c r="G7971" s="83"/>
      <c r="H7971" s="83"/>
    </row>
    <row r="7972" spans="7:8" ht="14.45" x14ac:dyDescent="0.3">
      <c r="G7972" s="83"/>
      <c r="H7972" s="83"/>
    </row>
    <row r="7973" spans="7:8" ht="14.45" x14ac:dyDescent="0.3">
      <c r="G7973" s="83"/>
      <c r="H7973" s="83"/>
    </row>
    <row r="7974" spans="7:8" ht="14.45" x14ac:dyDescent="0.3">
      <c r="G7974" s="83"/>
      <c r="H7974" s="83"/>
    </row>
    <row r="7975" spans="7:8" ht="14.45" x14ac:dyDescent="0.3">
      <c r="G7975" s="83"/>
      <c r="H7975" s="83"/>
    </row>
    <row r="7976" spans="7:8" ht="14.45" x14ac:dyDescent="0.3">
      <c r="G7976" s="83"/>
      <c r="H7976" s="83"/>
    </row>
    <row r="7977" spans="7:8" ht="14.45" x14ac:dyDescent="0.3">
      <c r="G7977" s="83"/>
      <c r="H7977" s="83"/>
    </row>
    <row r="7978" spans="7:8" ht="14.45" x14ac:dyDescent="0.3">
      <c r="G7978" s="83"/>
      <c r="H7978" s="83"/>
    </row>
    <row r="7979" spans="7:8" ht="14.45" x14ac:dyDescent="0.3">
      <c r="G7979" s="83"/>
      <c r="H7979" s="83"/>
    </row>
    <row r="7980" spans="7:8" ht="14.45" x14ac:dyDescent="0.3">
      <c r="G7980" s="83"/>
      <c r="H7980" s="83"/>
    </row>
    <row r="7981" spans="7:8" ht="14.45" x14ac:dyDescent="0.3">
      <c r="G7981" s="83"/>
      <c r="H7981" s="83"/>
    </row>
    <row r="7982" spans="7:8" ht="14.45" x14ac:dyDescent="0.3">
      <c r="G7982" s="83"/>
      <c r="H7982" s="83"/>
    </row>
    <row r="7983" spans="7:8" ht="14.45" x14ac:dyDescent="0.3">
      <c r="G7983" s="83"/>
      <c r="H7983" s="83"/>
    </row>
    <row r="7984" spans="7:8" ht="14.45" x14ac:dyDescent="0.3">
      <c r="G7984" s="83"/>
      <c r="H7984" s="83"/>
    </row>
    <row r="7985" spans="7:8" ht="14.45" x14ac:dyDescent="0.3">
      <c r="G7985" s="83"/>
      <c r="H7985" s="83"/>
    </row>
    <row r="7986" spans="7:8" ht="14.45" x14ac:dyDescent="0.3">
      <c r="G7986" s="83"/>
      <c r="H7986" s="83"/>
    </row>
    <row r="7987" spans="7:8" ht="14.45" x14ac:dyDescent="0.3">
      <c r="G7987" s="83"/>
      <c r="H7987" s="83"/>
    </row>
    <row r="7988" spans="7:8" ht="14.45" x14ac:dyDescent="0.3">
      <c r="G7988" s="83"/>
      <c r="H7988" s="83"/>
    </row>
    <row r="7989" spans="7:8" ht="14.45" x14ac:dyDescent="0.3">
      <c r="G7989" s="83"/>
      <c r="H7989" s="83"/>
    </row>
    <row r="7990" spans="7:8" ht="14.45" x14ac:dyDescent="0.3">
      <c r="G7990" s="83"/>
      <c r="H7990" s="83"/>
    </row>
    <row r="7991" spans="7:8" ht="14.45" x14ac:dyDescent="0.3">
      <c r="G7991" s="83"/>
      <c r="H7991" s="83"/>
    </row>
    <row r="7992" spans="7:8" ht="14.45" x14ac:dyDescent="0.3">
      <c r="G7992" s="83"/>
      <c r="H7992" s="83"/>
    </row>
    <row r="7993" spans="7:8" ht="14.45" x14ac:dyDescent="0.3">
      <c r="G7993" s="83"/>
      <c r="H7993" s="83"/>
    </row>
    <row r="7994" spans="7:8" ht="14.45" x14ac:dyDescent="0.3">
      <c r="G7994" s="83"/>
      <c r="H7994" s="83"/>
    </row>
    <row r="7995" spans="7:8" ht="14.45" x14ac:dyDescent="0.3">
      <c r="G7995" s="83"/>
      <c r="H7995" s="83"/>
    </row>
    <row r="7996" spans="7:8" ht="14.45" x14ac:dyDescent="0.3">
      <c r="G7996" s="83"/>
      <c r="H7996" s="83"/>
    </row>
    <row r="7997" spans="7:8" ht="14.45" x14ac:dyDescent="0.3">
      <c r="G7997" s="83"/>
      <c r="H7997" s="83"/>
    </row>
    <row r="7998" spans="7:8" ht="14.45" x14ac:dyDescent="0.3">
      <c r="G7998" s="83"/>
      <c r="H7998" s="83"/>
    </row>
    <row r="7999" spans="7:8" ht="14.45" x14ac:dyDescent="0.3">
      <c r="G7999" s="83"/>
      <c r="H7999" s="83"/>
    </row>
    <row r="8000" spans="7:8" ht="14.45" x14ac:dyDescent="0.3">
      <c r="G8000" s="83"/>
      <c r="H8000" s="83"/>
    </row>
    <row r="8001" spans="7:8" ht="14.45" x14ac:dyDescent="0.3">
      <c r="G8001" s="83"/>
      <c r="H8001" s="83"/>
    </row>
    <row r="8002" spans="7:8" ht="14.45" x14ac:dyDescent="0.3">
      <c r="G8002" s="83"/>
      <c r="H8002" s="83"/>
    </row>
    <row r="8003" spans="7:8" ht="14.45" x14ac:dyDescent="0.3">
      <c r="G8003" s="83"/>
      <c r="H8003" s="83"/>
    </row>
    <row r="8004" spans="7:8" ht="14.45" x14ac:dyDescent="0.3">
      <c r="G8004" s="83"/>
      <c r="H8004" s="83"/>
    </row>
    <row r="8005" spans="7:8" ht="14.45" x14ac:dyDescent="0.3">
      <c r="G8005" s="83"/>
      <c r="H8005" s="83"/>
    </row>
    <row r="8006" spans="7:8" ht="14.45" x14ac:dyDescent="0.3">
      <c r="G8006" s="83"/>
      <c r="H8006" s="83"/>
    </row>
    <row r="8007" spans="7:8" ht="14.45" x14ac:dyDescent="0.3">
      <c r="G8007" s="83"/>
      <c r="H8007" s="83"/>
    </row>
    <row r="8008" spans="7:8" ht="14.45" x14ac:dyDescent="0.3">
      <c r="G8008" s="83"/>
      <c r="H8008" s="83"/>
    </row>
    <row r="8009" spans="7:8" ht="14.45" x14ac:dyDescent="0.3">
      <c r="G8009" s="83"/>
      <c r="H8009" s="83"/>
    </row>
    <row r="8010" spans="7:8" ht="14.45" x14ac:dyDescent="0.3">
      <c r="G8010" s="83"/>
      <c r="H8010" s="83"/>
    </row>
    <row r="8011" spans="7:8" ht="14.45" x14ac:dyDescent="0.3">
      <c r="G8011" s="83"/>
      <c r="H8011" s="83"/>
    </row>
    <row r="8012" spans="7:8" ht="14.45" x14ac:dyDescent="0.3">
      <c r="G8012" s="83"/>
      <c r="H8012" s="83"/>
    </row>
    <row r="8013" spans="7:8" ht="14.45" x14ac:dyDescent="0.3">
      <c r="G8013" s="83"/>
      <c r="H8013" s="83"/>
    </row>
    <row r="8014" spans="7:8" ht="14.45" x14ac:dyDescent="0.3">
      <c r="G8014" s="83"/>
      <c r="H8014" s="83"/>
    </row>
    <row r="8015" spans="7:8" ht="14.45" x14ac:dyDescent="0.3">
      <c r="G8015" s="83"/>
      <c r="H8015" s="83"/>
    </row>
    <row r="8016" spans="7:8" ht="14.45" x14ac:dyDescent="0.3">
      <c r="G8016" s="83"/>
      <c r="H8016" s="83"/>
    </row>
    <row r="8017" spans="7:8" ht="14.45" x14ac:dyDescent="0.3">
      <c r="G8017" s="83"/>
      <c r="H8017" s="83"/>
    </row>
    <row r="8018" spans="7:8" ht="14.45" x14ac:dyDescent="0.3">
      <c r="G8018" s="83"/>
      <c r="H8018" s="83"/>
    </row>
    <row r="8019" spans="7:8" ht="14.45" x14ac:dyDescent="0.3">
      <c r="G8019" s="83"/>
      <c r="H8019" s="83"/>
    </row>
    <row r="8020" spans="7:8" ht="14.45" x14ac:dyDescent="0.3">
      <c r="G8020" s="83"/>
      <c r="H8020" s="83"/>
    </row>
    <row r="8021" spans="7:8" ht="14.45" x14ac:dyDescent="0.3">
      <c r="G8021" s="83"/>
      <c r="H8021" s="83"/>
    </row>
    <row r="8022" spans="7:8" ht="14.45" x14ac:dyDescent="0.3">
      <c r="G8022" s="83"/>
      <c r="H8022" s="83"/>
    </row>
    <row r="8023" spans="7:8" ht="14.45" x14ac:dyDescent="0.3">
      <c r="G8023" s="83"/>
      <c r="H8023" s="83"/>
    </row>
    <row r="8024" spans="7:8" ht="14.45" x14ac:dyDescent="0.3">
      <c r="G8024" s="83"/>
      <c r="H8024" s="83"/>
    </row>
    <row r="8025" spans="7:8" ht="14.45" x14ac:dyDescent="0.3">
      <c r="G8025" s="83"/>
      <c r="H8025" s="83"/>
    </row>
    <row r="8026" spans="7:8" ht="14.45" x14ac:dyDescent="0.3">
      <c r="G8026" s="83"/>
      <c r="H8026" s="83"/>
    </row>
    <row r="8027" spans="7:8" ht="14.45" x14ac:dyDescent="0.3">
      <c r="G8027" s="83"/>
      <c r="H8027" s="83"/>
    </row>
    <row r="8028" spans="7:8" ht="14.45" x14ac:dyDescent="0.3">
      <c r="G8028" s="83"/>
      <c r="H8028" s="83"/>
    </row>
    <row r="8029" spans="7:8" ht="14.45" x14ac:dyDescent="0.3">
      <c r="G8029" s="83"/>
      <c r="H8029" s="83"/>
    </row>
    <row r="8030" spans="7:8" ht="14.45" x14ac:dyDescent="0.3">
      <c r="G8030" s="83"/>
      <c r="H8030" s="83"/>
    </row>
    <row r="8031" spans="7:8" ht="14.45" x14ac:dyDescent="0.3">
      <c r="G8031" s="83"/>
      <c r="H8031" s="83"/>
    </row>
    <row r="8032" spans="7:8" ht="14.45" x14ac:dyDescent="0.3">
      <c r="G8032" s="83"/>
      <c r="H8032" s="83"/>
    </row>
    <row r="8033" spans="7:8" ht="14.45" x14ac:dyDescent="0.3">
      <c r="G8033" s="83"/>
      <c r="H8033" s="83"/>
    </row>
    <row r="8034" spans="7:8" ht="14.45" x14ac:dyDescent="0.3">
      <c r="G8034" s="83"/>
      <c r="H8034" s="83"/>
    </row>
    <row r="8035" spans="7:8" ht="14.45" x14ac:dyDescent="0.3">
      <c r="G8035" s="83"/>
      <c r="H8035" s="83"/>
    </row>
    <row r="8036" spans="7:8" ht="14.45" x14ac:dyDescent="0.3">
      <c r="G8036" s="83"/>
      <c r="H8036" s="83"/>
    </row>
    <row r="8037" spans="7:8" ht="14.45" x14ac:dyDescent="0.3">
      <c r="G8037" s="83"/>
      <c r="H8037" s="83"/>
    </row>
    <row r="8038" spans="7:8" ht="14.45" x14ac:dyDescent="0.3">
      <c r="G8038" s="83"/>
      <c r="H8038" s="83"/>
    </row>
    <row r="8039" spans="7:8" ht="14.45" x14ac:dyDescent="0.3">
      <c r="G8039" s="83"/>
      <c r="H8039" s="83"/>
    </row>
    <row r="8040" spans="7:8" ht="14.45" x14ac:dyDescent="0.3">
      <c r="G8040" s="83"/>
      <c r="H8040" s="83"/>
    </row>
    <row r="8041" spans="7:8" ht="14.45" x14ac:dyDescent="0.3">
      <c r="G8041" s="83"/>
      <c r="H8041" s="83"/>
    </row>
    <row r="8042" spans="7:8" ht="14.45" x14ac:dyDescent="0.3">
      <c r="G8042" s="83"/>
      <c r="H8042" s="83"/>
    </row>
    <row r="8043" spans="7:8" ht="14.45" x14ac:dyDescent="0.3">
      <c r="G8043" s="83"/>
      <c r="H8043" s="83"/>
    </row>
    <row r="8044" spans="7:8" ht="14.45" x14ac:dyDescent="0.3">
      <c r="G8044" s="83"/>
      <c r="H8044" s="83"/>
    </row>
    <row r="8045" spans="7:8" ht="14.45" x14ac:dyDescent="0.3">
      <c r="G8045" s="83"/>
      <c r="H8045" s="83"/>
    </row>
    <row r="8046" spans="7:8" ht="14.45" x14ac:dyDescent="0.3">
      <c r="G8046" s="83"/>
      <c r="H8046" s="83"/>
    </row>
    <row r="8047" spans="7:8" ht="14.45" x14ac:dyDescent="0.3">
      <c r="G8047" s="83"/>
      <c r="H8047" s="83"/>
    </row>
    <row r="8048" spans="7:8" ht="14.45" x14ac:dyDescent="0.3">
      <c r="G8048" s="83"/>
      <c r="H8048" s="83"/>
    </row>
    <row r="8049" spans="7:8" ht="14.45" x14ac:dyDescent="0.3">
      <c r="G8049" s="83"/>
      <c r="H8049" s="83"/>
    </row>
    <row r="8050" spans="7:8" ht="14.45" x14ac:dyDescent="0.3">
      <c r="G8050" s="83"/>
      <c r="H8050" s="83"/>
    </row>
    <row r="8051" spans="7:8" ht="14.45" x14ac:dyDescent="0.3">
      <c r="G8051" s="83"/>
      <c r="H8051" s="83"/>
    </row>
    <row r="8052" spans="7:8" ht="14.45" x14ac:dyDescent="0.3">
      <c r="G8052" s="83"/>
      <c r="H8052" s="83"/>
    </row>
    <row r="8053" spans="7:8" ht="14.45" x14ac:dyDescent="0.3">
      <c r="G8053" s="83"/>
      <c r="H8053" s="83"/>
    </row>
    <row r="8054" spans="7:8" ht="14.45" x14ac:dyDescent="0.3">
      <c r="G8054" s="83"/>
      <c r="H8054" s="83"/>
    </row>
    <row r="8055" spans="7:8" ht="14.45" x14ac:dyDescent="0.3">
      <c r="G8055" s="83"/>
      <c r="H8055" s="83"/>
    </row>
    <row r="8056" spans="7:8" ht="14.45" x14ac:dyDescent="0.3">
      <c r="G8056" s="83"/>
      <c r="H8056" s="83"/>
    </row>
    <row r="8057" spans="7:8" ht="14.45" x14ac:dyDescent="0.3">
      <c r="G8057" s="83"/>
      <c r="H8057" s="83"/>
    </row>
    <row r="8058" spans="7:8" ht="14.45" x14ac:dyDescent="0.3">
      <c r="G8058" s="83"/>
      <c r="H8058" s="83"/>
    </row>
    <row r="8059" spans="7:8" ht="14.45" x14ac:dyDescent="0.3">
      <c r="G8059" s="83"/>
      <c r="H8059" s="83"/>
    </row>
    <row r="8060" spans="7:8" ht="14.45" x14ac:dyDescent="0.3">
      <c r="G8060" s="83"/>
      <c r="H8060" s="83"/>
    </row>
    <row r="8061" spans="7:8" ht="14.45" x14ac:dyDescent="0.3">
      <c r="G8061" s="83"/>
      <c r="H8061" s="83"/>
    </row>
    <row r="8062" spans="7:8" ht="14.45" x14ac:dyDescent="0.3">
      <c r="G8062" s="83"/>
      <c r="H8062" s="83"/>
    </row>
    <row r="8063" spans="7:8" ht="14.45" x14ac:dyDescent="0.3">
      <c r="G8063" s="83"/>
      <c r="H8063" s="83"/>
    </row>
    <row r="8064" spans="7:8" ht="14.45" x14ac:dyDescent="0.3">
      <c r="G8064" s="83"/>
      <c r="H8064" s="83"/>
    </row>
    <row r="8065" spans="7:8" ht="14.45" x14ac:dyDescent="0.3">
      <c r="G8065" s="83"/>
      <c r="H8065" s="83"/>
    </row>
    <row r="8066" spans="7:8" ht="14.45" x14ac:dyDescent="0.3">
      <c r="G8066" s="83"/>
      <c r="H8066" s="83"/>
    </row>
    <row r="8067" spans="7:8" ht="14.45" x14ac:dyDescent="0.3">
      <c r="G8067" s="83"/>
      <c r="H8067" s="83"/>
    </row>
    <row r="8068" spans="7:8" ht="14.45" x14ac:dyDescent="0.3">
      <c r="G8068" s="83"/>
      <c r="H8068" s="83"/>
    </row>
    <row r="8069" spans="7:8" ht="14.45" x14ac:dyDescent="0.3">
      <c r="G8069" s="83"/>
      <c r="H8069" s="83"/>
    </row>
    <row r="8070" spans="7:8" ht="14.45" x14ac:dyDescent="0.3">
      <c r="G8070" s="83"/>
      <c r="H8070" s="83"/>
    </row>
    <row r="8071" spans="7:8" ht="14.45" x14ac:dyDescent="0.3">
      <c r="G8071" s="83"/>
      <c r="H8071" s="83"/>
    </row>
    <row r="8072" spans="7:8" ht="14.45" x14ac:dyDescent="0.3">
      <c r="G8072" s="83"/>
      <c r="H8072" s="83"/>
    </row>
    <row r="8073" spans="7:8" ht="14.45" x14ac:dyDescent="0.3">
      <c r="G8073" s="83"/>
      <c r="H8073" s="83"/>
    </row>
    <row r="8074" spans="7:8" ht="14.45" x14ac:dyDescent="0.3">
      <c r="G8074" s="83"/>
      <c r="H8074" s="83"/>
    </row>
    <row r="8075" spans="7:8" ht="14.45" x14ac:dyDescent="0.3">
      <c r="G8075" s="83"/>
      <c r="H8075" s="83"/>
    </row>
    <row r="8076" spans="7:8" ht="14.45" x14ac:dyDescent="0.3">
      <c r="G8076" s="83"/>
      <c r="H8076" s="83"/>
    </row>
    <row r="8077" spans="7:8" ht="14.45" x14ac:dyDescent="0.3">
      <c r="G8077" s="83"/>
      <c r="H8077" s="83"/>
    </row>
    <row r="8078" spans="7:8" ht="14.45" x14ac:dyDescent="0.3">
      <c r="G8078" s="83"/>
      <c r="H8078" s="83"/>
    </row>
    <row r="8079" spans="7:8" ht="14.45" x14ac:dyDescent="0.3">
      <c r="G8079" s="83"/>
      <c r="H8079" s="83"/>
    </row>
    <row r="8080" spans="7:8" ht="14.45" x14ac:dyDescent="0.3">
      <c r="G8080" s="83"/>
      <c r="H8080" s="83"/>
    </row>
    <row r="8081" spans="7:8" ht="14.45" x14ac:dyDescent="0.3">
      <c r="G8081" s="83"/>
      <c r="H8081" s="83"/>
    </row>
    <row r="8082" spans="7:8" ht="14.45" x14ac:dyDescent="0.3">
      <c r="G8082" s="83"/>
      <c r="H8082" s="83"/>
    </row>
    <row r="8083" spans="7:8" ht="14.45" x14ac:dyDescent="0.3">
      <c r="G8083" s="83"/>
      <c r="H8083" s="83"/>
    </row>
    <row r="8084" spans="7:8" ht="14.45" x14ac:dyDescent="0.3">
      <c r="G8084" s="83"/>
      <c r="H8084" s="83"/>
    </row>
    <row r="8085" spans="7:8" ht="14.45" x14ac:dyDescent="0.3">
      <c r="G8085" s="83"/>
      <c r="H8085" s="83"/>
    </row>
    <row r="8086" spans="7:8" ht="14.45" x14ac:dyDescent="0.3">
      <c r="G8086" s="83"/>
      <c r="H8086" s="83"/>
    </row>
    <row r="8087" spans="7:8" ht="14.45" x14ac:dyDescent="0.3">
      <c r="G8087" s="83"/>
      <c r="H8087" s="83"/>
    </row>
    <row r="8088" spans="7:8" ht="14.45" x14ac:dyDescent="0.3">
      <c r="G8088" s="83"/>
      <c r="H8088" s="83"/>
    </row>
    <row r="8089" spans="7:8" ht="14.45" x14ac:dyDescent="0.3">
      <c r="G8089" s="83"/>
      <c r="H8089" s="83"/>
    </row>
    <row r="8090" spans="7:8" ht="14.45" x14ac:dyDescent="0.3">
      <c r="G8090" s="83"/>
      <c r="H8090" s="83"/>
    </row>
    <row r="8091" spans="7:8" ht="14.45" x14ac:dyDescent="0.3">
      <c r="G8091" s="83"/>
      <c r="H8091" s="83"/>
    </row>
    <row r="8092" spans="7:8" ht="14.45" x14ac:dyDescent="0.3">
      <c r="G8092" s="83"/>
      <c r="H8092" s="83"/>
    </row>
    <row r="8093" spans="7:8" ht="14.45" x14ac:dyDescent="0.3">
      <c r="G8093" s="83"/>
      <c r="H8093" s="83"/>
    </row>
    <row r="8094" spans="7:8" ht="14.45" x14ac:dyDescent="0.3">
      <c r="G8094" s="83"/>
      <c r="H8094" s="83"/>
    </row>
    <row r="8095" spans="7:8" ht="14.45" x14ac:dyDescent="0.3">
      <c r="G8095" s="83"/>
      <c r="H8095" s="83"/>
    </row>
    <row r="8096" spans="7:8" ht="14.45" x14ac:dyDescent="0.3">
      <c r="G8096" s="83"/>
      <c r="H8096" s="83"/>
    </row>
    <row r="8097" spans="7:8" ht="14.45" x14ac:dyDescent="0.3">
      <c r="G8097" s="83"/>
      <c r="H8097" s="83"/>
    </row>
    <row r="8098" spans="7:8" ht="14.45" x14ac:dyDescent="0.3">
      <c r="G8098" s="83"/>
      <c r="H8098" s="83"/>
    </row>
    <row r="8099" spans="7:8" ht="14.45" x14ac:dyDescent="0.3">
      <c r="G8099" s="83"/>
      <c r="H8099" s="83"/>
    </row>
    <row r="8100" spans="7:8" ht="14.45" x14ac:dyDescent="0.3">
      <c r="G8100" s="83"/>
      <c r="H8100" s="83"/>
    </row>
    <row r="8101" spans="7:8" ht="14.45" x14ac:dyDescent="0.3">
      <c r="G8101" s="83"/>
      <c r="H8101" s="83"/>
    </row>
    <row r="8102" spans="7:8" ht="14.45" x14ac:dyDescent="0.3">
      <c r="G8102" s="83"/>
      <c r="H8102" s="83"/>
    </row>
    <row r="8103" spans="7:8" ht="14.45" x14ac:dyDescent="0.3">
      <c r="G8103" s="83"/>
      <c r="H8103" s="83"/>
    </row>
    <row r="8104" spans="7:8" ht="14.45" x14ac:dyDescent="0.3">
      <c r="G8104" s="83"/>
      <c r="H8104" s="83"/>
    </row>
    <row r="8105" spans="7:8" ht="14.45" x14ac:dyDescent="0.3">
      <c r="G8105" s="83"/>
      <c r="H8105" s="83"/>
    </row>
    <row r="8106" spans="7:8" ht="14.45" x14ac:dyDescent="0.3">
      <c r="G8106" s="83"/>
      <c r="H8106" s="83"/>
    </row>
    <row r="8107" spans="7:8" ht="14.45" x14ac:dyDescent="0.3">
      <c r="G8107" s="83"/>
      <c r="H8107" s="83"/>
    </row>
    <row r="8108" spans="7:8" ht="14.45" x14ac:dyDescent="0.3">
      <c r="G8108" s="83"/>
      <c r="H8108" s="83"/>
    </row>
    <row r="8109" spans="7:8" ht="14.45" x14ac:dyDescent="0.3">
      <c r="G8109" s="83"/>
      <c r="H8109" s="83"/>
    </row>
    <row r="8110" spans="7:8" ht="14.45" x14ac:dyDescent="0.3">
      <c r="G8110" s="83"/>
      <c r="H8110" s="83"/>
    </row>
    <row r="8111" spans="7:8" ht="14.45" x14ac:dyDescent="0.3">
      <c r="G8111" s="83"/>
      <c r="H8111" s="83"/>
    </row>
    <row r="8112" spans="7:8" ht="14.45" x14ac:dyDescent="0.3">
      <c r="G8112" s="83"/>
      <c r="H8112" s="83"/>
    </row>
    <row r="8113" spans="7:8" ht="14.45" x14ac:dyDescent="0.3">
      <c r="G8113" s="83"/>
      <c r="H8113" s="83"/>
    </row>
    <row r="8114" spans="7:8" ht="14.45" x14ac:dyDescent="0.3">
      <c r="G8114" s="83"/>
      <c r="H8114" s="83"/>
    </row>
    <row r="8115" spans="7:8" ht="14.45" x14ac:dyDescent="0.3">
      <c r="G8115" s="83"/>
      <c r="H8115" s="83"/>
    </row>
    <row r="8116" spans="7:8" ht="14.45" x14ac:dyDescent="0.3">
      <c r="G8116" s="83"/>
      <c r="H8116" s="83"/>
    </row>
    <row r="8117" spans="7:8" ht="14.45" x14ac:dyDescent="0.3">
      <c r="G8117" s="83"/>
      <c r="H8117" s="83"/>
    </row>
    <row r="8118" spans="7:8" ht="14.45" x14ac:dyDescent="0.3">
      <c r="G8118" s="83"/>
      <c r="H8118" s="83"/>
    </row>
    <row r="8119" spans="7:8" ht="14.45" x14ac:dyDescent="0.3">
      <c r="G8119" s="83"/>
      <c r="H8119" s="83"/>
    </row>
    <row r="8120" spans="7:8" ht="14.45" x14ac:dyDescent="0.3">
      <c r="G8120" s="83"/>
      <c r="H8120" s="83"/>
    </row>
    <row r="8121" spans="7:8" ht="14.45" x14ac:dyDescent="0.3">
      <c r="G8121" s="83"/>
      <c r="H8121" s="83"/>
    </row>
    <row r="8122" spans="7:8" ht="14.45" x14ac:dyDescent="0.3">
      <c r="G8122" s="83"/>
      <c r="H8122" s="83"/>
    </row>
    <row r="8123" spans="7:8" ht="14.45" x14ac:dyDescent="0.3">
      <c r="G8123" s="83"/>
      <c r="H8123" s="83"/>
    </row>
    <row r="8124" spans="7:8" ht="14.45" x14ac:dyDescent="0.3">
      <c r="G8124" s="83"/>
      <c r="H8124" s="83"/>
    </row>
    <row r="8125" spans="7:8" ht="14.45" x14ac:dyDescent="0.3">
      <c r="G8125" s="83"/>
      <c r="H8125" s="83"/>
    </row>
    <row r="8126" spans="7:8" ht="14.45" x14ac:dyDescent="0.3">
      <c r="G8126" s="83"/>
      <c r="H8126" s="83"/>
    </row>
    <row r="8127" spans="7:8" ht="14.45" x14ac:dyDescent="0.3">
      <c r="G8127" s="83"/>
      <c r="H8127" s="83"/>
    </row>
    <row r="8128" spans="7:8" ht="14.45" x14ac:dyDescent="0.3">
      <c r="G8128" s="83"/>
      <c r="H8128" s="83"/>
    </row>
    <row r="8129" spans="7:8" ht="14.45" x14ac:dyDescent="0.3">
      <c r="G8129" s="83"/>
      <c r="H8129" s="83"/>
    </row>
    <row r="8130" spans="7:8" ht="14.45" x14ac:dyDescent="0.3">
      <c r="G8130" s="83"/>
      <c r="H8130" s="83"/>
    </row>
    <row r="8131" spans="7:8" ht="14.45" x14ac:dyDescent="0.3">
      <c r="G8131" s="83"/>
      <c r="H8131" s="83"/>
    </row>
    <row r="8132" spans="7:8" ht="14.45" x14ac:dyDescent="0.3">
      <c r="G8132" s="83"/>
      <c r="H8132" s="83"/>
    </row>
    <row r="8133" spans="7:8" ht="14.45" x14ac:dyDescent="0.3">
      <c r="G8133" s="83"/>
      <c r="H8133" s="83"/>
    </row>
    <row r="8134" spans="7:8" ht="14.45" x14ac:dyDescent="0.3">
      <c r="G8134" s="83"/>
      <c r="H8134" s="83"/>
    </row>
    <row r="8135" spans="7:8" ht="14.45" x14ac:dyDescent="0.3">
      <c r="G8135" s="83"/>
      <c r="H8135" s="83"/>
    </row>
    <row r="8136" spans="7:8" ht="14.45" x14ac:dyDescent="0.3">
      <c r="G8136" s="83"/>
      <c r="H8136" s="83"/>
    </row>
    <row r="8137" spans="7:8" ht="14.45" x14ac:dyDescent="0.3">
      <c r="G8137" s="83"/>
      <c r="H8137" s="83"/>
    </row>
    <row r="8138" spans="7:8" ht="14.45" x14ac:dyDescent="0.3">
      <c r="G8138" s="83"/>
      <c r="H8138" s="83"/>
    </row>
    <row r="8139" spans="7:8" ht="14.45" x14ac:dyDescent="0.3">
      <c r="G8139" s="83"/>
      <c r="H8139" s="83"/>
    </row>
    <row r="8140" spans="7:8" ht="14.45" x14ac:dyDescent="0.3">
      <c r="G8140" s="83"/>
      <c r="H8140" s="83"/>
    </row>
    <row r="8141" spans="7:8" ht="14.45" x14ac:dyDescent="0.3">
      <c r="G8141" s="83"/>
      <c r="H8141" s="83"/>
    </row>
    <row r="8142" spans="7:8" ht="14.45" x14ac:dyDescent="0.3">
      <c r="G8142" s="83"/>
      <c r="H8142" s="83"/>
    </row>
    <row r="8143" spans="7:8" ht="14.45" x14ac:dyDescent="0.3">
      <c r="G8143" s="83"/>
      <c r="H8143" s="83"/>
    </row>
    <row r="8144" spans="7:8" ht="14.45" x14ac:dyDescent="0.3">
      <c r="G8144" s="83"/>
      <c r="H8144" s="83"/>
    </row>
    <row r="8145" spans="7:8" ht="14.45" x14ac:dyDescent="0.3">
      <c r="G8145" s="83"/>
      <c r="H8145" s="83"/>
    </row>
    <row r="8146" spans="7:8" ht="14.45" x14ac:dyDescent="0.3">
      <c r="G8146" s="83"/>
      <c r="H8146" s="83"/>
    </row>
    <row r="8147" spans="7:8" ht="14.45" x14ac:dyDescent="0.3">
      <c r="G8147" s="83"/>
      <c r="H8147" s="83"/>
    </row>
    <row r="8148" spans="7:8" ht="14.45" x14ac:dyDescent="0.3">
      <c r="G8148" s="83"/>
      <c r="H8148" s="83"/>
    </row>
    <row r="8149" spans="7:8" ht="14.45" x14ac:dyDescent="0.3">
      <c r="G8149" s="83"/>
      <c r="H8149" s="83"/>
    </row>
    <row r="8150" spans="7:8" ht="14.45" x14ac:dyDescent="0.3">
      <c r="G8150" s="83"/>
      <c r="H8150" s="83"/>
    </row>
    <row r="8151" spans="7:8" ht="14.45" x14ac:dyDescent="0.3">
      <c r="G8151" s="83"/>
      <c r="H8151" s="83"/>
    </row>
    <row r="8152" spans="7:8" ht="14.45" x14ac:dyDescent="0.3">
      <c r="G8152" s="83"/>
      <c r="H8152" s="83"/>
    </row>
    <row r="8153" spans="7:8" ht="14.45" x14ac:dyDescent="0.3">
      <c r="G8153" s="83"/>
      <c r="H8153" s="83"/>
    </row>
    <row r="8154" spans="7:8" ht="14.45" x14ac:dyDescent="0.3">
      <c r="G8154" s="83"/>
      <c r="H8154" s="83"/>
    </row>
    <row r="8155" spans="7:8" ht="14.45" x14ac:dyDescent="0.3">
      <c r="G8155" s="83"/>
      <c r="H8155" s="83"/>
    </row>
    <row r="8156" spans="7:8" ht="14.45" x14ac:dyDescent="0.3">
      <c r="G8156" s="83"/>
      <c r="H8156" s="83"/>
    </row>
    <row r="8157" spans="7:8" ht="14.45" x14ac:dyDescent="0.3">
      <c r="G8157" s="83"/>
      <c r="H8157" s="83"/>
    </row>
    <row r="8158" spans="7:8" ht="14.45" x14ac:dyDescent="0.3">
      <c r="G8158" s="83"/>
      <c r="H8158" s="83"/>
    </row>
    <row r="8159" spans="7:8" ht="14.45" x14ac:dyDescent="0.3">
      <c r="G8159" s="83"/>
      <c r="H8159" s="83"/>
    </row>
    <row r="8160" spans="7:8" ht="14.45" x14ac:dyDescent="0.3">
      <c r="G8160" s="83"/>
      <c r="H8160" s="83"/>
    </row>
    <row r="8161" spans="7:8" ht="14.45" x14ac:dyDescent="0.3">
      <c r="G8161" s="83"/>
      <c r="H8161" s="83"/>
    </row>
    <row r="8162" spans="7:8" ht="14.45" x14ac:dyDescent="0.3">
      <c r="G8162" s="83"/>
      <c r="H8162" s="83"/>
    </row>
    <row r="8163" spans="7:8" ht="14.45" x14ac:dyDescent="0.3">
      <c r="G8163" s="83"/>
      <c r="H8163" s="83"/>
    </row>
    <row r="8164" spans="7:8" ht="14.45" x14ac:dyDescent="0.3">
      <c r="G8164" s="83"/>
      <c r="H8164" s="83"/>
    </row>
    <row r="8165" spans="7:8" ht="14.45" x14ac:dyDescent="0.3">
      <c r="G8165" s="83"/>
      <c r="H8165" s="83"/>
    </row>
    <row r="8166" spans="7:8" ht="14.45" x14ac:dyDescent="0.3">
      <c r="G8166" s="83"/>
      <c r="H8166" s="83"/>
    </row>
    <row r="8167" spans="7:8" ht="14.45" x14ac:dyDescent="0.3">
      <c r="G8167" s="83"/>
      <c r="H8167" s="83"/>
    </row>
    <row r="8168" spans="7:8" ht="14.45" x14ac:dyDescent="0.3">
      <c r="G8168" s="83"/>
      <c r="H8168" s="83"/>
    </row>
    <row r="8169" spans="7:8" ht="14.45" x14ac:dyDescent="0.3">
      <c r="G8169" s="83"/>
      <c r="H8169" s="83"/>
    </row>
    <row r="8170" spans="7:8" ht="14.45" x14ac:dyDescent="0.3">
      <c r="G8170" s="83"/>
      <c r="H8170" s="83"/>
    </row>
    <row r="8171" spans="7:8" ht="14.45" x14ac:dyDescent="0.3">
      <c r="G8171" s="83"/>
      <c r="H8171" s="83"/>
    </row>
    <row r="8172" spans="7:8" ht="14.45" x14ac:dyDescent="0.3">
      <c r="G8172" s="83"/>
      <c r="H8172" s="83"/>
    </row>
    <row r="8173" spans="7:8" ht="14.45" x14ac:dyDescent="0.3">
      <c r="G8173" s="83"/>
      <c r="H8173" s="83"/>
    </row>
    <row r="8174" spans="7:8" ht="14.45" x14ac:dyDescent="0.3">
      <c r="G8174" s="83"/>
      <c r="H8174" s="83"/>
    </row>
    <row r="8175" spans="7:8" ht="14.45" x14ac:dyDescent="0.3">
      <c r="G8175" s="83"/>
      <c r="H8175" s="83"/>
    </row>
    <row r="8176" spans="7:8" ht="14.45" x14ac:dyDescent="0.3">
      <c r="G8176" s="83"/>
      <c r="H8176" s="83"/>
    </row>
    <row r="8177" spans="7:8" ht="14.45" x14ac:dyDescent="0.3">
      <c r="G8177" s="83"/>
      <c r="H8177" s="83"/>
    </row>
    <row r="8178" spans="7:8" ht="14.45" x14ac:dyDescent="0.3">
      <c r="G8178" s="83"/>
      <c r="H8178" s="83"/>
    </row>
    <row r="8179" spans="7:8" ht="14.45" x14ac:dyDescent="0.3">
      <c r="G8179" s="83"/>
      <c r="H8179" s="83"/>
    </row>
    <row r="8180" spans="7:8" ht="14.45" x14ac:dyDescent="0.3">
      <c r="G8180" s="83"/>
      <c r="H8180" s="83"/>
    </row>
    <row r="8181" spans="7:8" ht="14.45" x14ac:dyDescent="0.3">
      <c r="G8181" s="83"/>
      <c r="H8181" s="83"/>
    </row>
    <row r="8182" spans="7:8" ht="14.45" x14ac:dyDescent="0.3">
      <c r="G8182" s="83"/>
      <c r="H8182" s="83"/>
    </row>
    <row r="8183" spans="7:8" ht="14.45" x14ac:dyDescent="0.3">
      <c r="G8183" s="83"/>
      <c r="H8183" s="83"/>
    </row>
    <row r="8184" spans="7:8" ht="14.45" x14ac:dyDescent="0.3">
      <c r="G8184" s="83"/>
      <c r="H8184" s="83"/>
    </row>
    <row r="8185" spans="7:8" ht="14.45" x14ac:dyDescent="0.3">
      <c r="G8185" s="83"/>
      <c r="H8185" s="83"/>
    </row>
    <row r="8186" spans="7:8" ht="14.45" x14ac:dyDescent="0.3">
      <c r="G8186" s="83"/>
      <c r="H8186" s="83"/>
    </row>
    <row r="8187" spans="7:8" ht="14.45" x14ac:dyDescent="0.3">
      <c r="G8187" s="83"/>
      <c r="H8187" s="83"/>
    </row>
    <row r="8188" spans="7:8" ht="14.45" x14ac:dyDescent="0.3">
      <c r="G8188" s="83"/>
      <c r="H8188" s="83"/>
    </row>
    <row r="8189" spans="7:8" ht="14.45" x14ac:dyDescent="0.3">
      <c r="G8189" s="83"/>
      <c r="H8189" s="83"/>
    </row>
    <row r="8190" spans="7:8" ht="14.45" x14ac:dyDescent="0.3">
      <c r="G8190" s="83"/>
      <c r="H8190" s="83"/>
    </row>
    <row r="8191" spans="7:8" ht="14.45" x14ac:dyDescent="0.3">
      <c r="G8191" s="83"/>
      <c r="H8191" s="83"/>
    </row>
    <row r="8192" spans="7:8" ht="14.45" x14ac:dyDescent="0.3">
      <c r="G8192" s="83"/>
      <c r="H8192" s="83"/>
    </row>
    <row r="8193" spans="7:8" ht="14.45" x14ac:dyDescent="0.3">
      <c r="G8193" s="83"/>
      <c r="H8193" s="83"/>
    </row>
    <row r="8194" spans="7:8" ht="14.45" x14ac:dyDescent="0.3">
      <c r="G8194" s="83"/>
      <c r="H8194" s="83"/>
    </row>
    <row r="8195" spans="7:8" ht="14.45" x14ac:dyDescent="0.3">
      <c r="G8195" s="83"/>
      <c r="H8195" s="83"/>
    </row>
    <row r="8196" spans="7:8" ht="14.45" x14ac:dyDescent="0.3">
      <c r="G8196" s="83"/>
      <c r="H8196" s="83"/>
    </row>
    <row r="8197" spans="7:8" ht="14.45" x14ac:dyDescent="0.3">
      <c r="G8197" s="83"/>
      <c r="H8197" s="83"/>
    </row>
    <row r="8198" spans="7:8" ht="14.45" x14ac:dyDescent="0.3">
      <c r="G8198" s="83"/>
      <c r="H8198" s="83"/>
    </row>
    <row r="8199" spans="7:8" ht="14.45" x14ac:dyDescent="0.3">
      <c r="G8199" s="83"/>
      <c r="H8199" s="83"/>
    </row>
    <row r="8200" spans="7:8" ht="14.45" x14ac:dyDescent="0.3">
      <c r="G8200" s="83"/>
      <c r="H8200" s="83"/>
    </row>
    <row r="8201" spans="7:8" ht="14.45" x14ac:dyDescent="0.3">
      <c r="G8201" s="83"/>
      <c r="H8201" s="83"/>
    </row>
    <row r="8202" spans="7:8" ht="14.45" x14ac:dyDescent="0.3">
      <c r="G8202" s="83"/>
      <c r="H8202" s="83"/>
    </row>
    <row r="8203" spans="7:8" ht="14.45" x14ac:dyDescent="0.3">
      <c r="G8203" s="83"/>
      <c r="H8203" s="83"/>
    </row>
    <row r="8204" spans="7:8" ht="14.45" x14ac:dyDescent="0.3">
      <c r="G8204" s="83"/>
      <c r="H8204" s="83"/>
    </row>
    <row r="8205" spans="7:8" ht="14.45" x14ac:dyDescent="0.3">
      <c r="G8205" s="83"/>
      <c r="H8205" s="83"/>
    </row>
    <row r="8206" spans="7:8" ht="14.45" x14ac:dyDescent="0.3">
      <c r="G8206" s="83"/>
      <c r="H8206" s="83"/>
    </row>
    <row r="8207" spans="7:8" ht="14.45" x14ac:dyDescent="0.3">
      <c r="G8207" s="83"/>
      <c r="H8207" s="83"/>
    </row>
    <row r="8208" spans="7:8" ht="14.45" x14ac:dyDescent="0.3">
      <c r="G8208" s="83"/>
      <c r="H8208" s="83"/>
    </row>
    <row r="8209" spans="7:8" ht="14.45" x14ac:dyDescent="0.3">
      <c r="G8209" s="83"/>
      <c r="H8209" s="83"/>
    </row>
    <row r="8210" spans="7:8" ht="14.45" x14ac:dyDescent="0.3">
      <c r="G8210" s="83"/>
      <c r="H8210" s="83"/>
    </row>
    <row r="8211" spans="7:8" ht="14.45" x14ac:dyDescent="0.3">
      <c r="G8211" s="83"/>
      <c r="H8211" s="83"/>
    </row>
    <row r="8212" spans="7:8" ht="14.45" x14ac:dyDescent="0.3">
      <c r="G8212" s="83"/>
      <c r="H8212" s="83"/>
    </row>
    <row r="8213" spans="7:8" ht="14.45" x14ac:dyDescent="0.3">
      <c r="G8213" s="83"/>
      <c r="H8213" s="83"/>
    </row>
    <row r="8214" spans="7:8" ht="14.45" x14ac:dyDescent="0.3">
      <c r="G8214" s="83"/>
      <c r="H8214" s="83"/>
    </row>
    <row r="8215" spans="7:8" ht="14.45" x14ac:dyDescent="0.3">
      <c r="G8215" s="83"/>
      <c r="H8215" s="83"/>
    </row>
    <row r="8216" spans="7:8" ht="14.45" x14ac:dyDescent="0.3">
      <c r="G8216" s="83"/>
      <c r="H8216" s="83"/>
    </row>
    <row r="8217" spans="7:8" ht="14.45" x14ac:dyDescent="0.3">
      <c r="G8217" s="83"/>
      <c r="H8217" s="83"/>
    </row>
    <row r="8218" spans="7:8" ht="14.45" x14ac:dyDescent="0.3">
      <c r="G8218" s="83"/>
      <c r="H8218" s="83"/>
    </row>
    <row r="8219" spans="7:8" ht="14.45" x14ac:dyDescent="0.3">
      <c r="G8219" s="83"/>
      <c r="H8219" s="83"/>
    </row>
    <row r="8220" spans="7:8" ht="14.45" x14ac:dyDescent="0.3">
      <c r="G8220" s="83"/>
      <c r="H8220" s="83"/>
    </row>
    <row r="8221" spans="7:8" ht="14.45" x14ac:dyDescent="0.3">
      <c r="G8221" s="83"/>
      <c r="H8221" s="83"/>
    </row>
    <row r="8222" spans="7:8" ht="14.45" x14ac:dyDescent="0.3">
      <c r="G8222" s="83"/>
      <c r="H8222" s="83"/>
    </row>
    <row r="8223" spans="7:8" ht="14.45" x14ac:dyDescent="0.3">
      <c r="G8223" s="83"/>
      <c r="H8223" s="83"/>
    </row>
    <row r="8224" spans="7:8" ht="14.45" x14ac:dyDescent="0.3">
      <c r="G8224" s="83"/>
      <c r="H8224" s="83"/>
    </row>
    <row r="8225" spans="7:8" ht="14.45" x14ac:dyDescent="0.3">
      <c r="G8225" s="83"/>
      <c r="H8225" s="83"/>
    </row>
    <row r="8226" spans="7:8" ht="14.45" x14ac:dyDescent="0.3">
      <c r="G8226" s="83"/>
      <c r="H8226" s="83"/>
    </row>
    <row r="8227" spans="7:8" ht="14.45" x14ac:dyDescent="0.3">
      <c r="G8227" s="83"/>
      <c r="H8227" s="83"/>
    </row>
    <row r="8228" spans="7:8" ht="14.45" x14ac:dyDescent="0.3">
      <c r="G8228" s="83"/>
      <c r="H8228" s="83"/>
    </row>
    <row r="8229" spans="7:8" ht="14.45" x14ac:dyDescent="0.3">
      <c r="G8229" s="83"/>
      <c r="H8229" s="83"/>
    </row>
    <row r="8230" spans="7:8" ht="14.45" x14ac:dyDescent="0.3">
      <c r="G8230" s="83"/>
      <c r="H8230" s="83"/>
    </row>
    <row r="8231" spans="7:8" ht="14.45" x14ac:dyDescent="0.3">
      <c r="G8231" s="83"/>
      <c r="H8231" s="83"/>
    </row>
    <row r="8232" spans="7:8" ht="14.45" x14ac:dyDescent="0.3">
      <c r="G8232" s="83"/>
      <c r="H8232" s="83"/>
    </row>
    <row r="8233" spans="7:8" ht="14.45" x14ac:dyDescent="0.3">
      <c r="G8233" s="83"/>
      <c r="H8233" s="83"/>
    </row>
    <row r="8234" spans="7:8" ht="14.45" x14ac:dyDescent="0.3">
      <c r="G8234" s="83"/>
      <c r="H8234" s="83"/>
    </row>
    <row r="8235" spans="7:8" ht="14.45" x14ac:dyDescent="0.3">
      <c r="G8235" s="83"/>
      <c r="H8235" s="83"/>
    </row>
    <row r="8236" spans="7:8" ht="14.45" x14ac:dyDescent="0.3">
      <c r="G8236" s="83"/>
      <c r="H8236" s="83"/>
    </row>
    <row r="8237" spans="7:8" ht="14.45" x14ac:dyDescent="0.3">
      <c r="G8237" s="83"/>
      <c r="H8237" s="83"/>
    </row>
    <row r="8238" spans="7:8" ht="14.45" x14ac:dyDescent="0.3">
      <c r="G8238" s="83"/>
      <c r="H8238" s="83"/>
    </row>
    <row r="8239" spans="7:8" ht="14.45" x14ac:dyDescent="0.3">
      <c r="G8239" s="83"/>
      <c r="H8239" s="83"/>
    </row>
    <row r="8240" spans="7:8" ht="14.45" x14ac:dyDescent="0.3">
      <c r="G8240" s="83"/>
      <c r="H8240" s="83"/>
    </row>
    <row r="8241" spans="7:8" ht="14.45" x14ac:dyDescent="0.3">
      <c r="G8241" s="83"/>
      <c r="H8241" s="83"/>
    </row>
    <row r="8242" spans="7:8" ht="14.45" x14ac:dyDescent="0.3">
      <c r="G8242" s="83"/>
      <c r="H8242" s="83"/>
    </row>
    <row r="8243" spans="7:8" ht="14.45" x14ac:dyDescent="0.3">
      <c r="G8243" s="83"/>
      <c r="H8243" s="83"/>
    </row>
    <row r="8244" spans="7:8" ht="14.45" x14ac:dyDescent="0.3">
      <c r="G8244" s="83"/>
      <c r="H8244" s="83"/>
    </row>
    <row r="8245" spans="7:8" ht="14.45" x14ac:dyDescent="0.3">
      <c r="G8245" s="83"/>
      <c r="H8245" s="83"/>
    </row>
    <row r="8246" spans="7:8" ht="14.45" x14ac:dyDescent="0.3">
      <c r="G8246" s="83"/>
      <c r="H8246" s="83"/>
    </row>
    <row r="8247" spans="7:8" ht="14.45" x14ac:dyDescent="0.3">
      <c r="G8247" s="83"/>
      <c r="H8247" s="83"/>
    </row>
    <row r="8248" spans="7:8" ht="14.45" x14ac:dyDescent="0.3">
      <c r="G8248" s="83"/>
      <c r="H8248" s="83"/>
    </row>
    <row r="8249" spans="7:8" ht="14.45" x14ac:dyDescent="0.3">
      <c r="G8249" s="83"/>
      <c r="H8249" s="83"/>
    </row>
    <row r="8250" spans="7:8" ht="14.45" x14ac:dyDescent="0.3">
      <c r="G8250" s="83"/>
      <c r="H8250" s="83"/>
    </row>
    <row r="8251" spans="7:8" ht="14.45" x14ac:dyDescent="0.3">
      <c r="G8251" s="83"/>
      <c r="H8251" s="83"/>
    </row>
    <row r="8252" spans="7:8" ht="14.45" x14ac:dyDescent="0.3">
      <c r="G8252" s="83"/>
      <c r="H8252" s="83"/>
    </row>
    <row r="8253" spans="7:8" ht="14.45" x14ac:dyDescent="0.3">
      <c r="G8253" s="83"/>
      <c r="H8253" s="83"/>
    </row>
    <row r="8254" spans="7:8" ht="14.45" x14ac:dyDescent="0.3">
      <c r="G8254" s="83"/>
      <c r="H8254" s="83"/>
    </row>
    <row r="8255" spans="7:8" ht="14.45" x14ac:dyDescent="0.3">
      <c r="G8255" s="83"/>
      <c r="H8255" s="83"/>
    </row>
    <row r="8256" spans="7:8" ht="14.45" x14ac:dyDescent="0.3">
      <c r="G8256" s="83"/>
      <c r="H8256" s="83"/>
    </row>
    <row r="8257" spans="7:8" ht="14.45" x14ac:dyDescent="0.3">
      <c r="G8257" s="83"/>
      <c r="H8257" s="83"/>
    </row>
    <row r="8258" spans="7:8" ht="14.45" x14ac:dyDescent="0.3">
      <c r="G8258" s="83"/>
      <c r="H8258" s="83"/>
    </row>
    <row r="8259" spans="7:8" ht="14.45" x14ac:dyDescent="0.3">
      <c r="G8259" s="83"/>
      <c r="H8259" s="83"/>
    </row>
    <row r="8260" spans="7:8" ht="14.45" x14ac:dyDescent="0.3">
      <c r="G8260" s="83"/>
      <c r="H8260" s="83"/>
    </row>
    <row r="8261" spans="7:8" ht="14.45" x14ac:dyDescent="0.3">
      <c r="G8261" s="83"/>
      <c r="H8261" s="83"/>
    </row>
    <row r="8262" spans="7:8" ht="14.45" x14ac:dyDescent="0.3">
      <c r="G8262" s="83"/>
      <c r="H8262" s="83"/>
    </row>
    <row r="8263" spans="7:8" ht="14.45" x14ac:dyDescent="0.3">
      <c r="G8263" s="83"/>
      <c r="H8263" s="83"/>
    </row>
    <row r="8264" spans="7:8" ht="14.45" x14ac:dyDescent="0.3">
      <c r="G8264" s="83"/>
      <c r="H8264" s="83"/>
    </row>
    <row r="8265" spans="7:8" ht="14.45" x14ac:dyDescent="0.3">
      <c r="G8265" s="83"/>
      <c r="H8265" s="83"/>
    </row>
    <row r="8266" spans="7:8" ht="14.45" x14ac:dyDescent="0.3">
      <c r="G8266" s="83"/>
      <c r="H8266" s="83"/>
    </row>
    <row r="8267" spans="7:8" ht="14.45" x14ac:dyDescent="0.3">
      <c r="G8267" s="83"/>
      <c r="H8267" s="83"/>
    </row>
    <row r="8268" spans="7:8" ht="14.45" x14ac:dyDescent="0.3">
      <c r="G8268" s="83"/>
      <c r="H8268" s="83"/>
    </row>
    <row r="8269" spans="7:8" ht="14.45" x14ac:dyDescent="0.3">
      <c r="G8269" s="83"/>
      <c r="H8269" s="83"/>
    </row>
    <row r="8270" spans="7:8" ht="14.45" x14ac:dyDescent="0.3">
      <c r="G8270" s="83"/>
      <c r="H8270" s="83"/>
    </row>
    <row r="8271" spans="7:8" ht="14.45" x14ac:dyDescent="0.3">
      <c r="G8271" s="83"/>
      <c r="H8271" s="83"/>
    </row>
    <row r="8272" spans="7:8" ht="14.45" x14ac:dyDescent="0.3">
      <c r="G8272" s="83"/>
      <c r="H8272" s="83"/>
    </row>
    <row r="8273" spans="7:8" ht="14.45" x14ac:dyDescent="0.3">
      <c r="G8273" s="83"/>
      <c r="H8273" s="83"/>
    </row>
    <row r="8274" spans="7:8" ht="14.45" x14ac:dyDescent="0.3">
      <c r="G8274" s="83"/>
      <c r="H8274" s="83"/>
    </row>
    <row r="8275" spans="7:8" ht="14.45" x14ac:dyDescent="0.3">
      <c r="G8275" s="83"/>
      <c r="H8275" s="83"/>
    </row>
    <row r="8276" spans="7:8" ht="14.45" x14ac:dyDescent="0.3">
      <c r="G8276" s="83"/>
      <c r="H8276" s="83"/>
    </row>
    <row r="8277" spans="7:8" ht="14.45" x14ac:dyDescent="0.3">
      <c r="G8277" s="83"/>
      <c r="H8277" s="83"/>
    </row>
    <row r="8278" spans="7:8" ht="14.45" x14ac:dyDescent="0.3">
      <c r="G8278" s="83"/>
      <c r="H8278" s="83"/>
    </row>
    <row r="8279" spans="7:8" ht="14.45" x14ac:dyDescent="0.3">
      <c r="G8279" s="83"/>
      <c r="H8279" s="83"/>
    </row>
    <row r="8280" spans="7:8" ht="14.45" x14ac:dyDescent="0.3">
      <c r="G8280" s="83"/>
      <c r="H8280" s="83"/>
    </row>
    <row r="8281" spans="7:8" ht="14.45" x14ac:dyDescent="0.3">
      <c r="G8281" s="83"/>
      <c r="H8281" s="83"/>
    </row>
    <row r="8282" spans="7:8" ht="14.45" x14ac:dyDescent="0.3">
      <c r="G8282" s="83"/>
      <c r="H8282" s="83"/>
    </row>
    <row r="8283" spans="7:8" ht="14.45" x14ac:dyDescent="0.3">
      <c r="G8283" s="83"/>
      <c r="H8283" s="83"/>
    </row>
    <row r="8284" spans="7:8" ht="14.45" x14ac:dyDescent="0.3">
      <c r="G8284" s="83"/>
      <c r="H8284" s="83"/>
    </row>
    <row r="8285" spans="7:8" ht="14.45" x14ac:dyDescent="0.3">
      <c r="G8285" s="83"/>
      <c r="H8285" s="83"/>
    </row>
    <row r="8286" spans="7:8" ht="14.45" x14ac:dyDescent="0.3">
      <c r="G8286" s="83"/>
      <c r="H8286" s="83"/>
    </row>
    <row r="8287" spans="7:8" ht="14.45" x14ac:dyDescent="0.3">
      <c r="G8287" s="83"/>
      <c r="H8287" s="83"/>
    </row>
    <row r="8288" spans="7:8" ht="14.45" x14ac:dyDescent="0.3">
      <c r="G8288" s="83"/>
      <c r="H8288" s="83"/>
    </row>
    <row r="8289" spans="7:8" ht="14.45" x14ac:dyDescent="0.3">
      <c r="G8289" s="83"/>
      <c r="H8289" s="83"/>
    </row>
    <row r="8290" spans="7:8" ht="14.45" x14ac:dyDescent="0.3">
      <c r="G8290" s="83"/>
      <c r="H8290" s="83"/>
    </row>
    <row r="8291" spans="7:8" ht="14.45" x14ac:dyDescent="0.3">
      <c r="G8291" s="83"/>
      <c r="H8291" s="83"/>
    </row>
    <row r="8292" spans="7:8" ht="14.45" x14ac:dyDescent="0.3">
      <c r="G8292" s="83"/>
      <c r="H8292" s="83"/>
    </row>
    <row r="8293" spans="7:8" ht="14.45" x14ac:dyDescent="0.3">
      <c r="G8293" s="83"/>
      <c r="H8293" s="83"/>
    </row>
    <row r="8294" spans="7:8" ht="14.45" x14ac:dyDescent="0.3">
      <c r="G8294" s="83"/>
      <c r="H8294" s="83"/>
    </row>
    <row r="8295" spans="7:8" ht="14.45" x14ac:dyDescent="0.3">
      <c r="G8295" s="83"/>
      <c r="H8295" s="83"/>
    </row>
    <row r="8296" spans="7:8" ht="14.45" x14ac:dyDescent="0.3">
      <c r="G8296" s="83"/>
      <c r="H8296" s="83"/>
    </row>
    <row r="8297" spans="7:8" ht="14.45" x14ac:dyDescent="0.3">
      <c r="G8297" s="83"/>
      <c r="H8297" s="83"/>
    </row>
    <row r="8298" spans="7:8" ht="14.45" x14ac:dyDescent="0.3">
      <c r="G8298" s="83"/>
      <c r="H8298" s="83"/>
    </row>
    <row r="8299" spans="7:8" ht="14.45" x14ac:dyDescent="0.3">
      <c r="G8299" s="83"/>
      <c r="H8299" s="83"/>
    </row>
    <row r="8300" spans="7:8" ht="14.45" x14ac:dyDescent="0.3">
      <c r="G8300" s="83"/>
      <c r="H8300" s="83"/>
    </row>
    <row r="8301" spans="7:8" ht="14.45" x14ac:dyDescent="0.3">
      <c r="G8301" s="83"/>
      <c r="H8301" s="83"/>
    </row>
    <row r="8302" spans="7:8" ht="14.45" x14ac:dyDescent="0.3">
      <c r="G8302" s="83"/>
      <c r="H8302" s="83"/>
    </row>
    <row r="8303" spans="7:8" ht="14.45" x14ac:dyDescent="0.3">
      <c r="G8303" s="83"/>
      <c r="H8303" s="83"/>
    </row>
    <row r="8304" spans="7:8" ht="14.45" x14ac:dyDescent="0.3">
      <c r="G8304" s="83"/>
      <c r="H8304" s="83"/>
    </row>
    <row r="8305" spans="7:8" ht="14.45" x14ac:dyDescent="0.3">
      <c r="G8305" s="83"/>
      <c r="H8305" s="83"/>
    </row>
    <row r="8306" spans="7:8" ht="14.45" x14ac:dyDescent="0.3">
      <c r="G8306" s="83"/>
      <c r="H8306" s="83"/>
    </row>
    <row r="8307" spans="7:8" ht="14.45" x14ac:dyDescent="0.3">
      <c r="G8307" s="83"/>
      <c r="H8307" s="83"/>
    </row>
    <row r="8308" spans="7:8" ht="14.45" x14ac:dyDescent="0.3">
      <c r="G8308" s="83"/>
      <c r="H8308" s="83"/>
    </row>
    <row r="8309" spans="7:8" ht="14.45" x14ac:dyDescent="0.3">
      <c r="G8309" s="83"/>
      <c r="H8309" s="83"/>
    </row>
    <row r="8310" spans="7:8" ht="14.45" x14ac:dyDescent="0.3">
      <c r="G8310" s="83"/>
      <c r="H8310" s="83"/>
    </row>
    <row r="8311" spans="7:8" ht="14.45" x14ac:dyDescent="0.3">
      <c r="G8311" s="83"/>
      <c r="H8311" s="83"/>
    </row>
    <row r="8312" spans="7:8" ht="14.45" x14ac:dyDescent="0.3">
      <c r="G8312" s="83"/>
      <c r="H8312" s="83"/>
    </row>
    <row r="8313" spans="7:8" ht="14.45" x14ac:dyDescent="0.3">
      <c r="G8313" s="83"/>
      <c r="H8313" s="83"/>
    </row>
    <row r="8314" spans="7:8" ht="14.45" x14ac:dyDescent="0.3">
      <c r="G8314" s="83"/>
      <c r="H8314" s="83"/>
    </row>
    <row r="8315" spans="7:8" ht="14.45" x14ac:dyDescent="0.3">
      <c r="G8315" s="83"/>
      <c r="H8315" s="83"/>
    </row>
    <row r="8316" spans="7:8" ht="14.45" x14ac:dyDescent="0.3">
      <c r="G8316" s="83"/>
      <c r="H8316" s="83"/>
    </row>
    <row r="8317" spans="7:8" ht="14.45" x14ac:dyDescent="0.3">
      <c r="G8317" s="83"/>
      <c r="H8317" s="83"/>
    </row>
    <row r="8318" spans="7:8" ht="14.45" x14ac:dyDescent="0.3">
      <c r="G8318" s="83"/>
      <c r="H8318" s="83"/>
    </row>
    <row r="8319" spans="7:8" ht="14.45" x14ac:dyDescent="0.3">
      <c r="G8319" s="83"/>
      <c r="H8319" s="83"/>
    </row>
    <row r="8320" spans="7:8" ht="14.45" x14ac:dyDescent="0.3">
      <c r="G8320" s="83"/>
      <c r="H8320" s="83"/>
    </row>
    <row r="8321" spans="7:8" ht="14.45" x14ac:dyDescent="0.3">
      <c r="G8321" s="83"/>
      <c r="H8321" s="83"/>
    </row>
    <row r="8322" spans="7:8" ht="14.45" x14ac:dyDescent="0.3">
      <c r="G8322" s="83"/>
      <c r="H8322" s="83"/>
    </row>
    <row r="8323" spans="7:8" ht="14.45" x14ac:dyDescent="0.3">
      <c r="G8323" s="83"/>
      <c r="H8323" s="83"/>
    </row>
    <row r="8324" spans="7:8" ht="14.45" x14ac:dyDescent="0.3">
      <c r="G8324" s="83"/>
      <c r="H8324" s="83"/>
    </row>
    <row r="8325" spans="7:8" ht="14.45" x14ac:dyDescent="0.3">
      <c r="G8325" s="83"/>
      <c r="H8325" s="83"/>
    </row>
    <row r="8326" spans="7:8" ht="14.45" x14ac:dyDescent="0.3">
      <c r="G8326" s="83"/>
      <c r="H8326" s="83"/>
    </row>
    <row r="8327" spans="7:8" ht="14.45" x14ac:dyDescent="0.3">
      <c r="G8327" s="83"/>
      <c r="H8327" s="83"/>
    </row>
    <row r="8328" spans="7:8" ht="14.45" x14ac:dyDescent="0.3">
      <c r="G8328" s="83"/>
      <c r="H8328" s="83"/>
    </row>
    <row r="8329" spans="7:8" ht="14.45" x14ac:dyDescent="0.3">
      <c r="G8329" s="83"/>
      <c r="H8329" s="83"/>
    </row>
    <row r="8330" spans="7:8" ht="14.45" x14ac:dyDescent="0.3">
      <c r="G8330" s="83"/>
      <c r="H8330" s="83"/>
    </row>
    <row r="8331" spans="7:8" ht="14.45" x14ac:dyDescent="0.3">
      <c r="G8331" s="83"/>
      <c r="H8331" s="83"/>
    </row>
    <row r="8332" spans="7:8" ht="14.45" x14ac:dyDescent="0.3">
      <c r="G8332" s="83"/>
      <c r="H8332" s="83"/>
    </row>
    <row r="8333" spans="7:8" ht="14.45" x14ac:dyDescent="0.3">
      <c r="G8333" s="83"/>
      <c r="H8333" s="83"/>
    </row>
    <row r="8334" spans="7:8" ht="14.45" x14ac:dyDescent="0.3">
      <c r="G8334" s="83"/>
      <c r="H8334" s="83"/>
    </row>
    <row r="8335" spans="7:8" ht="14.45" x14ac:dyDescent="0.3">
      <c r="G8335" s="83"/>
      <c r="H8335" s="83"/>
    </row>
    <row r="8336" spans="7:8" ht="14.45" x14ac:dyDescent="0.3">
      <c r="G8336" s="83"/>
      <c r="H8336" s="83"/>
    </row>
    <row r="8337" spans="7:8" ht="14.45" x14ac:dyDescent="0.3">
      <c r="G8337" s="83"/>
      <c r="H8337" s="83"/>
    </row>
    <row r="8338" spans="7:8" ht="14.45" x14ac:dyDescent="0.3">
      <c r="G8338" s="83"/>
      <c r="H8338" s="83"/>
    </row>
    <row r="8339" spans="7:8" ht="14.45" x14ac:dyDescent="0.3">
      <c r="G8339" s="83"/>
      <c r="H8339" s="83"/>
    </row>
    <row r="8340" spans="7:8" ht="14.45" x14ac:dyDescent="0.3">
      <c r="G8340" s="83"/>
      <c r="H8340" s="83"/>
    </row>
    <row r="8341" spans="7:8" ht="14.45" x14ac:dyDescent="0.3">
      <c r="G8341" s="83"/>
      <c r="H8341" s="83"/>
    </row>
    <row r="8342" spans="7:8" ht="14.45" x14ac:dyDescent="0.3">
      <c r="G8342" s="83"/>
      <c r="H8342" s="83"/>
    </row>
    <row r="8343" spans="7:8" ht="14.45" x14ac:dyDescent="0.3">
      <c r="G8343" s="83"/>
      <c r="H8343" s="83"/>
    </row>
    <row r="8344" spans="7:8" ht="14.45" x14ac:dyDescent="0.3">
      <c r="G8344" s="83"/>
      <c r="H8344" s="83"/>
    </row>
    <row r="8345" spans="7:8" ht="14.45" x14ac:dyDescent="0.3">
      <c r="G8345" s="83"/>
      <c r="H8345" s="83"/>
    </row>
    <row r="8346" spans="7:8" ht="14.45" x14ac:dyDescent="0.3">
      <c r="G8346" s="83"/>
      <c r="H8346" s="83"/>
    </row>
    <row r="8347" spans="7:8" ht="14.45" x14ac:dyDescent="0.3">
      <c r="G8347" s="83"/>
      <c r="H8347" s="83"/>
    </row>
    <row r="8348" spans="7:8" ht="14.45" x14ac:dyDescent="0.3">
      <c r="G8348" s="83"/>
      <c r="H8348" s="83"/>
    </row>
    <row r="8349" spans="7:8" ht="14.45" x14ac:dyDescent="0.3">
      <c r="G8349" s="83"/>
      <c r="H8349" s="83"/>
    </row>
    <row r="8350" spans="7:8" ht="14.45" x14ac:dyDescent="0.3">
      <c r="G8350" s="83"/>
      <c r="H8350" s="83"/>
    </row>
    <row r="8351" spans="7:8" ht="14.45" x14ac:dyDescent="0.3">
      <c r="G8351" s="83"/>
      <c r="H8351" s="83"/>
    </row>
    <row r="8352" spans="7:8" ht="14.45" x14ac:dyDescent="0.3">
      <c r="G8352" s="83"/>
      <c r="H8352" s="83"/>
    </row>
    <row r="8353" spans="7:8" ht="14.45" x14ac:dyDescent="0.3">
      <c r="G8353" s="83"/>
      <c r="H8353" s="83"/>
    </row>
    <row r="8354" spans="7:8" ht="14.45" x14ac:dyDescent="0.3">
      <c r="G8354" s="83"/>
      <c r="H8354" s="83"/>
    </row>
    <row r="8355" spans="7:8" ht="14.45" x14ac:dyDescent="0.3">
      <c r="G8355" s="83"/>
      <c r="H8355" s="83"/>
    </row>
    <row r="8356" spans="7:8" ht="14.45" x14ac:dyDescent="0.3">
      <c r="G8356" s="83"/>
      <c r="H8356" s="83"/>
    </row>
    <row r="8357" spans="7:8" ht="14.45" x14ac:dyDescent="0.3">
      <c r="G8357" s="83"/>
      <c r="H8357" s="83"/>
    </row>
    <row r="8358" spans="7:8" ht="14.45" x14ac:dyDescent="0.3">
      <c r="G8358" s="83"/>
      <c r="H8358" s="83"/>
    </row>
    <row r="8359" spans="7:8" ht="14.45" x14ac:dyDescent="0.3">
      <c r="G8359" s="83"/>
      <c r="H8359" s="83"/>
    </row>
    <row r="8360" spans="7:8" ht="14.45" x14ac:dyDescent="0.3">
      <c r="G8360" s="83"/>
      <c r="H8360" s="83"/>
    </row>
    <row r="8361" spans="7:8" ht="14.45" x14ac:dyDescent="0.3">
      <c r="G8361" s="83"/>
      <c r="H8361" s="83"/>
    </row>
    <row r="8362" spans="7:8" ht="14.45" x14ac:dyDescent="0.3">
      <c r="G8362" s="83"/>
      <c r="H8362" s="83"/>
    </row>
    <row r="8363" spans="7:8" ht="14.45" x14ac:dyDescent="0.3">
      <c r="G8363" s="83"/>
      <c r="H8363" s="83"/>
    </row>
    <row r="8364" spans="7:8" ht="14.45" x14ac:dyDescent="0.3">
      <c r="G8364" s="83"/>
      <c r="H8364" s="83"/>
    </row>
    <row r="8365" spans="7:8" ht="14.45" x14ac:dyDescent="0.3">
      <c r="G8365" s="83"/>
      <c r="H8365" s="83"/>
    </row>
    <row r="8366" spans="7:8" ht="14.45" x14ac:dyDescent="0.3">
      <c r="G8366" s="83"/>
      <c r="H8366" s="83"/>
    </row>
    <row r="8367" spans="7:8" ht="14.45" x14ac:dyDescent="0.3">
      <c r="G8367" s="83"/>
      <c r="H8367" s="83"/>
    </row>
    <row r="8368" spans="7:8" ht="14.45" x14ac:dyDescent="0.3">
      <c r="G8368" s="83"/>
      <c r="H8368" s="83"/>
    </row>
    <row r="8369" spans="7:8" ht="14.45" x14ac:dyDescent="0.3">
      <c r="G8369" s="83"/>
      <c r="H8369" s="83"/>
    </row>
    <row r="8370" spans="7:8" ht="14.45" x14ac:dyDescent="0.3">
      <c r="G8370" s="83"/>
      <c r="H8370" s="83"/>
    </row>
    <row r="8371" spans="7:8" ht="14.45" x14ac:dyDescent="0.3">
      <c r="G8371" s="83"/>
      <c r="H8371" s="83"/>
    </row>
    <row r="8372" spans="7:8" ht="14.45" x14ac:dyDescent="0.3">
      <c r="G8372" s="83"/>
      <c r="H8372" s="83"/>
    </row>
    <row r="8373" spans="7:8" ht="14.45" x14ac:dyDescent="0.3">
      <c r="G8373" s="83"/>
      <c r="H8373" s="83"/>
    </row>
    <row r="8374" spans="7:8" ht="14.45" x14ac:dyDescent="0.3">
      <c r="G8374" s="83"/>
      <c r="H8374" s="83"/>
    </row>
    <row r="8375" spans="7:8" ht="14.45" x14ac:dyDescent="0.3">
      <c r="G8375" s="83"/>
      <c r="H8375" s="83"/>
    </row>
    <row r="8376" spans="7:8" ht="14.45" x14ac:dyDescent="0.3">
      <c r="G8376" s="83"/>
      <c r="H8376" s="83"/>
    </row>
    <row r="8377" spans="7:8" ht="14.45" x14ac:dyDescent="0.3">
      <c r="G8377" s="83"/>
      <c r="H8377" s="83"/>
    </row>
    <row r="8378" spans="7:8" ht="14.45" x14ac:dyDescent="0.3">
      <c r="G8378" s="83"/>
      <c r="H8378" s="83"/>
    </row>
    <row r="8379" spans="7:8" ht="14.45" x14ac:dyDescent="0.3">
      <c r="G8379" s="83"/>
      <c r="H8379" s="83"/>
    </row>
    <row r="8380" spans="7:8" ht="14.45" x14ac:dyDescent="0.3">
      <c r="G8380" s="83"/>
      <c r="H8380" s="83"/>
    </row>
    <row r="8381" spans="7:8" ht="14.45" x14ac:dyDescent="0.3">
      <c r="G8381" s="83"/>
      <c r="H8381" s="83"/>
    </row>
    <row r="8382" spans="7:8" ht="14.45" x14ac:dyDescent="0.3">
      <c r="G8382" s="83"/>
      <c r="H8382" s="83"/>
    </row>
    <row r="8383" spans="7:8" ht="14.45" x14ac:dyDescent="0.3">
      <c r="G8383" s="83"/>
      <c r="H8383" s="83"/>
    </row>
    <row r="8384" spans="7:8" ht="14.45" x14ac:dyDescent="0.3">
      <c r="G8384" s="83"/>
      <c r="H8384" s="83"/>
    </row>
    <row r="8385" spans="7:8" ht="14.45" x14ac:dyDescent="0.3">
      <c r="G8385" s="83"/>
      <c r="H8385" s="83"/>
    </row>
    <row r="8386" spans="7:8" ht="14.45" x14ac:dyDescent="0.3">
      <c r="G8386" s="83"/>
      <c r="H8386" s="83"/>
    </row>
    <row r="8387" spans="7:8" ht="14.45" x14ac:dyDescent="0.3">
      <c r="G8387" s="83"/>
      <c r="H8387" s="83"/>
    </row>
    <row r="8388" spans="7:8" ht="14.45" x14ac:dyDescent="0.3">
      <c r="G8388" s="83"/>
      <c r="H8388" s="83"/>
    </row>
    <row r="8389" spans="7:8" ht="14.45" x14ac:dyDescent="0.3">
      <c r="G8389" s="83"/>
      <c r="H8389" s="83"/>
    </row>
    <row r="8390" spans="7:8" ht="14.45" x14ac:dyDescent="0.3">
      <c r="G8390" s="83"/>
      <c r="H8390" s="83"/>
    </row>
    <row r="8391" spans="7:8" ht="14.45" x14ac:dyDescent="0.3">
      <c r="G8391" s="83"/>
      <c r="H8391" s="83"/>
    </row>
    <row r="8392" spans="7:8" ht="14.45" x14ac:dyDescent="0.3">
      <c r="G8392" s="83"/>
      <c r="H8392" s="83"/>
    </row>
    <row r="8393" spans="7:8" ht="14.45" x14ac:dyDescent="0.3">
      <c r="G8393" s="83"/>
      <c r="H8393" s="83"/>
    </row>
    <row r="8394" spans="7:8" ht="14.45" x14ac:dyDescent="0.3">
      <c r="G8394" s="83"/>
      <c r="H8394" s="83"/>
    </row>
    <row r="8395" spans="7:8" ht="14.45" x14ac:dyDescent="0.3">
      <c r="G8395" s="83"/>
      <c r="H8395" s="83"/>
    </row>
    <row r="8396" spans="7:8" ht="14.45" x14ac:dyDescent="0.3">
      <c r="G8396" s="83"/>
      <c r="H8396" s="83"/>
    </row>
    <row r="8397" spans="7:8" ht="14.45" x14ac:dyDescent="0.3">
      <c r="G8397" s="83"/>
      <c r="H8397" s="83"/>
    </row>
    <row r="8398" spans="7:8" ht="14.45" x14ac:dyDescent="0.3">
      <c r="G8398" s="83"/>
      <c r="H8398" s="83"/>
    </row>
    <row r="8399" spans="7:8" ht="14.45" x14ac:dyDescent="0.3">
      <c r="G8399" s="83"/>
      <c r="H8399" s="83"/>
    </row>
    <row r="8400" spans="7:8" ht="14.45" x14ac:dyDescent="0.3">
      <c r="G8400" s="83"/>
      <c r="H8400" s="83"/>
    </row>
    <row r="8401" spans="7:8" ht="14.45" x14ac:dyDescent="0.3">
      <c r="G8401" s="83"/>
      <c r="H8401" s="83"/>
    </row>
    <row r="8402" spans="7:8" ht="14.45" x14ac:dyDescent="0.3">
      <c r="G8402" s="83"/>
      <c r="H8402" s="83"/>
    </row>
    <row r="8403" spans="7:8" ht="14.45" x14ac:dyDescent="0.3">
      <c r="G8403" s="83"/>
      <c r="H8403" s="83"/>
    </row>
    <row r="8404" spans="7:8" ht="14.45" x14ac:dyDescent="0.3">
      <c r="G8404" s="83"/>
      <c r="H8404" s="83"/>
    </row>
    <row r="8405" spans="7:8" ht="14.45" x14ac:dyDescent="0.3">
      <c r="G8405" s="83"/>
      <c r="H8405" s="83"/>
    </row>
    <row r="8406" spans="7:8" ht="14.45" x14ac:dyDescent="0.3">
      <c r="G8406" s="83"/>
      <c r="H8406" s="83"/>
    </row>
    <row r="8407" spans="7:8" ht="14.45" x14ac:dyDescent="0.3">
      <c r="G8407" s="83"/>
      <c r="H8407" s="83"/>
    </row>
    <row r="8408" spans="7:8" ht="14.45" x14ac:dyDescent="0.3">
      <c r="G8408" s="83"/>
      <c r="H8408" s="83"/>
    </row>
    <row r="8409" spans="7:8" ht="14.45" x14ac:dyDescent="0.3">
      <c r="G8409" s="83"/>
      <c r="H8409" s="83"/>
    </row>
    <row r="8410" spans="7:8" ht="14.45" x14ac:dyDescent="0.3">
      <c r="G8410" s="83"/>
      <c r="H8410" s="83"/>
    </row>
    <row r="8411" spans="7:8" ht="14.45" x14ac:dyDescent="0.3">
      <c r="G8411" s="83"/>
      <c r="H8411" s="83"/>
    </row>
    <row r="8412" spans="7:8" ht="14.45" x14ac:dyDescent="0.3">
      <c r="G8412" s="83"/>
      <c r="H8412" s="83"/>
    </row>
    <row r="8413" spans="7:8" ht="14.45" x14ac:dyDescent="0.3">
      <c r="G8413" s="83"/>
      <c r="H8413" s="83"/>
    </row>
    <row r="8414" spans="7:8" ht="14.45" x14ac:dyDescent="0.3">
      <c r="G8414" s="83"/>
      <c r="H8414" s="83"/>
    </row>
    <row r="8415" spans="7:8" ht="14.45" x14ac:dyDescent="0.3">
      <c r="G8415" s="83"/>
      <c r="H8415" s="83"/>
    </row>
    <row r="8416" spans="7:8" ht="14.45" x14ac:dyDescent="0.3">
      <c r="G8416" s="83"/>
      <c r="H8416" s="83"/>
    </row>
    <row r="8417" spans="7:8" ht="14.45" x14ac:dyDescent="0.3">
      <c r="G8417" s="83"/>
      <c r="H8417" s="83"/>
    </row>
    <row r="8418" spans="7:8" ht="14.45" x14ac:dyDescent="0.3">
      <c r="G8418" s="83"/>
      <c r="H8418" s="83"/>
    </row>
    <row r="8419" spans="7:8" ht="14.45" x14ac:dyDescent="0.3">
      <c r="G8419" s="83"/>
      <c r="H8419" s="83"/>
    </row>
    <row r="8420" spans="7:8" ht="14.45" x14ac:dyDescent="0.3">
      <c r="G8420" s="83"/>
      <c r="H8420" s="83"/>
    </row>
    <row r="8421" spans="7:8" ht="14.45" x14ac:dyDescent="0.3">
      <c r="G8421" s="83"/>
      <c r="H8421" s="83"/>
    </row>
    <row r="8422" spans="7:8" ht="14.45" x14ac:dyDescent="0.3">
      <c r="G8422" s="83"/>
      <c r="H8422" s="83"/>
    </row>
    <row r="8423" spans="7:8" ht="14.45" x14ac:dyDescent="0.3">
      <c r="G8423" s="83"/>
      <c r="H8423" s="83"/>
    </row>
    <row r="8424" spans="7:8" ht="14.45" x14ac:dyDescent="0.3">
      <c r="G8424" s="83"/>
      <c r="H8424" s="83"/>
    </row>
    <row r="8425" spans="7:8" ht="14.45" x14ac:dyDescent="0.3">
      <c r="G8425" s="83"/>
      <c r="H8425" s="83"/>
    </row>
    <row r="8426" spans="7:8" ht="14.45" x14ac:dyDescent="0.3">
      <c r="G8426" s="83"/>
      <c r="H8426" s="83"/>
    </row>
    <row r="8427" spans="7:8" ht="14.45" x14ac:dyDescent="0.3">
      <c r="G8427" s="83"/>
      <c r="H8427" s="83"/>
    </row>
    <row r="8428" spans="7:8" ht="14.45" x14ac:dyDescent="0.3">
      <c r="G8428" s="83"/>
      <c r="H8428" s="83"/>
    </row>
    <row r="8429" spans="7:8" ht="14.45" x14ac:dyDescent="0.3">
      <c r="G8429" s="83"/>
      <c r="H8429" s="83"/>
    </row>
    <row r="8430" spans="7:8" ht="14.45" x14ac:dyDescent="0.3">
      <c r="G8430" s="83"/>
      <c r="H8430" s="83"/>
    </row>
    <row r="8431" spans="7:8" ht="14.45" x14ac:dyDescent="0.3">
      <c r="G8431" s="83"/>
      <c r="H8431" s="83"/>
    </row>
    <row r="8432" spans="7:8" ht="14.45" x14ac:dyDescent="0.3">
      <c r="G8432" s="83"/>
      <c r="H8432" s="83"/>
    </row>
    <row r="8433" spans="7:8" ht="14.45" x14ac:dyDescent="0.3">
      <c r="G8433" s="83"/>
      <c r="H8433" s="83"/>
    </row>
    <row r="8434" spans="7:8" ht="14.45" x14ac:dyDescent="0.3">
      <c r="G8434" s="83"/>
      <c r="H8434" s="83"/>
    </row>
    <row r="8435" spans="7:8" ht="14.45" x14ac:dyDescent="0.3">
      <c r="G8435" s="83"/>
      <c r="H8435" s="83"/>
    </row>
    <row r="8436" spans="7:8" ht="14.45" x14ac:dyDescent="0.3">
      <c r="G8436" s="83"/>
      <c r="H8436" s="83"/>
    </row>
    <row r="8437" spans="7:8" ht="14.45" x14ac:dyDescent="0.3">
      <c r="G8437" s="83"/>
      <c r="H8437" s="83"/>
    </row>
    <row r="8438" spans="7:8" ht="14.45" x14ac:dyDescent="0.3">
      <c r="G8438" s="83"/>
      <c r="H8438" s="83"/>
    </row>
    <row r="8439" spans="7:8" ht="14.45" x14ac:dyDescent="0.3">
      <c r="G8439" s="83"/>
      <c r="H8439" s="83"/>
    </row>
    <row r="8440" spans="7:8" ht="14.45" x14ac:dyDescent="0.3">
      <c r="G8440" s="83"/>
      <c r="H8440" s="83"/>
    </row>
    <row r="8441" spans="7:8" ht="14.45" x14ac:dyDescent="0.3">
      <c r="G8441" s="83"/>
      <c r="H8441" s="83"/>
    </row>
    <row r="8442" spans="7:8" ht="14.45" x14ac:dyDescent="0.3">
      <c r="G8442" s="83"/>
      <c r="H8442" s="83"/>
    </row>
    <row r="8443" spans="7:8" ht="14.45" x14ac:dyDescent="0.3">
      <c r="G8443" s="83"/>
      <c r="H8443" s="83"/>
    </row>
    <row r="8444" spans="7:8" ht="14.45" x14ac:dyDescent="0.3">
      <c r="G8444" s="83"/>
      <c r="H8444" s="83"/>
    </row>
    <row r="8445" spans="7:8" ht="14.45" x14ac:dyDescent="0.3">
      <c r="G8445" s="83"/>
      <c r="H8445" s="83"/>
    </row>
    <row r="8446" spans="7:8" ht="14.45" x14ac:dyDescent="0.3">
      <c r="G8446" s="83"/>
      <c r="H8446" s="83"/>
    </row>
    <row r="8447" spans="7:8" ht="14.45" x14ac:dyDescent="0.3">
      <c r="G8447" s="83"/>
      <c r="H8447" s="83"/>
    </row>
    <row r="8448" spans="7:8" ht="14.45" x14ac:dyDescent="0.3">
      <c r="G8448" s="83"/>
      <c r="H8448" s="83"/>
    </row>
    <row r="8449" spans="7:8" ht="14.45" x14ac:dyDescent="0.3">
      <c r="G8449" s="83"/>
      <c r="H8449" s="83"/>
    </row>
    <row r="8450" spans="7:8" ht="14.45" x14ac:dyDescent="0.3">
      <c r="G8450" s="83"/>
      <c r="H8450" s="83"/>
    </row>
    <row r="8451" spans="7:8" ht="14.45" x14ac:dyDescent="0.3">
      <c r="G8451" s="83"/>
      <c r="H8451" s="83"/>
    </row>
    <row r="8452" spans="7:8" ht="14.45" x14ac:dyDescent="0.3">
      <c r="G8452" s="83"/>
      <c r="H8452" s="83"/>
    </row>
    <row r="8453" spans="7:8" ht="14.45" x14ac:dyDescent="0.3">
      <c r="G8453" s="83"/>
      <c r="H8453" s="83"/>
    </row>
    <row r="8454" spans="7:8" ht="14.45" x14ac:dyDescent="0.3">
      <c r="G8454" s="83"/>
      <c r="H8454" s="83"/>
    </row>
    <row r="8455" spans="7:8" ht="14.45" x14ac:dyDescent="0.3">
      <c r="G8455" s="83"/>
      <c r="H8455" s="83"/>
    </row>
    <row r="8456" spans="7:8" ht="14.45" x14ac:dyDescent="0.3">
      <c r="G8456" s="83"/>
      <c r="H8456" s="83"/>
    </row>
    <row r="8457" spans="7:8" ht="14.45" x14ac:dyDescent="0.3">
      <c r="G8457" s="83"/>
      <c r="H8457" s="83"/>
    </row>
    <row r="8458" spans="7:8" ht="14.45" x14ac:dyDescent="0.3">
      <c r="G8458" s="83"/>
      <c r="H8458" s="83"/>
    </row>
    <row r="8459" spans="7:8" ht="14.45" x14ac:dyDescent="0.3">
      <c r="G8459" s="83"/>
      <c r="H8459" s="83"/>
    </row>
    <row r="8460" spans="7:8" ht="14.45" x14ac:dyDescent="0.3">
      <c r="G8460" s="83"/>
      <c r="H8460" s="83"/>
    </row>
    <row r="8461" spans="7:8" ht="14.45" x14ac:dyDescent="0.3">
      <c r="G8461" s="83"/>
      <c r="H8461" s="83"/>
    </row>
    <row r="8462" spans="7:8" ht="14.45" x14ac:dyDescent="0.3">
      <c r="G8462" s="83"/>
      <c r="H8462" s="83"/>
    </row>
    <row r="8463" spans="7:8" ht="14.45" x14ac:dyDescent="0.3">
      <c r="G8463" s="83"/>
      <c r="H8463" s="83"/>
    </row>
    <row r="8464" spans="7:8" ht="14.45" x14ac:dyDescent="0.3">
      <c r="G8464" s="83"/>
      <c r="H8464" s="83"/>
    </row>
    <row r="8465" spans="7:8" ht="14.45" x14ac:dyDescent="0.3">
      <c r="G8465" s="83"/>
      <c r="H8465" s="83"/>
    </row>
    <row r="8466" spans="7:8" ht="14.45" x14ac:dyDescent="0.3">
      <c r="G8466" s="83"/>
      <c r="H8466" s="83"/>
    </row>
    <row r="8467" spans="7:8" ht="14.45" x14ac:dyDescent="0.3">
      <c r="G8467" s="83"/>
      <c r="H8467" s="83"/>
    </row>
    <row r="8468" spans="7:8" ht="14.45" x14ac:dyDescent="0.3">
      <c r="G8468" s="83"/>
      <c r="H8468" s="83"/>
    </row>
    <row r="8469" spans="7:8" ht="14.45" x14ac:dyDescent="0.3">
      <c r="G8469" s="83"/>
      <c r="H8469" s="83"/>
    </row>
    <row r="8470" spans="7:8" ht="14.45" x14ac:dyDescent="0.3">
      <c r="G8470" s="83"/>
      <c r="H8470" s="83"/>
    </row>
    <row r="8471" spans="7:8" ht="14.45" x14ac:dyDescent="0.3">
      <c r="G8471" s="83"/>
      <c r="H8471" s="83"/>
    </row>
    <row r="8472" spans="7:8" ht="14.45" x14ac:dyDescent="0.3">
      <c r="G8472" s="83"/>
      <c r="H8472" s="83"/>
    </row>
    <row r="8473" spans="7:8" ht="14.45" x14ac:dyDescent="0.3">
      <c r="G8473" s="83"/>
      <c r="H8473" s="83"/>
    </row>
    <row r="8474" spans="7:8" ht="14.45" x14ac:dyDescent="0.3">
      <c r="G8474" s="83"/>
      <c r="H8474" s="83"/>
    </row>
    <row r="8475" spans="7:8" ht="14.45" x14ac:dyDescent="0.3">
      <c r="G8475" s="83"/>
      <c r="H8475" s="83"/>
    </row>
    <row r="8476" spans="7:8" ht="14.45" x14ac:dyDescent="0.3">
      <c r="G8476" s="83"/>
      <c r="H8476" s="83"/>
    </row>
    <row r="8477" spans="7:8" ht="14.45" x14ac:dyDescent="0.3">
      <c r="G8477" s="83"/>
      <c r="H8477" s="83"/>
    </row>
    <row r="8478" spans="7:8" ht="14.45" x14ac:dyDescent="0.3">
      <c r="G8478" s="83"/>
      <c r="H8478" s="83"/>
    </row>
    <row r="8479" spans="7:8" ht="14.45" x14ac:dyDescent="0.3">
      <c r="G8479" s="83"/>
      <c r="H8479" s="83"/>
    </row>
    <row r="8480" spans="7:8" ht="14.45" x14ac:dyDescent="0.3">
      <c r="G8480" s="83"/>
      <c r="H8480" s="83"/>
    </row>
    <row r="8481" spans="7:8" ht="14.45" x14ac:dyDescent="0.3">
      <c r="G8481" s="83"/>
      <c r="H8481" s="83"/>
    </row>
    <row r="8482" spans="7:8" ht="14.45" x14ac:dyDescent="0.3">
      <c r="G8482" s="83"/>
      <c r="H8482" s="83"/>
    </row>
    <row r="8483" spans="7:8" ht="14.45" x14ac:dyDescent="0.3">
      <c r="G8483" s="83"/>
      <c r="H8483" s="83"/>
    </row>
    <row r="8484" spans="7:8" ht="14.45" x14ac:dyDescent="0.3">
      <c r="G8484" s="83"/>
      <c r="H8484" s="83"/>
    </row>
    <row r="8485" spans="7:8" ht="14.45" x14ac:dyDescent="0.3">
      <c r="G8485" s="83"/>
      <c r="H8485" s="83"/>
    </row>
    <row r="8486" spans="7:8" ht="14.45" x14ac:dyDescent="0.3">
      <c r="G8486" s="83"/>
      <c r="H8486" s="83"/>
    </row>
    <row r="8487" spans="7:8" ht="14.45" x14ac:dyDescent="0.3">
      <c r="G8487" s="83"/>
      <c r="H8487" s="83"/>
    </row>
    <row r="8488" spans="7:8" ht="14.45" x14ac:dyDescent="0.3">
      <c r="G8488" s="83"/>
      <c r="H8488" s="83"/>
    </row>
    <row r="8489" spans="7:8" ht="14.45" x14ac:dyDescent="0.3">
      <c r="G8489" s="83"/>
      <c r="H8489" s="83"/>
    </row>
    <row r="8490" spans="7:8" ht="14.45" x14ac:dyDescent="0.3">
      <c r="G8490" s="83"/>
      <c r="H8490" s="83"/>
    </row>
    <row r="8491" spans="7:8" ht="14.45" x14ac:dyDescent="0.3">
      <c r="G8491" s="83"/>
      <c r="H8491" s="83"/>
    </row>
    <row r="8492" spans="7:8" ht="14.45" x14ac:dyDescent="0.3">
      <c r="G8492" s="83"/>
      <c r="H8492" s="83"/>
    </row>
    <row r="8493" spans="7:8" ht="14.45" x14ac:dyDescent="0.3">
      <c r="G8493" s="83"/>
      <c r="H8493" s="83"/>
    </row>
    <row r="8494" spans="7:8" ht="14.45" x14ac:dyDescent="0.3">
      <c r="G8494" s="83"/>
      <c r="H8494" s="83"/>
    </row>
    <row r="8495" spans="7:8" ht="14.45" x14ac:dyDescent="0.3">
      <c r="G8495" s="83"/>
      <c r="H8495" s="83"/>
    </row>
    <row r="8496" spans="7:8" ht="14.45" x14ac:dyDescent="0.3">
      <c r="G8496" s="83"/>
      <c r="H8496" s="83"/>
    </row>
    <row r="8497" spans="7:8" ht="14.45" x14ac:dyDescent="0.3">
      <c r="G8497" s="83"/>
      <c r="H8497" s="83"/>
    </row>
    <row r="8498" spans="7:8" ht="14.45" x14ac:dyDescent="0.3">
      <c r="G8498" s="83"/>
      <c r="H8498" s="83"/>
    </row>
    <row r="8499" spans="7:8" ht="14.45" x14ac:dyDescent="0.3">
      <c r="G8499" s="83"/>
      <c r="H8499" s="83"/>
    </row>
    <row r="8500" spans="7:8" ht="14.45" x14ac:dyDescent="0.3">
      <c r="G8500" s="83"/>
      <c r="H8500" s="83"/>
    </row>
    <row r="8501" spans="7:8" ht="14.45" x14ac:dyDescent="0.3">
      <c r="G8501" s="83"/>
      <c r="H8501" s="83"/>
    </row>
    <row r="8502" spans="7:8" ht="14.45" x14ac:dyDescent="0.3">
      <c r="G8502" s="83"/>
      <c r="H8502" s="83"/>
    </row>
    <row r="8503" spans="7:8" ht="14.45" x14ac:dyDescent="0.3">
      <c r="G8503" s="83"/>
      <c r="H8503" s="83"/>
    </row>
    <row r="8504" spans="7:8" ht="14.45" x14ac:dyDescent="0.3">
      <c r="G8504" s="83"/>
      <c r="H8504" s="83"/>
    </row>
    <row r="8505" spans="7:8" ht="14.45" x14ac:dyDescent="0.3">
      <c r="G8505" s="83"/>
      <c r="H8505" s="83"/>
    </row>
    <row r="8506" spans="7:8" ht="14.45" x14ac:dyDescent="0.3">
      <c r="G8506" s="83"/>
      <c r="H8506" s="83"/>
    </row>
    <row r="8507" spans="7:8" ht="14.45" x14ac:dyDescent="0.3">
      <c r="G8507" s="83"/>
      <c r="H8507" s="83"/>
    </row>
    <row r="8508" spans="7:8" ht="14.45" x14ac:dyDescent="0.3">
      <c r="G8508" s="83"/>
      <c r="H8508" s="83"/>
    </row>
    <row r="8509" spans="7:8" ht="14.45" x14ac:dyDescent="0.3">
      <c r="G8509" s="83"/>
      <c r="H8509" s="83"/>
    </row>
    <row r="8510" spans="7:8" ht="14.45" x14ac:dyDescent="0.3">
      <c r="G8510" s="83"/>
      <c r="H8510" s="83"/>
    </row>
    <row r="8511" spans="7:8" ht="14.45" x14ac:dyDescent="0.3">
      <c r="G8511" s="83"/>
      <c r="H8511" s="83"/>
    </row>
    <row r="8512" spans="7:8" ht="14.45" x14ac:dyDescent="0.3">
      <c r="G8512" s="83"/>
      <c r="H8512" s="83"/>
    </row>
    <row r="8513" spans="7:8" ht="14.45" x14ac:dyDescent="0.3">
      <c r="G8513" s="83"/>
      <c r="H8513" s="83"/>
    </row>
    <row r="8514" spans="7:8" ht="14.45" x14ac:dyDescent="0.3">
      <c r="G8514" s="83"/>
      <c r="H8514" s="83"/>
    </row>
    <row r="8515" spans="7:8" ht="14.45" x14ac:dyDescent="0.3">
      <c r="G8515" s="83"/>
      <c r="H8515" s="83"/>
    </row>
    <row r="8516" spans="7:8" ht="14.45" x14ac:dyDescent="0.3">
      <c r="G8516" s="83"/>
      <c r="H8516" s="83"/>
    </row>
    <row r="8517" spans="7:8" ht="14.45" x14ac:dyDescent="0.3">
      <c r="G8517" s="83"/>
      <c r="H8517" s="83"/>
    </row>
    <row r="8518" spans="7:8" ht="14.45" x14ac:dyDescent="0.3">
      <c r="G8518" s="83"/>
      <c r="H8518" s="83"/>
    </row>
    <row r="8519" spans="7:8" ht="14.45" x14ac:dyDescent="0.3">
      <c r="G8519" s="83"/>
      <c r="H8519" s="83"/>
    </row>
    <row r="8520" spans="7:8" ht="14.45" x14ac:dyDescent="0.3">
      <c r="G8520" s="83"/>
      <c r="H8520" s="83"/>
    </row>
    <row r="8521" spans="7:8" ht="14.45" x14ac:dyDescent="0.3">
      <c r="G8521" s="83"/>
      <c r="H8521" s="83"/>
    </row>
    <row r="8522" spans="7:8" ht="14.45" x14ac:dyDescent="0.3">
      <c r="G8522" s="83"/>
      <c r="H8522" s="83"/>
    </row>
    <row r="8523" spans="7:8" ht="14.45" x14ac:dyDescent="0.3">
      <c r="G8523" s="83"/>
      <c r="H8523" s="83"/>
    </row>
    <row r="8524" spans="7:8" ht="14.45" x14ac:dyDescent="0.3">
      <c r="G8524" s="83"/>
      <c r="H8524" s="83"/>
    </row>
    <row r="8525" spans="7:8" ht="14.45" x14ac:dyDescent="0.3">
      <c r="G8525" s="83"/>
      <c r="H8525" s="83"/>
    </row>
    <row r="8526" spans="7:8" ht="14.45" x14ac:dyDescent="0.3">
      <c r="G8526" s="83"/>
      <c r="H8526" s="83"/>
    </row>
    <row r="8527" spans="7:8" ht="14.45" x14ac:dyDescent="0.3">
      <c r="G8527" s="83"/>
      <c r="H8527" s="83"/>
    </row>
    <row r="8528" spans="7:8" ht="14.45" x14ac:dyDescent="0.3">
      <c r="G8528" s="83"/>
      <c r="H8528" s="83"/>
    </row>
    <row r="8529" spans="7:8" ht="14.45" x14ac:dyDescent="0.3">
      <c r="G8529" s="83"/>
      <c r="H8529" s="83"/>
    </row>
    <row r="8530" spans="7:8" ht="14.45" x14ac:dyDescent="0.3">
      <c r="G8530" s="83"/>
      <c r="H8530" s="83"/>
    </row>
    <row r="8531" spans="7:8" ht="14.45" x14ac:dyDescent="0.3">
      <c r="G8531" s="83"/>
      <c r="H8531" s="83"/>
    </row>
    <row r="8532" spans="7:8" ht="14.45" x14ac:dyDescent="0.3">
      <c r="G8532" s="83"/>
      <c r="H8532" s="83"/>
    </row>
    <row r="8533" spans="7:8" ht="14.45" x14ac:dyDescent="0.3">
      <c r="G8533" s="83"/>
      <c r="H8533" s="83"/>
    </row>
    <row r="8534" spans="7:8" ht="14.45" x14ac:dyDescent="0.3">
      <c r="G8534" s="83"/>
      <c r="H8534" s="83"/>
    </row>
    <row r="8535" spans="7:8" ht="14.45" x14ac:dyDescent="0.3">
      <c r="G8535" s="83"/>
      <c r="H8535" s="83"/>
    </row>
    <row r="8536" spans="7:8" ht="14.45" x14ac:dyDescent="0.3">
      <c r="G8536" s="83"/>
      <c r="H8536" s="83"/>
    </row>
    <row r="8537" spans="7:8" ht="14.45" x14ac:dyDescent="0.3">
      <c r="G8537" s="83"/>
      <c r="H8537" s="83"/>
    </row>
    <row r="8538" spans="7:8" ht="14.45" x14ac:dyDescent="0.3">
      <c r="G8538" s="83"/>
      <c r="H8538" s="83"/>
    </row>
    <row r="8539" spans="7:8" ht="14.45" x14ac:dyDescent="0.3">
      <c r="G8539" s="83"/>
      <c r="H8539" s="83"/>
    </row>
    <row r="8540" spans="7:8" ht="14.45" x14ac:dyDescent="0.3">
      <c r="G8540" s="83"/>
      <c r="H8540" s="83"/>
    </row>
    <row r="8541" spans="7:8" ht="14.45" x14ac:dyDescent="0.3">
      <c r="G8541" s="83"/>
      <c r="H8541" s="83"/>
    </row>
    <row r="8542" spans="7:8" ht="14.45" x14ac:dyDescent="0.3">
      <c r="G8542" s="83"/>
      <c r="H8542" s="83"/>
    </row>
    <row r="8543" spans="7:8" ht="14.45" x14ac:dyDescent="0.3">
      <c r="G8543" s="83"/>
      <c r="H8543" s="83"/>
    </row>
    <row r="8544" spans="7:8" ht="14.45" x14ac:dyDescent="0.3">
      <c r="G8544" s="83"/>
      <c r="H8544" s="83"/>
    </row>
    <row r="8545" spans="7:8" ht="14.45" x14ac:dyDescent="0.3">
      <c r="G8545" s="83"/>
      <c r="H8545" s="83"/>
    </row>
    <row r="8546" spans="7:8" ht="14.45" x14ac:dyDescent="0.3">
      <c r="G8546" s="83"/>
      <c r="H8546" s="83"/>
    </row>
    <row r="8547" spans="7:8" ht="14.45" x14ac:dyDescent="0.3">
      <c r="G8547" s="83"/>
      <c r="H8547" s="83"/>
    </row>
    <row r="8548" spans="7:8" ht="14.45" x14ac:dyDescent="0.3">
      <c r="G8548" s="83"/>
      <c r="H8548" s="83"/>
    </row>
    <row r="8549" spans="7:8" ht="14.45" x14ac:dyDescent="0.3">
      <c r="G8549" s="83"/>
      <c r="H8549" s="83"/>
    </row>
    <row r="8550" spans="7:8" ht="14.45" x14ac:dyDescent="0.3">
      <c r="G8550" s="83"/>
      <c r="H8550" s="83"/>
    </row>
    <row r="8551" spans="7:8" ht="14.45" x14ac:dyDescent="0.3">
      <c r="G8551" s="83"/>
      <c r="H8551" s="83"/>
    </row>
    <row r="8552" spans="7:8" ht="14.45" x14ac:dyDescent="0.3">
      <c r="G8552" s="83"/>
      <c r="H8552" s="83"/>
    </row>
    <row r="8553" spans="7:8" ht="14.45" x14ac:dyDescent="0.3">
      <c r="G8553" s="83"/>
      <c r="H8553" s="83"/>
    </row>
    <row r="8554" spans="7:8" ht="14.45" x14ac:dyDescent="0.3">
      <c r="G8554" s="83"/>
      <c r="H8554" s="83"/>
    </row>
    <row r="8555" spans="7:8" ht="14.45" x14ac:dyDescent="0.3">
      <c r="G8555" s="83"/>
      <c r="H8555" s="83"/>
    </row>
    <row r="8556" spans="7:8" ht="14.45" x14ac:dyDescent="0.3">
      <c r="G8556" s="83"/>
      <c r="H8556" s="83"/>
    </row>
    <row r="8557" spans="7:8" ht="14.45" x14ac:dyDescent="0.3">
      <c r="G8557" s="83"/>
      <c r="H8557" s="83"/>
    </row>
    <row r="8558" spans="7:8" ht="14.45" x14ac:dyDescent="0.3">
      <c r="G8558" s="83"/>
      <c r="H8558" s="83"/>
    </row>
    <row r="8559" spans="7:8" ht="14.45" x14ac:dyDescent="0.3">
      <c r="G8559" s="83"/>
      <c r="H8559" s="83"/>
    </row>
    <row r="8560" spans="7:8" ht="14.45" x14ac:dyDescent="0.3">
      <c r="G8560" s="83"/>
      <c r="H8560" s="83"/>
    </row>
    <row r="8561" spans="7:8" ht="14.45" x14ac:dyDescent="0.3">
      <c r="G8561" s="83"/>
      <c r="H8561" s="83"/>
    </row>
    <row r="8562" spans="7:8" ht="14.45" x14ac:dyDescent="0.3">
      <c r="G8562" s="83"/>
      <c r="H8562" s="83"/>
    </row>
    <row r="8563" spans="7:8" ht="14.45" x14ac:dyDescent="0.3">
      <c r="G8563" s="83"/>
      <c r="H8563" s="83"/>
    </row>
    <row r="8564" spans="7:8" ht="14.45" x14ac:dyDescent="0.3">
      <c r="G8564" s="83"/>
      <c r="H8564" s="83"/>
    </row>
    <row r="8565" spans="7:8" ht="14.45" x14ac:dyDescent="0.3">
      <c r="G8565" s="83"/>
      <c r="H8565" s="83"/>
    </row>
    <row r="8566" spans="7:8" ht="14.45" x14ac:dyDescent="0.3">
      <c r="G8566" s="83"/>
      <c r="H8566" s="83"/>
    </row>
    <row r="8567" spans="7:8" ht="14.45" x14ac:dyDescent="0.3">
      <c r="G8567" s="83"/>
      <c r="H8567" s="83"/>
    </row>
    <row r="8568" spans="7:8" ht="14.45" x14ac:dyDescent="0.3">
      <c r="G8568" s="83"/>
      <c r="H8568" s="83"/>
    </row>
    <row r="8569" spans="7:8" ht="14.45" x14ac:dyDescent="0.3">
      <c r="G8569" s="83"/>
      <c r="H8569" s="83"/>
    </row>
    <row r="8570" spans="7:8" ht="14.45" x14ac:dyDescent="0.3">
      <c r="G8570" s="83"/>
      <c r="H8570" s="83"/>
    </row>
    <row r="8571" spans="7:8" ht="14.45" x14ac:dyDescent="0.3">
      <c r="G8571" s="83"/>
      <c r="H8571" s="83"/>
    </row>
    <row r="8572" spans="7:8" ht="14.45" x14ac:dyDescent="0.3">
      <c r="G8572" s="83"/>
      <c r="H8572" s="83"/>
    </row>
    <row r="8573" spans="7:8" ht="14.45" x14ac:dyDescent="0.3">
      <c r="G8573" s="83"/>
      <c r="H8573" s="83"/>
    </row>
    <row r="8574" spans="7:8" ht="14.45" x14ac:dyDescent="0.3">
      <c r="G8574" s="83"/>
      <c r="H8574" s="83"/>
    </row>
    <row r="8575" spans="7:8" ht="14.45" x14ac:dyDescent="0.3">
      <c r="G8575" s="83"/>
      <c r="H8575" s="83"/>
    </row>
    <row r="8576" spans="7:8" ht="14.45" x14ac:dyDescent="0.3">
      <c r="G8576" s="83"/>
      <c r="H8576" s="83"/>
    </row>
    <row r="8577" spans="7:8" ht="14.45" x14ac:dyDescent="0.3">
      <c r="G8577" s="83"/>
      <c r="H8577" s="83"/>
    </row>
    <row r="8578" spans="7:8" ht="14.45" x14ac:dyDescent="0.3">
      <c r="G8578" s="83"/>
      <c r="H8578" s="83"/>
    </row>
    <row r="8579" spans="7:8" ht="14.45" x14ac:dyDescent="0.3">
      <c r="G8579" s="83"/>
      <c r="H8579" s="83"/>
    </row>
    <row r="8580" spans="7:8" ht="14.45" x14ac:dyDescent="0.3">
      <c r="G8580" s="83"/>
      <c r="H8580" s="83"/>
    </row>
    <row r="8581" spans="7:8" ht="14.45" x14ac:dyDescent="0.3">
      <c r="G8581" s="83"/>
      <c r="H8581" s="83"/>
    </row>
    <row r="8582" spans="7:8" ht="14.45" x14ac:dyDescent="0.3">
      <c r="G8582" s="83"/>
      <c r="H8582" s="83"/>
    </row>
    <row r="8583" spans="7:8" ht="14.45" x14ac:dyDescent="0.3">
      <c r="G8583" s="83"/>
      <c r="H8583" s="83"/>
    </row>
    <row r="8584" spans="7:8" ht="14.45" x14ac:dyDescent="0.3">
      <c r="G8584" s="83"/>
      <c r="H8584" s="83"/>
    </row>
    <row r="8585" spans="7:8" ht="14.45" x14ac:dyDescent="0.3">
      <c r="G8585" s="83"/>
      <c r="H8585" s="83"/>
    </row>
    <row r="8586" spans="7:8" ht="14.45" x14ac:dyDescent="0.3">
      <c r="G8586" s="83"/>
      <c r="H8586" s="83"/>
    </row>
    <row r="8587" spans="7:8" ht="14.45" x14ac:dyDescent="0.3">
      <c r="G8587" s="83"/>
      <c r="H8587" s="83"/>
    </row>
    <row r="8588" spans="7:8" ht="14.45" x14ac:dyDescent="0.3">
      <c r="G8588" s="83"/>
      <c r="H8588" s="83"/>
    </row>
    <row r="8589" spans="7:8" ht="14.45" x14ac:dyDescent="0.3">
      <c r="G8589" s="83"/>
      <c r="H8589" s="83"/>
    </row>
    <row r="8590" spans="7:8" ht="14.45" x14ac:dyDescent="0.3">
      <c r="G8590" s="83"/>
      <c r="H8590" s="83"/>
    </row>
    <row r="8591" spans="7:8" ht="14.45" x14ac:dyDescent="0.3">
      <c r="G8591" s="83"/>
      <c r="H8591" s="83"/>
    </row>
    <row r="8592" spans="7:8" ht="14.45" x14ac:dyDescent="0.3">
      <c r="G8592" s="83"/>
      <c r="H8592" s="83"/>
    </row>
    <row r="8593" spans="7:8" ht="14.45" x14ac:dyDescent="0.3">
      <c r="G8593" s="83"/>
      <c r="H8593" s="83"/>
    </row>
    <row r="8594" spans="7:8" ht="14.45" x14ac:dyDescent="0.3">
      <c r="G8594" s="83"/>
      <c r="H8594" s="83"/>
    </row>
    <row r="8595" spans="7:8" ht="14.45" x14ac:dyDescent="0.3">
      <c r="G8595" s="83"/>
      <c r="H8595" s="83"/>
    </row>
    <row r="8596" spans="7:8" ht="14.45" x14ac:dyDescent="0.3">
      <c r="G8596" s="83"/>
      <c r="H8596" s="83"/>
    </row>
    <row r="8597" spans="7:8" ht="14.45" x14ac:dyDescent="0.3">
      <c r="G8597" s="83"/>
      <c r="H8597" s="83"/>
    </row>
    <row r="8598" spans="7:8" ht="14.45" x14ac:dyDescent="0.3">
      <c r="G8598" s="83"/>
      <c r="H8598" s="83"/>
    </row>
    <row r="8599" spans="7:8" ht="14.45" x14ac:dyDescent="0.3">
      <c r="G8599" s="83"/>
      <c r="H8599" s="83"/>
    </row>
    <row r="8600" spans="7:8" ht="14.45" x14ac:dyDescent="0.3">
      <c r="G8600" s="83"/>
      <c r="H8600" s="83"/>
    </row>
    <row r="8601" spans="7:8" ht="14.45" x14ac:dyDescent="0.3">
      <c r="G8601" s="83"/>
      <c r="H8601" s="83"/>
    </row>
    <row r="8602" spans="7:8" ht="14.45" x14ac:dyDescent="0.3">
      <c r="G8602" s="83"/>
      <c r="H8602" s="83"/>
    </row>
    <row r="8603" spans="7:8" ht="14.45" x14ac:dyDescent="0.3">
      <c r="G8603" s="83"/>
      <c r="H8603" s="83"/>
    </row>
    <row r="8604" spans="7:8" ht="14.45" x14ac:dyDescent="0.3">
      <c r="G8604" s="83"/>
      <c r="H8604" s="83"/>
    </row>
    <row r="8605" spans="7:8" ht="14.45" x14ac:dyDescent="0.3">
      <c r="G8605" s="83"/>
      <c r="H8605" s="83"/>
    </row>
    <row r="8606" spans="7:8" ht="14.45" x14ac:dyDescent="0.3">
      <c r="G8606" s="83"/>
      <c r="H8606" s="83"/>
    </row>
    <row r="8607" spans="7:8" ht="14.45" x14ac:dyDescent="0.3">
      <c r="G8607" s="83"/>
      <c r="H8607" s="83"/>
    </row>
    <row r="8608" spans="7:8" ht="14.45" x14ac:dyDescent="0.3">
      <c r="G8608" s="83"/>
      <c r="H8608" s="83"/>
    </row>
    <row r="8609" spans="7:8" ht="14.45" x14ac:dyDescent="0.3">
      <c r="G8609" s="83"/>
      <c r="H8609" s="83"/>
    </row>
    <row r="8610" spans="7:8" ht="14.45" x14ac:dyDescent="0.3">
      <c r="G8610" s="83"/>
      <c r="H8610" s="83"/>
    </row>
    <row r="8611" spans="7:8" ht="14.45" x14ac:dyDescent="0.3">
      <c r="G8611" s="83"/>
      <c r="H8611" s="83"/>
    </row>
    <row r="8612" spans="7:8" ht="14.45" x14ac:dyDescent="0.3">
      <c r="G8612" s="83"/>
      <c r="H8612" s="83"/>
    </row>
    <row r="8613" spans="7:8" ht="14.45" x14ac:dyDescent="0.3">
      <c r="G8613" s="83"/>
      <c r="H8613" s="83"/>
    </row>
    <row r="8614" spans="7:8" ht="14.45" x14ac:dyDescent="0.3">
      <c r="G8614" s="83"/>
      <c r="H8614" s="83"/>
    </row>
    <row r="8615" spans="7:8" ht="14.45" x14ac:dyDescent="0.3">
      <c r="G8615" s="83"/>
      <c r="H8615" s="83"/>
    </row>
    <row r="8616" spans="7:8" ht="14.45" x14ac:dyDescent="0.3">
      <c r="G8616" s="83"/>
      <c r="H8616" s="83"/>
    </row>
    <row r="8617" spans="7:8" ht="14.45" x14ac:dyDescent="0.3">
      <c r="G8617" s="83"/>
      <c r="H8617" s="83"/>
    </row>
    <row r="8618" spans="7:8" ht="14.45" x14ac:dyDescent="0.3">
      <c r="G8618" s="83"/>
      <c r="H8618" s="83"/>
    </row>
    <row r="8619" spans="7:8" ht="14.45" x14ac:dyDescent="0.3">
      <c r="G8619" s="83"/>
      <c r="H8619" s="83"/>
    </row>
    <row r="8620" spans="7:8" ht="14.45" x14ac:dyDescent="0.3">
      <c r="G8620" s="83"/>
      <c r="H8620" s="83"/>
    </row>
    <row r="8621" spans="7:8" ht="14.45" x14ac:dyDescent="0.3">
      <c r="G8621" s="83"/>
      <c r="H8621" s="83"/>
    </row>
    <row r="8622" spans="7:8" ht="14.45" x14ac:dyDescent="0.3">
      <c r="G8622" s="83"/>
      <c r="H8622" s="83"/>
    </row>
    <row r="8623" spans="7:8" ht="14.45" x14ac:dyDescent="0.3">
      <c r="G8623" s="83"/>
      <c r="H8623" s="83"/>
    </row>
    <row r="8624" spans="7:8" ht="14.45" x14ac:dyDescent="0.3">
      <c r="G8624" s="83"/>
      <c r="H8624" s="83"/>
    </row>
    <row r="8625" spans="7:8" ht="14.45" x14ac:dyDescent="0.3">
      <c r="G8625" s="83"/>
      <c r="H8625" s="83"/>
    </row>
    <row r="8626" spans="7:8" ht="14.45" x14ac:dyDescent="0.3">
      <c r="G8626" s="83"/>
      <c r="H8626" s="83"/>
    </row>
    <row r="8627" spans="7:8" ht="14.45" x14ac:dyDescent="0.3">
      <c r="G8627" s="83"/>
      <c r="H8627" s="83"/>
    </row>
    <row r="8628" spans="7:8" ht="14.45" x14ac:dyDescent="0.3">
      <c r="G8628" s="83"/>
      <c r="H8628" s="83"/>
    </row>
    <row r="8629" spans="7:8" ht="14.45" x14ac:dyDescent="0.3">
      <c r="G8629" s="83"/>
      <c r="H8629" s="83"/>
    </row>
    <row r="8630" spans="7:8" ht="14.45" x14ac:dyDescent="0.3">
      <c r="G8630" s="83"/>
      <c r="H8630" s="83"/>
    </row>
    <row r="8631" spans="7:8" ht="14.45" x14ac:dyDescent="0.3">
      <c r="G8631" s="83"/>
      <c r="H8631" s="83"/>
    </row>
    <row r="8632" spans="7:8" ht="14.45" x14ac:dyDescent="0.3">
      <c r="G8632" s="83"/>
      <c r="H8632" s="83"/>
    </row>
    <row r="8633" spans="7:8" ht="14.45" x14ac:dyDescent="0.3">
      <c r="G8633" s="83"/>
      <c r="H8633" s="83"/>
    </row>
    <row r="8634" spans="7:8" ht="14.45" x14ac:dyDescent="0.3">
      <c r="G8634" s="83"/>
      <c r="H8634" s="83"/>
    </row>
    <row r="8635" spans="7:8" ht="14.45" x14ac:dyDescent="0.3">
      <c r="G8635" s="83"/>
      <c r="H8635" s="83"/>
    </row>
    <row r="8636" spans="7:8" ht="14.45" x14ac:dyDescent="0.3">
      <c r="G8636" s="83"/>
      <c r="H8636" s="83"/>
    </row>
    <row r="8637" spans="7:8" ht="14.45" x14ac:dyDescent="0.3">
      <c r="G8637" s="83"/>
      <c r="H8637" s="83"/>
    </row>
    <row r="8638" spans="7:8" ht="14.45" x14ac:dyDescent="0.3">
      <c r="G8638" s="83"/>
      <c r="H8638" s="83"/>
    </row>
    <row r="8639" spans="7:8" ht="14.45" x14ac:dyDescent="0.3">
      <c r="G8639" s="83"/>
      <c r="H8639" s="83"/>
    </row>
    <row r="8640" spans="7:8" ht="14.45" x14ac:dyDescent="0.3">
      <c r="G8640" s="83"/>
      <c r="H8640" s="83"/>
    </row>
    <row r="8641" spans="7:8" ht="14.45" x14ac:dyDescent="0.3">
      <c r="G8641" s="83"/>
      <c r="H8641" s="83"/>
    </row>
    <row r="8642" spans="7:8" ht="14.45" x14ac:dyDescent="0.3">
      <c r="G8642" s="83"/>
      <c r="H8642" s="83"/>
    </row>
    <row r="8643" spans="7:8" ht="14.45" x14ac:dyDescent="0.3">
      <c r="G8643" s="83"/>
      <c r="H8643" s="83"/>
    </row>
    <row r="8644" spans="7:8" ht="14.45" x14ac:dyDescent="0.3">
      <c r="G8644" s="83"/>
      <c r="H8644" s="83"/>
    </row>
    <row r="8645" spans="7:8" ht="14.45" x14ac:dyDescent="0.3">
      <c r="G8645" s="83"/>
      <c r="H8645" s="83"/>
    </row>
    <row r="8646" spans="7:8" ht="14.45" x14ac:dyDescent="0.3">
      <c r="G8646" s="83"/>
      <c r="H8646" s="83"/>
    </row>
    <row r="8647" spans="7:8" ht="14.45" x14ac:dyDescent="0.3">
      <c r="G8647" s="83"/>
      <c r="H8647" s="83"/>
    </row>
    <row r="8648" spans="7:8" ht="14.45" x14ac:dyDescent="0.3">
      <c r="G8648" s="83"/>
      <c r="H8648" s="83"/>
    </row>
    <row r="8649" spans="7:8" ht="14.45" x14ac:dyDescent="0.3">
      <c r="G8649" s="83"/>
      <c r="H8649" s="83"/>
    </row>
    <row r="8650" spans="7:8" ht="14.45" x14ac:dyDescent="0.3">
      <c r="G8650" s="83"/>
      <c r="H8650" s="83"/>
    </row>
    <row r="8651" spans="7:8" ht="14.45" x14ac:dyDescent="0.3">
      <c r="G8651" s="83"/>
      <c r="H8651" s="83"/>
    </row>
    <row r="8652" spans="7:8" ht="14.45" x14ac:dyDescent="0.3">
      <c r="G8652" s="83"/>
      <c r="H8652" s="83"/>
    </row>
    <row r="8653" spans="7:8" ht="14.45" x14ac:dyDescent="0.3">
      <c r="G8653" s="83"/>
      <c r="H8653" s="83"/>
    </row>
    <row r="8654" spans="7:8" ht="14.45" x14ac:dyDescent="0.3">
      <c r="G8654" s="83"/>
      <c r="H8654" s="83"/>
    </row>
    <row r="8655" spans="7:8" ht="14.45" x14ac:dyDescent="0.3">
      <c r="G8655" s="83"/>
      <c r="H8655" s="83"/>
    </row>
    <row r="8656" spans="7:8" ht="14.45" x14ac:dyDescent="0.3">
      <c r="G8656" s="83"/>
      <c r="H8656" s="83"/>
    </row>
    <row r="8657" spans="7:8" ht="14.45" x14ac:dyDescent="0.3">
      <c r="G8657" s="83"/>
      <c r="H8657" s="83"/>
    </row>
    <row r="8658" spans="7:8" ht="14.45" x14ac:dyDescent="0.3">
      <c r="G8658" s="83"/>
      <c r="H8658" s="83"/>
    </row>
    <row r="8659" spans="7:8" ht="14.45" x14ac:dyDescent="0.3">
      <c r="G8659" s="83"/>
      <c r="H8659" s="83"/>
    </row>
    <row r="8660" spans="7:8" ht="14.45" x14ac:dyDescent="0.3">
      <c r="G8660" s="83"/>
      <c r="H8660" s="83"/>
    </row>
    <row r="8661" spans="7:8" ht="14.45" x14ac:dyDescent="0.3">
      <c r="G8661" s="83"/>
      <c r="H8661" s="83"/>
    </row>
    <row r="8662" spans="7:8" ht="14.45" x14ac:dyDescent="0.3">
      <c r="G8662" s="83"/>
      <c r="H8662" s="83"/>
    </row>
    <row r="8663" spans="7:8" ht="14.45" x14ac:dyDescent="0.3">
      <c r="G8663" s="83"/>
      <c r="H8663" s="83"/>
    </row>
    <row r="8664" spans="7:8" ht="14.45" x14ac:dyDescent="0.3">
      <c r="G8664" s="83"/>
      <c r="H8664" s="83"/>
    </row>
    <row r="8665" spans="7:8" ht="14.45" x14ac:dyDescent="0.3">
      <c r="G8665" s="83"/>
      <c r="H8665" s="83"/>
    </row>
    <row r="8666" spans="7:8" ht="14.45" x14ac:dyDescent="0.3">
      <c r="G8666" s="83"/>
      <c r="H8666" s="83"/>
    </row>
    <row r="8667" spans="7:8" ht="14.45" x14ac:dyDescent="0.3">
      <c r="G8667" s="83"/>
      <c r="H8667" s="83"/>
    </row>
    <row r="8668" spans="7:8" ht="14.45" x14ac:dyDescent="0.3">
      <c r="G8668" s="83"/>
      <c r="H8668" s="83"/>
    </row>
    <row r="8669" spans="7:8" ht="14.45" x14ac:dyDescent="0.3">
      <c r="G8669" s="83"/>
      <c r="H8669" s="83"/>
    </row>
    <row r="8670" spans="7:8" ht="14.45" x14ac:dyDescent="0.3">
      <c r="G8670" s="83"/>
      <c r="H8670" s="83"/>
    </row>
    <row r="8671" spans="7:8" ht="14.45" x14ac:dyDescent="0.3">
      <c r="G8671" s="83"/>
      <c r="H8671" s="83"/>
    </row>
    <row r="8672" spans="7:8" ht="14.45" x14ac:dyDescent="0.3">
      <c r="G8672" s="83"/>
      <c r="H8672" s="83"/>
    </row>
    <row r="8673" spans="7:8" ht="14.45" x14ac:dyDescent="0.3">
      <c r="G8673" s="83"/>
      <c r="H8673" s="83"/>
    </row>
    <row r="8674" spans="7:8" ht="14.45" x14ac:dyDescent="0.3">
      <c r="G8674" s="83"/>
      <c r="H8674" s="83"/>
    </row>
    <row r="8675" spans="7:8" ht="14.45" x14ac:dyDescent="0.3">
      <c r="G8675" s="83"/>
      <c r="H8675" s="83"/>
    </row>
    <row r="8676" spans="7:8" ht="14.45" x14ac:dyDescent="0.3">
      <c r="G8676" s="83"/>
      <c r="H8676" s="83"/>
    </row>
    <row r="8677" spans="7:8" ht="14.45" x14ac:dyDescent="0.3">
      <c r="G8677" s="83"/>
      <c r="H8677" s="83"/>
    </row>
    <row r="8678" spans="7:8" ht="14.45" x14ac:dyDescent="0.3">
      <c r="G8678" s="83"/>
      <c r="H8678" s="83"/>
    </row>
    <row r="8679" spans="7:8" ht="14.45" x14ac:dyDescent="0.3">
      <c r="G8679" s="83"/>
      <c r="H8679" s="83"/>
    </row>
    <row r="8680" spans="7:8" ht="14.45" x14ac:dyDescent="0.3">
      <c r="G8680" s="83"/>
      <c r="H8680" s="83"/>
    </row>
    <row r="8681" spans="7:8" ht="14.45" x14ac:dyDescent="0.3">
      <c r="G8681" s="83"/>
      <c r="H8681" s="83"/>
    </row>
    <row r="8682" spans="7:8" ht="14.45" x14ac:dyDescent="0.3">
      <c r="G8682" s="83"/>
      <c r="H8682" s="83"/>
    </row>
    <row r="8683" spans="7:8" ht="14.45" x14ac:dyDescent="0.3">
      <c r="G8683" s="83"/>
      <c r="H8683" s="83"/>
    </row>
    <row r="8684" spans="7:8" ht="14.45" x14ac:dyDescent="0.3">
      <c r="G8684" s="83"/>
      <c r="H8684" s="83"/>
    </row>
    <row r="8685" spans="7:8" ht="14.45" x14ac:dyDescent="0.3">
      <c r="G8685" s="83"/>
      <c r="H8685" s="83"/>
    </row>
    <row r="8686" spans="7:8" ht="14.45" x14ac:dyDescent="0.3">
      <c r="G8686" s="83"/>
      <c r="H8686" s="83"/>
    </row>
    <row r="8687" spans="7:8" ht="14.45" x14ac:dyDescent="0.3">
      <c r="G8687" s="83"/>
      <c r="H8687" s="83"/>
    </row>
    <row r="8688" spans="7:8" ht="14.45" x14ac:dyDescent="0.3">
      <c r="G8688" s="83"/>
      <c r="H8688" s="83"/>
    </row>
    <row r="8689" spans="7:8" ht="14.45" x14ac:dyDescent="0.3">
      <c r="G8689" s="83"/>
      <c r="H8689" s="83"/>
    </row>
    <row r="8690" spans="7:8" ht="14.45" x14ac:dyDescent="0.3">
      <c r="G8690" s="83"/>
      <c r="H8690" s="83"/>
    </row>
    <row r="8691" spans="7:8" ht="14.45" x14ac:dyDescent="0.3">
      <c r="G8691" s="83"/>
      <c r="H8691" s="83"/>
    </row>
    <row r="8692" spans="7:8" ht="14.45" x14ac:dyDescent="0.3">
      <c r="G8692" s="83"/>
      <c r="H8692" s="83"/>
    </row>
    <row r="8693" spans="7:8" ht="14.45" x14ac:dyDescent="0.3">
      <c r="G8693" s="83"/>
      <c r="H8693" s="83"/>
    </row>
    <row r="8694" spans="7:8" ht="14.45" x14ac:dyDescent="0.3">
      <c r="G8694" s="83"/>
      <c r="H8694" s="83"/>
    </row>
    <row r="8695" spans="7:8" ht="14.45" x14ac:dyDescent="0.3">
      <c r="G8695" s="83"/>
      <c r="H8695" s="83"/>
    </row>
    <row r="8696" spans="7:8" ht="14.45" x14ac:dyDescent="0.3">
      <c r="G8696" s="83"/>
      <c r="H8696" s="83"/>
    </row>
    <row r="8697" spans="7:8" ht="14.45" x14ac:dyDescent="0.3">
      <c r="G8697" s="83"/>
      <c r="H8697" s="83"/>
    </row>
    <row r="8698" spans="7:8" ht="14.45" x14ac:dyDescent="0.3">
      <c r="G8698" s="83"/>
      <c r="H8698" s="83"/>
    </row>
    <row r="8699" spans="7:8" ht="14.45" x14ac:dyDescent="0.3">
      <c r="G8699" s="83"/>
      <c r="H8699" s="83"/>
    </row>
    <row r="8700" spans="7:8" ht="14.45" x14ac:dyDescent="0.3">
      <c r="G8700" s="83"/>
      <c r="H8700" s="83"/>
    </row>
    <row r="8701" spans="7:8" ht="14.45" x14ac:dyDescent="0.3">
      <c r="G8701" s="83"/>
      <c r="H8701" s="83"/>
    </row>
    <row r="8702" spans="7:8" ht="14.45" x14ac:dyDescent="0.3">
      <c r="G8702" s="83"/>
      <c r="H8702" s="83"/>
    </row>
    <row r="8703" spans="7:8" ht="14.45" x14ac:dyDescent="0.3">
      <c r="G8703" s="83"/>
      <c r="H8703" s="83"/>
    </row>
    <row r="8704" spans="7:8" ht="14.45" x14ac:dyDescent="0.3">
      <c r="G8704" s="83"/>
      <c r="H8704" s="83"/>
    </row>
    <row r="8705" spans="7:8" ht="14.45" x14ac:dyDescent="0.3">
      <c r="G8705" s="83"/>
      <c r="H8705" s="83"/>
    </row>
    <row r="8706" spans="7:8" ht="14.45" x14ac:dyDescent="0.3">
      <c r="G8706" s="83"/>
      <c r="H8706" s="83"/>
    </row>
    <row r="8707" spans="7:8" ht="14.45" x14ac:dyDescent="0.3">
      <c r="G8707" s="83"/>
      <c r="H8707" s="83"/>
    </row>
    <row r="8708" spans="7:8" ht="14.45" x14ac:dyDescent="0.3">
      <c r="G8708" s="83"/>
      <c r="H8708" s="83"/>
    </row>
    <row r="8709" spans="7:8" ht="14.45" x14ac:dyDescent="0.3">
      <c r="G8709" s="83"/>
      <c r="H8709" s="83"/>
    </row>
    <row r="8710" spans="7:8" ht="14.45" x14ac:dyDescent="0.3">
      <c r="G8710" s="83"/>
      <c r="H8710" s="83"/>
    </row>
    <row r="8711" spans="7:8" ht="14.45" x14ac:dyDescent="0.3">
      <c r="G8711" s="83"/>
      <c r="H8711" s="83"/>
    </row>
    <row r="8712" spans="7:8" ht="14.45" x14ac:dyDescent="0.3">
      <c r="G8712" s="83"/>
      <c r="H8712" s="83"/>
    </row>
    <row r="8713" spans="7:8" ht="14.45" x14ac:dyDescent="0.3">
      <c r="G8713" s="83"/>
      <c r="H8713" s="83"/>
    </row>
    <row r="8714" spans="7:8" ht="14.45" x14ac:dyDescent="0.3">
      <c r="G8714" s="83"/>
      <c r="H8714" s="83"/>
    </row>
    <row r="8715" spans="7:8" ht="14.45" x14ac:dyDescent="0.3">
      <c r="G8715" s="83"/>
      <c r="H8715" s="83"/>
    </row>
    <row r="8716" spans="7:8" ht="14.45" x14ac:dyDescent="0.3">
      <c r="G8716" s="83"/>
      <c r="H8716" s="83"/>
    </row>
    <row r="8717" spans="7:8" ht="14.45" x14ac:dyDescent="0.3">
      <c r="G8717" s="83"/>
      <c r="H8717" s="83"/>
    </row>
    <row r="8718" spans="7:8" ht="14.45" x14ac:dyDescent="0.3">
      <c r="G8718" s="83"/>
      <c r="H8718" s="83"/>
    </row>
    <row r="8719" spans="7:8" ht="14.45" x14ac:dyDescent="0.3">
      <c r="G8719" s="83"/>
      <c r="H8719" s="83"/>
    </row>
    <row r="8720" spans="7:8" ht="14.45" x14ac:dyDescent="0.3">
      <c r="G8720" s="83"/>
      <c r="H8720" s="83"/>
    </row>
    <row r="8721" spans="7:8" ht="14.45" x14ac:dyDescent="0.3">
      <c r="G8721" s="83"/>
      <c r="H8721" s="83"/>
    </row>
    <row r="8722" spans="7:8" ht="14.45" x14ac:dyDescent="0.3">
      <c r="G8722" s="83"/>
      <c r="H8722" s="83"/>
    </row>
    <row r="8723" spans="7:8" ht="14.45" x14ac:dyDescent="0.3">
      <c r="G8723" s="83"/>
      <c r="H8723" s="83"/>
    </row>
    <row r="8724" spans="7:8" ht="14.45" x14ac:dyDescent="0.3">
      <c r="G8724" s="83"/>
      <c r="H8724" s="83"/>
    </row>
    <row r="8725" spans="7:8" ht="14.45" x14ac:dyDescent="0.3">
      <c r="G8725" s="83"/>
      <c r="H8725" s="83"/>
    </row>
    <row r="8726" spans="7:8" ht="14.45" x14ac:dyDescent="0.3">
      <c r="G8726" s="83"/>
      <c r="H8726" s="83"/>
    </row>
    <row r="8727" spans="7:8" ht="14.45" x14ac:dyDescent="0.3">
      <c r="G8727" s="83"/>
      <c r="H8727" s="83"/>
    </row>
    <row r="8728" spans="7:8" ht="14.45" x14ac:dyDescent="0.3">
      <c r="G8728" s="83"/>
      <c r="H8728" s="83"/>
    </row>
    <row r="8729" spans="7:8" ht="14.45" x14ac:dyDescent="0.3">
      <c r="G8729" s="83"/>
      <c r="H8729" s="83"/>
    </row>
    <row r="8730" spans="7:8" ht="14.45" x14ac:dyDescent="0.3">
      <c r="G8730" s="83"/>
      <c r="H8730" s="83"/>
    </row>
    <row r="8731" spans="7:8" ht="14.45" x14ac:dyDescent="0.3">
      <c r="G8731" s="83"/>
      <c r="H8731" s="83"/>
    </row>
    <row r="8732" spans="7:8" ht="14.45" x14ac:dyDescent="0.3">
      <c r="G8732" s="83"/>
      <c r="H8732" s="83"/>
    </row>
    <row r="8733" spans="7:8" ht="14.45" x14ac:dyDescent="0.3">
      <c r="G8733" s="83"/>
      <c r="H8733" s="83"/>
    </row>
    <row r="8734" spans="7:8" ht="14.45" x14ac:dyDescent="0.3">
      <c r="G8734" s="83"/>
      <c r="H8734" s="83"/>
    </row>
    <row r="8735" spans="7:8" ht="14.45" x14ac:dyDescent="0.3">
      <c r="G8735" s="83"/>
      <c r="H8735" s="83"/>
    </row>
    <row r="8736" spans="7:8" ht="14.45" x14ac:dyDescent="0.3">
      <c r="G8736" s="83"/>
      <c r="H8736" s="83"/>
    </row>
    <row r="8737" spans="7:8" ht="14.45" x14ac:dyDescent="0.3">
      <c r="G8737" s="83"/>
      <c r="H8737" s="83"/>
    </row>
    <row r="8738" spans="7:8" ht="14.45" x14ac:dyDescent="0.3">
      <c r="G8738" s="83"/>
      <c r="H8738" s="83"/>
    </row>
    <row r="8739" spans="7:8" ht="14.45" x14ac:dyDescent="0.3">
      <c r="G8739" s="83"/>
      <c r="H8739" s="83"/>
    </row>
    <row r="8740" spans="7:8" ht="14.45" x14ac:dyDescent="0.3">
      <c r="G8740" s="83"/>
      <c r="H8740" s="83"/>
    </row>
    <row r="8741" spans="7:8" ht="14.45" x14ac:dyDescent="0.3">
      <c r="G8741" s="83"/>
      <c r="H8741" s="83"/>
    </row>
    <row r="8742" spans="7:8" ht="14.45" x14ac:dyDescent="0.3">
      <c r="G8742" s="83"/>
      <c r="H8742" s="83"/>
    </row>
    <row r="8743" spans="7:8" ht="14.45" x14ac:dyDescent="0.3">
      <c r="G8743" s="83"/>
      <c r="H8743" s="83"/>
    </row>
    <row r="8744" spans="7:8" ht="14.45" x14ac:dyDescent="0.3">
      <c r="G8744" s="83"/>
      <c r="H8744" s="83"/>
    </row>
    <row r="8745" spans="7:8" ht="14.45" x14ac:dyDescent="0.3">
      <c r="G8745" s="83"/>
      <c r="H8745" s="83"/>
    </row>
    <row r="8746" spans="7:8" ht="14.45" x14ac:dyDescent="0.3">
      <c r="G8746" s="83"/>
      <c r="H8746" s="83"/>
    </row>
    <row r="8747" spans="7:8" ht="14.45" x14ac:dyDescent="0.3">
      <c r="G8747" s="83"/>
      <c r="H8747" s="83"/>
    </row>
    <row r="8748" spans="7:8" ht="14.45" x14ac:dyDescent="0.3">
      <c r="G8748" s="83"/>
      <c r="H8748" s="83"/>
    </row>
    <row r="8749" spans="7:8" ht="14.45" x14ac:dyDescent="0.3">
      <c r="G8749" s="83"/>
      <c r="H8749" s="83"/>
    </row>
    <row r="8750" spans="7:8" ht="14.45" x14ac:dyDescent="0.3">
      <c r="G8750" s="83"/>
      <c r="H8750" s="83"/>
    </row>
    <row r="8751" spans="7:8" ht="14.45" x14ac:dyDescent="0.3">
      <c r="G8751" s="83"/>
      <c r="H8751" s="83"/>
    </row>
    <row r="8752" spans="7:8" ht="14.45" x14ac:dyDescent="0.3">
      <c r="G8752" s="83"/>
      <c r="H8752" s="83"/>
    </row>
    <row r="8753" spans="7:8" ht="14.45" x14ac:dyDescent="0.3">
      <c r="G8753" s="83"/>
      <c r="H8753" s="83"/>
    </row>
    <row r="8754" spans="7:8" ht="14.45" x14ac:dyDescent="0.3">
      <c r="G8754" s="83"/>
      <c r="H8754" s="83"/>
    </row>
    <row r="8755" spans="7:8" ht="14.45" x14ac:dyDescent="0.3">
      <c r="G8755" s="83"/>
      <c r="H8755" s="83"/>
    </row>
    <row r="8756" spans="7:8" ht="14.45" x14ac:dyDescent="0.3">
      <c r="G8756" s="83"/>
      <c r="H8756" s="83"/>
    </row>
    <row r="8757" spans="7:8" ht="14.45" x14ac:dyDescent="0.3">
      <c r="G8757" s="83"/>
      <c r="H8757" s="83"/>
    </row>
    <row r="8758" spans="7:8" ht="14.45" x14ac:dyDescent="0.3">
      <c r="G8758" s="83"/>
      <c r="H8758" s="83"/>
    </row>
    <row r="8759" spans="7:8" ht="14.45" x14ac:dyDescent="0.3">
      <c r="G8759" s="83"/>
      <c r="H8759" s="83"/>
    </row>
    <row r="8760" spans="7:8" ht="14.45" x14ac:dyDescent="0.3">
      <c r="G8760" s="83"/>
      <c r="H8760" s="83"/>
    </row>
    <row r="8761" spans="7:8" ht="14.45" x14ac:dyDescent="0.3">
      <c r="G8761" s="83"/>
      <c r="H8761" s="83"/>
    </row>
    <row r="8762" spans="7:8" ht="14.45" x14ac:dyDescent="0.3">
      <c r="G8762" s="83"/>
      <c r="H8762" s="83"/>
    </row>
    <row r="8763" spans="7:8" ht="14.45" x14ac:dyDescent="0.3">
      <c r="G8763" s="83"/>
      <c r="H8763" s="83"/>
    </row>
    <row r="8764" spans="7:8" ht="14.45" x14ac:dyDescent="0.3">
      <c r="G8764" s="83"/>
      <c r="H8764" s="83"/>
    </row>
    <row r="8765" spans="7:8" ht="14.45" x14ac:dyDescent="0.3">
      <c r="G8765" s="83"/>
      <c r="H8765" s="83"/>
    </row>
    <row r="8766" spans="7:8" ht="14.45" x14ac:dyDescent="0.3">
      <c r="G8766" s="83"/>
      <c r="H8766" s="83"/>
    </row>
    <row r="8767" spans="7:8" ht="14.45" x14ac:dyDescent="0.3">
      <c r="G8767" s="83"/>
      <c r="H8767" s="83"/>
    </row>
    <row r="8768" spans="7:8" ht="14.45" x14ac:dyDescent="0.3">
      <c r="G8768" s="83"/>
      <c r="H8768" s="83"/>
    </row>
    <row r="8769" spans="7:8" ht="14.45" x14ac:dyDescent="0.3">
      <c r="G8769" s="83"/>
      <c r="H8769" s="83"/>
    </row>
    <row r="8770" spans="7:8" ht="14.45" x14ac:dyDescent="0.3">
      <c r="G8770" s="83"/>
      <c r="H8770" s="83"/>
    </row>
    <row r="8771" spans="7:8" ht="14.45" x14ac:dyDescent="0.3">
      <c r="G8771" s="83"/>
      <c r="H8771" s="83"/>
    </row>
    <row r="8772" spans="7:8" ht="14.45" x14ac:dyDescent="0.3">
      <c r="G8772" s="83"/>
      <c r="H8772" s="83"/>
    </row>
    <row r="8773" spans="7:8" ht="14.45" x14ac:dyDescent="0.3">
      <c r="G8773" s="83"/>
      <c r="H8773" s="83"/>
    </row>
    <row r="8774" spans="7:8" ht="14.45" x14ac:dyDescent="0.3">
      <c r="G8774" s="83"/>
      <c r="H8774" s="83"/>
    </row>
    <row r="8775" spans="7:8" ht="14.45" x14ac:dyDescent="0.3">
      <c r="G8775" s="83"/>
      <c r="H8775" s="83"/>
    </row>
    <row r="8776" spans="7:8" ht="14.45" x14ac:dyDescent="0.3">
      <c r="G8776" s="83"/>
      <c r="H8776" s="83"/>
    </row>
    <row r="8777" spans="7:8" ht="14.45" x14ac:dyDescent="0.3">
      <c r="G8777" s="83"/>
      <c r="H8777" s="83"/>
    </row>
    <row r="8778" spans="7:8" ht="14.45" x14ac:dyDescent="0.3">
      <c r="G8778" s="83"/>
      <c r="H8778" s="83"/>
    </row>
    <row r="8779" spans="7:8" ht="14.45" x14ac:dyDescent="0.3">
      <c r="G8779" s="83"/>
      <c r="H8779" s="83"/>
    </row>
    <row r="8780" spans="7:8" ht="14.45" x14ac:dyDescent="0.3">
      <c r="G8780" s="83"/>
      <c r="H8780" s="83"/>
    </row>
    <row r="8781" spans="7:8" ht="14.45" x14ac:dyDescent="0.3">
      <c r="G8781" s="83"/>
      <c r="H8781" s="83"/>
    </row>
    <row r="8782" spans="7:8" ht="14.45" x14ac:dyDescent="0.3">
      <c r="G8782" s="83"/>
      <c r="H8782" s="83"/>
    </row>
    <row r="8783" spans="7:8" ht="14.45" x14ac:dyDescent="0.3">
      <c r="G8783" s="83"/>
      <c r="H8783" s="83"/>
    </row>
    <row r="8784" spans="7:8" ht="14.45" x14ac:dyDescent="0.3">
      <c r="G8784" s="83"/>
      <c r="H8784" s="83"/>
    </row>
    <row r="8785" spans="7:8" ht="14.45" x14ac:dyDescent="0.3">
      <c r="G8785" s="83"/>
      <c r="H8785" s="83"/>
    </row>
    <row r="8786" spans="7:8" ht="14.45" x14ac:dyDescent="0.3">
      <c r="G8786" s="83"/>
      <c r="H8786" s="83"/>
    </row>
    <row r="8787" spans="7:8" ht="14.45" x14ac:dyDescent="0.3">
      <c r="G8787" s="83"/>
      <c r="H8787" s="83"/>
    </row>
    <row r="8788" spans="7:8" ht="14.45" x14ac:dyDescent="0.3">
      <c r="G8788" s="83"/>
      <c r="H8788" s="83"/>
    </row>
    <row r="8789" spans="7:8" ht="14.45" x14ac:dyDescent="0.3">
      <c r="G8789" s="83"/>
      <c r="H8789" s="83"/>
    </row>
    <row r="8790" spans="7:8" ht="14.45" x14ac:dyDescent="0.3">
      <c r="G8790" s="83"/>
      <c r="H8790" s="83"/>
    </row>
    <row r="8791" spans="7:8" ht="14.45" x14ac:dyDescent="0.3">
      <c r="G8791" s="83"/>
      <c r="H8791" s="83"/>
    </row>
    <row r="8792" spans="7:8" ht="14.45" x14ac:dyDescent="0.3">
      <c r="G8792" s="83"/>
      <c r="H8792" s="83"/>
    </row>
    <row r="8793" spans="7:8" ht="14.45" x14ac:dyDescent="0.3">
      <c r="G8793" s="83"/>
      <c r="H8793" s="83"/>
    </row>
    <row r="8794" spans="7:8" ht="14.45" x14ac:dyDescent="0.3">
      <c r="G8794" s="83"/>
      <c r="H8794" s="83"/>
    </row>
    <row r="8795" spans="7:8" ht="14.45" x14ac:dyDescent="0.3">
      <c r="G8795" s="83"/>
      <c r="H8795" s="83"/>
    </row>
    <row r="8796" spans="7:8" ht="14.45" x14ac:dyDescent="0.3">
      <c r="G8796" s="83"/>
      <c r="H8796" s="83"/>
    </row>
    <row r="8797" spans="7:8" ht="14.45" x14ac:dyDescent="0.3">
      <c r="G8797" s="83"/>
      <c r="H8797" s="83"/>
    </row>
    <row r="8798" spans="7:8" ht="14.45" x14ac:dyDescent="0.3">
      <c r="G8798" s="83"/>
      <c r="H8798" s="83"/>
    </row>
    <row r="8799" spans="7:8" ht="14.45" x14ac:dyDescent="0.3">
      <c r="G8799" s="83"/>
      <c r="H8799" s="83"/>
    </row>
    <row r="8800" spans="7:8" ht="14.45" x14ac:dyDescent="0.3">
      <c r="G8800" s="83"/>
      <c r="H8800" s="83"/>
    </row>
    <row r="8801" spans="7:8" ht="14.45" x14ac:dyDescent="0.3">
      <c r="G8801" s="83"/>
      <c r="H8801" s="83"/>
    </row>
    <row r="8802" spans="7:8" ht="14.45" x14ac:dyDescent="0.3">
      <c r="G8802" s="83"/>
      <c r="H8802" s="83"/>
    </row>
    <row r="8803" spans="7:8" ht="14.45" x14ac:dyDescent="0.3">
      <c r="G8803" s="83"/>
      <c r="H8803" s="83"/>
    </row>
    <row r="8804" spans="7:8" ht="14.45" x14ac:dyDescent="0.3">
      <c r="G8804" s="83"/>
      <c r="H8804" s="83"/>
    </row>
    <row r="8805" spans="7:8" ht="14.45" x14ac:dyDescent="0.3">
      <c r="G8805" s="83"/>
      <c r="H8805" s="83"/>
    </row>
    <row r="8806" spans="7:8" ht="14.45" x14ac:dyDescent="0.3">
      <c r="G8806" s="83"/>
      <c r="H8806" s="83"/>
    </row>
    <row r="8807" spans="7:8" ht="14.45" x14ac:dyDescent="0.3">
      <c r="G8807" s="83"/>
      <c r="H8807" s="83"/>
    </row>
    <row r="8808" spans="7:8" ht="14.45" x14ac:dyDescent="0.3">
      <c r="G8808" s="83"/>
      <c r="H8808" s="83"/>
    </row>
    <row r="8809" spans="7:8" ht="14.45" x14ac:dyDescent="0.3">
      <c r="G8809" s="83"/>
      <c r="H8809" s="83"/>
    </row>
    <row r="8810" spans="7:8" ht="14.45" x14ac:dyDescent="0.3">
      <c r="G8810" s="83"/>
      <c r="H8810" s="83"/>
    </row>
    <row r="8811" spans="7:8" ht="14.45" x14ac:dyDescent="0.3">
      <c r="G8811" s="83"/>
      <c r="H8811" s="83"/>
    </row>
    <row r="8812" spans="7:8" ht="14.45" x14ac:dyDescent="0.3">
      <c r="G8812" s="83"/>
      <c r="H8812" s="83"/>
    </row>
    <row r="8813" spans="7:8" ht="14.45" x14ac:dyDescent="0.3">
      <c r="G8813" s="83"/>
      <c r="H8813" s="83"/>
    </row>
    <row r="8814" spans="7:8" ht="14.45" x14ac:dyDescent="0.3">
      <c r="G8814" s="83"/>
      <c r="H8814" s="83"/>
    </row>
    <row r="8815" spans="7:8" ht="14.45" x14ac:dyDescent="0.3">
      <c r="G8815" s="83"/>
      <c r="H8815" s="83"/>
    </row>
    <row r="8816" spans="7:8" ht="14.45" x14ac:dyDescent="0.3">
      <c r="G8816" s="83"/>
      <c r="H8816" s="83"/>
    </row>
    <row r="8817" spans="7:8" ht="14.45" x14ac:dyDescent="0.3">
      <c r="G8817" s="83"/>
      <c r="H8817" s="83"/>
    </row>
    <row r="8818" spans="7:8" ht="14.45" x14ac:dyDescent="0.3">
      <c r="G8818" s="83"/>
      <c r="H8818" s="83"/>
    </row>
    <row r="8819" spans="7:8" ht="14.45" x14ac:dyDescent="0.3">
      <c r="G8819" s="83"/>
      <c r="H8819" s="83"/>
    </row>
    <row r="8820" spans="7:8" ht="14.45" x14ac:dyDescent="0.3">
      <c r="G8820" s="83"/>
      <c r="H8820" s="83"/>
    </row>
    <row r="8821" spans="7:8" ht="14.45" x14ac:dyDescent="0.3">
      <c r="G8821" s="83"/>
      <c r="H8821" s="83"/>
    </row>
    <row r="8822" spans="7:8" ht="14.45" x14ac:dyDescent="0.3">
      <c r="G8822" s="83"/>
      <c r="H8822" s="83"/>
    </row>
    <row r="8823" spans="7:8" ht="14.45" x14ac:dyDescent="0.3">
      <c r="G8823" s="83"/>
      <c r="H8823" s="83"/>
    </row>
    <row r="8824" spans="7:8" ht="14.45" x14ac:dyDescent="0.3">
      <c r="G8824" s="83"/>
      <c r="H8824" s="83"/>
    </row>
    <row r="8825" spans="7:8" ht="14.45" x14ac:dyDescent="0.3">
      <c r="G8825" s="83"/>
      <c r="H8825" s="83"/>
    </row>
    <row r="8826" spans="7:8" ht="14.45" x14ac:dyDescent="0.3">
      <c r="G8826" s="83"/>
      <c r="H8826" s="83"/>
    </row>
    <row r="8827" spans="7:8" ht="14.45" x14ac:dyDescent="0.3">
      <c r="G8827" s="83"/>
      <c r="H8827" s="83"/>
    </row>
    <row r="8828" spans="7:8" ht="14.45" x14ac:dyDescent="0.3">
      <c r="G8828" s="83"/>
      <c r="H8828" s="83"/>
    </row>
    <row r="8829" spans="7:8" ht="14.45" x14ac:dyDescent="0.3">
      <c r="G8829" s="83"/>
      <c r="H8829" s="83"/>
    </row>
    <row r="8830" spans="7:8" ht="14.45" x14ac:dyDescent="0.3">
      <c r="G8830" s="83"/>
      <c r="H8830" s="83"/>
    </row>
    <row r="8831" spans="7:8" ht="14.45" x14ac:dyDescent="0.3">
      <c r="G8831" s="83"/>
      <c r="H8831" s="83"/>
    </row>
    <row r="8832" spans="7:8" ht="14.45" x14ac:dyDescent="0.3">
      <c r="G8832" s="83"/>
      <c r="H8832" s="83"/>
    </row>
    <row r="8833" spans="7:8" ht="14.45" x14ac:dyDescent="0.3">
      <c r="G8833" s="83"/>
      <c r="H8833" s="83"/>
    </row>
    <row r="8834" spans="7:8" ht="14.45" x14ac:dyDescent="0.3">
      <c r="G8834" s="83"/>
      <c r="H8834" s="83"/>
    </row>
    <row r="8835" spans="7:8" ht="14.45" x14ac:dyDescent="0.3">
      <c r="G8835" s="83"/>
      <c r="H8835" s="83"/>
    </row>
    <row r="8836" spans="7:8" ht="14.45" x14ac:dyDescent="0.3">
      <c r="G8836" s="83"/>
      <c r="H8836" s="83"/>
    </row>
    <row r="8837" spans="7:8" ht="14.45" x14ac:dyDescent="0.3">
      <c r="G8837" s="83"/>
      <c r="H8837" s="83"/>
    </row>
    <row r="8838" spans="7:8" ht="14.45" x14ac:dyDescent="0.3">
      <c r="G8838" s="83"/>
      <c r="H8838" s="83"/>
    </row>
    <row r="8839" spans="7:8" ht="14.45" x14ac:dyDescent="0.3">
      <c r="G8839" s="83"/>
      <c r="H8839" s="83"/>
    </row>
    <row r="8840" spans="7:8" ht="14.45" x14ac:dyDescent="0.3">
      <c r="G8840" s="83"/>
      <c r="H8840" s="83"/>
    </row>
    <row r="8841" spans="7:8" ht="14.45" x14ac:dyDescent="0.3">
      <c r="G8841" s="83"/>
      <c r="H8841" s="83"/>
    </row>
    <row r="8842" spans="7:8" ht="14.45" x14ac:dyDescent="0.3">
      <c r="G8842" s="83"/>
      <c r="H8842" s="83"/>
    </row>
    <row r="8843" spans="7:8" ht="14.45" x14ac:dyDescent="0.3">
      <c r="G8843" s="83"/>
      <c r="H8843" s="83"/>
    </row>
    <row r="8844" spans="7:8" ht="14.45" x14ac:dyDescent="0.3">
      <c r="G8844" s="83"/>
      <c r="H8844" s="83"/>
    </row>
    <row r="8845" spans="7:8" ht="14.45" x14ac:dyDescent="0.3">
      <c r="G8845" s="83"/>
      <c r="H8845" s="83"/>
    </row>
    <row r="8846" spans="7:8" ht="14.45" x14ac:dyDescent="0.3">
      <c r="G8846" s="83"/>
      <c r="H8846" s="83"/>
    </row>
    <row r="8847" spans="7:8" ht="14.45" x14ac:dyDescent="0.3">
      <c r="G8847" s="83"/>
      <c r="H8847" s="83"/>
    </row>
    <row r="8848" spans="7:8" ht="14.45" x14ac:dyDescent="0.3">
      <c r="G8848" s="83"/>
      <c r="H8848" s="83"/>
    </row>
    <row r="8849" spans="7:8" ht="14.45" x14ac:dyDescent="0.3">
      <c r="G8849" s="83"/>
      <c r="H8849" s="83"/>
    </row>
    <row r="8850" spans="7:8" ht="14.45" x14ac:dyDescent="0.3">
      <c r="G8850" s="83"/>
      <c r="H8850" s="83"/>
    </row>
    <row r="8851" spans="7:8" ht="14.45" x14ac:dyDescent="0.3">
      <c r="G8851" s="83"/>
      <c r="H8851" s="83"/>
    </row>
    <row r="8852" spans="7:8" ht="14.45" x14ac:dyDescent="0.3">
      <c r="G8852" s="83"/>
      <c r="H8852" s="83"/>
    </row>
    <row r="8853" spans="7:8" ht="14.45" x14ac:dyDescent="0.3">
      <c r="G8853" s="83"/>
      <c r="H8853" s="83"/>
    </row>
    <row r="8854" spans="7:8" ht="14.45" x14ac:dyDescent="0.3">
      <c r="G8854" s="83"/>
      <c r="H8854" s="83"/>
    </row>
    <row r="8855" spans="7:8" ht="14.45" x14ac:dyDescent="0.3">
      <c r="G8855" s="83"/>
      <c r="H8855" s="83"/>
    </row>
    <row r="8856" spans="7:8" ht="14.45" x14ac:dyDescent="0.3">
      <c r="G8856" s="83"/>
      <c r="H8856" s="83"/>
    </row>
    <row r="8857" spans="7:8" ht="14.45" x14ac:dyDescent="0.3">
      <c r="G8857" s="83"/>
      <c r="H8857" s="83"/>
    </row>
    <row r="8858" spans="7:8" ht="14.45" x14ac:dyDescent="0.3">
      <c r="G8858" s="83"/>
      <c r="H8858" s="83"/>
    </row>
    <row r="8859" spans="7:8" ht="14.45" x14ac:dyDescent="0.3">
      <c r="G8859" s="83"/>
      <c r="H8859" s="83"/>
    </row>
    <row r="8860" spans="7:8" ht="14.45" x14ac:dyDescent="0.3">
      <c r="G8860" s="83"/>
      <c r="H8860" s="83"/>
    </row>
    <row r="8861" spans="7:8" ht="14.45" x14ac:dyDescent="0.3">
      <c r="G8861" s="83"/>
      <c r="H8861" s="83"/>
    </row>
    <row r="8862" spans="7:8" ht="14.45" x14ac:dyDescent="0.3">
      <c r="G8862" s="83"/>
      <c r="H8862" s="83"/>
    </row>
    <row r="8863" spans="7:8" ht="14.45" x14ac:dyDescent="0.3">
      <c r="G8863" s="83"/>
      <c r="H8863" s="83"/>
    </row>
    <row r="8864" spans="7:8" ht="14.45" x14ac:dyDescent="0.3">
      <c r="G8864" s="83"/>
      <c r="H8864" s="83"/>
    </row>
    <row r="8865" spans="7:8" ht="14.45" x14ac:dyDescent="0.3">
      <c r="G8865" s="83"/>
      <c r="H8865" s="83"/>
    </row>
    <row r="8866" spans="7:8" ht="14.45" x14ac:dyDescent="0.3">
      <c r="G8866" s="83"/>
      <c r="H8866" s="83"/>
    </row>
    <row r="8867" spans="7:8" ht="14.45" x14ac:dyDescent="0.3">
      <c r="G8867" s="83"/>
      <c r="H8867" s="83"/>
    </row>
    <row r="8868" spans="7:8" ht="14.45" x14ac:dyDescent="0.3">
      <c r="G8868" s="83"/>
      <c r="H8868" s="83"/>
    </row>
    <row r="8869" spans="7:8" ht="14.45" x14ac:dyDescent="0.3">
      <c r="G8869" s="83"/>
      <c r="H8869" s="83"/>
    </row>
    <row r="8870" spans="7:8" ht="14.45" x14ac:dyDescent="0.3">
      <c r="G8870" s="83"/>
      <c r="H8870" s="83"/>
    </row>
    <row r="8871" spans="7:8" ht="14.45" x14ac:dyDescent="0.3">
      <c r="G8871" s="83"/>
      <c r="H8871" s="83"/>
    </row>
    <row r="8872" spans="7:8" ht="14.45" x14ac:dyDescent="0.3">
      <c r="G8872" s="83"/>
      <c r="H8872" s="83"/>
    </row>
    <row r="8873" spans="7:8" ht="14.45" x14ac:dyDescent="0.3">
      <c r="G8873" s="83"/>
      <c r="H8873" s="83"/>
    </row>
    <row r="8874" spans="7:8" ht="14.45" x14ac:dyDescent="0.3">
      <c r="G8874" s="83"/>
      <c r="H8874" s="83"/>
    </row>
    <row r="8875" spans="7:8" ht="14.45" x14ac:dyDescent="0.3">
      <c r="G8875" s="83"/>
      <c r="H8875" s="83"/>
    </row>
    <row r="8876" spans="7:8" ht="14.45" x14ac:dyDescent="0.3">
      <c r="G8876" s="83"/>
      <c r="H8876" s="83"/>
    </row>
    <row r="8877" spans="7:8" ht="14.45" x14ac:dyDescent="0.3">
      <c r="G8877" s="83"/>
      <c r="H8877" s="83"/>
    </row>
    <row r="8878" spans="7:8" ht="14.45" x14ac:dyDescent="0.3">
      <c r="G8878" s="83"/>
      <c r="H8878" s="83"/>
    </row>
    <row r="8879" spans="7:8" ht="14.45" x14ac:dyDescent="0.3">
      <c r="G8879" s="83"/>
      <c r="H8879" s="83"/>
    </row>
    <row r="8880" spans="7:8" ht="14.45" x14ac:dyDescent="0.3">
      <c r="G8880" s="83"/>
      <c r="H8880" s="83"/>
    </row>
    <row r="8881" spans="7:8" ht="14.45" x14ac:dyDescent="0.3">
      <c r="G8881" s="83"/>
      <c r="H8881" s="83"/>
    </row>
    <row r="8882" spans="7:8" ht="14.45" x14ac:dyDescent="0.3">
      <c r="G8882" s="83"/>
      <c r="H8882" s="83"/>
    </row>
    <row r="8883" spans="7:8" ht="14.45" x14ac:dyDescent="0.3">
      <c r="G8883" s="83"/>
      <c r="H8883" s="83"/>
    </row>
    <row r="8884" spans="7:8" ht="14.45" x14ac:dyDescent="0.3">
      <c r="G8884" s="83"/>
      <c r="H8884" s="83"/>
    </row>
    <row r="8885" spans="7:8" ht="14.45" x14ac:dyDescent="0.3">
      <c r="G8885" s="83"/>
      <c r="H8885" s="83"/>
    </row>
    <row r="8886" spans="7:8" ht="14.45" x14ac:dyDescent="0.3">
      <c r="G8886" s="83"/>
      <c r="H8886" s="83"/>
    </row>
    <row r="8887" spans="7:8" ht="14.45" x14ac:dyDescent="0.3">
      <c r="G8887" s="83"/>
      <c r="H8887" s="83"/>
    </row>
    <row r="8888" spans="7:8" ht="14.45" x14ac:dyDescent="0.3">
      <c r="G8888" s="83"/>
      <c r="H8888" s="83"/>
    </row>
    <row r="8889" spans="7:8" ht="14.45" x14ac:dyDescent="0.3">
      <c r="G8889" s="83"/>
      <c r="H8889" s="83"/>
    </row>
    <row r="8890" spans="7:8" ht="14.45" x14ac:dyDescent="0.3">
      <c r="G8890" s="83"/>
      <c r="H8890" s="83"/>
    </row>
    <row r="8891" spans="7:8" ht="14.45" x14ac:dyDescent="0.3">
      <c r="G8891" s="83"/>
      <c r="H8891" s="83"/>
    </row>
    <row r="8892" spans="7:8" ht="14.45" x14ac:dyDescent="0.3">
      <c r="G8892" s="83"/>
      <c r="H8892" s="83"/>
    </row>
    <row r="8893" spans="7:8" ht="14.45" x14ac:dyDescent="0.3">
      <c r="G8893" s="83"/>
      <c r="H8893" s="83"/>
    </row>
    <row r="8894" spans="7:8" ht="14.45" x14ac:dyDescent="0.3">
      <c r="G8894" s="83"/>
      <c r="H8894" s="83"/>
    </row>
    <row r="8895" spans="7:8" ht="14.45" x14ac:dyDescent="0.3">
      <c r="G8895" s="83"/>
      <c r="H8895" s="83"/>
    </row>
    <row r="8896" spans="7:8" ht="14.45" x14ac:dyDescent="0.3">
      <c r="G8896" s="83"/>
      <c r="H8896" s="83"/>
    </row>
    <row r="8897" spans="7:8" ht="14.45" x14ac:dyDescent="0.3">
      <c r="G8897" s="83"/>
      <c r="H8897" s="83"/>
    </row>
    <row r="8898" spans="7:8" ht="14.45" x14ac:dyDescent="0.3">
      <c r="G8898" s="83"/>
      <c r="H8898" s="83"/>
    </row>
    <row r="8899" spans="7:8" ht="14.45" x14ac:dyDescent="0.3">
      <c r="G8899" s="83"/>
      <c r="H8899" s="83"/>
    </row>
    <row r="8900" spans="7:8" ht="14.45" x14ac:dyDescent="0.3">
      <c r="G8900" s="83"/>
      <c r="H8900" s="83"/>
    </row>
    <row r="8901" spans="7:8" ht="14.45" x14ac:dyDescent="0.3">
      <c r="G8901" s="83"/>
      <c r="H8901" s="83"/>
    </row>
    <row r="8902" spans="7:8" ht="14.45" x14ac:dyDescent="0.3">
      <c r="G8902" s="83"/>
      <c r="H8902" s="83"/>
    </row>
    <row r="8903" spans="7:8" ht="14.45" x14ac:dyDescent="0.3">
      <c r="G8903" s="83"/>
      <c r="H8903" s="83"/>
    </row>
    <row r="8904" spans="7:8" ht="14.45" x14ac:dyDescent="0.3">
      <c r="G8904" s="83"/>
      <c r="H8904" s="83"/>
    </row>
    <row r="8905" spans="7:8" ht="14.45" x14ac:dyDescent="0.3">
      <c r="G8905" s="83"/>
      <c r="H8905" s="83"/>
    </row>
    <row r="8906" spans="7:8" ht="14.45" x14ac:dyDescent="0.3">
      <c r="G8906" s="83"/>
      <c r="H8906" s="83"/>
    </row>
    <row r="8907" spans="7:8" ht="14.45" x14ac:dyDescent="0.3">
      <c r="G8907" s="83"/>
      <c r="H8907" s="83"/>
    </row>
    <row r="8908" spans="7:8" ht="14.45" x14ac:dyDescent="0.3">
      <c r="G8908" s="83"/>
      <c r="H8908" s="83"/>
    </row>
    <row r="8909" spans="7:8" ht="14.45" x14ac:dyDescent="0.3">
      <c r="G8909" s="83"/>
      <c r="H8909" s="83"/>
    </row>
    <row r="8910" spans="7:8" ht="14.45" x14ac:dyDescent="0.3">
      <c r="G8910" s="83"/>
      <c r="H8910" s="83"/>
    </row>
    <row r="8911" spans="7:8" ht="14.45" x14ac:dyDescent="0.3">
      <c r="G8911" s="83"/>
      <c r="H8911" s="83"/>
    </row>
    <row r="8912" spans="7:8" ht="14.45" x14ac:dyDescent="0.3">
      <c r="G8912" s="83"/>
      <c r="H8912" s="83"/>
    </row>
    <row r="8913" spans="7:8" ht="14.45" x14ac:dyDescent="0.3">
      <c r="G8913" s="83"/>
      <c r="H8913" s="83"/>
    </row>
    <row r="8914" spans="7:8" ht="14.45" x14ac:dyDescent="0.3">
      <c r="G8914" s="83"/>
      <c r="H8914" s="83"/>
    </row>
    <row r="8915" spans="7:8" ht="14.45" x14ac:dyDescent="0.3">
      <c r="G8915" s="83"/>
      <c r="H8915" s="83"/>
    </row>
    <row r="8916" spans="7:8" ht="14.45" x14ac:dyDescent="0.3">
      <c r="G8916" s="83"/>
      <c r="H8916" s="83"/>
    </row>
    <row r="8917" spans="7:8" ht="14.45" x14ac:dyDescent="0.3">
      <c r="G8917" s="83"/>
      <c r="H8917" s="83"/>
    </row>
    <row r="8918" spans="7:8" ht="14.45" x14ac:dyDescent="0.3">
      <c r="G8918" s="83"/>
      <c r="H8918" s="83"/>
    </row>
    <row r="8919" spans="7:8" ht="14.45" x14ac:dyDescent="0.3">
      <c r="G8919" s="83"/>
      <c r="H8919" s="83"/>
    </row>
    <row r="8920" spans="7:8" ht="14.45" x14ac:dyDescent="0.3">
      <c r="G8920" s="83"/>
      <c r="H8920" s="83"/>
    </row>
    <row r="8921" spans="7:8" ht="14.45" x14ac:dyDescent="0.3">
      <c r="G8921" s="83"/>
      <c r="H8921" s="83"/>
    </row>
    <row r="8922" spans="7:8" ht="14.45" x14ac:dyDescent="0.3">
      <c r="G8922" s="83"/>
      <c r="H8922" s="83"/>
    </row>
    <row r="8923" spans="7:8" ht="14.45" x14ac:dyDescent="0.3">
      <c r="G8923" s="83"/>
      <c r="H8923" s="83"/>
    </row>
    <row r="8924" spans="7:8" ht="14.45" x14ac:dyDescent="0.3">
      <c r="G8924" s="83"/>
      <c r="H8924" s="83"/>
    </row>
    <row r="8925" spans="7:8" ht="14.45" x14ac:dyDescent="0.3">
      <c r="G8925" s="83"/>
      <c r="H8925" s="83"/>
    </row>
    <row r="8926" spans="7:8" ht="14.45" x14ac:dyDescent="0.3">
      <c r="G8926" s="83"/>
      <c r="H8926" s="83"/>
    </row>
    <row r="8927" spans="7:8" ht="14.45" x14ac:dyDescent="0.3">
      <c r="G8927" s="83"/>
      <c r="H8927" s="83"/>
    </row>
    <row r="8928" spans="7:8" ht="14.45" x14ac:dyDescent="0.3">
      <c r="G8928" s="83"/>
      <c r="H8928" s="83"/>
    </row>
    <row r="8929" spans="7:8" ht="14.45" x14ac:dyDescent="0.3">
      <c r="G8929" s="83"/>
      <c r="H8929" s="83"/>
    </row>
    <row r="8930" spans="7:8" ht="14.45" x14ac:dyDescent="0.3">
      <c r="G8930" s="83"/>
      <c r="H8930" s="83"/>
    </row>
    <row r="8931" spans="7:8" ht="14.45" x14ac:dyDescent="0.3">
      <c r="G8931" s="83"/>
      <c r="H8931" s="83"/>
    </row>
    <row r="8932" spans="7:8" ht="14.45" x14ac:dyDescent="0.3">
      <c r="G8932" s="83"/>
      <c r="H8932" s="83"/>
    </row>
    <row r="8933" spans="7:8" ht="14.45" x14ac:dyDescent="0.3">
      <c r="G8933" s="83"/>
      <c r="H8933" s="83"/>
    </row>
    <row r="8934" spans="7:8" ht="14.45" x14ac:dyDescent="0.3">
      <c r="G8934" s="83"/>
      <c r="H8934" s="83"/>
    </row>
    <row r="8935" spans="7:8" ht="14.45" x14ac:dyDescent="0.3">
      <c r="G8935" s="83"/>
      <c r="H8935" s="83"/>
    </row>
    <row r="8936" spans="7:8" ht="14.45" x14ac:dyDescent="0.3">
      <c r="G8936" s="83"/>
      <c r="H8936" s="83"/>
    </row>
    <row r="8937" spans="7:8" ht="14.45" x14ac:dyDescent="0.3">
      <c r="G8937" s="83"/>
      <c r="H8937" s="83"/>
    </row>
    <row r="8938" spans="7:8" ht="14.45" x14ac:dyDescent="0.3">
      <c r="G8938" s="83"/>
      <c r="H8938" s="83"/>
    </row>
    <row r="8939" spans="7:8" ht="14.45" x14ac:dyDescent="0.3">
      <c r="G8939" s="83"/>
      <c r="H8939" s="83"/>
    </row>
    <row r="8940" spans="7:8" ht="14.45" x14ac:dyDescent="0.3">
      <c r="G8940" s="83"/>
      <c r="H8940" s="83"/>
    </row>
    <row r="8941" spans="7:8" ht="14.45" x14ac:dyDescent="0.3">
      <c r="G8941" s="83"/>
      <c r="H8941" s="83"/>
    </row>
    <row r="8942" spans="7:8" ht="14.45" x14ac:dyDescent="0.3">
      <c r="G8942" s="83"/>
      <c r="H8942" s="83"/>
    </row>
    <row r="8943" spans="7:8" ht="14.45" x14ac:dyDescent="0.3">
      <c r="G8943" s="83"/>
      <c r="H8943" s="83"/>
    </row>
    <row r="8944" spans="7:8" ht="14.45" x14ac:dyDescent="0.3">
      <c r="G8944" s="83"/>
      <c r="H8944" s="83"/>
    </row>
    <row r="8945" spans="7:8" ht="14.45" x14ac:dyDescent="0.3">
      <c r="G8945" s="83"/>
      <c r="H8945" s="83"/>
    </row>
    <row r="8946" spans="7:8" ht="14.45" x14ac:dyDescent="0.3">
      <c r="G8946" s="83"/>
      <c r="H8946" s="83"/>
    </row>
    <row r="8947" spans="7:8" ht="14.45" x14ac:dyDescent="0.3">
      <c r="G8947" s="83"/>
      <c r="H8947" s="83"/>
    </row>
    <row r="8948" spans="7:8" ht="14.45" x14ac:dyDescent="0.3">
      <c r="G8948" s="83"/>
      <c r="H8948" s="83"/>
    </row>
    <row r="8949" spans="7:8" ht="14.45" x14ac:dyDescent="0.3">
      <c r="G8949" s="83"/>
      <c r="H8949" s="83"/>
    </row>
    <row r="8950" spans="7:8" ht="14.45" x14ac:dyDescent="0.3">
      <c r="G8950" s="83"/>
      <c r="H8950" s="83"/>
    </row>
    <row r="8951" spans="7:8" ht="14.45" x14ac:dyDescent="0.3">
      <c r="G8951" s="83"/>
      <c r="H8951" s="83"/>
    </row>
    <row r="8952" spans="7:8" ht="14.45" x14ac:dyDescent="0.3">
      <c r="G8952" s="83"/>
      <c r="H8952" s="83"/>
    </row>
    <row r="8953" spans="7:8" ht="14.45" x14ac:dyDescent="0.3">
      <c r="G8953" s="83"/>
      <c r="H8953" s="83"/>
    </row>
    <row r="8954" spans="7:8" ht="14.45" x14ac:dyDescent="0.3">
      <c r="G8954" s="83"/>
      <c r="H8954" s="83"/>
    </row>
    <row r="8955" spans="7:8" ht="14.45" x14ac:dyDescent="0.3">
      <c r="G8955" s="83"/>
      <c r="H8955" s="83"/>
    </row>
    <row r="8956" spans="7:8" ht="14.45" x14ac:dyDescent="0.3">
      <c r="G8956" s="83"/>
      <c r="H8956" s="83"/>
    </row>
    <row r="8957" spans="7:8" ht="14.45" x14ac:dyDescent="0.3">
      <c r="G8957" s="83"/>
      <c r="H8957" s="83"/>
    </row>
    <row r="8958" spans="7:8" ht="14.45" x14ac:dyDescent="0.3">
      <c r="G8958" s="83"/>
      <c r="H8958" s="83"/>
    </row>
    <row r="8959" spans="7:8" ht="14.45" x14ac:dyDescent="0.3">
      <c r="G8959" s="83"/>
      <c r="H8959" s="83"/>
    </row>
    <row r="8960" spans="7:8" ht="14.45" x14ac:dyDescent="0.3">
      <c r="G8960" s="83"/>
      <c r="H8960" s="83"/>
    </row>
    <row r="8961" spans="7:8" ht="14.45" x14ac:dyDescent="0.3">
      <c r="G8961" s="83"/>
      <c r="H8961" s="83"/>
    </row>
    <row r="8962" spans="7:8" ht="14.45" x14ac:dyDescent="0.3">
      <c r="G8962" s="83"/>
      <c r="H8962" s="83"/>
    </row>
    <row r="8963" spans="7:8" ht="14.45" x14ac:dyDescent="0.3">
      <c r="G8963" s="83"/>
      <c r="H8963" s="83"/>
    </row>
    <row r="8964" spans="7:8" ht="14.45" x14ac:dyDescent="0.3">
      <c r="G8964" s="83"/>
      <c r="H8964" s="83"/>
    </row>
    <row r="8965" spans="7:8" ht="14.45" x14ac:dyDescent="0.3">
      <c r="G8965" s="83"/>
      <c r="H8965" s="83"/>
    </row>
    <row r="8966" spans="7:8" ht="14.45" x14ac:dyDescent="0.3">
      <c r="G8966" s="83"/>
      <c r="H8966" s="83"/>
    </row>
    <row r="8967" spans="7:8" ht="14.45" x14ac:dyDescent="0.3">
      <c r="G8967" s="83"/>
      <c r="H8967" s="83"/>
    </row>
    <row r="8968" spans="7:8" ht="14.45" x14ac:dyDescent="0.3">
      <c r="G8968" s="83"/>
      <c r="H8968" s="83"/>
    </row>
    <row r="8969" spans="7:8" ht="14.45" x14ac:dyDescent="0.3">
      <c r="G8969" s="83"/>
      <c r="H8969" s="83"/>
    </row>
    <row r="8970" spans="7:8" ht="14.45" x14ac:dyDescent="0.3">
      <c r="G8970" s="83"/>
      <c r="H8970" s="83"/>
    </row>
    <row r="8971" spans="7:8" ht="14.45" x14ac:dyDescent="0.3">
      <c r="G8971" s="83"/>
      <c r="H8971" s="83"/>
    </row>
    <row r="8972" spans="7:8" ht="14.45" x14ac:dyDescent="0.3">
      <c r="G8972" s="83"/>
      <c r="H8972" s="83"/>
    </row>
    <row r="8973" spans="7:8" ht="14.45" x14ac:dyDescent="0.3">
      <c r="G8973" s="83"/>
      <c r="H8973" s="83"/>
    </row>
    <row r="8974" spans="7:8" ht="14.45" x14ac:dyDescent="0.3">
      <c r="G8974" s="83"/>
      <c r="H8974" s="83"/>
    </row>
    <row r="8975" spans="7:8" ht="14.45" x14ac:dyDescent="0.3">
      <c r="G8975" s="83"/>
      <c r="H8975" s="83"/>
    </row>
    <row r="8976" spans="7:8" ht="14.45" x14ac:dyDescent="0.3">
      <c r="G8976" s="83"/>
      <c r="H8976" s="83"/>
    </row>
    <row r="8977" spans="7:8" ht="14.45" x14ac:dyDescent="0.3">
      <c r="G8977" s="83"/>
      <c r="H8977" s="83"/>
    </row>
    <row r="8978" spans="7:8" ht="14.45" x14ac:dyDescent="0.3">
      <c r="G8978" s="83"/>
      <c r="H8978" s="83"/>
    </row>
    <row r="8979" spans="7:8" ht="14.45" x14ac:dyDescent="0.3">
      <c r="G8979" s="83"/>
      <c r="H8979" s="83"/>
    </row>
    <row r="8980" spans="7:8" ht="14.45" x14ac:dyDescent="0.3">
      <c r="G8980" s="83"/>
      <c r="H8980" s="83"/>
    </row>
    <row r="8981" spans="7:8" ht="14.45" x14ac:dyDescent="0.3">
      <c r="G8981" s="83"/>
      <c r="H8981" s="83"/>
    </row>
    <row r="8982" spans="7:8" ht="14.45" x14ac:dyDescent="0.3">
      <c r="G8982" s="83"/>
      <c r="H8982" s="83"/>
    </row>
    <row r="8983" spans="7:8" ht="14.45" x14ac:dyDescent="0.3">
      <c r="G8983" s="83"/>
      <c r="H8983" s="83"/>
    </row>
    <row r="8984" spans="7:8" ht="14.45" x14ac:dyDescent="0.3">
      <c r="G8984" s="83"/>
      <c r="H8984" s="83"/>
    </row>
    <row r="8985" spans="7:8" ht="14.45" x14ac:dyDescent="0.3">
      <c r="G8985" s="83"/>
      <c r="H8985" s="83"/>
    </row>
    <row r="8986" spans="7:8" ht="14.45" x14ac:dyDescent="0.3">
      <c r="G8986" s="83"/>
      <c r="H8986" s="83"/>
    </row>
    <row r="8987" spans="7:8" ht="14.45" x14ac:dyDescent="0.3">
      <c r="G8987" s="83"/>
      <c r="H8987" s="83"/>
    </row>
    <row r="8988" spans="7:8" ht="14.45" x14ac:dyDescent="0.3">
      <c r="G8988" s="83"/>
      <c r="H8988" s="83"/>
    </row>
    <row r="8989" spans="7:8" ht="14.45" x14ac:dyDescent="0.3">
      <c r="G8989" s="83"/>
      <c r="H8989" s="83"/>
    </row>
    <row r="8990" spans="7:8" ht="14.45" x14ac:dyDescent="0.3">
      <c r="G8990" s="83"/>
      <c r="H8990" s="83"/>
    </row>
    <row r="8991" spans="7:8" ht="14.45" x14ac:dyDescent="0.3">
      <c r="G8991" s="83"/>
      <c r="H8991" s="83"/>
    </row>
    <row r="8992" spans="7:8" ht="14.45" x14ac:dyDescent="0.3">
      <c r="G8992" s="83"/>
      <c r="H8992" s="83"/>
    </row>
    <row r="8993" spans="7:8" ht="14.45" x14ac:dyDescent="0.3">
      <c r="G8993" s="83"/>
      <c r="H8993" s="83"/>
    </row>
    <row r="8994" spans="7:8" ht="14.45" x14ac:dyDescent="0.3">
      <c r="G8994" s="83"/>
      <c r="H8994" s="83"/>
    </row>
    <row r="8995" spans="7:8" ht="14.45" x14ac:dyDescent="0.3">
      <c r="G8995" s="83"/>
      <c r="H8995" s="83"/>
    </row>
    <row r="8996" spans="7:8" ht="14.45" x14ac:dyDescent="0.3">
      <c r="G8996" s="83"/>
      <c r="H8996" s="83"/>
    </row>
    <row r="8997" spans="7:8" ht="14.45" x14ac:dyDescent="0.3">
      <c r="G8997" s="83"/>
      <c r="H8997" s="83"/>
    </row>
    <row r="8998" spans="7:8" ht="14.45" x14ac:dyDescent="0.3">
      <c r="G8998" s="83"/>
      <c r="H8998" s="83"/>
    </row>
    <row r="8999" spans="7:8" ht="14.45" x14ac:dyDescent="0.3">
      <c r="G8999" s="83"/>
      <c r="H8999" s="83"/>
    </row>
    <row r="9000" spans="7:8" ht="14.45" x14ac:dyDescent="0.3">
      <c r="G9000" s="83"/>
      <c r="H9000" s="83"/>
    </row>
    <row r="9001" spans="7:8" ht="14.45" x14ac:dyDescent="0.3">
      <c r="G9001" s="83"/>
      <c r="H9001" s="83"/>
    </row>
    <row r="9002" spans="7:8" ht="14.45" x14ac:dyDescent="0.3">
      <c r="G9002" s="83"/>
      <c r="H9002" s="83"/>
    </row>
    <row r="9003" spans="7:8" ht="14.45" x14ac:dyDescent="0.3">
      <c r="G9003" s="83"/>
      <c r="H9003" s="83"/>
    </row>
    <row r="9004" spans="7:8" ht="14.45" x14ac:dyDescent="0.3">
      <c r="G9004" s="83"/>
      <c r="H9004" s="83"/>
    </row>
    <row r="9005" spans="7:8" ht="14.45" x14ac:dyDescent="0.3">
      <c r="G9005" s="83"/>
      <c r="H9005" s="83"/>
    </row>
    <row r="9006" spans="7:8" ht="14.45" x14ac:dyDescent="0.3">
      <c r="G9006" s="83"/>
      <c r="H9006" s="83"/>
    </row>
    <row r="9007" spans="7:8" ht="14.45" x14ac:dyDescent="0.3">
      <c r="G9007" s="83"/>
      <c r="H9007" s="83"/>
    </row>
    <row r="9008" spans="7:8" ht="14.45" x14ac:dyDescent="0.3">
      <c r="G9008" s="83"/>
      <c r="H9008" s="83"/>
    </row>
    <row r="9009" spans="7:8" ht="14.45" x14ac:dyDescent="0.3">
      <c r="G9009" s="83"/>
      <c r="H9009" s="83"/>
    </row>
    <row r="9010" spans="7:8" ht="14.45" x14ac:dyDescent="0.3">
      <c r="G9010" s="83"/>
      <c r="H9010" s="83"/>
    </row>
    <row r="9011" spans="7:8" ht="14.45" x14ac:dyDescent="0.3">
      <c r="G9011" s="83"/>
      <c r="H9011" s="83"/>
    </row>
    <row r="9012" spans="7:8" ht="14.45" x14ac:dyDescent="0.3">
      <c r="G9012" s="83"/>
      <c r="H9012" s="83"/>
    </row>
    <row r="9013" spans="7:8" ht="14.45" x14ac:dyDescent="0.3">
      <c r="G9013" s="83"/>
      <c r="H9013" s="83"/>
    </row>
    <row r="9014" spans="7:8" ht="14.45" x14ac:dyDescent="0.3">
      <c r="G9014" s="83"/>
      <c r="H9014" s="83"/>
    </row>
    <row r="9015" spans="7:8" ht="14.45" x14ac:dyDescent="0.3">
      <c r="G9015" s="83"/>
      <c r="H9015" s="83"/>
    </row>
    <row r="9016" spans="7:8" ht="14.45" x14ac:dyDescent="0.3">
      <c r="G9016" s="83"/>
      <c r="H9016" s="83"/>
    </row>
    <row r="9017" spans="7:8" ht="14.45" x14ac:dyDescent="0.3">
      <c r="G9017" s="83"/>
      <c r="H9017" s="83"/>
    </row>
    <row r="9018" spans="7:8" ht="14.45" x14ac:dyDescent="0.3">
      <c r="G9018" s="83"/>
      <c r="H9018" s="83"/>
    </row>
    <row r="9019" spans="7:8" ht="14.45" x14ac:dyDescent="0.3">
      <c r="G9019" s="83"/>
      <c r="H9019" s="83"/>
    </row>
    <row r="9020" spans="7:8" ht="14.45" x14ac:dyDescent="0.3">
      <c r="G9020" s="83"/>
      <c r="H9020" s="83"/>
    </row>
    <row r="9021" spans="7:8" ht="14.45" x14ac:dyDescent="0.3">
      <c r="G9021" s="83"/>
      <c r="H9021" s="83"/>
    </row>
    <row r="9022" spans="7:8" ht="14.45" x14ac:dyDescent="0.3">
      <c r="G9022" s="83"/>
      <c r="H9022" s="83"/>
    </row>
    <row r="9023" spans="7:8" ht="14.45" x14ac:dyDescent="0.3">
      <c r="G9023" s="83"/>
      <c r="H9023" s="83"/>
    </row>
    <row r="9024" spans="7:8" ht="14.45" x14ac:dyDescent="0.3">
      <c r="G9024" s="83"/>
      <c r="H9024" s="83"/>
    </row>
    <row r="9025" spans="7:8" ht="14.45" x14ac:dyDescent="0.3">
      <c r="G9025" s="83"/>
      <c r="H9025" s="83"/>
    </row>
    <row r="9026" spans="7:8" ht="14.45" x14ac:dyDescent="0.3">
      <c r="G9026" s="83"/>
      <c r="H9026" s="83"/>
    </row>
    <row r="9027" spans="7:8" ht="14.45" x14ac:dyDescent="0.3">
      <c r="G9027" s="83"/>
      <c r="H9027" s="83"/>
    </row>
    <row r="9028" spans="7:8" ht="14.45" x14ac:dyDescent="0.3">
      <c r="G9028" s="83"/>
      <c r="H9028" s="83"/>
    </row>
    <row r="9029" spans="7:8" ht="14.45" x14ac:dyDescent="0.3">
      <c r="G9029" s="83"/>
      <c r="H9029" s="83"/>
    </row>
    <row r="9030" spans="7:8" ht="14.45" x14ac:dyDescent="0.3">
      <c r="G9030" s="83"/>
      <c r="H9030" s="83"/>
    </row>
    <row r="9031" spans="7:8" ht="14.45" x14ac:dyDescent="0.3">
      <c r="G9031" s="83"/>
      <c r="H9031" s="83"/>
    </row>
    <row r="9032" spans="7:8" ht="14.45" x14ac:dyDescent="0.3">
      <c r="G9032" s="83"/>
      <c r="H9032" s="83"/>
    </row>
    <row r="9033" spans="7:8" ht="14.45" x14ac:dyDescent="0.3">
      <c r="G9033" s="83"/>
      <c r="H9033" s="83"/>
    </row>
    <row r="9034" spans="7:8" ht="14.45" x14ac:dyDescent="0.3">
      <c r="G9034" s="83"/>
      <c r="H9034" s="83"/>
    </row>
    <row r="9035" spans="7:8" ht="14.45" x14ac:dyDescent="0.3">
      <c r="G9035" s="83"/>
      <c r="H9035" s="83"/>
    </row>
    <row r="9036" spans="7:8" ht="14.45" x14ac:dyDescent="0.3">
      <c r="G9036" s="83"/>
      <c r="H9036" s="83"/>
    </row>
    <row r="9037" spans="7:8" ht="14.45" x14ac:dyDescent="0.3">
      <c r="G9037" s="83"/>
      <c r="H9037" s="83"/>
    </row>
    <row r="9038" spans="7:8" ht="14.45" x14ac:dyDescent="0.3">
      <c r="G9038" s="83"/>
      <c r="H9038" s="83"/>
    </row>
    <row r="9039" spans="7:8" ht="14.45" x14ac:dyDescent="0.3">
      <c r="G9039" s="83"/>
      <c r="H9039" s="83"/>
    </row>
    <row r="9040" spans="7:8" ht="14.45" x14ac:dyDescent="0.3">
      <c r="G9040" s="83"/>
      <c r="H9040" s="83"/>
    </row>
    <row r="9041" spans="7:8" ht="14.45" x14ac:dyDescent="0.3">
      <c r="G9041" s="83"/>
      <c r="H9041" s="83"/>
    </row>
    <row r="9042" spans="7:8" ht="14.45" x14ac:dyDescent="0.3">
      <c r="G9042" s="83"/>
      <c r="H9042" s="83"/>
    </row>
    <row r="9043" spans="7:8" ht="14.45" x14ac:dyDescent="0.3">
      <c r="G9043" s="83"/>
      <c r="H9043" s="83"/>
    </row>
    <row r="9044" spans="7:8" ht="14.45" x14ac:dyDescent="0.3">
      <c r="G9044" s="83"/>
      <c r="H9044" s="83"/>
    </row>
    <row r="9045" spans="7:8" ht="14.45" x14ac:dyDescent="0.3">
      <c r="G9045" s="83"/>
      <c r="H9045" s="83"/>
    </row>
    <row r="9046" spans="7:8" ht="14.45" x14ac:dyDescent="0.3">
      <c r="G9046" s="83"/>
      <c r="H9046" s="83"/>
    </row>
    <row r="9047" spans="7:8" ht="14.45" x14ac:dyDescent="0.3">
      <c r="G9047" s="83"/>
      <c r="H9047" s="83"/>
    </row>
    <row r="9048" spans="7:8" ht="14.45" x14ac:dyDescent="0.3">
      <c r="G9048" s="83"/>
      <c r="H9048" s="83"/>
    </row>
    <row r="9049" spans="7:8" ht="14.45" x14ac:dyDescent="0.3">
      <c r="G9049" s="83"/>
      <c r="H9049" s="83"/>
    </row>
    <row r="9050" spans="7:8" ht="14.45" x14ac:dyDescent="0.3">
      <c r="G9050" s="83"/>
      <c r="H9050" s="83"/>
    </row>
    <row r="9051" spans="7:8" ht="14.45" x14ac:dyDescent="0.3">
      <c r="G9051" s="83"/>
      <c r="H9051" s="83"/>
    </row>
    <row r="9052" spans="7:8" ht="14.45" x14ac:dyDescent="0.3">
      <c r="G9052" s="83"/>
      <c r="H9052" s="83"/>
    </row>
    <row r="9053" spans="7:8" ht="14.45" x14ac:dyDescent="0.3">
      <c r="G9053" s="83"/>
      <c r="H9053" s="83"/>
    </row>
    <row r="9054" spans="7:8" ht="14.45" x14ac:dyDescent="0.3">
      <c r="G9054" s="83"/>
      <c r="H9054" s="83"/>
    </row>
    <row r="9055" spans="7:8" ht="14.45" x14ac:dyDescent="0.3">
      <c r="G9055" s="83"/>
      <c r="H9055" s="83"/>
    </row>
    <row r="9056" spans="7:8" ht="14.45" x14ac:dyDescent="0.3">
      <c r="G9056" s="83"/>
      <c r="H9056" s="83"/>
    </row>
    <row r="9057" spans="7:8" ht="14.45" x14ac:dyDescent="0.3">
      <c r="G9057" s="83"/>
      <c r="H9057" s="83"/>
    </row>
    <row r="9058" spans="7:8" ht="14.45" x14ac:dyDescent="0.3">
      <c r="G9058" s="83"/>
      <c r="H9058" s="83"/>
    </row>
    <row r="9059" spans="7:8" ht="14.45" x14ac:dyDescent="0.3">
      <c r="G9059" s="83"/>
      <c r="H9059" s="83"/>
    </row>
    <row r="9060" spans="7:8" ht="14.45" x14ac:dyDescent="0.3">
      <c r="G9060" s="83"/>
      <c r="H9060" s="83"/>
    </row>
    <row r="9061" spans="7:8" ht="14.45" x14ac:dyDescent="0.3">
      <c r="G9061" s="83"/>
      <c r="H9061" s="83"/>
    </row>
    <row r="9062" spans="7:8" ht="14.45" x14ac:dyDescent="0.3">
      <c r="G9062" s="83"/>
      <c r="H9062" s="83"/>
    </row>
    <row r="9063" spans="7:8" ht="14.45" x14ac:dyDescent="0.3">
      <c r="G9063" s="83"/>
      <c r="H9063" s="83"/>
    </row>
    <row r="9064" spans="7:8" ht="14.45" x14ac:dyDescent="0.3">
      <c r="G9064" s="83"/>
      <c r="H9064" s="83"/>
    </row>
    <row r="9065" spans="7:8" ht="14.45" x14ac:dyDescent="0.3">
      <c r="G9065" s="83"/>
      <c r="H9065" s="83"/>
    </row>
    <row r="9066" spans="7:8" ht="14.45" x14ac:dyDescent="0.3">
      <c r="G9066" s="83"/>
      <c r="H9066" s="83"/>
    </row>
    <row r="9067" spans="7:8" ht="14.45" x14ac:dyDescent="0.3">
      <c r="G9067" s="83"/>
      <c r="H9067" s="83"/>
    </row>
    <row r="9068" spans="7:8" ht="14.45" x14ac:dyDescent="0.3">
      <c r="G9068" s="83"/>
      <c r="H9068" s="83"/>
    </row>
    <row r="9069" spans="7:8" ht="14.45" x14ac:dyDescent="0.3">
      <c r="G9069" s="83"/>
      <c r="H9069" s="83"/>
    </row>
    <row r="9070" spans="7:8" ht="14.45" x14ac:dyDescent="0.3">
      <c r="G9070" s="83"/>
      <c r="H9070" s="83"/>
    </row>
    <row r="9071" spans="7:8" ht="14.45" x14ac:dyDescent="0.3">
      <c r="G9071" s="83"/>
      <c r="H9071" s="83"/>
    </row>
    <row r="9072" spans="7:8" ht="14.45" x14ac:dyDescent="0.3">
      <c r="G9072" s="83"/>
      <c r="H9072" s="83"/>
    </row>
    <row r="9073" spans="7:8" ht="14.45" x14ac:dyDescent="0.3">
      <c r="G9073" s="83"/>
      <c r="H9073" s="83"/>
    </row>
    <row r="9074" spans="7:8" ht="14.45" x14ac:dyDescent="0.3">
      <c r="G9074" s="83"/>
      <c r="H9074" s="83"/>
    </row>
    <row r="9075" spans="7:8" ht="14.45" x14ac:dyDescent="0.3">
      <c r="G9075" s="83"/>
      <c r="H9075" s="83"/>
    </row>
    <row r="9076" spans="7:8" ht="14.45" x14ac:dyDescent="0.3">
      <c r="G9076" s="83"/>
      <c r="H9076" s="83"/>
    </row>
    <row r="9077" spans="7:8" ht="14.45" x14ac:dyDescent="0.3">
      <c r="G9077" s="83"/>
      <c r="H9077" s="83"/>
    </row>
    <row r="9078" spans="7:8" ht="14.45" x14ac:dyDescent="0.3">
      <c r="G9078" s="83"/>
      <c r="H9078" s="83"/>
    </row>
    <row r="9079" spans="7:8" ht="14.45" x14ac:dyDescent="0.3">
      <c r="G9079" s="83"/>
      <c r="H9079" s="83"/>
    </row>
    <row r="9080" spans="7:8" ht="14.45" x14ac:dyDescent="0.3">
      <c r="G9080" s="83"/>
      <c r="H9080" s="83"/>
    </row>
    <row r="9081" spans="7:8" ht="14.45" x14ac:dyDescent="0.3">
      <c r="G9081" s="83"/>
      <c r="H9081" s="83"/>
    </row>
    <row r="9082" spans="7:8" ht="14.45" x14ac:dyDescent="0.3">
      <c r="G9082" s="83"/>
      <c r="H9082" s="83"/>
    </row>
    <row r="9083" spans="7:8" ht="14.45" x14ac:dyDescent="0.3">
      <c r="G9083" s="83"/>
      <c r="H9083" s="83"/>
    </row>
    <row r="9084" spans="7:8" ht="14.45" x14ac:dyDescent="0.3">
      <c r="G9084" s="83"/>
      <c r="H9084" s="83"/>
    </row>
    <row r="9085" spans="7:8" ht="14.45" x14ac:dyDescent="0.3">
      <c r="G9085" s="83"/>
      <c r="H9085" s="83"/>
    </row>
    <row r="9086" spans="7:8" ht="14.45" x14ac:dyDescent="0.3">
      <c r="G9086" s="83"/>
      <c r="H9086" s="83"/>
    </row>
    <row r="9087" spans="7:8" ht="14.45" x14ac:dyDescent="0.3">
      <c r="G9087" s="83"/>
      <c r="H9087" s="83"/>
    </row>
    <row r="9088" spans="7:8" ht="14.45" x14ac:dyDescent="0.3">
      <c r="G9088" s="83"/>
      <c r="H9088" s="83"/>
    </row>
    <row r="9089" spans="7:8" ht="14.45" x14ac:dyDescent="0.3">
      <c r="G9089" s="83"/>
      <c r="H9089" s="83"/>
    </row>
    <row r="9090" spans="7:8" ht="14.45" x14ac:dyDescent="0.3">
      <c r="G9090" s="83"/>
      <c r="H9090" s="83"/>
    </row>
    <row r="9091" spans="7:8" ht="14.45" x14ac:dyDescent="0.3">
      <c r="G9091" s="83"/>
      <c r="H9091" s="83"/>
    </row>
    <row r="9092" spans="7:8" ht="14.45" x14ac:dyDescent="0.3">
      <c r="G9092" s="83"/>
      <c r="H9092" s="83"/>
    </row>
    <row r="9093" spans="7:8" ht="14.45" x14ac:dyDescent="0.3">
      <c r="G9093" s="83"/>
      <c r="H9093" s="83"/>
    </row>
    <row r="9094" spans="7:8" ht="14.45" x14ac:dyDescent="0.3">
      <c r="G9094" s="83"/>
      <c r="H9094" s="83"/>
    </row>
    <row r="9095" spans="7:8" ht="14.45" x14ac:dyDescent="0.3">
      <c r="G9095" s="83"/>
      <c r="H9095" s="83"/>
    </row>
    <row r="9096" spans="7:8" ht="14.45" x14ac:dyDescent="0.3">
      <c r="G9096" s="83"/>
      <c r="H9096" s="83"/>
    </row>
    <row r="9097" spans="7:8" ht="14.45" x14ac:dyDescent="0.3">
      <c r="G9097" s="83"/>
      <c r="H9097" s="83"/>
    </row>
    <row r="9098" spans="7:8" ht="14.45" x14ac:dyDescent="0.3">
      <c r="G9098" s="83"/>
      <c r="H9098" s="83"/>
    </row>
    <row r="9099" spans="7:8" ht="14.45" x14ac:dyDescent="0.3">
      <c r="G9099" s="83"/>
      <c r="H9099" s="83"/>
    </row>
    <row r="9100" spans="7:8" ht="14.45" x14ac:dyDescent="0.3">
      <c r="G9100" s="83"/>
      <c r="H9100" s="83"/>
    </row>
    <row r="9101" spans="7:8" ht="14.45" x14ac:dyDescent="0.3">
      <c r="G9101" s="83"/>
      <c r="H9101" s="83"/>
    </row>
    <row r="9102" spans="7:8" ht="14.45" x14ac:dyDescent="0.3">
      <c r="G9102" s="83"/>
      <c r="H9102" s="83"/>
    </row>
    <row r="9103" spans="7:8" ht="14.45" x14ac:dyDescent="0.3">
      <c r="G9103" s="83"/>
      <c r="H9103" s="83"/>
    </row>
    <row r="9104" spans="7:8" ht="14.45" x14ac:dyDescent="0.3">
      <c r="G9104" s="83"/>
      <c r="H9104" s="83"/>
    </row>
    <row r="9105" spans="7:8" ht="14.45" x14ac:dyDescent="0.3">
      <c r="G9105" s="83"/>
      <c r="H9105" s="83"/>
    </row>
    <row r="9106" spans="7:8" ht="14.45" x14ac:dyDescent="0.3">
      <c r="G9106" s="83"/>
      <c r="H9106" s="83"/>
    </row>
    <row r="9107" spans="7:8" ht="14.45" x14ac:dyDescent="0.3">
      <c r="G9107" s="83"/>
      <c r="H9107" s="83"/>
    </row>
    <row r="9108" spans="7:8" ht="14.45" x14ac:dyDescent="0.3">
      <c r="G9108" s="83"/>
      <c r="H9108" s="83"/>
    </row>
    <row r="9109" spans="7:8" ht="14.45" x14ac:dyDescent="0.3">
      <c r="G9109" s="83"/>
      <c r="H9109" s="83"/>
    </row>
    <row r="9110" spans="7:8" ht="14.45" x14ac:dyDescent="0.3">
      <c r="G9110" s="83"/>
      <c r="H9110" s="83"/>
    </row>
    <row r="9111" spans="7:8" ht="14.45" x14ac:dyDescent="0.3">
      <c r="G9111" s="83"/>
      <c r="H9111" s="83"/>
    </row>
    <row r="9112" spans="7:8" ht="14.45" x14ac:dyDescent="0.3">
      <c r="G9112" s="83"/>
      <c r="H9112" s="83"/>
    </row>
    <row r="9113" spans="7:8" ht="14.45" x14ac:dyDescent="0.3">
      <c r="G9113" s="83"/>
      <c r="H9113" s="83"/>
    </row>
    <row r="9114" spans="7:8" ht="14.45" x14ac:dyDescent="0.3">
      <c r="G9114" s="83"/>
      <c r="H9114" s="83"/>
    </row>
    <row r="9115" spans="7:8" ht="14.45" x14ac:dyDescent="0.3">
      <c r="G9115" s="83"/>
      <c r="H9115" s="83"/>
    </row>
    <row r="9116" spans="7:8" ht="14.45" x14ac:dyDescent="0.3">
      <c r="G9116" s="83"/>
      <c r="H9116" s="83"/>
    </row>
    <row r="9117" spans="7:8" ht="14.45" x14ac:dyDescent="0.3">
      <c r="G9117" s="83"/>
      <c r="H9117" s="83"/>
    </row>
    <row r="9118" spans="7:8" ht="14.45" x14ac:dyDescent="0.3">
      <c r="G9118" s="83"/>
      <c r="H9118" s="83"/>
    </row>
    <row r="9119" spans="7:8" ht="14.45" x14ac:dyDescent="0.3">
      <c r="G9119" s="83"/>
      <c r="H9119" s="83"/>
    </row>
    <row r="9120" spans="7:8" ht="14.45" x14ac:dyDescent="0.3">
      <c r="G9120" s="83"/>
      <c r="H9120" s="83"/>
    </row>
    <row r="9121" spans="7:8" ht="14.45" x14ac:dyDescent="0.3">
      <c r="G9121" s="83"/>
      <c r="H9121" s="83"/>
    </row>
    <row r="9122" spans="7:8" ht="14.45" x14ac:dyDescent="0.3">
      <c r="G9122" s="83"/>
      <c r="H9122" s="83"/>
    </row>
    <row r="9123" spans="7:8" ht="14.45" x14ac:dyDescent="0.3">
      <c r="G9123" s="83"/>
      <c r="H9123" s="83"/>
    </row>
    <row r="9124" spans="7:8" ht="14.45" x14ac:dyDescent="0.3">
      <c r="G9124" s="83"/>
      <c r="H9124" s="83"/>
    </row>
    <row r="9125" spans="7:8" ht="14.45" x14ac:dyDescent="0.3">
      <c r="G9125" s="83"/>
      <c r="H9125" s="83"/>
    </row>
    <row r="9126" spans="7:8" ht="14.45" x14ac:dyDescent="0.3">
      <c r="G9126" s="83"/>
      <c r="H9126" s="83"/>
    </row>
    <row r="9127" spans="7:8" ht="14.45" x14ac:dyDescent="0.3">
      <c r="G9127" s="83"/>
      <c r="H9127" s="83"/>
    </row>
    <row r="9128" spans="7:8" ht="14.45" x14ac:dyDescent="0.3">
      <c r="G9128" s="83"/>
      <c r="H9128" s="83"/>
    </row>
    <row r="9129" spans="7:8" ht="14.45" x14ac:dyDescent="0.3">
      <c r="G9129" s="83"/>
      <c r="H9129" s="83"/>
    </row>
    <row r="9130" spans="7:8" ht="14.45" x14ac:dyDescent="0.3">
      <c r="G9130" s="83"/>
      <c r="H9130" s="83"/>
    </row>
    <row r="9131" spans="7:8" ht="14.45" x14ac:dyDescent="0.3">
      <c r="G9131" s="83"/>
      <c r="H9131" s="83"/>
    </row>
    <row r="9132" spans="7:8" ht="14.45" x14ac:dyDescent="0.3">
      <c r="G9132" s="83"/>
      <c r="H9132" s="83"/>
    </row>
    <row r="9133" spans="7:8" ht="14.45" x14ac:dyDescent="0.3">
      <c r="G9133" s="83"/>
      <c r="H9133" s="83"/>
    </row>
    <row r="9134" spans="7:8" ht="14.45" x14ac:dyDescent="0.3">
      <c r="G9134" s="83"/>
      <c r="H9134" s="83"/>
    </row>
    <row r="9135" spans="7:8" ht="14.45" x14ac:dyDescent="0.3">
      <c r="G9135" s="83"/>
      <c r="H9135" s="83"/>
    </row>
    <row r="9136" spans="7:8" ht="14.45" x14ac:dyDescent="0.3">
      <c r="G9136" s="83"/>
      <c r="H9136" s="83"/>
    </row>
    <row r="9137" spans="7:8" ht="14.45" x14ac:dyDescent="0.3">
      <c r="G9137" s="83"/>
      <c r="H9137" s="83"/>
    </row>
    <row r="9138" spans="7:8" ht="14.45" x14ac:dyDescent="0.3">
      <c r="G9138" s="83"/>
      <c r="H9138" s="83"/>
    </row>
    <row r="9139" spans="7:8" ht="14.45" x14ac:dyDescent="0.3">
      <c r="G9139" s="83"/>
      <c r="H9139" s="83"/>
    </row>
    <row r="9140" spans="7:8" ht="14.45" x14ac:dyDescent="0.3">
      <c r="G9140" s="83"/>
      <c r="H9140" s="83"/>
    </row>
    <row r="9141" spans="7:8" ht="14.45" x14ac:dyDescent="0.3">
      <c r="G9141" s="83"/>
      <c r="H9141" s="83"/>
    </row>
    <row r="9142" spans="7:8" ht="14.45" x14ac:dyDescent="0.3">
      <c r="G9142" s="83"/>
      <c r="H9142" s="83"/>
    </row>
    <row r="9143" spans="7:8" ht="14.45" x14ac:dyDescent="0.3">
      <c r="G9143" s="83"/>
      <c r="H9143" s="83"/>
    </row>
    <row r="9144" spans="7:8" ht="14.45" x14ac:dyDescent="0.3">
      <c r="G9144" s="83"/>
      <c r="H9144" s="83"/>
    </row>
    <row r="9145" spans="7:8" ht="14.45" x14ac:dyDescent="0.3">
      <c r="G9145" s="83"/>
      <c r="H9145" s="83"/>
    </row>
    <row r="9146" spans="7:8" ht="14.45" x14ac:dyDescent="0.3">
      <c r="G9146" s="83"/>
      <c r="H9146" s="83"/>
    </row>
    <row r="9147" spans="7:8" ht="14.45" x14ac:dyDescent="0.3">
      <c r="G9147" s="83"/>
      <c r="H9147" s="83"/>
    </row>
    <row r="9148" spans="7:8" ht="14.45" x14ac:dyDescent="0.3">
      <c r="G9148" s="83"/>
      <c r="H9148" s="83"/>
    </row>
    <row r="9149" spans="7:8" ht="14.45" x14ac:dyDescent="0.3">
      <c r="G9149" s="83"/>
      <c r="H9149" s="83"/>
    </row>
    <row r="9150" spans="7:8" ht="14.45" x14ac:dyDescent="0.3">
      <c r="G9150" s="83"/>
      <c r="H9150" s="83"/>
    </row>
    <row r="9151" spans="7:8" ht="14.45" x14ac:dyDescent="0.3">
      <c r="G9151" s="83"/>
      <c r="H9151" s="83"/>
    </row>
    <row r="9152" spans="7:8" ht="14.45" x14ac:dyDescent="0.3">
      <c r="G9152" s="83"/>
      <c r="H9152" s="83"/>
    </row>
    <row r="9153" spans="7:8" ht="14.45" x14ac:dyDescent="0.3">
      <c r="G9153" s="83"/>
      <c r="H9153" s="83"/>
    </row>
    <row r="9154" spans="7:8" ht="14.45" x14ac:dyDescent="0.3">
      <c r="G9154" s="83"/>
      <c r="H9154" s="83"/>
    </row>
    <row r="9155" spans="7:8" ht="14.45" x14ac:dyDescent="0.3">
      <c r="G9155" s="83"/>
      <c r="H9155" s="83"/>
    </row>
    <row r="9156" spans="7:8" ht="14.45" x14ac:dyDescent="0.3">
      <c r="G9156" s="83"/>
      <c r="H9156" s="83"/>
    </row>
    <row r="9157" spans="7:8" ht="14.45" x14ac:dyDescent="0.3">
      <c r="G9157" s="83"/>
      <c r="H9157" s="83"/>
    </row>
    <row r="9158" spans="7:8" ht="14.45" x14ac:dyDescent="0.3">
      <c r="G9158" s="83"/>
      <c r="H9158" s="83"/>
    </row>
    <row r="9159" spans="7:8" ht="14.45" x14ac:dyDescent="0.3">
      <c r="G9159" s="83"/>
      <c r="H9159" s="83"/>
    </row>
    <row r="9160" spans="7:8" ht="14.45" x14ac:dyDescent="0.3">
      <c r="G9160" s="83"/>
      <c r="H9160" s="83"/>
    </row>
    <row r="9161" spans="7:8" ht="14.45" x14ac:dyDescent="0.3">
      <c r="G9161" s="83"/>
      <c r="H9161" s="83"/>
    </row>
    <row r="9162" spans="7:8" ht="14.45" x14ac:dyDescent="0.3">
      <c r="G9162" s="83"/>
      <c r="H9162" s="83"/>
    </row>
    <row r="9163" spans="7:8" ht="14.45" x14ac:dyDescent="0.3">
      <c r="G9163" s="83"/>
      <c r="H9163" s="83"/>
    </row>
    <row r="9164" spans="7:8" ht="14.45" x14ac:dyDescent="0.3">
      <c r="G9164" s="83"/>
      <c r="H9164" s="83"/>
    </row>
    <row r="9165" spans="7:8" ht="14.45" x14ac:dyDescent="0.3">
      <c r="G9165" s="83"/>
      <c r="H9165" s="83"/>
    </row>
    <row r="9166" spans="7:8" ht="14.45" x14ac:dyDescent="0.3">
      <c r="G9166" s="83"/>
      <c r="H9166" s="83"/>
    </row>
    <row r="9167" spans="7:8" ht="14.45" x14ac:dyDescent="0.3">
      <c r="G9167" s="83"/>
      <c r="H9167" s="83"/>
    </row>
    <row r="9168" spans="7:8" ht="14.45" x14ac:dyDescent="0.3">
      <c r="G9168" s="83"/>
      <c r="H9168" s="83"/>
    </row>
    <row r="9169" spans="7:8" ht="14.45" x14ac:dyDescent="0.3">
      <c r="G9169" s="83"/>
      <c r="H9169" s="83"/>
    </row>
    <row r="9170" spans="7:8" ht="14.45" x14ac:dyDescent="0.3">
      <c r="G9170" s="83"/>
      <c r="H9170" s="83"/>
    </row>
    <row r="9171" spans="7:8" ht="14.45" x14ac:dyDescent="0.3">
      <c r="G9171" s="83"/>
      <c r="H9171" s="83"/>
    </row>
    <row r="9172" spans="7:8" ht="14.45" x14ac:dyDescent="0.3">
      <c r="G9172" s="83"/>
      <c r="H9172" s="83"/>
    </row>
    <row r="9173" spans="7:8" ht="14.45" x14ac:dyDescent="0.3">
      <c r="G9173" s="83"/>
      <c r="H9173" s="83"/>
    </row>
    <row r="9174" spans="7:8" ht="14.45" x14ac:dyDescent="0.3">
      <c r="G9174" s="83"/>
      <c r="H9174" s="83"/>
    </row>
    <row r="9175" spans="7:8" ht="14.45" x14ac:dyDescent="0.3">
      <c r="G9175" s="83"/>
      <c r="H9175" s="83"/>
    </row>
    <row r="9176" spans="7:8" ht="14.45" x14ac:dyDescent="0.3">
      <c r="G9176" s="83"/>
      <c r="H9176" s="83"/>
    </row>
    <row r="9177" spans="7:8" ht="14.45" x14ac:dyDescent="0.3">
      <c r="G9177" s="83"/>
      <c r="H9177" s="83"/>
    </row>
    <row r="9178" spans="7:8" ht="14.45" x14ac:dyDescent="0.3">
      <c r="G9178" s="83"/>
      <c r="H9178" s="83"/>
    </row>
    <row r="9179" spans="7:8" ht="14.45" x14ac:dyDescent="0.3">
      <c r="G9179" s="83"/>
      <c r="H9179" s="83"/>
    </row>
    <row r="9180" spans="7:8" ht="14.45" x14ac:dyDescent="0.3">
      <c r="G9180" s="83"/>
      <c r="H9180" s="83"/>
    </row>
    <row r="9181" spans="7:8" ht="14.45" x14ac:dyDescent="0.3">
      <c r="G9181" s="83"/>
      <c r="H9181" s="83"/>
    </row>
    <row r="9182" spans="7:8" ht="14.45" x14ac:dyDescent="0.3">
      <c r="G9182" s="83"/>
      <c r="H9182" s="83"/>
    </row>
    <row r="9183" spans="7:8" ht="14.45" x14ac:dyDescent="0.3">
      <c r="G9183" s="83"/>
      <c r="H9183" s="83"/>
    </row>
    <row r="9184" spans="7:8" ht="14.45" x14ac:dyDescent="0.3">
      <c r="G9184" s="83"/>
      <c r="H9184" s="83"/>
    </row>
    <row r="9185" spans="7:8" ht="14.45" x14ac:dyDescent="0.3">
      <c r="G9185" s="83"/>
      <c r="H9185" s="83"/>
    </row>
    <row r="9186" spans="7:8" ht="14.45" x14ac:dyDescent="0.3">
      <c r="G9186" s="83"/>
      <c r="H9186" s="83"/>
    </row>
    <row r="9187" spans="7:8" ht="14.45" x14ac:dyDescent="0.3">
      <c r="G9187" s="83"/>
      <c r="H9187" s="83"/>
    </row>
    <row r="9188" spans="7:8" ht="14.45" x14ac:dyDescent="0.3">
      <c r="G9188" s="83"/>
      <c r="H9188" s="83"/>
    </row>
    <row r="9189" spans="7:8" ht="14.45" x14ac:dyDescent="0.3">
      <c r="G9189" s="83"/>
      <c r="H9189" s="83"/>
    </row>
    <row r="9190" spans="7:8" ht="14.45" x14ac:dyDescent="0.3">
      <c r="G9190" s="83"/>
      <c r="H9190" s="83"/>
    </row>
    <row r="9191" spans="7:8" ht="14.45" x14ac:dyDescent="0.3">
      <c r="G9191" s="83"/>
      <c r="H9191" s="83"/>
    </row>
    <row r="9192" spans="7:8" ht="14.45" x14ac:dyDescent="0.3">
      <c r="G9192" s="83"/>
      <c r="H9192" s="83"/>
    </row>
    <row r="9193" spans="7:8" ht="14.45" x14ac:dyDescent="0.3">
      <c r="G9193" s="83"/>
      <c r="H9193" s="83"/>
    </row>
    <row r="9194" spans="7:8" ht="14.45" x14ac:dyDescent="0.3">
      <c r="G9194" s="83"/>
      <c r="H9194" s="83"/>
    </row>
    <row r="9195" spans="7:8" ht="14.45" x14ac:dyDescent="0.3">
      <c r="G9195" s="83"/>
      <c r="H9195" s="83"/>
    </row>
    <row r="9196" spans="7:8" ht="14.45" x14ac:dyDescent="0.3">
      <c r="G9196" s="83"/>
      <c r="H9196" s="83"/>
    </row>
    <row r="9197" spans="7:8" ht="14.45" x14ac:dyDescent="0.3">
      <c r="G9197" s="83"/>
      <c r="H9197" s="83"/>
    </row>
    <row r="9198" spans="7:8" ht="14.45" x14ac:dyDescent="0.3">
      <c r="G9198" s="83"/>
      <c r="H9198" s="83"/>
    </row>
    <row r="9199" spans="7:8" ht="14.45" x14ac:dyDescent="0.3">
      <c r="G9199" s="83"/>
      <c r="H9199" s="83"/>
    </row>
    <row r="9200" spans="7:8" ht="14.45" x14ac:dyDescent="0.3">
      <c r="G9200" s="83"/>
      <c r="H9200" s="83"/>
    </row>
    <row r="9201" spans="7:8" ht="14.45" x14ac:dyDescent="0.3">
      <c r="G9201" s="83"/>
      <c r="H9201" s="83"/>
    </row>
    <row r="9202" spans="7:8" ht="14.45" x14ac:dyDescent="0.3">
      <c r="G9202" s="83"/>
      <c r="H9202" s="83"/>
    </row>
    <row r="9203" spans="7:8" ht="14.45" x14ac:dyDescent="0.3">
      <c r="G9203" s="83"/>
      <c r="H9203" s="83"/>
    </row>
    <row r="9204" spans="7:8" ht="14.45" x14ac:dyDescent="0.3">
      <c r="G9204" s="83"/>
      <c r="H9204" s="83"/>
    </row>
    <row r="9205" spans="7:8" ht="14.45" x14ac:dyDescent="0.3">
      <c r="G9205" s="83"/>
      <c r="H9205" s="83"/>
    </row>
    <row r="9206" spans="7:8" ht="14.45" x14ac:dyDescent="0.3">
      <c r="G9206" s="83"/>
      <c r="H9206" s="83"/>
    </row>
    <row r="9207" spans="7:8" ht="14.45" x14ac:dyDescent="0.3">
      <c r="G9207" s="83"/>
      <c r="H9207" s="83"/>
    </row>
    <row r="9208" spans="7:8" ht="14.45" x14ac:dyDescent="0.3">
      <c r="G9208" s="83"/>
      <c r="H9208" s="83"/>
    </row>
    <row r="9209" spans="7:8" ht="14.45" x14ac:dyDescent="0.3">
      <c r="G9209" s="83"/>
      <c r="H9209" s="83"/>
    </row>
    <row r="9210" spans="7:8" ht="14.45" x14ac:dyDescent="0.3">
      <c r="G9210" s="83"/>
      <c r="H9210" s="83"/>
    </row>
    <row r="9211" spans="7:8" ht="14.45" x14ac:dyDescent="0.3">
      <c r="G9211" s="83"/>
      <c r="H9211" s="83"/>
    </row>
    <row r="9212" spans="7:8" ht="14.45" x14ac:dyDescent="0.3">
      <c r="G9212" s="83"/>
      <c r="H9212" s="83"/>
    </row>
    <row r="9213" spans="7:8" ht="14.45" x14ac:dyDescent="0.3">
      <c r="G9213" s="83"/>
      <c r="H9213" s="83"/>
    </row>
    <row r="9214" spans="7:8" ht="14.45" x14ac:dyDescent="0.3">
      <c r="G9214" s="83"/>
      <c r="H9214" s="83"/>
    </row>
    <row r="9215" spans="7:8" ht="14.45" x14ac:dyDescent="0.3">
      <c r="G9215" s="83"/>
      <c r="H9215" s="83"/>
    </row>
    <row r="9216" spans="7:8" ht="14.45" x14ac:dyDescent="0.3">
      <c r="G9216" s="83"/>
      <c r="H9216" s="83"/>
    </row>
    <row r="9217" spans="7:8" ht="14.45" x14ac:dyDescent="0.3">
      <c r="G9217" s="83"/>
      <c r="H9217" s="83"/>
    </row>
    <row r="9218" spans="7:8" ht="14.45" x14ac:dyDescent="0.3">
      <c r="G9218" s="83"/>
      <c r="H9218" s="83"/>
    </row>
    <row r="9219" spans="7:8" ht="14.45" x14ac:dyDescent="0.3">
      <c r="G9219" s="83"/>
      <c r="H9219" s="83"/>
    </row>
    <row r="9220" spans="7:8" ht="14.45" x14ac:dyDescent="0.3">
      <c r="G9220" s="83"/>
      <c r="H9220" s="83"/>
    </row>
    <row r="9221" spans="7:8" ht="14.45" x14ac:dyDescent="0.3">
      <c r="G9221" s="83"/>
      <c r="H9221" s="83"/>
    </row>
    <row r="9222" spans="7:8" ht="14.45" x14ac:dyDescent="0.3">
      <c r="G9222" s="83"/>
      <c r="H9222" s="83"/>
    </row>
    <row r="9223" spans="7:8" ht="14.45" x14ac:dyDescent="0.3">
      <c r="G9223" s="83"/>
      <c r="H9223" s="83"/>
    </row>
    <row r="9224" spans="7:8" ht="14.45" x14ac:dyDescent="0.3">
      <c r="G9224" s="83"/>
      <c r="H9224" s="83"/>
    </row>
    <row r="9225" spans="7:8" ht="14.45" x14ac:dyDescent="0.3">
      <c r="G9225" s="83"/>
      <c r="H9225" s="83"/>
    </row>
    <row r="9226" spans="7:8" ht="14.45" x14ac:dyDescent="0.3">
      <c r="G9226" s="83"/>
      <c r="H9226" s="83"/>
    </row>
    <row r="9227" spans="7:8" ht="14.45" x14ac:dyDescent="0.3">
      <c r="G9227" s="83"/>
      <c r="H9227" s="83"/>
    </row>
    <row r="9228" spans="7:8" ht="14.45" x14ac:dyDescent="0.3">
      <c r="G9228" s="83"/>
      <c r="H9228" s="83"/>
    </row>
    <row r="9229" spans="7:8" ht="14.45" x14ac:dyDescent="0.3">
      <c r="G9229" s="83"/>
      <c r="H9229" s="83"/>
    </row>
    <row r="9230" spans="7:8" ht="14.45" x14ac:dyDescent="0.3">
      <c r="G9230" s="83"/>
      <c r="H9230" s="83"/>
    </row>
    <row r="9231" spans="7:8" ht="14.45" x14ac:dyDescent="0.3">
      <c r="G9231" s="83"/>
      <c r="H9231" s="83"/>
    </row>
    <row r="9232" spans="7:8" ht="14.45" x14ac:dyDescent="0.3">
      <c r="G9232" s="83"/>
      <c r="H9232" s="83"/>
    </row>
    <row r="9233" spans="7:8" ht="14.45" x14ac:dyDescent="0.3">
      <c r="G9233" s="83"/>
      <c r="H9233" s="83"/>
    </row>
    <row r="9234" spans="7:8" ht="14.45" x14ac:dyDescent="0.3">
      <c r="G9234" s="83"/>
      <c r="H9234" s="83"/>
    </row>
    <row r="9235" spans="7:8" ht="14.45" x14ac:dyDescent="0.3">
      <c r="G9235" s="83"/>
      <c r="H9235" s="83"/>
    </row>
    <row r="9236" spans="7:8" ht="14.45" x14ac:dyDescent="0.3">
      <c r="G9236" s="83"/>
      <c r="H9236" s="83"/>
    </row>
    <row r="9237" spans="7:8" ht="14.45" x14ac:dyDescent="0.3">
      <c r="G9237" s="83"/>
      <c r="H9237" s="83"/>
    </row>
    <row r="9238" spans="7:8" ht="14.45" x14ac:dyDescent="0.3">
      <c r="G9238" s="83"/>
      <c r="H9238" s="83"/>
    </row>
    <row r="9239" spans="7:8" ht="14.45" x14ac:dyDescent="0.3">
      <c r="G9239" s="83"/>
      <c r="H9239" s="83"/>
    </row>
    <row r="9240" spans="7:8" ht="14.45" x14ac:dyDescent="0.3">
      <c r="G9240" s="83"/>
      <c r="H9240" s="83"/>
    </row>
    <row r="9241" spans="7:8" ht="14.45" x14ac:dyDescent="0.3">
      <c r="G9241" s="83"/>
      <c r="H9241" s="83"/>
    </row>
    <row r="9242" spans="7:8" ht="14.45" x14ac:dyDescent="0.3">
      <c r="G9242" s="83"/>
      <c r="H9242" s="83"/>
    </row>
    <row r="9243" spans="7:8" ht="14.45" x14ac:dyDescent="0.3">
      <c r="G9243" s="83"/>
      <c r="H9243" s="83"/>
    </row>
    <row r="9244" spans="7:8" ht="14.45" x14ac:dyDescent="0.3">
      <c r="G9244" s="83"/>
      <c r="H9244" s="83"/>
    </row>
    <row r="9245" spans="7:8" ht="14.45" x14ac:dyDescent="0.3">
      <c r="G9245" s="83"/>
      <c r="H9245" s="83"/>
    </row>
    <row r="9246" spans="7:8" ht="14.45" x14ac:dyDescent="0.3">
      <c r="G9246" s="83"/>
      <c r="H9246" s="83"/>
    </row>
    <row r="9247" spans="7:8" ht="14.45" x14ac:dyDescent="0.3">
      <c r="G9247" s="83"/>
      <c r="H9247" s="83"/>
    </row>
    <row r="9248" spans="7:8" ht="14.45" x14ac:dyDescent="0.3">
      <c r="G9248" s="83"/>
      <c r="H9248" s="83"/>
    </row>
    <row r="9249" spans="7:8" ht="14.45" x14ac:dyDescent="0.3">
      <c r="G9249" s="83"/>
      <c r="H9249" s="83"/>
    </row>
    <row r="9250" spans="7:8" ht="14.45" x14ac:dyDescent="0.3">
      <c r="G9250" s="83"/>
      <c r="H9250" s="83"/>
    </row>
    <row r="9251" spans="7:8" ht="14.45" x14ac:dyDescent="0.3">
      <c r="G9251" s="83"/>
      <c r="H9251" s="83"/>
    </row>
    <row r="9252" spans="7:8" ht="14.45" x14ac:dyDescent="0.3">
      <c r="G9252" s="83"/>
      <c r="H9252" s="83"/>
    </row>
    <row r="9253" spans="7:8" ht="14.45" x14ac:dyDescent="0.3">
      <c r="G9253" s="83"/>
      <c r="H9253" s="83"/>
    </row>
    <row r="9254" spans="7:8" ht="14.45" x14ac:dyDescent="0.3">
      <c r="G9254" s="83"/>
      <c r="H9254" s="83"/>
    </row>
    <row r="9255" spans="7:8" ht="14.45" x14ac:dyDescent="0.3">
      <c r="G9255" s="83"/>
      <c r="H9255" s="83"/>
    </row>
    <row r="9256" spans="7:8" ht="14.45" x14ac:dyDescent="0.3">
      <c r="G9256" s="83"/>
      <c r="H9256" s="83"/>
    </row>
    <row r="9257" spans="7:8" ht="14.45" x14ac:dyDescent="0.3">
      <c r="G9257" s="83"/>
      <c r="H9257" s="83"/>
    </row>
    <row r="9258" spans="7:8" ht="14.45" x14ac:dyDescent="0.3">
      <c r="G9258" s="83"/>
      <c r="H9258" s="83"/>
    </row>
    <row r="9259" spans="7:8" ht="14.45" x14ac:dyDescent="0.3">
      <c r="G9259" s="83"/>
      <c r="H9259" s="83"/>
    </row>
    <row r="9260" spans="7:8" ht="14.45" x14ac:dyDescent="0.3">
      <c r="G9260" s="83"/>
      <c r="H9260" s="83"/>
    </row>
    <row r="9261" spans="7:8" ht="14.45" x14ac:dyDescent="0.3">
      <c r="G9261" s="83"/>
      <c r="H9261" s="83"/>
    </row>
    <row r="9262" spans="7:8" ht="14.45" x14ac:dyDescent="0.3">
      <c r="G9262" s="83"/>
      <c r="H9262" s="83"/>
    </row>
    <row r="9263" spans="7:8" ht="14.45" x14ac:dyDescent="0.3">
      <c r="G9263" s="83"/>
      <c r="H9263" s="83"/>
    </row>
    <row r="9264" spans="7:8" ht="14.45" x14ac:dyDescent="0.3">
      <c r="G9264" s="83"/>
      <c r="H9264" s="83"/>
    </row>
    <row r="9265" spans="7:8" ht="14.45" x14ac:dyDescent="0.3">
      <c r="G9265" s="83"/>
      <c r="H9265" s="83"/>
    </row>
    <row r="9266" spans="7:8" ht="14.45" x14ac:dyDescent="0.3">
      <c r="G9266" s="83"/>
      <c r="H9266" s="83"/>
    </row>
    <row r="9267" spans="7:8" ht="14.45" x14ac:dyDescent="0.3">
      <c r="G9267" s="83"/>
      <c r="H9267" s="83"/>
    </row>
    <row r="9268" spans="7:8" ht="14.45" x14ac:dyDescent="0.3">
      <c r="G9268" s="83"/>
      <c r="H9268" s="83"/>
    </row>
    <row r="9269" spans="7:8" ht="14.45" x14ac:dyDescent="0.3">
      <c r="G9269" s="83"/>
      <c r="H9269" s="83"/>
    </row>
    <row r="9270" spans="7:8" ht="14.45" x14ac:dyDescent="0.3">
      <c r="G9270" s="83"/>
      <c r="H9270" s="83"/>
    </row>
    <row r="9271" spans="7:8" ht="14.45" x14ac:dyDescent="0.3">
      <c r="G9271" s="83"/>
      <c r="H9271" s="83"/>
    </row>
    <row r="9272" spans="7:8" ht="14.45" x14ac:dyDescent="0.3">
      <c r="G9272" s="83"/>
      <c r="H9272" s="83"/>
    </row>
    <row r="9273" spans="7:8" ht="14.45" x14ac:dyDescent="0.3">
      <c r="G9273" s="83"/>
      <c r="H9273" s="83"/>
    </row>
    <row r="9274" spans="7:8" ht="14.45" x14ac:dyDescent="0.3">
      <c r="G9274" s="83"/>
      <c r="H9274" s="83"/>
    </row>
    <row r="9275" spans="7:8" ht="14.45" x14ac:dyDescent="0.3">
      <c r="G9275" s="83"/>
      <c r="H9275" s="83"/>
    </row>
    <row r="9276" spans="7:8" ht="14.45" x14ac:dyDescent="0.3">
      <c r="G9276" s="83"/>
      <c r="H9276" s="83"/>
    </row>
    <row r="9277" spans="7:8" ht="14.45" x14ac:dyDescent="0.3">
      <c r="G9277" s="83"/>
      <c r="H9277" s="83"/>
    </row>
    <row r="9278" spans="7:8" ht="14.45" x14ac:dyDescent="0.3">
      <c r="G9278" s="83"/>
      <c r="H9278" s="83"/>
    </row>
    <row r="9279" spans="7:8" ht="14.45" x14ac:dyDescent="0.3">
      <c r="G9279" s="83"/>
      <c r="H9279" s="83"/>
    </row>
    <row r="9280" spans="7:8" ht="14.45" x14ac:dyDescent="0.3">
      <c r="G9280" s="83"/>
      <c r="H9280" s="83"/>
    </row>
    <row r="9281" spans="7:8" ht="14.45" x14ac:dyDescent="0.3">
      <c r="G9281" s="83"/>
      <c r="H9281" s="83"/>
    </row>
    <row r="9282" spans="7:8" ht="14.45" x14ac:dyDescent="0.3">
      <c r="G9282" s="83"/>
      <c r="H9282" s="83"/>
    </row>
    <row r="9283" spans="7:8" ht="14.45" x14ac:dyDescent="0.3">
      <c r="G9283" s="83"/>
      <c r="H9283" s="83"/>
    </row>
    <row r="9284" spans="7:8" ht="14.45" x14ac:dyDescent="0.3">
      <c r="G9284" s="83"/>
      <c r="H9284" s="83"/>
    </row>
    <row r="9285" spans="7:8" ht="14.45" x14ac:dyDescent="0.3">
      <c r="G9285" s="83"/>
      <c r="H9285" s="83"/>
    </row>
    <row r="9286" spans="7:8" ht="14.45" x14ac:dyDescent="0.3">
      <c r="G9286" s="83"/>
      <c r="H9286" s="83"/>
    </row>
    <row r="9287" spans="7:8" ht="14.45" x14ac:dyDescent="0.3">
      <c r="G9287" s="83"/>
      <c r="H9287" s="83"/>
    </row>
    <row r="9288" spans="7:8" ht="14.45" x14ac:dyDescent="0.3">
      <c r="G9288" s="83"/>
      <c r="H9288" s="83"/>
    </row>
    <row r="9289" spans="7:8" ht="14.45" x14ac:dyDescent="0.3">
      <c r="G9289" s="83"/>
      <c r="H9289" s="83"/>
    </row>
    <row r="9290" spans="7:8" ht="14.45" x14ac:dyDescent="0.3">
      <c r="G9290" s="83"/>
      <c r="H9290" s="83"/>
    </row>
    <row r="9291" spans="7:8" ht="14.45" x14ac:dyDescent="0.3">
      <c r="G9291" s="83"/>
      <c r="H9291" s="83"/>
    </row>
    <row r="9292" spans="7:8" ht="14.45" x14ac:dyDescent="0.3">
      <c r="G9292" s="83"/>
      <c r="H9292" s="83"/>
    </row>
    <row r="9293" spans="7:8" ht="14.45" x14ac:dyDescent="0.3">
      <c r="G9293" s="83"/>
      <c r="H9293" s="83"/>
    </row>
    <row r="9294" spans="7:8" ht="14.45" x14ac:dyDescent="0.3">
      <c r="G9294" s="83"/>
      <c r="H9294" s="83"/>
    </row>
    <row r="9295" spans="7:8" ht="14.45" x14ac:dyDescent="0.3">
      <c r="G9295" s="83"/>
      <c r="H9295" s="83"/>
    </row>
    <row r="9296" spans="7:8" ht="14.45" x14ac:dyDescent="0.3">
      <c r="G9296" s="83"/>
      <c r="H9296" s="83"/>
    </row>
    <row r="9297" spans="7:8" ht="14.45" x14ac:dyDescent="0.3">
      <c r="G9297" s="83"/>
      <c r="H9297" s="83"/>
    </row>
    <row r="9298" spans="7:8" ht="14.45" x14ac:dyDescent="0.3">
      <c r="G9298" s="83"/>
      <c r="H9298" s="83"/>
    </row>
    <row r="9299" spans="7:8" ht="14.45" x14ac:dyDescent="0.3">
      <c r="G9299" s="83"/>
      <c r="H9299" s="83"/>
    </row>
    <row r="9300" spans="7:8" ht="14.45" x14ac:dyDescent="0.3">
      <c r="G9300" s="83"/>
      <c r="H9300" s="83"/>
    </row>
    <row r="9301" spans="7:8" ht="14.45" x14ac:dyDescent="0.3">
      <c r="G9301" s="83"/>
      <c r="H9301" s="83"/>
    </row>
    <row r="9302" spans="7:8" ht="14.45" x14ac:dyDescent="0.3">
      <c r="G9302" s="83"/>
      <c r="H9302" s="83"/>
    </row>
    <row r="9303" spans="7:8" ht="14.45" x14ac:dyDescent="0.3">
      <c r="G9303" s="83"/>
      <c r="H9303" s="83"/>
    </row>
    <row r="9304" spans="7:8" ht="14.45" x14ac:dyDescent="0.3">
      <c r="G9304" s="83"/>
      <c r="H9304" s="83"/>
    </row>
    <row r="9305" spans="7:8" ht="14.45" x14ac:dyDescent="0.3">
      <c r="G9305" s="83"/>
      <c r="H9305" s="83"/>
    </row>
    <row r="9306" spans="7:8" ht="14.45" x14ac:dyDescent="0.3">
      <c r="G9306" s="83"/>
      <c r="H9306" s="83"/>
    </row>
    <row r="9307" spans="7:8" ht="14.45" x14ac:dyDescent="0.3">
      <c r="G9307" s="83"/>
      <c r="H9307" s="83"/>
    </row>
    <row r="9308" spans="7:8" ht="14.45" x14ac:dyDescent="0.3">
      <c r="G9308" s="83"/>
      <c r="H9308" s="83"/>
    </row>
    <row r="9309" spans="7:8" ht="14.45" x14ac:dyDescent="0.3">
      <c r="G9309" s="83"/>
      <c r="H9309" s="83"/>
    </row>
    <row r="9310" spans="7:8" ht="14.45" x14ac:dyDescent="0.3">
      <c r="G9310" s="83"/>
      <c r="H9310" s="83"/>
    </row>
    <row r="9311" spans="7:8" ht="14.45" x14ac:dyDescent="0.3">
      <c r="G9311" s="83"/>
      <c r="H9311" s="83"/>
    </row>
    <row r="9312" spans="7:8" ht="14.45" x14ac:dyDescent="0.3">
      <c r="G9312" s="83"/>
      <c r="H9312" s="83"/>
    </row>
    <row r="9313" spans="7:8" ht="14.45" x14ac:dyDescent="0.3">
      <c r="G9313" s="83"/>
      <c r="H9313" s="83"/>
    </row>
    <row r="9314" spans="7:8" ht="14.45" x14ac:dyDescent="0.3">
      <c r="G9314" s="83"/>
      <c r="H9314" s="83"/>
    </row>
    <row r="9315" spans="7:8" ht="14.45" x14ac:dyDescent="0.3">
      <c r="G9315" s="83"/>
      <c r="H9315" s="83"/>
    </row>
    <row r="9316" spans="7:8" ht="14.45" x14ac:dyDescent="0.3">
      <c r="G9316" s="83"/>
      <c r="H9316" s="83"/>
    </row>
    <row r="9317" spans="7:8" ht="14.45" x14ac:dyDescent="0.3">
      <c r="G9317" s="83"/>
      <c r="H9317" s="83"/>
    </row>
    <row r="9318" spans="7:8" ht="14.45" x14ac:dyDescent="0.3">
      <c r="G9318" s="83"/>
      <c r="H9318" s="83"/>
    </row>
    <row r="9319" spans="7:8" ht="14.45" x14ac:dyDescent="0.3">
      <c r="G9319" s="83"/>
      <c r="H9319" s="83"/>
    </row>
    <row r="9320" spans="7:8" ht="14.45" x14ac:dyDescent="0.3">
      <c r="G9320" s="83"/>
      <c r="H9320" s="83"/>
    </row>
    <row r="9321" spans="7:8" ht="14.45" x14ac:dyDescent="0.3">
      <c r="G9321" s="83"/>
      <c r="H9321" s="83"/>
    </row>
    <row r="9322" spans="7:8" ht="14.45" x14ac:dyDescent="0.3">
      <c r="G9322" s="83"/>
      <c r="H9322" s="83"/>
    </row>
    <row r="9323" spans="7:8" ht="14.45" x14ac:dyDescent="0.3">
      <c r="G9323" s="83"/>
      <c r="H9323" s="83"/>
    </row>
    <row r="9324" spans="7:8" ht="14.45" x14ac:dyDescent="0.3">
      <c r="G9324" s="83"/>
      <c r="H9324" s="83"/>
    </row>
    <row r="9325" spans="7:8" ht="14.45" x14ac:dyDescent="0.3">
      <c r="G9325" s="83"/>
      <c r="H9325" s="83"/>
    </row>
    <row r="9326" spans="7:8" ht="14.45" x14ac:dyDescent="0.3">
      <c r="G9326" s="83"/>
      <c r="H9326" s="83"/>
    </row>
    <row r="9327" spans="7:8" ht="14.45" x14ac:dyDescent="0.3">
      <c r="G9327" s="83"/>
      <c r="H9327" s="83"/>
    </row>
    <row r="9328" spans="7:8" ht="14.45" x14ac:dyDescent="0.3">
      <c r="G9328" s="83"/>
      <c r="H9328" s="83"/>
    </row>
    <row r="9329" spans="7:8" ht="14.45" x14ac:dyDescent="0.3">
      <c r="G9329" s="83"/>
      <c r="H9329" s="83"/>
    </row>
    <row r="9330" spans="7:8" ht="14.45" x14ac:dyDescent="0.3">
      <c r="G9330" s="83"/>
      <c r="H9330" s="83"/>
    </row>
    <row r="9331" spans="7:8" ht="14.45" x14ac:dyDescent="0.3">
      <c r="G9331" s="83"/>
      <c r="H9331" s="83"/>
    </row>
    <row r="9332" spans="7:8" ht="14.45" x14ac:dyDescent="0.3">
      <c r="G9332" s="83"/>
      <c r="H9332" s="83"/>
    </row>
    <row r="9333" spans="7:8" ht="14.45" x14ac:dyDescent="0.3">
      <c r="G9333" s="83"/>
      <c r="H9333" s="83"/>
    </row>
    <row r="9334" spans="7:8" ht="14.45" x14ac:dyDescent="0.3">
      <c r="G9334" s="83"/>
      <c r="H9334" s="83"/>
    </row>
    <row r="9335" spans="7:8" ht="14.45" x14ac:dyDescent="0.3">
      <c r="G9335" s="83"/>
      <c r="H9335" s="83"/>
    </row>
    <row r="9336" spans="7:8" ht="14.45" x14ac:dyDescent="0.3">
      <c r="G9336" s="83"/>
      <c r="H9336" s="83"/>
    </row>
    <row r="9337" spans="7:8" ht="14.45" x14ac:dyDescent="0.3">
      <c r="G9337" s="83"/>
      <c r="H9337" s="83"/>
    </row>
    <row r="9338" spans="7:8" ht="14.45" x14ac:dyDescent="0.3">
      <c r="G9338" s="83"/>
      <c r="H9338" s="83"/>
    </row>
    <row r="9339" spans="7:8" ht="14.45" x14ac:dyDescent="0.3">
      <c r="G9339" s="83"/>
      <c r="H9339" s="83"/>
    </row>
    <row r="9340" spans="7:8" ht="14.45" x14ac:dyDescent="0.3">
      <c r="G9340" s="83"/>
      <c r="H9340" s="83"/>
    </row>
    <row r="9341" spans="7:8" ht="14.45" x14ac:dyDescent="0.3">
      <c r="G9341" s="83"/>
      <c r="H9341" s="83"/>
    </row>
    <row r="9342" spans="7:8" ht="14.45" x14ac:dyDescent="0.3">
      <c r="G9342" s="83"/>
      <c r="H9342" s="83"/>
    </row>
    <row r="9343" spans="7:8" ht="14.45" x14ac:dyDescent="0.3">
      <c r="G9343" s="83"/>
      <c r="H9343" s="83"/>
    </row>
    <row r="9344" spans="7:8" ht="14.45" x14ac:dyDescent="0.3">
      <c r="G9344" s="83"/>
      <c r="H9344" s="83"/>
    </row>
    <row r="9345" spans="7:8" ht="14.45" x14ac:dyDescent="0.3">
      <c r="G9345" s="83"/>
      <c r="H9345" s="83"/>
    </row>
    <row r="9346" spans="7:8" ht="14.45" x14ac:dyDescent="0.3">
      <c r="G9346" s="83"/>
      <c r="H9346" s="83"/>
    </row>
    <row r="9347" spans="7:8" ht="14.45" x14ac:dyDescent="0.3">
      <c r="G9347" s="83"/>
      <c r="H9347" s="83"/>
    </row>
    <row r="9348" spans="7:8" ht="14.45" x14ac:dyDescent="0.3">
      <c r="G9348" s="83"/>
      <c r="H9348" s="83"/>
    </row>
    <row r="9349" spans="7:8" ht="14.45" x14ac:dyDescent="0.3">
      <c r="G9349" s="83"/>
      <c r="H9349" s="83"/>
    </row>
    <row r="9350" spans="7:8" ht="14.45" x14ac:dyDescent="0.3">
      <c r="G9350" s="83"/>
      <c r="H9350" s="83"/>
    </row>
    <row r="9351" spans="7:8" ht="14.45" x14ac:dyDescent="0.3">
      <c r="G9351" s="83"/>
      <c r="H9351" s="83"/>
    </row>
    <row r="9352" spans="7:8" ht="14.45" x14ac:dyDescent="0.3">
      <c r="G9352" s="83"/>
      <c r="H9352" s="83"/>
    </row>
    <row r="9353" spans="7:8" ht="14.45" x14ac:dyDescent="0.3">
      <c r="G9353" s="83"/>
      <c r="H9353" s="83"/>
    </row>
    <row r="9354" spans="7:8" ht="14.45" x14ac:dyDescent="0.3">
      <c r="G9354" s="83"/>
      <c r="H9354" s="83"/>
    </row>
    <row r="9355" spans="7:8" ht="14.45" x14ac:dyDescent="0.3">
      <c r="G9355" s="83"/>
      <c r="H9355" s="83"/>
    </row>
    <row r="9356" spans="7:8" ht="14.45" x14ac:dyDescent="0.3">
      <c r="G9356" s="83"/>
      <c r="H9356" s="83"/>
    </row>
    <row r="9357" spans="7:8" ht="14.45" x14ac:dyDescent="0.3">
      <c r="G9357" s="83"/>
      <c r="H9357" s="83"/>
    </row>
    <row r="9358" spans="7:8" ht="14.45" x14ac:dyDescent="0.3">
      <c r="G9358" s="83"/>
      <c r="H9358" s="83"/>
    </row>
    <row r="9359" spans="7:8" ht="14.45" x14ac:dyDescent="0.3">
      <c r="G9359" s="83"/>
      <c r="H9359" s="83"/>
    </row>
    <row r="9360" spans="7:8" ht="14.45" x14ac:dyDescent="0.3">
      <c r="G9360" s="83"/>
      <c r="H9360" s="83"/>
    </row>
    <row r="9361" spans="7:8" ht="14.45" x14ac:dyDescent="0.3">
      <c r="G9361" s="83"/>
      <c r="H9361" s="83"/>
    </row>
    <row r="9362" spans="7:8" ht="14.45" x14ac:dyDescent="0.3">
      <c r="G9362" s="83"/>
      <c r="H9362" s="83"/>
    </row>
    <row r="9363" spans="7:8" ht="14.45" x14ac:dyDescent="0.3">
      <c r="G9363" s="83"/>
      <c r="H9363" s="83"/>
    </row>
    <row r="9364" spans="7:8" ht="14.45" x14ac:dyDescent="0.3">
      <c r="G9364" s="83"/>
      <c r="H9364" s="83"/>
    </row>
    <row r="9365" spans="7:8" ht="14.45" x14ac:dyDescent="0.3">
      <c r="G9365" s="83"/>
      <c r="H9365" s="83"/>
    </row>
    <row r="9366" spans="7:8" ht="14.45" x14ac:dyDescent="0.3">
      <c r="G9366" s="83"/>
      <c r="H9366" s="83"/>
    </row>
    <row r="9367" spans="7:8" ht="14.45" x14ac:dyDescent="0.3">
      <c r="G9367" s="83"/>
      <c r="H9367" s="83"/>
    </row>
    <row r="9368" spans="7:8" ht="14.45" x14ac:dyDescent="0.3">
      <c r="G9368" s="83"/>
      <c r="H9368" s="83"/>
    </row>
    <row r="9369" spans="7:8" ht="14.45" x14ac:dyDescent="0.3">
      <c r="G9369" s="83"/>
      <c r="H9369" s="83"/>
    </row>
    <row r="9370" spans="7:8" ht="14.45" x14ac:dyDescent="0.3">
      <c r="G9370" s="83"/>
      <c r="H9370" s="83"/>
    </row>
    <row r="9371" spans="7:8" ht="14.45" x14ac:dyDescent="0.3">
      <c r="G9371" s="83"/>
      <c r="H9371" s="83"/>
    </row>
    <row r="9372" spans="7:8" ht="14.45" x14ac:dyDescent="0.3">
      <c r="G9372" s="83"/>
      <c r="H9372" s="83"/>
    </row>
    <row r="9373" spans="7:8" ht="14.45" x14ac:dyDescent="0.3">
      <c r="G9373" s="83"/>
      <c r="H9373" s="83"/>
    </row>
    <row r="9374" spans="7:8" ht="14.45" x14ac:dyDescent="0.3">
      <c r="G9374" s="83"/>
      <c r="H9374" s="83"/>
    </row>
    <row r="9375" spans="7:8" ht="14.45" x14ac:dyDescent="0.3">
      <c r="G9375" s="83"/>
      <c r="H9375" s="83"/>
    </row>
    <row r="9376" spans="7:8" ht="14.45" x14ac:dyDescent="0.3">
      <c r="G9376" s="83"/>
      <c r="H9376" s="83"/>
    </row>
    <row r="9377" spans="7:8" ht="14.45" x14ac:dyDescent="0.3">
      <c r="G9377" s="83"/>
      <c r="H9377" s="83"/>
    </row>
    <row r="9378" spans="7:8" ht="14.45" x14ac:dyDescent="0.3">
      <c r="G9378" s="83"/>
      <c r="H9378" s="83"/>
    </row>
    <row r="9379" spans="7:8" ht="14.45" x14ac:dyDescent="0.3">
      <c r="G9379" s="83"/>
      <c r="H9379" s="83"/>
    </row>
    <row r="9380" spans="7:8" ht="14.45" x14ac:dyDescent="0.3">
      <c r="G9380" s="83"/>
      <c r="H9380" s="83"/>
    </row>
    <row r="9381" spans="7:8" ht="14.45" x14ac:dyDescent="0.3">
      <c r="G9381" s="83"/>
      <c r="H9381" s="83"/>
    </row>
    <row r="9382" spans="7:8" ht="14.45" x14ac:dyDescent="0.3">
      <c r="G9382" s="83"/>
      <c r="H9382" s="83"/>
    </row>
    <row r="9383" spans="7:8" ht="14.45" x14ac:dyDescent="0.3">
      <c r="G9383" s="83"/>
      <c r="H9383" s="83"/>
    </row>
    <row r="9384" spans="7:8" ht="14.45" x14ac:dyDescent="0.3">
      <c r="G9384" s="83"/>
      <c r="H9384" s="83"/>
    </row>
    <row r="9385" spans="7:8" ht="14.45" x14ac:dyDescent="0.3">
      <c r="G9385" s="83"/>
      <c r="H9385" s="83"/>
    </row>
    <row r="9386" spans="7:8" ht="14.45" x14ac:dyDescent="0.3">
      <c r="G9386" s="83"/>
      <c r="H9386" s="83"/>
    </row>
    <row r="9387" spans="7:8" ht="14.45" x14ac:dyDescent="0.3">
      <c r="G9387" s="83"/>
      <c r="H9387" s="83"/>
    </row>
    <row r="9388" spans="7:8" ht="14.45" x14ac:dyDescent="0.3">
      <c r="G9388" s="83"/>
      <c r="H9388" s="83"/>
    </row>
    <row r="9389" spans="7:8" ht="14.45" x14ac:dyDescent="0.3">
      <c r="G9389" s="83"/>
      <c r="H9389" s="83"/>
    </row>
    <row r="9390" spans="7:8" ht="14.45" x14ac:dyDescent="0.3">
      <c r="G9390" s="83"/>
      <c r="H9390" s="83"/>
    </row>
    <row r="9391" spans="7:8" ht="14.45" x14ac:dyDescent="0.3">
      <c r="G9391" s="83"/>
      <c r="H9391" s="83"/>
    </row>
    <row r="9392" spans="7:8" ht="14.45" x14ac:dyDescent="0.3">
      <c r="G9392" s="83"/>
      <c r="H9392" s="83"/>
    </row>
    <row r="9393" spans="7:8" ht="14.45" x14ac:dyDescent="0.3">
      <c r="G9393" s="83"/>
      <c r="H9393" s="83"/>
    </row>
    <row r="9394" spans="7:8" ht="14.45" x14ac:dyDescent="0.3">
      <c r="G9394" s="83"/>
      <c r="H9394" s="83"/>
    </row>
    <row r="9395" spans="7:8" ht="14.45" x14ac:dyDescent="0.3">
      <c r="G9395" s="83"/>
      <c r="H9395" s="83"/>
    </row>
    <row r="9396" spans="7:8" ht="14.45" x14ac:dyDescent="0.3">
      <c r="G9396" s="83"/>
      <c r="H9396" s="83"/>
    </row>
    <row r="9397" spans="7:8" ht="14.45" x14ac:dyDescent="0.3">
      <c r="G9397" s="83"/>
      <c r="H9397" s="83"/>
    </row>
    <row r="9398" spans="7:8" ht="14.45" x14ac:dyDescent="0.3">
      <c r="G9398" s="83"/>
      <c r="H9398" s="83"/>
    </row>
    <row r="9399" spans="7:8" ht="14.45" x14ac:dyDescent="0.3">
      <c r="G9399" s="83"/>
      <c r="H9399" s="83"/>
    </row>
    <row r="9400" spans="7:8" ht="14.45" x14ac:dyDescent="0.3">
      <c r="G9400" s="83"/>
      <c r="H9400" s="83"/>
    </row>
    <row r="9401" spans="7:8" ht="14.45" x14ac:dyDescent="0.3">
      <c r="G9401" s="83"/>
      <c r="H9401" s="83"/>
    </row>
    <row r="9402" spans="7:8" ht="14.45" x14ac:dyDescent="0.3">
      <c r="G9402" s="83"/>
      <c r="H9402" s="83"/>
    </row>
    <row r="9403" spans="7:8" ht="14.45" x14ac:dyDescent="0.3">
      <c r="G9403" s="83"/>
      <c r="H9403" s="83"/>
    </row>
    <row r="9404" spans="7:8" ht="14.45" x14ac:dyDescent="0.3">
      <c r="G9404" s="83"/>
      <c r="H9404" s="83"/>
    </row>
    <row r="9405" spans="7:8" ht="14.45" x14ac:dyDescent="0.3">
      <c r="G9405" s="83"/>
      <c r="H9405" s="83"/>
    </row>
    <row r="9406" spans="7:8" ht="14.45" x14ac:dyDescent="0.3">
      <c r="G9406" s="83"/>
      <c r="H9406" s="83"/>
    </row>
    <row r="9407" spans="7:8" ht="14.45" x14ac:dyDescent="0.3">
      <c r="G9407" s="83"/>
      <c r="H9407" s="83"/>
    </row>
    <row r="9408" spans="7:8" ht="14.45" x14ac:dyDescent="0.3">
      <c r="G9408" s="83"/>
      <c r="H9408" s="83"/>
    </row>
    <row r="9409" spans="7:8" ht="14.45" x14ac:dyDescent="0.3">
      <c r="G9409" s="83"/>
      <c r="H9409" s="83"/>
    </row>
    <row r="9410" spans="7:8" ht="14.45" x14ac:dyDescent="0.3">
      <c r="G9410" s="83"/>
      <c r="H9410" s="83"/>
    </row>
    <row r="9411" spans="7:8" ht="14.45" x14ac:dyDescent="0.3">
      <c r="G9411" s="83"/>
      <c r="H9411" s="83"/>
    </row>
    <row r="9412" spans="7:8" ht="14.45" x14ac:dyDescent="0.3">
      <c r="G9412" s="83"/>
      <c r="H9412" s="83"/>
    </row>
    <row r="9413" spans="7:8" ht="14.45" x14ac:dyDescent="0.3">
      <c r="G9413" s="83"/>
      <c r="H9413" s="83"/>
    </row>
    <row r="9414" spans="7:8" ht="14.45" x14ac:dyDescent="0.3">
      <c r="G9414" s="83"/>
      <c r="H9414" s="83"/>
    </row>
    <row r="9415" spans="7:8" ht="14.45" x14ac:dyDescent="0.3">
      <c r="G9415" s="83"/>
      <c r="H9415" s="83"/>
    </row>
    <row r="9416" spans="7:8" ht="14.45" x14ac:dyDescent="0.3">
      <c r="G9416" s="83"/>
      <c r="H9416" s="83"/>
    </row>
    <row r="9417" spans="7:8" ht="14.45" x14ac:dyDescent="0.3">
      <c r="G9417" s="83"/>
      <c r="H9417" s="83"/>
    </row>
    <row r="9418" spans="7:8" ht="14.45" x14ac:dyDescent="0.3">
      <c r="G9418" s="83"/>
      <c r="H9418" s="83"/>
    </row>
    <row r="9419" spans="7:8" ht="14.45" x14ac:dyDescent="0.3">
      <c r="G9419" s="83"/>
      <c r="H9419" s="83"/>
    </row>
    <row r="9420" spans="7:8" ht="14.45" x14ac:dyDescent="0.3">
      <c r="G9420" s="83"/>
      <c r="H9420" s="83"/>
    </row>
    <row r="9421" spans="7:8" ht="14.45" x14ac:dyDescent="0.3">
      <c r="G9421" s="83"/>
      <c r="H9421" s="83"/>
    </row>
    <row r="9422" spans="7:8" ht="14.45" x14ac:dyDescent="0.3">
      <c r="G9422" s="83"/>
      <c r="H9422" s="83"/>
    </row>
    <row r="9423" spans="7:8" ht="14.45" x14ac:dyDescent="0.3">
      <c r="G9423" s="83"/>
      <c r="H9423" s="83"/>
    </row>
    <row r="9424" spans="7:8" ht="14.45" x14ac:dyDescent="0.3">
      <c r="G9424" s="83"/>
      <c r="H9424" s="83"/>
    </row>
    <row r="9425" spans="7:8" ht="14.45" x14ac:dyDescent="0.3">
      <c r="G9425" s="83"/>
      <c r="H9425" s="83"/>
    </row>
    <row r="9426" spans="7:8" ht="14.45" x14ac:dyDescent="0.3">
      <c r="G9426" s="83"/>
      <c r="H9426" s="83"/>
    </row>
    <row r="9427" spans="7:8" ht="14.45" x14ac:dyDescent="0.3">
      <c r="G9427" s="83"/>
      <c r="H9427" s="83"/>
    </row>
    <row r="9428" spans="7:8" ht="14.45" x14ac:dyDescent="0.3">
      <c r="G9428" s="83"/>
      <c r="H9428" s="83"/>
    </row>
    <row r="9429" spans="7:8" ht="14.45" x14ac:dyDescent="0.3">
      <c r="G9429" s="83"/>
      <c r="H9429" s="83"/>
    </row>
    <row r="9430" spans="7:8" ht="14.45" x14ac:dyDescent="0.3">
      <c r="G9430" s="83"/>
      <c r="H9430" s="83"/>
    </row>
    <row r="9431" spans="7:8" ht="14.45" x14ac:dyDescent="0.3">
      <c r="G9431" s="83"/>
      <c r="H9431" s="83"/>
    </row>
    <row r="9432" spans="7:8" ht="14.45" x14ac:dyDescent="0.3">
      <c r="G9432" s="83"/>
      <c r="H9432" s="83"/>
    </row>
    <row r="9433" spans="7:8" ht="14.45" x14ac:dyDescent="0.3">
      <c r="G9433" s="83"/>
      <c r="H9433" s="83"/>
    </row>
    <row r="9434" spans="7:8" ht="14.45" x14ac:dyDescent="0.3">
      <c r="G9434" s="83"/>
      <c r="H9434" s="83"/>
    </row>
    <row r="9435" spans="7:8" ht="14.45" x14ac:dyDescent="0.3">
      <c r="G9435" s="83"/>
      <c r="H9435" s="83"/>
    </row>
    <row r="9436" spans="7:8" ht="14.45" x14ac:dyDescent="0.3">
      <c r="G9436" s="83"/>
      <c r="H9436" s="83"/>
    </row>
    <row r="9437" spans="7:8" ht="14.45" x14ac:dyDescent="0.3">
      <c r="G9437" s="83"/>
      <c r="H9437" s="83"/>
    </row>
    <row r="9438" spans="7:8" ht="14.45" x14ac:dyDescent="0.3">
      <c r="G9438" s="83"/>
      <c r="H9438" s="83"/>
    </row>
    <row r="9439" spans="7:8" ht="14.45" x14ac:dyDescent="0.3">
      <c r="G9439" s="83"/>
      <c r="H9439" s="83"/>
    </row>
    <row r="9440" spans="7:8" ht="14.45" x14ac:dyDescent="0.3">
      <c r="G9440" s="83"/>
      <c r="H9440" s="83"/>
    </row>
    <row r="9441" spans="7:8" ht="14.45" x14ac:dyDescent="0.3">
      <c r="G9441" s="83"/>
      <c r="H9441" s="83"/>
    </row>
    <row r="9442" spans="7:8" ht="14.45" x14ac:dyDescent="0.3">
      <c r="G9442" s="83"/>
      <c r="H9442" s="83"/>
    </row>
    <row r="9443" spans="7:8" ht="14.45" x14ac:dyDescent="0.3">
      <c r="G9443" s="83"/>
      <c r="H9443" s="83"/>
    </row>
    <row r="9444" spans="7:8" ht="14.45" x14ac:dyDescent="0.3">
      <c r="G9444" s="83"/>
      <c r="H9444" s="83"/>
    </row>
    <row r="9445" spans="7:8" ht="14.45" x14ac:dyDescent="0.3">
      <c r="G9445" s="83"/>
      <c r="H9445" s="83"/>
    </row>
    <row r="9446" spans="7:8" ht="14.45" x14ac:dyDescent="0.3">
      <c r="G9446" s="83"/>
      <c r="H9446" s="83"/>
    </row>
    <row r="9447" spans="7:8" ht="14.45" x14ac:dyDescent="0.3">
      <c r="G9447" s="83"/>
      <c r="H9447" s="83"/>
    </row>
    <row r="9448" spans="7:8" ht="14.45" x14ac:dyDescent="0.3">
      <c r="G9448" s="83"/>
      <c r="H9448" s="83"/>
    </row>
    <row r="9449" spans="7:8" ht="14.45" x14ac:dyDescent="0.3">
      <c r="G9449" s="83"/>
      <c r="H9449" s="83"/>
    </row>
    <row r="9450" spans="7:8" ht="14.45" x14ac:dyDescent="0.3">
      <c r="G9450" s="83"/>
      <c r="H9450" s="83"/>
    </row>
    <row r="9451" spans="7:8" ht="14.45" x14ac:dyDescent="0.3">
      <c r="G9451" s="83"/>
      <c r="H9451" s="83"/>
    </row>
    <row r="9452" spans="7:8" ht="14.45" x14ac:dyDescent="0.3">
      <c r="G9452" s="83"/>
      <c r="H9452" s="83"/>
    </row>
    <row r="9453" spans="7:8" ht="14.45" x14ac:dyDescent="0.3">
      <c r="G9453" s="83"/>
      <c r="H9453" s="83"/>
    </row>
    <row r="9454" spans="7:8" ht="14.45" x14ac:dyDescent="0.3">
      <c r="G9454" s="83"/>
      <c r="H9454" s="83"/>
    </row>
    <row r="9455" spans="7:8" ht="14.45" x14ac:dyDescent="0.3">
      <c r="G9455" s="83"/>
      <c r="H9455" s="83"/>
    </row>
    <row r="9456" spans="7:8" ht="14.45" x14ac:dyDescent="0.3">
      <c r="G9456" s="83"/>
      <c r="H9456" s="83"/>
    </row>
    <row r="9457" spans="7:8" ht="14.45" x14ac:dyDescent="0.3">
      <c r="G9457" s="83"/>
      <c r="H9457" s="83"/>
    </row>
    <row r="9458" spans="7:8" ht="14.45" x14ac:dyDescent="0.3">
      <c r="G9458" s="83"/>
      <c r="H9458" s="83"/>
    </row>
    <row r="9459" spans="7:8" ht="14.45" x14ac:dyDescent="0.3">
      <c r="G9459" s="83"/>
      <c r="H9459" s="83"/>
    </row>
    <row r="9460" spans="7:8" ht="14.45" x14ac:dyDescent="0.3">
      <c r="G9460" s="83"/>
      <c r="H9460" s="83"/>
    </row>
    <row r="9461" spans="7:8" ht="14.45" x14ac:dyDescent="0.3">
      <c r="G9461" s="83"/>
      <c r="H9461" s="83"/>
    </row>
    <row r="9462" spans="7:8" ht="14.45" x14ac:dyDescent="0.3">
      <c r="G9462" s="83"/>
      <c r="H9462" s="83"/>
    </row>
    <row r="9463" spans="7:8" ht="14.45" x14ac:dyDescent="0.3">
      <c r="G9463" s="83"/>
      <c r="H9463" s="83"/>
    </row>
    <row r="9464" spans="7:8" ht="14.45" x14ac:dyDescent="0.3">
      <c r="G9464" s="83"/>
      <c r="H9464" s="83"/>
    </row>
    <row r="9465" spans="7:8" ht="14.45" x14ac:dyDescent="0.3">
      <c r="G9465" s="83"/>
      <c r="H9465" s="83"/>
    </row>
    <row r="9466" spans="7:8" ht="14.45" x14ac:dyDescent="0.3">
      <c r="G9466" s="83"/>
      <c r="H9466" s="83"/>
    </row>
    <row r="9467" spans="7:8" ht="14.45" x14ac:dyDescent="0.3">
      <c r="G9467" s="83"/>
      <c r="H9467" s="83"/>
    </row>
    <row r="9468" spans="7:8" ht="14.45" x14ac:dyDescent="0.3">
      <c r="G9468" s="83"/>
      <c r="H9468" s="83"/>
    </row>
    <row r="9469" spans="7:8" ht="14.45" x14ac:dyDescent="0.3">
      <c r="G9469" s="83"/>
      <c r="H9469" s="83"/>
    </row>
    <row r="9470" spans="7:8" ht="14.45" x14ac:dyDescent="0.3">
      <c r="G9470" s="83"/>
      <c r="H9470" s="83"/>
    </row>
    <row r="9471" spans="7:8" ht="14.45" x14ac:dyDescent="0.3">
      <c r="G9471" s="83"/>
      <c r="H9471" s="83"/>
    </row>
    <row r="9472" spans="7:8" ht="14.45" x14ac:dyDescent="0.3">
      <c r="G9472" s="83"/>
      <c r="H9472" s="83"/>
    </row>
    <row r="9473" spans="7:8" ht="14.45" x14ac:dyDescent="0.3">
      <c r="G9473" s="83"/>
      <c r="H9473" s="83"/>
    </row>
    <row r="9474" spans="7:8" ht="14.45" x14ac:dyDescent="0.3">
      <c r="G9474" s="83"/>
      <c r="H9474" s="83"/>
    </row>
    <row r="9475" spans="7:8" ht="14.45" x14ac:dyDescent="0.3">
      <c r="G9475" s="83"/>
      <c r="H9475" s="83"/>
    </row>
    <row r="9476" spans="7:8" ht="14.45" x14ac:dyDescent="0.3">
      <c r="G9476" s="83"/>
      <c r="H9476" s="83"/>
    </row>
    <row r="9477" spans="7:8" ht="14.45" x14ac:dyDescent="0.3">
      <c r="G9477" s="83"/>
      <c r="H9477" s="83"/>
    </row>
    <row r="9478" spans="7:8" ht="14.45" x14ac:dyDescent="0.3">
      <c r="G9478" s="83"/>
      <c r="H9478" s="83"/>
    </row>
    <row r="9479" spans="7:8" ht="14.45" x14ac:dyDescent="0.3">
      <c r="G9479" s="83"/>
      <c r="H9479" s="83"/>
    </row>
    <row r="9480" spans="7:8" ht="14.45" x14ac:dyDescent="0.3">
      <c r="G9480" s="83"/>
      <c r="H9480" s="83"/>
    </row>
    <row r="9481" spans="7:8" ht="14.45" x14ac:dyDescent="0.3">
      <c r="G9481" s="83"/>
      <c r="H9481" s="83"/>
    </row>
    <row r="9482" spans="7:8" ht="14.45" x14ac:dyDescent="0.3">
      <c r="G9482" s="83"/>
      <c r="H9482" s="83"/>
    </row>
    <row r="9483" spans="7:8" ht="14.45" x14ac:dyDescent="0.3">
      <c r="G9483" s="83"/>
      <c r="H9483" s="83"/>
    </row>
    <row r="9484" spans="7:8" ht="14.45" x14ac:dyDescent="0.3">
      <c r="G9484" s="83"/>
      <c r="H9484" s="83"/>
    </row>
    <row r="9485" spans="7:8" ht="14.45" x14ac:dyDescent="0.3">
      <c r="G9485" s="83"/>
      <c r="H9485" s="83"/>
    </row>
    <row r="9486" spans="7:8" ht="14.45" x14ac:dyDescent="0.3">
      <c r="G9486" s="83"/>
      <c r="H9486" s="83"/>
    </row>
    <row r="9487" spans="7:8" ht="14.45" x14ac:dyDescent="0.3">
      <c r="G9487" s="83"/>
      <c r="H9487" s="83"/>
    </row>
    <row r="9488" spans="7:8" ht="14.45" x14ac:dyDescent="0.3">
      <c r="G9488" s="83"/>
      <c r="H9488" s="83"/>
    </row>
    <row r="9489" spans="7:8" ht="14.45" x14ac:dyDescent="0.3">
      <c r="G9489" s="83"/>
      <c r="H9489" s="83"/>
    </row>
    <row r="9490" spans="7:8" ht="14.45" x14ac:dyDescent="0.3">
      <c r="G9490" s="83"/>
      <c r="H9490" s="83"/>
    </row>
    <row r="9491" spans="7:8" ht="14.45" x14ac:dyDescent="0.3">
      <c r="G9491" s="83"/>
      <c r="H9491" s="83"/>
    </row>
    <row r="9492" spans="7:8" ht="14.45" x14ac:dyDescent="0.3">
      <c r="G9492" s="83"/>
      <c r="H9492" s="83"/>
    </row>
    <row r="9493" spans="7:8" ht="14.45" x14ac:dyDescent="0.3">
      <c r="G9493" s="83"/>
      <c r="H9493" s="83"/>
    </row>
    <row r="9494" spans="7:8" ht="14.45" x14ac:dyDescent="0.3">
      <c r="G9494" s="83"/>
      <c r="H9494" s="83"/>
    </row>
    <row r="9495" spans="7:8" ht="14.45" x14ac:dyDescent="0.3">
      <c r="G9495" s="83"/>
      <c r="H9495" s="83"/>
    </row>
    <row r="9496" spans="7:8" ht="14.45" x14ac:dyDescent="0.3">
      <c r="G9496" s="83"/>
      <c r="H9496" s="83"/>
    </row>
    <row r="9497" spans="7:8" ht="14.45" x14ac:dyDescent="0.3">
      <c r="G9497" s="83"/>
      <c r="H9497" s="83"/>
    </row>
    <row r="9498" spans="7:8" ht="14.45" x14ac:dyDescent="0.3">
      <c r="G9498" s="83"/>
      <c r="H9498" s="83"/>
    </row>
    <row r="9499" spans="7:8" ht="14.45" x14ac:dyDescent="0.3">
      <c r="G9499" s="83"/>
      <c r="H9499" s="83"/>
    </row>
    <row r="9500" spans="7:8" ht="14.45" x14ac:dyDescent="0.3">
      <c r="G9500" s="83"/>
      <c r="H9500" s="83"/>
    </row>
    <row r="9501" spans="7:8" ht="14.45" x14ac:dyDescent="0.3">
      <c r="G9501" s="83"/>
      <c r="H9501" s="83"/>
    </row>
    <row r="9502" spans="7:8" ht="14.45" x14ac:dyDescent="0.3">
      <c r="G9502" s="83"/>
      <c r="H9502" s="83"/>
    </row>
    <row r="9503" spans="7:8" ht="14.45" x14ac:dyDescent="0.3">
      <c r="G9503" s="83"/>
      <c r="H9503" s="83"/>
    </row>
    <row r="9504" spans="7:8" ht="14.45" x14ac:dyDescent="0.3">
      <c r="G9504" s="83"/>
      <c r="H9504" s="83"/>
    </row>
    <row r="9505" spans="7:8" ht="14.45" x14ac:dyDescent="0.3">
      <c r="G9505" s="83"/>
      <c r="H9505" s="83"/>
    </row>
    <row r="9506" spans="7:8" ht="14.45" x14ac:dyDescent="0.3">
      <c r="G9506" s="83"/>
      <c r="H9506" s="83"/>
    </row>
    <row r="9507" spans="7:8" ht="14.45" x14ac:dyDescent="0.3">
      <c r="G9507" s="83"/>
      <c r="H9507" s="83"/>
    </row>
    <row r="9508" spans="7:8" ht="14.45" x14ac:dyDescent="0.3">
      <c r="G9508" s="83"/>
      <c r="H9508" s="83"/>
    </row>
    <row r="9509" spans="7:8" ht="14.45" x14ac:dyDescent="0.3">
      <c r="G9509" s="83"/>
      <c r="H9509" s="83"/>
    </row>
    <row r="9510" spans="7:8" ht="14.45" x14ac:dyDescent="0.3">
      <c r="G9510" s="83"/>
      <c r="H9510" s="83"/>
    </row>
    <row r="9511" spans="7:8" ht="14.45" x14ac:dyDescent="0.3">
      <c r="G9511" s="83"/>
      <c r="H9511" s="83"/>
    </row>
    <row r="9512" spans="7:8" ht="14.45" x14ac:dyDescent="0.3">
      <c r="G9512" s="83"/>
      <c r="H9512" s="83"/>
    </row>
    <row r="9513" spans="7:8" ht="14.45" x14ac:dyDescent="0.3">
      <c r="G9513" s="83"/>
      <c r="H9513" s="83"/>
    </row>
    <row r="9514" spans="7:8" ht="14.45" x14ac:dyDescent="0.3">
      <c r="G9514" s="83"/>
      <c r="H9514" s="83"/>
    </row>
    <row r="9515" spans="7:8" ht="14.45" x14ac:dyDescent="0.3">
      <c r="G9515" s="83"/>
      <c r="H9515" s="83"/>
    </row>
    <row r="9516" spans="7:8" ht="14.45" x14ac:dyDescent="0.3">
      <c r="G9516" s="83"/>
      <c r="H9516" s="83"/>
    </row>
    <row r="9517" spans="7:8" ht="14.45" x14ac:dyDescent="0.3">
      <c r="G9517" s="83"/>
      <c r="H9517" s="83"/>
    </row>
    <row r="9518" spans="7:8" ht="14.45" x14ac:dyDescent="0.3">
      <c r="G9518" s="83"/>
      <c r="H9518" s="83"/>
    </row>
    <row r="9519" spans="7:8" ht="14.45" x14ac:dyDescent="0.3">
      <c r="G9519" s="83"/>
      <c r="H9519" s="83"/>
    </row>
    <row r="9520" spans="7:8" ht="14.45" x14ac:dyDescent="0.3">
      <c r="G9520" s="83"/>
      <c r="H9520" s="83"/>
    </row>
    <row r="9521" spans="7:8" ht="14.45" x14ac:dyDescent="0.3">
      <c r="G9521" s="83"/>
      <c r="H9521" s="83"/>
    </row>
    <row r="9522" spans="7:8" ht="14.45" x14ac:dyDescent="0.3">
      <c r="G9522" s="83"/>
      <c r="H9522" s="83"/>
    </row>
    <row r="9523" spans="7:8" ht="14.45" x14ac:dyDescent="0.3">
      <c r="G9523" s="83"/>
      <c r="H9523" s="83"/>
    </row>
    <row r="9524" spans="7:8" ht="14.45" x14ac:dyDescent="0.3">
      <c r="G9524" s="83"/>
      <c r="H9524" s="83"/>
    </row>
    <row r="9525" spans="7:8" ht="14.45" x14ac:dyDescent="0.3">
      <c r="G9525" s="83"/>
      <c r="H9525" s="83"/>
    </row>
    <row r="9526" spans="7:8" ht="14.45" x14ac:dyDescent="0.3">
      <c r="G9526" s="83"/>
      <c r="H9526" s="83"/>
    </row>
    <row r="9527" spans="7:8" ht="14.45" x14ac:dyDescent="0.3">
      <c r="G9527" s="83"/>
      <c r="H9527" s="83"/>
    </row>
    <row r="9528" spans="7:8" ht="14.45" x14ac:dyDescent="0.3">
      <c r="G9528" s="83"/>
      <c r="H9528" s="83"/>
    </row>
    <row r="9529" spans="7:8" ht="14.45" x14ac:dyDescent="0.3">
      <c r="G9529" s="83"/>
      <c r="H9529" s="83"/>
    </row>
    <row r="9530" spans="7:8" ht="14.45" x14ac:dyDescent="0.3">
      <c r="G9530" s="83"/>
      <c r="H9530" s="83"/>
    </row>
    <row r="9531" spans="7:8" ht="14.45" x14ac:dyDescent="0.3">
      <c r="G9531" s="83"/>
      <c r="H9531" s="83"/>
    </row>
    <row r="9532" spans="7:8" ht="14.45" x14ac:dyDescent="0.3">
      <c r="G9532" s="83"/>
      <c r="H9532" s="83"/>
    </row>
    <row r="9533" spans="7:8" ht="14.45" x14ac:dyDescent="0.3">
      <c r="G9533" s="83"/>
      <c r="H9533" s="83"/>
    </row>
    <row r="9534" spans="7:8" ht="14.45" x14ac:dyDescent="0.3">
      <c r="G9534" s="83"/>
      <c r="H9534" s="83"/>
    </row>
    <row r="9535" spans="7:8" ht="14.45" x14ac:dyDescent="0.3">
      <c r="G9535" s="83"/>
      <c r="H9535" s="83"/>
    </row>
    <row r="9536" spans="7:8" ht="14.45" x14ac:dyDescent="0.3">
      <c r="G9536" s="83"/>
      <c r="H9536" s="83"/>
    </row>
    <row r="9537" spans="7:8" ht="14.45" x14ac:dyDescent="0.3">
      <c r="G9537" s="83"/>
      <c r="H9537" s="83"/>
    </row>
    <row r="9538" spans="7:8" ht="14.45" x14ac:dyDescent="0.3">
      <c r="G9538" s="83"/>
      <c r="H9538" s="83"/>
    </row>
    <row r="9539" spans="7:8" ht="14.45" x14ac:dyDescent="0.3">
      <c r="G9539" s="83"/>
      <c r="H9539" s="83"/>
    </row>
    <row r="9540" spans="7:8" ht="14.45" x14ac:dyDescent="0.3">
      <c r="G9540" s="83"/>
      <c r="H9540" s="83"/>
    </row>
    <row r="9541" spans="7:8" ht="14.45" x14ac:dyDescent="0.3">
      <c r="G9541" s="83"/>
      <c r="H9541" s="83"/>
    </row>
    <row r="9542" spans="7:8" ht="14.45" x14ac:dyDescent="0.3">
      <c r="G9542" s="83"/>
      <c r="H9542" s="83"/>
    </row>
    <row r="9543" spans="7:8" ht="14.45" x14ac:dyDescent="0.3">
      <c r="G9543" s="83"/>
      <c r="H9543" s="83"/>
    </row>
    <row r="9544" spans="7:8" ht="14.45" x14ac:dyDescent="0.3">
      <c r="G9544" s="83"/>
      <c r="H9544" s="83"/>
    </row>
    <row r="9545" spans="7:8" ht="14.45" x14ac:dyDescent="0.3">
      <c r="G9545" s="83"/>
      <c r="H9545" s="83"/>
    </row>
    <row r="9546" spans="7:8" ht="14.45" x14ac:dyDescent="0.3">
      <c r="G9546" s="83"/>
      <c r="H9546" s="83"/>
    </row>
    <row r="9547" spans="7:8" ht="14.45" x14ac:dyDescent="0.3">
      <c r="G9547" s="83"/>
      <c r="H9547" s="83"/>
    </row>
    <row r="9548" spans="7:8" ht="14.45" x14ac:dyDescent="0.3">
      <c r="G9548" s="83"/>
      <c r="H9548" s="83"/>
    </row>
    <row r="9549" spans="7:8" ht="14.45" x14ac:dyDescent="0.3">
      <c r="G9549" s="83"/>
      <c r="H9549" s="83"/>
    </row>
    <row r="9550" spans="7:8" ht="14.45" x14ac:dyDescent="0.3">
      <c r="G9550" s="83"/>
      <c r="H9550" s="83"/>
    </row>
    <row r="9551" spans="7:8" ht="14.45" x14ac:dyDescent="0.3">
      <c r="G9551" s="83"/>
      <c r="H9551" s="83"/>
    </row>
    <row r="9552" spans="7:8" ht="14.45" x14ac:dyDescent="0.3">
      <c r="G9552" s="83"/>
      <c r="H9552" s="83"/>
    </row>
    <row r="9553" spans="7:8" ht="14.45" x14ac:dyDescent="0.3">
      <c r="G9553" s="83"/>
      <c r="H9553" s="83"/>
    </row>
    <row r="9554" spans="7:8" ht="14.45" x14ac:dyDescent="0.3">
      <c r="G9554" s="83"/>
      <c r="H9554" s="83"/>
    </row>
    <row r="9555" spans="7:8" ht="14.45" x14ac:dyDescent="0.3">
      <c r="G9555" s="83"/>
      <c r="H9555" s="83"/>
    </row>
    <row r="9556" spans="7:8" ht="14.45" x14ac:dyDescent="0.3">
      <c r="G9556" s="83"/>
      <c r="H9556" s="83"/>
    </row>
    <row r="9557" spans="7:8" ht="14.45" x14ac:dyDescent="0.3">
      <c r="G9557" s="83"/>
      <c r="H9557" s="83"/>
    </row>
    <row r="9558" spans="7:8" ht="14.45" x14ac:dyDescent="0.3">
      <c r="G9558" s="83"/>
      <c r="H9558" s="83"/>
    </row>
    <row r="9559" spans="7:8" ht="14.45" x14ac:dyDescent="0.3">
      <c r="G9559" s="83"/>
      <c r="H9559" s="83"/>
    </row>
    <row r="9560" spans="7:8" ht="14.45" x14ac:dyDescent="0.3">
      <c r="G9560" s="83"/>
      <c r="H9560" s="83"/>
    </row>
    <row r="9561" spans="7:8" ht="14.45" x14ac:dyDescent="0.3">
      <c r="G9561" s="83"/>
      <c r="H9561" s="83"/>
    </row>
    <row r="9562" spans="7:8" ht="14.45" x14ac:dyDescent="0.3">
      <c r="G9562" s="83"/>
      <c r="H9562" s="83"/>
    </row>
    <row r="9563" spans="7:8" ht="14.45" x14ac:dyDescent="0.3">
      <c r="G9563" s="83"/>
      <c r="H9563" s="83"/>
    </row>
    <row r="9564" spans="7:8" ht="14.45" x14ac:dyDescent="0.3">
      <c r="G9564" s="83"/>
      <c r="H9564" s="83"/>
    </row>
    <row r="9565" spans="7:8" ht="14.45" x14ac:dyDescent="0.3">
      <c r="G9565" s="83"/>
      <c r="H9565" s="83"/>
    </row>
    <row r="9566" spans="7:8" ht="14.45" x14ac:dyDescent="0.3">
      <c r="G9566" s="83"/>
      <c r="H9566" s="83"/>
    </row>
    <row r="9567" spans="7:8" ht="14.45" x14ac:dyDescent="0.3">
      <c r="G9567" s="83"/>
      <c r="H9567" s="83"/>
    </row>
    <row r="9568" spans="7:8" ht="14.45" x14ac:dyDescent="0.3">
      <c r="G9568" s="83"/>
      <c r="H9568" s="83"/>
    </row>
    <row r="9569" spans="7:8" ht="14.45" x14ac:dyDescent="0.3">
      <c r="G9569" s="83"/>
      <c r="H9569" s="83"/>
    </row>
    <row r="9570" spans="7:8" ht="14.45" x14ac:dyDescent="0.3">
      <c r="G9570" s="83"/>
      <c r="H9570" s="83"/>
    </row>
    <row r="9571" spans="7:8" ht="14.45" x14ac:dyDescent="0.3">
      <c r="G9571" s="83"/>
      <c r="H9571" s="83"/>
    </row>
    <row r="9572" spans="7:8" ht="14.45" x14ac:dyDescent="0.3">
      <c r="G9572" s="83"/>
      <c r="H9572" s="83"/>
    </row>
    <row r="9573" spans="7:8" ht="14.45" x14ac:dyDescent="0.3">
      <c r="G9573" s="83"/>
      <c r="H9573" s="83"/>
    </row>
    <row r="9574" spans="7:8" ht="14.45" x14ac:dyDescent="0.3">
      <c r="G9574" s="83"/>
      <c r="H9574" s="83"/>
    </row>
    <row r="9575" spans="7:8" ht="14.45" x14ac:dyDescent="0.3">
      <c r="G9575" s="83"/>
      <c r="H9575" s="83"/>
    </row>
    <row r="9576" spans="7:8" ht="14.45" x14ac:dyDescent="0.3">
      <c r="G9576" s="83"/>
      <c r="H9576" s="83"/>
    </row>
    <row r="9577" spans="7:8" ht="14.45" x14ac:dyDescent="0.3">
      <c r="G9577" s="83"/>
      <c r="H9577" s="83"/>
    </row>
    <row r="9578" spans="7:8" ht="14.45" x14ac:dyDescent="0.3">
      <c r="G9578" s="83"/>
      <c r="H9578" s="83"/>
    </row>
    <row r="9579" spans="7:8" ht="14.45" x14ac:dyDescent="0.3">
      <c r="G9579" s="83"/>
      <c r="H9579" s="83"/>
    </row>
    <row r="9580" spans="7:8" ht="14.45" x14ac:dyDescent="0.3">
      <c r="G9580" s="83"/>
      <c r="H9580" s="83"/>
    </row>
    <row r="9581" spans="7:8" ht="14.45" x14ac:dyDescent="0.3">
      <c r="G9581" s="83"/>
      <c r="H9581" s="83"/>
    </row>
    <row r="9582" spans="7:8" ht="14.45" x14ac:dyDescent="0.3">
      <c r="G9582" s="83"/>
      <c r="H9582" s="83"/>
    </row>
    <row r="9583" spans="7:8" ht="14.45" x14ac:dyDescent="0.3">
      <c r="G9583" s="83"/>
      <c r="H9583" s="83"/>
    </row>
    <row r="9584" spans="7:8" ht="14.45" x14ac:dyDescent="0.3">
      <c r="G9584" s="83"/>
      <c r="H9584" s="83"/>
    </row>
    <row r="9585" spans="7:8" ht="14.45" x14ac:dyDescent="0.3">
      <c r="G9585" s="83"/>
      <c r="H9585" s="83"/>
    </row>
    <row r="9586" spans="7:8" ht="14.45" x14ac:dyDescent="0.3">
      <c r="G9586" s="83"/>
      <c r="H9586" s="83"/>
    </row>
    <row r="9587" spans="7:8" ht="14.45" x14ac:dyDescent="0.3">
      <c r="G9587" s="83"/>
      <c r="H9587" s="83"/>
    </row>
    <row r="9588" spans="7:8" ht="14.45" x14ac:dyDescent="0.3">
      <c r="G9588" s="83"/>
      <c r="H9588" s="83"/>
    </row>
    <row r="9589" spans="7:8" ht="14.45" x14ac:dyDescent="0.3">
      <c r="G9589" s="83"/>
      <c r="H9589" s="83"/>
    </row>
    <row r="9590" spans="7:8" ht="14.45" x14ac:dyDescent="0.3">
      <c r="G9590" s="83"/>
      <c r="H9590" s="83"/>
    </row>
    <row r="9591" spans="7:8" ht="14.45" x14ac:dyDescent="0.3">
      <c r="G9591" s="83"/>
      <c r="H9591" s="83"/>
    </row>
    <row r="9592" spans="7:8" ht="14.45" x14ac:dyDescent="0.3">
      <c r="G9592" s="83"/>
      <c r="H9592" s="83"/>
    </row>
    <row r="9593" spans="7:8" ht="14.45" x14ac:dyDescent="0.3">
      <c r="G9593" s="83"/>
      <c r="H9593" s="83"/>
    </row>
    <row r="9594" spans="7:8" ht="14.45" x14ac:dyDescent="0.3">
      <c r="G9594" s="83"/>
      <c r="H9594" s="83"/>
    </row>
    <row r="9595" spans="7:8" ht="14.45" x14ac:dyDescent="0.3">
      <c r="G9595" s="83"/>
      <c r="H9595" s="83"/>
    </row>
    <row r="9596" spans="7:8" ht="14.45" x14ac:dyDescent="0.3">
      <c r="G9596" s="83"/>
      <c r="H9596" s="83"/>
    </row>
    <row r="9597" spans="7:8" ht="14.45" x14ac:dyDescent="0.3">
      <c r="G9597" s="83"/>
      <c r="H9597" s="83"/>
    </row>
    <row r="9598" spans="7:8" ht="14.45" x14ac:dyDescent="0.3">
      <c r="G9598" s="83"/>
      <c r="H9598" s="83"/>
    </row>
    <row r="9599" spans="7:8" ht="14.45" x14ac:dyDescent="0.3">
      <c r="G9599" s="83"/>
      <c r="H9599" s="83"/>
    </row>
    <row r="9600" spans="7:8" ht="14.45" x14ac:dyDescent="0.3">
      <c r="G9600" s="83"/>
      <c r="H9600" s="83"/>
    </row>
    <row r="9601" spans="7:8" ht="14.45" x14ac:dyDescent="0.3">
      <c r="G9601" s="83"/>
      <c r="H9601" s="83"/>
    </row>
    <row r="9602" spans="7:8" ht="14.45" x14ac:dyDescent="0.3">
      <c r="G9602" s="83"/>
      <c r="H9602" s="83"/>
    </row>
    <row r="9603" spans="7:8" ht="14.45" x14ac:dyDescent="0.3">
      <c r="G9603" s="83"/>
      <c r="H9603" s="83"/>
    </row>
    <row r="9604" spans="7:8" ht="14.45" x14ac:dyDescent="0.3">
      <c r="G9604" s="83"/>
      <c r="H9604" s="83"/>
    </row>
    <row r="9605" spans="7:8" ht="14.45" x14ac:dyDescent="0.3">
      <c r="G9605" s="83"/>
      <c r="H9605" s="83"/>
    </row>
    <row r="9606" spans="7:8" ht="14.45" x14ac:dyDescent="0.3">
      <c r="G9606" s="83"/>
      <c r="H9606" s="83"/>
    </row>
    <row r="9607" spans="7:8" ht="14.45" x14ac:dyDescent="0.3">
      <c r="G9607" s="83"/>
      <c r="H9607" s="83"/>
    </row>
    <row r="9608" spans="7:8" ht="14.45" x14ac:dyDescent="0.3">
      <c r="G9608" s="83"/>
      <c r="H9608" s="83"/>
    </row>
    <row r="9609" spans="7:8" ht="14.45" x14ac:dyDescent="0.3">
      <c r="G9609" s="83"/>
      <c r="H9609" s="83"/>
    </row>
    <row r="9610" spans="7:8" ht="14.45" x14ac:dyDescent="0.3">
      <c r="G9610" s="83"/>
      <c r="H9610" s="83"/>
    </row>
    <row r="9611" spans="7:8" ht="14.45" x14ac:dyDescent="0.3">
      <c r="G9611" s="83"/>
      <c r="H9611" s="83"/>
    </row>
    <row r="9612" spans="7:8" ht="14.45" x14ac:dyDescent="0.3">
      <c r="G9612" s="83"/>
      <c r="H9612" s="83"/>
    </row>
    <row r="9613" spans="7:8" ht="14.45" x14ac:dyDescent="0.3">
      <c r="G9613" s="83"/>
      <c r="H9613" s="83"/>
    </row>
    <row r="9614" spans="7:8" ht="14.45" x14ac:dyDescent="0.3">
      <c r="G9614" s="83"/>
      <c r="H9614" s="83"/>
    </row>
    <row r="9615" spans="7:8" ht="14.45" x14ac:dyDescent="0.3">
      <c r="G9615" s="83"/>
      <c r="H9615" s="83"/>
    </row>
    <row r="9616" spans="7:8" ht="14.45" x14ac:dyDescent="0.3">
      <c r="G9616" s="83"/>
      <c r="H9616" s="83"/>
    </row>
    <row r="9617" spans="7:8" ht="14.45" x14ac:dyDescent="0.3">
      <c r="G9617" s="83"/>
      <c r="H9617" s="83"/>
    </row>
    <row r="9618" spans="7:8" ht="14.45" x14ac:dyDescent="0.3">
      <c r="G9618" s="83"/>
      <c r="H9618" s="83"/>
    </row>
    <row r="9619" spans="7:8" ht="14.45" x14ac:dyDescent="0.3">
      <c r="G9619" s="83"/>
      <c r="H9619" s="83"/>
    </row>
    <row r="9620" spans="7:8" ht="14.45" x14ac:dyDescent="0.3">
      <c r="G9620" s="83"/>
      <c r="H9620" s="83"/>
    </row>
    <row r="9621" spans="7:8" ht="14.45" x14ac:dyDescent="0.3">
      <c r="G9621" s="83"/>
      <c r="H9621" s="83"/>
    </row>
    <row r="9622" spans="7:8" ht="14.45" x14ac:dyDescent="0.3">
      <c r="G9622" s="83"/>
      <c r="H9622" s="83"/>
    </row>
    <row r="9623" spans="7:8" ht="14.45" x14ac:dyDescent="0.3">
      <c r="G9623" s="83"/>
      <c r="H9623" s="83"/>
    </row>
    <row r="9624" spans="7:8" ht="14.45" x14ac:dyDescent="0.3">
      <c r="G9624" s="83"/>
      <c r="H9624" s="83"/>
    </row>
    <row r="9625" spans="7:8" ht="14.45" x14ac:dyDescent="0.3">
      <c r="G9625" s="83"/>
      <c r="H9625" s="83"/>
    </row>
    <row r="9626" spans="7:8" ht="14.45" x14ac:dyDescent="0.3">
      <c r="G9626" s="83"/>
      <c r="H9626" s="83"/>
    </row>
    <row r="9627" spans="7:8" ht="14.45" x14ac:dyDescent="0.3">
      <c r="G9627" s="83"/>
      <c r="H9627" s="83"/>
    </row>
    <row r="9628" spans="7:8" ht="14.45" x14ac:dyDescent="0.3">
      <c r="G9628" s="83"/>
      <c r="H9628" s="83"/>
    </row>
    <row r="9629" spans="7:8" ht="14.45" x14ac:dyDescent="0.3">
      <c r="G9629" s="83"/>
      <c r="H9629" s="83"/>
    </row>
    <row r="9630" spans="7:8" ht="14.45" x14ac:dyDescent="0.3">
      <c r="G9630" s="83"/>
      <c r="H9630" s="83"/>
    </row>
    <row r="9631" spans="7:8" ht="14.45" x14ac:dyDescent="0.3">
      <c r="G9631" s="83"/>
      <c r="H9631" s="83"/>
    </row>
    <row r="9632" spans="7:8" ht="14.45" x14ac:dyDescent="0.3">
      <c r="G9632" s="83"/>
      <c r="H9632" s="83"/>
    </row>
    <row r="9633" spans="7:8" ht="14.45" x14ac:dyDescent="0.3">
      <c r="G9633" s="83"/>
      <c r="H9633" s="83"/>
    </row>
    <row r="9634" spans="7:8" ht="14.45" x14ac:dyDescent="0.3">
      <c r="G9634" s="83"/>
      <c r="H9634" s="83"/>
    </row>
    <row r="9635" spans="7:8" ht="14.45" x14ac:dyDescent="0.3">
      <c r="G9635" s="83"/>
      <c r="H9635" s="83"/>
    </row>
    <row r="9636" spans="7:8" ht="14.45" x14ac:dyDescent="0.3">
      <c r="G9636" s="83"/>
      <c r="H9636" s="83"/>
    </row>
    <row r="9637" spans="7:8" ht="14.45" x14ac:dyDescent="0.3">
      <c r="G9637" s="83"/>
      <c r="H9637" s="83"/>
    </row>
    <row r="9638" spans="7:8" ht="14.45" x14ac:dyDescent="0.3">
      <c r="G9638" s="83"/>
      <c r="H9638" s="83"/>
    </row>
    <row r="9639" spans="7:8" ht="14.45" x14ac:dyDescent="0.3">
      <c r="G9639" s="83"/>
      <c r="H9639" s="83"/>
    </row>
    <row r="9640" spans="7:8" ht="14.45" x14ac:dyDescent="0.3">
      <c r="G9640" s="83"/>
      <c r="H9640" s="83"/>
    </row>
    <row r="9641" spans="7:8" ht="14.45" x14ac:dyDescent="0.3">
      <c r="G9641" s="83"/>
      <c r="H9641" s="83"/>
    </row>
    <row r="9642" spans="7:8" ht="14.45" x14ac:dyDescent="0.3">
      <c r="G9642" s="83"/>
      <c r="H9642" s="83"/>
    </row>
    <row r="9643" spans="7:8" ht="14.45" x14ac:dyDescent="0.3">
      <c r="G9643" s="83"/>
      <c r="H9643" s="83"/>
    </row>
    <row r="9644" spans="7:8" ht="14.45" x14ac:dyDescent="0.3">
      <c r="G9644" s="83"/>
      <c r="H9644" s="83"/>
    </row>
    <row r="9645" spans="7:8" ht="14.45" x14ac:dyDescent="0.3">
      <c r="G9645" s="83"/>
      <c r="H9645" s="83"/>
    </row>
    <row r="9646" spans="7:8" ht="14.45" x14ac:dyDescent="0.3">
      <c r="G9646" s="83"/>
      <c r="H9646" s="83"/>
    </row>
    <row r="9647" spans="7:8" ht="14.45" x14ac:dyDescent="0.3">
      <c r="G9647" s="83"/>
      <c r="H9647" s="83"/>
    </row>
    <row r="9648" spans="7:8" ht="14.45" x14ac:dyDescent="0.3">
      <c r="G9648" s="83"/>
      <c r="H9648" s="83"/>
    </row>
    <row r="9649" spans="7:8" ht="14.45" x14ac:dyDescent="0.3">
      <c r="G9649" s="83"/>
      <c r="H9649" s="83"/>
    </row>
    <row r="9650" spans="7:8" ht="14.45" x14ac:dyDescent="0.3">
      <c r="G9650" s="83"/>
      <c r="H9650" s="83"/>
    </row>
    <row r="9651" spans="7:8" ht="14.45" x14ac:dyDescent="0.3">
      <c r="G9651" s="83"/>
      <c r="H9651" s="83"/>
    </row>
    <row r="9652" spans="7:8" ht="14.45" x14ac:dyDescent="0.3">
      <c r="G9652" s="83"/>
      <c r="H9652" s="83"/>
    </row>
    <row r="9653" spans="7:8" ht="14.45" x14ac:dyDescent="0.3">
      <c r="G9653" s="83"/>
      <c r="H9653" s="83"/>
    </row>
    <row r="9654" spans="7:8" ht="14.45" x14ac:dyDescent="0.3">
      <c r="G9654" s="83"/>
      <c r="H9654" s="83"/>
    </row>
    <row r="9655" spans="7:8" ht="14.45" x14ac:dyDescent="0.3">
      <c r="G9655" s="83"/>
      <c r="H9655" s="83"/>
    </row>
    <row r="9656" spans="7:8" ht="14.45" x14ac:dyDescent="0.3">
      <c r="G9656" s="83"/>
      <c r="H9656" s="83"/>
    </row>
    <row r="9657" spans="7:8" ht="14.45" x14ac:dyDescent="0.3">
      <c r="G9657" s="83"/>
      <c r="H9657" s="83"/>
    </row>
    <row r="9658" spans="7:8" ht="14.45" x14ac:dyDescent="0.3">
      <c r="G9658" s="83"/>
      <c r="H9658" s="83"/>
    </row>
    <row r="9659" spans="7:8" ht="14.45" x14ac:dyDescent="0.3">
      <c r="G9659" s="83"/>
      <c r="H9659" s="83"/>
    </row>
    <row r="9660" spans="7:8" ht="14.45" x14ac:dyDescent="0.3">
      <c r="G9660" s="83"/>
      <c r="H9660" s="83"/>
    </row>
    <row r="9661" spans="7:8" ht="14.45" x14ac:dyDescent="0.3">
      <c r="G9661" s="83"/>
      <c r="H9661" s="83"/>
    </row>
    <row r="9662" spans="7:8" ht="14.45" x14ac:dyDescent="0.3">
      <c r="G9662" s="83"/>
      <c r="H9662" s="83"/>
    </row>
    <row r="9663" spans="7:8" ht="14.45" x14ac:dyDescent="0.3">
      <c r="G9663" s="83"/>
      <c r="H9663" s="83"/>
    </row>
    <row r="9664" spans="7:8" ht="14.45" x14ac:dyDescent="0.3">
      <c r="G9664" s="83"/>
      <c r="H9664" s="83"/>
    </row>
    <row r="9665" spans="7:8" ht="14.45" x14ac:dyDescent="0.3">
      <c r="G9665" s="83"/>
      <c r="H9665" s="83"/>
    </row>
    <row r="9666" spans="7:8" ht="14.45" x14ac:dyDescent="0.3">
      <c r="G9666" s="83"/>
      <c r="H9666" s="83"/>
    </row>
    <row r="9667" spans="7:8" ht="14.45" x14ac:dyDescent="0.3">
      <c r="G9667" s="83"/>
      <c r="H9667" s="83"/>
    </row>
    <row r="9668" spans="7:8" ht="14.45" x14ac:dyDescent="0.3">
      <c r="G9668" s="83"/>
      <c r="H9668" s="83"/>
    </row>
    <row r="9669" spans="7:8" ht="14.45" x14ac:dyDescent="0.3">
      <c r="G9669" s="83"/>
      <c r="H9669" s="83"/>
    </row>
    <row r="9670" spans="7:8" ht="14.45" x14ac:dyDescent="0.3">
      <c r="G9670" s="83"/>
      <c r="H9670" s="83"/>
    </row>
    <row r="9671" spans="7:8" ht="14.45" x14ac:dyDescent="0.3">
      <c r="G9671" s="83"/>
      <c r="H9671" s="83"/>
    </row>
    <row r="9672" spans="7:8" ht="14.45" x14ac:dyDescent="0.3">
      <c r="G9672" s="83"/>
      <c r="H9672" s="83"/>
    </row>
    <row r="9673" spans="7:8" ht="14.45" x14ac:dyDescent="0.3">
      <c r="G9673" s="83"/>
      <c r="H9673" s="83"/>
    </row>
    <row r="9674" spans="7:8" ht="14.45" x14ac:dyDescent="0.3">
      <c r="G9674" s="83"/>
      <c r="H9674" s="83"/>
    </row>
    <row r="9675" spans="7:8" ht="14.45" x14ac:dyDescent="0.3">
      <c r="G9675" s="83"/>
      <c r="H9675" s="83"/>
    </row>
    <row r="9676" spans="7:8" ht="14.45" x14ac:dyDescent="0.3">
      <c r="G9676" s="83"/>
      <c r="H9676" s="83"/>
    </row>
    <row r="9677" spans="7:8" ht="14.45" x14ac:dyDescent="0.3">
      <c r="G9677" s="83"/>
      <c r="H9677" s="83"/>
    </row>
    <row r="9678" spans="7:8" ht="14.45" x14ac:dyDescent="0.3">
      <c r="G9678" s="83"/>
      <c r="H9678" s="83"/>
    </row>
    <row r="9679" spans="7:8" ht="14.45" x14ac:dyDescent="0.3">
      <c r="G9679" s="83"/>
      <c r="H9679" s="83"/>
    </row>
    <row r="9680" spans="7:8" ht="14.45" x14ac:dyDescent="0.3">
      <c r="G9680" s="83"/>
      <c r="H9680" s="83"/>
    </row>
    <row r="9681" spans="7:8" ht="14.45" x14ac:dyDescent="0.3">
      <c r="G9681" s="83"/>
      <c r="H9681" s="83"/>
    </row>
    <row r="9682" spans="7:8" ht="14.45" x14ac:dyDescent="0.3">
      <c r="G9682" s="83"/>
      <c r="H9682" s="83"/>
    </row>
    <row r="9683" spans="7:8" ht="14.45" x14ac:dyDescent="0.3">
      <c r="G9683" s="83"/>
      <c r="H9683" s="83"/>
    </row>
    <row r="9684" spans="7:8" ht="14.45" x14ac:dyDescent="0.3">
      <c r="G9684" s="83"/>
      <c r="H9684" s="83"/>
    </row>
    <row r="9685" spans="7:8" ht="14.45" x14ac:dyDescent="0.3">
      <c r="G9685" s="83"/>
      <c r="H9685" s="83"/>
    </row>
    <row r="9686" spans="7:8" ht="14.45" x14ac:dyDescent="0.3">
      <c r="G9686" s="83"/>
      <c r="H9686" s="83"/>
    </row>
    <row r="9687" spans="7:8" ht="14.45" x14ac:dyDescent="0.3">
      <c r="G9687" s="83"/>
      <c r="H9687" s="83"/>
    </row>
    <row r="9688" spans="7:8" ht="14.45" x14ac:dyDescent="0.3">
      <c r="G9688" s="83"/>
      <c r="H9688" s="83"/>
    </row>
    <row r="9689" spans="7:8" ht="14.45" x14ac:dyDescent="0.3">
      <c r="G9689" s="83"/>
      <c r="H9689" s="83"/>
    </row>
    <row r="9690" spans="7:8" ht="14.45" x14ac:dyDescent="0.3">
      <c r="G9690" s="83"/>
      <c r="H9690" s="83"/>
    </row>
    <row r="9691" spans="7:8" ht="14.45" x14ac:dyDescent="0.3">
      <c r="G9691" s="83"/>
      <c r="H9691" s="83"/>
    </row>
    <row r="9692" spans="7:8" ht="14.45" x14ac:dyDescent="0.3">
      <c r="G9692" s="83"/>
      <c r="H9692" s="83"/>
    </row>
    <row r="9693" spans="7:8" ht="14.45" x14ac:dyDescent="0.3">
      <c r="G9693" s="83"/>
      <c r="H9693" s="83"/>
    </row>
    <row r="9694" spans="7:8" ht="14.45" x14ac:dyDescent="0.3">
      <c r="G9694" s="83"/>
      <c r="H9694" s="83"/>
    </row>
    <row r="9695" spans="7:8" ht="14.45" x14ac:dyDescent="0.3">
      <c r="G9695" s="83"/>
      <c r="H9695" s="83"/>
    </row>
    <row r="9696" spans="7:8" ht="14.45" x14ac:dyDescent="0.3">
      <c r="G9696" s="83"/>
      <c r="H9696" s="83"/>
    </row>
    <row r="9697" spans="7:8" ht="14.45" x14ac:dyDescent="0.3">
      <c r="G9697" s="83"/>
      <c r="H9697" s="83"/>
    </row>
    <row r="9698" spans="7:8" ht="14.45" x14ac:dyDescent="0.3">
      <c r="G9698" s="83"/>
      <c r="H9698" s="83"/>
    </row>
    <row r="9699" spans="7:8" ht="14.45" x14ac:dyDescent="0.3">
      <c r="G9699" s="83"/>
      <c r="H9699" s="83"/>
    </row>
    <row r="9700" spans="7:8" ht="14.45" x14ac:dyDescent="0.3">
      <c r="G9700" s="83"/>
      <c r="H9700" s="83"/>
    </row>
    <row r="9701" spans="7:8" ht="14.45" x14ac:dyDescent="0.3">
      <c r="G9701" s="83"/>
      <c r="H9701" s="83"/>
    </row>
    <row r="9702" spans="7:8" ht="14.45" x14ac:dyDescent="0.3">
      <c r="G9702" s="83"/>
      <c r="H9702" s="83"/>
    </row>
    <row r="9703" spans="7:8" ht="14.45" x14ac:dyDescent="0.3">
      <c r="G9703" s="83"/>
      <c r="H9703" s="83"/>
    </row>
    <row r="9704" spans="7:8" ht="14.45" x14ac:dyDescent="0.3">
      <c r="G9704" s="83"/>
      <c r="H9704" s="83"/>
    </row>
    <row r="9705" spans="7:8" ht="14.45" x14ac:dyDescent="0.3">
      <c r="G9705" s="83"/>
      <c r="H9705" s="83"/>
    </row>
    <row r="9706" spans="7:8" ht="14.45" x14ac:dyDescent="0.3">
      <c r="G9706" s="83"/>
      <c r="H9706" s="83"/>
    </row>
    <row r="9707" spans="7:8" ht="14.45" x14ac:dyDescent="0.3">
      <c r="G9707" s="83"/>
      <c r="H9707" s="83"/>
    </row>
    <row r="9708" spans="7:8" ht="14.45" x14ac:dyDescent="0.3">
      <c r="G9708" s="83"/>
      <c r="H9708" s="83"/>
    </row>
    <row r="9709" spans="7:8" ht="14.45" x14ac:dyDescent="0.3">
      <c r="G9709" s="83"/>
      <c r="H9709" s="83"/>
    </row>
    <row r="9710" spans="7:8" ht="14.45" x14ac:dyDescent="0.3">
      <c r="G9710" s="83"/>
      <c r="H9710" s="83"/>
    </row>
    <row r="9711" spans="7:8" ht="14.45" x14ac:dyDescent="0.3">
      <c r="G9711" s="83"/>
      <c r="H9711" s="83"/>
    </row>
    <row r="9712" spans="7:8" ht="14.45" x14ac:dyDescent="0.3">
      <c r="G9712" s="83"/>
      <c r="H9712" s="83"/>
    </row>
    <row r="9713" spans="7:8" ht="14.45" x14ac:dyDescent="0.3">
      <c r="G9713" s="83"/>
      <c r="H9713" s="83"/>
    </row>
    <row r="9714" spans="7:8" ht="14.45" x14ac:dyDescent="0.3">
      <c r="G9714" s="83"/>
      <c r="H9714" s="83"/>
    </row>
    <row r="9715" spans="7:8" ht="14.45" x14ac:dyDescent="0.3">
      <c r="G9715" s="83"/>
      <c r="H9715" s="83"/>
    </row>
    <row r="9716" spans="7:8" ht="14.45" x14ac:dyDescent="0.3">
      <c r="G9716" s="83"/>
      <c r="H9716" s="83"/>
    </row>
    <row r="9717" spans="7:8" ht="14.45" x14ac:dyDescent="0.3">
      <c r="G9717" s="83"/>
      <c r="H9717" s="83"/>
    </row>
    <row r="9718" spans="7:8" ht="14.45" x14ac:dyDescent="0.3">
      <c r="G9718" s="83"/>
      <c r="H9718" s="83"/>
    </row>
    <row r="9719" spans="7:8" ht="14.45" x14ac:dyDescent="0.3">
      <c r="G9719" s="83"/>
      <c r="H9719" s="83"/>
    </row>
    <row r="9720" spans="7:8" ht="14.45" x14ac:dyDescent="0.3">
      <c r="G9720" s="83"/>
      <c r="H9720" s="83"/>
    </row>
    <row r="9721" spans="7:8" ht="14.45" x14ac:dyDescent="0.3">
      <c r="G9721" s="83"/>
      <c r="H9721" s="83"/>
    </row>
    <row r="9722" spans="7:8" ht="14.45" x14ac:dyDescent="0.3">
      <c r="G9722" s="83"/>
      <c r="H9722" s="83"/>
    </row>
    <row r="9723" spans="7:8" ht="14.45" x14ac:dyDescent="0.3">
      <c r="G9723" s="83"/>
      <c r="H9723" s="83"/>
    </row>
    <row r="9724" spans="7:8" ht="14.45" x14ac:dyDescent="0.3">
      <c r="G9724" s="83"/>
      <c r="H9724" s="83"/>
    </row>
    <row r="9725" spans="7:8" ht="14.45" x14ac:dyDescent="0.3">
      <c r="G9725" s="83"/>
      <c r="H9725" s="83"/>
    </row>
    <row r="9726" spans="7:8" ht="14.45" x14ac:dyDescent="0.3">
      <c r="G9726" s="83"/>
      <c r="H9726" s="83"/>
    </row>
    <row r="9727" spans="7:8" ht="14.45" x14ac:dyDescent="0.3">
      <c r="G9727" s="83"/>
      <c r="H9727" s="83"/>
    </row>
    <row r="9728" spans="7:8" ht="14.45" x14ac:dyDescent="0.3">
      <c r="G9728" s="83"/>
      <c r="H9728" s="83"/>
    </row>
    <row r="9729" spans="7:8" ht="14.45" x14ac:dyDescent="0.3">
      <c r="G9729" s="83"/>
      <c r="H9729" s="83"/>
    </row>
    <row r="9730" spans="7:8" ht="14.45" x14ac:dyDescent="0.3">
      <c r="G9730" s="83"/>
      <c r="H9730" s="83"/>
    </row>
    <row r="9731" spans="7:8" ht="14.45" x14ac:dyDescent="0.3">
      <c r="G9731" s="83"/>
      <c r="H9731" s="83"/>
    </row>
    <row r="9732" spans="7:8" ht="14.45" x14ac:dyDescent="0.3">
      <c r="G9732" s="83"/>
      <c r="H9732" s="83"/>
    </row>
    <row r="9733" spans="7:8" ht="14.45" x14ac:dyDescent="0.3">
      <c r="G9733" s="83"/>
      <c r="H9733" s="83"/>
    </row>
    <row r="9734" spans="7:8" ht="14.45" x14ac:dyDescent="0.3">
      <c r="G9734" s="83"/>
      <c r="H9734" s="83"/>
    </row>
    <row r="9735" spans="7:8" ht="14.45" x14ac:dyDescent="0.3">
      <c r="G9735" s="83"/>
      <c r="H9735" s="83"/>
    </row>
    <row r="9736" spans="7:8" ht="14.45" x14ac:dyDescent="0.3">
      <c r="G9736" s="83"/>
      <c r="H9736" s="83"/>
    </row>
    <row r="9737" spans="7:8" ht="14.45" x14ac:dyDescent="0.3">
      <c r="G9737" s="83"/>
      <c r="H9737" s="83"/>
    </row>
    <row r="9738" spans="7:8" ht="14.45" x14ac:dyDescent="0.3">
      <c r="G9738" s="83"/>
      <c r="H9738" s="83"/>
    </row>
    <row r="9739" spans="7:8" ht="14.45" x14ac:dyDescent="0.3">
      <c r="G9739" s="83"/>
      <c r="H9739" s="83"/>
    </row>
    <row r="9740" spans="7:8" ht="14.45" x14ac:dyDescent="0.3">
      <c r="G9740" s="83"/>
      <c r="H9740" s="83"/>
    </row>
    <row r="9741" spans="7:8" ht="14.45" x14ac:dyDescent="0.3">
      <c r="G9741" s="83"/>
      <c r="H9741" s="83"/>
    </row>
    <row r="9742" spans="7:8" ht="14.45" x14ac:dyDescent="0.3">
      <c r="G9742" s="83"/>
      <c r="H9742" s="83"/>
    </row>
    <row r="9743" spans="7:8" ht="14.45" x14ac:dyDescent="0.3">
      <c r="G9743" s="83"/>
      <c r="H9743" s="83"/>
    </row>
    <row r="9744" spans="7:8" ht="14.45" x14ac:dyDescent="0.3">
      <c r="G9744" s="83"/>
      <c r="H9744" s="83"/>
    </row>
    <row r="9745" spans="7:8" ht="14.45" x14ac:dyDescent="0.3">
      <c r="G9745" s="83"/>
      <c r="H9745" s="83"/>
    </row>
    <row r="9746" spans="7:8" ht="14.45" x14ac:dyDescent="0.3">
      <c r="G9746" s="83"/>
      <c r="H9746" s="83"/>
    </row>
    <row r="9747" spans="7:8" ht="14.45" x14ac:dyDescent="0.3">
      <c r="G9747" s="83"/>
      <c r="H9747" s="83"/>
    </row>
    <row r="9748" spans="7:8" ht="14.45" x14ac:dyDescent="0.3">
      <c r="G9748" s="83"/>
      <c r="H9748" s="83"/>
    </row>
    <row r="9749" spans="7:8" ht="14.45" x14ac:dyDescent="0.3">
      <c r="G9749" s="83"/>
      <c r="H9749" s="83"/>
    </row>
    <row r="9750" spans="7:8" ht="14.45" x14ac:dyDescent="0.3">
      <c r="G9750" s="83"/>
      <c r="H9750" s="83"/>
    </row>
    <row r="9751" spans="7:8" ht="14.45" x14ac:dyDescent="0.3">
      <c r="G9751" s="83"/>
      <c r="H9751" s="83"/>
    </row>
    <row r="9752" spans="7:8" ht="14.45" x14ac:dyDescent="0.3">
      <c r="G9752" s="83"/>
      <c r="H9752" s="83"/>
    </row>
    <row r="9753" spans="7:8" ht="14.45" x14ac:dyDescent="0.3">
      <c r="G9753" s="83"/>
      <c r="H9753" s="83"/>
    </row>
    <row r="9754" spans="7:8" ht="14.45" x14ac:dyDescent="0.3">
      <c r="G9754" s="83"/>
      <c r="H9754" s="83"/>
    </row>
    <row r="9755" spans="7:8" ht="14.45" x14ac:dyDescent="0.3">
      <c r="G9755" s="83"/>
      <c r="H9755" s="83"/>
    </row>
    <row r="9756" spans="7:8" ht="14.45" x14ac:dyDescent="0.3">
      <c r="G9756" s="83"/>
      <c r="H9756" s="83"/>
    </row>
    <row r="9757" spans="7:8" ht="14.45" x14ac:dyDescent="0.3">
      <c r="G9757" s="83"/>
      <c r="H9757" s="83"/>
    </row>
    <row r="9758" spans="7:8" ht="14.45" x14ac:dyDescent="0.3">
      <c r="G9758" s="83"/>
      <c r="H9758" s="83"/>
    </row>
    <row r="9759" spans="7:8" ht="14.45" x14ac:dyDescent="0.3">
      <c r="G9759" s="83"/>
      <c r="H9759" s="83"/>
    </row>
    <row r="9760" spans="7:8" ht="14.45" x14ac:dyDescent="0.3">
      <c r="G9760" s="83"/>
      <c r="H9760" s="83"/>
    </row>
    <row r="9761" spans="7:8" ht="14.45" x14ac:dyDescent="0.3">
      <c r="G9761" s="83"/>
      <c r="H9761" s="83"/>
    </row>
    <row r="9762" spans="7:8" ht="14.45" x14ac:dyDescent="0.3">
      <c r="G9762" s="83"/>
      <c r="H9762" s="83"/>
    </row>
    <row r="9763" spans="7:8" ht="14.45" x14ac:dyDescent="0.3">
      <c r="G9763" s="83"/>
      <c r="H9763" s="83"/>
    </row>
    <row r="9764" spans="7:8" ht="14.45" x14ac:dyDescent="0.3">
      <c r="G9764" s="83"/>
      <c r="H9764" s="83"/>
    </row>
    <row r="9765" spans="7:8" ht="14.45" x14ac:dyDescent="0.3">
      <c r="G9765" s="83"/>
      <c r="H9765" s="83"/>
    </row>
    <row r="9766" spans="7:8" ht="14.45" x14ac:dyDescent="0.3">
      <c r="G9766" s="83"/>
      <c r="H9766" s="83"/>
    </row>
    <row r="9767" spans="7:8" ht="14.45" x14ac:dyDescent="0.3">
      <c r="G9767" s="83"/>
      <c r="H9767" s="83"/>
    </row>
    <row r="9768" spans="7:8" ht="14.45" x14ac:dyDescent="0.3">
      <c r="G9768" s="83"/>
      <c r="H9768" s="83"/>
    </row>
    <row r="9769" spans="7:8" ht="14.45" x14ac:dyDescent="0.3">
      <c r="G9769" s="83"/>
      <c r="H9769" s="83"/>
    </row>
    <row r="9770" spans="7:8" ht="14.45" x14ac:dyDescent="0.3">
      <c r="G9770" s="83"/>
      <c r="H9770" s="83"/>
    </row>
    <row r="9771" spans="7:8" ht="14.45" x14ac:dyDescent="0.3">
      <c r="G9771" s="83"/>
      <c r="H9771" s="83"/>
    </row>
    <row r="9772" spans="7:8" ht="14.45" x14ac:dyDescent="0.3">
      <c r="G9772" s="83"/>
      <c r="H9772" s="83"/>
    </row>
    <row r="9773" spans="7:8" ht="14.45" x14ac:dyDescent="0.3">
      <c r="G9773" s="83"/>
      <c r="H9773" s="83"/>
    </row>
    <row r="9774" spans="7:8" ht="14.45" x14ac:dyDescent="0.3">
      <c r="G9774" s="83"/>
      <c r="H9774" s="83"/>
    </row>
    <row r="9775" spans="7:8" ht="14.45" x14ac:dyDescent="0.3">
      <c r="G9775" s="83"/>
      <c r="H9775" s="83"/>
    </row>
    <row r="9776" spans="7:8" ht="14.45" x14ac:dyDescent="0.3">
      <c r="G9776" s="83"/>
      <c r="H9776" s="83"/>
    </row>
    <row r="9777" spans="7:8" ht="14.45" x14ac:dyDescent="0.3">
      <c r="G9777" s="83"/>
      <c r="H9777" s="83"/>
    </row>
    <row r="9778" spans="7:8" ht="14.45" x14ac:dyDescent="0.3">
      <c r="G9778" s="83"/>
      <c r="H9778" s="83"/>
    </row>
    <row r="9779" spans="7:8" ht="14.45" x14ac:dyDescent="0.3">
      <c r="G9779" s="83"/>
      <c r="H9779" s="83"/>
    </row>
    <row r="9780" spans="7:8" ht="14.45" x14ac:dyDescent="0.3">
      <c r="G9780" s="83"/>
      <c r="H9780" s="83"/>
    </row>
    <row r="9781" spans="7:8" ht="14.45" x14ac:dyDescent="0.3">
      <c r="G9781" s="83"/>
      <c r="H9781" s="83"/>
    </row>
    <row r="9782" spans="7:8" ht="14.45" x14ac:dyDescent="0.3">
      <c r="G9782" s="83"/>
      <c r="H9782" s="83"/>
    </row>
    <row r="9783" spans="7:8" ht="14.45" x14ac:dyDescent="0.3">
      <c r="G9783" s="83"/>
      <c r="H9783" s="83"/>
    </row>
    <row r="9784" spans="7:8" ht="14.45" x14ac:dyDescent="0.3">
      <c r="G9784" s="83"/>
      <c r="H9784" s="83"/>
    </row>
    <row r="9785" spans="7:8" ht="14.45" x14ac:dyDescent="0.3">
      <c r="G9785" s="83"/>
      <c r="H9785" s="83"/>
    </row>
    <row r="9786" spans="7:8" ht="14.45" x14ac:dyDescent="0.3">
      <c r="G9786" s="83"/>
      <c r="H9786" s="83"/>
    </row>
    <row r="9787" spans="7:8" ht="14.45" x14ac:dyDescent="0.3">
      <c r="G9787" s="83"/>
      <c r="H9787" s="83"/>
    </row>
    <row r="9788" spans="7:8" ht="14.45" x14ac:dyDescent="0.3">
      <c r="G9788" s="83"/>
      <c r="H9788" s="83"/>
    </row>
    <row r="9789" spans="7:8" ht="14.45" x14ac:dyDescent="0.3">
      <c r="G9789" s="83"/>
      <c r="H9789" s="83"/>
    </row>
    <row r="9790" spans="7:8" ht="14.45" x14ac:dyDescent="0.3">
      <c r="G9790" s="83"/>
      <c r="H9790" s="83"/>
    </row>
    <row r="9791" spans="7:8" ht="14.45" x14ac:dyDescent="0.3">
      <c r="G9791" s="83"/>
      <c r="H9791" s="83"/>
    </row>
    <row r="9792" spans="7:8" ht="14.45" x14ac:dyDescent="0.3">
      <c r="G9792" s="83"/>
      <c r="H9792" s="83"/>
    </row>
    <row r="9793" spans="7:8" ht="14.45" x14ac:dyDescent="0.3">
      <c r="G9793" s="83"/>
      <c r="H9793" s="83"/>
    </row>
    <row r="9794" spans="7:8" ht="14.45" x14ac:dyDescent="0.3">
      <c r="G9794" s="83"/>
      <c r="H9794" s="83"/>
    </row>
    <row r="9795" spans="7:8" ht="14.45" x14ac:dyDescent="0.3">
      <c r="G9795" s="83"/>
      <c r="H9795" s="83"/>
    </row>
    <row r="9796" spans="7:8" ht="14.45" x14ac:dyDescent="0.3">
      <c r="G9796" s="83"/>
      <c r="H9796" s="83"/>
    </row>
    <row r="9797" spans="7:8" ht="14.45" x14ac:dyDescent="0.3">
      <c r="G9797" s="83"/>
      <c r="H9797" s="83"/>
    </row>
    <row r="9798" spans="7:8" ht="14.45" x14ac:dyDescent="0.3">
      <c r="G9798" s="83"/>
      <c r="H9798" s="83"/>
    </row>
    <row r="9799" spans="7:8" ht="14.45" x14ac:dyDescent="0.3">
      <c r="G9799" s="83"/>
      <c r="H9799" s="83"/>
    </row>
    <row r="9800" spans="7:8" ht="14.45" x14ac:dyDescent="0.3">
      <c r="G9800" s="83"/>
      <c r="H9800" s="83"/>
    </row>
    <row r="9801" spans="7:8" ht="14.45" x14ac:dyDescent="0.3">
      <c r="G9801" s="83"/>
      <c r="H9801" s="83"/>
    </row>
    <row r="9802" spans="7:8" ht="14.45" x14ac:dyDescent="0.3">
      <c r="G9802" s="83"/>
      <c r="H9802" s="83"/>
    </row>
    <row r="9803" spans="7:8" ht="14.45" x14ac:dyDescent="0.3">
      <c r="G9803" s="83"/>
      <c r="H9803" s="83"/>
    </row>
    <row r="9804" spans="7:8" ht="14.45" x14ac:dyDescent="0.3">
      <c r="G9804" s="83"/>
      <c r="H9804" s="83"/>
    </row>
    <row r="9805" spans="7:8" ht="14.45" x14ac:dyDescent="0.3">
      <c r="G9805" s="83"/>
      <c r="H9805" s="83"/>
    </row>
    <row r="9806" spans="7:8" ht="14.45" x14ac:dyDescent="0.3">
      <c r="G9806" s="83"/>
      <c r="H9806" s="83"/>
    </row>
    <row r="9807" spans="7:8" ht="14.45" x14ac:dyDescent="0.3">
      <c r="G9807" s="83"/>
      <c r="H9807" s="83"/>
    </row>
    <row r="9808" spans="7:8" ht="14.45" x14ac:dyDescent="0.3">
      <c r="G9808" s="83"/>
      <c r="H9808" s="83"/>
    </row>
    <row r="9809" spans="7:8" ht="14.45" x14ac:dyDescent="0.3">
      <c r="G9809" s="83"/>
      <c r="H9809" s="83"/>
    </row>
    <row r="9810" spans="7:8" ht="14.45" x14ac:dyDescent="0.3">
      <c r="G9810" s="83"/>
      <c r="H9810" s="83"/>
    </row>
    <row r="9811" spans="7:8" ht="14.45" x14ac:dyDescent="0.3">
      <c r="G9811" s="83"/>
      <c r="H9811" s="83"/>
    </row>
    <row r="9812" spans="7:8" ht="14.45" x14ac:dyDescent="0.3">
      <c r="G9812" s="83"/>
      <c r="H9812" s="83"/>
    </row>
    <row r="9813" spans="7:8" ht="14.45" x14ac:dyDescent="0.3">
      <c r="G9813" s="83"/>
      <c r="H9813" s="83"/>
    </row>
    <row r="9814" spans="7:8" ht="14.45" x14ac:dyDescent="0.3">
      <c r="G9814" s="83"/>
      <c r="H9814" s="83"/>
    </row>
    <row r="9815" spans="7:8" ht="14.45" x14ac:dyDescent="0.3">
      <c r="G9815" s="83"/>
      <c r="H9815" s="83"/>
    </row>
    <row r="9816" spans="7:8" ht="14.45" x14ac:dyDescent="0.3">
      <c r="G9816" s="83"/>
      <c r="H9816" s="83"/>
    </row>
    <row r="9817" spans="7:8" ht="14.45" x14ac:dyDescent="0.3">
      <c r="G9817" s="83"/>
      <c r="H9817" s="83"/>
    </row>
    <row r="9818" spans="7:8" ht="14.45" x14ac:dyDescent="0.3">
      <c r="G9818" s="83"/>
      <c r="H9818" s="83"/>
    </row>
    <row r="9819" spans="7:8" ht="14.45" x14ac:dyDescent="0.3">
      <c r="G9819" s="83"/>
      <c r="H9819" s="83"/>
    </row>
    <row r="9820" spans="7:8" ht="14.45" x14ac:dyDescent="0.3">
      <c r="G9820" s="83"/>
      <c r="H9820" s="83"/>
    </row>
    <row r="9821" spans="7:8" ht="14.45" x14ac:dyDescent="0.3">
      <c r="G9821" s="83"/>
      <c r="H9821" s="83"/>
    </row>
    <row r="9822" spans="7:8" ht="14.45" x14ac:dyDescent="0.3">
      <c r="G9822" s="83"/>
      <c r="H9822" s="83"/>
    </row>
    <row r="9823" spans="7:8" ht="14.45" x14ac:dyDescent="0.3">
      <c r="G9823" s="83"/>
      <c r="H9823" s="83"/>
    </row>
    <row r="9824" spans="7:8" ht="14.45" x14ac:dyDescent="0.3">
      <c r="G9824" s="83"/>
      <c r="H9824" s="83"/>
    </row>
    <row r="9825" spans="7:8" ht="14.45" x14ac:dyDescent="0.3">
      <c r="G9825" s="83"/>
      <c r="H9825" s="83"/>
    </row>
    <row r="9826" spans="7:8" ht="14.45" x14ac:dyDescent="0.3">
      <c r="G9826" s="83"/>
      <c r="H9826" s="83"/>
    </row>
    <row r="9827" spans="7:8" ht="14.45" x14ac:dyDescent="0.3">
      <c r="G9827" s="83"/>
      <c r="H9827" s="83"/>
    </row>
    <row r="9828" spans="7:8" ht="14.45" x14ac:dyDescent="0.3">
      <c r="G9828" s="83"/>
      <c r="H9828" s="83"/>
    </row>
    <row r="9829" spans="7:8" ht="14.45" x14ac:dyDescent="0.3">
      <c r="G9829" s="83"/>
      <c r="H9829" s="83"/>
    </row>
    <row r="9830" spans="7:8" ht="14.45" x14ac:dyDescent="0.3">
      <c r="G9830" s="83"/>
      <c r="H9830" s="83"/>
    </row>
    <row r="9831" spans="7:8" ht="14.45" x14ac:dyDescent="0.3">
      <c r="G9831" s="83"/>
      <c r="H9831" s="83"/>
    </row>
    <row r="9832" spans="7:8" ht="14.45" x14ac:dyDescent="0.3">
      <c r="G9832" s="83"/>
      <c r="H9832" s="83"/>
    </row>
    <row r="9833" spans="7:8" ht="14.45" x14ac:dyDescent="0.3">
      <c r="G9833" s="83"/>
      <c r="H9833" s="83"/>
    </row>
    <row r="9834" spans="7:8" ht="14.45" x14ac:dyDescent="0.3">
      <c r="G9834" s="83"/>
      <c r="H9834" s="83"/>
    </row>
    <row r="9835" spans="7:8" ht="14.45" x14ac:dyDescent="0.3">
      <c r="G9835" s="83"/>
      <c r="H9835" s="83"/>
    </row>
    <row r="9836" spans="7:8" ht="14.45" x14ac:dyDescent="0.3">
      <c r="G9836" s="83"/>
      <c r="H9836" s="83"/>
    </row>
    <row r="9837" spans="7:8" ht="14.45" x14ac:dyDescent="0.3">
      <c r="G9837" s="83"/>
      <c r="H9837" s="83"/>
    </row>
    <row r="9838" spans="7:8" ht="14.45" x14ac:dyDescent="0.3">
      <c r="G9838" s="83"/>
      <c r="H9838" s="83"/>
    </row>
    <row r="9839" spans="7:8" ht="14.45" x14ac:dyDescent="0.3">
      <c r="G9839" s="83"/>
      <c r="H9839" s="83"/>
    </row>
    <row r="9840" spans="7:8" ht="14.45" x14ac:dyDescent="0.3">
      <c r="G9840" s="83"/>
      <c r="H9840" s="83"/>
    </row>
    <row r="9841" spans="7:8" ht="14.45" x14ac:dyDescent="0.3">
      <c r="G9841" s="83"/>
      <c r="H9841" s="83"/>
    </row>
    <row r="9842" spans="7:8" ht="14.45" x14ac:dyDescent="0.3">
      <c r="G9842" s="83"/>
      <c r="H9842" s="83"/>
    </row>
    <row r="9843" spans="7:8" ht="14.45" x14ac:dyDescent="0.3">
      <c r="G9843" s="83"/>
      <c r="H9843" s="83"/>
    </row>
    <row r="9844" spans="7:8" ht="14.45" x14ac:dyDescent="0.3">
      <c r="G9844" s="83"/>
      <c r="H9844" s="83"/>
    </row>
    <row r="9845" spans="7:8" ht="14.45" x14ac:dyDescent="0.3">
      <c r="G9845" s="83"/>
      <c r="H9845" s="83"/>
    </row>
    <row r="9846" spans="7:8" ht="14.45" x14ac:dyDescent="0.3">
      <c r="G9846" s="83"/>
      <c r="H9846" s="83"/>
    </row>
    <row r="9847" spans="7:8" ht="14.45" x14ac:dyDescent="0.3">
      <c r="G9847" s="83"/>
      <c r="H9847" s="83"/>
    </row>
    <row r="9848" spans="7:8" ht="14.45" x14ac:dyDescent="0.3">
      <c r="G9848" s="83"/>
      <c r="H9848" s="83"/>
    </row>
    <row r="9849" spans="7:8" ht="14.45" x14ac:dyDescent="0.3">
      <c r="G9849" s="83"/>
      <c r="H9849" s="83"/>
    </row>
    <row r="9850" spans="7:8" ht="14.45" x14ac:dyDescent="0.3">
      <c r="G9850" s="83"/>
      <c r="H9850" s="83"/>
    </row>
    <row r="9851" spans="7:8" ht="14.45" x14ac:dyDescent="0.3">
      <c r="G9851" s="83"/>
      <c r="H9851" s="83"/>
    </row>
    <row r="9852" spans="7:8" ht="14.45" x14ac:dyDescent="0.3">
      <c r="G9852" s="83"/>
      <c r="H9852" s="83"/>
    </row>
    <row r="9853" spans="7:8" ht="14.45" x14ac:dyDescent="0.3">
      <c r="G9853" s="83"/>
      <c r="H9853" s="83"/>
    </row>
    <row r="9854" spans="7:8" ht="14.45" x14ac:dyDescent="0.3">
      <c r="G9854" s="83"/>
      <c r="H9854" s="83"/>
    </row>
    <row r="9855" spans="7:8" ht="14.45" x14ac:dyDescent="0.3">
      <c r="G9855" s="83"/>
      <c r="H9855" s="83"/>
    </row>
    <row r="9856" spans="7:8" ht="14.45" x14ac:dyDescent="0.3">
      <c r="G9856" s="83"/>
      <c r="H9856" s="83"/>
    </row>
    <row r="9857" spans="7:8" ht="14.45" x14ac:dyDescent="0.3">
      <c r="G9857" s="83"/>
      <c r="H9857" s="83"/>
    </row>
    <row r="9858" spans="7:8" ht="14.45" x14ac:dyDescent="0.3">
      <c r="G9858" s="83"/>
      <c r="H9858" s="83"/>
    </row>
    <row r="9859" spans="7:8" ht="14.45" x14ac:dyDescent="0.3">
      <c r="G9859" s="83"/>
      <c r="H9859" s="83"/>
    </row>
    <row r="9860" spans="7:8" ht="14.45" x14ac:dyDescent="0.3">
      <c r="G9860" s="83"/>
      <c r="H9860" s="83"/>
    </row>
    <row r="9861" spans="7:8" ht="14.45" x14ac:dyDescent="0.3">
      <c r="G9861" s="83"/>
      <c r="H9861" s="83"/>
    </row>
    <row r="9862" spans="7:8" ht="14.45" x14ac:dyDescent="0.3">
      <c r="G9862" s="83"/>
      <c r="H9862" s="83"/>
    </row>
    <row r="9863" spans="7:8" ht="14.45" x14ac:dyDescent="0.3">
      <c r="G9863" s="83"/>
      <c r="H9863" s="83"/>
    </row>
    <row r="9864" spans="7:8" ht="14.45" x14ac:dyDescent="0.3">
      <c r="G9864" s="83"/>
      <c r="H9864" s="83"/>
    </row>
    <row r="9865" spans="7:8" ht="14.45" x14ac:dyDescent="0.3">
      <c r="G9865" s="83"/>
      <c r="H9865" s="83"/>
    </row>
    <row r="9866" spans="7:8" ht="14.45" x14ac:dyDescent="0.3">
      <c r="G9866" s="83"/>
      <c r="H9866" s="83"/>
    </row>
    <row r="9867" spans="7:8" ht="14.45" x14ac:dyDescent="0.3">
      <c r="G9867" s="83"/>
      <c r="H9867" s="83"/>
    </row>
    <row r="9868" spans="7:8" ht="14.45" x14ac:dyDescent="0.3">
      <c r="G9868" s="83"/>
      <c r="H9868" s="83"/>
    </row>
    <row r="9869" spans="7:8" ht="14.45" x14ac:dyDescent="0.3">
      <c r="G9869" s="83"/>
      <c r="H9869" s="83"/>
    </row>
    <row r="9870" spans="7:8" ht="14.45" x14ac:dyDescent="0.3">
      <c r="G9870" s="83"/>
      <c r="H9870" s="83"/>
    </row>
    <row r="9871" spans="7:8" ht="14.45" x14ac:dyDescent="0.3">
      <c r="G9871" s="83"/>
      <c r="H9871" s="83"/>
    </row>
    <row r="9872" spans="7:8" ht="14.45" x14ac:dyDescent="0.3">
      <c r="G9872" s="83"/>
      <c r="H9872" s="83"/>
    </row>
    <row r="9873" spans="7:8" ht="14.45" x14ac:dyDescent="0.3">
      <c r="G9873" s="83"/>
      <c r="H9873" s="83"/>
    </row>
    <row r="9874" spans="7:8" ht="14.45" x14ac:dyDescent="0.3">
      <c r="G9874" s="83"/>
      <c r="H9874" s="83"/>
    </row>
    <row r="9875" spans="7:8" ht="14.45" x14ac:dyDescent="0.3">
      <c r="G9875" s="83"/>
      <c r="H9875" s="83"/>
    </row>
    <row r="9876" spans="7:8" ht="14.45" x14ac:dyDescent="0.3">
      <c r="G9876" s="83"/>
      <c r="H9876" s="83"/>
    </row>
    <row r="9877" spans="7:8" ht="14.45" x14ac:dyDescent="0.3">
      <c r="G9877" s="83"/>
      <c r="H9877" s="83"/>
    </row>
    <row r="9878" spans="7:8" ht="14.45" x14ac:dyDescent="0.3">
      <c r="G9878" s="83"/>
      <c r="H9878" s="83"/>
    </row>
    <row r="9879" spans="7:8" ht="14.45" x14ac:dyDescent="0.3">
      <c r="G9879" s="83"/>
      <c r="H9879" s="83"/>
    </row>
    <row r="9880" spans="7:8" ht="14.45" x14ac:dyDescent="0.3">
      <c r="G9880" s="83"/>
      <c r="H9880" s="83"/>
    </row>
    <row r="9881" spans="7:8" ht="14.45" x14ac:dyDescent="0.3">
      <c r="G9881" s="83"/>
      <c r="H9881" s="83"/>
    </row>
    <row r="9882" spans="7:8" ht="14.45" x14ac:dyDescent="0.3">
      <c r="G9882" s="83"/>
      <c r="H9882" s="83"/>
    </row>
    <row r="9883" spans="7:8" ht="14.45" x14ac:dyDescent="0.3">
      <c r="G9883" s="83"/>
      <c r="H9883" s="83"/>
    </row>
    <row r="9884" spans="7:8" ht="14.45" x14ac:dyDescent="0.3">
      <c r="G9884" s="83"/>
      <c r="H9884" s="83"/>
    </row>
    <row r="9885" spans="7:8" ht="14.45" x14ac:dyDescent="0.3">
      <c r="G9885" s="83"/>
      <c r="H9885" s="83"/>
    </row>
    <row r="9886" spans="7:8" ht="14.45" x14ac:dyDescent="0.3">
      <c r="G9886" s="83"/>
      <c r="H9886" s="83"/>
    </row>
    <row r="9887" spans="7:8" ht="14.45" x14ac:dyDescent="0.3">
      <c r="G9887" s="83"/>
      <c r="H9887" s="83"/>
    </row>
    <row r="9888" spans="7:8" ht="14.45" x14ac:dyDescent="0.3">
      <c r="G9888" s="83"/>
      <c r="H9888" s="83"/>
    </row>
    <row r="9889" spans="7:8" ht="14.45" x14ac:dyDescent="0.3">
      <c r="G9889" s="83"/>
      <c r="H9889" s="83"/>
    </row>
    <row r="9890" spans="7:8" ht="14.45" x14ac:dyDescent="0.3">
      <c r="G9890" s="83"/>
      <c r="H9890" s="83"/>
    </row>
    <row r="9891" spans="7:8" ht="14.45" x14ac:dyDescent="0.3">
      <c r="G9891" s="83"/>
      <c r="H9891" s="83"/>
    </row>
    <row r="9892" spans="7:8" ht="14.45" x14ac:dyDescent="0.3">
      <c r="G9892" s="83"/>
      <c r="H9892" s="83"/>
    </row>
    <row r="9893" spans="7:8" ht="14.45" x14ac:dyDescent="0.3">
      <c r="G9893" s="83"/>
      <c r="H9893" s="83"/>
    </row>
    <row r="9894" spans="7:8" ht="14.45" x14ac:dyDescent="0.3">
      <c r="G9894" s="83"/>
      <c r="H9894" s="83"/>
    </row>
    <row r="9895" spans="7:8" ht="14.45" x14ac:dyDescent="0.3">
      <c r="G9895" s="83"/>
      <c r="H9895" s="83"/>
    </row>
    <row r="9896" spans="7:8" ht="14.45" x14ac:dyDescent="0.3">
      <c r="G9896" s="83"/>
      <c r="H9896" s="83"/>
    </row>
    <row r="9897" spans="7:8" ht="14.45" x14ac:dyDescent="0.3">
      <c r="G9897" s="83"/>
      <c r="H9897" s="83"/>
    </row>
    <row r="9898" spans="7:8" ht="14.45" x14ac:dyDescent="0.3">
      <c r="G9898" s="83"/>
      <c r="H9898" s="83"/>
    </row>
    <row r="9899" spans="7:8" ht="14.45" x14ac:dyDescent="0.3">
      <c r="G9899" s="83"/>
      <c r="H9899" s="83"/>
    </row>
    <row r="9900" spans="7:8" ht="14.45" x14ac:dyDescent="0.3">
      <c r="G9900" s="83"/>
      <c r="H9900" s="83"/>
    </row>
    <row r="9901" spans="7:8" ht="14.45" x14ac:dyDescent="0.3">
      <c r="G9901" s="83"/>
      <c r="H9901" s="83"/>
    </row>
    <row r="9902" spans="7:8" ht="14.45" x14ac:dyDescent="0.3">
      <c r="G9902" s="83"/>
      <c r="H9902" s="83"/>
    </row>
    <row r="9903" spans="7:8" ht="14.45" x14ac:dyDescent="0.3">
      <c r="G9903" s="83"/>
      <c r="H9903" s="83"/>
    </row>
    <row r="9904" spans="7:8" ht="14.45" x14ac:dyDescent="0.3">
      <c r="G9904" s="83"/>
      <c r="H9904" s="83"/>
    </row>
    <row r="9905" spans="7:8" ht="14.45" x14ac:dyDescent="0.3">
      <c r="G9905" s="83"/>
      <c r="H9905" s="83"/>
    </row>
    <row r="9906" spans="7:8" ht="14.45" x14ac:dyDescent="0.3">
      <c r="G9906" s="83"/>
      <c r="H9906" s="83"/>
    </row>
    <row r="9907" spans="7:8" ht="14.45" x14ac:dyDescent="0.3">
      <c r="G9907" s="83"/>
      <c r="H9907" s="83"/>
    </row>
    <row r="9908" spans="7:8" ht="14.45" x14ac:dyDescent="0.3">
      <c r="G9908" s="83"/>
      <c r="H9908" s="83"/>
    </row>
    <row r="9909" spans="7:8" ht="14.45" x14ac:dyDescent="0.3">
      <c r="G9909" s="83"/>
      <c r="H9909" s="83"/>
    </row>
    <row r="9910" spans="7:8" ht="14.45" x14ac:dyDescent="0.3">
      <c r="G9910" s="83"/>
      <c r="H9910" s="83"/>
    </row>
    <row r="9911" spans="7:8" ht="14.45" x14ac:dyDescent="0.3">
      <c r="G9911" s="83"/>
      <c r="H9911" s="83"/>
    </row>
    <row r="9912" spans="7:8" ht="14.45" x14ac:dyDescent="0.3">
      <c r="G9912" s="83"/>
      <c r="H9912" s="83"/>
    </row>
    <row r="9913" spans="7:8" ht="14.45" x14ac:dyDescent="0.3">
      <c r="G9913" s="83"/>
      <c r="H9913" s="83"/>
    </row>
    <row r="9914" spans="7:8" ht="14.45" x14ac:dyDescent="0.3">
      <c r="G9914" s="83"/>
      <c r="H9914" s="83"/>
    </row>
    <row r="9915" spans="7:8" ht="14.45" x14ac:dyDescent="0.3">
      <c r="G9915" s="83"/>
      <c r="H9915" s="83"/>
    </row>
    <row r="9916" spans="7:8" ht="14.45" x14ac:dyDescent="0.3">
      <c r="G9916" s="83"/>
      <c r="H9916" s="83"/>
    </row>
    <row r="9917" spans="7:8" ht="14.45" x14ac:dyDescent="0.3">
      <c r="G9917" s="83"/>
      <c r="H9917" s="83"/>
    </row>
    <row r="9918" spans="7:8" ht="14.45" x14ac:dyDescent="0.3">
      <c r="G9918" s="83"/>
      <c r="H9918" s="83"/>
    </row>
    <row r="9919" spans="7:8" ht="14.45" x14ac:dyDescent="0.3">
      <c r="G9919" s="83"/>
      <c r="H9919" s="83"/>
    </row>
    <row r="9920" spans="7:8" ht="14.45" x14ac:dyDescent="0.3">
      <c r="G9920" s="83"/>
      <c r="H9920" s="83"/>
    </row>
    <row r="9921" spans="7:8" ht="14.45" x14ac:dyDescent="0.3">
      <c r="G9921" s="83"/>
      <c r="H9921" s="83"/>
    </row>
    <row r="9922" spans="7:8" ht="14.45" x14ac:dyDescent="0.3">
      <c r="G9922" s="83"/>
      <c r="H9922" s="83"/>
    </row>
    <row r="9923" spans="7:8" ht="14.45" x14ac:dyDescent="0.3">
      <c r="G9923" s="83"/>
      <c r="H9923" s="83"/>
    </row>
    <row r="9924" spans="7:8" ht="14.45" x14ac:dyDescent="0.3">
      <c r="G9924" s="83"/>
      <c r="H9924" s="83"/>
    </row>
    <row r="9925" spans="7:8" ht="14.45" x14ac:dyDescent="0.3">
      <c r="G9925" s="83"/>
      <c r="H9925" s="83"/>
    </row>
    <row r="9926" spans="7:8" ht="14.45" x14ac:dyDescent="0.3">
      <c r="G9926" s="83"/>
      <c r="H9926" s="83"/>
    </row>
    <row r="9927" spans="7:8" ht="14.45" x14ac:dyDescent="0.3">
      <c r="G9927" s="83"/>
      <c r="H9927" s="83"/>
    </row>
    <row r="9928" spans="7:8" ht="14.45" x14ac:dyDescent="0.3">
      <c r="G9928" s="83"/>
      <c r="H9928" s="83"/>
    </row>
    <row r="9929" spans="7:8" ht="14.45" x14ac:dyDescent="0.3">
      <c r="G9929" s="83"/>
      <c r="H9929" s="83"/>
    </row>
    <row r="9930" spans="7:8" ht="14.45" x14ac:dyDescent="0.3">
      <c r="G9930" s="83"/>
      <c r="H9930" s="83"/>
    </row>
    <row r="9931" spans="7:8" ht="14.45" x14ac:dyDescent="0.3">
      <c r="G9931" s="83"/>
      <c r="H9931" s="83"/>
    </row>
    <row r="9932" spans="7:8" ht="14.45" x14ac:dyDescent="0.3">
      <c r="G9932" s="83"/>
      <c r="H9932" s="83"/>
    </row>
    <row r="9933" spans="7:8" ht="14.45" x14ac:dyDescent="0.3">
      <c r="G9933" s="83"/>
      <c r="H9933" s="83"/>
    </row>
    <row r="9934" spans="7:8" ht="14.45" x14ac:dyDescent="0.3">
      <c r="G9934" s="83"/>
      <c r="H9934" s="83"/>
    </row>
    <row r="9935" spans="7:8" ht="14.45" x14ac:dyDescent="0.3">
      <c r="G9935" s="83"/>
      <c r="H9935" s="83"/>
    </row>
    <row r="9936" spans="7:8" ht="14.45" x14ac:dyDescent="0.3">
      <c r="G9936" s="83"/>
      <c r="H9936" s="83"/>
    </row>
    <row r="9937" spans="7:8" ht="14.45" x14ac:dyDescent="0.3">
      <c r="G9937" s="83"/>
      <c r="H9937" s="83"/>
    </row>
    <row r="9938" spans="7:8" ht="14.45" x14ac:dyDescent="0.3">
      <c r="G9938" s="83"/>
      <c r="H9938" s="83"/>
    </row>
    <row r="9939" spans="7:8" ht="14.45" x14ac:dyDescent="0.3">
      <c r="G9939" s="83"/>
      <c r="H9939" s="83"/>
    </row>
    <row r="9940" spans="7:8" ht="14.45" x14ac:dyDescent="0.3">
      <c r="G9940" s="83"/>
      <c r="H9940" s="83"/>
    </row>
    <row r="9941" spans="7:8" ht="14.45" x14ac:dyDescent="0.3">
      <c r="G9941" s="83"/>
      <c r="H9941" s="83"/>
    </row>
    <row r="9942" spans="7:8" ht="14.45" x14ac:dyDescent="0.3">
      <c r="G9942" s="83"/>
      <c r="H9942" s="83"/>
    </row>
    <row r="9943" spans="7:8" ht="14.45" x14ac:dyDescent="0.3">
      <c r="G9943" s="83"/>
      <c r="H9943" s="83"/>
    </row>
    <row r="9944" spans="7:8" ht="14.45" x14ac:dyDescent="0.3">
      <c r="G9944" s="83"/>
      <c r="H9944" s="83"/>
    </row>
    <row r="9945" spans="7:8" ht="14.45" x14ac:dyDescent="0.3">
      <c r="G9945" s="83"/>
      <c r="H9945" s="83"/>
    </row>
    <row r="9946" spans="7:8" ht="14.45" x14ac:dyDescent="0.3">
      <c r="G9946" s="83"/>
      <c r="H9946" s="83"/>
    </row>
    <row r="9947" spans="7:8" ht="14.45" x14ac:dyDescent="0.3">
      <c r="G9947" s="83"/>
      <c r="H9947" s="83"/>
    </row>
    <row r="9948" spans="7:8" ht="14.45" x14ac:dyDescent="0.3">
      <c r="G9948" s="83"/>
      <c r="H9948" s="83"/>
    </row>
    <row r="9949" spans="7:8" ht="14.45" x14ac:dyDescent="0.3">
      <c r="G9949" s="83"/>
      <c r="H9949" s="83"/>
    </row>
    <row r="9950" spans="7:8" ht="14.45" x14ac:dyDescent="0.3">
      <c r="G9950" s="83"/>
      <c r="H9950" s="83"/>
    </row>
    <row r="9951" spans="7:8" ht="14.45" x14ac:dyDescent="0.3">
      <c r="G9951" s="83"/>
      <c r="H9951" s="83"/>
    </row>
    <row r="9952" spans="7:8" ht="14.45" x14ac:dyDescent="0.3">
      <c r="G9952" s="83"/>
      <c r="H9952" s="83"/>
    </row>
    <row r="9953" spans="7:8" ht="14.45" x14ac:dyDescent="0.3">
      <c r="G9953" s="83"/>
      <c r="H9953" s="83"/>
    </row>
    <row r="9954" spans="7:8" ht="14.45" x14ac:dyDescent="0.3">
      <c r="G9954" s="83"/>
      <c r="H9954" s="83"/>
    </row>
    <row r="9955" spans="7:8" ht="14.45" x14ac:dyDescent="0.3">
      <c r="G9955" s="83"/>
      <c r="H9955" s="83"/>
    </row>
    <row r="9956" spans="7:8" ht="14.45" x14ac:dyDescent="0.3">
      <c r="G9956" s="83"/>
      <c r="H9956" s="83"/>
    </row>
    <row r="9957" spans="7:8" ht="14.45" x14ac:dyDescent="0.3">
      <c r="G9957" s="83"/>
      <c r="H9957" s="83"/>
    </row>
    <row r="9958" spans="7:8" ht="14.45" x14ac:dyDescent="0.3">
      <c r="G9958" s="83"/>
      <c r="H9958" s="83"/>
    </row>
    <row r="9959" spans="7:8" ht="14.45" x14ac:dyDescent="0.3">
      <c r="G9959" s="83"/>
      <c r="H9959" s="83"/>
    </row>
    <row r="9960" spans="7:8" ht="14.45" x14ac:dyDescent="0.3">
      <c r="G9960" s="83"/>
      <c r="H9960" s="83"/>
    </row>
    <row r="9961" spans="7:8" ht="14.45" x14ac:dyDescent="0.3">
      <c r="G9961" s="83"/>
      <c r="H9961" s="83"/>
    </row>
    <row r="9962" spans="7:8" ht="14.45" x14ac:dyDescent="0.3">
      <c r="G9962" s="83"/>
      <c r="H9962" s="83"/>
    </row>
    <row r="9963" spans="7:8" ht="14.45" x14ac:dyDescent="0.3">
      <c r="G9963" s="83"/>
      <c r="H9963" s="83"/>
    </row>
    <row r="9964" spans="7:8" ht="14.45" x14ac:dyDescent="0.3">
      <c r="G9964" s="83"/>
      <c r="H9964" s="83"/>
    </row>
    <row r="9965" spans="7:8" ht="14.45" x14ac:dyDescent="0.3">
      <c r="G9965" s="83"/>
      <c r="H9965" s="83"/>
    </row>
    <row r="9966" spans="7:8" ht="14.45" x14ac:dyDescent="0.3">
      <c r="G9966" s="83"/>
      <c r="H9966" s="83"/>
    </row>
    <row r="9967" spans="7:8" ht="14.45" x14ac:dyDescent="0.3">
      <c r="G9967" s="83"/>
      <c r="H9967" s="83"/>
    </row>
    <row r="9968" spans="7:8" ht="14.45" x14ac:dyDescent="0.3">
      <c r="G9968" s="83"/>
      <c r="H9968" s="83"/>
    </row>
    <row r="9969" spans="7:8" ht="14.45" x14ac:dyDescent="0.3">
      <c r="G9969" s="83"/>
      <c r="H9969" s="83"/>
    </row>
    <row r="9970" spans="7:8" ht="14.45" x14ac:dyDescent="0.3">
      <c r="G9970" s="83"/>
      <c r="H9970" s="83"/>
    </row>
    <row r="9971" spans="7:8" ht="14.45" x14ac:dyDescent="0.3">
      <c r="G9971" s="83"/>
      <c r="H9971" s="83"/>
    </row>
    <row r="9972" spans="7:8" ht="14.45" x14ac:dyDescent="0.3">
      <c r="G9972" s="83"/>
      <c r="H9972" s="83"/>
    </row>
    <row r="9973" spans="7:8" ht="14.45" x14ac:dyDescent="0.3">
      <c r="G9973" s="83"/>
      <c r="H9973" s="83"/>
    </row>
    <row r="9974" spans="7:8" ht="14.45" x14ac:dyDescent="0.3">
      <c r="G9974" s="83"/>
      <c r="H9974" s="83"/>
    </row>
    <row r="9975" spans="7:8" ht="14.45" x14ac:dyDescent="0.3">
      <c r="G9975" s="83"/>
      <c r="H9975" s="83"/>
    </row>
    <row r="9976" spans="7:8" ht="14.45" x14ac:dyDescent="0.3">
      <c r="G9976" s="83"/>
      <c r="H9976" s="83"/>
    </row>
    <row r="9977" spans="7:8" ht="14.45" x14ac:dyDescent="0.3">
      <c r="G9977" s="83"/>
      <c r="H9977" s="83"/>
    </row>
    <row r="9978" spans="7:8" ht="14.45" x14ac:dyDescent="0.3">
      <c r="G9978" s="83"/>
      <c r="H9978" s="83"/>
    </row>
    <row r="9979" spans="7:8" ht="14.45" x14ac:dyDescent="0.3">
      <c r="G9979" s="83"/>
      <c r="H9979" s="83"/>
    </row>
    <row r="9980" spans="7:8" ht="14.45" x14ac:dyDescent="0.3">
      <c r="G9980" s="83"/>
      <c r="H9980" s="83"/>
    </row>
    <row r="9981" spans="7:8" ht="14.45" x14ac:dyDescent="0.3">
      <c r="G9981" s="83"/>
      <c r="H9981" s="83"/>
    </row>
    <row r="9982" spans="7:8" ht="14.45" x14ac:dyDescent="0.3">
      <c r="G9982" s="83"/>
      <c r="H9982" s="83"/>
    </row>
    <row r="9983" spans="7:8" ht="14.45" x14ac:dyDescent="0.3">
      <c r="G9983" s="83"/>
      <c r="H9983" s="83"/>
    </row>
    <row r="9984" spans="7:8" ht="14.45" x14ac:dyDescent="0.3">
      <c r="G9984" s="83"/>
      <c r="H9984" s="83"/>
    </row>
    <row r="9985" spans="7:8" ht="14.45" x14ac:dyDescent="0.3">
      <c r="G9985" s="83"/>
      <c r="H9985" s="83"/>
    </row>
    <row r="9986" spans="7:8" ht="14.45" x14ac:dyDescent="0.3">
      <c r="G9986" s="83"/>
      <c r="H9986" s="83"/>
    </row>
    <row r="9987" spans="7:8" ht="14.45" x14ac:dyDescent="0.3">
      <c r="G9987" s="83"/>
      <c r="H9987" s="83"/>
    </row>
    <row r="9988" spans="7:8" ht="14.45" x14ac:dyDescent="0.3">
      <c r="G9988" s="83"/>
      <c r="H9988" s="83"/>
    </row>
    <row r="9989" spans="7:8" ht="14.45" x14ac:dyDescent="0.3">
      <c r="G9989" s="83"/>
      <c r="H9989" s="83"/>
    </row>
    <row r="9990" spans="7:8" ht="14.45" x14ac:dyDescent="0.3">
      <c r="G9990" s="83"/>
      <c r="H9990" s="83"/>
    </row>
    <row r="9991" spans="7:8" ht="14.45" x14ac:dyDescent="0.3">
      <c r="G9991" s="83"/>
      <c r="H9991" s="83"/>
    </row>
    <row r="9992" spans="7:8" ht="14.45" x14ac:dyDescent="0.3">
      <c r="G9992" s="83"/>
      <c r="H9992" s="83"/>
    </row>
    <row r="9993" spans="7:8" ht="14.45" x14ac:dyDescent="0.3">
      <c r="G9993" s="83"/>
      <c r="H9993" s="83"/>
    </row>
    <row r="9994" spans="7:8" ht="14.45" x14ac:dyDescent="0.3">
      <c r="G9994" s="83"/>
      <c r="H9994" s="83"/>
    </row>
    <row r="9995" spans="7:8" ht="14.45" x14ac:dyDescent="0.3">
      <c r="G9995" s="83"/>
      <c r="H9995" s="83"/>
    </row>
    <row r="9996" spans="7:8" ht="14.45" x14ac:dyDescent="0.3">
      <c r="G9996" s="83"/>
      <c r="H9996" s="83"/>
    </row>
    <row r="9997" spans="7:8" ht="14.45" x14ac:dyDescent="0.3">
      <c r="G9997" s="83"/>
      <c r="H9997" s="83"/>
    </row>
    <row r="9998" spans="7:8" ht="14.45" x14ac:dyDescent="0.3">
      <c r="G9998" s="83"/>
      <c r="H9998" s="83"/>
    </row>
    <row r="9999" spans="7:8" ht="14.45" x14ac:dyDescent="0.3">
      <c r="G9999" s="83"/>
      <c r="H9999" s="83"/>
    </row>
    <row r="10000" spans="7:8" ht="14.45" x14ac:dyDescent="0.3">
      <c r="G10000" s="83"/>
      <c r="H10000" s="83"/>
    </row>
    <row r="10001" spans="7:8" ht="14.45" x14ac:dyDescent="0.3">
      <c r="G10001" s="83"/>
      <c r="H10001" s="83"/>
    </row>
    <row r="10002" spans="7:8" ht="14.45" x14ac:dyDescent="0.3">
      <c r="G10002" s="83"/>
      <c r="H10002" s="83"/>
    </row>
    <row r="10003" spans="7:8" ht="14.45" x14ac:dyDescent="0.3">
      <c r="G10003" s="83"/>
      <c r="H10003" s="83"/>
    </row>
    <row r="10004" spans="7:8" ht="14.45" x14ac:dyDescent="0.3">
      <c r="G10004" s="83"/>
      <c r="H10004" s="83"/>
    </row>
    <row r="10005" spans="7:8" ht="14.45" x14ac:dyDescent="0.3">
      <c r="G10005" s="83"/>
      <c r="H10005" s="83"/>
    </row>
    <row r="10006" spans="7:8" ht="14.45" x14ac:dyDescent="0.3">
      <c r="G10006" s="83"/>
      <c r="H10006" s="83"/>
    </row>
    <row r="10007" spans="7:8" ht="14.45" x14ac:dyDescent="0.3">
      <c r="G10007" s="83"/>
      <c r="H10007" s="83"/>
    </row>
    <row r="10008" spans="7:8" ht="14.45" x14ac:dyDescent="0.3">
      <c r="G10008" s="83"/>
      <c r="H10008" s="83"/>
    </row>
    <row r="10009" spans="7:8" ht="14.45" x14ac:dyDescent="0.3">
      <c r="G10009" s="83"/>
      <c r="H10009" s="83"/>
    </row>
    <row r="10010" spans="7:8" ht="14.45" x14ac:dyDescent="0.3">
      <c r="G10010" s="83"/>
      <c r="H10010" s="83"/>
    </row>
    <row r="10011" spans="7:8" ht="14.45" x14ac:dyDescent="0.3">
      <c r="G10011" s="83"/>
      <c r="H10011" s="83"/>
    </row>
    <row r="10012" spans="7:8" ht="14.45" x14ac:dyDescent="0.3">
      <c r="G10012" s="83"/>
      <c r="H10012" s="83"/>
    </row>
    <row r="10013" spans="7:8" ht="14.45" x14ac:dyDescent="0.3">
      <c r="G10013" s="83"/>
      <c r="H10013" s="83"/>
    </row>
    <row r="10014" spans="7:8" ht="14.45" x14ac:dyDescent="0.3">
      <c r="G10014" s="83"/>
      <c r="H10014" s="83"/>
    </row>
    <row r="10015" spans="7:8" ht="14.45" x14ac:dyDescent="0.3">
      <c r="G10015" s="83"/>
      <c r="H10015" s="83"/>
    </row>
    <row r="10016" spans="7:8" ht="14.45" x14ac:dyDescent="0.3">
      <c r="G10016" s="83"/>
      <c r="H10016" s="83"/>
    </row>
    <row r="10017" spans="7:8" ht="14.45" x14ac:dyDescent="0.3">
      <c r="G10017" s="83"/>
      <c r="H10017" s="83"/>
    </row>
    <row r="10018" spans="7:8" ht="14.45" x14ac:dyDescent="0.3">
      <c r="G10018" s="83"/>
      <c r="H10018" s="83"/>
    </row>
    <row r="10019" spans="7:8" ht="14.45" x14ac:dyDescent="0.3">
      <c r="G10019" s="83"/>
      <c r="H10019" s="83"/>
    </row>
    <row r="10020" spans="7:8" ht="14.45" x14ac:dyDescent="0.3">
      <c r="G10020" s="83"/>
      <c r="H10020" s="83"/>
    </row>
    <row r="10021" spans="7:8" ht="14.45" x14ac:dyDescent="0.3">
      <c r="G10021" s="83"/>
      <c r="H10021" s="83"/>
    </row>
    <row r="10022" spans="7:8" ht="14.45" x14ac:dyDescent="0.3">
      <c r="G10022" s="83"/>
      <c r="H10022" s="83"/>
    </row>
    <row r="10023" spans="7:8" ht="14.45" x14ac:dyDescent="0.3">
      <c r="G10023" s="83"/>
      <c r="H10023" s="83"/>
    </row>
    <row r="10024" spans="7:8" ht="14.45" x14ac:dyDescent="0.3">
      <c r="G10024" s="83"/>
      <c r="H10024" s="83"/>
    </row>
    <row r="10025" spans="7:8" ht="14.45" x14ac:dyDescent="0.3">
      <c r="G10025" s="83"/>
      <c r="H10025" s="83"/>
    </row>
    <row r="10026" spans="7:8" ht="14.45" x14ac:dyDescent="0.3">
      <c r="G10026" s="83"/>
      <c r="H10026" s="83"/>
    </row>
    <row r="10027" spans="7:8" ht="14.45" x14ac:dyDescent="0.3">
      <c r="G10027" s="83"/>
      <c r="H10027" s="83"/>
    </row>
    <row r="10028" spans="7:8" ht="14.45" x14ac:dyDescent="0.3">
      <c r="G10028" s="83"/>
      <c r="H10028" s="83"/>
    </row>
    <row r="10029" spans="7:8" ht="14.45" x14ac:dyDescent="0.3">
      <c r="G10029" s="83"/>
      <c r="H10029" s="83"/>
    </row>
    <row r="10030" spans="7:8" ht="14.45" x14ac:dyDescent="0.3">
      <c r="G10030" s="83"/>
      <c r="H10030" s="83"/>
    </row>
    <row r="10031" spans="7:8" ht="14.45" x14ac:dyDescent="0.3">
      <c r="G10031" s="83"/>
      <c r="H10031" s="83"/>
    </row>
    <row r="10032" spans="7:8" ht="14.45" x14ac:dyDescent="0.3">
      <c r="G10032" s="83"/>
      <c r="H10032" s="83"/>
    </row>
    <row r="10033" spans="7:8" ht="14.45" x14ac:dyDescent="0.3">
      <c r="G10033" s="83"/>
      <c r="H10033" s="83"/>
    </row>
    <row r="10034" spans="7:8" ht="14.45" x14ac:dyDescent="0.3">
      <c r="G10034" s="83"/>
      <c r="H10034" s="83"/>
    </row>
    <row r="10035" spans="7:8" ht="14.45" x14ac:dyDescent="0.3">
      <c r="G10035" s="83"/>
      <c r="H10035" s="83"/>
    </row>
    <row r="10036" spans="7:8" ht="14.45" x14ac:dyDescent="0.3">
      <c r="G10036" s="83"/>
      <c r="H10036" s="83"/>
    </row>
    <row r="10037" spans="7:8" ht="14.45" x14ac:dyDescent="0.3">
      <c r="G10037" s="83"/>
      <c r="H10037" s="83"/>
    </row>
    <row r="10038" spans="7:8" ht="14.45" x14ac:dyDescent="0.3">
      <c r="G10038" s="83"/>
      <c r="H10038" s="83"/>
    </row>
    <row r="10039" spans="7:8" ht="14.45" x14ac:dyDescent="0.3">
      <c r="G10039" s="83"/>
      <c r="H10039" s="83"/>
    </row>
    <row r="10040" spans="7:8" ht="14.45" x14ac:dyDescent="0.3">
      <c r="G10040" s="83"/>
      <c r="H10040" s="83"/>
    </row>
    <row r="10041" spans="7:8" ht="14.45" x14ac:dyDescent="0.3">
      <c r="G10041" s="83"/>
      <c r="H10041" s="83"/>
    </row>
    <row r="10042" spans="7:8" ht="14.45" x14ac:dyDescent="0.3">
      <c r="G10042" s="83"/>
      <c r="H10042" s="83"/>
    </row>
    <row r="10043" spans="7:8" ht="14.45" x14ac:dyDescent="0.3">
      <c r="G10043" s="83"/>
      <c r="H10043" s="83"/>
    </row>
    <row r="10044" spans="7:8" ht="14.45" x14ac:dyDescent="0.3">
      <c r="G10044" s="83"/>
      <c r="H10044" s="83"/>
    </row>
    <row r="10045" spans="7:8" ht="14.45" x14ac:dyDescent="0.3">
      <c r="G10045" s="83"/>
      <c r="H10045" s="83"/>
    </row>
    <row r="10046" spans="7:8" ht="14.45" x14ac:dyDescent="0.3">
      <c r="G10046" s="83"/>
      <c r="H10046" s="83"/>
    </row>
    <row r="10047" spans="7:8" ht="14.45" x14ac:dyDescent="0.3">
      <c r="G10047" s="83"/>
      <c r="H10047" s="83"/>
    </row>
    <row r="10048" spans="7:8" ht="14.45" x14ac:dyDescent="0.3">
      <c r="G10048" s="83"/>
      <c r="H10048" s="83"/>
    </row>
    <row r="10049" spans="7:8" ht="14.45" x14ac:dyDescent="0.3">
      <c r="G10049" s="83"/>
      <c r="H10049" s="83"/>
    </row>
    <row r="10050" spans="7:8" ht="14.45" x14ac:dyDescent="0.3">
      <c r="G10050" s="83"/>
      <c r="H10050" s="83"/>
    </row>
    <row r="10051" spans="7:8" ht="14.45" x14ac:dyDescent="0.3">
      <c r="G10051" s="83"/>
      <c r="H10051" s="83"/>
    </row>
    <row r="10052" spans="7:8" ht="14.45" x14ac:dyDescent="0.3">
      <c r="G10052" s="83"/>
      <c r="H10052" s="83"/>
    </row>
    <row r="10053" spans="7:8" ht="14.45" x14ac:dyDescent="0.3">
      <c r="G10053" s="83"/>
      <c r="H10053" s="83"/>
    </row>
    <row r="10054" spans="7:8" ht="14.45" x14ac:dyDescent="0.3">
      <c r="G10054" s="83"/>
      <c r="H10054" s="83"/>
    </row>
    <row r="10055" spans="7:8" ht="14.45" x14ac:dyDescent="0.3">
      <c r="G10055" s="83"/>
      <c r="H10055" s="83"/>
    </row>
    <row r="10056" spans="7:8" ht="14.45" x14ac:dyDescent="0.3">
      <c r="G10056" s="83"/>
      <c r="H10056" s="83"/>
    </row>
    <row r="10057" spans="7:8" ht="14.45" x14ac:dyDescent="0.3">
      <c r="G10057" s="83"/>
      <c r="H10057" s="83"/>
    </row>
    <row r="10058" spans="7:8" ht="14.45" x14ac:dyDescent="0.3">
      <c r="G10058" s="83"/>
      <c r="H10058" s="83"/>
    </row>
    <row r="10059" spans="7:8" ht="14.45" x14ac:dyDescent="0.3">
      <c r="G10059" s="83"/>
      <c r="H10059" s="83"/>
    </row>
    <row r="10060" spans="7:8" ht="14.45" x14ac:dyDescent="0.3">
      <c r="G10060" s="83"/>
      <c r="H10060" s="83"/>
    </row>
    <row r="10061" spans="7:8" ht="14.45" x14ac:dyDescent="0.3">
      <c r="G10061" s="83"/>
      <c r="H10061" s="83"/>
    </row>
    <row r="10062" spans="7:8" ht="14.45" x14ac:dyDescent="0.3">
      <c r="G10062" s="83"/>
      <c r="H10062" s="83"/>
    </row>
    <row r="10063" spans="7:8" ht="14.45" x14ac:dyDescent="0.3">
      <c r="G10063" s="83"/>
      <c r="H10063" s="83"/>
    </row>
    <row r="10064" spans="7:8" ht="14.45" x14ac:dyDescent="0.3">
      <c r="G10064" s="83"/>
      <c r="H10064" s="83"/>
    </row>
    <row r="10065" spans="7:8" ht="14.45" x14ac:dyDescent="0.3">
      <c r="G10065" s="83"/>
      <c r="H10065" s="83"/>
    </row>
    <row r="10066" spans="7:8" ht="14.45" x14ac:dyDescent="0.3">
      <c r="G10066" s="83"/>
      <c r="H10066" s="83"/>
    </row>
    <row r="10067" spans="7:8" ht="14.45" x14ac:dyDescent="0.3">
      <c r="G10067" s="83"/>
      <c r="H10067" s="83"/>
    </row>
    <row r="10068" spans="7:8" ht="14.45" x14ac:dyDescent="0.3">
      <c r="G10068" s="83"/>
      <c r="H10068" s="83"/>
    </row>
    <row r="10069" spans="7:8" ht="14.45" x14ac:dyDescent="0.3">
      <c r="G10069" s="83"/>
      <c r="H10069" s="83"/>
    </row>
    <row r="10070" spans="7:8" ht="14.45" x14ac:dyDescent="0.3">
      <c r="G10070" s="83"/>
      <c r="H10070" s="83"/>
    </row>
    <row r="10071" spans="7:8" ht="14.45" x14ac:dyDescent="0.3">
      <c r="G10071" s="83"/>
      <c r="H10071" s="83"/>
    </row>
    <row r="10072" spans="7:8" ht="14.45" x14ac:dyDescent="0.3">
      <c r="G10072" s="83"/>
      <c r="H10072" s="83"/>
    </row>
    <row r="10073" spans="7:8" ht="14.45" x14ac:dyDescent="0.3">
      <c r="G10073" s="83"/>
      <c r="H10073" s="83"/>
    </row>
    <row r="10074" spans="7:8" ht="14.45" x14ac:dyDescent="0.3">
      <c r="G10074" s="83"/>
      <c r="H10074" s="83"/>
    </row>
    <row r="10075" spans="7:8" ht="14.45" x14ac:dyDescent="0.3">
      <c r="G10075" s="83"/>
      <c r="H10075" s="83"/>
    </row>
    <row r="10076" spans="7:8" ht="14.45" x14ac:dyDescent="0.3">
      <c r="G10076" s="83"/>
      <c r="H10076" s="83"/>
    </row>
    <row r="10077" spans="7:8" ht="14.45" x14ac:dyDescent="0.3">
      <c r="G10077" s="83"/>
      <c r="H10077" s="83"/>
    </row>
    <row r="10078" spans="7:8" ht="14.45" x14ac:dyDescent="0.3">
      <c r="G10078" s="83"/>
      <c r="H10078" s="83"/>
    </row>
    <row r="10079" spans="7:8" ht="14.45" x14ac:dyDescent="0.3">
      <c r="G10079" s="83"/>
      <c r="H10079" s="83"/>
    </row>
    <row r="10080" spans="7:8" ht="14.45" x14ac:dyDescent="0.3">
      <c r="G10080" s="83"/>
      <c r="H10080" s="83"/>
    </row>
    <row r="10081" spans="7:8" ht="14.45" x14ac:dyDescent="0.3">
      <c r="G10081" s="83"/>
      <c r="H10081" s="83"/>
    </row>
    <row r="10082" spans="7:8" ht="14.45" x14ac:dyDescent="0.3">
      <c r="G10082" s="83"/>
      <c r="H10082" s="83"/>
    </row>
    <row r="10083" spans="7:8" ht="14.45" x14ac:dyDescent="0.3">
      <c r="G10083" s="83"/>
      <c r="H10083" s="83"/>
    </row>
    <row r="10084" spans="7:8" ht="14.45" x14ac:dyDescent="0.3">
      <c r="G10084" s="83"/>
      <c r="H10084" s="83"/>
    </row>
    <row r="10085" spans="7:8" ht="14.45" x14ac:dyDescent="0.3">
      <c r="G10085" s="83"/>
      <c r="H10085" s="83"/>
    </row>
    <row r="10086" spans="7:8" ht="14.45" x14ac:dyDescent="0.3">
      <c r="G10086" s="83"/>
      <c r="H10086" s="83"/>
    </row>
    <row r="10087" spans="7:8" ht="14.45" x14ac:dyDescent="0.3">
      <c r="G10087" s="83"/>
      <c r="H10087" s="83"/>
    </row>
    <row r="10088" spans="7:8" ht="14.45" x14ac:dyDescent="0.3">
      <c r="G10088" s="83"/>
      <c r="H10088" s="83"/>
    </row>
    <row r="10089" spans="7:8" ht="14.45" x14ac:dyDescent="0.3">
      <c r="G10089" s="83"/>
      <c r="H10089" s="83"/>
    </row>
    <row r="10090" spans="7:8" ht="14.45" x14ac:dyDescent="0.3">
      <c r="G10090" s="83"/>
      <c r="H10090" s="83"/>
    </row>
    <row r="10091" spans="7:8" ht="14.45" x14ac:dyDescent="0.3">
      <c r="G10091" s="83"/>
      <c r="H10091" s="83"/>
    </row>
    <row r="10092" spans="7:8" ht="14.45" x14ac:dyDescent="0.3">
      <c r="G10092" s="83"/>
      <c r="H10092" s="83"/>
    </row>
    <row r="10093" spans="7:8" ht="14.45" x14ac:dyDescent="0.3">
      <c r="G10093" s="83"/>
      <c r="H10093" s="83"/>
    </row>
    <row r="10094" spans="7:8" ht="14.45" x14ac:dyDescent="0.3">
      <c r="G10094" s="83"/>
      <c r="H10094" s="83"/>
    </row>
    <row r="10095" spans="7:8" ht="14.45" x14ac:dyDescent="0.3">
      <c r="G10095" s="83"/>
      <c r="H10095" s="83"/>
    </row>
    <row r="10096" spans="7:8" ht="14.45" x14ac:dyDescent="0.3">
      <c r="G10096" s="83"/>
      <c r="H10096" s="83"/>
    </row>
    <row r="10097" spans="7:8" ht="14.45" x14ac:dyDescent="0.3">
      <c r="G10097" s="83"/>
      <c r="H10097" s="83"/>
    </row>
    <row r="10098" spans="7:8" ht="14.45" x14ac:dyDescent="0.3">
      <c r="G10098" s="83"/>
      <c r="H10098" s="83"/>
    </row>
    <row r="10099" spans="7:8" ht="14.45" x14ac:dyDescent="0.3">
      <c r="G10099" s="83"/>
      <c r="H10099" s="83"/>
    </row>
    <row r="10100" spans="7:8" ht="14.45" x14ac:dyDescent="0.3">
      <c r="G10100" s="83"/>
      <c r="H10100" s="83"/>
    </row>
    <row r="10101" spans="7:8" ht="14.45" x14ac:dyDescent="0.3">
      <c r="G10101" s="83"/>
      <c r="H10101" s="83"/>
    </row>
    <row r="10102" spans="7:8" ht="14.45" x14ac:dyDescent="0.3">
      <c r="G10102" s="83"/>
      <c r="H10102" s="83"/>
    </row>
    <row r="10103" spans="7:8" ht="14.45" x14ac:dyDescent="0.3">
      <c r="G10103" s="83"/>
      <c r="H10103" s="83"/>
    </row>
    <row r="10104" spans="7:8" ht="14.45" x14ac:dyDescent="0.3">
      <c r="G10104" s="83"/>
      <c r="H10104" s="83"/>
    </row>
    <row r="10105" spans="7:8" ht="14.45" x14ac:dyDescent="0.3">
      <c r="G10105" s="83"/>
      <c r="H10105" s="83"/>
    </row>
    <row r="10106" spans="7:8" ht="14.45" x14ac:dyDescent="0.3">
      <c r="G10106" s="83"/>
      <c r="H10106" s="83"/>
    </row>
    <row r="10107" spans="7:8" ht="14.45" x14ac:dyDescent="0.3">
      <c r="G10107" s="83"/>
      <c r="H10107" s="83"/>
    </row>
    <row r="10108" spans="7:8" ht="14.45" x14ac:dyDescent="0.3">
      <c r="G10108" s="83"/>
      <c r="H10108" s="83"/>
    </row>
    <row r="10109" spans="7:8" ht="14.45" x14ac:dyDescent="0.3">
      <c r="G10109" s="83"/>
      <c r="H10109" s="83"/>
    </row>
    <row r="10110" spans="7:8" ht="14.45" x14ac:dyDescent="0.3">
      <c r="G10110" s="83"/>
      <c r="H10110" s="83"/>
    </row>
    <row r="10111" spans="7:8" ht="14.45" x14ac:dyDescent="0.3">
      <c r="G10111" s="83"/>
      <c r="H10111" s="83"/>
    </row>
    <row r="10112" spans="7:8" ht="14.45" x14ac:dyDescent="0.3">
      <c r="G10112" s="83"/>
      <c r="H10112" s="83"/>
    </row>
    <row r="10113" spans="7:8" ht="14.45" x14ac:dyDescent="0.3">
      <c r="G10113" s="83"/>
      <c r="H10113" s="83"/>
    </row>
    <row r="10114" spans="7:8" ht="14.45" x14ac:dyDescent="0.3">
      <c r="G10114" s="83"/>
      <c r="H10114" s="83"/>
    </row>
    <row r="10115" spans="7:8" ht="14.45" x14ac:dyDescent="0.3">
      <c r="G10115" s="83"/>
      <c r="H10115" s="83"/>
    </row>
    <row r="10116" spans="7:8" ht="14.45" x14ac:dyDescent="0.3">
      <c r="G10116" s="83"/>
      <c r="H10116" s="83"/>
    </row>
    <row r="10117" spans="7:8" ht="14.45" x14ac:dyDescent="0.3">
      <c r="G10117" s="83"/>
      <c r="H10117" s="83"/>
    </row>
    <row r="10118" spans="7:8" ht="14.45" x14ac:dyDescent="0.3">
      <c r="G10118" s="83"/>
      <c r="H10118" s="83"/>
    </row>
    <row r="10119" spans="7:8" ht="14.45" x14ac:dyDescent="0.3">
      <c r="G10119" s="83"/>
      <c r="H10119" s="83"/>
    </row>
    <row r="10120" spans="7:8" ht="14.45" x14ac:dyDescent="0.3">
      <c r="G10120" s="83"/>
      <c r="H10120" s="83"/>
    </row>
    <row r="10121" spans="7:8" ht="14.45" x14ac:dyDescent="0.3">
      <c r="G10121" s="83"/>
      <c r="H10121" s="83"/>
    </row>
    <row r="10122" spans="7:8" ht="14.45" x14ac:dyDescent="0.3">
      <c r="G10122" s="83"/>
      <c r="H10122" s="83"/>
    </row>
    <row r="10123" spans="7:8" ht="14.45" x14ac:dyDescent="0.3">
      <c r="G10123" s="83"/>
      <c r="H10123" s="83"/>
    </row>
    <row r="10124" spans="7:8" ht="14.45" x14ac:dyDescent="0.3">
      <c r="G10124" s="83"/>
      <c r="H10124" s="83"/>
    </row>
    <row r="10125" spans="7:8" ht="14.45" x14ac:dyDescent="0.3">
      <c r="G10125" s="83"/>
      <c r="H10125" s="83"/>
    </row>
    <row r="10126" spans="7:8" ht="14.45" x14ac:dyDescent="0.3">
      <c r="G10126" s="83"/>
      <c r="H10126" s="83"/>
    </row>
    <row r="10127" spans="7:8" ht="14.45" x14ac:dyDescent="0.3">
      <c r="G10127" s="83"/>
      <c r="H10127" s="83"/>
    </row>
    <row r="10128" spans="7:8" ht="14.45" x14ac:dyDescent="0.3">
      <c r="G10128" s="83"/>
      <c r="H10128" s="83"/>
    </row>
    <row r="10129" spans="7:8" ht="14.45" x14ac:dyDescent="0.3">
      <c r="G10129" s="83"/>
      <c r="H10129" s="83"/>
    </row>
    <row r="10130" spans="7:8" ht="14.45" x14ac:dyDescent="0.3">
      <c r="G10130" s="83"/>
      <c r="H10130" s="83"/>
    </row>
    <row r="10131" spans="7:8" ht="14.45" x14ac:dyDescent="0.3">
      <c r="G10131" s="83"/>
      <c r="H10131" s="83"/>
    </row>
    <row r="10132" spans="7:8" ht="14.45" x14ac:dyDescent="0.3">
      <c r="G10132" s="83"/>
      <c r="H10132" s="83"/>
    </row>
    <row r="10133" spans="7:8" ht="14.45" x14ac:dyDescent="0.3">
      <c r="G10133" s="83"/>
      <c r="H10133" s="83"/>
    </row>
    <row r="10134" spans="7:8" ht="14.45" x14ac:dyDescent="0.3">
      <c r="G10134" s="83"/>
      <c r="H10134" s="83"/>
    </row>
    <row r="10135" spans="7:8" ht="14.45" x14ac:dyDescent="0.3">
      <c r="G10135" s="83"/>
      <c r="H10135" s="83"/>
    </row>
    <row r="10136" spans="7:8" ht="14.45" x14ac:dyDescent="0.3">
      <c r="G10136" s="83"/>
      <c r="H10136" s="83"/>
    </row>
    <row r="10137" spans="7:8" ht="14.45" x14ac:dyDescent="0.3">
      <c r="G10137" s="83"/>
      <c r="H10137" s="83"/>
    </row>
    <row r="10138" spans="7:8" ht="14.45" x14ac:dyDescent="0.3">
      <c r="G10138" s="83"/>
      <c r="H10138" s="83"/>
    </row>
    <row r="10139" spans="7:8" ht="14.45" x14ac:dyDescent="0.3">
      <c r="G10139" s="83"/>
      <c r="H10139" s="83"/>
    </row>
    <row r="10140" spans="7:8" ht="14.45" x14ac:dyDescent="0.3">
      <c r="G10140" s="83"/>
      <c r="H10140" s="83"/>
    </row>
    <row r="10141" spans="7:8" ht="14.45" x14ac:dyDescent="0.3">
      <c r="G10141" s="83"/>
      <c r="H10141" s="83"/>
    </row>
    <row r="10142" spans="7:8" ht="14.45" x14ac:dyDescent="0.3">
      <c r="G10142" s="83"/>
      <c r="H10142" s="83"/>
    </row>
    <row r="10143" spans="7:8" ht="14.45" x14ac:dyDescent="0.3">
      <c r="G10143" s="83"/>
      <c r="H10143" s="83"/>
    </row>
    <row r="10144" spans="7:8" ht="14.45" x14ac:dyDescent="0.3">
      <c r="G10144" s="83"/>
      <c r="H10144" s="83"/>
    </row>
    <row r="10145" spans="7:8" ht="14.45" x14ac:dyDescent="0.3">
      <c r="G10145" s="83"/>
      <c r="H10145" s="83"/>
    </row>
    <row r="10146" spans="7:8" ht="14.45" x14ac:dyDescent="0.3">
      <c r="G10146" s="83"/>
      <c r="H10146" s="83"/>
    </row>
    <row r="10147" spans="7:8" ht="14.45" x14ac:dyDescent="0.3">
      <c r="G10147" s="83"/>
      <c r="H10147" s="83"/>
    </row>
    <row r="10148" spans="7:8" ht="14.45" x14ac:dyDescent="0.3">
      <c r="G10148" s="83"/>
      <c r="H10148" s="83"/>
    </row>
    <row r="10149" spans="7:8" ht="14.45" x14ac:dyDescent="0.3">
      <c r="G10149" s="83"/>
      <c r="H10149" s="83"/>
    </row>
    <row r="10150" spans="7:8" ht="14.45" x14ac:dyDescent="0.3">
      <c r="G10150" s="83"/>
      <c r="H10150" s="83"/>
    </row>
    <row r="10151" spans="7:8" ht="14.45" x14ac:dyDescent="0.3">
      <c r="G10151" s="83"/>
      <c r="H10151" s="83"/>
    </row>
    <row r="10152" spans="7:8" ht="14.45" x14ac:dyDescent="0.3">
      <c r="G10152" s="83"/>
      <c r="H10152" s="83"/>
    </row>
    <row r="10153" spans="7:8" ht="14.45" x14ac:dyDescent="0.3">
      <c r="G10153" s="83"/>
      <c r="H10153" s="83"/>
    </row>
    <row r="10154" spans="7:8" ht="14.45" x14ac:dyDescent="0.3">
      <c r="G10154" s="83"/>
      <c r="H10154" s="83"/>
    </row>
    <row r="10155" spans="7:8" ht="14.45" x14ac:dyDescent="0.3">
      <c r="G10155" s="83"/>
      <c r="H10155" s="83"/>
    </row>
    <row r="10156" spans="7:8" ht="14.45" x14ac:dyDescent="0.3">
      <c r="G10156" s="83"/>
      <c r="H10156" s="83"/>
    </row>
    <row r="10157" spans="7:8" ht="14.45" x14ac:dyDescent="0.3">
      <c r="G10157" s="83"/>
      <c r="H10157" s="83"/>
    </row>
    <row r="10158" spans="7:8" ht="14.45" x14ac:dyDescent="0.3">
      <c r="G10158" s="83"/>
      <c r="H10158" s="83"/>
    </row>
    <row r="10159" spans="7:8" ht="14.45" x14ac:dyDescent="0.3">
      <c r="G10159" s="83"/>
      <c r="H10159" s="83"/>
    </row>
    <row r="10160" spans="7:8" ht="14.45" x14ac:dyDescent="0.3">
      <c r="G10160" s="83"/>
      <c r="H10160" s="83"/>
    </row>
    <row r="10161" spans="7:8" ht="14.45" x14ac:dyDescent="0.3">
      <c r="G10161" s="83"/>
      <c r="H10161" s="83"/>
    </row>
    <row r="10162" spans="7:8" ht="14.45" x14ac:dyDescent="0.3">
      <c r="G10162" s="83"/>
      <c r="H10162" s="83"/>
    </row>
    <row r="10163" spans="7:8" ht="14.45" x14ac:dyDescent="0.3">
      <c r="G10163" s="83"/>
      <c r="H10163" s="83"/>
    </row>
    <row r="10164" spans="7:8" ht="14.45" x14ac:dyDescent="0.3">
      <c r="G10164" s="83"/>
      <c r="H10164" s="83"/>
    </row>
    <row r="10165" spans="7:8" ht="14.45" x14ac:dyDescent="0.3">
      <c r="G10165" s="83"/>
      <c r="H10165" s="83"/>
    </row>
    <row r="10166" spans="7:8" ht="14.45" x14ac:dyDescent="0.3">
      <c r="G10166" s="83"/>
      <c r="H10166" s="83"/>
    </row>
    <row r="10167" spans="7:8" ht="14.45" x14ac:dyDescent="0.3">
      <c r="G10167" s="83"/>
      <c r="H10167" s="83"/>
    </row>
    <row r="10168" spans="7:8" ht="14.45" x14ac:dyDescent="0.3">
      <c r="G10168" s="83"/>
      <c r="H10168" s="83"/>
    </row>
    <row r="10169" spans="7:8" ht="14.45" x14ac:dyDescent="0.3">
      <c r="G10169" s="83"/>
      <c r="H10169" s="83"/>
    </row>
    <row r="10170" spans="7:8" ht="14.45" x14ac:dyDescent="0.3">
      <c r="G10170" s="83"/>
      <c r="H10170" s="83"/>
    </row>
    <row r="10171" spans="7:8" ht="14.45" x14ac:dyDescent="0.3">
      <c r="G10171" s="83"/>
      <c r="H10171" s="83"/>
    </row>
    <row r="10172" spans="7:8" ht="14.45" x14ac:dyDescent="0.3">
      <c r="G10172" s="83"/>
      <c r="H10172" s="83"/>
    </row>
    <row r="10173" spans="7:8" ht="14.45" x14ac:dyDescent="0.3">
      <c r="G10173" s="83"/>
      <c r="H10173" s="83"/>
    </row>
    <row r="10174" spans="7:8" ht="14.45" x14ac:dyDescent="0.3">
      <c r="G10174" s="83"/>
      <c r="H10174" s="83"/>
    </row>
    <row r="10175" spans="7:8" ht="14.45" x14ac:dyDescent="0.3">
      <c r="G10175" s="83"/>
      <c r="H10175" s="83"/>
    </row>
    <row r="10176" spans="7:8" ht="14.45" x14ac:dyDescent="0.3">
      <c r="G10176" s="83"/>
      <c r="H10176" s="83"/>
    </row>
    <row r="10177" spans="7:8" ht="14.45" x14ac:dyDescent="0.3">
      <c r="G10177" s="83"/>
      <c r="H10177" s="83"/>
    </row>
    <row r="10178" spans="7:8" ht="14.45" x14ac:dyDescent="0.3">
      <c r="G10178" s="83"/>
      <c r="H10178" s="83"/>
    </row>
    <row r="10179" spans="7:8" ht="14.45" x14ac:dyDescent="0.3">
      <c r="G10179" s="83"/>
      <c r="H10179" s="83"/>
    </row>
    <row r="10180" spans="7:8" ht="14.45" x14ac:dyDescent="0.3">
      <c r="G10180" s="83"/>
      <c r="H10180" s="83"/>
    </row>
    <row r="10181" spans="7:8" ht="14.45" x14ac:dyDescent="0.3">
      <c r="G10181" s="83"/>
      <c r="H10181" s="83"/>
    </row>
    <row r="10182" spans="7:8" ht="14.45" x14ac:dyDescent="0.3">
      <c r="G10182" s="83"/>
      <c r="H10182" s="83"/>
    </row>
    <row r="10183" spans="7:8" ht="14.45" x14ac:dyDescent="0.3">
      <c r="G10183" s="83"/>
      <c r="H10183" s="83"/>
    </row>
    <row r="10184" spans="7:8" ht="14.45" x14ac:dyDescent="0.3">
      <c r="G10184" s="83"/>
      <c r="H10184" s="83"/>
    </row>
    <row r="10185" spans="7:8" ht="14.45" x14ac:dyDescent="0.3">
      <c r="G10185" s="83"/>
      <c r="H10185" s="83"/>
    </row>
    <row r="10186" spans="7:8" ht="14.45" x14ac:dyDescent="0.3">
      <c r="G10186" s="83"/>
      <c r="H10186" s="83"/>
    </row>
    <row r="10187" spans="7:8" ht="14.45" x14ac:dyDescent="0.3">
      <c r="G10187" s="83"/>
      <c r="H10187" s="83"/>
    </row>
    <row r="10188" spans="7:8" ht="14.45" x14ac:dyDescent="0.3">
      <c r="G10188" s="83"/>
      <c r="H10188" s="83"/>
    </row>
    <row r="10189" spans="7:8" ht="14.45" x14ac:dyDescent="0.3">
      <c r="G10189" s="83"/>
      <c r="H10189" s="83"/>
    </row>
    <row r="10190" spans="7:8" ht="14.45" x14ac:dyDescent="0.3">
      <c r="G10190" s="83"/>
      <c r="H10190" s="83"/>
    </row>
    <row r="10191" spans="7:8" ht="14.45" x14ac:dyDescent="0.3">
      <c r="G10191" s="83"/>
      <c r="H10191" s="83"/>
    </row>
    <row r="10192" spans="7:8" ht="14.45" x14ac:dyDescent="0.3">
      <c r="G10192" s="83"/>
      <c r="H10192" s="83"/>
    </row>
    <row r="10193" spans="7:8" ht="14.45" x14ac:dyDescent="0.3">
      <c r="G10193" s="83"/>
      <c r="H10193" s="83"/>
    </row>
    <row r="10194" spans="7:8" ht="14.45" x14ac:dyDescent="0.3">
      <c r="G10194" s="83"/>
      <c r="H10194" s="83"/>
    </row>
    <row r="10195" spans="7:8" ht="14.45" x14ac:dyDescent="0.3">
      <c r="G10195" s="83"/>
      <c r="H10195" s="83"/>
    </row>
    <row r="10196" spans="7:8" ht="14.45" x14ac:dyDescent="0.3">
      <c r="G10196" s="83"/>
      <c r="H10196" s="83"/>
    </row>
    <row r="10197" spans="7:8" ht="14.45" x14ac:dyDescent="0.3">
      <c r="G10197" s="83"/>
      <c r="H10197" s="83"/>
    </row>
    <row r="10198" spans="7:8" ht="14.45" x14ac:dyDescent="0.3">
      <c r="G10198" s="83"/>
      <c r="H10198" s="83"/>
    </row>
    <row r="10199" spans="7:8" ht="14.45" x14ac:dyDescent="0.3">
      <c r="G10199" s="83"/>
      <c r="H10199" s="83"/>
    </row>
    <row r="10200" spans="7:8" ht="14.45" x14ac:dyDescent="0.3">
      <c r="G10200" s="83"/>
      <c r="H10200" s="83"/>
    </row>
    <row r="10201" spans="7:8" ht="14.45" x14ac:dyDescent="0.3">
      <c r="G10201" s="83"/>
      <c r="H10201" s="83"/>
    </row>
    <row r="10202" spans="7:8" ht="14.45" x14ac:dyDescent="0.3">
      <c r="G10202" s="83"/>
      <c r="H10202" s="83"/>
    </row>
    <row r="10203" spans="7:8" ht="14.45" x14ac:dyDescent="0.3">
      <c r="G10203" s="83"/>
      <c r="H10203" s="83"/>
    </row>
    <row r="10204" spans="7:8" ht="14.45" x14ac:dyDescent="0.3">
      <c r="G10204" s="83"/>
      <c r="H10204" s="83"/>
    </row>
    <row r="10205" spans="7:8" ht="14.45" x14ac:dyDescent="0.3">
      <c r="G10205" s="83"/>
      <c r="H10205" s="83"/>
    </row>
    <row r="10206" spans="7:8" ht="14.45" x14ac:dyDescent="0.3">
      <c r="G10206" s="83"/>
      <c r="H10206" s="83"/>
    </row>
    <row r="10207" spans="7:8" ht="14.45" x14ac:dyDescent="0.3">
      <c r="G10207" s="83"/>
      <c r="H10207" s="83"/>
    </row>
    <row r="10208" spans="7:8" ht="14.45" x14ac:dyDescent="0.3">
      <c r="G10208" s="83"/>
      <c r="H10208" s="83"/>
    </row>
    <row r="10209" spans="7:8" ht="14.45" x14ac:dyDescent="0.3">
      <c r="G10209" s="83"/>
      <c r="H10209" s="83"/>
    </row>
    <row r="10210" spans="7:8" ht="14.45" x14ac:dyDescent="0.3">
      <c r="G10210" s="83"/>
      <c r="H10210" s="83"/>
    </row>
    <row r="10211" spans="7:8" ht="14.45" x14ac:dyDescent="0.3">
      <c r="G10211" s="83"/>
      <c r="H10211" s="83"/>
    </row>
    <row r="10212" spans="7:8" ht="14.45" x14ac:dyDescent="0.3">
      <c r="G10212" s="83"/>
      <c r="H10212" s="83"/>
    </row>
    <row r="10213" spans="7:8" ht="14.45" x14ac:dyDescent="0.3">
      <c r="G10213" s="83"/>
      <c r="H10213" s="83"/>
    </row>
    <row r="10214" spans="7:8" ht="14.45" x14ac:dyDescent="0.3">
      <c r="G10214" s="83"/>
      <c r="H10214" s="83"/>
    </row>
    <row r="10215" spans="7:8" ht="14.45" x14ac:dyDescent="0.3">
      <c r="G10215" s="83"/>
      <c r="H10215" s="83"/>
    </row>
    <row r="10216" spans="7:8" ht="14.45" x14ac:dyDescent="0.3">
      <c r="G10216" s="83"/>
      <c r="H10216" s="83"/>
    </row>
    <row r="10217" spans="7:8" ht="14.45" x14ac:dyDescent="0.3">
      <c r="G10217" s="83"/>
      <c r="H10217" s="83"/>
    </row>
    <row r="10218" spans="7:8" ht="14.45" x14ac:dyDescent="0.3">
      <c r="G10218" s="83"/>
      <c r="H10218" s="83"/>
    </row>
    <row r="10219" spans="7:8" ht="14.45" x14ac:dyDescent="0.3">
      <c r="G10219" s="83"/>
      <c r="H10219" s="83"/>
    </row>
    <row r="10220" spans="7:8" ht="14.45" x14ac:dyDescent="0.3">
      <c r="G10220" s="83"/>
      <c r="H10220" s="83"/>
    </row>
    <row r="10221" spans="7:8" ht="14.45" x14ac:dyDescent="0.3">
      <c r="G10221" s="83"/>
      <c r="H10221" s="83"/>
    </row>
    <row r="10222" spans="7:8" ht="14.45" x14ac:dyDescent="0.3">
      <c r="G10222" s="83"/>
      <c r="H10222" s="83"/>
    </row>
    <row r="10223" spans="7:8" ht="14.45" x14ac:dyDescent="0.3">
      <c r="G10223" s="83"/>
      <c r="H10223" s="83"/>
    </row>
    <row r="10224" spans="7:8" ht="14.45" x14ac:dyDescent="0.3">
      <c r="G10224" s="83"/>
      <c r="H10224" s="83"/>
    </row>
    <row r="10225" spans="7:8" ht="14.45" x14ac:dyDescent="0.3">
      <c r="G10225" s="83"/>
      <c r="H10225" s="83"/>
    </row>
    <row r="10226" spans="7:8" ht="14.45" x14ac:dyDescent="0.3">
      <c r="G10226" s="83"/>
      <c r="H10226" s="83"/>
    </row>
    <row r="10227" spans="7:8" ht="14.45" x14ac:dyDescent="0.3">
      <c r="G10227" s="83"/>
      <c r="H10227" s="83"/>
    </row>
    <row r="10228" spans="7:8" ht="14.45" x14ac:dyDescent="0.3">
      <c r="G10228" s="83"/>
      <c r="H10228" s="83"/>
    </row>
    <row r="10229" spans="7:8" ht="14.45" x14ac:dyDescent="0.3">
      <c r="G10229" s="83"/>
      <c r="H10229" s="83"/>
    </row>
    <row r="10230" spans="7:8" ht="14.45" x14ac:dyDescent="0.3">
      <c r="G10230" s="83"/>
      <c r="H10230" s="83"/>
    </row>
    <row r="10231" spans="7:8" ht="14.45" x14ac:dyDescent="0.3">
      <c r="G10231" s="83"/>
      <c r="H10231" s="83"/>
    </row>
    <row r="10232" spans="7:8" ht="14.45" x14ac:dyDescent="0.3">
      <c r="G10232" s="83"/>
      <c r="H10232" s="83"/>
    </row>
    <row r="10233" spans="7:8" ht="14.45" x14ac:dyDescent="0.3">
      <c r="G10233" s="83"/>
      <c r="H10233" s="83"/>
    </row>
    <row r="10234" spans="7:8" ht="14.45" x14ac:dyDescent="0.3">
      <c r="G10234" s="83"/>
      <c r="H10234" s="83"/>
    </row>
    <row r="10235" spans="7:8" ht="14.45" x14ac:dyDescent="0.3">
      <c r="G10235" s="83"/>
      <c r="H10235" s="83"/>
    </row>
    <row r="10236" spans="7:8" ht="14.45" x14ac:dyDescent="0.3">
      <c r="G10236" s="83"/>
      <c r="H10236" s="83"/>
    </row>
    <row r="10237" spans="7:8" ht="14.45" x14ac:dyDescent="0.3">
      <c r="G10237" s="83"/>
      <c r="H10237" s="83"/>
    </row>
    <row r="10238" spans="7:8" ht="14.45" x14ac:dyDescent="0.3">
      <c r="G10238" s="83"/>
      <c r="H10238" s="83"/>
    </row>
    <row r="10239" spans="7:8" ht="14.45" x14ac:dyDescent="0.3">
      <c r="G10239" s="83"/>
      <c r="H10239" s="83"/>
    </row>
    <row r="10240" spans="7:8" ht="14.45" x14ac:dyDescent="0.3">
      <c r="G10240" s="83"/>
      <c r="H10240" s="83"/>
    </row>
    <row r="10241" spans="7:8" ht="14.45" x14ac:dyDescent="0.3">
      <c r="G10241" s="83"/>
      <c r="H10241" s="83"/>
    </row>
    <row r="10242" spans="7:8" ht="14.45" x14ac:dyDescent="0.3">
      <c r="G10242" s="83"/>
      <c r="H10242" s="83"/>
    </row>
    <row r="10243" spans="7:8" ht="14.45" x14ac:dyDescent="0.3">
      <c r="G10243" s="83"/>
      <c r="H10243" s="83"/>
    </row>
    <row r="10244" spans="7:8" ht="14.45" x14ac:dyDescent="0.3">
      <c r="G10244" s="83"/>
      <c r="H10244" s="83"/>
    </row>
    <row r="10245" spans="7:8" ht="14.45" x14ac:dyDescent="0.3">
      <c r="G10245" s="83"/>
      <c r="H10245" s="83"/>
    </row>
    <row r="10246" spans="7:8" ht="14.45" x14ac:dyDescent="0.3">
      <c r="G10246" s="83"/>
      <c r="H10246" s="83"/>
    </row>
    <row r="10247" spans="7:8" ht="14.45" x14ac:dyDescent="0.3">
      <c r="G10247" s="83"/>
      <c r="H10247" s="83"/>
    </row>
    <row r="10248" spans="7:8" ht="14.45" x14ac:dyDescent="0.3">
      <c r="G10248" s="83"/>
      <c r="H10248" s="83"/>
    </row>
    <row r="10249" spans="7:8" ht="14.45" x14ac:dyDescent="0.3">
      <c r="G10249" s="83"/>
      <c r="H10249" s="83"/>
    </row>
    <row r="10250" spans="7:8" ht="14.45" x14ac:dyDescent="0.3">
      <c r="G10250" s="83"/>
      <c r="H10250" s="83"/>
    </row>
    <row r="10251" spans="7:8" ht="14.45" x14ac:dyDescent="0.3">
      <c r="G10251" s="83"/>
      <c r="H10251" s="83"/>
    </row>
    <row r="10252" spans="7:8" ht="14.45" x14ac:dyDescent="0.3">
      <c r="G10252" s="83"/>
      <c r="H10252" s="83"/>
    </row>
    <row r="10253" spans="7:8" ht="14.45" x14ac:dyDescent="0.3">
      <c r="G10253" s="83"/>
      <c r="H10253" s="83"/>
    </row>
    <row r="10254" spans="7:8" ht="14.45" x14ac:dyDescent="0.3">
      <c r="G10254" s="83"/>
      <c r="H10254" s="83"/>
    </row>
    <row r="10255" spans="7:8" ht="14.45" x14ac:dyDescent="0.3">
      <c r="G10255" s="83"/>
      <c r="H10255" s="83"/>
    </row>
    <row r="10256" spans="7:8" ht="14.45" x14ac:dyDescent="0.3">
      <c r="G10256" s="83"/>
      <c r="H10256" s="83"/>
    </row>
    <row r="10257" spans="7:8" ht="14.45" x14ac:dyDescent="0.3">
      <c r="G10257" s="83"/>
      <c r="H10257" s="83"/>
    </row>
    <row r="10258" spans="7:8" ht="14.45" x14ac:dyDescent="0.3">
      <c r="G10258" s="83"/>
      <c r="H10258" s="83"/>
    </row>
    <row r="10259" spans="7:8" ht="14.45" x14ac:dyDescent="0.3">
      <c r="G10259" s="83"/>
      <c r="H10259" s="83"/>
    </row>
    <row r="10260" spans="7:8" ht="14.45" x14ac:dyDescent="0.3">
      <c r="G10260" s="83"/>
      <c r="H10260" s="83"/>
    </row>
    <row r="10261" spans="7:8" ht="14.45" x14ac:dyDescent="0.3">
      <c r="G10261" s="83"/>
      <c r="H10261" s="83"/>
    </row>
    <row r="10262" spans="7:8" ht="14.45" x14ac:dyDescent="0.3">
      <c r="G10262" s="83"/>
      <c r="H10262" s="83"/>
    </row>
    <row r="10263" spans="7:8" ht="14.45" x14ac:dyDescent="0.3">
      <c r="G10263" s="83"/>
      <c r="H10263" s="83"/>
    </row>
    <row r="10264" spans="7:8" ht="14.45" x14ac:dyDescent="0.3">
      <c r="G10264" s="83"/>
      <c r="H10264" s="83"/>
    </row>
    <row r="10265" spans="7:8" ht="14.45" x14ac:dyDescent="0.3">
      <c r="G10265" s="83"/>
      <c r="H10265" s="83"/>
    </row>
    <row r="10266" spans="7:8" ht="14.45" x14ac:dyDescent="0.3">
      <c r="G10266" s="83"/>
      <c r="H10266" s="83"/>
    </row>
    <row r="10267" spans="7:8" ht="14.45" x14ac:dyDescent="0.3">
      <c r="G10267" s="83"/>
      <c r="H10267" s="83"/>
    </row>
    <row r="10268" spans="7:8" ht="14.45" x14ac:dyDescent="0.3">
      <c r="G10268" s="83"/>
      <c r="H10268" s="83"/>
    </row>
    <row r="10269" spans="7:8" ht="14.45" x14ac:dyDescent="0.3">
      <c r="G10269" s="83"/>
      <c r="H10269" s="83"/>
    </row>
    <row r="10270" spans="7:8" ht="14.45" x14ac:dyDescent="0.3">
      <c r="G10270" s="83"/>
      <c r="H10270" s="83"/>
    </row>
    <row r="10271" spans="7:8" ht="14.45" x14ac:dyDescent="0.3">
      <c r="G10271" s="83"/>
      <c r="H10271" s="83"/>
    </row>
    <row r="10272" spans="7:8" ht="14.45" x14ac:dyDescent="0.3">
      <c r="G10272" s="83"/>
      <c r="H10272" s="83"/>
    </row>
    <row r="10273" spans="7:8" ht="14.45" x14ac:dyDescent="0.3">
      <c r="G10273" s="83"/>
      <c r="H10273" s="83"/>
    </row>
    <row r="10274" spans="7:8" ht="14.45" x14ac:dyDescent="0.3">
      <c r="G10274" s="83"/>
      <c r="H10274" s="83"/>
    </row>
    <row r="10275" spans="7:8" ht="14.45" x14ac:dyDescent="0.3">
      <c r="G10275" s="83"/>
      <c r="H10275" s="83"/>
    </row>
    <row r="10276" spans="7:8" ht="14.45" x14ac:dyDescent="0.3">
      <c r="G10276" s="83"/>
      <c r="H10276" s="83"/>
    </row>
    <row r="10277" spans="7:8" ht="14.45" x14ac:dyDescent="0.3">
      <c r="G10277" s="83"/>
      <c r="H10277" s="83"/>
    </row>
    <row r="10278" spans="7:8" ht="14.45" x14ac:dyDescent="0.3">
      <c r="G10278" s="83"/>
      <c r="H10278" s="83"/>
    </row>
    <row r="10279" spans="7:8" ht="14.45" x14ac:dyDescent="0.3">
      <c r="G10279" s="83"/>
      <c r="H10279" s="83"/>
    </row>
    <row r="10280" spans="7:8" ht="14.45" x14ac:dyDescent="0.3">
      <c r="G10280" s="83"/>
      <c r="H10280" s="83"/>
    </row>
    <row r="10281" spans="7:8" ht="14.45" x14ac:dyDescent="0.3">
      <c r="G10281" s="83"/>
      <c r="H10281" s="83"/>
    </row>
    <row r="10282" spans="7:8" ht="14.45" x14ac:dyDescent="0.3">
      <c r="G10282" s="83"/>
      <c r="H10282" s="83"/>
    </row>
    <row r="10283" spans="7:8" ht="14.45" x14ac:dyDescent="0.3">
      <c r="G10283" s="83"/>
      <c r="H10283" s="83"/>
    </row>
    <row r="10284" spans="7:8" ht="14.45" x14ac:dyDescent="0.3">
      <c r="G10284" s="83"/>
      <c r="H10284" s="83"/>
    </row>
    <row r="10285" spans="7:8" ht="14.45" x14ac:dyDescent="0.3">
      <c r="G10285" s="83"/>
      <c r="H10285" s="83"/>
    </row>
    <row r="10286" spans="7:8" ht="14.45" x14ac:dyDescent="0.3">
      <c r="G10286" s="83"/>
      <c r="H10286" s="83"/>
    </row>
    <row r="10287" spans="7:8" ht="14.45" x14ac:dyDescent="0.3">
      <c r="G10287" s="83"/>
      <c r="H10287" s="83"/>
    </row>
    <row r="10288" spans="7:8" ht="14.45" x14ac:dyDescent="0.3">
      <c r="G10288" s="83"/>
      <c r="H10288" s="83"/>
    </row>
    <row r="10289" spans="7:8" ht="14.45" x14ac:dyDescent="0.3">
      <c r="G10289" s="83"/>
      <c r="H10289" s="83"/>
    </row>
    <row r="10290" spans="7:8" ht="14.45" x14ac:dyDescent="0.3">
      <c r="G10290" s="83"/>
      <c r="H10290" s="83"/>
    </row>
    <row r="10291" spans="7:8" ht="14.45" x14ac:dyDescent="0.3">
      <c r="G10291" s="83"/>
      <c r="H10291" s="83"/>
    </row>
    <row r="10292" spans="7:8" ht="14.45" x14ac:dyDescent="0.3">
      <c r="G10292" s="83"/>
      <c r="H10292" s="83"/>
    </row>
    <row r="10293" spans="7:8" ht="14.45" x14ac:dyDescent="0.3">
      <c r="G10293" s="83"/>
      <c r="H10293" s="83"/>
    </row>
    <row r="10294" spans="7:8" ht="14.45" x14ac:dyDescent="0.3">
      <c r="G10294" s="83"/>
      <c r="H10294" s="83"/>
    </row>
    <row r="10295" spans="7:8" ht="14.45" x14ac:dyDescent="0.3">
      <c r="G10295" s="83"/>
      <c r="H10295" s="83"/>
    </row>
    <row r="10296" spans="7:8" ht="14.45" x14ac:dyDescent="0.3">
      <c r="G10296" s="83"/>
      <c r="H10296" s="83"/>
    </row>
    <row r="10297" spans="7:8" ht="14.45" x14ac:dyDescent="0.3">
      <c r="G10297" s="83"/>
      <c r="H10297" s="83"/>
    </row>
    <row r="10298" spans="7:8" ht="14.45" x14ac:dyDescent="0.3">
      <c r="G10298" s="83"/>
      <c r="H10298" s="83"/>
    </row>
    <row r="10299" spans="7:8" ht="14.45" x14ac:dyDescent="0.3">
      <c r="G10299" s="83"/>
      <c r="H10299" s="83"/>
    </row>
    <row r="10300" spans="7:8" ht="14.45" x14ac:dyDescent="0.3">
      <c r="G10300" s="83"/>
      <c r="H10300" s="83"/>
    </row>
    <row r="10301" spans="7:8" ht="14.45" x14ac:dyDescent="0.3">
      <c r="G10301" s="83"/>
      <c r="H10301" s="83"/>
    </row>
    <row r="10302" spans="7:8" ht="14.45" x14ac:dyDescent="0.3">
      <c r="G10302" s="83"/>
      <c r="H10302" s="83"/>
    </row>
    <row r="10303" spans="7:8" ht="14.45" x14ac:dyDescent="0.3">
      <c r="G10303" s="83"/>
      <c r="H10303" s="83"/>
    </row>
    <row r="10304" spans="7:8" ht="14.45" x14ac:dyDescent="0.3">
      <c r="G10304" s="83"/>
      <c r="H10304" s="83"/>
    </row>
    <row r="10305" spans="7:8" ht="14.45" x14ac:dyDescent="0.3">
      <c r="G10305" s="83"/>
      <c r="H10305" s="83"/>
    </row>
    <row r="10306" spans="7:8" ht="14.45" x14ac:dyDescent="0.3">
      <c r="G10306" s="83"/>
      <c r="H10306" s="83"/>
    </row>
    <row r="10307" spans="7:8" ht="14.45" x14ac:dyDescent="0.3">
      <c r="G10307" s="83"/>
      <c r="H10307" s="83"/>
    </row>
    <row r="10308" spans="7:8" ht="14.45" x14ac:dyDescent="0.3">
      <c r="G10308" s="83"/>
      <c r="H10308" s="83"/>
    </row>
    <row r="10309" spans="7:8" ht="14.45" x14ac:dyDescent="0.3">
      <c r="G10309" s="83"/>
      <c r="H10309" s="83"/>
    </row>
    <row r="10310" spans="7:8" ht="14.45" x14ac:dyDescent="0.3">
      <c r="G10310" s="83"/>
      <c r="H10310" s="83"/>
    </row>
    <row r="10311" spans="7:8" ht="14.45" x14ac:dyDescent="0.3">
      <c r="G10311" s="83"/>
      <c r="H10311" s="83"/>
    </row>
    <row r="10312" spans="7:8" ht="14.45" x14ac:dyDescent="0.3">
      <c r="G10312" s="83"/>
      <c r="H10312" s="83"/>
    </row>
    <row r="10313" spans="7:8" ht="14.45" x14ac:dyDescent="0.3">
      <c r="G10313" s="83"/>
      <c r="H10313" s="83"/>
    </row>
    <row r="10314" spans="7:8" ht="14.45" x14ac:dyDescent="0.3">
      <c r="G10314" s="83"/>
      <c r="H10314" s="83"/>
    </row>
    <row r="10315" spans="7:8" ht="14.45" x14ac:dyDescent="0.3">
      <c r="G10315" s="83"/>
      <c r="H10315" s="83"/>
    </row>
    <row r="10316" spans="7:8" ht="14.45" x14ac:dyDescent="0.3">
      <c r="G10316" s="83"/>
      <c r="H10316" s="83"/>
    </row>
    <row r="10317" spans="7:8" ht="14.45" x14ac:dyDescent="0.3">
      <c r="G10317" s="83"/>
      <c r="H10317" s="83"/>
    </row>
    <row r="10318" spans="7:8" ht="14.45" x14ac:dyDescent="0.3">
      <c r="G10318" s="83"/>
      <c r="H10318" s="83"/>
    </row>
    <row r="10319" spans="7:8" ht="14.45" x14ac:dyDescent="0.3">
      <c r="G10319" s="83"/>
      <c r="H10319" s="83"/>
    </row>
    <row r="10320" spans="7:8" ht="14.45" x14ac:dyDescent="0.3">
      <c r="G10320" s="83"/>
      <c r="H10320" s="83"/>
    </row>
    <row r="10321" spans="7:8" ht="14.45" x14ac:dyDescent="0.3">
      <c r="G10321" s="83"/>
      <c r="H10321" s="83"/>
    </row>
    <row r="10322" spans="7:8" ht="14.45" x14ac:dyDescent="0.3">
      <c r="G10322" s="83"/>
      <c r="H10322" s="83"/>
    </row>
    <row r="10323" spans="7:8" ht="14.45" x14ac:dyDescent="0.3">
      <c r="G10323" s="83"/>
      <c r="H10323" s="83"/>
    </row>
    <row r="10324" spans="7:8" ht="14.45" x14ac:dyDescent="0.3">
      <c r="G10324" s="83"/>
      <c r="H10324" s="83"/>
    </row>
    <row r="10325" spans="7:8" ht="14.45" x14ac:dyDescent="0.3">
      <c r="G10325" s="83"/>
      <c r="H10325" s="83"/>
    </row>
    <row r="10326" spans="7:8" ht="14.45" x14ac:dyDescent="0.3">
      <c r="G10326" s="83"/>
      <c r="H10326" s="83"/>
    </row>
    <row r="10327" spans="7:8" ht="14.45" x14ac:dyDescent="0.3">
      <c r="G10327" s="83"/>
      <c r="H10327" s="83"/>
    </row>
    <row r="10328" spans="7:8" ht="14.45" x14ac:dyDescent="0.3">
      <c r="G10328" s="83"/>
      <c r="H10328" s="83"/>
    </row>
    <row r="10329" spans="7:8" ht="14.45" x14ac:dyDescent="0.3">
      <c r="G10329" s="83"/>
      <c r="H10329" s="83"/>
    </row>
    <row r="10330" spans="7:8" ht="14.45" x14ac:dyDescent="0.3">
      <c r="G10330" s="83"/>
      <c r="H10330" s="83"/>
    </row>
    <row r="10331" spans="7:8" ht="14.45" x14ac:dyDescent="0.3">
      <c r="G10331" s="83"/>
      <c r="H10331" s="83"/>
    </row>
    <row r="10332" spans="7:8" ht="14.45" x14ac:dyDescent="0.3">
      <c r="G10332" s="83"/>
      <c r="H10332" s="83"/>
    </row>
    <row r="10333" spans="7:8" ht="14.45" x14ac:dyDescent="0.3">
      <c r="G10333" s="83"/>
      <c r="H10333" s="83"/>
    </row>
    <row r="10334" spans="7:8" ht="14.45" x14ac:dyDescent="0.3">
      <c r="G10334" s="83"/>
      <c r="H10334" s="83"/>
    </row>
    <row r="10335" spans="7:8" ht="14.45" x14ac:dyDescent="0.3">
      <c r="G10335" s="83"/>
      <c r="H10335" s="83"/>
    </row>
    <row r="10336" spans="7:8" ht="14.45" x14ac:dyDescent="0.3">
      <c r="G10336" s="83"/>
      <c r="H10336" s="83"/>
    </row>
    <row r="10337" spans="7:8" ht="14.45" x14ac:dyDescent="0.3">
      <c r="G10337" s="83"/>
      <c r="H10337" s="83"/>
    </row>
    <row r="10338" spans="7:8" ht="14.45" x14ac:dyDescent="0.3">
      <c r="G10338" s="83"/>
      <c r="H10338" s="83"/>
    </row>
    <row r="10339" spans="7:8" ht="14.45" x14ac:dyDescent="0.3">
      <c r="G10339" s="83"/>
      <c r="H10339" s="83"/>
    </row>
    <row r="10340" spans="7:8" ht="14.45" x14ac:dyDescent="0.3">
      <c r="G10340" s="83"/>
      <c r="H10340" s="83"/>
    </row>
    <row r="10341" spans="7:8" ht="14.45" x14ac:dyDescent="0.3">
      <c r="G10341" s="83"/>
      <c r="H10341" s="83"/>
    </row>
    <row r="10342" spans="7:8" ht="14.45" x14ac:dyDescent="0.3">
      <c r="G10342" s="83"/>
      <c r="H10342" s="83"/>
    </row>
    <row r="10343" spans="7:8" ht="14.45" x14ac:dyDescent="0.3">
      <c r="G10343" s="83"/>
      <c r="H10343" s="83"/>
    </row>
    <row r="10344" spans="7:8" ht="14.45" x14ac:dyDescent="0.3">
      <c r="G10344" s="83"/>
      <c r="H10344" s="83"/>
    </row>
    <row r="10345" spans="7:8" ht="14.45" x14ac:dyDescent="0.3">
      <c r="G10345" s="83"/>
      <c r="H10345" s="83"/>
    </row>
    <row r="10346" spans="7:8" ht="14.45" x14ac:dyDescent="0.3">
      <c r="G10346" s="83"/>
      <c r="H10346" s="83"/>
    </row>
    <row r="10347" spans="7:8" ht="14.45" x14ac:dyDescent="0.3">
      <c r="G10347" s="83"/>
      <c r="H10347" s="83"/>
    </row>
    <row r="10348" spans="7:8" ht="14.45" x14ac:dyDescent="0.3">
      <c r="G10348" s="83"/>
      <c r="H10348" s="83"/>
    </row>
    <row r="10349" spans="7:8" ht="14.45" x14ac:dyDescent="0.3">
      <c r="G10349" s="83"/>
      <c r="H10349" s="83"/>
    </row>
    <row r="10350" spans="7:8" ht="14.45" x14ac:dyDescent="0.3">
      <c r="G10350" s="83"/>
      <c r="H10350" s="83"/>
    </row>
    <row r="10351" spans="7:8" ht="14.45" x14ac:dyDescent="0.3">
      <c r="G10351" s="83"/>
      <c r="H10351" s="83"/>
    </row>
    <row r="10352" spans="7:8" ht="14.45" x14ac:dyDescent="0.3">
      <c r="G10352" s="83"/>
      <c r="H10352" s="83"/>
    </row>
    <row r="10353" spans="7:8" ht="14.45" x14ac:dyDescent="0.3">
      <c r="G10353" s="83"/>
      <c r="H10353" s="83"/>
    </row>
    <row r="10354" spans="7:8" ht="14.45" x14ac:dyDescent="0.3">
      <c r="G10354" s="83"/>
      <c r="H10354" s="83"/>
    </row>
    <row r="10355" spans="7:8" ht="14.45" x14ac:dyDescent="0.3">
      <c r="G10355" s="83"/>
      <c r="H10355" s="83"/>
    </row>
    <row r="10356" spans="7:8" ht="14.45" x14ac:dyDescent="0.3">
      <c r="G10356" s="83"/>
      <c r="H10356" s="83"/>
    </row>
    <row r="10357" spans="7:8" ht="14.45" x14ac:dyDescent="0.3">
      <c r="G10357" s="83"/>
      <c r="H10357" s="83"/>
    </row>
    <row r="10358" spans="7:8" ht="14.45" x14ac:dyDescent="0.3">
      <c r="G10358" s="83"/>
      <c r="H10358" s="83"/>
    </row>
    <row r="10359" spans="7:8" ht="14.45" x14ac:dyDescent="0.3">
      <c r="G10359" s="83"/>
      <c r="H10359" s="83"/>
    </row>
    <row r="10360" spans="7:8" ht="14.45" x14ac:dyDescent="0.3">
      <c r="G10360" s="83"/>
      <c r="H10360" s="83"/>
    </row>
    <row r="10361" spans="7:8" ht="14.45" x14ac:dyDescent="0.3">
      <c r="G10361" s="83"/>
      <c r="H10361" s="83"/>
    </row>
    <row r="10362" spans="7:8" ht="14.45" x14ac:dyDescent="0.3">
      <c r="G10362" s="83"/>
      <c r="H10362" s="83"/>
    </row>
    <row r="10363" spans="7:8" ht="14.45" x14ac:dyDescent="0.3">
      <c r="G10363" s="83"/>
      <c r="H10363" s="83"/>
    </row>
    <row r="10364" spans="7:8" ht="14.45" x14ac:dyDescent="0.3">
      <c r="G10364" s="83"/>
      <c r="H10364" s="83"/>
    </row>
    <row r="10365" spans="7:8" ht="14.45" x14ac:dyDescent="0.3">
      <c r="G10365" s="83"/>
      <c r="H10365" s="83"/>
    </row>
    <row r="10366" spans="7:8" ht="14.45" x14ac:dyDescent="0.3">
      <c r="G10366" s="83"/>
      <c r="H10366" s="83"/>
    </row>
    <row r="10367" spans="7:8" ht="14.45" x14ac:dyDescent="0.3">
      <c r="G10367" s="83"/>
      <c r="H10367" s="83"/>
    </row>
    <row r="10368" spans="7:8" ht="14.45" x14ac:dyDescent="0.3">
      <c r="G10368" s="83"/>
      <c r="H10368" s="83"/>
    </row>
    <row r="10369" spans="7:8" ht="14.45" x14ac:dyDescent="0.3">
      <c r="G10369" s="83"/>
      <c r="H10369" s="83"/>
    </row>
    <row r="10370" spans="7:8" ht="14.45" x14ac:dyDescent="0.3">
      <c r="G10370" s="83"/>
      <c r="H10370" s="83"/>
    </row>
    <row r="10371" spans="7:8" ht="14.45" x14ac:dyDescent="0.3">
      <c r="G10371" s="83"/>
      <c r="H10371" s="83"/>
    </row>
    <row r="10372" spans="7:8" ht="14.45" x14ac:dyDescent="0.3">
      <c r="G10372" s="83"/>
      <c r="H10372" s="83"/>
    </row>
    <row r="10373" spans="7:8" ht="14.45" x14ac:dyDescent="0.3">
      <c r="G10373" s="83"/>
      <c r="H10373" s="83"/>
    </row>
    <row r="10374" spans="7:8" ht="14.45" x14ac:dyDescent="0.3">
      <c r="G10374" s="83"/>
      <c r="H10374" s="83"/>
    </row>
    <row r="10375" spans="7:8" ht="14.45" x14ac:dyDescent="0.3">
      <c r="G10375" s="83"/>
      <c r="H10375" s="83"/>
    </row>
    <row r="10376" spans="7:8" ht="14.45" x14ac:dyDescent="0.3">
      <c r="G10376" s="83"/>
      <c r="H10376" s="83"/>
    </row>
    <row r="10377" spans="7:8" ht="14.45" x14ac:dyDescent="0.3">
      <c r="G10377" s="83"/>
      <c r="H10377" s="83"/>
    </row>
    <row r="10378" spans="7:8" ht="14.45" x14ac:dyDescent="0.3">
      <c r="G10378" s="83"/>
      <c r="H10378" s="83"/>
    </row>
    <row r="10379" spans="7:8" ht="14.45" x14ac:dyDescent="0.3">
      <c r="G10379" s="83"/>
      <c r="H10379" s="83"/>
    </row>
    <row r="10380" spans="7:8" ht="14.45" x14ac:dyDescent="0.3">
      <c r="G10380" s="83"/>
      <c r="H10380" s="83"/>
    </row>
    <row r="10381" spans="7:8" ht="14.45" x14ac:dyDescent="0.3">
      <c r="G10381" s="83"/>
      <c r="H10381" s="83"/>
    </row>
    <row r="10382" spans="7:8" ht="14.45" x14ac:dyDescent="0.3">
      <c r="G10382" s="83"/>
      <c r="H10382" s="83"/>
    </row>
    <row r="10383" spans="7:8" ht="14.45" x14ac:dyDescent="0.3">
      <c r="G10383" s="83"/>
      <c r="H10383" s="83"/>
    </row>
    <row r="10384" spans="7:8" ht="14.45" x14ac:dyDescent="0.3">
      <c r="G10384" s="83"/>
      <c r="H10384" s="83"/>
    </row>
    <row r="10385" spans="7:8" ht="14.45" x14ac:dyDescent="0.3">
      <c r="G10385" s="83"/>
      <c r="H10385" s="83"/>
    </row>
    <row r="10386" spans="7:8" ht="14.45" x14ac:dyDescent="0.3">
      <c r="G10386" s="83"/>
      <c r="H10386" s="83"/>
    </row>
    <row r="10387" spans="7:8" ht="14.45" x14ac:dyDescent="0.3">
      <c r="G10387" s="83"/>
      <c r="H10387" s="83"/>
    </row>
    <row r="10388" spans="7:8" ht="14.45" x14ac:dyDescent="0.3">
      <c r="G10388" s="83"/>
      <c r="H10388" s="83"/>
    </row>
    <row r="10389" spans="7:8" ht="14.45" x14ac:dyDescent="0.3">
      <c r="G10389" s="83"/>
      <c r="H10389" s="83"/>
    </row>
    <row r="10390" spans="7:8" ht="14.45" x14ac:dyDescent="0.3">
      <c r="G10390" s="83"/>
      <c r="H10390" s="83"/>
    </row>
    <row r="10391" spans="7:8" ht="14.45" x14ac:dyDescent="0.3">
      <c r="G10391" s="83"/>
      <c r="H10391" s="83"/>
    </row>
    <row r="10392" spans="7:8" ht="14.45" x14ac:dyDescent="0.3">
      <c r="G10392" s="83"/>
      <c r="H10392" s="83"/>
    </row>
    <row r="10393" spans="7:8" ht="14.45" x14ac:dyDescent="0.3">
      <c r="G10393" s="83"/>
      <c r="H10393" s="83"/>
    </row>
    <row r="10394" spans="7:8" ht="14.45" x14ac:dyDescent="0.3">
      <c r="G10394" s="83"/>
      <c r="H10394" s="83"/>
    </row>
    <row r="10395" spans="7:8" ht="14.45" x14ac:dyDescent="0.3">
      <c r="G10395" s="83"/>
      <c r="H10395" s="83"/>
    </row>
    <row r="10396" spans="7:8" ht="14.45" x14ac:dyDescent="0.3">
      <c r="G10396" s="83"/>
      <c r="H10396" s="83"/>
    </row>
    <row r="10397" spans="7:8" ht="14.45" x14ac:dyDescent="0.3">
      <c r="G10397" s="83"/>
      <c r="H10397" s="83"/>
    </row>
    <row r="10398" spans="7:8" ht="14.45" x14ac:dyDescent="0.3">
      <c r="G10398" s="83"/>
      <c r="H10398" s="83"/>
    </row>
    <row r="10399" spans="7:8" ht="14.45" x14ac:dyDescent="0.3">
      <c r="G10399" s="83"/>
      <c r="H10399" s="83"/>
    </row>
    <row r="10400" spans="7:8" ht="14.45" x14ac:dyDescent="0.3">
      <c r="G10400" s="83"/>
      <c r="H10400" s="83"/>
    </row>
    <row r="10401" spans="7:8" ht="14.45" x14ac:dyDescent="0.3">
      <c r="G10401" s="83"/>
      <c r="H10401" s="83"/>
    </row>
    <row r="10402" spans="7:8" ht="14.45" x14ac:dyDescent="0.3">
      <c r="G10402" s="83"/>
      <c r="H10402" s="83"/>
    </row>
    <row r="10403" spans="7:8" ht="14.45" x14ac:dyDescent="0.3">
      <c r="G10403" s="83"/>
      <c r="H10403" s="83"/>
    </row>
    <row r="10404" spans="7:8" ht="14.45" x14ac:dyDescent="0.3">
      <c r="G10404" s="83"/>
      <c r="H10404" s="83"/>
    </row>
    <row r="10405" spans="7:8" ht="14.45" x14ac:dyDescent="0.3">
      <c r="G10405" s="83"/>
      <c r="H10405" s="83"/>
    </row>
    <row r="10406" spans="7:8" ht="14.45" x14ac:dyDescent="0.3">
      <c r="G10406" s="83"/>
      <c r="H10406" s="83"/>
    </row>
    <row r="10407" spans="7:8" ht="14.45" x14ac:dyDescent="0.3">
      <c r="G10407" s="83"/>
      <c r="H10407" s="83"/>
    </row>
    <row r="10408" spans="7:8" ht="14.45" x14ac:dyDescent="0.3">
      <c r="G10408" s="83"/>
      <c r="H10408" s="83"/>
    </row>
    <row r="10409" spans="7:8" ht="14.45" x14ac:dyDescent="0.3">
      <c r="G10409" s="83"/>
      <c r="H10409" s="83"/>
    </row>
    <row r="10410" spans="7:8" ht="14.45" x14ac:dyDescent="0.3">
      <c r="G10410" s="83"/>
      <c r="H10410" s="83"/>
    </row>
    <row r="10411" spans="7:8" ht="14.45" x14ac:dyDescent="0.3">
      <c r="G10411" s="83"/>
      <c r="H10411" s="83"/>
    </row>
    <row r="10412" spans="7:8" ht="14.45" x14ac:dyDescent="0.3">
      <c r="G10412" s="83"/>
      <c r="H10412" s="83"/>
    </row>
    <row r="10413" spans="7:8" ht="14.45" x14ac:dyDescent="0.3">
      <c r="G10413" s="83"/>
      <c r="H10413" s="83"/>
    </row>
    <row r="10414" spans="7:8" ht="14.45" x14ac:dyDescent="0.3">
      <c r="G10414" s="83"/>
      <c r="H10414" s="83"/>
    </row>
    <row r="10415" spans="7:8" ht="14.45" x14ac:dyDescent="0.3">
      <c r="G10415" s="83"/>
      <c r="H10415" s="83"/>
    </row>
    <row r="10416" spans="7:8" ht="14.45" x14ac:dyDescent="0.3">
      <c r="G10416" s="83"/>
      <c r="H10416" s="83"/>
    </row>
    <row r="10417" spans="7:8" ht="14.45" x14ac:dyDescent="0.3">
      <c r="G10417" s="83"/>
      <c r="H10417" s="83"/>
    </row>
    <row r="10418" spans="7:8" ht="14.45" x14ac:dyDescent="0.3">
      <c r="G10418" s="83"/>
      <c r="H10418" s="83"/>
    </row>
    <row r="10419" spans="7:8" ht="14.45" x14ac:dyDescent="0.3">
      <c r="G10419" s="83"/>
      <c r="H10419" s="83"/>
    </row>
    <row r="10420" spans="7:8" ht="14.45" x14ac:dyDescent="0.3">
      <c r="G10420" s="83"/>
      <c r="H10420" s="83"/>
    </row>
    <row r="10421" spans="7:8" ht="14.45" x14ac:dyDescent="0.3">
      <c r="G10421" s="83"/>
      <c r="H10421" s="83"/>
    </row>
    <row r="10422" spans="7:8" ht="14.45" x14ac:dyDescent="0.3">
      <c r="G10422" s="83"/>
      <c r="H10422" s="83"/>
    </row>
    <row r="10423" spans="7:8" ht="14.45" x14ac:dyDescent="0.3">
      <c r="G10423" s="83"/>
      <c r="H10423" s="83"/>
    </row>
    <row r="10424" spans="7:8" ht="14.45" x14ac:dyDescent="0.3">
      <c r="G10424" s="83"/>
      <c r="H10424" s="83"/>
    </row>
    <row r="10425" spans="7:8" ht="14.45" x14ac:dyDescent="0.3">
      <c r="G10425" s="83"/>
      <c r="H10425" s="83"/>
    </row>
    <row r="10426" spans="7:8" ht="14.45" x14ac:dyDescent="0.3">
      <c r="G10426" s="83"/>
      <c r="H10426" s="83"/>
    </row>
    <row r="10427" spans="7:8" ht="14.45" x14ac:dyDescent="0.3">
      <c r="G10427" s="83"/>
      <c r="H10427" s="83"/>
    </row>
    <row r="10428" spans="7:8" ht="14.45" x14ac:dyDescent="0.3">
      <c r="G10428" s="83"/>
      <c r="H10428" s="83"/>
    </row>
    <row r="10429" spans="7:8" ht="14.45" x14ac:dyDescent="0.3">
      <c r="G10429" s="83"/>
      <c r="H10429" s="83"/>
    </row>
    <row r="10430" spans="7:8" ht="14.45" x14ac:dyDescent="0.3">
      <c r="G10430" s="83"/>
      <c r="H10430" s="83"/>
    </row>
    <row r="10431" spans="7:8" ht="14.45" x14ac:dyDescent="0.3">
      <c r="G10431" s="83"/>
      <c r="H10431" s="83"/>
    </row>
    <row r="10432" spans="7:8" ht="14.45" x14ac:dyDescent="0.3">
      <c r="G10432" s="83"/>
      <c r="H10432" s="83"/>
    </row>
    <row r="10433" spans="7:8" ht="14.45" x14ac:dyDescent="0.3">
      <c r="G10433" s="83"/>
      <c r="H10433" s="83"/>
    </row>
    <row r="10434" spans="7:8" ht="14.45" x14ac:dyDescent="0.3">
      <c r="G10434" s="83"/>
      <c r="H10434" s="83"/>
    </row>
    <row r="10435" spans="7:8" ht="14.45" x14ac:dyDescent="0.3">
      <c r="G10435" s="83"/>
      <c r="H10435" s="83"/>
    </row>
    <row r="10436" spans="7:8" ht="14.45" x14ac:dyDescent="0.3">
      <c r="G10436" s="83"/>
      <c r="H10436" s="83"/>
    </row>
    <row r="10437" spans="7:8" ht="14.45" x14ac:dyDescent="0.3">
      <c r="G10437" s="83"/>
      <c r="H10437" s="83"/>
    </row>
    <row r="10438" spans="7:8" ht="14.45" x14ac:dyDescent="0.3">
      <c r="G10438" s="83"/>
      <c r="H10438" s="83"/>
    </row>
    <row r="10439" spans="7:8" ht="14.45" x14ac:dyDescent="0.3">
      <c r="G10439" s="83"/>
      <c r="H10439" s="83"/>
    </row>
    <row r="10440" spans="7:8" ht="14.45" x14ac:dyDescent="0.3">
      <c r="G10440" s="83"/>
      <c r="H10440" s="83"/>
    </row>
    <row r="10441" spans="7:8" ht="14.45" x14ac:dyDescent="0.3">
      <c r="G10441" s="83"/>
      <c r="H10441" s="83"/>
    </row>
    <row r="10442" spans="7:8" ht="14.45" x14ac:dyDescent="0.3">
      <c r="G10442" s="83"/>
      <c r="H10442" s="83"/>
    </row>
    <row r="10443" spans="7:8" ht="14.45" x14ac:dyDescent="0.3">
      <c r="G10443" s="83"/>
      <c r="H10443" s="83"/>
    </row>
    <row r="10444" spans="7:8" ht="14.45" x14ac:dyDescent="0.3">
      <c r="G10444" s="83"/>
      <c r="H10444" s="83"/>
    </row>
    <row r="10445" spans="7:8" ht="14.45" x14ac:dyDescent="0.3">
      <c r="G10445" s="83"/>
      <c r="H10445" s="83"/>
    </row>
    <row r="10446" spans="7:8" ht="14.45" x14ac:dyDescent="0.3">
      <c r="G10446" s="83"/>
      <c r="H10446" s="83"/>
    </row>
    <row r="10447" spans="7:8" ht="14.45" x14ac:dyDescent="0.3">
      <c r="G10447" s="83"/>
      <c r="H10447" s="83"/>
    </row>
    <row r="10448" spans="7:8" ht="14.45" x14ac:dyDescent="0.3">
      <c r="G10448" s="83"/>
      <c r="H10448" s="83"/>
    </row>
    <row r="10449" spans="7:8" ht="14.45" x14ac:dyDescent="0.3">
      <c r="G10449" s="83"/>
      <c r="H10449" s="83"/>
    </row>
    <row r="10450" spans="7:8" ht="14.45" x14ac:dyDescent="0.3">
      <c r="G10450" s="83"/>
      <c r="H10450" s="83"/>
    </row>
    <row r="10451" spans="7:8" ht="14.45" x14ac:dyDescent="0.3">
      <c r="G10451" s="83"/>
      <c r="H10451" s="83"/>
    </row>
    <row r="10452" spans="7:8" ht="14.45" x14ac:dyDescent="0.3">
      <c r="G10452" s="83"/>
      <c r="H10452" s="83"/>
    </row>
    <row r="10453" spans="7:8" ht="14.45" x14ac:dyDescent="0.3">
      <c r="G10453" s="83"/>
      <c r="H10453" s="83"/>
    </row>
    <row r="10454" spans="7:8" ht="14.45" x14ac:dyDescent="0.3">
      <c r="G10454" s="83"/>
      <c r="H10454" s="83"/>
    </row>
    <row r="10455" spans="7:8" ht="14.45" x14ac:dyDescent="0.3">
      <c r="G10455" s="83"/>
      <c r="H10455" s="83"/>
    </row>
    <row r="10456" spans="7:8" ht="14.45" x14ac:dyDescent="0.3">
      <c r="G10456" s="83"/>
      <c r="H10456" s="83"/>
    </row>
    <row r="10457" spans="7:8" ht="14.45" x14ac:dyDescent="0.3">
      <c r="G10457" s="83"/>
      <c r="H10457" s="83"/>
    </row>
    <row r="10458" spans="7:8" ht="14.45" x14ac:dyDescent="0.3">
      <c r="G10458" s="83"/>
      <c r="H10458" s="83"/>
    </row>
    <row r="10459" spans="7:8" ht="14.45" x14ac:dyDescent="0.3">
      <c r="G10459" s="83"/>
      <c r="H10459" s="83"/>
    </row>
    <row r="10460" spans="7:8" ht="14.45" x14ac:dyDescent="0.3">
      <c r="G10460" s="83"/>
      <c r="H10460" s="83"/>
    </row>
    <row r="10461" spans="7:8" ht="14.45" x14ac:dyDescent="0.3">
      <c r="G10461" s="83"/>
      <c r="H10461" s="83"/>
    </row>
    <row r="10462" spans="7:8" ht="14.45" x14ac:dyDescent="0.3">
      <c r="G10462" s="83"/>
      <c r="H10462" s="83"/>
    </row>
    <row r="10463" spans="7:8" ht="14.45" x14ac:dyDescent="0.3">
      <c r="G10463" s="83"/>
      <c r="H10463" s="83"/>
    </row>
    <row r="10464" spans="7:8" ht="14.45" x14ac:dyDescent="0.3">
      <c r="G10464" s="83"/>
      <c r="H10464" s="83"/>
    </row>
    <row r="10465" spans="7:8" ht="14.45" x14ac:dyDescent="0.3">
      <c r="G10465" s="83"/>
      <c r="H10465" s="83"/>
    </row>
    <row r="10466" spans="7:8" ht="14.45" x14ac:dyDescent="0.3">
      <c r="G10466" s="83"/>
      <c r="H10466" s="83"/>
    </row>
    <row r="10467" spans="7:8" ht="14.45" x14ac:dyDescent="0.3">
      <c r="G10467" s="83"/>
      <c r="H10467" s="83"/>
    </row>
    <row r="10468" spans="7:8" ht="14.45" x14ac:dyDescent="0.3">
      <c r="G10468" s="83"/>
      <c r="H10468" s="83"/>
    </row>
    <row r="10469" spans="7:8" ht="14.45" x14ac:dyDescent="0.3">
      <c r="G10469" s="83"/>
      <c r="H10469" s="83"/>
    </row>
    <row r="10470" spans="7:8" ht="14.45" x14ac:dyDescent="0.3">
      <c r="G10470" s="83"/>
      <c r="H10470" s="83"/>
    </row>
    <row r="10471" spans="7:8" ht="14.45" x14ac:dyDescent="0.3">
      <c r="G10471" s="83"/>
      <c r="H10471" s="83"/>
    </row>
    <row r="10472" spans="7:8" ht="14.45" x14ac:dyDescent="0.3">
      <c r="G10472" s="83"/>
      <c r="H10472" s="83"/>
    </row>
    <row r="10473" spans="7:8" ht="14.45" x14ac:dyDescent="0.3">
      <c r="G10473" s="83"/>
      <c r="H10473" s="83"/>
    </row>
    <row r="10474" spans="7:8" ht="14.45" x14ac:dyDescent="0.3">
      <c r="G10474" s="83"/>
      <c r="H10474" s="83"/>
    </row>
    <row r="10475" spans="7:8" ht="14.45" x14ac:dyDescent="0.3">
      <c r="G10475" s="83"/>
      <c r="H10475" s="83"/>
    </row>
    <row r="10476" spans="7:8" ht="14.45" x14ac:dyDescent="0.3">
      <c r="G10476" s="83"/>
      <c r="H10476" s="83"/>
    </row>
    <row r="10477" spans="7:8" ht="14.45" x14ac:dyDescent="0.3">
      <c r="G10477" s="83"/>
      <c r="H10477" s="83"/>
    </row>
    <row r="10478" spans="7:8" ht="14.45" x14ac:dyDescent="0.3">
      <c r="G10478" s="83"/>
      <c r="H10478" s="83"/>
    </row>
    <row r="10479" spans="7:8" ht="14.45" x14ac:dyDescent="0.3">
      <c r="G10479" s="83"/>
      <c r="H10479" s="83"/>
    </row>
    <row r="10480" spans="7:8" ht="14.45" x14ac:dyDescent="0.3">
      <c r="G10480" s="83"/>
      <c r="H10480" s="83"/>
    </row>
    <row r="10481" spans="7:8" ht="14.45" x14ac:dyDescent="0.3">
      <c r="G10481" s="83"/>
      <c r="H10481" s="83"/>
    </row>
    <row r="10482" spans="7:8" ht="14.45" x14ac:dyDescent="0.3">
      <c r="G10482" s="83"/>
      <c r="H10482" s="83"/>
    </row>
    <row r="10483" spans="7:8" ht="14.45" x14ac:dyDescent="0.3">
      <c r="G10483" s="83"/>
      <c r="H10483" s="83"/>
    </row>
    <row r="10484" spans="7:8" ht="14.45" x14ac:dyDescent="0.3">
      <c r="G10484" s="83"/>
      <c r="H10484" s="83"/>
    </row>
    <row r="10485" spans="7:8" ht="14.45" x14ac:dyDescent="0.3">
      <c r="G10485" s="83"/>
      <c r="H10485" s="83"/>
    </row>
    <row r="10486" spans="7:8" ht="14.45" x14ac:dyDescent="0.3">
      <c r="G10486" s="83"/>
      <c r="H10486" s="83"/>
    </row>
    <row r="10487" spans="7:8" ht="14.45" x14ac:dyDescent="0.3">
      <c r="G10487" s="83"/>
      <c r="H10487" s="83"/>
    </row>
    <row r="10488" spans="7:8" ht="14.45" x14ac:dyDescent="0.3">
      <c r="G10488" s="83"/>
      <c r="H10488" s="83"/>
    </row>
    <row r="10489" spans="7:8" ht="14.45" x14ac:dyDescent="0.3">
      <c r="G10489" s="83"/>
      <c r="H10489" s="83"/>
    </row>
    <row r="10490" spans="7:8" ht="14.45" x14ac:dyDescent="0.3">
      <c r="G10490" s="83"/>
      <c r="H10490" s="83"/>
    </row>
    <row r="10491" spans="7:8" ht="14.45" x14ac:dyDescent="0.3">
      <c r="G10491" s="83"/>
      <c r="H10491" s="83"/>
    </row>
    <row r="10492" spans="7:8" ht="14.45" x14ac:dyDescent="0.3">
      <c r="G10492" s="83"/>
      <c r="H10492" s="83"/>
    </row>
    <row r="10493" spans="7:8" ht="14.45" x14ac:dyDescent="0.3">
      <c r="G10493" s="83"/>
      <c r="H10493" s="83"/>
    </row>
    <row r="10494" spans="7:8" ht="14.45" x14ac:dyDescent="0.3">
      <c r="G10494" s="83"/>
      <c r="H10494" s="83"/>
    </row>
    <row r="10495" spans="7:8" ht="14.45" x14ac:dyDescent="0.3">
      <c r="G10495" s="83"/>
      <c r="H10495" s="83"/>
    </row>
    <row r="10496" spans="7:8" ht="14.45" x14ac:dyDescent="0.3">
      <c r="G10496" s="83"/>
      <c r="H10496" s="83"/>
    </row>
    <row r="10497" spans="7:8" ht="14.45" x14ac:dyDescent="0.3">
      <c r="G10497" s="83"/>
      <c r="H10497" s="83"/>
    </row>
    <row r="10498" spans="7:8" ht="14.45" x14ac:dyDescent="0.3">
      <c r="G10498" s="83"/>
      <c r="H10498" s="83"/>
    </row>
    <row r="10499" spans="7:8" ht="14.45" x14ac:dyDescent="0.3">
      <c r="G10499" s="83"/>
      <c r="H10499" s="83"/>
    </row>
    <row r="10500" spans="7:8" ht="14.45" x14ac:dyDescent="0.3">
      <c r="G10500" s="83"/>
      <c r="H10500" s="83"/>
    </row>
    <row r="10501" spans="7:8" ht="14.45" x14ac:dyDescent="0.3">
      <c r="G10501" s="83"/>
      <c r="H10501" s="83"/>
    </row>
    <row r="10502" spans="7:8" ht="14.45" x14ac:dyDescent="0.3">
      <c r="G10502" s="83"/>
      <c r="H10502" s="83"/>
    </row>
    <row r="10503" spans="7:8" ht="14.45" x14ac:dyDescent="0.3">
      <c r="G10503" s="83"/>
      <c r="H10503" s="83"/>
    </row>
    <row r="10504" spans="7:8" ht="14.45" x14ac:dyDescent="0.3">
      <c r="G10504" s="83"/>
      <c r="H10504" s="83"/>
    </row>
    <row r="10505" spans="7:8" ht="14.45" x14ac:dyDescent="0.3">
      <c r="G10505" s="83"/>
      <c r="H10505" s="83"/>
    </row>
    <row r="10506" spans="7:8" ht="14.45" x14ac:dyDescent="0.3">
      <c r="G10506" s="83"/>
      <c r="H10506" s="83"/>
    </row>
    <row r="10507" spans="7:8" ht="14.45" x14ac:dyDescent="0.3">
      <c r="G10507" s="83"/>
      <c r="H10507" s="83"/>
    </row>
    <row r="10508" spans="7:8" ht="14.45" x14ac:dyDescent="0.3">
      <c r="G10508" s="83"/>
      <c r="H10508" s="83"/>
    </row>
    <row r="10509" spans="7:8" ht="14.45" x14ac:dyDescent="0.3">
      <c r="G10509" s="83"/>
      <c r="H10509" s="83"/>
    </row>
    <row r="10510" spans="7:8" ht="14.45" x14ac:dyDescent="0.3">
      <c r="G10510" s="83"/>
      <c r="H10510" s="83"/>
    </row>
    <row r="10511" spans="7:8" ht="14.45" x14ac:dyDescent="0.3">
      <c r="G10511" s="83"/>
      <c r="H10511" s="83"/>
    </row>
    <row r="10512" spans="7:8" ht="14.45" x14ac:dyDescent="0.3">
      <c r="G10512" s="83"/>
      <c r="H10512" s="83"/>
    </row>
    <row r="10513" spans="7:8" ht="14.45" x14ac:dyDescent="0.3">
      <c r="G10513" s="83"/>
      <c r="H10513" s="83"/>
    </row>
    <row r="10514" spans="7:8" ht="14.45" x14ac:dyDescent="0.3">
      <c r="G10514" s="83"/>
      <c r="H10514" s="83"/>
    </row>
    <row r="10515" spans="7:8" ht="14.45" x14ac:dyDescent="0.3">
      <c r="G10515" s="83"/>
      <c r="H10515" s="83"/>
    </row>
    <row r="10516" spans="7:8" ht="14.45" x14ac:dyDescent="0.3">
      <c r="G10516" s="83"/>
      <c r="H10516" s="83"/>
    </row>
    <row r="10517" spans="7:8" ht="14.45" x14ac:dyDescent="0.3">
      <c r="G10517" s="83"/>
      <c r="H10517" s="83"/>
    </row>
    <row r="10518" spans="7:8" ht="14.45" x14ac:dyDescent="0.3">
      <c r="G10518" s="83"/>
      <c r="H10518" s="83"/>
    </row>
    <row r="10519" spans="7:8" ht="14.45" x14ac:dyDescent="0.3">
      <c r="G10519" s="83"/>
      <c r="H10519" s="83"/>
    </row>
    <row r="10520" spans="7:8" ht="14.45" x14ac:dyDescent="0.3">
      <c r="G10520" s="83"/>
      <c r="H10520" s="83"/>
    </row>
    <row r="10521" spans="7:8" ht="14.45" x14ac:dyDescent="0.3">
      <c r="G10521" s="83"/>
      <c r="H10521" s="83"/>
    </row>
    <row r="10522" spans="7:8" ht="14.45" x14ac:dyDescent="0.3">
      <c r="G10522" s="83"/>
      <c r="H10522" s="83"/>
    </row>
    <row r="10523" spans="7:8" ht="14.45" x14ac:dyDescent="0.3">
      <c r="G10523" s="83"/>
      <c r="H10523" s="83"/>
    </row>
    <row r="10524" spans="7:8" ht="14.45" x14ac:dyDescent="0.3">
      <c r="G10524" s="83"/>
      <c r="H10524" s="83"/>
    </row>
    <row r="10525" spans="7:8" ht="14.45" x14ac:dyDescent="0.3">
      <c r="G10525" s="83"/>
      <c r="H10525" s="83"/>
    </row>
    <row r="10526" spans="7:8" ht="14.45" x14ac:dyDescent="0.3">
      <c r="G10526" s="83"/>
      <c r="H10526" s="83"/>
    </row>
    <row r="10527" spans="7:8" ht="14.45" x14ac:dyDescent="0.3">
      <c r="G10527" s="83"/>
      <c r="H10527" s="83"/>
    </row>
    <row r="10528" spans="7:8" ht="14.45" x14ac:dyDescent="0.3">
      <c r="G10528" s="83"/>
      <c r="H10528" s="83"/>
    </row>
    <row r="10529" spans="7:8" ht="14.45" x14ac:dyDescent="0.3">
      <c r="G10529" s="83"/>
      <c r="H10529" s="83"/>
    </row>
    <row r="10530" spans="7:8" ht="14.45" x14ac:dyDescent="0.3">
      <c r="G10530" s="83"/>
      <c r="H10530" s="83"/>
    </row>
    <row r="10531" spans="7:8" ht="14.45" x14ac:dyDescent="0.3">
      <c r="G10531" s="83"/>
      <c r="H10531" s="83"/>
    </row>
    <row r="10532" spans="7:8" ht="14.45" x14ac:dyDescent="0.3">
      <c r="G10532" s="83"/>
      <c r="H10532" s="83"/>
    </row>
    <row r="10533" spans="7:8" ht="14.45" x14ac:dyDescent="0.3">
      <c r="G10533" s="83"/>
      <c r="H10533" s="83"/>
    </row>
    <row r="10534" spans="7:8" ht="14.45" x14ac:dyDescent="0.3">
      <c r="G10534" s="83"/>
      <c r="H10534" s="83"/>
    </row>
    <row r="10535" spans="7:8" ht="14.45" x14ac:dyDescent="0.3">
      <c r="G10535" s="83"/>
      <c r="H10535" s="83"/>
    </row>
    <row r="10536" spans="7:8" ht="14.45" x14ac:dyDescent="0.3">
      <c r="G10536" s="83"/>
      <c r="H10536" s="83"/>
    </row>
    <row r="10537" spans="7:8" ht="14.45" x14ac:dyDescent="0.3">
      <c r="G10537" s="83"/>
      <c r="H10537" s="83"/>
    </row>
    <row r="10538" spans="7:8" ht="14.45" x14ac:dyDescent="0.3">
      <c r="G10538" s="83"/>
      <c r="H10538" s="83"/>
    </row>
    <row r="10539" spans="7:8" ht="14.45" x14ac:dyDescent="0.3">
      <c r="G10539" s="83"/>
      <c r="H10539" s="83"/>
    </row>
    <row r="10540" spans="7:8" ht="14.45" x14ac:dyDescent="0.3">
      <c r="G10540" s="83"/>
      <c r="H10540" s="83"/>
    </row>
    <row r="10541" spans="7:8" ht="14.45" x14ac:dyDescent="0.3">
      <c r="G10541" s="83"/>
      <c r="H10541" s="83"/>
    </row>
    <row r="10542" spans="7:8" ht="14.45" x14ac:dyDescent="0.3">
      <c r="G10542" s="83"/>
      <c r="H10542" s="83"/>
    </row>
    <row r="10543" spans="7:8" ht="14.45" x14ac:dyDescent="0.3">
      <c r="G10543" s="83"/>
      <c r="H10543" s="83"/>
    </row>
    <row r="10544" spans="7:8" ht="14.45" x14ac:dyDescent="0.3">
      <c r="G10544" s="83"/>
      <c r="H10544" s="83"/>
    </row>
    <row r="10545" spans="7:8" ht="14.45" x14ac:dyDescent="0.3">
      <c r="G10545" s="83"/>
      <c r="H10545" s="83"/>
    </row>
    <row r="10546" spans="7:8" ht="14.45" x14ac:dyDescent="0.3">
      <c r="G10546" s="83"/>
      <c r="H10546" s="83"/>
    </row>
    <row r="10547" spans="7:8" ht="14.45" x14ac:dyDescent="0.3">
      <c r="G10547" s="83"/>
      <c r="H10547" s="83"/>
    </row>
    <row r="10548" spans="7:8" ht="14.45" x14ac:dyDescent="0.3">
      <c r="G10548" s="83"/>
      <c r="H10548" s="83"/>
    </row>
    <row r="10549" spans="7:8" ht="14.45" x14ac:dyDescent="0.3">
      <c r="G10549" s="83"/>
      <c r="H10549" s="83"/>
    </row>
    <row r="10550" spans="7:8" ht="14.45" x14ac:dyDescent="0.3">
      <c r="G10550" s="83"/>
      <c r="H10550" s="83"/>
    </row>
    <row r="10551" spans="7:8" ht="14.45" x14ac:dyDescent="0.3">
      <c r="G10551" s="83"/>
      <c r="H10551" s="83"/>
    </row>
    <row r="10552" spans="7:8" ht="14.45" x14ac:dyDescent="0.3">
      <c r="G10552" s="83"/>
      <c r="H10552" s="83"/>
    </row>
    <row r="10553" spans="7:8" ht="14.45" x14ac:dyDescent="0.3">
      <c r="G10553" s="83"/>
      <c r="H10553" s="83"/>
    </row>
    <row r="10554" spans="7:8" ht="14.45" x14ac:dyDescent="0.3">
      <c r="G10554" s="83"/>
      <c r="H10554" s="83"/>
    </row>
    <row r="10555" spans="7:8" ht="14.45" x14ac:dyDescent="0.3">
      <c r="G10555" s="83"/>
      <c r="H10555" s="83"/>
    </row>
    <row r="10556" spans="7:8" ht="14.45" x14ac:dyDescent="0.3">
      <c r="G10556" s="83"/>
      <c r="H10556" s="83"/>
    </row>
    <row r="10557" spans="7:8" ht="14.45" x14ac:dyDescent="0.3">
      <c r="G10557" s="83"/>
      <c r="H10557" s="83"/>
    </row>
    <row r="10558" spans="7:8" ht="14.45" x14ac:dyDescent="0.3">
      <c r="G10558" s="83"/>
      <c r="H10558" s="83"/>
    </row>
    <row r="10559" spans="7:8" ht="14.45" x14ac:dyDescent="0.3">
      <c r="G10559" s="83"/>
      <c r="H10559" s="83"/>
    </row>
    <row r="10560" spans="7:8" ht="14.45" x14ac:dyDescent="0.3">
      <c r="G10560" s="83"/>
      <c r="H10560" s="83"/>
    </row>
    <row r="10561" spans="7:8" ht="14.45" x14ac:dyDescent="0.3">
      <c r="G10561" s="83"/>
      <c r="H10561" s="83"/>
    </row>
    <row r="10562" spans="7:8" ht="14.45" x14ac:dyDescent="0.3">
      <c r="G10562" s="83"/>
      <c r="H10562" s="83"/>
    </row>
    <row r="10563" spans="7:8" ht="14.45" x14ac:dyDescent="0.3">
      <c r="G10563" s="83"/>
      <c r="H10563" s="83"/>
    </row>
    <row r="10564" spans="7:8" ht="14.45" x14ac:dyDescent="0.3">
      <c r="G10564" s="83"/>
      <c r="H10564" s="83"/>
    </row>
    <row r="10565" spans="7:8" ht="14.45" x14ac:dyDescent="0.3">
      <c r="G10565" s="83"/>
      <c r="H10565" s="83"/>
    </row>
    <row r="10566" spans="7:8" ht="14.45" x14ac:dyDescent="0.3">
      <c r="G10566" s="83"/>
      <c r="H10566" s="83"/>
    </row>
    <row r="10567" spans="7:8" ht="14.45" x14ac:dyDescent="0.3">
      <c r="G10567" s="83"/>
      <c r="H10567" s="83"/>
    </row>
    <row r="10568" spans="7:8" ht="14.45" x14ac:dyDescent="0.3">
      <c r="G10568" s="83"/>
      <c r="H10568" s="83"/>
    </row>
    <row r="10569" spans="7:8" ht="14.45" x14ac:dyDescent="0.3">
      <c r="G10569" s="83"/>
      <c r="H10569" s="83"/>
    </row>
    <row r="10570" spans="7:8" ht="14.45" x14ac:dyDescent="0.3">
      <c r="G10570" s="83"/>
      <c r="H10570" s="83"/>
    </row>
    <row r="10571" spans="7:8" ht="14.45" x14ac:dyDescent="0.3">
      <c r="G10571" s="83"/>
      <c r="H10571" s="83"/>
    </row>
    <row r="10572" spans="7:8" ht="14.45" x14ac:dyDescent="0.3">
      <c r="G10572" s="83"/>
      <c r="H10572" s="83"/>
    </row>
    <row r="10573" spans="7:8" ht="14.45" x14ac:dyDescent="0.3">
      <c r="G10573" s="83"/>
      <c r="H10573" s="83"/>
    </row>
    <row r="10574" spans="7:8" ht="14.45" x14ac:dyDescent="0.3">
      <c r="G10574" s="83"/>
      <c r="H10574" s="83"/>
    </row>
    <row r="10575" spans="7:8" ht="14.45" x14ac:dyDescent="0.3">
      <c r="G10575" s="83"/>
      <c r="H10575" s="83"/>
    </row>
    <row r="10576" spans="7:8" ht="14.45" x14ac:dyDescent="0.3">
      <c r="G10576" s="83"/>
      <c r="H10576" s="83"/>
    </row>
    <row r="10577" spans="7:8" ht="14.45" x14ac:dyDescent="0.3">
      <c r="G10577" s="83"/>
      <c r="H10577" s="83"/>
    </row>
    <row r="10578" spans="7:8" ht="14.45" x14ac:dyDescent="0.3">
      <c r="G10578" s="83"/>
      <c r="H10578" s="83"/>
    </row>
    <row r="10579" spans="7:8" ht="14.45" x14ac:dyDescent="0.3">
      <c r="G10579" s="83"/>
      <c r="H10579" s="83"/>
    </row>
    <row r="10580" spans="7:8" ht="14.45" x14ac:dyDescent="0.3">
      <c r="G10580" s="83"/>
      <c r="H10580" s="83"/>
    </row>
    <row r="10581" spans="7:8" ht="14.45" x14ac:dyDescent="0.3">
      <c r="G10581" s="83"/>
      <c r="H10581" s="83"/>
    </row>
    <row r="10582" spans="7:8" ht="14.45" x14ac:dyDescent="0.3">
      <c r="G10582" s="83"/>
      <c r="H10582" s="83"/>
    </row>
    <row r="10583" spans="7:8" ht="14.45" x14ac:dyDescent="0.3">
      <c r="G10583" s="83"/>
      <c r="H10583" s="83"/>
    </row>
    <row r="10584" spans="7:8" ht="14.45" x14ac:dyDescent="0.3">
      <c r="G10584" s="83"/>
      <c r="H10584" s="83"/>
    </row>
    <row r="10585" spans="7:8" ht="14.45" x14ac:dyDescent="0.3">
      <c r="G10585" s="83"/>
      <c r="H10585" s="83"/>
    </row>
    <row r="10586" spans="7:8" ht="14.45" x14ac:dyDescent="0.3">
      <c r="G10586" s="83"/>
      <c r="H10586" s="83"/>
    </row>
    <row r="10587" spans="7:8" ht="14.45" x14ac:dyDescent="0.3">
      <c r="G10587" s="83"/>
      <c r="H10587" s="83"/>
    </row>
    <row r="10588" spans="7:8" ht="14.45" x14ac:dyDescent="0.3">
      <c r="G10588" s="83"/>
      <c r="H10588" s="83"/>
    </row>
    <row r="10589" spans="7:8" ht="14.45" x14ac:dyDescent="0.3">
      <c r="G10589" s="83"/>
      <c r="H10589" s="83"/>
    </row>
    <row r="10590" spans="7:8" ht="14.45" x14ac:dyDescent="0.3">
      <c r="G10590" s="83"/>
      <c r="H10590" s="83"/>
    </row>
    <row r="10591" spans="7:8" ht="14.45" x14ac:dyDescent="0.3">
      <c r="G10591" s="83"/>
      <c r="H10591" s="83"/>
    </row>
    <row r="10592" spans="7:8" ht="14.45" x14ac:dyDescent="0.3">
      <c r="G10592" s="83"/>
      <c r="H10592" s="83"/>
    </row>
    <row r="10593" spans="7:8" ht="14.45" x14ac:dyDescent="0.3">
      <c r="G10593" s="83"/>
      <c r="H10593" s="83"/>
    </row>
    <row r="10594" spans="7:8" ht="14.45" x14ac:dyDescent="0.3">
      <c r="G10594" s="83"/>
      <c r="H10594" s="83"/>
    </row>
    <row r="10595" spans="7:8" ht="14.45" x14ac:dyDescent="0.3">
      <c r="G10595" s="83"/>
      <c r="H10595" s="83"/>
    </row>
    <row r="10596" spans="7:8" ht="14.45" x14ac:dyDescent="0.3">
      <c r="G10596" s="83"/>
      <c r="H10596" s="83"/>
    </row>
    <row r="10597" spans="7:8" ht="14.45" x14ac:dyDescent="0.3">
      <c r="G10597" s="83"/>
      <c r="H10597" s="83"/>
    </row>
    <row r="10598" spans="7:8" ht="14.45" x14ac:dyDescent="0.3">
      <c r="G10598" s="83"/>
      <c r="H10598" s="83"/>
    </row>
    <row r="10599" spans="7:8" ht="14.45" x14ac:dyDescent="0.3">
      <c r="G10599" s="83"/>
      <c r="H10599" s="83"/>
    </row>
    <row r="10600" spans="7:8" ht="14.45" x14ac:dyDescent="0.3">
      <c r="G10600" s="83"/>
      <c r="H10600" s="83"/>
    </row>
    <row r="10601" spans="7:8" ht="14.45" x14ac:dyDescent="0.3">
      <c r="G10601" s="83"/>
      <c r="H10601" s="83"/>
    </row>
    <row r="10602" spans="7:8" ht="14.45" x14ac:dyDescent="0.3">
      <c r="G10602" s="83"/>
      <c r="H10602" s="83"/>
    </row>
    <row r="10603" spans="7:8" ht="14.45" x14ac:dyDescent="0.3">
      <c r="G10603" s="83"/>
      <c r="H10603" s="83"/>
    </row>
    <row r="10604" spans="7:8" ht="14.45" x14ac:dyDescent="0.3">
      <c r="G10604" s="83"/>
      <c r="H10604" s="83"/>
    </row>
    <row r="10605" spans="7:8" ht="14.45" x14ac:dyDescent="0.3">
      <c r="G10605" s="83"/>
      <c r="H10605" s="83"/>
    </row>
    <row r="10606" spans="7:8" ht="14.45" x14ac:dyDescent="0.3">
      <c r="G10606" s="83"/>
      <c r="H10606" s="83"/>
    </row>
    <row r="10607" spans="7:8" ht="14.45" x14ac:dyDescent="0.3">
      <c r="G10607" s="83"/>
      <c r="H10607" s="83"/>
    </row>
    <row r="10608" spans="7:8" ht="14.45" x14ac:dyDescent="0.3">
      <c r="G10608" s="83"/>
      <c r="H10608" s="83"/>
    </row>
    <row r="10609" spans="7:8" ht="14.45" x14ac:dyDescent="0.3">
      <c r="G10609" s="83"/>
      <c r="H10609" s="83"/>
    </row>
    <row r="10610" spans="7:8" ht="14.45" x14ac:dyDescent="0.3">
      <c r="G10610" s="83"/>
      <c r="H10610" s="83"/>
    </row>
    <row r="10611" spans="7:8" ht="14.45" x14ac:dyDescent="0.3">
      <c r="G10611" s="83"/>
      <c r="H10611" s="83"/>
    </row>
    <row r="10612" spans="7:8" ht="14.45" x14ac:dyDescent="0.3">
      <c r="G10612" s="83"/>
      <c r="H10612" s="83"/>
    </row>
    <row r="10613" spans="7:8" ht="14.45" x14ac:dyDescent="0.3">
      <c r="G10613" s="83"/>
      <c r="H10613" s="83"/>
    </row>
    <row r="10614" spans="7:8" ht="14.45" x14ac:dyDescent="0.3">
      <c r="G10614" s="83"/>
      <c r="H10614" s="83"/>
    </row>
    <row r="10615" spans="7:8" ht="14.45" x14ac:dyDescent="0.3">
      <c r="G10615" s="83"/>
      <c r="H10615" s="83"/>
    </row>
    <row r="10616" spans="7:8" ht="14.45" x14ac:dyDescent="0.3">
      <c r="G10616" s="83"/>
      <c r="H10616" s="83"/>
    </row>
    <row r="10617" spans="7:8" ht="14.45" x14ac:dyDescent="0.3">
      <c r="G10617" s="83"/>
      <c r="H10617" s="83"/>
    </row>
    <row r="10618" spans="7:8" ht="14.45" x14ac:dyDescent="0.3">
      <c r="G10618" s="83"/>
      <c r="H10618" s="83"/>
    </row>
    <row r="10619" spans="7:8" ht="14.45" x14ac:dyDescent="0.3">
      <c r="G10619" s="83"/>
      <c r="H10619" s="83"/>
    </row>
    <row r="10620" spans="7:8" ht="14.45" x14ac:dyDescent="0.3">
      <c r="G10620" s="83"/>
      <c r="H10620" s="83"/>
    </row>
    <row r="10621" spans="7:8" ht="14.45" x14ac:dyDescent="0.3">
      <c r="G10621" s="83"/>
      <c r="H10621" s="83"/>
    </row>
    <row r="10622" spans="7:8" ht="14.45" x14ac:dyDescent="0.3">
      <c r="G10622" s="83"/>
      <c r="H10622" s="83"/>
    </row>
    <row r="10623" spans="7:8" ht="14.45" x14ac:dyDescent="0.3">
      <c r="G10623" s="83"/>
      <c r="H10623" s="83"/>
    </row>
    <row r="10624" spans="7:8" ht="14.45" x14ac:dyDescent="0.3">
      <c r="G10624" s="83"/>
      <c r="H10624" s="83"/>
    </row>
    <row r="10625" spans="7:8" ht="14.45" x14ac:dyDescent="0.3">
      <c r="G10625" s="83"/>
      <c r="H10625" s="83"/>
    </row>
    <row r="10626" spans="7:8" ht="14.45" x14ac:dyDescent="0.3">
      <c r="G10626" s="83"/>
      <c r="H10626" s="83"/>
    </row>
    <row r="10627" spans="7:8" ht="14.45" x14ac:dyDescent="0.3">
      <c r="G10627" s="83"/>
      <c r="H10627" s="83"/>
    </row>
    <row r="10628" spans="7:8" ht="14.45" x14ac:dyDescent="0.3">
      <c r="G10628" s="83"/>
      <c r="H10628" s="83"/>
    </row>
    <row r="10629" spans="7:8" ht="14.45" x14ac:dyDescent="0.3">
      <c r="G10629" s="83"/>
      <c r="H10629" s="83"/>
    </row>
    <row r="10630" spans="7:8" ht="14.45" x14ac:dyDescent="0.3">
      <c r="G10630" s="83"/>
      <c r="H10630" s="83"/>
    </row>
    <row r="10631" spans="7:8" ht="14.45" x14ac:dyDescent="0.3">
      <c r="G10631" s="83"/>
      <c r="H10631" s="83"/>
    </row>
    <row r="10632" spans="7:8" ht="14.45" x14ac:dyDescent="0.3">
      <c r="G10632" s="83"/>
      <c r="H10632" s="83"/>
    </row>
    <row r="10633" spans="7:8" ht="14.45" x14ac:dyDescent="0.3">
      <c r="G10633" s="83"/>
      <c r="H10633" s="83"/>
    </row>
    <row r="10634" spans="7:8" ht="14.45" x14ac:dyDescent="0.3">
      <c r="G10634" s="83"/>
      <c r="H10634" s="83"/>
    </row>
    <row r="10635" spans="7:8" ht="14.45" x14ac:dyDescent="0.3">
      <c r="G10635" s="83"/>
      <c r="H10635" s="83"/>
    </row>
    <row r="10636" spans="7:8" ht="14.45" x14ac:dyDescent="0.3">
      <c r="G10636" s="83"/>
      <c r="H10636" s="83"/>
    </row>
    <row r="10637" spans="7:8" ht="14.45" x14ac:dyDescent="0.3">
      <c r="G10637" s="83"/>
      <c r="H10637" s="83"/>
    </row>
    <row r="10638" spans="7:8" ht="14.45" x14ac:dyDescent="0.3">
      <c r="G10638" s="83"/>
      <c r="H10638" s="83"/>
    </row>
    <row r="10639" spans="7:8" ht="14.45" x14ac:dyDescent="0.3">
      <c r="G10639" s="83"/>
      <c r="H10639" s="83"/>
    </row>
    <row r="10640" spans="7:8" ht="14.45" x14ac:dyDescent="0.3">
      <c r="G10640" s="83"/>
      <c r="H10640" s="83"/>
    </row>
    <row r="10641" spans="7:8" ht="14.45" x14ac:dyDescent="0.3">
      <c r="G10641" s="83"/>
      <c r="H10641" s="83"/>
    </row>
    <row r="10642" spans="7:8" ht="14.45" x14ac:dyDescent="0.3">
      <c r="G10642" s="83"/>
      <c r="H10642" s="83"/>
    </row>
    <row r="10643" spans="7:8" ht="14.45" x14ac:dyDescent="0.3">
      <c r="G10643" s="83"/>
      <c r="H10643" s="83"/>
    </row>
    <row r="10644" spans="7:8" ht="14.45" x14ac:dyDescent="0.3">
      <c r="G10644" s="83"/>
      <c r="H10644" s="83"/>
    </row>
    <row r="10645" spans="7:8" ht="14.45" x14ac:dyDescent="0.3">
      <c r="G10645" s="83"/>
      <c r="H10645" s="83"/>
    </row>
    <row r="10646" spans="7:8" ht="14.45" x14ac:dyDescent="0.3">
      <c r="G10646" s="83"/>
      <c r="H10646" s="83"/>
    </row>
    <row r="10647" spans="7:8" ht="14.45" x14ac:dyDescent="0.3">
      <c r="G10647" s="83"/>
      <c r="H10647" s="83"/>
    </row>
    <row r="10648" spans="7:8" ht="14.45" x14ac:dyDescent="0.3">
      <c r="G10648" s="83"/>
      <c r="H10648" s="83"/>
    </row>
    <row r="10649" spans="7:8" ht="14.45" x14ac:dyDescent="0.3">
      <c r="G10649" s="83"/>
      <c r="H10649" s="83"/>
    </row>
    <row r="10650" spans="7:8" ht="14.45" x14ac:dyDescent="0.3">
      <c r="G10650" s="83"/>
      <c r="H10650" s="83"/>
    </row>
    <row r="10651" spans="7:8" ht="14.45" x14ac:dyDescent="0.3">
      <c r="G10651" s="83"/>
      <c r="H10651" s="83"/>
    </row>
    <row r="10652" spans="7:8" ht="14.45" x14ac:dyDescent="0.3">
      <c r="G10652" s="83"/>
      <c r="H10652" s="83"/>
    </row>
    <row r="10653" spans="7:8" ht="14.45" x14ac:dyDescent="0.3">
      <c r="G10653" s="83"/>
      <c r="H10653" s="83"/>
    </row>
    <row r="10654" spans="7:8" ht="14.45" x14ac:dyDescent="0.3">
      <c r="G10654" s="83"/>
      <c r="H10654" s="83"/>
    </row>
    <row r="10655" spans="7:8" ht="14.45" x14ac:dyDescent="0.3">
      <c r="G10655" s="83"/>
      <c r="H10655" s="83"/>
    </row>
    <row r="10656" spans="7:8" ht="14.45" x14ac:dyDescent="0.3">
      <c r="G10656" s="83"/>
      <c r="H10656" s="83"/>
    </row>
    <row r="10657" spans="7:8" ht="14.45" x14ac:dyDescent="0.3">
      <c r="G10657" s="83"/>
      <c r="H10657" s="83"/>
    </row>
    <row r="10658" spans="7:8" ht="14.45" x14ac:dyDescent="0.3">
      <c r="G10658" s="83"/>
      <c r="H10658" s="83"/>
    </row>
    <row r="10659" spans="7:8" ht="14.45" x14ac:dyDescent="0.3">
      <c r="G10659" s="83"/>
      <c r="H10659" s="83"/>
    </row>
    <row r="10660" spans="7:8" ht="14.45" x14ac:dyDescent="0.3">
      <c r="G10660" s="83"/>
      <c r="H10660" s="83"/>
    </row>
    <row r="10661" spans="7:8" ht="14.45" x14ac:dyDescent="0.3">
      <c r="G10661" s="83"/>
      <c r="H10661" s="83"/>
    </row>
    <row r="10662" spans="7:8" ht="14.45" x14ac:dyDescent="0.3">
      <c r="G10662" s="83"/>
      <c r="H10662" s="83"/>
    </row>
    <row r="10663" spans="7:8" ht="14.45" x14ac:dyDescent="0.3">
      <c r="G10663" s="83"/>
      <c r="H10663" s="83"/>
    </row>
    <row r="10664" spans="7:8" ht="14.45" x14ac:dyDescent="0.3">
      <c r="G10664" s="83"/>
      <c r="H10664" s="83"/>
    </row>
    <row r="10665" spans="7:8" ht="14.45" x14ac:dyDescent="0.3">
      <c r="G10665" s="83"/>
      <c r="H10665" s="83"/>
    </row>
    <row r="10666" spans="7:8" ht="14.45" x14ac:dyDescent="0.3">
      <c r="G10666" s="83"/>
      <c r="H10666" s="83"/>
    </row>
    <row r="10667" spans="7:8" ht="14.45" x14ac:dyDescent="0.3">
      <c r="G10667" s="83"/>
      <c r="H10667" s="83"/>
    </row>
    <row r="10668" spans="7:8" ht="14.45" x14ac:dyDescent="0.3">
      <c r="G10668" s="83"/>
      <c r="H10668" s="83"/>
    </row>
    <row r="10669" spans="7:8" ht="14.45" x14ac:dyDescent="0.3">
      <c r="G10669" s="83"/>
      <c r="H10669" s="83"/>
    </row>
    <row r="10670" spans="7:8" ht="14.45" x14ac:dyDescent="0.3">
      <c r="G10670" s="83"/>
      <c r="H10670" s="83"/>
    </row>
    <row r="10671" spans="7:8" ht="14.45" x14ac:dyDescent="0.3">
      <c r="G10671" s="83"/>
      <c r="H10671" s="83"/>
    </row>
    <row r="10672" spans="7:8" ht="14.45" x14ac:dyDescent="0.3">
      <c r="G10672" s="83"/>
      <c r="H10672" s="83"/>
    </row>
    <row r="10673" spans="7:8" ht="14.45" x14ac:dyDescent="0.3">
      <c r="G10673" s="83"/>
      <c r="H10673" s="83"/>
    </row>
    <row r="10674" spans="7:8" ht="14.45" x14ac:dyDescent="0.3">
      <c r="G10674" s="83"/>
      <c r="H10674" s="83"/>
    </row>
    <row r="10675" spans="7:8" ht="14.45" x14ac:dyDescent="0.3">
      <c r="G10675" s="83"/>
      <c r="H10675" s="83"/>
    </row>
    <row r="10676" spans="7:8" ht="14.45" x14ac:dyDescent="0.3">
      <c r="G10676" s="83"/>
      <c r="H10676" s="83"/>
    </row>
    <row r="10677" spans="7:8" ht="14.45" x14ac:dyDescent="0.3">
      <c r="G10677" s="83"/>
      <c r="H10677" s="83"/>
    </row>
    <row r="10678" spans="7:8" ht="14.45" x14ac:dyDescent="0.3">
      <c r="G10678" s="83"/>
      <c r="H10678" s="83"/>
    </row>
    <row r="10679" spans="7:8" ht="14.45" x14ac:dyDescent="0.3">
      <c r="G10679" s="83"/>
      <c r="H10679" s="83"/>
    </row>
    <row r="10680" spans="7:8" ht="14.45" x14ac:dyDescent="0.3">
      <c r="G10680" s="83"/>
      <c r="H10680" s="83"/>
    </row>
    <row r="10681" spans="7:8" ht="14.45" x14ac:dyDescent="0.3">
      <c r="G10681" s="83"/>
      <c r="H10681" s="83"/>
    </row>
    <row r="10682" spans="7:8" ht="14.45" x14ac:dyDescent="0.3">
      <c r="G10682" s="83"/>
      <c r="H10682" s="83"/>
    </row>
    <row r="10683" spans="7:8" ht="14.45" x14ac:dyDescent="0.3">
      <c r="G10683" s="83"/>
      <c r="H10683" s="83"/>
    </row>
    <row r="10684" spans="7:8" ht="14.45" x14ac:dyDescent="0.3">
      <c r="G10684" s="83"/>
      <c r="H10684" s="83"/>
    </row>
    <row r="10685" spans="7:8" ht="14.45" x14ac:dyDescent="0.3">
      <c r="G10685" s="83"/>
      <c r="H10685" s="83"/>
    </row>
    <row r="10686" spans="7:8" ht="14.45" x14ac:dyDescent="0.3">
      <c r="G10686" s="83"/>
      <c r="H10686" s="83"/>
    </row>
    <row r="10687" spans="7:8" ht="14.45" x14ac:dyDescent="0.3">
      <c r="G10687" s="83"/>
      <c r="H10687" s="83"/>
    </row>
    <row r="10688" spans="7:8" ht="14.45" x14ac:dyDescent="0.3">
      <c r="G10688" s="83"/>
      <c r="H10688" s="83"/>
    </row>
    <row r="10689" spans="7:8" ht="14.45" x14ac:dyDescent="0.3">
      <c r="G10689" s="83"/>
      <c r="H10689" s="83"/>
    </row>
    <row r="10690" spans="7:8" ht="14.45" x14ac:dyDescent="0.3">
      <c r="G10690" s="83"/>
      <c r="H10690" s="83"/>
    </row>
    <row r="10691" spans="7:8" ht="14.45" x14ac:dyDescent="0.3">
      <c r="G10691" s="83"/>
      <c r="H10691" s="83"/>
    </row>
    <row r="10692" spans="7:8" ht="14.45" x14ac:dyDescent="0.3">
      <c r="G10692" s="83"/>
      <c r="H10692" s="83"/>
    </row>
    <row r="10693" spans="7:8" ht="14.45" x14ac:dyDescent="0.3">
      <c r="G10693" s="83"/>
      <c r="H10693" s="83"/>
    </row>
    <row r="10694" spans="7:8" ht="14.45" x14ac:dyDescent="0.3">
      <c r="G10694" s="83"/>
      <c r="H10694" s="83"/>
    </row>
    <row r="10695" spans="7:8" ht="14.45" x14ac:dyDescent="0.3">
      <c r="G10695" s="83"/>
      <c r="H10695" s="83"/>
    </row>
    <row r="10696" spans="7:8" ht="14.45" x14ac:dyDescent="0.3">
      <c r="G10696" s="83"/>
      <c r="H10696" s="83"/>
    </row>
    <row r="10697" spans="7:8" ht="14.45" x14ac:dyDescent="0.3">
      <c r="G10697" s="83"/>
      <c r="H10697" s="83"/>
    </row>
    <row r="10698" spans="7:8" ht="14.45" x14ac:dyDescent="0.3">
      <c r="G10698" s="83"/>
      <c r="H10698" s="83"/>
    </row>
    <row r="10699" spans="7:8" ht="14.45" x14ac:dyDescent="0.3">
      <c r="G10699" s="83"/>
      <c r="H10699" s="83"/>
    </row>
    <row r="10700" spans="7:8" ht="14.45" x14ac:dyDescent="0.3">
      <c r="G10700" s="83"/>
      <c r="H10700" s="83"/>
    </row>
    <row r="10701" spans="7:8" ht="14.45" x14ac:dyDescent="0.3">
      <c r="G10701" s="83"/>
      <c r="H10701" s="83"/>
    </row>
    <row r="10702" spans="7:8" ht="14.45" x14ac:dyDescent="0.3">
      <c r="G10702" s="83"/>
      <c r="H10702" s="83"/>
    </row>
    <row r="10703" spans="7:8" ht="14.45" x14ac:dyDescent="0.3">
      <c r="G10703" s="83"/>
      <c r="H10703" s="83"/>
    </row>
    <row r="10704" spans="7:8" ht="14.45" x14ac:dyDescent="0.3">
      <c r="G10704" s="83"/>
      <c r="H10704" s="83"/>
    </row>
    <row r="10705" spans="7:8" ht="14.45" x14ac:dyDescent="0.3">
      <c r="G10705" s="83"/>
      <c r="H10705" s="83"/>
    </row>
    <row r="10706" spans="7:8" ht="14.45" x14ac:dyDescent="0.3">
      <c r="G10706" s="83"/>
      <c r="H10706" s="83"/>
    </row>
    <row r="10707" spans="7:8" ht="14.45" x14ac:dyDescent="0.3">
      <c r="G10707" s="83"/>
      <c r="H10707" s="83"/>
    </row>
    <row r="10708" spans="7:8" ht="14.45" x14ac:dyDescent="0.3">
      <c r="G10708" s="83"/>
      <c r="H10708" s="83"/>
    </row>
    <row r="10709" spans="7:8" ht="14.45" x14ac:dyDescent="0.3">
      <c r="G10709" s="83"/>
      <c r="H10709" s="83"/>
    </row>
    <row r="10710" spans="7:8" ht="14.45" x14ac:dyDescent="0.3">
      <c r="G10710" s="83"/>
      <c r="H10710" s="83"/>
    </row>
    <row r="10711" spans="7:8" ht="14.45" x14ac:dyDescent="0.3">
      <c r="G10711" s="83"/>
      <c r="H10711" s="83"/>
    </row>
    <row r="10712" spans="7:8" ht="14.45" x14ac:dyDescent="0.3">
      <c r="G10712" s="83"/>
      <c r="H10712" s="83"/>
    </row>
    <row r="10713" spans="7:8" ht="14.45" x14ac:dyDescent="0.3">
      <c r="G10713" s="83"/>
      <c r="H10713" s="83"/>
    </row>
    <row r="10714" spans="7:8" ht="14.45" x14ac:dyDescent="0.3">
      <c r="G10714" s="83"/>
      <c r="H10714" s="83"/>
    </row>
    <row r="10715" spans="7:8" ht="14.45" x14ac:dyDescent="0.3">
      <c r="G10715" s="83"/>
      <c r="H10715" s="83"/>
    </row>
    <row r="10716" spans="7:8" ht="14.45" x14ac:dyDescent="0.3">
      <c r="G10716" s="83"/>
      <c r="H10716" s="83"/>
    </row>
    <row r="10717" spans="7:8" ht="14.45" x14ac:dyDescent="0.3">
      <c r="G10717" s="83"/>
      <c r="H10717" s="83"/>
    </row>
    <row r="10718" spans="7:8" ht="14.45" x14ac:dyDescent="0.3">
      <c r="G10718" s="83"/>
      <c r="H10718" s="83"/>
    </row>
    <row r="10719" spans="7:8" ht="14.45" x14ac:dyDescent="0.3">
      <c r="G10719" s="83"/>
      <c r="H10719" s="83"/>
    </row>
    <row r="10720" spans="7:8" ht="14.45" x14ac:dyDescent="0.3">
      <c r="G10720" s="83"/>
      <c r="H10720" s="83"/>
    </row>
    <row r="10721" spans="7:8" ht="14.45" x14ac:dyDescent="0.3">
      <c r="G10721" s="83"/>
      <c r="H10721" s="83"/>
    </row>
    <row r="10722" spans="7:8" ht="14.45" x14ac:dyDescent="0.3">
      <c r="G10722" s="83"/>
      <c r="H10722" s="83"/>
    </row>
    <row r="10723" spans="7:8" ht="14.45" x14ac:dyDescent="0.3">
      <c r="G10723" s="83"/>
      <c r="H10723" s="83"/>
    </row>
    <row r="10724" spans="7:8" ht="14.45" x14ac:dyDescent="0.3">
      <c r="G10724" s="83"/>
      <c r="H10724" s="83"/>
    </row>
    <row r="10725" spans="7:8" ht="14.45" x14ac:dyDescent="0.3">
      <c r="G10725" s="83"/>
      <c r="H10725" s="83"/>
    </row>
    <row r="10726" spans="7:8" ht="14.45" x14ac:dyDescent="0.3">
      <c r="G10726" s="83"/>
      <c r="H10726" s="83"/>
    </row>
    <row r="10727" spans="7:8" ht="14.45" x14ac:dyDescent="0.3">
      <c r="G10727" s="83"/>
      <c r="H10727" s="83"/>
    </row>
    <row r="10728" spans="7:8" ht="14.45" x14ac:dyDescent="0.3">
      <c r="G10728" s="83"/>
      <c r="H10728" s="83"/>
    </row>
    <row r="10729" spans="7:8" ht="14.45" x14ac:dyDescent="0.3">
      <c r="G10729" s="83"/>
      <c r="H10729" s="83"/>
    </row>
    <row r="10730" spans="7:8" ht="14.45" x14ac:dyDescent="0.3">
      <c r="G10730" s="83"/>
      <c r="H10730" s="83"/>
    </row>
    <row r="10731" spans="7:8" ht="14.45" x14ac:dyDescent="0.3">
      <c r="G10731" s="83"/>
      <c r="H10731" s="83"/>
    </row>
    <row r="10732" spans="7:8" ht="14.45" x14ac:dyDescent="0.3">
      <c r="G10732" s="83"/>
      <c r="H10732" s="83"/>
    </row>
    <row r="10733" spans="7:8" ht="14.45" x14ac:dyDescent="0.3">
      <c r="G10733" s="83"/>
      <c r="H10733" s="83"/>
    </row>
    <row r="10734" spans="7:8" ht="14.45" x14ac:dyDescent="0.3">
      <c r="G10734" s="83"/>
      <c r="H10734" s="83"/>
    </row>
    <row r="10735" spans="7:8" ht="14.45" x14ac:dyDescent="0.3">
      <c r="G10735" s="83"/>
      <c r="H10735" s="83"/>
    </row>
    <row r="10736" spans="7:8" ht="14.45" x14ac:dyDescent="0.3">
      <c r="G10736" s="83"/>
      <c r="H10736" s="83"/>
    </row>
    <row r="10737" spans="7:8" ht="14.45" x14ac:dyDescent="0.3">
      <c r="G10737" s="83"/>
      <c r="H10737" s="83"/>
    </row>
    <row r="10738" spans="7:8" ht="14.45" x14ac:dyDescent="0.3">
      <c r="G10738" s="83"/>
      <c r="H10738" s="83"/>
    </row>
    <row r="10739" spans="7:8" ht="14.45" x14ac:dyDescent="0.3">
      <c r="G10739" s="83"/>
      <c r="H10739" s="83"/>
    </row>
    <row r="10740" spans="7:8" ht="14.45" x14ac:dyDescent="0.3">
      <c r="G10740" s="83"/>
      <c r="H10740" s="83"/>
    </row>
    <row r="10741" spans="7:8" ht="14.45" x14ac:dyDescent="0.3">
      <c r="G10741" s="83"/>
      <c r="H10741" s="83"/>
    </row>
    <row r="10742" spans="7:8" ht="14.45" x14ac:dyDescent="0.3">
      <c r="G10742" s="83"/>
      <c r="H10742" s="83"/>
    </row>
    <row r="10743" spans="7:8" ht="14.45" x14ac:dyDescent="0.3">
      <c r="G10743" s="83"/>
      <c r="H10743" s="83"/>
    </row>
    <row r="10744" spans="7:8" ht="14.45" x14ac:dyDescent="0.3">
      <c r="G10744" s="83"/>
      <c r="H10744" s="83"/>
    </row>
    <row r="10745" spans="7:8" ht="14.45" x14ac:dyDescent="0.3">
      <c r="G10745" s="83"/>
      <c r="H10745" s="83"/>
    </row>
    <row r="10746" spans="7:8" ht="14.45" x14ac:dyDescent="0.3">
      <c r="G10746" s="83"/>
      <c r="H10746" s="83"/>
    </row>
    <row r="10747" spans="7:8" ht="14.45" x14ac:dyDescent="0.3">
      <c r="G10747" s="83"/>
      <c r="H10747" s="83"/>
    </row>
    <row r="10748" spans="7:8" ht="14.45" x14ac:dyDescent="0.3">
      <c r="G10748" s="83"/>
      <c r="H10748" s="83"/>
    </row>
    <row r="10749" spans="7:8" ht="14.45" x14ac:dyDescent="0.3">
      <c r="G10749" s="83"/>
      <c r="H10749" s="83"/>
    </row>
    <row r="10750" spans="7:8" ht="14.45" x14ac:dyDescent="0.3">
      <c r="G10750" s="83"/>
      <c r="H10750" s="83"/>
    </row>
    <row r="10751" spans="7:8" ht="14.45" x14ac:dyDescent="0.3">
      <c r="G10751" s="83"/>
      <c r="H10751" s="83"/>
    </row>
    <row r="10752" spans="7:8" ht="14.45" x14ac:dyDescent="0.3">
      <c r="G10752" s="83"/>
      <c r="H10752" s="83"/>
    </row>
    <row r="10753" spans="7:8" ht="14.45" x14ac:dyDescent="0.3">
      <c r="G10753" s="83"/>
      <c r="H10753" s="83"/>
    </row>
    <row r="10754" spans="7:8" ht="14.45" x14ac:dyDescent="0.3">
      <c r="G10754" s="83"/>
      <c r="H10754" s="83"/>
    </row>
    <row r="10755" spans="7:8" ht="14.45" x14ac:dyDescent="0.3">
      <c r="G10755" s="83"/>
      <c r="H10755" s="83"/>
    </row>
    <row r="10756" spans="7:8" ht="14.45" x14ac:dyDescent="0.3">
      <c r="G10756" s="83"/>
      <c r="H10756" s="83"/>
    </row>
    <row r="10757" spans="7:8" ht="14.45" x14ac:dyDescent="0.3">
      <c r="G10757" s="83"/>
      <c r="H10757" s="83"/>
    </row>
    <row r="10758" spans="7:8" ht="14.45" x14ac:dyDescent="0.3">
      <c r="G10758" s="83"/>
      <c r="H10758" s="83"/>
    </row>
    <row r="10759" spans="7:8" ht="14.45" x14ac:dyDescent="0.3">
      <c r="G10759" s="83"/>
      <c r="H10759" s="83"/>
    </row>
    <row r="10760" spans="7:8" ht="14.45" x14ac:dyDescent="0.3">
      <c r="G10760" s="83"/>
      <c r="H10760" s="83"/>
    </row>
    <row r="10761" spans="7:8" ht="14.45" x14ac:dyDescent="0.3">
      <c r="G10761" s="83"/>
      <c r="H10761" s="83"/>
    </row>
    <row r="10762" spans="7:8" ht="14.45" x14ac:dyDescent="0.3">
      <c r="G10762" s="83"/>
      <c r="H10762" s="83"/>
    </row>
    <row r="10763" spans="7:8" ht="14.45" x14ac:dyDescent="0.3">
      <c r="G10763" s="83"/>
      <c r="H10763" s="83"/>
    </row>
    <row r="10764" spans="7:8" ht="14.45" x14ac:dyDescent="0.3">
      <c r="G10764" s="83"/>
      <c r="H10764" s="83"/>
    </row>
    <row r="10765" spans="7:8" ht="14.45" x14ac:dyDescent="0.3">
      <c r="G10765" s="83"/>
      <c r="H10765" s="83"/>
    </row>
    <row r="10766" spans="7:8" ht="14.45" x14ac:dyDescent="0.3">
      <c r="G10766" s="83"/>
      <c r="H10766" s="83"/>
    </row>
    <row r="10767" spans="7:8" ht="14.45" x14ac:dyDescent="0.3">
      <c r="G10767" s="83"/>
      <c r="H10767" s="83"/>
    </row>
    <row r="10768" spans="7:8" ht="14.45" x14ac:dyDescent="0.3">
      <c r="G10768" s="83"/>
      <c r="H10768" s="83"/>
    </row>
    <row r="10769" spans="7:8" ht="14.45" x14ac:dyDescent="0.3">
      <c r="G10769" s="83"/>
      <c r="H10769" s="83"/>
    </row>
    <row r="10770" spans="7:8" ht="14.45" x14ac:dyDescent="0.3">
      <c r="G10770" s="83"/>
      <c r="H10770" s="83"/>
    </row>
    <row r="10771" spans="7:8" ht="14.45" x14ac:dyDescent="0.3">
      <c r="G10771" s="83"/>
      <c r="H10771" s="83"/>
    </row>
    <row r="10772" spans="7:8" ht="14.45" x14ac:dyDescent="0.3">
      <c r="G10772" s="83"/>
      <c r="H10772" s="83"/>
    </row>
    <row r="10773" spans="7:8" ht="14.45" x14ac:dyDescent="0.3">
      <c r="G10773" s="83"/>
      <c r="H10773" s="83"/>
    </row>
    <row r="10774" spans="7:8" ht="14.45" x14ac:dyDescent="0.3">
      <c r="G10774" s="83"/>
      <c r="H10774" s="83"/>
    </row>
    <row r="10775" spans="7:8" ht="14.45" x14ac:dyDescent="0.3">
      <c r="G10775" s="83"/>
      <c r="H10775" s="83"/>
    </row>
    <row r="10776" spans="7:8" ht="14.45" x14ac:dyDescent="0.3">
      <c r="G10776" s="83"/>
      <c r="H10776" s="83"/>
    </row>
    <row r="10777" spans="7:8" ht="14.45" x14ac:dyDescent="0.3">
      <c r="G10777" s="83"/>
      <c r="H10777" s="83"/>
    </row>
    <row r="10778" spans="7:8" ht="14.45" x14ac:dyDescent="0.3">
      <c r="G10778" s="83"/>
      <c r="H10778" s="83"/>
    </row>
    <row r="10779" spans="7:8" ht="14.45" x14ac:dyDescent="0.3">
      <c r="G10779" s="83"/>
      <c r="H10779" s="83"/>
    </row>
    <row r="10780" spans="7:8" ht="14.45" x14ac:dyDescent="0.3">
      <c r="G10780" s="83"/>
      <c r="H10780" s="83"/>
    </row>
    <row r="10781" spans="7:8" ht="14.45" x14ac:dyDescent="0.3">
      <c r="G10781" s="83"/>
      <c r="H10781" s="83"/>
    </row>
    <row r="10782" spans="7:8" ht="14.45" x14ac:dyDescent="0.3">
      <c r="G10782" s="83"/>
      <c r="H10782" s="83"/>
    </row>
    <row r="10783" spans="7:8" ht="14.45" x14ac:dyDescent="0.3">
      <c r="G10783" s="83"/>
      <c r="H10783" s="83"/>
    </row>
    <row r="10784" spans="7:8" ht="14.45" x14ac:dyDescent="0.3">
      <c r="G10784" s="83"/>
      <c r="H10784" s="83"/>
    </row>
    <row r="10785" spans="7:8" ht="14.45" x14ac:dyDescent="0.3">
      <c r="G10785" s="83"/>
      <c r="H10785" s="83"/>
    </row>
    <row r="10786" spans="7:8" ht="14.45" x14ac:dyDescent="0.3">
      <c r="G10786" s="83"/>
      <c r="H10786" s="83"/>
    </row>
    <row r="10787" spans="7:8" ht="14.45" x14ac:dyDescent="0.3">
      <c r="G10787" s="83"/>
      <c r="H10787" s="83"/>
    </row>
    <row r="10788" spans="7:8" ht="14.45" x14ac:dyDescent="0.3">
      <c r="G10788" s="83"/>
      <c r="H10788" s="83"/>
    </row>
    <row r="10789" spans="7:8" ht="14.45" x14ac:dyDescent="0.3">
      <c r="G10789" s="83"/>
      <c r="H10789" s="83"/>
    </row>
    <row r="10790" spans="7:8" ht="14.45" x14ac:dyDescent="0.3">
      <c r="G10790" s="83"/>
      <c r="H10790" s="83"/>
    </row>
    <row r="10791" spans="7:8" ht="14.45" x14ac:dyDescent="0.3">
      <c r="G10791" s="83"/>
      <c r="H10791" s="83"/>
    </row>
    <row r="10792" spans="7:8" ht="14.45" x14ac:dyDescent="0.3">
      <c r="G10792" s="83"/>
      <c r="H10792" s="83"/>
    </row>
    <row r="10793" spans="7:8" ht="14.45" x14ac:dyDescent="0.3">
      <c r="G10793" s="83"/>
      <c r="H10793" s="83"/>
    </row>
    <row r="10794" spans="7:8" ht="14.45" x14ac:dyDescent="0.3">
      <c r="G10794" s="83"/>
      <c r="H10794" s="83"/>
    </row>
    <row r="10795" spans="7:8" ht="14.45" x14ac:dyDescent="0.3">
      <c r="G10795" s="83"/>
      <c r="H10795" s="83"/>
    </row>
    <row r="10796" spans="7:8" ht="14.45" x14ac:dyDescent="0.3">
      <c r="G10796" s="83"/>
      <c r="H10796" s="83"/>
    </row>
    <row r="10797" spans="7:8" ht="14.45" x14ac:dyDescent="0.3">
      <c r="G10797" s="83"/>
      <c r="H10797" s="83"/>
    </row>
    <row r="10798" spans="7:8" ht="14.45" x14ac:dyDescent="0.3">
      <c r="G10798" s="83"/>
      <c r="H10798" s="83"/>
    </row>
    <row r="10799" spans="7:8" ht="14.45" x14ac:dyDescent="0.3">
      <c r="G10799" s="83"/>
      <c r="H10799" s="83"/>
    </row>
    <row r="10800" spans="7:8" ht="14.45" x14ac:dyDescent="0.3">
      <c r="G10800" s="83"/>
      <c r="H10800" s="83"/>
    </row>
    <row r="10801" spans="7:8" ht="14.45" x14ac:dyDescent="0.3">
      <c r="G10801" s="83"/>
      <c r="H10801" s="83"/>
    </row>
    <row r="10802" spans="7:8" ht="14.45" x14ac:dyDescent="0.3">
      <c r="G10802" s="83"/>
      <c r="H10802" s="83"/>
    </row>
    <row r="10803" spans="7:8" ht="14.45" x14ac:dyDescent="0.3">
      <c r="G10803" s="83"/>
      <c r="H10803" s="83"/>
    </row>
    <row r="10804" spans="7:8" ht="14.45" x14ac:dyDescent="0.3">
      <c r="G10804" s="83"/>
      <c r="H10804" s="83"/>
    </row>
    <row r="10805" spans="7:8" ht="14.45" x14ac:dyDescent="0.3">
      <c r="G10805" s="83"/>
      <c r="H10805" s="83"/>
    </row>
    <row r="10806" spans="7:8" ht="14.45" x14ac:dyDescent="0.3">
      <c r="G10806" s="83"/>
      <c r="H10806" s="83"/>
    </row>
    <row r="10807" spans="7:8" ht="14.45" x14ac:dyDescent="0.3">
      <c r="G10807" s="83"/>
      <c r="H10807" s="83"/>
    </row>
    <row r="10808" spans="7:8" ht="14.45" x14ac:dyDescent="0.3">
      <c r="G10808" s="83"/>
      <c r="H10808" s="83"/>
    </row>
    <row r="10809" spans="7:8" ht="14.45" x14ac:dyDescent="0.3">
      <c r="G10809" s="83"/>
      <c r="H10809" s="83"/>
    </row>
    <row r="10810" spans="7:8" ht="14.45" x14ac:dyDescent="0.3">
      <c r="G10810" s="83"/>
      <c r="H10810" s="83"/>
    </row>
    <row r="10811" spans="7:8" ht="14.45" x14ac:dyDescent="0.3">
      <c r="G10811" s="83"/>
      <c r="H10811" s="83"/>
    </row>
    <row r="10812" spans="7:8" ht="14.45" x14ac:dyDescent="0.3">
      <c r="G10812" s="83"/>
      <c r="H10812" s="83"/>
    </row>
    <row r="10813" spans="7:8" ht="14.45" x14ac:dyDescent="0.3">
      <c r="G10813" s="83"/>
      <c r="H10813" s="83"/>
    </row>
    <row r="10814" spans="7:8" ht="14.45" x14ac:dyDescent="0.3">
      <c r="G10814" s="83"/>
      <c r="H10814" s="83"/>
    </row>
    <row r="10815" spans="7:8" ht="14.45" x14ac:dyDescent="0.3">
      <c r="G10815" s="83"/>
      <c r="H10815" s="83"/>
    </row>
    <row r="10816" spans="7:8" ht="14.45" x14ac:dyDescent="0.3">
      <c r="G10816" s="83"/>
      <c r="H10816" s="83"/>
    </row>
    <row r="10817" spans="7:8" ht="14.45" x14ac:dyDescent="0.3">
      <c r="G10817" s="83"/>
      <c r="H10817" s="83"/>
    </row>
    <row r="10818" spans="7:8" ht="14.45" x14ac:dyDescent="0.3">
      <c r="G10818" s="83"/>
      <c r="H10818" s="83"/>
    </row>
    <row r="10819" spans="7:8" ht="14.45" x14ac:dyDescent="0.3">
      <c r="G10819" s="83"/>
      <c r="H10819" s="83"/>
    </row>
    <row r="10820" spans="7:8" ht="14.45" x14ac:dyDescent="0.3">
      <c r="G10820" s="83"/>
      <c r="H10820" s="83"/>
    </row>
    <row r="10821" spans="7:8" ht="14.45" x14ac:dyDescent="0.3">
      <c r="G10821" s="83"/>
      <c r="H10821" s="83"/>
    </row>
    <row r="10822" spans="7:8" ht="14.45" x14ac:dyDescent="0.3">
      <c r="G10822" s="83"/>
      <c r="H10822" s="83"/>
    </row>
    <row r="10823" spans="7:8" ht="14.45" x14ac:dyDescent="0.3">
      <c r="G10823" s="83"/>
      <c r="H10823" s="83"/>
    </row>
    <row r="10824" spans="7:8" ht="14.45" x14ac:dyDescent="0.3">
      <c r="G10824" s="83"/>
      <c r="H10824" s="83"/>
    </row>
    <row r="10825" spans="7:8" ht="14.45" x14ac:dyDescent="0.3">
      <c r="G10825" s="83"/>
      <c r="H10825" s="83"/>
    </row>
    <row r="10826" spans="7:8" ht="14.45" x14ac:dyDescent="0.3">
      <c r="G10826" s="83"/>
      <c r="H10826" s="83"/>
    </row>
    <row r="10827" spans="7:8" ht="14.45" x14ac:dyDescent="0.3">
      <c r="G10827" s="83"/>
      <c r="H10827" s="83"/>
    </row>
    <row r="10828" spans="7:8" ht="14.45" x14ac:dyDescent="0.3">
      <c r="G10828" s="83"/>
      <c r="H10828" s="83"/>
    </row>
    <row r="10829" spans="7:8" ht="14.45" x14ac:dyDescent="0.3">
      <c r="G10829" s="83"/>
      <c r="H10829" s="83"/>
    </row>
    <row r="10830" spans="7:8" ht="14.45" x14ac:dyDescent="0.3">
      <c r="G10830" s="83"/>
      <c r="H10830" s="83"/>
    </row>
    <row r="10831" spans="7:8" ht="14.45" x14ac:dyDescent="0.3">
      <c r="G10831" s="83"/>
      <c r="H10831" s="83"/>
    </row>
    <row r="10832" spans="7:8" ht="14.45" x14ac:dyDescent="0.3">
      <c r="G10832" s="83"/>
      <c r="H10832" s="83"/>
    </row>
    <row r="10833" spans="7:8" ht="14.45" x14ac:dyDescent="0.3">
      <c r="G10833" s="83"/>
      <c r="H10833" s="83"/>
    </row>
    <row r="10834" spans="7:8" ht="14.45" x14ac:dyDescent="0.3">
      <c r="G10834" s="83"/>
      <c r="H10834" s="83"/>
    </row>
    <row r="10835" spans="7:8" ht="14.45" x14ac:dyDescent="0.3">
      <c r="G10835" s="83"/>
      <c r="H10835" s="83"/>
    </row>
    <row r="10836" spans="7:8" ht="14.45" x14ac:dyDescent="0.3">
      <c r="G10836" s="83"/>
      <c r="H10836" s="83"/>
    </row>
    <row r="10837" spans="7:8" ht="14.45" x14ac:dyDescent="0.3">
      <c r="G10837" s="83"/>
      <c r="H10837" s="83"/>
    </row>
    <row r="10838" spans="7:8" ht="14.45" x14ac:dyDescent="0.3">
      <c r="G10838" s="83"/>
      <c r="H10838" s="83"/>
    </row>
    <row r="10839" spans="7:8" ht="14.45" x14ac:dyDescent="0.3">
      <c r="G10839" s="83"/>
      <c r="H10839" s="83"/>
    </row>
    <row r="10840" spans="7:8" ht="14.45" x14ac:dyDescent="0.3">
      <c r="G10840" s="83"/>
      <c r="H10840" s="83"/>
    </row>
    <row r="10841" spans="7:8" ht="14.45" x14ac:dyDescent="0.3">
      <c r="G10841" s="83"/>
      <c r="H10841" s="83"/>
    </row>
    <row r="10842" spans="7:8" ht="14.45" x14ac:dyDescent="0.3">
      <c r="G10842" s="83"/>
      <c r="H10842" s="83"/>
    </row>
    <row r="10843" spans="7:8" ht="14.45" x14ac:dyDescent="0.3">
      <c r="G10843" s="83"/>
      <c r="H10843" s="83"/>
    </row>
    <row r="10844" spans="7:8" ht="14.45" x14ac:dyDescent="0.3">
      <c r="G10844" s="83"/>
      <c r="H10844" s="83"/>
    </row>
    <row r="10845" spans="7:8" ht="14.45" x14ac:dyDescent="0.3">
      <c r="G10845" s="83"/>
      <c r="H10845" s="83"/>
    </row>
    <row r="10846" spans="7:8" ht="14.45" x14ac:dyDescent="0.3">
      <c r="G10846" s="83"/>
      <c r="H10846" s="83"/>
    </row>
    <row r="10847" spans="7:8" ht="14.45" x14ac:dyDescent="0.3">
      <c r="G10847" s="83"/>
      <c r="H10847" s="83"/>
    </row>
    <row r="10848" spans="7:8" ht="14.45" x14ac:dyDescent="0.3">
      <c r="G10848" s="83"/>
      <c r="H10848" s="83"/>
    </row>
    <row r="10849" spans="7:8" ht="14.45" x14ac:dyDescent="0.3">
      <c r="G10849" s="83"/>
      <c r="H10849" s="83"/>
    </row>
    <row r="10850" spans="7:8" ht="14.45" x14ac:dyDescent="0.3">
      <c r="G10850" s="83"/>
      <c r="H10850" s="83"/>
    </row>
    <row r="10851" spans="7:8" ht="14.45" x14ac:dyDescent="0.3">
      <c r="G10851" s="83"/>
      <c r="H10851" s="83"/>
    </row>
    <row r="10852" spans="7:8" ht="14.45" x14ac:dyDescent="0.3">
      <c r="G10852" s="83"/>
      <c r="H10852" s="83"/>
    </row>
    <row r="10853" spans="7:8" ht="14.45" x14ac:dyDescent="0.3">
      <c r="G10853" s="83"/>
      <c r="H10853" s="83"/>
    </row>
    <row r="10854" spans="7:8" ht="14.45" x14ac:dyDescent="0.3">
      <c r="G10854" s="83"/>
      <c r="H10854" s="83"/>
    </row>
    <row r="10855" spans="7:8" ht="14.45" x14ac:dyDescent="0.3">
      <c r="G10855" s="83"/>
      <c r="H10855" s="83"/>
    </row>
    <row r="10856" spans="7:8" ht="14.45" x14ac:dyDescent="0.3">
      <c r="G10856" s="83"/>
      <c r="H10856" s="83"/>
    </row>
    <row r="10857" spans="7:8" ht="14.45" x14ac:dyDescent="0.3">
      <c r="G10857" s="83"/>
      <c r="H10857" s="83"/>
    </row>
    <row r="10858" spans="7:8" ht="14.45" x14ac:dyDescent="0.3">
      <c r="G10858" s="83"/>
      <c r="H10858" s="83"/>
    </row>
    <row r="10859" spans="7:8" ht="14.45" x14ac:dyDescent="0.3">
      <c r="G10859" s="83"/>
      <c r="H10859" s="83"/>
    </row>
    <row r="10860" spans="7:8" ht="14.45" x14ac:dyDescent="0.3">
      <c r="G10860" s="83"/>
      <c r="H10860" s="83"/>
    </row>
    <row r="10861" spans="7:8" ht="14.45" x14ac:dyDescent="0.3">
      <c r="G10861" s="83"/>
      <c r="H10861" s="83"/>
    </row>
    <row r="10862" spans="7:8" ht="14.45" x14ac:dyDescent="0.3">
      <c r="G10862" s="83"/>
      <c r="H10862" s="83"/>
    </row>
    <row r="10863" spans="7:8" ht="14.45" x14ac:dyDescent="0.3">
      <c r="G10863" s="83"/>
      <c r="H10863" s="83"/>
    </row>
    <row r="10864" spans="7:8" ht="14.45" x14ac:dyDescent="0.3">
      <c r="G10864" s="83"/>
      <c r="H10864" s="83"/>
    </row>
    <row r="10865" spans="7:8" ht="14.45" x14ac:dyDescent="0.3">
      <c r="G10865" s="83"/>
      <c r="H10865" s="83"/>
    </row>
    <row r="10866" spans="7:8" ht="14.45" x14ac:dyDescent="0.3">
      <c r="G10866" s="83"/>
      <c r="H10866" s="83"/>
    </row>
    <row r="10867" spans="7:8" ht="14.45" x14ac:dyDescent="0.3">
      <c r="G10867" s="83"/>
      <c r="H10867" s="83"/>
    </row>
    <row r="10868" spans="7:8" ht="14.45" x14ac:dyDescent="0.3">
      <c r="G10868" s="83"/>
      <c r="H10868" s="83"/>
    </row>
    <row r="10869" spans="7:8" ht="14.45" x14ac:dyDescent="0.3">
      <c r="G10869" s="83"/>
      <c r="H10869" s="83"/>
    </row>
    <row r="10870" spans="7:8" ht="14.45" x14ac:dyDescent="0.3">
      <c r="G10870" s="83"/>
      <c r="H10870" s="83"/>
    </row>
    <row r="10871" spans="7:8" ht="14.45" x14ac:dyDescent="0.3">
      <c r="G10871" s="83"/>
      <c r="H10871" s="83"/>
    </row>
    <row r="10872" spans="7:8" ht="14.45" x14ac:dyDescent="0.3">
      <c r="G10872" s="83"/>
      <c r="H10872" s="83"/>
    </row>
    <row r="10873" spans="7:8" ht="14.45" x14ac:dyDescent="0.3">
      <c r="G10873" s="83"/>
      <c r="H10873" s="83"/>
    </row>
    <row r="10874" spans="7:8" ht="14.45" x14ac:dyDescent="0.3">
      <c r="G10874" s="83"/>
      <c r="H10874" s="83"/>
    </row>
    <row r="10875" spans="7:8" ht="14.45" x14ac:dyDescent="0.3">
      <c r="G10875" s="83"/>
      <c r="H10875" s="83"/>
    </row>
    <row r="10876" spans="7:8" ht="14.45" x14ac:dyDescent="0.3">
      <c r="G10876" s="83"/>
      <c r="H10876" s="83"/>
    </row>
    <row r="10877" spans="7:8" ht="14.45" x14ac:dyDescent="0.3">
      <c r="G10877" s="83"/>
      <c r="H10877" s="83"/>
    </row>
    <row r="10878" spans="7:8" ht="14.45" x14ac:dyDescent="0.3">
      <c r="G10878" s="83"/>
      <c r="H10878" s="83"/>
    </row>
    <row r="10879" spans="7:8" ht="14.45" x14ac:dyDescent="0.3">
      <c r="G10879" s="83"/>
      <c r="H10879" s="83"/>
    </row>
    <row r="10880" spans="7:8" ht="14.45" x14ac:dyDescent="0.3">
      <c r="G10880" s="83"/>
      <c r="H10880" s="83"/>
    </row>
    <row r="10881" spans="7:8" ht="14.45" x14ac:dyDescent="0.3">
      <c r="G10881" s="83"/>
      <c r="H10881" s="83"/>
    </row>
    <row r="10882" spans="7:8" ht="14.45" x14ac:dyDescent="0.3">
      <c r="G10882" s="83"/>
      <c r="H10882" s="83"/>
    </row>
    <row r="10883" spans="7:8" ht="14.45" x14ac:dyDescent="0.3">
      <c r="G10883" s="83"/>
      <c r="H10883" s="83"/>
    </row>
    <row r="10884" spans="7:8" ht="14.45" x14ac:dyDescent="0.3">
      <c r="G10884" s="83"/>
      <c r="H10884" s="83"/>
    </row>
    <row r="10885" spans="7:8" ht="14.45" x14ac:dyDescent="0.3">
      <c r="G10885" s="83"/>
      <c r="H10885" s="83"/>
    </row>
    <row r="10886" spans="7:8" ht="14.45" x14ac:dyDescent="0.3">
      <c r="G10886" s="83"/>
      <c r="H10886" s="83"/>
    </row>
    <row r="10887" spans="7:8" ht="14.45" x14ac:dyDescent="0.3">
      <c r="G10887" s="83"/>
      <c r="H10887" s="83"/>
    </row>
    <row r="10888" spans="7:8" ht="14.45" x14ac:dyDescent="0.3">
      <c r="G10888" s="83"/>
      <c r="H10888" s="83"/>
    </row>
    <row r="10889" spans="7:8" ht="14.45" x14ac:dyDescent="0.3">
      <c r="G10889" s="83"/>
      <c r="H10889" s="83"/>
    </row>
    <row r="10890" spans="7:8" ht="14.45" x14ac:dyDescent="0.3">
      <c r="G10890" s="83"/>
      <c r="H10890" s="83"/>
    </row>
    <row r="10891" spans="7:8" ht="14.45" x14ac:dyDescent="0.3">
      <c r="G10891" s="83"/>
      <c r="H10891" s="83"/>
    </row>
    <row r="10892" spans="7:8" ht="14.45" x14ac:dyDescent="0.3">
      <c r="G10892" s="83"/>
      <c r="H10892" s="83"/>
    </row>
    <row r="10893" spans="7:8" ht="14.45" x14ac:dyDescent="0.3">
      <c r="G10893" s="83"/>
      <c r="H10893" s="83"/>
    </row>
    <row r="10894" spans="7:8" ht="14.45" x14ac:dyDescent="0.3">
      <c r="G10894" s="83"/>
      <c r="H10894" s="83"/>
    </row>
    <row r="10895" spans="7:8" ht="14.45" x14ac:dyDescent="0.3">
      <c r="G10895" s="83"/>
      <c r="H10895" s="83"/>
    </row>
    <row r="10896" spans="7:8" ht="14.45" x14ac:dyDescent="0.3">
      <c r="G10896" s="83"/>
      <c r="H10896" s="83"/>
    </row>
    <row r="10897" spans="7:8" ht="14.45" x14ac:dyDescent="0.3">
      <c r="G10897" s="83"/>
      <c r="H10897" s="83"/>
    </row>
    <row r="10898" spans="7:8" ht="14.45" x14ac:dyDescent="0.3">
      <c r="G10898" s="83"/>
      <c r="H10898" s="83"/>
    </row>
    <row r="10899" spans="7:8" ht="14.45" x14ac:dyDescent="0.3">
      <c r="G10899" s="83"/>
      <c r="H10899" s="83"/>
    </row>
    <row r="10900" spans="7:8" ht="14.45" x14ac:dyDescent="0.3">
      <c r="G10900" s="83"/>
      <c r="H10900" s="83"/>
    </row>
    <row r="10901" spans="7:8" ht="14.45" x14ac:dyDescent="0.3">
      <c r="G10901" s="83"/>
      <c r="H10901" s="83"/>
    </row>
    <row r="10902" spans="7:8" ht="14.45" x14ac:dyDescent="0.3">
      <c r="G10902" s="83"/>
      <c r="H10902" s="83"/>
    </row>
    <row r="10903" spans="7:8" ht="14.45" x14ac:dyDescent="0.3">
      <c r="G10903" s="83"/>
      <c r="H10903" s="83"/>
    </row>
    <row r="10904" spans="7:8" ht="14.45" x14ac:dyDescent="0.3">
      <c r="G10904" s="83"/>
      <c r="H10904" s="83"/>
    </row>
    <row r="10905" spans="7:8" ht="14.45" x14ac:dyDescent="0.3">
      <c r="G10905" s="83"/>
      <c r="H10905" s="83"/>
    </row>
    <row r="10906" spans="7:8" ht="14.45" x14ac:dyDescent="0.3">
      <c r="G10906" s="83"/>
      <c r="H10906" s="83"/>
    </row>
    <row r="10907" spans="7:8" ht="14.45" x14ac:dyDescent="0.3">
      <c r="G10907" s="83"/>
      <c r="H10907" s="83"/>
    </row>
    <row r="10908" spans="7:8" ht="14.45" x14ac:dyDescent="0.3">
      <c r="G10908" s="83"/>
      <c r="H10908" s="83"/>
    </row>
    <row r="10909" spans="7:8" ht="14.45" x14ac:dyDescent="0.3">
      <c r="G10909" s="83"/>
      <c r="H10909" s="83"/>
    </row>
    <row r="10910" spans="7:8" ht="14.45" x14ac:dyDescent="0.3">
      <c r="G10910" s="83"/>
      <c r="H10910" s="83"/>
    </row>
    <row r="10911" spans="7:8" ht="14.45" x14ac:dyDescent="0.3">
      <c r="G10911" s="83"/>
      <c r="H10911" s="83"/>
    </row>
    <row r="10912" spans="7:8" ht="14.45" x14ac:dyDescent="0.3">
      <c r="G10912" s="83"/>
      <c r="H10912" s="83"/>
    </row>
    <row r="10913" spans="7:8" ht="14.45" x14ac:dyDescent="0.3">
      <c r="G10913" s="83"/>
      <c r="H10913" s="83"/>
    </row>
    <row r="10914" spans="7:8" ht="14.45" x14ac:dyDescent="0.3">
      <c r="G10914" s="83"/>
      <c r="H10914" s="83"/>
    </row>
    <row r="10915" spans="7:8" ht="14.45" x14ac:dyDescent="0.3">
      <c r="G10915" s="83"/>
      <c r="H10915" s="83"/>
    </row>
    <row r="10916" spans="7:8" ht="14.45" x14ac:dyDescent="0.3">
      <c r="G10916" s="83"/>
      <c r="H10916" s="83"/>
    </row>
    <row r="10917" spans="7:8" ht="14.45" x14ac:dyDescent="0.3">
      <c r="G10917" s="83"/>
      <c r="H10917" s="83"/>
    </row>
    <row r="10918" spans="7:8" ht="14.45" x14ac:dyDescent="0.3">
      <c r="G10918" s="83"/>
      <c r="H10918" s="83"/>
    </row>
    <row r="10919" spans="7:8" ht="14.45" x14ac:dyDescent="0.3">
      <c r="G10919" s="83"/>
      <c r="H10919" s="83"/>
    </row>
    <row r="10920" spans="7:8" ht="14.45" x14ac:dyDescent="0.3">
      <c r="G10920" s="83"/>
      <c r="H10920" s="83"/>
    </row>
    <row r="10921" spans="7:8" ht="14.45" x14ac:dyDescent="0.3">
      <c r="G10921" s="83"/>
      <c r="H10921" s="83"/>
    </row>
    <row r="10922" spans="7:8" ht="14.45" x14ac:dyDescent="0.3">
      <c r="G10922" s="83"/>
      <c r="H10922" s="83"/>
    </row>
    <row r="10923" spans="7:8" ht="14.45" x14ac:dyDescent="0.3">
      <c r="G10923" s="83"/>
      <c r="H10923" s="83"/>
    </row>
    <row r="10924" spans="7:8" ht="14.45" x14ac:dyDescent="0.3">
      <c r="G10924" s="83"/>
      <c r="H10924" s="83"/>
    </row>
    <row r="10925" spans="7:8" ht="14.45" x14ac:dyDescent="0.3">
      <c r="G10925" s="83"/>
      <c r="H10925" s="83"/>
    </row>
    <row r="10926" spans="7:8" ht="14.45" x14ac:dyDescent="0.3">
      <c r="G10926" s="83"/>
      <c r="H10926" s="83"/>
    </row>
    <row r="10927" spans="7:8" ht="14.45" x14ac:dyDescent="0.3">
      <c r="G10927" s="83"/>
      <c r="H10927" s="83"/>
    </row>
    <row r="10928" spans="7:8" ht="14.45" x14ac:dyDescent="0.3">
      <c r="G10928" s="83"/>
      <c r="H10928" s="83"/>
    </row>
    <row r="10929" spans="7:8" ht="14.45" x14ac:dyDescent="0.3">
      <c r="G10929" s="83"/>
      <c r="H10929" s="83"/>
    </row>
    <row r="10930" spans="7:8" ht="14.45" x14ac:dyDescent="0.3">
      <c r="G10930" s="83"/>
      <c r="H10930" s="83"/>
    </row>
    <row r="10931" spans="7:8" ht="14.45" x14ac:dyDescent="0.3">
      <c r="G10931" s="83"/>
      <c r="H10931" s="83"/>
    </row>
    <row r="10932" spans="7:8" ht="14.45" x14ac:dyDescent="0.3">
      <c r="G10932" s="83"/>
      <c r="H10932" s="83"/>
    </row>
    <row r="10933" spans="7:8" ht="14.45" x14ac:dyDescent="0.3">
      <c r="G10933" s="83"/>
      <c r="H10933" s="83"/>
    </row>
    <row r="10934" spans="7:8" ht="14.45" x14ac:dyDescent="0.3">
      <c r="G10934" s="83"/>
      <c r="H10934" s="83"/>
    </row>
    <row r="10935" spans="7:8" ht="14.45" x14ac:dyDescent="0.3">
      <c r="G10935" s="83"/>
      <c r="H10935" s="83"/>
    </row>
    <row r="10936" spans="7:8" ht="14.45" x14ac:dyDescent="0.3">
      <c r="G10936" s="83"/>
      <c r="H10936" s="83"/>
    </row>
    <row r="10937" spans="7:8" ht="14.45" x14ac:dyDescent="0.3">
      <c r="G10937" s="83"/>
      <c r="H10937" s="83"/>
    </row>
    <row r="10938" spans="7:8" ht="14.45" x14ac:dyDescent="0.3">
      <c r="G10938" s="83"/>
      <c r="H10938" s="83"/>
    </row>
    <row r="10939" spans="7:8" ht="14.45" x14ac:dyDescent="0.3">
      <c r="G10939" s="83"/>
      <c r="H10939" s="83"/>
    </row>
    <row r="10940" spans="7:8" ht="14.45" x14ac:dyDescent="0.3">
      <c r="G10940" s="83"/>
      <c r="H10940" s="83"/>
    </row>
    <row r="10941" spans="7:8" ht="14.45" x14ac:dyDescent="0.3">
      <c r="G10941" s="83"/>
      <c r="H10941" s="83"/>
    </row>
    <row r="10942" spans="7:8" ht="14.45" x14ac:dyDescent="0.3">
      <c r="G10942" s="83"/>
      <c r="H10942" s="83"/>
    </row>
    <row r="10943" spans="7:8" ht="14.45" x14ac:dyDescent="0.3">
      <c r="G10943" s="83"/>
      <c r="H10943" s="83"/>
    </row>
    <row r="10944" spans="7:8" ht="14.45" x14ac:dyDescent="0.3">
      <c r="G10944" s="83"/>
      <c r="H10944" s="83"/>
    </row>
    <row r="10945" spans="7:8" ht="14.45" x14ac:dyDescent="0.3">
      <c r="G10945" s="83"/>
      <c r="H10945" s="83"/>
    </row>
    <row r="10946" spans="7:8" ht="14.45" x14ac:dyDescent="0.3">
      <c r="G10946" s="83"/>
      <c r="H10946" s="83"/>
    </row>
    <row r="10947" spans="7:8" ht="14.45" x14ac:dyDescent="0.3">
      <c r="G10947" s="83"/>
      <c r="H10947" s="83"/>
    </row>
    <row r="10948" spans="7:8" ht="14.45" x14ac:dyDescent="0.3">
      <c r="G10948" s="83"/>
      <c r="H10948" s="83"/>
    </row>
    <row r="10949" spans="7:8" ht="14.45" x14ac:dyDescent="0.3">
      <c r="G10949" s="83"/>
      <c r="H10949" s="83"/>
    </row>
    <row r="10950" spans="7:8" ht="14.45" x14ac:dyDescent="0.3">
      <c r="G10950" s="83"/>
      <c r="H10950" s="83"/>
    </row>
    <row r="10951" spans="7:8" ht="14.45" x14ac:dyDescent="0.3">
      <c r="G10951" s="83"/>
      <c r="H10951" s="83"/>
    </row>
    <row r="10952" spans="7:8" ht="14.45" x14ac:dyDescent="0.3">
      <c r="G10952" s="83"/>
      <c r="H10952" s="83"/>
    </row>
    <row r="10953" spans="7:8" ht="14.45" x14ac:dyDescent="0.3">
      <c r="G10953" s="83"/>
      <c r="H10953" s="83"/>
    </row>
    <row r="10954" spans="7:8" ht="14.45" x14ac:dyDescent="0.3">
      <c r="G10954" s="83"/>
      <c r="H10954" s="83"/>
    </row>
    <row r="10955" spans="7:8" ht="14.45" x14ac:dyDescent="0.3">
      <c r="G10955" s="83"/>
      <c r="H10955" s="83"/>
    </row>
    <row r="10956" spans="7:8" ht="14.45" x14ac:dyDescent="0.3">
      <c r="G10956" s="83"/>
      <c r="H10956" s="83"/>
    </row>
    <row r="10957" spans="7:8" ht="14.45" x14ac:dyDescent="0.3">
      <c r="G10957" s="83"/>
      <c r="H10957" s="83"/>
    </row>
    <row r="10958" spans="7:8" ht="14.45" x14ac:dyDescent="0.3">
      <c r="G10958" s="83"/>
      <c r="H10958" s="83"/>
    </row>
    <row r="10959" spans="7:8" ht="14.45" x14ac:dyDescent="0.3">
      <c r="G10959" s="83"/>
      <c r="H10959" s="83"/>
    </row>
    <row r="10960" spans="7:8" ht="14.45" x14ac:dyDescent="0.3">
      <c r="G10960" s="83"/>
      <c r="H10960" s="83"/>
    </row>
    <row r="10961" spans="7:8" ht="14.45" x14ac:dyDescent="0.3">
      <c r="G10961" s="83"/>
      <c r="H10961" s="83"/>
    </row>
    <row r="10962" spans="7:8" ht="14.45" x14ac:dyDescent="0.3">
      <c r="G10962" s="83"/>
      <c r="H10962" s="83"/>
    </row>
    <row r="10963" spans="7:8" ht="14.45" x14ac:dyDescent="0.3">
      <c r="G10963" s="83"/>
      <c r="H10963" s="83"/>
    </row>
    <row r="10964" spans="7:8" ht="14.45" x14ac:dyDescent="0.3">
      <c r="G10964" s="83"/>
      <c r="H10964" s="83"/>
    </row>
    <row r="10965" spans="7:8" ht="14.45" x14ac:dyDescent="0.3">
      <c r="G10965" s="83"/>
      <c r="H10965" s="83"/>
    </row>
    <row r="10966" spans="7:8" ht="14.45" x14ac:dyDescent="0.3">
      <c r="G10966" s="83"/>
      <c r="H10966" s="83"/>
    </row>
    <row r="10967" spans="7:8" ht="14.45" x14ac:dyDescent="0.3">
      <c r="G10967" s="83"/>
      <c r="H10967" s="83"/>
    </row>
    <row r="10968" spans="7:8" ht="14.45" x14ac:dyDescent="0.3">
      <c r="G10968" s="83"/>
      <c r="H10968" s="83"/>
    </row>
    <row r="10969" spans="7:8" ht="14.45" x14ac:dyDescent="0.3">
      <c r="G10969" s="83"/>
      <c r="H10969" s="83"/>
    </row>
    <row r="10970" spans="7:8" ht="14.45" x14ac:dyDescent="0.3">
      <c r="G10970" s="83"/>
      <c r="H10970" s="83"/>
    </row>
    <row r="10971" spans="7:8" ht="14.45" x14ac:dyDescent="0.3">
      <c r="G10971" s="83"/>
      <c r="H10971" s="83"/>
    </row>
    <row r="10972" spans="7:8" ht="14.45" x14ac:dyDescent="0.3">
      <c r="G10972" s="83"/>
      <c r="H10972" s="83"/>
    </row>
    <row r="10973" spans="7:8" ht="14.45" x14ac:dyDescent="0.3">
      <c r="G10973" s="83"/>
      <c r="H10973" s="83"/>
    </row>
    <row r="10974" spans="7:8" ht="14.45" x14ac:dyDescent="0.3">
      <c r="G10974" s="83"/>
      <c r="H10974" s="83"/>
    </row>
    <row r="10975" spans="7:8" ht="14.45" x14ac:dyDescent="0.3">
      <c r="G10975" s="83"/>
      <c r="H10975" s="83"/>
    </row>
    <row r="10976" spans="7:8" ht="14.45" x14ac:dyDescent="0.3">
      <c r="G10976" s="83"/>
      <c r="H10976" s="83"/>
    </row>
    <row r="10977" spans="7:8" ht="14.45" x14ac:dyDescent="0.3">
      <c r="G10977" s="83"/>
      <c r="H10977" s="83"/>
    </row>
    <row r="10978" spans="7:8" ht="14.45" x14ac:dyDescent="0.3">
      <c r="G10978" s="83"/>
      <c r="H10978" s="83"/>
    </row>
    <row r="10979" spans="7:8" ht="14.45" x14ac:dyDescent="0.3">
      <c r="G10979" s="83"/>
      <c r="H10979" s="83"/>
    </row>
    <row r="10980" spans="7:8" ht="14.45" x14ac:dyDescent="0.3">
      <c r="G10980" s="83"/>
      <c r="H10980" s="83"/>
    </row>
    <row r="10981" spans="7:8" ht="14.45" x14ac:dyDescent="0.3">
      <c r="G10981" s="83"/>
      <c r="H10981" s="83"/>
    </row>
    <row r="10982" spans="7:8" ht="14.45" x14ac:dyDescent="0.3">
      <c r="G10982" s="83"/>
      <c r="H10982" s="83"/>
    </row>
    <row r="10983" spans="7:8" ht="14.45" x14ac:dyDescent="0.3">
      <c r="G10983" s="83"/>
      <c r="H10983" s="83"/>
    </row>
    <row r="10984" spans="7:8" ht="14.45" x14ac:dyDescent="0.3">
      <c r="G10984" s="83"/>
      <c r="H10984" s="83"/>
    </row>
    <row r="10985" spans="7:8" ht="14.45" x14ac:dyDescent="0.3">
      <c r="G10985" s="83"/>
      <c r="H10985" s="83"/>
    </row>
    <row r="10986" spans="7:8" ht="14.45" x14ac:dyDescent="0.3">
      <c r="G10986" s="83"/>
      <c r="H10986" s="83"/>
    </row>
    <row r="10987" spans="7:8" ht="14.45" x14ac:dyDescent="0.3">
      <c r="G10987" s="83"/>
      <c r="H10987" s="83"/>
    </row>
    <row r="10988" spans="7:8" ht="14.45" x14ac:dyDescent="0.3">
      <c r="G10988" s="83"/>
      <c r="H10988" s="83"/>
    </row>
    <row r="10989" spans="7:8" ht="14.45" x14ac:dyDescent="0.3">
      <c r="G10989" s="83"/>
      <c r="H10989" s="83"/>
    </row>
    <row r="10990" spans="7:8" ht="14.45" x14ac:dyDescent="0.3">
      <c r="G10990" s="83"/>
      <c r="H10990" s="83"/>
    </row>
    <row r="10991" spans="7:8" ht="14.45" x14ac:dyDescent="0.3">
      <c r="G10991" s="83"/>
      <c r="H10991" s="83"/>
    </row>
    <row r="10992" spans="7:8" ht="14.45" x14ac:dyDescent="0.3">
      <c r="G10992" s="83"/>
      <c r="H10992" s="83"/>
    </row>
    <row r="10993" spans="7:8" ht="14.45" x14ac:dyDescent="0.3">
      <c r="G10993" s="83"/>
      <c r="H10993" s="83"/>
    </row>
    <row r="10994" spans="7:8" ht="14.45" x14ac:dyDescent="0.3">
      <c r="G10994" s="83"/>
      <c r="H10994" s="83"/>
    </row>
    <row r="10995" spans="7:8" ht="14.45" x14ac:dyDescent="0.3">
      <c r="G10995" s="83"/>
      <c r="H10995" s="83"/>
    </row>
    <row r="10996" spans="7:8" ht="14.45" x14ac:dyDescent="0.3">
      <c r="G10996" s="83"/>
      <c r="H10996" s="83"/>
    </row>
    <row r="10997" spans="7:8" ht="14.45" x14ac:dyDescent="0.3">
      <c r="G10997" s="83"/>
      <c r="H10997" s="83"/>
    </row>
    <row r="10998" spans="7:8" ht="14.45" x14ac:dyDescent="0.3">
      <c r="G10998" s="83"/>
      <c r="H10998" s="83"/>
    </row>
    <row r="10999" spans="7:8" ht="14.45" x14ac:dyDescent="0.3">
      <c r="G10999" s="83"/>
      <c r="H10999" s="83"/>
    </row>
    <row r="11000" spans="7:8" ht="14.45" x14ac:dyDescent="0.3">
      <c r="G11000" s="83"/>
      <c r="H11000" s="83"/>
    </row>
    <row r="11001" spans="7:8" ht="14.45" x14ac:dyDescent="0.3">
      <c r="G11001" s="83"/>
      <c r="H11001" s="83"/>
    </row>
    <row r="11002" spans="7:8" ht="14.45" x14ac:dyDescent="0.3">
      <c r="G11002" s="83"/>
      <c r="H11002" s="83"/>
    </row>
    <row r="11003" spans="7:8" ht="14.45" x14ac:dyDescent="0.3">
      <c r="G11003" s="83"/>
      <c r="H11003" s="83"/>
    </row>
    <row r="11004" spans="7:8" ht="14.45" x14ac:dyDescent="0.3">
      <c r="G11004" s="83"/>
      <c r="H11004" s="83"/>
    </row>
    <row r="11005" spans="7:8" ht="14.45" x14ac:dyDescent="0.3">
      <c r="G11005" s="83"/>
      <c r="H11005" s="83"/>
    </row>
    <row r="11006" spans="7:8" ht="14.45" x14ac:dyDescent="0.3">
      <c r="G11006" s="83"/>
      <c r="H11006" s="83"/>
    </row>
    <row r="11007" spans="7:8" ht="14.45" x14ac:dyDescent="0.3">
      <c r="G11007" s="83"/>
      <c r="H11007" s="83"/>
    </row>
    <row r="11008" spans="7:8" ht="14.45" x14ac:dyDescent="0.3">
      <c r="G11008" s="83"/>
      <c r="H11008" s="83"/>
    </row>
    <row r="11009" spans="7:8" ht="14.45" x14ac:dyDescent="0.3">
      <c r="G11009" s="83"/>
      <c r="H11009" s="83"/>
    </row>
    <row r="11010" spans="7:8" ht="14.45" x14ac:dyDescent="0.3">
      <c r="G11010" s="83"/>
      <c r="H11010" s="83"/>
    </row>
    <row r="11011" spans="7:8" ht="14.45" x14ac:dyDescent="0.3">
      <c r="G11011" s="83"/>
      <c r="H11011" s="83"/>
    </row>
    <row r="11012" spans="7:8" ht="14.45" x14ac:dyDescent="0.3">
      <c r="G11012" s="83"/>
      <c r="H11012" s="83"/>
    </row>
    <row r="11013" spans="7:8" ht="14.45" x14ac:dyDescent="0.3">
      <c r="G11013" s="83"/>
      <c r="H11013" s="83"/>
    </row>
    <row r="11014" spans="7:8" ht="14.45" x14ac:dyDescent="0.3">
      <c r="G11014" s="83"/>
      <c r="H11014" s="83"/>
    </row>
    <row r="11015" spans="7:8" ht="14.45" x14ac:dyDescent="0.3">
      <c r="G11015" s="83"/>
      <c r="H11015" s="83"/>
    </row>
    <row r="11016" spans="7:8" ht="14.45" x14ac:dyDescent="0.3">
      <c r="G11016" s="83"/>
      <c r="H11016" s="83"/>
    </row>
    <row r="11017" spans="7:8" ht="14.45" x14ac:dyDescent="0.3">
      <c r="G11017" s="83"/>
      <c r="H11017" s="83"/>
    </row>
    <row r="11018" spans="7:8" ht="14.45" x14ac:dyDescent="0.3">
      <c r="G11018" s="83"/>
      <c r="H11018" s="83"/>
    </row>
    <row r="11019" spans="7:8" ht="14.45" x14ac:dyDescent="0.3">
      <c r="G11019" s="83"/>
      <c r="H11019" s="83"/>
    </row>
    <row r="11020" spans="7:8" ht="14.45" x14ac:dyDescent="0.3">
      <c r="G11020" s="83"/>
      <c r="H11020" s="83"/>
    </row>
    <row r="11021" spans="7:8" ht="14.45" x14ac:dyDescent="0.3">
      <c r="G11021" s="83"/>
      <c r="H11021" s="83"/>
    </row>
    <row r="11022" spans="7:8" ht="14.45" x14ac:dyDescent="0.3">
      <c r="G11022" s="83"/>
      <c r="H11022" s="83"/>
    </row>
    <row r="11023" spans="7:8" ht="14.45" x14ac:dyDescent="0.3">
      <c r="G11023" s="83"/>
      <c r="H11023" s="83"/>
    </row>
    <row r="11024" spans="7:8" ht="14.45" x14ac:dyDescent="0.3">
      <c r="G11024" s="83"/>
      <c r="H11024" s="83"/>
    </row>
    <row r="11025" spans="7:8" ht="14.45" x14ac:dyDescent="0.3">
      <c r="G11025" s="83"/>
      <c r="H11025" s="83"/>
    </row>
    <row r="11026" spans="7:8" ht="14.45" x14ac:dyDescent="0.3">
      <c r="G11026" s="83"/>
      <c r="H11026" s="83"/>
    </row>
    <row r="11027" spans="7:8" ht="14.45" x14ac:dyDescent="0.3">
      <c r="G11027" s="83"/>
      <c r="H11027" s="83"/>
    </row>
    <row r="11028" spans="7:8" ht="14.45" x14ac:dyDescent="0.3">
      <c r="G11028" s="83"/>
      <c r="H11028" s="83"/>
    </row>
    <row r="11029" spans="7:8" ht="14.45" x14ac:dyDescent="0.3">
      <c r="G11029" s="83"/>
      <c r="H11029" s="83"/>
    </row>
    <row r="11030" spans="7:8" ht="14.45" x14ac:dyDescent="0.3">
      <c r="G11030" s="83"/>
      <c r="H11030" s="83"/>
    </row>
    <row r="11031" spans="7:8" ht="14.45" x14ac:dyDescent="0.3">
      <c r="G11031" s="83"/>
      <c r="H11031" s="83"/>
    </row>
    <row r="11032" spans="7:8" ht="14.45" x14ac:dyDescent="0.3">
      <c r="G11032" s="83"/>
      <c r="H11032" s="83"/>
    </row>
    <row r="11033" spans="7:8" ht="14.45" x14ac:dyDescent="0.3">
      <c r="G11033" s="83"/>
      <c r="H11033" s="83"/>
    </row>
    <row r="11034" spans="7:8" ht="14.45" x14ac:dyDescent="0.3">
      <c r="G11034" s="83"/>
      <c r="H11034" s="83"/>
    </row>
    <row r="11035" spans="7:8" ht="14.45" x14ac:dyDescent="0.3">
      <c r="G11035" s="83"/>
      <c r="H11035" s="83"/>
    </row>
    <row r="11036" spans="7:8" ht="14.45" x14ac:dyDescent="0.3">
      <c r="G11036" s="83"/>
      <c r="H11036" s="83"/>
    </row>
    <row r="11037" spans="7:8" ht="14.45" x14ac:dyDescent="0.3">
      <c r="G11037" s="83"/>
      <c r="H11037" s="83"/>
    </row>
    <row r="11038" spans="7:8" ht="14.45" x14ac:dyDescent="0.3">
      <c r="G11038" s="83"/>
      <c r="H11038" s="83"/>
    </row>
    <row r="11039" spans="7:8" ht="14.45" x14ac:dyDescent="0.3">
      <c r="G11039" s="83"/>
      <c r="H11039" s="83"/>
    </row>
    <row r="11040" spans="7:8" ht="14.45" x14ac:dyDescent="0.3">
      <c r="G11040" s="83"/>
      <c r="H11040" s="83"/>
    </row>
    <row r="11041" spans="7:8" ht="14.45" x14ac:dyDescent="0.3">
      <c r="G11041" s="83"/>
      <c r="H11041" s="83"/>
    </row>
    <row r="11042" spans="7:8" ht="14.45" x14ac:dyDescent="0.3">
      <c r="G11042" s="83"/>
      <c r="H11042" s="83"/>
    </row>
    <row r="11043" spans="7:8" ht="14.45" x14ac:dyDescent="0.3">
      <c r="G11043" s="83"/>
      <c r="H11043" s="83"/>
    </row>
    <row r="11044" spans="7:8" ht="14.45" x14ac:dyDescent="0.3">
      <c r="G11044" s="83"/>
      <c r="H11044" s="83"/>
    </row>
    <row r="11045" spans="7:8" ht="14.45" x14ac:dyDescent="0.3">
      <c r="G11045" s="83"/>
      <c r="H11045" s="83"/>
    </row>
    <row r="11046" spans="7:8" ht="14.45" x14ac:dyDescent="0.3">
      <c r="G11046" s="83"/>
      <c r="H11046" s="83"/>
    </row>
    <row r="11047" spans="7:8" ht="14.45" x14ac:dyDescent="0.3">
      <c r="G11047" s="83"/>
      <c r="H11047" s="83"/>
    </row>
    <row r="11048" spans="7:8" ht="14.45" x14ac:dyDescent="0.3">
      <c r="G11048" s="83"/>
      <c r="H11048" s="83"/>
    </row>
    <row r="11049" spans="7:8" ht="14.45" x14ac:dyDescent="0.3">
      <c r="G11049" s="83"/>
      <c r="H11049" s="83"/>
    </row>
    <row r="11050" spans="7:8" ht="14.45" x14ac:dyDescent="0.3">
      <c r="G11050" s="83"/>
      <c r="H11050" s="83"/>
    </row>
    <row r="11051" spans="7:8" ht="14.45" x14ac:dyDescent="0.3">
      <c r="G11051" s="83"/>
      <c r="H11051" s="83"/>
    </row>
    <row r="11052" spans="7:8" ht="14.45" x14ac:dyDescent="0.3">
      <c r="G11052" s="83"/>
      <c r="H11052" s="83"/>
    </row>
    <row r="11053" spans="7:8" ht="14.45" x14ac:dyDescent="0.3">
      <c r="G11053" s="83"/>
      <c r="H11053" s="83"/>
    </row>
    <row r="11054" spans="7:8" ht="14.45" x14ac:dyDescent="0.3">
      <c r="G11054" s="83"/>
      <c r="H11054" s="83"/>
    </row>
    <row r="11055" spans="7:8" ht="14.45" x14ac:dyDescent="0.3">
      <c r="G11055" s="83"/>
      <c r="H11055" s="83"/>
    </row>
    <row r="11056" spans="7:8" ht="14.45" x14ac:dyDescent="0.3">
      <c r="G11056" s="83"/>
      <c r="H11056" s="83"/>
    </row>
    <row r="11057" spans="7:8" ht="14.45" x14ac:dyDescent="0.3">
      <c r="G11057" s="83"/>
      <c r="H11057" s="83"/>
    </row>
    <row r="11058" spans="7:8" ht="14.45" x14ac:dyDescent="0.3">
      <c r="G11058" s="83"/>
      <c r="H11058" s="83"/>
    </row>
    <row r="11059" spans="7:8" ht="14.45" x14ac:dyDescent="0.3">
      <c r="G11059" s="83"/>
      <c r="H11059" s="83"/>
    </row>
    <row r="11060" spans="7:8" ht="14.45" x14ac:dyDescent="0.3">
      <c r="G11060" s="83"/>
      <c r="H11060" s="83"/>
    </row>
    <row r="11061" spans="7:8" ht="14.45" x14ac:dyDescent="0.3">
      <c r="G11061" s="83"/>
      <c r="H11061" s="83"/>
    </row>
    <row r="11062" spans="7:8" ht="14.45" x14ac:dyDescent="0.3">
      <c r="G11062" s="83"/>
      <c r="H11062" s="83"/>
    </row>
    <row r="11063" spans="7:8" ht="14.45" x14ac:dyDescent="0.3">
      <c r="G11063" s="83"/>
      <c r="H11063" s="83"/>
    </row>
    <row r="11064" spans="7:8" ht="14.45" x14ac:dyDescent="0.3">
      <c r="G11064" s="83"/>
      <c r="H11064" s="83"/>
    </row>
    <row r="11065" spans="7:8" ht="14.45" x14ac:dyDescent="0.3">
      <c r="G11065" s="83"/>
      <c r="H11065" s="83"/>
    </row>
    <row r="11066" spans="7:8" ht="14.45" x14ac:dyDescent="0.3">
      <c r="G11066" s="83"/>
      <c r="H11066" s="83"/>
    </row>
    <row r="11067" spans="7:8" ht="14.45" x14ac:dyDescent="0.3">
      <c r="G11067" s="83"/>
      <c r="H11067" s="83"/>
    </row>
    <row r="11068" spans="7:8" ht="14.45" x14ac:dyDescent="0.3">
      <c r="G11068" s="83"/>
      <c r="H11068" s="83"/>
    </row>
    <row r="11069" spans="7:8" ht="14.45" x14ac:dyDescent="0.3">
      <c r="G11069" s="83"/>
      <c r="H11069" s="83"/>
    </row>
    <row r="11070" spans="7:8" ht="14.45" x14ac:dyDescent="0.3">
      <c r="G11070" s="83"/>
      <c r="H11070" s="83"/>
    </row>
    <row r="11071" spans="7:8" ht="14.45" x14ac:dyDescent="0.3">
      <c r="G11071" s="83"/>
      <c r="H11071" s="83"/>
    </row>
    <row r="11072" spans="7:8" ht="14.45" x14ac:dyDescent="0.3">
      <c r="G11072" s="83"/>
      <c r="H11072" s="83"/>
    </row>
    <row r="11073" spans="7:8" ht="14.45" x14ac:dyDescent="0.3">
      <c r="G11073" s="83"/>
      <c r="H11073" s="83"/>
    </row>
    <row r="11074" spans="7:8" ht="14.45" x14ac:dyDescent="0.3">
      <c r="G11074" s="83"/>
      <c r="H11074" s="83"/>
    </row>
    <row r="11075" spans="7:8" ht="14.45" x14ac:dyDescent="0.3">
      <c r="G11075" s="83"/>
      <c r="H11075" s="83"/>
    </row>
    <row r="11076" spans="7:8" ht="14.45" x14ac:dyDescent="0.3">
      <c r="G11076" s="83"/>
      <c r="H11076" s="83"/>
    </row>
    <row r="11077" spans="7:8" ht="14.45" x14ac:dyDescent="0.3">
      <c r="G11077" s="83"/>
      <c r="H11077" s="83"/>
    </row>
    <row r="11078" spans="7:8" ht="14.45" x14ac:dyDescent="0.3">
      <c r="G11078" s="83"/>
      <c r="H11078" s="83"/>
    </row>
    <row r="11079" spans="7:8" ht="14.45" x14ac:dyDescent="0.3">
      <c r="G11079" s="83"/>
      <c r="H11079" s="83"/>
    </row>
    <row r="11080" spans="7:8" ht="14.45" x14ac:dyDescent="0.3">
      <c r="G11080" s="83"/>
      <c r="H11080" s="83"/>
    </row>
    <row r="11081" spans="7:8" ht="14.45" x14ac:dyDescent="0.3">
      <c r="G11081" s="83"/>
      <c r="H11081" s="83"/>
    </row>
    <row r="11082" spans="7:8" ht="14.45" x14ac:dyDescent="0.3">
      <c r="G11082" s="83"/>
      <c r="H11082" s="83"/>
    </row>
    <row r="11083" spans="7:8" ht="14.45" x14ac:dyDescent="0.3">
      <c r="G11083" s="83"/>
      <c r="H11083" s="83"/>
    </row>
    <row r="11084" spans="7:8" ht="14.45" x14ac:dyDescent="0.3">
      <c r="G11084" s="83"/>
      <c r="H11084" s="83"/>
    </row>
    <row r="11085" spans="7:8" ht="14.45" x14ac:dyDescent="0.3">
      <c r="G11085" s="83"/>
      <c r="H11085" s="83"/>
    </row>
    <row r="11086" spans="7:8" ht="14.45" x14ac:dyDescent="0.3">
      <c r="G11086" s="83"/>
      <c r="H11086" s="83"/>
    </row>
    <row r="11087" spans="7:8" ht="14.45" x14ac:dyDescent="0.3">
      <c r="G11087" s="83"/>
      <c r="H11087" s="83"/>
    </row>
    <row r="11088" spans="7:8" ht="14.45" x14ac:dyDescent="0.3">
      <c r="G11088" s="83"/>
      <c r="H11088" s="83"/>
    </row>
    <row r="11089" spans="7:8" ht="14.45" x14ac:dyDescent="0.3">
      <c r="G11089" s="83"/>
      <c r="H11089" s="83"/>
    </row>
    <row r="11090" spans="7:8" ht="14.45" x14ac:dyDescent="0.3">
      <c r="G11090" s="83"/>
      <c r="H11090" s="83"/>
    </row>
    <row r="11091" spans="7:8" ht="14.45" x14ac:dyDescent="0.3">
      <c r="G11091" s="83"/>
      <c r="H11091" s="83"/>
    </row>
    <row r="11092" spans="7:8" ht="14.45" x14ac:dyDescent="0.3">
      <c r="G11092" s="83"/>
      <c r="H11092" s="83"/>
    </row>
    <row r="11093" spans="7:8" ht="14.45" x14ac:dyDescent="0.3">
      <c r="G11093" s="83"/>
      <c r="H11093" s="83"/>
    </row>
    <row r="11094" spans="7:8" ht="14.45" x14ac:dyDescent="0.3">
      <c r="G11094" s="83"/>
      <c r="H11094" s="83"/>
    </row>
    <row r="11095" spans="7:8" ht="14.45" x14ac:dyDescent="0.3">
      <c r="G11095" s="83"/>
      <c r="H11095" s="83"/>
    </row>
    <row r="11096" spans="7:8" ht="14.45" x14ac:dyDescent="0.3">
      <c r="G11096" s="83"/>
      <c r="H11096" s="83"/>
    </row>
    <row r="11097" spans="7:8" ht="14.45" x14ac:dyDescent="0.3">
      <c r="G11097" s="83"/>
      <c r="H11097" s="83"/>
    </row>
    <row r="11098" spans="7:8" ht="14.45" x14ac:dyDescent="0.3">
      <c r="G11098" s="83"/>
      <c r="H11098" s="83"/>
    </row>
    <row r="11099" spans="7:8" ht="14.45" x14ac:dyDescent="0.3">
      <c r="G11099" s="83"/>
      <c r="H11099" s="83"/>
    </row>
    <row r="11100" spans="7:8" ht="14.45" x14ac:dyDescent="0.3">
      <c r="G11100" s="83"/>
      <c r="H11100" s="83"/>
    </row>
    <row r="11101" spans="7:8" ht="14.45" x14ac:dyDescent="0.3">
      <c r="G11101" s="83"/>
      <c r="H11101" s="83"/>
    </row>
    <row r="11102" spans="7:8" ht="14.45" x14ac:dyDescent="0.3">
      <c r="G11102" s="83"/>
      <c r="H11102" s="83"/>
    </row>
    <row r="11103" spans="7:8" ht="14.45" x14ac:dyDescent="0.3">
      <c r="G11103" s="83"/>
      <c r="H11103" s="83"/>
    </row>
    <row r="11104" spans="7:8" ht="14.45" x14ac:dyDescent="0.3">
      <c r="G11104" s="83"/>
      <c r="H11104" s="83"/>
    </row>
    <row r="11105" spans="7:8" ht="14.45" x14ac:dyDescent="0.3">
      <c r="G11105" s="83"/>
      <c r="H11105" s="83"/>
    </row>
    <row r="11106" spans="7:8" ht="14.45" x14ac:dyDescent="0.3">
      <c r="G11106" s="83"/>
      <c r="H11106" s="83"/>
    </row>
    <row r="11107" spans="7:8" ht="14.45" x14ac:dyDescent="0.3">
      <c r="G11107" s="83"/>
      <c r="H11107" s="83"/>
    </row>
    <row r="11108" spans="7:8" ht="14.45" x14ac:dyDescent="0.3">
      <c r="G11108" s="83"/>
      <c r="H11108" s="83"/>
    </row>
    <row r="11109" spans="7:8" ht="14.45" x14ac:dyDescent="0.3">
      <c r="G11109" s="83"/>
      <c r="H11109" s="83"/>
    </row>
    <row r="11110" spans="7:8" ht="14.45" x14ac:dyDescent="0.3">
      <c r="G11110" s="83"/>
      <c r="H11110" s="83"/>
    </row>
    <row r="11111" spans="7:8" ht="14.45" x14ac:dyDescent="0.3">
      <c r="G11111" s="83"/>
      <c r="H11111" s="83"/>
    </row>
    <row r="11112" spans="7:8" ht="14.45" x14ac:dyDescent="0.3">
      <c r="G11112" s="83"/>
      <c r="H11112" s="83"/>
    </row>
    <row r="11113" spans="7:8" ht="14.45" x14ac:dyDescent="0.3">
      <c r="G11113" s="83"/>
      <c r="H11113" s="83"/>
    </row>
    <row r="11114" spans="7:8" ht="14.45" x14ac:dyDescent="0.3">
      <c r="G11114" s="83"/>
      <c r="H11114" s="83"/>
    </row>
    <row r="11115" spans="7:8" ht="14.45" x14ac:dyDescent="0.3">
      <c r="G11115" s="83"/>
      <c r="H11115" s="83"/>
    </row>
    <row r="11116" spans="7:8" ht="14.45" x14ac:dyDescent="0.3">
      <c r="G11116" s="83"/>
      <c r="H11116" s="83"/>
    </row>
    <row r="11117" spans="7:8" ht="14.45" x14ac:dyDescent="0.3">
      <c r="G11117" s="83"/>
      <c r="H11117" s="83"/>
    </row>
    <row r="11118" spans="7:8" ht="14.45" x14ac:dyDescent="0.3">
      <c r="G11118" s="83"/>
      <c r="H11118" s="83"/>
    </row>
    <row r="11119" spans="7:8" ht="14.45" x14ac:dyDescent="0.3">
      <c r="G11119" s="83"/>
      <c r="H11119" s="83"/>
    </row>
    <row r="11120" spans="7:8" ht="14.45" x14ac:dyDescent="0.3">
      <c r="G11120" s="83"/>
      <c r="H11120" s="83"/>
    </row>
    <row r="11121" spans="7:8" ht="14.45" x14ac:dyDescent="0.3">
      <c r="G11121" s="83"/>
      <c r="H11121" s="83"/>
    </row>
    <row r="11122" spans="7:8" ht="14.45" x14ac:dyDescent="0.3">
      <c r="G11122" s="83"/>
      <c r="H11122" s="83"/>
    </row>
    <row r="11123" spans="7:8" ht="14.45" x14ac:dyDescent="0.3">
      <c r="G11123" s="83"/>
      <c r="H11123" s="83"/>
    </row>
    <row r="11124" spans="7:8" ht="14.45" x14ac:dyDescent="0.3">
      <c r="G11124" s="83"/>
      <c r="H11124" s="83"/>
    </row>
    <row r="11125" spans="7:8" ht="14.45" x14ac:dyDescent="0.3">
      <c r="G11125" s="83"/>
      <c r="H11125" s="83"/>
    </row>
    <row r="11126" spans="7:8" ht="14.45" x14ac:dyDescent="0.3">
      <c r="G11126" s="83"/>
      <c r="H11126" s="83"/>
    </row>
    <row r="11127" spans="7:8" ht="14.45" x14ac:dyDescent="0.3">
      <c r="G11127" s="83"/>
      <c r="H11127" s="83"/>
    </row>
    <row r="11128" spans="7:8" ht="14.45" x14ac:dyDescent="0.3">
      <c r="G11128" s="83"/>
      <c r="H11128" s="83"/>
    </row>
    <row r="11129" spans="7:8" ht="14.45" x14ac:dyDescent="0.3">
      <c r="G11129" s="83"/>
      <c r="H11129" s="83"/>
    </row>
    <row r="11130" spans="7:8" ht="14.45" x14ac:dyDescent="0.3">
      <c r="G11130" s="83"/>
      <c r="H11130" s="83"/>
    </row>
    <row r="11131" spans="7:8" ht="14.45" x14ac:dyDescent="0.3">
      <c r="G11131" s="83"/>
      <c r="H11131" s="83"/>
    </row>
    <row r="11132" spans="7:8" ht="14.45" x14ac:dyDescent="0.3">
      <c r="G11132" s="83"/>
      <c r="H11132" s="83"/>
    </row>
    <row r="11133" spans="7:8" ht="14.45" x14ac:dyDescent="0.3">
      <c r="G11133" s="83"/>
      <c r="H11133" s="83"/>
    </row>
    <row r="11134" spans="7:8" ht="14.45" x14ac:dyDescent="0.3">
      <c r="G11134" s="83"/>
      <c r="H11134" s="83"/>
    </row>
    <row r="11135" spans="7:8" ht="14.45" x14ac:dyDescent="0.3">
      <c r="G11135" s="83"/>
      <c r="H11135" s="83"/>
    </row>
    <row r="11136" spans="7:8" ht="14.45" x14ac:dyDescent="0.3">
      <c r="G11136" s="83"/>
      <c r="H11136" s="83"/>
    </row>
    <row r="11137" spans="7:8" ht="14.45" x14ac:dyDescent="0.3">
      <c r="G11137" s="83"/>
      <c r="H11137" s="83"/>
    </row>
    <row r="11138" spans="7:8" ht="14.45" x14ac:dyDescent="0.3">
      <c r="G11138" s="83"/>
      <c r="H11138" s="83"/>
    </row>
    <row r="11139" spans="7:8" ht="14.45" x14ac:dyDescent="0.3">
      <c r="G11139" s="83"/>
      <c r="H11139" s="83"/>
    </row>
    <row r="11140" spans="7:8" ht="14.45" x14ac:dyDescent="0.3">
      <c r="G11140" s="83"/>
      <c r="H11140" s="83"/>
    </row>
    <row r="11141" spans="7:8" ht="14.45" x14ac:dyDescent="0.3">
      <c r="G11141" s="83"/>
      <c r="H11141" s="83"/>
    </row>
    <row r="11142" spans="7:8" ht="14.45" x14ac:dyDescent="0.3">
      <c r="G11142" s="83"/>
      <c r="H11142" s="83"/>
    </row>
    <row r="11143" spans="7:8" ht="14.45" x14ac:dyDescent="0.3">
      <c r="G11143" s="83"/>
      <c r="H11143" s="83"/>
    </row>
    <row r="11144" spans="7:8" ht="14.45" x14ac:dyDescent="0.3">
      <c r="G11144" s="83"/>
      <c r="H11144" s="83"/>
    </row>
    <row r="11145" spans="7:8" ht="14.45" x14ac:dyDescent="0.3">
      <c r="G11145" s="83"/>
      <c r="H11145" s="83"/>
    </row>
    <row r="11146" spans="7:8" ht="14.45" x14ac:dyDescent="0.3">
      <c r="G11146" s="83"/>
      <c r="H11146" s="83"/>
    </row>
    <row r="11147" spans="7:8" ht="14.45" x14ac:dyDescent="0.3">
      <c r="G11147" s="83"/>
      <c r="H11147" s="83"/>
    </row>
    <row r="11148" spans="7:8" ht="14.45" x14ac:dyDescent="0.3">
      <c r="G11148" s="83"/>
      <c r="H11148" s="83"/>
    </row>
    <row r="11149" spans="7:8" ht="14.45" x14ac:dyDescent="0.3">
      <c r="G11149" s="83"/>
      <c r="H11149" s="83"/>
    </row>
    <row r="11150" spans="7:8" ht="14.45" x14ac:dyDescent="0.3">
      <c r="G11150" s="83"/>
      <c r="H11150" s="83"/>
    </row>
    <row r="11151" spans="7:8" ht="14.45" x14ac:dyDescent="0.3">
      <c r="G11151" s="83"/>
      <c r="H11151" s="83"/>
    </row>
    <row r="11152" spans="7:8" ht="14.45" x14ac:dyDescent="0.3">
      <c r="G11152" s="83"/>
      <c r="H11152" s="83"/>
    </row>
    <row r="11153" spans="7:8" ht="14.45" x14ac:dyDescent="0.3">
      <c r="G11153" s="83"/>
      <c r="H11153" s="83"/>
    </row>
    <row r="11154" spans="7:8" ht="14.45" x14ac:dyDescent="0.3">
      <c r="G11154" s="83"/>
      <c r="H11154" s="83"/>
    </row>
    <row r="11155" spans="7:8" ht="14.45" x14ac:dyDescent="0.3">
      <c r="G11155" s="83"/>
      <c r="H11155" s="83"/>
    </row>
    <row r="11156" spans="7:8" ht="14.45" x14ac:dyDescent="0.3">
      <c r="G11156" s="83"/>
      <c r="H11156" s="83"/>
    </row>
    <row r="11157" spans="7:8" ht="14.45" x14ac:dyDescent="0.3">
      <c r="G11157" s="83"/>
      <c r="H11157" s="83"/>
    </row>
    <row r="11158" spans="7:8" ht="14.45" x14ac:dyDescent="0.3">
      <c r="G11158" s="83"/>
      <c r="H11158" s="83"/>
    </row>
    <row r="11159" spans="7:8" ht="14.45" x14ac:dyDescent="0.3">
      <c r="G11159" s="83"/>
      <c r="H11159" s="83"/>
    </row>
    <row r="11160" spans="7:8" ht="14.45" x14ac:dyDescent="0.3">
      <c r="G11160" s="83"/>
      <c r="H11160" s="83"/>
    </row>
    <row r="11161" spans="7:8" ht="14.45" x14ac:dyDescent="0.3">
      <c r="G11161" s="83"/>
      <c r="H11161" s="83"/>
    </row>
    <row r="11162" spans="7:8" ht="14.45" x14ac:dyDescent="0.3">
      <c r="G11162" s="83"/>
      <c r="H11162" s="83"/>
    </row>
    <row r="11163" spans="7:8" ht="14.45" x14ac:dyDescent="0.3">
      <c r="G11163" s="83"/>
      <c r="H11163" s="83"/>
    </row>
    <row r="11164" spans="7:8" ht="14.45" x14ac:dyDescent="0.3">
      <c r="G11164" s="83"/>
      <c r="H11164" s="83"/>
    </row>
    <row r="11165" spans="7:8" ht="14.45" x14ac:dyDescent="0.3">
      <c r="G11165" s="83"/>
      <c r="H11165" s="83"/>
    </row>
    <row r="11166" spans="7:8" ht="14.45" x14ac:dyDescent="0.3">
      <c r="G11166" s="83"/>
      <c r="H11166" s="83"/>
    </row>
    <row r="11167" spans="7:8" ht="14.45" x14ac:dyDescent="0.3">
      <c r="G11167" s="83"/>
      <c r="H11167" s="83"/>
    </row>
    <row r="11168" spans="7:8" ht="14.45" x14ac:dyDescent="0.3">
      <c r="G11168" s="83"/>
      <c r="H11168" s="83"/>
    </row>
    <row r="11169" spans="7:8" ht="14.45" x14ac:dyDescent="0.3">
      <c r="G11169" s="83"/>
      <c r="H11169" s="83"/>
    </row>
    <row r="11170" spans="7:8" ht="14.45" x14ac:dyDescent="0.3">
      <c r="G11170" s="83"/>
      <c r="H11170" s="83"/>
    </row>
    <row r="11171" spans="7:8" ht="14.45" x14ac:dyDescent="0.3">
      <c r="G11171" s="83"/>
      <c r="H11171" s="83"/>
    </row>
    <row r="11172" spans="7:8" ht="14.45" x14ac:dyDescent="0.3">
      <c r="G11172" s="83"/>
      <c r="H11172" s="83"/>
    </row>
    <row r="11173" spans="7:8" ht="14.45" x14ac:dyDescent="0.3">
      <c r="G11173" s="83"/>
      <c r="H11173" s="83"/>
    </row>
    <row r="11174" spans="7:8" ht="14.45" x14ac:dyDescent="0.3">
      <c r="G11174" s="83"/>
      <c r="H11174" s="83"/>
    </row>
    <row r="11175" spans="7:8" ht="14.45" x14ac:dyDescent="0.3">
      <c r="G11175" s="83"/>
      <c r="H11175" s="83"/>
    </row>
    <row r="11176" spans="7:8" ht="14.45" x14ac:dyDescent="0.3">
      <c r="G11176" s="83"/>
      <c r="H11176" s="83"/>
    </row>
    <row r="11177" spans="7:8" ht="14.45" x14ac:dyDescent="0.3">
      <c r="G11177" s="83"/>
      <c r="H11177" s="83"/>
    </row>
    <row r="11178" spans="7:8" ht="14.45" x14ac:dyDescent="0.3">
      <c r="G11178" s="83"/>
      <c r="H11178" s="83"/>
    </row>
    <row r="11179" spans="7:8" ht="14.45" x14ac:dyDescent="0.3">
      <c r="G11179" s="83"/>
      <c r="H11179" s="83"/>
    </row>
    <row r="11180" spans="7:8" ht="14.45" x14ac:dyDescent="0.3">
      <c r="G11180" s="83"/>
      <c r="H11180" s="83"/>
    </row>
    <row r="11181" spans="7:8" ht="14.45" x14ac:dyDescent="0.3">
      <c r="G11181" s="83"/>
      <c r="H11181" s="83"/>
    </row>
    <row r="11182" spans="7:8" ht="14.45" x14ac:dyDescent="0.3">
      <c r="G11182" s="83"/>
      <c r="H11182" s="83"/>
    </row>
    <row r="11183" spans="7:8" ht="14.45" x14ac:dyDescent="0.3">
      <c r="G11183" s="83"/>
      <c r="H11183" s="83"/>
    </row>
    <row r="11184" spans="7:8" ht="14.45" x14ac:dyDescent="0.3">
      <c r="G11184" s="83"/>
      <c r="H11184" s="83"/>
    </row>
    <row r="11185" spans="7:8" ht="14.45" x14ac:dyDescent="0.3">
      <c r="G11185" s="83"/>
      <c r="H11185" s="83"/>
    </row>
    <row r="11186" spans="7:8" ht="14.45" x14ac:dyDescent="0.3">
      <c r="G11186" s="83"/>
      <c r="H11186" s="83"/>
    </row>
    <row r="11187" spans="7:8" ht="14.45" x14ac:dyDescent="0.3">
      <c r="G11187" s="83"/>
      <c r="H11187" s="83"/>
    </row>
    <row r="11188" spans="7:8" ht="14.45" x14ac:dyDescent="0.3">
      <c r="G11188" s="83"/>
      <c r="H11188" s="83"/>
    </row>
    <row r="11189" spans="7:8" ht="14.45" x14ac:dyDescent="0.3">
      <c r="G11189" s="83"/>
      <c r="H11189" s="83"/>
    </row>
    <row r="11190" spans="7:8" ht="14.45" x14ac:dyDescent="0.3">
      <c r="G11190" s="83"/>
      <c r="H11190" s="83"/>
    </row>
    <row r="11191" spans="7:8" ht="14.45" x14ac:dyDescent="0.3">
      <c r="G11191" s="83"/>
      <c r="H11191" s="83"/>
    </row>
    <row r="11192" spans="7:8" ht="14.45" x14ac:dyDescent="0.3">
      <c r="G11192" s="83"/>
      <c r="H11192" s="83"/>
    </row>
    <row r="11193" spans="7:8" ht="14.45" x14ac:dyDescent="0.3">
      <c r="G11193" s="83"/>
      <c r="H11193" s="83"/>
    </row>
    <row r="11194" spans="7:8" ht="14.45" x14ac:dyDescent="0.3">
      <c r="G11194" s="83"/>
      <c r="H11194" s="83"/>
    </row>
    <row r="11195" spans="7:8" ht="14.45" x14ac:dyDescent="0.3">
      <c r="G11195" s="83"/>
      <c r="H11195" s="83"/>
    </row>
    <row r="11196" spans="7:8" ht="14.45" x14ac:dyDescent="0.3">
      <c r="G11196" s="83"/>
      <c r="H11196" s="83"/>
    </row>
    <row r="11197" spans="7:8" ht="14.45" x14ac:dyDescent="0.3">
      <c r="G11197" s="83"/>
      <c r="H11197" s="83"/>
    </row>
    <row r="11198" spans="7:8" ht="14.45" x14ac:dyDescent="0.3">
      <c r="G11198" s="83"/>
      <c r="H11198" s="83"/>
    </row>
    <row r="11199" spans="7:8" ht="14.45" x14ac:dyDescent="0.3">
      <c r="G11199" s="83"/>
      <c r="H11199" s="83"/>
    </row>
    <row r="11200" spans="7:8" ht="14.45" x14ac:dyDescent="0.3">
      <c r="G11200" s="83"/>
      <c r="H11200" s="83"/>
    </row>
    <row r="11201" spans="7:8" ht="14.45" x14ac:dyDescent="0.3">
      <c r="G11201" s="83"/>
      <c r="H11201" s="83"/>
    </row>
    <row r="11202" spans="7:8" ht="14.45" x14ac:dyDescent="0.3">
      <c r="G11202" s="83"/>
      <c r="H11202" s="83"/>
    </row>
    <row r="11203" spans="7:8" ht="14.45" x14ac:dyDescent="0.3">
      <c r="G11203" s="83"/>
      <c r="H11203" s="83"/>
    </row>
    <row r="11204" spans="7:8" ht="14.45" x14ac:dyDescent="0.3">
      <c r="G11204" s="83"/>
      <c r="H11204" s="83"/>
    </row>
    <row r="11205" spans="7:8" ht="14.45" x14ac:dyDescent="0.3">
      <c r="G11205" s="83"/>
      <c r="H11205" s="83"/>
    </row>
    <row r="11206" spans="7:8" ht="14.45" x14ac:dyDescent="0.3">
      <c r="G11206" s="83"/>
      <c r="H11206" s="83"/>
    </row>
    <row r="11207" spans="7:8" ht="14.45" x14ac:dyDescent="0.3">
      <c r="G11207" s="83"/>
      <c r="H11207" s="83"/>
    </row>
    <row r="11208" spans="7:8" ht="14.45" x14ac:dyDescent="0.3">
      <c r="G11208" s="83"/>
      <c r="H11208" s="83"/>
    </row>
    <row r="11209" spans="7:8" ht="14.45" x14ac:dyDescent="0.3">
      <c r="G11209" s="83"/>
      <c r="H11209" s="83"/>
    </row>
    <row r="11210" spans="7:8" ht="14.45" x14ac:dyDescent="0.3">
      <c r="G11210" s="83"/>
      <c r="H11210" s="83"/>
    </row>
    <row r="11211" spans="7:8" ht="14.45" x14ac:dyDescent="0.3">
      <c r="G11211" s="83"/>
      <c r="H11211" s="83"/>
    </row>
    <row r="11212" spans="7:8" ht="14.45" x14ac:dyDescent="0.3">
      <c r="G11212" s="83"/>
      <c r="H11212" s="83"/>
    </row>
    <row r="11213" spans="7:8" ht="14.45" x14ac:dyDescent="0.3">
      <c r="G11213" s="83"/>
      <c r="H11213" s="83"/>
    </row>
    <row r="11214" spans="7:8" ht="14.45" x14ac:dyDescent="0.3">
      <c r="G11214" s="83"/>
      <c r="H11214" s="83"/>
    </row>
    <row r="11215" spans="7:8" ht="14.45" x14ac:dyDescent="0.3">
      <c r="G11215" s="83"/>
      <c r="H11215" s="83"/>
    </row>
    <row r="11216" spans="7:8" ht="14.45" x14ac:dyDescent="0.3">
      <c r="G11216" s="83"/>
      <c r="H11216" s="83"/>
    </row>
    <row r="11217" spans="7:8" ht="14.45" x14ac:dyDescent="0.3">
      <c r="G11217" s="83"/>
      <c r="H11217" s="83"/>
    </row>
    <row r="11218" spans="7:8" ht="14.45" x14ac:dyDescent="0.3">
      <c r="G11218" s="83"/>
      <c r="H11218" s="83"/>
    </row>
    <row r="11219" spans="7:8" ht="14.45" x14ac:dyDescent="0.3">
      <c r="G11219" s="83"/>
      <c r="H11219" s="83"/>
    </row>
    <row r="11220" spans="7:8" ht="14.45" x14ac:dyDescent="0.3">
      <c r="G11220" s="83"/>
      <c r="H11220" s="83"/>
    </row>
    <row r="11221" spans="7:8" ht="14.45" x14ac:dyDescent="0.3">
      <c r="G11221" s="83"/>
      <c r="H11221" s="83"/>
    </row>
    <row r="11222" spans="7:8" ht="14.45" x14ac:dyDescent="0.3">
      <c r="G11222" s="83"/>
      <c r="H11222" s="83"/>
    </row>
    <row r="11223" spans="7:8" ht="14.45" x14ac:dyDescent="0.3">
      <c r="G11223" s="83"/>
      <c r="H11223" s="83"/>
    </row>
    <row r="11224" spans="7:8" ht="14.45" x14ac:dyDescent="0.3">
      <c r="G11224" s="83"/>
      <c r="H11224" s="83"/>
    </row>
    <row r="11225" spans="7:8" ht="14.45" x14ac:dyDescent="0.3">
      <c r="G11225" s="83"/>
      <c r="H11225" s="83"/>
    </row>
    <row r="11226" spans="7:8" ht="14.45" x14ac:dyDescent="0.3">
      <c r="G11226" s="83"/>
      <c r="H11226" s="83"/>
    </row>
    <row r="11227" spans="7:8" ht="14.45" x14ac:dyDescent="0.3">
      <c r="G11227" s="83"/>
      <c r="H11227" s="83"/>
    </row>
    <row r="11228" spans="7:8" ht="14.45" x14ac:dyDescent="0.3">
      <c r="G11228" s="83"/>
      <c r="H11228" s="83"/>
    </row>
    <row r="11229" spans="7:8" ht="14.45" x14ac:dyDescent="0.3">
      <c r="G11229" s="83"/>
      <c r="H11229" s="83"/>
    </row>
    <row r="11230" spans="7:8" ht="14.45" x14ac:dyDescent="0.3">
      <c r="G11230" s="83"/>
      <c r="H11230" s="83"/>
    </row>
    <row r="11231" spans="7:8" ht="14.45" x14ac:dyDescent="0.3">
      <c r="G11231" s="83"/>
      <c r="H11231" s="83"/>
    </row>
    <row r="11232" spans="7:8" ht="14.45" x14ac:dyDescent="0.3">
      <c r="G11232" s="83"/>
      <c r="H11232" s="83"/>
    </row>
    <row r="11233" spans="7:8" ht="14.45" x14ac:dyDescent="0.3">
      <c r="G11233" s="83"/>
      <c r="H11233" s="83"/>
    </row>
    <row r="11234" spans="7:8" ht="14.45" x14ac:dyDescent="0.3">
      <c r="G11234" s="83"/>
      <c r="H11234" s="83"/>
    </row>
    <row r="11235" spans="7:8" ht="14.45" x14ac:dyDescent="0.3">
      <c r="G11235" s="83"/>
      <c r="H11235" s="83"/>
    </row>
    <row r="11236" spans="7:8" ht="14.45" x14ac:dyDescent="0.3">
      <c r="G11236" s="83"/>
      <c r="H11236" s="83"/>
    </row>
    <row r="11237" spans="7:8" ht="14.45" x14ac:dyDescent="0.3">
      <c r="G11237" s="83"/>
      <c r="H11237" s="83"/>
    </row>
    <row r="11238" spans="7:8" ht="14.45" x14ac:dyDescent="0.3">
      <c r="G11238" s="83"/>
      <c r="H11238" s="83"/>
    </row>
    <row r="11239" spans="7:8" ht="14.45" x14ac:dyDescent="0.3">
      <c r="G11239" s="83"/>
      <c r="H11239" s="83"/>
    </row>
    <row r="11240" spans="7:8" ht="14.45" x14ac:dyDescent="0.3">
      <c r="G11240" s="83"/>
      <c r="H11240" s="83"/>
    </row>
    <row r="11241" spans="7:8" ht="14.45" x14ac:dyDescent="0.3">
      <c r="G11241" s="83"/>
      <c r="H11241" s="83"/>
    </row>
    <row r="11242" spans="7:8" ht="14.45" x14ac:dyDescent="0.3">
      <c r="G11242" s="83"/>
      <c r="H11242" s="83"/>
    </row>
    <row r="11243" spans="7:8" ht="14.45" x14ac:dyDescent="0.3">
      <c r="G11243" s="83"/>
      <c r="H11243" s="83"/>
    </row>
    <row r="11244" spans="7:8" ht="14.45" x14ac:dyDescent="0.3">
      <c r="G11244" s="83"/>
      <c r="H11244" s="83"/>
    </row>
    <row r="11245" spans="7:8" ht="14.45" x14ac:dyDescent="0.3">
      <c r="G11245" s="83"/>
      <c r="H11245" s="83"/>
    </row>
    <row r="11246" spans="7:8" ht="14.45" x14ac:dyDescent="0.3">
      <c r="G11246" s="83"/>
      <c r="H11246" s="83"/>
    </row>
    <row r="11247" spans="7:8" ht="14.45" x14ac:dyDescent="0.3">
      <c r="G11247" s="83"/>
      <c r="H11247" s="83"/>
    </row>
    <row r="11248" spans="7:8" ht="14.45" x14ac:dyDescent="0.3">
      <c r="G11248" s="83"/>
      <c r="H11248" s="83"/>
    </row>
    <row r="11249" spans="7:8" ht="14.45" x14ac:dyDescent="0.3">
      <c r="G11249" s="83"/>
      <c r="H11249" s="83"/>
    </row>
    <row r="11250" spans="7:8" ht="14.45" x14ac:dyDescent="0.3">
      <c r="G11250" s="83"/>
      <c r="H11250" s="83"/>
    </row>
    <row r="11251" spans="7:8" ht="14.45" x14ac:dyDescent="0.3">
      <c r="G11251" s="83"/>
      <c r="H11251" s="83"/>
    </row>
    <row r="11252" spans="7:8" ht="14.45" x14ac:dyDescent="0.3">
      <c r="G11252" s="83"/>
      <c r="H11252" s="83"/>
    </row>
    <row r="11253" spans="7:8" ht="14.45" x14ac:dyDescent="0.3">
      <c r="G11253" s="83"/>
      <c r="H11253" s="83"/>
    </row>
    <row r="11254" spans="7:8" ht="14.45" x14ac:dyDescent="0.3">
      <c r="G11254" s="83"/>
      <c r="H11254" s="83"/>
    </row>
    <row r="11255" spans="7:8" ht="14.45" x14ac:dyDescent="0.3">
      <c r="G11255" s="83"/>
      <c r="H11255" s="83"/>
    </row>
    <row r="11256" spans="7:8" ht="14.45" x14ac:dyDescent="0.3">
      <c r="G11256" s="83"/>
      <c r="H11256" s="83"/>
    </row>
    <row r="11257" spans="7:8" ht="14.45" x14ac:dyDescent="0.3">
      <c r="G11257" s="83"/>
      <c r="H11257" s="83"/>
    </row>
    <row r="11258" spans="7:8" ht="14.45" x14ac:dyDescent="0.3">
      <c r="G11258" s="83"/>
      <c r="H11258" s="83"/>
    </row>
    <row r="11259" spans="7:8" ht="14.45" x14ac:dyDescent="0.3">
      <c r="G11259" s="83"/>
      <c r="H11259" s="83"/>
    </row>
    <row r="11260" spans="7:8" ht="14.45" x14ac:dyDescent="0.3">
      <c r="G11260" s="83"/>
      <c r="H11260" s="83"/>
    </row>
    <row r="11261" spans="7:8" ht="14.45" x14ac:dyDescent="0.3">
      <c r="G11261" s="83"/>
      <c r="H11261" s="83"/>
    </row>
    <row r="11262" spans="7:8" ht="14.45" x14ac:dyDescent="0.3">
      <c r="G11262" s="83"/>
      <c r="H11262" s="83"/>
    </row>
    <row r="11263" spans="7:8" ht="14.45" x14ac:dyDescent="0.3">
      <c r="G11263" s="83"/>
      <c r="H11263" s="83"/>
    </row>
    <row r="11264" spans="7:8" ht="14.45" x14ac:dyDescent="0.3">
      <c r="G11264" s="83"/>
      <c r="H11264" s="83"/>
    </row>
    <row r="11265" spans="7:8" ht="14.45" x14ac:dyDescent="0.3">
      <c r="G11265" s="83"/>
      <c r="H11265" s="83"/>
    </row>
    <row r="11266" spans="7:8" ht="14.45" x14ac:dyDescent="0.3">
      <c r="G11266" s="83"/>
      <c r="H11266" s="83"/>
    </row>
    <row r="11267" spans="7:8" ht="14.45" x14ac:dyDescent="0.3">
      <c r="G11267" s="83"/>
      <c r="H11267" s="83"/>
    </row>
    <row r="11268" spans="7:8" ht="14.45" x14ac:dyDescent="0.3">
      <c r="G11268" s="83"/>
      <c r="H11268" s="83"/>
    </row>
    <row r="11269" spans="7:8" ht="14.45" x14ac:dyDescent="0.3">
      <c r="G11269" s="83"/>
      <c r="H11269" s="83"/>
    </row>
    <row r="11270" spans="7:8" ht="14.45" x14ac:dyDescent="0.3">
      <c r="G11270" s="83"/>
      <c r="H11270" s="83"/>
    </row>
    <row r="11271" spans="7:8" ht="14.45" x14ac:dyDescent="0.3">
      <c r="G11271" s="83"/>
      <c r="H11271" s="83"/>
    </row>
    <row r="11272" spans="7:8" ht="14.45" x14ac:dyDescent="0.3">
      <c r="G11272" s="83"/>
      <c r="H11272" s="83"/>
    </row>
    <row r="11273" spans="7:8" ht="14.45" x14ac:dyDescent="0.3">
      <c r="G11273" s="83"/>
      <c r="H11273" s="83"/>
    </row>
    <row r="11274" spans="7:8" ht="14.45" x14ac:dyDescent="0.3">
      <c r="G11274" s="83"/>
      <c r="H11274" s="83"/>
    </row>
    <row r="11275" spans="7:8" ht="14.45" x14ac:dyDescent="0.3">
      <c r="G11275" s="83"/>
      <c r="H11275" s="83"/>
    </row>
    <row r="11276" spans="7:8" ht="14.45" x14ac:dyDescent="0.3">
      <c r="G11276" s="83"/>
      <c r="H11276" s="83"/>
    </row>
    <row r="11277" spans="7:8" ht="14.45" x14ac:dyDescent="0.3">
      <c r="G11277" s="83"/>
      <c r="H11277" s="83"/>
    </row>
    <row r="11278" spans="7:8" ht="14.45" x14ac:dyDescent="0.3">
      <c r="G11278" s="83"/>
      <c r="H11278" s="83"/>
    </row>
    <row r="11279" spans="7:8" ht="14.45" x14ac:dyDescent="0.3">
      <c r="G11279" s="83"/>
      <c r="H11279" s="83"/>
    </row>
    <row r="11280" spans="7:8" ht="14.45" x14ac:dyDescent="0.3">
      <c r="G11280" s="83"/>
      <c r="H11280" s="83"/>
    </row>
    <row r="11281" spans="7:8" ht="14.45" x14ac:dyDescent="0.3">
      <c r="G11281" s="83"/>
      <c r="H11281" s="83"/>
    </row>
    <row r="11282" spans="7:8" ht="14.45" x14ac:dyDescent="0.3">
      <c r="G11282" s="83"/>
      <c r="H11282" s="83"/>
    </row>
    <row r="11283" spans="7:8" ht="14.45" x14ac:dyDescent="0.3">
      <c r="G11283" s="83"/>
      <c r="H11283" s="83"/>
    </row>
    <row r="11284" spans="7:8" ht="14.45" x14ac:dyDescent="0.3">
      <c r="G11284" s="83"/>
      <c r="H11284" s="83"/>
    </row>
    <row r="11285" spans="7:8" ht="14.45" x14ac:dyDescent="0.3">
      <c r="G11285" s="83"/>
      <c r="H11285" s="83"/>
    </row>
    <row r="11286" spans="7:8" ht="14.45" x14ac:dyDescent="0.3">
      <c r="G11286" s="83"/>
      <c r="H11286" s="83"/>
    </row>
    <row r="11287" spans="7:8" ht="14.45" x14ac:dyDescent="0.3">
      <c r="G11287" s="83"/>
      <c r="H11287" s="83"/>
    </row>
    <row r="11288" spans="7:8" ht="14.45" x14ac:dyDescent="0.3">
      <c r="G11288" s="83"/>
      <c r="H11288" s="83"/>
    </row>
    <row r="11289" spans="7:8" ht="14.45" x14ac:dyDescent="0.3">
      <c r="G11289" s="83"/>
      <c r="H11289" s="83"/>
    </row>
    <row r="11290" spans="7:8" ht="14.45" x14ac:dyDescent="0.3">
      <c r="G11290" s="83"/>
      <c r="H11290" s="83"/>
    </row>
    <row r="11291" spans="7:8" ht="14.45" x14ac:dyDescent="0.3">
      <c r="G11291" s="83"/>
      <c r="H11291" s="83"/>
    </row>
    <row r="11292" spans="7:8" ht="14.45" x14ac:dyDescent="0.3">
      <c r="G11292" s="83"/>
      <c r="H11292" s="83"/>
    </row>
    <row r="11293" spans="7:8" ht="14.45" x14ac:dyDescent="0.3">
      <c r="G11293" s="83"/>
      <c r="H11293" s="83"/>
    </row>
    <row r="11294" spans="7:8" ht="14.45" x14ac:dyDescent="0.3">
      <c r="G11294" s="83"/>
      <c r="H11294" s="83"/>
    </row>
    <row r="11295" spans="7:8" ht="14.45" x14ac:dyDescent="0.3">
      <c r="G11295" s="83"/>
      <c r="H11295" s="83"/>
    </row>
    <row r="11296" spans="7:8" ht="14.45" x14ac:dyDescent="0.3">
      <c r="G11296" s="83"/>
      <c r="H11296" s="83"/>
    </row>
    <row r="11297" spans="7:8" ht="14.45" x14ac:dyDescent="0.3">
      <c r="G11297" s="83"/>
      <c r="H11297" s="83"/>
    </row>
    <row r="11298" spans="7:8" ht="14.45" x14ac:dyDescent="0.3">
      <c r="G11298" s="83"/>
      <c r="H11298" s="83"/>
    </row>
    <row r="11299" spans="7:8" ht="14.45" x14ac:dyDescent="0.3">
      <c r="G11299" s="83"/>
      <c r="H11299" s="83"/>
    </row>
    <row r="11300" spans="7:8" ht="14.45" x14ac:dyDescent="0.3">
      <c r="G11300" s="83"/>
      <c r="H11300" s="83"/>
    </row>
    <row r="11301" spans="7:8" ht="14.45" x14ac:dyDescent="0.3">
      <c r="G11301" s="83"/>
      <c r="H11301" s="83"/>
    </row>
    <row r="11302" spans="7:8" ht="14.45" x14ac:dyDescent="0.3">
      <c r="G11302" s="83"/>
      <c r="H11302" s="83"/>
    </row>
    <row r="11303" spans="7:8" ht="14.45" x14ac:dyDescent="0.3">
      <c r="G11303" s="83"/>
      <c r="H11303" s="83"/>
    </row>
    <row r="11304" spans="7:8" ht="14.45" x14ac:dyDescent="0.3">
      <c r="G11304" s="83"/>
      <c r="H11304" s="83"/>
    </row>
    <row r="11305" spans="7:8" ht="14.45" x14ac:dyDescent="0.3">
      <c r="G11305" s="83"/>
      <c r="H11305" s="83"/>
    </row>
    <row r="11306" spans="7:8" ht="14.45" x14ac:dyDescent="0.3">
      <c r="G11306" s="83"/>
      <c r="H11306" s="83"/>
    </row>
    <row r="11307" spans="7:8" ht="14.45" x14ac:dyDescent="0.3">
      <c r="G11307" s="83"/>
      <c r="H11307" s="83"/>
    </row>
    <row r="11308" spans="7:8" ht="14.45" x14ac:dyDescent="0.3">
      <c r="G11308" s="83"/>
      <c r="H11308" s="83"/>
    </row>
    <row r="11309" spans="7:8" ht="14.45" x14ac:dyDescent="0.3">
      <c r="G11309" s="83"/>
      <c r="H11309" s="83"/>
    </row>
    <row r="11310" spans="7:8" ht="14.45" x14ac:dyDescent="0.3">
      <c r="G11310" s="83"/>
      <c r="H11310" s="83"/>
    </row>
    <row r="11311" spans="7:8" ht="14.45" x14ac:dyDescent="0.3">
      <c r="G11311" s="83"/>
      <c r="H11311" s="83"/>
    </row>
    <row r="11312" spans="7:8" ht="14.45" x14ac:dyDescent="0.3">
      <c r="G11312" s="83"/>
      <c r="H11312" s="83"/>
    </row>
    <row r="11313" spans="7:8" ht="14.45" x14ac:dyDescent="0.3">
      <c r="G11313" s="83"/>
      <c r="H11313" s="83"/>
    </row>
    <row r="11314" spans="7:8" ht="14.45" x14ac:dyDescent="0.3">
      <c r="G11314" s="83"/>
      <c r="H11314" s="83"/>
    </row>
    <row r="11315" spans="7:8" ht="14.45" x14ac:dyDescent="0.3">
      <c r="G11315" s="83"/>
      <c r="H11315" s="83"/>
    </row>
    <row r="11316" spans="7:8" ht="14.45" x14ac:dyDescent="0.3">
      <c r="G11316" s="83"/>
      <c r="H11316" s="83"/>
    </row>
    <row r="11317" spans="7:8" ht="14.45" x14ac:dyDescent="0.3">
      <c r="G11317" s="83"/>
      <c r="H11317" s="83"/>
    </row>
    <row r="11318" spans="7:8" ht="14.45" x14ac:dyDescent="0.3">
      <c r="G11318" s="83"/>
      <c r="H11318" s="83"/>
    </row>
    <row r="11319" spans="7:8" ht="14.45" x14ac:dyDescent="0.3">
      <c r="G11319" s="83"/>
      <c r="H11319" s="83"/>
    </row>
    <row r="11320" spans="7:8" ht="14.45" x14ac:dyDescent="0.3">
      <c r="G11320" s="83"/>
      <c r="H11320" s="83"/>
    </row>
    <row r="11321" spans="7:8" ht="14.45" x14ac:dyDescent="0.3">
      <c r="G11321" s="83"/>
      <c r="H11321" s="83"/>
    </row>
    <row r="11322" spans="7:8" ht="14.45" x14ac:dyDescent="0.3">
      <c r="G11322" s="83"/>
      <c r="H11322" s="83"/>
    </row>
    <row r="11323" spans="7:8" ht="14.45" x14ac:dyDescent="0.3">
      <c r="G11323" s="83"/>
      <c r="H11323" s="83"/>
    </row>
    <row r="11324" spans="7:8" ht="14.45" x14ac:dyDescent="0.3">
      <c r="G11324" s="83"/>
      <c r="H11324" s="83"/>
    </row>
    <row r="11325" spans="7:8" ht="14.45" x14ac:dyDescent="0.3">
      <c r="G11325" s="83"/>
      <c r="H11325" s="83"/>
    </row>
    <row r="11326" spans="7:8" ht="14.45" x14ac:dyDescent="0.3">
      <c r="G11326" s="83"/>
      <c r="H11326" s="83"/>
    </row>
    <row r="11327" spans="7:8" ht="14.45" x14ac:dyDescent="0.3">
      <c r="G11327" s="83"/>
      <c r="H11327" s="83"/>
    </row>
    <row r="11328" spans="7:8" ht="14.45" x14ac:dyDescent="0.3">
      <c r="G11328" s="83"/>
      <c r="H11328" s="83"/>
    </row>
    <row r="11329" spans="7:8" ht="14.45" x14ac:dyDescent="0.3">
      <c r="G11329" s="83"/>
      <c r="H11329" s="83"/>
    </row>
    <row r="11330" spans="7:8" ht="14.45" x14ac:dyDescent="0.3">
      <c r="G11330" s="83"/>
      <c r="H11330" s="83"/>
    </row>
    <row r="11331" spans="7:8" ht="14.45" x14ac:dyDescent="0.3">
      <c r="G11331" s="83"/>
      <c r="H11331" s="83"/>
    </row>
    <row r="11332" spans="7:8" ht="14.45" x14ac:dyDescent="0.3">
      <c r="G11332" s="83"/>
      <c r="H11332" s="83"/>
    </row>
    <row r="11333" spans="7:8" ht="14.45" x14ac:dyDescent="0.3">
      <c r="G11333" s="83"/>
      <c r="H11333" s="83"/>
    </row>
    <row r="11334" spans="7:8" ht="14.45" x14ac:dyDescent="0.3">
      <c r="G11334" s="83"/>
      <c r="H11334" s="83"/>
    </row>
    <row r="11335" spans="7:8" ht="14.45" x14ac:dyDescent="0.3">
      <c r="G11335" s="83"/>
      <c r="H11335" s="83"/>
    </row>
    <row r="11336" spans="7:8" ht="14.45" x14ac:dyDescent="0.3">
      <c r="G11336" s="83"/>
      <c r="H11336" s="83"/>
    </row>
    <row r="11337" spans="7:8" ht="14.45" x14ac:dyDescent="0.3">
      <c r="G11337" s="83"/>
      <c r="H11337" s="83"/>
    </row>
    <row r="11338" spans="7:8" ht="14.45" x14ac:dyDescent="0.3">
      <c r="G11338" s="83"/>
      <c r="H11338" s="83"/>
    </row>
    <row r="11339" spans="7:8" ht="14.45" x14ac:dyDescent="0.3">
      <c r="G11339" s="83"/>
      <c r="H11339" s="83"/>
    </row>
    <row r="11340" spans="7:8" ht="14.45" x14ac:dyDescent="0.3">
      <c r="G11340" s="83"/>
      <c r="H11340" s="83"/>
    </row>
    <row r="11341" spans="7:8" ht="14.45" x14ac:dyDescent="0.3">
      <c r="G11341" s="83"/>
      <c r="H11341" s="83"/>
    </row>
    <row r="11342" spans="7:8" ht="14.45" x14ac:dyDescent="0.3">
      <c r="G11342" s="83"/>
      <c r="H11342" s="83"/>
    </row>
    <row r="11343" spans="7:8" ht="14.45" x14ac:dyDescent="0.3">
      <c r="G11343" s="83"/>
      <c r="H11343" s="83"/>
    </row>
    <row r="11344" spans="7:8" ht="14.45" x14ac:dyDescent="0.3">
      <c r="G11344" s="83"/>
      <c r="H11344" s="83"/>
    </row>
    <row r="11345" spans="7:8" ht="14.45" x14ac:dyDescent="0.3">
      <c r="G11345" s="83"/>
      <c r="H11345" s="83"/>
    </row>
    <row r="11346" spans="7:8" ht="14.45" x14ac:dyDescent="0.3">
      <c r="G11346" s="83"/>
      <c r="H11346" s="83"/>
    </row>
    <row r="11347" spans="7:8" ht="14.45" x14ac:dyDescent="0.3">
      <c r="G11347" s="83"/>
      <c r="H11347" s="83"/>
    </row>
    <row r="11348" spans="7:8" ht="14.45" x14ac:dyDescent="0.3">
      <c r="G11348" s="83"/>
      <c r="H11348" s="83"/>
    </row>
    <row r="11349" spans="7:8" ht="14.45" x14ac:dyDescent="0.3">
      <c r="G11349" s="83"/>
      <c r="H11349" s="83"/>
    </row>
    <row r="11350" spans="7:8" ht="14.45" x14ac:dyDescent="0.3">
      <c r="G11350" s="83"/>
      <c r="H11350" s="83"/>
    </row>
    <row r="11351" spans="7:8" ht="14.45" x14ac:dyDescent="0.3">
      <c r="G11351" s="83"/>
      <c r="H11351" s="83"/>
    </row>
    <row r="11352" spans="7:8" ht="14.45" x14ac:dyDescent="0.3">
      <c r="G11352" s="83"/>
      <c r="H11352" s="83"/>
    </row>
    <row r="11353" spans="7:8" ht="14.45" x14ac:dyDescent="0.3">
      <c r="G11353" s="83"/>
      <c r="H11353" s="83"/>
    </row>
    <row r="11354" spans="7:8" ht="14.45" x14ac:dyDescent="0.3">
      <c r="G11354" s="83"/>
      <c r="H11354" s="83"/>
    </row>
    <row r="11355" spans="7:8" ht="14.45" x14ac:dyDescent="0.3">
      <c r="G11355" s="83"/>
      <c r="H11355" s="83"/>
    </row>
    <row r="11356" spans="7:8" ht="14.45" x14ac:dyDescent="0.3">
      <c r="G11356" s="83"/>
      <c r="H11356" s="83"/>
    </row>
    <row r="11357" spans="7:8" ht="14.45" x14ac:dyDescent="0.3">
      <c r="G11357" s="83"/>
      <c r="H11357" s="83"/>
    </row>
    <row r="11358" spans="7:8" ht="14.45" x14ac:dyDescent="0.3">
      <c r="G11358" s="83"/>
      <c r="H11358" s="83"/>
    </row>
    <row r="11359" spans="7:8" ht="14.45" x14ac:dyDescent="0.3">
      <c r="G11359" s="83"/>
      <c r="H11359" s="83"/>
    </row>
    <row r="11360" spans="7:8" ht="14.45" x14ac:dyDescent="0.3">
      <c r="G11360" s="83"/>
      <c r="H11360" s="83"/>
    </row>
    <row r="11361" spans="7:8" ht="14.45" x14ac:dyDescent="0.3">
      <c r="G11361" s="83"/>
      <c r="H11361" s="83"/>
    </row>
    <row r="11362" spans="7:8" ht="14.45" x14ac:dyDescent="0.3">
      <c r="G11362" s="83"/>
      <c r="H11362" s="83"/>
    </row>
    <row r="11363" spans="7:8" ht="14.45" x14ac:dyDescent="0.3">
      <c r="G11363" s="83"/>
      <c r="H11363" s="83"/>
    </row>
    <row r="11364" spans="7:8" ht="14.45" x14ac:dyDescent="0.3">
      <c r="G11364" s="83"/>
      <c r="H11364" s="83"/>
    </row>
    <row r="11365" spans="7:8" ht="14.45" x14ac:dyDescent="0.3">
      <c r="G11365" s="83"/>
      <c r="H11365" s="83"/>
    </row>
    <row r="11366" spans="7:8" ht="14.45" x14ac:dyDescent="0.3">
      <c r="G11366" s="83"/>
      <c r="H11366" s="83"/>
    </row>
    <row r="11367" spans="7:8" ht="14.45" x14ac:dyDescent="0.3">
      <c r="G11367" s="83"/>
      <c r="H11367" s="83"/>
    </row>
    <row r="11368" spans="7:8" ht="14.45" x14ac:dyDescent="0.3">
      <c r="G11368" s="83"/>
      <c r="H11368" s="83"/>
    </row>
    <row r="11369" spans="7:8" ht="14.45" x14ac:dyDescent="0.3">
      <c r="G11369" s="83"/>
      <c r="H11369" s="83"/>
    </row>
    <row r="11370" spans="7:8" ht="14.45" x14ac:dyDescent="0.3">
      <c r="G11370" s="83"/>
      <c r="H11370" s="83"/>
    </row>
    <row r="11371" spans="7:8" ht="14.45" x14ac:dyDescent="0.3">
      <c r="G11371" s="83"/>
      <c r="H11371" s="83"/>
    </row>
    <row r="11372" spans="7:8" ht="14.45" x14ac:dyDescent="0.3">
      <c r="G11372" s="83"/>
      <c r="H11372" s="83"/>
    </row>
    <row r="11373" spans="7:8" ht="14.45" x14ac:dyDescent="0.3">
      <c r="G11373" s="83"/>
      <c r="H11373" s="83"/>
    </row>
    <row r="11374" spans="7:8" ht="14.45" x14ac:dyDescent="0.3">
      <c r="G11374" s="83"/>
      <c r="H11374" s="83"/>
    </row>
    <row r="11375" spans="7:8" ht="14.45" x14ac:dyDescent="0.3">
      <c r="G11375" s="83"/>
      <c r="H11375" s="83"/>
    </row>
    <row r="11376" spans="7:8" ht="14.45" x14ac:dyDescent="0.3">
      <c r="G11376" s="83"/>
      <c r="H11376" s="83"/>
    </row>
    <row r="11377" spans="7:8" ht="14.45" x14ac:dyDescent="0.3">
      <c r="G11377" s="83"/>
      <c r="H11377" s="83"/>
    </row>
    <row r="11378" spans="7:8" ht="14.45" x14ac:dyDescent="0.3">
      <c r="G11378" s="83"/>
      <c r="H11378" s="83"/>
    </row>
    <row r="11379" spans="7:8" ht="14.45" x14ac:dyDescent="0.3">
      <c r="G11379" s="83"/>
      <c r="H11379" s="83"/>
    </row>
    <row r="11380" spans="7:8" ht="14.45" x14ac:dyDescent="0.3">
      <c r="G11380" s="83"/>
      <c r="H11380" s="83"/>
    </row>
    <row r="11381" spans="7:8" ht="14.45" x14ac:dyDescent="0.3">
      <c r="G11381" s="83"/>
      <c r="H11381" s="83"/>
    </row>
    <row r="11382" spans="7:8" ht="14.45" x14ac:dyDescent="0.3">
      <c r="G11382" s="83"/>
      <c r="H11382" s="83"/>
    </row>
    <row r="11383" spans="7:8" ht="14.45" x14ac:dyDescent="0.3">
      <c r="G11383" s="83"/>
      <c r="H11383" s="83"/>
    </row>
    <row r="11384" spans="7:8" ht="14.45" x14ac:dyDescent="0.3">
      <c r="G11384" s="83"/>
      <c r="H11384" s="83"/>
    </row>
    <row r="11385" spans="7:8" ht="14.45" x14ac:dyDescent="0.3">
      <c r="G11385" s="83"/>
      <c r="H11385" s="83"/>
    </row>
    <row r="11386" spans="7:8" ht="14.45" x14ac:dyDescent="0.3">
      <c r="G11386" s="83"/>
      <c r="H11386" s="83"/>
    </row>
    <row r="11387" spans="7:8" ht="14.45" x14ac:dyDescent="0.3">
      <c r="G11387" s="83"/>
      <c r="H11387" s="83"/>
    </row>
    <row r="11388" spans="7:8" ht="14.45" x14ac:dyDescent="0.3">
      <c r="G11388" s="83"/>
      <c r="H11388" s="83"/>
    </row>
    <row r="11389" spans="7:8" ht="14.45" x14ac:dyDescent="0.3">
      <c r="G11389" s="83"/>
      <c r="H11389" s="83"/>
    </row>
    <row r="11390" spans="7:8" ht="14.45" x14ac:dyDescent="0.3">
      <c r="G11390" s="83"/>
      <c r="H11390" s="83"/>
    </row>
    <row r="11391" spans="7:8" ht="14.45" x14ac:dyDescent="0.3">
      <c r="G11391" s="83"/>
      <c r="H11391" s="83"/>
    </row>
    <row r="11392" spans="7:8" ht="14.45" x14ac:dyDescent="0.3">
      <c r="G11392" s="83"/>
      <c r="H11392" s="83"/>
    </row>
    <row r="11393" spans="7:8" ht="14.45" x14ac:dyDescent="0.3">
      <c r="G11393" s="83"/>
      <c r="H11393" s="83"/>
    </row>
    <row r="11394" spans="7:8" ht="14.45" x14ac:dyDescent="0.3">
      <c r="G11394" s="83"/>
      <c r="H11394" s="83"/>
    </row>
    <row r="11395" spans="7:8" ht="14.45" x14ac:dyDescent="0.3">
      <c r="G11395" s="83"/>
      <c r="H11395" s="83"/>
    </row>
    <row r="11396" spans="7:8" ht="14.45" x14ac:dyDescent="0.3">
      <c r="G11396" s="83"/>
      <c r="H11396" s="83"/>
    </row>
    <row r="11397" spans="7:8" ht="14.45" x14ac:dyDescent="0.3">
      <c r="G11397" s="83"/>
      <c r="H11397" s="83"/>
    </row>
    <row r="11398" spans="7:8" ht="14.45" x14ac:dyDescent="0.3">
      <c r="G11398" s="83"/>
      <c r="H11398" s="83"/>
    </row>
    <row r="11399" spans="7:8" ht="14.45" x14ac:dyDescent="0.3">
      <c r="G11399" s="83"/>
      <c r="H11399" s="83"/>
    </row>
    <row r="11400" spans="7:8" ht="14.45" x14ac:dyDescent="0.3">
      <c r="G11400" s="83"/>
      <c r="H11400" s="83"/>
    </row>
    <row r="11401" spans="7:8" ht="14.45" x14ac:dyDescent="0.3">
      <c r="G11401" s="83"/>
      <c r="H11401" s="83"/>
    </row>
    <row r="11402" spans="7:8" ht="14.45" x14ac:dyDescent="0.3">
      <c r="G11402" s="83"/>
      <c r="H11402" s="83"/>
    </row>
    <row r="11403" spans="7:8" ht="14.45" x14ac:dyDescent="0.3">
      <c r="G11403" s="83"/>
      <c r="H11403" s="83"/>
    </row>
    <row r="11404" spans="7:8" ht="14.45" x14ac:dyDescent="0.3">
      <c r="G11404" s="83"/>
      <c r="H11404" s="83"/>
    </row>
    <row r="11405" spans="7:8" ht="14.45" x14ac:dyDescent="0.3">
      <c r="G11405" s="83"/>
      <c r="H11405" s="83"/>
    </row>
    <row r="11406" spans="7:8" ht="14.45" x14ac:dyDescent="0.3">
      <c r="G11406" s="83"/>
      <c r="H11406" s="83"/>
    </row>
    <row r="11407" spans="7:8" ht="14.45" x14ac:dyDescent="0.3">
      <c r="G11407" s="83"/>
      <c r="H11407" s="83"/>
    </row>
    <row r="11408" spans="7:8" ht="14.45" x14ac:dyDescent="0.3">
      <c r="G11408" s="83"/>
      <c r="H11408" s="83"/>
    </row>
    <row r="11409" spans="7:8" ht="14.45" x14ac:dyDescent="0.3">
      <c r="G11409" s="83"/>
      <c r="H11409" s="83"/>
    </row>
    <row r="11410" spans="7:8" ht="14.45" x14ac:dyDescent="0.3">
      <c r="G11410" s="83"/>
      <c r="H11410" s="83"/>
    </row>
    <row r="11411" spans="7:8" ht="14.45" x14ac:dyDescent="0.3">
      <c r="G11411" s="83"/>
      <c r="H11411" s="83"/>
    </row>
    <row r="11412" spans="7:8" ht="14.45" x14ac:dyDescent="0.3">
      <c r="G11412" s="83"/>
      <c r="H11412" s="83"/>
    </row>
    <row r="11413" spans="7:8" ht="14.45" x14ac:dyDescent="0.3">
      <c r="G11413" s="83"/>
      <c r="H11413" s="83"/>
    </row>
    <row r="11414" spans="7:8" ht="14.45" x14ac:dyDescent="0.3">
      <c r="G11414" s="83"/>
      <c r="H11414" s="83"/>
    </row>
    <row r="11415" spans="7:8" ht="14.45" x14ac:dyDescent="0.3">
      <c r="G11415" s="83"/>
      <c r="H11415" s="83"/>
    </row>
    <row r="11416" spans="7:8" ht="14.45" x14ac:dyDescent="0.3">
      <c r="G11416" s="83"/>
      <c r="H11416" s="83"/>
    </row>
    <row r="11417" spans="7:8" ht="14.45" x14ac:dyDescent="0.3">
      <c r="G11417" s="83"/>
      <c r="H11417" s="83"/>
    </row>
    <row r="11418" spans="7:8" ht="14.45" x14ac:dyDescent="0.3">
      <c r="G11418" s="83"/>
      <c r="H11418" s="83"/>
    </row>
    <row r="11419" spans="7:8" ht="14.45" x14ac:dyDescent="0.3">
      <c r="G11419" s="83"/>
      <c r="H11419" s="83"/>
    </row>
    <row r="11420" spans="7:8" ht="14.45" x14ac:dyDescent="0.3">
      <c r="G11420" s="83"/>
      <c r="H11420" s="83"/>
    </row>
    <row r="11421" spans="7:8" ht="14.45" x14ac:dyDescent="0.3">
      <c r="G11421" s="83"/>
      <c r="H11421" s="83"/>
    </row>
    <row r="11422" spans="7:8" ht="14.45" x14ac:dyDescent="0.3">
      <c r="G11422" s="83"/>
      <c r="H11422" s="83"/>
    </row>
    <row r="11423" spans="7:8" ht="14.45" x14ac:dyDescent="0.3">
      <c r="G11423" s="83"/>
      <c r="H11423" s="83"/>
    </row>
    <row r="11424" spans="7:8" ht="14.45" x14ac:dyDescent="0.3">
      <c r="G11424" s="83"/>
      <c r="H11424" s="83"/>
    </row>
    <row r="11425" spans="7:8" ht="14.45" x14ac:dyDescent="0.3">
      <c r="G11425" s="83"/>
      <c r="H11425" s="83"/>
    </row>
    <row r="11426" spans="7:8" ht="14.45" x14ac:dyDescent="0.3">
      <c r="G11426" s="83"/>
      <c r="H11426" s="83"/>
    </row>
    <row r="11427" spans="7:8" ht="14.45" x14ac:dyDescent="0.3">
      <c r="G11427" s="83"/>
      <c r="H11427" s="83"/>
    </row>
    <row r="11428" spans="7:8" ht="14.45" x14ac:dyDescent="0.3">
      <c r="G11428" s="83"/>
      <c r="H11428" s="83"/>
    </row>
    <row r="11429" spans="7:8" ht="14.45" x14ac:dyDescent="0.3">
      <c r="G11429" s="83"/>
      <c r="H11429" s="83"/>
    </row>
    <row r="11430" spans="7:8" ht="14.45" x14ac:dyDescent="0.3">
      <c r="G11430" s="83"/>
      <c r="H11430" s="83"/>
    </row>
    <row r="11431" spans="7:8" ht="14.45" x14ac:dyDescent="0.3">
      <c r="G11431" s="83"/>
      <c r="H11431" s="83"/>
    </row>
    <row r="11432" spans="7:8" ht="14.45" x14ac:dyDescent="0.3">
      <c r="G11432" s="83"/>
      <c r="H11432" s="83"/>
    </row>
    <row r="11433" spans="7:8" ht="14.45" x14ac:dyDescent="0.3">
      <c r="G11433" s="83"/>
      <c r="H11433" s="83"/>
    </row>
    <row r="11434" spans="7:8" ht="14.45" x14ac:dyDescent="0.3">
      <c r="G11434" s="83"/>
      <c r="H11434" s="83"/>
    </row>
    <row r="11435" spans="7:8" ht="14.45" x14ac:dyDescent="0.3">
      <c r="G11435" s="83"/>
      <c r="H11435" s="83"/>
    </row>
    <row r="11436" spans="7:8" ht="14.45" x14ac:dyDescent="0.3">
      <c r="G11436" s="83"/>
      <c r="H11436" s="83"/>
    </row>
    <row r="11437" spans="7:8" ht="14.45" x14ac:dyDescent="0.3">
      <c r="G11437" s="83"/>
      <c r="H11437" s="83"/>
    </row>
    <row r="11438" spans="7:8" ht="14.45" x14ac:dyDescent="0.3">
      <c r="G11438" s="83"/>
      <c r="H11438" s="83"/>
    </row>
    <row r="11439" spans="7:8" ht="14.45" x14ac:dyDescent="0.3">
      <c r="G11439" s="83"/>
      <c r="H11439" s="83"/>
    </row>
    <row r="11440" spans="7:8" ht="14.45" x14ac:dyDescent="0.3">
      <c r="G11440" s="83"/>
      <c r="H11440" s="83"/>
    </row>
    <row r="11441" spans="7:8" ht="14.45" x14ac:dyDescent="0.3">
      <c r="G11441" s="83"/>
      <c r="H11441" s="83"/>
    </row>
    <row r="11442" spans="7:8" ht="14.45" x14ac:dyDescent="0.3">
      <c r="G11442" s="83"/>
      <c r="H11442" s="83"/>
    </row>
    <row r="11443" spans="7:8" ht="14.45" x14ac:dyDescent="0.3">
      <c r="G11443" s="83"/>
      <c r="H11443" s="83"/>
    </row>
    <row r="11444" spans="7:8" ht="14.45" x14ac:dyDescent="0.3">
      <c r="G11444" s="83"/>
      <c r="H11444" s="83"/>
    </row>
    <row r="11445" spans="7:8" ht="14.45" x14ac:dyDescent="0.3">
      <c r="G11445" s="83"/>
      <c r="H11445" s="83"/>
    </row>
    <row r="11446" spans="7:8" ht="14.45" x14ac:dyDescent="0.3">
      <c r="G11446" s="83"/>
      <c r="H11446" s="83"/>
    </row>
    <row r="11447" spans="7:8" ht="14.45" x14ac:dyDescent="0.3">
      <c r="G11447" s="83"/>
      <c r="H11447" s="83"/>
    </row>
    <row r="11448" spans="7:8" ht="14.45" x14ac:dyDescent="0.3">
      <c r="G11448" s="83"/>
      <c r="H11448" s="83"/>
    </row>
    <row r="11449" spans="7:8" ht="14.45" x14ac:dyDescent="0.3">
      <c r="G11449" s="83"/>
      <c r="H11449" s="83"/>
    </row>
    <row r="11450" spans="7:8" ht="14.45" x14ac:dyDescent="0.3">
      <c r="G11450" s="83"/>
      <c r="H11450" s="83"/>
    </row>
    <row r="11451" spans="7:8" ht="14.45" x14ac:dyDescent="0.3">
      <c r="G11451" s="83"/>
      <c r="H11451" s="83"/>
    </row>
    <row r="11452" spans="7:8" ht="14.45" x14ac:dyDescent="0.3">
      <c r="G11452" s="83"/>
      <c r="H11452" s="83"/>
    </row>
    <row r="11453" spans="7:8" ht="14.45" x14ac:dyDescent="0.3">
      <c r="G11453" s="83"/>
      <c r="H11453" s="83"/>
    </row>
    <row r="11454" spans="7:8" ht="14.45" x14ac:dyDescent="0.3">
      <c r="G11454" s="83"/>
      <c r="H11454" s="83"/>
    </row>
    <row r="11455" spans="7:8" ht="14.45" x14ac:dyDescent="0.3">
      <c r="G11455" s="83"/>
      <c r="H11455" s="83"/>
    </row>
    <row r="11456" spans="7:8" ht="14.45" x14ac:dyDescent="0.3">
      <c r="G11456" s="83"/>
      <c r="H11456" s="83"/>
    </row>
    <row r="11457" spans="7:8" ht="14.45" x14ac:dyDescent="0.3">
      <c r="G11457" s="83"/>
      <c r="H11457" s="83"/>
    </row>
    <row r="11458" spans="7:8" ht="14.45" x14ac:dyDescent="0.3">
      <c r="G11458" s="83"/>
      <c r="H11458" s="83"/>
    </row>
    <row r="11459" spans="7:8" ht="14.45" x14ac:dyDescent="0.3">
      <c r="G11459" s="83"/>
      <c r="H11459" s="83"/>
    </row>
    <row r="11460" spans="7:8" ht="14.45" x14ac:dyDescent="0.3">
      <c r="G11460" s="83"/>
      <c r="H11460" s="83"/>
    </row>
    <row r="11461" spans="7:8" ht="14.45" x14ac:dyDescent="0.3">
      <c r="G11461" s="83"/>
      <c r="H11461" s="83"/>
    </row>
    <row r="11462" spans="7:8" ht="14.45" x14ac:dyDescent="0.3">
      <c r="G11462" s="83"/>
      <c r="H11462" s="83"/>
    </row>
    <row r="11463" spans="7:8" ht="14.45" x14ac:dyDescent="0.3">
      <c r="G11463" s="83"/>
      <c r="H11463" s="83"/>
    </row>
    <row r="11464" spans="7:8" ht="14.45" x14ac:dyDescent="0.3">
      <c r="G11464" s="83"/>
      <c r="H11464" s="83"/>
    </row>
    <row r="11465" spans="7:8" ht="14.45" x14ac:dyDescent="0.3">
      <c r="G11465" s="83"/>
      <c r="H11465" s="83"/>
    </row>
    <row r="11466" spans="7:8" ht="14.45" x14ac:dyDescent="0.3">
      <c r="G11466" s="83"/>
      <c r="H11466" s="83"/>
    </row>
    <row r="11467" spans="7:8" ht="14.45" x14ac:dyDescent="0.3">
      <c r="G11467" s="83"/>
      <c r="H11467" s="83"/>
    </row>
    <row r="11468" spans="7:8" ht="14.45" x14ac:dyDescent="0.3">
      <c r="G11468" s="83"/>
      <c r="H11468" s="83"/>
    </row>
    <row r="11469" spans="7:8" ht="14.45" x14ac:dyDescent="0.3">
      <c r="G11469" s="83"/>
      <c r="H11469" s="83"/>
    </row>
    <row r="11470" spans="7:8" ht="14.45" x14ac:dyDescent="0.3">
      <c r="G11470" s="83"/>
      <c r="H11470" s="83"/>
    </row>
    <row r="11471" spans="7:8" ht="14.45" x14ac:dyDescent="0.3">
      <c r="G11471" s="83"/>
      <c r="H11471" s="83"/>
    </row>
    <row r="11472" spans="7:8" ht="14.45" x14ac:dyDescent="0.3">
      <c r="G11472" s="83"/>
      <c r="H11472" s="83"/>
    </row>
    <row r="11473" spans="7:8" ht="14.45" x14ac:dyDescent="0.3">
      <c r="G11473" s="83"/>
      <c r="H11473" s="83"/>
    </row>
    <row r="11474" spans="7:8" ht="14.45" x14ac:dyDescent="0.3">
      <c r="G11474" s="83"/>
      <c r="H11474" s="83"/>
    </row>
    <row r="11475" spans="7:8" ht="14.45" x14ac:dyDescent="0.3">
      <c r="G11475" s="83"/>
      <c r="H11475" s="83"/>
    </row>
    <row r="11476" spans="7:8" ht="14.45" x14ac:dyDescent="0.3">
      <c r="G11476" s="83"/>
      <c r="H11476" s="83"/>
    </row>
    <row r="11477" spans="7:8" ht="14.45" x14ac:dyDescent="0.3">
      <c r="G11477" s="83"/>
      <c r="H11477" s="83"/>
    </row>
    <row r="11478" spans="7:8" ht="14.45" x14ac:dyDescent="0.3">
      <c r="G11478" s="83"/>
      <c r="H11478" s="83"/>
    </row>
    <row r="11479" spans="7:8" ht="14.45" x14ac:dyDescent="0.3">
      <c r="G11479" s="83"/>
      <c r="H11479" s="83"/>
    </row>
    <row r="11480" spans="7:8" ht="14.45" x14ac:dyDescent="0.3">
      <c r="G11480" s="83"/>
      <c r="H11480" s="83"/>
    </row>
    <row r="11481" spans="7:8" ht="14.45" x14ac:dyDescent="0.3">
      <c r="G11481" s="83"/>
      <c r="H11481" s="83"/>
    </row>
    <row r="11482" spans="7:8" ht="14.45" x14ac:dyDescent="0.3">
      <c r="G11482" s="83"/>
      <c r="H11482" s="83"/>
    </row>
    <row r="11483" spans="7:8" ht="14.45" x14ac:dyDescent="0.3">
      <c r="G11483" s="83"/>
      <c r="H11483" s="83"/>
    </row>
    <row r="11484" spans="7:8" ht="14.45" x14ac:dyDescent="0.3">
      <c r="G11484" s="83"/>
      <c r="H11484" s="83"/>
    </row>
    <row r="11485" spans="7:8" ht="14.45" x14ac:dyDescent="0.3">
      <c r="G11485" s="83"/>
      <c r="H11485" s="83"/>
    </row>
    <row r="11486" spans="7:8" ht="14.45" x14ac:dyDescent="0.3">
      <c r="G11486" s="83"/>
      <c r="H11486" s="83"/>
    </row>
    <row r="11487" spans="7:8" ht="14.45" x14ac:dyDescent="0.3">
      <c r="G11487" s="83"/>
      <c r="H11487" s="83"/>
    </row>
    <row r="11488" spans="7:8" ht="14.45" x14ac:dyDescent="0.3">
      <c r="G11488" s="83"/>
      <c r="H11488" s="83"/>
    </row>
    <row r="11489" spans="7:8" ht="14.45" x14ac:dyDescent="0.3">
      <c r="G11489" s="83"/>
      <c r="H11489" s="83"/>
    </row>
    <row r="11490" spans="7:8" ht="14.45" x14ac:dyDescent="0.3">
      <c r="G11490" s="83"/>
      <c r="H11490" s="83"/>
    </row>
    <row r="11491" spans="7:8" ht="14.45" x14ac:dyDescent="0.3">
      <c r="G11491" s="83"/>
      <c r="H11491" s="83"/>
    </row>
    <row r="11492" spans="7:8" ht="14.45" x14ac:dyDescent="0.3">
      <c r="G11492" s="83"/>
      <c r="H11492" s="83"/>
    </row>
    <row r="11493" spans="7:8" ht="14.45" x14ac:dyDescent="0.3">
      <c r="G11493" s="83"/>
      <c r="H11493" s="83"/>
    </row>
    <row r="11494" spans="7:8" ht="14.45" x14ac:dyDescent="0.3">
      <c r="G11494" s="83"/>
      <c r="H11494" s="83"/>
    </row>
    <row r="11495" spans="7:8" ht="14.45" x14ac:dyDescent="0.3">
      <c r="G11495" s="83"/>
      <c r="H11495" s="83"/>
    </row>
    <row r="11496" spans="7:8" ht="14.45" x14ac:dyDescent="0.3">
      <c r="G11496" s="83"/>
      <c r="H11496" s="83"/>
    </row>
    <row r="11497" spans="7:8" ht="14.45" x14ac:dyDescent="0.3">
      <c r="G11497" s="83"/>
      <c r="H11497" s="83"/>
    </row>
    <row r="11498" spans="7:8" ht="14.45" x14ac:dyDescent="0.3">
      <c r="G11498" s="83"/>
      <c r="H11498" s="83"/>
    </row>
    <row r="11499" spans="7:8" ht="14.45" x14ac:dyDescent="0.3">
      <c r="G11499" s="83"/>
      <c r="H11499" s="83"/>
    </row>
    <row r="11500" spans="7:8" ht="14.45" x14ac:dyDescent="0.3">
      <c r="G11500" s="83"/>
      <c r="H11500" s="83"/>
    </row>
    <row r="11501" spans="7:8" ht="14.45" x14ac:dyDescent="0.3">
      <c r="G11501" s="83"/>
      <c r="H11501" s="83"/>
    </row>
    <row r="11502" spans="7:8" ht="14.45" x14ac:dyDescent="0.3">
      <c r="G11502" s="83"/>
      <c r="H11502" s="83"/>
    </row>
    <row r="11503" spans="7:8" ht="14.45" x14ac:dyDescent="0.3">
      <c r="G11503" s="83"/>
      <c r="H11503" s="83"/>
    </row>
    <row r="11504" spans="7:8" ht="14.45" x14ac:dyDescent="0.3">
      <c r="G11504" s="83"/>
      <c r="H11504" s="83"/>
    </row>
    <row r="11505" spans="7:8" ht="14.45" x14ac:dyDescent="0.3">
      <c r="G11505" s="83"/>
      <c r="H11505" s="83"/>
    </row>
    <row r="11506" spans="7:8" ht="14.45" x14ac:dyDescent="0.3">
      <c r="G11506" s="83"/>
      <c r="H11506" s="83"/>
    </row>
    <row r="11507" spans="7:8" ht="14.45" x14ac:dyDescent="0.3">
      <c r="G11507" s="83"/>
      <c r="H11507" s="83"/>
    </row>
    <row r="11508" spans="7:8" ht="14.45" x14ac:dyDescent="0.3">
      <c r="G11508" s="83"/>
      <c r="H11508" s="83"/>
    </row>
    <row r="11509" spans="7:8" ht="14.45" x14ac:dyDescent="0.3">
      <c r="G11509" s="83"/>
      <c r="H11509" s="83"/>
    </row>
    <row r="11510" spans="7:8" ht="14.45" x14ac:dyDescent="0.3">
      <c r="G11510" s="83"/>
      <c r="H11510" s="83"/>
    </row>
    <row r="11511" spans="7:8" ht="14.45" x14ac:dyDescent="0.3">
      <c r="G11511" s="83"/>
      <c r="H11511" s="83"/>
    </row>
    <row r="11512" spans="7:8" ht="14.45" x14ac:dyDescent="0.3">
      <c r="G11512" s="83"/>
      <c r="H11512" s="83"/>
    </row>
    <row r="11513" spans="7:8" ht="14.45" x14ac:dyDescent="0.3">
      <c r="G11513" s="83"/>
      <c r="H11513" s="83"/>
    </row>
    <row r="11514" spans="7:8" ht="14.45" x14ac:dyDescent="0.3">
      <c r="G11514" s="83"/>
      <c r="H11514" s="83"/>
    </row>
    <row r="11515" spans="7:8" ht="14.45" x14ac:dyDescent="0.3">
      <c r="G11515" s="83"/>
      <c r="H11515" s="83"/>
    </row>
    <row r="11516" spans="7:8" ht="14.45" x14ac:dyDescent="0.3">
      <c r="G11516" s="83"/>
      <c r="H11516" s="83"/>
    </row>
    <row r="11517" spans="7:8" ht="14.45" x14ac:dyDescent="0.3">
      <c r="G11517" s="83"/>
      <c r="H11517" s="83"/>
    </row>
    <row r="11518" spans="7:8" ht="14.45" x14ac:dyDescent="0.3">
      <c r="G11518" s="83"/>
      <c r="H11518" s="83"/>
    </row>
    <row r="11519" spans="7:8" ht="14.45" x14ac:dyDescent="0.3">
      <c r="G11519" s="83"/>
      <c r="H11519" s="83"/>
    </row>
    <row r="11520" spans="7:8" ht="14.45" x14ac:dyDescent="0.3">
      <c r="G11520" s="83"/>
      <c r="H11520" s="83"/>
    </row>
    <row r="11521" spans="7:8" ht="14.45" x14ac:dyDescent="0.3">
      <c r="G11521" s="83"/>
      <c r="H11521" s="83"/>
    </row>
    <row r="11522" spans="7:8" ht="14.45" x14ac:dyDescent="0.3">
      <c r="G11522" s="83"/>
      <c r="H11522" s="83"/>
    </row>
    <row r="11523" spans="7:8" ht="14.45" x14ac:dyDescent="0.3">
      <c r="G11523" s="83"/>
      <c r="H11523" s="83"/>
    </row>
    <row r="11524" spans="7:8" ht="14.45" x14ac:dyDescent="0.3">
      <c r="G11524" s="83"/>
      <c r="H11524" s="83"/>
    </row>
    <row r="11525" spans="7:8" ht="14.45" x14ac:dyDescent="0.3">
      <c r="G11525" s="83"/>
      <c r="H11525" s="83"/>
    </row>
    <row r="11526" spans="7:8" ht="14.45" x14ac:dyDescent="0.3">
      <c r="G11526" s="83"/>
      <c r="H11526" s="83"/>
    </row>
    <row r="11527" spans="7:8" ht="14.45" x14ac:dyDescent="0.3">
      <c r="G11527" s="83"/>
      <c r="H11527" s="83"/>
    </row>
    <row r="11528" spans="7:8" ht="14.45" x14ac:dyDescent="0.3">
      <c r="G11528" s="83"/>
      <c r="H11528" s="83"/>
    </row>
    <row r="11529" spans="7:8" ht="14.45" x14ac:dyDescent="0.3">
      <c r="G11529" s="83"/>
      <c r="H11529" s="83"/>
    </row>
    <row r="11530" spans="7:8" ht="14.45" x14ac:dyDescent="0.3">
      <c r="G11530" s="83"/>
      <c r="H11530" s="83"/>
    </row>
    <row r="11531" spans="7:8" ht="14.45" x14ac:dyDescent="0.3">
      <c r="G11531" s="83"/>
      <c r="H11531" s="83"/>
    </row>
    <row r="11532" spans="7:8" ht="14.45" x14ac:dyDescent="0.3">
      <c r="G11532" s="83"/>
      <c r="H11532" s="83"/>
    </row>
    <row r="11533" spans="7:8" ht="14.45" x14ac:dyDescent="0.3">
      <c r="G11533" s="83"/>
      <c r="H11533" s="83"/>
    </row>
    <row r="11534" spans="7:8" ht="14.45" x14ac:dyDescent="0.3">
      <c r="G11534" s="83"/>
      <c r="H11534" s="83"/>
    </row>
    <row r="11535" spans="7:8" ht="14.45" x14ac:dyDescent="0.3">
      <c r="G11535" s="83"/>
      <c r="H11535" s="83"/>
    </row>
    <row r="11536" spans="7:8" ht="14.45" x14ac:dyDescent="0.3">
      <c r="G11536" s="83"/>
      <c r="H11536" s="83"/>
    </row>
    <row r="11537" spans="7:8" ht="14.45" x14ac:dyDescent="0.3">
      <c r="G11537" s="83"/>
      <c r="H11537" s="83"/>
    </row>
    <row r="11538" spans="7:8" ht="14.45" x14ac:dyDescent="0.3">
      <c r="G11538" s="83"/>
      <c r="H11538" s="83"/>
    </row>
    <row r="11539" spans="7:8" ht="14.45" x14ac:dyDescent="0.3">
      <c r="G11539" s="83"/>
      <c r="H11539" s="83"/>
    </row>
    <row r="11540" spans="7:8" ht="14.45" x14ac:dyDescent="0.3">
      <c r="G11540" s="83"/>
      <c r="H11540" s="83"/>
    </row>
    <row r="11541" spans="7:8" ht="14.45" x14ac:dyDescent="0.3">
      <c r="G11541" s="83"/>
      <c r="H11541" s="83"/>
    </row>
    <row r="11542" spans="7:8" ht="14.45" x14ac:dyDescent="0.3">
      <c r="G11542" s="83"/>
      <c r="H11542" s="83"/>
    </row>
    <row r="11543" spans="7:8" ht="14.45" x14ac:dyDescent="0.3">
      <c r="G11543" s="83"/>
      <c r="H11543" s="83"/>
    </row>
    <row r="11544" spans="7:8" ht="14.45" x14ac:dyDescent="0.3">
      <c r="G11544" s="83"/>
      <c r="H11544" s="83"/>
    </row>
    <row r="11545" spans="7:8" ht="14.45" x14ac:dyDescent="0.3">
      <c r="G11545" s="83"/>
      <c r="H11545" s="83"/>
    </row>
    <row r="11546" spans="7:8" ht="14.45" x14ac:dyDescent="0.3">
      <c r="G11546" s="83"/>
      <c r="H11546" s="83"/>
    </row>
    <row r="11547" spans="7:8" ht="14.45" x14ac:dyDescent="0.3">
      <c r="G11547" s="83"/>
      <c r="H11547" s="83"/>
    </row>
    <row r="11548" spans="7:8" ht="14.45" x14ac:dyDescent="0.3">
      <c r="G11548" s="83"/>
      <c r="H11548" s="83"/>
    </row>
    <row r="11549" spans="7:8" ht="14.45" x14ac:dyDescent="0.3">
      <c r="G11549" s="83"/>
      <c r="H11549" s="83"/>
    </row>
    <row r="11550" spans="7:8" ht="14.45" x14ac:dyDescent="0.3">
      <c r="G11550" s="83"/>
      <c r="H11550" s="83"/>
    </row>
    <row r="11551" spans="7:8" ht="14.45" x14ac:dyDescent="0.3">
      <c r="G11551" s="83"/>
      <c r="H11551" s="83"/>
    </row>
    <row r="11552" spans="7:8" ht="14.45" x14ac:dyDescent="0.3">
      <c r="G11552" s="83"/>
      <c r="H11552" s="83"/>
    </row>
    <row r="11553" spans="7:8" ht="14.45" x14ac:dyDescent="0.3">
      <c r="G11553" s="83"/>
      <c r="H11553" s="83"/>
    </row>
    <row r="11554" spans="7:8" ht="14.45" x14ac:dyDescent="0.3">
      <c r="G11554" s="83"/>
      <c r="H11554" s="83"/>
    </row>
    <row r="11555" spans="7:8" ht="14.45" x14ac:dyDescent="0.3">
      <c r="G11555" s="83"/>
      <c r="H11555" s="83"/>
    </row>
    <row r="11556" spans="7:8" ht="14.45" x14ac:dyDescent="0.3">
      <c r="G11556" s="83"/>
      <c r="H11556" s="83"/>
    </row>
    <row r="11557" spans="7:8" ht="14.45" x14ac:dyDescent="0.3">
      <c r="G11557" s="83"/>
      <c r="H11557" s="83"/>
    </row>
    <row r="11558" spans="7:8" ht="14.45" x14ac:dyDescent="0.3">
      <c r="G11558" s="83"/>
      <c r="H11558" s="83"/>
    </row>
    <row r="11559" spans="7:8" ht="14.45" x14ac:dyDescent="0.3">
      <c r="G11559" s="83"/>
      <c r="H11559" s="83"/>
    </row>
    <row r="11560" spans="7:8" ht="14.45" x14ac:dyDescent="0.3">
      <c r="G11560" s="83"/>
      <c r="H11560" s="83"/>
    </row>
    <row r="11561" spans="7:8" ht="14.45" x14ac:dyDescent="0.3">
      <c r="G11561" s="83"/>
      <c r="H11561" s="83"/>
    </row>
    <row r="11562" spans="7:8" ht="14.45" x14ac:dyDescent="0.3">
      <c r="G11562" s="83"/>
      <c r="H11562" s="83"/>
    </row>
    <row r="11563" spans="7:8" ht="14.45" x14ac:dyDescent="0.3">
      <c r="G11563" s="83"/>
      <c r="H11563" s="83"/>
    </row>
    <row r="11564" spans="7:8" ht="14.45" x14ac:dyDescent="0.3">
      <c r="G11564" s="83"/>
      <c r="H11564" s="83"/>
    </row>
    <row r="11565" spans="7:8" ht="14.45" x14ac:dyDescent="0.3">
      <c r="G11565" s="83"/>
      <c r="H11565" s="83"/>
    </row>
    <row r="11566" spans="7:8" ht="14.45" x14ac:dyDescent="0.3">
      <c r="G11566" s="83"/>
      <c r="H11566" s="83"/>
    </row>
    <row r="11567" spans="7:8" ht="14.45" x14ac:dyDescent="0.3">
      <c r="G11567" s="83"/>
      <c r="H11567" s="83"/>
    </row>
    <row r="11568" spans="7:8" ht="14.45" x14ac:dyDescent="0.3">
      <c r="G11568" s="83"/>
      <c r="H11568" s="83"/>
    </row>
    <row r="11569" spans="7:8" ht="14.45" x14ac:dyDescent="0.3">
      <c r="G11569" s="83"/>
      <c r="H11569" s="83"/>
    </row>
    <row r="11570" spans="7:8" ht="14.45" x14ac:dyDescent="0.3">
      <c r="G11570" s="83"/>
      <c r="H11570" s="83"/>
    </row>
    <row r="11571" spans="7:8" ht="14.45" x14ac:dyDescent="0.3">
      <c r="G11571" s="83"/>
      <c r="H11571" s="83"/>
    </row>
    <row r="11572" spans="7:8" ht="14.45" x14ac:dyDescent="0.3">
      <c r="G11572" s="83"/>
      <c r="H11572" s="83"/>
    </row>
    <row r="11573" spans="7:8" ht="14.45" x14ac:dyDescent="0.3">
      <c r="G11573" s="83"/>
      <c r="H11573" s="83"/>
    </row>
    <row r="11574" spans="7:8" ht="14.45" x14ac:dyDescent="0.3">
      <c r="G11574" s="83"/>
      <c r="H11574" s="83"/>
    </row>
    <row r="11575" spans="7:8" ht="14.45" x14ac:dyDescent="0.3">
      <c r="G11575" s="83"/>
      <c r="H11575" s="83"/>
    </row>
    <row r="11576" spans="7:8" ht="14.45" x14ac:dyDescent="0.3">
      <c r="G11576" s="83"/>
      <c r="H11576" s="83"/>
    </row>
    <row r="11577" spans="7:8" ht="14.45" x14ac:dyDescent="0.3">
      <c r="G11577" s="83"/>
      <c r="H11577" s="83"/>
    </row>
    <row r="11578" spans="7:8" ht="14.45" x14ac:dyDescent="0.3">
      <c r="G11578" s="83"/>
      <c r="H11578" s="83"/>
    </row>
    <row r="11579" spans="7:8" ht="14.45" x14ac:dyDescent="0.3">
      <c r="G11579" s="83"/>
      <c r="H11579" s="83"/>
    </row>
    <row r="11580" spans="7:8" ht="14.45" x14ac:dyDescent="0.3">
      <c r="G11580" s="83"/>
      <c r="H11580" s="83"/>
    </row>
    <row r="11581" spans="7:8" ht="14.45" x14ac:dyDescent="0.3">
      <c r="G11581" s="83"/>
      <c r="H11581" s="83"/>
    </row>
    <row r="11582" spans="7:8" ht="14.45" x14ac:dyDescent="0.3">
      <c r="G11582" s="83"/>
      <c r="H11582" s="83"/>
    </row>
    <row r="11583" spans="7:8" ht="14.45" x14ac:dyDescent="0.3">
      <c r="G11583" s="83"/>
      <c r="H11583" s="83"/>
    </row>
    <row r="11584" spans="7:8" ht="14.45" x14ac:dyDescent="0.3">
      <c r="G11584" s="83"/>
      <c r="H11584" s="83"/>
    </row>
    <row r="11585" spans="7:8" ht="14.45" x14ac:dyDescent="0.3">
      <c r="G11585" s="83"/>
      <c r="H11585" s="83"/>
    </row>
    <row r="11586" spans="7:8" ht="14.45" x14ac:dyDescent="0.3">
      <c r="G11586" s="83"/>
      <c r="H11586" s="83"/>
    </row>
    <row r="11587" spans="7:8" ht="14.45" x14ac:dyDescent="0.3">
      <c r="G11587" s="83"/>
      <c r="H11587" s="83"/>
    </row>
    <row r="11588" spans="7:8" ht="14.45" x14ac:dyDescent="0.3">
      <c r="G11588" s="83"/>
      <c r="H11588" s="83"/>
    </row>
    <row r="11589" spans="7:8" ht="14.45" x14ac:dyDescent="0.3">
      <c r="G11589" s="83"/>
      <c r="H11589" s="83"/>
    </row>
    <row r="11590" spans="7:8" ht="14.45" x14ac:dyDescent="0.3">
      <c r="G11590" s="83"/>
      <c r="H11590" s="83"/>
    </row>
    <row r="11591" spans="7:8" ht="14.45" x14ac:dyDescent="0.3">
      <c r="G11591" s="83"/>
      <c r="H11591" s="83"/>
    </row>
    <row r="11592" spans="7:8" ht="14.45" x14ac:dyDescent="0.3">
      <c r="G11592" s="83"/>
      <c r="H11592" s="83"/>
    </row>
    <row r="11593" spans="7:8" ht="14.45" x14ac:dyDescent="0.3">
      <c r="G11593" s="83"/>
      <c r="H11593" s="83"/>
    </row>
    <row r="11594" spans="7:8" ht="14.45" x14ac:dyDescent="0.3">
      <c r="G11594" s="83"/>
      <c r="H11594" s="83"/>
    </row>
    <row r="11595" spans="7:8" ht="14.45" x14ac:dyDescent="0.3">
      <c r="G11595" s="83"/>
      <c r="H11595" s="83"/>
    </row>
    <row r="11596" spans="7:8" ht="14.45" x14ac:dyDescent="0.3">
      <c r="G11596" s="83"/>
      <c r="H11596" s="83"/>
    </row>
    <row r="11597" spans="7:8" ht="14.45" x14ac:dyDescent="0.3">
      <c r="G11597" s="83"/>
      <c r="H11597" s="83"/>
    </row>
    <row r="11598" spans="7:8" ht="14.45" x14ac:dyDescent="0.3">
      <c r="G11598" s="83"/>
      <c r="H11598" s="83"/>
    </row>
    <row r="11599" spans="7:8" ht="14.45" x14ac:dyDescent="0.3">
      <c r="G11599" s="83"/>
      <c r="H11599" s="83"/>
    </row>
    <row r="11600" spans="7:8" ht="14.45" x14ac:dyDescent="0.3">
      <c r="G11600" s="83"/>
      <c r="H11600" s="83"/>
    </row>
    <row r="11601" spans="7:8" ht="14.45" x14ac:dyDescent="0.3">
      <c r="G11601" s="83"/>
      <c r="H11601" s="83"/>
    </row>
    <row r="11602" spans="7:8" ht="14.45" x14ac:dyDescent="0.3">
      <c r="G11602" s="83"/>
      <c r="H11602" s="83"/>
    </row>
    <row r="11603" spans="7:8" ht="14.45" x14ac:dyDescent="0.3">
      <c r="G11603" s="83"/>
      <c r="H11603" s="83"/>
    </row>
    <row r="11604" spans="7:8" ht="14.45" x14ac:dyDescent="0.3">
      <c r="G11604" s="83"/>
      <c r="H11604" s="83"/>
    </row>
    <row r="11605" spans="7:8" ht="14.45" x14ac:dyDescent="0.3">
      <c r="G11605" s="83"/>
      <c r="H11605" s="83"/>
    </row>
    <row r="11606" spans="7:8" ht="14.45" x14ac:dyDescent="0.3">
      <c r="G11606" s="83"/>
      <c r="H11606" s="83"/>
    </row>
    <row r="11607" spans="7:8" ht="14.45" x14ac:dyDescent="0.3">
      <c r="G11607" s="83"/>
      <c r="H11607" s="83"/>
    </row>
    <row r="11608" spans="7:8" ht="14.45" x14ac:dyDescent="0.3">
      <c r="G11608" s="83"/>
      <c r="H11608" s="83"/>
    </row>
    <row r="11609" spans="7:8" ht="14.45" x14ac:dyDescent="0.3">
      <c r="G11609" s="83"/>
      <c r="H11609" s="83"/>
    </row>
    <row r="11610" spans="7:8" ht="14.45" x14ac:dyDescent="0.3">
      <c r="G11610" s="83"/>
      <c r="H11610" s="83"/>
    </row>
    <row r="11611" spans="7:8" ht="14.45" x14ac:dyDescent="0.3">
      <c r="G11611" s="83"/>
      <c r="H11611" s="83"/>
    </row>
    <row r="11612" spans="7:8" ht="14.45" x14ac:dyDescent="0.3">
      <c r="G11612" s="83"/>
      <c r="H11612" s="83"/>
    </row>
    <row r="11613" spans="7:8" ht="14.45" x14ac:dyDescent="0.3">
      <c r="G11613" s="83"/>
      <c r="H11613" s="83"/>
    </row>
    <row r="11614" spans="7:8" ht="14.45" x14ac:dyDescent="0.3">
      <c r="G11614" s="83"/>
      <c r="H11614" s="83"/>
    </row>
    <row r="11615" spans="7:8" ht="14.45" x14ac:dyDescent="0.3">
      <c r="G11615" s="83"/>
      <c r="H11615" s="83"/>
    </row>
    <row r="11616" spans="7:8" ht="14.45" x14ac:dyDescent="0.3">
      <c r="G11616" s="83"/>
      <c r="H11616" s="83"/>
    </row>
    <row r="11617" spans="7:8" ht="14.45" x14ac:dyDescent="0.3">
      <c r="G11617" s="83"/>
      <c r="H11617" s="83"/>
    </row>
    <row r="11618" spans="7:8" ht="14.45" x14ac:dyDescent="0.3">
      <c r="G11618" s="83"/>
      <c r="H11618" s="83"/>
    </row>
    <row r="11619" spans="7:8" ht="14.45" x14ac:dyDescent="0.3">
      <c r="G11619" s="83"/>
      <c r="H11619" s="83"/>
    </row>
    <row r="11620" spans="7:8" ht="14.45" x14ac:dyDescent="0.3">
      <c r="G11620" s="83"/>
      <c r="H11620" s="83"/>
    </row>
    <row r="11621" spans="7:8" ht="14.45" x14ac:dyDescent="0.3">
      <c r="G11621" s="83"/>
      <c r="H11621" s="83"/>
    </row>
    <row r="11622" spans="7:8" ht="14.45" x14ac:dyDescent="0.3">
      <c r="G11622" s="83"/>
      <c r="H11622" s="83"/>
    </row>
    <row r="11623" spans="7:8" ht="14.45" x14ac:dyDescent="0.3">
      <c r="G11623" s="83"/>
      <c r="H11623" s="83"/>
    </row>
    <row r="11624" spans="7:8" ht="14.45" x14ac:dyDescent="0.3">
      <c r="G11624" s="83"/>
      <c r="H11624" s="83"/>
    </row>
    <row r="11625" spans="7:8" ht="14.45" x14ac:dyDescent="0.3">
      <c r="G11625" s="83"/>
      <c r="H11625" s="83"/>
    </row>
    <row r="11626" spans="7:8" ht="14.45" x14ac:dyDescent="0.3">
      <c r="G11626" s="83"/>
      <c r="H11626" s="83"/>
    </row>
    <row r="11627" spans="7:8" ht="14.45" x14ac:dyDescent="0.3">
      <c r="G11627" s="83"/>
      <c r="H11627" s="83"/>
    </row>
    <row r="11628" spans="7:8" ht="14.45" x14ac:dyDescent="0.3">
      <c r="G11628" s="83"/>
      <c r="H11628" s="83"/>
    </row>
    <row r="11629" spans="7:8" ht="14.45" x14ac:dyDescent="0.3">
      <c r="G11629" s="83"/>
      <c r="H11629" s="83"/>
    </row>
    <row r="11630" spans="7:8" ht="14.45" x14ac:dyDescent="0.3">
      <c r="G11630" s="83"/>
      <c r="H11630" s="83"/>
    </row>
    <row r="11631" spans="7:8" ht="14.45" x14ac:dyDescent="0.3">
      <c r="G11631" s="83"/>
      <c r="H11631" s="83"/>
    </row>
    <row r="11632" spans="7:8" ht="14.45" x14ac:dyDescent="0.3">
      <c r="G11632" s="83"/>
      <c r="H11632" s="83"/>
    </row>
    <row r="11633" spans="7:8" ht="14.45" x14ac:dyDescent="0.3">
      <c r="G11633" s="83"/>
      <c r="H11633" s="83"/>
    </row>
    <row r="11634" spans="7:8" ht="14.45" x14ac:dyDescent="0.3">
      <c r="G11634" s="83"/>
      <c r="H11634" s="83"/>
    </row>
    <row r="11635" spans="7:8" ht="14.45" x14ac:dyDescent="0.3">
      <c r="G11635" s="83"/>
      <c r="H11635" s="83"/>
    </row>
    <row r="11636" spans="7:8" ht="14.45" x14ac:dyDescent="0.3">
      <c r="G11636" s="83"/>
      <c r="H11636" s="83"/>
    </row>
    <row r="11637" spans="7:8" ht="14.45" x14ac:dyDescent="0.3">
      <c r="G11637" s="83"/>
      <c r="H11637" s="83"/>
    </row>
    <row r="11638" spans="7:8" ht="14.45" x14ac:dyDescent="0.3">
      <c r="G11638" s="83"/>
      <c r="H11638" s="83"/>
    </row>
    <row r="11639" spans="7:8" ht="14.45" x14ac:dyDescent="0.3">
      <c r="G11639" s="83"/>
      <c r="H11639" s="83"/>
    </row>
    <row r="11640" spans="7:8" ht="14.45" x14ac:dyDescent="0.3">
      <c r="G11640" s="83"/>
      <c r="H11640" s="83"/>
    </row>
    <row r="11641" spans="7:8" ht="14.45" x14ac:dyDescent="0.3">
      <c r="G11641" s="83"/>
      <c r="H11641" s="83"/>
    </row>
    <row r="11642" spans="7:8" ht="14.45" x14ac:dyDescent="0.3">
      <c r="G11642" s="83"/>
      <c r="H11642" s="83"/>
    </row>
    <row r="11643" spans="7:8" ht="14.45" x14ac:dyDescent="0.3">
      <c r="G11643" s="83"/>
      <c r="H11643" s="83"/>
    </row>
    <row r="11644" spans="7:8" ht="14.45" x14ac:dyDescent="0.3">
      <c r="G11644" s="83"/>
      <c r="H11644" s="83"/>
    </row>
    <row r="11645" spans="7:8" ht="14.45" x14ac:dyDescent="0.3">
      <c r="G11645" s="83"/>
      <c r="H11645" s="83"/>
    </row>
    <row r="11646" spans="7:8" ht="14.45" x14ac:dyDescent="0.3">
      <c r="G11646" s="83"/>
      <c r="H11646" s="83"/>
    </row>
    <row r="11647" spans="7:8" ht="14.45" x14ac:dyDescent="0.3">
      <c r="G11647" s="83"/>
      <c r="H11647" s="83"/>
    </row>
    <row r="11648" spans="7:8" ht="14.45" x14ac:dyDescent="0.3">
      <c r="G11648" s="83"/>
      <c r="H11648" s="83"/>
    </row>
    <row r="11649" spans="7:8" ht="14.45" x14ac:dyDescent="0.3">
      <c r="G11649" s="83"/>
      <c r="H11649" s="83"/>
    </row>
    <row r="11650" spans="7:8" ht="14.45" x14ac:dyDescent="0.3">
      <c r="G11650" s="83"/>
      <c r="H11650" s="83"/>
    </row>
    <row r="11651" spans="7:8" ht="14.45" x14ac:dyDescent="0.3">
      <c r="G11651" s="83"/>
      <c r="H11651" s="83"/>
    </row>
    <row r="11652" spans="7:8" ht="14.45" x14ac:dyDescent="0.3">
      <c r="G11652" s="83"/>
      <c r="H11652" s="83"/>
    </row>
    <row r="11653" spans="7:8" ht="14.45" x14ac:dyDescent="0.3">
      <c r="G11653" s="83"/>
      <c r="H11653" s="83"/>
    </row>
    <row r="11654" spans="7:8" ht="14.45" x14ac:dyDescent="0.3">
      <c r="G11654" s="83"/>
      <c r="H11654" s="83"/>
    </row>
    <row r="11655" spans="7:8" ht="14.45" x14ac:dyDescent="0.3">
      <c r="G11655" s="83"/>
      <c r="H11655" s="83"/>
    </row>
    <row r="11656" spans="7:8" ht="14.45" x14ac:dyDescent="0.3">
      <c r="G11656" s="83"/>
      <c r="H11656" s="83"/>
    </row>
    <row r="11657" spans="7:8" ht="14.45" x14ac:dyDescent="0.3">
      <c r="G11657" s="83"/>
      <c r="H11657" s="83"/>
    </row>
    <row r="11658" spans="7:8" ht="14.45" x14ac:dyDescent="0.3">
      <c r="G11658" s="83"/>
      <c r="H11658" s="83"/>
    </row>
    <row r="11659" spans="7:8" ht="14.45" x14ac:dyDescent="0.3">
      <c r="G11659" s="83"/>
      <c r="H11659" s="83"/>
    </row>
    <row r="11660" spans="7:8" ht="14.45" x14ac:dyDescent="0.3">
      <c r="G11660" s="83"/>
      <c r="H11660" s="83"/>
    </row>
    <row r="11661" spans="7:8" ht="14.45" x14ac:dyDescent="0.3">
      <c r="G11661" s="83"/>
      <c r="H11661" s="83"/>
    </row>
    <row r="11662" spans="7:8" ht="14.45" x14ac:dyDescent="0.3">
      <c r="G11662" s="83"/>
      <c r="H11662" s="83"/>
    </row>
    <row r="11663" spans="7:8" ht="14.45" x14ac:dyDescent="0.3">
      <c r="G11663" s="83"/>
      <c r="H11663" s="83"/>
    </row>
    <row r="11664" spans="7:8" ht="14.45" x14ac:dyDescent="0.3">
      <c r="G11664" s="83"/>
      <c r="H11664" s="83"/>
    </row>
    <row r="11665" spans="7:8" ht="14.45" x14ac:dyDescent="0.3">
      <c r="G11665" s="83"/>
      <c r="H11665" s="83"/>
    </row>
    <row r="11666" spans="7:8" ht="14.45" x14ac:dyDescent="0.3">
      <c r="G11666" s="83"/>
      <c r="H11666" s="83"/>
    </row>
    <row r="11667" spans="7:8" ht="14.45" x14ac:dyDescent="0.3">
      <c r="G11667" s="83"/>
      <c r="H11667" s="83"/>
    </row>
    <row r="11668" spans="7:8" ht="14.45" x14ac:dyDescent="0.3">
      <c r="G11668" s="83"/>
      <c r="H11668" s="83"/>
    </row>
    <row r="11669" spans="7:8" ht="14.45" x14ac:dyDescent="0.3">
      <c r="G11669" s="83"/>
      <c r="H11669" s="83"/>
    </row>
    <row r="11670" spans="7:8" ht="14.45" x14ac:dyDescent="0.3">
      <c r="G11670" s="83"/>
      <c r="H11670" s="83"/>
    </row>
    <row r="11671" spans="7:8" ht="14.45" x14ac:dyDescent="0.3">
      <c r="G11671" s="83"/>
      <c r="H11671" s="83"/>
    </row>
    <row r="11672" spans="7:8" ht="14.45" x14ac:dyDescent="0.3">
      <c r="G11672" s="83"/>
      <c r="H11672" s="83"/>
    </row>
    <row r="11673" spans="7:8" ht="14.45" x14ac:dyDescent="0.3">
      <c r="G11673" s="83"/>
      <c r="H11673" s="83"/>
    </row>
    <row r="11674" spans="7:8" ht="14.45" x14ac:dyDescent="0.3">
      <c r="G11674" s="83"/>
      <c r="H11674" s="83"/>
    </row>
    <row r="11675" spans="7:8" ht="14.45" x14ac:dyDescent="0.3">
      <c r="G11675" s="83"/>
      <c r="H11675" s="83"/>
    </row>
    <row r="11676" spans="7:8" ht="14.45" x14ac:dyDescent="0.3">
      <c r="G11676" s="83"/>
      <c r="H11676" s="83"/>
    </row>
    <row r="11677" spans="7:8" ht="14.45" x14ac:dyDescent="0.3">
      <c r="G11677" s="83"/>
      <c r="H11677" s="83"/>
    </row>
    <row r="11678" spans="7:8" ht="14.45" x14ac:dyDescent="0.3">
      <c r="G11678" s="83"/>
      <c r="H11678" s="83"/>
    </row>
    <row r="11679" spans="7:8" ht="14.45" x14ac:dyDescent="0.3">
      <c r="G11679" s="83"/>
      <c r="H11679" s="83"/>
    </row>
    <row r="11680" spans="7:8" ht="14.45" x14ac:dyDescent="0.3">
      <c r="G11680" s="83"/>
      <c r="H11680" s="83"/>
    </row>
    <row r="11681" spans="7:8" ht="14.45" x14ac:dyDescent="0.3">
      <c r="G11681" s="83"/>
      <c r="H11681" s="83"/>
    </row>
    <row r="11682" spans="7:8" ht="14.45" x14ac:dyDescent="0.3">
      <c r="G11682" s="83"/>
      <c r="H11682" s="83"/>
    </row>
    <row r="11683" spans="7:8" ht="14.45" x14ac:dyDescent="0.3">
      <c r="G11683" s="83"/>
      <c r="H11683" s="83"/>
    </row>
    <row r="11684" spans="7:8" ht="14.45" x14ac:dyDescent="0.3">
      <c r="G11684" s="83"/>
      <c r="H11684" s="83"/>
    </row>
    <row r="11685" spans="7:8" ht="14.45" x14ac:dyDescent="0.3">
      <c r="G11685" s="83"/>
      <c r="H11685" s="83"/>
    </row>
    <row r="11686" spans="7:8" ht="14.45" x14ac:dyDescent="0.3">
      <c r="G11686" s="83"/>
      <c r="H11686" s="83"/>
    </row>
    <row r="11687" spans="7:8" ht="14.45" x14ac:dyDescent="0.3">
      <c r="G11687" s="83"/>
      <c r="H11687" s="83"/>
    </row>
    <row r="11688" spans="7:8" ht="14.45" x14ac:dyDescent="0.3">
      <c r="G11688" s="83"/>
      <c r="H11688" s="83"/>
    </row>
    <row r="11689" spans="7:8" ht="14.45" x14ac:dyDescent="0.3">
      <c r="G11689" s="83"/>
      <c r="H11689" s="83"/>
    </row>
    <row r="11690" spans="7:8" ht="14.45" x14ac:dyDescent="0.3">
      <c r="G11690" s="83"/>
      <c r="H11690" s="83"/>
    </row>
    <row r="11691" spans="7:8" ht="14.45" x14ac:dyDescent="0.3">
      <c r="G11691" s="83"/>
      <c r="H11691" s="83"/>
    </row>
    <row r="11692" spans="7:8" ht="14.45" x14ac:dyDescent="0.3">
      <c r="G11692" s="83"/>
      <c r="H11692" s="83"/>
    </row>
    <row r="11693" spans="7:8" ht="14.45" x14ac:dyDescent="0.3">
      <c r="G11693" s="83"/>
      <c r="H11693" s="83"/>
    </row>
    <row r="11694" spans="7:8" ht="14.45" x14ac:dyDescent="0.3">
      <c r="G11694" s="83"/>
      <c r="H11694" s="83"/>
    </row>
    <row r="11695" spans="7:8" ht="14.45" x14ac:dyDescent="0.3">
      <c r="G11695" s="83"/>
      <c r="H11695" s="83"/>
    </row>
    <row r="11696" spans="7:8" ht="14.45" x14ac:dyDescent="0.3">
      <c r="G11696" s="83"/>
      <c r="H11696" s="83"/>
    </row>
    <row r="11697" spans="7:8" ht="14.45" x14ac:dyDescent="0.3">
      <c r="G11697" s="83"/>
      <c r="H11697" s="83"/>
    </row>
    <row r="11698" spans="7:8" ht="14.45" x14ac:dyDescent="0.3">
      <c r="G11698" s="83"/>
      <c r="H11698" s="83"/>
    </row>
    <row r="11699" spans="7:8" ht="14.45" x14ac:dyDescent="0.3">
      <c r="G11699" s="83"/>
      <c r="H11699" s="83"/>
    </row>
    <row r="11700" spans="7:8" ht="14.45" x14ac:dyDescent="0.3">
      <c r="G11700" s="83"/>
      <c r="H11700" s="83"/>
    </row>
    <row r="11701" spans="7:8" ht="14.45" x14ac:dyDescent="0.3">
      <c r="G11701" s="83"/>
      <c r="H11701" s="83"/>
    </row>
    <row r="11702" spans="7:8" ht="14.45" x14ac:dyDescent="0.3">
      <c r="G11702" s="83"/>
      <c r="H11702" s="83"/>
    </row>
    <row r="11703" spans="7:8" ht="14.45" x14ac:dyDescent="0.3">
      <c r="G11703" s="83"/>
      <c r="H11703" s="83"/>
    </row>
    <row r="11704" spans="7:8" ht="14.45" x14ac:dyDescent="0.3">
      <c r="G11704" s="83"/>
      <c r="H11704" s="83"/>
    </row>
    <row r="11705" spans="7:8" ht="14.45" x14ac:dyDescent="0.3">
      <c r="G11705" s="83"/>
      <c r="H11705" s="83"/>
    </row>
    <row r="11706" spans="7:8" ht="14.45" x14ac:dyDescent="0.3">
      <c r="G11706" s="83"/>
      <c r="H11706" s="83"/>
    </row>
    <row r="11707" spans="7:8" ht="14.45" x14ac:dyDescent="0.3">
      <c r="G11707" s="83"/>
      <c r="H11707" s="83"/>
    </row>
    <row r="11708" spans="7:8" ht="14.45" x14ac:dyDescent="0.3">
      <c r="G11708" s="83"/>
      <c r="H11708" s="83"/>
    </row>
    <row r="11709" spans="7:8" ht="14.45" x14ac:dyDescent="0.3">
      <c r="G11709" s="83"/>
      <c r="H11709" s="83"/>
    </row>
    <row r="11710" spans="7:8" ht="14.45" x14ac:dyDescent="0.3">
      <c r="G11710" s="83"/>
      <c r="H11710" s="83"/>
    </row>
    <row r="11711" spans="7:8" ht="14.45" x14ac:dyDescent="0.3">
      <c r="G11711" s="83"/>
      <c r="H11711" s="83"/>
    </row>
    <row r="11712" spans="7:8" ht="14.45" x14ac:dyDescent="0.3">
      <c r="G11712" s="83"/>
      <c r="H11712" s="83"/>
    </row>
    <row r="11713" spans="7:8" ht="14.45" x14ac:dyDescent="0.3">
      <c r="G11713" s="83"/>
      <c r="H11713" s="83"/>
    </row>
    <row r="11714" spans="7:8" ht="14.45" x14ac:dyDescent="0.3">
      <c r="G11714" s="83"/>
      <c r="H11714" s="83"/>
    </row>
    <row r="11715" spans="7:8" ht="14.45" x14ac:dyDescent="0.3">
      <c r="G11715" s="83"/>
      <c r="H11715" s="83"/>
    </row>
    <row r="11716" spans="7:8" ht="14.45" x14ac:dyDescent="0.3">
      <c r="G11716" s="83"/>
      <c r="H11716" s="83"/>
    </row>
    <row r="11717" spans="7:8" ht="14.45" x14ac:dyDescent="0.3">
      <c r="G11717" s="83"/>
      <c r="H11717" s="83"/>
    </row>
    <row r="11718" spans="7:8" ht="14.45" x14ac:dyDescent="0.3">
      <c r="G11718" s="83"/>
      <c r="H11718" s="83"/>
    </row>
    <row r="11719" spans="7:8" ht="14.45" x14ac:dyDescent="0.3">
      <c r="G11719" s="83"/>
      <c r="H11719" s="83"/>
    </row>
    <row r="11720" spans="7:8" ht="14.45" x14ac:dyDescent="0.3">
      <c r="G11720" s="83"/>
      <c r="H11720" s="83"/>
    </row>
    <row r="11721" spans="7:8" ht="14.45" x14ac:dyDescent="0.3">
      <c r="G11721" s="83"/>
      <c r="H11721" s="83"/>
    </row>
    <row r="11722" spans="7:8" ht="14.45" x14ac:dyDescent="0.3">
      <c r="G11722" s="83"/>
      <c r="H11722" s="83"/>
    </row>
    <row r="11723" spans="7:8" ht="14.45" x14ac:dyDescent="0.3">
      <c r="G11723" s="83"/>
      <c r="H11723" s="83"/>
    </row>
    <row r="11724" spans="7:8" ht="14.45" x14ac:dyDescent="0.3">
      <c r="G11724" s="83"/>
      <c r="H11724" s="83"/>
    </row>
    <row r="11725" spans="7:8" ht="14.45" x14ac:dyDescent="0.3">
      <c r="G11725" s="83"/>
      <c r="H11725" s="83"/>
    </row>
    <row r="11726" spans="7:8" ht="14.45" x14ac:dyDescent="0.3">
      <c r="G11726" s="83"/>
      <c r="H11726" s="83"/>
    </row>
    <row r="11727" spans="7:8" ht="14.45" x14ac:dyDescent="0.3">
      <c r="G11727" s="83"/>
      <c r="H11727" s="83"/>
    </row>
    <row r="11728" spans="7:8" ht="14.45" x14ac:dyDescent="0.3">
      <c r="G11728" s="83"/>
      <c r="H11728" s="83"/>
    </row>
    <row r="11729" spans="7:8" ht="14.45" x14ac:dyDescent="0.3">
      <c r="G11729" s="83"/>
      <c r="H11729" s="83"/>
    </row>
    <row r="11730" spans="7:8" ht="14.45" x14ac:dyDescent="0.3">
      <c r="G11730" s="83"/>
      <c r="H11730" s="83"/>
    </row>
    <row r="11731" spans="7:8" ht="14.45" x14ac:dyDescent="0.3">
      <c r="G11731" s="83"/>
      <c r="H11731" s="83"/>
    </row>
    <row r="11732" spans="7:8" ht="14.45" x14ac:dyDescent="0.3">
      <c r="G11732" s="83"/>
      <c r="H11732" s="83"/>
    </row>
    <row r="11733" spans="7:8" ht="14.45" x14ac:dyDescent="0.3">
      <c r="G11733" s="83"/>
      <c r="H11733" s="83"/>
    </row>
    <row r="11734" spans="7:8" ht="14.45" x14ac:dyDescent="0.3">
      <c r="G11734" s="83"/>
      <c r="H11734" s="83"/>
    </row>
    <row r="11735" spans="7:8" ht="14.45" x14ac:dyDescent="0.3">
      <c r="G11735" s="83"/>
      <c r="H11735" s="83"/>
    </row>
    <row r="11736" spans="7:8" ht="14.45" x14ac:dyDescent="0.3">
      <c r="G11736" s="83"/>
      <c r="H11736" s="83"/>
    </row>
    <row r="11737" spans="7:8" ht="14.45" x14ac:dyDescent="0.3">
      <c r="G11737" s="83"/>
      <c r="H11737" s="83"/>
    </row>
    <row r="11738" spans="7:8" ht="14.45" x14ac:dyDescent="0.3">
      <c r="G11738" s="83"/>
      <c r="H11738" s="83"/>
    </row>
    <row r="11739" spans="7:8" ht="14.45" x14ac:dyDescent="0.3">
      <c r="G11739" s="83"/>
      <c r="H11739" s="83"/>
    </row>
    <row r="11740" spans="7:8" ht="14.45" x14ac:dyDescent="0.3">
      <c r="G11740" s="83"/>
      <c r="H11740" s="83"/>
    </row>
    <row r="11741" spans="7:8" ht="14.45" x14ac:dyDescent="0.3">
      <c r="G11741" s="83"/>
      <c r="H11741" s="83"/>
    </row>
    <row r="11742" spans="7:8" ht="14.45" x14ac:dyDescent="0.3">
      <c r="G11742" s="83"/>
      <c r="H11742" s="83"/>
    </row>
    <row r="11743" spans="7:8" ht="14.45" x14ac:dyDescent="0.3">
      <c r="G11743" s="83"/>
      <c r="H11743" s="83"/>
    </row>
    <row r="11744" spans="7:8" ht="14.45" x14ac:dyDescent="0.3">
      <c r="G11744" s="83"/>
      <c r="H11744" s="83"/>
    </row>
    <row r="11745" spans="7:8" ht="14.45" x14ac:dyDescent="0.3">
      <c r="G11745" s="83"/>
      <c r="H11745" s="83"/>
    </row>
    <row r="11746" spans="7:8" ht="14.45" x14ac:dyDescent="0.3">
      <c r="G11746" s="83"/>
      <c r="H11746" s="83"/>
    </row>
    <row r="11747" spans="7:8" ht="14.45" x14ac:dyDescent="0.3">
      <c r="G11747" s="83"/>
      <c r="H11747" s="83"/>
    </row>
    <row r="11748" spans="7:8" ht="14.45" x14ac:dyDescent="0.3">
      <c r="G11748" s="83"/>
      <c r="H11748" s="83"/>
    </row>
    <row r="11749" spans="7:8" ht="14.45" x14ac:dyDescent="0.3">
      <c r="G11749" s="83"/>
      <c r="H11749" s="83"/>
    </row>
    <row r="11750" spans="7:8" ht="14.45" x14ac:dyDescent="0.3">
      <c r="G11750" s="83"/>
      <c r="H11750" s="83"/>
    </row>
    <row r="11751" spans="7:8" ht="14.45" x14ac:dyDescent="0.3">
      <c r="G11751" s="83"/>
      <c r="H11751" s="83"/>
    </row>
    <row r="11752" spans="7:8" ht="14.45" x14ac:dyDescent="0.3">
      <c r="G11752" s="83"/>
      <c r="H11752" s="83"/>
    </row>
    <row r="11753" spans="7:8" ht="14.45" x14ac:dyDescent="0.3">
      <c r="G11753" s="83"/>
      <c r="H11753" s="83"/>
    </row>
    <row r="11754" spans="7:8" ht="14.45" x14ac:dyDescent="0.3">
      <c r="G11754" s="83"/>
      <c r="H11754" s="83"/>
    </row>
    <row r="11755" spans="7:8" ht="14.45" x14ac:dyDescent="0.3">
      <c r="G11755" s="83"/>
      <c r="H11755" s="83"/>
    </row>
    <row r="11756" spans="7:8" ht="14.45" x14ac:dyDescent="0.3">
      <c r="G11756" s="83"/>
      <c r="H11756" s="83"/>
    </row>
    <row r="11757" spans="7:8" ht="14.45" x14ac:dyDescent="0.3">
      <c r="G11757" s="83"/>
      <c r="H11757" s="83"/>
    </row>
    <row r="11758" spans="7:8" ht="14.45" x14ac:dyDescent="0.3">
      <c r="G11758" s="83"/>
      <c r="H11758" s="83"/>
    </row>
    <row r="11759" spans="7:8" ht="14.45" x14ac:dyDescent="0.3">
      <c r="G11759" s="83"/>
      <c r="H11759" s="83"/>
    </row>
    <row r="11760" spans="7:8" ht="14.45" x14ac:dyDescent="0.3">
      <c r="G11760" s="83"/>
      <c r="H11760" s="83"/>
    </row>
    <row r="11761" spans="7:8" ht="14.45" x14ac:dyDescent="0.3">
      <c r="G11761" s="83"/>
      <c r="H11761" s="83"/>
    </row>
    <row r="11762" spans="7:8" ht="14.45" x14ac:dyDescent="0.3">
      <c r="G11762" s="83"/>
      <c r="H11762" s="83"/>
    </row>
    <row r="11763" spans="7:8" ht="14.45" x14ac:dyDescent="0.3">
      <c r="G11763" s="83"/>
      <c r="H11763" s="83"/>
    </row>
    <row r="11764" spans="7:8" ht="14.45" x14ac:dyDescent="0.3">
      <c r="G11764" s="83"/>
      <c r="H11764" s="83"/>
    </row>
    <row r="11765" spans="7:8" ht="14.45" x14ac:dyDescent="0.3">
      <c r="G11765" s="83"/>
      <c r="H11765" s="83"/>
    </row>
    <row r="11766" spans="7:8" ht="14.45" x14ac:dyDescent="0.3">
      <c r="G11766" s="83"/>
      <c r="H11766" s="83"/>
    </row>
    <row r="11767" spans="7:8" ht="14.45" x14ac:dyDescent="0.3">
      <c r="G11767" s="83"/>
      <c r="H11767" s="83"/>
    </row>
    <row r="11768" spans="7:8" ht="14.45" x14ac:dyDescent="0.3">
      <c r="G11768" s="83"/>
      <c r="H11768" s="83"/>
    </row>
    <row r="11769" spans="7:8" ht="14.45" x14ac:dyDescent="0.3">
      <c r="G11769" s="83"/>
      <c r="H11769" s="83"/>
    </row>
    <row r="11770" spans="7:8" ht="14.45" x14ac:dyDescent="0.3">
      <c r="G11770" s="83"/>
      <c r="H11770" s="83"/>
    </row>
    <row r="11771" spans="7:8" ht="14.45" x14ac:dyDescent="0.3">
      <c r="G11771" s="83"/>
      <c r="H11771" s="83"/>
    </row>
    <row r="11772" spans="7:8" ht="14.45" x14ac:dyDescent="0.3">
      <c r="G11772" s="83"/>
      <c r="H11772" s="83"/>
    </row>
    <row r="11773" spans="7:8" ht="14.45" x14ac:dyDescent="0.3">
      <c r="G11773" s="83"/>
      <c r="H11773" s="83"/>
    </row>
    <row r="11774" spans="7:8" ht="14.45" x14ac:dyDescent="0.3">
      <c r="G11774" s="83"/>
      <c r="H11774" s="83"/>
    </row>
    <row r="11775" spans="7:8" ht="14.45" x14ac:dyDescent="0.3">
      <c r="G11775" s="83"/>
      <c r="H11775" s="83"/>
    </row>
    <row r="11776" spans="7:8" ht="14.45" x14ac:dyDescent="0.3">
      <c r="G11776" s="83"/>
      <c r="H11776" s="83"/>
    </row>
    <row r="11777" spans="7:8" ht="14.45" x14ac:dyDescent="0.3">
      <c r="G11777" s="83"/>
      <c r="H11777" s="83"/>
    </row>
    <row r="11778" spans="7:8" ht="14.45" x14ac:dyDescent="0.3">
      <c r="G11778" s="83"/>
      <c r="H11778" s="83"/>
    </row>
    <row r="11779" spans="7:8" ht="14.45" x14ac:dyDescent="0.3">
      <c r="G11779" s="83"/>
      <c r="H11779" s="83"/>
    </row>
    <row r="11780" spans="7:8" ht="14.45" x14ac:dyDescent="0.3">
      <c r="G11780" s="83"/>
      <c r="H11780" s="83"/>
    </row>
    <row r="11781" spans="7:8" ht="14.45" x14ac:dyDescent="0.3">
      <c r="G11781" s="83"/>
      <c r="H11781" s="83"/>
    </row>
    <row r="11782" spans="7:8" ht="14.45" x14ac:dyDescent="0.3">
      <c r="G11782" s="83"/>
      <c r="H11782" s="83"/>
    </row>
    <row r="11783" spans="7:8" ht="14.45" x14ac:dyDescent="0.3">
      <c r="G11783" s="83"/>
      <c r="H11783" s="83"/>
    </row>
    <row r="11784" spans="7:8" ht="14.45" x14ac:dyDescent="0.3">
      <c r="G11784" s="83"/>
      <c r="H11784" s="83"/>
    </row>
    <row r="11785" spans="7:8" ht="14.45" x14ac:dyDescent="0.3">
      <c r="G11785" s="83"/>
      <c r="H11785" s="83"/>
    </row>
    <row r="11786" spans="7:8" ht="14.45" x14ac:dyDescent="0.3">
      <c r="G11786" s="83"/>
      <c r="H11786" s="83"/>
    </row>
    <row r="11787" spans="7:8" ht="14.45" x14ac:dyDescent="0.3">
      <c r="G11787" s="83"/>
      <c r="H11787" s="83"/>
    </row>
    <row r="11788" spans="7:8" ht="14.45" x14ac:dyDescent="0.3">
      <c r="G11788" s="83"/>
      <c r="H11788" s="83"/>
    </row>
    <row r="11789" spans="7:8" ht="14.45" x14ac:dyDescent="0.3">
      <c r="G11789" s="83"/>
      <c r="H11789" s="83"/>
    </row>
    <row r="11790" spans="7:8" ht="14.45" x14ac:dyDescent="0.3">
      <c r="G11790" s="83"/>
      <c r="H11790" s="83"/>
    </row>
    <row r="11791" spans="7:8" ht="14.45" x14ac:dyDescent="0.3">
      <c r="G11791" s="83"/>
      <c r="H11791" s="83"/>
    </row>
    <row r="11792" spans="7:8" ht="14.45" x14ac:dyDescent="0.3">
      <c r="G11792" s="83"/>
      <c r="H11792" s="83"/>
    </row>
    <row r="11793" spans="7:8" ht="14.45" x14ac:dyDescent="0.3">
      <c r="G11793" s="83"/>
      <c r="H11793" s="83"/>
    </row>
    <row r="11794" spans="7:8" ht="14.45" x14ac:dyDescent="0.3">
      <c r="G11794" s="83"/>
      <c r="H11794" s="83"/>
    </row>
    <row r="11795" spans="7:8" ht="14.45" x14ac:dyDescent="0.3">
      <c r="G11795" s="83"/>
      <c r="H11795" s="83"/>
    </row>
    <row r="11796" spans="7:8" ht="14.45" x14ac:dyDescent="0.3">
      <c r="G11796" s="83"/>
      <c r="H11796" s="83"/>
    </row>
    <row r="11797" spans="7:8" ht="14.45" x14ac:dyDescent="0.3">
      <c r="G11797" s="83"/>
      <c r="H11797" s="83"/>
    </row>
    <row r="11798" spans="7:8" ht="14.45" x14ac:dyDescent="0.3">
      <c r="G11798" s="83"/>
      <c r="H11798" s="83"/>
    </row>
    <row r="11799" spans="7:8" ht="14.45" x14ac:dyDescent="0.3">
      <c r="G11799" s="83"/>
      <c r="H11799" s="83"/>
    </row>
    <row r="11800" spans="7:8" ht="14.45" x14ac:dyDescent="0.3">
      <c r="G11800" s="83"/>
      <c r="H11800" s="83"/>
    </row>
    <row r="11801" spans="7:8" ht="14.45" x14ac:dyDescent="0.3">
      <c r="G11801" s="83"/>
      <c r="H11801" s="83"/>
    </row>
    <row r="11802" spans="7:8" ht="14.45" x14ac:dyDescent="0.3">
      <c r="G11802" s="83"/>
      <c r="H11802" s="83"/>
    </row>
    <row r="11803" spans="7:8" ht="14.45" x14ac:dyDescent="0.3">
      <c r="G11803" s="83"/>
      <c r="H11803" s="83"/>
    </row>
    <row r="11804" spans="7:8" ht="14.45" x14ac:dyDescent="0.3">
      <c r="G11804" s="83"/>
      <c r="H11804" s="83"/>
    </row>
    <row r="11805" spans="7:8" ht="14.45" x14ac:dyDescent="0.3">
      <c r="G11805" s="83"/>
      <c r="H11805" s="83"/>
    </row>
    <row r="11806" spans="7:8" ht="14.45" x14ac:dyDescent="0.3">
      <c r="G11806" s="83"/>
      <c r="H11806" s="83"/>
    </row>
    <row r="11807" spans="7:8" ht="14.45" x14ac:dyDescent="0.3">
      <c r="G11807" s="83"/>
      <c r="H11807" s="83"/>
    </row>
    <row r="11808" spans="7:8" ht="14.45" x14ac:dyDescent="0.3">
      <c r="G11808" s="83"/>
      <c r="H11808" s="83"/>
    </row>
    <row r="11809" spans="7:8" ht="14.45" x14ac:dyDescent="0.3">
      <c r="G11809" s="83"/>
      <c r="H11809" s="83"/>
    </row>
    <row r="11810" spans="7:8" ht="14.45" x14ac:dyDescent="0.3">
      <c r="G11810" s="83"/>
      <c r="H11810" s="83"/>
    </row>
    <row r="11811" spans="7:8" ht="14.45" x14ac:dyDescent="0.3">
      <c r="G11811" s="83"/>
      <c r="H11811" s="83"/>
    </row>
    <row r="11812" spans="7:8" ht="14.45" x14ac:dyDescent="0.3">
      <c r="G11812" s="83"/>
      <c r="H11812" s="83"/>
    </row>
    <row r="11813" spans="7:8" ht="14.45" x14ac:dyDescent="0.3">
      <c r="G11813" s="83"/>
      <c r="H11813" s="83"/>
    </row>
    <row r="11814" spans="7:8" ht="14.45" x14ac:dyDescent="0.3">
      <c r="G11814" s="83"/>
      <c r="H11814" s="83"/>
    </row>
    <row r="11815" spans="7:8" ht="14.45" x14ac:dyDescent="0.3">
      <c r="G11815" s="83"/>
      <c r="H11815" s="83"/>
    </row>
    <row r="11816" spans="7:8" ht="14.45" x14ac:dyDescent="0.3">
      <c r="G11816" s="83"/>
      <c r="H11816" s="83"/>
    </row>
    <row r="11817" spans="7:8" ht="14.45" x14ac:dyDescent="0.3">
      <c r="G11817" s="83"/>
      <c r="H11817" s="83"/>
    </row>
    <row r="11818" spans="7:8" ht="14.45" x14ac:dyDescent="0.3">
      <c r="G11818" s="83"/>
      <c r="H11818" s="83"/>
    </row>
    <row r="11819" spans="7:8" ht="14.45" x14ac:dyDescent="0.3">
      <c r="G11819" s="83"/>
      <c r="H11819" s="83"/>
    </row>
    <row r="11820" spans="7:8" ht="14.45" x14ac:dyDescent="0.3">
      <c r="G11820" s="83"/>
      <c r="H11820" s="83"/>
    </row>
    <row r="11821" spans="7:8" ht="14.45" x14ac:dyDescent="0.3">
      <c r="G11821" s="83"/>
      <c r="H11821" s="83"/>
    </row>
    <row r="11822" spans="7:8" ht="14.45" x14ac:dyDescent="0.3">
      <c r="G11822" s="83"/>
      <c r="H11822" s="83"/>
    </row>
    <row r="11823" spans="7:8" ht="14.45" x14ac:dyDescent="0.3">
      <c r="G11823" s="83"/>
      <c r="H11823" s="83"/>
    </row>
    <row r="11824" spans="7:8" ht="14.45" x14ac:dyDescent="0.3">
      <c r="G11824" s="83"/>
      <c r="H11824" s="83"/>
    </row>
    <row r="11825" spans="7:8" ht="14.45" x14ac:dyDescent="0.3">
      <c r="G11825" s="83"/>
      <c r="H11825" s="83"/>
    </row>
    <row r="11826" spans="7:8" ht="14.45" x14ac:dyDescent="0.3">
      <c r="G11826" s="83"/>
      <c r="H11826" s="83"/>
    </row>
    <row r="11827" spans="7:8" ht="14.45" x14ac:dyDescent="0.3">
      <c r="G11827" s="83"/>
      <c r="H11827" s="83"/>
    </row>
    <row r="11828" spans="7:8" ht="14.45" x14ac:dyDescent="0.3">
      <c r="G11828" s="83"/>
      <c r="H11828" s="83"/>
    </row>
    <row r="11829" spans="7:8" ht="14.45" x14ac:dyDescent="0.3">
      <c r="G11829" s="83"/>
      <c r="H11829" s="83"/>
    </row>
    <row r="11830" spans="7:8" ht="14.45" x14ac:dyDescent="0.3">
      <c r="G11830" s="83"/>
      <c r="H11830" s="83"/>
    </row>
    <row r="11831" spans="7:8" ht="14.45" x14ac:dyDescent="0.3">
      <c r="G11831" s="83"/>
      <c r="H11831" s="83"/>
    </row>
    <row r="11832" spans="7:8" ht="14.45" x14ac:dyDescent="0.3">
      <c r="G11832" s="83"/>
      <c r="H11832" s="83"/>
    </row>
    <row r="11833" spans="7:8" ht="14.45" x14ac:dyDescent="0.3">
      <c r="G11833" s="83"/>
      <c r="H11833" s="83"/>
    </row>
    <row r="11834" spans="7:8" ht="14.45" x14ac:dyDescent="0.3">
      <c r="G11834" s="83"/>
      <c r="H11834" s="83"/>
    </row>
    <row r="11835" spans="7:8" ht="14.45" x14ac:dyDescent="0.3">
      <c r="G11835" s="83"/>
      <c r="H11835" s="83"/>
    </row>
    <row r="11836" spans="7:8" ht="14.45" x14ac:dyDescent="0.3">
      <c r="G11836" s="83"/>
      <c r="H11836" s="83"/>
    </row>
    <row r="11837" spans="7:8" ht="14.45" x14ac:dyDescent="0.3">
      <c r="G11837" s="83"/>
      <c r="H11837" s="83"/>
    </row>
    <row r="11838" spans="7:8" ht="14.45" x14ac:dyDescent="0.3">
      <c r="G11838" s="83"/>
      <c r="H11838" s="83"/>
    </row>
    <row r="11839" spans="7:8" ht="14.45" x14ac:dyDescent="0.3">
      <c r="G11839" s="83"/>
      <c r="H11839" s="83"/>
    </row>
    <row r="11840" spans="7:8" ht="14.45" x14ac:dyDescent="0.3">
      <c r="G11840" s="83"/>
      <c r="H11840" s="83"/>
    </row>
    <row r="11841" spans="7:8" ht="14.45" x14ac:dyDescent="0.3">
      <c r="G11841" s="83"/>
      <c r="H11841" s="83"/>
    </row>
    <row r="11842" spans="7:8" ht="14.45" x14ac:dyDescent="0.3">
      <c r="G11842" s="83"/>
      <c r="H11842" s="83"/>
    </row>
    <row r="11843" spans="7:8" ht="14.45" x14ac:dyDescent="0.3">
      <c r="G11843" s="83"/>
      <c r="H11843" s="83"/>
    </row>
    <row r="11844" spans="7:8" ht="14.45" x14ac:dyDescent="0.3">
      <c r="G11844" s="83"/>
      <c r="H11844" s="83"/>
    </row>
    <row r="11845" spans="7:8" ht="14.45" x14ac:dyDescent="0.3">
      <c r="G11845" s="83"/>
      <c r="H11845" s="83"/>
    </row>
    <row r="11846" spans="7:8" ht="14.45" x14ac:dyDescent="0.3">
      <c r="G11846" s="83"/>
      <c r="H11846" s="83"/>
    </row>
    <row r="11847" spans="7:8" ht="14.45" x14ac:dyDescent="0.3">
      <c r="G11847" s="83"/>
      <c r="H11847" s="83"/>
    </row>
    <row r="11848" spans="7:8" ht="14.45" x14ac:dyDescent="0.3">
      <c r="G11848" s="83"/>
      <c r="H11848" s="83"/>
    </row>
    <row r="11849" spans="7:8" ht="14.45" x14ac:dyDescent="0.3">
      <c r="G11849" s="83"/>
      <c r="H11849" s="83"/>
    </row>
    <row r="11850" spans="7:8" ht="14.45" x14ac:dyDescent="0.3">
      <c r="G11850" s="83"/>
      <c r="H11850" s="83"/>
    </row>
    <row r="11851" spans="7:8" ht="14.45" x14ac:dyDescent="0.3">
      <c r="G11851" s="83"/>
      <c r="H11851" s="83"/>
    </row>
    <row r="11852" spans="7:8" ht="14.45" x14ac:dyDescent="0.3">
      <c r="G11852" s="83"/>
      <c r="H11852" s="83"/>
    </row>
    <row r="11853" spans="7:8" ht="14.45" x14ac:dyDescent="0.3">
      <c r="G11853" s="83"/>
      <c r="H11853" s="83"/>
    </row>
    <row r="11854" spans="7:8" ht="14.45" x14ac:dyDescent="0.3">
      <c r="G11854" s="83"/>
      <c r="H11854" s="83"/>
    </row>
    <row r="11855" spans="7:8" ht="14.45" x14ac:dyDescent="0.3">
      <c r="G11855" s="83"/>
      <c r="H11855" s="83"/>
    </row>
    <row r="11856" spans="7:8" ht="14.45" x14ac:dyDescent="0.3">
      <c r="G11856" s="83"/>
      <c r="H11856" s="83"/>
    </row>
    <row r="11857" spans="7:8" ht="14.45" x14ac:dyDescent="0.3">
      <c r="G11857" s="83"/>
      <c r="H11857" s="83"/>
    </row>
    <row r="11858" spans="7:8" ht="14.45" x14ac:dyDescent="0.3">
      <c r="G11858" s="83"/>
      <c r="H11858" s="83"/>
    </row>
    <row r="11859" spans="7:8" ht="14.45" x14ac:dyDescent="0.3">
      <c r="G11859" s="83"/>
      <c r="H11859" s="83"/>
    </row>
    <row r="11860" spans="7:8" ht="14.45" x14ac:dyDescent="0.3">
      <c r="G11860" s="83"/>
      <c r="H11860" s="83"/>
    </row>
    <row r="11861" spans="7:8" ht="14.45" x14ac:dyDescent="0.3">
      <c r="G11861" s="83"/>
      <c r="H11861" s="83"/>
    </row>
    <row r="11862" spans="7:8" ht="14.45" x14ac:dyDescent="0.3">
      <c r="G11862" s="83"/>
      <c r="H11862" s="83"/>
    </row>
    <row r="11863" spans="7:8" ht="14.45" x14ac:dyDescent="0.3">
      <c r="G11863" s="83"/>
      <c r="H11863" s="83"/>
    </row>
    <row r="11864" spans="7:8" ht="14.45" x14ac:dyDescent="0.3">
      <c r="G11864" s="83"/>
      <c r="H11864" s="83"/>
    </row>
    <row r="11865" spans="7:8" ht="14.45" x14ac:dyDescent="0.3">
      <c r="G11865" s="83"/>
      <c r="H11865" s="83"/>
    </row>
    <row r="11866" spans="7:8" ht="14.45" x14ac:dyDescent="0.3">
      <c r="G11866" s="83"/>
      <c r="H11866" s="83"/>
    </row>
    <row r="11867" spans="7:8" ht="14.45" x14ac:dyDescent="0.3">
      <c r="G11867" s="83"/>
      <c r="H11867" s="83"/>
    </row>
    <row r="11868" spans="7:8" ht="14.45" x14ac:dyDescent="0.3">
      <c r="G11868" s="83"/>
      <c r="H11868" s="83"/>
    </row>
    <row r="11869" spans="7:8" ht="14.45" x14ac:dyDescent="0.3">
      <c r="G11869" s="83"/>
      <c r="H11869" s="83"/>
    </row>
    <row r="11870" spans="7:8" ht="14.45" x14ac:dyDescent="0.3">
      <c r="G11870" s="83"/>
      <c r="H11870" s="83"/>
    </row>
    <row r="11871" spans="7:8" ht="14.45" x14ac:dyDescent="0.3">
      <c r="G11871" s="83"/>
      <c r="H11871" s="83"/>
    </row>
    <row r="11872" spans="7:8" ht="14.45" x14ac:dyDescent="0.3">
      <c r="G11872" s="83"/>
      <c r="H11872" s="83"/>
    </row>
    <row r="11873" spans="7:8" ht="14.45" x14ac:dyDescent="0.3">
      <c r="G11873" s="83"/>
      <c r="H11873" s="83"/>
    </row>
    <row r="11874" spans="7:8" ht="14.45" x14ac:dyDescent="0.3">
      <c r="G11874" s="83"/>
      <c r="H11874" s="83"/>
    </row>
    <row r="11875" spans="7:8" ht="14.45" x14ac:dyDescent="0.3">
      <c r="G11875" s="83"/>
      <c r="H11875" s="83"/>
    </row>
    <row r="11876" spans="7:8" ht="14.45" x14ac:dyDescent="0.3">
      <c r="G11876" s="83"/>
      <c r="H11876" s="83"/>
    </row>
    <row r="11877" spans="7:8" ht="14.45" x14ac:dyDescent="0.3">
      <c r="G11877" s="83"/>
      <c r="H11877" s="83"/>
    </row>
    <row r="11878" spans="7:8" ht="14.45" x14ac:dyDescent="0.3">
      <c r="G11878" s="83"/>
      <c r="H11878" s="83"/>
    </row>
    <row r="11879" spans="7:8" ht="14.45" x14ac:dyDescent="0.3">
      <c r="G11879" s="83"/>
      <c r="H11879" s="83"/>
    </row>
    <row r="11880" spans="7:8" ht="14.45" x14ac:dyDescent="0.3">
      <c r="G11880" s="83"/>
      <c r="H11880" s="83"/>
    </row>
    <row r="11881" spans="7:8" ht="14.45" x14ac:dyDescent="0.3">
      <c r="G11881" s="83"/>
      <c r="H11881" s="83"/>
    </row>
    <row r="11882" spans="7:8" ht="14.45" x14ac:dyDescent="0.3">
      <c r="G11882" s="83"/>
      <c r="H11882" s="83"/>
    </row>
    <row r="11883" spans="7:8" ht="14.45" x14ac:dyDescent="0.3">
      <c r="G11883" s="83"/>
      <c r="H11883" s="83"/>
    </row>
    <row r="11884" spans="7:8" ht="14.45" x14ac:dyDescent="0.3">
      <c r="G11884" s="83"/>
      <c r="H11884" s="83"/>
    </row>
    <row r="11885" spans="7:8" ht="14.45" x14ac:dyDescent="0.3">
      <c r="G11885" s="83"/>
      <c r="H11885" s="83"/>
    </row>
    <row r="11886" spans="7:8" ht="14.45" x14ac:dyDescent="0.3">
      <c r="G11886" s="83"/>
      <c r="H11886" s="83"/>
    </row>
    <row r="11887" spans="7:8" ht="14.45" x14ac:dyDescent="0.3">
      <c r="G11887" s="83"/>
      <c r="H11887" s="83"/>
    </row>
    <row r="11888" spans="7:8" ht="14.45" x14ac:dyDescent="0.3">
      <c r="G11888" s="83"/>
      <c r="H11888" s="83"/>
    </row>
    <row r="11889" spans="7:8" ht="14.45" x14ac:dyDescent="0.3">
      <c r="G11889" s="83"/>
      <c r="H11889" s="83"/>
    </row>
    <row r="11890" spans="7:8" ht="14.45" x14ac:dyDescent="0.3">
      <c r="G11890" s="83"/>
      <c r="H11890" s="83"/>
    </row>
    <row r="11891" spans="7:8" ht="14.45" x14ac:dyDescent="0.3">
      <c r="G11891" s="83"/>
      <c r="H11891" s="83"/>
    </row>
    <row r="11892" spans="7:8" ht="14.45" x14ac:dyDescent="0.3">
      <c r="G11892" s="83"/>
      <c r="H11892" s="83"/>
    </row>
    <row r="11893" spans="7:8" ht="14.45" x14ac:dyDescent="0.3">
      <c r="G11893" s="83"/>
      <c r="H11893" s="83"/>
    </row>
    <row r="11894" spans="7:8" ht="14.45" x14ac:dyDescent="0.3">
      <c r="G11894" s="83"/>
      <c r="H11894" s="83"/>
    </row>
    <row r="11895" spans="7:8" ht="14.45" x14ac:dyDescent="0.3">
      <c r="G11895" s="83"/>
      <c r="H11895" s="83"/>
    </row>
    <row r="11896" spans="7:8" ht="14.45" x14ac:dyDescent="0.3">
      <c r="G11896" s="83"/>
      <c r="H11896" s="83"/>
    </row>
    <row r="11897" spans="7:8" ht="14.45" x14ac:dyDescent="0.3">
      <c r="G11897" s="83"/>
      <c r="H11897" s="83"/>
    </row>
    <row r="11898" spans="7:8" ht="14.45" x14ac:dyDescent="0.3">
      <c r="G11898" s="83"/>
      <c r="H11898" s="83"/>
    </row>
    <row r="11899" spans="7:8" ht="14.45" x14ac:dyDescent="0.3">
      <c r="G11899" s="83"/>
      <c r="H11899" s="83"/>
    </row>
    <row r="11900" spans="7:8" ht="14.45" x14ac:dyDescent="0.3">
      <c r="G11900" s="83"/>
      <c r="H11900" s="83"/>
    </row>
    <row r="11901" spans="7:8" ht="14.45" x14ac:dyDescent="0.3">
      <c r="G11901" s="83"/>
      <c r="H11901" s="83"/>
    </row>
    <row r="11902" spans="7:8" ht="14.45" x14ac:dyDescent="0.3">
      <c r="G11902" s="83"/>
      <c r="H11902" s="83"/>
    </row>
    <row r="11903" spans="7:8" ht="14.45" x14ac:dyDescent="0.3">
      <c r="G11903" s="83"/>
      <c r="H11903" s="83"/>
    </row>
    <row r="11904" spans="7:8" ht="14.45" x14ac:dyDescent="0.3">
      <c r="G11904" s="83"/>
      <c r="H11904" s="83"/>
    </row>
    <row r="11905" spans="7:8" ht="14.45" x14ac:dyDescent="0.3">
      <c r="G11905" s="83"/>
      <c r="H11905" s="83"/>
    </row>
    <row r="11906" spans="7:8" ht="14.45" x14ac:dyDescent="0.3">
      <c r="G11906" s="83"/>
      <c r="H11906" s="83"/>
    </row>
    <row r="11907" spans="7:8" ht="14.45" x14ac:dyDescent="0.3">
      <c r="G11907" s="83"/>
      <c r="H11907" s="83"/>
    </row>
    <row r="11908" spans="7:8" ht="14.45" x14ac:dyDescent="0.3">
      <c r="G11908" s="83"/>
      <c r="H11908" s="83"/>
    </row>
    <row r="11909" spans="7:8" ht="14.45" x14ac:dyDescent="0.3">
      <c r="G11909" s="83"/>
      <c r="H11909" s="83"/>
    </row>
    <row r="11910" spans="7:8" ht="14.45" x14ac:dyDescent="0.3">
      <c r="G11910" s="83"/>
      <c r="H11910" s="83"/>
    </row>
    <row r="11911" spans="7:8" ht="14.45" x14ac:dyDescent="0.3">
      <c r="G11911" s="83"/>
      <c r="H11911" s="83"/>
    </row>
    <row r="11912" spans="7:8" ht="14.45" x14ac:dyDescent="0.3">
      <c r="G11912" s="83"/>
      <c r="H11912" s="83"/>
    </row>
    <row r="11913" spans="7:8" ht="14.45" x14ac:dyDescent="0.3">
      <c r="G11913" s="83"/>
      <c r="H11913" s="83"/>
    </row>
    <row r="11914" spans="7:8" ht="14.45" x14ac:dyDescent="0.3">
      <c r="G11914" s="83"/>
      <c r="H11914" s="83"/>
    </row>
    <row r="11915" spans="7:8" ht="14.45" x14ac:dyDescent="0.3">
      <c r="G11915" s="83"/>
      <c r="H11915" s="83"/>
    </row>
    <row r="11916" spans="7:8" ht="14.45" x14ac:dyDescent="0.3">
      <c r="G11916" s="83"/>
      <c r="H11916" s="83"/>
    </row>
    <row r="11917" spans="7:8" ht="14.45" x14ac:dyDescent="0.3">
      <c r="G11917" s="83"/>
      <c r="H11917" s="83"/>
    </row>
    <row r="11918" spans="7:8" ht="14.45" x14ac:dyDescent="0.3">
      <c r="G11918" s="83"/>
      <c r="H11918" s="83"/>
    </row>
    <row r="11919" spans="7:8" ht="14.45" x14ac:dyDescent="0.3">
      <c r="G11919" s="83"/>
      <c r="H11919" s="83"/>
    </row>
    <row r="11920" spans="7:8" ht="14.45" x14ac:dyDescent="0.3">
      <c r="G11920" s="83"/>
      <c r="H11920" s="83"/>
    </row>
    <row r="11921" spans="7:8" ht="14.45" x14ac:dyDescent="0.3">
      <c r="G11921" s="83"/>
      <c r="H11921" s="83"/>
    </row>
    <row r="11922" spans="7:8" ht="14.45" x14ac:dyDescent="0.3">
      <c r="G11922" s="83"/>
      <c r="H11922" s="83"/>
    </row>
    <row r="11923" spans="7:8" ht="14.45" x14ac:dyDescent="0.3">
      <c r="G11923" s="83"/>
      <c r="H11923" s="83"/>
    </row>
    <row r="11924" spans="7:8" ht="14.45" x14ac:dyDescent="0.3">
      <c r="G11924" s="83"/>
      <c r="H11924" s="83"/>
    </row>
    <row r="11925" spans="7:8" ht="14.45" x14ac:dyDescent="0.3">
      <c r="G11925" s="83"/>
      <c r="H11925" s="83"/>
    </row>
    <row r="11926" spans="7:8" ht="14.45" x14ac:dyDescent="0.3">
      <c r="G11926" s="83"/>
      <c r="H11926" s="83"/>
    </row>
    <row r="11927" spans="7:8" ht="14.45" x14ac:dyDescent="0.3">
      <c r="G11927" s="83"/>
      <c r="H11927" s="83"/>
    </row>
    <row r="11928" spans="7:8" ht="14.45" x14ac:dyDescent="0.3">
      <c r="G11928" s="83"/>
      <c r="H11928" s="83"/>
    </row>
    <row r="11929" spans="7:8" ht="14.45" x14ac:dyDescent="0.3">
      <c r="G11929" s="83"/>
      <c r="H11929" s="83"/>
    </row>
    <row r="11930" spans="7:8" ht="14.45" x14ac:dyDescent="0.3">
      <c r="G11930" s="83"/>
      <c r="H11930" s="83"/>
    </row>
    <row r="11931" spans="7:8" ht="14.45" x14ac:dyDescent="0.3">
      <c r="G11931" s="83"/>
      <c r="H11931" s="83"/>
    </row>
    <row r="11932" spans="7:8" ht="14.45" x14ac:dyDescent="0.3">
      <c r="G11932" s="83"/>
      <c r="H11932" s="83"/>
    </row>
    <row r="11933" spans="7:8" ht="14.45" x14ac:dyDescent="0.3">
      <c r="G11933" s="83"/>
      <c r="H11933" s="83"/>
    </row>
    <row r="11934" spans="7:8" ht="14.45" x14ac:dyDescent="0.3">
      <c r="G11934" s="83"/>
      <c r="H11934" s="83"/>
    </row>
    <row r="11935" spans="7:8" ht="14.45" x14ac:dyDescent="0.3">
      <c r="G11935" s="83"/>
      <c r="H11935" s="83"/>
    </row>
    <row r="11936" spans="7:8" ht="14.45" x14ac:dyDescent="0.3">
      <c r="G11936" s="83"/>
      <c r="H11936" s="83"/>
    </row>
    <row r="11937" spans="7:8" ht="14.45" x14ac:dyDescent="0.3">
      <c r="G11937" s="83"/>
      <c r="H11937" s="83"/>
    </row>
    <row r="11938" spans="7:8" ht="14.45" x14ac:dyDescent="0.3">
      <c r="G11938" s="83"/>
      <c r="H11938" s="83"/>
    </row>
    <row r="11939" spans="7:8" ht="14.45" x14ac:dyDescent="0.3">
      <c r="G11939" s="83"/>
      <c r="H11939" s="83"/>
    </row>
    <row r="11940" spans="7:8" ht="14.45" x14ac:dyDescent="0.3">
      <c r="G11940" s="83"/>
      <c r="H11940" s="83"/>
    </row>
    <row r="11941" spans="7:8" ht="14.45" x14ac:dyDescent="0.3">
      <c r="G11941" s="83"/>
      <c r="H11941" s="83"/>
    </row>
    <row r="11942" spans="7:8" ht="14.45" x14ac:dyDescent="0.3">
      <c r="G11942" s="83"/>
      <c r="H11942" s="83"/>
    </row>
    <row r="11943" spans="7:8" ht="14.45" x14ac:dyDescent="0.3">
      <c r="G11943" s="83"/>
      <c r="H11943" s="83"/>
    </row>
    <row r="11944" spans="7:8" ht="14.45" x14ac:dyDescent="0.3">
      <c r="G11944" s="83"/>
      <c r="H11944" s="83"/>
    </row>
    <row r="11945" spans="7:8" ht="14.45" x14ac:dyDescent="0.3">
      <c r="G11945" s="83"/>
      <c r="H11945" s="83"/>
    </row>
    <row r="11946" spans="7:8" ht="14.45" x14ac:dyDescent="0.3">
      <c r="G11946" s="83"/>
      <c r="H11946" s="83"/>
    </row>
    <row r="11947" spans="7:8" ht="14.45" x14ac:dyDescent="0.3">
      <c r="G11947" s="83"/>
      <c r="H11947" s="83"/>
    </row>
    <row r="11948" spans="7:8" ht="14.45" x14ac:dyDescent="0.3">
      <c r="G11948" s="83"/>
      <c r="H11948" s="83"/>
    </row>
    <row r="11949" spans="7:8" ht="14.45" x14ac:dyDescent="0.3">
      <c r="G11949" s="83"/>
      <c r="H11949" s="83"/>
    </row>
    <row r="11950" spans="7:8" ht="14.45" x14ac:dyDescent="0.3">
      <c r="G11950" s="83"/>
      <c r="H11950" s="83"/>
    </row>
    <row r="11951" spans="7:8" ht="14.45" x14ac:dyDescent="0.3">
      <c r="G11951" s="83"/>
      <c r="H11951" s="83"/>
    </row>
    <row r="11952" spans="7:8" ht="14.45" x14ac:dyDescent="0.3">
      <c r="G11952" s="83"/>
      <c r="H11952" s="83"/>
    </row>
    <row r="11953" spans="7:8" ht="14.45" x14ac:dyDescent="0.3">
      <c r="G11953" s="83"/>
      <c r="H11953" s="83"/>
    </row>
    <row r="11954" spans="7:8" ht="14.45" x14ac:dyDescent="0.3">
      <c r="G11954" s="83"/>
      <c r="H11954" s="83"/>
    </row>
    <row r="11955" spans="7:8" ht="14.45" x14ac:dyDescent="0.3">
      <c r="G11955" s="83"/>
      <c r="H11955" s="83"/>
    </row>
    <row r="11956" spans="7:8" ht="14.45" x14ac:dyDescent="0.3">
      <c r="G11956" s="83"/>
      <c r="H11956" s="83"/>
    </row>
    <row r="11957" spans="7:8" ht="14.45" x14ac:dyDescent="0.3">
      <c r="G11957" s="83"/>
      <c r="H11957" s="83"/>
    </row>
    <row r="11958" spans="7:8" ht="14.45" x14ac:dyDescent="0.3">
      <c r="G11958" s="83"/>
      <c r="H11958" s="83"/>
    </row>
    <row r="11959" spans="7:8" ht="14.45" x14ac:dyDescent="0.3">
      <c r="G11959" s="83"/>
      <c r="H11959" s="83"/>
    </row>
    <row r="11960" spans="7:8" ht="14.45" x14ac:dyDescent="0.3">
      <c r="G11960" s="83"/>
      <c r="H11960" s="83"/>
    </row>
    <row r="11961" spans="7:8" ht="14.45" x14ac:dyDescent="0.3">
      <c r="G11961" s="83"/>
      <c r="H11961" s="83"/>
    </row>
    <row r="11962" spans="7:8" ht="14.45" x14ac:dyDescent="0.3">
      <c r="G11962" s="83"/>
      <c r="H11962" s="83"/>
    </row>
    <row r="11963" spans="7:8" ht="14.45" x14ac:dyDescent="0.3">
      <c r="G11963" s="83"/>
      <c r="H11963" s="83"/>
    </row>
    <row r="11964" spans="7:8" ht="14.45" x14ac:dyDescent="0.3">
      <c r="G11964" s="83"/>
      <c r="H11964" s="83"/>
    </row>
    <row r="11965" spans="7:8" ht="14.45" x14ac:dyDescent="0.3">
      <c r="G11965" s="83"/>
      <c r="H11965" s="83"/>
    </row>
    <row r="11966" spans="7:8" ht="14.45" x14ac:dyDescent="0.3">
      <c r="G11966" s="83"/>
      <c r="H11966" s="83"/>
    </row>
    <row r="11967" spans="7:8" ht="14.45" x14ac:dyDescent="0.3">
      <c r="G11967" s="83"/>
      <c r="H11967" s="83"/>
    </row>
    <row r="11968" spans="7:8" ht="14.45" x14ac:dyDescent="0.3">
      <c r="G11968" s="83"/>
      <c r="H11968" s="83"/>
    </row>
    <row r="11969" spans="7:8" ht="14.45" x14ac:dyDescent="0.3">
      <c r="G11969" s="83"/>
      <c r="H11969" s="83"/>
    </row>
    <row r="11970" spans="7:8" ht="14.45" x14ac:dyDescent="0.3">
      <c r="G11970" s="83"/>
      <c r="H11970" s="83"/>
    </row>
    <row r="11971" spans="7:8" ht="14.45" x14ac:dyDescent="0.3">
      <c r="G11971" s="83"/>
      <c r="H11971" s="83"/>
    </row>
    <row r="11972" spans="7:8" ht="14.45" x14ac:dyDescent="0.3">
      <c r="G11972" s="83"/>
      <c r="H11972" s="83"/>
    </row>
    <row r="11973" spans="7:8" ht="14.45" x14ac:dyDescent="0.3">
      <c r="G11973" s="83"/>
      <c r="H11973" s="83"/>
    </row>
    <row r="11974" spans="7:8" ht="14.45" x14ac:dyDescent="0.3">
      <c r="G11974" s="83"/>
      <c r="H11974" s="83"/>
    </row>
    <row r="11975" spans="7:8" ht="14.45" x14ac:dyDescent="0.3">
      <c r="G11975" s="83"/>
      <c r="H11975" s="83"/>
    </row>
    <row r="11976" spans="7:8" ht="14.45" x14ac:dyDescent="0.3">
      <c r="G11976" s="83"/>
      <c r="H11976" s="83"/>
    </row>
    <row r="11977" spans="7:8" ht="14.45" x14ac:dyDescent="0.3">
      <c r="G11977" s="83"/>
      <c r="H11977" s="83"/>
    </row>
    <row r="11978" spans="7:8" ht="14.45" x14ac:dyDescent="0.3">
      <c r="G11978" s="83"/>
      <c r="H11978" s="83"/>
    </row>
    <row r="11979" spans="7:8" ht="14.45" x14ac:dyDescent="0.3">
      <c r="G11979" s="83"/>
      <c r="H11979" s="83"/>
    </row>
    <row r="11980" spans="7:8" ht="14.45" x14ac:dyDescent="0.3">
      <c r="G11980" s="83"/>
      <c r="H11980" s="83"/>
    </row>
    <row r="11981" spans="7:8" ht="14.45" x14ac:dyDescent="0.3">
      <c r="G11981" s="83"/>
      <c r="H11981" s="83"/>
    </row>
    <row r="11982" spans="7:8" ht="14.45" x14ac:dyDescent="0.3">
      <c r="G11982" s="83"/>
      <c r="H11982" s="83"/>
    </row>
    <row r="11983" spans="7:8" ht="14.45" x14ac:dyDescent="0.3">
      <c r="G11983" s="83"/>
      <c r="H11983" s="83"/>
    </row>
    <row r="11984" spans="7:8" ht="14.45" x14ac:dyDescent="0.3">
      <c r="G11984" s="83"/>
      <c r="H11984" s="83"/>
    </row>
    <row r="11985" spans="7:8" ht="14.45" x14ac:dyDescent="0.3">
      <c r="G11985" s="83"/>
      <c r="H11985" s="83"/>
    </row>
    <row r="11986" spans="7:8" ht="14.45" x14ac:dyDescent="0.3">
      <c r="G11986" s="83"/>
      <c r="H11986" s="83"/>
    </row>
    <row r="11987" spans="7:8" ht="14.45" x14ac:dyDescent="0.3">
      <c r="G11987" s="83"/>
      <c r="H11987" s="83"/>
    </row>
    <row r="11988" spans="7:8" ht="14.45" x14ac:dyDescent="0.3">
      <c r="G11988" s="83"/>
      <c r="H11988" s="83"/>
    </row>
    <row r="11989" spans="7:8" ht="14.45" x14ac:dyDescent="0.3">
      <c r="G11989" s="83"/>
      <c r="H11989" s="83"/>
    </row>
    <row r="11990" spans="7:8" ht="14.45" x14ac:dyDescent="0.3">
      <c r="G11990" s="83"/>
      <c r="H11990" s="83"/>
    </row>
    <row r="11991" spans="7:8" ht="14.45" x14ac:dyDescent="0.3">
      <c r="G11991" s="83"/>
      <c r="H11991" s="83"/>
    </row>
    <row r="11992" spans="7:8" ht="14.45" x14ac:dyDescent="0.3">
      <c r="G11992" s="83"/>
      <c r="H11992" s="83"/>
    </row>
    <row r="11993" spans="7:8" ht="14.45" x14ac:dyDescent="0.3">
      <c r="G11993" s="83"/>
      <c r="H11993" s="83"/>
    </row>
    <row r="11994" spans="7:8" ht="14.45" x14ac:dyDescent="0.3">
      <c r="G11994" s="83"/>
      <c r="H11994" s="83"/>
    </row>
    <row r="11995" spans="7:8" ht="14.45" x14ac:dyDescent="0.3">
      <c r="G11995" s="83"/>
      <c r="H11995" s="83"/>
    </row>
    <row r="11996" spans="7:8" ht="14.45" x14ac:dyDescent="0.3">
      <c r="G11996" s="83"/>
      <c r="H11996" s="83"/>
    </row>
    <row r="11997" spans="7:8" ht="14.45" x14ac:dyDescent="0.3">
      <c r="G11997" s="83"/>
      <c r="H11997" s="83"/>
    </row>
    <row r="11998" spans="7:8" ht="14.45" x14ac:dyDescent="0.3">
      <c r="G11998" s="83"/>
      <c r="H11998" s="83"/>
    </row>
    <row r="11999" spans="7:8" ht="14.45" x14ac:dyDescent="0.3">
      <c r="G11999" s="83"/>
      <c r="H11999" s="83"/>
    </row>
    <row r="12000" spans="7:8" ht="14.45" x14ac:dyDescent="0.3">
      <c r="G12000" s="83"/>
      <c r="H12000" s="83"/>
    </row>
    <row r="12001" spans="7:8" ht="14.45" x14ac:dyDescent="0.3">
      <c r="G12001" s="83"/>
      <c r="H12001" s="83"/>
    </row>
    <row r="12002" spans="7:8" ht="14.45" x14ac:dyDescent="0.3">
      <c r="G12002" s="83"/>
      <c r="H12002" s="83"/>
    </row>
    <row r="12003" spans="7:8" ht="14.45" x14ac:dyDescent="0.3">
      <c r="G12003" s="83"/>
      <c r="H12003" s="83"/>
    </row>
    <row r="12004" spans="7:8" ht="14.45" x14ac:dyDescent="0.3">
      <c r="G12004" s="83"/>
      <c r="H12004" s="83"/>
    </row>
    <row r="12005" spans="7:8" ht="14.45" x14ac:dyDescent="0.3">
      <c r="G12005" s="83"/>
      <c r="H12005" s="83"/>
    </row>
    <row r="12006" spans="7:8" ht="14.45" x14ac:dyDescent="0.3">
      <c r="G12006" s="83"/>
      <c r="H12006" s="83"/>
    </row>
    <row r="12007" spans="7:8" ht="14.45" x14ac:dyDescent="0.3">
      <c r="G12007" s="83"/>
      <c r="H12007" s="83"/>
    </row>
    <row r="12008" spans="7:8" ht="14.45" x14ac:dyDescent="0.3">
      <c r="G12008" s="83"/>
      <c r="H12008" s="83"/>
    </row>
    <row r="12009" spans="7:8" ht="14.45" x14ac:dyDescent="0.3">
      <c r="G12009" s="83"/>
      <c r="H12009" s="83"/>
    </row>
    <row r="12010" spans="7:8" ht="14.45" x14ac:dyDescent="0.3">
      <c r="G12010" s="83"/>
      <c r="H12010" s="83"/>
    </row>
    <row r="12011" spans="7:8" ht="14.45" x14ac:dyDescent="0.3">
      <c r="G12011" s="83"/>
      <c r="H12011" s="83"/>
    </row>
    <row r="12012" spans="7:8" ht="14.45" x14ac:dyDescent="0.3">
      <c r="G12012" s="83"/>
      <c r="H12012" s="83"/>
    </row>
    <row r="12013" spans="7:8" ht="14.45" x14ac:dyDescent="0.3">
      <c r="G12013" s="83"/>
      <c r="H12013" s="83"/>
    </row>
    <row r="12014" spans="7:8" ht="14.45" x14ac:dyDescent="0.3">
      <c r="G12014" s="83"/>
      <c r="H12014" s="83"/>
    </row>
    <row r="12015" spans="7:8" ht="14.45" x14ac:dyDescent="0.3">
      <c r="G12015" s="83"/>
      <c r="H12015" s="83"/>
    </row>
    <row r="12016" spans="7:8" ht="14.45" x14ac:dyDescent="0.3">
      <c r="G12016" s="83"/>
      <c r="H12016" s="83"/>
    </row>
    <row r="12017" spans="7:8" ht="14.45" x14ac:dyDescent="0.3">
      <c r="G12017" s="83"/>
      <c r="H12017" s="83"/>
    </row>
    <row r="12018" spans="7:8" ht="14.45" x14ac:dyDescent="0.3">
      <c r="G12018" s="83"/>
      <c r="H12018" s="83"/>
    </row>
    <row r="12019" spans="7:8" ht="14.45" x14ac:dyDescent="0.3">
      <c r="G12019" s="83"/>
      <c r="H12019" s="83"/>
    </row>
    <row r="12020" spans="7:8" ht="14.45" x14ac:dyDescent="0.3">
      <c r="G12020" s="83"/>
      <c r="H12020" s="83"/>
    </row>
    <row r="12021" spans="7:8" ht="14.45" x14ac:dyDescent="0.3">
      <c r="G12021" s="83"/>
      <c r="H12021" s="83"/>
    </row>
    <row r="12022" spans="7:8" ht="14.45" x14ac:dyDescent="0.3">
      <c r="G12022" s="83"/>
      <c r="H12022" s="83"/>
    </row>
    <row r="12023" spans="7:8" ht="14.45" x14ac:dyDescent="0.3">
      <c r="G12023" s="83"/>
      <c r="H12023" s="83"/>
    </row>
    <row r="12024" spans="7:8" ht="14.45" x14ac:dyDescent="0.3">
      <c r="G12024" s="83"/>
      <c r="H12024" s="83"/>
    </row>
    <row r="12025" spans="7:8" ht="14.45" x14ac:dyDescent="0.3">
      <c r="G12025" s="83"/>
      <c r="H12025" s="83"/>
    </row>
    <row r="12026" spans="7:8" ht="14.45" x14ac:dyDescent="0.3">
      <c r="G12026" s="83"/>
      <c r="H12026" s="83"/>
    </row>
    <row r="12027" spans="7:8" ht="14.45" x14ac:dyDescent="0.3">
      <c r="G12027" s="83"/>
      <c r="H12027" s="83"/>
    </row>
    <row r="12028" spans="7:8" ht="14.45" x14ac:dyDescent="0.3">
      <c r="G12028" s="83"/>
      <c r="H12028" s="83"/>
    </row>
    <row r="12029" spans="7:8" ht="14.45" x14ac:dyDescent="0.3">
      <c r="G12029" s="83"/>
      <c r="H12029" s="83"/>
    </row>
    <row r="12030" spans="7:8" ht="14.45" x14ac:dyDescent="0.3">
      <c r="G12030" s="83"/>
      <c r="H12030" s="83"/>
    </row>
    <row r="12031" spans="7:8" ht="14.45" x14ac:dyDescent="0.3">
      <c r="G12031" s="83"/>
      <c r="H12031" s="83"/>
    </row>
    <row r="12032" spans="7:8" ht="14.45" x14ac:dyDescent="0.3">
      <c r="G12032" s="83"/>
      <c r="H12032" s="83"/>
    </row>
    <row r="12033" spans="7:8" ht="14.45" x14ac:dyDescent="0.3">
      <c r="G12033" s="83"/>
      <c r="H12033" s="83"/>
    </row>
    <row r="12034" spans="7:8" ht="14.45" x14ac:dyDescent="0.3">
      <c r="G12034" s="83"/>
      <c r="H12034" s="83"/>
    </row>
    <row r="12035" spans="7:8" ht="14.45" x14ac:dyDescent="0.3">
      <c r="G12035" s="83"/>
      <c r="H12035" s="83"/>
    </row>
    <row r="12036" spans="7:8" ht="14.45" x14ac:dyDescent="0.3">
      <c r="G12036" s="83"/>
      <c r="H12036" s="83"/>
    </row>
    <row r="12037" spans="7:8" ht="14.45" x14ac:dyDescent="0.3">
      <c r="G12037" s="83"/>
      <c r="H12037" s="83"/>
    </row>
    <row r="12038" spans="7:8" ht="14.45" x14ac:dyDescent="0.3">
      <c r="G12038" s="83"/>
      <c r="H12038" s="83"/>
    </row>
    <row r="12039" spans="7:8" ht="14.45" x14ac:dyDescent="0.3">
      <c r="G12039" s="83"/>
      <c r="H12039" s="83"/>
    </row>
    <row r="12040" spans="7:8" ht="14.45" x14ac:dyDescent="0.3">
      <c r="G12040" s="83"/>
      <c r="H12040" s="83"/>
    </row>
    <row r="12041" spans="7:8" ht="14.45" x14ac:dyDescent="0.3">
      <c r="G12041" s="83"/>
      <c r="H12041" s="83"/>
    </row>
    <row r="12042" spans="7:8" ht="14.45" x14ac:dyDescent="0.3">
      <c r="G12042" s="83"/>
      <c r="H12042" s="83"/>
    </row>
    <row r="12043" spans="7:8" ht="14.45" x14ac:dyDescent="0.3">
      <c r="G12043" s="83"/>
      <c r="H12043" s="83"/>
    </row>
    <row r="12044" spans="7:8" ht="14.45" x14ac:dyDescent="0.3">
      <c r="G12044" s="83"/>
      <c r="H12044" s="83"/>
    </row>
    <row r="12045" spans="7:8" ht="14.45" x14ac:dyDescent="0.3">
      <c r="G12045" s="83"/>
      <c r="H12045" s="83"/>
    </row>
    <row r="12046" spans="7:8" ht="14.45" x14ac:dyDescent="0.3">
      <c r="G12046" s="83"/>
      <c r="H12046" s="83"/>
    </row>
    <row r="12047" spans="7:8" ht="14.45" x14ac:dyDescent="0.3">
      <c r="G12047" s="83"/>
      <c r="H12047" s="83"/>
    </row>
    <row r="12048" spans="7:8" ht="14.45" x14ac:dyDescent="0.3">
      <c r="G12048" s="83"/>
      <c r="H12048" s="83"/>
    </row>
    <row r="12049" spans="7:8" ht="14.45" x14ac:dyDescent="0.3">
      <c r="G12049" s="83"/>
      <c r="H12049" s="83"/>
    </row>
    <row r="12050" spans="7:8" ht="14.45" x14ac:dyDescent="0.3">
      <c r="G12050" s="83"/>
      <c r="H12050" s="83"/>
    </row>
    <row r="12051" spans="7:8" ht="14.45" x14ac:dyDescent="0.3">
      <c r="G12051" s="83"/>
      <c r="H12051" s="83"/>
    </row>
    <row r="12052" spans="7:8" ht="14.45" x14ac:dyDescent="0.3">
      <c r="G12052" s="83"/>
      <c r="H12052" s="83"/>
    </row>
    <row r="12053" spans="7:8" ht="14.45" x14ac:dyDescent="0.3">
      <c r="G12053" s="83"/>
      <c r="H12053" s="83"/>
    </row>
    <row r="12054" spans="7:8" ht="14.45" x14ac:dyDescent="0.3">
      <c r="G12054" s="83"/>
      <c r="H12054" s="83"/>
    </row>
    <row r="12055" spans="7:8" ht="14.45" x14ac:dyDescent="0.3">
      <c r="G12055" s="83"/>
      <c r="H12055" s="83"/>
    </row>
    <row r="12056" spans="7:8" ht="14.45" x14ac:dyDescent="0.3">
      <c r="G12056" s="83"/>
      <c r="H12056" s="83"/>
    </row>
    <row r="12057" spans="7:8" ht="14.45" x14ac:dyDescent="0.3">
      <c r="G12057" s="83"/>
      <c r="H12057" s="83"/>
    </row>
    <row r="12058" spans="7:8" ht="14.45" x14ac:dyDescent="0.3">
      <c r="G12058" s="83"/>
      <c r="H12058" s="83"/>
    </row>
    <row r="12059" spans="7:8" ht="14.45" x14ac:dyDescent="0.3">
      <c r="G12059" s="83"/>
      <c r="H12059" s="83"/>
    </row>
    <row r="12060" spans="7:8" ht="14.45" x14ac:dyDescent="0.3">
      <c r="G12060" s="83"/>
      <c r="H12060" s="83"/>
    </row>
    <row r="12061" spans="7:8" ht="14.45" x14ac:dyDescent="0.3">
      <c r="G12061" s="83"/>
      <c r="H12061" s="83"/>
    </row>
    <row r="12062" spans="7:8" ht="14.45" x14ac:dyDescent="0.3">
      <c r="G12062" s="83"/>
      <c r="H12062" s="83"/>
    </row>
    <row r="12063" spans="7:8" ht="14.45" x14ac:dyDescent="0.3">
      <c r="G12063" s="83"/>
      <c r="H12063" s="83"/>
    </row>
    <row r="12064" spans="7:8" ht="14.45" x14ac:dyDescent="0.3">
      <c r="G12064" s="83"/>
      <c r="H12064" s="83"/>
    </row>
    <row r="12065" spans="7:8" ht="14.45" x14ac:dyDescent="0.3">
      <c r="G12065" s="83"/>
      <c r="H12065" s="83"/>
    </row>
    <row r="12066" spans="7:8" ht="14.45" x14ac:dyDescent="0.3">
      <c r="G12066" s="83"/>
      <c r="H12066" s="83"/>
    </row>
    <row r="12067" spans="7:8" ht="14.45" x14ac:dyDescent="0.3">
      <c r="G12067" s="83"/>
      <c r="H12067" s="83"/>
    </row>
    <row r="12068" spans="7:8" ht="14.45" x14ac:dyDescent="0.3">
      <c r="G12068" s="83"/>
      <c r="H12068" s="83"/>
    </row>
    <row r="12069" spans="7:8" ht="14.45" x14ac:dyDescent="0.3">
      <c r="G12069" s="83"/>
      <c r="H12069" s="83"/>
    </row>
    <row r="12070" spans="7:8" ht="14.45" x14ac:dyDescent="0.3">
      <c r="G12070" s="83"/>
      <c r="H12070" s="83"/>
    </row>
    <row r="12071" spans="7:8" ht="14.45" x14ac:dyDescent="0.3">
      <c r="G12071" s="83"/>
      <c r="H12071" s="83"/>
    </row>
    <row r="12072" spans="7:8" ht="14.45" x14ac:dyDescent="0.3">
      <c r="G12072" s="83"/>
      <c r="H12072" s="83"/>
    </row>
    <row r="12073" spans="7:8" ht="14.45" x14ac:dyDescent="0.3">
      <c r="G12073" s="83"/>
      <c r="H12073" s="83"/>
    </row>
    <row r="12074" spans="7:8" ht="14.45" x14ac:dyDescent="0.3">
      <c r="G12074" s="83"/>
      <c r="H12074" s="83"/>
    </row>
    <row r="12075" spans="7:8" ht="14.45" x14ac:dyDescent="0.3">
      <c r="G12075" s="83"/>
      <c r="H12075" s="83"/>
    </row>
    <row r="12076" spans="7:8" ht="14.45" x14ac:dyDescent="0.3">
      <c r="G12076" s="83"/>
      <c r="H12076" s="83"/>
    </row>
    <row r="12077" spans="7:8" ht="14.45" x14ac:dyDescent="0.3">
      <c r="G12077" s="83"/>
      <c r="H12077" s="83"/>
    </row>
    <row r="12078" spans="7:8" ht="14.45" x14ac:dyDescent="0.3">
      <c r="G12078" s="83"/>
      <c r="H12078" s="83"/>
    </row>
    <row r="12079" spans="7:8" ht="14.45" x14ac:dyDescent="0.3">
      <c r="G12079" s="83"/>
      <c r="H12079" s="83"/>
    </row>
    <row r="12080" spans="7:8" ht="14.45" x14ac:dyDescent="0.3">
      <c r="G12080" s="83"/>
      <c r="H12080" s="83"/>
    </row>
    <row r="12081" spans="7:8" ht="14.45" x14ac:dyDescent="0.3">
      <c r="G12081" s="83"/>
      <c r="H12081" s="83"/>
    </row>
    <row r="12082" spans="7:8" ht="14.45" x14ac:dyDescent="0.3">
      <c r="G12082" s="83"/>
      <c r="H12082" s="83"/>
    </row>
    <row r="12083" spans="7:8" ht="14.45" x14ac:dyDescent="0.3">
      <c r="G12083" s="83"/>
      <c r="H12083" s="83"/>
    </row>
    <row r="12084" spans="7:8" ht="14.45" x14ac:dyDescent="0.3">
      <c r="G12084" s="83"/>
      <c r="H12084" s="83"/>
    </row>
    <row r="12085" spans="7:8" ht="14.45" x14ac:dyDescent="0.3">
      <c r="G12085" s="83"/>
      <c r="H12085" s="83"/>
    </row>
    <row r="12086" spans="7:8" ht="14.45" x14ac:dyDescent="0.3">
      <c r="G12086" s="83"/>
      <c r="H12086" s="83"/>
    </row>
    <row r="12087" spans="7:8" ht="14.45" x14ac:dyDescent="0.3">
      <c r="G12087" s="83"/>
      <c r="H12087" s="83"/>
    </row>
    <row r="12088" spans="7:8" ht="14.45" x14ac:dyDescent="0.3">
      <c r="G12088" s="83"/>
      <c r="H12088" s="83"/>
    </row>
    <row r="12089" spans="7:8" ht="14.45" x14ac:dyDescent="0.3">
      <c r="G12089" s="83"/>
      <c r="H12089" s="83"/>
    </row>
    <row r="12090" spans="7:8" ht="14.45" x14ac:dyDescent="0.3">
      <c r="G12090" s="83"/>
      <c r="H12090" s="83"/>
    </row>
    <row r="12091" spans="7:8" ht="14.45" x14ac:dyDescent="0.3">
      <c r="G12091" s="83"/>
      <c r="H12091" s="83"/>
    </row>
    <row r="12092" spans="7:8" ht="14.45" x14ac:dyDescent="0.3">
      <c r="G12092" s="83"/>
      <c r="H12092" s="83"/>
    </row>
    <row r="12093" spans="7:8" ht="14.45" x14ac:dyDescent="0.3">
      <c r="G12093" s="83"/>
      <c r="H12093" s="83"/>
    </row>
    <row r="12094" spans="7:8" ht="14.45" x14ac:dyDescent="0.3">
      <c r="G12094" s="83"/>
      <c r="H12094" s="83"/>
    </row>
    <row r="12095" spans="7:8" ht="14.45" x14ac:dyDescent="0.3">
      <c r="G12095" s="83"/>
      <c r="H12095" s="83"/>
    </row>
    <row r="12096" spans="7:8" ht="14.45" x14ac:dyDescent="0.3">
      <c r="G12096" s="83"/>
      <c r="H12096" s="83"/>
    </row>
    <row r="12097" spans="7:8" ht="14.45" x14ac:dyDescent="0.3">
      <c r="G12097" s="83"/>
      <c r="H12097" s="83"/>
    </row>
    <row r="12098" spans="7:8" ht="14.45" x14ac:dyDescent="0.3">
      <c r="G12098" s="83"/>
      <c r="H12098" s="83"/>
    </row>
    <row r="12099" spans="7:8" ht="14.45" x14ac:dyDescent="0.3">
      <c r="G12099" s="83"/>
      <c r="H12099" s="83"/>
    </row>
    <row r="12100" spans="7:8" ht="14.45" x14ac:dyDescent="0.3">
      <c r="G12100" s="83"/>
      <c r="H12100" s="83"/>
    </row>
    <row r="12101" spans="7:8" ht="14.45" x14ac:dyDescent="0.3">
      <c r="G12101" s="83"/>
      <c r="H12101" s="83"/>
    </row>
    <row r="12102" spans="7:8" ht="14.45" x14ac:dyDescent="0.3">
      <c r="G12102" s="83"/>
      <c r="H12102" s="83"/>
    </row>
    <row r="12103" spans="7:8" ht="14.45" x14ac:dyDescent="0.3">
      <c r="G12103" s="83"/>
      <c r="H12103" s="83"/>
    </row>
    <row r="12104" spans="7:8" ht="14.45" x14ac:dyDescent="0.3">
      <c r="G12104" s="83"/>
      <c r="H12104" s="83"/>
    </row>
    <row r="12105" spans="7:8" ht="14.45" x14ac:dyDescent="0.3">
      <c r="G12105" s="83"/>
      <c r="H12105" s="83"/>
    </row>
    <row r="12106" spans="7:8" ht="14.45" x14ac:dyDescent="0.3">
      <c r="G12106" s="83"/>
      <c r="H12106" s="83"/>
    </row>
    <row r="12107" spans="7:8" ht="14.45" x14ac:dyDescent="0.3">
      <c r="G12107" s="83"/>
      <c r="H12107" s="83"/>
    </row>
    <row r="12108" spans="7:8" ht="14.45" x14ac:dyDescent="0.3">
      <c r="G12108" s="83"/>
      <c r="H12108" s="83"/>
    </row>
    <row r="12109" spans="7:8" ht="14.45" x14ac:dyDescent="0.3">
      <c r="G12109" s="83"/>
      <c r="H12109" s="83"/>
    </row>
    <row r="12110" spans="7:8" ht="14.45" x14ac:dyDescent="0.3">
      <c r="G12110" s="83"/>
      <c r="H12110" s="83"/>
    </row>
    <row r="12111" spans="7:8" ht="14.45" x14ac:dyDescent="0.3">
      <c r="G12111" s="83"/>
      <c r="H12111" s="83"/>
    </row>
    <row r="12112" spans="7:8" ht="14.45" x14ac:dyDescent="0.3">
      <c r="G12112" s="83"/>
      <c r="H12112" s="83"/>
    </row>
    <row r="12113" spans="7:8" ht="14.45" x14ac:dyDescent="0.3">
      <c r="G12113" s="83"/>
      <c r="H12113" s="83"/>
    </row>
    <row r="12114" spans="7:8" ht="14.45" x14ac:dyDescent="0.3">
      <c r="G12114" s="83"/>
      <c r="H12114" s="83"/>
    </row>
    <row r="12115" spans="7:8" ht="14.45" x14ac:dyDescent="0.3">
      <c r="G12115" s="83"/>
      <c r="H12115" s="83"/>
    </row>
    <row r="12116" spans="7:8" ht="14.45" x14ac:dyDescent="0.3">
      <c r="G12116" s="83"/>
      <c r="H12116" s="83"/>
    </row>
    <row r="12117" spans="7:8" ht="14.45" x14ac:dyDescent="0.3">
      <c r="G12117" s="83"/>
      <c r="H12117" s="83"/>
    </row>
    <row r="12118" spans="7:8" ht="14.45" x14ac:dyDescent="0.3">
      <c r="G12118" s="83"/>
      <c r="H12118" s="83"/>
    </row>
    <row r="12119" spans="7:8" ht="14.45" x14ac:dyDescent="0.3">
      <c r="G12119" s="83"/>
      <c r="H12119" s="83"/>
    </row>
    <row r="12120" spans="7:8" ht="14.45" x14ac:dyDescent="0.3">
      <c r="G12120" s="83"/>
      <c r="H12120" s="83"/>
    </row>
    <row r="12121" spans="7:8" ht="14.45" x14ac:dyDescent="0.3">
      <c r="G12121" s="83"/>
      <c r="H12121" s="83"/>
    </row>
    <row r="12122" spans="7:8" ht="14.45" x14ac:dyDescent="0.3">
      <c r="G12122" s="83"/>
      <c r="H12122" s="83"/>
    </row>
    <row r="12123" spans="7:8" ht="14.45" x14ac:dyDescent="0.3">
      <c r="G12123" s="83"/>
      <c r="H12123" s="83"/>
    </row>
    <row r="12124" spans="7:8" ht="14.45" x14ac:dyDescent="0.3">
      <c r="G12124" s="83"/>
      <c r="H12124" s="83"/>
    </row>
    <row r="12125" spans="7:8" ht="14.45" x14ac:dyDescent="0.3">
      <c r="G12125" s="83"/>
      <c r="H12125" s="83"/>
    </row>
    <row r="12126" spans="7:8" ht="14.45" x14ac:dyDescent="0.3">
      <c r="G12126" s="83"/>
      <c r="H12126" s="83"/>
    </row>
    <row r="12127" spans="7:8" ht="14.45" x14ac:dyDescent="0.3">
      <c r="G12127" s="83"/>
      <c r="H12127" s="83"/>
    </row>
    <row r="12128" spans="7:8" ht="14.45" x14ac:dyDescent="0.3">
      <c r="G12128" s="83"/>
      <c r="H12128" s="83"/>
    </row>
    <row r="12129" spans="7:8" ht="14.45" x14ac:dyDescent="0.3">
      <c r="G12129" s="83"/>
      <c r="H12129" s="83"/>
    </row>
    <row r="12130" spans="7:8" ht="14.45" x14ac:dyDescent="0.3">
      <c r="G12130" s="83"/>
      <c r="H12130" s="83"/>
    </row>
    <row r="12131" spans="7:8" ht="14.45" x14ac:dyDescent="0.3">
      <c r="G12131" s="83"/>
      <c r="H12131" s="83"/>
    </row>
    <row r="12132" spans="7:8" ht="14.45" x14ac:dyDescent="0.3">
      <c r="G12132" s="83"/>
      <c r="H12132" s="83"/>
    </row>
    <row r="12133" spans="7:8" ht="14.45" x14ac:dyDescent="0.3">
      <c r="G12133" s="83"/>
      <c r="H12133" s="83"/>
    </row>
    <row r="12134" spans="7:8" ht="14.45" x14ac:dyDescent="0.3">
      <c r="G12134" s="83"/>
      <c r="H12134" s="83"/>
    </row>
    <row r="12135" spans="7:8" ht="14.45" x14ac:dyDescent="0.3">
      <c r="G12135" s="83"/>
      <c r="H12135" s="83"/>
    </row>
    <row r="12136" spans="7:8" ht="14.45" x14ac:dyDescent="0.3">
      <c r="G12136" s="83"/>
      <c r="H12136" s="83"/>
    </row>
    <row r="12137" spans="7:8" ht="14.45" x14ac:dyDescent="0.3">
      <c r="G12137" s="83"/>
      <c r="H12137" s="83"/>
    </row>
    <row r="12138" spans="7:8" ht="14.45" x14ac:dyDescent="0.3">
      <c r="G12138" s="83"/>
      <c r="H12138" s="83"/>
    </row>
    <row r="12139" spans="7:8" ht="14.45" x14ac:dyDescent="0.3">
      <c r="G12139" s="83"/>
      <c r="H12139" s="83"/>
    </row>
    <row r="12140" spans="7:8" ht="14.45" x14ac:dyDescent="0.3">
      <c r="G12140" s="83"/>
      <c r="H12140" s="83"/>
    </row>
    <row r="12141" spans="7:8" ht="14.45" x14ac:dyDescent="0.3">
      <c r="G12141" s="83"/>
      <c r="H12141" s="83"/>
    </row>
    <row r="12142" spans="7:8" ht="14.45" x14ac:dyDescent="0.3">
      <c r="G12142" s="83"/>
      <c r="H12142" s="83"/>
    </row>
    <row r="12143" spans="7:8" ht="14.45" x14ac:dyDescent="0.3">
      <c r="G12143" s="83"/>
      <c r="H12143" s="83"/>
    </row>
    <row r="12144" spans="7:8" ht="14.45" x14ac:dyDescent="0.3">
      <c r="G12144" s="83"/>
      <c r="H12144" s="83"/>
    </row>
    <row r="12145" spans="7:8" ht="14.45" x14ac:dyDescent="0.3">
      <c r="G12145" s="83"/>
      <c r="H12145" s="83"/>
    </row>
    <row r="12146" spans="7:8" ht="14.45" x14ac:dyDescent="0.3">
      <c r="G12146" s="83"/>
      <c r="H12146" s="83"/>
    </row>
    <row r="12147" spans="7:8" ht="14.45" x14ac:dyDescent="0.3">
      <c r="G12147" s="83"/>
      <c r="H12147" s="83"/>
    </row>
    <row r="12148" spans="7:8" ht="14.45" x14ac:dyDescent="0.3">
      <c r="G12148" s="83"/>
      <c r="H12148" s="83"/>
    </row>
    <row r="12149" spans="7:8" ht="14.45" x14ac:dyDescent="0.3">
      <c r="G12149" s="83"/>
      <c r="H12149" s="83"/>
    </row>
    <row r="12150" spans="7:8" ht="14.45" x14ac:dyDescent="0.3">
      <c r="G12150" s="83"/>
      <c r="H12150" s="83"/>
    </row>
    <row r="12151" spans="7:8" ht="14.45" x14ac:dyDescent="0.3">
      <c r="G12151" s="83"/>
      <c r="H12151" s="83"/>
    </row>
    <row r="12152" spans="7:8" ht="14.45" x14ac:dyDescent="0.3">
      <c r="G12152" s="83"/>
      <c r="H12152" s="83"/>
    </row>
    <row r="12153" spans="7:8" ht="14.45" x14ac:dyDescent="0.3">
      <c r="G12153" s="83"/>
      <c r="H12153" s="83"/>
    </row>
    <row r="12154" spans="7:8" ht="14.45" x14ac:dyDescent="0.3">
      <c r="G12154" s="83"/>
      <c r="H12154" s="83"/>
    </row>
    <row r="12155" spans="7:8" ht="14.45" x14ac:dyDescent="0.3">
      <c r="G12155" s="83"/>
      <c r="H12155" s="83"/>
    </row>
    <row r="12156" spans="7:8" ht="14.45" x14ac:dyDescent="0.3">
      <c r="G12156" s="83"/>
      <c r="H12156" s="83"/>
    </row>
    <row r="12157" spans="7:8" ht="14.45" x14ac:dyDescent="0.3">
      <c r="G12157" s="83"/>
      <c r="H12157" s="83"/>
    </row>
    <row r="12158" spans="7:8" ht="14.45" x14ac:dyDescent="0.3">
      <c r="G12158" s="83"/>
      <c r="H12158" s="83"/>
    </row>
    <row r="12159" spans="7:8" ht="14.45" x14ac:dyDescent="0.3">
      <c r="G12159" s="83"/>
      <c r="H12159" s="83"/>
    </row>
    <row r="12160" spans="7:8" ht="14.45" x14ac:dyDescent="0.3">
      <c r="G12160" s="83"/>
      <c r="H12160" s="83"/>
    </row>
    <row r="12161" spans="7:8" ht="14.45" x14ac:dyDescent="0.3">
      <c r="G12161" s="83"/>
      <c r="H12161" s="83"/>
    </row>
    <row r="12162" spans="7:8" ht="14.45" x14ac:dyDescent="0.3">
      <c r="G12162" s="83"/>
      <c r="H12162" s="83"/>
    </row>
    <row r="12163" spans="7:8" ht="14.45" x14ac:dyDescent="0.3">
      <c r="G12163" s="83"/>
      <c r="H12163" s="83"/>
    </row>
    <row r="12164" spans="7:8" ht="14.45" x14ac:dyDescent="0.3">
      <c r="G12164" s="83"/>
      <c r="H12164" s="83"/>
    </row>
    <row r="12165" spans="7:8" ht="14.45" x14ac:dyDescent="0.3">
      <c r="G12165" s="83"/>
      <c r="H12165" s="83"/>
    </row>
    <row r="12166" spans="7:8" ht="14.45" x14ac:dyDescent="0.3">
      <c r="G12166" s="83"/>
      <c r="H12166" s="83"/>
    </row>
    <row r="12167" spans="7:8" ht="14.45" x14ac:dyDescent="0.3">
      <c r="G12167" s="83"/>
      <c r="H12167" s="83"/>
    </row>
    <row r="12168" spans="7:8" ht="14.45" x14ac:dyDescent="0.3">
      <c r="G12168" s="83"/>
      <c r="H12168" s="83"/>
    </row>
    <row r="12169" spans="7:8" ht="14.45" x14ac:dyDescent="0.3">
      <c r="G12169" s="83"/>
      <c r="H12169" s="83"/>
    </row>
    <row r="12170" spans="7:8" ht="14.45" x14ac:dyDescent="0.3">
      <c r="G12170" s="83"/>
      <c r="H12170" s="83"/>
    </row>
    <row r="12171" spans="7:8" ht="14.45" x14ac:dyDescent="0.3">
      <c r="G12171" s="83"/>
      <c r="H12171" s="83"/>
    </row>
    <row r="12172" spans="7:8" ht="14.45" x14ac:dyDescent="0.3">
      <c r="G12172" s="83"/>
      <c r="H12172" s="83"/>
    </row>
    <row r="12173" spans="7:8" ht="14.45" x14ac:dyDescent="0.3">
      <c r="G12173" s="83"/>
      <c r="H12173" s="83"/>
    </row>
    <row r="12174" spans="7:8" ht="14.45" x14ac:dyDescent="0.3">
      <c r="G12174" s="83"/>
      <c r="H12174" s="83"/>
    </row>
    <row r="12175" spans="7:8" ht="14.45" x14ac:dyDescent="0.3">
      <c r="G12175" s="83"/>
      <c r="H12175" s="83"/>
    </row>
    <row r="12176" spans="7:8" ht="14.45" x14ac:dyDescent="0.3">
      <c r="G12176" s="83"/>
      <c r="H12176" s="83"/>
    </row>
    <row r="12177" spans="7:8" ht="14.45" x14ac:dyDescent="0.3">
      <c r="G12177" s="83"/>
      <c r="H12177" s="83"/>
    </row>
    <row r="12178" spans="7:8" ht="14.45" x14ac:dyDescent="0.3">
      <c r="G12178" s="83"/>
      <c r="H12178" s="83"/>
    </row>
    <row r="12179" spans="7:8" ht="14.45" x14ac:dyDescent="0.3">
      <c r="G12179" s="83"/>
      <c r="H12179" s="83"/>
    </row>
    <row r="12180" spans="7:8" ht="14.45" x14ac:dyDescent="0.3">
      <c r="G12180" s="83"/>
      <c r="H12180" s="83"/>
    </row>
    <row r="12181" spans="7:8" ht="14.45" x14ac:dyDescent="0.3">
      <c r="G12181" s="83"/>
      <c r="H12181" s="83"/>
    </row>
    <row r="12182" spans="7:8" ht="14.45" x14ac:dyDescent="0.3">
      <c r="G12182" s="83"/>
      <c r="H12182" s="83"/>
    </row>
    <row r="12183" spans="7:8" ht="14.45" x14ac:dyDescent="0.3">
      <c r="G12183" s="83"/>
      <c r="H12183" s="83"/>
    </row>
    <row r="12184" spans="7:8" ht="14.45" x14ac:dyDescent="0.3">
      <c r="G12184" s="83"/>
      <c r="H12184" s="83"/>
    </row>
    <row r="12185" spans="7:8" ht="14.45" x14ac:dyDescent="0.3">
      <c r="G12185" s="83"/>
      <c r="H12185" s="83"/>
    </row>
    <row r="12186" spans="7:8" ht="14.45" x14ac:dyDescent="0.3">
      <c r="G12186" s="83"/>
      <c r="H12186" s="83"/>
    </row>
    <row r="12187" spans="7:8" ht="14.45" x14ac:dyDescent="0.3">
      <c r="G12187" s="83"/>
      <c r="H12187" s="83"/>
    </row>
    <row r="12188" spans="7:8" ht="14.45" x14ac:dyDescent="0.3">
      <c r="G12188" s="83"/>
      <c r="H12188" s="83"/>
    </row>
    <row r="12189" spans="7:8" ht="14.45" x14ac:dyDescent="0.3">
      <c r="G12189" s="83"/>
      <c r="H12189" s="83"/>
    </row>
    <row r="12190" spans="7:8" ht="14.45" x14ac:dyDescent="0.3">
      <c r="G12190" s="83"/>
      <c r="H12190" s="83"/>
    </row>
    <row r="12191" spans="7:8" ht="14.45" x14ac:dyDescent="0.3">
      <c r="G12191" s="83"/>
      <c r="H12191" s="83"/>
    </row>
    <row r="12192" spans="7:8" ht="14.45" x14ac:dyDescent="0.3">
      <c r="G12192" s="83"/>
      <c r="H12192" s="83"/>
    </row>
    <row r="12193" spans="7:8" ht="14.45" x14ac:dyDescent="0.3">
      <c r="G12193" s="83"/>
      <c r="H12193" s="83"/>
    </row>
    <row r="12194" spans="7:8" ht="14.45" x14ac:dyDescent="0.3">
      <c r="G12194" s="83"/>
      <c r="H12194" s="83"/>
    </row>
    <row r="12195" spans="7:8" ht="14.45" x14ac:dyDescent="0.3">
      <c r="G12195" s="83"/>
      <c r="H12195" s="83"/>
    </row>
    <row r="12196" spans="7:8" ht="14.45" x14ac:dyDescent="0.3">
      <c r="G12196" s="83"/>
      <c r="H12196" s="83"/>
    </row>
    <row r="12197" spans="7:8" ht="14.45" x14ac:dyDescent="0.3">
      <c r="G12197" s="83"/>
      <c r="H12197" s="83"/>
    </row>
    <row r="12198" spans="7:8" ht="14.45" x14ac:dyDescent="0.3">
      <c r="G12198" s="83"/>
      <c r="H12198" s="83"/>
    </row>
    <row r="12199" spans="7:8" ht="14.45" x14ac:dyDescent="0.3">
      <c r="G12199" s="83"/>
      <c r="H12199" s="83"/>
    </row>
    <row r="12200" spans="7:8" ht="14.45" x14ac:dyDescent="0.3">
      <c r="G12200" s="83"/>
      <c r="H12200" s="83"/>
    </row>
    <row r="12201" spans="7:8" ht="14.45" x14ac:dyDescent="0.3">
      <c r="G12201" s="83"/>
      <c r="H12201" s="83"/>
    </row>
    <row r="12202" spans="7:8" ht="14.45" x14ac:dyDescent="0.3">
      <c r="G12202" s="83"/>
      <c r="H12202" s="83"/>
    </row>
    <row r="12203" spans="7:8" ht="14.45" x14ac:dyDescent="0.3">
      <c r="G12203" s="83"/>
      <c r="H12203" s="83"/>
    </row>
    <row r="12204" spans="7:8" ht="14.45" x14ac:dyDescent="0.3">
      <c r="G12204" s="83"/>
      <c r="H12204" s="83"/>
    </row>
    <row r="12205" spans="7:8" ht="14.45" x14ac:dyDescent="0.3">
      <c r="G12205" s="83"/>
      <c r="H12205" s="83"/>
    </row>
    <row r="12206" spans="7:8" ht="14.45" x14ac:dyDescent="0.3">
      <c r="G12206" s="83"/>
      <c r="H12206" s="83"/>
    </row>
    <row r="12207" spans="7:8" ht="14.45" x14ac:dyDescent="0.3">
      <c r="G12207" s="83"/>
      <c r="H12207" s="83"/>
    </row>
    <row r="12208" spans="7:8" ht="14.45" x14ac:dyDescent="0.3">
      <c r="G12208" s="83"/>
      <c r="H12208" s="83"/>
    </row>
    <row r="12209" spans="7:8" ht="14.45" x14ac:dyDescent="0.3">
      <c r="G12209" s="83"/>
      <c r="H12209" s="83"/>
    </row>
    <row r="12210" spans="7:8" ht="14.45" x14ac:dyDescent="0.3">
      <c r="G12210" s="83"/>
      <c r="H12210" s="83"/>
    </row>
    <row r="12211" spans="7:8" ht="14.45" x14ac:dyDescent="0.3">
      <c r="G12211" s="83"/>
      <c r="H12211" s="83"/>
    </row>
    <row r="12212" spans="7:8" ht="14.45" x14ac:dyDescent="0.3">
      <c r="G12212" s="83"/>
      <c r="H12212" s="83"/>
    </row>
    <row r="12213" spans="7:8" ht="14.45" x14ac:dyDescent="0.3">
      <c r="G12213" s="83"/>
      <c r="H12213" s="83"/>
    </row>
    <row r="12214" spans="7:8" ht="14.45" x14ac:dyDescent="0.3">
      <c r="G12214" s="83"/>
      <c r="H12214" s="83"/>
    </row>
    <row r="12215" spans="7:8" ht="14.45" x14ac:dyDescent="0.3">
      <c r="G12215" s="83"/>
      <c r="H12215" s="83"/>
    </row>
    <row r="12216" spans="7:8" ht="14.45" x14ac:dyDescent="0.3">
      <c r="G12216" s="83"/>
      <c r="H12216" s="83"/>
    </row>
    <row r="12217" spans="7:8" ht="14.45" x14ac:dyDescent="0.3">
      <c r="G12217" s="83"/>
      <c r="H12217" s="83"/>
    </row>
    <row r="12218" spans="7:8" ht="14.45" x14ac:dyDescent="0.3">
      <c r="G12218" s="83"/>
      <c r="H12218" s="83"/>
    </row>
    <row r="12219" spans="7:8" ht="14.45" x14ac:dyDescent="0.3">
      <c r="G12219" s="83"/>
      <c r="H12219" s="83"/>
    </row>
    <row r="12220" spans="7:8" ht="14.45" x14ac:dyDescent="0.3">
      <c r="G12220" s="83"/>
      <c r="H12220" s="83"/>
    </row>
    <row r="12221" spans="7:8" ht="14.45" x14ac:dyDescent="0.3">
      <c r="G12221" s="83"/>
      <c r="H12221" s="83"/>
    </row>
    <row r="12222" spans="7:8" ht="14.45" x14ac:dyDescent="0.3">
      <c r="G12222" s="83"/>
      <c r="H12222" s="83"/>
    </row>
    <row r="12223" spans="7:8" ht="14.45" x14ac:dyDescent="0.3">
      <c r="G12223" s="83"/>
      <c r="H12223" s="83"/>
    </row>
    <row r="12224" spans="7:8" ht="14.45" x14ac:dyDescent="0.3">
      <c r="G12224" s="83"/>
      <c r="H12224" s="83"/>
    </row>
    <row r="12225" spans="7:8" ht="14.45" x14ac:dyDescent="0.3">
      <c r="G12225" s="83"/>
      <c r="H12225" s="83"/>
    </row>
    <row r="12226" spans="7:8" ht="14.45" x14ac:dyDescent="0.3">
      <c r="G12226" s="83"/>
      <c r="H12226" s="83"/>
    </row>
    <row r="12227" spans="7:8" ht="14.45" x14ac:dyDescent="0.3">
      <c r="G12227" s="83"/>
      <c r="H12227" s="83"/>
    </row>
    <row r="12228" spans="7:8" ht="14.45" x14ac:dyDescent="0.3">
      <c r="G12228" s="83"/>
      <c r="H12228" s="83"/>
    </row>
    <row r="12229" spans="7:8" ht="14.45" x14ac:dyDescent="0.3">
      <c r="G12229" s="83"/>
      <c r="H12229" s="83"/>
    </row>
    <row r="12230" spans="7:8" ht="14.45" x14ac:dyDescent="0.3">
      <c r="G12230" s="83"/>
      <c r="H12230" s="83"/>
    </row>
    <row r="12231" spans="7:8" ht="14.45" x14ac:dyDescent="0.3">
      <c r="G12231" s="83"/>
      <c r="H12231" s="83"/>
    </row>
    <row r="12232" spans="7:8" ht="14.45" x14ac:dyDescent="0.3">
      <c r="G12232" s="83"/>
      <c r="H12232" s="83"/>
    </row>
    <row r="12233" spans="7:8" ht="14.45" x14ac:dyDescent="0.3">
      <c r="G12233" s="83"/>
      <c r="H12233" s="83"/>
    </row>
    <row r="12234" spans="7:8" ht="14.45" x14ac:dyDescent="0.3">
      <c r="G12234" s="83"/>
      <c r="H12234" s="83"/>
    </row>
    <row r="12235" spans="7:8" ht="14.45" x14ac:dyDescent="0.3">
      <c r="G12235" s="83"/>
      <c r="H12235" s="83"/>
    </row>
    <row r="12236" spans="7:8" ht="14.45" x14ac:dyDescent="0.3">
      <c r="G12236" s="83"/>
      <c r="H12236" s="83"/>
    </row>
    <row r="12237" spans="7:8" ht="14.45" x14ac:dyDescent="0.3">
      <c r="G12237" s="83"/>
      <c r="H12237" s="83"/>
    </row>
    <row r="12238" spans="7:8" ht="14.45" x14ac:dyDescent="0.3">
      <c r="G12238" s="83"/>
      <c r="H12238" s="83"/>
    </row>
    <row r="12239" spans="7:8" ht="14.45" x14ac:dyDescent="0.3">
      <c r="G12239" s="83"/>
      <c r="H12239" s="83"/>
    </row>
    <row r="12240" spans="7:8" ht="14.45" x14ac:dyDescent="0.3">
      <c r="G12240" s="83"/>
      <c r="H12240" s="83"/>
    </row>
    <row r="12241" spans="7:8" ht="14.45" x14ac:dyDescent="0.3">
      <c r="G12241" s="83"/>
      <c r="H12241" s="83"/>
    </row>
    <row r="12242" spans="7:8" ht="14.45" x14ac:dyDescent="0.3">
      <c r="G12242" s="83"/>
      <c r="H12242" s="83"/>
    </row>
    <row r="12243" spans="7:8" ht="14.45" x14ac:dyDescent="0.3">
      <c r="G12243" s="83"/>
      <c r="H12243" s="83"/>
    </row>
    <row r="12244" spans="7:8" ht="14.45" x14ac:dyDescent="0.3">
      <c r="G12244" s="83"/>
      <c r="H12244" s="83"/>
    </row>
    <row r="12245" spans="7:8" ht="14.45" x14ac:dyDescent="0.3">
      <c r="G12245" s="83"/>
      <c r="H12245" s="83"/>
    </row>
    <row r="12246" spans="7:8" ht="14.45" x14ac:dyDescent="0.3">
      <c r="G12246" s="83"/>
      <c r="H12246" s="83"/>
    </row>
    <row r="12247" spans="7:8" ht="14.45" x14ac:dyDescent="0.3">
      <c r="G12247" s="83"/>
      <c r="H12247" s="83"/>
    </row>
    <row r="12248" spans="7:8" ht="14.45" x14ac:dyDescent="0.3">
      <c r="G12248" s="83"/>
      <c r="H12248" s="83"/>
    </row>
    <row r="12249" spans="7:8" ht="14.45" x14ac:dyDescent="0.3">
      <c r="G12249" s="83"/>
      <c r="H12249" s="83"/>
    </row>
    <row r="12250" spans="7:8" ht="14.45" x14ac:dyDescent="0.3">
      <c r="G12250" s="83"/>
      <c r="H12250" s="83"/>
    </row>
    <row r="12251" spans="7:8" ht="14.45" x14ac:dyDescent="0.3">
      <c r="G12251" s="83"/>
      <c r="H12251" s="83"/>
    </row>
    <row r="12252" spans="7:8" ht="14.45" x14ac:dyDescent="0.3">
      <c r="G12252" s="83"/>
      <c r="H12252" s="83"/>
    </row>
    <row r="12253" spans="7:8" ht="14.45" x14ac:dyDescent="0.3">
      <c r="G12253" s="83"/>
      <c r="H12253" s="83"/>
    </row>
    <row r="12254" spans="7:8" ht="14.45" x14ac:dyDescent="0.3">
      <c r="G12254" s="83"/>
      <c r="H12254" s="83"/>
    </row>
    <row r="12255" spans="7:8" ht="14.45" x14ac:dyDescent="0.3">
      <c r="G12255" s="83"/>
      <c r="H12255" s="83"/>
    </row>
    <row r="12256" spans="7:8" ht="14.45" x14ac:dyDescent="0.3">
      <c r="G12256" s="83"/>
      <c r="H12256" s="83"/>
    </row>
    <row r="12257" spans="7:8" ht="14.45" x14ac:dyDescent="0.3">
      <c r="G12257" s="83"/>
      <c r="H12257" s="83"/>
    </row>
    <row r="12258" spans="7:8" ht="14.45" x14ac:dyDescent="0.3">
      <c r="G12258" s="83"/>
      <c r="H12258" s="83"/>
    </row>
    <row r="12259" spans="7:8" ht="14.45" x14ac:dyDescent="0.3">
      <c r="G12259" s="83"/>
      <c r="H12259" s="83"/>
    </row>
    <row r="12260" spans="7:8" ht="14.45" x14ac:dyDescent="0.3">
      <c r="G12260" s="83"/>
      <c r="H12260" s="83"/>
    </row>
    <row r="12261" spans="7:8" ht="14.45" x14ac:dyDescent="0.3">
      <c r="G12261" s="83"/>
      <c r="H12261" s="83"/>
    </row>
    <row r="12262" spans="7:8" ht="14.45" x14ac:dyDescent="0.3">
      <c r="G12262" s="83"/>
      <c r="H12262" s="83"/>
    </row>
    <row r="12263" spans="7:8" ht="14.45" x14ac:dyDescent="0.3">
      <c r="G12263" s="83"/>
      <c r="H12263" s="83"/>
    </row>
    <row r="12264" spans="7:8" ht="14.45" x14ac:dyDescent="0.3">
      <c r="G12264" s="83"/>
      <c r="H12264" s="83"/>
    </row>
    <row r="12265" spans="7:8" ht="14.45" x14ac:dyDescent="0.3">
      <c r="G12265" s="83"/>
      <c r="H12265" s="83"/>
    </row>
    <row r="12266" spans="7:8" ht="14.45" x14ac:dyDescent="0.3">
      <c r="G12266" s="83"/>
      <c r="H12266" s="83"/>
    </row>
    <row r="12267" spans="7:8" ht="14.45" x14ac:dyDescent="0.3">
      <c r="G12267" s="83"/>
      <c r="H12267" s="83"/>
    </row>
    <row r="12268" spans="7:8" ht="14.45" x14ac:dyDescent="0.3">
      <c r="G12268" s="83"/>
      <c r="H12268" s="83"/>
    </row>
    <row r="12269" spans="7:8" ht="14.45" x14ac:dyDescent="0.3">
      <c r="G12269" s="83"/>
      <c r="H12269" s="83"/>
    </row>
    <row r="12270" spans="7:8" ht="14.45" x14ac:dyDescent="0.3">
      <c r="G12270" s="83"/>
      <c r="H12270" s="83"/>
    </row>
    <row r="12271" spans="7:8" ht="14.45" x14ac:dyDescent="0.3">
      <c r="G12271" s="83"/>
      <c r="H12271" s="83"/>
    </row>
    <row r="12272" spans="7:8" ht="14.45" x14ac:dyDescent="0.3">
      <c r="G12272" s="83"/>
      <c r="H12272" s="83"/>
    </row>
    <row r="12273" spans="7:8" ht="14.45" x14ac:dyDescent="0.3">
      <c r="G12273" s="83"/>
      <c r="H12273" s="83"/>
    </row>
    <row r="12274" spans="7:8" ht="14.45" x14ac:dyDescent="0.3">
      <c r="G12274" s="83"/>
      <c r="H12274" s="83"/>
    </row>
    <row r="12275" spans="7:8" ht="14.45" x14ac:dyDescent="0.3">
      <c r="G12275" s="83"/>
      <c r="H12275" s="83"/>
    </row>
    <row r="12276" spans="7:8" ht="14.45" x14ac:dyDescent="0.3">
      <c r="G12276" s="83"/>
      <c r="H12276" s="83"/>
    </row>
    <row r="12277" spans="7:8" ht="14.45" x14ac:dyDescent="0.3">
      <c r="G12277" s="83"/>
      <c r="H12277" s="83"/>
    </row>
    <row r="12278" spans="7:8" ht="14.45" x14ac:dyDescent="0.3">
      <c r="G12278" s="83"/>
      <c r="H12278" s="83"/>
    </row>
    <row r="12279" spans="7:8" ht="14.45" x14ac:dyDescent="0.3">
      <c r="G12279" s="83"/>
      <c r="H12279" s="83"/>
    </row>
    <row r="12280" spans="7:8" ht="14.45" x14ac:dyDescent="0.3">
      <c r="G12280" s="83"/>
      <c r="H12280" s="83"/>
    </row>
    <row r="12281" spans="7:8" ht="14.45" x14ac:dyDescent="0.3">
      <c r="G12281" s="83"/>
      <c r="H12281" s="83"/>
    </row>
    <row r="12282" spans="7:8" ht="14.45" x14ac:dyDescent="0.3">
      <c r="G12282" s="83"/>
      <c r="H12282" s="83"/>
    </row>
    <row r="12283" spans="7:8" ht="14.45" x14ac:dyDescent="0.3">
      <c r="G12283" s="83"/>
      <c r="H12283" s="83"/>
    </row>
    <row r="12284" spans="7:8" ht="14.45" x14ac:dyDescent="0.3">
      <c r="G12284" s="83"/>
      <c r="H12284" s="83"/>
    </row>
    <row r="12285" spans="7:8" ht="14.45" x14ac:dyDescent="0.3">
      <c r="G12285" s="83"/>
      <c r="H12285" s="83"/>
    </row>
    <row r="12286" spans="7:8" ht="14.45" x14ac:dyDescent="0.3">
      <c r="G12286" s="83"/>
      <c r="H12286" s="83"/>
    </row>
    <row r="12287" spans="7:8" ht="14.45" x14ac:dyDescent="0.3">
      <c r="G12287" s="83"/>
      <c r="H12287" s="83"/>
    </row>
    <row r="12288" spans="7:8" ht="14.45" x14ac:dyDescent="0.3">
      <c r="G12288" s="83"/>
      <c r="H12288" s="83"/>
    </row>
    <row r="12289" spans="7:8" ht="14.45" x14ac:dyDescent="0.3">
      <c r="G12289" s="83"/>
      <c r="H12289" s="83"/>
    </row>
    <row r="12290" spans="7:8" ht="14.45" x14ac:dyDescent="0.3">
      <c r="G12290" s="83"/>
      <c r="H12290" s="83"/>
    </row>
    <row r="12291" spans="7:8" ht="14.45" x14ac:dyDescent="0.3">
      <c r="G12291" s="83"/>
      <c r="H12291" s="83"/>
    </row>
    <row r="12292" spans="7:8" ht="14.45" x14ac:dyDescent="0.3">
      <c r="G12292" s="83"/>
      <c r="H12292" s="83"/>
    </row>
    <row r="12293" spans="7:8" ht="14.45" x14ac:dyDescent="0.3">
      <c r="G12293" s="83"/>
      <c r="H12293" s="83"/>
    </row>
    <row r="12294" spans="7:8" ht="14.45" x14ac:dyDescent="0.3">
      <c r="G12294" s="83"/>
      <c r="H12294" s="83"/>
    </row>
    <row r="12295" spans="7:8" ht="14.45" x14ac:dyDescent="0.3">
      <c r="G12295" s="83"/>
      <c r="H12295" s="83"/>
    </row>
    <row r="12296" spans="7:8" ht="14.45" x14ac:dyDescent="0.3">
      <c r="G12296" s="83"/>
      <c r="H12296" s="83"/>
    </row>
    <row r="12297" spans="7:8" ht="14.45" x14ac:dyDescent="0.3">
      <c r="G12297" s="83"/>
      <c r="H12297" s="83"/>
    </row>
    <row r="12298" spans="7:8" ht="14.45" x14ac:dyDescent="0.3">
      <c r="G12298" s="83"/>
      <c r="H12298" s="83"/>
    </row>
    <row r="12299" spans="7:8" ht="14.45" x14ac:dyDescent="0.3">
      <c r="G12299" s="83"/>
      <c r="H12299" s="83"/>
    </row>
    <row r="12300" spans="7:8" ht="14.45" x14ac:dyDescent="0.3">
      <c r="G12300" s="83"/>
      <c r="H12300" s="83"/>
    </row>
    <row r="12301" spans="7:8" ht="14.45" x14ac:dyDescent="0.3">
      <c r="G12301" s="83"/>
      <c r="H12301" s="83"/>
    </row>
    <row r="12302" spans="7:8" ht="14.45" x14ac:dyDescent="0.3">
      <c r="G12302" s="83"/>
      <c r="H12302" s="83"/>
    </row>
    <row r="12303" spans="7:8" ht="14.45" x14ac:dyDescent="0.3">
      <c r="G12303" s="83"/>
      <c r="H12303" s="83"/>
    </row>
    <row r="12304" spans="7:8" ht="14.45" x14ac:dyDescent="0.3">
      <c r="G12304" s="83"/>
      <c r="H12304" s="83"/>
    </row>
    <row r="12305" spans="7:8" ht="14.45" x14ac:dyDescent="0.3">
      <c r="G12305" s="83"/>
      <c r="H12305" s="83"/>
    </row>
    <row r="12306" spans="7:8" ht="14.45" x14ac:dyDescent="0.3">
      <c r="G12306" s="83"/>
      <c r="H12306" s="83"/>
    </row>
    <row r="12307" spans="7:8" ht="14.45" x14ac:dyDescent="0.3">
      <c r="G12307" s="83"/>
      <c r="H12307" s="83"/>
    </row>
    <row r="12308" spans="7:8" ht="14.45" x14ac:dyDescent="0.3">
      <c r="G12308" s="83"/>
      <c r="H12308" s="83"/>
    </row>
    <row r="12309" spans="7:8" ht="14.45" x14ac:dyDescent="0.3">
      <c r="G12309" s="83"/>
      <c r="H12309" s="83"/>
    </row>
    <row r="12310" spans="7:8" ht="14.45" x14ac:dyDescent="0.3">
      <c r="G12310" s="83"/>
      <c r="H12310" s="83"/>
    </row>
    <row r="12311" spans="7:8" ht="14.45" x14ac:dyDescent="0.3">
      <c r="G12311" s="83"/>
      <c r="H12311" s="83"/>
    </row>
    <row r="12312" spans="7:8" ht="14.45" x14ac:dyDescent="0.3">
      <c r="G12312" s="83"/>
      <c r="H12312" s="83"/>
    </row>
    <row r="12313" spans="7:8" ht="14.45" x14ac:dyDescent="0.3">
      <c r="G12313" s="83"/>
      <c r="H12313" s="83"/>
    </row>
    <row r="12314" spans="7:8" ht="14.45" x14ac:dyDescent="0.3">
      <c r="G12314" s="83"/>
      <c r="H12314" s="83"/>
    </row>
    <row r="12315" spans="7:8" ht="14.45" x14ac:dyDescent="0.3">
      <c r="G12315" s="83"/>
      <c r="H12315" s="83"/>
    </row>
    <row r="12316" spans="7:8" ht="14.45" x14ac:dyDescent="0.3">
      <c r="G12316" s="83"/>
      <c r="H12316" s="83"/>
    </row>
    <row r="12317" spans="7:8" ht="14.45" x14ac:dyDescent="0.3">
      <c r="G12317" s="83"/>
      <c r="H12317" s="83"/>
    </row>
    <row r="12318" spans="7:8" ht="14.45" x14ac:dyDescent="0.3">
      <c r="G12318" s="83"/>
      <c r="H12318" s="83"/>
    </row>
    <row r="12319" spans="7:8" ht="14.45" x14ac:dyDescent="0.3">
      <c r="G12319" s="83"/>
      <c r="H12319" s="83"/>
    </row>
    <row r="12320" spans="7:8" ht="14.45" x14ac:dyDescent="0.3">
      <c r="G12320" s="83"/>
      <c r="H12320" s="83"/>
    </row>
    <row r="12321" spans="7:8" ht="14.45" x14ac:dyDescent="0.3">
      <c r="G12321" s="83"/>
      <c r="H12321" s="83"/>
    </row>
    <row r="12322" spans="7:8" ht="14.45" x14ac:dyDescent="0.3">
      <c r="G12322" s="83"/>
      <c r="H12322" s="83"/>
    </row>
    <row r="12323" spans="7:8" ht="14.45" x14ac:dyDescent="0.3">
      <c r="G12323" s="83"/>
      <c r="H12323" s="83"/>
    </row>
    <row r="12324" spans="7:8" ht="14.45" x14ac:dyDescent="0.3">
      <c r="G12324" s="83"/>
      <c r="H12324" s="83"/>
    </row>
    <row r="12325" spans="7:8" ht="14.45" x14ac:dyDescent="0.3">
      <c r="G12325" s="83"/>
      <c r="H12325" s="83"/>
    </row>
    <row r="12326" spans="7:8" ht="14.45" x14ac:dyDescent="0.3">
      <c r="G12326" s="83"/>
      <c r="H12326" s="83"/>
    </row>
    <row r="12327" spans="7:8" ht="14.45" x14ac:dyDescent="0.3">
      <c r="G12327" s="83"/>
      <c r="H12327" s="83"/>
    </row>
    <row r="12328" spans="7:8" ht="14.45" x14ac:dyDescent="0.3">
      <c r="G12328" s="83"/>
      <c r="H12328" s="83"/>
    </row>
    <row r="12329" spans="7:8" ht="14.45" x14ac:dyDescent="0.3">
      <c r="G12329" s="83"/>
      <c r="H12329" s="83"/>
    </row>
    <row r="12330" spans="7:8" ht="14.45" x14ac:dyDescent="0.3">
      <c r="G12330" s="83"/>
      <c r="H12330" s="83"/>
    </row>
    <row r="12331" spans="7:8" ht="14.45" x14ac:dyDescent="0.3">
      <c r="G12331" s="83"/>
      <c r="H12331" s="83"/>
    </row>
    <row r="12332" spans="7:8" ht="14.45" x14ac:dyDescent="0.3">
      <c r="G12332" s="83"/>
      <c r="H12332" s="83"/>
    </row>
    <row r="12333" spans="7:8" ht="14.45" x14ac:dyDescent="0.3">
      <c r="G12333" s="83"/>
      <c r="H12333" s="83"/>
    </row>
    <row r="12334" spans="7:8" ht="14.45" x14ac:dyDescent="0.3">
      <c r="G12334" s="83"/>
      <c r="H12334" s="83"/>
    </row>
    <row r="12335" spans="7:8" ht="14.45" x14ac:dyDescent="0.3">
      <c r="G12335" s="83"/>
      <c r="H12335" s="83"/>
    </row>
    <row r="12336" spans="7:8" ht="14.45" x14ac:dyDescent="0.3">
      <c r="G12336" s="83"/>
      <c r="H12336" s="83"/>
    </row>
    <row r="12337" spans="7:8" ht="14.45" x14ac:dyDescent="0.3">
      <c r="G12337" s="83"/>
      <c r="H12337" s="83"/>
    </row>
    <row r="12338" spans="7:8" ht="14.45" x14ac:dyDescent="0.3">
      <c r="G12338" s="83"/>
      <c r="H12338" s="83"/>
    </row>
    <row r="12339" spans="7:8" ht="14.45" x14ac:dyDescent="0.3">
      <c r="G12339" s="83"/>
      <c r="H12339" s="83"/>
    </row>
    <row r="12340" spans="7:8" ht="14.45" x14ac:dyDescent="0.3">
      <c r="G12340" s="83"/>
      <c r="H12340" s="83"/>
    </row>
    <row r="12341" spans="7:8" ht="14.45" x14ac:dyDescent="0.3">
      <c r="G12341" s="83"/>
      <c r="H12341" s="83"/>
    </row>
    <row r="12342" spans="7:8" ht="14.45" x14ac:dyDescent="0.3">
      <c r="G12342" s="83"/>
      <c r="H12342" s="83"/>
    </row>
    <row r="12343" spans="7:8" ht="14.45" x14ac:dyDescent="0.3">
      <c r="G12343" s="83"/>
      <c r="H12343" s="83"/>
    </row>
    <row r="12344" spans="7:8" ht="14.45" x14ac:dyDescent="0.3">
      <c r="G12344" s="83"/>
      <c r="H12344" s="83"/>
    </row>
    <row r="12345" spans="7:8" ht="14.45" x14ac:dyDescent="0.3">
      <c r="G12345" s="83"/>
      <c r="H12345" s="83"/>
    </row>
    <row r="12346" spans="7:8" ht="14.45" x14ac:dyDescent="0.3">
      <c r="G12346" s="83"/>
      <c r="H12346" s="83"/>
    </row>
    <row r="12347" spans="7:8" ht="14.45" x14ac:dyDescent="0.3">
      <c r="G12347" s="83"/>
      <c r="H12347" s="83"/>
    </row>
    <row r="12348" spans="7:8" ht="14.45" x14ac:dyDescent="0.3">
      <c r="G12348" s="83"/>
      <c r="H12348" s="83"/>
    </row>
    <row r="12349" spans="7:8" ht="14.45" x14ac:dyDescent="0.3">
      <c r="G12349" s="83"/>
      <c r="H12349" s="83"/>
    </row>
    <row r="12350" spans="7:8" ht="14.45" x14ac:dyDescent="0.3">
      <c r="G12350" s="83"/>
      <c r="H12350" s="83"/>
    </row>
    <row r="12351" spans="7:8" ht="14.45" x14ac:dyDescent="0.3">
      <c r="G12351" s="83"/>
      <c r="H12351" s="83"/>
    </row>
    <row r="12352" spans="7:8" ht="14.45" x14ac:dyDescent="0.3">
      <c r="G12352" s="83"/>
      <c r="H12352" s="83"/>
    </row>
    <row r="12353" spans="7:8" ht="14.45" x14ac:dyDescent="0.3">
      <c r="G12353" s="83"/>
      <c r="H12353" s="83"/>
    </row>
    <row r="12354" spans="7:8" ht="14.45" x14ac:dyDescent="0.3">
      <c r="G12354" s="83"/>
      <c r="H12354" s="83"/>
    </row>
    <row r="12355" spans="7:8" ht="14.45" x14ac:dyDescent="0.3">
      <c r="G12355" s="83"/>
      <c r="H12355" s="83"/>
    </row>
    <row r="12356" spans="7:8" ht="14.45" x14ac:dyDescent="0.3">
      <c r="G12356" s="83"/>
      <c r="H12356" s="83"/>
    </row>
    <row r="12357" spans="7:8" ht="14.45" x14ac:dyDescent="0.3">
      <c r="G12357" s="83"/>
      <c r="H12357" s="83"/>
    </row>
    <row r="12358" spans="7:8" ht="14.45" x14ac:dyDescent="0.3">
      <c r="G12358" s="83"/>
      <c r="H12358" s="83"/>
    </row>
    <row r="12359" spans="7:8" ht="14.45" x14ac:dyDescent="0.3">
      <c r="G12359" s="83"/>
      <c r="H12359" s="83"/>
    </row>
    <row r="12360" spans="7:8" ht="14.45" x14ac:dyDescent="0.3">
      <c r="G12360" s="83"/>
      <c r="H12360" s="83"/>
    </row>
    <row r="12361" spans="7:8" ht="14.45" x14ac:dyDescent="0.3">
      <c r="G12361" s="83"/>
      <c r="H12361" s="83"/>
    </row>
    <row r="12362" spans="7:8" ht="14.45" x14ac:dyDescent="0.3">
      <c r="G12362" s="83"/>
      <c r="H12362" s="83"/>
    </row>
    <row r="12363" spans="7:8" ht="14.45" x14ac:dyDescent="0.3">
      <c r="G12363" s="83"/>
      <c r="H12363" s="83"/>
    </row>
    <row r="12364" spans="7:8" ht="14.45" x14ac:dyDescent="0.3">
      <c r="G12364" s="83"/>
      <c r="H12364" s="83"/>
    </row>
    <row r="12365" spans="7:8" ht="14.45" x14ac:dyDescent="0.3">
      <c r="G12365" s="83"/>
      <c r="H12365" s="83"/>
    </row>
    <row r="12366" spans="7:8" ht="14.45" x14ac:dyDescent="0.3">
      <c r="G12366" s="83"/>
      <c r="H12366" s="83"/>
    </row>
    <row r="12367" spans="7:8" ht="14.45" x14ac:dyDescent="0.3">
      <c r="G12367" s="83"/>
      <c r="H12367" s="83"/>
    </row>
    <row r="12368" spans="7:8" ht="14.45" x14ac:dyDescent="0.3">
      <c r="G12368" s="83"/>
      <c r="H12368" s="83"/>
    </row>
    <row r="12369" spans="7:8" ht="14.45" x14ac:dyDescent="0.3">
      <c r="G12369" s="83"/>
      <c r="H12369" s="83"/>
    </row>
    <row r="12370" spans="7:8" ht="14.45" x14ac:dyDescent="0.3">
      <c r="G12370" s="83"/>
      <c r="H12370" s="83"/>
    </row>
    <row r="12371" spans="7:8" ht="14.45" x14ac:dyDescent="0.3">
      <c r="G12371" s="83"/>
      <c r="H12371" s="83"/>
    </row>
    <row r="12372" spans="7:8" ht="14.45" x14ac:dyDescent="0.3">
      <c r="G12372" s="83"/>
      <c r="H12372" s="83"/>
    </row>
    <row r="12373" spans="7:8" ht="14.45" x14ac:dyDescent="0.3">
      <c r="G12373" s="83"/>
      <c r="H12373" s="83"/>
    </row>
    <row r="12374" spans="7:8" ht="14.45" x14ac:dyDescent="0.3">
      <c r="G12374" s="83"/>
      <c r="H12374" s="83"/>
    </row>
    <row r="12375" spans="7:8" ht="14.45" x14ac:dyDescent="0.3">
      <c r="G12375" s="83"/>
      <c r="H12375" s="83"/>
    </row>
    <row r="12376" spans="7:8" ht="14.45" x14ac:dyDescent="0.3">
      <c r="G12376" s="83"/>
      <c r="H12376" s="83"/>
    </row>
    <row r="12377" spans="7:8" ht="14.45" x14ac:dyDescent="0.3">
      <c r="G12377" s="83"/>
      <c r="H12377" s="83"/>
    </row>
    <row r="12378" spans="7:8" ht="14.45" x14ac:dyDescent="0.3">
      <c r="G12378" s="83"/>
      <c r="H12378" s="83"/>
    </row>
    <row r="12379" spans="7:8" ht="14.45" x14ac:dyDescent="0.3">
      <c r="G12379" s="83"/>
      <c r="H12379" s="83"/>
    </row>
    <row r="12380" spans="7:8" ht="14.45" x14ac:dyDescent="0.3">
      <c r="G12380" s="83"/>
      <c r="H12380" s="83"/>
    </row>
    <row r="12381" spans="7:8" ht="14.45" x14ac:dyDescent="0.3">
      <c r="G12381" s="83"/>
      <c r="H12381" s="83"/>
    </row>
    <row r="12382" spans="7:8" ht="14.45" x14ac:dyDescent="0.3">
      <c r="G12382" s="83"/>
      <c r="H12382" s="83"/>
    </row>
    <row r="12383" spans="7:8" ht="14.45" x14ac:dyDescent="0.3">
      <c r="G12383" s="83"/>
      <c r="H12383" s="83"/>
    </row>
    <row r="12384" spans="7:8" ht="14.45" x14ac:dyDescent="0.3">
      <c r="G12384" s="83"/>
      <c r="H12384" s="83"/>
    </row>
    <row r="12385" spans="7:8" ht="14.45" x14ac:dyDescent="0.3">
      <c r="G12385" s="83"/>
      <c r="H12385" s="83"/>
    </row>
    <row r="12386" spans="7:8" ht="14.45" x14ac:dyDescent="0.3">
      <c r="G12386" s="83"/>
      <c r="H12386" s="83"/>
    </row>
    <row r="12387" spans="7:8" ht="14.45" x14ac:dyDescent="0.3">
      <c r="G12387" s="83"/>
      <c r="H12387" s="83"/>
    </row>
    <row r="12388" spans="7:8" ht="14.45" x14ac:dyDescent="0.3">
      <c r="G12388" s="83"/>
      <c r="H12388" s="83"/>
    </row>
    <row r="12389" spans="7:8" ht="14.45" x14ac:dyDescent="0.3">
      <c r="G12389" s="83"/>
      <c r="H12389" s="83"/>
    </row>
    <row r="12390" spans="7:8" ht="14.45" x14ac:dyDescent="0.3">
      <c r="G12390" s="83"/>
      <c r="H12390" s="83"/>
    </row>
    <row r="12391" spans="7:8" ht="14.45" x14ac:dyDescent="0.3">
      <c r="G12391" s="83"/>
      <c r="H12391" s="83"/>
    </row>
    <row r="12392" spans="7:8" ht="14.45" x14ac:dyDescent="0.3">
      <c r="G12392" s="83"/>
      <c r="H12392" s="83"/>
    </row>
    <row r="12393" spans="7:8" ht="14.45" x14ac:dyDescent="0.3">
      <c r="G12393" s="83"/>
      <c r="H12393" s="83"/>
    </row>
    <row r="12394" spans="7:8" ht="14.45" x14ac:dyDescent="0.3">
      <c r="G12394" s="83"/>
      <c r="H12394" s="83"/>
    </row>
    <row r="12395" spans="7:8" ht="14.45" x14ac:dyDescent="0.3">
      <c r="G12395" s="83"/>
      <c r="H12395" s="83"/>
    </row>
    <row r="12396" spans="7:8" ht="14.45" x14ac:dyDescent="0.3">
      <c r="G12396" s="83"/>
      <c r="H12396" s="83"/>
    </row>
    <row r="12397" spans="7:8" ht="14.45" x14ac:dyDescent="0.3">
      <c r="G12397" s="83"/>
      <c r="H12397" s="83"/>
    </row>
    <row r="12398" spans="7:8" ht="14.45" x14ac:dyDescent="0.3">
      <c r="G12398" s="83"/>
      <c r="H12398" s="83"/>
    </row>
    <row r="12399" spans="7:8" ht="14.45" x14ac:dyDescent="0.3">
      <c r="G12399" s="83"/>
      <c r="H12399" s="83"/>
    </row>
    <row r="12400" spans="7:8" ht="14.45" x14ac:dyDescent="0.3">
      <c r="G12400" s="83"/>
      <c r="H12400" s="83"/>
    </row>
    <row r="12401" spans="7:8" ht="14.45" x14ac:dyDescent="0.3">
      <c r="G12401" s="83"/>
      <c r="H12401" s="83"/>
    </row>
    <row r="12402" spans="7:8" ht="14.45" x14ac:dyDescent="0.3">
      <c r="G12402" s="83"/>
      <c r="H12402" s="83"/>
    </row>
    <row r="12403" spans="7:8" ht="14.45" x14ac:dyDescent="0.3">
      <c r="G12403" s="83"/>
      <c r="H12403" s="83"/>
    </row>
    <row r="12404" spans="7:8" ht="14.45" x14ac:dyDescent="0.3">
      <c r="G12404" s="83"/>
      <c r="H12404" s="83"/>
    </row>
    <row r="12405" spans="7:8" ht="14.45" x14ac:dyDescent="0.3">
      <c r="G12405" s="83"/>
      <c r="H12405" s="83"/>
    </row>
    <row r="12406" spans="7:8" ht="14.45" x14ac:dyDescent="0.3">
      <c r="G12406" s="83"/>
      <c r="H12406" s="83"/>
    </row>
    <row r="12407" spans="7:8" ht="14.45" x14ac:dyDescent="0.3">
      <c r="G12407" s="83"/>
      <c r="H12407" s="83"/>
    </row>
    <row r="12408" spans="7:8" ht="14.45" x14ac:dyDescent="0.3">
      <c r="G12408" s="83"/>
      <c r="H12408" s="83"/>
    </row>
    <row r="12409" spans="7:8" ht="14.45" x14ac:dyDescent="0.3">
      <c r="G12409" s="83"/>
      <c r="H12409" s="83"/>
    </row>
    <row r="12410" spans="7:8" ht="14.45" x14ac:dyDescent="0.3">
      <c r="G12410" s="83"/>
      <c r="H12410" s="83"/>
    </row>
    <row r="12411" spans="7:8" ht="14.45" x14ac:dyDescent="0.3">
      <c r="G12411" s="83"/>
      <c r="H12411" s="83"/>
    </row>
    <row r="12412" spans="7:8" ht="14.45" x14ac:dyDescent="0.3">
      <c r="G12412" s="83"/>
      <c r="H12412" s="83"/>
    </row>
    <row r="12413" spans="7:8" ht="14.45" x14ac:dyDescent="0.3">
      <c r="G12413" s="83"/>
      <c r="H12413" s="83"/>
    </row>
    <row r="12414" spans="7:8" ht="14.45" x14ac:dyDescent="0.3">
      <c r="G12414" s="83"/>
      <c r="H12414" s="83"/>
    </row>
    <row r="12415" spans="7:8" ht="14.45" x14ac:dyDescent="0.3">
      <c r="G12415" s="83"/>
      <c r="H12415" s="83"/>
    </row>
    <row r="12416" spans="7:8" ht="14.45" x14ac:dyDescent="0.3">
      <c r="G12416" s="83"/>
      <c r="H12416" s="83"/>
    </row>
    <row r="12417" spans="7:8" ht="14.45" x14ac:dyDescent="0.3">
      <c r="G12417" s="83"/>
      <c r="H12417" s="83"/>
    </row>
    <row r="12418" spans="7:8" ht="14.45" x14ac:dyDescent="0.3">
      <c r="G12418" s="83"/>
      <c r="H12418" s="83"/>
    </row>
    <row r="12419" spans="7:8" ht="14.45" x14ac:dyDescent="0.3">
      <c r="G12419" s="83"/>
      <c r="H12419" s="83"/>
    </row>
    <row r="12420" spans="7:8" ht="14.45" x14ac:dyDescent="0.3">
      <c r="G12420" s="83"/>
      <c r="H12420" s="83"/>
    </row>
    <row r="12421" spans="7:8" ht="14.45" x14ac:dyDescent="0.3">
      <c r="G12421" s="83"/>
      <c r="H12421" s="83"/>
    </row>
    <row r="12422" spans="7:8" ht="14.45" x14ac:dyDescent="0.3">
      <c r="G12422" s="83"/>
      <c r="H12422" s="83"/>
    </row>
    <row r="12423" spans="7:8" ht="14.45" x14ac:dyDescent="0.3">
      <c r="G12423" s="83"/>
      <c r="H12423" s="83"/>
    </row>
    <row r="12424" spans="7:8" ht="14.45" x14ac:dyDescent="0.3">
      <c r="G12424" s="83"/>
      <c r="H12424" s="83"/>
    </row>
    <row r="12425" spans="7:8" ht="14.45" x14ac:dyDescent="0.3">
      <c r="G12425" s="83"/>
      <c r="H12425" s="83"/>
    </row>
    <row r="12426" spans="7:8" ht="14.45" x14ac:dyDescent="0.3">
      <c r="G12426" s="83"/>
      <c r="H12426" s="83"/>
    </row>
    <row r="12427" spans="7:8" ht="14.45" x14ac:dyDescent="0.3">
      <c r="G12427" s="83"/>
      <c r="H12427" s="83"/>
    </row>
    <row r="12428" spans="7:8" ht="14.45" x14ac:dyDescent="0.3">
      <c r="G12428" s="83"/>
      <c r="H12428" s="83"/>
    </row>
    <row r="12429" spans="7:8" ht="14.45" x14ac:dyDescent="0.3">
      <c r="G12429" s="83"/>
      <c r="H12429" s="83"/>
    </row>
    <row r="12430" spans="7:8" ht="14.45" x14ac:dyDescent="0.3">
      <c r="G12430" s="83"/>
      <c r="H12430" s="83"/>
    </row>
    <row r="12431" spans="7:8" ht="14.45" x14ac:dyDescent="0.3">
      <c r="G12431" s="83"/>
      <c r="H12431" s="83"/>
    </row>
    <row r="12432" spans="7:8" ht="14.45" x14ac:dyDescent="0.3">
      <c r="G12432" s="83"/>
      <c r="H12432" s="83"/>
    </row>
    <row r="12433" spans="7:8" ht="14.45" x14ac:dyDescent="0.3">
      <c r="G12433" s="83"/>
      <c r="H12433" s="83"/>
    </row>
    <row r="12434" spans="7:8" ht="14.45" x14ac:dyDescent="0.3">
      <c r="G12434" s="83"/>
      <c r="H12434" s="83"/>
    </row>
    <row r="12435" spans="7:8" ht="14.45" x14ac:dyDescent="0.3">
      <c r="G12435" s="83"/>
      <c r="H12435" s="83"/>
    </row>
    <row r="12436" spans="7:8" ht="14.45" x14ac:dyDescent="0.3">
      <c r="G12436" s="83"/>
      <c r="H12436" s="83"/>
    </row>
    <row r="12437" spans="7:8" ht="14.45" x14ac:dyDescent="0.3">
      <c r="G12437" s="83"/>
      <c r="H12437" s="83"/>
    </row>
    <row r="12438" spans="7:8" ht="14.45" x14ac:dyDescent="0.3">
      <c r="G12438" s="83"/>
      <c r="H12438" s="83"/>
    </row>
    <row r="12439" spans="7:8" ht="14.45" x14ac:dyDescent="0.3">
      <c r="G12439" s="83"/>
      <c r="H12439" s="83"/>
    </row>
    <row r="12440" spans="7:8" ht="14.45" x14ac:dyDescent="0.3">
      <c r="G12440" s="83"/>
      <c r="H12440" s="83"/>
    </row>
    <row r="12441" spans="7:8" ht="14.45" x14ac:dyDescent="0.3">
      <c r="G12441" s="83"/>
      <c r="H12441" s="83"/>
    </row>
    <row r="12442" spans="7:8" ht="14.45" x14ac:dyDescent="0.3">
      <c r="G12442" s="83"/>
      <c r="H12442" s="83"/>
    </row>
    <row r="12443" spans="7:8" ht="14.45" x14ac:dyDescent="0.3">
      <c r="G12443" s="83"/>
      <c r="H12443" s="83"/>
    </row>
    <row r="12444" spans="7:8" ht="14.45" x14ac:dyDescent="0.3">
      <c r="G12444" s="83"/>
      <c r="H12444" s="83"/>
    </row>
    <row r="12445" spans="7:8" ht="14.45" x14ac:dyDescent="0.3">
      <c r="G12445" s="83"/>
      <c r="H12445" s="83"/>
    </row>
    <row r="12446" spans="7:8" ht="14.45" x14ac:dyDescent="0.3">
      <c r="G12446" s="83"/>
      <c r="H12446" s="83"/>
    </row>
    <row r="12447" spans="7:8" ht="14.45" x14ac:dyDescent="0.3">
      <c r="G12447" s="83"/>
      <c r="H12447" s="83"/>
    </row>
    <row r="12448" spans="7:8" ht="14.45" x14ac:dyDescent="0.3">
      <c r="G12448" s="83"/>
      <c r="H12448" s="83"/>
    </row>
    <row r="12449" spans="7:8" ht="14.45" x14ac:dyDescent="0.3">
      <c r="G12449" s="83"/>
      <c r="H12449" s="83"/>
    </row>
    <row r="12450" spans="7:8" ht="14.45" x14ac:dyDescent="0.3">
      <c r="G12450" s="83"/>
      <c r="H12450" s="83"/>
    </row>
    <row r="12451" spans="7:8" ht="14.45" x14ac:dyDescent="0.3">
      <c r="G12451" s="83"/>
      <c r="H12451" s="83"/>
    </row>
    <row r="12452" spans="7:8" ht="14.45" x14ac:dyDescent="0.3">
      <c r="G12452" s="83"/>
      <c r="H12452" s="83"/>
    </row>
    <row r="12453" spans="7:8" ht="14.45" x14ac:dyDescent="0.3">
      <c r="G12453" s="83"/>
      <c r="H12453" s="83"/>
    </row>
    <row r="12454" spans="7:8" ht="14.45" x14ac:dyDescent="0.3">
      <c r="G12454" s="83"/>
      <c r="H12454" s="83"/>
    </row>
    <row r="12455" spans="7:8" ht="14.45" x14ac:dyDescent="0.3">
      <c r="G12455" s="83"/>
      <c r="H12455" s="83"/>
    </row>
    <row r="12456" spans="7:8" ht="14.45" x14ac:dyDescent="0.3">
      <c r="G12456" s="83"/>
      <c r="H12456" s="83"/>
    </row>
    <row r="12457" spans="7:8" ht="14.45" x14ac:dyDescent="0.3">
      <c r="G12457" s="83"/>
      <c r="H12457" s="83"/>
    </row>
    <row r="12458" spans="7:8" ht="14.45" x14ac:dyDescent="0.3">
      <c r="G12458" s="83"/>
      <c r="H12458" s="83"/>
    </row>
    <row r="12459" spans="7:8" ht="14.45" x14ac:dyDescent="0.3">
      <c r="G12459" s="83"/>
      <c r="H12459" s="83"/>
    </row>
    <row r="12460" spans="7:8" ht="14.45" x14ac:dyDescent="0.3">
      <c r="G12460" s="83"/>
      <c r="H12460" s="83"/>
    </row>
    <row r="12461" spans="7:8" ht="14.45" x14ac:dyDescent="0.3">
      <c r="G12461" s="83"/>
      <c r="H12461" s="83"/>
    </row>
    <row r="12462" spans="7:8" ht="14.45" x14ac:dyDescent="0.3">
      <c r="G12462" s="83"/>
      <c r="H12462" s="83"/>
    </row>
    <row r="12463" spans="7:8" ht="14.45" x14ac:dyDescent="0.3">
      <c r="G12463" s="83"/>
      <c r="H12463" s="83"/>
    </row>
    <row r="12464" spans="7:8" ht="14.45" x14ac:dyDescent="0.3">
      <c r="G12464" s="83"/>
      <c r="H12464" s="83"/>
    </row>
    <row r="12465" spans="7:8" ht="14.45" x14ac:dyDescent="0.3">
      <c r="G12465" s="83"/>
      <c r="H12465" s="83"/>
    </row>
    <row r="12466" spans="7:8" ht="14.45" x14ac:dyDescent="0.3">
      <c r="G12466" s="83"/>
      <c r="H12466" s="83"/>
    </row>
    <row r="12467" spans="7:8" ht="14.45" x14ac:dyDescent="0.3">
      <c r="G12467" s="83"/>
      <c r="H12467" s="83"/>
    </row>
    <row r="12468" spans="7:8" ht="14.45" x14ac:dyDescent="0.3">
      <c r="G12468" s="83"/>
      <c r="H12468" s="83"/>
    </row>
    <row r="12469" spans="7:8" ht="14.45" x14ac:dyDescent="0.3">
      <c r="G12469" s="83"/>
      <c r="H12469" s="83"/>
    </row>
    <row r="12470" spans="7:8" ht="14.45" x14ac:dyDescent="0.3">
      <c r="G12470" s="83"/>
      <c r="H12470" s="83"/>
    </row>
    <row r="12471" spans="7:8" ht="14.45" x14ac:dyDescent="0.3">
      <c r="G12471" s="83"/>
      <c r="H12471" s="83"/>
    </row>
    <row r="12472" spans="7:8" ht="14.45" x14ac:dyDescent="0.3">
      <c r="G12472" s="83"/>
      <c r="H12472" s="83"/>
    </row>
    <row r="12473" spans="7:8" ht="14.45" x14ac:dyDescent="0.3">
      <c r="G12473" s="83"/>
      <c r="H12473" s="83"/>
    </row>
    <row r="12474" spans="7:8" ht="14.45" x14ac:dyDescent="0.3">
      <c r="G12474" s="83"/>
      <c r="H12474" s="83"/>
    </row>
    <row r="12475" spans="7:8" ht="14.45" x14ac:dyDescent="0.3">
      <c r="G12475" s="83"/>
      <c r="H12475" s="83"/>
    </row>
    <row r="12476" spans="7:8" ht="14.45" x14ac:dyDescent="0.3">
      <c r="G12476" s="83"/>
      <c r="H12476" s="83"/>
    </row>
    <row r="12477" spans="7:8" ht="14.45" x14ac:dyDescent="0.3">
      <c r="G12477" s="83"/>
      <c r="H12477" s="83"/>
    </row>
    <row r="12478" spans="7:8" ht="14.45" x14ac:dyDescent="0.3">
      <c r="G12478" s="83"/>
      <c r="H12478" s="83"/>
    </row>
    <row r="12479" spans="7:8" ht="14.45" x14ac:dyDescent="0.3">
      <c r="G12479" s="83"/>
      <c r="H12479" s="83"/>
    </row>
    <row r="12480" spans="7:8" ht="14.45" x14ac:dyDescent="0.3">
      <c r="G12480" s="83"/>
      <c r="H12480" s="83"/>
    </row>
    <row r="12481" spans="7:8" ht="14.45" x14ac:dyDescent="0.3">
      <c r="G12481" s="83"/>
      <c r="H12481" s="83"/>
    </row>
    <row r="12482" spans="7:8" ht="14.45" x14ac:dyDescent="0.3">
      <c r="G12482" s="83"/>
      <c r="H12482" s="83"/>
    </row>
    <row r="12483" spans="7:8" ht="14.45" x14ac:dyDescent="0.3">
      <c r="G12483" s="83"/>
      <c r="H12483" s="83"/>
    </row>
    <row r="12484" spans="7:8" ht="14.45" x14ac:dyDescent="0.3">
      <c r="G12484" s="83"/>
      <c r="H12484" s="83"/>
    </row>
    <row r="12485" spans="7:8" ht="14.45" x14ac:dyDescent="0.3">
      <c r="G12485" s="83"/>
      <c r="H12485" s="83"/>
    </row>
    <row r="12486" spans="7:8" ht="14.45" x14ac:dyDescent="0.3">
      <c r="G12486" s="83"/>
      <c r="H12486" s="83"/>
    </row>
    <row r="12487" spans="7:8" ht="14.45" x14ac:dyDescent="0.3">
      <c r="G12487" s="83"/>
      <c r="H12487" s="83"/>
    </row>
    <row r="12488" spans="7:8" ht="14.45" x14ac:dyDescent="0.3">
      <c r="G12488" s="83"/>
      <c r="H12488" s="83"/>
    </row>
    <row r="12489" spans="7:8" ht="14.45" x14ac:dyDescent="0.3">
      <c r="G12489" s="83"/>
      <c r="H12489" s="83"/>
    </row>
    <row r="12490" spans="7:8" ht="14.45" x14ac:dyDescent="0.3">
      <c r="G12490" s="83"/>
      <c r="H12490" s="83"/>
    </row>
    <row r="12491" spans="7:8" ht="14.45" x14ac:dyDescent="0.3">
      <c r="G12491" s="83"/>
      <c r="H12491" s="83"/>
    </row>
    <row r="12492" spans="7:8" ht="14.45" x14ac:dyDescent="0.3">
      <c r="G12492" s="83"/>
      <c r="H12492" s="83"/>
    </row>
    <row r="12493" spans="7:8" ht="14.45" x14ac:dyDescent="0.3">
      <c r="G12493" s="83"/>
      <c r="H12493" s="83"/>
    </row>
    <row r="12494" spans="7:8" ht="14.45" x14ac:dyDescent="0.3">
      <c r="G12494" s="83"/>
      <c r="H12494" s="83"/>
    </row>
    <row r="12495" spans="7:8" ht="14.45" x14ac:dyDescent="0.3">
      <c r="G12495" s="83"/>
      <c r="H12495" s="83"/>
    </row>
    <row r="12496" spans="7:8" ht="14.45" x14ac:dyDescent="0.3">
      <c r="G12496" s="83"/>
      <c r="H12496" s="83"/>
    </row>
    <row r="12497" spans="7:8" ht="14.45" x14ac:dyDescent="0.3">
      <c r="G12497" s="83"/>
      <c r="H12497" s="83"/>
    </row>
    <row r="12498" spans="7:8" ht="14.45" x14ac:dyDescent="0.3">
      <c r="G12498" s="83"/>
      <c r="H12498" s="83"/>
    </row>
    <row r="12499" spans="7:8" ht="14.45" x14ac:dyDescent="0.3">
      <c r="G12499" s="83"/>
      <c r="H12499" s="83"/>
    </row>
    <row r="12500" spans="7:8" ht="14.45" x14ac:dyDescent="0.3">
      <c r="G12500" s="83"/>
      <c r="H12500" s="83"/>
    </row>
    <row r="12501" spans="7:8" ht="14.45" x14ac:dyDescent="0.3">
      <c r="G12501" s="83"/>
      <c r="H12501" s="83"/>
    </row>
    <row r="12502" spans="7:8" ht="14.45" x14ac:dyDescent="0.3">
      <c r="G12502" s="83"/>
      <c r="H12502" s="83"/>
    </row>
    <row r="12503" spans="7:8" ht="14.45" x14ac:dyDescent="0.3">
      <c r="G12503" s="83"/>
      <c r="H12503" s="83"/>
    </row>
    <row r="12504" spans="7:8" ht="14.45" x14ac:dyDescent="0.3">
      <c r="G12504" s="83"/>
      <c r="H12504" s="83"/>
    </row>
    <row r="12505" spans="7:8" ht="14.45" x14ac:dyDescent="0.3">
      <c r="G12505" s="83"/>
      <c r="H12505" s="83"/>
    </row>
    <row r="12506" spans="7:8" ht="14.45" x14ac:dyDescent="0.3">
      <c r="G12506" s="83"/>
      <c r="H12506" s="83"/>
    </row>
    <row r="12507" spans="7:8" ht="14.45" x14ac:dyDescent="0.3">
      <c r="G12507" s="83"/>
      <c r="H12507" s="83"/>
    </row>
    <row r="12508" spans="7:8" ht="14.45" x14ac:dyDescent="0.3">
      <c r="G12508" s="83"/>
      <c r="H12508" s="83"/>
    </row>
    <row r="12509" spans="7:8" ht="14.45" x14ac:dyDescent="0.3">
      <c r="G12509" s="83"/>
      <c r="H12509" s="83"/>
    </row>
    <row r="12510" spans="7:8" ht="14.45" x14ac:dyDescent="0.3">
      <c r="G12510" s="83"/>
      <c r="H12510" s="83"/>
    </row>
    <row r="12511" spans="7:8" ht="14.45" x14ac:dyDescent="0.3">
      <c r="G12511" s="83"/>
      <c r="H12511" s="83"/>
    </row>
    <row r="12512" spans="7:8" ht="14.45" x14ac:dyDescent="0.3">
      <c r="G12512" s="83"/>
      <c r="H12512" s="83"/>
    </row>
    <row r="12513" spans="7:8" ht="14.45" x14ac:dyDescent="0.3">
      <c r="G12513" s="83"/>
      <c r="H12513" s="83"/>
    </row>
    <row r="12514" spans="7:8" ht="14.45" x14ac:dyDescent="0.3">
      <c r="G12514" s="83"/>
      <c r="H12514" s="83"/>
    </row>
    <row r="12515" spans="7:8" ht="14.45" x14ac:dyDescent="0.3">
      <c r="G12515" s="83"/>
      <c r="H12515" s="83"/>
    </row>
    <row r="12516" spans="7:8" ht="14.45" x14ac:dyDescent="0.3">
      <c r="G12516" s="83"/>
      <c r="H12516" s="83"/>
    </row>
    <row r="12517" spans="7:8" ht="14.45" x14ac:dyDescent="0.3">
      <c r="G12517" s="83"/>
      <c r="H12517" s="83"/>
    </row>
    <row r="12518" spans="7:8" ht="14.45" x14ac:dyDescent="0.3">
      <c r="G12518" s="83"/>
      <c r="H12518" s="83"/>
    </row>
    <row r="12519" spans="7:8" ht="14.45" x14ac:dyDescent="0.3">
      <c r="G12519" s="83"/>
      <c r="H12519" s="83"/>
    </row>
    <row r="12520" spans="7:8" ht="14.45" x14ac:dyDescent="0.3">
      <c r="G12520" s="83"/>
      <c r="H12520" s="83"/>
    </row>
    <row r="12521" spans="7:8" ht="14.45" x14ac:dyDescent="0.3">
      <c r="G12521" s="83"/>
      <c r="H12521" s="83"/>
    </row>
    <row r="12522" spans="7:8" ht="14.45" x14ac:dyDescent="0.3">
      <c r="G12522" s="83"/>
      <c r="H12522" s="83"/>
    </row>
    <row r="12523" spans="7:8" ht="14.45" x14ac:dyDescent="0.3">
      <c r="G12523" s="83"/>
      <c r="H12523" s="83"/>
    </row>
    <row r="12524" spans="7:8" ht="14.45" x14ac:dyDescent="0.3">
      <c r="G12524" s="83"/>
      <c r="H12524" s="83"/>
    </row>
    <row r="12525" spans="7:8" ht="14.45" x14ac:dyDescent="0.3">
      <c r="G12525" s="83"/>
      <c r="H12525" s="83"/>
    </row>
    <row r="12526" spans="7:8" ht="14.45" x14ac:dyDescent="0.3">
      <c r="G12526" s="83"/>
      <c r="H12526" s="83"/>
    </row>
    <row r="12527" spans="7:8" ht="14.45" x14ac:dyDescent="0.3">
      <c r="G12527" s="83"/>
      <c r="H12527" s="83"/>
    </row>
    <row r="12528" spans="7:8" ht="14.45" x14ac:dyDescent="0.3">
      <c r="G12528" s="83"/>
      <c r="H12528" s="83"/>
    </row>
    <row r="12529" spans="7:8" ht="14.45" x14ac:dyDescent="0.3">
      <c r="G12529" s="83"/>
      <c r="H12529" s="83"/>
    </row>
    <row r="12530" spans="7:8" ht="14.45" x14ac:dyDescent="0.3">
      <c r="G12530" s="83"/>
      <c r="H12530" s="83"/>
    </row>
    <row r="12531" spans="7:8" ht="14.45" x14ac:dyDescent="0.3">
      <c r="G12531" s="83"/>
      <c r="H12531" s="83"/>
    </row>
    <row r="12532" spans="7:8" ht="14.45" x14ac:dyDescent="0.3">
      <c r="G12532" s="83"/>
      <c r="H12532" s="83"/>
    </row>
    <row r="12533" spans="7:8" ht="14.45" x14ac:dyDescent="0.3">
      <c r="G12533" s="83"/>
      <c r="H12533" s="83"/>
    </row>
    <row r="12534" spans="7:8" ht="14.45" x14ac:dyDescent="0.3">
      <c r="G12534" s="83"/>
      <c r="H12534" s="83"/>
    </row>
    <row r="12535" spans="7:8" ht="14.45" x14ac:dyDescent="0.3">
      <c r="G12535" s="83"/>
      <c r="H12535" s="83"/>
    </row>
    <row r="12536" spans="7:8" ht="14.45" x14ac:dyDescent="0.3">
      <c r="G12536" s="83"/>
      <c r="H12536" s="83"/>
    </row>
    <row r="12537" spans="7:8" ht="14.45" x14ac:dyDescent="0.3">
      <c r="G12537" s="83"/>
      <c r="H12537" s="83"/>
    </row>
    <row r="12538" spans="7:8" ht="14.45" x14ac:dyDescent="0.3">
      <c r="G12538" s="83"/>
      <c r="H12538" s="83"/>
    </row>
    <row r="12539" spans="7:8" ht="14.45" x14ac:dyDescent="0.3">
      <c r="G12539" s="83"/>
      <c r="H12539" s="83"/>
    </row>
    <row r="12540" spans="7:8" ht="14.45" x14ac:dyDescent="0.3">
      <c r="G12540" s="83"/>
      <c r="H12540" s="83"/>
    </row>
    <row r="12541" spans="7:8" ht="14.45" x14ac:dyDescent="0.3">
      <c r="G12541" s="83"/>
      <c r="H12541" s="83"/>
    </row>
    <row r="12542" spans="7:8" ht="14.45" x14ac:dyDescent="0.3">
      <c r="G12542" s="83"/>
      <c r="H12542" s="83"/>
    </row>
    <row r="12543" spans="7:8" ht="14.45" x14ac:dyDescent="0.3">
      <c r="G12543" s="83"/>
      <c r="H12543" s="83"/>
    </row>
    <row r="12544" spans="7:8" ht="14.45" x14ac:dyDescent="0.3">
      <c r="G12544" s="83"/>
      <c r="H12544" s="83"/>
    </row>
    <row r="12545" spans="7:8" ht="14.45" x14ac:dyDescent="0.3">
      <c r="G12545" s="83"/>
      <c r="H12545" s="83"/>
    </row>
    <row r="12546" spans="7:8" ht="14.45" x14ac:dyDescent="0.3">
      <c r="G12546" s="83"/>
      <c r="H12546" s="83"/>
    </row>
    <row r="12547" spans="7:8" ht="14.45" x14ac:dyDescent="0.3">
      <c r="G12547" s="83"/>
      <c r="H12547" s="83"/>
    </row>
    <row r="12548" spans="7:8" ht="14.45" x14ac:dyDescent="0.3">
      <c r="G12548" s="83"/>
      <c r="H12548" s="83"/>
    </row>
    <row r="12549" spans="7:8" ht="14.45" x14ac:dyDescent="0.3">
      <c r="G12549" s="83"/>
      <c r="H12549" s="83"/>
    </row>
    <row r="12550" spans="7:8" ht="14.45" x14ac:dyDescent="0.3">
      <c r="G12550" s="83"/>
      <c r="H12550" s="83"/>
    </row>
    <row r="12551" spans="7:8" ht="14.45" x14ac:dyDescent="0.3">
      <c r="G12551" s="83"/>
      <c r="H12551" s="83"/>
    </row>
    <row r="12552" spans="7:8" ht="14.45" x14ac:dyDescent="0.3">
      <c r="G12552" s="83"/>
      <c r="H12552" s="83"/>
    </row>
    <row r="12553" spans="7:8" ht="14.45" x14ac:dyDescent="0.3">
      <c r="G12553" s="83"/>
      <c r="H12553" s="83"/>
    </row>
    <row r="12554" spans="7:8" ht="14.45" x14ac:dyDescent="0.3">
      <c r="G12554" s="83"/>
      <c r="H12554" s="83"/>
    </row>
    <row r="12555" spans="7:8" ht="14.45" x14ac:dyDescent="0.3">
      <c r="G12555" s="83"/>
      <c r="H12555" s="83"/>
    </row>
    <row r="12556" spans="7:8" ht="14.45" x14ac:dyDescent="0.3">
      <c r="G12556" s="83"/>
      <c r="H12556" s="83"/>
    </row>
    <row r="12557" spans="7:8" ht="14.45" x14ac:dyDescent="0.3">
      <c r="G12557" s="83"/>
      <c r="H12557" s="83"/>
    </row>
    <row r="12558" spans="7:8" ht="14.45" x14ac:dyDescent="0.3">
      <c r="G12558" s="83"/>
      <c r="H12558" s="83"/>
    </row>
    <row r="12559" spans="7:8" ht="14.45" x14ac:dyDescent="0.3">
      <c r="G12559" s="83"/>
      <c r="H12559" s="83"/>
    </row>
    <row r="12560" spans="7:8" ht="14.45" x14ac:dyDescent="0.3">
      <c r="G12560" s="83"/>
      <c r="H12560" s="83"/>
    </row>
    <row r="12561" spans="7:8" ht="14.45" x14ac:dyDescent="0.3">
      <c r="G12561" s="83"/>
      <c r="H12561" s="83"/>
    </row>
    <row r="12562" spans="7:8" ht="14.45" x14ac:dyDescent="0.3">
      <c r="G12562" s="83"/>
      <c r="H12562" s="83"/>
    </row>
    <row r="12563" spans="7:8" ht="14.45" x14ac:dyDescent="0.3">
      <c r="G12563" s="83"/>
      <c r="H12563" s="83"/>
    </row>
    <row r="12564" spans="7:8" ht="14.45" x14ac:dyDescent="0.3">
      <c r="G12564" s="83"/>
      <c r="H12564" s="83"/>
    </row>
    <row r="12565" spans="7:8" ht="14.45" x14ac:dyDescent="0.3">
      <c r="G12565" s="83"/>
      <c r="H12565" s="83"/>
    </row>
    <row r="12566" spans="7:8" ht="14.45" x14ac:dyDescent="0.3">
      <c r="G12566" s="83"/>
      <c r="H12566" s="83"/>
    </row>
    <row r="12567" spans="7:8" ht="14.45" x14ac:dyDescent="0.3">
      <c r="G12567" s="83"/>
      <c r="H12567" s="83"/>
    </row>
    <row r="12568" spans="7:8" ht="14.45" x14ac:dyDescent="0.3">
      <c r="G12568" s="83"/>
      <c r="H12568" s="83"/>
    </row>
    <row r="12569" spans="7:8" ht="14.45" x14ac:dyDescent="0.3">
      <c r="G12569" s="83"/>
      <c r="H12569" s="83"/>
    </row>
    <row r="12570" spans="7:8" ht="14.45" x14ac:dyDescent="0.3">
      <c r="G12570" s="83"/>
      <c r="H12570" s="83"/>
    </row>
    <row r="12571" spans="7:8" ht="14.45" x14ac:dyDescent="0.3">
      <c r="G12571" s="83"/>
      <c r="H12571" s="83"/>
    </row>
    <row r="12572" spans="7:8" ht="14.45" x14ac:dyDescent="0.3">
      <c r="G12572" s="83"/>
      <c r="H12572" s="83"/>
    </row>
    <row r="12573" spans="7:8" ht="14.45" x14ac:dyDescent="0.3">
      <c r="G12573" s="83"/>
      <c r="H12573" s="83"/>
    </row>
    <row r="12574" spans="7:8" ht="14.45" x14ac:dyDescent="0.3">
      <c r="G12574" s="83"/>
      <c r="H12574" s="83"/>
    </row>
    <row r="12575" spans="7:8" ht="14.45" x14ac:dyDescent="0.3">
      <c r="G12575" s="83"/>
      <c r="H12575" s="83"/>
    </row>
    <row r="12576" spans="7:8" ht="14.45" x14ac:dyDescent="0.3">
      <c r="G12576" s="83"/>
      <c r="H12576" s="83"/>
    </row>
    <row r="12577" spans="7:8" ht="14.45" x14ac:dyDescent="0.3">
      <c r="G12577" s="83"/>
      <c r="H12577" s="83"/>
    </row>
    <row r="12578" spans="7:8" ht="14.45" x14ac:dyDescent="0.3">
      <c r="G12578" s="83"/>
      <c r="H12578" s="83"/>
    </row>
    <row r="12579" spans="7:8" ht="14.45" x14ac:dyDescent="0.3">
      <c r="G12579" s="83"/>
      <c r="H12579" s="83"/>
    </row>
    <row r="12580" spans="7:8" ht="14.45" x14ac:dyDescent="0.3">
      <c r="G12580" s="83"/>
      <c r="H12580" s="83"/>
    </row>
    <row r="12581" spans="7:8" ht="14.45" x14ac:dyDescent="0.3">
      <c r="G12581" s="83"/>
      <c r="H12581" s="83"/>
    </row>
    <row r="12582" spans="7:8" ht="14.45" x14ac:dyDescent="0.3">
      <c r="G12582" s="83"/>
      <c r="H12582" s="83"/>
    </row>
    <row r="12583" spans="7:8" ht="14.45" x14ac:dyDescent="0.3">
      <c r="G12583" s="83"/>
      <c r="H12583" s="83"/>
    </row>
    <row r="12584" spans="7:8" ht="14.45" x14ac:dyDescent="0.3">
      <c r="G12584" s="83"/>
      <c r="H12584" s="83"/>
    </row>
    <row r="12585" spans="7:8" ht="14.45" x14ac:dyDescent="0.3">
      <c r="G12585" s="83"/>
      <c r="H12585" s="83"/>
    </row>
    <row r="12586" spans="7:8" ht="14.45" x14ac:dyDescent="0.3">
      <c r="G12586" s="83"/>
      <c r="H12586" s="83"/>
    </row>
    <row r="12587" spans="7:8" ht="14.45" x14ac:dyDescent="0.3">
      <c r="G12587" s="83"/>
      <c r="H12587" s="83"/>
    </row>
    <row r="12588" spans="7:8" ht="14.45" x14ac:dyDescent="0.3">
      <c r="G12588" s="83"/>
      <c r="H12588" s="83"/>
    </row>
    <row r="12589" spans="7:8" ht="14.45" x14ac:dyDescent="0.3">
      <c r="G12589" s="83"/>
      <c r="H12589" s="83"/>
    </row>
    <row r="12590" spans="7:8" ht="14.45" x14ac:dyDescent="0.3">
      <c r="G12590" s="83"/>
      <c r="H12590" s="83"/>
    </row>
    <row r="12591" spans="7:8" ht="14.45" x14ac:dyDescent="0.3">
      <c r="G12591" s="83"/>
      <c r="H12591" s="83"/>
    </row>
    <row r="12592" spans="7:8" ht="14.45" x14ac:dyDescent="0.3">
      <c r="G12592" s="83"/>
      <c r="H12592" s="83"/>
    </row>
    <row r="12593" spans="7:8" ht="14.45" x14ac:dyDescent="0.3">
      <c r="G12593" s="83"/>
      <c r="H12593" s="83"/>
    </row>
    <row r="12594" spans="7:8" ht="14.45" x14ac:dyDescent="0.3">
      <c r="G12594" s="83"/>
      <c r="H12594" s="83"/>
    </row>
    <row r="12595" spans="7:8" ht="14.45" x14ac:dyDescent="0.3">
      <c r="G12595" s="83"/>
      <c r="H12595" s="83"/>
    </row>
    <row r="12596" spans="7:8" ht="14.45" x14ac:dyDescent="0.3">
      <c r="G12596" s="83"/>
      <c r="H12596" s="83"/>
    </row>
    <row r="12597" spans="7:8" ht="14.45" x14ac:dyDescent="0.3">
      <c r="G12597" s="83"/>
      <c r="H12597" s="83"/>
    </row>
    <row r="12598" spans="7:8" ht="14.45" x14ac:dyDescent="0.3">
      <c r="G12598" s="83"/>
      <c r="H12598" s="83"/>
    </row>
    <row r="12599" spans="7:8" ht="14.45" x14ac:dyDescent="0.3">
      <c r="G12599" s="83"/>
      <c r="H12599" s="83"/>
    </row>
    <row r="12600" spans="7:8" ht="14.45" x14ac:dyDescent="0.3">
      <c r="G12600" s="83"/>
      <c r="H12600" s="83"/>
    </row>
    <row r="12601" spans="7:8" ht="14.45" x14ac:dyDescent="0.3">
      <c r="G12601" s="83"/>
      <c r="H12601" s="83"/>
    </row>
    <row r="12602" spans="7:8" ht="14.45" x14ac:dyDescent="0.3">
      <c r="G12602" s="83"/>
      <c r="H12602" s="83"/>
    </row>
    <row r="12603" spans="7:8" ht="14.45" x14ac:dyDescent="0.3">
      <c r="G12603" s="83"/>
      <c r="H12603" s="83"/>
    </row>
    <row r="12604" spans="7:8" ht="14.45" x14ac:dyDescent="0.3">
      <c r="G12604" s="83"/>
      <c r="H12604" s="83"/>
    </row>
    <row r="12605" spans="7:8" ht="14.45" x14ac:dyDescent="0.3">
      <c r="G12605" s="83"/>
      <c r="H12605" s="83"/>
    </row>
    <row r="12606" spans="7:8" ht="14.45" x14ac:dyDescent="0.3">
      <c r="G12606" s="83"/>
      <c r="H12606" s="83"/>
    </row>
    <row r="12607" spans="7:8" ht="14.45" x14ac:dyDescent="0.3">
      <c r="G12607" s="83"/>
      <c r="H12607" s="83"/>
    </row>
    <row r="12608" spans="7:8" ht="14.45" x14ac:dyDescent="0.3">
      <c r="G12608" s="83"/>
      <c r="H12608" s="83"/>
    </row>
    <row r="12609" spans="7:8" ht="14.45" x14ac:dyDescent="0.3">
      <c r="G12609" s="83"/>
      <c r="H12609" s="83"/>
    </row>
    <row r="12610" spans="7:8" ht="14.45" x14ac:dyDescent="0.3">
      <c r="G12610" s="83"/>
      <c r="H12610" s="83"/>
    </row>
    <row r="12611" spans="7:8" ht="14.45" x14ac:dyDescent="0.3">
      <c r="G12611" s="83"/>
      <c r="H12611" s="83"/>
    </row>
    <row r="12612" spans="7:8" ht="14.45" x14ac:dyDescent="0.3">
      <c r="G12612" s="83"/>
      <c r="H12612" s="83"/>
    </row>
    <row r="12613" spans="7:8" ht="14.45" x14ac:dyDescent="0.3">
      <c r="G12613" s="83"/>
      <c r="H12613" s="83"/>
    </row>
    <row r="12614" spans="7:8" ht="14.45" x14ac:dyDescent="0.3">
      <c r="G12614" s="83"/>
      <c r="H12614" s="83"/>
    </row>
    <row r="12615" spans="7:8" ht="14.45" x14ac:dyDescent="0.3">
      <c r="G12615" s="83"/>
      <c r="H12615" s="83"/>
    </row>
    <row r="12616" spans="7:8" ht="14.45" x14ac:dyDescent="0.3">
      <c r="G12616" s="83"/>
      <c r="H12616" s="83"/>
    </row>
    <row r="12617" spans="7:8" ht="14.45" x14ac:dyDescent="0.3">
      <c r="G12617" s="83"/>
      <c r="H12617" s="83"/>
    </row>
    <row r="12618" spans="7:8" ht="14.45" x14ac:dyDescent="0.3">
      <c r="G12618" s="83"/>
      <c r="H12618" s="83"/>
    </row>
    <row r="12619" spans="7:8" ht="14.45" x14ac:dyDescent="0.3">
      <c r="G12619" s="83"/>
      <c r="H12619" s="83"/>
    </row>
    <row r="12620" spans="7:8" ht="14.45" x14ac:dyDescent="0.3">
      <c r="G12620" s="83"/>
      <c r="H12620" s="83"/>
    </row>
    <row r="12621" spans="7:8" ht="14.45" x14ac:dyDescent="0.3">
      <c r="G12621" s="83"/>
      <c r="H12621" s="83"/>
    </row>
    <row r="12622" spans="7:8" ht="14.45" x14ac:dyDescent="0.3">
      <c r="G12622" s="83"/>
      <c r="H12622" s="83"/>
    </row>
    <row r="12623" spans="7:8" ht="14.45" x14ac:dyDescent="0.3">
      <c r="G12623" s="83"/>
      <c r="H12623" s="83"/>
    </row>
    <row r="12624" spans="7:8" ht="14.45" x14ac:dyDescent="0.3">
      <c r="G12624" s="83"/>
      <c r="H12624" s="83"/>
    </row>
    <row r="12625" spans="7:8" ht="14.45" x14ac:dyDescent="0.3">
      <c r="G12625" s="83"/>
      <c r="H12625" s="83"/>
    </row>
    <row r="12626" spans="7:8" ht="14.45" x14ac:dyDescent="0.3">
      <c r="G12626" s="83"/>
      <c r="H12626" s="83"/>
    </row>
    <row r="12627" spans="7:8" ht="14.45" x14ac:dyDescent="0.3">
      <c r="G12627" s="83"/>
      <c r="H12627" s="83"/>
    </row>
    <row r="12628" spans="7:8" ht="14.45" x14ac:dyDescent="0.3">
      <c r="G12628" s="83"/>
      <c r="H12628" s="83"/>
    </row>
    <row r="12629" spans="7:8" ht="14.45" x14ac:dyDescent="0.3">
      <c r="G12629" s="83"/>
      <c r="H12629" s="83"/>
    </row>
    <row r="12630" spans="7:8" ht="14.45" x14ac:dyDescent="0.3">
      <c r="G12630" s="83"/>
      <c r="H12630" s="83"/>
    </row>
    <row r="12631" spans="7:8" ht="14.45" x14ac:dyDescent="0.3">
      <c r="G12631" s="83"/>
      <c r="H12631" s="83"/>
    </row>
    <row r="12632" spans="7:8" ht="14.45" x14ac:dyDescent="0.3">
      <c r="G12632" s="83"/>
      <c r="H12632" s="83"/>
    </row>
    <row r="12633" spans="7:8" ht="14.45" x14ac:dyDescent="0.3">
      <c r="G12633" s="83"/>
      <c r="H12633" s="83"/>
    </row>
    <row r="12634" spans="7:8" ht="14.45" x14ac:dyDescent="0.3">
      <c r="G12634" s="83"/>
      <c r="H12634" s="83"/>
    </row>
    <row r="12635" spans="7:8" ht="14.45" x14ac:dyDescent="0.3">
      <c r="G12635" s="83"/>
      <c r="H12635" s="83"/>
    </row>
    <row r="12636" spans="7:8" ht="14.45" x14ac:dyDescent="0.3">
      <c r="G12636" s="83"/>
      <c r="H12636" s="83"/>
    </row>
    <row r="12637" spans="7:8" ht="14.45" x14ac:dyDescent="0.3">
      <c r="G12637" s="83"/>
      <c r="H12637" s="83"/>
    </row>
    <row r="12638" spans="7:8" ht="14.45" x14ac:dyDescent="0.3">
      <c r="G12638" s="83"/>
      <c r="H12638" s="83"/>
    </row>
    <row r="12639" spans="7:8" ht="14.45" x14ac:dyDescent="0.3">
      <c r="G12639" s="83"/>
      <c r="H12639" s="83"/>
    </row>
    <row r="12640" spans="7:8" ht="14.45" x14ac:dyDescent="0.3">
      <c r="G12640" s="83"/>
      <c r="H12640" s="83"/>
    </row>
    <row r="12641" spans="7:8" ht="14.45" x14ac:dyDescent="0.3">
      <c r="G12641" s="83"/>
      <c r="H12641" s="83"/>
    </row>
    <row r="12642" spans="7:8" ht="14.45" x14ac:dyDescent="0.3">
      <c r="G12642" s="83"/>
      <c r="H12642" s="83"/>
    </row>
    <row r="12643" spans="7:8" ht="14.45" x14ac:dyDescent="0.3">
      <c r="G12643" s="83"/>
      <c r="H12643" s="83"/>
    </row>
    <row r="12644" spans="7:8" ht="14.45" x14ac:dyDescent="0.3">
      <c r="G12644" s="83"/>
      <c r="H12644" s="83"/>
    </row>
    <row r="12645" spans="7:8" ht="14.45" x14ac:dyDescent="0.3">
      <c r="G12645" s="83"/>
      <c r="H12645" s="83"/>
    </row>
    <row r="12646" spans="7:8" ht="14.45" x14ac:dyDescent="0.3">
      <c r="G12646" s="83"/>
      <c r="H12646" s="83"/>
    </row>
    <row r="12647" spans="7:8" ht="14.45" x14ac:dyDescent="0.3">
      <c r="G12647" s="83"/>
      <c r="H12647" s="83"/>
    </row>
    <row r="12648" spans="7:8" ht="14.45" x14ac:dyDescent="0.3">
      <c r="G12648" s="83"/>
      <c r="H12648" s="83"/>
    </row>
    <row r="12649" spans="7:8" ht="14.45" x14ac:dyDescent="0.3">
      <c r="G12649" s="83"/>
      <c r="H12649" s="83"/>
    </row>
    <row r="12650" spans="7:8" ht="14.45" x14ac:dyDescent="0.3">
      <c r="G12650" s="83"/>
      <c r="H12650" s="83"/>
    </row>
    <row r="12651" spans="7:8" ht="14.45" x14ac:dyDescent="0.3">
      <c r="G12651" s="83"/>
      <c r="H12651" s="83"/>
    </row>
    <row r="12652" spans="7:8" ht="14.45" x14ac:dyDescent="0.3">
      <c r="G12652" s="83"/>
      <c r="H12652" s="83"/>
    </row>
    <row r="12653" spans="7:8" ht="14.45" x14ac:dyDescent="0.3">
      <c r="G12653" s="83"/>
      <c r="H12653" s="83"/>
    </row>
    <row r="12654" spans="7:8" ht="14.45" x14ac:dyDescent="0.3">
      <c r="G12654" s="83"/>
      <c r="H12654" s="83"/>
    </row>
    <row r="12655" spans="7:8" ht="14.45" x14ac:dyDescent="0.3">
      <c r="G12655" s="83"/>
      <c r="H12655" s="83"/>
    </row>
    <row r="12656" spans="7:8" ht="14.45" x14ac:dyDescent="0.3">
      <c r="G12656" s="83"/>
      <c r="H12656" s="83"/>
    </row>
    <row r="12657" spans="7:8" ht="14.45" x14ac:dyDescent="0.3">
      <c r="G12657" s="83"/>
      <c r="H12657" s="83"/>
    </row>
    <row r="12658" spans="7:8" ht="14.45" x14ac:dyDescent="0.3">
      <c r="G12658" s="83"/>
      <c r="H12658" s="83"/>
    </row>
    <row r="12659" spans="7:8" ht="14.45" x14ac:dyDescent="0.3">
      <c r="G12659" s="83"/>
      <c r="H12659" s="83"/>
    </row>
    <row r="12660" spans="7:8" ht="14.45" x14ac:dyDescent="0.3">
      <c r="G12660" s="83"/>
      <c r="H12660" s="83"/>
    </row>
    <row r="12661" spans="7:8" ht="14.45" x14ac:dyDescent="0.3">
      <c r="G12661" s="83"/>
      <c r="H12661" s="83"/>
    </row>
    <row r="12662" spans="7:8" ht="14.45" x14ac:dyDescent="0.3">
      <c r="G12662" s="83"/>
      <c r="H12662" s="83"/>
    </row>
    <row r="12663" spans="7:8" ht="14.45" x14ac:dyDescent="0.3">
      <c r="G12663" s="83"/>
      <c r="H12663" s="83"/>
    </row>
    <row r="12664" spans="7:8" ht="14.45" x14ac:dyDescent="0.3">
      <c r="G12664" s="83"/>
      <c r="H12664" s="83"/>
    </row>
    <row r="12665" spans="7:8" ht="14.45" x14ac:dyDescent="0.3">
      <c r="G12665" s="83"/>
      <c r="H12665" s="83"/>
    </row>
    <row r="12666" spans="7:8" ht="14.45" x14ac:dyDescent="0.3">
      <c r="G12666" s="83"/>
      <c r="H12666" s="83"/>
    </row>
    <row r="12667" spans="7:8" ht="14.45" x14ac:dyDescent="0.3">
      <c r="G12667" s="83"/>
      <c r="H12667" s="83"/>
    </row>
    <row r="12668" spans="7:8" ht="14.45" x14ac:dyDescent="0.3">
      <c r="G12668" s="83"/>
      <c r="H12668" s="83"/>
    </row>
    <row r="12669" spans="7:8" ht="14.45" x14ac:dyDescent="0.3">
      <c r="G12669" s="83"/>
      <c r="H12669" s="83"/>
    </row>
    <row r="12670" spans="7:8" ht="14.45" x14ac:dyDescent="0.3">
      <c r="G12670" s="83"/>
      <c r="H12670" s="83"/>
    </row>
    <row r="12671" spans="7:8" ht="14.45" x14ac:dyDescent="0.3">
      <c r="G12671" s="83"/>
      <c r="H12671" s="83"/>
    </row>
    <row r="12672" spans="7:8" ht="14.45" x14ac:dyDescent="0.3">
      <c r="G12672" s="83"/>
      <c r="H12672" s="83"/>
    </row>
    <row r="12673" spans="7:8" ht="14.45" x14ac:dyDescent="0.3">
      <c r="G12673" s="83"/>
      <c r="H12673" s="83"/>
    </row>
    <row r="12674" spans="7:8" ht="14.45" x14ac:dyDescent="0.3">
      <c r="G12674" s="83"/>
      <c r="H12674" s="83"/>
    </row>
    <row r="12675" spans="7:8" ht="14.45" x14ac:dyDescent="0.3">
      <c r="G12675" s="83"/>
      <c r="H12675" s="83"/>
    </row>
    <row r="12676" spans="7:8" ht="14.45" x14ac:dyDescent="0.3">
      <c r="G12676" s="83"/>
      <c r="H12676" s="83"/>
    </row>
    <row r="12677" spans="7:8" ht="14.45" x14ac:dyDescent="0.3">
      <c r="G12677" s="83"/>
      <c r="H12677" s="83"/>
    </row>
    <row r="12678" spans="7:8" ht="14.45" x14ac:dyDescent="0.3">
      <c r="G12678" s="83"/>
      <c r="H12678" s="83"/>
    </row>
    <row r="12679" spans="7:8" ht="14.45" x14ac:dyDescent="0.3">
      <c r="G12679" s="83"/>
      <c r="H12679" s="83"/>
    </row>
    <row r="12680" spans="7:8" ht="14.45" x14ac:dyDescent="0.3">
      <c r="G12680" s="83"/>
      <c r="H12680" s="83"/>
    </row>
    <row r="12681" spans="7:8" ht="14.45" x14ac:dyDescent="0.3">
      <c r="G12681" s="83"/>
      <c r="H12681" s="83"/>
    </row>
    <row r="12682" spans="7:8" ht="14.45" x14ac:dyDescent="0.3">
      <c r="G12682" s="83"/>
      <c r="H12682" s="83"/>
    </row>
    <row r="12683" spans="7:8" ht="14.45" x14ac:dyDescent="0.3">
      <c r="G12683" s="83"/>
      <c r="H12683" s="83"/>
    </row>
    <row r="12684" spans="7:8" ht="14.45" x14ac:dyDescent="0.3">
      <c r="G12684" s="83"/>
      <c r="H12684" s="83"/>
    </row>
    <row r="12685" spans="7:8" ht="14.45" x14ac:dyDescent="0.3">
      <c r="G12685" s="83"/>
      <c r="H12685" s="83"/>
    </row>
    <row r="12686" spans="7:8" ht="14.45" x14ac:dyDescent="0.3">
      <c r="G12686" s="83"/>
      <c r="H12686" s="83"/>
    </row>
    <row r="12687" spans="7:8" ht="14.45" x14ac:dyDescent="0.3">
      <c r="G12687" s="83"/>
      <c r="H12687" s="83"/>
    </row>
    <row r="12688" spans="7:8" ht="14.45" x14ac:dyDescent="0.3">
      <c r="G12688" s="83"/>
      <c r="H12688" s="83"/>
    </row>
    <row r="12689" spans="7:8" ht="14.45" x14ac:dyDescent="0.3">
      <c r="G12689" s="83"/>
      <c r="H12689" s="83"/>
    </row>
    <row r="12690" spans="7:8" ht="14.45" x14ac:dyDescent="0.3">
      <c r="G12690" s="83"/>
      <c r="H12690" s="83"/>
    </row>
    <row r="12691" spans="7:8" ht="14.45" x14ac:dyDescent="0.3">
      <c r="G12691" s="83"/>
      <c r="H12691" s="83"/>
    </row>
    <row r="12692" spans="7:8" ht="14.45" x14ac:dyDescent="0.3">
      <c r="G12692" s="83"/>
      <c r="H12692" s="83"/>
    </row>
    <row r="12693" spans="7:8" ht="14.45" x14ac:dyDescent="0.3">
      <c r="G12693" s="83"/>
      <c r="H12693" s="83"/>
    </row>
    <row r="12694" spans="7:8" ht="14.45" x14ac:dyDescent="0.3">
      <c r="G12694" s="83"/>
      <c r="H12694" s="83"/>
    </row>
    <row r="12695" spans="7:8" ht="14.45" x14ac:dyDescent="0.3">
      <c r="G12695" s="83"/>
      <c r="H12695" s="83"/>
    </row>
    <row r="12696" spans="7:8" ht="14.45" x14ac:dyDescent="0.3">
      <c r="G12696" s="83"/>
      <c r="H12696" s="83"/>
    </row>
    <row r="12697" spans="7:8" ht="14.45" x14ac:dyDescent="0.3">
      <c r="G12697" s="83"/>
      <c r="H12697" s="83"/>
    </row>
    <row r="12698" spans="7:8" ht="14.45" x14ac:dyDescent="0.3">
      <c r="G12698" s="83"/>
      <c r="H12698" s="83"/>
    </row>
    <row r="12699" spans="7:8" ht="14.45" x14ac:dyDescent="0.3">
      <c r="G12699" s="83"/>
      <c r="H12699" s="83"/>
    </row>
    <row r="12700" spans="7:8" ht="14.45" x14ac:dyDescent="0.3">
      <c r="G12700" s="83"/>
      <c r="H12700" s="83"/>
    </row>
    <row r="12701" spans="7:8" ht="14.45" x14ac:dyDescent="0.3">
      <c r="G12701" s="83"/>
      <c r="H12701" s="83"/>
    </row>
    <row r="12702" spans="7:8" ht="14.45" x14ac:dyDescent="0.3">
      <c r="G12702" s="83"/>
      <c r="H12702" s="83"/>
    </row>
    <row r="12703" spans="7:8" ht="14.45" x14ac:dyDescent="0.3">
      <c r="G12703" s="83"/>
      <c r="H12703" s="83"/>
    </row>
    <row r="12704" spans="7:8" ht="14.45" x14ac:dyDescent="0.3">
      <c r="G12704" s="83"/>
      <c r="H12704" s="83"/>
    </row>
    <row r="12705" spans="7:8" ht="14.45" x14ac:dyDescent="0.3">
      <c r="G12705" s="83"/>
      <c r="H12705" s="83"/>
    </row>
    <row r="12706" spans="7:8" ht="14.45" x14ac:dyDescent="0.3">
      <c r="G12706" s="83"/>
      <c r="H12706" s="83"/>
    </row>
    <row r="12707" spans="7:8" ht="14.45" x14ac:dyDescent="0.3">
      <c r="G12707" s="83"/>
      <c r="H12707" s="83"/>
    </row>
    <row r="12708" spans="7:8" ht="14.45" x14ac:dyDescent="0.3">
      <c r="G12708" s="83"/>
      <c r="H12708" s="83"/>
    </row>
    <row r="12709" spans="7:8" ht="14.45" x14ac:dyDescent="0.3">
      <c r="G12709" s="83"/>
      <c r="H12709" s="83"/>
    </row>
    <row r="12710" spans="7:8" ht="14.45" x14ac:dyDescent="0.3">
      <c r="G12710" s="83"/>
      <c r="H12710" s="83"/>
    </row>
    <row r="12711" spans="7:8" ht="14.45" x14ac:dyDescent="0.3">
      <c r="G12711" s="83"/>
      <c r="H12711" s="83"/>
    </row>
    <row r="12712" spans="7:8" ht="14.45" x14ac:dyDescent="0.3">
      <c r="G12712" s="83"/>
      <c r="H12712" s="83"/>
    </row>
    <row r="12713" spans="7:8" ht="14.45" x14ac:dyDescent="0.3">
      <c r="G12713" s="83"/>
      <c r="H12713" s="83"/>
    </row>
    <row r="12714" spans="7:8" ht="14.45" x14ac:dyDescent="0.3">
      <c r="G12714" s="83"/>
      <c r="H12714" s="83"/>
    </row>
    <row r="12715" spans="7:8" ht="14.45" x14ac:dyDescent="0.3">
      <c r="G12715" s="83"/>
      <c r="H12715" s="83"/>
    </row>
    <row r="12716" spans="7:8" ht="14.45" x14ac:dyDescent="0.3">
      <c r="G12716" s="83"/>
      <c r="H12716" s="83"/>
    </row>
    <row r="12717" spans="7:8" ht="14.45" x14ac:dyDescent="0.3">
      <c r="G12717" s="83"/>
      <c r="H12717" s="83"/>
    </row>
    <row r="12718" spans="7:8" ht="14.45" x14ac:dyDescent="0.3">
      <c r="G12718" s="83"/>
      <c r="H12718" s="83"/>
    </row>
    <row r="12719" spans="7:8" ht="14.45" x14ac:dyDescent="0.3">
      <c r="G12719" s="83"/>
      <c r="H12719" s="83"/>
    </row>
    <row r="12720" spans="7:8" ht="14.45" x14ac:dyDescent="0.3">
      <c r="G12720" s="83"/>
      <c r="H12720" s="83"/>
    </row>
    <row r="12721" spans="7:8" ht="14.45" x14ac:dyDescent="0.3">
      <c r="G12721" s="83"/>
      <c r="H12721" s="83"/>
    </row>
    <row r="12722" spans="7:8" ht="14.45" x14ac:dyDescent="0.3">
      <c r="G12722" s="83"/>
      <c r="H12722" s="83"/>
    </row>
    <row r="12723" spans="7:8" ht="14.45" x14ac:dyDescent="0.3">
      <c r="G12723" s="83"/>
      <c r="H12723" s="83"/>
    </row>
    <row r="12724" spans="7:8" ht="14.45" x14ac:dyDescent="0.3">
      <c r="G12724" s="83"/>
      <c r="H12724" s="83"/>
    </row>
    <row r="12725" spans="7:8" ht="14.45" x14ac:dyDescent="0.3">
      <c r="G12725" s="83"/>
      <c r="H12725" s="83"/>
    </row>
    <row r="12726" spans="7:8" ht="14.45" x14ac:dyDescent="0.3">
      <c r="G12726" s="83"/>
      <c r="H12726" s="83"/>
    </row>
    <row r="12727" spans="7:8" ht="14.45" x14ac:dyDescent="0.3">
      <c r="G12727" s="83"/>
      <c r="H12727" s="83"/>
    </row>
    <row r="12728" spans="7:8" ht="14.45" x14ac:dyDescent="0.3">
      <c r="G12728" s="83"/>
      <c r="H12728" s="83"/>
    </row>
    <row r="12729" spans="7:8" ht="14.45" x14ac:dyDescent="0.3">
      <c r="G12729" s="83"/>
      <c r="H12729" s="83"/>
    </row>
    <row r="12730" spans="7:8" ht="14.45" x14ac:dyDescent="0.3">
      <c r="G12730" s="83"/>
      <c r="H12730" s="83"/>
    </row>
    <row r="12731" spans="7:8" ht="14.45" x14ac:dyDescent="0.3">
      <c r="G12731" s="83"/>
      <c r="H12731" s="83"/>
    </row>
    <row r="12732" spans="7:8" ht="14.45" x14ac:dyDescent="0.3">
      <c r="G12732" s="83"/>
      <c r="H12732" s="83"/>
    </row>
    <row r="12733" spans="7:8" ht="14.45" x14ac:dyDescent="0.3">
      <c r="G12733" s="83"/>
      <c r="H12733" s="83"/>
    </row>
    <row r="12734" spans="7:8" ht="14.45" x14ac:dyDescent="0.3">
      <c r="G12734" s="83"/>
      <c r="H12734" s="83"/>
    </row>
    <row r="12735" spans="7:8" ht="14.45" x14ac:dyDescent="0.3">
      <c r="G12735" s="83"/>
      <c r="H12735" s="83"/>
    </row>
    <row r="12736" spans="7:8" ht="14.45" x14ac:dyDescent="0.3">
      <c r="G12736" s="83"/>
      <c r="H12736" s="83"/>
    </row>
    <row r="12737" spans="7:8" ht="14.45" x14ac:dyDescent="0.3">
      <c r="G12737" s="83"/>
      <c r="H12737" s="83"/>
    </row>
    <row r="12738" spans="7:8" ht="14.45" x14ac:dyDescent="0.3">
      <c r="G12738" s="83"/>
      <c r="H12738" s="83"/>
    </row>
    <row r="12739" spans="7:8" ht="14.45" x14ac:dyDescent="0.3">
      <c r="G12739" s="83"/>
      <c r="H12739" s="83"/>
    </row>
    <row r="12740" spans="7:8" ht="14.45" x14ac:dyDescent="0.3">
      <c r="G12740" s="83"/>
      <c r="H12740" s="83"/>
    </row>
    <row r="12741" spans="7:8" ht="14.45" x14ac:dyDescent="0.3">
      <c r="G12741" s="83"/>
      <c r="H12741" s="83"/>
    </row>
    <row r="12742" spans="7:8" ht="14.45" x14ac:dyDescent="0.3">
      <c r="G12742" s="83"/>
      <c r="H12742" s="83"/>
    </row>
    <row r="12743" spans="7:8" ht="14.45" x14ac:dyDescent="0.3">
      <c r="G12743" s="83"/>
      <c r="H12743" s="83"/>
    </row>
    <row r="12744" spans="7:8" ht="14.45" x14ac:dyDescent="0.3">
      <c r="G12744" s="83"/>
      <c r="H12744" s="83"/>
    </row>
    <row r="12745" spans="7:8" ht="14.45" x14ac:dyDescent="0.3">
      <c r="G12745" s="83"/>
      <c r="H12745" s="83"/>
    </row>
    <row r="12746" spans="7:8" ht="14.45" x14ac:dyDescent="0.3">
      <c r="G12746" s="83"/>
      <c r="H12746" s="83"/>
    </row>
    <row r="12747" spans="7:8" ht="14.45" x14ac:dyDescent="0.3">
      <c r="G12747" s="83"/>
      <c r="H12747" s="83"/>
    </row>
    <row r="12748" spans="7:8" ht="14.45" x14ac:dyDescent="0.3">
      <c r="G12748" s="83"/>
      <c r="H12748" s="83"/>
    </row>
    <row r="12749" spans="7:8" ht="14.45" x14ac:dyDescent="0.3">
      <c r="G12749" s="83"/>
      <c r="H12749" s="83"/>
    </row>
    <row r="12750" spans="7:8" ht="14.45" x14ac:dyDescent="0.3">
      <c r="G12750" s="83"/>
      <c r="H12750" s="83"/>
    </row>
    <row r="12751" spans="7:8" ht="14.45" x14ac:dyDescent="0.3">
      <c r="G12751" s="83"/>
      <c r="H12751" s="83"/>
    </row>
    <row r="12752" spans="7:8" ht="14.45" x14ac:dyDescent="0.3">
      <c r="G12752" s="83"/>
      <c r="H12752" s="83"/>
    </row>
    <row r="12753" spans="7:8" ht="14.45" x14ac:dyDescent="0.3">
      <c r="G12753" s="83"/>
      <c r="H12753" s="83"/>
    </row>
    <row r="12754" spans="7:8" ht="14.45" x14ac:dyDescent="0.3">
      <c r="G12754" s="83"/>
      <c r="H12754" s="83"/>
    </row>
    <row r="12755" spans="7:8" ht="14.45" x14ac:dyDescent="0.3">
      <c r="G12755" s="83"/>
      <c r="H12755" s="83"/>
    </row>
    <row r="12756" spans="7:8" ht="14.45" x14ac:dyDescent="0.3">
      <c r="G12756" s="83"/>
      <c r="H12756" s="83"/>
    </row>
    <row r="12757" spans="7:8" ht="14.45" x14ac:dyDescent="0.3">
      <c r="G12757" s="83"/>
      <c r="H12757" s="83"/>
    </row>
    <row r="12758" spans="7:8" ht="14.45" x14ac:dyDescent="0.3">
      <c r="G12758" s="83"/>
      <c r="H12758" s="83"/>
    </row>
    <row r="12759" spans="7:8" ht="14.45" x14ac:dyDescent="0.3">
      <c r="G12759" s="83"/>
      <c r="H12759" s="83"/>
    </row>
    <row r="12760" spans="7:8" ht="14.45" x14ac:dyDescent="0.3">
      <c r="G12760" s="83"/>
      <c r="H12760" s="83"/>
    </row>
    <row r="12761" spans="7:8" ht="14.45" x14ac:dyDescent="0.3">
      <c r="G12761" s="83"/>
      <c r="H12761" s="83"/>
    </row>
    <row r="12762" spans="7:8" ht="14.45" x14ac:dyDescent="0.3">
      <c r="G12762" s="83"/>
      <c r="H12762" s="83"/>
    </row>
    <row r="12763" spans="7:8" ht="14.45" x14ac:dyDescent="0.3">
      <c r="G12763" s="83"/>
      <c r="H12763" s="83"/>
    </row>
    <row r="12764" spans="7:8" ht="14.45" x14ac:dyDescent="0.3">
      <c r="G12764" s="83"/>
      <c r="H12764" s="83"/>
    </row>
    <row r="12765" spans="7:8" ht="14.45" x14ac:dyDescent="0.3">
      <c r="G12765" s="83"/>
      <c r="H12765" s="83"/>
    </row>
    <row r="12766" spans="7:8" ht="14.45" x14ac:dyDescent="0.3">
      <c r="G12766" s="83"/>
      <c r="H12766" s="83"/>
    </row>
    <row r="12767" spans="7:8" ht="14.45" x14ac:dyDescent="0.3">
      <c r="G12767" s="83"/>
      <c r="H12767" s="83"/>
    </row>
    <row r="12768" spans="7:8" ht="14.45" x14ac:dyDescent="0.3">
      <c r="G12768" s="83"/>
      <c r="H12768" s="83"/>
    </row>
    <row r="12769" spans="7:8" ht="14.45" x14ac:dyDescent="0.3">
      <c r="G12769" s="83"/>
      <c r="H12769" s="83"/>
    </row>
    <row r="12770" spans="7:8" ht="14.45" x14ac:dyDescent="0.3">
      <c r="G12770" s="83"/>
      <c r="H12770" s="83"/>
    </row>
    <row r="12771" spans="7:8" ht="14.45" x14ac:dyDescent="0.3">
      <c r="G12771" s="83"/>
      <c r="H12771" s="83"/>
    </row>
    <row r="12772" spans="7:8" ht="14.45" x14ac:dyDescent="0.3">
      <c r="G12772" s="83"/>
      <c r="H12772" s="83"/>
    </row>
    <row r="12773" spans="7:8" ht="14.45" x14ac:dyDescent="0.3">
      <c r="G12773" s="83"/>
      <c r="H12773" s="83"/>
    </row>
    <row r="12774" spans="7:8" ht="14.45" x14ac:dyDescent="0.3">
      <c r="G12774" s="83"/>
      <c r="H12774" s="83"/>
    </row>
    <row r="12775" spans="7:8" ht="14.45" x14ac:dyDescent="0.3">
      <c r="G12775" s="83"/>
      <c r="H12775" s="83"/>
    </row>
    <row r="12776" spans="7:8" ht="14.45" x14ac:dyDescent="0.3">
      <c r="G12776" s="83"/>
      <c r="H12776" s="83"/>
    </row>
    <row r="12777" spans="7:8" ht="14.45" x14ac:dyDescent="0.3">
      <c r="G12777" s="83"/>
      <c r="H12777" s="83"/>
    </row>
    <row r="12778" spans="7:8" ht="14.45" x14ac:dyDescent="0.3">
      <c r="G12778" s="83"/>
      <c r="H12778" s="83"/>
    </row>
    <row r="12779" spans="7:8" ht="14.45" x14ac:dyDescent="0.3">
      <c r="G12779" s="83"/>
      <c r="H12779" s="83"/>
    </row>
    <row r="12780" spans="7:8" ht="14.45" x14ac:dyDescent="0.3">
      <c r="G12780" s="83"/>
      <c r="H12780" s="83"/>
    </row>
    <row r="12781" spans="7:8" ht="14.45" x14ac:dyDescent="0.3">
      <c r="G12781" s="83"/>
      <c r="H12781" s="83"/>
    </row>
    <row r="12782" spans="7:8" ht="14.45" x14ac:dyDescent="0.3">
      <c r="G12782" s="83"/>
      <c r="H12782" s="83"/>
    </row>
    <row r="12783" spans="7:8" ht="14.45" x14ac:dyDescent="0.3">
      <c r="G12783" s="83"/>
      <c r="H12783" s="83"/>
    </row>
    <row r="12784" spans="7:8" ht="14.45" x14ac:dyDescent="0.3">
      <c r="G12784" s="83"/>
      <c r="H12784" s="83"/>
    </row>
    <row r="12785" spans="7:8" ht="14.45" x14ac:dyDescent="0.3">
      <c r="G12785" s="83"/>
      <c r="H12785" s="83"/>
    </row>
    <row r="12786" spans="7:8" ht="14.45" x14ac:dyDescent="0.3">
      <c r="G12786" s="83"/>
      <c r="H12786" s="83"/>
    </row>
    <row r="12787" spans="7:8" ht="14.45" x14ac:dyDescent="0.3">
      <c r="G12787" s="83"/>
      <c r="H12787" s="83"/>
    </row>
    <row r="12788" spans="7:8" ht="14.45" x14ac:dyDescent="0.3">
      <c r="G12788" s="83"/>
      <c r="H12788" s="83"/>
    </row>
    <row r="12789" spans="7:8" ht="14.45" x14ac:dyDescent="0.3">
      <c r="G12789" s="83"/>
      <c r="H12789" s="83"/>
    </row>
    <row r="12790" spans="7:8" ht="14.45" x14ac:dyDescent="0.3">
      <c r="G12790" s="83"/>
      <c r="H12790" s="83"/>
    </row>
    <row r="12791" spans="7:8" ht="14.45" x14ac:dyDescent="0.3">
      <c r="G12791" s="83"/>
      <c r="H12791" s="83"/>
    </row>
    <row r="12792" spans="7:8" ht="14.45" x14ac:dyDescent="0.3">
      <c r="G12792" s="83"/>
      <c r="H12792" s="83"/>
    </row>
    <row r="12793" spans="7:8" ht="14.45" x14ac:dyDescent="0.3">
      <c r="G12793" s="83"/>
      <c r="H12793" s="83"/>
    </row>
    <row r="12794" spans="7:8" ht="14.45" x14ac:dyDescent="0.3">
      <c r="G12794" s="83"/>
      <c r="H12794" s="83"/>
    </row>
    <row r="12795" spans="7:8" ht="14.45" x14ac:dyDescent="0.3">
      <c r="G12795" s="83"/>
      <c r="H12795" s="83"/>
    </row>
    <row r="12796" spans="7:8" ht="14.45" x14ac:dyDescent="0.3">
      <c r="G12796" s="83"/>
      <c r="H12796" s="83"/>
    </row>
    <row r="12797" spans="7:8" ht="14.45" x14ac:dyDescent="0.3">
      <c r="G12797" s="83"/>
      <c r="H12797" s="83"/>
    </row>
    <row r="12798" spans="7:8" ht="14.45" x14ac:dyDescent="0.3">
      <c r="G12798" s="83"/>
      <c r="H12798" s="83"/>
    </row>
    <row r="12799" spans="7:8" ht="14.45" x14ac:dyDescent="0.3">
      <c r="G12799" s="83"/>
      <c r="H12799" s="83"/>
    </row>
    <row r="12800" spans="7:8" ht="14.45" x14ac:dyDescent="0.3">
      <c r="G12800" s="83"/>
      <c r="H12800" s="83"/>
    </row>
    <row r="12801" spans="7:8" ht="14.45" x14ac:dyDescent="0.3">
      <c r="G12801" s="83"/>
      <c r="H12801" s="83"/>
    </row>
    <row r="12802" spans="7:8" ht="14.45" x14ac:dyDescent="0.3">
      <c r="G12802" s="83"/>
      <c r="H12802" s="83"/>
    </row>
    <row r="12803" spans="7:8" ht="14.45" x14ac:dyDescent="0.3">
      <c r="G12803" s="83"/>
      <c r="H12803" s="83"/>
    </row>
    <row r="12804" spans="7:8" ht="14.45" x14ac:dyDescent="0.3">
      <c r="G12804" s="83"/>
      <c r="H12804" s="83"/>
    </row>
    <row r="12805" spans="7:8" ht="14.45" x14ac:dyDescent="0.3">
      <c r="G12805" s="83"/>
      <c r="H12805" s="83"/>
    </row>
    <row r="12806" spans="7:8" ht="14.45" x14ac:dyDescent="0.3">
      <c r="G12806" s="83"/>
      <c r="H12806" s="83"/>
    </row>
    <row r="12807" spans="7:8" ht="14.45" x14ac:dyDescent="0.3">
      <c r="G12807" s="83"/>
      <c r="H12807" s="83"/>
    </row>
    <row r="12808" spans="7:8" ht="14.45" x14ac:dyDescent="0.3">
      <c r="G12808" s="83"/>
      <c r="H12808" s="83"/>
    </row>
    <row r="12809" spans="7:8" ht="14.45" x14ac:dyDescent="0.3">
      <c r="G12809" s="83"/>
      <c r="H12809" s="83"/>
    </row>
    <row r="12810" spans="7:8" ht="14.45" x14ac:dyDescent="0.3">
      <c r="G12810" s="83"/>
      <c r="H12810" s="83"/>
    </row>
    <row r="12811" spans="7:8" ht="14.45" x14ac:dyDescent="0.3">
      <c r="G12811" s="83"/>
      <c r="H12811" s="83"/>
    </row>
    <row r="12812" spans="7:8" ht="14.45" x14ac:dyDescent="0.3">
      <c r="G12812" s="83"/>
      <c r="H12812" s="83"/>
    </row>
    <row r="12813" spans="7:8" ht="14.45" x14ac:dyDescent="0.3">
      <c r="G12813" s="83"/>
      <c r="H12813" s="83"/>
    </row>
    <row r="12814" spans="7:8" ht="14.45" x14ac:dyDescent="0.3">
      <c r="G12814" s="83"/>
      <c r="H12814" s="83"/>
    </row>
    <row r="12815" spans="7:8" ht="14.45" x14ac:dyDescent="0.3">
      <c r="G12815" s="83"/>
      <c r="H12815" s="83"/>
    </row>
    <row r="12816" spans="7:8" ht="14.45" x14ac:dyDescent="0.3">
      <c r="G12816" s="83"/>
      <c r="H12816" s="83"/>
    </row>
    <row r="12817" spans="7:8" ht="14.45" x14ac:dyDescent="0.3">
      <c r="G12817" s="83"/>
      <c r="H12817" s="83"/>
    </row>
    <row r="12818" spans="7:8" ht="14.45" x14ac:dyDescent="0.3">
      <c r="G12818" s="83"/>
      <c r="H12818" s="83"/>
    </row>
    <row r="12819" spans="7:8" ht="14.45" x14ac:dyDescent="0.3">
      <c r="G12819" s="83"/>
      <c r="H12819" s="83"/>
    </row>
    <row r="12820" spans="7:8" ht="14.45" x14ac:dyDescent="0.3">
      <c r="G12820" s="83"/>
      <c r="H12820" s="83"/>
    </row>
    <row r="12821" spans="7:8" ht="14.45" x14ac:dyDescent="0.3">
      <c r="G12821" s="83"/>
      <c r="H12821" s="83"/>
    </row>
    <row r="12822" spans="7:8" ht="14.45" x14ac:dyDescent="0.3">
      <c r="G12822" s="83"/>
      <c r="H12822" s="83"/>
    </row>
    <row r="12823" spans="7:8" ht="14.45" x14ac:dyDescent="0.3">
      <c r="G12823" s="83"/>
      <c r="H12823" s="83"/>
    </row>
    <row r="12824" spans="7:8" ht="14.45" x14ac:dyDescent="0.3">
      <c r="G12824" s="83"/>
      <c r="H12824" s="83"/>
    </row>
    <row r="12825" spans="7:8" ht="14.45" x14ac:dyDescent="0.3">
      <c r="G12825" s="83"/>
      <c r="H12825" s="83"/>
    </row>
    <row r="12826" spans="7:8" ht="14.45" x14ac:dyDescent="0.3">
      <c r="G12826" s="83"/>
      <c r="H12826" s="83"/>
    </row>
    <row r="12827" spans="7:8" ht="14.45" x14ac:dyDescent="0.3">
      <c r="G12827" s="83"/>
      <c r="H12827" s="83"/>
    </row>
    <row r="12828" spans="7:8" ht="14.45" x14ac:dyDescent="0.3">
      <c r="G12828" s="83"/>
      <c r="H12828" s="83"/>
    </row>
    <row r="12829" spans="7:8" ht="14.45" x14ac:dyDescent="0.3">
      <c r="G12829" s="83"/>
      <c r="H12829" s="83"/>
    </row>
    <row r="12830" spans="7:8" ht="14.45" x14ac:dyDescent="0.3">
      <c r="G12830" s="83"/>
      <c r="H12830" s="83"/>
    </row>
    <row r="12831" spans="7:8" ht="14.45" x14ac:dyDescent="0.3">
      <c r="G12831" s="83"/>
      <c r="H12831" s="83"/>
    </row>
    <row r="12832" spans="7:8" ht="14.45" x14ac:dyDescent="0.3">
      <c r="G12832" s="83"/>
      <c r="H12832" s="83"/>
    </row>
    <row r="12833" spans="7:8" ht="14.45" x14ac:dyDescent="0.3">
      <c r="G12833" s="83"/>
      <c r="H12833" s="83"/>
    </row>
    <row r="12834" spans="7:8" ht="14.45" x14ac:dyDescent="0.3">
      <c r="G12834" s="83"/>
      <c r="H12834" s="83"/>
    </row>
    <row r="12835" spans="7:8" ht="14.45" x14ac:dyDescent="0.3">
      <c r="G12835" s="83"/>
      <c r="H12835" s="83"/>
    </row>
    <row r="12836" spans="7:8" ht="14.45" x14ac:dyDescent="0.3">
      <c r="G12836" s="83"/>
      <c r="H12836" s="83"/>
    </row>
    <row r="12837" spans="7:8" ht="14.45" x14ac:dyDescent="0.3">
      <c r="G12837" s="83"/>
      <c r="H12837" s="83"/>
    </row>
    <row r="12838" spans="7:8" ht="14.45" x14ac:dyDescent="0.3">
      <c r="G12838" s="83"/>
      <c r="H12838" s="83"/>
    </row>
    <row r="12839" spans="7:8" ht="14.45" x14ac:dyDescent="0.3">
      <c r="G12839" s="83"/>
      <c r="H12839" s="83"/>
    </row>
    <row r="12840" spans="7:8" ht="14.45" x14ac:dyDescent="0.3">
      <c r="G12840" s="83"/>
      <c r="H12840" s="83"/>
    </row>
    <row r="12841" spans="7:8" ht="14.45" x14ac:dyDescent="0.3">
      <c r="G12841" s="83"/>
      <c r="H12841" s="83"/>
    </row>
    <row r="12842" spans="7:8" ht="14.45" x14ac:dyDescent="0.3">
      <c r="G12842" s="83"/>
      <c r="H12842" s="83"/>
    </row>
    <row r="12843" spans="7:8" ht="14.45" x14ac:dyDescent="0.3">
      <c r="G12843" s="83"/>
      <c r="H12843" s="83"/>
    </row>
    <row r="12844" spans="7:8" ht="14.45" x14ac:dyDescent="0.3">
      <c r="G12844" s="83"/>
      <c r="H12844" s="83"/>
    </row>
    <row r="12845" spans="7:8" ht="14.45" x14ac:dyDescent="0.3">
      <c r="G12845" s="83"/>
      <c r="H12845" s="83"/>
    </row>
    <row r="12846" spans="7:8" ht="14.45" x14ac:dyDescent="0.3">
      <c r="G12846" s="83"/>
      <c r="H12846" s="83"/>
    </row>
    <row r="12847" spans="7:8" ht="14.45" x14ac:dyDescent="0.3">
      <c r="G12847" s="83"/>
      <c r="H12847" s="83"/>
    </row>
    <row r="12848" spans="7:8" ht="14.45" x14ac:dyDescent="0.3">
      <c r="G12848" s="83"/>
      <c r="H12848" s="83"/>
    </row>
    <row r="12849" spans="7:8" ht="14.45" x14ac:dyDescent="0.3">
      <c r="G12849" s="83"/>
      <c r="H12849" s="83"/>
    </row>
    <row r="12850" spans="7:8" ht="14.45" x14ac:dyDescent="0.3">
      <c r="G12850" s="83"/>
      <c r="H12850" s="83"/>
    </row>
    <row r="12851" spans="7:8" ht="14.45" x14ac:dyDescent="0.3">
      <c r="G12851" s="83"/>
      <c r="H12851" s="83"/>
    </row>
    <row r="12852" spans="7:8" ht="14.45" x14ac:dyDescent="0.3">
      <c r="G12852" s="83"/>
      <c r="H12852" s="83"/>
    </row>
    <row r="12853" spans="7:8" ht="14.45" x14ac:dyDescent="0.3">
      <c r="G12853" s="83"/>
      <c r="H12853" s="83"/>
    </row>
    <row r="12854" spans="7:8" ht="14.45" x14ac:dyDescent="0.3">
      <c r="G12854" s="83"/>
      <c r="H12854" s="83"/>
    </row>
    <row r="12855" spans="7:8" ht="14.45" x14ac:dyDescent="0.3">
      <c r="G12855" s="83"/>
      <c r="H12855" s="83"/>
    </row>
    <row r="12856" spans="7:8" ht="14.45" x14ac:dyDescent="0.3">
      <c r="G12856" s="83"/>
      <c r="H12856" s="83"/>
    </row>
    <row r="12857" spans="7:8" ht="14.45" x14ac:dyDescent="0.3">
      <c r="G12857" s="83"/>
      <c r="H12857" s="83"/>
    </row>
    <row r="12858" spans="7:8" ht="14.45" x14ac:dyDescent="0.3">
      <c r="G12858" s="83"/>
      <c r="H12858" s="83"/>
    </row>
    <row r="12859" spans="7:8" ht="14.45" x14ac:dyDescent="0.3">
      <c r="G12859" s="83"/>
      <c r="H12859" s="83"/>
    </row>
    <row r="12860" spans="7:8" ht="14.45" x14ac:dyDescent="0.3">
      <c r="G12860" s="83"/>
      <c r="H12860" s="83"/>
    </row>
    <row r="12861" spans="7:8" ht="14.45" x14ac:dyDescent="0.3">
      <c r="G12861" s="83"/>
      <c r="H12861" s="83"/>
    </row>
    <row r="12862" spans="7:8" ht="14.45" x14ac:dyDescent="0.3">
      <c r="G12862" s="83"/>
      <c r="H12862" s="83"/>
    </row>
    <row r="12863" spans="7:8" ht="14.45" x14ac:dyDescent="0.3">
      <c r="G12863" s="83"/>
      <c r="H12863" s="83"/>
    </row>
    <row r="12864" spans="7:8" ht="14.45" x14ac:dyDescent="0.3">
      <c r="G12864" s="83"/>
      <c r="H12864" s="83"/>
    </row>
    <row r="12865" spans="7:8" ht="14.45" x14ac:dyDescent="0.3">
      <c r="G12865" s="83"/>
      <c r="H12865" s="83"/>
    </row>
    <row r="12866" spans="7:8" ht="14.45" x14ac:dyDescent="0.3">
      <c r="G12866" s="83"/>
      <c r="H12866" s="83"/>
    </row>
    <row r="12867" spans="7:8" ht="14.45" x14ac:dyDescent="0.3">
      <c r="G12867" s="83"/>
      <c r="H12867" s="83"/>
    </row>
    <row r="12868" spans="7:8" ht="14.45" x14ac:dyDescent="0.3">
      <c r="G12868" s="83"/>
      <c r="H12868" s="83"/>
    </row>
    <row r="12869" spans="7:8" ht="14.45" x14ac:dyDescent="0.3">
      <c r="G12869" s="83"/>
      <c r="H12869" s="83"/>
    </row>
    <row r="12870" spans="7:8" ht="14.45" x14ac:dyDescent="0.3">
      <c r="G12870" s="83"/>
      <c r="H12870" s="83"/>
    </row>
    <row r="12871" spans="7:8" ht="14.45" x14ac:dyDescent="0.3">
      <c r="G12871" s="83"/>
      <c r="H12871" s="83"/>
    </row>
    <row r="12872" spans="7:8" ht="14.45" x14ac:dyDescent="0.3">
      <c r="G12872" s="83"/>
      <c r="H12872" s="83"/>
    </row>
    <row r="12873" spans="7:8" ht="14.45" x14ac:dyDescent="0.3">
      <c r="G12873" s="83"/>
      <c r="H12873" s="83"/>
    </row>
    <row r="12874" spans="7:8" ht="14.45" x14ac:dyDescent="0.3">
      <c r="G12874" s="83"/>
      <c r="H12874" s="83"/>
    </row>
    <row r="12875" spans="7:8" ht="14.45" x14ac:dyDescent="0.3">
      <c r="G12875" s="83"/>
      <c r="H12875" s="83"/>
    </row>
    <row r="12876" spans="7:8" ht="14.45" x14ac:dyDescent="0.3">
      <c r="G12876" s="83"/>
      <c r="H12876" s="83"/>
    </row>
    <row r="12877" spans="7:8" ht="14.45" x14ac:dyDescent="0.3">
      <c r="G12877" s="83"/>
      <c r="H12877" s="83"/>
    </row>
    <row r="12878" spans="7:8" ht="14.45" x14ac:dyDescent="0.3">
      <c r="G12878" s="83"/>
      <c r="H12878" s="83"/>
    </row>
    <row r="12879" spans="7:8" ht="14.45" x14ac:dyDescent="0.3">
      <c r="G12879" s="83"/>
      <c r="H12879" s="83"/>
    </row>
    <row r="12880" spans="7:8" ht="14.45" x14ac:dyDescent="0.3">
      <c r="G12880" s="83"/>
      <c r="H12880" s="83"/>
    </row>
    <row r="12881" spans="7:8" ht="14.45" x14ac:dyDescent="0.3">
      <c r="G12881" s="83"/>
      <c r="H12881" s="83"/>
    </row>
    <row r="12882" spans="7:8" ht="14.45" x14ac:dyDescent="0.3">
      <c r="G12882" s="83"/>
      <c r="H12882" s="83"/>
    </row>
    <row r="12883" spans="7:8" ht="14.45" x14ac:dyDescent="0.3">
      <c r="G12883" s="83"/>
      <c r="H12883" s="83"/>
    </row>
    <row r="12884" spans="7:8" ht="14.45" x14ac:dyDescent="0.3">
      <c r="G12884" s="83"/>
      <c r="H12884" s="83"/>
    </row>
    <row r="12885" spans="7:8" ht="14.45" x14ac:dyDescent="0.3">
      <c r="G12885" s="83"/>
      <c r="H12885" s="83"/>
    </row>
    <row r="12886" spans="7:8" ht="14.45" x14ac:dyDescent="0.3">
      <c r="G12886" s="83"/>
      <c r="H12886" s="83"/>
    </row>
    <row r="12887" spans="7:8" ht="14.45" x14ac:dyDescent="0.3">
      <c r="G12887" s="83"/>
      <c r="H12887" s="83"/>
    </row>
    <row r="12888" spans="7:8" ht="14.45" x14ac:dyDescent="0.3">
      <c r="G12888" s="83"/>
      <c r="H12888" s="83"/>
    </row>
    <row r="12889" spans="7:8" ht="14.45" x14ac:dyDescent="0.3">
      <c r="G12889" s="83"/>
      <c r="H12889" s="83"/>
    </row>
    <row r="12890" spans="7:8" ht="14.45" x14ac:dyDescent="0.3">
      <c r="G12890" s="83"/>
      <c r="H12890" s="83"/>
    </row>
    <row r="12891" spans="7:8" ht="14.45" x14ac:dyDescent="0.3">
      <c r="G12891" s="83"/>
      <c r="H12891" s="83"/>
    </row>
    <row r="12892" spans="7:8" ht="14.45" x14ac:dyDescent="0.3">
      <c r="G12892" s="83"/>
      <c r="H12892" s="83"/>
    </row>
    <row r="12893" spans="7:8" ht="14.45" x14ac:dyDescent="0.3">
      <c r="G12893" s="83"/>
      <c r="H12893" s="83"/>
    </row>
    <row r="12894" spans="7:8" ht="14.45" x14ac:dyDescent="0.3">
      <c r="G12894" s="83"/>
      <c r="H12894" s="83"/>
    </row>
    <row r="12895" spans="7:8" ht="14.45" x14ac:dyDescent="0.3">
      <c r="G12895" s="83"/>
      <c r="H12895" s="83"/>
    </row>
    <row r="12896" spans="7:8" ht="14.45" x14ac:dyDescent="0.3">
      <c r="G12896" s="83"/>
      <c r="H12896" s="83"/>
    </row>
    <row r="12897" spans="7:8" ht="14.45" x14ac:dyDescent="0.3">
      <c r="G12897" s="83"/>
      <c r="H12897" s="83"/>
    </row>
    <row r="12898" spans="7:8" ht="14.45" x14ac:dyDescent="0.3">
      <c r="G12898" s="83"/>
      <c r="H12898" s="83"/>
    </row>
    <row r="12899" spans="7:8" ht="14.45" x14ac:dyDescent="0.3">
      <c r="G12899" s="83"/>
      <c r="H12899" s="83"/>
    </row>
    <row r="12900" spans="7:8" ht="14.45" x14ac:dyDescent="0.3">
      <c r="G12900" s="83"/>
      <c r="H12900" s="83"/>
    </row>
    <row r="12901" spans="7:8" ht="14.45" x14ac:dyDescent="0.3">
      <c r="G12901" s="83"/>
      <c r="H12901" s="83"/>
    </row>
    <row r="12902" spans="7:8" ht="14.45" x14ac:dyDescent="0.3">
      <c r="G12902" s="83"/>
      <c r="H12902" s="83"/>
    </row>
    <row r="12903" spans="7:8" ht="14.45" x14ac:dyDescent="0.3">
      <c r="G12903" s="83"/>
      <c r="H12903" s="83"/>
    </row>
    <row r="12904" spans="7:8" ht="14.45" x14ac:dyDescent="0.3">
      <c r="G12904" s="83"/>
      <c r="H12904" s="83"/>
    </row>
    <row r="12905" spans="7:8" ht="14.45" x14ac:dyDescent="0.3">
      <c r="G12905" s="83"/>
      <c r="H12905" s="83"/>
    </row>
    <row r="12906" spans="7:8" ht="14.45" x14ac:dyDescent="0.3">
      <c r="G12906" s="83"/>
      <c r="H12906" s="83"/>
    </row>
    <row r="12907" spans="7:8" ht="14.45" x14ac:dyDescent="0.3">
      <c r="G12907" s="83"/>
      <c r="H12907" s="83"/>
    </row>
    <row r="12908" spans="7:8" ht="14.45" x14ac:dyDescent="0.3">
      <c r="G12908" s="83"/>
      <c r="H12908" s="83"/>
    </row>
    <row r="12909" spans="7:8" ht="14.45" x14ac:dyDescent="0.3">
      <c r="G12909" s="83"/>
      <c r="H12909" s="83"/>
    </row>
    <row r="12910" spans="7:8" ht="14.45" x14ac:dyDescent="0.3">
      <c r="G12910" s="83"/>
      <c r="H12910" s="83"/>
    </row>
    <row r="12911" spans="7:8" ht="14.45" x14ac:dyDescent="0.3">
      <c r="G12911" s="83"/>
      <c r="H12911" s="83"/>
    </row>
    <row r="12912" spans="7:8" ht="14.45" x14ac:dyDescent="0.3">
      <c r="G12912" s="83"/>
      <c r="H12912" s="83"/>
    </row>
    <row r="12913" spans="7:8" ht="14.45" x14ac:dyDescent="0.3">
      <c r="G12913" s="83"/>
      <c r="H12913" s="83"/>
    </row>
    <row r="12914" spans="7:8" ht="14.45" x14ac:dyDescent="0.3">
      <c r="G12914" s="83"/>
      <c r="H12914" s="83"/>
    </row>
    <row r="12915" spans="7:8" ht="14.45" x14ac:dyDescent="0.3">
      <c r="G12915" s="83"/>
      <c r="H12915" s="83"/>
    </row>
    <row r="12916" spans="7:8" ht="14.45" x14ac:dyDescent="0.3">
      <c r="G12916" s="83"/>
      <c r="H12916" s="83"/>
    </row>
    <row r="12917" spans="7:8" ht="14.45" x14ac:dyDescent="0.3">
      <c r="G12917" s="83"/>
      <c r="H12917" s="83"/>
    </row>
    <row r="12918" spans="7:8" ht="14.45" x14ac:dyDescent="0.3">
      <c r="G12918" s="83"/>
      <c r="H12918" s="83"/>
    </row>
    <row r="12919" spans="7:8" ht="14.45" x14ac:dyDescent="0.3">
      <c r="G12919" s="83"/>
      <c r="H12919" s="83"/>
    </row>
    <row r="12920" spans="7:8" ht="14.45" x14ac:dyDescent="0.3">
      <c r="G12920" s="83"/>
      <c r="H12920" s="83"/>
    </row>
    <row r="12921" spans="7:8" ht="14.45" x14ac:dyDescent="0.3">
      <c r="G12921" s="83"/>
      <c r="H12921" s="83"/>
    </row>
    <row r="12922" spans="7:8" ht="14.45" x14ac:dyDescent="0.3">
      <c r="G12922" s="83"/>
      <c r="H12922" s="83"/>
    </row>
    <row r="12923" spans="7:8" ht="14.45" x14ac:dyDescent="0.3">
      <c r="G12923" s="83"/>
      <c r="H12923" s="83"/>
    </row>
    <row r="12924" spans="7:8" ht="14.45" x14ac:dyDescent="0.3">
      <c r="G12924" s="83"/>
      <c r="H12924" s="83"/>
    </row>
    <row r="12925" spans="7:8" ht="14.45" x14ac:dyDescent="0.3">
      <c r="G12925" s="83"/>
      <c r="H12925" s="83"/>
    </row>
    <row r="12926" spans="7:8" ht="14.45" x14ac:dyDescent="0.3">
      <c r="G12926" s="83"/>
      <c r="H12926" s="83"/>
    </row>
    <row r="12927" spans="7:8" ht="14.45" x14ac:dyDescent="0.3">
      <c r="G12927" s="83"/>
      <c r="H12927" s="83"/>
    </row>
    <row r="12928" spans="7:8" ht="14.45" x14ac:dyDescent="0.3">
      <c r="G12928" s="83"/>
      <c r="H12928" s="83"/>
    </row>
    <row r="12929" spans="7:8" ht="14.45" x14ac:dyDescent="0.3">
      <c r="G12929" s="83"/>
      <c r="H12929" s="83"/>
    </row>
    <row r="12930" spans="7:8" ht="14.45" x14ac:dyDescent="0.3">
      <c r="G12930" s="83"/>
      <c r="H12930" s="83"/>
    </row>
    <row r="12931" spans="7:8" ht="14.45" x14ac:dyDescent="0.3">
      <c r="G12931" s="83"/>
      <c r="H12931" s="83"/>
    </row>
    <row r="12932" spans="7:8" ht="14.45" x14ac:dyDescent="0.3">
      <c r="G12932" s="83"/>
      <c r="H12932" s="83"/>
    </row>
    <row r="12933" spans="7:8" ht="14.45" x14ac:dyDescent="0.3">
      <c r="G12933" s="83"/>
      <c r="H12933" s="83"/>
    </row>
    <row r="12934" spans="7:8" ht="14.45" x14ac:dyDescent="0.3">
      <c r="G12934" s="83"/>
      <c r="H12934" s="83"/>
    </row>
    <row r="12935" spans="7:8" ht="14.45" x14ac:dyDescent="0.3">
      <c r="G12935" s="83"/>
      <c r="H12935" s="83"/>
    </row>
    <row r="12936" spans="7:8" ht="14.45" x14ac:dyDescent="0.3">
      <c r="G12936" s="83"/>
      <c r="H12936" s="83"/>
    </row>
    <row r="12937" spans="7:8" ht="14.45" x14ac:dyDescent="0.3">
      <c r="G12937" s="83"/>
      <c r="H12937" s="83"/>
    </row>
    <row r="12938" spans="7:8" ht="14.45" x14ac:dyDescent="0.3">
      <c r="G12938" s="83"/>
      <c r="H12938" s="83"/>
    </row>
    <row r="12939" spans="7:8" ht="14.45" x14ac:dyDescent="0.3">
      <c r="G12939" s="83"/>
      <c r="H12939" s="83"/>
    </row>
    <row r="12940" spans="7:8" ht="14.45" x14ac:dyDescent="0.3">
      <c r="G12940" s="83"/>
      <c r="H12940" s="83"/>
    </row>
    <row r="12941" spans="7:8" ht="14.45" x14ac:dyDescent="0.3">
      <c r="G12941" s="83"/>
      <c r="H12941" s="83"/>
    </row>
    <row r="12942" spans="7:8" ht="14.45" x14ac:dyDescent="0.3">
      <c r="G12942" s="83"/>
      <c r="H12942" s="83"/>
    </row>
    <row r="12943" spans="7:8" ht="14.45" x14ac:dyDescent="0.3">
      <c r="G12943" s="83"/>
      <c r="H12943" s="83"/>
    </row>
    <row r="12944" spans="7:8" ht="14.45" x14ac:dyDescent="0.3">
      <c r="G12944" s="83"/>
      <c r="H12944" s="83"/>
    </row>
    <row r="12945" spans="7:8" ht="14.45" x14ac:dyDescent="0.3">
      <c r="G12945" s="83"/>
      <c r="H12945" s="83"/>
    </row>
    <row r="12946" spans="7:8" ht="14.45" x14ac:dyDescent="0.3">
      <c r="G12946" s="83"/>
      <c r="H12946" s="83"/>
    </row>
    <row r="12947" spans="7:8" ht="14.45" x14ac:dyDescent="0.3">
      <c r="G12947" s="83"/>
      <c r="H12947" s="83"/>
    </row>
    <row r="12948" spans="7:8" ht="14.45" x14ac:dyDescent="0.3">
      <c r="G12948" s="83"/>
      <c r="H12948" s="83"/>
    </row>
    <row r="12949" spans="7:8" ht="14.45" x14ac:dyDescent="0.3">
      <c r="G12949" s="83"/>
      <c r="H12949" s="83"/>
    </row>
    <row r="12950" spans="7:8" ht="14.45" x14ac:dyDescent="0.3">
      <c r="G12950" s="83"/>
      <c r="H12950" s="83"/>
    </row>
    <row r="12951" spans="7:8" ht="14.45" x14ac:dyDescent="0.3">
      <c r="G12951" s="83"/>
      <c r="H12951" s="83"/>
    </row>
    <row r="12952" spans="7:8" ht="14.45" x14ac:dyDescent="0.3">
      <c r="G12952" s="83"/>
      <c r="H12952" s="83"/>
    </row>
    <row r="12953" spans="7:8" ht="14.45" x14ac:dyDescent="0.3">
      <c r="G12953" s="83"/>
      <c r="H12953" s="83"/>
    </row>
    <row r="12954" spans="7:8" ht="14.45" x14ac:dyDescent="0.3">
      <c r="G12954" s="83"/>
      <c r="H12954" s="83"/>
    </row>
    <row r="12955" spans="7:8" ht="14.45" x14ac:dyDescent="0.3">
      <c r="G12955" s="83"/>
      <c r="H12955" s="83"/>
    </row>
    <row r="12956" spans="7:8" ht="14.45" x14ac:dyDescent="0.3">
      <c r="G12956" s="83"/>
      <c r="H12956" s="83"/>
    </row>
    <row r="12957" spans="7:8" ht="14.45" x14ac:dyDescent="0.3">
      <c r="G12957" s="83"/>
      <c r="H12957" s="83"/>
    </row>
    <row r="12958" spans="7:8" ht="14.45" x14ac:dyDescent="0.3">
      <c r="G12958" s="83"/>
      <c r="H12958" s="83"/>
    </row>
    <row r="12959" spans="7:8" ht="14.45" x14ac:dyDescent="0.3">
      <c r="G12959" s="83"/>
      <c r="H12959" s="83"/>
    </row>
    <row r="12960" spans="7:8" ht="14.45" x14ac:dyDescent="0.3">
      <c r="G12960" s="83"/>
      <c r="H12960" s="83"/>
    </row>
    <row r="12961" spans="7:8" ht="14.45" x14ac:dyDescent="0.3">
      <c r="G12961" s="83"/>
      <c r="H12961" s="83"/>
    </row>
    <row r="12962" spans="7:8" ht="14.45" x14ac:dyDescent="0.3">
      <c r="G12962" s="83"/>
      <c r="H12962" s="83"/>
    </row>
    <row r="12963" spans="7:8" ht="14.45" x14ac:dyDescent="0.3">
      <c r="G12963" s="83"/>
      <c r="H12963" s="83"/>
    </row>
    <row r="12964" spans="7:8" ht="14.45" x14ac:dyDescent="0.3">
      <c r="G12964" s="83"/>
      <c r="H12964" s="83"/>
    </row>
    <row r="12965" spans="7:8" ht="14.45" x14ac:dyDescent="0.3">
      <c r="G12965" s="83"/>
      <c r="H12965" s="83"/>
    </row>
    <row r="12966" spans="7:8" ht="14.45" x14ac:dyDescent="0.3">
      <c r="G12966" s="83"/>
      <c r="H12966" s="83"/>
    </row>
    <row r="12967" spans="7:8" ht="14.45" x14ac:dyDescent="0.3">
      <c r="G12967" s="83"/>
      <c r="H12967" s="83"/>
    </row>
    <row r="12968" spans="7:8" ht="14.45" x14ac:dyDescent="0.3">
      <c r="G12968" s="83"/>
      <c r="H12968" s="83"/>
    </row>
    <row r="12969" spans="7:8" ht="14.45" x14ac:dyDescent="0.3">
      <c r="G12969" s="83"/>
      <c r="H12969" s="83"/>
    </row>
    <row r="12970" spans="7:8" ht="14.45" x14ac:dyDescent="0.3">
      <c r="G12970" s="83"/>
      <c r="H12970" s="83"/>
    </row>
    <row r="12971" spans="7:8" ht="14.45" x14ac:dyDescent="0.3">
      <c r="G12971" s="83"/>
      <c r="H12971" s="83"/>
    </row>
    <row r="12972" spans="7:8" ht="14.45" x14ac:dyDescent="0.3">
      <c r="G12972" s="83"/>
      <c r="H12972" s="83"/>
    </row>
    <row r="12973" spans="7:8" ht="14.45" x14ac:dyDescent="0.3">
      <c r="G12973" s="83"/>
      <c r="H12973" s="83"/>
    </row>
    <row r="12974" spans="7:8" ht="14.45" x14ac:dyDescent="0.3">
      <c r="G12974" s="83"/>
      <c r="H12974" s="83"/>
    </row>
    <row r="12975" spans="7:8" ht="14.45" x14ac:dyDescent="0.3">
      <c r="G12975" s="83"/>
      <c r="H12975" s="83"/>
    </row>
    <row r="12976" spans="7:8" ht="14.45" x14ac:dyDescent="0.3">
      <c r="G12976" s="83"/>
      <c r="H12976" s="83"/>
    </row>
    <row r="12977" spans="7:8" ht="14.45" x14ac:dyDescent="0.3">
      <c r="G12977" s="83"/>
      <c r="H12977" s="83"/>
    </row>
    <row r="12978" spans="7:8" ht="14.45" x14ac:dyDescent="0.3">
      <c r="G12978" s="83"/>
      <c r="H12978" s="83"/>
    </row>
    <row r="12979" spans="7:8" ht="14.45" x14ac:dyDescent="0.3">
      <c r="G12979" s="83"/>
      <c r="H12979" s="83"/>
    </row>
    <row r="12980" spans="7:8" ht="14.45" x14ac:dyDescent="0.3">
      <c r="G12980" s="83"/>
      <c r="H12980" s="83"/>
    </row>
    <row r="12981" spans="7:8" ht="14.45" x14ac:dyDescent="0.3">
      <c r="G12981" s="83"/>
      <c r="H12981" s="83"/>
    </row>
    <row r="12982" spans="7:8" ht="14.45" x14ac:dyDescent="0.3">
      <c r="G12982" s="83"/>
      <c r="H12982" s="83"/>
    </row>
    <row r="12983" spans="7:8" ht="14.45" x14ac:dyDescent="0.3">
      <c r="G12983" s="83"/>
      <c r="H12983" s="83"/>
    </row>
    <row r="12984" spans="7:8" ht="14.45" x14ac:dyDescent="0.3">
      <c r="G12984" s="83"/>
      <c r="H12984" s="83"/>
    </row>
    <row r="12985" spans="7:8" ht="14.45" x14ac:dyDescent="0.3">
      <c r="G12985" s="83"/>
      <c r="H12985" s="83"/>
    </row>
    <row r="12986" spans="7:8" ht="14.45" x14ac:dyDescent="0.3">
      <c r="G12986" s="83"/>
      <c r="H12986" s="83"/>
    </row>
    <row r="12987" spans="7:8" ht="14.45" x14ac:dyDescent="0.3">
      <c r="G12987" s="83"/>
      <c r="H12987" s="83"/>
    </row>
    <row r="12988" spans="7:8" ht="14.45" x14ac:dyDescent="0.3">
      <c r="G12988" s="83"/>
      <c r="H12988" s="83"/>
    </row>
    <row r="12989" spans="7:8" ht="14.45" x14ac:dyDescent="0.3">
      <c r="G12989" s="83"/>
      <c r="H12989" s="83"/>
    </row>
    <row r="12990" spans="7:8" ht="14.45" x14ac:dyDescent="0.3">
      <c r="G12990" s="83"/>
      <c r="H12990" s="83"/>
    </row>
    <row r="12991" spans="7:8" ht="14.45" x14ac:dyDescent="0.3">
      <c r="G12991" s="83"/>
      <c r="H12991" s="83"/>
    </row>
    <row r="12992" spans="7:8" ht="14.45" x14ac:dyDescent="0.3">
      <c r="G12992" s="83"/>
      <c r="H12992" s="83"/>
    </row>
    <row r="12993" spans="7:8" ht="14.45" x14ac:dyDescent="0.3">
      <c r="G12993" s="83"/>
      <c r="H12993" s="83"/>
    </row>
    <row r="12994" spans="7:8" ht="14.45" x14ac:dyDescent="0.3">
      <c r="G12994" s="83"/>
      <c r="H12994" s="83"/>
    </row>
    <row r="12995" spans="7:8" ht="14.45" x14ac:dyDescent="0.3">
      <c r="G12995" s="83"/>
      <c r="H12995" s="83"/>
    </row>
    <row r="12996" spans="7:8" ht="14.45" x14ac:dyDescent="0.3">
      <c r="G12996" s="83"/>
      <c r="H12996" s="83"/>
    </row>
    <row r="12997" spans="7:8" ht="14.45" x14ac:dyDescent="0.3">
      <c r="G12997" s="83"/>
      <c r="H12997" s="83"/>
    </row>
    <row r="12998" spans="7:8" ht="14.45" x14ac:dyDescent="0.3">
      <c r="G12998" s="83"/>
      <c r="H12998" s="83"/>
    </row>
    <row r="12999" spans="7:8" ht="14.45" x14ac:dyDescent="0.3">
      <c r="G12999" s="83"/>
      <c r="H12999" s="83"/>
    </row>
    <row r="13000" spans="7:8" ht="14.45" x14ac:dyDescent="0.3">
      <c r="G13000" s="83"/>
      <c r="H13000" s="83"/>
    </row>
    <row r="13001" spans="7:8" ht="14.45" x14ac:dyDescent="0.3">
      <c r="G13001" s="83"/>
      <c r="H13001" s="83"/>
    </row>
    <row r="13002" spans="7:8" ht="14.45" x14ac:dyDescent="0.3">
      <c r="G13002" s="83"/>
      <c r="H13002" s="83"/>
    </row>
    <row r="13003" spans="7:8" ht="14.45" x14ac:dyDescent="0.3">
      <c r="G13003" s="83"/>
      <c r="H13003" s="83"/>
    </row>
    <row r="13004" spans="7:8" ht="14.45" x14ac:dyDescent="0.3">
      <c r="G13004" s="83"/>
      <c r="H13004" s="83"/>
    </row>
    <row r="13005" spans="7:8" ht="14.45" x14ac:dyDescent="0.3">
      <c r="G13005" s="83"/>
      <c r="H13005" s="83"/>
    </row>
    <row r="13006" spans="7:8" ht="14.45" x14ac:dyDescent="0.3">
      <c r="G13006" s="83"/>
      <c r="H13006" s="83"/>
    </row>
    <row r="13007" spans="7:8" ht="14.45" x14ac:dyDescent="0.3">
      <c r="G13007" s="83"/>
      <c r="H13007" s="83"/>
    </row>
    <row r="13008" spans="7:8" ht="14.45" x14ac:dyDescent="0.3">
      <c r="G13008" s="83"/>
      <c r="H13008" s="83"/>
    </row>
    <row r="13009" spans="7:8" ht="14.45" x14ac:dyDescent="0.3">
      <c r="G13009" s="83"/>
      <c r="H13009" s="83"/>
    </row>
    <row r="13010" spans="7:8" ht="14.45" x14ac:dyDescent="0.3">
      <c r="G13010" s="83"/>
      <c r="H13010" s="83"/>
    </row>
    <row r="13011" spans="7:8" ht="14.45" x14ac:dyDescent="0.3">
      <c r="G13011" s="83"/>
      <c r="H13011" s="83"/>
    </row>
    <row r="13012" spans="7:8" ht="14.45" x14ac:dyDescent="0.3">
      <c r="G13012" s="83"/>
      <c r="H13012" s="83"/>
    </row>
    <row r="13013" spans="7:8" ht="14.45" x14ac:dyDescent="0.3">
      <c r="G13013" s="83"/>
      <c r="H13013" s="83"/>
    </row>
    <row r="13014" spans="7:8" ht="14.45" x14ac:dyDescent="0.3">
      <c r="G13014" s="83"/>
      <c r="H13014" s="83"/>
    </row>
    <row r="13015" spans="7:8" ht="14.45" x14ac:dyDescent="0.3">
      <c r="G13015" s="83"/>
      <c r="H13015" s="83"/>
    </row>
    <row r="13016" spans="7:8" ht="14.45" x14ac:dyDescent="0.3">
      <c r="G13016" s="83"/>
      <c r="H13016" s="83"/>
    </row>
    <row r="13017" spans="7:8" ht="14.45" x14ac:dyDescent="0.3">
      <c r="G13017" s="83"/>
      <c r="H13017" s="83"/>
    </row>
    <row r="13018" spans="7:8" ht="14.45" x14ac:dyDescent="0.3">
      <c r="G13018" s="83"/>
      <c r="H13018" s="83"/>
    </row>
    <row r="13019" spans="7:8" ht="14.45" x14ac:dyDescent="0.3">
      <c r="G13019" s="83"/>
      <c r="H13019" s="83"/>
    </row>
    <row r="13020" spans="7:8" ht="14.45" x14ac:dyDescent="0.3">
      <c r="G13020" s="83"/>
      <c r="H13020" s="83"/>
    </row>
    <row r="13021" spans="7:8" ht="14.45" x14ac:dyDescent="0.3">
      <c r="G13021" s="83"/>
      <c r="H13021" s="83"/>
    </row>
    <row r="13022" spans="7:8" ht="14.45" x14ac:dyDescent="0.3">
      <c r="G13022" s="83"/>
      <c r="H13022" s="83"/>
    </row>
    <row r="13023" spans="7:8" ht="14.45" x14ac:dyDescent="0.3">
      <c r="G13023" s="83"/>
      <c r="H13023" s="83"/>
    </row>
    <row r="13024" spans="7:8" ht="14.45" x14ac:dyDescent="0.3">
      <c r="G13024" s="83"/>
      <c r="H13024" s="83"/>
    </row>
    <row r="13025" spans="7:8" ht="14.45" x14ac:dyDescent="0.3">
      <c r="G13025" s="83"/>
      <c r="H13025" s="83"/>
    </row>
    <row r="13026" spans="7:8" ht="14.45" x14ac:dyDescent="0.3">
      <c r="G13026" s="83"/>
      <c r="H13026" s="83"/>
    </row>
    <row r="13027" spans="7:8" ht="14.45" x14ac:dyDescent="0.3">
      <c r="G13027" s="83"/>
      <c r="H13027" s="83"/>
    </row>
    <row r="13028" spans="7:8" ht="14.45" x14ac:dyDescent="0.3">
      <c r="G13028" s="83"/>
      <c r="H13028" s="83"/>
    </row>
    <row r="13029" spans="7:8" ht="14.45" x14ac:dyDescent="0.3">
      <c r="G13029" s="83"/>
      <c r="H13029" s="83"/>
    </row>
    <row r="13030" spans="7:8" ht="14.45" x14ac:dyDescent="0.3">
      <c r="G13030" s="83"/>
      <c r="H13030" s="83"/>
    </row>
    <row r="13031" spans="7:8" ht="14.45" x14ac:dyDescent="0.3">
      <c r="G13031" s="83"/>
      <c r="H13031" s="83"/>
    </row>
    <row r="13032" spans="7:8" ht="14.45" x14ac:dyDescent="0.3">
      <c r="G13032" s="83"/>
      <c r="H13032" s="83"/>
    </row>
    <row r="13033" spans="7:8" ht="14.45" x14ac:dyDescent="0.3">
      <c r="G13033" s="83"/>
      <c r="H13033" s="83"/>
    </row>
    <row r="13034" spans="7:8" ht="14.45" x14ac:dyDescent="0.3">
      <c r="G13034" s="83"/>
      <c r="H13034" s="83"/>
    </row>
    <row r="13035" spans="7:8" ht="14.45" x14ac:dyDescent="0.3">
      <c r="G13035" s="83"/>
      <c r="H13035" s="83"/>
    </row>
    <row r="13036" spans="7:8" ht="14.45" x14ac:dyDescent="0.3">
      <c r="G13036" s="83"/>
      <c r="H13036" s="83"/>
    </row>
    <row r="13037" spans="7:8" ht="14.45" x14ac:dyDescent="0.3">
      <c r="G13037" s="83"/>
      <c r="H13037" s="83"/>
    </row>
    <row r="13038" spans="7:8" ht="14.45" x14ac:dyDescent="0.3">
      <c r="G13038" s="83"/>
      <c r="H13038" s="83"/>
    </row>
    <row r="13039" spans="7:8" ht="14.45" x14ac:dyDescent="0.3">
      <c r="G13039" s="83"/>
      <c r="H13039" s="83"/>
    </row>
    <row r="13040" spans="7:8" ht="14.45" x14ac:dyDescent="0.3">
      <c r="G13040" s="83"/>
      <c r="H13040" s="83"/>
    </row>
    <row r="13041" spans="7:8" ht="14.45" x14ac:dyDescent="0.3">
      <c r="G13041" s="83"/>
      <c r="H13041" s="83"/>
    </row>
    <row r="13042" spans="7:8" ht="14.45" x14ac:dyDescent="0.3">
      <c r="G13042" s="83"/>
      <c r="H13042" s="83"/>
    </row>
    <row r="13043" spans="7:8" ht="14.45" x14ac:dyDescent="0.3">
      <c r="G13043" s="83"/>
      <c r="H13043" s="83"/>
    </row>
    <row r="13044" spans="7:8" ht="14.45" x14ac:dyDescent="0.3">
      <c r="G13044" s="83"/>
      <c r="H13044" s="83"/>
    </row>
    <row r="13045" spans="7:8" ht="14.45" x14ac:dyDescent="0.3">
      <c r="G13045" s="83"/>
      <c r="H13045" s="83"/>
    </row>
    <row r="13046" spans="7:8" ht="14.45" x14ac:dyDescent="0.3">
      <c r="G13046" s="83"/>
      <c r="H13046" s="83"/>
    </row>
    <row r="13047" spans="7:8" ht="14.45" x14ac:dyDescent="0.3">
      <c r="G13047" s="83"/>
      <c r="H13047" s="83"/>
    </row>
    <row r="13048" spans="7:8" ht="14.45" x14ac:dyDescent="0.3">
      <c r="G13048" s="83"/>
      <c r="H13048" s="83"/>
    </row>
    <row r="13049" spans="7:8" ht="14.45" x14ac:dyDescent="0.3">
      <c r="G13049" s="83"/>
      <c r="H13049" s="83"/>
    </row>
    <row r="13050" spans="7:8" ht="14.45" x14ac:dyDescent="0.3">
      <c r="G13050" s="83"/>
      <c r="H13050" s="83"/>
    </row>
    <row r="13051" spans="7:8" ht="14.45" x14ac:dyDescent="0.3">
      <c r="G13051" s="83"/>
      <c r="H13051" s="83"/>
    </row>
    <row r="13052" spans="7:8" ht="14.45" x14ac:dyDescent="0.3">
      <c r="G13052" s="83"/>
      <c r="H13052" s="83"/>
    </row>
    <row r="13053" spans="7:8" ht="14.45" x14ac:dyDescent="0.3">
      <c r="G13053" s="83"/>
      <c r="H13053" s="83"/>
    </row>
    <row r="13054" spans="7:8" ht="14.45" x14ac:dyDescent="0.3">
      <c r="G13054" s="83"/>
      <c r="H13054" s="83"/>
    </row>
    <row r="13055" spans="7:8" ht="14.45" x14ac:dyDescent="0.3">
      <c r="G13055" s="83"/>
      <c r="H13055" s="83"/>
    </row>
    <row r="13056" spans="7:8" ht="14.45" x14ac:dyDescent="0.3">
      <c r="G13056" s="83"/>
      <c r="H13056" s="83"/>
    </row>
    <row r="13057" spans="7:8" ht="14.45" x14ac:dyDescent="0.3">
      <c r="G13057" s="83"/>
      <c r="H13057" s="83"/>
    </row>
    <row r="13058" spans="7:8" ht="14.45" x14ac:dyDescent="0.3">
      <c r="G13058" s="83"/>
      <c r="H13058" s="83"/>
    </row>
    <row r="13059" spans="7:8" ht="14.45" x14ac:dyDescent="0.3">
      <c r="G13059" s="83"/>
      <c r="H13059" s="83"/>
    </row>
    <row r="13060" spans="7:8" ht="14.45" x14ac:dyDescent="0.3">
      <c r="G13060" s="83"/>
      <c r="H13060" s="83"/>
    </row>
    <row r="13061" spans="7:8" ht="14.45" x14ac:dyDescent="0.3">
      <c r="G13061" s="83"/>
      <c r="H13061" s="83"/>
    </row>
    <row r="13062" spans="7:8" ht="14.45" x14ac:dyDescent="0.3">
      <c r="G13062" s="83"/>
      <c r="H13062" s="83"/>
    </row>
    <row r="13063" spans="7:8" ht="14.45" x14ac:dyDescent="0.3">
      <c r="G13063" s="83"/>
      <c r="H13063" s="83"/>
    </row>
    <row r="13064" spans="7:8" ht="14.45" x14ac:dyDescent="0.3">
      <c r="G13064" s="83"/>
      <c r="H13064" s="83"/>
    </row>
    <row r="13065" spans="7:8" ht="14.45" x14ac:dyDescent="0.3">
      <c r="G13065" s="83"/>
      <c r="H13065" s="83"/>
    </row>
    <row r="13066" spans="7:8" ht="14.45" x14ac:dyDescent="0.3">
      <c r="G13066" s="83"/>
      <c r="H13066" s="83"/>
    </row>
    <row r="13067" spans="7:8" ht="14.45" x14ac:dyDescent="0.3">
      <c r="G13067" s="83"/>
      <c r="H13067" s="83"/>
    </row>
    <row r="13068" spans="7:8" ht="14.45" x14ac:dyDescent="0.3">
      <c r="G13068" s="83"/>
      <c r="H13068" s="83"/>
    </row>
    <row r="13069" spans="7:8" ht="14.45" x14ac:dyDescent="0.3">
      <c r="G13069" s="83"/>
      <c r="H13069" s="83"/>
    </row>
    <row r="13070" spans="7:8" ht="14.45" x14ac:dyDescent="0.3">
      <c r="G13070" s="83"/>
      <c r="H13070" s="83"/>
    </row>
    <row r="13071" spans="7:8" ht="14.45" x14ac:dyDescent="0.3">
      <c r="G13071" s="83"/>
      <c r="H13071" s="83"/>
    </row>
    <row r="13072" spans="7:8" ht="14.45" x14ac:dyDescent="0.3">
      <c r="G13072" s="83"/>
      <c r="H13072" s="83"/>
    </row>
    <row r="13073" spans="7:8" ht="14.45" x14ac:dyDescent="0.3">
      <c r="G13073" s="83"/>
      <c r="H13073" s="83"/>
    </row>
    <row r="13074" spans="7:8" ht="14.45" x14ac:dyDescent="0.3">
      <c r="G13074" s="83"/>
      <c r="H13074" s="83"/>
    </row>
    <row r="13075" spans="7:8" ht="14.45" x14ac:dyDescent="0.3">
      <c r="G13075" s="83"/>
      <c r="H13075" s="83"/>
    </row>
    <row r="13076" spans="7:8" ht="14.45" x14ac:dyDescent="0.3">
      <c r="G13076" s="83"/>
      <c r="H13076" s="83"/>
    </row>
    <row r="13077" spans="7:8" ht="14.45" x14ac:dyDescent="0.3">
      <c r="G13077" s="83"/>
      <c r="H13077" s="83"/>
    </row>
    <row r="13078" spans="7:8" ht="14.45" x14ac:dyDescent="0.3">
      <c r="G13078" s="83"/>
      <c r="H13078" s="83"/>
    </row>
    <row r="13079" spans="7:8" ht="14.45" x14ac:dyDescent="0.3">
      <c r="G13079" s="83"/>
      <c r="H13079" s="83"/>
    </row>
    <row r="13080" spans="7:8" ht="14.45" x14ac:dyDescent="0.3">
      <c r="G13080" s="83"/>
      <c r="H13080" s="83"/>
    </row>
    <row r="13081" spans="7:8" ht="14.45" x14ac:dyDescent="0.3">
      <c r="G13081" s="83"/>
      <c r="H13081" s="83"/>
    </row>
    <row r="13082" spans="7:8" ht="14.45" x14ac:dyDescent="0.3">
      <c r="G13082" s="83"/>
      <c r="H13082" s="83"/>
    </row>
    <row r="13083" spans="7:8" ht="14.45" x14ac:dyDescent="0.3">
      <c r="G13083" s="83"/>
      <c r="H13083" s="83"/>
    </row>
    <row r="13084" spans="7:8" ht="14.45" x14ac:dyDescent="0.3">
      <c r="G13084" s="83"/>
      <c r="H13084" s="83"/>
    </row>
    <row r="13085" spans="7:8" ht="14.45" x14ac:dyDescent="0.3">
      <c r="G13085" s="83"/>
      <c r="H13085" s="83"/>
    </row>
    <row r="13086" spans="7:8" ht="14.45" x14ac:dyDescent="0.3">
      <c r="G13086" s="83"/>
      <c r="H13086" s="83"/>
    </row>
    <row r="13087" spans="7:8" ht="14.45" x14ac:dyDescent="0.3">
      <c r="G13087" s="83"/>
      <c r="H13087" s="83"/>
    </row>
    <row r="13088" spans="7:8" ht="14.45" x14ac:dyDescent="0.3">
      <c r="G13088" s="83"/>
      <c r="H13088" s="83"/>
    </row>
    <row r="13089" spans="7:8" ht="14.45" x14ac:dyDescent="0.3">
      <c r="G13089" s="83"/>
      <c r="H13089" s="83"/>
    </row>
    <row r="13090" spans="7:8" ht="14.45" x14ac:dyDescent="0.3">
      <c r="G13090" s="83"/>
      <c r="H13090" s="83"/>
    </row>
    <row r="13091" spans="7:8" ht="14.45" x14ac:dyDescent="0.3">
      <c r="G13091" s="83"/>
      <c r="H13091" s="83"/>
    </row>
    <row r="13092" spans="7:8" ht="14.45" x14ac:dyDescent="0.3">
      <c r="G13092" s="83"/>
      <c r="H13092" s="83"/>
    </row>
    <row r="13093" spans="7:8" ht="14.45" x14ac:dyDescent="0.3">
      <c r="G13093" s="83"/>
      <c r="H13093" s="83"/>
    </row>
    <row r="13094" spans="7:8" ht="14.45" x14ac:dyDescent="0.3">
      <c r="G13094" s="83"/>
      <c r="H13094" s="83"/>
    </row>
    <row r="13095" spans="7:8" ht="14.45" x14ac:dyDescent="0.3">
      <c r="G13095" s="83"/>
      <c r="H13095" s="83"/>
    </row>
    <row r="13096" spans="7:8" ht="14.45" x14ac:dyDescent="0.3">
      <c r="G13096" s="83"/>
      <c r="H13096" s="83"/>
    </row>
    <row r="13097" spans="7:8" ht="14.45" x14ac:dyDescent="0.3">
      <c r="G13097" s="83"/>
      <c r="H13097" s="83"/>
    </row>
    <row r="13098" spans="7:8" ht="14.45" x14ac:dyDescent="0.3">
      <c r="G13098" s="83"/>
      <c r="H13098" s="83"/>
    </row>
    <row r="13099" spans="7:8" ht="14.45" x14ac:dyDescent="0.3">
      <c r="G13099" s="83"/>
      <c r="H13099" s="83"/>
    </row>
    <row r="13100" spans="7:8" ht="14.45" x14ac:dyDescent="0.3">
      <c r="G13100" s="83"/>
      <c r="H13100" s="83"/>
    </row>
    <row r="13101" spans="7:8" ht="14.45" x14ac:dyDescent="0.3">
      <c r="G13101" s="83"/>
      <c r="H13101" s="83"/>
    </row>
    <row r="13102" spans="7:8" ht="14.45" x14ac:dyDescent="0.3">
      <c r="G13102" s="83"/>
      <c r="H13102" s="83"/>
    </row>
    <row r="13103" spans="7:8" ht="14.45" x14ac:dyDescent="0.3">
      <c r="G13103" s="83"/>
      <c r="H13103" s="83"/>
    </row>
    <row r="13104" spans="7:8" ht="14.45" x14ac:dyDescent="0.3">
      <c r="G13104" s="83"/>
      <c r="H13104" s="83"/>
    </row>
    <row r="13105" spans="7:8" ht="14.45" x14ac:dyDescent="0.3">
      <c r="G13105" s="83"/>
      <c r="H13105" s="83"/>
    </row>
    <row r="13106" spans="7:8" ht="14.45" x14ac:dyDescent="0.3">
      <c r="G13106" s="83"/>
      <c r="H13106" s="83"/>
    </row>
    <row r="13107" spans="7:8" ht="14.45" x14ac:dyDescent="0.3">
      <c r="G13107" s="83"/>
      <c r="H13107" s="83"/>
    </row>
    <row r="13108" spans="7:8" ht="14.45" x14ac:dyDescent="0.3">
      <c r="G13108" s="83"/>
      <c r="H13108" s="83"/>
    </row>
    <row r="13109" spans="7:8" ht="14.45" x14ac:dyDescent="0.3">
      <c r="G13109" s="83"/>
      <c r="H13109" s="83"/>
    </row>
    <row r="13110" spans="7:8" ht="14.45" x14ac:dyDescent="0.3">
      <c r="G13110" s="83"/>
      <c r="H13110" s="83"/>
    </row>
    <row r="13111" spans="7:8" ht="14.45" x14ac:dyDescent="0.3">
      <c r="G13111" s="83"/>
      <c r="H13111" s="83"/>
    </row>
    <row r="13112" spans="7:8" ht="14.45" x14ac:dyDescent="0.3">
      <c r="G13112" s="83"/>
      <c r="H13112" s="83"/>
    </row>
    <row r="13113" spans="7:8" ht="14.45" x14ac:dyDescent="0.3">
      <c r="G13113" s="83"/>
      <c r="H13113" s="83"/>
    </row>
    <row r="13114" spans="7:8" ht="14.45" x14ac:dyDescent="0.3">
      <c r="G13114" s="83"/>
      <c r="H13114" s="83"/>
    </row>
    <row r="13115" spans="7:8" ht="14.45" x14ac:dyDescent="0.3">
      <c r="G13115" s="83"/>
      <c r="H13115" s="83"/>
    </row>
    <row r="13116" spans="7:8" ht="14.45" x14ac:dyDescent="0.3">
      <c r="G13116" s="83"/>
      <c r="H13116" s="83"/>
    </row>
    <row r="13117" spans="7:8" ht="14.45" x14ac:dyDescent="0.3">
      <c r="G13117" s="83"/>
      <c r="H13117" s="83"/>
    </row>
    <row r="13118" spans="7:8" ht="14.45" x14ac:dyDescent="0.3">
      <c r="G13118" s="83"/>
      <c r="H13118" s="83"/>
    </row>
    <row r="13119" spans="7:8" ht="14.45" x14ac:dyDescent="0.3">
      <c r="G13119" s="83"/>
      <c r="H13119" s="83"/>
    </row>
    <row r="13120" spans="7:8" ht="14.45" x14ac:dyDescent="0.3">
      <c r="G13120" s="83"/>
      <c r="H13120" s="83"/>
    </row>
    <row r="13121" spans="7:8" ht="14.45" x14ac:dyDescent="0.3">
      <c r="G13121" s="83"/>
      <c r="H13121" s="83"/>
    </row>
    <row r="13122" spans="7:8" ht="14.45" x14ac:dyDescent="0.3">
      <c r="G13122" s="83"/>
      <c r="H13122" s="83"/>
    </row>
    <row r="13123" spans="7:8" ht="14.45" x14ac:dyDescent="0.3">
      <c r="G13123" s="83"/>
      <c r="H13123" s="83"/>
    </row>
    <row r="13124" spans="7:8" ht="14.45" x14ac:dyDescent="0.3">
      <c r="G13124" s="83"/>
      <c r="H13124" s="83"/>
    </row>
    <row r="13125" spans="7:8" ht="14.45" x14ac:dyDescent="0.3">
      <c r="G13125" s="83"/>
      <c r="H13125" s="83"/>
    </row>
    <row r="13126" spans="7:8" ht="14.45" x14ac:dyDescent="0.3">
      <c r="G13126" s="83"/>
      <c r="H13126" s="83"/>
    </row>
    <row r="13127" spans="7:8" ht="14.45" x14ac:dyDescent="0.3">
      <c r="G13127" s="83"/>
      <c r="H13127" s="83"/>
    </row>
    <row r="13128" spans="7:8" ht="14.45" x14ac:dyDescent="0.3">
      <c r="G13128" s="83"/>
      <c r="H13128" s="83"/>
    </row>
    <row r="13129" spans="7:8" ht="14.45" x14ac:dyDescent="0.3">
      <c r="G13129" s="83"/>
      <c r="H13129" s="83"/>
    </row>
    <row r="13130" spans="7:8" ht="14.45" x14ac:dyDescent="0.3">
      <c r="G13130" s="83"/>
      <c r="H13130" s="83"/>
    </row>
    <row r="13131" spans="7:8" ht="14.45" x14ac:dyDescent="0.3">
      <c r="G13131" s="83"/>
      <c r="H13131" s="83"/>
    </row>
    <row r="13132" spans="7:8" ht="14.45" x14ac:dyDescent="0.3">
      <c r="G13132" s="83"/>
      <c r="H13132" s="83"/>
    </row>
    <row r="13133" spans="7:8" ht="14.45" x14ac:dyDescent="0.3">
      <c r="G13133" s="83"/>
      <c r="H13133" s="83"/>
    </row>
    <row r="13134" spans="7:8" ht="14.45" x14ac:dyDescent="0.3">
      <c r="G13134" s="83"/>
      <c r="H13134" s="83"/>
    </row>
    <row r="13135" spans="7:8" ht="14.45" x14ac:dyDescent="0.3">
      <c r="G13135" s="83"/>
      <c r="H13135" s="83"/>
    </row>
    <row r="13136" spans="7:8" ht="14.45" x14ac:dyDescent="0.3">
      <c r="G13136" s="83"/>
      <c r="H13136" s="83"/>
    </row>
    <row r="13137" spans="7:8" ht="14.45" x14ac:dyDescent="0.3">
      <c r="G13137" s="83"/>
      <c r="H13137" s="83"/>
    </row>
    <row r="13138" spans="7:8" ht="14.45" x14ac:dyDescent="0.3">
      <c r="G13138" s="83"/>
      <c r="H13138" s="83"/>
    </row>
    <row r="13139" spans="7:8" ht="14.45" x14ac:dyDescent="0.3">
      <c r="G13139" s="83"/>
      <c r="H13139" s="83"/>
    </row>
    <row r="13140" spans="7:8" ht="14.45" x14ac:dyDescent="0.3">
      <c r="G13140" s="83"/>
      <c r="H13140" s="83"/>
    </row>
    <row r="13141" spans="7:8" ht="14.45" x14ac:dyDescent="0.3">
      <c r="G13141" s="83"/>
      <c r="H13141" s="83"/>
    </row>
    <row r="13142" spans="7:8" ht="14.45" x14ac:dyDescent="0.3">
      <c r="G13142" s="83"/>
      <c r="H13142" s="83"/>
    </row>
    <row r="13143" spans="7:8" ht="14.45" x14ac:dyDescent="0.3">
      <c r="G13143" s="83"/>
      <c r="H13143" s="83"/>
    </row>
    <row r="13144" spans="7:8" ht="14.45" x14ac:dyDescent="0.3">
      <c r="G13144" s="83"/>
      <c r="H13144" s="83"/>
    </row>
    <row r="13145" spans="7:8" ht="14.45" x14ac:dyDescent="0.3">
      <c r="G13145" s="83"/>
      <c r="H13145" s="83"/>
    </row>
    <row r="13146" spans="7:8" ht="14.45" x14ac:dyDescent="0.3">
      <c r="G13146" s="83"/>
      <c r="H13146" s="83"/>
    </row>
    <row r="13147" spans="7:8" ht="14.45" x14ac:dyDescent="0.3">
      <c r="G13147" s="83"/>
      <c r="H13147" s="83"/>
    </row>
    <row r="13148" spans="7:8" ht="14.45" x14ac:dyDescent="0.3">
      <c r="G13148" s="83"/>
      <c r="H13148" s="83"/>
    </row>
    <row r="13149" spans="7:8" ht="14.45" x14ac:dyDescent="0.3">
      <c r="G13149" s="83"/>
      <c r="H13149" s="83"/>
    </row>
    <row r="13150" spans="7:8" ht="14.45" x14ac:dyDescent="0.3">
      <c r="G13150" s="83"/>
      <c r="H13150" s="83"/>
    </row>
    <row r="13151" spans="7:8" ht="14.45" x14ac:dyDescent="0.3">
      <c r="G13151" s="83"/>
      <c r="H13151" s="83"/>
    </row>
    <row r="13152" spans="7:8" ht="14.45" x14ac:dyDescent="0.3">
      <c r="G13152" s="83"/>
      <c r="H13152" s="83"/>
    </row>
    <row r="13153" spans="7:8" ht="14.45" x14ac:dyDescent="0.3">
      <c r="G13153" s="83"/>
      <c r="H13153" s="83"/>
    </row>
    <row r="13154" spans="7:8" ht="14.45" x14ac:dyDescent="0.3">
      <c r="G13154" s="83"/>
      <c r="H13154" s="83"/>
    </row>
    <row r="13155" spans="7:8" ht="14.45" x14ac:dyDescent="0.3">
      <c r="G13155" s="83"/>
      <c r="H13155" s="83"/>
    </row>
    <row r="13156" spans="7:8" ht="14.45" x14ac:dyDescent="0.3">
      <c r="G13156" s="83"/>
      <c r="H13156" s="83"/>
    </row>
    <row r="13157" spans="7:8" ht="14.45" x14ac:dyDescent="0.3">
      <c r="G13157" s="83"/>
      <c r="H13157" s="83"/>
    </row>
    <row r="13158" spans="7:8" ht="14.45" x14ac:dyDescent="0.3">
      <c r="G13158" s="83"/>
      <c r="H13158" s="83"/>
    </row>
    <row r="13159" spans="7:8" ht="14.45" x14ac:dyDescent="0.3">
      <c r="G13159" s="83"/>
      <c r="H13159" s="83"/>
    </row>
    <row r="13160" spans="7:8" ht="14.45" x14ac:dyDescent="0.3">
      <c r="G13160" s="83"/>
      <c r="H13160" s="83"/>
    </row>
    <row r="13161" spans="7:8" ht="14.45" x14ac:dyDescent="0.3">
      <c r="G13161" s="83"/>
      <c r="H13161" s="83"/>
    </row>
    <row r="13162" spans="7:8" ht="14.45" x14ac:dyDescent="0.3">
      <c r="G13162" s="83"/>
      <c r="H13162" s="83"/>
    </row>
    <row r="13163" spans="7:8" ht="14.45" x14ac:dyDescent="0.3">
      <c r="G13163" s="83"/>
      <c r="H13163" s="83"/>
    </row>
    <row r="13164" spans="7:8" ht="14.45" x14ac:dyDescent="0.3">
      <c r="G13164" s="83"/>
      <c r="H13164" s="83"/>
    </row>
    <row r="13165" spans="7:8" ht="14.45" x14ac:dyDescent="0.3">
      <c r="G13165" s="83"/>
      <c r="H13165" s="83"/>
    </row>
    <row r="13166" spans="7:8" ht="14.45" x14ac:dyDescent="0.3">
      <c r="G13166" s="83"/>
      <c r="H13166" s="83"/>
    </row>
    <row r="13167" spans="7:8" ht="14.45" x14ac:dyDescent="0.3">
      <c r="G13167" s="83"/>
      <c r="H13167" s="83"/>
    </row>
    <row r="13168" spans="7:8" ht="14.45" x14ac:dyDescent="0.3">
      <c r="G13168" s="83"/>
      <c r="H13168" s="83"/>
    </row>
    <row r="13169" spans="7:8" ht="14.45" x14ac:dyDescent="0.3">
      <c r="G13169" s="83"/>
      <c r="H13169" s="83"/>
    </row>
    <row r="13170" spans="7:8" ht="14.45" x14ac:dyDescent="0.3">
      <c r="G13170" s="83"/>
      <c r="H13170" s="83"/>
    </row>
    <row r="13171" spans="7:8" ht="14.45" x14ac:dyDescent="0.3">
      <c r="G13171" s="83"/>
      <c r="H13171" s="83"/>
    </row>
    <row r="13172" spans="7:8" ht="14.45" x14ac:dyDescent="0.3">
      <c r="G13172" s="83"/>
      <c r="H13172" s="83"/>
    </row>
    <row r="13173" spans="7:8" ht="14.45" x14ac:dyDescent="0.3">
      <c r="G13173" s="83"/>
      <c r="H13173" s="83"/>
    </row>
    <row r="13174" spans="7:8" ht="14.45" x14ac:dyDescent="0.3">
      <c r="G13174" s="83"/>
      <c r="H13174" s="83"/>
    </row>
    <row r="13175" spans="7:8" ht="14.45" x14ac:dyDescent="0.3">
      <c r="G13175" s="83"/>
      <c r="H13175" s="83"/>
    </row>
    <row r="13176" spans="7:8" ht="14.45" x14ac:dyDescent="0.3">
      <c r="G13176" s="83"/>
      <c r="H13176" s="83"/>
    </row>
    <row r="13177" spans="7:8" ht="14.45" x14ac:dyDescent="0.3">
      <c r="G13177" s="83"/>
      <c r="H13177" s="83"/>
    </row>
    <row r="13178" spans="7:8" ht="14.45" x14ac:dyDescent="0.3">
      <c r="G13178" s="83"/>
      <c r="H13178" s="83"/>
    </row>
    <row r="13179" spans="7:8" ht="14.45" x14ac:dyDescent="0.3">
      <c r="G13179" s="83"/>
      <c r="H13179" s="83"/>
    </row>
    <row r="13180" spans="7:8" ht="14.45" x14ac:dyDescent="0.3">
      <c r="G13180" s="83"/>
      <c r="H13180" s="83"/>
    </row>
    <row r="13181" spans="7:8" ht="14.45" x14ac:dyDescent="0.3">
      <c r="G13181" s="83"/>
      <c r="H13181" s="83"/>
    </row>
    <row r="13182" spans="7:8" ht="14.45" x14ac:dyDescent="0.3">
      <c r="G13182" s="83"/>
      <c r="H13182" s="83"/>
    </row>
    <row r="13183" spans="7:8" ht="14.45" x14ac:dyDescent="0.3">
      <c r="G13183" s="83"/>
      <c r="H13183" s="83"/>
    </row>
    <row r="13184" spans="7:8" ht="14.45" x14ac:dyDescent="0.3">
      <c r="G13184" s="83"/>
      <c r="H13184" s="83"/>
    </row>
    <row r="13185" spans="7:8" ht="14.45" x14ac:dyDescent="0.3">
      <c r="G13185" s="83"/>
      <c r="H13185" s="83"/>
    </row>
    <row r="13186" spans="7:8" ht="14.45" x14ac:dyDescent="0.3">
      <c r="G13186" s="83"/>
      <c r="H13186" s="83"/>
    </row>
    <row r="13187" spans="7:8" ht="14.45" x14ac:dyDescent="0.3">
      <c r="G13187" s="83"/>
      <c r="H13187" s="83"/>
    </row>
    <row r="13188" spans="7:8" ht="14.45" x14ac:dyDescent="0.3">
      <c r="G13188" s="83"/>
      <c r="H13188" s="83"/>
    </row>
    <row r="13189" spans="7:8" ht="14.45" x14ac:dyDescent="0.3">
      <c r="G13189" s="83"/>
      <c r="H13189" s="83"/>
    </row>
    <row r="13190" spans="7:8" ht="14.45" x14ac:dyDescent="0.3">
      <c r="G13190" s="83"/>
      <c r="H13190" s="83"/>
    </row>
    <row r="13191" spans="7:8" ht="14.45" x14ac:dyDescent="0.3">
      <c r="G13191" s="83"/>
      <c r="H13191" s="83"/>
    </row>
    <row r="13192" spans="7:8" ht="14.45" x14ac:dyDescent="0.3">
      <c r="G13192" s="83"/>
      <c r="H13192" s="83"/>
    </row>
    <row r="13193" spans="7:8" ht="14.45" x14ac:dyDescent="0.3">
      <c r="G13193" s="83"/>
      <c r="H13193" s="83"/>
    </row>
    <row r="13194" spans="7:8" ht="14.45" x14ac:dyDescent="0.3">
      <c r="G13194" s="83"/>
      <c r="H13194" s="83"/>
    </row>
    <row r="13195" spans="7:8" ht="14.45" x14ac:dyDescent="0.3">
      <c r="G13195" s="83"/>
      <c r="H13195" s="83"/>
    </row>
    <row r="13196" spans="7:8" ht="14.45" x14ac:dyDescent="0.3">
      <c r="G13196" s="83"/>
      <c r="H13196" s="83"/>
    </row>
    <row r="13197" spans="7:8" ht="14.45" x14ac:dyDescent="0.3">
      <c r="G13197" s="83"/>
      <c r="H13197" s="83"/>
    </row>
    <row r="13198" spans="7:8" ht="14.45" x14ac:dyDescent="0.3">
      <c r="G13198" s="83"/>
      <c r="H13198" s="83"/>
    </row>
    <row r="13199" spans="7:8" ht="14.45" x14ac:dyDescent="0.3">
      <c r="G13199" s="83"/>
      <c r="H13199" s="83"/>
    </row>
    <row r="13200" spans="7:8" ht="14.45" x14ac:dyDescent="0.3">
      <c r="G13200" s="83"/>
      <c r="H13200" s="83"/>
    </row>
    <row r="13201" spans="7:8" ht="14.45" x14ac:dyDescent="0.3">
      <c r="G13201" s="83"/>
      <c r="H13201" s="83"/>
    </row>
    <row r="13202" spans="7:8" ht="14.45" x14ac:dyDescent="0.3">
      <c r="G13202" s="83"/>
      <c r="H13202" s="83"/>
    </row>
    <row r="13203" spans="7:8" ht="14.45" x14ac:dyDescent="0.3">
      <c r="G13203" s="83"/>
      <c r="H13203" s="83"/>
    </row>
    <row r="13204" spans="7:8" ht="14.45" x14ac:dyDescent="0.3">
      <c r="G13204" s="83"/>
      <c r="H13204" s="83"/>
    </row>
    <row r="13205" spans="7:8" ht="14.45" x14ac:dyDescent="0.3">
      <c r="G13205" s="83"/>
      <c r="H13205" s="83"/>
    </row>
    <row r="13206" spans="7:8" ht="14.45" x14ac:dyDescent="0.3">
      <c r="G13206" s="83"/>
      <c r="H13206" s="83"/>
    </row>
    <row r="13207" spans="7:8" ht="14.45" x14ac:dyDescent="0.3">
      <c r="G13207" s="83"/>
      <c r="H13207" s="83"/>
    </row>
    <row r="13208" spans="7:8" ht="14.45" x14ac:dyDescent="0.3">
      <c r="G13208" s="83"/>
      <c r="H13208" s="83"/>
    </row>
    <row r="13209" spans="7:8" ht="14.45" x14ac:dyDescent="0.3">
      <c r="G13209" s="83"/>
      <c r="H13209" s="83"/>
    </row>
    <row r="13210" spans="7:8" ht="14.45" x14ac:dyDescent="0.3">
      <c r="G13210" s="83"/>
      <c r="H13210" s="83"/>
    </row>
    <row r="13211" spans="7:8" ht="14.45" x14ac:dyDescent="0.3">
      <c r="G13211" s="83"/>
      <c r="H13211" s="83"/>
    </row>
    <row r="13212" spans="7:8" ht="14.45" x14ac:dyDescent="0.3">
      <c r="G13212" s="83"/>
      <c r="H13212" s="83"/>
    </row>
    <row r="13213" spans="7:8" ht="14.45" x14ac:dyDescent="0.3">
      <c r="G13213" s="83"/>
      <c r="H13213" s="83"/>
    </row>
    <row r="13214" spans="7:8" ht="14.45" x14ac:dyDescent="0.3">
      <c r="G13214" s="83"/>
      <c r="H13214" s="83"/>
    </row>
    <row r="13215" spans="7:8" ht="14.45" x14ac:dyDescent="0.3">
      <c r="G13215" s="83"/>
      <c r="H13215" s="83"/>
    </row>
    <row r="13216" spans="7:8" ht="14.45" x14ac:dyDescent="0.3">
      <c r="G13216" s="83"/>
      <c r="H13216" s="83"/>
    </row>
    <row r="13217" spans="7:8" ht="14.45" x14ac:dyDescent="0.3">
      <c r="G13217" s="83"/>
      <c r="H13217" s="83"/>
    </row>
    <row r="13218" spans="7:8" ht="14.45" x14ac:dyDescent="0.3">
      <c r="G13218" s="83"/>
      <c r="H13218" s="83"/>
    </row>
    <row r="13219" spans="7:8" ht="14.45" x14ac:dyDescent="0.3">
      <c r="G13219" s="83"/>
      <c r="H13219" s="83"/>
    </row>
    <row r="13220" spans="7:8" ht="14.45" x14ac:dyDescent="0.3">
      <c r="G13220" s="83"/>
      <c r="H13220" s="83"/>
    </row>
    <row r="13221" spans="7:8" ht="14.45" x14ac:dyDescent="0.3">
      <c r="G13221" s="83"/>
      <c r="H13221" s="83"/>
    </row>
    <row r="13222" spans="7:8" ht="14.45" x14ac:dyDescent="0.3">
      <c r="G13222" s="83"/>
      <c r="H13222" s="83"/>
    </row>
    <row r="13223" spans="7:8" ht="14.45" x14ac:dyDescent="0.3">
      <c r="G13223" s="83"/>
      <c r="H13223" s="83"/>
    </row>
    <row r="13224" spans="7:8" ht="14.45" x14ac:dyDescent="0.3">
      <c r="G13224" s="83"/>
      <c r="H13224" s="83"/>
    </row>
    <row r="13225" spans="7:8" ht="14.45" x14ac:dyDescent="0.3">
      <c r="G13225" s="83"/>
      <c r="H13225" s="83"/>
    </row>
    <row r="13226" spans="7:8" ht="14.45" x14ac:dyDescent="0.3">
      <c r="G13226" s="83"/>
      <c r="H13226" s="83"/>
    </row>
    <row r="13227" spans="7:8" ht="14.45" x14ac:dyDescent="0.3">
      <c r="G13227" s="83"/>
      <c r="H13227" s="83"/>
    </row>
    <row r="13228" spans="7:8" ht="14.45" x14ac:dyDescent="0.3">
      <c r="G13228" s="83"/>
      <c r="H13228" s="83"/>
    </row>
    <row r="13229" spans="7:8" ht="14.45" x14ac:dyDescent="0.3">
      <c r="G13229" s="83"/>
      <c r="H13229" s="83"/>
    </row>
    <row r="13230" spans="7:8" ht="14.45" x14ac:dyDescent="0.3">
      <c r="G13230" s="83"/>
      <c r="H13230" s="83"/>
    </row>
    <row r="13231" spans="7:8" ht="14.45" x14ac:dyDescent="0.3">
      <c r="G13231" s="83"/>
      <c r="H13231" s="83"/>
    </row>
    <row r="13232" spans="7:8" ht="14.45" x14ac:dyDescent="0.3">
      <c r="G13232" s="83"/>
      <c r="H13232" s="83"/>
    </row>
    <row r="13233" spans="7:8" ht="14.45" x14ac:dyDescent="0.3">
      <c r="G13233" s="83"/>
      <c r="H13233" s="83"/>
    </row>
    <row r="13234" spans="7:8" ht="14.45" x14ac:dyDescent="0.3">
      <c r="G13234" s="83"/>
      <c r="H13234" s="83"/>
    </row>
    <row r="13235" spans="7:8" ht="14.45" x14ac:dyDescent="0.3">
      <c r="G13235" s="83"/>
      <c r="H13235" s="83"/>
    </row>
    <row r="13236" spans="7:8" ht="14.45" x14ac:dyDescent="0.3">
      <c r="G13236" s="83"/>
      <c r="H13236" s="83"/>
    </row>
    <row r="13237" spans="7:8" ht="14.45" x14ac:dyDescent="0.3">
      <c r="G13237" s="83"/>
      <c r="H13237" s="83"/>
    </row>
    <row r="13238" spans="7:8" ht="14.45" x14ac:dyDescent="0.3">
      <c r="G13238" s="83"/>
      <c r="H13238" s="83"/>
    </row>
    <row r="13239" spans="7:8" ht="14.45" x14ac:dyDescent="0.3">
      <c r="G13239" s="83"/>
      <c r="H13239" s="83"/>
    </row>
    <row r="13240" spans="7:8" ht="14.45" x14ac:dyDescent="0.3">
      <c r="G13240" s="83"/>
      <c r="H13240" s="83"/>
    </row>
    <row r="13241" spans="7:8" ht="14.45" x14ac:dyDescent="0.3">
      <c r="G13241" s="83"/>
      <c r="H13241" s="83"/>
    </row>
    <row r="13242" spans="7:8" ht="14.45" x14ac:dyDescent="0.3">
      <c r="G13242" s="83"/>
      <c r="H13242" s="83"/>
    </row>
    <row r="13243" spans="7:8" ht="14.45" x14ac:dyDescent="0.3">
      <c r="G13243" s="83"/>
      <c r="H13243" s="83"/>
    </row>
    <row r="13244" spans="7:8" ht="14.45" x14ac:dyDescent="0.3">
      <c r="G13244" s="83"/>
      <c r="H13244" s="83"/>
    </row>
    <row r="13245" spans="7:8" ht="14.45" x14ac:dyDescent="0.3">
      <c r="G13245" s="83"/>
      <c r="H13245" s="83"/>
    </row>
    <row r="13246" spans="7:8" ht="14.45" x14ac:dyDescent="0.3">
      <c r="G13246" s="83"/>
      <c r="H13246" s="83"/>
    </row>
    <row r="13247" spans="7:8" ht="14.45" x14ac:dyDescent="0.3">
      <c r="G13247" s="83"/>
      <c r="H13247" s="83"/>
    </row>
    <row r="13248" spans="7:8" ht="14.45" x14ac:dyDescent="0.3">
      <c r="G13248" s="83"/>
      <c r="H13248" s="83"/>
    </row>
    <row r="13249" spans="7:8" ht="14.45" x14ac:dyDescent="0.3">
      <c r="G13249" s="83"/>
      <c r="H13249" s="83"/>
    </row>
    <row r="13250" spans="7:8" ht="14.45" x14ac:dyDescent="0.3">
      <c r="G13250" s="83"/>
      <c r="H13250" s="83"/>
    </row>
    <row r="13251" spans="7:8" ht="14.45" x14ac:dyDescent="0.3">
      <c r="G13251" s="83"/>
      <c r="H13251" s="83"/>
    </row>
    <row r="13252" spans="7:8" ht="14.45" x14ac:dyDescent="0.3">
      <c r="G13252" s="83"/>
      <c r="H13252" s="83"/>
    </row>
    <row r="13253" spans="7:8" ht="14.45" x14ac:dyDescent="0.3">
      <c r="G13253" s="83"/>
      <c r="H13253" s="83"/>
    </row>
    <row r="13254" spans="7:8" ht="14.45" x14ac:dyDescent="0.3">
      <c r="G13254" s="83"/>
      <c r="H13254" s="83"/>
    </row>
    <row r="13255" spans="7:8" ht="14.45" x14ac:dyDescent="0.3">
      <c r="G13255" s="83"/>
      <c r="H13255" s="83"/>
    </row>
    <row r="13256" spans="7:8" ht="14.45" x14ac:dyDescent="0.3">
      <c r="G13256" s="83"/>
      <c r="H13256" s="83"/>
    </row>
    <row r="13257" spans="7:8" ht="14.45" x14ac:dyDescent="0.3">
      <c r="G13257" s="83"/>
      <c r="H13257" s="83"/>
    </row>
    <row r="13258" spans="7:8" ht="14.45" x14ac:dyDescent="0.3">
      <c r="G13258" s="83"/>
      <c r="H13258" s="83"/>
    </row>
    <row r="13259" spans="7:8" ht="14.45" x14ac:dyDescent="0.3">
      <c r="G13259" s="83"/>
      <c r="H13259" s="83"/>
    </row>
    <row r="13260" spans="7:8" ht="14.45" x14ac:dyDescent="0.3">
      <c r="G13260" s="83"/>
      <c r="H13260" s="83"/>
    </row>
    <row r="13261" spans="7:8" ht="14.45" x14ac:dyDescent="0.3">
      <c r="G13261" s="83"/>
      <c r="H13261" s="83"/>
    </row>
    <row r="13262" spans="7:8" ht="14.45" x14ac:dyDescent="0.3">
      <c r="G13262" s="83"/>
      <c r="H13262" s="83"/>
    </row>
    <row r="13263" spans="7:8" ht="14.45" x14ac:dyDescent="0.3">
      <c r="G13263" s="83"/>
      <c r="H13263" s="83"/>
    </row>
    <row r="13264" spans="7:8" ht="14.45" x14ac:dyDescent="0.3">
      <c r="G13264" s="83"/>
      <c r="H13264" s="83"/>
    </row>
    <row r="13265" spans="7:8" ht="14.45" x14ac:dyDescent="0.3">
      <c r="G13265" s="83"/>
      <c r="H13265" s="83"/>
    </row>
    <row r="13266" spans="7:8" ht="14.45" x14ac:dyDescent="0.3">
      <c r="G13266" s="83"/>
      <c r="H13266" s="83"/>
    </row>
    <row r="13267" spans="7:8" ht="14.45" x14ac:dyDescent="0.3">
      <c r="G13267" s="83"/>
      <c r="H13267" s="83"/>
    </row>
    <row r="13268" spans="7:8" ht="14.45" x14ac:dyDescent="0.3">
      <c r="G13268" s="83"/>
      <c r="H13268" s="83"/>
    </row>
    <row r="13269" spans="7:8" ht="14.45" x14ac:dyDescent="0.3">
      <c r="G13269" s="83"/>
      <c r="H13269" s="83"/>
    </row>
    <row r="13270" spans="7:8" ht="14.45" x14ac:dyDescent="0.3">
      <c r="G13270" s="83"/>
      <c r="H13270" s="83"/>
    </row>
    <row r="13271" spans="7:8" ht="14.45" x14ac:dyDescent="0.3">
      <c r="G13271" s="83"/>
      <c r="H13271" s="83"/>
    </row>
    <row r="13272" spans="7:8" ht="14.45" x14ac:dyDescent="0.3">
      <c r="G13272" s="83"/>
      <c r="H13272" s="83"/>
    </row>
    <row r="13273" spans="7:8" ht="14.45" x14ac:dyDescent="0.3">
      <c r="G13273" s="83"/>
      <c r="H13273" s="83"/>
    </row>
    <row r="13274" spans="7:8" ht="14.45" x14ac:dyDescent="0.3">
      <c r="G13274" s="83"/>
      <c r="H13274" s="83"/>
    </row>
    <row r="13275" spans="7:8" ht="14.45" x14ac:dyDescent="0.3">
      <c r="G13275" s="83"/>
      <c r="H13275" s="83"/>
    </row>
    <row r="13276" spans="7:8" ht="14.45" x14ac:dyDescent="0.3">
      <c r="G13276" s="83"/>
      <c r="H13276" s="83"/>
    </row>
    <row r="13277" spans="7:8" ht="14.45" x14ac:dyDescent="0.3">
      <c r="G13277" s="83"/>
      <c r="H13277" s="83"/>
    </row>
    <row r="13278" spans="7:8" ht="14.45" x14ac:dyDescent="0.3">
      <c r="G13278" s="83"/>
      <c r="H13278" s="83"/>
    </row>
    <row r="13279" spans="7:8" ht="14.45" x14ac:dyDescent="0.3">
      <c r="G13279" s="83"/>
      <c r="H13279" s="83"/>
    </row>
    <row r="13280" spans="7:8" ht="14.45" x14ac:dyDescent="0.3">
      <c r="G13280" s="83"/>
      <c r="H13280" s="83"/>
    </row>
    <row r="13281" spans="7:8" ht="14.45" x14ac:dyDescent="0.3">
      <c r="G13281" s="83"/>
      <c r="H13281" s="83"/>
    </row>
    <row r="13282" spans="7:8" ht="14.45" x14ac:dyDescent="0.3">
      <c r="G13282" s="83"/>
      <c r="H13282" s="83"/>
    </row>
    <row r="13283" spans="7:8" ht="14.45" x14ac:dyDescent="0.3">
      <c r="G13283" s="83"/>
      <c r="H13283" s="83"/>
    </row>
    <row r="13284" spans="7:8" ht="14.45" x14ac:dyDescent="0.3">
      <c r="G13284" s="83"/>
      <c r="H13284" s="83"/>
    </row>
    <row r="13285" spans="7:8" ht="14.45" x14ac:dyDescent="0.3">
      <c r="G13285" s="83"/>
      <c r="H13285" s="83"/>
    </row>
    <row r="13286" spans="7:8" ht="14.45" x14ac:dyDescent="0.3">
      <c r="G13286" s="83"/>
      <c r="H13286" s="83"/>
    </row>
    <row r="13287" spans="7:8" ht="14.45" x14ac:dyDescent="0.3">
      <c r="G13287" s="83"/>
      <c r="H13287" s="83"/>
    </row>
    <row r="13288" spans="7:8" ht="14.45" x14ac:dyDescent="0.3">
      <c r="G13288" s="83"/>
      <c r="H13288" s="83"/>
    </row>
    <row r="13289" spans="7:8" ht="14.45" x14ac:dyDescent="0.3">
      <c r="G13289" s="83"/>
      <c r="H13289" s="83"/>
    </row>
    <row r="13290" spans="7:8" ht="14.45" x14ac:dyDescent="0.3">
      <c r="G13290" s="83"/>
      <c r="H13290" s="83"/>
    </row>
    <row r="13291" spans="7:8" ht="14.45" x14ac:dyDescent="0.3">
      <c r="G13291" s="83"/>
      <c r="H13291" s="83"/>
    </row>
    <row r="13292" spans="7:8" ht="14.45" x14ac:dyDescent="0.3">
      <c r="G13292" s="83"/>
      <c r="H13292" s="83"/>
    </row>
    <row r="13293" spans="7:8" ht="14.45" x14ac:dyDescent="0.3">
      <c r="G13293" s="83"/>
      <c r="H13293" s="83"/>
    </row>
    <row r="13294" spans="7:8" ht="14.45" x14ac:dyDescent="0.3">
      <c r="G13294" s="83"/>
      <c r="H13294" s="83"/>
    </row>
    <row r="13295" spans="7:8" ht="14.45" x14ac:dyDescent="0.3">
      <c r="G13295" s="83"/>
      <c r="H13295" s="83"/>
    </row>
    <row r="13296" spans="7:8" ht="14.45" x14ac:dyDescent="0.3">
      <c r="G13296" s="83"/>
      <c r="H13296" s="83"/>
    </row>
    <row r="13297" spans="7:8" ht="14.45" x14ac:dyDescent="0.3">
      <c r="G13297" s="83"/>
      <c r="H13297" s="83"/>
    </row>
    <row r="13298" spans="7:8" ht="14.45" x14ac:dyDescent="0.3">
      <c r="G13298" s="83"/>
      <c r="H13298" s="83"/>
    </row>
    <row r="13299" spans="7:8" ht="14.45" x14ac:dyDescent="0.3">
      <c r="G13299" s="83"/>
      <c r="H13299" s="83"/>
    </row>
    <row r="13300" spans="7:8" ht="14.45" x14ac:dyDescent="0.3">
      <c r="G13300" s="83"/>
      <c r="H13300" s="83"/>
    </row>
    <row r="13301" spans="7:8" ht="14.45" x14ac:dyDescent="0.3">
      <c r="G13301" s="83"/>
      <c r="H13301" s="83"/>
    </row>
    <row r="13302" spans="7:8" ht="14.45" x14ac:dyDescent="0.3">
      <c r="G13302" s="83"/>
      <c r="H13302" s="83"/>
    </row>
    <row r="13303" spans="7:8" ht="14.45" x14ac:dyDescent="0.3">
      <c r="G13303" s="83"/>
      <c r="H13303" s="83"/>
    </row>
    <row r="13304" spans="7:8" ht="14.45" x14ac:dyDescent="0.3">
      <c r="G13304" s="83"/>
      <c r="H13304" s="83"/>
    </row>
    <row r="13305" spans="7:8" ht="14.45" x14ac:dyDescent="0.3">
      <c r="G13305" s="83"/>
      <c r="H13305" s="83"/>
    </row>
    <row r="13306" spans="7:8" ht="14.45" x14ac:dyDescent="0.3">
      <c r="G13306" s="83"/>
      <c r="H13306" s="83"/>
    </row>
    <row r="13307" spans="7:8" ht="14.45" x14ac:dyDescent="0.3">
      <c r="G13307" s="83"/>
      <c r="H13307" s="83"/>
    </row>
    <row r="13308" spans="7:8" ht="14.45" x14ac:dyDescent="0.3">
      <c r="G13308" s="83"/>
      <c r="H13308" s="83"/>
    </row>
    <row r="13309" spans="7:8" ht="14.45" x14ac:dyDescent="0.3">
      <c r="G13309" s="83"/>
      <c r="H13309" s="83"/>
    </row>
    <row r="13310" spans="7:8" ht="14.45" x14ac:dyDescent="0.3">
      <c r="G13310" s="83"/>
      <c r="H13310" s="83"/>
    </row>
    <row r="13311" spans="7:8" ht="14.45" x14ac:dyDescent="0.3">
      <c r="G13311" s="83"/>
      <c r="H13311" s="83"/>
    </row>
    <row r="13312" spans="7:8" ht="14.45" x14ac:dyDescent="0.3">
      <c r="G13312" s="83"/>
      <c r="H13312" s="83"/>
    </row>
    <row r="13313" spans="7:8" ht="14.45" x14ac:dyDescent="0.3">
      <c r="G13313" s="83"/>
      <c r="H13313" s="83"/>
    </row>
    <row r="13314" spans="7:8" ht="14.45" x14ac:dyDescent="0.3">
      <c r="G13314" s="83"/>
      <c r="H13314" s="83"/>
    </row>
    <row r="13315" spans="7:8" ht="14.45" x14ac:dyDescent="0.3">
      <c r="G13315" s="83"/>
      <c r="H13315" s="83"/>
    </row>
    <row r="13316" spans="7:8" ht="14.45" x14ac:dyDescent="0.3">
      <c r="G13316" s="83"/>
      <c r="H13316" s="83"/>
    </row>
    <row r="13317" spans="7:8" ht="14.45" x14ac:dyDescent="0.3">
      <c r="G13317" s="83"/>
      <c r="H13317" s="83"/>
    </row>
    <row r="13318" spans="7:8" ht="14.45" x14ac:dyDescent="0.3">
      <c r="G13318" s="83"/>
      <c r="H13318" s="83"/>
    </row>
    <row r="13319" spans="7:8" ht="14.45" x14ac:dyDescent="0.3">
      <c r="G13319" s="83"/>
      <c r="H13319" s="83"/>
    </row>
    <row r="13320" spans="7:8" ht="14.45" x14ac:dyDescent="0.3">
      <c r="G13320" s="83"/>
      <c r="H13320" s="83"/>
    </row>
    <row r="13321" spans="7:8" ht="14.45" x14ac:dyDescent="0.3">
      <c r="G13321" s="83"/>
      <c r="H13321" s="83"/>
    </row>
    <row r="13322" spans="7:8" ht="14.45" x14ac:dyDescent="0.3">
      <c r="G13322" s="83"/>
      <c r="H13322" s="83"/>
    </row>
    <row r="13323" spans="7:8" ht="14.45" x14ac:dyDescent="0.3">
      <c r="G13323" s="83"/>
      <c r="H13323" s="83"/>
    </row>
    <row r="13324" spans="7:8" ht="14.45" x14ac:dyDescent="0.3">
      <c r="G13324" s="83"/>
      <c r="H13324" s="83"/>
    </row>
    <row r="13325" spans="7:8" ht="14.45" x14ac:dyDescent="0.3">
      <c r="G13325" s="83"/>
      <c r="H13325" s="83"/>
    </row>
    <row r="13326" spans="7:8" ht="14.45" x14ac:dyDescent="0.3">
      <c r="G13326" s="83"/>
      <c r="H13326" s="83"/>
    </row>
    <row r="13327" spans="7:8" ht="14.45" x14ac:dyDescent="0.3">
      <c r="G13327" s="83"/>
      <c r="H13327" s="83"/>
    </row>
    <row r="13328" spans="7:8" ht="14.45" x14ac:dyDescent="0.3">
      <c r="G13328" s="83"/>
      <c r="H13328" s="83"/>
    </row>
    <row r="13329" spans="7:8" ht="14.45" x14ac:dyDescent="0.3">
      <c r="G13329" s="83"/>
      <c r="H13329" s="83"/>
    </row>
    <row r="13330" spans="7:8" ht="14.45" x14ac:dyDescent="0.3">
      <c r="G13330" s="83"/>
      <c r="H13330" s="83"/>
    </row>
    <row r="13331" spans="7:8" ht="14.45" x14ac:dyDescent="0.3">
      <c r="G13331" s="83"/>
      <c r="H13331" s="83"/>
    </row>
    <row r="13332" spans="7:8" ht="14.45" x14ac:dyDescent="0.3">
      <c r="G13332" s="83"/>
      <c r="H13332" s="83"/>
    </row>
    <row r="13333" spans="7:8" ht="14.45" x14ac:dyDescent="0.3">
      <c r="G13333" s="83"/>
      <c r="H13333" s="83"/>
    </row>
    <row r="13334" spans="7:8" ht="14.45" x14ac:dyDescent="0.3">
      <c r="G13334" s="83"/>
      <c r="H13334" s="83"/>
    </row>
    <row r="13335" spans="7:8" ht="14.45" x14ac:dyDescent="0.3">
      <c r="G13335" s="83"/>
      <c r="H13335" s="83"/>
    </row>
    <row r="13336" spans="7:8" ht="14.45" x14ac:dyDescent="0.3">
      <c r="G13336" s="83"/>
      <c r="H13336" s="83"/>
    </row>
    <row r="13337" spans="7:8" ht="14.45" x14ac:dyDescent="0.3">
      <c r="G13337" s="83"/>
      <c r="H13337" s="83"/>
    </row>
    <row r="13338" spans="7:8" ht="14.45" x14ac:dyDescent="0.3">
      <c r="G13338" s="83"/>
      <c r="H13338" s="83"/>
    </row>
    <row r="13339" spans="7:8" ht="14.45" x14ac:dyDescent="0.3">
      <c r="G13339" s="83"/>
      <c r="H13339" s="83"/>
    </row>
    <row r="13340" spans="7:8" ht="14.45" x14ac:dyDescent="0.3">
      <c r="G13340" s="83"/>
      <c r="H13340" s="83"/>
    </row>
    <row r="13341" spans="7:8" ht="14.45" x14ac:dyDescent="0.3">
      <c r="G13341" s="83"/>
      <c r="H13341" s="83"/>
    </row>
    <row r="13342" spans="7:8" ht="14.45" x14ac:dyDescent="0.3">
      <c r="G13342" s="83"/>
      <c r="H13342" s="83"/>
    </row>
    <row r="13343" spans="7:8" ht="14.45" x14ac:dyDescent="0.3">
      <c r="G13343" s="83"/>
      <c r="H13343" s="83"/>
    </row>
    <row r="13344" spans="7:8" ht="14.45" x14ac:dyDescent="0.3">
      <c r="G13344" s="83"/>
      <c r="H13344" s="83"/>
    </row>
    <row r="13345" spans="7:8" ht="14.45" x14ac:dyDescent="0.3">
      <c r="G13345" s="83"/>
      <c r="H13345" s="83"/>
    </row>
    <row r="13346" spans="7:8" ht="14.45" x14ac:dyDescent="0.3">
      <c r="G13346" s="83"/>
      <c r="H13346" s="83"/>
    </row>
    <row r="13347" spans="7:8" ht="14.45" x14ac:dyDescent="0.3">
      <c r="G13347" s="83"/>
      <c r="H13347" s="83"/>
    </row>
    <row r="13348" spans="7:8" ht="14.45" x14ac:dyDescent="0.3">
      <c r="G13348" s="83"/>
      <c r="H13348" s="83"/>
    </row>
    <row r="13349" spans="7:8" ht="14.45" x14ac:dyDescent="0.3">
      <c r="G13349" s="83"/>
      <c r="H13349" s="83"/>
    </row>
    <row r="13350" spans="7:8" ht="14.45" x14ac:dyDescent="0.3">
      <c r="G13350" s="83"/>
      <c r="H13350" s="83"/>
    </row>
    <row r="13351" spans="7:8" ht="14.45" x14ac:dyDescent="0.3">
      <c r="G13351" s="83"/>
      <c r="H13351" s="83"/>
    </row>
    <row r="13352" spans="7:8" ht="14.45" x14ac:dyDescent="0.3">
      <c r="G13352" s="83"/>
      <c r="H13352" s="83"/>
    </row>
    <row r="13353" spans="7:8" ht="14.45" x14ac:dyDescent="0.3">
      <c r="G13353" s="83"/>
      <c r="H13353" s="83"/>
    </row>
    <row r="13354" spans="7:8" ht="14.45" x14ac:dyDescent="0.3">
      <c r="G13354" s="83"/>
      <c r="H13354" s="83"/>
    </row>
    <row r="13355" spans="7:8" ht="14.45" x14ac:dyDescent="0.3">
      <c r="G13355" s="83"/>
      <c r="H13355" s="83"/>
    </row>
    <row r="13356" spans="7:8" ht="14.45" x14ac:dyDescent="0.3">
      <c r="G13356" s="83"/>
      <c r="H13356" s="83"/>
    </row>
    <row r="13357" spans="7:8" ht="14.45" x14ac:dyDescent="0.3">
      <c r="G13357" s="83"/>
      <c r="H13357" s="83"/>
    </row>
    <row r="13358" spans="7:8" ht="14.45" x14ac:dyDescent="0.3">
      <c r="G13358" s="83"/>
      <c r="H13358" s="83"/>
    </row>
    <row r="13359" spans="7:8" ht="14.45" x14ac:dyDescent="0.3">
      <c r="G13359" s="83"/>
      <c r="H13359" s="83"/>
    </row>
    <row r="13360" spans="7:8" ht="14.45" x14ac:dyDescent="0.3">
      <c r="G13360" s="83"/>
      <c r="H13360" s="83"/>
    </row>
    <row r="13361" spans="7:8" ht="14.45" x14ac:dyDescent="0.3">
      <c r="G13361" s="83"/>
      <c r="H13361" s="83"/>
    </row>
    <row r="13362" spans="7:8" ht="14.45" x14ac:dyDescent="0.3">
      <c r="G13362" s="83"/>
      <c r="H13362" s="83"/>
    </row>
    <row r="13363" spans="7:8" ht="14.45" x14ac:dyDescent="0.3">
      <c r="G13363" s="83"/>
      <c r="H13363" s="83"/>
    </row>
    <row r="13364" spans="7:8" ht="14.45" x14ac:dyDescent="0.3">
      <c r="G13364" s="83"/>
      <c r="H13364" s="83"/>
    </row>
    <row r="13365" spans="7:8" ht="14.45" x14ac:dyDescent="0.3">
      <c r="G13365" s="83"/>
      <c r="H13365" s="83"/>
    </row>
    <row r="13366" spans="7:8" ht="14.45" x14ac:dyDescent="0.3">
      <c r="G13366" s="83"/>
      <c r="H13366" s="83"/>
    </row>
    <row r="13367" spans="7:8" ht="14.45" x14ac:dyDescent="0.3">
      <c r="G13367" s="83"/>
      <c r="H13367" s="83"/>
    </row>
    <row r="13368" spans="7:8" ht="14.45" x14ac:dyDescent="0.3">
      <c r="G13368" s="83"/>
      <c r="H13368" s="83"/>
    </row>
    <row r="13369" spans="7:8" ht="14.45" x14ac:dyDescent="0.3">
      <c r="G13369" s="83"/>
      <c r="H13369" s="83"/>
    </row>
    <row r="13370" spans="7:8" ht="14.45" x14ac:dyDescent="0.3">
      <c r="G13370" s="83"/>
      <c r="H13370" s="83"/>
    </row>
    <row r="13371" spans="7:8" ht="14.45" x14ac:dyDescent="0.3">
      <c r="G13371" s="83"/>
      <c r="H13371" s="83"/>
    </row>
    <row r="13372" spans="7:8" ht="14.45" x14ac:dyDescent="0.3">
      <c r="G13372" s="83"/>
      <c r="H13372" s="83"/>
    </row>
    <row r="13373" spans="7:8" ht="14.45" x14ac:dyDescent="0.3">
      <c r="G13373" s="83"/>
      <c r="H13373" s="83"/>
    </row>
    <row r="13374" spans="7:8" ht="14.45" x14ac:dyDescent="0.3">
      <c r="G13374" s="83"/>
      <c r="H13374" s="83"/>
    </row>
    <row r="13375" spans="7:8" ht="14.45" x14ac:dyDescent="0.3">
      <c r="G13375" s="83"/>
      <c r="H13375" s="83"/>
    </row>
    <row r="13376" spans="7:8" ht="14.45" x14ac:dyDescent="0.3">
      <c r="G13376" s="83"/>
      <c r="H13376" s="83"/>
    </row>
    <row r="13377" spans="7:8" ht="14.45" x14ac:dyDescent="0.3">
      <c r="G13377" s="83"/>
      <c r="H13377" s="83"/>
    </row>
    <row r="13378" spans="7:8" ht="14.45" x14ac:dyDescent="0.3">
      <c r="G13378" s="83"/>
      <c r="H13378" s="83"/>
    </row>
    <row r="13379" spans="7:8" ht="14.45" x14ac:dyDescent="0.3">
      <c r="G13379" s="83"/>
      <c r="H13379" s="83"/>
    </row>
    <row r="13380" spans="7:8" ht="14.45" x14ac:dyDescent="0.3">
      <c r="G13380" s="83"/>
      <c r="H13380" s="83"/>
    </row>
    <row r="13381" spans="7:8" ht="14.45" x14ac:dyDescent="0.3">
      <c r="G13381" s="83"/>
      <c r="H13381" s="83"/>
    </row>
    <row r="13382" spans="7:8" ht="14.45" x14ac:dyDescent="0.3">
      <c r="G13382" s="83"/>
      <c r="H13382" s="83"/>
    </row>
    <row r="13383" spans="7:8" ht="14.45" x14ac:dyDescent="0.3">
      <c r="G13383" s="83"/>
      <c r="H13383" s="83"/>
    </row>
    <row r="13384" spans="7:8" ht="14.45" x14ac:dyDescent="0.3">
      <c r="G13384" s="83"/>
      <c r="H13384" s="83"/>
    </row>
    <row r="13385" spans="7:8" ht="14.45" x14ac:dyDescent="0.3">
      <c r="G13385" s="83"/>
      <c r="H13385" s="83"/>
    </row>
    <row r="13386" spans="7:8" ht="14.45" x14ac:dyDescent="0.3">
      <c r="G13386" s="83"/>
      <c r="H13386" s="83"/>
    </row>
    <row r="13387" spans="7:8" ht="14.45" x14ac:dyDescent="0.3">
      <c r="G13387" s="83"/>
      <c r="H13387" s="83"/>
    </row>
    <row r="13388" spans="7:8" ht="14.45" x14ac:dyDescent="0.3">
      <c r="G13388" s="83"/>
      <c r="H13388" s="83"/>
    </row>
    <row r="13389" spans="7:8" ht="14.45" x14ac:dyDescent="0.3">
      <c r="G13389" s="83"/>
      <c r="H13389" s="83"/>
    </row>
    <row r="13390" spans="7:8" ht="14.45" x14ac:dyDescent="0.3">
      <c r="G13390" s="83"/>
      <c r="H13390" s="83"/>
    </row>
    <row r="13391" spans="7:8" ht="14.45" x14ac:dyDescent="0.3">
      <c r="G13391" s="83"/>
      <c r="H13391" s="83"/>
    </row>
    <row r="13392" spans="7:8" ht="14.45" x14ac:dyDescent="0.3">
      <c r="G13392" s="83"/>
      <c r="H13392" s="83"/>
    </row>
    <row r="13393" spans="7:8" ht="14.45" x14ac:dyDescent="0.3">
      <c r="G13393" s="83"/>
      <c r="H13393" s="83"/>
    </row>
    <row r="13394" spans="7:8" ht="14.45" x14ac:dyDescent="0.3">
      <c r="G13394" s="83"/>
      <c r="H13394" s="83"/>
    </row>
    <row r="13395" spans="7:8" ht="14.45" x14ac:dyDescent="0.3">
      <c r="G13395" s="83"/>
      <c r="H13395" s="83"/>
    </row>
    <row r="13396" spans="7:8" ht="14.45" x14ac:dyDescent="0.3">
      <c r="G13396" s="83"/>
      <c r="H13396" s="83"/>
    </row>
    <row r="13397" spans="7:8" ht="14.45" x14ac:dyDescent="0.3">
      <c r="G13397" s="83"/>
      <c r="H13397" s="83"/>
    </row>
    <row r="13398" spans="7:8" ht="14.45" x14ac:dyDescent="0.3">
      <c r="G13398" s="83"/>
      <c r="H13398" s="83"/>
    </row>
    <row r="13399" spans="7:8" ht="14.45" x14ac:dyDescent="0.3">
      <c r="G13399" s="83"/>
      <c r="H13399" s="83"/>
    </row>
    <row r="13400" spans="7:8" ht="14.45" x14ac:dyDescent="0.3">
      <c r="G13400" s="83"/>
      <c r="H13400" s="83"/>
    </row>
    <row r="13401" spans="7:8" ht="14.45" x14ac:dyDescent="0.3">
      <c r="G13401" s="83"/>
      <c r="H13401" s="83"/>
    </row>
    <row r="13402" spans="7:8" ht="14.45" x14ac:dyDescent="0.3">
      <c r="G13402" s="83"/>
      <c r="H13402" s="83"/>
    </row>
    <row r="13403" spans="7:8" ht="14.45" x14ac:dyDescent="0.3">
      <c r="G13403" s="83"/>
      <c r="H13403" s="83"/>
    </row>
    <row r="13404" spans="7:8" ht="14.45" x14ac:dyDescent="0.3">
      <c r="G13404" s="83"/>
      <c r="H13404" s="83"/>
    </row>
    <row r="13405" spans="7:8" ht="14.45" x14ac:dyDescent="0.3">
      <c r="G13405" s="83"/>
      <c r="H13405" s="83"/>
    </row>
    <row r="13406" spans="7:8" ht="14.45" x14ac:dyDescent="0.3">
      <c r="G13406" s="83"/>
      <c r="H13406" s="83"/>
    </row>
    <row r="13407" spans="7:8" ht="14.45" x14ac:dyDescent="0.3">
      <c r="G13407" s="83"/>
      <c r="H13407" s="83"/>
    </row>
    <row r="13408" spans="7:8" ht="14.45" x14ac:dyDescent="0.3">
      <c r="G13408" s="83"/>
      <c r="H13408" s="83"/>
    </row>
    <row r="13409" spans="7:8" ht="14.45" x14ac:dyDescent="0.3">
      <c r="G13409" s="83"/>
      <c r="H13409" s="83"/>
    </row>
    <row r="13410" spans="7:8" ht="14.45" x14ac:dyDescent="0.3">
      <c r="G13410" s="83"/>
      <c r="H13410" s="83"/>
    </row>
    <row r="13411" spans="7:8" ht="14.45" x14ac:dyDescent="0.3">
      <c r="G13411" s="83"/>
      <c r="H13411" s="83"/>
    </row>
    <row r="13412" spans="7:8" ht="14.45" x14ac:dyDescent="0.3">
      <c r="G13412" s="83"/>
      <c r="H13412" s="83"/>
    </row>
    <row r="13413" spans="7:8" ht="14.45" x14ac:dyDescent="0.3">
      <c r="G13413" s="83"/>
      <c r="H13413" s="83"/>
    </row>
    <row r="13414" spans="7:8" ht="14.45" x14ac:dyDescent="0.3">
      <c r="G13414" s="83"/>
      <c r="H13414" s="83"/>
    </row>
    <row r="13415" spans="7:8" ht="14.45" x14ac:dyDescent="0.3">
      <c r="G13415" s="83"/>
      <c r="H13415" s="83"/>
    </row>
    <row r="13416" spans="7:8" ht="14.45" x14ac:dyDescent="0.3">
      <c r="G13416" s="83"/>
      <c r="H13416" s="83"/>
    </row>
    <row r="13417" spans="7:8" ht="14.45" x14ac:dyDescent="0.3">
      <c r="G13417" s="83"/>
      <c r="H13417" s="83"/>
    </row>
    <row r="13418" spans="7:8" ht="14.45" x14ac:dyDescent="0.3">
      <c r="G13418" s="83"/>
      <c r="H13418" s="83"/>
    </row>
    <row r="13419" spans="7:8" ht="14.45" x14ac:dyDescent="0.3">
      <c r="G13419" s="83"/>
      <c r="H13419" s="83"/>
    </row>
    <row r="13420" spans="7:8" ht="14.45" x14ac:dyDescent="0.3">
      <c r="G13420" s="83"/>
      <c r="H13420" s="83"/>
    </row>
    <row r="13421" spans="7:8" ht="14.45" x14ac:dyDescent="0.3">
      <c r="G13421" s="83"/>
      <c r="H13421" s="83"/>
    </row>
    <row r="13422" spans="7:8" ht="14.45" x14ac:dyDescent="0.3">
      <c r="G13422" s="83"/>
      <c r="H13422" s="83"/>
    </row>
    <row r="13423" spans="7:8" ht="14.45" x14ac:dyDescent="0.3">
      <c r="G13423" s="83"/>
      <c r="H13423" s="83"/>
    </row>
    <row r="13424" spans="7:8" ht="14.45" x14ac:dyDescent="0.3">
      <c r="G13424" s="83"/>
      <c r="H13424" s="83"/>
    </row>
    <row r="13425" spans="7:8" ht="14.45" x14ac:dyDescent="0.3">
      <c r="G13425" s="83"/>
      <c r="H13425" s="83"/>
    </row>
    <row r="13426" spans="7:8" ht="14.45" x14ac:dyDescent="0.3">
      <c r="G13426" s="83"/>
      <c r="H13426" s="83"/>
    </row>
    <row r="13427" spans="7:8" ht="14.45" x14ac:dyDescent="0.3">
      <c r="G13427" s="83"/>
      <c r="H13427" s="83"/>
    </row>
    <row r="13428" spans="7:8" ht="14.45" x14ac:dyDescent="0.3">
      <c r="G13428" s="83"/>
      <c r="H13428" s="83"/>
    </row>
    <row r="13429" spans="7:8" ht="14.45" x14ac:dyDescent="0.3">
      <c r="G13429" s="83"/>
      <c r="H13429" s="83"/>
    </row>
    <row r="13430" spans="7:8" ht="14.45" x14ac:dyDescent="0.3">
      <c r="G13430" s="83"/>
      <c r="H13430" s="83"/>
    </row>
    <row r="13431" spans="7:8" ht="14.45" x14ac:dyDescent="0.3">
      <c r="G13431" s="83"/>
      <c r="H13431" s="83"/>
    </row>
    <row r="13432" spans="7:8" ht="14.45" x14ac:dyDescent="0.3">
      <c r="G13432" s="83"/>
      <c r="H13432" s="83"/>
    </row>
    <row r="13433" spans="7:8" ht="14.45" x14ac:dyDescent="0.3">
      <c r="G13433" s="83"/>
      <c r="H13433" s="83"/>
    </row>
    <row r="13434" spans="7:8" ht="14.45" x14ac:dyDescent="0.3">
      <c r="G13434" s="83"/>
      <c r="H13434" s="83"/>
    </row>
    <row r="13435" spans="7:8" ht="14.45" x14ac:dyDescent="0.3">
      <c r="G13435" s="83"/>
      <c r="H13435" s="83"/>
    </row>
    <row r="13436" spans="7:8" ht="14.45" x14ac:dyDescent="0.3">
      <c r="G13436" s="83"/>
      <c r="H13436" s="83"/>
    </row>
    <row r="13437" spans="7:8" ht="14.45" x14ac:dyDescent="0.3">
      <c r="G13437" s="83"/>
      <c r="H13437" s="83"/>
    </row>
    <row r="13438" spans="7:8" ht="14.45" x14ac:dyDescent="0.3">
      <c r="G13438" s="83"/>
      <c r="H13438" s="83"/>
    </row>
    <row r="13439" spans="7:8" ht="14.45" x14ac:dyDescent="0.3">
      <c r="G13439" s="83"/>
      <c r="H13439" s="83"/>
    </row>
    <row r="13440" spans="7:8" ht="14.45" x14ac:dyDescent="0.3">
      <c r="G13440" s="83"/>
      <c r="H13440" s="83"/>
    </row>
    <row r="13441" spans="7:8" ht="14.45" x14ac:dyDescent="0.3">
      <c r="G13441" s="83"/>
      <c r="H13441" s="83"/>
    </row>
    <row r="13442" spans="7:8" ht="14.45" x14ac:dyDescent="0.3">
      <c r="G13442" s="83"/>
      <c r="H13442" s="83"/>
    </row>
    <row r="13443" spans="7:8" ht="14.45" x14ac:dyDescent="0.3">
      <c r="G13443" s="83"/>
      <c r="H13443" s="83"/>
    </row>
    <row r="13444" spans="7:8" ht="14.45" x14ac:dyDescent="0.3">
      <c r="G13444" s="83"/>
      <c r="H13444" s="83"/>
    </row>
    <row r="13445" spans="7:8" ht="14.45" x14ac:dyDescent="0.3">
      <c r="G13445" s="83"/>
      <c r="H13445" s="83"/>
    </row>
    <row r="13446" spans="7:8" ht="14.45" x14ac:dyDescent="0.3">
      <c r="G13446" s="83"/>
      <c r="H13446" s="83"/>
    </row>
    <row r="13447" spans="7:8" ht="14.45" x14ac:dyDescent="0.3">
      <c r="G13447" s="83"/>
      <c r="H13447" s="83"/>
    </row>
    <row r="13448" spans="7:8" ht="14.45" x14ac:dyDescent="0.3">
      <c r="G13448" s="83"/>
      <c r="H13448" s="83"/>
    </row>
    <row r="13449" spans="7:8" ht="14.45" x14ac:dyDescent="0.3">
      <c r="G13449" s="83"/>
      <c r="H13449" s="83"/>
    </row>
    <row r="13450" spans="7:8" ht="14.45" x14ac:dyDescent="0.3">
      <c r="G13450" s="83"/>
      <c r="H13450" s="83"/>
    </row>
    <row r="13451" spans="7:8" ht="14.45" x14ac:dyDescent="0.3">
      <c r="G13451" s="83"/>
      <c r="H13451" s="83"/>
    </row>
    <row r="13452" spans="7:8" ht="14.45" x14ac:dyDescent="0.3">
      <c r="G13452" s="83"/>
      <c r="H13452" s="83"/>
    </row>
    <row r="13453" spans="7:8" ht="14.45" x14ac:dyDescent="0.3">
      <c r="G13453" s="83"/>
      <c r="H13453" s="83"/>
    </row>
    <row r="13454" spans="7:8" ht="14.45" x14ac:dyDescent="0.3">
      <c r="G13454" s="83"/>
      <c r="H13454" s="83"/>
    </row>
    <row r="13455" spans="7:8" ht="14.45" x14ac:dyDescent="0.3">
      <c r="G13455" s="83"/>
      <c r="H13455" s="83"/>
    </row>
    <row r="13456" spans="7:8" ht="14.45" x14ac:dyDescent="0.3">
      <c r="G13456" s="83"/>
      <c r="H13456" s="83"/>
    </row>
    <row r="13457" spans="7:8" ht="14.45" x14ac:dyDescent="0.3">
      <c r="G13457" s="83"/>
      <c r="H13457" s="83"/>
    </row>
    <row r="13458" spans="7:8" ht="14.45" x14ac:dyDescent="0.3">
      <c r="G13458" s="83"/>
      <c r="H13458" s="83"/>
    </row>
    <row r="13459" spans="7:8" ht="14.45" x14ac:dyDescent="0.3">
      <c r="G13459" s="83"/>
      <c r="H13459" s="83"/>
    </row>
    <row r="13460" spans="7:8" ht="14.45" x14ac:dyDescent="0.3">
      <c r="G13460" s="83"/>
      <c r="H13460" s="83"/>
    </row>
    <row r="13461" spans="7:8" ht="14.45" x14ac:dyDescent="0.3">
      <c r="G13461" s="83"/>
      <c r="H13461" s="83"/>
    </row>
    <row r="13462" spans="7:8" ht="14.45" x14ac:dyDescent="0.3">
      <c r="G13462" s="83"/>
      <c r="H13462" s="83"/>
    </row>
    <row r="13463" spans="7:8" ht="14.45" x14ac:dyDescent="0.3">
      <c r="G13463" s="83"/>
      <c r="H13463" s="83"/>
    </row>
    <row r="13464" spans="7:8" ht="14.45" x14ac:dyDescent="0.3">
      <c r="G13464" s="83"/>
      <c r="H13464" s="83"/>
    </row>
    <row r="13465" spans="7:8" ht="14.45" x14ac:dyDescent="0.3">
      <c r="G13465" s="83"/>
      <c r="H13465" s="83"/>
    </row>
    <row r="13466" spans="7:8" ht="14.45" x14ac:dyDescent="0.3">
      <c r="G13466" s="83"/>
      <c r="H13466" s="83"/>
    </row>
    <row r="13467" spans="7:8" ht="14.45" x14ac:dyDescent="0.3">
      <c r="G13467" s="83"/>
      <c r="H13467" s="83"/>
    </row>
    <row r="13468" spans="7:8" ht="14.45" x14ac:dyDescent="0.3">
      <c r="G13468" s="83"/>
      <c r="H13468" s="83"/>
    </row>
    <row r="13469" spans="7:8" ht="14.45" x14ac:dyDescent="0.3">
      <c r="G13469" s="83"/>
      <c r="H13469" s="83"/>
    </row>
    <row r="13470" spans="7:8" ht="14.45" x14ac:dyDescent="0.3">
      <c r="G13470" s="83"/>
      <c r="H13470" s="83"/>
    </row>
    <row r="13471" spans="7:8" ht="14.45" x14ac:dyDescent="0.3">
      <c r="G13471" s="83"/>
      <c r="H13471" s="83"/>
    </row>
    <row r="13472" spans="7:8" ht="14.45" x14ac:dyDescent="0.3">
      <c r="G13472" s="83"/>
      <c r="H13472" s="83"/>
    </row>
    <row r="13473" spans="7:8" ht="14.45" x14ac:dyDescent="0.3">
      <c r="G13473" s="83"/>
      <c r="H13473" s="83"/>
    </row>
    <row r="13474" spans="7:8" ht="14.45" x14ac:dyDescent="0.3">
      <c r="G13474" s="83"/>
      <c r="H13474" s="83"/>
    </row>
    <row r="13475" spans="7:8" ht="14.45" x14ac:dyDescent="0.3">
      <c r="G13475" s="83"/>
      <c r="H13475" s="83"/>
    </row>
    <row r="13476" spans="7:8" ht="14.45" x14ac:dyDescent="0.3">
      <c r="G13476" s="83"/>
      <c r="H13476" s="83"/>
    </row>
    <row r="13477" spans="7:8" ht="14.45" x14ac:dyDescent="0.3">
      <c r="G13477" s="83"/>
      <c r="H13477" s="83"/>
    </row>
    <row r="13478" spans="7:8" ht="14.45" x14ac:dyDescent="0.3">
      <c r="G13478" s="83"/>
      <c r="H13478" s="83"/>
    </row>
    <row r="13479" spans="7:8" ht="14.45" x14ac:dyDescent="0.3">
      <c r="G13479" s="83"/>
      <c r="H13479" s="83"/>
    </row>
    <row r="13480" spans="7:8" ht="14.45" x14ac:dyDescent="0.3">
      <c r="G13480" s="83"/>
      <c r="H13480" s="83"/>
    </row>
    <row r="13481" spans="7:8" ht="14.45" x14ac:dyDescent="0.3">
      <c r="G13481" s="83"/>
      <c r="H13481" s="83"/>
    </row>
    <row r="13482" spans="7:8" ht="14.45" x14ac:dyDescent="0.3">
      <c r="G13482" s="83"/>
      <c r="H13482" s="83"/>
    </row>
    <row r="13483" spans="7:8" ht="14.45" x14ac:dyDescent="0.3">
      <c r="G13483" s="83"/>
      <c r="H13483" s="83"/>
    </row>
    <row r="13484" spans="7:8" ht="14.45" x14ac:dyDescent="0.3">
      <c r="G13484" s="83"/>
      <c r="H13484" s="83"/>
    </row>
    <row r="13485" spans="7:8" ht="14.45" x14ac:dyDescent="0.3">
      <c r="G13485" s="83"/>
      <c r="H13485" s="83"/>
    </row>
    <row r="13486" spans="7:8" ht="14.45" x14ac:dyDescent="0.3">
      <c r="G13486" s="83"/>
      <c r="H13486" s="83"/>
    </row>
    <row r="13487" spans="7:8" ht="14.45" x14ac:dyDescent="0.3">
      <c r="G13487" s="83"/>
      <c r="H13487" s="83"/>
    </row>
    <row r="13488" spans="7:8" ht="14.45" x14ac:dyDescent="0.3">
      <c r="G13488" s="83"/>
      <c r="H13488" s="83"/>
    </row>
    <row r="13489" spans="7:8" ht="14.45" x14ac:dyDescent="0.3">
      <c r="G13489" s="83"/>
      <c r="H13489" s="83"/>
    </row>
    <row r="13490" spans="7:8" ht="14.45" x14ac:dyDescent="0.3">
      <c r="G13490" s="83"/>
      <c r="H13490" s="83"/>
    </row>
    <row r="13491" spans="7:8" ht="14.45" x14ac:dyDescent="0.3">
      <c r="G13491" s="83"/>
      <c r="H13491" s="83"/>
    </row>
    <row r="13492" spans="7:8" ht="14.45" x14ac:dyDescent="0.3">
      <c r="G13492" s="83"/>
      <c r="H13492" s="83"/>
    </row>
    <row r="13493" spans="7:8" ht="14.45" x14ac:dyDescent="0.3">
      <c r="G13493" s="83"/>
      <c r="H13493" s="83"/>
    </row>
    <row r="13494" spans="7:8" ht="14.45" x14ac:dyDescent="0.3">
      <c r="G13494" s="83"/>
      <c r="H13494" s="83"/>
    </row>
    <row r="13495" spans="7:8" ht="14.45" x14ac:dyDescent="0.3">
      <c r="G13495" s="83"/>
      <c r="H13495" s="83"/>
    </row>
    <row r="13496" spans="7:8" ht="14.45" x14ac:dyDescent="0.3">
      <c r="G13496" s="83"/>
      <c r="H13496" s="83"/>
    </row>
    <row r="13497" spans="7:8" ht="14.45" x14ac:dyDescent="0.3">
      <c r="G13497" s="83"/>
      <c r="H13497" s="83"/>
    </row>
    <row r="13498" spans="7:8" ht="14.45" x14ac:dyDescent="0.3">
      <c r="G13498" s="83"/>
      <c r="H13498" s="83"/>
    </row>
    <row r="13499" spans="7:8" ht="14.45" x14ac:dyDescent="0.3">
      <c r="G13499" s="83"/>
      <c r="H13499" s="83"/>
    </row>
    <row r="13500" spans="7:8" ht="14.45" x14ac:dyDescent="0.3">
      <c r="G13500" s="83"/>
      <c r="H13500" s="83"/>
    </row>
    <row r="13501" spans="7:8" ht="14.45" x14ac:dyDescent="0.3">
      <c r="G13501" s="83"/>
      <c r="H13501" s="83"/>
    </row>
    <row r="13502" spans="7:8" ht="14.45" x14ac:dyDescent="0.3">
      <c r="G13502" s="83"/>
      <c r="H13502" s="83"/>
    </row>
    <row r="13503" spans="7:8" ht="14.45" x14ac:dyDescent="0.3">
      <c r="G13503" s="83"/>
      <c r="H13503" s="83"/>
    </row>
    <row r="13504" spans="7:8" ht="14.45" x14ac:dyDescent="0.3">
      <c r="G13504" s="83"/>
      <c r="H13504" s="83"/>
    </row>
    <row r="13505" spans="7:8" ht="14.45" x14ac:dyDescent="0.3">
      <c r="G13505" s="83"/>
      <c r="H13505" s="83"/>
    </row>
    <row r="13506" spans="7:8" ht="14.45" x14ac:dyDescent="0.3">
      <c r="G13506" s="83"/>
      <c r="H13506" s="83"/>
    </row>
    <row r="13507" spans="7:8" ht="14.45" x14ac:dyDescent="0.3">
      <c r="G13507" s="83"/>
      <c r="H13507" s="83"/>
    </row>
    <row r="13508" spans="7:8" ht="14.45" x14ac:dyDescent="0.3">
      <c r="G13508" s="83"/>
      <c r="H13508" s="83"/>
    </row>
    <row r="13509" spans="7:8" ht="14.45" x14ac:dyDescent="0.3">
      <c r="G13509" s="83"/>
      <c r="H13509" s="83"/>
    </row>
    <row r="13510" spans="7:8" ht="14.45" x14ac:dyDescent="0.3">
      <c r="G13510" s="83"/>
      <c r="H13510" s="83"/>
    </row>
    <row r="13511" spans="7:8" ht="14.45" x14ac:dyDescent="0.3">
      <c r="G13511" s="83"/>
      <c r="H13511" s="83"/>
    </row>
    <row r="13512" spans="7:8" ht="14.45" x14ac:dyDescent="0.3">
      <c r="G13512" s="83"/>
      <c r="H13512" s="83"/>
    </row>
    <row r="13513" spans="7:8" ht="14.45" x14ac:dyDescent="0.3">
      <c r="G13513" s="83"/>
      <c r="H13513" s="83"/>
    </row>
    <row r="13514" spans="7:8" ht="14.45" x14ac:dyDescent="0.3">
      <c r="G13514" s="83"/>
      <c r="H13514" s="83"/>
    </row>
    <row r="13515" spans="7:8" ht="14.45" x14ac:dyDescent="0.3">
      <c r="G13515" s="83"/>
      <c r="H13515" s="83"/>
    </row>
    <row r="13516" spans="7:8" ht="14.45" x14ac:dyDescent="0.3">
      <c r="G13516" s="83"/>
      <c r="H13516" s="83"/>
    </row>
    <row r="13517" spans="7:8" ht="14.45" x14ac:dyDescent="0.3">
      <c r="G13517" s="83"/>
      <c r="H13517" s="83"/>
    </row>
    <row r="13518" spans="7:8" ht="14.45" x14ac:dyDescent="0.3">
      <c r="G13518" s="83"/>
      <c r="H13518" s="83"/>
    </row>
    <row r="13519" spans="7:8" ht="14.45" x14ac:dyDescent="0.3">
      <c r="G13519" s="83"/>
      <c r="H13519" s="83"/>
    </row>
    <row r="13520" spans="7:8" ht="14.45" x14ac:dyDescent="0.3">
      <c r="G13520" s="83"/>
      <c r="H13520" s="83"/>
    </row>
    <row r="13521" spans="7:8" ht="14.45" x14ac:dyDescent="0.3">
      <c r="G13521" s="83"/>
      <c r="H13521" s="83"/>
    </row>
    <row r="13522" spans="7:8" ht="14.45" x14ac:dyDescent="0.3">
      <c r="G13522" s="83"/>
      <c r="H13522" s="83"/>
    </row>
    <row r="13523" spans="7:8" ht="14.45" x14ac:dyDescent="0.3">
      <c r="G13523" s="83"/>
      <c r="H13523" s="83"/>
    </row>
    <row r="13524" spans="7:8" ht="14.45" x14ac:dyDescent="0.3">
      <c r="G13524" s="83"/>
      <c r="H13524" s="83"/>
    </row>
    <row r="13525" spans="7:8" ht="14.45" x14ac:dyDescent="0.3">
      <c r="G13525" s="83"/>
      <c r="H13525" s="83"/>
    </row>
    <row r="13526" spans="7:8" ht="14.45" x14ac:dyDescent="0.3">
      <c r="G13526" s="83"/>
      <c r="H13526" s="83"/>
    </row>
    <row r="13527" spans="7:8" ht="14.45" x14ac:dyDescent="0.3">
      <c r="G13527" s="83"/>
      <c r="H13527" s="83"/>
    </row>
    <row r="13528" spans="7:8" ht="14.45" x14ac:dyDescent="0.3">
      <c r="G13528" s="83"/>
      <c r="H13528" s="83"/>
    </row>
    <row r="13529" spans="7:8" ht="14.45" x14ac:dyDescent="0.3">
      <c r="G13529" s="83"/>
      <c r="H13529" s="83"/>
    </row>
    <row r="13530" spans="7:8" ht="14.45" x14ac:dyDescent="0.3">
      <c r="G13530" s="83"/>
      <c r="H13530" s="83"/>
    </row>
    <row r="13531" spans="7:8" ht="14.45" x14ac:dyDescent="0.3">
      <c r="G13531" s="83"/>
      <c r="H13531" s="83"/>
    </row>
    <row r="13532" spans="7:8" ht="14.45" x14ac:dyDescent="0.3">
      <c r="G13532" s="83"/>
      <c r="H13532" s="83"/>
    </row>
    <row r="13533" spans="7:8" ht="14.45" x14ac:dyDescent="0.3">
      <c r="G13533" s="83"/>
      <c r="H13533" s="83"/>
    </row>
    <row r="13534" spans="7:8" ht="14.45" x14ac:dyDescent="0.3">
      <c r="G13534" s="83"/>
      <c r="H13534" s="83"/>
    </row>
    <row r="13535" spans="7:8" ht="14.45" x14ac:dyDescent="0.3">
      <c r="G13535" s="83"/>
      <c r="H13535" s="83"/>
    </row>
    <row r="13536" spans="7:8" ht="14.45" x14ac:dyDescent="0.3">
      <c r="G13536" s="83"/>
      <c r="H13536" s="83"/>
    </row>
    <row r="13537" spans="7:8" ht="14.45" x14ac:dyDescent="0.3">
      <c r="G13537" s="83"/>
      <c r="H13537" s="83"/>
    </row>
    <row r="13538" spans="7:8" ht="14.45" x14ac:dyDescent="0.3">
      <c r="G13538" s="83"/>
      <c r="H13538" s="83"/>
    </row>
    <row r="13539" spans="7:8" ht="14.45" x14ac:dyDescent="0.3">
      <c r="G13539" s="83"/>
      <c r="H13539" s="83"/>
    </row>
    <row r="13540" spans="7:8" ht="14.45" x14ac:dyDescent="0.3">
      <c r="G13540" s="83"/>
      <c r="H13540" s="83"/>
    </row>
    <row r="13541" spans="7:8" ht="14.45" x14ac:dyDescent="0.3">
      <c r="G13541" s="83"/>
      <c r="H13541" s="83"/>
    </row>
    <row r="13542" spans="7:8" ht="14.45" x14ac:dyDescent="0.3">
      <c r="G13542" s="83"/>
      <c r="H13542" s="83"/>
    </row>
    <row r="13543" spans="7:8" ht="14.45" x14ac:dyDescent="0.3">
      <c r="G13543" s="83"/>
      <c r="H13543" s="83"/>
    </row>
    <row r="13544" spans="7:8" ht="14.45" x14ac:dyDescent="0.3">
      <c r="G13544" s="83"/>
      <c r="H13544" s="83"/>
    </row>
    <row r="13545" spans="7:8" ht="14.45" x14ac:dyDescent="0.3">
      <c r="G13545" s="83"/>
      <c r="H13545" s="83"/>
    </row>
    <row r="13546" spans="7:8" ht="14.45" x14ac:dyDescent="0.3">
      <c r="G13546" s="83"/>
      <c r="H13546" s="83"/>
    </row>
    <row r="13547" spans="7:8" ht="14.45" x14ac:dyDescent="0.3">
      <c r="G13547" s="83"/>
      <c r="H13547" s="83"/>
    </row>
    <row r="13548" spans="7:8" ht="14.45" x14ac:dyDescent="0.3">
      <c r="G13548" s="83"/>
      <c r="H13548" s="83"/>
    </row>
    <row r="13549" spans="7:8" ht="14.45" x14ac:dyDescent="0.3">
      <c r="G13549" s="83"/>
      <c r="H13549" s="83"/>
    </row>
    <row r="13550" spans="7:8" ht="14.45" x14ac:dyDescent="0.3">
      <c r="G13550" s="83"/>
      <c r="H13550" s="83"/>
    </row>
    <row r="13551" spans="7:8" ht="14.45" x14ac:dyDescent="0.3">
      <c r="G13551" s="83"/>
      <c r="H13551" s="83"/>
    </row>
    <row r="13552" spans="7:8" ht="14.45" x14ac:dyDescent="0.3">
      <c r="G13552" s="83"/>
      <c r="H13552" s="83"/>
    </row>
    <row r="13553" spans="7:8" ht="14.45" x14ac:dyDescent="0.3">
      <c r="G13553" s="83"/>
      <c r="H13553" s="83"/>
    </row>
    <row r="13554" spans="7:8" ht="14.45" x14ac:dyDescent="0.3">
      <c r="G13554" s="83"/>
      <c r="H13554" s="83"/>
    </row>
    <row r="13555" spans="7:8" ht="14.45" x14ac:dyDescent="0.3">
      <c r="G13555" s="83"/>
      <c r="H13555" s="83"/>
    </row>
    <row r="13556" spans="7:8" ht="14.45" x14ac:dyDescent="0.3">
      <c r="G13556" s="83"/>
      <c r="H13556" s="83"/>
    </row>
    <row r="13557" spans="7:8" ht="14.45" x14ac:dyDescent="0.3">
      <c r="G13557" s="83"/>
      <c r="H13557" s="83"/>
    </row>
    <row r="13558" spans="7:8" ht="14.45" x14ac:dyDescent="0.3">
      <c r="G13558" s="83"/>
      <c r="H13558" s="83"/>
    </row>
    <row r="13559" spans="7:8" ht="14.45" x14ac:dyDescent="0.3">
      <c r="G13559" s="83"/>
      <c r="H13559" s="83"/>
    </row>
    <row r="13560" spans="7:8" ht="14.45" x14ac:dyDescent="0.3">
      <c r="G13560" s="83"/>
      <c r="H13560" s="83"/>
    </row>
    <row r="13561" spans="7:8" ht="14.45" x14ac:dyDescent="0.3">
      <c r="G13561" s="83"/>
      <c r="H13561" s="83"/>
    </row>
    <row r="13562" spans="7:8" ht="14.45" x14ac:dyDescent="0.3">
      <c r="G13562" s="83"/>
      <c r="H13562" s="83"/>
    </row>
    <row r="13563" spans="7:8" ht="14.45" x14ac:dyDescent="0.3">
      <c r="G13563" s="83"/>
      <c r="H13563" s="83"/>
    </row>
    <row r="13564" spans="7:8" ht="14.45" x14ac:dyDescent="0.3">
      <c r="G13564" s="83"/>
      <c r="H13564" s="83"/>
    </row>
    <row r="13565" spans="7:8" ht="14.45" x14ac:dyDescent="0.3">
      <c r="G13565" s="83"/>
      <c r="H13565" s="83"/>
    </row>
    <row r="13566" spans="7:8" ht="14.45" x14ac:dyDescent="0.3">
      <c r="G13566" s="83"/>
      <c r="H13566" s="83"/>
    </row>
    <row r="13567" spans="7:8" ht="14.45" x14ac:dyDescent="0.3">
      <c r="G13567" s="83"/>
      <c r="H13567" s="83"/>
    </row>
    <row r="13568" spans="7:8" ht="14.45" x14ac:dyDescent="0.3">
      <c r="G13568" s="83"/>
      <c r="H13568" s="83"/>
    </row>
    <row r="13569" spans="7:8" ht="14.45" x14ac:dyDescent="0.3">
      <c r="G13569" s="83"/>
      <c r="H13569" s="83"/>
    </row>
    <row r="13570" spans="7:8" ht="14.45" x14ac:dyDescent="0.3">
      <c r="G13570" s="83"/>
      <c r="H13570" s="83"/>
    </row>
    <row r="13571" spans="7:8" ht="14.45" x14ac:dyDescent="0.3">
      <c r="G13571" s="83"/>
      <c r="H13571" s="83"/>
    </row>
    <row r="13572" spans="7:8" ht="14.45" x14ac:dyDescent="0.3">
      <c r="G13572" s="83"/>
      <c r="H13572" s="83"/>
    </row>
    <row r="13573" spans="7:8" ht="14.45" x14ac:dyDescent="0.3">
      <c r="G13573" s="83"/>
      <c r="H13573" s="83"/>
    </row>
    <row r="13574" spans="7:8" ht="14.45" x14ac:dyDescent="0.3">
      <c r="G13574" s="83"/>
      <c r="H13574" s="83"/>
    </row>
    <row r="13575" spans="7:8" ht="14.45" x14ac:dyDescent="0.3">
      <c r="G13575" s="83"/>
      <c r="H13575" s="83"/>
    </row>
    <row r="13576" spans="7:8" ht="14.45" x14ac:dyDescent="0.3">
      <c r="G13576" s="83"/>
      <c r="H13576" s="83"/>
    </row>
    <row r="13577" spans="7:8" ht="14.45" x14ac:dyDescent="0.3">
      <c r="G13577" s="83"/>
      <c r="H13577" s="83"/>
    </row>
    <row r="13578" spans="7:8" ht="14.45" x14ac:dyDescent="0.3">
      <c r="G13578" s="83"/>
      <c r="H13578" s="83"/>
    </row>
    <row r="13579" spans="7:8" ht="14.45" x14ac:dyDescent="0.3">
      <c r="G13579" s="83"/>
      <c r="H13579" s="83"/>
    </row>
    <row r="13580" spans="7:8" ht="14.45" x14ac:dyDescent="0.3">
      <c r="G13580" s="83"/>
      <c r="H13580" s="83"/>
    </row>
    <row r="13581" spans="7:8" ht="14.45" x14ac:dyDescent="0.3">
      <c r="G13581" s="83"/>
      <c r="H13581" s="83"/>
    </row>
    <row r="13582" spans="7:8" ht="14.45" x14ac:dyDescent="0.3">
      <c r="G13582" s="83"/>
      <c r="H13582" s="83"/>
    </row>
    <row r="13583" spans="7:8" ht="14.45" x14ac:dyDescent="0.3">
      <c r="G13583" s="83"/>
      <c r="H13583" s="83"/>
    </row>
    <row r="13584" spans="7:8" ht="14.45" x14ac:dyDescent="0.3">
      <c r="G13584" s="83"/>
      <c r="H13584" s="83"/>
    </row>
    <row r="13585" spans="7:8" ht="14.45" x14ac:dyDescent="0.3">
      <c r="G13585" s="83"/>
      <c r="H13585" s="83"/>
    </row>
    <row r="13586" spans="7:8" ht="14.45" x14ac:dyDescent="0.3">
      <c r="G13586" s="83"/>
      <c r="H13586" s="83"/>
    </row>
    <row r="13587" spans="7:8" ht="14.45" x14ac:dyDescent="0.3">
      <c r="G13587" s="83"/>
      <c r="H13587" s="83"/>
    </row>
    <row r="13588" spans="7:8" ht="14.45" x14ac:dyDescent="0.3">
      <c r="G13588" s="83"/>
      <c r="H13588" s="83"/>
    </row>
    <row r="13589" spans="7:8" ht="14.45" x14ac:dyDescent="0.3">
      <c r="G13589" s="83"/>
      <c r="H13589" s="83"/>
    </row>
    <row r="13590" spans="7:8" ht="14.45" x14ac:dyDescent="0.3">
      <c r="G13590" s="83"/>
      <c r="H13590" s="83"/>
    </row>
    <row r="13591" spans="7:8" ht="14.45" x14ac:dyDescent="0.3">
      <c r="G13591" s="83"/>
      <c r="H13591" s="83"/>
    </row>
    <row r="13592" spans="7:8" ht="14.45" x14ac:dyDescent="0.3">
      <c r="G13592" s="83"/>
      <c r="H13592" s="83"/>
    </row>
    <row r="13593" spans="7:8" ht="14.45" x14ac:dyDescent="0.3">
      <c r="G13593" s="83"/>
      <c r="H13593" s="83"/>
    </row>
    <row r="13594" spans="7:8" ht="14.45" x14ac:dyDescent="0.3">
      <c r="G13594" s="83"/>
      <c r="H13594" s="83"/>
    </row>
    <row r="13595" spans="7:8" ht="14.45" x14ac:dyDescent="0.3">
      <c r="G13595" s="83"/>
      <c r="H13595" s="83"/>
    </row>
    <row r="13596" spans="7:8" ht="14.45" x14ac:dyDescent="0.3">
      <c r="G13596" s="83"/>
      <c r="H13596" s="83"/>
    </row>
    <row r="13597" spans="7:8" ht="14.45" x14ac:dyDescent="0.3">
      <c r="G13597" s="83"/>
      <c r="H13597" s="83"/>
    </row>
    <row r="13598" spans="7:8" ht="14.45" x14ac:dyDescent="0.3">
      <c r="G13598" s="83"/>
      <c r="H13598" s="83"/>
    </row>
    <row r="13599" spans="7:8" ht="14.45" x14ac:dyDescent="0.3">
      <c r="G13599" s="83"/>
      <c r="H13599" s="83"/>
    </row>
    <row r="13600" spans="7:8" ht="14.45" x14ac:dyDescent="0.3">
      <c r="G13600" s="83"/>
      <c r="H13600" s="83"/>
    </row>
    <row r="13601" spans="7:8" ht="14.45" x14ac:dyDescent="0.3">
      <c r="G13601" s="83"/>
      <c r="H13601" s="83"/>
    </row>
    <row r="13602" spans="7:8" ht="14.45" x14ac:dyDescent="0.3">
      <c r="G13602" s="83"/>
      <c r="H13602" s="83"/>
    </row>
    <row r="13603" spans="7:8" ht="14.45" x14ac:dyDescent="0.3">
      <c r="G13603" s="83"/>
      <c r="H13603" s="83"/>
    </row>
    <row r="13604" spans="7:8" ht="14.45" x14ac:dyDescent="0.3">
      <c r="G13604" s="83"/>
      <c r="H13604" s="83"/>
    </row>
    <row r="13605" spans="7:8" ht="14.45" x14ac:dyDescent="0.3">
      <c r="G13605" s="83"/>
      <c r="H13605" s="83"/>
    </row>
    <row r="13606" spans="7:8" ht="14.45" x14ac:dyDescent="0.3">
      <c r="G13606" s="83"/>
      <c r="H13606" s="83"/>
    </row>
    <row r="13607" spans="7:8" ht="14.45" x14ac:dyDescent="0.3">
      <c r="G13607" s="83"/>
      <c r="H13607" s="83"/>
    </row>
    <row r="13608" spans="7:8" ht="14.45" x14ac:dyDescent="0.3">
      <c r="G13608" s="83"/>
      <c r="H13608" s="83"/>
    </row>
    <row r="13609" spans="7:8" ht="14.45" x14ac:dyDescent="0.3">
      <c r="G13609" s="83"/>
      <c r="H13609" s="83"/>
    </row>
    <row r="13610" spans="7:8" ht="14.45" x14ac:dyDescent="0.3">
      <c r="G13610" s="83"/>
      <c r="H13610" s="83"/>
    </row>
    <row r="13611" spans="7:8" ht="14.45" x14ac:dyDescent="0.3">
      <c r="G13611" s="83"/>
      <c r="H13611" s="83"/>
    </row>
    <row r="13612" spans="7:8" ht="14.45" x14ac:dyDescent="0.3">
      <c r="G13612" s="83"/>
      <c r="H13612" s="83"/>
    </row>
    <row r="13613" spans="7:8" ht="14.45" x14ac:dyDescent="0.3">
      <c r="G13613" s="83"/>
      <c r="H13613" s="83"/>
    </row>
    <row r="13614" spans="7:8" ht="14.45" x14ac:dyDescent="0.3">
      <c r="G13614" s="83"/>
      <c r="H13614" s="83"/>
    </row>
    <row r="13615" spans="7:8" ht="14.45" x14ac:dyDescent="0.3">
      <c r="G13615" s="83"/>
      <c r="H13615" s="83"/>
    </row>
    <row r="13616" spans="7:8" ht="14.45" x14ac:dyDescent="0.3">
      <c r="G13616" s="83"/>
      <c r="H13616" s="83"/>
    </row>
    <row r="13617" spans="7:8" ht="14.45" x14ac:dyDescent="0.3">
      <c r="G13617" s="83"/>
      <c r="H13617" s="83"/>
    </row>
    <row r="13618" spans="7:8" ht="14.45" x14ac:dyDescent="0.3">
      <c r="G13618" s="83"/>
      <c r="H13618" s="83"/>
    </row>
    <row r="13619" spans="7:8" ht="14.45" x14ac:dyDescent="0.3">
      <c r="G13619" s="83"/>
      <c r="H13619" s="83"/>
    </row>
    <row r="13620" spans="7:8" ht="14.45" x14ac:dyDescent="0.3">
      <c r="G13620" s="83"/>
      <c r="H13620" s="83"/>
    </row>
    <row r="13621" spans="7:8" ht="14.45" x14ac:dyDescent="0.3">
      <c r="G13621" s="83"/>
      <c r="H13621" s="83"/>
    </row>
    <row r="13622" spans="7:8" ht="14.45" x14ac:dyDescent="0.3">
      <c r="G13622" s="83"/>
      <c r="H13622" s="83"/>
    </row>
    <row r="13623" spans="7:8" ht="14.45" x14ac:dyDescent="0.3">
      <c r="G13623" s="83"/>
      <c r="H13623" s="83"/>
    </row>
    <row r="13624" spans="7:8" ht="14.45" x14ac:dyDescent="0.3">
      <c r="G13624" s="83"/>
      <c r="H13624" s="83"/>
    </row>
    <row r="13625" spans="7:8" ht="14.45" x14ac:dyDescent="0.3">
      <c r="G13625" s="83"/>
      <c r="H13625" s="83"/>
    </row>
    <row r="13626" spans="7:8" ht="14.45" x14ac:dyDescent="0.3">
      <c r="G13626" s="83"/>
      <c r="H13626" s="83"/>
    </row>
    <row r="13627" spans="7:8" ht="14.45" x14ac:dyDescent="0.3">
      <c r="G13627" s="83"/>
      <c r="H13627" s="83"/>
    </row>
    <row r="13628" spans="7:8" ht="14.45" x14ac:dyDescent="0.3">
      <c r="G13628" s="83"/>
      <c r="H13628" s="83"/>
    </row>
    <row r="13629" spans="7:8" ht="14.45" x14ac:dyDescent="0.3">
      <c r="G13629" s="83"/>
      <c r="H13629" s="83"/>
    </row>
    <row r="13630" spans="7:8" ht="14.45" x14ac:dyDescent="0.3">
      <c r="G13630" s="83"/>
      <c r="H13630" s="83"/>
    </row>
    <row r="13631" spans="7:8" ht="14.45" x14ac:dyDescent="0.3">
      <c r="G13631" s="83"/>
      <c r="H13631" s="83"/>
    </row>
    <row r="13632" spans="7:8" ht="14.45" x14ac:dyDescent="0.3">
      <c r="G13632" s="83"/>
      <c r="H13632" s="83"/>
    </row>
    <row r="13633" spans="7:8" ht="14.45" x14ac:dyDescent="0.3">
      <c r="G13633" s="83"/>
      <c r="H13633" s="83"/>
    </row>
    <row r="13634" spans="7:8" ht="14.45" x14ac:dyDescent="0.3">
      <c r="G13634" s="83"/>
      <c r="H13634" s="83"/>
    </row>
    <row r="13635" spans="7:8" ht="14.45" x14ac:dyDescent="0.3">
      <c r="G13635" s="83"/>
      <c r="H13635" s="83"/>
    </row>
    <row r="13636" spans="7:8" ht="14.45" x14ac:dyDescent="0.3">
      <c r="G13636" s="83"/>
      <c r="H13636" s="83"/>
    </row>
    <row r="13637" spans="7:8" ht="14.45" x14ac:dyDescent="0.3">
      <c r="G13637" s="83"/>
      <c r="H13637" s="83"/>
    </row>
    <row r="13638" spans="7:8" ht="14.45" x14ac:dyDescent="0.3">
      <c r="G13638" s="83"/>
      <c r="H13638" s="83"/>
    </row>
    <row r="13639" spans="7:8" ht="14.45" x14ac:dyDescent="0.3">
      <c r="G13639" s="83"/>
      <c r="H13639" s="83"/>
    </row>
    <row r="13640" spans="7:8" ht="14.45" x14ac:dyDescent="0.3">
      <c r="G13640" s="83"/>
      <c r="H13640" s="83"/>
    </row>
    <row r="13641" spans="7:8" ht="14.45" x14ac:dyDescent="0.3">
      <c r="G13641" s="83"/>
      <c r="H13641" s="83"/>
    </row>
    <row r="13642" spans="7:8" ht="14.45" x14ac:dyDescent="0.3">
      <c r="G13642" s="83"/>
      <c r="H13642" s="83"/>
    </row>
    <row r="13643" spans="7:8" ht="14.45" x14ac:dyDescent="0.3">
      <c r="G13643" s="83"/>
      <c r="H13643" s="83"/>
    </row>
    <row r="13644" spans="7:8" ht="14.45" x14ac:dyDescent="0.3">
      <c r="G13644" s="83"/>
      <c r="H13644" s="83"/>
    </row>
    <row r="13645" spans="7:8" ht="14.45" x14ac:dyDescent="0.3">
      <c r="G13645" s="83"/>
      <c r="H13645" s="83"/>
    </row>
    <row r="13646" spans="7:8" ht="14.45" x14ac:dyDescent="0.3">
      <c r="G13646" s="83"/>
      <c r="H13646" s="83"/>
    </row>
    <row r="13647" spans="7:8" ht="14.45" x14ac:dyDescent="0.3">
      <c r="G13647" s="83"/>
      <c r="H13647" s="83"/>
    </row>
    <row r="13648" spans="7:8" ht="14.45" x14ac:dyDescent="0.3">
      <c r="G13648" s="83"/>
      <c r="H13648" s="83"/>
    </row>
    <row r="13649" spans="7:8" ht="14.45" x14ac:dyDescent="0.3">
      <c r="G13649" s="83"/>
      <c r="H13649" s="83"/>
    </row>
    <row r="13650" spans="7:8" ht="14.45" x14ac:dyDescent="0.3">
      <c r="G13650" s="83"/>
      <c r="H13650" s="83"/>
    </row>
    <row r="13651" spans="7:8" ht="14.45" x14ac:dyDescent="0.3">
      <c r="G13651" s="83"/>
      <c r="H13651" s="83"/>
    </row>
    <row r="13652" spans="7:8" ht="14.45" x14ac:dyDescent="0.3">
      <c r="G13652" s="83"/>
      <c r="H13652" s="83"/>
    </row>
    <row r="13653" spans="7:8" ht="14.45" x14ac:dyDescent="0.3">
      <c r="G13653" s="83"/>
      <c r="H13653" s="83"/>
    </row>
    <row r="13654" spans="7:8" ht="14.45" x14ac:dyDescent="0.3">
      <c r="G13654" s="83"/>
      <c r="H13654" s="83"/>
    </row>
    <row r="13655" spans="7:8" ht="14.45" x14ac:dyDescent="0.3">
      <c r="G13655" s="83"/>
      <c r="H13655" s="83"/>
    </row>
    <row r="13656" spans="7:8" ht="14.45" x14ac:dyDescent="0.3">
      <c r="G13656" s="83"/>
      <c r="H13656" s="83"/>
    </row>
    <row r="13657" spans="7:8" ht="14.45" x14ac:dyDescent="0.3">
      <c r="G13657" s="83"/>
      <c r="H13657" s="83"/>
    </row>
    <row r="13658" spans="7:8" ht="14.45" x14ac:dyDescent="0.3">
      <c r="G13658" s="83"/>
      <c r="H13658" s="83"/>
    </row>
    <row r="13659" spans="7:8" ht="14.45" x14ac:dyDescent="0.3">
      <c r="G13659" s="83"/>
      <c r="H13659" s="83"/>
    </row>
    <row r="13660" spans="7:8" ht="14.45" x14ac:dyDescent="0.3">
      <c r="G13660" s="83"/>
      <c r="H13660" s="83"/>
    </row>
    <row r="13661" spans="7:8" ht="14.45" x14ac:dyDescent="0.3">
      <c r="G13661" s="83"/>
      <c r="H13661" s="83"/>
    </row>
    <row r="13662" spans="7:8" ht="14.45" x14ac:dyDescent="0.3">
      <c r="G13662" s="83"/>
      <c r="H13662" s="83"/>
    </row>
    <row r="13663" spans="7:8" ht="14.45" x14ac:dyDescent="0.3">
      <c r="G13663" s="83"/>
      <c r="H13663" s="83"/>
    </row>
    <row r="13664" spans="7:8" ht="14.45" x14ac:dyDescent="0.3">
      <c r="G13664" s="83"/>
      <c r="H13664" s="83"/>
    </row>
    <row r="13665" spans="7:8" ht="14.45" x14ac:dyDescent="0.3">
      <c r="G13665" s="83"/>
      <c r="H13665" s="83"/>
    </row>
    <row r="13666" spans="7:8" ht="14.45" x14ac:dyDescent="0.3">
      <c r="G13666" s="83"/>
      <c r="H13666" s="83"/>
    </row>
    <row r="13667" spans="7:8" ht="14.45" x14ac:dyDescent="0.3">
      <c r="G13667" s="83"/>
      <c r="H13667" s="83"/>
    </row>
    <row r="13668" spans="7:8" ht="14.45" x14ac:dyDescent="0.3">
      <c r="G13668" s="83"/>
      <c r="H13668" s="83"/>
    </row>
    <row r="13669" spans="7:8" ht="14.45" x14ac:dyDescent="0.3">
      <c r="G13669" s="83"/>
      <c r="H13669" s="83"/>
    </row>
    <row r="13670" spans="7:8" ht="14.45" x14ac:dyDescent="0.3">
      <c r="G13670" s="83"/>
      <c r="H13670" s="83"/>
    </row>
    <row r="13671" spans="7:8" ht="14.45" x14ac:dyDescent="0.3">
      <c r="G13671" s="83"/>
      <c r="H13671" s="83"/>
    </row>
    <row r="13672" spans="7:8" ht="14.45" x14ac:dyDescent="0.3">
      <c r="G13672" s="83"/>
      <c r="H13672" s="83"/>
    </row>
    <row r="13673" spans="7:8" ht="14.45" x14ac:dyDescent="0.3">
      <c r="G13673" s="83"/>
      <c r="H13673" s="83"/>
    </row>
    <row r="13674" spans="7:8" ht="14.45" x14ac:dyDescent="0.3">
      <c r="G13674" s="83"/>
      <c r="H13674" s="83"/>
    </row>
    <row r="13675" spans="7:8" ht="14.45" x14ac:dyDescent="0.3">
      <c r="G13675" s="83"/>
      <c r="H13675" s="83"/>
    </row>
    <row r="13676" spans="7:8" ht="14.45" x14ac:dyDescent="0.3">
      <c r="G13676" s="83"/>
      <c r="H13676" s="83"/>
    </row>
    <row r="13677" spans="7:8" ht="14.45" x14ac:dyDescent="0.3">
      <c r="G13677" s="83"/>
      <c r="H13677" s="83"/>
    </row>
    <row r="13678" spans="7:8" ht="14.45" x14ac:dyDescent="0.3">
      <c r="G13678" s="83"/>
      <c r="H13678" s="83"/>
    </row>
    <row r="13679" spans="7:8" ht="14.45" x14ac:dyDescent="0.3">
      <c r="G13679" s="83"/>
      <c r="H13679" s="83"/>
    </row>
    <row r="13680" spans="7:8" ht="14.45" x14ac:dyDescent="0.3">
      <c r="G13680" s="83"/>
      <c r="H13680" s="83"/>
    </row>
    <row r="13681" spans="7:8" ht="14.45" x14ac:dyDescent="0.3">
      <c r="G13681" s="83"/>
      <c r="H13681" s="83"/>
    </row>
    <row r="13682" spans="7:8" ht="14.45" x14ac:dyDescent="0.3">
      <c r="G13682" s="83"/>
      <c r="H13682" s="83"/>
    </row>
    <row r="13683" spans="7:8" ht="14.45" x14ac:dyDescent="0.3">
      <c r="G13683" s="83"/>
      <c r="H13683" s="83"/>
    </row>
    <row r="13684" spans="7:8" ht="14.45" x14ac:dyDescent="0.3">
      <c r="G13684" s="83"/>
      <c r="H13684" s="83"/>
    </row>
    <row r="13685" spans="7:8" ht="14.45" x14ac:dyDescent="0.3">
      <c r="G13685" s="83"/>
      <c r="H13685" s="83"/>
    </row>
    <row r="13686" spans="7:8" ht="14.45" x14ac:dyDescent="0.3">
      <c r="G13686" s="83"/>
      <c r="H13686" s="83"/>
    </row>
    <row r="13687" spans="7:8" ht="14.45" x14ac:dyDescent="0.3">
      <c r="G13687" s="83"/>
      <c r="H13687" s="83"/>
    </row>
    <row r="13688" spans="7:8" ht="14.45" x14ac:dyDescent="0.3">
      <c r="G13688" s="83"/>
      <c r="H13688" s="83"/>
    </row>
    <row r="13689" spans="7:8" ht="14.45" x14ac:dyDescent="0.3">
      <c r="G13689" s="83"/>
      <c r="H13689" s="83"/>
    </row>
    <row r="13690" spans="7:8" ht="14.45" x14ac:dyDescent="0.3">
      <c r="G13690" s="83"/>
      <c r="H13690" s="83"/>
    </row>
    <row r="13691" spans="7:8" ht="14.45" x14ac:dyDescent="0.3">
      <c r="G13691" s="83"/>
      <c r="H13691" s="83"/>
    </row>
    <row r="13692" spans="7:8" ht="14.45" x14ac:dyDescent="0.3">
      <c r="G13692" s="83"/>
      <c r="H13692" s="83"/>
    </row>
    <row r="13693" spans="7:8" ht="14.45" x14ac:dyDescent="0.3">
      <c r="G13693" s="83"/>
      <c r="H13693" s="83"/>
    </row>
    <row r="13694" spans="7:8" ht="14.45" x14ac:dyDescent="0.3">
      <c r="G13694" s="83"/>
      <c r="H13694" s="83"/>
    </row>
    <row r="13695" spans="7:8" ht="14.45" x14ac:dyDescent="0.3">
      <c r="G13695" s="83"/>
      <c r="H13695" s="83"/>
    </row>
    <row r="13696" spans="7:8" ht="14.45" x14ac:dyDescent="0.3">
      <c r="G13696" s="83"/>
      <c r="H13696" s="83"/>
    </row>
    <row r="13697" spans="7:8" ht="14.45" x14ac:dyDescent="0.3">
      <c r="G13697" s="83"/>
      <c r="H13697" s="83"/>
    </row>
    <row r="13698" spans="7:8" ht="14.45" x14ac:dyDescent="0.3">
      <c r="G13698" s="83"/>
      <c r="H13698" s="83"/>
    </row>
    <row r="13699" spans="7:8" ht="14.45" x14ac:dyDescent="0.3">
      <c r="G13699" s="83"/>
      <c r="H13699" s="83"/>
    </row>
    <row r="13700" spans="7:8" ht="14.45" x14ac:dyDescent="0.3">
      <c r="G13700" s="83"/>
      <c r="H13700" s="83"/>
    </row>
    <row r="13701" spans="7:8" ht="14.45" x14ac:dyDescent="0.3">
      <c r="G13701" s="83"/>
      <c r="H13701" s="83"/>
    </row>
    <row r="13702" spans="7:8" ht="14.45" x14ac:dyDescent="0.3">
      <c r="G13702" s="83"/>
      <c r="H13702" s="83"/>
    </row>
    <row r="13703" spans="7:8" ht="14.45" x14ac:dyDescent="0.3">
      <c r="G13703" s="83"/>
      <c r="H13703" s="83"/>
    </row>
    <row r="13704" spans="7:8" ht="14.45" x14ac:dyDescent="0.3">
      <c r="G13704" s="83"/>
      <c r="H13704" s="83"/>
    </row>
    <row r="13705" spans="7:8" ht="14.45" x14ac:dyDescent="0.3">
      <c r="G13705" s="83"/>
      <c r="H13705" s="83"/>
    </row>
    <row r="13706" spans="7:8" ht="14.45" x14ac:dyDescent="0.3">
      <c r="G13706" s="83"/>
      <c r="H13706" s="83"/>
    </row>
    <row r="13707" spans="7:8" ht="14.45" x14ac:dyDescent="0.3">
      <c r="G13707" s="83"/>
      <c r="H13707" s="83"/>
    </row>
    <row r="13708" spans="7:8" ht="14.45" x14ac:dyDescent="0.3">
      <c r="G13708" s="83"/>
      <c r="H13708" s="83"/>
    </row>
    <row r="13709" spans="7:8" ht="14.45" x14ac:dyDescent="0.3">
      <c r="G13709" s="83"/>
      <c r="H13709" s="83"/>
    </row>
    <row r="13710" spans="7:8" ht="14.45" x14ac:dyDescent="0.3">
      <c r="G13710" s="83"/>
      <c r="H13710" s="83"/>
    </row>
    <row r="13711" spans="7:8" ht="14.45" x14ac:dyDescent="0.3">
      <c r="G13711" s="83"/>
      <c r="H13711" s="83"/>
    </row>
    <row r="13712" spans="7:8" ht="14.45" x14ac:dyDescent="0.3">
      <c r="G13712" s="83"/>
      <c r="H13712" s="83"/>
    </row>
    <row r="13713" spans="7:8" ht="14.45" x14ac:dyDescent="0.3">
      <c r="G13713" s="83"/>
      <c r="H13713" s="83"/>
    </row>
    <row r="13714" spans="7:8" ht="14.45" x14ac:dyDescent="0.3">
      <c r="G13714" s="83"/>
      <c r="H13714" s="83"/>
    </row>
    <row r="13715" spans="7:8" ht="14.45" x14ac:dyDescent="0.3">
      <c r="G13715" s="83"/>
      <c r="H13715" s="83"/>
    </row>
    <row r="13716" spans="7:8" ht="14.45" x14ac:dyDescent="0.3">
      <c r="G13716" s="83"/>
      <c r="H13716" s="83"/>
    </row>
    <row r="13717" spans="7:8" ht="14.45" x14ac:dyDescent="0.3">
      <c r="G13717" s="83"/>
      <c r="H13717" s="83"/>
    </row>
    <row r="13718" spans="7:8" ht="14.45" x14ac:dyDescent="0.3">
      <c r="G13718" s="83"/>
      <c r="H13718" s="83"/>
    </row>
    <row r="13719" spans="7:8" ht="14.45" x14ac:dyDescent="0.3">
      <c r="G13719" s="83"/>
      <c r="H13719" s="83"/>
    </row>
    <row r="13720" spans="7:8" ht="14.45" x14ac:dyDescent="0.3">
      <c r="G13720" s="83"/>
      <c r="H13720" s="83"/>
    </row>
    <row r="13721" spans="7:8" ht="14.45" x14ac:dyDescent="0.3">
      <c r="G13721" s="83"/>
      <c r="H13721" s="83"/>
    </row>
    <row r="13722" spans="7:8" ht="14.45" x14ac:dyDescent="0.3">
      <c r="G13722" s="83"/>
      <c r="H13722" s="83"/>
    </row>
    <row r="13723" spans="7:8" ht="14.45" x14ac:dyDescent="0.3">
      <c r="G13723" s="83"/>
      <c r="H13723" s="83"/>
    </row>
    <row r="13724" spans="7:8" ht="14.45" x14ac:dyDescent="0.3">
      <c r="G13724" s="83"/>
      <c r="H13724" s="83"/>
    </row>
    <row r="13725" spans="7:8" ht="14.45" x14ac:dyDescent="0.3">
      <c r="G13725" s="83"/>
      <c r="H13725" s="83"/>
    </row>
    <row r="13726" spans="7:8" ht="14.45" x14ac:dyDescent="0.3">
      <c r="G13726" s="83"/>
      <c r="H13726" s="83"/>
    </row>
    <row r="13727" spans="7:8" ht="14.45" x14ac:dyDescent="0.3">
      <c r="G13727" s="83"/>
      <c r="H13727" s="83"/>
    </row>
    <row r="13728" spans="7:8" ht="14.45" x14ac:dyDescent="0.3">
      <c r="G13728" s="83"/>
      <c r="H13728" s="83"/>
    </row>
    <row r="13729" spans="7:8" ht="14.45" x14ac:dyDescent="0.3">
      <c r="G13729" s="83"/>
      <c r="H13729" s="83"/>
    </row>
    <row r="13730" spans="7:8" ht="14.45" x14ac:dyDescent="0.3">
      <c r="G13730" s="83"/>
      <c r="H13730" s="83"/>
    </row>
    <row r="13731" spans="7:8" ht="14.45" x14ac:dyDescent="0.3">
      <c r="G13731" s="83"/>
      <c r="H13731" s="83"/>
    </row>
    <row r="13732" spans="7:8" ht="14.45" x14ac:dyDescent="0.3">
      <c r="G13732" s="83"/>
      <c r="H13732" s="83"/>
    </row>
    <row r="13733" spans="7:8" ht="14.45" x14ac:dyDescent="0.3">
      <c r="G13733" s="83"/>
      <c r="H13733" s="83"/>
    </row>
    <row r="13734" spans="7:8" ht="14.45" x14ac:dyDescent="0.3">
      <c r="G13734" s="83"/>
      <c r="H13734" s="83"/>
    </row>
    <row r="13735" spans="7:8" ht="14.45" x14ac:dyDescent="0.3">
      <c r="G13735" s="83"/>
      <c r="H13735" s="83"/>
    </row>
    <row r="13736" spans="7:8" ht="14.45" x14ac:dyDescent="0.3">
      <c r="G13736" s="83"/>
      <c r="H13736" s="83"/>
    </row>
    <row r="13737" spans="7:8" ht="14.45" x14ac:dyDescent="0.3">
      <c r="G13737" s="83"/>
      <c r="H13737" s="83"/>
    </row>
    <row r="13738" spans="7:8" ht="14.45" x14ac:dyDescent="0.3">
      <c r="G13738" s="83"/>
      <c r="H13738" s="83"/>
    </row>
    <row r="13739" spans="7:8" ht="14.45" x14ac:dyDescent="0.3">
      <c r="G13739" s="83"/>
      <c r="H13739" s="83"/>
    </row>
    <row r="13740" spans="7:8" ht="14.45" x14ac:dyDescent="0.3">
      <c r="G13740" s="83"/>
      <c r="H13740" s="83"/>
    </row>
    <row r="13741" spans="7:8" ht="14.45" x14ac:dyDescent="0.3">
      <c r="G13741" s="83"/>
      <c r="H13741" s="83"/>
    </row>
    <row r="13742" spans="7:8" ht="14.45" x14ac:dyDescent="0.3">
      <c r="G13742" s="83"/>
      <c r="H13742" s="83"/>
    </row>
    <row r="13743" spans="7:8" ht="14.45" x14ac:dyDescent="0.3">
      <c r="G13743" s="83"/>
      <c r="H13743" s="83"/>
    </row>
    <row r="13744" spans="7:8" ht="14.45" x14ac:dyDescent="0.3">
      <c r="G13744" s="83"/>
      <c r="H13744" s="83"/>
    </row>
    <row r="13745" spans="7:8" ht="14.45" x14ac:dyDescent="0.3">
      <c r="G13745" s="83"/>
      <c r="H13745" s="83"/>
    </row>
    <row r="13746" spans="7:8" ht="14.45" x14ac:dyDescent="0.3">
      <c r="G13746" s="83"/>
      <c r="H13746" s="83"/>
    </row>
    <row r="13747" spans="7:8" ht="14.45" x14ac:dyDescent="0.3">
      <c r="G13747" s="83"/>
      <c r="H13747" s="83"/>
    </row>
    <row r="13748" spans="7:8" ht="14.45" x14ac:dyDescent="0.3">
      <c r="G13748" s="83"/>
      <c r="H13748" s="83"/>
    </row>
    <row r="13749" spans="7:8" ht="14.45" x14ac:dyDescent="0.3">
      <c r="G13749" s="83"/>
      <c r="H13749" s="83"/>
    </row>
    <row r="13750" spans="7:8" ht="14.45" x14ac:dyDescent="0.3">
      <c r="G13750" s="83"/>
      <c r="H13750" s="83"/>
    </row>
    <row r="13751" spans="7:8" ht="14.45" x14ac:dyDescent="0.3">
      <c r="G13751" s="83"/>
      <c r="H13751" s="83"/>
    </row>
    <row r="13752" spans="7:8" ht="14.45" x14ac:dyDescent="0.3">
      <c r="G13752" s="83"/>
      <c r="H13752" s="83"/>
    </row>
    <row r="13753" spans="7:8" ht="14.45" x14ac:dyDescent="0.3">
      <c r="G13753" s="83"/>
      <c r="H13753" s="83"/>
    </row>
    <row r="13754" spans="7:8" ht="14.45" x14ac:dyDescent="0.3">
      <c r="G13754" s="83"/>
      <c r="H13754" s="83"/>
    </row>
    <row r="13755" spans="7:8" ht="14.45" x14ac:dyDescent="0.3">
      <c r="G13755" s="83"/>
      <c r="H13755" s="83"/>
    </row>
    <row r="13756" spans="7:8" ht="14.45" x14ac:dyDescent="0.3">
      <c r="G13756" s="83"/>
      <c r="H13756" s="83"/>
    </row>
    <row r="13757" spans="7:8" ht="14.45" x14ac:dyDescent="0.3">
      <c r="G13757" s="83"/>
      <c r="H13757" s="83"/>
    </row>
    <row r="13758" spans="7:8" ht="14.45" x14ac:dyDescent="0.3">
      <c r="G13758" s="83"/>
      <c r="H13758" s="83"/>
    </row>
    <row r="13759" spans="7:8" ht="14.45" x14ac:dyDescent="0.3">
      <c r="G13759" s="83"/>
      <c r="H13759" s="83"/>
    </row>
    <row r="13760" spans="7:8" ht="14.45" x14ac:dyDescent="0.3">
      <c r="G13760" s="83"/>
      <c r="H13760" s="83"/>
    </row>
    <row r="13761" spans="7:8" ht="14.45" x14ac:dyDescent="0.3">
      <c r="G13761" s="83"/>
      <c r="H13761" s="83"/>
    </row>
    <row r="13762" spans="7:8" ht="14.45" x14ac:dyDescent="0.3">
      <c r="G13762" s="83"/>
      <c r="H13762" s="83"/>
    </row>
    <row r="13763" spans="7:8" ht="14.45" x14ac:dyDescent="0.3">
      <c r="G13763" s="83"/>
      <c r="H13763" s="83"/>
    </row>
    <row r="13764" spans="7:8" ht="14.45" x14ac:dyDescent="0.3">
      <c r="G13764" s="83"/>
      <c r="H13764" s="83"/>
    </row>
    <row r="13765" spans="7:8" ht="14.45" x14ac:dyDescent="0.3">
      <c r="G13765" s="83"/>
      <c r="H13765" s="83"/>
    </row>
    <row r="13766" spans="7:8" ht="14.45" x14ac:dyDescent="0.3">
      <c r="G13766" s="83"/>
      <c r="H13766" s="83"/>
    </row>
    <row r="13767" spans="7:8" ht="14.45" x14ac:dyDescent="0.3">
      <c r="G13767" s="83"/>
      <c r="H13767" s="83"/>
    </row>
    <row r="13768" spans="7:8" ht="14.45" x14ac:dyDescent="0.3">
      <c r="G13768" s="83"/>
      <c r="H13768" s="83"/>
    </row>
    <row r="13769" spans="7:8" ht="14.45" x14ac:dyDescent="0.3">
      <c r="G13769" s="83"/>
      <c r="H13769" s="83"/>
    </row>
    <row r="13770" spans="7:8" ht="14.45" x14ac:dyDescent="0.3">
      <c r="G13770" s="83"/>
      <c r="H13770" s="83"/>
    </row>
    <row r="13771" spans="7:8" ht="14.45" x14ac:dyDescent="0.3">
      <c r="G13771" s="83"/>
      <c r="H13771" s="83"/>
    </row>
    <row r="13772" spans="7:8" ht="14.45" x14ac:dyDescent="0.3">
      <c r="G13772" s="83"/>
      <c r="H13772" s="83"/>
    </row>
    <row r="13773" spans="7:8" ht="14.45" x14ac:dyDescent="0.3">
      <c r="G13773" s="83"/>
      <c r="H13773" s="83"/>
    </row>
    <row r="13774" spans="7:8" ht="14.45" x14ac:dyDescent="0.3">
      <c r="G13774" s="83"/>
      <c r="H13774" s="83"/>
    </row>
    <row r="13775" spans="7:8" ht="14.45" x14ac:dyDescent="0.3">
      <c r="G13775" s="83"/>
      <c r="H13775" s="83"/>
    </row>
    <row r="13776" spans="7:8" ht="14.45" x14ac:dyDescent="0.3">
      <c r="G13776" s="83"/>
      <c r="H13776" s="83"/>
    </row>
    <row r="13777" spans="7:8" ht="14.45" x14ac:dyDescent="0.3">
      <c r="G13777" s="83"/>
      <c r="H13777" s="83"/>
    </row>
    <row r="13778" spans="7:8" ht="14.45" x14ac:dyDescent="0.3">
      <c r="G13778" s="83"/>
      <c r="H13778" s="83"/>
    </row>
    <row r="13779" spans="7:8" ht="14.45" x14ac:dyDescent="0.3">
      <c r="G13779" s="83"/>
      <c r="H13779" s="83"/>
    </row>
    <row r="13780" spans="7:8" ht="14.45" x14ac:dyDescent="0.3">
      <c r="G13780" s="83"/>
      <c r="H13780" s="83"/>
    </row>
    <row r="13781" spans="7:8" ht="14.45" x14ac:dyDescent="0.3">
      <c r="G13781" s="83"/>
      <c r="H13781" s="83"/>
    </row>
    <row r="13782" spans="7:8" ht="14.45" x14ac:dyDescent="0.3">
      <c r="G13782" s="83"/>
      <c r="H13782" s="83"/>
    </row>
    <row r="13783" spans="7:8" ht="14.45" x14ac:dyDescent="0.3">
      <c r="G13783" s="83"/>
      <c r="H13783" s="83"/>
    </row>
    <row r="13784" spans="7:8" ht="14.45" x14ac:dyDescent="0.3">
      <c r="G13784" s="83"/>
      <c r="H13784" s="83"/>
    </row>
    <row r="13785" spans="7:8" ht="14.45" x14ac:dyDescent="0.3">
      <c r="G13785" s="83"/>
      <c r="H13785" s="83"/>
    </row>
    <row r="13786" spans="7:8" ht="14.45" x14ac:dyDescent="0.3">
      <c r="G13786" s="83"/>
      <c r="H13786" s="83"/>
    </row>
    <row r="13787" spans="7:8" ht="14.45" x14ac:dyDescent="0.3">
      <c r="G13787" s="83"/>
      <c r="H13787" s="83"/>
    </row>
    <row r="13788" spans="7:8" ht="14.45" x14ac:dyDescent="0.3">
      <c r="G13788" s="83"/>
      <c r="H13788" s="83"/>
    </row>
    <row r="13789" spans="7:8" ht="14.45" x14ac:dyDescent="0.3">
      <c r="G13789" s="83"/>
      <c r="H13789" s="83"/>
    </row>
    <row r="13790" spans="7:8" ht="14.45" x14ac:dyDescent="0.3">
      <c r="G13790" s="83"/>
      <c r="H13790" s="83"/>
    </row>
    <row r="13791" spans="7:8" ht="14.45" x14ac:dyDescent="0.3">
      <c r="G13791" s="83"/>
      <c r="H13791" s="83"/>
    </row>
    <row r="13792" spans="7:8" ht="14.45" x14ac:dyDescent="0.3">
      <c r="G13792" s="83"/>
      <c r="H13792" s="83"/>
    </row>
    <row r="13793" spans="7:8" ht="14.45" x14ac:dyDescent="0.3">
      <c r="G13793" s="83"/>
      <c r="H13793" s="83"/>
    </row>
    <row r="13794" spans="7:8" ht="14.45" x14ac:dyDescent="0.3">
      <c r="G13794" s="83"/>
      <c r="H13794" s="83"/>
    </row>
    <row r="13795" spans="7:8" ht="14.45" x14ac:dyDescent="0.3">
      <c r="G13795" s="83"/>
      <c r="H13795" s="83"/>
    </row>
    <row r="13796" spans="7:8" ht="14.45" x14ac:dyDescent="0.3">
      <c r="G13796" s="83"/>
      <c r="H13796" s="83"/>
    </row>
    <row r="13797" spans="7:8" ht="14.45" x14ac:dyDescent="0.3">
      <c r="G13797" s="83"/>
      <c r="H13797" s="83"/>
    </row>
    <row r="13798" spans="7:8" ht="14.45" x14ac:dyDescent="0.3">
      <c r="G13798" s="83"/>
      <c r="H13798" s="83"/>
    </row>
    <row r="13799" spans="7:8" ht="14.45" x14ac:dyDescent="0.3">
      <c r="G13799" s="83"/>
      <c r="H13799" s="83"/>
    </row>
    <row r="13800" spans="7:8" ht="14.45" x14ac:dyDescent="0.3">
      <c r="G13800" s="83"/>
      <c r="H13800" s="83"/>
    </row>
    <row r="13801" spans="7:8" ht="14.45" x14ac:dyDescent="0.3">
      <c r="G13801" s="83"/>
      <c r="H13801" s="83"/>
    </row>
    <row r="13802" spans="7:8" ht="14.45" x14ac:dyDescent="0.3">
      <c r="G13802" s="83"/>
      <c r="H13802" s="83"/>
    </row>
    <row r="13803" spans="7:8" ht="14.45" x14ac:dyDescent="0.3">
      <c r="G13803" s="83"/>
      <c r="H13803" s="83"/>
    </row>
    <row r="13804" spans="7:8" ht="14.45" x14ac:dyDescent="0.3">
      <c r="G13804" s="83"/>
      <c r="H13804" s="83"/>
    </row>
    <row r="13805" spans="7:8" ht="14.45" x14ac:dyDescent="0.3">
      <c r="G13805" s="83"/>
      <c r="H13805" s="83"/>
    </row>
    <row r="13806" spans="7:8" ht="14.45" x14ac:dyDescent="0.3">
      <c r="G13806" s="83"/>
      <c r="H13806" s="83"/>
    </row>
    <row r="13807" spans="7:8" ht="14.45" x14ac:dyDescent="0.3">
      <c r="G13807" s="83"/>
      <c r="H13807" s="83"/>
    </row>
    <row r="13808" spans="7:8" ht="14.45" x14ac:dyDescent="0.3">
      <c r="G13808" s="83"/>
      <c r="H13808" s="83"/>
    </row>
    <row r="13809" spans="7:8" ht="14.45" x14ac:dyDescent="0.3">
      <c r="G13809" s="83"/>
      <c r="H13809" s="83"/>
    </row>
    <row r="13810" spans="7:8" ht="14.45" x14ac:dyDescent="0.3">
      <c r="G13810" s="83"/>
      <c r="H13810" s="83"/>
    </row>
    <row r="13811" spans="7:8" ht="14.45" x14ac:dyDescent="0.3">
      <c r="G13811" s="83"/>
      <c r="H13811" s="83"/>
    </row>
    <row r="13812" spans="7:8" ht="14.45" x14ac:dyDescent="0.3">
      <c r="G13812" s="83"/>
      <c r="H13812" s="83"/>
    </row>
    <row r="13813" spans="7:8" ht="14.45" x14ac:dyDescent="0.3">
      <c r="G13813" s="83"/>
      <c r="H13813" s="83"/>
    </row>
    <row r="13814" spans="7:8" ht="14.45" x14ac:dyDescent="0.3">
      <c r="G13814" s="83"/>
      <c r="H13814" s="83"/>
    </row>
    <row r="13815" spans="7:8" ht="14.45" x14ac:dyDescent="0.3">
      <c r="G13815" s="83"/>
      <c r="H13815" s="83"/>
    </row>
    <row r="13816" spans="7:8" ht="14.45" x14ac:dyDescent="0.3">
      <c r="G13816" s="83"/>
      <c r="H13816" s="83"/>
    </row>
    <row r="13817" spans="7:8" ht="14.45" x14ac:dyDescent="0.3">
      <c r="G13817" s="83"/>
      <c r="H13817" s="83"/>
    </row>
    <row r="13818" spans="7:8" ht="14.45" x14ac:dyDescent="0.3">
      <c r="G13818" s="83"/>
      <c r="H13818" s="83"/>
    </row>
    <row r="13819" spans="7:8" ht="14.45" x14ac:dyDescent="0.3">
      <c r="G13819" s="83"/>
      <c r="H13819" s="83"/>
    </row>
    <row r="13820" spans="7:8" ht="14.45" x14ac:dyDescent="0.3">
      <c r="G13820" s="83"/>
      <c r="H13820" s="83"/>
    </row>
    <row r="13821" spans="7:8" ht="14.45" x14ac:dyDescent="0.3">
      <c r="G13821" s="83"/>
      <c r="H13821" s="83"/>
    </row>
    <row r="13822" spans="7:8" ht="14.45" x14ac:dyDescent="0.3">
      <c r="G13822" s="83"/>
      <c r="H13822" s="83"/>
    </row>
    <row r="13823" spans="7:8" ht="14.45" x14ac:dyDescent="0.3">
      <c r="G13823" s="83"/>
      <c r="H13823" s="83"/>
    </row>
    <row r="13824" spans="7:8" ht="14.45" x14ac:dyDescent="0.3">
      <c r="G13824" s="83"/>
      <c r="H13824" s="83"/>
    </row>
    <row r="13825" spans="7:8" ht="14.45" x14ac:dyDescent="0.3">
      <c r="G13825" s="83"/>
      <c r="H13825" s="83"/>
    </row>
    <row r="13826" spans="7:8" ht="14.45" x14ac:dyDescent="0.3">
      <c r="G13826" s="83"/>
      <c r="H13826" s="83"/>
    </row>
    <row r="13827" spans="7:8" ht="14.45" x14ac:dyDescent="0.3">
      <c r="G13827" s="83"/>
      <c r="H13827" s="83"/>
    </row>
    <row r="13828" spans="7:8" ht="14.45" x14ac:dyDescent="0.3">
      <c r="G13828" s="83"/>
      <c r="H13828" s="83"/>
    </row>
    <row r="13829" spans="7:8" ht="14.45" x14ac:dyDescent="0.3">
      <c r="G13829" s="83"/>
      <c r="H13829" s="83"/>
    </row>
    <row r="13830" spans="7:8" ht="14.45" x14ac:dyDescent="0.3">
      <c r="G13830" s="83"/>
      <c r="H13830" s="83"/>
    </row>
    <row r="13831" spans="7:8" ht="14.45" x14ac:dyDescent="0.3">
      <c r="G13831" s="83"/>
      <c r="H13831" s="83"/>
    </row>
    <row r="13832" spans="7:8" ht="14.45" x14ac:dyDescent="0.3">
      <c r="G13832" s="83"/>
      <c r="H13832" s="83"/>
    </row>
    <row r="13833" spans="7:8" ht="14.45" x14ac:dyDescent="0.3">
      <c r="G13833" s="83"/>
      <c r="H13833" s="83"/>
    </row>
    <row r="13834" spans="7:8" ht="14.45" x14ac:dyDescent="0.3">
      <c r="G13834" s="83"/>
      <c r="H13834" s="83"/>
    </row>
    <row r="13835" spans="7:8" ht="14.45" x14ac:dyDescent="0.3">
      <c r="G13835" s="83"/>
      <c r="H13835" s="83"/>
    </row>
    <row r="13836" spans="7:8" ht="14.45" x14ac:dyDescent="0.3">
      <c r="G13836" s="83"/>
      <c r="H13836" s="83"/>
    </row>
    <row r="13837" spans="7:8" ht="14.45" x14ac:dyDescent="0.3">
      <c r="G13837" s="83"/>
      <c r="H13837" s="83"/>
    </row>
    <row r="13838" spans="7:8" ht="14.45" x14ac:dyDescent="0.3">
      <c r="G13838" s="83"/>
      <c r="H13838" s="83"/>
    </row>
    <row r="13839" spans="7:8" ht="14.45" x14ac:dyDescent="0.3">
      <c r="G13839" s="83"/>
      <c r="H13839" s="83"/>
    </row>
    <row r="13840" spans="7:8" ht="14.45" x14ac:dyDescent="0.3">
      <c r="G13840" s="83"/>
      <c r="H13840" s="83"/>
    </row>
    <row r="13841" spans="7:8" ht="14.45" x14ac:dyDescent="0.3">
      <c r="G13841" s="83"/>
      <c r="H13841" s="83"/>
    </row>
    <row r="13842" spans="7:8" ht="14.45" x14ac:dyDescent="0.3">
      <c r="G13842" s="83"/>
      <c r="H13842" s="83"/>
    </row>
    <row r="13843" spans="7:8" ht="14.45" x14ac:dyDescent="0.3">
      <c r="G13843" s="83"/>
      <c r="H13843" s="83"/>
    </row>
    <row r="13844" spans="7:8" ht="14.45" x14ac:dyDescent="0.3">
      <c r="G13844" s="83"/>
      <c r="H13844" s="83"/>
    </row>
    <row r="13845" spans="7:8" ht="14.45" x14ac:dyDescent="0.3">
      <c r="G13845" s="83"/>
      <c r="H13845" s="83"/>
    </row>
    <row r="13846" spans="7:8" ht="14.45" x14ac:dyDescent="0.3">
      <c r="G13846" s="83"/>
      <c r="H13846" s="83"/>
    </row>
    <row r="13847" spans="7:8" ht="14.45" x14ac:dyDescent="0.3">
      <c r="G13847" s="83"/>
      <c r="H13847" s="83"/>
    </row>
    <row r="13848" spans="7:8" ht="14.45" x14ac:dyDescent="0.3">
      <c r="G13848" s="83"/>
      <c r="H13848" s="83"/>
    </row>
    <row r="13849" spans="7:8" ht="14.45" x14ac:dyDescent="0.3">
      <c r="G13849" s="83"/>
      <c r="H13849" s="83"/>
    </row>
    <row r="13850" spans="7:8" ht="14.45" x14ac:dyDescent="0.3">
      <c r="G13850" s="83"/>
      <c r="H13850" s="83"/>
    </row>
    <row r="13851" spans="7:8" ht="14.45" x14ac:dyDescent="0.3">
      <c r="G13851" s="83"/>
      <c r="H13851" s="83"/>
    </row>
    <row r="13852" spans="7:8" ht="14.45" x14ac:dyDescent="0.3">
      <c r="G13852" s="83"/>
      <c r="H13852" s="83"/>
    </row>
    <row r="13853" spans="7:8" ht="14.45" x14ac:dyDescent="0.3">
      <c r="G13853" s="83"/>
      <c r="H13853" s="83"/>
    </row>
    <row r="13854" spans="7:8" ht="14.45" x14ac:dyDescent="0.3">
      <c r="G13854" s="83"/>
      <c r="H13854" s="83"/>
    </row>
    <row r="13855" spans="7:8" ht="14.45" x14ac:dyDescent="0.3">
      <c r="G13855" s="83"/>
      <c r="H13855" s="83"/>
    </row>
    <row r="13856" spans="7:8" ht="14.45" x14ac:dyDescent="0.3">
      <c r="G13856" s="83"/>
      <c r="H13856" s="83"/>
    </row>
    <row r="13857" spans="7:8" ht="14.45" x14ac:dyDescent="0.3">
      <c r="G13857" s="83"/>
      <c r="H13857" s="83"/>
    </row>
    <row r="13858" spans="7:8" ht="14.45" x14ac:dyDescent="0.3">
      <c r="G13858" s="83"/>
      <c r="H13858" s="83"/>
    </row>
    <row r="13859" spans="7:8" ht="14.45" x14ac:dyDescent="0.3">
      <c r="G13859" s="83"/>
      <c r="H13859" s="83"/>
    </row>
    <row r="13860" spans="7:8" ht="14.45" x14ac:dyDescent="0.3">
      <c r="G13860" s="83"/>
      <c r="H13860" s="83"/>
    </row>
    <row r="13861" spans="7:8" ht="14.45" x14ac:dyDescent="0.3">
      <c r="G13861" s="83"/>
      <c r="H13861" s="83"/>
    </row>
    <row r="13862" spans="7:8" ht="14.45" x14ac:dyDescent="0.3">
      <c r="G13862" s="83"/>
      <c r="H13862" s="83"/>
    </row>
    <row r="13863" spans="7:8" ht="14.45" x14ac:dyDescent="0.3">
      <c r="G13863" s="83"/>
      <c r="H13863" s="83"/>
    </row>
    <row r="13864" spans="7:8" ht="14.45" x14ac:dyDescent="0.3">
      <c r="G13864" s="83"/>
      <c r="H13864" s="83"/>
    </row>
    <row r="13865" spans="7:8" ht="14.45" x14ac:dyDescent="0.3">
      <c r="G13865" s="83"/>
      <c r="H13865" s="83"/>
    </row>
    <row r="13866" spans="7:8" ht="14.45" x14ac:dyDescent="0.3">
      <c r="G13866" s="83"/>
      <c r="H13866" s="83"/>
    </row>
    <row r="13867" spans="7:8" ht="14.45" x14ac:dyDescent="0.3">
      <c r="G13867" s="83"/>
      <c r="H13867" s="83"/>
    </row>
    <row r="13868" spans="7:8" ht="14.45" x14ac:dyDescent="0.3">
      <c r="G13868" s="83"/>
      <c r="H13868" s="83"/>
    </row>
    <row r="13869" spans="7:8" ht="14.45" x14ac:dyDescent="0.3">
      <c r="G13869" s="83"/>
      <c r="H13869" s="83"/>
    </row>
    <row r="13870" spans="7:8" ht="14.45" x14ac:dyDescent="0.3">
      <c r="G13870" s="83"/>
      <c r="H13870" s="83"/>
    </row>
    <row r="13871" spans="7:8" ht="14.45" x14ac:dyDescent="0.3">
      <c r="G13871" s="83"/>
      <c r="H13871" s="83"/>
    </row>
    <row r="13872" spans="7:8" ht="14.45" x14ac:dyDescent="0.3">
      <c r="G13872" s="83"/>
      <c r="H13872" s="83"/>
    </row>
    <row r="13873" spans="7:8" ht="14.45" x14ac:dyDescent="0.3">
      <c r="G13873" s="83"/>
      <c r="H13873" s="83"/>
    </row>
    <row r="13874" spans="7:8" ht="14.45" x14ac:dyDescent="0.3">
      <c r="G13874" s="83"/>
      <c r="H13874" s="83"/>
    </row>
    <row r="13875" spans="7:8" ht="14.45" x14ac:dyDescent="0.3">
      <c r="G13875" s="83"/>
      <c r="H13875" s="83"/>
    </row>
    <row r="13876" spans="7:8" ht="14.45" x14ac:dyDescent="0.3">
      <c r="G13876" s="83"/>
      <c r="H13876" s="83"/>
    </row>
    <row r="13877" spans="7:8" ht="14.45" x14ac:dyDescent="0.3">
      <c r="G13877" s="83"/>
      <c r="H13877" s="83"/>
    </row>
    <row r="13878" spans="7:8" ht="14.45" x14ac:dyDescent="0.3">
      <c r="G13878" s="83"/>
      <c r="H13878" s="83"/>
    </row>
    <row r="13879" spans="7:8" ht="14.45" x14ac:dyDescent="0.3">
      <c r="G13879" s="83"/>
      <c r="H13879" s="83"/>
    </row>
    <row r="13880" spans="7:8" ht="14.45" x14ac:dyDescent="0.3">
      <c r="G13880" s="83"/>
      <c r="H13880" s="83"/>
    </row>
    <row r="13881" spans="7:8" ht="14.45" x14ac:dyDescent="0.3">
      <c r="G13881" s="83"/>
      <c r="H13881" s="83"/>
    </row>
    <row r="13882" spans="7:8" ht="14.45" x14ac:dyDescent="0.3">
      <c r="G13882" s="83"/>
      <c r="H13882" s="83"/>
    </row>
    <row r="13883" spans="7:8" ht="14.45" x14ac:dyDescent="0.3">
      <c r="G13883" s="83"/>
      <c r="H13883" s="83"/>
    </row>
    <row r="13884" spans="7:8" ht="14.45" x14ac:dyDescent="0.3">
      <c r="G13884" s="83"/>
      <c r="H13884" s="83"/>
    </row>
    <row r="13885" spans="7:8" ht="14.45" x14ac:dyDescent="0.3">
      <c r="G13885" s="83"/>
      <c r="H13885" s="83"/>
    </row>
    <row r="13886" spans="7:8" ht="14.45" x14ac:dyDescent="0.3">
      <c r="G13886" s="83"/>
      <c r="H13886" s="83"/>
    </row>
    <row r="13887" spans="7:8" ht="14.45" x14ac:dyDescent="0.3">
      <c r="G13887" s="83"/>
      <c r="H13887" s="83"/>
    </row>
    <row r="13888" spans="7:8" ht="14.45" x14ac:dyDescent="0.3">
      <c r="G13888" s="83"/>
      <c r="H13888" s="83"/>
    </row>
    <row r="13889" spans="7:8" ht="14.45" x14ac:dyDescent="0.3">
      <c r="G13889" s="83"/>
      <c r="H13889" s="83"/>
    </row>
    <row r="13890" spans="7:8" ht="14.45" x14ac:dyDescent="0.3">
      <c r="G13890" s="83"/>
      <c r="H13890" s="83"/>
    </row>
    <row r="13891" spans="7:8" ht="14.45" x14ac:dyDescent="0.3">
      <c r="G13891" s="83"/>
      <c r="H13891" s="83"/>
    </row>
    <row r="13892" spans="7:8" ht="14.45" x14ac:dyDescent="0.3">
      <c r="G13892" s="83"/>
      <c r="H13892" s="83"/>
    </row>
    <row r="13893" spans="7:8" ht="14.45" x14ac:dyDescent="0.3">
      <c r="G13893" s="83"/>
      <c r="H13893" s="83"/>
    </row>
    <row r="13894" spans="7:8" ht="14.45" x14ac:dyDescent="0.3">
      <c r="G13894" s="83"/>
      <c r="H13894" s="83"/>
    </row>
    <row r="13895" spans="7:8" ht="14.45" x14ac:dyDescent="0.3">
      <c r="G13895" s="83"/>
      <c r="H13895" s="83"/>
    </row>
    <row r="13896" spans="7:8" ht="14.45" x14ac:dyDescent="0.3">
      <c r="G13896" s="83"/>
      <c r="H13896" s="83"/>
    </row>
    <row r="13897" spans="7:8" ht="14.45" x14ac:dyDescent="0.3">
      <c r="G13897" s="83"/>
      <c r="H13897" s="83"/>
    </row>
    <row r="13898" spans="7:8" ht="14.45" x14ac:dyDescent="0.3">
      <c r="G13898" s="83"/>
      <c r="H13898" s="83"/>
    </row>
    <row r="13899" spans="7:8" ht="14.45" x14ac:dyDescent="0.3">
      <c r="G13899" s="83"/>
      <c r="H13899" s="83"/>
    </row>
    <row r="13900" spans="7:8" ht="14.45" x14ac:dyDescent="0.3">
      <c r="G13900" s="83"/>
      <c r="H13900" s="83"/>
    </row>
    <row r="13901" spans="7:8" ht="14.45" x14ac:dyDescent="0.3">
      <c r="G13901" s="83"/>
      <c r="H13901" s="83"/>
    </row>
    <row r="13902" spans="7:8" ht="14.45" x14ac:dyDescent="0.3">
      <c r="G13902" s="83"/>
      <c r="H13902" s="83"/>
    </row>
    <row r="13903" spans="7:8" ht="14.45" x14ac:dyDescent="0.3">
      <c r="G13903" s="83"/>
      <c r="H13903" s="83"/>
    </row>
    <row r="13904" spans="7:8" ht="14.45" x14ac:dyDescent="0.3">
      <c r="G13904" s="83"/>
      <c r="H13904" s="83"/>
    </row>
    <row r="13905" spans="7:8" ht="14.45" x14ac:dyDescent="0.3">
      <c r="G13905" s="83"/>
      <c r="H13905" s="83"/>
    </row>
    <row r="13906" spans="7:8" ht="14.45" x14ac:dyDescent="0.3">
      <c r="G13906" s="83"/>
      <c r="H13906" s="83"/>
    </row>
    <row r="13907" spans="7:8" ht="14.45" x14ac:dyDescent="0.3">
      <c r="G13907" s="83"/>
      <c r="H13907" s="83"/>
    </row>
    <row r="13908" spans="7:8" ht="14.45" x14ac:dyDescent="0.3">
      <c r="G13908" s="83"/>
      <c r="H13908" s="83"/>
    </row>
    <row r="13909" spans="7:8" ht="14.45" x14ac:dyDescent="0.3">
      <c r="G13909" s="83"/>
      <c r="H13909" s="83"/>
    </row>
    <row r="13910" spans="7:8" ht="14.45" x14ac:dyDescent="0.3">
      <c r="G13910" s="83"/>
      <c r="H13910" s="83"/>
    </row>
    <row r="13911" spans="7:8" ht="14.45" x14ac:dyDescent="0.3">
      <c r="G13911" s="83"/>
      <c r="H13911" s="83"/>
    </row>
    <row r="13912" spans="7:8" ht="14.45" x14ac:dyDescent="0.3">
      <c r="G13912" s="83"/>
      <c r="H13912" s="83"/>
    </row>
    <row r="13913" spans="7:8" ht="14.45" x14ac:dyDescent="0.3">
      <c r="G13913" s="83"/>
      <c r="H13913" s="83"/>
    </row>
    <row r="13914" spans="7:8" ht="14.45" x14ac:dyDescent="0.3">
      <c r="G13914" s="83"/>
      <c r="H13914" s="83"/>
    </row>
    <row r="13915" spans="7:8" ht="14.45" x14ac:dyDescent="0.3">
      <c r="G13915" s="83"/>
      <c r="H13915" s="83"/>
    </row>
    <row r="13916" spans="7:8" ht="14.45" x14ac:dyDescent="0.3">
      <c r="G13916" s="83"/>
      <c r="H13916" s="83"/>
    </row>
    <row r="13917" spans="7:8" ht="14.45" x14ac:dyDescent="0.3">
      <c r="G13917" s="83"/>
      <c r="H13917" s="83"/>
    </row>
    <row r="13918" spans="7:8" ht="14.45" x14ac:dyDescent="0.3">
      <c r="G13918" s="83"/>
      <c r="H13918" s="83"/>
    </row>
    <row r="13919" spans="7:8" ht="14.45" x14ac:dyDescent="0.3">
      <c r="G13919" s="83"/>
      <c r="H13919" s="83"/>
    </row>
    <row r="13920" spans="7:8" ht="14.45" x14ac:dyDescent="0.3">
      <c r="G13920" s="83"/>
      <c r="H13920" s="83"/>
    </row>
    <row r="13921" spans="7:8" ht="14.45" x14ac:dyDescent="0.3">
      <c r="G13921" s="83"/>
      <c r="H13921" s="83"/>
    </row>
    <row r="13922" spans="7:8" ht="14.45" x14ac:dyDescent="0.3">
      <c r="G13922" s="83"/>
      <c r="H13922" s="83"/>
    </row>
    <row r="13923" spans="7:8" ht="14.45" x14ac:dyDescent="0.3">
      <c r="G13923" s="83"/>
      <c r="H13923" s="83"/>
    </row>
    <row r="13924" spans="7:8" ht="14.45" x14ac:dyDescent="0.3">
      <c r="G13924" s="83"/>
      <c r="H13924" s="83"/>
    </row>
    <row r="13925" spans="7:8" ht="14.45" x14ac:dyDescent="0.3">
      <c r="G13925" s="83"/>
      <c r="H13925" s="83"/>
    </row>
    <row r="13926" spans="7:8" ht="14.45" x14ac:dyDescent="0.3">
      <c r="G13926" s="83"/>
      <c r="H13926" s="83"/>
    </row>
    <row r="13927" spans="7:8" ht="14.45" x14ac:dyDescent="0.3">
      <c r="G13927" s="83"/>
      <c r="H13927" s="83"/>
    </row>
    <row r="13928" spans="7:8" ht="14.45" x14ac:dyDescent="0.3">
      <c r="G13928" s="83"/>
      <c r="H13928" s="83"/>
    </row>
    <row r="13929" spans="7:8" ht="14.45" x14ac:dyDescent="0.3">
      <c r="G13929" s="83"/>
      <c r="H13929" s="83"/>
    </row>
    <row r="13930" spans="7:8" ht="14.45" x14ac:dyDescent="0.3">
      <c r="G13930" s="83"/>
      <c r="H13930" s="83"/>
    </row>
    <row r="13931" spans="7:8" ht="14.45" x14ac:dyDescent="0.3">
      <c r="G13931" s="83"/>
      <c r="H13931" s="83"/>
    </row>
    <row r="13932" spans="7:8" ht="14.45" x14ac:dyDescent="0.3">
      <c r="G13932" s="83"/>
      <c r="H13932" s="83"/>
    </row>
    <row r="13933" spans="7:8" ht="14.45" x14ac:dyDescent="0.3">
      <c r="G13933" s="83"/>
      <c r="H13933" s="83"/>
    </row>
    <row r="13934" spans="7:8" ht="14.45" x14ac:dyDescent="0.3">
      <c r="G13934" s="83"/>
      <c r="H13934" s="83"/>
    </row>
    <row r="13935" spans="7:8" ht="14.45" x14ac:dyDescent="0.3">
      <c r="G13935" s="83"/>
      <c r="H13935" s="83"/>
    </row>
    <row r="13936" spans="7:8" ht="14.45" x14ac:dyDescent="0.3">
      <c r="G13936" s="83"/>
      <c r="H13936" s="83"/>
    </row>
    <row r="13937" spans="7:8" ht="14.45" x14ac:dyDescent="0.3">
      <c r="G13937" s="83"/>
      <c r="H13937" s="83"/>
    </row>
    <row r="13938" spans="7:8" ht="14.45" x14ac:dyDescent="0.3">
      <c r="G13938" s="83"/>
      <c r="H13938" s="83"/>
    </row>
    <row r="13939" spans="7:8" ht="14.45" x14ac:dyDescent="0.3">
      <c r="G13939" s="83"/>
      <c r="H13939" s="83"/>
    </row>
    <row r="13940" spans="7:8" ht="14.45" x14ac:dyDescent="0.3">
      <c r="G13940" s="83"/>
      <c r="H13940" s="83"/>
    </row>
    <row r="13941" spans="7:8" ht="14.45" x14ac:dyDescent="0.3">
      <c r="G13941" s="83"/>
      <c r="H13941" s="83"/>
    </row>
    <row r="13942" spans="7:8" ht="14.45" x14ac:dyDescent="0.3">
      <c r="G13942" s="83"/>
      <c r="H13942" s="83"/>
    </row>
    <row r="13943" spans="7:8" ht="14.45" x14ac:dyDescent="0.3">
      <c r="G13943" s="83"/>
      <c r="H13943" s="83"/>
    </row>
    <row r="13944" spans="7:8" ht="14.45" x14ac:dyDescent="0.3">
      <c r="G13944" s="83"/>
      <c r="H13944" s="83"/>
    </row>
    <row r="13945" spans="7:8" ht="14.45" x14ac:dyDescent="0.3">
      <c r="G13945" s="83"/>
      <c r="H13945" s="83"/>
    </row>
    <row r="13946" spans="7:8" ht="14.45" x14ac:dyDescent="0.3">
      <c r="G13946" s="83"/>
      <c r="H13946" s="83"/>
    </row>
    <row r="13947" spans="7:8" ht="14.45" x14ac:dyDescent="0.3">
      <c r="G13947" s="83"/>
      <c r="H13947" s="83"/>
    </row>
    <row r="13948" spans="7:8" ht="14.45" x14ac:dyDescent="0.3">
      <c r="G13948" s="83"/>
      <c r="H13948" s="83"/>
    </row>
    <row r="13949" spans="7:8" ht="14.45" x14ac:dyDescent="0.3">
      <c r="G13949" s="83"/>
      <c r="H13949" s="83"/>
    </row>
    <row r="13950" spans="7:8" ht="14.45" x14ac:dyDescent="0.3">
      <c r="G13950" s="83"/>
      <c r="H13950" s="83"/>
    </row>
    <row r="13951" spans="7:8" ht="14.45" x14ac:dyDescent="0.3">
      <c r="G13951" s="83"/>
      <c r="H13951" s="83"/>
    </row>
    <row r="13952" spans="7:8" ht="14.45" x14ac:dyDescent="0.3">
      <c r="G13952" s="83"/>
      <c r="H13952" s="83"/>
    </row>
    <row r="13953" spans="7:8" ht="14.45" x14ac:dyDescent="0.3">
      <c r="G13953" s="83"/>
      <c r="H13953" s="83"/>
    </row>
    <row r="13954" spans="7:8" ht="14.45" x14ac:dyDescent="0.3">
      <c r="G13954" s="83"/>
      <c r="H13954" s="83"/>
    </row>
    <row r="13955" spans="7:8" ht="14.45" x14ac:dyDescent="0.3">
      <c r="G13955" s="83"/>
      <c r="H13955" s="83"/>
    </row>
    <row r="13956" spans="7:8" ht="14.45" x14ac:dyDescent="0.3">
      <c r="G13956" s="83"/>
      <c r="H13956" s="83"/>
    </row>
    <row r="13957" spans="7:8" ht="14.45" x14ac:dyDescent="0.3">
      <c r="G13957" s="83"/>
      <c r="H13957" s="83"/>
    </row>
    <row r="13958" spans="7:8" ht="14.45" x14ac:dyDescent="0.3">
      <c r="G13958" s="83"/>
      <c r="H13958" s="83"/>
    </row>
    <row r="13959" spans="7:8" ht="14.45" x14ac:dyDescent="0.3">
      <c r="G13959" s="83"/>
      <c r="H13959" s="83"/>
    </row>
    <row r="13960" spans="7:8" ht="14.45" x14ac:dyDescent="0.3">
      <c r="G13960" s="83"/>
      <c r="H13960" s="83"/>
    </row>
    <row r="13961" spans="7:8" ht="14.45" x14ac:dyDescent="0.3">
      <c r="G13961" s="83"/>
      <c r="H13961" s="83"/>
    </row>
    <row r="13962" spans="7:8" ht="14.45" x14ac:dyDescent="0.3">
      <c r="G13962" s="83"/>
      <c r="H13962" s="83"/>
    </row>
    <row r="13963" spans="7:8" ht="14.45" x14ac:dyDescent="0.3">
      <c r="G13963" s="83"/>
      <c r="H13963" s="83"/>
    </row>
    <row r="13964" spans="7:8" ht="14.45" x14ac:dyDescent="0.3">
      <c r="G13964" s="83"/>
      <c r="H13964" s="83"/>
    </row>
    <row r="13965" spans="7:8" ht="14.45" x14ac:dyDescent="0.3">
      <c r="G13965" s="83"/>
      <c r="H13965" s="83"/>
    </row>
    <row r="13966" spans="7:8" ht="14.45" x14ac:dyDescent="0.3">
      <c r="G13966" s="83"/>
      <c r="H13966" s="83"/>
    </row>
    <row r="13967" spans="7:8" ht="14.45" x14ac:dyDescent="0.3">
      <c r="G13967" s="83"/>
      <c r="H13967" s="83"/>
    </row>
    <row r="13968" spans="7:8" ht="14.45" x14ac:dyDescent="0.3">
      <c r="G13968" s="83"/>
      <c r="H13968" s="83"/>
    </row>
    <row r="13969" spans="7:8" ht="14.45" x14ac:dyDescent="0.3">
      <c r="G13969" s="83"/>
      <c r="H13969" s="83"/>
    </row>
    <row r="13970" spans="7:8" ht="14.45" x14ac:dyDescent="0.3">
      <c r="G13970" s="83"/>
      <c r="H13970" s="83"/>
    </row>
    <row r="13971" spans="7:8" ht="14.45" x14ac:dyDescent="0.3">
      <c r="G13971" s="83"/>
      <c r="H13971" s="83"/>
    </row>
    <row r="13972" spans="7:8" ht="14.45" x14ac:dyDescent="0.3">
      <c r="G13972" s="83"/>
      <c r="H13972" s="83"/>
    </row>
    <row r="13973" spans="7:8" ht="14.45" x14ac:dyDescent="0.3">
      <c r="G13973" s="83"/>
      <c r="H13973" s="83"/>
    </row>
    <row r="13974" spans="7:8" ht="14.45" x14ac:dyDescent="0.3">
      <c r="G13974" s="83"/>
      <c r="H13974" s="83"/>
    </row>
    <row r="13975" spans="7:8" ht="14.45" x14ac:dyDescent="0.3">
      <c r="G13975" s="83"/>
      <c r="H13975" s="83"/>
    </row>
    <row r="13976" spans="7:8" ht="14.45" x14ac:dyDescent="0.3">
      <c r="G13976" s="83"/>
      <c r="H13976" s="83"/>
    </row>
    <row r="13977" spans="7:8" ht="14.45" x14ac:dyDescent="0.3">
      <c r="G13977" s="83"/>
      <c r="H13977" s="83"/>
    </row>
    <row r="13978" spans="7:8" ht="14.45" x14ac:dyDescent="0.3">
      <c r="G13978" s="83"/>
      <c r="H13978" s="83"/>
    </row>
    <row r="13979" spans="7:8" ht="14.45" x14ac:dyDescent="0.3">
      <c r="G13979" s="83"/>
      <c r="H13979" s="83"/>
    </row>
    <row r="13980" spans="7:8" ht="14.45" x14ac:dyDescent="0.3">
      <c r="G13980" s="83"/>
      <c r="H13980" s="83"/>
    </row>
    <row r="13981" spans="7:8" ht="14.45" x14ac:dyDescent="0.3">
      <c r="G13981" s="83"/>
      <c r="H13981" s="83"/>
    </row>
    <row r="13982" spans="7:8" ht="14.45" x14ac:dyDescent="0.3">
      <c r="G13982" s="83"/>
      <c r="H13982" s="83"/>
    </row>
    <row r="13983" spans="7:8" ht="14.45" x14ac:dyDescent="0.3">
      <c r="G13983" s="83"/>
      <c r="H13983" s="83"/>
    </row>
    <row r="13984" spans="7:8" ht="14.45" x14ac:dyDescent="0.3">
      <c r="G13984" s="83"/>
      <c r="H13984" s="83"/>
    </row>
    <row r="13985" spans="7:8" ht="14.45" x14ac:dyDescent="0.3">
      <c r="G13985" s="83"/>
      <c r="H13985" s="83"/>
    </row>
    <row r="13986" spans="7:8" ht="14.45" x14ac:dyDescent="0.3">
      <c r="G13986" s="83"/>
      <c r="H13986" s="83"/>
    </row>
    <row r="13987" spans="7:8" ht="14.45" x14ac:dyDescent="0.3">
      <c r="G13987" s="83"/>
      <c r="H13987" s="83"/>
    </row>
    <row r="13988" spans="7:8" ht="14.45" x14ac:dyDescent="0.3">
      <c r="G13988" s="83"/>
      <c r="H13988" s="83"/>
    </row>
    <row r="13989" spans="7:8" ht="14.45" x14ac:dyDescent="0.3">
      <c r="G13989" s="83"/>
      <c r="H13989" s="83"/>
    </row>
    <row r="13990" spans="7:8" ht="14.45" x14ac:dyDescent="0.3">
      <c r="G13990" s="83"/>
      <c r="H13990" s="83"/>
    </row>
    <row r="13991" spans="7:8" ht="14.45" x14ac:dyDescent="0.3">
      <c r="G13991" s="83"/>
      <c r="H13991" s="83"/>
    </row>
    <row r="13992" spans="7:8" ht="14.45" x14ac:dyDescent="0.3">
      <c r="G13992" s="83"/>
      <c r="H13992" s="83"/>
    </row>
    <row r="13993" spans="7:8" ht="14.45" x14ac:dyDescent="0.3">
      <c r="G13993" s="83"/>
      <c r="H13993" s="83"/>
    </row>
    <row r="13994" spans="7:8" ht="14.45" x14ac:dyDescent="0.3">
      <c r="G13994" s="83"/>
      <c r="H13994" s="83"/>
    </row>
    <row r="13995" spans="7:8" ht="14.45" x14ac:dyDescent="0.3">
      <c r="G13995" s="83"/>
      <c r="H13995" s="83"/>
    </row>
    <row r="13996" spans="7:8" ht="14.45" x14ac:dyDescent="0.3">
      <c r="G13996" s="83"/>
      <c r="H13996" s="83"/>
    </row>
    <row r="13997" spans="7:8" ht="14.45" x14ac:dyDescent="0.3">
      <c r="G13997" s="83"/>
      <c r="H13997" s="83"/>
    </row>
    <row r="13998" spans="7:8" ht="14.45" x14ac:dyDescent="0.3">
      <c r="G13998" s="83"/>
      <c r="H13998" s="83"/>
    </row>
    <row r="13999" spans="7:8" ht="14.45" x14ac:dyDescent="0.3">
      <c r="G13999" s="83"/>
      <c r="H13999" s="83"/>
    </row>
    <row r="14000" spans="7:8" ht="14.45" x14ac:dyDescent="0.3">
      <c r="G14000" s="83"/>
      <c r="H14000" s="83"/>
    </row>
    <row r="14001" spans="7:8" ht="14.45" x14ac:dyDescent="0.3">
      <c r="G14001" s="83"/>
      <c r="H14001" s="83"/>
    </row>
    <row r="14002" spans="7:8" ht="14.45" x14ac:dyDescent="0.3">
      <c r="G14002" s="83"/>
      <c r="H14002" s="83"/>
    </row>
    <row r="14003" spans="7:8" ht="14.45" x14ac:dyDescent="0.3">
      <c r="G14003" s="83"/>
      <c r="H14003" s="83"/>
    </row>
    <row r="14004" spans="7:8" ht="14.45" x14ac:dyDescent="0.3">
      <c r="G14004" s="83"/>
      <c r="H14004" s="83"/>
    </row>
    <row r="14005" spans="7:8" ht="14.45" x14ac:dyDescent="0.3">
      <c r="G14005" s="83"/>
      <c r="H14005" s="83"/>
    </row>
    <row r="14006" spans="7:8" ht="14.45" x14ac:dyDescent="0.3">
      <c r="G14006" s="83"/>
      <c r="H14006" s="83"/>
    </row>
    <row r="14007" spans="7:8" ht="14.45" x14ac:dyDescent="0.3">
      <c r="G14007" s="83"/>
      <c r="H14007" s="83"/>
    </row>
    <row r="14008" spans="7:8" ht="14.45" x14ac:dyDescent="0.3">
      <c r="G14008" s="83"/>
      <c r="H14008" s="83"/>
    </row>
    <row r="14009" spans="7:8" ht="14.45" x14ac:dyDescent="0.3">
      <c r="G14009" s="83"/>
      <c r="H14009" s="83"/>
    </row>
    <row r="14010" spans="7:8" ht="14.45" x14ac:dyDescent="0.3">
      <c r="G14010" s="83"/>
      <c r="H14010" s="83"/>
    </row>
    <row r="14011" spans="7:8" ht="14.45" x14ac:dyDescent="0.3">
      <c r="G14011" s="83"/>
      <c r="H14011" s="83"/>
    </row>
    <row r="14012" spans="7:8" ht="14.45" x14ac:dyDescent="0.3">
      <c r="G14012" s="83"/>
      <c r="H14012" s="83"/>
    </row>
    <row r="14013" spans="7:8" ht="14.45" x14ac:dyDescent="0.3">
      <c r="G14013" s="83"/>
      <c r="H14013" s="83"/>
    </row>
    <row r="14014" spans="7:8" ht="14.45" x14ac:dyDescent="0.3">
      <c r="G14014" s="83"/>
      <c r="H14014" s="83"/>
    </row>
    <row r="14015" spans="7:8" ht="14.45" x14ac:dyDescent="0.3">
      <c r="G14015" s="83"/>
      <c r="H14015" s="83"/>
    </row>
    <row r="14016" spans="7:8" ht="14.45" x14ac:dyDescent="0.3">
      <c r="G14016" s="83"/>
      <c r="H14016" s="83"/>
    </row>
    <row r="14017" spans="7:8" ht="14.45" x14ac:dyDescent="0.3">
      <c r="G14017" s="83"/>
      <c r="H14017" s="83"/>
    </row>
    <row r="14018" spans="7:8" ht="14.45" x14ac:dyDescent="0.3">
      <c r="G14018" s="83"/>
      <c r="H14018" s="83"/>
    </row>
    <row r="14019" spans="7:8" ht="14.45" x14ac:dyDescent="0.3">
      <c r="G14019" s="83"/>
      <c r="H14019" s="83"/>
    </row>
    <row r="14020" spans="7:8" ht="14.45" x14ac:dyDescent="0.3">
      <c r="G14020" s="83"/>
      <c r="H14020" s="83"/>
    </row>
    <row r="14021" spans="7:8" ht="14.45" x14ac:dyDescent="0.3">
      <c r="G14021" s="83"/>
      <c r="H14021" s="83"/>
    </row>
    <row r="14022" spans="7:8" ht="14.45" x14ac:dyDescent="0.3">
      <c r="G14022" s="83"/>
      <c r="H14022" s="83"/>
    </row>
    <row r="14023" spans="7:8" ht="14.45" x14ac:dyDescent="0.3">
      <c r="G14023" s="83"/>
      <c r="H14023" s="83"/>
    </row>
    <row r="14024" spans="7:8" ht="14.45" x14ac:dyDescent="0.3">
      <c r="G14024" s="83"/>
      <c r="H14024" s="83"/>
    </row>
    <row r="14025" spans="7:8" ht="14.45" x14ac:dyDescent="0.3">
      <c r="G14025" s="83"/>
      <c r="H14025" s="83"/>
    </row>
    <row r="14026" spans="7:8" ht="14.45" x14ac:dyDescent="0.3">
      <c r="G14026" s="83"/>
      <c r="H14026" s="83"/>
    </row>
    <row r="14027" spans="7:8" ht="14.45" x14ac:dyDescent="0.3">
      <c r="G14027" s="83"/>
      <c r="H14027" s="83"/>
    </row>
    <row r="14028" spans="7:8" ht="14.45" x14ac:dyDescent="0.3">
      <c r="G14028" s="83"/>
      <c r="H14028" s="83"/>
    </row>
    <row r="14029" spans="7:8" ht="14.45" x14ac:dyDescent="0.3">
      <c r="G14029" s="83"/>
      <c r="H14029" s="83"/>
    </row>
    <row r="14030" spans="7:8" ht="14.45" x14ac:dyDescent="0.3">
      <c r="G14030" s="83"/>
      <c r="H14030" s="83"/>
    </row>
    <row r="14031" spans="7:8" ht="14.45" x14ac:dyDescent="0.3">
      <c r="G14031" s="83"/>
      <c r="H14031" s="83"/>
    </row>
    <row r="14032" spans="7:8" ht="14.45" x14ac:dyDescent="0.3">
      <c r="G14032" s="83"/>
      <c r="H14032" s="83"/>
    </row>
    <row r="14033" spans="7:8" ht="14.45" x14ac:dyDescent="0.3">
      <c r="G14033" s="83"/>
      <c r="H14033" s="83"/>
    </row>
    <row r="14034" spans="7:8" ht="14.45" x14ac:dyDescent="0.3">
      <c r="G14034" s="83"/>
      <c r="H14034" s="83"/>
    </row>
    <row r="14035" spans="7:8" ht="14.45" x14ac:dyDescent="0.3">
      <c r="G14035" s="83"/>
      <c r="H14035" s="83"/>
    </row>
    <row r="14036" spans="7:8" ht="14.45" x14ac:dyDescent="0.3">
      <c r="G14036" s="83"/>
      <c r="H14036" s="83"/>
    </row>
    <row r="14037" spans="7:8" ht="14.45" x14ac:dyDescent="0.3">
      <c r="G14037" s="83"/>
      <c r="H14037" s="83"/>
    </row>
    <row r="14038" spans="7:8" ht="14.45" x14ac:dyDescent="0.3">
      <c r="G14038" s="83"/>
      <c r="H14038" s="83"/>
    </row>
    <row r="14039" spans="7:8" ht="14.45" x14ac:dyDescent="0.3">
      <c r="G14039" s="83"/>
      <c r="H14039" s="83"/>
    </row>
    <row r="14040" spans="7:8" ht="14.45" x14ac:dyDescent="0.3">
      <c r="G14040" s="83"/>
      <c r="H14040" s="83"/>
    </row>
    <row r="14041" spans="7:8" ht="14.45" x14ac:dyDescent="0.3">
      <c r="G14041" s="83"/>
      <c r="H14041" s="83"/>
    </row>
    <row r="14042" spans="7:8" ht="14.45" x14ac:dyDescent="0.3">
      <c r="G14042" s="83"/>
      <c r="H14042" s="83"/>
    </row>
    <row r="14043" spans="7:8" ht="14.45" x14ac:dyDescent="0.3">
      <c r="G14043" s="83"/>
      <c r="H14043" s="83"/>
    </row>
    <row r="14044" spans="7:8" ht="14.45" x14ac:dyDescent="0.3">
      <c r="G14044" s="83"/>
      <c r="H14044" s="83"/>
    </row>
    <row r="14045" spans="7:8" ht="14.45" x14ac:dyDescent="0.3">
      <c r="G14045" s="83"/>
      <c r="H14045" s="83"/>
    </row>
    <row r="14046" spans="7:8" ht="14.45" x14ac:dyDescent="0.3">
      <c r="G14046" s="83"/>
      <c r="H14046" s="83"/>
    </row>
    <row r="14047" spans="7:8" ht="14.45" x14ac:dyDescent="0.3">
      <c r="G14047" s="83"/>
      <c r="H14047" s="83"/>
    </row>
    <row r="14048" spans="7:8" ht="14.45" x14ac:dyDescent="0.3">
      <c r="G14048" s="83"/>
      <c r="H14048" s="83"/>
    </row>
    <row r="14049" spans="7:8" ht="14.45" x14ac:dyDescent="0.3">
      <c r="G14049" s="83"/>
      <c r="H14049" s="83"/>
    </row>
    <row r="14050" spans="7:8" ht="14.45" x14ac:dyDescent="0.3">
      <c r="G14050" s="83"/>
      <c r="H14050" s="83"/>
    </row>
    <row r="14051" spans="7:8" ht="14.45" x14ac:dyDescent="0.3">
      <c r="G14051" s="83"/>
      <c r="H14051" s="83"/>
    </row>
    <row r="14052" spans="7:8" ht="14.45" x14ac:dyDescent="0.3">
      <c r="G14052" s="83"/>
      <c r="H14052" s="83"/>
    </row>
    <row r="14053" spans="7:8" ht="14.45" x14ac:dyDescent="0.3">
      <c r="G14053" s="83"/>
      <c r="H14053" s="83"/>
    </row>
    <row r="14054" spans="7:8" ht="14.45" x14ac:dyDescent="0.3">
      <c r="G14054" s="83"/>
      <c r="H14054" s="83"/>
    </row>
    <row r="14055" spans="7:8" ht="14.45" x14ac:dyDescent="0.3">
      <c r="G14055" s="83"/>
      <c r="H14055" s="83"/>
    </row>
    <row r="14056" spans="7:8" ht="14.45" x14ac:dyDescent="0.3">
      <c r="G14056" s="83"/>
      <c r="H14056" s="83"/>
    </row>
    <row r="14057" spans="7:8" ht="14.45" x14ac:dyDescent="0.3">
      <c r="G14057" s="83"/>
      <c r="H14057" s="83"/>
    </row>
    <row r="14058" spans="7:8" ht="14.45" x14ac:dyDescent="0.3">
      <c r="G14058" s="83"/>
      <c r="H14058" s="83"/>
    </row>
    <row r="14059" spans="7:8" ht="14.45" x14ac:dyDescent="0.3">
      <c r="G14059" s="83"/>
      <c r="H14059" s="83"/>
    </row>
    <row r="14060" spans="7:8" ht="14.45" x14ac:dyDescent="0.3">
      <c r="G14060" s="83"/>
      <c r="H14060" s="83"/>
    </row>
    <row r="14061" spans="7:8" ht="14.45" x14ac:dyDescent="0.3">
      <c r="G14061" s="83"/>
      <c r="H14061" s="83"/>
    </row>
    <row r="14062" spans="7:8" ht="14.45" x14ac:dyDescent="0.3">
      <c r="G14062" s="83"/>
      <c r="H14062" s="83"/>
    </row>
    <row r="14063" spans="7:8" ht="14.45" x14ac:dyDescent="0.3">
      <c r="G14063" s="83"/>
      <c r="H14063" s="83"/>
    </row>
    <row r="14064" spans="7:8" ht="14.45" x14ac:dyDescent="0.3">
      <c r="G14064" s="83"/>
      <c r="H14064" s="83"/>
    </row>
    <row r="14065" spans="7:8" ht="14.45" x14ac:dyDescent="0.3">
      <c r="G14065" s="83"/>
      <c r="H14065" s="83"/>
    </row>
    <row r="14066" spans="7:8" ht="14.45" x14ac:dyDescent="0.3">
      <c r="G14066" s="83"/>
      <c r="H14066" s="83"/>
    </row>
    <row r="14067" spans="7:8" ht="14.45" x14ac:dyDescent="0.3">
      <c r="G14067" s="83"/>
      <c r="H14067" s="83"/>
    </row>
    <row r="14068" spans="7:8" ht="14.45" x14ac:dyDescent="0.3">
      <c r="G14068" s="83"/>
      <c r="H14068" s="83"/>
    </row>
    <row r="14069" spans="7:8" ht="14.45" x14ac:dyDescent="0.3">
      <c r="G14069" s="83"/>
      <c r="H14069" s="83"/>
    </row>
    <row r="14070" spans="7:8" ht="14.45" x14ac:dyDescent="0.3">
      <c r="G14070" s="83"/>
      <c r="H14070" s="83"/>
    </row>
    <row r="14071" spans="7:8" ht="14.45" x14ac:dyDescent="0.3">
      <c r="G14071" s="83"/>
      <c r="H14071" s="83"/>
    </row>
    <row r="14072" spans="7:8" ht="14.45" x14ac:dyDescent="0.3">
      <c r="G14072" s="83"/>
      <c r="H14072" s="83"/>
    </row>
    <row r="14073" spans="7:8" ht="14.45" x14ac:dyDescent="0.3">
      <c r="G14073" s="83"/>
      <c r="H14073" s="83"/>
    </row>
    <row r="14074" spans="7:8" ht="14.45" x14ac:dyDescent="0.3">
      <c r="G14074" s="83"/>
      <c r="H14074" s="83"/>
    </row>
    <row r="14075" spans="7:8" ht="14.45" x14ac:dyDescent="0.3">
      <c r="G14075" s="83"/>
      <c r="H14075" s="83"/>
    </row>
    <row r="14076" spans="7:8" ht="14.45" x14ac:dyDescent="0.3">
      <c r="G14076" s="83"/>
      <c r="H14076" s="83"/>
    </row>
    <row r="14077" spans="7:8" ht="14.45" x14ac:dyDescent="0.3">
      <c r="G14077" s="83"/>
      <c r="H14077" s="83"/>
    </row>
    <row r="14078" spans="7:8" ht="14.45" x14ac:dyDescent="0.3">
      <c r="G14078" s="83"/>
      <c r="H14078" s="83"/>
    </row>
    <row r="14079" spans="7:8" ht="14.45" x14ac:dyDescent="0.3">
      <c r="G14079" s="83"/>
      <c r="H14079" s="83"/>
    </row>
    <row r="14080" spans="7:8" ht="14.45" x14ac:dyDescent="0.3">
      <c r="G14080" s="83"/>
      <c r="H14080" s="83"/>
    </row>
    <row r="14081" spans="7:8" ht="14.45" x14ac:dyDescent="0.3">
      <c r="G14081" s="83"/>
      <c r="H14081" s="83"/>
    </row>
    <row r="14082" spans="7:8" ht="14.45" x14ac:dyDescent="0.3">
      <c r="G14082" s="83"/>
      <c r="H14082" s="83"/>
    </row>
    <row r="14083" spans="7:8" ht="14.45" x14ac:dyDescent="0.3">
      <c r="G14083" s="83"/>
      <c r="H14083" s="83"/>
    </row>
    <row r="14084" spans="7:8" ht="14.45" x14ac:dyDescent="0.3">
      <c r="G14084" s="83"/>
      <c r="H14084" s="83"/>
    </row>
    <row r="14085" spans="7:8" ht="14.45" x14ac:dyDescent="0.3">
      <c r="G14085" s="83"/>
      <c r="H14085" s="83"/>
    </row>
    <row r="14086" spans="7:8" ht="14.45" x14ac:dyDescent="0.3">
      <c r="G14086" s="83"/>
      <c r="H14086" s="83"/>
    </row>
    <row r="14087" spans="7:8" ht="14.45" x14ac:dyDescent="0.3">
      <c r="G14087" s="83"/>
      <c r="H14087" s="83"/>
    </row>
    <row r="14088" spans="7:8" ht="14.45" x14ac:dyDescent="0.3">
      <c r="G14088" s="83"/>
      <c r="H14088" s="83"/>
    </row>
    <row r="14089" spans="7:8" ht="14.45" x14ac:dyDescent="0.3">
      <c r="G14089" s="83"/>
      <c r="H14089" s="83"/>
    </row>
    <row r="14090" spans="7:8" ht="14.45" x14ac:dyDescent="0.3">
      <c r="G14090" s="83"/>
      <c r="H14090" s="83"/>
    </row>
    <row r="14091" spans="7:8" ht="14.45" x14ac:dyDescent="0.3">
      <c r="G14091" s="83"/>
      <c r="H14091" s="83"/>
    </row>
    <row r="14092" spans="7:8" ht="14.45" x14ac:dyDescent="0.3">
      <c r="G14092" s="83"/>
      <c r="H14092" s="83"/>
    </row>
    <row r="14093" spans="7:8" ht="14.45" x14ac:dyDescent="0.3">
      <c r="G14093" s="83"/>
      <c r="H14093" s="83"/>
    </row>
    <row r="14094" spans="7:8" ht="14.45" x14ac:dyDescent="0.3">
      <c r="G14094" s="83"/>
      <c r="H14094" s="83"/>
    </row>
    <row r="14095" spans="7:8" ht="14.45" x14ac:dyDescent="0.3">
      <c r="G14095" s="83"/>
      <c r="H14095" s="83"/>
    </row>
    <row r="14096" spans="7:8" ht="14.45" x14ac:dyDescent="0.3">
      <c r="G14096" s="83"/>
      <c r="H14096" s="83"/>
    </row>
    <row r="14097" spans="7:8" ht="14.45" x14ac:dyDescent="0.3">
      <c r="G14097" s="83"/>
      <c r="H14097" s="83"/>
    </row>
    <row r="14098" spans="7:8" ht="14.45" x14ac:dyDescent="0.3">
      <c r="G14098" s="83"/>
      <c r="H14098" s="83"/>
    </row>
    <row r="14099" spans="7:8" ht="14.45" x14ac:dyDescent="0.3">
      <c r="G14099" s="83"/>
      <c r="H14099" s="83"/>
    </row>
    <row r="14100" spans="7:8" ht="14.45" x14ac:dyDescent="0.3">
      <c r="G14100" s="83"/>
      <c r="H14100" s="83"/>
    </row>
    <row r="14101" spans="7:8" ht="14.45" x14ac:dyDescent="0.3">
      <c r="G14101" s="83"/>
      <c r="H14101" s="83"/>
    </row>
    <row r="14102" spans="7:8" ht="14.45" x14ac:dyDescent="0.3">
      <c r="G14102" s="83"/>
      <c r="H14102" s="83"/>
    </row>
    <row r="14103" spans="7:8" ht="14.45" x14ac:dyDescent="0.3">
      <c r="G14103" s="83"/>
      <c r="H14103" s="83"/>
    </row>
    <row r="14104" spans="7:8" ht="14.45" x14ac:dyDescent="0.3">
      <c r="G14104" s="83"/>
      <c r="H14104" s="83"/>
    </row>
    <row r="14105" spans="7:8" ht="14.45" x14ac:dyDescent="0.3">
      <c r="G14105" s="83"/>
      <c r="H14105" s="83"/>
    </row>
    <row r="14106" spans="7:8" ht="14.45" x14ac:dyDescent="0.3">
      <c r="G14106" s="83"/>
      <c r="H14106" s="83"/>
    </row>
    <row r="14107" spans="7:8" ht="14.45" x14ac:dyDescent="0.3">
      <c r="G14107" s="83"/>
      <c r="H14107" s="83"/>
    </row>
    <row r="14108" spans="7:8" ht="14.45" x14ac:dyDescent="0.3">
      <c r="G14108" s="83"/>
      <c r="H14108" s="83"/>
    </row>
    <row r="14109" spans="7:8" ht="14.45" x14ac:dyDescent="0.3">
      <c r="G14109" s="83"/>
      <c r="H14109" s="83"/>
    </row>
    <row r="14110" spans="7:8" ht="14.45" x14ac:dyDescent="0.3">
      <c r="G14110" s="83"/>
      <c r="H14110" s="83"/>
    </row>
    <row r="14111" spans="7:8" ht="14.45" x14ac:dyDescent="0.3">
      <c r="G14111" s="83"/>
      <c r="H14111" s="83"/>
    </row>
    <row r="14112" spans="7:8" ht="14.45" x14ac:dyDescent="0.3">
      <c r="G14112" s="83"/>
      <c r="H14112" s="83"/>
    </row>
    <row r="14113" spans="7:8" ht="14.45" x14ac:dyDescent="0.3">
      <c r="G14113" s="83"/>
      <c r="H14113" s="83"/>
    </row>
    <row r="14114" spans="7:8" ht="14.45" x14ac:dyDescent="0.3">
      <c r="G14114" s="83"/>
      <c r="H14114" s="83"/>
    </row>
    <row r="14115" spans="7:8" ht="14.45" x14ac:dyDescent="0.3">
      <c r="G14115" s="83"/>
      <c r="H14115" s="83"/>
    </row>
    <row r="14116" spans="7:8" ht="14.45" x14ac:dyDescent="0.3">
      <c r="G14116" s="83"/>
      <c r="H14116" s="83"/>
    </row>
    <row r="14117" spans="7:8" ht="14.45" x14ac:dyDescent="0.3">
      <c r="G14117" s="83"/>
      <c r="H14117" s="83"/>
    </row>
    <row r="14118" spans="7:8" ht="14.45" x14ac:dyDescent="0.3">
      <c r="G14118" s="83"/>
      <c r="H14118" s="83"/>
    </row>
    <row r="14119" spans="7:8" ht="14.45" x14ac:dyDescent="0.3">
      <c r="G14119" s="83"/>
      <c r="H14119" s="83"/>
    </row>
    <row r="14120" spans="7:8" ht="14.45" x14ac:dyDescent="0.3">
      <c r="G14120" s="83"/>
      <c r="H14120" s="83"/>
    </row>
    <row r="14121" spans="7:8" ht="14.45" x14ac:dyDescent="0.3">
      <c r="G14121" s="83"/>
      <c r="H14121" s="83"/>
    </row>
    <row r="14122" spans="7:8" ht="14.45" x14ac:dyDescent="0.3">
      <c r="G14122" s="83"/>
      <c r="H14122" s="83"/>
    </row>
    <row r="14123" spans="7:8" ht="14.45" x14ac:dyDescent="0.3">
      <c r="G14123" s="83"/>
      <c r="H14123" s="83"/>
    </row>
    <row r="14124" spans="7:8" ht="14.45" x14ac:dyDescent="0.3">
      <c r="G14124" s="83"/>
      <c r="H14124" s="83"/>
    </row>
    <row r="14125" spans="7:8" ht="14.45" x14ac:dyDescent="0.3">
      <c r="G14125" s="83"/>
      <c r="H14125" s="83"/>
    </row>
    <row r="14126" spans="7:8" ht="14.45" x14ac:dyDescent="0.3">
      <c r="G14126" s="83"/>
      <c r="H14126" s="83"/>
    </row>
    <row r="14127" spans="7:8" ht="14.45" x14ac:dyDescent="0.3">
      <c r="G14127" s="83"/>
      <c r="H14127" s="83"/>
    </row>
    <row r="14128" spans="7:8" ht="14.45" x14ac:dyDescent="0.3">
      <c r="G14128" s="83"/>
      <c r="H14128" s="83"/>
    </row>
    <row r="14129" spans="7:8" ht="14.45" x14ac:dyDescent="0.3">
      <c r="G14129" s="83"/>
      <c r="H14129" s="83"/>
    </row>
    <row r="14130" spans="7:8" ht="14.45" x14ac:dyDescent="0.3">
      <c r="G14130" s="83"/>
      <c r="H14130" s="83"/>
    </row>
    <row r="14131" spans="7:8" ht="14.45" x14ac:dyDescent="0.3">
      <c r="G14131" s="83"/>
      <c r="H14131" s="83"/>
    </row>
    <row r="14132" spans="7:8" ht="14.45" x14ac:dyDescent="0.3">
      <c r="G14132" s="83"/>
      <c r="H14132" s="83"/>
    </row>
    <row r="14133" spans="7:8" ht="14.45" x14ac:dyDescent="0.3">
      <c r="G14133" s="83"/>
      <c r="H14133" s="83"/>
    </row>
    <row r="14134" spans="7:8" ht="14.45" x14ac:dyDescent="0.3">
      <c r="G14134" s="83"/>
      <c r="H14134" s="83"/>
    </row>
    <row r="14135" spans="7:8" ht="14.45" x14ac:dyDescent="0.3">
      <c r="G14135" s="83"/>
      <c r="H14135" s="83"/>
    </row>
    <row r="14136" spans="7:8" ht="14.45" x14ac:dyDescent="0.3">
      <c r="G14136" s="83"/>
      <c r="H14136" s="83"/>
    </row>
    <row r="14137" spans="7:8" ht="14.45" x14ac:dyDescent="0.3">
      <c r="G14137" s="83"/>
      <c r="H14137" s="83"/>
    </row>
    <row r="14138" spans="7:8" ht="14.45" x14ac:dyDescent="0.3">
      <c r="G14138" s="83"/>
      <c r="H14138" s="83"/>
    </row>
    <row r="14139" spans="7:8" ht="14.45" x14ac:dyDescent="0.3">
      <c r="G14139" s="83"/>
      <c r="H14139" s="83"/>
    </row>
    <row r="14140" spans="7:8" ht="14.45" x14ac:dyDescent="0.3">
      <c r="G14140" s="83"/>
      <c r="H14140" s="83"/>
    </row>
    <row r="14141" spans="7:8" ht="14.45" x14ac:dyDescent="0.3">
      <c r="G14141" s="83"/>
      <c r="H14141" s="83"/>
    </row>
    <row r="14142" spans="7:8" ht="14.45" x14ac:dyDescent="0.3">
      <c r="G14142" s="83"/>
      <c r="H14142" s="83"/>
    </row>
    <row r="14143" spans="7:8" ht="14.45" x14ac:dyDescent="0.3">
      <c r="G14143" s="83"/>
      <c r="H14143" s="83"/>
    </row>
    <row r="14144" spans="7:8" ht="14.45" x14ac:dyDescent="0.3">
      <c r="G14144" s="83"/>
      <c r="H14144" s="83"/>
    </row>
    <row r="14145" spans="7:8" ht="14.45" x14ac:dyDescent="0.3">
      <c r="G14145" s="83"/>
      <c r="H14145" s="83"/>
    </row>
    <row r="14146" spans="7:8" ht="14.45" x14ac:dyDescent="0.3">
      <c r="G14146" s="83"/>
      <c r="H14146" s="83"/>
    </row>
    <row r="14147" spans="7:8" ht="14.45" x14ac:dyDescent="0.3">
      <c r="G14147" s="83"/>
      <c r="H14147" s="83"/>
    </row>
    <row r="14148" spans="7:8" ht="14.45" x14ac:dyDescent="0.3">
      <c r="G14148" s="83"/>
      <c r="H14148" s="83"/>
    </row>
    <row r="14149" spans="7:8" ht="14.45" x14ac:dyDescent="0.3">
      <c r="G14149" s="83"/>
      <c r="H14149" s="83"/>
    </row>
    <row r="14150" spans="7:8" ht="14.45" x14ac:dyDescent="0.3">
      <c r="G14150" s="83"/>
      <c r="H14150" s="83"/>
    </row>
    <row r="14151" spans="7:8" ht="14.45" x14ac:dyDescent="0.3">
      <c r="G14151" s="83"/>
      <c r="H14151" s="83"/>
    </row>
    <row r="14152" spans="7:8" ht="14.45" x14ac:dyDescent="0.3">
      <c r="G14152" s="83"/>
      <c r="H14152" s="83"/>
    </row>
    <row r="14153" spans="7:8" ht="14.45" x14ac:dyDescent="0.3">
      <c r="G14153" s="83"/>
      <c r="H14153" s="83"/>
    </row>
    <row r="14154" spans="7:8" ht="14.45" x14ac:dyDescent="0.3">
      <c r="G14154" s="83"/>
      <c r="H14154" s="83"/>
    </row>
    <row r="14155" spans="7:8" ht="14.45" x14ac:dyDescent="0.3">
      <c r="G14155" s="83"/>
      <c r="H14155" s="83"/>
    </row>
    <row r="14156" spans="7:8" ht="14.45" x14ac:dyDescent="0.3">
      <c r="G14156" s="83"/>
      <c r="H14156" s="83"/>
    </row>
    <row r="14157" spans="7:8" ht="14.45" x14ac:dyDescent="0.3">
      <c r="G14157" s="83"/>
      <c r="H14157" s="83"/>
    </row>
    <row r="14158" spans="7:8" ht="14.45" x14ac:dyDescent="0.3">
      <c r="G14158" s="83"/>
      <c r="H14158" s="83"/>
    </row>
    <row r="14159" spans="7:8" ht="14.45" x14ac:dyDescent="0.3">
      <c r="G14159" s="83"/>
      <c r="H14159" s="83"/>
    </row>
    <row r="14160" spans="7:8" ht="14.45" x14ac:dyDescent="0.3">
      <c r="G14160" s="83"/>
      <c r="H14160" s="83"/>
    </row>
    <row r="14161" spans="7:8" ht="14.45" x14ac:dyDescent="0.3">
      <c r="G14161" s="83"/>
      <c r="H14161" s="83"/>
    </row>
    <row r="14162" spans="7:8" ht="14.45" x14ac:dyDescent="0.3">
      <c r="G14162" s="83"/>
      <c r="H14162" s="83"/>
    </row>
    <row r="14163" spans="7:8" ht="14.45" x14ac:dyDescent="0.3">
      <c r="G14163" s="83"/>
      <c r="H14163" s="83"/>
    </row>
    <row r="14164" spans="7:8" ht="14.45" x14ac:dyDescent="0.3">
      <c r="G14164" s="83"/>
      <c r="H14164" s="83"/>
    </row>
    <row r="14165" spans="7:8" ht="14.45" x14ac:dyDescent="0.3">
      <c r="G14165" s="83"/>
      <c r="H14165" s="83"/>
    </row>
    <row r="14166" spans="7:8" ht="14.45" x14ac:dyDescent="0.3">
      <c r="G14166" s="83"/>
      <c r="H14166" s="83"/>
    </row>
    <row r="14167" spans="7:8" ht="14.45" x14ac:dyDescent="0.3">
      <c r="G14167" s="83"/>
      <c r="H14167" s="83"/>
    </row>
    <row r="14168" spans="7:8" ht="14.45" x14ac:dyDescent="0.3">
      <c r="G14168" s="83"/>
      <c r="H14168" s="83"/>
    </row>
    <row r="14169" spans="7:8" ht="14.45" x14ac:dyDescent="0.3">
      <c r="G14169" s="83"/>
      <c r="H14169" s="83"/>
    </row>
    <row r="14170" spans="7:8" ht="14.45" x14ac:dyDescent="0.3">
      <c r="G14170" s="83"/>
      <c r="H14170" s="83"/>
    </row>
    <row r="14171" spans="7:8" ht="14.45" x14ac:dyDescent="0.3">
      <c r="G14171" s="83"/>
      <c r="H14171" s="83"/>
    </row>
    <row r="14172" spans="7:8" ht="14.45" x14ac:dyDescent="0.3">
      <c r="G14172" s="83"/>
      <c r="H14172" s="83"/>
    </row>
    <row r="14173" spans="7:8" ht="14.45" x14ac:dyDescent="0.3">
      <c r="G14173" s="83"/>
      <c r="H14173" s="83"/>
    </row>
    <row r="14174" spans="7:8" ht="14.45" x14ac:dyDescent="0.3">
      <c r="G14174" s="83"/>
      <c r="H14174" s="83"/>
    </row>
    <row r="14175" spans="7:8" ht="14.45" x14ac:dyDescent="0.3">
      <c r="G14175" s="83"/>
      <c r="H14175" s="83"/>
    </row>
    <row r="14176" spans="7:8" ht="14.45" x14ac:dyDescent="0.3">
      <c r="G14176" s="83"/>
      <c r="H14176" s="83"/>
    </row>
    <row r="14177" spans="7:8" ht="14.45" x14ac:dyDescent="0.3">
      <c r="G14177" s="83"/>
      <c r="H14177" s="83"/>
    </row>
    <row r="14178" spans="7:8" ht="14.45" x14ac:dyDescent="0.3">
      <c r="G14178" s="83"/>
      <c r="H14178" s="83"/>
    </row>
    <row r="14179" spans="7:8" ht="14.45" x14ac:dyDescent="0.3">
      <c r="G14179" s="83"/>
      <c r="H14179" s="83"/>
    </row>
    <row r="14180" spans="7:8" ht="14.45" x14ac:dyDescent="0.3">
      <c r="G14180" s="83"/>
      <c r="H14180" s="83"/>
    </row>
    <row r="14181" spans="7:8" ht="14.45" x14ac:dyDescent="0.3">
      <c r="G14181" s="83"/>
      <c r="H14181" s="83"/>
    </row>
    <row r="14182" spans="7:8" ht="14.45" x14ac:dyDescent="0.3">
      <c r="G14182" s="83"/>
      <c r="H14182" s="83"/>
    </row>
    <row r="14183" spans="7:8" ht="14.45" x14ac:dyDescent="0.3">
      <c r="G14183" s="83"/>
      <c r="H14183" s="83"/>
    </row>
    <row r="14184" spans="7:8" ht="14.45" x14ac:dyDescent="0.3">
      <c r="G14184" s="83"/>
      <c r="H14184" s="83"/>
    </row>
    <row r="14185" spans="7:8" ht="14.45" x14ac:dyDescent="0.3">
      <c r="G14185" s="83"/>
      <c r="H14185" s="83"/>
    </row>
    <row r="14186" spans="7:8" ht="14.45" x14ac:dyDescent="0.3">
      <c r="G14186" s="83"/>
      <c r="H14186" s="83"/>
    </row>
    <row r="14187" spans="7:8" ht="14.45" x14ac:dyDescent="0.3">
      <c r="G14187" s="83"/>
      <c r="H14187" s="83"/>
    </row>
    <row r="14188" spans="7:8" ht="14.45" x14ac:dyDescent="0.3">
      <c r="G14188" s="83"/>
      <c r="H14188" s="83"/>
    </row>
    <row r="14189" spans="7:8" ht="14.45" x14ac:dyDescent="0.3">
      <c r="G14189" s="83"/>
      <c r="H14189" s="83"/>
    </row>
    <row r="14190" spans="7:8" ht="14.45" x14ac:dyDescent="0.3">
      <c r="G14190" s="83"/>
      <c r="H14190" s="83"/>
    </row>
    <row r="14191" spans="7:8" ht="14.45" x14ac:dyDescent="0.3">
      <c r="G14191" s="83"/>
      <c r="H14191" s="83"/>
    </row>
    <row r="14192" spans="7:8" ht="14.45" x14ac:dyDescent="0.3">
      <c r="G14192" s="83"/>
      <c r="H14192" s="83"/>
    </row>
    <row r="14193" spans="7:8" ht="14.45" x14ac:dyDescent="0.3">
      <c r="G14193" s="83"/>
      <c r="H14193" s="83"/>
    </row>
    <row r="14194" spans="7:8" ht="14.45" x14ac:dyDescent="0.3">
      <c r="G14194" s="83"/>
      <c r="H14194" s="83"/>
    </row>
    <row r="14195" spans="7:8" ht="14.45" x14ac:dyDescent="0.3">
      <c r="G14195" s="83"/>
      <c r="H14195" s="83"/>
    </row>
    <row r="14196" spans="7:8" ht="14.45" x14ac:dyDescent="0.3">
      <c r="G14196" s="83"/>
      <c r="H14196" s="83"/>
    </row>
    <row r="14197" spans="7:8" ht="14.45" x14ac:dyDescent="0.3">
      <c r="G14197" s="83"/>
      <c r="H14197" s="83"/>
    </row>
    <row r="14198" spans="7:8" ht="14.45" x14ac:dyDescent="0.3">
      <c r="G14198" s="83"/>
      <c r="H14198" s="83"/>
    </row>
    <row r="14199" spans="7:8" ht="14.45" x14ac:dyDescent="0.3">
      <c r="G14199" s="83"/>
      <c r="H14199" s="83"/>
    </row>
    <row r="14200" spans="7:8" ht="14.45" x14ac:dyDescent="0.3">
      <c r="G14200" s="83"/>
      <c r="H14200" s="83"/>
    </row>
    <row r="14201" spans="7:8" ht="14.45" x14ac:dyDescent="0.3">
      <c r="G14201" s="83"/>
      <c r="H14201" s="83"/>
    </row>
    <row r="14202" spans="7:8" ht="14.45" x14ac:dyDescent="0.3">
      <c r="G14202" s="83"/>
      <c r="H14202" s="83"/>
    </row>
    <row r="14203" spans="7:8" ht="14.45" x14ac:dyDescent="0.3">
      <c r="G14203" s="83"/>
      <c r="H14203" s="83"/>
    </row>
    <row r="14204" spans="7:8" ht="14.45" x14ac:dyDescent="0.3">
      <c r="G14204" s="83"/>
      <c r="H14204" s="83"/>
    </row>
    <row r="14205" spans="7:8" ht="14.45" x14ac:dyDescent="0.3">
      <c r="G14205" s="83"/>
      <c r="H14205" s="83"/>
    </row>
    <row r="14206" spans="7:8" ht="14.45" x14ac:dyDescent="0.3">
      <c r="G14206" s="83"/>
      <c r="H14206" s="83"/>
    </row>
    <row r="14207" spans="7:8" ht="14.45" x14ac:dyDescent="0.3">
      <c r="G14207" s="83"/>
      <c r="H14207" s="83"/>
    </row>
    <row r="14208" spans="7:8" ht="14.45" x14ac:dyDescent="0.3">
      <c r="G14208" s="83"/>
      <c r="H14208" s="83"/>
    </row>
    <row r="14209" spans="7:8" ht="14.45" x14ac:dyDescent="0.3">
      <c r="G14209" s="83"/>
      <c r="H14209" s="83"/>
    </row>
    <row r="14210" spans="7:8" ht="14.45" x14ac:dyDescent="0.3">
      <c r="G14210" s="83"/>
      <c r="H14210" s="83"/>
    </row>
    <row r="14211" spans="7:8" ht="14.45" x14ac:dyDescent="0.3">
      <c r="G14211" s="83"/>
      <c r="H14211" s="83"/>
    </row>
    <row r="14212" spans="7:8" ht="14.45" x14ac:dyDescent="0.3">
      <c r="G14212" s="83"/>
      <c r="H14212" s="83"/>
    </row>
    <row r="14213" spans="7:8" ht="14.45" x14ac:dyDescent="0.3">
      <c r="G14213" s="83"/>
      <c r="H14213" s="83"/>
    </row>
    <row r="14214" spans="7:8" ht="14.45" x14ac:dyDescent="0.3">
      <c r="G14214" s="83"/>
      <c r="H14214" s="83"/>
    </row>
    <row r="14215" spans="7:8" ht="14.45" x14ac:dyDescent="0.3">
      <c r="G14215" s="83"/>
      <c r="H14215" s="83"/>
    </row>
    <row r="14216" spans="7:8" ht="14.45" x14ac:dyDescent="0.3">
      <c r="G14216" s="83"/>
      <c r="H14216" s="83"/>
    </row>
    <row r="14217" spans="7:8" ht="14.45" x14ac:dyDescent="0.3">
      <c r="G14217" s="83"/>
      <c r="H14217" s="83"/>
    </row>
    <row r="14218" spans="7:8" ht="14.45" x14ac:dyDescent="0.3">
      <c r="G14218" s="83"/>
      <c r="H14218" s="83"/>
    </row>
    <row r="14219" spans="7:8" ht="14.45" x14ac:dyDescent="0.3">
      <c r="G14219" s="83"/>
      <c r="H14219" s="83"/>
    </row>
    <row r="14220" spans="7:8" ht="14.45" x14ac:dyDescent="0.3">
      <c r="G14220" s="83"/>
      <c r="H14220" s="83"/>
    </row>
    <row r="14221" spans="7:8" ht="14.45" x14ac:dyDescent="0.3">
      <c r="G14221" s="83"/>
      <c r="H14221" s="83"/>
    </row>
    <row r="14222" spans="7:8" ht="14.45" x14ac:dyDescent="0.3">
      <c r="G14222" s="83"/>
      <c r="H14222" s="83"/>
    </row>
    <row r="14223" spans="7:8" ht="14.45" x14ac:dyDescent="0.3">
      <c r="G14223" s="83"/>
      <c r="H14223" s="83"/>
    </row>
    <row r="14224" spans="7:8" ht="14.45" x14ac:dyDescent="0.3">
      <c r="G14224" s="83"/>
      <c r="H14224" s="83"/>
    </row>
    <row r="14225" spans="7:8" ht="14.45" x14ac:dyDescent="0.3">
      <c r="G14225" s="83"/>
      <c r="H14225" s="83"/>
    </row>
    <row r="14226" spans="7:8" ht="14.45" x14ac:dyDescent="0.3">
      <c r="G14226" s="83"/>
      <c r="H14226" s="83"/>
    </row>
    <row r="14227" spans="7:8" ht="14.45" x14ac:dyDescent="0.3">
      <c r="G14227" s="83"/>
      <c r="H14227" s="83"/>
    </row>
    <row r="14228" spans="7:8" ht="14.45" x14ac:dyDescent="0.3">
      <c r="G14228" s="83"/>
      <c r="H14228" s="83"/>
    </row>
    <row r="14229" spans="7:8" ht="14.45" x14ac:dyDescent="0.3">
      <c r="G14229" s="83"/>
      <c r="H14229" s="83"/>
    </row>
    <row r="14230" spans="7:8" ht="14.45" x14ac:dyDescent="0.3">
      <c r="G14230" s="83"/>
      <c r="H14230" s="83"/>
    </row>
    <row r="14231" spans="7:8" ht="14.45" x14ac:dyDescent="0.3">
      <c r="G14231" s="83"/>
      <c r="H14231" s="83"/>
    </row>
    <row r="14232" spans="7:8" ht="14.45" x14ac:dyDescent="0.3">
      <c r="G14232" s="83"/>
      <c r="H14232" s="83"/>
    </row>
    <row r="14233" spans="7:8" ht="14.45" x14ac:dyDescent="0.3">
      <c r="G14233" s="83"/>
      <c r="H14233" s="83"/>
    </row>
    <row r="14234" spans="7:8" ht="14.45" x14ac:dyDescent="0.3">
      <c r="G14234" s="83"/>
      <c r="H14234" s="83"/>
    </row>
    <row r="14235" spans="7:8" ht="14.45" x14ac:dyDescent="0.3">
      <c r="G14235" s="83"/>
      <c r="H14235" s="83"/>
    </row>
    <row r="14236" spans="7:8" ht="14.45" x14ac:dyDescent="0.3">
      <c r="G14236" s="83"/>
      <c r="H14236" s="83"/>
    </row>
    <row r="14237" spans="7:8" ht="14.45" x14ac:dyDescent="0.3">
      <c r="G14237" s="83"/>
      <c r="H14237" s="83"/>
    </row>
    <row r="14238" spans="7:8" ht="14.45" x14ac:dyDescent="0.3">
      <c r="G14238" s="83"/>
      <c r="H14238" s="83"/>
    </row>
    <row r="14239" spans="7:8" ht="14.45" x14ac:dyDescent="0.3">
      <c r="G14239" s="83"/>
      <c r="H14239" s="83"/>
    </row>
    <row r="14240" spans="7:8" ht="14.45" x14ac:dyDescent="0.3">
      <c r="G14240" s="83"/>
      <c r="H14240" s="83"/>
    </row>
    <row r="14241" spans="7:8" ht="14.45" x14ac:dyDescent="0.3">
      <c r="G14241" s="83"/>
      <c r="H14241" s="83"/>
    </row>
    <row r="14242" spans="7:8" ht="14.45" x14ac:dyDescent="0.3">
      <c r="G14242" s="83"/>
      <c r="H14242" s="83"/>
    </row>
    <row r="14243" spans="7:8" ht="14.45" x14ac:dyDescent="0.3">
      <c r="G14243" s="83"/>
      <c r="H14243" s="83"/>
    </row>
    <row r="14244" spans="7:8" ht="14.45" x14ac:dyDescent="0.3">
      <c r="G14244" s="83"/>
      <c r="H14244" s="83"/>
    </row>
    <row r="14245" spans="7:8" ht="14.45" x14ac:dyDescent="0.3">
      <c r="G14245" s="83"/>
      <c r="H14245" s="83"/>
    </row>
    <row r="14246" spans="7:8" ht="14.45" x14ac:dyDescent="0.3">
      <c r="G14246" s="83"/>
      <c r="H14246" s="83"/>
    </row>
    <row r="14247" spans="7:8" ht="14.45" x14ac:dyDescent="0.3">
      <c r="G14247" s="83"/>
      <c r="H14247" s="83"/>
    </row>
    <row r="14248" spans="7:8" ht="14.45" x14ac:dyDescent="0.3">
      <c r="G14248" s="83"/>
      <c r="H14248" s="83"/>
    </row>
    <row r="14249" spans="7:8" ht="14.45" x14ac:dyDescent="0.3">
      <c r="G14249" s="83"/>
      <c r="H14249" s="83"/>
    </row>
    <row r="14250" spans="7:8" ht="14.45" x14ac:dyDescent="0.3">
      <c r="G14250" s="83"/>
      <c r="H14250" s="83"/>
    </row>
    <row r="14251" spans="7:8" ht="14.45" x14ac:dyDescent="0.3">
      <c r="G14251" s="83"/>
      <c r="H14251" s="83"/>
    </row>
    <row r="14252" spans="7:8" ht="14.45" x14ac:dyDescent="0.3">
      <c r="G14252" s="83"/>
      <c r="H14252" s="83"/>
    </row>
    <row r="14253" spans="7:8" ht="14.45" x14ac:dyDescent="0.3">
      <c r="G14253" s="83"/>
      <c r="H14253" s="83"/>
    </row>
    <row r="14254" spans="7:8" ht="14.45" x14ac:dyDescent="0.3">
      <c r="G14254" s="83"/>
      <c r="H14254" s="83"/>
    </row>
    <row r="14255" spans="7:8" ht="14.45" x14ac:dyDescent="0.3">
      <c r="G14255" s="83"/>
      <c r="H14255" s="83"/>
    </row>
    <row r="14256" spans="7:8" ht="14.45" x14ac:dyDescent="0.3">
      <c r="G14256" s="83"/>
      <c r="H14256" s="83"/>
    </row>
    <row r="14257" spans="7:8" ht="14.45" x14ac:dyDescent="0.3">
      <c r="G14257" s="83"/>
      <c r="H14257" s="83"/>
    </row>
    <row r="14258" spans="7:8" ht="14.45" x14ac:dyDescent="0.3">
      <c r="G14258" s="83"/>
      <c r="H14258" s="83"/>
    </row>
    <row r="14259" spans="7:8" ht="14.45" x14ac:dyDescent="0.3">
      <c r="G14259" s="83"/>
      <c r="H14259" s="83"/>
    </row>
    <row r="14260" spans="7:8" ht="14.45" x14ac:dyDescent="0.3">
      <c r="G14260" s="83"/>
      <c r="H14260" s="83"/>
    </row>
    <row r="14261" spans="7:8" ht="14.45" x14ac:dyDescent="0.3">
      <c r="G14261" s="83"/>
      <c r="H14261" s="83"/>
    </row>
    <row r="14262" spans="7:8" ht="14.45" x14ac:dyDescent="0.3">
      <c r="G14262" s="83"/>
      <c r="H14262" s="83"/>
    </row>
    <row r="14263" spans="7:8" ht="14.45" x14ac:dyDescent="0.3">
      <c r="G14263" s="83"/>
      <c r="H14263" s="83"/>
    </row>
    <row r="14264" spans="7:8" ht="14.45" x14ac:dyDescent="0.3">
      <c r="G14264" s="83"/>
      <c r="H14264" s="83"/>
    </row>
    <row r="14265" spans="7:8" ht="14.45" x14ac:dyDescent="0.3">
      <c r="G14265" s="83"/>
      <c r="H14265" s="83"/>
    </row>
    <row r="14266" spans="7:8" ht="14.45" x14ac:dyDescent="0.3">
      <c r="G14266" s="83"/>
      <c r="H14266" s="83"/>
    </row>
    <row r="14267" spans="7:8" ht="14.45" x14ac:dyDescent="0.3">
      <c r="G14267" s="83"/>
      <c r="H14267" s="83"/>
    </row>
    <row r="14268" spans="7:8" ht="14.45" x14ac:dyDescent="0.3">
      <c r="G14268" s="83"/>
      <c r="H14268" s="83"/>
    </row>
    <row r="14269" spans="7:8" ht="14.45" x14ac:dyDescent="0.3">
      <c r="G14269" s="83"/>
      <c r="H14269" s="83"/>
    </row>
    <row r="14270" spans="7:8" ht="14.45" x14ac:dyDescent="0.3">
      <c r="G14270" s="83"/>
      <c r="H14270" s="83"/>
    </row>
    <row r="14271" spans="7:8" ht="14.45" x14ac:dyDescent="0.3">
      <c r="G14271" s="83"/>
      <c r="H14271" s="83"/>
    </row>
    <row r="14272" spans="7:8" ht="14.45" x14ac:dyDescent="0.3">
      <c r="G14272" s="83"/>
      <c r="H14272" s="83"/>
    </row>
    <row r="14273" spans="7:8" ht="14.45" x14ac:dyDescent="0.3">
      <c r="G14273" s="83"/>
      <c r="H14273" s="83"/>
    </row>
    <row r="14274" spans="7:8" ht="14.45" x14ac:dyDescent="0.3">
      <c r="G14274" s="83"/>
      <c r="H14274" s="83"/>
    </row>
    <row r="14275" spans="7:8" ht="14.45" x14ac:dyDescent="0.3">
      <c r="G14275" s="83"/>
      <c r="H14275" s="83"/>
    </row>
    <row r="14276" spans="7:8" ht="14.45" x14ac:dyDescent="0.3">
      <c r="G14276" s="83"/>
      <c r="H14276" s="83"/>
    </row>
    <row r="14277" spans="7:8" ht="14.45" x14ac:dyDescent="0.3">
      <c r="G14277" s="83"/>
      <c r="H14277" s="83"/>
    </row>
    <row r="14278" spans="7:8" ht="14.45" x14ac:dyDescent="0.3">
      <c r="G14278" s="83"/>
      <c r="H14278" s="83"/>
    </row>
    <row r="14279" spans="7:8" ht="14.45" x14ac:dyDescent="0.3">
      <c r="G14279" s="83"/>
      <c r="H14279" s="83"/>
    </row>
    <row r="14280" spans="7:8" ht="14.45" x14ac:dyDescent="0.3">
      <c r="G14280" s="83"/>
      <c r="H14280" s="83"/>
    </row>
    <row r="14281" spans="7:8" ht="14.45" x14ac:dyDescent="0.3">
      <c r="G14281" s="83"/>
      <c r="H14281" s="83"/>
    </row>
    <row r="14282" spans="7:8" ht="14.45" x14ac:dyDescent="0.3">
      <c r="G14282" s="83"/>
      <c r="H14282" s="83"/>
    </row>
    <row r="14283" spans="7:8" ht="14.45" x14ac:dyDescent="0.3">
      <c r="G14283" s="83"/>
      <c r="H14283" s="83"/>
    </row>
    <row r="14284" spans="7:8" ht="14.45" x14ac:dyDescent="0.3">
      <c r="G14284" s="83"/>
      <c r="H14284" s="83"/>
    </row>
    <row r="14285" spans="7:8" ht="14.45" x14ac:dyDescent="0.3">
      <c r="G14285" s="83"/>
      <c r="H14285" s="83"/>
    </row>
    <row r="14286" spans="7:8" ht="14.45" x14ac:dyDescent="0.3">
      <c r="G14286" s="83"/>
      <c r="H14286" s="83"/>
    </row>
    <row r="14287" spans="7:8" ht="14.45" x14ac:dyDescent="0.3">
      <c r="G14287" s="83"/>
      <c r="H14287" s="83"/>
    </row>
    <row r="14288" spans="7:8" ht="14.45" x14ac:dyDescent="0.3">
      <c r="G14288" s="83"/>
      <c r="H14288" s="83"/>
    </row>
    <row r="14289" spans="7:8" ht="14.45" x14ac:dyDescent="0.3">
      <c r="G14289" s="83"/>
      <c r="H14289" s="83"/>
    </row>
    <row r="14290" spans="7:8" ht="14.45" x14ac:dyDescent="0.3">
      <c r="G14290" s="83"/>
      <c r="H14290" s="83"/>
    </row>
    <row r="14291" spans="7:8" ht="14.45" x14ac:dyDescent="0.3">
      <c r="G14291" s="83"/>
      <c r="H14291" s="83"/>
    </row>
    <row r="14292" spans="7:8" ht="14.45" x14ac:dyDescent="0.3">
      <c r="G14292" s="83"/>
      <c r="H14292" s="83"/>
    </row>
    <row r="14293" spans="7:8" ht="14.45" x14ac:dyDescent="0.3">
      <c r="G14293" s="83"/>
      <c r="H14293" s="83"/>
    </row>
    <row r="14294" spans="7:8" ht="14.45" x14ac:dyDescent="0.3">
      <c r="G14294" s="83"/>
      <c r="H14294" s="83"/>
    </row>
    <row r="14295" spans="7:8" ht="14.45" x14ac:dyDescent="0.3">
      <c r="G14295" s="83"/>
      <c r="H14295" s="83"/>
    </row>
    <row r="14296" spans="7:8" ht="14.45" x14ac:dyDescent="0.3">
      <c r="G14296" s="83"/>
      <c r="H14296" s="83"/>
    </row>
    <row r="14297" spans="7:8" ht="14.45" x14ac:dyDescent="0.3">
      <c r="G14297" s="83"/>
      <c r="H14297" s="83"/>
    </row>
    <row r="14298" spans="7:8" ht="14.45" x14ac:dyDescent="0.3">
      <c r="G14298" s="83"/>
      <c r="H14298" s="83"/>
    </row>
    <row r="14299" spans="7:8" ht="14.45" x14ac:dyDescent="0.3">
      <c r="G14299" s="83"/>
      <c r="H14299" s="83"/>
    </row>
    <row r="14300" spans="7:8" ht="14.45" x14ac:dyDescent="0.3">
      <c r="G14300" s="83"/>
      <c r="H14300" s="83"/>
    </row>
    <row r="14301" spans="7:8" ht="14.45" x14ac:dyDescent="0.3">
      <c r="G14301" s="83"/>
      <c r="H14301" s="83"/>
    </row>
    <row r="14302" spans="7:8" ht="14.45" x14ac:dyDescent="0.3">
      <c r="G14302" s="83"/>
      <c r="H14302" s="83"/>
    </row>
    <row r="14303" spans="7:8" ht="14.45" x14ac:dyDescent="0.3">
      <c r="G14303" s="83"/>
      <c r="H14303" s="83"/>
    </row>
    <row r="14304" spans="7:8" ht="14.45" x14ac:dyDescent="0.3">
      <c r="G14304" s="83"/>
      <c r="H14304" s="83"/>
    </row>
    <row r="14305" spans="7:8" ht="14.45" x14ac:dyDescent="0.3">
      <c r="G14305" s="83"/>
      <c r="H14305" s="83"/>
    </row>
    <row r="14306" spans="7:8" ht="14.45" x14ac:dyDescent="0.3">
      <c r="G14306" s="83"/>
      <c r="H14306" s="83"/>
    </row>
    <row r="14307" spans="7:8" ht="14.45" x14ac:dyDescent="0.3">
      <c r="G14307" s="83"/>
      <c r="H14307" s="83"/>
    </row>
    <row r="14308" spans="7:8" ht="14.45" x14ac:dyDescent="0.3">
      <c r="G14308" s="83"/>
      <c r="H14308" s="83"/>
    </row>
    <row r="14309" spans="7:8" ht="14.45" x14ac:dyDescent="0.3">
      <c r="G14309" s="83"/>
      <c r="H14309" s="83"/>
    </row>
    <row r="14310" spans="7:8" ht="14.45" x14ac:dyDescent="0.3">
      <c r="G14310" s="83"/>
      <c r="H14310" s="83"/>
    </row>
    <row r="14311" spans="7:8" ht="14.45" x14ac:dyDescent="0.3">
      <c r="G14311" s="83"/>
      <c r="H14311" s="83"/>
    </row>
    <row r="14312" spans="7:8" ht="14.45" x14ac:dyDescent="0.3">
      <c r="G14312" s="83"/>
      <c r="H14312" s="83"/>
    </row>
    <row r="14313" spans="7:8" ht="14.45" x14ac:dyDescent="0.3">
      <c r="G14313" s="83"/>
      <c r="H14313" s="83"/>
    </row>
    <row r="14314" spans="7:8" ht="14.45" x14ac:dyDescent="0.3">
      <c r="G14314" s="83"/>
      <c r="H14314" s="83"/>
    </row>
    <row r="14315" spans="7:8" ht="14.45" x14ac:dyDescent="0.3">
      <c r="G14315" s="83"/>
      <c r="H14315" s="83"/>
    </row>
    <row r="14316" spans="7:8" ht="14.45" x14ac:dyDescent="0.3">
      <c r="G14316" s="83"/>
      <c r="H14316" s="83"/>
    </row>
    <row r="14317" spans="7:8" ht="14.45" x14ac:dyDescent="0.3">
      <c r="G14317" s="83"/>
      <c r="H14317" s="83"/>
    </row>
    <row r="14318" spans="7:8" ht="14.45" x14ac:dyDescent="0.3">
      <c r="G14318" s="83"/>
      <c r="H14318" s="83"/>
    </row>
    <row r="14319" spans="7:8" ht="14.45" x14ac:dyDescent="0.3">
      <c r="G14319" s="83"/>
      <c r="H14319" s="83"/>
    </row>
    <row r="14320" spans="7:8" ht="14.45" x14ac:dyDescent="0.3">
      <c r="G14320" s="83"/>
      <c r="H14320" s="83"/>
    </row>
    <row r="14321" spans="7:8" ht="14.45" x14ac:dyDescent="0.3">
      <c r="G14321" s="83"/>
      <c r="H14321" s="83"/>
    </row>
    <row r="14322" spans="7:8" ht="14.45" x14ac:dyDescent="0.3">
      <c r="G14322" s="83"/>
      <c r="H14322" s="83"/>
    </row>
    <row r="14323" spans="7:8" ht="14.45" x14ac:dyDescent="0.3">
      <c r="G14323" s="83"/>
      <c r="H14323" s="83"/>
    </row>
    <row r="14324" spans="7:8" ht="14.45" x14ac:dyDescent="0.3">
      <c r="G14324" s="83"/>
      <c r="H14324" s="83"/>
    </row>
    <row r="14325" spans="7:8" ht="14.45" x14ac:dyDescent="0.3">
      <c r="G14325" s="83"/>
      <c r="H14325" s="83"/>
    </row>
    <row r="14326" spans="7:8" ht="14.45" x14ac:dyDescent="0.3">
      <c r="G14326" s="83"/>
      <c r="H14326" s="83"/>
    </row>
    <row r="14327" spans="7:8" ht="14.45" x14ac:dyDescent="0.3">
      <c r="G14327" s="83"/>
      <c r="H14327" s="83"/>
    </row>
    <row r="14328" spans="7:8" ht="14.45" x14ac:dyDescent="0.3">
      <c r="G14328" s="83"/>
      <c r="H14328" s="83"/>
    </row>
    <row r="14329" spans="7:8" ht="14.45" x14ac:dyDescent="0.3">
      <c r="G14329" s="83"/>
      <c r="H14329" s="83"/>
    </row>
    <row r="14330" spans="7:8" ht="14.45" x14ac:dyDescent="0.3">
      <c r="G14330" s="83"/>
      <c r="H14330" s="83"/>
    </row>
    <row r="14331" spans="7:8" ht="14.45" x14ac:dyDescent="0.3">
      <c r="G14331" s="83"/>
      <c r="H14331" s="83"/>
    </row>
    <row r="14332" spans="7:8" ht="14.45" x14ac:dyDescent="0.3">
      <c r="G14332" s="83"/>
      <c r="H14332" s="83"/>
    </row>
    <row r="14333" spans="7:8" ht="14.45" x14ac:dyDescent="0.3">
      <c r="G14333" s="83"/>
      <c r="H14333" s="83"/>
    </row>
    <row r="14334" spans="7:8" ht="14.45" x14ac:dyDescent="0.3">
      <c r="G14334" s="83"/>
      <c r="H14334" s="83"/>
    </row>
    <row r="14335" spans="7:8" ht="14.45" x14ac:dyDescent="0.3">
      <c r="G14335" s="83"/>
      <c r="H14335" s="83"/>
    </row>
    <row r="14336" spans="7:8" ht="14.45" x14ac:dyDescent="0.3">
      <c r="G14336" s="83"/>
      <c r="H14336" s="83"/>
    </row>
    <row r="14337" spans="7:8" ht="14.45" x14ac:dyDescent="0.3">
      <c r="G14337" s="83"/>
      <c r="H14337" s="83"/>
    </row>
    <row r="14338" spans="7:8" ht="14.45" x14ac:dyDescent="0.3">
      <c r="G14338" s="83"/>
      <c r="H14338" s="83"/>
    </row>
    <row r="14339" spans="7:8" ht="14.45" x14ac:dyDescent="0.3">
      <c r="G14339" s="83"/>
      <c r="H14339" s="83"/>
    </row>
    <row r="14340" spans="7:8" ht="14.45" x14ac:dyDescent="0.3">
      <c r="G14340" s="83"/>
      <c r="H14340" s="83"/>
    </row>
    <row r="14341" spans="7:8" ht="14.45" x14ac:dyDescent="0.3">
      <c r="G14341" s="83"/>
      <c r="H14341" s="83"/>
    </row>
    <row r="14342" spans="7:8" ht="14.45" x14ac:dyDescent="0.3">
      <c r="G14342" s="83"/>
      <c r="H14342" s="83"/>
    </row>
    <row r="14343" spans="7:8" ht="14.45" x14ac:dyDescent="0.3">
      <c r="G14343" s="83"/>
      <c r="H14343" s="83"/>
    </row>
    <row r="14344" spans="7:8" ht="14.45" x14ac:dyDescent="0.3">
      <c r="G14344" s="83"/>
      <c r="H14344" s="83"/>
    </row>
    <row r="14345" spans="7:8" ht="14.45" x14ac:dyDescent="0.3">
      <c r="G14345" s="83"/>
      <c r="H14345" s="83"/>
    </row>
    <row r="14346" spans="7:8" ht="14.45" x14ac:dyDescent="0.3">
      <c r="G14346" s="83"/>
      <c r="H14346" s="83"/>
    </row>
    <row r="14347" spans="7:8" ht="14.45" x14ac:dyDescent="0.3">
      <c r="G14347" s="83"/>
      <c r="H14347" s="83"/>
    </row>
    <row r="14348" spans="7:8" ht="14.45" x14ac:dyDescent="0.3">
      <c r="G14348" s="83"/>
      <c r="H14348" s="83"/>
    </row>
    <row r="14349" spans="7:8" ht="14.45" x14ac:dyDescent="0.3">
      <c r="G14349" s="83"/>
      <c r="H14349" s="83"/>
    </row>
    <row r="14350" spans="7:8" ht="14.45" x14ac:dyDescent="0.3">
      <c r="G14350" s="83"/>
      <c r="H14350" s="83"/>
    </row>
    <row r="14351" spans="7:8" ht="14.45" x14ac:dyDescent="0.3">
      <c r="G14351" s="83"/>
      <c r="H14351" s="83"/>
    </row>
    <row r="14352" spans="7:8" ht="14.45" x14ac:dyDescent="0.3">
      <c r="G14352" s="83"/>
      <c r="H14352" s="83"/>
    </row>
    <row r="14353" spans="7:8" ht="14.45" x14ac:dyDescent="0.3">
      <c r="G14353" s="83"/>
      <c r="H14353" s="83"/>
    </row>
    <row r="14354" spans="7:8" ht="14.45" x14ac:dyDescent="0.3">
      <c r="G14354" s="83"/>
      <c r="H14354" s="83"/>
    </row>
    <row r="14355" spans="7:8" ht="14.45" x14ac:dyDescent="0.3">
      <c r="G14355" s="83"/>
      <c r="H14355" s="83"/>
    </row>
    <row r="14356" spans="7:8" ht="14.45" x14ac:dyDescent="0.3">
      <c r="G14356" s="83"/>
      <c r="H14356" s="83"/>
    </row>
    <row r="14357" spans="7:8" ht="14.45" x14ac:dyDescent="0.3">
      <c r="G14357" s="83"/>
      <c r="H14357" s="83"/>
    </row>
    <row r="14358" spans="7:8" ht="14.45" x14ac:dyDescent="0.3">
      <c r="G14358" s="83"/>
      <c r="H14358" s="83"/>
    </row>
    <row r="14359" spans="7:8" ht="14.45" x14ac:dyDescent="0.3">
      <c r="G14359" s="83"/>
      <c r="H14359" s="83"/>
    </row>
    <row r="14360" spans="7:8" ht="14.45" x14ac:dyDescent="0.3">
      <c r="G14360" s="83"/>
      <c r="H14360" s="83"/>
    </row>
    <row r="14361" spans="7:8" ht="14.45" x14ac:dyDescent="0.3">
      <c r="G14361" s="83"/>
      <c r="H14361" s="83"/>
    </row>
    <row r="14362" spans="7:8" ht="14.45" x14ac:dyDescent="0.3">
      <c r="G14362" s="83"/>
      <c r="H14362" s="83"/>
    </row>
    <row r="14363" spans="7:8" ht="14.45" x14ac:dyDescent="0.3">
      <c r="G14363" s="83"/>
      <c r="H14363" s="83"/>
    </row>
    <row r="14364" spans="7:8" ht="14.45" x14ac:dyDescent="0.3">
      <c r="G14364" s="83"/>
      <c r="H14364" s="83"/>
    </row>
    <row r="14365" spans="7:8" ht="14.45" x14ac:dyDescent="0.3">
      <c r="G14365" s="83"/>
      <c r="H14365" s="83"/>
    </row>
    <row r="14366" spans="7:8" ht="14.45" x14ac:dyDescent="0.3">
      <c r="G14366" s="83"/>
      <c r="H14366" s="83"/>
    </row>
    <row r="14367" spans="7:8" ht="14.45" x14ac:dyDescent="0.3">
      <c r="G14367" s="83"/>
      <c r="H14367" s="83"/>
    </row>
    <row r="14368" spans="7:8" ht="14.45" x14ac:dyDescent="0.3">
      <c r="G14368" s="83"/>
      <c r="H14368" s="83"/>
    </row>
    <row r="14369" spans="7:8" ht="14.45" x14ac:dyDescent="0.3">
      <c r="G14369" s="83"/>
      <c r="H14369" s="83"/>
    </row>
    <row r="14370" spans="7:8" ht="14.45" x14ac:dyDescent="0.3">
      <c r="G14370" s="83"/>
      <c r="H14370" s="83"/>
    </row>
    <row r="14371" spans="7:8" ht="14.45" x14ac:dyDescent="0.3">
      <c r="G14371" s="83"/>
      <c r="H14371" s="83"/>
    </row>
    <row r="14372" spans="7:8" ht="14.45" x14ac:dyDescent="0.3">
      <c r="G14372" s="83"/>
      <c r="H14372" s="83"/>
    </row>
    <row r="14373" spans="7:8" ht="14.45" x14ac:dyDescent="0.3">
      <c r="G14373" s="83"/>
      <c r="H14373" s="83"/>
    </row>
    <row r="14374" spans="7:8" ht="14.45" x14ac:dyDescent="0.3">
      <c r="G14374" s="83"/>
      <c r="H14374" s="83"/>
    </row>
    <row r="14375" spans="7:8" ht="14.45" x14ac:dyDescent="0.3">
      <c r="G14375" s="83"/>
      <c r="H14375" s="83"/>
    </row>
    <row r="14376" spans="7:8" ht="14.45" x14ac:dyDescent="0.3">
      <c r="G14376" s="83"/>
      <c r="H14376" s="83"/>
    </row>
    <row r="14377" spans="7:8" ht="14.45" x14ac:dyDescent="0.3">
      <c r="G14377" s="83"/>
      <c r="H14377" s="83"/>
    </row>
    <row r="14378" spans="7:8" ht="14.45" x14ac:dyDescent="0.3">
      <c r="G14378" s="83"/>
      <c r="H14378" s="83"/>
    </row>
    <row r="14379" spans="7:8" ht="14.45" x14ac:dyDescent="0.3">
      <c r="G14379" s="83"/>
      <c r="H14379" s="83"/>
    </row>
    <row r="14380" spans="7:8" ht="14.45" x14ac:dyDescent="0.3">
      <c r="G14380" s="83"/>
      <c r="H14380" s="83"/>
    </row>
    <row r="14381" spans="7:8" ht="14.45" x14ac:dyDescent="0.3">
      <c r="G14381" s="83"/>
      <c r="H14381" s="83"/>
    </row>
    <row r="14382" spans="7:8" ht="14.45" x14ac:dyDescent="0.3">
      <c r="G14382" s="83"/>
      <c r="H14382" s="83"/>
    </row>
    <row r="14383" spans="7:8" ht="14.45" x14ac:dyDescent="0.3">
      <c r="G14383" s="83"/>
      <c r="H14383" s="83"/>
    </row>
    <row r="14384" spans="7:8" ht="14.45" x14ac:dyDescent="0.3">
      <c r="G14384" s="83"/>
      <c r="H14384" s="83"/>
    </row>
    <row r="14385" spans="7:8" ht="14.45" x14ac:dyDescent="0.3">
      <c r="G14385" s="83"/>
      <c r="H14385" s="83"/>
    </row>
    <row r="14386" spans="7:8" ht="14.45" x14ac:dyDescent="0.3">
      <c r="G14386" s="83"/>
      <c r="H14386" s="83"/>
    </row>
    <row r="14387" spans="7:8" ht="14.45" x14ac:dyDescent="0.3">
      <c r="G14387" s="83"/>
      <c r="H14387" s="83"/>
    </row>
    <row r="14388" spans="7:8" ht="14.45" x14ac:dyDescent="0.3">
      <c r="G14388" s="83"/>
      <c r="H14388" s="83"/>
    </row>
    <row r="14389" spans="7:8" ht="14.45" x14ac:dyDescent="0.3">
      <c r="G14389" s="83"/>
      <c r="H14389" s="83"/>
    </row>
    <row r="14390" spans="7:8" ht="14.45" x14ac:dyDescent="0.3">
      <c r="G14390" s="83"/>
      <c r="H14390" s="83"/>
    </row>
    <row r="14391" spans="7:8" ht="14.45" x14ac:dyDescent="0.3">
      <c r="G14391" s="83"/>
      <c r="H14391" s="83"/>
    </row>
    <row r="14392" spans="7:8" ht="14.45" x14ac:dyDescent="0.3">
      <c r="G14392" s="83"/>
      <c r="H14392" s="83"/>
    </row>
    <row r="14393" spans="7:8" ht="14.45" x14ac:dyDescent="0.3">
      <c r="G14393" s="83"/>
      <c r="H14393" s="83"/>
    </row>
    <row r="14394" spans="7:8" ht="14.45" x14ac:dyDescent="0.3">
      <c r="G14394" s="83"/>
      <c r="H14394" s="83"/>
    </row>
    <row r="14395" spans="7:8" ht="14.45" x14ac:dyDescent="0.3">
      <c r="G14395" s="83"/>
      <c r="H14395" s="83"/>
    </row>
    <row r="14396" spans="7:8" ht="14.45" x14ac:dyDescent="0.3">
      <c r="G14396" s="83"/>
      <c r="H14396" s="83"/>
    </row>
    <row r="14397" spans="7:8" ht="14.45" x14ac:dyDescent="0.3">
      <c r="G14397" s="83"/>
      <c r="H14397" s="83"/>
    </row>
    <row r="14398" spans="7:8" ht="14.45" x14ac:dyDescent="0.3">
      <c r="G14398" s="83"/>
      <c r="H14398" s="83"/>
    </row>
    <row r="14399" spans="7:8" ht="14.45" x14ac:dyDescent="0.3">
      <c r="G14399" s="83"/>
      <c r="H14399" s="83"/>
    </row>
    <row r="14400" spans="7:8" ht="14.45" x14ac:dyDescent="0.3">
      <c r="G14400" s="83"/>
      <c r="H14400" s="83"/>
    </row>
    <row r="14401" spans="7:8" ht="14.45" x14ac:dyDescent="0.3">
      <c r="G14401" s="83"/>
      <c r="H14401" s="83"/>
    </row>
    <row r="14402" spans="7:8" ht="14.45" x14ac:dyDescent="0.3">
      <c r="G14402" s="83"/>
      <c r="H14402" s="83"/>
    </row>
    <row r="14403" spans="7:8" ht="14.45" x14ac:dyDescent="0.3">
      <c r="G14403" s="83"/>
      <c r="H14403" s="83"/>
    </row>
    <row r="14404" spans="7:8" ht="14.45" x14ac:dyDescent="0.3">
      <c r="G14404" s="83"/>
      <c r="H14404" s="83"/>
    </row>
    <row r="14405" spans="7:8" ht="14.45" x14ac:dyDescent="0.3">
      <c r="G14405" s="83"/>
      <c r="H14405" s="83"/>
    </row>
    <row r="14406" spans="7:8" ht="14.45" x14ac:dyDescent="0.3">
      <c r="G14406" s="83"/>
      <c r="H14406" s="83"/>
    </row>
    <row r="14407" spans="7:8" ht="14.45" x14ac:dyDescent="0.3">
      <c r="G14407" s="83"/>
      <c r="H14407" s="83"/>
    </row>
    <row r="14408" spans="7:8" ht="14.45" x14ac:dyDescent="0.3">
      <c r="G14408" s="83"/>
      <c r="H14408" s="83"/>
    </row>
    <row r="14409" spans="7:8" ht="14.45" x14ac:dyDescent="0.3">
      <c r="G14409" s="83"/>
      <c r="H14409" s="83"/>
    </row>
    <row r="14410" spans="7:8" ht="14.45" x14ac:dyDescent="0.3">
      <c r="G14410" s="83"/>
      <c r="H14410" s="83"/>
    </row>
    <row r="14411" spans="7:8" ht="14.45" x14ac:dyDescent="0.3">
      <c r="G14411" s="83"/>
      <c r="H14411" s="83"/>
    </row>
    <row r="14412" spans="7:8" ht="14.45" x14ac:dyDescent="0.3">
      <c r="G14412" s="83"/>
      <c r="H14412" s="83"/>
    </row>
    <row r="14413" spans="7:8" ht="14.45" x14ac:dyDescent="0.3">
      <c r="G14413" s="83"/>
      <c r="H14413" s="83"/>
    </row>
    <row r="14414" spans="7:8" ht="14.45" x14ac:dyDescent="0.3">
      <c r="G14414" s="83"/>
      <c r="H14414" s="83"/>
    </row>
    <row r="14415" spans="7:8" ht="14.45" x14ac:dyDescent="0.3">
      <c r="G14415" s="83"/>
      <c r="H14415" s="83"/>
    </row>
    <row r="14416" spans="7:8" ht="14.45" x14ac:dyDescent="0.3">
      <c r="G14416" s="83"/>
      <c r="H14416" s="83"/>
    </row>
    <row r="14417" spans="7:8" ht="14.45" x14ac:dyDescent="0.3">
      <c r="G14417" s="83"/>
      <c r="H14417" s="83"/>
    </row>
    <row r="14418" spans="7:8" ht="14.45" x14ac:dyDescent="0.3">
      <c r="G14418" s="83"/>
      <c r="H14418" s="83"/>
    </row>
    <row r="14419" spans="7:8" ht="14.45" x14ac:dyDescent="0.3">
      <c r="G14419" s="83"/>
      <c r="H14419" s="83"/>
    </row>
    <row r="14420" spans="7:8" ht="14.45" x14ac:dyDescent="0.3">
      <c r="G14420" s="83"/>
      <c r="H14420" s="83"/>
    </row>
    <row r="14421" spans="7:8" ht="14.45" x14ac:dyDescent="0.3">
      <c r="G14421" s="83"/>
      <c r="H14421" s="83"/>
    </row>
    <row r="14422" spans="7:8" ht="14.45" x14ac:dyDescent="0.3">
      <c r="G14422" s="83"/>
      <c r="H14422" s="83"/>
    </row>
    <row r="14423" spans="7:8" ht="14.45" x14ac:dyDescent="0.3">
      <c r="G14423" s="83"/>
      <c r="H14423" s="83"/>
    </row>
    <row r="14424" spans="7:8" ht="14.45" x14ac:dyDescent="0.3">
      <c r="G14424" s="83"/>
      <c r="H14424" s="83"/>
    </row>
    <row r="14425" spans="7:8" ht="14.45" x14ac:dyDescent="0.3">
      <c r="G14425" s="83"/>
      <c r="H14425" s="83"/>
    </row>
    <row r="14426" spans="7:8" ht="14.45" x14ac:dyDescent="0.3">
      <c r="G14426" s="83"/>
      <c r="H14426" s="83"/>
    </row>
    <row r="14427" spans="7:8" ht="14.45" x14ac:dyDescent="0.3">
      <c r="G14427" s="83"/>
      <c r="H14427" s="83"/>
    </row>
    <row r="14428" spans="7:8" ht="14.45" x14ac:dyDescent="0.3">
      <c r="G14428" s="83"/>
      <c r="H14428" s="83"/>
    </row>
    <row r="14429" spans="7:8" ht="14.45" x14ac:dyDescent="0.3">
      <c r="G14429" s="83"/>
      <c r="H14429" s="83"/>
    </row>
    <row r="14430" spans="7:8" ht="14.45" x14ac:dyDescent="0.3">
      <c r="G14430" s="83"/>
      <c r="H14430" s="83"/>
    </row>
    <row r="14431" spans="7:8" ht="14.45" x14ac:dyDescent="0.3">
      <c r="G14431" s="83"/>
      <c r="H14431" s="83"/>
    </row>
    <row r="14432" spans="7:8" ht="14.45" x14ac:dyDescent="0.3">
      <c r="G14432" s="83"/>
      <c r="H14432" s="83"/>
    </row>
    <row r="14433" spans="7:8" ht="14.45" x14ac:dyDescent="0.3">
      <c r="G14433" s="83"/>
      <c r="H14433" s="83"/>
    </row>
    <row r="14434" spans="7:8" ht="14.45" x14ac:dyDescent="0.3">
      <c r="G14434" s="83"/>
      <c r="H14434" s="83"/>
    </row>
    <row r="14435" spans="7:8" ht="14.45" x14ac:dyDescent="0.3">
      <c r="G14435" s="83"/>
      <c r="H14435" s="83"/>
    </row>
    <row r="14436" spans="7:8" ht="14.45" x14ac:dyDescent="0.3">
      <c r="G14436" s="83"/>
      <c r="H14436" s="83"/>
    </row>
    <row r="14437" spans="7:8" ht="14.45" x14ac:dyDescent="0.3">
      <c r="G14437" s="83"/>
      <c r="H14437" s="83"/>
    </row>
    <row r="14438" spans="7:8" ht="14.45" x14ac:dyDescent="0.3">
      <c r="G14438" s="83"/>
      <c r="H14438" s="83"/>
    </row>
    <row r="14439" spans="7:8" ht="14.45" x14ac:dyDescent="0.3">
      <c r="G14439" s="83"/>
      <c r="H14439" s="83"/>
    </row>
    <row r="14440" spans="7:8" ht="14.45" x14ac:dyDescent="0.3">
      <c r="G14440" s="83"/>
      <c r="H14440" s="83"/>
    </row>
    <row r="14441" spans="7:8" ht="14.45" x14ac:dyDescent="0.3">
      <c r="G14441" s="83"/>
      <c r="H14441" s="83"/>
    </row>
    <row r="14442" spans="7:8" ht="14.45" x14ac:dyDescent="0.3">
      <c r="G14442" s="83"/>
      <c r="H14442" s="83"/>
    </row>
    <row r="14443" spans="7:8" ht="14.45" x14ac:dyDescent="0.3">
      <c r="G14443" s="83"/>
      <c r="H14443" s="83"/>
    </row>
    <row r="14444" spans="7:8" ht="14.45" x14ac:dyDescent="0.3">
      <c r="G14444" s="83"/>
      <c r="H14444" s="83"/>
    </row>
    <row r="14445" spans="7:8" ht="14.45" x14ac:dyDescent="0.3">
      <c r="G14445" s="83"/>
      <c r="H14445" s="83"/>
    </row>
    <row r="14446" spans="7:8" ht="14.45" x14ac:dyDescent="0.3">
      <c r="G14446" s="83"/>
      <c r="H14446" s="83"/>
    </row>
    <row r="14447" spans="7:8" ht="14.45" x14ac:dyDescent="0.3">
      <c r="G14447" s="83"/>
      <c r="H14447" s="83"/>
    </row>
    <row r="14448" spans="7:8" ht="14.45" x14ac:dyDescent="0.3">
      <c r="G14448" s="83"/>
      <c r="H14448" s="83"/>
    </row>
    <row r="14449" spans="7:8" ht="14.45" x14ac:dyDescent="0.3">
      <c r="G14449" s="83"/>
      <c r="H14449" s="83"/>
    </row>
    <row r="14450" spans="7:8" ht="14.45" x14ac:dyDescent="0.3">
      <c r="G14450" s="83"/>
      <c r="H14450" s="83"/>
    </row>
    <row r="14451" spans="7:8" ht="14.45" x14ac:dyDescent="0.3">
      <c r="G14451" s="83"/>
      <c r="H14451" s="83"/>
    </row>
    <row r="14452" spans="7:8" ht="14.45" x14ac:dyDescent="0.3">
      <c r="G14452" s="83"/>
      <c r="H14452" s="83"/>
    </row>
    <row r="14453" spans="7:8" ht="14.45" x14ac:dyDescent="0.3">
      <c r="G14453" s="83"/>
      <c r="H14453" s="83"/>
    </row>
    <row r="14454" spans="7:8" ht="14.45" x14ac:dyDescent="0.3">
      <c r="G14454" s="83"/>
      <c r="H14454" s="83"/>
    </row>
    <row r="14455" spans="7:8" ht="14.45" x14ac:dyDescent="0.3">
      <c r="G14455" s="83"/>
      <c r="H14455" s="83"/>
    </row>
    <row r="14456" spans="7:8" ht="14.45" x14ac:dyDescent="0.3">
      <c r="G14456" s="83"/>
      <c r="H14456" s="83"/>
    </row>
    <row r="14457" spans="7:8" ht="14.45" x14ac:dyDescent="0.3">
      <c r="G14457" s="83"/>
      <c r="H14457" s="83"/>
    </row>
    <row r="14458" spans="7:8" ht="14.45" x14ac:dyDescent="0.3">
      <c r="G14458" s="83"/>
      <c r="H14458" s="83"/>
    </row>
    <row r="14459" spans="7:8" ht="14.45" x14ac:dyDescent="0.3">
      <c r="G14459" s="83"/>
      <c r="H14459" s="83"/>
    </row>
    <row r="14460" spans="7:8" ht="14.45" x14ac:dyDescent="0.3">
      <c r="G14460" s="83"/>
      <c r="H14460" s="83"/>
    </row>
    <row r="14461" spans="7:8" ht="14.45" x14ac:dyDescent="0.3">
      <c r="G14461" s="83"/>
      <c r="H14461" s="83"/>
    </row>
    <row r="14462" spans="7:8" ht="14.45" x14ac:dyDescent="0.3">
      <c r="G14462" s="83"/>
      <c r="H14462" s="83"/>
    </row>
    <row r="14463" spans="7:8" ht="14.45" x14ac:dyDescent="0.3">
      <c r="G14463" s="83"/>
      <c r="H14463" s="83"/>
    </row>
    <row r="14464" spans="7:8" ht="14.45" x14ac:dyDescent="0.3">
      <c r="G14464" s="83"/>
      <c r="H14464" s="83"/>
    </row>
    <row r="14465" spans="7:8" ht="14.45" x14ac:dyDescent="0.3">
      <c r="G14465" s="83"/>
      <c r="H14465" s="83"/>
    </row>
    <row r="14466" spans="7:8" ht="14.45" x14ac:dyDescent="0.3">
      <c r="G14466" s="83"/>
      <c r="H14466" s="83"/>
    </row>
    <row r="14467" spans="7:8" ht="14.45" x14ac:dyDescent="0.3">
      <c r="G14467" s="83"/>
      <c r="H14467" s="83"/>
    </row>
    <row r="14468" spans="7:8" ht="14.45" x14ac:dyDescent="0.3">
      <c r="G14468" s="83"/>
      <c r="H14468" s="83"/>
    </row>
    <row r="14469" spans="7:8" ht="14.45" x14ac:dyDescent="0.3">
      <c r="G14469" s="83"/>
      <c r="H14469" s="83"/>
    </row>
    <row r="14470" spans="7:8" ht="14.45" x14ac:dyDescent="0.3">
      <c r="G14470" s="83"/>
      <c r="H14470" s="83"/>
    </row>
    <row r="14471" spans="7:8" ht="14.45" x14ac:dyDescent="0.3">
      <c r="G14471" s="83"/>
      <c r="H14471" s="83"/>
    </row>
    <row r="14472" spans="7:8" ht="14.45" x14ac:dyDescent="0.3">
      <c r="G14472" s="83"/>
      <c r="H14472" s="83"/>
    </row>
    <row r="14473" spans="7:8" ht="14.45" x14ac:dyDescent="0.3">
      <c r="G14473" s="83"/>
      <c r="H14473" s="83"/>
    </row>
    <row r="14474" spans="7:8" ht="14.45" x14ac:dyDescent="0.3">
      <c r="G14474" s="83"/>
      <c r="H14474" s="83"/>
    </row>
    <row r="14475" spans="7:8" ht="14.45" x14ac:dyDescent="0.3">
      <c r="G14475" s="83"/>
      <c r="H14475" s="83"/>
    </row>
    <row r="14476" spans="7:8" ht="14.45" x14ac:dyDescent="0.3">
      <c r="G14476" s="83"/>
      <c r="H14476" s="83"/>
    </row>
    <row r="14477" spans="7:8" ht="14.45" x14ac:dyDescent="0.3">
      <c r="G14477" s="83"/>
      <c r="H14477" s="83"/>
    </row>
    <row r="14478" spans="7:8" ht="14.45" x14ac:dyDescent="0.3">
      <c r="G14478" s="83"/>
      <c r="H14478" s="83"/>
    </row>
    <row r="14479" spans="7:8" ht="14.45" x14ac:dyDescent="0.3">
      <c r="G14479" s="83"/>
      <c r="H14479" s="83"/>
    </row>
    <row r="14480" spans="7:8" ht="14.45" x14ac:dyDescent="0.3">
      <c r="G14480" s="83"/>
      <c r="H14480" s="83"/>
    </row>
    <row r="14481" spans="7:8" ht="14.45" x14ac:dyDescent="0.3">
      <c r="G14481" s="83"/>
      <c r="H14481" s="83"/>
    </row>
    <row r="14482" spans="7:8" ht="14.45" x14ac:dyDescent="0.3">
      <c r="G14482" s="83"/>
      <c r="H14482" s="83"/>
    </row>
    <row r="14483" spans="7:8" ht="14.45" x14ac:dyDescent="0.3">
      <c r="G14483" s="83"/>
      <c r="H14483" s="83"/>
    </row>
    <row r="14484" spans="7:8" ht="14.45" x14ac:dyDescent="0.3">
      <c r="G14484" s="83"/>
      <c r="H14484" s="83"/>
    </row>
    <row r="14485" spans="7:8" ht="14.45" x14ac:dyDescent="0.3">
      <c r="G14485" s="83"/>
      <c r="H14485" s="83"/>
    </row>
    <row r="14486" spans="7:8" ht="14.45" x14ac:dyDescent="0.3">
      <c r="G14486" s="83"/>
      <c r="H14486" s="83"/>
    </row>
    <row r="14487" spans="7:8" ht="14.45" x14ac:dyDescent="0.3">
      <c r="G14487" s="83"/>
      <c r="H14487" s="83"/>
    </row>
    <row r="14488" spans="7:8" ht="14.45" x14ac:dyDescent="0.3">
      <c r="G14488" s="83"/>
      <c r="H14488" s="83"/>
    </row>
    <row r="14489" spans="7:8" ht="14.45" x14ac:dyDescent="0.3">
      <c r="G14489" s="83"/>
      <c r="H14489" s="83"/>
    </row>
    <row r="14490" spans="7:8" ht="14.45" x14ac:dyDescent="0.3">
      <c r="G14490" s="83"/>
      <c r="H14490" s="83"/>
    </row>
    <row r="14491" spans="7:8" ht="14.45" x14ac:dyDescent="0.3">
      <c r="G14491" s="83"/>
      <c r="H14491" s="83"/>
    </row>
    <row r="14492" spans="7:8" ht="14.45" x14ac:dyDescent="0.3">
      <c r="G14492" s="83"/>
      <c r="H14492" s="83"/>
    </row>
    <row r="14493" spans="7:8" ht="14.45" x14ac:dyDescent="0.3">
      <c r="G14493" s="83"/>
      <c r="H14493" s="83"/>
    </row>
    <row r="14494" spans="7:8" ht="14.45" x14ac:dyDescent="0.3">
      <c r="G14494" s="83"/>
      <c r="H14494" s="83"/>
    </row>
    <row r="14495" spans="7:8" ht="14.45" x14ac:dyDescent="0.3">
      <c r="G14495" s="83"/>
      <c r="H14495" s="83"/>
    </row>
    <row r="14496" spans="7:8" ht="14.45" x14ac:dyDescent="0.3">
      <c r="G14496" s="83"/>
      <c r="H14496" s="83"/>
    </row>
    <row r="14497" spans="7:8" ht="14.45" x14ac:dyDescent="0.3">
      <c r="G14497" s="83"/>
      <c r="H14497" s="83"/>
    </row>
    <row r="14498" spans="7:8" ht="14.45" x14ac:dyDescent="0.3">
      <c r="G14498" s="83"/>
      <c r="H14498" s="83"/>
    </row>
    <row r="14499" spans="7:8" ht="14.45" x14ac:dyDescent="0.3">
      <c r="G14499" s="83"/>
      <c r="H14499" s="83"/>
    </row>
    <row r="14500" spans="7:8" ht="14.45" x14ac:dyDescent="0.3">
      <c r="G14500" s="83"/>
      <c r="H14500" s="83"/>
    </row>
    <row r="14501" spans="7:8" ht="14.45" x14ac:dyDescent="0.3">
      <c r="G14501" s="83"/>
      <c r="H14501" s="83"/>
    </row>
    <row r="14502" spans="7:8" ht="14.45" x14ac:dyDescent="0.3">
      <c r="G14502" s="83"/>
      <c r="H14502" s="83"/>
    </row>
    <row r="14503" spans="7:8" ht="14.45" x14ac:dyDescent="0.3">
      <c r="G14503" s="83"/>
      <c r="H14503" s="83"/>
    </row>
    <row r="14504" spans="7:8" ht="14.45" x14ac:dyDescent="0.3">
      <c r="G14504" s="83"/>
      <c r="H14504" s="83"/>
    </row>
    <row r="14505" spans="7:8" ht="14.45" x14ac:dyDescent="0.3">
      <c r="G14505" s="83"/>
      <c r="H14505" s="83"/>
    </row>
    <row r="14506" spans="7:8" ht="14.45" x14ac:dyDescent="0.3">
      <c r="G14506" s="83"/>
      <c r="H14506" s="83"/>
    </row>
    <row r="14507" spans="7:8" ht="14.45" x14ac:dyDescent="0.3">
      <c r="G14507" s="83"/>
      <c r="H14507" s="83"/>
    </row>
    <row r="14508" spans="7:8" ht="14.45" x14ac:dyDescent="0.3">
      <c r="G14508" s="83"/>
      <c r="H14508" s="83"/>
    </row>
    <row r="14509" spans="7:8" ht="14.45" x14ac:dyDescent="0.3">
      <c r="G14509" s="83"/>
      <c r="H14509" s="83"/>
    </row>
    <row r="14510" spans="7:8" ht="14.45" x14ac:dyDescent="0.3">
      <c r="G14510" s="83"/>
      <c r="H14510" s="83"/>
    </row>
    <row r="14511" spans="7:8" ht="14.45" x14ac:dyDescent="0.3">
      <c r="G14511" s="83"/>
      <c r="H14511" s="83"/>
    </row>
    <row r="14512" spans="7:8" ht="14.45" x14ac:dyDescent="0.3">
      <c r="G14512" s="83"/>
      <c r="H14512" s="83"/>
    </row>
    <row r="14513" spans="7:8" ht="14.45" x14ac:dyDescent="0.3">
      <c r="G14513" s="83"/>
      <c r="H14513" s="83"/>
    </row>
    <row r="14514" spans="7:8" ht="14.45" x14ac:dyDescent="0.3">
      <c r="G14514" s="83"/>
      <c r="H14514" s="83"/>
    </row>
    <row r="14515" spans="7:8" ht="14.45" x14ac:dyDescent="0.3">
      <c r="G14515" s="83"/>
      <c r="H14515" s="83"/>
    </row>
    <row r="14516" spans="7:8" ht="14.45" x14ac:dyDescent="0.3">
      <c r="G14516" s="83"/>
      <c r="H14516" s="83"/>
    </row>
    <row r="14517" spans="7:8" ht="14.45" x14ac:dyDescent="0.3">
      <c r="G14517" s="83"/>
      <c r="H14517" s="83"/>
    </row>
    <row r="14518" spans="7:8" ht="14.45" x14ac:dyDescent="0.3">
      <c r="G14518" s="83"/>
      <c r="H14518" s="83"/>
    </row>
    <row r="14519" spans="7:8" ht="14.45" x14ac:dyDescent="0.3">
      <c r="G14519" s="83"/>
      <c r="H14519" s="83"/>
    </row>
    <row r="14520" spans="7:8" ht="14.45" x14ac:dyDescent="0.3">
      <c r="G14520" s="83"/>
      <c r="H14520" s="83"/>
    </row>
    <row r="14521" spans="7:8" ht="14.45" x14ac:dyDescent="0.3">
      <c r="G14521" s="83"/>
      <c r="H14521" s="83"/>
    </row>
    <row r="14522" spans="7:8" ht="14.45" x14ac:dyDescent="0.3">
      <c r="G14522" s="83"/>
      <c r="H14522" s="83"/>
    </row>
    <row r="14523" spans="7:8" ht="14.45" x14ac:dyDescent="0.3">
      <c r="G14523" s="83"/>
      <c r="H14523" s="83"/>
    </row>
    <row r="14524" spans="7:8" ht="14.45" x14ac:dyDescent="0.3">
      <c r="G14524" s="83"/>
      <c r="H14524" s="83"/>
    </row>
    <row r="14525" spans="7:8" ht="14.45" x14ac:dyDescent="0.3">
      <c r="G14525" s="83"/>
      <c r="H14525" s="83"/>
    </row>
    <row r="14526" spans="7:8" ht="14.45" x14ac:dyDescent="0.3">
      <c r="G14526" s="83"/>
      <c r="H14526" s="83"/>
    </row>
    <row r="14527" spans="7:8" ht="14.45" x14ac:dyDescent="0.3">
      <c r="G14527" s="83"/>
      <c r="H14527" s="83"/>
    </row>
    <row r="14528" spans="7:8" ht="14.45" x14ac:dyDescent="0.3">
      <c r="G14528" s="83"/>
      <c r="H14528" s="83"/>
    </row>
    <row r="14529" spans="7:8" ht="14.45" x14ac:dyDescent="0.3">
      <c r="G14529" s="83"/>
      <c r="H14529" s="83"/>
    </row>
    <row r="14530" spans="7:8" ht="14.45" x14ac:dyDescent="0.3">
      <c r="G14530" s="83"/>
      <c r="H14530" s="83"/>
    </row>
    <row r="14531" spans="7:8" ht="14.45" x14ac:dyDescent="0.3">
      <c r="G14531" s="83"/>
      <c r="H14531" s="83"/>
    </row>
    <row r="14532" spans="7:8" ht="14.45" x14ac:dyDescent="0.3">
      <c r="G14532" s="83"/>
      <c r="H14532" s="83"/>
    </row>
    <row r="14533" spans="7:8" ht="14.45" x14ac:dyDescent="0.3">
      <c r="G14533" s="83"/>
      <c r="H14533" s="83"/>
    </row>
    <row r="14534" spans="7:8" ht="14.45" x14ac:dyDescent="0.3">
      <c r="G14534" s="83"/>
      <c r="H14534" s="83"/>
    </row>
    <row r="14535" spans="7:8" ht="14.45" x14ac:dyDescent="0.3">
      <c r="G14535" s="83"/>
      <c r="H14535" s="83"/>
    </row>
    <row r="14536" spans="7:8" ht="14.45" x14ac:dyDescent="0.3">
      <c r="G14536" s="83"/>
      <c r="H14536" s="83"/>
    </row>
    <row r="14537" spans="7:8" ht="14.45" x14ac:dyDescent="0.3">
      <c r="G14537" s="83"/>
      <c r="H14537" s="83"/>
    </row>
    <row r="14538" spans="7:8" ht="14.45" x14ac:dyDescent="0.3">
      <c r="G14538" s="83"/>
      <c r="H14538" s="83"/>
    </row>
    <row r="14539" spans="7:8" ht="14.45" x14ac:dyDescent="0.3">
      <c r="G14539" s="83"/>
      <c r="H14539" s="83"/>
    </row>
    <row r="14540" spans="7:8" ht="14.45" x14ac:dyDescent="0.3">
      <c r="G14540" s="83"/>
      <c r="H14540" s="83"/>
    </row>
    <row r="14541" spans="7:8" ht="14.45" x14ac:dyDescent="0.3">
      <c r="G14541" s="83"/>
      <c r="H14541" s="83"/>
    </row>
    <row r="14542" spans="7:8" ht="14.45" x14ac:dyDescent="0.3">
      <c r="G14542" s="83"/>
      <c r="H14542" s="83"/>
    </row>
    <row r="14543" spans="7:8" ht="14.45" x14ac:dyDescent="0.3">
      <c r="G14543" s="83"/>
      <c r="H14543" s="83"/>
    </row>
    <row r="14544" spans="7:8" ht="14.45" x14ac:dyDescent="0.3">
      <c r="G14544" s="83"/>
      <c r="H14544" s="83"/>
    </row>
    <row r="14545" spans="7:8" ht="14.45" x14ac:dyDescent="0.3">
      <c r="G14545" s="83"/>
      <c r="H14545" s="83"/>
    </row>
    <row r="14546" spans="7:8" ht="14.45" x14ac:dyDescent="0.3">
      <c r="G14546" s="83"/>
      <c r="H14546" s="83"/>
    </row>
    <row r="14547" spans="7:8" ht="14.45" x14ac:dyDescent="0.3">
      <c r="G14547" s="83"/>
      <c r="H14547" s="83"/>
    </row>
    <row r="14548" spans="7:8" ht="14.45" x14ac:dyDescent="0.3">
      <c r="G14548" s="83"/>
      <c r="H14548" s="83"/>
    </row>
    <row r="14549" spans="7:8" ht="14.45" x14ac:dyDescent="0.3">
      <c r="G14549" s="83"/>
      <c r="H14549" s="83"/>
    </row>
    <row r="14550" spans="7:8" ht="14.45" x14ac:dyDescent="0.3">
      <c r="G14550" s="83"/>
      <c r="H14550" s="83"/>
    </row>
    <row r="14551" spans="7:8" ht="14.45" x14ac:dyDescent="0.3">
      <c r="G14551" s="83"/>
      <c r="H14551" s="83"/>
    </row>
    <row r="14552" spans="7:8" ht="14.45" x14ac:dyDescent="0.3">
      <c r="G14552" s="83"/>
      <c r="H14552" s="83"/>
    </row>
    <row r="14553" spans="7:8" ht="14.45" x14ac:dyDescent="0.3">
      <c r="G14553" s="83"/>
      <c r="H14553" s="83"/>
    </row>
    <row r="14554" spans="7:8" ht="14.45" x14ac:dyDescent="0.3">
      <c r="G14554" s="83"/>
      <c r="H14554" s="83"/>
    </row>
    <row r="14555" spans="7:8" ht="14.45" x14ac:dyDescent="0.3">
      <c r="G14555" s="83"/>
      <c r="H14555" s="83"/>
    </row>
    <row r="14556" spans="7:8" ht="14.45" x14ac:dyDescent="0.3">
      <c r="G14556" s="83"/>
      <c r="H14556" s="83"/>
    </row>
    <row r="14557" spans="7:8" ht="14.45" x14ac:dyDescent="0.3">
      <c r="G14557" s="83"/>
      <c r="H14557" s="83"/>
    </row>
    <row r="14558" spans="7:8" ht="14.45" x14ac:dyDescent="0.3">
      <c r="G14558" s="83"/>
      <c r="H14558" s="83"/>
    </row>
    <row r="14559" spans="7:8" ht="14.45" x14ac:dyDescent="0.3">
      <c r="G14559" s="83"/>
      <c r="H14559" s="83"/>
    </row>
    <row r="14560" spans="7:8" ht="14.45" x14ac:dyDescent="0.3">
      <c r="G14560" s="83"/>
      <c r="H14560" s="83"/>
    </row>
    <row r="14561" spans="7:8" ht="14.45" x14ac:dyDescent="0.3">
      <c r="G14561" s="83"/>
      <c r="H14561" s="83"/>
    </row>
    <row r="14562" spans="7:8" ht="14.45" x14ac:dyDescent="0.3">
      <c r="G14562" s="83"/>
      <c r="H14562" s="83"/>
    </row>
    <row r="14563" spans="7:8" ht="14.45" x14ac:dyDescent="0.3">
      <c r="G14563" s="83"/>
      <c r="H14563" s="83"/>
    </row>
    <row r="14564" spans="7:8" ht="14.45" x14ac:dyDescent="0.3">
      <c r="G14564" s="83"/>
      <c r="H14564" s="83"/>
    </row>
    <row r="14565" spans="7:8" ht="14.45" x14ac:dyDescent="0.3">
      <c r="G14565" s="83"/>
      <c r="H14565" s="83"/>
    </row>
    <row r="14566" spans="7:8" ht="14.45" x14ac:dyDescent="0.3">
      <c r="G14566" s="83"/>
      <c r="H14566" s="83"/>
    </row>
    <row r="14567" spans="7:8" ht="14.45" x14ac:dyDescent="0.3">
      <c r="G14567" s="83"/>
      <c r="H14567" s="83"/>
    </row>
    <row r="14568" spans="7:8" ht="14.45" x14ac:dyDescent="0.3">
      <c r="G14568" s="83"/>
      <c r="H14568" s="83"/>
    </row>
    <row r="14569" spans="7:8" ht="14.45" x14ac:dyDescent="0.3">
      <c r="G14569" s="83"/>
      <c r="H14569" s="83"/>
    </row>
    <row r="14570" spans="7:8" ht="14.45" x14ac:dyDescent="0.3">
      <c r="G14570" s="83"/>
      <c r="H14570" s="83"/>
    </row>
    <row r="14571" spans="7:8" ht="14.45" x14ac:dyDescent="0.3">
      <c r="G14571" s="83"/>
      <c r="H14571" s="83"/>
    </row>
    <row r="14572" spans="7:8" ht="14.45" x14ac:dyDescent="0.3">
      <c r="G14572" s="83"/>
      <c r="H14572" s="83"/>
    </row>
    <row r="14573" spans="7:8" ht="14.45" x14ac:dyDescent="0.3">
      <c r="G14573" s="83"/>
      <c r="H14573" s="83"/>
    </row>
    <row r="14574" spans="7:8" ht="14.45" x14ac:dyDescent="0.3">
      <c r="G14574" s="83"/>
      <c r="H14574" s="83"/>
    </row>
    <row r="14575" spans="7:8" ht="14.45" x14ac:dyDescent="0.3">
      <c r="G14575" s="83"/>
      <c r="H14575" s="83"/>
    </row>
    <row r="14576" spans="7:8" ht="14.45" x14ac:dyDescent="0.3">
      <c r="G14576" s="83"/>
      <c r="H14576" s="83"/>
    </row>
    <row r="14577" spans="7:8" ht="14.45" x14ac:dyDescent="0.3">
      <c r="G14577" s="83"/>
      <c r="H14577" s="83"/>
    </row>
    <row r="14578" spans="7:8" ht="14.45" x14ac:dyDescent="0.3">
      <c r="G14578" s="83"/>
      <c r="H14578" s="83"/>
    </row>
    <row r="14579" spans="7:8" ht="14.45" x14ac:dyDescent="0.3">
      <c r="G14579" s="83"/>
      <c r="H14579" s="83"/>
    </row>
    <row r="14580" spans="7:8" ht="14.45" x14ac:dyDescent="0.3">
      <c r="G14580" s="83"/>
      <c r="H14580" s="83"/>
    </row>
    <row r="14581" spans="7:8" ht="14.45" x14ac:dyDescent="0.3">
      <c r="G14581" s="83"/>
      <c r="H14581" s="83"/>
    </row>
    <row r="14582" spans="7:8" ht="14.45" x14ac:dyDescent="0.3">
      <c r="G14582" s="83"/>
      <c r="H14582" s="83"/>
    </row>
    <row r="14583" spans="7:8" ht="14.45" x14ac:dyDescent="0.3">
      <c r="G14583" s="83"/>
      <c r="H14583" s="83"/>
    </row>
    <row r="14584" spans="7:8" ht="14.45" x14ac:dyDescent="0.3">
      <c r="G14584" s="83"/>
      <c r="H14584" s="83"/>
    </row>
    <row r="14585" spans="7:8" ht="14.45" x14ac:dyDescent="0.3">
      <c r="G14585" s="83"/>
      <c r="H14585" s="83"/>
    </row>
    <row r="14586" spans="7:8" ht="14.45" x14ac:dyDescent="0.3">
      <c r="G14586" s="83"/>
      <c r="H14586" s="83"/>
    </row>
    <row r="14587" spans="7:8" ht="14.45" x14ac:dyDescent="0.3">
      <c r="G14587" s="83"/>
      <c r="H14587" s="83"/>
    </row>
    <row r="14588" spans="7:8" ht="14.45" x14ac:dyDescent="0.3">
      <c r="G14588" s="83"/>
      <c r="H14588" s="83"/>
    </row>
    <row r="14589" spans="7:8" ht="14.45" x14ac:dyDescent="0.3">
      <c r="G14589" s="83"/>
      <c r="H14589" s="83"/>
    </row>
    <row r="14590" spans="7:8" ht="14.45" x14ac:dyDescent="0.3">
      <c r="G14590" s="83"/>
      <c r="H14590" s="83"/>
    </row>
    <row r="14591" spans="7:8" ht="14.45" x14ac:dyDescent="0.3">
      <c r="G14591" s="83"/>
      <c r="H14591" s="83"/>
    </row>
    <row r="14592" spans="7:8" ht="14.45" x14ac:dyDescent="0.3">
      <c r="G14592" s="83"/>
      <c r="H14592" s="83"/>
    </row>
    <row r="14593" spans="7:8" ht="14.45" x14ac:dyDescent="0.3">
      <c r="G14593" s="83"/>
      <c r="H14593" s="83"/>
    </row>
    <row r="14594" spans="7:8" ht="14.45" x14ac:dyDescent="0.3">
      <c r="G14594" s="83"/>
      <c r="H14594" s="83"/>
    </row>
    <row r="14595" spans="7:8" ht="14.45" x14ac:dyDescent="0.3">
      <c r="G14595" s="83"/>
      <c r="H14595" s="83"/>
    </row>
    <row r="14596" spans="7:8" ht="14.45" x14ac:dyDescent="0.3">
      <c r="G14596" s="83"/>
      <c r="H14596" s="83"/>
    </row>
    <row r="14597" spans="7:8" ht="14.45" x14ac:dyDescent="0.3">
      <c r="G14597" s="83"/>
      <c r="H14597" s="83"/>
    </row>
    <row r="14598" spans="7:8" ht="14.45" x14ac:dyDescent="0.3">
      <c r="G14598" s="83"/>
      <c r="H14598" s="83"/>
    </row>
    <row r="14599" spans="7:8" ht="14.45" x14ac:dyDescent="0.3">
      <c r="G14599" s="83"/>
      <c r="H14599" s="83"/>
    </row>
    <row r="14600" spans="7:8" ht="14.45" x14ac:dyDescent="0.3">
      <c r="G14600" s="83"/>
      <c r="H14600" s="83"/>
    </row>
    <row r="14601" spans="7:8" ht="14.45" x14ac:dyDescent="0.3">
      <c r="G14601" s="83"/>
      <c r="H14601" s="83"/>
    </row>
    <row r="14602" spans="7:8" ht="14.45" x14ac:dyDescent="0.3">
      <c r="G14602" s="83"/>
      <c r="H14602" s="83"/>
    </row>
    <row r="14603" spans="7:8" ht="14.45" x14ac:dyDescent="0.3">
      <c r="G14603" s="83"/>
      <c r="H14603" s="83"/>
    </row>
    <row r="14604" spans="7:8" ht="14.45" x14ac:dyDescent="0.3">
      <c r="G14604" s="83"/>
      <c r="H14604" s="83"/>
    </row>
    <row r="14605" spans="7:8" ht="14.45" x14ac:dyDescent="0.3">
      <c r="G14605" s="83"/>
      <c r="H14605" s="83"/>
    </row>
    <row r="14606" spans="7:8" ht="14.45" x14ac:dyDescent="0.3">
      <c r="G14606" s="83"/>
      <c r="H14606" s="83"/>
    </row>
    <row r="14607" spans="7:8" ht="14.45" x14ac:dyDescent="0.3">
      <c r="G14607" s="83"/>
      <c r="H14607" s="83"/>
    </row>
    <row r="14608" spans="7:8" ht="14.45" x14ac:dyDescent="0.3">
      <c r="G14608" s="83"/>
      <c r="H14608" s="83"/>
    </row>
    <row r="14609" spans="7:8" ht="14.45" x14ac:dyDescent="0.3">
      <c r="G14609" s="83"/>
      <c r="H14609" s="83"/>
    </row>
    <row r="14610" spans="7:8" ht="14.45" x14ac:dyDescent="0.3">
      <c r="G14610" s="83"/>
      <c r="H14610" s="83"/>
    </row>
    <row r="14611" spans="7:8" ht="14.45" x14ac:dyDescent="0.3">
      <c r="G14611" s="83"/>
      <c r="H14611" s="83"/>
    </row>
    <row r="14612" spans="7:8" ht="14.45" x14ac:dyDescent="0.3">
      <c r="G14612" s="83"/>
      <c r="H14612" s="83"/>
    </row>
    <row r="14613" spans="7:8" ht="14.45" x14ac:dyDescent="0.3">
      <c r="G14613" s="83"/>
      <c r="H14613" s="83"/>
    </row>
    <row r="14614" spans="7:8" ht="14.45" x14ac:dyDescent="0.3">
      <c r="G14614" s="83"/>
      <c r="H14614" s="83"/>
    </row>
    <row r="14615" spans="7:8" ht="14.45" x14ac:dyDescent="0.3">
      <c r="G14615" s="83"/>
      <c r="H14615" s="83"/>
    </row>
    <row r="14616" spans="7:8" ht="14.45" x14ac:dyDescent="0.3">
      <c r="G14616" s="83"/>
      <c r="H14616" s="83"/>
    </row>
    <row r="14617" spans="7:8" ht="14.45" x14ac:dyDescent="0.3">
      <c r="G14617" s="83"/>
      <c r="H14617" s="83"/>
    </row>
    <row r="14618" spans="7:8" ht="14.45" x14ac:dyDescent="0.3">
      <c r="G14618" s="83"/>
      <c r="H14618" s="83"/>
    </row>
    <row r="14619" spans="7:8" ht="14.45" x14ac:dyDescent="0.3">
      <c r="G14619" s="83"/>
      <c r="H14619" s="83"/>
    </row>
    <row r="14620" spans="7:8" ht="14.45" x14ac:dyDescent="0.3">
      <c r="G14620" s="83"/>
      <c r="H14620" s="83"/>
    </row>
    <row r="14621" spans="7:8" ht="14.45" x14ac:dyDescent="0.3">
      <c r="G14621" s="83"/>
      <c r="H14621" s="83"/>
    </row>
    <row r="14622" spans="7:8" ht="14.45" x14ac:dyDescent="0.3">
      <c r="G14622" s="83"/>
      <c r="H14622" s="83"/>
    </row>
    <row r="14623" spans="7:8" ht="14.45" x14ac:dyDescent="0.3">
      <c r="G14623" s="83"/>
      <c r="H14623" s="83"/>
    </row>
    <row r="14624" spans="7:8" ht="14.45" x14ac:dyDescent="0.3">
      <c r="G14624" s="83"/>
      <c r="H14624" s="83"/>
    </row>
    <row r="14625" spans="7:8" ht="14.45" x14ac:dyDescent="0.3">
      <c r="G14625" s="83"/>
      <c r="H14625" s="83"/>
    </row>
    <row r="14626" spans="7:8" ht="14.45" x14ac:dyDescent="0.3">
      <c r="G14626" s="83"/>
      <c r="H14626" s="83"/>
    </row>
    <row r="14627" spans="7:8" ht="14.45" x14ac:dyDescent="0.3">
      <c r="G14627" s="83"/>
      <c r="H14627" s="83"/>
    </row>
    <row r="14628" spans="7:8" ht="14.45" x14ac:dyDescent="0.3">
      <c r="G14628" s="83"/>
      <c r="H14628" s="83"/>
    </row>
    <row r="14629" spans="7:8" ht="14.45" x14ac:dyDescent="0.3">
      <c r="G14629" s="83"/>
      <c r="H14629" s="83"/>
    </row>
    <row r="14630" spans="7:8" ht="14.45" x14ac:dyDescent="0.3">
      <c r="G14630" s="83"/>
      <c r="H14630" s="83"/>
    </row>
    <row r="14631" spans="7:8" ht="14.45" x14ac:dyDescent="0.3">
      <c r="G14631" s="83"/>
      <c r="H14631" s="83"/>
    </row>
    <row r="14632" spans="7:8" ht="14.45" x14ac:dyDescent="0.3">
      <c r="G14632" s="83"/>
      <c r="H14632" s="83"/>
    </row>
    <row r="14633" spans="7:8" ht="14.45" x14ac:dyDescent="0.3">
      <c r="G14633" s="83"/>
      <c r="H14633" s="83"/>
    </row>
    <row r="14634" spans="7:8" ht="14.45" x14ac:dyDescent="0.3">
      <c r="G14634" s="83"/>
      <c r="H14634" s="83"/>
    </row>
    <row r="14635" spans="7:8" ht="14.45" x14ac:dyDescent="0.3">
      <c r="G14635" s="83"/>
      <c r="H14635" s="83"/>
    </row>
    <row r="14636" spans="7:8" ht="14.45" x14ac:dyDescent="0.3">
      <c r="G14636" s="83"/>
      <c r="H14636" s="83"/>
    </row>
    <row r="14637" spans="7:8" ht="14.45" x14ac:dyDescent="0.3">
      <c r="G14637" s="83"/>
      <c r="H14637" s="83"/>
    </row>
    <row r="14638" spans="7:8" ht="14.45" x14ac:dyDescent="0.3">
      <c r="G14638" s="83"/>
      <c r="H14638" s="83"/>
    </row>
    <row r="14639" spans="7:8" ht="14.45" x14ac:dyDescent="0.3">
      <c r="G14639" s="83"/>
      <c r="H14639" s="83"/>
    </row>
    <row r="14640" spans="7:8" ht="14.45" x14ac:dyDescent="0.3">
      <c r="G14640" s="83"/>
      <c r="H14640" s="83"/>
    </row>
    <row r="14641" spans="7:8" ht="14.45" x14ac:dyDescent="0.3">
      <c r="G14641" s="83"/>
      <c r="H14641" s="83"/>
    </row>
    <row r="14642" spans="7:8" ht="14.45" x14ac:dyDescent="0.3">
      <c r="G14642" s="83"/>
      <c r="H14642" s="83"/>
    </row>
    <row r="14643" spans="7:8" ht="14.45" x14ac:dyDescent="0.3">
      <c r="G14643" s="83"/>
      <c r="H14643" s="83"/>
    </row>
    <row r="14644" spans="7:8" ht="14.45" x14ac:dyDescent="0.3">
      <c r="G14644" s="83"/>
      <c r="H14644" s="83"/>
    </row>
    <row r="14645" spans="7:8" ht="14.45" x14ac:dyDescent="0.3">
      <c r="G14645" s="83"/>
      <c r="H14645" s="83"/>
    </row>
    <row r="14646" spans="7:8" ht="14.45" x14ac:dyDescent="0.3">
      <c r="G14646" s="83"/>
      <c r="H14646" s="83"/>
    </row>
    <row r="14647" spans="7:8" ht="14.45" x14ac:dyDescent="0.3">
      <c r="G14647" s="83"/>
      <c r="H14647" s="83"/>
    </row>
    <row r="14648" spans="7:8" ht="14.45" x14ac:dyDescent="0.3">
      <c r="G14648" s="83"/>
      <c r="H14648" s="83"/>
    </row>
    <row r="14649" spans="7:8" ht="14.45" x14ac:dyDescent="0.3">
      <c r="G14649" s="83"/>
      <c r="H14649" s="83"/>
    </row>
    <row r="14650" spans="7:8" ht="14.45" x14ac:dyDescent="0.3">
      <c r="G14650" s="83"/>
      <c r="H14650" s="83"/>
    </row>
    <row r="14651" spans="7:8" ht="14.45" x14ac:dyDescent="0.3">
      <c r="G14651" s="83"/>
      <c r="H14651" s="83"/>
    </row>
    <row r="14652" spans="7:8" ht="14.45" x14ac:dyDescent="0.3">
      <c r="G14652" s="83"/>
      <c r="H14652" s="83"/>
    </row>
    <row r="14653" spans="7:8" ht="14.45" x14ac:dyDescent="0.3">
      <c r="G14653" s="83"/>
      <c r="H14653" s="83"/>
    </row>
    <row r="14654" spans="7:8" ht="14.45" x14ac:dyDescent="0.3">
      <c r="G14654" s="83"/>
      <c r="H14654" s="83"/>
    </row>
    <row r="14655" spans="7:8" ht="14.45" x14ac:dyDescent="0.3">
      <c r="G14655" s="83"/>
      <c r="H14655" s="83"/>
    </row>
    <row r="14656" spans="7:8" ht="14.45" x14ac:dyDescent="0.3">
      <c r="G14656" s="83"/>
      <c r="H14656" s="83"/>
    </row>
    <row r="14657" spans="7:8" ht="14.45" x14ac:dyDescent="0.3">
      <c r="G14657" s="83"/>
      <c r="H14657" s="83"/>
    </row>
    <row r="14658" spans="7:8" ht="14.45" x14ac:dyDescent="0.3">
      <c r="G14658" s="83"/>
      <c r="H14658" s="83"/>
    </row>
    <row r="14659" spans="7:8" ht="14.45" x14ac:dyDescent="0.3">
      <c r="G14659" s="83"/>
      <c r="H14659" s="83"/>
    </row>
    <row r="14660" spans="7:8" ht="14.45" x14ac:dyDescent="0.3">
      <c r="G14660" s="83"/>
      <c r="H14660" s="83"/>
    </row>
    <row r="14661" spans="7:8" ht="14.45" x14ac:dyDescent="0.3">
      <c r="G14661" s="83"/>
      <c r="H14661" s="83"/>
    </row>
    <row r="14662" spans="7:8" ht="14.45" x14ac:dyDescent="0.3">
      <c r="G14662" s="83"/>
      <c r="H14662" s="83"/>
    </row>
    <row r="14663" spans="7:8" ht="14.45" x14ac:dyDescent="0.3">
      <c r="G14663" s="83"/>
      <c r="H14663" s="83"/>
    </row>
    <row r="14664" spans="7:8" ht="14.45" x14ac:dyDescent="0.3">
      <c r="G14664" s="83"/>
      <c r="H14664" s="83"/>
    </row>
    <row r="14665" spans="7:8" ht="14.45" x14ac:dyDescent="0.3">
      <c r="G14665" s="83"/>
      <c r="H14665" s="83"/>
    </row>
    <row r="14666" spans="7:8" ht="14.45" x14ac:dyDescent="0.3">
      <c r="G14666" s="83"/>
      <c r="H14666" s="83"/>
    </row>
    <row r="14667" spans="7:8" ht="14.45" x14ac:dyDescent="0.3">
      <c r="G14667" s="83"/>
      <c r="H14667" s="83"/>
    </row>
    <row r="14668" spans="7:8" ht="14.45" x14ac:dyDescent="0.3">
      <c r="G14668" s="83"/>
      <c r="H14668" s="83"/>
    </row>
    <row r="14669" spans="7:8" ht="14.45" x14ac:dyDescent="0.3">
      <c r="G14669" s="83"/>
      <c r="H14669" s="83"/>
    </row>
    <row r="14670" spans="7:8" ht="14.45" x14ac:dyDescent="0.3">
      <c r="G14670" s="83"/>
      <c r="H14670" s="83"/>
    </row>
    <row r="14671" spans="7:8" ht="14.45" x14ac:dyDescent="0.3">
      <c r="G14671" s="83"/>
      <c r="H14671" s="83"/>
    </row>
    <row r="14672" spans="7:8" ht="14.45" x14ac:dyDescent="0.3">
      <c r="G14672" s="83"/>
      <c r="H14672" s="83"/>
    </row>
    <row r="14673" spans="7:8" ht="14.45" x14ac:dyDescent="0.3">
      <c r="G14673" s="83"/>
      <c r="H14673" s="83"/>
    </row>
    <row r="14674" spans="7:8" ht="14.45" x14ac:dyDescent="0.3">
      <c r="G14674" s="83"/>
      <c r="H14674" s="83"/>
    </row>
    <row r="14675" spans="7:8" ht="14.45" x14ac:dyDescent="0.3">
      <c r="G14675" s="83"/>
      <c r="H14675" s="83"/>
    </row>
    <row r="14676" spans="7:8" ht="14.45" x14ac:dyDescent="0.3">
      <c r="G14676" s="83"/>
      <c r="H14676" s="83"/>
    </row>
    <row r="14677" spans="7:8" ht="14.45" x14ac:dyDescent="0.3">
      <c r="G14677" s="83"/>
      <c r="H14677" s="83"/>
    </row>
    <row r="14678" spans="7:8" ht="14.45" x14ac:dyDescent="0.3">
      <c r="G14678" s="83"/>
      <c r="H14678" s="83"/>
    </row>
    <row r="14679" spans="7:8" ht="14.45" x14ac:dyDescent="0.3">
      <c r="G14679" s="83"/>
      <c r="H14679" s="83"/>
    </row>
    <row r="14680" spans="7:8" ht="14.45" x14ac:dyDescent="0.3">
      <c r="G14680" s="83"/>
      <c r="H14680" s="83"/>
    </row>
    <row r="14681" spans="7:8" ht="14.45" x14ac:dyDescent="0.3">
      <c r="G14681" s="83"/>
      <c r="H14681" s="83"/>
    </row>
    <row r="14682" spans="7:8" ht="14.45" x14ac:dyDescent="0.3">
      <c r="G14682" s="83"/>
      <c r="H14682" s="83"/>
    </row>
    <row r="14683" spans="7:8" ht="14.45" x14ac:dyDescent="0.3">
      <c r="G14683" s="83"/>
      <c r="H14683" s="83"/>
    </row>
    <row r="14684" spans="7:8" ht="14.45" x14ac:dyDescent="0.3">
      <c r="G14684" s="83"/>
      <c r="H14684" s="83"/>
    </row>
    <row r="14685" spans="7:8" ht="14.45" x14ac:dyDescent="0.3">
      <c r="G14685" s="83"/>
      <c r="H14685" s="83"/>
    </row>
    <row r="14686" spans="7:8" ht="14.45" x14ac:dyDescent="0.3">
      <c r="G14686" s="83"/>
      <c r="H14686" s="83"/>
    </row>
    <row r="14687" spans="7:8" ht="14.45" x14ac:dyDescent="0.3">
      <c r="G14687" s="83"/>
      <c r="H14687" s="83"/>
    </row>
    <row r="14688" spans="7:8" ht="14.45" x14ac:dyDescent="0.3">
      <c r="G14688" s="83"/>
      <c r="H14688" s="83"/>
    </row>
    <row r="14689" spans="7:8" ht="14.45" x14ac:dyDescent="0.3">
      <c r="G14689" s="83"/>
      <c r="H14689" s="83"/>
    </row>
    <row r="14690" spans="7:8" ht="14.45" x14ac:dyDescent="0.3">
      <c r="G14690" s="83"/>
      <c r="H14690" s="83"/>
    </row>
    <row r="14691" spans="7:8" ht="14.45" x14ac:dyDescent="0.3">
      <c r="G14691" s="83"/>
      <c r="H14691" s="83"/>
    </row>
    <row r="14692" spans="7:8" ht="14.45" x14ac:dyDescent="0.3">
      <c r="G14692" s="83"/>
      <c r="H14692" s="83"/>
    </row>
    <row r="14693" spans="7:8" ht="14.45" x14ac:dyDescent="0.3">
      <c r="G14693" s="83"/>
      <c r="H14693" s="83"/>
    </row>
    <row r="14694" spans="7:8" ht="14.45" x14ac:dyDescent="0.3">
      <c r="G14694" s="83"/>
      <c r="H14694" s="83"/>
    </row>
    <row r="14695" spans="7:8" ht="14.45" x14ac:dyDescent="0.3">
      <c r="G14695" s="83"/>
      <c r="H14695" s="83"/>
    </row>
    <row r="14696" spans="7:8" ht="14.45" x14ac:dyDescent="0.3">
      <c r="G14696" s="83"/>
      <c r="H14696" s="83"/>
    </row>
    <row r="14697" spans="7:8" ht="14.45" x14ac:dyDescent="0.3">
      <c r="G14697" s="83"/>
      <c r="H14697" s="83"/>
    </row>
    <row r="14698" spans="7:8" ht="14.45" x14ac:dyDescent="0.3">
      <c r="G14698" s="83"/>
      <c r="H14698" s="83"/>
    </row>
    <row r="14699" spans="7:8" ht="14.45" x14ac:dyDescent="0.3">
      <c r="G14699" s="83"/>
      <c r="H14699" s="83"/>
    </row>
    <row r="14700" spans="7:8" ht="14.45" x14ac:dyDescent="0.3">
      <c r="G14700" s="83"/>
      <c r="H14700" s="83"/>
    </row>
    <row r="14701" spans="7:8" ht="14.45" x14ac:dyDescent="0.3">
      <c r="G14701" s="83"/>
      <c r="H14701" s="83"/>
    </row>
    <row r="14702" spans="7:8" ht="14.45" x14ac:dyDescent="0.3">
      <c r="G14702" s="83"/>
      <c r="H14702" s="83"/>
    </row>
    <row r="14703" spans="7:8" ht="14.45" x14ac:dyDescent="0.3">
      <c r="G14703" s="83"/>
      <c r="H14703" s="83"/>
    </row>
    <row r="14704" spans="7:8" ht="14.45" x14ac:dyDescent="0.3">
      <c r="G14704" s="83"/>
      <c r="H14704" s="83"/>
    </row>
    <row r="14705" spans="7:8" ht="14.45" x14ac:dyDescent="0.3">
      <c r="G14705" s="83"/>
      <c r="H14705" s="83"/>
    </row>
    <row r="14706" spans="7:8" ht="14.45" x14ac:dyDescent="0.3">
      <c r="G14706" s="83"/>
      <c r="H14706" s="83"/>
    </row>
    <row r="14707" spans="7:8" ht="14.45" x14ac:dyDescent="0.3">
      <c r="G14707" s="83"/>
      <c r="H14707" s="83"/>
    </row>
    <row r="14708" spans="7:8" ht="14.45" x14ac:dyDescent="0.3">
      <c r="G14708" s="83"/>
      <c r="H14708" s="83"/>
    </row>
    <row r="14709" spans="7:8" ht="14.45" x14ac:dyDescent="0.3">
      <c r="G14709" s="83"/>
      <c r="H14709" s="83"/>
    </row>
    <row r="14710" spans="7:8" ht="14.45" x14ac:dyDescent="0.3">
      <c r="G14710" s="83"/>
      <c r="H14710" s="83"/>
    </row>
    <row r="14711" spans="7:8" ht="14.45" x14ac:dyDescent="0.3">
      <c r="G14711" s="83"/>
      <c r="H14711" s="83"/>
    </row>
    <row r="14712" spans="7:8" ht="14.45" x14ac:dyDescent="0.3">
      <c r="G14712" s="83"/>
      <c r="H14712" s="83"/>
    </row>
    <row r="14713" spans="7:8" ht="14.45" x14ac:dyDescent="0.3">
      <c r="G14713" s="83"/>
      <c r="H14713" s="83"/>
    </row>
    <row r="14714" spans="7:8" ht="14.45" x14ac:dyDescent="0.3">
      <c r="G14714" s="83"/>
      <c r="H14714" s="83"/>
    </row>
    <row r="14715" spans="7:8" ht="14.45" x14ac:dyDescent="0.3">
      <c r="G14715" s="83"/>
      <c r="H14715" s="83"/>
    </row>
    <row r="14716" spans="7:8" ht="14.45" x14ac:dyDescent="0.3">
      <c r="G14716" s="83"/>
      <c r="H14716" s="83"/>
    </row>
    <row r="14717" spans="7:8" ht="14.45" x14ac:dyDescent="0.3">
      <c r="G14717" s="83"/>
      <c r="H14717" s="83"/>
    </row>
    <row r="14718" spans="7:8" ht="14.45" x14ac:dyDescent="0.3">
      <c r="G14718" s="83"/>
      <c r="H14718" s="83"/>
    </row>
    <row r="14719" spans="7:8" ht="14.45" x14ac:dyDescent="0.3">
      <c r="G14719" s="83"/>
      <c r="H14719" s="83"/>
    </row>
    <row r="14720" spans="7:8" ht="14.45" x14ac:dyDescent="0.3">
      <c r="G14720" s="83"/>
      <c r="H14720" s="83"/>
    </row>
    <row r="14721" spans="7:8" ht="14.45" x14ac:dyDescent="0.3">
      <c r="G14721" s="83"/>
      <c r="H14721" s="83"/>
    </row>
    <row r="14722" spans="7:8" ht="14.45" x14ac:dyDescent="0.3">
      <c r="G14722" s="83"/>
      <c r="H14722" s="83"/>
    </row>
    <row r="14723" spans="7:8" ht="14.45" x14ac:dyDescent="0.3">
      <c r="G14723" s="83"/>
      <c r="H14723" s="83"/>
    </row>
    <row r="14724" spans="7:8" ht="14.45" x14ac:dyDescent="0.3">
      <c r="G14724" s="83"/>
      <c r="H14724" s="83"/>
    </row>
    <row r="14725" spans="7:8" ht="14.45" x14ac:dyDescent="0.3">
      <c r="G14725" s="83"/>
      <c r="H14725" s="83"/>
    </row>
    <row r="14726" spans="7:8" ht="14.45" x14ac:dyDescent="0.3">
      <c r="G14726" s="83"/>
      <c r="H14726" s="83"/>
    </row>
    <row r="14727" spans="7:8" ht="14.45" x14ac:dyDescent="0.3">
      <c r="G14727" s="83"/>
      <c r="H14727" s="83"/>
    </row>
    <row r="14728" spans="7:8" ht="14.45" x14ac:dyDescent="0.3">
      <c r="G14728" s="83"/>
      <c r="H14728" s="83"/>
    </row>
    <row r="14729" spans="7:8" ht="14.45" x14ac:dyDescent="0.3">
      <c r="G14729" s="83"/>
      <c r="H14729" s="83"/>
    </row>
    <row r="14730" spans="7:8" ht="14.45" x14ac:dyDescent="0.3">
      <c r="G14730" s="83"/>
      <c r="H14730" s="83"/>
    </row>
    <row r="14731" spans="7:8" ht="14.45" x14ac:dyDescent="0.3">
      <c r="G14731" s="83"/>
      <c r="H14731" s="83"/>
    </row>
    <row r="14732" spans="7:8" ht="14.45" x14ac:dyDescent="0.3">
      <c r="G14732" s="83"/>
      <c r="H14732" s="83"/>
    </row>
    <row r="14733" spans="7:8" ht="14.45" x14ac:dyDescent="0.3">
      <c r="G14733" s="83"/>
      <c r="H14733" s="83"/>
    </row>
    <row r="14734" spans="7:8" ht="14.45" x14ac:dyDescent="0.3">
      <c r="G14734" s="83"/>
      <c r="H14734" s="83"/>
    </row>
    <row r="14735" spans="7:8" ht="14.45" x14ac:dyDescent="0.3">
      <c r="G14735" s="83"/>
      <c r="H14735" s="83"/>
    </row>
    <row r="14736" spans="7:8" ht="14.45" x14ac:dyDescent="0.3">
      <c r="G14736" s="83"/>
      <c r="H14736" s="83"/>
    </row>
    <row r="14737" spans="7:8" ht="14.45" x14ac:dyDescent="0.3">
      <c r="G14737" s="83"/>
      <c r="H14737" s="83"/>
    </row>
    <row r="14738" spans="7:8" ht="14.45" x14ac:dyDescent="0.3">
      <c r="G14738" s="83"/>
      <c r="H14738" s="83"/>
    </row>
    <row r="14739" spans="7:8" ht="14.45" x14ac:dyDescent="0.3">
      <c r="G14739" s="83"/>
      <c r="H14739" s="83"/>
    </row>
    <row r="14740" spans="7:8" ht="14.45" x14ac:dyDescent="0.3">
      <c r="G14740" s="83"/>
      <c r="H14740" s="83"/>
    </row>
    <row r="14741" spans="7:8" ht="14.45" x14ac:dyDescent="0.3">
      <c r="G14741" s="83"/>
      <c r="H14741" s="83"/>
    </row>
    <row r="14742" spans="7:8" ht="14.45" x14ac:dyDescent="0.3">
      <c r="G14742" s="83"/>
      <c r="H14742" s="83"/>
    </row>
    <row r="14743" spans="7:8" ht="14.45" x14ac:dyDescent="0.3">
      <c r="G14743" s="83"/>
      <c r="H14743" s="83"/>
    </row>
    <row r="14744" spans="7:8" ht="14.45" x14ac:dyDescent="0.3">
      <c r="G14744" s="83"/>
      <c r="H14744" s="83"/>
    </row>
    <row r="14745" spans="7:8" ht="14.45" x14ac:dyDescent="0.3">
      <c r="G14745" s="83"/>
      <c r="H14745" s="83"/>
    </row>
    <row r="14746" spans="7:8" ht="14.45" x14ac:dyDescent="0.3">
      <c r="G14746" s="83"/>
      <c r="H14746" s="83"/>
    </row>
    <row r="14747" spans="7:8" ht="14.45" x14ac:dyDescent="0.3">
      <c r="G14747" s="83"/>
      <c r="H14747" s="83"/>
    </row>
    <row r="14748" spans="7:8" ht="14.45" x14ac:dyDescent="0.3">
      <c r="G14748" s="83"/>
      <c r="H14748" s="83"/>
    </row>
    <row r="14749" spans="7:8" ht="14.45" x14ac:dyDescent="0.3">
      <c r="G14749" s="83"/>
      <c r="H14749" s="83"/>
    </row>
    <row r="14750" spans="7:8" ht="14.45" x14ac:dyDescent="0.3">
      <c r="G14750" s="83"/>
      <c r="H14750" s="83"/>
    </row>
    <row r="14751" spans="7:8" ht="14.45" x14ac:dyDescent="0.3">
      <c r="G14751" s="83"/>
      <c r="H14751" s="83"/>
    </row>
    <row r="14752" spans="7:8" ht="14.45" x14ac:dyDescent="0.3">
      <c r="G14752" s="83"/>
      <c r="H14752" s="83"/>
    </row>
    <row r="14753" spans="7:8" ht="14.45" x14ac:dyDescent="0.3">
      <c r="G14753" s="83"/>
      <c r="H14753" s="83"/>
    </row>
    <row r="14754" spans="7:8" ht="14.45" x14ac:dyDescent="0.3">
      <c r="G14754" s="83"/>
      <c r="H14754" s="83"/>
    </row>
    <row r="14755" spans="7:8" ht="14.45" x14ac:dyDescent="0.3">
      <c r="G14755" s="83"/>
      <c r="H14755" s="83"/>
    </row>
    <row r="14756" spans="7:8" ht="14.45" x14ac:dyDescent="0.3">
      <c r="G14756" s="83"/>
      <c r="H14756" s="83"/>
    </row>
    <row r="14757" spans="7:8" ht="14.45" x14ac:dyDescent="0.3">
      <c r="G14757" s="83"/>
      <c r="H14757" s="83"/>
    </row>
    <row r="14758" spans="7:8" ht="14.45" x14ac:dyDescent="0.3">
      <c r="G14758" s="83"/>
      <c r="H14758" s="83"/>
    </row>
    <row r="14759" spans="7:8" ht="14.45" x14ac:dyDescent="0.3">
      <c r="G14759" s="83"/>
      <c r="H14759" s="83"/>
    </row>
    <row r="14760" spans="7:8" ht="14.45" x14ac:dyDescent="0.3">
      <c r="G14760" s="83"/>
      <c r="H14760" s="83"/>
    </row>
    <row r="14761" spans="7:8" ht="14.45" x14ac:dyDescent="0.3">
      <c r="G14761" s="83"/>
      <c r="H14761" s="83"/>
    </row>
    <row r="14762" spans="7:8" ht="14.45" x14ac:dyDescent="0.3">
      <c r="G14762" s="83"/>
      <c r="H14762" s="83"/>
    </row>
    <row r="14763" spans="7:8" ht="14.45" x14ac:dyDescent="0.3">
      <c r="G14763" s="83"/>
      <c r="H14763" s="83"/>
    </row>
    <row r="14764" spans="7:8" ht="14.45" x14ac:dyDescent="0.3">
      <c r="G14764" s="83"/>
      <c r="H14764" s="83"/>
    </row>
    <row r="14765" spans="7:8" ht="14.45" x14ac:dyDescent="0.3">
      <c r="G14765" s="83"/>
      <c r="H14765" s="83"/>
    </row>
    <row r="14766" spans="7:8" ht="14.45" x14ac:dyDescent="0.3">
      <c r="G14766" s="83"/>
      <c r="H14766" s="83"/>
    </row>
    <row r="14767" spans="7:8" ht="14.45" x14ac:dyDescent="0.3">
      <c r="G14767" s="83"/>
      <c r="H14767" s="83"/>
    </row>
    <row r="14768" spans="7:8" ht="14.45" x14ac:dyDescent="0.3">
      <c r="G14768" s="83"/>
      <c r="H14768" s="83"/>
    </row>
    <row r="14769" spans="7:8" ht="14.45" x14ac:dyDescent="0.3">
      <c r="G14769" s="83"/>
      <c r="H14769" s="83"/>
    </row>
    <row r="14770" spans="7:8" ht="14.45" x14ac:dyDescent="0.3">
      <c r="G14770" s="83"/>
      <c r="H14770" s="83"/>
    </row>
    <row r="14771" spans="7:8" ht="14.45" x14ac:dyDescent="0.3">
      <c r="G14771" s="83"/>
      <c r="H14771" s="83"/>
    </row>
    <row r="14772" spans="7:8" ht="14.45" x14ac:dyDescent="0.3">
      <c r="G14772" s="83"/>
      <c r="H14772" s="83"/>
    </row>
    <row r="14773" spans="7:8" ht="14.45" x14ac:dyDescent="0.3">
      <c r="G14773" s="83"/>
      <c r="H14773" s="83"/>
    </row>
    <row r="14774" spans="7:8" ht="14.45" x14ac:dyDescent="0.3">
      <c r="G14774" s="83"/>
      <c r="H14774" s="83"/>
    </row>
    <row r="14775" spans="7:8" ht="14.45" x14ac:dyDescent="0.3">
      <c r="G14775" s="83"/>
      <c r="H14775" s="83"/>
    </row>
    <row r="14776" spans="7:8" ht="14.45" x14ac:dyDescent="0.3">
      <c r="G14776" s="83"/>
      <c r="H14776" s="83"/>
    </row>
    <row r="14777" spans="7:8" ht="14.45" x14ac:dyDescent="0.3">
      <c r="G14777" s="83"/>
      <c r="H14777" s="83"/>
    </row>
    <row r="14778" spans="7:8" ht="14.45" x14ac:dyDescent="0.3">
      <c r="G14778" s="83"/>
      <c r="H14778" s="83"/>
    </row>
    <row r="14779" spans="7:8" ht="14.45" x14ac:dyDescent="0.3">
      <c r="G14779" s="83"/>
      <c r="H14779" s="83"/>
    </row>
    <row r="14780" spans="7:8" ht="14.45" x14ac:dyDescent="0.3">
      <c r="G14780" s="83"/>
      <c r="H14780" s="83"/>
    </row>
    <row r="14781" spans="7:8" ht="14.45" x14ac:dyDescent="0.3">
      <c r="G14781" s="83"/>
      <c r="H14781" s="83"/>
    </row>
    <row r="14782" spans="7:8" ht="14.45" x14ac:dyDescent="0.3">
      <c r="G14782" s="83"/>
      <c r="H14782" s="83"/>
    </row>
    <row r="14783" spans="7:8" ht="14.45" x14ac:dyDescent="0.3">
      <c r="G14783" s="83"/>
      <c r="H14783" s="83"/>
    </row>
    <row r="14784" spans="7:8" ht="14.45" x14ac:dyDescent="0.3">
      <c r="G14784" s="83"/>
      <c r="H14784" s="83"/>
    </row>
    <row r="14785" spans="7:8" ht="14.45" x14ac:dyDescent="0.3">
      <c r="G14785" s="83"/>
      <c r="H14785" s="83"/>
    </row>
    <row r="14786" spans="7:8" ht="14.45" x14ac:dyDescent="0.3">
      <c r="G14786" s="83"/>
      <c r="H14786" s="83"/>
    </row>
    <row r="14787" spans="7:8" ht="14.45" x14ac:dyDescent="0.3">
      <c r="G14787" s="83"/>
      <c r="H14787" s="83"/>
    </row>
    <row r="14788" spans="7:8" ht="14.45" x14ac:dyDescent="0.3">
      <c r="G14788" s="83"/>
      <c r="H14788" s="83"/>
    </row>
    <row r="14789" spans="7:8" ht="14.45" x14ac:dyDescent="0.3">
      <c r="G14789" s="83"/>
      <c r="H14789" s="83"/>
    </row>
    <row r="14790" spans="7:8" ht="14.45" x14ac:dyDescent="0.3">
      <c r="G14790" s="83"/>
      <c r="H14790" s="83"/>
    </row>
    <row r="14791" spans="7:8" ht="14.45" x14ac:dyDescent="0.3">
      <c r="G14791" s="83"/>
      <c r="H14791" s="83"/>
    </row>
    <row r="14792" spans="7:8" ht="14.45" x14ac:dyDescent="0.3">
      <c r="G14792" s="83"/>
      <c r="H14792" s="83"/>
    </row>
    <row r="14793" spans="7:8" ht="14.45" x14ac:dyDescent="0.3">
      <c r="G14793" s="83"/>
      <c r="H14793" s="83"/>
    </row>
    <row r="14794" spans="7:8" ht="14.45" x14ac:dyDescent="0.3">
      <c r="G14794" s="83"/>
      <c r="H14794" s="83"/>
    </row>
    <row r="14795" spans="7:8" ht="14.45" x14ac:dyDescent="0.3">
      <c r="G14795" s="83"/>
      <c r="H14795" s="83"/>
    </row>
    <row r="14796" spans="7:8" ht="14.45" x14ac:dyDescent="0.3">
      <c r="G14796" s="83"/>
      <c r="H14796" s="83"/>
    </row>
    <row r="14797" spans="7:8" ht="14.45" x14ac:dyDescent="0.3">
      <c r="G14797" s="83"/>
      <c r="H14797" s="83"/>
    </row>
    <row r="14798" spans="7:8" ht="14.45" x14ac:dyDescent="0.3">
      <c r="G14798" s="83"/>
      <c r="H14798" s="83"/>
    </row>
    <row r="14799" spans="7:8" ht="14.45" x14ac:dyDescent="0.3">
      <c r="G14799" s="83"/>
      <c r="H14799" s="83"/>
    </row>
    <row r="14800" spans="7:8" ht="14.45" x14ac:dyDescent="0.3">
      <c r="G14800" s="83"/>
      <c r="H14800" s="83"/>
    </row>
    <row r="14801" spans="7:8" ht="14.45" x14ac:dyDescent="0.3">
      <c r="G14801" s="83"/>
      <c r="H14801" s="83"/>
    </row>
    <row r="14802" spans="7:8" ht="14.45" x14ac:dyDescent="0.3">
      <c r="G14802" s="83"/>
      <c r="H14802" s="83"/>
    </row>
    <row r="14803" spans="7:8" ht="14.45" x14ac:dyDescent="0.3">
      <c r="G14803" s="83"/>
      <c r="H14803" s="83"/>
    </row>
    <row r="14804" spans="7:8" ht="14.45" x14ac:dyDescent="0.3">
      <c r="G14804" s="83"/>
      <c r="H14804" s="83"/>
    </row>
    <row r="14805" spans="7:8" ht="14.45" x14ac:dyDescent="0.3">
      <c r="G14805" s="83"/>
      <c r="H14805" s="83"/>
    </row>
    <row r="14806" spans="7:8" ht="14.45" x14ac:dyDescent="0.3">
      <c r="G14806" s="83"/>
      <c r="H14806" s="83"/>
    </row>
    <row r="14807" spans="7:8" ht="14.45" x14ac:dyDescent="0.3">
      <c r="G14807" s="83"/>
      <c r="H14807" s="83"/>
    </row>
    <row r="14808" spans="7:8" ht="14.45" x14ac:dyDescent="0.3">
      <c r="G14808" s="83"/>
      <c r="H14808" s="83"/>
    </row>
    <row r="14809" spans="7:8" ht="14.45" x14ac:dyDescent="0.3">
      <c r="G14809" s="83"/>
      <c r="H14809" s="83"/>
    </row>
    <row r="14810" spans="7:8" ht="14.45" x14ac:dyDescent="0.3">
      <c r="G14810" s="83"/>
      <c r="H14810" s="83"/>
    </row>
    <row r="14811" spans="7:8" ht="14.45" x14ac:dyDescent="0.3">
      <c r="G14811" s="83"/>
      <c r="H14811" s="83"/>
    </row>
    <row r="14812" spans="7:8" ht="14.45" x14ac:dyDescent="0.3">
      <c r="G14812" s="83"/>
      <c r="H14812" s="83"/>
    </row>
    <row r="14813" spans="7:8" ht="14.45" x14ac:dyDescent="0.3">
      <c r="G14813" s="83"/>
      <c r="H14813" s="83"/>
    </row>
    <row r="14814" spans="7:8" ht="14.45" x14ac:dyDescent="0.3">
      <c r="G14814" s="83"/>
      <c r="H14814" s="83"/>
    </row>
    <row r="14815" spans="7:8" ht="14.45" x14ac:dyDescent="0.3">
      <c r="G14815" s="83"/>
      <c r="H14815" s="83"/>
    </row>
    <row r="14816" spans="7:8" ht="14.45" x14ac:dyDescent="0.3">
      <c r="G14816" s="83"/>
      <c r="H14816" s="83"/>
    </row>
    <row r="14817" spans="7:8" ht="14.45" x14ac:dyDescent="0.3">
      <c r="G14817" s="83"/>
      <c r="H14817" s="83"/>
    </row>
    <row r="14818" spans="7:8" ht="14.45" x14ac:dyDescent="0.3">
      <c r="G14818" s="83"/>
      <c r="H14818" s="83"/>
    </row>
    <row r="14819" spans="7:8" ht="14.45" x14ac:dyDescent="0.3">
      <c r="G14819" s="83"/>
      <c r="H14819" s="83"/>
    </row>
    <row r="14820" spans="7:8" ht="14.45" x14ac:dyDescent="0.3">
      <c r="G14820" s="83"/>
      <c r="H14820" s="83"/>
    </row>
    <row r="14821" spans="7:8" ht="14.45" x14ac:dyDescent="0.3">
      <c r="G14821" s="83"/>
      <c r="H14821" s="83"/>
    </row>
    <row r="14822" spans="7:8" ht="14.45" x14ac:dyDescent="0.3">
      <c r="G14822" s="83"/>
      <c r="H14822" s="83"/>
    </row>
    <row r="14823" spans="7:8" ht="14.45" x14ac:dyDescent="0.3">
      <c r="G14823" s="83"/>
      <c r="H14823" s="83"/>
    </row>
    <row r="14824" spans="7:8" ht="14.45" x14ac:dyDescent="0.3">
      <c r="G14824" s="83"/>
      <c r="H14824" s="83"/>
    </row>
    <row r="14825" spans="7:8" ht="14.45" x14ac:dyDescent="0.3">
      <c r="G14825" s="83"/>
      <c r="H14825" s="83"/>
    </row>
    <row r="14826" spans="7:8" ht="14.45" x14ac:dyDescent="0.3">
      <c r="G14826" s="83"/>
      <c r="H14826" s="83"/>
    </row>
    <row r="14827" spans="7:8" ht="14.45" x14ac:dyDescent="0.3">
      <c r="G14827" s="83"/>
      <c r="H14827" s="83"/>
    </row>
    <row r="14828" spans="7:8" ht="14.45" x14ac:dyDescent="0.3">
      <c r="G14828" s="83"/>
      <c r="H14828" s="83"/>
    </row>
    <row r="14829" spans="7:8" ht="14.45" x14ac:dyDescent="0.3">
      <c r="G14829" s="83"/>
      <c r="H14829" s="83"/>
    </row>
    <row r="14830" spans="7:8" ht="14.45" x14ac:dyDescent="0.3">
      <c r="G14830" s="83"/>
      <c r="H14830" s="83"/>
    </row>
    <row r="14831" spans="7:8" ht="14.45" x14ac:dyDescent="0.3">
      <c r="G14831" s="83"/>
      <c r="H14831" s="83"/>
    </row>
    <row r="14832" spans="7:8" ht="14.45" x14ac:dyDescent="0.3">
      <c r="G14832" s="83"/>
      <c r="H14832" s="83"/>
    </row>
    <row r="14833" spans="7:8" ht="14.45" x14ac:dyDescent="0.3">
      <c r="G14833" s="83"/>
      <c r="H14833" s="83"/>
    </row>
    <row r="14834" spans="7:8" ht="14.45" x14ac:dyDescent="0.3">
      <c r="G14834" s="83"/>
      <c r="H14834" s="83"/>
    </row>
    <row r="14835" spans="7:8" ht="14.45" x14ac:dyDescent="0.3">
      <c r="G14835" s="83"/>
      <c r="H14835" s="83"/>
    </row>
    <row r="14836" spans="7:8" ht="14.45" x14ac:dyDescent="0.3">
      <c r="G14836" s="83"/>
      <c r="H14836" s="83"/>
    </row>
    <row r="14837" spans="7:8" ht="14.45" x14ac:dyDescent="0.3">
      <c r="G14837" s="83"/>
      <c r="H14837" s="83"/>
    </row>
    <row r="14838" spans="7:8" ht="14.45" x14ac:dyDescent="0.3">
      <c r="G14838" s="83"/>
      <c r="H14838" s="83"/>
    </row>
    <row r="14839" spans="7:8" ht="14.45" x14ac:dyDescent="0.3">
      <c r="G14839" s="83"/>
      <c r="H14839" s="83"/>
    </row>
    <row r="14840" spans="7:8" ht="14.45" x14ac:dyDescent="0.3">
      <c r="G14840" s="83"/>
      <c r="H14840" s="83"/>
    </row>
    <row r="14841" spans="7:8" ht="14.45" x14ac:dyDescent="0.3">
      <c r="G14841" s="83"/>
      <c r="H14841" s="83"/>
    </row>
    <row r="14842" spans="7:8" ht="14.45" x14ac:dyDescent="0.3">
      <c r="G14842" s="83"/>
      <c r="H14842" s="83"/>
    </row>
    <row r="14843" spans="7:8" ht="14.45" x14ac:dyDescent="0.3">
      <c r="G14843" s="83"/>
      <c r="H14843" s="83"/>
    </row>
    <row r="14844" spans="7:8" ht="14.45" x14ac:dyDescent="0.3">
      <c r="G14844" s="83"/>
      <c r="H14844" s="83"/>
    </row>
    <row r="14845" spans="7:8" ht="14.45" x14ac:dyDescent="0.3">
      <c r="G14845" s="83"/>
      <c r="H14845" s="83"/>
    </row>
    <row r="14846" spans="7:8" ht="14.45" x14ac:dyDescent="0.3">
      <c r="G14846" s="83"/>
      <c r="H14846" s="83"/>
    </row>
    <row r="14847" spans="7:8" ht="14.45" x14ac:dyDescent="0.3">
      <c r="G14847" s="83"/>
      <c r="H14847" s="83"/>
    </row>
    <row r="14848" spans="7:8" ht="14.45" x14ac:dyDescent="0.3">
      <c r="G14848" s="83"/>
      <c r="H14848" s="83"/>
    </row>
    <row r="14849" spans="7:8" ht="14.45" x14ac:dyDescent="0.3">
      <c r="G14849" s="83"/>
      <c r="H14849" s="83"/>
    </row>
    <row r="14850" spans="7:8" ht="14.45" x14ac:dyDescent="0.3">
      <c r="G14850" s="83"/>
      <c r="H14850" s="83"/>
    </row>
    <row r="14851" spans="7:8" ht="14.45" x14ac:dyDescent="0.3">
      <c r="G14851" s="83"/>
      <c r="H14851" s="83"/>
    </row>
    <row r="14852" spans="7:8" ht="14.45" x14ac:dyDescent="0.3">
      <c r="G14852" s="83"/>
      <c r="H14852" s="83"/>
    </row>
    <row r="14853" spans="7:8" ht="14.45" x14ac:dyDescent="0.3">
      <c r="G14853" s="83"/>
      <c r="H14853" s="83"/>
    </row>
    <row r="14854" spans="7:8" ht="14.45" x14ac:dyDescent="0.3">
      <c r="G14854" s="83"/>
      <c r="H14854" s="83"/>
    </row>
    <row r="14855" spans="7:8" ht="14.45" x14ac:dyDescent="0.3">
      <c r="G14855" s="83"/>
      <c r="H14855" s="83"/>
    </row>
    <row r="14856" spans="7:8" ht="14.45" x14ac:dyDescent="0.3">
      <c r="G14856" s="83"/>
      <c r="H14856" s="83"/>
    </row>
    <row r="14857" spans="7:8" ht="14.45" x14ac:dyDescent="0.3">
      <c r="G14857" s="83"/>
      <c r="H14857" s="83"/>
    </row>
    <row r="14858" spans="7:8" ht="14.45" x14ac:dyDescent="0.3">
      <c r="G14858" s="83"/>
      <c r="H14858" s="83"/>
    </row>
    <row r="14859" spans="7:8" ht="14.45" x14ac:dyDescent="0.3">
      <c r="G14859" s="83"/>
      <c r="H14859" s="83"/>
    </row>
    <row r="14860" spans="7:8" ht="14.45" x14ac:dyDescent="0.3">
      <c r="G14860" s="83"/>
      <c r="H14860" s="83"/>
    </row>
    <row r="14861" spans="7:8" ht="14.45" x14ac:dyDescent="0.3">
      <c r="G14861" s="83"/>
      <c r="H14861" s="83"/>
    </row>
    <row r="14862" spans="7:8" ht="14.45" x14ac:dyDescent="0.3">
      <c r="G14862" s="83"/>
      <c r="H14862" s="83"/>
    </row>
    <row r="14863" spans="7:8" ht="14.45" x14ac:dyDescent="0.3">
      <c r="G14863" s="83"/>
      <c r="H14863" s="83"/>
    </row>
    <row r="14864" spans="7:8" ht="14.45" x14ac:dyDescent="0.3">
      <c r="G14864" s="83"/>
      <c r="H14864" s="83"/>
    </row>
    <row r="14865" spans="7:8" ht="14.45" x14ac:dyDescent="0.3">
      <c r="G14865" s="83"/>
      <c r="H14865" s="83"/>
    </row>
    <row r="14866" spans="7:8" ht="14.45" x14ac:dyDescent="0.3">
      <c r="G14866" s="83"/>
      <c r="H14866" s="83"/>
    </row>
    <row r="14867" spans="7:8" ht="14.45" x14ac:dyDescent="0.3">
      <c r="G14867" s="83"/>
      <c r="H14867" s="83"/>
    </row>
    <row r="14868" spans="7:8" ht="14.45" x14ac:dyDescent="0.3">
      <c r="G14868" s="83"/>
      <c r="H14868" s="83"/>
    </row>
    <row r="14869" spans="7:8" ht="14.45" x14ac:dyDescent="0.3">
      <c r="G14869" s="83"/>
      <c r="H14869" s="83"/>
    </row>
    <row r="14870" spans="7:8" ht="14.45" x14ac:dyDescent="0.3">
      <c r="G14870" s="83"/>
      <c r="H14870" s="83"/>
    </row>
    <row r="14871" spans="7:8" ht="14.45" x14ac:dyDescent="0.3">
      <c r="G14871" s="83"/>
      <c r="H14871" s="83"/>
    </row>
    <row r="14872" spans="7:8" ht="14.45" x14ac:dyDescent="0.3">
      <c r="G14872" s="83"/>
      <c r="H14872" s="83"/>
    </row>
    <row r="14873" spans="7:8" ht="14.45" x14ac:dyDescent="0.3">
      <c r="G14873" s="83"/>
      <c r="H14873" s="83"/>
    </row>
    <row r="14874" spans="7:8" ht="14.45" x14ac:dyDescent="0.3">
      <c r="G14874" s="83"/>
      <c r="H14874" s="83"/>
    </row>
    <row r="14875" spans="7:8" ht="14.45" x14ac:dyDescent="0.3">
      <c r="G14875" s="83"/>
      <c r="H14875" s="83"/>
    </row>
    <row r="14876" spans="7:8" ht="14.45" x14ac:dyDescent="0.3">
      <c r="G14876" s="83"/>
      <c r="H14876" s="83"/>
    </row>
    <row r="14877" spans="7:8" ht="14.45" x14ac:dyDescent="0.3">
      <c r="G14877" s="83"/>
      <c r="H14877" s="83"/>
    </row>
    <row r="14878" spans="7:8" ht="14.45" x14ac:dyDescent="0.3">
      <c r="G14878" s="83"/>
      <c r="H14878" s="83"/>
    </row>
    <row r="14879" spans="7:8" ht="14.45" x14ac:dyDescent="0.3">
      <c r="G14879" s="83"/>
      <c r="H14879" s="83"/>
    </row>
    <row r="14880" spans="7:8" ht="14.45" x14ac:dyDescent="0.3">
      <c r="G14880" s="83"/>
      <c r="H14880" s="83"/>
    </row>
    <row r="14881" spans="7:8" ht="14.45" x14ac:dyDescent="0.3">
      <c r="G14881" s="83"/>
      <c r="H14881" s="83"/>
    </row>
    <row r="14882" spans="7:8" ht="14.45" x14ac:dyDescent="0.3">
      <c r="G14882" s="83"/>
      <c r="H14882" s="83"/>
    </row>
    <row r="14883" spans="7:8" ht="14.45" x14ac:dyDescent="0.3">
      <c r="G14883" s="83"/>
      <c r="H14883" s="83"/>
    </row>
    <row r="14884" spans="7:8" ht="14.45" x14ac:dyDescent="0.3">
      <c r="G14884" s="83"/>
      <c r="H14884" s="83"/>
    </row>
    <row r="14885" spans="7:8" ht="14.45" x14ac:dyDescent="0.3">
      <c r="G14885" s="83"/>
      <c r="H14885" s="83"/>
    </row>
    <row r="14886" spans="7:8" ht="14.45" x14ac:dyDescent="0.3">
      <c r="G14886" s="83"/>
      <c r="H14886" s="83"/>
    </row>
    <row r="14887" spans="7:8" ht="14.45" x14ac:dyDescent="0.3">
      <c r="G14887" s="83"/>
      <c r="H14887" s="83"/>
    </row>
    <row r="14888" spans="7:8" ht="14.45" x14ac:dyDescent="0.3">
      <c r="G14888" s="83"/>
      <c r="H14888" s="83"/>
    </row>
    <row r="14889" spans="7:8" ht="14.45" x14ac:dyDescent="0.3">
      <c r="G14889" s="83"/>
      <c r="H14889" s="83"/>
    </row>
    <row r="14890" spans="7:8" ht="14.45" x14ac:dyDescent="0.3">
      <c r="G14890" s="83"/>
      <c r="H14890" s="83"/>
    </row>
    <row r="14891" spans="7:8" ht="14.45" x14ac:dyDescent="0.3">
      <c r="G14891" s="83"/>
      <c r="H14891" s="83"/>
    </row>
    <row r="14892" spans="7:8" ht="14.45" x14ac:dyDescent="0.3">
      <c r="G14892" s="83"/>
      <c r="H14892" s="83"/>
    </row>
    <row r="14893" spans="7:8" ht="14.45" x14ac:dyDescent="0.3">
      <c r="G14893" s="83"/>
      <c r="H14893" s="83"/>
    </row>
    <row r="14894" spans="7:8" ht="14.45" x14ac:dyDescent="0.3">
      <c r="G14894" s="83"/>
      <c r="H14894" s="83"/>
    </row>
    <row r="14895" spans="7:8" ht="14.45" x14ac:dyDescent="0.3">
      <c r="G14895" s="83"/>
      <c r="H14895" s="83"/>
    </row>
    <row r="14896" spans="7:8" ht="14.45" x14ac:dyDescent="0.3">
      <c r="G14896" s="83"/>
      <c r="H14896" s="83"/>
    </row>
    <row r="14897" spans="7:8" ht="14.45" x14ac:dyDescent="0.3">
      <c r="G14897" s="83"/>
      <c r="H14897" s="83"/>
    </row>
    <row r="14898" spans="7:8" ht="14.45" x14ac:dyDescent="0.3">
      <c r="G14898" s="83"/>
      <c r="H14898" s="83"/>
    </row>
    <row r="14899" spans="7:8" ht="14.45" x14ac:dyDescent="0.3">
      <c r="G14899" s="83"/>
      <c r="H14899" s="83"/>
    </row>
    <row r="14900" spans="7:8" ht="14.45" x14ac:dyDescent="0.3">
      <c r="G14900" s="83"/>
      <c r="H14900" s="83"/>
    </row>
    <row r="14901" spans="7:8" ht="14.45" x14ac:dyDescent="0.3">
      <c r="G14901" s="83"/>
      <c r="H14901" s="83"/>
    </row>
    <row r="14902" spans="7:8" ht="14.45" x14ac:dyDescent="0.3">
      <c r="G14902" s="83"/>
      <c r="H14902" s="83"/>
    </row>
    <row r="14903" spans="7:8" ht="14.45" x14ac:dyDescent="0.3">
      <c r="G14903" s="83"/>
      <c r="H14903" s="83"/>
    </row>
    <row r="14904" spans="7:8" ht="14.45" x14ac:dyDescent="0.3">
      <c r="G14904" s="83"/>
      <c r="H14904" s="83"/>
    </row>
    <row r="14905" spans="7:8" ht="14.45" x14ac:dyDescent="0.3">
      <c r="G14905" s="83"/>
      <c r="H14905" s="83"/>
    </row>
    <row r="14906" spans="7:8" ht="14.45" x14ac:dyDescent="0.3">
      <c r="G14906" s="83"/>
      <c r="H14906" s="83"/>
    </row>
    <row r="14907" spans="7:8" ht="14.45" x14ac:dyDescent="0.3">
      <c r="G14907" s="83"/>
      <c r="H14907" s="83"/>
    </row>
    <row r="14908" spans="7:8" ht="14.45" x14ac:dyDescent="0.3">
      <c r="G14908" s="83"/>
      <c r="H14908" s="83"/>
    </row>
    <row r="14909" spans="7:8" ht="14.45" x14ac:dyDescent="0.3">
      <c r="G14909" s="83"/>
      <c r="H14909" s="83"/>
    </row>
    <row r="14910" spans="7:8" ht="14.45" x14ac:dyDescent="0.3">
      <c r="G14910" s="83"/>
      <c r="H14910" s="83"/>
    </row>
    <row r="14911" spans="7:8" ht="14.45" x14ac:dyDescent="0.3">
      <c r="G14911" s="83"/>
      <c r="H14911" s="83"/>
    </row>
    <row r="14912" spans="7:8" ht="14.45" x14ac:dyDescent="0.3">
      <c r="G14912" s="83"/>
      <c r="H14912" s="83"/>
    </row>
    <row r="14913" spans="7:8" ht="14.45" x14ac:dyDescent="0.3">
      <c r="G14913" s="83"/>
      <c r="H14913" s="83"/>
    </row>
    <row r="14914" spans="7:8" ht="14.45" x14ac:dyDescent="0.3">
      <c r="G14914" s="83"/>
      <c r="H14914" s="83"/>
    </row>
    <row r="14915" spans="7:8" ht="14.45" x14ac:dyDescent="0.3">
      <c r="G14915" s="83"/>
      <c r="H14915" s="83"/>
    </row>
    <row r="14916" spans="7:8" ht="14.45" x14ac:dyDescent="0.3">
      <c r="G14916" s="83"/>
      <c r="H14916" s="83"/>
    </row>
    <row r="14917" spans="7:8" ht="14.45" x14ac:dyDescent="0.3">
      <c r="G14917" s="83"/>
      <c r="H14917" s="83"/>
    </row>
    <row r="14918" spans="7:8" ht="14.45" x14ac:dyDescent="0.3">
      <c r="G14918" s="83"/>
      <c r="H14918" s="83"/>
    </row>
    <row r="14919" spans="7:8" ht="14.45" x14ac:dyDescent="0.3">
      <c r="G14919" s="83"/>
      <c r="H14919" s="83"/>
    </row>
    <row r="14920" spans="7:8" ht="14.45" x14ac:dyDescent="0.3">
      <c r="G14920" s="83"/>
      <c r="H14920" s="83"/>
    </row>
    <row r="14921" spans="7:8" ht="14.45" x14ac:dyDescent="0.3">
      <c r="G14921" s="83"/>
      <c r="H14921" s="83"/>
    </row>
    <row r="14922" spans="7:8" ht="14.45" x14ac:dyDescent="0.3">
      <c r="G14922" s="83"/>
      <c r="H14922" s="83"/>
    </row>
    <row r="14923" spans="7:8" ht="14.45" x14ac:dyDescent="0.3">
      <c r="G14923" s="83"/>
      <c r="H14923" s="83"/>
    </row>
    <row r="14924" spans="7:8" ht="14.45" x14ac:dyDescent="0.3">
      <c r="G14924" s="83"/>
      <c r="H14924" s="83"/>
    </row>
    <row r="14925" spans="7:8" ht="14.45" x14ac:dyDescent="0.3">
      <c r="G14925" s="83"/>
      <c r="H14925" s="83"/>
    </row>
    <row r="14926" spans="7:8" ht="14.45" x14ac:dyDescent="0.3">
      <c r="G14926" s="83"/>
      <c r="H14926" s="83"/>
    </row>
    <row r="14927" spans="7:8" ht="14.45" x14ac:dyDescent="0.3">
      <c r="G14927" s="83"/>
      <c r="H14927" s="83"/>
    </row>
    <row r="14928" spans="7:8" ht="14.45" x14ac:dyDescent="0.3">
      <c r="G14928" s="83"/>
      <c r="H14928" s="83"/>
    </row>
    <row r="14929" spans="7:8" ht="14.45" x14ac:dyDescent="0.3">
      <c r="G14929" s="83"/>
      <c r="H14929" s="83"/>
    </row>
    <row r="14930" spans="7:8" ht="14.45" x14ac:dyDescent="0.3">
      <c r="G14930" s="83"/>
      <c r="H14930" s="83"/>
    </row>
    <row r="14931" spans="7:8" ht="14.45" x14ac:dyDescent="0.3">
      <c r="G14931" s="83"/>
      <c r="H14931" s="83"/>
    </row>
    <row r="14932" spans="7:8" ht="14.45" x14ac:dyDescent="0.3">
      <c r="G14932" s="83"/>
      <c r="H14932" s="83"/>
    </row>
    <row r="14933" spans="7:8" ht="14.45" x14ac:dyDescent="0.3">
      <c r="G14933" s="83"/>
      <c r="H14933" s="83"/>
    </row>
    <row r="14934" spans="7:8" ht="14.45" x14ac:dyDescent="0.3">
      <c r="G14934" s="83"/>
      <c r="H14934" s="83"/>
    </row>
    <row r="14935" spans="7:8" ht="14.45" x14ac:dyDescent="0.3">
      <c r="G14935" s="83"/>
      <c r="H14935" s="83"/>
    </row>
    <row r="14936" spans="7:8" ht="14.45" x14ac:dyDescent="0.3">
      <c r="G14936" s="83"/>
      <c r="H14936" s="83"/>
    </row>
    <row r="14937" spans="7:8" ht="14.45" x14ac:dyDescent="0.3">
      <c r="G14937" s="83"/>
      <c r="H14937" s="83"/>
    </row>
    <row r="14938" spans="7:8" ht="14.45" x14ac:dyDescent="0.3">
      <c r="G14938" s="83"/>
      <c r="H14938" s="83"/>
    </row>
    <row r="14939" spans="7:8" ht="14.45" x14ac:dyDescent="0.3">
      <c r="G14939" s="83"/>
      <c r="H14939" s="83"/>
    </row>
    <row r="14940" spans="7:8" ht="14.45" x14ac:dyDescent="0.3">
      <c r="G14940" s="83"/>
      <c r="H14940" s="83"/>
    </row>
    <row r="14941" spans="7:8" ht="14.45" x14ac:dyDescent="0.3">
      <c r="G14941" s="83"/>
      <c r="H14941" s="83"/>
    </row>
    <row r="14942" spans="7:8" ht="14.45" x14ac:dyDescent="0.3">
      <c r="G14942" s="83"/>
      <c r="H14942" s="83"/>
    </row>
    <row r="14943" spans="7:8" ht="14.45" x14ac:dyDescent="0.3">
      <c r="G14943" s="83"/>
      <c r="H14943" s="83"/>
    </row>
    <row r="14944" spans="7:8" ht="14.45" x14ac:dyDescent="0.3">
      <c r="G14944" s="83"/>
      <c r="H14944" s="83"/>
    </row>
    <row r="14945" spans="7:8" ht="14.45" x14ac:dyDescent="0.3">
      <c r="G14945" s="83"/>
      <c r="H14945" s="83"/>
    </row>
    <row r="14946" spans="7:8" ht="14.45" x14ac:dyDescent="0.3">
      <c r="G14946" s="83"/>
      <c r="H14946" s="83"/>
    </row>
    <row r="14947" spans="7:8" ht="14.45" x14ac:dyDescent="0.3">
      <c r="G14947" s="83"/>
      <c r="H14947" s="83"/>
    </row>
    <row r="14948" spans="7:8" ht="14.45" x14ac:dyDescent="0.3">
      <c r="G14948" s="83"/>
      <c r="H14948" s="83"/>
    </row>
    <row r="14949" spans="7:8" ht="14.45" x14ac:dyDescent="0.3">
      <c r="G14949" s="83"/>
      <c r="H14949" s="83"/>
    </row>
    <row r="14950" spans="7:8" ht="14.45" x14ac:dyDescent="0.3">
      <c r="G14950" s="83"/>
      <c r="H14950" s="83"/>
    </row>
    <row r="14951" spans="7:8" ht="14.45" x14ac:dyDescent="0.3">
      <c r="G14951" s="83"/>
      <c r="H14951" s="83"/>
    </row>
    <row r="14952" spans="7:8" ht="14.45" x14ac:dyDescent="0.3">
      <c r="G14952" s="83"/>
      <c r="H14952" s="83"/>
    </row>
    <row r="14953" spans="7:8" ht="14.45" x14ac:dyDescent="0.3">
      <c r="G14953" s="83"/>
      <c r="H14953" s="83"/>
    </row>
    <row r="14954" spans="7:8" ht="14.45" x14ac:dyDescent="0.3">
      <c r="G14954" s="83"/>
      <c r="H14954" s="83"/>
    </row>
    <row r="14955" spans="7:8" ht="14.45" x14ac:dyDescent="0.3">
      <c r="G14955" s="83"/>
      <c r="H14955" s="83"/>
    </row>
    <row r="14956" spans="7:8" ht="14.45" x14ac:dyDescent="0.3">
      <c r="G14956" s="83"/>
      <c r="H14956" s="83"/>
    </row>
    <row r="14957" spans="7:8" ht="14.45" x14ac:dyDescent="0.3">
      <c r="G14957" s="83"/>
      <c r="H14957" s="83"/>
    </row>
    <row r="14958" spans="7:8" ht="14.45" x14ac:dyDescent="0.3">
      <c r="G14958" s="83"/>
      <c r="H14958" s="83"/>
    </row>
    <row r="14959" spans="7:8" ht="14.45" x14ac:dyDescent="0.3">
      <c r="G14959" s="83"/>
      <c r="H14959" s="83"/>
    </row>
    <row r="14960" spans="7:8" ht="14.45" x14ac:dyDescent="0.3">
      <c r="G14960" s="83"/>
      <c r="H14960" s="83"/>
    </row>
    <row r="14961" spans="7:8" ht="14.45" x14ac:dyDescent="0.3">
      <c r="G14961" s="83"/>
      <c r="H14961" s="83"/>
    </row>
    <row r="14962" spans="7:8" ht="14.45" x14ac:dyDescent="0.3">
      <c r="G14962" s="83"/>
      <c r="H14962" s="83"/>
    </row>
    <row r="14963" spans="7:8" ht="14.45" x14ac:dyDescent="0.3">
      <c r="G14963" s="83"/>
      <c r="H14963" s="83"/>
    </row>
    <row r="14964" spans="7:8" ht="14.45" x14ac:dyDescent="0.3">
      <c r="G14964" s="83"/>
      <c r="H14964" s="83"/>
    </row>
    <row r="14965" spans="7:8" ht="14.45" x14ac:dyDescent="0.3">
      <c r="G14965" s="83"/>
      <c r="H14965" s="83"/>
    </row>
    <row r="14966" spans="7:8" ht="14.45" x14ac:dyDescent="0.3">
      <c r="G14966" s="83"/>
      <c r="H14966" s="83"/>
    </row>
    <row r="14967" spans="7:8" ht="14.45" x14ac:dyDescent="0.3">
      <c r="G14967" s="83"/>
      <c r="H14967" s="83"/>
    </row>
    <row r="14968" spans="7:8" ht="14.45" x14ac:dyDescent="0.3">
      <c r="G14968" s="83"/>
      <c r="H14968" s="83"/>
    </row>
    <row r="14969" spans="7:8" ht="14.45" x14ac:dyDescent="0.3">
      <c r="G14969" s="83"/>
      <c r="H14969" s="83"/>
    </row>
    <row r="14970" spans="7:8" ht="14.45" x14ac:dyDescent="0.3">
      <c r="G14970" s="83"/>
      <c r="H14970" s="83"/>
    </row>
    <row r="14971" spans="7:8" ht="14.45" x14ac:dyDescent="0.3">
      <c r="G14971" s="83"/>
      <c r="H14971" s="83"/>
    </row>
    <row r="14972" spans="7:8" ht="14.45" x14ac:dyDescent="0.3">
      <c r="G14972" s="83"/>
      <c r="H14972" s="83"/>
    </row>
    <row r="14973" spans="7:8" ht="14.45" x14ac:dyDescent="0.3">
      <c r="G14973" s="83"/>
      <c r="H14973" s="83"/>
    </row>
    <row r="14974" spans="7:8" ht="14.45" x14ac:dyDescent="0.3">
      <c r="G14974" s="83"/>
      <c r="H14974" s="83"/>
    </row>
    <row r="14975" spans="7:8" ht="14.45" x14ac:dyDescent="0.3">
      <c r="G14975" s="83"/>
      <c r="H14975" s="83"/>
    </row>
    <row r="14976" spans="7:8" ht="14.45" x14ac:dyDescent="0.3">
      <c r="G14976" s="83"/>
      <c r="H14976" s="83"/>
    </row>
    <row r="14977" spans="7:8" ht="14.45" x14ac:dyDescent="0.3">
      <c r="G14977" s="83"/>
      <c r="H14977" s="83"/>
    </row>
    <row r="14978" spans="7:8" ht="14.45" x14ac:dyDescent="0.3">
      <c r="G14978" s="83"/>
      <c r="H14978" s="83"/>
    </row>
    <row r="14979" spans="7:8" ht="14.45" x14ac:dyDescent="0.3">
      <c r="G14979" s="83"/>
      <c r="H14979" s="83"/>
    </row>
    <row r="14980" spans="7:8" ht="14.45" x14ac:dyDescent="0.3">
      <c r="G14980" s="83"/>
      <c r="H14980" s="83"/>
    </row>
    <row r="14981" spans="7:8" ht="14.45" x14ac:dyDescent="0.3">
      <c r="G14981" s="83"/>
      <c r="H14981" s="83"/>
    </row>
    <row r="14982" spans="7:8" ht="14.45" x14ac:dyDescent="0.3">
      <c r="G14982" s="83"/>
      <c r="H14982" s="83"/>
    </row>
    <row r="14983" spans="7:8" ht="14.45" x14ac:dyDescent="0.3">
      <c r="G14983" s="83"/>
      <c r="H14983" s="83"/>
    </row>
    <row r="14984" spans="7:8" ht="14.45" x14ac:dyDescent="0.3">
      <c r="G14984" s="83"/>
      <c r="H14984" s="83"/>
    </row>
    <row r="14985" spans="7:8" ht="14.45" x14ac:dyDescent="0.3">
      <c r="G14985" s="83"/>
      <c r="H14985" s="83"/>
    </row>
    <row r="14986" spans="7:8" ht="14.45" x14ac:dyDescent="0.3">
      <c r="G14986" s="83"/>
      <c r="H14986" s="83"/>
    </row>
    <row r="14987" spans="7:8" ht="14.45" x14ac:dyDescent="0.3">
      <c r="G14987" s="83"/>
      <c r="H14987" s="83"/>
    </row>
    <row r="14988" spans="7:8" ht="14.45" x14ac:dyDescent="0.3">
      <c r="G14988" s="83"/>
      <c r="H14988" s="83"/>
    </row>
    <row r="14989" spans="7:8" ht="14.45" x14ac:dyDescent="0.3">
      <c r="G14989" s="83"/>
      <c r="H14989" s="83"/>
    </row>
    <row r="14990" spans="7:8" ht="14.45" x14ac:dyDescent="0.3">
      <c r="G14990" s="83"/>
      <c r="H14990" s="83"/>
    </row>
    <row r="14991" spans="7:8" ht="14.45" x14ac:dyDescent="0.3">
      <c r="G14991" s="83"/>
      <c r="H14991" s="83"/>
    </row>
    <row r="14992" spans="7:8" ht="14.45" x14ac:dyDescent="0.3">
      <c r="G14992" s="83"/>
      <c r="H14992" s="83"/>
    </row>
    <row r="14993" spans="7:8" ht="14.45" x14ac:dyDescent="0.3">
      <c r="G14993" s="83"/>
      <c r="H14993" s="83"/>
    </row>
    <row r="14994" spans="7:8" ht="14.45" x14ac:dyDescent="0.3">
      <c r="G14994" s="83"/>
      <c r="H14994" s="83"/>
    </row>
    <row r="14995" spans="7:8" ht="14.45" x14ac:dyDescent="0.3">
      <c r="G14995" s="83"/>
      <c r="H14995" s="83"/>
    </row>
    <row r="14996" spans="7:8" ht="14.45" x14ac:dyDescent="0.3">
      <c r="G14996" s="83"/>
      <c r="H14996" s="83"/>
    </row>
    <row r="14997" spans="7:8" ht="14.45" x14ac:dyDescent="0.3">
      <c r="G14997" s="83"/>
      <c r="H14997" s="83"/>
    </row>
    <row r="14998" spans="7:8" ht="14.45" x14ac:dyDescent="0.3">
      <c r="G14998" s="83"/>
      <c r="H14998" s="83"/>
    </row>
    <row r="14999" spans="7:8" ht="14.45" x14ac:dyDescent="0.3">
      <c r="G14999" s="83"/>
      <c r="H14999" s="83"/>
    </row>
    <row r="15000" spans="7:8" ht="14.45" x14ac:dyDescent="0.3">
      <c r="G15000" s="83"/>
      <c r="H15000" s="83"/>
    </row>
    <row r="15001" spans="7:8" ht="14.45" x14ac:dyDescent="0.3">
      <c r="G15001" s="83"/>
      <c r="H15001" s="83"/>
    </row>
    <row r="15002" spans="7:8" ht="14.45" x14ac:dyDescent="0.3">
      <c r="G15002" s="83"/>
      <c r="H15002" s="83"/>
    </row>
    <row r="15003" spans="7:8" ht="14.45" x14ac:dyDescent="0.3">
      <c r="G15003" s="83"/>
      <c r="H15003" s="83"/>
    </row>
    <row r="15004" spans="7:8" ht="14.45" x14ac:dyDescent="0.3">
      <c r="G15004" s="83"/>
      <c r="H15004" s="83"/>
    </row>
    <row r="15005" spans="7:8" ht="14.45" x14ac:dyDescent="0.3">
      <c r="G15005" s="83"/>
      <c r="H15005" s="83"/>
    </row>
    <row r="15006" spans="7:8" ht="14.45" x14ac:dyDescent="0.3">
      <c r="G15006" s="83"/>
      <c r="H15006" s="83"/>
    </row>
    <row r="15007" spans="7:8" ht="14.45" x14ac:dyDescent="0.3">
      <c r="G15007" s="83"/>
      <c r="H15007" s="83"/>
    </row>
    <row r="15008" spans="7:8" ht="14.45" x14ac:dyDescent="0.3">
      <c r="G15008" s="83"/>
      <c r="H15008" s="83"/>
    </row>
    <row r="15009" spans="7:8" ht="14.45" x14ac:dyDescent="0.3">
      <c r="G15009" s="83"/>
      <c r="H15009" s="83"/>
    </row>
    <row r="15010" spans="7:8" ht="14.45" x14ac:dyDescent="0.3">
      <c r="G15010" s="83"/>
      <c r="H15010" s="83"/>
    </row>
    <row r="15011" spans="7:8" ht="14.45" x14ac:dyDescent="0.3">
      <c r="G15011" s="83"/>
      <c r="H15011" s="83"/>
    </row>
    <row r="15012" spans="7:8" ht="14.45" x14ac:dyDescent="0.3">
      <c r="G15012" s="83"/>
      <c r="H15012" s="83"/>
    </row>
    <row r="15013" spans="7:8" ht="14.45" x14ac:dyDescent="0.3">
      <c r="G15013" s="83"/>
      <c r="H15013" s="83"/>
    </row>
    <row r="15014" spans="7:8" ht="14.45" x14ac:dyDescent="0.3">
      <c r="G15014" s="83"/>
      <c r="H15014" s="83"/>
    </row>
    <row r="15015" spans="7:8" ht="14.45" x14ac:dyDescent="0.3">
      <c r="G15015" s="83"/>
      <c r="H15015" s="83"/>
    </row>
    <row r="15016" spans="7:8" ht="14.45" x14ac:dyDescent="0.3">
      <c r="G15016" s="83"/>
      <c r="H15016" s="83"/>
    </row>
    <row r="15017" spans="7:8" ht="14.45" x14ac:dyDescent="0.3">
      <c r="G15017" s="83"/>
      <c r="H15017" s="83"/>
    </row>
    <row r="15018" spans="7:8" ht="14.45" x14ac:dyDescent="0.3">
      <c r="G15018" s="83"/>
      <c r="H15018" s="83"/>
    </row>
    <row r="15019" spans="7:8" ht="14.45" x14ac:dyDescent="0.3">
      <c r="G15019" s="83"/>
      <c r="H15019" s="83"/>
    </row>
    <row r="15020" spans="7:8" ht="14.45" x14ac:dyDescent="0.3">
      <c r="G15020" s="83"/>
      <c r="H15020" s="83"/>
    </row>
    <row r="15021" spans="7:8" ht="14.45" x14ac:dyDescent="0.3">
      <c r="G15021" s="83"/>
      <c r="H15021" s="83"/>
    </row>
    <row r="15022" spans="7:8" ht="14.45" x14ac:dyDescent="0.3">
      <c r="G15022" s="83"/>
      <c r="H15022" s="83"/>
    </row>
    <row r="15023" spans="7:8" ht="14.45" x14ac:dyDescent="0.3">
      <c r="G15023" s="83"/>
      <c r="H15023" s="83"/>
    </row>
    <row r="15024" spans="7:8" ht="14.45" x14ac:dyDescent="0.3">
      <c r="G15024" s="83"/>
      <c r="H15024" s="83"/>
    </row>
    <row r="15025" spans="7:8" ht="14.45" x14ac:dyDescent="0.3">
      <c r="G15025" s="83"/>
      <c r="H15025" s="83"/>
    </row>
    <row r="15026" spans="7:8" ht="14.45" x14ac:dyDescent="0.3">
      <c r="G15026" s="83"/>
      <c r="H15026" s="83"/>
    </row>
    <row r="15027" spans="7:8" ht="14.45" x14ac:dyDescent="0.3">
      <c r="G15027" s="83"/>
      <c r="H15027" s="83"/>
    </row>
    <row r="15028" spans="7:8" ht="14.45" x14ac:dyDescent="0.3">
      <c r="G15028" s="83"/>
      <c r="H15028" s="83"/>
    </row>
    <row r="15029" spans="7:8" ht="14.45" x14ac:dyDescent="0.3">
      <c r="G15029" s="83"/>
      <c r="H15029" s="83"/>
    </row>
    <row r="15030" spans="7:8" ht="14.45" x14ac:dyDescent="0.3">
      <c r="G15030" s="83"/>
      <c r="H15030" s="83"/>
    </row>
    <row r="15031" spans="7:8" ht="14.45" x14ac:dyDescent="0.3">
      <c r="G15031" s="83"/>
      <c r="H15031" s="83"/>
    </row>
    <row r="15032" spans="7:8" ht="14.45" x14ac:dyDescent="0.3">
      <c r="G15032" s="83"/>
      <c r="H15032" s="83"/>
    </row>
    <row r="15033" spans="7:8" ht="14.45" x14ac:dyDescent="0.3">
      <c r="G15033" s="83"/>
      <c r="H15033" s="83"/>
    </row>
    <row r="15034" spans="7:8" ht="14.45" x14ac:dyDescent="0.3">
      <c r="G15034" s="83"/>
      <c r="H15034" s="83"/>
    </row>
    <row r="15035" spans="7:8" ht="14.45" x14ac:dyDescent="0.3">
      <c r="G15035" s="83"/>
      <c r="H15035" s="83"/>
    </row>
    <row r="15036" spans="7:8" ht="14.45" x14ac:dyDescent="0.3">
      <c r="G15036" s="83"/>
      <c r="H15036" s="83"/>
    </row>
    <row r="15037" spans="7:8" ht="14.45" x14ac:dyDescent="0.3">
      <c r="G15037" s="83"/>
      <c r="H15037" s="83"/>
    </row>
    <row r="15038" spans="7:8" ht="14.45" x14ac:dyDescent="0.3">
      <c r="G15038" s="83"/>
      <c r="H15038" s="83"/>
    </row>
    <row r="15039" spans="7:8" ht="14.45" x14ac:dyDescent="0.3">
      <c r="G15039" s="83"/>
      <c r="H15039" s="83"/>
    </row>
    <row r="15040" spans="7:8" ht="14.45" x14ac:dyDescent="0.3">
      <c r="G15040" s="83"/>
      <c r="H15040" s="83"/>
    </row>
    <row r="15041" spans="7:8" ht="14.45" x14ac:dyDescent="0.3">
      <c r="G15041" s="83"/>
      <c r="H15041" s="83"/>
    </row>
    <row r="15042" spans="7:8" ht="14.45" x14ac:dyDescent="0.3">
      <c r="G15042" s="83"/>
      <c r="H15042" s="83"/>
    </row>
    <row r="15043" spans="7:8" ht="14.45" x14ac:dyDescent="0.3">
      <c r="G15043" s="83"/>
      <c r="H15043" s="83"/>
    </row>
    <row r="15044" spans="7:8" ht="14.45" x14ac:dyDescent="0.3">
      <c r="G15044" s="83"/>
      <c r="H15044" s="83"/>
    </row>
    <row r="15045" spans="7:8" ht="14.45" x14ac:dyDescent="0.3">
      <c r="G15045" s="83"/>
      <c r="H15045" s="83"/>
    </row>
    <row r="15046" spans="7:8" ht="14.45" x14ac:dyDescent="0.3">
      <c r="G15046" s="83"/>
      <c r="H15046" s="83"/>
    </row>
    <row r="15047" spans="7:8" ht="14.45" x14ac:dyDescent="0.3">
      <c r="G15047" s="83"/>
      <c r="H15047" s="83"/>
    </row>
    <row r="15048" spans="7:8" ht="14.45" x14ac:dyDescent="0.3">
      <c r="G15048" s="83"/>
      <c r="H15048" s="83"/>
    </row>
    <row r="15049" spans="7:8" ht="14.45" x14ac:dyDescent="0.3">
      <c r="G15049" s="83"/>
      <c r="H15049" s="83"/>
    </row>
    <row r="15050" spans="7:8" ht="14.45" x14ac:dyDescent="0.3">
      <c r="G15050" s="83"/>
      <c r="H15050" s="83"/>
    </row>
    <row r="15051" spans="7:8" ht="14.45" x14ac:dyDescent="0.3">
      <c r="G15051" s="83"/>
      <c r="H15051" s="83"/>
    </row>
    <row r="15052" spans="7:8" ht="14.45" x14ac:dyDescent="0.3">
      <c r="G15052" s="83"/>
      <c r="H15052" s="83"/>
    </row>
    <row r="15053" spans="7:8" ht="14.45" x14ac:dyDescent="0.3">
      <c r="G15053" s="83"/>
      <c r="H15053" s="83"/>
    </row>
    <row r="15054" spans="7:8" ht="14.45" x14ac:dyDescent="0.3">
      <c r="G15054" s="83"/>
      <c r="H15054" s="83"/>
    </row>
    <row r="15055" spans="7:8" ht="14.45" x14ac:dyDescent="0.3">
      <c r="G15055" s="83"/>
      <c r="H15055" s="83"/>
    </row>
    <row r="15056" spans="7:8" ht="14.45" x14ac:dyDescent="0.3">
      <c r="G15056" s="83"/>
      <c r="H15056" s="83"/>
    </row>
    <row r="15057" spans="7:8" ht="14.45" x14ac:dyDescent="0.3">
      <c r="G15057" s="83"/>
      <c r="H15057" s="83"/>
    </row>
    <row r="15058" spans="7:8" ht="14.45" x14ac:dyDescent="0.3">
      <c r="G15058" s="83"/>
      <c r="H15058" s="83"/>
    </row>
    <row r="15059" spans="7:8" ht="14.45" x14ac:dyDescent="0.3">
      <c r="G15059" s="83"/>
      <c r="H15059" s="83"/>
    </row>
    <row r="15060" spans="7:8" ht="14.45" x14ac:dyDescent="0.3">
      <c r="G15060" s="83"/>
      <c r="H15060" s="83"/>
    </row>
    <row r="15061" spans="7:8" ht="14.45" x14ac:dyDescent="0.3">
      <c r="G15061" s="83"/>
      <c r="H15061" s="83"/>
    </row>
    <row r="15062" spans="7:8" ht="14.45" x14ac:dyDescent="0.3">
      <c r="G15062" s="83"/>
      <c r="H15062" s="83"/>
    </row>
    <row r="15063" spans="7:8" ht="14.45" x14ac:dyDescent="0.3">
      <c r="G15063" s="83"/>
      <c r="H15063" s="83"/>
    </row>
    <row r="15064" spans="7:8" ht="14.45" x14ac:dyDescent="0.3">
      <c r="G15064" s="83"/>
      <c r="H15064" s="83"/>
    </row>
    <row r="15065" spans="7:8" ht="14.45" x14ac:dyDescent="0.3">
      <c r="G15065" s="83"/>
      <c r="H15065" s="83"/>
    </row>
    <row r="15066" spans="7:8" ht="14.45" x14ac:dyDescent="0.3">
      <c r="G15066" s="83"/>
      <c r="H15066" s="83"/>
    </row>
    <row r="15067" spans="7:8" ht="14.45" x14ac:dyDescent="0.3">
      <c r="G15067" s="83"/>
      <c r="H15067" s="83"/>
    </row>
    <row r="15068" spans="7:8" ht="14.45" x14ac:dyDescent="0.3">
      <c r="G15068" s="83"/>
      <c r="H15068" s="83"/>
    </row>
    <row r="15069" spans="7:8" ht="14.45" x14ac:dyDescent="0.3">
      <c r="G15069" s="83"/>
      <c r="H15069" s="83"/>
    </row>
    <row r="15070" spans="7:8" ht="14.45" x14ac:dyDescent="0.3">
      <c r="G15070" s="83"/>
      <c r="H15070" s="83"/>
    </row>
    <row r="15071" spans="7:8" ht="14.45" x14ac:dyDescent="0.3">
      <c r="G15071" s="83"/>
      <c r="H15071" s="83"/>
    </row>
    <row r="15072" spans="7:8" ht="14.45" x14ac:dyDescent="0.3">
      <c r="G15072" s="83"/>
      <c r="H15072" s="83"/>
    </row>
    <row r="15073" spans="7:8" ht="14.45" x14ac:dyDescent="0.3">
      <c r="G15073" s="83"/>
      <c r="H15073" s="83"/>
    </row>
    <row r="15074" spans="7:8" ht="14.45" x14ac:dyDescent="0.3">
      <c r="G15074" s="83"/>
      <c r="H15074" s="83"/>
    </row>
    <row r="15075" spans="7:8" ht="14.45" x14ac:dyDescent="0.3">
      <c r="G15075" s="83"/>
      <c r="H15075" s="83"/>
    </row>
    <row r="15076" spans="7:8" ht="14.45" x14ac:dyDescent="0.3">
      <c r="G15076" s="83"/>
      <c r="H15076" s="83"/>
    </row>
    <row r="15077" spans="7:8" ht="14.45" x14ac:dyDescent="0.3">
      <c r="G15077" s="83"/>
      <c r="H15077" s="83"/>
    </row>
    <row r="15078" spans="7:8" ht="14.45" x14ac:dyDescent="0.3">
      <c r="G15078" s="83"/>
      <c r="H15078" s="83"/>
    </row>
    <row r="15079" spans="7:8" ht="14.45" x14ac:dyDescent="0.3">
      <c r="G15079" s="83"/>
      <c r="H15079" s="83"/>
    </row>
    <row r="15080" spans="7:8" ht="14.45" x14ac:dyDescent="0.3">
      <c r="G15080" s="83"/>
      <c r="H15080" s="83"/>
    </row>
    <row r="15081" spans="7:8" ht="14.45" x14ac:dyDescent="0.3">
      <c r="G15081" s="83"/>
      <c r="H15081" s="83"/>
    </row>
    <row r="15082" spans="7:8" ht="14.45" x14ac:dyDescent="0.3">
      <c r="G15082" s="83"/>
      <c r="H15082" s="83"/>
    </row>
    <row r="15083" spans="7:8" ht="14.45" x14ac:dyDescent="0.3">
      <c r="G15083" s="83"/>
      <c r="H15083" s="83"/>
    </row>
    <row r="15084" spans="7:8" ht="14.45" x14ac:dyDescent="0.3">
      <c r="G15084" s="83"/>
      <c r="H15084" s="83"/>
    </row>
    <row r="15085" spans="7:8" ht="14.45" x14ac:dyDescent="0.3">
      <c r="G15085" s="83"/>
      <c r="H15085" s="83"/>
    </row>
    <row r="15086" spans="7:8" ht="14.45" x14ac:dyDescent="0.3">
      <c r="G15086" s="83"/>
      <c r="H15086" s="83"/>
    </row>
    <row r="15087" spans="7:8" ht="14.45" x14ac:dyDescent="0.3">
      <c r="G15087" s="83"/>
      <c r="H15087" s="83"/>
    </row>
    <row r="15088" spans="7:8" ht="14.45" x14ac:dyDescent="0.3">
      <c r="G15088" s="83"/>
      <c r="H15088" s="83"/>
    </row>
    <row r="15089" spans="7:8" ht="14.45" x14ac:dyDescent="0.3">
      <c r="G15089" s="83"/>
      <c r="H15089" s="83"/>
    </row>
    <row r="15090" spans="7:8" ht="14.45" x14ac:dyDescent="0.3">
      <c r="G15090" s="83"/>
      <c r="H15090" s="83"/>
    </row>
    <row r="15091" spans="7:8" ht="14.45" x14ac:dyDescent="0.3">
      <c r="G15091" s="83"/>
      <c r="H15091" s="83"/>
    </row>
    <row r="15092" spans="7:8" ht="14.45" x14ac:dyDescent="0.3">
      <c r="G15092" s="83"/>
      <c r="H15092" s="83"/>
    </row>
    <row r="15093" spans="7:8" ht="14.45" x14ac:dyDescent="0.3">
      <c r="G15093" s="83"/>
      <c r="H15093" s="83"/>
    </row>
    <row r="15094" spans="7:8" ht="14.45" x14ac:dyDescent="0.3">
      <c r="G15094" s="83"/>
      <c r="H15094" s="83"/>
    </row>
    <row r="15095" spans="7:8" ht="14.45" x14ac:dyDescent="0.3">
      <c r="G15095" s="83"/>
      <c r="H15095" s="83"/>
    </row>
    <row r="15096" spans="7:8" ht="14.45" x14ac:dyDescent="0.3">
      <c r="G15096" s="83"/>
      <c r="H15096" s="83"/>
    </row>
    <row r="15097" spans="7:8" ht="14.45" x14ac:dyDescent="0.3">
      <c r="G15097" s="83"/>
      <c r="H15097" s="83"/>
    </row>
    <row r="15098" spans="7:8" ht="14.45" x14ac:dyDescent="0.3">
      <c r="G15098" s="83"/>
      <c r="H15098" s="83"/>
    </row>
    <row r="15099" spans="7:8" ht="14.45" x14ac:dyDescent="0.3">
      <c r="G15099" s="83"/>
      <c r="H15099" s="83"/>
    </row>
    <row r="15100" spans="7:8" ht="14.45" x14ac:dyDescent="0.3">
      <c r="G15100" s="83"/>
      <c r="H15100" s="83"/>
    </row>
    <row r="15101" spans="7:8" ht="14.45" x14ac:dyDescent="0.3">
      <c r="G15101" s="83"/>
      <c r="H15101" s="83"/>
    </row>
    <row r="15102" spans="7:8" ht="14.45" x14ac:dyDescent="0.3">
      <c r="G15102" s="83"/>
      <c r="H15102" s="83"/>
    </row>
    <row r="15103" spans="7:8" ht="14.45" x14ac:dyDescent="0.3">
      <c r="G15103" s="83"/>
      <c r="H15103" s="83"/>
    </row>
    <row r="15104" spans="7:8" ht="14.45" x14ac:dyDescent="0.3">
      <c r="G15104" s="83"/>
      <c r="H15104" s="83"/>
    </row>
    <row r="15105" spans="7:8" ht="14.45" x14ac:dyDescent="0.3">
      <c r="G15105" s="83"/>
      <c r="H15105" s="83"/>
    </row>
    <row r="15106" spans="7:8" ht="14.45" x14ac:dyDescent="0.3">
      <c r="G15106" s="83"/>
      <c r="H15106" s="83"/>
    </row>
    <row r="15107" spans="7:8" ht="14.45" x14ac:dyDescent="0.3">
      <c r="G15107" s="83"/>
      <c r="H15107" s="83"/>
    </row>
    <row r="15108" spans="7:8" ht="14.45" x14ac:dyDescent="0.3">
      <c r="G15108" s="83"/>
      <c r="H15108" s="83"/>
    </row>
    <row r="15109" spans="7:8" ht="14.45" x14ac:dyDescent="0.3">
      <c r="G15109" s="83"/>
      <c r="H15109" s="83"/>
    </row>
    <row r="15110" spans="7:8" ht="14.45" x14ac:dyDescent="0.3">
      <c r="G15110" s="83"/>
      <c r="H15110" s="83"/>
    </row>
    <row r="15111" spans="7:8" ht="14.45" x14ac:dyDescent="0.3">
      <c r="G15111" s="83"/>
      <c r="H15111" s="83"/>
    </row>
    <row r="15112" spans="7:8" ht="14.45" x14ac:dyDescent="0.3">
      <c r="G15112" s="83"/>
      <c r="H15112" s="83"/>
    </row>
    <row r="15113" spans="7:8" ht="14.45" x14ac:dyDescent="0.3">
      <c r="G15113" s="83"/>
      <c r="H15113" s="83"/>
    </row>
    <row r="15114" spans="7:8" ht="14.45" x14ac:dyDescent="0.3">
      <c r="G15114" s="83"/>
      <c r="H15114" s="83"/>
    </row>
    <row r="15115" spans="7:8" ht="14.45" x14ac:dyDescent="0.3">
      <c r="G15115" s="83"/>
      <c r="H15115" s="83"/>
    </row>
    <row r="15116" spans="7:8" ht="14.45" x14ac:dyDescent="0.3">
      <c r="G15116" s="83"/>
      <c r="H15116" s="83"/>
    </row>
    <row r="15117" spans="7:8" ht="14.45" x14ac:dyDescent="0.3">
      <c r="G15117" s="83"/>
      <c r="H15117" s="83"/>
    </row>
    <row r="15118" spans="7:8" ht="14.45" x14ac:dyDescent="0.3">
      <c r="G15118" s="83"/>
      <c r="H15118" s="83"/>
    </row>
    <row r="15119" spans="7:8" ht="14.45" x14ac:dyDescent="0.3">
      <c r="G15119" s="83"/>
      <c r="H15119" s="83"/>
    </row>
    <row r="15120" spans="7:8" ht="14.45" x14ac:dyDescent="0.3">
      <c r="G15120" s="83"/>
      <c r="H15120" s="83"/>
    </row>
    <row r="15121" spans="7:8" ht="14.45" x14ac:dyDescent="0.3">
      <c r="G15121" s="83"/>
      <c r="H15121" s="83"/>
    </row>
    <row r="15122" spans="7:8" ht="14.45" x14ac:dyDescent="0.3">
      <c r="G15122" s="83"/>
      <c r="H15122" s="83"/>
    </row>
    <row r="15123" spans="7:8" ht="14.45" x14ac:dyDescent="0.3">
      <c r="G15123" s="83"/>
      <c r="H15123" s="83"/>
    </row>
    <row r="15124" spans="7:8" ht="14.45" x14ac:dyDescent="0.3">
      <c r="G15124" s="83"/>
      <c r="H15124" s="83"/>
    </row>
    <row r="15125" spans="7:8" ht="14.45" x14ac:dyDescent="0.3">
      <c r="G15125" s="83"/>
      <c r="H15125" s="83"/>
    </row>
    <row r="15126" spans="7:8" ht="14.45" x14ac:dyDescent="0.3">
      <c r="G15126" s="83"/>
      <c r="H15126" s="83"/>
    </row>
    <row r="15127" spans="7:8" ht="14.45" x14ac:dyDescent="0.3">
      <c r="G15127" s="83"/>
      <c r="H15127" s="83"/>
    </row>
    <row r="15128" spans="7:8" ht="14.45" x14ac:dyDescent="0.3">
      <c r="G15128" s="83"/>
      <c r="H15128" s="83"/>
    </row>
    <row r="15129" spans="7:8" ht="14.45" x14ac:dyDescent="0.3">
      <c r="G15129" s="83"/>
      <c r="H15129" s="83"/>
    </row>
    <row r="15130" spans="7:8" ht="14.45" x14ac:dyDescent="0.3">
      <c r="G15130" s="83"/>
      <c r="H15130" s="83"/>
    </row>
    <row r="15131" spans="7:8" ht="14.45" x14ac:dyDescent="0.3">
      <c r="G15131" s="83"/>
      <c r="H15131" s="83"/>
    </row>
    <row r="15132" spans="7:8" ht="14.45" x14ac:dyDescent="0.3">
      <c r="G15132" s="83"/>
      <c r="H15132" s="83"/>
    </row>
    <row r="15133" spans="7:8" ht="14.45" x14ac:dyDescent="0.3">
      <c r="G15133" s="83"/>
      <c r="H15133" s="83"/>
    </row>
    <row r="15134" spans="7:8" ht="14.45" x14ac:dyDescent="0.3">
      <c r="G15134" s="83"/>
      <c r="H15134" s="83"/>
    </row>
    <row r="15135" spans="7:8" ht="14.45" x14ac:dyDescent="0.3">
      <c r="G15135" s="83"/>
      <c r="H15135" s="83"/>
    </row>
    <row r="15136" spans="7:8" ht="14.45" x14ac:dyDescent="0.3">
      <c r="G15136" s="83"/>
      <c r="H15136" s="83"/>
    </row>
    <row r="15137" spans="7:8" ht="14.45" x14ac:dyDescent="0.3">
      <c r="G15137" s="83"/>
      <c r="H15137" s="83"/>
    </row>
    <row r="15138" spans="7:8" ht="14.45" x14ac:dyDescent="0.3">
      <c r="G15138" s="83"/>
      <c r="H15138" s="83"/>
    </row>
    <row r="15139" spans="7:8" ht="14.45" x14ac:dyDescent="0.3">
      <c r="G15139" s="83"/>
      <c r="H15139" s="83"/>
    </row>
    <row r="15140" spans="7:8" ht="14.45" x14ac:dyDescent="0.3">
      <c r="G15140" s="83"/>
      <c r="H15140" s="83"/>
    </row>
    <row r="15141" spans="7:8" ht="14.45" x14ac:dyDescent="0.3">
      <c r="G15141" s="83"/>
      <c r="H15141" s="83"/>
    </row>
    <row r="15142" spans="7:8" ht="14.45" x14ac:dyDescent="0.3">
      <c r="G15142" s="83"/>
      <c r="H15142" s="83"/>
    </row>
    <row r="15143" spans="7:8" ht="14.45" x14ac:dyDescent="0.3">
      <c r="G15143" s="83"/>
      <c r="H15143" s="83"/>
    </row>
    <row r="15144" spans="7:8" ht="14.45" x14ac:dyDescent="0.3">
      <c r="G15144" s="83"/>
      <c r="H15144" s="83"/>
    </row>
    <row r="15145" spans="7:8" ht="14.45" x14ac:dyDescent="0.3">
      <c r="G15145" s="83"/>
      <c r="H15145" s="83"/>
    </row>
    <row r="15146" spans="7:8" ht="14.45" x14ac:dyDescent="0.3">
      <c r="G15146" s="83"/>
      <c r="H15146" s="83"/>
    </row>
    <row r="15147" spans="7:8" ht="14.45" x14ac:dyDescent="0.3">
      <c r="G15147" s="83"/>
      <c r="H15147" s="83"/>
    </row>
    <row r="15148" spans="7:8" ht="14.45" x14ac:dyDescent="0.3">
      <c r="G15148" s="83"/>
      <c r="H15148" s="83"/>
    </row>
    <row r="15149" spans="7:8" ht="14.45" x14ac:dyDescent="0.3">
      <c r="G15149" s="83"/>
      <c r="H15149" s="83"/>
    </row>
    <row r="15150" spans="7:8" ht="14.45" x14ac:dyDescent="0.3">
      <c r="G15150" s="83"/>
      <c r="H15150" s="83"/>
    </row>
    <row r="15151" spans="7:8" ht="14.45" x14ac:dyDescent="0.3">
      <c r="G15151" s="83"/>
      <c r="H15151" s="83"/>
    </row>
    <row r="15152" spans="7:8" ht="14.45" x14ac:dyDescent="0.3">
      <c r="G15152" s="83"/>
      <c r="H15152" s="83"/>
    </row>
    <row r="15153" spans="7:8" ht="14.45" x14ac:dyDescent="0.3">
      <c r="G15153" s="83"/>
      <c r="H15153" s="83"/>
    </row>
    <row r="15154" spans="7:8" ht="14.45" x14ac:dyDescent="0.3">
      <c r="G15154" s="83"/>
      <c r="H15154" s="83"/>
    </row>
    <row r="15155" spans="7:8" ht="14.45" x14ac:dyDescent="0.3">
      <c r="G15155" s="83"/>
      <c r="H15155" s="83"/>
    </row>
    <row r="15156" spans="7:8" ht="14.45" x14ac:dyDescent="0.3">
      <c r="G15156" s="83"/>
      <c r="H15156" s="83"/>
    </row>
    <row r="15157" spans="7:8" ht="14.45" x14ac:dyDescent="0.3">
      <c r="G15157" s="83"/>
      <c r="H15157" s="83"/>
    </row>
    <row r="15158" spans="7:8" ht="14.45" x14ac:dyDescent="0.3">
      <c r="G15158" s="83"/>
      <c r="H15158" s="83"/>
    </row>
    <row r="15159" spans="7:8" ht="14.45" x14ac:dyDescent="0.3">
      <c r="G15159" s="83"/>
      <c r="H15159" s="83"/>
    </row>
    <row r="15160" spans="7:8" ht="14.45" x14ac:dyDescent="0.3">
      <c r="G15160" s="83"/>
      <c r="H15160" s="83"/>
    </row>
    <row r="15161" spans="7:8" ht="14.45" x14ac:dyDescent="0.3">
      <c r="G15161" s="83"/>
      <c r="H15161" s="83"/>
    </row>
    <row r="15162" spans="7:8" ht="14.45" x14ac:dyDescent="0.3">
      <c r="G15162" s="83"/>
      <c r="H15162" s="83"/>
    </row>
    <row r="15163" spans="7:8" ht="14.45" x14ac:dyDescent="0.3">
      <c r="G15163" s="83"/>
      <c r="H15163" s="83"/>
    </row>
    <row r="15164" spans="7:8" ht="14.45" x14ac:dyDescent="0.3">
      <c r="G15164" s="83"/>
      <c r="H15164" s="83"/>
    </row>
    <row r="15165" spans="7:8" ht="14.45" x14ac:dyDescent="0.3">
      <c r="G15165" s="83"/>
      <c r="H15165" s="83"/>
    </row>
    <row r="15166" spans="7:8" ht="14.45" x14ac:dyDescent="0.3">
      <c r="G15166" s="83"/>
      <c r="H15166" s="83"/>
    </row>
    <row r="15167" spans="7:8" ht="14.45" x14ac:dyDescent="0.3">
      <c r="G15167" s="83"/>
      <c r="H15167" s="83"/>
    </row>
    <row r="15168" spans="7:8" ht="14.45" x14ac:dyDescent="0.3">
      <c r="G15168" s="83"/>
      <c r="H15168" s="83"/>
    </row>
    <row r="15169" spans="7:8" ht="14.45" x14ac:dyDescent="0.3">
      <c r="G15169" s="83"/>
      <c r="H15169" s="83"/>
    </row>
    <row r="15170" spans="7:8" ht="14.45" x14ac:dyDescent="0.3">
      <c r="G15170" s="83"/>
      <c r="H15170" s="83"/>
    </row>
    <row r="15171" spans="7:8" ht="14.45" x14ac:dyDescent="0.3">
      <c r="G15171" s="83"/>
      <c r="H15171" s="83"/>
    </row>
    <row r="15172" spans="7:8" ht="14.45" x14ac:dyDescent="0.3">
      <c r="G15172" s="83"/>
      <c r="H15172" s="83"/>
    </row>
    <row r="15173" spans="7:8" ht="14.45" x14ac:dyDescent="0.3">
      <c r="G15173" s="83"/>
      <c r="H15173" s="83"/>
    </row>
    <row r="15174" spans="7:8" ht="14.45" x14ac:dyDescent="0.3">
      <c r="G15174" s="83"/>
      <c r="H15174" s="83"/>
    </row>
    <row r="15175" spans="7:8" ht="14.45" x14ac:dyDescent="0.3">
      <c r="G15175" s="83"/>
      <c r="H15175" s="83"/>
    </row>
    <row r="15176" spans="7:8" ht="14.45" x14ac:dyDescent="0.3">
      <c r="G15176" s="83"/>
      <c r="H15176" s="83"/>
    </row>
    <row r="15177" spans="7:8" ht="14.45" x14ac:dyDescent="0.3">
      <c r="G15177" s="83"/>
      <c r="H15177" s="83"/>
    </row>
    <row r="15178" spans="7:8" ht="14.45" x14ac:dyDescent="0.3">
      <c r="G15178" s="83"/>
      <c r="H15178" s="83"/>
    </row>
    <row r="15179" spans="7:8" ht="14.45" x14ac:dyDescent="0.3">
      <c r="G15179" s="83"/>
      <c r="H15179" s="83"/>
    </row>
    <row r="15180" spans="7:8" ht="14.45" x14ac:dyDescent="0.3">
      <c r="G15180" s="83"/>
      <c r="H15180" s="83"/>
    </row>
    <row r="15181" spans="7:8" ht="14.45" x14ac:dyDescent="0.3">
      <c r="G15181" s="83"/>
      <c r="H15181" s="83"/>
    </row>
    <row r="15182" spans="7:8" ht="14.45" x14ac:dyDescent="0.3">
      <c r="G15182" s="83"/>
      <c r="H15182" s="83"/>
    </row>
    <row r="15183" spans="7:8" ht="14.45" x14ac:dyDescent="0.3">
      <c r="G15183" s="83"/>
      <c r="H15183" s="83"/>
    </row>
    <row r="15184" spans="7:8" ht="14.45" x14ac:dyDescent="0.3">
      <c r="G15184" s="83"/>
      <c r="H15184" s="83"/>
    </row>
    <row r="15185" spans="7:8" ht="14.45" x14ac:dyDescent="0.3">
      <c r="G15185" s="83"/>
      <c r="H15185" s="83"/>
    </row>
    <row r="15186" spans="7:8" ht="14.45" x14ac:dyDescent="0.3">
      <c r="G15186" s="83"/>
      <c r="H15186" s="83"/>
    </row>
    <row r="15187" spans="7:8" ht="14.45" x14ac:dyDescent="0.3">
      <c r="G15187" s="83"/>
      <c r="H15187" s="83"/>
    </row>
    <row r="15188" spans="7:8" ht="14.45" x14ac:dyDescent="0.3">
      <c r="G15188" s="83"/>
      <c r="H15188" s="83"/>
    </row>
    <row r="15189" spans="7:8" ht="14.45" x14ac:dyDescent="0.3">
      <c r="G15189" s="83"/>
      <c r="H15189" s="83"/>
    </row>
    <row r="15190" spans="7:8" ht="14.45" x14ac:dyDescent="0.3">
      <c r="G15190" s="83"/>
      <c r="H15190" s="83"/>
    </row>
    <row r="15191" spans="7:8" ht="14.45" x14ac:dyDescent="0.3">
      <c r="G15191" s="83"/>
      <c r="H15191" s="83"/>
    </row>
    <row r="15192" spans="7:8" ht="14.45" x14ac:dyDescent="0.3">
      <c r="G15192" s="83"/>
      <c r="H15192" s="83"/>
    </row>
    <row r="15193" spans="7:8" ht="14.45" x14ac:dyDescent="0.3">
      <c r="G15193" s="83"/>
      <c r="H15193" s="83"/>
    </row>
    <row r="15194" spans="7:8" ht="14.45" x14ac:dyDescent="0.3">
      <c r="G15194" s="83"/>
      <c r="H15194" s="83"/>
    </row>
    <row r="15195" spans="7:8" ht="14.45" x14ac:dyDescent="0.3">
      <c r="G15195" s="83"/>
      <c r="H15195" s="83"/>
    </row>
    <row r="15196" spans="7:8" ht="14.45" x14ac:dyDescent="0.3">
      <c r="G15196" s="83"/>
      <c r="H15196" s="83"/>
    </row>
    <row r="15197" spans="7:8" ht="14.45" x14ac:dyDescent="0.3">
      <c r="G15197" s="83"/>
      <c r="H15197" s="83"/>
    </row>
    <row r="15198" spans="7:8" ht="14.45" x14ac:dyDescent="0.3">
      <c r="G15198" s="83"/>
      <c r="H15198" s="83"/>
    </row>
    <row r="15199" spans="7:8" ht="14.45" x14ac:dyDescent="0.3">
      <c r="G15199" s="83"/>
      <c r="H15199" s="83"/>
    </row>
    <row r="15200" spans="7:8" ht="14.45" x14ac:dyDescent="0.3">
      <c r="G15200" s="83"/>
      <c r="H15200" s="83"/>
    </row>
    <row r="15201" spans="7:8" ht="14.45" x14ac:dyDescent="0.3">
      <c r="G15201" s="83"/>
      <c r="H15201" s="83"/>
    </row>
    <row r="15202" spans="7:8" ht="14.45" x14ac:dyDescent="0.3">
      <c r="G15202" s="83"/>
      <c r="H15202" s="83"/>
    </row>
    <row r="15203" spans="7:8" ht="14.45" x14ac:dyDescent="0.3">
      <c r="G15203" s="83"/>
      <c r="H15203" s="83"/>
    </row>
    <row r="15204" spans="7:8" ht="14.45" x14ac:dyDescent="0.3">
      <c r="G15204" s="83"/>
      <c r="H15204" s="83"/>
    </row>
    <row r="15205" spans="7:8" ht="14.45" x14ac:dyDescent="0.3">
      <c r="G15205" s="83"/>
      <c r="H15205" s="83"/>
    </row>
    <row r="15206" spans="7:8" ht="14.45" x14ac:dyDescent="0.3">
      <c r="G15206" s="83"/>
      <c r="H15206" s="83"/>
    </row>
    <row r="15207" spans="7:8" ht="14.45" x14ac:dyDescent="0.3">
      <c r="G15207" s="83"/>
      <c r="H15207" s="83"/>
    </row>
    <row r="15208" spans="7:8" ht="14.45" x14ac:dyDescent="0.3">
      <c r="G15208" s="83"/>
      <c r="H15208" s="83"/>
    </row>
    <row r="15209" spans="7:8" ht="14.45" x14ac:dyDescent="0.3">
      <c r="G15209" s="83"/>
      <c r="H15209" s="83"/>
    </row>
    <row r="15210" spans="7:8" ht="14.45" x14ac:dyDescent="0.3">
      <c r="G15210" s="83"/>
      <c r="H15210" s="83"/>
    </row>
    <row r="15211" spans="7:8" ht="14.45" x14ac:dyDescent="0.3">
      <c r="G15211" s="83"/>
      <c r="H15211" s="83"/>
    </row>
    <row r="15212" spans="7:8" ht="14.45" x14ac:dyDescent="0.3">
      <c r="G15212" s="83"/>
      <c r="H15212" s="83"/>
    </row>
    <row r="15213" spans="7:8" ht="14.45" x14ac:dyDescent="0.3">
      <c r="G15213" s="83"/>
      <c r="H15213" s="83"/>
    </row>
    <row r="15214" spans="7:8" ht="14.45" x14ac:dyDescent="0.3">
      <c r="G15214" s="83"/>
      <c r="H15214" s="83"/>
    </row>
    <row r="15215" spans="7:8" ht="14.45" x14ac:dyDescent="0.3">
      <c r="G15215" s="83"/>
      <c r="H15215" s="83"/>
    </row>
    <row r="15216" spans="7:8" ht="14.45" x14ac:dyDescent="0.3">
      <c r="G15216" s="83"/>
      <c r="H15216" s="83"/>
    </row>
    <row r="15217" spans="7:8" ht="14.45" x14ac:dyDescent="0.3">
      <c r="G15217" s="83"/>
      <c r="H15217" s="83"/>
    </row>
    <row r="15218" spans="7:8" ht="14.45" x14ac:dyDescent="0.3">
      <c r="G15218" s="83"/>
      <c r="H15218" s="83"/>
    </row>
    <row r="15219" spans="7:8" ht="14.45" x14ac:dyDescent="0.3">
      <c r="G15219" s="83"/>
      <c r="H15219" s="83"/>
    </row>
    <row r="15220" spans="7:8" ht="14.45" x14ac:dyDescent="0.3">
      <c r="G15220" s="83"/>
      <c r="H15220" s="83"/>
    </row>
    <row r="15221" spans="7:8" ht="14.45" x14ac:dyDescent="0.3">
      <c r="G15221" s="83"/>
      <c r="H15221" s="83"/>
    </row>
    <row r="15222" spans="7:8" ht="14.45" x14ac:dyDescent="0.3">
      <c r="G15222" s="83"/>
      <c r="H15222" s="83"/>
    </row>
    <row r="15223" spans="7:8" ht="14.45" x14ac:dyDescent="0.3">
      <c r="G15223" s="83"/>
      <c r="H15223" s="83"/>
    </row>
    <row r="15224" spans="7:8" ht="14.45" x14ac:dyDescent="0.3">
      <c r="G15224" s="83"/>
      <c r="H15224" s="83"/>
    </row>
    <row r="15225" spans="7:8" ht="14.45" x14ac:dyDescent="0.3">
      <c r="G15225" s="83"/>
      <c r="H15225" s="83"/>
    </row>
    <row r="15226" spans="7:8" ht="14.45" x14ac:dyDescent="0.3">
      <c r="G15226" s="83"/>
      <c r="H15226" s="83"/>
    </row>
    <row r="15227" spans="7:8" ht="14.45" x14ac:dyDescent="0.3">
      <c r="G15227" s="83"/>
      <c r="H15227" s="83"/>
    </row>
    <row r="15228" spans="7:8" ht="14.45" x14ac:dyDescent="0.3">
      <c r="G15228" s="83"/>
      <c r="H15228" s="83"/>
    </row>
    <row r="15229" spans="7:8" ht="14.45" x14ac:dyDescent="0.3">
      <c r="G15229" s="83"/>
      <c r="H15229" s="83"/>
    </row>
    <row r="15230" spans="7:8" ht="14.45" x14ac:dyDescent="0.3">
      <c r="G15230" s="83"/>
      <c r="H15230" s="83"/>
    </row>
    <row r="15231" spans="7:8" ht="14.45" x14ac:dyDescent="0.3">
      <c r="G15231" s="83"/>
      <c r="H15231" s="83"/>
    </row>
    <row r="15232" spans="7:8" ht="14.45" x14ac:dyDescent="0.3">
      <c r="G15232" s="83"/>
      <c r="H15232" s="83"/>
    </row>
    <row r="15233" spans="7:8" ht="14.45" x14ac:dyDescent="0.3">
      <c r="G15233" s="83"/>
      <c r="H15233" s="83"/>
    </row>
    <row r="15234" spans="7:8" ht="14.45" x14ac:dyDescent="0.3">
      <c r="G15234" s="83"/>
      <c r="H15234" s="83"/>
    </row>
    <row r="15235" spans="7:8" ht="14.45" x14ac:dyDescent="0.3">
      <c r="G15235" s="83"/>
      <c r="H15235" s="83"/>
    </row>
    <row r="15236" spans="7:8" ht="14.45" x14ac:dyDescent="0.3">
      <c r="G15236" s="83"/>
      <c r="H15236" s="83"/>
    </row>
    <row r="15237" spans="7:8" ht="14.45" x14ac:dyDescent="0.3">
      <c r="G15237" s="83"/>
      <c r="H15237" s="83"/>
    </row>
    <row r="15238" spans="7:8" ht="14.45" x14ac:dyDescent="0.3">
      <c r="G15238" s="83"/>
      <c r="H15238" s="83"/>
    </row>
    <row r="15239" spans="7:8" ht="14.45" x14ac:dyDescent="0.3">
      <c r="G15239" s="83"/>
      <c r="H15239" s="83"/>
    </row>
    <row r="15240" spans="7:8" ht="14.45" x14ac:dyDescent="0.3">
      <c r="G15240" s="83"/>
      <c r="H15240" s="83"/>
    </row>
    <row r="15241" spans="7:8" ht="14.45" x14ac:dyDescent="0.3">
      <c r="G15241" s="83"/>
      <c r="H15241" s="83"/>
    </row>
    <row r="15242" spans="7:8" ht="14.45" x14ac:dyDescent="0.3">
      <c r="G15242" s="83"/>
      <c r="H15242" s="83"/>
    </row>
    <row r="15243" spans="7:8" ht="14.45" x14ac:dyDescent="0.3">
      <c r="G15243" s="83"/>
      <c r="H15243" s="83"/>
    </row>
    <row r="15244" spans="7:8" ht="14.45" x14ac:dyDescent="0.3">
      <c r="G15244" s="83"/>
      <c r="H15244" s="83"/>
    </row>
    <row r="15245" spans="7:8" ht="14.45" x14ac:dyDescent="0.3">
      <c r="G15245" s="83"/>
      <c r="H15245" s="83"/>
    </row>
    <row r="15246" spans="7:8" ht="14.45" x14ac:dyDescent="0.3">
      <c r="G15246" s="83"/>
      <c r="H15246" s="83"/>
    </row>
    <row r="15247" spans="7:8" ht="14.45" x14ac:dyDescent="0.3">
      <c r="G15247" s="83"/>
      <c r="H15247" s="83"/>
    </row>
    <row r="15248" spans="7:8" ht="14.45" x14ac:dyDescent="0.3">
      <c r="G15248" s="83"/>
      <c r="H15248" s="83"/>
    </row>
    <row r="15249" spans="7:8" ht="14.45" x14ac:dyDescent="0.3">
      <c r="G15249" s="83"/>
      <c r="H15249" s="83"/>
    </row>
    <row r="15250" spans="7:8" ht="14.45" x14ac:dyDescent="0.3">
      <c r="G15250" s="83"/>
      <c r="H15250" s="83"/>
    </row>
    <row r="15251" spans="7:8" ht="14.45" x14ac:dyDescent="0.3">
      <c r="G15251" s="83"/>
      <c r="H15251" s="83"/>
    </row>
    <row r="15252" spans="7:8" ht="14.45" x14ac:dyDescent="0.3">
      <c r="G15252" s="83"/>
      <c r="H15252" s="83"/>
    </row>
    <row r="15253" spans="7:8" ht="14.45" x14ac:dyDescent="0.3">
      <c r="G15253" s="83"/>
      <c r="H15253" s="83"/>
    </row>
    <row r="15254" spans="7:8" ht="14.45" x14ac:dyDescent="0.3">
      <c r="G15254" s="83"/>
      <c r="H15254" s="83"/>
    </row>
    <row r="15255" spans="7:8" ht="14.45" x14ac:dyDescent="0.3">
      <c r="G15255" s="83"/>
      <c r="H15255" s="83"/>
    </row>
    <row r="15256" spans="7:8" ht="14.45" x14ac:dyDescent="0.3">
      <c r="G15256" s="83"/>
      <c r="H15256" s="83"/>
    </row>
    <row r="15257" spans="7:8" ht="14.45" x14ac:dyDescent="0.3">
      <c r="G15257" s="83"/>
      <c r="H15257" s="83"/>
    </row>
    <row r="15258" spans="7:8" ht="14.45" x14ac:dyDescent="0.3">
      <c r="G15258" s="83"/>
      <c r="H15258" s="83"/>
    </row>
    <row r="15259" spans="7:8" ht="14.45" x14ac:dyDescent="0.3">
      <c r="G15259" s="83"/>
      <c r="H15259" s="83"/>
    </row>
    <row r="15260" spans="7:8" ht="14.45" x14ac:dyDescent="0.3">
      <c r="G15260" s="83"/>
      <c r="H15260" s="83"/>
    </row>
    <row r="15261" spans="7:8" ht="14.45" x14ac:dyDescent="0.3">
      <c r="G15261" s="83"/>
      <c r="H15261" s="83"/>
    </row>
    <row r="15262" spans="7:8" ht="14.45" x14ac:dyDescent="0.3">
      <c r="G15262" s="83"/>
      <c r="H15262" s="83"/>
    </row>
    <row r="15263" spans="7:8" ht="14.45" x14ac:dyDescent="0.3">
      <c r="G15263" s="83"/>
      <c r="H15263" s="83"/>
    </row>
    <row r="15264" spans="7:8" ht="14.45" x14ac:dyDescent="0.3">
      <c r="G15264" s="83"/>
      <c r="H15264" s="83"/>
    </row>
    <row r="15265" spans="7:8" ht="14.45" x14ac:dyDescent="0.3">
      <c r="G15265" s="83"/>
      <c r="H15265" s="83"/>
    </row>
    <row r="15266" spans="7:8" ht="14.45" x14ac:dyDescent="0.3">
      <c r="G15266" s="83"/>
      <c r="H15266" s="83"/>
    </row>
    <row r="15267" spans="7:8" ht="14.45" x14ac:dyDescent="0.3">
      <c r="G15267" s="83"/>
      <c r="H15267" s="83"/>
    </row>
    <row r="15268" spans="7:8" ht="14.45" x14ac:dyDescent="0.3">
      <c r="G15268" s="83"/>
      <c r="H15268" s="83"/>
    </row>
    <row r="15269" spans="7:8" ht="14.45" x14ac:dyDescent="0.3">
      <c r="G15269" s="83"/>
      <c r="H15269" s="83"/>
    </row>
    <row r="15270" spans="7:8" ht="14.45" x14ac:dyDescent="0.3">
      <c r="G15270" s="83"/>
      <c r="H15270" s="83"/>
    </row>
    <row r="15271" spans="7:8" ht="14.45" x14ac:dyDescent="0.3">
      <c r="G15271" s="83"/>
      <c r="H15271" s="83"/>
    </row>
    <row r="15272" spans="7:8" ht="14.45" x14ac:dyDescent="0.3">
      <c r="G15272" s="83"/>
      <c r="H15272" s="83"/>
    </row>
    <row r="15273" spans="7:8" ht="14.45" x14ac:dyDescent="0.3">
      <c r="G15273" s="83"/>
      <c r="H15273" s="83"/>
    </row>
    <row r="15274" spans="7:8" ht="14.45" x14ac:dyDescent="0.3">
      <c r="G15274" s="83"/>
      <c r="H15274" s="83"/>
    </row>
    <row r="15275" spans="7:8" ht="14.45" x14ac:dyDescent="0.3">
      <c r="G15275" s="83"/>
      <c r="H15275" s="83"/>
    </row>
    <row r="15276" spans="7:8" ht="14.45" x14ac:dyDescent="0.3">
      <c r="G15276" s="83"/>
      <c r="H15276" s="83"/>
    </row>
    <row r="15277" spans="7:8" ht="14.45" x14ac:dyDescent="0.3">
      <c r="G15277" s="83"/>
      <c r="H15277" s="83"/>
    </row>
    <row r="15278" spans="7:8" ht="14.45" x14ac:dyDescent="0.3">
      <c r="G15278" s="83"/>
      <c r="H15278" s="83"/>
    </row>
    <row r="15279" spans="7:8" ht="14.45" x14ac:dyDescent="0.3">
      <c r="G15279" s="83"/>
      <c r="H15279" s="83"/>
    </row>
    <row r="15280" spans="7:8" ht="14.45" x14ac:dyDescent="0.3">
      <c r="G15280" s="83"/>
      <c r="H15280" s="83"/>
    </row>
    <row r="15281" spans="7:8" ht="14.45" x14ac:dyDescent="0.3">
      <c r="G15281" s="83"/>
      <c r="H15281" s="83"/>
    </row>
    <row r="15282" spans="7:8" ht="14.45" x14ac:dyDescent="0.3">
      <c r="G15282" s="83"/>
      <c r="H15282" s="83"/>
    </row>
    <row r="15283" spans="7:8" ht="14.45" x14ac:dyDescent="0.3">
      <c r="G15283" s="83"/>
      <c r="H15283" s="83"/>
    </row>
    <row r="15284" spans="7:8" ht="14.45" x14ac:dyDescent="0.3">
      <c r="G15284" s="83"/>
      <c r="H15284" s="83"/>
    </row>
    <row r="15285" spans="7:8" ht="14.45" x14ac:dyDescent="0.3">
      <c r="G15285" s="83"/>
      <c r="H15285" s="83"/>
    </row>
    <row r="15286" spans="7:8" ht="14.45" x14ac:dyDescent="0.3">
      <c r="G15286" s="83"/>
      <c r="H15286" s="83"/>
    </row>
    <row r="15287" spans="7:8" ht="14.45" x14ac:dyDescent="0.3">
      <c r="G15287" s="83"/>
      <c r="H15287" s="83"/>
    </row>
    <row r="15288" spans="7:8" ht="14.45" x14ac:dyDescent="0.3">
      <c r="G15288" s="83"/>
      <c r="H15288" s="83"/>
    </row>
    <row r="15289" spans="7:8" ht="14.45" x14ac:dyDescent="0.3">
      <c r="G15289" s="83"/>
      <c r="H15289" s="83"/>
    </row>
    <row r="15290" spans="7:8" ht="14.45" x14ac:dyDescent="0.3">
      <c r="G15290" s="83"/>
      <c r="H15290" s="83"/>
    </row>
    <row r="15291" spans="7:8" ht="14.45" x14ac:dyDescent="0.3">
      <c r="G15291" s="83"/>
      <c r="H15291" s="83"/>
    </row>
    <row r="15292" spans="7:8" ht="14.45" x14ac:dyDescent="0.3">
      <c r="G15292" s="83"/>
      <c r="H15292" s="83"/>
    </row>
    <row r="15293" spans="7:8" ht="14.45" x14ac:dyDescent="0.3">
      <c r="G15293" s="83"/>
      <c r="H15293" s="83"/>
    </row>
    <row r="15294" spans="7:8" ht="14.45" x14ac:dyDescent="0.3">
      <c r="G15294" s="83"/>
      <c r="H15294" s="83"/>
    </row>
    <row r="15295" spans="7:8" ht="14.45" x14ac:dyDescent="0.3">
      <c r="G15295" s="83"/>
      <c r="H15295" s="83"/>
    </row>
    <row r="15296" spans="7:8" ht="14.45" x14ac:dyDescent="0.3">
      <c r="G15296" s="83"/>
      <c r="H15296" s="83"/>
    </row>
    <row r="15297" spans="7:8" ht="14.45" x14ac:dyDescent="0.3">
      <c r="G15297" s="83"/>
      <c r="H15297" s="83"/>
    </row>
    <row r="15298" spans="7:8" ht="14.45" x14ac:dyDescent="0.3">
      <c r="G15298" s="83"/>
      <c r="H15298" s="83"/>
    </row>
    <row r="15299" spans="7:8" ht="14.45" x14ac:dyDescent="0.3">
      <c r="G15299" s="83"/>
      <c r="H15299" s="83"/>
    </row>
    <row r="15300" spans="7:8" ht="14.45" x14ac:dyDescent="0.3">
      <c r="G15300" s="83"/>
      <c r="H15300" s="83"/>
    </row>
    <row r="15301" spans="7:8" ht="14.45" x14ac:dyDescent="0.3">
      <c r="G15301" s="83"/>
      <c r="H15301" s="83"/>
    </row>
    <row r="15302" spans="7:8" ht="14.45" x14ac:dyDescent="0.3">
      <c r="G15302" s="83"/>
      <c r="H15302" s="83"/>
    </row>
    <row r="15303" spans="7:8" ht="14.45" x14ac:dyDescent="0.3">
      <c r="G15303" s="83"/>
      <c r="H15303" s="83"/>
    </row>
    <row r="15304" spans="7:8" ht="14.45" x14ac:dyDescent="0.3">
      <c r="G15304" s="83"/>
      <c r="H15304" s="83"/>
    </row>
    <row r="15305" spans="7:8" ht="14.45" x14ac:dyDescent="0.3">
      <c r="G15305" s="83"/>
      <c r="H15305" s="83"/>
    </row>
    <row r="15306" spans="7:8" ht="14.45" x14ac:dyDescent="0.3">
      <c r="G15306" s="83"/>
      <c r="H15306" s="83"/>
    </row>
    <row r="15307" spans="7:8" ht="14.45" x14ac:dyDescent="0.3">
      <c r="G15307" s="83"/>
      <c r="H15307" s="83"/>
    </row>
    <row r="15308" spans="7:8" ht="14.45" x14ac:dyDescent="0.3">
      <c r="G15308" s="83"/>
      <c r="H15308" s="83"/>
    </row>
    <row r="15309" spans="7:8" ht="14.45" x14ac:dyDescent="0.3">
      <c r="G15309" s="83"/>
      <c r="H15309" s="83"/>
    </row>
    <row r="15310" spans="7:8" ht="14.45" x14ac:dyDescent="0.3">
      <c r="G15310" s="83"/>
      <c r="H15310" s="83"/>
    </row>
    <row r="15311" spans="7:8" ht="14.45" x14ac:dyDescent="0.3">
      <c r="G15311" s="83"/>
      <c r="H15311" s="83"/>
    </row>
    <row r="15312" spans="7:8" ht="14.45" x14ac:dyDescent="0.3">
      <c r="G15312" s="83"/>
      <c r="H15312" s="83"/>
    </row>
    <row r="15313" spans="7:8" ht="14.45" x14ac:dyDescent="0.3">
      <c r="G15313" s="83"/>
      <c r="H15313" s="83"/>
    </row>
    <row r="15314" spans="7:8" ht="14.45" x14ac:dyDescent="0.3">
      <c r="G15314" s="83"/>
      <c r="H15314" s="83"/>
    </row>
    <row r="15315" spans="7:8" ht="14.45" x14ac:dyDescent="0.3">
      <c r="G15315" s="83"/>
      <c r="H15315" s="83"/>
    </row>
    <row r="15316" spans="7:8" ht="14.45" x14ac:dyDescent="0.3">
      <c r="G15316" s="83"/>
      <c r="H15316" s="83"/>
    </row>
    <row r="15317" spans="7:8" ht="14.45" x14ac:dyDescent="0.3">
      <c r="G15317" s="83"/>
      <c r="H15317" s="83"/>
    </row>
    <row r="15318" spans="7:8" ht="14.45" x14ac:dyDescent="0.3">
      <c r="G15318" s="83"/>
      <c r="H15318" s="83"/>
    </row>
    <row r="15319" spans="7:8" ht="14.45" x14ac:dyDescent="0.3">
      <c r="G15319" s="83"/>
      <c r="H15319" s="83"/>
    </row>
    <row r="15320" spans="7:8" ht="14.45" x14ac:dyDescent="0.3">
      <c r="G15320" s="83"/>
      <c r="H15320" s="83"/>
    </row>
    <row r="15321" spans="7:8" ht="14.45" x14ac:dyDescent="0.3">
      <c r="G15321" s="83"/>
      <c r="H15321" s="83"/>
    </row>
    <row r="15322" spans="7:8" ht="14.45" x14ac:dyDescent="0.3">
      <c r="G15322" s="83"/>
      <c r="H15322" s="83"/>
    </row>
    <row r="15323" spans="7:8" ht="14.45" x14ac:dyDescent="0.3">
      <c r="G15323" s="83"/>
      <c r="H15323" s="83"/>
    </row>
    <row r="15324" spans="7:8" ht="14.45" x14ac:dyDescent="0.3">
      <c r="G15324" s="83"/>
      <c r="H15324" s="83"/>
    </row>
    <row r="15325" spans="7:8" ht="14.45" x14ac:dyDescent="0.3">
      <c r="G15325" s="83"/>
      <c r="H15325" s="83"/>
    </row>
    <row r="15326" spans="7:8" ht="14.45" x14ac:dyDescent="0.3">
      <c r="G15326" s="83"/>
      <c r="H15326" s="83"/>
    </row>
    <row r="15327" spans="7:8" ht="14.45" x14ac:dyDescent="0.3">
      <c r="G15327" s="83"/>
      <c r="H15327" s="83"/>
    </row>
    <row r="15328" spans="7:8" ht="14.45" x14ac:dyDescent="0.3">
      <c r="G15328" s="83"/>
      <c r="H15328" s="83"/>
    </row>
    <row r="15329" spans="7:8" ht="14.45" x14ac:dyDescent="0.3">
      <c r="G15329" s="83"/>
      <c r="H15329" s="83"/>
    </row>
    <row r="15330" spans="7:8" ht="14.45" x14ac:dyDescent="0.3">
      <c r="G15330" s="83"/>
      <c r="H15330" s="83"/>
    </row>
    <row r="15331" spans="7:8" ht="14.45" x14ac:dyDescent="0.3">
      <c r="G15331" s="83"/>
      <c r="H15331" s="83"/>
    </row>
    <row r="15332" spans="7:8" ht="14.45" x14ac:dyDescent="0.3">
      <c r="G15332" s="83"/>
      <c r="H15332" s="83"/>
    </row>
    <row r="15333" spans="7:8" ht="14.45" x14ac:dyDescent="0.3">
      <c r="G15333" s="83"/>
      <c r="H15333" s="83"/>
    </row>
    <row r="15334" spans="7:8" ht="14.45" x14ac:dyDescent="0.3">
      <c r="G15334" s="83"/>
      <c r="H15334" s="83"/>
    </row>
    <row r="15335" spans="7:8" ht="14.45" x14ac:dyDescent="0.3">
      <c r="G15335" s="83"/>
      <c r="H15335" s="83"/>
    </row>
    <row r="15336" spans="7:8" ht="14.45" x14ac:dyDescent="0.3">
      <c r="G15336" s="83"/>
      <c r="H15336" s="83"/>
    </row>
    <row r="15337" spans="7:8" ht="14.45" x14ac:dyDescent="0.3">
      <c r="G15337" s="83"/>
      <c r="H15337" s="83"/>
    </row>
    <row r="15338" spans="7:8" ht="14.45" x14ac:dyDescent="0.3">
      <c r="G15338" s="83"/>
      <c r="H15338" s="83"/>
    </row>
    <row r="15339" spans="7:8" ht="14.45" x14ac:dyDescent="0.3">
      <c r="G15339" s="83"/>
      <c r="H15339" s="83"/>
    </row>
    <row r="15340" spans="7:8" ht="14.45" x14ac:dyDescent="0.3">
      <c r="G15340" s="83"/>
      <c r="H15340" s="83"/>
    </row>
    <row r="15341" spans="7:8" ht="14.45" x14ac:dyDescent="0.3">
      <c r="G15341" s="83"/>
      <c r="H15341" s="83"/>
    </row>
    <row r="15342" spans="7:8" ht="14.45" x14ac:dyDescent="0.3">
      <c r="G15342" s="83"/>
      <c r="H15342" s="83"/>
    </row>
    <row r="15343" spans="7:8" ht="14.45" x14ac:dyDescent="0.3">
      <c r="G15343" s="83"/>
      <c r="H15343" s="83"/>
    </row>
    <row r="15344" spans="7:8" ht="14.45" x14ac:dyDescent="0.3">
      <c r="G15344" s="83"/>
      <c r="H15344" s="83"/>
    </row>
    <row r="15345" spans="7:8" ht="14.45" x14ac:dyDescent="0.3">
      <c r="G15345" s="83"/>
      <c r="H15345" s="83"/>
    </row>
    <row r="15346" spans="7:8" ht="14.45" x14ac:dyDescent="0.3">
      <c r="G15346" s="83"/>
      <c r="H15346" s="83"/>
    </row>
    <row r="15347" spans="7:8" ht="14.45" x14ac:dyDescent="0.3">
      <c r="G15347" s="83"/>
      <c r="H15347" s="83"/>
    </row>
    <row r="15348" spans="7:8" ht="14.45" x14ac:dyDescent="0.3">
      <c r="G15348" s="83"/>
      <c r="H15348" s="83"/>
    </row>
    <row r="15349" spans="7:8" ht="14.45" x14ac:dyDescent="0.3">
      <c r="G15349" s="83"/>
      <c r="H15349" s="83"/>
    </row>
    <row r="15350" spans="7:8" ht="14.45" x14ac:dyDescent="0.3">
      <c r="G15350" s="83"/>
      <c r="H15350" s="83"/>
    </row>
    <row r="15351" spans="7:8" ht="14.45" x14ac:dyDescent="0.3">
      <c r="G15351" s="83"/>
      <c r="H15351" s="83"/>
    </row>
    <row r="15352" spans="7:8" ht="14.45" x14ac:dyDescent="0.3">
      <c r="G15352" s="83"/>
      <c r="H15352" s="83"/>
    </row>
    <row r="15353" spans="7:8" ht="14.45" x14ac:dyDescent="0.3">
      <c r="G15353" s="83"/>
      <c r="H15353" s="83"/>
    </row>
    <row r="15354" spans="7:8" ht="14.45" x14ac:dyDescent="0.3">
      <c r="G15354" s="83"/>
      <c r="H15354" s="83"/>
    </row>
    <row r="15355" spans="7:8" ht="14.45" x14ac:dyDescent="0.3">
      <c r="G15355" s="83"/>
      <c r="H15355" s="83"/>
    </row>
    <row r="15356" spans="7:8" ht="14.45" x14ac:dyDescent="0.3">
      <c r="G15356" s="83"/>
      <c r="H15356" s="83"/>
    </row>
    <row r="15357" spans="7:8" ht="14.45" x14ac:dyDescent="0.3">
      <c r="G15357" s="83"/>
      <c r="H15357" s="83"/>
    </row>
    <row r="15358" spans="7:8" ht="14.45" x14ac:dyDescent="0.3">
      <c r="G15358" s="83"/>
      <c r="H15358" s="83"/>
    </row>
    <row r="15359" spans="7:8" ht="14.45" x14ac:dyDescent="0.3">
      <c r="G15359" s="83"/>
      <c r="H15359" s="83"/>
    </row>
    <row r="15360" spans="7:8" ht="14.45" x14ac:dyDescent="0.3">
      <c r="G15360" s="83"/>
      <c r="H15360" s="83"/>
    </row>
    <row r="15361" spans="7:8" ht="14.45" x14ac:dyDescent="0.3">
      <c r="G15361" s="83"/>
      <c r="H15361" s="83"/>
    </row>
    <row r="15362" spans="7:8" ht="14.45" x14ac:dyDescent="0.3">
      <c r="G15362" s="83"/>
      <c r="H15362" s="83"/>
    </row>
    <row r="15363" spans="7:8" ht="14.45" x14ac:dyDescent="0.3">
      <c r="G15363" s="83"/>
      <c r="H15363" s="83"/>
    </row>
    <row r="15364" spans="7:8" ht="14.45" x14ac:dyDescent="0.3">
      <c r="G15364" s="83"/>
      <c r="H15364" s="83"/>
    </row>
    <row r="15365" spans="7:8" ht="14.45" x14ac:dyDescent="0.3">
      <c r="G15365" s="83"/>
      <c r="H15365" s="83"/>
    </row>
    <row r="15366" spans="7:8" ht="14.45" x14ac:dyDescent="0.3">
      <c r="G15366" s="83"/>
      <c r="H15366" s="83"/>
    </row>
    <row r="15367" spans="7:8" ht="14.45" x14ac:dyDescent="0.3">
      <c r="G15367" s="83"/>
      <c r="H15367" s="83"/>
    </row>
    <row r="15368" spans="7:8" ht="14.45" x14ac:dyDescent="0.3">
      <c r="G15368" s="83"/>
      <c r="H15368" s="83"/>
    </row>
    <row r="15369" spans="7:8" ht="14.45" x14ac:dyDescent="0.3">
      <c r="G15369" s="83"/>
      <c r="H15369" s="83"/>
    </row>
    <row r="15370" spans="7:8" ht="14.45" x14ac:dyDescent="0.3">
      <c r="G15370" s="83"/>
      <c r="H15370" s="83"/>
    </row>
    <row r="15371" spans="7:8" ht="14.45" x14ac:dyDescent="0.3">
      <c r="G15371" s="83"/>
      <c r="H15371" s="83"/>
    </row>
    <row r="15372" spans="7:8" ht="14.45" x14ac:dyDescent="0.3">
      <c r="G15372" s="83"/>
      <c r="H15372" s="83"/>
    </row>
    <row r="15373" spans="7:8" ht="14.45" x14ac:dyDescent="0.3">
      <c r="G15373" s="83"/>
      <c r="H15373" s="83"/>
    </row>
    <row r="15374" spans="7:8" ht="14.45" x14ac:dyDescent="0.3">
      <c r="G15374" s="83"/>
      <c r="H15374" s="83"/>
    </row>
    <row r="15375" spans="7:8" ht="14.45" x14ac:dyDescent="0.3">
      <c r="G15375" s="83"/>
      <c r="H15375" s="83"/>
    </row>
    <row r="15376" spans="7:8" ht="14.45" x14ac:dyDescent="0.3">
      <c r="G15376" s="83"/>
      <c r="H15376" s="83"/>
    </row>
    <row r="15377" spans="7:8" ht="14.45" x14ac:dyDescent="0.3">
      <c r="G15377" s="83"/>
      <c r="H15377" s="83"/>
    </row>
    <row r="15378" spans="7:8" ht="14.45" x14ac:dyDescent="0.3">
      <c r="G15378" s="83"/>
      <c r="H15378" s="83"/>
    </row>
    <row r="15379" spans="7:8" ht="14.45" x14ac:dyDescent="0.3">
      <c r="G15379" s="83"/>
      <c r="H15379" s="83"/>
    </row>
    <row r="15380" spans="7:8" ht="14.45" x14ac:dyDescent="0.3">
      <c r="G15380" s="83"/>
      <c r="H15380" s="83"/>
    </row>
    <row r="15381" spans="7:8" ht="14.45" x14ac:dyDescent="0.3">
      <c r="G15381" s="83"/>
      <c r="H15381" s="83"/>
    </row>
    <row r="15382" spans="7:8" ht="14.45" x14ac:dyDescent="0.3">
      <c r="G15382" s="83"/>
      <c r="H15382" s="83"/>
    </row>
    <row r="15383" spans="7:8" ht="14.45" x14ac:dyDescent="0.3">
      <c r="G15383" s="83"/>
      <c r="H15383" s="83"/>
    </row>
    <row r="15384" spans="7:8" ht="14.45" x14ac:dyDescent="0.3">
      <c r="G15384" s="83"/>
      <c r="H15384" s="83"/>
    </row>
    <row r="15385" spans="7:8" ht="14.45" x14ac:dyDescent="0.3">
      <c r="G15385" s="83"/>
      <c r="H15385" s="83"/>
    </row>
    <row r="15386" spans="7:8" ht="14.45" x14ac:dyDescent="0.3">
      <c r="G15386" s="83"/>
      <c r="H15386" s="83"/>
    </row>
    <row r="15387" spans="7:8" ht="14.45" x14ac:dyDescent="0.3">
      <c r="G15387" s="83"/>
      <c r="H15387" s="83"/>
    </row>
    <row r="15388" spans="7:8" ht="14.45" x14ac:dyDescent="0.3">
      <c r="G15388" s="83"/>
      <c r="H15388" s="83"/>
    </row>
    <row r="15389" spans="7:8" ht="14.45" x14ac:dyDescent="0.3">
      <c r="G15389" s="83"/>
      <c r="H15389" s="83"/>
    </row>
    <row r="15390" spans="7:8" ht="14.45" x14ac:dyDescent="0.3">
      <c r="G15390" s="83"/>
      <c r="H15390" s="83"/>
    </row>
    <row r="15391" spans="7:8" ht="14.45" x14ac:dyDescent="0.3">
      <c r="G15391" s="83"/>
      <c r="H15391" s="83"/>
    </row>
    <row r="15392" spans="7:8" ht="14.45" x14ac:dyDescent="0.3">
      <c r="G15392" s="83"/>
      <c r="H15392" s="83"/>
    </row>
    <row r="15393" spans="7:8" ht="14.45" x14ac:dyDescent="0.3">
      <c r="G15393" s="83"/>
      <c r="H15393" s="83"/>
    </row>
    <row r="15394" spans="7:8" ht="14.45" x14ac:dyDescent="0.3">
      <c r="G15394" s="83"/>
      <c r="H15394" s="83"/>
    </row>
    <row r="15395" spans="7:8" ht="14.45" x14ac:dyDescent="0.3">
      <c r="G15395" s="83"/>
      <c r="H15395" s="83"/>
    </row>
    <row r="15396" spans="7:8" ht="14.45" x14ac:dyDescent="0.3">
      <c r="G15396" s="83"/>
      <c r="H15396" s="83"/>
    </row>
    <row r="15397" spans="7:8" ht="14.45" x14ac:dyDescent="0.3">
      <c r="G15397" s="83"/>
      <c r="H15397" s="83"/>
    </row>
    <row r="15398" spans="7:8" ht="14.45" x14ac:dyDescent="0.3">
      <c r="G15398" s="83"/>
      <c r="H15398" s="83"/>
    </row>
    <row r="15399" spans="7:8" ht="14.45" x14ac:dyDescent="0.3">
      <c r="G15399" s="83"/>
      <c r="H15399" s="83"/>
    </row>
    <row r="15400" spans="7:8" ht="14.45" x14ac:dyDescent="0.3">
      <c r="G15400" s="83"/>
      <c r="H15400" s="83"/>
    </row>
    <row r="15401" spans="7:8" ht="14.45" x14ac:dyDescent="0.3">
      <c r="G15401" s="83"/>
      <c r="H15401" s="83"/>
    </row>
    <row r="15402" spans="7:8" ht="14.45" x14ac:dyDescent="0.3">
      <c r="G15402" s="83"/>
      <c r="H15402" s="83"/>
    </row>
    <row r="15403" spans="7:8" ht="14.45" x14ac:dyDescent="0.3">
      <c r="G15403" s="83"/>
      <c r="H15403" s="83"/>
    </row>
    <row r="15404" spans="7:8" ht="14.45" x14ac:dyDescent="0.3">
      <c r="G15404" s="83"/>
      <c r="H15404" s="83"/>
    </row>
    <row r="15405" spans="7:8" ht="14.45" x14ac:dyDescent="0.3">
      <c r="G15405" s="83"/>
      <c r="H15405" s="83"/>
    </row>
    <row r="15406" spans="7:8" ht="14.45" x14ac:dyDescent="0.3">
      <c r="G15406" s="83"/>
      <c r="H15406" s="83"/>
    </row>
    <row r="15407" spans="7:8" ht="14.45" x14ac:dyDescent="0.3">
      <c r="G15407" s="83"/>
      <c r="H15407" s="83"/>
    </row>
    <row r="15408" spans="7:8" ht="14.45" x14ac:dyDescent="0.3">
      <c r="G15408" s="83"/>
      <c r="H15408" s="83"/>
    </row>
    <row r="15409" spans="7:8" ht="14.45" x14ac:dyDescent="0.3">
      <c r="G15409" s="83"/>
      <c r="H15409" s="83"/>
    </row>
    <row r="15410" spans="7:8" ht="14.45" x14ac:dyDescent="0.3">
      <c r="G15410" s="83"/>
      <c r="H15410" s="83"/>
    </row>
    <row r="15411" spans="7:8" ht="14.45" x14ac:dyDescent="0.3">
      <c r="G15411" s="83"/>
      <c r="H15411" s="83"/>
    </row>
    <row r="15412" spans="7:8" ht="14.45" x14ac:dyDescent="0.3">
      <c r="G15412" s="83"/>
      <c r="H15412" s="83"/>
    </row>
    <row r="15413" spans="7:8" ht="14.45" x14ac:dyDescent="0.3">
      <c r="G15413" s="83"/>
      <c r="H15413" s="83"/>
    </row>
    <row r="15414" spans="7:8" ht="14.45" x14ac:dyDescent="0.3">
      <c r="G15414" s="83"/>
      <c r="H15414" s="83"/>
    </row>
    <row r="15415" spans="7:8" ht="14.45" x14ac:dyDescent="0.3">
      <c r="G15415" s="83"/>
      <c r="H15415" s="83"/>
    </row>
    <row r="15416" spans="7:8" ht="14.45" x14ac:dyDescent="0.3">
      <c r="G15416" s="83"/>
      <c r="H15416" s="83"/>
    </row>
    <row r="15417" spans="7:8" ht="14.45" x14ac:dyDescent="0.3">
      <c r="G15417" s="83"/>
      <c r="H15417" s="83"/>
    </row>
    <row r="15418" spans="7:8" ht="14.45" x14ac:dyDescent="0.3">
      <c r="G15418" s="83"/>
      <c r="H15418" s="83"/>
    </row>
    <row r="15419" spans="7:8" ht="14.45" x14ac:dyDescent="0.3">
      <c r="G15419" s="83"/>
      <c r="H15419" s="83"/>
    </row>
    <row r="15420" spans="7:8" ht="14.45" x14ac:dyDescent="0.3">
      <c r="G15420" s="83"/>
      <c r="H15420" s="83"/>
    </row>
    <row r="15421" spans="7:8" ht="14.45" x14ac:dyDescent="0.3">
      <c r="G15421" s="83"/>
      <c r="H15421" s="83"/>
    </row>
    <row r="15422" spans="7:8" ht="14.45" x14ac:dyDescent="0.3">
      <c r="G15422" s="83"/>
      <c r="H15422" s="83"/>
    </row>
    <row r="15423" spans="7:8" ht="14.45" x14ac:dyDescent="0.3">
      <c r="G15423" s="83"/>
      <c r="H15423" s="83"/>
    </row>
    <row r="15424" spans="7:8" ht="14.45" x14ac:dyDescent="0.3">
      <c r="G15424" s="83"/>
      <c r="H15424" s="83"/>
    </row>
    <row r="15425" spans="7:8" ht="14.45" x14ac:dyDescent="0.3">
      <c r="G15425" s="83"/>
      <c r="H15425" s="83"/>
    </row>
    <row r="15426" spans="7:8" ht="14.45" x14ac:dyDescent="0.3">
      <c r="G15426" s="83"/>
      <c r="H15426" s="83"/>
    </row>
    <row r="15427" spans="7:8" ht="14.45" x14ac:dyDescent="0.3">
      <c r="G15427" s="83"/>
      <c r="H15427" s="83"/>
    </row>
    <row r="15428" spans="7:8" ht="14.45" x14ac:dyDescent="0.3">
      <c r="G15428" s="83"/>
      <c r="H15428" s="83"/>
    </row>
    <row r="15429" spans="7:8" ht="14.45" x14ac:dyDescent="0.3">
      <c r="G15429" s="83"/>
      <c r="H15429" s="83"/>
    </row>
    <row r="15430" spans="7:8" ht="14.45" x14ac:dyDescent="0.3">
      <c r="G15430" s="83"/>
      <c r="H15430" s="83"/>
    </row>
    <row r="15431" spans="7:8" ht="14.45" x14ac:dyDescent="0.3">
      <c r="G15431" s="83"/>
      <c r="H15431" s="83"/>
    </row>
    <row r="15432" spans="7:8" ht="14.45" x14ac:dyDescent="0.3">
      <c r="G15432" s="83"/>
      <c r="H15432" s="83"/>
    </row>
    <row r="15433" spans="7:8" ht="14.45" x14ac:dyDescent="0.3">
      <c r="G15433" s="83"/>
      <c r="H15433" s="83"/>
    </row>
    <row r="15434" spans="7:8" ht="14.45" x14ac:dyDescent="0.3">
      <c r="G15434" s="83"/>
      <c r="H15434" s="83"/>
    </row>
    <row r="15435" spans="7:8" ht="14.45" x14ac:dyDescent="0.3">
      <c r="G15435" s="83"/>
      <c r="H15435" s="83"/>
    </row>
    <row r="15436" spans="7:8" ht="14.45" x14ac:dyDescent="0.3">
      <c r="G15436" s="83"/>
      <c r="H15436" s="83"/>
    </row>
    <row r="15437" spans="7:8" ht="14.45" x14ac:dyDescent="0.3">
      <c r="G15437" s="83"/>
      <c r="H15437" s="83"/>
    </row>
    <row r="15438" spans="7:8" ht="14.45" x14ac:dyDescent="0.3">
      <c r="G15438" s="83"/>
      <c r="H15438" s="83"/>
    </row>
    <row r="15439" spans="7:8" ht="14.45" x14ac:dyDescent="0.3">
      <c r="G15439" s="83"/>
      <c r="H15439" s="83"/>
    </row>
    <row r="15440" spans="7:8" ht="14.45" x14ac:dyDescent="0.3">
      <c r="G15440" s="83"/>
      <c r="H15440" s="83"/>
    </row>
    <row r="15441" spans="7:8" ht="14.45" x14ac:dyDescent="0.3">
      <c r="G15441" s="83"/>
      <c r="H15441" s="83"/>
    </row>
    <row r="15442" spans="7:8" ht="14.45" x14ac:dyDescent="0.3">
      <c r="G15442" s="83"/>
      <c r="H15442" s="83"/>
    </row>
    <row r="15443" spans="7:8" ht="14.45" x14ac:dyDescent="0.3">
      <c r="G15443" s="83"/>
      <c r="H15443" s="83"/>
    </row>
    <row r="15444" spans="7:8" ht="14.45" x14ac:dyDescent="0.3">
      <c r="G15444" s="83"/>
      <c r="H15444" s="83"/>
    </row>
    <row r="15445" spans="7:8" ht="14.45" x14ac:dyDescent="0.3">
      <c r="G15445" s="83"/>
      <c r="H15445" s="83"/>
    </row>
    <row r="15446" spans="7:8" ht="14.45" x14ac:dyDescent="0.3">
      <c r="G15446" s="83"/>
      <c r="H15446" s="83"/>
    </row>
    <row r="15447" spans="7:8" ht="14.45" x14ac:dyDescent="0.3">
      <c r="G15447" s="83"/>
      <c r="H15447" s="83"/>
    </row>
    <row r="15448" spans="7:8" ht="14.45" x14ac:dyDescent="0.3">
      <c r="G15448" s="83"/>
      <c r="H15448" s="83"/>
    </row>
    <row r="15449" spans="7:8" ht="14.45" x14ac:dyDescent="0.3">
      <c r="G15449" s="83"/>
      <c r="H15449" s="83"/>
    </row>
    <row r="15450" spans="7:8" ht="14.45" x14ac:dyDescent="0.3">
      <c r="G15450" s="83"/>
      <c r="H15450" s="83"/>
    </row>
    <row r="15451" spans="7:8" ht="14.45" x14ac:dyDescent="0.3">
      <c r="G15451" s="83"/>
      <c r="H15451" s="83"/>
    </row>
    <row r="15452" spans="7:8" ht="14.45" x14ac:dyDescent="0.3">
      <c r="G15452" s="83"/>
      <c r="H15452" s="83"/>
    </row>
    <row r="15453" spans="7:8" ht="14.45" x14ac:dyDescent="0.3">
      <c r="G15453" s="83"/>
      <c r="H15453" s="83"/>
    </row>
    <row r="15454" spans="7:8" ht="14.45" x14ac:dyDescent="0.3">
      <c r="G15454" s="83"/>
      <c r="H15454" s="83"/>
    </row>
    <row r="15455" spans="7:8" ht="14.45" x14ac:dyDescent="0.3">
      <c r="G15455" s="83"/>
      <c r="H15455" s="83"/>
    </row>
    <row r="15456" spans="7:8" ht="14.45" x14ac:dyDescent="0.3">
      <c r="G15456" s="83"/>
      <c r="H15456" s="83"/>
    </row>
    <row r="15457" spans="7:8" ht="14.45" x14ac:dyDescent="0.3">
      <c r="G15457" s="83"/>
      <c r="H15457" s="83"/>
    </row>
    <row r="15458" spans="7:8" ht="14.45" x14ac:dyDescent="0.3">
      <c r="G15458" s="83"/>
      <c r="H15458" s="83"/>
    </row>
    <row r="15459" spans="7:8" ht="14.45" x14ac:dyDescent="0.3">
      <c r="G15459" s="83"/>
      <c r="H15459" s="83"/>
    </row>
    <row r="15460" spans="7:8" ht="14.45" x14ac:dyDescent="0.3">
      <c r="G15460" s="83"/>
      <c r="H15460" s="83"/>
    </row>
    <row r="15461" spans="7:8" ht="14.45" x14ac:dyDescent="0.3">
      <c r="G15461" s="83"/>
      <c r="H15461" s="83"/>
    </row>
    <row r="15462" spans="7:8" ht="14.45" x14ac:dyDescent="0.3">
      <c r="G15462" s="83"/>
      <c r="H15462" s="83"/>
    </row>
    <row r="15463" spans="7:8" ht="14.45" x14ac:dyDescent="0.3">
      <c r="G15463" s="83"/>
      <c r="H15463" s="83"/>
    </row>
    <row r="15464" spans="7:8" ht="14.45" x14ac:dyDescent="0.3">
      <c r="G15464" s="83"/>
      <c r="H15464" s="83"/>
    </row>
    <row r="15465" spans="7:8" ht="14.45" x14ac:dyDescent="0.3">
      <c r="G15465" s="83"/>
      <c r="H15465" s="83"/>
    </row>
    <row r="15466" spans="7:8" ht="14.45" x14ac:dyDescent="0.3">
      <c r="G15466" s="83"/>
      <c r="H15466" s="83"/>
    </row>
    <row r="15467" spans="7:8" ht="14.45" x14ac:dyDescent="0.3">
      <c r="G15467" s="83"/>
      <c r="H15467" s="83"/>
    </row>
    <row r="15468" spans="7:8" ht="14.45" x14ac:dyDescent="0.3">
      <c r="G15468" s="83"/>
      <c r="H15468" s="83"/>
    </row>
    <row r="15469" spans="7:8" ht="14.45" x14ac:dyDescent="0.3">
      <c r="G15469" s="83"/>
      <c r="H15469" s="83"/>
    </row>
    <row r="15470" spans="7:8" ht="14.45" x14ac:dyDescent="0.3">
      <c r="G15470" s="83"/>
      <c r="H15470" s="83"/>
    </row>
    <row r="15471" spans="7:8" ht="14.45" x14ac:dyDescent="0.3">
      <c r="G15471" s="83"/>
      <c r="H15471" s="83"/>
    </row>
    <row r="15472" spans="7:8" ht="14.45" x14ac:dyDescent="0.3">
      <c r="G15472" s="83"/>
      <c r="H15472" s="83"/>
    </row>
    <row r="15473" spans="7:8" ht="14.45" x14ac:dyDescent="0.3">
      <c r="G15473" s="83"/>
      <c r="H15473" s="83"/>
    </row>
    <row r="15474" spans="7:8" ht="14.45" x14ac:dyDescent="0.3">
      <c r="G15474" s="83"/>
      <c r="H15474" s="83"/>
    </row>
    <row r="15475" spans="7:8" ht="14.45" x14ac:dyDescent="0.3">
      <c r="G15475" s="83"/>
      <c r="H15475" s="83"/>
    </row>
    <row r="15476" spans="7:8" ht="14.45" x14ac:dyDescent="0.3">
      <c r="G15476" s="83"/>
      <c r="H15476" s="83"/>
    </row>
    <row r="15477" spans="7:8" ht="14.45" x14ac:dyDescent="0.3">
      <c r="G15477" s="83"/>
      <c r="H15477" s="83"/>
    </row>
    <row r="15478" spans="7:8" ht="14.45" x14ac:dyDescent="0.3">
      <c r="G15478" s="83"/>
      <c r="H15478" s="83"/>
    </row>
    <row r="15479" spans="7:8" ht="14.45" x14ac:dyDescent="0.3">
      <c r="G15479" s="83"/>
      <c r="H15479" s="83"/>
    </row>
    <row r="15480" spans="7:8" ht="14.45" x14ac:dyDescent="0.3">
      <c r="G15480" s="83"/>
      <c r="H15480" s="83"/>
    </row>
    <row r="15481" spans="7:8" ht="14.45" x14ac:dyDescent="0.3">
      <c r="G15481" s="83"/>
      <c r="H15481" s="83"/>
    </row>
    <row r="15482" spans="7:8" ht="14.45" x14ac:dyDescent="0.3">
      <c r="G15482" s="83"/>
      <c r="H15482" s="83"/>
    </row>
    <row r="15483" spans="7:8" ht="14.45" x14ac:dyDescent="0.3">
      <c r="G15483" s="83"/>
      <c r="H15483" s="83"/>
    </row>
    <row r="15484" spans="7:8" ht="14.45" x14ac:dyDescent="0.3">
      <c r="G15484" s="83"/>
      <c r="H15484" s="83"/>
    </row>
    <row r="15485" spans="7:8" ht="14.45" x14ac:dyDescent="0.3">
      <c r="G15485" s="83"/>
      <c r="H15485" s="83"/>
    </row>
    <row r="15486" spans="7:8" ht="14.45" x14ac:dyDescent="0.3">
      <c r="G15486" s="83"/>
      <c r="H15486" s="83"/>
    </row>
    <row r="15487" spans="7:8" ht="14.45" x14ac:dyDescent="0.3">
      <c r="G15487" s="83"/>
      <c r="H15487" s="83"/>
    </row>
    <row r="15488" spans="7:8" ht="14.45" x14ac:dyDescent="0.3">
      <c r="G15488" s="83"/>
      <c r="H15488" s="83"/>
    </row>
    <row r="15489" spans="7:8" ht="14.45" x14ac:dyDescent="0.3">
      <c r="G15489" s="83"/>
      <c r="H15489" s="83"/>
    </row>
    <row r="15490" spans="7:8" ht="14.45" x14ac:dyDescent="0.3">
      <c r="G15490" s="83"/>
      <c r="H15490" s="83"/>
    </row>
    <row r="15491" spans="7:8" ht="14.45" x14ac:dyDescent="0.3">
      <c r="G15491" s="83"/>
      <c r="H15491" s="83"/>
    </row>
    <row r="15492" spans="7:8" ht="14.45" x14ac:dyDescent="0.3">
      <c r="G15492" s="83"/>
      <c r="H15492" s="83"/>
    </row>
    <row r="15493" spans="7:8" ht="14.45" x14ac:dyDescent="0.3">
      <c r="G15493" s="83"/>
      <c r="H15493" s="83"/>
    </row>
    <row r="15494" spans="7:8" ht="14.45" x14ac:dyDescent="0.3">
      <c r="G15494" s="83"/>
      <c r="H15494" s="83"/>
    </row>
    <row r="15495" spans="7:8" ht="14.45" x14ac:dyDescent="0.3">
      <c r="G15495" s="83"/>
      <c r="H15495" s="83"/>
    </row>
    <row r="15496" spans="7:8" ht="14.45" x14ac:dyDescent="0.3">
      <c r="G15496" s="83"/>
      <c r="H15496" s="83"/>
    </row>
    <row r="15497" spans="7:8" ht="14.45" x14ac:dyDescent="0.3">
      <c r="G15497" s="83"/>
      <c r="H15497" s="83"/>
    </row>
    <row r="15498" spans="7:8" ht="14.45" x14ac:dyDescent="0.3">
      <c r="G15498" s="83"/>
      <c r="H15498" s="83"/>
    </row>
    <row r="15499" spans="7:8" ht="14.45" x14ac:dyDescent="0.3">
      <c r="G15499" s="83"/>
      <c r="H15499" s="83"/>
    </row>
    <row r="15500" spans="7:8" ht="14.45" x14ac:dyDescent="0.3">
      <c r="G15500" s="83"/>
      <c r="H15500" s="83"/>
    </row>
    <row r="15501" spans="7:8" ht="14.45" x14ac:dyDescent="0.3">
      <c r="G15501" s="83"/>
      <c r="H15501" s="83"/>
    </row>
    <row r="15502" spans="7:8" ht="14.45" x14ac:dyDescent="0.3">
      <c r="G15502" s="83"/>
      <c r="H15502" s="83"/>
    </row>
    <row r="15503" spans="7:8" ht="14.45" x14ac:dyDescent="0.3">
      <c r="G15503" s="83"/>
      <c r="H15503" s="83"/>
    </row>
    <row r="15504" spans="7:8" ht="14.45" x14ac:dyDescent="0.3">
      <c r="G15504" s="83"/>
      <c r="H15504" s="83"/>
    </row>
    <row r="15505" spans="7:8" ht="14.45" x14ac:dyDescent="0.3">
      <c r="G15505" s="83"/>
      <c r="H15505" s="83"/>
    </row>
    <row r="15506" spans="7:8" ht="14.45" x14ac:dyDescent="0.3">
      <c r="G15506" s="83"/>
      <c r="H15506" s="83"/>
    </row>
    <row r="15507" spans="7:8" ht="14.45" x14ac:dyDescent="0.3">
      <c r="G15507" s="83"/>
      <c r="H15507" s="83"/>
    </row>
    <row r="15508" spans="7:8" ht="14.45" x14ac:dyDescent="0.3">
      <c r="G15508" s="83"/>
      <c r="H15508" s="83"/>
    </row>
    <row r="15509" spans="7:8" ht="14.45" x14ac:dyDescent="0.3">
      <c r="G15509" s="83"/>
      <c r="H15509" s="83"/>
    </row>
    <row r="15510" spans="7:8" ht="14.45" x14ac:dyDescent="0.3">
      <c r="G15510" s="83"/>
      <c r="H15510" s="83"/>
    </row>
    <row r="15511" spans="7:8" ht="14.45" x14ac:dyDescent="0.3">
      <c r="G15511" s="83"/>
      <c r="H15511" s="83"/>
    </row>
    <row r="15512" spans="7:8" ht="14.45" x14ac:dyDescent="0.3">
      <c r="G15512" s="83"/>
      <c r="H15512" s="83"/>
    </row>
    <row r="15513" spans="7:8" ht="14.45" x14ac:dyDescent="0.3">
      <c r="G15513" s="83"/>
      <c r="H15513" s="83"/>
    </row>
    <row r="15514" spans="7:8" ht="14.45" x14ac:dyDescent="0.3">
      <c r="G15514" s="83"/>
      <c r="H15514" s="83"/>
    </row>
    <row r="15515" spans="7:8" ht="14.45" x14ac:dyDescent="0.3">
      <c r="G15515" s="83"/>
      <c r="H15515" s="83"/>
    </row>
    <row r="15516" spans="7:8" ht="14.45" x14ac:dyDescent="0.3">
      <c r="G15516" s="83"/>
      <c r="H15516" s="83"/>
    </row>
    <row r="15517" spans="7:8" ht="14.45" x14ac:dyDescent="0.3">
      <c r="G15517" s="83"/>
      <c r="H15517" s="83"/>
    </row>
    <row r="15518" spans="7:8" ht="14.45" x14ac:dyDescent="0.3">
      <c r="G15518" s="83"/>
      <c r="H15518" s="83"/>
    </row>
    <row r="15519" spans="7:8" ht="14.45" x14ac:dyDescent="0.3">
      <c r="G15519" s="83"/>
      <c r="H15519" s="83"/>
    </row>
    <row r="15520" spans="7:8" ht="14.45" x14ac:dyDescent="0.3">
      <c r="G15520" s="83"/>
      <c r="H15520" s="83"/>
    </row>
    <row r="15521" spans="7:8" ht="14.45" x14ac:dyDescent="0.3">
      <c r="G15521" s="83"/>
      <c r="H15521" s="83"/>
    </row>
    <row r="15522" spans="7:8" ht="14.45" x14ac:dyDescent="0.3">
      <c r="G15522" s="83"/>
      <c r="H15522" s="83"/>
    </row>
    <row r="15523" spans="7:8" ht="14.45" x14ac:dyDescent="0.3">
      <c r="G15523" s="83"/>
      <c r="H15523" s="83"/>
    </row>
    <row r="15524" spans="7:8" ht="14.45" x14ac:dyDescent="0.3">
      <c r="G15524" s="83"/>
      <c r="H15524" s="83"/>
    </row>
    <row r="15525" spans="7:8" ht="14.45" x14ac:dyDescent="0.3">
      <c r="G15525" s="83"/>
      <c r="H15525" s="83"/>
    </row>
    <row r="15526" spans="7:8" ht="14.45" x14ac:dyDescent="0.3">
      <c r="G15526" s="83"/>
      <c r="H15526" s="83"/>
    </row>
    <row r="15527" spans="7:8" ht="14.45" x14ac:dyDescent="0.3">
      <c r="G15527" s="83"/>
      <c r="H15527" s="83"/>
    </row>
    <row r="15528" spans="7:8" ht="14.45" x14ac:dyDescent="0.3">
      <c r="G15528" s="83"/>
      <c r="H15528" s="83"/>
    </row>
    <row r="15529" spans="7:8" ht="14.45" x14ac:dyDescent="0.3">
      <c r="G15529" s="83"/>
      <c r="H15529" s="83"/>
    </row>
    <row r="15530" spans="7:8" ht="14.45" x14ac:dyDescent="0.3">
      <c r="G15530" s="83"/>
      <c r="H15530" s="83"/>
    </row>
    <row r="15531" spans="7:8" ht="14.45" x14ac:dyDescent="0.3">
      <c r="G15531" s="83"/>
      <c r="H15531" s="83"/>
    </row>
    <row r="15532" spans="7:8" ht="14.45" x14ac:dyDescent="0.3">
      <c r="G15532" s="83"/>
      <c r="H15532" s="83"/>
    </row>
    <row r="15533" spans="7:8" ht="14.45" x14ac:dyDescent="0.3">
      <c r="G15533" s="83"/>
      <c r="H15533" s="83"/>
    </row>
    <row r="15534" spans="7:8" ht="14.45" x14ac:dyDescent="0.3">
      <c r="G15534" s="83"/>
      <c r="H15534" s="83"/>
    </row>
    <row r="15535" spans="7:8" ht="14.45" x14ac:dyDescent="0.3">
      <c r="G15535" s="83"/>
      <c r="H15535" s="83"/>
    </row>
    <row r="15536" spans="7:8" ht="14.45" x14ac:dyDescent="0.3">
      <c r="G15536" s="83"/>
      <c r="H15536" s="83"/>
    </row>
    <row r="15537" spans="7:8" ht="14.45" x14ac:dyDescent="0.3">
      <c r="G15537" s="83"/>
      <c r="H15537" s="83"/>
    </row>
    <row r="15538" spans="7:8" ht="14.45" x14ac:dyDescent="0.3">
      <c r="G15538" s="83"/>
      <c r="H15538" s="83"/>
    </row>
    <row r="15539" spans="7:8" ht="14.45" x14ac:dyDescent="0.3">
      <c r="G15539" s="83"/>
      <c r="H15539" s="83"/>
    </row>
    <row r="15540" spans="7:8" ht="14.45" x14ac:dyDescent="0.3">
      <c r="G15540" s="83"/>
      <c r="H15540" s="83"/>
    </row>
    <row r="15541" spans="7:8" ht="14.45" x14ac:dyDescent="0.3">
      <c r="G15541" s="83"/>
      <c r="H15541" s="83"/>
    </row>
    <row r="15542" spans="7:8" ht="14.45" x14ac:dyDescent="0.3">
      <c r="G15542" s="83"/>
      <c r="H15542" s="83"/>
    </row>
    <row r="15543" spans="7:8" ht="14.45" x14ac:dyDescent="0.3">
      <c r="G15543" s="83"/>
      <c r="H15543" s="83"/>
    </row>
    <row r="15544" spans="7:8" ht="14.45" x14ac:dyDescent="0.3">
      <c r="G15544" s="83"/>
      <c r="H15544" s="83"/>
    </row>
    <row r="15545" spans="7:8" ht="14.45" x14ac:dyDescent="0.3">
      <c r="G15545" s="83"/>
      <c r="H15545" s="83"/>
    </row>
    <row r="15546" spans="7:8" ht="14.45" x14ac:dyDescent="0.3">
      <c r="G15546" s="83"/>
      <c r="H15546" s="83"/>
    </row>
    <row r="15547" spans="7:8" ht="14.45" x14ac:dyDescent="0.3">
      <c r="G15547" s="83"/>
      <c r="H15547" s="83"/>
    </row>
    <row r="15548" spans="7:8" ht="14.45" x14ac:dyDescent="0.3">
      <c r="G15548" s="83"/>
      <c r="H15548" s="83"/>
    </row>
    <row r="15549" spans="7:8" ht="14.45" x14ac:dyDescent="0.3">
      <c r="G15549" s="83"/>
      <c r="H15549" s="83"/>
    </row>
    <row r="15550" spans="7:8" ht="14.45" x14ac:dyDescent="0.3">
      <c r="G15550" s="83"/>
      <c r="H15550" s="83"/>
    </row>
    <row r="15551" spans="7:8" ht="14.45" x14ac:dyDescent="0.3">
      <c r="G15551" s="83"/>
      <c r="H15551" s="83"/>
    </row>
    <row r="15552" spans="7:8" ht="14.45" x14ac:dyDescent="0.3">
      <c r="G15552" s="83"/>
      <c r="H15552" s="83"/>
    </row>
    <row r="15553" spans="7:8" ht="14.45" x14ac:dyDescent="0.3">
      <c r="G15553" s="83"/>
      <c r="H15553" s="83"/>
    </row>
    <row r="15554" spans="7:8" ht="14.45" x14ac:dyDescent="0.3">
      <c r="G15554" s="83"/>
      <c r="H15554" s="83"/>
    </row>
    <row r="15555" spans="7:8" ht="14.45" x14ac:dyDescent="0.3">
      <c r="G15555" s="83"/>
      <c r="H15555" s="83"/>
    </row>
    <row r="15556" spans="7:8" ht="14.45" x14ac:dyDescent="0.3">
      <c r="G15556" s="83"/>
      <c r="H15556" s="83"/>
    </row>
    <row r="15557" spans="7:8" ht="14.45" x14ac:dyDescent="0.3">
      <c r="G15557" s="83"/>
      <c r="H15557" s="83"/>
    </row>
    <row r="15558" spans="7:8" ht="14.45" x14ac:dyDescent="0.3">
      <c r="G15558" s="83"/>
      <c r="H15558" s="83"/>
    </row>
    <row r="15559" spans="7:8" ht="14.45" x14ac:dyDescent="0.3">
      <c r="G15559" s="83"/>
      <c r="H15559" s="83"/>
    </row>
    <row r="15560" spans="7:8" ht="14.45" x14ac:dyDescent="0.3">
      <c r="G15560" s="83"/>
      <c r="H15560" s="83"/>
    </row>
    <row r="15561" spans="7:8" ht="14.45" x14ac:dyDescent="0.3">
      <c r="G15561" s="83"/>
      <c r="H15561" s="83"/>
    </row>
    <row r="15562" spans="7:8" ht="14.45" x14ac:dyDescent="0.3">
      <c r="G15562" s="83"/>
      <c r="H15562" s="83"/>
    </row>
    <row r="15563" spans="7:8" ht="14.45" x14ac:dyDescent="0.3">
      <c r="G15563" s="83"/>
      <c r="H15563" s="83"/>
    </row>
    <row r="15564" spans="7:8" ht="14.45" x14ac:dyDescent="0.3">
      <c r="G15564" s="83"/>
      <c r="H15564" s="83"/>
    </row>
    <row r="15565" spans="7:8" ht="14.45" x14ac:dyDescent="0.3">
      <c r="G15565" s="83"/>
      <c r="H15565" s="83"/>
    </row>
    <row r="15566" spans="7:8" ht="14.45" x14ac:dyDescent="0.3">
      <c r="G15566" s="83"/>
      <c r="H15566" s="83"/>
    </row>
    <row r="15567" spans="7:8" ht="14.45" x14ac:dyDescent="0.3">
      <c r="G15567" s="83"/>
      <c r="H15567" s="83"/>
    </row>
    <row r="15568" spans="7:8" ht="14.45" x14ac:dyDescent="0.3">
      <c r="G15568" s="83"/>
      <c r="H15568" s="83"/>
    </row>
    <row r="15569" spans="7:8" ht="14.45" x14ac:dyDescent="0.3">
      <c r="G15569" s="83"/>
      <c r="H15569" s="83"/>
    </row>
    <row r="15570" spans="7:8" ht="14.45" x14ac:dyDescent="0.3">
      <c r="G15570" s="83"/>
      <c r="H15570" s="83"/>
    </row>
    <row r="15571" spans="7:8" ht="14.45" x14ac:dyDescent="0.3">
      <c r="G15571" s="83"/>
      <c r="H15571" s="83"/>
    </row>
    <row r="15572" spans="7:8" ht="14.45" x14ac:dyDescent="0.3">
      <c r="G15572" s="83"/>
      <c r="H15572" s="83"/>
    </row>
    <row r="15573" spans="7:8" ht="14.45" x14ac:dyDescent="0.3">
      <c r="G15573" s="83"/>
      <c r="H15573" s="83"/>
    </row>
    <row r="15574" spans="7:8" ht="14.45" x14ac:dyDescent="0.3">
      <c r="G15574" s="83"/>
      <c r="H15574" s="83"/>
    </row>
    <row r="15575" spans="7:8" ht="14.45" x14ac:dyDescent="0.3">
      <c r="G15575" s="83"/>
      <c r="H15575" s="83"/>
    </row>
    <row r="15576" spans="7:8" ht="14.45" x14ac:dyDescent="0.3">
      <c r="G15576" s="83"/>
      <c r="H15576" s="83"/>
    </row>
    <row r="15577" spans="7:8" ht="14.45" x14ac:dyDescent="0.3">
      <c r="G15577" s="83"/>
      <c r="H15577" s="83"/>
    </row>
    <row r="15578" spans="7:8" ht="14.45" x14ac:dyDescent="0.3">
      <c r="G15578" s="83"/>
      <c r="H15578" s="83"/>
    </row>
    <row r="15579" spans="7:8" ht="14.45" x14ac:dyDescent="0.3">
      <c r="G15579" s="83"/>
      <c r="H15579" s="83"/>
    </row>
    <row r="15580" spans="7:8" ht="14.45" x14ac:dyDescent="0.3">
      <c r="G15580" s="83"/>
      <c r="H15580" s="83"/>
    </row>
    <row r="15581" spans="7:8" ht="14.45" x14ac:dyDescent="0.3">
      <c r="G15581" s="83"/>
      <c r="H15581" s="83"/>
    </row>
    <row r="15582" spans="7:8" ht="14.45" x14ac:dyDescent="0.3">
      <c r="G15582" s="83"/>
      <c r="H15582" s="83"/>
    </row>
    <row r="15583" spans="7:8" ht="14.45" x14ac:dyDescent="0.3">
      <c r="G15583" s="83"/>
      <c r="H15583" s="83"/>
    </row>
    <row r="15584" spans="7:8" ht="14.45" x14ac:dyDescent="0.3">
      <c r="G15584" s="83"/>
      <c r="H15584" s="83"/>
    </row>
    <row r="15585" spans="7:8" ht="14.45" x14ac:dyDescent="0.3">
      <c r="G15585" s="83"/>
      <c r="H15585" s="83"/>
    </row>
    <row r="15586" spans="7:8" ht="14.45" x14ac:dyDescent="0.3">
      <c r="G15586" s="83"/>
      <c r="H15586" s="83"/>
    </row>
    <row r="15587" spans="7:8" ht="14.45" x14ac:dyDescent="0.3">
      <c r="G15587" s="83"/>
      <c r="H15587" s="83"/>
    </row>
    <row r="15588" spans="7:8" ht="14.45" x14ac:dyDescent="0.3">
      <c r="G15588" s="83"/>
      <c r="H15588" s="83"/>
    </row>
    <row r="15589" spans="7:8" ht="14.45" x14ac:dyDescent="0.3">
      <c r="G15589" s="83"/>
      <c r="H15589" s="83"/>
    </row>
    <row r="15590" spans="7:8" ht="14.45" x14ac:dyDescent="0.3">
      <c r="G15590" s="83"/>
      <c r="H15590" s="83"/>
    </row>
    <row r="15591" spans="7:8" ht="14.45" x14ac:dyDescent="0.3">
      <c r="G15591" s="83"/>
      <c r="H15591" s="83"/>
    </row>
    <row r="15592" spans="7:8" ht="14.45" x14ac:dyDescent="0.3">
      <c r="G15592" s="83"/>
      <c r="H15592" s="83"/>
    </row>
    <row r="15593" spans="7:8" ht="14.45" x14ac:dyDescent="0.3">
      <c r="G15593" s="83"/>
      <c r="H15593" s="83"/>
    </row>
    <row r="15594" spans="7:8" ht="14.45" x14ac:dyDescent="0.3">
      <c r="G15594" s="83"/>
      <c r="H15594" s="83"/>
    </row>
    <row r="15595" spans="7:8" ht="14.45" x14ac:dyDescent="0.3">
      <c r="G15595" s="83"/>
      <c r="H15595" s="83"/>
    </row>
    <row r="15596" spans="7:8" ht="14.45" x14ac:dyDescent="0.3">
      <c r="G15596" s="83"/>
      <c r="H15596" s="83"/>
    </row>
    <row r="15597" spans="7:8" ht="14.45" x14ac:dyDescent="0.3">
      <c r="G15597" s="83"/>
      <c r="H15597" s="83"/>
    </row>
    <row r="15598" spans="7:8" ht="14.45" x14ac:dyDescent="0.3">
      <c r="G15598" s="83"/>
      <c r="H15598" s="83"/>
    </row>
    <row r="15599" spans="7:8" ht="14.45" x14ac:dyDescent="0.3">
      <c r="G15599" s="83"/>
      <c r="H15599" s="83"/>
    </row>
    <row r="15600" spans="7:8" ht="14.45" x14ac:dyDescent="0.3">
      <c r="G15600" s="83"/>
      <c r="H15600" s="83"/>
    </row>
    <row r="15601" spans="7:8" ht="14.45" x14ac:dyDescent="0.3">
      <c r="G15601" s="83"/>
      <c r="H15601" s="83"/>
    </row>
    <row r="15602" spans="7:8" ht="14.45" x14ac:dyDescent="0.3">
      <c r="G15602" s="83"/>
      <c r="H15602" s="83"/>
    </row>
    <row r="15603" spans="7:8" ht="14.45" x14ac:dyDescent="0.3">
      <c r="G15603" s="83"/>
      <c r="H15603" s="83"/>
    </row>
    <row r="15604" spans="7:8" ht="14.45" x14ac:dyDescent="0.3">
      <c r="G15604" s="83"/>
      <c r="H15604" s="83"/>
    </row>
    <row r="15605" spans="7:8" ht="14.45" x14ac:dyDescent="0.3">
      <c r="G15605" s="83"/>
      <c r="H15605" s="83"/>
    </row>
    <row r="15606" spans="7:8" ht="14.45" x14ac:dyDescent="0.3">
      <c r="G15606" s="83"/>
      <c r="H15606" s="83"/>
    </row>
    <row r="15607" spans="7:8" ht="14.45" x14ac:dyDescent="0.3">
      <c r="G15607" s="83"/>
      <c r="H15607" s="83"/>
    </row>
    <row r="15608" spans="7:8" ht="14.45" x14ac:dyDescent="0.3">
      <c r="G15608" s="83"/>
      <c r="H15608" s="83"/>
    </row>
    <row r="15609" spans="7:8" ht="14.45" x14ac:dyDescent="0.3">
      <c r="G15609" s="83"/>
      <c r="H15609" s="83"/>
    </row>
    <row r="15610" spans="7:8" ht="14.45" x14ac:dyDescent="0.3">
      <c r="G15610" s="83"/>
      <c r="H15610" s="83"/>
    </row>
    <row r="15611" spans="7:8" ht="14.45" x14ac:dyDescent="0.3">
      <c r="G15611" s="83"/>
      <c r="H15611" s="83"/>
    </row>
    <row r="15612" spans="7:8" ht="14.45" x14ac:dyDescent="0.3">
      <c r="G15612" s="83"/>
      <c r="H15612" s="83"/>
    </row>
    <row r="15613" spans="7:8" ht="14.45" x14ac:dyDescent="0.3">
      <c r="G15613" s="83"/>
      <c r="H15613" s="83"/>
    </row>
    <row r="15614" spans="7:8" ht="14.45" x14ac:dyDescent="0.3">
      <c r="G15614" s="83"/>
      <c r="H15614" s="83"/>
    </row>
    <row r="15615" spans="7:8" ht="14.45" x14ac:dyDescent="0.3">
      <c r="G15615" s="83"/>
      <c r="H15615" s="83"/>
    </row>
    <row r="15616" spans="7:8" ht="14.45" x14ac:dyDescent="0.3">
      <c r="G15616" s="83"/>
      <c r="H15616" s="83"/>
    </row>
    <row r="15617" spans="7:8" ht="14.45" x14ac:dyDescent="0.3">
      <c r="G15617" s="83"/>
      <c r="H15617" s="83"/>
    </row>
    <row r="15618" spans="7:8" ht="14.45" x14ac:dyDescent="0.3">
      <c r="G15618" s="83"/>
      <c r="H15618" s="83"/>
    </row>
    <row r="15619" spans="7:8" ht="14.45" x14ac:dyDescent="0.3">
      <c r="G15619" s="83"/>
      <c r="H15619" s="83"/>
    </row>
    <row r="15620" spans="7:8" ht="14.45" x14ac:dyDescent="0.3">
      <c r="G15620" s="83"/>
      <c r="H15620" s="83"/>
    </row>
    <row r="15621" spans="7:8" ht="14.45" x14ac:dyDescent="0.3">
      <c r="G15621" s="83"/>
      <c r="H15621" s="83"/>
    </row>
    <row r="15622" spans="7:8" ht="14.45" x14ac:dyDescent="0.3">
      <c r="G15622" s="83"/>
      <c r="H15622" s="83"/>
    </row>
    <row r="15623" spans="7:8" ht="14.45" x14ac:dyDescent="0.3">
      <c r="G15623" s="83"/>
      <c r="H15623" s="83"/>
    </row>
    <row r="15624" spans="7:8" ht="14.45" x14ac:dyDescent="0.3">
      <c r="G15624" s="83"/>
      <c r="H15624" s="83"/>
    </row>
    <row r="15625" spans="7:8" ht="14.45" x14ac:dyDescent="0.3">
      <c r="G15625" s="83"/>
      <c r="H15625" s="83"/>
    </row>
    <row r="15626" spans="7:8" ht="14.45" x14ac:dyDescent="0.3">
      <c r="G15626" s="83"/>
      <c r="H15626" s="83"/>
    </row>
    <row r="15627" spans="7:8" ht="14.45" x14ac:dyDescent="0.3">
      <c r="G15627" s="83"/>
      <c r="H15627" s="83"/>
    </row>
    <row r="15628" spans="7:8" ht="14.45" x14ac:dyDescent="0.3">
      <c r="G15628" s="83"/>
      <c r="H15628" s="83"/>
    </row>
    <row r="15629" spans="7:8" ht="14.45" x14ac:dyDescent="0.3">
      <c r="G15629" s="83"/>
      <c r="H15629" s="83"/>
    </row>
    <row r="15630" spans="7:8" ht="14.45" x14ac:dyDescent="0.3">
      <c r="G15630" s="83"/>
      <c r="H15630" s="83"/>
    </row>
    <row r="15631" spans="7:8" ht="14.45" x14ac:dyDescent="0.3">
      <c r="G15631" s="83"/>
      <c r="H15631" s="83"/>
    </row>
    <row r="15632" spans="7:8" ht="14.45" x14ac:dyDescent="0.3">
      <c r="G15632" s="83"/>
      <c r="H15632" s="83"/>
    </row>
    <row r="15633" spans="7:8" ht="14.45" x14ac:dyDescent="0.3">
      <c r="G15633" s="83"/>
      <c r="H15633" s="83"/>
    </row>
    <row r="15634" spans="7:8" ht="14.45" x14ac:dyDescent="0.3">
      <c r="G15634" s="83"/>
      <c r="H15634" s="83"/>
    </row>
    <row r="15635" spans="7:8" ht="14.45" x14ac:dyDescent="0.3">
      <c r="G15635" s="83"/>
      <c r="H15635" s="83"/>
    </row>
    <row r="15636" spans="7:8" ht="14.45" x14ac:dyDescent="0.3">
      <c r="G15636" s="83"/>
      <c r="H15636" s="83"/>
    </row>
    <row r="15637" spans="7:8" ht="14.45" x14ac:dyDescent="0.3">
      <c r="G15637" s="83"/>
      <c r="H15637" s="83"/>
    </row>
    <row r="15638" spans="7:8" ht="14.45" x14ac:dyDescent="0.3">
      <c r="G15638" s="83"/>
      <c r="H15638" s="83"/>
    </row>
    <row r="15639" spans="7:8" ht="14.45" x14ac:dyDescent="0.3">
      <c r="G15639" s="83"/>
      <c r="H15639" s="83"/>
    </row>
    <row r="15640" spans="7:8" ht="14.45" x14ac:dyDescent="0.3">
      <c r="G15640" s="83"/>
      <c r="H15640" s="83"/>
    </row>
    <row r="15641" spans="7:8" ht="14.45" x14ac:dyDescent="0.3">
      <c r="G15641" s="83"/>
      <c r="H15641" s="83"/>
    </row>
    <row r="15642" spans="7:8" ht="14.45" x14ac:dyDescent="0.3">
      <c r="G15642" s="83"/>
      <c r="H15642" s="83"/>
    </row>
    <row r="15643" spans="7:8" ht="14.45" x14ac:dyDescent="0.3">
      <c r="G15643" s="83"/>
      <c r="H15643" s="83"/>
    </row>
    <row r="15644" spans="7:8" ht="14.45" x14ac:dyDescent="0.3">
      <c r="G15644" s="83"/>
      <c r="H15644" s="83"/>
    </row>
    <row r="15645" spans="7:8" ht="14.45" x14ac:dyDescent="0.3">
      <c r="G15645" s="83"/>
      <c r="H15645" s="83"/>
    </row>
    <row r="15646" spans="7:8" ht="14.45" x14ac:dyDescent="0.3">
      <c r="G15646" s="83"/>
      <c r="H15646" s="83"/>
    </row>
    <row r="15647" spans="7:8" ht="14.45" x14ac:dyDescent="0.3">
      <c r="G15647" s="83"/>
      <c r="H15647" s="83"/>
    </row>
    <row r="15648" spans="7:8" ht="14.45" x14ac:dyDescent="0.3">
      <c r="G15648" s="83"/>
      <c r="H15648" s="83"/>
    </row>
    <row r="15649" spans="7:8" ht="14.45" x14ac:dyDescent="0.3">
      <c r="G15649" s="83"/>
      <c r="H15649" s="83"/>
    </row>
    <row r="15650" spans="7:8" ht="14.45" x14ac:dyDescent="0.3">
      <c r="G15650" s="83"/>
      <c r="H15650" s="83"/>
    </row>
    <row r="15651" spans="7:8" ht="14.45" x14ac:dyDescent="0.3">
      <c r="G15651" s="83"/>
      <c r="H15651" s="83"/>
    </row>
    <row r="15652" spans="7:8" ht="14.45" x14ac:dyDescent="0.3">
      <c r="G15652" s="83"/>
      <c r="H15652" s="83"/>
    </row>
    <row r="15653" spans="7:8" ht="14.45" x14ac:dyDescent="0.3">
      <c r="G15653" s="83"/>
      <c r="H15653" s="83"/>
    </row>
    <row r="15654" spans="7:8" ht="14.45" x14ac:dyDescent="0.3">
      <c r="G15654" s="83"/>
      <c r="H15654" s="83"/>
    </row>
    <row r="15655" spans="7:8" ht="14.45" x14ac:dyDescent="0.3">
      <c r="G15655" s="83"/>
      <c r="H15655" s="83"/>
    </row>
    <row r="15656" spans="7:8" ht="14.45" x14ac:dyDescent="0.3">
      <c r="G15656" s="83"/>
      <c r="H15656" s="83"/>
    </row>
    <row r="15657" spans="7:8" ht="14.45" x14ac:dyDescent="0.3">
      <c r="G15657" s="83"/>
      <c r="H15657" s="83"/>
    </row>
    <row r="15658" spans="7:8" ht="14.45" x14ac:dyDescent="0.3">
      <c r="G15658" s="83"/>
      <c r="H15658" s="83"/>
    </row>
    <row r="15659" spans="7:8" ht="14.45" x14ac:dyDescent="0.3">
      <c r="G15659" s="83"/>
      <c r="H15659" s="83"/>
    </row>
    <row r="15660" spans="7:8" ht="14.45" x14ac:dyDescent="0.3">
      <c r="G15660" s="83"/>
      <c r="H15660" s="83"/>
    </row>
    <row r="15661" spans="7:8" ht="14.45" x14ac:dyDescent="0.3">
      <c r="G15661" s="83"/>
      <c r="H15661" s="83"/>
    </row>
    <row r="15662" spans="7:8" ht="14.45" x14ac:dyDescent="0.3">
      <c r="G15662" s="83"/>
      <c r="H15662" s="83"/>
    </row>
    <row r="15663" spans="7:8" ht="14.45" x14ac:dyDescent="0.3">
      <c r="G15663" s="83"/>
      <c r="H15663" s="83"/>
    </row>
    <row r="15664" spans="7:8" ht="14.45" x14ac:dyDescent="0.3">
      <c r="G15664" s="83"/>
      <c r="H15664" s="83"/>
    </row>
    <row r="15665" spans="7:8" ht="14.45" x14ac:dyDescent="0.3">
      <c r="G15665" s="83"/>
      <c r="H15665" s="83"/>
    </row>
    <row r="15666" spans="7:8" ht="14.45" x14ac:dyDescent="0.3">
      <c r="G15666" s="83"/>
      <c r="H15666" s="83"/>
    </row>
    <row r="15667" spans="7:8" ht="14.45" x14ac:dyDescent="0.3">
      <c r="G15667" s="83"/>
      <c r="H15667" s="83"/>
    </row>
    <row r="15668" spans="7:8" ht="14.45" x14ac:dyDescent="0.3">
      <c r="G15668" s="83"/>
      <c r="H15668" s="83"/>
    </row>
    <row r="15669" spans="7:8" ht="14.45" x14ac:dyDescent="0.3">
      <c r="G15669" s="83"/>
      <c r="H15669" s="83"/>
    </row>
    <row r="15670" spans="7:8" ht="14.45" x14ac:dyDescent="0.3">
      <c r="G15670" s="83"/>
      <c r="H15670" s="83"/>
    </row>
    <row r="15671" spans="7:8" ht="14.45" x14ac:dyDescent="0.3">
      <c r="G15671" s="83"/>
      <c r="H15671" s="83"/>
    </row>
    <row r="15672" spans="7:8" ht="14.45" x14ac:dyDescent="0.3">
      <c r="G15672" s="83"/>
      <c r="H15672" s="83"/>
    </row>
    <row r="15673" spans="7:8" ht="14.45" x14ac:dyDescent="0.3">
      <c r="G15673" s="83"/>
      <c r="H15673" s="83"/>
    </row>
    <row r="15674" spans="7:8" ht="14.45" x14ac:dyDescent="0.3">
      <c r="G15674" s="83"/>
      <c r="H15674" s="83"/>
    </row>
    <row r="15675" spans="7:8" ht="14.45" x14ac:dyDescent="0.3">
      <c r="G15675" s="83"/>
      <c r="H15675" s="83"/>
    </row>
    <row r="15676" spans="7:8" ht="14.45" x14ac:dyDescent="0.3">
      <c r="G15676" s="83"/>
      <c r="H15676" s="83"/>
    </row>
    <row r="15677" spans="7:8" ht="14.45" x14ac:dyDescent="0.3">
      <c r="G15677" s="83"/>
      <c r="H15677" s="83"/>
    </row>
    <row r="15678" spans="7:8" ht="14.45" x14ac:dyDescent="0.3">
      <c r="G15678" s="83"/>
      <c r="H15678" s="83"/>
    </row>
    <row r="15679" spans="7:8" ht="14.45" x14ac:dyDescent="0.3">
      <c r="G15679" s="83"/>
      <c r="H15679" s="83"/>
    </row>
    <row r="15680" spans="7:8" ht="14.45" x14ac:dyDescent="0.3">
      <c r="G15680" s="83"/>
      <c r="H15680" s="83"/>
    </row>
    <row r="15681" spans="7:8" ht="14.45" x14ac:dyDescent="0.3">
      <c r="G15681" s="83"/>
      <c r="H15681" s="83"/>
    </row>
    <row r="15682" spans="7:8" ht="14.45" x14ac:dyDescent="0.3">
      <c r="G15682" s="83"/>
      <c r="H15682" s="83"/>
    </row>
    <row r="15683" spans="7:8" ht="14.45" x14ac:dyDescent="0.3">
      <c r="G15683" s="83"/>
      <c r="H15683" s="83"/>
    </row>
    <row r="15684" spans="7:8" ht="14.45" x14ac:dyDescent="0.3">
      <c r="G15684" s="83"/>
      <c r="H15684" s="83"/>
    </row>
    <row r="15685" spans="7:8" ht="14.45" x14ac:dyDescent="0.3">
      <c r="G15685" s="83"/>
      <c r="H15685" s="83"/>
    </row>
    <row r="15686" spans="7:8" ht="14.45" x14ac:dyDescent="0.3">
      <c r="G15686" s="83"/>
      <c r="H15686" s="83"/>
    </row>
    <row r="15687" spans="7:8" ht="14.45" x14ac:dyDescent="0.3">
      <c r="G15687" s="83"/>
      <c r="H15687" s="83"/>
    </row>
    <row r="15688" spans="7:8" ht="14.45" x14ac:dyDescent="0.3">
      <c r="G15688" s="83"/>
      <c r="H15688" s="83"/>
    </row>
    <row r="15689" spans="7:8" ht="14.45" x14ac:dyDescent="0.3">
      <c r="G15689" s="83"/>
      <c r="H15689" s="83"/>
    </row>
    <row r="15690" spans="7:8" ht="14.45" x14ac:dyDescent="0.3">
      <c r="G15690" s="83"/>
      <c r="H15690" s="83"/>
    </row>
    <row r="15691" spans="7:8" ht="14.45" x14ac:dyDescent="0.3">
      <c r="G15691" s="83"/>
      <c r="H15691" s="83"/>
    </row>
    <row r="15692" spans="7:8" ht="14.45" x14ac:dyDescent="0.3">
      <c r="G15692" s="83"/>
      <c r="H15692" s="83"/>
    </row>
    <row r="15693" spans="7:8" ht="14.45" x14ac:dyDescent="0.3">
      <c r="G15693" s="83"/>
      <c r="H15693" s="83"/>
    </row>
    <row r="15694" spans="7:8" ht="14.45" x14ac:dyDescent="0.3">
      <c r="G15694" s="83"/>
      <c r="H15694" s="83"/>
    </row>
    <row r="15695" spans="7:8" ht="14.45" x14ac:dyDescent="0.3">
      <c r="G15695" s="83"/>
      <c r="H15695" s="83"/>
    </row>
    <row r="15696" spans="7:8" ht="14.45" x14ac:dyDescent="0.3">
      <c r="G15696" s="83"/>
      <c r="H15696" s="83"/>
    </row>
    <row r="15697" spans="7:8" ht="14.45" x14ac:dyDescent="0.3">
      <c r="G15697" s="83"/>
      <c r="H15697" s="83"/>
    </row>
    <row r="15698" spans="7:8" ht="14.45" x14ac:dyDescent="0.3">
      <c r="G15698" s="83"/>
      <c r="H15698" s="83"/>
    </row>
    <row r="15699" spans="7:8" ht="14.45" x14ac:dyDescent="0.3">
      <c r="G15699" s="83"/>
      <c r="H15699" s="83"/>
    </row>
    <row r="15700" spans="7:8" ht="14.45" x14ac:dyDescent="0.3">
      <c r="G15700" s="83"/>
      <c r="H15700" s="83"/>
    </row>
    <row r="15701" spans="7:8" ht="14.45" x14ac:dyDescent="0.3">
      <c r="G15701" s="83"/>
      <c r="H15701" s="83"/>
    </row>
    <row r="15702" spans="7:8" ht="14.45" x14ac:dyDescent="0.3">
      <c r="G15702" s="83"/>
      <c r="H15702" s="83"/>
    </row>
    <row r="15703" spans="7:8" ht="14.45" x14ac:dyDescent="0.3">
      <c r="G15703" s="83"/>
      <c r="H15703" s="83"/>
    </row>
    <row r="15704" spans="7:8" ht="14.45" x14ac:dyDescent="0.3">
      <c r="G15704" s="83"/>
      <c r="H15704" s="83"/>
    </row>
    <row r="15705" spans="7:8" ht="14.45" x14ac:dyDescent="0.3">
      <c r="G15705" s="83"/>
      <c r="H15705" s="83"/>
    </row>
    <row r="15706" spans="7:8" ht="14.45" x14ac:dyDescent="0.3">
      <c r="G15706" s="83"/>
      <c r="H15706" s="83"/>
    </row>
    <row r="15707" spans="7:8" ht="14.45" x14ac:dyDescent="0.3">
      <c r="G15707" s="83"/>
      <c r="H15707" s="83"/>
    </row>
    <row r="15708" spans="7:8" ht="14.45" x14ac:dyDescent="0.3">
      <c r="G15708" s="83"/>
      <c r="H15708" s="83"/>
    </row>
    <row r="15709" spans="7:8" ht="14.45" x14ac:dyDescent="0.3">
      <c r="G15709" s="83"/>
      <c r="H15709" s="83"/>
    </row>
    <row r="15710" spans="7:8" ht="14.45" x14ac:dyDescent="0.3">
      <c r="G15710" s="83"/>
      <c r="H15710" s="83"/>
    </row>
    <row r="15711" spans="7:8" ht="14.45" x14ac:dyDescent="0.3">
      <c r="G15711" s="83"/>
      <c r="H15711" s="83"/>
    </row>
    <row r="15712" spans="7:8" ht="14.45" x14ac:dyDescent="0.3">
      <c r="G15712" s="83"/>
      <c r="H15712" s="83"/>
    </row>
    <row r="15713" spans="7:8" ht="14.45" x14ac:dyDescent="0.3">
      <c r="G15713" s="83"/>
      <c r="H15713" s="83"/>
    </row>
    <row r="15714" spans="7:8" ht="14.45" x14ac:dyDescent="0.3">
      <c r="G15714" s="83"/>
      <c r="H15714" s="83"/>
    </row>
    <row r="15715" spans="7:8" ht="14.45" x14ac:dyDescent="0.3">
      <c r="G15715" s="83"/>
      <c r="H15715" s="83"/>
    </row>
    <row r="15716" spans="7:8" ht="14.45" x14ac:dyDescent="0.3">
      <c r="G15716" s="83"/>
      <c r="H15716" s="83"/>
    </row>
    <row r="15717" spans="7:8" ht="14.45" x14ac:dyDescent="0.3">
      <c r="G15717" s="83"/>
      <c r="H15717" s="83"/>
    </row>
    <row r="15718" spans="7:8" ht="14.45" x14ac:dyDescent="0.3">
      <c r="G15718" s="83"/>
      <c r="H15718" s="83"/>
    </row>
    <row r="15719" spans="7:8" ht="14.45" x14ac:dyDescent="0.3">
      <c r="G15719" s="83"/>
      <c r="H15719" s="83"/>
    </row>
    <row r="15720" spans="7:8" ht="14.45" x14ac:dyDescent="0.3">
      <c r="G15720" s="83"/>
      <c r="H15720" s="83"/>
    </row>
    <row r="15721" spans="7:8" ht="14.45" x14ac:dyDescent="0.3">
      <c r="G15721" s="83"/>
      <c r="H15721" s="83"/>
    </row>
    <row r="15722" spans="7:8" ht="14.45" x14ac:dyDescent="0.3">
      <c r="G15722" s="83"/>
      <c r="H15722" s="83"/>
    </row>
    <row r="15723" spans="7:8" ht="14.45" x14ac:dyDescent="0.3">
      <c r="G15723" s="83"/>
      <c r="H15723" s="83"/>
    </row>
    <row r="15724" spans="7:8" ht="14.45" x14ac:dyDescent="0.3">
      <c r="G15724" s="83"/>
      <c r="H15724" s="83"/>
    </row>
    <row r="15725" spans="7:8" ht="14.45" x14ac:dyDescent="0.3">
      <c r="G15725" s="83"/>
      <c r="H15725" s="83"/>
    </row>
    <row r="15726" spans="7:8" ht="14.45" x14ac:dyDescent="0.3">
      <c r="G15726" s="83"/>
      <c r="H15726" s="83"/>
    </row>
    <row r="15727" spans="7:8" ht="14.45" x14ac:dyDescent="0.3">
      <c r="G15727" s="83"/>
      <c r="H15727" s="83"/>
    </row>
    <row r="15728" spans="7:8" ht="14.45" x14ac:dyDescent="0.3">
      <c r="G15728" s="83"/>
      <c r="H15728" s="83"/>
    </row>
    <row r="15729" spans="7:8" ht="14.45" x14ac:dyDescent="0.3">
      <c r="G15729" s="83"/>
      <c r="H15729" s="83"/>
    </row>
    <row r="15730" spans="7:8" ht="14.45" x14ac:dyDescent="0.3">
      <c r="G15730" s="83"/>
      <c r="H15730" s="83"/>
    </row>
    <row r="15731" spans="7:8" ht="14.45" x14ac:dyDescent="0.3">
      <c r="G15731" s="83"/>
      <c r="H15731" s="83"/>
    </row>
    <row r="15732" spans="7:8" ht="14.45" x14ac:dyDescent="0.3">
      <c r="G15732" s="83"/>
      <c r="H15732" s="83"/>
    </row>
    <row r="15733" spans="7:8" ht="14.45" x14ac:dyDescent="0.3">
      <c r="G15733" s="83"/>
      <c r="H15733" s="83"/>
    </row>
    <row r="15734" spans="7:8" ht="14.45" x14ac:dyDescent="0.3">
      <c r="G15734" s="83"/>
      <c r="H15734" s="83"/>
    </row>
    <row r="15735" spans="7:8" ht="14.45" x14ac:dyDescent="0.3">
      <c r="G15735" s="83"/>
      <c r="H15735" s="83"/>
    </row>
    <row r="15736" spans="7:8" ht="14.45" x14ac:dyDescent="0.3">
      <c r="G15736" s="83"/>
      <c r="H15736" s="83"/>
    </row>
    <row r="15737" spans="7:8" ht="14.45" x14ac:dyDescent="0.3">
      <c r="G15737" s="83"/>
      <c r="H15737" s="83"/>
    </row>
    <row r="15738" spans="7:8" ht="14.45" x14ac:dyDescent="0.3">
      <c r="G15738" s="83"/>
      <c r="H15738" s="83"/>
    </row>
    <row r="15739" spans="7:8" ht="14.45" x14ac:dyDescent="0.3">
      <c r="G15739" s="83"/>
      <c r="H15739" s="83"/>
    </row>
    <row r="15740" spans="7:8" ht="14.45" x14ac:dyDescent="0.3">
      <c r="G15740" s="83"/>
      <c r="H15740" s="83"/>
    </row>
    <row r="15741" spans="7:8" ht="14.45" x14ac:dyDescent="0.3">
      <c r="G15741" s="83"/>
      <c r="H15741" s="83"/>
    </row>
    <row r="15742" spans="7:8" ht="14.45" x14ac:dyDescent="0.3">
      <c r="G15742" s="83"/>
      <c r="H15742" s="83"/>
    </row>
    <row r="15743" spans="7:8" ht="14.45" x14ac:dyDescent="0.3">
      <c r="G15743" s="83"/>
      <c r="H15743" s="83"/>
    </row>
    <row r="15744" spans="7:8" ht="14.45" x14ac:dyDescent="0.3">
      <c r="G15744" s="83"/>
      <c r="H15744" s="83"/>
    </row>
    <row r="15745" spans="7:8" ht="14.45" x14ac:dyDescent="0.3">
      <c r="G15745" s="83"/>
      <c r="H15745" s="83"/>
    </row>
    <row r="15746" spans="7:8" ht="14.45" x14ac:dyDescent="0.3">
      <c r="G15746" s="83"/>
      <c r="H15746" s="83"/>
    </row>
    <row r="15747" spans="7:8" ht="14.45" x14ac:dyDescent="0.3">
      <c r="G15747" s="83"/>
      <c r="H15747" s="83"/>
    </row>
    <row r="15748" spans="7:8" ht="14.45" x14ac:dyDescent="0.3">
      <c r="G15748" s="83"/>
      <c r="H15748" s="83"/>
    </row>
    <row r="15749" spans="7:8" ht="14.45" x14ac:dyDescent="0.3">
      <c r="G15749" s="83"/>
      <c r="H15749" s="83"/>
    </row>
    <row r="15750" spans="7:8" ht="14.45" x14ac:dyDescent="0.3">
      <c r="G15750" s="83"/>
      <c r="H15750" s="83"/>
    </row>
    <row r="15751" spans="7:8" ht="14.45" x14ac:dyDescent="0.3">
      <c r="G15751" s="83"/>
      <c r="H15751" s="83"/>
    </row>
    <row r="15752" spans="7:8" ht="14.45" x14ac:dyDescent="0.3">
      <c r="G15752" s="83"/>
      <c r="H15752" s="83"/>
    </row>
    <row r="15753" spans="7:8" ht="14.45" x14ac:dyDescent="0.3">
      <c r="G15753" s="83"/>
      <c r="H15753" s="83"/>
    </row>
    <row r="15754" spans="7:8" ht="14.45" x14ac:dyDescent="0.3">
      <c r="G15754" s="83"/>
      <c r="H15754" s="83"/>
    </row>
    <row r="15755" spans="7:8" ht="14.45" x14ac:dyDescent="0.3">
      <c r="G15755" s="83"/>
      <c r="H15755" s="83"/>
    </row>
    <row r="15756" spans="7:8" ht="14.45" x14ac:dyDescent="0.3">
      <c r="G15756" s="83"/>
      <c r="H15756" s="83"/>
    </row>
    <row r="15757" spans="7:8" ht="14.45" x14ac:dyDescent="0.3">
      <c r="G15757" s="83"/>
      <c r="H15757" s="83"/>
    </row>
    <row r="15758" spans="7:8" ht="14.45" x14ac:dyDescent="0.3">
      <c r="G15758" s="83"/>
      <c r="H15758" s="83"/>
    </row>
    <row r="15759" spans="7:8" ht="14.45" x14ac:dyDescent="0.3">
      <c r="G15759" s="83"/>
      <c r="H15759" s="83"/>
    </row>
    <row r="15760" spans="7:8" ht="14.45" x14ac:dyDescent="0.3">
      <c r="G15760" s="83"/>
      <c r="H15760" s="83"/>
    </row>
    <row r="15761" spans="7:8" ht="14.45" x14ac:dyDescent="0.3">
      <c r="G15761" s="83"/>
      <c r="H15761" s="83"/>
    </row>
    <row r="15762" spans="7:8" ht="14.45" x14ac:dyDescent="0.3">
      <c r="G15762" s="83"/>
      <c r="H15762" s="83"/>
    </row>
    <row r="15763" spans="7:8" ht="14.45" x14ac:dyDescent="0.3">
      <c r="G15763" s="83"/>
      <c r="H15763" s="83"/>
    </row>
    <row r="15764" spans="7:8" ht="14.45" x14ac:dyDescent="0.3">
      <c r="G15764" s="83"/>
      <c r="H15764" s="83"/>
    </row>
    <row r="15765" spans="7:8" ht="14.45" x14ac:dyDescent="0.3">
      <c r="G15765" s="83"/>
      <c r="H15765" s="83"/>
    </row>
    <row r="15766" spans="7:8" ht="14.45" x14ac:dyDescent="0.3">
      <c r="G15766" s="83"/>
      <c r="H15766" s="83"/>
    </row>
    <row r="15767" spans="7:8" ht="14.45" x14ac:dyDescent="0.3">
      <c r="G15767" s="83"/>
      <c r="H15767" s="83"/>
    </row>
    <row r="15768" spans="7:8" ht="14.45" x14ac:dyDescent="0.3">
      <c r="G15768" s="83"/>
      <c r="H15768" s="83"/>
    </row>
    <row r="15769" spans="7:8" ht="14.45" x14ac:dyDescent="0.3">
      <c r="G15769" s="83"/>
      <c r="H15769" s="83"/>
    </row>
    <row r="15770" spans="7:8" ht="14.45" x14ac:dyDescent="0.3">
      <c r="G15770" s="83"/>
      <c r="H15770" s="83"/>
    </row>
    <row r="15771" spans="7:8" ht="14.45" x14ac:dyDescent="0.3">
      <c r="G15771" s="83"/>
      <c r="H15771" s="83"/>
    </row>
    <row r="15772" spans="7:8" ht="14.45" x14ac:dyDescent="0.3">
      <c r="G15772" s="83"/>
      <c r="H15772" s="83"/>
    </row>
    <row r="15773" spans="7:8" ht="14.45" x14ac:dyDescent="0.3">
      <c r="G15773" s="83"/>
      <c r="H15773" s="83"/>
    </row>
    <row r="15774" spans="7:8" ht="14.45" x14ac:dyDescent="0.3">
      <c r="G15774" s="83"/>
      <c r="H15774" s="83"/>
    </row>
    <row r="15775" spans="7:8" ht="14.45" x14ac:dyDescent="0.3">
      <c r="G15775" s="83"/>
      <c r="H15775" s="83"/>
    </row>
    <row r="15776" spans="7:8" ht="14.45" x14ac:dyDescent="0.3">
      <c r="G15776" s="83"/>
      <c r="H15776" s="83"/>
    </row>
    <row r="15777" spans="7:8" ht="14.45" x14ac:dyDescent="0.3">
      <c r="G15777" s="83"/>
      <c r="H15777" s="83"/>
    </row>
    <row r="15778" spans="7:8" ht="14.45" x14ac:dyDescent="0.3">
      <c r="G15778" s="83"/>
      <c r="H15778" s="83"/>
    </row>
    <row r="15779" spans="7:8" ht="14.45" x14ac:dyDescent="0.3">
      <c r="G15779" s="83"/>
      <c r="H15779" s="83"/>
    </row>
    <row r="15780" spans="7:8" ht="14.45" x14ac:dyDescent="0.3">
      <c r="G15780" s="83"/>
      <c r="H15780" s="83"/>
    </row>
    <row r="15781" spans="7:8" ht="14.45" x14ac:dyDescent="0.3">
      <c r="G15781" s="83"/>
      <c r="H15781" s="83"/>
    </row>
    <row r="15782" spans="7:8" ht="14.45" x14ac:dyDescent="0.3">
      <c r="G15782" s="83"/>
      <c r="H15782" s="83"/>
    </row>
    <row r="15783" spans="7:8" ht="14.45" x14ac:dyDescent="0.3">
      <c r="G15783" s="83"/>
      <c r="H15783" s="83"/>
    </row>
    <row r="15784" spans="7:8" ht="14.45" x14ac:dyDescent="0.3">
      <c r="G15784" s="83"/>
      <c r="H15784" s="83"/>
    </row>
    <row r="15785" spans="7:8" ht="14.45" x14ac:dyDescent="0.3">
      <c r="G15785" s="83"/>
      <c r="H15785" s="83"/>
    </row>
    <row r="15786" spans="7:8" ht="14.45" x14ac:dyDescent="0.3">
      <c r="G15786" s="83"/>
      <c r="H15786" s="83"/>
    </row>
    <row r="15787" spans="7:8" ht="14.45" x14ac:dyDescent="0.3">
      <c r="G15787" s="83"/>
      <c r="H15787" s="83"/>
    </row>
    <row r="15788" spans="7:8" ht="14.45" x14ac:dyDescent="0.3">
      <c r="G15788" s="83"/>
      <c r="H15788" s="83"/>
    </row>
    <row r="15789" spans="7:8" ht="14.45" x14ac:dyDescent="0.3">
      <c r="G15789" s="83"/>
      <c r="H15789" s="83"/>
    </row>
    <row r="15790" spans="7:8" ht="14.45" x14ac:dyDescent="0.3">
      <c r="G15790" s="83"/>
      <c r="H15790" s="83"/>
    </row>
    <row r="15791" spans="7:8" ht="14.45" x14ac:dyDescent="0.3">
      <c r="G15791" s="83"/>
      <c r="H15791" s="83"/>
    </row>
    <row r="15792" spans="7:8" ht="14.45" x14ac:dyDescent="0.3">
      <c r="G15792" s="83"/>
      <c r="H15792" s="83"/>
    </row>
    <row r="15793" spans="7:8" ht="14.45" x14ac:dyDescent="0.3">
      <c r="G15793" s="83"/>
      <c r="H15793" s="83"/>
    </row>
    <row r="15794" spans="7:8" ht="14.45" x14ac:dyDescent="0.3">
      <c r="G15794" s="83"/>
      <c r="H15794" s="83"/>
    </row>
    <row r="15795" spans="7:8" ht="14.45" x14ac:dyDescent="0.3">
      <c r="G15795" s="83"/>
      <c r="H15795" s="83"/>
    </row>
    <row r="15796" spans="7:8" ht="14.45" x14ac:dyDescent="0.3">
      <c r="G15796" s="83"/>
      <c r="H15796" s="83"/>
    </row>
    <row r="15797" spans="7:8" ht="14.45" x14ac:dyDescent="0.3">
      <c r="G15797" s="83"/>
      <c r="H15797" s="83"/>
    </row>
    <row r="15798" spans="7:8" ht="14.45" x14ac:dyDescent="0.3">
      <c r="G15798" s="83"/>
      <c r="H15798" s="83"/>
    </row>
    <row r="15799" spans="7:8" ht="14.45" x14ac:dyDescent="0.3">
      <c r="G15799" s="83"/>
      <c r="H15799" s="83"/>
    </row>
    <row r="15800" spans="7:8" ht="14.45" x14ac:dyDescent="0.3">
      <c r="G15800" s="83"/>
      <c r="H15800" s="83"/>
    </row>
    <row r="15801" spans="7:8" ht="14.45" x14ac:dyDescent="0.3">
      <c r="G15801" s="83"/>
      <c r="H15801" s="83"/>
    </row>
    <row r="15802" spans="7:8" ht="14.45" x14ac:dyDescent="0.3">
      <c r="G15802" s="83"/>
      <c r="H15802" s="83"/>
    </row>
    <row r="15803" spans="7:8" ht="14.45" x14ac:dyDescent="0.3">
      <c r="G15803" s="83"/>
      <c r="H15803" s="83"/>
    </row>
    <row r="15804" spans="7:8" ht="14.45" x14ac:dyDescent="0.3">
      <c r="G15804" s="83"/>
      <c r="H15804" s="83"/>
    </row>
    <row r="15805" spans="7:8" ht="14.45" x14ac:dyDescent="0.3">
      <c r="G15805" s="83"/>
      <c r="H15805" s="83"/>
    </row>
    <row r="15806" spans="7:8" ht="14.45" x14ac:dyDescent="0.3">
      <c r="G15806" s="83"/>
      <c r="H15806" s="83"/>
    </row>
    <row r="15807" spans="7:8" ht="14.45" x14ac:dyDescent="0.3">
      <c r="G15807" s="83"/>
      <c r="H15807" s="83"/>
    </row>
    <row r="15808" spans="7:8" ht="14.45" x14ac:dyDescent="0.3">
      <c r="G15808" s="83"/>
      <c r="H15808" s="83"/>
    </row>
    <row r="15809" spans="7:8" ht="14.45" x14ac:dyDescent="0.3">
      <c r="G15809" s="83"/>
      <c r="H15809" s="83"/>
    </row>
    <row r="15810" spans="7:8" ht="14.45" x14ac:dyDescent="0.3">
      <c r="G15810" s="83"/>
      <c r="H15810" s="83"/>
    </row>
    <row r="15811" spans="7:8" ht="14.45" x14ac:dyDescent="0.3">
      <c r="G15811" s="83"/>
      <c r="H15811" s="83"/>
    </row>
    <row r="15812" spans="7:8" ht="14.45" x14ac:dyDescent="0.3">
      <c r="G15812" s="83"/>
      <c r="H15812" s="83"/>
    </row>
    <row r="15813" spans="7:8" ht="14.45" x14ac:dyDescent="0.3">
      <c r="G15813" s="83"/>
      <c r="H15813" s="83"/>
    </row>
    <row r="15814" spans="7:8" ht="14.45" x14ac:dyDescent="0.3">
      <c r="G15814" s="83"/>
      <c r="H15814" s="83"/>
    </row>
    <row r="15815" spans="7:8" ht="14.45" x14ac:dyDescent="0.3">
      <c r="G15815" s="83"/>
      <c r="H15815" s="83"/>
    </row>
    <row r="15816" spans="7:8" ht="14.45" x14ac:dyDescent="0.3">
      <c r="G15816" s="83"/>
      <c r="H15816" s="83"/>
    </row>
    <row r="15817" spans="7:8" ht="14.45" x14ac:dyDescent="0.3">
      <c r="G15817" s="83"/>
      <c r="H15817" s="83"/>
    </row>
    <row r="15818" spans="7:8" ht="14.45" x14ac:dyDescent="0.3">
      <c r="G15818" s="83"/>
      <c r="H15818" s="83"/>
    </row>
    <row r="15819" spans="7:8" ht="14.45" x14ac:dyDescent="0.3">
      <c r="G15819" s="83"/>
      <c r="H15819" s="83"/>
    </row>
    <row r="15820" spans="7:8" ht="14.45" x14ac:dyDescent="0.3">
      <c r="G15820" s="83"/>
      <c r="H15820" s="83"/>
    </row>
    <row r="15821" spans="7:8" ht="14.45" x14ac:dyDescent="0.3">
      <c r="G15821" s="83"/>
      <c r="H15821" s="83"/>
    </row>
    <row r="15822" spans="7:8" ht="14.45" x14ac:dyDescent="0.3">
      <c r="G15822" s="83"/>
      <c r="H15822" s="83"/>
    </row>
    <row r="15823" spans="7:8" ht="14.45" x14ac:dyDescent="0.3">
      <c r="G15823" s="83"/>
      <c r="H15823" s="83"/>
    </row>
    <row r="15824" spans="7:8" ht="14.45" x14ac:dyDescent="0.3">
      <c r="G15824" s="83"/>
      <c r="H15824" s="83"/>
    </row>
    <row r="15825" spans="7:8" ht="14.45" x14ac:dyDescent="0.3">
      <c r="G15825" s="83"/>
      <c r="H15825" s="83"/>
    </row>
    <row r="15826" spans="7:8" ht="14.45" x14ac:dyDescent="0.3">
      <c r="G15826" s="83"/>
      <c r="H15826" s="83"/>
    </row>
    <row r="15827" spans="7:8" ht="14.45" x14ac:dyDescent="0.3">
      <c r="G15827" s="83"/>
      <c r="H15827" s="83"/>
    </row>
    <row r="15828" spans="7:8" ht="14.45" x14ac:dyDescent="0.3">
      <c r="G15828" s="83"/>
      <c r="H15828" s="83"/>
    </row>
    <row r="15829" spans="7:8" ht="14.45" x14ac:dyDescent="0.3">
      <c r="G15829" s="83"/>
      <c r="H15829" s="83"/>
    </row>
    <row r="15830" spans="7:8" ht="14.45" x14ac:dyDescent="0.3">
      <c r="G15830" s="83"/>
      <c r="H15830" s="83"/>
    </row>
    <row r="15831" spans="7:8" ht="14.45" x14ac:dyDescent="0.3">
      <c r="G15831" s="83"/>
      <c r="H15831" s="83"/>
    </row>
    <row r="15832" spans="7:8" ht="14.45" x14ac:dyDescent="0.3">
      <c r="G15832" s="83"/>
      <c r="H15832" s="83"/>
    </row>
    <row r="15833" spans="7:8" ht="14.45" x14ac:dyDescent="0.3">
      <c r="G15833" s="83"/>
      <c r="H15833" s="83"/>
    </row>
    <row r="15834" spans="7:8" ht="14.45" x14ac:dyDescent="0.3">
      <c r="G15834" s="83"/>
      <c r="H15834" s="83"/>
    </row>
    <row r="15835" spans="7:8" ht="14.45" x14ac:dyDescent="0.3">
      <c r="G15835" s="83"/>
      <c r="H15835" s="83"/>
    </row>
    <row r="15836" spans="7:8" ht="14.45" x14ac:dyDescent="0.3">
      <c r="G15836" s="83"/>
      <c r="H15836" s="83"/>
    </row>
    <row r="15837" spans="7:8" ht="14.45" x14ac:dyDescent="0.3">
      <c r="G15837" s="83"/>
      <c r="H15837" s="83"/>
    </row>
    <row r="15838" spans="7:8" ht="14.45" x14ac:dyDescent="0.3">
      <c r="G15838" s="83"/>
      <c r="H15838" s="83"/>
    </row>
    <row r="15839" spans="7:8" ht="14.45" x14ac:dyDescent="0.3">
      <c r="G15839" s="83"/>
      <c r="H15839" s="83"/>
    </row>
    <row r="15840" spans="7:8" ht="14.45" x14ac:dyDescent="0.3">
      <c r="G15840" s="83"/>
      <c r="H15840" s="83"/>
    </row>
    <row r="15841" spans="7:8" ht="14.45" x14ac:dyDescent="0.3">
      <c r="G15841" s="83"/>
      <c r="H15841" s="83"/>
    </row>
    <row r="15842" spans="7:8" ht="14.45" x14ac:dyDescent="0.3">
      <c r="G15842" s="83"/>
      <c r="H15842" s="83"/>
    </row>
    <row r="15843" spans="7:8" ht="14.45" x14ac:dyDescent="0.3">
      <c r="G15843" s="83"/>
      <c r="H15843" s="83"/>
    </row>
    <row r="15844" spans="7:8" ht="14.45" x14ac:dyDescent="0.3">
      <c r="G15844" s="83"/>
      <c r="H15844" s="83"/>
    </row>
    <row r="15845" spans="7:8" ht="14.45" x14ac:dyDescent="0.3">
      <c r="G15845" s="83"/>
      <c r="H15845" s="83"/>
    </row>
    <row r="15846" spans="7:8" ht="14.45" x14ac:dyDescent="0.3">
      <c r="G15846" s="83"/>
      <c r="H15846" s="83"/>
    </row>
    <row r="15847" spans="7:8" ht="14.45" x14ac:dyDescent="0.3">
      <c r="G15847" s="83"/>
      <c r="H15847" s="83"/>
    </row>
    <row r="15848" spans="7:8" ht="14.45" x14ac:dyDescent="0.3">
      <c r="G15848" s="83"/>
      <c r="H15848" s="83"/>
    </row>
    <row r="15849" spans="7:8" ht="14.45" x14ac:dyDescent="0.3">
      <c r="G15849" s="83"/>
      <c r="H15849" s="83"/>
    </row>
    <row r="15850" spans="7:8" ht="14.45" x14ac:dyDescent="0.3">
      <c r="G15850" s="83"/>
      <c r="H15850" s="83"/>
    </row>
    <row r="15851" spans="7:8" ht="14.45" x14ac:dyDescent="0.3">
      <c r="G15851" s="83"/>
      <c r="H15851" s="83"/>
    </row>
    <row r="15852" spans="7:8" ht="14.45" x14ac:dyDescent="0.3">
      <c r="G15852" s="83"/>
      <c r="H15852" s="83"/>
    </row>
    <row r="15853" spans="7:8" ht="14.45" x14ac:dyDescent="0.3">
      <c r="G15853" s="83"/>
      <c r="H15853" s="83"/>
    </row>
    <row r="15854" spans="7:8" ht="14.45" x14ac:dyDescent="0.3">
      <c r="G15854" s="83"/>
      <c r="H15854" s="83"/>
    </row>
    <row r="15855" spans="7:8" ht="14.45" x14ac:dyDescent="0.3">
      <c r="G15855" s="83"/>
      <c r="H15855" s="83"/>
    </row>
    <row r="15856" spans="7:8" ht="14.45" x14ac:dyDescent="0.3">
      <c r="G15856" s="83"/>
      <c r="H15856" s="83"/>
    </row>
    <row r="15857" spans="7:8" ht="14.45" x14ac:dyDescent="0.3">
      <c r="G15857" s="83"/>
      <c r="H15857" s="83"/>
    </row>
    <row r="15858" spans="7:8" ht="14.45" x14ac:dyDescent="0.3">
      <c r="G15858" s="83"/>
      <c r="H15858" s="83"/>
    </row>
    <row r="15859" spans="7:8" ht="14.45" x14ac:dyDescent="0.3">
      <c r="G15859" s="83"/>
      <c r="H15859" s="83"/>
    </row>
    <row r="15860" spans="7:8" ht="14.45" x14ac:dyDescent="0.3">
      <c r="G15860" s="83"/>
      <c r="H15860" s="83"/>
    </row>
    <row r="15861" spans="7:8" ht="14.45" x14ac:dyDescent="0.3">
      <c r="G15861" s="83"/>
      <c r="H15861" s="83"/>
    </row>
    <row r="15862" spans="7:8" ht="14.45" x14ac:dyDescent="0.3">
      <c r="G15862" s="83"/>
      <c r="H15862" s="83"/>
    </row>
    <row r="15863" spans="7:8" ht="14.45" x14ac:dyDescent="0.3">
      <c r="G15863" s="83"/>
      <c r="H15863" s="83"/>
    </row>
    <row r="15864" spans="7:8" ht="14.45" x14ac:dyDescent="0.3">
      <c r="G15864" s="83"/>
      <c r="H15864" s="83"/>
    </row>
    <row r="15865" spans="7:8" ht="14.45" x14ac:dyDescent="0.3">
      <c r="G15865" s="83"/>
      <c r="H15865" s="83"/>
    </row>
    <row r="15866" spans="7:8" ht="14.45" x14ac:dyDescent="0.3">
      <c r="G15866" s="83"/>
      <c r="H15866" s="83"/>
    </row>
    <row r="15867" spans="7:8" ht="14.45" x14ac:dyDescent="0.3">
      <c r="G15867" s="83"/>
      <c r="H15867" s="83"/>
    </row>
    <row r="15868" spans="7:8" ht="14.45" x14ac:dyDescent="0.3">
      <c r="G15868" s="83"/>
      <c r="H15868" s="83"/>
    </row>
    <row r="15869" spans="7:8" ht="14.45" x14ac:dyDescent="0.3">
      <c r="G15869" s="83"/>
      <c r="H15869" s="83"/>
    </row>
    <row r="15870" spans="7:8" ht="14.45" x14ac:dyDescent="0.3">
      <c r="G15870" s="83"/>
      <c r="H15870" s="83"/>
    </row>
    <row r="15871" spans="7:8" ht="14.45" x14ac:dyDescent="0.3">
      <c r="G15871" s="83"/>
      <c r="H15871" s="83"/>
    </row>
    <row r="15872" spans="7:8" ht="14.45" x14ac:dyDescent="0.3">
      <c r="G15872" s="83"/>
      <c r="H15872" s="83"/>
    </row>
    <row r="15873" spans="7:8" ht="14.45" x14ac:dyDescent="0.3">
      <c r="G15873" s="83"/>
      <c r="H15873" s="83"/>
    </row>
    <row r="15874" spans="7:8" ht="14.45" x14ac:dyDescent="0.3">
      <c r="G15874" s="83"/>
      <c r="H15874" s="83"/>
    </row>
    <row r="15875" spans="7:8" ht="14.45" x14ac:dyDescent="0.3">
      <c r="G15875" s="83"/>
      <c r="H15875" s="83"/>
    </row>
    <row r="15876" spans="7:8" ht="14.45" x14ac:dyDescent="0.3">
      <c r="G15876" s="83"/>
      <c r="H15876" s="83"/>
    </row>
    <row r="15877" spans="7:8" ht="14.45" x14ac:dyDescent="0.3">
      <c r="G15877" s="83"/>
      <c r="H15877" s="83"/>
    </row>
    <row r="15878" spans="7:8" ht="14.45" x14ac:dyDescent="0.3">
      <c r="G15878" s="83"/>
      <c r="H15878" s="83"/>
    </row>
    <row r="15879" spans="7:8" ht="14.45" x14ac:dyDescent="0.3">
      <c r="G15879" s="83"/>
      <c r="H15879" s="83"/>
    </row>
    <row r="15880" spans="7:8" ht="14.45" x14ac:dyDescent="0.3">
      <c r="G15880" s="83"/>
      <c r="H15880" s="83"/>
    </row>
    <row r="15881" spans="7:8" ht="14.45" x14ac:dyDescent="0.3">
      <c r="G15881" s="83"/>
      <c r="H15881" s="83"/>
    </row>
    <row r="15882" spans="7:8" ht="14.45" x14ac:dyDescent="0.3">
      <c r="G15882" s="83"/>
      <c r="H15882" s="83"/>
    </row>
    <row r="15883" spans="7:8" ht="14.45" x14ac:dyDescent="0.3">
      <c r="G15883" s="83"/>
      <c r="H15883" s="83"/>
    </row>
    <row r="15884" spans="7:8" ht="14.45" x14ac:dyDescent="0.3">
      <c r="G15884" s="83"/>
      <c r="H15884" s="83"/>
    </row>
    <row r="15885" spans="7:8" ht="14.45" x14ac:dyDescent="0.3">
      <c r="G15885" s="83"/>
      <c r="H15885" s="83"/>
    </row>
    <row r="15886" spans="7:8" ht="14.45" x14ac:dyDescent="0.3">
      <c r="G15886" s="83"/>
      <c r="H15886" s="83"/>
    </row>
    <row r="15887" spans="7:8" ht="14.45" x14ac:dyDescent="0.3">
      <c r="G15887" s="83"/>
      <c r="H15887" s="83"/>
    </row>
    <row r="15888" spans="7:8" ht="14.45" x14ac:dyDescent="0.3">
      <c r="G15888" s="83"/>
      <c r="H15888" s="83"/>
    </row>
    <row r="15889" spans="7:8" ht="14.45" x14ac:dyDescent="0.3">
      <c r="G15889" s="83"/>
      <c r="H15889" s="83"/>
    </row>
    <row r="15890" spans="7:8" ht="14.45" x14ac:dyDescent="0.3">
      <c r="G15890" s="83"/>
      <c r="H15890" s="83"/>
    </row>
    <row r="15891" spans="7:8" ht="14.45" x14ac:dyDescent="0.3">
      <c r="G15891" s="83"/>
      <c r="H15891" s="83"/>
    </row>
    <row r="15892" spans="7:8" ht="14.45" x14ac:dyDescent="0.3">
      <c r="G15892" s="83"/>
      <c r="H15892" s="83"/>
    </row>
    <row r="15893" spans="7:8" ht="14.45" x14ac:dyDescent="0.3">
      <c r="G15893" s="83"/>
      <c r="H15893" s="83"/>
    </row>
    <row r="15894" spans="7:8" ht="14.45" x14ac:dyDescent="0.3">
      <c r="G15894" s="83"/>
      <c r="H15894" s="83"/>
    </row>
    <row r="15895" spans="7:8" ht="14.45" x14ac:dyDescent="0.3">
      <c r="G15895" s="83"/>
      <c r="H15895" s="83"/>
    </row>
    <row r="15896" spans="7:8" ht="14.45" x14ac:dyDescent="0.3">
      <c r="G15896" s="83"/>
      <c r="H15896" s="83"/>
    </row>
    <row r="15897" spans="7:8" ht="14.45" x14ac:dyDescent="0.3">
      <c r="G15897" s="83"/>
      <c r="H15897" s="83"/>
    </row>
    <row r="15898" spans="7:8" ht="14.45" x14ac:dyDescent="0.3">
      <c r="G15898" s="83"/>
      <c r="H15898" s="83"/>
    </row>
    <row r="15899" spans="7:8" ht="14.45" x14ac:dyDescent="0.3">
      <c r="G15899" s="83"/>
      <c r="H15899" s="83"/>
    </row>
    <row r="15900" spans="7:8" ht="14.45" x14ac:dyDescent="0.3">
      <c r="G15900" s="83"/>
      <c r="H15900" s="83"/>
    </row>
    <row r="15901" spans="7:8" ht="14.45" x14ac:dyDescent="0.3">
      <c r="G15901" s="83"/>
      <c r="H15901" s="83"/>
    </row>
    <row r="15902" spans="7:8" ht="14.45" x14ac:dyDescent="0.3">
      <c r="G15902" s="83"/>
      <c r="H15902" s="83"/>
    </row>
    <row r="15903" spans="7:8" ht="14.45" x14ac:dyDescent="0.3">
      <c r="G15903" s="83"/>
      <c r="H15903" s="83"/>
    </row>
    <row r="15904" spans="7:8" ht="14.45" x14ac:dyDescent="0.3">
      <c r="G15904" s="83"/>
      <c r="H15904" s="83"/>
    </row>
    <row r="15905" spans="7:8" ht="14.45" x14ac:dyDescent="0.3">
      <c r="G15905" s="83"/>
      <c r="H15905" s="83"/>
    </row>
    <row r="15906" spans="7:8" ht="14.45" x14ac:dyDescent="0.3">
      <c r="G15906" s="83"/>
      <c r="H15906" s="83"/>
    </row>
    <row r="15907" spans="7:8" ht="14.45" x14ac:dyDescent="0.3">
      <c r="G15907" s="83"/>
      <c r="H15907" s="83"/>
    </row>
    <row r="15908" spans="7:8" ht="14.45" x14ac:dyDescent="0.3">
      <c r="G15908" s="83"/>
      <c r="H15908" s="83"/>
    </row>
    <row r="15909" spans="7:8" ht="14.45" x14ac:dyDescent="0.3">
      <c r="G15909" s="83"/>
      <c r="H15909" s="83"/>
    </row>
    <row r="15910" spans="7:8" ht="14.45" x14ac:dyDescent="0.3">
      <c r="G15910" s="83"/>
      <c r="H15910" s="83"/>
    </row>
    <row r="15911" spans="7:8" ht="14.45" x14ac:dyDescent="0.3">
      <c r="G15911" s="83"/>
      <c r="H15911" s="83"/>
    </row>
    <row r="15912" spans="7:8" ht="14.45" x14ac:dyDescent="0.3">
      <c r="G15912" s="83"/>
      <c r="H15912" s="83"/>
    </row>
    <row r="15913" spans="7:8" ht="14.45" x14ac:dyDescent="0.3">
      <c r="G15913" s="83"/>
      <c r="H15913" s="83"/>
    </row>
    <row r="15914" spans="7:8" ht="14.45" x14ac:dyDescent="0.3">
      <c r="G15914" s="83"/>
      <c r="H15914" s="83"/>
    </row>
    <row r="15915" spans="7:8" ht="14.45" x14ac:dyDescent="0.3">
      <c r="G15915" s="83"/>
      <c r="H15915" s="83"/>
    </row>
    <row r="15916" spans="7:8" ht="14.45" x14ac:dyDescent="0.3">
      <c r="G15916" s="83"/>
      <c r="H15916" s="83"/>
    </row>
    <row r="15917" spans="7:8" ht="14.45" x14ac:dyDescent="0.3">
      <c r="G15917" s="83"/>
      <c r="H15917" s="83"/>
    </row>
    <row r="15918" spans="7:8" ht="14.45" x14ac:dyDescent="0.3">
      <c r="G15918" s="83"/>
      <c r="H15918" s="83"/>
    </row>
    <row r="15919" spans="7:8" ht="14.45" x14ac:dyDescent="0.3">
      <c r="G15919" s="83"/>
      <c r="H15919" s="83"/>
    </row>
    <row r="15920" spans="7:8" ht="14.45" x14ac:dyDescent="0.3">
      <c r="G15920" s="83"/>
      <c r="H15920" s="83"/>
    </row>
    <row r="15921" spans="7:8" ht="14.45" x14ac:dyDescent="0.3">
      <c r="G15921" s="83"/>
      <c r="H15921" s="83"/>
    </row>
    <row r="15922" spans="7:8" ht="14.45" x14ac:dyDescent="0.3">
      <c r="G15922" s="83"/>
      <c r="H15922" s="83"/>
    </row>
    <row r="15923" spans="7:8" ht="14.45" x14ac:dyDescent="0.3">
      <c r="G15923" s="83"/>
      <c r="H15923" s="83"/>
    </row>
    <row r="15924" spans="7:8" ht="14.45" x14ac:dyDescent="0.3">
      <c r="G15924" s="83"/>
      <c r="H15924" s="83"/>
    </row>
    <row r="15925" spans="7:8" ht="14.45" x14ac:dyDescent="0.3">
      <c r="G15925" s="83"/>
      <c r="H15925" s="83"/>
    </row>
    <row r="15926" spans="7:8" ht="14.45" x14ac:dyDescent="0.3">
      <c r="G15926" s="83"/>
      <c r="H15926" s="83"/>
    </row>
    <row r="15927" spans="7:8" ht="14.45" x14ac:dyDescent="0.3">
      <c r="G15927" s="83"/>
      <c r="H15927" s="83"/>
    </row>
    <row r="15928" spans="7:8" ht="14.45" x14ac:dyDescent="0.3">
      <c r="G15928" s="83"/>
      <c r="H15928" s="83"/>
    </row>
    <row r="15929" spans="7:8" ht="14.45" x14ac:dyDescent="0.3">
      <c r="G15929" s="83"/>
      <c r="H15929" s="83"/>
    </row>
    <row r="15930" spans="7:8" ht="14.45" x14ac:dyDescent="0.3">
      <c r="G15930" s="83"/>
      <c r="H15930" s="83"/>
    </row>
    <row r="15931" spans="7:8" ht="14.45" x14ac:dyDescent="0.3">
      <c r="G15931" s="83"/>
      <c r="H15931" s="83"/>
    </row>
    <row r="15932" spans="7:8" ht="14.45" x14ac:dyDescent="0.3">
      <c r="G15932" s="83"/>
      <c r="H15932" s="83"/>
    </row>
    <row r="15933" spans="7:8" ht="14.45" x14ac:dyDescent="0.3">
      <c r="G15933" s="83"/>
      <c r="H15933" s="83"/>
    </row>
    <row r="15934" spans="7:8" ht="14.45" x14ac:dyDescent="0.3">
      <c r="G15934" s="83"/>
      <c r="H15934" s="83"/>
    </row>
    <row r="15935" spans="7:8" ht="14.45" x14ac:dyDescent="0.3">
      <c r="G15935" s="83"/>
      <c r="H15935" s="83"/>
    </row>
    <row r="15936" spans="7:8" ht="14.45" x14ac:dyDescent="0.3">
      <c r="G15936" s="83"/>
      <c r="H15936" s="83"/>
    </row>
    <row r="15937" spans="7:8" ht="14.45" x14ac:dyDescent="0.3">
      <c r="G15937" s="83"/>
      <c r="H15937" s="83"/>
    </row>
    <row r="15938" spans="7:8" ht="14.45" x14ac:dyDescent="0.3">
      <c r="G15938" s="83"/>
      <c r="H15938" s="83"/>
    </row>
    <row r="15939" spans="7:8" ht="14.45" x14ac:dyDescent="0.3">
      <c r="G15939" s="83"/>
      <c r="H15939" s="83"/>
    </row>
    <row r="15940" spans="7:8" ht="14.45" x14ac:dyDescent="0.3">
      <c r="G15940" s="83"/>
      <c r="H15940" s="83"/>
    </row>
    <row r="15941" spans="7:8" ht="14.45" x14ac:dyDescent="0.3">
      <c r="G15941" s="83"/>
      <c r="H15941" s="83"/>
    </row>
    <row r="15942" spans="7:8" ht="14.45" x14ac:dyDescent="0.3">
      <c r="G15942" s="83"/>
      <c r="H15942" s="83"/>
    </row>
    <row r="15943" spans="7:8" ht="14.45" x14ac:dyDescent="0.3">
      <c r="G15943" s="83"/>
      <c r="H15943" s="83"/>
    </row>
    <row r="15944" spans="7:8" ht="14.45" x14ac:dyDescent="0.3">
      <c r="G15944" s="83"/>
      <c r="H15944" s="83"/>
    </row>
    <row r="15945" spans="7:8" ht="14.45" x14ac:dyDescent="0.3">
      <c r="G15945" s="83"/>
      <c r="H15945" s="83"/>
    </row>
    <row r="15946" spans="7:8" ht="14.45" x14ac:dyDescent="0.3">
      <c r="G15946" s="83"/>
      <c r="H15946" s="83"/>
    </row>
    <row r="15947" spans="7:8" ht="14.45" x14ac:dyDescent="0.3">
      <c r="G15947" s="83"/>
      <c r="H15947" s="83"/>
    </row>
    <row r="15948" spans="7:8" ht="14.45" x14ac:dyDescent="0.3">
      <c r="G15948" s="83"/>
      <c r="H15948" s="83"/>
    </row>
    <row r="15949" spans="7:8" ht="14.45" x14ac:dyDescent="0.3">
      <c r="G15949" s="83"/>
      <c r="H15949" s="83"/>
    </row>
    <row r="15950" spans="7:8" ht="14.45" x14ac:dyDescent="0.3">
      <c r="G15950" s="83"/>
      <c r="H15950" s="83"/>
    </row>
    <row r="15951" spans="7:8" ht="14.45" x14ac:dyDescent="0.3">
      <c r="G15951" s="83"/>
      <c r="H15951" s="83"/>
    </row>
    <row r="15952" spans="7:8" ht="14.45" x14ac:dyDescent="0.3">
      <c r="G15952" s="83"/>
      <c r="H15952" s="83"/>
    </row>
    <row r="15953" spans="7:8" ht="14.45" x14ac:dyDescent="0.3">
      <c r="G15953" s="83"/>
      <c r="H15953" s="83"/>
    </row>
    <row r="15954" spans="7:8" ht="14.45" x14ac:dyDescent="0.3">
      <c r="G15954" s="83"/>
      <c r="H15954" s="83"/>
    </row>
    <row r="15955" spans="7:8" ht="14.45" x14ac:dyDescent="0.3">
      <c r="G15955" s="83"/>
      <c r="H15955" s="83"/>
    </row>
    <row r="15956" spans="7:8" ht="14.45" x14ac:dyDescent="0.3">
      <c r="G15956" s="83"/>
      <c r="H15956" s="83"/>
    </row>
    <row r="15957" spans="7:8" ht="14.45" x14ac:dyDescent="0.3">
      <c r="G15957" s="83"/>
      <c r="H15957" s="83"/>
    </row>
    <row r="15958" spans="7:8" ht="14.45" x14ac:dyDescent="0.3">
      <c r="G15958" s="83"/>
      <c r="H15958" s="83"/>
    </row>
    <row r="15959" spans="7:8" ht="14.45" x14ac:dyDescent="0.3">
      <c r="G15959" s="83"/>
      <c r="H15959" s="83"/>
    </row>
    <row r="15960" spans="7:8" ht="14.45" x14ac:dyDescent="0.3">
      <c r="G15960" s="83"/>
      <c r="H15960" s="83"/>
    </row>
    <row r="15961" spans="7:8" ht="14.45" x14ac:dyDescent="0.3">
      <c r="G15961" s="83"/>
      <c r="H15961" s="83"/>
    </row>
    <row r="15962" spans="7:8" ht="14.45" x14ac:dyDescent="0.3">
      <c r="G15962" s="83"/>
      <c r="H15962" s="83"/>
    </row>
    <row r="15963" spans="7:8" ht="14.45" x14ac:dyDescent="0.3">
      <c r="G15963" s="83"/>
      <c r="H15963" s="83"/>
    </row>
    <row r="15964" spans="7:8" ht="14.45" x14ac:dyDescent="0.3">
      <c r="G15964" s="83"/>
      <c r="H15964" s="83"/>
    </row>
    <row r="15965" spans="7:8" ht="14.45" x14ac:dyDescent="0.3">
      <c r="G15965" s="83"/>
      <c r="H15965" s="83"/>
    </row>
    <row r="15966" spans="7:8" ht="14.45" x14ac:dyDescent="0.3">
      <c r="G15966" s="83"/>
      <c r="H15966" s="83"/>
    </row>
    <row r="15967" spans="7:8" ht="14.45" x14ac:dyDescent="0.3">
      <c r="G15967" s="83"/>
      <c r="H15967" s="83"/>
    </row>
    <row r="15968" spans="7:8" ht="14.45" x14ac:dyDescent="0.3">
      <c r="G15968" s="83"/>
      <c r="H15968" s="83"/>
    </row>
    <row r="15969" spans="7:8" ht="14.45" x14ac:dyDescent="0.3">
      <c r="G15969" s="83"/>
      <c r="H15969" s="83"/>
    </row>
    <row r="15970" spans="7:8" ht="14.45" x14ac:dyDescent="0.3">
      <c r="G15970" s="83"/>
      <c r="H15970" s="83"/>
    </row>
    <row r="15971" spans="7:8" ht="14.45" x14ac:dyDescent="0.3">
      <c r="G15971" s="83"/>
      <c r="H15971" s="83"/>
    </row>
    <row r="15972" spans="7:8" ht="14.45" x14ac:dyDescent="0.3">
      <c r="G15972" s="83"/>
      <c r="H15972" s="83"/>
    </row>
    <row r="15973" spans="7:8" ht="14.45" x14ac:dyDescent="0.3">
      <c r="G15973" s="83"/>
      <c r="H15973" s="83"/>
    </row>
    <row r="15974" spans="7:8" ht="14.45" x14ac:dyDescent="0.3">
      <c r="G15974" s="83"/>
      <c r="H15974" s="83"/>
    </row>
    <row r="15975" spans="7:8" ht="14.45" x14ac:dyDescent="0.3">
      <c r="G15975" s="83"/>
      <c r="H15975" s="83"/>
    </row>
    <row r="15976" spans="7:8" ht="14.45" x14ac:dyDescent="0.3">
      <c r="G15976" s="83"/>
      <c r="H15976" s="83"/>
    </row>
    <row r="15977" spans="7:8" ht="14.45" x14ac:dyDescent="0.3">
      <c r="G15977" s="83"/>
      <c r="H15977" s="83"/>
    </row>
    <row r="15978" spans="7:8" ht="14.45" x14ac:dyDescent="0.3">
      <c r="G15978" s="83"/>
      <c r="H15978" s="83"/>
    </row>
    <row r="15979" spans="7:8" ht="14.45" x14ac:dyDescent="0.3">
      <c r="G15979" s="83"/>
      <c r="H15979" s="83"/>
    </row>
    <row r="15980" spans="7:8" ht="14.45" x14ac:dyDescent="0.3">
      <c r="G15980" s="83"/>
      <c r="H15980" s="83"/>
    </row>
    <row r="15981" spans="7:8" ht="14.45" x14ac:dyDescent="0.3">
      <c r="G15981" s="83"/>
      <c r="H15981" s="83"/>
    </row>
    <row r="15982" spans="7:8" ht="14.45" x14ac:dyDescent="0.3">
      <c r="G15982" s="83"/>
      <c r="H15982" s="83"/>
    </row>
    <row r="15983" spans="7:8" ht="14.45" x14ac:dyDescent="0.3">
      <c r="G15983" s="83"/>
      <c r="H15983" s="83"/>
    </row>
    <row r="15984" spans="7:8" ht="14.45" x14ac:dyDescent="0.3">
      <c r="G15984" s="83"/>
      <c r="H15984" s="83"/>
    </row>
    <row r="15985" spans="7:8" ht="14.45" x14ac:dyDescent="0.3">
      <c r="G15985" s="83"/>
      <c r="H15985" s="83"/>
    </row>
    <row r="15986" spans="7:8" ht="14.45" x14ac:dyDescent="0.3">
      <c r="G15986" s="83"/>
      <c r="H15986" s="83"/>
    </row>
    <row r="15987" spans="7:8" ht="14.45" x14ac:dyDescent="0.3">
      <c r="G15987" s="83"/>
      <c r="H15987" s="83"/>
    </row>
    <row r="15988" spans="7:8" ht="14.45" x14ac:dyDescent="0.3">
      <c r="G15988" s="83"/>
      <c r="H15988" s="83"/>
    </row>
    <row r="15989" spans="7:8" ht="14.45" x14ac:dyDescent="0.3">
      <c r="G15989" s="83"/>
      <c r="H15989" s="83"/>
    </row>
    <row r="15990" spans="7:8" ht="14.45" x14ac:dyDescent="0.3">
      <c r="G15990" s="83"/>
      <c r="H15990" s="83"/>
    </row>
    <row r="15991" spans="7:8" ht="14.45" x14ac:dyDescent="0.3">
      <c r="G15991" s="83"/>
      <c r="H15991" s="83"/>
    </row>
    <row r="15992" spans="7:8" ht="14.45" x14ac:dyDescent="0.3">
      <c r="G15992" s="83"/>
      <c r="H15992" s="83"/>
    </row>
    <row r="15993" spans="7:8" ht="14.45" x14ac:dyDescent="0.3">
      <c r="G15993" s="83"/>
      <c r="H15993" s="83"/>
    </row>
    <row r="15994" spans="7:8" ht="14.45" x14ac:dyDescent="0.3">
      <c r="G15994" s="83"/>
      <c r="H15994" s="83"/>
    </row>
    <row r="15995" spans="7:8" ht="14.45" x14ac:dyDescent="0.3">
      <c r="G15995" s="83"/>
      <c r="H15995" s="83"/>
    </row>
    <row r="15996" spans="7:8" ht="14.45" x14ac:dyDescent="0.3">
      <c r="G15996" s="83"/>
      <c r="H15996" s="83"/>
    </row>
    <row r="15997" spans="7:8" ht="14.45" x14ac:dyDescent="0.3">
      <c r="G15997" s="83"/>
      <c r="H15997" s="83"/>
    </row>
    <row r="15998" spans="7:8" ht="14.45" x14ac:dyDescent="0.3">
      <c r="G15998" s="83"/>
      <c r="H15998" s="83"/>
    </row>
    <row r="15999" spans="7:8" ht="14.45" x14ac:dyDescent="0.3">
      <c r="G15999" s="83"/>
      <c r="H15999" s="83"/>
    </row>
    <row r="16000" spans="7:8" ht="14.45" x14ac:dyDescent="0.3">
      <c r="G16000" s="83"/>
      <c r="H16000" s="83"/>
    </row>
    <row r="16001" spans="7:8" ht="14.45" x14ac:dyDescent="0.3">
      <c r="G16001" s="83"/>
      <c r="H16001" s="83"/>
    </row>
    <row r="16002" spans="7:8" ht="14.45" x14ac:dyDescent="0.3">
      <c r="G16002" s="83"/>
      <c r="H16002" s="83"/>
    </row>
    <row r="16003" spans="7:8" ht="14.45" x14ac:dyDescent="0.3">
      <c r="G16003" s="83"/>
      <c r="H16003" s="83"/>
    </row>
    <row r="16004" spans="7:8" ht="14.45" x14ac:dyDescent="0.3">
      <c r="G16004" s="83"/>
      <c r="H16004" s="83"/>
    </row>
    <row r="16005" spans="7:8" ht="14.45" x14ac:dyDescent="0.3">
      <c r="G16005" s="83"/>
      <c r="H16005" s="83"/>
    </row>
    <row r="16006" spans="7:8" ht="14.45" x14ac:dyDescent="0.3">
      <c r="G16006" s="83"/>
      <c r="H16006" s="83"/>
    </row>
    <row r="16007" spans="7:8" ht="14.45" x14ac:dyDescent="0.3">
      <c r="G16007" s="83"/>
      <c r="H16007" s="83"/>
    </row>
    <row r="16008" spans="7:8" ht="14.45" x14ac:dyDescent="0.3">
      <c r="G16008" s="83"/>
      <c r="H16008" s="83"/>
    </row>
    <row r="16009" spans="7:8" ht="14.45" x14ac:dyDescent="0.3">
      <c r="G16009" s="83"/>
      <c r="H16009" s="83"/>
    </row>
    <row r="16010" spans="7:8" ht="14.45" x14ac:dyDescent="0.3">
      <c r="G16010" s="83"/>
      <c r="H16010" s="83"/>
    </row>
    <row r="16011" spans="7:8" ht="14.45" x14ac:dyDescent="0.3">
      <c r="G16011" s="83"/>
      <c r="H16011" s="83"/>
    </row>
    <row r="16012" spans="7:8" ht="14.45" x14ac:dyDescent="0.3">
      <c r="G16012" s="83"/>
      <c r="H16012" s="83"/>
    </row>
    <row r="16013" spans="7:8" ht="14.45" x14ac:dyDescent="0.3">
      <c r="G16013" s="83"/>
      <c r="H16013" s="83"/>
    </row>
    <row r="16014" spans="7:8" ht="14.45" x14ac:dyDescent="0.3">
      <c r="G16014" s="83"/>
      <c r="H16014" s="83"/>
    </row>
    <row r="16015" spans="7:8" ht="14.45" x14ac:dyDescent="0.3">
      <c r="G16015" s="83"/>
      <c r="H16015" s="83"/>
    </row>
    <row r="16016" spans="7:8" ht="14.45" x14ac:dyDescent="0.3">
      <c r="G16016" s="83"/>
      <c r="H16016" s="83"/>
    </row>
    <row r="16017" spans="7:8" ht="14.45" x14ac:dyDescent="0.3">
      <c r="G16017" s="83"/>
      <c r="H16017" s="83"/>
    </row>
    <row r="16018" spans="7:8" ht="14.45" x14ac:dyDescent="0.3">
      <c r="G16018" s="83"/>
      <c r="H16018" s="83"/>
    </row>
    <row r="16019" spans="7:8" ht="14.45" x14ac:dyDescent="0.3">
      <c r="G16019" s="83"/>
      <c r="H16019" s="83"/>
    </row>
    <row r="16020" spans="7:8" ht="14.45" x14ac:dyDescent="0.3">
      <c r="G16020" s="83"/>
      <c r="H16020" s="83"/>
    </row>
    <row r="16021" spans="7:8" ht="14.45" x14ac:dyDescent="0.3">
      <c r="G16021" s="83"/>
      <c r="H16021" s="83"/>
    </row>
    <row r="16022" spans="7:8" ht="14.45" x14ac:dyDescent="0.3">
      <c r="G16022" s="83"/>
      <c r="H16022" s="83"/>
    </row>
    <row r="16023" spans="7:8" ht="14.45" x14ac:dyDescent="0.3">
      <c r="G16023" s="83"/>
      <c r="H16023" s="83"/>
    </row>
    <row r="16024" spans="7:8" ht="14.45" x14ac:dyDescent="0.3">
      <c r="G16024" s="83"/>
      <c r="H16024" s="83"/>
    </row>
    <row r="16025" spans="7:8" ht="14.45" x14ac:dyDescent="0.3">
      <c r="G16025" s="83"/>
      <c r="H16025" s="83"/>
    </row>
    <row r="16026" spans="7:8" ht="14.45" x14ac:dyDescent="0.3">
      <c r="G16026" s="83"/>
      <c r="H16026" s="83"/>
    </row>
    <row r="16027" spans="7:8" ht="14.45" x14ac:dyDescent="0.3">
      <c r="G16027" s="83"/>
      <c r="H16027" s="83"/>
    </row>
    <row r="16028" spans="7:8" ht="14.45" x14ac:dyDescent="0.3">
      <c r="G16028" s="83"/>
      <c r="H16028" s="83"/>
    </row>
    <row r="16029" spans="7:8" ht="14.45" x14ac:dyDescent="0.3">
      <c r="G16029" s="83"/>
      <c r="H16029" s="83"/>
    </row>
    <row r="16030" spans="7:8" ht="14.45" x14ac:dyDescent="0.3">
      <c r="G16030" s="83"/>
      <c r="H16030" s="83"/>
    </row>
    <row r="16031" spans="7:8" ht="14.45" x14ac:dyDescent="0.3">
      <c r="G16031" s="83"/>
      <c r="H16031" s="83"/>
    </row>
    <row r="16032" spans="7:8" ht="14.45" x14ac:dyDescent="0.3">
      <c r="G16032" s="83"/>
      <c r="H16032" s="83"/>
    </row>
    <row r="16033" spans="7:8" ht="14.45" x14ac:dyDescent="0.3">
      <c r="G16033" s="83"/>
      <c r="H16033" s="83"/>
    </row>
    <row r="16034" spans="7:8" ht="14.45" x14ac:dyDescent="0.3">
      <c r="G16034" s="83"/>
      <c r="H16034" s="83"/>
    </row>
    <row r="16035" spans="7:8" ht="14.45" x14ac:dyDescent="0.3">
      <c r="G16035" s="83"/>
      <c r="H16035" s="83"/>
    </row>
    <row r="16036" spans="7:8" ht="14.45" x14ac:dyDescent="0.3">
      <c r="G16036" s="83"/>
      <c r="H16036" s="83"/>
    </row>
    <row r="16037" spans="7:8" ht="14.45" x14ac:dyDescent="0.3">
      <c r="G16037" s="83"/>
      <c r="H16037" s="83"/>
    </row>
    <row r="16038" spans="7:8" ht="14.45" x14ac:dyDescent="0.3">
      <c r="G16038" s="83"/>
      <c r="H16038" s="83"/>
    </row>
    <row r="16039" spans="7:8" ht="14.45" x14ac:dyDescent="0.3">
      <c r="G16039" s="83"/>
      <c r="H16039" s="83"/>
    </row>
    <row r="16040" spans="7:8" ht="14.45" x14ac:dyDescent="0.3">
      <c r="G16040" s="83"/>
      <c r="H16040" s="83"/>
    </row>
    <row r="16041" spans="7:8" ht="14.45" x14ac:dyDescent="0.3">
      <c r="G16041" s="83"/>
      <c r="H16041" s="83"/>
    </row>
    <row r="16042" spans="7:8" ht="14.45" x14ac:dyDescent="0.3">
      <c r="G16042" s="83"/>
      <c r="H16042" s="83"/>
    </row>
    <row r="16043" spans="7:8" ht="14.45" x14ac:dyDescent="0.3">
      <c r="G16043" s="83"/>
      <c r="H16043" s="83"/>
    </row>
    <row r="16044" spans="7:8" ht="14.45" x14ac:dyDescent="0.3">
      <c r="G16044" s="83"/>
      <c r="H16044" s="83"/>
    </row>
    <row r="16045" spans="7:8" ht="14.45" x14ac:dyDescent="0.3">
      <c r="G16045" s="83"/>
      <c r="H16045" s="83"/>
    </row>
    <row r="16046" spans="7:8" ht="14.45" x14ac:dyDescent="0.3">
      <c r="G16046" s="83"/>
      <c r="H16046" s="83"/>
    </row>
    <row r="16047" spans="7:8" ht="14.45" x14ac:dyDescent="0.3">
      <c r="G16047" s="83"/>
      <c r="H16047" s="83"/>
    </row>
    <row r="16048" spans="7:8" ht="14.45" x14ac:dyDescent="0.3">
      <c r="G16048" s="83"/>
      <c r="H16048" s="83"/>
    </row>
    <row r="16049" spans="7:8" ht="14.45" x14ac:dyDescent="0.3">
      <c r="G16049" s="83"/>
      <c r="H16049" s="83"/>
    </row>
    <row r="16050" spans="7:8" ht="14.45" x14ac:dyDescent="0.3">
      <c r="G16050" s="83"/>
      <c r="H16050" s="83"/>
    </row>
    <row r="16051" spans="7:8" ht="14.45" x14ac:dyDescent="0.3">
      <c r="G16051" s="83"/>
      <c r="H16051" s="83"/>
    </row>
    <row r="16052" spans="7:8" ht="14.45" x14ac:dyDescent="0.3">
      <c r="G16052" s="83"/>
      <c r="H16052" s="83"/>
    </row>
    <row r="16053" spans="7:8" ht="14.45" x14ac:dyDescent="0.3">
      <c r="G16053" s="83"/>
      <c r="H16053" s="83"/>
    </row>
    <row r="16054" spans="7:8" ht="14.45" x14ac:dyDescent="0.3">
      <c r="G16054" s="83"/>
      <c r="H16054" s="83"/>
    </row>
    <row r="16055" spans="7:8" ht="14.45" x14ac:dyDescent="0.3">
      <c r="G16055" s="83"/>
      <c r="H16055" s="83"/>
    </row>
    <row r="16056" spans="7:8" ht="14.45" x14ac:dyDescent="0.3">
      <c r="G16056" s="83"/>
      <c r="H16056" s="83"/>
    </row>
    <row r="16057" spans="7:8" ht="14.45" x14ac:dyDescent="0.3">
      <c r="G16057" s="83"/>
      <c r="H16057" s="83"/>
    </row>
    <row r="16058" spans="7:8" ht="14.45" x14ac:dyDescent="0.3">
      <c r="G16058" s="83"/>
      <c r="H16058" s="83"/>
    </row>
    <row r="16059" spans="7:8" ht="14.45" x14ac:dyDescent="0.3">
      <c r="G16059" s="83"/>
      <c r="H16059" s="83"/>
    </row>
    <row r="16060" spans="7:8" ht="14.45" x14ac:dyDescent="0.3">
      <c r="G16060" s="83"/>
      <c r="H16060" s="83"/>
    </row>
    <row r="16061" spans="7:8" ht="14.45" x14ac:dyDescent="0.3">
      <c r="G16061" s="83"/>
      <c r="H16061" s="83"/>
    </row>
    <row r="16062" spans="7:8" ht="14.45" x14ac:dyDescent="0.3">
      <c r="G16062" s="83"/>
      <c r="H16062" s="83"/>
    </row>
    <row r="16063" spans="7:8" ht="14.45" x14ac:dyDescent="0.3">
      <c r="G16063" s="83"/>
      <c r="H16063" s="83"/>
    </row>
    <row r="16064" spans="7:8" ht="14.45" x14ac:dyDescent="0.3">
      <c r="G16064" s="83"/>
      <c r="H16064" s="83"/>
    </row>
    <row r="16065" spans="7:8" ht="14.45" x14ac:dyDescent="0.3">
      <c r="G16065" s="83"/>
      <c r="H16065" s="83"/>
    </row>
    <row r="16066" spans="7:8" ht="14.45" x14ac:dyDescent="0.3">
      <c r="G16066" s="83"/>
      <c r="H16066" s="83"/>
    </row>
    <row r="16067" spans="7:8" ht="14.45" x14ac:dyDescent="0.3">
      <c r="G16067" s="83"/>
      <c r="H16067" s="83"/>
    </row>
    <row r="16068" spans="7:8" ht="14.45" x14ac:dyDescent="0.3">
      <c r="G16068" s="83"/>
      <c r="H16068" s="83"/>
    </row>
    <row r="16069" spans="7:8" ht="14.45" x14ac:dyDescent="0.3">
      <c r="G16069" s="83"/>
      <c r="H16069" s="83"/>
    </row>
    <row r="16070" spans="7:8" ht="14.45" x14ac:dyDescent="0.3">
      <c r="G16070" s="83"/>
      <c r="H16070" s="83"/>
    </row>
    <row r="16071" spans="7:8" ht="14.45" x14ac:dyDescent="0.3">
      <c r="G16071" s="83"/>
      <c r="H16071" s="83"/>
    </row>
    <row r="16072" spans="7:8" ht="14.45" x14ac:dyDescent="0.3">
      <c r="G16072" s="83"/>
      <c r="H16072" s="83"/>
    </row>
    <row r="16073" spans="7:8" ht="14.45" x14ac:dyDescent="0.3">
      <c r="G16073" s="83"/>
      <c r="H16073" s="83"/>
    </row>
    <row r="16074" spans="7:8" ht="14.45" x14ac:dyDescent="0.3">
      <c r="G16074" s="83"/>
      <c r="H16074" s="83"/>
    </row>
    <row r="16075" spans="7:8" ht="14.45" x14ac:dyDescent="0.3">
      <c r="G16075" s="83"/>
      <c r="H16075" s="83"/>
    </row>
    <row r="16076" spans="7:8" ht="14.45" x14ac:dyDescent="0.3">
      <c r="G16076" s="83"/>
      <c r="H16076" s="83"/>
    </row>
    <row r="16077" spans="7:8" ht="14.45" x14ac:dyDescent="0.3">
      <c r="G16077" s="83"/>
      <c r="H16077" s="83"/>
    </row>
    <row r="16078" spans="7:8" ht="14.45" x14ac:dyDescent="0.3">
      <c r="G16078" s="83"/>
      <c r="H16078" s="83"/>
    </row>
    <row r="16079" spans="7:8" ht="14.45" x14ac:dyDescent="0.3">
      <c r="G16079" s="83"/>
      <c r="H16079" s="83"/>
    </row>
    <row r="16080" spans="7:8" ht="14.45" x14ac:dyDescent="0.3">
      <c r="G16080" s="83"/>
      <c r="H16080" s="83"/>
    </row>
    <row r="16081" spans="7:8" ht="14.45" x14ac:dyDescent="0.3">
      <c r="G16081" s="83"/>
      <c r="H16081" s="83"/>
    </row>
    <row r="16082" spans="7:8" ht="14.45" x14ac:dyDescent="0.3">
      <c r="G16082" s="83"/>
      <c r="H16082" s="83"/>
    </row>
    <row r="16083" spans="7:8" ht="14.45" x14ac:dyDescent="0.3">
      <c r="G16083" s="83"/>
      <c r="H16083" s="83"/>
    </row>
    <row r="16084" spans="7:8" ht="14.45" x14ac:dyDescent="0.3">
      <c r="G16084" s="83"/>
      <c r="H16084" s="83"/>
    </row>
    <row r="16085" spans="7:8" ht="14.45" x14ac:dyDescent="0.3">
      <c r="G16085" s="83"/>
      <c r="H16085" s="83"/>
    </row>
    <row r="16086" spans="7:8" ht="14.45" x14ac:dyDescent="0.3">
      <c r="G16086" s="83"/>
      <c r="H16086" s="83"/>
    </row>
    <row r="16087" spans="7:8" ht="14.45" x14ac:dyDescent="0.3">
      <c r="G16087" s="83"/>
      <c r="H16087" s="83"/>
    </row>
    <row r="16088" spans="7:8" ht="14.45" x14ac:dyDescent="0.3">
      <c r="G16088" s="83"/>
      <c r="H16088" s="83"/>
    </row>
    <row r="16089" spans="7:8" ht="14.45" x14ac:dyDescent="0.3">
      <c r="G16089" s="83"/>
      <c r="H16089" s="83"/>
    </row>
    <row r="16090" spans="7:8" ht="14.45" x14ac:dyDescent="0.3">
      <c r="G16090" s="83"/>
      <c r="H16090" s="83"/>
    </row>
    <row r="16091" spans="7:8" ht="14.45" x14ac:dyDescent="0.3">
      <c r="G16091" s="83"/>
      <c r="H16091" s="83"/>
    </row>
    <row r="16092" spans="7:8" ht="14.45" x14ac:dyDescent="0.3">
      <c r="G16092" s="83"/>
      <c r="H16092" s="83"/>
    </row>
    <row r="16093" spans="7:8" ht="14.45" x14ac:dyDescent="0.3">
      <c r="G16093" s="83"/>
      <c r="H16093" s="83"/>
    </row>
    <row r="16094" spans="7:8" ht="14.45" x14ac:dyDescent="0.3">
      <c r="G16094" s="83"/>
      <c r="H16094" s="83"/>
    </row>
    <row r="16095" spans="7:8" ht="14.45" x14ac:dyDescent="0.3">
      <c r="G16095" s="83"/>
      <c r="H16095" s="83"/>
    </row>
    <row r="16096" spans="7:8" ht="14.45" x14ac:dyDescent="0.3">
      <c r="G16096" s="83"/>
      <c r="H16096" s="83"/>
    </row>
    <row r="16097" spans="7:8" ht="14.45" x14ac:dyDescent="0.3">
      <c r="G16097" s="83"/>
      <c r="H16097" s="83"/>
    </row>
    <row r="16098" spans="7:8" ht="14.45" x14ac:dyDescent="0.3">
      <c r="G16098" s="83"/>
      <c r="H16098" s="83"/>
    </row>
    <row r="16099" spans="7:8" ht="14.45" x14ac:dyDescent="0.3">
      <c r="G16099" s="83"/>
      <c r="H16099" s="83"/>
    </row>
    <row r="16100" spans="7:8" ht="14.45" x14ac:dyDescent="0.3">
      <c r="G16100" s="83"/>
      <c r="H16100" s="83"/>
    </row>
    <row r="16101" spans="7:8" ht="14.45" x14ac:dyDescent="0.3">
      <c r="G16101" s="83"/>
      <c r="H16101" s="83"/>
    </row>
    <row r="16102" spans="7:8" ht="14.45" x14ac:dyDescent="0.3">
      <c r="G16102" s="83"/>
      <c r="H16102" s="83"/>
    </row>
    <row r="16103" spans="7:8" ht="14.45" x14ac:dyDescent="0.3">
      <c r="G16103" s="83"/>
      <c r="H16103" s="83"/>
    </row>
    <row r="16104" spans="7:8" ht="14.45" x14ac:dyDescent="0.3">
      <c r="G16104" s="83"/>
      <c r="H16104" s="83"/>
    </row>
    <row r="16105" spans="7:8" ht="14.45" x14ac:dyDescent="0.3">
      <c r="G16105" s="83"/>
      <c r="H16105" s="83"/>
    </row>
    <row r="16106" spans="7:8" ht="14.45" x14ac:dyDescent="0.3">
      <c r="G16106" s="83"/>
      <c r="H16106" s="83"/>
    </row>
    <row r="16107" spans="7:8" ht="14.45" x14ac:dyDescent="0.3">
      <c r="G16107" s="83"/>
      <c r="H16107" s="83"/>
    </row>
    <row r="16108" spans="7:8" ht="14.45" x14ac:dyDescent="0.3">
      <c r="G16108" s="83"/>
      <c r="H16108" s="83"/>
    </row>
    <row r="16109" spans="7:8" ht="14.45" x14ac:dyDescent="0.3">
      <c r="G16109" s="83"/>
      <c r="H16109" s="83"/>
    </row>
    <row r="16110" spans="7:8" ht="14.45" x14ac:dyDescent="0.3">
      <c r="G16110" s="83"/>
      <c r="H16110" s="83"/>
    </row>
    <row r="16111" spans="7:8" ht="14.45" x14ac:dyDescent="0.3">
      <c r="G16111" s="83"/>
      <c r="H16111" s="83"/>
    </row>
    <row r="16112" spans="7:8" ht="14.45" x14ac:dyDescent="0.3">
      <c r="G16112" s="83"/>
      <c r="H16112" s="83"/>
    </row>
    <row r="16113" spans="7:8" ht="14.45" x14ac:dyDescent="0.3">
      <c r="G16113" s="83"/>
      <c r="H16113" s="83"/>
    </row>
    <row r="16114" spans="7:8" ht="14.45" x14ac:dyDescent="0.3">
      <c r="G16114" s="83"/>
      <c r="H16114" s="83"/>
    </row>
    <row r="16115" spans="7:8" ht="14.45" x14ac:dyDescent="0.3">
      <c r="G16115" s="83"/>
      <c r="H16115" s="83"/>
    </row>
    <row r="16116" spans="7:8" ht="14.45" x14ac:dyDescent="0.3">
      <c r="G16116" s="83"/>
      <c r="H16116" s="83"/>
    </row>
    <row r="16117" spans="7:8" ht="14.45" x14ac:dyDescent="0.3">
      <c r="G16117" s="83"/>
      <c r="H16117" s="83"/>
    </row>
    <row r="16118" spans="7:8" ht="14.45" x14ac:dyDescent="0.3">
      <c r="G16118" s="83"/>
      <c r="H16118" s="83"/>
    </row>
    <row r="16119" spans="7:8" ht="14.45" x14ac:dyDescent="0.3">
      <c r="G16119" s="83"/>
      <c r="H16119" s="83"/>
    </row>
    <row r="16120" spans="7:8" ht="14.45" x14ac:dyDescent="0.3">
      <c r="G16120" s="83"/>
      <c r="H16120" s="83"/>
    </row>
    <row r="16121" spans="7:8" ht="14.45" x14ac:dyDescent="0.3">
      <c r="G16121" s="83"/>
      <c r="H16121" s="83"/>
    </row>
    <row r="16122" spans="7:8" ht="14.45" x14ac:dyDescent="0.3">
      <c r="G16122" s="83"/>
      <c r="H16122" s="83"/>
    </row>
    <row r="16123" spans="7:8" ht="14.45" x14ac:dyDescent="0.3">
      <c r="G16123" s="83"/>
      <c r="H16123" s="83"/>
    </row>
    <row r="16124" spans="7:8" ht="14.45" x14ac:dyDescent="0.3">
      <c r="G16124" s="83"/>
      <c r="H16124" s="83"/>
    </row>
    <row r="16125" spans="7:8" ht="14.45" x14ac:dyDescent="0.3">
      <c r="G16125" s="83"/>
      <c r="H16125" s="83"/>
    </row>
    <row r="16126" spans="7:8" ht="14.45" x14ac:dyDescent="0.3">
      <c r="G16126" s="83"/>
      <c r="H16126" s="83"/>
    </row>
    <row r="16127" spans="7:8" ht="14.45" x14ac:dyDescent="0.3">
      <c r="G16127" s="83"/>
      <c r="H16127" s="83"/>
    </row>
    <row r="16128" spans="7:8" ht="14.45" x14ac:dyDescent="0.3">
      <c r="G16128" s="83"/>
      <c r="H16128" s="83"/>
    </row>
    <row r="16129" spans="7:8" ht="14.45" x14ac:dyDescent="0.3">
      <c r="G16129" s="83"/>
      <c r="H16129" s="83"/>
    </row>
    <row r="16130" spans="7:8" ht="14.45" x14ac:dyDescent="0.3">
      <c r="G16130" s="83"/>
      <c r="H16130" s="83"/>
    </row>
    <row r="16131" spans="7:8" ht="14.45" x14ac:dyDescent="0.3">
      <c r="G16131" s="83"/>
      <c r="H16131" s="83"/>
    </row>
    <row r="16132" spans="7:8" ht="14.45" x14ac:dyDescent="0.3">
      <c r="G16132" s="83"/>
      <c r="H16132" s="83"/>
    </row>
    <row r="16133" spans="7:8" ht="14.45" x14ac:dyDescent="0.3">
      <c r="G16133" s="83"/>
      <c r="H16133" s="83"/>
    </row>
    <row r="16134" spans="7:8" ht="14.45" x14ac:dyDescent="0.3">
      <c r="G16134" s="83"/>
      <c r="H16134" s="83"/>
    </row>
    <row r="16135" spans="7:8" ht="14.45" x14ac:dyDescent="0.3">
      <c r="G16135" s="83"/>
      <c r="H16135" s="83"/>
    </row>
    <row r="16136" spans="7:8" ht="14.45" x14ac:dyDescent="0.3">
      <c r="G16136" s="83"/>
      <c r="H16136" s="83"/>
    </row>
    <row r="16137" spans="7:8" ht="14.45" x14ac:dyDescent="0.3">
      <c r="G16137" s="83"/>
      <c r="H16137" s="83"/>
    </row>
    <row r="16138" spans="7:8" ht="14.45" x14ac:dyDescent="0.3">
      <c r="G16138" s="83"/>
      <c r="H16138" s="83"/>
    </row>
    <row r="16139" spans="7:8" ht="14.45" x14ac:dyDescent="0.3">
      <c r="G16139" s="83"/>
      <c r="H16139" s="83"/>
    </row>
    <row r="16140" spans="7:8" ht="14.45" x14ac:dyDescent="0.3">
      <c r="G16140" s="83"/>
      <c r="H16140" s="83"/>
    </row>
    <row r="16141" spans="7:8" ht="14.45" x14ac:dyDescent="0.3">
      <c r="G16141" s="83"/>
      <c r="H16141" s="83"/>
    </row>
    <row r="16142" spans="7:8" ht="14.45" x14ac:dyDescent="0.3">
      <c r="G16142" s="83"/>
      <c r="H16142" s="83"/>
    </row>
    <row r="16143" spans="7:8" ht="14.45" x14ac:dyDescent="0.3">
      <c r="G16143" s="83"/>
      <c r="H16143" s="83"/>
    </row>
    <row r="16144" spans="7:8" ht="14.45" x14ac:dyDescent="0.3">
      <c r="G16144" s="83"/>
      <c r="H16144" s="83"/>
    </row>
    <row r="16145" spans="7:8" ht="14.45" x14ac:dyDescent="0.3">
      <c r="G16145" s="83"/>
      <c r="H16145" s="83"/>
    </row>
    <row r="16146" spans="7:8" ht="14.45" x14ac:dyDescent="0.3">
      <c r="G16146" s="83"/>
      <c r="H16146" s="83"/>
    </row>
    <row r="16147" spans="7:8" ht="14.45" x14ac:dyDescent="0.3">
      <c r="G16147" s="83"/>
      <c r="H16147" s="83"/>
    </row>
    <row r="16148" spans="7:8" ht="14.45" x14ac:dyDescent="0.3">
      <c r="G16148" s="83"/>
      <c r="H16148" s="83"/>
    </row>
    <row r="16149" spans="7:8" ht="14.45" x14ac:dyDescent="0.3">
      <c r="G16149" s="83"/>
      <c r="H16149" s="83"/>
    </row>
    <row r="16150" spans="7:8" ht="14.45" x14ac:dyDescent="0.3">
      <c r="G16150" s="83"/>
      <c r="H16150" s="83"/>
    </row>
    <row r="16151" spans="7:8" ht="14.45" x14ac:dyDescent="0.3">
      <c r="G16151" s="83"/>
      <c r="H16151" s="83"/>
    </row>
    <row r="16152" spans="7:8" ht="14.45" x14ac:dyDescent="0.3">
      <c r="G16152" s="83"/>
      <c r="H16152" s="83"/>
    </row>
    <row r="16153" spans="7:8" ht="14.45" x14ac:dyDescent="0.3">
      <c r="G16153" s="83"/>
      <c r="H16153" s="83"/>
    </row>
    <row r="16154" spans="7:8" ht="14.45" x14ac:dyDescent="0.3">
      <c r="G16154" s="83"/>
      <c r="H16154" s="83"/>
    </row>
    <row r="16155" spans="7:8" ht="14.45" x14ac:dyDescent="0.3">
      <c r="G16155" s="83"/>
      <c r="H16155" s="83"/>
    </row>
    <row r="16156" spans="7:8" ht="14.45" x14ac:dyDescent="0.3">
      <c r="G16156" s="83"/>
      <c r="H16156" s="83"/>
    </row>
    <row r="16157" spans="7:8" ht="14.45" x14ac:dyDescent="0.3">
      <c r="G16157" s="83"/>
      <c r="H16157" s="83"/>
    </row>
    <row r="16158" spans="7:8" ht="14.45" x14ac:dyDescent="0.3">
      <c r="G16158" s="83"/>
      <c r="H16158" s="83"/>
    </row>
    <row r="16159" spans="7:8" ht="14.45" x14ac:dyDescent="0.3">
      <c r="G16159" s="83"/>
      <c r="H16159" s="83"/>
    </row>
    <row r="16160" spans="7:8" ht="14.45" x14ac:dyDescent="0.3">
      <c r="G16160" s="83"/>
      <c r="H16160" s="83"/>
    </row>
    <row r="16161" spans="7:8" ht="14.45" x14ac:dyDescent="0.3">
      <c r="G16161" s="83"/>
      <c r="H16161" s="83"/>
    </row>
    <row r="16162" spans="7:8" ht="14.45" x14ac:dyDescent="0.3">
      <c r="G16162" s="83"/>
      <c r="H16162" s="83"/>
    </row>
    <row r="16163" spans="7:8" ht="14.45" x14ac:dyDescent="0.3">
      <c r="G16163" s="83"/>
      <c r="H16163" s="83"/>
    </row>
    <row r="16164" spans="7:8" ht="14.45" x14ac:dyDescent="0.3">
      <c r="G16164" s="83"/>
      <c r="H16164" s="83"/>
    </row>
    <row r="16165" spans="7:8" ht="14.45" x14ac:dyDescent="0.3">
      <c r="G16165" s="83"/>
      <c r="H16165" s="83"/>
    </row>
    <row r="16166" spans="7:8" ht="14.45" x14ac:dyDescent="0.3">
      <c r="G16166" s="83"/>
      <c r="H16166" s="83"/>
    </row>
    <row r="16167" spans="7:8" ht="14.45" x14ac:dyDescent="0.3">
      <c r="G16167" s="83"/>
      <c r="H16167" s="83"/>
    </row>
    <row r="16168" spans="7:8" ht="14.45" x14ac:dyDescent="0.3">
      <c r="G16168" s="83"/>
      <c r="H16168" s="83"/>
    </row>
    <row r="16169" spans="7:8" ht="14.45" x14ac:dyDescent="0.3">
      <c r="G16169" s="83"/>
      <c r="H16169" s="83"/>
    </row>
    <row r="16170" spans="7:8" ht="14.45" x14ac:dyDescent="0.3">
      <c r="G16170" s="83"/>
      <c r="H16170" s="83"/>
    </row>
    <row r="16171" spans="7:8" ht="14.45" x14ac:dyDescent="0.3">
      <c r="G16171" s="83"/>
      <c r="H16171" s="83"/>
    </row>
    <row r="16172" spans="7:8" ht="14.45" x14ac:dyDescent="0.3">
      <c r="G16172" s="83"/>
      <c r="H16172" s="83"/>
    </row>
    <row r="16173" spans="7:8" ht="14.45" x14ac:dyDescent="0.3">
      <c r="G16173" s="83"/>
      <c r="H16173" s="83"/>
    </row>
    <row r="16174" spans="7:8" ht="14.45" x14ac:dyDescent="0.3">
      <c r="G16174" s="83"/>
      <c r="H16174" s="83"/>
    </row>
    <row r="16175" spans="7:8" ht="14.45" x14ac:dyDescent="0.3">
      <c r="G16175" s="83"/>
      <c r="H16175" s="83"/>
    </row>
    <row r="16176" spans="7:8" ht="14.45" x14ac:dyDescent="0.3">
      <c r="G16176" s="83"/>
      <c r="H16176" s="83"/>
    </row>
    <row r="16177" spans="7:8" ht="14.45" x14ac:dyDescent="0.3">
      <c r="G16177" s="83"/>
      <c r="H16177" s="83"/>
    </row>
    <row r="16178" spans="7:8" ht="14.45" x14ac:dyDescent="0.3">
      <c r="G16178" s="83"/>
      <c r="H16178" s="83"/>
    </row>
    <row r="16179" spans="7:8" ht="14.45" x14ac:dyDescent="0.3">
      <c r="G16179" s="83"/>
      <c r="H16179" s="83"/>
    </row>
    <row r="16180" spans="7:8" ht="14.45" x14ac:dyDescent="0.3">
      <c r="G16180" s="83"/>
      <c r="H16180" s="83"/>
    </row>
    <row r="16181" spans="7:8" ht="14.45" x14ac:dyDescent="0.3">
      <c r="G16181" s="83"/>
      <c r="H16181" s="83"/>
    </row>
    <row r="16182" spans="7:8" ht="14.45" x14ac:dyDescent="0.3">
      <c r="G16182" s="83"/>
      <c r="H16182" s="83"/>
    </row>
    <row r="16183" spans="7:8" ht="14.45" x14ac:dyDescent="0.3">
      <c r="G16183" s="83"/>
      <c r="H16183" s="83"/>
    </row>
    <row r="16184" spans="7:8" ht="14.45" x14ac:dyDescent="0.3">
      <c r="G16184" s="83"/>
      <c r="H16184" s="83"/>
    </row>
    <row r="16185" spans="7:8" ht="14.45" x14ac:dyDescent="0.3">
      <c r="G16185" s="83"/>
      <c r="H16185" s="83"/>
    </row>
    <row r="16186" spans="7:8" ht="14.45" x14ac:dyDescent="0.3">
      <c r="G16186" s="83"/>
      <c r="H16186" s="83"/>
    </row>
    <row r="16187" spans="7:8" ht="14.45" x14ac:dyDescent="0.3">
      <c r="G16187" s="83"/>
      <c r="H16187" s="83"/>
    </row>
    <row r="16188" spans="7:8" ht="14.45" x14ac:dyDescent="0.3">
      <c r="G16188" s="83"/>
      <c r="H16188" s="83"/>
    </row>
    <row r="16189" spans="7:8" ht="14.45" x14ac:dyDescent="0.3">
      <c r="G16189" s="83"/>
      <c r="H16189" s="83"/>
    </row>
    <row r="16190" spans="7:8" ht="14.45" x14ac:dyDescent="0.3">
      <c r="G16190" s="83"/>
      <c r="H16190" s="83"/>
    </row>
    <row r="16191" spans="7:8" ht="14.45" x14ac:dyDescent="0.3">
      <c r="G16191" s="83"/>
      <c r="H16191" s="83"/>
    </row>
    <row r="16192" spans="7:8" ht="14.45" x14ac:dyDescent="0.3">
      <c r="G16192" s="83"/>
      <c r="H16192" s="83"/>
    </row>
    <row r="16193" spans="7:8" ht="14.45" x14ac:dyDescent="0.3">
      <c r="G16193" s="83"/>
      <c r="H16193" s="83"/>
    </row>
    <row r="16194" spans="7:8" ht="14.45" x14ac:dyDescent="0.3">
      <c r="G16194" s="83"/>
      <c r="H16194" s="83"/>
    </row>
    <row r="16195" spans="7:8" ht="14.45" x14ac:dyDescent="0.3">
      <c r="G16195" s="83"/>
      <c r="H16195" s="83"/>
    </row>
    <row r="16196" spans="7:8" ht="14.45" x14ac:dyDescent="0.3">
      <c r="G16196" s="83"/>
      <c r="H16196" s="83"/>
    </row>
    <row r="16197" spans="7:8" ht="14.45" x14ac:dyDescent="0.3">
      <c r="G16197" s="83"/>
      <c r="H16197" s="83"/>
    </row>
    <row r="16198" spans="7:8" ht="14.45" x14ac:dyDescent="0.3">
      <c r="G16198" s="83"/>
      <c r="H16198" s="83"/>
    </row>
    <row r="16199" spans="7:8" ht="14.45" x14ac:dyDescent="0.3">
      <c r="G16199" s="83"/>
      <c r="H16199" s="83"/>
    </row>
    <row r="16200" spans="7:8" ht="14.45" x14ac:dyDescent="0.3">
      <c r="G16200" s="83"/>
      <c r="H16200" s="83"/>
    </row>
    <row r="16201" spans="7:8" ht="14.45" x14ac:dyDescent="0.3">
      <c r="G16201" s="83"/>
      <c r="H16201" s="83"/>
    </row>
    <row r="16202" spans="7:8" ht="14.45" x14ac:dyDescent="0.3">
      <c r="G16202" s="83"/>
      <c r="H16202" s="83"/>
    </row>
    <row r="16203" spans="7:8" ht="14.45" x14ac:dyDescent="0.3">
      <c r="G16203" s="83"/>
      <c r="H16203" s="83"/>
    </row>
    <row r="16204" spans="7:8" ht="14.45" x14ac:dyDescent="0.3">
      <c r="G16204" s="83"/>
      <c r="H16204" s="83"/>
    </row>
    <row r="16205" spans="7:8" ht="14.45" x14ac:dyDescent="0.3">
      <c r="G16205" s="83"/>
      <c r="H16205" s="83"/>
    </row>
    <row r="16206" spans="7:8" ht="14.45" x14ac:dyDescent="0.3">
      <c r="G16206" s="83"/>
      <c r="H16206" s="83"/>
    </row>
    <row r="16207" spans="7:8" ht="14.45" x14ac:dyDescent="0.3">
      <c r="G16207" s="83"/>
      <c r="H16207" s="83"/>
    </row>
    <row r="16208" spans="7:8" ht="14.45" x14ac:dyDescent="0.3">
      <c r="G16208" s="83"/>
      <c r="H16208" s="83"/>
    </row>
    <row r="16209" spans="7:8" ht="14.45" x14ac:dyDescent="0.3">
      <c r="G16209" s="83"/>
      <c r="H16209" s="83"/>
    </row>
    <row r="16210" spans="7:8" ht="14.45" x14ac:dyDescent="0.3">
      <c r="G16210" s="83"/>
      <c r="H16210" s="83"/>
    </row>
    <row r="16211" spans="7:8" ht="14.45" x14ac:dyDescent="0.3">
      <c r="G16211" s="83"/>
      <c r="H16211" s="83"/>
    </row>
    <row r="16212" spans="7:8" ht="14.45" x14ac:dyDescent="0.3">
      <c r="G16212" s="83"/>
      <c r="H16212" s="83"/>
    </row>
    <row r="16213" spans="7:8" ht="14.45" x14ac:dyDescent="0.3">
      <c r="G16213" s="83"/>
      <c r="H16213" s="83"/>
    </row>
    <row r="16214" spans="7:8" ht="14.45" x14ac:dyDescent="0.3">
      <c r="G16214" s="83"/>
      <c r="H16214" s="83"/>
    </row>
    <row r="16215" spans="7:8" ht="14.45" x14ac:dyDescent="0.3">
      <c r="G16215" s="83"/>
      <c r="H16215" s="83"/>
    </row>
    <row r="16216" spans="7:8" ht="14.45" x14ac:dyDescent="0.3">
      <c r="G16216" s="83"/>
      <c r="H16216" s="83"/>
    </row>
    <row r="16217" spans="7:8" ht="14.45" x14ac:dyDescent="0.3">
      <c r="G16217" s="83"/>
      <c r="H16217" s="83"/>
    </row>
    <row r="16218" spans="7:8" ht="14.45" x14ac:dyDescent="0.3">
      <c r="G16218" s="83"/>
      <c r="H16218" s="83"/>
    </row>
    <row r="16219" spans="7:8" ht="14.45" x14ac:dyDescent="0.3">
      <c r="G16219" s="83"/>
      <c r="H16219" s="83"/>
    </row>
    <row r="16220" spans="7:8" ht="14.45" x14ac:dyDescent="0.3">
      <c r="G16220" s="83"/>
      <c r="H16220" s="83"/>
    </row>
    <row r="16221" spans="7:8" ht="14.45" x14ac:dyDescent="0.3">
      <c r="G16221" s="83"/>
      <c r="H16221" s="83"/>
    </row>
    <row r="16222" spans="7:8" ht="14.45" x14ac:dyDescent="0.3">
      <c r="G16222" s="83"/>
      <c r="H16222" s="83"/>
    </row>
    <row r="16223" spans="7:8" ht="14.45" x14ac:dyDescent="0.3">
      <c r="G16223" s="83"/>
      <c r="H16223" s="83"/>
    </row>
    <row r="16224" spans="7:8" ht="14.45" x14ac:dyDescent="0.3">
      <c r="G16224" s="83"/>
      <c r="H16224" s="83"/>
    </row>
    <row r="16225" spans="7:8" ht="14.45" x14ac:dyDescent="0.3">
      <c r="G16225" s="83"/>
      <c r="H16225" s="83"/>
    </row>
    <row r="16226" spans="7:8" ht="14.45" x14ac:dyDescent="0.3">
      <c r="G16226" s="83"/>
      <c r="H16226" s="83"/>
    </row>
    <row r="16227" spans="7:8" ht="14.45" x14ac:dyDescent="0.3">
      <c r="G16227" s="83"/>
      <c r="H16227" s="83"/>
    </row>
    <row r="16228" spans="7:8" ht="14.45" x14ac:dyDescent="0.3">
      <c r="G16228" s="83"/>
      <c r="H16228" s="83"/>
    </row>
    <row r="16229" spans="7:8" ht="14.45" x14ac:dyDescent="0.3">
      <c r="G16229" s="83"/>
      <c r="H16229" s="83"/>
    </row>
    <row r="16230" spans="7:8" ht="14.45" x14ac:dyDescent="0.3">
      <c r="G16230" s="83"/>
      <c r="H16230" s="83"/>
    </row>
    <row r="16231" spans="7:8" ht="14.45" x14ac:dyDescent="0.3">
      <c r="G16231" s="83"/>
      <c r="H16231" s="83"/>
    </row>
    <row r="16232" spans="7:8" ht="14.45" x14ac:dyDescent="0.3">
      <c r="G16232" s="83"/>
      <c r="H16232" s="83"/>
    </row>
    <row r="16233" spans="7:8" ht="14.45" x14ac:dyDescent="0.3">
      <c r="G16233" s="83"/>
      <c r="H16233" s="83"/>
    </row>
    <row r="16234" spans="7:8" ht="14.45" x14ac:dyDescent="0.3">
      <c r="G16234" s="83"/>
      <c r="H16234" s="83"/>
    </row>
    <row r="16235" spans="7:8" ht="14.45" x14ac:dyDescent="0.3">
      <c r="G16235" s="83"/>
      <c r="H16235" s="83"/>
    </row>
    <row r="16236" spans="7:8" ht="14.45" x14ac:dyDescent="0.3">
      <c r="G16236" s="83"/>
      <c r="H16236" s="83"/>
    </row>
    <row r="16237" spans="7:8" ht="14.45" x14ac:dyDescent="0.3">
      <c r="G16237" s="83"/>
      <c r="H16237" s="83"/>
    </row>
    <row r="16238" spans="7:8" ht="14.45" x14ac:dyDescent="0.3">
      <c r="G16238" s="83"/>
      <c r="H16238" s="83"/>
    </row>
    <row r="16239" spans="7:8" ht="14.45" x14ac:dyDescent="0.3">
      <c r="G16239" s="83"/>
      <c r="H16239" s="83"/>
    </row>
    <row r="16240" spans="7:8" ht="14.45" x14ac:dyDescent="0.3">
      <c r="G16240" s="83"/>
      <c r="H16240" s="83"/>
    </row>
    <row r="16241" spans="7:8" ht="14.45" x14ac:dyDescent="0.3">
      <c r="G16241" s="83"/>
      <c r="H16241" s="83"/>
    </row>
    <row r="16242" spans="7:8" ht="14.45" x14ac:dyDescent="0.3">
      <c r="G16242" s="83"/>
      <c r="H16242" s="83"/>
    </row>
    <row r="16243" spans="7:8" ht="14.45" x14ac:dyDescent="0.3">
      <c r="G16243" s="83"/>
      <c r="H16243" s="83"/>
    </row>
    <row r="16244" spans="7:8" ht="14.45" x14ac:dyDescent="0.3">
      <c r="G16244" s="83"/>
      <c r="H16244" s="83"/>
    </row>
    <row r="16245" spans="7:8" ht="14.45" x14ac:dyDescent="0.3">
      <c r="G16245" s="83"/>
      <c r="H16245" s="83"/>
    </row>
    <row r="16246" spans="7:8" ht="14.45" x14ac:dyDescent="0.3">
      <c r="G16246" s="83"/>
      <c r="H16246" s="83"/>
    </row>
    <row r="16247" spans="7:8" ht="14.45" x14ac:dyDescent="0.3">
      <c r="G16247" s="83"/>
      <c r="H16247" s="83"/>
    </row>
    <row r="16248" spans="7:8" ht="14.45" x14ac:dyDescent="0.3">
      <c r="G16248" s="83"/>
      <c r="H16248" s="83"/>
    </row>
    <row r="16249" spans="7:8" ht="14.45" x14ac:dyDescent="0.3">
      <c r="G16249" s="83"/>
      <c r="H16249" s="83"/>
    </row>
    <row r="16250" spans="7:8" ht="14.45" x14ac:dyDescent="0.3">
      <c r="G16250" s="83"/>
      <c r="H16250" s="83"/>
    </row>
    <row r="16251" spans="7:8" ht="14.45" x14ac:dyDescent="0.3">
      <c r="G16251" s="83"/>
      <c r="H16251" s="83"/>
    </row>
    <row r="16252" spans="7:8" ht="14.45" x14ac:dyDescent="0.3">
      <c r="G16252" s="83"/>
      <c r="H16252" s="83"/>
    </row>
    <row r="16253" spans="7:8" ht="14.45" x14ac:dyDescent="0.3">
      <c r="G16253" s="83"/>
      <c r="H16253" s="83"/>
    </row>
    <row r="16254" spans="7:8" ht="14.45" x14ac:dyDescent="0.3">
      <c r="G16254" s="83"/>
      <c r="H16254" s="83"/>
    </row>
    <row r="16255" spans="7:8" ht="14.45" x14ac:dyDescent="0.3">
      <c r="G16255" s="83"/>
      <c r="H16255" s="83"/>
    </row>
    <row r="16256" spans="7:8" ht="14.45" x14ac:dyDescent="0.3">
      <c r="G16256" s="83"/>
      <c r="H16256" s="83"/>
    </row>
    <row r="16257" spans="7:8" ht="14.45" x14ac:dyDescent="0.3">
      <c r="G16257" s="83"/>
      <c r="H16257" s="83"/>
    </row>
    <row r="16258" spans="7:8" ht="14.45" x14ac:dyDescent="0.3">
      <c r="G16258" s="83"/>
      <c r="H16258" s="83"/>
    </row>
    <row r="16259" spans="7:8" ht="14.45" x14ac:dyDescent="0.3">
      <c r="G16259" s="83"/>
      <c r="H16259" s="83"/>
    </row>
    <row r="16260" spans="7:8" ht="14.45" x14ac:dyDescent="0.3">
      <c r="G16260" s="83"/>
      <c r="H16260" s="83"/>
    </row>
    <row r="16261" spans="7:8" ht="14.45" x14ac:dyDescent="0.3">
      <c r="G16261" s="83"/>
      <c r="H16261" s="83"/>
    </row>
    <row r="16262" spans="7:8" ht="14.45" x14ac:dyDescent="0.3">
      <c r="G16262" s="83"/>
      <c r="H16262" s="83"/>
    </row>
    <row r="16263" spans="7:8" ht="14.45" x14ac:dyDescent="0.3">
      <c r="G16263" s="83"/>
      <c r="H16263" s="83"/>
    </row>
    <row r="16264" spans="7:8" ht="14.45" x14ac:dyDescent="0.3">
      <c r="G16264" s="83"/>
      <c r="H16264" s="83"/>
    </row>
    <row r="16265" spans="7:8" ht="14.45" x14ac:dyDescent="0.3">
      <c r="G16265" s="83"/>
      <c r="H16265" s="83"/>
    </row>
    <row r="16266" spans="7:8" ht="14.45" x14ac:dyDescent="0.3">
      <c r="G16266" s="83"/>
      <c r="H16266" s="83"/>
    </row>
    <row r="16267" spans="7:8" ht="14.45" x14ac:dyDescent="0.3">
      <c r="G16267" s="83"/>
      <c r="H16267" s="83"/>
    </row>
    <row r="16268" spans="7:8" ht="14.45" x14ac:dyDescent="0.3">
      <c r="G16268" s="83"/>
      <c r="H16268" s="83"/>
    </row>
    <row r="16269" spans="7:8" ht="14.45" x14ac:dyDescent="0.3">
      <c r="G16269" s="83"/>
      <c r="H16269" s="83"/>
    </row>
    <row r="16270" spans="7:8" ht="14.45" x14ac:dyDescent="0.3">
      <c r="G16270" s="83"/>
      <c r="H16270" s="83"/>
    </row>
    <row r="16271" spans="7:8" ht="14.45" x14ac:dyDescent="0.3">
      <c r="G16271" s="83"/>
      <c r="H16271" s="83"/>
    </row>
    <row r="16272" spans="7:8" ht="14.45" x14ac:dyDescent="0.3">
      <c r="G16272" s="83"/>
      <c r="H16272" s="83"/>
    </row>
    <row r="16273" spans="7:8" ht="14.45" x14ac:dyDescent="0.3">
      <c r="G16273" s="83"/>
      <c r="H16273" s="83"/>
    </row>
    <row r="16274" spans="7:8" ht="14.45" x14ac:dyDescent="0.3">
      <c r="G16274" s="83"/>
      <c r="H16274" s="83"/>
    </row>
    <row r="16275" spans="7:8" ht="14.45" x14ac:dyDescent="0.3">
      <c r="G16275" s="83"/>
      <c r="H16275" s="83"/>
    </row>
    <row r="16276" spans="7:8" ht="14.45" x14ac:dyDescent="0.3">
      <c r="G16276" s="83"/>
      <c r="H16276" s="83"/>
    </row>
    <row r="16277" spans="7:8" ht="14.45" x14ac:dyDescent="0.3">
      <c r="G16277" s="83"/>
      <c r="H16277" s="83"/>
    </row>
    <row r="16278" spans="7:8" ht="14.45" x14ac:dyDescent="0.3">
      <c r="G16278" s="83"/>
      <c r="H16278" s="83"/>
    </row>
    <row r="16279" spans="7:8" ht="14.45" x14ac:dyDescent="0.3">
      <c r="G16279" s="83"/>
      <c r="H16279" s="83"/>
    </row>
    <row r="16280" spans="7:8" ht="14.45" x14ac:dyDescent="0.3">
      <c r="G16280" s="83"/>
      <c r="H16280" s="83"/>
    </row>
    <row r="16281" spans="7:8" ht="14.45" x14ac:dyDescent="0.3">
      <c r="G16281" s="83"/>
      <c r="H16281" s="83"/>
    </row>
    <row r="16282" spans="7:8" ht="14.45" x14ac:dyDescent="0.3">
      <c r="G16282" s="83"/>
      <c r="H16282" s="83"/>
    </row>
    <row r="16283" spans="7:8" ht="14.45" x14ac:dyDescent="0.3">
      <c r="G16283" s="83"/>
      <c r="H16283" s="83"/>
    </row>
    <row r="16284" spans="7:8" ht="14.45" x14ac:dyDescent="0.3">
      <c r="G16284" s="83"/>
      <c r="H16284" s="83"/>
    </row>
    <row r="16285" spans="7:8" ht="14.45" x14ac:dyDescent="0.3">
      <c r="G16285" s="83"/>
      <c r="H16285" s="83"/>
    </row>
    <row r="16286" spans="7:8" ht="14.45" x14ac:dyDescent="0.3">
      <c r="G16286" s="83"/>
      <c r="H16286" s="83"/>
    </row>
    <row r="16287" spans="7:8" ht="14.45" x14ac:dyDescent="0.3">
      <c r="G16287" s="83"/>
      <c r="H16287" s="83"/>
    </row>
    <row r="16288" spans="7:8" ht="14.45" x14ac:dyDescent="0.3">
      <c r="G16288" s="83"/>
      <c r="H16288" s="83"/>
    </row>
    <row r="16289" spans="7:8" ht="14.45" x14ac:dyDescent="0.3">
      <c r="G16289" s="83"/>
      <c r="H16289" s="83"/>
    </row>
    <row r="16290" spans="7:8" ht="14.45" x14ac:dyDescent="0.3">
      <c r="G16290" s="83"/>
      <c r="H16290" s="83"/>
    </row>
    <row r="16291" spans="7:8" ht="14.45" x14ac:dyDescent="0.3">
      <c r="G16291" s="83"/>
      <c r="H16291" s="83"/>
    </row>
    <row r="16292" spans="7:8" ht="14.45" x14ac:dyDescent="0.3">
      <c r="G16292" s="83"/>
      <c r="H16292" s="83"/>
    </row>
    <row r="16293" spans="7:8" ht="14.45" x14ac:dyDescent="0.3">
      <c r="G16293" s="83"/>
      <c r="H16293" s="83"/>
    </row>
    <row r="16294" spans="7:8" ht="14.45" x14ac:dyDescent="0.3">
      <c r="G16294" s="83"/>
      <c r="H16294" s="83"/>
    </row>
    <row r="16295" spans="7:8" ht="14.45" x14ac:dyDescent="0.3">
      <c r="G16295" s="83"/>
      <c r="H16295" s="83"/>
    </row>
    <row r="16296" spans="7:8" ht="14.45" x14ac:dyDescent="0.3">
      <c r="G16296" s="83"/>
      <c r="H16296" s="83"/>
    </row>
    <row r="16297" spans="7:8" ht="14.45" x14ac:dyDescent="0.3">
      <c r="G16297" s="83"/>
      <c r="H16297" s="83"/>
    </row>
    <row r="16298" spans="7:8" ht="14.45" x14ac:dyDescent="0.3">
      <c r="G16298" s="83"/>
      <c r="H16298" s="83"/>
    </row>
    <row r="16299" spans="7:8" ht="14.45" x14ac:dyDescent="0.3">
      <c r="G16299" s="83"/>
      <c r="H16299" s="83"/>
    </row>
    <row r="16300" spans="7:8" ht="14.45" x14ac:dyDescent="0.3">
      <c r="G16300" s="83"/>
      <c r="H16300" s="83"/>
    </row>
    <row r="16301" spans="7:8" ht="14.45" x14ac:dyDescent="0.3">
      <c r="G16301" s="83"/>
      <c r="H16301" s="83"/>
    </row>
    <row r="16302" spans="7:8" ht="14.45" x14ac:dyDescent="0.3">
      <c r="G16302" s="83"/>
      <c r="H16302" s="83"/>
    </row>
    <row r="16303" spans="7:8" ht="14.45" x14ac:dyDescent="0.3">
      <c r="G16303" s="83"/>
      <c r="H16303" s="83"/>
    </row>
    <row r="16304" spans="7:8" ht="14.45" x14ac:dyDescent="0.3">
      <c r="G16304" s="83"/>
      <c r="H16304" s="83"/>
    </row>
    <row r="16305" spans="7:8" ht="14.45" x14ac:dyDescent="0.3">
      <c r="G16305" s="83"/>
      <c r="H16305" s="83"/>
    </row>
    <row r="16306" spans="7:8" ht="14.45" x14ac:dyDescent="0.3">
      <c r="G16306" s="83"/>
      <c r="H16306" s="83"/>
    </row>
    <row r="16307" spans="7:8" ht="14.45" x14ac:dyDescent="0.3">
      <c r="G16307" s="83"/>
      <c r="H16307" s="83"/>
    </row>
    <row r="16308" spans="7:8" ht="14.45" x14ac:dyDescent="0.3">
      <c r="G16308" s="83"/>
      <c r="H16308" s="83"/>
    </row>
    <row r="16309" spans="7:8" ht="14.45" x14ac:dyDescent="0.3">
      <c r="G16309" s="83"/>
      <c r="H16309" s="83"/>
    </row>
    <row r="16310" spans="7:8" ht="14.45" x14ac:dyDescent="0.3">
      <c r="G16310" s="83"/>
      <c r="H16310" s="83"/>
    </row>
    <row r="16311" spans="7:8" ht="14.45" x14ac:dyDescent="0.3">
      <c r="G16311" s="83"/>
      <c r="H16311" s="83"/>
    </row>
    <row r="16312" spans="7:8" ht="14.45" x14ac:dyDescent="0.3">
      <c r="G16312" s="83"/>
      <c r="H16312" s="83"/>
    </row>
    <row r="16313" spans="7:8" ht="14.45" x14ac:dyDescent="0.3">
      <c r="G16313" s="83"/>
      <c r="H16313" s="83"/>
    </row>
    <row r="16314" spans="7:8" ht="14.45" x14ac:dyDescent="0.3">
      <c r="G16314" s="83"/>
      <c r="H16314" s="83"/>
    </row>
    <row r="16315" spans="7:8" ht="14.45" x14ac:dyDescent="0.3">
      <c r="G16315" s="83"/>
      <c r="H16315" s="83"/>
    </row>
    <row r="16316" spans="7:8" ht="14.45" x14ac:dyDescent="0.3">
      <c r="G16316" s="83"/>
      <c r="H16316" s="83"/>
    </row>
    <row r="16317" spans="7:8" ht="14.45" x14ac:dyDescent="0.3">
      <c r="G16317" s="83"/>
      <c r="H16317" s="83"/>
    </row>
    <row r="16318" spans="7:8" ht="14.45" x14ac:dyDescent="0.3">
      <c r="G16318" s="83"/>
      <c r="H16318" s="83"/>
    </row>
    <row r="16319" spans="7:8" ht="14.45" x14ac:dyDescent="0.3">
      <c r="G16319" s="83"/>
      <c r="H16319" s="83"/>
    </row>
    <row r="16320" spans="7:8" ht="14.45" x14ac:dyDescent="0.3">
      <c r="G16320" s="83"/>
      <c r="H16320" s="83"/>
    </row>
    <row r="16321" spans="7:8" ht="14.45" x14ac:dyDescent="0.3">
      <c r="G16321" s="83"/>
      <c r="H16321" s="83"/>
    </row>
    <row r="16322" spans="7:8" ht="14.45" x14ac:dyDescent="0.3">
      <c r="G16322" s="83"/>
      <c r="H16322" s="83"/>
    </row>
    <row r="16323" spans="7:8" ht="14.45" x14ac:dyDescent="0.3">
      <c r="G16323" s="83"/>
      <c r="H16323" s="83"/>
    </row>
    <row r="16324" spans="7:8" ht="14.45" x14ac:dyDescent="0.3">
      <c r="G16324" s="83"/>
      <c r="H16324" s="83"/>
    </row>
    <row r="16325" spans="7:8" ht="14.45" x14ac:dyDescent="0.3">
      <c r="G16325" s="83"/>
      <c r="H16325" s="83"/>
    </row>
    <row r="16326" spans="7:8" ht="14.45" x14ac:dyDescent="0.3">
      <c r="G16326" s="83"/>
      <c r="H16326" s="83"/>
    </row>
    <row r="16327" spans="7:8" ht="14.45" x14ac:dyDescent="0.3">
      <c r="G16327" s="83"/>
      <c r="H16327" s="83"/>
    </row>
    <row r="16328" spans="7:8" ht="14.45" x14ac:dyDescent="0.3">
      <c r="G16328" s="83"/>
      <c r="H16328" s="83"/>
    </row>
    <row r="16329" spans="7:8" ht="14.45" x14ac:dyDescent="0.3">
      <c r="G16329" s="83"/>
      <c r="H16329" s="83"/>
    </row>
    <row r="16330" spans="7:8" ht="14.45" x14ac:dyDescent="0.3">
      <c r="G16330" s="83"/>
      <c r="H16330" s="83"/>
    </row>
    <row r="16331" spans="7:8" ht="14.45" x14ac:dyDescent="0.3">
      <c r="G16331" s="83"/>
      <c r="H16331" s="83"/>
    </row>
    <row r="16332" spans="7:8" ht="14.45" x14ac:dyDescent="0.3">
      <c r="G16332" s="83"/>
      <c r="H16332" s="83"/>
    </row>
    <row r="16333" spans="7:8" ht="14.45" x14ac:dyDescent="0.3">
      <c r="G16333" s="83"/>
      <c r="H16333" s="83"/>
    </row>
    <row r="16334" spans="7:8" ht="14.45" x14ac:dyDescent="0.3">
      <c r="G16334" s="83"/>
      <c r="H16334" s="83"/>
    </row>
    <row r="16335" spans="7:8" ht="14.45" x14ac:dyDescent="0.3">
      <c r="G16335" s="83"/>
      <c r="H16335" s="83"/>
    </row>
    <row r="16336" spans="7:8" ht="14.45" x14ac:dyDescent="0.3">
      <c r="G16336" s="83"/>
      <c r="H16336" s="83"/>
    </row>
    <row r="16337" spans="7:8" ht="14.45" x14ac:dyDescent="0.3">
      <c r="G16337" s="83"/>
      <c r="H16337" s="83"/>
    </row>
    <row r="16338" spans="7:8" ht="14.45" x14ac:dyDescent="0.3">
      <c r="G16338" s="83"/>
      <c r="H16338" s="83"/>
    </row>
    <row r="16339" spans="7:8" ht="14.45" x14ac:dyDescent="0.3">
      <c r="G16339" s="83"/>
      <c r="H16339" s="83"/>
    </row>
    <row r="16340" spans="7:8" ht="14.45" x14ac:dyDescent="0.3">
      <c r="G16340" s="83"/>
      <c r="H16340" s="83"/>
    </row>
    <row r="16341" spans="7:8" ht="14.45" x14ac:dyDescent="0.3">
      <c r="G16341" s="83"/>
      <c r="H16341" s="83"/>
    </row>
    <row r="16342" spans="7:8" ht="14.45" x14ac:dyDescent="0.3">
      <c r="G16342" s="83"/>
      <c r="H16342" s="83"/>
    </row>
    <row r="16343" spans="7:8" ht="14.45" x14ac:dyDescent="0.3">
      <c r="G16343" s="83"/>
      <c r="H16343" s="83"/>
    </row>
    <row r="16344" spans="7:8" ht="14.45" x14ac:dyDescent="0.3">
      <c r="G16344" s="83"/>
      <c r="H16344" s="83"/>
    </row>
    <row r="16345" spans="7:8" ht="14.45" x14ac:dyDescent="0.3">
      <c r="G16345" s="83"/>
      <c r="H16345" s="83"/>
    </row>
    <row r="16346" spans="7:8" ht="14.45" x14ac:dyDescent="0.3">
      <c r="G16346" s="83"/>
      <c r="H16346" s="83"/>
    </row>
    <row r="16347" spans="7:8" ht="14.45" x14ac:dyDescent="0.3">
      <c r="G16347" s="83"/>
      <c r="H16347" s="83"/>
    </row>
    <row r="16348" spans="7:8" ht="14.45" x14ac:dyDescent="0.3">
      <c r="G16348" s="83"/>
      <c r="H16348" s="83"/>
    </row>
    <row r="16349" spans="7:8" ht="14.45" x14ac:dyDescent="0.3">
      <c r="G16349" s="83"/>
      <c r="H16349" s="83"/>
    </row>
    <row r="16350" spans="7:8" ht="14.45" x14ac:dyDescent="0.3">
      <c r="G16350" s="83"/>
      <c r="H16350" s="83"/>
    </row>
    <row r="16351" spans="7:8" ht="14.45" x14ac:dyDescent="0.3">
      <c r="G16351" s="83"/>
      <c r="H16351" s="83"/>
    </row>
    <row r="16352" spans="7:8" ht="14.45" x14ac:dyDescent="0.3">
      <c r="G16352" s="83"/>
      <c r="H16352" s="83"/>
    </row>
    <row r="16353" spans="7:8" ht="14.45" x14ac:dyDescent="0.3">
      <c r="G16353" s="83"/>
      <c r="H16353" s="83"/>
    </row>
    <row r="16354" spans="7:8" ht="14.45" x14ac:dyDescent="0.3">
      <c r="G16354" s="83"/>
      <c r="H16354" s="83"/>
    </row>
    <row r="16355" spans="7:8" ht="14.45" x14ac:dyDescent="0.3">
      <c r="G16355" s="83"/>
      <c r="H16355" s="83"/>
    </row>
    <row r="16356" spans="7:8" ht="14.45" x14ac:dyDescent="0.3">
      <c r="G16356" s="83"/>
      <c r="H16356" s="83"/>
    </row>
    <row r="16357" spans="7:8" ht="14.45" x14ac:dyDescent="0.3">
      <c r="G16357" s="83"/>
      <c r="H16357" s="83"/>
    </row>
    <row r="16358" spans="7:8" ht="14.45" x14ac:dyDescent="0.3">
      <c r="G16358" s="83"/>
      <c r="H16358" s="83"/>
    </row>
    <row r="16359" spans="7:8" ht="14.45" x14ac:dyDescent="0.3">
      <c r="G16359" s="83"/>
      <c r="H16359" s="83"/>
    </row>
    <row r="16360" spans="7:8" ht="14.45" x14ac:dyDescent="0.3">
      <c r="G16360" s="83"/>
      <c r="H16360" s="83"/>
    </row>
    <row r="16361" spans="7:8" ht="14.45" x14ac:dyDescent="0.3">
      <c r="G16361" s="83"/>
      <c r="H16361" s="83"/>
    </row>
    <row r="16362" spans="7:8" ht="14.45" x14ac:dyDescent="0.3">
      <c r="G16362" s="83"/>
      <c r="H16362" s="83"/>
    </row>
    <row r="16363" spans="7:8" ht="14.45" x14ac:dyDescent="0.3">
      <c r="G16363" s="83"/>
      <c r="H16363" s="83"/>
    </row>
    <row r="16364" spans="7:8" ht="14.45" x14ac:dyDescent="0.3">
      <c r="G16364" s="83"/>
      <c r="H16364" s="83"/>
    </row>
    <row r="16365" spans="7:8" ht="14.45" x14ac:dyDescent="0.3">
      <c r="G16365" s="83"/>
      <c r="H16365" s="83"/>
    </row>
    <row r="16366" spans="7:8" ht="14.45" x14ac:dyDescent="0.3">
      <c r="G16366" s="83"/>
      <c r="H16366" s="83"/>
    </row>
    <row r="16367" spans="7:8" ht="14.45" x14ac:dyDescent="0.3">
      <c r="G16367" s="83"/>
      <c r="H16367" s="83"/>
    </row>
    <row r="16368" spans="7:8" ht="14.45" x14ac:dyDescent="0.3">
      <c r="G16368" s="83"/>
      <c r="H16368" s="83"/>
    </row>
    <row r="16369" spans="7:8" ht="14.45" x14ac:dyDescent="0.3">
      <c r="G16369" s="83"/>
      <c r="H16369" s="83"/>
    </row>
    <row r="16370" spans="7:8" ht="14.45" x14ac:dyDescent="0.3">
      <c r="G16370" s="83"/>
      <c r="H16370" s="83"/>
    </row>
    <row r="16371" spans="7:8" ht="14.45" x14ac:dyDescent="0.3">
      <c r="G16371" s="83"/>
      <c r="H16371" s="83"/>
    </row>
    <row r="16372" spans="7:8" ht="14.45" x14ac:dyDescent="0.3">
      <c r="G16372" s="83"/>
      <c r="H16372" s="83"/>
    </row>
    <row r="16373" spans="7:8" ht="14.45" x14ac:dyDescent="0.3">
      <c r="G16373" s="83"/>
      <c r="H16373" s="83"/>
    </row>
    <row r="16374" spans="7:8" ht="14.45" x14ac:dyDescent="0.3">
      <c r="G16374" s="83"/>
      <c r="H16374" s="83"/>
    </row>
    <row r="16375" spans="7:8" ht="14.45" x14ac:dyDescent="0.3">
      <c r="G16375" s="83"/>
      <c r="H16375" s="83"/>
    </row>
    <row r="16376" spans="7:8" ht="14.45" x14ac:dyDescent="0.3">
      <c r="G16376" s="83"/>
      <c r="H16376" s="83"/>
    </row>
    <row r="16377" spans="7:8" ht="14.45" x14ac:dyDescent="0.3">
      <c r="G16377" s="83"/>
      <c r="H16377" s="83"/>
    </row>
    <row r="16378" spans="7:8" ht="14.45" x14ac:dyDescent="0.3">
      <c r="G16378" s="83"/>
      <c r="H16378" s="83"/>
    </row>
    <row r="16379" spans="7:8" ht="14.45" x14ac:dyDescent="0.3">
      <c r="G16379" s="83"/>
      <c r="H16379" s="83"/>
    </row>
    <row r="16380" spans="7:8" ht="14.45" x14ac:dyDescent="0.3">
      <c r="G16380" s="83"/>
      <c r="H16380" s="83"/>
    </row>
    <row r="16381" spans="7:8" ht="14.45" x14ac:dyDescent="0.3">
      <c r="G16381" s="83"/>
      <c r="H16381" s="83"/>
    </row>
    <row r="16382" spans="7:8" ht="14.45" x14ac:dyDescent="0.3">
      <c r="G16382" s="83"/>
      <c r="H16382" s="83"/>
    </row>
    <row r="16383" spans="7:8" ht="14.45" x14ac:dyDescent="0.3">
      <c r="G16383" s="83"/>
      <c r="H16383" s="83"/>
    </row>
    <row r="16384" spans="7:8" ht="14.45" x14ac:dyDescent="0.3">
      <c r="G16384" s="83"/>
      <c r="H16384" s="83"/>
    </row>
  </sheetData>
  <autoFilter ref="E7:F64" xr:uid="{C22B1A58-6F61-490A-A496-8C1C561294A9}"/>
  <sortState xmlns:xlrd2="http://schemas.microsoft.com/office/spreadsheetml/2017/richdata2" ref="B40:I46">
    <sortCondition ref="D40:D46"/>
    <sortCondition descending="1" ref="I40:I46"/>
    <sortCondition ref="B40:B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1095-FE76-4531-AE38-0B18C8D7B6FD}">
  <sheetPr codeName="Arkusz1">
    <tabColor theme="7" tint="0.79998168889431442"/>
  </sheetPr>
  <dimension ref="A3:I20"/>
  <sheetViews>
    <sheetView workbookViewId="0">
      <selection activeCell="C4" sqref="C4"/>
    </sheetView>
  </sheetViews>
  <sheetFormatPr defaultRowHeight="15" x14ac:dyDescent="0.25"/>
  <cols>
    <col min="2" max="2" width="12.28515625" customWidth="1"/>
    <col min="3" max="3" width="19.42578125" customWidth="1"/>
    <col min="6" max="6" width="8.7109375" style="26"/>
    <col min="7" max="7" width="24.28515625" customWidth="1"/>
  </cols>
  <sheetData>
    <row r="3" spans="1:9" x14ac:dyDescent="0.25">
      <c r="B3" t="s">
        <v>2679</v>
      </c>
      <c r="D3" t="s">
        <v>2793</v>
      </c>
      <c r="F3" s="26" t="s">
        <v>5479</v>
      </c>
      <c r="H3" t="s">
        <v>2648</v>
      </c>
    </row>
    <row r="4" spans="1:9" x14ac:dyDescent="0.25">
      <c r="A4" t="s">
        <v>1</v>
      </c>
      <c r="B4" s="20" t="str">
        <f>+TEXT(WK_,"00")</f>
        <v>02</v>
      </c>
      <c r="C4" t="str">
        <f>+VLOOKUP(TEXT(B4,"00"),Tabela1[[Kod GUS]:[Nazwa JST]],2,FALSE)</f>
        <v>Dolnośląskie</v>
      </c>
      <c r="D4" s="20" t="str">
        <f>+TEXT('Powiaty jednostkowo'!WK_,"00")</f>
        <v>02</v>
      </c>
      <c r="E4" t="str">
        <f>+VLOOKUP(TEXT(D4,"00"),Tabela1[[Kod GUS]:[Nazwa JST]],2,FALSE)</f>
        <v>Dolnośląskie</v>
      </c>
      <c r="F4" s="20" t="str">
        <f>+TEXT('MNPP jednostkowo'!WK_,"00")</f>
        <v>02</v>
      </c>
      <c r="G4" t="str">
        <f>+VLOOKUP(TEXT(F4,"00"),Tabela1[[Kod GUS]:[Nazwa JST]],2,FALSE)</f>
        <v>Dolnośląskie</v>
      </c>
      <c r="H4" s="20" t="str">
        <f>+TEXT('Woj. jednostkowo '!WK_,"00")</f>
        <v>02</v>
      </c>
      <c r="I4" t="str">
        <f>+VLOOKUP(TEXT(H4,"00"),Tabela1[[Kod GUS]:[Nazwa JST]],2,FALSE)</f>
        <v>Dolnośląskie</v>
      </c>
    </row>
    <row r="5" spans="1:9" x14ac:dyDescent="0.25">
      <c r="A5" t="s">
        <v>2677</v>
      </c>
      <c r="B5" s="20" t="str">
        <f>+TEXT(WK_,"00")&amp;TEXT(PK,"00")</f>
        <v>0202</v>
      </c>
      <c r="C5" t="str">
        <f>+VLOOKUP(TEXT(B5,"0000"),Tabela1[[Kod GUS]:[Nazwa JST]],2,FALSE)</f>
        <v>dzierżoniowski</v>
      </c>
      <c r="D5" s="20" t="str">
        <f>+TEXT('Powiaty jednostkowo'!WK_,"00")&amp;TEXT('Powiaty jednostkowo'!PK,"00")</f>
        <v>0201</v>
      </c>
      <c r="E5" t="str">
        <f>+VLOOKUP(TEXT(D5,"0000"),Tabela1[[Kod GUS]:[Nazwa JST]],2,FALSE)</f>
        <v>bolesławiecki</v>
      </c>
      <c r="F5" s="20" t="str">
        <f>+TEXT('MNPP jednostkowo'!WK_,"00")&amp;TEXT('MNPP jednostkowo'!PK,"00")</f>
        <v>0261</v>
      </c>
      <c r="G5" t="str">
        <f>+VLOOKUP(TEXT(F5,"0000"),Tabela1[[Kod GUS]:[Nazwa JST]],2,FALSE)</f>
        <v>Jelenia Góra</v>
      </c>
    </row>
    <row r="6" spans="1:9" x14ac:dyDescent="0.25">
      <c r="A6" t="s">
        <v>2678</v>
      </c>
      <c r="B6" s="20" t="str">
        <f>+TEXT(WK_,"00")&amp;TEXT(PK,"00")&amp;TEXT(GK,"00")</f>
        <v>020201</v>
      </c>
      <c r="C6" t="str">
        <f>+VLOOKUP(TEXT(B6,"000000"),Tabela1[[Kod GUS]:[Nazwa JST]],2,FALSE)</f>
        <v>BIELAWA</v>
      </c>
      <c r="D6" s="20"/>
      <c r="F6" s="20"/>
    </row>
    <row r="7" spans="1:9" x14ac:dyDescent="0.25">
      <c r="B7" s="20"/>
    </row>
    <row r="8" spans="1:9" x14ac:dyDescent="0.25">
      <c r="A8" t="s">
        <v>5480</v>
      </c>
      <c r="B8" s="85">
        <f>+IF(ISERROR(MATCH('Gminy jednostkowo'!$B$5,Tabela1[Kod GUS],0)),2808,MATCH('Gminy jednostkowo'!$B$5,Tabela1[Kod GUS],0))</f>
        <v>7</v>
      </c>
      <c r="C8" t="s">
        <v>5482</v>
      </c>
      <c r="D8" s="85">
        <f>+IF(ISERROR(MATCH('Powiaty jednostkowo'!$B$5,Tabela1[Kod GUS],0)),2808,MATCH('Powiaty jednostkowo'!$B$5,Tabela1[Kod GUS],0))</f>
        <v>2478</v>
      </c>
      <c r="E8" t="s">
        <v>5484</v>
      </c>
      <c r="F8" s="85">
        <f>+IF(ISERROR(MATCH('MNPP jednostkowo'!$B$5,Tabela1[Kod GUS],0)),2808,MATCH('MNPP jednostkowo'!$B$5,Tabela1[Kod GUS],0))</f>
        <v>2412</v>
      </c>
      <c r="G8" t="s">
        <v>5487</v>
      </c>
      <c r="H8" s="85">
        <f>+IF(ISERROR(MATCH('Woj. jednostkowo '!$B$5,Tabela1[Kod GUS],0)),2808,MATCH('Woj. jednostkowo '!$B$5,Tabela1[Kod GUS],0))</f>
        <v>2792</v>
      </c>
    </row>
    <row r="9" spans="1:9" x14ac:dyDescent="0.25">
      <c r="A9" t="s">
        <v>5481</v>
      </c>
      <c r="B9" s="20">
        <f>+IF(ISERROR(MATCH('Gminy jednostkowo'!$B$5,TabIPW[Kod GUS],0)),2808,MATCH('Gminy jednostkowo'!$B$5,TabIPW[Kod GUS],0))</f>
        <v>7</v>
      </c>
      <c r="C9" t="s">
        <v>5483</v>
      </c>
      <c r="D9" s="20">
        <f>+IF(ISERROR(MATCH('Powiaty jednostkowo'!$B$5,TabIPW[Kod GUS],0)),2808,MATCH('Powiaty jednostkowo'!$B$5,TabIPW[Kod GUS],0))</f>
        <v>2478</v>
      </c>
      <c r="E9" t="s">
        <v>5485</v>
      </c>
      <c r="F9" s="20">
        <f>+IF(ISERROR(MATCH('MNPP jednostkowo'!$B$5,TabIPW[Kod GUS],0)),2808,MATCH('MNPP jednostkowo'!$B$5,TabIPW[Kod GUS],0))</f>
        <v>2412</v>
      </c>
      <c r="G9" t="s">
        <v>5488</v>
      </c>
      <c r="H9" s="20">
        <f>+IF(ISERROR(MATCH('Woj. jednostkowo '!$B$5,TabIPW[Kod GUS],0)),2808,MATCH('Woj. jednostkowo '!$B$5,TabIPW[Kod GUS],0))</f>
        <v>2792</v>
      </c>
    </row>
    <row r="11" spans="1:9" x14ac:dyDescent="0.25">
      <c r="A11" t="s">
        <v>2679</v>
      </c>
    </row>
    <row r="12" spans="1:9" x14ac:dyDescent="0.25">
      <c r="A12" t="s">
        <v>2793</v>
      </c>
    </row>
    <row r="13" spans="1:9" x14ac:dyDescent="0.25">
      <c r="A13" t="s">
        <v>2794</v>
      </c>
    </row>
    <row r="14" spans="1:9" x14ac:dyDescent="0.25">
      <c r="A14" t="s">
        <v>2680</v>
      </c>
    </row>
    <row r="15" spans="1:9" x14ac:dyDescent="0.25">
      <c r="A15" s="26"/>
    </row>
    <row r="17" spans="1:3" x14ac:dyDescent="0.25">
      <c r="A17">
        <v>1</v>
      </c>
      <c r="B17">
        <v>310</v>
      </c>
      <c r="C17" t="s">
        <v>2792</v>
      </c>
    </row>
    <row r="18" spans="1:3" x14ac:dyDescent="0.25">
      <c r="A18">
        <v>2</v>
      </c>
      <c r="B18">
        <v>70</v>
      </c>
      <c r="C18" t="s">
        <v>2790</v>
      </c>
    </row>
    <row r="19" spans="1:3" x14ac:dyDescent="0.25">
      <c r="A19">
        <v>3</v>
      </c>
      <c r="B19">
        <v>310</v>
      </c>
      <c r="C19" t="s">
        <v>2791</v>
      </c>
    </row>
    <row r="20" spans="1:3" x14ac:dyDescent="0.25">
      <c r="A20">
        <v>4</v>
      </c>
      <c r="B20">
        <v>35</v>
      </c>
      <c r="C20" t="s">
        <v>2789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1C3C-9287-49EB-B56F-CDE669BAD3CB}">
  <sheetPr>
    <tabColor theme="8" tint="0.79998168889431442"/>
  </sheetPr>
  <dimension ref="A1:J87"/>
  <sheetViews>
    <sheetView zoomScaleNormal="100" workbookViewId="0">
      <pane ySplit="5" topLeftCell="A69" activePane="bottomLeft" state="frozen"/>
      <selection activeCell="E1" sqref="E1"/>
      <selection pane="bottomLeft" activeCell="B4" sqref="B4"/>
    </sheetView>
  </sheetViews>
  <sheetFormatPr defaultColWidth="8.7109375" defaultRowHeight="15" outlineLevelRow="1" x14ac:dyDescent="0.25"/>
  <cols>
    <col min="1" max="1" width="6" style="246" customWidth="1"/>
    <col min="2" max="2" width="9.7109375" style="246" customWidth="1"/>
    <col min="3" max="3" width="69.42578125" style="246" customWidth="1"/>
    <col min="4" max="4" width="7.5703125" style="60" customWidth="1"/>
    <col min="5" max="5" width="7.7109375" style="246" customWidth="1"/>
    <col min="6" max="7" width="17.28515625" style="246" customWidth="1"/>
    <col min="8" max="8" width="31.28515625" style="246" customWidth="1"/>
    <col min="9" max="9" width="29.7109375" style="246" customWidth="1"/>
    <col min="10" max="16384" width="8.7109375" style="246"/>
  </cols>
  <sheetData>
    <row r="1" spans="1:8" ht="25.15" customHeight="1" thickBot="1" x14ac:dyDescent="0.3">
      <c r="A1" s="324" t="s">
        <v>2788</v>
      </c>
      <c r="B1" s="325">
        <v>1</v>
      </c>
      <c r="D1" s="246"/>
    </row>
    <row r="2" spans="1:8" ht="15.6" customHeight="1" outlineLevel="1" x14ac:dyDescent="0.25">
      <c r="A2" s="300" t="s">
        <v>1</v>
      </c>
      <c r="B2" s="301">
        <v>2</v>
      </c>
      <c r="C2" s="296" t="str">
        <f>+IF(ISBLANK(WK_),"Podaj WK",IF(ISERROR(slownik!C4),"Błędny WK",slownik!C4))</f>
        <v>Dolnośląskie</v>
      </c>
      <c r="E2" s="247"/>
    </row>
    <row r="3" spans="1:8" ht="15.6" customHeight="1" outlineLevel="1" x14ac:dyDescent="0.25">
      <c r="A3" s="302" t="s">
        <v>2</v>
      </c>
      <c r="B3" s="303">
        <v>2</v>
      </c>
      <c r="C3" s="296" t="str">
        <f>+IF(AND(ISBLANK(PK),'Gminy jednostkowo'!B1&lt;&gt;4),"Podaj PK",+IF('Gminy jednostkowo'!B1=4,"",IF(ISERROR(slownik!C5),"Błędny PK",slownik!C5)))</f>
        <v>dzierżoniowski</v>
      </c>
      <c r="E3" s="247"/>
    </row>
    <row r="4" spans="1:8" ht="15.6" customHeight="1" outlineLevel="1" thickBot="1" x14ac:dyDescent="0.3">
      <c r="A4" s="313" t="s">
        <v>3</v>
      </c>
      <c r="B4" s="314">
        <v>1</v>
      </c>
      <c r="C4" s="297" t="str">
        <f>+IF(AND(ISBLANK(GK),'Gminy jednostkowo'!B1=1),"Podaj GK",+IF(OR('Gminy jednostkowo'!B1=4,'Gminy jednostkowo'!B1=3),"",IF(ISERROR(slownik!C6),"Błędny GK","")))</f>
        <v/>
      </c>
      <c r="E4" s="247"/>
    </row>
    <row r="5" spans="1:8" ht="22.15" customHeight="1" thickBot="1" x14ac:dyDescent="0.3">
      <c r="A5" s="341" t="s">
        <v>2676</v>
      </c>
      <c r="B5" s="342" t="str">
        <f>+TEXT(WK_,"00")&amp;TEXT(PK,"00")&amp;TEXT(GK,"00")</f>
        <v>020201</v>
      </c>
      <c r="C5" s="343" t="str" cm="1">
        <f t="array" ref="C5">+IF(ISERROR(INDEX(Tabela1[Nazwa JST],slownik!B8)),"Popraw WK/PK/GK",+INDEX(Tabela1[Nazwa JST],slownik!B8)&amp;" ["&amp;B5&amp;"]")</f>
        <v>BIELAWA [020201]</v>
      </c>
      <c r="E5" s="248"/>
    </row>
    <row r="6" spans="1:8" ht="19.5" customHeight="1" thickBot="1" x14ac:dyDescent="0.3">
      <c r="C6" s="249" t="str">
        <f>+C5</f>
        <v>BIELAWA [020201]</v>
      </c>
      <c r="F6" s="355" t="s">
        <v>2669</v>
      </c>
      <c r="G6" s="356" t="s">
        <v>2670</v>
      </c>
    </row>
    <row r="7" spans="1:8" ht="16.5" customHeight="1" x14ac:dyDescent="0.25">
      <c r="B7" s="80" t="s">
        <v>2737</v>
      </c>
      <c r="C7" s="81" t="s">
        <v>2786</v>
      </c>
      <c r="D7" s="250" t="s">
        <v>2760</v>
      </c>
      <c r="F7" s="407" cm="1">
        <f t="array" ref="F7">+INDEX(Tabela1[],slownik!$B$8,Indeksy!B7)</f>
        <v>850766564.49780381</v>
      </c>
      <c r="G7" s="407" cm="1">
        <f t="array" ref="G7">+INDEX(Tabela1[],slownik!$B$8,Indeksy!C7)</f>
        <v>87709369</v>
      </c>
    </row>
    <row r="8" spans="1:8" ht="16.5" customHeight="1" x14ac:dyDescent="0.25">
      <c r="B8" s="251" t="s">
        <v>2736</v>
      </c>
      <c r="C8" s="252" t="s">
        <v>5436</v>
      </c>
      <c r="D8" s="250" t="s">
        <v>2747</v>
      </c>
      <c r="F8" s="321" cm="1">
        <f t="array" ref="F8">+INDEX(Tabela1[],slownik!$B$8,Indeksy!B8)</f>
        <v>1.371</v>
      </c>
      <c r="G8" s="321" cm="1">
        <f t="array" ref="G8">+INDEX(Tabela1[],slownik!$B$8,Indeksy!C8)</f>
        <v>1.2949999999999999</v>
      </c>
    </row>
    <row r="9" spans="1:8" ht="33.6" customHeight="1" x14ac:dyDescent="0.25">
      <c r="B9" s="80" t="s">
        <v>2735</v>
      </c>
      <c r="C9" s="81" t="s">
        <v>5515</v>
      </c>
      <c r="D9" s="250" t="s">
        <v>2760</v>
      </c>
      <c r="F9" s="408" cm="1">
        <f t="array" ref="F9">+INDEX(Tabela1[],slownik!$B$8,Indeksy!B9)</f>
        <v>1166400959.9299998</v>
      </c>
      <c r="G9" s="408" cm="1">
        <f t="array" ref="G9">+INDEX(Tabela1[],slownik!$B$8,Indeksy!C9)</f>
        <v>113583633</v>
      </c>
    </row>
    <row r="10" spans="1:8" ht="15.6" customHeight="1" x14ac:dyDescent="0.25">
      <c r="B10" s="251" t="s">
        <v>2734</v>
      </c>
      <c r="C10" s="252" t="s">
        <v>5463</v>
      </c>
      <c r="D10" s="250" t="s">
        <v>2747</v>
      </c>
      <c r="F10" s="321" cm="1">
        <f t="array" ref="F10">+INDEX(Tabela1[],slownik!$B$8,Indeksy!B10)</f>
        <v>7.0000000000000007E-2</v>
      </c>
      <c r="G10" s="321" cm="1">
        <f t="array" ref="G10">+INDEX(Tabela1[],slownik!$B$8,Indeksy!C10)</f>
        <v>1.6E-2</v>
      </c>
    </row>
    <row r="11" spans="1:8" ht="31.15" customHeight="1" x14ac:dyDescent="0.25">
      <c r="B11" s="80" t="s">
        <v>2733</v>
      </c>
      <c r="C11" s="81" t="s">
        <v>5503</v>
      </c>
      <c r="D11" s="250" t="s">
        <v>2760</v>
      </c>
      <c r="F11" s="408" cm="1">
        <f t="array" ref="F11">+INDEX(Tabela1[],slownik!$B$8,Indeksy!B11)</f>
        <v>81648067.195099995</v>
      </c>
      <c r="G11" s="408" cm="1">
        <f t="array" ref="G11">+INDEX(Tabela1[],slownik!$B$8,Indeksy!C11)</f>
        <v>1817338.128</v>
      </c>
    </row>
    <row r="12" spans="1:8" ht="6.6" customHeight="1" x14ac:dyDescent="0.25">
      <c r="D12" s="246"/>
      <c r="F12" s="409"/>
      <c r="G12" s="409"/>
    </row>
    <row r="13" spans="1:8" ht="38.65" customHeight="1" x14ac:dyDescent="0.25">
      <c r="B13" s="56" t="s">
        <v>2732</v>
      </c>
      <c r="C13" s="231" t="s">
        <v>5498</v>
      </c>
      <c r="D13" s="254" t="s">
        <v>2760</v>
      </c>
      <c r="F13" s="410" cm="1">
        <f t="array" ref="F13">+INDEX(Tabela1[],slownik!$B$8,Indeksy!B13)</f>
        <v>48898521.323100001</v>
      </c>
      <c r="G13" s="409"/>
      <c r="H13" s="255"/>
    </row>
    <row r="14" spans="1:8" ht="5.65" customHeight="1" x14ac:dyDescent="0.25">
      <c r="B14" s="60"/>
      <c r="F14" s="409"/>
      <c r="G14" s="409"/>
    </row>
    <row r="15" spans="1:8" ht="33.6" customHeight="1" x14ac:dyDescent="0.25">
      <c r="B15" s="80" t="s">
        <v>2731</v>
      </c>
      <c r="C15" s="81" t="s">
        <v>5504</v>
      </c>
      <c r="D15" s="250" t="s">
        <v>2760</v>
      </c>
      <c r="F15" s="410" cm="1">
        <f t="array" ref="F15">+INDEX(Tabela1[],slownik!$B$8,Indeksy!B15)</f>
        <v>16880292.227114514</v>
      </c>
      <c r="G15" s="409"/>
    </row>
    <row r="16" spans="1:8" ht="5.0999999999999996" customHeight="1" x14ac:dyDescent="0.25">
      <c r="B16" s="256"/>
      <c r="F16" s="411"/>
      <c r="G16" s="409"/>
    </row>
    <row r="17" spans="1:9" ht="30" x14ac:dyDescent="0.3">
      <c r="A17" s="257"/>
      <c r="B17" s="56" t="s">
        <v>2738</v>
      </c>
      <c r="C17" s="258" t="s">
        <v>5437</v>
      </c>
      <c r="D17" s="254" t="s">
        <v>2760</v>
      </c>
      <c r="F17" s="412" cm="1">
        <f t="array" ref="F17">+INDEX(Tabela1[],slownik!$B$8,Indeksy!B17)</f>
        <v>65778813.550214507</v>
      </c>
      <c r="G17" s="409"/>
      <c r="H17" s="259"/>
      <c r="I17" s="255"/>
    </row>
    <row r="18" spans="1:9" x14ac:dyDescent="0.25">
      <c r="B18" s="260" t="s">
        <v>2763</v>
      </c>
      <c r="C18" s="261" t="s">
        <v>2671</v>
      </c>
      <c r="D18" s="254" t="s">
        <v>2760</v>
      </c>
      <c r="F18" s="410" cm="1">
        <f t="array" ref="F18">+INDEX(Tabela1[],slownik!$B$8,Indeksy!B18)</f>
        <v>13408155</v>
      </c>
      <c r="G18" s="409"/>
    </row>
    <row r="19" spans="1:9" x14ac:dyDescent="0.25">
      <c r="B19" s="254" t="s">
        <v>2764</v>
      </c>
      <c r="C19" s="261" t="s">
        <v>2674</v>
      </c>
      <c r="D19" s="254" t="s">
        <v>2760</v>
      </c>
      <c r="F19" s="410" cm="1">
        <f t="array" ref="F19">+INDEX(Tabela1[],slownik!$B$8,Indeksy!B19)</f>
        <v>42522491</v>
      </c>
      <c r="G19" s="409"/>
    </row>
    <row r="20" spans="1:9" x14ac:dyDescent="0.25">
      <c r="B20" s="254" t="s">
        <v>2765</v>
      </c>
      <c r="C20" s="261" t="s">
        <v>2673</v>
      </c>
      <c r="D20" s="254" t="s">
        <v>2760</v>
      </c>
      <c r="F20" s="410" cm="1">
        <f t="array" ref="F20">+INDEX(Tabela1[],slownik!$B$8,Indeksy!B20)</f>
        <v>4336561.325214508</v>
      </c>
      <c r="G20" s="409"/>
    </row>
    <row r="21" spans="1:9" x14ac:dyDescent="0.25">
      <c r="B21" s="254" t="s">
        <v>2766</v>
      </c>
      <c r="C21" s="261" t="s">
        <v>2672</v>
      </c>
      <c r="D21" s="254" t="s">
        <v>2760</v>
      </c>
      <c r="F21" s="410" cm="1">
        <f t="array" ref="F21">+INDEX(Tabela1[],slownik!$B$8,Indeksy!B21)</f>
        <v>124030.22500000002</v>
      </c>
      <c r="G21" s="409"/>
    </row>
    <row r="22" spans="1:9" x14ac:dyDescent="0.25">
      <c r="B22" s="254" t="s">
        <v>2767</v>
      </c>
      <c r="C22" s="261" t="s">
        <v>2675</v>
      </c>
      <c r="D22" s="254" t="s">
        <v>2760</v>
      </c>
      <c r="F22" s="410" cm="1">
        <f t="array" ref="F22">+INDEX(Tabela1[],slownik!$B$8,Indeksy!B22)</f>
        <v>5387576</v>
      </c>
      <c r="G22" s="409"/>
    </row>
    <row r="23" spans="1:9" ht="8.65" customHeight="1" x14ac:dyDescent="0.25">
      <c r="B23" s="60"/>
      <c r="F23" s="409"/>
      <c r="G23" s="409"/>
    </row>
    <row r="24" spans="1:9" ht="20.65" customHeight="1" x14ac:dyDescent="0.25">
      <c r="B24" s="262" t="s">
        <v>2739</v>
      </c>
      <c r="C24" s="454" t="s">
        <v>5438</v>
      </c>
      <c r="D24" s="455"/>
      <c r="F24" s="409"/>
      <c r="G24" s="409"/>
      <c r="I24" s="263"/>
    </row>
    <row r="25" spans="1:9" ht="17.649999999999999" customHeight="1" x14ac:dyDescent="0.25">
      <c r="B25" s="264" t="s">
        <v>2768</v>
      </c>
      <c r="C25" s="265" t="s">
        <v>5491</v>
      </c>
      <c r="D25" s="266" t="s">
        <v>2761</v>
      </c>
      <c r="F25" s="413">
        <f>+SUM(G29:G34)</f>
        <v>400.09749999999997</v>
      </c>
      <c r="G25" s="409"/>
      <c r="H25" s="268"/>
    </row>
    <row r="26" spans="1:9" ht="17.649999999999999" customHeight="1" x14ac:dyDescent="0.25">
      <c r="B26" s="264" t="s">
        <v>2769</v>
      </c>
      <c r="C26" s="265" t="s">
        <v>5492</v>
      </c>
      <c r="D26" s="266" t="s">
        <v>2760</v>
      </c>
      <c r="F26" s="413">
        <f>+VLOOKUP('Gminy jednostkowo'!B1,slownik!$A$17:$B$20,2,FALSE)</f>
        <v>310</v>
      </c>
      <c r="G26" s="414"/>
    </row>
    <row r="27" spans="1:9" ht="7.15" customHeight="1" x14ac:dyDescent="0.25">
      <c r="B27" s="456"/>
      <c r="C27" s="456"/>
      <c r="D27" s="456"/>
      <c r="F27" s="409"/>
      <c r="G27" s="409"/>
    </row>
    <row r="28" spans="1:9" ht="26.25" thickBot="1" x14ac:dyDescent="0.3">
      <c r="B28" s="360" t="s">
        <v>2826</v>
      </c>
      <c r="C28" s="461" t="s">
        <v>5507</v>
      </c>
      <c r="D28" s="462"/>
      <c r="E28" s="361" t="s">
        <v>2762</v>
      </c>
      <c r="F28" s="396" t="s">
        <v>5508</v>
      </c>
      <c r="G28" s="396" t="s">
        <v>5509</v>
      </c>
    </row>
    <row r="29" spans="1:9" ht="15.6" customHeight="1" x14ac:dyDescent="0.25">
      <c r="B29" s="357" t="s">
        <v>2827</v>
      </c>
      <c r="C29" s="358" t="s">
        <v>2820</v>
      </c>
      <c r="D29" s="359" t="s">
        <v>2761</v>
      </c>
      <c r="E29" s="362">
        <v>2</v>
      </c>
      <c r="F29" s="415" cm="1">
        <f t="array" ref="F29">+INDEX(Tabela1[],slownik!$B$8,Indeksy!B29)</f>
        <v>0</v>
      </c>
      <c r="G29" s="415">
        <f t="shared" ref="G29:G30" si="0">+E29*F29</f>
        <v>0</v>
      </c>
    </row>
    <row r="30" spans="1:9" ht="15.6" customHeight="1" x14ac:dyDescent="0.25">
      <c r="B30" s="264" t="s">
        <v>2828</v>
      </c>
      <c r="C30" s="269" t="s">
        <v>2821</v>
      </c>
      <c r="D30" s="266" t="s">
        <v>2761</v>
      </c>
      <c r="E30" s="363">
        <v>1</v>
      </c>
      <c r="F30" s="410" cm="1">
        <f t="array" ref="F30">+INDEX(Tabela1[],slownik!$B$8,Indeksy!B30)</f>
        <v>28.21</v>
      </c>
      <c r="G30" s="410">
        <f t="shared" si="0"/>
        <v>28.21</v>
      </c>
    </row>
    <row r="31" spans="1:9" ht="33.6" customHeight="1" x14ac:dyDescent="0.25">
      <c r="B31" s="264" t="s">
        <v>2829</v>
      </c>
      <c r="C31" s="269" t="s">
        <v>2895</v>
      </c>
      <c r="D31" s="266" t="s">
        <v>2761</v>
      </c>
      <c r="E31" s="363">
        <v>0.6</v>
      </c>
      <c r="F31" s="410"/>
      <c r="G31" s="410"/>
      <c r="I31" s="159"/>
    </row>
    <row r="32" spans="1:9" ht="59.1" customHeight="1" x14ac:dyDescent="0.25">
      <c r="B32" s="264" t="s">
        <v>2830</v>
      </c>
      <c r="C32" s="269" t="s">
        <v>2894</v>
      </c>
      <c r="D32" s="266" t="s">
        <v>2761</v>
      </c>
      <c r="E32" s="363">
        <v>0.3</v>
      </c>
      <c r="F32" s="410" cm="1">
        <f t="array" ref="F32">+INDEX(Tabela1[],slownik!$B$8,Indeksy!B32)</f>
        <v>1237.67</v>
      </c>
      <c r="G32" s="410">
        <f t="shared" ref="G32" si="1">+E32*F32</f>
        <v>371.30099999999999</v>
      </c>
    </row>
    <row r="33" spans="1:10" ht="15.6" customHeight="1" x14ac:dyDescent="0.25">
      <c r="B33" s="264" t="s">
        <v>2848</v>
      </c>
      <c r="C33" s="269" t="s">
        <v>2822</v>
      </c>
      <c r="D33" s="266" t="s">
        <v>2761</v>
      </c>
      <c r="E33" s="363">
        <v>0.15</v>
      </c>
      <c r="F33" s="410" cm="1">
        <f t="array" ref="F33">+INDEX(Tabela1[],slownik!$B$8,Indeksy!B33)</f>
        <v>3.91</v>
      </c>
      <c r="G33" s="410">
        <f>+E33*F33</f>
        <v>0.58650000000000002</v>
      </c>
    </row>
    <row r="34" spans="1:10" ht="59.1" customHeight="1" x14ac:dyDescent="0.25">
      <c r="B34" s="264" t="s">
        <v>5490</v>
      </c>
      <c r="C34" s="269" t="s">
        <v>2896</v>
      </c>
      <c r="D34" s="266" t="s">
        <v>2761</v>
      </c>
      <c r="E34" s="363">
        <v>0.1</v>
      </c>
      <c r="F34" s="410" cm="1">
        <f t="array" ref="F34">+INDEX(Tabela1[],slownik!$B$8,Indeksy!B34)</f>
        <v>0</v>
      </c>
      <c r="G34" s="410">
        <f>+F34*E34</f>
        <v>0</v>
      </c>
    </row>
    <row r="35" spans="1:10" ht="8.65" customHeight="1" x14ac:dyDescent="0.25">
      <c r="A35" s="270"/>
      <c r="B35" s="270"/>
      <c r="C35" s="270"/>
      <c r="D35" s="270"/>
      <c r="E35" s="270"/>
      <c r="F35" s="416"/>
      <c r="G35" s="416"/>
      <c r="H35" s="271"/>
    </row>
    <row r="36" spans="1:10" ht="20.100000000000001" customHeight="1" x14ac:dyDescent="0.25">
      <c r="A36" s="272"/>
      <c r="B36" s="262" t="s">
        <v>2770</v>
      </c>
      <c r="C36" s="454" t="s">
        <v>5439</v>
      </c>
      <c r="D36" s="455"/>
      <c r="F36" s="409"/>
      <c r="G36" s="417"/>
      <c r="H36" s="271"/>
      <c r="J36" s="273"/>
    </row>
    <row r="37" spans="1:10" ht="17.100000000000001" customHeight="1" x14ac:dyDescent="0.25">
      <c r="A37" s="272"/>
      <c r="B37" s="264"/>
      <c r="C37" s="265" t="s">
        <v>5489</v>
      </c>
      <c r="D37" s="254" t="s">
        <v>2747</v>
      </c>
      <c r="F37" s="425" cm="1">
        <f t="array" ref="F37">+INDEX(Tabela1[],slownik!$B$8,Indeksy!B37)</f>
        <v>0.85799999999999998</v>
      </c>
      <c r="G37" s="417"/>
      <c r="H37" s="271"/>
      <c r="J37" s="273"/>
    </row>
    <row r="38" spans="1:10" ht="17.100000000000001" customHeight="1" x14ac:dyDescent="0.25">
      <c r="A38" s="272"/>
      <c r="B38" s="264"/>
      <c r="C38" s="265" t="s">
        <v>5447</v>
      </c>
      <c r="D38" s="266"/>
      <c r="F38" s="410" cm="1">
        <f t="array" ref="F38">+INDEX(Tabela1[],slownik!$B$8,Indeksy!B38)</f>
        <v>26220.578586085041</v>
      </c>
      <c r="G38" s="417"/>
      <c r="H38" s="271"/>
      <c r="J38" s="273"/>
    </row>
    <row r="39" spans="1:10" ht="17.100000000000001" customHeight="1" x14ac:dyDescent="0.25">
      <c r="A39" s="272"/>
      <c r="B39" s="264"/>
      <c r="C39" s="265" t="s">
        <v>5499</v>
      </c>
      <c r="D39" s="266"/>
      <c r="F39" s="432" cm="1">
        <f t="array" ref="F39">+INDEX(Tabela1[],slownik!$B$8,Indeksy!B39)</f>
        <v>1.0347062000000001E-3</v>
      </c>
      <c r="G39" s="417"/>
      <c r="H39" s="271"/>
      <c r="J39" s="273"/>
    </row>
    <row r="40" spans="1:10" ht="9" customHeight="1" x14ac:dyDescent="0.25">
      <c r="D40" s="246"/>
      <c r="F40" s="409"/>
      <c r="G40" s="409"/>
      <c r="H40" s="271"/>
      <c r="J40" s="273"/>
    </row>
    <row r="41" spans="1:10" ht="27" thickBot="1" x14ac:dyDescent="0.3">
      <c r="C41" s="336" t="s">
        <v>2862</v>
      </c>
      <c r="D41" s="346" t="s">
        <v>2863</v>
      </c>
      <c r="E41" s="347" t="s">
        <v>2851</v>
      </c>
      <c r="F41" s="399" t="s">
        <v>5518</v>
      </c>
      <c r="G41" s="400" t="s">
        <v>5519</v>
      </c>
    </row>
    <row r="42" spans="1:10" s="274" customFormat="1" x14ac:dyDescent="0.25">
      <c r="C42" s="328" t="s">
        <v>2883</v>
      </c>
      <c r="D42" s="375">
        <v>0.24</v>
      </c>
      <c r="E42" s="340"/>
      <c r="F42" s="433" cm="1">
        <f t="array" ref="F42">+INDEX(TabIPW[],PozIPWG,Indeksy!B42)</f>
        <v>2.6427440000000003E-4</v>
      </c>
      <c r="G42" s="403"/>
    </row>
    <row r="43" spans="1:10" s="274" customFormat="1" ht="27" customHeight="1" x14ac:dyDescent="0.25">
      <c r="C43" s="330" t="s">
        <v>2871</v>
      </c>
      <c r="D43" s="374"/>
      <c r="E43" s="333">
        <v>1</v>
      </c>
      <c r="F43" s="434"/>
      <c r="G43" s="402" cm="1">
        <f t="array" ref="G43">+INDEX(TabIPW[],PozIPWG,Indeksy!B43)</f>
        <v>23935.06</v>
      </c>
    </row>
    <row r="44" spans="1:10" s="274" customFormat="1" ht="17.100000000000001" customHeight="1" x14ac:dyDescent="0.25">
      <c r="C44" s="328" t="s">
        <v>2884</v>
      </c>
      <c r="D44" s="375">
        <v>0.19</v>
      </c>
      <c r="E44" s="332"/>
      <c r="F44" s="435" cm="1">
        <f t="array" ref="F44">+INDEX(TabIPW[],PozIPWG,Indeksy!B44)</f>
        <v>1.879273E-4</v>
      </c>
      <c r="G44" s="403"/>
    </row>
    <row r="45" spans="1:10" s="274" customFormat="1" ht="17.100000000000001" customHeight="1" x14ac:dyDescent="0.25">
      <c r="C45" s="329" t="s">
        <v>2868</v>
      </c>
      <c r="D45" s="374"/>
      <c r="E45" s="333">
        <v>1</v>
      </c>
      <c r="F45" s="434"/>
      <c r="G45" s="430" cm="1">
        <f t="array" ref="G45">+INDEX(TabIPW[],PozIPWG,Indeksy!B45)</f>
        <v>996</v>
      </c>
    </row>
    <row r="46" spans="1:10" s="274" customFormat="1" ht="17.100000000000001" customHeight="1" x14ac:dyDescent="0.25">
      <c r="C46" s="328" t="s">
        <v>2885</v>
      </c>
      <c r="D46" s="375">
        <v>0.17</v>
      </c>
      <c r="E46" s="332"/>
      <c r="F46" s="435" cm="1">
        <f t="array" ref="F46">+INDEX(TabIPW[],PozIPWG,Indeksy!B46)</f>
        <v>1.3566709999999999E-4</v>
      </c>
      <c r="G46" s="431"/>
    </row>
    <row r="47" spans="1:10" s="274" customFormat="1" ht="17.100000000000001" customHeight="1" x14ac:dyDescent="0.25">
      <c r="C47" s="329" t="s">
        <v>2869</v>
      </c>
      <c r="D47" s="374"/>
      <c r="E47" s="333">
        <v>1</v>
      </c>
      <c r="F47" s="434"/>
      <c r="G47" s="430" cm="1">
        <f t="array" ref="G47">+INDEX(TabIPW[],PozIPWG,Indeksy!B47)</f>
        <v>104</v>
      </c>
    </row>
    <row r="48" spans="1:10" s="274" customFormat="1" ht="17.100000000000001" customHeight="1" x14ac:dyDescent="0.25">
      <c r="C48" s="328" t="s">
        <v>2864</v>
      </c>
      <c r="D48" s="375">
        <v>0.12</v>
      </c>
      <c r="E48" s="332"/>
      <c r="F48" s="435" cm="1">
        <f t="array" ref="F48">+INDEX(TabIPW[],PozIPWG,Indeksy!B48)</f>
        <v>1.3839390000000001E-4</v>
      </c>
      <c r="G48" s="431"/>
    </row>
    <row r="49" spans="1:8" s="274" customFormat="1" ht="17.100000000000001" customHeight="1" x14ac:dyDescent="0.25">
      <c r="C49" s="329" t="s">
        <v>2870</v>
      </c>
      <c r="D49" s="374"/>
      <c r="E49" s="333">
        <v>1</v>
      </c>
      <c r="F49" s="434"/>
      <c r="G49" s="430" cm="1">
        <f t="array" ref="G49">+INDEX(TabIPW[],PozIPWG,Indeksy!B49)</f>
        <v>544</v>
      </c>
    </row>
    <row r="50" spans="1:8" s="274" customFormat="1" ht="17.100000000000001" customHeight="1" x14ac:dyDescent="0.25">
      <c r="C50" s="328" t="s">
        <v>2886</v>
      </c>
      <c r="D50" s="375">
        <v>7.0000000000000007E-2</v>
      </c>
      <c r="E50" s="332"/>
      <c r="F50" s="435" cm="1">
        <f t="array" ref="F50">+INDEX(TabIPW[],PozIPWG,Indeksy!B50)</f>
        <v>7.6842700000000002E-5</v>
      </c>
      <c r="G50" s="403"/>
    </row>
    <row r="51" spans="1:8" s="274" customFormat="1" ht="30.6" customHeight="1" x14ac:dyDescent="0.25">
      <c r="C51" s="330" t="s">
        <v>5496</v>
      </c>
      <c r="D51" s="374"/>
      <c r="E51" s="333">
        <v>1</v>
      </c>
      <c r="F51" s="434"/>
      <c r="G51" s="402" cm="1">
        <f t="array" ref="G51">+INDEX(TabIPW[],PozIPWG,Indeksy!B51)</f>
        <v>1801.6999999999998</v>
      </c>
    </row>
    <row r="52" spans="1:8" s="274" customFormat="1" ht="17.100000000000001" customHeight="1" x14ac:dyDescent="0.25">
      <c r="C52" s="328" t="s">
        <v>2887</v>
      </c>
      <c r="D52" s="375">
        <v>7.0000000000000007E-2</v>
      </c>
      <c r="E52" s="332"/>
      <c r="F52" s="435" cm="1">
        <f t="array" ref="F52">+INDEX(TabIPW[],PozIPWG,Indeksy!B52)</f>
        <v>7.7080000000000001E-5</v>
      </c>
      <c r="G52" s="403"/>
    </row>
    <row r="53" spans="1:8" s="274" customFormat="1" ht="49.5" x14ac:dyDescent="0.25">
      <c r="C53" s="330" t="s">
        <v>2871</v>
      </c>
      <c r="D53" s="374"/>
      <c r="E53" s="334">
        <v>1</v>
      </c>
      <c r="F53" s="434"/>
      <c r="G53" s="402" cm="1">
        <f t="array" ref="G53">+INDEX(TabIPW[],PozIPWG,Indeksy!B53)</f>
        <v>23935.06</v>
      </c>
    </row>
    <row r="54" spans="1:8" s="274" customFormat="1" x14ac:dyDescent="0.25">
      <c r="C54" s="328" t="s">
        <v>2888</v>
      </c>
      <c r="D54" s="375">
        <v>0.06</v>
      </c>
      <c r="E54" s="332"/>
      <c r="F54" s="435" cm="1">
        <f t="array" ref="F54">+INDEX(TabIPW[],PozIPWG,Indeksy!B54)</f>
        <v>6.5996999999999998E-5</v>
      </c>
      <c r="G54" s="403"/>
    </row>
    <row r="55" spans="1:8" s="274" customFormat="1" ht="16.5" x14ac:dyDescent="0.25">
      <c r="C55" s="329" t="s">
        <v>2872</v>
      </c>
      <c r="D55" s="374"/>
      <c r="E55" s="333">
        <v>1</v>
      </c>
      <c r="F55" s="434"/>
      <c r="G55" s="430" cm="1">
        <f t="array" ref="G55">+INDEX(TabIPW[],PozIPWG,Indeksy!B55)</f>
        <v>16825</v>
      </c>
    </row>
    <row r="56" spans="1:8" s="274" customFormat="1" x14ac:dyDescent="0.25">
      <c r="C56" s="328" t="s">
        <v>2861</v>
      </c>
      <c r="D56" s="375">
        <v>0.08</v>
      </c>
      <c r="E56" s="332"/>
      <c r="F56" s="435" cm="1">
        <f t="array" ref="F56">+INDEX(TabIPW[],PozIPWG,Indeksy!B56)</f>
        <v>8.8523848000000006E-5</v>
      </c>
      <c r="G56" s="431"/>
    </row>
    <row r="57" spans="1:8" s="274" customFormat="1" ht="16.5" x14ac:dyDescent="0.25">
      <c r="C57" s="331" t="s">
        <v>2875</v>
      </c>
      <c r="D57" s="376"/>
      <c r="E57" s="335">
        <v>1</v>
      </c>
      <c r="F57" s="436"/>
      <c r="G57" s="430" cm="1">
        <f t="array" ref="G57">+INDEX(TabIPW[],PozIPWG,Indeksy!B57)</f>
        <v>28027</v>
      </c>
    </row>
    <row r="58" spans="1:8" x14ac:dyDescent="0.25">
      <c r="D58" s="246"/>
      <c r="F58" s="409"/>
      <c r="G58" s="409"/>
    </row>
    <row r="59" spans="1:8" ht="21" customHeight="1" x14ac:dyDescent="0.25">
      <c r="B59" s="275" t="s">
        <v>2777</v>
      </c>
      <c r="C59" s="457" t="s">
        <v>5442</v>
      </c>
      <c r="D59" s="458"/>
      <c r="F59" s="409"/>
      <c r="G59" s="409"/>
      <c r="H59" s="255"/>
    </row>
    <row r="60" spans="1:8" ht="19.5" customHeight="1" x14ac:dyDescent="0.25">
      <c r="B60" s="264" t="s">
        <v>2778</v>
      </c>
      <c r="C60" s="265" t="s">
        <v>5493</v>
      </c>
      <c r="D60" s="266" t="s">
        <v>2760</v>
      </c>
      <c r="F60" s="410" cm="1">
        <f t="array" ref="F60">+INDEX(Tabela1[],slownik!$B$8,Indeksy!B101)</f>
        <v>2513144.325214508</v>
      </c>
      <c r="G60" s="409"/>
    </row>
    <row r="61" spans="1:8" ht="32.1" customHeight="1" x14ac:dyDescent="0.25">
      <c r="B61" s="264" t="s">
        <v>2779</v>
      </c>
      <c r="C61" s="265" t="s">
        <v>5516</v>
      </c>
      <c r="D61" s="266" t="s">
        <v>2760</v>
      </c>
      <c r="F61" s="410" cm="1">
        <f t="array" ref="F61">+INDEX(Tabela1[],slownik!$B$8,Indeksy!B102)</f>
        <v>1823417</v>
      </c>
      <c r="G61" s="409"/>
    </row>
    <row r="62" spans="1:8" s="271" customFormat="1" ht="19.149999999999999" customHeight="1" x14ac:dyDescent="0.25">
      <c r="C62" s="308" t="s">
        <v>2773</v>
      </c>
      <c r="F62" s="418"/>
      <c r="G62" s="418"/>
    </row>
    <row r="63" spans="1:8" ht="19.149999999999999" customHeight="1" x14ac:dyDescent="0.25">
      <c r="B63" s="264" t="s">
        <v>2785</v>
      </c>
      <c r="C63" s="277" t="s">
        <v>2834</v>
      </c>
      <c r="D63" s="266" t="s">
        <v>2771</v>
      </c>
      <c r="F63" s="440" cm="1">
        <f t="array" ref="F63">+INDEX(Tabela1[],slownik!$B$8,Indeksy!B104)</f>
        <v>28027</v>
      </c>
      <c r="G63" s="409"/>
    </row>
    <row r="64" spans="1:8" s="271" customFormat="1" ht="19.149999999999999" customHeight="1" x14ac:dyDescent="0.25">
      <c r="A64" s="278"/>
      <c r="C64" s="309" t="s">
        <v>2772</v>
      </c>
      <c r="D64" s="280"/>
      <c r="E64" s="246"/>
      <c r="F64" s="417"/>
      <c r="G64" s="418"/>
    </row>
    <row r="65" spans="1:8" ht="19.149999999999999" customHeight="1" x14ac:dyDescent="0.25">
      <c r="A65" s="205"/>
      <c r="B65" s="264" t="s">
        <v>2780</v>
      </c>
      <c r="C65" s="277" t="s">
        <v>5494</v>
      </c>
      <c r="D65" s="266" t="s">
        <v>2760</v>
      </c>
      <c r="F65" s="410" cm="1">
        <f t="array" ref="F65">+INDEX(Tabela1[],slownik!$B$8,Indeksy!B106)</f>
        <v>25095849.3825</v>
      </c>
      <c r="G65" s="409"/>
      <c r="H65" s="255"/>
    </row>
    <row r="66" spans="1:8" ht="19.149999999999999" customHeight="1" thickBot="1" x14ac:dyDescent="0.3">
      <c r="A66" s="205"/>
      <c r="C66" s="309" t="s">
        <v>2833</v>
      </c>
      <c r="D66" s="271"/>
      <c r="E66" s="361" t="s">
        <v>2762</v>
      </c>
      <c r="F66" s="396" t="s">
        <v>2831</v>
      </c>
      <c r="G66" s="396" t="s">
        <v>2832</v>
      </c>
      <c r="H66" s="255"/>
    </row>
    <row r="67" spans="1:8" ht="21" customHeight="1" x14ac:dyDescent="0.25">
      <c r="A67" s="205"/>
      <c r="B67" s="264" t="s">
        <v>2781</v>
      </c>
      <c r="C67" s="277" t="s">
        <v>2749</v>
      </c>
      <c r="D67" s="266" t="s">
        <v>2760</v>
      </c>
      <c r="E67" s="363">
        <v>1</v>
      </c>
      <c r="F67" s="415" cm="1">
        <f t="array" ref="F67">+INDEX(Tabela1[],slownik!$B$8,Indeksy!B108)</f>
        <v>17482145.633333333</v>
      </c>
      <c r="G67" s="415">
        <f>+E67*F67</f>
        <v>17482145.633333333</v>
      </c>
    </row>
    <row r="68" spans="1:8" ht="21" customHeight="1" x14ac:dyDescent="0.25">
      <c r="A68" s="205"/>
      <c r="B68" s="264" t="s">
        <v>2782</v>
      </c>
      <c r="C68" s="277" t="s">
        <v>5495</v>
      </c>
      <c r="D68" s="266" t="s">
        <v>2760</v>
      </c>
      <c r="E68" s="363">
        <v>0.5</v>
      </c>
      <c r="F68" s="410" cm="1">
        <f t="array" ref="F68">+INDEX(Tabela1[],slownik!$B$8,Indeksy!B109)</f>
        <v>10776607.106666667</v>
      </c>
      <c r="G68" s="410">
        <f t="shared" ref="G68:G69" si="2">+E68*F68</f>
        <v>5388303.5533333337</v>
      </c>
    </row>
    <row r="69" spans="1:8" ht="21" customHeight="1" x14ac:dyDescent="0.25">
      <c r="A69" s="205"/>
      <c r="B69" s="264" t="s">
        <v>2783</v>
      </c>
      <c r="C69" s="277" t="s">
        <v>2750</v>
      </c>
      <c r="D69" s="266" t="s">
        <v>2760</v>
      </c>
      <c r="E69" s="363">
        <v>0.25</v>
      </c>
      <c r="F69" s="410" cm="1">
        <f t="array" ref="F69">+INDEX(Tabela1[],slownik!$B$8,Indeksy!B110)</f>
        <v>8901600.7833333351</v>
      </c>
      <c r="G69" s="410">
        <f t="shared" si="2"/>
        <v>2225400.1958333338</v>
      </c>
    </row>
    <row r="70" spans="1:8" ht="5.0999999999999996" customHeight="1" x14ac:dyDescent="0.25">
      <c r="A70" s="205"/>
      <c r="F70" s="409"/>
      <c r="G70" s="409"/>
    </row>
    <row r="71" spans="1:8" ht="17.649999999999999" customHeight="1" x14ac:dyDescent="0.25">
      <c r="A71" s="205"/>
      <c r="B71" s="275" t="s">
        <v>2741</v>
      </c>
      <c r="C71" s="281" t="s">
        <v>24</v>
      </c>
      <c r="D71" s="282" t="s">
        <v>2760</v>
      </c>
      <c r="F71" s="410" cm="1">
        <f t="array" ref="F71">+INDEX(Tabela1[],slownik!$B$8,Indeksy!B112)</f>
        <v>42522491</v>
      </c>
      <c r="G71" s="409"/>
    </row>
    <row r="72" spans="1:8" ht="4.5" customHeight="1" x14ac:dyDescent="0.25">
      <c r="A72" s="205"/>
      <c r="B72" s="283"/>
      <c r="F72" s="409"/>
      <c r="G72" s="409"/>
    </row>
    <row r="73" spans="1:8" ht="21" customHeight="1" x14ac:dyDescent="0.25">
      <c r="B73" s="284" t="s">
        <v>2774</v>
      </c>
      <c r="C73" s="285" t="s">
        <v>2740</v>
      </c>
      <c r="D73" s="286" t="s">
        <v>2760</v>
      </c>
      <c r="F73" s="408" cm="1">
        <f t="array" ref="F73">+INDEX(Tabela1[],slownik!$B$8,Indeksy!B114)</f>
        <v>0</v>
      </c>
      <c r="G73" s="409"/>
    </row>
    <row r="74" spans="1:8" ht="21" customHeight="1" x14ac:dyDescent="0.25">
      <c r="B74" s="284" t="s">
        <v>2775</v>
      </c>
      <c r="C74" s="285" t="s">
        <v>2818</v>
      </c>
      <c r="D74" s="286" t="s">
        <v>2760</v>
      </c>
      <c r="F74" s="408" cm="1">
        <f t="array" ref="F74">-INDEX(Tabela1[],slownik!$B$8,Indeksy!B115)</f>
        <v>0</v>
      </c>
      <c r="G74" s="409"/>
    </row>
    <row r="75" spans="1:8" ht="21" customHeight="1" x14ac:dyDescent="0.25">
      <c r="B75" s="284" t="s">
        <v>2776</v>
      </c>
      <c r="C75" s="287" t="s">
        <v>5514</v>
      </c>
      <c r="D75" s="286" t="s">
        <v>2760</v>
      </c>
      <c r="F75" s="408" cm="1">
        <f t="array" ref="F75">+INDEX(Tabela1[],slownik!$B$8,Indeksy!B120)</f>
        <v>3006478.2399999946</v>
      </c>
      <c r="G75" s="409"/>
    </row>
    <row r="76" spans="1:8" ht="10.5" customHeight="1" x14ac:dyDescent="0.25">
      <c r="D76" s="246"/>
      <c r="F76" s="409"/>
      <c r="G76" s="409"/>
    </row>
    <row r="77" spans="1:8" ht="25.15" customHeight="1" x14ac:dyDescent="0.25">
      <c r="B77" s="293" t="s">
        <v>2784</v>
      </c>
      <c r="C77" s="294" t="s">
        <v>5511</v>
      </c>
      <c r="D77" s="295" t="s">
        <v>2760</v>
      </c>
      <c r="F77" s="412" cm="1">
        <f t="array" ref="F77">+INDEX(Tabela1[],slownik!$B$8,Indeksy!B117)</f>
        <v>81648067.200000003</v>
      </c>
      <c r="G77" s="409"/>
    </row>
    <row r="78" spans="1:8" ht="25.15" customHeight="1" x14ac:dyDescent="0.25">
      <c r="B78" s="293" t="s">
        <v>2866</v>
      </c>
      <c r="C78" s="294" t="s">
        <v>5512</v>
      </c>
      <c r="D78" s="295" t="s">
        <v>2760</v>
      </c>
      <c r="F78" s="412" cm="1">
        <f t="array" ref="F78">+INDEX(Tabela1[],slownik!$B$8,Indeksy!B118)</f>
        <v>1817338.13</v>
      </c>
      <c r="G78" s="409"/>
    </row>
    <row r="79" spans="1:8" ht="25.15" customHeight="1" x14ac:dyDescent="0.25">
      <c r="B79" s="293" t="s">
        <v>5435</v>
      </c>
      <c r="C79" s="294" t="s">
        <v>5513</v>
      </c>
      <c r="D79" s="295" t="s">
        <v>2760</v>
      </c>
      <c r="F79" s="412" cm="1">
        <f t="array" ref="F79">+INDEX(Tabela1[],slownik!$B$8,Indeksy!B119)</f>
        <v>19886770.469999995</v>
      </c>
      <c r="G79" s="409"/>
    </row>
    <row r="80" spans="1:8" ht="8.1" customHeight="1" x14ac:dyDescent="0.25">
      <c r="B80" s="459"/>
      <c r="C80" s="460"/>
      <c r="D80" s="460"/>
      <c r="F80" s="419"/>
      <c r="G80" s="409"/>
    </row>
    <row r="81" spans="2:7" ht="25.15" customHeight="1" x14ac:dyDescent="0.25">
      <c r="B81" s="293"/>
      <c r="C81" s="310" t="s">
        <v>5505</v>
      </c>
      <c r="D81" s="295" t="s">
        <v>2760</v>
      </c>
      <c r="F81" s="412">
        <f>SUM(F77:F80)</f>
        <v>103352175.8</v>
      </c>
      <c r="G81" s="409"/>
    </row>
    <row r="82" spans="2:7" ht="2.65" customHeight="1" x14ac:dyDescent="0.25"/>
    <row r="83" spans="2:7" x14ac:dyDescent="0.25">
      <c r="B83" s="316" t="s">
        <v>5523</v>
      </c>
      <c r="F83" s="315"/>
    </row>
    <row r="84" spans="2:7" x14ac:dyDescent="0.25">
      <c r="F84" s="255"/>
    </row>
    <row r="87" spans="2:7" x14ac:dyDescent="0.25">
      <c r="F87" s="255"/>
    </row>
  </sheetData>
  <sheetProtection algorithmName="SHA-512" hashValue="PlANyPatlsjuGEw9DTCC1hc6l2rRrtZ0F6oFKSFs+n+F/c5tgbbz4Ph5GI8PHrbA13IpovCNKt9PjekjqNYygw==" saltValue="Ci8v6Ufp2plglzBMNhtPbQ==" spinCount="100000" sheet="1" objects="1" scenarios="1"/>
  <protectedRanges>
    <protectedRange sqref="B2:B4" name="Rozstęp1"/>
  </protectedRanges>
  <mergeCells count="6">
    <mergeCell ref="C24:D24"/>
    <mergeCell ref="B27:D27"/>
    <mergeCell ref="C36:D36"/>
    <mergeCell ref="C59:D59"/>
    <mergeCell ref="B80:D80"/>
    <mergeCell ref="C28:D28"/>
  </mergeCells>
  <phoneticPr fontId="25" type="noConversion"/>
  <pageMargins left="0.35433070866141736" right="0.5" top="0.46" bottom="0.32" header="0.2" footer="0.33"/>
  <pageSetup paperSize="9" scale="69" fitToHeight="0" orientation="portrait" r:id="rId1"/>
  <rowBreaks count="1" manualBreakCount="1">
    <brk id="57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C696-F82B-418E-A621-F2CAB1077CD6}">
  <sheetPr>
    <tabColor theme="8" tint="0.79998168889431442"/>
  </sheetPr>
  <dimension ref="A1:J84"/>
  <sheetViews>
    <sheetView zoomScaleNormal="100" workbookViewId="0">
      <pane ySplit="5" topLeftCell="A52" activePane="bottomLeft" state="frozen"/>
      <selection activeCell="A44" sqref="A44:XFD52"/>
      <selection pane="bottomLeft" activeCell="B4" sqref="B4"/>
    </sheetView>
  </sheetViews>
  <sheetFormatPr defaultColWidth="8.7109375" defaultRowHeight="15" outlineLevelRow="1" x14ac:dyDescent="0.25"/>
  <cols>
    <col min="1" max="1" width="6" style="246" customWidth="1"/>
    <col min="2" max="2" width="9.7109375" style="246" customWidth="1"/>
    <col min="3" max="3" width="66.28515625" style="246" customWidth="1"/>
    <col min="4" max="4" width="8.42578125" style="60" customWidth="1"/>
    <col min="5" max="5" width="7.7109375" style="246" customWidth="1"/>
    <col min="6" max="6" width="17.28515625" style="246" customWidth="1"/>
    <col min="7" max="7" width="17.28515625" style="319" customWidth="1"/>
    <col min="8" max="8" width="31.28515625" style="246" customWidth="1"/>
    <col min="9" max="9" width="29.7109375" style="246" customWidth="1"/>
    <col min="10" max="16384" width="8.7109375" style="246"/>
  </cols>
  <sheetData>
    <row r="1" spans="1:8" ht="25.5" customHeight="1" thickBot="1" x14ac:dyDescent="0.3">
      <c r="A1" s="324" t="s">
        <v>2788</v>
      </c>
      <c r="B1" s="325">
        <v>2</v>
      </c>
      <c r="D1" s="246"/>
    </row>
    <row r="2" spans="1:8" outlineLevel="1" x14ac:dyDescent="0.25">
      <c r="A2" s="300" t="s">
        <v>1</v>
      </c>
      <c r="B2" s="301">
        <v>2</v>
      </c>
      <c r="C2" s="299" t="str">
        <f>+IF(ISBLANK(WK_),"Podaj WK",IF(ISERROR(slownik!E4),"Błędny WK",slownik!E4))</f>
        <v>Dolnośląskie</v>
      </c>
      <c r="E2" s="247"/>
    </row>
    <row r="3" spans="1:8" ht="15.75" outlineLevel="1" thickBot="1" x14ac:dyDescent="0.3">
      <c r="A3" s="304" t="s">
        <v>2</v>
      </c>
      <c r="B3" s="305">
        <v>1</v>
      </c>
      <c r="C3" s="299" t="str">
        <f>+IF(ISBLANK(PK),"Podaj PK",IF(VALUE(PK)&gt;60,"Podaj PK dla powiatu lub przejdż na arkusz dla Miast na prawach powiatu",IF(ISERROR(slownik!E5),"Błędny PK",slownik!E5)))</f>
        <v>bolesławiecki</v>
      </c>
      <c r="E3" s="247"/>
    </row>
    <row r="4" spans="1:8" ht="15.75" outlineLevel="1" thickBot="1" x14ac:dyDescent="0.3">
      <c r="A4" s="289"/>
      <c r="B4" s="289"/>
      <c r="C4" s="289"/>
      <c r="D4" s="242"/>
      <c r="E4" s="247"/>
    </row>
    <row r="5" spans="1:8" s="298" customFormat="1" ht="21.6" customHeight="1" thickBot="1" x14ac:dyDescent="0.3">
      <c r="A5" s="341" t="s">
        <v>2676</v>
      </c>
      <c r="B5" s="342" t="str">
        <f>+TEXT(WK_,"00")&amp;TEXT(PK,"00")</f>
        <v>0201</v>
      </c>
      <c r="C5" s="343" t="str" cm="1">
        <f t="array" ref="C5">+IF(ISERROR(INDEX(Tabela1[Nazwa JST],slownik!D8)),"Popraw WK/PK/GK",+INDEX(Tabela1[Nazwa JST],slownik!D8)&amp;" ["&amp;B5&amp;"]")</f>
        <v>bolesławiecki [0201]</v>
      </c>
      <c r="D5" s="249"/>
      <c r="E5" s="248"/>
      <c r="G5" s="320"/>
    </row>
    <row r="6" spans="1:8" ht="19.5" customHeight="1" thickBot="1" x14ac:dyDescent="0.3">
      <c r="C6" s="249" t="str">
        <f>+C5</f>
        <v>bolesławiecki [0201]</v>
      </c>
      <c r="F6" s="355" t="s">
        <v>2669</v>
      </c>
      <c r="G6" s="356" t="s">
        <v>2670</v>
      </c>
    </row>
    <row r="7" spans="1:8" ht="16.5" customHeight="1" x14ac:dyDescent="0.25">
      <c r="B7" s="80" t="s">
        <v>2737</v>
      </c>
      <c r="C7" s="81" t="s">
        <v>2786</v>
      </c>
      <c r="D7" s="250" t="s">
        <v>2760</v>
      </c>
      <c r="F7" s="408" cm="1">
        <f t="array" ref="F7">+INDEX(Tabela1[],slownik!$D$8,Indeksy!B7)</f>
        <v>2923903899.729619</v>
      </c>
      <c r="G7" s="408" cm="1">
        <f t="array" ref="G7">+INDEX(Tabela1[],slownik!$D$8,Indeksy!C7)</f>
        <v>355719180</v>
      </c>
    </row>
    <row r="8" spans="1:8" ht="16.5" customHeight="1" x14ac:dyDescent="0.25">
      <c r="B8" s="251" t="s">
        <v>2736</v>
      </c>
      <c r="C8" s="252" t="s">
        <v>5436</v>
      </c>
      <c r="D8" s="250" t="s">
        <v>2747</v>
      </c>
      <c r="F8" s="420" cm="1">
        <f t="array" ref="F8">+INDEX(Tabela1[],slownik!$D$8,Indeksy!B8)</f>
        <v>1.371</v>
      </c>
      <c r="G8" s="420" cm="1">
        <f t="array" ref="G8">+INDEX(Tabela1[],slownik!$D$8,Indeksy!C8)</f>
        <v>1.2949999999999999</v>
      </c>
    </row>
    <row r="9" spans="1:8" ht="33.6" customHeight="1" x14ac:dyDescent="0.25">
      <c r="B9" s="80" t="s">
        <v>2735</v>
      </c>
      <c r="C9" s="81" t="s">
        <v>5502</v>
      </c>
      <c r="D9" s="250" t="s">
        <v>2760</v>
      </c>
      <c r="F9" s="408" cm="1">
        <f t="array" ref="F9">+INDEX(Tabela1[],slownik!$D$8,Indeksy!B9)</f>
        <v>4008672246.5299997</v>
      </c>
      <c r="G9" s="408" cm="1">
        <f t="array" ref="G9">+INDEX(Tabela1[],slownik!$D$8,Indeksy!C9)</f>
        <v>460656338</v>
      </c>
    </row>
    <row r="10" spans="1:8" ht="17.100000000000001" customHeight="1" x14ac:dyDescent="0.25">
      <c r="B10" s="251" t="s">
        <v>2734</v>
      </c>
      <c r="C10" s="252" t="s">
        <v>5463</v>
      </c>
      <c r="D10" s="250" t="s">
        <v>2747</v>
      </c>
      <c r="F10" s="321" cm="1">
        <f t="array" ref="F10">+INDEX(Tabela1[],slownik!$D$8,Indeksy!B10)</f>
        <v>0.02</v>
      </c>
      <c r="G10" s="321" cm="1">
        <f t="array" ref="G10">+INDEX(Tabela1[],slownik!$D$8,Indeksy!C10)</f>
        <v>1.7000000000000001E-2</v>
      </c>
    </row>
    <row r="11" spans="1:8" ht="31.15" customHeight="1" x14ac:dyDescent="0.25">
      <c r="B11" s="80" t="s">
        <v>2733</v>
      </c>
      <c r="C11" s="81" t="s">
        <v>5501</v>
      </c>
      <c r="D11" s="250" t="s">
        <v>2760</v>
      </c>
      <c r="F11" s="408" cm="1">
        <f t="array" ref="F11">+INDEX(Tabela1[],slownik!$D$8,Indeksy!B11)</f>
        <v>80173444.930600002</v>
      </c>
      <c r="G11" s="408" cm="1">
        <f t="array" ref="G11">+INDEX(Tabela1[],slownik!$D$8,Indeksy!C11)</f>
        <v>7831157.7460000003</v>
      </c>
    </row>
    <row r="12" spans="1:8" ht="13.5" customHeight="1" x14ac:dyDescent="0.25">
      <c r="D12" s="246"/>
      <c r="F12" s="409"/>
      <c r="G12" s="409"/>
    </row>
    <row r="13" spans="1:8" ht="45" x14ac:dyDescent="0.25">
      <c r="B13" s="56" t="s">
        <v>2732</v>
      </c>
      <c r="C13" s="231" t="s">
        <v>5498</v>
      </c>
      <c r="D13" s="254" t="s">
        <v>2760</v>
      </c>
      <c r="F13" s="410" cm="1">
        <f t="array" ref="F13">+INDEX(Tabela1[],slownik!$D$8,Indeksy!B13)</f>
        <v>55030129.676600009</v>
      </c>
      <c r="G13" s="409"/>
      <c r="H13" s="255"/>
    </row>
    <row r="14" spans="1:8" x14ac:dyDescent="0.25">
      <c r="B14" s="60"/>
      <c r="F14" s="409"/>
      <c r="G14" s="409"/>
    </row>
    <row r="15" spans="1:8" ht="33.6" customHeight="1" x14ac:dyDescent="0.25">
      <c r="B15" s="80" t="s">
        <v>2731</v>
      </c>
      <c r="C15" s="81" t="s">
        <v>5506</v>
      </c>
      <c r="D15" s="250" t="s">
        <v>2760</v>
      </c>
      <c r="F15" s="410" cm="1">
        <f t="array" ref="F15">+INDEX(Tabela1[],slownik!$D$8,Indeksy!B15)</f>
        <v>33504917.432030149</v>
      </c>
      <c r="G15" s="409"/>
    </row>
    <row r="16" spans="1:8" x14ac:dyDescent="0.25">
      <c r="B16" s="256"/>
      <c r="F16" s="411"/>
      <c r="G16" s="409"/>
    </row>
    <row r="17" spans="1:9" ht="30" x14ac:dyDescent="0.3">
      <c r="A17" s="257"/>
      <c r="B17" s="56" t="s">
        <v>2738</v>
      </c>
      <c r="C17" s="258" t="s">
        <v>5437</v>
      </c>
      <c r="D17" s="254" t="s">
        <v>2760</v>
      </c>
      <c r="F17" s="412" cm="1">
        <f t="array" ref="F17">+INDEX(Tabela1[],slownik!$D$8,Indeksy!B17)</f>
        <v>88535047.108630151</v>
      </c>
      <c r="G17" s="409"/>
      <c r="H17" s="259"/>
      <c r="I17" s="255"/>
    </row>
    <row r="18" spans="1:9" x14ac:dyDescent="0.25">
      <c r="B18" s="260" t="s">
        <v>2763</v>
      </c>
      <c r="C18" s="261" t="s">
        <v>2671</v>
      </c>
      <c r="D18" s="254" t="s">
        <v>2760</v>
      </c>
      <c r="F18" s="410" cm="1">
        <f t="array" ref="F18">+INDEX(Tabela1[],slownik!$D$8,Indeksy!B18)</f>
        <v>0</v>
      </c>
      <c r="G18" s="409"/>
    </row>
    <row r="19" spans="1:9" x14ac:dyDescent="0.25">
      <c r="B19" s="254" t="s">
        <v>2764</v>
      </c>
      <c r="C19" s="261" t="s">
        <v>2674</v>
      </c>
      <c r="D19" s="254" t="s">
        <v>2760</v>
      </c>
      <c r="F19" s="410" cm="1">
        <f t="array" ref="F19">+INDEX(Tabela1[],slownik!$D$8,Indeksy!B19)</f>
        <v>74259144</v>
      </c>
      <c r="G19" s="409"/>
    </row>
    <row r="20" spans="1:9" x14ac:dyDescent="0.25">
      <c r="B20" s="254" t="s">
        <v>2765</v>
      </c>
      <c r="C20" s="261" t="s">
        <v>2673</v>
      </c>
      <c r="D20" s="254" t="s">
        <v>2760</v>
      </c>
      <c r="F20" s="410" cm="1">
        <f t="array" ref="F20">+INDEX(Tabela1[],slownik!$D$8,Indeksy!B20)</f>
        <v>2055194.7536301506</v>
      </c>
      <c r="G20" s="409"/>
    </row>
    <row r="21" spans="1:9" x14ac:dyDescent="0.25">
      <c r="B21" s="254" t="s">
        <v>2766</v>
      </c>
      <c r="C21" s="261" t="s">
        <v>2672</v>
      </c>
      <c r="D21" s="254" t="s">
        <v>2760</v>
      </c>
      <c r="F21" s="410" cm="1">
        <f t="array" ref="F21">+INDEX(Tabela1[],slownik!$D$8,Indeksy!B21)</f>
        <v>894920.35499999998</v>
      </c>
      <c r="G21" s="409"/>
    </row>
    <row r="22" spans="1:9" x14ac:dyDescent="0.25">
      <c r="B22" s="254" t="s">
        <v>2767</v>
      </c>
      <c r="C22" s="261" t="s">
        <v>2675</v>
      </c>
      <c r="D22" s="254" t="s">
        <v>2760</v>
      </c>
      <c r="F22" s="410" cm="1">
        <f t="array" ref="F22">+INDEX(Tabela1[],slownik!$D$8,Indeksy!B22)</f>
        <v>11325788</v>
      </c>
      <c r="G22" s="409"/>
    </row>
    <row r="23" spans="1:9" x14ac:dyDescent="0.25">
      <c r="B23" s="60"/>
      <c r="F23" s="409"/>
      <c r="G23" s="409"/>
    </row>
    <row r="24" spans="1:9" ht="17.649999999999999" customHeight="1" x14ac:dyDescent="0.25">
      <c r="B24" s="262" t="s">
        <v>2739</v>
      </c>
      <c r="C24" s="454" t="s">
        <v>5438</v>
      </c>
      <c r="D24" s="455"/>
      <c r="F24" s="409"/>
      <c r="G24" s="409"/>
      <c r="I24" s="263"/>
    </row>
    <row r="25" spans="1:9" ht="17.649999999999999" customHeight="1" x14ac:dyDescent="0.25">
      <c r="B25" s="264" t="s">
        <v>2768</v>
      </c>
      <c r="C25" s="265" t="s">
        <v>5491</v>
      </c>
      <c r="D25" s="266" t="s">
        <v>2761</v>
      </c>
      <c r="F25" s="413">
        <f>+SUM(G29:G34)</f>
        <v>12784.576499999999</v>
      </c>
      <c r="G25" s="409"/>
      <c r="H25" s="268"/>
    </row>
    <row r="26" spans="1:9" ht="17.649999999999999" customHeight="1" x14ac:dyDescent="0.25">
      <c r="B26" s="264" t="s">
        <v>2769</v>
      </c>
      <c r="C26" s="265" t="s">
        <v>5492</v>
      </c>
      <c r="D26" s="266" t="s">
        <v>2760</v>
      </c>
      <c r="F26" s="413">
        <f>+VLOOKUP('Powiaty jednostkowo'!B1,slownik!$A$17:$B$20,2,FALSE)</f>
        <v>70</v>
      </c>
      <c r="G26" s="414"/>
    </row>
    <row r="27" spans="1:9" ht="7.15" customHeight="1" x14ac:dyDescent="0.25">
      <c r="B27" s="456"/>
      <c r="C27" s="456"/>
      <c r="D27" s="456"/>
      <c r="F27" s="409"/>
      <c r="G27" s="409"/>
    </row>
    <row r="28" spans="1:9" ht="25.5" customHeight="1" thickBot="1" x14ac:dyDescent="0.3">
      <c r="B28" s="360" t="s">
        <v>2826</v>
      </c>
      <c r="C28" s="381" t="s">
        <v>5507</v>
      </c>
      <c r="D28" s="382"/>
      <c r="E28" s="361" t="s">
        <v>2762</v>
      </c>
      <c r="F28" s="396" t="s">
        <v>5508</v>
      </c>
      <c r="G28" s="396" t="s">
        <v>5509</v>
      </c>
    </row>
    <row r="29" spans="1:9" ht="16.5" customHeight="1" x14ac:dyDescent="0.25">
      <c r="B29" s="357" t="s">
        <v>2827</v>
      </c>
      <c r="C29" s="358" t="s">
        <v>2820</v>
      </c>
      <c r="D29" s="359" t="s">
        <v>2761</v>
      </c>
      <c r="E29" s="362">
        <v>2</v>
      </c>
      <c r="F29" s="415" cm="1">
        <f t="array" ref="F29">+INDEX(Tabela1[],slownik!$D$8,Indeksy!B29)</f>
        <v>0</v>
      </c>
      <c r="G29" s="415">
        <f t="shared" ref="G29:G30" si="0">+E29*F29</f>
        <v>0</v>
      </c>
    </row>
    <row r="30" spans="1:9" ht="16.5" customHeight="1" x14ac:dyDescent="0.25">
      <c r="B30" s="264" t="s">
        <v>2828</v>
      </c>
      <c r="C30" s="269" t="s">
        <v>2821</v>
      </c>
      <c r="D30" s="266" t="s">
        <v>2761</v>
      </c>
      <c r="E30" s="363">
        <v>1</v>
      </c>
      <c r="F30" s="410" cm="1">
        <f t="array" ref="F30">+INDEX(Tabela1[],slownik!$D$8,Indeksy!B30)</f>
        <v>214.2</v>
      </c>
      <c r="G30" s="410">
        <f t="shared" si="0"/>
        <v>214.2</v>
      </c>
    </row>
    <row r="31" spans="1:9" ht="29.65" customHeight="1" x14ac:dyDescent="0.25">
      <c r="B31" s="264" t="s">
        <v>2829</v>
      </c>
      <c r="C31" s="269" t="s">
        <v>2895</v>
      </c>
      <c r="D31" s="266" t="s">
        <v>2761</v>
      </c>
      <c r="E31" s="363">
        <v>0.6</v>
      </c>
      <c r="F31" s="410"/>
      <c r="G31" s="410"/>
      <c r="I31" s="159"/>
    </row>
    <row r="32" spans="1:9" ht="60" customHeight="1" x14ac:dyDescent="0.25">
      <c r="B32" s="264" t="s">
        <v>2830</v>
      </c>
      <c r="C32" s="269" t="s">
        <v>2894</v>
      </c>
      <c r="D32" s="266" t="s">
        <v>2761</v>
      </c>
      <c r="E32" s="363">
        <v>0.3</v>
      </c>
      <c r="F32" s="410" cm="1">
        <f t="array" ref="F32">+INDEX(Tabela1[],slownik!$D$8,Indeksy!B32)</f>
        <v>559.30999999999995</v>
      </c>
      <c r="G32" s="410">
        <f t="shared" ref="G32" si="1">+E32*F32</f>
        <v>167.79299999999998</v>
      </c>
    </row>
    <row r="33" spans="1:10" ht="17.649999999999999" customHeight="1" x14ac:dyDescent="0.25">
      <c r="B33" s="264" t="s">
        <v>2848</v>
      </c>
      <c r="C33" s="269" t="s">
        <v>2822</v>
      </c>
      <c r="D33" s="266" t="s">
        <v>2761</v>
      </c>
      <c r="E33" s="363">
        <v>0.15</v>
      </c>
      <c r="F33" s="410" cm="1">
        <f t="array" ref="F33">+INDEX(Tabela1[],slownik!$D$8,Indeksy!B33)</f>
        <v>82683.89</v>
      </c>
      <c r="G33" s="410">
        <f>+E33*F33</f>
        <v>12402.583499999999</v>
      </c>
    </row>
    <row r="34" spans="1:10" ht="58.5" customHeight="1" x14ac:dyDescent="0.25">
      <c r="B34" s="264" t="s">
        <v>5490</v>
      </c>
      <c r="C34" s="269" t="s">
        <v>2896</v>
      </c>
      <c r="D34" s="266" t="s">
        <v>2761</v>
      </c>
      <c r="E34" s="363">
        <v>0.1</v>
      </c>
      <c r="F34" s="410" cm="1">
        <f t="array" ref="F34">+INDEX(Tabela1[],slownik!$D$8,Indeksy!B34)</f>
        <v>0</v>
      </c>
      <c r="G34" s="410">
        <f>+F34*E34</f>
        <v>0</v>
      </c>
    </row>
    <row r="35" spans="1:10" x14ac:dyDescent="0.25">
      <c r="A35" s="270"/>
      <c r="B35" s="270"/>
      <c r="C35" s="270"/>
      <c r="D35" s="270"/>
      <c r="E35" s="270"/>
      <c r="F35" s="416"/>
      <c r="G35" s="416"/>
      <c r="H35" s="271"/>
    </row>
    <row r="36" spans="1:10" ht="23.65" customHeight="1" x14ac:dyDescent="0.25">
      <c r="A36" s="272"/>
      <c r="B36" s="262" t="s">
        <v>2770</v>
      </c>
      <c r="C36" s="454" t="s">
        <v>5439</v>
      </c>
      <c r="D36" s="455"/>
      <c r="F36" s="409"/>
      <c r="G36" s="417"/>
      <c r="H36" s="271"/>
      <c r="J36" s="273"/>
    </row>
    <row r="37" spans="1:10" ht="19.5" customHeight="1" x14ac:dyDescent="0.25">
      <c r="A37" s="272"/>
      <c r="B37" s="264"/>
      <c r="C37" s="265" t="s">
        <v>5489</v>
      </c>
      <c r="D37" s="254" t="s">
        <v>2747</v>
      </c>
      <c r="F37" s="425" cm="1">
        <f t="array" ref="F37">+INDEX(Tabela1[],slownik!$D$8,Indeksy!B37)</f>
        <v>1.091</v>
      </c>
      <c r="G37" s="417"/>
      <c r="H37" s="271"/>
      <c r="J37" s="273"/>
    </row>
    <row r="38" spans="1:10" ht="19.5" customHeight="1" x14ac:dyDescent="0.25">
      <c r="A38" s="272"/>
      <c r="B38" s="264"/>
      <c r="C38" s="265" t="s">
        <v>5447</v>
      </c>
      <c r="D38" s="266"/>
      <c r="F38" s="410" cm="1">
        <f t="array" ref="F38">+INDEX(Tabela1[],slownik!$D$8,Indeksy!B38)</f>
        <v>77053.681910908635</v>
      </c>
      <c r="G38" s="417"/>
      <c r="H38" s="271"/>
      <c r="J38" s="273"/>
    </row>
    <row r="39" spans="1:10" ht="19.5" customHeight="1" x14ac:dyDescent="0.25">
      <c r="A39" s="272"/>
      <c r="B39" s="264"/>
      <c r="C39" s="265" t="s">
        <v>5499</v>
      </c>
      <c r="D39" s="266"/>
      <c r="F39" s="432" cm="1">
        <f t="array" ref="F39">+INDEX(Tabela1[],slownik!$D$8,Indeksy!B39)</f>
        <v>3.0293967E-3</v>
      </c>
      <c r="G39" s="417"/>
      <c r="H39" s="271"/>
      <c r="J39" s="273"/>
    </row>
    <row r="40" spans="1:10" x14ac:dyDescent="0.25">
      <c r="D40" s="246"/>
      <c r="F40" s="409"/>
      <c r="G40" s="409"/>
      <c r="H40" s="271"/>
      <c r="J40" s="273"/>
    </row>
    <row r="41" spans="1:10" ht="27" customHeight="1" thickBot="1" x14ac:dyDescent="0.3">
      <c r="C41" s="336" t="s">
        <v>2862</v>
      </c>
      <c r="D41" s="380" t="s">
        <v>2863</v>
      </c>
      <c r="E41" s="380" t="s">
        <v>2851</v>
      </c>
      <c r="F41" s="399" t="s">
        <v>5518</v>
      </c>
      <c r="G41" s="399" t="s">
        <v>5519</v>
      </c>
    </row>
    <row r="42" spans="1:10" s="274" customFormat="1" x14ac:dyDescent="0.25">
      <c r="C42" s="348" t="s">
        <v>2883</v>
      </c>
      <c r="D42" s="377">
        <v>0.4</v>
      </c>
      <c r="E42" s="349"/>
      <c r="F42" s="437" cm="1">
        <f t="array" ref="F42">+INDEX(TabIPW[],slownik!$D$9,Indeksy!B58)</f>
        <v>1.4870052487841005E-3</v>
      </c>
      <c r="G42" s="421"/>
    </row>
    <row r="43" spans="1:10" s="274" customFormat="1" ht="49.5" x14ac:dyDescent="0.25">
      <c r="C43" s="337" t="s">
        <v>2874</v>
      </c>
      <c r="D43" s="378"/>
      <c r="E43" s="351">
        <v>1</v>
      </c>
      <c r="F43" s="438"/>
      <c r="G43" s="402" cm="1">
        <f t="array" ref="G43">+INDEX(TabIPW[],slownik!$D$9,Indeksy!B59)</f>
        <v>80805.923999999999</v>
      </c>
    </row>
    <row r="44" spans="1:10" s="274" customFormat="1" ht="18" customHeight="1" x14ac:dyDescent="0.25">
      <c r="C44" s="348" t="s">
        <v>2864</v>
      </c>
      <c r="D44" s="377">
        <v>0.25</v>
      </c>
      <c r="E44" s="349"/>
      <c r="F44" s="435" cm="1">
        <f t="array" ref="F44">+INDEX(TabIPW[],slownik!$D$9,Indeksy!B60)</f>
        <v>2.3376384309889531E-4</v>
      </c>
      <c r="G44" s="403"/>
    </row>
    <row r="45" spans="1:10" s="274" customFormat="1" ht="26.1" customHeight="1" x14ac:dyDescent="0.25">
      <c r="C45" s="337" t="s">
        <v>2878</v>
      </c>
      <c r="D45" s="378"/>
      <c r="E45" s="352">
        <v>0.37119999999999997</v>
      </c>
      <c r="F45" s="434"/>
      <c r="G45" s="430" cm="1">
        <f t="array" ref="G45">+INDEX(TabIPW[],slownik!$D$9,Indeksy!B61)</f>
        <v>0</v>
      </c>
    </row>
    <row r="46" spans="1:10" s="274" customFormat="1" ht="16.149999999999999" customHeight="1" x14ac:dyDescent="0.25">
      <c r="C46" s="338" t="s">
        <v>2877</v>
      </c>
      <c r="D46" s="378"/>
      <c r="E46" s="352">
        <v>0.62880000000000003</v>
      </c>
      <c r="F46" s="434"/>
      <c r="G46" s="430" cm="1">
        <f t="array" ref="G46">+INDEX(TabIPW[],slownik!$D$9,Indeksy!B62)</f>
        <v>886</v>
      </c>
    </row>
    <row r="47" spans="1:10" s="274" customFormat="1" ht="16.149999999999999" customHeight="1" x14ac:dyDescent="0.25">
      <c r="C47" s="348" t="s">
        <v>2889</v>
      </c>
      <c r="D47" s="377">
        <v>0.16</v>
      </c>
      <c r="E47" s="349"/>
      <c r="F47" s="435" cm="1">
        <f t="array" ref="F47">+INDEX(TabIPW[],slownik!$D$9,Indeksy!B63)</f>
        <v>6.6148882781694358E-4</v>
      </c>
      <c r="G47" s="403"/>
    </row>
    <row r="48" spans="1:10" s="274" customFormat="1" ht="16.149999999999999" customHeight="1" x14ac:dyDescent="0.25">
      <c r="C48" s="338" t="s">
        <v>2880</v>
      </c>
      <c r="D48" s="378"/>
      <c r="E48" s="351">
        <v>1</v>
      </c>
      <c r="F48" s="434"/>
      <c r="G48" s="430" cm="1">
        <f t="array" ref="G48">+INDEX(TabIPW[],slownik!$D$9,Indeksy!B64)</f>
        <v>173</v>
      </c>
    </row>
    <row r="49" spans="1:10" s="274" customFormat="1" ht="16.149999999999999" customHeight="1" x14ac:dyDescent="0.25">
      <c r="C49" s="348" t="s">
        <v>2888</v>
      </c>
      <c r="D49" s="377">
        <v>0.12</v>
      </c>
      <c r="E49" s="349"/>
      <c r="F49" s="435" cm="1">
        <f t="array" ref="F49">+INDEX(TabIPW[],slownik!$D$9,Indeksy!B65)</f>
        <v>4.049220851934152E-4</v>
      </c>
      <c r="G49" s="403"/>
    </row>
    <row r="50" spans="1:10" s="274" customFormat="1" ht="16.149999999999999" customHeight="1" x14ac:dyDescent="0.25">
      <c r="C50" s="338" t="s">
        <v>2879</v>
      </c>
      <c r="D50" s="378"/>
      <c r="E50" s="352">
        <v>0.16320000000000001</v>
      </c>
      <c r="F50" s="434"/>
      <c r="G50" s="402" cm="1">
        <f t="array" ref="G50">+INDEX(TabIPW[],slownik!$D$9,Indeksy!B66)</f>
        <v>311</v>
      </c>
    </row>
    <row r="51" spans="1:10" s="274" customFormat="1" ht="16.149999999999999" customHeight="1" x14ac:dyDescent="0.25">
      <c r="C51" s="338" t="s">
        <v>2872</v>
      </c>
      <c r="D51" s="378"/>
      <c r="E51" s="352">
        <v>0.83679999999999999</v>
      </c>
      <c r="F51" s="434"/>
      <c r="G51" s="402" cm="1">
        <f t="array" ref="G51">+INDEX(TabIPW[],slownik!$D$9,Indeksy!B67)</f>
        <v>53204</v>
      </c>
    </row>
    <row r="52" spans="1:10" s="274" customFormat="1" ht="16.149999999999999" customHeight="1" x14ac:dyDescent="0.25">
      <c r="C52" s="348" t="s">
        <v>2861</v>
      </c>
      <c r="D52" s="377">
        <v>7.0000000000000007E-2</v>
      </c>
      <c r="E52" s="349"/>
      <c r="F52" s="435" cm="1">
        <f t="array" ref="F52">+INDEX(TabIPW[],slownik!$D$9,Indeksy!B68)</f>
        <v>2.422166462935536E-4</v>
      </c>
      <c r="G52" s="403"/>
    </row>
    <row r="53" spans="1:10" s="274" customFormat="1" ht="16.149999999999999" customHeight="1" x14ac:dyDescent="0.25">
      <c r="C53" s="339" t="s">
        <v>2875</v>
      </c>
      <c r="D53" s="379"/>
      <c r="E53" s="353">
        <v>1</v>
      </c>
      <c r="F53" s="436"/>
      <c r="G53" s="430" cm="1">
        <f t="array" ref="G53">+INDEX(TabIPW[],slownik!$D$9,Indeksy!B69)</f>
        <v>87642</v>
      </c>
    </row>
    <row r="54" spans="1:10" ht="13.5" customHeight="1" x14ac:dyDescent="0.25">
      <c r="D54" s="246"/>
      <c r="F54" s="409"/>
      <c r="G54" s="409"/>
      <c r="J54" s="273"/>
    </row>
    <row r="55" spans="1:10" hidden="1" x14ac:dyDescent="0.25">
      <c r="D55" s="246"/>
      <c r="F55" s="409"/>
      <c r="G55" s="409"/>
    </row>
    <row r="56" spans="1:10" ht="22.15" customHeight="1" x14ac:dyDescent="0.25">
      <c r="B56" s="275" t="s">
        <v>2777</v>
      </c>
      <c r="C56" s="457" t="s">
        <v>5442</v>
      </c>
      <c r="D56" s="458"/>
      <c r="F56" s="409"/>
      <c r="G56" s="409"/>
      <c r="H56" s="255"/>
    </row>
    <row r="57" spans="1:10" ht="19.5" customHeight="1" x14ac:dyDescent="0.25">
      <c r="B57" s="264" t="s">
        <v>2778</v>
      </c>
      <c r="C57" s="265" t="s">
        <v>5493</v>
      </c>
      <c r="D57" s="266" t="s">
        <v>2760</v>
      </c>
      <c r="F57" s="410" cm="1">
        <f t="array" ref="F57">+INDEX(Tabela1[],slownik!$D$8,Indeksy!B101)</f>
        <v>1485860.7536301506</v>
      </c>
      <c r="G57" s="409"/>
    </row>
    <row r="58" spans="1:10" ht="42.4" customHeight="1" x14ac:dyDescent="0.25">
      <c r="B58" s="264" t="s">
        <v>2779</v>
      </c>
      <c r="C58" s="265" t="s">
        <v>5497</v>
      </c>
      <c r="D58" s="266" t="s">
        <v>2760</v>
      </c>
      <c r="F58" s="410" cm="1">
        <f t="array" ref="F58">+INDEX(Tabela1[],slownik!$D$8,Indeksy!B102)</f>
        <v>569334</v>
      </c>
      <c r="G58" s="409"/>
    </row>
    <row r="59" spans="1:10" s="271" customFormat="1" ht="19.149999999999999" customHeight="1" x14ac:dyDescent="0.25">
      <c r="B59" s="276" t="s">
        <v>2773</v>
      </c>
      <c r="F59" s="418"/>
      <c r="G59" s="418"/>
    </row>
    <row r="60" spans="1:10" ht="19.149999999999999" customHeight="1" x14ac:dyDescent="0.25">
      <c r="B60" s="264" t="s">
        <v>2785</v>
      </c>
      <c r="C60" s="277" t="s">
        <v>2834</v>
      </c>
      <c r="D60" s="266" t="s">
        <v>2771</v>
      </c>
      <c r="F60" s="440" cm="1">
        <f t="array" ref="F60">+INDEX(Tabela1[],slownik!$D$8,Indeksy!B104)</f>
        <v>87642</v>
      </c>
      <c r="G60" s="409"/>
    </row>
    <row r="61" spans="1:10" s="271" customFormat="1" ht="19.149999999999999" customHeight="1" x14ac:dyDescent="0.25">
      <c r="A61" s="278"/>
      <c r="B61" s="279" t="s">
        <v>2772</v>
      </c>
      <c r="D61" s="280"/>
      <c r="E61" s="246"/>
      <c r="F61" s="422"/>
      <c r="G61" s="418"/>
    </row>
    <row r="62" spans="1:10" ht="19.149999999999999" customHeight="1" x14ac:dyDescent="0.25">
      <c r="A62" s="205"/>
      <c r="B62" s="264" t="s">
        <v>2780</v>
      </c>
      <c r="C62" s="277" t="s">
        <v>5494</v>
      </c>
      <c r="D62" s="266" t="s">
        <v>2760</v>
      </c>
      <c r="F62" s="410" cm="1">
        <f t="array" ref="F62">+INDEX(Tabela1[],slownik!$D$8,Indeksy!B106)</f>
        <v>8785811.5850000009</v>
      </c>
      <c r="G62" s="409"/>
      <c r="H62" s="255"/>
    </row>
    <row r="63" spans="1:10" ht="19.149999999999999" customHeight="1" thickBot="1" x14ac:dyDescent="0.3">
      <c r="A63" s="205"/>
      <c r="C63" s="279" t="s">
        <v>2833</v>
      </c>
      <c r="D63" s="271"/>
      <c r="E63" s="361" t="s">
        <v>2762</v>
      </c>
      <c r="F63" s="424" t="s">
        <v>2831</v>
      </c>
      <c r="G63" s="424" t="s">
        <v>2832</v>
      </c>
      <c r="H63" s="255"/>
    </row>
    <row r="64" spans="1:10" ht="19.149999999999999" customHeight="1" x14ac:dyDescent="0.25">
      <c r="A64" s="205"/>
      <c r="B64" s="264" t="s">
        <v>2781</v>
      </c>
      <c r="C64" s="277" t="s">
        <v>2749</v>
      </c>
      <c r="D64" s="266" t="s">
        <v>2760</v>
      </c>
      <c r="E64" s="362">
        <v>1</v>
      </c>
      <c r="F64" s="415" cm="1">
        <f t="array" ref="F64">+INDEX(Tabela1[],slownik!$D$8,Indeksy!B108)</f>
        <v>5560680.1466666674</v>
      </c>
      <c r="G64" s="415">
        <f>+E64*F64</f>
        <v>5560680.1466666674</v>
      </c>
    </row>
    <row r="65" spans="1:7" ht="19.149999999999999" customHeight="1" x14ac:dyDescent="0.25">
      <c r="A65" s="205"/>
      <c r="B65" s="264" t="s">
        <v>2782</v>
      </c>
      <c r="C65" s="277" t="s">
        <v>5495</v>
      </c>
      <c r="D65" s="266" t="s">
        <v>2760</v>
      </c>
      <c r="E65" s="363">
        <v>0.5</v>
      </c>
      <c r="F65" s="410" cm="1">
        <f t="array" ref="F65">+INDEX(Tabela1[],slownik!$D$8,Indeksy!B109)</f>
        <v>3147717.5</v>
      </c>
      <c r="G65" s="410">
        <f t="shared" ref="G65:G66" si="2">+E65*F65</f>
        <v>1573858.75</v>
      </c>
    </row>
    <row r="66" spans="1:7" ht="19.149999999999999" customHeight="1" x14ac:dyDescent="0.25">
      <c r="A66" s="205"/>
      <c r="B66" s="264" t="s">
        <v>2783</v>
      </c>
      <c r="C66" s="277" t="s">
        <v>2750</v>
      </c>
      <c r="D66" s="266" t="s">
        <v>2760</v>
      </c>
      <c r="E66" s="363">
        <v>0.25</v>
      </c>
      <c r="F66" s="410" cm="1">
        <f t="array" ref="F66">+INDEX(Tabela1[],slownik!$D$8,Indeksy!B110)</f>
        <v>6605090.7533333329</v>
      </c>
      <c r="G66" s="410">
        <f t="shared" si="2"/>
        <v>1651272.6883333332</v>
      </c>
    </row>
    <row r="67" spans="1:7" ht="6.75" customHeight="1" x14ac:dyDescent="0.25">
      <c r="A67" s="205"/>
      <c r="F67" s="409"/>
      <c r="G67" s="409"/>
    </row>
    <row r="68" spans="1:7" ht="21" customHeight="1" x14ac:dyDescent="0.25">
      <c r="A68" s="205"/>
      <c r="B68" s="275" t="s">
        <v>2741</v>
      </c>
      <c r="C68" s="281" t="s">
        <v>24</v>
      </c>
      <c r="D68" s="282" t="s">
        <v>2760</v>
      </c>
      <c r="F68" s="410" cm="1">
        <f t="array" ref="F68">+INDEX(Tabela1[],slownik!$D$8,Indeksy!B112)</f>
        <v>74259144</v>
      </c>
      <c r="G68" s="409"/>
    </row>
    <row r="69" spans="1:7" ht="7.5" customHeight="1" x14ac:dyDescent="0.25">
      <c r="A69" s="205"/>
      <c r="B69" s="283"/>
      <c r="F69" s="409"/>
      <c r="G69" s="409"/>
    </row>
    <row r="70" spans="1:7" ht="18" customHeight="1" x14ac:dyDescent="0.25">
      <c r="B70" s="284" t="s">
        <v>2774</v>
      </c>
      <c r="C70" s="285" t="s">
        <v>2740</v>
      </c>
      <c r="D70" s="286" t="s">
        <v>2760</v>
      </c>
      <c r="F70" s="408" cm="1">
        <f t="array" ref="F70">+INDEX(Tabela1[],slownik!$D$8,Indeksy!B114)</f>
        <v>0</v>
      </c>
      <c r="G70" s="409"/>
    </row>
    <row r="71" spans="1:7" ht="18" customHeight="1" x14ac:dyDescent="0.25">
      <c r="B71" s="284" t="s">
        <v>2775</v>
      </c>
      <c r="C71" s="285" t="s">
        <v>2818</v>
      </c>
      <c r="D71" s="286" t="s">
        <v>2760</v>
      </c>
      <c r="F71" s="408" cm="1">
        <f t="array" ref="F71">-+INDEX(Tabela1[],slownik!$D$8,Indeksy!B115)</f>
        <v>0</v>
      </c>
      <c r="G71" s="409"/>
    </row>
    <row r="72" spans="1:7" ht="18" customHeight="1" x14ac:dyDescent="0.25">
      <c r="B72" s="284" t="s">
        <v>2776</v>
      </c>
      <c r="C72" s="287" t="s">
        <v>2817</v>
      </c>
      <c r="D72" s="286" t="s">
        <v>2760</v>
      </c>
      <c r="F72" s="423" cm="1">
        <f t="array" ref="F72">+INDEX(Tabela1[],slownik!$D$8,Indeksy!B120)</f>
        <v>3456401.8913698494</v>
      </c>
      <c r="G72" s="409"/>
    </row>
    <row r="73" spans="1:7" ht="14.1" customHeight="1" x14ac:dyDescent="0.25">
      <c r="D73" s="246"/>
      <c r="F73" s="409"/>
      <c r="G73" s="409"/>
    </row>
    <row r="74" spans="1:7" ht="25.15" customHeight="1" x14ac:dyDescent="0.25">
      <c r="B74" s="293" t="s">
        <v>2784</v>
      </c>
      <c r="C74" s="294" t="s">
        <v>5511</v>
      </c>
      <c r="D74" s="295" t="s">
        <v>2760</v>
      </c>
      <c r="F74" s="408" cm="1">
        <f t="array" ref="F74">+INDEX(Tabela1[],slownik!$D$8,Indeksy!B117)</f>
        <v>80173444.930000007</v>
      </c>
      <c r="G74" s="409"/>
    </row>
    <row r="75" spans="1:7" ht="25.15" customHeight="1" x14ac:dyDescent="0.25">
      <c r="B75" s="293" t="s">
        <v>2866</v>
      </c>
      <c r="C75" s="294" t="s">
        <v>5512</v>
      </c>
      <c r="D75" s="295" t="s">
        <v>2760</v>
      </c>
      <c r="F75" s="408" cm="1">
        <f t="array" ref="F75">+INDEX(Tabela1[],slownik!$D$8,Indeksy!B118)</f>
        <v>7831157.75</v>
      </c>
      <c r="G75" s="409"/>
    </row>
    <row r="76" spans="1:7" ht="25.15" customHeight="1" x14ac:dyDescent="0.25">
      <c r="B76" s="293" t="s">
        <v>5435</v>
      </c>
      <c r="C76" s="294" t="s">
        <v>5513</v>
      </c>
      <c r="D76" s="295" t="s">
        <v>2760</v>
      </c>
      <c r="F76" s="423" cm="1">
        <f t="array" ref="F76">+INDEX(Tabela1[],slownik!$D$8,Indeksy!B119)</f>
        <v>36961319.321369849</v>
      </c>
      <c r="G76" s="409"/>
    </row>
    <row r="77" spans="1:7" ht="9" customHeight="1" x14ac:dyDescent="0.25">
      <c r="F77" s="409"/>
      <c r="G77" s="409"/>
    </row>
    <row r="78" spans="1:7" ht="25.15" customHeight="1" x14ac:dyDescent="0.25">
      <c r="B78" s="293"/>
      <c r="C78" s="310" t="s">
        <v>5510</v>
      </c>
      <c r="D78" s="295" t="s">
        <v>2760</v>
      </c>
      <c r="F78" s="408">
        <f>SUM(F74:F77)</f>
        <v>124965922.00136986</v>
      </c>
      <c r="G78" s="409"/>
    </row>
    <row r="79" spans="1:7" ht="18.600000000000001" customHeight="1" x14ac:dyDescent="0.25">
      <c r="B79" s="316" t="s">
        <v>5523</v>
      </c>
    </row>
    <row r="80" spans="1:7" ht="27" hidden="1" customHeight="1" thickBot="1" x14ac:dyDescent="0.3">
      <c r="C80" s="288" t="s">
        <v>2867</v>
      </c>
    </row>
    <row r="81" spans="6:6" ht="19.149999999999999" customHeight="1" x14ac:dyDescent="0.25">
      <c r="F81" s="389"/>
    </row>
    <row r="82" spans="6:6" x14ac:dyDescent="0.25">
      <c r="F82" s="245"/>
    </row>
    <row r="83" spans="6:6" x14ac:dyDescent="0.25">
      <c r="F83" s="245"/>
    </row>
    <row r="84" spans="6:6" x14ac:dyDescent="0.25">
      <c r="F84" s="244"/>
    </row>
  </sheetData>
  <sheetProtection algorithmName="SHA-512" hashValue="ZN9iIItZ4bWBVfNBCc2xB44LtIRFsptj9F722wUbEuvMCx5vgDkDYTcGJFIRMuR1BQl4SkhKe8K4Q5GMfs2Cyw==" saltValue="07iuUHNIjYs4iFJNPIvgaw==" spinCount="100000" sheet="1" objects="1" scenarios="1"/>
  <protectedRanges>
    <protectedRange sqref="B2:B3" name="Rozstęp1"/>
  </protectedRanges>
  <mergeCells count="4">
    <mergeCell ref="C24:D24"/>
    <mergeCell ref="B27:D27"/>
    <mergeCell ref="C36:D36"/>
    <mergeCell ref="C56:D56"/>
  </mergeCells>
  <pageMargins left="0.35433070866141736" right="0.5" top="0.46" bottom="0.45" header="0.2" footer="0.33"/>
  <pageSetup paperSize="9" scale="70" fitToHeight="0" orientation="portrait" r:id="rId1"/>
  <rowBreaks count="1" manualBreakCount="1">
    <brk id="54" max="16383" man="1"/>
  </rowBreaks>
  <colBreaks count="1" manualBreakCount="1">
    <brk id="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DCBE-F1E2-4EDE-A3E8-F3B6006DF82C}">
  <sheetPr>
    <tabColor theme="8" tint="0.79998168889431442"/>
  </sheetPr>
  <dimension ref="A1:J88"/>
  <sheetViews>
    <sheetView zoomScaleNormal="100" zoomScaleSheetLayoutView="83" workbookViewId="0">
      <pane ySplit="5" topLeftCell="A66" activePane="bottomLeft" state="frozen"/>
      <selection activeCell="A44" sqref="A44:XFD52"/>
      <selection pane="bottomLeft" activeCell="C6" sqref="C6"/>
    </sheetView>
  </sheetViews>
  <sheetFormatPr defaultColWidth="8.7109375" defaultRowHeight="15" outlineLevelRow="1" x14ac:dyDescent="0.25"/>
  <cols>
    <col min="1" max="1" width="6" style="246" customWidth="1"/>
    <col min="2" max="2" width="9.7109375" style="246" customWidth="1"/>
    <col min="3" max="3" width="66.7109375" style="246" customWidth="1"/>
    <col min="4" max="4" width="7.28515625" style="60" customWidth="1"/>
    <col min="5" max="5" width="7.7109375" style="246" customWidth="1"/>
    <col min="6" max="6" width="17.42578125" style="246" customWidth="1"/>
    <col min="7" max="7" width="17.28515625" style="246" customWidth="1"/>
    <col min="8" max="8" width="31.28515625" style="246" customWidth="1"/>
    <col min="9" max="9" width="29.7109375" style="246" customWidth="1"/>
    <col min="10" max="16384" width="8.7109375" style="246"/>
  </cols>
  <sheetData>
    <row r="1" spans="1:8" ht="25.15" customHeight="1" thickBot="1" x14ac:dyDescent="0.3">
      <c r="A1" s="324" t="s">
        <v>2788</v>
      </c>
      <c r="B1" s="325">
        <v>3</v>
      </c>
      <c r="D1" s="246"/>
    </row>
    <row r="2" spans="1:8" ht="15" customHeight="1" outlineLevel="1" x14ac:dyDescent="0.25">
      <c r="A2" s="306" t="s">
        <v>1</v>
      </c>
      <c r="B2" s="301">
        <v>2</v>
      </c>
      <c r="C2" s="299" t="str">
        <f>+IF(ISBLANK(WK_),"Podaj WK",IF(ISERROR(slownik!G4),"Błędny WK",slownik!G4))</f>
        <v>Dolnośląskie</v>
      </c>
      <c r="E2" s="247"/>
    </row>
    <row r="3" spans="1:8" ht="15" customHeight="1" outlineLevel="1" thickBot="1" x14ac:dyDescent="0.3">
      <c r="A3" s="307" t="s">
        <v>2</v>
      </c>
      <c r="B3" s="305">
        <v>61</v>
      </c>
      <c r="C3" s="299" t="str">
        <f>+IF(ISBLANK(PK),"Podaj PK",IF(VALUE(PK)&lt;=60,"Podaj PK dla Miasta na prawach powiatu lub przejdź na arkusz Powiaty",IF(ISERROR(slownik!G5),"Błędny PK",slownik!G5)))</f>
        <v>Jelenia Góra</v>
      </c>
      <c r="E3" s="247"/>
    </row>
    <row r="4" spans="1:8" ht="11.25" customHeight="1" outlineLevel="1" thickBot="1" x14ac:dyDescent="0.3">
      <c r="A4" s="60"/>
      <c r="B4" s="60"/>
      <c r="C4" s="60"/>
      <c r="E4" s="247"/>
    </row>
    <row r="5" spans="1:8" s="298" customFormat="1" ht="22.15" customHeight="1" thickBot="1" x14ac:dyDescent="0.3">
      <c r="A5" s="341" t="s">
        <v>2676</v>
      </c>
      <c r="B5" s="342" t="str">
        <f>+TEXT(WK_,"00")&amp;TEXT(PK,"00")</f>
        <v>0261</v>
      </c>
      <c r="C5" s="343" t="str" cm="1">
        <f t="array" ref="C5">+IF(ISERROR(INDEX(Tabela1[Nazwa JST],slownik!F8)),"Popraw WK/PK/GK",+INDEX(Tabela1[Nazwa JST],slownik!F8)&amp;" ["&amp;B5&amp;"]")</f>
        <v>Jelenia Góra [0261]</v>
      </c>
      <c r="D5" s="249"/>
      <c r="E5" s="248"/>
    </row>
    <row r="6" spans="1:8" ht="19.5" customHeight="1" thickBot="1" x14ac:dyDescent="0.3">
      <c r="C6" s="249" t="str">
        <f>+C5</f>
        <v>Jelenia Góra [0261]</v>
      </c>
      <c r="F6" s="355" t="s">
        <v>2669</v>
      </c>
      <c r="G6" s="356" t="s">
        <v>2670</v>
      </c>
    </row>
    <row r="7" spans="1:8" ht="16.5" customHeight="1" x14ac:dyDescent="0.25">
      <c r="B7" s="80" t="s">
        <v>2737</v>
      </c>
      <c r="C7" s="81" t="s">
        <v>2786</v>
      </c>
      <c r="D7" s="250" t="s">
        <v>2760</v>
      </c>
      <c r="F7" s="391" cm="1">
        <f t="array" ref="F7">+INDEX(Tabela1[],slownik!$F$8,Indeksy!B7)</f>
        <v>2781712739.4139876</v>
      </c>
      <c r="G7" s="391" cm="1">
        <f t="array" ref="G7">+INDEX(Tabela1[],slownik!$F$8,Indeksy!C7)</f>
        <v>659090745</v>
      </c>
    </row>
    <row r="8" spans="1:8" ht="16.5" customHeight="1" x14ac:dyDescent="0.25">
      <c r="B8" s="251" t="s">
        <v>2736</v>
      </c>
      <c r="C8" s="252" t="s">
        <v>5436</v>
      </c>
      <c r="D8" s="250" t="s">
        <v>2747</v>
      </c>
      <c r="F8" s="429" cm="1">
        <f t="array" ref="F8">+INDEX(Tabela1[],slownik!$F$8,Indeksy!B8)</f>
        <v>1.371</v>
      </c>
      <c r="G8" s="429" cm="1">
        <f t="array" ref="G8">+INDEX(Tabela1[],slownik!$F$8,Indeksy!C8)</f>
        <v>1.2949999999999999</v>
      </c>
    </row>
    <row r="9" spans="1:8" ht="33.6" customHeight="1" x14ac:dyDescent="0.25">
      <c r="B9" s="80" t="s">
        <v>2735</v>
      </c>
      <c r="C9" s="81" t="s">
        <v>5502</v>
      </c>
      <c r="D9" s="250" t="s">
        <v>2760</v>
      </c>
      <c r="F9" s="391" cm="1">
        <f t="array" ref="F9">+INDEX(Tabela1[],slownik!$F$8,Indeksy!B9)</f>
        <v>3813728165.73</v>
      </c>
      <c r="G9" s="391" cm="1">
        <f t="array" ref="G9">+INDEX(Tabela1[],slownik!$F$8,Indeksy!C9)</f>
        <v>853522515</v>
      </c>
    </row>
    <row r="10" spans="1:8" ht="15.6" customHeight="1" x14ac:dyDescent="0.25">
      <c r="B10" s="251" t="s">
        <v>2734</v>
      </c>
      <c r="C10" s="252" t="s">
        <v>5463</v>
      </c>
      <c r="D10" s="250" t="s">
        <v>2747</v>
      </c>
      <c r="F10" s="253" cm="1">
        <f t="array" ref="F10">+INDEX(Tabela1[],slownik!$F$8,Indeksy!B10)</f>
        <v>8.5999999999999993E-2</v>
      </c>
      <c r="G10" s="253" cm="1">
        <f t="array" ref="G10">+INDEX(Tabela1[],slownik!$F$8,Indeksy!C10)</f>
        <v>2.1999999999999999E-2</v>
      </c>
    </row>
    <row r="11" spans="1:8" ht="31.15" customHeight="1" x14ac:dyDescent="0.25">
      <c r="B11" s="80" t="s">
        <v>2733</v>
      </c>
      <c r="C11" s="81" t="s">
        <v>5501</v>
      </c>
      <c r="D11" s="250" t="s">
        <v>2760</v>
      </c>
      <c r="F11" s="391" cm="1">
        <f t="array" ref="F11">+INDEX(Tabela1[],slownik!$F$8,Indeksy!B11)</f>
        <v>327980622.25277996</v>
      </c>
      <c r="G11" s="391" cm="1">
        <f t="array" ref="G11">+INDEX(Tabela1[],slownik!$F$8,Indeksy!C11)</f>
        <v>18777495.329999998</v>
      </c>
    </row>
    <row r="12" spans="1:8" ht="9" customHeight="1" x14ac:dyDescent="0.25">
      <c r="D12" s="246"/>
      <c r="F12" s="315"/>
      <c r="G12" s="315"/>
    </row>
    <row r="13" spans="1:8" ht="34.15" customHeight="1" x14ac:dyDescent="0.25">
      <c r="B13" s="56" t="s">
        <v>2732</v>
      </c>
      <c r="C13" s="231" t="s">
        <v>5498</v>
      </c>
      <c r="D13" s="254" t="s">
        <v>2760</v>
      </c>
      <c r="F13" s="392" cm="1">
        <f t="array" ref="F13">+INDEX(Tabela1[],slownik!$F$8,Indeksy!B13)</f>
        <v>185565833.58277994</v>
      </c>
      <c r="G13" s="315"/>
      <c r="H13" s="255"/>
    </row>
    <row r="14" spans="1:8" ht="9" customHeight="1" x14ac:dyDescent="0.25">
      <c r="B14" s="60"/>
      <c r="F14" s="315"/>
      <c r="G14" s="315"/>
    </row>
    <row r="15" spans="1:8" ht="33.6" customHeight="1" x14ac:dyDescent="0.25">
      <c r="B15" s="80" t="s">
        <v>2731</v>
      </c>
      <c r="C15" s="81" t="s">
        <v>5506</v>
      </c>
      <c r="D15" s="250" t="s">
        <v>2760</v>
      </c>
      <c r="F15" s="392" cm="1">
        <f t="array" ref="F15">+INDEX(Tabela1[],slownik!$F$8,Indeksy!B15)</f>
        <v>66905171.781742617</v>
      </c>
      <c r="G15" s="315"/>
    </row>
    <row r="16" spans="1:8" ht="9" customHeight="1" x14ac:dyDescent="0.25">
      <c r="B16" s="256"/>
      <c r="F16" s="393"/>
      <c r="G16" s="315"/>
    </row>
    <row r="17" spans="1:9" ht="30" x14ac:dyDescent="0.3">
      <c r="A17" s="257"/>
      <c r="B17" s="56" t="s">
        <v>2738</v>
      </c>
      <c r="C17" s="258" t="s">
        <v>5437</v>
      </c>
      <c r="D17" s="254" t="s">
        <v>2760</v>
      </c>
      <c r="F17" s="394" cm="1">
        <f t="array" ref="F17">+INDEX(Tabela1[],slownik!$F$8,Indeksy!B17)</f>
        <v>252471005.36452258</v>
      </c>
      <c r="G17" s="315"/>
      <c r="H17" s="259"/>
      <c r="I17" s="255"/>
    </row>
    <row r="18" spans="1:9" x14ac:dyDescent="0.25">
      <c r="B18" s="260" t="s">
        <v>2763</v>
      </c>
      <c r="C18" s="261" t="s">
        <v>2671</v>
      </c>
      <c r="D18" s="254" t="s">
        <v>2760</v>
      </c>
      <c r="F18" s="410" cm="1">
        <f t="array" ref="F18">+INDEX(Tabela1[],slownik!$F$8,Indeksy!B18)</f>
        <v>0</v>
      </c>
      <c r="G18" s="315"/>
    </row>
    <row r="19" spans="1:9" x14ac:dyDescent="0.25">
      <c r="B19" s="254" t="s">
        <v>2764</v>
      </c>
      <c r="C19" s="261" t="s">
        <v>2674</v>
      </c>
      <c r="D19" s="254" t="s">
        <v>2760</v>
      </c>
      <c r="F19" s="410" cm="1">
        <f t="array" ref="F19">+INDEX(Tabela1[],slownik!$F$8,Indeksy!B19)</f>
        <v>224547606</v>
      </c>
      <c r="G19" s="315"/>
    </row>
    <row r="20" spans="1:9" x14ac:dyDescent="0.25">
      <c r="B20" s="254" t="s">
        <v>2765</v>
      </c>
      <c r="C20" s="261" t="s">
        <v>2673</v>
      </c>
      <c r="D20" s="254" t="s">
        <v>2760</v>
      </c>
      <c r="F20" s="410" cm="1">
        <f t="array" ref="F20">+INDEX(Tabela1[],slownik!$F$8,Indeksy!B20)</f>
        <v>14613683.769522578</v>
      </c>
      <c r="G20" s="315"/>
    </row>
    <row r="21" spans="1:9" x14ac:dyDescent="0.25">
      <c r="B21" s="254" t="s">
        <v>2766</v>
      </c>
      <c r="C21" s="261" t="s">
        <v>2672</v>
      </c>
      <c r="D21" s="254" t="s">
        <v>2760</v>
      </c>
      <c r="F21" s="410" cm="1">
        <f t="array" ref="F21">+INDEX(Tabela1[],slownik!$F$8,Indeksy!B21)</f>
        <v>1152122.595</v>
      </c>
      <c r="G21" s="315"/>
    </row>
    <row r="22" spans="1:9" x14ac:dyDescent="0.25">
      <c r="B22" s="254" t="s">
        <v>2767</v>
      </c>
      <c r="C22" s="261" t="s">
        <v>2675</v>
      </c>
      <c r="D22" s="254" t="s">
        <v>2760</v>
      </c>
      <c r="F22" s="410" cm="1">
        <f t="array" ref="F22">+INDEX(Tabela1[],slownik!$F$8,Indeksy!B22)</f>
        <v>12157593</v>
      </c>
      <c r="G22" s="315"/>
    </row>
    <row r="23" spans="1:9" ht="6.75" customHeight="1" x14ac:dyDescent="0.25">
      <c r="B23" s="60"/>
      <c r="F23" s="315"/>
      <c r="G23" s="315"/>
    </row>
    <row r="24" spans="1:9" ht="17.100000000000001" customHeight="1" x14ac:dyDescent="0.25">
      <c r="B24" s="262" t="s">
        <v>2739</v>
      </c>
      <c r="C24" s="454" t="s">
        <v>5438</v>
      </c>
      <c r="D24" s="455"/>
      <c r="F24" s="315"/>
      <c r="G24" s="315"/>
      <c r="I24" s="263"/>
    </row>
    <row r="25" spans="1:9" ht="17.100000000000001" customHeight="1" x14ac:dyDescent="0.25">
      <c r="B25" s="264" t="s">
        <v>2768</v>
      </c>
      <c r="C25" s="265" t="s">
        <v>5491</v>
      </c>
      <c r="D25" s="266" t="s">
        <v>2761</v>
      </c>
      <c r="E25" s="267" t="s">
        <v>2681</v>
      </c>
      <c r="F25" s="390">
        <f>+SUM(G29:G34)</f>
        <v>3716.5245</v>
      </c>
      <c r="G25" s="315"/>
      <c r="H25" s="268"/>
    </row>
    <row r="26" spans="1:9" ht="17.100000000000001" customHeight="1" x14ac:dyDescent="0.25">
      <c r="B26" s="264" t="s">
        <v>2769</v>
      </c>
      <c r="C26" s="265" t="s">
        <v>5492</v>
      </c>
      <c r="D26" s="266" t="s">
        <v>2760</v>
      </c>
      <c r="E26" s="267" t="s">
        <v>2681</v>
      </c>
      <c r="F26" s="390">
        <f>+VLOOKUP('MNPP jednostkowo'!B1,slownik!$A$17:$B$20,2,FALSE)</f>
        <v>310</v>
      </c>
      <c r="G26" s="395"/>
    </row>
    <row r="27" spans="1:9" ht="7.5" customHeight="1" x14ac:dyDescent="0.25">
      <c r="B27" s="456"/>
      <c r="C27" s="456"/>
      <c r="D27" s="456"/>
      <c r="F27" s="315"/>
      <c r="G27" s="315"/>
    </row>
    <row r="28" spans="1:9" s="298" customFormat="1" ht="25.5" customHeight="1" thickBot="1" x14ac:dyDescent="0.3">
      <c r="B28" s="360" t="s">
        <v>2826</v>
      </c>
      <c r="C28" s="381" t="s">
        <v>5507</v>
      </c>
      <c r="D28" s="382"/>
      <c r="E28" s="361" t="s">
        <v>2762</v>
      </c>
      <c r="F28" s="396" t="s">
        <v>5508</v>
      </c>
      <c r="G28" s="396" t="s">
        <v>5509</v>
      </c>
    </row>
    <row r="29" spans="1:9" ht="17.649999999999999" customHeight="1" x14ac:dyDescent="0.25">
      <c r="B29" s="357" t="s">
        <v>2827</v>
      </c>
      <c r="C29" s="358" t="s">
        <v>2820</v>
      </c>
      <c r="D29" s="359" t="s">
        <v>2761</v>
      </c>
      <c r="E29" s="362">
        <v>2</v>
      </c>
      <c r="F29" s="415" cm="1">
        <f t="array" ref="F29">+INDEX(Tabela1[],slownik!$F$8,Indeksy!B29)</f>
        <v>1713.9</v>
      </c>
      <c r="G29" s="415">
        <f t="shared" ref="G29:G30" si="0">+E29*F29</f>
        <v>3427.8</v>
      </c>
    </row>
    <row r="30" spans="1:9" ht="17.649999999999999" customHeight="1" x14ac:dyDescent="0.25">
      <c r="B30" s="264" t="s">
        <v>2828</v>
      </c>
      <c r="C30" s="269" t="s">
        <v>2821</v>
      </c>
      <c r="D30" s="266" t="s">
        <v>2761</v>
      </c>
      <c r="E30" s="363">
        <v>1</v>
      </c>
      <c r="F30" s="410" cm="1">
        <f t="array" ref="F30">+INDEX(Tabela1[],slownik!$F$8,Indeksy!B30)</f>
        <v>0</v>
      </c>
      <c r="G30" s="410">
        <f t="shared" si="0"/>
        <v>0</v>
      </c>
    </row>
    <row r="31" spans="1:9" ht="29.65" customHeight="1" x14ac:dyDescent="0.25">
      <c r="B31" s="264" t="s">
        <v>2829</v>
      </c>
      <c r="C31" s="269" t="s">
        <v>2895</v>
      </c>
      <c r="D31" s="266" t="s">
        <v>2761</v>
      </c>
      <c r="E31" s="363">
        <v>0.6</v>
      </c>
      <c r="F31" s="410"/>
      <c r="G31" s="410"/>
      <c r="I31" s="159"/>
    </row>
    <row r="32" spans="1:9" ht="56.65" customHeight="1" x14ac:dyDescent="0.25">
      <c r="B32" s="264" t="s">
        <v>2830</v>
      </c>
      <c r="C32" s="269" t="s">
        <v>2894</v>
      </c>
      <c r="D32" s="266" t="s">
        <v>2761</v>
      </c>
      <c r="E32" s="363">
        <v>0.3</v>
      </c>
      <c r="F32" s="410" cm="1">
        <f t="array" ref="F32">+INDEX(Tabela1[],slownik!$F$8,Indeksy!B32)</f>
        <v>471.65</v>
      </c>
      <c r="G32" s="410">
        <f t="shared" ref="G32" si="1">+E32*F32</f>
        <v>141.49499999999998</v>
      </c>
    </row>
    <row r="33" spans="1:10" x14ac:dyDescent="0.25">
      <c r="B33" s="264" t="s">
        <v>2848</v>
      </c>
      <c r="C33" s="269" t="s">
        <v>2822</v>
      </c>
      <c r="D33" s="266" t="s">
        <v>2761</v>
      </c>
      <c r="E33" s="363">
        <v>0.15</v>
      </c>
      <c r="F33" s="410" cm="1">
        <f t="array" ref="F33">+INDEX(Tabela1[],slownik!$F$8,Indeksy!B33)</f>
        <v>981.53</v>
      </c>
      <c r="G33" s="410">
        <f>+E33*F33</f>
        <v>147.2295</v>
      </c>
    </row>
    <row r="34" spans="1:10" ht="58.15" customHeight="1" x14ac:dyDescent="0.25">
      <c r="B34" s="264" t="s">
        <v>5490</v>
      </c>
      <c r="C34" s="269" t="s">
        <v>2896</v>
      </c>
      <c r="D34" s="266" t="s">
        <v>2761</v>
      </c>
      <c r="E34" s="363">
        <v>0.1</v>
      </c>
      <c r="F34" s="410" cm="1">
        <f t="array" ref="F34">+INDEX(Tabela1[],slownik!$F$8,Indeksy!B34)</f>
        <v>0</v>
      </c>
      <c r="G34" s="410">
        <f>+F34*E34</f>
        <v>0</v>
      </c>
    </row>
    <row r="35" spans="1:10" ht="7.5" customHeight="1" x14ac:dyDescent="0.25">
      <c r="A35" s="270"/>
      <c r="B35" s="270"/>
      <c r="C35" s="270"/>
      <c r="D35" s="270"/>
      <c r="E35" s="270"/>
      <c r="F35" s="416"/>
      <c r="G35" s="416"/>
      <c r="H35" s="271"/>
    </row>
    <row r="36" spans="1:10" ht="18.75" customHeight="1" x14ac:dyDescent="0.25">
      <c r="A36" s="272"/>
      <c r="B36" s="262" t="s">
        <v>2770</v>
      </c>
      <c r="C36" s="454" t="s">
        <v>5439</v>
      </c>
      <c r="D36" s="455"/>
      <c r="F36" s="409"/>
      <c r="G36" s="417"/>
      <c r="H36" s="271"/>
      <c r="J36" s="273"/>
    </row>
    <row r="37" spans="1:10" ht="17.649999999999999" customHeight="1" x14ac:dyDescent="0.25">
      <c r="A37" s="272"/>
      <c r="B37" s="264"/>
      <c r="C37" s="265" t="s">
        <v>5489</v>
      </c>
      <c r="D37" s="254" t="s">
        <v>2747</v>
      </c>
      <c r="F37" s="425" cm="1">
        <f t="array" ref="F37">+INDEX(Tabela1[],slownik!$F$8,Indeksy!B37)</f>
        <v>0.878</v>
      </c>
      <c r="G37" s="417"/>
      <c r="H37" s="271"/>
      <c r="J37" s="273"/>
    </row>
    <row r="38" spans="1:10" ht="17.649999999999999" customHeight="1" x14ac:dyDescent="0.25">
      <c r="A38" s="272"/>
      <c r="B38" s="264"/>
      <c r="C38" s="265" t="s">
        <v>5447</v>
      </c>
      <c r="D38" s="266"/>
      <c r="F38" s="410" cm="1">
        <f t="array" ref="F38">+INDEX(Tabela1[],slownik!$F$8,Indeksy!B38)</f>
        <v>65466.152623390641</v>
      </c>
      <c r="G38" s="417"/>
      <c r="H38" s="271"/>
      <c r="J38" s="273"/>
    </row>
    <row r="39" spans="1:10" ht="17.649999999999999" customHeight="1" x14ac:dyDescent="0.25">
      <c r="A39" s="272"/>
      <c r="B39" s="264"/>
      <c r="C39" s="265" t="s">
        <v>5500</v>
      </c>
      <c r="D39" s="266"/>
      <c r="F39" s="432" cm="1">
        <f t="array" ref="F39">+INDEX(Tabela1[],slownik!$F$8,Indeksy!B39)</f>
        <v>5.3142116999999999E-3</v>
      </c>
      <c r="G39" s="417"/>
      <c r="H39" s="271"/>
      <c r="J39" s="273"/>
    </row>
    <row r="40" spans="1:10" ht="7.5" customHeight="1" x14ac:dyDescent="0.25">
      <c r="D40" s="246"/>
      <c r="F40" s="315"/>
      <c r="G40" s="315"/>
      <c r="H40" s="271"/>
      <c r="J40" s="273"/>
    </row>
    <row r="41" spans="1:10" ht="28.5" customHeight="1" thickBot="1" x14ac:dyDescent="0.3">
      <c r="C41" s="383" t="s">
        <v>2862</v>
      </c>
      <c r="D41" s="384" t="s">
        <v>2863</v>
      </c>
      <c r="E41" s="385" t="s">
        <v>2851</v>
      </c>
      <c r="F41" s="399" t="s">
        <v>5518</v>
      </c>
      <c r="G41" s="399" t="s">
        <v>5519</v>
      </c>
    </row>
    <row r="42" spans="1:10" s="274" customFormat="1" ht="13.15" customHeight="1" x14ac:dyDescent="0.25">
      <c r="C42" s="348" t="s">
        <v>2888</v>
      </c>
      <c r="D42" s="375">
        <v>0.18</v>
      </c>
      <c r="E42" s="349"/>
      <c r="F42" s="433" cm="1">
        <f t="array" ref="F42">+INDEX(TabIPW[],slownik!$F$9,Indeksy!B70)</f>
        <v>7.0124860425945651E-4</v>
      </c>
      <c r="G42" s="401"/>
    </row>
    <row r="43" spans="1:10" s="274" customFormat="1" ht="13.15" customHeight="1" x14ac:dyDescent="0.25">
      <c r="C43" s="338" t="s">
        <v>2881</v>
      </c>
      <c r="D43" s="374"/>
      <c r="E43" s="351">
        <v>1</v>
      </c>
      <c r="F43" s="434"/>
      <c r="G43" s="441" cm="1">
        <f t="array" ref="G43">+INDEX(TabIPW[],slownik!$F$9,Indeksy!B71)</f>
        <v>27832</v>
      </c>
    </row>
    <row r="44" spans="1:10" s="274" customFormat="1" ht="13.15" customHeight="1" x14ac:dyDescent="0.25">
      <c r="C44" s="348" t="s">
        <v>2884</v>
      </c>
      <c r="D44" s="375">
        <v>0.17</v>
      </c>
      <c r="E44" s="350"/>
      <c r="F44" s="435" cm="1">
        <f t="array" ref="F44">+INDEX(TabIPW[],slownik!$F$9,Indeksy!B72)</f>
        <v>7.9949411977794655E-4</v>
      </c>
      <c r="G44" s="442"/>
    </row>
    <row r="45" spans="1:10" s="274" customFormat="1" ht="13.15" customHeight="1" x14ac:dyDescent="0.25">
      <c r="C45" s="338" t="s">
        <v>2868</v>
      </c>
      <c r="D45" s="374"/>
      <c r="E45" s="351">
        <v>1</v>
      </c>
      <c r="F45" s="434"/>
      <c r="G45" s="441" cm="1">
        <f t="array" ref="G45">+INDEX(TabIPW[],slownik!$F$9,Indeksy!B73)</f>
        <v>1480</v>
      </c>
    </row>
    <row r="46" spans="1:10" s="274" customFormat="1" ht="14.65" customHeight="1" x14ac:dyDescent="0.25">
      <c r="C46" s="348" t="s">
        <v>2889</v>
      </c>
      <c r="D46" s="375">
        <v>0.15</v>
      </c>
      <c r="E46" s="332"/>
      <c r="F46" s="435" cm="1">
        <f t="array" ref="F46">+INDEX(TabIPW[],slownik!$F$9,Indeksy!B74)</f>
        <v>9.3234857823370869E-4</v>
      </c>
      <c r="G46" s="442"/>
    </row>
    <row r="47" spans="1:10" s="274" customFormat="1" ht="14.65" customHeight="1" x14ac:dyDescent="0.25">
      <c r="C47" s="338" t="s">
        <v>5440</v>
      </c>
      <c r="D47" s="374"/>
      <c r="E47" s="351">
        <v>1</v>
      </c>
      <c r="F47" s="434"/>
      <c r="G47" s="441" cm="1">
        <f t="array" ref="G47">+INDEX(TabIPW[],slownik!$F$9,Indeksy!B75)</f>
        <v>595</v>
      </c>
    </row>
    <row r="48" spans="1:10" s="274" customFormat="1" ht="14.65" customHeight="1" x14ac:dyDescent="0.25">
      <c r="C48" s="348" t="s">
        <v>2864</v>
      </c>
      <c r="D48" s="375">
        <v>0.15</v>
      </c>
      <c r="E48" s="350"/>
      <c r="F48" s="435" cm="1">
        <f t="array" ref="F48">+INDEX(TabIPW[],slownik!$F$9,Indeksy!B76)</f>
        <v>1.0170700196834041E-3</v>
      </c>
      <c r="G48" s="401"/>
    </row>
    <row r="49" spans="2:10" s="274" customFormat="1" ht="14.65" customHeight="1" x14ac:dyDescent="0.25">
      <c r="C49" s="338" t="s">
        <v>2876</v>
      </c>
      <c r="D49" s="374"/>
      <c r="E49" s="354">
        <v>0.80649999999999999</v>
      </c>
      <c r="F49" s="434"/>
      <c r="G49" s="441" cm="1">
        <f t="array" ref="G49">+INDEX(TabIPW[],slownik!$F$9,Indeksy!B77)</f>
        <v>2119</v>
      </c>
    </row>
    <row r="50" spans="2:10" s="274" customFormat="1" ht="14.65" customHeight="1" x14ac:dyDescent="0.25">
      <c r="C50" s="338" t="s">
        <v>2882</v>
      </c>
      <c r="D50" s="374"/>
      <c r="E50" s="354">
        <v>0.19350000000000001</v>
      </c>
      <c r="F50" s="434"/>
      <c r="G50" s="441" cm="1">
        <f t="array" ref="G50">+INDEX(TabIPW[],slownik!$F$9,Indeksy!B78)</f>
        <v>1216</v>
      </c>
    </row>
    <row r="51" spans="2:10" s="274" customFormat="1" ht="14.65" customHeight="1" x14ac:dyDescent="0.25">
      <c r="C51" s="348" t="s">
        <v>2883</v>
      </c>
      <c r="D51" s="375">
        <v>0.15</v>
      </c>
      <c r="E51" s="349"/>
      <c r="F51" s="435" cm="1">
        <f t="array" ref="F51">+INDEX(TabIPW[],slownik!$F$9,Indeksy!B79)</f>
        <v>8.2630874166261033E-4</v>
      </c>
      <c r="G51" s="401"/>
    </row>
    <row r="52" spans="2:10" s="274" customFormat="1" ht="27" customHeight="1" x14ac:dyDescent="0.25">
      <c r="C52" s="337" t="s">
        <v>2874</v>
      </c>
      <c r="D52" s="374"/>
      <c r="E52" s="351">
        <v>1</v>
      </c>
      <c r="F52" s="434"/>
      <c r="G52" s="443" cm="1">
        <f t="array" ref="G52">+INDEX(TabIPW[],slownik!$F$9,Indeksy!B80)</f>
        <v>70391.187999999995</v>
      </c>
    </row>
    <row r="53" spans="2:10" s="274" customFormat="1" x14ac:dyDescent="0.25">
      <c r="C53" s="348" t="s">
        <v>2887</v>
      </c>
      <c r="D53" s="375">
        <v>0.06</v>
      </c>
      <c r="E53" s="350"/>
      <c r="F53" s="435" cm="1">
        <f t="array" ref="F53">+INDEX(TabIPW[],slownik!$F$9,Indeksy!B81)</f>
        <v>3.3052349666504415E-4</v>
      </c>
      <c r="G53" s="401"/>
    </row>
    <row r="54" spans="2:10" s="274" customFormat="1" ht="33" x14ac:dyDescent="0.25">
      <c r="C54" s="337" t="s">
        <v>5520</v>
      </c>
      <c r="D54" s="374"/>
      <c r="E54" s="351">
        <v>1</v>
      </c>
      <c r="F54" s="434"/>
      <c r="G54" s="443" cm="1">
        <f t="array" ref="G54">+INDEX(TabIPW[],slownik!$F$9,Indeksy!B82)</f>
        <v>70391.187999999995</v>
      </c>
    </row>
    <row r="55" spans="2:10" s="274" customFormat="1" x14ac:dyDescent="0.25">
      <c r="C55" s="348" t="s">
        <v>2886</v>
      </c>
      <c r="D55" s="375">
        <v>0.05</v>
      </c>
      <c r="E55" s="350"/>
      <c r="F55" s="435" cm="1">
        <f t="array" ref="F55">+INDEX(TabIPW[],slownik!$F$9,Indeksy!B83)</f>
        <v>1.5789613905209041E-4</v>
      </c>
      <c r="G55" s="401"/>
    </row>
    <row r="56" spans="2:10" s="274" customFormat="1" ht="49.5" x14ac:dyDescent="0.25">
      <c r="C56" s="337" t="s">
        <v>2890</v>
      </c>
      <c r="D56" s="374"/>
      <c r="E56" s="351">
        <v>1</v>
      </c>
      <c r="F56" s="434"/>
      <c r="G56" s="443" cm="1">
        <f t="array" ref="G56">+INDEX(TabIPW[],slownik!$F$9,Indeksy!B84)</f>
        <v>205.06</v>
      </c>
    </row>
    <row r="57" spans="2:10" s="274" customFormat="1" x14ac:dyDescent="0.25">
      <c r="C57" s="348" t="s">
        <v>2861</v>
      </c>
      <c r="D57" s="375">
        <v>0.09</v>
      </c>
      <c r="E57" s="350"/>
      <c r="F57" s="435" cm="1">
        <f t="array" ref="F57">+INDEX(TabIPW[],slownik!$F$9,Indeksy!B85)</f>
        <v>5.4932199215953017E-4</v>
      </c>
      <c r="G57" s="401"/>
    </row>
    <row r="58" spans="2:10" s="274" customFormat="1" ht="16.5" x14ac:dyDescent="0.25">
      <c r="C58" s="339" t="s">
        <v>2891</v>
      </c>
      <c r="D58" s="376"/>
      <c r="E58" s="353">
        <v>1</v>
      </c>
      <c r="F58" s="436"/>
      <c r="G58" s="441" cm="1">
        <f t="array" ref="G58">+INDEX(TabIPW[],slownik!$F$9,Indeksy!B86)</f>
        <v>75124</v>
      </c>
    </row>
    <row r="59" spans="2:10" x14ac:dyDescent="0.25">
      <c r="D59" s="246"/>
      <c r="E59" s="283"/>
      <c r="F59" s="315"/>
      <c r="G59" s="315"/>
      <c r="J59" s="273"/>
    </row>
    <row r="60" spans="2:10" ht="2.65" customHeight="1" x14ac:dyDescent="0.25">
      <c r="D60" s="246"/>
      <c r="F60" s="315"/>
      <c r="G60" s="315"/>
    </row>
    <row r="61" spans="2:10" ht="22.15" customHeight="1" x14ac:dyDescent="0.25">
      <c r="B61" s="275" t="s">
        <v>2777</v>
      </c>
      <c r="C61" s="457" t="s">
        <v>5442</v>
      </c>
      <c r="D61" s="458"/>
      <c r="F61" s="315"/>
      <c r="G61" s="315"/>
      <c r="H61" s="255"/>
    </row>
    <row r="62" spans="2:10" ht="19.5" customHeight="1" x14ac:dyDescent="0.25">
      <c r="B62" s="264" t="s">
        <v>2778</v>
      </c>
      <c r="C62" s="265" t="s">
        <v>5493</v>
      </c>
      <c r="D62" s="266" t="s">
        <v>2760</v>
      </c>
      <c r="F62" s="392" cm="1">
        <f t="array" ref="F62">+INDEX(Tabela1[],slownik!$F$8,Indeksy!B101)</f>
        <v>10363095.769522578</v>
      </c>
      <c r="G62" s="315"/>
    </row>
    <row r="63" spans="2:10" ht="45.75" customHeight="1" x14ac:dyDescent="0.25">
      <c r="B63" s="264" t="s">
        <v>2779</v>
      </c>
      <c r="C63" s="265" t="s">
        <v>5497</v>
      </c>
      <c r="D63" s="266" t="s">
        <v>2760</v>
      </c>
      <c r="F63" s="392" cm="1">
        <f t="array" ref="F63">+INDEX(Tabela1[],slownik!$F$8,Indeksy!B102)</f>
        <v>4250588</v>
      </c>
      <c r="G63" s="315"/>
    </row>
    <row r="64" spans="2:10" s="271" customFormat="1" ht="19.149999999999999" customHeight="1" x14ac:dyDescent="0.25">
      <c r="B64" s="276" t="s">
        <v>2773</v>
      </c>
      <c r="F64" s="404"/>
      <c r="G64" s="404"/>
    </row>
    <row r="65" spans="1:8" ht="19.149999999999999" customHeight="1" x14ac:dyDescent="0.25">
      <c r="B65" s="264" t="s">
        <v>2785</v>
      </c>
      <c r="C65" s="277" t="s">
        <v>2834</v>
      </c>
      <c r="D65" s="266" t="s">
        <v>2771</v>
      </c>
      <c r="F65" s="439" cm="1">
        <f t="array" ref="F65">+INDEX(Tabela1[],slownik!$F$8,Indeksy!B104)</f>
        <v>75124</v>
      </c>
      <c r="G65" s="315"/>
    </row>
    <row r="66" spans="1:8" s="271" customFormat="1" ht="19.149999999999999" customHeight="1" x14ac:dyDescent="0.25">
      <c r="A66" s="278"/>
      <c r="B66" s="279" t="s">
        <v>2772</v>
      </c>
      <c r="D66" s="280"/>
      <c r="E66" s="246"/>
      <c r="F66" s="426"/>
      <c r="G66" s="404"/>
    </row>
    <row r="67" spans="1:8" ht="21" customHeight="1" x14ac:dyDescent="0.25">
      <c r="A67" s="205"/>
      <c r="B67" s="264" t="s">
        <v>2780</v>
      </c>
      <c r="C67" s="277" t="s">
        <v>5494</v>
      </c>
      <c r="D67" s="266" t="s">
        <v>2760</v>
      </c>
      <c r="F67" s="392" cm="1">
        <f t="array" ref="F67">+INDEX(Tabela1[],slownik!$F$8,Indeksy!B106)</f>
        <v>51264398.982500002</v>
      </c>
      <c r="G67" s="315"/>
      <c r="H67" s="255"/>
    </row>
    <row r="68" spans="1:8" ht="17.649999999999999" customHeight="1" x14ac:dyDescent="0.25">
      <c r="A68" s="205"/>
      <c r="C68" s="279" t="s">
        <v>2833</v>
      </c>
      <c r="D68" s="271"/>
      <c r="E68" s="209" t="s">
        <v>2762</v>
      </c>
      <c r="F68" s="427" t="s">
        <v>2831</v>
      </c>
      <c r="G68" s="427" t="s">
        <v>2832</v>
      </c>
      <c r="H68" s="255"/>
    </row>
    <row r="69" spans="1:8" ht="21" customHeight="1" x14ac:dyDescent="0.25">
      <c r="A69" s="205"/>
      <c r="B69" s="264" t="s">
        <v>2781</v>
      </c>
      <c r="C69" s="277" t="s">
        <v>2749</v>
      </c>
      <c r="D69" s="266" t="s">
        <v>2760</v>
      </c>
      <c r="E69" s="363">
        <v>1</v>
      </c>
      <c r="F69" s="392" cm="1">
        <f t="array" ref="F69">+INDEX(Tabela1[],slownik!$F$8,Indeksy!B108)</f>
        <v>37966191.899999999</v>
      </c>
      <c r="G69" s="392">
        <f>+E69*F69</f>
        <v>37966191.899999999</v>
      </c>
    </row>
    <row r="70" spans="1:8" ht="19.149999999999999" customHeight="1" x14ac:dyDescent="0.25">
      <c r="A70" s="205"/>
      <c r="B70" s="264" t="s">
        <v>2782</v>
      </c>
      <c r="C70" s="277" t="s">
        <v>5495</v>
      </c>
      <c r="D70" s="266" t="s">
        <v>2760</v>
      </c>
      <c r="E70" s="363">
        <v>0.5</v>
      </c>
      <c r="F70" s="392" cm="1">
        <f t="array" ref="F70">+INDEX(Tabela1[],slownik!$F$8,Indeksy!B109)</f>
        <v>18946533.883333333</v>
      </c>
      <c r="G70" s="392">
        <f t="shared" ref="G70:G71" si="2">+E70*F70</f>
        <v>9473266.9416666664</v>
      </c>
    </row>
    <row r="71" spans="1:8" ht="19.149999999999999" customHeight="1" x14ac:dyDescent="0.25">
      <c r="A71" s="205"/>
      <c r="B71" s="264" t="s">
        <v>2783</v>
      </c>
      <c r="C71" s="277" t="s">
        <v>2750</v>
      </c>
      <c r="D71" s="266" t="s">
        <v>2760</v>
      </c>
      <c r="E71" s="363">
        <v>0.25</v>
      </c>
      <c r="F71" s="392" cm="1">
        <f t="array" ref="F71">+INDEX(Tabela1[],slownik!$F$8,Indeksy!B110)</f>
        <v>15299760.563333333</v>
      </c>
      <c r="G71" s="392">
        <f t="shared" si="2"/>
        <v>3824940.1408333331</v>
      </c>
    </row>
    <row r="72" spans="1:8" ht="5.0999999999999996" customHeight="1" x14ac:dyDescent="0.25">
      <c r="A72" s="205"/>
      <c r="F72" s="315"/>
      <c r="G72" s="315"/>
    </row>
    <row r="73" spans="1:8" ht="22.15" customHeight="1" x14ac:dyDescent="0.25">
      <c r="A73" s="205"/>
      <c r="B73" s="275" t="s">
        <v>2741</v>
      </c>
      <c r="C73" s="281" t="s">
        <v>24</v>
      </c>
      <c r="D73" s="282" t="s">
        <v>2760</v>
      </c>
      <c r="F73" s="392" cm="1">
        <f t="array" ref="F73">+INDEX(Tabela1[],slownik!$F$8,Indeksy!B112)</f>
        <v>224547606</v>
      </c>
      <c r="G73" s="315"/>
    </row>
    <row r="74" spans="1:8" ht="4.5" customHeight="1" x14ac:dyDescent="0.25">
      <c r="A74" s="205"/>
      <c r="B74" s="283"/>
      <c r="F74" s="315"/>
      <c r="G74" s="315"/>
    </row>
    <row r="75" spans="1:8" ht="19.149999999999999" customHeight="1" x14ac:dyDescent="0.25">
      <c r="B75" s="284" t="s">
        <v>2774</v>
      </c>
      <c r="C75" s="285" t="s">
        <v>2740</v>
      </c>
      <c r="D75" s="286" t="s">
        <v>2760</v>
      </c>
      <c r="F75" s="391" cm="1">
        <f t="array" ref="F75">+INDEX(Tabela1[],slownik!$F$8,Indeksy!B114)</f>
        <v>0</v>
      </c>
      <c r="G75" s="315"/>
    </row>
    <row r="76" spans="1:8" ht="19.149999999999999" customHeight="1" x14ac:dyDescent="0.25">
      <c r="B76" s="284" t="s">
        <v>2775</v>
      </c>
      <c r="C76" s="285" t="s">
        <v>2818</v>
      </c>
      <c r="D76" s="286" t="s">
        <v>2760</v>
      </c>
      <c r="F76" s="391" cm="1">
        <f t="array" ref="F76">-+INDEX(Tabela1[],slownik!$F$8,Indeksy!B115)</f>
        <v>0</v>
      </c>
      <c r="G76" s="315"/>
    </row>
    <row r="77" spans="1:8" ht="22.15" customHeight="1" x14ac:dyDescent="0.25">
      <c r="B77" s="284" t="s">
        <v>2776</v>
      </c>
      <c r="C77" s="287" t="s">
        <v>2817</v>
      </c>
      <c r="D77" s="286" t="s">
        <v>2760</v>
      </c>
      <c r="F77" s="428" cm="1">
        <f t="array" ref="F77">+INDEX(Tabela1[],slownik!$F$8,Indeksy!B120)</f>
        <v>10904323.635477424</v>
      </c>
      <c r="G77" s="315"/>
    </row>
    <row r="78" spans="1:8" ht="9" customHeight="1" x14ac:dyDescent="0.25">
      <c r="D78" s="246"/>
      <c r="F78" s="315"/>
      <c r="G78" s="315"/>
    </row>
    <row r="79" spans="1:8" ht="24.6" customHeight="1" x14ac:dyDescent="0.25">
      <c r="B79" s="293" t="s">
        <v>2784</v>
      </c>
      <c r="C79" s="294" t="s">
        <v>5511</v>
      </c>
      <c r="D79" s="295" t="s">
        <v>2760</v>
      </c>
      <c r="F79" s="391" cm="1">
        <f t="array" ref="F79">+INDEX(Tabela1[],slownik!$F$8,Indeksy!B117)</f>
        <v>327980622.25</v>
      </c>
      <c r="G79" s="315"/>
    </row>
    <row r="80" spans="1:8" ht="24.6" customHeight="1" x14ac:dyDescent="0.25">
      <c r="B80" s="293" t="s">
        <v>2866</v>
      </c>
      <c r="C80" s="294" t="s">
        <v>5512</v>
      </c>
      <c r="D80" s="295" t="s">
        <v>2760</v>
      </c>
      <c r="F80" s="391" cm="1">
        <f t="array" ref="F80">+INDEX(Tabela1[],slownik!$F$8,Indeksy!B118)</f>
        <v>18777495.329999998</v>
      </c>
      <c r="G80" s="315"/>
    </row>
    <row r="81" spans="2:7" ht="24.6" customHeight="1" x14ac:dyDescent="0.25">
      <c r="B81" s="293" t="s">
        <v>5435</v>
      </c>
      <c r="C81" s="294" t="s">
        <v>5513</v>
      </c>
      <c r="D81" s="295" t="s">
        <v>2760</v>
      </c>
      <c r="F81" s="428" cm="1">
        <f t="array" ref="F81">+INDEX(Tabela1[],slownik!$F$8,Indeksy!B119)</f>
        <v>77809495.415477425</v>
      </c>
      <c r="G81" s="315"/>
    </row>
    <row r="82" spans="2:7" ht="8.1" customHeight="1" x14ac:dyDescent="0.25">
      <c r="F82" s="315"/>
      <c r="G82" s="315"/>
    </row>
    <row r="83" spans="2:7" ht="24.6" customHeight="1" x14ac:dyDescent="0.25">
      <c r="B83" s="293"/>
      <c r="C83" s="310" t="s">
        <v>5510</v>
      </c>
      <c r="D83" s="295" t="s">
        <v>2760</v>
      </c>
      <c r="F83" s="391">
        <f>SUM(F79:F82)</f>
        <v>424567612.99547744</v>
      </c>
      <c r="G83" s="315"/>
    </row>
    <row r="84" spans="2:7" x14ac:dyDescent="0.25">
      <c r="B84" s="316" t="s">
        <v>5523</v>
      </c>
    </row>
    <row r="85" spans="2:7" ht="15.75" hidden="1" thickBot="1" x14ac:dyDescent="0.3">
      <c r="C85" s="288" t="s">
        <v>2867</v>
      </c>
    </row>
    <row r="86" spans="2:7" x14ac:dyDescent="0.25">
      <c r="F86" s="389"/>
    </row>
    <row r="87" spans="2:7" x14ac:dyDescent="0.25">
      <c r="F87" s="245"/>
    </row>
    <row r="88" spans="2:7" x14ac:dyDescent="0.25">
      <c r="F88" s="290"/>
    </row>
  </sheetData>
  <sheetProtection algorithmName="SHA-512" hashValue="z8+Xhohz/geNUMMvJ9yTXez0533609Z/R6+x+PkcAWv6nquD2J7NL8xVjl2+q8ZK38UA/BhPlulKvLdPmQN0mA==" saltValue="/ua385hHdnJE9N9vaj0/uQ==" spinCount="100000" sheet="1" objects="1" scenarios="1"/>
  <protectedRanges>
    <protectedRange sqref="B2:B3" name="Rozstęp1"/>
  </protectedRanges>
  <mergeCells count="4">
    <mergeCell ref="C24:D24"/>
    <mergeCell ref="B27:D27"/>
    <mergeCell ref="C36:D36"/>
    <mergeCell ref="C61:D61"/>
  </mergeCells>
  <pageMargins left="0.35433070866141736" right="0.5" top="0.46" bottom="0.45" header="0.2" footer="0.33"/>
  <pageSetup paperSize="9" scale="69" fitToHeight="0" orientation="portrait" r:id="rId1"/>
  <rowBreaks count="1" manualBreakCount="1">
    <brk id="59" max="16383" man="1"/>
  </rowBreaks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862C-BD31-47BB-A73F-94420CE6C84C}">
  <sheetPr>
    <tabColor theme="8" tint="0.79998168889431442"/>
  </sheetPr>
  <dimension ref="A1:J82"/>
  <sheetViews>
    <sheetView zoomScaleNormal="100" zoomScaleSheetLayoutView="104" workbookViewId="0">
      <pane ySplit="5" topLeftCell="A51" activePane="bottomLeft" state="frozen"/>
      <selection activeCell="A44" sqref="A44:XFD52"/>
      <selection pane="bottomLeft" activeCell="H17" sqref="H17"/>
    </sheetView>
  </sheetViews>
  <sheetFormatPr defaultColWidth="8.7109375" defaultRowHeight="15" outlineLevelRow="1" x14ac:dyDescent="0.25"/>
  <cols>
    <col min="1" max="1" width="6" style="246" customWidth="1"/>
    <col min="2" max="2" width="9.7109375" style="246" customWidth="1"/>
    <col min="3" max="3" width="68.28515625" style="246" customWidth="1"/>
    <col min="4" max="4" width="7.42578125" style="60" customWidth="1"/>
    <col min="5" max="5" width="7.7109375" style="246" customWidth="1"/>
    <col min="6" max="6" width="17.7109375" style="246" bestFit="1" customWidth="1"/>
    <col min="7" max="7" width="17.7109375" style="246" customWidth="1"/>
    <col min="8" max="8" width="31.28515625" style="246" customWidth="1"/>
    <col min="9" max="9" width="29.7109375" style="246" customWidth="1"/>
    <col min="10" max="16384" width="8.7109375" style="246"/>
  </cols>
  <sheetData>
    <row r="1" spans="1:8" ht="25.15" customHeight="1" thickBot="1" x14ac:dyDescent="0.3">
      <c r="A1" s="326" t="s">
        <v>2788</v>
      </c>
      <c r="B1" s="327">
        <v>4</v>
      </c>
      <c r="D1" s="246"/>
    </row>
    <row r="2" spans="1:8" ht="16.5" customHeight="1" outlineLevel="1" thickBot="1" x14ac:dyDescent="0.3">
      <c r="A2" s="311" t="s">
        <v>1</v>
      </c>
      <c r="B2" s="312">
        <v>2</v>
      </c>
      <c r="C2" s="299" t="str">
        <f>+IF(ISBLANK(WK_),"Podaj WK",IF(ISERROR(slownik!I4),"Błędny WK",slownik!I4))</f>
        <v>Dolnośląskie</v>
      </c>
      <c r="E2" s="247"/>
    </row>
    <row r="3" spans="1:8" outlineLevel="1" x14ac:dyDescent="0.25">
      <c r="A3" s="60"/>
      <c r="B3" s="60"/>
      <c r="C3" s="60"/>
      <c r="E3" s="247"/>
    </row>
    <row r="4" spans="1:8" ht="15.75" outlineLevel="1" thickBot="1" x14ac:dyDescent="0.3">
      <c r="A4" s="60"/>
      <c r="B4" s="60"/>
      <c r="C4" s="60"/>
      <c r="E4" s="247"/>
    </row>
    <row r="5" spans="1:8" ht="21.6" customHeight="1" thickBot="1" x14ac:dyDescent="0.3">
      <c r="A5" s="341" t="s">
        <v>2676</v>
      </c>
      <c r="B5" s="344" t="str">
        <f>+TEXT(WK_,"00")</f>
        <v>02</v>
      </c>
      <c r="C5" s="345" t="str" cm="1">
        <f t="array" ref="C5">+IF(ISERROR(INDEX(Tabela1[Nazwa JST],slownik!H8)),"Popraw WK/PK/GK",+INDEX(Tabela1[Nazwa JST],slownik!H8)&amp;" ["&amp;B5&amp;"]")</f>
        <v>Dolnośląskie [02]</v>
      </c>
      <c r="E5" s="248"/>
    </row>
    <row r="6" spans="1:8" ht="19.5" customHeight="1" thickBot="1" x14ac:dyDescent="0.3">
      <c r="C6" s="249" t="str">
        <f>+C5</f>
        <v>Dolnośląskie [02]</v>
      </c>
      <c r="F6" s="355" t="s">
        <v>2669</v>
      </c>
      <c r="G6" s="356" t="s">
        <v>2670</v>
      </c>
    </row>
    <row r="7" spans="1:8" ht="19.5" customHeight="1" x14ac:dyDescent="0.25">
      <c r="B7" s="80" t="s">
        <v>2737</v>
      </c>
      <c r="C7" s="81" t="s">
        <v>2786</v>
      </c>
      <c r="D7" s="250" t="s">
        <v>2760</v>
      </c>
      <c r="F7" s="391" cm="1">
        <f t="array" ref="F7">+INDEX(Tabela1[],slownik!$H$8,Indeksy!B7)</f>
        <v>114992004155.69896</v>
      </c>
      <c r="G7" s="391" cm="1">
        <f t="array" ref="G7">+INDEX(Tabela1[],slownik!$H$8,Indeksy!C7)</f>
        <v>35655047443</v>
      </c>
    </row>
    <row r="8" spans="1:8" ht="16.5" customHeight="1" x14ac:dyDescent="0.25">
      <c r="B8" s="251" t="s">
        <v>2736</v>
      </c>
      <c r="C8" s="252" t="s">
        <v>5436</v>
      </c>
      <c r="D8" s="250" t="s">
        <v>2747</v>
      </c>
      <c r="F8" s="253" cm="1">
        <f t="array" ref="F8">+INDEX(Tabela1[],slownik!$H$8,Indeksy!B8)</f>
        <v>1.371</v>
      </c>
      <c r="G8" s="253" cm="1">
        <f t="array" ref="G8">+INDEX(Tabela1[],slownik!$H$8,Indeksy!C8)</f>
        <v>1.2949999999999999</v>
      </c>
    </row>
    <row r="9" spans="1:8" ht="33.6" customHeight="1" x14ac:dyDescent="0.25">
      <c r="B9" s="80" t="s">
        <v>2735</v>
      </c>
      <c r="C9" s="81" t="s">
        <v>5502</v>
      </c>
      <c r="D9" s="250" t="s">
        <v>2760</v>
      </c>
      <c r="F9" s="391" cm="1">
        <f t="array" ref="F9">+INDEX(Tabela1[],slownik!$H$8,Indeksy!B9)</f>
        <v>157654037697.60004</v>
      </c>
      <c r="G9" s="391" cm="1">
        <f t="array" ref="G9">+INDEX(Tabela1[],slownik!$H$8,Indeksy!C9)</f>
        <v>46173286443</v>
      </c>
    </row>
    <row r="10" spans="1:8" ht="15.6" customHeight="1" x14ac:dyDescent="0.25">
      <c r="B10" s="251" t="s">
        <v>2734</v>
      </c>
      <c r="C10" s="252" t="s">
        <v>5463</v>
      </c>
      <c r="D10" s="250" t="s">
        <v>2747</v>
      </c>
      <c r="F10" s="253" cm="1">
        <f t="array" ref="F10">+INDEX(Tabela1[],slownik!$H$8,Indeksy!B10)</f>
        <v>3.5000000000000001E-3</v>
      </c>
      <c r="G10" s="253" cm="1">
        <f t="array" ref="G10">+INDEX(Tabela1[],slownik!$H$8,Indeksy!C10)</f>
        <v>2.3E-2</v>
      </c>
    </row>
    <row r="11" spans="1:8" ht="31.15" customHeight="1" x14ac:dyDescent="0.25">
      <c r="B11" s="80" t="s">
        <v>2733</v>
      </c>
      <c r="C11" s="81" t="s">
        <v>5501</v>
      </c>
      <c r="D11" s="250" t="s">
        <v>2760</v>
      </c>
      <c r="F11" s="391" cm="1">
        <f t="array" ref="F11">+INDEX(Tabela1[],slownik!$H$8,Indeksy!B11)</f>
        <v>551789131.94160008</v>
      </c>
      <c r="G11" s="391" cm="1">
        <f t="array" ref="G11">+INDEX(Tabela1[],slownik!$H$8,Indeksy!C11)</f>
        <v>1061985588.189</v>
      </c>
    </row>
    <row r="12" spans="1:8" ht="8.1" customHeight="1" x14ac:dyDescent="0.25">
      <c r="D12" s="246"/>
      <c r="F12" s="315"/>
      <c r="G12" s="315"/>
    </row>
    <row r="13" spans="1:8" ht="36.6" customHeight="1" x14ac:dyDescent="0.25">
      <c r="B13" s="56" t="s">
        <v>2732</v>
      </c>
      <c r="C13" s="231" t="s">
        <v>5498</v>
      </c>
      <c r="D13" s="254" t="s">
        <v>2760</v>
      </c>
      <c r="F13" s="392" cm="1">
        <f t="array" ref="F13">+INDEX(Tabela1[],slownik!$H$8,Indeksy!B13)</f>
        <v>22094987.130599976</v>
      </c>
      <c r="G13" s="315"/>
      <c r="H13" s="255"/>
    </row>
    <row r="14" spans="1:8" ht="8.1" customHeight="1" x14ac:dyDescent="0.25">
      <c r="B14" s="60"/>
      <c r="F14" s="315"/>
      <c r="G14" s="315"/>
    </row>
    <row r="15" spans="1:8" ht="33.6" customHeight="1" x14ac:dyDescent="0.25">
      <c r="B15" s="80" t="s">
        <v>2731</v>
      </c>
      <c r="C15" s="81" t="s">
        <v>5506</v>
      </c>
      <c r="D15" s="250" t="s">
        <v>2760</v>
      </c>
      <c r="F15" s="392" cm="1">
        <f t="array" ref="F15">+INDEX(Tabela1[],slownik!$H$8,Indeksy!B15)</f>
        <v>304167702.74086469</v>
      </c>
      <c r="G15" s="315"/>
    </row>
    <row r="16" spans="1:8" ht="9" customHeight="1" x14ac:dyDescent="0.25">
      <c r="B16" s="256"/>
      <c r="F16" s="393"/>
      <c r="G16" s="315"/>
    </row>
    <row r="17" spans="1:9" ht="30" x14ac:dyDescent="0.3">
      <c r="A17" s="257"/>
      <c r="B17" s="56" t="s">
        <v>2738</v>
      </c>
      <c r="C17" s="258" t="s">
        <v>5437</v>
      </c>
      <c r="D17" s="254" t="s">
        <v>2760</v>
      </c>
      <c r="F17" s="394" cm="1">
        <f t="array" ref="F17">+INDEX(Tabela1[],slownik!$H$8,Indeksy!B17)</f>
        <v>326262689.87146479</v>
      </c>
      <c r="G17" s="315"/>
      <c r="H17" s="259"/>
      <c r="I17" s="255"/>
    </row>
    <row r="18" spans="1:9" x14ac:dyDescent="0.25">
      <c r="B18" s="260" t="s">
        <v>2763</v>
      </c>
      <c r="C18" s="261" t="s">
        <v>2671</v>
      </c>
      <c r="D18" s="254" t="s">
        <v>2760</v>
      </c>
      <c r="F18" s="410" cm="1">
        <f t="array" ref="F18">+INDEX(Tabela1[],slownik!$H$8,Indeksy!B18)</f>
        <v>72528663</v>
      </c>
      <c r="G18" s="315"/>
    </row>
    <row r="19" spans="1:9" x14ac:dyDescent="0.25">
      <c r="B19" s="254" t="s">
        <v>2764</v>
      </c>
      <c r="C19" s="261" t="s">
        <v>2674</v>
      </c>
      <c r="D19" s="254" t="s">
        <v>2760</v>
      </c>
      <c r="F19" s="410" cm="1">
        <f t="array" ref="F19">+INDEX(Tabela1[],slownik!$H$8,Indeksy!B19)</f>
        <v>100053745</v>
      </c>
      <c r="G19" s="315"/>
    </row>
    <row r="20" spans="1:9" x14ac:dyDescent="0.25">
      <c r="B20" s="254" t="s">
        <v>2765</v>
      </c>
      <c r="C20" s="261" t="s">
        <v>2673</v>
      </c>
      <c r="D20" s="254" t="s">
        <v>2760</v>
      </c>
      <c r="F20" s="410" cm="1">
        <f t="array" ref="F20">+INDEX(Tabela1[],slownik!$H$8,Indeksy!B20)</f>
        <v>83458656.376464769</v>
      </c>
      <c r="G20" s="315"/>
    </row>
    <row r="21" spans="1:9" x14ac:dyDescent="0.25">
      <c r="B21" s="254" t="s">
        <v>2766</v>
      </c>
      <c r="C21" s="261" t="s">
        <v>2672</v>
      </c>
      <c r="D21" s="254" t="s">
        <v>2760</v>
      </c>
      <c r="F21" s="410" cm="1">
        <f t="array" ref="F21">+INDEX(Tabela1[],slownik!$H$8,Indeksy!B21)</f>
        <v>5944188.4949999992</v>
      </c>
      <c r="G21" s="315"/>
    </row>
    <row r="22" spans="1:9" x14ac:dyDescent="0.25">
      <c r="B22" s="254" t="s">
        <v>2767</v>
      </c>
      <c r="C22" s="261" t="s">
        <v>2675</v>
      </c>
      <c r="D22" s="254" t="s">
        <v>2760</v>
      </c>
      <c r="F22" s="410" cm="1">
        <f t="array" ref="F22">+INDEX(Tabela1[],slownik!$H$8,Indeksy!B22)</f>
        <v>64277437</v>
      </c>
      <c r="G22" s="315"/>
    </row>
    <row r="23" spans="1:9" x14ac:dyDescent="0.25">
      <c r="B23" s="60"/>
      <c r="F23" s="315"/>
      <c r="G23" s="315"/>
    </row>
    <row r="24" spans="1:9" ht="23.1" customHeight="1" x14ac:dyDescent="0.25">
      <c r="B24" s="262" t="s">
        <v>2739</v>
      </c>
      <c r="C24" s="454" t="s">
        <v>5438</v>
      </c>
      <c r="D24" s="455"/>
      <c r="F24" s="315"/>
      <c r="G24" s="315"/>
      <c r="I24" s="263"/>
    </row>
    <row r="25" spans="1:9" ht="17.100000000000001" customHeight="1" x14ac:dyDescent="0.25">
      <c r="B25" s="264" t="s">
        <v>2768</v>
      </c>
      <c r="C25" s="265" t="s">
        <v>5491</v>
      </c>
      <c r="D25" s="266" t="s">
        <v>2761</v>
      </c>
      <c r="F25" s="390">
        <f>+SUM(G29:G34)</f>
        <v>169833.95699999999</v>
      </c>
      <c r="G25" s="315"/>
      <c r="H25" s="268"/>
    </row>
    <row r="26" spans="1:9" ht="17.100000000000001" customHeight="1" x14ac:dyDescent="0.25">
      <c r="B26" s="264" t="s">
        <v>2769</v>
      </c>
      <c r="C26" s="265" t="s">
        <v>5492</v>
      </c>
      <c r="D26" s="266" t="s">
        <v>2760</v>
      </c>
      <c r="F26" s="390">
        <f>+VLOOKUP('Woj. jednostkowo '!B1,slownik!$A$17:$B$20,2,FALSE)</f>
        <v>35</v>
      </c>
      <c r="G26" s="395"/>
    </row>
    <row r="27" spans="1:9" ht="7.15" customHeight="1" x14ac:dyDescent="0.25">
      <c r="B27" s="456"/>
      <c r="C27" s="456"/>
      <c r="D27" s="456"/>
      <c r="F27" s="315"/>
      <c r="G27" s="315"/>
    </row>
    <row r="28" spans="1:9" s="298" customFormat="1" ht="26.25" thickBot="1" x14ac:dyDescent="0.3">
      <c r="B28" s="360" t="s">
        <v>2826</v>
      </c>
      <c r="C28" s="381" t="s">
        <v>5507</v>
      </c>
      <c r="D28" s="382"/>
      <c r="E28" s="361" t="s">
        <v>2762</v>
      </c>
      <c r="F28" s="396" t="s">
        <v>5508</v>
      </c>
      <c r="G28" s="396" t="s">
        <v>5509</v>
      </c>
    </row>
    <row r="29" spans="1:9" ht="15" customHeight="1" x14ac:dyDescent="0.25">
      <c r="B29" s="357" t="s">
        <v>2827</v>
      </c>
      <c r="C29" s="358" t="s">
        <v>2820</v>
      </c>
      <c r="D29" s="359" t="s">
        <v>2761</v>
      </c>
      <c r="E29" s="362">
        <v>2</v>
      </c>
      <c r="F29" s="415" cm="1">
        <f t="array" ref="F29">+INDEX(Tabela1[],slownik!$H$8,Indeksy!B29)</f>
        <v>12287.47</v>
      </c>
      <c r="G29" s="415">
        <f t="shared" ref="G29:G30" si="0">+E29*F29</f>
        <v>24574.94</v>
      </c>
    </row>
    <row r="30" spans="1:9" ht="16.5" customHeight="1" x14ac:dyDescent="0.25">
      <c r="B30" s="264" t="s">
        <v>2828</v>
      </c>
      <c r="C30" s="269" t="s">
        <v>2821</v>
      </c>
      <c r="D30" s="266" t="s">
        <v>2761</v>
      </c>
      <c r="E30" s="363">
        <v>1</v>
      </c>
      <c r="F30" s="410" cm="1">
        <f t="array" ref="F30">+INDEX(Tabela1[],slownik!$H$8,Indeksy!B30)</f>
        <v>10841.61</v>
      </c>
      <c r="G30" s="410">
        <f t="shared" si="0"/>
        <v>10841.61</v>
      </c>
    </row>
    <row r="31" spans="1:9" ht="30.6" customHeight="1" x14ac:dyDescent="0.25">
      <c r="B31" s="264" t="s">
        <v>2829</v>
      </c>
      <c r="C31" s="269" t="s">
        <v>2895</v>
      </c>
      <c r="D31" s="266" t="s">
        <v>2761</v>
      </c>
      <c r="E31" s="363">
        <v>0.6</v>
      </c>
      <c r="F31" s="410"/>
      <c r="G31" s="410"/>
      <c r="I31" s="159"/>
    </row>
    <row r="32" spans="1:9" ht="59.25" customHeight="1" x14ac:dyDescent="0.25">
      <c r="B32" s="264" t="s">
        <v>2830</v>
      </c>
      <c r="C32" s="269" t="s">
        <v>2894</v>
      </c>
      <c r="D32" s="266" t="s">
        <v>2761</v>
      </c>
      <c r="E32" s="363">
        <v>0.3</v>
      </c>
      <c r="F32" s="410" cm="1">
        <f t="array" ref="F32">+INDEX(Tabela1[],slownik!$H$8,Indeksy!B32)</f>
        <v>297292.7</v>
      </c>
      <c r="G32" s="410">
        <f t="shared" ref="G32" si="1">+E32*F32</f>
        <v>89187.81</v>
      </c>
    </row>
    <row r="33" spans="1:10" ht="18" customHeight="1" x14ac:dyDescent="0.25">
      <c r="B33" s="264" t="s">
        <v>2848</v>
      </c>
      <c r="C33" s="269" t="s">
        <v>2822</v>
      </c>
      <c r="D33" s="266" t="s">
        <v>2761</v>
      </c>
      <c r="E33" s="363">
        <v>0.15</v>
      </c>
      <c r="F33" s="410" cm="1">
        <f t="array" ref="F33">+INDEX(Tabela1[],slownik!$H$8,Indeksy!B33)</f>
        <v>296434.82</v>
      </c>
      <c r="G33" s="410">
        <f>+E33*F33</f>
        <v>44465.222999999998</v>
      </c>
    </row>
    <row r="34" spans="1:10" ht="62.1" customHeight="1" x14ac:dyDescent="0.25">
      <c r="B34" s="264" t="s">
        <v>5490</v>
      </c>
      <c r="C34" s="269" t="s">
        <v>2896</v>
      </c>
      <c r="D34" s="266" t="s">
        <v>2761</v>
      </c>
      <c r="E34" s="363">
        <v>0.1</v>
      </c>
      <c r="F34" s="410" cm="1">
        <f t="array" ref="F34">+INDEX(Tabela1[],slownik!$H$8,Indeksy!B34)</f>
        <v>7643.74</v>
      </c>
      <c r="G34" s="410">
        <f>+F34*E34</f>
        <v>764.37400000000002</v>
      </c>
    </row>
    <row r="35" spans="1:10" x14ac:dyDescent="0.25">
      <c r="A35" s="270"/>
      <c r="B35" s="270"/>
      <c r="C35" s="270"/>
      <c r="D35" s="270"/>
      <c r="E35" s="270"/>
      <c r="F35" s="397"/>
      <c r="G35" s="397"/>
      <c r="H35" s="271"/>
    </row>
    <row r="36" spans="1:10" ht="22.5" customHeight="1" x14ac:dyDescent="0.25">
      <c r="A36" s="272"/>
      <c r="B36" s="262" t="s">
        <v>2770</v>
      </c>
      <c r="C36" s="454" t="s">
        <v>5439</v>
      </c>
      <c r="D36" s="455"/>
      <c r="F36" s="315"/>
      <c r="G36" s="398"/>
      <c r="H36" s="271"/>
      <c r="J36" s="273"/>
    </row>
    <row r="37" spans="1:10" ht="19.5" customHeight="1" x14ac:dyDescent="0.25">
      <c r="A37" s="272"/>
      <c r="B37" s="264"/>
      <c r="C37" s="265" t="s">
        <v>5489</v>
      </c>
      <c r="D37" s="254" t="s">
        <v>2747</v>
      </c>
      <c r="F37" s="425" cm="1">
        <f t="array" ref="F37">+INDEX(Tabela1[],slownik!$H$8,Indeksy!B37)</f>
        <v>0.94699999999999995</v>
      </c>
      <c r="G37" s="398"/>
      <c r="H37" s="271"/>
      <c r="J37" s="273"/>
    </row>
    <row r="38" spans="1:10" ht="19.5" customHeight="1" x14ac:dyDescent="0.25">
      <c r="A38" s="272"/>
      <c r="B38" s="264"/>
      <c r="C38" s="265" t="s">
        <v>5447</v>
      </c>
      <c r="D38" s="266"/>
      <c r="F38" s="410" cm="1">
        <f t="array" ref="F38">+INDEX(Tabela1[],slownik!$H$8,Indeksy!B38)</f>
        <v>3070126.2771810908</v>
      </c>
      <c r="G38" s="398"/>
      <c r="H38" s="271"/>
      <c r="J38" s="273"/>
    </row>
    <row r="39" spans="1:10" ht="19.5" customHeight="1" x14ac:dyDescent="0.25">
      <c r="A39" s="272"/>
      <c r="B39" s="264"/>
      <c r="C39" s="265" t="s">
        <v>5500</v>
      </c>
      <c r="D39" s="266"/>
      <c r="F39" s="432" cm="1">
        <f t="array" ref="F39">+INDEX(Tabela1[],slownik!$H$8,Indeksy!B39)</f>
        <v>8.1416218999999998E-2</v>
      </c>
      <c r="G39" s="398"/>
      <c r="H39" s="271"/>
      <c r="J39" s="273"/>
    </row>
    <row r="40" spans="1:10" x14ac:dyDescent="0.25">
      <c r="D40" s="246"/>
      <c r="F40" s="315"/>
      <c r="G40" s="315"/>
      <c r="H40" s="271"/>
      <c r="J40" s="273"/>
    </row>
    <row r="41" spans="1:10" ht="26.25" thickBot="1" x14ac:dyDescent="0.3">
      <c r="C41" s="336" t="s">
        <v>2862</v>
      </c>
      <c r="D41" s="386" t="s">
        <v>2863</v>
      </c>
      <c r="E41" s="386" t="s">
        <v>2851</v>
      </c>
      <c r="F41" s="399" t="s">
        <v>5518</v>
      </c>
      <c r="G41" s="399" t="s">
        <v>5519</v>
      </c>
    </row>
    <row r="42" spans="1:10" s="274" customFormat="1" x14ac:dyDescent="0.25">
      <c r="C42" s="348" t="s">
        <v>2888</v>
      </c>
      <c r="D42" s="377">
        <v>0.36</v>
      </c>
      <c r="E42" s="364"/>
      <c r="F42" s="433" cm="1">
        <f t="array" ref="F42">+INDEX(TabIPW[],slownik!$H$9,Indeksy!B87)</f>
        <v>3.0343957006906098E-2</v>
      </c>
      <c r="G42" s="403"/>
    </row>
    <row r="43" spans="1:10" s="274" customFormat="1" ht="33" x14ac:dyDescent="0.25">
      <c r="C43" s="337" t="s">
        <v>5517</v>
      </c>
      <c r="D43" s="378"/>
      <c r="E43" s="365">
        <v>1</v>
      </c>
      <c r="F43" s="434"/>
      <c r="G43" s="402" cm="1">
        <f t="array" ref="G43">+INDEX(TabIPW[],slownik!$H$9,Indeksy!B88)</f>
        <v>4126.5</v>
      </c>
    </row>
    <row r="44" spans="1:10" s="274" customFormat="1" ht="18" customHeight="1" x14ac:dyDescent="0.25">
      <c r="C44" s="348" t="s">
        <v>2883</v>
      </c>
      <c r="D44" s="377">
        <v>0.24</v>
      </c>
      <c r="E44" s="366"/>
      <c r="F44" s="435" cm="1">
        <f t="array" ref="F44">+INDEX(TabIPW[],slownik!$H$9,Indeksy!B89)</f>
        <v>1.9523045196643513E-2</v>
      </c>
      <c r="G44" s="403"/>
    </row>
    <row r="45" spans="1:10" s="274" customFormat="1" ht="30" customHeight="1" x14ac:dyDescent="0.25">
      <c r="C45" s="337" t="s">
        <v>2874</v>
      </c>
      <c r="D45" s="378"/>
      <c r="E45" s="365">
        <v>1</v>
      </c>
      <c r="F45" s="434"/>
      <c r="G45" s="402" cm="1">
        <f t="array" ref="G45">+INDEX(TabIPW[],slownik!$H$9,Indeksy!B90)</f>
        <v>2982924.7559999996</v>
      </c>
    </row>
    <row r="46" spans="1:10" s="274" customFormat="1" ht="18" customHeight="1" x14ac:dyDescent="0.25">
      <c r="C46" s="348" t="s">
        <v>2887</v>
      </c>
      <c r="D46" s="377">
        <v>0.16</v>
      </c>
      <c r="E46" s="366"/>
      <c r="F46" s="435" cm="1">
        <f t="array" ref="F46">+INDEX(TabIPW[],slownik!$H$9,Indeksy!B91)</f>
        <v>1.3015363464429009E-2</v>
      </c>
      <c r="G46" s="403"/>
    </row>
    <row r="47" spans="1:10" s="274" customFormat="1" ht="31.15" customHeight="1" x14ac:dyDescent="0.25">
      <c r="C47" s="337" t="s">
        <v>2874</v>
      </c>
      <c r="D47" s="378"/>
      <c r="E47" s="365">
        <v>1</v>
      </c>
      <c r="F47" s="434"/>
      <c r="G47" s="402" cm="1">
        <f t="array" ref="G47">+INDEX(TabIPW[],slownik!$H$9,Indeksy!B92)</f>
        <v>2982924.7559999996</v>
      </c>
    </row>
    <row r="48" spans="1:10" s="274" customFormat="1" ht="18" customHeight="1" x14ac:dyDescent="0.25">
      <c r="C48" s="348" t="s">
        <v>2864</v>
      </c>
      <c r="D48" s="377">
        <v>0.08</v>
      </c>
      <c r="E48" s="366"/>
      <c r="F48" s="435" cm="1">
        <f t="array" ref="F48">+INDEX(TabIPW[],slownik!$H$9,Indeksy!B93)</f>
        <v>6.293521195672106E-3</v>
      </c>
      <c r="G48" s="403"/>
    </row>
    <row r="49" spans="1:10" s="274" customFormat="1" ht="18" customHeight="1" x14ac:dyDescent="0.25">
      <c r="C49" s="338" t="s">
        <v>2893</v>
      </c>
      <c r="D49" s="378"/>
      <c r="E49" s="365">
        <v>1</v>
      </c>
      <c r="F49" s="434"/>
      <c r="G49" s="430" cm="1">
        <f t="array" ref="G49">+INDEX(TabIPW[],slownik!$H$9,Indeksy!B94)</f>
        <v>742197</v>
      </c>
    </row>
    <row r="50" spans="1:10" s="274" customFormat="1" ht="18" customHeight="1" x14ac:dyDescent="0.25">
      <c r="C50" s="348" t="s">
        <v>2865</v>
      </c>
      <c r="D50" s="377">
        <v>0.05</v>
      </c>
      <c r="E50" s="366"/>
      <c r="F50" s="435" cm="1">
        <f t="array" ref="F50">+INDEX(TabIPW[],slownik!$H$9,Indeksy!B95)</f>
        <v>3.8251038061235653E-3</v>
      </c>
      <c r="G50" s="403"/>
    </row>
    <row r="51" spans="1:10" s="274" customFormat="1" ht="18" customHeight="1" x14ac:dyDescent="0.25">
      <c r="C51" s="338" t="s">
        <v>2875</v>
      </c>
      <c r="D51" s="378"/>
      <c r="E51" s="365">
        <v>1</v>
      </c>
      <c r="F51" s="434"/>
      <c r="G51" s="430" cm="1">
        <f t="array" ref="G51">+INDEX(TabIPW[],slownik!$H$9,Indeksy!B96)</f>
        <v>2879271</v>
      </c>
    </row>
    <row r="52" spans="1:10" s="274" customFormat="1" ht="18" customHeight="1" x14ac:dyDescent="0.25">
      <c r="C52" s="348" t="s">
        <v>2861</v>
      </c>
      <c r="D52" s="377">
        <v>0.11</v>
      </c>
      <c r="E52" s="366"/>
      <c r="F52" s="435" cm="1">
        <f t="array" ref="F52">+INDEX(TabIPW[],slownik!$H$9,Indeksy!B97)</f>
        <v>8.4152283734718423E-3</v>
      </c>
      <c r="G52" s="431"/>
    </row>
    <row r="53" spans="1:10" s="274" customFormat="1" ht="16.5" x14ac:dyDescent="0.25">
      <c r="C53" s="339" t="s">
        <v>2875</v>
      </c>
      <c r="D53" s="379"/>
      <c r="E53" s="367">
        <v>1</v>
      </c>
      <c r="F53" s="436"/>
      <c r="G53" s="430" cm="1">
        <f t="array" ref="G53">+INDEX(TabIPW[],slownik!$H$9,Indeksy!B98)</f>
        <v>2879271</v>
      </c>
    </row>
    <row r="54" spans="1:10" x14ac:dyDescent="0.25">
      <c r="D54" s="246"/>
      <c r="F54" s="315"/>
      <c r="G54" s="315"/>
      <c r="J54" s="273"/>
    </row>
    <row r="55" spans="1:10" x14ac:dyDescent="0.25">
      <c r="D55" s="246"/>
      <c r="F55" s="315"/>
      <c r="G55" s="315"/>
    </row>
    <row r="56" spans="1:10" ht="22.15" customHeight="1" x14ac:dyDescent="0.25">
      <c r="B56" s="275" t="s">
        <v>2777</v>
      </c>
      <c r="C56" s="457" t="s">
        <v>5442</v>
      </c>
      <c r="D56" s="458"/>
      <c r="F56" s="315"/>
      <c r="G56" s="315"/>
      <c r="H56" s="255"/>
    </row>
    <row r="57" spans="1:10" ht="19.5" customHeight="1" x14ac:dyDescent="0.25">
      <c r="B57" s="264" t="s">
        <v>2778</v>
      </c>
      <c r="C57" s="265" t="s">
        <v>5493</v>
      </c>
      <c r="D57" s="266" t="s">
        <v>2760</v>
      </c>
      <c r="F57" s="392" cm="1">
        <f t="array" ref="F57">+INDEX(Tabela1[],slownik!$H$8,Indeksy!B101)</f>
        <v>53710486.376464769</v>
      </c>
      <c r="G57" s="315"/>
    </row>
    <row r="58" spans="1:10" ht="45" x14ac:dyDescent="0.25">
      <c r="B58" s="264" t="s">
        <v>2779</v>
      </c>
      <c r="C58" s="265" t="s">
        <v>5516</v>
      </c>
      <c r="D58" s="266" t="s">
        <v>2760</v>
      </c>
      <c r="F58" s="392" cm="1">
        <f t="array" ref="F58">+INDEX(Tabela1[],slownik!$H$8,Indeksy!B102)</f>
        <v>29748170</v>
      </c>
      <c r="G58" s="315"/>
    </row>
    <row r="59" spans="1:10" s="271" customFormat="1" ht="19.149999999999999" customHeight="1" x14ac:dyDescent="0.25">
      <c r="B59" s="276" t="s">
        <v>2773</v>
      </c>
      <c r="F59" s="404"/>
      <c r="G59" s="404"/>
    </row>
    <row r="60" spans="1:10" ht="19.149999999999999" customHeight="1" x14ac:dyDescent="0.25">
      <c r="B60" s="264" t="s">
        <v>2785</v>
      </c>
      <c r="C60" s="277" t="s">
        <v>2834</v>
      </c>
      <c r="D60" s="266" t="s">
        <v>2771</v>
      </c>
      <c r="F60" s="439" cm="1">
        <f t="array" ref="F60">+INDEX(Tabela1[],slownik!$H$8,Indeksy!B104)</f>
        <v>2879271</v>
      </c>
      <c r="G60" s="315"/>
    </row>
    <row r="61" spans="1:10" s="271" customFormat="1" ht="19.149999999999999" customHeight="1" x14ac:dyDescent="0.25">
      <c r="A61" s="278"/>
      <c r="B61" s="279" t="s">
        <v>2772</v>
      </c>
      <c r="D61" s="280"/>
      <c r="E61" s="246"/>
      <c r="F61" s="426"/>
      <c r="G61" s="404"/>
    </row>
    <row r="62" spans="1:10" ht="19.149999999999999" customHeight="1" x14ac:dyDescent="0.25">
      <c r="A62" s="205"/>
      <c r="B62" s="264" t="s">
        <v>2780</v>
      </c>
      <c r="C62" s="277" t="s">
        <v>2746</v>
      </c>
      <c r="D62" s="266" t="s">
        <v>2760</v>
      </c>
      <c r="F62" s="444" cm="1">
        <f t="array" ref="F62">+INDEX(Tabela1[],slownik!$H$8,Indeksy!B106)</f>
        <v>397917626.96583325</v>
      </c>
      <c r="G62" s="315"/>
      <c r="H62" s="255"/>
    </row>
    <row r="63" spans="1:10" ht="19.149999999999999" customHeight="1" thickBot="1" x14ac:dyDescent="0.3">
      <c r="A63" s="205"/>
      <c r="C63" s="279" t="s">
        <v>2833</v>
      </c>
      <c r="D63" s="271"/>
      <c r="E63" s="361" t="s">
        <v>2762</v>
      </c>
      <c r="F63" s="424" t="s">
        <v>2831</v>
      </c>
      <c r="G63" s="424" t="s">
        <v>2832</v>
      </c>
      <c r="H63" s="255"/>
    </row>
    <row r="64" spans="1:10" ht="19.149999999999999" customHeight="1" x14ac:dyDescent="0.25">
      <c r="A64" s="205"/>
      <c r="B64" s="264" t="s">
        <v>2781</v>
      </c>
      <c r="C64" s="277" t="s">
        <v>2749</v>
      </c>
      <c r="D64" s="266" t="s">
        <v>2760</v>
      </c>
      <c r="E64" s="363">
        <v>1</v>
      </c>
      <c r="F64" s="405" cm="1">
        <f t="array" ref="F64">+INDEX(Tabela1[],slownik!$H$8,Indeksy!B108)</f>
        <v>301454698.6699999</v>
      </c>
      <c r="G64" s="405">
        <f>+E64*F64</f>
        <v>301454698.6699999</v>
      </c>
    </row>
    <row r="65" spans="1:7" ht="19.149999999999999" customHeight="1" x14ac:dyDescent="0.25">
      <c r="A65" s="205"/>
      <c r="B65" s="264" t="s">
        <v>2782</v>
      </c>
      <c r="C65" s="277" t="s">
        <v>5495</v>
      </c>
      <c r="D65" s="266" t="s">
        <v>2760</v>
      </c>
      <c r="E65" s="363">
        <v>0.5</v>
      </c>
      <c r="F65" s="392" cm="1">
        <f t="array" ref="F65">+INDEX(Tabela1[],slownik!$H$8,Indeksy!B109)</f>
        <v>173410281.22333333</v>
      </c>
      <c r="G65" s="392">
        <f t="shared" ref="G65:G66" si="2">+E65*F65</f>
        <v>86705140.611666664</v>
      </c>
    </row>
    <row r="66" spans="1:7" ht="19.149999999999999" customHeight="1" x14ac:dyDescent="0.25">
      <c r="A66" s="205"/>
      <c r="B66" s="264" t="s">
        <v>2783</v>
      </c>
      <c r="C66" s="277" t="s">
        <v>2750</v>
      </c>
      <c r="D66" s="266" t="s">
        <v>2760</v>
      </c>
      <c r="E66" s="363">
        <v>0.25</v>
      </c>
      <c r="F66" s="392" cm="1">
        <f t="array" ref="F66">+INDEX(Tabela1[],slownik!$H$8,Indeksy!B110)</f>
        <v>39031150.736666679</v>
      </c>
      <c r="G66" s="392">
        <f t="shared" si="2"/>
        <v>9757787.6841666698</v>
      </c>
    </row>
    <row r="67" spans="1:7" ht="7.15" customHeight="1" x14ac:dyDescent="0.25">
      <c r="A67" s="205"/>
      <c r="F67" s="315"/>
      <c r="G67" s="315"/>
    </row>
    <row r="68" spans="1:7" ht="21" customHeight="1" x14ac:dyDescent="0.25">
      <c r="A68" s="205"/>
      <c r="B68" s="275" t="s">
        <v>2741</v>
      </c>
      <c r="C68" s="281" t="s">
        <v>24</v>
      </c>
      <c r="D68" s="282" t="s">
        <v>2760</v>
      </c>
      <c r="F68" s="392" cm="1">
        <f t="array" ref="F68">+INDEX(Tabela1[],slownik!$H$8,Indeksy!B112)</f>
        <v>100053745</v>
      </c>
      <c r="G68" s="315"/>
    </row>
    <row r="69" spans="1:7" ht="6.6" customHeight="1" x14ac:dyDescent="0.25">
      <c r="A69" s="205"/>
      <c r="B69" s="283"/>
      <c r="F69" s="315"/>
      <c r="G69" s="315"/>
    </row>
    <row r="70" spans="1:7" ht="20.100000000000001" customHeight="1" x14ac:dyDescent="0.25">
      <c r="B70" s="284" t="s">
        <v>2774</v>
      </c>
      <c r="C70" s="285" t="s">
        <v>2740</v>
      </c>
      <c r="D70" s="286" t="s">
        <v>2760</v>
      </c>
      <c r="F70" s="390" cm="1">
        <f t="array" ref="F70">+INDEX(Tabela1[],slownik!$H$8,Indeksy!B114)</f>
        <v>0</v>
      </c>
      <c r="G70" s="315"/>
    </row>
    <row r="71" spans="1:7" ht="20.100000000000001" customHeight="1" x14ac:dyDescent="0.25">
      <c r="B71" s="284" t="s">
        <v>2775</v>
      </c>
      <c r="C71" s="285" t="s">
        <v>2818</v>
      </c>
      <c r="D71" s="286" t="s">
        <v>2760</v>
      </c>
      <c r="F71" s="392" cm="1">
        <f t="array" ref="F71">-+INDEX(Tabela1[],slownik!$H$8,Indeksy!B115)</f>
        <v>0</v>
      </c>
      <c r="G71" s="315"/>
    </row>
    <row r="72" spans="1:7" ht="20.100000000000001" customHeight="1" x14ac:dyDescent="0.25">
      <c r="B72" s="284" t="s">
        <v>2776</v>
      </c>
      <c r="C72" s="287" t="s">
        <v>2817</v>
      </c>
      <c r="D72" s="286" t="s">
        <v>2760</v>
      </c>
      <c r="E72" s="318"/>
      <c r="F72" s="390" cm="1">
        <f t="array" ref="F72">+INDEX(Tabela1[],slownik!$H$8,Indeksy!B120)</f>
        <v>0</v>
      </c>
      <c r="G72" s="315"/>
    </row>
    <row r="73" spans="1:7" ht="15.6" customHeight="1" x14ac:dyDescent="0.25">
      <c r="D73" s="246"/>
      <c r="F73" s="315"/>
      <c r="G73" s="315"/>
    </row>
    <row r="74" spans="1:7" ht="25.5" customHeight="1" x14ac:dyDescent="0.25">
      <c r="B74" s="293" t="s">
        <v>2784</v>
      </c>
      <c r="C74" s="294" t="s">
        <v>5511</v>
      </c>
      <c r="D74" s="295" t="s">
        <v>2760</v>
      </c>
      <c r="F74" s="394" cm="1">
        <f t="array" ref="F74">+INDEX(Tabela1[],slownik!$H$8,Indeksy!B117)</f>
        <v>551789131.94000006</v>
      </c>
      <c r="G74" s="315"/>
    </row>
    <row r="75" spans="1:7" ht="25.5" customHeight="1" x14ac:dyDescent="0.25">
      <c r="B75" s="293" t="s">
        <v>2866</v>
      </c>
      <c r="C75" s="294" t="s">
        <v>5512</v>
      </c>
      <c r="D75" s="295" t="s">
        <v>2760</v>
      </c>
      <c r="F75" s="394" cm="1">
        <f t="array" ref="F75">+INDEX(Tabela1[],slownik!$H$8,Indeksy!B118)</f>
        <v>1061985588.1900001</v>
      </c>
      <c r="G75" s="315"/>
    </row>
    <row r="76" spans="1:7" ht="25.5" customHeight="1" x14ac:dyDescent="0.25">
      <c r="B76" s="293" t="s">
        <v>5435</v>
      </c>
      <c r="C76" s="294" t="s">
        <v>5513</v>
      </c>
      <c r="D76" s="295" t="s">
        <v>2760</v>
      </c>
      <c r="F76" s="445" cm="1">
        <f t="array" ref="F76">+INDEX(Tabela1[],slownik!$H$8,Indeksy!B119)</f>
        <v>304167702.74000001</v>
      </c>
      <c r="G76" s="315"/>
    </row>
    <row r="77" spans="1:7" ht="8.1" customHeight="1" x14ac:dyDescent="0.25">
      <c r="F77" s="406"/>
      <c r="G77" s="315"/>
    </row>
    <row r="78" spans="1:7" ht="25.5" customHeight="1" x14ac:dyDescent="0.25">
      <c r="B78" s="293"/>
      <c r="C78" s="310" t="s">
        <v>5510</v>
      </c>
      <c r="D78" s="295" t="s">
        <v>2760</v>
      </c>
      <c r="F78" s="394">
        <f>SUM(F74:F77)</f>
        <v>1917942422.8700001</v>
      </c>
      <c r="G78" s="315"/>
    </row>
    <row r="79" spans="1:7" ht="15.6" customHeight="1" x14ac:dyDescent="0.25">
      <c r="B79" s="316" t="s">
        <v>5523</v>
      </c>
      <c r="C79" s="316"/>
      <c r="D79" s="317"/>
    </row>
    <row r="80" spans="1:7" ht="27.6" hidden="1" customHeight="1" thickBot="1" x14ac:dyDescent="0.3">
      <c r="C80" s="288" t="s">
        <v>2867</v>
      </c>
    </row>
    <row r="81" spans="6:6" ht="27.6" customHeight="1" x14ac:dyDescent="0.25">
      <c r="F81" s="244"/>
    </row>
    <row r="82" spans="6:6" x14ac:dyDescent="0.25">
      <c r="F82" s="245"/>
    </row>
  </sheetData>
  <sheetProtection algorithmName="SHA-512" hashValue="dyjQ5bCRsRaxCx2HsCMx9nIRy/QxEUHxyVOk7MFTtOInP9W9UO/XXC2JsU+H7Q+ayaBKqwk0KcR+t2FW7afurg==" saltValue="Bg9WsJiMX7VWA4R/hMwDxA==" spinCount="100000" sheet="1" objects="1" scenarios="1"/>
  <protectedRanges>
    <protectedRange sqref="B2" name="Rozstęp1"/>
  </protectedRanges>
  <mergeCells count="4">
    <mergeCell ref="C24:D24"/>
    <mergeCell ref="B27:D27"/>
    <mergeCell ref="C36:D36"/>
    <mergeCell ref="C56:D56"/>
  </mergeCells>
  <pageMargins left="0.35433070866141736" right="0.5" top="0.46" bottom="0.45" header="0.2" footer="0.33"/>
  <pageSetup paperSize="9" scale="70" fitToHeight="0" orientation="portrait" r:id="rId1"/>
  <rowBreaks count="1" manualBreakCount="1">
    <brk id="54" max="6" man="1"/>
  </rowBreaks>
  <colBreaks count="1" manualBreakCount="1">
    <brk id="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BE64-4933-4341-8000-B2DD534819A0}">
  <sheetPr>
    <pageSetUpPr fitToPage="1"/>
  </sheetPr>
  <dimension ref="A1:H123"/>
  <sheetViews>
    <sheetView topLeftCell="A97" workbookViewId="0">
      <selection activeCell="G135" sqref="G135"/>
    </sheetView>
  </sheetViews>
  <sheetFormatPr defaultRowHeight="15" outlineLevelCol="1" x14ac:dyDescent="0.25"/>
  <cols>
    <col min="1" max="1" width="4.28515625" style="49" customWidth="1" outlineLevel="1"/>
    <col min="2" max="2" width="8.28515625" style="49" customWidth="1" outlineLevel="1"/>
    <col min="3" max="3" width="5.7109375" style="49" customWidth="1" outlineLevel="1"/>
    <col min="4" max="4" width="7.7109375" customWidth="1" outlineLevel="1"/>
    <col min="5" max="5" width="7.28515625" bestFit="1" customWidth="1"/>
    <col min="6" max="6" width="9" customWidth="1"/>
    <col min="7" max="7" width="62.28515625" customWidth="1"/>
    <col min="8" max="8" width="8.42578125" style="60" customWidth="1"/>
  </cols>
  <sheetData>
    <row r="1" spans="1:8" x14ac:dyDescent="0.25">
      <c r="E1" s="72" t="s">
        <v>1</v>
      </c>
      <c r="F1" s="28">
        <v>10</v>
      </c>
      <c r="G1" s="25" t="s">
        <v>2653</v>
      </c>
    </row>
    <row r="2" spans="1:8" x14ac:dyDescent="0.25">
      <c r="E2" s="72" t="s">
        <v>2</v>
      </c>
      <c r="F2" s="29">
        <v>10</v>
      </c>
      <c r="G2" s="25" t="s">
        <v>2429</v>
      </c>
    </row>
    <row r="3" spans="1:8" x14ac:dyDescent="0.25">
      <c r="E3" s="72" t="s">
        <v>3</v>
      </c>
      <c r="F3" s="29">
        <v>2</v>
      </c>
      <c r="G3" s="25" t="s">
        <v>5470</v>
      </c>
    </row>
    <row r="4" spans="1:8" ht="18.75" x14ac:dyDescent="0.25">
      <c r="A4" s="49" t="s">
        <v>2742</v>
      </c>
      <c r="E4" s="73" t="s">
        <v>2676</v>
      </c>
      <c r="F4" s="27" t="s">
        <v>5471</v>
      </c>
      <c r="G4" s="30" t="s">
        <v>5472</v>
      </c>
      <c r="H4" s="61"/>
    </row>
    <row r="6" spans="1:8" x14ac:dyDescent="0.25">
      <c r="A6" s="49" t="s">
        <v>2681</v>
      </c>
      <c r="E6" s="46"/>
      <c r="F6" s="46"/>
      <c r="G6" s="47" t="s">
        <v>5472</v>
      </c>
      <c r="H6" s="49"/>
    </row>
    <row r="7" spans="1:8" x14ac:dyDescent="0.25">
      <c r="A7" s="49" t="s">
        <v>2681</v>
      </c>
      <c r="B7" s="369">
        <v>8</v>
      </c>
      <c r="C7" s="369">
        <v>15</v>
      </c>
      <c r="D7" s="195"/>
      <c r="E7" s="46"/>
      <c r="F7" s="80" t="s">
        <v>2737</v>
      </c>
      <c r="G7" s="81" t="s">
        <v>2786</v>
      </c>
      <c r="H7" s="62" t="s">
        <v>2760</v>
      </c>
    </row>
    <row r="8" spans="1:8" x14ac:dyDescent="0.25">
      <c r="A8" s="49" t="s">
        <v>2681</v>
      </c>
      <c r="B8" s="369">
        <v>9</v>
      </c>
      <c r="C8" s="369">
        <f>+C7+1</f>
        <v>16</v>
      </c>
      <c r="D8" s="195"/>
      <c r="E8" s="46"/>
      <c r="F8" s="79" t="s">
        <v>2736</v>
      </c>
      <c r="G8" s="78" t="s">
        <v>5436</v>
      </c>
      <c r="H8" s="62" t="s">
        <v>2747</v>
      </c>
    </row>
    <row r="9" spans="1:8" ht="30" x14ac:dyDescent="0.25">
      <c r="A9" s="49" t="s">
        <v>2681</v>
      </c>
      <c r="B9" s="369">
        <v>10</v>
      </c>
      <c r="C9" s="369">
        <f>+C8+1</f>
        <v>17</v>
      </c>
      <c r="D9" s="195"/>
      <c r="E9" s="46"/>
      <c r="F9" s="80" t="s">
        <v>2735</v>
      </c>
      <c r="G9" s="81" t="s">
        <v>2787</v>
      </c>
      <c r="H9" s="62" t="s">
        <v>2760</v>
      </c>
    </row>
    <row r="10" spans="1:8" x14ac:dyDescent="0.25">
      <c r="A10" s="49" t="s">
        <v>2681</v>
      </c>
      <c r="B10" s="369">
        <v>11</v>
      </c>
      <c r="C10" s="369">
        <f>+C9+1</f>
        <v>18</v>
      </c>
      <c r="D10" s="195"/>
      <c r="E10" s="46"/>
      <c r="F10" s="79" t="s">
        <v>2734</v>
      </c>
      <c r="G10" s="78" t="s">
        <v>5463</v>
      </c>
      <c r="H10" s="62" t="s">
        <v>2747</v>
      </c>
    </row>
    <row r="11" spans="1:8" ht="30" x14ac:dyDescent="0.25">
      <c r="A11" s="49" t="s">
        <v>2681</v>
      </c>
      <c r="B11" s="369">
        <v>12</v>
      </c>
      <c r="C11" s="369">
        <f>+C10+1</f>
        <v>19</v>
      </c>
      <c r="D11" s="195"/>
      <c r="E11" s="46"/>
      <c r="F11" s="80" t="s">
        <v>2733</v>
      </c>
      <c r="G11" s="81" t="s">
        <v>5462</v>
      </c>
      <c r="H11" s="62" t="s">
        <v>2760</v>
      </c>
    </row>
    <row r="12" spans="1:8" x14ac:dyDescent="0.25">
      <c r="B12" s="369"/>
      <c r="C12" s="369"/>
      <c r="D12" s="195"/>
      <c r="E12" s="46"/>
      <c r="F12" s="46"/>
      <c r="G12" s="46"/>
      <c r="H12" s="46"/>
    </row>
    <row r="13" spans="1:8" ht="45" x14ac:dyDescent="0.25">
      <c r="A13" s="49" t="s">
        <v>2681</v>
      </c>
      <c r="B13" s="369">
        <v>22</v>
      </c>
      <c r="C13" s="369"/>
      <c r="D13" s="195"/>
      <c r="E13" s="46"/>
      <c r="F13" s="56" t="s">
        <v>2732</v>
      </c>
      <c r="G13" s="231" t="s">
        <v>5473</v>
      </c>
      <c r="H13" s="63" t="s">
        <v>2760</v>
      </c>
    </row>
    <row r="14" spans="1:8" x14ac:dyDescent="0.25">
      <c r="A14" s="49" t="s">
        <v>2681</v>
      </c>
      <c r="B14" s="369"/>
      <c r="C14" s="369"/>
      <c r="D14" s="195"/>
      <c r="E14" s="46"/>
      <c r="F14" s="49"/>
      <c r="G14" s="46"/>
      <c r="H14" s="49"/>
    </row>
    <row r="15" spans="1:8" ht="30" x14ac:dyDescent="0.25">
      <c r="A15" s="49" t="s">
        <v>2681</v>
      </c>
      <c r="B15" s="369">
        <f>+B22+1</f>
        <v>30</v>
      </c>
      <c r="C15" s="369"/>
      <c r="D15" s="195"/>
      <c r="E15" s="46"/>
      <c r="F15" s="3" t="s">
        <v>2731</v>
      </c>
      <c r="G15" s="81" t="s">
        <v>2819</v>
      </c>
      <c r="H15" s="62" t="s">
        <v>2760</v>
      </c>
    </row>
    <row r="16" spans="1:8" x14ac:dyDescent="0.25">
      <c r="A16" s="49" t="s">
        <v>2681</v>
      </c>
      <c r="B16" s="369"/>
      <c r="C16" s="369"/>
      <c r="D16" s="195"/>
      <c r="E16" s="46"/>
      <c r="F16" s="50"/>
      <c r="G16" s="46"/>
      <c r="H16" s="49"/>
    </row>
    <row r="17" spans="1:8" ht="31.5" x14ac:dyDescent="0.25">
      <c r="A17" s="49" t="s">
        <v>2681</v>
      </c>
      <c r="B17" s="369">
        <v>24</v>
      </c>
      <c r="C17" s="369"/>
      <c r="D17" s="195"/>
      <c r="E17" s="51"/>
      <c r="F17" s="101" t="s">
        <v>2738</v>
      </c>
      <c r="G17" s="102" t="s">
        <v>5437</v>
      </c>
      <c r="H17" s="100" t="s">
        <v>2760</v>
      </c>
    </row>
    <row r="18" spans="1:8" x14ac:dyDescent="0.25">
      <c r="A18" s="49" t="s">
        <v>2681</v>
      </c>
      <c r="B18" s="369">
        <v>25</v>
      </c>
      <c r="C18" s="369"/>
      <c r="D18" s="195"/>
      <c r="E18" s="46"/>
      <c r="F18" s="76" t="s">
        <v>2763</v>
      </c>
      <c r="G18" s="77" t="s">
        <v>2671</v>
      </c>
      <c r="H18" s="63" t="s">
        <v>2760</v>
      </c>
    </row>
    <row r="19" spans="1:8" x14ac:dyDescent="0.25">
      <c r="A19" s="49" t="s">
        <v>2681</v>
      </c>
      <c r="B19" s="369">
        <v>28</v>
      </c>
      <c r="C19" s="369"/>
      <c r="D19" s="195"/>
      <c r="E19" s="46"/>
      <c r="F19" s="63" t="s">
        <v>2764</v>
      </c>
      <c r="G19" s="77" t="s">
        <v>2674</v>
      </c>
      <c r="H19" s="63" t="s">
        <v>2760</v>
      </c>
    </row>
    <row r="20" spans="1:8" x14ac:dyDescent="0.25">
      <c r="A20" s="49" t="s">
        <v>2681</v>
      </c>
      <c r="B20" s="369">
        <v>27</v>
      </c>
      <c r="C20" s="369"/>
      <c r="D20" s="195"/>
      <c r="E20" s="46"/>
      <c r="F20" s="63" t="s">
        <v>2765</v>
      </c>
      <c r="G20" s="77" t="s">
        <v>2673</v>
      </c>
      <c r="H20" s="63" t="s">
        <v>2760</v>
      </c>
    </row>
    <row r="21" spans="1:8" x14ac:dyDescent="0.25">
      <c r="A21" s="49" t="s">
        <v>2681</v>
      </c>
      <c r="B21" s="369">
        <v>26</v>
      </c>
      <c r="C21" s="369"/>
      <c r="D21" s="195"/>
      <c r="E21" s="46"/>
      <c r="F21" s="63" t="s">
        <v>2766</v>
      </c>
      <c r="G21" s="77" t="s">
        <v>2672</v>
      </c>
      <c r="H21" s="63" t="s">
        <v>2760</v>
      </c>
    </row>
    <row r="22" spans="1:8" x14ac:dyDescent="0.25">
      <c r="B22" s="369">
        <v>29</v>
      </c>
      <c r="C22" s="369"/>
      <c r="D22" s="195"/>
      <c r="E22" s="46"/>
      <c r="F22" s="63" t="s">
        <v>2767</v>
      </c>
      <c r="G22" s="77" t="s">
        <v>2675</v>
      </c>
      <c r="H22" s="63" t="s">
        <v>2760</v>
      </c>
    </row>
    <row r="23" spans="1:8" x14ac:dyDescent="0.25">
      <c r="B23" s="369"/>
      <c r="C23" s="369"/>
      <c r="D23" s="195"/>
      <c r="E23" s="46"/>
      <c r="F23" s="49"/>
      <c r="G23" s="46"/>
      <c r="H23" s="49"/>
    </row>
    <row r="24" spans="1:8" ht="15.75" x14ac:dyDescent="0.25">
      <c r="A24" s="49" t="s">
        <v>2681</v>
      </c>
      <c r="B24" s="369">
        <v>53</v>
      </c>
      <c r="C24" s="369"/>
      <c r="D24" s="195"/>
      <c r="E24" s="46"/>
      <c r="F24" s="99" t="s">
        <v>2739</v>
      </c>
      <c r="G24" s="463" t="s">
        <v>5438</v>
      </c>
      <c r="H24" s="464"/>
    </row>
    <row r="25" spans="1:8" x14ac:dyDescent="0.25">
      <c r="A25" s="49" t="s">
        <v>2681</v>
      </c>
      <c r="B25" s="369"/>
      <c r="C25" s="369"/>
      <c r="D25" s="195"/>
      <c r="E25" s="46"/>
      <c r="F25" s="66" t="s">
        <v>2768</v>
      </c>
      <c r="G25" s="74" t="s">
        <v>5445</v>
      </c>
      <c r="H25" s="64" t="s">
        <v>2761</v>
      </c>
    </row>
    <row r="26" spans="1:8" x14ac:dyDescent="0.25">
      <c r="A26" s="49" t="s">
        <v>2681</v>
      </c>
      <c r="B26" s="369"/>
      <c r="C26" s="369"/>
      <c r="D26" s="195"/>
      <c r="E26" s="46"/>
      <c r="F26" s="66" t="s">
        <v>2769</v>
      </c>
      <c r="G26" s="74" t="s">
        <v>5446</v>
      </c>
      <c r="H26" s="64" t="s">
        <v>2760</v>
      </c>
    </row>
    <row r="27" spans="1:8" x14ac:dyDescent="0.25">
      <c r="A27" s="49" t="s">
        <v>2681</v>
      </c>
      <c r="B27" s="369"/>
      <c r="C27" s="369"/>
      <c r="D27" s="195"/>
      <c r="E27" s="46"/>
      <c r="F27" s="465"/>
      <c r="G27" s="465"/>
      <c r="H27" s="465"/>
    </row>
    <row r="28" spans="1:8" x14ac:dyDescent="0.25">
      <c r="B28" s="369"/>
      <c r="C28" s="369"/>
      <c r="D28" s="195"/>
      <c r="E28" s="46"/>
      <c r="F28" s="210" t="s">
        <v>2826</v>
      </c>
      <c r="G28" s="74" t="s">
        <v>2825</v>
      </c>
      <c r="H28" s="64"/>
    </row>
    <row r="29" spans="1:8" x14ac:dyDescent="0.25">
      <c r="A29" s="49" t="s">
        <v>2681</v>
      </c>
      <c r="B29" s="369">
        <v>54</v>
      </c>
      <c r="C29" s="369"/>
      <c r="D29" s="195"/>
      <c r="E29" s="46"/>
      <c r="F29" s="66" t="s">
        <v>2827</v>
      </c>
      <c r="G29" s="208" t="s">
        <v>2820</v>
      </c>
      <c r="H29" s="64" t="s">
        <v>2761</v>
      </c>
    </row>
    <row r="30" spans="1:8" x14ac:dyDescent="0.25">
      <c r="A30" s="49" t="s">
        <v>2681</v>
      </c>
      <c r="B30" s="369">
        <v>55</v>
      </c>
      <c r="C30" s="369"/>
      <c r="D30" s="195"/>
      <c r="E30" s="46"/>
      <c r="F30" s="66" t="s">
        <v>2828</v>
      </c>
      <c r="G30" s="208" t="s">
        <v>2821</v>
      </c>
      <c r="H30" s="64" t="s">
        <v>2761</v>
      </c>
    </row>
    <row r="31" spans="1:8" ht="25.5" x14ac:dyDescent="0.25">
      <c r="B31" s="369"/>
      <c r="C31" s="369"/>
      <c r="D31" s="195"/>
      <c r="E31" s="46"/>
      <c r="F31" s="236"/>
      <c r="G31" s="237" t="s">
        <v>2895</v>
      </c>
      <c r="H31" s="238" t="s">
        <v>2761</v>
      </c>
    </row>
    <row r="32" spans="1:8" ht="51" x14ac:dyDescent="0.25">
      <c r="B32" s="369">
        <v>56</v>
      </c>
      <c r="C32" s="369"/>
      <c r="D32" s="195"/>
      <c r="E32" s="46"/>
      <c r="F32" s="66" t="s">
        <v>2829</v>
      </c>
      <c r="G32" s="208" t="s">
        <v>2894</v>
      </c>
      <c r="H32" s="64" t="s">
        <v>2761</v>
      </c>
    </row>
    <row r="33" spans="1:8" x14ac:dyDescent="0.25">
      <c r="A33" s="49" t="s">
        <v>2681</v>
      </c>
      <c r="B33" s="369">
        <v>57</v>
      </c>
      <c r="C33" s="369"/>
      <c r="D33" s="195"/>
      <c r="E33" s="46"/>
      <c r="F33" s="66" t="s">
        <v>2830</v>
      </c>
      <c r="G33" s="208" t="s">
        <v>2822</v>
      </c>
      <c r="H33" s="64" t="s">
        <v>2761</v>
      </c>
    </row>
    <row r="34" spans="1:8" ht="51" x14ac:dyDescent="0.25">
      <c r="A34" s="49" t="s">
        <v>2681</v>
      </c>
      <c r="B34" s="369">
        <v>58</v>
      </c>
      <c r="C34" s="369"/>
      <c r="D34" s="195"/>
      <c r="E34" s="46"/>
      <c r="F34" s="66" t="s">
        <v>2848</v>
      </c>
      <c r="G34" s="208" t="s">
        <v>2896</v>
      </c>
      <c r="H34" s="64" t="s">
        <v>2761</v>
      </c>
    </row>
    <row r="35" spans="1:8" x14ac:dyDescent="0.25">
      <c r="B35" s="370"/>
      <c r="C35" s="370"/>
      <c r="D35" s="371"/>
      <c r="E35" s="82"/>
      <c r="F35" s="82"/>
      <c r="G35" s="82"/>
      <c r="H35" s="82"/>
    </row>
    <row r="36" spans="1:8" ht="15.75" x14ac:dyDescent="0.25">
      <c r="A36" s="49" t="s">
        <v>2681</v>
      </c>
      <c r="B36" s="369">
        <v>25</v>
      </c>
      <c r="C36" s="369"/>
      <c r="D36" s="195"/>
      <c r="E36" s="52"/>
      <c r="F36" s="99" t="s">
        <v>2770</v>
      </c>
      <c r="G36" s="463" t="s">
        <v>5439</v>
      </c>
      <c r="H36" s="464"/>
    </row>
    <row r="37" spans="1:8" ht="38.25" x14ac:dyDescent="0.25">
      <c r="B37" s="369">
        <v>66</v>
      </c>
      <c r="C37" s="369"/>
      <c r="D37" s="195"/>
      <c r="E37" s="52"/>
      <c r="F37" s="66"/>
      <c r="G37" s="74" t="s">
        <v>5443</v>
      </c>
      <c r="H37" s="63" t="s">
        <v>2747</v>
      </c>
    </row>
    <row r="38" spans="1:8" x14ac:dyDescent="0.25">
      <c r="B38" s="369">
        <v>68</v>
      </c>
      <c r="C38" s="369"/>
      <c r="D38" s="195"/>
      <c r="E38" s="52"/>
      <c r="F38" s="66"/>
      <c r="G38" s="74" t="s">
        <v>5447</v>
      </c>
      <c r="H38" s="64"/>
    </row>
    <row r="39" spans="1:8" x14ac:dyDescent="0.25">
      <c r="B39" s="369">
        <v>67</v>
      </c>
      <c r="C39" s="369"/>
      <c r="D39" s="195"/>
      <c r="E39" s="52"/>
      <c r="F39" s="66"/>
      <c r="G39" s="74" t="s">
        <v>5474</v>
      </c>
      <c r="H39" s="64"/>
    </row>
    <row r="40" spans="1:8" ht="15.75" thickBot="1" x14ac:dyDescent="0.3">
      <c r="A40" s="46"/>
      <c r="B40" s="368"/>
      <c r="C40" s="368"/>
      <c r="D40" s="368"/>
      <c r="E40" s="46"/>
      <c r="F40" s="46"/>
      <c r="G40" s="46"/>
      <c r="H40" s="46"/>
    </row>
    <row r="41" spans="1:8" ht="26.25" thickBot="1" x14ac:dyDescent="0.3">
      <c r="A41"/>
      <c r="B41" s="195" t="s">
        <v>2854</v>
      </c>
      <c r="C41" s="195" t="s">
        <v>2849</v>
      </c>
      <c r="D41" s="195" t="s">
        <v>2788</v>
      </c>
      <c r="G41" s="147" t="s">
        <v>2862</v>
      </c>
      <c r="H41" s="146" t="s">
        <v>2863</v>
      </c>
    </row>
    <row r="42" spans="1:8" x14ac:dyDescent="0.25">
      <c r="A42" s="83"/>
      <c r="B42" s="27">
        <v>12</v>
      </c>
      <c r="C42" s="372">
        <v>1</v>
      </c>
      <c r="D42" s="372">
        <v>1</v>
      </c>
      <c r="E42" s="83"/>
      <c r="F42" s="83"/>
      <c r="G42" s="148" t="s">
        <v>2883</v>
      </c>
      <c r="H42" s="145">
        <v>0.24</v>
      </c>
    </row>
    <row r="43" spans="1:8" ht="25.5" x14ac:dyDescent="0.25">
      <c r="A43" s="83"/>
      <c r="B43" s="27">
        <v>13</v>
      </c>
      <c r="C43" s="372">
        <v>2</v>
      </c>
      <c r="D43" s="372">
        <v>1</v>
      </c>
      <c r="E43" s="83"/>
      <c r="F43" s="83"/>
      <c r="G43" s="156" t="s">
        <v>2871</v>
      </c>
      <c r="H43" s="32"/>
    </row>
    <row r="44" spans="1:8" x14ac:dyDescent="0.25">
      <c r="A44" s="83"/>
      <c r="B44" s="27">
        <v>16</v>
      </c>
      <c r="C44" s="372">
        <v>1</v>
      </c>
      <c r="D44" s="372">
        <v>1</v>
      </c>
      <c r="E44" s="83"/>
      <c r="F44" s="83"/>
      <c r="G44" s="149" t="s">
        <v>2884</v>
      </c>
      <c r="H44" s="145">
        <v>0.19</v>
      </c>
    </row>
    <row r="45" spans="1:8" x14ac:dyDescent="0.25">
      <c r="A45" s="83"/>
      <c r="B45" s="27">
        <v>17</v>
      </c>
      <c r="C45" s="372">
        <v>2</v>
      </c>
      <c r="D45" s="372">
        <v>1</v>
      </c>
      <c r="E45" s="83"/>
      <c r="F45" s="83"/>
      <c r="G45" s="151" t="s">
        <v>2868</v>
      </c>
      <c r="H45" s="32"/>
    </row>
    <row r="46" spans="1:8" x14ac:dyDescent="0.25">
      <c r="A46" s="83"/>
      <c r="B46" s="27">
        <v>14</v>
      </c>
      <c r="C46" s="372">
        <v>1</v>
      </c>
      <c r="D46" s="372">
        <v>1</v>
      </c>
      <c r="E46" s="83"/>
      <c r="F46" s="83"/>
      <c r="G46" s="149" t="s">
        <v>2885</v>
      </c>
      <c r="H46" s="145">
        <v>0.17</v>
      </c>
    </row>
    <row r="47" spans="1:8" x14ac:dyDescent="0.25">
      <c r="A47" s="83"/>
      <c r="B47" s="27">
        <v>15</v>
      </c>
      <c r="C47" s="372">
        <v>2</v>
      </c>
      <c r="D47" s="372">
        <v>1</v>
      </c>
      <c r="E47" s="83"/>
      <c r="F47" s="83"/>
      <c r="G47" s="151" t="s">
        <v>2869</v>
      </c>
      <c r="H47" s="32"/>
    </row>
    <row r="48" spans="1:8" x14ac:dyDescent="0.25">
      <c r="A48" s="83"/>
      <c r="B48" s="27">
        <v>18</v>
      </c>
      <c r="C48" s="372">
        <v>1</v>
      </c>
      <c r="D48" s="372">
        <v>1</v>
      </c>
      <c r="E48" s="83"/>
      <c r="F48" s="83"/>
      <c r="G48" s="149" t="s">
        <v>2864</v>
      </c>
      <c r="H48" s="145">
        <v>0.12</v>
      </c>
    </row>
    <row r="49" spans="1:8" x14ac:dyDescent="0.25">
      <c r="A49" s="83"/>
      <c r="B49" s="27">
        <v>19</v>
      </c>
      <c r="C49" s="372">
        <v>2</v>
      </c>
      <c r="D49" s="372">
        <v>1</v>
      </c>
      <c r="E49" s="83"/>
      <c r="F49" s="83"/>
      <c r="G49" s="151" t="s">
        <v>2870</v>
      </c>
      <c r="H49" s="32"/>
    </row>
    <row r="50" spans="1:8" x14ac:dyDescent="0.25">
      <c r="A50" s="83"/>
      <c r="B50" s="27">
        <v>20</v>
      </c>
      <c r="C50" s="372">
        <v>1</v>
      </c>
      <c r="D50" s="372">
        <v>1</v>
      </c>
      <c r="E50" s="83"/>
      <c r="F50" s="83"/>
      <c r="G50" s="149" t="s">
        <v>2886</v>
      </c>
      <c r="H50" s="145">
        <v>7.0000000000000007E-2</v>
      </c>
    </row>
    <row r="51" spans="1:8" ht="25.5" x14ac:dyDescent="0.25">
      <c r="A51" s="83"/>
      <c r="B51" s="27">
        <v>21</v>
      </c>
      <c r="C51" s="372">
        <v>2</v>
      </c>
      <c r="D51" s="372">
        <v>1</v>
      </c>
      <c r="E51" s="83"/>
      <c r="F51" s="83"/>
      <c r="G51" s="156" t="s">
        <v>2873</v>
      </c>
      <c r="H51" s="32"/>
    </row>
    <row r="52" spans="1:8" x14ac:dyDescent="0.25">
      <c r="A52" s="83"/>
      <c r="B52" s="27">
        <v>22</v>
      </c>
      <c r="C52" s="372">
        <v>1</v>
      </c>
      <c r="D52" s="372">
        <v>1</v>
      </c>
      <c r="E52" s="83"/>
      <c r="F52" s="83"/>
      <c r="G52" s="149" t="s">
        <v>2887</v>
      </c>
      <c r="H52" s="145">
        <v>7.0000000000000007E-2</v>
      </c>
    </row>
    <row r="53" spans="1:8" ht="25.5" x14ac:dyDescent="0.25">
      <c r="A53" s="83"/>
      <c r="B53" s="27">
        <v>23</v>
      </c>
      <c r="C53" s="372">
        <v>2</v>
      </c>
      <c r="D53" s="372">
        <v>1</v>
      </c>
      <c r="E53" s="83"/>
      <c r="F53" s="83"/>
      <c r="G53" s="156" t="s">
        <v>2871</v>
      </c>
      <c r="H53" s="32"/>
    </row>
    <row r="54" spans="1:8" x14ac:dyDescent="0.25">
      <c r="A54" s="83"/>
      <c r="B54" s="27">
        <v>10</v>
      </c>
      <c r="C54" s="372">
        <v>1</v>
      </c>
      <c r="D54" s="372">
        <v>1</v>
      </c>
      <c r="E54" s="83"/>
      <c r="F54" s="83"/>
      <c r="G54" s="149" t="s">
        <v>2888</v>
      </c>
      <c r="H54" s="145">
        <v>0.06</v>
      </c>
    </row>
    <row r="55" spans="1:8" x14ac:dyDescent="0.25">
      <c r="A55" s="83"/>
      <c r="B55" s="27">
        <v>11</v>
      </c>
      <c r="C55" s="372">
        <v>2</v>
      </c>
      <c r="D55" s="372">
        <v>1</v>
      </c>
      <c r="E55" s="83"/>
      <c r="F55" s="83"/>
      <c r="G55" s="151" t="s">
        <v>2872</v>
      </c>
      <c r="H55" s="32"/>
    </row>
    <row r="56" spans="1:8" x14ac:dyDescent="0.25">
      <c r="A56" s="83"/>
      <c r="B56" s="27">
        <v>8</v>
      </c>
      <c r="C56" s="372">
        <v>1</v>
      </c>
      <c r="D56" s="372">
        <v>1</v>
      </c>
      <c r="E56" s="83"/>
      <c r="F56" s="83"/>
      <c r="G56" s="149" t="s">
        <v>2861</v>
      </c>
      <c r="H56" s="145">
        <v>0.08</v>
      </c>
    </row>
    <row r="57" spans="1:8" ht="15.75" thickBot="1" x14ac:dyDescent="0.3">
      <c r="A57" s="83"/>
      <c r="B57" s="27">
        <v>9</v>
      </c>
      <c r="C57" s="372">
        <v>2</v>
      </c>
      <c r="D57" s="372">
        <v>1</v>
      </c>
      <c r="E57" s="83"/>
      <c r="F57" s="83"/>
      <c r="G57" s="152" t="s">
        <v>2875</v>
      </c>
      <c r="H57" s="32"/>
    </row>
    <row r="58" spans="1:8" x14ac:dyDescent="0.25">
      <c r="A58" s="83"/>
      <c r="B58" s="27">
        <v>41</v>
      </c>
      <c r="C58" s="372">
        <v>1</v>
      </c>
      <c r="D58" s="372">
        <v>2</v>
      </c>
      <c r="E58" s="83"/>
      <c r="F58" s="83"/>
      <c r="G58" s="150" t="s">
        <v>2883</v>
      </c>
      <c r="H58" s="145">
        <v>0.4</v>
      </c>
    </row>
    <row r="59" spans="1:8" ht="25.5" x14ac:dyDescent="0.25">
      <c r="A59" s="83"/>
      <c r="B59" s="27">
        <v>42</v>
      </c>
      <c r="C59" s="372">
        <v>2</v>
      </c>
      <c r="D59" s="372">
        <v>2</v>
      </c>
      <c r="E59" s="83"/>
      <c r="F59" s="83"/>
      <c r="G59" s="156" t="s">
        <v>2874</v>
      </c>
      <c r="H59" s="32"/>
    </row>
    <row r="60" spans="1:8" x14ac:dyDescent="0.25">
      <c r="A60" s="83"/>
      <c r="B60" s="27">
        <v>43</v>
      </c>
      <c r="C60" s="372">
        <v>1</v>
      </c>
      <c r="D60" s="372">
        <v>2</v>
      </c>
      <c r="E60" s="83"/>
      <c r="F60" s="83"/>
      <c r="G60" s="150" t="s">
        <v>2864</v>
      </c>
      <c r="H60" s="145">
        <v>0.25</v>
      </c>
    </row>
    <row r="61" spans="1:8" ht="25.5" x14ac:dyDescent="0.25">
      <c r="A61" s="83"/>
      <c r="B61" s="27">
        <v>44</v>
      </c>
      <c r="C61" s="372">
        <v>2</v>
      </c>
      <c r="D61" s="372">
        <v>2</v>
      </c>
      <c r="E61" s="83"/>
      <c r="F61" s="83"/>
      <c r="G61" s="156" t="s">
        <v>2878</v>
      </c>
      <c r="H61" s="32"/>
    </row>
    <row r="62" spans="1:8" x14ac:dyDescent="0.25">
      <c r="A62" s="83"/>
      <c r="B62" s="27">
        <v>45</v>
      </c>
      <c r="C62" s="372">
        <v>2</v>
      </c>
      <c r="D62" s="372">
        <v>2</v>
      </c>
      <c r="E62" s="83"/>
      <c r="F62" s="83"/>
      <c r="G62" s="151" t="s">
        <v>2877</v>
      </c>
      <c r="H62" s="32"/>
    </row>
    <row r="63" spans="1:8" x14ac:dyDescent="0.25">
      <c r="A63" s="83"/>
      <c r="B63" s="27">
        <v>49</v>
      </c>
      <c r="C63" s="372">
        <v>1</v>
      </c>
      <c r="D63" s="372">
        <v>2</v>
      </c>
      <c r="E63" s="83"/>
      <c r="F63" s="83"/>
      <c r="G63" s="150" t="s">
        <v>2889</v>
      </c>
      <c r="H63" s="145">
        <v>0.16</v>
      </c>
    </row>
    <row r="64" spans="1:8" x14ac:dyDescent="0.25">
      <c r="A64" s="83"/>
      <c r="B64" s="27">
        <v>50</v>
      </c>
      <c r="C64" s="372">
        <v>2</v>
      </c>
      <c r="D64" s="372">
        <v>2</v>
      </c>
      <c r="E64" s="83"/>
      <c r="F64" s="83"/>
      <c r="G64" s="151" t="s">
        <v>2880</v>
      </c>
      <c r="H64" s="32"/>
    </row>
    <row r="65" spans="1:8" x14ac:dyDescent="0.25">
      <c r="A65" s="83"/>
      <c r="B65" s="27">
        <v>46</v>
      </c>
      <c r="C65" s="372">
        <v>1</v>
      </c>
      <c r="D65" s="372">
        <v>2</v>
      </c>
      <c r="E65" s="83"/>
      <c r="F65" s="83"/>
      <c r="G65" s="150" t="s">
        <v>2888</v>
      </c>
      <c r="H65" s="145">
        <v>0.12</v>
      </c>
    </row>
    <row r="66" spans="1:8" x14ac:dyDescent="0.25">
      <c r="A66" s="83"/>
      <c r="B66" s="27">
        <v>47</v>
      </c>
      <c r="C66" s="372">
        <v>2</v>
      </c>
      <c r="D66" s="372">
        <v>2</v>
      </c>
      <c r="E66" s="83"/>
      <c r="F66" s="83"/>
      <c r="G66" s="151" t="s">
        <v>2879</v>
      </c>
      <c r="H66" s="32"/>
    </row>
    <row r="67" spans="1:8" x14ac:dyDescent="0.25">
      <c r="A67" s="83"/>
      <c r="B67" s="27">
        <v>48</v>
      </c>
      <c r="C67" s="372">
        <v>2</v>
      </c>
      <c r="D67" s="372">
        <v>2</v>
      </c>
      <c r="E67" s="83"/>
      <c r="F67" s="83"/>
      <c r="G67" s="151" t="s">
        <v>2872</v>
      </c>
      <c r="H67" s="32"/>
    </row>
    <row r="68" spans="1:8" x14ac:dyDescent="0.25">
      <c r="A68" s="83"/>
      <c r="B68" s="27">
        <v>51</v>
      </c>
      <c r="C68" s="372">
        <v>1</v>
      </c>
      <c r="D68" s="372">
        <v>2</v>
      </c>
      <c r="E68" s="83"/>
      <c r="F68" s="83"/>
      <c r="G68" s="150" t="s">
        <v>2861</v>
      </c>
      <c r="H68" s="145">
        <v>7.0000000000000007E-2</v>
      </c>
    </row>
    <row r="69" spans="1:8" ht="15.75" thickBot="1" x14ac:dyDescent="0.3">
      <c r="A69" s="83"/>
      <c r="B69" s="27">
        <v>52</v>
      </c>
      <c r="C69" s="372">
        <v>2</v>
      </c>
      <c r="D69" s="372">
        <v>2</v>
      </c>
      <c r="E69" s="83"/>
      <c r="F69" s="83"/>
      <c r="G69" s="151" t="s">
        <v>2875</v>
      </c>
      <c r="H69" s="32"/>
    </row>
    <row r="70" spans="1:8" x14ac:dyDescent="0.25">
      <c r="A70" s="83"/>
      <c r="B70" s="27">
        <v>31</v>
      </c>
      <c r="C70" s="372">
        <v>1</v>
      </c>
      <c r="D70" s="372">
        <v>3</v>
      </c>
      <c r="E70" s="83"/>
      <c r="F70" s="83"/>
      <c r="G70" s="155" t="s">
        <v>2888</v>
      </c>
      <c r="H70" s="145">
        <v>0.18</v>
      </c>
    </row>
    <row r="71" spans="1:8" x14ac:dyDescent="0.25">
      <c r="A71" s="83"/>
      <c r="B71" s="27">
        <v>32</v>
      </c>
      <c r="C71" s="372">
        <v>2</v>
      </c>
      <c r="D71" s="372">
        <v>3</v>
      </c>
      <c r="E71" s="83"/>
      <c r="F71" s="83"/>
      <c r="G71" s="151" t="s">
        <v>2881</v>
      </c>
      <c r="H71" s="32"/>
    </row>
    <row r="72" spans="1:8" x14ac:dyDescent="0.25">
      <c r="A72" s="83"/>
      <c r="B72" s="27">
        <v>26</v>
      </c>
      <c r="C72" s="372">
        <v>1</v>
      </c>
      <c r="D72" s="372">
        <v>3</v>
      </c>
      <c r="E72" s="83"/>
      <c r="F72" s="83"/>
      <c r="G72" s="150" t="s">
        <v>2884</v>
      </c>
      <c r="H72" s="145">
        <v>0.17</v>
      </c>
    </row>
    <row r="73" spans="1:8" x14ac:dyDescent="0.25">
      <c r="A73" s="83"/>
      <c r="B73" s="27">
        <v>27</v>
      </c>
      <c r="C73" s="372">
        <v>2</v>
      </c>
      <c r="D73" s="372">
        <v>3</v>
      </c>
      <c r="E73" s="83"/>
      <c r="F73" s="83"/>
      <c r="G73" s="151" t="s">
        <v>2868</v>
      </c>
      <c r="H73" s="32"/>
    </row>
    <row r="74" spans="1:8" x14ac:dyDescent="0.25">
      <c r="A74" s="83"/>
      <c r="B74" s="27">
        <v>24</v>
      </c>
      <c r="C74" s="372">
        <v>1</v>
      </c>
      <c r="D74" s="372">
        <v>3</v>
      </c>
      <c r="E74" s="83"/>
      <c r="F74" s="83"/>
      <c r="G74" s="150" t="s">
        <v>2889</v>
      </c>
      <c r="H74" s="145">
        <v>0.15</v>
      </c>
    </row>
    <row r="75" spans="1:8" x14ac:dyDescent="0.25">
      <c r="A75" s="83"/>
      <c r="B75" s="27">
        <v>25</v>
      </c>
      <c r="C75" s="372">
        <v>2</v>
      </c>
      <c r="D75" s="372">
        <v>3</v>
      </c>
      <c r="E75" s="83"/>
      <c r="F75" s="83"/>
      <c r="G75" s="151" t="s">
        <v>5440</v>
      </c>
      <c r="H75" s="32"/>
    </row>
    <row r="76" spans="1:8" x14ac:dyDescent="0.25">
      <c r="A76" s="83"/>
      <c r="B76" s="27">
        <v>28</v>
      </c>
      <c r="C76" s="372">
        <v>1</v>
      </c>
      <c r="D76" s="372">
        <v>3</v>
      </c>
      <c r="E76" s="83"/>
      <c r="F76" s="83"/>
      <c r="G76" s="150" t="s">
        <v>2864</v>
      </c>
      <c r="H76" s="145">
        <v>0.15</v>
      </c>
    </row>
    <row r="77" spans="1:8" x14ac:dyDescent="0.25">
      <c r="A77" s="83"/>
      <c r="B77" s="27">
        <v>29</v>
      </c>
      <c r="C77" s="372">
        <v>2</v>
      </c>
      <c r="D77" s="372">
        <v>3</v>
      </c>
      <c r="E77" s="83"/>
      <c r="F77" s="83"/>
      <c r="G77" s="151" t="s">
        <v>2876</v>
      </c>
      <c r="H77" s="32"/>
    </row>
    <row r="78" spans="1:8" x14ac:dyDescent="0.25">
      <c r="A78" s="83"/>
      <c r="B78" s="27">
        <v>30</v>
      </c>
      <c r="C78" s="372">
        <v>2</v>
      </c>
      <c r="D78" s="372">
        <v>3</v>
      </c>
      <c r="E78" s="83"/>
      <c r="F78" s="83"/>
      <c r="G78" s="151" t="s">
        <v>2882</v>
      </c>
      <c r="H78" s="32"/>
    </row>
    <row r="79" spans="1:8" x14ac:dyDescent="0.25">
      <c r="A79" s="83"/>
      <c r="B79" s="27">
        <v>33</v>
      </c>
      <c r="C79" s="372">
        <v>1</v>
      </c>
      <c r="D79" s="372">
        <v>3</v>
      </c>
      <c r="E79" s="83"/>
      <c r="F79" s="83"/>
      <c r="G79" s="150" t="s">
        <v>2883</v>
      </c>
      <c r="H79" s="145">
        <v>0.15</v>
      </c>
    </row>
    <row r="80" spans="1:8" ht="25.5" x14ac:dyDescent="0.25">
      <c r="A80" s="83"/>
      <c r="B80" s="27">
        <v>34</v>
      </c>
      <c r="C80" s="372">
        <v>2</v>
      </c>
      <c r="D80" s="372">
        <v>3</v>
      </c>
      <c r="E80" s="83"/>
      <c r="F80" s="83"/>
      <c r="G80" s="156" t="s">
        <v>2874</v>
      </c>
      <c r="H80" s="32"/>
    </row>
    <row r="81" spans="1:8" x14ac:dyDescent="0.25">
      <c r="A81" s="83"/>
      <c r="B81" s="27">
        <v>37</v>
      </c>
      <c r="C81" s="372">
        <v>1</v>
      </c>
      <c r="D81" s="372">
        <v>3</v>
      </c>
      <c r="E81" s="83"/>
      <c r="F81" s="83"/>
      <c r="G81" s="150" t="s">
        <v>2887</v>
      </c>
      <c r="H81" s="145">
        <v>0.06</v>
      </c>
    </row>
    <row r="82" spans="1:8" ht="25.5" x14ac:dyDescent="0.25">
      <c r="A82" s="83"/>
      <c r="B82" s="27">
        <v>38</v>
      </c>
      <c r="C82" s="372">
        <v>2</v>
      </c>
      <c r="D82" s="372">
        <v>3</v>
      </c>
      <c r="E82" s="83"/>
      <c r="F82" s="83"/>
      <c r="G82" s="156" t="s">
        <v>2874</v>
      </c>
      <c r="H82" s="32"/>
    </row>
    <row r="83" spans="1:8" x14ac:dyDescent="0.25">
      <c r="A83" s="83"/>
      <c r="B83" s="27">
        <v>35</v>
      </c>
      <c r="C83" s="372">
        <v>1</v>
      </c>
      <c r="D83" s="372">
        <v>3</v>
      </c>
      <c r="E83" s="83"/>
      <c r="F83" s="83"/>
      <c r="G83" s="150" t="s">
        <v>2886</v>
      </c>
      <c r="H83" s="145">
        <v>0.05</v>
      </c>
    </row>
    <row r="84" spans="1:8" ht="38.25" x14ac:dyDescent="0.25">
      <c r="A84" s="83"/>
      <c r="B84" s="27">
        <v>36</v>
      </c>
      <c r="C84" s="372">
        <v>2</v>
      </c>
      <c r="D84" s="372">
        <v>3</v>
      </c>
      <c r="E84" s="83"/>
      <c r="F84" s="83"/>
      <c r="G84" s="156" t="s">
        <v>2890</v>
      </c>
      <c r="H84" s="32"/>
    </row>
    <row r="85" spans="1:8" x14ac:dyDescent="0.25">
      <c r="A85" s="83"/>
      <c r="B85" s="27">
        <v>39</v>
      </c>
      <c r="C85" s="372">
        <v>1</v>
      </c>
      <c r="D85" s="372">
        <v>3</v>
      </c>
      <c r="E85" s="83"/>
      <c r="F85" s="83"/>
      <c r="G85" s="150" t="s">
        <v>2861</v>
      </c>
      <c r="H85" s="145">
        <v>0.09</v>
      </c>
    </row>
    <row r="86" spans="1:8" ht="15.75" thickBot="1" x14ac:dyDescent="0.3">
      <c r="A86" s="83"/>
      <c r="B86" s="27">
        <v>40</v>
      </c>
      <c r="C86" s="372">
        <v>2</v>
      </c>
      <c r="D86" s="372">
        <v>3</v>
      </c>
      <c r="E86" s="83"/>
      <c r="F86" s="83"/>
      <c r="G86" s="151" t="s">
        <v>2891</v>
      </c>
      <c r="H86" s="32"/>
    </row>
    <row r="87" spans="1:8" x14ac:dyDescent="0.25">
      <c r="A87" s="83"/>
      <c r="B87" s="27">
        <v>55</v>
      </c>
      <c r="C87" s="372">
        <v>1</v>
      </c>
      <c r="D87" s="372">
        <v>4</v>
      </c>
      <c r="E87" s="83"/>
      <c r="F87" s="83"/>
      <c r="G87" s="155" t="s">
        <v>2888</v>
      </c>
      <c r="H87" s="145">
        <v>0.36</v>
      </c>
    </row>
    <row r="88" spans="1:8" x14ac:dyDescent="0.25">
      <c r="A88" s="83"/>
      <c r="B88" s="27">
        <v>56</v>
      </c>
      <c r="C88" s="372">
        <v>2</v>
      </c>
      <c r="D88" s="372">
        <v>4</v>
      </c>
      <c r="E88" s="83"/>
      <c r="F88" s="83"/>
      <c r="G88" s="156" t="s">
        <v>2892</v>
      </c>
      <c r="H88" s="32"/>
    </row>
    <row r="89" spans="1:8" x14ac:dyDescent="0.25">
      <c r="A89" s="83"/>
      <c r="B89" s="27">
        <v>59</v>
      </c>
      <c r="C89" s="372">
        <v>1</v>
      </c>
      <c r="D89" s="372">
        <v>4</v>
      </c>
      <c r="E89" s="83"/>
      <c r="F89" s="83"/>
      <c r="G89" s="150" t="s">
        <v>2883</v>
      </c>
      <c r="H89" s="145">
        <v>0.24</v>
      </c>
    </row>
    <row r="90" spans="1:8" ht="25.5" x14ac:dyDescent="0.25">
      <c r="A90" s="83"/>
      <c r="B90" s="27">
        <v>60</v>
      </c>
      <c r="C90" s="372">
        <v>2</v>
      </c>
      <c r="D90" s="372">
        <v>4</v>
      </c>
      <c r="E90" s="83"/>
      <c r="F90" s="83"/>
      <c r="G90" s="156" t="s">
        <v>2874</v>
      </c>
      <c r="H90" s="32"/>
    </row>
    <row r="91" spans="1:8" x14ac:dyDescent="0.25">
      <c r="A91" s="83"/>
      <c r="B91" s="27">
        <v>57</v>
      </c>
      <c r="C91" s="372">
        <v>1</v>
      </c>
      <c r="D91" s="372">
        <v>4</v>
      </c>
      <c r="E91" s="83"/>
      <c r="F91" s="83"/>
      <c r="G91" s="150" t="s">
        <v>2887</v>
      </c>
      <c r="H91" s="145">
        <v>0.16</v>
      </c>
    </row>
    <row r="92" spans="1:8" ht="25.5" x14ac:dyDescent="0.25">
      <c r="A92" s="83"/>
      <c r="B92" s="27">
        <v>58</v>
      </c>
      <c r="C92" s="372">
        <v>2</v>
      </c>
      <c r="D92" s="372">
        <v>4</v>
      </c>
      <c r="E92" s="83"/>
      <c r="F92" s="83"/>
      <c r="G92" s="156" t="s">
        <v>2874</v>
      </c>
      <c r="H92" s="32"/>
    </row>
    <row r="93" spans="1:8" x14ac:dyDescent="0.25">
      <c r="A93" s="83"/>
      <c r="B93" s="27">
        <v>61</v>
      </c>
      <c r="C93" s="372">
        <v>1</v>
      </c>
      <c r="D93" s="372">
        <v>4</v>
      </c>
      <c r="E93" s="83"/>
      <c r="F93" s="83"/>
      <c r="G93" s="150" t="s">
        <v>2864</v>
      </c>
      <c r="H93" s="145">
        <v>0.08</v>
      </c>
    </row>
    <row r="94" spans="1:8" x14ac:dyDescent="0.25">
      <c r="A94" s="83"/>
      <c r="B94" s="27">
        <v>62</v>
      </c>
      <c r="C94" s="372">
        <v>2</v>
      </c>
      <c r="D94" s="372">
        <v>4</v>
      </c>
      <c r="E94" s="83"/>
      <c r="F94" s="83"/>
      <c r="G94" s="151" t="s">
        <v>2893</v>
      </c>
      <c r="H94" s="32"/>
    </row>
    <row r="95" spans="1:8" x14ac:dyDescent="0.25">
      <c r="A95" s="83"/>
      <c r="B95" s="27">
        <v>53</v>
      </c>
      <c r="C95" s="372">
        <v>1</v>
      </c>
      <c r="D95" s="372">
        <v>4</v>
      </c>
      <c r="E95" s="83"/>
      <c r="F95" s="83"/>
      <c r="G95" s="150" t="s">
        <v>2865</v>
      </c>
      <c r="H95" s="145">
        <v>0.05</v>
      </c>
    </row>
    <row r="96" spans="1:8" x14ac:dyDescent="0.25">
      <c r="A96" s="83"/>
      <c r="B96" s="27">
        <v>54</v>
      </c>
      <c r="C96" s="372">
        <v>2</v>
      </c>
      <c r="D96" s="372">
        <v>4</v>
      </c>
      <c r="E96" s="83"/>
      <c r="F96" s="83"/>
      <c r="G96" s="151" t="s">
        <v>2875</v>
      </c>
      <c r="H96" s="32"/>
    </row>
    <row r="97" spans="1:8" x14ac:dyDescent="0.25">
      <c r="A97" s="83"/>
      <c r="B97" s="27">
        <v>63</v>
      </c>
      <c r="C97" s="372">
        <v>1</v>
      </c>
      <c r="D97" s="372">
        <v>4</v>
      </c>
      <c r="E97" s="83"/>
      <c r="F97" s="83"/>
      <c r="G97" s="150" t="s">
        <v>2861</v>
      </c>
      <c r="H97" s="145">
        <v>0.11</v>
      </c>
    </row>
    <row r="98" spans="1:8" ht="15.75" thickBot="1" x14ac:dyDescent="0.3">
      <c r="A98" s="83"/>
      <c r="B98" s="27">
        <v>64</v>
      </c>
      <c r="C98" s="372">
        <v>2</v>
      </c>
      <c r="D98" s="372">
        <v>4</v>
      </c>
      <c r="E98" s="83"/>
      <c r="F98" s="83"/>
      <c r="G98" s="152" t="s">
        <v>2875</v>
      </c>
      <c r="H98" s="32"/>
    </row>
    <row r="99" spans="1:8" x14ac:dyDescent="0.25">
      <c r="A99" s="46"/>
      <c r="B99" s="368"/>
      <c r="C99" s="368"/>
      <c r="D99" s="368"/>
      <c r="E99" s="46"/>
      <c r="F99" s="46"/>
      <c r="G99" s="46"/>
      <c r="H99" s="46"/>
    </row>
    <row r="100" spans="1:8" ht="15.75" x14ac:dyDescent="0.25">
      <c r="A100" s="49" t="s">
        <v>2681</v>
      </c>
      <c r="B100" s="369">
        <v>27</v>
      </c>
      <c r="C100" s="369"/>
      <c r="D100" s="195"/>
      <c r="E100" s="46"/>
      <c r="F100" s="94" t="s">
        <v>2777</v>
      </c>
      <c r="G100" s="466" t="s">
        <v>5442</v>
      </c>
      <c r="H100" s="467"/>
    </row>
    <row r="101" spans="1:8" x14ac:dyDescent="0.25">
      <c r="A101" s="49" t="s">
        <v>2681</v>
      </c>
      <c r="B101" s="369">
        <v>59</v>
      </c>
      <c r="C101" s="369"/>
      <c r="D101" s="195"/>
      <c r="E101" s="46"/>
      <c r="F101" s="66" t="s">
        <v>2778</v>
      </c>
      <c r="G101" s="74" t="s">
        <v>5444</v>
      </c>
      <c r="H101" s="64" t="s">
        <v>2760</v>
      </c>
    </row>
    <row r="102" spans="1:8" ht="38.25" x14ac:dyDescent="0.25">
      <c r="A102" s="49" t="s">
        <v>2681</v>
      </c>
      <c r="B102" s="369">
        <v>61</v>
      </c>
      <c r="C102" s="369"/>
      <c r="D102" s="195"/>
      <c r="E102" s="46"/>
      <c r="F102" s="66" t="s">
        <v>2779</v>
      </c>
      <c r="G102" s="74" t="s">
        <v>5448</v>
      </c>
      <c r="H102" s="64" t="s">
        <v>2760</v>
      </c>
    </row>
    <row r="103" spans="1:8" x14ac:dyDescent="0.25">
      <c r="A103" s="86" t="s">
        <v>2681</v>
      </c>
      <c r="B103" s="369"/>
      <c r="C103" s="369"/>
      <c r="D103" s="195"/>
      <c r="E103" s="67"/>
      <c r="F103" s="68" t="s">
        <v>2773</v>
      </c>
      <c r="G103" s="39"/>
      <c r="H103" s="67"/>
    </row>
    <row r="104" spans="1:8" x14ac:dyDescent="0.25">
      <c r="A104" s="49" t="s">
        <v>2681</v>
      </c>
      <c r="B104" s="373">
        <v>60</v>
      </c>
      <c r="C104" s="369"/>
      <c r="D104" s="195"/>
      <c r="E104" s="46"/>
      <c r="F104" s="66" t="s">
        <v>2785</v>
      </c>
      <c r="G104" s="75" t="s">
        <v>2834</v>
      </c>
      <c r="H104" s="64" t="s">
        <v>2771</v>
      </c>
    </row>
    <row r="105" spans="1:8" x14ac:dyDescent="0.25">
      <c r="A105" s="86" t="s">
        <v>2681</v>
      </c>
      <c r="B105" s="369"/>
      <c r="C105" s="369"/>
      <c r="D105" s="323"/>
      <c r="E105" s="69"/>
      <c r="F105" s="70" t="s">
        <v>2772</v>
      </c>
      <c r="G105" s="39"/>
      <c r="H105" s="71"/>
    </row>
    <row r="106" spans="1:8" x14ac:dyDescent="0.25">
      <c r="A106" s="49" t="s">
        <v>2681</v>
      </c>
      <c r="B106" s="373">
        <v>62</v>
      </c>
      <c r="C106" s="369"/>
      <c r="D106" s="195"/>
      <c r="E106" s="45"/>
      <c r="F106" s="66" t="s">
        <v>2780</v>
      </c>
      <c r="G106" s="75" t="s">
        <v>2746</v>
      </c>
      <c r="H106" s="64" t="s">
        <v>2760</v>
      </c>
    </row>
    <row r="107" spans="1:8" x14ac:dyDescent="0.25">
      <c r="B107" s="373"/>
      <c r="C107" s="369"/>
      <c r="D107" s="195"/>
      <c r="E107" s="45"/>
      <c r="G107" s="70" t="s">
        <v>2833</v>
      </c>
      <c r="H107" s="67"/>
    </row>
    <row r="108" spans="1:8" x14ac:dyDescent="0.25">
      <c r="A108" s="49" t="s">
        <v>2681</v>
      </c>
      <c r="B108" s="373">
        <v>63</v>
      </c>
      <c r="C108" s="369"/>
      <c r="D108" s="195"/>
      <c r="E108" s="45"/>
      <c r="F108" s="66" t="s">
        <v>2781</v>
      </c>
      <c r="G108" s="75" t="s">
        <v>2749</v>
      </c>
      <c r="H108" s="64" t="s">
        <v>2760</v>
      </c>
    </row>
    <row r="109" spans="1:8" x14ac:dyDescent="0.25">
      <c r="A109" s="49" t="s">
        <v>2681</v>
      </c>
      <c r="B109" s="373">
        <v>64</v>
      </c>
      <c r="C109" s="369"/>
      <c r="D109" s="195"/>
      <c r="E109" s="45"/>
      <c r="F109" s="66" t="s">
        <v>2782</v>
      </c>
      <c r="G109" s="75" t="s">
        <v>2751</v>
      </c>
      <c r="H109" s="64" t="s">
        <v>2760</v>
      </c>
    </row>
    <row r="110" spans="1:8" x14ac:dyDescent="0.25">
      <c r="A110" s="49" t="s">
        <v>2681</v>
      </c>
      <c r="B110" s="373">
        <v>65</v>
      </c>
      <c r="C110" s="369"/>
      <c r="D110" s="195"/>
      <c r="E110" s="45"/>
      <c r="F110" s="66" t="s">
        <v>2783</v>
      </c>
      <c r="G110" s="75" t="s">
        <v>2750</v>
      </c>
      <c r="H110" s="64" t="s">
        <v>2760</v>
      </c>
    </row>
    <row r="111" spans="1:8" x14ac:dyDescent="0.25">
      <c r="A111" s="49" t="s">
        <v>2681</v>
      </c>
      <c r="B111" s="369"/>
      <c r="C111" s="369"/>
      <c r="D111" s="195"/>
      <c r="E111" s="45"/>
      <c r="F111" s="46"/>
      <c r="G111" s="46"/>
      <c r="H111" s="49"/>
    </row>
    <row r="112" spans="1:8" ht="15.75" x14ac:dyDescent="0.25">
      <c r="A112" s="49" t="s">
        <v>2681</v>
      </c>
      <c r="B112" s="369">
        <v>69</v>
      </c>
      <c r="C112" s="369"/>
      <c r="D112" s="195"/>
      <c r="E112" s="45"/>
      <c r="F112" s="94" t="s">
        <v>2741</v>
      </c>
      <c r="G112" s="95" t="s">
        <v>24</v>
      </c>
      <c r="H112" s="96" t="s">
        <v>2760</v>
      </c>
    </row>
    <row r="113" spans="1:8" x14ac:dyDescent="0.25">
      <c r="A113" s="49" t="s">
        <v>2681</v>
      </c>
      <c r="B113" s="369"/>
      <c r="C113" s="369"/>
      <c r="D113" s="195"/>
      <c r="E113" s="45"/>
      <c r="F113" s="53"/>
      <c r="G113" s="46"/>
      <c r="H113" s="49"/>
    </row>
    <row r="114" spans="1:8" x14ac:dyDescent="0.25">
      <c r="A114" s="49" t="s">
        <v>2681</v>
      </c>
      <c r="B114" s="369">
        <v>31</v>
      </c>
      <c r="C114" s="369"/>
      <c r="D114" s="195"/>
      <c r="E114" s="46"/>
      <c r="F114" s="58" t="s">
        <v>2774</v>
      </c>
      <c r="G114" s="59" t="s">
        <v>2740</v>
      </c>
      <c r="H114" s="65" t="s">
        <v>2760</v>
      </c>
    </row>
    <row r="115" spans="1:8" x14ac:dyDescent="0.25">
      <c r="B115" s="369">
        <v>71</v>
      </c>
      <c r="C115" s="369"/>
      <c r="D115" s="195"/>
      <c r="E115" s="46"/>
      <c r="F115" s="58" t="s">
        <v>2775</v>
      </c>
      <c r="G115" s="59" t="s">
        <v>2818</v>
      </c>
      <c r="H115" s="65" t="s">
        <v>2760</v>
      </c>
    </row>
    <row r="116" spans="1:8" x14ac:dyDescent="0.25">
      <c r="B116" s="368"/>
      <c r="C116" s="368"/>
      <c r="D116" s="368"/>
      <c r="E116" s="46"/>
      <c r="F116" s="46"/>
      <c r="G116" s="46"/>
      <c r="H116" s="46"/>
    </row>
    <row r="117" spans="1:8" ht="31.5" x14ac:dyDescent="0.25">
      <c r="A117" s="49" t="s">
        <v>2681</v>
      </c>
      <c r="B117" s="369">
        <v>73</v>
      </c>
      <c r="C117" s="369"/>
      <c r="D117" s="195"/>
      <c r="E117" s="46"/>
      <c r="F117" s="104" t="s">
        <v>2776</v>
      </c>
      <c r="G117" s="229" t="s">
        <v>5475</v>
      </c>
      <c r="H117" s="65" t="s">
        <v>2760</v>
      </c>
    </row>
    <row r="118" spans="1:8" ht="31.5" x14ac:dyDescent="0.25">
      <c r="A118" s="49" t="s">
        <v>2681</v>
      </c>
      <c r="B118" s="369">
        <v>74</v>
      </c>
      <c r="C118" s="369"/>
      <c r="D118" s="195"/>
      <c r="E118" s="46"/>
      <c r="F118" s="104" t="s">
        <v>2784</v>
      </c>
      <c r="G118" s="229" t="s">
        <v>5476</v>
      </c>
      <c r="H118" s="65" t="s">
        <v>2760</v>
      </c>
    </row>
    <row r="119" spans="1:8" ht="47.25" x14ac:dyDescent="0.25">
      <c r="A119" s="49" t="s">
        <v>2681</v>
      </c>
      <c r="B119" s="369">
        <v>75</v>
      </c>
      <c r="C119" s="369"/>
      <c r="D119" s="195"/>
      <c r="E119" s="46"/>
      <c r="F119" s="104" t="s">
        <v>2866</v>
      </c>
      <c r="G119" s="229" t="s">
        <v>5477</v>
      </c>
      <c r="H119" s="65" t="s">
        <v>2760</v>
      </c>
    </row>
    <row r="120" spans="1:8" ht="15.75" x14ac:dyDescent="0.25">
      <c r="B120" s="369">
        <v>72</v>
      </c>
      <c r="C120" s="369"/>
      <c r="D120" s="195"/>
      <c r="E120" s="46"/>
      <c r="F120" s="104" t="s">
        <v>5435</v>
      </c>
      <c r="G120" s="229" t="s">
        <v>2817</v>
      </c>
      <c r="H120" s="65" t="s">
        <v>2760</v>
      </c>
    </row>
    <row r="121" spans="1:8" ht="15.75" x14ac:dyDescent="0.25">
      <c r="E121" s="46"/>
      <c r="F121" s="104"/>
      <c r="G121" s="229" t="s">
        <v>5478</v>
      </c>
      <c r="H121" s="65" t="s">
        <v>2760</v>
      </c>
    </row>
    <row r="122" spans="1:8" ht="15.75" hidden="1" thickBot="1" x14ac:dyDescent="0.3">
      <c r="E122" s="46"/>
      <c r="F122" s="46"/>
      <c r="G122" s="46"/>
      <c r="H122" s="49"/>
    </row>
    <row r="123" spans="1:8" ht="15.75" hidden="1" thickBot="1" x14ac:dyDescent="0.3">
      <c r="E123" s="46"/>
      <c r="F123" s="46"/>
      <c r="G123" s="160" t="s">
        <v>2867</v>
      </c>
      <c r="H123" s="49"/>
    </row>
  </sheetData>
  <mergeCells count="4">
    <mergeCell ref="G24:H24"/>
    <mergeCell ref="F27:H27"/>
    <mergeCell ref="G36:H36"/>
    <mergeCell ref="G100:H100"/>
  </mergeCells>
  <pageMargins left="0.70866141732283472" right="0.70866141732283472" top="0.31496062992125984" bottom="0.27559055118110237" header="0.31496062992125984" footer="0.31496062992125984"/>
  <pageSetup paperSize="9" scale="73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8BC4-CB2B-4E78-8A7E-A187CEEB0AF9}">
  <sheetPr>
    <tabColor theme="8" tint="0.79998168889431442"/>
  </sheetPr>
  <dimension ref="A1:J124"/>
  <sheetViews>
    <sheetView zoomScale="85" zoomScaleNormal="85" workbookViewId="0">
      <pane ySplit="5" topLeftCell="A6" activePane="bottomLeft" state="frozen"/>
      <selection activeCell="E1" sqref="E1"/>
      <selection pane="bottomLeft" activeCell="C2" sqref="C2"/>
    </sheetView>
  </sheetViews>
  <sheetFormatPr defaultRowHeight="15" outlineLevelRow="1" x14ac:dyDescent="0.25"/>
  <cols>
    <col min="1" max="1" width="7.28515625" bestFit="1" customWidth="1"/>
    <col min="2" max="2" width="9" customWidth="1"/>
    <col min="3" max="3" width="62.28515625" customWidth="1"/>
    <col min="4" max="4" width="8.42578125" style="60" customWidth="1"/>
    <col min="5" max="5" width="8.7109375" customWidth="1"/>
    <col min="6" max="7" width="17.28515625" customWidth="1"/>
    <col min="8" max="8" width="31.28515625" customWidth="1"/>
    <col min="9" max="9" width="29.7109375" customWidth="1"/>
  </cols>
  <sheetData>
    <row r="1" spans="1:8" x14ac:dyDescent="0.25">
      <c r="A1" t="s">
        <v>2788</v>
      </c>
      <c r="B1" s="20">
        <v>3</v>
      </c>
      <c r="D1"/>
    </row>
    <row r="2" spans="1:8" outlineLevel="1" x14ac:dyDescent="0.25">
      <c r="A2" s="72" t="s">
        <v>1</v>
      </c>
      <c r="B2" s="28">
        <v>1</v>
      </c>
      <c r="C2" s="25" t="str">
        <f>+IF(ISBLANK(WK_),"Podaj WK",IF(ISERROR(slownik!G4),"Błędny WK",slownik!G4))</f>
        <v>Dolnośląskie</v>
      </c>
      <c r="E2" s="25"/>
    </row>
    <row r="3" spans="1:8" outlineLevel="1" x14ac:dyDescent="0.25">
      <c r="A3" s="240" t="s">
        <v>2</v>
      </c>
      <c r="B3" s="241">
        <v>10</v>
      </c>
      <c r="C3" s="25" t="str">
        <f>+IF(ISBLANK(PK),"Podaj PK",IF(VALUE(PK)&gt;60,"Podaj PK dla powiatu lub przejdż na arkusz dla Miast na prawach powiatu",IF(ISERROR(slownik!E5),"Błędny PK",slownik!E5)))</f>
        <v>bolesławiecki</v>
      </c>
      <c r="E3" s="25"/>
    </row>
    <row r="4" spans="1:8" outlineLevel="1" x14ac:dyDescent="0.25">
      <c r="A4" s="60"/>
      <c r="B4" s="60"/>
      <c r="C4" s="60"/>
      <c r="E4" s="25"/>
    </row>
    <row r="5" spans="1:8" ht="28.35" customHeight="1" x14ac:dyDescent="0.25">
      <c r="A5" s="73" t="s">
        <v>2676</v>
      </c>
      <c r="B5" s="27" t="str">
        <f>+IF(Wzor!B1=1,TEXT(WK_,"00")&amp;TEXT(PK,"00")&amp;TEXT(GK,"00"),IF(Wzor!B1=4,TEXT(WK_,"00"),TEXT(WK_,"00")&amp;TEXT(PK,"00")))</f>
        <v>0110</v>
      </c>
      <c r="C5" s="30" t="str" cm="1">
        <f t="array" ref="C5">+IF(ISERROR(INDEX(Tabela1[Nazwa JST],slownik!B8)),"Popraw WK/PK/GK",+INDEX(Tabela1[Nazwa JST],slownik!B8)&amp;" ["&amp;B5&amp;"]")</f>
        <v>BIELAWA [0110]</v>
      </c>
      <c r="D5" s="61"/>
      <c r="E5" s="30"/>
    </row>
    <row r="6" spans="1:8" ht="19.5" customHeight="1" x14ac:dyDescent="0.25">
      <c r="A6" s="46"/>
      <c r="B6" s="46"/>
      <c r="C6" s="47" t="str">
        <f>+C5</f>
        <v>BIELAWA [0110]</v>
      </c>
      <c r="D6" s="49"/>
      <c r="E6" s="46"/>
      <c r="F6" s="48" t="s">
        <v>2669</v>
      </c>
      <c r="G6" s="47" t="s">
        <v>2670</v>
      </c>
      <c r="H6" s="46"/>
    </row>
    <row r="7" spans="1:8" ht="16.5" customHeight="1" x14ac:dyDescent="0.25">
      <c r="A7" s="46"/>
      <c r="B7" s="80" t="s">
        <v>2737</v>
      </c>
      <c r="C7" s="81" t="s">
        <v>2786</v>
      </c>
      <c r="D7" s="62" t="s">
        <v>2760</v>
      </c>
      <c r="E7" s="46"/>
      <c r="F7" s="21" cm="1">
        <f t="array" ref="F7">+INDEX(Tabela1[],slownik!$B$8,Indeksy!B7)</f>
        <v>850766564.49780381</v>
      </c>
      <c r="G7" s="21" cm="1">
        <f t="array" ref="G7">+INDEX(Tabela1[],slownik!$B$8,Indeksy!C7)</f>
        <v>87709369</v>
      </c>
      <c r="H7" s="46"/>
    </row>
    <row r="8" spans="1:8" ht="16.5" customHeight="1" x14ac:dyDescent="0.25">
      <c r="A8" s="46"/>
      <c r="B8" s="79" t="s">
        <v>2736</v>
      </c>
      <c r="C8" s="78" t="s">
        <v>5436</v>
      </c>
      <c r="D8" s="62" t="s">
        <v>2747</v>
      </c>
      <c r="E8" s="46"/>
      <c r="F8" s="44" cm="1">
        <f t="array" ref="F8">+INDEX(Tabela1[],slownik!$B$8,Indeksy!B8)</f>
        <v>1.371</v>
      </c>
      <c r="G8" s="22" cm="1">
        <f t="array" ref="G8">+INDEX(Tabela1[],slownik!$B$8,Indeksy!C8)</f>
        <v>1.2949999999999999</v>
      </c>
      <c r="H8" s="46"/>
    </row>
    <row r="9" spans="1:8" ht="33.6" customHeight="1" x14ac:dyDescent="0.25">
      <c r="A9" s="46"/>
      <c r="B9" s="80" t="s">
        <v>2735</v>
      </c>
      <c r="C9" s="81" t="s">
        <v>2787</v>
      </c>
      <c r="D9" s="62" t="s">
        <v>2760</v>
      </c>
      <c r="E9" s="46"/>
      <c r="F9" s="21" cm="1">
        <f t="array" ref="F9">+INDEX(Tabela1[],slownik!$B$8,Indeksy!B9)</f>
        <v>1166400959.9299998</v>
      </c>
      <c r="G9" s="21" cm="1">
        <f t="array" ref="G9">+INDEX(Tabela1[],slownik!$B$8,Indeksy!C9)</f>
        <v>113583633</v>
      </c>
      <c r="H9" s="46"/>
    </row>
    <row r="10" spans="1:8" ht="15.6" customHeight="1" x14ac:dyDescent="0.25">
      <c r="A10" s="46"/>
      <c r="B10" s="79" t="s">
        <v>2734</v>
      </c>
      <c r="C10" s="78" t="s">
        <v>5463</v>
      </c>
      <c r="D10" s="62" t="s">
        <v>2747</v>
      </c>
      <c r="E10" s="46"/>
      <c r="F10" s="44" cm="1">
        <f t="array" ref="F10">+INDEX(Tabela1[],slownik!$B$8,Indeksy!B10)</f>
        <v>7.0000000000000007E-2</v>
      </c>
      <c r="G10" s="22" cm="1">
        <f t="array" ref="G10">+INDEX(Tabela1[],slownik!$B$8,Indeksy!C10)</f>
        <v>1.6E-2</v>
      </c>
      <c r="H10" s="46"/>
    </row>
    <row r="11" spans="1:8" ht="31.15" customHeight="1" x14ac:dyDescent="0.25">
      <c r="A11" s="46"/>
      <c r="B11" s="80" t="s">
        <v>2733</v>
      </c>
      <c r="C11" s="81" t="s">
        <v>5462</v>
      </c>
      <c r="D11" s="62" t="s">
        <v>2760</v>
      </c>
      <c r="E11" s="46"/>
      <c r="F11" s="21" cm="1">
        <f t="array" ref="F11">+INDEX(Tabela1[],slownik!$B$8,Indeksy!B11)</f>
        <v>81648067.195099995</v>
      </c>
      <c r="G11" s="21" cm="1">
        <f t="array" ref="G11">+INDEX(Tabela1[],slownik!$B$8,Indeksy!C11)</f>
        <v>1817338.128</v>
      </c>
      <c r="H11" s="46"/>
    </row>
    <row r="12" spans="1:8" ht="13.5" customHeight="1" x14ac:dyDescent="0.25">
      <c r="A12" s="46"/>
      <c r="B12" s="46"/>
      <c r="C12" s="46"/>
      <c r="D12" s="46"/>
      <c r="E12" s="46"/>
      <c r="F12" s="46"/>
      <c r="G12" s="46"/>
      <c r="H12" s="46"/>
    </row>
    <row r="13" spans="1:8" ht="45" x14ac:dyDescent="0.25">
      <c r="A13" s="46"/>
      <c r="B13" s="56" t="s">
        <v>2732</v>
      </c>
      <c r="C13" s="231" t="s">
        <v>5468</v>
      </c>
      <c r="D13" s="63" t="s">
        <v>2760</v>
      </c>
      <c r="E13" s="46"/>
      <c r="F13" s="21" cm="1">
        <f t="array" ref="F13">+INDEX(Tabela1[],slownik!$B$8,Indeksy!B13)</f>
        <v>48898521.323100001</v>
      </c>
      <c r="H13" s="40"/>
    </row>
    <row r="14" spans="1:8" x14ac:dyDescent="0.25">
      <c r="A14" s="46"/>
      <c r="B14" s="49"/>
      <c r="C14" s="46"/>
      <c r="D14" s="49"/>
      <c r="E14" s="46"/>
      <c r="F14" s="46"/>
      <c r="G14" s="46"/>
      <c r="H14" s="46"/>
    </row>
    <row r="15" spans="1:8" ht="33.6" customHeight="1" x14ac:dyDescent="0.25">
      <c r="A15" s="46"/>
      <c r="B15" s="3" t="s">
        <v>2731</v>
      </c>
      <c r="C15" s="81" t="s">
        <v>2819</v>
      </c>
      <c r="D15" s="62" t="s">
        <v>2760</v>
      </c>
      <c r="E15" s="46"/>
      <c r="F15" s="21" cm="1">
        <f t="array" ref="F15">+INDEX(Tabela1[],slownik!$B$8,Indeksy!B15)</f>
        <v>16880292.227114514</v>
      </c>
      <c r="G15" s="46"/>
      <c r="H15" s="46"/>
    </row>
    <row r="16" spans="1:8" x14ac:dyDescent="0.25">
      <c r="A16" s="46"/>
      <c r="B16" s="50"/>
      <c r="C16" s="46"/>
      <c r="D16" s="49"/>
      <c r="E16" s="46"/>
      <c r="F16" s="49"/>
      <c r="G16" s="46"/>
      <c r="H16" s="46"/>
    </row>
    <row r="17" spans="1:9" ht="31.5" x14ac:dyDescent="0.25">
      <c r="A17" s="51"/>
      <c r="B17" s="101" t="s">
        <v>2738</v>
      </c>
      <c r="C17" s="102" t="s">
        <v>5437</v>
      </c>
      <c r="D17" s="100" t="s">
        <v>2760</v>
      </c>
      <c r="E17" s="97"/>
      <c r="F17" s="98" cm="1">
        <f t="array" ref="F17">+INDEX(Tabela1[],slownik!$B$8,Indeksy!B17)</f>
        <v>65778813.550214507</v>
      </c>
      <c r="G17" s="46"/>
      <c r="H17" s="19"/>
      <c r="I17" s="54"/>
    </row>
    <row r="18" spans="1:9" x14ac:dyDescent="0.25">
      <c r="A18" s="46"/>
      <c r="B18" s="76" t="s">
        <v>2763</v>
      </c>
      <c r="C18" s="77" t="s">
        <v>2671</v>
      </c>
      <c r="D18" s="63" t="s">
        <v>2760</v>
      </c>
      <c r="E18" s="46"/>
      <c r="F18" s="4" cm="1">
        <f t="array" ref="F18">+INDEX(Tabela1[],slownik!$B$8,Indeksy!B18)</f>
        <v>13408155</v>
      </c>
      <c r="G18" s="46"/>
      <c r="I18" s="46"/>
    </row>
    <row r="19" spans="1:9" x14ac:dyDescent="0.25">
      <c r="A19" s="46"/>
      <c r="B19" s="63" t="s">
        <v>2764</v>
      </c>
      <c r="C19" s="77" t="s">
        <v>2674</v>
      </c>
      <c r="D19" s="63" t="s">
        <v>2760</v>
      </c>
      <c r="E19" s="46"/>
      <c r="F19" s="4" cm="1">
        <f t="array" ref="F19">+INDEX(Tabela1[],slownik!$B$8,Indeksy!B19)</f>
        <v>42522491</v>
      </c>
      <c r="G19" s="46"/>
      <c r="I19" s="46"/>
    </row>
    <row r="20" spans="1:9" x14ac:dyDescent="0.25">
      <c r="A20" s="46"/>
      <c r="B20" s="63" t="s">
        <v>2765</v>
      </c>
      <c r="C20" s="77" t="s">
        <v>2673</v>
      </c>
      <c r="D20" s="63" t="s">
        <v>2760</v>
      </c>
      <c r="E20" s="46"/>
      <c r="F20" s="4" cm="1">
        <f t="array" ref="F20">+INDEX(Tabela1[],slownik!$B$8,Indeksy!B20)</f>
        <v>4336561.325214508</v>
      </c>
      <c r="G20" s="46"/>
      <c r="I20" s="46"/>
    </row>
    <row r="21" spans="1:9" x14ac:dyDescent="0.25">
      <c r="A21" s="46"/>
      <c r="B21" s="63" t="s">
        <v>2766</v>
      </c>
      <c r="C21" s="77" t="s">
        <v>2672</v>
      </c>
      <c r="D21" s="63" t="s">
        <v>2760</v>
      </c>
      <c r="E21" s="46"/>
      <c r="F21" s="4" cm="1">
        <f t="array" ref="F21">+INDEX(Tabela1[],slownik!$B$8,Indeksy!B21)</f>
        <v>124030.22500000002</v>
      </c>
      <c r="G21" s="46"/>
      <c r="I21" s="46"/>
    </row>
    <row r="22" spans="1:9" x14ac:dyDescent="0.25">
      <c r="A22" s="46"/>
      <c r="B22" s="63" t="s">
        <v>2767</v>
      </c>
      <c r="C22" s="77" t="s">
        <v>2675</v>
      </c>
      <c r="D22" s="63" t="s">
        <v>2760</v>
      </c>
      <c r="E22" s="46"/>
      <c r="F22" s="4" cm="1">
        <f t="array" ref="F22">+INDEX(Tabela1[],slownik!$B$8,Indeksy!B22)</f>
        <v>5387576</v>
      </c>
      <c r="G22" s="46"/>
      <c r="I22" s="46"/>
    </row>
    <row r="23" spans="1:9" x14ac:dyDescent="0.25">
      <c r="A23" s="46"/>
      <c r="B23" s="49"/>
      <c r="C23" s="46"/>
      <c r="D23" s="49"/>
      <c r="E23" s="46"/>
      <c r="F23" s="46"/>
      <c r="G23" s="46"/>
      <c r="I23" s="46"/>
    </row>
    <row r="24" spans="1:9" ht="23.1" customHeight="1" x14ac:dyDescent="0.25">
      <c r="A24" s="46"/>
      <c r="B24" s="99" t="s">
        <v>2739</v>
      </c>
      <c r="C24" s="463" t="s">
        <v>5438</v>
      </c>
      <c r="D24" s="464"/>
      <c r="I24" s="103"/>
    </row>
    <row r="25" spans="1:9" ht="15" customHeight="1" x14ac:dyDescent="0.25">
      <c r="A25" s="46"/>
      <c r="B25" s="66" t="s">
        <v>2768</v>
      </c>
      <c r="C25" s="74" t="s">
        <v>5445</v>
      </c>
      <c r="D25" s="64" t="s">
        <v>2761</v>
      </c>
      <c r="E25" s="57" t="s">
        <v>2681</v>
      </c>
      <c r="F25" s="23">
        <f>+SUM(G29:G34)</f>
        <v>400.09749999999997</v>
      </c>
      <c r="H25" s="134"/>
    </row>
    <row r="26" spans="1:9" x14ac:dyDescent="0.25">
      <c r="A26" s="46"/>
      <c r="B26" s="66" t="s">
        <v>2769</v>
      </c>
      <c r="C26" s="74" t="s">
        <v>5446</v>
      </c>
      <c r="D26" s="64" t="s">
        <v>2760</v>
      </c>
      <c r="E26" s="57" t="s">
        <v>2681</v>
      </c>
      <c r="F26" s="23">
        <f>+VLOOKUP(Wzor!B1,slownik!$A$17:$B$20,2,FALSE)</f>
        <v>310</v>
      </c>
      <c r="G26" s="93"/>
    </row>
    <row r="27" spans="1:9" ht="7.15" customHeight="1" x14ac:dyDescent="0.25">
      <c r="A27" s="46"/>
      <c r="B27" s="465"/>
      <c r="C27" s="465"/>
      <c r="D27" s="465"/>
      <c r="F27" s="46"/>
      <c r="G27" s="46"/>
    </row>
    <row r="28" spans="1:9" x14ac:dyDescent="0.25">
      <c r="A28" s="46"/>
      <c r="B28" s="210" t="s">
        <v>2826</v>
      </c>
      <c r="C28" s="74" t="s">
        <v>2825</v>
      </c>
      <c r="D28" s="64"/>
      <c r="E28" s="209" t="s">
        <v>2762</v>
      </c>
      <c r="F28" s="105" t="s">
        <v>2823</v>
      </c>
      <c r="G28" s="106" t="s">
        <v>2824</v>
      </c>
    </row>
    <row r="29" spans="1:9" x14ac:dyDescent="0.25">
      <c r="A29" s="46"/>
      <c r="B29" s="66" t="s">
        <v>2827</v>
      </c>
      <c r="C29" s="208" t="s">
        <v>2820</v>
      </c>
      <c r="D29" s="64" t="s">
        <v>2761</v>
      </c>
      <c r="E29" s="57">
        <v>2</v>
      </c>
      <c r="F29" s="4" cm="1">
        <f t="array" ref="F29">+INDEX(Tabela1[],slownik!$B$8,Indeksy!B29)</f>
        <v>0</v>
      </c>
      <c r="G29" s="107">
        <f t="shared" ref="G29:G30" si="0">+E29*F29</f>
        <v>0</v>
      </c>
    </row>
    <row r="30" spans="1:9" x14ac:dyDescent="0.25">
      <c r="A30" s="46"/>
      <c r="B30" s="66" t="s">
        <v>2828</v>
      </c>
      <c r="C30" s="208" t="s">
        <v>2821</v>
      </c>
      <c r="D30" s="64" t="s">
        <v>2761</v>
      </c>
      <c r="E30" s="57">
        <v>1</v>
      </c>
      <c r="F30" s="4" cm="1">
        <f t="array" ref="F30">+INDEX(Tabela1[],slownik!$B$8,Indeksy!B30)</f>
        <v>28.21</v>
      </c>
      <c r="G30" s="107">
        <f t="shared" si="0"/>
        <v>28.21</v>
      </c>
    </row>
    <row r="31" spans="1:9" ht="29.65" customHeight="1" x14ac:dyDescent="0.25">
      <c r="A31" s="46"/>
      <c r="B31" s="236"/>
      <c r="C31" s="237" t="s">
        <v>2895</v>
      </c>
      <c r="D31" s="238" t="s">
        <v>2761</v>
      </c>
      <c r="E31" s="239">
        <v>0.6</v>
      </c>
      <c r="F31" s="4"/>
      <c r="G31" s="107"/>
      <c r="I31" s="159"/>
    </row>
    <row r="32" spans="1:9" ht="54.6" customHeight="1" x14ac:dyDescent="0.25">
      <c r="A32" s="46"/>
      <c r="B32" s="66" t="s">
        <v>2829</v>
      </c>
      <c r="C32" s="208" t="s">
        <v>2894</v>
      </c>
      <c r="D32" s="64" t="s">
        <v>2761</v>
      </c>
      <c r="E32" s="57">
        <v>0.3</v>
      </c>
      <c r="F32" s="4" cm="1">
        <f t="array" ref="F32">+INDEX(Tabela1[],slownik!$B$8,Indeksy!B32)</f>
        <v>1237.67</v>
      </c>
      <c r="G32" s="107">
        <f t="shared" ref="G32" si="1">+E32*F32</f>
        <v>371.30099999999999</v>
      </c>
    </row>
    <row r="33" spans="1:10" x14ac:dyDescent="0.25">
      <c r="A33" s="46"/>
      <c r="B33" s="66" t="s">
        <v>2830</v>
      </c>
      <c r="C33" s="208" t="s">
        <v>2822</v>
      </c>
      <c r="D33" s="64" t="s">
        <v>2761</v>
      </c>
      <c r="E33" s="57">
        <v>0.15</v>
      </c>
      <c r="F33" s="4" cm="1">
        <f t="array" ref="F33">+INDEX(Tabela1[],slownik!$B$8,Indeksy!B33)</f>
        <v>3.91</v>
      </c>
      <c r="G33" s="107">
        <f>+E33*F33</f>
        <v>0.58650000000000002</v>
      </c>
    </row>
    <row r="34" spans="1:10" ht="51" x14ac:dyDescent="0.25">
      <c r="A34" s="46"/>
      <c r="B34" s="66" t="s">
        <v>2848</v>
      </c>
      <c r="C34" s="208" t="s">
        <v>2896</v>
      </c>
      <c r="D34" s="64" t="s">
        <v>2761</v>
      </c>
      <c r="E34" s="57">
        <v>0.1</v>
      </c>
      <c r="F34" s="4" cm="1">
        <f t="array" ref="F34">+INDEX(Tabela1[],slownik!$B$8,Indeksy!B34)</f>
        <v>0</v>
      </c>
      <c r="G34" s="107">
        <f>+F34*E34</f>
        <v>0</v>
      </c>
    </row>
    <row r="35" spans="1:10" x14ac:dyDescent="0.25">
      <c r="A35" s="82"/>
      <c r="B35" s="82"/>
      <c r="C35" s="82"/>
      <c r="D35" s="82"/>
      <c r="E35" s="82"/>
      <c r="F35" s="82"/>
      <c r="G35" s="82"/>
      <c r="H35" s="67"/>
    </row>
    <row r="36" spans="1:10" ht="23.65" customHeight="1" x14ac:dyDescent="0.25">
      <c r="A36" s="52"/>
      <c r="B36" s="99" t="s">
        <v>2770</v>
      </c>
      <c r="C36" s="463" t="s">
        <v>5439</v>
      </c>
      <c r="D36" s="464"/>
      <c r="E36" s="97"/>
      <c r="F36" s="97"/>
      <c r="G36" s="43"/>
      <c r="H36" s="67"/>
      <c r="J36" s="38"/>
    </row>
    <row r="37" spans="1:10" ht="29.65" customHeight="1" x14ac:dyDescent="0.25">
      <c r="A37" s="52"/>
      <c r="B37" s="66"/>
      <c r="C37" s="74" t="s">
        <v>5443</v>
      </c>
      <c r="D37" s="63" t="s">
        <v>2747</v>
      </c>
      <c r="E37" s="46"/>
      <c r="F37" s="140" cm="1">
        <f t="array" ref="F37">+INDEX(Tabela1[],slownik!$B$8,Indeksy!B37)</f>
        <v>0.85799999999999998</v>
      </c>
      <c r="G37" s="43"/>
      <c r="H37" s="67"/>
      <c r="J37" s="38"/>
    </row>
    <row r="38" spans="1:10" x14ac:dyDescent="0.25">
      <c r="A38" s="52"/>
      <c r="B38" s="66"/>
      <c r="C38" s="74" t="s">
        <v>5447</v>
      </c>
      <c r="D38" s="64"/>
      <c r="E38" s="46"/>
      <c r="F38" s="4" cm="1">
        <f t="array" ref="F38">+INDEX(Tabela1[],slownik!$B$8,Indeksy!B38)</f>
        <v>26220.578586085041</v>
      </c>
      <c r="G38" s="43"/>
      <c r="H38" s="67"/>
      <c r="J38" s="38"/>
    </row>
    <row r="39" spans="1:10" x14ac:dyDescent="0.25">
      <c r="A39" s="52"/>
      <c r="B39" s="66"/>
      <c r="C39" s="74" t="s">
        <v>5441</v>
      </c>
      <c r="D39" s="64"/>
      <c r="E39" s="46"/>
      <c r="F39" s="92" cm="1">
        <f t="array" ref="F39">+INDEX(Tabela1[],slownik!$B$8,Indeksy!B39)</f>
        <v>1.0347062000000001E-3</v>
      </c>
      <c r="G39" s="43"/>
      <c r="H39" s="67"/>
      <c r="J39" s="38"/>
    </row>
    <row r="40" spans="1:10" ht="15.75" thickBot="1" x14ac:dyDescent="0.3">
      <c r="A40" s="46"/>
      <c r="B40" s="46"/>
      <c r="C40" s="46"/>
      <c r="D40" s="46"/>
      <c r="E40" s="46"/>
      <c r="F40" s="46"/>
      <c r="G40" s="46"/>
      <c r="H40" s="67"/>
      <c r="J40" s="38"/>
    </row>
    <row r="41" spans="1:10" ht="26.25" thickBot="1" x14ac:dyDescent="0.3">
      <c r="C41" s="147" t="s">
        <v>2862</v>
      </c>
      <c r="D41" s="146" t="s">
        <v>2863</v>
      </c>
      <c r="E41" s="146" t="s">
        <v>2851</v>
      </c>
    </row>
    <row r="42" spans="1:10" s="83" customFormat="1" ht="15.75" x14ac:dyDescent="0.25">
      <c r="C42" s="148" t="s">
        <v>2883</v>
      </c>
      <c r="D42" s="145">
        <v>0.24</v>
      </c>
      <c r="E42" s="32"/>
      <c r="F42" s="153" cm="1">
        <f t="array" ref="F42">+INDEX(TabIPW[],PozIPWG,Indeksy!B42)</f>
        <v>2.6427440000000003E-4</v>
      </c>
    </row>
    <row r="43" spans="1:10" s="83" customFormat="1" ht="27" customHeight="1" x14ac:dyDescent="0.25">
      <c r="C43" s="156" t="s">
        <v>2871</v>
      </c>
      <c r="D43" s="32"/>
      <c r="E43" s="32"/>
      <c r="G43" s="154" cm="1">
        <f t="array" ref="G43">+INDEX(TabIPW[],PozIPWG,Indeksy!B43)</f>
        <v>23935.06</v>
      </c>
    </row>
    <row r="44" spans="1:10" s="83" customFormat="1" ht="15.75" x14ac:dyDescent="0.25">
      <c r="C44" s="149" t="s">
        <v>2884</v>
      </c>
      <c r="D44" s="145">
        <v>0.19</v>
      </c>
      <c r="E44" s="32"/>
      <c r="F44" s="153" cm="1">
        <f t="array" ref="F44">+INDEX(TabIPW[],PozIPWG,Indeksy!B44)</f>
        <v>1.879273E-4</v>
      </c>
    </row>
    <row r="45" spans="1:10" s="83" customFormat="1" ht="15.75" x14ac:dyDescent="0.25">
      <c r="C45" s="151" t="s">
        <v>2868</v>
      </c>
      <c r="D45" s="32"/>
      <c r="E45" s="32"/>
      <c r="G45" s="154" cm="1">
        <f t="array" ref="G45">+INDEX(TabIPW[],PozIPWG,Indeksy!B45)</f>
        <v>996</v>
      </c>
    </row>
    <row r="46" spans="1:10" s="83" customFormat="1" ht="15.75" x14ac:dyDescent="0.25">
      <c r="C46" s="149" t="s">
        <v>2885</v>
      </c>
      <c r="D46" s="145">
        <v>0.17</v>
      </c>
      <c r="E46" s="32"/>
      <c r="F46" s="153" cm="1">
        <f t="array" ref="F46">+INDEX(TabIPW[],PozIPWG,Indeksy!B46)</f>
        <v>1.3566709999999999E-4</v>
      </c>
    </row>
    <row r="47" spans="1:10" s="83" customFormat="1" ht="15.75" x14ac:dyDescent="0.25">
      <c r="C47" s="151" t="s">
        <v>2869</v>
      </c>
      <c r="D47" s="32"/>
      <c r="E47" s="32"/>
      <c r="G47" s="154" cm="1">
        <f t="array" ref="G47">+INDEX(TabIPW[],PozIPWG,Indeksy!B47)</f>
        <v>104</v>
      </c>
    </row>
    <row r="48" spans="1:10" s="83" customFormat="1" ht="15.75" x14ac:dyDescent="0.25">
      <c r="C48" s="149" t="s">
        <v>2864</v>
      </c>
      <c r="D48" s="145">
        <v>0.12</v>
      </c>
      <c r="E48" s="32"/>
      <c r="F48" s="153" cm="1">
        <f t="array" ref="F48">+INDEX(TabIPW[],PozIPWG,Indeksy!B48)</f>
        <v>1.3839390000000001E-4</v>
      </c>
    </row>
    <row r="49" spans="3:7" s="83" customFormat="1" ht="15.75" x14ac:dyDescent="0.25">
      <c r="C49" s="151" t="s">
        <v>2870</v>
      </c>
      <c r="D49" s="32"/>
      <c r="E49" s="32"/>
      <c r="G49" s="154" cm="1">
        <f t="array" ref="G49">+INDEX(TabIPW[],PozIPWG,Indeksy!B49)</f>
        <v>544</v>
      </c>
    </row>
    <row r="50" spans="3:7" s="83" customFormat="1" ht="15.75" x14ac:dyDescent="0.25">
      <c r="C50" s="149" t="s">
        <v>2886</v>
      </c>
      <c r="D50" s="145">
        <v>7.0000000000000007E-2</v>
      </c>
      <c r="E50" s="32"/>
      <c r="F50" s="153" cm="1">
        <f t="array" ref="F50">+INDEX(TabIPW[],PozIPWG,Indeksy!B50)</f>
        <v>7.6842700000000002E-5</v>
      </c>
    </row>
    <row r="51" spans="3:7" s="83" customFormat="1" ht="29.25" customHeight="1" x14ac:dyDescent="0.25">
      <c r="C51" s="156" t="s">
        <v>2873</v>
      </c>
      <c r="D51" s="32"/>
      <c r="E51" s="32"/>
      <c r="G51" s="154" cm="1">
        <f t="array" ref="G51">+INDEX(TabIPW[],PozIPWG,Indeksy!B51)</f>
        <v>1801.6999999999998</v>
      </c>
    </row>
    <row r="52" spans="3:7" s="83" customFormat="1" ht="15.75" x14ac:dyDescent="0.25">
      <c r="C52" s="149" t="s">
        <v>2887</v>
      </c>
      <c r="D52" s="145">
        <v>7.0000000000000007E-2</v>
      </c>
      <c r="E52" s="32"/>
      <c r="F52" s="153" cm="1">
        <f t="array" ref="F52">+INDEX(TabIPW[],PozIPWG,Indeksy!B52)</f>
        <v>7.7080000000000001E-5</v>
      </c>
    </row>
    <row r="53" spans="3:7" s="83" customFormat="1" ht="25.5" x14ac:dyDescent="0.25">
      <c r="C53" s="156" t="s">
        <v>2871</v>
      </c>
      <c r="D53" s="32"/>
      <c r="G53" s="154" cm="1">
        <f t="array" ref="G53">+INDEX(TabIPW[],PozIPWG,Indeksy!B53)</f>
        <v>23935.06</v>
      </c>
    </row>
    <row r="54" spans="3:7" s="83" customFormat="1" ht="15.75" x14ac:dyDescent="0.25">
      <c r="C54" s="149" t="s">
        <v>2888</v>
      </c>
      <c r="D54" s="145">
        <v>0.06</v>
      </c>
      <c r="E54" s="32"/>
      <c r="F54" s="153" cm="1">
        <f t="array" ref="F54">+INDEX(TabIPW[],PozIPWG,Indeksy!B54)</f>
        <v>6.5996999999999998E-5</v>
      </c>
    </row>
    <row r="55" spans="3:7" s="83" customFormat="1" ht="15.6" x14ac:dyDescent="0.3">
      <c r="C55" s="151" t="s">
        <v>2872</v>
      </c>
      <c r="D55" s="32"/>
      <c r="E55" s="32"/>
      <c r="G55" s="154" cm="1">
        <f t="array" ref="G55">+INDEX(TabIPW[],PozIPWG,Indeksy!B55)</f>
        <v>16825</v>
      </c>
    </row>
    <row r="56" spans="3:7" s="83" customFormat="1" ht="15.6" x14ac:dyDescent="0.3">
      <c r="C56" s="149" t="s">
        <v>2861</v>
      </c>
      <c r="D56" s="145">
        <v>0.08</v>
      </c>
      <c r="E56" s="32"/>
      <c r="F56" s="153" cm="1">
        <f t="array" ref="F56">+INDEX(TabIPW[],PozIPWG,Indeksy!B56)</f>
        <v>8.8523848000000006E-5</v>
      </c>
    </row>
    <row r="57" spans="3:7" s="83" customFormat="1" ht="16.149999999999999" thickBot="1" x14ac:dyDescent="0.35">
      <c r="C57" s="152" t="s">
        <v>2875</v>
      </c>
      <c r="D57" s="32"/>
      <c r="E57" s="32"/>
      <c r="G57" s="154" cm="1">
        <f t="array" ref="G57">+INDEX(TabIPW[],PozIPWG,Indeksy!B57)</f>
        <v>28027</v>
      </c>
    </row>
    <row r="58" spans="3:7" s="83" customFormat="1" ht="15.6" x14ac:dyDescent="0.3">
      <c r="C58" s="150" t="s">
        <v>2883</v>
      </c>
      <c r="D58" s="145">
        <v>0.4</v>
      </c>
      <c r="F58" s="153" cm="1">
        <f t="array" ref="F58">+INDEX(TabIPW[],PozIPWG,Indeksy!B58)</f>
        <v>0</v>
      </c>
    </row>
    <row r="59" spans="3:7" s="83" customFormat="1" ht="41.45" x14ac:dyDescent="0.3">
      <c r="C59" s="156" t="s">
        <v>2874</v>
      </c>
      <c r="D59" s="32"/>
      <c r="G59" s="154" cm="1">
        <f t="array" ref="G59">+INDEX(TabIPW[],PozIPWG,Indeksy!B59)</f>
        <v>0</v>
      </c>
    </row>
    <row r="60" spans="3:7" s="83" customFormat="1" ht="15.6" x14ac:dyDescent="0.3">
      <c r="C60" s="150" t="s">
        <v>2864</v>
      </c>
      <c r="D60" s="145">
        <v>0.25</v>
      </c>
      <c r="F60" s="153" cm="1">
        <f t="array" ref="F60">+INDEX(TabIPW[],PozIPWG,Indeksy!B60)</f>
        <v>0</v>
      </c>
    </row>
    <row r="61" spans="3:7" s="83" customFormat="1" ht="27.6" x14ac:dyDescent="0.3">
      <c r="C61" s="156" t="s">
        <v>2878</v>
      </c>
      <c r="D61" s="32"/>
      <c r="E61" s="157">
        <v>0.37119999999999997</v>
      </c>
      <c r="G61" s="154" cm="1">
        <f t="array" ref="G61">+INDEX(TabIPW[],PozIPWG,Indeksy!B61)</f>
        <v>0</v>
      </c>
    </row>
    <row r="62" spans="3:7" s="83" customFormat="1" ht="15.6" x14ac:dyDescent="0.3">
      <c r="C62" s="151" t="s">
        <v>2877</v>
      </c>
      <c r="D62" s="32"/>
      <c r="E62" s="157">
        <v>0.62880000000000003</v>
      </c>
      <c r="G62" s="154" cm="1">
        <f t="array" ref="G62">+INDEX(TabIPW[],PozIPWG,Indeksy!B62)</f>
        <v>0</v>
      </c>
    </row>
    <row r="63" spans="3:7" s="83" customFormat="1" ht="15.6" x14ac:dyDescent="0.3">
      <c r="C63" s="150" t="s">
        <v>2889</v>
      </c>
      <c r="D63" s="145">
        <v>0.16</v>
      </c>
      <c r="F63" s="153" cm="1">
        <f t="array" ref="F63">+INDEX(TabIPW[],PozIPWG,Indeksy!B63)</f>
        <v>0</v>
      </c>
    </row>
    <row r="64" spans="3:7" s="83" customFormat="1" ht="15.6" x14ac:dyDescent="0.3">
      <c r="C64" s="151" t="s">
        <v>2880</v>
      </c>
      <c r="D64" s="32"/>
      <c r="G64" s="154" cm="1">
        <f t="array" ref="G64">+INDEX(TabIPW[],PozIPWG,Indeksy!B64)</f>
        <v>0</v>
      </c>
    </row>
    <row r="65" spans="3:7" s="83" customFormat="1" ht="15.6" x14ac:dyDescent="0.3">
      <c r="C65" s="150" t="s">
        <v>2888</v>
      </c>
      <c r="D65" s="145">
        <v>0.12</v>
      </c>
      <c r="F65" s="153" cm="1">
        <f t="array" ref="F65">+INDEX(TabIPW[],PozIPWG,Indeksy!B65)</f>
        <v>0</v>
      </c>
    </row>
    <row r="66" spans="3:7" s="83" customFormat="1" ht="15.6" x14ac:dyDescent="0.3">
      <c r="C66" s="151" t="s">
        <v>2879</v>
      </c>
      <c r="D66" s="32"/>
      <c r="E66" s="157">
        <v>0.16320000000000001</v>
      </c>
      <c r="G66" s="154" cm="1">
        <f t="array" ref="G66">+INDEX(TabIPW[],PozIPWG,Indeksy!B66)</f>
        <v>0</v>
      </c>
    </row>
    <row r="67" spans="3:7" s="83" customFormat="1" ht="15.6" x14ac:dyDescent="0.3">
      <c r="C67" s="151" t="s">
        <v>2872</v>
      </c>
      <c r="D67" s="32"/>
      <c r="E67" s="157">
        <v>0.83679999999999999</v>
      </c>
      <c r="G67" s="154" cm="1">
        <f t="array" ref="G67">+INDEX(TabIPW[],PozIPWG,Indeksy!B67)</f>
        <v>0</v>
      </c>
    </row>
    <row r="68" spans="3:7" s="83" customFormat="1" ht="15.6" x14ac:dyDescent="0.3">
      <c r="C68" s="150" t="s">
        <v>2861</v>
      </c>
      <c r="D68" s="145">
        <v>7.0000000000000007E-2</v>
      </c>
      <c r="F68" s="153" cm="1">
        <f t="array" ref="F68">+INDEX(TabIPW[],PozIPWG,Indeksy!B68)</f>
        <v>0</v>
      </c>
    </row>
    <row r="69" spans="3:7" s="83" customFormat="1" ht="16.149999999999999" thickBot="1" x14ac:dyDescent="0.35">
      <c r="C69" s="151" t="s">
        <v>2875</v>
      </c>
      <c r="D69" s="32"/>
      <c r="G69" s="154" cm="1">
        <f t="array" ref="G69">+INDEX(TabIPW[],PozIPWG,Indeksy!B69)</f>
        <v>0</v>
      </c>
    </row>
    <row r="70" spans="3:7" s="83" customFormat="1" ht="15.6" x14ac:dyDescent="0.3">
      <c r="C70" s="155" t="s">
        <v>2888</v>
      </c>
      <c r="D70" s="145">
        <v>0.18</v>
      </c>
      <c r="F70" s="153" cm="1">
        <f t="array" ref="F70">+INDEX(TabIPW[],PozIPWG,Indeksy!B70)</f>
        <v>0</v>
      </c>
    </row>
    <row r="71" spans="3:7" s="83" customFormat="1" ht="15.6" x14ac:dyDescent="0.3">
      <c r="C71" s="151" t="s">
        <v>2881</v>
      </c>
      <c r="D71" s="32"/>
      <c r="G71" s="154" cm="1">
        <f t="array" ref="G71">+INDEX(TabIPW[],PozIPWG,Indeksy!B71)</f>
        <v>0</v>
      </c>
    </row>
    <row r="72" spans="3:7" s="83" customFormat="1" ht="15.6" x14ac:dyDescent="0.3">
      <c r="C72" s="150" t="s">
        <v>2884</v>
      </c>
      <c r="D72" s="145">
        <v>0.17</v>
      </c>
      <c r="F72" s="153" cm="1">
        <f t="array" ref="F72">+INDEX(TabIPW[],PozIPWG,Indeksy!B72)</f>
        <v>0</v>
      </c>
    </row>
    <row r="73" spans="3:7" s="83" customFormat="1" ht="15.6" x14ac:dyDescent="0.3">
      <c r="C73" s="151" t="s">
        <v>2868</v>
      </c>
      <c r="D73" s="32"/>
      <c r="G73" s="154" cm="1">
        <f t="array" ref="G73">+INDEX(TabIPW[],PozIPWG,Indeksy!B73)</f>
        <v>0</v>
      </c>
    </row>
    <row r="74" spans="3:7" s="83" customFormat="1" ht="15.6" x14ac:dyDescent="0.3">
      <c r="C74" s="150" t="s">
        <v>2889</v>
      </c>
      <c r="D74" s="145">
        <v>0.15</v>
      </c>
      <c r="E74" s="32"/>
      <c r="F74" s="153" cm="1">
        <f t="array" ref="F74">+INDEX(TabIPW[],PozIPWG,Indeksy!B74)</f>
        <v>0</v>
      </c>
    </row>
    <row r="75" spans="3:7" s="83" customFormat="1" ht="15.6" x14ac:dyDescent="0.3">
      <c r="C75" s="151" t="s">
        <v>5440</v>
      </c>
      <c r="D75" s="32"/>
      <c r="G75" s="154" cm="1">
        <f t="array" ref="G75">+INDEX(TabIPW[],PozIPWG,Indeksy!B75)</f>
        <v>0</v>
      </c>
    </row>
    <row r="76" spans="3:7" s="83" customFormat="1" ht="15.6" x14ac:dyDescent="0.3">
      <c r="C76" s="150" t="s">
        <v>2864</v>
      </c>
      <c r="D76" s="145">
        <v>0.15</v>
      </c>
      <c r="F76" s="153" cm="1">
        <f t="array" ref="F76">+INDEX(TabIPW[],PozIPWG,Indeksy!B76)</f>
        <v>0</v>
      </c>
    </row>
    <row r="77" spans="3:7" s="83" customFormat="1" ht="15.6" x14ac:dyDescent="0.3">
      <c r="C77" s="151" t="s">
        <v>2876</v>
      </c>
      <c r="D77" s="32"/>
      <c r="E77" s="158">
        <v>0.80649999999999999</v>
      </c>
      <c r="G77" s="154" cm="1">
        <f t="array" ref="G77">+INDEX(TabIPW[],PozIPWG,Indeksy!B77)</f>
        <v>0</v>
      </c>
    </row>
    <row r="78" spans="3:7" s="83" customFormat="1" ht="15.6" x14ac:dyDescent="0.3">
      <c r="C78" s="151" t="s">
        <v>2882</v>
      </c>
      <c r="D78" s="32"/>
      <c r="E78" s="158">
        <v>0.19350000000000001</v>
      </c>
      <c r="G78" s="154" cm="1">
        <f t="array" ref="G78">+INDEX(TabIPW[],PozIPWG,Indeksy!B78)</f>
        <v>0</v>
      </c>
    </row>
    <row r="79" spans="3:7" s="83" customFormat="1" ht="15.6" x14ac:dyDescent="0.3">
      <c r="C79" s="150" t="s">
        <v>2883</v>
      </c>
      <c r="D79" s="145">
        <v>0.15</v>
      </c>
      <c r="F79" s="153" cm="1">
        <f t="array" ref="F79">+INDEX(TabIPW[],PozIPWG,Indeksy!B79)</f>
        <v>0</v>
      </c>
    </row>
    <row r="80" spans="3:7" s="83" customFormat="1" ht="41.45" x14ac:dyDescent="0.3">
      <c r="C80" s="156" t="s">
        <v>2874</v>
      </c>
      <c r="D80" s="32"/>
      <c r="G80" s="154" cm="1">
        <f t="array" ref="G80">+INDEX(TabIPW[],PozIPWG,Indeksy!B80)</f>
        <v>0</v>
      </c>
    </row>
    <row r="81" spans="3:7" s="83" customFormat="1" ht="15.6" x14ac:dyDescent="0.3">
      <c r="C81" s="150" t="s">
        <v>2887</v>
      </c>
      <c r="D81" s="145">
        <v>0.06</v>
      </c>
      <c r="F81" s="153" cm="1">
        <f t="array" ref="F81">+INDEX(TabIPW[],PozIPWG,Indeksy!B81)</f>
        <v>0</v>
      </c>
    </row>
    <row r="82" spans="3:7" s="83" customFormat="1" ht="41.45" x14ac:dyDescent="0.3">
      <c r="C82" s="156" t="s">
        <v>2874</v>
      </c>
      <c r="D82" s="32"/>
      <c r="G82" s="154" cm="1">
        <f t="array" ref="G82">+INDEX(TabIPW[],PozIPWG,Indeksy!B82)</f>
        <v>0</v>
      </c>
    </row>
    <row r="83" spans="3:7" s="83" customFormat="1" ht="15.6" x14ac:dyDescent="0.3">
      <c r="C83" s="150" t="s">
        <v>2886</v>
      </c>
      <c r="D83" s="145">
        <v>0.05</v>
      </c>
      <c r="F83" s="153" cm="1">
        <f t="array" ref="F83">+INDEX(TabIPW[],PozIPWG,Indeksy!B83)</f>
        <v>0</v>
      </c>
    </row>
    <row r="84" spans="3:7" s="83" customFormat="1" ht="41.45" x14ac:dyDescent="0.3">
      <c r="C84" s="156" t="s">
        <v>2890</v>
      </c>
      <c r="D84" s="32"/>
      <c r="G84" s="154" cm="1">
        <f t="array" ref="G84">+INDEX(TabIPW[],PozIPWG,Indeksy!B84)</f>
        <v>0</v>
      </c>
    </row>
    <row r="85" spans="3:7" s="83" customFormat="1" ht="15.6" x14ac:dyDescent="0.3">
      <c r="C85" s="150" t="s">
        <v>2861</v>
      </c>
      <c r="D85" s="145">
        <v>0.09</v>
      </c>
      <c r="F85" s="153" cm="1">
        <f t="array" ref="F85">+INDEX(TabIPW[],PozIPWG,Indeksy!B85)</f>
        <v>0</v>
      </c>
    </row>
    <row r="86" spans="3:7" s="83" customFormat="1" ht="16.149999999999999" thickBot="1" x14ac:dyDescent="0.35">
      <c r="C86" s="151" t="s">
        <v>2891</v>
      </c>
      <c r="D86" s="32"/>
      <c r="G86" s="154" cm="1">
        <f t="array" ref="G86">+INDEX(TabIPW[],PozIPWG,Indeksy!B86)</f>
        <v>0</v>
      </c>
    </row>
    <row r="87" spans="3:7" s="83" customFormat="1" ht="15.6" x14ac:dyDescent="0.3">
      <c r="C87" s="155" t="s">
        <v>2888</v>
      </c>
      <c r="D87" s="145">
        <v>0.36</v>
      </c>
      <c r="F87" s="153" cm="1">
        <f t="array" ref="F87">+INDEX(TabIPW[],PozIPWG,Indeksy!B87)</f>
        <v>0</v>
      </c>
    </row>
    <row r="88" spans="3:7" s="83" customFormat="1" ht="27.6" x14ac:dyDescent="0.3">
      <c r="C88" s="156" t="s">
        <v>2892</v>
      </c>
      <c r="D88" s="32"/>
      <c r="G88" s="154" cm="1">
        <f t="array" ref="G88">+INDEX(TabIPW[],PozIPWG,Indeksy!B88)</f>
        <v>0</v>
      </c>
    </row>
    <row r="89" spans="3:7" s="83" customFormat="1" ht="15.6" x14ac:dyDescent="0.3">
      <c r="C89" s="150" t="s">
        <v>2883</v>
      </c>
      <c r="D89" s="145">
        <v>0.24</v>
      </c>
      <c r="F89" s="153" cm="1">
        <f t="array" ref="F89">+INDEX(TabIPW[],PozIPWG,Indeksy!B89)</f>
        <v>0</v>
      </c>
    </row>
    <row r="90" spans="3:7" s="83" customFormat="1" ht="41.45" x14ac:dyDescent="0.3">
      <c r="C90" s="156" t="s">
        <v>2874</v>
      </c>
      <c r="D90" s="32"/>
      <c r="G90" s="154" cm="1">
        <f t="array" ref="G90">+INDEX(TabIPW[],PozIPWG,Indeksy!B90)</f>
        <v>0</v>
      </c>
    </row>
    <row r="91" spans="3:7" s="83" customFormat="1" ht="15.6" x14ac:dyDescent="0.3">
      <c r="C91" s="150" t="s">
        <v>2887</v>
      </c>
      <c r="D91" s="145">
        <v>0.16</v>
      </c>
      <c r="F91" s="153" cm="1">
        <f t="array" ref="F91">+INDEX(TabIPW[],PozIPWG,Indeksy!B91)</f>
        <v>0</v>
      </c>
    </row>
    <row r="92" spans="3:7" s="83" customFormat="1" ht="41.45" x14ac:dyDescent="0.3">
      <c r="C92" s="156" t="s">
        <v>2874</v>
      </c>
      <c r="D92" s="32"/>
      <c r="G92" s="154" cm="1">
        <f t="array" ref="G92">+INDEX(TabIPW[],PozIPWG,Indeksy!B92)</f>
        <v>0</v>
      </c>
    </row>
    <row r="93" spans="3:7" s="83" customFormat="1" ht="15.6" x14ac:dyDescent="0.3">
      <c r="C93" s="150" t="s">
        <v>2864</v>
      </c>
      <c r="D93" s="145">
        <v>0.08</v>
      </c>
      <c r="F93" s="153" cm="1">
        <f t="array" ref="F93">+INDEX(TabIPW[],PozIPWG,Indeksy!B93)</f>
        <v>0</v>
      </c>
    </row>
    <row r="94" spans="3:7" s="83" customFormat="1" ht="15.6" x14ac:dyDescent="0.3">
      <c r="C94" s="151" t="s">
        <v>2893</v>
      </c>
      <c r="D94" s="32"/>
      <c r="G94" s="154" cm="1">
        <f t="array" ref="G94">+INDEX(TabIPW[],PozIPWG,Indeksy!B94)</f>
        <v>0</v>
      </c>
    </row>
    <row r="95" spans="3:7" s="83" customFormat="1" ht="15.6" x14ac:dyDescent="0.3">
      <c r="C95" s="150" t="s">
        <v>2865</v>
      </c>
      <c r="D95" s="145">
        <v>0.05</v>
      </c>
      <c r="F95" s="153" cm="1">
        <f t="array" ref="F95">+INDEX(TabIPW[],PozIPWG,Indeksy!B95)</f>
        <v>0</v>
      </c>
    </row>
    <row r="96" spans="3:7" s="83" customFormat="1" ht="15.6" x14ac:dyDescent="0.3">
      <c r="C96" s="151" t="s">
        <v>2875</v>
      </c>
      <c r="D96" s="32"/>
      <c r="G96" s="154" cm="1">
        <f t="array" ref="G96">+INDEX(TabIPW[],PozIPWG,Indeksy!B96)</f>
        <v>0</v>
      </c>
    </row>
    <row r="97" spans="1:10" s="83" customFormat="1" ht="15.6" x14ac:dyDescent="0.3">
      <c r="C97" s="150" t="s">
        <v>2861</v>
      </c>
      <c r="D97" s="145">
        <v>0.11</v>
      </c>
      <c r="F97" s="153" cm="1">
        <f t="array" ref="F97">+INDEX(TabIPW[],PozIPWG,Indeksy!B97)</f>
        <v>0</v>
      </c>
    </row>
    <row r="98" spans="1:10" s="83" customFormat="1" ht="16.149999999999999" thickBot="1" x14ac:dyDescent="0.35">
      <c r="C98" s="152" t="s">
        <v>2875</v>
      </c>
      <c r="D98" s="32"/>
      <c r="G98" s="154" cm="1">
        <f t="array" ref="G98">+INDEX(TabIPW[],PozIPWG,Indeksy!B98)</f>
        <v>0</v>
      </c>
    </row>
    <row r="99" spans="1:10" ht="14.45" x14ac:dyDescent="0.3">
      <c r="A99" s="46"/>
      <c r="B99" s="46"/>
      <c r="C99" s="46"/>
      <c r="D99" s="46"/>
      <c r="E99" s="46"/>
      <c r="F99" s="46"/>
      <c r="G99" s="46"/>
      <c r="H99" s="46"/>
      <c r="J99" s="38"/>
    </row>
    <row r="100" spans="1:10" ht="14.45" x14ac:dyDescent="0.3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ht="22.15" customHeight="1" x14ac:dyDescent="0.3">
      <c r="A101" s="46"/>
      <c r="B101" s="94" t="s">
        <v>2777</v>
      </c>
      <c r="C101" s="466" t="s">
        <v>5442</v>
      </c>
      <c r="D101" s="467"/>
      <c r="E101" s="97"/>
      <c r="F101" s="97"/>
      <c r="G101" s="97"/>
      <c r="H101" s="54"/>
      <c r="I101" s="46"/>
      <c r="J101" s="46"/>
    </row>
    <row r="102" spans="1:10" ht="19.5" customHeight="1" x14ac:dyDescent="0.3">
      <c r="A102" s="46"/>
      <c r="B102" s="66" t="s">
        <v>2778</v>
      </c>
      <c r="C102" s="74" t="s">
        <v>5444</v>
      </c>
      <c r="D102" s="64" t="s">
        <v>2760</v>
      </c>
      <c r="E102" s="46"/>
      <c r="F102" s="21" cm="1">
        <f t="array" ref="F102">+INDEX(Tabela1[],slownik!$B$8,Indeksy!B101)</f>
        <v>2513144.325214508</v>
      </c>
      <c r="H102" s="46"/>
      <c r="I102" s="46"/>
      <c r="J102" s="46"/>
    </row>
    <row r="103" spans="1:10" ht="41.65" customHeight="1" x14ac:dyDescent="0.3">
      <c r="A103" s="46"/>
      <c r="B103" s="66" t="s">
        <v>2779</v>
      </c>
      <c r="C103" s="74" t="s">
        <v>5448</v>
      </c>
      <c r="D103" s="64" t="s">
        <v>2760</v>
      </c>
      <c r="E103" s="46"/>
      <c r="F103" s="21" cm="1">
        <f t="array" ref="F103">+INDEX(Tabela1[],slownik!$B$8,Indeksy!B102)</f>
        <v>1823417</v>
      </c>
      <c r="G103" s="46"/>
      <c r="H103" s="46"/>
      <c r="I103" s="46"/>
      <c r="J103" s="46"/>
    </row>
    <row r="104" spans="1:10" s="39" customFormat="1" ht="19.149999999999999" customHeight="1" x14ac:dyDescent="0.3">
      <c r="A104" s="67"/>
      <c r="B104" s="68" t="s">
        <v>2773</v>
      </c>
      <c r="D104" s="67"/>
      <c r="E104" s="67"/>
      <c r="F104" s="67"/>
      <c r="G104" s="67"/>
      <c r="H104" s="67"/>
      <c r="I104" s="67"/>
      <c r="J104" s="67"/>
    </row>
    <row r="105" spans="1:10" ht="19.149999999999999" customHeight="1" x14ac:dyDescent="0.3">
      <c r="A105" s="46"/>
      <c r="B105" s="66" t="s">
        <v>2785</v>
      </c>
      <c r="C105" s="75" t="s">
        <v>2834</v>
      </c>
      <c r="D105" s="64" t="s">
        <v>2771</v>
      </c>
      <c r="E105" s="46"/>
      <c r="F105" s="230" cm="1">
        <f t="array" ref="F105">+INDEX(Tabela1[],slownik!$B$8,Indeksy!B104)</f>
        <v>28027</v>
      </c>
      <c r="G105" s="46"/>
      <c r="H105" s="46"/>
      <c r="I105" s="46"/>
      <c r="J105" s="46"/>
    </row>
    <row r="106" spans="1:10" s="39" customFormat="1" ht="19.149999999999999" customHeight="1" x14ac:dyDescent="0.3">
      <c r="A106" s="69"/>
      <c r="B106" s="70" t="s">
        <v>2772</v>
      </c>
      <c r="D106" s="71"/>
      <c r="E106" s="46"/>
      <c r="F106" s="42"/>
      <c r="G106" s="67"/>
      <c r="H106" s="67"/>
      <c r="I106" s="67"/>
      <c r="J106" s="67"/>
    </row>
    <row r="107" spans="1:10" ht="19.149999999999999" customHeight="1" x14ac:dyDescent="0.3">
      <c r="A107" s="45"/>
      <c r="B107" s="66" t="s">
        <v>2780</v>
      </c>
      <c r="C107" s="75" t="s">
        <v>2746</v>
      </c>
      <c r="D107" s="64" t="s">
        <v>2760</v>
      </c>
      <c r="E107" s="46"/>
      <c r="F107" s="21" cm="1">
        <f t="array" ref="F107">+INDEX(Tabela1[],slownik!$B$8,Indeksy!B106)</f>
        <v>25095849.3825</v>
      </c>
      <c r="G107" s="54"/>
      <c r="H107" s="54"/>
      <c r="I107" s="46"/>
      <c r="J107" s="46"/>
    </row>
    <row r="108" spans="1:10" ht="19.149999999999999" customHeight="1" x14ac:dyDescent="0.3">
      <c r="A108" s="45"/>
      <c r="C108" s="70" t="s">
        <v>2833</v>
      </c>
      <c r="D108" s="67"/>
      <c r="E108" s="55" t="s">
        <v>2762</v>
      </c>
      <c r="F108" s="105" t="s">
        <v>2831</v>
      </c>
      <c r="G108" s="106" t="s">
        <v>2832</v>
      </c>
      <c r="H108" s="54"/>
      <c r="I108" s="46"/>
      <c r="J108" s="46"/>
    </row>
    <row r="109" spans="1:10" ht="19.149999999999999" customHeight="1" x14ac:dyDescent="0.3">
      <c r="A109" s="45"/>
      <c r="B109" s="66" t="s">
        <v>2781</v>
      </c>
      <c r="C109" s="75" t="s">
        <v>2749</v>
      </c>
      <c r="D109" s="64" t="s">
        <v>2760</v>
      </c>
      <c r="E109" s="57">
        <v>1</v>
      </c>
      <c r="F109" s="21" cm="1">
        <f t="array" ref="F109">+INDEX(Tabela1[],slownik!$B$8,Indeksy!B108)</f>
        <v>17482145.633333333</v>
      </c>
      <c r="G109" s="108">
        <f>+E109*F109</f>
        <v>17482145.633333333</v>
      </c>
      <c r="H109" s="46"/>
      <c r="I109" s="46"/>
      <c r="J109" s="46"/>
    </row>
    <row r="110" spans="1:10" ht="19.149999999999999" customHeight="1" x14ac:dyDescent="0.3">
      <c r="A110" s="45"/>
      <c r="B110" s="66" t="s">
        <v>2782</v>
      </c>
      <c r="C110" s="75" t="s">
        <v>2751</v>
      </c>
      <c r="D110" s="64" t="s">
        <v>2760</v>
      </c>
      <c r="E110" s="57">
        <v>0.5</v>
      </c>
      <c r="F110" s="21" cm="1">
        <f t="array" ref="F110">+INDEX(Tabela1[],slownik!$B$8,Indeksy!B109)</f>
        <v>10776607.106666667</v>
      </c>
      <c r="G110" s="108">
        <f t="shared" ref="G110:G111" si="2">+E110*F110</f>
        <v>5388303.5533333337</v>
      </c>
      <c r="H110" s="46"/>
      <c r="I110" s="46"/>
      <c r="J110" s="46"/>
    </row>
    <row r="111" spans="1:10" ht="19.149999999999999" customHeight="1" x14ac:dyDescent="0.3">
      <c r="A111" s="45"/>
      <c r="B111" s="66" t="s">
        <v>2783</v>
      </c>
      <c r="C111" s="75" t="s">
        <v>2750</v>
      </c>
      <c r="D111" s="64" t="s">
        <v>2760</v>
      </c>
      <c r="E111" s="57">
        <v>0.25</v>
      </c>
      <c r="F111" s="21" cm="1">
        <f t="array" ref="F111">+INDEX(Tabela1[],slownik!$B$8,Indeksy!B110)</f>
        <v>8901600.7833333351</v>
      </c>
      <c r="G111" s="108">
        <f t="shared" si="2"/>
        <v>2225400.1958333338</v>
      </c>
      <c r="H111" s="46"/>
      <c r="I111" s="46"/>
      <c r="J111" s="46"/>
    </row>
    <row r="112" spans="1:10" ht="5.0999999999999996" customHeight="1" x14ac:dyDescent="0.3">
      <c r="A112" s="45"/>
      <c r="B112" s="46"/>
      <c r="C112" s="46"/>
      <c r="D112" s="49"/>
      <c r="E112" s="46"/>
      <c r="F112" s="46"/>
      <c r="G112" s="46"/>
      <c r="H112" s="46"/>
    </row>
    <row r="113" spans="1:8" ht="24" customHeight="1" x14ac:dyDescent="0.3">
      <c r="A113" s="45"/>
      <c r="B113" s="94" t="s">
        <v>2741</v>
      </c>
      <c r="C113" s="95" t="s">
        <v>24</v>
      </c>
      <c r="D113" s="96" t="s">
        <v>2760</v>
      </c>
      <c r="E113" s="97"/>
      <c r="F113" s="98" cm="1">
        <f t="array" ref="F113">+INDEX(Tabela1[],slownik!$B$8,Indeksy!B112)</f>
        <v>42522491</v>
      </c>
      <c r="G113" s="46"/>
      <c r="H113" s="46"/>
    </row>
    <row r="114" spans="1:8" ht="4.5" customHeight="1" x14ac:dyDescent="0.3">
      <c r="A114" s="45"/>
      <c r="B114" s="53"/>
      <c r="C114" s="46"/>
      <c r="D114" s="49"/>
      <c r="E114" s="46"/>
      <c r="F114" s="46"/>
      <c r="G114" s="46"/>
      <c r="H114" s="46"/>
    </row>
    <row r="115" spans="1:8" ht="20.100000000000001" customHeight="1" x14ac:dyDescent="0.3">
      <c r="A115" s="46"/>
      <c r="B115" s="58" t="s">
        <v>2774</v>
      </c>
      <c r="C115" s="59" t="s">
        <v>2740</v>
      </c>
      <c r="D115" s="65" t="s">
        <v>2760</v>
      </c>
      <c r="E115" s="46"/>
      <c r="F115" s="21" cm="1">
        <f t="array" ref="F115">+INDEX(Tabela1[],slownik!$B$8,Indeksy!B114)</f>
        <v>0</v>
      </c>
      <c r="G115" s="46"/>
      <c r="H115" s="46"/>
    </row>
    <row r="116" spans="1:8" ht="17.649999999999999" customHeight="1" x14ac:dyDescent="0.3">
      <c r="A116" s="46"/>
      <c r="B116" s="58" t="s">
        <v>2775</v>
      </c>
      <c r="C116" s="59" t="s">
        <v>2818</v>
      </c>
      <c r="D116" s="65" t="s">
        <v>2760</v>
      </c>
      <c r="E116" s="46"/>
      <c r="F116" s="21" cm="1">
        <f t="array" ref="F116">+INDEX(Tabela1[],slownik!$B$8,Indeksy!B115)</f>
        <v>0</v>
      </c>
      <c r="G116" s="46"/>
      <c r="H116" s="46"/>
    </row>
    <row r="117" spans="1:8" ht="4.5" customHeight="1" x14ac:dyDescent="0.3">
      <c r="A117" s="46"/>
      <c r="B117" s="46"/>
      <c r="C117" s="46"/>
      <c r="D117" s="46"/>
      <c r="E117" s="46"/>
      <c r="F117" s="46"/>
      <c r="G117" s="46"/>
      <c r="H117" s="46"/>
    </row>
    <row r="118" spans="1:8" ht="33" customHeight="1" x14ac:dyDescent="0.3">
      <c r="A118" s="46"/>
      <c r="B118" s="104" t="s">
        <v>2776</v>
      </c>
      <c r="C118" s="229" t="s">
        <v>5464</v>
      </c>
      <c r="D118" s="65" t="s">
        <v>2760</v>
      </c>
      <c r="E118" s="46"/>
      <c r="F118" s="21" cm="1">
        <f t="array" ref="F118">+INDEX(Tabela1[],slownik!$B$8,Indeksy!B117)</f>
        <v>81648067.200000003</v>
      </c>
      <c r="G118" s="46"/>
      <c r="H118" s="46"/>
    </row>
    <row r="119" spans="1:8" ht="33" customHeight="1" x14ac:dyDescent="0.3">
      <c r="A119" s="46"/>
      <c r="B119" s="104" t="s">
        <v>2784</v>
      </c>
      <c r="C119" s="229" t="s">
        <v>5465</v>
      </c>
      <c r="D119" s="65" t="s">
        <v>2760</v>
      </c>
      <c r="E119" s="46"/>
      <c r="F119" s="21" cm="1">
        <f t="array" ref="F119">+INDEX(Tabela1[],slownik!$B$8,Indeksy!B118)</f>
        <v>1817338.13</v>
      </c>
      <c r="G119" s="46"/>
      <c r="H119" s="46"/>
    </row>
    <row r="120" spans="1:8" ht="33" customHeight="1" x14ac:dyDescent="0.3">
      <c r="A120" s="46"/>
      <c r="B120" s="104" t="s">
        <v>2866</v>
      </c>
      <c r="C120" s="229" t="s">
        <v>5466</v>
      </c>
      <c r="D120" s="65" t="s">
        <v>2760</v>
      </c>
      <c r="E120" s="46"/>
      <c r="F120" s="21" cm="1">
        <f t="array" ref="F120">+INDEX(Tabela1[],slownik!$B$8,Indeksy!B119)</f>
        <v>19886770.469999995</v>
      </c>
      <c r="G120" s="46"/>
      <c r="H120" s="46"/>
    </row>
    <row r="121" spans="1:8" ht="22.5" customHeight="1" x14ac:dyDescent="0.3">
      <c r="A121" s="46"/>
      <c r="B121" s="104" t="s">
        <v>5435</v>
      </c>
      <c r="C121" s="229" t="s">
        <v>2817</v>
      </c>
      <c r="D121" s="65" t="s">
        <v>2760</v>
      </c>
      <c r="E121" s="46"/>
      <c r="F121" s="21" cm="1">
        <f t="array" ref="F121">+INDEX(Tabela1[],slownik!$B$8,Indeksy!B120)</f>
        <v>3006478.2399999946</v>
      </c>
      <c r="G121" s="46"/>
      <c r="H121" s="46"/>
    </row>
    <row r="122" spans="1:8" ht="20.65" customHeight="1" x14ac:dyDescent="0.3">
      <c r="A122" s="46"/>
      <c r="B122" s="104"/>
      <c r="C122" s="229" t="s">
        <v>5467</v>
      </c>
      <c r="D122" s="65" t="s">
        <v>2760</v>
      </c>
      <c r="E122" s="46"/>
      <c r="F122" s="21">
        <f>SUM(F118:F121)</f>
        <v>106358654.03999999</v>
      </c>
      <c r="G122" s="46"/>
      <c r="H122" s="46"/>
    </row>
    <row r="123" spans="1:8" thickBot="1" x14ac:dyDescent="0.35">
      <c r="A123" s="46"/>
      <c r="B123" s="46"/>
      <c r="C123" s="46"/>
      <c r="D123" s="49"/>
      <c r="E123" s="46"/>
      <c r="F123" s="46"/>
      <c r="G123" s="46"/>
      <c r="H123" s="46"/>
    </row>
    <row r="124" spans="1:8" thickBot="1" x14ac:dyDescent="0.35">
      <c r="A124" s="46"/>
      <c r="B124" s="46"/>
      <c r="C124" s="160" t="s">
        <v>2867</v>
      </c>
      <c r="D124" s="49"/>
      <c r="E124" s="46"/>
      <c r="F124" s="46"/>
      <c r="G124" s="46"/>
      <c r="H124" s="46"/>
    </row>
  </sheetData>
  <autoFilter ref="A41:G98" xr:uid="{4BC21C3C-9287-49EB-B56F-CDE669BAD3CB}"/>
  <mergeCells count="4">
    <mergeCell ref="C24:D24"/>
    <mergeCell ref="B27:D27"/>
    <mergeCell ref="C36:D36"/>
    <mergeCell ref="C101:D101"/>
  </mergeCells>
  <pageMargins left="0.35433070866141736" right="0.5" top="0.46" bottom="0.45" header="0.2" footer="0.33"/>
  <pageSetup paperSize="9" scale="70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22CC-5C7C-4708-BFA1-9B5CB53695C8}">
  <sheetPr>
    <tabColor theme="9" tint="0.79998168889431442"/>
  </sheetPr>
  <dimension ref="A1:BX2816"/>
  <sheetViews>
    <sheetView zoomScale="86" zoomScaleNormal="86" workbookViewId="0">
      <pane xSplit="7" ySplit="4" topLeftCell="BM5" activePane="bottomRight" state="frozen"/>
      <selection activeCell="G135" sqref="G135"/>
      <selection pane="topRight" activeCell="G135" sqref="G135"/>
      <selection pane="bottomLeft" activeCell="G135" sqref="G135"/>
      <selection pane="bottomRight" activeCell="H4" sqref="H4:BX2811"/>
    </sheetView>
  </sheetViews>
  <sheetFormatPr defaultRowHeight="15" x14ac:dyDescent="0.25"/>
  <cols>
    <col min="1" max="1" width="8.42578125" customWidth="1"/>
    <col min="2" max="2" width="5.7109375" customWidth="1"/>
    <col min="3" max="3" width="5" customWidth="1"/>
    <col min="4" max="4" width="5.28515625" customWidth="1"/>
    <col min="5" max="5" width="5" customWidth="1"/>
    <col min="6" max="6" width="9.42578125" customWidth="1"/>
    <col min="7" max="7" width="24" bestFit="1" customWidth="1"/>
    <col min="8" max="8" width="24" style="17" bestFit="1" customWidth="1"/>
    <col min="9" max="9" width="12.5703125" customWidth="1"/>
    <col min="10" max="10" width="22.7109375" bestFit="1" customWidth="1"/>
    <col min="11" max="11" width="14.7109375" customWidth="1"/>
    <col min="12" max="12" width="21.28515625" bestFit="1" customWidth="1"/>
    <col min="13" max="13" width="20.28515625" customWidth="1"/>
    <col min="14" max="14" width="22.28515625" customWidth="1"/>
    <col min="15" max="15" width="22.7109375" bestFit="1" customWidth="1"/>
    <col min="16" max="16" width="11" customWidth="1"/>
    <col min="17" max="17" width="22.7109375" bestFit="1" customWidth="1"/>
    <col min="18" max="18" width="14.28515625" customWidth="1"/>
    <col min="19" max="19" width="19.42578125" customWidth="1"/>
    <col min="20" max="21" width="19.28515625" customWidth="1"/>
    <col min="22" max="22" width="19.7109375" bestFit="1" customWidth="1"/>
    <col min="23" max="23" width="19.28515625" customWidth="1"/>
    <col min="24" max="24" width="20.7109375" customWidth="1"/>
    <col min="25" max="29" width="16.28515625" customWidth="1"/>
    <col min="30" max="30" width="14.28515625" customWidth="1"/>
    <col min="31" max="31" width="16.28515625" customWidth="1"/>
    <col min="32" max="34" width="19.7109375" customWidth="1"/>
    <col min="35" max="36" width="22.28515625" customWidth="1"/>
    <col min="37" max="43" width="18.42578125" customWidth="1"/>
    <col min="44" max="45" width="18.28515625" customWidth="1"/>
    <col min="46" max="51" width="19.28515625" customWidth="1"/>
    <col min="52" max="52" width="16.7109375" customWidth="1"/>
    <col min="53" max="53" width="15.7109375" customWidth="1"/>
    <col min="54" max="54" width="15.28515625" customWidth="1"/>
    <col min="55" max="55" width="12.7109375" customWidth="1"/>
    <col min="56" max="56" width="15.28515625" customWidth="1"/>
    <col min="57" max="57" width="15" customWidth="1"/>
    <col min="58" max="58" width="17" customWidth="1"/>
    <col min="59" max="59" width="19.28515625" customWidth="1"/>
    <col min="60" max="60" width="15.28515625" customWidth="1"/>
    <col min="61" max="61" width="17.7109375" customWidth="1"/>
    <col min="62" max="62" width="19.28515625" customWidth="1"/>
    <col min="63" max="65" width="18.28515625" customWidth="1"/>
    <col min="66" max="66" width="21.42578125" customWidth="1"/>
    <col min="67" max="67" width="14.28515625" customWidth="1"/>
    <col min="68" max="68" width="15.28515625" customWidth="1"/>
    <col min="69" max="69" width="15" customWidth="1"/>
    <col min="70" max="70" width="17.28515625" customWidth="1"/>
    <col min="71" max="71" width="21.7109375" customWidth="1"/>
    <col min="72" max="72" width="16.28515625" customWidth="1"/>
    <col min="73" max="76" width="17" customWidth="1"/>
  </cols>
  <sheetData>
    <row r="1" spans="1:76" x14ac:dyDescent="0.25">
      <c r="A1">
        <f>+COLUMN()</f>
        <v>1</v>
      </c>
      <c r="B1">
        <f t="shared" ref="B1:BM1" si="0">+COLUMN()</f>
        <v>2</v>
      </c>
      <c r="C1">
        <f t="shared" si="0"/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f t="shared" si="0"/>
        <v>7</v>
      </c>
      <c r="H1">
        <f t="shared" si="0"/>
        <v>8</v>
      </c>
      <c r="I1">
        <f t="shared" si="0"/>
        <v>9</v>
      </c>
      <c r="J1">
        <f t="shared" si="0"/>
        <v>10</v>
      </c>
      <c r="K1">
        <f t="shared" si="0"/>
        <v>11</v>
      </c>
      <c r="L1">
        <f t="shared" si="0"/>
        <v>12</v>
      </c>
      <c r="M1">
        <f t="shared" si="0"/>
        <v>13</v>
      </c>
      <c r="N1">
        <f t="shared" si="0"/>
        <v>14</v>
      </c>
      <c r="O1">
        <f t="shared" si="0"/>
        <v>15</v>
      </c>
      <c r="P1">
        <f t="shared" si="0"/>
        <v>16</v>
      </c>
      <c r="Q1">
        <f t="shared" si="0"/>
        <v>17</v>
      </c>
      <c r="R1">
        <f t="shared" si="0"/>
        <v>18</v>
      </c>
      <c r="S1">
        <f t="shared" si="0"/>
        <v>19</v>
      </c>
      <c r="T1">
        <f t="shared" si="0"/>
        <v>20</v>
      </c>
      <c r="U1">
        <f t="shared" si="0"/>
        <v>21</v>
      </c>
      <c r="V1">
        <f t="shared" si="0"/>
        <v>22</v>
      </c>
      <c r="W1">
        <f t="shared" si="0"/>
        <v>23</v>
      </c>
      <c r="X1">
        <f t="shared" si="0"/>
        <v>24</v>
      </c>
      <c r="Y1">
        <f t="shared" si="0"/>
        <v>25</v>
      </c>
      <c r="Z1">
        <f t="shared" si="0"/>
        <v>26</v>
      </c>
      <c r="AA1">
        <f t="shared" si="0"/>
        <v>27</v>
      </c>
      <c r="AB1">
        <f t="shared" si="0"/>
        <v>28</v>
      </c>
      <c r="AC1">
        <f t="shared" si="0"/>
        <v>29</v>
      </c>
      <c r="AD1">
        <f t="shared" si="0"/>
        <v>30</v>
      </c>
      <c r="AE1">
        <f t="shared" si="0"/>
        <v>31</v>
      </c>
      <c r="AF1">
        <f t="shared" si="0"/>
        <v>32</v>
      </c>
      <c r="AG1">
        <f t="shared" si="0"/>
        <v>33</v>
      </c>
      <c r="AH1">
        <f t="shared" si="0"/>
        <v>34</v>
      </c>
      <c r="AI1">
        <f t="shared" si="0"/>
        <v>35</v>
      </c>
      <c r="AJ1">
        <f t="shared" si="0"/>
        <v>36</v>
      </c>
      <c r="AK1">
        <f t="shared" si="0"/>
        <v>37</v>
      </c>
      <c r="AL1">
        <f t="shared" si="0"/>
        <v>38</v>
      </c>
      <c r="AM1">
        <f t="shared" si="0"/>
        <v>39</v>
      </c>
      <c r="AN1">
        <f t="shared" si="0"/>
        <v>40</v>
      </c>
      <c r="AO1">
        <f t="shared" si="0"/>
        <v>41</v>
      </c>
      <c r="AP1">
        <f t="shared" si="0"/>
        <v>42</v>
      </c>
      <c r="AQ1">
        <f t="shared" si="0"/>
        <v>43</v>
      </c>
      <c r="AR1">
        <f t="shared" si="0"/>
        <v>44</v>
      </c>
      <c r="AS1">
        <f t="shared" si="0"/>
        <v>45</v>
      </c>
      <c r="AT1">
        <f t="shared" si="0"/>
        <v>46</v>
      </c>
      <c r="AU1">
        <f t="shared" si="0"/>
        <v>47</v>
      </c>
      <c r="AV1">
        <f t="shared" si="0"/>
        <v>48</v>
      </c>
      <c r="AW1">
        <f t="shared" si="0"/>
        <v>49</v>
      </c>
      <c r="AX1">
        <f t="shared" si="0"/>
        <v>50</v>
      </c>
      <c r="AY1">
        <f t="shared" si="0"/>
        <v>51</v>
      </c>
      <c r="AZ1">
        <f t="shared" si="0"/>
        <v>52</v>
      </c>
      <c r="BA1">
        <f t="shared" si="0"/>
        <v>53</v>
      </c>
      <c r="BB1">
        <f t="shared" si="0"/>
        <v>54</v>
      </c>
      <c r="BC1">
        <f t="shared" si="0"/>
        <v>55</v>
      </c>
      <c r="BD1">
        <f t="shared" si="0"/>
        <v>56</v>
      </c>
      <c r="BE1">
        <f t="shared" si="0"/>
        <v>57</v>
      </c>
      <c r="BF1">
        <f t="shared" si="0"/>
        <v>58</v>
      </c>
      <c r="BG1">
        <f t="shared" si="0"/>
        <v>59</v>
      </c>
      <c r="BH1">
        <f t="shared" si="0"/>
        <v>60</v>
      </c>
      <c r="BI1">
        <f t="shared" si="0"/>
        <v>61</v>
      </c>
      <c r="BJ1">
        <f t="shared" si="0"/>
        <v>62</v>
      </c>
      <c r="BK1">
        <f t="shared" si="0"/>
        <v>63</v>
      </c>
      <c r="BL1">
        <f t="shared" si="0"/>
        <v>64</v>
      </c>
      <c r="BM1">
        <f t="shared" si="0"/>
        <v>65</v>
      </c>
      <c r="BN1">
        <f t="shared" ref="BN1:BX1" si="1">+COLUMN()</f>
        <v>66</v>
      </c>
      <c r="BO1">
        <f t="shared" si="1"/>
        <v>67</v>
      </c>
      <c r="BP1">
        <f t="shared" si="1"/>
        <v>68</v>
      </c>
      <c r="BQ1">
        <f t="shared" si="1"/>
        <v>69</v>
      </c>
      <c r="BR1">
        <f t="shared" si="1"/>
        <v>70</v>
      </c>
      <c r="BS1">
        <f t="shared" si="1"/>
        <v>71</v>
      </c>
      <c r="BT1">
        <f t="shared" si="1"/>
        <v>72</v>
      </c>
      <c r="BU1">
        <f t="shared" si="1"/>
        <v>73</v>
      </c>
      <c r="BV1">
        <f t="shared" si="1"/>
        <v>74</v>
      </c>
      <c r="BW1">
        <f t="shared" si="1"/>
        <v>75</v>
      </c>
      <c r="BX1">
        <f t="shared" si="1"/>
        <v>76</v>
      </c>
    </row>
    <row r="2" spans="1:76" s="32" customFormat="1" ht="11.25" x14ac:dyDescent="0.25">
      <c r="BA2" s="32" t="s">
        <v>2730</v>
      </c>
    </row>
    <row r="3" spans="1:76" x14ac:dyDescent="0.25">
      <c r="BF3">
        <v>0.6</v>
      </c>
      <c r="BH3">
        <v>0.4</v>
      </c>
      <c r="BJ3">
        <v>1</v>
      </c>
      <c r="BK3">
        <v>0.5</v>
      </c>
      <c r="BL3">
        <v>0.25</v>
      </c>
    </row>
    <row r="4" spans="1:76" s="205" customFormat="1" ht="75" x14ac:dyDescent="0.25">
      <c r="A4" s="166" t="s">
        <v>0</v>
      </c>
      <c r="B4" s="167" t="s">
        <v>1</v>
      </c>
      <c r="C4" s="167" t="s">
        <v>2</v>
      </c>
      <c r="D4" s="167" t="s">
        <v>3</v>
      </c>
      <c r="E4" s="167" t="s">
        <v>4</v>
      </c>
      <c r="F4" s="167" t="s">
        <v>5</v>
      </c>
      <c r="G4" s="201" t="s">
        <v>6</v>
      </c>
      <c r="H4" s="202" t="s">
        <v>7</v>
      </c>
      <c r="I4" s="206" t="s">
        <v>8</v>
      </c>
      <c r="J4" s="202" t="s">
        <v>9</v>
      </c>
      <c r="K4" s="202" t="s">
        <v>10</v>
      </c>
      <c r="L4" s="202" t="s">
        <v>11</v>
      </c>
      <c r="M4" s="202" t="s">
        <v>12</v>
      </c>
      <c r="N4" s="202" t="s">
        <v>13</v>
      </c>
      <c r="O4" s="202" t="s">
        <v>14</v>
      </c>
      <c r="P4" s="206" t="s">
        <v>2667</v>
      </c>
      <c r="Q4" s="202" t="s">
        <v>15</v>
      </c>
      <c r="R4" s="202" t="s">
        <v>2668</v>
      </c>
      <c r="S4" s="202" t="s">
        <v>16</v>
      </c>
      <c r="T4" s="202" t="s">
        <v>17</v>
      </c>
      <c r="U4" s="202" t="s">
        <v>18</v>
      </c>
      <c r="V4" s="202" t="s">
        <v>19</v>
      </c>
      <c r="W4" s="202" t="s">
        <v>20</v>
      </c>
      <c r="X4" s="202" t="s">
        <v>2755</v>
      </c>
      <c r="Y4" s="203" t="s">
        <v>21</v>
      </c>
      <c r="Z4" s="203" t="s">
        <v>22</v>
      </c>
      <c r="AA4" s="203" t="s">
        <v>23</v>
      </c>
      <c r="AB4" s="203" t="s">
        <v>24</v>
      </c>
      <c r="AC4" s="203" t="s">
        <v>25</v>
      </c>
      <c r="AD4" s="202" t="s">
        <v>26</v>
      </c>
      <c r="AE4" s="168" t="s">
        <v>2740</v>
      </c>
      <c r="AF4" s="169" t="s">
        <v>2752</v>
      </c>
      <c r="AG4" s="169" t="s">
        <v>2753</v>
      </c>
      <c r="AH4" s="169" t="s">
        <v>2754</v>
      </c>
      <c r="AI4" s="170" t="s">
        <v>27</v>
      </c>
      <c r="AJ4" s="170" t="s">
        <v>28</v>
      </c>
      <c r="AK4" s="170" t="s">
        <v>2682</v>
      </c>
      <c r="AL4" s="170" t="s">
        <v>2683</v>
      </c>
      <c r="AM4" s="170" t="s">
        <v>2684</v>
      </c>
      <c r="AN4" s="170" t="s">
        <v>2685</v>
      </c>
      <c r="AO4" s="170" t="s">
        <v>2686</v>
      </c>
      <c r="AP4" s="170" t="s">
        <v>2687</v>
      </c>
      <c r="AQ4" s="170" t="s">
        <v>2688</v>
      </c>
      <c r="AR4" s="171" t="s">
        <v>29</v>
      </c>
      <c r="AS4" s="171" t="s">
        <v>30</v>
      </c>
      <c r="AT4" s="171" t="s">
        <v>2689</v>
      </c>
      <c r="AU4" s="171" t="s">
        <v>2690</v>
      </c>
      <c r="AV4" s="171" t="s">
        <v>2691</v>
      </c>
      <c r="AW4" s="171" t="s">
        <v>2692</v>
      </c>
      <c r="AX4" s="171" t="s">
        <v>2693</v>
      </c>
      <c r="AY4" s="171" t="s">
        <v>2694</v>
      </c>
      <c r="AZ4" s="171" t="s">
        <v>2695</v>
      </c>
      <c r="BA4" s="172" t="s">
        <v>2696</v>
      </c>
      <c r="BB4" s="173" t="s">
        <v>2836</v>
      </c>
      <c r="BC4" s="173" t="s">
        <v>2837</v>
      </c>
      <c r="BD4" s="173" t="s">
        <v>2838</v>
      </c>
      <c r="BE4" s="173" t="s">
        <v>2839</v>
      </c>
      <c r="BF4" s="173" t="s">
        <v>2840</v>
      </c>
      <c r="BG4" s="174" t="s">
        <v>2743</v>
      </c>
      <c r="BH4" s="174" t="s">
        <v>2744</v>
      </c>
      <c r="BI4" s="174" t="s">
        <v>2745</v>
      </c>
      <c r="BJ4" s="174" t="s">
        <v>2756</v>
      </c>
      <c r="BK4" s="174" t="s">
        <v>2757</v>
      </c>
      <c r="BL4" s="174" t="s">
        <v>2758</v>
      </c>
      <c r="BM4" s="174" t="s">
        <v>2759</v>
      </c>
      <c r="BN4" s="175" t="s">
        <v>2748</v>
      </c>
      <c r="BO4" s="176" t="s">
        <v>2701</v>
      </c>
      <c r="BP4" s="176" t="s">
        <v>2841</v>
      </c>
      <c r="BQ4" s="175" t="s">
        <v>2815</v>
      </c>
      <c r="BR4" s="177" t="s">
        <v>2842</v>
      </c>
      <c r="BS4" s="204" t="s">
        <v>2818</v>
      </c>
      <c r="BT4" s="204" t="s">
        <v>2817</v>
      </c>
      <c r="BU4" s="178" t="s">
        <v>5524</v>
      </c>
      <c r="BV4" s="178" t="s">
        <v>5525</v>
      </c>
      <c r="BW4" s="179" t="s">
        <v>5526</v>
      </c>
      <c r="BX4" s="207" t="s">
        <v>5433</v>
      </c>
    </row>
    <row r="5" spans="1:76" x14ac:dyDescent="0.25">
      <c r="A5" s="164" t="s">
        <v>31</v>
      </c>
      <c r="B5" s="6" t="s">
        <v>32</v>
      </c>
      <c r="C5" s="6" t="s">
        <v>33</v>
      </c>
      <c r="D5" s="6" t="s">
        <v>33</v>
      </c>
      <c r="E5" s="6" t="s">
        <v>34</v>
      </c>
      <c r="F5" s="24" t="str">
        <f>+Tabela1[[#This Row],[WK]]&amp;Tabela1[[#This Row],[PK]]&amp;Tabela1[[#This Row],[GK]]</f>
        <v>020101</v>
      </c>
      <c r="G5" s="6" t="s">
        <v>35</v>
      </c>
      <c r="H5" s="7">
        <v>1399573574.1666236</v>
      </c>
      <c r="I5" s="8">
        <v>1.371</v>
      </c>
      <c r="J5" s="7">
        <v>1918815370.1800001</v>
      </c>
      <c r="K5" s="8">
        <v>7.0000000000000007E-2</v>
      </c>
      <c r="L5" s="7">
        <v>134317075.91260001</v>
      </c>
      <c r="M5" s="7">
        <v>73217843.912600011</v>
      </c>
      <c r="N5" s="9">
        <v>1.1983431135861087</v>
      </c>
      <c r="O5" s="7">
        <v>256839273</v>
      </c>
      <c r="P5" s="8">
        <v>1.2949999999999999</v>
      </c>
      <c r="Q5" s="7">
        <v>332606859</v>
      </c>
      <c r="R5" s="8">
        <v>1.6E-2</v>
      </c>
      <c r="S5" s="7">
        <v>5321709.7439999999</v>
      </c>
      <c r="T5" s="7">
        <v>775162.74399999995</v>
      </c>
      <c r="U5" s="9">
        <v>0.17049482695329005</v>
      </c>
      <c r="V5" s="7">
        <v>73993006.656599998</v>
      </c>
      <c r="W5" s="9">
        <v>1.1271555884286177</v>
      </c>
      <c r="X5" s="7">
        <v>67908506.210407794</v>
      </c>
      <c r="Y5" s="7">
        <v>0</v>
      </c>
      <c r="Z5" s="7">
        <v>0</v>
      </c>
      <c r="AA5" s="7">
        <v>5691070.2104077935</v>
      </c>
      <c r="AB5" s="7">
        <v>62217436</v>
      </c>
      <c r="AC5" s="7">
        <v>0</v>
      </c>
      <c r="AD5" s="7">
        <v>0</v>
      </c>
      <c r="AE5" s="7">
        <v>0</v>
      </c>
      <c r="AF5" s="7">
        <v>134317075.91260001</v>
      </c>
      <c r="AG5" s="7">
        <v>5321709.7439999999</v>
      </c>
      <c r="AH5" s="7">
        <v>0</v>
      </c>
      <c r="AI5" s="7">
        <v>51013892</v>
      </c>
      <c r="AJ5" s="7">
        <v>11584176</v>
      </c>
      <c r="AK5" s="7">
        <v>0</v>
      </c>
      <c r="AL5" s="7">
        <v>0</v>
      </c>
      <c r="AM5" s="7">
        <v>1534790</v>
      </c>
      <c r="AN5" s="7">
        <v>0</v>
      </c>
      <c r="AO5" s="7">
        <v>0</v>
      </c>
      <c r="AP5" s="7">
        <v>45730699</v>
      </c>
      <c r="AQ5" s="7">
        <v>4762004</v>
      </c>
      <c r="AR5" s="7">
        <v>61099232</v>
      </c>
      <c r="AS5" s="7">
        <v>4546547</v>
      </c>
      <c r="AT5" s="7">
        <v>0</v>
      </c>
      <c r="AU5" s="7">
        <v>0</v>
      </c>
      <c r="AV5" s="7">
        <v>1713286</v>
      </c>
      <c r="AW5" s="7">
        <v>0</v>
      </c>
      <c r="AX5" s="7">
        <v>0</v>
      </c>
      <c r="AY5" s="7">
        <v>53941785</v>
      </c>
      <c r="AZ5" s="7">
        <v>2111792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3322673.2104077935</v>
      </c>
      <c r="BH5" s="7">
        <v>37055</v>
      </c>
      <c r="BI5" s="7">
        <v>2368397</v>
      </c>
      <c r="BJ5" s="7">
        <v>32596251.645</v>
      </c>
      <c r="BK5" s="7">
        <v>20509408.559999999</v>
      </c>
      <c r="BL5" s="7">
        <v>21571736.896666668</v>
      </c>
      <c r="BM5" s="7">
        <v>5203898.5466666669</v>
      </c>
      <c r="BN5" s="130">
        <v>1.0660000000000001</v>
      </c>
      <c r="BO5" s="131">
        <v>1.5026902E-3</v>
      </c>
      <c r="BP5" s="161">
        <v>38080.720477925082</v>
      </c>
      <c r="BQ5" s="162">
        <v>62217436</v>
      </c>
      <c r="BR5" s="161">
        <v>1049685</v>
      </c>
      <c r="BS5" s="163">
        <v>240979.41659999825</v>
      </c>
      <c r="BT5" s="163">
        <v>0</v>
      </c>
      <c r="BU5" s="161">
        <v>134076096.5</v>
      </c>
      <c r="BV5" s="161">
        <v>5321709.74</v>
      </c>
      <c r="BW5" s="165">
        <v>0</v>
      </c>
      <c r="BX5" s="161">
        <v>1049685</v>
      </c>
    </row>
    <row r="6" spans="1:76" x14ac:dyDescent="0.25">
      <c r="A6" s="164" t="s">
        <v>31</v>
      </c>
      <c r="B6" s="6" t="s">
        <v>32</v>
      </c>
      <c r="C6" s="6" t="s">
        <v>33</v>
      </c>
      <c r="D6" s="6" t="s">
        <v>32</v>
      </c>
      <c r="E6" s="6" t="s">
        <v>36</v>
      </c>
      <c r="F6" s="24" t="str">
        <f>+Tabela1[[#This Row],[WK]]&amp;Tabela1[[#This Row],[PK]]&amp;Tabela1[[#This Row],[GK]]</f>
        <v>020102</v>
      </c>
      <c r="G6" s="6" t="s">
        <v>35</v>
      </c>
      <c r="H6" s="7">
        <v>511303483.95459831</v>
      </c>
      <c r="I6" s="8">
        <v>1.371</v>
      </c>
      <c r="J6" s="7">
        <v>700997076.49999988</v>
      </c>
      <c r="K6" s="8">
        <v>7.0000000000000007E-2</v>
      </c>
      <c r="L6" s="7">
        <v>49069795.354999997</v>
      </c>
      <c r="M6" s="7">
        <v>26329459.354999997</v>
      </c>
      <c r="N6" s="9">
        <v>1.1578307090537272</v>
      </c>
      <c r="O6" s="7">
        <v>12638190</v>
      </c>
      <c r="P6" s="8">
        <v>1.2949999999999999</v>
      </c>
      <c r="Q6" s="7">
        <v>16366456</v>
      </c>
      <c r="R6" s="8">
        <v>1.6E-2</v>
      </c>
      <c r="S6" s="7">
        <v>261863.296</v>
      </c>
      <c r="T6" s="7">
        <v>-7106.7039999999979</v>
      </c>
      <c r="U6" s="9">
        <v>-2.642192066029668E-2</v>
      </c>
      <c r="V6" s="7">
        <v>26322352.650999993</v>
      </c>
      <c r="W6" s="9">
        <v>1.1439872480725839</v>
      </c>
      <c r="X6" s="7">
        <v>27569920.470072035</v>
      </c>
      <c r="Y6" s="7">
        <v>0</v>
      </c>
      <c r="Z6" s="7">
        <v>607334.64</v>
      </c>
      <c r="AA6" s="7">
        <v>1991305.8300720344</v>
      </c>
      <c r="AB6" s="7">
        <v>23379082</v>
      </c>
      <c r="AC6" s="7">
        <v>1592198</v>
      </c>
      <c r="AD6" s="7">
        <v>1592198</v>
      </c>
      <c r="AE6" s="7">
        <v>0</v>
      </c>
      <c r="AF6" s="7">
        <v>49069795.354999997</v>
      </c>
      <c r="AG6" s="7">
        <v>261863.296</v>
      </c>
      <c r="AH6" s="7">
        <v>1592198</v>
      </c>
      <c r="AI6" s="7">
        <v>18986704</v>
      </c>
      <c r="AJ6" s="7">
        <v>242889</v>
      </c>
      <c r="AK6" s="7">
        <v>3972984</v>
      </c>
      <c r="AL6" s="7">
        <v>0</v>
      </c>
      <c r="AM6" s="7">
        <v>568065</v>
      </c>
      <c r="AN6" s="7">
        <v>0</v>
      </c>
      <c r="AO6" s="7">
        <v>0</v>
      </c>
      <c r="AP6" s="7">
        <v>17863021</v>
      </c>
      <c r="AQ6" s="7">
        <v>1296920</v>
      </c>
      <c r="AR6" s="7">
        <v>22740336</v>
      </c>
      <c r="AS6" s="7">
        <v>268970</v>
      </c>
      <c r="AT6" s="7">
        <v>4546666</v>
      </c>
      <c r="AU6" s="7">
        <v>0</v>
      </c>
      <c r="AV6" s="7">
        <v>622977</v>
      </c>
      <c r="AW6" s="7">
        <v>0</v>
      </c>
      <c r="AX6" s="7">
        <v>0</v>
      </c>
      <c r="AY6" s="7">
        <v>20772722</v>
      </c>
      <c r="AZ6" s="7">
        <v>546601</v>
      </c>
      <c r="BA6" s="7">
        <v>607334.64</v>
      </c>
      <c r="BB6" s="7">
        <v>0</v>
      </c>
      <c r="BC6" s="7">
        <v>0</v>
      </c>
      <c r="BD6" s="7">
        <v>0</v>
      </c>
      <c r="BE6" s="7">
        <v>13060.96</v>
      </c>
      <c r="BF6" s="7">
        <v>0</v>
      </c>
      <c r="BG6" s="7">
        <v>1368971.8300720344</v>
      </c>
      <c r="BH6" s="7">
        <v>15267</v>
      </c>
      <c r="BI6" s="7">
        <v>622334</v>
      </c>
      <c r="BJ6" s="7">
        <v>8565159.0183333326</v>
      </c>
      <c r="BK6" s="7">
        <v>7573358.6366666667</v>
      </c>
      <c r="BL6" s="7">
        <v>250644.80333333334</v>
      </c>
      <c r="BM6" s="7">
        <v>3465911.92</v>
      </c>
      <c r="BN6" s="130">
        <v>1.0820000000000001</v>
      </c>
      <c r="BO6" s="131">
        <v>5.7317909999999998E-4</v>
      </c>
      <c r="BP6" s="161">
        <v>14525.522185400185</v>
      </c>
      <c r="BQ6" s="162">
        <v>23379082</v>
      </c>
      <c r="BR6" s="161">
        <v>921388</v>
      </c>
      <c r="BS6" s="163">
        <v>0</v>
      </c>
      <c r="BT6" s="163">
        <v>2995803.3490000069</v>
      </c>
      <c r="BU6" s="161">
        <v>49069795.359999999</v>
      </c>
      <c r="BV6" s="161">
        <v>261863.3</v>
      </c>
      <c r="BW6" s="165">
        <v>4588001.3490000069</v>
      </c>
      <c r="BX6" s="161">
        <v>921388</v>
      </c>
    </row>
    <row r="7" spans="1:76" x14ac:dyDescent="0.25">
      <c r="A7" s="164" t="s">
        <v>31</v>
      </c>
      <c r="B7" s="6" t="s">
        <v>32</v>
      </c>
      <c r="C7" s="6" t="s">
        <v>33</v>
      </c>
      <c r="D7" s="6" t="s">
        <v>37</v>
      </c>
      <c r="E7" s="6" t="s">
        <v>36</v>
      </c>
      <c r="F7" s="24" t="str">
        <f>+Tabela1[[#This Row],[WK]]&amp;Tabela1[[#This Row],[PK]]&amp;Tabela1[[#This Row],[GK]]</f>
        <v>020103</v>
      </c>
      <c r="G7" s="6" t="s">
        <v>38</v>
      </c>
      <c r="H7" s="7">
        <v>162322979.1577996</v>
      </c>
      <c r="I7" s="8">
        <v>1.371</v>
      </c>
      <c r="J7" s="7">
        <v>222544804.42000002</v>
      </c>
      <c r="K7" s="8">
        <v>7.0000000000000007E-2</v>
      </c>
      <c r="L7" s="7">
        <v>15578136.309400003</v>
      </c>
      <c r="M7" s="7">
        <v>10340798.309400003</v>
      </c>
      <c r="N7" s="9">
        <v>1.974437836435228</v>
      </c>
      <c r="O7" s="7">
        <v>11420491</v>
      </c>
      <c r="P7" s="8">
        <v>1.2949999999999999</v>
      </c>
      <c r="Q7" s="7">
        <v>14789536</v>
      </c>
      <c r="R7" s="8">
        <v>1.6E-2</v>
      </c>
      <c r="S7" s="7">
        <v>236632.576</v>
      </c>
      <c r="T7" s="7">
        <v>-240173.424</v>
      </c>
      <c r="U7" s="9">
        <v>-0.50371309085875593</v>
      </c>
      <c r="V7" s="7">
        <v>10100624.885400003</v>
      </c>
      <c r="W7" s="9">
        <v>1.7676531927441805</v>
      </c>
      <c r="X7" s="7">
        <v>11278593.597228166</v>
      </c>
      <c r="Y7" s="7">
        <v>0</v>
      </c>
      <c r="Z7" s="7">
        <v>1145872.0649999999</v>
      </c>
      <c r="AA7" s="7">
        <v>1344520.5322281667</v>
      </c>
      <c r="AB7" s="7">
        <v>6971741</v>
      </c>
      <c r="AC7" s="7">
        <v>1816460</v>
      </c>
      <c r="AD7" s="7">
        <v>1816460</v>
      </c>
      <c r="AE7" s="7">
        <v>-3240760.5068972558</v>
      </c>
      <c r="AF7" s="7">
        <v>14153835.802502748</v>
      </c>
      <c r="AG7" s="7">
        <v>236632.576</v>
      </c>
      <c r="AH7" s="7">
        <v>0</v>
      </c>
      <c r="AI7" s="7">
        <v>4372837</v>
      </c>
      <c r="AJ7" s="7">
        <v>487435</v>
      </c>
      <c r="AK7" s="7">
        <v>0</v>
      </c>
      <c r="AL7" s="7">
        <v>0</v>
      </c>
      <c r="AM7" s="7">
        <v>1471978</v>
      </c>
      <c r="AN7" s="7">
        <v>0</v>
      </c>
      <c r="AO7" s="7">
        <v>-58553</v>
      </c>
      <c r="AP7" s="7">
        <v>6124694</v>
      </c>
      <c r="AQ7" s="7">
        <v>425677</v>
      </c>
      <c r="AR7" s="7">
        <v>5237338</v>
      </c>
      <c r="AS7" s="7">
        <v>476806</v>
      </c>
      <c r="AT7" s="7">
        <v>0</v>
      </c>
      <c r="AU7" s="7">
        <v>0</v>
      </c>
      <c r="AV7" s="7">
        <v>1256148</v>
      </c>
      <c r="AW7" s="7">
        <v>0</v>
      </c>
      <c r="AX7" s="7">
        <v>-111447</v>
      </c>
      <c r="AY7" s="7">
        <v>6984967</v>
      </c>
      <c r="AZ7" s="7">
        <v>170306</v>
      </c>
      <c r="BA7" s="7">
        <v>1145872.0649999999</v>
      </c>
      <c r="BB7" s="7">
        <v>0</v>
      </c>
      <c r="BC7" s="7">
        <v>210.81</v>
      </c>
      <c r="BD7" s="7">
        <v>0.14000000000000001</v>
      </c>
      <c r="BE7" s="7">
        <v>23236.73</v>
      </c>
      <c r="BF7" s="7">
        <v>0</v>
      </c>
      <c r="BG7" s="7">
        <v>448612.5322281667</v>
      </c>
      <c r="BH7" s="7">
        <v>5003</v>
      </c>
      <c r="BI7" s="7">
        <v>895908</v>
      </c>
      <c r="BJ7" s="7">
        <v>12330317.305000002</v>
      </c>
      <c r="BK7" s="7">
        <v>10390792.426666668</v>
      </c>
      <c r="BL7" s="7">
        <v>2092285.03</v>
      </c>
      <c r="BM7" s="7">
        <v>3573529.4533333331</v>
      </c>
      <c r="BN7" s="130">
        <v>1.5089999999999999</v>
      </c>
      <c r="BO7" s="131">
        <v>1.9825140000000001E-4</v>
      </c>
      <c r="BP7" s="161">
        <v>5023.6015217588047</v>
      </c>
      <c r="BQ7" s="162">
        <v>6971741</v>
      </c>
      <c r="BR7" s="161">
        <v>233870</v>
      </c>
      <c r="BS7" s="163">
        <v>0</v>
      </c>
      <c r="BT7" s="163">
        <v>1282318.421497253</v>
      </c>
      <c r="BU7" s="161">
        <v>14153835.800000001</v>
      </c>
      <c r="BV7" s="161">
        <v>236632.58</v>
      </c>
      <c r="BW7" s="165">
        <v>1282318.421497253</v>
      </c>
      <c r="BX7" s="161">
        <v>233870</v>
      </c>
    </row>
    <row r="8" spans="1:76" x14ac:dyDescent="0.25">
      <c r="A8" s="164" t="s">
        <v>31</v>
      </c>
      <c r="B8" s="6" t="s">
        <v>32</v>
      </c>
      <c r="C8" s="6" t="s">
        <v>33</v>
      </c>
      <c r="D8" s="6" t="s">
        <v>39</v>
      </c>
      <c r="E8" s="6" t="s">
        <v>40</v>
      </c>
      <c r="F8" s="24" t="str">
        <f>+Tabela1[[#This Row],[WK]]&amp;Tabela1[[#This Row],[PK]]&amp;Tabela1[[#This Row],[GK]]</f>
        <v>020104</v>
      </c>
      <c r="G8" s="6" t="s">
        <v>41</v>
      </c>
      <c r="H8" s="7">
        <v>375101375.38559878</v>
      </c>
      <c r="I8" s="8">
        <v>1.371</v>
      </c>
      <c r="J8" s="7">
        <v>514263985.66000003</v>
      </c>
      <c r="K8" s="8">
        <v>7.0000000000000007E-2</v>
      </c>
      <c r="L8" s="7">
        <v>35998478.996200003</v>
      </c>
      <c r="M8" s="7">
        <v>23871998.996200003</v>
      </c>
      <c r="N8" s="9">
        <v>1.9685843704191162</v>
      </c>
      <c r="O8" s="7">
        <v>35180154</v>
      </c>
      <c r="P8" s="8">
        <v>1.2949999999999999</v>
      </c>
      <c r="Q8" s="7">
        <v>45558299</v>
      </c>
      <c r="R8" s="8">
        <v>1.6E-2</v>
      </c>
      <c r="S8" s="7">
        <v>728932.78399999999</v>
      </c>
      <c r="T8" s="7">
        <v>-179752.21600000001</v>
      </c>
      <c r="U8" s="9">
        <v>-0.19781576233788389</v>
      </c>
      <c r="V8" s="7">
        <v>23692246.780200005</v>
      </c>
      <c r="W8" s="9">
        <v>1.8175640109043503</v>
      </c>
      <c r="X8" s="7">
        <v>30523865.2169533</v>
      </c>
      <c r="Y8" s="7">
        <v>0</v>
      </c>
      <c r="Z8" s="7">
        <v>127222.76000000001</v>
      </c>
      <c r="AA8" s="7">
        <v>2124421.4569533006</v>
      </c>
      <c r="AB8" s="7">
        <v>26356561</v>
      </c>
      <c r="AC8" s="7">
        <v>1915660</v>
      </c>
      <c r="AD8" s="7">
        <v>6831618.4367532972</v>
      </c>
      <c r="AE8" s="7">
        <v>0</v>
      </c>
      <c r="AF8" s="7">
        <v>35998478.996200003</v>
      </c>
      <c r="AG8" s="7">
        <v>728932.78399999999</v>
      </c>
      <c r="AH8" s="7">
        <v>6831618.4367532972</v>
      </c>
      <c r="AI8" s="7">
        <v>10124823</v>
      </c>
      <c r="AJ8" s="7">
        <v>708238</v>
      </c>
      <c r="AK8" s="7">
        <v>2119064</v>
      </c>
      <c r="AL8" s="7">
        <v>1015599</v>
      </c>
      <c r="AM8" s="7">
        <v>732018</v>
      </c>
      <c r="AN8" s="7">
        <v>0</v>
      </c>
      <c r="AO8" s="7">
        <v>0</v>
      </c>
      <c r="AP8" s="7">
        <v>22386214</v>
      </c>
      <c r="AQ8" s="7">
        <v>1396377</v>
      </c>
      <c r="AR8" s="7">
        <v>12126480</v>
      </c>
      <c r="AS8" s="7">
        <v>908685</v>
      </c>
      <c r="AT8" s="7">
        <v>2408044</v>
      </c>
      <c r="AU8" s="7">
        <v>518261</v>
      </c>
      <c r="AV8" s="7">
        <v>770120</v>
      </c>
      <c r="AW8" s="7">
        <v>0</v>
      </c>
      <c r="AX8" s="7">
        <v>0</v>
      </c>
      <c r="AY8" s="7">
        <v>25283949</v>
      </c>
      <c r="AZ8" s="7">
        <v>575796</v>
      </c>
      <c r="BA8" s="7">
        <v>127222.76000000001</v>
      </c>
      <c r="BB8" s="7">
        <v>0</v>
      </c>
      <c r="BC8" s="7">
        <v>3.38</v>
      </c>
      <c r="BD8" s="7">
        <v>0</v>
      </c>
      <c r="BE8" s="7">
        <v>2713.44</v>
      </c>
      <c r="BF8" s="7">
        <v>0</v>
      </c>
      <c r="BG8" s="7">
        <v>1311135.4569533006</v>
      </c>
      <c r="BH8" s="7">
        <v>14622</v>
      </c>
      <c r="BI8" s="7">
        <v>813286</v>
      </c>
      <c r="BJ8" s="7">
        <v>11193281.235833332</v>
      </c>
      <c r="BK8" s="7">
        <v>9449429.0133333318</v>
      </c>
      <c r="BL8" s="7">
        <v>113332.40000000001</v>
      </c>
      <c r="BM8" s="7">
        <v>6748744.0899999999</v>
      </c>
      <c r="BN8" s="130">
        <v>1.0509999999999999</v>
      </c>
      <c r="BO8" s="131">
        <v>5.5577670000000003E-4</v>
      </c>
      <c r="BP8" s="161">
        <v>14084.293690858134</v>
      </c>
      <c r="BQ8" s="162">
        <v>26356561</v>
      </c>
      <c r="BR8" s="161">
        <v>536418</v>
      </c>
      <c r="BS8" s="163">
        <v>0</v>
      </c>
      <c r="BT8" s="163">
        <v>2568722.4699999988</v>
      </c>
      <c r="BU8" s="161">
        <v>35998479</v>
      </c>
      <c r="BV8" s="161">
        <v>728932.78</v>
      </c>
      <c r="BW8" s="165">
        <v>9400340.9100000001</v>
      </c>
      <c r="BX8" s="161">
        <v>536418</v>
      </c>
    </row>
    <row r="9" spans="1:76" x14ac:dyDescent="0.25">
      <c r="A9" s="164" t="s">
        <v>31</v>
      </c>
      <c r="B9" s="6" t="s">
        <v>32</v>
      </c>
      <c r="C9" s="6" t="s">
        <v>33</v>
      </c>
      <c r="D9" s="6" t="s">
        <v>42</v>
      </c>
      <c r="E9" s="6" t="s">
        <v>36</v>
      </c>
      <c r="F9" s="24" t="str">
        <f>+Tabela1[[#This Row],[WK]]&amp;Tabela1[[#This Row],[PK]]&amp;Tabela1[[#This Row],[GK]]</f>
        <v>020105</v>
      </c>
      <c r="G9" s="6" t="s">
        <v>43</v>
      </c>
      <c r="H9" s="7">
        <v>217768111.14759922</v>
      </c>
      <c r="I9" s="8">
        <v>1.371</v>
      </c>
      <c r="J9" s="7">
        <v>298560080.38</v>
      </c>
      <c r="K9" s="8">
        <v>7.0000000000000007E-2</v>
      </c>
      <c r="L9" s="7">
        <v>20899205.626600001</v>
      </c>
      <c r="M9" s="7">
        <v>12526236.626600001</v>
      </c>
      <c r="N9" s="9">
        <v>1.4960328440962818</v>
      </c>
      <c r="O9" s="7">
        <v>29812861</v>
      </c>
      <c r="P9" s="8">
        <v>1.2949999999999999</v>
      </c>
      <c r="Q9" s="7">
        <v>38607655</v>
      </c>
      <c r="R9" s="8">
        <v>1.6E-2</v>
      </c>
      <c r="S9" s="7">
        <v>617722.48</v>
      </c>
      <c r="T9" s="7">
        <v>284254.48</v>
      </c>
      <c r="U9" s="9">
        <v>0.85241906269866963</v>
      </c>
      <c r="V9" s="7">
        <v>12810491.106600001</v>
      </c>
      <c r="W9" s="9">
        <v>1.4713815888864759</v>
      </c>
      <c r="X9" s="7">
        <v>17922866.403857369</v>
      </c>
      <c r="Y9" s="7">
        <v>0</v>
      </c>
      <c r="Z9" s="7">
        <v>2030799.615</v>
      </c>
      <c r="AA9" s="7">
        <v>1206323.7888573688</v>
      </c>
      <c r="AB9" s="7">
        <v>14468259</v>
      </c>
      <c r="AC9" s="7">
        <v>217484</v>
      </c>
      <c r="AD9" s="7">
        <v>5112375.2972573675</v>
      </c>
      <c r="AE9" s="7">
        <v>0</v>
      </c>
      <c r="AF9" s="7">
        <v>20899205.626600001</v>
      </c>
      <c r="AG9" s="7">
        <v>617722.48</v>
      </c>
      <c r="AH9" s="7">
        <v>5112375.2972573675</v>
      </c>
      <c r="AI9" s="7">
        <v>6990886</v>
      </c>
      <c r="AJ9" s="7">
        <v>420426</v>
      </c>
      <c r="AK9" s="7">
        <v>2914825</v>
      </c>
      <c r="AL9" s="7">
        <v>59479</v>
      </c>
      <c r="AM9" s="7">
        <v>273514</v>
      </c>
      <c r="AN9" s="7">
        <v>0</v>
      </c>
      <c r="AO9" s="7">
        <v>0</v>
      </c>
      <c r="AP9" s="7">
        <v>11087579</v>
      </c>
      <c r="AQ9" s="7">
        <v>732004</v>
      </c>
      <c r="AR9" s="7">
        <v>8372969</v>
      </c>
      <c r="AS9" s="7">
        <v>333468</v>
      </c>
      <c r="AT9" s="7">
        <v>3337501</v>
      </c>
      <c r="AU9" s="7">
        <v>77939</v>
      </c>
      <c r="AV9" s="7">
        <v>759434</v>
      </c>
      <c r="AW9" s="7">
        <v>0</v>
      </c>
      <c r="AX9" s="7">
        <v>0</v>
      </c>
      <c r="AY9" s="7">
        <v>12766530</v>
      </c>
      <c r="AZ9" s="7">
        <v>324392</v>
      </c>
      <c r="BA9" s="7">
        <v>2030799.615</v>
      </c>
      <c r="BB9" s="7">
        <v>0</v>
      </c>
      <c r="BC9" s="7">
        <v>0</v>
      </c>
      <c r="BD9" s="7">
        <v>0.17</v>
      </c>
      <c r="BE9" s="7">
        <v>43672.77</v>
      </c>
      <c r="BF9" s="7">
        <v>0</v>
      </c>
      <c r="BG9" s="7">
        <v>653146.78885736864</v>
      </c>
      <c r="BH9" s="7">
        <v>7284</v>
      </c>
      <c r="BI9" s="7">
        <v>553177</v>
      </c>
      <c r="BJ9" s="7">
        <v>7613487.5983333327</v>
      </c>
      <c r="BK9" s="7">
        <v>6829929.3766666669</v>
      </c>
      <c r="BL9" s="7">
        <v>117554.79</v>
      </c>
      <c r="BM9" s="7">
        <v>2899123.3066666666</v>
      </c>
      <c r="BN9" s="130">
        <v>1.052</v>
      </c>
      <c r="BO9" s="131">
        <v>3.044031E-4</v>
      </c>
      <c r="BP9" s="161">
        <v>7713.9947685242751</v>
      </c>
      <c r="BQ9" s="162">
        <v>14468259</v>
      </c>
      <c r="BR9" s="161">
        <v>393414</v>
      </c>
      <c r="BS9" s="163">
        <v>0</v>
      </c>
      <c r="BT9" s="163">
        <v>1736343.5300000012</v>
      </c>
      <c r="BU9" s="161">
        <v>20899205.629999999</v>
      </c>
      <c r="BV9" s="161">
        <v>617722.48</v>
      </c>
      <c r="BW9" s="165">
        <v>6848718.830000001</v>
      </c>
      <c r="BX9" s="161">
        <v>393414</v>
      </c>
    </row>
    <row r="10" spans="1:76" x14ac:dyDescent="0.25">
      <c r="A10" s="164" t="s">
        <v>31</v>
      </c>
      <c r="B10" s="6" t="s">
        <v>32</v>
      </c>
      <c r="C10" s="6" t="s">
        <v>33</v>
      </c>
      <c r="D10" s="6" t="s">
        <v>44</v>
      </c>
      <c r="E10" s="6" t="s">
        <v>36</v>
      </c>
      <c r="F10" s="24" t="str">
        <f>+Tabela1[[#This Row],[WK]]&amp;Tabela1[[#This Row],[PK]]&amp;Tabela1[[#This Row],[GK]]</f>
        <v>020106</v>
      </c>
      <c r="G10" s="6" t="s">
        <v>45</v>
      </c>
      <c r="H10" s="7">
        <v>257834375.91739923</v>
      </c>
      <c r="I10" s="8">
        <v>1.371</v>
      </c>
      <c r="J10" s="7">
        <v>353490929.39000005</v>
      </c>
      <c r="K10" s="8">
        <v>7.0000000000000007E-2</v>
      </c>
      <c r="L10" s="7">
        <v>24744365.057300005</v>
      </c>
      <c r="M10" s="7">
        <v>15924925.057300005</v>
      </c>
      <c r="N10" s="9">
        <v>1.8056617038383396</v>
      </c>
      <c r="O10" s="7">
        <v>9828211</v>
      </c>
      <c r="P10" s="8">
        <v>1.2949999999999999</v>
      </c>
      <c r="Q10" s="7">
        <v>12727533</v>
      </c>
      <c r="R10" s="8">
        <v>1.6E-2</v>
      </c>
      <c r="S10" s="7">
        <v>203640.52799999999</v>
      </c>
      <c r="T10" s="7">
        <v>-306815.47200000001</v>
      </c>
      <c r="U10" s="9">
        <v>-0.60106154497155484</v>
      </c>
      <c r="V10" s="7">
        <v>15618109.585300006</v>
      </c>
      <c r="W10" s="9">
        <v>1.6739853890439942</v>
      </c>
      <c r="X10" s="7">
        <v>21472653.276526302</v>
      </c>
      <c r="Y10" s="7">
        <v>921639</v>
      </c>
      <c r="Z10" s="7">
        <v>51987</v>
      </c>
      <c r="AA10" s="7">
        <v>1064508.2765263019</v>
      </c>
      <c r="AB10" s="7">
        <v>16818083</v>
      </c>
      <c r="AC10" s="7">
        <v>2616436</v>
      </c>
      <c r="AD10" s="7">
        <v>5854543.6912262971</v>
      </c>
      <c r="AE10" s="7">
        <v>0</v>
      </c>
      <c r="AF10" s="7">
        <v>24744365.057300005</v>
      </c>
      <c r="AG10" s="7">
        <v>203640.52799999999</v>
      </c>
      <c r="AH10" s="7">
        <v>5854543.6912262971</v>
      </c>
      <c r="AI10" s="7">
        <v>7363660</v>
      </c>
      <c r="AJ10" s="7">
        <v>57096</v>
      </c>
      <c r="AK10" s="7">
        <v>3067524</v>
      </c>
      <c r="AL10" s="7">
        <v>7146</v>
      </c>
      <c r="AM10" s="7">
        <v>446157</v>
      </c>
      <c r="AN10" s="7">
        <v>0</v>
      </c>
      <c r="AO10" s="7">
        <v>0</v>
      </c>
      <c r="AP10" s="7">
        <v>14295429</v>
      </c>
      <c r="AQ10" s="7">
        <v>735982</v>
      </c>
      <c r="AR10" s="7">
        <v>8819440</v>
      </c>
      <c r="AS10" s="7">
        <v>510456</v>
      </c>
      <c r="AT10" s="7">
        <v>3050588</v>
      </c>
      <c r="AU10" s="7">
        <v>0</v>
      </c>
      <c r="AV10" s="7">
        <v>473295</v>
      </c>
      <c r="AW10" s="7">
        <v>0</v>
      </c>
      <c r="AX10" s="7">
        <v>0</v>
      </c>
      <c r="AY10" s="7">
        <v>16872870</v>
      </c>
      <c r="AZ10" s="7">
        <v>316282</v>
      </c>
      <c r="BA10" s="7">
        <v>51987</v>
      </c>
      <c r="BB10" s="7">
        <v>0</v>
      </c>
      <c r="BC10" s="7">
        <v>0</v>
      </c>
      <c r="BD10" s="7">
        <v>559</v>
      </c>
      <c r="BE10" s="7">
        <v>0</v>
      </c>
      <c r="BF10" s="7">
        <v>0</v>
      </c>
      <c r="BG10" s="7">
        <v>754203.27652630187</v>
      </c>
      <c r="BH10" s="7">
        <v>8411</v>
      </c>
      <c r="BI10" s="7">
        <v>310305</v>
      </c>
      <c r="BJ10" s="7">
        <v>4270636.5508333314</v>
      </c>
      <c r="BK10" s="7">
        <v>3372153.3333333316</v>
      </c>
      <c r="BL10" s="7">
        <v>30512.2</v>
      </c>
      <c r="BM10" s="7">
        <v>3532908.47</v>
      </c>
      <c r="BN10" s="130">
        <v>0.97099999999999997</v>
      </c>
      <c r="BO10" s="131">
        <v>3.4280939999999999E-4</v>
      </c>
      <c r="BP10" s="161">
        <v>8687.4989072757817</v>
      </c>
      <c r="BQ10" s="162">
        <v>16818083</v>
      </c>
      <c r="BR10" s="161">
        <v>454643</v>
      </c>
      <c r="BS10" s="163">
        <v>0</v>
      </c>
      <c r="BT10" s="163">
        <v>2195024.2599999979</v>
      </c>
      <c r="BU10" s="161">
        <v>24744365.059999999</v>
      </c>
      <c r="BV10" s="161">
        <v>203640.53</v>
      </c>
      <c r="BW10" s="165">
        <v>8049567.9499999983</v>
      </c>
      <c r="BX10" s="161">
        <v>454643</v>
      </c>
    </row>
    <row r="11" spans="1:76" x14ac:dyDescent="0.25">
      <c r="A11" s="164" t="s">
        <v>31</v>
      </c>
      <c r="B11" s="6" t="s">
        <v>32</v>
      </c>
      <c r="C11" s="6" t="s">
        <v>32</v>
      </c>
      <c r="D11" s="6" t="s">
        <v>33</v>
      </c>
      <c r="E11" s="6" t="s">
        <v>34</v>
      </c>
      <c r="F11" s="24" t="str">
        <f>+Tabela1[[#This Row],[WK]]&amp;Tabela1[[#This Row],[PK]]&amp;Tabela1[[#This Row],[GK]]</f>
        <v>020201</v>
      </c>
      <c r="G11" s="6" t="s">
        <v>46</v>
      </c>
      <c r="H11" s="7">
        <v>850766564.49780381</v>
      </c>
      <c r="I11" s="8">
        <v>1.371</v>
      </c>
      <c r="J11" s="7">
        <v>1166400959.9299998</v>
      </c>
      <c r="K11" s="8">
        <v>7.0000000000000007E-2</v>
      </c>
      <c r="L11" s="7">
        <v>81648067.195099995</v>
      </c>
      <c r="M11" s="7">
        <v>48635311.195099995</v>
      </c>
      <c r="N11" s="9">
        <v>1.4732278394175873</v>
      </c>
      <c r="O11" s="7">
        <v>87709369</v>
      </c>
      <c r="P11" s="8">
        <v>1.2949999999999999</v>
      </c>
      <c r="Q11" s="7">
        <v>113583633</v>
      </c>
      <c r="R11" s="8">
        <v>1.6E-2</v>
      </c>
      <c r="S11" s="7">
        <v>1817338.128</v>
      </c>
      <c r="T11" s="7">
        <v>263210.12800000003</v>
      </c>
      <c r="U11" s="9">
        <v>0.1693619367259325</v>
      </c>
      <c r="V11" s="7">
        <v>48898521.323100001</v>
      </c>
      <c r="W11" s="9">
        <v>1.4146059946595129</v>
      </c>
      <c r="X11" s="7">
        <v>65778813.550214507</v>
      </c>
      <c r="Y11" s="7">
        <v>13408155</v>
      </c>
      <c r="Z11" s="7">
        <v>124030.22500000002</v>
      </c>
      <c r="AA11" s="7">
        <v>4336561.325214508</v>
      </c>
      <c r="AB11" s="7">
        <v>42522491</v>
      </c>
      <c r="AC11" s="7">
        <v>5387576</v>
      </c>
      <c r="AD11" s="7">
        <v>16880292.227114514</v>
      </c>
      <c r="AE11" s="7">
        <v>0</v>
      </c>
      <c r="AF11" s="7">
        <v>81648067.195099995</v>
      </c>
      <c r="AG11" s="7">
        <v>1817338.128</v>
      </c>
      <c r="AH11" s="7">
        <v>16880292.227114514</v>
      </c>
      <c r="AI11" s="7">
        <v>27563508</v>
      </c>
      <c r="AJ11" s="7">
        <v>1538303</v>
      </c>
      <c r="AK11" s="7">
        <v>21357034</v>
      </c>
      <c r="AL11" s="7">
        <v>125564</v>
      </c>
      <c r="AM11" s="7">
        <v>1274347</v>
      </c>
      <c r="AN11" s="7">
        <v>0</v>
      </c>
      <c r="AO11" s="7">
        <v>0</v>
      </c>
      <c r="AP11" s="7">
        <v>34546127</v>
      </c>
      <c r="AQ11" s="7">
        <v>2375035</v>
      </c>
      <c r="AR11" s="7">
        <v>33012756</v>
      </c>
      <c r="AS11" s="7">
        <v>1554128</v>
      </c>
      <c r="AT11" s="7">
        <v>22424997</v>
      </c>
      <c r="AU11" s="7">
        <v>120516</v>
      </c>
      <c r="AV11" s="7">
        <v>1350787</v>
      </c>
      <c r="AW11" s="7">
        <v>0</v>
      </c>
      <c r="AX11" s="7">
        <v>0</v>
      </c>
      <c r="AY11" s="7">
        <v>38466037</v>
      </c>
      <c r="AZ11" s="7">
        <v>991018</v>
      </c>
      <c r="BA11" s="7">
        <v>124030.22500000002</v>
      </c>
      <c r="BB11" s="7">
        <v>0</v>
      </c>
      <c r="BC11" s="7">
        <v>28.21</v>
      </c>
      <c r="BD11" s="7">
        <v>1237.67</v>
      </c>
      <c r="BE11" s="7">
        <v>3.91</v>
      </c>
      <c r="BF11" s="7">
        <v>0</v>
      </c>
      <c r="BG11" s="7">
        <v>2513144.325214508</v>
      </c>
      <c r="BH11" s="7">
        <v>28027</v>
      </c>
      <c r="BI11" s="7">
        <v>1823417</v>
      </c>
      <c r="BJ11" s="7">
        <v>25095849.3825</v>
      </c>
      <c r="BK11" s="7">
        <v>17482145.633333333</v>
      </c>
      <c r="BL11" s="7">
        <v>10776607.106666667</v>
      </c>
      <c r="BM11" s="7">
        <v>8901600.7833333351</v>
      </c>
      <c r="BN11" s="130">
        <v>0.85799999999999998</v>
      </c>
      <c r="BO11" s="131">
        <v>1.0347062000000001E-3</v>
      </c>
      <c r="BP11" s="161">
        <v>26220.578586085041</v>
      </c>
      <c r="BQ11" s="162">
        <v>42522491</v>
      </c>
      <c r="BR11" s="161">
        <v>1431937</v>
      </c>
      <c r="BS11" s="163">
        <v>0</v>
      </c>
      <c r="BT11" s="163">
        <v>3006478.2399999946</v>
      </c>
      <c r="BU11" s="161">
        <v>81648067.200000003</v>
      </c>
      <c r="BV11" s="161">
        <v>1817338.13</v>
      </c>
      <c r="BW11" s="165">
        <v>19886770.469999995</v>
      </c>
      <c r="BX11" s="161">
        <v>1431937</v>
      </c>
    </row>
    <row r="12" spans="1:76" x14ac:dyDescent="0.25">
      <c r="A12" s="164" t="s">
        <v>31</v>
      </c>
      <c r="B12" s="6" t="s">
        <v>32</v>
      </c>
      <c r="C12" s="6" t="s">
        <v>32</v>
      </c>
      <c r="D12" s="6" t="s">
        <v>32</v>
      </c>
      <c r="E12" s="6" t="s">
        <v>34</v>
      </c>
      <c r="F12" s="24" t="str">
        <f>+Tabela1[[#This Row],[WK]]&amp;Tabela1[[#This Row],[PK]]&amp;Tabela1[[#This Row],[GK]]</f>
        <v>020202</v>
      </c>
      <c r="G12" s="6" t="s">
        <v>47</v>
      </c>
      <c r="H12" s="7">
        <v>1047841813.8574021</v>
      </c>
      <c r="I12" s="8">
        <v>1.371</v>
      </c>
      <c r="J12" s="7">
        <v>1436591126.8</v>
      </c>
      <c r="K12" s="8">
        <v>7.0000000000000007E-2</v>
      </c>
      <c r="L12" s="7">
        <v>100561378.876</v>
      </c>
      <c r="M12" s="7">
        <v>57332133.876000002</v>
      </c>
      <c r="N12" s="9">
        <v>1.3262349105564994</v>
      </c>
      <c r="O12" s="7">
        <v>185854816</v>
      </c>
      <c r="P12" s="8">
        <v>1.2949999999999999</v>
      </c>
      <c r="Q12" s="7">
        <v>240681987</v>
      </c>
      <c r="R12" s="8">
        <v>1.6E-2</v>
      </c>
      <c r="S12" s="7">
        <v>3850911.7919999999</v>
      </c>
      <c r="T12" s="7">
        <v>592890.7919999999</v>
      </c>
      <c r="U12" s="9">
        <v>0.18197881229126511</v>
      </c>
      <c r="V12" s="7">
        <v>57925024.667999998</v>
      </c>
      <c r="W12" s="9">
        <v>1.246040682796876</v>
      </c>
      <c r="X12" s="7">
        <v>49732140.108517766</v>
      </c>
      <c r="Y12" s="7">
        <v>0</v>
      </c>
      <c r="Z12" s="7">
        <v>0</v>
      </c>
      <c r="AA12" s="7">
        <v>4463349.108517766</v>
      </c>
      <c r="AB12" s="7">
        <v>45268791</v>
      </c>
      <c r="AC12" s="7">
        <v>0</v>
      </c>
      <c r="AD12" s="7">
        <v>0</v>
      </c>
      <c r="AE12" s="7">
        <v>0</v>
      </c>
      <c r="AF12" s="7">
        <v>100561378.876</v>
      </c>
      <c r="AG12" s="7">
        <v>3850911.7919999999</v>
      </c>
      <c r="AH12" s="7">
        <v>0</v>
      </c>
      <c r="AI12" s="7">
        <v>36093613</v>
      </c>
      <c r="AJ12" s="7">
        <v>3696254</v>
      </c>
      <c r="AK12" s="7">
        <v>4951906</v>
      </c>
      <c r="AL12" s="7">
        <v>396649</v>
      </c>
      <c r="AM12" s="7">
        <v>1332624</v>
      </c>
      <c r="AN12" s="7">
        <v>0</v>
      </c>
      <c r="AO12" s="7">
        <v>0</v>
      </c>
      <c r="AP12" s="7">
        <v>35979338</v>
      </c>
      <c r="AQ12" s="7">
        <v>2856407</v>
      </c>
      <c r="AR12" s="7">
        <v>43229245</v>
      </c>
      <c r="AS12" s="7">
        <v>3258021</v>
      </c>
      <c r="AT12" s="7">
        <v>6401118</v>
      </c>
      <c r="AU12" s="7">
        <v>527479</v>
      </c>
      <c r="AV12" s="7">
        <v>1431078</v>
      </c>
      <c r="AW12" s="7">
        <v>0</v>
      </c>
      <c r="AX12" s="7">
        <v>0</v>
      </c>
      <c r="AY12" s="7">
        <v>40876742</v>
      </c>
      <c r="AZ12" s="7">
        <v>1218092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2745117.1085177665</v>
      </c>
      <c r="BH12" s="7">
        <v>30614</v>
      </c>
      <c r="BI12" s="7">
        <v>1718232</v>
      </c>
      <c r="BJ12" s="7">
        <v>23648111.234166667</v>
      </c>
      <c r="BK12" s="7">
        <v>18690737.166666664</v>
      </c>
      <c r="BL12" s="7">
        <v>2497679.64</v>
      </c>
      <c r="BM12" s="7">
        <v>14834136.990000002</v>
      </c>
      <c r="BN12" s="130">
        <v>1.0640000000000001</v>
      </c>
      <c r="BO12" s="131">
        <v>1.1333250999999999E-3</v>
      </c>
      <c r="BP12" s="161">
        <v>28719.872870361778</v>
      </c>
      <c r="BQ12" s="162">
        <v>45268791</v>
      </c>
      <c r="BR12" s="161">
        <v>1589331</v>
      </c>
      <c r="BS12" s="163">
        <v>0</v>
      </c>
      <c r="BT12" s="163">
        <v>0</v>
      </c>
      <c r="BU12" s="161">
        <v>100561378.88</v>
      </c>
      <c r="BV12" s="161">
        <v>3850911.79</v>
      </c>
      <c r="BW12" s="165">
        <v>0</v>
      </c>
      <c r="BX12" s="161">
        <v>1589331</v>
      </c>
    </row>
    <row r="13" spans="1:76" x14ac:dyDescent="0.25">
      <c r="A13" s="164" t="s">
        <v>31</v>
      </c>
      <c r="B13" s="6" t="s">
        <v>32</v>
      </c>
      <c r="C13" s="6" t="s">
        <v>32</v>
      </c>
      <c r="D13" s="6" t="s">
        <v>37</v>
      </c>
      <c r="E13" s="6" t="s">
        <v>40</v>
      </c>
      <c r="F13" s="24" t="str">
        <f>+Tabela1[[#This Row],[WK]]&amp;Tabela1[[#This Row],[PK]]&amp;Tabela1[[#This Row],[GK]]</f>
        <v>020203</v>
      </c>
      <c r="G13" s="6" t="s">
        <v>48</v>
      </c>
      <c r="H13" s="7">
        <v>263904541.45099947</v>
      </c>
      <c r="I13" s="8">
        <v>1.371</v>
      </c>
      <c r="J13" s="7">
        <v>361813126.32999998</v>
      </c>
      <c r="K13" s="8">
        <v>7.0000000000000007E-2</v>
      </c>
      <c r="L13" s="7">
        <v>25326918.8431</v>
      </c>
      <c r="M13" s="7">
        <v>13989600.8431</v>
      </c>
      <c r="N13" s="9">
        <v>1.233942705241222</v>
      </c>
      <c r="O13" s="7">
        <v>32352925</v>
      </c>
      <c r="P13" s="8">
        <v>1.2949999999999999</v>
      </c>
      <c r="Q13" s="7">
        <v>41897038</v>
      </c>
      <c r="R13" s="8">
        <v>1.6E-2</v>
      </c>
      <c r="S13" s="7">
        <v>670352.60800000001</v>
      </c>
      <c r="T13" s="7">
        <v>137282.60800000001</v>
      </c>
      <c r="U13" s="9">
        <v>0.2575320464479337</v>
      </c>
      <c r="V13" s="7">
        <v>14126883.451099999</v>
      </c>
      <c r="W13" s="9">
        <v>1.1900944982674533</v>
      </c>
      <c r="X13" s="7">
        <v>19535396.218057971</v>
      </c>
      <c r="Y13" s="7">
        <v>4819038</v>
      </c>
      <c r="Z13" s="7">
        <v>294986.23500000004</v>
      </c>
      <c r="AA13" s="7">
        <v>1193289.9830579713</v>
      </c>
      <c r="AB13" s="7">
        <v>13228082</v>
      </c>
      <c r="AC13" s="7">
        <v>0</v>
      </c>
      <c r="AD13" s="7">
        <v>5408512.7669579713</v>
      </c>
      <c r="AE13" s="7">
        <v>0</v>
      </c>
      <c r="AF13" s="7">
        <v>25326918.8431</v>
      </c>
      <c r="AG13" s="7">
        <v>670352.60800000001</v>
      </c>
      <c r="AH13" s="7">
        <v>5408512.7669579713</v>
      </c>
      <c r="AI13" s="7">
        <v>9465924</v>
      </c>
      <c r="AJ13" s="7">
        <v>540462</v>
      </c>
      <c r="AK13" s="7">
        <v>4439154</v>
      </c>
      <c r="AL13" s="7">
        <v>176527</v>
      </c>
      <c r="AM13" s="7">
        <v>540281</v>
      </c>
      <c r="AN13" s="7">
        <v>0</v>
      </c>
      <c r="AO13" s="7">
        <v>0</v>
      </c>
      <c r="AP13" s="7">
        <v>9631779</v>
      </c>
      <c r="AQ13" s="7">
        <v>879200</v>
      </c>
      <c r="AR13" s="7">
        <v>11337318</v>
      </c>
      <c r="AS13" s="7">
        <v>533070</v>
      </c>
      <c r="AT13" s="7">
        <v>4870749</v>
      </c>
      <c r="AU13" s="7">
        <v>186895</v>
      </c>
      <c r="AV13" s="7">
        <v>568602</v>
      </c>
      <c r="AW13" s="7">
        <v>0</v>
      </c>
      <c r="AX13" s="7">
        <v>0</v>
      </c>
      <c r="AY13" s="7">
        <v>11880309</v>
      </c>
      <c r="AZ13" s="7">
        <v>369807</v>
      </c>
      <c r="BA13" s="7">
        <v>294986.23500000004</v>
      </c>
      <c r="BB13" s="7">
        <v>0</v>
      </c>
      <c r="BC13" s="7">
        <v>0</v>
      </c>
      <c r="BD13" s="7">
        <v>3129.03</v>
      </c>
      <c r="BE13" s="7">
        <v>85.73</v>
      </c>
      <c r="BF13" s="7">
        <v>0</v>
      </c>
      <c r="BG13" s="7">
        <v>798409.98305797135</v>
      </c>
      <c r="BH13" s="7">
        <v>8904</v>
      </c>
      <c r="BI13" s="7">
        <v>394880</v>
      </c>
      <c r="BJ13" s="7">
        <v>5434851.6383333346</v>
      </c>
      <c r="BK13" s="7">
        <v>2321581.950000002</v>
      </c>
      <c r="BL13" s="7">
        <v>3108326.2333333329</v>
      </c>
      <c r="BM13" s="7">
        <v>6236426.2866666662</v>
      </c>
      <c r="BN13" s="130">
        <v>0.84799999999999998</v>
      </c>
      <c r="BO13" s="131">
        <v>3.4627440000000001E-4</v>
      </c>
      <c r="BP13" s="161">
        <v>8775.5445025585486</v>
      </c>
      <c r="BQ13" s="162">
        <v>13228082</v>
      </c>
      <c r="BR13" s="161">
        <v>453737</v>
      </c>
      <c r="BS13" s="163">
        <v>0</v>
      </c>
      <c r="BT13" s="163">
        <v>1294702.7819420286</v>
      </c>
      <c r="BU13" s="161">
        <v>25326918.84</v>
      </c>
      <c r="BV13" s="161">
        <v>670352.61</v>
      </c>
      <c r="BW13" s="165">
        <v>6703215.5519420281</v>
      </c>
      <c r="BX13" s="161">
        <v>453737</v>
      </c>
    </row>
    <row r="14" spans="1:76" x14ac:dyDescent="0.25">
      <c r="A14" s="164" t="s">
        <v>31</v>
      </c>
      <c r="B14" s="6" t="s">
        <v>32</v>
      </c>
      <c r="C14" s="6" t="s">
        <v>32</v>
      </c>
      <c r="D14" s="6" t="s">
        <v>39</v>
      </c>
      <c r="E14" s="6" t="s">
        <v>34</v>
      </c>
      <c r="F14" s="24" t="str">
        <f>+Tabela1[[#This Row],[WK]]&amp;Tabela1[[#This Row],[PK]]&amp;Tabela1[[#This Row],[GK]]</f>
        <v>020204</v>
      </c>
      <c r="G14" s="6" t="s">
        <v>49</v>
      </c>
      <c r="H14" s="7">
        <v>154510613.79559991</v>
      </c>
      <c r="I14" s="8">
        <v>1.371</v>
      </c>
      <c r="J14" s="7">
        <v>211834051.50999999</v>
      </c>
      <c r="K14" s="8">
        <v>7.0000000000000007E-2</v>
      </c>
      <c r="L14" s="7">
        <v>14828383.605700001</v>
      </c>
      <c r="M14" s="7">
        <v>9926723.6057000011</v>
      </c>
      <c r="N14" s="9">
        <v>2.0251758803548188</v>
      </c>
      <c r="O14" s="7">
        <v>2298231</v>
      </c>
      <c r="P14" s="8">
        <v>1.2949999999999999</v>
      </c>
      <c r="Q14" s="7">
        <v>2976209</v>
      </c>
      <c r="R14" s="8">
        <v>1.6E-2</v>
      </c>
      <c r="S14" s="7">
        <v>47619.344000000005</v>
      </c>
      <c r="T14" s="7">
        <v>-199603.65599999999</v>
      </c>
      <c r="U14" s="9">
        <v>-0.80738303475000295</v>
      </c>
      <c r="V14" s="7">
        <v>9727119.9497000016</v>
      </c>
      <c r="W14" s="9">
        <v>1.8891709036115214</v>
      </c>
      <c r="X14" s="7">
        <v>13199480.586596742</v>
      </c>
      <c r="Y14" s="7">
        <v>4558197</v>
      </c>
      <c r="Z14" s="7">
        <v>1791.645</v>
      </c>
      <c r="AA14" s="7">
        <v>895537.94159674179</v>
      </c>
      <c r="AB14" s="7">
        <v>7024834</v>
      </c>
      <c r="AC14" s="7">
        <v>719120</v>
      </c>
      <c r="AD14" s="7">
        <v>3472360.6368967411</v>
      </c>
      <c r="AE14" s="7">
        <v>0</v>
      </c>
      <c r="AF14" s="7">
        <v>14828383.605700001</v>
      </c>
      <c r="AG14" s="7">
        <v>47619.344000000005</v>
      </c>
      <c r="AH14" s="7">
        <v>3472360.6368967411</v>
      </c>
      <c r="AI14" s="7">
        <v>4092568</v>
      </c>
      <c r="AJ14" s="7">
        <v>539435</v>
      </c>
      <c r="AK14" s="7">
        <v>4663475</v>
      </c>
      <c r="AL14" s="7">
        <v>0</v>
      </c>
      <c r="AM14" s="7">
        <v>424069</v>
      </c>
      <c r="AN14" s="7">
        <v>0</v>
      </c>
      <c r="AO14" s="7">
        <v>0</v>
      </c>
      <c r="AP14" s="7">
        <v>5316606</v>
      </c>
      <c r="AQ14" s="7">
        <v>461481</v>
      </c>
      <c r="AR14" s="7">
        <v>4901660</v>
      </c>
      <c r="AS14" s="7">
        <v>247223</v>
      </c>
      <c r="AT14" s="7">
        <v>5458621</v>
      </c>
      <c r="AU14" s="7">
        <v>0</v>
      </c>
      <c r="AV14" s="7">
        <v>706169</v>
      </c>
      <c r="AW14" s="7">
        <v>0</v>
      </c>
      <c r="AX14" s="7">
        <v>0</v>
      </c>
      <c r="AY14" s="7">
        <v>6378050</v>
      </c>
      <c r="AZ14" s="7">
        <v>189769</v>
      </c>
      <c r="BA14" s="7">
        <v>1791.645</v>
      </c>
      <c r="BB14" s="7">
        <v>0</v>
      </c>
      <c r="BC14" s="7">
        <v>0</v>
      </c>
      <c r="BD14" s="7">
        <v>0</v>
      </c>
      <c r="BE14" s="7">
        <v>38.53</v>
      </c>
      <c r="BF14" s="7">
        <v>0</v>
      </c>
      <c r="BG14" s="7">
        <v>529403.94159674179</v>
      </c>
      <c r="BH14" s="7">
        <v>5904</v>
      </c>
      <c r="BI14" s="7">
        <v>366134</v>
      </c>
      <c r="BJ14" s="7">
        <v>5039071.4499999993</v>
      </c>
      <c r="BK14" s="7">
        <v>3116774.7233333322</v>
      </c>
      <c r="BL14" s="7">
        <v>2617965.2100000004</v>
      </c>
      <c r="BM14" s="7">
        <v>2453256.4866666668</v>
      </c>
      <c r="BN14" s="130">
        <v>0.78100000000000003</v>
      </c>
      <c r="BO14" s="131">
        <v>2.231162E-4</v>
      </c>
      <c r="BP14" s="161">
        <v>5653.9279425331615</v>
      </c>
      <c r="BQ14" s="162">
        <v>7024834</v>
      </c>
      <c r="BR14" s="161">
        <v>285205</v>
      </c>
      <c r="BS14" s="163">
        <v>0</v>
      </c>
      <c r="BT14" s="163">
        <v>1318333.0300000012</v>
      </c>
      <c r="BU14" s="161">
        <v>14828383.609999999</v>
      </c>
      <c r="BV14" s="161">
        <v>47619.34</v>
      </c>
      <c r="BW14" s="165">
        <v>4790693.6700000018</v>
      </c>
      <c r="BX14" s="161">
        <v>285205</v>
      </c>
    </row>
    <row r="15" spans="1:76" x14ac:dyDescent="0.25">
      <c r="A15" s="164" t="s">
        <v>31</v>
      </c>
      <c r="B15" s="6" t="s">
        <v>32</v>
      </c>
      <c r="C15" s="6" t="s">
        <v>32</v>
      </c>
      <c r="D15" s="6" t="s">
        <v>42</v>
      </c>
      <c r="E15" s="6" t="s">
        <v>36</v>
      </c>
      <c r="F15" s="24" t="str">
        <f>+Tabela1[[#This Row],[WK]]&amp;Tabela1[[#This Row],[PK]]&amp;Tabela1[[#This Row],[GK]]</f>
        <v>020205</v>
      </c>
      <c r="G15" s="6" t="s">
        <v>47</v>
      </c>
      <c r="H15" s="7">
        <v>268455373.06559968</v>
      </c>
      <c r="I15" s="8">
        <v>1.371</v>
      </c>
      <c r="J15" s="7">
        <v>368052316.48000002</v>
      </c>
      <c r="K15" s="8">
        <v>7.0000000000000007E-2</v>
      </c>
      <c r="L15" s="7">
        <v>25763662.153600004</v>
      </c>
      <c r="M15" s="7">
        <v>15257570.153600004</v>
      </c>
      <c r="N15" s="9">
        <v>1.4522593323568844</v>
      </c>
      <c r="O15" s="7">
        <v>7328405</v>
      </c>
      <c r="P15" s="8">
        <v>1.2949999999999999</v>
      </c>
      <c r="Q15" s="7">
        <v>9490284</v>
      </c>
      <c r="R15" s="8">
        <v>1.6E-2</v>
      </c>
      <c r="S15" s="7">
        <v>151844.54399999999</v>
      </c>
      <c r="T15" s="7">
        <v>71173.543999999994</v>
      </c>
      <c r="U15" s="9">
        <v>0.88226926652700466</v>
      </c>
      <c r="V15" s="7">
        <v>15328743.697600003</v>
      </c>
      <c r="W15" s="9">
        <v>1.447916015273035</v>
      </c>
      <c r="X15" s="7">
        <v>18713767.217329696</v>
      </c>
      <c r="Y15" s="7">
        <v>0</v>
      </c>
      <c r="Z15" s="7">
        <v>96643.43</v>
      </c>
      <c r="AA15" s="7">
        <v>1293447.7873296966</v>
      </c>
      <c r="AB15" s="7">
        <v>12654065</v>
      </c>
      <c r="AC15" s="7">
        <v>4669611</v>
      </c>
      <c r="AD15" s="7">
        <v>4669611</v>
      </c>
      <c r="AE15" s="7">
        <v>0</v>
      </c>
      <c r="AF15" s="7">
        <v>25763662.153600004</v>
      </c>
      <c r="AG15" s="7">
        <v>151844.54399999999</v>
      </c>
      <c r="AH15" s="7">
        <v>4669611</v>
      </c>
      <c r="AI15" s="7">
        <v>8771905</v>
      </c>
      <c r="AJ15" s="7">
        <v>91294</v>
      </c>
      <c r="AK15" s="7">
        <v>5269329</v>
      </c>
      <c r="AL15" s="7">
        <v>0</v>
      </c>
      <c r="AM15" s="7">
        <v>344148</v>
      </c>
      <c r="AN15" s="7">
        <v>0</v>
      </c>
      <c r="AO15" s="7">
        <v>0</v>
      </c>
      <c r="AP15" s="7">
        <v>10858139</v>
      </c>
      <c r="AQ15" s="7">
        <v>819526</v>
      </c>
      <c r="AR15" s="7">
        <v>10506092</v>
      </c>
      <c r="AS15" s="7">
        <v>80671</v>
      </c>
      <c r="AT15" s="7">
        <v>5814922</v>
      </c>
      <c r="AU15" s="7">
        <v>0</v>
      </c>
      <c r="AV15" s="7">
        <v>538397</v>
      </c>
      <c r="AW15" s="7">
        <v>0</v>
      </c>
      <c r="AX15" s="7">
        <v>0</v>
      </c>
      <c r="AY15" s="7">
        <v>12508173</v>
      </c>
      <c r="AZ15" s="7">
        <v>329258</v>
      </c>
      <c r="BA15" s="7">
        <v>96643.43</v>
      </c>
      <c r="BB15" s="7">
        <v>0</v>
      </c>
      <c r="BC15" s="7">
        <v>0</v>
      </c>
      <c r="BD15" s="7">
        <v>568.37</v>
      </c>
      <c r="BE15" s="7">
        <v>941.28</v>
      </c>
      <c r="BF15" s="7">
        <v>0.5</v>
      </c>
      <c r="BG15" s="7">
        <v>820647.78732969658</v>
      </c>
      <c r="BH15" s="7">
        <v>9152</v>
      </c>
      <c r="BI15" s="7">
        <v>472800</v>
      </c>
      <c r="BJ15" s="7">
        <v>6507224.4308333313</v>
      </c>
      <c r="BK15" s="7">
        <v>4765771.8933333317</v>
      </c>
      <c r="BL15" s="7">
        <v>830544.12333333341</v>
      </c>
      <c r="BM15" s="7">
        <v>5304721.9033333333</v>
      </c>
      <c r="BN15" s="130">
        <v>1.0680000000000001</v>
      </c>
      <c r="BO15" s="131">
        <v>3.0320379999999999E-4</v>
      </c>
      <c r="BP15" s="161">
        <v>7683.979224677877</v>
      </c>
      <c r="BQ15" s="162">
        <v>12654065</v>
      </c>
      <c r="BR15" s="161">
        <v>504782</v>
      </c>
      <c r="BS15" s="163">
        <v>0</v>
      </c>
      <c r="BT15" s="163">
        <v>2197177.0500000007</v>
      </c>
      <c r="BU15" s="161">
        <v>25763662.149999999</v>
      </c>
      <c r="BV15" s="161">
        <v>151844.54</v>
      </c>
      <c r="BW15" s="165">
        <v>6866788.0500000007</v>
      </c>
      <c r="BX15" s="161">
        <v>504782</v>
      </c>
    </row>
    <row r="16" spans="1:76" x14ac:dyDescent="0.25">
      <c r="A16" s="164" t="s">
        <v>31</v>
      </c>
      <c r="B16" s="6" t="s">
        <v>32</v>
      </c>
      <c r="C16" s="6" t="s">
        <v>32</v>
      </c>
      <c r="D16" s="6" t="s">
        <v>44</v>
      </c>
      <c r="E16" s="6" t="s">
        <v>36</v>
      </c>
      <c r="F16" s="24" t="str">
        <f>+Tabela1[[#This Row],[WK]]&amp;Tabela1[[#This Row],[PK]]&amp;Tabela1[[#This Row],[GK]]</f>
        <v>020206</v>
      </c>
      <c r="G16" s="6" t="s">
        <v>50</v>
      </c>
      <c r="H16" s="7">
        <v>211912986.3825992</v>
      </c>
      <c r="I16" s="8">
        <v>1.371</v>
      </c>
      <c r="J16" s="7">
        <v>290532704.33000004</v>
      </c>
      <c r="K16" s="8">
        <v>7.0000000000000007E-2</v>
      </c>
      <c r="L16" s="7">
        <v>20337289.303100005</v>
      </c>
      <c r="M16" s="7">
        <v>12995198.303100005</v>
      </c>
      <c r="N16" s="9">
        <v>1.769958762851074</v>
      </c>
      <c r="O16" s="7">
        <v>10425568</v>
      </c>
      <c r="P16" s="8">
        <v>1.2949999999999999</v>
      </c>
      <c r="Q16" s="7">
        <v>13501111</v>
      </c>
      <c r="R16" s="8">
        <v>1.6E-2</v>
      </c>
      <c r="S16" s="7">
        <v>216017.77600000001</v>
      </c>
      <c r="T16" s="7">
        <v>77607.776000000013</v>
      </c>
      <c r="U16" s="9">
        <v>0.56070931291091697</v>
      </c>
      <c r="V16" s="7">
        <v>13072806.079100005</v>
      </c>
      <c r="W16" s="9">
        <v>1.7475842967068658</v>
      </c>
      <c r="X16" s="7">
        <v>21189869.101455979</v>
      </c>
      <c r="Y16" s="7">
        <v>0</v>
      </c>
      <c r="Z16" s="7">
        <v>166988.47500000001</v>
      </c>
      <c r="AA16" s="7">
        <v>1208369.6264559776</v>
      </c>
      <c r="AB16" s="7">
        <v>13383266</v>
      </c>
      <c r="AC16" s="7">
        <v>6431245</v>
      </c>
      <c r="AD16" s="7">
        <v>8117063.0223559719</v>
      </c>
      <c r="AE16" s="7">
        <v>0</v>
      </c>
      <c r="AF16" s="7">
        <v>20337289.303100005</v>
      </c>
      <c r="AG16" s="7">
        <v>216017.77600000001</v>
      </c>
      <c r="AH16" s="7">
        <v>8117063.0223559719</v>
      </c>
      <c r="AI16" s="7">
        <v>6130169</v>
      </c>
      <c r="AJ16" s="7">
        <v>133780</v>
      </c>
      <c r="AK16" s="7">
        <v>6202728</v>
      </c>
      <c r="AL16" s="7">
        <v>0</v>
      </c>
      <c r="AM16" s="7">
        <v>477291</v>
      </c>
      <c r="AN16" s="7">
        <v>0</v>
      </c>
      <c r="AO16" s="7">
        <v>0</v>
      </c>
      <c r="AP16" s="7">
        <v>10725277</v>
      </c>
      <c r="AQ16" s="7">
        <v>716091</v>
      </c>
      <c r="AR16" s="7">
        <v>7342091</v>
      </c>
      <c r="AS16" s="7">
        <v>138410</v>
      </c>
      <c r="AT16" s="7">
        <v>6913468</v>
      </c>
      <c r="AU16" s="7">
        <v>0</v>
      </c>
      <c r="AV16" s="7">
        <v>850942</v>
      </c>
      <c r="AW16" s="7">
        <v>0</v>
      </c>
      <c r="AX16" s="7">
        <v>0</v>
      </c>
      <c r="AY16" s="7">
        <v>12456498</v>
      </c>
      <c r="AZ16" s="7">
        <v>291953</v>
      </c>
      <c r="BA16" s="7">
        <v>166988.47500000001</v>
      </c>
      <c r="BB16" s="7">
        <v>0</v>
      </c>
      <c r="BC16" s="7">
        <v>44.2</v>
      </c>
      <c r="BD16" s="7">
        <v>0</v>
      </c>
      <c r="BE16" s="7">
        <v>3080.41</v>
      </c>
      <c r="BF16" s="7">
        <v>324.11</v>
      </c>
      <c r="BG16" s="7">
        <v>638261.62645597756</v>
      </c>
      <c r="BH16" s="7">
        <v>7118</v>
      </c>
      <c r="BI16" s="7">
        <v>570108</v>
      </c>
      <c r="BJ16" s="7">
        <v>7846458.4158333298</v>
      </c>
      <c r="BK16" s="7">
        <v>6455622.7199999969</v>
      </c>
      <c r="BL16" s="7">
        <v>138163.79333333333</v>
      </c>
      <c r="BM16" s="7">
        <v>5287015.1966666672</v>
      </c>
      <c r="BN16" s="130">
        <v>1.008</v>
      </c>
      <c r="BO16" s="131">
        <v>2.3734909999999999E-4</v>
      </c>
      <c r="BP16" s="161">
        <v>6015.114986818151</v>
      </c>
      <c r="BQ16" s="162">
        <v>13383266</v>
      </c>
      <c r="BR16" s="161">
        <v>393143</v>
      </c>
      <c r="BS16" s="163">
        <v>0</v>
      </c>
      <c r="BT16" s="163">
        <v>1716134.898544021</v>
      </c>
      <c r="BU16" s="161">
        <v>20337289.300000001</v>
      </c>
      <c r="BV16" s="161">
        <v>216017.78</v>
      </c>
      <c r="BW16" s="165">
        <v>9833197.9185440205</v>
      </c>
      <c r="BX16" s="161">
        <v>393143</v>
      </c>
    </row>
    <row r="17" spans="1:76" x14ac:dyDescent="0.25">
      <c r="A17" s="164" t="s">
        <v>31</v>
      </c>
      <c r="B17" s="6" t="s">
        <v>32</v>
      </c>
      <c r="C17" s="6" t="s">
        <v>32</v>
      </c>
      <c r="D17" s="6" t="s">
        <v>51</v>
      </c>
      <c r="E17" s="6" t="s">
        <v>40</v>
      </c>
      <c r="F17" s="24" t="str">
        <f>+Tabela1[[#This Row],[WK]]&amp;Tabela1[[#This Row],[PK]]&amp;Tabela1[[#This Row],[GK]]</f>
        <v>020207</v>
      </c>
      <c r="G17" s="6" t="s">
        <v>52</v>
      </c>
      <c r="H17" s="7">
        <v>142129905.13639969</v>
      </c>
      <c r="I17" s="8">
        <v>1.371</v>
      </c>
      <c r="J17" s="7">
        <v>194860099.93999997</v>
      </c>
      <c r="K17" s="8">
        <v>7.0000000000000007E-2</v>
      </c>
      <c r="L17" s="7">
        <v>13640206.9958</v>
      </c>
      <c r="M17" s="7">
        <v>7075217.9957999997</v>
      </c>
      <c r="N17" s="9">
        <v>1.0777197030794721</v>
      </c>
      <c r="O17" s="7">
        <v>15313785</v>
      </c>
      <c r="P17" s="8">
        <v>1.2949999999999999</v>
      </c>
      <c r="Q17" s="7">
        <v>19831352</v>
      </c>
      <c r="R17" s="8">
        <v>1.6E-2</v>
      </c>
      <c r="S17" s="7">
        <v>317301.63199999998</v>
      </c>
      <c r="T17" s="7">
        <v>126918.63199999998</v>
      </c>
      <c r="U17" s="9">
        <v>0.66664897601151352</v>
      </c>
      <c r="V17" s="7">
        <v>7202136.627799999</v>
      </c>
      <c r="W17" s="9">
        <v>1.0661347188282153</v>
      </c>
      <c r="X17" s="7">
        <v>11426934.851855746</v>
      </c>
      <c r="Y17" s="7">
        <v>1798449</v>
      </c>
      <c r="Z17" s="7">
        <v>150408.435</v>
      </c>
      <c r="AA17" s="7">
        <v>806528.41685574525</v>
      </c>
      <c r="AB17" s="7">
        <v>7484186</v>
      </c>
      <c r="AC17" s="7">
        <v>1187363</v>
      </c>
      <c r="AD17" s="7">
        <v>4224798.2240557456</v>
      </c>
      <c r="AE17" s="7">
        <v>0</v>
      </c>
      <c r="AF17" s="7">
        <v>13640206.9958</v>
      </c>
      <c r="AG17" s="7">
        <v>317301.63199999998</v>
      </c>
      <c r="AH17" s="7">
        <v>4224798.2240557456</v>
      </c>
      <c r="AI17" s="7">
        <v>5481340</v>
      </c>
      <c r="AJ17" s="7">
        <v>88372</v>
      </c>
      <c r="AK17" s="7">
        <v>2275280</v>
      </c>
      <c r="AL17" s="7">
        <v>40480</v>
      </c>
      <c r="AM17" s="7">
        <v>779376</v>
      </c>
      <c r="AN17" s="7">
        <v>0</v>
      </c>
      <c r="AO17" s="7">
        <v>0</v>
      </c>
      <c r="AP17" s="7">
        <v>5994662</v>
      </c>
      <c r="AQ17" s="7">
        <v>346110</v>
      </c>
      <c r="AR17" s="7">
        <v>6564989</v>
      </c>
      <c r="AS17" s="7">
        <v>190383</v>
      </c>
      <c r="AT17" s="7">
        <v>3029208</v>
      </c>
      <c r="AU17" s="7">
        <v>57139</v>
      </c>
      <c r="AV17" s="7">
        <v>853976</v>
      </c>
      <c r="AW17" s="7">
        <v>0</v>
      </c>
      <c r="AX17" s="7">
        <v>0</v>
      </c>
      <c r="AY17" s="7">
        <v>6872838</v>
      </c>
      <c r="AZ17" s="7">
        <v>139489</v>
      </c>
      <c r="BA17" s="7">
        <v>150408.435</v>
      </c>
      <c r="BB17" s="7">
        <v>0</v>
      </c>
      <c r="BC17" s="7">
        <v>0</v>
      </c>
      <c r="BD17" s="7">
        <v>1101.42</v>
      </c>
      <c r="BE17" s="7">
        <v>1031.75</v>
      </c>
      <c r="BF17" s="7">
        <v>0</v>
      </c>
      <c r="BG17" s="7">
        <v>450226.41685574531</v>
      </c>
      <c r="BH17" s="7">
        <v>5021</v>
      </c>
      <c r="BI17" s="7">
        <v>356302</v>
      </c>
      <c r="BJ17" s="7">
        <v>4903750.3749999991</v>
      </c>
      <c r="BK17" s="7">
        <v>2384777.1899999995</v>
      </c>
      <c r="BL17" s="7">
        <v>2765132.7333333329</v>
      </c>
      <c r="BM17" s="7">
        <v>4545627.2733333344</v>
      </c>
      <c r="BN17" s="130">
        <v>0.89500000000000002</v>
      </c>
      <c r="BO17" s="131">
        <v>1.8741330000000001E-4</v>
      </c>
      <c r="BP17" s="161">
        <v>4749.4595546283699</v>
      </c>
      <c r="BQ17" s="162">
        <v>7484186</v>
      </c>
      <c r="BR17" s="161">
        <v>294262</v>
      </c>
      <c r="BS17" s="163">
        <v>0</v>
      </c>
      <c r="BT17" s="163">
        <v>1319977.1481442563</v>
      </c>
      <c r="BU17" s="161">
        <v>13640207</v>
      </c>
      <c r="BV17" s="161">
        <v>317301.63</v>
      </c>
      <c r="BW17" s="165">
        <v>5544775.3681442561</v>
      </c>
      <c r="BX17" s="161">
        <v>294262</v>
      </c>
    </row>
    <row r="18" spans="1:76" x14ac:dyDescent="0.25">
      <c r="A18" s="164" t="s">
        <v>31</v>
      </c>
      <c r="B18" s="6" t="s">
        <v>32</v>
      </c>
      <c r="C18" s="6" t="s">
        <v>37</v>
      </c>
      <c r="D18" s="6" t="s">
        <v>33</v>
      </c>
      <c r="E18" s="6" t="s">
        <v>34</v>
      </c>
      <c r="F18" s="24" t="str">
        <f>+Tabela1[[#This Row],[WK]]&amp;Tabela1[[#This Row],[PK]]&amp;Tabela1[[#This Row],[GK]]</f>
        <v>020301</v>
      </c>
      <c r="G18" s="6" t="s">
        <v>53</v>
      </c>
      <c r="H18" s="7">
        <v>2805937538.1912308</v>
      </c>
      <c r="I18" s="8">
        <v>1.371</v>
      </c>
      <c r="J18" s="7">
        <v>3846940364.8600001</v>
      </c>
      <c r="K18" s="8">
        <v>7.0000000000000007E-2</v>
      </c>
      <c r="L18" s="7">
        <v>269285825.54020005</v>
      </c>
      <c r="M18" s="7">
        <v>141354015.54020005</v>
      </c>
      <c r="N18" s="9">
        <v>1.1049168736079014</v>
      </c>
      <c r="O18" s="7">
        <v>125438091</v>
      </c>
      <c r="P18" s="8">
        <v>1.2949999999999999</v>
      </c>
      <c r="Q18" s="7">
        <v>162442328</v>
      </c>
      <c r="R18" s="8">
        <v>1.6E-2</v>
      </c>
      <c r="S18" s="7">
        <v>2599077.2480000001</v>
      </c>
      <c r="T18" s="7">
        <v>-11322462.752</v>
      </c>
      <c r="U18" s="9">
        <v>-0.81330533489829437</v>
      </c>
      <c r="V18" s="7">
        <v>130031552.78820008</v>
      </c>
      <c r="W18" s="9">
        <v>0.91666183976761972</v>
      </c>
      <c r="X18" s="7">
        <v>105165530.61121044</v>
      </c>
      <c r="Y18" s="7">
        <v>0</v>
      </c>
      <c r="Z18" s="7">
        <v>6165.4350000000004</v>
      </c>
      <c r="AA18" s="7">
        <v>9178383.1762104295</v>
      </c>
      <c r="AB18" s="7">
        <v>95980982</v>
      </c>
      <c r="AC18" s="7">
        <v>0</v>
      </c>
      <c r="AD18" s="7">
        <v>0</v>
      </c>
      <c r="AE18" s="7">
        <v>-21020101.275448687</v>
      </c>
      <c r="AF18" s="7">
        <v>248265724.26475137</v>
      </c>
      <c r="AG18" s="7">
        <v>2599077.2480000001</v>
      </c>
      <c r="AH18" s="7">
        <v>0</v>
      </c>
      <c r="AI18" s="7">
        <v>106814756</v>
      </c>
      <c r="AJ18" s="7">
        <v>11008048</v>
      </c>
      <c r="AK18" s="7">
        <v>0</v>
      </c>
      <c r="AL18" s="7">
        <v>345244</v>
      </c>
      <c r="AM18" s="7">
        <v>2353936</v>
      </c>
      <c r="AN18" s="7">
        <v>0</v>
      </c>
      <c r="AO18" s="7">
        <v>0</v>
      </c>
      <c r="AP18" s="7">
        <v>71175615</v>
      </c>
      <c r="AQ18" s="7">
        <v>6969950</v>
      </c>
      <c r="AR18" s="7">
        <v>127931810</v>
      </c>
      <c r="AS18" s="7">
        <v>13921540</v>
      </c>
      <c r="AT18" s="7">
        <v>0</v>
      </c>
      <c r="AU18" s="7">
        <v>954934</v>
      </c>
      <c r="AV18" s="7">
        <v>2732939</v>
      </c>
      <c r="AW18" s="7">
        <v>0</v>
      </c>
      <c r="AX18" s="7">
        <v>0</v>
      </c>
      <c r="AY18" s="7">
        <v>83314691</v>
      </c>
      <c r="AZ18" s="7">
        <v>3024955</v>
      </c>
      <c r="BA18" s="7">
        <v>6165.4350000000004</v>
      </c>
      <c r="BB18" s="7">
        <v>0</v>
      </c>
      <c r="BC18" s="7">
        <v>0</v>
      </c>
      <c r="BD18" s="7">
        <v>0</v>
      </c>
      <c r="BE18" s="7">
        <v>132.59</v>
      </c>
      <c r="BF18" s="7">
        <v>0</v>
      </c>
      <c r="BG18" s="7">
        <v>5563852.1762104305</v>
      </c>
      <c r="BH18" s="7">
        <v>62049</v>
      </c>
      <c r="BI18" s="7">
        <v>3614531</v>
      </c>
      <c r="BJ18" s="7">
        <v>49747025.985833339</v>
      </c>
      <c r="BK18" s="7">
        <v>37779802.600000009</v>
      </c>
      <c r="BL18" s="7">
        <v>5279374.71</v>
      </c>
      <c r="BM18" s="7">
        <v>37310144.123333335</v>
      </c>
      <c r="BN18" s="130">
        <v>1.3879999999999999</v>
      </c>
      <c r="BO18" s="131">
        <v>2.4219415000000001E-3</v>
      </c>
      <c r="BP18" s="161">
        <v>61375.784057114543</v>
      </c>
      <c r="BQ18" s="162">
        <v>95980982</v>
      </c>
      <c r="BR18" s="161">
        <v>3907450</v>
      </c>
      <c r="BS18" s="163">
        <v>0</v>
      </c>
      <c r="BT18" s="163">
        <v>0</v>
      </c>
      <c r="BU18" s="161">
        <v>248265724.25999999</v>
      </c>
      <c r="BV18" s="161">
        <v>2599077.25</v>
      </c>
      <c r="BW18" s="165">
        <v>0</v>
      </c>
      <c r="BX18" s="161">
        <v>3907450</v>
      </c>
    </row>
    <row r="19" spans="1:76" x14ac:dyDescent="0.25">
      <c r="A19" s="164" t="s">
        <v>31</v>
      </c>
      <c r="B19" s="6" t="s">
        <v>32</v>
      </c>
      <c r="C19" s="6" t="s">
        <v>37</v>
      </c>
      <c r="D19" s="6" t="s">
        <v>32</v>
      </c>
      <c r="E19" s="6" t="s">
        <v>36</v>
      </c>
      <c r="F19" s="24" t="str">
        <f>+Tabela1[[#This Row],[WK]]&amp;Tabela1[[#This Row],[PK]]&amp;Tabela1[[#This Row],[GK]]</f>
        <v>020302</v>
      </c>
      <c r="G19" s="6" t="s">
        <v>53</v>
      </c>
      <c r="H19" s="7">
        <v>314942752.11339968</v>
      </c>
      <c r="I19" s="8">
        <v>1.371</v>
      </c>
      <c r="J19" s="7">
        <v>431786513.13999999</v>
      </c>
      <c r="K19" s="8">
        <v>7.0000000000000007E-2</v>
      </c>
      <c r="L19" s="7">
        <v>30225055.919800002</v>
      </c>
      <c r="M19" s="7">
        <v>14958568.919800002</v>
      </c>
      <c r="N19" s="9">
        <v>0.97983045607021457</v>
      </c>
      <c r="O19" s="7">
        <v>11421776</v>
      </c>
      <c r="P19" s="8">
        <v>1.2949999999999999</v>
      </c>
      <c r="Q19" s="7">
        <v>14791200</v>
      </c>
      <c r="R19" s="8">
        <v>1.6E-2</v>
      </c>
      <c r="S19" s="7">
        <v>236659.20000000001</v>
      </c>
      <c r="T19" s="7">
        <v>-14075.799999999988</v>
      </c>
      <c r="U19" s="9">
        <v>-5.6138153827746382E-2</v>
      </c>
      <c r="V19" s="7">
        <v>14944493.119800001</v>
      </c>
      <c r="W19" s="9">
        <v>0.96309075940268185</v>
      </c>
      <c r="X19" s="7">
        <v>10873247.274317626</v>
      </c>
      <c r="Y19" s="7">
        <v>0</v>
      </c>
      <c r="Z19" s="7">
        <v>42567.030000000006</v>
      </c>
      <c r="AA19" s="7">
        <v>1250104.2443176256</v>
      </c>
      <c r="AB19" s="7">
        <v>9130671</v>
      </c>
      <c r="AC19" s="7">
        <v>449905</v>
      </c>
      <c r="AD19" s="7">
        <v>449905</v>
      </c>
      <c r="AE19" s="7">
        <v>-3091550.5380383846</v>
      </c>
      <c r="AF19" s="7">
        <v>27583410.381761618</v>
      </c>
      <c r="AG19" s="7">
        <v>236659.20000000001</v>
      </c>
      <c r="AH19" s="7">
        <v>0</v>
      </c>
      <c r="AI19" s="7">
        <v>12746525</v>
      </c>
      <c r="AJ19" s="7">
        <v>272960</v>
      </c>
      <c r="AK19" s="7">
        <v>1006342</v>
      </c>
      <c r="AL19" s="7">
        <v>0</v>
      </c>
      <c r="AM19" s="7">
        <v>1010819</v>
      </c>
      <c r="AN19" s="7">
        <v>0</v>
      </c>
      <c r="AO19" s="7">
        <v>0</v>
      </c>
      <c r="AP19" s="7">
        <v>7996634</v>
      </c>
      <c r="AQ19" s="7">
        <v>469438</v>
      </c>
      <c r="AR19" s="7">
        <v>15266487</v>
      </c>
      <c r="AS19" s="7">
        <v>250735</v>
      </c>
      <c r="AT19" s="7">
        <v>1116323</v>
      </c>
      <c r="AU19" s="7">
        <v>0</v>
      </c>
      <c r="AV19" s="7">
        <v>1008705</v>
      </c>
      <c r="AW19" s="7">
        <v>0</v>
      </c>
      <c r="AX19" s="7">
        <v>0</v>
      </c>
      <c r="AY19" s="7">
        <v>9113709</v>
      </c>
      <c r="AZ19" s="7">
        <v>209233</v>
      </c>
      <c r="BA19" s="7">
        <v>42567.030000000006</v>
      </c>
      <c r="BB19" s="7">
        <v>0</v>
      </c>
      <c r="BC19" s="7">
        <v>0</v>
      </c>
      <c r="BD19" s="7">
        <v>0.55000000000000004</v>
      </c>
      <c r="BE19" s="7">
        <v>914.32</v>
      </c>
      <c r="BF19" s="7">
        <v>0</v>
      </c>
      <c r="BG19" s="7">
        <v>646242.24431762565</v>
      </c>
      <c r="BH19" s="7">
        <v>7207</v>
      </c>
      <c r="BI19" s="7">
        <v>603862</v>
      </c>
      <c r="BJ19" s="7">
        <v>8311027.2124999994</v>
      </c>
      <c r="BK19" s="7">
        <v>4575294.1433333335</v>
      </c>
      <c r="BL19" s="7">
        <v>4615107.916666667</v>
      </c>
      <c r="BM19" s="7">
        <v>5712716.4433333324</v>
      </c>
      <c r="BN19" s="130">
        <v>1.444</v>
      </c>
      <c r="BO19" s="131">
        <v>2.4653739999999999E-4</v>
      </c>
      <c r="BP19" s="161">
        <v>6247.2351925636276</v>
      </c>
      <c r="BQ19" s="162">
        <v>9130671</v>
      </c>
      <c r="BR19" s="161">
        <v>579431</v>
      </c>
      <c r="BS19" s="163">
        <v>0</v>
      </c>
      <c r="BT19" s="163">
        <v>1724553.4182383828</v>
      </c>
      <c r="BU19" s="161">
        <v>27583410.379999999</v>
      </c>
      <c r="BV19" s="161">
        <v>236659.20000000001</v>
      </c>
      <c r="BW19" s="165">
        <v>1724553.4182383828</v>
      </c>
      <c r="BX19" s="161">
        <v>579431</v>
      </c>
    </row>
    <row r="20" spans="1:76" x14ac:dyDescent="0.25">
      <c r="A20" s="164" t="s">
        <v>31</v>
      </c>
      <c r="B20" s="6" t="s">
        <v>32</v>
      </c>
      <c r="C20" s="6" t="s">
        <v>37</v>
      </c>
      <c r="D20" s="6" t="s">
        <v>37</v>
      </c>
      <c r="E20" s="6" t="s">
        <v>36</v>
      </c>
      <c r="F20" s="24" t="str">
        <f>+Tabela1[[#This Row],[WK]]&amp;Tabela1[[#This Row],[PK]]&amp;Tabela1[[#This Row],[GK]]</f>
        <v>020303</v>
      </c>
      <c r="G20" s="6" t="s">
        <v>54</v>
      </c>
      <c r="H20" s="7">
        <v>307889278.89459926</v>
      </c>
      <c r="I20" s="8">
        <v>1.371</v>
      </c>
      <c r="J20" s="7">
        <v>422116201.37</v>
      </c>
      <c r="K20" s="8">
        <v>7.0000000000000007E-2</v>
      </c>
      <c r="L20" s="7">
        <v>29548134.095900003</v>
      </c>
      <c r="M20" s="7">
        <v>13121234.095900003</v>
      </c>
      <c r="N20" s="9">
        <v>0.79876508019772463</v>
      </c>
      <c r="O20" s="7">
        <v>1844702</v>
      </c>
      <c r="P20" s="8">
        <v>1.2949999999999999</v>
      </c>
      <c r="Q20" s="7">
        <v>2388889</v>
      </c>
      <c r="R20" s="8">
        <v>1.6E-2</v>
      </c>
      <c r="S20" s="7">
        <v>38222.224000000002</v>
      </c>
      <c r="T20" s="7">
        <v>3324.224000000002</v>
      </c>
      <c r="U20" s="9">
        <v>9.5255430110608108E-2</v>
      </c>
      <c r="V20" s="7">
        <v>13124558.319900002</v>
      </c>
      <c r="W20" s="9">
        <v>0.79727368297800771</v>
      </c>
      <c r="X20" s="7">
        <v>19391572.30997254</v>
      </c>
      <c r="Y20" s="7">
        <v>0</v>
      </c>
      <c r="Z20" s="7">
        <v>0</v>
      </c>
      <c r="AA20" s="7">
        <v>1276345.3099725381</v>
      </c>
      <c r="AB20" s="7">
        <v>9956311</v>
      </c>
      <c r="AC20" s="7">
        <v>8158916</v>
      </c>
      <c r="AD20" s="7">
        <v>8158916</v>
      </c>
      <c r="AE20" s="7">
        <v>-16625555.569468886</v>
      </c>
      <c r="AF20" s="7">
        <v>21081494.526431117</v>
      </c>
      <c r="AG20" s="7">
        <v>38222.224000000002</v>
      </c>
      <c r="AH20" s="7">
        <v>0</v>
      </c>
      <c r="AI20" s="7">
        <v>13715395</v>
      </c>
      <c r="AJ20" s="7">
        <v>32575</v>
      </c>
      <c r="AK20" s="7">
        <v>0</v>
      </c>
      <c r="AL20" s="7">
        <v>0</v>
      </c>
      <c r="AM20" s="7">
        <v>1592472</v>
      </c>
      <c r="AN20" s="7">
        <v>0</v>
      </c>
      <c r="AO20" s="7">
        <v>-5901116</v>
      </c>
      <c r="AP20" s="7">
        <v>7351572</v>
      </c>
      <c r="AQ20" s="7">
        <v>672330</v>
      </c>
      <c r="AR20" s="7">
        <v>16426900</v>
      </c>
      <c r="AS20" s="7">
        <v>34898</v>
      </c>
      <c r="AT20" s="7">
        <v>0</v>
      </c>
      <c r="AU20" s="7">
        <v>0</v>
      </c>
      <c r="AV20" s="7">
        <v>1076893</v>
      </c>
      <c r="AW20" s="7">
        <v>0</v>
      </c>
      <c r="AX20" s="7">
        <v>-6156577</v>
      </c>
      <c r="AY20" s="7">
        <v>8700299</v>
      </c>
      <c r="AZ20" s="7">
        <v>272489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527162.30997253803</v>
      </c>
      <c r="BH20" s="7">
        <v>5879</v>
      </c>
      <c r="BI20" s="7">
        <v>749183</v>
      </c>
      <c r="BJ20" s="7">
        <v>10310930.852499999</v>
      </c>
      <c r="BK20" s="7">
        <v>8959658.4899999984</v>
      </c>
      <c r="BL20" s="7">
        <v>265189.86666666664</v>
      </c>
      <c r="BM20" s="7">
        <v>4874709.7166666668</v>
      </c>
      <c r="BN20" s="130">
        <v>2.5299999999999998</v>
      </c>
      <c r="BO20" s="131">
        <v>2.3267930000000001E-4</v>
      </c>
      <c r="BP20" s="161">
        <v>5896.053329560772</v>
      </c>
      <c r="BQ20" s="162">
        <v>9956311</v>
      </c>
      <c r="BR20" s="161">
        <v>555709</v>
      </c>
      <c r="BS20" s="163">
        <v>0</v>
      </c>
      <c r="BT20" s="163">
        <v>1290893.8900000006</v>
      </c>
      <c r="BU20" s="161">
        <v>21081494.530000001</v>
      </c>
      <c r="BV20" s="161">
        <v>38222.22</v>
      </c>
      <c r="BW20" s="165">
        <v>1290893.8900000006</v>
      </c>
      <c r="BX20" s="161">
        <v>555709</v>
      </c>
    </row>
    <row r="21" spans="1:76" x14ac:dyDescent="0.25">
      <c r="A21" s="164" t="s">
        <v>31</v>
      </c>
      <c r="B21" s="6" t="s">
        <v>32</v>
      </c>
      <c r="C21" s="6" t="s">
        <v>37</v>
      </c>
      <c r="D21" s="6" t="s">
        <v>39</v>
      </c>
      <c r="E21" s="6" t="s">
        <v>36</v>
      </c>
      <c r="F21" s="24" t="str">
        <f>+Tabela1[[#This Row],[WK]]&amp;Tabela1[[#This Row],[PK]]&amp;Tabela1[[#This Row],[GK]]</f>
        <v>020304</v>
      </c>
      <c r="G21" s="6" t="s">
        <v>55</v>
      </c>
      <c r="H21" s="7">
        <v>144608825.41179964</v>
      </c>
      <c r="I21" s="8">
        <v>1.371</v>
      </c>
      <c r="J21" s="7">
        <v>198258699.63999999</v>
      </c>
      <c r="K21" s="8">
        <v>7.0000000000000007E-2</v>
      </c>
      <c r="L21" s="7">
        <v>13878108.9748</v>
      </c>
      <c r="M21" s="7">
        <v>8429839.9748</v>
      </c>
      <c r="N21" s="9">
        <v>1.547251058051649</v>
      </c>
      <c r="O21" s="7">
        <v>5831111</v>
      </c>
      <c r="P21" s="8">
        <v>1.2949999999999999</v>
      </c>
      <c r="Q21" s="7">
        <v>7551289</v>
      </c>
      <c r="R21" s="8">
        <v>1.6E-2</v>
      </c>
      <c r="S21" s="7">
        <v>120820.624</v>
      </c>
      <c r="T21" s="7">
        <v>-223641.37599999999</v>
      </c>
      <c r="U21" s="9">
        <v>-0.64924832347254557</v>
      </c>
      <c r="V21" s="7">
        <v>8206198.5987999998</v>
      </c>
      <c r="W21" s="9">
        <v>1.4166372646684267</v>
      </c>
      <c r="X21" s="7">
        <v>10696969.205186484</v>
      </c>
      <c r="Y21" s="7">
        <v>0</v>
      </c>
      <c r="Z21" s="7">
        <v>4.6500000000000004</v>
      </c>
      <c r="AA21" s="7">
        <v>710901.55518648471</v>
      </c>
      <c r="AB21" s="7">
        <v>7089678</v>
      </c>
      <c r="AC21" s="7">
        <v>2896385</v>
      </c>
      <c r="AD21" s="7">
        <v>2896385</v>
      </c>
      <c r="AE21" s="7">
        <v>0</v>
      </c>
      <c r="AF21" s="7">
        <v>13878108.9748</v>
      </c>
      <c r="AG21" s="7">
        <v>120820.624</v>
      </c>
      <c r="AH21" s="7">
        <v>2896385</v>
      </c>
      <c r="AI21" s="7">
        <v>4548951</v>
      </c>
      <c r="AJ21" s="7">
        <v>341121</v>
      </c>
      <c r="AK21" s="7">
        <v>2912294</v>
      </c>
      <c r="AL21" s="7">
        <v>0</v>
      </c>
      <c r="AM21" s="7">
        <v>376117</v>
      </c>
      <c r="AN21" s="7">
        <v>0</v>
      </c>
      <c r="AO21" s="7">
        <v>0</v>
      </c>
      <c r="AP21" s="7">
        <v>5636260</v>
      </c>
      <c r="AQ21" s="7">
        <v>405785</v>
      </c>
      <c r="AR21" s="7">
        <v>5448269</v>
      </c>
      <c r="AS21" s="7">
        <v>344462</v>
      </c>
      <c r="AT21" s="7">
        <v>3421104</v>
      </c>
      <c r="AU21" s="7">
        <v>0</v>
      </c>
      <c r="AV21" s="7">
        <v>798635</v>
      </c>
      <c r="AW21" s="7">
        <v>0</v>
      </c>
      <c r="AX21" s="7">
        <v>0</v>
      </c>
      <c r="AY21" s="7">
        <v>6283414</v>
      </c>
      <c r="AZ21" s="7">
        <v>173550</v>
      </c>
      <c r="BA21" s="7">
        <v>4.6500000000000004</v>
      </c>
      <c r="BB21" s="7">
        <v>0</v>
      </c>
      <c r="BC21" s="7">
        <v>0</v>
      </c>
      <c r="BD21" s="7">
        <v>0.04</v>
      </c>
      <c r="BE21" s="7">
        <v>0.02</v>
      </c>
      <c r="BF21" s="7">
        <v>0</v>
      </c>
      <c r="BG21" s="7">
        <v>395528.55518648465</v>
      </c>
      <c r="BH21" s="7">
        <v>4411</v>
      </c>
      <c r="BI21" s="7">
        <v>315373</v>
      </c>
      <c r="BJ21" s="7">
        <v>4340448.7641666662</v>
      </c>
      <c r="BK21" s="7">
        <v>3041310.7133333329</v>
      </c>
      <c r="BL21" s="7">
        <v>181883.32666666666</v>
      </c>
      <c r="BM21" s="7">
        <v>4832785.55</v>
      </c>
      <c r="BN21" s="130">
        <v>1.0089999999999999</v>
      </c>
      <c r="BO21" s="131">
        <v>1.6151229999999999E-4</v>
      </c>
      <c r="BP21" s="161">
        <v>4093.119662520468</v>
      </c>
      <c r="BQ21" s="162">
        <v>7089678</v>
      </c>
      <c r="BR21" s="161">
        <v>258600</v>
      </c>
      <c r="BS21" s="163">
        <v>0</v>
      </c>
      <c r="BT21" s="163">
        <v>1332719.4012000002</v>
      </c>
      <c r="BU21" s="161">
        <v>13878108.970000001</v>
      </c>
      <c r="BV21" s="161">
        <v>120820.62</v>
      </c>
      <c r="BW21" s="165">
        <v>4229104.4012000002</v>
      </c>
      <c r="BX21" s="161">
        <v>258600</v>
      </c>
    </row>
    <row r="22" spans="1:76" x14ac:dyDescent="0.25">
      <c r="A22" s="164" t="s">
        <v>31</v>
      </c>
      <c r="B22" s="6" t="s">
        <v>32</v>
      </c>
      <c r="C22" s="6" t="s">
        <v>37</v>
      </c>
      <c r="D22" s="6" t="s">
        <v>42</v>
      </c>
      <c r="E22" s="6" t="s">
        <v>36</v>
      </c>
      <c r="F22" s="24" t="str">
        <f>+Tabela1[[#This Row],[WK]]&amp;Tabela1[[#This Row],[PK]]&amp;Tabela1[[#This Row],[GK]]</f>
        <v>020305</v>
      </c>
      <c r="G22" s="6" t="s">
        <v>56</v>
      </c>
      <c r="H22" s="7">
        <v>61592837.60899999</v>
      </c>
      <c r="I22" s="8">
        <v>1.371</v>
      </c>
      <c r="J22" s="7">
        <v>84443780.359999999</v>
      </c>
      <c r="K22" s="8">
        <v>7.0000000000000007E-2</v>
      </c>
      <c r="L22" s="7">
        <v>5911064.6252000006</v>
      </c>
      <c r="M22" s="7">
        <v>3868450.6252000006</v>
      </c>
      <c r="N22" s="9">
        <v>1.8938725697562049</v>
      </c>
      <c r="O22" s="7">
        <v>693004</v>
      </c>
      <c r="P22" s="8">
        <v>1.2949999999999999</v>
      </c>
      <c r="Q22" s="7">
        <v>897440</v>
      </c>
      <c r="R22" s="8">
        <v>1.6E-2</v>
      </c>
      <c r="S22" s="7">
        <v>14359.04</v>
      </c>
      <c r="T22" s="7">
        <v>-1439.9599999999991</v>
      </c>
      <c r="U22" s="9">
        <v>-9.1142477371985511E-2</v>
      </c>
      <c r="V22" s="7">
        <v>3867010.6652000006</v>
      </c>
      <c r="W22" s="9">
        <v>1.8786369232996492</v>
      </c>
      <c r="X22" s="7">
        <v>6555881.6850000005</v>
      </c>
      <c r="Y22" s="7">
        <v>791624</v>
      </c>
      <c r="Z22" s="7">
        <v>56594.685000000005</v>
      </c>
      <c r="AA22" s="7">
        <v>499715</v>
      </c>
      <c r="AB22" s="7">
        <v>3117754</v>
      </c>
      <c r="AC22" s="7">
        <v>2090194</v>
      </c>
      <c r="AD22" s="7">
        <v>2688871.0197999999</v>
      </c>
      <c r="AE22" s="7">
        <v>0</v>
      </c>
      <c r="AF22" s="7">
        <v>5911064.6252000006</v>
      </c>
      <c r="AG22" s="7">
        <v>14359.04</v>
      </c>
      <c r="AH22" s="7">
        <v>2688871.0197999999</v>
      </c>
      <c r="AI22" s="7">
        <v>1705450</v>
      </c>
      <c r="AJ22" s="7">
        <v>15207</v>
      </c>
      <c r="AK22" s="7">
        <v>2000664</v>
      </c>
      <c r="AL22" s="7">
        <v>0</v>
      </c>
      <c r="AM22" s="7">
        <v>711029</v>
      </c>
      <c r="AN22" s="7">
        <v>0</v>
      </c>
      <c r="AO22" s="7">
        <v>0</v>
      </c>
      <c r="AP22" s="7">
        <v>2652666</v>
      </c>
      <c r="AQ22" s="7">
        <v>167088</v>
      </c>
      <c r="AR22" s="7">
        <v>2042614</v>
      </c>
      <c r="AS22" s="7">
        <v>15799</v>
      </c>
      <c r="AT22" s="7">
        <v>2287663</v>
      </c>
      <c r="AU22" s="7">
        <v>0</v>
      </c>
      <c r="AV22" s="7">
        <v>1069178</v>
      </c>
      <c r="AW22" s="7">
        <v>0</v>
      </c>
      <c r="AX22" s="7">
        <v>0</v>
      </c>
      <c r="AY22" s="7">
        <v>2919678</v>
      </c>
      <c r="AZ22" s="7">
        <v>74610</v>
      </c>
      <c r="BA22" s="7">
        <v>56594.685000000005</v>
      </c>
      <c r="BB22" s="7">
        <v>0</v>
      </c>
      <c r="BC22" s="7">
        <v>0</v>
      </c>
      <c r="BD22" s="7">
        <v>0.08</v>
      </c>
      <c r="BE22" s="7">
        <v>1216.93</v>
      </c>
      <c r="BF22" s="7">
        <v>0</v>
      </c>
      <c r="BG22" s="7">
        <v>320594</v>
      </c>
      <c r="BH22" s="7">
        <v>2102</v>
      </c>
      <c r="BI22" s="7">
        <v>179121</v>
      </c>
      <c r="BJ22" s="7">
        <v>2465289.5258333334</v>
      </c>
      <c r="BK22" s="7">
        <v>588214.69333333336</v>
      </c>
      <c r="BL22" s="7">
        <v>2137308.4366666665</v>
      </c>
      <c r="BM22" s="7">
        <v>3233682.4566666665</v>
      </c>
      <c r="BN22" s="130">
        <v>0.89100000000000001</v>
      </c>
      <c r="BO22" s="131">
        <v>7.9215399999999994E-5</v>
      </c>
      <c r="BP22" s="161">
        <v>2007.0393651958102</v>
      </c>
      <c r="BQ22" s="162">
        <v>3117754</v>
      </c>
      <c r="BR22" s="161">
        <v>119463</v>
      </c>
      <c r="BS22" s="163">
        <v>0</v>
      </c>
      <c r="BT22" s="163">
        <v>767610.44999999925</v>
      </c>
      <c r="BU22" s="161">
        <v>5911064.6299999999</v>
      </c>
      <c r="BV22" s="161">
        <v>14359.04</v>
      </c>
      <c r="BW22" s="165">
        <v>3456481.4699999993</v>
      </c>
      <c r="BX22" s="161">
        <v>119463</v>
      </c>
    </row>
    <row r="23" spans="1:76" x14ac:dyDescent="0.25">
      <c r="A23" s="164" t="s">
        <v>31</v>
      </c>
      <c r="B23" s="6" t="s">
        <v>32</v>
      </c>
      <c r="C23" s="6" t="s">
        <v>37</v>
      </c>
      <c r="D23" s="6" t="s">
        <v>44</v>
      </c>
      <c r="E23" s="6" t="s">
        <v>36</v>
      </c>
      <c r="F23" s="24" t="str">
        <f>+Tabela1[[#This Row],[WK]]&amp;Tabela1[[#This Row],[PK]]&amp;Tabela1[[#This Row],[GK]]</f>
        <v>020306</v>
      </c>
      <c r="G23" s="6" t="s">
        <v>57</v>
      </c>
      <c r="H23" s="7">
        <v>106794604.10039967</v>
      </c>
      <c r="I23" s="8">
        <v>1.371</v>
      </c>
      <c r="J23" s="7">
        <v>146415402.22</v>
      </c>
      <c r="K23" s="8">
        <v>7.0000000000000007E-2</v>
      </c>
      <c r="L23" s="7">
        <v>10249078.155400001</v>
      </c>
      <c r="M23" s="7">
        <v>6769408.1554000005</v>
      </c>
      <c r="N23" s="9">
        <v>1.9454167077337794</v>
      </c>
      <c r="O23" s="7">
        <v>2076995</v>
      </c>
      <c r="P23" s="8">
        <v>1.2949999999999999</v>
      </c>
      <c r="Q23" s="7">
        <v>2689709</v>
      </c>
      <c r="R23" s="8">
        <v>1.6E-2</v>
      </c>
      <c r="S23" s="7">
        <v>43035.343999999997</v>
      </c>
      <c r="T23" s="7">
        <v>12146.343999999997</v>
      </c>
      <c r="U23" s="9">
        <v>0.39322554954838285</v>
      </c>
      <c r="V23" s="7">
        <v>6781554.499400001</v>
      </c>
      <c r="W23" s="9">
        <v>1.931759158413233</v>
      </c>
      <c r="X23" s="7">
        <v>8246523.46</v>
      </c>
      <c r="Y23" s="7">
        <v>0</v>
      </c>
      <c r="Z23" s="7">
        <v>67817.459999999992</v>
      </c>
      <c r="AA23" s="7">
        <v>913830</v>
      </c>
      <c r="AB23" s="7">
        <v>5709761</v>
      </c>
      <c r="AC23" s="7">
        <v>1555115</v>
      </c>
      <c r="AD23" s="7">
        <v>1555115</v>
      </c>
      <c r="AE23" s="7">
        <v>0</v>
      </c>
      <c r="AF23" s="7">
        <v>10249078.155400001</v>
      </c>
      <c r="AG23" s="7">
        <v>43035.343999999997</v>
      </c>
      <c r="AH23" s="7">
        <v>1555115</v>
      </c>
      <c r="AI23" s="7">
        <v>2905299</v>
      </c>
      <c r="AJ23" s="7">
        <v>28314</v>
      </c>
      <c r="AK23" s="7">
        <v>928639</v>
      </c>
      <c r="AL23" s="7">
        <v>0</v>
      </c>
      <c r="AM23" s="7">
        <v>1189664</v>
      </c>
      <c r="AN23" s="7">
        <v>0</v>
      </c>
      <c r="AO23" s="7">
        <v>0</v>
      </c>
      <c r="AP23" s="7">
        <v>4677829</v>
      </c>
      <c r="AQ23" s="7">
        <v>186979</v>
      </c>
      <c r="AR23" s="7">
        <v>3479670</v>
      </c>
      <c r="AS23" s="7">
        <v>30889</v>
      </c>
      <c r="AT23" s="7">
        <v>1057126</v>
      </c>
      <c r="AU23" s="7">
        <v>0</v>
      </c>
      <c r="AV23" s="7">
        <v>1696203</v>
      </c>
      <c r="AW23" s="7">
        <v>0</v>
      </c>
      <c r="AX23" s="7">
        <v>0</v>
      </c>
      <c r="AY23" s="7">
        <v>5220641</v>
      </c>
      <c r="AZ23" s="7">
        <v>87586</v>
      </c>
      <c r="BA23" s="7">
        <v>67817.459999999992</v>
      </c>
      <c r="BB23" s="7">
        <v>0</v>
      </c>
      <c r="BC23" s="7">
        <v>0</v>
      </c>
      <c r="BD23" s="7">
        <v>622.38</v>
      </c>
      <c r="BE23" s="7">
        <v>213.68</v>
      </c>
      <c r="BF23" s="7">
        <v>0</v>
      </c>
      <c r="BG23" s="7">
        <v>320594</v>
      </c>
      <c r="BH23" s="7">
        <v>3395</v>
      </c>
      <c r="BI23" s="7">
        <v>593236</v>
      </c>
      <c r="BJ23" s="7">
        <v>8164652.9124999996</v>
      </c>
      <c r="BK23" s="7">
        <v>5541975.0533333328</v>
      </c>
      <c r="BL23" s="7">
        <v>319045.98333333334</v>
      </c>
      <c r="BM23" s="7">
        <v>9852619.4700000007</v>
      </c>
      <c r="BN23" s="130">
        <v>1.2050000000000001</v>
      </c>
      <c r="BO23" s="131">
        <v>1.2746740000000001E-4</v>
      </c>
      <c r="BP23" s="161">
        <v>3230.6730360006336</v>
      </c>
      <c r="BQ23" s="162">
        <v>5709761</v>
      </c>
      <c r="BR23" s="161">
        <v>157814</v>
      </c>
      <c r="BS23" s="163">
        <v>0</v>
      </c>
      <c r="BT23" s="163">
        <v>882700.50059999898</v>
      </c>
      <c r="BU23" s="161">
        <v>10249078.16</v>
      </c>
      <c r="BV23" s="161">
        <v>43035.34</v>
      </c>
      <c r="BW23" s="165">
        <v>2437815.500599999</v>
      </c>
      <c r="BX23" s="161">
        <v>157814</v>
      </c>
    </row>
    <row r="24" spans="1:76" x14ac:dyDescent="0.25">
      <c r="A24" s="164" t="s">
        <v>31</v>
      </c>
      <c r="B24" s="6" t="s">
        <v>32</v>
      </c>
      <c r="C24" s="6" t="s">
        <v>39</v>
      </c>
      <c r="D24" s="6" t="s">
        <v>33</v>
      </c>
      <c r="E24" s="6" t="s">
        <v>40</v>
      </c>
      <c r="F24" s="24" t="str">
        <f>+Tabela1[[#This Row],[WK]]&amp;Tabela1[[#This Row],[PK]]&amp;Tabela1[[#This Row],[GK]]</f>
        <v>020401</v>
      </c>
      <c r="G24" s="6" t="s">
        <v>58</v>
      </c>
      <c r="H24" s="7">
        <v>531979993.19460016</v>
      </c>
      <c r="I24" s="8">
        <v>1.371</v>
      </c>
      <c r="J24" s="7">
        <v>729344570.66999996</v>
      </c>
      <c r="K24" s="8">
        <v>7.0000000000000007E-2</v>
      </c>
      <c r="L24" s="7">
        <v>51054119.946900003</v>
      </c>
      <c r="M24" s="7">
        <v>32943584.946900003</v>
      </c>
      <c r="N24" s="9">
        <v>1.8190288109600297</v>
      </c>
      <c r="O24" s="7">
        <v>63591839</v>
      </c>
      <c r="P24" s="8">
        <v>1.2949999999999999</v>
      </c>
      <c r="Q24" s="7">
        <v>82351432</v>
      </c>
      <c r="R24" s="8">
        <v>1.6E-2</v>
      </c>
      <c r="S24" s="7">
        <v>1317622.912</v>
      </c>
      <c r="T24" s="7">
        <v>40551.912000000011</v>
      </c>
      <c r="U24" s="9">
        <v>3.1753842973491694E-2</v>
      </c>
      <c r="V24" s="7">
        <v>32984136.858900003</v>
      </c>
      <c r="W24" s="9">
        <v>1.7013001429315204</v>
      </c>
      <c r="X24" s="7">
        <v>47268663.468738884</v>
      </c>
      <c r="Y24" s="7">
        <v>16302919</v>
      </c>
      <c r="Z24" s="7">
        <v>1516028.8050000002</v>
      </c>
      <c r="AA24" s="7">
        <v>2555164.6637388794</v>
      </c>
      <c r="AB24" s="7">
        <v>26894551</v>
      </c>
      <c r="AC24" s="7">
        <v>0</v>
      </c>
      <c r="AD24" s="7">
        <v>14284526.609838881</v>
      </c>
      <c r="AE24" s="7">
        <v>0</v>
      </c>
      <c r="AF24" s="7">
        <v>51054119.946900003</v>
      </c>
      <c r="AG24" s="7">
        <v>1317622.912</v>
      </c>
      <c r="AH24" s="7">
        <v>14284526.609838881</v>
      </c>
      <c r="AI24" s="7">
        <v>15121121</v>
      </c>
      <c r="AJ24" s="7">
        <v>1267476</v>
      </c>
      <c r="AK24" s="7">
        <v>12689025</v>
      </c>
      <c r="AL24" s="7">
        <v>712219</v>
      </c>
      <c r="AM24" s="7">
        <v>880006</v>
      </c>
      <c r="AN24" s="7">
        <v>0</v>
      </c>
      <c r="AO24" s="7">
        <v>0</v>
      </c>
      <c r="AP24" s="7">
        <v>20826375</v>
      </c>
      <c r="AQ24" s="7">
        <v>1786249</v>
      </c>
      <c r="AR24" s="7">
        <v>18110535</v>
      </c>
      <c r="AS24" s="7">
        <v>1277071</v>
      </c>
      <c r="AT24" s="7">
        <v>16396324</v>
      </c>
      <c r="AU24" s="7">
        <v>194916</v>
      </c>
      <c r="AV24" s="7">
        <v>919044</v>
      </c>
      <c r="AW24" s="7">
        <v>0</v>
      </c>
      <c r="AX24" s="7">
        <v>0</v>
      </c>
      <c r="AY24" s="7">
        <v>23672896</v>
      </c>
      <c r="AZ24" s="7">
        <v>754211</v>
      </c>
      <c r="BA24" s="7">
        <v>1516028.8050000002</v>
      </c>
      <c r="BB24" s="7">
        <v>0</v>
      </c>
      <c r="BC24" s="7">
        <v>0</v>
      </c>
      <c r="BD24" s="7">
        <v>16234.95</v>
      </c>
      <c r="BE24" s="7">
        <v>132.87</v>
      </c>
      <c r="BF24" s="7">
        <v>0</v>
      </c>
      <c r="BG24" s="7">
        <v>1655104.6637388791</v>
      </c>
      <c r="BH24" s="7">
        <v>18458</v>
      </c>
      <c r="BI24" s="7">
        <v>900060</v>
      </c>
      <c r="BJ24" s="7">
        <v>12387643.825833336</v>
      </c>
      <c r="BK24" s="7">
        <v>9407181.9566666689</v>
      </c>
      <c r="BL24" s="7">
        <v>1313236.69</v>
      </c>
      <c r="BM24" s="7">
        <v>9295374.0966666657</v>
      </c>
      <c r="BN24" s="130">
        <v>0.78</v>
      </c>
      <c r="BO24" s="131">
        <v>7.9257820000000001E-4</v>
      </c>
      <c r="BP24" s="161">
        <v>20085.4014238813</v>
      </c>
      <c r="BQ24" s="162">
        <v>26894551</v>
      </c>
      <c r="BR24" s="161">
        <v>991089</v>
      </c>
      <c r="BS24" s="163">
        <v>0</v>
      </c>
      <c r="BT24" s="163">
        <v>0</v>
      </c>
      <c r="BU24" s="161">
        <v>51054119.950000003</v>
      </c>
      <c r="BV24" s="161">
        <v>1317622.9099999999</v>
      </c>
      <c r="BW24" s="165">
        <v>14284526.609999999</v>
      </c>
      <c r="BX24" s="161">
        <v>991089</v>
      </c>
    </row>
    <row r="25" spans="1:76" x14ac:dyDescent="0.25">
      <c r="A25" s="164" t="s">
        <v>31</v>
      </c>
      <c r="B25" s="6" t="s">
        <v>32</v>
      </c>
      <c r="C25" s="6" t="s">
        <v>39</v>
      </c>
      <c r="D25" s="6" t="s">
        <v>32</v>
      </c>
      <c r="E25" s="6" t="s">
        <v>36</v>
      </c>
      <c r="F25" s="24" t="str">
        <f>+Tabela1[[#This Row],[WK]]&amp;Tabela1[[#This Row],[PK]]&amp;Tabela1[[#This Row],[GK]]</f>
        <v>020402</v>
      </c>
      <c r="G25" s="6" t="s">
        <v>59</v>
      </c>
      <c r="H25" s="7">
        <v>58022763.608800046</v>
      </c>
      <c r="I25" s="8">
        <v>1.371</v>
      </c>
      <c r="J25" s="7">
        <v>79549208.899999991</v>
      </c>
      <c r="K25" s="8">
        <v>7.0000000000000007E-2</v>
      </c>
      <c r="L25" s="7">
        <v>5568444.6229999997</v>
      </c>
      <c r="M25" s="7">
        <v>3943168.6229999997</v>
      </c>
      <c r="N25" s="9">
        <v>2.4261532336661586</v>
      </c>
      <c r="O25" s="7">
        <v>0</v>
      </c>
      <c r="P25" s="8">
        <v>1.2949999999999999</v>
      </c>
      <c r="Q25" s="7">
        <v>0</v>
      </c>
      <c r="R25" s="8">
        <v>1.6E-2</v>
      </c>
      <c r="S25" s="7">
        <v>0</v>
      </c>
      <c r="T25" s="7">
        <v>-3861</v>
      </c>
      <c r="U25" s="9">
        <v>-1</v>
      </c>
      <c r="V25" s="7">
        <v>3939307.6229999997</v>
      </c>
      <c r="W25" s="9">
        <v>2.4180333655180624</v>
      </c>
      <c r="X25" s="7">
        <v>10562495.879999999</v>
      </c>
      <c r="Y25" s="7">
        <v>3982430</v>
      </c>
      <c r="Z25" s="7">
        <v>1152749.8799999999</v>
      </c>
      <c r="AA25" s="7">
        <v>396865</v>
      </c>
      <c r="AB25" s="7">
        <v>5030451</v>
      </c>
      <c r="AC25" s="7">
        <v>0</v>
      </c>
      <c r="AD25" s="7">
        <v>6623188.2569999993</v>
      </c>
      <c r="AE25" s="7">
        <v>0</v>
      </c>
      <c r="AF25" s="7">
        <v>5568444.6229999997</v>
      </c>
      <c r="AG25" s="7">
        <v>0</v>
      </c>
      <c r="AH25" s="7">
        <v>6623188.2569999993</v>
      </c>
      <c r="AI25" s="7">
        <v>1357000</v>
      </c>
      <c r="AJ25" s="7">
        <v>7422</v>
      </c>
      <c r="AK25" s="7">
        <v>3690306</v>
      </c>
      <c r="AL25" s="7">
        <v>193</v>
      </c>
      <c r="AM25" s="7">
        <v>250286</v>
      </c>
      <c r="AN25" s="7">
        <v>0</v>
      </c>
      <c r="AO25" s="7">
        <v>0</v>
      </c>
      <c r="AP25" s="7">
        <v>4335130</v>
      </c>
      <c r="AQ25" s="7">
        <v>179022</v>
      </c>
      <c r="AR25" s="7">
        <v>1625276</v>
      </c>
      <c r="AS25" s="7">
        <v>3861</v>
      </c>
      <c r="AT25" s="7">
        <v>4241819</v>
      </c>
      <c r="AU25" s="7">
        <v>25999</v>
      </c>
      <c r="AV25" s="7">
        <v>293118</v>
      </c>
      <c r="AW25" s="7">
        <v>0</v>
      </c>
      <c r="AX25" s="7">
        <v>0</v>
      </c>
      <c r="AY25" s="7">
        <v>4706441</v>
      </c>
      <c r="AZ25" s="7">
        <v>71366</v>
      </c>
      <c r="BA25" s="7">
        <v>1152749.8799999999</v>
      </c>
      <c r="BB25" s="7">
        <v>0</v>
      </c>
      <c r="BC25" s="7">
        <v>0</v>
      </c>
      <c r="BD25" s="7">
        <v>12395.13</v>
      </c>
      <c r="BE25" s="7">
        <v>0.06</v>
      </c>
      <c r="BF25" s="7">
        <v>0</v>
      </c>
      <c r="BG25" s="7">
        <v>320594</v>
      </c>
      <c r="BH25" s="7">
        <v>2719</v>
      </c>
      <c r="BI25" s="7">
        <v>76271</v>
      </c>
      <c r="BJ25" s="7">
        <v>1049623.519166667</v>
      </c>
      <c r="BK25" s="7">
        <v>400553.07666666689</v>
      </c>
      <c r="BL25" s="7">
        <v>474695.88000000006</v>
      </c>
      <c r="BM25" s="7">
        <v>1646890.0099999998</v>
      </c>
      <c r="BN25" s="130">
        <v>0.64</v>
      </c>
      <c r="BO25" s="131">
        <v>1.0899340000000001E-4</v>
      </c>
      <c r="BP25" s="161">
        <v>2762.4305519968252</v>
      </c>
      <c r="BQ25" s="162">
        <v>5030451</v>
      </c>
      <c r="BR25" s="161">
        <v>151000</v>
      </c>
      <c r="BS25" s="163">
        <v>0</v>
      </c>
      <c r="BT25" s="163">
        <v>0</v>
      </c>
      <c r="BU25" s="161">
        <v>5568444.6200000001</v>
      </c>
      <c r="BV25" s="161">
        <v>0</v>
      </c>
      <c r="BW25" s="165">
        <v>6623188.2599999998</v>
      </c>
      <c r="BX25" s="161">
        <v>151000</v>
      </c>
    </row>
    <row r="26" spans="1:76" x14ac:dyDescent="0.25">
      <c r="A26" s="164" t="s">
        <v>31</v>
      </c>
      <c r="B26" s="6" t="s">
        <v>32</v>
      </c>
      <c r="C26" s="6" t="s">
        <v>39</v>
      </c>
      <c r="D26" s="6" t="s">
        <v>37</v>
      </c>
      <c r="E26" s="6" t="s">
        <v>36</v>
      </c>
      <c r="F26" s="24" t="str">
        <f>+Tabela1[[#This Row],[WK]]&amp;Tabela1[[#This Row],[PK]]&amp;Tabela1[[#This Row],[GK]]</f>
        <v>020403</v>
      </c>
      <c r="G26" s="6" t="s">
        <v>60</v>
      </c>
      <c r="H26" s="7">
        <v>112636220.82179977</v>
      </c>
      <c r="I26" s="8">
        <v>1.371</v>
      </c>
      <c r="J26" s="7">
        <v>154424258.75</v>
      </c>
      <c r="K26" s="8">
        <v>7.0000000000000007E-2</v>
      </c>
      <c r="L26" s="7">
        <v>10809698.112500001</v>
      </c>
      <c r="M26" s="7">
        <v>7596019.1125000007</v>
      </c>
      <c r="N26" s="9">
        <v>2.363652098576118</v>
      </c>
      <c r="O26" s="7">
        <v>8709719</v>
      </c>
      <c r="P26" s="8">
        <v>1.2949999999999999</v>
      </c>
      <c r="Q26" s="7">
        <v>11279086</v>
      </c>
      <c r="R26" s="8">
        <v>1.6E-2</v>
      </c>
      <c r="S26" s="7">
        <v>180465.37599999999</v>
      </c>
      <c r="T26" s="7">
        <v>106724.37599999999</v>
      </c>
      <c r="U26" s="9">
        <v>1.4472868011011513</v>
      </c>
      <c r="V26" s="7">
        <v>7702743.4885000009</v>
      </c>
      <c r="W26" s="9">
        <v>2.3430968627373443</v>
      </c>
      <c r="X26" s="7">
        <v>13259383.786350431</v>
      </c>
      <c r="Y26" s="7">
        <v>2522953</v>
      </c>
      <c r="Z26" s="7">
        <v>564383.05499999993</v>
      </c>
      <c r="AA26" s="7">
        <v>602175.73135043145</v>
      </c>
      <c r="AB26" s="7">
        <v>7608198</v>
      </c>
      <c r="AC26" s="7">
        <v>1961674</v>
      </c>
      <c r="AD26" s="7">
        <v>5556640.29785043</v>
      </c>
      <c r="AE26" s="7">
        <v>0</v>
      </c>
      <c r="AF26" s="7">
        <v>10809698.112500001</v>
      </c>
      <c r="AG26" s="7">
        <v>180465.37599999999</v>
      </c>
      <c r="AH26" s="7">
        <v>5556640.29785043</v>
      </c>
      <c r="AI26" s="7">
        <v>2683213</v>
      </c>
      <c r="AJ26" s="7">
        <v>82649</v>
      </c>
      <c r="AK26" s="7">
        <v>4711945</v>
      </c>
      <c r="AL26" s="7">
        <v>16303</v>
      </c>
      <c r="AM26" s="7">
        <v>170464</v>
      </c>
      <c r="AN26" s="7">
        <v>0</v>
      </c>
      <c r="AO26" s="7">
        <v>0</v>
      </c>
      <c r="AP26" s="7">
        <v>6752225</v>
      </c>
      <c r="AQ26" s="7">
        <v>366003</v>
      </c>
      <c r="AR26" s="7">
        <v>3213679</v>
      </c>
      <c r="AS26" s="7">
        <v>73741</v>
      </c>
      <c r="AT26" s="7">
        <v>5619987</v>
      </c>
      <c r="AU26" s="7">
        <v>21662</v>
      </c>
      <c r="AV26" s="7">
        <v>335119</v>
      </c>
      <c r="AW26" s="7">
        <v>0</v>
      </c>
      <c r="AX26" s="7">
        <v>0</v>
      </c>
      <c r="AY26" s="7">
        <v>6717103</v>
      </c>
      <c r="AZ26" s="7">
        <v>152464</v>
      </c>
      <c r="BA26" s="7">
        <v>564383.05499999993</v>
      </c>
      <c r="BB26" s="7">
        <v>0</v>
      </c>
      <c r="BC26" s="7">
        <v>0</v>
      </c>
      <c r="BD26" s="7">
        <v>6049.36</v>
      </c>
      <c r="BE26" s="7">
        <v>38.549999999999997</v>
      </c>
      <c r="BF26" s="7">
        <v>0</v>
      </c>
      <c r="BG26" s="7">
        <v>404674.73135043151</v>
      </c>
      <c r="BH26" s="7">
        <v>4513</v>
      </c>
      <c r="BI26" s="7">
        <v>197501</v>
      </c>
      <c r="BJ26" s="7">
        <v>2718319.209166666</v>
      </c>
      <c r="BK26" s="7">
        <v>1686403.0966666662</v>
      </c>
      <c r="BL26" s="7">
        <v>634984.39666666661</v>
      </c>
      <c r="BM26" s="7">
        <v>2857695.6566666667</v>
      </c>
      <c r="BN26" s="130">
        <v>0.83399999999999996</v>
      </c>
      <c r="BO26" s="131">
        <v>1.6691659999999999E-4</v>
      </c>
      <c r="BP26" s="161">
        <v>4230.1906460856853</v>
      </c>
      <c r="BQ26" s="162">
        <v>7608198</v>
      </c>
      <c r="BR26" s="161">
        <v>249219</v>
      </c>
      <c r="BS26" s="163">
        <v>0</v>
      </c>
      <c r="BT26" s="163">
        <v>1336170.2136495691</v>
      </c>
      <c r="BU26" s="161">
        <v>10809698.109999999</v>
      </c>
      <c r="BV26" s="161">
        <v>180465.38</v>
      </c>
      <c r="BW26" s="165">
        <v>6892810.5136495689</v>
      </c>
      <c r="BX26" s="161">
        <v>249219</v>
      </c>
    </row>
    <row r="27" spans="1:76" x14ac:dyDescent="0.25">
      <c r="A27" s="164" t="s">
        <v>31</v>
      </c>
      <c r="B27" s="6" t="s">
        <v>32</v>
      </c>
      <c r="C27" s="6" t="s">
        <v>39</v>
      </c>
      <c r="D27" s="6" t="s">
        <v>39</v>
      </c>
      <c r="E27" s="6" t="s">
        <v>40</v>
      </c>
      <c r="F27" s="24" t="str">
        <f>+Tabela1[[#This Row],[WK]]&amp;Tabela1[[#This Row],[PK]]&amp;Tabela1[[#This Row],[GK]]</f>
        <v>020404</v>
      </c>
      <c r="G27" s="6" t="s">
        <v>61</v>
      </c>
      <c r="H27" s="7">
        <v>182342384.15499973</v>
      </c>
      <c r="I27" s="8">
        <v>1.371</v>
      </c>
      <c r="J27" s="7">
        <v>249991408.68000001</v>
      </c>
      <c r="K27" s="8">
        <v>7.0000000000000007E-2</v>
      </c>
      <c r="L27" s="7">
        <v>17499398.607600003</v>
      </c>
      <c r="M27" s="7">
        <v>10969619.607600003</v>
      </c>
      <c r="N27" s="9">
        <v>1.6799373466697729</v>
      </c>
      <c r="O27" s="7">
        <v>10364532</v>
      </c>
      <c r="P27" s="8">
        <v>1.2949999999999999</v>
      </c>
      <c r="Q27" s="7">
        <v>13422069</v>
      </c>
      <c r="R27" s="8">
        <v>1.6E-2</v>
      </c>
      <c r="S27" s="7">
        <v>214753.10399999999</v>
      </c>
      <c r="T27" s="7">
        <v>-450001.89600000001</v>
      </c>
      <c r="U27" s="9">
        <v>-0.67694398086513075</v>
      </c>
      <c r="V27" s="7">
        <v>10519617.711600002</v>
      </c>
      <c r="W27" s="9">
        <v>1.4621680447406324</v>
      </c>
      <c r="X27" s="7">
        <v>17775345.81635543</v>
      </c>
      <c r="Y27" s="7">
        <v>4148979</v>
      </c>
      <c r="Z27" s="7">
        <v>1575161.4600000002</v>
      </c>
      <c r="AA27" s="7">
        <v>1112361.3563554296</v>
      </c>
      <c r="AB27" s="7">
        <v>10938844</v>
      </c>
      <c r="AC27" s="7">
        <v>0</v>
      </c>
      <c r="AD27" s="7">
        <v>7255728.1047554258</v>
      </c>
      <c r="AE27" s="7">
        <v>0</v>
      </c>
      <c r="AF27" s="7">
        <v>17499398.607600003</v>
      </c>
      <c r="AG27" s="7">
        <v>214753.10399999999</v>
      </c>
      <c r="AH27" s="7">
        <v>7255728.1047554258</v>
      </c>
      <c r="AI27" s="7">
        <v>5451942</v>
      </c>
      <c r="AJ27" s="7">
        <v>112127</v>
      </c>
      <c r="AK27" s="7">
        <v>3594917</v>
      </c>
      <c r="AL27" s="7">
        <v>169996</v>
      </c>
      <c r="AM27" s="7">
        <v>1052531</v>
      </c>
      <c r="AN27" s="7">
        <v>0</v>
      </c>
      <c r="AO27" s="7">
        <v>0</v>
      </c>
      <c r="AP27" s="7">
        <v>8142829</v>
      </c>
      <c r="AQ27" s="7">
        <v>545025</v>
      </c>
      <c r="AR27" s="7">
        <v>6529779</v>
      </c>
      <c r="AS27" s="7">
        <v>664755</v>
      </c>
      <c r="AT27" s="7">
        <v>4913677</v>
      </c>
      <c r="AU27" s="7">
        <v>222159</v>
      </c>
      <c r="AV27" s="7">
        <v>998829</v>
      </c>
      <c r="AW27" s="7">
        <v>0</v>
      </c>
      <c r="AX27" s="7">
        <v>0</v>
      </c>
      <c r="AY27" s="7">
        <v>9131574</v>
      </c>
      <c r="AZ27" s="7">
        <v>240050</v>
      </c>
      <c r="BA27" s="7">
        <v>1575161.4600000002</v>
      </c>
      <c r="BB27" s="7">
        <v>0</v>
      </c>
      <c r="BC27" s="7">
        <v>0</v>
      </c>
      <c r="BD27" s="7">
        <v>16937.22</v>
      </c>
      <c r="BE27" s="7">
        <v>0</v>
      </c>
      <c r="BF27" s="7">
        <v>0</v>
      </c>
      <c r="BG27" s="7">
        <v>606967.35635542963</v>
      </c>
      <c r="BH27" s="7">
        <v>6769</v>
      </c>
      <c r="BI27" s="7">
        <v>505394</v>
      </c>
      <c r="BJ27" s="7">
        <v>6955802.126666666</v>
      </c>
      <c r="BK27" s="7">
        <v>3624725.5399999991</v>
      </c>
      <c r="BL27" s="7">
        <v>2385518.853333333</v>
      </c>
      <c r="BM27" s="7">
        <v>8553268.6400000006</v>
      </c>
      <c r="BN27" s="130">
        <v>0.83899999999999997</v>
      </c>
      <c r="BO27" s="131">
        <v>2.813728E-4</v>
      </c>
      <c r="BP27" s="161">
        <v>7130.692699775941</v>
      </c>
      <c r="BQ27" s="162">
        <v>10938844</v>
      </c>
      <c r="BR27" s="161">
        <v>383894</v>
      </c>
      <c r="BS27" s="163">
        <v>0</v>
      </c>
      <c r="BT27" s="163">
        <v>114837.18364457041</v>
      </c>
      <c r="BU27" s="161">
        <v>17499398.609999999</v>
      </c>
      <c r="BV27" s="161">
        <v>214753.1</v>
      </c>
      <c r="BW27" s="165">
        <v>7370565.28364457</v>
      </c>
      <c r="BX27" s="161">
        <v>383894</v>
      </c>
    </row>
    <row r="28" spans="1:76" x14ac:dyDescent="0.25">
      <c r="A28" s="164" t="s">
        <v>31</v>
      </c>
      <c r="B28" s="6" t="s">
        <v>32</v>
      </c>
      <c r="C28" s="6" t="s">
        <v>42</v>
      </c>
      <c r="D28" s="6" t="s">
        <v>33</v>
      </c>
      <c r="E28" s="6" t="s">
        <v>34</v>
      </c>
      <c r="F28" s="24" t="str">
        <f>+Tabela1[[#This Row],[WK]]&amp;Tabela1[[#This Row],[PK]]&amp;Tabela1[[#This Row],[GK]]</f>
        <v>020501</v>
      </c>
      <c r="G28" s="6" t="s">
        <v>62</v>
      </c>
      <c r="H28" s="7">
        <v>745943489.68240178</v>
      </c>
      <c r="I28" s="8">
        <v>1.371</v>
      </c>
      <c r="J28" s="7">
        <v>1022688524.36</v>
      </c>
      <c r="K28" s="8">
        <v>7.0000000000000007E-2</v>
      </c>
      <c r="L28" s="7">
        <v>71588196.705200002</v>
      </c>
      <c r="M28" s="7">
        <v>42380915.705200002</v>
      </c>
      <c r="N28" s="9">
        <v>1.4510394070985246</v>
      </c>
      <c r="O28" s="7">
        <v>456036261</v>
      </c>
      <c r="P28" s="8">
        <v>1.2949999999999999</v>
      </c>
      <c r="Q28" s="7">
        <v>590566958</v>
      </c>
      <c r="R28" s="8">
        <v>1.6E-2</v>
      </c>
      <c r="S28" s="7">
        <v>9449071.3279999997</v>
      </c>
      <c r="T28" s="7">
        <v>1661776.3279999997</v>
      </c>
      <c r="U28" s="9">
        <v>0.2133958361664737</v>
      </c>
      <c r="V28" s="7">
        <v>44042692.033199996</v>
      </c>
      <c r="W28" s="9">
        <v>1.1905175513621238</v>
      </c>
      <c r="X28" s="7">
        <v>30786983.96224355</v>
      </c>
      <c r="Y28" s="7">
        <v>0</v>
      </c>
      <c r="Z28" s="7">
        <v>0</v>
      </c>
      <c r="AA28" s="7">
        <v>3268845.9622435514</v>
      </c>
      <c r="AB28" s="7">
        <v>27518138</v>
      </c>
      <c r="AC28" s="7">
        <v>0</v>
      </c>
      <c r="AD28" s="7">
        <v>0</v>
      </c>
      <c r="AE28" s="7">
        <v>-1499525.8563031591</v>
      </c>
      <c r="AF28" s="7">
        <v>70088670.848896846</v>
      </c>
      <c r="AG28" s="7">
        <v>9449071.3279999997</v>
      </c>
      <c r="AH28" s="7">
        <v>0</v>
      </c>
      <c r="AI28" s="7">
        <v>24386183</v>
      </c>
      <c r="AJ28" s="7">
        <v>7447620</v>
      </c>
      <c r="AK28" s="7">
        <v>0</v>
      </c>
      <c r="AL28" s="7">
        <v>0</v>
      </c>
      <c r="AM28" s="7">
        <v>1581455</v>
      </c>
      <c r="AN28" s="7">
        <v>0</v>
      </c>
      <c r="AO28" s="7">
        <v>0</v>
      </c>
      <c r="AP28" s="7">
        <v>21004140</v>
      </c>
      <c r="AQ28" s="7">
        <v>2032902</v>
      </c>
      <c r="AR28" s="7">
        <v>29207281</v>
      </c>
      <c r="AS28" s="7">
        <v>7787295</v>
      </c>
      <c r="AT28" s="7">
        <v>0</v>
      </c>
      <c r="AU28" s="7">
        <v>0</v>
      </c>
      <c r="AV28" s="7">
        <v>1164374</v>
      </c>
      <c r="AW28" s="7">
        <v>0</v>
      </c>
      <c r="AX28" s="7">
        <v>0</v>
      </c>
      <c r="AY28" s="7">
        <v>23999116</v>
      </c>
      <c r="AZ28" s="7">
        <v>853151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1838476.9622435516</v>
      </c>
      <c r="BH28" s="7">
        <v>20503</v>
      </c>
      <c r="BI28" s="7">
        <v>1430369</v>
      </c>
      <c r="BJ28" s="7">
        <v>19686281.705833338</v>
      </c>
      <c r="BK28" s="7">
        <v>5378504.5233333381</v>
      </c>
      <c r="BL28" s="7">
        <v>25239170.419999998</v>
      </c>
      <c r="BM28" s="7">
        <v>6752767.8899999978</v>
      </c>
      <c r="BN28" s="130">
        <v>1.1950000000000001</v>
      </c>
      <c r="BO28" s="131">
        <v>8.7080369999999999E-4</v>
      </c>
      <c r="BP28" s="161">
        <v>22067.427835871778</v>
      </c>
      <c r="BQ28" s="162">
        <v>27518138</v>
      </c>
      <c r="BR28" s="161">
        <v>788888</v>
      </c>
      <c r="BS28" s="163">
        <v>8081624.5768968407</v>
      </c>
      <c r="BT28" s="163">
        <v>0</v>
      </c>
      <c r="BU28" s="161">
        <v>62007046.270000003</v>
      </c>
      <c r="BV28" s="161">
        <v>9449071.3300000001</v>
      </c>
      <c r="BW28" s="165">
        <v>0</v>
      </c>
      <c r="BX28" s="161">
        <v>788888</v>
      </c>
    </row>
    <row r="29" spans="1:76" x14ac:dyDescent="0.25">
      <c r="A29" s="164" t="s">
        <v>31</v>
      </c>
      <c r="B29" s="6" t="s">
        <v>32</v>
      </c>
      <c r="C29" s="6" t="s">
        <v>42</v>
      </c>
      <c r="D29" s="6" t="s">
        <v>32</v>
      </c>
      <c r="E29" s="6" t="s">
        <v>40</v>
      </c>
      <c r="F29" s="24" t="str">
        <f>+Tabela1[[#This Row],[WK]]&amp;Tabela1[[#This Row],[PK]]&amp;Tabela1[[#This Row],[GK]]</f>
        <v>020502</v>
      </c>
      <c r="G29" s="6" t="s">
        <v>63</v>
      </c>
      <c r="H29" s="7">
        <v>253541997.2167989</v>
      </c>
      <c r="I29" s="8">
        <v>1.371</v>
      </c>
      <c r="J29" s="7">
        <v>347606078.18000001</v>
      </c>
      <c r="K29" s="8">
        <v>7.0000000000000007E-2</v>
      </c>
      <c r="L29" s="7">
        <v>24332425.472600002</v>
      </c>
      <c r="M29" s="7">
        <v>15878560.472600002</v>
      </c>
      <c r="N29" s="9">
        <v>1.8782604728842964</v>
      </c>
      <c r="O29" s="7">
        <v>1701057</v>
      </c>
      <c r="P29" s="8">
        <v>1.2949999999999999</v>
      </c>
      <c r="Q29" s="7">
        <v>2202869</v>
      </c>
      <c r="R29" s="8">
        <v>1.6E-2</v>
      </c>
      <c r="S29" s="7">
        <v>35245.904000000002</v>
      </c>
      <c r="T29" s="7">
        <v>-86028.09599999999</v>
      </c>
      <c r="U29" s="9">
        <v>-0.70936965878918801</v>
      </c>
      <c r="V29" s="7">
        <v>15792532.376600001</v>
      </c>
      <c r="W29" s="9">
        <v>1.8416648845692183</v>
      </c>
      <c r="X29" s="7">
        <v>25052508.166457936</v>
      </c>
      <c r="Y29" s="7">
        <v>6866099</v>
      </c>
      <c r="Z29" s="7">
        <v>388400.39499999996</v>
      </c>
      <c r="AA29" s="7">
        <v>1224657.7714579375</v>
      </c>
      <c r="AB29" s="7">
        <v>14917427</v>
      </c>
      <c r="AC29" s="7">
        <v>1655924</v>
      </c>
      <c r="AD29" s="7">
        <v>9259975.7898579352</v>
      </c>
      <c r="AE29" s="7">
        <v>0</v>
      </c>
      <c r="AF29" s="7">
        <v>24332425.472600002</v>
      </c>
      <c r="AG29" s="7">
        <v>35245.904000000002</v>
      </c>
      <c r="AH29" s="7">
        <v>9259975.7898579352</v>
      </c>
      <c r="AI29" s="7">
        <v>7058429</v>
      </c>
      <c r="AJ29" s="7">
        <v>135369</v>
      </c>
      <c r="AK29" s="7">
        <v>10271508</v>
      </c>
      <c r="AL29" s="7">
        <v>276226</v>
      </c>
      <c r="AM29" s="7">
        <v>448416</v>
      </c>
      <c r="AN29" s="7">
        <v>0</v>
      </c>
      <c r="AO29" s="7">
        <v>0</v>
      </c>
      <c r="AP29" s="7">
        <v>11682863</v>
      </c>
      <c r="AQ29" s="7">
        <v>803613</v>
      </c>
      <c r="AR29" s="7">
        <v>8453865</v>
      </c>
      <c r="AS29" s="7">
        <v>121274</v>
      </c>
      <c r="AT29" s="7">
        <v>9631934</v>
      </c>
      <c r="AU29" s="7">
        <v>325386</v>
      </c>
      <c r="AV29" s="7">
        <v>510720</v>
      </c>
      <c r="AW29" s="7">
        <v>0</v>
      </c>
      <c r="AX29" s="7">
        <v>0</v>
      </c>
      <c r="AY29" s="7">
        <v>13382946</v>
      </c>
      <c r="AZ29" s="7">
        <v>350343</v>
      </c>
      <c r="BA29" s="7">
        <v>388400.39499999996</v>
      </c>
      <c r="BB29" s="7">
        <v>0</v>
      </c>
      <c r="BC29" s="7">
        <v>201.88</v>
      </c>
      <c r="BD29" s="7">
        <v>182.4</v>
      </c>
      <c r="BE29" s="7">
        <v>6642.03</v>
      </c>
      <c r="BF29" s="7">
        <v>0</v>
      </c>
      <c r="BG29" s="7">
        <v>859653.77145793766</v>
      </c>
      <c r="BH29" s="7">
        <v>9587</v>
      </c>
      <c r="BI29" s="7">
        <v>365004</v>
      </c>
      <c r="BJ29" s="7">
        <v>5023567.9875000007</v>
      </c>
      <c r="BK29" s="7">
        <v>3930044.2333333339</v>
      </c>
      <c r="BL29" s="7">
        <v>975457.37</v>
      </c>
      <c r="BM29" s="7">
        <v>2423180.2766666668</v>
      </c>
      <c r="BN29" s="130">
        <v>0.8</v>
      </c>
      <c r="BO29" s="131">
        <v>3.7562890000000001E-4</v>
      </c>
      <c r="BP29" s="161">
        <v>9518.9294718210058</v>
      </c>
      <c r="BQ29" s="162">
        <v>14917427</v>
      </c>
      <c r="BR29" s="161">
        <v>518232</v>
      </c>
      <c r="BS29" s="163">
        <v>0</v>
      </c>
      <c r="BT29" s="163">
        <v>2167052.8335420638</v>
      </c>
      <c r="BU29" s="161">
        <v>24332425.469999999</v>
      </c>
      <c r="BV29" s="161">
        <v>35245.9</v>
      </c>
      <c r="BW29" s="165">
        <v>11427028.623542063</v>
      </c>
      <c r="BX29" s="161">
        <v>518232</v>
      </c>
    </row>
    <row r="30" spans="1:76" x14ac:dyDescent="0.25">
      <c r="A30" s="164" t="s">
        <v>31</v>
      </c>
      <c r="B30" s="6" t="s">
        <v>32</v>
      </c>
      <c r="C30" s="6" t="s">
        <v>42</v>
      </c>
      <c r="D30" s="6" t="s">
        <v>37</v>
      </c>
      <c r="E30" s="6" t="s">
        <v>36</v>
      </c>
      <c r="F30" s="24" t="str">
        <f>+Tabela1[[#This Row],[WK]]&amp;Tabela1[[#This Row],[PK]]&amp;Tabela1[[#This Row],[GK]]</f>
        <v>020503</v>
      </c>
      <c r="G30" s="6" t="s">
        <v>64</v>
      </c>
      <c r="H30" s="7">
        <v>151644916.97739941</v>
      </c>
      <c r="I30" s="8">
        <v>1.371</v>
      </c>
      <c r="J30" s="7">
        <v>207905181.18000001</v>
      </c>
      <c r="K30" s="8">
        <v>7.0000000000000007E-2</v>
      </c>
      <c r="L30" s="7">
        <v>14553362.682600003</v>
      </c>
      <c r="M30" s="7">
        <v>9040116.6826000027</v>
      </c>
      <c r="N30" s="9">
        <v>1.6397085641743545</v>
      </c>
      <c r="O30" s="7">
        <v>3294101</v>
      </c>
      <c r="P30" s="8">
        <v>1.2949999999999999</v>
      </c>
      <c r="Q30" s="7">
        <v>4265861</v>
      </c>
      <c r="R30" s="8">
        <v>1.6E-2</v>
      </c>
      <c r="S30" s="7">
        <v>68253.775999999998</v>
      </c>
      <c r="T30" s="7">
        <v>-87019.224000000002</v>
      </c>
      <c r="U30" s="9">
        <v>-0.56042727325420394</v>
      </c>
      <c r="V30" s="7">
        <v>8953097.4586000033</v>
      </c>
      <c r="W30" s="9">
        <v>1.5794420833025351</v>
      </c>
      <c r="X30" s="7">
        <v>10093078.227879062</v>
      </c>
      <c r="Y30" s="7">
        <v>0</v>
      </c>
      <c r="Z30" s="7">
        <v>821846.27</v>
      </c>
      <c r="AA30" s="7">
        <v>1148052.9578790627</v>
      </c>
      <c r="AB30" s="7">
        <v>7585548</v>
      </c>
      <c r="AC30" s="7">
        <v>537631</v>
      </c>
      <c r="AD30" s="7">
        <v>1139980.7692790595</v>
      </c>
      <c r="AE30" s="7">
        <v>0</v>
      </c>
      <c r="AF30" s="7">
        <v>14553362.682600003</v>
      </c>
      <c r="AG30" s="7">
        <v>68253.775999999998</v>
      </c>
      <c r="AH30" s="7">
        <v>1139980.7692790595</v>
      </c>
      <c r="AI30" s="7">
        <v>4603203</v>
      </c>
      <c r="AJ30" s="7">
        <v>117885</v>
      </c>
      <c r="AK30" s="7">
        <v>1767396</v>
      </c>
      <c r="AL30" s="7">
        <v>0</v>
      </c>
      <c r="AM30" s="7">
        <v>964204</v>
      </c>
      <c r="AN30" s="7">
        <v>0</v>
      </c>
      <c r="AO30" s="7">
        <v>0</v>
      </c>
      <c r="AP30" s="7">
        <v>5494375</v>
      </c>
      <c r="AQ30" s="7">
        <v>604699</v>
      </c>
      <c r="AR30" s="7">
        <v>5513246</v>
      </c>
      <c r="AS30" s="7">
        <v>155273</v>
      </c>
      <c r="AT30" s="7">
        <v>1959536</v>
      </c>
      <c r="AU30" s="7">
        <v>0</v>
      </c>
      <c r="AV30" s="7">
        <v>1114574</v>
      </c>
      <c r="AW30" s="7">
        <v>0</v>
      </c>
      <c r="AX30" s="7">
        <v>0</v>
      </c>
      <c r="AY30" s="7">
        <v>6343133</v>
      </c>
      <c r="AZ30" s="7">
        <v>275733</v>
      </c>
      <c r="BA30" s="7">
        <v>821846.27</v>
      </c>
      <c r="BB30" s="7">
        <v>0</v>
      </c>
      <c r="BC30" s="7">
        <v>16.91</v>
      </c>
      <c r="BD30" s="7">
        <v>8710.0400000000009</v>
      </c>
      <c r="BE30" s="7">
        <v>141.30000000000001</v>
      </c>
      <c r="BF30" s="7">
        <v>0</v>
      </c>
      <c r="BG30" s="7">
        <v>467980.95787906286</v>
      </c>
      <c r="BH30" s="7">
        <v>5219</v>
      </c>
      <c r="BI30" s="7">
        <v>680072</v>
      </c>
      <c r="BJ30" s="7">
        <v>9359784.6199999992</v>
      </c>
      <c r="BK30" s="7">
        <v>6898504.6433333326</v>
      </c>
      <c r="BL30" s="7">
        <v>3083121.06</v>
      </c>
      <c r="BM30" s="7">
        <v>3678877.7866666671</v>
      </c>
      <c r="BN30" s="130">
        <v>1.0620000000000001</v>
      </c>
      <c r="BO30" s="131">
        <v>1.9916199999999999E-4</v>
      </c>
      <c r="BP30" s="161">
        <v>5046.6134387077091</v>
      </c>
      <c r="BQ30" s="162">
        <v>7585548</v>
      </c>
      <c r="BR30" s="161">
        <v>244047</v>
      </c>
      <c r="BS30" s="163">
        <v>0</v>
      </c>
      <c r="BT30" s="163">
        <v>1343944.58</v>
      </c>
      <c r="BU30" s="161">
        <v>14553362.68</v>
      </c>
      <c r="BV30" s="161">
        <v>68253.78</v>
      </c>
      <c r="BW30" s="165">
        <v>2483925.35</v>
      </c>
      <c r="BX30" s="161">
        <v>244047</v>
      </c>
    </row>
    <row r="31" spans="1:76" x14ac:dyDescent="0.25">
      <c r="A31" s="164" t="s">
        <v>31</v>
      </c>
      <c r="B31" s="6" t="s">
        <v>32</v>
      </c>
      <c r="C31" s="6" t="s">
        <v>42</v>
      </c>
      <c r="D31" s="6" t="s">
        <v>39</v>
      </c>
      <c r="E31" s="6" t="s">
        <v>36</v>
      </c>
      <c r="F31" s="24" t="str">
        <f>+Tabela1[[#This Row],[WK]]&amp;Tabela1[[#This Row],[PK]]&amp;Tabela1[[#This Row],[GK]]</f>
        <v>020504</v>
      </c>
      <c r="G31" s="6" t="s">
        <v>65</v>
      </c>
      <c r="H31" s="7">
        <v>104435914.03219959</v>
      </c>
      <c r="I31" s="8">
        <v>1.371</v>
      </c>
      <c r="J31" s="7">
        <v>143181638.13999999</v>
      </c>
      <c r="K31" s="8">
        <v>7.0000000000000007E-2</v>
      </c>
      <c r="L31" s="7">
        <v>10022714.6698</v>
      </c>
      <c r="M31" s="7">
        <v>6328737.6698000003</v>
      </c>
      <c r="N31" s="9">
        <v>1.7132585475762303</v>
      </c>
      <c r="O31" s="7">
        <v>3947775</v>
      </c>
      <c r="P31" s="8">
        <v>1.2949999999999999</v>
      </c>
      <c r="Q31" s="7">
        <v>5112369</v>
      </c>
      <c r="R31" s="8">
        <v>1.6E-2</v>
      </c>
      <c r="S31" s="7">
        <v>81797.903999999995</v>
      </c>
      <c r="T31" s="7">
        <v>26800.903999999995</v>
      </c>
      <c r="U31" s="9">
        <v>0.48731574449515419</v>
      </c>
      <c r="V31" s="7">
        <v>6355538.5737999994</v>
      </c>
      <c r="W31" s="9">
        <v>1.6952741133440774</v>
      </c>
      <c r="X31" s="7">
        <v>9808918.126377115</v>
      </c>
      <c r="Y31" s="7">
        <v>887765</v>
      </c>
      <c r="Z31" s="7">
        <v>0</v>
      </c>
      <c r="AA31" s="7">
        <v>713121.12637711479</v>
      </c>
      <c r="AB31" s="7">
        <v>5153928</v>
      </c>
      <c r="AC31" s="7">
        <v>3054104</v>
      </c>
      <c r="AD31" s="7">
        <v>3453379.5525771147</v>
      </c>
      <c r="AE31" s="7">
        <v>0</v>
      </c>
      <c r="AF31" s="7">
        <v>10022714.6698</v>
      </c>
      <c r="AG31" s="7">
        <v>81797.903999999995</v>
      </c>
      <c r="AH31" s="7">
        <v>3453379.5525771147</v>
      </c>
      <c r="AI31" s="7">
        <v>3084231</v>
      </c>
      <c r="AJ31" s="7">
        <v>64520</v>
      </c>
      <c r="AK31" s="7">
        <v>2073679</v>
      </c>
      <c r="AL31" s="7">
        <v>0</v>
      </c>
      <c r="AM31" s="7">
        <v>341488</v>
      </c>
      <c r="AN31" s="7">
        <v>0</v>
      </c>
      <c r="AO31" s="7">
        <v>0</v>
      </c>
      <c r="AP31" s="7">
        <v>5069735</v>
      </c>
      <c r="AQ31" s="7">
        <v>210849</v>
      </c>
      <c r="AR31" s="7">
        <v>3693977</v>
      </c>
      <c r="AS31" s="7">
        <v>54997</v>
      </c>
      <c r="AT31" s="7">
        <v>2713597</v>
      </c>
      <c r="AU31" s="7">
        <v>0</v>
      </c>
      <c r="AV31" s="7">
        <v>982718</v>
      </c>
      <c r="AW31" s="7">
        <v>0</v>
      </c>
      <c r="AX31" s="7">
        <v>0</v>
      </c>
      <c r="AY31" s="7">
        <v>5670469</v>
      </c>
      <c r="AZ31" s="7">
        <v>89208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356971.12637711474</v>
      </c>
      <c r="BH31" s="7">
        <v>3981</v>
      </c>
      <c r="BI31" s="7">
        <v>356150</v>
      </c>
      <c r="BJ31" s="7">
        <v>4901722.2991666654</v>
      </c>
      <c r="BK31" s="7">
        <v>1746461.6999999993</v>
      </c>
      <c r="BL31" s="7">
        <v>4068091.2233333327</v>
      </c>
      <c r="BM31" s="7">
        <v>4484859.95</v>
      </c>
      <c r="BN31" s="130">
        <v>0.93400000000000005</v>
      </c>
      <c r="BO31" s="131">
        <v>1.4769370000000001E-4</v>
      </c>
      <c r="BP31" s="161">
        <v>3742.9383176458255</v>
      </c>
      <c r="BQ31" s="162">
        <v>5153928</v>
      </c>
      <c r="BR31" s="161">
        <v>218690</v>
      </c>
      <c r="BS31" s="163">
        <v>0</v>
      </c>
      <c r="BT31" s="163">
        <v>865763.43999999948</v>
      </c>
      <c r="BU31" s="161">
        <v>10022714.67</v>
      </c>
      <c r="BV31" s="161">
        <v>81797.899999999994</v>
      </c>
      <c r="BW31" s="165">
        <v>4319142.9899999993</v>
      </c>
      <c r="BX31" s="161">
        <v>218690</v>
      </c>
    </row>
    <row r="32" spans="1:76" x14ac:dyDescent="0.25">
      <c r="A32" s="164" t="s">
        <v>31</v>
      </c>
      <c r="B32" s="6" t="s">
        <v>32</v>
      </c>
      <c r="C32" s="6" t="s">
        <v>42</v>
      </c>
      <c r="D32" s="6" t="s">
        <v>42</v>
      </c>
      <c r="E32" s="6" t="s">
        <v>36</v>
      </c>
      <c r="F32" s="24" t="str">
        <f>+Tabela1[[#This Row],[WK]]&amp;Tabela1[[#This Row],[PK]]&amp;Tabela1[[#This Row],[GK]]</f>
        <v>020505</v>
      </c>
      <c r="G32" s="6" t="s">
        <v>66</v>
      </c>
      <c r="H32" s="7">
        <v>122149583.02919993</v>
      </c>
      <c r="I32" s="8">
        <v>1.371</v>
      </c>
      <c r="J32" s="7">
        <v>167467078.33000001</v>
      </c>
      <c r="K32" s="8">
        <v>7.0000000000000007E-2</v>
      </c>
      <c r="L32" s="7">
        <v>11722695.483100003</v>
      </c>
      <c r="M32" s="7">
        <v>7361172.4831000026</v>
      </c>
      <c r="N32" s="9">
        <v>1.687752760469222</v>
      </c>
      <c r="O32" s="7">
        <v>10236037</v>
      </c>
      <c r="P32" s="8">
        <v>1.2949999999999999</v>
      </c>
      <c r="Q32" s="7">
        <v>13255668</v>
      </c>
      <c r="R32" s="8">
        <v>1.6E-2</v>
      </c>
      <c r="S32" s="7">
        <v>212090.68799999999</v>
      </c>
      <c r="T32" s="7">
        <v>104022.68799999999</v>
      </c>
      <c r="U32" s="9">
        <v>0.96256697634822519</v>
      </c>
      <c r="V32" s="7">
        <v>7465195.1711000018</v>
      </c>
      <c r="W32" s="9">
        <v>1.6702188569602905</v>
      </c>
      <c r="X32" s="7">
        <v>10860860.255524646</v>
      </c>
      <c r="Y32" s="7">
        <v>0</v>
      </c>
      <c r="Z32" s="7">
        <v>618518.50999999989</v>
      </c>
      <c r="AA32" s="7">
        <v>590476.74552464683</v>
      </c>
      <c r="AB32" s="7">
        <v>5982383</v>
      </c>
      <c r="AC32" s="7">
        <v>3669482</v>
      </c>
      <c r="AD32" s="7">
        <v>3669482</v>
      </c>
      <c r="AE32" s="7">
        <v>0</v>
      </c>
      <c r="AF32" s="7">
        <v>11722695.483100003</v>
      </c>
      <c r="AG32" s="7">
        <v>212090.68799999999</v>
      </c>
      <c r="AH32" s="7">
        <v>3669482</v>
      </c>
      <c r="AI32" s="7">
        <v>3641589</v>
      </c>
      <c r="AJ32" s="7">
        <v>59319</v>
      </c>
      <c r="AK32" s="7">
        <v>3308287</v>
      </c>
      <c r="AL32" s="7">
        <v>0</v>
      </c>
      <c r="AM32" s="7">
        <v>787978</v>
      </c>
      <c r="AN32" s="7">
        <v>0</v>
      </c>
      <c r="AO32" s="7">
        <v>0</v>
      </c>
      <c r="AP32" s="7">
        <v>5605148</v>
      </c>
      <c r="AQ32" s="7">
        <v>242675</v>
      </c>
      <c r="AR32" s="7">
        <v>4361523</v>
      </c>
      <c r="AS32" s="7">
        <v>108068</v>
      </c>
      <c r="AT32" s="7">
        <v>3590996</v>
      </c>
      <c r="AU32" s="7">
        <v>0</v>
      </c>
      <c r="AV32" s="7">
        <v>723237</v>
      </c>
      <c r="AW32" s="7">
        <v>0</v>
      </c>
      <c r="AX32" s="7">
        <v>0</v>
      </c>
      <c r="AY32" s="7">
        <v>6325828</v>
      </c>
      <c r="AZ32" s="7">
        <v>105427</v>
      </c>
      <c r="BA32" s="7">
        <v>618518.50999999989</v>
      </c>
      <c r="BB32" s="7">
        <v>0</v>
      </c>
      <c r="BC32" s="7">
        <v>320.93</v>
      </c>
      <c r="BD32" s="7">
        <v>5580.73</v>
      </c>
      <c r="BE32" s="7">
        <v>0.48</v>
      </c>
      <c r="BF32" s="7">
        <v>0</v>
      </c>
      <c r="BG32" s="7">
        <v>376518.74552464683</v>
      </c>
      <c r="BH32" s="7">
        <v>4199</v>
      </c>
      <c r="BI32" s="7">
        <v>213958</v>
      </c>
      <c r="BJ32" s="7">
        <v>2944781.439999999</v>
      </c>
      <c r="BK32" s="7">
        <v>1114076.7633333323</v>
      </c>
      <c r="BL32" s="7">
        <v>1664793.0966666669</v>
      </c>
      <c r="BM32" s="7">
        <v>3993232.5133333332</v>
      </c>
      <c r="BN32" s="130">
        <v>1.0089999999999999</v>
      </c>
      <c r="BO32" s="131">
        <v>1.4592540000000001E-4</v>
      </c>
      <c r="BP32" s="161">
        <v>3697.9150018762284</v>
      </c>
      <c r="BQ32" s="162">
        <v>5982383</v>
      </c>
      <c r="BR32" s="161">
        <v>234691</v>
      </c>
      <c r="BS32" s="163">
        <v>0</v>
      </c>
      <c r="BT32" s="163">
        <v>1345501.8288999982</v>
      </c>
      <c r="BU32" s="161">
        <v>11722695.48</v>
      </c>
      <c r="BV32" s="161">
        <v>212090.69</v>
      </c>
      <c r="BW32" s="165">
        <v>5014983.8288999982</v>
      </c>
      <c r="BX32" s="161">
        <v>234691</v>
      </c>
    </row>
    <row r="33" spans="1:76" x14ac:dyDescent="0.25">
      <c r="A33" s="164" t="s">
        <v>31</v>
      </c>
      <c r="B33" s="6" t="s">
        <v>32</v>
      </c>
      <c r="C33" s="6" t="s">
        <v>42</v>
      </c>
      <c r="D33" s="6" t="s">
        <v>44</v>
      </c>
      <c r="E33" s="6" t="s">
        <v>36</v>
      </c>
      <c r="F33" s="24" t="str">
        <f>+Tabela1[[#This Row],[WK]]&amp;Tabela1[[#This Row],[PK]]&amp;Tabela1[[#This Row],[GK]]</f>
        <v>020506</v>
      </c>
      <c r="G33" s="6" t="s">
        <v>67</v>
      </c>
      <c r="H33" s="7">
        <v>108170670.0844</v>
      </c>
      <c r="I33" s="8">
        <v>1.371</v>
      </c>
      <c r="J33" s="7">
        <v>148301988.69</v>
      </c>
      <c r="K33" s="8">
        <v>7.0000000000000007E-2</v>
      </c>
      <c r="L33" s="7">
        <v>10381139.2083</v>
      </c>
      <c r="M33" s="7">
        <v>6211079.2083000001</v>
      </c>
      <c r="N33" s="9">
        <v>1.4894460051653933</v>
      </c>
      <c r="O33" s="7">
        <v>2262085</v>
      </c>
      <c r="P33" s="8">
        <v>1.2949999999999999</v>
      </c>
      <c r="Q33" s="7">
        <v>2929400</v>
      </c>
      <c r="R33" s="8">
        <v>1.6E-2</v>
      </c>
      <c r="S33" s="7">
        <v>46870.400000000001</v>
      </c>
      <c r="T33" s="7">
        <v>-44049.599999999999</v>
      </c>
      <c r="U33" s="9">
        <v>-0.48448746150461941</v>
      </c>
      <c r="V33" s="7">
        <v>6167029.6083000004</v>
      </c>
      <c r="W33" s="9">
        <v>1.4473265794019217</v>
      </c>
      <c r="X33" s="7">
        <v>9956592.1507963631</v>
      </c>
      <c r="Y33" s="7">
        <v>353432</v>
      </c>
      <c r="Z33" s="7">
        <v>0</v>
      </c>
      <c r="AA33" s="7">
        <v>540144.15079636278</v>
      </c>
      <c r="AB33" s="7">
        <v>6445098</v>
      </c>
      <c r="AC33" s="7">
        <v>2617918</v>
      </c>
      <c r="AD33" s="7">
        <v>3789562.5424963632</v>
      </c>
      <c r="AE33" s="7">
        <v>0</v>
      </c>
      <c r="AF33" s="7">
        <v>10381139.2083</v>
      </c>
      <c r="AG33" s="7">
        <v>46870.400000000001</v>
      </c>
      <c r="AH33" s="7">
        <v>3789562.5424963632</v>
      </c>
      <c r="AI33" s="7">
        <v>3481729</v>
      </c>
      <c r="AJ33" s="7">
        <v>30702</v>
      </c>
      <c r="AK33" s="7">
        <v>2709594</v>
      </c>
      <c r="AL33" s="7">
        <v>0</v>
      </c>
      <c r="AM33" s="7">
        <v>287344</v>
      </c>
      <c r="AN33" s="7">
        <v>0</v>
      </c>
      <c r="AO33" s="7">
        <v>0</v>
      </c>
      <c r="AP33" s="7">
        <v>5596917</v>
      </c>
      <c r="AQ33" s="7">
        <v>234719</v>
      </c>
      <c r="AR33" s="7">
        <v>4170060</v>
      </c>
      <c r="AS33" s="7">
        <v>90920</v>
      </c>
      <c r="AT33" s="7">
        <v>2723966</v>
      </c>
      <c r="AU33" s="7">
        <v>0</v>
      </c>
      <c r="AV33" s="7">
        <v>347065</v>
      </c>
      <c r="AW33" s="7">
        <v>0</v>
      </c>
      <c r="AX33" s="7">
        <v>0</v>
      </c>
      <c r="AY33" s="7">
        <v>6429772</v>
      </c>
      <c r="AZ33" s="7">
        <v>98940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333926.15079636278</v>
      </c>
      <c r="BH33" s="7">
        <v>3724</v>
      </c>
      <c r="BI33" s="7">
        <v>206218</v>
      </c>
      <c r="BJ33" s="7">
        <v>2838149.7333333329</v>
      </c>
      <c r="BK33" s="7">
        <v>1716458.0466666662</v>
      </c>
      <c r="BL33" s="7">
        <v>1437094.5999999999</v>
      </c>
      <c r="BM33" s="7">
        <v>1612577.5466666662</v>
      </c>
      <c r="BN33" s="130">
        <v>0.97099999999999997</v>
      </c>
      <c r="BO33" s="131">
        <v>1.353623E-4</v>
      </c>
      <c r="BP33" s="161">
        <v>3429.7761435150733</v>
      </c>
      <c r="BQ33" s="162">
        <v>6445098</v>
      </c>
      <c r="BR33" s="161">
        <v>216081</v>
      </c>
      <c r="BS33" s="163">
        <v>0</v>
      </c>
      <c r="BT33" s="163">
        <v>859231.84920363687</v>
      </c>
      <c r="BU33" s="161">
        <v>10381139.210000001</v>
      </c>
      <c r="BV33" s="161">
        <v>46870.400000000001</v>
      </c>
      <c r="BW33" s="165">
        <v>4648794.3892036369</v>
      </c>
      <c r="BX33" s="161">
        <v>216081</v>
      </c>
    </row>
    <row r="34" spans="1:76" x14ac:dyDescent="0.25">
      <c r="A34" s="164" t="s">
        <v>31</v>
      </c>
      <c r="B34" s="6" t="s">
        <v>32</v>
      </c>
      <c r="C34" s="6" t="s">
        <v>44</v>
      </c>
      <c r="D34" s="6" t="s">
        <v>33</v>
      </c>
      <c r="E34" s="6" t="s">
        <v>34</v>
      </c>
      <c r="F34" s="24" t="str">
        <f>+Tabela1[[#This Row],[WK]]&amp;Tabela1[[#This Row],[PK]]&amp;Tabela1[[#This Row],[GK]]</f>
        <v>020601</v>
      </c>
      <c r="G34" s="6" t="s">
        <v>68</v>
      </c>
      <c r="H34" s="7">
        <v>177779150.10199976</v>
      </c>
      <c r="I34" s="8">
        <v>1.371</v>
      </c>
      <c r="J34" s="7">
        <v>243735214.79000002</v>
      </c>
      <c r="K34" s="8">
        <v>7.0000000000000007E-2</v>
      </c>
      <c r="L34" s="7">
        <v>17061465.035300002</v>
      </c>
      <c r="M34" s="7">
        <v>8081379.0353000015</v>
      </c>
      <c r="N34" s="9">
        <v>0.89992223184722298</v>
      </c>
      <c r="O34" s="7">
        <v>30308682</v>
      </c>
      <c r="P34" s="8">
        <v>1.2949999999999999</v>
      </c>
      <c r="Q34" s="7">
        <v>39249743</v>
      </c>
      <c r="R34" s="8">
        <v>1.6E-2</v>
      </c>
      <c r="S34" s="7">
        <v>627995.88800000004</v>
      </c>
      <c r="T34" s="7">
        <v>196174.88800000004</v>
      </c>
      <c r="U34" s="9">
        <v>0.45429677574735838</v>
      </c>
      <c r="V34" s="7">
        <v>8277553.9233000018</v>
      </c>
      <c r="W34" s="9">
        <v>0.87947680776063786</v>
      </c>
      <c r="X34" s="7">
        <v>11623903.730013695</v>
      </c>
      <c r="Y34" s="7">
        <v>0</v>
      </c>
      <c r="Z34" s="7">
        <v>1299949.8149999999</v>
      </c>
      <c r="AA34" s="7">
        <v>926915.9150136942</v>
      </c>
      <c r="AB34" s="7">
        <v>7768702</v>
      </c>
      <c r="AC34" s="7">
        <v>1628336</v>
      </c>
      <c r="AD34" s="7">
        <v>3346349.8067136928</v>
      </c>
      <c r="AE34" s="7">
        <v>-5071229.1199999992</v>
      </c>
      <c r="AF34" s="7">
        <v>15336585.722013695</v>
      </c>
      <c r="AG34" s="7">
        <v>627995.88800000004</v>
      </c>
      <c r="AH34" s="7">
        <v>0</v>
      </c>
      <c r="AI34" s="7">
        <v>7497789</v>
      </c>
      <c r="AJ34" s="7">
        <v>483697</v>
      </c>
      <c r="AK34" s="7">
        <v>0</v>
      </c>
      <c r="AL34" s="7">
        <v>0</v>
      </c>
      <c r="AM34" s="7">
        <v>630317</v>
      </c>
      <c r="AN34" s="7">
        <v>0</v>
      </c>
      <c r="AO34" s="7">
        <v>-1685417</v>
      </c>
      <c r="AP34" s="7">
        <v>6237553</v>
      </c>
      <c r="AQ34" s="7">
        <v>366003</v>
      </c>
      <c r="AR34" s="7">
        <v>8980086</v>
      </c>
      <c r="AS34" s="7">
        <v>431821</v>
      </c>
      <c r="AT34" s="7">
        <v>0</v>
      </c>
      <c r="AU34" s="7">
        <v>0</v>
      </c>
      <c r="AV34" s="7">
        <v>999741</v>
      </c>
      <c r="AW34" s="7">
        <v>0</v>
      </c>
      <c r="AX34" s="7">
        <v>-2007384</v>
      </c>
      <c r="AY34" s="7">
        <v>6944300</v>
      </c>
      <c r="AZ34" s="7">
        <v>155708</v>
      </c>
      <c r="BA34" s="7">
        <v>1299949.8149999999</v>
      </c>
      <c r="BB34" s="7">
        <v>2014.02</v>
      </c>
      <c r="BC34" s="7">
        <v>0</v>
      </c>
      <c r="BD34" s="7">
        <v>0</v>
      </c>
      <c r="BE34" s="7">
        <v>1102.31</v>
      </c>
      <c r="BF34" s="7">
        <v>0</v>
      </c>
      <c r="BG34" s="7">
        <v>377325.91501369426</v>
      </c>
      <c r="BH34" s="7">
        <v>4208</v>
      </c>
      <c r="BI34" s="7">
        <v>549590</v>
      </c>
      <c r="BJ34" s="7">
        <v>7563928.2491666675</v>
      </c>
      <c r="BK34" s="7">
        <v>5975033</v>
      </c>
      <c r="BL34" s="7">
        <v>1957852.07</v>
      </c>
      <c r="BM34" s="7">
        <v>2439876.8566666674</v>
      </c>
      <c r="BN34" s="130">
        <v>1.5780000000000001</v>
      </c>
      <c r="BO34" s="131">
        <v>2.0939569999999999E-4</v>
      </c>
      <c r="BP34" s="161">
        <v>5260</v>
      </c>
      <c r="BQ34" s="162">
        <v>7768702</v>
      </c>
      <c r="BR34" s="161">
        <v>302244</v>
      </c>
      <c r="BS34" s="163">
        <v>0</v>
      </c>
      <c r="BT34" s="163">
        <v>1341934.3899863046</v>
      </c>
      <c r="BU34" s="161">
        <v>15336585.720000001</v>
      </c>
      <c r="BV34" s="161">
        <v>627995.89</v>
      </c>
      <c r="BW34" s="165">
        <v>1341934.3899863046</v>
      </c>
      <c r="BX34" s="161">
        <v>302244</v>
      </c>
    </row>
    <row r="35" spans="1:76" x14ac:dyDescent="0.25">
      <c r="A35" s="164" t="s">
        <v>31</v>
      </c>
      <c r="B35" s="6" t="s">
        <v>32</v>
      </c>
      <c r="C35" s="6" t="s">
        <v>44</v>
      </c>
      <c r="D35" s="6" t="s">
        <v>32</v>
      </c>
      <c r="E35" s="6" t="s">
        <v>34</v>
      </c>
      <c r="F35" s="24" t="str">
        <f>+Tabela1[[#This Row],[WK]]&amp;Tabela1[[#This Row],[PK]]&amp;Tabela1[[#This Row],[GK]]</f>
        <v>020602</v>
      </c>
      <c r="G35" s="6" t="s">
        <v>69</v>
      </c>
      <c r="H35" s="7">
        <v>303650531.85099936</v>
      </c>
      <c r="I35" s="8">
        <v>1.371</v>
      </c>
      <c r="J35" s="7">
        <v>416304879.17000002</v>
      </c>
      <c r="K35" s="8">
        <v>7.0000000000000007E-2</v>
      </c>
      <c r="L35" s="7">
        <v>29141341.541900005</v>
      </c>
      <c r="M35" s="7">
        <v>17076251.541900005</v>
      </c>
      <c r="N35" s="9">
        <v>1.4153439006174016</v>
      </c>
      <c r="O35" s="7">
        <v>8188860</v>
      </c>
      <c r="P35" s="8">
        <v>1.2949999999999999</v>
      </c>
      <c r="Q35" s="7">
        <v>10604574</v>
      </c>
      <c r="R35" s="8">
        <v>1.6E-2</v>
      </c>
      <c r="S35" s="7">
        <v>169673.18400000001</v>
      </c>
      <c r="T35" s="7">
        <v>-159558.81599999999</v>
      </c>
      <c r="U35" s="9">
        <v>-0.48463945181513335</v>
      </c>
      <c r="V35" s="7">
        <v>16916692.725900006</v>
      </c>
      <c r="W35" s="9">
        <v>1.3648743937667591</v>
      </c>
      <c r="X35" s="7">
        <v>13544238.142532891</v>
      </c>
      <c r="Y35" s="7">
        <v>0</v>
      </c>
      <c r="Z35" s="7">
        <v>252294.89499999999</v>
      </c>
      <c r="AA35" s="7">
        <v>1306241.2475328906</v>
      </c>
      <c r="AB35" s="7">
        <v>11891505</v>
      </c>
      <c r="AC35" s="7">
        <v>94197</v>
      </c>
      <c r="AD35" s="7">
        <v>94197</v>
      </c>
      <c r="AE35" s="7">
        <v>0</v>
      </c>
      <c r="AF35" s="7">
        <v>29141341.541900005</v>
      </c>
      <c r="AG35" s="7">
        <v>169673.18400000001</v>
      </c>
      <c r="AH35" s="7">
        <v>94197</v>
      </c>
      <c r="AI35" s="7">
        <v>10073567</v>
      </c>
      <c r="AJ35" s="7">
        <v>494221</v>
      </c>
      <c r="AK35" s="7">
        <v>3419251</v>
      </c>
      <c r="AL35" s="7">
        <v>201135</v>
      </c>
      <c r="AM35" s="7">
        <v>481394</v>
      </c>
      <c r="AN35" s="7">
        <v>0</v>
      </c>
      <c r="AO35" s="7">
        <v>0</v>
      </c>
      <c r="AP35" s="7">
        <v>9900958</v>
      </c>
      <c r="AQ35" s="7">
        <v>608677</v>
      </c>
      <c r="AR35" s="7">
        <v>12065090</v>
      </c>
      <c r="AS35" s="7">
        <v>329232</v>
      </c>
      <c r="AT35" s="7">
        <v>4402743</v>
      </c>
      <c r="AU35" s="7">
        <v>170732</v>
      </c>
      <c r="AV35" s="7">
        <v>575818</v>
      </c>
      <c r="AW35" s="7">
        <v>0</v>
      </c>
      <c r="AX35" s="7">
        <v>0</v>
      </c>
      <c r="AY35" s="7">
        <v>10830138</v>
      </c>
      <c r="AZ35" s="7">
        <v>246538</v>
      </c>
      <c r="BA35" s="7">
        <v>252294.89499999999</v>
      </c>
      <c r="BB35" s="7">
        <v>134.6</v>
      </c>
      <c r="BC35" s="7">
        <v>0</v>
      </c>
      <c r="BD35" s="7">
        <v>1096.8499999999999</v>
      </c>
      <c r="BE35" s="7">
        <v>1437.33</v>
      </c>
      <c r="BF35" s="7">
        <v>0</v>
      </c>
      <c r="BG35" s="7">
        <v>873821.24753289076</v>
      </c>
      <c r="BH35" s="7">
        <v>9745</v>
      </c>
      <c r="BI35" s="7">
        <v>432420</v>
      </c>
      <c r="BJ35" s="7">
        <v>5951434.9849999975</v>
      </c>
      <c r="BK35" s="7">
        <v>3079623.0899999971</v>
      </c>
      <c r="BL35" s="7">
        <v>3446002.89</v>
      </c>
      <c r="BM35" s="7">
        <v>4595241.8000000007</v>
      </c>
      <c r="BN35" s="130">
        <v>1</v>
      </c>
      <c r="BO35" s="131">
        <v>3.4375509999999998E-4</v>
      </c>
      <c r="BP35" s="161">
        <v>8711.5113423529001</v>
      </c>
      <c r="BQ35" s="162">
        <v>11891505</v>
      </c>
      <c r="BR35" s="161">
        <v>493780</v>
      </c>
      <c r="BS35" s="163">
        <v>0</v>
      </c>
      <c r="BT35" s="163">
        <v>2208859.2740999945</v>
      </c>
      <c r="BU35" s="161">
        <v>29141341.539999999</v>
      </c>
      <c r="BV35" s="161">
        <v>169673.18</v>
      </c>
      <c r="BW35" s="165">
        <v>2303056.2740999945</v>
      </c>
      <c r="BX35" s="161">
        <v>493780</v>
      </c>
    </row>
    <row r="36" spans="1:76" x14ac:dyDescent="0.25">
      <c r="A36" s="164" t="s">
        <v>31</v>
      </c>
      <c r="B36" s="6" t="s">
        <v>32</v>
      </c>
      <c r="C36" s="6" t="s">
        <v>44</v>
      </c>
      <c r="D36" s="6" t="s">
        <v>37</v>
      </c>
      <c r="E36" s="6" t="s">
        <v>34</v>
      </c>
      <c r="F36" s="24" t="str">
        <f>+Tabela1[[#This Row],[WK]]&amp;Tabela1[[#This Row],[PK]]&amp;Tabela1[[#This Row],[GK]]</f>
        <v>020603</v>
      </c>
      <c r="G36" s="6" t="s">
        <v>70</v>
      </c>
      <c r="H36" s="7">
        <v>192399617.00339934</v>
      </c>
      <c r="I36" s="8">
        <v>1.371</v>
      </c>
      <c r="J36" s="7">
        <v>263779874.90000001</v>
      </c>
      <c r="K36" s="8">
        <v>7.0000000000000007E-2</v>
      </c>
      <c r="L36" s="7">
        <v>18464591.243000001</v>
      </c>
      <c r="M36" s="7">
        <v>10497607.243000001</v>
      </c>
      <c r="N36" s="9">
        <v>1.3176388007055118</v>
      </c>
      <c r="O36" s="7">
        <v>20066718</v>
      </c>
      <c r="P36" s="8">
        <v>1.2949999999999999</v>
      </c>
      <c r="Q36" s="7">
        <v>25986400</v>
      </c>
      <c r="R36" s="8">
        <v>1.6E-2</v>
      </c>
      <c r="S36" s="7">
        <v>415782.40000000002</v>
      </c>
      <c r="T36" s="7">
        <v>249091.40000000002</v>
      </c>
      <c r="U36" s="9">
        <v>1.4943302277867432</v>
      </c>
      <c r="V36" s="7">
        <v>10746698.642999999</v>
      </c>
      <c r="W36" s="9">
        <v>1.3212599031802967</v>
      </c>
      <c r="X36" s="7">
        <v>7060464.2926953398</v>
      </c>
      <c r="Y36" s="7">
        <v>0</v>
      </c>
      <c r="Z36" s="7">
        <v>438282.96</v>
      </c>
      <c r="AA36" s="7">
        <v>1074740.33269534</v>
      </c>
      <c r="AB36" s="7">
        <v>5547441</v>
      </c>
      <c r="AC36" s="7">
        <v>0</v>
      </c>
      <c r="AD36" s="7">
        <v>0</v>
      </c>
      <c r="AE36" s="7">
        <v>-1626943.208639917</v>
      </c>
      <c r="AF36" s="7">
        <v>16837648.034360085</v>
      </c>
      <c r="AG36" s="7">
        <v>415782.40000000002</v>
      </c>
      <c r="AH36" s="7">
        <v>0</v>
      </c>
      <c r="AI36" s="7">
        <v>6651915</v>
      </c>
      <c r="AJ36" s="7">
        <v>130508</v>
      </c>
      <c r="AK36" s="7">
        <v>0</v>
      </c>
      <c r="AL36" s="7">
        <v>0</v>
      </c>
      <c r="AM36" s="7">
        <v>417313</v>
      </c>
      <c r="AN36" s="7">
        <v>0</v>
      </c>
      <c r="AO36" s="7">
        <v>0</v>
      </c>
      <c r="AP36" s="7">
        <v>4368200</v>
      </c>
      <c r="AQ36" s="7">
        <v>397828</v>
      </c>
      <c r="AR36" s="7">
        <v>7966984</v>
      </c>
      <c r="AS36" s="7">
        <v>166691</v>
      </c>
      <c r="AT36" s="7">
        <v>0</v>
      </c>
      <c r="AU36" s="7">
        <v>0</v>
      </c>
      <c r="AV36" s="7">
        <v>842888</v>
      </c>
      <c r="AW36" s="7">
        <v>0</v>
      </c>
      <c r="AX36" s="7">
        <v>0</v>
      </c>
      <c r="AY36" s="7">
        <v>4918912</v>
      </c>
      <c r="AZ36" s="7">
        <v>162196</v>
      </c>
      <c r="BA36" s="7">
        <v>438282.96</v>
      </c>
      <c r="BB36" s="7">
        <v>508.26</v>
      </c>
      <c r="BC36" s="7">
        <v>0</v>
      </c>
      <c r="BD36" s="7">
        <v>0</v>
      </c>
      <c r="BE36" s="7">
        <v>2648.64</v>
      </c>
      <c r="BF36" s="7">
        <v>0</v>
      </c>
      <c r="BG36" s="7">
        <v>514967.33269533998</v>
      </c>
      <c r="BH36" s="7">
        <v>5743</v>
      </c>
      <c r="BI36" s="7">
        <v>559773</v>
      </c>
      <c r="BJ36" s="7">
        <v>7704100.0141666662</v>
      </c>
      <c r="BK36" s="7">
        <v>6386449.9866666663</v>
      </c>
      <c r="BL36" s="7">
        <v>1379839.2233333334</v>
      </c>
      <c r="BM36" s="7">
        <v>2510921.663333334</v>
      </c>
      <c r="BN36" s="130">
        <v>1.282</v>
      </c>
      <c r="BO36" s="131">
        <v>2.0295139999999999E-4</v>
      </c>
      <c r="BP36" s="161">
        <v>5142.6631790161828</v>
      </c>
      <c r="BQ36" s="162">
        <v>5547441</v>
      </c>
      <c r="BR36" s="161">
        <v>330696</v>
      </c>
      <c r="BS36" s="163">
        <v>1138459.3943600832</v>
      </c>
      <c r="BT36" s="163">
        <v>0</v>
      </c>
      <c r="BU36" s="161">
        <v>15699188.640000001</v>
      </c>
      <c r="BV36" s="161">
        <v>415782.40000000002</v>
      </c>
      <c r="BW36" s="165">
        <v>0</v>
      </c>
      <c r="BX36" s="161">
        <v>330696</v>
      </c>
    </row>
    <row r="37" spans="1:76" x14ac:dyDescent="0.25">
      <c r="A37" s="164" t="s">
        <v>31</v>
      </c>
      <c r="B37" s="6" t="s">
        <v>32</v>
      </c>
      <c r="C37" s="6" t="s">
        <v>44</v>
      </c>
      <c r="D37" s="6" t="s">
        <v>39</v>
      </c>
      <c r="E37" s="6" t="s">
        <v>34</v>
      </c>
      <c r="F37" s="24" t="str">
        <f>+Tabela1[[#This Row],[WK]]&amp;Tabela1[[#This Row],[PK]]&amp;Tabela1[[#This Row],[GK]]</f>
        <v>020604</v>
      </c>
      <c r="G37" s="6" t="s">
        <v>71</v>
      </c>
      <c r="H37" s="7">
        <v>198698117.95280015</v>
      </c>
      <c r="I37" s="8">
        <v>1.371</v>
      </c>
      <c r="J37" s="7">
        <v>272415119.69999999</v>
      </c>
      <c r="K37" s="8">
        <v>7.0000000000000007E-2</v>
      </c>
      <c r="L37" s="7">
        <v>19069058.379000001</v>
      </c>
      <c r="M37" s="7">
        <v>10826006.379000001</v>
      </c>
      <c r="N37" s="9">
        <v>1.313349276335998</v>
      </c>
      <c r="O37" s="7">
        <v>20891166</v>
      </c>
      <c r="P37" s="8">
        <v>1.2949999999999999</v>
      </c>
      <c r="Q37" s="7">
        <v>27054060</v>
      </c>
      <c r="R37" s="8">
        <v>1.6E-2</v>
      </c>
      <c r="S37" s="7">
        <v>432864.96</v>
      </c>
      <c r="T37" s="7">
        <v>84445.960000000021</v>
      </c>
      <c r="U37" s="9">
        <v>0.24236898676593419</v>
      </c>
      <c r="V37" s="7">
        <v>10910452.339000002</v>
      </c>
      <c r="W37" s="9">
        <v>1.2699166812062803</v>
      </c>
      <c r="X37" s="7">
        <v>9830964.1734723691</v>
      </c>
      <c r="Y37" s="7">
        <v>0</v>
      </c>
      <c r="Z37" s="7">
        <v>901890.75</v>
      </c>
      <c r="AA37" s="7">
        <v>1111391.4234723698</v>
      </c>
      <c r="AB37" s="7">
        <v>6611474</v>
      </c>
      <c r="AC37" s="7">
        <v>1206208</v>
      </c>
      <c r="AD37" s="7">
        <v>1206208</v>
      </c>
      <c r="AE37" s="7">
        <v>-3449664.8430749471</v>
      </c>
      <c r="AF37" s="7">
        <v>16825601.535925053</v>
      </c>
      <c r="AG37" s="7">
        <v>432864.96</v>
      </c>
      <c r="AH37" s="7">
        <v>0</v>
      </c>
      <c r="AI37" s="7">
        <v>6882413</v>
      </c>
      <c r="AJ37" s="7">
        <v>291020</v>
      </c>
      <c r="AK37" s="7">
        <v>0</v>
      </c>
      <c r="AL37" s="7">
        <v>0</v>
      </c>
      <c r="AM37" s="7">
        <v>1264799</v>
      </c>
      <c r="AN37" s="7">
        <v>0</v>
      </c>
      <c r="AO37" s="7">
        <v>-215444</v>
      </c>
      <c r="AP37" s="7">
        <v>5061775</v>
      </c>
      <c r="AQ37" s="7">
        <v>425677</v>
      </c>
      <c r="AR37" s="7">
        <v>8243052</v>
      </c>
      <c r="AS37" s="7">
        <v>348419</v>
      </c>
      <c r="AT37" s="7">
        <v>0</v>
      </c>
      <c r="AU37" s="7">
        <v>0</v>
      </c>
      <c r="AV37" s="7">
        <v>1046157</v>
      </c>
      <c r="AW37" s="7">
        <v>0</v>
      </c>
      <c r="AX37" s="7">
        <v>-936</v>
      </c>
      <c r="AY37" s="7">
        <v>5829391</v>
      </c>
      <c r="AZ37" s="7">
        <v>184903</v>
      </c>
      <c r="BA37" s="7">
        <v>901890.75</v>
      </c>
      <c r="BB37" s="7">
        <v>1036.3499999999999</v>
      </c>
      <c r="BC37" s="7">
        <v>45.99</v>
      </c>
      <c r="BD37" s="7">
        <v>0</v>
      </c>
      <c r="BE37" s="7">
        <v>5270.9</v>
      </c>
      <c r="BF37" s="7">
        <v>0</v>
      </c>
      <c r="BG37" s="7">
        <v>517926.42347236973</v>
      </c>
      <c r="BH37" s="7">
        <v>5776</v>
      </c>
      <c r="BI37" s="7">
        <v>593465</v>
      </c>
      <c r="BJ37" s="7">
        <v>8167798.665</v>
      </c>
      <c r="BK37" s="7">
        <v>5889287.9633333338</v>
      </c>
      <c r="BL37" s="7">
        <v>1093296.17</v>
      </c>
      <c r="BM37" s="7">
        <v>6927450.4666666659</v>
      </c>
      <c r="BN37" s="130">
        <v>1.389</v>
      </c>
      <c r="BO37" s="131">
        <v>2.398375E-4</v>
      </c>
      <c r="BP37" s="161">
        <v>6078.1476288955864</v>
      </c>
      <c r="BQ37" s="162">
        <v>6611474</v>
      </c>
      <c r="BR37" s="161">
        <v>1436605</v>
      </c>
      <c r="BS37" s="163">
        <v>0</v>
      </c>
      <c r="BT37" s="163">
        <v>1329124.0899999999</v>
      </c>
      <c r="BU37" s="161">
        <v>16825601.539999999</v>
      </c>
      <c r="BV37" s="161">
        <v>432864.96</v>
      </c>
      <c r="BW37" s="165">
        <v>1329124.0899999999</v>
      </c>
      <c r="BX37" s="161">
        <v>1436605</v>
      </c>
    </row>
    <row r="38" spans="1:76" x14ac:dyDescent="0.25">
      <c r="A38" s="164" t="s">
        <v>31</v>
      </c>
      <c r="B38" s="6" t="s">
        <v>32</v>
      </c>
      <c r="C38" s="6" t="s">
        <v>44</v>
      </c>
      <c r="D38" s="6" t="s">
        <v>42</v>
      </c>
      <c r="E38" s="6" t="s">
        <v>36</v>
      </c>
      <c r="F38" s="24" t="str">
        <f>+Tabela1[[#This Row],[WK]]&amp;Tabela1[[#This Row],[PK]]&amp;Tabela1[[#This Row],[GK]]</f>
        <v>020605</v>
      </c>
      <c r="G38" s="6" t="s">
        <v>72</v>
      </c>
      <c r="H38" s="7">
        <v>122117874.03519955</v>
      </c>
      <c r="I38" s="8">
        <v>1.371</v>
      </c>
      <c r="J38" s="7">
        <v>167423605.31</v>
      </c>
      <c r="K38" s="8">
        <v>7.0000000000000007E-2</v>
      </c>
      <c r="L38" s="7">
        <v>11719652.371700002</v>
      </c>
      <c r="M38" s="7">
        <v>6971294.3717000019</v>
      </c>
      <c r="N38" s="9">
        <v>1.4681484360909607</v>
      </c>
      <c r="O38" s="7">
        <v>3288098</v>
      </c>
      <c r="P38" s="8">
        <v>1.2949999999999999</v>
      </c>
      <c r="Q38" s="7">
        <v>4258087</v>
      </c>
      <c r="R38" s="8">
        <v>1.6E-2</v>
      </c>
      <c r="S38" s="7">
        <v>68129.392000000007</v>
      </c>
      <c r="T38" s="7">
        <v>-24150.607999999993</v>
      </c>
      <c r="U38" s="9">
        <v>-0.26171009969657555</v>
      </c>
      <c r="V38" s="7">
        <v>6947143.7637000028</v>
      </c>
      <c r="W38" s="9">
        <v>1.4351711001111842</v>
      </c>
      <c r="X38" s="7">
        <v>9911941.0154387522</v>
      </c>
      <c r="Y38" s="7">
        <v>0</v>
      </c>
      <c r="Z38" s="7">
        <v>302381.13</v>
      </c>
      <c r="AA38" s="7">
        <v>516793.88543875201</v>
      </c>
      <c r="AB38" s="7">
        <v>6421331</v>
      </c>
      <c r="AC38" s="7">
        <v>2671435</v>
      </c>
      <c r="AD38" s="7">
        <v>2964797.2517387504</v>
      </c>
      <c r="AE38" s="7">
        <v>0</v>
      </c>
      <c r="AF38" s="7">
        <v>11719652.371700002</v>
      </c>
      <c r="AG38" s="7">
        <v>68129.392000000007</v>
      </c>
      <c r="AH38" s="7">
        <v>2964797.2517387504</v>
      </c>
      <c r="AI38" s="7">
        <v>3964570</v>
      </c>
      <c r="AJ38" s="7">
        <v>131635</v>
      </c>
      <c r="AK38" s="7">
        <v>3065651</v>
      </c>
      <c r="AL38" s="7">
        <v>10205</v>
      </c>
      <c r="AM38" s="7">
        <v>282109</v>
      </c>
      <c r="AN38" s="7">
        <v>0</v>
      </c>
      <c r="AO38" s="7">
        <v>0</v>
      </c>
      <c r="AP38" s="7">
        <v>4848933</v>
      </c>
      <c r="AQ38" s="7">
        <v>318263</v>
      </c>
      <c r="AR38" s="7">
        <v>4748358</v>
      </c>
      <c r="AS38" s="7">
        <v>92280</v>
      </c>
      <c r="AT38" s="7">
        <v>3342660</v>
      </c>
      <c r="AU38" s="7">
        <v>1820</v>
      </c>
      <c r="AV38" s="7">
        <v>317730</v>
      </c>
      <c r="AW38" s="7">
        <v>0</v>
      </c>
      <c r="AX38" s="7">
        <v>0</v>
      </c>
      <c r="AY38" s="7">
        <v>5751094</v>
      </c>
      <c r="AZ38" s="7">
        <v>131379</v>
      </c>
      <c r="BA38" s="7">
        <v>302381.13</v>
      </c>
      <c r="BB38" s="7">
        <v>0</v>
      </c>
      <c r="BC38" s="7">
        <v>0</v>
      </c>
      <c r="BD38" s="7">
        <v>2525.52</v>
      </c>
      <c r="BE38" s="7">
        <v>1451.78</v>
      </c>
      <c r="BF38" s="7">
        <v>0</v>
      </c>
      <c r="BG38" s="7">
        <v>362709.88543875201</v>
      </c>
      <c r="BH38" s="7">
        <v>4045</v>
      </c>
      <c r="BI38" s="7">
        <v>154084</v>
      </c>
      <c r="BJ38" s="7">
        <v>2120726.9875000003</v>
      </c>
      <c r="BK38" s="7">
        <v>925777.80333333346</v>
      </c>
      <c r="BL38" s="7">
        <v>1739755.1733333331</v>
      </c>
      <c r="BM38" s="7">
        <v>1300286.3899999999</v>
      </c>
      <c r="BN38" s="130">
        <v>1.048</v>
      </c>
      <c r="BO38" s="131">
        <v>1.2934399999999999E-4</v>
      </c>
      <c r="BP38" s="161">
        <v>3277.6973880266569</v>
      </c>
      <c r="BQ38" s="162">
        <v>6421331</v>
      </c>
      <c r="BR38" s="161">
        <v>221193</v>
      </c>
      <c r="BS38" s="163">
        <v>0</v>
      </c>
      <c r="BT38" s="163">
        <v>1314586.2599999995</v>
      </c>
      <c r="BU38" s="161">
        <v>11719652.369999999</v>
      </c>
      <c r="BV38" s="161">
        <v>68129.39</v>
      </c>
      <c r="BW38" s="165">
        <v>4279383.51</v>
      </c>
      <c r="BX38" s="161">
        <v>221193</v>
      </c>
    </row>
    <row r="39" spans="1:76" x14ac:dyDescent="0.25">
      <c r="A39" s="164" t="s">
        <v>31</v>
      </c>
      <c r="B39" s="6" t="s">
        <v>32</v>
      </c>
      <c r="C39" s="6" t="s">
        <v>44</v>
      </c>
      <c r="D39" s="6" t="s">
        <v>44</v>
      </c>
      <c r="E39" s="6" t="s">
        <v>36</v>
      </c>
      <c r="F39" s="24" t="str">
        <f>+Tabela1[[#This Row],[WK]]&amp;Tabela1[[#This Row],[PK]]&amp;Tabela1[[#This Row],[GK]]</f>
        <v>020606</v>
      </c>
      <c r="G39" s="6" t="s">
        <v>73</v>
      </c>
      <c r="H39" s="7">
        <v>287778156.13579947</v>
      </c>
      <c r="I39" s="8">
        <v>1.371</v>
      </c>
      <c r="J39" s="7">
        <v>394543852.06</v>
      </c>
      <c r="K39" s="8">
        <v>7.0000000000000007E-2</v>
      </c>
      <c r="L39" s="7">
        <v>27618069.644200005</v>
      </c>
      <c r="M39" s="7">
        <v>12470315.644200005</v>
      </c>
      <c r="N39" s="9">
        <v>0.82324519161058496</v>
      </c>
      <c r="O39" s="7">
        <v>7225079</v>
      </c>
      <c r="P39" s="8">
        <v>1.2949999999999999</v>
      </c>
      <c r="Q39" s="7">
        <v>9356477</v>
      </c>
      <c r="R39" s="8">
        <v>1.6E-2</v>
      </c>
      <c r="S39" s="7">
        <v>149703.63200000001</v>
      </c>
      <c r="T39" s="7">
        <v>-3390.3679999999877</v>
      </c>
      <c r="U39" s="9">
        <v>-2.21456621422132E-2</v>
      </c>
      <c r="V39" s="7">
        <v>12466925.276200004</v>
      </c>
      <c r="W39" s="9">
        <v>0.81478655798685173</v>
      </c>
      <c r="X39" s="7">
        <v>11950727.964696806</v>
      </c>
      <c r="Y39" s="7">
        <v>0</v>
      </c>
      <c r="Z39" s="7">
        <v>274154.7</v>
      </c>
      <c r="AA39" s="7">
        <v>1393099.264696806</v>
      </c>
      <c r="AB39" s="7">
        <v>9391728</v>
      </c>
      <c r="AC39" s="7">
        <v>891746</v>
      </c>
      <c r="AD39" s="7">
        <v>891746</v>
      </c>
      <c r="AE39" s="7">
        <v>0</v>
      </c>
      <c r="AF39" s="7">
        <v>27618069.644200005</v>
      </c>
      <c r="AG39" s="7">
        <v>149703.63200000001</v>
      </c>
      <c r="AH39" s="7">
        <v>891746</v>
      </c>
      <c r="AI39" s="7">
        <v>12647391</v>
      </c>
      <c r="AJ39" s="7">
        <v>66293</v>
      </c>
      <c r="AK39" s="7">
        <v>2291748</v>
      </c>
      <c r="AL39" s="7">
        <v>0</v>
      </c>
      <c r="AM39" s="7">
        <v>502452</v>
      </c>
      <c r="AN39" s="7">
        <v>0</v>
      </c>
      <c r="AO39" s="7">
        <v>0</v>
      </c>
      <c r="AP39" s="7">
        <v>8052578</v>
      </c>
      <c r="AQ39" s="7">
        <v>393850</v>
      </c>
      <c r="AR39" s="7">
        <v>15147754</v>
      </c>
      <c r="AS39" s="7">
        <v>153094</v>
      </c>
      <c r="AT39" s="7">
        <v>2449198</v>
      </c>
      <c r="AU39" s="7">
        <v>0</v>
      </c>
      <c r="AV39" s="7">
        <v>877515</v>
      </c>
      <c r="AW39" s="7">
        <v>0</v>
      </c>
      <c r="AX39" s="7">
        <v>0</v>
      </c>
      <c r="AY39" s="7">
        <v>9099615</v>
      </c>
      <c r="AZ39" s="7">
        <v>160574</v>
      </c>
      <c r="BA39" s="7">
        <v>274154.7</v>
      </c>
      <c r="BB39" s="7">
        <v>0</v>
      </c>
      <c r="BC39" s="7">
        <v>0</v>
      </c>
      <c r="BD39" s="7">
        <v>1834.78</v>
      </c>
      <c r="BE39" s="7">
        <v>2226.2399999999998</v>
      </c>
      <c r="BF39" s="7">
        <v>0</v>
      </c>
      <c r="BG39" s="7">
        <v>708203.26469680597</v>
      </c>
      <c r="BH39" s="7">
        <v>7898</v>
      </c>
      <c r="BI39" s="7">
        <v>684896</v>
      </c>
      <c r="BJ39" s="7">
        <v>9426237.4766666666</v>
      </c>
      <c r="BK39" s="7">
        <v>8052312.459999999</v>
      </c>
      <c r="BL39" s="7">
        <v>756194.1333333333</v>
      </c>
      <c r="BM39" s="7">
        <v>3983311.8000000007</v>
      </c>
      <c r="BN39" s="130">
        <v>1.2549999999999999</v>
      </c>
      <c r="BO39" s="131">
        <v>2.3490370000000001E-4</v>
      </c>
      <c r="BP39" s="161">
        <v>5953.0828628689287</v>
      </c>
      <c r="BQ39" s="162">
        <v>9391728</v>
      </c>
      <c r="BR39" s="161">
        <v>488012</v>
      </c>
      <c r="BS39" s="163">
        <v>0</v>
      </c>
      <c r="BT39" s="163">
        <v>1716242.379999999</v>
      </c>
      <c r="BU39" s="161">
        <v>27618069.640000001</v>
      </c>
      <c r="BV39" s="161">
        <v>149703.63</v>
      </c>
      <c r="BW39" s="165">
        <v>2607988.379999999</v>
      </c>
      <c r="BX39" s="161">
        <v>488012</v>
      </c>
    </row>
    <row r="40" spans="1:76" x14ac:dyDescent="0.25">
      <c r="A40" s="164" t="s">
        <v>31</v>
      </c>
      <c r="B40" s="6" t="s">
        <v>32</v>
      </c>
      <c r="C40" s="6" t="s">
        <v>44</v>
      </c>
      <c r="D40" s="6" t="s">
        <v>51</v>
      </c>
      <c r="E40" s="6" t="s">
        <v>36</v>
      </c>
      <c r="F40" s="24" t="str">
        <f>+Tabela1[[#This Row],[WK]]&amp;Tabela1[[#This Row],[PK]]&amp;Tabela1[[#This Row],[GK]]</f>
        <v>020607</v>
      </c>
      <c r="G40" s="6" t="s">
        <v>74</v>
      </c>
      <c r="H40" s="7">
        <v>312293769.74739987</v>
      </c>
      <c r="I40" s="8">
        <v>1.371</v>
      </c>
      <c r="J40" s="7">
        <v>428154758.31999999</v>
      </c>
      <c r="K40" s="8">
        <v>7.0000000000000007E-2</v>
      </c>
      <c r="L40" s="7">
        <v>29970833.082400002</v>
      </c>
      <c r="M40" s="7">
        <v>17014338.082400002</v>
      </c>
      <c r="N40" s="9">
        <v>1.3131898775401836</v>
      </c>
      <c r="O40" s="7">
        <v>27200823</v>
      </c>
      <c r="P40" s="8">
        <v>1.2949999999999999</v>
      </c>
      <c r="Q40" s="7">
        <v>35225066</v>
      </c>
      <c r="R40" s="8">
        <v>1.6E-2</v>
      </c>
      <c r="S40" s="7">
        <v>563601.05599999998</v>
      </c>
      <c r="T40" s="7">
        <v>353378.05599999998</v>
      </c>
      <c r="U40" s="9">
        <v>1.680967620098657</v>
      </c>
      <c r="V40" s="7">
        <v>17367716.138400003</v>
      </c>
      <c r="W40" s="9">
        <v>1.3190619058143422</v>
      </c>
      <c r="X40" s="7">
        <v>20611435.582534987</v>
      </c>
      <c r="Y40" s="7">
        <v>0</v>
      </c>
      <c r="Z40" s="7">
        <v>518210.41500000004</v>
      </c>
      <c r="AA40" s="7">
        <v>2244075.1675349888</v>
      </c>
      <c r="AB40" s="7">
        <v>15881941</v>
      </c>
      <c r="AC40" s="7">
        <v>1967209</v>
      </c>
      <c r="AD40" s="7">
        <v>3243719.444134986</v>
      </c>
      <c r="AE40" s="7">
        <v>0</v>
      </c>
      <c r="AF40" s="7">
        <v>29970833.082400002</v>
      </c>
      <c r="AG40" s="7">
        <v>563601.05599999998</v>
      </c>
      <c r="AH40" s="7">
        <v>3243719.444134986</v>
      </c>
      <c r="AI40" s="7">
        <v>10817832</v>
      </c>
      <c r="AJ40" s="7">
        <v>224740</v>
      </c>
      <c r="AK40" s="7">
        <v>2970068</v>
      </c>
      <c r="AL40" s="7">
        <v>0</v>
      </c>
      <c r="AM40" s="7">
        <v>555797</v>
      </c>
      <c r="AN40" s="7">
        <v>0</v>
      </c>
      <c r="AO40" s="7">
        <v>0</v>
      </c>
      <c r="AP40" s="7">
        <v>12601307</v>
      </c>
      <c r="AQ40" s="7">
        <v>624590</v>
      </c>
      <c r="AR40" s="7">
        <v>12956495</v>
      </c>
      <c r="AS40" s="7">
        <v>210223</v>
      </c>
      <c r="AT40" s="7">
        <v>3600773</v>
      </c>
      <c r="AU40" s="7">
        <v>0</v>
      </c>
      <c r="AV40" s="7">
        <v>1389314</v>
      </c>
      <c r="AW40" s="7">
        <v>0</v>
      </c>
      <c r="AX40" s="7">
        <v>0</v>
      </c>
      <c r="AY40" s="7">
        <v>14512647</v>
      </c>
      <c r="AZ40" s="7">
        <v>259514</v>
      </c>
      <c r="BA40" s="7">
        <v>518210.41500000004</v>
      </c>
      <c r="BB40" s="7">
        <v>0</v>
      </c>
      <c r="BC40" s="7">
        <v>0</v>
      </c>
      <c r="BD40" s="7">
        <v>5539.38</v>
      </c>
      <c r="BE40" s="7">
        <v>65.55</v>
      </c>
      <c r="BF40" s="7">
        <v>0</v>
      </c>
      <c r="BG40" s="7">
        <v>864406.16753498896</v>
      </c>
      <c r="BH40" s="7">
        <v>9640</v>
      </c>
      <c r="BI40" s="7">
        <v>1379669</v>
      </c>
      <c r="BJ40" s="7">
        <v>18988378.143333331</v>
      </c>
      <c r="BK40" s="7">
        <v>15736868.733333331</v>
      </c>
      <c r="BL40" s="7">
        <v>310751.09000000003</v>
      </c>
      <c r="BM40" s="7">
        <v>12384535.460000001</v>
      </c>
      <c r="BN40" s="130">
        <v>1.026</v>
      </c>
      <c r="BO40" s="131">
        <v>3.4991809999999999E-4</v>
      </c>
      <c r="BP40" s="161">
        <v>8867.5921703541699</v>
      </c>
      <c r="BQ40" s="162">
        <v>15881941</v>
      </c>
      <c r="BR40" s="161">
        <v>514750</v>
      </c>
      <c r="BS40" s="163">
        <v>0</v>
      </c>
      <c r="BT40" s="163">
        <v>2165562.4174650088</v>
      </c>
      <c r="BU40" s="161">
        <v>29970833.079999998</v>
      </c>
      <c r="BV40" s="161">
        <v>563601.06000000006</v>
      </c>
      <c r="BW40" s="165">
        <v>5409281.8574650083</v>
      </c>
      <c r="BX40" s="161">
        <v>514750</v>
      </c>
    </row>
    <row r="41" spans="1:76" x14ac:dyDescent="0.25">
      <c r="A41" s="164" t="s">
        <v>31</v>
      </c>
      <c r="B41" s="6" t="s">
        <v>32</v>
      </c>
      <c r="C41" s="6" t="s">
        <v>44</v>
      </c>
      <c r="D41" s="6" t="s">
        <v>75</v>
      </c>
      <c r="E41" s="6" t="s">
        <v>36</v>
      </c>
      <c r="F41" s="24" t="str">
        <f>+Tabela1[[#This Row],[WK]]&amp;Tabela1[[#This Row],[PK]]&amp;Tabela1[[#This Row],[GK]]</f>
        <v>020608</v>
      </c>
      <c r="G41" s="6" t="s">
        <v>76</v>
      </c>
      <c r="H41" s="7">
        <v>273429033.4693988</v>
      </c>
      <c r="I41" s="8">
        <v>1.371</v>
      </c>
      <c r="J41" s="7">
        <v>374871204.88999999</v>
      </c>
      <c r="K41" s="8">
        <v>7.0000000000000007E-2</v>
      </c>
      <c r="L41" s="7">
        <v>26240984.342300002</v>
      </c>
      <c r="M41" s="7">
        <v>14288702.342300002</v>
      </c>
      <c r="N41" s="9">
        <v>1.1954790175047745</v>
      </c>
      <c r="O41" s="7">
        <v>29766215</v>
      </c>
      <c r="P41" s="8">
        <v>1.2949999999999999</v>
      </c>
      <c r="Q41" s="7">
        <v>38547248</v>
      </c>
      <c r="R41" s="8">
        <v>1.6E-2</v>
      </c>
      <c r="S41" s="7">
        <v>616755.96799999999</v>
      </c>
      <c r="T41" s="7">
        <v>232602.96799999999</v>
      </c>
      <c r="U41" s="9">
        <v>0.60549564366281139</v>
      </c>
      <c r="V41" s="7">
        <v>14521305.3103</v>
      </c>
      <c r="W41" s="9">
        <v>1.177107106737076</v>
      </c>
      <c r="X41" s="7">
        <v>18565244.467502806</v>
      </c>
      <c r="Y41" s="7">
        <v>0</v>
      </c>
      <c r="Z41" s="7">
        <v>491369.065</v>
      </c>
      <c r="AA41" s="7">
        <v>1525238.4025028052</v>
      </c>
      <c r="AB41" s="7">
        <v>15856321</v>
      </c>
      <c r="AC41" s="7">
        <v>692316</v>
      </c>
      <c r="AD41" s="7">
        <v>4043939.1572028049</v>
      </c>
      <c r="AE41" s="7">
        <v>0</v>
      </c>
      <c r="AF41" s="7">
        <v>26240984.342300002</v>
      </c>
      <c r="AG41" s="7">
        <v>616755.96799999999</v>
      </c>
      <c r="AH41" s="7">
        <v>4043939.1572028049</v>
      </c>
      <c r="AI41" s="7">
        <v>9979379</v>
      </c>
      <c r="AJ41" s="7">
        <v>291350</v>
      </c>
      <c r="AK41" s="7">
        <v>687369</v>
      </c>
      <c r="AL41" s="7">
        <v>0</v>
      </c>
      <c r="AM41" s="7">
        <v>518494</v>
      </c>
      <c r="AN41" s="7">
        <v>0</v>
      </c>
      <c r="AO41" s="7">
        <v>0</v>
      </c>
      <c r="AP41" s="7">
        <v>13997092</v>
      </c>
      <c r="AQ41" s="7">
        <v>728025</v>
      </c>
      <c r="AR41" s="7">
        <v>11952282</v>
      </c>
      <c r="AS41" s="7">
        <v>384153</v>
      </c>
      <c r="AT41" s="7">
        <v>775020</v>
      </c>
      <c r="AU41" s="7">
        <v>0</v>
      </c>
      <c r="AV41" s="7">
        <v>963433</v>
      </c>
      <c r="AW41" s="7">
        <v>0</v>
      </c>
      <c r="AX41" s="7">
        <v>0</v>
      </c>
      <c r="AY41" s="7">
        <v>15744019</v>
      </c>
      <c r="AZ41" s="7">
        <v>316282</v>
      </c>
      <c r="BA41" s="7">
        <v>491369.065</v>
      </c>
      <c r="BB41" s="7">
        <v>546.89</v>
      </c>
      <c r="BC41" s="7">
        <v>0</v>
      </c>
      <c r="BD41" s="7">
        <v>0</v>
      </c>
      <c r="BE41" s="7">
        <v>3275.21</v>
      </c>
      <c r="BF41" s="7">
        <v>0</v>
      </c>
      <c r="BG41" s="7">
        <v>727661.40250280523</v>
      </c>
      <c r="BH41" s="7">
        <v>8115</v>
      </c>
      <c r="BI41" s="7">
        <v>797577</v>
      </c>
      <c r="BJ41" s="7">
        <v>10977005.772500001</v>
      </c>
      <c r="BK41" s="7">
        <v>9385956.6800000016</v>
      </c>
      <c r="BL41" s="7">
        <v>156569.99</v>
      </c>
      <c r="BM41" s="7">
        <v>6051056.3900000006</v>
      </c>
      <c r="BN41" s="130">
        <v>1.056</v>
      </c>
      <c r="BO41" s="131">
        <v>3.2223039999999998E-4</v>
      </c>
      <c r="BP41" s="161">
        <v>8166.2289624766699</v>
      </c>
      <c r="BQ41" s="162">
        <v>15856321</v>
      </c>
      <c r="BR41" s="161">
        <v>460533</v>
      </c>
      <c r="BS41" s="163">
        <v>0</v>
      </c>
      <c r="BT41" s="163">
        <v>2194042.5324971937</v>
      </c>
      <c r="BU41" s="161">
        <v>26240984.34</v>
      </c>
      <c r="BV41" s="161">
        <v>616755.97</v>
      </c>
      <c r="BW41" s="165">
        <v>6237981.6924971938</v>
      </c>
      <c r="BX41" s="161">
        <v>460533</v>
      </c>
    </row>
    <row r="42" spans="1:76" x14ac:dyDescent="0.25">
      <c r="A42" s="164" t="s">
        <v>31</v>
      </c>
      <c r="B42" s="6" t="s">
        <v>32</v>
      </c>
      <c r="C42" s="6" t="s">
        <v>44</v>
      </c>
      <c r="D42" s="6" t="s">
        <v>77</v>
      </c>
      <c r="E42" s="6" t="s">
        <v>36</v>
      </c>
      <c r="F42" s="24" t="str">
        <f>+Tabela1[[#This Row],[WK]]&amp;Tabela1[[#This Row],[PK]]&amp;Tabela1[[#This Row],[GK]]</f>
        <v>020609</v>
      </c>
      <c r="G42" s="6" t="s">
        <v>78</v>
      </c>
      <c r="H42" s="7">
        <v>140115370.62979972</v>
      </c>
      <c r="I42" s="8">
        <v>1.371</v>
      </c>
      <c r="J42" s="7">
        <v>192098173.14000002</v>
      </c>
      <c r="K42" s="8">
        <v>7.0000000000000007E-2</v>
      </c>
      <c r="L42" s="7">
        <v>13446872.119800003</v>
      </c>
      <c r="M42" s="7">
        <v>8508891.1198000032</v>
      </c>
      <c r="N42" s="9">
        <v>1.723151854938284</v>
      </c>
      <c r="O42" s="7">
        <v>10342960</v>
      </c>
      <c r="P42" s="8">
        <v>1.2949999999999999</v>
      </c>
      <c r="Q42" s="7">
        <v>13394133</v>
      </c>
      <c r="R42" s="8">
        <v>1.6E-2</v>
      </c>
      <c r="S42" s="7">
        <v>214306.128</v>
      </c>
      <c r="T42" s="7">
        <v>123028.128</v>
      </c>
      <c r="U42" s="9">
        <v>1.3478398737921513</v>
      </c>
      <c r="V42" s="7">
        <v>8631919.2478000037</v>
      </c>
      <c r="W42" s="9">
        <v>1.7163401701523036</v>
      </c>
      <c r="X42" s="7">
        <v>13198103.262967056</v>
      </c>
      <c r="Y42" s="7">
        <v>0</v>
      </c>
      <c r="Z42" s="7">
        <v>305141.52500000002</v>
      </c>
      <c r="AA42" s="7">
        <v>604703.73796705587</v>
      </c>
      <c r="AB42" s="7">
        <v>10572088</v>
      </c>
      <c r="AC42" s="7">
        <v>1716170</v>
      </c>
      <c r="AD42" s="7">
        <v>4566184.0151670519</v>
      </c>
      <c r="AE42" s="7">
        <v>-629032.90091229614</v>
      </c>
      <c r="AF42" s="7">
        <v>13446872.119800003</v>
      </c>
      <c r="AG42" s="7">
        <v>214306.128</v>
      </c>
      <c r="AH42" s="7">
        <v>3937151.1142547559</v>
      </c>
      <c r="AI42" s="7">
        <v>4122894</v>
      </c>
      <c r="AJ42" s="7">
        <v>78266</v>
      </c>
      <c r="AK42" s="7">
        <v>1480356</v>
      </c>
      <c r="AL42" s="7">
        <v>0</v>
      </c>
      <c r="AM42" s="7">
        <v>352648</v>
      </c>
      <c r="AN42" s="7">
        <v>0</v>
      </c>
      <c r="AO42" s="7">
        <v>0</v>
      </c>
      <c r="AP42" s="7">
        <v>8631130</v>
      </c>
      <c r="AQ42" s="7">
        <v>477394</v>
      </c>
      <c r="AR42" s="7">
        <v>4937981</v>
      </c>
      <c r="AS42" s="7">
        <v>91278</v>
      </c>
      <c r="AT42" s="7">
        <v>1689409</v>
      </c>
      <c r="AU42" s="7">
        <v>108976</v>
      </c>
      <c r="AV42" s="7">
        <v>404079</v>
      </c>
      <c r="AW42" s="7">
        <v>0</v>
      </c>
      <c r="AX42" s="7">
        <v>0</v>
      </c>
      <c r="AY42" s="7">
        <v>9765322</v>
      </c>
      <c r="AZ42" s="7">
        <v>193013</v>
      </c>
      <c r="BA42" s="7">
        <v>305141.52500000002</v>
      </c>
      <c r="BB42" s="7">
        <v>0</v>
      </c>
      <c r="BC42" s="7">
        <v>3.8</v>
      </c>
      <c r="BD42" s="7">
        <v>811.71</v>
      </c>
      <c r="BE42" s="7">
        <v>4913.43</v>
      </c>
      <c r="BF42" s="7">
        <v>0</v>
      </c>
      <c r="BG42" s="7">
        <v>472374.73796705587</v>
      </c>
      <c r="BH42" s="7">
        <v>5268</v>
      </c>
      <c r="BI42" s="7">
        <v>132329</v>
      </c>
      <c r="BJ42" s="7">
        <v>1821324.6583333337</v>
      </c>
      <c r="BK42" s="7">
        <v>45381.013333333656</v>
      </c>
      <c r="BL42" s="7">
        <v>753454.16666666663</v>
      </c>
      <c r="BM42" s="7">
        <v>5596866.2466666671</v>
      </c>
      <c r="BN42" s="130">
        <v>1.296</v>
      </c>
      <c r="BO42" s="131">
        <v>1.9048510000000001E-4</v>
      </c>
      <c r="BP42" s="161">
        <v>4827.4999686290048</v>
      </c>
      <c r="BQ42" s="162">
        <v>10572088</v>
      </c>
      <c r="BR42" s="161">
        <v>234030</v>
      </c>
      <c r="BS42" s="163">
        <v>0</v>
      </c>
      <c r="BT42" s="163">
        <v>1325758.6379452422</v>
      </c>
      <c r="BU42" s="161">
        <v>13446872.119999999</v>
      </c>
      <c r="BV42" s="161">
        <v>214306.13</v>
      </c>
      <c r="BW42" s="165">
        <v>5262909.7479452416</v>
      </c>
      <c r="BX42" s="161">
        <v>234030</v>
      </c>
    </row>
    <row r="43" spans="1:76" x14ac:dyDescent="0.25">
      <c r="A43" s="164" t="s">
        <v>31</v>
      </c>
      <c r="B43" s="6" t="s">
        <v>32</v>
      </c>
      <c r="C43" s="6" t="s">
        <v>51</v>
      </c>
      <c r="D43" s="6" t="s">
        <v>33</v>
      </c>
      <c r="E43" s="6" t="s">
        <v>34</v>
      </c>
      <c r="F43" s="24" t="str">
        <f>+Tabela1[[#This Row],[WK]]&amp;Tabela1[[#This Row],[PK]]&amp;Tabela1[[#This Row],[GK]]</f>
        <v>020701</v>
      </c>
      <c r="G43" s="6" t="s">
        <v>79</v>
      </c>
      <c r="H43" s="7">
        <v>522887385.07900041</v>
      </c>
      <c r="I43" s="8">
        <v>1.371</v>
      </c>
      <c r="J43" s="7">
        <v>716878604.94000006</v>
      </c>
      <c r="K43" s="8">
        <v>7.0000000000000007E-2</v>
      </c>
      <c r="L43" s="7">
        <v>50181502.345800012</v>
      </c>
      <c r="M43" s="7">
        <v>30436193.345800012</v>
      </c>
      <c r="N43" s="9">
        <v>1.5414392018782797</v>
      </c>
      <c r="O43" s="7">
        <v>40682412</v>
      </c>
      <c r="P43" s="8">
        <v>1.2949999999999999</v>
      </c>
      <c r="Q43" s="7">
        <v>52683724</v>
      </c>
      <c r="R43" s="8">
        <v>1.6E-2</v>
      </c>
      <c r="S43" s="7">
        <v>842939.58400000003</v>
      </c>
      <c r="T43" s="7">
        <v>-117975.41599999997</v>
      </c>
      <c r="U43" s="9">
        <v>-0.12277403932709965</v>
      </c>
      <c r="V43" s="7">
        <v>30318217.929800011</v>
      </c>
      <c r="W43" s="9">
        <v>1.4642079564965593</v>
      </c>
      <c r="X43" s="7">
        <v>35898823.686919063</v>
      </c>
      <c r="Y43" s="7">
        <v>7634958</v>
      </c>
      <c r="Z43" s="7">
        <v>12920.49</v>
      </c>
      <c r="AA43" s="7">
        <v>1929783.1969190608</v>
      </c>
      <c r="AB43" s="7">
        <v>23426090</v>
      </c>
      <c r="AC43" s="7">
        <v>2895072</v>
      </c>
      <c r="AD43" s="7">
        <v>5580605.7571190512</v>
      </c>
      <c r="AE43" s="7">
        <v>0</v>
      </c>
      <c r="AF43" s="7">
        <v>50181502.345800012</v>
      </c>
      <c r="AG43" s="7">
        <v>842939.58400000003</v>
      </c>
      <c r="AH43" s="7">
        <v>5580605.7571190512</v>
      </c>
      <c r="AI43" s="7">
        <v>16486051</v>
      </c>
      <c r="AJ43" s="7">
        <v>1151600</v>
      </c>
      <c r="AK43" s="7">
        <v>10868394</v>
      </c>
      <c r="AL43" s="7">
        <v>99391</v>
      </c>
      <c r="AM43" s="7">
        <v>650415</v>
      </c>
      <c r="AN43" s="7">
        <v>0</v>
      </c>
      <c r="AO43" s="7">
        <v>0</v>
      </c>
      <c r="AP43" s="7">
        <v>18054005</v>
      </c>
      <c r="AQ43" s="7">
        <v>1456051</v>
      </c>
      <c r="AR43" s="7">
        <v>19745309</v>
      </c>
      <c r="AS43" s="7">
        <v>960915</v>
      </c>
      <c r="AT43" s="7">
        <v>12316382</v>
      </c>
      <c r="AU43" s="7">
        <v>128838</v>
      </c>
      <c r="AV43" s="7">
        <v>698182</v>
      </c>
      <c r="AW43" s="7">
        <v>0</v>
      </c>
      <c r="AX43" s="7">
        <v>0</v>
      </c>
      <c r="AY43" s="7">
        <v>20708545</v>
      </c>
      <c r="AZ43" s="7">
        <v>617967</v>
      </c>
      <c r="BA43" s="7">
        <v>12920.49</v>
      </c>
      <c r="BB43" s="7">
        <v>0</v>
      </c>
      <c r="BC43" s="7">
        <v>0</v>
      </c>
      <c r="BD43" s="7">
        <v>131.97999999999999</v>
      </c>
      <c r="BE43" s="7">
        <v>13.9</v>
      </c>
      <c r="BF43" s="7">
        <v>0</v>
      </c>
      <c r="BG43" s="7">
        <v>1534231.1969190608</v>
      </c>
      <c r="BH43" s="7">
        <v>17110</v>
      </c>
      <c r="BI43" s="7">
        <v>395552</v>
      </c>
      <c r="BJ43" s="7">
        <v>5443968.3724999987</v>
      </c>
      <c r="BK43" s="7">
        <v>1615439.0733333323</v>
      </c>
      <c r="BL43" s="7">
        <v>500561.3066666667</v>
      </c>
      <c r="BM43" s="7">
        <v>14312994.583333334</v>
      </c>
      <c r="BN43" s="130">
        <v>0.87</v>
      </c>
      <c r="BO43" s="131">
        <v>6.4421590000000005E-4</v>
      </c>
      <c r="BP43" s="161">
        <v>16325.454298055849</v>
      </c>
      <c r="BQ43" s="162">
        <v>23426090</v>
      </c>
      <c r="BR43" s="161">
        <v>868464</v>
      </c>
      <c r="BS43" s="163">
        <v>0</v>
      </c>
      <c r="BT43" s="163">
        <v>2939553.9799999967</v>
      </c>
      <c r="BU43" s="161">
        <v>50181502.350000001</v>
      </c>
      <c r="BV43" s="161">
        <v>842939.58</v>
      </c>
      <c r="BW43" s="165">
        <v>8520159.7399999965</v>
      </c>
      <c r="BX43" s="161">
        <v>868464</v>
      </c>
    </row>
    <row r="44" spans="1:76" x14ac:dyDescent="0.25">
      <c r="A44" s="164" t="s">
        <v>31</v>
      </c>
      <c r="B44" s="6" t="s">
        <v>32</v>
      </c>
      <c r="C44" s="6" t="s">
        <v>51</v>
      </c>
      <c r="D44" s="6" t="s">
        <v>32</v>
      </c>
      <c r="E44" s="6" t="s">
        <v>36</v>
      </c>
      <c r="F44" s="24" t="str">
        <f>+Tabela1[[#This Row],[WK]]&amp;Tabela1[[#This Row],[PK]]&amp;Tabela1[[#This Row],[GK]]</f>
        <v>020702</v>
      </c>
      <c r="G44" s="6" t="s">
        <v>79</v>
      </c>
      <c r="H44" s="7">
        <v>266872371.89939874</v>
      </c>
      <c r="I44" s="8">
        <v>1.371</v>
      </c>
      <c r="J44" s="7">
        <v>365882021.87</v>
      </c>
      <c r="K44" s="8">
        <v>7.0000000000000007E-2</v>
      </c>
      <c r="L44" s="7">
        <v>25611741.530900002</v>
      </c>
      <c r="M44" s="7">
        <v>14903232.530900002</v>
      </c>
      <c r="N44" s="9">
        <v>1.3917187286203898</v>
      </c>
      <c r="O44" s="7">
        <v>5359348</v>
      </c>
      <c r="P44" s="8">
        <v>1.2949999999999999</v>
      </c>
      <c r="Q44" s="7">
        <v>6940356</v>
      </c>
      <c r="R44" s="8">
        <v>1.6E-2</v>
      </c>
      <c r="S44" s="7">
        <v>111045.696</v>
      </c>
      <c r="T44" s="7">
        <v>-266131.304</v>
      </c>
      <c r="U44" s="9">
        <v>-0.70558730781569401</v>
      </c>
      <c r="V44" s="7">
        <v>14637101.2269</v>
      </c>
      <c r="W44" s="9">
        <v>1.3203604383977681</v>
      </c>
      <c r="X44" s="7">
        <v>25122751.101502813</v>
      </c>
      <c r="Y44" s="7">
        <v>0</v>
      </c>
      <c r="Z44" s="7">
        <v>604137.30000000005</v>
      </c>
      <c r="AA44" s="7">
        <v>1260116.8015028145</v>
      </c>
      <c r="AB44" s="7">
        <v>15900589</v>
      </c>
      <c r="AC44" s="7">
        <v>7357908</v>
      </c>
      <c r="AD44" s="7">
        <v>10485649.874602811</v>
      </c>
      <c r="AE44" s="7">
        <v>0</v>
      </c>
      <c r="AF44" s="7">
        <v>25611741.530900002</v>
      </c>
      <c r="AG44" s="7">
        <v>111045.696</v>
      </c>
      <c r="AH44" s="7">
        <v>10485649.874602811</v>
      </c>
      <c r="AI44" s="7">
        <v>8940910</v>
      </c>
      <c r="AJ44" s="7">
        <v>560795</v>
      </c>
      <c r="AK44" s="7">
        <v>6722741</v>
      </c>
      <c r="AL44" s="7">
        <v>0</v>
      </c>
      <c r="AM44" s="7">
        <v>881194</v>
      </c>
      <c r="AN44" s="7">
        <v>0</v>
      </c>
      <c r="AO44" s="7">
        <v>0</v>
      </c>
      <c r="AP44" s="7">
        <v>13474594</v>
      </c>
      <c r="AQ44" s="7">
        <v>620612</v>
      </c>
      <c r="AR44" s="7">
        <v>10708509</v>
      </c>
      <c r="AS44" s="7">
        <v>377177</v>
      </c>
      <c r="AT44" s="7">
        <v>7701593</v>
      </c>
      <c r="AU44" s="7">
        <v>0</v>
      </c>
      <c r="AV44" s="7">
        <v>827801</v>
      </c>
      <c r="AW44" s="7">
        <v>0</v>
      </c>
      <c r="AX44" s="7">
        <v>0</v>
      </c>
      <c r="AY44" s="7">
        <v>15478412</v>
      </c>
      <c r="AZ44" s="7">
        <v>264379</v>
      </c>
      <c r="BA44" s="7">
        <v>604137.30000000005</v>
      </c>
      <c r="BB44" s="7">
        <v>0</v>
      </c>
      <c r="BC44" s="7">
        <v>8.76</v>
      </c>
      <c r="BD44" s="7">
        <v>3414.86</v>
      </c>
      <c r="BE44" s="7">
        <v>6104.08</v>
      </c>
      <c r="BF44" s="7">
        <v>0</v>
      </c>
      <c r="BG44" s="7">
        <v>792491.8015028144</v>
      </c>
      <c r="BH44" s="7">
        <v>8838</v>
      </c>
      <c r="BI44" s="7">
        <v>467625</v>
      </c>
      <c r="BJ44" s="7">
        <v>6435988.458333334</v>
      </c>
      <c r="BK44" s="7">
        <v>2960610.7933333339</v>
      </c>
      <c r="BL44" s="7">
        <v>4735497.68</v>
      </c>
      <c r="BM44" s="7">
        <v>4430515.3</v>
      </c>
      <c r="BN44" s="130">
        <v>1.0089999999999999</v>
      </c>
      <c r="BO44" s="131">
        <v>2.9034859999999999E-4</v>
      </c>
      <c r="BP44" s="161">
        <v>7357.810314880353</v>
      </c>
      <c r="BQ44" s="162">
        <v>15900589</v>
      </c>
      <c r="BR44" s="161">
        <v>492067</v>
      </c>
      <c r="BS44" s="163">
        <v>0</v>
      </c>
      <c r="BT44" s="163">
        <v>2141500.6199999973</v>
      </c>
      <c r="BU44" s="161">
        <v>25611741.530000001</v>
      </c>
      <c r="BV44" s="161">
        <v>111045.7</v>
      </c>
      <c r="BW44" s="165">
        <v>12627150.489999996</v>
      </c>
      <c r="BX44" s="161">
        <v>492067</v>
      </c>
    </row>
    <row r="45" spans="1:76" x14ac:dyDescent="0.25">
      <c r="A45" s="164" t="s">
        <v>31</v>
      </c>
      <c r="B45" s="6" t="s">
        <v>32</v>
      </c>
      <c r="C45" s="6" t="s">
        <v>51</v>
      </c>
      <c r="D45" s="6" t="s">
        <v>37</v>
      </c>
      <c r="E45" s="6" t="s">
        <v>40</v>
      </c>
      <c r="F45" s="24" t="str">
        <f>+Tabela1[[#This Row],[WK]]&amp;Tabela1[[#This Row],[PK]]&amp;Tabela1[[#This Row],[GK]]</f>
        <v>020703</v>
      </c>
      <c r="G45" s="6" t="s">
        <v>80</v>
      </c>
      <c r="H45" s="7">
        <v>280521116.5546</v>
      </c>
      <c r="I45" s="8">
        <v>1.371</v>
      </c>
      <c r="J45" s="7">
        <v>384594450.80000001</v>
      </c>
      <c r="K45" s="8">
        <v>7.0000000000000007E-2</v>
      </c>
      <c r="L45" s="7">
        <v>26921611.556000002</v>
      </c>
      <c r="M45" s="7">
        <v>16590515.556000002</v>
      </c>
      <c r="N45" s="9">
        <v>1.6058814627218643</v>
      </c>
      <c r="O45" s="7">
        <v>21642965</v>
      </c>
      <c r="P45" s="8">
        <v>1.2949999999999999</v>
      </c>
      <c r="Q45" s="7">
        <v>28027640</v>
      </c>
      <c r="R45" s="8">
        <v>1.6E-2</v>
      </c>
      <c r="S45" s="7">
        <v>448442.24</v>
      </c>
      <c r="T45" s="7">
        <v>5474.2399999999907</v>
      </c>
      <c r="U45" s="9">
        <v>1.2358093586895647E-2</v>
      </c>
      <c r="V45" s="7">
        <v>16595989.796</v>
      </c>
      <c r="W45" s="9">
        <v>1.5403648795848994</v>
      </c>
      <c r="X45" s="7">
        <v>24411491.17171612</v>
      </c>
      <c r="Y45" s="7">
        <v>5020490</v>
      </c>
      <c r="Z45" s="7">
        <v>376891.64500000002</v>
      </c>
      <c r="AA45" s="7">
        <v>993764.52671612054</v>
      </c>
      <c r="AB45" s="7">
        <v>13595761</v>
      </c>
      <c r="AC45" s="7">
        <v>4424584</v>
      </c>
      <c r="AD45" s="7">
        <v>7815501.3757161181</v>
      </c>
      <c r="AE45" s="7">
        <v>0</v>
      </c>
      <c r="AF45" s="7">
        <v>26921611.556000002</v>
      </c>
      <c r="AG45" s="7">
        <v>448442.24</v>
      </c>
      <c r="AH45" s="7">
        <v>7815501.3757161181</v>
      </c>
      <c r="AI45" s="7">
        <v>8625795</v>
      </c>
      <c r="AJ45" s="7">
        <v>521226</v>
      </c>
      <c r="AK45" s="7">
        <v>9520604</v>
      </c>
      <c r="AL45" s="7">
        <v>304604</v>
      </c>
      <c r="AM45" s="7">
        <v>383938</v>
      </c>
      <c r="AN45" s="7">
        <v>0</v>
      </c>
      <c r="AO45" s="7">
        <v>0</v>
      </c>
      <c r="AP45" s="7">
        <v>10749290</v>
      </c>
      <c r="AQ45" s="7">
        <v>767808</v>
      </c>
      <c r="AR45" s="7">
        <v>10331096</v>
      </c>
      <c r="AS45" s="7">
        <v>442968</v>
      </c>
      <c r="AT45" s="7">
        <v>10339550</v>
      </c>
      <c r="AU45" s="7">
        <v>332329</v>
      </c>
      <c r="AV45" s="7">
        <v>413890</v>
      </c>
      <c r="AW45" s="7">
        <v>0</v>
      </c>
      <c r="AX45" s="7">
        <v>0</v>
      </c>
      <c r="AY45" s="7">
        <v>12095461</v>
      </c>
      <c r="AZ45" s="7">
        <v>338990</v>
      </c>
      <c r="BA45" s="7">
        <v>376891.64500000002</v>
      </c>
      <c r="BB45" s="7">
        <v>0</v>
      </c>
      <c r="BC45" s="7">
        <v>12.52</v>
      </c>
      <c r="BD45" s="7">
        <v>0.78</v>
      </c>
      <c r="BE45" s="7">
        <v>8020.17</v>
      </c>
      <c r="BF45" s="7">
        <v>0</v>
      </c>
      <c r="BG45" s="7">
        <v>909509.52671612054</v>
      </c>
      <c r="BH45" s="7">
        <v>10143</v>
      </c>
      <c r="BI45" s="7">
        <v>84255</v>
      </c>
      <c r="BJ45" s="7">
        <v>1159636.4441666673</v>
      </c>
      <c r="BK45" s="7">
        <v>503671.52666666731</v>
      </c>
      <c r="BL45" s="7">
        <v>250384.80666666667</v>
      </c>
      <c r="BM45" s="7">
        <v>2123090.0566666662</v>
      </c>
      <c r="BN45" s="130">
        <v>0.84899999999999998</v>
      </c>
      <c r="BO45" s="131">
        <v>3.6524229999999999E-4</v>
      </c>
      <c r="BP45" s="161">
        <v>9255.7932041009171</v>
      </c>
      <c r="BQ45" s="162">
        <v>13595761</v>
      </c>
      <c r="BR45" s="161">
        <v>542899</v>
      </c>
      <c r="BS45" s="163">
        <v>0</v>
      </c>
      <c r="BT45" s="163">
        <v>2651627.8282838836</v>
      </c>
      <c r="BU45" s="161">
        <v>26921611.559999999</v>
      </c>
      <c r="BV45" s="161">
        <v>448442.24</v>
      </c>
      <c r="BW45" s="165">
        <v>10467129.208283883</v>
      </c>
      <c r="BX45" s="161">
        <v>542899</v>
      </c>
    </row>
    <row r="46" spans="1:76" x14ac:dyDescent="0.25">
      <c r="A46" s="164" t="s">
        <v>31</v>
      </c>
      <c r="B46" s="6" t="s">
        <v>32</v>
      </c>
      <c r="C46" s="6" t="s">
        <v>51</v>
      </c>
      <c r="D46" s="6" t="s">
        <v>39</v>
      </c>
      <c r="E46" s="6" t="s">
        <v>36</v>
      </c>
      <c r="F46" s="24" t="str">
        <f>+Tabela1[[#This Row],[WK]]&amp;Tabela1[[#This Row],[PK]]&amp;Tabela1[[#This Row],[GK]]</f>
        <v>020704</v>
      </c>
      <c r="G46" s="6" t="s">
        <v>81</v>
      </c>
      <c r="H46" s="7">
        <v>111354263.36459976</v>
      </c>
      <c r="I46" s="8">
        <v>1.371</v>
      </c>
      <c r="J46" s="7">
        <v>152666695.07999998</v>
      </c>
      <c r="K46" s="8">
        <v>7.0000000000000007E-2</v>
      </c>
      <c r="L46" s="7">
        <v>10686668.6556</v>
      </c>
      <c r="M46" s="7">
        <v>7357097.6556000002</v>
      </c>
      <c r="N46" s="9">
        <v>2.2096232984970134</v>
      </c>
      <c r="O46" s="7">
        <v>1054758</v>
      </c>
      <c r="P46" s="8">
        <v>1.2949999999999999</v>
      </c>
      <c r="Q46" s="7">
        <v>1365912</v>
      </c>
      <c r="R46" s="8">
        <v>1.6E-2</v>
      </c>
      <c r="S46" s="7">
        <v>21854.592000000001</v>
      </c>
      <c r="T46" s="7">
        <v>-25235.407999999999</v>
      </c>
      <c r="U46" s="9">
        <v>-0.53589738798046294</v>
      </c>
      <c r="V46" s="7">
        <v>7331862.2476000004</v>
      </c>
      <c r="W46" s="9">
        <v>2.171335010414134</v>
      </c>
      <c r="X46" s="7">
        <v>11740696.795312619</v>
      </c>
      <c r="Y46" s="7">
        <v>2689729</v>
      </c>
      <c r="Z46" s="7">
        <v>343753.57500000001</v>
      </c>
      <c r="AA46" s="7">
        <v>555598.22031261842</v>
      </c>
      <c r="AB46" s="7">
        <v>5730867</v>
      </c>
      <c r="AC46" s="7">
        <v>2420749</v>
      </c>
      <c r="AD46" s="7">
        <v>4408834.5477126185</v>
      </c>
      <c r="AE46" s="7">
        <v>0</v>
      </c>
      <c r="AF46" s="7">
        <v>10686668.6556</v>
      </c>
      <c r="AG46" s="7">
        <v>21854.592000000001</v>
      </c>
      <c r="AH46" s="7">
        <v>4408834.5477126185</v>
      </c>
      <c r="AI46" s="7">
        <v>2779976</v>
      </c>
      <c r="AJ46" s="7">
        <v>24713</v>
      </c>
      <c r="AK46" s="7">
        <v>6264132</v>
      </c>
      <c r="AL46" s="7">
        <v>0</v>
      </c>
      <c r="AM46" s="7">
        <v>284514</v>
      </c>
      <c r="AN46" s="7">
        <v>0</v>
      </c>
      <c r="AO46" s="7">
        <v>0</v>
      </c>
      <c r="AP46" s="7">
        <v>4402374</v>
      </c>
      <c r="AQ46" s="7">
        <v>338154</v>
      </c>
      <c r="AR46" s="7">
        <v>3329571</v>
      </c>
      <c r="AS46" s="7">
        <v>47090</v>
      </c>
      <c r="AT46" s="7">
        <v>5709657</v>
      </c>
      <c r="AU46" s="7">
        <v>250405</v>
      </c>
      <c r="AV46" s="7">
        <v>304439</v>
      </c>
      <c r="AW46" s="7">
        <v>0</v>
      </c>
      <c r="AX46" s="7">
        <v>0</v>
      </c>
      <c r="AY46" s="7">
        <v>4955216</v>
      </c>
      <c r="AZ46" s="7">
        <v>139489</v>
      </c>
      <c r="BA46" s="7">
        <v>343753.57500000001</v>
      </c>
      <c r="BB46" s="7">
        <v>0</v>
      </c>
      <c r="BC46" s="7">
        <v>0</v>
      </c>
      <c r="BD46" s="7">
        <v>2817.69</v>
      </c>
      <c r="BE46" s="7">
        <v>1757.17</v>
      </c>
      <c r="BF46" s="7">
        <v>0</v>
      </c>
      <c r="BG46" s="7">
        <v>379119.22031261836</v>
      </c>
      <c r="BH46" s="7">
        <v>4228</v>
      </c>
      <c r="BI46" s="7">
        <v>176479</v>
      </c>
      <c r="BJ46" s="7">
        <v>2428793.0525000007</v>
      </c>
      <c r="BK46" s="7">
        <v>1914523.0566666673</v>
      </c>
      <c r="BL46" s="7">
        <v>163510.15</v>
      </c>
      <c r="BM46" s="7">
        <v>1730059.6833333333</v>
      </c>
      <c r="BN46" s="130">
        <v>0.80600000000000005</v>
      </c>
      <c r="BO46" s="131">
        <v>1.5190989999999999E-4</v>
      </c>
      <c r="BP46" s="161">
        <v>3849.9937573646444</v>
      </c>
      <c r="BQ46" s="162">
        <v>5730867</v>
      </c>
      <c r="BR46" s="161">
        <v>231814</v>
      </c>
      <c r="BS46" s="163">
        <v>0</v>
      </c>
      <c r="BT46" s="163">
        <v>1347091.2899999996</v>
      </c>
      <c r="BU46" s="161">
        <v>10686668.66</v>
      </c>
      <c r="BV46" s="161">
        <v>21854.59</v>
      </c>
      <c r="BW46" s="165">
        <v>5755925.8399999999</v>
      </c>
      <c r="BX46" s="161">
        <v>231814</v>
      </c>
    </row>
    <row r="47" spans="1:76" x14ac:dyDescent="0.25">
      <c r="A47" s="164" t="s">
        <v>31</v>
      </c>
      <c r="B47" s="6" t="s">
        <v>32</v>
      </c>
      <c r="C47" s="6" t="s">
        <v>75</v>
      </c>
      <c r="D47" s="6" t="s">
        <v>33</v>
      </c>
      <c r="E47" s="6" t="s">
        <v>34</v>
      </c>
      <c r="F47" s="24" t="str">
        <f>+Tabela1[[#This Row],[WK]]&amp;Tabela1[[#This Row],[PK]]&amp;Tabela1[[#This Row],[GK]]</f>
        <v>020801</v>
      </c>
      <c r="G47" s="6" t="s">
        <v>82</v>
      </c>
      <c r="H47" s="7">
        <v>136724544.91779989</v>
      </c>
      <c r="I47" s="8">
        <v>1.371</v>
      </c>
      <c r="J47" s="7">
        <v>187449351.07999998</v>
      </c>
      <c r="K47" s="8">
        <v>7.0000000000000007E-2</v>
      </c>
      <c r="L47" s="7">
        <v>13121454.5756</v>
      </c>
      <c r="M47" s="7">
        <v>7363001.5756000001</v>
      </c>
      <c r="N47" s="9">
        <v>1.2786422977837972</v>
      </c>
      <c r="O47" s="7">
        <v>16247788</v>
      </c>
      <c r="P47" s="8">
        <v>1.2949999999999999</v>
      </c>
      <c r="Q47" s="7">
        <v>21040885</v>
      </c>
      <c r="R47" s="8">
        <v>1.6E-2</v>
      </c>
      <c r="S47" s="7">
        <v>336654.16000000003</v>
      </c>
      <c r="T47" s="7">
        <v>11556.160000000033</v>
      </c>
      <c r="U47" s="9">
        <v>3.5546696688383297E-2</v>
      </c>
      <c r="V47" s="7">
        <v>7374557.7356000002</v>
      </c>
      <c r="W47" s="9">
        <v>1.2122126921595628</v>
      </c>
      <c r="X47" s="7">
        <v>9060110.9466760382</v>
      </c>
      <c r="Y47" s="7">
        <v>0</v>
      </c>
      <c r="Z47" s="7">
        <v>171664.51499999998</v>
      </c>
      <c r="AA47" s="7">
        <v>702074.43167603877</v>
      </c>
      <c r="AB47" s="7">
        <v>8186372</v>
      </c>
      <c r="AC47" s="7">
        <v>0</v>
      </c>
      <c r="AD47" s="7">
        <v>1685553.211076038</v>
      </c>
      <c r="AE47" s="7">
        <v>0</v>
      </c>
      <c r="AF47" s="7">
        <v>13121454.5756</v>
      </c>
      <c r="AG47" s="7">
        <v>336654.16000000003</v>
      </c>
      <c r="AH47" s="7">
        <v>1685553.211076038</v>
      </c>
      <c r="AI47" s="7">
        <v>4807935</v>
      </c>
      <c r="AJ47" s="7">
        <v>342877</v>
      </c>
      <c r="AK47" s="7">
        <v>0</v>
      </c>
      <c r="AL47" s="7">
        <v>65604</v>
      </c>
      <c r="AM47" s="7">
        <v>332006</v>
      </c>
      <c r="AN47" s="7">
        <v>0</v>
      </c>
      <c r="AO47" s="7">
        <v>0</v>
      </c>
      <c r="AP47" s="7">
        <v>6997672</v>
      </c>
      <c r="AQ47" s="7">
        <v>310306</v>
      </c>
      <c r="AR47" s="7">
        <v>5758453</v>
      </c>
      <c r="AS47" s="7">
        <v>325098</v>
      </c>
      <c r="AT47" s="7">
        <v>0</v>
      </c>
      <c r="AU47" s="7">
        <v>41370</v>
      </c>
      <c r="AV47" s="7">
        <v>866922</v>
      </c>
      <c r="AW47" s="7">
        <v>0</v>
      </c>
      <c r="AX47" s="7">
        <v>0</v>
      </c>
      <c r="AY47" s="7">
        <v>7470965</v>
      </c>
      <c r="AZ47" s="7">
        <v>128135</v>
      </c>
      <c r="BA47" s="7">
        <v>171664.51499999998</v>
      </c>
      <c r="BB47" s="7">
        <v>0</v>
      </c>
      <c r="BC47" s="7">
        <v>0</v>
      </c>
      <c r="BD47" s="7">
        <v>1723.35</v>
      </c>
      <c r="BE47" s="7">
        <v>245.01</v>
      </c>
      <c r="BF47" s="7">
        <v>0</v>
      </c>
      <c r="BG47" s="7">
        <v>358764.43167603877</v>
      </c>
      <c r="BH47" s="7">
        <v>4001</v>
      </c>
      <c r="BI47" s="7">
        <v>343310</v>
      </c>
      <c r="BJ47" s="7">
        <v>4724899.2733333334</v>
      </c>
      <c r="BK47" s="7">
        <v>2195666.5299999993</v>
      </c>
      <c r="BL47" s="7">
        <v>4035766.72</v>
      </c>
      <c r="BM47" s="7">
        <v>2045397.5333333332</v>
      </c>
      <c r="BN47" s="130">
        <v>1.2130000000000001</v>
      </c>
      <c r="BO47" s="131">
        <v>1.5495959999999999E-4</v>
      </c>
      <c r="BP47" s="161">
        <v>3927.0336532370661</v>
      </c>
      <c r="BQ47" s="162">
        <v>8186372</v>
      </c>
      <c r="BR47" s="161">
        <v>208130</v>
      </c>
      <c r="BS47" s="163">
        <v>0</v>
      </c>
      <c r="BT47" s="163">
        <v>1135318.3533239618</v>
      </c>
      <c r="BU47" s="161">
        <v>13121454.58</v>
      </c>
      <c r="BV47" s="161">
        <v>336654.16</v>
      </c>
      <c r="BW47" s="165">
        <v>2820871.5633239616</v>
      </c>
      <c r="BX47" s="161">
        <v>208130</v>
      </c>
    </row>
    <row r="48" spans="1:76" x14ac:dyDescent="0.25">
      <c r="A48" s="164" t="s">
        <v>31</v>
      </c>
      <c r="B48" s="6" t="s">
        <v>32</v>
      </c>
      <c r="C48" s="6" t="s">
        <v>75</v>
      </c>
      <c r="D48" s="6" t="s">
        <v>32</v>
      </c>
      <c r="E48" s="6" t="s">
        <v>34</v>
      </c>
      <c r="F48" s="24" t="str">
        <f>+Tabela1[[#This Row],[WK]]&amp;Tabela1[[#This Row],[PK]]&amp;Tabela1[[#This Row],[GK]]</f>
        <v>020802</v>
      </c>
      <c r="G48" s="6" t="s">
        <v>83</v>
      </c>
      <c r="H48" s="7">
        <v>837971835.15599871</v>
      </c>
      <c r="I48" s="8">
        <v>1.371</v>
      </c>
      <c r="J48" s="7">
        <v>1148859386</v>
      </c>
      <c r="K48" s="8">
        <v>7.0000000000000007E-2</v>
      </c>
      <c r="L48" s="7">
        <v>80420157.020000011</v>
      </c>
      <c r="M48" s="7">
        <v>46110603.020000011</v>
      </c>
      <c r="N48" s="9">
        <v>1.343958100417161</v>
      </c>
      <c r="O48" s="7">
        <v>50663273</v>
      </c>
      <c r="P48" s="8">
        <v>1.2949999999999999</v>
      </c>
      <c r="Q48" s="7">
        <v>65608939</v>
      </c>
      <c r="R48" s="8">
        <v>1.6E-2</v>
      </c>
      <c r="S48" s="7">
        <v>1049743.024</v>
      </c>
      <c r="T48" s="7">
        <v>-580727.97600000002</v>
      </c>
      <c r="U48" s="9">
        <v>-0.35617191351456112</v>
      </c>
      <c r="V48" s="7">
        <v>45529875.044000015</v>
      </c>
      <c r="W48" s="9">
        <v>1.2668292535689671</v>
      </c>
      <c r="X48" s="7">
        <v>52031975.147767261</v>
      </c>
      <c r="Y48" s="7">
        <v>9546671</v>
      </c>
      <c r="Z48" s="7">
        <v>0</v>
      </c>
      <c r="AA48" s="7">
        <v>3807560.1477672583</v>
      </c>
      <c r="AB48" s="7">
        <v>38677744</v>
      </c>
      <c r="AC48" s="7">
        <v>0</v>
      </c>
      <c r="AD48" s="7">
        <v>6502100.1037672497</v>
      </c>
      <c r="AE48" s="7">
        <v>0</v>
      </c>
      <c r="AF48" s="7">
        <v>80420157.020000011</v>
      </c>
      <c r="AG48" s="7">
        <v>1049743.024</v>
      </c>
      <c r="AH48" s="7">
        <v>6502100.1037672497</v>
      </c>
      <c r="AI48" s="7">
        <v>28646250</v>
      </c>
      <c r="AJ48" s="7">
        <v>1543387</v>
      </c>
      <c r="AK48" s="7">
        <v>8535587</v>
      </c>
      <c r="AL48" s="7">
        <v>84631</v>
      </c>
      <c r="AM48" s="7">
        <v>940025</v>
      </c>
      <c r="AN48" s="7">
        <v>0</v>
      </c>
      <c r="AO48" s="7">
        <v>0</v>
      </c>
      <c r="AP48" s="7">
        <v>29179065</v>
      </c>
      <c r="AQ48" s="7">
        <v>2422774</v>
      </c>
      <c r="AR48" s="7">
        <v>34309554</v>
      </c>
      <c r="AS48" s="7">
        <v>1630471</v>
      </c>
      <c r="AT48" s="7">
        <v>10269822</v>
      </c>
      <c r="AU48" s="7">
        <v>259016</v>
      </c>
      <c r="AV48" s="7">
        <v>1494766</v>
      </c>
      <c r="AW48" s="7">
        <v>0</v>
      </c>
      <c r="AX48" s="7">
        <v>0</v>
      </c>
      <c r="AY48" s="7">
        <v>34370976</v>
      </c>
      <c r="AZ48" s="7">
        <v>1005615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2224680.1477672583</v>
      </c>
      <c r="BH48" s="7">
        <v>24810</v>
      </c>
      <c r="BI48" s="7">
        <v>1582880</v>
      </c>
      <c r="BJ48" s="7">
        <v>21785197.120000005</v>
      </c>
      <c r="BK48" s="7">
        <v>11758546.613333337</v>
      </c>
      <c r="BL48" s="7">
        <v>16607072.040000001</v>
      </c>
      <c r="BM48" s="7">
        <v>6892457.9466666654</v>
      </c>
      <c r="BN48" s="130">
        <v>0.89700000000000002</v>
      </c>
      <c r="BO48" s="131">
        <v>1.0112799E-3</v>
      </c>
      <c r="BP48" s="161">
        <v>25627.271336054575</v>
      </c>
      <c r="BQ48" s="162">
        <v>38677744</v>
      </c>
      <c r="BR48" s="161">
        <v>1282761</v>
      </c>
      <c r="BS48" s="163">
        <v>0</v>
      </c>
      <c r="BT48" s="163">
        <v>150980.85223273933</v>
      </c>
      <c r="BU48" s="161">
        <v>80420157.019999996</v>
      </c>
      <c r="BV48" s="161">
        <v>1049743.02</v>
      </c>
      <c r="BW48" s="165">
        <v>6653080.952232739</v>
      </c>
      <c r="BX48" s="161">
        <v>1282761</v>
      </c>
    </row>
    <row r="49" spans="1:76" x14ac:dyDescent="0.25">
      <c r="A49" s="164" t="s">
        <v>31</v>
      </c>
      <c r="B49" s="6" t="s">
        <v>32</v>
      </c>
      <c r="C49" s="6" t="s">
        <v>75</v>
      </c>
      <c r="D49" s="6" t="s">
        <v>37</v>
      </c>
      <c r="E49" s="6" t="s">
        <v>34</v>
      </c>
      <c r="F49" s="24" t="str">
        <f>+Tabela1[[#This Row],[WK]]&amp;Tabela1[[#This Row],[PK]]&amp;Tabela1[[#This Row],[GK]]</f>
        <v>020803</v>
      </c>
      <c r="G49" s="6" t="s">
        <v>84</v>
      </c>
      <c r="H49" s="7">
        <v>252346539.67019978</v>
      </c>
      <c r="I49" s="8">
        <v>1.371</v>
      </c>
      <c r="J49" s="7">
        <v>345967105.89999998</v>
      </c>
      <c r="K49" s="8">
        <v>7.0000000000000007E-2</v>
      </c>
      <c r="L49" s="7">
        <v>24217697.412999999</v>
      </c>
      <c r="M49" s="7">
        <v>14518147.412999999</v>
      </c>
      <c r="N49" s="9">
        <v>1.4967856666546384</v>
      </c>
      <c r="O49" s="7">
        <v>31001989</v>
      </c>
      <c r="P49" s="8">
        <v>1.2949999999999999</v>
      </c>
      <c r="Q49" s="7">
        <v>40147576</v>
      </c>
      <c r="R49" s="8">
        <v>1.6E-2</v>
      </c>
      <c r="S49" s="7">
        <v>642361.21600000001</v>
      </c>
      <c r="T49" s="7">
        <v>196447.21600000001</v>
      </c>
      <c r="U49" s="9">
        <v>0.44054955888355157</v>
      </c>
      <c r="V49" s="7">
        <v>14714594.629000001</v>
      </c>
      <c r="W49" s="9">
        <v>1.4503619182917609</v>
      </c>
      <c r="X49" s="7">
        <v>24847504.480454069</v>
      </c>
      <c r="Y49" s="7">
        <v>6973981</v>
      </c>
      <c r="Z49" s="7">
        <v>776687.17500000005</v>
      </c>
      <c r="AA49" s="7">
        <v>1392386.3054540686</v>
      </c>
      <c r="AB49" s="7">
        <v>15704450</v>
      </c>
      <c r="AC49" s="7">
        <v>0</v>
      </c>
      <c r="AD49" s="7">
        <v>10132909.85145407</v>
      </c>
      <c r="AE49" s="7">
        <v>0</v>
      </c>
      <c r="AF49" s="7">
        <v>24217697.412999999</v>
      </c>
      <c r="AG49" s="7">
        <v>642361.21600000001</v>
      </c>
      <c r="AH49" s="7">
        <v>10132909.85145407</v>
      </c>
      <c r="AI49" s="7">
        <v>8098495</v>
      </c>
      <c r="AJ49" s="7">
        <v>407585</v>
      </c>
      <c r="AK49" s="7">
        <v>4899416</v>
      </c>
      <c r="AL49" s="7">
        <v>28082</v>
      </c>
      <c r="AM49" s="7">
        <v>667080</v>
      </c>
      <c r="AN49" s="7">
        <v>0</v>
      </c>
      <c r="AO49" s="7">
        <v>0</v>
      </c>
      <c r="AP49" s="7">
        <v>14057587</v>
      </c>
      <c r="AQ49" s="7">
        <v>767808</v>
      </c>
      <c r="AR49" s="7">
        <v>9699550</v>
      </c>
      <c r="AS49" s="7">
        <v>445914</v>
      </c>
      <c r="AT49" s="7">
        <v>5435749</v>
      </c>
      <c r="AU49" s="7">
        <v>7517</v>
      </c>
      <c r="AV49" s="7">
        <v>898604</v>
      </c>
      <c r="AW49" s="7">
        <v>0</v>
      </c>
      <c r="AX49" s="7">
        <v>0</v>
      </c>
      <c r="AY49" s="7">
        <v>14252179</v>
      </c>
      <c r="AZ49" s="7">
        <v>338990</v>
      </c>
      <c r="BA49" s="7">
        <v>776687.17500000005</v>
      </c>
      <c r="BB49" s="7">
        <v>1079.55</v>
      </c>
      <c r="BC49" s="7">
        <v>0</v>
      </c>
      <c r="BD49" s="7">
        <v>0</v>
      </c>
      <c r="BE49" s="7">
        <v>2308.9499999999998</v>
      </c>
      <c r="BF49" s="7">
        <v>0</v>
      </c>
      <c r="BG49" s="7">
        <v>832125.30545406858</v>
      </c>
      <c r="BH49" s="7">
        <v>9280</v>
      </c>
      <c r="BI49" s="7">
        <v>560261</v>
      </c>
      <c r="BJ49" s="7">
        <v>7710819.8433333337</v>
      </c>
      <c r="BK49" s="7">
        <v>4816031.623333334</v>
      </c>
      <c r="BL49" s="7">
        <v>2047962.1266666669</v>
      </c>
      <c r="BM49" s="7">
        <v>7483228.626666666</v>
      </c>
      <c r="BN49" s="130">
        <v>0.79800000000000004</v>
      </c>
      <c r="BO49" s="131">
        <v>3.7825780000000001E-4</v>
      </c>
      <c r="BP49" s="161">
        <v>9585.9641864112946</v>
      </c>
      <c r="BQ49" s="162">
        <v>15704450</v>
      </c>
      <c r="BR49" s="161">
        <v>461152</v>
      </c>
      <c r="BS49" s="163">
        <v>0</v>
      </c>
      <c r="BT49" s="163">
        <v>0</v>
      </c>
      <c r="BU49" s="161">
        <v>24217697.41</v>
      </c>
      <c r="BV49" s="161">
        <v>642361.22</v>
      </c>
      <c r="BW49" s="165">
        <v>10132909.85</v>
      </c>
      <c r="BX49" s="161">
        <v>461152</v>
      </c>
    </row>
    <row r="50" spans="1:76" x14ac:dyDescent="0.25">
      <c r="A50" s="164" t="s">
        <v>31</v>
      </c>
      <c r="B50" s="6" t="s">
        <v>32</v>
      </c>
      <c r="C50" s="6" t="s">
        <v>75</v>
      </c>
      <c r="D50" s="6" t="s">
        <v>39</v>
      </c>
      <c r="E50" s="6" t="s">
        <v>34</v>
      </c>
      <c r="F50" s="24" t="str">
        <f>+Tabela1[[#This Row],[WK]]&amp;Tabela1[[#This Row],[PK]]&amp;Tabela1[[#This Row],[GK]]</f>
        <v>020804</v>
      </c>
      <c r="G50" s="6" t="s">
        <v>85</v>
      </c>
      <c r="H50" s="7">
        <v>633441434.19020283</v>
      </c>
      <c r="I50" s="8">
        <v>1.371</v>
      </c>
      <c r="J50" s="7">
        <v>868448206.26999998</v>
      </c>
      <c r="K50" s="8">
        <v>7.0000000000000007E-2</v>
      </c>
      <c r="L50" s="7">
        <v>60791374.438900001</v>
      </c>
      <c r="M50" s="7">
        <v>35961191.438900001</v>
      </c>
      <c r="N50" s="9">
        <v>1.4482853968051705</v>
      </c>
      <c r="O50" s="7">
        <v>38564076</v>
      </c>
      <c r="P50" s="8">
        <v>1.2949999999999999</v>
      </c>
      <c r="Q50" s="7">
        <v>49940478</v>
      </c>
      <c r="R50" s="8">
        <v>1.6E-2</v>
      </c>
      <c r="S50" s="7">
        <v>799047.64800000004</v>
      </c>
      <c r="T50" s="7">
        <v>-381278.35199999996</v>
      </c>
      <c r="U50" s="9">
        <v>-0.32302800412767319</v>
      </c>
      <c r="V50" s="7">
        <v>35579913.086900003</v>
      </c>
      <c r="W50" s="9">
        <v>1.3679052988505531</v>
      </c>
      <c r="X50" s="7">
        <v>25984974.668553237</v>
      </c>
      <c r="Y50" s="7">
        <v>5004344</v>
      </c>
      <c r="Z50" s="7">
        <v>1483.35</v>
      </c>
      <c r="AA50" s="7">
        <v>2313160.3185532382</v>
      </c>
      <c r="AB50" s="7">
        <v>18665987</v>
      </c>
      <c r="AC50" s="7">
        <v>0</v>
      </c>
      <c r="AD50" s="7">
        <v>0</v>
      </c>
      <c r="AE50" s="7">
        <v>0</v>
      </c>
      <c r="AF50" s="7">
        <v>60791374.438900001</v>
      </c>
      <c r="AG50" s="7">
        <v>799047.64800000004</v>
      </c>
      <c r="AH50" s="7">
        <v>0</v>
      </c>
      <c r="AI50" s="7">
        <v>20731591</v>
      </c>
      <c r="AJ50" s="7">
        <v>1333463</v>
      </c>
      <c r="AK50" s="7">
        <v>12244174</v>
      </c>
      <c r="AL50" s="7">
        <v>127559</v>
      </c>
      <c r="AM50" s="7">
        <v>773865</v>
      </c>
      <c r="AN50" s="7">
        <v>0</v>
      </c>
      <c r="AO50" s="7">
        <v>0</v>
      </c>
      <c r="AP50" s="7">
        <v>14808558</v>
      </c>
      <c r="AQ50" s="7">
        <v>1523682</v>
      </c>
      <c r="AR50" s="7">
        <v>24830183</v>
      </c>
      <c r="AS50" s="7">
        <v>1180326</v>
      </c>
      <c r="AT50" s="7">
        <v>13090578</v>
      </c>
      <c r="AU50" s="7">
        <v>50848</v>
      </c>
      <c r="AV50" s="7">
        <v>833289</v>
      </c>
      <c r="AW50" s="7">
        <v>0</v>
      </c>
      <c r="AX50" s="7">
        <v>0</v>
      </c>
      <c r="AY50" s="7">
        <v>16177427</v>
      </c>
      <c r="AZ50" s="7">
        <v>629320</v>
      </c>
      <c r="BA50" s="7">
        <v>1483.35</v>
      </c>
      <c r="BB50" s="7">
        <v>0</v>
      </c>
      <c r="BC50" s="7">
        <v>0</v>
      </c>
      <c r="BD50" s="7">
        <v>0</v>
      </c>
      <c r="BE50" s="7">
        <v>31.9</v>
      </c>
      <c r="BF50" s="7">
        <v>0</v>
      </c>
      <c r="BG50" s="7">
        <v>1831124.3185532382</v>
      </c>
      <c r="BH50" s="7">
        <v>20421</v>
      </c>
      <c r="BI50" s="7">
        <v>482036</v>
      </c>
      <c r="BJ50" s="7">
        <v>6634214.8650000012</v>
      </c>
      <c r="BK50" s="7">
        <v>2622250.8033333356</v>
      </c>
      <c r="BL50" s="7">
        <v>4716025.3466666667</v>
      </c>
      <c r="BM50" s="7">
        <v>6615805.5533333318</v>
      </c>
      <c r="BN50" s="130">
        <v>0.92600000000000005</v>
      </c>
      <c r="BO50" s="131">
        <v>7.3558499999999997E-4</v>
      </c>
      <c r="BP50" s="161">
        <v>18640.653246741345</v>
      </c>
      <c r="BQ50" s="162">
        <v>18665987</v>
      </c>
      <c r="BR50" s="161">
        <v>1043509</v>
      </c>
      <c r="BS50" s="163">
        <v>0</v>
      </c>
      <c r="BT50" s="163">
        <v>0</v>
      </c>
      <c r="BU50" s="161">
        <v>60791374.439999998</v>
      </c>
      <c r="BV50" s="161">
        <v>799047.65</v>
      </c>
      <c r="BW50" s="165">
        <v>0</v>
      </c>
      <c r="BX50" s="161">
        <v>1043509</v>
      </c>
    </row>
    <row r="51" spans="1:76" x14ac:dyDescent="0.25">
      <c r="A51" s="164" t="s">
        <v>31</v>
      </c>
      <c r="B51" s="6" t="s">
        <v>32</v>
      </c>
      <c r="C51" s="6" t="s">
        <v>75</v>
      </c>
      <c r="D51" s="6" t="s">
        <v>42</v>
      </c>
      <c r="E51" s="6" t="s">
        <v>34</v>
      </c>
      <c r="F51" s="24" t="str">
        <f>+Tabela1[[#This Row],[WK]]&amp;Tabela1[[#This Row],[PK]]&amp;Tabela1[[#This Row],[GK]]</f>
        <v>020805</v>
      </c>
      <c r="G51" s="6" t="s">
        <v>86</v>
      </c>
      <c r="H51" s="7">
        <v>197919624.04299968</v>
      </c>
      <c r="I51" s="8">
        <v>1.371</v>
      </c>
      <c r="J51" s="7">
        <v>271347804.56999999</v>
      </c>
      <c r="K51" s="8">
        <v>7.0000000000000007E-2</v>
      </c>
      <c r="L51" s="7">
        <v>18994346.319900002</v>
      </c>
      <c r="M51" s="7">
        <v>10171439.319900002</v>
      </c>
      <c r="N51" s="9">
        <v>1.1528444445691202</v>
      </c>
      <c r="O51" s="7">
        <v>15558750</v>
      </c>
      <c r="P51" s="8">
        <v>1.2949999999999999</v>
      </c>
      <c r="Q51" s="7">
        <v>20148581</v>
      </c>
      <c r="R51" s="8">
        <v>1.6E-2</v>
      </c>
      <c r="S51" s="7">
        <v>322377.29600000003</v>
      </c>
      <c r="T51" s="7">
        <v>150554.29600000003</v>
      </c>
      <c r="U51" s="9">
        <v>0.87621736321679888</v>
      </c>
      <c r="V51" s="7">
        <v>10321993.615900002</v>
      </c>
      <c r="W51" s="9">
        <v>1.1475601397596151</v>
      </c>
      <c r="X51" s="7">
        <v>13157204.912373772</v>
      </c>
      <c r="Y51" s="7">
        <v>2410534</v>
      </c>
      <c r="Z51" s="7">
        <v>41306.879999999997</v>
      </c>
      <c r="AA51" s="7">
        <v>2065276.0323737715</v>
      </c>
      <c r="AB51" s="7">
        <v>8640088</v>
      </c>
      <c r="AC51" s="7">
        <v>0</v>
      </c>
      <c r="AD51" s="7">
        <v>2835211.2964737695</v>
      </c>
      <c r="AE51" s="7">
        <v>0</v>
      </c>
      <c r="AF51" s="7">
        <v>18994346.319900002</v>
      </c>
      <c r="AG51" s="7">
        <v>322377.29600000003</v>
      </c>
      <c r="AH51" s="7">
        <v>2835211.2964737695</v>
      </c>
      <c r="AI51" s="7">
        <v>7366554</v>
      </c>
      <c r="AJ51" s="7">
        <v>162253</v>
      </c>
      <c r="AK51" s="7">
        <v>0</v>
      </c>
      <c r="AL51" s="7">
        <v>40757</v>
      </c>
      <c r="AM51" s="7">
        <v>1448596</v>
      </c>
      <c r="AN51" s="7">
        <v>0</v>
      </c>
      <c r="AO51" s="7">
        <v>0</v>
      </c>
      <c r="AP51" s="7">
        <v>5646097</v>
      </c>
      <c r="AQ51" s="7">
        <v>656417</v>
      </c>
      <c r="AR51" s="7">
        <v>8822907</v>
      </c>
      <c r="AS51" s="7">
        <v>171823</v>
      </c>
      <c r="AT51" s="7">
        <v>0</v>
      </c>
      <c r="AU51" s="7">
        <v>81040</v>
      </c>
      <c r="AV51" s="7">
        <v>1937514</v>
      </c>
      <c r="AW51" s="7">
        <v>0</v>
      </c>
      <c r="AX51" s="7">
        <v>0</v>
      </c>
      <c r="AY51" s="7">
        <v>8105373</v>
      </c>
      <c r="AZ51" s="7">
        <v>290331</v>
      </c>
      <c r="BA51" s="7">
        <v>41306.879999999997</v>
      </c>
      <c r="BB51" s="7">
        <v>0</v>
      </c>
      <c r="BC51" s="7">
        <v>0</v>
      </c>
      <c r="BD51" s="7">
        <v>433.72</v>
      </c>
      <c r="BE51" s="7">
        <v>20.88</v>
      </c>
      <c r="BF51" s="7">
        <v>0</v>
      </c>
      <c r="BG51" s="7">
        <v>532363.03237377165</v>
      </c>
      <c r="BH51" s="7">
        <v>5937</v>
      </c>
      <c r="BI51" s="7">
        <v>1532913</v>
      </c>
      <c r="BJ51" s="7">
        <v>21097595.130833328</v>
      </c>
      <c r="BK51" s="7">
        <v>14417691.119999997</v>
      </c>
      <c r="BL51" s="7">
        <v>11289416.659999998</v>
      </c>
      <c r="BM51" s="7">
        <v>4140782.7233333327</v>
      </c>
      <c r="BN51" s="130">
        <v>0.90500000000000003</v>
      </c>
      <c r="BO51" s="131">
        <v>2.7770909999999999E-4</v>
      </c>
      <c r="BP51" s="161">
        <v>7037.6445138521076</v>
      </c>
      <c r="BQ51" s="162">
        <v>8640088</v>
      </c>
      <c r="BR51" s="161">
        <v>355454</v>
      </c>
      <c r="BS51" s="163">
        <v>15759.872373773716</v>
      </c>
      <c r="BT51" s="163">
        <v>0</v>
      </c>
      <c r="BU51" s="161">
        <v>18994346.32</v>
      </c>
      <c r="BV51" s="161">
        <v>322377.3</v>
      </c>
      <c r="BW51" s="165">
        <v>2819451.42</v>
      </c>
      <c r="BX51" s="161">
        <v>355454</v>
      </c>
    </row>
    <row r="52" spans="1:76" x14ac:dyDescent="0.25">
      <c r="A52" s="164" t="s">
        <v>31</v>
      </c>
      <c r="B52" s="6" t="s">
        <v>32</v>
      </c>
      <c r="C52" s="6" t="s">
        <v>75</v>
      </c>
      <c r="D52" s="6" t="s">
        <v>44</v>
      </c>
      <c r="E52" s="6" t="s">
        <v>40</v>
      </c>
      <c r="F52" s="24" t="str">
        <f>+Tabela1[[#This Row],[WK]]&amp;Tabela1[[#This Row],[PK]]&amp;Tabela1[[#This Row],[GK]]</f>
        <v>020806</v>
      </c>
      <c r="G52" s="6" t="s">
        <v>87</v>
      </c>
      <c r="H52" s="7">
        <v>481997197.69679976</v>
      </c>
      <c r="I52" s="8">
        <v>1.371</v>
      </c>
      <c r="J52" s="7">
        <v>660818158.05000007</v>
      </c>
      <c r="K52" s="8">
        <v>7.0000000000000007E-2</v>
      </c>
      <c r="L52" s="7">
        <v>46257271.063500009</v>
      </c>
      <c r="M52" s="7">
        <v>28851690.063500009</v>
      </c>
      <c r="N52" s="9">
        <v>1.6576114329938201</v>
      </c>
      <c r="O52" s="7">
        <v>39128957</v>
      </c>
      <c r="P52" s="8">
        <v>1.2949999999999999</v>
      </c>
      <c r="Q52" s="7">
        <v>50671999</v>
      </c>
      <c r="R52" s="8">
        <v>1.6E-2</v>
      </c>
      <c r="S52" s="7">
        <v>810751.98400000005</v>
      </c>
      <c r="T52" s="7">
        <v>-193543.01599999995</v>
      </c>
      <c r="U52" s="9">
        <v>-0.19271530377030649</v>
      </c>
      <c r="V52" s="7">
        <v>28658147.047500007</v>
      </c>
      <c r="W52" s="9">
        <v>1.556672464686889</v>
      </c>
      <c r="X52" s="7">
        <v>52191923.661758825</v>
      </c>
      <c r="Y52" s="7">
        <v>9716816</v>
      </c>
      <c r="Z52" s="7">
        <v>1582725.615</v>
      </c>
      <c r="AA52" s="7">
        <v>2604874.046758825</v>
      </c>
      <c r="AB52" s="7">
        <v>33846434</v>
      </c>
      <c r="AC52" s="7">
        <v>4441074</v>
      </c>
      <c r="AD52" s="7">
        <v>23533776.614258815</v>
      </c>
      <c r="AE52" s="7">
        <v>0</v>
      </c>
      <c r="AF52" s="7">
        <v>46257271.063500009</v>
      </c>
      <c r="AG52" s="7">
        <v>810751.98400000005</v>
      </c>
      <c r="AH52" s="7">
        <v>23533776.614258815</v>
      </c>
      <c r="AI52" s="7">
        <v>14532530</v>
      </c>
      <c r="AJ52" s="7">
        <v>1030393</v>
      </c>
      <c r="AK52" s="7">
        <v>14553974</v>
      </c>
      <c r="AL52" s="7">
        <v>1786761</v>
      </c>
      <c r="AM52" s="7">
        <v>654569</v>
      </c>
      <c r="AN52" s="7">
        <v>0</v>
      </c>
      <c r="AO52" s="7">
        <v>0</v>
      </c>
      <c r="AP52" s="7">
        <v>27689010</v>
      </c>
      <c r="AQ52" s="7">
        <v>1344660</v>
      </c>
      <c r="AR52" s="7">
        <v>17405581</v>
      </c>
      <c r="AS52" s="7">
        <v>1004295</v>
      </c>
      <c r="AT52" s="7">
        <v>16982621</v>
      </c>
      <c r="AU52" s="7">
        <v>714779</v>
      </c>
      <c r="AV52" s="7">
        <v>906319</v>
      </c>
      <c r="AW52" s="7">
        <v>0</v>
      </c>
      <c r="AX52" s="7">
        <v>0</v>
      </c>
      <c r="AY52" s="7">
        <v>31383866</v>
      </c>
      <c r="AZ52" s="7">
        <v>556332</v>
      </c>
      <c r="BA52" s="7">
        <v>1582725.615</v>
      </c>
      <c r="BB52" s="7">
        <v>0</v>
      </c>
      <c r="BC52" s="7">
        <v>23.67</v>
      </c>
      <c r="BD52" s="7">
        <v>15973.77</v>
      </c>
      <c r="BE52" s="7">
        <v>1931.77</v>
      </c>
      <c r="BF52" s="7">
        <v>0</v>
      </c>
      <c r="BG52" s="7">
        <v>1542929.0467588252</v>
      </c>
      <c r="BH52" s="7">
        <v>17207</v>
      </c>
      <c r="BI52" s="7">
        <v>1061945</v>
      </c>
      <c r="BJ52" s="7">
        <v>14615695.46083333</v>
      </c>
      <c r="BK52" s="7">
        <v>10967620.749999996</v>
      </c>
      <c r="BL52" s="7">
        <v>2920263.1133333333</v>
      </c>
      <c r="BM52" s="7">
        <v>8751772.6166666672</v>
      </c>
      <c r="BN52" s="130">
        <v>0.83899999999999997</v>
      </c>
      <c r="BO52" s="131">
        <v>6.6133089999999999E-4</v>
      </c>
      <c r="BP52" s="161">
        <v>16758.678647572189</v>
      </c>
      <c r="BQ52" s="162">
        <v>33846434</v>
      </c>
      <c r="BR52" s="161">
        <v>948979</v>
      </c>
      <c r="BS52" s="163">
        <v>0</v>
      </c>
      <c r="BT52" s="163">
        <v>2800972.2800000012</v>
      </c>
      <c r="BU52" s="161">
        <v>46257271.060000002</v>
      </c>
      <c r="BV52" s="161">
        <v>810751.98</v>
      </c>
      <c r="BW52" s="165">
        <v>26334748.890000001</v>
      </c>
      <c r="BX52" s="161">
        <v>948979</v>
      </c>
    </row>
    <row r="53" spans="1:76" x14ac:dyDescent="0.25">
      <c r="A53" s="164" t="s">
        <v>31</v>
      </c>
      <c r="B53" s="6" t="s">
        <v>32</v>
      </c>
      <c r="C53" s="6" t="s">
        <v>75</v>
      </c>
      <c r="D53" s="6" t="s">
        <v>51</v>
      </c>
      <c r="E53" s="6" t="s">
        <v>36</v>
      </c>
      <c r="F53" s="24" t="str">
        <f>+Tabela1[[#This Row],[WK]]&amp;Tabela1[[#This Row],[PK]]&amp;Tabela1[[#This Row],[GK]]</f>
        <v>020807</v>
      </c>
      <c r="G53" s="6" t="s">
        <v>83</v>
      </c>
      <c r="H53" s="7">
        <v>479827189.17880005</v>
      </c>
      <c r="I53" s="8">
        <v>1.371</v>
      </c>
      <c r="J53" s="7">
        <v>657843076.37000012</v>
      </c>
      <c r="K53" s="8">
        <v>7.0000000000000007E-2</v>
      </c>
      <c r="L53" s="7">
        <v>46049015.345900014</v>
      </c>
      <c r="M53" s="7">
        <v>27322490.345900014</v>
      </c>
      <c r="N53" s="9">
        <v>1.4590261858994136</v>
      </c>
      <c r="O53" s="7">
        <v>15297051</v>
      </c>
      <c r="P53" s="8">
        <v>1.2949999999999999</v>
      </c>
      <c r="Q53" s="7">
        <v>19809681</v>
      </c>
      <c r="R53" s="8">
        <v>1.6E-2</v>
      </c>
      <c r="S53" s="7">
        <v>316954.89600000001</v>
      </c>
      <c r="T53" s="7">
        <v>-81674.103999999992</v>
      </c>
      <c r="U53" s="9">
        <v>-0.20488751194719901</v>
      </c>
      <c r="V53" s="7">
        <v>27240816.241900012</v>
      </c>
      <c r="W53" s="9">
        <v>1.4243449355701927</v>
      </c>
      <c r="X53" s="7">
        <v>43039938.439949781</v>
      </c>
      <c r="Y53" s="7">
        <v>1222275</v>
      </c>
      <c r="Z53" s="7">
        <v>475171.41000000003</v>
      </c>
      <c r="AA53" s="7">
        <v>2298552.0299497787</v>
      </c>
      <c r="AB53" s="7">
        <v>28753403</v>
      </c>
      <c r="AC53" s="7">
        <v>10290537</v>
      </c>
      <c r="AD53" s="7">
        <v>15799122.198049767</v>
      </c>
      <c r="AE53" s="7">
        <v>0</v>
      </c>
      <c r="AF53" s="7">
        <v>46049015.345900014</v>
      </c>
      <c r="AG53" s="7">
        <v>316954.89600000001</v>
      </c>
      <c r="AH53" s="7">
        <v>15799122.198049767</v>
      </c>
      <c r="AI53" s="7">
        <v>15635433</v>
      </c>
      <c r="AJ53" s="7">
        <v>309190</v>
      </c>
      <c r="AK53" s="7">
        <v>11411662</v>
      </c>
      <c r="AL53" s="7">
        <v>179976</v>
      </c>
      <c r="AM53" s="7">
        <v>1176462</v>
      </c>
      <c r="AN53" s="7">
        <v>0</v>
      </c>
      <c r="AO53" s="7">
        <v>0</v>
      </c>
      <c r="AP53" s="7">
        <v>23686232</v>
      </c>
      <c r="AQ53" s="7">
        <v>1360573</v>
      </c>
      <c r="AR53" s="7">
        <v>18726525</v>
      </c>
      <c r="AS53" s="7">
        <v>398629</v>
      </c>
      <c r="AT53" s="7">
        <v>12209110</v>
      </c>
      <c r="AU53" s="7">
        <v>0</v>
      </c>
      <c r="AV53" s="7">
        <v>878957</v>
      </c>
      <c r="AW53" s="7">
        <v>0</v>
      </c>
      <c r="AX53" s="7">
        <v>0</v>
      </c>
      <c r="AY53" s="7">
        <v>27850458</v>
      </c>
      <c r="AZ53" s="7">
        <v>580662</v>
      </c>
      <c r="BA53" s="7">
        <v>475171.41000000003</v>
      </c>
      <c r="BB53" s="7">
        <v>0</v>
      </c>
      <c r="BC53" s="7">
        <v>0</v>
      </c>
      <c r="BD53" s="7">
        <v>4373.0200000000004</v>
      </c>
      <c r="BE53" s="7">
        <v>1472.7</v>
      </c>
      <c r="BF53" s="7">
        <v>0</v>
      </c>
      <c r="BG53" s="7">
        <v>1477740.0299497787</v>
      </c>
      <c r="BH53" s="7">
        <v>16480</v>
      </c>
      <c r="BI53" s="7">
        <v>820812</v>
      </c>
      <c r="BJ53" s="7">
        <v>11296958.914166668</v>
      </c>
      <c r="BK53" s="7">
        <v>5904031.7200000007</v>
      </c>
      <c r="BL53" s="7">
        <v>5795889.0066666668</v>
      </c>
      <c r="BM53" s="7">
        <v>9979930.7633333337</v>
      </c>
      <c r="BN53" s="130">
        <v>0.97699999999999998</v>
      </c>
      <c r="BO53" s="131">
        <v>5.7483199999999995E-4</v>
      </c>
      <c r="BP53" s="161">
        <v>14567.543946785141</v>
      </c>
      <c r="BQ53" s="162">
        <v>28753403</v>
      </c>
      <c r="BR53" s="161">
        <v>905255</v>
      </c>
      <c r="BS53" s="163">
        <v>0</v>
      </c>
      <c r="BT53" s="163">
        <v>2884503.5600502193</v>
      </c>
      <c r="BU53" s="161">
        <v>46049015.350000001</v>
      </c>
      <c r="BV53" s="161">
        <v>316954.90000000002</v>
      </c>
      <c r="BW53" s="165">
        <v>18683625.760050219</v>
      </c>
      <c r="BX53" s="161">
        <v>905255</v>
      </c>
    </row>
    <row r="54" spans="1:76" x14ac:dyDescent="0.25">
      <c r="A54" s="164" t="s">
        <v>31</v>
      </c>
      <c r="B54" s="6" t="s">
        <v>32</v>
      </c>
      <c r="C54" s="6" t="s">
        <v>75</v>
      </c>
      <c r="D54" s="6" t="s">
        <v>75</v>
      </c>
      <c r="E54" s="6" t="s">
        <v>40</v>
      </c>
      <c r="F54" s="24" t="str">
        <f>+Tabela1[[#This Row],[WK]]&amp;Tabela1[[#This Row],[PK]]&amp;Tabela1[[#This Row],[GK]]</f>
        <v>020808</v>
      </c>
      <c r="G54" s="6" t="s">
        <v>88</v>
      </c>
      <c r="H54" s="7">
        <v>213402805.24760014</v>
      </c>
      <c r="I54" s="8">
        <v>1.371</v>
      </c>
      <c r="J54" s="7">
        <v>292575245.99000001</v>
      </c>
      <c r="K54" s="8">
        <v>7.0000000000000007E-2</v>
      </c>
      <c r="L54" s="7">
        <v>20480267.219300002</v>
      </c>
      <c r="M54" s="7">
        <v>12617468.219300002</v>
      </c>
      <c r="N54" s="9">
        <v>1.6047044086081816</v>
      </c>
      <c r="O54" s="7">
        <v>13992795</v>
      </c>
      <c r="P54" s="8">
        <v>1.2949999999999999</v>
      </c>
      <c r="Q54" s="7">
        <v>18120670</v>
      </c>
      <c r="R54" s="8">
        <v>1.6E-2</v>
      </c>
      <c r="S54" s="7">
        <v>289930.72000000003</v>
      </c>
      <c r="T54" s="7">
        <v>110830.72000000003</v>
      </c>
      <c r="U54" s="9">
        <v>0.61882032384142949</v>
      </c>
      <c r="V54" s="7">
        <v>12728298.939300001</v>
      </c>
      <c r="W54" s="9">
        <v>1.5827479230092296</v>
      </c>
      <c r="X54" s="7">
        <v>12964854.410887435</v>
      </c>
      <c r="Y54" s="7">
        <v>41285</v>
      </c>
      <c r="Z54" s="7">
        <v>594946.57499999995</v>
      </c>
      <c r="AA54" s="7">
        <v>1263004.8358874358</v>
      </c>
      <c r="AB54" s="7">
        <v>8052408</v>
      </c>
      <c r="AC54" s="7">
        <v>3013210</v>
      </c>
      <c r="AD54" s="7">
        <v>3013210</v>
      </c>
      <c r="AE54" s="7">
        <v>0</v>
      </c>
      <c r="AF54" s="7">
        <v>20480267.219300002</v>
      </c>
      <c r="AG54" s="7">
        <v>289930.72000000003</v>
      </c>
      <c r="AH54" s="7">
        <v>3013210</v>
      </c>
      <c r="AI54" s="7">
        <v>6564927</v>
      </c>
      <c r="AJ54" s="7">
        <v>165356</v>
      </c>
      <c r="AK54" s="7">
        <v>5853484</v>
      </c>
      <c r="AL54" s="7">
        <v>124200</v>
      </c>
      <c r="AM54" s="7">
        <v>596785</v>
      </c>
      <c r="AN54" s="7">
        <v>0</v>
      </c>
      <c r="AO54" s="7">
        <v>0</v>
      </c>
      <c r="AP54" s="7">
        <v>6725488</v>
      </c>
      <c r="AQ54" s="7">
        <v>445568</v>
      </c>
      <c r="AR54" s="7">
        <v>7862799</v>
      </c>
      <c r="AS54" s="7">
        <v>179100</v>
      </c>
      <c r="AT54" s="7">
        <v>6255947</v>
      </c>
      <c r="AU54" s="7">
        <v>163068</v>
      </c>
      <c r="AV54" s="7">
        <v>925962</v>
      </c>
      <c r="AW54" s="7">
        <v>0</v>
      </c>
      <c r="AX54" s="7">
        <v>0</v>
      </c>
      <c r="AY54" s="7">
        <v>7562424</v>
      </c>
      <c r="AZ54" s="7">
        <v>189769</v>
      </c>
      <c r="BA54" s="7">
        <v>594946.57499999995</v>
      </c>
      <c r="BB54" s="7">
        <v>0</v>
      </c>
      <c r="BC54" s="7">
        <v>0</v>
      </c>
      <c r="BD54" s="7">
        <v>5646.89</v>
      </c>
      <c r="BE54" s="7">
        <v>1500.77</v>
      </c>
      <c r="BF54" s="7">
        <v>0</v>
      </c>
      <c r="BG54" s="7">
        <v>669645.83588743594</v>
      </c>
      <c r="BH54" s="7">
        <v>7468</v>
      </c>
      <c r="BI54" s="7">
        <v>593359</v>
      </c>
      <c r="BJ54" s="7">
        <v>8166423.6100000003</v>
      </c>
      <c r="BK54" s="7">
        <v>5449686.5200000005</v>
      </c>
      <c r="BL54" s="7">
        <v>2550635.69</v>
      </c>
      <c r="BM54" s="7">
        <v>5765676.9799999995</v>
      </c>
      <c r="BN54" s="130">
        <v>0.998</v>
      </c>
      <c r="BO54" s="131">
        <v>2.5111829999999998E-4</v>
      </c>
      <c r="BP54" s="161">
        <v>6363.2952954363673</v>
      </c>
      <c r="BQ54" s="162">
        <v>8052408</v>
      </c>
      <c r="BR54" s="161">
        <v>408860</v>
      </c>
      <c r="BS54" s="163">
        <v>0</v>
      </c>
      <c r="BT54" s="163">
        <v>1764520.7100000009</v>
      </c>
      <c r="BU54" s="161">
        <v>20480267.219999999</v>
      </c>
      <c r="BV54" s="161">
        <v>289930.71999999997</v>
      </c>
      <c r="BW54" s="165">
        <v>4777730.7100000009</v>
      </c>
      <c r="BX54" s="161">
        <v>408860</v>
      </c>
    </row>
    <row r="55" spans="1:76" x14ac:dyDescent="0.25">
      <c r="A55" s="164" t="s">
        <v>31</v>
      </c>
      <c r="B55" s="6" t="s">
        <v>32</v>
      </c>
      <c r="C55" s="6" t="s">
        <v>75</v>
      </c>
      <c r="D55" s="6" t="s">
        <v>77</v>
      </c>
      <c r="E55" s="6" t="s">
        <v>36</v>
      </c>
      <c r="F55" s="24" t="str">
        <f>+Tabela1[[#This Row],[WK]]&amp;Tabela1[[#This Row],[PK]]&amp;Tabela1[[#This Row],[GK]]</f>
        <v>020809</v>
      </c>
      <c r="G55" s="6" t="s">
        <v>89</v>
      </c>
      <c r="H55" s="7">
        <v>40731480.574600033</v>
      </c>
      <c r="I55" s="8">
        <v>1.371</v>
      </c>
      <c r="J55" s="7">
        <v>55842859.859999999</v>
      </c>
      <c r="K55" s="8">
        <v>7.0000000000000007E-2</v>
      </c>
      <c r="L55" s="7">
        <v>3909000.1902000005</v>
      </c>
      <c r="M55" s="7">
        <v>2648255.1902000005</v>
      </c>
      <c r="N55" s="9">
        <v>2.1005478429024111</v>
      </c>
      <c r="O55" s="7">
        <v>154638</v>
      </c>
      <c r="P55" s="8">
        <v>1.2949999999999999</v>
      </c>
      <c r="Q55" s="7">
        <v>200256</v>
      </c>
      <c r="R55" s="8">
        <v>1.6E-2</v>
      </c>
      <c r="S55" s="7">
        <v>3204.096</v>
      </c>
      <c r="T55" s="7">
        <v>-106.904</v>
      </c>
      <c r="U55" s="9">
        <v>-3.2287526427061307E-2</v>
      </c>
      <c r="V55" s="7">
        <v>2648148.2862000004</v>
      </c>
      <c r="W55" s="9">
        <v>2.0949612091552909</v>
      </c>
      <c r="X55" s="7">
        <v>7877733.9800000004</v>
      </c>
      <c r="Y55" s="7">
        <v>3200794</v>
      </c>
      <c r="Z55" s="7">
        <v>594318.98</v>
      </c>
      <c r="AA55" s="7">
        <v>663889</v>
      </c>
      <c r="AB55" s="7">
        <v>3312020</v>
      </c>
      <c r="AC55" s="7">
        <v>106712</v>
      </c>
      <c r="AD55" s="7">
        <v>5229585.6937999995</v>
      </c>
      <c r="AE55" s="7">
        <v>0</v>
      </c>
      <c r="AF55" s="7">
        <v>3909000.1902000005</v>
      </c>
      <c r="AG55" s="7">
        <v>3204.096</v>
      </c>
      <c r="AH55" s="7">
        <v>5229585.6937999995</v>
      </c>
      <c r="AI55" s="7">
        <v>1052640</v>
      </c>
      <c r="AJ55" s="7">
        <v>5011</v>
      </c>
      <c r="AK55" s="7">
        <v>2334964</v>
      </c>
      <c r="AL55" s="7">
        <v>10329</v>
      </c>
      <c r="AM55" s="7">
        <v>1487593</v>
      </c>
      <c r="AN55" s="7">
        <v>0</v>
      </c>
      <c r="AO55" s="7">
        <v>0</v>
      </c>
      <c r="AP55" s="7">
        <v>2684601</v>
      </c>
      <c r="AQ55" s="7">
        <v>119348</v>
      </c>
      <c r="AR55" s="7">
        <v>1260745</v>
      </c>
      <c r="AS55" s="7">
        <v>3311</v>
      </c>
      <c r="AT55" s="7">
        <v>2595151</v>
      </c>
      <c r="AU55" s="7">
        <v>299567</v>
      </c>
      <c r="AV55" s="7">
        <v>2172995</v>
      </c>
      <c r="AW55" s="7">
        <v>0</v>
      </c>
      <c r="AX55" s="7">
        <v>0</v>
      </c>
      <c r="AY55" s="7">
        <v>2560669</v>
      </c>
      <c r="AZ55" s="7">
        <v>51903</v>
      </c>
      <c r="BA55" s="7">
        <v>594318.98</v>
      </c>
      <c r="BB55" s="7">
        <v>601.21</v>
      </c>
      <c r="BC55" s="7">
        <v>0</v>
      </c>
      <c r="BD55" s="7">
        <v>154.63</v>
      </c>
      <c r="BE55" s="7">
        <v>4455.66</v>
      </c>
      <c r="BF55" s="7">
        <v>0</v>
      </c>
      <c r="BG55" s="7">
        <v>320594</v>
      </c>
      <c r="BH55" s="7">
        <v>1957</v>
      </c>
      <c r="BI55" s="7">
        <v>343295</v>
      </c>
      <c r="BJ55" s="7">
        <v>4724841.859166665</v>
      </c>
      <c r="BK55" s="7">
        <v>1806569.6666666642</v>
      </c>
      <c r="BL55" s="7">
        <v>1562482.2933333332</v>
      </c>
      <c r="BM55" s="7">
        <v>8548124.1833333354</v>
      </c>
      <c r="BN55" s="130">
        <v>0.624</v>
      </c>
      <c r="BO55" s="131">
        <v>8.3354000000000002E-5</v>
      </c>
      <c r="BP55" s="161">
        <v>2112.0937686582029</v>
      </c>
      <c r="BQ55" s="162">
        <v>3312020</v>
      </c>
      <c r="BR55" s="161">
        <v>106936</v>
      </c>
      <c r="BS55" s="163">
        <v>0</v>
      </c>
      <c r="BT55" s="163">
        <v>814614.71999999962</v>
      </c>
      <c r="BU55" s="161">
        <v>3909000.19</v>
      </c>
      <c r="BV55" s="161">
        <v>3204.1</v>
      </c>
      <c r="BW55" s="165">
        <v>6044200.4100000001</v>
      </c>
      <c r="BX55" s="161">
        <v>106936</v>
      </c>
    </row>
    <row r="56" spans="1:76" x14ac:dyDescent="0.25">
      <c r="A56" s="164" t="s">
        <v>31</v>
      </c>
      <c r="B56" s="6" t="s">
        <v>32</v>
      </c>
      <c r="C56" s="6" t="s">
        <v>75</v>
      </c>
      <c r="D56" s="6" t="s">
        <v>90</v>
      </c>
      <c r="E56" s="6" t="s">
        <v>40</v>
      </c>
      <c r="F56" s="24" t="str">
        <f>+Tabela1[[#This Row],[WK]]&amp;Tabela1[[#This Row],[PK]]&amp;Tabela1[[#This Row],[GK]]</f>
        <v>020810</v>
      </c>
      <c r="G56" s="6" t="s">
        <v>91</v>
      </c>
      <c r="H56" s="7">
        <v>164895031.43919978</v>
      </c>
      <c r="I56" s="8">
        <v>1.371</v>
      </c>
      <c r="J56" s="7">
        <v>226071088.10000002</v>
      </c>
      <c r="K56" s="8">
        <v>7.0000000000000007E-2</v>
      </c>
      <c r="L56" s="7">
        <v>15824976.167000003</v>
      </c>
      <c r="M56" s="7">
        <v>9883023.1670000032</v>
      </c>
      <c r="N56" s="9">
        <v>1.6632617536692067</v>
      </c>
      <c r="O56" s="7">
        <v>4839509</v>
      </c>
      <c r="P56" s="8">
        <v>1.2949999999999999</v>
      </c>
      <c r="Q56" s="7">
        <v>6267164</v>
      </c>
      <c r="R56" s="8">
        <v>1.6E-2</v>
      </c>
      <c r="S56" s="7">
        <v>100274.624</v>
      </c>
      <c r="T56" s="7">
        <v>10624.623999999996</v>
      </c>
      <c r="U56" s="9">
        <v>0.11851225878416058</v>
      </c>
      <c r="V56" s="7">
        <v>9893647.791000003</v>
      </c>
      <c r="W56" s="9">
        <v>1.6403015568166543</v>
      </c>
      <c r="X56" s="7">
        <v>20352839.645878419</v>
      </c>
      <c r="Y56" s="7">
        <v>5625454</v>
      </c>
      <c r="Z56" s="7">
        <v>765989.07499999995</v>
      </c>
      <c r="AA56" s="7">
        <v>944257.57087842142</v>
      </c>
      <c r="AB56" s="7">
        <v>10018468</v>
      </c>
      <c r="AC56" s="7">
        <v>2998671</v>
      </c>
      <c r="AD56" s="7">
        <v>10459191.854878416</v>
      </c>
      <c r="AE56" s="7">
        <v>0</v>
      </c>
      <c r="AF56" s="7">
        <v>15824976.167000003</v>
      </c>
      <c r="AG56" s="7">
        <v>100274.624</v>
      </c>
      <c r="AH56" s="7">
        <v>10459191.854878416</v>
      </c>
      <c r="AI56" s="7">
        <v>4961145</v>
      </c>
      <c r="AJ56" s="7">
        <v>73287</v>
      </c>
      <c r="AK56" s="7">
        <v>8171538</v>
      </c>
      <c r="AL56" s="7">
        <v>0</v>
      </c>
      <c r="AM56" s="7">
        <v>449699</v>
      </c>
      <c r="AN56" s="7">
        <v>0</v>
      </c>
      <c r="AO56" s="7">
        <v>0</v>
      </c>
      <c r="AP56" s="7">
        <v>8026946</v>
      </c>
      <c r="AQ56" s="7">
        <v>552982</v>
      </c>
      <c r="AR56" s="7">
        <v>5941953</v>
      </c>
      <c r="AS56" s="7">
        <v>89650</v>
      </c>
      <c r="AT56" s="7">
        <v>9469531</v>
      </c>
      <c r="AU56" s="7">
        <v>347879</v>
      </c>
      <c r="AV56" s="7">
        <v>772955</v>
      </c>
      <c r="AW56" s="7">
        <v>0</v>
      </c>
      <c r="AX56" s="7">
        <v>0</v>
      </c>
      <c r="AY56" s="7">
        <v>8896674</v>
      </c>
      <c r="AZ56" s="7">
        <v>227074</v>
      </c>
      <c r="BA56" s="7">
        <v>765989.07499999995</v>
      </c>
      <c r="BB56" s="7">
        <v>0</v>
      </c>
      <c r="BC56" s="7">
        <v>0.08</v>
      </c>
      <c r="BD56" s="7">
        <v>8213.9</v>
      </c>
      <c r="BE56" s="7">
        <v>44.55</v>
      </c>
      <c r="BF56" s="7">
        <v>0</v>
      </c>
      <c r="BG56" s="7">
        <v>605801.57087842142</v>
      </c>
      <c r="BH56" s="7">
        <v>6756</v>
      </c>
      <c r="BI56" s="7">
        <v>338456</v>
      </c>
      <c r="BJ56" s="7">
        <v>4658255.1833333327</v>
      </c>
      <c r="BK56" s="7">
        <v>2208946.4566666661</v>
      </c>
      <c r="BL56" s="7">
        <v>1761062.2400000002</v>
      </c>
      <c r="BM56" s="7">
        <v>6275110.4266666668</v>
      </c>
      <c r="BN56" s="130">
        <v>0.755</v>
      </c>
      <c r="BO56" s="131">
        <v>2.4004899999999999E-4</v>
      </c>
      <c r="BP56" s="161">
        <v>6083.150219536652</v>
      </c>
      <c r="BQ56" s="162">
        <v>10018468</v>
      </c>
      <c r="BR56" s="161">
        <v>377495</v>
      </c>
      <c r="BS56" s="163">
        <v>0</v>
      </c>
      <c r="BT56" s="163">
        <v>1738767.8900000006</v>
      </c>
      <c r="BU56" s="161">
        <v>15824976.17</v>
      </c>
      <c r="BV56" s="161">
        <v>100274.62</v>
      </c>
      <c r="BW56" s="165">
        <v>12197959.74</v>
      </c>
      <c r="BX56" s="161">
        <v>377495</v>
      </c>
    </row>
    <row r="57" spans="1:76" x14ac:dyDescent="0.25">
      <c r="A57" s="164" t="s">
        <v>31</v>
      </c>
      <c r="B57" s="6" t="s">
        <v>32</v>
      </c>
      <c r="C57" s="6" t="s">
        <v>75</v>
      </c>
      <c r="D57" s="6" t="s">
        <v>92</v>
      </c>
      <c r="E57" s="6" t="s">
        <v>36</v>
      </c>
      <c r="F57" s="24" t="str">
        <f>+Tabela1[[#This Row],[WK]]&amp;Tabela1[[#This Row],[PK]]&amp;Tabela1[[#This Row],[GK]]</f>
        <v>020811</v>
      </c>
      <c r="G57" s="6" t="s">
        <v>85</v>
      </c>
      <c r="H57" s="7">
        <v>310578090.22559875</v>
      </c>
      <c r="I57" s="8">
        <v>1.371</v>
      </c>
      <c r="J57" s="7">
        <v>425802561.69999999</v>
      </c>
      <c r="K57" s="8">
        <v>7.0000000000000007E-2</v>
      </c>
      <c r="L57" s="7">
        <v>29806179.319000002</v>
      </c>
      <c r="M57" s="7">
        <v>19091225.319000002</v>
      </c>
      <c r="N57" s="9">
        <v>1.7817365635914071</v>
      </c>
      <c r="O57" s="7">
        <v>18611285</v>
      </c>
      <c r="P57" s="8">
        <v>1.2949999999999999</v>
      </c>
      <c r="Q57" s="7">
        <v>24101614</v>
      </c>
      <c r="R57" s="8">
        <v>1.6E-2</v>
      </c>
      <c r="S57" s="7">
        <v>385625.82400000002</v>
      </c>
      <c r="T57" s="7">
        <v>81756.824000000022</v>
      </c>
      <c r="U57" s="9">
        <v>0.26905286159496367</v>
      </c>
      <c r="V57" s="7">
        <v>19172982.143000003</v>
      </c>
      <c r="W57" s="9">
        <v>1.7400208845354901</v>
      </c>
      <c r="X57" s="7">
        <v>35229395.111002497</v>
      </c>
      <c r="Y57" s="7">
        <v>7403960</v>
      </c>
      <c r="Z57" s="7">
        <v>464915.37</v>
      </c>
      <c r="AA57" s="7">
        <v>1618556.7410024987</v>
      </c>
      <c r="AB57" s="7">
        <v>22764344</v>
      </c>
      <c r="AC57" s="7">
        <v>2977619</v>
      </c>
      <c r="AD57" s="7">
        <v>16056412.968002494</v>
      </c>
      <c r="AE57" s="7">
        <v>0</v>
      </c>
      <c r="AF57" s="7">
        <v>29806179.319000002</v>
      </c>
      <c r="AG57" s="7">
        <v>385625.82400000002</v>
      </c>
      <c r="AH57" s="7">
        <v>16056412.968002494</v>
      </c>
      <c r="AI57" s="7">
        <v>8946291</v>
      </c>
      <c r="AJ57" s="7">
        <v>271967</v>
      </c>
      <c r="AK57" s="7">
        <v>10129201</v>
      </c>
      <c r="AL57" s="7">
        <v>65487</v>
      </c>
      <c r="AM57" s="7">
        <v>991386</v>
      </c>
      <c r="AN57" s="7">
        <v>0</v>
      </c>
      <c r="AO57" s="7">
        <v>0</v>
      </c>
      <c r="AP57" s="7">
        <v>18603556</v>
      </c>
      <c r="AQ57" s="7">
        <v>843396</v>
      </c>
      <c r="AR57" s="7">
        <v>10714954</v>
      </c>
      <c r="AS57" s="7">
        <v>303869</v>
      </c>
      <c r="AT57" s="7">
        <v>11819543</v>
      </c>
      <c r="AU57" s="7">
        <v>194426</v>
      </c>
      <c r="AV57" s="7">
        <v>1081738</v>
      </c>
      <c r="AW57" s="7">
        <v>0</v>
      </c>
      <c r="AX57" s="7">
        <v>0</v>
      </c>
      <c r="AY57" s="7">
        <v>20743356</v>
      </c>
      <c r="AZ57" s="7">
        <v>363319</v>
      </c>
      <c r="BA57" s="7">
        <v>464915.37</v>
      </c>
      <c r="BB57" s="7">
        <v>0</v>
      </c>
      <c r="BC57" s="7">
        <v>0.48</v>
      </c>
      <c r="BD57" s="7">
        <v>3745.43</v>
      </c>
      <c r="BE57" s="7">
        <v>2504.12</v>
      </c>
      <c r="BF57" s="7">
        <v>0</v>
      </c>
      <c r="BG57" s="7">
        <v>949232.74100249878</v>
      </c>
      <c r="BH57" s="7">
        <v>10586</v>
      </c>
      <c r="BI57" s="7">
        <v>669324</v>
      </c>
      <c r="BJ57" s="7">
        <v>9211988.7924999986</v>
      </c>
      <c r="BK57" s="7">
        <v>3837271.426666664</v>
      </c>
      <c r="BL57" s="7">
        <v>4409848.3900000006</v>
      </c>
      <c r="BM57" s="7">
        <v>12679172.683333335</v>
      </c>
      <c r="BN57" s="130">
        <v>0.80200000000000005</v>
      </c>
      <c r="BO57" s="131">
        <v>4.0910749999999998E-4</v>
      </c>
      <c r="BP57" s="161">
        <v>10367.368844545854</v>
      </c>
      <c r="BQ57" s="162">
        <v>22764344</v>
      </c>
      <c r="BR57" s="161">
        <v>569110</v>
      </c>
      <c r="BS57" s="163">
        <v>0</v>
      </c>
      <c r="BT57" s="163">
        <v>2542096.8500000015</v>
      </c>
      <c r="BU57" s="161">
        <v>29806179.32</v>
      </c>
      <c r="BV57" s="161">
        <v>385625.82</v>
      </c>
      <c r="BW57" s="165">
        <v>18598509.82</v>
      </c>
      <c r="BX57" s="161">
        <v>569110</v>
      </c>
    </row>
    <row r="58" spans="1:76" x14ac:dyDescent="0.25">
      <c r="A58" s="164" t="s">
        <v>31</v>
      </c>
      <c r="B58" s="6" t="s">
        <v>32</v>
      </c>
      <c r="C58" s="6" t="s">
        <v>75</v>
      </c>
      <c r="D58" s="6" t="s">
        <v>93</v>
      </c>
      <c r="E58" s="6" t="s">
        <v>40</v>
      </c>
      <c r="F58" s="24" t="str">
        <f>+Tabela1[[#This Row],[WK]]&amp;Tabela1[[#This Row],[PK]]&amp;Tabela1[[#This Row],[GK]]</f>
        <v>020812</v>
      </c>
      <c r="G58" s="6" t="s">
        <v>94</v>
      </c>
      <c r="H58" s="7">
        <v>225331733.87719953</v>
      </c>
      <c r="I58" s="8">
        <v>1.371</v>
      </c>
      <c r="J58" s="7">
        <v>308929807.14999998</v>
      </c>
      <c r="K58" s="8">
        <v>7.0000000000000007E-2</v>
      </c>
      <c r="L58" s="7">
        <v>21625086.500500001</v>
      </c>
      <c r="M58" s="7">
        <v>13467828.500500001</v>
      </c>
      <c r="N58" s="9">
        <v>1.6510239715968285</v>
      </c>
      <c r="O58" s="7">
        <v>34081981</v>
      </c>
      <c r="P58" s="8">
        <v>1.2949999999999999</v>
      </c>
      <c r="Q58" s="7">
        <v>44136165</v>
      </c>
      <c r="R58" s="8">
        <v>1.6E-2</v>
      </c>
      <c r="S58" s="7">
        <v>706178.64</v>
      </c>
      <c r="T58" s="7">
        <v>68546.640000000014</v>
      </c>
      <c r="U58" s="9">
        <v>0.1075018819632641</v>
      </c>
      <c r="V58" s="7">
        <v>13536375.140500002</v>
      </c>
      <c r="W58" s="9">
        <v>1.5391181857305778</v>
      </c>
      <c r="X58" s="7">
        <v>22063323.907198746</v>
      </c>
      <c r="Y58" s="7">
        <v>4038468</v>
      </c>
      <c r="Z58" s="7">
        <v>1876644.21</v>
      </c>
      <c r="AA58" s="7">
        <v>1444926.6971987449</v>
      </c>
      <c r="AB58" s="7">
        <v>14703285</v>
      </c>
      <c r="AC58" s="7">
        <v>0</v>
      </c>
      <c r="AD58" s="7">
        <v>8526948.7666987441</v>
      </c>
      <c r="AE58" s="7">
        <v>0</v>
      </c>
      <c r="AF58" s="7">
        <v>21625086.500500001</v>
      </c>
      <c r="AG58" s="7">
        <v>706178.64</v>
      </c>
      <c r="AH58" s="7">
        <v>8526948.7666987441</v>
      </c>
      <c r="AI58" s="7">
        <v>6810781</v>
      </c>
      <c r="AJ58" s="7">
        <v>647047</v>
      </c>
      <c r="AK58" s="7">
        <v>4452839</v>
      </c>
      <c r="AL58" s="7">
        <v>311442</v>
      </c>
      <c r="AM58" s="7">
        <v>530161</v>
      </c>
      <c r="AN58" s="7">
        <v>0</v>
      </c>
      <c r="AO58" s="7">
        <v>0</v>
      </c>
      <c r="AP58" s="7">
        <v>11502969</v>
      </c>
      <c r="AQ58" s="7">
        <v>807591</v>
      </c>
      <c r="AR58" s="7">
        <v>8157258</v>
      </c>
      <c r="AS58" s="7">
        <v>637632</v>
      </c>
      <c r="AT58" s="7">
        <v>5436804</v>
      </c>
      <c r="AU58" s="7">
        <v>582852</v>
      </c>
      <c r="AV58" s="7">
        <v>943905</v>
      </c>
      <c r="AW58" s="7">
        <v>0</v>
      </c>
      <c r="AX58" s="7">
        <v>0</v>
      </c>
      <c r="AY58" s="7">
        <v>12919650</v>
      </c>
      <c r="AZ58" s="7">
        <v>334124</v>
      </c>
      <c r="BA58" s="7">
        <v>1876644.21</v>
      </c>
      <c r="BB58" s="7">
        <v>2885.04</v>
      </c>
      <c r="BC58" s="7">
        <v>0</v>
      </c>
      <c r="BD58" s="7">
        <v>0</v>
      </c>
      <c r="BE58" s="7">
        <v>1890.74</v>
      </c>
      <c r="BF58" s="7">
        <v>0</v>
      </c>
      <c r="BG58" s="7">
        <v>754382.69719874475</v>
      </c>
      <c r="BH58" s="7">
        <v>8413</v>
      </c>
      <c r="BI58" s="7">
        <v>690544</v>
      </c>
      <c r="BJ58" s="7">
        <v>9503966.6400000006</v>
      </c>
      <c r="BK58" s="7">
        <v>6147833.2300000004</v>
      </c>
      <c r="BL58" s="7">
        <v>4378777.5966666667</v>
      </c>
      <c r="BM58" s="7">
        <v>4666978.4466666672</v>
      </c>
      <c r="BN58" s="130">
        <v>0.86899999999999999</v>
      </c>
      <c r="BO58" s="131">
        <v>3.381643E-4</v>
      </c>
      <c r="BP58" s="161">
        <v>8569.4377681466176</v>
      </c>
      <c r="BQ58" s="162">
        <v>14703285</v>
      </c>
      <c r="BR58" s="161">
        <v>447113</v>
      </c>
      <c r="BS58" s="163">
        <v>0</v>
      </c>
      <c r="BT58" s="163">
        <v>1101124.0928012542</v>
      </c>
      <c r="BU58" s="161">
        <v>21625086.5</v>
      </c>
      <c r="BV58" s="161">
        <v>706178.64</v>
      </c>
      <c r="BW58" s="165">
        <v>9628072.8628012538</v>
      </c>
      <c r="BX58" s="161">
        <v>447113</v>
      </c>
    </row>
    <row r="59" spans="1:76" x14ac:dyDescent="0.25">
      <c r="A59" s="164" t="s">
        <v>31</v>
      </c>
      <c r="B59" s="6" t="s">
        <v>32</v>
      </c>
      <c r="C59" s="6" t="s">
        <v>75</v>
      </c>
      <c r="D59" s="6" t="s">
        <v>95</v>
      </c>
      <c r="E59" s="6" t="s">
        <v>40</v>
      </c>
      <c r="F59" s="24" t="str">
        <f>+Tabela1[[#This Row],[WK]]&amp;Tabela1[[#This Row],[PK]]&amp;Tabela1[[#This Row],[GK]]</f>
        <v>020813</v>
      </c>
      <c r="G59" s="6" t="s">
        <v>96</v>
      </c>
      <c r="H59" s="7">
        <v>190569521.01699951</v>
      </c>
      <c r="I59" s="8">
        <v>1.371</v>
      </c>
      <c r="J59" s="7">
        <v>261270813.31999999</v>
      </c>
      <c r="K59" s="8">
        <v>7.0000000000000007E-2</v>
      </c>
      <c r="L59" s="7">
        <v>18288956.932400003</v>
      </c>
      <c r="M59" s="7">
        <v>12044554.932400003</v>
      </c>
      <c r="N59" s="9">
        <v>1.9288564273088125</v>
      </c>
      <c r="O59" s="7">
        <v>13159501</v>
      </c>
      <c r="P59" s="8">
        <v>1.2949999999999999</v>
      </c>
      <c r="Q59" s="7">
        <v>17041554</v>
      </c>
      <c r="R59" s="8">
        <v>1.6E-2</v>
      </c>
      <c r="S59" s="7">
        <v>272664.864</v>
      </c>
      <c r="T59" s="7">
        <v>75923.864000000001</v>
      </c>
      <c r="U59" s="9">
        <v>0.38590768573911893</v>
      </c>
      <c r="V59" s="7">
        <v>12120478.796400003</v>
      </c>
      <c r="W59" s="9">
        <v>1.8817279474155446</v>
      </c>
      <c r="X59" s="7">
        <v>11562557.803369746</v>
      </c>
      <c r="Y59" s="7">
        <v>0</v>
      </c>
      <c r="Z59" s="7">
        <v>1272255.81</v>
      </c>
      <c r="AA59" s="7">
        <v>1331515.993369746</v>
      </c>
      <c r="AB59" s="7">
        <v>7506816</v>
      </c>
      <c r="AC59" s="7">
        <v>1451970</v>
      </c>
      <c r="AD59" s="7">
        <v>1451970</v>
      </c>
      <c r="AE59" s="7">
        <v>0</v>
      </c>
      <c r="AF59" s="7">
        <v>18288956.932400003</v>
      </c>
      <c r="AG59" s="7">
        <v>272664.864</v>
      </c>
      <c r="AH59" s="7">
        <v>1451970</v>
      </c>
      <c r="AI59" s="7">
        <v>5213670</v>
      </c>
      <c r="AJ59" s="7">
        <v>196866</v>
      </c>
      <c r="AK59" s="7">
        <v>4401868</v>
      </c>
      <c r="AL59" s="7">
        <v>28789</v>
      </c>
      <c r="AM59" s="7">
        <v>1263053</v>
      </c>
      <c r="AN59" s="7">
        <v>0</v>
      </c>
      <c r="AO59" s="7">
        <v>0</v>
      </c>
      <c r="AP59" s="7">
        <v>6479127</v>
      </c>
      <c r="AQ59" s="7">
        <v>572873</v>
      </c>
      <c r="AR59" s="7">
        <v>6244402</v>
      </c>
      <c r="AS59" s="7">
        <v>196741</v>
      </c>
      <c r="AT59" s="7">
        <v>4705654</v>
      </c>
      <c r="AU59" s="7">
        <v>169585</v>
      </c>
      <c r="AV59" s="7">
        <v>1178754</v>
      </c>
      <c r="AW59" s="7">
        <v>0</v>
      </c>
      <c r="AX59" s="7">
        <v>0</v>
      </c>
      <c r="AY59" s="7">
        <v>6711155</v>
      </c>
      <c r="AZ59" s="7">
        <v>238428</v>
      </c>
      <c r="BA59" s="7">
        <v>1272255.81</v>
      </c>
      <c r="BB59" s="7">
        <v>0</v>
      </c>
      <c r="BC59" s="7">
        <v>571.79999999999995</v>
      </c>
      <c r="BD59" s="7">
        <v>11002.87</v>
      </c>
      <c r="BE59" s="7">
        <v>1542.6</v>
      </c>
      <c r="BF59" s="7">
        <v>0</v>
      </c>
      <c r="BG59" s="7">
        <v>605980.99336974614</v>
      </c>
      <c r="BH59" s="7">
        <v>6758</v>
      </c>
      <c r="BI59" s="7">
        <v>725535</v>
      </c>
      <c r="BJ59" s="7">
        <v>9985471.3491666671</v>
      </c>
      <c r="BK59" s="7">
        <v>5272290.4300000006</v>
      </c>
      <c r="BL59" s="7">
        <v>5582948.7733333334</v>
      </c>
      <c r="BM59" s="7">
        <v>7686826.1299999999</v>
      </c>
      <c r="BN59" s="130">
        <v>1.093</v>
      </c>
      <c r="BO59" s="131">
        <v>2.2676120000000001E-4</v>
      </c>
      <c r="BP59" s="161">
        <v>5745.9756103287828</v>
      </c>
      <c r="BQ59" s="162">
        <v>7506816</v>
      </c>
      <c r="BR59" s="161">
        <v>370718</v>
      </c>
      <c r="BS59" s="163">
        <v>0</v>
      </c>
      <c r="BT59" s="163">
        <v>1783388.9035999971</v>
      </c>
      <c r="BU59" s="161">
        <v>18288956.93</v>
      </c>
      <c r="BV59" s="161">
        <v>272664.86</v>
      </c>
      <c r="BW59" s="165">
        <v>3235358.9035999971</v>
      </c>
      <c r="BX59" s="161">
        <v>370718</v>
      </c>
    </row>
    <row r="60" spans="1:76" x14ac:dyDescent="0.25">
      <c r="A60" s="164" t="s">
        <v>31</v>
      </c>
      <c r="B60" s="6" t="s">
        <v>32</v>
      </c>
      <c r="C60" s="6" t="s">
        <v>75</v>
      </c>
      <c r="D60" s="6" t="s">
        <v>97</v>
      </c>
      <c r="E60" s="6" t="s">
        <v>40</v>
      </c>
      <c r="F60" s="24" t="str">
        <f>+Tabela1[[#This Row],[WK]]&amp;Tabela1[[#This Row],[PK]]&amp;Tabela1[[#This Row],[GK]]</f>
        <v>020814</v>
      </c>
      <c r="G60" s="6" t="s">
        <v>98</v>
      </c>
      <c r="H60" s="7">
        <v>187834729.9597992</v>
      </c>
      <c r="I60" s="8">
        <v>1.371</v>
      </c>
      <c r="J60" s="7">
        <v>257521414.78</v>
      </c>
      <c r="K60" s="8">
        <v>7.0000000000000007E-2</v>
      </c>
      <c r="L60" s="7">
        <v>18026499.034600001</v>
      </c>
      <c r="M60" s="7">
        <v>11388894.034600001</v>
      </c>
      <c r="N60" s="9">
        <v>1.7158137663509656</v>
      </c>
      <c r="O60" s="7">
        <v>954906</v>
      </c>
      <c r="P60" s="8">
        <v>1.2949999999999999</v>
      </c>
      <c r="Q60" s="7">
        <v>1236603</v>
      </c>
      <c r="R60" s="8">
        <v>1.6E-2</v>
      </c>
      <c r="S60" s="7">
        <v>19785.648000000001</v>
      </c>
      <c r="T60" s="7">
        <v>-41381.351999999999</v>
      </c>
      <c r="U60" s="9">
        <v>-0.67653067830693014</v>
      </c>
      <c r="V60" s="7">
        <v>11347512.682599999</v>
      </c>
      <c r="W60" s="9">
        <v>1.6939690860653265</v>
      </c>
      <c r="X60" s="7">
        <v>18255532.529517099</v>
      </c>
      <c r="Y60" s="7">
        <v>1758838</v>
      </c>
      <c r="Z60" s="7">
        <v>1780229.25</v>
      </c>
      <c r="AA60" s="7">
        <v>1021758.2795170993</v>
      </c>
      <c r="AB60" s="7">
        <v>9508861</v>
      </c>
      <c r="AC60" s="7">
        <v>4185846</v>
      </c>
      <c r="AD60" s="7">
        <v>6908019.8469170984</v>
      </c>
      <c r="AE60" s="7">
        <v>0</v>
      </c>
      <c r="AF60" s="7">
        <v>18026499.034600001</v>
      </c>
      <c r="AG60" s="7">
        <v>19785.648000000001</v>
      </c>
      <c r="AH60" s="7">
        <v>6908019.8469170984</v>
      </c>
      <c r="AI60" s="7">
        <v>5541969</v>
      </c>
      <c r="AJ60" s="7">
        <v>57084</v>
      </c>
      <c r="AK60" s="7">
        <v>7773558</v>
      </c>
      <c r="AL60" s="7">
        <v>0</v>
      </c>
      <c r="AM60" s="7">
        <v>442231</v>
      </c>
      <c r="AN60" s="7">
        <v>0</v>
      </c>
      <c r="AO60" s="7">
        <v>0</v>
      </c>
      <c r="AP60" s="7">
        <v>7401796</v>
      </c>
      <c r="AQ60" s="7">
        <v>537068</v>
      </c>
      <c r="AR60" s="7">
        <v>6637605</v>
      </c>
      <c r="AS60" s="7">
        <v>61167</v>
      </c>
      <c r="AT60" s="7">
        <v>8294836</v>
      </c>
      <c r="AU60" s="7">
        <v>150292</v>
      </c>
      <c r="AV60" s="7">
        <v>471717</v>
      </c>
      <c r="AW60" s="7">
        <v>0</v>
      </c>
      <c r="AX60" s="7">
        <v>0</v>
      </c>
      <c r="AY60" s="7">
        <v>8468038</v>
      </c>
      <c r="AZ60" s="7">
        <v>243294</v>
      </c>
      <c r="BA60" s="7">
        <v>1780229.25</v>
      </c>
      <c r="BB60" s="7">
        <v>1767.65</v>
      </c>
      <c r="BC60" s="7">
        <v>230.63</v>
      </c>
      <c r="BD60" s="7">
        <v>4348.8599999999997</v>
      </c>
      <c r="BE60" s="7">
        <v>4480.58</v>
      </c>
      <c r="BF60" s="7">
        <v>0</v>
      </c>
      <c r="BG60" s="7">
        <v>616741.27951709926</v>
      </c>
      <c r="BH60" s="7">
        <v>6878</v>
      </c>
      <c r="BI60" s="7">
        <v>405017</v>
      </c>
      <c r="BJ60" s="7">
        <v>5574262.8400000008</v>
      </c>
      <c r="BK60" s="7">
        <v>3619852.1100000003</v>
      </c>
      <c r="BL60" s="7">
        <v>3067527.8800000004</v>
      </c>
      <c r="BM60" s="7">
        <v>1682587.1600000001</v>
      </c>
      <c r="BN60" s="130">
        <v>0.91400000000000003</v>
      </c>
      <c r="BO60" s="131">
        <v>2.2387850000000001E-4</v>
      </c>
      <c r="BP60" s="161">
        <v>5672.9377869692144</v>
      </c>
      <c r="BQ60" s="162">
        <v>9508861</v>
      </c>
      <c r="BR60" s="161">
        <v>380283</v>
      </c>
      <c r="BS60" s="163">
        <v>0</v>
      </c>
      <c r="BT60" s="163">
        <v>1752927.4704829007</v>
      </c>
      <c r="BU60" s="161">
        <v>18026499.030000001</v>
      </c>
      <c r="BV60" s="161">
        <v>19785.650000000001</v>
      </c>
      <c r="BW60" s="165">
        <v>8660947.3204829004</v>
      </c>
      <c r="BX60" s="161">
        <v>380283</v>
      </c>
    </row>
    <row r="61" spans="1:76" x14ac:dyDescent="0.25">
      <c r="A61" s="164" t="s">
        <v>31</v>
      </c>
      <c r="B61" s="6" t="s">
        <v>32</v>
      </c>
      <c r="C61" s="6" t="s">
        <v>77</v>
      </c>
      <c r="D61" s="6" t="s">
        <v>33</v>
      </c>
      <c r="E61" s="6" t="s">
        <v>34</v>
      </c>
      <c r="F61" s="24" t="str">
        <f>+Tabela1[[#This Row],[WK]]&amp;Tabela1[[#This Row],[PK]]&amp;Tabela1[[#This Row],[GK]]</f>
        <v>020901</v>
      </c>
      <c r="G61" s="6" t="s">
        <v>99</v>
      </c>
      <c r="H61" s="7">
        <v>434859427.04899848</v>
      </c>
      <c r="I61" s="8">
        <v>1.371</v>
      </c>
      <c r="J61" s="7">
        <v>596192274.48000014</v>
      </c>
      <c r="K61" s="8">
        <v>7.0000000000000007E-2</v>
      </c>
      <c r="L61" s="7">
        <v>41733459.213600017</v>
      </c>
      <c r="M61" s="7">
        <v>25152699.213600017</v>
      </c>
      <c r="N61" s="9">
        <v>1.5169810800952439</v>
      </c>
      <c r="O61" s="7">
        <v>37806101</v>
      </c>
      <c r="P61" s="8">
        <v>1.2949999999999999</v>
      </c>
      <c r="Q61" s="7">
        <v>48958901</v>
      </c>
      <c r="R61" s="8">
        <v>1.6E-2</v>
      </c>
      <c r="S61" s="7">
        <v>783342.41599999997</v>
      </c>
      <c r="T61" s="7">
        <v>-431306.58400000003</v>
      </c>
      <c r="U61" s="9">
        <v>-0.35508742360961892</v>
      </c>
      <c r="V61" s="7">
        <v>24721392.629600018</v>
      </c>
      <c r="W61" s="9">
        <v>1.3892005870502901</v>
      </c>
      <c r="X61" s="7">
        <v>22726550.505624119</v>
      </c>
      <c r="Y61" s="7">
        <v>3621264</v>
      </c>
      <c r="Z61" s="7">
        <v>0</v>
      </c>
      <c r="AA61" s="7">
        <v>1422897.5056241201</v>
      </c>
      <c r="AB61" s="7">
        <v>17115022</v>
      </c>
      <c r="AC61" s="7">
        <v>567367</v>
      </c>
      <c r="AD61" s="7">
        <v>567367</v>
      </c>
      <c r="AE61" s="7">
        <v>0</v>
      </c>
      <c r="AF61" s="7">
        <v>41733459.213600017</v>
      </c>
      <c r="AG61" s="7">
        <v>783342.41599999997</v>
      </c>
      <c r="AH61" s="7">
        <v>567367</v>
      </c>
      <c r="AI61" s="7">
        <v>13843858</v>
      </c>
      <c r="AJ61" s="7">
        <v>1007640</v>
      </c>
      <c r="AK61" s="7">
        <v>5274807</v>
      </c>
      <c r="AL61" s="7">
        <v>71547</v>
      </c>
      <c r="AM61" s="7">
        <v>562039</v>
      </c>
      <c r="AN61" s="7">
        <v>0</v>
      </c>
      <c r="AO61" s="7">
        <v>0</v>
      </c>
      <c r="AP61" s="7">
        <v>13612502</v>
      </c>
      <c r="AQ61" s="7">
        <v>1133811</v>
      </c>
      <c r="AR61" s="7">
        <v>16580760</v>
      </c>
      <c r="AS61" s="7">
        <v>1214649</v>
      </c>
      <c r="AT61" s="7">
        <v>7820418</v>
      </c>
      <c r="AU61" s="7">
        <v>61311</v>
      </c>
      <c r="AV61" s="7">
        <v>588624</v>
      </c>
      <c r="AW61" s="7">
        <v>0</v>
      </c>
      <c r="AX61" s="7">
        <v>0</v>
      </c>
      <c r="AY61" s="7">
        <v>15295965</v>
      </c>
      <c r="AZ61" s="7">
        <v>462259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1108394.5056241201</v>
      </c>
      <c r="BH61" s="7">
        <v>12361</v>
      </c>
      <c r="BI61" s="7">
        <v>314503</v>
      </c>
      <c r="BJ61" s="7">
        <v>4328425.6133333342</v>
      </c>
      <c r="BK61" s="7">
        <v>3495215.9533333341</v>
      </c>
      <c r="BL61" s="7">
        <v>122050.66666666667</v>
      </c>
      <c r="BM61" s="7">
        <v>3088737.3066666666</v>
      </c>
      <c r="BN61" s="130">
        <v>0.91800000000000004</v>
      </c>
      <c r="BO61" s="131">
        <v>4.8072309999999999E-4</v>
      </c>
      <c r="BP61" s="161">
        <v>12182.308729124718</v>
      </c>
      <c r="BQ61" s="162">
        <v>17115022</v>
      </c>
      <c r="BR61" s="161">
        <v>633607</v>
      </c>
      <c r="BS61" s="163">
        <v>0</v>
      </c>
      <c r="BT61" s="163">
        <v>2573424.0700000003</v>
      </c>
      <c r="BU61" s="161">
        <v>41733459.210000001</v>
      </c>
      <c r="BV61" s="161">
        <v>783342.42</v>
      </c>
      <c r="BW61" s="165">
        <v>3140791.0700000003</v>
      </c>
      <c r="BX61" s="161">
        <v>633607</v>
      </c>
    </row>
    <row r="62" spans="1:76" x14ac:dyDescent="0.25">
      <c r="A62" s="164" t="s">
        <v>31</v>
      </c>
      <c r="B62" s="6" t="s">
        <v>32</v>
      </c>
      <c r="C62" s="6" t="s">
        <v>77</v>
      </c>
      <c r="D62" s="6" t="s">
        <v>32</v>
      </c>
      <c r="E62" s="6" t="s">
        <v>36</v>
      </c>
      <c r="F62" s="24" t="str">
        <f>+Tabela1[[#This Row],[WK]]&amp;Tabela1[[#This Row],[PK]]&amp;Tabela1[[#This Row],[GK]]</f>
        <v>020902</v>
      </c>
      <c r="G62" s="6" t="s">
        <v>99</v>
      </c>
      <c r="H62" s="7">
        <v>292992594.06679922</v>
      </c>
      <c r="I62" s="8">
        <v>1.371</v>
      </c>
      <c r="J62" s="7">
        <v>401692846.47000003</v>
      </c>
      <c r="K62" s="8">
        <v>7.0000000000000007E-2</v>
      </c>
      <c r="L62" s="7">
        <v>28118499.252900004</v>
      </c>
      <c r="M62" s="7">
        <v>16411897.252900004</v>
      </c>
      <c r="N62" s="9">
        <v>1.4019351860514266</v>
      </c>
      <c r="O62" s="7">
        <v>12734403</v>
      </c>
      <c r="P62" s="8">
        <v>1.2949999999999999</v>
      </c>
      <c r="Q62" s="7">
        <v>16491052</v>
      </c>
      <c r="R62" s="8">
        <v>1.6E-2</v>
      </c>
      <c r="S62" s="7">
        <v>263856.83199999999</v>
      </c>
      <c r="T62" s="7">
        <v>-236514.16800000001</v>
      </c>
      <c r="U62" s="9">
        <v>-0.47267760921396323</v>
      </c>
      <c r="V62" s="7">
        <v>16175383.084900003</v>
      </c>
      <c r="W62" s="9">
        <v>1.3250937054501557</v>
      </c>
      <c r="X62" s="7">
        <v>19045681.932308309</v>
      </c>
      <c r="Y62" s="7">
        <v>0</v>
      </c>
      <c r="Z62" s="7">
        <v>642527.70000000007</v>
      </c>
      <c r="AA62" s="7">
        <v>1642030.2323083072</v>
      </c>
      <c r="AB62" s="7">
        <v>14310342</v>
      </c>
      <c r="AC62" s="7">
        <v>2450782</v>
      </c>
      <c r="AD62" s="7">
        <v>2870298.8474083026</v>
      </c>
      <c r="AE62" s="7">
        <v>0</v>
      </c>
      <c r="AF62" s="7">
        <v>28118499.252900004</v>
      </c>
      <c r="AG62" s="7">
        <v>263856.83199999999</v>
      </c>
      <c r="AH62" s="7">
        <v>2870298.8474083026</v>
      </c>
      <c r="AI62" s="7">
        <v>9774252</v>
      </c>
      <c r="AJ62" s="7">
        <v>370259</v>
      </c>
      <c r="AK62" s="7">
        <v>3571214</v>
      </c>
      <c r="AL62" s="7">
        <v>0</v>
      </c>
      <c r="AM62" s="7">
        <v>993714</v>
      </c>
      <c r="AN62" s="7">
        <v>0</v>
      </c>
      <c r="AO62" s="7">
        <v>0</v>
      </c>
      <c r="AP62" s="7">
        <v>11041800</v>
      </c>
      <c r="AQ62" s="7">
        <v>791678</v>
      </c>
      <c r="AR62" s="7">
        <v>11706602</v>
      </c>
      <c r="AS62" s="7">
        <v>500371</v>
      </c>
      <c r="AT62" s="7">
        <v>4087346</v>
      </c>
      <c r="AU62" s="7">
        <v>0</v>
      </c>
      <c r="AV62" s="7">
        <v>934553</v>
      </c>
      <c r="AW62" s="7">
        <v>0</v>
      </c>
      <c r="AX62" s="7">
        <v>0</v>
      </c>
      <c r="AY62" s="7">
        <v>12841047</v>
      </c>
      <c r="AZ62" s="7">
        <v>324392</v>
      </c>
      <c r="BA62" s="7">
        <v>642527.70000000007</v>
      </c>
      <c r="BB62" s="7">
        <v>0</v>
      </c>
      <c r="BC62" s="7">
        <v>0</v>
      </c>
      <c r="BD62" s="7">
        <v>6516.72</v>
      </c>
      <c r="BE62" s="7">
        <v>784.36</v>
      </c>
      <c r="BF62" s="7">
        <v>0</v>
      </c>
      <c r="BG62" s="7">
        <v>849521.2323083072</v>
      </c>
      <c r="BH62" s="7">
        <v>9474</v>
      </c>
      <c r="BI62" s="7">
        <v>792509</v>
      </c>
      <c r="BJ62" s="7">
        <v>10907269.155000003</v>
      </c>
      <c r="BK62" s="7">
        <v>9166547.3500000015</v>
      </c>
      <c r="BL62" s="7">
        <v>884216.57666666666</v>
      </c>
      <c r="BM62" s="7">
        <v>5194454.0666666683</v>
      </c>
      <c r="BN62" s="130">
        <v>1.004</v>
      </c>
      <c r="BO62" s="131">
        <v>3.7033269999999999E-4</v>
      </c>
      <c r="BP62" s="161">
        <v>9384.8600426404282</v>
      </c>
      <c r="BQ62" s="162">
        <v>14310342</v>
      </c>
      <c r="BR62" s="161">
        <v>548912</v>
      </c>
      <c r="BS62" s="163">
        <v>0</v>
      </c>
      <c r="BT62" s="163">
        <v>2190567.7699999996</v>
      </c>
      <c r="BU62" s="161">
        <v>28118499.25</v>
      </c>
      <c r="BV62" s="161">
        <v>263856.83</v>
      </c>
      <c r="BW62" s="165">
        <v>5060866.6199999992</v>
      </c>
      <c r="BX62" s="161">
        <v>548912</v>
      </c>
    </row>
    <row r="63" spans="1:76" x14ac:dyDescent="0.25">
      <c r="A63" s="164" t="s">
        <v>31</v>
      </c>
      <c r="B63" s="6" t="s">
        <v>32</v>
      </c>
      <c r="C63" s="6" t="s">
        <v>77</v>
      </c>
      <c r="D63" s="6" t="s">
        <v>37</v>
      </c>
      <c r="E63" s="6" t="s">
        <v>36</v>
      </c>
      <c r="F63" s="24" t="str">
        <f>+Tabela1[[#This Row],[WK]]&amp;Tabela1[[#This Row],[PK]]&amp;Tabela1[[#This Row],[GK]]</f>
        <v>020903</v>
      </c>
      <c r="G63" s="6" t="s">
        <v>100</v>
      </c>
      <c r="H63" s="7">
        <v>104186116.94779994</v>
      </c>
      <c r="I63" s="8">
        <v>1.371</v>
      </c>
      <c r="J63" s="7">
        <v>142839166.34</v>
      </c>
      <c r="K63" s="8">
        <v>7.0000000000000007E-2</v>
      </c>
      <c r="L63" s="7">
        <v>9998741.6438000016</v>
      </c>
      <c r="M63" s="7">
        <v>5761270.6438000016</v>
      </c>
      <c r="N63" s="9">
        <v>1.3596011969875432</v>
      </c>
      <c r="O63" s="7">
        <v>11215070</v>
      </c>
      <c r="P63" s="8">
        <v>1.2949999999999999</v>
      </c>
      <c r="Q63" s="7">
        <v>14523516</v>
      </c>
      <c r="R63" s="8">
        <v>1.6E-2</v>
      </c>
      <c r="S63" s="7">
        <v>232376.25599999999</v>
      </c>
      <c r="T63" s="7">
        <v>74457.255999999994</v>
      </c>
      <c r="U63" s="9">
        <v>0.47149016901069529</v>
      </c>
      <c r="V63" s="7">
        <v>5835727.8998000007</v>
      </c>
      <c r="W63" s="9">
        <v>1.3276928554235234</v>
      </c>
      <c r="X63" s="7">
        <v>6112613</v>
      </c>
      <c r="Y63" s="7">
        <v>0</v>
      </c>
      <c r="Z63" s="7">
        <v>0</v>
      </c>
      <c r="AA63" s="7">
        <v>639036</v>
      </c>
      <c r="AB63" s="7">
        <v>4563936</v>
      </c>
      <c r="AC63" s="7">
        <v>909641</v>
      </c>
      <c r="AD63" s="7">
        <v>909641</v>
      </c>
      <c r="AE63" s="7">
        <v>-9464.2531571502186</v>
      </c>
      <c r="AF63" s="7">
        <v>9998741.6438000016</v>
      </c>
      <c r="AG63" s="7">
        <v>232376.25599999999</v>
      </c>
      <c r="AH63" s="7">
        <v>900176.74684284977</v>
      </c>
      <c r="AI63" s="7">
        <v>3538013</v>
      </c>
      <c r="AJ63" s="7">
        <v>166132</v>
      </c>
      <c r="AK63" s="7">
        <v>970593</v>
      </c>
      <c r="AL63" s="7">
        <v>0</v>
      </c>
      <c r="AM63" s="7">
        <v>1010767</v>
      </c>
      <c r="AN63" s="7">
        <v>0</v>
      </c>
      <c r="AO63" s="7">
        <v>0</v>
      </c>
      <c r="AP63" s="7">
        <v>3862509</v>
      </c>
      <c r="AQ63" s="7">
        <v>194936</v>
      </c>
      <c r="AR63" s="7">
        <v>4237471</v>
      </c>
      <c r="AS63" s="7">
        <v>157919</v>
      </c>
      <c r="AT63" s="7">
        <v>1044273</v>
      </c>
      <c r="AU63" s="7">
        <v>0</v>
      </c>
      <c r="AV63" s="7">
        <v>1002414</v>
      </c>
      <c r="AW63" s="7">
        <v>0</v>
      </c>
      <c r="AX63" s="7">
        <v>0</v>
      </c>
      <c r="AY63" s="7">
        <v>4297992</v>
      </c>
      <c r="AZ63" s="7">
        <v>89208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320594</v>
      </c>
      <c r="BH63" s="7">
        <v>3343</v>
      </c>
      <c r="BI63" s="7">
        <v>318442</v>
      </c>
      <c r="BJ63" s="7">
        <v>4382645.5308333319</v>
      </c>
      <c r="BK63" s="7">
        <v>2564909.9333333317</v>
      </c>
      <c r="BL63" s="7">
        <v>1477999.1666666667</v>
      </c>
      <c r="BM63" s="7">
        <v>4314944.0566666676</v>
      </c>
      <c r="BN63" s="130">
        <v>1.256</v>
      </c>
      <c r="BO63" s="131">
        <v>1.1414259999999999E-4</v>
      </c>
      <c r="BP63" s="161">
        <v>2892.4979086645499</v>
      </c>
      <c r="BQ63" s="162">
        <v>4563936</v>
      </c>
      <c r="BR63" s="161">
        <v>191807</v>
      </c>
      <c r="BS63" s="163">
        <v>0</v>
      </c>
      <c r="BT63" s="163">
        <v>889789.16000000015</v>
      </c>
      <c r="BU63" s="161">
        <v>9998741.6400000006</v>
      </c>
      <c r="BV63" s="161">
        <v>232376.26</v>
      </c>
      <c r="BW63" s="165">
        <v>1789965.9100000001</v>
      </c>
      <c r="BX63" s="161">
        <v>191807</v>
      </c>
    </row>
    <row r="64" spans="1:76" x14ac:dyDescent="0.25">
      <c r="A64" s="164" t="s">
        <v>31</v>
      </c>
      <c r="B64" s="6" t="s">
        <v>32</v>
      </c>
      <c r="C64" s="6" t="s">
        <v>77</v>
      </c>
      <c r="D64" s="6" t="s">
        <v>39</v>
      </c>
      <c r="E64" s="6" t="s">
        <v>36</v>
      </c>
      <c r="F64" s="24" t="str">
        <f>+Tabela1[[#This Row],[WK]]&amp;Tabela1[[#This Row],[PK]]&amp;Tabela1[[#This Row],[GK]]</f>
        <v>020904</v>
      </c>
      <c r="G64" s="6" t="s">
        <v>101</v>
      </c>
      <c r="H64" s="7">
        <v>317934090.56719989</v>
      </c>
      <c r="I64" s="8">
        <v>1.371</v>
      </c>
      <c r="J64" s="7">
        <v>435887638.17000002</v>
      </c>
      <c r="K64" s="8">
        <v>7.0000000000000007E-2</v>
      </c>
      <c r="L64" s="7">
        <v>30512134.671900004</v>
      </c>
      <c r="M64" s="7">
        <v>14048200.671900004</v>
      </c>
      <c r="N64" s="9">
        <v>0.85327119702374921</v>
      </c>
      <c r="O64" s="7">
        <v>41043587</v>
      </c>
      <c r="P64" s="8">
        <v>1.2949999999999999</v>
      </c>
      <c r="Q64" s="7">
        <v>53151445</v>
      </c>
      <c r="R64" s="8">
        <v>1.6E-2</v>
      </c>
      <c r="S64" s="7">
        <v>850423.12</v>
      </c>
      <c r="T64" s="7">
        <v>-370088.88</v>
      </c>
      <c r="U64" s="9">
        <v>-0.30322428620120079</v>
      </c>
      <c r="V64" s="7">
        <v>13678111.791900005</v>
      </c>
      <c r="W64" s="9">
        <v>0.77345435598604584</v>
      </c>
      <c r="X64" s="7">
        <v>16616401.590458086</v>
      </c>
      <c r="Y64" s="7">
        <v>0</v>
      </c>
      <c r="Z64" s="7">
        <v>60970.645000000004</v>
      </c>
      <c r="AA64" s="7">
        <v>947327.94545808493</v>
      </c>
      <c r="AB64" s="7">
        <v>14141180</v>
      </c>
      <c r="AC64" s="7">
        <v>1466923</v>
      </c>
      <c r="AD64" s="7">
        <v>2938289.7985580815</v>
      </c>
      <c r="AE64" s="7">
        <v>-1234057.7490168763</v>
      </c>
      <c r="AF64" s="7">
        <v>30512134.671900004</v>
      </c>
      <c r="AG64" s="7">
        <v>850423.12</v>
      </c>
      <c r="AH64" s="7">
        <v>1704232.0495412052</v>
      </c>
      <c r="AI64" s="7">
        <v>13746316</v>
      </c>
      <c r="AJ64" s="7">
        <v>1350289</v>
      </c>
      <c r="AK64" s="7">
        <v>1124538</v>
      </c>
      <c r="AL64" s="7">
        <v>0</v>
      </c>
      <c r="AM64" s="7">
        <v>285455</v>
      </c>
      <c r="AN64" s="7">
        <v>0</v>
      </c>
      <c r="AO64" s="7">
        <v>0</v>
      </c>
      <c r="AP64" s="7">
        <v>10853184</v>
      </c>
      <c r="AQ64" s="7">
        <v>743938</v>
      </c>
      <c r="AR64" s="7">
        <v>16463934</v>
      </c>
      <c r="AS64" s="7">
        <v>1220512</v>
      </c>
      <c r="AT64" s="7">
        <v>1249820</v>
      </c>
      <c r="AU64" s="7">
        <v>0</v>
      </c>
      <c r="AV64" s="7">
        <v>315671</v>
      </c>
      <c r="AW64" s="7">
        <v>0</v>
      </c>
      <c r="AX64" s="7">
        <v>0</v>
      </c>
      <c r="AY64" s="7">
        <v>12598352</v>
      </c>
      <c r="AZ64" s="7">
        <v>308172</v>
      </c>
      <c r="BA64" s="7">
        <v>60970.645000000004</v>
      </c>
      <c r="BB64" s="7">
        <v>0</v>
      </c>
      <c r="BC64" s="7">
        <v>74.17</v>
      </c>
      <c r="BD64" s="7">
        <v>0</v>
      </c>
      <c r="BE64" s="7">
        <v>816.73</v>
      </c>
      <c r="BF64" s="7">
        <v>0</v>
      </c>
      <c r="BG64" s="7">
        <v>693676.94545808493</v>
      </c>
      <c r="BH64" s="7">
        <v>7736</v>
      </c>
      <c r="BI64" s="7">
        <v>253651</v>
      </c>
      <c r="BJ64" s="7">
        <v>3490911.3183333343</v>
      </c>
      <c r="BK64" s="7">
        <v>3210108.5100000007</v>
      </c>
      <c r="BL64" s="7">
        <v>115423.40000000001</v>
      </c>
      <c r="BM64" s="7">
        <v>892364.43333333312</v>
      </c>
      <c r="BN64" s="130">
        <v>1.35</v>
      </c>
      <c r="BO64" s="131">
        <v>2.8484609999999998E-4</v>
      </c>
      <c r="BP64" s="161">
        <v>7218.738295058708</v>
      </c>
      <c r="BQ64" s="162">
        <v>14141180</v>
      </c>
      <c r="BR64" s="161">
        <v>582935</v>
      </c>
      <c r="BS64" s="163">
        <v>0</v>
      </c>
      <c r="BT64" s="163">
        <v>1672606.0399999991</v>
      </c>
      <c r="BU64" s="161">
        <v>30512134.670000002</v>
      </c>
      <c r="BV64" s="161">
        <v>850423.12</v>
      </c>
      <c r="BW64" s="165">
        <v>3376838.0899999989</v>
      </c>
      <c r="BX64" s="161">
        <v>582935</v>
      </c>
    </row>
    <row r="65" spans="1:76" x14ac:dyDescent="0.25">
      <c r="A65" s="164" t="s">
        <v>31</v>
      </c>
      <c r="B65" s="6" t="s">
        <v>32</v>
      </c>
      <c r="C65" s="6" t="s">
        <v>77</v>
      </c>
      <c r="D65" s="6" t="s">
        <v>42</v>
      </c>
      <c r="E65" s="6" t="s">
        <v>36</v>
      </c>
      <c r="F65" s="24" t="str">
        <f>+Tabela1[[#This Row],[WK]]&amp;Tabela1[[#This Row],[PK]]&amp;Tabela1[[#This Row],[GK]]</f>
        <v>020905</v>
      </c>
      <c r="G65" s="6" t="s">
        <v>102</v>
      </c>
      <c r="H65" s="7">
        <v>199613436.88479838</v>
      </c>
      <c r="I65" s="8">
        <v>1.371</v>
      </c>
      <c r="J65" s="7">
        <v>273670021.97000003</v>
      </c>
      <c r="K65" s="8">
        <v>7.0000000000000007E-2</v>
      </c>
      <c r="L65" s="7">
        <v>19156901.537900005</v>
      </c>
      <c r="M65" s="7">
        <v>9508887.5379000045</v>
      </c>
      <c r="N65" s="9">
        <v>0.98557978231582211</v>
      </c>
      <c r="O65" s="7">
        <v>19883776</v>
      </c>
      <c r="P65" s="8">
        <v>1.2949999999999999</v>
      </c>
      <c r="Q65" s="7">
        <v>25749490</v>
      </c>
      <c r="R65" s="8">
        <v>1.6E-2</v>
      </c>
      <c r="S65" s="7">
        <v>411991.84</v>
      </c>
      <c r="T65" s="7">
        <v>-676466.15999999992</v>
      </c>
      <c r="U65" s="9">
        <v>-0.6214903652690319</v>
      </c>
      <c r="V65" s="7">
        <v>8832421.3779000044</v>
      </c>
      <c r="W65" s="9">
        <v>0.82265583870567582</v>
      </c>
      <c r="X65" s="7">
        <v>10182551.492346406</v>
      </c>
      <c r="Y65" s="7">
        <v>0</v>
      </c>
      <c r="Z65" s="7">
        <v>19740.8</v>
      </c>
      <c r="AA65" s="7">
        <v>1093283.6923464062</v>
      </c>
      <c r="AB65" s="7">
        <v>7149668</v>
      </c>
      <c r="AC65" s="7">
        <v>1919859</v>
      </c>
      <c r="AD65" s="7">
        <v>1919859</v>
      </c>
      <c r="AE65" s="7">
        <v>-3816177.2201362117</v>
      </c>
      <c r="AF65" s="7">
        <v>17260583.317763794</v>
      </c>
      <c r="AG65" s="7">
        <v>411991.84</v>
      </c>
      <c r="AH65" s="7">
        <v>0</v>
      </c>
      <c r="AI65" s="7">
        <v>8055465</v>
      </c>
      <c r="AJ65" s="7">
        <v>1014057</v>
      </c>
      <c r="AK65" s="7">
        <v>0</v>
      </c>
      <c r="AL65" s="7">
        <v>0</v>
      </c>
      <c r="AM65" s="7">
        <v>1228694</v>
      </c>
      <c r="AN65" s="7">
        <v>0</v>
      </c>
      <c r="AO65" s="7">
        <v>-1630421</v>
      </c>
      <c r="AP65" s="7">
        <v>6180935</v>
      </c>
      <c r="AQ65" s="7">
        <v>445568</v>
      </c>
      <c r="AR65" s="7">
        <v>9648014</v>
      </c>
      <c r="AS65" s="7">
        <v>1088458</v>
      </c>
      <c r="AT65" s="7">
        <v>0</v>
      </c>
      <c r="AU65" s="7">
        <v>0</v>
      </c>
      <c r="AV65" s="7">
        <v>1037949</v>
      </c>
      <c r="AW65" s="7">
        <v>0</v>
      </c>
      <c r="AX65" s="7">
        <v>-966670</v>
      </c>
      <c r="AY65" s="7">
        <v>6184879</v>
      </c>
      <c r="AZ65" s="7">
        <v>188147</v>
      </c>
      <c r="BA65" s="7">
        <v>19740.8</v>
      </c>
      <c r="BB65" s="7">
        <v>0</v>
      </c>
      <c r="BC65" s="7">
        <v>63.68</v>
      </c>
      <c r="BD65" s="7">
        <v>0</v>
      </c>
      <c r="BE65" s="7">
        <v>0</v>
      </c>
      <c r="BF65" s="7">
        <v>0</v>
      </c>
      <c r="BG65" s="7">
        <v>478292.69234640611</v>
      </c>
      <c r="BH65" s="7">
        <v>5334</v>
      </c>
      <c r="BI65" s="7">
        <v>614991</v>
      </c>
      <c r="BJ65" s="7">
        <v>8464218.2583333347</v>
      </c>
      <c r="BK65" s="7">
        <v>6995714.7700000014</v>
      </c>
      <c r="BL65" s="7">
        <v>96791.39</v>
      </c>
      <c r="BM65" s="7">
        <v>5680431.1733333319</v>
      </c>
      <c r="BN65" s="130">
        <v>1.45</v>
      </c>
      <c r="BO65" s="131">
        <v>2.3393970000000001E-4</v>
      </c>
      <c r="BP65" s="161">
        <v>5928.0699096635963</v>
      </c>
      <c r="BQ65" s="162">
        <v>7149668</v>
      </c>
      <c r="BR65" s="161">
        <v>316822</v>
      </c>
      <c r="BS65" s="163">
        <v>0</v>
      </c>
      <c r="BT65" s="163">
        <v>1325023.8422362059</v>
      </c>
      <c r="BU65" s="161">
        <v>17260583.32</v>
      </c>
      <c r="BV65" s="161">
        <v>411991.84</v>
      </c>
      <c r="BW65" s="165">
        <v>1325023.8422362059</v>
      </c>
      <c r="BX65" s="161">
        <v>316822</v>
      </c>
    </row>
    <row r="66" spans="1:76" x14ac:dyDescent="0.25">
      <c r="A66" s="164" t="s">
        <v>31</v>
      </c>
      <c r="B66" s="6" t="s">
        <v>32</v>
      </c>
      <c r="C66" s="6" t="s">
        <v>77</v>
      </c>
      <c r="D66" s="6" t="s">
        <v>44</v>
      </c>
      <c r="E66" s="6" t="s">
        <v>36</v>
      </c>
      <c r="F66" s="24" t="str">
        <f>+Tabela1[[#This Row],[WK]]&amp;Tabela1[[#This Row],[PK]]&amp;Tabela1[[#This Row],[GK]]</f>
        <v>020906</v>
      </c>
      <c r="G66" s="6" t="s">
        <v>103</v>
      </c>
      <c r="H66" s="7">
        <v>259680240.22639951</v>
      </c>
      <c r="I66" s="8">
        <v>1.371</v>
      </c>
      <c r="J66" s="7">
        <v>356021609.34999996</v>
      </c>
      <c r="K66" s="8">
        <v>7.0000000000000007E-2</v>
      </c>
      <c r="L66" s="7">
        <v>24921512.6545</v>
      </c>
      <c r="M66" s="7">
        <v>14489828.6545</v>
      </c>
      <c r="N66" s="9">
        <v>1.3890210491901405</v>
      </c>
      <c r="O66" s="7">
        <v>28416217</v>
      </c>
      <c r="P66" s="8">
        <v>1.2949999999999999</v>
      </c>
      <c r="Q66" s="7">
        <v>36799001</v>
      </c>
      <c r="R66" s="8">
        <v>1.6E-2</v>
      </c>
      <c r="S66" s="7">
        <v>588784.01600000006</v>
      </c>
      <c r="T66" s="7">
        <v>77590.016000000061</v>
      </c>
      <c r="U66" s="9">
        <v>0.15178193797266804</v>
      </c>
      <c r="V66" s="7">
        <v>14567418.670499999</v>
      </c>
      <c r="W66" s="9">
        <v>1.3312237119430554</v>
      </c>
      <c r="X66" s="7">
        <v>11314949.828434251</v>
      </c>
      <c r="Y66" s="7">
        <v>0</v>
      </c>
      <c r="Z66" s="7">
        <v>19.529999999999998</v>
      </c>
      <c r="AA66" s="7">
        <v>960296.29843425169</v>
      </c>
      <c r="AB66" s="7">
        <v>10354634</v>
      </c>
      <c r="AC66" s="7">
        <v>0</v>
      </c>
      <c r="AD66" s="7">
        <v>0</v>
      </c>
      <c r="AE66" s="7">
        <v>0</v>
      </c>
      <c r="AF66" s="7">
        <v>24921512.6545</v>
      </c>
      <c r="AG66" s="7">
        <v>588784.01600000006</v>
      </c>
      <c r="AH66" s="7">
        <v>0</v>
      </c>
      <c r="AI66" s="7">
        <v>8709779</v>
      </c>
      <c r="AJ66" s="7">
        <v>513329</v>
      </c>
      <c r="AK66" s="7">
        <v>1949493</v>
      </c>
      <c r="AL66" s="7">
        <v>0</v>
      </c>
      <c r="AM66" s="7">
        <v>432916</v>
      </c>
      <c r="AN66" s="7">
        <v>0</v>
      </c>
      <c r="AO66" s="7">
        <v>0</v>
      </c>
      <c r="AP66" s="7">
        <v>8671200</v>
      </c>
      <c r="AQ66" s="7">
        <v>604699</v>
      </c>
      <c r="AR66" s="7">
        <v>10431684</v>
      </c>
      <c r="AS66" s="7">
        <v>511194</v>
      </c>
      <c r="AT66" s="7">
        <v>1730638</v>
      </c>
      <c r="AU66" s="7">
        <v>0</v>
      </c>
      <c r="AV66" s="7">
        <v>430217</v>
      </c>
      <c r="AW66" s="7">
        <v>0</v>
      </c>
      <c r="AX66" s="7">
        <v>0</v>
      </c>
      <c r="AY66" s="7">
        <v>9648336</v>
      </c>
      <c r="AZ66" s="7">
        <v>257892</v>
      </c>
      <c r="BA66" s="7">
        <v>19.529999999999998</v>
      </c>
      <c r="BB66" s="7">
        <v>0</v>
      </c>
      <c r="BC66" s="7">
        <v>0</v>
      </c>
      <c r="BD66" s="7">
        <v>0.21</v>
      </c>
      <c r="BE66" s="7">
        <v>0</v>
      </c>
      <c r="BF66" s="7">
        <v>0</v>
      </c>
      <c r="BG66" s="7">
        <v>648663.29843425169</v>
      </c>
      <c r="BH66" s="7">
        <v>7234</v>
      </c>
      <c r="BI66" s="7">
        <v>311633</v>
      </c>
      <c r="BJ66" s="7">
        <v>4289039.0908333333</v>
      </c>
      <c r="BK66" s="7">
        <v>3602253.7899999996</v>
      </c>
      <c r="BL66" s="7">
        <v>286089.37</v>
      </c>
      <c r="BM66" s="7">
        <v>2174962.4633333334</v>
      </c>
      <c r="BN66" s="130">
        <v>1.107</v>
      </c>
      <c r="BO66" s="131">
        <v>2.7425300000000002E-4</v>
      </c>
      <c r="BP66" s="161">
        <v>6949.5989185693406</v>
      </c>
      <c r="BQ66" s="162">
        <v>10354634</v>
      </c>
      <c r="BR66" s="161">
        <v>399986</v>
      </c>
      <c r="BS66" s="163">
        <v>0</v>
      </c>
      <c r="BT66" s="163">
        <v>0</v>
      </c>
      <c r="BU66" s="161">
        <v>24921512.649999999</v>
      </c>
      <c r="BV66" s="161">
        <v>588784.02</v>
      </c>
      <c r="BW66" s="165">
        <v>0</v>
      </c>
      <c r="BX66" s="161">
        <v>399986</v>
      </c>
    </row>
    <row r="67" spans="1:76" x14ac:dyDescent="0.25">
      <c r="A67" s="164" t="s">
        <v>31</v>
      </c>
      <c r="B67" s="6" t="s">
        <v>32</v>
      </c>
      <c r="C67" s="6" t="s">
        <v>77</v>
      </c>
      <c r="D67" s="6" t="s">
        <v>51</v>
      </c>
      <c r="E67" s="6" t="s">
        <v>40</v>
      </c>
      <c r="F67" s="24" t="str">
        <f>+Tabela1[[#This Row],[WK]]&amp;Tabela1[[#This Row],[PK]]&amp;Tabela1[[#This Row],[GK]]</f>
        <v>020907</v>
      </c>
      <c r="G67" s="6" t="s">
        <v>104</v>
      </c>
      <c r="H67" s="7">
        <v>227786456.08620015</v>
      </c>
      <c r="I67" s="8">
        <v>1.371</v>
      </c>
      <c r="J67" s="7">
        <v>312295231.30000001</v>
      </c>
      <c r="K67" s="8">
        <v>7.0000000000000007E-2</v>
      </c>
      <c r="L67" s="7">
        <v>21860666.191000003</v>
      </c>
      <c r="M67" s="7">
        <v>13499610.191000003</v>
      </c>
      <c r="N67" s="9">
        <v>1.6145819608193037</v>
      </c>
      <c r="O67" s="7">
        <v>18875560</v>
      </c>
      <c r="P67" s="8">
        <v>1.2949999999999999</v>
      </c>
      <c r="Q67" s="7">
        <v>24443850</v>
      </c>
      <c r="R67" s="8">
        <v>1.6E-2</v>
      </c>
      <c r="S67" s="7">
        <v>391101.60000000003</v>
      </c>
      <c r="T67" s="7">
        <v>-292276.39999999997</v>
      </c>
      <c r="U67" s="9">
        <v>-0.4276936044180526</v>
      </c>
      <c r="V67" s="7">
        <v>13207333.791000005</v>
      </c>
      <c r="W67" s="9">
        <v>1.4602720071814339</v>
      </c>
      <c r="X67" s="7">
        <v>14244792.13260543</v>
      </c>
      <c r="Y67" s="7">
        <v>0</v>
      </c>
      <c r="Z67" s="7">
        <v>126179.30000000002</v>
      </c>
      <c r="AA67" s="7">
        <v>1231804.8326054288</v>
      </c>
      <c r="AB67" s="7">
        <v>11856434</v>
      </c>
      <c r="AC67" s="7">
        <v>1030374</v>
      </c>
      <c r="AD67" s="7">
        <v>1037458.3416054263</v>
      </c>
      <c r="AE67" s="7">
        <v>0</v>
      </c>
      <c r="AF67" s="7">
        <v>21860666.191000003</v>
      </c>
      <c r="AG67" s="7">
        <v>391101.60000000003</v>
      </c>
      <c r="AH67" s="7">
        <v>1037458.3416054263</v>
      </c>
      <c r="AI67" s="7">
        <v>6980939</v>
      </c>
      <c r="AJ67" s="7">
        <v>675431</v>
      </c>
      <c r="AK67" s="7">
        <v>1393565</v>
      </c>
      <c r="AL67" s="7">
        <v>16110</v>
      </c>
      <c r="AM67" s="7">
        <v>457496</v>
      </c>
      <c r="AN67" s="7">
        <v>0</v>
      </c>
      <c r="AO67" s="7">
        <v>0</v>
      </c>
      <c r="AP67" s="7">
        <v>9573173</v>
      </c>
      <c r="AQ67" s="7">
        <v>624590</v>
      </c>
      <c r="AR67" s="7">
        <v>8361056</v>
      </c>
      <c r="AS67" s="7">
        <v>683378</v>
      </c>
      <c r="AT67" s="7">
        <v>1593438</v>
      </c>
      <c r="AU67" s="7">
        <v>14052</v>
      </c>
      <c r="AV67" s="7">
        <v>959841</v>
      </c>
      <c r="AW67" s="7">
        <v>0</v>
      </c>
      <c r="AX67" s="7">
        <v>0</v>
      </c>
      <c r="AY67" s="7">
        <v>10860189</v>
      </c>
      <c r="AZ67" s="7">
        <v>266001</v>
      </c>
      <c r="BA67" s="7">
        <v>126179.30000000002</v>
      </c>
      <c r="BB67" s="7">
        <v>0</v>
      </c>
      <c r="BC67" s="7">
        <v>15.11</v>
      </c>
      <c r="BD67" s="7">
        <v>1261.42</v>
      </c>
      <c r="BE67" s="7">
        <v>89.96</v>
      </c>
      <c r="BF67" s="7">
        <v>0</v>
      </c>
      <c r="BG67" s="7">
        <v>639606.83260542876</v>
      </c>
      <c r="BH67" s="7">
        <v>7133</v>
      </c>
      <c r="BI67" s="7">
        <v>592198</v>
      </c>
      <c r="BJ67" s="7">
        <v>8150369.5508333324</v>
      </c>
      <c r="BK67" s="7">
        <v>5130774.1599999992</v>
      </c>
      <c r="BL67" s="7">
        <v>3017890.91</v>
      </c>
      <c r="BM67" s="7">
        <v>6042599.7433333332</v>
      </c>
      <c r="BN67" s="130">
        <v>1.0429999999999999</v>
      </c>
      <c r="BO67" s="131">
        <v>2.8597170000000001E-4</v>
      </c>
      <c r="BP67" s="161">
        <v>7246.7528026486798</v>
      </c>
      <c r="BQ67" s="162">
        <v>11856434</v>
      </c>
      <c r="BR67" s="161">
        <v>320685</v>
      </c>
      <c r="BS67" s="163">
        <v>0</v>
      </c>
      <c r="BT67" s="163">
        <v>1769413.6000000015</v>
      </c>
      <c r="BU67" s="161">
        <v>21860666.190000001</v>
      </c>
      <c r="BV67" s="161">
        <v>391101.6</v>
      </c>
      <c r="BW67" s="165">
        <v>2806871.9400000013</v>
      </c>
      <c r="BX67" s="161">
        <v>320685</v>
      </c>
    </row>
    <row r="68" spans="1:76" x14ac:dyDescent="0.25">
      <c r="A68" s="164" t="s">
        <v>31</v>
      </c>
      <c r="B68" s="6" t="s">
        <v>32</v>
      </c>
      <c r="C68" s="6" t="s">
        <v>77</v>
      </c>
      <c r="D68" s="6" t="s">
        <v>75</v>
      </c>
      <c r="E68" s="6" t="s">
        <v>36</v>
      </c>
      <c r="F68" s="24" t="str">
        <f>+Tabela1[[#This Row],[WK]]&amp;Tabela1[[#This Row],[PK]]&amp;Tabela1[[#This Row],[GK]]</f>
        <v>020908</v>
      </c>
      <c r="G68" s="6" t="s">
        <v>105</v>
      </c>
      <c r="H68" s="7">
        <v>64801930.443000063</v>
      </c>
      <c r="I68" s="8">
        <v>1.371</v>
      </c>
      <c r="J68" s="7">
        <v>88843446.640000001</v>
      </c>
      <c r="K68" s="8">
        <v>7.0000000000000007E-2</v>
      </c>
      <c r="L68" s="7">
        <v>6219041.2648000009</v>
      </c>
      <c r="M68" s="7">
        <v>4090151.2648000009</v>
      </c>
      <c r="N68" s="9">
        <v>1.9212600297807783</v>
      </c>
      <c r="O68" s="7">
        <v>435939</v>
      </c>
      <c r="P68" s="8">
        <v>1.2949999999999999</v>
      </c>
      <c r="Q68" s="7">
        <v>564541</v>
      </c>
      <c r="R68" s="8">
        <v>1.6E-2</v>
      </c>
      <c r="S68" s="7">
        <v>9032.6560000000009</v>
      </c>
      <c r="T68" s="7">
        <v>5440.6560000000009</v>
      </c>
      <c r="U68" s="9">
        <v>1.5146592427616929</v>
      </c>
      <c r="V68" s="7">
        <v>4095591.9208000014</v>
      </c>
      <c r="W68" s="9">
        <v>1.9205751423927617</v>
      </c>
      <c r="X68" s="7">
        <v>5112338</v>
      </c>
      <c r="Y68" s="7">
        <v>617741</v>
      </c>
      <c r="Z68" s="7">
        <v>0</v>
      </c>
      <c r="AA68" s="7">
        <v>439931</v>
      </c>
      <c r="AB68" s="7">
        <v>2384889</v>
      </c>
      <c r="AC68" s="7">
        <v>1669777</v>
      </c>
      <c r="AD68" s="7">
        <v>1669777</v>
      </c>
      <c r="AE68" s="7">
        <v>0</v>
      </c>
      <c r="AF68" s="7">
        <v>6219041.2648000009</v>
      </c>
      <c r="AG68" s="7">
        <v>9032.6560000000009</v>
      </c>
      <c r="AH68" s="7">
        <v>1669777</v>
      </c>
      <c r="AI68" s="7">
        <v>1777485</v>
      </c>
      <c r="AJ68" s="7">
        <v>1648</v>
      </c>
      <c r="AK68" s="7">
        <v>1804724</v>
      </c>
      <c r="AL68" s="7">
        <v>0</v>
      </c>
      <c r="AM68" s="7">
        <v>312536</v>
      </c>
      <c r="AN68" s="7">
        <v>0</v>
      </c>
      <c r="AO68" s="7">
        <v>0</v>
      </c>
      <c r="AP68" s="7">
        <v>2454030</v>
      </c>
      <c r="AQ68" s="7">
        <v>75587</v>
      </c>
      <c r="AR68" s="7">
        <v>2128890</v>
      </c>
      <c r="AS68" s="7">
        <v>3592</v>
      </c>
      <c r="AT68" s="7">
        <v>2165937</v>
      </c>
      <c r="AU68" s="7">
        <v>0</v>
      </c>
      <c r="AV68" s="7">
        <v>650258</v>
      </c>
      <c r="AW68" s="7">
        <v>0</v>
      </c>
      <c r="AX68" s="7">
        <v>0</v>
      </c>
      <c r="AY68" s="7">
        <v>2691491</v>
      </c>
      <c r="AZ68" s="7">
        <v>43793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320594</v>
      </c>
      <c r="BH68" s="7">
        <v>2417</v>
      </c>
      <c r="BI68" s="7">
        <v>119337</v>
      </c>
      <c r="BJ68" s="7">
        <v>1642430.0225000004</v>
      </c>
      <c r="BK68" s="7">
        <v>1005647.1500000004</v>
      </c>
      <c r="BL68" s="7">
        <v>14129.42</v>
      </c>
      <c r="BM68" s="7">
        <v>2518872.65</v>
      </c>
      <c r="BN68" s="130">
        <v>0.92500000000000004</v>
      </c>
      <c r="BO68" s="131">
        <v>8.9649700000000003E-5</v>
      </c>
      <c r="BP68" s="161">
        <v>2272.1766691723251</v>
      </c>
      <c r="BQ68" s="162">
        <v>2384889</v>
      </c>
      <c r="BR68" s="161">
        <v>135693</v>
      </c>
      <c r="BS68" s="163">
        <v>0</v>
      </c>
      <c r="BT68" s="163">
        <v>703768.47919999866</v>
      </c>
      <c r="BU68" s="161">
        <v>6219041.2599999998</v>
      </c>
      <c r="BV68" s="161">
        <v>9032.66</v>
      </c>
      <c r="BW68" s="165">
        <v>2373545.4791999985</v>
      </c>
      <c r="BX68" s="161">
        <v>135693</v>
      </c>
    </row>
    <row r="69" spans="1:76" x14ac:dyDescent="0.25">
      <c r="A69" s="164" t="s">
        <v>31</v>
      </c>
      <c r="B69" s="6" t="s">
        <v>32</v>
      </c>
      <c r="C69" s="6" t="s">
        <v>90</v>
      </c>
      <c r="D69" s="6" t="s">
        <v>33</v>
      </c>
      <c r="E69" s="6" t="s">
        <v>34</v>
      </c>
      <c r="F69" s="24" t="str">
        <f>+Tabela1[[#This Row],[WK]]&amp;Tabela1[[#This Row],[PK]]&amp;Tabela1[[#This Row],[GK]]</f>
        <v>021001</v>
      </c>
      <c r="G69" s="6" t="s">
        <v>106</v>
      </c>
      <c r="H69" s="7">
        <v>678545006.31180096</v>
      </c>
      <c r="I69" s="8">
        <v>1.371</v>
      </c>
      <c r="J69" s="7">
        <v>930285203.65999997</v>
      </c>
      <c r="K69" s="8">
        <v>7.0000000000000007E-2</v>
      </c>
      <c r="L69" s="7">
        <v>65119964.256200001</v>
      </c>
      <c r="M69" s="7">
        <v>36822477.256200001</v>
      </c>
      <c r="N69" s="9">
        <v>1.3012631565552093</v>
      </c>
      <c r="O69" s="7">
        <v>71512688</v>
      </c>
      <c r="P69" s="8">
        <v>1.2949999999999999</v>
      </c>
      <c r="Q69" s="7">
        <v>92608931</v>
      </c>
      <c r="R69" s="8">
        <v>1.6E-2</v>
      </c>
      <c r="S69" s="7">
        <v>1481742.8959999999</v>
      </c>
      <c r="T69" s="7">
        <v>269243.89599999995</v>
      </c>
      <c r="U69" s="9">
        <v>0.22205700458309652</v>
      </c>
      <c r="V69" s="7">
        <v>37091721.152199998</v>
      </c>
      <c r="W69" s="9">
        <v>1.2569210013247718</v>
      </c>
      <c r="X69" s="7">
        <v>28831491.540808868</v>
      </c>
      <c r="Y69" s="7">
        <v>0</v>
      </c>
      <c r="Z69" s="7">
        <v>0</v>
      </c>
      <c r="AA69" s="7">
        <v>2552334.5408088667</v>
      </c>
      <c r="AB69" s="7">
        <v>26279157</v>
      </c>
      <c r="AC69" s="7">
        <v>0</v>
      </c>
      <c r="AD69" s="7">
        <v>0</v>
      </c>
      <c r="AE69" s="7">
        <v>0</v>
      </c>
      <c r="AF69" s="7">
        <v>65119964.256200001</v>
      </c>
      <c r="AG69" s="7">
        <v>1481742.8959999999</v>
      </c>
      <c r="AH69" s="7">
        <v>0</v>
      </c>
      <c r="AI69" s="7">
        <v>23626564</v>
      </c>
      <c r="AJ69" s="7">
        <v>944538</v>
      </c>
      <c r="AK69" s="7">
        <v>5830904</v>
      </c>
      <c r="AL69" s="7">
        <v>0</v>
      </c>
      <c r="AM69" s="7">
        <v>831994</v>
      </c>
      <c r="AN69" s="7">
        <v>0</v>
      </c>
      <c r="AO69" s="7">
        <v>0</v>
      </c>
      <c r="AP69" s="7">
        <v>20202040</v>
      </c>
      <c r="AQ69" s="7">
        <v>1965271</v>
      </c>
      <c r="AR69" s="7">
        <v>28297487</v>
      </c>
      <c r="AS69" s="7">
        <v>1212499</v>
      </c>
      <c r="AT69" s="7">
        <v>6302637</v>
      </c>
      <c r="AU69" s="7">
        <v>0</v>
      </c>
      <c r="AV69" s="7">
        <v>938768</v>
      </c>
      <c r="AW69" s="7">
        <v>0</v>
      </c>
      <c r="AX69" s="7">
        <v>0</v>
      </c>
      <c r="AY69" s="7">
        <v>22744187</v>
      </c>
      <c r="AZ69" s="7">
        <v>853151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1752574.5408088667</v>
      </c>
      <c r="BH69" s="7">
        <v>19545</v>
      </c>
      <c r="BI69" s="7">
        <v>799760</v>
      </c>
      <c r="BJ69" s="7">
        <v>11007119.945000002</v>
      </c>
      <c r="BK69" s="7">
        <v>7461623.1933333352</v>
      </c>
      <c r="BL69" s="7">
        <v>3432212.5033333334</v>
      </c>
      <c r="BM69" s="7">
        <v>7317562</v>
      </c>
      <c r="BN69" s="130">
        <v>1.03</v>
      </c>
      <c r="BO69" s="131">
        <v>7.2366520000000003E-4</v>
      </c>
      <c r="BP69" s="161">
        <v>18338.496772020939</v>
      </c>
      <c r="BQ69" s="162">
        <v>26279157</v>
      </c>
      <c r="BR69" s="161">
        <v>1046152</v>
      </c>
      <c r="BS69" s="163">
        <v>0</v>
      </c>
      <c r="BT69" s="163">
        <v>0</v>
      </c>
      <c r="BU69" s="161">
        <v>65119964.259999998</v>
      </c>
      <c r="BV69" s="161">
        <v>1481742.9</v>
      </c>
      <c r="BW69" s="165">
        <v>0</v>
      </c>
      <c r="BX69" s="161">
        <v>1046152</v>
      </c>
    </row>
    <row r="70" spans="1:76" x14ac:dyDescent="0.25">
      <c r="A70" s="164" t="s">
        <v>31</v>
      </c>
      <c r="B70" s="6" t="s">
        <v>32</v>
      </c>
      <c r="C70" s="6" t="s">
        <v>90</v>
      </c>
      <c r="D70" s="6" t="s">
        <v>32</v>
      </c>
      <c r="E70" s="6" t="s">
        <v>34</v>
      </c>
      <c r="F70" s="24" t="str">
        <f>+Tabela1[[#This Row],[WK]]&amp;Tabela1[[#This Row],[PK]]&amp;Tabela1[[#This Row],[GK]]</f>
        <v>021002</v>
      </c>
      <c r="G70" s="6" t="s">
        <v>107</v>
      </c>
      <c r="H70" s="7">
        <v>115632609.93960005</v>
      </c>
      <c r="I70" s="8">
        <v>1.371</v>
      </c>
      <c r="J70" s="7">
        <v>158532308.24000001</v>
      </c>
      <c r="K70" s="8">
        <v>7.0000000000000007E-2</v>
      </c>
      <c r="L70" s="7">
        <v>11097261.576800002</v>
      </c>
      <c r="M70" s="7">
        <v>6307100.5768000018</v>
      </c>
      <c r="N70" s="9">
        <v>1.3166782028411992</v>
      </c>
      <c r="O70" s="7">
        <v>5639263</v>
      </c>
      <c r="P70" s="8">
        <v>1.2949999999999999</v>
      </c>
      <c r="Q70" s="7">
        <v>7302846</v>
      </c>
      <c r="R70" s="8">
        <v>1.6E-2</v>
      </c>
      <c r="S70" s="7">
        <v>116845.53600000001</v>
      </c>
      <c r="T70" s="7">
        <v>-74867.463999999993</v>
      </c>
      <c r="U70" s="9">
        <v>-0.39051845206115388</v>
      </c>
      <c r="V70" s="7">
        <v>6232233.1128000021</v>
      </c>
      <c r="W70" s="9">
        <v>1.2509816813512349</v>
      </c>
      <c r="X70" s="7">
        <v>10396185.156746183</v>
      </c>
      <c r="Y70" s="7">
        <v>411610</v>
      </c>
      <c r="Z70" s="7">
        <v>26149.275000000001</v>
      </c>
      <c r="AA70" s="7">
        <v>905196.88174618292</v>
      </c>
      <c r="AB70" s="7">
        <v>9053229</v>
      </c>
      <c r="AC70" s="7">
        <v>0</v>
      </c>
      <c r="AD70" s="7">
        <v>4163952.043946181</v>
      </c>
      <c r="AE70" s="7">
        <v>0</v>
      </c>
      <c r="AF70" s="7">
        <v>11097261.576800002</v>
      </c>
      <c r="AG70" s="7">
        <v>116845.53600000001</v>
      </c>
      <c r="AH70" s="7">
        <v>4163952.043946181</v>
      </c>
      <c r="AI70" s="7">
        <v>3999473</v>
      </c>
      <c r="AJ70" s="7">
        <v>223926</v>
      </c>
      <c r="AK70" s="7">
        <v>0</v>
      </c>
      <c r="AL70" s="7">
        <v>50410</v>
      </c>
      <c r="AM70" s="7">
        <v>1177627</v>
      </c>
      <c r="AN70" s="7">
        <v>0</v>
      </c>
      <c r="AO70" s="7">
        <v>0</v>
      </c>
      <c r="AP70" s="7">
        <v>7221197</v>
      </c>
      <c r="AQ70" s="7">
        <v>401807</v>
      </c>
      <c r="AR70" s="7">
        <v>4790161</v>
      </c>
      <c r="AS70" s="7">
        <v>191713</v>
      </c>
      <c r="AT70" s="7">
        <v>0</v>
      </c>
      <c r="AU70" s="7">
        <v>18652</v>
      </c>
      <c r="AV70" s="7">
        <v>1295242</v>
      </c>
      <c r="AW70" s="7">
        <v>0</v>
      </c>
      <c r="AX70" s="7">
        <v>0</v>
      </c>
      <c r="AY70" s="7">
        <v>8082992</v>
      </c>
      <c r="AZ70" s="7">
        <v>171928</v>
      </c>
      <c r="BA70" s="7">
        <v>26149.275000000001</v>
      </c>
      <c r="BB70" s="7">
        <v>0</v>
      </c>
      <c r="BC70" s="7">
        <v>0</v>
      </c>
      <c r="BD70" s="7">
        <v>0</v>
      </c>
      <c r="BE70" s="7">
        <v>562.35</v>
      </c>
      <c r="BF70" s="7">
        <v>0</v>
      </c>
      <c r="BG70" s="7">
        <v>355087.88174618292</v>
      </c>
      <c r="BH70" s="7">
        <v>3960</v>
      </c>
      <c r="BI70" s="7">
        <v>550109</v>
      </c>
      <c r="BJ70" s="7">
        <v>7571173</v>
      </c>
      <c r="BK70" s="7">
        <v>3658652.5200000005</v>
      </c>
      <c r="BL70" s="7">
        <v>6215568.6700000009</v>
      </c>
      <c r="BM70" s="7">
        <v>3218944.58</v>
      </c>
      <c r="BN70" s="130">
        <v>0.97499999999999998</v>
      </c>
      <c r="BO70" s="131">
        <v>1.7909480000000001E-4</v>
      </c>
      <c r="BP70" s="161">
        <v>4538.3502295753706</v>
      </c>
      <c r="BQ70" s="162">
        <v>9053229</v>
      </c>
      <c r="BR70" s="161">
        <v>172439</v>
      </c>
      <c r="BS70" s="163">
        <v>0</v>
      </c>
      <c r="BT70" s="163">
        <v>345067.84325381741</v>
      </c>
      <c r="BU70" s="161">
        <v>11097261.58</v>
      </c>
      <c r="BV70" s="161">
        <v>116845.54</v>
      </c>
      <c r="BW70" s="165">
        <v>4509019.8832538174</v>
      </c>
      <c r="BX70" s="161">
        <v>172439</v>
      </c>
    </row>
    <row r="71" spans="1:76" x14ac:dyDescent="0.25">
      <c r="A71" s="164" t="s">
        <v>31</v>
      </c>
      <c r="B71" s="6" t="s">
        <v>32</v>
      </c>
      <c r="C71" s="6" t="s">
        <v>90</v>
      </c>
      <c r="D71" s="6" t="s">
        <v>37</v>
      </c>
      <c r="E71" s="6" t="s">
        <v>40</v>
      </c>
      <c r="F71" s="24" t="str">
        <f>+Tabela1[[#This Row],[WK]]&amp;Tabela1[[#This Row],[PK]]&amp;Tabela1[[#This Row],[GK]]</f>
        <v>021003</v>
      </c>
      <c r="G71" s="6" t="s">
        <v>108</v>
      </c>
      <c r="H71" s="7">
        <v>209407055.65379974</v>
      </c>
      <c r="I71" s="8">
        <v>1.371</v>
      </c>
      <c r="J71" s="7">
        <v>287097073.31</v>
      </c>
      <c r="K71" s="8">
        <v>7.0000000000000007E-2</v>
      </c>
      <c r="L71" s="7">
        <v>20096795.131700002</v>
      </c>
      <c r="M71" s="7">
        <v>13127258.131700002</v>
      </c>
      <c r="N71" s="9">
        <v>1.8835193975869562</v>
      </c>
      <c r="O71" s="7">
        <v>2987149</v>
      </c>
      <c r="P71" s="8">
        <v>1.2949999999999999</v>
      </c>
      <c r="Q71" s="7">
        <v>3868358</v>
      </c>
      <c r="R71" s="8">
        <v>1.6E-2</v>
      </c>
      <c r="S71" s="7">
        <v>61893.728000000003</v>
      </c>
      <c r="T71" s="7">
        <v>-103233.272</v>
      </c>
      <c r="U71" s="9">
        <v>-0.62517499863741244</v>
      </c>
      <c r="V71" s="7">
        <v>13024024.859700002</v>
      </c>
      <c r="W71" s="9">
        <v>1.8254573529601397</v>
      </c>
      <c r="X71" s="7">
        <v>27636467.152310248</v>
      </c>
      <c r="Y71" s="7">
        <v>8191070</v>
      </c>
      <c r="Z71" s="7">
        <v>67618.44</v>
      </c>
      <c r="AA71" s="7">
        <v>1518737.7123102481</v>
      </c>
      <c r="AB71" s="7">
        <v>15171314</v>
      </c>
      <c r="AC71" s="7">
        <v>2687727</v>
      </c>
      <c r="AD71" s="7">
        <v>14612442.292610247</v>
      </c>
      <c r="AE71" s="7">
        <v>0</v>
      </c>
      <c r="AF71" s="7">
        <v>20096795.131700002</v>
      </c>
      <c r="AG71" s="7">
        <v>61893.728000000003</v>
      </c>
      <c r="AH71" s="7">
        <v>14612442.292610247</v>
      </c>
      <c r="AI71" s="7">
        <v>5819111</v>
      </c>
      <c r="AJ71" s="7">
        <v>94719</v>
      </c>
      <c r="AK71" s="7">
        <v>10306247</v>
      </c>
      <c r="AL71" s="7">
        <v>553705</v>
      </c>
      <c r="AM71" s="7">
        <v>522927</v>
      </c>
      <c r="AN71" s="7">
        <v>0</v>
      </c>
      <c r="AO71" s="7">
        <v>0</v>
      </c>
      <c r="AP71" s="7">
        <v>11396679</v>
      </c>
      <c r="AQ71" s="7">
        <v>819526</v>
      </c>
      <c r="AR71" s="7">
        <v>6969537</v>
      </c>
      <c r="AS71" s="7">
        <v>165127</v>
      </c>
      <c r="AT71" s="7">
        <v>11596818</v>
      </c>
      <c r="AU71" s="7">
        <v>613147</v>
      </c>
      <c r="AV71" s="7">
        <v>956573</v>
      </c>
      <c r="AW71" s="7">
        <v>0</v>
      </c>
      <c r="AX71" s="7">
        <v>0</v>
      </c>
      <c r="AY71" s="7">
        <v>13305067</v>
      </c>
      <c r="AZ71" s="7">
        <v>345477</v>
      </c>
      <c r="BA71" s="7">
        <v>67618.44</v>
      </c>
      <c r="BB71" s="7">
        <v>0</v>
      </c>
      <c r="BC71" s="7">
        <v>0</v>
      </c>
      <c r="BD71" s="7">
        <v>692.1</v>
      </c>
      <c r="BE71" s="7">
        <v>69.959999999999994</v>
      </c>
      <c r="BF71" s="7">
        <v>0</v>
      </c>
      <c r="BG71" s="7">
        <v>830421.71231024794</v>
      </c>
      <c r="BH71" s="7">
        <v>9261</v>
      </c>
      <c r="BI71" s="7">
        <v>688316</v>
      </c>
      <c r="BJ71" s="7">
        <v>9473312.6400000006</v>
      </c>
      <c r="BK71" s="7">
        <v>5326993.7366666663</v>
      </c>
      <c r="BL71" s="7">
        <v>6113757.6266666679</v>
      </c>
      <c r="BM71" s="7">
        <v>4357760.3599999994</v>
      </c>
      <c r="BN71" s="130">
        <v>0.73599999999999999</v>
      </c>
      <c r="BO71" s="131">
        <v>3.1989600000000001E-4</v>
      </c>
      <c r="BP71" s="161">
        <v>8106.1978747838757</v>
      </c>
      <c r="BQ71" s="162">
        <v>15171314</v>
      </c>
      <c r="BR71" s="161">
        <v>475117</v>
      </c>
      <c r="BS71" s="163">
        <v>0</v>
      </c>
      <c r="BT71" s="163">
        <v>2155731.3699999973</v>
      </c>
      <c r="BU71" s="161">
        <v>20096795.129999999</v>
      </c>
      <c r="BV71" s="161">
        <v>61893.73</v>
      </c>
      <c r="BW71" s="165">
        <v>16768173.659999996</v>
      </c>
      <c r="BX71" s="161">
        <v>475117</v>
      </c>
    </row>
    <row r="72" spans="1:76" x14ac:dyDescent="0.25">
      <c r="A72" s="164" t="s">
        <v>31</v>
      </c>
      <c r="B72" s="6" t="s">
        <v>32</v>
      </c>
      <c r="C72" s="6" t="s">
        <v>90</v>
      </c>
      <c r="D72" s="6" t="s">
        <v>39</v>
      </c>
      <c r="E72" s="6" t="s">
        <v>36</v>
      </c>
      <c r="F72" s="24" t="str">
        <f>+Tabela1[[#This Row],[WK]]&amp;Tabela1[[#This Row],[PK]]&amp;Tabela1[[#This Row],[GK]]</f>
        <v>021004</v>
      </c>
      <c r="G72" s="6" t="s">
        <v>106</v>
      </c>
      <c r="H72" s="7">
        <v>188339453.9697994</v>
      </c>
      <c r="I72" s="8">
        <v>1.371</v>
      </c>
      <c r="J72" s="7">
        <v>258213391.40000001</v>
      </c>
      <c r="K72" s="8">
        <v>7.0000000000000007E-2</v>
      </c>
      <c r="L72" s="7">
        <v>18074937.398000002</v>
      </c>
      <c r="M72" s="7">
        <v>10335043.398000002</v>
      </c>
      <c r="N72" s="9">
        <v>1.3352952117948904</v>
      </c>
      <c r="O72" s="7">
        <v>4431418</v>
      </c>
      <c r="P72" s="8">
        <v>1.2949999999999999</v>
      </c>
      <c r="Q72" s="7">
        <v>5738686</v>
      </c>
      <c r="R72" s="8">
        <v>1.6E-2</v>
      </c>
      <c r="S72" s="7">
        <v>91818.975999999995</v>
      </c>
      <c r="T72" s="7">
        <v>24275.975999999995</v>
      </c>
      <c r="U72" s="9">
        <v>0.35941512814059184</v>
      </c>
      <c r="V72" s="7">
        <v>10359319.374000002</v>
      </c>
      <c r="W72" s="9">
        <v>1.326852765382545</v>
      </c>
      <c r="X72" s="7">
        <v>14857483.660193423</v>
      </c>
      <c r="Y72" s="7">
        <v>0</v>
      </c>
      <c r="Z72" s="7">
        <v>0</v>
      </c>
      <c r="AA72" s="7">
        <v>923070.66019342351</v>
      </c>
      <c r="AB72" s="7">
        <v>10261358</v>
      </c>
      <c r="AC72" s="7">
        <v>3673055</v>
      </c>
      <c r="AD72" s="7">
        <v>4498164.2861934211</v>
      </c>
      <c r="AE72" s="7">
        <v>0</v>
      </c>
      <c r="AF72" s="7">
        <v>18074937.398000002</v>
      </c>
      <c r="AG72" s="7">
        <v>91818.975999999995</v>
      </c>
      <c r="AH72" s="7">
        <v>4498164.2861934211</v>
      </c>
      <c r="AI72" s="7">
        <v>6462309</v>
      </c>
      <c r="AJ72" s="7">
        <v>63148</v>
      </c>
      <c r="AK72" s="7">
        <v>4614696</v>
      </c>
      <c r="AL72" s="7">
        <v>0</v>
      </c>
      <c r="AM72" s="7">
        <v>455740</v>
      </c>
      <c r="AN72" s="7">
        <v>0</v>
      </c>
      <c r="AO72" s="7">
        <v>0</v>
      </c>
      <c r="AP72" s="7">
        <v>8984703</v>
      </c>
      <c r="AQ72" s="7">
        <v>564916</v>
      </c>
      <c r="AR72" s="7">
        <v>7739894</v>
      </c>
      <c r="AS72" s="7">
        <v>67543</v>
      </c>
      <c r="AT72" s="7">
        <v>3794790</v>
      </c>
      <c r="AU72" s="7">
        <v>0</v>
      </c>
      <c r="AV72" s="7">
        <v>469543</v>
      </c>
      <c r="AW72" s="7">
        <v>0</v>
      </c>
      <c r="AX72" s="7">
        <v>0</v>
      </c>
      <c r="AY72" s="7">
        <v>9755922</v>
      </c>
      <c r="AZ72" s="7">
        <v>243294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578721.66019342351</v>
      </c>
      <c r="BH72" s="7">
        <v>6454</v>
      </c>
      <c r="BI72" s="7">
        <v>344349</v>
      </c>
      <c r="BJ72" s="7">
        <v>4739314.0316666663</v>
      </c>
      <c r="BK72" s="7">
        <v>2361142.8066666657</v>
      </c>
      <c r="BL72" s="7">
        <v>2583439.3466666667</v>
      </c>
      <c r="BM72" s="7">
        <v>4345806.206666667</v>
      </c>
      <c r="BN72" s="130">
        <v>1.135</v>
      </c>
      <c r="BO72" s="131">
        <v>2.0664810000000001E-4</v>
      </c>
      <c r="BP72" s="161">
        <v>5236.7118830682302</v>
      </c>
      <c r="BQ72" s="162">
        <v>10261358</v>
      </c>
      <c r="BR72" s="161">
        <v>369530</v>
      </c>
      <c r="BS72" s="163">
        <v>0</v>
      </c>
      <c r="BT72" s="163">
        <v>1775594.8399999999</v>
      </c>
      <c r="BU72" s="161">
        <v>18074937.399999999</v>
      </c>
      <c r="BV72" s="161">
        <v>91818.98</v>
      </c>
      <c r="BW72" s="165">
        <v>6273759.1299999999</v>
      </c>
      <c r="BX72" s="161">
        <v>369530</v>
      </c>
    </row>
    <row r="73" spans="1:76" x14ac:dyDescent="0.25">
      <c r="A73" s="164" t="s">
        <v>31</v>
      </c>
      <c r="B73" s="6" t="s">
        <v>32</v>
      </c>
      <c r="C73" s="6" t="s">
        <v>90</v>
      </c>
      <c r="D73" s="6" t="s">
        <v>42</v>
      </c>
      <c r="E73" s="6" t="s">
        <v>40</v>
      </c>
      <c r="F73" s="24" t="str">
        <f>+Tabela1[[#This Row],[WK]]&amp;Tabela1[[#This Row],[PK]]&amp;Tabela1[[#This Row],[GK]]</f>
        <v>021005</v>
      </c>
      <c r="G73" s="6" t="s">
        <v>109</v>
      </c>
      <c r="H73" s="7">
        <v>171594152.35619968</v>
      </c>
      <c r="I73" s="8">
        <v>1.371</v>
      </c>
      <c r="J73" s="7">
        <v>235255582.89000002</v>
      </c>
      <c r="K73" s="8">
        <v>7.0000000000000007E-2</v>
      </c>
      <c r="L73" s="7">
        <v>16467890.802300002</v>
      </c>
      <c r="M73" s="7">
        <v>9405590.8023000024</v>
      </c>
      <c r="N73" s="9">
        <v>1.3318027841213207</v>
      </c>
      <c r="O73" s="7">
        <v>5104919</v>
      </c>
      <c r="P73" s="8">
        <v>1.2949999999999999</v>
      </c>
      <c r="Q73" s="7">
        <v>6610870</v>
      </c>
      <c r="R73" s="8">
        <v>1.6E-2</v>
      </c>
      <c r="S73" s="7">
        <v>105773.92</v>
      </c>
      <c r="T73" s="7">
        <v>18690.919999999998</v>
      </c>
      <c r="U73" s="9">
        <v>0.21463339572591664</v>
      </c>
      <c r="V73" s="7">
        <v>9424281.7223000024</v>
      </c>
      <c r="W73" s="9">
        <v>1.3181951117040454</v>
      </c>
      <c r="X73" s="7">
        <v>14532748.999666721</v>
      </c>
      <c r="Y73" s="7">
        <v>1358666</v>
      </c>
      <c r="Z73" s="7">
        <v>23999.58</v>
      </c>
      <c r="AA73" s="7">
        <v>779696.41966672044</v>
      </c>
      <c r="AB73" s="7">
        <v>10401029</v>
      </c>
      <c r="AC73" s="7">
        <v>1969358</v>
      </c>
      <c r="AD73" s="7">
        <v>5108467.2773667183</v>
      </c>
      <c r="AE73" s="7">
        <v>0</v>
      </c>
      <c r="AF73" s="7">
        <v>16467890.802300002</v>
      </c>
      <c r="AG73" s="7">
        <v>105773.92</v>
      </c>
      <c r="AH73" s="7">
        <v>5108467.2773667183</v>
      </c>
      <c r="AI73" s="7">
        <v>5896562</v>
      </c>
      <c r="AJ73" s="7">
        <v>93941</v>
      </c>
      <c r="AK73" s="7">
        <v>3239415</v>
      </c>
      <c r="AL73" s="7">
        <v>24766</v>
      </c>
      <c r="AM73" s="7">
        <v>353472</v>
      </c>
      <c r="AN73" s="7">
        <v>0</v>
      </c>
      <c r="AO73" s="7">
        <v>0</v>
      </c>
      <c r="AP73" s="7">
        <v>8472873</v>
      </c>
      <c r="AQ73" s="7">
        <v>389871</v>
      </c>
      <c r="AR73" s="7">
        <v>7062300</v>
      </c>
      <c r="AS73" s="7">
        <v>87083</v>
      </c>
      <c r="AT73" s="7">
        <v>3749926</v>
      </c>
      <c r="AU73" s="7">
        <v>10718</v>
      </c>
      <c r="AV73" s="7">
        <v>351832</v>
      </c>
      <c r="AW73" s="7">
        <v>0</v>
      </c>
      <c r="AX73" s="7">
        <v>0</v>
      </c>
      <c r="AY73" s="7">
        <v>9727577</v>
      </c>
      <c r="AZ73" s="7">
        <v>160574</v>
      </c>
      <c r="BA73" s="7">
        <v>23999.58</v>
      </c>
      <c r="BB73" s="7">
        <v>0</v>
      </c>
      <c r="BC73" s="7">
        <v>0</v>
      </c>
      <c r="BD73" s="7">
        <v>258.06</v>
      </c>
      <c r="BE73" s="7">
        <v>0</v>
      </c>
      <c r="BF73" s="7">
        <v>0</v>
      </c>
      <c r="BG73" s="7">
        <v>562043.41966672044</v>
      </c>
      <c r="BH73" s="7">
        <v>6268</v>
      </c>
      <c r="BI73" s="7">
        <v>217653</v>
      </c>
      <c r="BJ73" s="7">
        <v>2995474.5216666665</v>
      </c>
      <c r="BK73" s="7">
        <v>2478111.6033333335</v>
      </c>
      <c r="BL73" s="7">
        <v>661749.32666666666</v>
      </c>
      <c r="BM73" s="7">
        <v>745953.02</v>
      </c>
      <c r="BN73" s="130">
        <v>0.93</v>
      </c>
      <c r="BO73" s="131">
        <v>2.135447E-4</v>
      </c>
      <c r="BP73" s="161">
        <v>5411.8025555055519</v>
      </c>
      <c r="BQ73" s="162">
        <v>10401029</v>
      </c>
      <c r="BR73" s="161">
        <v>317447</v>
      </c>
      <c r="BS73" s="163">
        <v>0</v>
      </c>
      <c r="BT73" s="163">
        <v>1785325.0003332794</v>
      </c>
      <c r="BU73" s="161">
        <v>16467890.800000001</v>
      </c>
      <c r="BV73" s="161">
        <v>105773.92</v>
      </c>
      <c r="BW73" s="165">
        <v>6893792.2803332796</v>
      </c>
      <c r="BX73" s="161">
        <v>317447</v>
      </c>
    </row>
    <row r="74" spans="1:76" x14ac:dyDescent="0.25">
      <c r="A74" s="164" t="s">
        <v>31</v>
      </c>
      <c r="B74" s="6" t="s">
        <v>32</v>
      </c>
      <c r="C74" s="6" t="s">
        <v>90</v>
      </c>
      <c r="D74" s="6" t="s">
        <v>44</v>
      </c>
      <c r="E74" s="6" t="s">
        <v>36</v>
      </c>
      <c r="F74" s="24" t="str">
        <f>+Tabela1[[#This Row],[WK]]&amp;Tabela1[[#This Row],[PK]]&amp;Tabela1[[#This Row],[GK]]</f>
        <v>021006</v>
      </c>
      <c r="G74" s="6" t="s">
        <v>110</v>
      </c>
      <c r="H74" s="7">
        <v>41662174.784799963</v>
      </c>
      <c r="I74" s="8">
        <v>1.371</v>
      </c>
      <c r="J74" s="7">
        <v>57118841.630000003</v>
      </c>
      <c r="K74" s="8">
        <v>7.0000000000000007E-2</v>
      </c>
      <c r="L74" s="7">
        <v>3998318.9141000006</v>
      </c>
      <c r="M74" s="7">
        <v>2524050.9141000006</v>
      </c>
      <c r="N74" s="9">
        <v>1.712070610024772</v>
      </c>
      <c r="O74" s="7">
        <v>480313</v>
      </c>
      <c r="P74" s="8">
        <v>1.2949999999999999</v>
      </c>
      <c r="Q74" s="7">
        <v>622005</v>
      </c>
      <c r="R74" s="8">
        <v>1.6E-2</v>
      </c>
      <c r="S74" s="7">
        <v>9952.08</v>
      </c>
      <c r="T74" s="7">
        <v>1842.08</v>
      </c>
      <c r="U74" s="9">
        <v>0.22713686806411837</v>
      </c>
      <c r="V74" s="7">
        <v>2525892.9941000007</v>
      </c>
      <c r="W74" s="9">
        <v>1.7039466277157382</v>
      </c>
      <c r="X74" s="7">
        <v>3576962</v>
      </c>
      <c r="Y74" s="7">
        <v>0</v>
      </c>
      <c r="Z74" s="7">
        <v>0</v>
      </c>
      <c r="AA74" s="7">
        <v>433123</v>
      </c>
      <c r="AB74" s="7">
        <v>2318974</v>
      </c>
      <c r="AC74" s="7">
        <v>824865</v>
      </c>
      <c r="AD74" s="7">
        <v>1051069.0058999993</v>
      </c>
      <c r="AE74" s="7">
        <v>0</v>
      </c>
      <c r="AF74" s="7">
        <v>3998318.9141000006</v>
      </c>
      <c r="AG74" s="7">
        <v>9952.08</v>
      </c>
      <c r="AH74" s="7">
        <v>1051069.0058999993</v>
      </c>
      <c r="AI74" s="7">
        <v>1230918</v>
      </c>
      <c r="AJ74" s="7">
        <v>8334</v>
      </c>
      <c r="AK74" s="7">
        <v>516934</v>
      </c>
      <c r="AL74" s="7">
        <v>0</v>
      </c>
      <c r="AM74" s="7">
        <v>203604</v>
      </c>
      <c r="AN74" s="7">
        <v>0</v>
      </c>
      <c r="AO74" s="7">
        <v>0</v>
      </c>
      <c r="AP74" s="7">
        <v>1819705</v>
      </c>
      <c r="AQ74" s="7">
        <v>131283</v>
      </c>
      <c r="AR74" s="7">
        <v>1474268</v>
      </c>
      <c r="AS74" s="7">
        <v>8110</v>
      </c>
      <c r="AT74" s="7">
        <v>593628</v>
      </c>
      <c r="AU74" s="7">
        <v>0</v>
      </c>
      <c r="AV74" s="7">
        <v>656222</v>
      </c>
      <c r="AW74" s="7">
        <v>0</v>
      </c>
      <c r="AX74" s="7">
        <v>0</v>
      </c>
      <c r="AY74" s="7">
        <v>2146379</v>
      </c>
      <c r="AZ74" s="7">
        <v>58391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320594</v>
      </c>
      <c r="BH74" s="7">
        <v>1515</v>
      </c>
      <c r="BI74" s="7">
        <v>112529</v>
      </c>
      <c r="BJ74" s="7">
        <v>1548635.2833333332</v>
      </c>
      <c r="BK74" s="7">
        <v>1306920.75</v>
      </c>
      <c r="BL74" s="7">
        <v>4965.1866666666665</v>
      </c>
      <c r="BM74" s="7">
        <v>956927.76000000024</v>
      </c>
      <c r="BN74" s="130">
        <v>1.2030000000000001</v>
      </c>
      <c r="BO74" s="131">
        <v>5.2144600000000002E-5</v>
      </c>
      <c r="BP74" s="161">
        <v>1321.6844473697233</v>
      </c>
      <c r="BQ74" s="162">
        <v>2318974</v>
      </c>
      <c r="BR74" s="161">
        <v>72250</v>
      </c>
      <c r="BS74" s="163">
        <v>0</v>
      </c>
      <c r="BT74" s="163">
        <v>450832.3199999996</v>
      </c>
      <c r="BU74" s="161">
        <v>3998318.91</v>
      </c>
      <c r="BV74" s="161">
        <v>9952.08</v>
      </c>
      <c r="BW74" s="165">
        <v>1501901.3299999996</v>
      </c>
      <c r="BX74" s="161">
        <v>72250</v>
      </c>
    </row>
    <row r="75" spans="1:76" x14ac:dyDescent="0.25">
      <c r="A75" s="164" t="s">
        <v>31</v>
      </c>
      <c r="B75" s="6" t="s">
        <v>32</v>
      </c>
      <c r="C75" s="6" t="s">
        <v>90</v>
      </c>
      <c r="D75" s="6" t="s">
        <v>51</v>
      </c>
      <c r="E75" s="6" t="s">
        <v>36</v>
      </c>
      <c r="F75" s="24" t="str">
        <f>+Tabela1[[#This Row],[WK]]&amp;Tabela1[[#This Row],[PK]]&amp;Tabela1[[#This Row],[GK]]</f>
        <v>021007</v>
      </c>
      <c r="G75" s="6" t="s">
        <v>111</v>
      </c>
      <c r="H75" s="7">
        <v>128984189.88579969</v>
      </c>
      <c r="I75" s="8">
        <v>1.371</v>
      </c>
      <c r="J75" s="7">
        <v>176837324.32999998</v>
      </c>
      <c r="K75" s="8">
        <v>7.0000000000000007E-2</v>
      </c>
      <c r="L75" s="7">
        <v>12378612.7031</v>
      </c>
      <c r="M75" s="7">
        <v>7521669.7030999996</v>
      </c>
      <c r="N75" s="9">
        <v>1.5486427786160966</v>
      </c>
      <c r="O75" s="7">
        <v>3215761</v>
      </c>
      <c r="P75" s="8">
        <v>1.2949999999999999</v>
      </c>
      <c r="Q75" s="7">
        <v>4164410</v>
      </c>
      <c r="R75" s="8">
        <v>1.6E-2</v>
      </c>
      <c r="S75" s="7">
        <v>66630.559999999998</v>
      </c>
      <c r="T75" s="7">
        <v>11990.559999999998</v>
      </c>
      <c r="U75" s="9">
        <v>0.21944655929721812</v>
      </c>
      <c r="V75" s="7">
        <v>7533660.2631000001</v>
      </c>
      <c r="W75" s="9">
        <v>1.5338558389627133</v>
      </c>
      <c r="X75" s="7">
        <v>11624123.941017406</v>
      </c>
      <c r="Y75" s="7">
        <v>0</v>
      </c>
      <c r="Z75" s="7">
        <v>0</v>
      </c>
      <c r="AA75" s="7">
        <v>657293.94101740571</v>
      </c>
      <c r="AB75" s="7">
        <v>6963997</v>
      </c>
      <c r="AC75" s="7">
        <v>4002833</v>
      </c>
      <c r="AD75" s="7">
        <v>4090463.6779174064</v>
      </c>
      <c r="AE75" s="7">
        <v>0</v>
      </c>
      <c r="AF75" s="7">
        <v>12378612.7031</v>
      </c>
      <c r="AG75" s="7">
        <v>66630.559999999998</v>
      </c>
      <c r="AH75" s="7">
        <v>4090463.6779174064</v>
      </c>
      <c r="AI75" s="7">
        <v>4055232</v>
      </c>
      <c r="AJ75" s="7">
        <v>43391</v>
      </c>
      <c r="AK75" s="7">
        <v>3809699</v>
      </c>
      <c r="AL75" s="7">
        <v>0</v>
      </c>
      <c r="AM75" s="7">
        <v>312722</v>
      </c>
      <c r="AN75" s="7">
        <v>0</v>
      </c>
      <c r="AO75" s="7">
        <v>0</v>
      </c>
      <c r="AP75" s="7">
        <v>5623551</v>
      </c>
      <c r="AQ75" s="7">
        <v>242675</v>
      </c>
      <c r="AR75" s="7">
        <v>4856943</v>
      </c>
      <c r="AS75" s="7">
        <v>54640</v>
      </c>
      <c r="AT75" s="7">
        <v>3620881</v>
      </c>
      <c r="AU75" s="7">
        <v>0</v>
      </c>
      <c r="AV75" s="7">
        <v>707223</v>
      </c>
      <c r="AW75" s="7">
        <v>0</v>
      </c>
      <c r="AX75" s="7">
        <v>0</v>
      </c>
      <c r="AY75" s="7">
        <v>6794836</v>
      </c>
      <c r="AZ75" s="7">
        <v>102183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395169.94101740571</v>
      </c>
      <c r="BH75" s="7">
        <v>4407</v>
      </c>
      <c r="BI75" s="7">
        <v>262124</v>
      </c>
      <c r="BJ75" s="7">
        <v>3607710.020833333</v>
      </c>
      <c r="BK75" s="7">
        <v>2402297.0233333334</v>
      </c>
      <c r="BL75" s="7">
        <v>25236.97</v>
      </c>
      <c r="BM75" s="7">
        <v>4771178.05</v>
      </c>
      <c r="BN75" s="130">
        <v>1.04</v>
      </c>
      <c r="BO75" s="131">
        <v>1.380966E-4</v>
      </c>
      <c r="BP75" s="161">
        <v>3499.8124124900019</v>
      </c>
      <c r="BQ75" s="162">
        <v>6963997</v>
      </c>
      <c r="BR75" s="161">
        <v>235281</v>
      </c>
      <c r="BS75" s="163">
        <v>0</v>
      </c>
      <c r="BT75" s="163">
        <v>1336280.0589825939</v>
      </c>
      <c r="BU75" s="161">
        <v>12378612.699999999</v>
      </c>
      <c r="BV75" s="161">
        <v>66630.559999999998</v>
      </c>
      <c r="BW75" s="165">
        <v>5426743.7389825936</v>
      </c>
      <c r="BX75" s="161">
        <v>235281</v>
      </c>
    </row>
    <row r="76" spans="1:76" ht="14.45" x14ac:dyDescent="0.3">
      <c r="A76" s="164" t="s">
        <v>31</v>
      </c>
      <c r="B76" s="6" t="s">
        <v>32</v>
      </c>
      <c r="C76" s="6" t="s">
        <v>92</v>
      </c>
      <c r="D76" s="6" t="s">
        <v>33</v>
      </c>
      <c r="E76" s="6" t="s">
        <v>34</v>
      </c>
      <c r="F76" s="24" t="str">
        <f>+Tabela1[[#This Row],[WK]]&amp;Tabela1[[#This Row],[PK]]&amp;Tabela1[[#This Row],[GK]]</f>
        <v>021101</v>
      </c>
      <c r="G76" s="6" t="s">
        <v>112</v>
      </c>
      <c r="H76" s="7">
        <v>3346534003.722631</v>
      </c>
      <c r="I76" s="8">
        <v>1.371</v>
      </c>
      <c r="J76" s="7">
        <v>4588098119.1100006</v>
      </c>
      <c r="K76" s="8">
        <v>7.0000000000000007E-2</v>
      </c>
      <c r="L76" s="7">
        <v>321166868.33770007</v>
      </c>
      <c r="M76" s="7">
        <v>152396255.33770007</v>
      </c>
      <c r="N76" s="9">
        <v>0.90297862067787871</v>
      </c>
      <c r="O76" s="7">
        <v>7502153012</v>
      </c>
      <c r="P76" s="8">
        <v>1.2949999999999999</v>
      </c>
      <c r="Q76" s="7">
        <v>9715288151</v>
      </c>
      <c r="R76" s="8">
        <v>1.6E-2</v>
      </c>
      <c r="S76" s="7">
        <v>155444610.41600001</v>
      </c>
      <c r="T76" s="7">
        <v>74882941.416000009</v>
      </c>
      <c r="U76" s="9">
        <v>0.92951080017967369</v>
      </c>
      <c r="V76" s="7">
        <v>227279196.75370008</v>
      </c>
      <c r="W76" s="9">
        <v>0.91155142419023016</v>
      </c>
      <c r="X76" s="7">
        <v>124669003.53701758</v>
      </c>
      <c r="Y76" s="7">
        <v>0</v>
      </c>
      <c r="Z76" s="7">
        <v>0</v>
      </c>
      <c r="AA76" s="7">
        <v>11834685.537017588</v>
      </c>
      <c r="AB76" s="7">
        <v>112834318</v>
      </c>
      <c r="AC76" s="7">
        <v>0</v>
      </c>
      <c r="AD76" s="7">
        <v>0</v>
      </c>
      <c r="AE76" s="7">
        <v>-48788888.411651634</v>
      </c>
      <c r="AF76" s="7">
        <v>272377979.92604846</v>
      </c>
      <c r="AG76" s="7">
        <v>155444610.41600001</v>
      </c>
      <c r="AH76" s="7">
        <v>0</v>
      </c>
      <c r="AI76" s="7">
        <v>140912505</v>
      </c>
      <c r="AJ76" s="7">
        <v>98304922</v>
      </c>
      <c r="AK76" s="7">
        <v>0</v>
      </c>
      <c r="AL76" s="7">
        <v>0</v>
      </c>
      <c r="AM76" s="7">
        <v>2772587</v>
      </c>
      <c r="AN76" s="7">
        <v>0</v>
      </c>
      <c r="AO76" s="7">
        <v>-5339440</v>
      </c>
      <c r="AP76" s="7">
        <v>88961459</v>
      </c>
      <c r="AQ76" s="7">
        <v>8346436</v>
      </c>
      <c r="AR76" s="7">
        <v>168770613</v>
      </c>
      <c r="AS76" s="7">
        <v>80561669</v>
      </c>
      <c r="AT76" s="7">
        <v>0</v>
      </c>
      <c r="AU76" s="7">
        <v>0</v>
      </c>
      <c r="AV76" s="7">
        <v>3256535</v>
      </c>
      <c r="AW76" s="7">
        <v>0</v>
      </c>
      <c r="AX76" s="7">
        <v>-327822</v>
      </c>
      <c r="AY76" s="7">
        <v>98339250</v>
      </c>
      <c r="AZ76" s="7">
        <v>3527763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6063396.5370175876</v>
      </c>
      <c r="BH76" s="7">
        <v>67620</v>
      </c>
      <c r="BI76" s="7">
        <v>5771289</v>
      </c>
      <c r="BJ76" s="7">
        <v>79430574.445000008</v>
      </c>
      <c r="BK76" s="7">
        <v>66548340.103333339</v>
      </c>
      <c r="BL76" s="7">
        <v>18813228.393333334</v>
      </c>
      <c r="BM76" s="7">
        <v>13902480.579999998</v>
      </c>
      <c r="BN76" s="130">
        <v>1.4419999999999999</v>
      </c>
      <c r="BO76" s="131">
        <v>3.3207443000000001E-3</v>
      </c>
      <c r="BP76" s="161">
        <v>84152.579245889516</v>
      </c>
      <c r="BQ76" s="162">
        <v>112834318</v>
      </c>
      <c r="BR76" s="161">
        <v>4689882</v>
      </c>
      <c r="BS76" s="163">
        <v>25946553.542048469</v>
      </c>
      <c r="BT76" s="163">
        <v>0</v>
      </c>
      <c r="BU76" s="161">
        <v>246431426.38</v>
      </c>
      <c r="BV76" s="161">
        <v>155444610.41999999</v>
      </c>
      <c r="BW76" s="165">
        <v>0</v>
      </c>
      <c r="BX76" s="161">
        <v>4689882</v>
      </c>
    </row>
    <row r="77" spans="1:76" ht="14.45" x14ac:dyDescent="0.3">
      <c r="A77" s="164" t="s">
        <v>31</v>
      </c>
      <c r="B77" s="6" t="s">
        <v>32</v>
      </c>
      <c r="C77" s="6" t="s">
        <v>92</v>
      </c>
      <c r="D77" s="6" t="s">
        <v>32</v>
      </c>
      <c r="E77" s="6" t="s">
        <v>36</v>
      </c>
      <c r="F77" s="24" t="str">
        <f>+Tabela1[[#This Row],[WK]]&amp;Tabela1[[#This Row],[PK]]&amp;Tabela1[[#This Row],[GK]]</f>
        <v>021102</v>
      </c>
      <c r="G77" s="6" t="s">
        <v>112</v>
      </c>
      <c r="H77" s="7">
        <v>957591559.66659772</v>
      </c>
      <c r="I77" s="8">
        <v>1.371</v>
      </c>
      <c r="J77" s="7">
        <v>1312858028.3099999</v>
      </c>
      <c r="K77" s="8">
        <v>7.0000000000000007E-2</v>
      </c>
      <c r="L77" s="7">
        <v>91900061.981700003</v>
      </c>
      <c r="M77" s="7">
        <v>38277189.981700003</v>
      </c>
      <c r="N77" s="9">
        <v>0.71382207916241414</v>
      </c>
      <c r="O77" s="7">
        <v>42765492</v>
      </c>
      <c r="P77" s="8">
        <v>1.2949999999999999</v>
      </c>
      <c r="Q77" s="7">
        <v>55381312</v>
      </c>
      <c r="R77" s="8">
        <v>1.6E-2</v>
      </c>
      <c r="S77" s="7">
        <v>886100.99199999997</v>
      </c>
      <c r="T77" s="7">
        <v>147595.99199999997</v>
      </c>
      <c r="U77" s="9">
        <v>0.19985781003513853</v>
      </c>
      <c r="V77" s="7">
        <v>38424785.973700002</v>
      </c>
      <c r="W77" s="9">
        <v>0.70683982073706486</v>
      </c>
      <c r="X77" s="7">
        <v>25632649.01105212</v>
      </c>
      <c r="Y77" s="7">
        <v>0</v>
      </c>
      <c r="Z77" s="7">
        <v>136609.405</v>
      </c>
      <c r="AA77" s="7">
        <v>2830904.6060521202</v>
      </c>
      <c r="AB77" s="7">
        <v>22665135</v>
      </c>
      <c r="AC77" s="7">
        <v>0</v>
      </c>
      <c r="AD77" s="7">
        <v>0</v>
      </c>
      <c r="AE77" s="7">
        <v>-13265371.93612385</v>
      </c>
      <c r="AF77" s="7">
        <v>78634690.045576155</v>
      </c>
      <c r="AG77" s="7">
        <v>886100.99199999997</v>
      </c>
      <c r="AH77" s="7">
        <v>0</v>
      </c>
      <c r="AI77" s="7">
        <v>44771617</v>
      </c>
      <c r="AJ77" s="7">
        <v>609900</v>
      </c>
      <c r="AK77" s="7">
        <v>0</v>
      </c>
      <c r="AL77" s="7">
        <v>0</v>
      </c>
      <c r="AM77" s="7">
        <v>874388</v>
      </c>
      <c r="AN77" s="7">
        <v>0</v>
      </c>
      <c r="AO77" s="7">
        <v>-2210934</v>
      </c>
      <c r="AP77" s="7">
        <v>15543859</v>
      </c>
      <c r="AQ77" s="7">
        <v>1519703</v>
      </c>
      <c r="AR77" s="7">
        <v>53622872</v>
      </c>
      <c r="AS77" s="7">
        <v>738505</v>
      </c>
      <c r="AT77" s="7">
        <v>0</v>
      </c>
      <c r="AU77" s="7">
        <v>0</v>
      </c>
      <c r="AV77" s="7">
        <v>931464</v>
      </c>
      <c r="AW77" s="7">
        <v>0</v>
      </c>
      <c r="AX77" s="7">
        <v>-2110150</v>
      </c>
      <c r="AY77" s="7">
        <v>18008457</v>
      </c>
      <c r="AZ77" s="7">
        <v>616345</v>
      </c>
      <c r="BA77" s="7">
        <v>136609.405</v>
      </c>
      <c r="BB77" s="7">
        <v>0</v>
      </c>
      <c r="BC77" s="7">
        <v>61.36</v>
      </c>
      <c r="BD77" s="7">
        <v>1217.06</v>
      </c>
      <c r="BE77" s="7">
        <v>94.65</v>
      </c>
      <c r="BF77" s="7">
        <v>0</v>
      </c>
      <c r="BG77" s="7">
        <v>1655911.60605212</v>
      </c>
      <c r="BH77" s="7">
        <v>18467</v>
      </c>
      <c r="BI77" s="7">
        <v>1174993</v>
      </c>
      <c r="BJ77" s="7">
        <v>16171477.963333335</v>
      </c>
      <c r="BK77" s="7">
        <v>14675489.526666667</v>
      </c>
      <c r="BL77" s="7">
        <v>263283.68</v>
      </c>
      <c r="BM77" s="7">
        <v>5457386.3866666667</v>
      </c>
      <c r="BN77" s="130">
        <v>1.387</v>
      </c>
      <c r="BO77" s="131">
        <v>8.5698860000000003E-4</v>
      </c>
      <c r="BP77" s="161">
        <v>21717.246490997135</v>
      </c>
      <c r="BQ77" s="162">
        <v>22665135</v>
      </c>
      <c r="BR77" s="161">
        <v>1757135</v>
      </c>
      <c r="BS77" s="163">
        <v>0</v>
      </c>
      <c r="BT77" s="163">
        <v>0</v>
      </c>
      <c r="BU77" s="161">
        <v>78634690.049999997</v>
      </c>
      <c r="BV77" s="161">
        <v>886100.99</v>
      </c>
      <c r="BW77" s="165">
        <v>0</v>
      </c>
      <c r="BX77" s="161">
        <v>1757135</v>
      </c>
    </row>
    <row r="78" spans="1:76" ht="14.45" x14ac:dyDescent="0.3">
      <c r="A78" s="164" t="s">
        <v>31</v>
      </c>
      <c r="B78" s="6" t="s">
        <v>32</v>
      </c>
      <c r="C78" s="6" t="s">
        <v>92</v>
      </c>
      <c r="D78" s="6" t="s">
        <v>37</v>
      </c>
      <c r="E78" s="6" t="s">
        <v>36</v>
      </c>
      <c r="F78" s="24" t="str">
        <f>+Tabela1[[#This Row],[WK]]&amp;Tabela1[[#This Row],[PK]]&amp;Tabela1[[#This Row],[GK]]</f>
        <v>021103</v>
      </c>
      <c r="G78" s="6" t="s">
        <v>113</v>
      </c>
      <c r="H78" s="7">
        <v>320265389.67159927</v>
      </c>
      <c r="I78" s="8">
        <v>1.371</v>
      </c>
      <c r="J78" s="7">
        <v>439083849.22999996</v>
      </c>
      <c r="K78" s="8">
        <v>7.0000000000000007E-2</v>
      </c>
      <c r="L78" s="7">
        <v>30735869.4461</v>
      </c>
      <c r="M78" s="7">
        <v>16725268.4461</v>
      </c>
      <c r="N78" s="9">
        <v>1.1937581011763878</v>
      </c>
      <c r="O78" s="7">
        <v>1771460</v>
      </c>
      <c r="P78" s="8">
        <v>1.2949999999999999</v>
      </c>
      <c r="Q78" s="7">
        <v>2294041</v>
      </c>
      <c r="R78" s="8">
        <v>1.6E-2</v>
      </c>
      <c r="S78" s="7">
        <v>36704.656000000003</v>
      </c>
      <c r="T78" s="7">
        <v>-1914558.344</v>
      </c>
      <c r="U78" s="9">
        <v>-0.98118928304385422</v>
      </c>
      <c r="V78" s="7">
        <v>14810710.1021</v>
      </c>
      <c r="W78" s="9">
        <v>0.92788098571069144</v>
      </c>
      <c r="X78" s="7">
        <v>21179494.463448904</v>
      </c>
      <c r="Y78" s="7">
        <v>0</v>
      </c>
      <c r="Z78" s="7">
        <v>84121.755000000005</v>
      </c>
      <c r="AA78" s="7">
        <v>1656753.708448905</v>
      </c>
      <c r="AB78" s="7">
        <v>14608814</v>
      </c>
      <c r="AC78" s="7">
        <v>4829805</v>
      </c>
      <c r="AD78" s="7">
        <v>6368784.3613489047</v>
      </c>
      <c r="AE78" s="7">
        <v>-11875089.3475</v>
      </c>
      <c r="AF78" s="7">
        <v>25229564.459948905</v>
      </c>
      <c r="AG78" s="7">
        <v>36704.656000000003</v>
      </c>
      <c r="AH78" s="7">
        <v>0</v>
      </c>
      <c r="AI78" s="7">
        <v>11697942</v>
      </c>
      <c r="AJ78" s="7">
        <v>1300785</v>
      </c>
      <c r="AK78" s="7">
        <v>0</v>
      </c>
      <c r="AL78" s="7">
        <v>0</v>
      </c>
      <c r="AM78" s="7">
        <v>849102</v>
      </c>
      <c r="AN78" s="7">
        <v>0</v>
      </c>
      <c r="AO78" s="7">
        <v>-5074359</v>
      </c>
      <c r="AP78" s="7">
        <v>10912960</v>
      </c>
      <c r="AQ78" s="7">
        <v>887157</v>
      </c>
      <c r="AR78" s="7">
        <v>14010601</v>
      </c>
      <c r="AS78" s="7">
        <v>1951263</v>
      </c>
      <c r="AT78" s="7">
        <v>0</v>
      </c>
      <c r="AU78" s="7">
        <v>0</v>
      </c>
      <c r="AV78" s="7">
        <v>1070725</v>
      </c>
      <c r="AW78" s="7">
        <v>0</v>
      </c>
      <c r="AX78" s="7">
        <v>-5557728</v>
      </c>
      <c r="AY78" s="7">
        <v>12712984</v>
      </c>
      <c r="AZ78" s="7">
        <v>373051</v>
      </c>
      <c r="BA78" s="7">
        <v>84121.755000000005</v>
      </c>
      <c r="BB78" s="7">
        <v>0</v>
      </c>
      <c r="BC78" s="7">
        <v>65.58</v>
      </c>
      <c r="BD78" s="7">
        <v>0.1</v>
      </c>
      <c r="BE78" s="7">
        <v>1371.67</v>
      </c>
      <c r="BF78" s="7">
        <v>0</v>
      </c>
      <c r="BG78" s="7">
        <v>666148.70844890503</v>
      </c>
      <c r="BH78" s="7">
        <v>7429</v>
      </c>
      <c r="BI78" s="7">
        <v>990605</v>
      </c>
      <c r="BJ78" s="7">
        <v>13633842.842500001</v>
      </c>
      <c r="BK78" s="7">
        <v>12136804.370000001</v>
      </c>
      <c r="BL78" s="7">
        <v>699409.76333333331</v>
      </c>
      <c r="BM78" s="7">
        <v>4589334.3633333333</v>
      </c>
      <c r="BN78" s="130">
        <v>1.7749999999999999</v>
      </c>
      <c r="BO78" s="131">
        <v>3.8345190000000002E-4</v>
      </c>
      <c r="BP78" s="161">
        <v>9286.25</v>
      </c>
      <c r="BQ78" s="162">
        <v>14608814</v>
      </c>
      <c r="BR78" s="161">
        <v>455212</v>
      </c>
      <c r="BS78" s="163">
        <v>0</v>
      </c>
      <c r="BT78" s="163">
        <v>1749838.8840510957</v>
      </c>
      <c r="BU78" s="161">
        <v>25229564.460000001</v>
      </c>
      <c r="BV78" s="161">
        <v>36704.660000000003</v>
      </c>
      <c r="BW78" s="165">
        <v>1749838.8840510957</v>
      </c>
      <c r="BX78" s="161">
        <v>455212</v>
      </c>
    </row>
    <row r="79" spans="1:76" ht="14.45" x14ac:dyDescent="0.3">
      <c r="A79" s="164" t="s">
        <v>31</v>
      </c>
      <c r="B79" s="6" t="s">
        <v>32</v>
      </c>
      <c r="C79" s="6" t="s">
        <v>92</v>
      </c>
      <c r="D79" s="6" t="s">
        <v>39</v>
      </c>
      <c r="E79" s="6" t="s">
        <v>40</v>
      </c>
      <c r="F79" s="24" t="str">
        <f>+Tabela1[[#This Row],[WK]]&amp;Tabela1[[#This Row],[PK]]&amp;Tabela1[[#This Row],[GK]]</f>
        <v>021104</v>
      </c>
      <c r="G79" s="6" t="s">
        <v>114</v>
      </c>
      <c r="H79" s="7">
        <v>331805569.9127984</v>
      </c>
      <c r="I79" s="8">
        <v>1.371</v>
      </c>
      <c r="J79" s="7">
        <v>454905436.35000002</v>
      </c>
      <c r="K79" s="8">
        <v>7.0000000000000007E-2</v>
      </c>
      <c r="L79" s="7">
        <v>31843380.544500005</v>
      </c>
      <c r="M79" s="7">
        <v>18928590.544500005</v>
      </c>
      <c r="N79" s="9">
        <v>1.465652213044115</v>
      </c>
      <c r="O79" s="7">
        <v>8231607</v>
      </c>
      <c r="P79" s="8">
        <v>1.2949999999999999</v>
      </c>
      <c r="Q79" s="7">
        <v>10659931</v>
      </c>
      <c r="R79" s="8">
        <v>1.6E-2</v>
      </c>
      <c r="S79" s="7">
        <v>170558.89600000001</v>
      </c>
      <c r="T79" s="7">
        <v>-139851.10399999999</v>
      </c>
      <c r="U79" s="9">
        <v>-0.45053672239940723</v>
      </c>
      <c r="V79" s="7">
        <v>18788739.440500006</v>
      </c>
      <c r="W79" s="9">
        <v>1.4206771497217439</v>
      </c>
      <c r="X79" s="7">
        <v>22208547.519658688</v>
      </c>
      <c r="Y79" s="7">
        <v>7293516</v>
      </c>
      <c r="Z79" s="7">
        <v>106856.38</v>
      </c>
      <c r="AA79" s="7">
        <v>3751705.1396586876</v>
      </c>
      <c r="AB79" s="7">
        <v>11056470</v>
      </c>
      <c r="AC79" s="7">
        <v>0</v>
      </c>
      <c r="AD79" s="7">
        <v>3419808.0791586838</v>
      </c>
      <c r="AE79" s="7">
        <v>0</v>
      </c>
      <c r="AF79" s="7">
        <v>31843380.544500005</v>
      </c>
      <c r="AG79" s="7">
        <v>170558.89600000001</v>
      </c>
      <c r="AH79" s="7">
        <v>3419808.0791586838</v>
      </c>
      <c r="AI79" s="7">
        <v>10783011</v>
      </c>
      <c r="AJ79" s="7">
        <v>345198</v>
      </c>
      <c r="AK79" s="7">
        <v>6106535</v>
      </c>
      <c r="AL79" s="7">
        <v>56068</v>
      </c>
      <c r="AM79" s="7">
        <v>2848982</v>
      </c>
      <c r="AN79" s="7">
        <v>0</v>
      </c>
      <c r="AO79" s="7">
        <v>0</v>
      </c>
      <c r="AP79" s="7">
        <v>8820271</v>
      </c>
      <c r="AQ79" s="7">
        <v>704156</v>
      </c>
      <c r="AR79" s="7">
        <v>12914790</v>
      </c>
      <c r="AS79" s="7">
        <v>310410</v>
      </c>
      <c r="AT79" s="7">
        <v>6395506</v>
      </c>
      <c r="AU79" s="7">
        <v>88882</v>
      </c>
      <c r="AV79" s="7">
        <v>3104861</v>
      </c>
      <c r="AW79" s="7">
        <v>0</v>
      </c>
      <c r="AX79" s="7">
        <v>0</v>
      </c>
      <c r="AY79" s="7">
        <v>10038381</v>
      </c>
      <c r="AZ79" s="7">
        <v>285465</v>
      </c>
      <c r="BA79" s="7">
        <v>106856.38</v>
      </c>
      <c r="BB79" s="7">
        <v>0</v>
      </c>
      <c r="BC79" s="7">
        <v>66.7</v>
      </c>
      <c r="BD79" s="7">
        <v>0.52</v>
      </c>
      <c r="BE79" s="7">
        <v>1852.28</v>
      </c>
      <c r="BF79" s="7">
        <v>0</v>
      </c>
      <c r="BG79" s="7">
        <v>838940.13965868775</v>
      </c>
      <c r="BH79" s="7">
        <v>9356</v>
      </c>
      <c r="BI79" s="7">
        <v>2912765</v>
      </c>
      <c r="BJ79" s="7">
        <v>40088600.184166662</v>
      </c>
      <c r="BK79" s="7">
        <v>3520000.6233333247</v>
      </c>
      <c r="BL79" s="7">
        <v>70584649.643333331</v>
      </c>
      <c r="BM79" s="7">
        <v>5105098.9566666679</v>
      </c>
      <c r="BN79" s="130">
        <v>0.81699999999999995</v>
      </c>
      <c r="BO79" s="131">
        <v>4.3699100000000002E-4</v>
      </c>
      <c r="BP79" s="161">
        <v>11073.734643064419</v>
      </c>
      <c r="BQ79" s="162">
        <v>11056470</v>
      </c>
      <c r="BR79" s="161">
        <v>539352</v>
      </c>
      <c r="BS79" s="163">
        <v>0</v>
      </c>
      <c r="BT79" s="163">
        <v>743899.48034130782</v>
      </c>
      <c r="BU79" s="161">
        <v>31843380.539999999</v>
      </c>
      <c r="BV79" s="161">
        <v>170558.9</v>
      </c>
      <c r="BW79" s="165">
        <v>4163707.5603413079</v>
      </c>
      <c r="BX79" s="161">
        <v>539352</v>
      </c>
    </row>
    <row r="80" spans="1:76" ht="14.45" x14ac:dyDescent="0.3">
      <c r="A80" s="164" t="s">
        <v>31</v>
      </c>
      <c r="B80" s="6" t="s">
        <v>32</v>
      </c>
      <c r="C80" s="6" t="s">
        <v>93</v>
      </c>
      <c r="D80" s="6" t="s">
        <v>33</v>
      </c>
      <c r="E80" s="6" t="s">
        <v>40</v>
      </c>
      <c r="F80" s="24" t="str">
        <f>+Tabela1[[#This Row],[WK]]&amp;Tabela1[[#This Row],[PK]]&amp;Tabela1[[#This Row],[GK]]</f>
        <v>021201</v>
      </c>
      <c r="G80" s="6" t="s">
        <v>115</v>
      </c>
      <c r="H80" s="7">
        <v>265506132.05999905</v>
      </c>
      <c r="I80" s="8">
        <v>1.371</v>
      </c>
      <c r="J80" s="7">
        <v>364008907.06000006</v>
      </c>
      <c r="K80" s="8">
        <v>7.0000000000000007E-2</v>
      </c>
      <c r="L80" s="7">
        <v>25480623.494200006</v>
      </c>
      <c r="M80" s="7">
        <v>14733120.494200006</v>
      </c>
      <c r="N80" s="9">
        <v>1.3708412544011392</v>
      </c>
      <c r="O80" s="7">
        <v>10180706</v>
      </c>
      <c r="P80" s="8">
        <v>1.2949999999999999</v>
      </c>
      <c r="Q80" s="7">
        <v>13184014</v>
      </c>
      <c r="R80" s="8">
        <v>1.6E-2</v>
      </c>
      <c r="S80" s="7">
        <v>210944.22400000002</v>
      </c>
      <c r="T80" s="7">
        <v>-12248.775999999983</v>
      </c>
      <c r="U80" s="9">
        <v>-5.4879749812942087E-2</v>
      </c>
      <c r="V80" s="7">
        <v>14720871.718200006</v>
      </c>
      <c r="W80" s="9">
        <v>1.3418357156373675</v>
      </c>
      <c r="X80" s="7">
        <v>17050863.962259397</v>
      </c>
      <c r="Y80" s="7">
        <v>4701657</v>
      </c>
      <c r="Z80" s="7">
        <v>12574.065000000001</v>
      </c>
      <c r="AA80" s="7">
        <v>1243930.8972593951</v>
      </c>
      <c r="AB80" s="7">
        <v>10047685</v>
      </c>
      <c r="AC80" s="7">
        <v>1045017</v>
      </c>
      <c r="AD80" s="7">
        <v>2329992.244059389</v>
      </c>
      <c r="AE80" s="7">
        <v>0</v>
      </c>
      <c r="AF80" s="7">
        <v>25480623.494200006</v>
      </c>
      <c r="AG80" s="7">
        <v>210944.22400000002</v>
      </c>
      <c r="AH80" s="7">
        <v>2329992.244059389</v>
      </c>
      <c r="AI80" s="7">
        <v>8973467</v>
      </c>
      <c r="AJ80" s="7">
        <v>248616</v>
      </c>
      <c r="AK80" s="7">
        <v>5674468</v>
      </c>
      <c r="AL80" s="7">
        <v>108199</v>
      </c>
      <c r="AM80" s="7">
        <v>343811</v>
      </c>
      <c r="AN80" s="7">
        <v>0</v>
      </c>
      <c r="AO80" s="7">
        <v>0</v>
      </c>
      <c r="AP80" s="7">
        <v>7760917</v>
      </c>
      <c r="AQ80" s="7">
        <v>795657</v>
      </c>
      <c r="AR80" s="7">
        <v>10747503</v>
      </c>
      <c r="AS80" s="7">
        <v>223193</v>
      </c>
      <c r="AT80" s="7">
        <v>6644291</v>
      </c>
      <c r="AU80" s="7">
        <v>95393</v>
      </c>
      <c r="AV80" s="7">
        <v>493736</v>
      </c>
      <c r="AW80" s="7">
        <v>0</v>
      </c>
      <c r="AX80" s="7">
        <v>0</v>
      </c>
      <c r="AY80" s="7">
        <v>8735927</v>
      </c>
      <c r="AZ80" s="7">
        <v>345477</v>
      </c>
      <c r="BA80" s="7">
        <v>12574.065000000001</v>
      </c>
      <c r="BB80" s="7">
        <v>0</v>
      </c>
      <c r="BC80" s="7">
        <v>0</v>
      </c>
      <c r="BD80" s="7">
        <v>135.18</v>
      </c>
      <c r="BE80" s="7">
        <v>0.05</v>
      </c>
      <c r="BF80" s="7">
        <v>0</v>
      </c>
      <c r="BG80" s="7">
        <v>814639.89725939499</v>
      </c>
      <c r="BH80" s="7">
        <v>9085</v>
      </c>
      <c r="BI80" s="7">
        <v>429291</v>
      </c>
      <c r="BJ80" s="7">
        <v>5908413.8383333329</v>
      </c>
      <c r="BK80" s="7">
        <v>5384405.1599999992</v>
      </c>
      <c r="BL80" s="7">
        <v>87694.333333333328</v>
      </c>
      <c r="BM80" s="7">
        <v>1920646.0466666669</v>
      </c>
      <c r="BN80" s="130">
        <v>0.84699999999999998</v>
      </c>
      <c r="BO80" s="131">
        <v>3.3600319999999999E-4</v>
      </c>
      <c r="BP80" s="161">
        <v>8514.409271094888</v>
      </c>
      <c r="BQ80" s="162">
        <v>10047685</v>
      </c>
      <c r="BR80" s="161">
        <v>458599</v>
      </c>
      <c r="BS80" s="163">
        <v>0</v>
      </c>
      <c r="BT80" s="163">
        <v>2222558.8099999987</v>
      </c>
      <c r="BU80" s="161">
        <v>25480623.489999998</v>
      </c>
      <c r="BV80" s="161">
        <v>210944.22</v>
      </c>
      <c r="BW80" s="165">
        <v>4552551.0499999989</v>
      </c>
      <c r="BX80" s="161">
        <v>458599</v>
      </c>
    </row>
    <row r="81" spans="1:76" ht="14.45" x14ac:dyDescent="0.3">
      <c r="A81" s="164" t="s">
        <v>31</v>
      </c>
      <c r="B81" s="6" t="s">
        <v>32</v>
      </c>
      <c r="C81" s="6" t="s">
        <v>93</v>
      </c>
      <c r="D81" s="6" t="s">
        <v>32</v>
      </c>
      <c r="E81" s="6" t="s">
        <v>40</v>
      </c>
      <c r="F81" s="24" t="str">
        <f>+Tabela1[[#This Row],[WK]]&amp;Tabela1[[#This Row],[PK]]&amp;Tabela1[[#This Row],[GK]]</f>
        <v>021202</v>
      </c>
      <c r="G81" s="6" t="s">
        <v>116</v>
      </c>
      <c r="H81" s="7">
        <v>130370833.92099956</v>
      </c>
      <c r="I81" s="8">
        <v>1.371</v>
      </c>
      <c r="J81" s="7">
        <v>178738413.30000001</v>
      </c>
      <c r="K81" s="8">
        <v>7.0000000000000007E-2</v>
      </c>
      <c r="L81" s="7">
        <v>12511688.931000002</v>
      </c>
      <c r="M81" s="7">
        <v>8715339.9310000017</v>
      </c>
      <c r="N81" s="9">
        <v>2.2957162081252283</v>
      </c>
      <c r="O81" s="7">
        <v>3920284</v>
      </c>
      <c r="P81" s="8">
        <v>1.2949999999999999</v>
      </c>
      <c r="Q81" s="7">
        <v>5076768</v>
      </c>
      <c r="R81" s="8">
        <v>1.6E-2</v>
      </c>
      <c r="S81" s="7">
        <v>81228.288</v>
      </c>
      <c r="T81" s="7">
        <v>55826.288</v>
      </c>
      <c r="U81" s="9">
        <v>2.1977123061176287</v>
      </c>
      <c r="V81" s="7">
        <v>8771166.2190000024</v>
      </c>
      <c r="W81" s="9">
        <v>2.2950648064198851</v>
      </c>
      <c r="X81" s="7">
        <v>22983972.560222708</v>
      </c>
      <c r="Y81" s="7">
        <v>5375384</v>
      </c>
      <c r="Z81" s="7">
        <v>122562.84</v>
      </c>
      <c r="AA81" s="7">
        <v>799666.72022270726</v>
      </c>
      <c r="AB81" s="7">
        <v>13046395</v>
      </c>
      <c r="AC81" s="7">
        <v>3639964</v>
      </c>
      <c r="AD81" s="7">
        <v>14212806.341222705</v>
      </c>
      <c r="AE81" s="7">
        <v>0</v>
      </c>
      <c r="AF81" s="7">
        <v>12511688.931000002</v>
      </c>
      <c r="AG81" s="7">
        <v>81228.288</v>
      </c>
      <c r="AH81" s="7">
        <v>14212806.341222705</v>
      </c>
      <c r="AI81" s="7">
        <v>3169705</v>
      </c>
      <c r="AJ81" s="7">
        <v>18214</v>
      </c>
      <c r="AK81" s="7">
        <v>7715298</v>
      </c>
      <c r="AL81" s="7">
        <v>0</v>
      </c>
      <c r="AM81" s="7">
        <v>392510</v>
      </c>
      <c r="AN81" s="7">
        <v>0</v>
      </c>
      <c r="AO81" s="7">
        <v>0</v>
      </c>
      <c r="AP81" s="7">
        <v>11190883</v>
      </c>
      <c r="AQ81" s="7">
        <v>413741</v>
      </c>
      <c r="AR81" s="7">
        <v>3796349</v>
      </c>
      <c r="AS81" s="7">
        <v>25402</v>
      </c>
      <c r="AT81" s="7">
        <v>8840598</v>
      </c>
      <c r="AU81" s="7">
        <v>514918</v>
      </c>
      <c r="AV81" s="7">
        <v>818069</v>
      </c>
      <c r="AW81" s="7">
        <v>0</v>
      </c>
      <c r="AX81" s="7">
        <v>0</v>
      </c>
      <c r="AY81" s="7">
        <v>12070268</v>
      </c>
      <c r="AZ81" s="7">
        <v>168684</v>
      </c>
      <c r="BA81" s="7">
        <v>122562.84</v>
      </c>
      <c r="BB81" s="7">
        <v>0</v>
      </c>
      <c r="BC81" s="7">
        <v>0</v>
      </c>
      <c r="BD81" s="7">
        <v>654.9</v>
      </c>
      <c r="BE81" s="7">
        <v>1325.96</v>
      </c>
      <c r="BF81" s="7">
        <v>0</v>
      </c>
      <c r="BG81" s="7">
        <v>503758.72022270726</v>
      </c>
      <c r="BH81" s="7">
        <v>5618</v>
      </c>
      <c r="BI81" s="7">
        <v>295908</v>
      </c>
      <c r="BJ81" s="7">
        <v>4072664.288333335</v>
      </c>
      <c r="BK81" s="7">
        <v>1991165.1800000016</v>
      </c>
      <c r="BL81" s="7">
        <v>545245.26333333331</v>
      </c>
      <c r="BM81" s="7">
        <v>7235505.9066666663</v>
      </c>
      <c r="BN81" s="130">
        <v>0.72299999999999998</v>
      </c>
      <c r="BO81" s="131">
        <v>1.983121E-4</v>
      </c>
      <c r="BP81" s="161">
        <v>5025.6025580152309</v>
      </c>
      <c r="BQ81" s="162">
        <v>13046395</v>
      </c>
      <c r="BR81" s="161">
        <v>306032</v>
      </c>
      <c r="BS81" s="163">
        <v>0</v>
      </c>
      <c r="BT81" s="163">
        <v>1234596.4397772923</v>
      </c>
      <c r="BU81" s="161">
        <v>12511688.93</v>
      </c>
      <c r="BV81" s="161">
        <v>81228.289999999994</v>
      </c>
      <c r="BW81" s="165">
        <v>15447402.779777292</v>
      </c>
      <c r="BX81" s="161">
        <v>306032</v>
      </c>
    </row>
    <row r="82" spans="1:76" ht="14.45" x14ac:dyDescent="0.3">
      <c r="A82" s="164" t="s">
        <v>31</v>
      </c>
      <c r="B82" s="6" t="s">
        <v>32</v>
      </c>
      <c r="C82" s="6" t="s">
        <v>93</v>
      </c>
      <c r="D82" s="6" t="s">
        <v>37</v>
      </c>
      <c r="E82" s="6" t="s">
        <v>40</v>
      </c>
      <c r="F82" s="24" t="str">
        <f>+Tabela1[[#This Row],[WK]]&amp;Tabela1[[#This Row],[PK]]&amp;Tabela1[[#This Row],[GK]]</f>
        <v>021203</v>
      </c>
      <c r="G82" s="6" t="s">
        <v>117</v>
      </c>
      <c r="H82" s="7">
        <v>494117705.10219789</v>
      </c>
      <c r="I82" s="8">
        <v>1.371</v>
      </c>
      <c r="J82" s="7">
        <v>677435373.69999993</v>
      </c>
      <c r="K82" s="8">
        <v>7.0000000000000007E-2</v>
      </c>
      <c r="L82" s="7">
        <v>47420476.159000002</v>
      </c>
      <c r="M82" s="7">
        <v>28735127.159000002</v>
      </c>
      <c r="N82" s="9">
        <v>1.5378426787211736</v>
      </c>
      <c r="O82" s="7">
        <v>57333128</v>
      </c>
      <c r="P82" s="8">
        <v>1.2949999999999999</v>
      </c>
      <c r="Q82" s="7">
        <v>74246401</v>
      </c>
      <c r="R82" s="8">
        <v>1.6E-2</v>
      </c>
      <c r="S82" s="7">
        <v>1187942.416</v>
      </c>
      <c r="T82" s="7">
        <v>-103443.58400000003</v>
      </c>
      <c r="U82" s="9">
        <v>-8.0102760909596379E-2</v>
      </c>
      <c r="V82" s="7">
        <v>28631683.575000003</v>
      </c>
      <c r="W82" s="9">
        <v>1.4332514084508807</v>
      </c>
      <c r="X82" s="7">
        <v>27232742.74391181</v>
      </c>
      <c r="Y82" s="7">
        <v>2028859</v>
      </c>
      <c r="Z82" s="7">
        <v>285082.66499999998</v>
      </c>
      <c r="AA82" s="7">
        <v>2289601.0789118083</v>
      </c>
      <c r="AB82" s="7">
        <v>20388083</v>
      </c>
      <c r="AC82" s="7">
        <v>2241117</v>
      </c>
      <c r="AD82" s="7">
        <v>2241117</v>
      </c>
      <c r="AE82" s="7">
        <v>0</v>
      </c>
      <c r="AF82" s="7">
        <v>47420476.159000002</v>
      </c>
      <c r="AG82" s="7">
        <v>1187942.416</v>
      </c>
      <c r="AH82" s="7">
        <v>2241117</v>
      </c>
      <c r="AI82" s="7">
        <v>15601054</v>
      </c>
      <c r="AJ82" s="7">
        <v>1225280</v>
      </c>
      <c r="AK82" s="7">
        <v>9128095</v>
      </c>
      <c r="AL82" s="7">
        <v>0</v>
      </c>
      <c r="AM82" s="7">
        <v>718773</v>
      </c>
      <c r="AN82" s="7">
        <v>0</v>
      </c>
      <c r="AO82" s="7">
        <v>0</v>
      </c>
      <c r="AP82" s="7">
        <v>17373985</v>
      </c>
      <c r="AQ82" s="7">
        <v>1340681</v>
      </c>
      <c r="AR82" s="7">
        <v>18685349</v>
      </c>
      <c r="AS82" s="7">
        <v>1291386</v>
      </c>
      <c r="AT82" s="7">
        <v>9368217</v>
      </c>
      <c r="AU82" s="7">
        <v>0</v>
      </c>
      <c r="AV82" s="7">
        <v>816182</v>
      </c>
      <c r="AW82" s="7">
        <v>0</v>
      </c>
      <c r="AX82" s="7">
        <v>0</v>
      </c>
      <c r="AY82" s="7">
        <v>18749218</v>
      </c>
      <c r="AZ82" s="7">
        <v>557954</v>
      </c>
      <c r="BA82" s="7">
        <v>285082.66499999998</v>
      </c>
      <c r="BB82" s="7">
        <v>0</v>
      </c>
      <c r="BC82" s="7">
        <v>0</v>
      </c>
      <c r="BD82" s="7">
        <v>2013.34</v>
      </c>
      <c r="BE82" s="7">
        <v>2104.13</v>
      </c>
      <c r="BF82" s="7">
        <v>0</v>
      </c>
      <c r="BG82" s="7">
        <v>1442500.0789118081</v>
      </c>
      <c r="BH82" s="7">
        <v>16087</v>
      </c>
      <c r="BI82" s="7">
        <v>847101</v>
      </c>
      <c r="BJ82" s="7">
        <v>11658683.001666665</v>
      </c>
      <c r="BK82" s="7">
        <v>8589828.8599999975</v>
      </c>
      <c r="BL82" s="7">
        <v>4253820.123333334</v>
      </c>
      <c r="BM82" s="7">
        <v>3767776.3200000003</v>
      </c>
      <c r="BN82" s="130">
        <v>0.96399999999999997</v>
      </c>
      <c r="BO82" s="131">
        <v>6.1452030000000001E-4</v>
      </c>
      <c r="BP82" s="161">
        <v>15573.064665639473</v>
      </c>
      <c r="BQ82" s="162">
        <v>20388083</v>
      </c>
      <c r="BR82" s="161">
        <v>877769</v>
      </c>
      <c r="BS82" s="163">
        <v>0</v>
      </c>
      <c r="BT82" s="163">
        <v>2996539.25</v>
      </c>
      <c r="BU82" s="161">
        <v>47420476.159999996</v>
      </c>
      <c r="BV82" s="161">
        <v>1187942.42</v>
      </c>
      <c r="BW82" s="165">
        <v>5237656.25</v>
      </c>
      <c r="BX82" s="161">
        <v>877769</v>
      </c>
    </row>
    <row r="83" spans="1:76" ht="14.45" x14ac:dyDescent="0.3">
      <c r="A83" s="164" t="s">
        <v>31</v>
      </c>
      <c r="B83" s="6" t="s">
        <v>32</v>
      </c>
      <c r="C83" s="6" t="s">
        <v>93</v>
      </c>
      <c r="D83" s="6" t="s">
        <v>39</v>
      </c>
      <c r="E83" s="6" t="s">
        <v>40</v>
      </c>
      <c r="F83" s="24" t="str">
        <f>+Tabela1[[#This Row],[WK]]&amp;Tabela1[[#This Row],[PK]]&amp;Tabela1[[#This Row],[GK]]</f>
        <v>021204</v>
      </c>
      <c r="G83" s="6" t="s">
        <v>118</v>
      </c>
      <c r="H83" s="7">
        <v>196022190.18439928</v>
      </c>
      <c r="I83" s="8">
        <v>1.371</v>
      </c>
      <c r="J83" s="7">
        <v>268746422.74000001</v>
      </c>
      <c r="K83" s="8">
        <v>7.0000000000000007E-2</v>
      </c>
      <c r="L83" s="7">
        <v>18812249.591800004</v>
      </c>
      <c r="M83" s="7">
        <v>12168334.591800004</v>
      </c>
      <c r="N83" s="9">
        <v>1.8315006425879927</v>
      </c>
      <c r="O83" s="7">
        <v>9746216</v>
      </c>
      <c r="P83" s="8">
        <v>1.2949999999999999</v>
      </c>
      <c r="Q83" s="7">
        <v>12621350</v>
      </c>
      <c r="R83" s="8">
        <v>1.6E-2</v>
      </c>
      <c r="S83" s="7">
        <v>201941.6</v>
      </c>
      <c r="T83" s="7">
        <v>49247.600000000006</v>
      </c>
      <c r="U83" s="9">
        <v>0.32252478813836827</v>
      </c>
      <c r="V83" s="7">
        <v>12217582.191800006</v>
      </c>
      <c r="W83" s="9">
        <v>1.7975996841660313</v>
      </c>
      <c r="X83" s="7">
        <v>22821636.56582471</v>
      </c>
      <c r="Y83" s="7">
        <v>8707195</v>
      </c>
      <c r="Z83" s="7">
        <v>739579.09</v>
      </c>
      <c r="AA83" s="7">
        <v>1109404.4758247102</v>
      </c>
      <c r="AB83" s="7">
        <v>11405339</v>
      </c>
      <c r="AC83" s="7">
        <v>860119</v>
      </c>
      <c r="AD83" s="7">
        <v>10604054.374024706</v>
      </c>
      <c r="AE83" s="7">
        <v>0</v>
      </c>
      <c r="AF83" s="7">
        <v>18812249.591800004</v>
      </c>
      <c r="AG83" s="7">
        <v>201941.6</v>
      </c>
      <c r="AH83" s="7">
        <v>10604054.374024706</v>
      </c>
      <c r="AI83" s="7">
        <v>5547238</v>
      </c>
      <c r="AJ83" s="7">
        <v>142098</v>
      </c>
      <c r="AK83" s="7">
        <v>9297695</v>
      </c>
      <c r="AL83" s="7">
        <v>316150</v>
      </c>
      <c r="AM83" s="7">
        <v>474478</v>
      </c>
      <c r="AN83" s="7">
        <v>0</v>
      </c>
      <c r="AO83" s="7">
        <v>0</v>
      </c>
      <c r="AP83" s="7">
        <v>8656015</v>
      </c>
      <c r="AQ83" s="7">
        <v>537068</v>
      </c>
      <c r="AR83" s="7">
        <v>6643915</v>
      </c>
      <c r="AS83" s="7">
        <v>152694</v>
      </c>
      <c r="AT83" s="7">
        <v>10562513</v>
      </c>
      <c r="AU83" s="7">
        <v>587071</v>
      </c>
      <c r="AV83" s="7">
        <v>516258</v>
      </c>
      <c r="AW83" s="7">
        <v>0</v>
      </c>
      <c r="AX83" s="7">
        <v>0</v>
      </c>
      <c r="AY83" s="7">
        <v>10179104</v>
      </c>
      <c r="AZ83" s="7">
        <v>236806</v>
      </c>
      <c r="BA83" s="7">
        <v>739579.09</v>
      </c>
      <c r="BB83" s="7">
        <v>0</v>
      </c>
      <c r="BC83" s="7">
        <v>487.3</v>
      </c>
      <c r="BD83" s="7">
        <v>0</v>
      </c>
      <c r="BE83" s="7">
        <v>12656.26</v>
      </c>
      <c r="BF83" s="7">
        <v>0</v>
      </c>
      <c r="BG83" s="7">
        <v>728737.47582471021</v>
      </c>
      <c r="BH83" s="7">
        <v>8127</v>
      </c>
      <c r="BI83" s="7">
        <v>380667</v>
      </c>
      <c r="BJ83" s="7">
        <v>5239082.609166665</v>
      </c>
      <c r="BK83" s="7">
        <v>3743070.2299999977</v>
      </c>
      <c r="BL83" s="7">
        <v>87251.96666666666</v>
      </c>
      <c r="BM83" s="7">
        <v>5809545.5833333349</v>
      </c>
      <c r="BN83" s="130">
        <v>0.71799999999999997</v>
      </c>
      <c r="BO83" s="131">
        <v>3.1536379999999998E-4</v>
      </c>
      <c r="BP83" s="161">
        <v>7992.1388081675623</v>
      </c>
      <c r="BQ83" s="162">
        <v>11405339</v>
      </c>
      <c r="BR83" s="161">
        <v>446635</v>
      </c>
      <c r="BS83" s="163">
        <v>0</v>
      </c>
      <c r="BT83" s="163">
        <v>2206750.0399999991</v>
      </c>
      <c r="BU83" s="161">
        <v>18812249.59</v>
      </c>
      <c r="BV83" s="161">
        <v>201941.6</v>
      </c>
      <c r="BW83" s="165">
        <v>12810804.409999998</v>
      </c>
      <c r="BX83" s="161">
        <v>446635</v>
      </c>
    </row>
    <row r="84" spans="1:76" ht="14.45" x14ac:dyDescent="0.3">
      <c r="A84" s="164" t="s">
        <v>31</v>
      </c>
      <c r="B84" s="6" t="s">
        <v>32</v>
      </c>
      <c r="C84" s="6" t="s">
        <v>93</v>
      </c>
      <c r="D84" s="6" t="s">
        <v>42</v>
      </c>
      <c r="E84" s="6" t="s">
        <v>40</v>
      </c>
      <c r="F84" s="24" t="str">
        <f>+Tabela1[[#This Row],[WK]]&amp;Tabela1[[#This Row],[PK]]&amp;Tabela1[[#This Row],[GK]]</f>
        <v>021205</v>
      </c>
      <c r="G84" s="6" t="s">
        <v>119</v>
      </c>
      <c r="H84" s="7">
        <v>96063672.917799547</v>
      </c>
      <c r="I84" s="8">
        <v>1.371</v>
      </c>
      <c r="J84" s="7">
        <v>131703295.56999999</v>
      </c>
      <c r="K84" s="8">
        <v>7.0000000000000007E-2</v>
      </c>
      <c r="L84" s="7">
        <v>9219230.6898999996</v>
      </c>
      <c r="M84" s="7">
        <v>6253665.6898999996</v>
      </c>
      <c r="N84" s="9">
        <v>2.108760283419854</v>
      </c>
      <c r="O84" s="7">
        <v>764288</v>
      </c>
      <c r="P84" s="8">
        <v>1.2949999999999999</v>
      </c>
      <c r="Q84" s="7">
        <v>989753</v>
      </c>
      <c r="R84" s="8">
        <v>1.6E-2</v>
      </c>
      <c r="S84" s="7">
        <v>15836.048000000001</v>
      </c>
      <c r="T84" s="7">
        <v>-64628.951999999997</v>
      </c>
      <c r="U84" s="9">
        <v>-0.80319333871869758</v>
      </c>
      <c r="V84" s="7">
        <v>6189036.7379000001</v>
      </c>
      <c r="W84" s="9">
        <v>2.031837092182283</v>
      </c>
      <c r="X84" s="7">
        <v>10660418.385848314</v>
      </c>
      <c r="Y84" s="7">
        <v>2618768</v>
      </c>
      <c r="Z84" s="7">
        <v>565341.42000000004</v>
      </c>
      <c r="AA84" s="7">
        <v>488265.96584831335</v>
      </c>
      <c r="AB84" s="7">
        <v>4780838</v>
      </c>
      <c r="AC84" s="7">
        <v>2207205</v>
      </c>
      <c r="AD84" s="7">
        <v>4471381.6479483135</v>
      </c>
      <c r="AE84" s="7">
        <v>0</v>
      </c>
      <c r="AF84" s="7">
        <v>9219230.6898999996</v>
      </c>
      <c r="AG84" s="7">
        <v>15836.048000000001</v>
      </c>
      <c r="AH84" s="7">
        <v>4471381.6479483135</v>
      </c>
      <c r="AI84" s="7">
        <v>2476054</v>
      </c>
      <c r="AJ84" s="7">
        <v>19173</v>
      </c>
      <c r="AK84" s="7">
        <v>4765097</v>
      </c>
      <c r="AL84" s="7">
        <v>28770</v>
      </c>
      <c r="AM84" s="7">
        <v>871445</v>
      </c>
      <c r="AN84" s="7">
        <v>0</v>
      </c>
      <c r="AO84" s="7">
        <v>0</v>
      </c>
      <c r="AP84" s="7">
        <v>3854789</v>
      </c>
      <c r="AQ84" s="7">
        <v>274502</v>
      </c>
      <c r="AR84" s="7">
        <v>2965565</v>
      </c>
      <c r="AS84" s="7">
        <v>80465</v>
      </c>
      <c r="AT84" s="7">
        <v>5243231</v>
      </c>
      <c r="AU84" s="7">
        <v>73551</v>
      </c>
      <c r="AV84" s="7">
        <v>656239</v>
      </c>
      <c r="AW84" s="7">
        <v>0</v>
      </c>
      <c r="AX84" s="7">
        <v>0</v>
      </c>
      <c r="AY84" s="7">
        <v>4220869</v>
      </c>
      <c r="AZ84" s="7">
        <v>116781</v>
      </c>
      <c r="BA84" s="7">
        <v>565341.42000000004</v>
      </c>
      <c r="BB84" s="7">
        <v>0</v>
      </c>
      <c r="BC84" s="7">
        <v>21.03</v>
      </c>
      <c r="BD84" s="7">
        <v>4791.67</v>
      </c>
      <c r="BE84" s="7">
        <v>2434.34</v>
      </c>
      <c r="BF84" s="7">
        <v>0</v>
      </c>
      <c r="BG84" s="7">
        <v>349707.96584831335</v>
      </c>
      <c r="BH84" s="7">
        <v>3900</v>
      </c>
      <c r="BI84" s="7">
        <v>138558</v>
      </c>
      <c r="BJ84" s="7">
        <v>1906894.9924999992</v>
      </c>
      <c r="BK84" s="7">
        <v>306502.74333333224</v>
      </c>
      <c r="BL84" s="7">
        <v>977062.16333333345</v>
      </c>
      <c r="BM84" s="7">
        <v>4447444.6700000009</v>
      </c>
      <c r="BN84" s="130">
        <v>0.79400000000000004</v>
      </c>
      <c r="BO84" s="131">
        <v>1.3784290000000001E-4</v>
      </c>
      <c r="BP84" s="161">
        <v>3492.8087855925087</v>
      </c>
      <c r="BQ84" s="162">
        <v>4780838</v>
      </c>
      <c r="BR84" s="161">
        <v>214040</v>
      </c>
      <c r="BS84" s="163">
        <v>0</v>
      </c>
      <c r="BT84" s="163">
        <v>864292.58999999985</v>
      </c>
      <c r="BU84" s="161">
        <v>9219230.6899999995</v>
      </c>
      <c r="BV84" s="161">
        <v>15836.05</v>
      </c>
      <c r="BW84" s="165">
        <v>5335674.24</v>
      </c>
      <c r="BX84" s="161">
        <v>214040</v>
      </c>
    </row>
    <row r="85" spans="1:76" ht="14.45" x14ac:dyDescent="0.3">
      <c r="A85" s="164" t="s">
        <v>31</v>
      </c>
      <c r="B85" s="6" t="s">
        <v>32</v>
      </c>
      <c r="C85" s="6" t="s">
        <v>95</v>
      </c>
      <c r="D85" s="6" t="s">
        <v>33</v>
      </c>
      <c r="E85" s="6" t="s">
        <v>36</v>
      </c>
      <c r="F85" s="24" t="str">
        <f>+Tabela1[[#This Row],[WK]]&amp;Tabela1[[#This Row],[PK]]&amp;Tabela1[[#This Row],[GK]]</f>
        <v>021301</v>
      </c>
      <c r="G85" s="6" t="s">
        <v>120</v>
      </c>
      <c r="H85" s="7">
        <v>119808131.60499953</v>
      </c>
      <c r="I85" s="8">
        <v>1.371</v>
      </c>
      <c r="J85" s="7">
        <v>164256948.44</v>
      </c>
      <c r="K85" s="8">
        <v>7.0000000000000007E-2</v>
      </c>
      <c r="L85" s="7">
        <v>11497986.390800001</v>
      </c>
      <c r="M85" s="7">
        <v>7037699.3908000011</v>
      </c>
      <c r="N85" s="9">
        <v>1.5778579698570969</v>
      </c>
      <c r="O85" s="7">
        <v>1821419</v>
      </c>
      <c r="P85" s="8">
        <v>1.2949999999999999</v>
      </c>
      <c r="Q85" s="7">
        <v>2358738</v>
      </c>
      <c r="R85" s="8">
        <v>1.6E-2</v>
      </c>
      <c r="S85" s="7">
        <v>37739.807999999997</v>
      </c>
      <c r="T85" s="7">
        <v>8690.8079999999973</v>
      </c>
      <c r="U85" s="9">
        <v>0.29917752762573574</v>
      </c>
      <c r="V85" s="7">
        <v>7046390.1988000013</v>
      </c>
      <c r="W85" s="9">
        <v>1.5695840540338262</v>
      </c>
      <c r="X85" s="7">
        <v>13536140.09926597</v>
      </c>
      <c r="Y85" s="7">
        <v>3479139</v>
      </c>
      <c r="Z85" s="7">
        <v>125404.455</v>
      </c>
      <c r="AA85" s="7">
        <v>750434.6442659708</v>
      </c>
      <c r="AB85" s="7">
        <v>7537140</v>
      </c>
      <c r="AC85" s="7">
        <v>1644022</v>
      </c>
      <c r="AD85" s="7">
        <v>6489749.900465969</v>
      </c>
      <c r="AE85" s="7">
        <v>0</v>
      </c>
      <c r="AF85" s="7">
        <v>11497986.390800001</v>
      </c>
      <c r="AG85" s="7">
        <v>37739.807999999997</v>
      </c>
      <c r="AH85" s="7">
        <v>6489749.900465969</v>
      </c>
      <c r="AI85" s="7">
        <v>3724050</v>
      </c>
      <c r="AJ85" s="7">
        <v>16683</v>
      </c>
      <c r="AK85" s="7">
        <v>4693879</v>
      </c>
      <c r="AL85" s="7">
        <v>551</v>
      </c>
      <c r="AM85" s="7">
        <v>315158</v>
      </c>
      <c r="AN85" s="7">
        <v>0</v>
      </c>
      <c r="AO85" s="7">
        <v>0</v>
      </c>
      <c r="AP85" s="7">
        <v>6145093</v>
      </c>
      <c r="AQ85" s="7">
        <v>381915</v>
      </c>
      <c r="AR85" s="7">
        <v>4460287</v>
      </c>
      <c r="AS85" s="7">
        <v>29049</v>
      </c>
      <c r="AT85" s="7">
        <v>5352969</v>
      </c>
      <c r="AU85" s="7">
        <v>0</v>
      </c>
      <c r="AV85" s="7">
        <v>754579</v>
      </c>
      <c r="AW85" s="7">
        <v>0</v>
      </c>
      <c r="AX85" s="7">
        <v>0</v>
      </c>
      <c r="AY85" s="7">
        <v>6820644</v>
      </c>
      <c r="AZ85" s="7">
        <v>170306</v>
      </c>
      <c r="BA85" s="7">
        <v>125404.455</v>
      </c>
      <c r="BB85" s="7">
        <v>0</v>
      </c>
      <c r="BC85" s="7">
        <v>0</v>
      </c>
      <c r="BD85" s="7">
        <v>1337.93</v>
      </c>
      <c r="BE85" s="7">
        <v>21.01</v>
      </c>
      <c r="BF85" s="7">
        <v>0</v>
      </c>
      <c r="BG85" s="7">
        <v>409337.6442659708</v>
      </c>
      <c r="BH85" s="7">
        <v>4565</v>
      </c>
      <c r="BI85" s="7">
        <v>341097</v>
      </c>
      <c r="BJ85" s="7">
        <v>4694582.1283333339</v>
      </c>
      <c r="BK85" s="7">
        <v>3235917.5900000008</v>
      </c>
      <c r="BL85" s="7">
        <v>1270325.05</v>
      </c>
      <c r="BM85" s="7">
        <v>3294008.0533333328</v>
      </c>
      <c r="BN85" s="130">
        <v>0.78300000000000003</v>
      </c>
      <c r="BO85" s="131">
        <v>1.7192499999999999E-4</v>
      </c>
      <c r="BP85" s="161">
        <v>4357.2564483687702</v>
      </c>
      <c r="BQ85" s="162">
        <v>7537140</v>
      </c>
      <c r="BR85" s="161">
        <v>259172</v>
      </c>
      <c r="BS85" s="163">
        <v>0</v>
      </c>
      <c r="BT85" s="163">
        <v>1321529.9007340297</v>
      </c>
      <c r="BU85" s="161">
        <v>11497986.390000001</v>
      </c>
      <c r="BV85" s="161">
        <v>37739.81</v>
      </c>
      <c r="BW85" s="165">
        <v>7811279.8007340301</v>
      </c>
      <c r="BX85" s="161">
        <v>259172</v>
      </c>
    </row>
    <row r="86" spans="1:76" ht="14.45" x14ac:dyDescent="0.3">
      <c r="A86" s="164" t="s">
        <v>31</v>
      </c>
      <c r="B86" s="6" t="s">
        <v>32</v>
      </c>
      <c r="C86" s="6" t="s">
        <v>95</v>
      </c>
      <c r="D86" s="6" t="s">
        <v>32</v>
      </c>
      <c r="E86" s="6" t="s">
        <v>36</v>
      </c>
      <c r="F86" s="24" t="str">
        <f>+Tabela1[[#This Row],[WK]]&amp;Tabela1[[#This Row],[PK]]&amp;Tabela1[[#This Row],[GK]]</f>
        <v>021302</v>
      </c>
      <c r="G86" s="6" t="s">
        <v>121</v>
      </c>
      <c r="H86" s="7">
        <v>230408273.56659892</v>
      </c>
      <c r="I86" s="8">
        <v>1.371</v>
      </c>
      <c r="J86" s="7">
        <v>315889743.05999994</v>
      </c>
      <c r="K86" s="8">
        <v>7.0000000000000007E-2</v>
      </c>
      <c r="L86" s="7">
        <v>22112282.014199998</v>
      </c>
      <c r="M86" s="7">
        <v>13595677.014199998</v>
      </c>
      <c r="N86" s="9">
        <v>1.5963728521165415</v>
      </c>
      <c r="O86" s="7">
        <v>15784838</v>
      </c>
      <c r="P86" s="8">
        <v>1.2949999999999999</v>
      </c>
      <c r="Q86" s="7">
        <v>20441365</v>
      </c>
      <c r="R86" s="8">
        <v>1.6E-2</v>
      </c>
      <c r="S86" s="7">
        <v>327061.84000000003</v>
      </c>
      <c r="T86" s="7">
        <v>204845.84000000003</v>
      </c>
      <c r="U86" s="9">
        <v>1.6760967467434709</v>
      </c>
      <c r="V86" s="7">
        <v>13800522.854199998</v>
      </c>
      <c r="W86" s="9">
        <v>1.5975007300417496</v>
      </c>
      <c r="X86" s="7">
        <v>14743798.900561828</v>
      </c>
      <c r="Y86" s="7">
        <v>0</v>
      </c>
      <c r="Z86" s="7">
        <v>1184550.7649999999</v>
      </c>
      <c r="AA86" s="7">
        <v>1253986.1355618285</v>
      </c>
      <c r="AB86" s="7">
        <v>11897407</v>
      </c>
      <c r="AC86" s="7">
        <v>407855</v>
      </c>
      <c r="AD86" s="7">
        <v>943276.04636182985</v>
      </c>
      <c r="AE86" s="7">
        <v>0</v>
      </c>
      <c r="AF86" s="7">
        <v>22112282.014199998</v>
      </c>
      <c r="AG86" s="7">
        <v>327061.84000000003</v>
      </c>
      <c r="AH86" s="7">
        <v>943276.04636182985</v>
      </c>
      <c r="AI86" s="7">
        <v>7110812</v>
      </c>
      <c r="AJ86" s="7">
        <v>136004</v>
      </c>
      <c r="AK86" s="7">
        <v>2331224</v>
      </c>
      <c r="AL86" s="7">
        <v>0</v>
      </c>
      <c r="AM86" s="7">
        <v>299866</v>
      </c>
      <c r="AN86" s="7">
        <v>0</v>
      </c>
      <c r="AO86" s="7">
        <v>0</v>
      </c>
      <c r="AP86" s="7">
        <v>9704740</v>
      </c>
      <c r="AQ86" s="7">
        <v>660395</v>
      </c>
      <c r="AR86" s="7">
        <v>8516605</v>
      </c>
      <c r="AS86" s="7">
        <v>122216</v>
      </c>
      <c r="AT86" s="7">
        <v>2663702</v>
      </c>
      <c r="AU86" s="7">
        <v>0</v>
      </c>
      <c r="AV86" s="7">
        <v>520738</v>
      </c>
      <c r="AW86" s="7">
        <v>0</v>
      </c>
      <c r="AX86" s="7">
        <v>0</v>
      </c>
      <c r="AY86" s="7">
        <v>10644108</v>
      </c>
      <c r="AZ86" s="7">
        <v>266001</v>
      </c>
      <c r="BA86" s="7">
        <v>1184550.7649999999</v>
      </c>
      <c r="BB86" s="7">
        <v>0</v>
      </c>
      <c r="BC86" s="7">
        <v>0</v>
      </c>
      <c r="BD86" s="7">
        <v>12702.55</v>
      </c>
      <c r="BE86" s="7">
        <v>69.11</v>
      </c>
      <c r="BF86" s="7">
        <v>0</v>
      </c>
      <c r="BG86" s="7">
        <v>715556.13556182862</v>
      </c>
      <c r="BH86" s="7">
        <v>7980</v>
      </c>
      <c r="BI86" s="7">
        <v>538430</v>
      </c>
      <c r="BJ86" s="7">
        <v>7410525.262500002</v>
      </c>
      <c r="BK86" s="7">
        <v>6450521.6933333352</v>
      </c>
      <c r="BL86" s="7">
        <v>396116.41333333333</v>
      </c>
      <c r="BM86" s="7">
        <v>3047781.4499999993</v>
      </c>
      <c r="BN86" s="130">
        <v>1.1399999999999999</v>
      </c>
      <c r="BO86" s="131">
        <v>2.8307920000000001E-4</v>
      </c>
      <c r="BP86" s="161">
        <v>7173.7149792891114</v>
      </c>
      <c r="BQ86" s="162">
        <v>11897407</v>
      </c>
      <c r="BR86" s="161">
        <v>417739</v>
      </c>
      <c r="BS86" s="163">
        <v>0</v>
      </c>
      <c r="BT86" s="163">
        <v>1768488.9100000001</v>
      </c>
      <c r="BU86" s="161">
        <v>22112282.010000002</v>
      </c>
      <c r="BV86" s="161">
        <v>327061.84000000003</v>
      </c>
      <c r="BW86" s="165">
        <v>2711764.96</v>
      </c>
      <c r="BX86" s="161">
        <v>417739</v>
      </c>
    </row>
    <row r="87" spans="1:76" ht="14.45" x14ac:dyDescent="0.3">
      <c r="A87" s="164" t="s">
        <v>31</v>
      </c>
      <c r="B87" s="6" t="s">
        <v>32</v>
      </c>
      <c r="C87" s="6" t="s">
        <v>95</v>
      </c>
      <c r="D87" s="6" t="s">
        <v>37</v>
      </c>
      <c r="E87" s="6" t="s">
        <v>40</v>
      </c>
      <c r="F87" s="24" t="str">
        <f>+Tabela1[[#This Row],[WK]]&amp;Tabela1[[#This Row],[PK]]&amp;Tabela1[[#This Row],[GK]]</f>
        <v>021303</v>
      </c>
      <c r="G87" s="6" t="s">
        <v>122</v>
      </c>
      <c r="H87" s="7">
        <v>774662157.08700085</v>
      </c>
      <c r="I87" s="8">
        <v>1.371</v>
      </c>
      <c r="J87" s="7">
        <v>1062061817.3599999</v>
      </c>
      <c r="K87" s="8">
        <v>7.0000000000000007E-2</v>
      </c>
      <c r="L87" s="7">
        <v>74344327.215200007</v>
      </c>
      <c r="M87" s="7">
        <v>42623766.215200007</v>
      </c>
      <c r="N87" s="9">
        <v>1.3437267460433631</v>
      </c>
      <c r="O87" s="7">
        <v>95170165</v>
      </c>
      <c r="P87" s="8">
        <v>1.2949999999999999</v>
      </c>
      <c r="Q87" s="7">
        <v>123245364</v>
      </c>
      <c r="R87" s="8">
        <v>1.6E-2</v>
      </c>
      <c r="S87" s="7">
        <v>1971925.824</v>
      </c>
      <c r="T87" s="7">
        <v>616848.82400000002</v>
      </c>
      <c r="U87" s="9">
        <v>0.45521311630261602</v>
      </c>
      <c r="V87" s="7">
        <v>43240615.039200008</v>
      </c>
      <c r="W87" s="9">
        <v>1.3073251992659978</v>
      </c>
      <c r="X87" s="7">
        <v>59761895.377279609</v>
      </c>
      <c r="Y87" s="7">
        <v>21975</v>
      </c>
      <c r="Z87" s="7">
        <v>4206505.7850000001</v>
      </c>
      <c r="AA87" s="7">
        <v>3343438.592279613</v>
      </c>
      <c r="AB87" s="7">
        <v>45481574</v>
      </c>
      <c r="AC87" s="7">
        <v>6708402</v>
      </c>
      <c r="AD87" s="7">
        <v>16521280.338079602</v>
      </c>
      <c r="AE87" s="7">
        <v>0</v>
      </c>
      <c r="AF87" s="7">
        <v>74344327.215200007</v>
      </c>
      <c r="AG87" s="7">
        <v>1971925.824</v>
      </c>
      <c r="AH87" s="7">
        <v>16521280.338079602</v>
      </c>
      <c r="AI87" s="7">
        <v>26484609</v>
      </c>
      <c r="AJ87" s="7">
        <v>1167719</v>
      </c>
      <c r="AK87" s="7">
        <v>10410331</v>
      </c>
      <c r="AL87" s="7">
        <v>0</v>
      </c>
      <c r="AM87" s="7">
        <v>1038812</v>
      </c>
      <c r="AN87" s="7">
        <v>0</v>
      </c>
      <c r="AO87" s="7">
        <v>0</v>
      </c>
      <c r="AP87" s="7">
        <v>38858032</v>
      </c>
      <c r="AQ87" s="7">
        <v>2625667</v>
      </c>
      <c r="AR87" s="7">
        <v>31720561</v>
      </c>
      <c r="AS87" s="7">
        <v>1355077</v>
      </c>
      <c r="AT87" s="7">
        <v>12494610</v>
      </c>
      <c r="AU87" s="7">
        <v>0</v>
      </c>
      <c r="AV87" s="7">
        <v>1100994</v>
      </c>
      <c r="AW87" s="7">
        <v>0</v>
      </c>
      <c r="AX87" s="7">
        <v>0</v>
      </c>
      <c r="AY87" s="7">
        <v>42807082</v>
      </c>
      <c r="AZ87" s="7">
        <v>1101311</v>
      </c>
      <c r="BA87" s="7">
        <v>4206505.7850000001</v>
      </c>
      <c r="BB87" s="7">
        <v>0</v>
      </c>
      <c r="BC87" s="7">
        <v>4021.14</v>
      </c>
      <c r="BD87" s="7">
        <v>31768.98</v>
      </c>
      <c r="BE87" s="7">
        <v>116.93</v>
      </c>
      <c r="BF87" s="7">
        <v>0</v>
      </c>
      <c r="BG87" s="7">
        <v>2067580.5922796133</v>
      </c>
      <c r="BH87" s="7">
        <v>23058</v>
      </c>
      <c r="BI87" s="7">
        <v>1275858</v>
      </c>
      <c r="BJ87" s="7">
        <v>17559747.376666669</v>
      </c>
      <c r="BK87" s="7">
        <v>13332319.610000003</v>
      </c>
      <c r="BL87" s="7">
        <v>6564684.126666666</v>
      </c>
      <c r="BM87" s="7">
        <v>3780342.8133333325</v>
      </c>
      <c r="BN87" s="130">
        <v>1</v>
      </c>
      <c r="BO87" s="131">
        <v>8.9582620000000003E-4</v>
      </c>
      <c r="BP87" s="161">
        <v>22701.756329158987</v>
      </c>
      <c r="BQ87" s="162">
        <v>45481574</v>
      </c>
      <c r="BR87" s="161">
        <v>1338715</v>
      </c>
      <c r="BS87" s="163">
        <v>0</v>
      </c>
      <c r="BT87" s="163">
        <v>2580816.5</v>
      </c>
      <c r="BU87" s="161">
        <v>74344327.219999999</v>
      </c>
      <c r="BV87" s="161">
        <v>1971925.82</v>
      </c>
      <c r="BW87" s="165">
        <v>19102096.84</v>
      </c>
      <c r="BX87" s="161">
        <v>1338715</v>
      </c>
    </row>
    <row r="88" spans="1:76" ht="14.45" x14ac:dyDescent="0.3">
      <c r="A88" s="164" t="s">
        <v>31</v>
      </c>
      <c r="B88" s="6" t="s">
        <v>32</v>
      </c>
      <c r="C88" s="6" t="s">
        <v>97</v>
      </c>
      <c r="D88" s="6" t="s">
        <v>33</v>
      </c>
      <c r="E88" s="6" t="s">
        <v>34</v>
      </c>
      <c r="F88" s="24" t="str">
        <f>+Tabela1[[#This Row],[WK]]&amp;Tabela1[[#This Row],[PK]]&amp;Tabela1[[#This Row],[GK]]</f>
        <v>021401</v>
      </c>
      <c r="G88" s="6" t="s">
        <v>123</v>
      </c>
      <c r="H88" s="7">
        <v>1416325663.0798082</v>
      </c>
      <c r="I88" s="8">
        <v>1.371</v>
      </c>
      <c r="J88" s="7">
        <v>1941782484.0899999</v>
      </c>
      <c r="K88" s="8">
        <v>7.0000000000000007E-2</v>
      </c>
      <c r="L88" s="7">
        <v>135924773.8863</v>
      </c>
      <c r="M88" s="7">
        <v>74751006.886299998</v>
      </c>
      <c r="N88" s="9">
        <v>1.2219454604830857</v>
      </c>
      <c r="O88" s="7">
        <v>345784526</v>
      </c>
      <c r="P88" s="8">
        <v>1.2949999999999999</v>
      </c>
      <c r="Q88" s="7">
        <v>447790961</v>
      </c>
      <c r="R88" s="8">
        <v>1.6E-2</v>
      </c>
      <c r="S88" s="7">
        <v>7164655.3760000002</v>
      </c>
      <c r="T88" s="7">
        <v>2169350.3760000002</v>
      </c>
      <c r="U88" s="9">
        <v>0.43427786211252367</v>
      </c>
      <c r="V88" s="7">
        <v>76920357.262299985</v>
      </c>
      <c r="W88" s="9">
        <v>1.1624820318214526</v>
      </c>
      <c r="X88" s="7">
        <v>61198707.161193475</v>
      </c>
      <c r="Y88" s="7">
        <v>0</v>
      </c>
      <c r="Z88" s="7">
        <v>670.995</v>
      </c>
      <c r="AA88" s="7">
        <v>5351531.1661934778</v>
      </c>
      <c r="AB88" s="7">
        <v>55846505</v>
      </c>
      <c r="AC88" s="7">
        <v>0</v>
      </c>
      <c r="AD88" s="7">
        <v>0</v>
      </c>
      <c r="AE88" s="7">
        <v>0</v>
      </c>
      <c r="AF88" s="7">
        <v>135924773.8863</v>
      </c>
      <c r="AG88" s="7">
        <v>7164655.3760000002</v>
      </c>
      <c r="AH88" s="7">
        <v>0</v>
      </c>
      <c r="AI88" s="7">
        <v>51076124</v>
      </c>
      <c r="AJ88" s="7">
        <v>4739488</v>
      </c>
      <c r="AK88" s="7">
        <v>4282762</v>
      </c>
      <c r="AL88" s="7">
        <v>71045</v>
      </c>
      <c r="AM88" s="7">
        <v>1323064</v>
      </c>
      <c r="AN88" s="7">
        <v>0</v>
      </c>
      <c r="AO88" s="7">
        <v>0</v>
      </c>
      <c r="AP88" s="7">
        <v>43629121</v>
      </c>
      <c r="AQ88" s="7">
        <v>4913178</v>
      </c>
      <c r="AR88" s="7">
        <v>61173767</v>
      </c>
      <c r="AS88" s="7">
        <v>4995305</v>
      </c>
      <c r="AT88" s="7">
        <v>4397276</v>
      </c>
      <c r="AU88" s="7">
        <v>302135</v>
      </c>
      <c r="AV88" s="7">
        <v>1433578</v>
      </c>
      <c r="AW88" s="7">
        <v>0</v>
      </c>
      <c r="AX88" s="7">
        <v>0</v>
      </c>
      <c r="AY88" s="7">
        <v>48077623</v>
      </c>
      <c r="AZ88" s="7">
        <v>2067999</v>
      </c>
      <c r="BA88" s="7">
        <v>670.995</v>
      </c>
      <c r="BB88" s="7">
        <v>0</v>
      </c>
      <c r="BC88" s="7">
        <v>0</v>
      </c>
      <c r="BD88" s="7">
        <v>0</v>
      </c>
      <c r="BE88" s="7">
        <v>14.43</v>
      </c>
      <c r="BF88" s="7">
        <v>0</v>
      </c>
      <c r="BG88" s="7">
        <v>3150240.1661934773</v>
      </c>
      <c r="BH88" s="7">
        <v>35132</v>
      </c>
      <c r="BI88" s="7">
        <v>2201291</v>
      </c>
      <c r="BJ88" s="7">
        <v>30296537.842500001</v>
      </c>
      <c r="BK88" s="7">
        <v>26996941.873333335</v>
      </c>
      <c r="BL88" s="7">
        <v>2539277.0533333332</v>
      </c>
      <c r="BM88" s="7">
        <v>8119829.7700000033</v>
      </c>
      <c r="BN88" s="130">
        <v>1.0069999999999999</v>
      </c>
      <c r="BO88" s="131">
        <v>1.4996211000000001E-3</v>
      </c>
      <c r="BP88" s="161">
        <v>38002.680063924454</v>
      </c>
      <c r="BQ88" s="162">
        <v>55846505</v>
      </c>
      <c r="BR88" s="161">
        <v>1899801</v>
      </c>
      <c r="BS88" s="163">
        <v>3820247.1822999846</v>
      </c>
      <c r="BT88" s="163">
        <v>0</v>
      </c>
      <c r="BU88" s="161">
        <v>132104526.7</v>
      </c>
      <c r="BV88" s="161">
        <v>7164655.3799999999</v>
      </c>
      <c r="BW88" s="165">
        <v>0</v>
      </c>
      <c r="BX88" s="161">
        <v>1899801</v>
      </c>
    </row>
    <row r="89" spans="1:76" ht="14.45" x14ac:dyDescent="0.3">
      <c r="A89" s="164" t="s">
        <v>31</v>
      </c>
      <c r="B89" s="6" t="s">
        <v>32</v>
      </c>
      <c r="C89" s="6" t="s">
        <v>97</v>
      </c>
      <c r="D89" s="6" t="s">
        <v>32</v>
      </c>
      <c r="E89" s="6" t="s">
        <v>40</v>
      </c>
      <c r="F89" s="24" t="str">
        <f>+Tabela1[[#This Row],[WK]]&amp;Tabela1[[#This Row],[PK]]&amp;Tabela1[[#This Row],[GK]]</f>
        <v>021402</v>
      </c>
      <c r="G89" s="6" t="s">
        <v>124</v>
      </c>
      <c r="H89" s="7">
        <v>276489079.12979913</v>
      </c>
      <c r="I89" s="8">
        <v>1.371</v>
      </c>
      <c r="J89" s="7">
        <v>379066527.48999995</v>
      </c>
      <c r="K89" s="8">
        <v>7.0000000000000007E-2</v>
      </c>
      <c r="L89" s="7">
        <v>26534656.9243</v>
      </c>
      <c r="M89" s="7">
        <v>16976206.9243</v>
      </c>
      <c r="N89" s="9">
        <v>1.7760418189455403</v>
      </c>
      <c r="O89" s="7">
        <v>118694977</v>
      </c>
      <c r="P89" s="8">
        <v>1.2949999999999999</v>
      </c>
      <c r="Q89" s="7">
        <v>153709995</v>
      </c>
      <c r="R89" s="8">
        <v>1.6E-2</v>
      </c>
      <c r="S89" s="7">
        <v>2459359.92</v>
      </c>
      <c r="T89" s="7">
        <v>1839961.92</v>
      </c>
      <c r="U89" s="9">
        <v>2.9705648387627988</v>
      </c>
      <c r="V89" s="7">
        <v>18816168.844300002</v>
      </c>
      <c r="W89" s="9">
        <v>1.8487374584784526</v>
      </c>
      <c r="X89" s="7">
        <v>24366301.623423498</v>
      </c>
      <c r="Y89" s="7">
        <v>918500</v>
      </c>
      <c r="Z89" s="7">
        <v>14161.11</v>
      </c>
      <c r="AA89" s="7">
        <v>1395380.5134234992</v>
      </c>
      <c r="AB89" s="7">
        <v>15350490</v>
      </c>
      <c r="AC89" s="7">
        <v>6687770</v>
      </c>
      <c r="AD89" s="7">
        <v>6687770</v>
      </c>
      <c r="AE89" s="7">
        <v>0</v>
      </c>
      <c r="AF89" s="7">
        <v>26534656.9243</v>
      </c>
      <c r="AG89" s="7">
        <v>2459359.92</v>
      </c>
      <c r="AH89" s="7">
        <v>6687770</v>
      </c>
      <c r="AI89" s="7">
        <v>7980685</v>
      </c>
      <c r="AJ89" s="7">
        <v>376975</v>
      </c>
      <c r="AK89" s="7">
        <v>8581836</v>
      </c>
      <c r="AL89" s="7">
        <v>60339</v>
      </c>
      <c r="AM89" s="7">
        <v>540951</v>
      </c>
      <c r="AN89" s="7">
        <v>0</v>
      </c>
      <c r="AO89" s="7">
        <v>0</v>
      </c>
      <c r="AP89" s="7">
        <v>12399952</v>
      </c>
      <c r="AQ89" s="7">
        <v>930919</v>
      </c>
      <c r="AR89" s="7">
        <v>9558450</v>
      </c>
      <c r="AS89" s="7">
        <v>619398</v>
      </c>
      <c r="AT89" s="7">
        <v>9234119</v>
      </c>
      <c r="AU89" s="7">
        <v>78357</v>
      </c>
      <c r="AV89" s="7">
        <v>852431</v>
      </c>
      <c r="AW89" s="7">
        <v>0</v>
      </c>
      <c r="AX89" s="7">
        <v>0</v>
      </c>
      <c r="AY89" s="7">
        <v>14089478</v>
      </c>
      <c r="AZ89" s="7">
        <v>387648</v>
      </c>
      <c r="BA89" s="7">
        <v>14161.11</v>
      </c>
      <c r="BB89" s="7">
        <v>0</v>
      </c>
      <c r="BC89" s="7">
        <v>0</v>
      </c>
      <c r="BD89" s="7">
        <v>0</v>
      </c>
      <c r="BE89" s="7">
        <v>304.54000000000002</v>
      </c>
      <c r="BF89" s="7">
        <v>0</v>
      </c>
      <c r="BG89" s="7">
        <v>833470.51342349919</v>
      </c>
      <c r="BH89" s="7">
        <v>9295</v>
      </c>
      <c r="BI89" s="7">
        <v>561910</v>
      </c>
      <c r="BJ89" s="7">
        <v>7733558.4508333346</v>
      </c>
      <c r="BK89" s="7">
        <v>5836059.870000002</v>
      </c>
      <c r="BL89" s="7">
        <v>227150.80333333332</v>
      </c>
      <c r="BM89" s="7">
        <v>7135692.7166666659</v>
      </c>
      <c r="BN89" s="130">
        <v>0.97</v>
      </c>
      <c r="BO89" s="131">
        <v>3.3298440000000001E-4</v>
      </c>
      <c r="BP89" s="161">
        <v>8438.3698933506785</v>
      </c>
      <c r="BQ89" s="162">
        <v>15350490</v>
      </c>
      <c r="BR89" s="161">
        <v>508621</v>
      </c>
      <c r="BS89" s="163">
        <v>0</v>
      </c>
      <c r="BT89" s="163">
        <v>2146714.9799999967</v>
      </c>
      <c r="BU89" s="161">
        <v>26534656.920000002</v>
      </c>
      <c r="BV89" s="161">
        <v>2459359.92</v>
      </c>
      <c r="BW89" s="165">
        <v>8834484.9799999967</v>
      </c>
      <c r="BX89" s="161">
        <v>508621</v>
      </c>
    </row>
    <row r="90" spans="1:76" ht="14.45" x14ac:dyDescent="0.3">
      <c r="A90" s="164" t="s">
        <v>31</v>
      </c>
      <c r="B90" s="6" t="s">
        <v>32</v>
      </c>
      <c r="C90" s="6" t="s">
        <v>97</v>
      </c>
      <c r="D90" s="6" t="s">
        <v>37</v>
      </c>
      <c r="E90" s="6" t="s">
        <v>36</v>
      </c>
      <c r="F90" s="24" t="str">
        <f>+Tabela1[[#This Row],[WK]]&amp;Tabela1[[#This Row],[PK]]&amp;Tabela1[[#This Row],[GK]]</f>
        <v>021403</v>
      </c>
      <c r="G90" s="6" t="s">
        <v>125</v>
      </c>
      <c r="H90" s="7">
        <v>267220659.88839948</v>
      </c>
      <c r="I90" s="8">
        <v>1.371</v>
      </c>
      <c r="J90" s="7">
        <v>366359524.70000005</v>
      </c>
      <c r="K90" s="8">
        <v>7.0000000000000007E-2</v>
      </c>
      <c r="L90" s="7">
        <v>25645166.729000006</v>
      </c>
      <c r="M90" s="7">
        <v>15335784.729000006</v>
      </c>
      <c r="N90" s="9">
        <v>1.4875561628233396</v>
      </c>
      <c r="O90" s="7">
        <v>17190648</v>
      </c>
      <c r="P90" s="8">
        <v>1.2949999999999999</v>
      </c>
      <c r="Q90" s="7">
        <v>22261889</v>
      </c>
      <c r="R90" s="8">
        <v>1.6E-2</v>
      </c>
      <c r="S90" s="7">
        <v>356190.22399999999</v>
      </c>
      <c r="T90" s="7">
        <v>78757.223999999987</v>
      </c>
      <c r="U90" s="9">
        <v>0.28387835621573493</v>
      </c>
      <c r="V90" s="7">
        <v>15414541.953000005</v>
      </c>
      <c r="W90" s="9">
        <v>1.4560131591040371</v>
      </c>
      <c r="X90" s="7">
        <v>18030025.406718858</v>
      </c>
      <c r="Y90" s="7">
        <v>0</v>
      </c>
      <c r="Z90" s="7">
        <v>48553.440000000002</v>
      </c>
      <c r="AA90" s="7">
        <v>1636429.966718859</v>
      </c>
      <c r="AB90" s="7">
        <v>15426694</v>
      </c>
      <c r="AC90" s="7">
        <v>918348</v>
      </c>
      <c r="AD90" s="7">
        <v>2615483.4537188518</v>
      </c>
      <c r="AE90" s="7">
        <v>0</v>
      </c>
      <c r="AF90" s="7">
        <v>25645166.729000006</v>
      </c>
      <c r="AG90" s="7">
        <v>356190.22399999999</v>
      </c>
      <c r="AH90" s="7">
        <v>2615483.4537188518</v>
      </c>
      <c r="AI90" s="7">
        <v>8607664</v>
      </c>
      <c r="AJ90" s="7">
        <v>201815</v>
      </c>
      <c r="AK90" s="7">
        <v>1828870</v>
      </c>
      <c r="AL90" s="7">
        <v>0</v>
      </c>
      <c r="AM90" s="7">
        <v>1265621</v>
      </c>
      <c r="AN90" s="7">
        <v>0</v>
      </c>
      <c r="AO90" s="7">
        <v>0</v>
      </c>
      <c r="AP90" s="7">
        <v>11862623</v>
      </c>
      <c r="AQ90" s="7">
        <v>1002527</v>
      </c>
      <c r="AR90" s="7">
        <v>10309382</v>
      </c>
      <c r="AS90" s="7">
        <v>277433</v>
      </c>
      <c r="AT90" s="7">
        <v>2091095</v>
      </c>
      <c r="AU90" s="7">
        <v>0</v>
      </c>
      <c r="AV90" s="7">
        <v>1276992</v>
      </c>
      <c r="AW90" s="7">
        <v>0</v>
      </c>
      <c r="AX90" s="7">
        <v>0</v>
      </c>
      <c r="AY90" s="7">
        <v>13569985</v>
      </c>
      <c r="AZ90" s="7">
        <v>413600</v>
      </c>
      <c r="BA90" s="7">
        <v>48553.440000000002</v>
      </c>
      <c r="BB90" s="7">
        <v>0</v>
      </c>
      <c r="BC90" s="7">
        <v>0</v>
      </c>
      <c r="BD90" s="7">
        <v>0</v>
      </c>
      <c r="BE90" s="7">
        <v>1044.1600000000001</v>
      </c>
      <c r="BF90" s="7">
        <v>0</v>
      </c>
      <c r="BG90" s="7">
        <v>651442.96671885916</v>
      </c>
      <c r="BH90" s="7">
        <v>7265</v>
      </c>
      <c r="BI90" s="7">
        <v>984987</v>
      </c>
      <c r="BJ90" s="7">
        <v>13556321.480833333</v>
      </c>
      <c r="BK90" s="7">
        <v>9258022.2799999975</v>
      </c>
      <c r="BL90" s="7">
        <v>5338152.916666667</v>
      </c>
      <c r="BM90" s="7">
        <v>6516890.9700000025</v>
      </c>
      <c r="BN90" s="130">
        <v>1.133</v>
      </c>
      <c r="BO90" s="131">
        <v>3.1339749999999999E-4</v>
      </c>
      <c r="BP90" s="161">
        <v>7942.1129017568992</v>
      </c>
      <c r="BQ90" s="162">
        <v>15426694</v>
      </c>
      <c r="BR90" s="161">
        <v>395018</v>
      </c>
      <c r="BS90" s="163">
        <v>0</v>
      </c>
      <c r="BT90" s="163">
        <v>1716664.5932811424</v>
      </c>
      <c r="BU90" s="161">
        <v>25645166.73</v>
      </c>
      <c r="BV90" s="161">
        <v>356190.22</v>
      </c>
      <c r="BW90" s="165">
        <v>4332148.0432811426</v>
      </c>
      <c r="BX90" s="161">
        <v>395018</v>
      </c>
    </row>
    <row r="91" spans="1:76" ht="14.45" x14ac:dyDescent="0.3">
      <c r="A91" s="164" t="s">
        <v>31</v>
      </c>
      <c r="B91" s="6" t="s">
        <v>32</v>
      </c>
      <c r="C91" s="6" t="s">
        <v>97</v>
      </c>
      <c r="D91" s="6" t="s">
        <v>39</v>
      </c>
      <c r="E91" s="6" t="s">
        <v>36</v>
      </c>
      <c r="F91" s="24" t="str">
        <f>+Tabela1[[#This Row],[WK]]&amp;Tabela1[[#This Row],[PK]]&amp;Tabela1[[#This Row],[GK]]</f>
        <v>021404</v>
      </c>
      <c r="G91" s="6" t="s">
        <v>126</v>
      </c>
      <c r="H91" s="7">
        <v>116128047.55740002</v>
      </c>
      <c r="I91" s="8">
        <v>1.371</v>
      </c>
      <c r="J91" s="7">
        <v>159211553.19</v>
      </c>
      <c r="K91" s="8">
        <v>7.0000000000000007E-2</v>
      </c>
      <c r="L91" s="7">
        <v>11144808.723300001</v>
      </c>
      <c r="M91" s="7">
        <v>7010039.7233000007</v>
      </c>
      <c r="N91" s="9">
        <v>1.6953884783648132</v>
      </c>
      <c r="O91" s="7">
        <v>12512986</v>
      </c>
      <c r="P91" s="8">
        <v>1.2949999999999999</v>
      </c>
      <c r="Q91" s="7">
        <v>16204317</v>
      </c>
      <c r="R91" s="8">
        <v>1.6E-2</v>
      </c>
      <c r="S91" s="7">
        <v>259269.07200000001</v>
      </c>
      <c r="T91" s="7">
        <v>10956.072000000015</v>
      </c>
      <c r="U91" s="9">
        <v>4.4122023413997714E-2</v>
      </c>
      <c r="V91" s="7">
        <v>7020995.7953000013</v>
      </c>
      <c r="W91" s="9">
        <v>1.6018399371264334</v>
      </c>
      <c r="X91" s="7">
        <v>15615711.912905589</v>
      </c>
      <c r="Y91" s="7">
        <v>4278099</v>
      </c>
      <c r="Z91" s="7">
        <v>0</v>
      </c>
      <c r="AA91" s="7">
        <v>817792.91290558863</v>
      </c>
      <c r="AB91" s="7">
        <v>9496539</v>
      </c>
      <c r="AC91" s="7">
        <v>1023281</v>
      </c>
      <c r="AD91" s="7">
        <v>8594716.1176055893</v>
      </c>
      <c r="AE91" s="7">
        <v>0</v>
      </c>
      <c r="AF91" s="7">
        <v>11144808.723300001</v>
      </c>
      <c r="AG91" s="7">
        <v>259269.07200000001</v>
      </c>
      <c r="AH91" s="7">
        <v>8594716.1176055893</v>
      </c>
      <c r="AI91" s="7">
        <v>3452263</v>
      </c>
      <c r="AJ91" s="7">
        <v>182294</v>
      </c>
      <c r="AK91" s="7">
        <v>5109110</v>
      </c>
      <c r="AL91" s="7">
        <v>0</v>
      </c>
      <c r="AM91" s="7">
        <v>774145</v>
      </c>
      <c r="AN91" s="7">
        <v>0</v>
      </c>
      <c r="AO91" s="7">
        <v>0</v>
      </c>
      <c r="AP91" s="7">
        <v>7222351</v>
      </c>
      <c r="AQ91" s="7">
        <v>608677</v>
      </c>
      <c r="AR91" s="7">
        <v>4134769</v>
      </c>
      <c r="AS91" s="7">
        <v>248313</v>
      </c>
      <c r="AT91" s="7">
        <v>5760483</v>
      </c>
      <c r="AU91" s="7">
        <v>0</v>
      </c>
      <c r="AV91" s="7">
        <v>885452</v>
      </c>
      <c r="AW91" s="7">
        <v>0</v>
      </c>
      <c r="AX91" s="7">
        <v>0</v>
      </c>
      <c r="AY91" s="7">
        <v>8265122</v>
      </c>
      <c r="AZ91" s="7">
        <v>256270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410592.91290558863</v>
      </c>
      <c r="BH91" s="7">
        <v>4579</v>
      </c>
      <c r="BI91" s="7">
        <v>407200</v>
      </c>
      <c r="BJ91" s="7">
        <v>5604406.8908333313</v>
      </c>
      <c r="BK91" s="7">
        <v>3446142.503333332</v>
      </c>
      <c r="BL91" s="7">
        <v>2572524.6666666665</v>
      </c>
      <c r="BM91" s="7">
        <v>3488008.2166666668</v>
      </c>
      <c r="BN91" s="130">
        <v>0.746</v>
      </c>
      <c r="BO91" s="131">
        <v>1.7533499999999999E-4</v>
      </c>
      <c r="BP91" s="161">
        <v>4443.3010073951109</v>
      </c>
      <c r="BQ91" s="162">
        <v>9496539</v>
      </c>
      <c r="BR91" s="161">
        <v>250377</v>
      </c>
      <c r="BS91" s="163">
        <v>0</v>
      </c>
      <c r="BT91" s="163">
        <v>1301992.0870944113</v>
      </c>
      <c r="BU91" s="161">
        <v>11144808.720000001</v>
      </c>
      <c r="BV91" s="161">
        <v>259269.07</v>
      </c>
      <c r="BW91" s="165">
        <v>9896708.2070944104</v>
      </c>
      <c r="BX91" s="161">
        <v>250377</v>
      </c>
    </row>
    <row r="92" spans="1:76" ht="14.45" x14ac:dyDescent="0.3">
      <c r="A92" s="164" t="s">
        <v>31</v>
      </c>
      <c r="B92" s="6" t="s">
        <v>32</v>
      </c>
      <c r="C92" s="6" t="s">
        <v>97</v>
      </c>
      <c r="D92" s="6" t="s">
        <v>42</v>
      </c>
      <c r="E92" s="6" t="s">
        <v>40</v>
      </c>
      <c r="F92" s="24" t="str">
        <f>+Tabela1[[#This Row],[WK]]&amp;Tabela1[[#This Row],[PK]]&amp;Tabela1[[#This Row],[GK]]</f>
        <v>021405</v>
      </c>
      <c r="G92" s="6" t="s">
        <v>127</v>
      </c>
      <c r="H92" s="7">
        <v>139445898.42499992</v>
      </c>
      <c r="I92" s="8">
        <v>1.371</v>
      </c>
      <c r="J92" s="7">
        <v>191180326.74000001</v>
      </c>
      <c r="K92" s="8">
        <v>7.0000000000000007E-2</v>
      </c>
      <c r="L92" s="7">
        <v>13382622.871800002</v>
      </c>
      <c r="M92" s="7">
        <v>8344464.8718000017</v>
      </c>
      <c r="N92" s="9">
        <v>1.6562531131020508</v>
      </c>
      <c r="O92" s="7">
        <v>1937915</v>
      </c>
      <c r="P92" s="8">
        <v>1.2949999999999999</v>
      </c>
      <c r="Q92" s="7">
        <v>2509600</v>
      </c>
      <c r="R92" s="8">
        <v>1.6E-2</v>
      </c>
      <c r="S92" s="7">
        <v>40153.599999999999</v>
      </c>
      <c r="T92" s="7">
        <v>-129938.4</v>
      </c>
      <c r="U92" s="9">
        <v>-0.76393010841191822</v>
      </c>
      <c r="V92" s="7">
        <v>8214526.4718000013</v>
      </c>
      <c r="W92" s="9">
        <v>1.5772143180146885</v>
      </c>
      <c r="X92" s="7">
        <v>14832890.247033831</v>
      </c>
      <c r="Y92" s="7">
        <v>1693618</v>
      </c>
      <c r="Z92" s="7">
        <v>816907.35000000009</v>
      </c>
      <c r="AA92" s="7">
        <v>789229.89703382947</v>
      </c>
      <c r="AB92" s="7">
        <v>10183098</v>
      </c>
      <c r="AC92" s="7">
        <v>1350037</v>
      </c>
      <c r="AD92" s="7">
        <v>6618363.7752338294</v>
      </c>
      <c r="AE92" s="7">
        <v>0</v>
      </c>
      <c r="AF92" s="7">
        <v>13382622.871800002</v>
      </c>
      <c r="AG92" s="7">
        <v>40153.599999999999</v>
      </c>
      <c r="AH92" s="7">
        <v>6618363.7752338294</v>
      </c>
      <c r="AI92" s="7">
        <v>4206535</v>
      </c>
      <c r="AJ92" s="7">
        <v>69909</v>
      </c>
      <c r="AK92" s="7">
        <v>3112497</v>
      </c>
      <c r="AL92" s="7">
        <v>0</v>
      </c>
      <c r="AM92" s="7">
        <v>314342</v>
      </c>
      <c r="AN92" s="7">
        <v>0</v>
      </c>
      <c r="AO92" s="7">
        <v>0</v>
      </c>
      <c r="AP92" s="7">
        <v>8556037</v>
      </c>
      <c r="AQ92" s="7">
        <v>501263</v>
      </c>
      <c r="AR92" s="7">
        <v>5038158</v>
      </c>
      <c r="AS92" s="7">
        <v>170092</v>
      </c>
      <c r="AT92" s="7">
        <v>3775914</v>
      </c>
      <c r="AU92" s="7">
        <v>0</v>
      </c>
      <c r="AV92" s="7">
        <v>836096</v>
      </c>
      <c r="AW92" s="7">
        <v>0</v>
      </c>
      <c r="AX92" s="7">
        <v>0</v>
      </c>
      <c r="AY92" s="7">
        <v>9536802</v>
      </c>
      <c r="AZ92" s="7">
        <v>205989</v>
      </c>
      <c r="BA92" s="7">
        <v>816907.35000000009</v>
      </c>
      <c r="BB92" s="7">
        <v>0</v>
      </c>
      <c r="BC92" s="7">
        <v>11.88</v>
      </c>
      <c r="BD92" s="7">
        <v>8744.35</v>
      </c>
      <c r="BE92" s="7">
        <v>0</v>
      </c>
      <c r="BF92" s="7">
        <v>0</v>
      </c>
      <c r="BG92" s="7">
        <v>449598.89703382953</v>
      </c>
      <c r="BH92" s="7">
        <v>5014</v>
      </c>
      <c r="BI92" s="7">
        <v>339631</v>
      </c>
      <c r="BJ92" s="7">
        <v>4674305.4925000006</v>
      </c>
      <c r="BK92" s="7">
        <v>1054135.6666666679</v>
      </c>
      <c r="BL92" s="7">
        <v>6032363.0666666664</v>
      </c>
      <c r="BM92" s="7">
        <v>2415953.1699999995</v>
      </c>
      <c r="BN92" s="130">
        <v>0.90200000000000002</v>
      </c>
      <c r="BO92" s="131">
        <v>1.899534E-4</v>
      </c>
      <c r="BP92" s="161">
        <v>4813.4927148340184</v>
      </c>
      <c r="BQ92" s="162">
        <v>10183098</v>
      </c>
      <c r="BR92" s="161">
        <v>279662</v>
      </c>
      <c r="BS92" s="163">
        <v>0</v>
      </c>
      <c r="BT92" s="163">
        <v>1301572.7529661693</v>
      </c>
      <c r="BU92" s="161">
        <v>13382622.869999999</v>
      </c>
      <c r="BV92" s="161">
        <v>40153.599999999999</v>
      </c>
      <c r="BW92" s="165">
        <v>7919936.5329661695</v>
      </c>
      <c r="BX92" s="161">
        <v>279662</v>
      </c>
    </row>
    <row r="93" spans="1:76" ht="14.45" x14ac:dyDescent="0.3">
      <c r="A93" s="164" t="s">
        <v>31</v>
      </c>
      <c r="B93" s="6" t="s">
        <v>32</v>
      </c>
      <c r="C93" s="6" t="s">
        <v>97</v>
      </c>
      <c r="D93" s="6" t="s">
        <v>44</v>
      </c>
      <c r="E93" s="6" t="s">
        <v>36</v>
      </c>
      <c r="F93" s="24" t="str">
        <f>+Tabela1[[#This Row],[WK]]&amp;Tabela1[[#This Row],[PK]]&amp;Tabela1[[#This Row],[GK]]</f>
        <v>021406</v>
      </c>
      <c r="G93" s="6" t="s">
        <v>123</v>
      </c>
      <c r="H93" s="7">
        <v>537109025.63979876</v>
      </c>
      <c r="I93" s="8">
        <v>1.371</v>
      </c>
      <c r="J93" s="7">
        <v>736376474.15999997</v>
      </c>
      <c r="K93" s="8">
        <v>7.0000000000000007E-2</v>
      </c>
      <c r="L93" s="7">
        <v>51546353.191200003</v>
      </c>
      <c r="M93" s="7">
        <v>27062021.191200003</v>
      </c>
      <c r="N93" s="9">
        <v>1.1052791308008731</v>
      </c>
      <c r="O93" s="7">
        <v>43192446</v>
      </c>
      <c r="P93" s="8">
        <v>1.2949999999999999</v>
      </c>
      <c r="Q93" s="7">
        <v>55934218</v>
      </c>
      <c r="R93" s="8">
        <v>1.6E-2</v>
      </c>
      <c r="S93" s="7">
        <v>894947.48800000001</v>
      </c>
      <c r="T93" s="7">
        <v>368553.48800000001</v>
      </c>
      <c r="U93" s="9">
        <v>0.70014758526882903</v>
      </c>
      <c r="V93" s="7">
        <v>27430574.679200001</v>
      </c>
      <c r="W93" s="9">
        <v>1.0967524365026429</v>
      </c>
      <c r="X93" s="7">
        <v>23708386.272214264</v>
      </c>
      <c r="Y93" s="7">
        <v>0</v>
      </c>
      <c r="Z93" s="7">
        <v>79665.195000000007</v>
      </c>
      <c r="AA93" s="7">
        <v>2159710.0772142643</v>
      </c>
      <c r="AB93" s="7">
        <v>20176874</v>
      </c>
      <c r="AC93" s="7">
        <v>1292137</v>
      </c>
      <c r="AD93" s="7">
        <v>1292137</v>
      </c>
      <c r="AE93" s="7">
        <v>-1318707.3417794337</v>
      </c>
      <c r="AF93" s="7">
        <v>51519782.84942057</v>
      </c>
      <c r="AG93" s="7">
        <v>894947.48800000001</v>
      </c>
      <c r="AH93" s="7">
        <v>0</v>
      </c>
      <c r="AI93" s="7">
        <v>20442828</v>
      </c>
      <c r="AJ93" s="7">
        <v>409599</v>
      </c>
      <c r="AK93" s="7">
        <v>3712730</v>
      </c>
      <c r="AL93" s="7">
        <v>0</v>
      </c>
      <c r="AM93" s="7">
        <v>595015</v>
      </c>
      <c r="AN93" s="7">
        <v>0</v>
      </c>
      <c r="AO93" s="7">
        <v>0</v>
      </c>
      <c r="AP93" s="7">
        <v>16624393</v>
      </c>
      <c r="AQ93" s="7">
        <v>1145745</v>
      </c>
      <c r="AR93" s="7">
        <v>24484332</v>
      </c>
      <c r="AS93" s="7">
        <v>526394</v>
      </c>
      <c r="AT93" s="7">
        <v>5577703</v>
      </c>
      <c r="AU93" s="7">
        <v>0</v>
      </c>
      <c r="AV93" s="7">
        <v>661375</v>
      </c>
      <c r="AW93" s="7">
        <v>0</v>
      </c>
      <c r="AX93" s="7">
        <v>0</v>
      </c>
      <c r="AY93" s="7">
        <v>19217939</v>
      </c>
      <c r="AZ93" s="7">
        <v>478478</v>
      </c>
      <c r="BA93" s="7">
        <v>79665.195000000007</v>
      </c>
      <c r="BB93" s="7">
        <v>0</v>
      </c>
      <c r="BC93" s="7">
        <v>0</v>
      </c>
      <c r="BD93" s="7">
        <v>0</v>
      </c>
      <c r="BE93" s="7">
        <v>1713.23</v>
      </c>
      <c r="BF93" s="7">
        <v>0</v>
      </c>
      <c r="BG93" s="7">
        <v>1453350.0772142641</v>
      </c>
      <c r="BH93" s="7">
        <v>16208</v>
      </c>
      <c r="BI93" s="7">
        <v>706360</v>
      </c>
      <c r="BJ93" s="7">
        <v>9721742.3208333328</v>
      </c>
      <c r="BK93" s="7">
        <v>8410524.5666666664</v>
      </c>
      <c r="BL93" s="7">
        <v>885302.68666666665</v>
      </c>
      <c r="BM93" s="7">
        <v>3474265.6433333326</v>
      </c>
      <c r="BN93" s="130">
        <v>1.3109999999999999</v>
      </c>
      <c r="BO93" s="131">
        <v>4.7799810000000002E-4</v>
      </c>
      <c r="BP93" s="161">
        <v>12156.001380684667</v>
      </c>
      <c r="BQ93" s="162">
        <v>20176874</v>
      </c>
      <c r="BR93" s="161">
        <v>949552</v>
      </c>
      <c r="BS93" s="163">
        <v>0</v>
      </c>
      <c r="BT93" s="163">
        <v>2981042.2699999958</v>
      </c>
      <c r="BU93" s="161">
        <v>51519782.850000001</v>
      </c>
      <c r="BV93" s="161">
        <v>894947.49</v>
      </c>
      <c r="BW93" s="165">
        <v>2981042.2699999958</v>
      </c>
      <c r="BX93" s="161">
        <v>949552</v>
      </c>
    </row>
    <row r="94" spans="1:76" ht="14.45" x14ac:dyDescent="0.3">
      <c r="A94" s="164" t="s">
        <v>31</v>
      </c>
      <c r="B94" s="6" t="s">
        <v>32</v>
      </c>
      <c r="C94" s="6" t="s">
        <v>97</v>
      </c>
      <c r="D94" s="6" t="s">
        <v>51</v>
      </c>
      <c r="E94" s="6" t="s">
        <v>40</v>
      </c>
      <c r="F94" s="24" t="str">
        <f>+Tabela1[[#This Row],[WK]]&amp;Tabela1[[#This Row],[PK]]&amp;Tabela1[[#This Row],[GK]]</f>
        <v>021407</v>
      </c>
      <c r="G94" s="6" t="s">
        <v>128</v>
      </c>
      <c r="H94" s="7">
        <v>513135919.84920037</v>
      </c>
      <c r="I94" s="8">
        <v>1.371</v>
      </c>
      <c r="J94" s="7">
        <v>703509346.12</v>
      </c>
      <c r="K94" s="8">
        <v>7.0000000000000007E-2</v>
      </c>
      <c r="L94" s="7">
        <v>49245654.228400007</v>
      </c>
      <c r="M94" s="7">
        <v>29429738.228400007</v>
      </c>
      <c r="N94" s="9">
        <v>1.4851565897029442</v>
      </c>
      <c r="O94" s="7">
        <v>129749135</v>
      </c>
      <c r="P94" s="8">
        <v>1.2949999999999999</v>
      </c>
      <c r="Q94" s="7">
        <v>168025130</v>
      </c>
      <c r="R94" s="8">
        <v>1.6E-2</v>
      </c>
      <c r="S94" s="7">
        <v>2688402.08</v>
      </c>
      <c r="T94" s="7">
        <v>604684.08000000007</v>
      </c>
      <c r="U94" s="9">
        <v>0.29019477683640499</v>
      </c>
      <c r="V94" s="7">
        <v>30034422.308400005</v>
      </c>
      <c r="W94" s="9">
        <v>1.3714577288551948</v>
      </c>
      <c r="X94" s="7">
        <v>29999542.600566417</v>
      </c>
      <c r="Y94" s="7">
        <v>0</v>
      </c>
      <c r="Z94" s="7">
        <v>19529.07</v>
      </c>
      <c r="AA94" s="7">
        <v>2459936.5305664153</v>
      </c>
      <c r="AB94" s="7">
        <v>26135464</v>
      </c>
      <c r="AC94" s="7">
        <v>1384613</v>
      </c>
      <c r="AD94" s="7">
        <v>1384613</v>
      </c>
      <c r="AE94" s="7">
        <v>0</v>
      </c>
      <c r="AF94" s="7">
        <v>49245654.228400007</v>
      </c>
      <c r="AG94" s="7">
        <v>2688402.08</v>
      </c>
      <c r="AH94" s="7">
        <v>1384613</v>
      </c>
      <c r="AI94" s="7">
        <v>16545003</v>
      </c>
      <c r="AJ94" s="7">
        <v>1669841</v>
      </c>
      <c r="AK94" s="7">
        <v>4966991</v>
      </c>
      <c r="AL94" s="7">
        <v>180181</v>
      </c>
      <c r="AM94" s="7">
        <v>786090</v>
      </c>
      <c r="AN94" s="7">
        <v>0</v>
      </c>
      <c r="AO94" s="7">
        <v>0</v>
      </c>
      <c r="AP94" s="7">
        <v>21153059</v>
      </c>
      <c r="AQ94" s="7">
        <v>1881727</v>
      </c>
      <c r="AR94" s="7">
        <v>19815916</v>
      </c>
      <c r="AS94" s="7">
        <v>2083718</v>
      </c>
      <c r="AT94" s="7">
        <v>4346457</v>
      </c>
      <c r="AU94" s="7">
        <v>241094</v>
      </c>
      <c r="AV94" s="7">
        <v>838355</v>
      </c>
      <c r="AW94" s="7">
        <v>0</v>
      </c>
      <c r="AX94" s="7">
        <v>0</v>
      </c>
      <c r="AY94" s="7">
        <v>23824212</v>
      </c>
      <c r="AZ94" s="7">
        <v>783407</v>
      </c>
      <c r="BA94" s="7">
        <v>19529.07</v>
      </c>
      <c r="BB94" s="7">
        <v>0</v>
      </c>
      <c r="BC94" s="7">
        <v>0</v>
      </c>
      <c r="BD94" s="7">
        <v>209.99</v>
      </c>
      <c r="BE94" s="7">
        <v>0</v>
      </c>
      <c r="BF94" s="7">
        <v>0</v>
      </c>
      <c r="BG94" s="7">
        <v>1479712.5305664153</v>
      </c>
      <c r="BH94" s="7">
        <v>16502</v>
      </c>
      <c r="BI94" s="7">
        <v>980224</v>
      </c>
      <c r="BJ94" s="7">
        <v>13490778.086666666</v>
      </c>
      <c r="BK94" s="7">
        <v>11604094.573333334</v>
      </c>
      <c r="BL94" s="7">
        <v>1190744.6033333333</v>
      </c>
      <c r="BM94" s="7">
        <v>5165244.8466666657</v>
      </c>
      <c r="BN94" s="130">
        <v>1.0489999999999999</v>
      </c>
      <c r="BO94" s="131">
        <v>6.0510619999999996E-4</v>
      </c>
      <c r="BP94" s="161">
        <v>15333.940832996503</v>
      </c>
      <c r="BQ94" s="162">
        <v>26135464</v>
      </c>
      <c r="BR94" s="161">
        <v>857603</v>
      </c>
      <c r="BS94" s="163">
        <v>0</v>
      </c>
      <c r="BT94" s="163">
        <v>2972092.3800000027</v>
      </c>
      <c r="BU94" s="161">
        <v>49245654.229999997</v>
      </c>
      <c r="BV94" s="161">
        <v>2688402.08</v>
      </c>
      <c r="BW94" s="165">
        <v>4356705.3800000027</v>
      </c>
      <c r="BX94" s="161">
        <v>857603</v>
      </c>
    </row>
    <row r="95" spans="1:76" ht="14.45" x14ac:dyDescent="0.3">
      <c r="A95" s="164" t="s">
        <v>31</v>
      </c>
      <c r="B95" s="6" t="s">
        <v>32</v>
      </c>
      <c r="C95" s="6" t="s">
        <v>97</v>
      </c>
      <c r="D95" s="6" t="s">
        <v>75</v>
      </c>
      <c r="E95" s="6" t="s">
        <v>40</v>
      </c>
      <c r="F95" s="24" t="str">
        <f>+Tabela1[[#This Row],[WK]]&amp;Tabela1[[#This Row],[PK]]&amp;Tabela1[[#This Row],[GK]]</f>
        <v>021408</v>
      </c>
      <c r="G95" s="6" t="s">
        <v>129</v>
      </c>
      <c r="H95" s="7">
        <v>472993137.26399928</v>
      </c>
      <c r="I95" s="8">
        <v>1.371</v>
      </c>
      <c r="J95" s="7">
        <v>648473591.18999994</v>
      </c>
      <c r="K95" s="8">
        <v>7.0000000000000007E-2</v>
      </c>
      <c r="L95" s="7">
        <v>45393151.383299999</v>
      </c>
      <c r="M95" s="7">
        <v>22463276.383299999</v>
      </c>
      <c r="N95" s="9">
        <v>0.97965106147765735</v>
      </c>
      <c r="O95" s="7">
        <v>53516811</v>
      </c>
      <c r="P95" s="8">
        <v>1.2949999999999999</v>
      </c>
      <c r="Q95" s="7">
        <v>69304270</v>
      </c>
      <c r="R95" s="8">
        <v>1.6E-2</v>
      </c>
      <c r="S95" s="7">
        <v>1108868.32</v>
      </c>
      <c r="T95" s="7">
        <v>118282.32000000007</v>
      </c>
      <c r="U95" s="9">
        <v>0.11940641196221233</v>
      </c>
      <c r="V95" s="7">
        <v>22581558.703299999</v>
      </c>
      <c r="W95" s="9">
        <v>0.94402690246228949</v>
      </c>
      <c r="X95" s="7">
        <v>20443716.176364012</v>
      </c>
      <c r="Y95" s="7">
        <v>0</v>
      </c>
      <c r="Z95" s="7">
        <v>202265.54499999998</v>
      </c>
      <c r="AA95" s="7">
        <v>2256759.6313640103</v>
      </c>
      <c r="AB95" s="7">
        <v>17742089</v>
      </c>
      <c r="AC95" s="7">
        <v>242602</v>
      </c>
      <c r="AD95" s="7">
        <v>242602</v>
      </c>
      <c r="AE95" s="7">
        <v>-1129937.0370758756</v>
      </c>
      <c r="AF95" s="7">
        <v>44505816.346224122</v>
      </c>
      <c r="AG95" s="7">
        <v>1108868.32</v>
      </c>
      <c r="AH95" s="7">
        <v>0</v>
      </c>
      <c r="AI95" s="7">
        <v>19144957</v>
      </c>
      <c r="AJ95" s="7">
        <v>1125866</v>
      </c>
      <c r="AK95" s="7">
        <v>2213498</v>
      </c>
      <c r="AL95" s="7">
        <v>408819</v>
      </c>
      <c r="AM95" s="7">
        <v>603563</v>
      </c>
      <c r="AN95" s="7">
        <v>0</v>
      </c>
      <c r="AO95" s="7">
        <v>0</v>
      </c>
      <c r="AP95" s="7">
        <v>13442438</v>
      </c>
      <c r="AQ95" s="7">
        <v>1257137</v>
      </c>
      <c r="AR95" s="7">
        <v>22929875</v>
      </c>
      <c r="AS95" s="7">
        <v>990586</v>
      </c>
      <c r="AT95" s="7">
        <v>2517896</v>
      </c>
      <c r="AU95" s="7">
        <v>428844</v>
      </c>
      <c r="AV95" s="7">
        <v>1179700</v>
      </c>
      <c r="AW95" s="7">
        <v>0</v>
      </c>
      <c r="AX95" s="7">
        <v>0</v>
      </c>
      <c r="AY95" s="7">
        <v>15659901</v>
      </c>
      <c r="AZ95" s="7">
        <v>535247</v>
      </c>
      <c r="BA95" s="7">
        <v>202265.54499999998</v>
      </c>
      <c r="BB95" s="7">
        <v>0</v>
      </c>
      <c r="BC95" s="7">
        <v>4.3600000000000003</v>
      </c>
      <c r="BD95" s="7">
        <v>2079.6</v>
      </c>
      <c r="BE95" s="7">
        <v>161.53</v>
      </c>
      <c r="BF95" s="7">
        <v>0</v>
      </c>
      <c r="BG95" s="7">
        <v>1122741.6313640103</v>
      </c>
      <c r="BH95" s="7">
        <v>12521</v>
      </c>
      <c r="BI95" s="7">
        <v>1134018</v>
      </c>
      <c r="BJ95" s="7">
        <v>15607516.515833337</v>
      </c>
      <c r="BK95" s="7">
        <v>9255459.0900000036</v>
      </c>
      <c r="BL95" s="7">
        <v>9926241.6999999993</v>
      </c>
      <c r="BM95" s="7">
        <v>5555746.3033333328</v>
      </c>
      <c r="BN95" s="130">
        <v>1.32</v>
      </c>
      <c r="BO95" s="131">
        <v>4.1924289999999999E-4</v>
      </c>
      <c r="BP95" s="161">
        <v>10624.502003496662</v>
      </c>
      <c r="BQ95" s="162">
        <v>17742089</v>
      </c>
      <c r="BR95" s="161">
        <v>921005</v>
      </c>
      <c r="BS95" s="163">
        <v>0</v>
      </c>
      <c r="BT95" s="163">
        <v>2548369.333775878</v>
      </c>
      <c r="BU95" s="161">
        <v>44505816.350000001</v>
      </c>
      <c r="BV95" s="161">
        <v>1108868.32</v>
      </c>
      <c r="BW95" s="165">
        <v>2548369.333775878</v>
      </c>
      <c r="BX95" s="161">
        <v>921005</v>
      </c>
    </row>
    <row r="96" spans="1:76" ht="14.45" x14ac:dyDescent="0.3">
      <c r="A96" s="164" t="s">
        <v>31</v>
      </c>
      <c r="B96" s="6" t="s">
        <v>32</v>
      </c>
      <c r="C96" s="6" t="s">
        <v>130</v>
      </c>
      <c r="D96" s="6" t="s">
        <v>33</v>
      </c>
      <c r="E96" s="6" t="s">
        <v>34</v>
      </c>
      <c r="F96" s="24" t="str">
        <f>+Tabela1[[#This Row],[WK]]&amp;Tabela1[[#This Row],[PK]]&amp;Tabela1[[#This Row],[GK]]</f>
        <v>021501</v>
      </c>
      <c r="G96" s="6" t="s">
        <v>131</v>
      </c>
      <c r="H96" s="7">
        <v>1444981686.9318087</v>
      </c>
      <c r="I96" s="8">
        <v>1.371</v>
      </c>
      <c r="J96" s="7">
        <v>1981069892.79</v>
      </c>
      <c r="K96" s="8">
        <v>7.0000000000000007E-2</v>
      </c>
      <c r="L96" s="7">
        <v>138674892.49530002</v>
      </c>
      <c r="M96" s="7">
        <v>74607524.495300025</v>
      </c>
      <c r="N96" s="9">
        <v>1.1645167707732278</v>
      </c>
      <c r="O96" s="7">
        <v>128716564</v>
      </c>
      <c r="P96" s="8">
        <v>1.2949999999999999</v>
      </c>
      <c r="Q96" s="7">
        <v>166687950</v>
      </c>
      <c r="R96" s="8">
        <v>1.6E-2</v>
      </c>
      <c r="S96" s="7">
        <v>2667007.2000000002</v>
      </c>
      <c r="T96" s="7">
        <v>-514050.79999999981</v>
      </c>
      <c r="U96" s="9">
        <v>-0.1615974307918937</v>
      </c>
      <c r="V96" s="7">
        <v>74093473.695300013</v>
      </c>
      <c r="W96" s="9">
        <v>1.1017874781976311</v>
      </c>
      <c r="X96" s="7">
        <v>56122408.49254626</v>
      </c>
      <c r="Y96" s="7">
        <v>0</v>
      </c>
      <c r="Z96" s="7">
        <v>36450.885000000002</v>
      </c>
      <c r="AA96" s="7">
        <v>4994564.6075462606</v>
      </c>
      <c r="AB96" s="7">
        <v>51091393</v>
      </c>
      <c r="AC96" s="7">
        <v>0</v>
      </c>
      <c r="AD96" s="7">
        <v>0</v>
      </c>
      <c r="AE96" s="7">
        <v>0</v>
      </c>
      <c r="AF96" s="7">
        <v>138674892.49530002</v>
      </c>
      <c r="AG96" s="7">
        <v>2667007.2000000002</v>
      </c>
      <c r="AH96" s="7">
        <v>0</v>
      </c>
      <c r="AI96" s="7">
        <v>53492093</v>
      </c>
      <c r="AJ96" s="7">
        <v>3499754</v>
      </c>
      <c r="AK96" s="7">
        <v>0</v>
      </c>
      <c r="AL96" s="7">
        <v>227761</v>
      </c>
      <c r="AM96" s="7">
        <v>1449044</v>
      </c>
      <c r="AN96" s="7">
        <v>0</v>
      </c>
      <c r="AO96" s="7">
        <v>0</v>
      </c>
      <c r="AP96" s="7">
        <v>38392621</v>
      </c>
      <c r="AQ96" s="7">
        <v>4419872</v>
      </c>
      <c r="AR96" s="7">
        <v>64067368</v>
      </c>
      <c r="AS96" s="7">
        <v>3181058</v>
      </c>
      <c r="AT96" s="7">
        <v>0</v>
      </c>
      <c r="AU96" s="7">
        <v>95850</v>
      </c>
      <c r="AV96" s="7">
        <v>1353354</v>
      </c>
      <c r="AW96" s="7">
        <v>0</v>
      </c>
      <c r="AX96" s="7">
        <v>0</v>
      </c>
      <c r="AY96" s="7">
        <v>43473804</v>
      </c>
      <c r="AZ96" s="7">
        <v>1900937</v>
      </c>
      <c r="BA96" s="7">
        <v>36450.885000000002</v>
      </c>
      <c r="BB96" s="7">
        <v>0</v>
      </c>
      <c r="BC96" s="7">
        <v>0</v>
      </c>
      <c r="BD96" s="7">
        <v>0</v>
      </c>
      <c r="BE96" s="7">
        <v>783.89</v>
      </c>
      <c r="BF96" s="7">
        <v>0</v>
      </c>
      <c r="BG96" s="7">
        <v>2973951.6075462606</v>
      </c>
      <c r="BH96" s="7">
        <v>33166</v>
      </c>
      <c r="BI96" s="7">
        <v>2020613</v>
      </c>
      <c r="BJ96" s="7">
        <v>27809755.149166662</v>
      </c>
      <c r="BK96" s="7">
        <v>25010624.846666664</v>
      </c>
      <c r="BL96" s="7">
        <v>1074489.8633333333</v>
      </c>
      <c r="BM96" s="7">
        <v>9047541.4833333343</v>
      </c>
      <c r="BN96" s="130">
        <v>1.1140000000000001</v>
      </c>
      <c r="BO96" s="131">
        <v>1.3934929E-3</v>
      </c>
      <c r="BP96" s="161">
        <v>35313.287335287197</v>
      </c>
      <c r="BQ96" s="162">
        <v>51091393</v>
      </c>
      <c r="BR96" s="161">
        <v>2222232</v>
      </c>
      <c r="BS96" s="163">
        <v>11091944.335300013</v>
      </c>
      <c r="BT96" s="163">
        <v>0</v>
      </c>
      <c r="BU96" s="161">
        <v>127582948.16</v>
      </c>
      <c r="BV96" s="161">
        <v>2667007.2000000002</v>
      </c>
      <c r="BW96" s="165">
        <v>0</v>
      </c>
      <c r="BX96" s="161">
        <v>2222232</v>
      </c>
    </row>
    <row r="97" spans="1:76" ht="14.45" x14ac:dyDescent="0.3">
      <c r="A97" s="164" t="s">
        <v>31</v>
      </c>
      <c r="B97" s="6" t="s">
        <v>32</v>
      </c>
      <c r="C97" s="6" t="s">
        <v>130</v>
      </c>
      <c r="D97" s="6" t="s">
        <v>32</v>
      </c>
      <c r="E97" s="6" t="s">
        <v>36</v>
      </c>
      <c r="F97" s="24" t="str">
        <f>+Tabela1[[#This Row],[WK]]&amp;Tabela1[[#This Row],[PK]]&amp;Tabela1[[#This Row],[GK]]</f>
        <v>021502</v>
      </c>
      <c r="G97" s="6" t="s">
        <v>132</v>
      </c>
      <c r="H97" s="7">
        <v>148978255.9033998</v>
      </c>
      <c r="I97" s="8">
        <v>1.371</v>
      </c>
      <c r="J97" s="7">
        <v>204249188.84999999</v>
      </c>
      <c r="K97" s="8">
        <v>7.0000000000000007E-2</v>
      </c>
      <c r="L97" s="7">
        <v>14297443.219500002</v>
      </c>
      <c r="M97" s="7">
        <v>9102439.2195000015</v>
      </c>
      <c r="N97" s="9">
        <v>1.7521524948777714</v>
      </c>
      <c r="O97" s="7">
        <v>5360916</v>
      </c>
      <c r="P97" s="8">
        <v>1.2949999999999999</v>
      </c>
      <c r="Q97" s="7">
        <v>6942386</v>
      </c>
      <c r="R97" s="8">
        <v>1.6E-2</v>
      </c>
      <c r="S97" s="7">
        <v>111078.17600000001</v>
      </c>
      <c r="T97" s="7">
        <v>28773.176000000007</v>
      </c>
      <c r="U97" s="9">
        <v>0.34959207824555016</v>
      </c>
      <c r="V97" s="7">
        <v>9131212.3955000024</v>
      </c>
      <c r="W97" s="9">
        <v>1.7302781390098632</v>
      </c>
      <c r="X97" s="7">
        <v>16043140.914366519</v>
      </c>
      <c r="Y97" s="7">
        <v>1096671</v>
      </c>
      <c r="Z97" s="7">
        <v>0</v>
      </c>
      <c r="AA97" s="7">
        <v>787651.91436651873</v>
      </c>
      <c r="AB97" s="7">
        <v>10904931</v>
      </c>
      <c r="AC97" s="7">
        <v>3253887</v>
      </c>
      <c r="AD97" s="7">
        <v>6911928.5188665176</v>
      </c>
      <c r="AE97" s="7">
        <v>0</v>
      </c>
      <c r="AF97" s="7">
        <v>14297443.219500002</v>
      </c>
      <c r="AG97" s="7">
        <v>111078.17600000001</v>
      </c>
      <c r="AH97" s="7">
        <v>6911928.5188665176</v>
      </c>
      <c r="AI97" s="7">
        <v>4337491</v>
      </c>
      <c r="AJ97" s="7">
        <v>72193</v>
      </c>
      <c r="AK97" s="7">
        <v>3234627</v>
      </c>
      <c r="AL97" s="7">
        <v>0</v>
      </c>
      <c r="AM97" s="7">
        <v>399898</v>
      </c>
      <c r="AN97" s="7">
        <v>0</v>
      </c>
      <c r="AO97" s="7">
        <v>0</v>
      </c>
      <c r="AP97" s="7">
        <v>11404685</v>
      </c>
      <c r="AQ97" s="7">
        <v>552982</v>
      </c>
      <c r="AR97" s="7">
        <v>5195004</v>
      </c>
      <c r="AS97" s="7">
        <v>82305</v>
      </c>
      <c r="AT97" s="7">
        <v>3470680</v>
      </c>
      <c r="AU97" s="7">
        <v>0</v>
      </c>
      <c r="AV97" s="7">
        <v>903587</v>
      </c>
      <c r="AW97" s="7">
        <v>0</v>
      </c>
      <c r="AX97" s="7">
        <v>0</v>
      </c>
      <c r="AY97" s="7">
        <v>9977863</v>
      </c>
      <c r="AZ97" s="7">
        <v>207611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440631.91436651873</v>
      </c>
      <c r="BH97" s="7">
        <v>4914</v>
      </c>
      <c r="BI97" s="7">
        <v>347020</v>
      </c>
      <c r="BJ97" s="7">
        <v>4776129.91</v>
      </c>
      <c r="BK97" s="7">
        <v>1558223.62</v>
      </c>
      <c r="BL97" s="7">
        <v>4206804.8233333332</v>
      </c>
      <c r="BM97" s="7">
        <v>4458015.5133333327</v>
      </c>
      <c r="BN97" s="130">
        <v>0.93799999999999994</v>
      </c>
      <c r="BO97" s="131">
        <v>1.9305320000000001E-4</v>
      </c>
      <c r="BP97" s="161">
        <v>4892.5336469628674</v>
      </c>
      <c r="BQ97" s="162">
        <v>10904931</v>
      </c>
      <c r="BR97" s="161">
        <v>274017</v>
      </c>
      <c r="BS97" s="163">
        <v>0</v>
      </c>
      <c r="BT97" s="163">
        <v>290617.08563347906</v>
      </c>
      <c r="BU97" s="161">
        <v>14297443.220000001</v>
      </c>
      <c r="BV97" s="161">
        <v>111078.18</v>
      </c>
      <c r="BW97" s="165">
        <v>7202545.6056334786</v>
      </c>
      <c r="BX97" s="161">
        <v>274017</v>
      </c>
    </row>
    <row r="98" spans="1:76" ht="14.45" x14ac:dyDescent="0.3">
      <c r="A98" s="164" t="s">
        <v>31</v>
      </c>
      <c r="B98" s="6" t="s">
        <v>32</v>
      </c>
      <c r="C98" s="6" t="s">
        <v>130</v>
      </c>
      <c r="D98" s="6" t="s">
        <v>37</v>
      </c>
      <c r="E98" s="6" t="s">
        <v>40</v>
      </c>
      <c r="F98" s="24" t="str">
        <f>+Tabela1[[#This Row],[WK]]&amp;Tabela1[[#This Row],[PK]]&amp;Tabela1[[#This Row],[GK]]</f>
        <v>021503</v>
      </c>
      <c r="G98" s="6" t="s">
        <v>133</v>
      </c>
      <c r="H98" s="7">
        <v>1063915559.3802007</v>
      </c>
      <c r="I98" s="8">
        <v>1.371</v>
      </c>
      <c r="J98" s="7">
        <v>1458628231.9099998</v>
      </c>
      <c r="K98" s="8">
        <v>7.0000000000000007E-2</v>
      </c>
      <c r="L98" s="7">
        <v>102103976.23369999</v>
      </c>
      <c r="M98" s="7">
        <v>58944974.233699992</v>
      </c>
      <c r="N98" s="9">
        <v>1.3657631433113304</v>
      </c>
      <c r="O98" s="7">
        <v>236871891</v>
      </c>
      <c r="P98" s="8">
        <v>1.2949999999999999</v>
      </c>
      <c r="Q98" s="7">
        <v>306749099</v>
      </c>
      <c r="R98" s="8">
        <v>1.6E-2</v>
      </c>
      <c r="S98" s="7">
        <v>4907985.5839999998</v>
      </c>
      <c r="T98" s="7">
        <v>1152005.5839999998</v>
      </c>
      <c r="U98" s="9">
        <v>0.30671238504997361</v>
      </c>
      <c r="V98" s="7">
        <v>60096979.817699999</v>
      </c>
      <c r="W98" s="9">
        <v>1.2809762949008485</v>
      </c>
      <c r="X98" s="7">
        <v>42240608.857711583</v>
      </c>
      <c r="Y98" s="7">
        <v>0</v>
      </c>
      <c r="Z98" s="7">
        <v>108389.95000000001</v>
      </c>
      <c r="AA98" s="7">
        <v>3977272.9077115869</v>
      </c>
      <c r="AB98" s="7">
        <v>38154946</v>
      </c>
      <c r="AC98" s="7">
        <v>0</v>
      </c>
      <c r="AD98" s="7">
        <v>0</v>
      </c>
      <c r="AE98" s="7">
        <v>-8312983.043529734</v>
      </c>
      <c r="AF98" s="7">
        <v>93790993.190170258</v>
      </c>
      <c r="AG98" s="7">
        <v>4907985.5839999998</v>
      </c>
      <c r="AH98" s="7">
        <v>0</v>
      </c>
      <c r="AI98" s="7">
        <v>36034965</v>
      </c>
      <c r="AJ98" s="7">
        <v>4280405</v>
      </c>
      <c r="AK98" s="7">
        <v>0</v>
      </c>
      <c r="AL98" s="7">
        <v>114756</v>
      </c>
      <c r="AM98" s="7">
        <v>1506092</v>
      </c>
      <c r="AN98" s="7">
        <v>0</v>
      </c>
      <c r="AO98" s="7">
        <v>0</v>
      </c>
      <c r="AP98" s="7">
        <v>32477893</v>
      </c>
      <c r="AQ98" s="7">
        <v>2426752</v>
      </c>
      <c r="AR98" s="7">
        <v>43159002</v>
      </c>
      <c r="AS98" s="7">
        <v>3755980</v>
      </c>
      <c r="AT98" s="7">
        <v>0</v>
      </c>
      <c r="AU98" s="7">
        <v>214594</v>
      </c>
      <c r="AV98" s="7">
        <v>967580</v>
      </c>
      <c r="AW98" s="7">
        <v>0</v>
      </c>
      <c r="AX98" s="7">
        <v>0</v>
      </c>
      <c r="AY98" s="7">
        <v>35479351</v>
      </c>
      <c r="AZ98" s="7">
        <v>1005615</v>
      </c>
      <c r="BA98" s="7">
        <v>108389.95000000001</v>
      </c>
      <c r="BB98" s="7">
        <v>0</v>
      </c>
      <c r="BC98" s="7">
        <v>59.56</v>
      </c>
      <c r="BD98" s="7">
        <v>0</v>
      </c>
      <c r="BE98" s="7">
        <v>1933.9</v>
      </c>
      <c r="BF98" s="7">
        <v>0</v>
      </c>
      <c r="BG98" s="7">
        <v>2126223.9077115869</v>
      </c>
      <c r="BH98" s="7">
        <v>23712</v>
      </c>
      <c r="BI98" s="7">
        <v>1851049</v>
      </c>
      <c r="BJ98" s="7">
        <v>25476005.103333332</v>
      </c>
      <c r="BK98" s="7">
        <v>22663565.223333333</v>
      </c>
      <c r="BL98" s="7">
        <v>4366813.8500000006</v>
      </c>
      <c r="BM98" s="7">
        <v>2516131.8200000003</v>
      </c>
      <c r="BN98" s="130">
        <v>1.411</v>
      </c>
      <c r="BO98" s="131">
        <v>9.2699869999999997E-4</v>
      </c>
      <c r="BP98" s="161">
        <v>23491.165132319253</v>
      </c>
      <c r="BQ98" s="162">
        <v>38154946</v>
      </c>
      <c r="BR98" s="161">
        <v>1323373</v>
      </c>
      <c r="BS98" s="163">
        <v>2484824.3741702642</v>
      </c>
      <c r="BT98" s="163">
        <v>0</v>
      </c>
      <c r="BU98" s="161">
        <v>91306168.819999993</v>
      </c>
      <c r="BV98" s="161">
        <v>4907985.58</v>
      </c>
      <c r="BW98" s="165">
        <v>0</v>
      </c>
      <c r="BX98" s="161">
        <v>1323373</v>
      </c>
    </row>
    <row r="99" spans="1:76" ht="14.45" x14ac:dyDescent="0.3">
      <c r="A99" s="164" t="s">
        <v>31</v>
      </c>
      <c r="B99" s="6" t="s">
        <v>32</v>
      </c>
      <c r="C99" s="6" t="s">
        <v>130</v>
      </c>
      <c r="D99" s="6" t="s">
        <v>39</v>
      </c>
      <c r="E99" s="6" t="s">
        <v>36</v>
      </c>
      <c r="F99" s="24" t="str">
        <f>+Tabela1[[#This Row],[WK]]&amp;Tabela1[[#This Row],[PK]]&amp;Tabela1[[#This Row],[GK]]</f>
        <v>021504</v>
      </c>
      <c r="G99" s="6" t="s">
        <v>131</v>
      </c>
      <c r="H99" s="7">
        <v>631621914.41939902</v>
      </c>
      <c r="I99" s="8">
        <v>1.371</v>
      </c>
      <c r="J99" s="7">
        <v>865953644.66999984</v>
      </c>
      <c r="K99" s="8">
        <v>7.0000000000000007E-2</v>
      </c>
      <c r="L99" s="7">
        <v>60616755.126899995</v>
      </c>
      <c r="M99" s="7">
        <v>28382011.126899995</v>
      </c>
      <c r="N99" s="9">
        <v>0.8804788748097393</v>
      </c>
      <c r="O99" s="7">
        <v>117360143</v>
      </c>
      <c r="P99" s="8">
        <v>1.2949999999999999</v>
      </c>
      <c r="Q99" s="7">
        <v>151981385</v>
      </c>
      <c r="R99" s="8">
        <v>1.6E-2</v>
      </c>
      <c r="S99" s="7">
        <v>2431702.16</v>
      </c>
      <c r="T99" s="7">
        <v>-310776.83999999985</v>
      </c>
      <c r="U99" s="9">
        <v>-0.11331967902033155</v>
      </c>
      <c r="V99" s="7">
        <v>28071234.286899999</v>
      </c>
      <c r="W99" s="9">
        <v>0.80255754686128167</v>
      </c>
      <c r="X99" s="7">
        <v>39922819.647647314</v>
      </c>
      <c r="Y99" s="7">
        <v>0</v>
      </c>
      <c r="Z99" s="7">
        <v>292022.01500000001</v>
      </c>
      <c r="AA99" s="7">
        <v>2664101.6326473132</v>
      </c>
      <c r="AB99" s="7">
        <v>27359085</v>
      </c>
      <c r="AC99" s="7">
        <v>9607611</v>
      </c>
      <c r="AD99" s="7">
        <v>11851585.360747319</v>
      </c>
      <c r="AE99" s="7">
        <v>-6749184.5009799972</v>
      </c>
      <c r="AF99" s="7">
        <v>60616755.126899995</v>
      </c>
      <c r="AG99" s="7">
        <v>2431702.16</v>
      </c>
      <c r="AH99" s="7">
        <v>5102400.8597673215</v>
      </c>
      <c r="AI99" s="7">
        <v>26913918</v>
      </c>
      <c r="AJ99" s="7">
        <v>3889072</v>
      </c>
      <c r="AK99" s="7">
        <v>3247853</v>
      </c>
      <c r="AL99" s="7">
        <v>0</v>
      </c>
      <c r="AM99" s="7">
        <v>582551</v>
      </c>
      <c r="AN99" s="7">
        <v>0</v>
      </c>
      <c r="AO99" s="7">
        <v>0</v>
      </c>
      <c r="AP99" s="7">
        <v>23640304</v>
      </c>
      <c r="AQ99" s="7">
        <v>1209398</v>
      </c>
      <c r="AR99" s="7">
        <v>32234744</v>
      </c>
      <c r="AS99" s="7">
        <v>2742479</v>
      </c>
      <c r="AT99" s="7">
        <v>3695635</v>
      </c>
      <c r="AU99" s="7">
        <v>0</v>
      </c>
      <c r="AV99" s="7">
        <v>841193</v>
      </c>
      <c r="AW99" s="7">
        <v>0</v>
      </c>
      <c r="AX99" s="7">
        <v>0</v>
      </c>
      <c r="AY99" s="7">
        <v>26330635</v>
      </c>
      <c r="AZ99" s="7">
        <v>541735</v>
      </c>
      <c r="BA99" s="7">
        <v>292022.01500000001</v>
      </c>
      <c r="BB99" s="7">
        <v>0</v>
      </c>
      <c r="BC99" s="7">
        <v>16.04</v>
      </c>
      <c r="BD99" s="7">
        <v>0</v>
      </c>
      <c r="BE99" s="7">
        <v>6173.11</v>
      </c>
      <c r="BF99" s="7">
        <v>0</v>
      </c>
      <c r="BG99" s="7">
        <v>1402059.6326473132</v>
      </c>
      <c r="BH99" s="7">
        <v>15636</v>
      </c>
      <c r="BI99" s="7">
        <v>1262042</v>
      </c>
      <c r="BJ99" s="7">
        <v>17369628.485833336</v>
      </c>
      <c r="BK99" s="7">
        <v>16454030.553333336</v>
      </c>
      <c r="BL99" s="7">
        <v>172983.83666666667</v>
      </c>
      <c r="BM99" s="7">
        <v>3316424.0566666666</v>
      </c>
      <c r="BN99" s="130">
        <v>1.4990000000000001</v>
      </c>
      <c r="BO99" s="131">
        <v>5.6170310000000002E-4</v>
      </c>
      <c r="BP99" s="161">
        <v>14234.371410090123</v>
      </c>
      <c r="BQ99" s="162">
        <v>27359085</v>
      </c>
      <c r="BR99" s="161">
        <v>1089676</v>
      </c>
      <c r="BS99" s="163">
        <v>0</v>
      </c>
      <c r="BT99" s="163">
        <v>2825238.8533326685</v>
      </c>
      <c r="BU99" s="161">
        <v>60616755.130000003</v>
      </c>
      <c r="BV99" s="161">
        <v>2431702.16</v>
      </c>
      <c r="BW99" s="165">
        <v>7927639.7133326689</v>
      </c>
      <c r="BX99" s="161">
        <v>1089676</v>
      </c>
    </row>
    <row r="100" spans="1:76" ht="14.45" x14ac:dyDescent="0.3">
      <c r="A100" s="164" t="s">
        <v>31</v>
      </c>
      <c r="B100" s="6" t="s">
        <v>32</v>
      </c>
      <c r="C100" s="6" t="s">
        <v>134</v>
      </c>
      <c r="D100" s="6" t="s">
        <v>33</v>
      </c>
      <c r="E100" s="6" t="s">
        <v>40</v>
      </c>
      <c r="F100" s="24" t="str">
        <f>+Tabela1[[#This Row],[WK]]&amp;Tabela1[[#This Row],[PK]]&amp;Tabela1[[#This Row],[GK]]</f>
        <v>021601</v>
      </c>
      <c r="G100" s="6" t="s">
        <v>135</v>
      </c>
      <c r="H100" s="7">
        <v>502300725.19120181</v>
      </c>
      <c r="I100" s="8">
        <v>1.371</v>
      </c>
      <c r="J100" s="7">
        <v>688654294.24000013</v>
      </c>
      <c r="K100" s="8">
        <v>7.0000000000000007E-2</v>
      </c>
      <c r="L100" s="7">
        <v>48205800.596800014</v>
      </c>
      <c r="M100" s="7">
        <v>27046905.596800014</v>
      </c>
      <c r="N100" s="9">
        <v>1.2782759022529302</v>
      </c>
      <c r="O100" s="7">
        <v>55466844</v>
      </c>
      <c r="P100" s="8">
        <v>1.2949999999999999</v>
      </c>
      <c r="Q100" s="7">
        <v>71829563</v>
      </c>
      <c r="R100" s="8">
        <v>1.6E-2</v>
      </c>
      <c r="S100" s="7">
        <v>1149273.0079999999</v>
      </c>
      <c r="T100" s="7">
        <v>728464.00799999991</v>
      </c>
      <c r="U100" s="9">
        <v>1.7311036788661838</v>
      </c>
      <c r="V100" s="7">
        <v>27775369.604800016</v>
      </c>
      <c r="W100" s="9">
        <v>1.2871061440323748</v>
      </c>
      <c r="X100" s="7">
        <v>19646922.697090186</v>
      </c>
      <c r="Y100" s="7">
        <v>0</v>
      </c>
      <c r="Z100" s="7">
        <v>766415.78999999992</v>
      </c>
      <c r="AA100" s="7">
        <v>2073822.9070901868</v>
      </c>
      <c r="AB100" s="7">
        <v>16806684</v>
      </c>
      <c r="AC100" s="7">
        <v>0</v>
      </c>
      <c r="AD100" s="7">
        <v>0</v>
      </c>
      <c r="AE100" s="7">
        <v>0</v>
      </c>
      <c r="AF100" s="7">
        <v>48205800.596800014</v>
      </c>
      <c r="AG100" s="7">
        <v>1149273.0079999999</v>
      </c>
      <c r="AH100" s="7">
        <v>0</v>
      </c>
      <c r="AI100" s="7">
        <v>17666303</v>
      </c>
      <c r="AJ100" s="7">
        <v>471270</v>
      </c>
      <c r="AK100" s="7">
        <v>4320502</v>
      </c>
      <c r="AL100" s="7">
        <v>247884</v>
      </c>
      <c r="AM100" s="7">
        <v>627890</v>
      </c>
      <c r="AN100" s="7">
        <v>0</v>
      </c>
      <c r="AO100" s="7">
        <v>0</v>
      </c>
      <c r="AP100" s="7">
        <v>12924503</v>
      </c>
      <c r="AQ100" s="7">
        <v>1312833</v>
      </c>
      <c r="AR100" s="7">
        <v>21158895</v>
      </c>
      <c r="AS100" s="7">
        <v>420809</v>
      </c>
      <c r="AT100" s="7">
        <v>5052538</v>
      </c>
      <c r="AU100" s="7">
        <v>256720</v>
      </c>
      <c r="AV100" s="7">
        <v>1130164</v>
      </c>
      <c r="AW100" s="7">
        <v>0</v>
      </c>
      <c r="AX100" s="7">
        <v>0</v>
      </c>
      <c r="AY100" s="7">
        <v>14705053</v>
      </c>
      <c r="AZ100" s="7">
        <v>536869</v>
      </c>
      <c r="BA100" s="7">
        <v>766415.78999999992</v>
      </c>
      <c r="BB100" s="7">
        <v>0</v>
      </c>
      <c r="BC100" s="7">
        <v>133.65</v>
      </c>
      <c r="BD100" s="7">
        <v>5925.4</v>
      </c>
      <c r="BE100" s="7">
        <v>3740.26</v>
      </c>
      <c r="BF100" s="7">
        <v>0</v>
      </c>
      <c r="BG100" s="7">
        <v>1109918.9070901868</v>
      </c>
      <c r="BH100" s="7">
        <v>12378</v>
      </c>
      <c r="BI100" s="7">
        <v>963904</v>
      </c>
      <c r="BJ100" s="7">
        <v>13266158.045</v>
      </c>
      <c r="BK100" s="7">
        <v>5996617.3899999997</v>
      </c>
      <c r="BL100" s="7">
        <v>12437500.030000001</v>
      </c>
      <c r="BM100" s="7">
        <v>4203162.5599999977</v>
      </c>
      <c r="BN100" s="130">
        <v>1.1180000000000001</v>
      </c>
      <c r="BO100" s="131">
        <v>4.8103870000000001E-4</v>
      </c>
      <c r="BP100" s="161">
        <v>12190.312874150424</v>
      </c>
      <c r="BQ100" s="162">
        <v>16806684</v>
      </c>
      <c r="BR100" s="161">
        <v>750513</v>
      </c>
      <c r="BS100" s="163">
        <v>62125.284800016321</v>
      </c>
      <c r="BT100" s="163">
        <v>0</v>
      </c>
      <c r="BU100" s="161">
        <v>48143675.310000002</v>
      </c>
      <c r="BV100" s="161">
        <v>1149273.01</v>
      </c>
      <c r="BW100" s="165">
        <v>0</v>
      </c>
      <c r="BX100" s="161">
        <v>750513</v>
      </c>
    </row>
    <row r="101" spans="1:76" ht="14.45" x14ac:dyDescent="0.3">
      <c r="A101" s="164" t="s">
        <v>31</v>
      </c>
      <c r="B101" s="6" t="s">
        <v>32</v>
      </c>
      <c r="C101" s="6" t="s">
        <v>134</v>
      </c>
      <c r="D101" s="6" t="s">
        <v>32</v>
      </c>
      <c r="E101" s="6" t="s">
        <v>36</v>
      </c>
      <c r="F101" s="24" t="str">
        <f>+Tabela1[[#This Row],[WK]]&amp;Tabela1[[#This Row],[PK]]&amp;Tabela1[[#This Row],[GK]]</f>
        <v>021602</v>
      </c>
      <c r="G101" s="6" t="s">
        <v>136</v>
      </c>
      <c r="H101" s="7">
        <v>129038562.9817998</v>
      </c>
      <c r="I101" s="8">
        <v>1.371</v>
      </c>
      <c r="J101" s="7">
        <v>176911869.83999997</v>
      </c>
      <c r="K101" s="8">
        <v>7.0000000000000007E-2</v>
      </c>
      <c r="L101" s="7">
        <v>12383830.888799999</v>
      </c>
      <c r="M101" s="7">
        <v>7622348.8887999989</v>
      </c>
      <c r="N101" s="9">
        <v>1.6008353888138187</v>
      </c>
      <c r="O101" s="7">
        <v>466577</v>
      </c>
      <c r="P101" s="8">
        <v>1.2949999999999999</v>
      </c>
      <c r="Q101" s="7">
        <v>604217</v>
      </c>
      <c r="R101" s="8">
        <v>1.6E-2</v>
      </c>
      <c r="S101" s="7">
        <v>9667.4719999999998</v>
      </c>
      <c r="T101" s="7">
        <v>-60463.527999999998</v>
      </c>
      <c r="U101" s="9">
        <v>-0.86215123126719995</v>
      </c>
      <c r="V101" s="7">
        <v>7561885.360799998</v>
      </c>
      <c r="W101" s="9">
        <v>1.5650850680300756</v>
      </c>
      <c r="X101" s="7">
        <v>10519921.155726219</v>
      </c>
      <c r="Y101" s="7">
        <v>1555362</v>
      </c>
      <c r="Z101" s="7">
        <v>252814.45500000002</v>
      </c>
      <c r="AA101" s="7">
        <v>852232.70072621852</v>
      </c>
      <c r="AB101" s="7">
        <v>6324692</v>
      </c>
      <c r="AC101" s="7">
        <v>1534820</v>
      </c>
      <c r="AD101" s="7">
        <v>2958035.7949262196</v>
      </c>
      <c r="AE101" s="7">
        <v>0</v>
      </c>
      <c r="AF101" s="7">
        <v>12383830.888799999</v>
      </c>
      <c r="AG101" s="7">
        <v>9667.4719999999998</v>
      </c>
      <c r="AH101" s="7">
        <v>2958035.7949262196</v>
      </c>
      <c r="AI101" s="7">
        <v>3975529</v>
      </c>
      <c r="AJ101" s="7">
        <v>88449</v>
      </c>
      <c r="AK101" s="7">
        <v>2952506</v>
      </c>
      <c r="AL101" s="7">
        <v>0</v>
      </c>
      <c r="AM101" s="7">
        <v>1159189</v>
      </c>
      <c r="AN101" s="7">
        <v>0</v>
      </c>
      <c r="AO101" s="7">
        <v>0</v>
      </c>
      <c r="AP101" s="7">
        <v>4856413</v>
      </c>
      <c r="AQ101" s="7">
        <v>377937</v>
      </c>
      <c r="AR101" s="7">
        <v>4761482</v>
      </c>
      <c r="AS101" s="7">
        <v>70131</v>
      </c>
      <c r="AT101" s="7">
        <v>3338543</v>
      </c>
      <c r="AU101" s="7">
        <v>0</v>
      </c>
      <c r="AV101" s="7">
        <v>1147672</v>
      </c>
      <c r="AW101" s="7">
        <v>0</v>
      </c>
      <c r="AX101" s="7">
        <v>0</v>
      </c>
      <c r="AY101" s="7">
        <v>5511091</v>
      </c>
      <c r="AZ101" s="7">
        <v>155708</v>
      </c>
      <c r="BA101" s="7">
        <v>252814.45500000002</v>
      </c>
      <c r="BB101" s="7">
        <v>0</v>
      </c>
      <c r="BC101" s="7">
        <v>36.090000000000003</v>
      </c>
      <c r="BD101" s="7">
        <v>1973.64</v>
      </c>
      <c r="BE101" s="7">
        <v>1248.99</v>
      </c>
      <c r="BF101" s="7">
        <v>0</v>
      </c>
      <c r="BG101" s="7">
        <v>337602.70072621858</v>
      </c>
      <c r="BH101" s="7">
        <v>3765</v>
      </c>
      <c r="BI101" s="7">
        <v>514630</v>
      </c>
      <c r="BJ101" s="7">
        <v>7082834.2716666656</v>
      </c>
      <c r="BK101" s="7">
        <v>5127520.0699999994</v>
      </c>
      <c r="BL101" s="7">
        <v>1337648.7</v>
      </c>
      <c r="BM101" s="7">
        <v>5145959.4066666672</v>
      </c>
      <c r="BN101" s="130">
        <v>0.88900000000000001</v>
      </c>
      <c r="BO101" s="131">
        <v>1.5404850000000001E-4</v>
      </c>
      <c r="BP101" s="161">
        <v>3904.0217362881613</v>
      </c>
      <c r="BQ101" s="162">
        <v>6324692</v>
      </c>
      <c r="BR101" s="161">
        <v>214912</v>
      </c>
      <c r="BS101" s="163">
        <v>0</v>
      </c>
      <c r="BT101" s="163">
        <v>848004.6099999994</v>
      </c>
      <c r="BU101" s="161">
        <v>12383830.890000001</v>
      </c>
      <c r="BV101" s="161">
        <v>9667.4699999999993</v>
      </c>
      <c r="BW101" s="165">
        <v>3806040.3999999994</v>
      </c>
      <c r="BX101" s="161">
        <v>214912</v>
      </c>
    </row>
    <row r="102" spans="1:76" ht="14.45" x14ac:dyDescent="0.3">
      <c r="A102" s="164" t="s">
        <v>31</v>
      </c>
      <c r="B102" s="6" t="s">
        <v>32</v>
      </c>
      <c r="C102" s="6" t="s">
        <v>134</v>
      </c>
      <c r="D102" s="6" t="s">
        <v>37</v>
      </c>
      <c r="E102" s="6" t="s">
        <v>36</v>
      </c>
      <c r="F102" s="24" t="str">
        <f>+Tabela1[[#This Row],[WK]]&amp;Tabela1[[#This Row],[PK]]&amp;Tabela1[[#This Row],[GK]]</f>
        <v>021603</v>
      </c>
      <c r="G102" s="6" t="s">
        <v>137</v>
      </c>
      <c r="H102" s="7">
        <v>191144769.43860069</v>
      </c>
      <c r="I102" s="8">
        <v>1.371</v>
      </c>
      <c r="J102" s="7">
        <v>262059478.90000001</v>
      </c>
      <c r="K102" s="8">
        <v>7.0000000000000007E-2</v>
      </c>
      <c r="L102" s="7">
        <v>18344163.523000002</v>
      </c>
      <c r="M102" s="7">
        <v>11573942.523000002</v>
      </c>
      <c r="N102" s="9">
        <v>1.7095368855758182</v>
      </c>
      <c r="O102" s="7">
        <v>3852641</v>
      </c>
      <c r="P102" s="8">
        <v>1.2949999999999999</v>
      </c>
      <c r="Q102" s="7">
        <v>4989170</v>
      </c>
      <c r="R102" s="8">
        <v>1.6E-2</v>
      </c>
      <c r="S102" s="7">
        <v>79826.720000000001</v>
      </c>
      <c r="T102" s="7">
        <v>-17694.28</v>
      </c>
      <c r="U102" s="9">
        <v>-0.18144071533310774</v>
      </c>
      <c r="V102" s="7">
        <v>11556248.243000001</v>
      </c>
      <c r="W102" s="9">
        <v>1.6826852614731305</v>
      </c>
      <c r="X102" s="7">
        <v>19497960.581747461</v>
      </c>
      <c r="Y102" s="7">
        <v>0</v>
      </c>
      <c r="Z102" s="7">
        <v>1999.5</v>
      </c>
      <c r="AA102" s="7">
        <v>1794302.0817474606</v>
      </c>
      <c r="AB102" s="7">
        <v>9083038</v>
      </c>
      <c r="AC102" s="7">
        <v>8618621</v>
      </c>
      <c r="AD102" s="7">
        <v>8618621</v>
      </c>
      <c r="AE102" s="7">
        <v>-15733147.438087277</v>
      </c>
      <c r="AF102" s="7">
        <v>11229637.084912725</v>
      </c>
      <c r="AG102" s="7">
        <v>79826.720000000001</v>
      </c>
      <c r="AH102" s="7">
        <v>0</v>
      </c>
      <c r="AI102" s="7">
        <v>5652695</v>
      </c>
      <c r="AJ102" s="7">
        <v>60386</v>
      </c>
      <c r="AK102" s="7">
        <v>0</v>
      </c>
      <c r="AL102" s="7">
        <v>0</v>
      </c>
      <c r="AM102" s="7">
        <v>1764664</v>
      </c>
      <c r="AN102" s="7">
        <v>0</v>
      </c>
      <c r="AO102" s="7">
        <v>-3814215</v>
      </c>
      <c r="AP102" s="7">
        <v>6726692</v>
      </c>
      <c r="AQ102" s="7">
        <v>600720</v>
      </c>
      <c r="AR102" s="7">
        <v>6770221</v>
      </c>
      <c r="AS102" s="7">
        <v>97521</v>
      </c>
      <c r="AT102" s="7">
        <v>0</v>
      </c>
      <c r="AU102" s="7">
        <v>0</v>
      </c>
      <c r="AV102" s="7">
        <v>1671928</v>
      </c>
      <c r="AW102" s="7">
        <v>0</v>
      </c>
      <c r="AX102" s="7">
        <v>-6406714</v>
      </c>
      <c r="AY102" s="7">
        <v>7707837</v>
      </c>
      <c r="AZ102" s="7">
        <v>261136</v>
      </c>
      <c r="BA102" s="7">
        <v>1999.5</v>
      </c>
      <c r="BB102" s="7">
        <v>0</v>
      </c>
      <c r="BC102" s="7">
        <v>6.45</v>
      </c>
      <c r="BD102" s="7">
        <v>0</v>
      </c>
      <c r="BE102" s="7">
        <v>0</v>
      </c>
      <c r="BF102" s="7">
        <v>0</v>
      </c>
      <c r="BG102" s="7">
        <v>474706.08174746053</v>
      </c>
      <c r="BH102" s="7">
        <v>5294</v>
      </c>
      <c r="BI102" s="7">
        <v>1319596</v>
      </c>
      <c r="BJ102" s="7">
        <v>18161729.467499997</v>
      </c>
      <c r="BK102" s="7">
        <v>16652764.676666666</v>
      </c>
      <c r="BL102" s="7">
        <v>10333.333333333334</v>
      </c>
      <c r="BM102" s="7">
        <v>6015192.4966666661</v>
      </c>
      <c r="BN102" s="130">
        <v>2.5840000000000001</v>
      </c>
      <c r="BO102" s="131">
        <v>2.1461439999999999E-4</v>
      </c>
      <c r="BP102" s="161">
        <v>5438.8165449673097</v>
      </c>
      <c r="BQ102" s="162">
        <v>9083038</v>
      </c>
      <c r="BR102" s="161">
        <v>347631</v>
      </c>
      <c r="BS102" s="163">
        <v>0</v>
      </c>
      <c r="BT102" s="163">
        <v>185052.1950872764</v>
      </c>
      <c r="BU102" s="161">
        <v>11229637.08</v>
      </c>
      <c r="BV102" s="161">
        <v>79826.720000000001</v>
      </c>
      <c r="BW102" s="165">
        <v>185052.1950872764</v>
      </c>
      <c r="BX102" s="161">
        <v>347631</v>
      </c>
    </row>
    <row r="103" spans="1:76" ht="14.45" x14ac:dyDescent="0.3">
      <c r="A103" s="164" t="s">
        <v>31</v>
      </c>
      <c r="B103" s="6" t="s">
        <v>32</v>
      </c>
      <c r="C103" s="6" t="s">
        <v>134</v>
      </c>
      <c r="D103" s="6" t="s">
        <v>39</v>
      </c>
      <c r="E103" s="6" t="s">
        <v>40</v>
      </c>
      <c r="F103" s="24" t="str">
        <f>+Tabela1[[#This Row],[WK]]&amp;Tabela1[[#This Row],[PK]]&amp;Tabela1[[#This Row],[GK]]</f>
        <v>021604</v>
      </c>
      <c r="G103" s="6" t="s">
        <v>138</v>
      </c>
      <c r="H103" s="7">
        <v>1309785846.0723996</v>
      </c>
      <c r="I103" s="8">
        <v>1.371</v>
      </c>
      <c r="J103" s="7">
        <v>1795716394.9599998</v>
      </c>
      <c r="K103" s="8">
        <v>7.0000000000000007E-2</v>
      </c>
      <c r="L103" s="7">
        <v>125700147.6472</v>
      </c>
      <c r="M103" s="7">
        <v>63273112.647200003</v>
      </c>
      <c r="N103" s="9">
        <v>1.0135530647451061</v>
      </c>
      <c r="O103" s="7">
        <v>169537595</v>
      </c>
      <c r="P103" s="8">
        <v>1.2949999999999999</v>
      </c>
      <c r="Q103" s="7">
        <v>219551186</v>
      </c>
      <c r="R103" s="8">
        <v>1.6E-2</v>
      </c>
      <c r="S103" s="7">
        <v>3512818.9760000003</v>
      </c>
      <c r="T103" s="7">
        <v>-35076083.023999996</v>
      </c>
      <c r="U103" s="9">
        <v>-0.90896815421179888</v>
      </c>
      <c r="V103" s="7">
        <v>28197029.623199999</v>
      </c>
      <c r="W103" s="9">
        <v>0.27913446591303709</v>
      </c>
      <c r="X103" s="7">
        <v>83112267.469488144</v>
      </c>
      <c r="Y103" s="7">
        <v>0</v>
      </c>
      <c r="Z103" s="7">
        <v>55273.62</v>
      </c>
      <c r="AA103" s="7">
        <v>6807845.8494881513</v>
      </c>
      <c r="AB103" s="7">
        <v>45026882</v>
      </c>
      <c r="AC103" s="7">
        <v>31222266</v>
      </c>
      <c r="AD103" s="7">
        <v>54915237.846288145</v>
      </c>
      <c r="AE103" s="7">
        <v>-64268034.893830441</v>
      </c>
      <c r="AF103" s="7">
        <v>116347350.59965771</v>
      </c>
      <c r="AG103" s="7">
        <v>3512818.9760000003</v>
      </c>
      <c r="AH103" s="7">
        <v>0</v>
      </c>
      <c r="AI103" s="7">
        <v>52122522</v>
      </c>
      <c r="AJ103" s="7">
        <v>28066162</v>
      </c>
      <c r="AK103" s="7">
        <v>0</v>
      </c>
      <c r="AL103" s="7">
        <v>440060</v>
      </c>
      <c r="AM103" s="7">
        <v>1581639</v>
      </c>
      <c r="AN103" s="7">
        <v>0</v>
      </c>
      <c r="AO103" s="7">
        <v>-29468265</v>
      </c>
      <c r="AP103" s="7">
        <v>33998473</v>
      </c>
      <c r="AQ103" s="7">
        <v>3373584</v>
      </c>
      <c r="AR103" s="7">
        <v>62427035</v>
      </c>
      <c r="AS103" s="7">
        <v>38588902</v>
      </c>
      <c r="AT103" s="7">
        <v>0</v>
      </c>
      <c r="AU103" s="7">
        <v>522765</v>
      </c>
      <c r="AV103" s="7">
        <v>2061583</v>
      </c>
      <c r="AW103" s="7">
        <v>0</v>
      </c>
      <c r="AX103" s="7">
        <v>-27889850</v>
      </c>
      <c r="AY103" s="7">
        <v>39245269</v>
      </c>
      <c r="AZ103" s="7">
        <v>1469496</v>
      </c>
      <c r="BA103" s="7">
        <v>55273.62</v>
      </c>
      <c r="BB103" s="7">
        <v>0</v>
      </c>
      <c r="BC103" s="7">
        <v>0</v>
      </c>
      <c r="BD103" s="7">
        <v>594.34</v>
      </c>
      <c r="BE103" s="7">
        <v>0</v>
      </c>
      <c r="BF103" s="7">
        <v>0</v>
      </c>
      <c r="BG103" s="7">
        <v>2406348.8494881513</v>
      </c>
      <c r="BH103" s="7">
        <v>26836</v>
      </c>
      <c r="BI103" s="7">
        <v>4401497</v>
      </c>
      <c r="BJ103" s="7">
        <v>60578018.608333334</v>
      </c>
      <c r="BK103" s="7">
        <v>50605070.603333332</v>
      </c>
      <c r="BL103" s="7">
        <v>13801661.579999998</v>
      </c>
      <c r="BM103" s="7">
        <v>12288468.859999999</v>
      </c>
      <c r="BN103" s="130">
        <v>1.996</v>
      </c>
      <c r="BO103" s="131">
        <v>1.2035104E-3</v>
      </c>
      <c r="BP103" s="161">
        <v>30498.794102324966</v>
      </c>
      <c r="BQ103" s="162">
        <v>45026882</v>
      </c>
      <c r="BR103" s="161">
        <v>135916</v>
      </c>
      <c r="BS103" s="163">
        <v>0</v>
      </c>
      <c r="BT103" s="163">
        <v>700946.42434230447</v>
      </c>
      <c r="BU103" s="161">
        <v>116347350.59999999</v>
      </c>
      <c r="BV103" s="161">
        <v>3512818.98</v>
      </c>
      <c r="BW103" s="165">
        <v>700946.42434230447</v>
      </c>
      <c r="BX103" s="161">
        <v>135916</v>
      </c>
    </row>
    <row r="104" spans="1:76" ht="14.45" x14ac:dyDescent="0.3">
      <c r="A104" s="164" t="s">
        <v>31</v>
      </c>
      <c r="B104" s="6" t="s">
        <v>32</v>
      </c>
      <c r="C104" s="6" t="s">
        <v>134</v>
      </c>
      <c r="D104" s="6" t="s">
        <v>42</v>
      </c>
      <c r="E104" s="6" t="s">
        <v>40</v>
      </c>
      <c r="F104" s="24" t="str">
        <f>+Tabela1[[#This Row],[WK]]&amp;Tabela1[[#This Row],[PK]]&amp;Tabela1[[#This Row],[GK]]</f>
        <v>021605</v>
      </c>
      <c r="G104" s="6" t="s">
        <v>139</v>
      </c>
      <c r="H104" s="7">
        <v>277175552.62679923</v>
      </c>
      <c r="I104" s="8">
        <v>1.371</v>
      </c>
      <c r="J104" s="7">
        <v>380007682.64999998</v>
      </c>
      <c r="K104" s="8">
        <v>7.0000000000000007E-2</v>
      </c>
      <c r="L104" s="7">
        <v>26600537.785500001</v>
      </c>
      <c r="M104" s="7">
        <v>16248064.785500001</v>
      </c>
      <c r="N104" s="9">
        <v>1.5694863232678802</v>
      </c>
      <c r="O104" s="7">
        <v>4383642</v>
      </c>
      <c r="P104" s="8">
        <v>1.2949999999999999</v>
      </c>
      <c r="Q104" s="7">
        <v>5676816</v>
      </c>
      <c r="R104" s="8">
        <v>1.6E-2</v>
      </c>
      <c r="S104" s="7">
        <v>90829.055999999997</v>
      </c>
      <c r="T104" s="7">
        <v>-54647.944000000003</v>
      </c>
      <c r="U104" s="9">
        <v>-0.37564662455233477</v>
      </c>
      <c r="V104" s="7">
        <v>16193416.841500003</v>
      </c>
      <c r="W104" s="9">
        <v>1.5425313362608892</v>
      </c>
      <c r="X104" s="7">
        <v>19821450.538973667</v>
      </c>
      <c r="Y104" s="7">
        <v>2429232</v>
      </c>
      <c r="Z104" s="7">
        <v>561192.07000000007</v>
      </c>
      <c r="AA104" s="7">
        <v>1138667.4689736671</v>
      </c>
      <c r="AB104" s="7">
        <v>11845889</v>
      </c>
      <c r="AC104" s="7">
        <v>3846470</v>
      </c>
      <c r="AD104" s="7">
        <v>3846470</v>
      </c>
      <c r="AE104" s="7">
        <v>0</v>
      </c>
      <c r="AF104" s="7">
        <v>26600537.785500001</v>
      </c>
      <c r="AG104" s="7">
        <v>90829.055999999997</v>
      </c>
      <c r="AH104" s="7">
        <v>3846470</v>
      </c>
      <c r="AI104" s="7">
        <v>8643643</v>
      </c>
      <c r="AJ104" s="7">
        <v>180272</v>
      </c>
      <c r="AK104" s="7">
        <v>6460969</v>
      </c>
      <c r="AL104" s="7">
        <v>203449</v>
      </c>
      <c r="AM104" s="7">
        <v>419817</v>
      </c>
      <c r="AN104" s="7">
        <v>0</v>
      </c>
      <c r="AO104" s="7">
        <v>0</v>
      </c>
      <c r="AP104" s="7">
        <v>10523785</v>
      </c>
      <c r="AQ104" s="7">
        <v>624590</v>
      </c>
      <c r="AR104" s="7">
        <v>10352473</v>
      </c>
      <c r="AS104" s="7">
        <v>145477</v>
      </c>
      <c r="AT104" s="7">
        <v>6950945</v>
      </c>
      <c r="AU104" s="7">
        <v>187011</v>
      </c>
      <c r="AV104" s="7">
        <v>481175</v>
      </c>
      <c r="AW104" s="7">
        <v>0</v>
      </c>
      <c r="AX104" s="7">
        <v>0</v>
      </c>
      <c r="AY104" s="7">
        <v>11419031</v>
      </c>
      <c r="AZ104" s="7">
        <v>262758</v>
      </c>
      <c r="BA104" s="7">
        <v>561192.07000000007</v>
      </c>
      <c r="BB104" s="7">
        <v>0</v>
      </c>
      <c r="BC104" s="7">
        <v>1211.71</v>
      </c>
      <c r="BD104" s="7">
        <v>0.39</v>
      </c>
      <c r="BE104" s="7">
        <v>3989.8</v>
      </c>
      <c r="BF104" s="7">
        <v>0</v>
      </c>
      <c r="BG104" s="7">
        <v>701926.46897366713</v>
      </c>
      <c r="BH104" s="7">
        <v>7828</v>
      </c>
      <c r="BI104" s="7">
        <v>436741</v>
      </c>
      <c r="BJ104" s="7">
        <v>6010927.8774999995</v>
      </c>
      <c r="BK104" s="7">
        <v>5268388.2699999996</v>
      </c>
      <c r="BL104" s="7">
        <v>45279.673333333332</v>
      </c>
      <c r="BM104" s="7">
        <v>2879599.083333333</v>
      </c>
      <c r="BN104" s="130">
        <v>0.91300000000000003</v>
      </c>
      <c r="BO104" s="131">
        <v>3.0687150000000002E-4</v>
      </c>
      <c r="BP104" s="161">
        <v>7777.0274106017105</v>
      </c>
      <c r="BQ104" s="162">
        <v>11845889</v>
      </c>
      <c r="BR104" s="161">
        <v>436612</v>
      </c>
      <c r="BS104" s="163">
        <v>0</v>
      </c>
      <c r="BT104" s="163">
        <v>1697645.1584999971</v>
      </c>
      <c r="BU104" s="161">
        <v>26600537.789999999</v>
      </c>
      <c r="BV104" s="161">
        <v>90829.06</v>
      </c>
      <c r="BW104" s="165">
        <v>5544115.1584999971</v>
      </c>
      <c r="BX104" s="161">
        <v>436612</v>
      </c>
    </row>
    <row r="105" spans="1:76" ht="14.45" x14ac:dyDescent="0.3">
      <c r="A105" s="164" t="s">
        <v>31</v>
      </c>
      <c r="B105" s="6" t="s">
        <v>32</v>
      </c>
      <c r="C105" s="6" t="s">
        <v>134</v>
      </c>
      <c r="D105" s="6" t="s">
        <v>44</v>
      </c>
      <c r="E105" s="6" t="s">
        <v>36</v>
      </c>
      <c r="F105" s="24" t="str">
        <f>+Tabela1[[#This Row],[WK]]&amp;Tabela1[[#This Row],[PK]]&amp;Tabela1[[#This Row],[GK]]</f>
        <v>021606</v>
      </c>
      <c r="G105" s="6" t="s">
        <v>140</v>
      </c>
      <c r="H105" s="7">
        <v>208849745.86699966</v>
      </c>
      <c r="I105" s="8">
        <v>1.371</v>
      </c>
      <c r="J105" s="7">
        <v>286333001.57999998</v>
      </c>
      <c r="K105" s="8">
        <v>7.0000000000000007E-2</v>
      </c>
      <c r="L105" s="7">
        <v>20043310.110600002</v>
      </c>
      <c r="M105" s="7">
        <v>11125873.110600002</v>
      </c>
      <c r="N105" s="9">
        <v>1.2476536823977564</v>
      </c>
      <c r="O105" s="7">
        <v>2068104</v>
      </c>
      <c r="P105" s="8">
        <v>1.2949999999999999</v>
      </c>
      <c r="Q105" s="7">
        <v>2678195</v>
      </c>
      <c r="R105" s="8">
        <v>1.6E-2</v>
      </c>
      <c r="S105" s="7">
        <v>42851.12</v>
      </c>
      <c r="T105" s="7">
        <v>-1485.8799999999974</v>
      </c>
      <c r="U105" s="9">
        <v>-3.3513318447346403E-2</v>
      </c>
      <c r="V105" s="7">
        <v>11124387.230600003</v>
      </c>
      <c r="W105" s="9">
        <v>1.2413153054964343</v>
      </c>
      <c r="X105" s="7">
        <v>14903275.588746026</v>
      </c>
      <c r="Y105" s="7">
        <v>0</v>
      </c>
      <c r="Z105" s="7">
        <v>21882.28</v>
      </c>
      <c r="AA105" s="7">
        <v>1410169.3087460264</v>
      </c>
      <c r="AB105" s="7">
        <v>9149456</v>
      </c>
      <c r="AC105" s="7">
        <v>4321768</v>
      </c>
      <c r="AD105" s="7">
        <v>4321768</v>
      </c>
      <c r="AE105" s="7">
        <v>-2399911.2718002866</v>
      </c>
      <c r="AF105" s="7">
        <v>20043310.110600002</v>
      </c>
      <c r="AG105" s="7">
        <v>42851.12</v>
      </c>
      <c r="AH105" s="7">
        <v>1921856.7281997134</v>
      </c>
      <c r="AI105" s="7">
        <v>7445481</v>
      </c>
      <c r="AJ105" s="7">
        <v>42358</v>
      </c>
      <c r="AK105" s="7">
        <v>0</v>
      </c>
      <c r="AL105" s="7">
        <v>0</v>
      </c>
      <c r="AM105" s="7">
        <v>1986267</v>
      </c>
      <c r="AN105" s="7">
        <v>0</v>
      </c>
      <c r="AO105" s="7">
        <v>-28092</v>
      </c>
      <c r="AP105" s="7">
        <v>7925192</v>
      </c>
      <c r="AQ105" s="7">
        <v>517176</v>
      </c>
      <c r="AR105" s="7">
        <v>8917437</v>
      </c>
      <c r="AS105" s="7">
        <v>44337</v>
      </c>
      <c r="AT105" s="7">
        <v>0</v>
      </c>
      <c r="AU105" s="7">
        <v>0</v>
      </c>
      <c r="AV105" s="7">
        <v>1873131</v>
      </c>
      <c r="AW105" s="7">
        <v>0</v>
      </c>
      <c r="AX105" s="7">
        <v>-17065</v>
      </c>
      <c r="AY105" s="7">
        <v>9038131</v>
      </c>
      <c r="AZ105" s="7">
        <v>231940</v>
      </c>
      <c r="BA105" s="7">
        <v>21882.28</v>
      </c>
      <c r="BB105" s="7">
        <v>0</v>
      </c>
      <c r="BC105" s="7">
        <v>19.63</v>
      </c>
      <c r="BD105" s="7">
        <v>0</v>
      </c>
      <c r="BE105" s="7">
        <v>339.72</v>
      </c>
      <c r="BF105" s="7">
        <v>0</v>
      </c>
      <c r="BG105" s="7">
        <v>456234.30874602642</v>
      </c>
      <c r="BH105" s="7">
        <v>5088</v>
      </c>
      <c r="BI105" s="7">
        <v>953935</v>
      </c>
      <c r="BJ105" s="7">
        <v>13129146.814166667</v>
      </c>
      <c r="BK105" s="7">
        <v>6398576.9733333327</v>
      </c>
      <c r="BL105" s="7">
        <v>8673223.6866666656</v>
      </c>
      <c r="BM105" s="7">
        <v>9575831.9900000002</v>
      </c>
      <c r="BN105" s="130">
        <v>1.5209999999999999</v>
      </c>
      <c r="BO105" s="131">
        <v>2.0223349999999999E-4</v>
      </c>
      <c r="BP105" s="161">
        <v>5124.6538527083439</v>
      </c>
      <c r="BQ105" s="162">
        <v>9149456</v>
      </c>
      <c r="BR105" s="161">
        <v>1702206</v>
      </c>
      <c r="BS105" s="163">
        <v>0</v>
      </c>
      <c r="BT105" s="163">
        <v>1282098.8299999982</v>
      </c>
      <c r="BU105" s="161">
        <v>20043310.109999999</v>
      </c>
      <c r="BV105" s="161">
        <v>42851.12</v>
      </c>
      <c r="BW105" s="165">
        <v>3203955.5599999982</v>
      </c>
      <c r="BX105" s="161">
        <v>1702206</v>
      </c>
    </row>
    <row r="106" spans="1:76" ht="14.45" x14ac:dyDescent="0.3">
      <c r="A106" s="164" t="s">
        <v>31</v>
      </c>
      <c r="B106" s="6" t="s">
        <v>32</v>
      </c>
      <c r="C106" s="6" t="s">
        <v>141</v>
      </c>
      <c r="D106" s="6" t="s">
        <v>33</v>
      </c>
      <c r="E106" s="6" t="s">
        <v>36</v>
      </c>
      <c r="F106" s="24" t="str">
        <f>+Tabela1[[#This Row],[WK]]&amp;Tabela1[[#This Row],[PK]]&amp;Tabela1[[#This Row],[GK]]</f>
        <v>021701</v>
      </c>
      <c r="G106" s="6" t="s">
        <v>142</v>
      </c>
      <c r="H106" s="7">
        <v>158443024.15419987</v>
      </c>
      <c r="I106" s="8">
        <v>1.371</v>
      </c>
      <c r="J106" s="7">
        <v>217225386.12</v>
      </c>
      <c r="K106" s="8">
        <v>7.0000000000000007E-2</v>
      </c>
      <c r="L106" s="7">
        <v>15205777.028400002</v>
      </c>
      <c r="M106" s="7">
        <v>9654471.028400002</v>
      </c>
      <c r="N106" s="9">
        <v>1.739135084320699</v>
      </c>
      <c r="O106" s="7">
        <v>3464854</v>
      </c>
      <c r="P106" s="8">
        <v>1.2949999999999999</v>
      </c>
      <c r="Q106" s="7">
        <v>4486986</v>
      </c>
      <c r="R106" s="8">
        <v>1.6E-2</v>
      </c>
      <c r="S106" s="7">
        <v>71791.775999999998</v>
      </c>
      <c r="T106" s="7">
        <v>-17599.224000000002</v>
      </c>
      <c r="U106" s="9">
        <v>-0.19687914890760816</v>
      </c>
      <c r="V106" s="7">
        <v>9636871.8044000026</v>
      </c>
      <c r="W106" s="9">
        <v>1.7084540801252048</v>
      </c>
      <c r="X106" s="7">
        <v>13832299.694878727</v>
      </c>
      <c r="Y106" s="7">
        <v>94936</v>
      </c>
      <c r="Z106" s="7">
        <v>3819.51</v>
      </c>
      <c r="AA106" s="7">
        <v>800956.18487872626</v>
      </c>
      <c r="AB106" s="7">
        <v>8723220</v>
      </c>
      <c r="AC106" s="7">
        <v>4209368</v>
      </c>
      <c r="AD106" s="7">
        <v>4209368</v>
      </c>
      <c r="AE106" s="7">
        <v>0</v>
      </c>
      <c r="AF106" s="7">
        <v>15205777.028400002</v>
      </c>
      <c r="AG106" s="7">
        <v>71791.775999999998</v>
      </c>
      <c r="AH106" s="7">
        <v>4209368</v>
      </c>
      <c r="AI106" s="7">
        <v>4634980</v>
      </c>
      <c r="AJ106" s="7">
        <v>115316</v>
      </c>
      <c r="AK106" s="7">
        <v>2311699</v>
      </c>
      <c r="AL106" s="7">
        <v>0</v>
      </c>
      <c r="AM106" s="7">
        <v>405543</v>
      </c>
      <c r="AN106" s="7">
        <v>0</v>
      </c>
      <c r="AO106" s="7">
        <v>0</v>
      </c>
      <c r="AP106" s="7">
        <v>8139942</v>
      </c>
      <c r="AQ106" s="7">
        <v>377937</v>
      </c>
      <c r="AR106" s="7">
        <v>5551306</v>
      </c>
      <c r="AS106" s="7">
        <v>89391</v>
      </c>
      <c r="AT106" s="7">
        <v>3726912</v>
      </c>
      <c r="AU106" s="7">
        <v>0</v>
      </c>
      <c r="AV106" s="7">
        <v>778323</v>
      </c>
      <c r="AW106" s="7">
        <v>0</v>
      </c>
      <c r="AX106" s="7">
        <v>0</v>
      </c>
      <c r="AY106" s="7">
        <v>8710064</v>
      </c>
      <c r="AZ106" s="7">
        <v>157330</v>
      </c>
      <c r="BA106" s="7">
        <v>3819.51</v>
      </c>
      <c r="BB106" s="7">
        <v>0</v>
      </c>
      <c r="BC106" s="7">
        <v>0</v>
      </c>
      <c r="BD106" s="7">
        <v>0</v>
      </c>
      <c r="BE106" s="7">
        <v>82.14</v>
      </c>
      <c r="BF106" s="7">
        <v>0</v>
      </c>
      <c r="BG106" s="7">
        <v>449509.1848787262</v>
      </c>
      <c r="BH106" s="7">
        <v>5013</v>
      </c>
      <c r="BI106" s="7">
        <v>351447</v>
      </c>
      <c r="BJ106" s="7">
        <v>4836958.9591666674</v>
      </c>
      <c r="BK106" s="7">
        <v>3479471.5033333339</v>
      </c>
      <c r="BL106" s="7">
        <v>410104.56666666665</v>
      </c>
      <c r="BM106" s="7">
        <v>4609740.6900000004</v>
      </c>
      <c r="BN106" s="130">
        <v>0.99399999999999999</v>
      </c>
      <c r="BO106" s="131">
        <v>1.86882E-4</v>
      </c>
      <c r="BP106" s="161">
        <v>4735.4523008333845</v>
      </c>
      <c r="BQ106" s="162">
        <v>8723220</v>
      </c>
      <c r="BR106" s="161">
        <v>280671</v>
      </c>
      <c r="BS106" s="163">
        <v>0</v>
      </c>
      <c r="BT106" s="163">
        <v>1307060.0300000012</v>
      </c>
      <c r="BU106" s="161">
        <v>15205777.029999999</v>
      </c>
      <c r="BV106" s="161">
        <v>71791.78</v>
      </c>
      <c r="BW106" s="165">
        <v>5516428.0300000012</v>
      </c>
      <c r="BX106" s="161">
        <v>280671</v>
      </c>
    </row>
    <row r="107" spans="1:76" ht="14.45" x14ac:dyDescent="0.3">
      <c r="A107" s="164" t="s">
        <v>31</v>
      </c>
      <c r="B107" s="6" t="s">
        <v>32</v>
      </c>
      <c r="C107" s="6" t="s">
        <v>141</v>
      </c>
      <c r="D107" s="6" t="s">
        <v>32</v>
      </c>
      <c r="E107" s="6" t="s">
        <v>36</v>
      </c>
      <c r="F107" s="24" t="str">
        <f>+Tabela1[[#This Row],[WK]]&amp;Tabela1[[#This Row],[PK]]&amp;Tabela1[[#This Row],[GK]]</f>
        <v>021702</v>
      </c>
      <c r="G107" s="6" t="s">
        <v>143</v>
      </c>
      <c r="H107" s="7">
        <v>105664030.1763996</v>
      </c>
      <c r="I107" s="8">
        <v>1.371</v>
      </c>
      <c r="J107" s="7">
        <v>144865385.37</v>
      </c>
      <c r="K107" s="8">
        <v>7.0000000000000007E-2</v>
      </c>
      <c r="L107" s="7">
        <v>10140576.975900002</v>
      </c>
      <c r="M107" s="7">
        <v>6784797.9759000018</v>
      </c>
      <c r="N107" s="9">
        <v>2.0218250295683959</v>
      </c>
      <c r="O107" s="7">
        <v>14543609</v>
      </c>
      <c r="P107" s="8">
        <v>1.2949999999999999</v>
      </c>
      <c r="Q107" s="7">
        <v>18833974</v>
      </c>
      <c r="R107" s="8">
        <v>1.6E-2</v>
      </c>
      <c r="S107" s="7">
        <v>301343.58400000003</v>
      </c>
      <c r="T107" s="7">
        <v>-7522.4159999999683</v>
      </c>
      <c r="U107" s="9">
        <v>-2.4354950043060642E-2</v>
      </c>
      <c r="V107" s="7">
        <v>6777275.5599000026</v>
      </c>
      <c r="W107" s="9">
        <v>1.84936755399227</v>
      </c>
      <c r="X107" s="7">
        <v>10147619.519873749</v>
      </c>
      <c r="Y107" s="7">
        <v>783763</v>
      </c>
      <c r="Z107" s="7">
        <v>13615.2</v>
      </c>
      <c r="AA107" s="7">
        <v>486380.31987375073</v>
      </c>
      <c r="AB107" s="7">
        <v>6781786</v>
      </c>
      <c r="AC107" s="7">
        <v>2082075</v>
      </c>
      <c r="AD107" s="7">
        <v>3370343.9599737488</v>
      </c>
      <c r="AE107" s="7">
        <v>0</v>
      </c>
      <c r="AF107" s="7">
        <v>10140576.975900002</v>
      </c>
      <c r="AG107" s="7">
        <v>301343.58400000003</v>
      </c>
      <c r="AH107" s="7">
        <v>3370343.9599737488</v>
      </c>
      <c r="AI107" s="7">
        <v>2801857</v>
      </c>
      <c r="AJ107" s="7">
        <v>398383</v>
      </c>
      <c r="AK107" s="7">
        <v>2657522</v>
      </c>
      <c r="AL107" s="7">
        <v>0</v>
      </c>
      <c r="AM107" s="7">
        <v>215416</v>
      </c>
      <c r="AN107" s="7">
        <v>0</v>
      </c>
      <c r="AO107" s="7">
        <v>0</v>
      </c>
      <c r="AP107" s="7">
        <v>5831857</v>
      </c>
      <c r="AQ107" s="7">
        <v>262566</v>
      </c>
      <c r="AR107" s="7">
        <v>3355779</v>
      </c>
      <c r="AS107" s="7">
        <v>308866</v>
      </c>
      <c r="AT107" s="7">
        <v>2926533</v>
      </c>
      <c r="AU107" s="7">
        <v>0</v>
      </c>
      <c r="AV107" s="7">
        <v>289999</v>
      </c>
      <c r="AW107" s="7">
        <v>0</v>
      </c>
      <c r="AX107" s="7">
        <v>0</v>
      </c>
      <c r="AY107" s="7">
        <v>6470811</v>
      </c>
      <c r="AZ107" s="7">
        <v>107049</v>
      </c>
      <c r="BA107" s="7">
        <v>13615.2</v>
      </c>
      <c r="BB107" s="7">
        <v>0</v>
      </c>
      <c r="BC107" s="7">
        <v>0</v>
      </c>
      <c r="BD107" s="7">
        <v>0</v>
      </c>
      <c r="BE107" s="7">
        <v>292.8</v>
      </c>
      <c r="BF107" s="7">
        <v>0</v>
      </c>
      <c r="BG107" s="7">
        <v>357150.31987375073</v>
      </c>
      <c r="BH107" s="7">
        <v>3983</v>
      </c>
      <c r="BI107" s="7">
        <v>129230</v>
      </c>
      <c r="BJ107" s="7">
        <v>1778509.1249999998</v>
      </c>
      <c r="BK107" s="7">
        <v>1294782.5433333332</v>
      </c>
      <c r="BL107" s="7">
        <v>16416.666666666668</v>
      </c>
      <c r="BM107" s="7">
        <v>1902072.9933333334</v>
      </c>
      <c r="BN107" s="130">
        <v>0.94299999999999995</v>
      </c>
      <c r="BO107" s="131">
        <v>1.5089610000000001E-4</v>
      </c>
      <c r="BP107" s="161">
        <v>3823.9802860310997</v>
      </c>
      <c r="BQ107" s="162">
        <v>6781786</v>
      </c>
      <c r="BR107" s="161">
        <v>216472</v>
      </c>
      <c r="BS107" s="163">
        <v>0</v>
      </c>
      <c r="BT107" s="163">
        <v>863244.48012624867</v>
      </c>
      <c r="BU107" s="161">
        <v>10140576.98</v>
      </c>
      <c r="BV107" s="161">
        <v>301343.58</v>
      </c>
      <c r="BW107" s="165">
        <v>4233588.4401262486</v>
      </c>
      <c r="BX107" s="161">
        <v>216472</v>
      </c>
    </row>
    <row r="108" spans="1:76" ht="14.45" x14ac:dyDescent="0.3">
      <c r="A108" s="164" t="s">
        <v>31</v>
      </c>
      <c r="B108" s="6" t="s">
        <v>32</v>
      </c>
      <c r="C108" s="6" t="s">
        <v>141</v>
      </c>
      <c r="D108" s="6" t="s">
        <v>37</v>
      </c>
      <c r="E108" s="6" t="s">
        <v>36</v>
      </c>
      <c r="F108" s="24" t="str">
        <f>+Tabela1[[#This Row],[WK]]&amp;Tabela1[[#This Row],[PK]]&amp;Tabela1[[#This Row],[GK]]</f>
        <v>021703</v>
      </c>
      <c r="G108" s="6" t="s">
        <v>144</v>
      </c>
      <c r="H108" s="7">
        <v>123430534.16199979</v>
      </c>
      <c r="I108" s="8">
        <v>1.371</v>
      </c>
      <c r="J108" s="7">
        <v>169223262.32999998</v>
      </c>
      <c r="K108" s="8">
        <v>7.0000000000000007E-2</v>
      </c>
      <c r="L108" s="7">
        <v>11845628.3631</v>
      </c>
      <c r="M108" s="7">
        <v>7975102.3630999997</v>
      </c>
      <c r="N108" s="9">
        <v>2.0604699110921874</v>
      </c>
      <c r="O108" s="7">
        <v>3150751</v>
      </c>
      <c r="P108" s="8">
        <v>1.2949999999999999</v>
      </c>
      <c r="Q108" s="7">
        <v>4080223</v>
      </c>
      <c r="R108" s="8">
        <v>1.6E-2</v>
      </c>
      <c r="S108" s="7">
        <v>65283.567999999999</v>
      </c>
      <c r="T108" s="7">
        <v>21829.567999999999</v>
      </c>
      <c r="U108" s="9">
        <v>0.50236038109264969</v>
      </c>
      <c r="V108" s="7">
        <v>7996931.9310999997</v>
      </c>
      <c r="W108" s="9">
        <v>2.0431713833744678</v>
      </c>
      <c r="X108" s="7">
        <v>9937380.3790371902</v>
      </c>
      <c r="Y108" s="7">
        <v>816127</v>
      </c>
      <c r="Z108" s="7">
        <v>131653.59</v>
      </c>
      <c r="AA108" s="7">
        <v>545371.78903719108</v>
      </c>
      <c r="AB108" s="7">
        <v>5879806</v>
      </c>
      <c r="AC108" s="7">
        <v>2564422</v>
      </c>
      <c r="AD108" s="7">
        <v>2564422</v>
      </c>
      <c r="AE108" s="7">
        <v>0</v>
      </c>
      <c r="AF108" s="7">
        <v>11845628.3631</v>
      </c>
      <c r="AG108" s="7">
        <v>65283.567999999999</v>
      </c>
      <c r="AH108" s="7">
        <v>2564422</v>
      </c>
      <c r="AI108" s="7">
        <v>3231638</v>
      </c>
      <c r="AJ108" s="7">
        <v>43159</v>
      </c>
      <c r="AK108" s="7">
        <v>5244192</v>
      </c>
      <c r="AL108" s="7">
        <v>0</v>
      </c>
      <c r="AM108" s="7">
        <v>248063</v>
      </c>
      <c r="AN108" s="7">
        <v>0</v>
      </c>
      <c r="AO108" s="7">
        <v>0</v>
      </c>
      <c r="AP108" s="7">
        <v>4475095</v>
      </c>
      <c r="AQ108" s="7">
        <v>358045</v>
      </c>
      <c r="AR108" s="7">
        <v>3870526</v>
      </c>
      <c r="AS108" s="7">
        <v>43454</v>
      </c>
      <c r="AT108" s="7">
        <v>3917169</v>
      </c>
      <c r="AU108" s="7">
        <v>0</v>
      </c>
      <c r="AV108" s="7">
        <v>283221</v>
      </c>
      <c r="AW108" s="7">
        <v>0</v>
      </c>
      <c r="AX108" s="7">
        <v>0</v>
      </c>
      <c r="AY108" s="7">
        <v>5104936</v>
      </c>
      <c r="AZ108" s="7">
        <v>147598</v>
      </c>
      <c r="BA108" s="7">
        <v>131653.59</v>
      </c>
      <c r="BB108" s="7">
        <v>0</v>
      </c>
      <c r="BC108" s="7">
        <v>0</v>
      </c>
      <c r="BD108" s="7">
        <v>1259.98</v>
      </c>
      <c r="BE108" s="7">
        <v>311.3</v>
      </c>
      <c r="BF108" s="7">
        <v>0</v>
      </c>
      <c r="BG108" s="7">
        <v>403867.78903719102</v>
      </c>
      <c r="BH108" s="7">
        <v>4504</v>
      </c>
      <c r="BI108" s="7">
        <v>141504</v>
      </c>
      <c r="BJ108" s="7">
        <v>1947549.4725000004</v>
      </c>
      <c r="BK108" s="7">
        <v>1528230.176666667</v>
      </c>
      <c r="BL108" s="7">
        <v>80980.756666666668</v>
      </c>
      <c r="BM108" s="7">
        <v>1515315.6700000002</v>
      </c>
      <c r="BN108" s="130">
        <v>0.94599999999999995</v>
      </c>
      <c r="BO108" s="131">
        <v>1.6631750000000001E-4</v>
      </c>
      <c r="BP108" s="161">
        <v>4215.1828741624868</v>
      </c>
      <c r="BQ108" s="162">
        <v>5879806</v>
      </c>
      <c r="BR108" s="161">
        <v>251376</v>
      </c>
      <c r="BS108" s="163">
        <v>0</v>
      </c>
      <c r="BT108" s="163">
        <v>504774.0689000003</v>
      </c>
      <c r="BU108" s="161">
        <v>11845628.359999999</v>
      </c>
      <c r="BV108" s="161">
        <v>65283.57</v>
      </c>
      <c r="BW108" s="165">
        <v>3069196.0689000003</v>
      </c>
      <c r="BX108" s="161">
        <v>251376</v>
      </c>
    </row>
    <row r="109" spans="1:76" ht="14.45" x14ac:dyDescent="0.3">
      <c r="A109" s="164" t="s">
        <v>31</v>
      </c>
      <c r="B109" s="6" t="s">
        <v>32</v>
      </c>
      <c r="C109" s="6" t="s">
        <v>141</v>
      </c>
      <c r="D109" s="6" t="s">
        <v>39</v>
      </c>
      <c r="E109" s="6" t="s">
        <v>40</v>
      </c>
      <c r="F109" s="24" t="str">
        <f>+Tabela1[[#This Row],[WK]]&amp;Tabela1[[#This Row],[PK]]&amp;Tabela1[[#This Row],[GK]]</f>
        <v>021704</v>
      </c>
      <c r="G109" s="6" t="s">
        <v>145</v>
      </c>
      <c r="H109" s="7">
        <v>792840698.68119907</v>
      </c>
      <c r="I109" s="8">
        <v>1.371</v>
      </c>
      <c r="J109" s="7">
        <v>1086984597.8899999</v>
      </c>
      <c r="K109" s="8">
        <v>7.0000000000000007E-2</v>
      </c>
      <c r="L109" s="7">
        <v>76088921.852300003</v>
      </c>
      <c r="M109" s="7">
        <v>43888647.852300003</v>
      </c>
      <c r="N109" s="9">
        <v>1.362989887983562</v>
      </c>
      <c r="O109" s="7">
        <v>150286853</v>
      </c>
      <c r="P109" s="8">
        <v>1.2949999999999999</v>
      </c>
      <c r="Q109" s="7">
        <v>194621475</v>
      </c>
      <c r="R109" s="8">
        <v>1.6E-2</v>
      </c>
      <c r="S109" s="7">
        <v>3113943.6</v>
      </c>
      <c r="T109" s="7">
        <v>65627.600000000093</v>
      </c>
      <c r="U109" s="9">
        <v>2.1529132806441358E-2</v>
      </c>
      <c r="V109" s="7">
        <v>43954275.452299997</v>
      </c>
      <c r="W109" s="9">
        <v>1.2469796792524181</v>
      </c>
      <c r="X109" s="7">
        <v>43489297.796046183</v>
      </c>
      <c r="Y109" s="7">
        <v>0</v>
      </c>
      <c r="Z109" s="7">
        <v>63179.549999999996</v>
      </c>
      <c r="AA109" s="7">
        <v>3324389.2460461855</v>
      </c>
      <c r="AB109" s="7">
        <v>40101729</v>
      </c>
      <c r="AC109" s="7">
        <v>0</v>
      </c>
      <c r="AD109" s="7">
        <v>0</v>
      </c>
      <c r="AE109" s="7">
        <v>0</v>
      </c>
      <c r="AF109" s="7">
        <v>76088921.852300003</v>
      </c>
      <c r="AG109" s="7">
        <v>3113943.6</v>
      </c>
      <c r="AH109" s="7">
        <v>0</v>
      </c>
      <c r="AI109" s="7">
        <v>26885138</v>
      </c>
      <c r="AJ109" s="7">
        <v>3211948</v>
      </c>
      <c r="AK109" s="7">
        <v>0</v>
      </c>
      <c r="AL109" s="7">
        <v>811454</v>
      </c>
      <c r="AM109" s="7">
        <v>989563</v>
      </c>
      <c r="AN109" s="7">
        <v>0</v>
      </c>
      <c r="AO109" s="7">
        <v>0</v>
      </c>
      <c r="AP109" s="7">
        <v>30808520</v>
      </c>
      <c r="AQ109" s="7">
        <v>2442665</v>
      </c>
      <c r="AR109" s="7">
        <v>32200274</v>
      </c>
      <c r="AS109" s="7">
        <v>3048316</v>
      </c>
      <c r="AT109" s="7">
        <v>0</v>
      </c>
      <c r="AU109" s="7">
        <v>827756</v>
      </c>
      <c r="AV109" s="7">
        <v>1071044</v>
      </c>
      <c r="AW109" s="7">
        <v>0</v>
      </c>
      <c r="AX109" s="7">
        <v>0</v>
      </c>
      <c r="AY109" s="7">
        <v>35661946</v>
      </c>
      <c r="AZ109" s="7">
        <v>1089957</v>
      </c>
      <c r="BA109" s="7">
        <v>63179.549999999996</v>
      </c>
      <c r="BB109" s="7">
        <v>0</v>
      </c>
      <c r="BC109" s="7">
        <v>0</v>
      </c>
      <c r="BD109" s="7">
        <v>0.17</v>
      </c>
      <c r="BE109" s="7">
        <v>1358.36</v>
      </c>
      <c r="BF109" s="7">
        <v>0</v>
      </c>
      <c r="BG109" s="7">
        <v>1923393.2460461857</v>
      </c>
      <c r="BH109" s="7">
        <v>21450</v>
      </c>
      <c r="BI109" s="7">
        <v>1400996</v>
      </c>
      <c r="BJ109" s="7">
        <v>19281908.254999999</v>
      </c>
      <c r="BK109" s="7">
        <v>15077149.27</v>
      </c>
      <c r="BL109" s="7">
        <v>4993118.1499999994</v>
      </c>
      <c r="BM109" s="7">
        <v>6832799.6400000006</v>
      </c>
      <c r="BN109" s="130">
        <v>1.06</v>
      </c>
      <c r="BO109" s="131">
        <v>9.3676209999999998E-4</v>
      </c>
      <c r="BP109" s="161">
        <v>23739.293628116146</v>
      </c>
      <c r="BQ109" s="162">
        <v>40101729</v>
      </c>
      <c r="BR109" s="161">
        <v>1071918</v>
      </c>
      <c r="BS109" s="163">
        <v>0</v>
      </c>
      <c r="BT109" s="163">
        <v>0</v>
      </c>
      <c r="BU109" s="161">
        <v>76088921.849999994</v>
      </c>
      <c r="BV109" s="161">
        <v>3113943.6</v>
      </c>
      <c r="BW109" s="165">
        <v>0</v>
      </c>
      <c r="BX109" s="161">
        <v>1071918</v>
      </c>
    </row>
    <row r="110" spans="1:76" ht="14.45" x14ac:dyDescent="0.3">
      <c r="A110" s="164" t="s">
        <v>31</v>
      </c>
      <c r="B110" s="6" t="s">
        <v>32</v>
      </c>
      <c r="C110" s="6" t="s">
        <v>141</v>
      </c>
      <c r="D110" s="6" t="s">
        <v>42</v>
      </c>
      <c r="E110" s="6" t="s">
        <v>40</v>
      </c>
      <c r="F110" s="24" t="str">
        <f>+Tabela1[[#This Row],[WK]]&amp;Tabela1[[#This Row],[PK]]&amp;Tabela1[[#This Row],[GK]]</f>
        <v>021705</v>
      </c>
      <c r="G110" s="6" t="s">
        <v>146</v>
      </c>
      <c r="H110" s="7">
        <v>191624547.34100002</v>
      </c>
      <c r="I110" s="8">
        <v>1.371</v>
      </c>
      <c r="J110" s="7">
        <v>262717254.40000001</v>
      </c>
      <c r="K110" s="8">
        <v>7.0000000000000007E-2</v>
      </c>
      <c r="L110" s="7">
        <v>18390207.808000002</v>
      </c>
      <c r="M110" s="7">
        <v>12129034.808000002</v>
      </c>
      <c r="N110" s="9">
        <v>1.9371825068561437</v>
      </c>
      <c r="O110" s="7">
        <v>1195478</v>
      </c>
      <c r="P110" s="8">
        <v>1.2949999999999999</v>
      </c>
      <c r="Q110" s="7">
        <v>1548144</v>
      </c>
      <c r="R110" s="8">
        <v>1.6E-2</v>
      </c>
      <c r="S110" s="7">
        <v>24770.304</v>
      </c>
      <c r="T110" s="7">
        <v>-16850.696</v>
      </c>
      <c r="U110" s="9">
        <v>-0.40486043103241154</v>
      </c>
      <c r="V110" s="7">
        <v>12112184.112000003</v>
      </c>
      <c r="W110" s="9">
        <v>1.9217166405882857</v>
      </c>
      <c r="X110" s="7">
        <v>18985971.655081943</v>
      </c>
      <c r="Y110" s="7">
        <v>3865833</v>
      </c>
      <c r="Z110" s="7">
        <v>6347.25</v>
      </c>
      <c r="AA110" s="7">
        <v>1002825.4050819431</v>
      </c>
      <c r="AB110" s="7">
        <v>12764472</v>
      </c>
      <c r="AC110" s="7">
        <v>1346494</v>
      </c>
      <c r="AD110" s="7">
        <v>6873787.5430819411</v>
      </c>
      <c r="AE110" s="7">
        <v>0</v>
      </c>
      <c r="AF110" s="7">
        <v>18390207.808000002</v>
      </c>
      <c r="AG110" s="7">
        <v>24770.304</v>
      </c>
      <c r="AH110" s="7">
        <v>6873787.5430819411</v>
      </c>
      <c r="AI110" s="7">
        <v>5227673</v>
      </c>
      <c r="AJ110" s="7">
        <v>45918</v>
      </c>
      <c r="AK110" s="7">
        <v>6043847</v>
      </c>
      <c r="AL110" s="7">
        <v>0</v>
      </c>
      <c r="AM110" s="7">
        <v>407064</v>
      </c>
      <c r="AN110" s="7">
        <v>0</v>
      </c>
      <c r="AO110" s="7">
        <v>0</v>
      </c>
      <c r="AP110" s="7">
        <v>10826597</v>
      </c>
      <c r="AQ110" s="7">
        <v>668351</v>
      </c>
      <c r="AR110" s="7">
        <v>6261173</v>
      </c>
      <c r="AS110" s="7">
        <v>41621</v>
      </c>
      <c r="AT110" s="7">
        <v>5916054</v>
      </c>
      <c r="AU110" s="7">
        <v>0</v>
      </c>
      <c r="AV110" s="7">
        <v>738177</v>
      </c>
      <c r="AW110" s="7">
        <v>0</v>
      </c>
      <c r="AX110" s="7">
        <v>0</v>
      </c>
      <c r="AY110" s="7">
        <v>11430441</v>
      </c>
      <c r="AZ110" s="7">
        <v>272489</v>
      </c>
      <c r="BA110" s="7">
        <v>6347.25</v>
      </c>
      <c r="BB110" s="7">
        <v>0</v>
      </c>
      <c r="BC110" s="7">
        <v>0</v>
      </c>
      <c r="BD110" s="7">
        <v>0</v>
      </c>
      <c r="BE110" s="7">
        <v>136.5</v>
      </c>
      <c r="BF110" s="7">
        <v>0</v>
      </c>
      <c r="BG110" s="7">
        <v>612616.40508194314</v>
      </c>
      <c r="BH110" s="7">
        <v>6832</v>
      </c>
      <c r="BI110" s="7">
        <v>390209</v>
      </c>
      <c r="BJ110" s="7">
        <v>5370473.6974999988</v>
      </c>
      <c r="BK110" s="7">
        <v>3602645.8499999987</v>
      </c>
      <c r="BL110" s="7">
        <v>1246788.6700000002</v>
      </c>
      <c r="BM110" s="7">
        <v>4577734.0500000007</v>
      </c>
      <c r="BN110" s="130">
        <v>0.84799999999999998</v>
      </c>
      <c r="BO110" s="131">
        <v>2.7864699999999998E-4</v>
      </c>
      <c r="BP110" s="161">
        <v>7061.656948929226</v>
      </c>
      <c r="BQ110" s="162">
        <v>12764472</v>
      </c>
      <c r="BR110" s="161">
        <v>378427</v>
      </c>
      <c r="BS110" s="163">
        <v>0</v>
      </c>
      <c r="BT110" s="163">
        <v>1749616.1799999997</v>
      </c>
      <c r="BU110" s="161">
        <v>18390207.809999999</v>
      </c>
      <c r="BV110" s="161">
        <v>24770.3</v>
      </c>
      <c r="BW110" s="165">
        <v>8623403.7199999988</v>
      </c>
      <c r="BX110" s="161">
        <v>378427</v>
      </c>
    </row>
    <row r="111" spans="1:76" ht="14.45" x14ac:dyDescent="0.3">
      <c r="A111" s="164" t="s">
        <v>31</v>
      </c>
      <c r="B111" s="6" t="s">
        <v>32</v>
      </c>
      <c r="C111" s="6" t="s">
        <v>147</v>
      </c>
      <c r="D111" s="6" t="s">
        <v>33</v>
      </c>
      <c r="E111" s="6" t="s">
        <v>36</v>
      </c>
      <c r="F111" s="24" t="str">
        <f>+Tabela1[[#This Row],[WK]]&amp;Tabela1[[#This Row],[PK]]&amp;Tabela1[[#This Row],[GK]]</f>
        <v>021801</v>
      </c>
      <c r="G111" s="6" t="s">
        <v>148</v>
      </c>
      <c r="H111" s="7">
        <v>219306684.34619939</v>
      </c>
      <c r="I111" s="8">
        <v>1.371</v>
      </c>
      <c r="J111" s="7">
        <v>300669464.24000001</v>
      </c>
      <c r="K111" s="8">
        <v>7.0000000000000007E-2</v>
      </c>
      <c r="L111" s="7">
        <v>21046862.496800002</v>
      </c>
      <c r="M111" s="7">
        <v>12906715.496800002</v>
      </c>
      <c r="N111" s="9">
        <v>1.5855629507427815</v>
      </c>
      <c r="O111" s="7">
        <v>5880286</v>
      </c>
      <c r="P111" s="8">
        <v>1.2949999999999999</v>
      </c>
      <c r="Q111" s="7">
        <v>7614970</v>
      </c>
      <c r="R111" s="8">
        <v>1.6E-2</v>
      </c>
      <c r="S111" s="7">
        <v>121839.52</v>
      </c>
      <c r="T111" s="7">
        <v>-10301.479999999996</v>
      </c>
      <c r="U111" s="9">
        <v>-7.7958241575286968E-2</v>
      </c>
      <c r="V111" s="7">
        <v>12896414.016800001</v>
      </c>
      <c r="W111" s="9">
        <v>1.5589899694981608</v>
      </c>
      <c r="X111" s="7">
        <v>18508439.35521869</v>
      </c>
      <c r="Y111" s="7">
        <v>0</v>
      </c>
      <c r="Z111" s="7">
        <v>1597.2749999999999</v>
      </c>
      <c r="AA111" s="7">
        <v>1262434.0802186909</v>
      </c>
      <c r="AB111" s="7">
        <v>12308585</v>
      </c>
      <c r="AC111" s="7">
        <v>4935823</v>
      </c>
      <c r="AD111" s="7">
        <v>5612025.3384186886</v>
      </c>
      <c r="AE111" s="7">
        <v>0</v>
      </c>
      <c r="AF111" s="7">
        <v>21046862.496800002</v>
      </c>
      <c r="AG111" s="7">
        <v>121839.52</v>
      </c>
      <c r="AH111" s="7">
        <v>5612025.3384186886</v>
      </c>
      <c r="AI111" s="7">
        <v>6796495</v>
      </c>
      <c r="AJ111" s="7">
        <v>108876</v>
      </c>
      <c r="AK111" s="7">
        <v>4976421</v>
      </c>
      <c r="AL111" s="7">
        <v>0</v>
      </c>
      <c r="AM111" s="7">
        <v>484283</v>
      </c>
      <c r="AN111" s="7">
        <v>0</v>
      </c>
      <c r="AO111" s="7">
        <v>0</v>
      </c>
      <c r="AP111" s="7">
        <v>11258150</v>
      </c>
      <c r="AQ111" s="7">
        <v>529112</v>
      </c>
      <c r="AR111" s="7">
        <v>8140147</v>
      </c>
      <c r="AS111" s="7">
        <v>132141</v>
      </c>
      <c r="AT111" s="7">
        <v>4312929</v>
      </c>
      <c r="AU111" s="7">
        <v>0</v>
      </c>
      <c r="AV111" s="7">
        <v>826051</v>
      </c>
      <c r="AW111" s="7">
        <v>0</v>
      </c>
      <c r="AX111" s="7">
        <v>0</v>
      </c>
      <c r="AY111" s="7">
        <v>12488262</v>
      </c>
      <c r="AZ111" s="7">
        <v>214099</v>
      </c>
      <c r="BA111" s="7">
        <v>1597.2749999999999</v>
      </c>
      <c r="BB111" s="7">
        <v>0</v>
      </c>
      <c r="BC111" s="7">
        <v>0</v>
      </c>
      <c r="BD111" s="7">
        <v>0.08</v>
      </c>
      <c r="BE111" s="7">
        <v>34.19</v>
      </c>
      <c r="BF111" s="7">
        <v>0</v>
      </c>
      <c r="BG111" s="7">
        <v>642207.08021869091</v>
      </c>
      <c r="BH111" s="7">
        <v>7162</v>
      </c>
      <c r="BI111" s="7">
        <v>620227</v>
      </c>
      <c r="BJ111" s="7">
        <v>8536170.3516666684</v>
      </c>
      <c r="BK111" s="7">
        <v>6753231.8733333349</v>
      </c>
      <c r="BL111" s="7">
        <v>2236089.2933333335</v>
      </c>
      <c r="BM111" s="7">
        <v>2659575.3266666662</v>
      </c>
      <c r="BN111" s="130">
        <v>1.0389999999999999</v>
      </c>
      <c r="BO111" s="131">
        <v>2.597333E-4</v>
      </c>
      <c r="BP111" s="161">
        <v>6582.4087655150715</v>
      </c>
      <c r="BQ111" s="162">
        <v>12308585</v>
      </c>
      <c r="BR111" s="161">
        <v>401943</v>
      </c>
      <c r="BS111" s="163">
        <v>0</v>
      </c>
      <c r="BT111" s="163">
        <v>1734844.2800000012</v>
      </c>
      <c r="BU111" s="161">
        <v>21046862.5</v>
      </c>
      <c r="BV111" s="161">
        <v>121839.52</v>
      </c>
      <c r="BW111" s="165">
        <v>7346869.620000001</v>
      </c>
      <c r="BX111" s="161">
        <v>401943</v>
      </c>
    </row>
    <row r="112" spans="1:76" ht="14.45" x14ac:dyDescent="0.3">
      <c r="A112" s="164" t="s">
        <v>31</v>
      </c>
      <c r="B112" s="6" t="s">
        <v>32</v>
      </c>
      <c r="C112" s="6" t="s">
        <v>147</v>
      </c>
      <c r="D112" s="6" t="s">
        <v>32</v>
      </c>
      <c r="E112" s="6" t="s">
        <v>36</v>
      </c>
      <c r="F112" s="24" t="str">
        <f>+Tabela1[[#This Row],[WK]]&amp;Tabela1[[#This Row],[PK]]&amp;Tabela1[[#This Row],[GK]]</f>
        <v>021802</v>
      </c>
      <c r="G112" s="6" t="s">
        <v>149</v>
      </c>
      <c r="H112" s="7">
        <v>198459782.79480016</v>
      </c>
      <c r="I112" s="8">
        <v>1.371</v>
      </c>
      <c r="J112" s="7">
        <v>272088362.21000004</v>
      </c>
      <c r="K112" s="8">
        <v>7.0000000000000007E-2</v>
      </c>
      <c r="L112" s="7">
        <v>19046185.354700003</v>
      </c>
      <c r="M112" s="7">
        <v>12019838.354700003</v>
      </c>
      <c r="N112" s="9">
        <v>1.7106810060334343</v>
      </c>
      <c r="O112" s="7">
        <v>7702358</v>
      </c>
      <c r="P112" s="8">
        <v>1.2949999999999999</v>
      </c>
      <c r="Q112" s="7">
        <v>9974554</v>
      </c>
      <c r="R112" s="8">
        <v>1.6E-2</v>
      </c>
      <c r="S112" s="7">
        <v>159592.864</v>
      </c>
      <c r="T112" s="7">
        <v>-8298.1359999999986</v>
      </c>
      <c r="U112" s="9">
        <v>-4.9425734553966552E-2</v>
      </c>
      <c r="V112" s="7">
        <v>12011540.218700003</v>
      </c>
      <c r="W112" s="9">
        <v>1.6696056230972625</v>
      </c>
      <c r="X112" s="7">
        <v>10770691.750909645</v>
      </c>
      <c r="Y112" s="7">
        <v>0</v>
      </c>
      <c r="Z112" s="7">
        <v>3485.64</v>
      </c>
      <c r="AA112" s="7">
        <v>765588.11090964568</v>
      </c>
      <c r="AB112" s="7">
        <v>8842450</v>
      </c>
      <c r="AC112" s="7">
        <v>1159168</v>
      </c>
      <c r="AD112" s="7">
        <v>1159168</v>
      </c>
      <c r="AE112" s="7">
        <v>0</v>
      </c>
      <c r="AF112" s="7">
        <v>19046185.354700003</v>
      </c>
      <c r="AG112" s="7">
        <v>159592.864</v>
      </c>
      <c r="AH112" s="7">
        <v>1159168</v>
      </c>
      <c r="AI112" s="7">
        <v>5866544</v>
      </c>
      <c r="AJ112" s="7">
        <v>226152</v>
      </c>
      <c r="AK112" s="7">
        <v>2585342</v>
      </c>
      <c r="AL112" s="7">
        <v>0</v>
      </c>
      <c r="AM112" s="7">
        <v>362369</v>
      </c>
      <c r="AN112" s="7">
        <v>0</v>
      </c>
      <c r="AO112" s="7">
        <v>0</v>
      </c>
      <c r="AP112" s="7">
        <v>6896379</v>
      </c>
      <c r="AQ112" s="7">
        <v>477394</v>
      </c>
      <c r="AR112" s="7">
        <v>7026347</v>
      </c>
      <c r="AS112" s="7">
        <v>167891</v>
      </c>
      <c r="AT112" s="7">
        <v>4072019</v>
      </c>
      <c r="AU112" s="7">
        <v>0</v>
      </c>
      <c r="AV112" s="7">
        <v>682932</v>
      </c>
      <c r="AW112" s="7">
        <v>0</v>
      </c>
      <c r="AX112" s="7">
        <v>0</v>
      </c>
      <c r="AY112" s="7">
        <v>7722197</v>
      </c>
      <c r="AZ112" s="7">
        <v>194635</v>
      </c>
      <c r="BA112" s="7">
        <v>3485.64</v>
      </c>
      <c r="BB112" s="7">
        <v>0</v>
      </c>
      <c r="BC112" s="7">
        <v>0</v>
      </c>
      <c r="BD112" s="7">
        <v>0.51</v>
      </c>
      <c r="BE112" s="7">
        <v>73.94</v>
      </c>
      <c r="BF112" s="7">
        <v>0</v>
      </c>
      <c r="BG112" s="7">
        <v>511739.11090964574</v>
      </c>
      <c r="BH112" s="7">
        <v>5707</v>
      </c>
      <c r="BI112" s="7">
        <v>253849</v>
      </c>
      <c r="BJ112" s="7">
        <v>3493731.0141666657</v>
      </c>
      <c r="BK112" s="7">
        <v>1544973.419999999</v>
      </c>
      <c r="BL112" s="7">
        <v>1808750.4266666665</v>
      </c>
      <c r="BM112" s="7">
        <v>4177529.5233333334</v>
      </c>
      <c r="BN112" s="130">
        <v>1.0369999999999999</v>
      </c>
      <c r="BO112" s="131">
        <v>1.9974780000000001E-4</v>
      </c>
      <c r="BP112" s="161">
        <v>5061.6212106309085</v>
      </c>
      <c r="BQ112" s="162">
        <v>8842450</v>
      </c>
      <c r="BR112" s="161">
        <v>297292</v>
      </c>
      <c r="BS112" s="163">
        <v>0</v>
      </c>
      <c r="BT112" s="163">
        <v>1298366.7812999971</v>
      </c>
      <c r="BU112" s="161">
        <v>19046185.350000001</v>
      </c>
      <c r="BV112" s="161">
        <v>159592.85999999999</v>
      </c>
      <c r="BW112" s="165">
        <v>2457534.7812999971</v>
      </c>
      <c r="BX112" s="161">
        <v>297292</v>
      </c>
    </row>
    <row r="113" spans="1:76" ht="14.45" x14ac:dyDescent="0.3">
      <c r="A113" s="164" t="s">
        <v>31</v>
      </c>
      <c r="B113" s="6" t="s">
        <v>32</v>
      </c>
      <c r="C113" s="6" t="s">
        <v>147</v>
      </c>
      <c r="D113" s="6" t="s">
        <v>37</v>
      </c>
      <c r="E113" s="6" t="s">
        <v>36</v>
      </c>
      <c r="F113" s="24" t="str">
        <f>+Tabela1[[#This Row],[WK]]&amp;Tabela1[[#This Row],[PK]]&amp;Tabela1[[#This Row],[GK]]</f>
        <v>021803</v>
      </c>
      <c r="G113" s="6" t="s">
        <v>150</v>
      </c>
      <c r="H113" s="7">
        <v>903426880.37600124</v>
      </c>
      <c r="I113" s="8">
        <v>1.371</v>
      </c>
      <c r="J113" s="7">
        <v>1238598253</v>
      </c>
      <c r="K113" s="8">
        <v>7.0000000000000007E-2</v>
      </c>
      <c r="L113" s="7">
        <v>86701877.710000008</v>
      </c>
      <c r="M113" s="7">
        <v>38856016.710000008</v>
      </c>
      <c r="N113" s="9">
        <v>0.81210821370734676</v>
      </c>
      <c r="O113" s="7">
        <v>228148140</v>
      </c>
      <c r="P113" s="8">
        <v>1.2949999999999999</v>
      </c>
      <c r="Q113" s="7">
        <v>295451841</v>
      </c>
      <c r="R113" s="8">
        <v>1.6E-2</v>
      </c>
      <c r="S113" s="7">
        <v>4727229.4560000002</v>
      </c>
      <c r="T113" s="7">
        <v>748419.45600000024</v>
      </c>
      <c r="U113" s="9">
        <v>0.18810133079991259</v>
      </c>
      <c r="V113" s="7">
        <v>39604436.166000009</v>
      </c>
      <c r="W113" s="9">
        <v>0.76420043585033104</v>
      </c>
      <c r="X113" s="7">
        <v>55671816.325620033</v>
      </c>
      <c r="Y113" s="7">
        <v>0</v>
      </c>
      <c r="Z113" s="7">
        <v>153126.04999999999</v>
      </c>
      <c r="AA113" s="7">
        <v>3449793.2756200302</v>
      </c>
      <c r="AB113" s="7">
        <v>41905061</v>
      </c>
      <c r="AC113" s="7">
        <v>10163836</v>
      </c>
      <c r="AD113" s="7">
        <v>16067380.159620024</v>
      </c>
      <c r="AE113" s="7">
        <v>-11493729.67965015</v>
      </c>
      <c r="AF113" s="7">
        <v>86701877.710000008</v>
      </c>
      <c r="AG113" s="7">
        <v>4727229.4560000002</v>
      </c>
      <c r="AH113" s="7">
        <v>4573650.479969874</v>
      </c>
      <c r="AI113" s="7">
        <v>39948188</v>
      </c>
      <c r="AJ113" s="7">
        <v>3818835</v>
      </c>
      <c r="AK113" s="7">
        <v>310174</v>
      </c>
      <c r="AL113" s="7">
        <v>0</v>
      </c>
      <c r="AM113" s="7">
        <v>1149188</v>
      </c>
      <c r="AN113" s="7">
        <v>0</v>
      </c>
      <c r="AO113" s="7">
        <v>0</v>
      </c>
      <c r="AP113" s="7">
        <v>35170188</v>
      </c>
      <c r="AQ113" s="7">
        <v>2820602</v>
      </c>
      <c r="AR113" s="7">
        <v>47845861</v>
      </c>
      <c r="AS113" s="7">
        <v>3978810</v>
      </c>
      <c r="AT113" s="7">
        <v>0</v>
      </c>
      <c r="AU113" s="7">
        <v>0</v>
      </c>
      <c r="AV113" s="7">
        <v>1138877</v>
      </c>
      <c r="AW113" s="7">
        <v>0</v>
      </c>
      <c r="AX113" s="7">
        <v>0</v>
      </c>
      <c r="AY113" s="7">
        <v>39453322</v>
      </c>
      <c r="AZ113" s="7">
        <v>1255397</v>
      </c>
      <c r="BA113" s="7">
        <v>153126.04999999999</v>
      </c>
      <c r="BB113" s="7">
        <v>0</v>
      </c>
      <c r="BC113" s="7">
        <v>35.93</v>
      </c>
      <c r="BD113" s="7">
        <v>573.64</v>
      </c>
      <c r="BE113" s="7">
        <v>1906.22</v>
      </c>
      <c r="BF113" s="7">
        <v>0</v>
      </c>
      <c r="BG113" s="7">
        <v>1938009.2756200302</v>
      </c>
      <c r="BH113" s="7">
        <v>21613</v>
      </c>
      <c r="BI113" s="7">
        <v>1511784</v>
      </c>
      <c r="BJ113" s="7">
        <v>20806684.343333334</v>
      </c>
      <c r="BK113" s="7">
        <v>17376777.743333332</v>
      </c>
      <c r="BL113" s="7">
        <v>2489914.33</v>
      </c>
      <c r="BM113" s="7">
        <v>8739797.7400000021</v>
      </c>
      <c r="BN113" s="130">
        <v>1.601</v>
      </c>
      <c r="BO113" s="131">
        <v>7.333191E-4</v>
      </c>
      <c r="BP113" s="161">
        <v>18583.62371343319</v>
      </c>
      <c r="BQ113" s="162">
        <v>41905061</v>
      </c>
      <c r="BR113" s="161">
        <v>1379968</v>
      </c>
      <c r="BS113" s="163">
        <v>0</v>
      </c>
      <c r="BT113" s="163">
        <v>2549477.3540301323</v>
      </c>
      <c r="BU113" s="161">
        <v>86701877.709999993</v>
      </c>
      <c r="BV113" s="161">
        <v>4727229.46</v>
      </c>
      <c r="BW113" s="165">
        <v>7123127.8340301327</v>
      </c>
      <c r="BX113" s="161">
        <v>1379968</v>
      </c>
    </row>
    <row r="114" spans="1:76" ht="14.45" x14ac:dyDescent="0.3">
      <c r="A114" s="164" t="s">
        <v>31</v>
      </c>
      <c r="B114" s="6" t="s">
        <v>32</v>
      </c>
      <c r="C114" s="6" t="s">
        <v>147</v>
      </c>
      <c r="D114" s="6" t="s">
        <v>39</v>
      </c>
      <c r="E114" s="6" t="s">
        <v>40</v>
      </c>
      <c r="F114" s="24" t="str">
        <f>+Tabela1[[#This Row],[WK]]&amp;Tabela1[[#This Row],[PK]]&amp;Tabela1[[#This Row],[GK]]</f>
        <v>021804</v>
      </c>
      <c r="G114" s="6" t="s">
        <v>151</v>
      </c>
      <c r="H114" s="7">
        <v>771468270.40819979</v>
      </c>
      <c r="I114" s="8">
        <v>1.371</v>
      </c>
      <c r="J114" s="7">
        <v>1057682998.7299999</v>
      </c>
      <c r="K114" s="8">
        <v>7.0000000000000007E-2</v>
      </c>
      <c r="L114" s="7">
        <v>74037809.9111</v>
      </c>
      <c r="M114" s="7">
        <v>43662794.9111</v>
      </c>
      <c r="N114" s="9">
        <v>1.4374575588226046</v>
      </c>
      <c r="O114" s="7">
        <v>271095575</v>
      </c>
      <c r="P114" s="8">
        <v>1.2949999999999999</v>
      </c>
      <c r="Q114" s="7">
        <v>351068770</v>
      </c>
      <c r="R114" s="8">
        <v>1.6E-2</v>
      </c>
      <c r="S114" s="7">
        <v>5617100.3200000003</v>
      </c>
      <c r="T114" s="7">
        <v>-1161481.6799999997</v>
      </c>
      <c r="U114" s="9">
        <v>-0.17134581834371845</v>
      </c>
      <c r="V114" s="7">
        <v>42501313.231099993</v>
      </c>
      <c r="W114" s="9">
        <v>1.1439353565443473</v>
      </c>
      <c r="X114" s="7">
        <v>37256270.974425837</v>
      </c>
      <c r="Y114" s="7">
        <v>0</v>
      </c>
      <c r="Z114" s="7">
        <v>122492.15999999999</v>
      </c>
      <c r="AA114" s="7">
        <v>3953730.81442584</v>
      </c>
      <c r="AB114" s="7">
        <v>33180048</v>
      </c>
      <c r="AC114" s="7">
        <v>0</v>
      </c>
      <c r="AD114" s="7">
        <v>0</v>
      </c>
      <c r="AE114" s="7">
        <v>0</v>
      </c>
      <c r="AF114" s="7">
        <v>74037809.9111</v>
      </c>
      <c r="AG114" s="7">
        <v>5617100.3200000003</v>
      </c>
      <c r="AH114" s="7">
        <v>0</v>
      </c>
      <c r="AI114" s="7">
        <v>25361166</v>
      </c>
      <c r="AJ114" s="7">
        <v>6927170</v>
      </c>
      <c r="AK114" s="7">
        <v>2178357</v>
      </c>
      <c r="AL114" s="7">
        <v>0</v>
      </c>
      <c r="AM114" s="7">
        <v>1385123</v>
      </c>
      <c r="AN114" s="7">
        <v>0</v>
      </c>
      <c r="AO114" s="7">
        <v>0</v>
      </c>
      <c r="AP114" s="7">
        <v>25544784</v>
      </c>
      <c r="AQ114" s="7">
        <v>2251707</v>
      </c>
      <c r="AR114" s="7">
        <v>30375015</v>
      </c>
      <c r="AS114" s="7">
        <v>6778582</v>
      </c>
      <c r="AT114" s="7">
        <v>2453945</v>
      </c>
      <c r="AU114" s="7">
        <v>0</v>
      </c>
      <c r="AV114" s="7">
        <v>1462716</v>
      </c>
      <c r="AW114" s="7">
        <v>0</v>
      </c>
      <c r="AX114" s="7">
        <v>0</v>
      </c>
      <c r="AY114" s="7">
        <v>29132536</v>
      </c>
      <c r="AZ114" s="7">
        <v>943981</v>
      </c>
      <c r="BA114" s="7">
        <v>122492.15999999999</v>
      </c>
      <c r="BB114" s="7">
        <v>0</v>
      </c>
      <c r="BC114" s="7">
        <v>0</v>
      </c>
      <c r="BD114" s="7">
        <v>0</v>
      </c>
      <c r="BE114" s="7">
        <v>2634.24</v>
      </c>
      <c r="BF114" s="7">
        <v>0</v>
      </c>
      <c r="BG114" s="7">
        <v>1773018.8144258403</v>
      </c>
      <c r="BH114" s="7">
        <v>19773</v>
      </c>
      <c r="BI114" s="7">
        <v>2180712</v>
      </c>
      <c r="BJ114" s="7">
        <v>30013297.901666664</v>
      </c>
      <c r="BK114" s="7">
        <v>25454086.743333332</v>
      </c>
      <c r="BL114" s="7">
        <v>5752611.2199999997</v>
      </c>
      <c r="BM114" s="7">
        <v>6731622.1933333352</v>
      </c>
      <c r="BN114" s="130">
        <v>1.2410000000000001</v>
      </c>
      <c r="BO114" s="131">
        <v>8.1190419999999997E-4</v>
      </c>
      <c r="BP114" s="161">
        <v>20574.654788577587</v>
      </c>
      <c r="BQ114" s="162">
        <v>33180048</v>
      </c>
      <c r="BR114" s="161">
        <v>804987</v>
      </c>
      <c r="BS114" s="163">
        <v>0</v>
      </c>
      <c r="BT114" s="163">
        <v>0</v>
      </c>
      <c r="BU114" s="161">
        <v>74037809.909999996</v>
      </c>
      <c r="BV114" s="161">
        <v>5617100.3200000003</v>
      </c>
      <c r="BW114" s="165">
        <v>0</v>
      </c>
      <c r="BX114" s="161">
        <v>804987</v>
      </c>
    </row>
    <row r="115" spans="1:76" ht="14.45" x14ac:dyDescent="0.3">
      <c r="A115" s="164" t="s">
        <v>31</v>
      </c>
      <c r="B115" s="6" t="s">
        <v>32</v>
      </c>
      <c r="C115" s="6" t="s">
        <v>147</v>
      </c>
      <c r="D115" s="6" t="s">
        <v>42</v>
      </c>
      <c r="E115" s="6" t="s">
        <v>36</v>
      </c>
      <c r="F115" s="24" t="str">
        <f>+Tabela1[[#This Row],[WK]]&amp;Tabela1[[#This Row],[PK]]&amp;Tabela1[[#This Row],[GK]]</f>
        <v>021805</v>
      </c>
      <c r="G115" s="6" t="s">
        <v>152</v>
      </c>
      <c r="H115" s="7">
        <v>130491496.41819994</v>
      </c>
      <c r="I115" s="8">
        <v>1.371</v>
      </c>
      <c r="J115" s="7">
        <v>178903841.59</v>
      </c>
      <c r="K115" s="8">
        <v>7.0000000000000007E-2</v>
      </c>
      <c r="L115" s="7">
        <v>12523268.911300002</v>
      </c>
      <c r="M115" s="7">
        <v>8758313.9113000017</v>
      </c>
      <c r="N115" s="9">
        <v>2.326273198829734</v>
      </c>
      <c r="O115" s="7">
        <v>14540767</v>
      </c>
      <c r="P115" s="8">
        <v>1.2949999999999999</v>
      </c>
      <c r="Q115" s="7">
        <v>18830293</v>
      </c>
      <c r="R115" s="8">
        <v>1.6E-2</v>
      </c>
      <c r="S115" s="7">
        <v>301284.68800000002</v>
      </c>
      <c r="T115" s="7">
        <v>31483.688000000024</v>
      </c>
      <c r="U115" s="9">
        <v>0.11669225836820481</v>
      </c>
      <c r="V115" s="7">
        <v>8789797.5993000008</v>
      </c>
      <c r="W115" s="9">
        <v>2.1785202374815231</v>
      </c>
      <c r="X115" s="7">
        <v>12905337.103008235</v>
      </c>
      <c r="Y115" s="7">
        <v>393450</v>
      </c>
      <c r="Z115" s="7">
        <v>0</v>
      </c>
      <c r="AA115" s="7">
        <v>1155549.1030082349</v>
      </c>
      <c r="AB115" s="7">
        <v>7689764</v>
      </c>
      <c r="AC115" s="7">
        <v>3666574</v>
      </c>
      <c r="AD115" s="7">
        <v>4115539.5037082331</v>
      </c>
      <c r="AE115" s="7">
        <v>0</v>
      </c>
      <c r="AF115" s="7">
        <v>12523268.911300002</v>
      </c>
      <c r="AG115" s="7">
        <v>301284.68800000002</v>
      </c>
      <c r="AH115" s="7">
        <v>4115539.5037082331</v>
      </c>
      <c r="AI115" s="7">
        <v>3143493</v>
      </c>
      <c r="AJ115" s="7">
        <v>222519</v>
      </c>
      <c r="AK115" s="7">
        <v>3104487</v>
      </c>
      <c r="AL115" s="7">
        <v>0</v>
      </c>
      <c r="AM115" s="7">
        <v>1115976</v>
      </c>
      <c r="AN115" s="7">
        <v>0</v>
      </c>
      <c r="AO115" s="7">
        <v>0</v>
      </c>
      <c r="AP115" s="7">
        <v>6507905</v>
      </c>
      <c r="AQ115" s="7">
        <v>397828</v>
      </c>
      <c r="AR115" s="7">
        <v>3764955</v>
      </c>
      <c r="AS115" s="7">
        <v>269801</v>
      </c>
      <c r="AT115" s="7">
        <v>3512418</v>
      </c>
      <c r="AU115" s="7">
        <v>0</v>
      </c>
      <c r="AV115" s="7">
        <v>1203540</v>
      </c>
      <c r="AW115" s="7">
        <v>0</v>
      </c>
      <c r="AX115" s="7">
        <v>0</v>
      </c>
      <c r="AY115" s="7">
        <v>7591169</v>
      </c>
      <c r="AZ115" s="7">
        <v>170306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432472.10300823476</v>
      </c>
      <c r="BH115" s="7">
        <v>4823</v>
      </c>
      <c r="BI115" s="7">
        <v>723077</v>
      </c>
      <c r="BJ115" s="7">
        <v>9951639.4566666689</v>
      </c>
      <c r="BK115" s="7">
        <v>7521719.0966666685</v>
      </c>
      <c r="BL115" s="7">
        <v>1108435.05</v>
      </c>
      <c r="BM115" s="7">
        <v>7502811.3399999989</v>
      </c>
      <c r="BN115" s="130">
        <v>0.97599999999999998</v>
      </c>
      <c r="BO115" s="131">
        <v>1.8138400000000001E-4</v>
      </c>
      <c r="BP115" s="161">
        <v>4596.3802810117404</v>
      </c>
      <c r="BQ115" s="162">
        <v>7689764</v>
      </c>
      <c r="BR115" s="161">
        <v>260180</v>
      </c>
      <c r="BS115" s="163">
        <v>0</v>
      </c>
      <c r="BT115" s="163">
        <v>1332275.896991767</v>
      </c>
      <c r="BU115" s="161">
        <v>12523268.91</v>
      </c>
      <c r="BV115" s="161">
        <v>301284.69</v>
      </c>
      <c r="BW115" s="165">
        <v>5447815.396991767</v>
      </c>
      <c r="BX115" s="161">
        <v>260180</v>
      </c>
    </row>
    <row r="116" spans="1:76" ht="14.45" x14ac:dyDescent="0.3">
      <c r="A116" s="164" t="s">
        <v>31</v>
      </c>
      <c r="B116" s="6" t="s">
        <v>32</v>
      </c>
      <c r="C116" s="6" t="s">
        <v>153</v>
      </c>
      <c r="D116" s="6" t="s">
        <v>33</v>
      </c>
      <c r="E116" s="6" t="s">
        <v>34</v>
      </c>
      <c r="F116" s="24" t="str">
        <f>+Tabela1[[#This Row],[WK]]&amp;Tabela1[[#This Row],[PK]]&amp;Tabela1[[#This Row],[GK]]</f>
        <v>021901</v>
      </c>
      <c r="G116" s="6" t="s">
        <v>154</v>
      </c>
      <c r="H116" s="7">
        <v>2163684972.511013</v>
      </c>
      <c r="I116" s="8">
        <v>1.371</v>
      </c>
      <c r="J116" s="7">
        <v>2966412097.3100004</v>
      </c>
      <c r="K116" s="8">
        <v>7.0000000000000007E-2</v>
      </c>
      <c r="L116" s="7">
        <v>207648846.81170005</v>
      </c>
      <c r="M116" s="7">
        <v>111703380.81170005</v>
      </c>
      <c r="N116" s="9">
        <v>1.1642382435424312</v>
      </c>
      <c r="O116" s="7">
        <v>384902311</v>
      </c>
      <c r="P116" s="8">
        <v>1.2949999999999999</v>
      </c>
      <c r="Q116" s="7">
        <v>498448493</v>
      </c>
      <c r="R116" s="8">
        <v>1.6E-2</v>
      </c>
      <c r="S116" s="7">
        <v>7975175.8880000003</v>
      </c>
      <c r="T116" s="7">
        <v>873778.88800000027</v>
      </c>
      <c r="U116" s="9">
        <v>0.12304323895706722</v>
      </c>
      <c r="V116" s="7">
        <v>112577159.69970006</v>
      </c>
      <c r="W116" s="9">
        <v>1.0924850735116514</v>
      </c>
      <c r="X116" s="7">
        <v>96734266.95075427</v>
      </c>
      <c r="Y116" s="7">
        <v>0</v>
      </c>
      <c r="Z116" s="7">
        <v>0</v>
      </c>
      <c r="AA116" s="7">
        <v>7633953.9507542634</v>
      </c>
      <c r="AB116" s="7">
        <v>89100313</v>
      </c>
      <c r="AC116" s="7">
        <v>0</v>
      </c>
      <c r="AD116" s="7">
        <v>0</v>
      </c>
      <c r="AE116" s="7">
        <v>0</v>
      </c>
      <c r="AF116" s="7">
        <v>207648846.81170005</v>
      </c>
      <c r="AG116" s="7">
        <v>7975175.8880000003</v>
      </c>
      <c r="AH116" s="7">
        <v>0</v>
      </c>
      <c r="AI116" s="7">
        <v>80108235</v>
      </c>
      <c r="AJ116" s="7">
        <v>7197942</v>
      </c>
      <c r="AK116" s="7">
        <v>0</v>
      </c>
      <c r="AL116" s="7">
        <v>0</v>
      </c>
      <c r="AM116" s="7">
        <v>2195973</v>
      </c>
      <c r="AN116" s="7">
        <v>0</v>
      </c>
      <c r="AO116" s="7">
        <v>0</v>
      </c>
      <c r="AP116" s="7">
        <v>72950577</v>
      </c>
      <c r="AQ116" s="7">
        <v>5621314</v>
      </c>
      <c r="AR116" s="7">
        <v>95945466</v>
      </c>
      <c r="AS116" s="7">
        <v>7101397</v>
      </c>
      <c r="AT116" s="7">
        <v>0</v>
      </c>
      <c r="AU116" s="7">
        <v>0</v>
      </c>
      <c r="AV116" s="7">
        <v>2314435</v>
      </c>
      <c r="AW116" s="7">
        <v>0</v>
      </c>
      <c r="AX116" s="7">
        <v>0</v>
      </c>
      <c r="AY116" s="7">
        <v>78911639</v>
      </c>
      <c r="AZ116" s="7">
        <v>2408611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4741141.9507542634</v>
      </c>
      <c r="BH116" s="7">
        <v>52874</v>
      </c>
      <c r="BI116" s="7">
        <v>2892812</v>
      </c>
      <c r="BJ116" s="7">
        <v>39813801.032499991</v>
      </c>
      <c r="BK116" s="7">
        <v>33694451.539999992</v>
      </c>
      <c r="BL116" s="7">
        <v>2912011.92</v>
      </c>
      <c r="BM116" s="7">
        <v>18653374.130000003</v>
      </c>
      <c r="BN116" s="130">
        <v>1.1339999999999999</v>
      </c>
      <c r="BO116" s="131">
        <v>2.1536598999999999E-3</v>
      </c>
      <c r="BP116" s="161">
        <v>54577.263375905401</v>
      </c>
      <c r="BQ116" s="162">
        <v>89100313</v>
      </c>
      <c r="BR116" s="161">
        <v>3466354</v>
      </c>
      <c r="BS116" s="163">
        <v>2658372.4597000591</v>
      </c>
      <c r="BT116" s="163">
        <v>0</v>
      </c>
      <c r="BU116" s="161">
        <v>204990474.34999999</v>
      </c>
      <c r="BV116" s="161">
        <v>7975175.8899999997</v>
      </c>
      <c r="BW116" s="165">
        <v>0</v>
      </c>
      <c r="BX116" s="161">
        <v>3466354</v>
      </c>
    </row>
    <row r="117" spans="1:76" ht="14.45" x14ac:dyDescent="0.3">
      <c r="A117" s="164" t="s">
        <v>31</v>
      </c>
      <c r="B117" s="6" t="s">
        <v>32</v>
      </c>
      <c r="C117" s="6" t="s">
        <v>153</v>
      </c>
      <c r="D117" s="6" t="s">
        <v>32</v>
      </c>
      <c r="E117" s="6" t="s">
        <v>34</v>
      </c>
      <c r="F117" s="24" t="str">
        <f>+Tabela1[[#This Row],[WK]]&amp;Tabela1[[#This Row],[PK]]&amp;Tabela1[[#This Row],[GK]]</f>
        <v>021902</v>
      </c>
      <c r="G117" s="6" t="s">
        <v>155</v>
      </c>
      <c r="H117" s="7">
        <v>817174562.91660023</v>
      </c>
      <c r="I117" s="8">
        <v>1.371</v>
      </c>
      <c r="J117" s="7">
        <v>1120346325.76</v>
      </c>
      <c r="K117" s="8">
        <v>7.0000000000000007E-2</v>
      </c>
      <c r="L117" s="7">
        <v>78424242.803200006</v>
      </c>
      <c r="M117" s="7">
        <v>42250924.803200006</v>
      </c>
      <c r="N117" s="9">
        <v>1.1680135287340798</v>
      </c>
      <c r="O117" s="7">
        <v>151071512</v>
      </c>
      <c r="P117" s="8">
        <v>1.2949999999999999</v>
      </c>
      <c r="Q117" s="7">
        <v>195637608</v>
      </c>
      <c r="R117" s="8">
        <v>1.6E-2</v>
      </c>
      <c r="S117" s="7">
        <v>3130201.7280000001</v>
      </c>
      <c r="T117" s="7">
        <v>403076.72800000012</v>
      </c>
      <c r="U117" s="9">
        <v>0.14780280625200537</v>
      </c>
      <c r="V117" s="7">
        <v>42654001.531200007</v>
      </c>
      <c r="W117" s="9">
        <v>1.0964914083677662</v>
      </c>
      <c r="X117" s="7">
        <v>39071672.394982941</v>
      </c>
      <c r="Y117" s="7">
        <v>0</v>
      </c>
      <c r="Z117" s="7">
        <v>18775.615000000002</v>
      </c>
      <c r="AA117" s="7">
        <v>2624671.779982944</v>
      </c>
      <c r="AB117" s="7">
        <v>36428225</v>
      </c>
      <c r="AC117" s="7">
        <v>0</v>
      </c>
      <c r="AD117" s="7">
        <v>0</v>
      </c>
      <c r="AE117" s="7">
        <v>0</v>
      </c>
      <c r="AF117" s="7">
        <v>78424242.803200006</v>
      </c>
      <c r="AG117" s="7">
        <v>3130201.7280000001</v>
      </c>
      <c r="AH117" s="7">
        <v>0</v>
      </c>
      <c r="AI117" s="7">
        <v>30202372</v>
      </c>
      <c r="AJ117" s="7">
        <v>2710825</v>
      </c>
      <c r="AK117" s="7">
        <v>2949803</v>
      </c>
      <c r="AL117" s="7">
        <v>0</v>
      </c>
      <c r="AM117" s="7">
        <v>930438</v>
      </c>
      <c r="AN117" s="7">
        <v>0</v>
      </c>
      <c r="AO117" s="7">
        <v>0</v>
      </c>
      <c r="AP117" s="7">
        <v>29414956</v>
      </c>
      <c r="AQ117" s="7">
        <v>1730552</v>
      </c>
      <c r="AR117" s="7">
        <v>36173318</v>
      </c>
      <c r="AS117" s="7">
        <v>2727125</v>
      </c>
      <c r="AT117" s="7">
        <v>810195</v>
      </c>
      <c r="AU117" s="7">
        <v>0</v>
      </c>
      <c r="AV117" s="7">
        <v>889763</v>
      </c>
      <c r="AW117" s="7">
        <v>0</v>
      </c>
      <c r="AX117" s="7">
        <v>0</v>
      </c>
      <c r="AY117" s="7">
        <v>33054979</v>
      </c>
      <c r="AZ117" s="7">
        <v>772053</v>
      </c>
      <c r="BA117" s="7">
        <v>18775.615000000002</v>
      </c>
      <c r="BB117" s="7">
        <v>0</v>
      </c>
      <c r="BC117" s="7">
        <v>3.07</v>
      </c>
      <c r="BD117" s="7">
        <v>145.77000000000001</v>
      </c>
      <c r="BE117" s="7">
        <v>91.77</v>
      </c>
      <c r="BF117" s="7">
        <v>0</v>
      </c>
      <c r="BG117" s="7">
        <v>1955225.7799829443</v>
      </c>
      <c r="BH117" s="7">
        <v>21805</v>
      </c>
      <c r="BI117" s="7">
        <v>669446</v>
      </c>
      <c r="BJ117" s="7">
        <v>9213581.086666666</v>
      </c>
      <c r="BK117" s="7">
        <v>7235704.4066666663</v>
      </c>
      <c r="BL117" s="7">
        <v>2211913.5699999998</v>
      </c>
      <c r="BM117" s="7">
        <v>3487679.58</v>
      </c>
      <c r="BN117" s="130">
        <v>1.093</v>
      </c>
      <c r="BO117" s="131">
        <v>8.3636539999999997E-4</v>
      </c>
      <c r="BP117" s="161">
        <v>21194.97602806981</v>
      </c>
      <c r="BQ117" s="162">
        <v>36428225</v>
      </c>
      <c r="BR117" s="161">
        <v>1197973</v>
      </c>
      <c r="BS117" s="163">
        <v>0</v>
      </c>
      <c r="BT117" s="163">
        <v>0</v>
      </c>
      <c r="BU117" s="161">
        <v>78424242.799999997</v>
      </c>
      <c r="BV117" s="161">
        <v>3130201.73</v>
      </c>
      <c r="BW117" s="165">
        <v>0</v>
      </c>
      <c r="BX117" s="161">
        <v>1197973</v>
      </c>
    </row>
    <row r="118" spans="1:76" ht="14.45" x14ac:dyDescent="0.3">
      <c r="A118" s="164" t="s">
        <v>31</v>
      </c>
      <c r="B118" s="6" t="s">
        <v>32</v>
      </c>
      <c r="C118" s="6" t="s">
        <v>153</v>
      </c>
      <c r="D118" s="6" t="s">
        <v>37</v>
      </c>
      <c r="E118" s="6" t="s">
        <v>36</v>
      </c>
      <c r="F118" s="24" t="str">
        <f>+Tabela1[[#This Row],[WK]]&amp;Tabela1[[#This Row],[PK]]&amp;Tabela1[[#This Row],[GK]]</f>
        <v>021903</v>
      </c>
      <c r="G118" s="6" t="s">
        <v>156</v>
      </c>
      <c r="H118" s="7">
        <v>137673301.86059943</v>
      </c>
      <c r="I118" s="8">
        <v>1.371</v>
      </c>
      <c r="J118" s="7">
        <v>188750096.84999999</v>
      </c>
      <c r="K118" s="8">
        <v>7.0000000000000007E-2</v>
      </c>
      <c r="L118" s="7">
        <v>13212506.7795</v>
      </c>
      <c r="M118" s="7">
        <v>8402588.7795000002</v>
      </c>
      <c r="N118" s="9">
        <v>1.7469297354965303</v>
      </c>
      <c r="O118" s="7">
        <v>3033892</v>
      </c>
      <c r="P118" s="8">
        <v>1.2949999999999999</v>
      </c>
      <c r="Q118" s="7">
        <v>3928890</v>
      </c>
      <c r="R118" s="8">
        <v>1.6E-2</v>
      </c>
      <c r="S118" s="7">
        <v>62862.239999999998</v>
      </c>
      <c r="T118" s="7">
        <v>32079.239999999998</v>
      </c>
      <c r="U118" s="9">
        <v>1.0421089562420816</v>
      </c>
      <c r="V118" s="7">
        <v>8434668.0195000004</v>
      </c>
      <c r="W118" s="9">
        <v>1.7424476371294157</v>
      </c>
      <c r="X118" s="7">
        <v>14132806.596717056</v>
      </c>
      <c r="Y118" s="7">
        <v>2758808</v>
      </c>
      <c r="Z118" s="7">
        <v>67201.335000000006</v>
      </c>
      <c r="AA118" s="7">
        <v>987646.26171705674</v>
      </c>
      <c r="AB118" s="7">
        <v>10319151</v>
      </c>
      <c r="AC118" s="7">
        <v>0</v>
      </c>
      <c r="AD118" s="7">
        <v>5698138.5772170555</v>
      </c>
      <c r="AE118" s="7">
        <v>0</v>
      </c>
      <c r="AF118" s="7">
        <v>13212506.7795</v>
      </c>
      <c r="AG118" s="7">
        <v>62862.239999999998</v>
      </c>
      <c r="AH118" s="7">
        <v>5698138.5772170555</v>
      </c>
      <c r="AI118" s="7">
        <v>4015969</v>
      </c>
      <c r="AJ118" s="7">
        <v>32635</v>
      </c>
      <c r="AK118" s="7">
        <v>3098603</v>
      </c>
      <c r="AL118" s="7">
        <v>28374</v>
      </c>
      <c r="AM118" s="7">
        <v>1447881</v>
      </c>
      <c r="AN118" s="7">
        <v>0</v>
      </c>
      <c r="AO118" s="7">
        <v>0</v>
      </c>
      <c r="AP118" s="7">
        <v>8536205</v>
      </c>
      <c r="AQ118" s="7">
        <v>397828</v>
      </c>
      <c r="AR118" s="7">
        <v>4809918</v>
      </c>
      <c r="AS118" s="7">
        <v>30783</v>
      </c>
      <c r="AT118" s="7">
        <v>3429137</v>
      </c>
      <c r="AU118" s="7">
        <v>17802</v>
      </c>
      <c r="AV118" s="7">
        <v>619939</v>
      </c>
      <c r="AW118" s="7">
        <v>0</v>
      </c>
      <c r="AX118" s="7">
        <v>0</v>
      </c>
      <c r="AY118" s="7">
        <v>9417907</v>
      </c>
      <c r="AZ118" s="7">
        <v>163818</v>
      </c>
      <c r="BA118" s="7">
        <v>67201.335000000006</v>
      </c>
      <c r="BB118" s="7">
        <v>0</v>
      </c>
      <c r="BC118" s="7">
        <v>0</v>
      </c>
      <c r="BD118" s="7">
        <v>610.07000000000005</v>
      </c>
      <c r="BE118" s="7">
        <v>225.05</v>
      </c>
      <c r="BF118" s="7">
        <v>0</v>
      </c>
      <c r="BG118" s="7">
        <v>439735.26171705674</v>
      </c>
      <c r="BH118" s="7">
        <v>4904</v>
      </c>
      <c r="BI118" s="7">
        <v>547911</v>
      </c>
      <c r="BJ118" s="7">
        <v>7540958.1849999996</v>
      </c>
      <c r="BK118" s="7">
        <v>4850933.5766666662</v>
      </c>
      <c r="BL118" s="7">
        <v>3953090.3433333337</v>
      </c>
      <c r="BM118" s="7">
        <v>2853917.7466666671</v>
      </c>
      <c r="BN118" s="130">
        <v>0.85199999999999998</v>
      </c>
      <c r="BO118" s="131">
        <v>2.0420820000000001E-4</v>
      </c>
      <c r="BP118" s="161">
        <v>5174.679759119007</v>
      </c>
      <c r="BQ118" s="162">
        <v>10319151</v>
      </c>
      <c r="BR118" s="161">
        <v>268623</v>
      </c>
      <c r="BS118" s="163">
        <v>0</v>
      </c>
      <c r="BT118" s="163">
        <v>1284419.4032829441</v>
      </c>
      <c r="BU118" s="161">
        <v>13212506.779999999</v>
      </c>
      <c r="BV118" s="161">
        <v>62862.239999999998</v>
      </c>
      <c r="BW118" s="165">
        <v>6982557.9832829442</v>
      </c>
      <c r="BX118" s="161">
        <v>268623</v>
      </c>
    </row>
    <row r="119" spans="1:76" ht="14.45" x14ac:dyDescent="0.3">
      <c r="A119" s="164" t="s">
        <v>31</v>
      </c>
      <c r="B119" s="6" t="s">
        <v>32</v>
      </c>
      <c r="C119" s="6" t="s">
        <v>153</v>
      </c>
      <c r="D119" s="6" t="s">
        <v>39</v>
      </c>
      <c r="E119" s="6" t="s">
        <v>40</v>
      </c>
      <c r="F119" s="24" t="str">
        <f>+Tabela1[[#This Row],[WK]]&amp;Tabela1[[#This Row],[PK]]&amp;Tabela1[[#This Row],[GK]]</f>
        <v>021904</v>
      </c>
      <c r="G119" s="6" t="s">
        <v>157</v>
      </c>
      <c r="H119" s="7">
        <v>311109313.3543995</v>
      </c>
      <c r="I119" s="8">
        <v>1.371</v>
      </c>
      <c r="J119" s="7">
        <v>426530868.60999995</v>
      </c>
      <c r="K119" s="8">
        <v>7.0000000000000007E-2</v>
      </c>
      <c r="L119" s="7">
        <v>29857160.802699998</v>
      </c>
      <c r="M119" s="7">
        <v>18520994.802699998</v>
      </c>
      <c r="N119" s="9">
        <v>1.6337970706057054</v>
      </c>
      <c r="O119" s="7">
        <v>9026419</v>
      </c>
      <c r="P119" s="8">
        <v>1.2949999999999999</v>
      </c>
      <c r="Q119" s="7">
        <v>11689213</v>
      </c>
      <c r="R119" s="8">
        <v>1.6E-2</v>
      </c>
      <c r="S119" s="7">
        <v>187027.408</v>
      </c>
      <c r="T119" s="7">
        <v>28946.407999999996</v>
      </c>
      <c r="U119" s="9">
        <v>0.18311124044002755</v>
      </c>
      <c r="V119" s="7">
        <v>18549941.210699998</v>
      </c>
      <c r="W119" s="9">
        <v>1.6138457100060577</v>
      </c>
      <c r="X119" s="7">
        <v>22028544.627738185</v>
      </c>
      <c r="Y119" s="7">
        <v>2548057</v>
      </c>
      <c r="Z119" s="7">
        <v>0</v>
      </c>
      <c r="AA119" s="7">
        <v>1823975.6277381831</v>
      </c>
      <c r="AB119" s="7">
        <v>13206111</v>
      </c>
      <c r="AC119" s="7">
        <v>4450401</v>
      </c>
      <c r="AD119" s="7">
        <v>4450401</v>
      </c>
      <c r="AE119" s="7">
        <v>0</v>
      </c>
      <c r="AF119" s="7">
        <v>29857160.802699998</v>
      </c>
      <c r="AG119" s="7">
        <v>187027.408</v>
      </c>
      <c r="AH119" s="7">
        <v>4450401</v>
      </c>
      <c r="AI119" s="7">
        <v>9464963</v>
      </c>
      <c r="AJ119" s="7">
        <v>138316</v>
      </c>
      <c r="AK119" s="7">
        <v>6394367</v>
      </c>
      <c r="AL119" s="7">
        <v>11040</v>
      </c>
      <c r="AM119" s="7">
        <v>1011195</v>
      </c>
      <c r="AN119" s="7">
        <v>0</v>
      </c>
      <c r="AO119" s="7">
        <v>0</v>
      </c>
      <c r="AP119" s="7">
        <v>12298781</v>
      </c>
      <c r="AQ119" s="7">
        <v>783722</v>
      </c>
      <c r="AR119" s="7">
        <v>11336166</v>
      </c>
      <c r="AS119" s="7">
        <v>158081</v>
      </c>
      <c r="AT119" s="7">
        <v>7581552</v>
      </c>
      <c r="AU119" s="7">
        <v>5423</v>
      </c>
      <c r="AV119" s="7">
        <v>1232350</v>
      </c>
      <c r="AW119" s="7">
        <v>0</v>
      </c>
      <c r="AX119" s="7">
        <v>0</v>
      </c>
      <c r="AY119" s="7">
        <v>13015316</v>
      </c>
      <c r="AZ119" s="7">
        <v>304928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917579.62773818313</v>
      </c>
      <c r="BH119" s="7">
        <v>10233</v>
      </c>
      <c r="BI119" s="7">
        <v>906396</v>
      </c>
      <c r="BJ119" s="7">
        <v>12474871.420833332</v>
      </c>
      <c r="BK119" s="7">
        <v>8138535.7599999998</v>
      </c>
      <c r="BL119" s="7">
        <v>1071546.2966666666</v>
      </c>
      <c r="BM119" s="7">
        <v>15202250.049999999</v>
      </c>
      <c r="BN119" s="130">
        <v>0.92300000000000004</v>
      </c>
      <c r="BO119" s="131">
        <v>3.6456839999999998E-4</v>
      </c>
      <c r="BP119" s="161">
        <v>9238.7843959212914</v>
      </c>
      <c r="BQ119" s="162">
        <v>13206111</v>
      </c>
      <c r="BR119" s="161">
        <v>519243</v>
      </c>
      <c r="BS119" s="163">
        <v>0</v>
      </c>
      <c r="BT119" s="163">
        <v>2658469.4099999964</v>
      </c>
      <c r="BU119" s="161">
        <v>29857160.800000001</v>
      </c>
      <c r="BV119" s="161">
        <v>187027.41</v>
      </c>
      <c r="BW119" s="165">
        <v>7108870.4099999964</v>
      </c>
      <c r="BX119" s="161">
        <v>519243</v>
      </c>
    </row>
    <row r="120" spans="1:76" ht="14.45" x14ac:dyDescent="0.3">
      <c r="A120" s="164" t="s">
        <v>31</v>
      </c>
      <c r="B120" s="6" t="s">
        <v>32</v>
      </c>
      <c r="C120" s="6" t="s">
        <v>153</v>
      </c>
      <c r="D120" s="6" t="s">
        <v>42</v>
      </c>
      <c r="E120" s="6" t="s">
        <v>36</v>
      </c>
      <c r="F120" s="24" t="str">
        <f>+Tabela1[[#This Row],[WK]]&amp;Tabela1[[#This Row],[PK]]&amp;Tabela1[[#This Row],[GK]]</f>
        <v>021905</v>
      </c>
      <c r="G120" s="6" t="s">
        <v>158</v>
      </c>
      <c r="H120" s="7">
        <v>195381667.84299976</v>
      </c>
      <c r="I120" s="8">
        <v>1.371</v>
      </c>
      <c r="J120" s="7">
        <v>267868266.60999998</v>
      </c>
      <c r="K120" s="8">
        <v>7.0000000000000007E-2</v>
      </c>
      <c r="L120" s="7">
        <v>18750778.662700001</v>
      </c>
      <c r="M120" s="7">
        <v>11343720.662700001</v>
      </c>
      <c r="N120" s="9">
        <v>1.5314745291180387</v>
      </c>
      <c r="O120" s="7">
        <v>7974392</v>
      </c>
      <c r="P120" s="8">
        <v>1.2949999999999999</v>
      </c>
      <c r="Q120" s="7">
        <v>10326838</v>
      </c>
      <c r="R120" s="8">
        <v>1.6E-2</v>
      </c>
      <c r="S120" s="7">
        <v>165229.408</v>
      </c>
      <c r="T120" s="7">
        <v>-41831.592000000004</v>
      </c>
      <c r="U120" s="9">
        <v>-0.20202545143701617</v>
      </c>
      <c r="V120" s="7">
        <v>11301889.070700001</v>
      </c>
      <c r="W120" s="9">
        <v>1.4843331277985019</v>
      </c>
      <c r="X120" s="7">
        <v>15814119.401026102</v>
      </c>
      <c r="Y120" s="7">
        <v>753920</v>
      </c>
      <c r="Z120" s="7">
        <v>19067.169999999998</v>
      </c>
      <c r="AA120" s="7">
        <v>1217253.2310261019</v>
      </c>
      <c r="AB120" s="7">
        <v>10057629</v>
      </c>
      <c r="AC120" s="7">
        <v>3766250</v>
      </c>
      <c r="AD120" s="7">
        <v>4512230.3303261008</v>
      </c>
      <c r="AE120" s="7">
        <v>0</v>
      </c>
      <c r="AF120" s="7">
        <v>18750778.662700001</v>
      </c>
      <c r="AG120" s="7">
        <v>165229.408</v>
      </c>
      <c r="AH120" s="7">
        <v>4512230.3303261008</v>
      </c>
      <c r="AI120" s="7">
        <v>6184412</v>
      </c>
      <c r="AJ120" s="7">
        <v>37419</v>
      </c>
      <c r="AK120" s="7">
        <v>3793675</v>
      </c>
      <c r="AL120" s="7">
        <v>0</v>
      </c>
      <c r="AM120" s="7">
        <v>1022435</v>
      </c>
      <c r="AN120" s="7">
        <v>0</v>
      </c>
      <c r="AO120" s="7">
        <v>0</v>
      </c>
      <c r="AP120" s="7">
        <v>8783416</v>
      </c>
      <c r="AQ120" s="7">
        <v>469438</v>
      </c>
      <c r="AR120" s="7">
        <v>7407058</v>
      </c>
      <c r="AS120" s="7">
        <v>207061</v>
      </c>
      <c r="AT120" s="7">
        <v>4228823</v>
      </c>
      <c r="AU120" s="7">
        <v>0</v>
      </c>
      <c r="AV120" s="7">
        <v>1142419</v>
      </c>
      <c r="AW120" s="7">
        <v>0</v>
      </c>
      <c r="AX120" s="7">
        <v>0</v>
      </c>
      <c r="AY120" s="7">
        <v>9663892</v>
      </c>
      <c r="AZ120" s="7">
        <v>196257</v>
      </c>
      <c r="BA120" s="7">
        <v>19067.169999999998</v>
      </c>
      <c r="BB120" s="7">
        <v>0</v>
      </c>
      <c r="BC120" s="7">
        <v>0</v>
      </c>
      <c r="BD120" s="7">
        <v>0</v>
      </c>
      <c r="BE120" s="7">
        <v>324.94</v>
      </c>
      <c r="BF120" s="7">
        <v>127.66</v>
      </c>
      <c r="BG120" s="7">
        <v>570203.23102610186</v>
      </c>
      <c r="BH120" s="7">
        <v>6359</v>
      </c>
      <c r="BI120" s="7">
        <v>647050</v>
      </c>
      <c r="BJ120" s="7">
        <v>8905382.9408333339</v>
      </c>
      <c r="BK120" s="7">
        <v>6107074.1900000013</v>
      </c>
      <c r="BL120" s="7">
        <v>475736.54333333328</v>
      </c>
      <c r="BM120" s="7">
        <v>10241761.916666666</v>
      </c>
      <c r="BN120" s="130">
        <v>0.96499999999999997</v>
      </c>
      <c r="BO120" s="131">
        <v>2.3640099999999999E-4</v>
      </c>
      <c r="BP120" s="161">
        <v>5991.1025517410317</v>
      </c>
      <c r="BQ120" s="162">
        <v>10057629</v>
      </c>
      <c r="BR120" s="161">
        <v>350766</v>
      </c>
      <c r="BS120" s="163">
        <v>0</v>
      </c>
      <c r="BT120" s="163">
        <v>1768037.2399999984</v>
      </c>
      <c r="BU120" s="161">
        <v>18750778.66</v>
      </c>
      <c r="BV120" s="161">
        <v>165229.41</v>
      </c>
      <c r="BW120" s="165">
        <v>6280267.5699999984</v>
      </c>
      <c r="BX120" s="161">
        <v>350766</v>
      </c>
    </row>
    <row r="121" spans="1:76" ht="14.45" x14ac:dyDescent="0.3">
      <c r="A121" s="164" t="s">
        <v>31</v>
      </c>
      <c r="B121" s="6" t="s">
        <v>32</v>
      </c>
      <c r="C121" s="6" t="s">
        <v>153</v>
      </c>
      <c r="D121" s="6" t="s">
        <v>44</v>
      </c>
      <c r="E121" s="6" t="s">
        <v>40</v>
      </c>
      <c r="F121" s="24" t="str">
        <f>+Tabela1[[#This Row],[WK]]&amp;Tabela1[[#This Row],[PK]]&amp;Tabela1[[#This Row],[GK]]</f>
        <v>021906</v>
      </c>
      <c r="G121" s="6" t="s">
        <v>159</v>
      </c>
      <c r="H121" s="7">
        <v>839968576.94339454</v>
      </c>
      <c r="I121" s="8">
        <v>1.371</v>
      </c>
      <c r="J121" s="7">
        <v>1151596918.99</v>
      </c>
      <c r="K121" s="8">
        <v>7.0000000000000007E-2</v>
      </c>
      <c r="L121" s="7">
        <v>80611784.329300001</v>
      </c>
      <c r="M121" s="7">
        <v>46670590.329300001</v>
      </c>
      <c r="N121" s="9">
        <v>1.3750426790907828</v>
      </c>
      <c r="O121" s="7">
        <v>148706432</v>
      </c>
      <c r="P121" s="8">
        <v>1.2949999999999999</v>
      </c>
      <c r="Q121" s="7">
        <v>192574829</v>
      </c>
      <c r="R121" s="8">
        <v>1.6E-2</v>
      </c>
      <c r="S121" s="7">
        <v>3081197.264</v>
      </c>
      <c r="T121" s="7">
        <v>660690.26399999997</v>
      </c>
      <c r="U121" s="9">
        <v>0.272955320517561</v>
      </c>
      <c r="V121" s="7">
        <v>47331280.5933</v>
      </c>
      <c r="W121" s="9">
        <v>1.3016794949526702</v>
      </c>
      <c r="X121" s="7">
        <v>41199752.518236347</v>
      </c>
      <c r="Y121" s="7">
        <v>0</v>
      </c>
      <c r="Z121" s="7">
        <v>1715.8500000000001</v>
      </c>
      <c r="AA121" s="7">
        <v>3844952.6682363497</v>
      </c>
      <c r="AB121" s="7">
        <v>37353084</v>
      </c>
      <c r="AC121" s="7">
        <v>0</v>
      </c>
      <c r="AD121" s="7">
        <v>0</v>
      </c>
      <c r="AE121" s="7">
        <v>0</v>
      </c>
      <c r="AF121" s="7">
        <v>80611784.329300001</v>
      </c>
      <c r="AG121" s="7">
        <v>3081197.264</v>
      </c>
      <c r="AH121" s="7">
        <v>0</v>
      </c>
      <c r="AI121" s="7">
        <v>28338694</v>
      </c>
      <c r="AJ121" s="7">
        <v>2769896</v>
      </c>
      <c r="AK121" s="7">
        <v>0</v>
      </c>
      <c r="AL121" s="7">
        <v>1703</v>
      </c>
      <c r="AM121" s="7">
        <v>1454338</v>
      </c>
      <c r="AN121" s="7">
        <v>0</v>
      </c>
      <c r="AO121" s="7">
        <v>0</v>
      </c>
      <c r="AP121" s="7">
        <v>30403867</v>
      </c>
      <c r="AQ121" s="7">
        <v>2255686</v>
      </c>
      <c r="AR121" s="7">
        <v>33941194</v>
      </c>
      <c r="AS121" s="7">
        <v>2420507</v>
      </c>
      <c r="AT121" s="7">
        <v>0</v>
      </c>
      <c r="AU121" s="7">
        <v>40989</v>
      </c>
      <c r="AV121" s="7">
        <v>1512702</v>
      </c>
      <c r="AW121" s="7">
        <v>0</v>
      </c>
      <c r="AX121" s="7">
        <v>0</v>
      </c>
      <c r="AY121" s="7">
        <v>33320596</v>
      </c>
      <c r="AZ121" s="7">
        <v>934249</v>
      </c>
      <c r="BA121" s="7">
        <v>1715.8500000000001</v>
      </c>
      <c r="BB121" s="7">
        <v>0</v>
      </c>
      <c r="BC121" s="7">
        <v>0</v>
      </c>
      <c r="BD121" s="7">
        <v>0</v>
      </c>
      <c r="BE121" s="7">
        <v>0</v>
      </c>
      <c r="BF121" s="7">
        <v>55.35</v>
      </c>
      <c r="BG121" s="7">
        <v>2162001.6682363497</v>
      </c>
      <c r="BH121" s="7">
        <v>24111</v>
      </c>
      <c r="BI121" s="7">
        <v>1682951</v>
      </c>
      <c r="BJ121" s="7">
        <v>23162511.785833329</v>
      </c>
      <c r="BK121" s="7">
        <v>17968047.756666664</v>
      </c>
      <c r="BL121" s="7">
        <v>302933.42333333334</v>
      </c>
      <c r="BM121" s="7">
        <v>20171989.27</v>
      </c>
      <c r="BN121" s="130">
        <v>1.1870000000000001</v>
      </c>
      <c r="BO121" s="131">
        <v>9.8538100000000002E-4</v>
      </c>
      <c r="BP121" s="161">
        <v>24970.931443946673</v>
      </c>
      <c r="BQ121" s="162">
        <v>37353084</v>
      </c>
      <c r="BR121" s="161">
        <v>1195196</v>
      </c>
      <c r="BS121" s="163">
        <v>1523696.6333000008</v>
      </c>
      <c r="BT121" s="163">
        <v>0</v>
      </c>
      <c r="BU121" s="161">
        <v>79088087.700000003</v>
      </c>
      <c r="BV121" s="161">
        <v>3081197.26</v>
      </c>
      <c r="BW121" s="165">
        <v>0</v>
      </c>
      <c r="BX121" s="161">
        <v>1195196</v>
      </c>
    </row>
    <row r="122" spans="1:76" ht="14.45" x14ac:dyDescent="0.3">
      <c r="A122" s="164" t="s">
        <v>31</v>
      </c>
      <c r="B122" s="6" t="s">
        <v>32</v>
      </c>
      <c r="C122" s="6" t="s">
        <v>153</v>
      </c>
      <c r="D122" s="6" t="s">
        <v>51</v>
      </c>
      <c r="E122" s="6" t="s">
        <v>36</v>
      </c>
      <c r="F122" s="24" t="str">
        <f>+Tabela1[[#This Row],[WK]]&amp;Tabela1[[#This Row],[PK]]&amp;Tabela1[[#This Row],[GK]]</f>
        <v>021907</v>
      </c>
      <c r="G122" s="6" t="s">
        <v>154</v>
      </c>
      <c r="H122" s="7">
        <v>653784976.42979908</v>
      </c>
      <c r="I122" s="8">
        <v>1.371</v>
      </c>
      <c r="J122" s="7">
        <v>896339202.68999994</v>
      </c>
      <c r="K122" s="8">
        <v>7.0000000000000007E-2</v>
      </c>
      <c r="L122" s="7">
        <v>62743744.188299999</v>
      </c>
      <c r="M122" s="7">
        <v>31812056.188299999</v>
      </c>
      <c r="N122" s="9">
        <v>1.0284616923686802</v>
      </c>
      <c r="O122" s="7">
        <v>42843649</v>
      </c>
      <c r="P122" s="8">
        <v>1.2949999999999999</v>
      </c>
      <c r="Q122" s="7">
        <v>55482525</v>
      </c>
      <c r="R122" s="8">
        <v>1.6E-2</v>
      </c>
      <c r="S122" s="7">
        <v>887720.4</v>
      </c>
      <c r="T122" s="7">
        <v>478496.4</v>
      </c>
      <c r="U122" s="9">
        <v>1.1692774617324497</v>
      </c>
      <c r="V122" s="7">
        <v>32290552.588299997</v>
      </c>
      <c r="W122" s="9">
        <v>1.0303003495335425</v>
      </c>
      <c r="X122" s="7">
        <v>36525004.977649115</v>
      </c>
      <c r="Y122" s="7">
        <v>0</v>
      </c>
      <c r="Z122" s="7">
        <v>425116.64</v>
      </c>
      <c r="AA122" s="7">
        <v>2819018.3376491154</v>
      </c>
      <c r="AB122" s="7">
        <v>31985650</v>
      </c>
      <c r="AC122" s="7">
        <v>1295220</v>
      </c>
      <c r="AD122" s="7">
        <v>4234452.389349116</v>
      </c>
      <c r="AE122" s="7">
        <v>0</v>
      </c>
      <c r="AF122" s="7">
        <v>62743744.188299999</v>
      </c>
      <c r="AG122" s="7">
        <v>887720.4</v>
      </c>
      <c r="AH122" s="7">
        <v>4234452.389349116</v>
      </c>
      <c r="AI122" s="7">
        <v>25825951</v>
      </c>
      <c r="AJ122" s="7">
        <v>277917</v>
      </c>
      <c r="AK122" s="7">
        <v>2593371</v>
      </c>
      <c r="AL122" s="7">
        <v>0</v>
      </c>
      <c r="AM122" s="7">
        <v>1246380</v>
      </c>
      <c r="AN122" s="7">
        <v>0</v>
      </c>
      <c r="AO122" s="7">
        <v>0</v>
      </c>
      <c r="AP122" s="7">
        <v>28999342</v>
      </c>
      <c r="AQ122" s="7">
        <v>1356594</v>
      </c>
      <c r="AR122" s="7">
        <v>30931688</v>
      </c>
      <c r="AS122" s="7">
        <v>409224</v>
      </c>
      <c r="AT122" s="7">
        <v>2658402</v>
      </c>
      <c r="AU122" s="7">
        <v>0</v>
      </c>
      <c r="AV122" s="7">
        <v>1249428</v>
      </c>
      <c r="AW122" s="7">
        <v>0</v>
      </c>
      <c r="AX122" s="7">
        <v>0</v>
      </c>
      <c r="AY122" s="7">
        <v>30211689</v>
      </c>
      <c r="AZ122" s="7">
        <v>569308</v>
      </c>
      <c r="BA122" s="7">
        <v>425116.64</v>
      </c>
      <c r="BB122" s="7">
        <v>0</v>
      </c>
      <c r="BC122" s="7">
        <v>7.37</v>
      </c>
      <c r="BD122" s="7">
        <v>4330.62</v>
      </c>
      <c r="BE122" s="7">
        <v>431.92</v>
      </c>
      <c r="BF122" s="7">
        <v>0</v>
      </c>
      <c r="BG122" s="7">
        <v>1613767.3376491156</v>
      </c>
      <c r="BH122" s="7">
        <v>17997</v>
      </c>
      <c r="BI122" s="7">
        <v>1205251</v>
      </c>
      <c r="BJ122" s="7">
        <v>16587859.160000002</v>
      </c>
      <c r="BK122" s="7">
        <v>12342958.873333337</v>
      </c>
      <c r="BL122" s="7">
        <v>2005178.8333333333</v>
      </c>
      <c r="BM122" s="7">
        <v>12969243.479999999</v>
      </c>
      <c r="BN122" s="130">
        <v>1.1659999999999999</v>
      </c>
      <c r="BO122" s="131">
        <v>6.3272679999999996E-4</v>
      </c>
      <c r="BP122" s="161">
        <v>16034.303522745789</v>
      </c>
      <c r="BQ122" s="162">
        <v>31985650</v>
      </c>
      <c r="BR122" s="161">
        <v>1164238</v>
      </c>
      <c r="BS122" s="163">
        <v>0</v>
      </c>
      <c r="BT122" s="163">
        <v>2828060.0223508775</v>
      </c>
      <c r="BU122" s="161">
        <v>62743744.189999998</v>
      </c>
      <c r="BV122" s="161">
        <v>887720.4</v>
      </c>
      <c r="BW122" s="165">
        <v>7062512.4123508772</v>
      </c>
      <c r="BX122" s="161">
        <v>1164238</v>
      </c>
    </row>
    <row r="123" spans="1:76" ht="14.45" x14ac:dyDescent="0.3">
      <c r="A123" s="164" t="s">
        <v>31</v>
      </c>
      <c r="B123" s="6" t="s">
        <v>32</v>
      </c>
      <c r="C123" s="6" t="s">
        <v>153</v>
      </c>
      <c r="D123" s="6" t="s">
        <v>75</v>
      </c>
      <c r="E123" s="6" t="s">
        <v>40</v>
      </c>
      <c r="F123" s="24" t="str">
        <f>+Tabela1[[#This Row],[WK]]&amp;Tabela1[[#This Row],[PK]]&amp;Tabela1[[#This Row],[GK]]</f>
        <v>021908</v>
      </c>
      <c r="G123" s="6" t="s">
        <v>160</v>
      </c>
      <c r="H123" s="7">
        <v>426615390.95419985</v>
      </c>
      <c r="I123" s="8">
        <v>1.371</v>
      </c>
      <c r="J123" s="7">
        <v>584889701</v>
      </c>
      <c r="K123" s="8">
        <v>7.0000000000000007E-2</v>
      </c>
      <c r="L123" s="7">
        <v>40942279.07</v>
      </c>
      <c r="M123" s="7">
        <v>24954142.07</v>
      </c>
      <c r="N123" s="9">
        <v>1.5607911084324584</v>
      </c>
      <c r="O123" s="7">
        <v>29694548</v>
      </c>
      <c r="P123" s="8">
        <v>1.2949999999999999</v>
      </c>
      <c r="Q123" s="7">
        <v>38454440</v>
      </c>
      <c r="R123" s="8">
        <v>1.6E-2</v>
      </c>
      <c r="S123" s="7">
        <v>615271.04</v>
      </c>
      <c r="T123" s="7">
        <v>-282395.95999999996</v>
      </c>
      <c r="U123" s="9">
        <v>-0.31458877289685372</v>
      </c>
      <c r="V123" s="7">
        <v>24671746.109999999</v>
      </c>
      <c r="W123" s="9">
        <v>1.4610939526480349</v>
      </c>
      <c r="X123" s="7">
        <v>20293974.562165625</v>
      </c>
      <c r="Y123" s="7">
        <v>0</v>
      </c>
      <c r="Z123" s="7">
        <v>28.365000000000002</v>
      </c>
      <c r="AA123" s="7">
        <v>1693396.1971656249</v>
      </c>
      <c r="AB123" s="7">
        <v>18600550</v>
      </c>
      <c r="AC123" s="7">
        <v>0</v>
      </c>
      <c r="AD123" s="7">
        <v>0</v>
      </c>
      <c r="AE123" s="7">
        <v>0</v>
      </c>
      <c r="AF123" s="7">
        <v>40942279.07</v>
      </c>
      <c r="AG123" s="7">
        <v>615271.04</v>
      </c>
      <c r="AH123" s="7">
        <v>0</v>
      </c>
      <c r="AI123" s="7">
        <v>13349057</v>
      </c>
      <c r="AJ123" s="7">
        <v>1206160</v>
      </c>
      <c r="AK123" s="7">
        <v>0</v>
      </c>
      <c r="AL123" s="7">
        <v>19369</v>
      </c>
      <c r="AM123" s="7">
        <v>455994</v>
      </c>
      <c r="AN123" s="7">
        <v>0</v>
      </c>
      <c r="AO123" s="7">
        <v>0</v>
      </c>
      <c r="AP123" s="7">
        <v>15846854</v>
      </c>
      <c r="AQ123" s="7">
        <v>1018440</v>
      </c>
      <c r="AR123" s="7">
        <v>15988137</v>
      </c>
      <c r="AS123" s="7">
        <v>897667</v>
      </c>
      <c r="AT123" s="7">
        <v>0</v>
      </c>
      <c r="AU123" s="7">
        <v>12612</v>
      </c>
      <c r="AV123" s="7">
        <v>695805</v>
      </c>
      <c r="AW123" s="7">
        <v>0</v>
      </c>
      <c r="AX123" s="7">
        <v>0</v>
      </c>
      <c r="AY123" s="7">
        <v>17911054</v>
      </c>
      <c r="AZ123" s="7">
        <v>416844</v>
      </c>
      <c r="BA123" s="7">
        <v>28.365000000000002</v>
      </c>
      <c r="BB123" s="7">
        <v>0</v>
      </c>
      <c r="BC123" s="7">
        <v>0</v>
      </c>
      <c r="BD123" s="7">
        <v>0.11</v>
      </c>
      <c r="BE123" s="7">
        <v>0.39</v>
      </c>
      <c r="BF123" s="7">
        <v>0</v>
      </c>
      <c r="BG123" s="7">
        <v>1087412.1971656249</v>
      </c>
      <c r="BH123" s="7">
        <v>12127</v>
      </c>
      <c r="BI123" s="7">
        <v>605984</v>
      </c>
      <c r="BJ123" s="7">
        <v>8340227.7408333318</v>
      </c>
      <c r="BK123" s="7">
        <v>4644829.8666666653</v>
      </c>
      <c r="BL123" s="7">
        <v>3973399.6799999997</v>
      </c>
      <c r="BM123" s="7">
        <v>6834792.1366666667</v>
      </c>
      <c r="BN123" s="130">
        <v>1.2250000000000001</v>
      </c>
      <c r="BO123" s="131">
        <v>4.4713750000000002E-4</v>
      </c>
      <c r="BP123" s="161">
        <v>11330.867802015227</v>
      </c>
      <c r="BQ123" s="162">
        <v>18600550</v>
      </c>
      <c r="BR123" s="161">
        <v>567977</v>
      </c>
      <c r="BS123" s="163">
        <v>688642.58999999985</v>
      </c>
      <c r="BT123" s="163">
        <v>0</v>
      </c>
      <c r="BU123" s="161">
        <v>40253636.479999997</v>
      </c>
      <c r="BV123" s="161">
        <v>615271.04</v>
      </c>
      <c r="BW123" s="165">
        <v>0</v>
      </c>
      <c r="BX123" s="161">
        <v>567977</v>
      </c>
    </row>
    <row r="124" spans="1:76" ht="14.45" x14ac:dyDescent="0.3">
      <c r="A124" s="164" t="s">
        <v>31</v>
      </c>
      <c r="B124" s="6" t="s">
        <v>32</v>
      </c>
      <c r="C124" s="6" t="s">
        <v>161</v>
      </c>
      <c r="D124" s="6" t="s">
        <v>33</v>
      </c>
      <c r="E124" s="6" t="s">
        <v>40</v>
      </c>
      <c r="F124" s="24" t="str">
        <f>+Tabela1[[#This Row],[WK]]&amp;Tabela1[[#This Row],[PK]]&amp;Tabela1[[#This Row],[GK]]</f>
        <v>022001</v>
      </c>
      <c r="G124" s="6" t="s">
        <v>162</v>
      </c>
      <c r="H124" s="7">
        <v>823323973.43080032</v>
      </c>
      <c r="I124" s="8">
        <v>1.371</v>
      </c>
      <c r="J124" s="7">
        <v>1128777167.5799999</v>
      </c>
      <c r="K124" s="8">
        <v>7.0000000000000007E-2</v>
      </c>
      <c r="L124" s="7">
        <v>79014401.730599999</v>
      </c>
      <c r="M124" s="7">
        <v>38872240.730599999</v>
      </c>
      <c r="N124" s="9">
        <v>0.96836442688274804</v>
      </c>
      <c r="O124" s="7">
        <v>102577561</v>
      </c>
      <c r="P124" s="8">
        <v>1.2949999999999999</v>
      </c>
      <c r="Q124" s="7">
        <v>132837941</v>
      </c>
      <c r="R124" s="8">
        <v>1.6E-2</v>
      </c>
      <c r="S124" s="7">
        <v>2125407.0559999999</v>
      </c>
      <c r="T124" s="7">
        <v>513788.05599999987</v>
      </c>
      <c r="U124" s="9">
        <v>0.31880243159208216</v>
      </c>
      <c r="V124" s="7">
        <v>39386028.786599994</v>
      </c>
      <c r="W124" s="9">
        <v>0.9432925303194104</v>
      </c>
      <c r="X124" s="7">
        <v>34383878.41046863</v>
      </c>
      <c r="Y124" s="7">
        <v>0</v>
      </c>
      <c r="Z124" s="7">
        <v>38707.22</v>
      </c>
      <c r="AA124" s="7">
        <v>2969244.1904686289</v>
      </c>
      <c r="AB124" s="7">
        <v>31375927</v>
      </c>
      <c r="AC124" s="7">
        <v>0</v>
      </c>
      <c r="AD124" s="7">
        <v>0</v>
      </c>
      <c r="AE124" s="7">
        <v>0</v>
      </c>
      <c r="AF124" s="7">
        <v>79014401.730599999</v>
      </c>
      <c r="AG124" s="7">
        <v>2125407.0559999999</v>
      </c>
      <c r="AH124" s="7">
        <v>0</v>
      </c>
      <c r="AI124" s="7">
        <v>33516098</v>
      </c>
      <c r="AJ124" s="7">
        <v>1465062</v>
      </c>
      <c r="AK124" s="7">
        <v>598460</v>
      </c>
      <c r="AL124" s="7">
        <v>0</v>
      </c>
      <c r="AM124" s="7">
        <v>962746</v>
      </c>
      <c r="AN124" s="7">
        <v>0</v>
      </c>
      <c r="AO124" s="7">
        <v>0</v>
      </c>
      <c r="AP124" s="7">
        <v>25181839</v>
      </c>
      <c r="AQ124" s="7">
        <v>2331274</v>
      </c>
      <c r="AR124" s="7">
        <v>40142161</v>
      </c>
      <c r="AS124" s="7">
        <v>1611619</v>
      </c>
      <c r="AT124" s="7">
        <v>1037901</v>
      </c>
      <c r="AU124" s="7">
        <v>0</v>
      </c>
      <c r="AV124" s="7">
        <v>1008527</v>
      </c>
      <c r="AW124" s="7">
        <v>0</v>
      </c>
      <c r="AX124" s="7">
        <v>0</v>
      </c>
      <c r="AY124" s="7">
        <v>28145508</v>
      </c>
      <c r="AZ124" s="7">
        <v>971554</v>
      </c>
      <c r="BA124" s="7">
        <v>38707.22</v>
      </c>
      <c r="BB124" s="7">
        <v>0</v>
      </c>
      <c r="BC124" s="7">
        <v>7.39</v>
      </c>
      <c r="BD124" s="7">
        <v>0</v>
      </c>
      <c r="BE124" s="7">
        <v>783.14</v>
      </c>
      <c r="BF124" s="7">
        <v>0.01</v>
      </c>
      <c r="BG124" s="7">
        <v>1890933.1904686291</v>
      </c>
      <c r="BH124" s="7">
        <v>21088</v>
      </c>
      <c r="BI124" s="7">
        <v>1078311</v>
      </c>
      <c r="BJ124" s="7">
        <v>14840864.908333331</v>
      </c>
      <c r="BK124" s="7">
        <v>12254481.43</v>
      </c>
      <c r="BL124" s="7">
        <v>2215546.4666666663</v>
      </c>
      <c r="BM124" s="7">
        <v>5914440.9800000004</v>
      </c>
      <c r="BN124" s="130">
        <v>1.105</v>
      </c>
      <c r="BO124" s="131">
        <v>7.8328149999999999E-4</v>
      </c>
      <c r="BP124" s="161">
        <v>19849.279145622968</v>
      </c>
      <c r="BQ124" s="162">
        <v>31375927</v>
      </c>
      <c r="BR124" s="161">
        <v>1198562</v>
      </c>
      <c r="BS124" s="163">
        <v>0</v>
      </c>
      <c r="BT124" s="163">
        <v>0</v>
      </c>
      <c r="BU124" s="161">
        <v>79014401.730000004</v>
      </c>
      <c r="BV124" s="161">
        <v>2125407.06</v>
      </c>
      <c r="BW124" s="165">
        <v>0</v>
      </c>
      <c r="BX124" s="161">
        <v>1198562</v>
      </c>
    </row>
    <row r="125" spans="1:76" ht="14.45" x14ac:dyDescent="0.3">
      <c r="A125" s="164" t="s">
        <v>31</v>
      </c>
      <c r="B125" s="6" t="s">
        <v>32</v>
      </c>
      <c r="C125" s="6" t="s">
        <v>161</v>
      </c>
      <c r="D125" s="6" t="s">
        <v>32</v>
      </c>
      <c r="E125" s="6" t="s">
        <v>40</v>
      </c>
      <c r="F125" s="24" t="str">
        <f>+Tabela1[[#This Row],[WK]]&amp;Tabela1[[#This Row],[PK]]&amp;Tabela1[[#This Row],[GK]]</f>
        <v>022002</v>
      </c>
      <c r="G125" s="6" t="s">
        <v>163</v>
      </c>
      <c r="H125" s="7">
        <v>274728909.19399959</v>
      </c>
      <c r="I125" s="8">
        <v>1.371</v>
      </c>
      <c r="J125" s="7">
        <v>376653334.51000005</v>
      </c>
      <c r="K125" s="8">
        <v>7.0000000000000007E-2</v>
      </c>
      <c r="L125" s="7">
        <v>26365733.415700007</v>
      </c>
      <c r="M125" s="7">
        <v>16509187.415700007</v>
      </c>
      <c r="N125" s="9">
        <v>1.6749465193689561</v>
      </c>
      <c r="O125" s="7">
        <v>21260159</v>
      </c>
      <c r="P125" s="8">
        <v>1.2949999999999999</v>
      </c>
      <c r="Q125" s="7">
        <v>27531906</v>
      </c>
      <c r="R125" s="8">
        <v>1.6E-2</v>
      </c>
      <c r="S125" s="7">
        <v>440510.49599999998</v>
      </c>
      <c r="T125" s="7">
        <v>-386267.50400000002</v>
      </c>
      <c r="U125" s="9">
        <v>-0.46719615664664521</v>
      </c>
      <c r="V125" s="7">
        <v>16122919.911700007</v>
      </c>
      <c r="W125" s="9">
        <v>1.5091669888229551</v>
      </c>
      <c r="X125" s="7">
        <v>17600713.233581636</v>
      </c>
      <c r="Y125" s="7">
        <v>0</v>
      </c>
      <c r="Z125" s="7">
        <v>30125.49</v>
      </c>
      <c r="AA125" s="7">
        <v>1741224.7435816363</v>
      </c>
      <c r="AB125" s="7">
        <v>13480078</v>
      </c>
      <c r="AC125" s="7">
        <v>2349285</v>
      </c>
      <c r="AD125" s="7">
        <v>2349285</v>
      </c>
      <c r="AE125" s="7">
        <v>0</v>
      </c>
      <c r="AF125" s="7">
        <v>26365733.415700007</v>
      </c>
      <c r="AG125" s="7">
        <v>440510.49599999998</v>
      </c>
      <c r="AH125" s="7">
        <v>2349285</v>
      </c>
      <c r="AI125" s="7">
        <v>8229576</v>
      </c>
      <c r="AJ125" s="7">
        <v>713703</v>
      </c>
      <c r="AK125" s="7">
        <v>2437164</v>
      </c>
      <c r="AL125" s="7">
        <v>0</v>
      </c>
      <c r="AM125" s="7">
        <v>569847</v>
      </c>
      <c r="AN125" s="7">
        <v>0</v>
      </c>
      <c r="AO125" s="7">
        <v>0</v>
      </c>
      <c r="AP125" s="7">
        <v>11212096</v>
      </c>
      <c r="AQ125" s="7">
        <v>763831</v>
      </c>
      <c r="AR125" s="7">
        <v>9856546</v>
      </c>
      <c r="AS125" s="7">
        <v>826778</v>
      </c>
      <c r="AT125" s="7">
        <v>3291631</v>
      </c>
      <c r="AU125" s="7">
        <v>0</v>
      </c>
      <c r="AV125" s="7">
        <v>1085187</v>
      </c>
      <c r="AW125" s="7">
        <v>0</v>
      </c>
      <c r="AX125" s="7">
        <v>0</v>
      </c>
      <c r="AY125" s="7">
        <v>12990500</v>
      </c>
      <c r="AZ125" s="7">
        <v>311416</v>
      </c>
      <c r="BA125" s="7">
        <v>30125.49</v>
      </c>
      <c r="BB125" s="7">
        <v>0</v>
      </c>
      <c r="BC125" s="7">
        <v>0</v>
      </c>
      <c r="BD125" s="7">
        <v>274.47000000000003</v>
      </c>
      <c r="BE125" s="7">
        <v>98.92</v>
      </c>
      <c r="BF125" s="7">
        <v>0</v>
      </c>
      <c r="BG125" s="7">
        <v>834187.74358163646</v>
      </c>
      <c r="BH125" s="7">
        <v>9303</v>
      </c>
      <c r="BI125" s="7">
        <v>907037</v>
      </c>
      <c r="BJ125" s="7">
        <v>12483675.540000003</v>
      </c>
      <c r="BK125" s="7">
        <v>9500515.7666666694</v>
      </c>
      <c r="BL125" s="7">
        <v>2038375.2</v>
      </c>
      <c r="BM125" s="7">
        <v>7855888.6933333315</v>
      </c>
      <c r="BN125" s="130">
        <v>1.0529999999999999</v>
      </c>
      <c r="BO125" s="131">
        <v>3.485157E-4</v>
      </c>
      <c r="BP125" s="161">
        <v>8831.5735177384922</v>
      </c>
      <c r="BQ125" s="162">
        <v>13480078</v>
      </c>
      <c r="BR125" s="161">
        <v>504802</v>
      </c>
      <c r="BS125" s="163">
        <v>0</v>
      </c>
      <c r="BT125" s="163">
        <v>2211331.0882999934</v>
      </c>
      <c r="BU125" s="161">
        <v>26365733.420000002</v>
      </c>
      <c r="BV125" s="161">
        <v>440510.5</v>
      </c>
      <c r="BW125" s="165">
        <v>4560616.0882999934</v>
      </c>
      <c r="BX125" s="161">
        <v>504802</v>
      </c>
    </row>
    <row r="126" spans="1:76" ht="14.45" x14ac:dyDescent="0.3">
      <c r="A126" s="164" t="s">
        <v>31</v>
      </c>
      <c r="B126" s="6" t="s">
        <v>32</v>
      </c>
      <c r="C126" s="6" t="s">
        <v>161</v>
      </c>
      <c r="D126" s="6" t="s">
        <v>37</v>
      </c>
      <c r="E126" s="6" t="s">
        <v>40</v>
      </c>
      <c r="F126" s="24" t="str">
        <f>+Tabela1[[#This Row],[WK]]&amp;Tabela1[[#This Row],[PK]]&amp;Tabela1[[#This Row],[GK]]</f>
        <v>022003</v>
      </c>
      <c r="G126" s="6" t="s">
        <v>164</v>
      </c>
      <c r="H126" s="7">
        <v>987011636.04540241</v>
      </c>
      <c r="I126" s="8">
        <v>1.371</v>
      </c>
      <c r="J126" s="7">
        <v>1353192953.02</v>
      </c>
      <c r="K126" s="8">
        <v>7.0000000000000007E-2</v>
      </c>
      <c r="L126" s="7">
        <v>94723506.711400002</v>
      </c>
      <c r="M126" s="7">
        <v>45178055.711400002</v>
      </c>
      <c r="N126" s="9">
        <v>0.91185073098638258</v>
      </c>
      <c r="O126" s="7">
        <v>57650351</v>
      </c>
      <c r="P126" s="8">
        <v>1.2949999999999999</v>
      </c>
      <c r="Q126" s="7">
        <v>74657205</v>
      </c>
      <c r="R126" s="8">
        <v>1.6E-2</v>
      </c>
      <c r="S126" s="7">
        <v>1194515.28</v>
      </c>
      <c r="T126" s="7">
        <v>-1261071.72</v>
      </c>
      <c r="U126" s="9">
        <v>-0.51355204274985977</v>
      </c>
      <c r="V126" s="7">
        <v>43916983.991400003</v>
      </c>
      <c r="W126" s="9">
        <v>0.84454052612180552</v>
      </c>
      <c r="X126" s="7">
        <v>47855611.461579822</v>
      </c>
      <c r="Y126" s="7">
        <v>0</v>
      </c>
      <c r="Z126" s="7">
        <v>159665.96500000003</v>
      </c>
      <c r="AA126" s="7">
        <v>3868181.496579824</v>
      </c>
      <c r="AB126" s="7">
        <v>43827764</v>
      </c>
      <c r="AC126" s="7">
        <v>0</v>
      </c>
      <c r="AD126" s="7">
        <v>3938627.4701798195</v>
      </c>
      <c r="AE126" s="7">
        <v>0</v>
      </c>
      <c r="AF126" s="7">
        <v>94723506.711400002</v>
      </c>
      <c r="AG126" s="7">
        <v>1194515.28</v>
      </c>
      <c r="AH126" s="7">
        <v>3938627.4701798195</v>
      </c>
      <c r="AI126" s="7">
        <v>41367235</v>
      </c>
      <c r="AJ126" s="7">
        <v>3252357</v>
      </c>
      <c r="AK126" s="7">
        <v>0</v>
      </c>
      <c r="AL126" s="7">
        <v>220673</v>
      </c>
      <c r="AM126" s="7">
        <v>1147733</v>
      </c>
      <c r="AN126" s="7">
        <v>0</v>
      </c>
      <c r="AO126" s="7">
        <v>0</v>
      </c>
      <c r="AP126" s="7">
        <v>35236270</v>
      </c>
      <c r="AQ126" s="7">
        <v>3337779</v>
      </c>
      <c r="AR126" s="7">
        <v>49545451</v>
      </c>
      <c r="AS126" s="7">
        <v>2455587</v>
      </c>
      <c r="AT126" s="7">
        <v>0</v>
      </c>
      <c r="AU126" s="7">
        <v>409952</v>
      </c>
      <c r="AV126" s="7">
        <v>1025645</v>
      </c>
      <c r="AW126" s="7">
        <v>0</v>
      </c>
      <c r="AX126" s="7">
        <v>0</v>
      </c>
      <c r="AY126" s="7">
        <v>39436666</v>
      </c>
      <c r="AZ126" s="7">
        <v>1446788</v>
      </c>
      <c r="BA126" s="7">
        <v>159665.96500000003</v>
      </c>
      <c r="BB126" s="7">
        <v>0</v>
      </c>
      <c r="BC126" s="7">
        <v>23.88</v>
      </c>
      <c r="BD126" s="7">
        <v>1079.6500000000001</v>
      </c>
      <c r="BE126" s="7">
        <v>1113.1300000000001</v>
      </c>
      <c r="BF126" s="7">
        <v>3.07</v>
      </c>
      <c r="BG126" s="7">
        <v>2253822.496579824</v>
      </c>
      <c r="BH126" s="7">
        <v>25135</v>
      </c>
      <c r="BI126" s="7">
        <v>1614359</v>
      </c>
      <c r="BJ126" s="7">
        <v>22218418.409999996</v>
      </c>
      <c r="BK126" s="7">
        <v>20568136.903333332</v>
      </c>
      <c r="BL126" s="7">
        <v>266727.65999999997</v>
      </c>
      <c r="BM126" s="7">
        <v>6067670.706666667</v>
      </c>
      <c r="BN126" s="130">
        <v>1.0429999999999999</v>
      </c>
      <c r="BO126" s="131">
        <v>9.9005160000000003E-4</v>
      </c>
      <c r="BP126" s="161">
        <v>25088.99258307584</v>
      </c>
      <c r="BQ126" s="162">
        <v>43827764</v>
      </c>
      <c r="BR126" s="161">
        <v>1770963</v>
      </c>
      <c r="BS126" s="163">
        <v>0</v>
      </c>
      <c r="BT126" s="163">
        <v>234402.53842017055</v>
      </c>
      <c r="BU126" s="161">
        <v>94723506.709999993</v>
      </c>
      <c r="BV126" s="161">
        <v>1194515.28</v>
      </c>
      <c r="BW126" s="165">
        <v>4173030.0084201708</v>
      </c>
      <c r="BX126" s="161">
        <v>1770963</v>
      </c>
    </row>
    <row r="127" spans="1:76" ht="14.45" x14ac:dyDescent="0.3">
      <c r="A127" s="164" t="s">
        <v>31</v>
      </c>
      <c r="B127" s="6" t="s">
        <v>32</v>
      </c>
      <c r="C127" s="6" t="s">
        <v>161</v>
      </c>
      <c r="D127" s="6" t="s">
        <v>39</v>
      </c>
      <c r="E127" s="6" t="s">
        <v>36</v>
      </c>
      <c r="F127" s="24" t="str">
        <f>+Tabela1[[#This Row],[WK]]&amp;Tabela1[[#This Row],[PK]]&amp;Tabela1[[#This Row],[GK]]</f>
        <v>022004</v>
      </c>
      <c r="G127" s="6" t="s">
        <v>165</v>
      </c>
      <c r="H127" s="7">
        <v>485136688.00200021</v>
      </c>
      <c r="I127" s="8">
        <v>1.371</v>
      </c>
      <c r="J127" s="7">
        <v>665122399.25999999</v>
      </c>
      <c r="K127" s="8">
        <v>7.0000000000000007E-2</v>
      </c>
      <c r="L127" s="7">
        <v>46558567.948200002</v>
      </c>
      <c r="M127" s="7">
        <v>20546297.948200002</v>
      </c>
      <c r="N127" s="9">
        <v>0.78986947114573247</v>
      </c>
      <c r="O127" s="7">
        <v>53236559</v>
      </c>
      <c r="P127" s="8">
        <v>1.2949999999999999</v>
      </c>
      <c r="Q127" s="7">
        <v>68941344</v>
      </c>
      <c r="R127" s="8">
        <v>1.6E-2</v>
      </c>
      <c r="S127" s="7">
        <v>1103061.504</v>
      </c>
      <c r="T127" s="7">
        <v>61674.503999999957</v>
      </c>
      <c r="U127" s="9">
        <v>5.9223424144914383E-2</v>
      </c>
      <c r="V127" s="7">
        <v>20607972.452200003</v>
      </c>
      <c r="W127" s="9">
        <v>0.76174442709168688</v>
      </c>
      <c r="X127" s="7">
        <v>25575974.968190882</v>
      </c>
      <c r="Y127" s="7">
        <v>0</v>
      </c>
      <c r="Z127" s="7">
        <v>102710.75</v>
      </c>
      <c r="AA127" s="7">
        <v>2052490.2181908833</v>
      </c>
      <c r="AB127" s="7">
        <v>19761296</v>
      </c>
      <c r="AC127" s="7">
        <v>3659478</v>
      </c>
      <c r="AD127" s="7">
        <v>4968002.5159908803</v>
      </c>
      <c r="AE127" s="7">
        <v>-3249468.720531859</v>
      </c>
      <c r="AF127" s="7">
        <v>46558567.948200002</v>
      </c>
      <c r="AG127" s="7">
        <v>1103061.504</v>
      </c>
      <c r="AH127" s="7">
        <v>1718533.7954590213</v>
      </c>
      <c r="AI127" s="7">
        <v>21718556</v>
      </c>
      <c r="AJ127" s="7">
        <v>1885161</v>
      </c>
      <c r="AK127" s="7">
        <v>255621</v>
      </c>
      <c r="AL127" s="7">
        <v>0</v>
      </c>
      <c r="AM127" s="7">
        <v>819250</v>
      </c>
      <c r="AN127" s="7">
        <v>0</v>
      </c>
      <c r="AO127" s="7">
        <v>0</v>
      </c>
      <c r="AP127" s="7">
        <v>17275084</v>
      </c>
      <c r="AQ127" s="7">
        <v>1376486</v>
      </c>
      <c r="AR127" s="7">
        <v>26012270</v>
      </c>
      <c r="AS127" s="7">
        <v>1041387</v>
      </c>
      <c r="AT127" s="7">
        <v>143626</v>
      </c>
      <c r="AU127" s="7">
        <v>0</v>
      </c>
      <c r="AV127" s="7">
        <v>1020792</v>
      </c>
      <c r="AW127" s="7">
        <v>0</v>
      </c>
      <c r="AX127" s="7">
        <v>0</v>
      </c>
      <c r="AY127" s="7">
        <v>19255246</v>
      </c>
      <c r="AZ127" s="7">
        <v>564442</v>
      </c>
      <c r="BA127" s="7">
        <v>102710.75</v>
      </c>
      <c r="BB127" s="7">
        <v>0</v>
      </c>
      <c r="BC127" s="7">
        <v>0</v>
      </c>
      <c r="BD127" s="7">
        <v>0</v>
      </c>
      <c r="BE127" s="7">
        <v>23.96</v>
      </c>
      <c r="BF127" s="7">
        <v>3277.31</v>
      </c>
      <c r="BG127" s="7">
        <v>1086067.2181908833</v>
      </c>
      <c r="BH127" s="7">
        <v>12112</v>
      </c>
      <c r="BI127" s="7">
        <v>966423</v>
      </c>
      <c r="BJ127" s="7">
        <v>13300893.848333335</v>
      </c>
      <c r="BK127" s="7">
        <v>10838043.373333335</v>
      </c>
      <c r="BL127" s="7">
        <v>2702067.25</v>
      </c>
      <c r="BM127" s="7">
        <v>4447267.4000000004</v>
      </c>
      <c r="BN127" s="130">
        <v>1.4179999999999999</v>
      </c>
      <c r="BO127" s="131">
        <v>4.2018479999999999E-4</v>
      </c>
      <c r="BP127" s="161">
        <v>10648.514438573782</v>
      </c>
      <c r="BQ127" s="162">
        <v>19761296</v>
      </c>
      <c r="BR127" s="161">
        <v>853488</v>
      </c>
      <c r="BS127" s="163">
        <v>0</v>
      </c>
      <c r="BT127" s="163">
        <v>2511087.4900000021</v>
      </c>
      <c r="BU127" s="161">
        <v>46558567.950000003</v>
      </c>
      <c r="BV127" s="161">
        <v>1103061.5</v>
      </c>
      <c r="BW127" s="165">
        <v>4229621.2900000019</v>
      </c>
      <c r="BX127" s="161">
        <v>853488</v>
      </c>
    </row>
    <row r="128" spans="1:76" ht="14.45" x14ac:dyDescent="0.3">
      <c r="A128" s="164" t="s">
        <v>31</v>
      </c>
      <c r="B128" s="6" t="s">
        <v>32</v>
      </c>
      <c r="C128" s="6" t="s">
        <v>161</v>
      </c>
      <c r="D128" s="6" t="s">
        <v>42</v>
      </c>
      <c r="E128" s="6" t="s">
        <v>36</v>
      </c>
      <c r="F128" s="24" t="str">
        <f>+Tabela1[[#This Row],[WK]]&amp;Tabela1[[#This Row],[PK]]&amp;Tabela1[[#This Row],[GK]]</f>
        <v>022005</v>
      </c>
      <c r="G128" s="6" t="s">
        <v>166</v>
      </c>
      <c r="H128" s="7">
        <v>221928980.28859931</v>
      </c>
      <c r="I128" s="8">
        <v>1.371</v>
      </c>
      <c r="J128" s="7">
        <v>304264631.99000001</v>
      </c>
      <c r="K128" s="8">
        <v>7.0000000000000007E-2</v>
      </c>
      <c r="L128" s="7">
        <v>21298524.239300001</v>
      </c>
      <c r="M128" s="7">
        <v>9227582.2393000014</v>
      </c>
      <c r="N128" s="9">
        <v>0.76444590979726368</v>
      </c>
      <c r="O128" s="7">
        <v>1482495</v>
      </c>
      <c r="P128" s="8">
        <v>1.2949999999999999</v>
      </c>
      <c r="Q128" s="7">
        <v>1919831</v>
      </c>
      <c r="R128" s="8">
        <v>1.6E-2</v>
      </c>
      <c r="S128" s="7">
        <v>30717.296000000002</v>
      </c>
      <c r="T128" s="7">
        <v>-51555.703999999998</v>
      </c>
      <c r="U128" s="9">
        <v>-0.62664183875633561</v>
      </c>
      <c r="V128" s="7">
        <v>9176026.5353000015</v>
      </c>
      <c r="W128" s="9">
        <v>0.75502873398520487</v>
      </c>
      <c r="X128" s="7">
        <v>11663593.811315509</v>
      </c>
      <c r="Y128" s="7">
        <v>0</v>
      </c>
      <c r="Z128" s="7">
        <v>11508.285</v>
      </c>
      <c r="AA128" s="7">
        <v>973332.52631550923</v>
      </c>
      <c r="AB128" s="7">
        <v>9088291</v>
      </c>
      <c r="AC128" s="7">
        <v>1590462</v>
      </c>
      <c r="AD128" s="7">
        <v>2487567.2760155071</v>
      </c>
      <c r="AE128" s="7">
        <v>0</v>
      </c>
      <c r="AF128" s="7">
        <v>21298524.239300001</v>
      </c>
      <c r="AG128" s="7">
        <v>30717.296000000002</v>
      </c>
      <c r="AH128" s="7">
        <v>2487567.2760155071</v>
      </c>
      <c r="AI128" s="7">
        <v>10078453</v>
      </c>
      <c r="AJ128" s="7">
        <v>117707</v>
      </c>
      <c r="AK128" s="7">
        <v>1590551</v>
      </c>
      <c r="AL128" s="7">
        <v>0</v>
      </c>
      <c r="AM128" s="7">
        <v>356601</v>
      </c>
      <c r="AN128" s="7">
        <v>0</v>
      </c>
      <c r="AO128" s="7">
        <v>0</v>
      </c>
      <c r="AP128" s="7">
        <v>7562555</v>
      </c>
      <c r="AQ128" s="7">
        <v>465459</v>
      </c>
      <c r="AR128" s="7">
        <v>12070942</v>
      </c>
      <c r="AS128" s="7">
        <v>82273</v>
      </c>
      <c r="AT128" s="7">
        <v>1821493</v>
      </c>
      <c r="AU128" s="7">
        <v>0</v>
      </c>
      <c r="AV128" s="7">
        <v>715653</v>
      </c>
      <c r="AW128" s="7">
        <v>0</v>
      </c>
      <c r="AX128" s="7">
        <v>0</v>
      </c>
      <c r="AY128" s="7">
        <v>8176974</v>
      </c>
      <c r="AZ128" s="7">
        <v>191391</v>
      </c>
      <c r="BA128" s="7">
        <v>11508.285</v>
      </c>
      <c r="BB128" s="7">
        <v>0</v>
      </c>
      <c r="BC128" s="7">
        <v>0</v>
      </c>
      <c r="BD128" s="7">
        <v>0</v>
      </c>
      <c r="BE128" s="7">
        <v>247.49</v>
      </c>
      <c r="BF128" s="7">
        <v>0</v>
      </c>
      <c r="BG128" s="7">
        <v>525996.52631550923</v>
      </c>
      <c r="BH128" s="7">
        <v>5866</v>
      </c>
      <c r="BI128" s="7">
        <v>447336</v>
      </c>
      <c r="BJ128" s="7">
        <v>6156607.5766666662</v>
      </c>
      <c r="BK128" s="7">
        <v>5045088.8833333328</v>
      </c>
      <c r="BL128" s="7">
        <v>1333157.81</v>
      </c>
      <c r="BM128" s="7">
        <v>1779759.1533333333</v>
      </c>
      <c r="BN128" s="130">
        <v>1.169</v>
      </c>
      <c r="BO128" s="131">
        <v>2.1566949999999999E-4</v>
      </c>
      <c r="BP128" s="161">
        <v>5465.8305344290684</v>
      </c>
      <c r="BQ128" s="162">
        <v>9088291</v>
      </c>
      <c r="BR128" s="161">
        <v>522273</v>
      </c>
      <c r="BS128" s="163">
        <v>0</v>
      </c>
      <c r="BT128" s="163">
        <v>1264190.0100000016</v>
      </c>
      <c r="BU128" s="161">
        <v>21298524.239999998</v>
      </c>
      <c r="BV128" s="161">
        <v>30717.3</v>
      </c>
      <c r="BW128" s="165">
        <v>3751757.2900000014</v>
      </c>
      <c r="BX128" s="161">
        <v>522273</v>
      </c>
    </row>
    <row r="129" spans="1:76" ht="14.45" x14ac:dyDescent="0.3">
      <c r="A129" s="164" t="s">
        <v>31</v>
      </c>
      <c r="B129" s="6" t="s">
        <v>32</v>
      </c>
      <c r="C129" s="6" t="s">
        <v>161</v>
      </c>
      <c r="D129" s="6" t="s">
        <v>44</v>
      </c>
      <c r="E129" s="6" t="s">
        <v>40</v>
      </c>
      <c r="F129" s="24" t="str">
        <f>+Tabela1[[#This Row],[WK]]&amp;Tabela1[[#This Row],[PK]]&amp;Tabela1[[#This Row],[GK]]</f>
        <v>022006</v>
      </c>
      <c r="G129" s="6" t="s">
        <v>167</v>
      </c>
      <c r="H129" s="7">
        <v>429440101.61219913</v>
      </c>
      <c r="I129" s="8">
        <v>1.371</v>
      </c>
      <c r="J129" s="7">
        <v>588762379.31000006</v>
      </c>
      <c r="K129" s="8">
        <v>7.0000000000000007E-2</v>
      </c>
      <c r="L129" s="7">
        <v>41213366.551700011</v>
      </c>
      <c r="M129" s="7">
        <v>24887621.551700011</v>
      </c>
      <c r="N129" s="9">
        <v>1.5244401741972577</v>
      </c>
      <c r="O129" s="7">
        <v>24779666</v>
      </c>
      <c r="P129" s="8">
        <v>1.2949999999999999</v>
      </c>
      <c r="Q129" s="7">
        <v>32089667</v>
      </c>
      <c r="R129" s="8">
        <v>1.6E-2</v>
      </c>
      <c r="S129" s="7">
        <v>513434.67200000002</v>
      </c>
      <c r="T129" s="7">
        <v>179902.67200000002</v>
      </c>
      <c r="U129" s="9">
        <v>0.53938654162119382</v>
      </c>
      <c r="V129" s="7">
        <v>25067524.223700009</v>
      </c>
      <c r="W129" s="9">
        <v>1.5047186155617682</v>
      </c>
      <c r="X129" s="7">
        <v>33790983.237914056</v>
      </c>
      <c r="Y129" s="7">
        <v>7263565</v>
      </c>
      <c r="Z129" s="7">
        <v>1820928.0650000002</v>
      </c>
      <c r="AA129" s="7">
        <v>2627541.1729140533</v>
      </c>
      <c r="AB129" s="7">
        <v>20593319</v>
      </c>
      <c r="AC129" s="7">
        <v>1485630</v>
      </c>
      <c r="AD129" s="7">
        <v>8723459.0142140407</v>
      </c>
      <c r="AE129" s="7">
        <v>0</v>
      </c>
      <c r="AF129" s="7">
        <v>41213366.551700011</v>
      </c>
      <c r="AG129" s="7">
        <v>513434.67200000002</v>
      </c>
      <c r="AH129" s="7">
        <v>8723459.0142140407</v>
      </c>
      <c r="AI129" s="7">
        <v>13630937</v>
      </c>
      <c r="AJ129" s="7">
        <v>361132</v>
      </c>
      <c r="AK129" s="7">
        <v>9956471</v>
      </c>
      <c r="AL129" s="7">
        <v>237432</v>
      </c>
      <c r="AM129" s="7">
        <v>1189489</v>
      </c>
      <c r="AN129" s="7">
        <v>0</v>
      </c>
      <c r="AO129" s="7">
        <v>0</v>
      </c>
      <c r="AP129" s="7">
        <v>16244222</v>
      </c>
      <c r="AQ129" s="7">
        <v>1273050</v>
      </c>
      <c r="AR129" s="7">
        <v>16325745</v>
      </c>
      <c r="AS129" s="7">
        <v>333532</v>
      </c>
      <c r="AT129" s="7">
        <v>11894087</v>
      </c>
      <c r="AU129" s="7">
        <v>265804</v>
      </c>
      <c r="AV129" s="7">
        <v>1314396</v>
      </c>
      <c r="AW129" s="7">
        <v>0</v>
      </c>
      <c r="AX129" s="7">
        <v>0</v>
      </c>
      <c r="AY129" s="7">
        <v>18503939</v>
      </c>
      <c r="AZ129" s="7">
        <v>515783</v>
      </c>
      <c r="BA129" s="7">
        <v>1820928.0650000002</v>
      </c>
      <c r="BB129" s="7">
        <v>0</v>
      </c>
      <c r="BC129" s="7">
        <v>1383.11</v>
      </c>
      <c r="BD129" s="7">
        <v>14776.67</v>
      </c>
      <c r="BE129" s="7">
        <v>385.67</v>
      </c>
      <c r="BF129" s="7">
        <v>0</v>
      </c>
      <c r="BG129" s="7">
        <v>1267108.1729140535</v>
      </c>
      <c r="BH129" s="7">
        <v>14131</v>
      </c>
      <c r="BI129" s="7">
        <v>1360433</v>
      </c>
      <c r="BJ129" s="7">
        <v>18723618.795833334</v>
      </c>
      <c r="BK129" s="7">
        <v>12549998.67</v>
      </c>
      <c r="BL129" s="7">
        <v>5597347.3433333337</v>
      </c>
      <c r="BM129" s="7">
        <v>13499785.816666668</v>
      </c>
      <c r="BN129" s="130">
        <v>0.86099999999999999</v>
      </c>
      <c r="BO129" s="131">
        <v>5.7190989999999998E-4</v>
      </c>
      <c r="BP129" s="161">
        <v>14493.50560529736</v>
      </c>
      <c r="BQ129" s="162">
        <v>20593319</v>
      </c>
      <c r="BR129" s="161">
        <v>797467</v>
      </c>
      <c r="BS129" s="163">
        <v>0</v>
      </c>
      <c r="BT129" s="163">
        <v>2500492.4699999988</v>
      </c>
      <c r="BU129" s="161">
        <v>41213366.549999997</v>
      </c>
      <c r="BV129" s="161">
        <v>513434.67</v>
      </c>
      <c r="BW129" s="165">
        <v>11223951.479999999</v>
      </c>
      <c r="BX129" s="161">
        <v>797467</v>
      </c>
    </row>
    <row r="130" spans="1:76" ht="14.45" x14ac:dyDescent="0.3">
      <c r="A130" s="164" t="s">
        <v>31</v>
      </c>
      <c r="B130" s="6" t="s">
        <v>32</v>
      </c>
      <c r="C130" s="6" t="s">
        <v>168</v>
      </c>
      <c r="D130" s="6" t="s">
        <v>33</v>
      </c>
      <c r="E130" s="6" t="s">
        <v>34</v>
      </c>
      <c r="F130" s="24" t="str">
        <f>+Tabela1[[#This Row],[WK]]&amp;Tabela1[[#This Row],[PK]]&amp;Tabela1[[#This Row],[GK]]</f>
        <v>022101</v>
      </c>
      <c r="G130" s="6" t="s">
        <v>169</v>
      </c>
      <c r="H130" s="7">
        <v>426585184.26059812</v>
      </c>
      <c r="I130" s="8">
        <v>1.371</v>
      </c>
      <c r="J130" s="7">
        <v>584848287.61000001</v>
      </c>
      <c r="K130" s="8">
        <v>7.0000000000000007E-2</v>
      </c>
      <c r="L130" s="7">
        <v>40939380.132700004</v>
      </c>
      <c r="M130" s="7">
        <v>26135113.132700004</v>
      </c>
      <c r="N130" s="9">
        <v>1.7653770451924438</v>
      </c>
      <c r="O130" s="7">
        <v>5862635</v>
      </c>
      <c r="P130" s="8">
        <v>1.2949999999999999</v>
      </c>
      <c r="Q130" s="7">
        <v>7592112</v>
      </c>
      <c r="R130" s="8">
        <v>1.6E-2</v>
      </c>
      <c r="S130" s="7">
        <v>121473.792</v>
      </c>
      <c r="T130" s="7">
        <v>-39530.207999999999</v>
      </c>
      <c r="U130" s="9">
        <v>-0.24552314228217931</v>
      </c>
      <c r="V130" s="7">
        <v>26095582.924700007</v>
      </c>
      <c r="W130" s="9">
        <v>1.7437427577956996</v>
      </c>
      <c r="X130" s="7">
        <v>32432081.029363528</v>
      </c>
      <c r="Y130" s="7">
        <v>10914540</v>
      </c>
      <c r="Z130" s="7">
        <v>142522.345</v>
      </c>
      <c r="AA130" s="7">
        <v>1631525.6843635261</v>
      </c>
      <c r="AB130" s="7">
        <v>15846418</v>
      </c>
      <c r="AC130" s="7">
        <v>3897075</v>
      </c>
      <c r="AD130" s="7">
        <v>6336498.1046635248</v>
      </c>
      <c r="AE130" s="7">
        <v>0</v>
      </c>
      <c r="AF130" s="7">
        <v>40939380.132700004</v>
      </c>
      <c r="AG130" s="7">
        <v>121473.792</v>
      </c>
      <c r="AH130" s="7">
        <v>6336498.1046635248</v>
      </c>
      <c r="AI130" s="7">
        <v>12360602</v>
      </c>
      <c r="AJ130" s="7">
        <v>186507</v>
      </c>
      <c r="AK130" s="7">
        <v>14202330</v>
      </c>
      <c r="AL130" s="7">
        <v>104174</v>
      </c>
      <c r="AM130" s="7">
        <v>624419</v>
      </c>
      <c r="AN130" s="7">
        <v>0</v>
      </c>
      <c r="AO130" s="7">
        <v>0</v>
      </c>
      <c r="AP130" s="7">
        <v>12200699</v>
      </c>
      <c r="AQ130" s="7">
        <v>1018440</v>
      </c>
      <c r="AR130" s="7">
        <v>14804267</v>
      </c>
      <c r="AS130" s="7">
        <v>161004</v>
      </c>
      <c r="AT130" s="7">
        <v>15955442</v>
      </c>
      <c r="AU130" s="7">
        <v>0</v>
      </c>
      <c r="AV130" s="7">
        <v>670458</v>
      </c>
      <c r="AW130" s="7">
        <v>0</v>
      </c>
      <c r="AX130" s="7">
        <v>0</v>
      </c>
      <c r="AY130" s="7">
        <v>14196386</v>
      </c>
      <c r="AZ130" s="7">
        <v>431441</v>
      </c>
      <c r="BA130" s="7">
        <v>142522.345</v>
      </c>
      <c r="BB130" s="7">
        <v>0</v>
      </c>
      <c r="BC130" s="7">
        <v>0</v>
      </c>
      <c r="BD130" s="7">
        <v>364.07</v>
      </c>
      <c r="BE130" s="7">
        <v>2336.85</v>
      </c>
      <c r="BF130" s="7">
        <v>0.01</v>
      </c>
      <c r="BG130" s="7">
        <v>1270246.6843635261</v>
      </c>
      <c r="BH130" s="7">
        <v>14166</v>
      </c>
      <c r="BI130" s="7">
        <v>361279</v>
      </c>
      <c r="BJ130" s="7">
        <v>4972314.7883333331</v>
      </c>
      <c r="BK130" s="7">
        <v>3638134.8733333335</v>
      </c>
      <c r="BL130" s="7">
        <v>606880.88</v>
      </c>
      <c r="BM130" s="7">
        <v>4122957.9</v>
      </c>
      <c r="BN130" s="130">
        <v>0.77900000000000003</v>
      </c>
      <c r="BO130" s="131">
        <v>5.2884060000000003E-4</v>
      </c>
      <c r="BP130" s="161">
        <v>13401.940327416687</v>
      </c>
      <c r="BQ130" s="162">
        <v>15846418</v>
      </c>
      <c r="BR130" s="161">
        <v>709073</v>
      </c>
      <c r="BS130" s="163">
        <v>0</v>
      </c>
      <c r="BT130" s="163">
        <v>2530718.9706364721</v>
      </c>
      <c r="BU130" s="161">
        <v>40939380.130000003</v>
      </c>
      <c r="BV130" s="161">
        <v>121473.79</v>
      </c>
      <c r="BW130" s="165">
        <v>8867217.0706364717</v>
      </c>
      <c r="BX130" s="161">
        <v>709073</v>
      </c>
    </row>
    <row r="131" spans="1:76" ht="14.45" x14ac:dyDescent="0.3">
      <c r="A131" s="164" t="s">
        <v>31</v>
      </c>
      <c r="B131" s="6" t="s">
        <v>32</v>
      </c>
      <c r="C131" s="6" t="s">
        <v>168</v>
      </c>
      <c r="D131" s="6" t="s">
        <v>32</v>
      </c>
      <c r="E131" s="6" t="s">
        <v>34</v>
      </c>
      <c r="F131" s="24" t="str">
        <f>+Tabela1[[#This Row],[WK]]&amp;Tabela1[[#This Row],[PK]]&amp;Tabela1[[#This Row],[GK]]</f>
        <v>022102</v>
      </c>
      <c r="G131" s="6" t="s">
        <v>170</v>
      </c>
      <c r="H131" s="7">
        <v>140406794.4227998</v>
      </c>
      <c r="I131" s="8">
        <v>1.371</v>
      </c>
      <c r="J131" s="7">
        <v>192497715.16000003</v>
      </c>
      <c r="K131" s="8">
        <v>7.0000000000000007E-2</v>
      </c>
      <c r="L131" s="7">
        <v>13474840.061200002</v>
      </c>
      <c r="M131" s="7">
        <v>8312663.0612000022</v>
      </c>
      <c r="N131" s="9">
        <v>1.6103018283177819</v>
      </c>
      <c r="O131" s="7">
        <v>10479472</v>
      </c>
      <c r="P131" s="8">
        <v>1.2949999999999999</v>
      </c>
      <c r="Q131" s="7">
        <v>13570916</v>
      </c>
      <c r="R131" s="8">
        <v>1.6E-2</v>
      </c>
      <c r="S131" s="7">
        <v>217134.65600000002</v>
      </c>
      <c r="T131" s="7">
        <v>101248.65600000002</v>
      </c>
      <c r="U131" s="9">
        <v>0.87369186959598244</v>
      </c>
      <c r="V131" s="7">
        <v>8413911.7172000017</v>
      </c>
      <c r="W131" s="9">
        <v>1.594128701608905</v>
      </c>
      <c r="X131" s="7">
        <v>10092985.881668301</v>
      </c>
      <c r="Y131" s="7">
        <v>0</v>
      </c>
      <c r="Z131" s="7">
        <v>63040.514999999999</v>
      </c>
      <c r="AA131" s="7">
        <v>997057.36666830187</v>
      </c>
      <c r="AB131" s="7">
        <v>6643701</v>
      </c>
      <c r="AC131" s="7">
        <v>2389187</v>
      </c>
      <c r="AD131" s="7">
        <v>2389187</v>
      </c>
      <c r="AE131" s="7">
        <v>0</v>
      </c>
      <c r="AF131" s="7">
        <v>13474840.061200002</v>
      </c>
      <c r="AG131" s="7">
        <v>217134.65600000002</v>
      </c>
      <c r="AH131" s="7">
        <v>2389187</v>
      </c>
      <c r="AI131" s="7">
        <v>4310082</v>
      </c>
      <c r="AJ131" s="7">
        <v>55254</v>
      </c>
      <c r="AK131" s="7">
        <v>2624350</v>
      </c>
      <c r="AL131" s="7">
        <v>43777</v>
      </c>
      <c r="AM131" s="7">
        <v>854820</v>
      </c>
      <c r="AN131" s="7">
        <v>0</v>
      </c>
      <c r="AO131" s="7">
        <v>0</v>
      </c>
      <c r="AP131" s="7">
        <v>5373186</v>
      </c>
      <c r="AQ131" s="7">
        <v>286436</v>
      </c>
      <c r="AR131" s="7">
        <v>5162177</v>
      </c>
      <c r="AS131" s="7">
        <v>115886</v>
      </c>
      <c r="AT131" s="7">
        <v>3160386</v>
      </c>
      <c r="AU131" s="7">
        <v>37862</v>
      </c>
      <c r="AV131" s="7">
        <v>1129890</v>
      </c>
      <c r="AW131" s="7">
        <v>0</v>
      </c>
      <c r="AX131" s="7">
        <v>0</v>
      </c>
      <c r="AY131" s="7">
        <v>5965424</v>
      </c>
      <c r="AZ131" s="7">
        <v>116781</v>
      </c>
      <c r="BA131" s="7">
        <v>63040.514999999999</v>
      </c>
      <c r="BB131" s="7">
        <v>0</v>
      </c>
      <c r="BC131" s="7">
        <v>0</v>
      </c>
      <c r="BD131" s="7">
        <v>640.9</v>
      </c>
      <c r="BE131" s="7">
        <v>73.91</v>
      </c>
      <c r="BF131" s="7">
        <v>0</v>
      </c>
      <c r="BG131" s="7">
        <v>414538.36666830181</v>
      </c>
      <c r="BH131" s="7">
        <v>4623</v>
      </c>
      <c r="BI131" s="7">
        <v>582519</v>
      </c>
      <c r="BJ131" s="7">
        <v>8017274.3008333333</v>
      </c>
      <c r="BK131" s="7">
        <v>6311464.9966666671</v>
      </c>
      <c r="BL131" s="7">
        <v>296436.47666666663</v>
      </c>
      <c r="BM131" s="7">
        <v>6230364.2633333327</v>
      </c>
      <c r="BN131" s="130">
        <v>1.042</v>
      </c>
      <c r="BO131" s="131">
        <v>1.4886930000000001E-4</v>
      </c>
      <c r="BP131" s="161">
        <v>3772.953861492223</v>
      </c>
      <c r="BQ131" s="162">
        <v>6643701</v>
      </c>
      <c r="BR131" s="161">
        <v>233536</v>
      </c>
      <c r="BS131" s="163">
        <v>0</v>
      </c>
      <c r="BT131" s="163">
        <v>1340780.2827999983</v>
      </c>
      <c r="BU131" s="161">
        <v>13474840.060000001</v>
      </c>
      <c r="BV131" s="161">
        <v>217134.66</v>
      </c>
      <c r="BW131" s="165">
        <v>3729967.2827999983</v>
      </c>
      <c r="BX131" s="161">
        <v>233536</v>
      </c>
    </row>
    <row r="132" spans="1:76" ht="14.45" x14ac:dyDescent="0.3">
      <c r="A132" s="164" t="s">
        <v>31</v>
      </c>
      <c r="B132" s="6" t="s">
        <v>32</v>
      </c>
      <c r="C132" s="6" t="s">
        <v>168</v>
      </c>
      <c r="D132" s="6" t="s">
        <v>37</v>
      </c>
      <c r="E132" s="6" t="s">
        <v>34</v>
      </c>
      <c r="F132" s="24" t="str">
        <f>+Tabela1[[#This Row],[WK]]&amp;Tabela1[[#This Row],[PK]]&amp;Tabela1[[#This Row],[GK]]</f>
        <v>022103</v>
      </c>
      <c r="G132" s="6" t="s">
        <v>171</v>
      </c>
      <c r="H132" s="7">
        <v>238838139.43739969</v>
      </c>
      <c r="I132" s="8">
        <v>1.371</v>
      </c>
      <c r="J132" s="7">
        <v>327447089.17000002</v>
      </c>
      <c r="K132" s="8">
        <v>7.0000000000000007E-2</v>
      </c>
      <c r="L132" s="7">
        <v>22921296.241900004</v>
      </c>
      <c r="M132" s="7">
        <v>10637932.241900004</v>
      </c>
      <c r="N132" s="9">
        <v>0.86604388194471849</v>
      </c>
      <c r="O132" s="7">
        <v>10953261</v>
      </c>
      <c r="P132" s="8">
        <v>1.2949999999999999</v>
      </c>
      <c r="Q132" s="7">
        <v>14184473</v>
      </c>
      <c r="R132" s="8">
        <v>1.6E-2</v>
      </c>
      <c r="S132" s="7">
        <v>226951.568</v>
      </c>
      <c r="T132" s="7">
        <v>-388963.43200000003</v>
      </c>
      <c r="U132" s="9">
        <v>-0.63152128459284163</v>
      </c>
      <c r="V132" s="7">
        <v>10248968.809900004</v>
      </c>
      <c r="W132" s="9">
        <v>0.79453811409924568</v>
      </c>
      <c r="X132" s="7">
        <v>7701559.0303341877</v>
      </c>
      <c r="Y132" s="7">
        <v>0</v>
      </c>
      <c r="Z132" s="7">
        <v>34159.055</v>
      </c>
      <c r="AA132" s="7">
        <v>1345528.9753341877</v>
      </c>
      <c r="AB132" s="7">
        <v>6321871</v>
      </c>
      <c r="AC132" s="7">
        <v>0</v>
      </c>
      <c r="AD132" s="7">
        <v>0</v>
      </c>
      <c r="AE132" s="7">
        <v>-1102564.4299003873</v>
      </c>
      <c r="AF132" s="7">
        <v>21818731.811999619</v>
      </c>
      <c r="AG132" s="7">
        <v>226951.568</v>
      </c>
      <c r="AH132" s="7">
        <v>0</v>
      </c>
      <c r="AI132" s="7">
        <v>10255812</v>
      </c>
      <c r="AJ132" s="7">
        <v>884334</v>
      </c>
      <c r="AK132" s="7">
        <v>0</v>
      </c>
      <c r="AL132" s="7">
        <v>0</v>
      </c>
      <c r="AM132" s="7">
        <v>1525123</v>
      </c>
      <c r="AN132" s="7">
        <v>0</v>
      </c>
      <c r="AO132" s="7">
        <v>0</v>
      </c>
      <c r="AP132" s="7">
        <v>5070096</v>
      </c>
      <c r="AQ132" s="7">
        <v>612656</v>
      </c>
      <c r="AR132" s="7">
        <v>12283364</v>
      </c>
      <c r="AS132" s="7">
        <v>615915</v>
      </c>
      <c r="AT132" s="7">
        <v>0</v>
      </c>
      <c r="AU132" s="7">
        <v>0</v>
      </c>
      <c r="AV132" s="7">
        <v>1390370</v>
      </c>
      <c r="AW132" s="7">
        <v>0</v>
      </c>
      <c r="AX132" s="7">
        <v>0</v>
      </c>
      <c r="AY132" s="7">
        <v>5359758</v>
      </c>
      <c r="AZ132" s="7">
        <v>251404</v>
      </c>
      <c r="BA132" s="7">
        <v>34159.055</v>
      </c>
      <c r="BB132" s="7">
        <v>0</v>
      </c>
      <c r="BC132" s="7">
        <v>0</v>
      </c>
      <c r="BD132" s="7">
        <v>0</v>
      </c>
      <c r="BE132" s="7">
        <v>734.23</v>
      </c>
      <c r="BF132" s="7">
        <v>0.56000000000000005</v>
      </c>
      <c r="BG132" s="7">
        <v>469863.97533418774</v>
      </c>
      <c r="BH132" s="7">
        <v>5240</v>
      </c>
      <c r="BI132" s="7">
        <v>875665</v>
      </c>
      <c r="BJ132" s="7">
        <v>12051790.419166666</v>
      </c>
      <c r="BK132" s="7">
        <v>9908128.1999999993</v>
      </c>
      <c r="BL132" s="7">
        <v>315226.00333333336</v>
      </c>
      <c r="BM132" s="7">
        <v>7944196.870000001</v>
      </c>
      <c r="BN132" s="130">
        <v>1.278</v>
      </c>
      <c r="BO132" s="131">
        <v>2.0481190000000001E-4</v>
      </c>
      <c r="BP132" s="161">
        <v>5190.6880491704196</v>
      </c>
      <c r="BQ132" s="162">
        <v>6321871</v>
      </c>
      <c r="BR132" s="161">
        <v>402133</v>
      </c>
      <c r="BS132" s="163">
        <v>0</v>
      </c>
      <c r="BT132" s="163">
        <v>0</v>
      </c>
      <c r="BU132" s="161">
        <v>21818731.809999999</v>
      </c>
      <c r="BV132" s="161">
        <v>226951.57</v>
      </c>
      <c r="BW132" s="165">
        <v>0</v>
      </c>
      <c r="BX132" s="161">
        <v>402133</v>
      </c>
    </row>
    <row r="133" spans="1:76" ht="14.45" x14ac:dyDescent="0.3">
      <c r="A133" s="164" t="s">
        <v>31</v>
      </c>
      <c r="B133" s="6" t="s">
        <v>32</v>
      </c>
      <c r="C133" s="6" t="s">
        <v>168</v>
      </c>
      <c r="D133" s="6" t="s">
        <v>39</v>
      </c>
      <c r="E133" s="6" t="s">
        <v>36</v>
      </c>
      <c r="F133" s="24" t="str">
        <f>+Tabela1[[#This Row],[WK]]&amp;Tabela1[[#This Row],[PK]]&amp;Tabela1[[#This Row],[GK]]</f>
        <v>022104</v>
      </c>
      <c r="G133" s="6" t="s">
        <v>172</v>
      </c>
      <c r="H133" s="7">
        <v>165244948.31099975</v>
      </c>
      <c r="I133" s="8">
        <v>1.371</v>
      </c>
      <c r="J133" s="7">
        <v>226550824.13000003</v>
      </c>
      <c r="K133" s="8">
        <v>7.0000000000000007E-2</v>
      </c>
      <c r="L133" s="7">
        <v>15858557.689100003</v>
      </c>
      <c r="M133" s="7">
        <v>9546280.6891000029</v>
      </c>
      <c r="N133" s="9">
        <v>1.5123355152348357</v>
      </c>
      <c r="O133" s="7">
        <v>17558217</v>
      </c>
      <c r="P133" s="8">
        <v>1.2949999999999999</v>
      </c>
      <c r="Q133" s="7">
        <v>22737891</v>
      </c>
      <c r="R133" s="8">
        <v>1.6E-2</v>
      </c>
      <c r="S133" s="7">
        <v>363806.25599999999</v>
      </c>
      <c r="T133" s="7">
        <v>5243.2559999999939</v>
      </c>
      <c r="U133" s="9">
        <v>1.4622970022004484E-2</v>
      </c>
      <c r="V133" s="7">
        <v>9551523.945100002</v>
      </c>
      <c r="W133" s="9">
        <v>1.4318322647672559</v>
      </c>
      <c r="X133" s="7">
        <v>11103785.001454175</v>
      </c>
      <c r="Y133" s="7">
        <v>0</v>
      </c>
      <c r="Z133" s="7">
        <v>194794.08000000002</v>
      </c>
      <c r="AA133" s="7">
        <v>903780.92145417514</v>
      </c>
      <c r="AB133" s="7">
        <v>9033441</v>
      </c>
      <c r="AC133" s="7">
        <v>971769</v>
      </c>
      <c r="AD133" s="7">
        <v>1552261.0563541716</v>
      </c>
      <c r="AE133" s="7">
        <v>0</v>
      </c>
      <c r="AF133" s="7">
        <v>15858557.689100003</v>
      </c>
      <c r="AG133" s="7">
        <v>363806.25599999999</v>
      </c>
      <c r="AH133" s="7">
        <v>1552261.0563541716</v>
      </c>
      <c r="AI133" s="7">
        <v>5270342</v>
      </c>
      <c r="AJ133" s="7">
        <v>461564</v>
      </c>
      <c r="AK133" s="7">
        <v>1431570</v>
      </c>
      <c r="AL133" s="7">
        <v>9544</v>
      </c>
      <c r="AM133" s="7">
        <v>488019</v>
      </c>
      <c r="AN133" s="7">
        <v>0</v>
      </c>
      <c r="AO133" s="7">
        <v>0</v>
      </c>
      <c r="AP133" s="7">
        <v>7798291</v>
      </c>
      <c r="AQ133" s="7">
        <v>425677</v>
      </c>
      <c r="AR133" s="7">
        <v>6312277</v>
      </c>
      <c r="AS133" s="7">
        <v>358563</v>
      </c>
      <c r="AT133" s="7">
        <v>1330636</v>
      </c>
      <c r="AU133" s="7">
        <v>8705</v>
      </c>
      <c r="AV133" s="7">
        <v>1065880</v>
      </c>
      <c r="AW133" s="7">
        <v>0</v>
      </c>
      <c r="AX133" s="7">
        <v>0</v>
      </c>
      <c r="AY133" s="7">
        <v>8088695</v>
      </c>
      <c r="AZ133" s="7">
        <v>173550</v>
      </c>
      <c r="BA133" s="7">
        <v>194794.08000000002</v>
      </c>
      <c r="BB133" s="7">
        <v>0</v>
      </c>
      <c r="BC133" s="7">
        <v>0</v>
      </c>
      <c r="BD133" s="7">
        <v>879.9</v>
      </c>
      <c r="BE133" s="7">
        <v>2144.48</v>
      </c>
      <c r="BF133" s="7">
        <v>427.26</v>
      </c>
      <c r="BG133" s="7">
        <v>426553.92145417514</v>
      </c>
      <c r="BH133" s="7">
        <v>4757</v>
      </c>
      <c r="BI133" s="7">
        <v>477227</v>
      </c>
      <c r="BJ133" s="7">
        <v>6568086.1183333341</v>
      </c>
      <c r="BK133" s="7">
        <v>3121208.4466666672</v>
      </c>
      <c r="BL133" s="7">
        <v>4782605.3966666665</v>
      </c>
      <c r="BM133" s="7">
        <v>4222299.8933333335</v>
      </c>
      <c r="BN133" s="130">
        <v>1.1870000000000001</v>
      </c>
      <c r="BO133" s="131">
        <v>1.6862879999999999E-4</v>
      </c>
      <c r="BP133" s="161">
        <v>4273.2129255988557</v>
      </c>
      <c r="BQ133" s="162">
        <v>9033441</v>
      </c>
      <c r="BR133" s="161">
        <v>260333</v>
      </c>
      <c r="BS133" s="163">
        <v>0</v>
      </c>
      <c r="BT133" s="163">
        <v>1324013.6099999994</v>
      </c>
      <c r="BU133" s="161">
        <v>15858557.689999999</v>
      </c>
      <c r="BV133" s="161">
        <v>363806.26</v>
      </c>
      <c r="BW133" s="165">
        <v>2876274.6699999995</v>
      </c>
      <c r="BX133" s="161">
        <v>260333</v>
      </c>
    </row>
    <row r="134" spans="1:76" ht="14.45" x14ac:dyDescent="0.3">
      <c r="A134" s="164" t="s">
        <v>31</v>
      </c>
      <c r="B134" s="6" t="s">
        <v>32</v>
      </c>
      <c r="C134" s="6" t="s">
        <v>168</v>
      </c>
      <c r="D134" s="6" t="s">
        <v>42</v>
      </c>
      <c r="E134" s="6" t="s">
        <v>40</v>
      </c>
      <c r="F134" s="24" t="str">
        <f>+Tabela1[[#This Row],[WK]]&amp;Tabela1[[#This Row],[PK]]&amp;Tabela1[[#This Row],[GK]]</f>
        <v>022105</v>
      </c>
      <c r="G134" s="6" t="s">
        <v>173</v>
      </c>
      <c r="H134" s="7">
        <v>228813176.3471995</v>
      </c>
      <c r="I134" s="8">
        <v>1.371</v>
      </c>
      <c r="J134" s="7">
        <v>313702864.76999998</v>
      </c>
      <c r="K134" s="8">
        <v>7.0000000000000007E-2</v>
      </c>
      <c r="L134" s="7">
        <v>21959200.5339</v>
      </c>
      <c r="M134" s="7">
        <v>14050832.5339</v>
      </c>
      <c r="N134" s="9">
        <v>1.7767044393862299</v>
      </c>
      <c r="O134" s="7">
        <v>2444884</v>
      </c>
      <c r="P134" s="8">
        <v>1.2949999999999999</v>
      </c>
      <c r="Q134" s="7">
        <v>3166125</v>
      </c>
      <c r="R134" s="8">
        <v>1.6E-2</v>
      </c>
      <c r="S134" s="7">
        <v>50658</v>
      </c>
      <c r="T134" s="7">
        <v>-34136</v>
      </c>
      <c r="U134" s="9">
        <v>-0.40257565393777861</v>
      </c>
      <c r="V134" s="7">
        <v>14016696.5339</v>
      </c>
      <c r="W134" s="9">
        <v>1.7535859443234105</v>
      </c>
      <c r="X134" s="7">
        <v>16815901.865259707</v>
      </c>
      <c r="Y134" s="7">
        <v>3701036</v>
      </c>
      <c r="Z134" s="7">
        <v>379991.95500000002</v>
      </c>
      <c r="AA134" s="7">
        <v>930098.91025970888</v>
      </c>
      <c r="AB134" s="7">
        <v>8218069</v>
      </c>
      <c r="AC134" s="7">
        <v>3586706</v>
      </c>
      <c r="AD134" s="7">
        <v>3586706</v>
      </c>
      <c r="AE134" s="7">
        <v>0</v>
      </c>
      <c r="AF134" s="7">
        <v>21959200.5339</v>
      </c>
      <c r="AG134" s="7">
        <v>50658</v>
      </c>
      <c r="AH134" s="7">
        <v>3586706</v>
      </c>
      <c r="AI134" s="7">
        <v>6602974</v>
      </c>
      <c r="AJ134" s="7">
        <v>113946</v>
      </c>
      <c r="AK134" s="7">
        <v>7793218</v>
      </c>
      <c r="AL134" s="7">
        <v>66365</v>
      </c>
      <c r="AM134" s="7">
        <v>304433</v>
      </c>
      <c r="AN134" s="7">
        <v>0</v>
      </c>
      <c r="AO134" s="7">
        <v>0</v>
      </c>
      <c r="AP134" s="7">
        <v>6143501</v>
      </c>
      <c r="AQ134" s="7">
        <v>564916</v>
      </c>
      <c r="AR134" s="7">
        <v>7908368</v>
      </c>
      <c r="AS134" s="7">
        <v>84794</v>
      </c>
      <c r="AT134" s="7">
        <v>8501527</v>
      </c>
      <c r="AU134" s="7">
        <v>508649</v>
      </c>
      <c r="AV134" s="7">
        <v>329096</v>
      </c>
      <c r="AW134" s="7">
        <v>0</v>
      </c>
      <c r="AX134" s="7">
        <v>0</v>
      </c>
      <c r="AY134" s="7">
        <v>7378245</v>
      </c>
      <c r="AZ134" s="7">
        <v>230318</v>
      </c>
      <c r="BA134" s="7">
        <v>379991.95500000002</v>
      </c>
      <c r="BB134" s="7">
        <v>0</v>
      </c>
      <c r="BC134" s="7">
        <v>0</v>
      </c>
      <c r="BD134" s="7">
        <v>2468.86</v>
      </c>
      <c r="BE134" s="7">
        <v>3234.15</v>
      </c>
      <c r="BF134" s="7">
        <v>0</v>
      </c>
      <c r="BG134" s="7">
        <v>723177.91025970888</v>
      </c>
      <c r="BH134" s="7">
        <v>8065</v>
      </c>
      <c r="BI134" s="7">
        <v>206921</v>
      </c>
      <c r="BJ134" s="7">
        <v>2847839.6233333335</v>
      </c>
      <c r="BK134" s="7">
        <v>601160.3666666667</v>
      </c>
      <c r="BL134" s="7">
        <v>2712550.37</v>
      </c>
      <c r="BM134" s="7">
        <v>3561616.2866666671</v>
      </c>
      <c r="BN134" s="130">
        <v>0.85199999999999998</v>
      </c>
      <c r="BO134" s="131">
        <v>2.7390349999999999E-4</v>
      </c>
      <c r="BP134" s="161">
        <v>6941.5947735436348</v>
      </c>
      <c r="BQ134" s="162">
        <v>8218069</v>
      </c>
      <c r="BR134" s="161">
        <v>402136</v>
      </c>
      <c r="BS134" s="163">
        <v>0</v>
      </c>
      <c r="BT134" s="163">
        <v>2246568.4660999998</v>
      </c>
      <c r="BU134" s="161">
        <v>21959200.530000001</v>
      </c>
      <c r="BV134" s="161">
        <v>50658</v>
      </c>
      <c r="BW134" s="165">
        <v>5833274.4660999998</v>
      </c>
      <c r="BX134" s="161">
        <v>402136</v>
      </c>
    </row>
    <row r="135" spans="1:76" ht="14.45" x14ac:dyDescent="0.3">
      <c r="A135" s="164" t="s">
        <v>31</v>
      </c>
      <c r="B135" s="6" t="s">
        <v>32</v>
      </c>
      <c r="C135" s="6" t="s">
        <v>168</v>
      </c>
      <c r="D135" s="6" t="s">
        <v>44</v>
      </c>
      <c r="E135" s="6" t="s">
        <v>40</v>
      </c>
      <c r="F135" s="24" t="str">
        <f>+Tabela1[[#This Row],[WK]]&amp;Tabela1[[#This Row],[PK]]&amp;Tabela1[[#This Row],[GK]]</f>
        <v>022106</v>
      </c>
      <c r="G135" s="6" t="s">
        <v>174</v>
      </c>
      <c r="H135" s="7">
        <v>178190496.54400003</v>
      </c>
      <c r="I135" s="8">
        <v>1.371</v>
      </c>
      <c r="J135" s="7">
        <v>244299170.76000002</v>
      </c>
      <c r="K135" s="8">
        <v>7.0000000000000007E-2</v>
      </c>
      <c r="L135" s="7">
        <v>17100941.953200001</v>
      </c>
      <c r="M135" s="7">
        <v>10714667.953200001</v>
      </c>
      <c r="N135" s="9">
        <v>1.6777651496318513</v>
      </c>
      <c r="O135" s="7">
        <v>5144388</v>
      </c>
      <c r="P135" s="8">
        <v>1.2949999999999999</v>
      </c>
      <c r="Q135" s="7">
        <v>6661982</v>
      </c>
      <c r="R135" s="8">
        <v>1.6E-2</v>
      </c>
      <c r="S135" s="7">
        <v>106591.712</v>
      </c>
      <c r="T135" s="7">
        <v>-100129.288</v>
      </c>
      <c r="U135" s="9">
        <v>-0.48436921261023314</v>
      </c>
      <c r="V135" s="7">
        <v>10614538.665200002</v>
      </c>
      <c r="W135" s="9">
        <v>1.609972200069923</v>
      </c>
      <c r="X135" s="7">
        <v>15862527.51311266</v>
      </c>
      <c r="Y135" s="7">
        <v>2221142</v>
      </c>
      <c r="Z135" s="7">
        <v>522862.27500000002</v>
      </c>
      <c r="AA135" s="7">
        <v>1403364.2381126606</v>
      </c>
      <c r="AB135" s="7">
        <v>10360379</v>
      </c>
      <c r="AC135" s="7">
        <v>1354780</v>
      </c>
      <c r="AD135" s="7">
        <v>5247988.8479126599</v>
      </c>
      <c r="AE135" s="7">
        <v>0</v>
      </c>
      <c r="AF135" s="7">
        <v>17100941.953200001</v>
      </c>
      <c r="AG135" s="7">
        <v>106591.712</v>
      </c>
      <c r="AH135" s="7">
        <v>5247988.8479126599</v>
      </c>
      <c r="AI135" s="7">
        <v>5332124</v>
      </c>
      <c r="AJ135" s="7">
        <v>177248</v>
      </c>
      <c r="AK135" s="7">
        <v>3718080</v>
      </c>
      <c r="AL135" s="7">
        <v>68487</v>
      </c>
      <c r="AM135" s="7">
        <v>1305764</v>
      </c>
      <c r="AN135" s="7">
        <v>0</v>
      </c>
      <c r="AO135" s="7">
        <v>0</v>
      </c>
      <c r="AP135" s="7">
        <v>8496364</v>
      </c>
      <c r="AQ135" s="7">
        <v>413741</v>
      </c>
      <c r="AR135" s="7">
        <v>6386274</v>
      </c>
      <c r="AS135" s="7">
        <v>206721</v>
      </c>
      <c r="AT135" s="7">
        <v>4387131</v>
      </c>
      <c r="AU135" s="7">
        <v>159788</v>
      </c>
      <c r="AV135" s="7">
        <v>1200972</v>
      </c>
      <c r="AW135" s="7">
        <v>0</v>
      </c>
      <c r="AX135" s="7">
        <v>0</v>
      </c>
      <c r="AY135" s="7">
        <v>9380781</v>
      </c>
      <c r="AZ135" s="7">
        <v>181660</v>
      </c>
      <c r="BA135" s="7">
        <v>522862.27500000002</v>
      </c>
      <c r="BB135" s="7">
        <v>0</v>
      </c>
      <c r="BC135" s="7">
        <v>0</v>
      </c>
      <c r="BD135" s="7">
        <v>3649.78</v>
      </c>
      <c r="BE135" s="7">
        <v>3944.79</v>
      </c>
      <c r="BF135" s="7">
        <v>0</v>
      </c>
      <c r="BG135" s="7">
        <v>556125.23811266071</v>
      </c>
      <c r="BH135" s="7">
        <v>6202</v>
      </c>
      <c r="BI135" s="7">
        <v>847239</v>
      </c>
      <c r="BJ135" s="7">
        <v>11660642.859166665</v>
      </c>
      <c r="BK135" s="7">
        <v>9562630.2899999991</v>
      </c>
      <c r="BL135" s="7">
        <v>360364.21666666662</v>
      </c>
      <c r="BM135" s="7">
        <v>7671321.8433333337</v>
      </c>
      <c r="BN135" s="130">
        <v>0.89700000000000002</v>
      </c>
      <c r="BO135" s="131">
        <v>2.3616880000000001E-4</v>
      </c>
      <c r="BP135" s="161">
        <v>5985.099442971753</v>
      </c>
      <c r="BQ135" s="162">
        <v>10360379</v>
      </c>
      <c r="BR135" s="161">
        <v>329864</v>
      </c>
      <c r="BS135" s="163">
        <v>0</v>
      </c>
      <c r="BT135" s="163">
        <v>1777668.0899999999</v>
      </c>
      <c r="BU135" s="161">
        <v>17100941.949999999</v>
      </c>
      <c r="BV135" s="161">
        <v>106591.71</v>
      </c>
      <c r="BW135" s="165">
        <v>7025656.9399999995</v>
      </c>
      <c r="BX135" s="161">
        <v>329864</v>
      </c>
    </row>
    <row r="136" spans="1:76" ht="14.45" x14ac:dyDescent="0.3">
      <c r="A136" s="164" t="s">
        <v>31</v>
      </c>
      <c r="B136" s="6" t="s">
        <v>32</v>
      </c>
      <c r="C136" s="6" t="s">
        <v>168</v>
      </c>
      <c r="D136" s="6" t="s">
        <v>51</v>
      </c>
      <c r="E136" s="6" t="s">
        <v>36</v>
      </c>
      <c r="F136" s="24" t="str">
        <f>+Tabela1[[#This Row],[WK]]&amp;Tabela1[[#This Row],[PK]]&amp;Tabela1[[#This Row],[GK]]</f>
        <v>022107</v>
      </c>
      <c r="G136" s="6" t="s">
        <v>175</v>
      </c>
      <c r="H136" s="7">
        <v>147200478.92539969</v>
      </c>
      <c r="I136" s="8">
        <v>1.371</v>
      </c>
      <c r="J136" s="7">
        <v>201811856.60999998</v>
      </c>
      <c r="K136" s="8">
        <v>7.0000000000000007E-2</v>
      </c>
      <c r="L136" s="7">
        <v>14126829.9627</v>
      </c>
      <c r="M136" s="7">
        <v>8040795.9627</v>
      </c>
      <c r="N136" s="9">
        <v>1.3211881436580868</v>
      </c>
      <c r="O136" s="7">
        <v>9930769</v>
      </c>
      <c r="P136" s="8">
        <v>1.2949999999999999</v>
      </c>
      <c r="Q136" s="7">
        <v>12860346</v>
      </c>
      <c r="R136" s="8">
        <v>1.6E-2</v>
      </c>
      <c r="S136" s="7">
        <v>205765.53599999999</v>
      </c>
      <c r="T136" s="7">
        <v>53188.535999999993</v>
      </c>
      <c r="U136" s="9">
        <v>0.34860127017833614</v>
      </c>
      <c r="V136" s="7">
        <v>8093984.4987000003</v>
      </c>
      <c r="W136" s="9">
        <v>1.2974016970604514</v>
      </c>
      <c r="X136" s="7">
        <v>9187828.1993753538</v>
      </c>
      <c r="Y136" s="7">
        <v>0</v>
      </c>
      <c r="Z136" s="7">
        <v>156228.22</v>
      </c>
      <c r="AA136" s="7">
        <v>892510.97937535308</v>
      </c>
      <c r="AB136" s="7">
        <v>5840878</v>
      </c>
      <c r="AC136" s="7">
        <v>2298211</v>
      </c>
      <c r="AD136" s="7">
        <v>2298211</v>
      </c>
      <c r="AE136" s="7">
        <v>0</v>
      </c>
      <c r="AF136" s="7">
        <v>14126829.9627</v>
      </c>
      <c r="AG136" s="7">
        <v>205765.53599999999</v>
      </c>
      <c r="AH136" s="7">
        <v>2298211</v>
      </c>
      <c r="AI136" s="7">
        <v>5081444</v>
      </c>
      <c r="AJ136" s="7">
        <v>100675</v>
      </c>
      <c r="AK136" s="7">
        <v>2898688</v>
      </c>
      <c r="AL136" s="7">
        <v>0</v>
      </c>
      <c r="AM136" s="7">
        <v>949917</v>
      </c>
      <c r="AN136" s="7">
        <v>0</v>
      </c>
      <c r="AO136" s="7">
        <v>0</v>
      </c>
      <c r="AP136" s="7">
        <v>4573702</v>
      </c>
      <c r="AQ136" s="7">
        <v>294393</v>
      </c>
      <c r="AR136" s="7">
        <v>6086034</v>
      </c>
      <c r="AS136" s="7">
        <v>152577</v>
      </c>
      <c r="AT136" s="7">
        <v>3348062</v>
      </c>
      <c r="AU136" s="7">
        <v>0</v>
      </c>
      <c r="AV136" s="7">
        <v>1356397</v>
      </c>
      <c r="AW136" s="7">
        <v>0</v>
      </c>
      <c r="AX136" s="7">
        <v>0</v>
      </c>
      <c r="AY136" s="7">
        <v>5150891</v>
      </c>
      <c r="AZ136" s="7">
        <v>124891</v>
      </c>
      <c r="BA136" s="7">
        <v>156228.22</v>
      </c>
      <c r="BB136" s="7">
        <v>0</v>
      </c>
      <c r="BC136" s="7">
        <v>0</v>
      </c>
      <c r="BD136" s="7">
        <v>574.19000000000005</v>
      </c>
      <c r="BE136" s="7">
        <v>1153.04</v>
      </c>
      <c r="BF136" s="7">
        <v>1587.49</v>
      </c>
      <c r="BG136" s="7">
        <v>384857.97937535308</v>
      </c>
      <c r="BH136" s="7">
        <v>4292</v>
      </c>
      <c r="BI136" s="7">
        <v>507653</v>
      </c>
      <c r="BJ136" s="7">
        <v>6986825.8533333354</v>
      </c>
      <c r="BK136" s="7">
        <v>3522561.8133333363</v>
      </c>
      <c r="BL136" s="7">
        <v>2503091.6333333333</v>
      </c>
      <c r="BM136" s="7">
        <v>8850872.8933333326</v>
      </c>
      <c r="BN136" s="130">
        <v>1.1759999999999999</v>
      </c>
      <c r="BO136" s="131">
        <v>1.33013E-4</v>
      </c>
      <c r="BP136" s="161">
        <v>3370.7455739504903</v>
      </c>
      <c r="BQ136" s="162">
        <v>5840878</v>
      </c>
      <c r="BR136" s="161">
        <v>247293</v>
      </c>
      <c r="BS136" s="163">
        <v>0</v>
      </c>
      <c r="BT136" s="163">
        <v>1335338.5012999997</v>
      </c>
      <c r="BU136" s="161">
        <v>14126829.960000001</v>
      </c>
      <c r="BV136" s="161">
        <v>205765.54</v>
      </c>
      <c r="BW136" s="165">
        <v>3633549.5012999997</v>
      </c>
      <c r="BX136" s="161">
        <v>247293</v>
      </c>
    </row>
    <row r="137" spans="1:76" ht="14.45" x14ac:dyDescent="0.3">
      <c r="A137" s="164" t="s">
        <v>31</v>
      </c>
      <c r="B137" s="6" t="s">
        <v>32</v>
      </c>
      <c r="C137" s="6" t="s">
        <v>168</v>
      </c>
      <c r="D137" s="6" t="s">
        <v>75</v>
      </c>
      <c r="E137" s="6" t="s">
        <v>36</v>
      </c>
      <c r="F137" s="24" t="str">
        <f>+Tabela1[[#This Row],[WK]]&amp;Tabela1[[#This Row],[PK]]&amp;Tabela1[[#This Row],[GK]]</f>
        <v>022108</v>
      </c>
      <c r="G137" s="6" t="s">
        <v>176</v>
      </c>
      <c r="H137" s="7">
        <v>162032770.81539977</v>
      </c>
      <c r="I137" s="8">
        <v>1.371</v>
      </c>
      <c r="J137" s="7">
        <v>222146928.78999999</v>
      </c>
      <c r="K137" s="8">
        <v>7.0000000000000007E-2</v>
      </c>
      <c r="L137" s="7">
        <v>15550285.0153</v>
      </c>
      <c r="M137" s="7">
        <v>8721045.0153000001</v>
      </c>
      <c r="N137" s="9">
        <v>1.2770154534472358</v>
      </c>
      <c r="O137" s="7">
        <v>2210961</v>
      </c>
      <c r="P137" s="8">
        <v>1.2949999999999999</v>
      </c>
      <c r="Q137" s="7">
        <v>2863194</v>
      </c>
      <c r="R137" s="8">
        <v>1.6E-2</v>
      </c>
      <c r="S137" s="7">
        <v>45811.103999999999</v>
      </c>
      <c r="T137" s="7">
        <v>-5356.8960000000006</v>
      </c>
      <c r="U137" s="9">
        <v>-0.10469230769230771</v>
      </c>
      <c r="V137" s="7">
        <v>8715688.1193000004</v>
      </c>
      <c r="W137" s="9">
        <v>1.2667400129905086</v>
      </c>
      <c r="X137" s="7">
        <v>12226330.551393548</v>
      </c>
      <c r="Y137" s="7">
        <v>0</v>
      </c>
      <c r="Z137" s="7">
        <v>398101.07</v>
      </c>
      <c r="AA137" s="7">
        <v>860500.48139354773</v>
      </c>
      <c r="AB137" s="7">
        <v>8185893</v>
      </c>
      <c r="AC137" s="7">
        <v>2781836</v>
      </c>
      <c r="AD137" s="7">
        <v>3510642.4320935477</v>
      </c>
      <c r="AE137" s="7">
        <v>0</v>
      </c>
      <c r="AF137" s="7">
        <v>15550285.0153</v>
      </c>
      <c r="AG137" s="7">
        <v>45811.103999999999</v>
      </c>
      <c r="AH137" s="7">
        <v>3510642.4320935477</v>
      </c>
      <c r="AI137" s="7">
        <v>5701972</v>
      </c>
      <c r="AJ137" s="7">
        <v>63274</v>
      </c>
      <c r="AK137" s="7">
        <v>2775382</v>
      </c>
      <c r="AL137" s="7">
        <v>61963</v>
      </c>
      <c r="AM137" s="7">
        <v>379098</v>
      </c>
      <c r="AN137" s="7">
        <v>0</v>
      </c>
      <c r="AO137" s="7">
        <v>0</v>
      </c>
      <c r="AP137" s="7">
        <v>6632993</v>
      </c>
      <c r="AQ137" s="7">
        <v>282458</v>
      </c>
      <c r="AR137" s="7">
        <v>6829240</v>
      </c>
      <c r="AS137" s="7">
        <v>51168</v>
      </c>
      <c r="AT137" s="7">
        <v>3302546</v>
      </c>
      <c r="AU137" s="7">
        <v>104255</v>
      </c>
      <c r="AV137" s="7">
        <v>419151</v>
      </c>
      <c r="AW137" s="7">
        <v>0</v>
      </c>
      <c r="AX137" s="7">
        <v>0</v>
      </c>
      <c r="AY137" s="7">
        <v>7797583</v>
      </c>
      <c r="AZ137" s="7">
        <v>113537</v>
      </c>
      <c r="BA137" s="7">
        <v>398101.07</v>
      </c>
      <c r="BB137" s="7">
        <v>0</v>
      </c>
      <c r="BC137" s="7">
        <v>19.55</v>
      </c>
      <c r="BD137" s="7">
        <v>3626.09</v>
      </c>
      <c r="BE137" s="7">
        <v>1178.8</v>
      </c>
      <c r="BF137" s="7">
        <v>0</v>
      </c>
      <c r="BG137" s="7">
        <v>476230.48139354773</v>
      </c>
      <c r="BH137" s="7">
        <v>5311</v>
      </c>
      <c r="BI137" s="7">
        <v>384270</v>
      </c>
      <c r="BJ137" s="7">
        <v>5288640.269166667</v>
      </c>
      <c r="BK137" s="7">
        <v>4684889.5000000009</v>
      </c>
      <c r="BL137" s="7">
        <v>283048.72666666663</v>
      </c>
      <c r="BM137" s="7">
        <v>1848905.6233333331</v>
      </c>
      <c r="BN137" s="130">
        <v>1.0249999999999999</v>
      </c>
      <c r="BO137" s="131">
        <v>1.8218210000000001E-4</v>
      </c>
      <c r="BP137" s="161">
        <v>4616.3906435760055</v>
      </c>
      <c r="BQ137" s="162">
        <v>8185893</v>
      </c>
      <c r="BR137" s="161">
        <v>300083</v>
      </c>
      <c r="BS137" s="163">
        <v>0</v>
      </c>
      <c r="BT137" s="163">
        <v>1310824.370000001</v>
      </c>
      <c r="BU137" s="161">
        <v>15550285.02</v>
      </c>
      <c r="BV137" s="161">
        <v>45811.1</v>
      </c>
      <c r="BW137" s="165">
        <v>4821466.8000000007</v>
      </c>
      <c r="BX137" s="161">
        <v>300083</v>
      </c>
    </row>
    <row r="138" spans="1:76" ht="14.45" x14ac:dyDescent="0.3">
      <c r="A138" s="164" t="s">
        <v>31</v>
      </c>
      <c r="B138" s="6" t="s">
        <v>32</v>
      </c>
      <c r="C138" s="6" t="s">
        <v>177</v>
      </c>
      <c r="D138" s="6" t="s">
        <v>33</v>
      </c>
      <c r="E138" s="6" t="s">
        <v>40</v>
      </c>
      <c r="F138" s="24" t="str">
        <f>+Tabela1[[#This Row],[WK]]&amp;Tabela1[[#This Row],[PK]]&amp;Tabela1[[#This Row],[GK]]</f>
        <v>022201</v>
      </c>
      <c r="G138" s="6" t="s">
        <v>178</v>
      </c>
      <c r="H138" s="7">
        <v>632202854.25359869</v>
      </c>
      <c r="I138" s="8">
        <v>1.371</v>
      </c>
      <c r="J138" s="7">
        <v>866750113.17999995</v>
      </c>
      <c r="K138" s="8">
        <v>7.0000000000000007E-2</v>
      </c>
      <c r="L138" s="7">
        <v>60672507.922600001</v>
      </c>
      <c r="M138" s="7">
        <v>33995512.922600001</v>
      </c>
      <c r="N138" s="9">
        <v>1.2743381674960017</v>
      </c>
      <c r="O138" s="7">
        <v>363064735</v>
      </c>
      <c r="P138" s="8">
        <v>1.2949999999999999</v>
      </c>
      <c r="Q138" s="7">
        <v>470168832</v>
      </c>
      <c r="R138" s="8">
        <v>1.6E-2</v>
      </c>
      <c r="S138" s="7">
        <v>7522701.3119999999</v>
      </c>
      <c r="T138" s="7">
        <v>4195526.3119999999</v>
      </c>
      <c r="U138" s="9">
        <v>1.2609875681321241</v>
      </c>
      <c r="V138" s="7">
        <v>38191039.234600008</v>
      </c>
      <c r="W138" s="9">
        <v>1.2728577139310973</v>
      </c>
      <c r="X138" s="7">
        <v>26115641.477003176</v>
      </c>
      <c r="Y138" s="7">
        <v>0</v>
      </c>
      <c r="Z138" s="7">
        <v>33787.364999999998</v>
      </c>
      <c r="AA138" s="7">
        <v>2477342.1120031755</v>
      </c>
      <c r="AB138" s="7">
        <v>23604512</v>
      </c>
      <c r="AC138" s="7">
        <v>0</v>
      </c>
      <c r="AD138" s="7">
        <v>0</v>
      </c>
      <c r="AE138" s="7">
        <v>-5342712.6286032265</v>
      </c>
      <c r="AF138" s="7">
        <v>55329795.293996774</v>
      </c>
      <c r="AG138" s="7">
        <v>7522701.3119999999</v>
      </c>
      <c r="AH138" s="7">
        <v>0</v>
      </c>
      <c r="AI138" s="7">
        <v>22273559</v>
      </c>
      <c r="AJ138" s="7">
        <v>2610045</v>
      </c>
      <c r="AK138" s="7">
        <v>0</v>
      </c>
      <c r="AL138" s="7">
        <v>19763</v>
      </c>
      <c r="AM138" s="7">
        <v>606358</v>
      </c>
      <c r="AN138" s="7">
        <v>0</v>
      </c>
      <c r="AO138" s="7">
        <v>0</v>
      </c>
      <c r="AP138" s="7">
        <v>18532956</v>
      </c>
      <c r="AQ138" s="7">
        <v>1814096</v>
      </c>
      <c r="AR138" s="7">
        <v>26676995</v>
      </c>
      <c r="AS138" s="7">
        <v>3327175</v>
      </c>
      <c r="AT138" s="7">
        <v>0</v>
      </c>
      <c r="AU138" s="7">
        <v>9032</v>
      </c>
      <c r="AV138" s="7">
        <v>658151</v>
      </c>
      <c r="AW138" s="7">
        <v>0</v>
      </c>
      <c r="AX138" s="7">
        <v>0</v>
      </c>
      <c r="AY138" s="7">
        <v>20492011</v>
      </c>
      <c r="AZ138" s="7">
        <v>759077</v>
      </c>
      <c r="BA138" s="7">
        <v>33787.364999999998</v>
      </c>
      <c r="BB138" s="7">
        <v>0</v>
      </c>
      <c r="BC138" s="7">
        <v>1.98</v>
      </c>
      <c r="BD138" s="7">
        <v>0</v>
      </c>
      <c r="BE138" s="7">
        <v>713.41</v>
      </c>
      <c r="BF138" s="7">
        <v>0</v>
      </c>
      <c r="BG138" s="7">
        <v>1446266.1120031755</v>
      </c>
      <c r="BH138" s="7">
        <v>16129</v>
      </c>
      <c r="BI138" s="7">
        <v>1031076</v>
      </c>
      <c r="BJ138" s="7">
        <v>14190682.321666667</v>
      </c>
      <c r="BK138" s="7">
        <v>11566794.280000001</v>
      </c>
      <c r="BL138" s="7">
        <v>3692702.5833333335</v>
      </c>
      <c r="BM138" s="7">
        <v>3110147</v>
      </c>
      <c r="BN138" s="130">
        <v>1.323</v>
      </c>
      <c r="BO138" s="131">
        <v>6.8861520000000002E-4</v>
      </c>
      <c r="BP138" s="161">
        <v>17450.036674167561</v>
      </c>
      <c r="BQ138" s="162">
        <v>23604512</v>
      </c>
      <c r="BR138" s="161">
        <v>861206</v>
      </c>
      <c r="BS138" s="163">
        <v>3734811.9659967804</v>
      </c>
      <c r="BT138" s="163">
        <v>0</v>
      </c>
      <c r="BU138" s="161">
        <v>51594983.329999998</v>
      </c>
      <c r="BV138" s="161">
        <v>7522701.3099999996</v>
      </c>
      <c r="BW138" s="165">
        <v>0</v>
      </c>
      <c r="BX138" s="161">
        <v>861206</v>
      </c>
    </row>
    <row r="139" spans="1:76" ht="14.45" x14ac:dyDescent="0.3">
      <c r="A139" s="164" t="s">
        <v>31</v>
      </c>
      <c r="B139" s="6" t="s">
        <v>32</v>
      </c>
      <c r="C139" s="6" t="s">
        <v>177</v>
      </c>
      <c r="D139" s="6" t="s">
        <v>32</v>
      </c>
      <c r="E139" s="6" t="s">
        <v>36</v>
      </c>
      <c r="F139" s="24" t="str">
        <f>+Tabela1[[#This Row],[WK]]&amp;Tabela1[[#This Row],[PK]]&amp;Tabela1[[#This Row],[GK]]</f>
        <v>022202</v>
      </c>
      <c r="G139" s="6" t="s">
        <v>179</v>
      </c>
      <c r="H139" s="7">
        <v>224642322.36579907</v>
      </c>
      <c r="I139" s="8">
        <v>1.371</v>
      </c>
      <c r="J139" s="7">
        <v>307984623.95999998</v>
      </c>
      <c r="K139" s="8">
        <v>7.0000000000000007E-2</v>
      </c>
      <c r="L139" s="7">
        <v>21558923.677200001</v>
      </c>
      <c r="M139" s="7">
        <v>13912982.677200001</v>
      </c>
      <c r="N139" s="9">
        <v>1.8196560341232035</v>
      </c>
      <c r="O139" s="7">
        <v>11130092</v>
      </c>
      <c r="P139" s="8">
        <v>1.2949999999999999</v>
      </c>
      <c r="Q139" s="7">
        <v>14413469</v>
      </c>
      <c r="R139" s="8">
        <v>1.6E-2</v>
      </c>
      <c r="S139" s="7">
        <v>230615.50400000002</v>
      </c>
      <c r="T139" s="7">
        <v>131183.50400000002</v>
      </c>
      <c r="U139" s="9">
        <v>1.3193288277415722</v>
      </c>
      <c r="V139" s="7">
        <v>14044166.181200001</v>
      </c>
      <c r="W139" s="9">
        <v>1.8132330336059996</v>
      </c>
      <c r="X139" s="7">
        <v>24047085.375385843</v>
      </c>
      <c r="Y139" s="7">
        <v>10042985</v>
      </c>
      <c r="Z139" s="7">
        <v>242878.80000000002</v>
      </c>
      <c r="AA139" s="7">
        <v>1179370.5753858425</v>
      </c>
      <c r="AB139" s="7">
        <v>12581851</v>
      </c>
      <c r="AC139" s="7">
        <v>0</v>
      </c>
      <c r="AD139" s="7">
        <v>10002919.194185842</v>
      </c>
      <c r="AE139" s="7">
        <v>0</v>
      </c>
      <c r="AF139" s="7">
        <v>21558923.677200001</v>
      </c>
      <c r="AG139" s="7">
        <v>230615.50400000002</v>
      </c>
      <c r="AH139" s="7">
        <v>10002919.194185842</v>
      </c>
      <c r="AI139" s="7">
        <v>6383864</v>
      </c>
      <c r="AJ139" s="7">
        <v>84602</v>
      </c>
      <c r="AK139" s="7">
        <v>9323510</v>
      </c>
      <c r="AL139" s="7">
        <v>20262</v>
      </c>
      <c r="AM139" s="7">
        <v>1121615</v>
      </c>
      <c r="AN139" s="7">
        <v>0</v>
      </c>
      <c r="AO139" s="7">
        <v>0</v>
      </c>
      <c r="AP139" s="7">
        <v>10004204</v>
      </c>
      <c r="AQ139" s="7">
        <v>680287</v>
      </c>
      <c r="AR139" s="7">
        <v>7645941</v>
      </c>
      <c r="AS139" s="7">
        <v>99432</v>
      </c>
      <c r="AT139" s="7">
        <v>10314267</v>
      </c>
      <c r="AU139" s="7">
        <v>0</v>
      </c>
      <c r="AV139" s="7">
        <v>624842</v>
      </c>
      <c r="AW139" s="7">
        <v>0</v>
      </c>
      <c r="AX139" s="7">
        <v>0</v>
      </c>
      <c r="AY139" s="7">
        <v>11375053</v>
      </c>
      <c r="AZ139" s="7">
        <v>290331</v>
      </c>
      <c r="BA139" s="7">
        <v>242878.80000000002</v>
      </c>
      <c r="BB139" s="7">
        <v>0</v>
      </c>
      <c r="BC139" s="7">
        <v>0</v>
      </c>
      <c r="BD139" s="7">
        <v>1348.13</v>
      </c>
      <c r="BE139" s="7">
        <v>2526.94</v>
      </c>
      <c r="BF139" s="7">
        <v>0</v>
      </c>
      <c r="BG139" s="7">
        <v>706768.57538584247</v>
      </c>
      <c r="BH139" s="7">
        <v>7882</v>
      </c>
      <c r="BI139" s="7">
        <v>472602</v>
      </c>
      <c r="BJ139" s="7">
        <v>6504537.6558333328</v>
      </c>
      <c r="BK139" s="7">
        <v>3214490.5633333325</v>
      </c>
      <c r="BL139" s="7">
        <v>2970406.7866666666</v>
      </c>
      <c r="BM139" s="7">
        <v>7219374.7966666669</v>
      </c>
      <c r="BN139" s="130">
        <v>0.70399999999999996</v>
      </c>
      <c r="BO139" s="131">
        <v>3.44326E-4</v>
      </c>
      <c r="BP139" s="161">
        <v>8725.5185961478874</v>
      </c>
      <c r="BQ139" s="162">
        <v>12581851</v>
      </c>
      <c r="BR139" s="161">
        <v>450148</v>
      </c>
      <c r="BS139" s="163">
        <v>0</v>
      </c>
      <c r="BT139" s="163">
        <v>1007555.6246141568</v>
      </c>
      <c r="BU139" s="161">
        <v>21558923.68</v>
      </c>
      <c r="BV139" s="161">
        <v>230615.5</v>
      </c>
      <c r="BW139" s="165">
        <v>11010474.814614156</v>
      </c>
      <c r="BX139" s="161">
        <v>450148</v>
      </c>
    </row>
    <row r="140" spans="1:76" ht="14.45" x14ac:dyDescent="0.3">
      <c r="A140" s="164" t="s">
        <v>31</v>
      </c>
      <c r="B140" s="6" t="s">
        <v>32</v>
      </c>
      <c r="C140" s="6" t="s">
        <v>177</v>
      </c>
      <c r="D140" s="6" t="s">
        <v>37</v>
      </c>
      <c r="E140" s="6" t="s">
        <v>40</v>
      </c>
      <c r="F140" s="24" t="str">
        <f>+Tabela1[[#This Row],[WK]]&amp;Tabela1[[#This Row],[PK]]&amp;Tabela1[[#This Row],[GK]]</f>
        <v>022203</v>
      </c>
      <c r="G140" s="6" t="s">
        <v>180</v>
      </c>
      <c r="H140" s="7">
        <v>725425840.26139998</v>
      </c>
      <c r="I140" s="8">
        <v>1.371</v>
      </c>
      <c r="J140" s="7">
        <v>994558827</v>
      </c>
      <c r="K140" s="8">
        <v>7.0000000000000007E-2</v>
      </c>
      <c r="L140" s="7">
        <v>69619117.890000001</v>
      </c>
      <c r="M140" s="7">
        <v>40690314.890000001</v>
      </c>
      <c r="N140" s="9">
        <v>1.4065675268347606</v>
      </c>
      <c r="O140" s="7">
        <v>20516773</v>
      </c>
      <c r="P140" s="8">
        <v>1.2949999999999999</v>
      </c>
      <c r="Q140" s="7">
        <v>26569221</v>
      </c>
      <c r="R140" s="8">
        <v>1.6E-2</v>
      </c>
      <c r="S140" s="7">
        <v>425107.53600000002</v>
      </c>
      <c r="T140" s="7">
        <v>-139388.46399999998</v>
      </c>
      <c r="U140" s="9">
        <v>-0.24692551231541052</v>
      </c>
      <c r="V140" s="7">
        <v>40550926.425999999</v>
      </c>
      <c r="W140" s="9">
        <v>1.3749199920293758</v>
      </c>
      <c r="X140" s="7">
        <v>50825100.655393347</v>
      </c>
      <c r="Y140" s="7">
        <v>14334455</v>
      </c>
      <c r="Z140" s="7">
        <v>980665.31499999994</v>
      </c>
      <c r="AA140" s="7">
        <v>3231713.3403933486</v>
      </c>
      <c r="AB140" s="7">
        <v>32278267</v>
      </c>
      <c r="AC140" s="7">
        <v>0</v>
      </c>
      <c r="AD140" s="7">
        <v>10274174.229393346</v>
      </c>
      <c r="AE140" s="7">
        <v>0</v>
      </c>
      <c r="AF140" s="7">
        <v>69619117.890000001</v>
      </c>
      <c r="AG140" s="7">
        <v>425107.53600000002</v>
      </c>
      <c r="AH140" s="7">
        <v>10274174.229393346</v>
      </c>
      <c r="AI140" s="7">
        <v>24153673</v>
      </c>
      <c r="AJ140" s="7">
        <v>544929</v>
      </c>
      <c r="AK140" s="7">
        <v>12344228</v>
      </c>
      <c r="AL140" s="7">
        <v>61727</v>
      </c>
      <c r="AM140" s="7">
        <v>1000283</v>
      </c>
      <c r="AN140" s="7">
        <v>0</v>
      </c>
      <c r="AO140" s="7">
        <v>0</v>
      </c>
      <c r="AP140" s="7">
        <v>26024364</v>
      </c>
      <c r="AQ140" s="7">
        <v>2359121</v>
      </c>
      <c r="AR140" s="7">
        <v>28928803</v>
      </c>
      <c r="AS140" s="7">
        <v>564496</v>
      </c>
      <c r="AT140" s="7">
        <v>14086174</v>
      </c>
      <c r="AU140" s="7">
        <v>43108</v>
      </c>
      <c r="AV140" s="7">
        <v>1065662</v>
      </c>
      <c r="AW140" s="7">
        <v>0</v>
      </c>
      <c r="AX140" s="7">
        <v>0</v>
      </c>
      <c r="AY140" s="7">
        <v>28364693</v>
      </c>
      <c r="AZ140" s="7">
        <v>999127</v>
      </c>
      <c r="BA140" s="7">
        <v>980665.31499999994</v>
      </c>
      <c r="BB140" s="7">
        <v>0</v>
      </c>
      <c r="BC140" s="7">
        <v>580.6</v>
      </c>
      <c r="BD140" s="7">
        <v>6241.86</v>
      </c>
      <c r="BE140" s="7">
        <v>4735.1899999999996</v>
      </c>
      <c r="BF140" s="7">
        <v>0</v>
      </c>
      <c r="BG140" s="7">
        <v>1923124.3403933488</v>
      </c>
      <c r="BH140" s="7">
        <v>21447</v>
      </c>
      <c r="BI140" s="7">
        <v>1308589</v>
      </c>
      <c r="BJ140" s="7">
        <v>18010085.118333329</v>
      </c>
      <c r="BK140" s="7">
        <v>10173535.196666662</v>
      </c>
      <c r="BL140" s="7">
        <v>6530245.3700000001</v>
      </c>
      <c r="BM140" s="7">
        <v>18285708.946666669</v>
      </c>
      <c r="BN140" s="130">
        <v>0.83499999999999996</v>
      </c>
      <c r="BO140" s="131">
        <v>9.516549E-4</v>
      </c>
      <c r="BP140" s="161">
        <v>24116.488962452546</v>
      </c>
      <c r="BQ140" s="162">
        <v>32278267</v>
      </c>
      <c r="BR140" s="161">
        <v>1214946</v>
      </c>
      <c r="BS140" s="163">
        <v>0</v>
      </c>
      <c r="BT140" s="163">
        <v>0</v>
      </c>
      <c r="BU140" s="161">
        <v>69619117.890000001</v>
      </c>
      <c r="BV140" s="161">
        <v>425107.54</v>
      </c>
      <c r="BW140" s="165">
        <v>10274174.23</v>
      </c>
      <c r="BX140" s="161">
        <v>1214946</v>
      </c>
    </row>
    <row r="141" spans="1:76" ht="14.45" x14ac:dyDescent="0.3">
      <c r="A141" s="164" t="s">
        <v>31</v>
      </c>
      <c r="B141" s="6" t="s">
        <v>32</v>
      </c>
      <c r="C141" s="6" t="s">
        <v>181</v>
      </c>
      <c r="D141" s="6" t="s">
        <v>33</v>
      </c>
      <c r="E141" s="6" t="s">
        <v>36</v>
      </c>
      <c r="F141" s="24" t="str">
        <f>+Tabela1[[#This Row],[WK]]&amp;Tabela1[[#This Row],[PK]]&amp;Tabela1[[#This Row],[GK]]</f>
        <v>022301</v>
      </c>
      <c r="G141" s="6" t="s">
        <v>182</v>
      </c>
      <c r="H141" s="7">
        <v>1080605409.4176006</v>
      </c>
      <c r="I141" s="8">
        <v>1.371</v>
      </c>
      <c r="J141" s="7">
        <v>1481510016.3099999</v>
      </c>
      <c r="K141" s="8">
        <v>7.0000000000000007E-2</v>
      </c>
      <c r="L141" s="7">
        <v>103705701.1417</v>
      </c>
      <c r="M141" s="7">
        <v>45910176.1417</v>
      </c>
      <c r="N141" s="9">
        <v>0.79435520555786976</v>
      </c>
      <c r="O141" s="7">
        <v>50434250</v>
      </c>
      <c r="P141" s="8">
        <v>1.2949999999999999</v>
      </c>
      <c r="Q141" s="7">
        <v>65312354</v>
      </c>
      <c r="R141" s="8">
        <v>1.6E-2</v>
      </c>
      <c r="S141" s="7">
        <v>1044997.664</v>
      </c>
      <c r="T141" s="7">
        <v>488867.66399999999</v>
      </c>
      <c r="U141" s="9">
        <v>0.87905285454839699</v>
      </c>
      <c r="V141" s="7">
        <v>46399043.805700004</v>
      </c>
      <c r="W141" s="9">
        <v>0.79516243036637102</v>
      </c>
      <c r="X141" s="7">
        <v>56394932.245622933</v>
      </c>
      <c r="Y141" s="7">
        <v>0</v>
      </c>
      <c r="Z141" s="7">
        <v>74177.264999999999</v>
      </c>
      <c r="AA141" s="7">
        <v>3771159.9806229305</v>
      </c>
      <c r="AB141" s="7">
        <v>52549595</v>
      </c>
      <c r="AC141" s="7">
        <v>0</v>
      </c>
      <c r="AD141" s="7">
        <v>9995888.4399229325</v>
      </c>
      <c r="AE141" s="7">
        <v>0</v>
      </c>
      <c r="AF141" s="7">
        <v>103705701.1417</v>
      </c>
      <c r="AG141" s="7">
        <v>1044997.664</v>
      </c>
      <c r="AH141" s="7">
        <v>9995888.4399229325</v>
      </c>
      <c r="AI141" s="7">
        <v>48255511</v>
      </c>
      <c r="AJ141" s="7">
        <v>487346</v>
      </c>
      <c r="AK141" s="7">
        <v>0</v>
      </c>
      <c r="AL141" s="7">
        <v>0</v>
      </c>
      <c r="AM141" s="7">
        <v>1554512</v>
      </c>
      <c r="AN141" s="7">
        <v>0</v>
      </c>
      <c r="AO141" s="7">
        <v>0</v>
      </c>
      <c r="AP141" s="7">
        <v>40696879</v>
      </c>
      <c r="AQ141" s="7">
        <v>2227839</v>
      </c>
      <c r="AR141" s="7">
        <v>57795525</v>
      </c>
      <c r="AS141" s="7">
        <v>556130</v>
      </c>
      <c r="AT141" s="7">
        <v>0</v>
      </c>
      <c r="AU141" s="7">
        <v>0</v>
      </c>
      <c r="AV141" s="7">
        <v>978270</v>
      </c>
      <c r="AW141" s="7">
        <v>0</v>
      </c>
      <c r="AX141" s="7">
        <v>0</v>
      </c>
      <c r="AY141" s="7">
        <v>45954075</v>
      </c>
      <c r="AZ141" s="7">
        <v>1287836</v>
      </c>
      <c r="BA141" s="7">
        <v>74177.264999999999</v>
      </c>
      <c r="BB141" s="7">
        <v>0</v>
      </c>
      <c r="BC141" s="7">
        <v>0</v>
      </c>
      <c r="BD141" s="7">
        <v>0</v>
      </c>
      <c r="BE141" s="7">
        <v>1595.21</v>
      </c>
      <c r="BF141" s="7">
        <v>0</v>
      </c>
      <c r="BG141" s="7">
        <v>2149716.9806229305</v>
      </c>
      <c r="BH141" s="7">
        <v>23974</v>
      </c>
      <c r="BI141" s="7">
        <v>1621443</v>
      </c>
      <c r="BJ141" s="7">
        <v>22315999.318333335</v>
      </c>
      <c r="BK141" s="7">
        <v>20268604.570000004</v>
      </c>
      <c r="BL141" s="7">
        <v>1563891.7366666666</v>
      </c>
      <c r="BM141" s="7">
        <v>5061795.5199999996</v>
      </c>
      <c r="BN141" s="130">
        <v>1.1779999999999999</v>
      </c>
      <c r="BO141" s="131">
        <v>9.4587489999999996E-4</v>
      </c>
      <c r="BP141" s="161">
        <v>23969.412797605197</v>
      </c>
      <c r="BQ141" s="162">
        <v>52549595</v>
      </c>
      <c r="BR141" s="161">
        <v>1980583</v>
      </c>
      <c r="BS141" s="163">
        <v>0</v>
      </c>
      <c r="BT141" s="163">
        <v>0</v>
      </c>
      <c r="BU141" s="161">
        <v>103705701.14</v>
      </c>
      <c r="BV141" s="161">
        <v>1044997.66</v>
      </c>
      <c r="BW141" s="165">
        <v>9995888.4399999995</v>
      </c>
      <c r="BX141" s="161">
        <v>1980583</v>
      </c>
    </row>
    <row r="142" spans="1:76" ht="14.45" x14ac:dyDescent="0.3">
      <c r="A142" s="164" t="s">
        <v>31</v>
      </c>
      <c r="B142" s="6" t="s">
        <v>32</v>
      </c>
      <c r="C142" s="6" t="s">
        <v>181</v>
      </c>
      <c r="D142" s="6" t="s">
        <v>32</v>
      </c>
      <c r="E142" s="6" t="s">
        <v>36</v>
      </c>
      <c r="F142" s="24" t="str">
        <f>+Tabela1[[#This Row],[WK]]&amp;Tabela1[[#This Row],[PK]]&amp;Tabela1[[#This Row],[GK]]</f>
        <v>022302</v>
      </c>
      <c r="G142" s="6" t="s">
        <v>183</v>
      </c>
      <c r="H142" s="7">
        <v>2041012427.1007941</v>
      </c>
      <c r="I142" s="8">
        <v>1.371</v>
      </c>
      <c r="J142" s="7">
        <v>2798228037.5599999</v>
      </c>
      <c r="K142" s="8">
        <v>7.0000000000000007E-2</v>
      </c>
      <c r="L142" s="7">
        <v>195875962.62920001</v>
      </c>
      <c r="M142" s="7">
        <v>81418279.629200011</v>
      </c>
      <c r="N142" s="9">
        <v>0.71133957542369619</v>
      </c>
      <c r="O142" s="7">
        <v>395524727</v>
      </c>
      <c r="P142" s="8">
        <v>1.2949999999999999</v>
      </c>
      <c r="Q142" s="7">
        <v>512204521</v>
      </c>
      <c r="R142" s="8">
        <v>1.6E-2</v>
      </c>
      <c r="S142" s="7">
        <v>8195272.3360000001</v>
      </c>
      <c r="T142" s="7">
        <v>2418483.3360000001</v>
      </c>
      <c r="U142" s="9">
        <v>0.41865530072156004</v>
      </c>
      <c r="V142" s="7">
        <v>83836762.965200007</v>
      </c>
      <c r="W142" s="9">
        <v>0.69727725809949082</v>
      </c>
      <c r="X142" s="7">
        <v>110158459.74886343</v>
      </c>
      <c r="Y142" s="7">
        <v>0</v>
      </c>
      <c r="Z142" s="7">
        <v>121136.68500000001</v>
      </c>
      <c r="AA142" s="7">
        <v>9105280.0638634339</v>
      </c>
      <c r="AB142" s="7">
        <v>100932043</v>
      </c>
      <c r="AC142" s="7">
        <v>0</v>
      </c>
      <c r="AD142" s="7">
        <v>26321696.783663418</v>
      </c>
      <c r="AE142" s="7">
        <v>-2235683.9390509129</v>
      </c>
      <c r="AF142" s="7">
        <v>195875962.62920001</v>
      </c>
      <c r="AG142" s="7">
        <v>8195272.3360000001</v>
      </c>
      <c r="AH142" s="7">
        <v>24086012.844612505</v>
      </c>
      <c r="AI142" s="7">
        <v>95564734</v>
      </c>
      <c r="AJ142" s="7">
        <v>5643282</v>
      </c>
      <c r="AK142" s="7">
        <v>0</v>
      </c>
      <c r="AL142" s="7">
        <v>0</v>
      </c>
      <c r="AM142" s="7">
        <v>2499726</v>
      </c>
      <c r="AN142" s="7">
        <v>0</v>
      </c>
      <c r="AO142" s="7">
        <v>0</v>
      </c>
      <c r="AP142" s="7">
        <v>81402472</v>
      </c>
      <c r="AQ142" s="7">
        <v>6046989</v>
      </c>
      <c r="AR142" s="7">
        <v>114457683</v>
      </c>
      <c r="AS142" s="7">
        <v>5776789</v>
      </c>
      <c r="AT142" s="7">
        <v>0</v>
      </c>
      <c r="AU142" s="7">
        <v>0</v>
      </c>
      <c r="AV142" s="7">
        <v>2128300</v>
      </c>
      <c r="AW142" s="7">
        <v>0</v>
      </c>
      <c r="AX142" s="7">
        <v>0</v>
      </c>
      <c r="AY142" s="7">
        <v>88703499</v>
      </c>
      <c r="AZ142" s="7">
        <v>2517282</v>
      </c>
      <c r="BA142" s="7">
        <v>121136.68500000001</v>
      </c>
      <c r="BB142" s="7">
        <v>0</v>
      </c>
      <c r="BC142" s="7">
        <v>0</v>
      </c>
      <c r="BD142" s="7">
        <v>0</v>
      </c>
      <c r="BE142" s="7">
        <v>2605.09</v>
      </c>
      <c r="BF142" s="7">
        <v>0</v>
      </c>
      <c r="BG142" s="7">
        <v>3942463.0638634344</v>
      </c>
      <c r="BH142" s="7">
        <v>43967</v>
      </c>
      <c r="BI142" s="7">
        <v>5162817</v>
      </c>
      <c r="BJ142" s="7">
        <v>71056088.504166663</v>
      </c>
      <c r="BK142" s="7">
        <v>67199152.299999997</v>
      </c>
      <c r="BL142" s="7">
        <v>5736989.4100000001</v>
      </c>
      <c r="BM142" s="7">
        <v>3953765.9966666698</v>
      </c>
      <c r="BN142" s="130">
        <v>1.3</v>
      </c>
      <c r="BO142" s="131">
        <v>1.7381217E-3</v>
      </c>
      <c r="BP142" s="161">
        <v>44046.810076460788</v>
      </c>
      <c r="BQ142" s="162">
        <v>100932043</v>
      </c>
      <c r="BR142" s="161">
        <v>3772249</v>
      </c>
      <c r="BS142" s="163">
        <v>0</v>
      </c>
      <c r="BT142" s="163">
        <v>0</v>
      </c>
      <c r="BU142" s="161">
        <v>195875962.63</v>
      </c>
      <c r="BV142" s="161">
        <v>8195272.3399999999</v>
      </c>
      <c r="BW142" s="165">
        <v>24086012.84</v>
      </c>
      <c r="BX142" s="161">
        <v>3772249</v>
      </c>
    </row>
    <row r="143" spans="1:76" ht="14.45" x14ac:dyDescent="0.3">
      <c r="A143" s="164" t="s">
        <v>31</v>
      </c>
      <c r="B143" s="6" t="s">
        <v>32</v>
      </c>
      <c r="C143" s="6" t="s">
        <v>181</v>
      </c>
      <c r="D143" s="6" t="s">
        <v>37</v>
      </c>
      <c r="E143" s="6" t="s">
        <v>36</v>
      </c>
      <c r="F143" s="24" t="str">
        <f>+Tabela1[[#This Row],[WK]]&amp;Tabela1[[#This Row],[PK]]&amp;Tabela1[[#This Row],[GK]]</f>
        <v>022303</v>
      </c>
      <c r="G143" s="6" t="s">
        <v>184</v>
      </c>
      <c r="H143" s="7">
        <v>104116791.35440008</v>
      </c>
      <c r="I143" s="8">
        <v>1.371</v>
      </c>
      <c r="J143" s="7">
        <v>142744120.95000002</v>
      </c>
      <c r="K143" s="8">
        <v>7.0000000000000007E-2</v>
      </c>
      <c r="L143" s="7">
        <v>9992088.4665000029</v>
      </c>
      <c r="M143" s="7">
        <v>5902974.4665000029</v>
      </c>
      <c r="N143" s="9">
        <v>1.4435827581476093</v>
      </c>
      <c r="O143" s="7">
        <v>2939721</v>
      </c>
      <c r="P143" s="8">
        <v>1.2949999999999999</v>
      </c>
      <c r="Q143" s="7">
        <v>3806939</v>
      </c>
      <c r="R143" s="8">
        <v>1.6E-2</v>
      </c>
      <c r="S143" s="7">
        <v>60911.024000000005</v>
      </c>
      <c r="T143" s="7">
        <v>-34150.975999999995</v>
      </c>
      <c r="U143" s="9">
        <v>-0.35924950032610292</v>
      </c>
      <c r="V143" s="7">
        <v>5868823.4905000031</v>
      </c>
      <c r="W143" s="9">
        <v>1.4026234772390078</v>
      </c>
      <c r="X143" s="7">
        <v>9536152.4900000002</v>
      </c>
      <c r="Y143" s="7">
        <v>608832</v>
      </c>
      <c r="Z143" s="7">
        <v>23832.489999999998</v>
      </c>
      <c r="AA143" s="7">
        <v>536354</v>
      </c>
      <c r="AB143" s="7">
        <v>6583069</v>
      </c>
      <c r="AC143" s="7">
        <v>1784065</v>
      </c>
      <c r="AD143" s="7">
        <v>3667328.9994999971</v>
      </c>
      <c r="AE143" s="7">
        <v>0</v>
      </c>
      <c r="AF143" s="7">
        <v>9992088.4665000029</v>
      </c>
      <c r="AG143" s="7">
        <v>60911.024000000005</v>
      </c>
      <c r="AH143" s="7">
        <v>3667328.9994999971</v>
      </c>
      <c r="AI143" s="7">
        <v>3414145</v>
      </c>
      <c r="AJ143" s="7">
        <v>145293</v>
      </c>
      <c r="AK143" s="7">
        <v>1758702</v>
      </c>
      <c r="AL143" s="7">
        <v>0</v>
      </c>
      <c r="AM143" s="7">
        <v>723100</v>
      </c>
      <c r="AN143" s="7">
        <v>0</v>
      </c>
      <c r="AO143" s="7">
        <v>0</v>
      </c>
      <c r="AP143" s="7">
        <v>5517832</v>
      </c>
      <c r="AQ143" s="7">
        <v>330197</v>
      </c>
      <c r="AR143" s="7">
        <v>4089114</v>
      </c>
      <c r="AS143" s="7">
        <v>95062</v>
      </c>
      <c r="AT143" s="7">
        <v>2244068</v>
      </c>
      <c r="AU143" s="7">
        <v>0</v>
      </c>
      <c r="AV143" s="7">
        <v>744198</v>
      </c>
      <c r="AW143" s="7">
        <v>0</v>
      </c>
      <c r="AX143" s="7">
        <v>0</v>
      </c>
      <c r="AY143" s="7">
        <v>6095828</v>
      </c>
      <c r="AZ143" s="7">
        <v>134623</v>
      </c>
      <c r="BA143" s="7">
        <v>23832.489999999998</v>
      </c>
      <c r="BB143" s="7">
        <v>0</v>
      </c>
      <c r="BC143" s="7">
        <v>0</v>
      </c>
      <c r="BD143" s="7">
        <v>0</v>
      </c>
      <c r="BE143" s="7">
        <v>155.44</v>
      </c>
      <c r="BF143" s="7">
        <v>535.63</v>
      </c>
      <c r="BG143" s="7">
        <v>320594</v>
      </c>
      <c r="BH143" s="7">
        <v>3273</v>
      </c>
      <c r="BI143" s="7">
        <v>215760</v>
      </c>
      <c r="BJ143" s="7">
        <v>2969538.1108333333</v>
      </c>
      <c r="BK143" s="7">
        <v>1548822.6833333336</v>
      </c>
      <c r="BL143" s="7">
        <v>1434203.1733333331</v>
      </c>
      <c r="BM143" s="7">
        <v>2814455.3633333333</v>
      </c>
      <c r="BN143" s="130">
        <v>0.94699999999999995</v>
      </c>
      <c r="BO143" s="131">
        <v>1.2525439999999999E-4</v>
      </c>
      <c r="BP143" s="161">
        <v>3173.6435026924769</v>
      </c>
      <c r="BQ143" s="162">
        <v>6583069</v>
      </c>
      <c r="BR143" s="161">
        <v>181591</v>
      </c>
      <c r="BS143" s="163">
        <v>0</v>
      </c>
      <c r="BT143" s="163">
        <v>864155.16000000015</v>
      </c>
      <c r="BU143" s="161">
        <v>9992088.4700000007</v>
      </c>
      <c r="BV143" s="161">
        <v>60911.02</v>
      </c>
      <c r="BW143" s="165">
        <v>4531484.16</v>
      </c>
      <c r="BX143" s="161">
        <v>181591</v>
      </c>
    </row>
    <row r="144" spans="1:76" ht="14.45" x14ac:dyDescent="0.3">
      <c r="A144" s="164" t="s">
        <v>31</v>
      </c>
      <c r="B144" s="6" t="s">
        <v>32</v>
      </c>
      <c r="C144" s="6" t="s">
        <v>181</v>
      </c>
      <c r="D144" s="6" t="s">
        <v>39</v>
      </c>
      <c r="E144" s="6" t="s">
        <v>40</v>
      </c>
      <c r="F144" s="24" t="str">
        <f>+Tabela1[[#This Row],[WK]]&amp;Tabela1[[#This Row],[PK]]&amp;Tabela1[[#This Row],[GK]]</f>
        <v>022304</v>
      </c>
      <c r="G144" s="6" t="s">
        <v>185</v>
      </c>
      <c r="H144" s="7">
        <v>1386532884.2682037</v>
      </c>
      <c r="I144" s="8">
        <v>1.371</v>
      </c>
      <c r="J144" s="7">
        <v>1900936584.3400002</v>
      </c>
      <c r="K144" s="8">
        <v>7.0000000000000007E-2</v>
      </c>
      <c r="L144" s="7">
        <v>133065560.90380003</v>
      </c>
      <c r="M144" s="7">
        <v>59093473.903800026</v>
      </c>
      <c r="N144" s="9">
        <v>0.79886179098610566</v>
      </c>
      <c r="O144" s="7">
        <v>544935099</v>
      </c>
      <c r="P144" s="8">
        <v>1.2949999999999999</v>
      </c>
      <c r="Q144" s="7">
        <v>705690953</v>
      </c>
      <c r="R144" s="8">
        <v>1.6E-2</v>
      </c>
      <c r="S144" s="7">
        <v>11291055.248</v>
      </c>
      <c r="T144" s="7">
        <v>729940.24799999967</v>
      </c>
      <c r="U144" s="9">
        <v>6.9115831803744171E-2</v>
      </c>
      <c r="V144" s="7">
        <v>59823414.151800036</v>
      </c>
      <c r="W144" s="9">
        <v>0.70769132999126227</v>
      </c>
      <c r="X144" s="7">
        <v>72040989.357515991</v>
      </c>
      <c r="Y144" s="7">
        <v>0</v>
      </c>
      <c r="Z144" s="7">
        <v>377469.79499999998</v>
      </c>
      <c r="AA144" s="7">
        <v>5820867.5625159955</v>
      </c>
      <c r="AB144" s="7">
        <v>59553913</v>
      </c>
      <c r="AC144" s="7">
        <v>6288739</v>
      </c>
      <c r="AD144" s="7">
        <v>12217575.205715973</v>
      </c>
      <c r="AE144" s="7">
        <v>-16413406.864162538</v>
      </c>
      <c r="AF144" s="7">
        <v>128869729.24535346</v>
      </c>
      <c r="AG144" s="7">
        <v>11291055.248</v>
      </c>
      <c r="AH144" s="7">
        <v>0</v>
      </c>
      <c r="AI144" s="7">
        <v>61761890</v>
      </c>
      <c r="AJ144" s="7">
        <v>10065146</v>
      </c>
      <c r="AK144" s="7">
        <v>0</v>
      </c>
      <c r="AL144" s="7">
        <v>0</v>
      </c>
      <c r="AM144" s="7">
        <v>1515398</v>
      </c>
      <c r="AN144" s="7">
        <v>0</v>
      </c>
      <c r="AO144" s="7">
        <v>-2796082</v>
      </c>
      <c r="AP144" s="7">
        <v>45044607</v>
      </c>
      <c r="AQ144" s="7">
        <v>4368154</v>
      </c>
      <c r="AR144" s="7">
        <v>73972087</v>
      </c>
      <c r="AS144" s="7">
        <v>10561115</v>
      </c>
      <c r="AT144" s="7">
        <v>0</v>
      </c>
      <c r="AU144" s="7">
        <v>0</v>
      </c>
      <c r="AV144" s="7">
        <v>1805761</v>
      </c>
      <c r="AW144" s="7">
        <v>0</v>
      </c>
      <c r="AX144" s="7">
        <v>-3531822</v>
      </c>
      <c r="AY144" s="7">
        <v>51947166</v>
      </c>
      <c r="AZ144" s="7">
        <v>1800376</v>
      </c>
      <c r="BA144" s="7">
        <v>377469.79499999998</v>
      </c>
      <c r="BB144" s="7">
        <v>0</v>
      </c>
      <c r="BC144" s="7">
        <v>0</v>
      </c>
      <c r="BD144" s="7">
        <v>4001.47</v>
      </c>
      <c r="BE144" s="7">
        <v>114.69</v>
      </c>
      <c r="BF144" s="7">
        <v>0</v>
      </c>
      <c r="BG144" s="7">
        <v>2708173.5625159955</v>
      </c>
      <c r="BH144" s="7">
        <v>30202</v>
      </c>
      <c r="BI144" s="7">
        <v>3112694</v>
      </c>
      <c r="BJ144" s="7">
        <v>42840219.774999991</v>
      </c>
      <c r="BK144" s="7">
        <v>38625482.606666662</v>
      </c>
      <c r="BL144" s="7">
        <v>6020279.9833333334</v>
      </c>
      <c r="BM144" s="7">
        <v>4818388.7066666633</v>
      </c>
      <c r="BN144" s="130">
        <v>1.4770000000000001</v>
      </c>
      <c r="BO144" s="131">
        <v>1.3011997000000001E-3</v>
      </c>
      <c r="BP144" s="161">
        <v>32974.075951524581</v>
      </c>
      <c r="BQ144" s="162">
        <v>59553913</v>
      </c>
      <c r="BR144" s="161">
        <v>2218371</v>
      </c>
      <c r="BS144" s="163">
        <v>0</v>
      </c>
      <c r="BT144" s="163">
        <v>2612269.4600000083</v>
      </c>
      <c r="BU144" s="161">
        <v>128869729.25</v>
      </c>
      <c r="BV144" s="161">
        <v>11291055.25</v>
      </c>
      <c r="BW144" s="165">
        <v>2612269.4600000083</v>
      </c>
      <c r="BX144" s="161">
        <v>2218371</v>
      </c>
    </row>
    <row r="145" spans="1:76" ht="14.45" x14ac:dyDescent="0.3">
      <c r="A145" s="164" t="s">
        <v>31</v>
      </c>
      <c r="B145" s="6" t="s">
        <v>32</v>
      </c>
      <c r="C145" s="6" t="s">
        <v>181</v>
      </c>
      <c r="D145" s="6" t="s">
        <v>42</v>
      </c>
      <c r="E145" s="6" t="s">
        <v>36</v>
      </c>
      <c r="F145" s="24" t="str">
        <f>+Tabela1[[#This Row],[WK]]&amp;Tabela1[[#This Row],[PK]]&amp;Tabela1[[#This Row],[GK]]</f>
        <v>022305</v>
      </c>
      <c r="G145" s="6" t="s">
        <v>186</v>
      </c>
      <c r="H145" s="7">
        <v>1574935492.1274037</v>
      </c>
      <c r="I145" s="8">
        <v>1.371</v>
      </c>
      <c r="J145" s="7">
        <v>2159236559.71</v>
      </c>
      <c r="K145" s="8">
        <v>7.0000000000000007E-2</v>
      </c>
      <c r="L145" s="7">
        <v>151146559.17970002</v>
      </c>
      <c r="M145" s="7">
        <v>38916410.179700017</v>
      </c>
      <c r="N145" s="9">
        <v>0.3467553997428981</v>
      </c>
      <c r="O145" s="7">
        <v>3704914827</v>
      </c>
      <c r="P145" s="8">
        <v>1.2949999999999999</v>
      </c>
      <c r="Q145" s="7">
        <v>4797864701</v>
      </c>
      <c r="R145" s="8">
        <v>1.6E-2</v>
      </c>
      <c r="S145" s="7">
        <v>76765835.216000006</v>
      </c>
      <c r="T145" s="7">
        <v>20011253.216000006</v>
      </c>
      <c r="U145" s="9">
        <v>0.35259273367567057</v>
      </c>
      <c r="V145" s="7">
        <v>58927663.395700037</v>
      </c>
      <c r="W145" s="9">
        <v>0.34871590496362681</v>
      </c>
      <c r="X145" s="7">
        <v>110083815.79333016</v>
      </c>
      <c r="Y145" s="7">
        <v>0</v>
      </c>
      <c r="Z145" s="7">
        <v>0</v>
      </c>
      <c r="AA145" s="7">
        <v>6395836.7933301609</v>
      </c>
      <c r="AB145" s="7">
        <v>64916697</v>
      </c>
      <c r="AC145" s="7">
        <v>38771282</v>
      </c>
      <c r="AD145" s="7">
        <v>51156152.39763014</v>
      </c>
      <c r="AE145" s="7">
        <v>-102974457.51125002</v>
      </c>
      <c r="AF145" s="7">
        <v>99328254.066080138</v>
      </c>
      <c r="AG145" s="7">
        <v>76765835.216000006</v>
      </c>
      <c r="AH145" s="7">
        <v>0</v>
      </c>
      <c r="AI145" s="7">
        <v>93704888</v>
      </c>
      <c r="AJ145" s="7">
        <v>37482199</v>
      </c>
      <c r="AK145" s="7">
        <v>0</v>
      </c>
      <c r="AL145" s="7">
        <v>0</v>
      </c>
      <c r="AM145" s="7">
        <v>1740410</v>
      </c>
      <c r="AN145" s="7">
        <v>0</v>
      </c>
      <c r="AO145" s="7">
        <v>-42294203</v>
      </c>
      <c r="AP145" s="7">
        <v>47778156</v>
      </c>
      <c r="AQ145" s="7">
        <v>5334877</v>
      </c>
      <c r="AR145" s="7">
        <v>112230149</v>
      </c>
      <c r="AS145" s="7">
        <v>56754582</v>
      </c>
      <c r="AT145" s="7">
        <v>0</v>
      </c>
      <c r="AU145" s="7">
        <v>0</v>
      </c>
      <c r="AV145" s="7">
        <v>1472482</v>
      </c>
      <c r="AW145" s="7">
        <v>0</v>
      </c>
      <c r="AX145" s="7">
        <v>-54863030</v>
      </c>
      <c r="AY145" s="7">
        <v>53817794</v>
      </c>
      <c r="AZ145" s="7">
        <v>2256146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2239654.7933301614</v>
      </c>
      <c r="BH145" s="7">
        <v>24977</v>
      </c>
      <c r="BI145" s="7">
        <v>4156182</v>
      </c>
      <c r="BJ145" s="7">
        <v>57201790.451666668</v>
      </c>
      <c r="BK145" s="7">
        <v>55959705.149999999</v>
      </c>
      <c r="BL145" s="7">
        <v>1963091.1033333333</v>
      </c>
      <c r="BM145" s="7">
        <v>1042159</v>
      </c>
      <c r="BN145" s="130">
        <v>2.7389999999999999</v>
      </c>
      <c r="BO145" s="131">
        <v>1.4144078E-3</v>
      </c>
      <c r="BP145" s="161">
        <v>31221.25</v>
      </c>
      <c r="BQ145" s="162">
        <v>64916697</v>
      </c>
      <c r="BR145" s="161">
        <v>2682460</v>
      </c>
      <c r="BS145" s="163">
        <v>0</v>
      </c>
      <c r="BT145" s="163">
        <v>1756493.7179198265</v>
      </c>
      <c r="BU145" s="161">
        <v>99328254.069999993</v>
      </c>
      <c r="BV145" s="161">
        <v>76765835.219999999</v>
      </c>
      <c r="BW145" s="165">
        <v>1756493.7179198265</v>
      </c>
      <c r="BX145" s="161">
        <v>2682460</v>
      </c>
    </row>
    <row r="146" spans="1:76" ht="14.45" x14ac:dyDescent="0.3">
      <c r="A146" s="164" t="s">
        <v>31</v>
      </c>
      <c r="B146" s="6" t="s">
        <v>32</v>
      </c>
      <c r="C146" s="6" t="s">
        <v>181</v>
      </c>
      <c r="D146" s="6" t="s">
        <v>44</v>
      </c>
      <c r="E146" s="6" t="s">
        <v>36</v>
      </c>
      <c r="F146" s="24" t="str">
        <f>+Tabela1[[#This Row],[WK]]&amp;Tabela1[[#This Row],[PK]]&amp;Tabela1[[#This Row],[GK]]</f>
        <v>022306</v>
      </c>
      <c r="G146" s="6" t="s">
        <v>187</v>
      </c>
      <c r="H146" s="7">
        <v>120766114.73779957</v>
      </c>
      <c r="I146" s="8">
        <v>1.371</v>
      </c>
      <c r="J146" s="7">
        <v>165570343.29999998</v>
      </c>
      <c r="K146" s="8">
        <v>7.0000000000000007E-2</v>
      </c>
      <c r="L146" s="7">
        <v>11589924.030999999</v>
      </c>
      <c r="M146" s="7">
        <v>7184605.0309999995</v>
      </c>
      <c r="N146" s="9">
        <v>1.6308932522253212</v>
      </c>
      <c r="O146" s="7">
        <v>25192820</v>
      </c>
      <c r="P146" s="8">
        <v>1.2949999999999999</v>
      </c>
      <c r="Q146" s="7">
        <v>32624702</v>
      </c>
      <c r="R146" s="8">
        <v>1.6E-2</v>
      </c>
      <c r="S146" s="7">
        <v>521995.23200000002</v>
      </c>
      <c r="T146" s="7">
        <v>459630.23200000002</v>
      </c>
      <c r="U146" s="9">
        <v>7.3700029183035358</v>
      </c>
      <c r="V146" s="7">
        <v>7644235.2630000003</v>
      </c>
      <c r="W146" s="9">
        <v>1.7110062535756783</v>
      </c>
      <c r="X146" s="7">
        <v>7212384.0082855895</v>
      </c>
      <c r="Y146" s="7">
        <v>0</v>
      </c>
      <c r="Z146" s="7">
        <v>302039.35499999998</v>
      </c>
      <c r="AA146" s="7">
        <v>458583.65328558936</v>
      </c>
      <c r="AB146" s="7">
        <v>6263865</v>
      </c>
      <c r="AC146" s="7">
        <v>187896</v>
      </c>
      <c r="AD146" s="7">
        <v>187896</v>
      </c>
      <c r="AE146" s="7">
        <v>0</v>
      </c>
      <c r="AF146" s="7">
        <v>11589924.030999999</v>
      </c>
      <c r="AG146" s="7">
        <v>521995.23200000002</v>
      </c>
      <c r="AH146" s="7">
        <v>187896</v>
      </c>
      <c r="AI146" s="7">
        <v>3678155</v>
      </c>
      <c r="AJ146" s="7">
        <v>44637</v>
      </c>
      <c r="AK146" s="7">
        <v>1300731</v>
      </c>
      <c r="AL146" s="7">
        <v>0</v>
      </c>
      <c r="AM146" s="7">
        <v>223821</v>
      </c>
      <c r="AN146" s="7">
        <v>0</v>
      </c>
      <c r="AO146" s="7">
        <v>0</v>
      </c>
      <c r="AP146" s="7">
        <v>4809213</v>
      </c>
      <c r="AQ146" s="7">
        <v>358045</v>
      </c>
      <c r="AR146" s="7">
        <v>4405319</v>
      </c>
      <c r="AS146" s="7">
        <v>62365</v>
      </c>
      <c r="AT146" s="7">
        <v>1694650</v>
      </c>
      <c r="AU146" s="7">
        <v>0</v>
      </c>
      <c r="AV146" s="7">
        <v>248781</v>
      </c>
      <c r="AW146" s="7">
        <v>0</v>
      </c>
      <c r="AX146" s="7">
        <v>0</v>
      </c>
      <c r="AY146" s="7">
        <v>5396593</v>
      </c>
      <c r="AZ146" s="7">
        <v>150842</v>
      </c>
      <c r="BA146" s="7">
        <v>302039.35499999998</v>
      </c>
      <c r="BB146" s="7">
        <v>0</v>
      </c>
      <c r="BC146" s="7">
        <v>0</v>
      </c>
      <c r="BD146" s="7">
        <v>3245.7</v>
      </c>
      <c r="BE146" s="7">
        <v>4.07</v>
      </c>
      <c r="BF146" s="7">
        <v>0</v>
      </c>
      <c r="BG146" s="7">
        <v>343520.65328558936</v>
      </c>
      <c r="BH146" s="7">
        <v>3831</v>
      </c>
      <c r="BI146" s="7">
        <v>115063</v>
      </c>
      <c r="BJ146" s="7">
        <v>1583625.5641666665</v>
      </c>
      <c r="BK146" s="7">
        <v>1349553.81</v>
      </c>
      <c r="BL146" s="7">
        <v>33233.049999999996</v>
      </c>
      <c r="BM146" s="7">
        <v>869820.91666666651</v>
      </c>
      <c r="BN146" s="130">
        <v>1.123</v>
      </c>
      <c r="BO146" s="131">
        <v>1.412486E-4</v>
      </c>
      <c r="BP146" s="161">
        <v>3579.853862747063</v>
      </c>
      <c r="BQ146" s="162">
        <v>6263865</v>
      </c>
      <c r="BR146" s="161">
        <v>219485</v>
      </c>
      <c r="BS146" s="163">
        <v>0</v>
      </c>
      <c r="BT146" s="163">
        <v>878219.65000000037</v>
      </c>
      <c r="BU146" s="161">
        <v>11589924.029999999</v>
      </c>
      <c r="BV146" s="161">
        <v>521995.23</v>
      </c>
      <c r="BW146" s="165">
        <v>1066115.6500000004</v>
      </c>
      <c r="BX146" s="161">
        <v>219485</v>
      </c>
    </row>
    <row r="147" spans="1:76" ht="14.45" x14ac:dyDescent="0.3">
      <c r="A147" s="164" t="s">
        <v>31</v>
      </c>
      <c r="B147" s="6" t="s">
        <v>32</v>
      </c>
      <c r="C147" s="6" t="s">
        <v>181</v>
      </c>
      <c r="D147" s="6" t="s">
        <v>51</v>
      </c>
      <c r="E147" s="6" t="s">
        <v>40</v>
      </c>
      <c r="F147" s="24" t="str">
        <f>+Tabela1[[#This Row],[WK]]&amp;Tabela1[[#This Row],[PK]]&amp;Tabela1[[#This Row],[GK]]</f>
        <v>022307</v>
      </c>
      <c r="G147" s="6" t="s">
        <v>188</v>
      </c>
      <c r="H147" s="7">
        <v>454137343.28679973</v>
      </c>
      <c r="I147" s="8">
        <v>1.371</v>
      </c>
      <c r="J147" s="7">
        <v>622622297.6500001</v>
      </c>
      <c r="K147" s="8">
        <v>7.0000000000000007E-2</v>
      </c>
      <c r="L147" s="7">
        <v>43583560.835500009</v>
      </c>
      <c r="M147" s="7">
        <v>24008076.835500009</v>
      </c>
      <c r="N147" s="9">
        <v>1.2264359254412309</v>
      </c>
      <c r="O147" s="7">
        <v>59562406</v>
      </c>
      <c r="P147" s="8">
        <v>1.2949999999999999</v>
      </c>
      <c r="Q147" s="7">
        <v>77133316</v>
      </c>
      <c r="R147" s="8">
        <v>1.6E-2</v>
      </c>
      <c r="S147" s="7">
        <v>1234133.0560000001</v>
      </c>
      <c r="T147" s="7">
        <v>208293.0560000001</v>
      </c>
      <c r="U147" s="9">
        <v>0.20304633861030968</v>
      </c>
      <c r="V147" s="7">
        <v>24216369.891500011</v>
      </c>
      <c r="W147" s="9">
        <v>1.1754763864448718</v>
      </c>
      <c r="X147" s="7">
        <v>31259253.60075717</v>
      </c>
      <c r="Y147" s="7">
        <v>371355</v>
      </c>
      <c r="Z147" s="7">
        <v>225433.08500000002</v>
      </c>
      <c r="AA147" s="7">
        <v>2343672.5157571705</v>
      </c>
      <c r="AB147" s="7">
        <v>28106423</v>
      </c>
      <c r="AC147" s="7">
        <v>212370</v>
      </c>
      <c r="AD147" s="7">
        <v>7042883.7092571612</v>
      </c>
      <c r="AE147" s="7">
        <v>0</v>
      </c>
      <c r="AF147" s="7">
        <v>43583560.835500009</v>
      </c>
      <c r="AG147" s="7">
        <v>1234133.0560000001</v>
      </c>
      <c r="AH147" s="7">
        <v>7042883.7092571612</v>
      </c>
      <c r="AI147" s="7">
        <v>16344258</v>
      </c>
      <c r="AJ147" s="7">
        <v>1116986</v>
      </c>
      <c r="AK147" s="7">
        <v>1271663</v>
      </c>
      <c r="AL147" s="7">
        <v>78116</v>
      </c>
      <c r="AM147" s="7">
        <v>1100501</v>
      </c>
      <c r="AN147" s="7">
        <v>0</v>
      </c>
      <c r="AO147" s="7">
        <v>0</v>
      </c>
      <c r="AP147" s="7">
        <v>22160781</v>
      </c>
      <c r="AQ147" s="7">
        <v>1328747</v>
      </c>
      <c r="AR147" s="7">
        <v>19575484</v>
      </c>
      <c r="AS147" s="7">
        <v>1025840</v>
      </c>
      <c r="AT147" s="7">
        <v>1492677</v>
      </c>
      <c r="AU147" s="7">
        <v>69133</v>
      </c>
      <c r="AV147" s="7">
        <v>1153433</v>
      </c>
      <c r="AW147" s="7">
        <v>0</v>
      </c>
      <c r="AX147" s="7">
        <v>0</v>
      </c>
      <c r="AY147" s="7">
        <v>26748093</v>
      </c>
      <c r="AZ147" s="7">
        <v>567686</v>
      </c>
      <c r="BA147" s="7">
        <v>225433.08500000002</v>
      </c>
      <c r="BB147" s="7">
        <v>0</v>
      </c>
      <c r="BC147" s="7">
        <v>186.89</v>
      </c>
      <c r="BD147" s="7">
        <v>196.99</v>
      </c>
      <c r="BE147" s="7">
        <v>2344.81</v>
      </c>
      <c r="BF147" s="7">
        <v>1294.95</v>
      </c>
      <c r="BG147" s="7">
        <v>1165244.5157571703</v>
      </c>
      <c r="BH147" s="7">
        <v>12995</v>
      </c>
      <c r="BI147" s="7">
        <v>1178428</v>
      </c>
      <c r="BJ147" s="7">
        <v>16218770.071666669</v>
      </c>
      <c r="BK147" s="7">
        <v>11099105.923333336</v>
      </c>
      <c r="BL147" s="7">
        <v>7886250.7733333334</v>
      </c>
      <c r="BM147" s="7">
        <v>4706155.046666665</v>
      </c>
      <c r="BN147" s="130">
        <v>0.99299999999999999</v>
      </c>
      <c r="BO147" s="131">
        <v>5.4324440000000005E-4</v>
      </c>
      <c r="BP147" s="161">
        <v>13766.128926086318</v>
      </c>
      <c r="BQ147" s="162">
        <v>28106423</v>
      </c>
      <c r="BR147" s="161">
        <v>714761</v>
      </c>
      <c r="BS147" s="163">
        <v>0</v>
      </c>
      <c r="BT147" s="163">
        <v>2486528.9299999997</v>
      </c>
      <c r="BU147" s="161">
        <v>43583560.840000004</v>
      </c>
      <c r="BV147" s="161">
        <v>1234133.06</v>
      </c>
      <c r="BW147" s="165">
        <v>9529412.6400000006</v>
      </c>
      <c r="BX147" s="161">
        <v>714761</v>
      </c>
    </row>
    <row r="148" spans="1:76" ht="14.45" x14ac:dyDescent="0.3">
      <c r="A148" s="164" t="s">
        <v>31</v>
      </c>
      <c r="B148" s="6" t="s">
        <v>32</v>
      </c>
      <c r="C148" s="6" t="s">
        <v>181</v>
      </c>
      <c r="D148" s="6" t="s">
        <v>75</v>
      </c>
      <c r="E148" s="6" t="s">
        <v>40</v>
      </c>
      <c r="F148" s="24" t="str">
        <f>+Tabela1[[#This Row],[WK]]&amp;Tabela1[[#This Row],[PK]]&amp;Tabela1[[#This Row],[GK]]</f>
        <v>022308</v>
      </c>
      <c r="G148" s="6" t="s">
        <v>189</v>
      </c>
      <c r="H148" s="7">
        <v>1442605212.584204</v>
      </c>
      <c r="I148" s="8">
        <v>1.371</v>
      </c>
      <c r="J148" s="7">
        <v>1977811746.46</v>
      </c>
      <c r="K148" s="8">
        <v>7.0000000000000007E-2</v>
      </c>
      <c r="L148" s="7">
        <v>138446822.25220001</v>
      </c>
      <c r="M148" s="7">
        <v>58732923.252200007</v>
      </c>
      <c r="N148" s="9">
        <v>0.73679651841142546</v>
      </c>
      <c r="O148" s="7">
        <v>236708750</v>
      </c>
      <c r="P148" s="8">
        <v>1.2949999999999999</v>
      </c>
      <c r="Q148" s="7">
        <v>306537831</v>
      </c>
      <c r="R148" s="8">
        <v>1.6E-2</v>
      </c>
      <c r="S148" s="7">
        <v>4904605.2960000001</v>
      </c>
      <c r="T148" s="7">
        <v>-347964.70399999991</v>
      </c>
      <c r="U148" s="9">
        <v>-6.6246561968712439E-2</v>
      </c>
      <c r="V148" s="7">
        <v>58384958.548200011</v>
      </c>
      <c r="W148" s="9">
        <v>0.68715293497956254</v>
      </c>
      <c r="X148" s="7">
        <v>77213634.685837895</v>
      </c>
      <c r="Y148" s="7">
        <v>0</v>
      </c>
      <c r="Z148" s="7">
        <v>168316.05</v>
      </c>
      <c r="AA148" s="7">
        <v>6011948.6358379005</v>
      </c>
      <c r="AB148" s="7">
        <v>71033370</v>
      </c>
      <c r="AC148" s="7">
        <v>0</v>
      </c>
      <c r="AD148" s="7">
        <v>18828676.137637887</v>
      </c>
      <c r="AE148" s="7">
        <v>-8759175.0044519659</v>
      </c>
      <c r="AF148" s="7">
        <v>138446822.25220001</v>
      </c>
      <c r="AG148" s="7">
        <v>4904605.2960000001</v>
      </c>
      <c r="AH148" s="7">
        <v>10069501.133185921</v>
      </c>
      <c r="AI148" s="7">
        <v>66555931</v>
      </c>
      <c r="AJ148" s="7">
        <v>4851159</v>
      </c>
      <c r="AK148" s="7">
        <v>0</v>
      </c>
      <c r="AL148" s="7">
        <v>0</v>
      </c>
      <c r="AM148" s="7">
        <v>1926926</v>
      </c>
      <c r="AN148" s="7">
        <v>0</v>
      </c>
      <c r="AO148" s="7">
        <v>-1129758</v>
      </c>
      <c r="AP148" s="7">
        <v>52776637</v>
      </c>
      <c r="AQ148" s="7">
        <v>5696900</v>
      </c>
      <c r="AR148" s="7">
        <v>79713899</v>
      </c>
      <c r="AS148" s="7">
        <v>5252570</v>
      </c>
      <c r="AT148" s="7">
        <v>0</v>
      </c>
      <c r="AU148" s="7">
        <v>0</v>
      </c>
      <c r="AV148" s="7">
        <v>1896261</v>
      </c>
      <c r="AW148" s="7">
        <v>0</v>
      </c>
      <c r="AX148" s="7">
        <v>-832154</v>
      </c>
      <c r="AY148" s="7">
        <v>59880779</v>
      </c>
      <c r="AZ148" s="7">
        <v>2348598</v>
      </c>
      <c r="BA148" s="7">
        <v>168316.05</v>
      </c>
      <c r="BB148" s="7">
        <v>0</v>
      </c>
      <c r="BC148" s="7">
        <v>0</v>
      </c>
      <c r="BD148" s="7">
        <v>0</v>
      </c>
      <c r="BE148" s="7">
        <v>3619.7</v>
      </c>
      <c r="BF148" s="7">
        <v>0</v>
      </c>
      <c r="BG148" s="7">
        <v>2709249.6358379005</v>
      </c>
      <c r="BH148" s="7">
        <v>30214</v>
      </c>
      <c r="BI148" s="7">
        <v>3302699</v>
      </c>
      <c r="BJ148" s="7">
        <v>45455156.954999991</v>
      </c>
      <c r="BK148" s="7">
        <v>37958433.61666666</v>
      </c>
      <c r="BL148" s="7">
        <v>12763213.799999999</v>
      </c>
      <c r="BM148" s="7">
        <v>4460465.7533333376</v>
      </c>
      <c r="BN148" s="130">
        <v>1.359</v>
      </c>
      <c r="BO148" s="131">
        <v>1.3181701000000001E-3</v>
      </c>
      <c r="BP148" s="161">
        <v>33404.298746656284</v>
      </c>
      <c r="BQ148" s="162">
        <v>71033370</v>
      </c>
      <c r="BR148" s="161">
        <v>2667965</v>
      </c>
      <c r="BS148" s="163">
        <v>0</v>
      </c>
      <c r="BT148" s="163">
        <v>1506989.3186140656</v>
      </c>
      <c r="BU148" s="161">
        <v>138446822.25</v>
      </c>
      <c r="BV148" s="161">
        <v>4904605.3</v>
      </c>
      <c r="BW148" s="165">
        <v>11576490.448614066</v>
      </c>
      <c r="BX148" s="161">
        <v>2667965</v>
      </c>
    </row>
    <row r="149" spans="1:76" ht="14.45" x14ac:dyDescent="0.3">
      <c r="A149" s="164" t="s">
        <v>31</v>
      </c>
      <c r="B149" s="6" t="s">
        <v>32</v>
      </c>
      <c r="C149" s="6" t="s">
        <v>181</v>
      </c>
      <c r="D149" s="6" t="s">
        <v>77</v>
      </c>
      <c r="E149" s="6" t="s">
        <v>36</v>
      </c>
      <c r="F149" s="24" t="str">
        <f>+Tabela1[[#This Row],[WK]]&amp;Tabela1[[#This Row],[PK]]&amp;Tabela1[[#This Row],[GK]]</f>
        <v>022309</v>
      </c>
      <c r="G149" s="6" t="s">
        <v>190</v>
      </c>
      <c r="H149" s="7">
        <v>591428194.43299854</v>
      </c>
      <c r="I149" s="8">
        <v>1.371</v>
      </c>
      <c r="J149" s="7">
        <v>810848054.57000005</v>
      </c>
      <c r="K149" s="8">
        <v>7.0000000000000007E-2</v>
      </c>
      <c r="L149" s="7">
        <v>56759363.819900006</v>
      </c>
      <c r="M149" s="7">
        <v>24668994.819900006</v>
      </c>
      <c r="N149" s="9">
        <v>0.76873515601830589</v>
      </c>
      <c r="O149" s="7">
        <v>148082437</v>
      </c>
      <c r="P149" s="8">
        <v>1.2949999999999999</v>
      </c>
      <c r="Q149" s="7">
        <v>191766756</v>
      </c>
      <c r="R149" s="8">
        <v>1.6E-2</v>
      </c>
      <c r="S149" s="7">
        <v>3068268.0959999999</v>
      </c>
      <c r="T149" s="7">
        <v>1137995.0959999999</v>
      </c>
      <c r="U149" s="9">
        <v>0.58955137226703158</v>
      </c>
      <c r="V149" s="7">
        <v>25806989.915900007</v>
      </c>
      <c r="W149" s="9">
        <v>0.75856857480526108</v>
      </c>
      <c r="X149" s="7">
        <v>32947770.337248504</v>
      </c>
      <c r="Y149" s="7">
        <v>0</v>
      </c>
      <c r="Z149" s="7">
        <v>0</v>
      </c>
      <c r="AA149" s="7">
        <v>2109949.3372485042</v>
      </c>
      <c r="AB149" s="7">
        <v>24868222</v>
      </c>
      <c r="AC149" s="7">
        <v>5969599</v>
      </c>
      <c r="AD149" s="7">
        <v>7140780.4213484982</v>
      </c>
      <c r="AE149" s="7">
        <v>-5437071.4812688027</v>
      </c>
      <c r="AF149" s="7">
        <v>56759363.819900006</v>
      </c>
      <c r="AG149" s="7">
        <v>3068268.0959999999</v>
      </c>
      <c r="AH149" s="7">
        <v>1703708.9400796955</v>
      </c>
      <c r="AI149" s="7">
        <v>26793375</v>
      </c>
      <c r="AJ149" s="7">
        <v>1823069</v>
      </c>
      <c r="AK149" s="7">
        <v>471252</v>
      </c>
      <c r="AL149" s="7">
        <v>0</v>
      </c>
      <c r="AM149" s="7">
        <v>1121535</v>
      </c>
      <c r="AN149" s="7">
        <v>0</v>
      </c>
      <c r="AO149" s="7">
        <v>0</v>
      </c>
      <c r="AP149" s="7">
        <v>21448292</v>
      </c>
      <c r="AQ149" s="7">
        <v>1467986</v>
      </c>
      <c r="AR149" s="7">
        <v>32090369</v>
      </c>
      <c r="AS149" s="7">
        <v>1930273</v>
      </c>
      <c r="AT149" s="7">
        <v>349909</v>
      </c>
      <c r="AU149" s="7">
        <v>0</v>
      </c>
      <c r="AV149" s="7">
        <v>559851</v>
      </c>
      <c r="AW149" s="7">
        <v>0</v>
      </c>
      <c r="AX149" s="7">
        <v>0</v>
      </c>
      <c r="AY149" s="7">
        <v>24333656</v>
      </c>
      <c r="AZ149" s="7">
        <v>601747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1230254.3372485044</v>
      </c>
      <c r="BH149" s="7">
        <v>13720</v>
      </c>
      <c r="BI149" s="7">
        <v>879695</v>
      </c>
      <c r="BJ149" s="7">
        <v>12107224.511666665</v>
      </c>
      <c r="BK149" s="7">
        <v>10621884.599999998</v>
      </c>
      <c r="BL149" s="7">
        <v>1456957.0066666668</v>
      </c>
      <c r="BM149" s="7">
        <v>3027445.6333333347</v>
      </c>
      <c r="BN149" s="130">
        <v>1.4570000000000001</v>
      </c>
      <c r="BO149" s="131">
        <v>5.338052E-4</v>
      </c>
      <c r="BP149" s="161">
        <v>13527.005093443346</v>
      </c>
      <c r="BQ149" s="162">
        <v>24868222</v>
      </c>
      <c r="BR149" s="161">
        <v>1056315</v>
      </c>
      <c r="BS149" s="163">
        <v>0</v>
      </c>
      <c r="BT149" s="163">
        <v>2390778.799999997</v>
      </c>
      <c r="BU149" s="161">
        <v>56759363.82</v>
      </c>
      <c r="BV149" s="161">
        <v>3068268.1</v>
      </c>
      <c r="BW149" s="165">
        <v>4094487.739999997</v>
      </c>
      <c r="BX149" s="161">
        <v>1056315</v>
      </c>
    </row>
    <row r="150" spans="1:76" ht="14.45" x14ac:dyDescent="0.3">
      <c r="A150" s="164" t="s">
        <v>31</v>
      </c>
      <c r="B150" s="6" t="s">
        <v>32</v>
      </c>
      <c r="C150" s="6" t="s">
        <v>191</v>
      </c>
      <c r="D150" s="6" t="s">
        <v>33</v>
      </c>
      <c r="E150" s="6" t="s">
        <v>40</v>
      </c>
      <c r="F150" s="24" t="str">
        <f>+Tabela1[[#This Row],[WK]]&amp;Tabela1[[#This Row],[PK]]&amp;Tabela1[[#This Row],[GK]]</f>
        <v>022401</v>
      </c>
      <c r="G150" s="6" t="s">
        <v>192</v>
      </c>
      <c r="H150" s="7">
        <v>155339140.14599907</v>
      </c>
      <c r="I150" s="8">
        <v>1.371</v>
      </c>
      <c r="J150" s="7">
        <v>212969961.13999999</v>
      </c>
      <c r="K150" s="8">
        <v>7.0000000000000007E-2</v>
      </c>
      <c r="L150" s="7">
        <v>14907897.2798</v>
      </c>
      <c r="M150" s="7">
        <v>9036629.2797999997</v>
      </c>
      <c r="N150" s="9">
        <v>1.5391273707485333</v>
      </c>
      <c r="O150" s="7">
        <v>21888274</v>
      </c>
      <c r="P150" s="8">
        <v>1.2949999999999999</v>
      </c>
      <c r="Q150" s="7">
        <v>28345315</v>
      </c>
      <c r="R150" s="8">
        <v>1.6E-2</v>
      </c>
      <c r="S150" s="7">
        <v>453525.04000000004</v>
      </c>
      <c r="T150" s="7">
        <v>-3919307.96</v>
      </c>
      <c r="U150" s="9">
        <v>-0.89628576257085513</v>
      </c>
      <c r="V150" s="7">
        <v>5117321.3198000006</v>
      </c>
      <c r="W150" s="9">
        <v>0.49953835088115595</v>
      </c>
      <c r="X150" s="7">
        <v>8536131.0627941079</v>
      </c>
      <c r="Y150" s="7">
        <v>505385</v>
      </c>
      <c r="Z150" s="7">
        <v>343658.40499999997</v>
      </c>
      <c r="AA150" s="7">
        <v>872053.65779410803</v>
      </c>
      <c r="AB150" s="7">
        <v>6815034</v>
      </c>
      <c r="AC150" s="7">
        <v>0</v>
      </c>
      <c r="AD150" s="7">
        <v>3418809.7429941082</v>
      </c>
      <c r="AE150" s="7">
        <v>0</v>
      </c>
      <c r="AF150" s="7">
        <v>14907897.2798</v>
      </c>
      <c r="AG150" s="7">
        <v>453525.04000000004</v>
      </c>
      <c r="AH150" s="7">
        <v>3418809.7429941082</v>
      </c>
      <c r="AI150" s="7">
        <v>4902127</v>
      </c>
      <c r="AJ150" s="7">
        <v>2765249</v>
      </c>
      <c r="AK150" s="7">
        <v>1004595</v>
      </c>
      <c r="AL150" s="7">
        <v>5327</v>
      </c>
      <c r="AM150" s="7">
        <v>1067128</v>
      </c>
      <c r="AN150" s="7">
        <v>0</v>
      </c>
      <c r="AO150" s="7">
        <v>0</v>
      </c>
      <c r="AP150" s="7">
        <v>5290400</v>
      </c>
      <c r="AQ150" s="7">
        <v>369980</v>
      </c>
      <c r="AR150" s="7">
        <v>5871268</v>
      </c>
      <c r="AS150" s="7">
        <v>4372833</v>
      </c>
      <c r="AT150" s="7">
        <v>1148287</v>
      </c>
      <c r="AU150" s="7">
        <v>14772</v>
      </c>
      <c r="AV150" s="7">
        <v>842164</v>
      </c>
      <c r="AW150" s="7">
        <v>0</v>
      </c>
      <c r="AX150" s="7">
        <v>0</v>
      </c>
      <c r="AY150" s="7">
        <v>5831363</v>
      </c>
      <c r="AZ150" s="7">
        <v>165440</v>
      </c>
      <c r="BA150" s="7">
        <v>343658.40499999997</v>
      </c>
      <c r="BB150" s="7">
        <v>0</v>
      </c>
      <c r="BC150" s="7">
        <v>19.55</v>
      </c>
      <c r="BD150" s="7">
        <v>3613.09</v>
      </c>
      <c r="BE150" s="7">
        <v>33.99</v>
      </c>
      <c r="BF150" s="7">
        <v>0</v>
      </c>
      <c r="BG150" s="7">
        <v>444487.65779410803</v>
      </c>
      <c r="BH150" s="7">
        <v>4957</v>
      </c>
      <c r="BI150" s="7">
        <v>427566</v>
      </c>
      <c r="BJ150" s="7">
        <v>5884541.9924999997</v>
      </c>
      <c r="BK150" s="7">
        <v>4295954.7799999993</v>
      </c>
      <c r="BL150" s="7">
        <v>1207291.3433333335</v>
      </c>
      <c r="BM150" s="7">
        <v>3939766.1633333331</v>
      </c>
      <c r="BN150" s="130">
        <v>0.97099999999999997</v>
      </c>
      <c r="BO150" s="131">
        <v>1.9005660000000001E-4</v>
      </c>
      <c r="BP150" s="161">
        <v>4816.4942692186587</v>
      </c>
      <c r="BQ150" s="162">
        <v>6815034</v>
      </c>
      <c r="BR150" s="161">
        <v>203339</v>
      </c>
      <c r="BS150" s="163">
        <v>0</v>
      </c>
      <c r="BT150" s="163">
        <v>1169233.9372058921</v>
      </c>
      <c r="BU150" s="161">
        <v>14907897.279999999</v>
      </c>
      <c r="BV150" s="161">
        <v>453525.04</v>
      </c>
      <c r="BW150" s="165">
        <v>4588043.6772058923</v>
      </c>
      <c r="BX150" s="161">
        <v>203339</v>
      </c>
    </row>
    <row r="151" spans="1:76" ht="14.45" x14ac:dyDescent="0.3">
      <c r="A151" s="164" t="s">
        <v>31</v>
      </c>
      <c r="B151" s="6" t="s">
        <v>32</v>
      </c>
      <c r="C151" s="6" t="s">
        <v>191</v>
      </c>
      <c r="D151" s="6" t="s">
        <v>32</v>
      </c>
      <c r="E151" s="6" t="s">
        <v>36</v>
      </c>
      <c r="F151" s="24" t="str">
        <f>+Tabela1[[#This Row],[WK]]&amp;Tabela1[[#This Row],[PK]]&amp;Tabela1[[#This Row],[GK]]</f>
        <v>022402</v>
      </c>
      <c r="G151" s="6" t="s">
        <v>193</v>
      </c>
      <c r="H151" s="7">
        <v>74150653.448600024</v>
      </c>
      <c r="I151" s="8">
        <v>1.371</v>
      </c>
      <c r="J151" s="7">
        <v>101660545.88000001</v>
      </c>
      <c r="K151" s="8">
        <v>7.0000000000000007E-2</v>
      </c>
      <c r="L151" s="7">
        <v>7116238.211600001</v>
      </c>
      <c r="M151" s="7">
        <v>4509441.211600001</v>
      </c>
      <c r="N151" s="9">
        <v>1.7298781652733224</v>
      </c>
      <c r="O151" s="7">
        <v>1024042</v>
      </c>
      <c r="P151" s="8">
        <v>1.2949999999999999</v>
      </c>
      <c r="Q151" s="7">
        <v>1326134</v>
      </c>
      <c r="R151" s="8">
        <v>1.6E-2</v>
      </c>
      <c r="S151" s="7">
        <v>21218.144</v>
      </c>
      <c r="T151" s="7">
        <v>-75645.856</v>
      </c>
      <c r="U151" s="9">
        <v>-0.78094912454575482</v>
      </c>
      <c r="V151" s="7">
        <v>4433795.3556000013</v>
      </c>
      <c r="W151" s="9">
        <v>1.639922814139791</v>
      </c>
      <c r="X151" s="7">
        <v>6923888.5250000004</v>
      </c>
      <c r="Y151" s="7">
        <v>0</v>
      </c>
      <c r="Z151" s="7">
        <v>83832.525000000009</v>
      </c>
      <c r="AA151" s="7">
        <v>646424</v>
      </c>
      <c r="AB151" s="7">
        <v>4044316</v>
      </c>
      <c r="AC151" s="7">
        <v>2149316</v>
      </c>
      <c r="AD151" s="7">
        <v>2490093.1693999995</v>
      </c>
      <c r="AE151" s="7">
        <v>0</v>
      </c>
      <c r="AF151" s="7">
        <v>7116238.211600001</v>
      </c>
      <c r="AG151" s="7">
        <v>21218.144</v>
      </c>
      <c r="AH151" s="7">
        <v>2490093.1693999995</v>
      </c>
      <c r="AI151" s="7">
        <v>2176506</v>
      </c>
      <c r="AJ151" s="7">
        <v>102454</v>
      </c>
      <c r="AK151" s="7">
        <v>3009846</v>
      </c>
      <c r="AL151" s="7">
        <v>0</v>
      </c>
      <c r="AM151" s="7">
        <v>808270</v>
      </c>
      <c r="AN151" s="7">
        <v>0</v>
      </c>
      <c r="AO151" s="7">
        <v>0</v>
      </c>
      <c r="AP151" s="7">
        <v>3128087</v>
      </c>
      <c r="AQ151" s="7">
        <v>218806</v>
      </c>
      <c r="AR151" s="7">
        <v>2606797</v>
      </c>
      <c r="AS151" s="7">
        <v>96864</v>
      </c>
      <c r="AT151" s="7">
        <v>1859009</v>
      </c>
      <c r="AU151" s="7">
        <v>0</v>
      </c>
      <c r="AV151" s="7">
        <v>888546</v>
      </c>
      <c r="AW151" s="7">
        <v>0</v>
      </c>
      <c r="AX151" s="7">
        <v>0</v>
      </c>
      <c r="AY151" s="7">
        <v>3526513</v>
      </c>
      <c r="AZ151" s="7">
        <v>97318</v>
      </c>
      <c r="BA151" s="7">
        <v>83832.525000000009</v>
      </c>
      <c r="BB151" s="7">
        <v>0</v>
      </c>
      <c r="BC151" s="7">
        <v>19.68</v>
      </c>
      <c r="BD151" s="7">
        <v>835.14</v>
      </c>
      <c r="BE151" s="7">
        <v>1.37</v>
      </c>
      <c r="BF151" s="7">
        <v>0</v>
      </c>
      <c r="BG151" s="7">
        <v>320594</v>
      </c>
      <c r="BH151" s="7">
        <v>2840</v>
      </c>
      <c r="BI151" s="7">
        <v>325830</v>
      </c>
      <c r="BJ151" s="7">
        <v>4484388.355833333</v>
      </c>
      <c r="BK151" s="7">
        <v>3598429.8833333328</v>
      </c>
      <c r="BL151" s="7">
        <v>987733.79</v>
      </c>
      <c r="BM151" s="7">
        <v>1568366.3099999996</v>
      </c>
      <c r="BN151" s="130">
        <v>1.0529999999999999</v>
      </c>
      <c r="BO151" s="131">
        <v>9.6067099999999994E-5</v>
      </c>
      <c r="BP151" s="161">
        <v>2434.260605942874</v>
      </c>
      <c r="BQ151" s="162">
        <v>4044316</v>
      </c>
      <c r="BR151" s="161">
        <v>160072</v>
      </c>
      <c r="BS151" s="163">
        <v>0</v>
      </c>
      <c r="BT151" s="163">
        <v>531081.37499999965</v>
      </c>
      <c r="BU151" s="161">
        <v>7116238.21</v>
      </c>
      <c r="BV151" s="161">
        <v>21218.14</v>
      </c>
      <c r="BW151" s="165">
        <v>3021174.5449999995</v>
      </c>
      <c r="BX151" s="161">
        <v>160072</v>
      </c>
    </row>
    <row r="152" spans="1:76" ht="14.45" x14ac:dyDescent="0.3">
      <c r="A152" s="164" t="s">
        <v>31</v>
      </c>
      <c r="B152" s="6" t="s">
        <v>32</v>
      </c>
      <c r="C152" s="6" t="s">
        <v>191</v>
      </c>
      <c r="D152" s="6" t="s">
        <v>37</v>
      </c>
      <c r="E152" s="6" t="s">
        <v>36</v>
      </c>
      <c r="F152" s="24" t="str">
        <f>+Tabela1[[#This Row],[WK]]&amp;Tabela1[[#This Row],[PK]]&amp;Tabela1[[#This Row],[GK]]</f>
        <v>022403</v>
      </c>
      <c r="G152" s="6" t="s">
        <v>194</v>
      </c>
      <c r="H152" s="7">
        <v>253381284.85480005</v>
      </c>
      <c r="I152" s="8">
        <v>1.371</v>
      </c>
      <c r="J152" s="7">
        <v>347385741.52999997</v>
      </c>
      <c r="K152" s="8">
        <v>7.0000000000000007E-2</v>
      </c>
      <c r="L152" s="7">
        <v>24317001.907099999</v>
      </c>
      <c r="M152" s="7">
        <v>13926215.907099999</v>
      </c>
      <c r="N152" s="9">
        <v>1.3402466288017094</v>
      </c>
      <c r="O152" s="7">
        <v>15300123</v>
      </c>
      <c r="P152" s="8">
        <v>1.2949999999999999</v>
      </c>
      <c r="Q152" s="7">
        <v>19813659</v>
      </c>
      <c r="R152" s="8">
        <v>1.6E-2</v>
      </c>
      <c r="S152" s="7">
        <v>317018.54399999999</v>
      </c>
      <c r="T152" s="7">
        <v>84171.543999999994</v>
      </c>
      <c r="U152" s="9">
        <v>0.36148863416750054</v>
      </c>
      <c r="V152" s="7">
        <v>14010387.451099999</v>
      </c>
      <c r="W152" s="9">
        <v>1.3187943758128693</v>
      </c>
      <c r="X152" s="7">
        <v>10718289.506646616</v>
      </c>
      <c r="Y152" s="7">
        <v>0</v>
      </c>
      <c r="Z152" s="7">
        <v>5753.91</v>
      </c>
      <c r="AA152" s="7">
        <v>1653338.5966466167</v>
      </c>
      <c r="AB152" s="7">
        <v>9059197</v>
      </c>
      <c r="AC152" s="7">
        <v>0</v>
      </c>
      <c r="AD152" s="7">
        <v>0</v>
      </c>
      <c r="AE152" s="7">
        <v>0</v>
      </c>
      <c r="AF152" s="7">
        <v>24317001.907099999</v>
      </c>
      <c r="AG152" s="7">
        <v>317018.54399999999</v>
      </c>
      <c r="AH152" s="7">
        <v>0</v>
      </c>
      <c r="AI152" s="7">
        <v>8675632</v>
      </c>
      <c r="AJ152" s="7">
        <v>105030</v>
      </c>
      <c r="AK152" s="7">
        <v>2739881</v>
      </c>
      <c r="AL152" s="7">
        <v>0</v>
      </c>
      <c r="AM152" s="7">
        <v>1579596</v>
      </c>
      <c r="AN152" s="7">
        <v>0</v>
      </c>
      <c r="AO152" s="7">
        <v>0</v>
      </c>
      <c r="AP152" s="7">
        <v>7283737</v>
      </c>
      <c r="AQ152" s="7">
        <v>469438</v>
      </c>
      <c r="AR152" s="7">
        <v>10390786</v>
      </c>
      <c r="AS152" s="7">
        <v>232847</v>
      </c>
      <c r="AT152" s="7">
        <v>3342703</v>
      </c>
      <c r="AU152" s="7">
        <v>963</v>
      </c>
      <c r="AV152" s="7">
        <v>1475979</v>
      </c>
      <c r="AW152" s="7">
        <v>0</v>
      </c>
      <c r="AX152" s="7">
        <v>0</v>
      </c>
      <c r="AY152" s="7">
        <v>7929747</v>
      </c>
      <c r="AZ152" s="7">
        <v>201123</v>
      </c>
      <c r="BA152" s="7">
        <v>5753.91</v>
      </c>
      <c r="BB152" s="7">
        <v>0</v>
      </c>
      <c r="BC152" s="7">
        <v>0</v>
      </c>
      <c r="BD152" s="7">
        <v>0</v>
      </c>
      <c r="BE152" s="7">
        <v>123.74</v>
      </c>
      <c r="BF152" s="7">
        <v>0</v>
      </c>
      <c r="BG152" s="7">
        <v>664534.59664661682</v>
      </c>
      <c r="BH152" s="7">
        <v>7411</v>
      </c>
      <c r="BI152" s="7">
        <v>988804</v>
      </c>
      <c r="BJ152" s="7">
        <v>13609005.447499998</v>
      </c>
      <c r="BK152" s="7">
        <v>7168504.2299999986</v>
      </c>
      <c r="BL152" s="7">
        <v>7159338.0633333325</v>
      </c>
      <c r="BM152" s="7">
        <v>11443328.743333334</v>
      </c>
      <c r="BN152" s="130">
        <v>1.1599999999999999</v>
      </c>
      <c r="BO152" s="131">
        <v>2.4780370000000002E-4</v>
      </c>
      <c r="BP152" s="161">
        <v>6279.2517726664519</v>
      </c>
      <c r="BQ152" s="162">
        <v>9059197</v>
      </c>
      <c r="BR152" s="161">
        <v>419869</v>
      </c>
      <c r="BS152" s="163">
        <v>0</v>
      </c>
      <c r="BT152" s="163">
        <v>1359996.5489000008</v>
      </c>
      <c r="BU152" s="161">
        <v>24317001.91</v>
      </c>
      <c r="BV152" s="161">
        <v>317018.53999999998</v>
      </c>
      <c r="BW152" s="165">
        <v>1359996.5489000008</v>
      </c>
      <c r="BX152" s="161">
        <v>419869</v>
      </c>
    </row>
    <row r="153" spans="1:76" ht="14.45" x14ac:dyDescent="0.3">
      <c r="A153" s="164" t="s">
        <v>31</v>
      </c>
      <c r="B153" s="6" t="s">
        <v>32</v>
      </c>
      <c r="C153" s="6" t="s">
        <v>191</v>
      </c>
      <c r="D153" s="6" t="s">
        <v>39</v>
      </c>
      <c r="E153" s="6" t="s">
        <v>36</v>
      </c>
      <c r="F153" s="24" t="str">
        <f>+Tabela1[[#This Row],[WK]]&amp;Tabela1[[#This Row],[PK]]&amp;Tabela1[[#This Row],[GK]]</f>
        <v>022404</v>
      </c>
      <c r="G153" s="6" t="s">
        <v>195</v>
      </c>
      <c r="H153" s="7">
        <v>144383776.6503996</v>
      </c>
      <c r="I153" s="8">
        <v>1.371</v>
      </c>
      <c r="J153" s="7">
        <v>197950157.79000002</v>
      </c>
      <c r="K153" s="8">
        <v>7.0000000000000007E-2</v>
      </c>
      <c r="L153" s="7">
        <v>13856511.045300003</v>
      </c>
      <c r="M153" s="7">
        <v>8203806.0453000031</v>
      </c>
      <c r="N153" s="9">
        <v>1.4513062410474282</v>
      </c>
      <c r="O153" s="7">
        <v>4811647</v>
      </c>
      <c r="P153" s="8">
        <v>1.2949999999999999</v>
      </c>
      <c r="Q153" s="7">
        <v>6231083</v>
      </c>
      <c r="R153" s="8">
        <v>1.6E-2</v>
      </c>
      <c r="S153" s="7">
        <v>99697.328000000009</v>
      </c>
      <c r="T153" s="7">
        <v>50183.328000000009</v>
      </c>
      <c r="U153" s="9">
        <v>1.0135179545179143</v>
      </c>
      <c r="V153" s="7">
        <v>8253989.3733000029</v>
      </c>
      <c r="W153" s="9">
        <v>1.4475048000260957</v>
      </c>
      <c r="X153" s="7">
        <v>13656783.046342693</v>
      </c>
      <c r="Y153" s="7">
        <v>990221</v>
      </c>
      <c r="Z153" s="7">
        <v>287493.38</v>
      </c>
      <c r="AA153" s="7">
        <v>1314755.6663426945</v>
      </c>
      <c r="AB153" s="7">
        <v>7125801</v>
      </c>
      <c r="AC153" s="7">
        <v>3938512</v>
      </c>
      <c r="AD153" s="7">
        <v>5402793.6730426904</v>
      </c>
      <c r="AE153" s="7">
        <v>0</v>
      </c>
      <c r="AF153" s="7">
        <v>13856511.045300003</v>
      </c>
      <c r="AG153" s="7">
        <v>99697.328000000009</v>
      </c>
      <c r="AH153" s="7">
        <v>5402793.6730426904</v>
      </c>
      <c r="AI153" s="7">
        <v>4719642</v>
      </c>
      <c r="AJ153" s="7">
        <v>40434</v>
      </c>
      <c r="AK153" s="7">
        <v>4484060</v>
      </c>
      <c r="AL153" s="7">
        <v>0</v>
      </c>
      <c r="AM153" s="7">
        <v>979045</v>
      </c>
      <c r="AN153" s="7">
        <v>0</v>
      </c>
      <c r="AO153" s="7">
        <v>0</v>
      </c>
      <c r="AP153" s="7">
        <v>5655855</v>
      </c>
      <c r="AQ153" s="7">
        <v>449546</v>
      </c>
      <c r="AR153" s="7">
        <v>5652705</v>
      </c>
      <c r="AS153" s="7">
        <v>49514</v>
      </c>
      <c r="AT153" s="7">
        <v>4808511</v>
      </c>
      <c r="AU153" s="7">
        <v>0</v>
      </c>
      <c r="AV153" s="7">
        <v>1604133</v>
      </c>
      <c r="AW153" s="7">
        <v>0</v>
      </c>
      <c r="AX153" s="7">
        <v>0</v>
      </c>
      <c r="AY153" s="7">
        <v>6576035</v>
      </c>
      <c r="AZ153" s="7">
        <v>188147</v>
      </c>
      <c r="BA153" s="7">
        <v>287493.38</v>
      </c>
      <c r="BB153" s="7">
        <v>0</v>
      </c>
      <c r="BC153" s="7">
        <v>19.04</v>
      </c>
      <c r="BD153" s="7">
        <v>3009.94</v>
      </c>
      <c r="BE153" s="7">
        <v>35.840000000000003</v>
      </c>
      <c r="BF153" s="7">
        <v>0</v>
      </c>
      <c r="BG153" s="7">
        <v>460448.6663426946</v>
      </c>
      <c r="BH153" s="7">
        <v>5135</v>
      </c>
      <c r="BI153" s="7">
        <v>854307</v>
      </c>
      <c r="BJ153" s="7">
        <v>11757921.770833334</v>
      </c>
      <c r="BK153" s="7">
        <v>4940452.21</v>
      </c>
      <c r="BL153" s="7">
        <v>10780434.723333335</v>
      </c>
      <c r="BM153" s="7">
        <v>5709008.7966666659</v>
      </c>
      <c r="BN153" s="130">
        <v>0.93899999999999995</v>
      </c>
      <c r="BO153" s="131">
        <v>1.7762149999999999E-4</v>
      </c>
      <c r="BP153" s="161">
        <v>4501.3310588314798</v>
      </c>
      <c r="BQ153" s="162">
        <v>7125801</v>
      </c>
      <c r="BR153" s="161">
        <v>288284</v>
      </c>
      <c r="BS153" s="163">
        <v>0</v>
      </c>
      <c r="BT153" s="163">
        <v>1308326.7100000009</v>
      </c>
      <c r="BU153" s="161">
        <v>13856511.050000001</v>
      </c>
      <c r="BV153" s="161">
        <v>99697.33</v>
      </c>
      <c r="BW153" s="165">
        <v>6711120.3800000008</v>
      </c>
      <c r="BX153" s="161">
        <v>288284</v>
      </c>
    </row>
    <row r="154" spans="1:76" ht="14.45" x14ac:dyDescent="0.3">
      <c r="A154" s="164" t="s">
        <v>31</v>
      </c>
      <c r="B154" s="6" t="s">
        <v>32</v>
      </c>
      <c r="C154" s="6" t="s">
        <v>191</v>
      </c>
      <c r="D154" s="6" t="s">
        <v>42</v>
      </c>
      <c r="E154" s="6" t="s">
        <v>40</v>
      </c>
      <c r="F154" s="24" t="str">
        <f>+Tabela1[[#This Row],[WK]]&amp;Tabela1[[#This Row],[PK]]&amp;Tabela1[[#This Row],[GK]]</f>
        <v>022405</v>
      </c>
      <c r="G154" s="6" t="s">
        <v>196</v>
      </c>
      <c r="H154" s="7">
        <v>698185720.26939893</v>
      </c>
      <c r="I154" s="8">
        <v>1.371</v>
      </c>
      <c r="J154" s="7">
        <v>957212622.48999989</v>
      </c>
      <c r="K154" s="8">
        <v>7.0000000000000007E-2</v>
      </c>
      <c r="L154" s="7">
        <v>67004883.574299999</v>
      </c>
      <c r="M154" s="7">
        <v>36916220.574299999</v>
      </c>
      <c r="N154" s="9">
        <v>1.2269146214406403</v>
      </c>
      <c r="O154" s="7">
        <v>96780747</v>
      </c>
      <c r="P154" s="8">
        <v>1.2949999999999999</v>
      </c>
      <c r="Q154" s="7">
        <v>125331067</v>
      </c>
      <c r="R154" s="8">
        <v>1.6E-2</v>
      </c>
      <c r="S154" s="7">
        <v>2005297.0719999999</v>
      </c>
      <c r="T154" s="7">
        <v>-131897.92800000007</v>
      </c>
      <c r="U154" s="9">
        <v>-6.1715439162079298E-2</v>
      </c>
      <c r="V154" s="7">
        <v>36784322.646300003</v>
      </c>
      <c r="W154" s="9">
        <v>1.1414536316240207</v>
      </c>
      <c r="X154" s="7">
        <v>34664228.488689832</v>
      </c>
      <c r="Y154" s="7">
        <v>0</v>
      </c>
      <c r="Z154" s="7">
        <v>1375.9349999999999</v>
      </c>
      <c r="AA154" s="7">
        <v>3399866.5536898291</v>
      </c>
      <c r="AB154" s="7">
        <v>31262986</v>
      </c>
      <c r="AC154" s="7">
        <v>0</v>
      </c>
      <c r="AD154" s="7">
        <v>0</v>
      </c>
      <c r="AE154" s="7">
        <v>0</v>
      </c>
      <c r="AF154" s="7">
        <v>67004883.574299999</v>
      </c>
      <c r="AG154" s="7">
        <v>2005297.0719999999</v>
      </c>
      <c r="AH154" s="7">
        <v>0</v>
      </c>
      <c r="AI154" s="7">
        <v>25122080</v>
      </c>
      <c r="AJ154" s="7">
        <v>2070598</v>
      </c>
      <c r="AK154" s="7">
        <v>2245459</v>
      </c>
      <c r="AL154" s="7">
        <v>163565</v>
      </c>
      <c r="AM154" s="7">
        <v>1453055</v>
      </c>
      <c r="AN154" s="7">
        <v>0</v>
      </c>
      <c r="AO154" s="7">
        <v>0</v>
      </c>
      <c r="AP154" s="7">
        <v>24552213</v>
      </c>
      <c r="AQ154" s="7">
        <v>2152251</v>
      </c>
      <c r="AR154" s="7">
        <v>30088663</v>
      </c>
      <c r="AS154" s="7">
        <v>2137195</v>
      </c>
      <c r="AT154" s="7">
        <v>2448689</v>
      </c>
      <c r="AU154" s="7">
        <v>161015</v>
      </c>
      <c r="AV154" s="7">
        <v>1118142</v>
      </c>
      <c r="AW154" s="7">
        <v>0</v>
      </c>
      <c r="AX154" s="7">
        <v>0</v>
      </c>
      <c r="AY154" s="7">
        <v>28147908</v>
      </c>
      <c r="AZ154" s="7">
        <v>903432</v>
      </c>
      <c r="BA154" s="7">
        <v>1375.9349999999999</v>
      </c>
      <c r="BB154" s="7">
        <v>0</v>
      </c>
      <c r="BC154" s="7">
        <v>1.98</v>
      </c>
      <c r="BD154" s="7">
        <v>3.88</v>
      </c>
      <c r="BE154" s="7">
        <v>8.6300000000000008</v>
      </c>
      <c r="BF154" s="7">
        <v>0</v>
      </c>
      <c r="BG154" s="7">
        <v>1851030.5536898288</v>
      </c>
      <c r="BH154" s="7">
        <v>20643</v>
      </c>
      <c r="BI154" s="7">
        <v>1548836</v>
      </c>
      <c r="BJ154" s="7">
        <v>21316659.798333328</v>
      </c>
      <c r="BK154" s="7">
        <v>15165449.099999994</v>
      </c>
      <c r="BL154" s="7">
        <v>8213414.3799999999</v>
      </c>
      <c r="BM154" s="7">
        <v>8178014.0333333351</v>
      </c>
      <c r="BN154" s="130">
        <v>1.0029999999999999</v>
      </c>
      <c r="BO154" s="131">
        <v>8.1284119999999998E-4</v>
      </c>
      <c r="BP154" s="161">
        <v>20598.667223654706</v>
      </c>
      <c r="BQ154" s="162">
        <v>31262986</v>
      </c>
      <c r="BR154" s="161">
        <v>1087032</v>
      </c>
      <c r="BS154" s="163">
        <v>0</v>
      </c>
      <c r="BT154" s="163">
        <v>581895.35369999707</v>
      </c>
      <c r="BU154" s="161">
        <v>67004883.57</v>
      </c>
      <c r="BV154" s="161">
        <v>2005297.07</v>
      </c>
      <c r="BW154" s="165">
        <v>581895.35369999707</v>
      </c>
      <c r="BX154" s="161">
        <v>1087032</v>
      </c>
    </row>
    <row r="155" spans="1:76" ht="14.45" x14ac:dyDescent="0.3">
      <c r="A155" s="164" t="s">
        <v>31</v>
      </c>
      <c r="B155" s="6" t="s">
        <v>32</v>
      </c>
      <c r="C155" s="6" t="s">
        <v>191</v>
      </c>
      <c r="D155" s="6" t="s">
        <v>44</v>
      </c>
      <c r="E155" s="6" t="s">
        <v>40</v>
      </c>
      <c r="F155" s="24" t="str">
        <f>+Tabela1[[#This Row],[WK]]&amp;Tabela1[[#This Row],[PK]]&amp;Tabela1[[#This Row],[GK]]</f>
        <v>022406</v>
      </c>
      <c r="G155" s="6" t="s">
        <v>197</v>
      </c>
      <c r="H155" s="7">
        <v>431452146.60639995</v>
      </c>
      <c r="I155" s="8">
        <v>1.371</v>
      </c>
      <c r="J155" s="7">
        <v>591520893</v>
      </c>
      <c r="K155" s="8">
        <v>7.0000000000000007E-2</v>
      </c>
      <c r="L155" s="7">
        <v>41406462.510000005</v>
      </c>
      <c r="M155" s="7">
        <v>26635110.510000005</v>
      </c>
      <c r="N155" s="9">
        <v>1.803159961931718</v>
      </c>
      <c r="O155" s="7">
        <v>42941518</v>
      </c>
      <c r="P155" s="8">
        <v>1.2949999999999999</v>
      </c>
      <c r="Q155" s="7">
        <v>55609266</v>
      </c>
      <c r="R155" s="8">
        <v>1.6E-2</v>
      </c>
      <c r="S155" s="7">
        <v>889748.25600000005</v>
      </c>
      <c r="T155" s="7">
        <v>389879.25600000005</v>
      </c>
      <c r="U155" s="9">
        <v>0.77996286226991485</v>
      </c>
      <c r="V155" s="7">
        <v>27024989.766000003</v>
      </c>
      <c r="W155" s="9">
        <v>1.7696679110334401</v>
      </c>
      <c r="X155" s="7">
        <v>36727784.870774724</v>
      </c>
      <c r="Y155" s="7">
        <v>4057644</v>
      </c>
      <c r="Z155" s="7">
        <v>137238.24</v>
      </c>
      <c r="AA155" s="7">
        <v>2828073.6307747234</v>
      </c>
      <c r="AB155" s="7">
        <v>20236824</v>
      </c>
      <c r="AC155" s="7">
        <v>9468005</v>
      </c>
      <c r="AD155" s="7">
        <v>9702795.1047747172</v>
      </c>
      <c r="AE155" s="7">
        <v>0</v>
      </c>
      <c r="AF155" s="7">
        <v>41406462.510000005</v>
      </c>
      <c r="AG155" s="7">
        <v>889748.25600000005</v>
      </c>
      <c r="AH155" s="7">
        <v>9702795.1047747172</v>
      </c>
      <c r="AI155" s="7">
        <v>12333120</v>
      </c>
      <c r="AJ155" s="7">
        <v>380727</v>
      </c>
      <c r="AK155" s="7">
        <v>14415608</v>
      </c>
      <c r="AL155" s="7">
        <v>262976</v>
      </c>
      <c r="AM155" s="7">
        <v>786786</v>
      </c>
      <c r="AN155" s="7">
        <v>0</v>
      </c>
      <c r="AO155" s="7">
        <v>0</v>
      </c>
      <c r="AP155" s="7">
        <v>16174955</v>
      </c>
      <c r="AQ155" s="7">
        <v>1101984</v>
      </c>
      <c r="AR155" s="7">
        <v>14771352</v>
      </c>
      <c r="AS155" s="7">
        <v>499869</v>
      </c>
      <c r="AT155" s="7">
        <v>14953276</v>
      </c>
      <c r="AU155" s="7">
        <v>159864</v>
      </c>
      <c r="AV155" s="7">
        <v>1263087</v>
      </c>
      <c r="AW155" s="7">
        <v>0</v>
      </c>
      <c r="AX155" s="7">
        <v>0</v>
      </c>
      <c r="AY155" s="7">
        <v>18553257</v>
      </c>
      <c r="AZ155" s="7">
        <v>449283</v>
      </c>
      <c r="BA155" s="7">
        <v>137238.24</v>
      </c>
      <c r="BB155" s="7">
        <v>0</v>
      </c>
      <c r="BC155" s="7">
        <v>0</v>
      </c>
      <c r="BD155" s="7">
        <v>1367.05</v>
      </c>
      <c r="BE155" s="7">
        <v>217.26</v>
      </c>
      <c r="BF155" s="7">
        <v>0</v>
      </c>
      <c r="BG155" s="7">
        <v>1394437.6307747231</v>
      </c>
      <c r="BH155" s="7">
        <v>15551</v>
      </c>
      <c r="BI155" s="7">
        <v>1433636</v>
      </c>
      <c r="BJ155" s="7">
        <v>19731280.579166669</v>
      </c>
      <c r="BK155" s="7">
        <v>14278085.093333334</v>
      </c>
      <c r="BL155" s="7">
        <v>6840119.4800000004</v>
      </c>
      <c r="BM155" s="7">
        <v>8132542.9833333343</v>
      </c>
      <c r="BN155" s="130">
        <v>0.91900000000000004</v>
      </c>
      <c r="BO155" s="131">
        <v>5.461172E-4</v>
      </c>
      <c r="BP155" s="161">
        <v>13839.166749445885</v>
      </c>
      <c r="BQ155" s="162">
        <v>20236824</v>
      </c>
      <c r="BR155" s="161">
        <v>834176</v>
      </c>
      <c r="BS155" s="163">
        <v>0</v>
      </c>
      <c r="BT155" s="163">
        <v>2985158.1292252764</v>
      </c>
      <c r="BU155" s="161">
        <v>41406462.509999998</v>
      </c>
      <c r="BV155" s="161">
        <v>889748.26</v>
      </c>
      <c r="BW155" s="165">
        <v>12687953.229225276</v>
      </c>
      <c r="BX155" s="161">
        <v>834176</v>
      </c>
    </row>
    <row r="156" spans="1:76" ht="14.45" x14ac:dyDescent="0.3">
      <c r="A156" s="164" t="s">
        <v>31</v>
      </c>
      <c r="B156" s="6" t="s">
        <v>32</v>
      </c>
      <c r="C156" s="6" t="s">
        <v>191</v>
      </c>
      <c r="D156" s="6" t="s">
        <v>51</v>
      </c>
      <c r="E156" s="6" t="s">
        <v>40</v>
      </c>
      <c r="F156" s="24" t="str">
        <f>+Tabela1[[#This Row],[WK]]&amp;Tabela1[[#This Row],[PK]]&amp;Tabela1[[#This Row],[GK]]</f>
        <v>022407</v>
      </c>
      <c r="G156" s="6" t="s">
        <v>198</v>
      </c>
      <c r="H156" s="7">
        <v>121702345.34019989</v>
      </c>
      <c r="I156" s="8">
        <v>1.371</v>
      </c>
      <c r="J156" s="7">
        <v>166853915.46000001</v>
      </c>
      <c r="K156" s="8">
        <v>7.0000000000000007E-2</v>
      </c>
      <c r="L156" s="7">
        <v>11679774.082200002</v>
      </c>
      <c r="M156" s="7">
        <v>6879179.0822000019</v>
      </c>
      <c r="N156" s="9">
        <v>1.4329846783992406</v>
      </c>
      <c r="O156" s="7">
        <v>3963978</v>
      </c>
      <c r="P156" s="8">
        <v>1.2949999999999999</v>
      </c>
      <c r="Q156" s="7">
        <v>5133352</v>
      </c>
      <c r="R156" s="8">
        <v>1.6E-2</v>
      </c>
      <c r="S156" s="7">
        <v>82133.631999999998</v>
      </c>
      <c r="T156" s="7">
        <v>43790.631999999998</v>
      </c>
      <c r="U156" s="9">
        <v>1.142076311191091</v>
      </c>
      <c r="V156" s="7">
        <v>6922969.7142000012</v>
      </c>
      <c r="W156" s="9">
        <v>1.4306795652682471</v>
      </c>
      <c r="X156" s="7">
        <v>10906790.552965119</v>
      </c>
      <c r="Y156" s="7">
        <v>1213148</v>
      </c>
      <c r="Z156" s="7">
        <v>208264.19999999998</v>
      </c>
      <c r="AA156" s="7">
        <v>826235.3529651186</v>
      </c>
      <c r="AB156" s="7">
        <v>5811007</v>
      </c>
      <c r="AC156" s="7">
        <v>2848136</v>
      </c>
      <c r="AD156" s="7">
        <v>3983820.8387651164</v>
      </c>
      <c r="AE156" s="7">
        <v>0</v>
      </c>
      <c r="AF156" s="7">
        <v>11679774.082200002</v>
      </c>
      <c r="AG156" s="7">
        <v>82133.631999999998</v>
      </c>
      <c r="AH156" s="7">
        <v>3983820.8387651164</v>
      </c>
      <c r="AI156" s="7">
        <v>4008185</v>
      </c>
      <c r="AJ156" s="7">
        <v>36530</v>
      </c>
      <c r="AK156" s="7">
        <v>3604700</v>
      </c>
      <c r="AL156" s="7">
        <v>38224</v>
      </c>
      <c r="AM156" s="7">
        <v>1334835</v>
      </c>
      <c r="AN156" s="7">
        <v>0</v>
      </c>
      <c r="AO156" s="7">
        <v>0</v>
      </c>
      <c r="AP156" s="7">
        <v>4639450</v>
      </c>
      <c r="AQ156" s="7">
        <v>214828</v>
      </c>
      <c r="AR156" s="7">
        <v>4800595</v>
      </c>
      <c r="AS156" s="7">
        <v>38343</v>
      </c>
      <c r="AT156" s="7">
        <v>3958413</v>
      </c>
      <c r="AU156" s="7">
        <v>38801</v>
      </c>
      <c r="AV156" s="7">
        <v>1166370</v>
      </c>
      <c r="AW156" s="7">
        <v>0</v>
      </c>
      <c r="AX156" s="7">
        <v>0</v>
      </c>
      <c r="AY156" s="7">
        <v>5261260</v>
      </c>
      <c r="AZ156" s="7">
        <v>100562</v>
      </c>
      <c r="BA156" s="7">
        <v>208264.19999999998</v>
      </c>
      <c r="BB156" s="7">
        <v>0</v>
      </c>
      <c r="BC156" s="7">
        <v>0</v>
      </c>
      <c r="BD156" s="7">
        <v>2125.85</v>
      </c>
      <c r="BE156" s="7">
        <v>227.1</v>
      </c>
      <c r="BF156" s="7">
        <v>0</v>
      </c>
      <c r="BG156" s="7">
        <v>360916.35296511854</v>
      </c>
      <c r="BH156" s="7">
        <v>4025</v>
      </c>
      <c r="BI156" s="7">
        <v>465319</v>
      </c>
      <c r="BJ156" s="7">
        <v>6404310.6916666673</v>
      </c>
      <c r="BK156" s="7">
        <v>3103395.3966666674</v>
      </c>
      <c r="BL156" s="7">
        <v>3955692.9166666665</v>
      </c>
      <c r="BM156" s="7">
        <v>5292275.3466666667</v>
      </c>
      <c r="BN156" s="130">
        <v>0.90800000000000003</v>
      </c>
      <c r="BO156" s="131">
        <v>1.4464440000000001E-4</v>
      </c>
      <c r="BP156" s="161">
        <v>3665.8984217734042</v>
      </c>
      <c r="BQ156" s="162">
        <v>5811007</v>
      </c>
      <c r="BR156" s="161">
        <v>225486</v>
      </c>
      <c r="BS156" s="163">
        <v>0</v>
      </c>
      <c r="BT156" s="163">
        <v>1344101.4470348824</v>
      </c>
      <c r="BU156" s="161">
        <v>11679774.08</v>
      </c>
      <c r="BV156" s="161">
        <v>82133.63</v>
      </c>
      <c r="BW156" s="165">
        <v>5327922.2870348822</v>
      </c>
      <c r="BX156" s="161">
        <v>225486</v>
      </c>
    </row>
    <row r="157" spans="1:76" ht="14.45" x14ac:dyDescent="0.3">
      <c r="A157" s="164" t="s">
        <v>31</v>
      </c>
      <c r="B157" s="6" t="s">
        <v>32</v>
      </c>
      <c r="C157" s="6" t="s">
        <v>199</v>
      </c>
      <c r="D157" s="6" t="s">
        <v>33</v>
      </c>
      <c r="E157" s="6" t="s">
        <v>34</v>
      </c>
      <c r="F157" s="24" t="str">
        <f>+Tabela1[[#This Row],[WK]]&amp;Tabela1[[#This Row],[PK]]&amp;Tabela1[[#This Row],[GK]]</f>
        <v>022501</v>
      </c>
      <c r="G157" s="6" t="s">
        <v>200</v>
      </c>
      <c r="H157" s="7">
        <v>129623878.86139978</v>
      </c>
      <c r="I157" s="8">
        <v>1.371</v>
      </c>
      <c r="J157" s="7">
        <v>177714337.91999999</v>
      </c>
      <c r="K157" s="8">
        <v>7.0000000000000007E-2</v>
      </c>
      <c r="L157" s="7">
        <v>12440003.6544</v>
      </c>
      <c r="M157" s="7">
        <v>6684219.6544000003</v>
      </c>
      <c r="N157" s="9">
        <v>1.1613048117163536</v>
      </c>
      <c r="O157" s="7">
        <v>2076750</v>
      </c>
      <c r="P157" s="8">
        <v>1.2949999999999999</v>
      </c>
      <c r="Q157" s="7">
        <v>2689391</v>
      </c>
      <c r="R157" s="8">
        <v>1.6E-2</v>
      </c>
      <c r="S157" s="7">
        <v>43030.256000000001</v>
      </c>
      <c r="T157" s="7">
        <v>-35920.743999999999</v>
      </c>
      <c r="U157" s="9">
        <v>-0.45497516180922343</v>
      </c>
      <c r="V157" s="7">
        <v>6648298.9103999995</v>
      </c>
      <c r="W157" s="9">
        <v>1.1394345947845104</v>
      </c>
      <c r="X157" s="7">
        <v>7894124.8575624507</v>
      </c>
      <c r="Y157" s="7">
        <v>237082</v>
      </c>
      <c r="Z157" s="7">
        <v>0</v>
      </c>
      <c r="AA157" s="7">
        <v>533309.85756245092</v>
      </c>
      <c r="AB157" s="7">
        <v>5676495</v>
      </c>
      <c r="AC157" s="7">
        <v>1447238</v>
      </c>
      <c r="AD157" s="7">
        <v>1447238</v>
      </c>
      <c r="AE157" s="7">
        <v>0</v>
      </c>
      <c r="AF157" s="7">
        <v>12440003.6544</v>
      </c>
      <c r="AG157" s="7">
        <v>43030.256000000001</v>
      </c>
      <c r="AH157" s="7">
        <v>1447238</v>
      </c>
      <c r="AI157" s="7">
        <v>4805706</v>
      </c>
      <c r="AJ157" s="7">
        <v>98126</v>
      </c>
      <c r="AK157" s="7">
        <v>1869546</v>
      </c>
      <c r="AL157" s="7">
        <v>0</v>
      </c>
      <c r="AM157" s="7">
        <v>286908</v>
      </c>
      <c r="AN157" s="7">
        <v>0</v>
      </c>
      <c r="AO157" s="7">
        <v>0</v>
      </c>
      <c r="AP157" s="7">
        <v>4364292</v>
      </c>
      <c r="AQ157" s="7">
        <v>342133</v>
      </c>
      <c r="AR157" s="7">
        <v>5755784</v>
      </c>
      <c r="AS157" s="7">
        <v>78951</v>
      </c>
      <c r="AT157" s="7">
        <v>1938256</v>
      </c>
      <c r="AU157" s="7">
        <v>0</v>
      </c>
      <c r="AV157" s="7">
        <v>755768</v>
      </c>
      <c r="AW157" s="7">
        <v>0</v>
      </c>
      <c r="AX157" s="7">
        <v>0</v>
      </c>
      <c r="AY157" s="7">
        <v>4921621</v>
      </c>
      <c r="AZ157" s="7">
        <v>141111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337243.85756245092</v>
      </c>
      <c r="BH157" s="7">
        <v>3761</v>
      </c>
      <c r="BI157" s="7">
        <v>196066</v>
      </c>
      <c r="BJ157" s="7">
        <v>2698467.5650000004</v>
      </c>
      <c r="BK157" s="7">
        <v>875346.42666666675</v>
      </c>
      <c r="BL157" s="7">
        <v>1522067.4966666668</v>
      </c>
      <c r="BM157" s="7">
        <v>4248349.5599999996</v>
      </c>
      <c r="BN157" s="130">
        <v>0.98099999999999998</v>
      </c>
      <c r="BO157" s="131">
        <v>1.3378709999999999E-4</v>
      </c>
      <c r="BP157" s="161">
        <v>3390.7559365147558</v>
      </c>
      <c r="BQ157" s="162">
        <v>5676495</v>
      </c>
      <c r="BR157" s="161">
        <v>200857</v>
      </c>
      <c r="BS157" s="163">
        <v>0</v>
      </c>
      <c r="BT157" s="163">
        <v>862076.08960000053</v>
      </c>
      <c r="BU157" s="161">
        <v>12440003.65</v>
      </c>
      <c r="BV157" s="161">
        <v>43030.26</v>
      </c>
      <c r="BW157" s="165">
        <v>2309314.0896000005</v>
      </c>
      <c r="BX157" s="161">
        <v>200857</v>
      </c>
    </row>
    <row r="158" spans="1:76" ht="14.45" x14ac:dyDescent="0.3">
      <c r="A158" s="164" t="s">
        <v>31</v>
      </c>
      <c r="B158" s="6" t="s">
        <v>32</v>
      </c>
      <c r="C158" s="6" t="s">
        <v>199</v>
      </c>
      <c r="D158" s="6" t="s">
        <v>32</v>
      </c>
      <c r="E158" s="6" t="s">
        <v>34</v>
      </c>
      <c r="F158" s="24" t="str">
        <f>+Tabela1[[#This Row],[WK]]&amp;Tabela1[[#This Row],[PK]]&amp;Tabela1[[#This Row],[GK]]</f>
        <v>022502</v>
      </c>
      <c r="G158" s="6" t="s">
        <v>201</v>
      </c>
      <c r="H158" s="7">
        <v>1064382208.1972111</v>
      </c>
      <c r="I158" s="8">
        <v>1.371</v>
      </c>
      <c r="J158" s="7">
        <v>1459268007.4400001</v>
      </c>
      <c r="K158" s="8">
        <v>7.0000000000000007E-2</v>
      </c>
      <c r="L158" s="7">
        <v>102148760.52080001</v>
      </c>
      <c r="M158" s="7">
        <v>51862454.520800009</v>
      </c>
      <c r="N158" s="9">
        <v>1.0313434938092292</v>
      </c>
      <c r="O158" s="7">
        <v>163508494</v>
      </c>
      <c r="P158" s="8">
        <v>1.2949999999999999</v>
      </c>
      <c r="Q158" s="7">
        <v>211743500</v>
      </c>
      <c r="R158" s="8">
        <v>1.6E-2</v>
      </c>
      <c r="S158" s="7">
        <v>3387896</v>
      </c>
      <c r="T158" s="7">
        <v>461005</v>
      </c>
      <c r="U158" s="9">
        <v>0.15750671958743936</v>
      </c>
      <c r="V158" s="7">
        <v>52323459.520800009</v>
      </c>
      <c r="W158" s="9">
        <v>0.9832797589815927</v>
      </c>
      <c r="X158" s="7">
        <v>46498776.128415942</v>
      </c>
      <c r="Y158" s="7">
        <v>0</v>
      </c>
      <c r="Z158" s="7">
        <v>4271.49</v>
      </c>
      <c r="AA158" s="7">
        <v>4006803.6384159406</v>
      </c>
      <c r="AB158" s="7">
        <v>42487701</v>
      </c>
      <c r="AC158" s="7">
        <v>0</v>
      </c>
      <c r="AD158" s="7">
        <v>0</v>
      </c>
      <c r="AE158" s="7">
        <v>0</v>
      </c>
      <c r="AF158" s="7">
        <v>102148760.52080001</v>
      </c>
      <c r="AG158" s="7">
        <v>3387896</v>
      </c>
      <c r="AH158" s="7">
        <v>0</v>
      </c>
      <c r="AI158" s="7">
        <v>41985800</v>
      </c>
      <c r="AJ158" s="7">
        <v>3076624</v>
      </c>
      <c r="AK158" s="7">
        <v>3459309</v>
      </c>
      <c r="AL158" s="7">
        <v>0</v>
      </c>
      <c r="AM158" s="7">
        <v>1226416</v>
      </c>
      <c r="AN158" s="7">
        <v>0</v>
      </c>
      <c r="AO158" s="7">
        <v>0</v>
      </c>
      <c r="AP158" s="7">
        <v>33181047</v>
      </c>
      <c r="AQ158" s="7">
        <v>3142843</v>
      </c>
      <c r="AR158" s="7">
        <v>50286306</v>
      </c>
      <c r="AS158" s="7">
        <v>2926891</v>
      </c>
      <c r="AT158" s="7">
        <v>2290444</v>
      </c>
      <c r="AU158" s="7">
        <v>0</v>
      </c>
      <c r="AV158" s="7">
        <v>1321338</v>
      </c>
      <c r="AW158" s="7">
        <v>0</v>
      </c>
      <c r="AX158" s="7">
        <v>0</v>
      </c>
      <c r="AY158" s="7">
        <v>36600577</v>
      </c>
      <c r="AZ158" s="7">
        <v>1370556</v>
      </c>
      <c r="BA158" s="7">
        <v>4271.49</v>
      </c>
      <c r="BB158" s="7">
        <v>0</v>
      </c>
      <c r="BC158" s="7">
        <v>0</v>
      </c>
      <c r="BD158" s="7">
        <v>0</v>
      </c>
      <c r="BE158" s="7">
        <v>91.86</v>
      </c>
      <c r="BF158" s="7">
        <v>0</v>
      </c>
      <c r="BG158" s="7">
        <v>2594204.6384159406</v>
      </c>
      <c r="BH158" s="7">
        <v>28931</v>
      </c>
      <c r="BI158" s="7">
        <v>1412599</v>
      </c>
      <c r="BJ158" s="7">
        <v>19441682.935833335</v>
      </c>
      <c r="BK158" s="7">
        <v>15726747.260000002</v>
      </c>
      <c r="BL158" s="7">
        <v>4821589.4833333334</v>
      </c>
      <c r="BM158" s="7">
        <v>5216563.7366666645</v>
      </c>
      <c r="BN158" s="130">
        <v>1.0029999999999999</v>
      </c>
      <c r="BO158" s="131">
        <v>1.1586344000000001E-3</v>
      </c>
      <c r="BP158" s="161">
        <v>29361.204990546481</v>
      </c>
      <c r="BQ158" s="162">
        <v>42487701</v>
      </c>
      <c r="BR158" s="161">
        <v>1597992</v>
      </c>
      <c r="BS158" s="163">
        <v>0</v>
      </c>
      <c r="BT158" s="163">
        <v>0</v>
      </c>
      <c r="BU158" s="161">
        <v>102148760.52</v>
      </c>
      <c r="BV158" s="161">
        <v>3387896</v>
      </c>
      <c r="BW158" s="165">
        <v>0</v>
      </c>
      <c r="BX158" s="161">
        <v>1597992</v>
      </c>
    </row>
    <row r="159" spans="1:76" ht="14.45" x14ac:dyDescent="0.3">
      <c r="A159" s="164" t="s">
        <v>31</v>
      </c>
      <c r="B159" s="6" t="s">
        <v>32</v>
      </c>
      <c r="C159" s="6" t="s">
        <v>199</v>
      </c>
      <c r="D159" s="6" t="s">
        <v>37</v>
      </c>
      <c r="E159" s="6" t="s">
        <v>40</v>
      </c>
      <c r="F159" s="24" t="str">
        <f>+Tabela1[[#This Row],[WK]]&amp;Tabela1[[#This Row],[PK]]&amp;Tabela1[[#This Row],[GK]]</f>
        <v>022503</v>
      </c>
      <c r="G159" s="6" t="s">
        <v>202</v>
      </c>
      <c r="H159" s="7">
        <v>790407340.20400894</v>
      </c>
      <c r="I159" s="8">
        <v>1.371</v>
      </c>
      <c r="J159" s="7">
        <v>1083648463.4200001</v>
      </c>
      <c r="K159" s="8">
        <v>7.0000000000000007E-2</v>
      </c>
      <c r="L159" s="7">
        <v>75855392.439400017</v>
      </c>
      <c r="M159" s="7">
        <v>40580144.439400017</v>
      </c>
      <c r="N159" s="9">
        <v>1.1503858013811843</v>
      </c>
      <c r="O159" s="7">
        <v>38363784</v>
      </c>
      <c r="P159" s="8">
        <v>1.2949999999999999</v>
      </c>
      <c r="Q159" s="7">
        <v>49681100</v>
      </c>
      <c r="R159" s="8">
        <v>1.6E-2</v>
      </c>
      <c r="S159" s="7">
        <v>794897.6</v>
      </c>
      <c r="T159" s="7">
        <v>-17187721.399999999</v>
      </c>
      <c r="U159" s="9">
        <v>-0.95579633867569558</v>
      </c>
      <c r="V159" s="7">
        <v>23392423.039400011</v>
      </c>
      <c r="W159" s="9">
        <v>0.43922943889960919</v>
      </c>
      <c r="X159" s="7">
        <v>58032152.844830446</v>
      </c>
      <c r="Y159" s="7">
        <v>0</v>
      </c>
      <c r="Z159" s="7">
        <v>36724.15</v>
      </c>
      <c r="AA159" s="7">
        <v>3089844.6948304456</v>
      </c>
      <c r="AB159" s="7">
        <v>32763172</v>
      </c>
      <c r="AC159" s="7">
        <v>22142412</v>
      </c>
      <c r="AD159" s="7">
        <v>34639729.805430427</v>
      </c>
      <c r="AE159" s="7">
        <v>-37478787.663060516</v>
      </c>
      <c r="AF159" s="7">
        <v>73016334.581769928</v>
      </c>
      <c r="AG159" s="7">
        <v>794897.6</v>
      </c>
      <c r="AH159" s="7">
        <v>0</v>
      </c>
      <c r="AI159" s="7">
        <v>29452542</v>
      </c>
      <c r="AJ159" s="7">
        <v>12156521</v>
      </c>
      <c r="AK159" s="7">
        <v>0</v>
      </c>
      <c r="AL159" s="7">
        <v>108863</v>
      </c>
      <c r="AM159" s="7">
        <v>911952</v>
      </c>
      <c r="AN159" s="7">
        <v>0</v>
      </c>
      <c r="AO159" s="7">
        <v>-12226160</v>
      </c>
      <c r="AP159" s="7">
        <v>25178305</v>
      </c>
      <c r="AQ159" s="7">
        <v>1810119</v>
      </c>
      <c r="AR159" s="7">
        <v>35275248</v>
      </c>
      <c r="AS159" s="7">
        <v>17982619</v>
      </c>
      <c r="AT159" s="7">
        <v>0</v>
      </c>
      <c r="AU159" s="7">
        <v>206416</v>
      </c>
      <c r="AV159" s="7">
        <v>1039561</v>
      </c>
      <c r="AW159" s="7">
        <v>0</v>
      </c>
      <c r="AX159" s="7">
        <v>-12869133</v>
      </c>
      <c r="AY159" s="7">
        <v>29689315</v>
      </c>
      <c r="AZ159" s="7">
        <v>747724</v>
      </c>
      <c r="BA159" s="7">
        <v>36724.15</v>
      </c>
      <c r="BB159" s="7">
        <v>0</v>
      </c>
      <c r="BC159" s="7">
        <v>5.65</v>
      </c>
      <c r="BD159" s="7">
        <v>0</v>
      </c>
      <c r="BE159" s="7">
        <v>752.1</v>
      </c>
      <c r="BF159" s="7">
        <v>0</v>
      </c>
      <c r="BG159" s="7">
        <v>1908149.6948304453</v>
      </c>
      <c r="BH159" s="7">
        <v>21280</v>
      </c>
      <c r="BI159" s="7">
        <v>1181695</v>
      </c>
      <c r="BJ159" s="7">
        <v>16263730.159166668</v>
      </c>
      <c r="BK159" s="7">
        <v>12759058.66</v>
      </c>
      <c r="BL159" s="7">
        <v>3612110.8699999996</v>
      </c>
      <c r="BM159" s="7">
        <v>6794464.2566666678</v>
      </c>
      <c r="BN159" s="130">
        <v>1.867</v>
      </c>
      <c r="BO159" s="131">
        <v>8.5164119999999995E-4</v>
      </c>
      <c r="BP159" s="161">
        <v>21582.176543688343</v>
      </c>
      <c r="BQ159" s="162">
        <v>32763172</v>
      </c>
      <c r="BR159" s="161">
        <v>1008678</v>
      </c>
      <c r="BS159" s="163">
        <v>0</v>
      </c>
      <c r="BT159" s="163">
        <v>2769195.7199999988</v>
      </c>
      <c r="BU159" s="161">
        <v>73016334.579999998</v>
      </c>
      <c r="BV159" s="161">
        <v>794897.6</v>
      </c>
      <c r="BW159" s="165">
        <v>2769195.7199999988</v>
      </c>
      <c r="BX159" s="161">
        <v>1008678</v>
      </c>
    </row>
    <row r="160" spans="1:76" ht="14.45" x14ac:dyDescent="0.3">
      <c r="A160" s="164" t="s">
        <v>31</v>
      </c>
      <c r="B160" s="6" t="s">
        <v>32</v>
      </c>
      <c r="C160" s="6" t="s">
        <v>199</v>
      </c>
      <c r="D160" s="6" t="s">
        <v>39</v>
      </c>
      <c r="E160" s="6" t="s">
        <v>40</v>
      </c>
      <c r="F160" s="24" t="str">
        <f>+Tabela1[[#This Row],[WK]]&amp;Tabela1[[#This Row],[PK]]&amp;Tabela1[[#This Row],[GK]]</f>
        <v>022504</v>
      </c>
      <c r="G160" s="6" t="s">
        <v>203</v>
      </c>
      <c r="H160" s="7">
        <v>213785411.54959965</v>
      </c>
      <c r="I160" s="8">
        <v>1.371</v>
      </c>
      <c r="J160" s="7">
        <v>293099799.23000002</v>
      </c>
      <c r="K160" s="8">
        <v>7.0000000000000007E-2</v>
      </c>
      <c r="L160" s="7">
        <v>20516985.946100004</v>
      </c>
      <c r="M160" s="7">
        <v>13086903.946100004</v>
      </c>
      <c r="N160" s="9">
        <v>1.7613404463234732</v>
      </c>
      <c r="O160" s="7">
        <v>6310291</v>
      </c>
      <c r="P160" s="8">
        <v>1.2949999999999999</v>
      </c>
      <c r="Q160" s="7">
        <v>8171827</v>
      </c>
      <c r="R160" s="8">
        <v>1.6E-2</v>
      </c>
      <c r="S160" s="7">
        <v>130749.232</v>
      </c>
      <c r="T160" s="7">
        <v>70963.232000000004</v>
      </c>
      <c r="U160" s="9">
        <v>1.1869540026093066</v>
      </c>
      <c r="V160" s="7">
        <v>13157867.178100005</v>
      </c>
      <c r="W160" s="9">
        <v>1.7567555500444072</v>
      </c>
      <c r="X160" s="7">
        <v>19628162.892053165</v>
      </c>
      <c r="Y160" s="7">
        <v>5686570</v>
      </c>
      <c r="Z160" s="7">
        <v>177610.935</v>
      </c>
      <c r="AA160" s="7">
        <v>1369573.9570531626</v>
      </c>
      <c r="AB160" s="7">
        <v>9324820</v>
      </c>
      <c r="AC160" s="7">
        <v>3069588</v>
      </c>
      <c r="AD160" s="7">
        <v>6470295.7139531588</v>
      </c>
      <c r="AE160" s="7">
        <v>0</v>
      </c>
      <c r="AF160" s="7">
        <v>20516985.946100004</v>
      </c>
      <c r="AG160" s="7">
        <v>130749.232</v>
      </c>
      <c r="AH160" s="7">
        <v>6470295.7139531588</v>
      </c>
      <c r="AI160" s="7">
        <v>6203636</v>
      </c>
      <c r="AJ160" s="7">
        <v>59598</v>
      </c>
      <c r="AK160" s="7">
        <v>7837431</v>
      </c>
      <c r="AL160" s="7">
        <v>37196</v>
      </c>
      <c r="AM160" s="7">
        <v>974173</v>
      </c>
      <c r="AN160" s="7">
        <v>0</v>
      </c>
      <c r="AO160" s="7">
        <v>0</v>
      </c>
      <c r="AP160" s="7">
        <v>7413754</v>
      </c>
      <c r="AQ160" s="7">
        <v>485351</v>
      </c>
      <c r="AR160" s="7">
        <v>7430082</v>
      </c>
      <c r="AS160" s="7">
        <v>59786</v>
      </c>
      <c r="AT160" s="7">
        <v>9262988</v>
      </c>
      <c r="AU160" s="7">
        <v>335636</v>
      </c>
      <c r="AV160" s="7">
        <v>633453</v>
      </c>
      <c r="AW160" s="7">
        <v>0</v>
      </c>
      <c r="AX160" s="7">
        <v>0</v>
      </c>
      <c r="AY160" s="7">
        <v>8470941</v>
      </c>
      <c r="AZ160" s="7">
        <v>199501</v>
      </c>
      <c r="BA160" s="7">
        <v>177610.935</v>
      </c>
      <c r="BB160" s="7">
        <v>0</v>
      </c>
      <c r="BC160" s="7">
        <v>0</v>
      </c>
      <c r="BD160" s="7">
        <v>0</v>
      </c>
      <c r="BE160" s="7">
        <v>3819.59</v>
      </c>
      <c r="BF160" s="7">
        <v>0</v>
      </c>
      <c r="BG160" s="7">
        <v>780565.95705316251</v>
      </c>
      <c r="BH160" s="7">
        <v>8705</v>
      </c>
      <c r="BI160" s="7">
        <v>589008</v>
      </c>
      <c r="BJ160" s="7">
        <v>8106523.1491666669</v>
      </c>
      <c r="BK160" s="7">
        <v>5118789.1133333342</v>
      </c>
      <c r="BL160" s="7">
        <v>3519866.1566666667</v>
      </c>
      <c r="BM160" s="7">
        <v>4911203.8299999991</v>
      </c>
      <c r="BN160" s="130">
        <v>0.80100000000000005</v>
      </c>
      <c r="BO160" s="131">
        <v>3.1254969999999999E-4</v>
      </c>
      <c r="BP160" s="161">
        <v>7920.101502936207</v>
      </c>
      <c r="BQ160" s="162">
        <v>9324820</v>
      </c>
      <c r="BR160" s="161">
        <v>457149</v>
      </c>
      <c r="BS160" s="163">
        <v>0</v>
      </c>
      <c r="BT160" s="163">
        <v>2231504.6400000006</v>
      </c>
      <c r="BU160" s="161">
        <v>20516985.949999999</v>
      </c>
      <c r="BV160" s="161">
        <v>130749.23</v>
      </c>
      <c r="BW160" s="165">
        <v>8701800.3500000015</v>
      </c>
      <c r="BX160" s="161">
        <v>457149</v>
      </c>
    </row>
    <row r="161" spans="1:76" ht="14.45" x14ac:dyDescent="0.3">
      <c r="A161" s="164" t="s">
        <v>31</v>
      </c>
      <c r="B161" s="6" t="s">
        <v>32</v>
      </c>
      <c r="C161" s="6" t="s">
        <v>199</v>
      </c>
      <c r="D161" s="6" t="s">
        <v>42</v>
      </c>
      <c r="E161" s="6" t="s">
        <v>36</v>
      </c>
      <c r="F161" s="24" t="str">
        <f>+Tabela1[[#This Row],[WK]]&amp;Tabela1[[#This Row],[PK]]&amp;Tabela1[[#This Row],[GK]]</f>
        <v>022505</v>
      </c>
      <c r="G161" s="6" t="s">
        <v>204</v>
      </c>
      <c r="H161" s="7">
        <v>157302205.56939971</v>
      </c>
      <c r="I161" s="8">
        <v>1.371</v>
      </c>
      <c r="J161" s="7">
        <v>215661323.84</v>
      </c>
      <c r="K161" s="8">
        <v>7.0000000000000007E-2</v>
      </c>
      <c r="L161" s="7">
        <v>15096292.668800002</v>
      </c>
      <c r="M161" s="7">
        <v>9046273.668800002</v>
      </c>
      <c r="N161" s="9">
        <v>1.4952471502651483</v>
      </c>
      <c r="O161" s="7">
        <v>5602521</v>
      </c>
      <c r="P161" s="8">
        <v>1.2949999999999999</v>
      </c>
      <c r="Q161" s="7">
        <v>7255265</v>
      </c>
      <c r="R161" s="8">
        <v>1.6E-2</v>
      </c>
      <c r="S161" s="7">
        <v>116084.24</v>
      </c>
      <c r="T161" s="7">
        <v>-262850.76</v>
      </c>
      <c r="U161" s="9">
        <v>-0.69365659018037396</v>
      </c>
      <c r="V161" s="7">
        <v>8783422.9088000022</v>
      </c>
      <c r="W161" s="9">
        <v>1.3662289244564516</v>
      </c>
      <c r="X161" s="7">
        <v>9766684.3814218529</v>
      </c>
      <c r="Y161" s="7">
        <v>0</v>
      </c>
      <c r="Z161" s="7">
        <v>0</v>
      </c>
      <c r="AA161" s="7">
        <v>793304.38142185332</v>
      </c>
      <c r="AB161" s="7">
        <v>7464179</v>
      </c>
      <c r="AC161" s="7">
        <v>1509201</v>
      </c>
      <c r="AD161" s="7">
        <v>1509201</v>
      </c>
      <c r="AE161" s="7">
        <v>0</v>
      </c>
      <c r="AF161" s="7">
        <v>15096292.668800002</v>
      </c>
      <c r="AG161" s="7">
        <v>116084.24</v>
      </c>
      <c r="AH161" s="7">
        <v>1509201</v>
      </c>
      <c r="AI161" s="7">
        <v>5051373</v>
      </c>
      <c r="AJ161" s="7">
        <v>486101</v>
      </c>
      <c r="AK161" s="7">
        <v>1379663</v>
      </c>
      <c r="AL161" s="7">
        <v>0</v>
      </c>
      <c r="AM161" s="7">
        <v>288091</v>
      </c>
      <c r="AN161" s="7">
        <v>0</v>
      </c>
      <c r="AO161" s="7">
        <v>0</v>
      </c>
      <c r="AP161" s="7">
        <v>6567974</v>
      </c>
      <c r="AQ161" s="7">
        <v>326219</v>
      </c>
      <c r="AR161" s="7">
        <v>6050019</v>
      </c>
      <c r="AS161" s="7">
        <v>378935</v>
      </c>
      <c r="AT161" s="7">
        <v>2128644</v>
      </c>
      <c r="AU161" s="7">
        <v>0</v>
      </c>
      <c r="AV161" s="7">
        <v>411156</v>
      </c>
      <c r="AW161" s="7">
        <v>0</v>
      </c>
      <c r="AX161" s="7">
        <v>0</v>
      </c>
      <c r="AY161" s="7">
        <v>7143779</v>
      </c>
      <c r="AZ161" s="7">
        <v>131379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520616.38142185326</v>
      </c>
      <c r="BH161" s="7">
        <v>5806</v>
      </c>
      <c r="BI161" s="7">
        <v>272688</v>
      </c>
      <c r="BJ161" s="7">
        <v>3752970.6808333332</v>
      </c>
      <c r="BK161" s="7">
        <v>2712121.6133333328</v>
      </c>
      <c r="BL161" s="7">
        <v>194630.28</v>
      </c>
      <c r="BM161" s="7">
        <v>3774135.7100000004</v>
      </c>
      <c r="BN161" s="130">
        <v>1.0609999999999999</v>
      </c>
      <c r="BO161" s="131">
        <v>2.0391110000000001E-4</v>
      </c>
      <c r="BP161" s="161">
        <v>5167.6761322215152</v>
      </c>
      <c r="BQ161" s="162">
        <v>7464179</v>
      </c>
      <c r="BR161" s="161">
        <v>312106</v>
      </c>
      <c r="BS161" s="163">
        <v>0</v>
      </c>
      <c r="BT161" s="163">
        <v>1334439.8200000003</v>
      </c>
      <c r="BU161" s="161">
        <v>15096292.67</v>
      </c>
      <c r="BV161" s="161">
        <v>116084.24</v>
      </c>
      <c r="BW161" s="165">
        <v>2843640.8200000003</v>
      </c>
      <c r="BX161" s="161">
        <v>312106</v>
      </c>
    </row>
    <row r="162" spans="1:76" ht="14.45" x14ac:dyDescent="0.3">
      <c r="A162" s="164" t="s">
        <v>31</v>
      </c>
      <c r="B162" s="6" t="s">
        <v>32</v>
      </c>
      <c r="C162" s="6" t="s">
        <v>199</v>
      </c>
      <c r="D162" s="6" t="s">
        <v>44</v>
      </c>
      <c r="E162" s="6" t="s">
        <v>40</v>
      </c>
      <c r="F162" s="24" t="str">
        <f>+Tabela1[[#This Row],[WK]]&amp;Tabela1[[#This Row],[PK]]&amp;Tabela1[[#This Row],[GK]]</f>
        <v>022506</v>
      </c>
      <c r="G162" s="6" t="s">
        <v>205</v>
      </c>
      <c r="H162" s="7">
        <v>227355644.91079873</v>
      </c>
      <c r="I162" s="8">
        <v>1.371</v>
      </c>
      <c r="J162" s="7">
        <v>311704589.17000002</v>
      </c>
      <c r="K162" s="8">
        <v>7.0000000000000007E-2</v>
      </c>
      <c r="L162" s="7">
        <v>21819321.241900004</v>
      </c>
      <c r="M162" s="7">
        <v>14558055.241900004</v>
      </c>
      <c r="N162" s="9">
        <v>2.0048921554312988</v>
      </c>
      <c r="O162" s="7">
        <v>12941358</v>
      </c>
      <c r="P162" s="8">
        <v>1.2949999999999999</v>
      </c>
      <c r="Q162" s="7">
        <v>16759059</v>
      </c>
      <c r="R162" s="8">
        <v>1.6E-2</v>
      </c>
      <c r="S162" s="7">
        <v>268144.94400000002</v>
      </c>
      <c r="T162" s="7">
        <v>-10272.055999999982</v>
      </c>
      <c r="U162" s="9">
        <v>-3.6894499976653658E-2</v>
      </c>
      <c r="V162" s="7">
        <v>14547783.185900003</v>
      </c>
      <c r="W162" s="9">
        <v>1.9294953363291272</v>
      </c>
      <c r="X162" s="7">
        <v>22026719.836571336</v>
      </c>
      <c r="Y162" s="7">
        <v>1915142</v>
      </c>
      <c r="Z162" s="7">
        <v>1445666.09</v>
      </c>
      <c r="AA162" s="7">
        <v>1295183.7465713364</v>
      </c>
      <c r="AB162" s="7">
        <v>13001049</v>
      </c>
      <c r="AC162" s="7">
        <v>4369679</v>
      </c>
      <c r="AD162" s="7">
        <v>7478936.6506713312</v>
      </c>
      <c r="AE162" s="7">
        <v>0</v>
      </c>
      <c r="AF162" s="7">
        <v>21819321.241900004</v>
      </c>
      <c r="AG162" s="7">
        <v>268144.94400000002</v>
      </c>
      <c r="AH162" s="7">
        <v>7478936.6506713312</v>
      </c>
      <c r="AI162" s="7">
        <v>6062686</v>
      </c>
      <c r="AJ162" s="7">
        <v>328287</v>
      </c>
      <c r="AK162" s="7">
        <v>7585861</v>
      </c>
      <c r="AL162" s="7">
        <v>25128</v>
      </c>
      <c r="AM162" s="7">
        <v>947044</v>
      </c>
      <c r="AN162" s="7">
        <v>0</v>
      </c>
      <c r="AO162" s="7">
        <v>0</v>
      </c>
      <c r="AP162" s="7">
        <v>10481452</v>
      </c>
      <c r="AQ162" s="7">
        <v>608677</v>
      </c>
      <c r="AR162" s="7">
        <v>7261266</v>
      </c>
      <c r="AS162" s="7">
        <v>278417</v>
      </c>
      <c r="AT162" s="7">
        <v>8311603</v>
      </c>
      <c r="AU162" s="7">
        <v>4507</v>
      </c>
      <c r="AV162" s="7">
        <v>595783</v>
      </c>
      <c r="AW162" s="7">
        <v>0</v>
      </c>
      <c r="AX162" s="7">
        <v>0</v>
      </c>
      <c r="AY162" s="7">
        <v>12122387</v>
      </c>
      <c r="AZ162" s="7">
        <v>256270</v>
      </c>
      <c r="BA162" s="7">
        <v>1445666.09</v>
      </c>
      <c r="BB162" s="7">
        <v>0</v>
      </c>
      <c r="BC162" s="7">
        <v>42.11</v>
      </c>
      <c r="BD162" s="7">
        <v>0.48</v>
      </c>
      <c r="BE162" s="7">
        <v>30807.9</v>
      </c>
      <c r="BF162" s="7">
        <v>0</v>
      </c>
      <c r="BG162" s="7">
        <v>696725.74657133629</v>
      </c>
      <c r="BH162" s="7">
        <v>7770</v>
      </c>
      <c r="BI162" s="7">
        <v>598458</v>
      </c>
      <c r="BJ162" s="7">
        <v>8236651.6525000008</v>
      </c>
      <c r="BK162" s="7">
        <v>6711808.3066666676</v>
      </c>
      <c r="BL162" s="7">
        <v>452142.70999999996</v>
      </c>
      <c r="BM162" s="7">
        <v>5195087.9633333338</v>
      </c>
      <c r="BN162" s="130">
        <v>0.92700000000000005</v>
      </c>
      <c r="BO162" s="131">
        <v>2.890088E-4</v>
      </c>
      <c r="BP162" s="161">
        <v>7323.7926985211016</v>
      </c>
      <c r="BQ162" s="162">
        <v>13001049</v>
      </c>
      <c r="BR162" s="161">
        <v>443433</v>
      </c>
      <c r="BS162" s="163">
        <v>0</v>
      </c>
      <c r="BT162" s="163">
        <v>1707263.1634286642</v>
      </c>
      <c r="BU162" s="161">
        <v>21819321.239999998</v>
      </c>
      <c r="BV162" s="161">
        <v>268144.94</v>
      </c>
      <c r="BW162" s="165">
        <v>9186199.8134286646</v>
      </c>
      <c r="BX162" s="161">
        <v>443433</v>
      </c>
    </row>
    <row r="163" spans="1:76" ht="14.45" x14ac:dyDescent="0.3">
      <c r="A163" s="164" t="s">
        <v>31</v>
      </c>
      <c r="B163" s="6" t="s">
        <v>32</v>
      </c>
      <c r="C163" s="6" t="s">
        <v>199</v>
      </c>
      <c r="D163" s="6" t="s">
        <v>51</v>
      </c>
      <c r="E163" s="6" t="s">
        <v>36</v>
      </c>
      <c r="F163" s="24" t="str">
        <f>+Tabela1[[#This Row],[WK]]&amp;Tabela1[[#This Row],[PK]]&amp;Tabela1[[#This Row],[GK]]</f>
        <v>022507</v>
      </c>
      <c r="G163" s="6" t="s">
        <v>201</v>
      </c>
      <c r="H163" s="7">
        <v>268137217.3724001</v>
      </c>
      <c r="I163" s="8">
        <v>1.371</v>
      </c>
      <c r="J163" s="7">
        <v>367616125.01999998</v>
      </c>
      <c r="K163" s="8">
        <v>7.0000000000000007E-2</v>
      </c>
      <c r="L163" s="7">
        <v>25733128.751400001</v>
      </c>
      <c r="M163" s="7">
        <v>15081399.751400001</v>
      </c>
      <c r="N163" s="9">
        <v>1.4158640115046113</v>
      </c>
      <c r="O163" s="7">
        <v>14344462</v>
      </c>
      <c r="P163" s="8">
        <v>1.2949999999999999</v>
      </c>
      <c r="Q163" s="7">
        <v>18576078</v>
      </c>
      <c r="R163" s="8">
        <v>1.6E-2</v>
      </c>
      <c r="S163" s="7">
        <v>297217.24800000002</v>
      </c>
      <c r="T163" s="7">
        <v>-30198.751999999979</v>
      </c>
      <c r="U163" s="9">
        <v>-9.2233586629853093E-2</v>
      </c>
      <c r="V163" s="7">
        <v>15051200.999400001</v>
      </c>
      <c r="W163" s="9">
        <v>1.3708900829162927</v>
      </c>
      <c r="X163" s="7">
        <v>13150249.021254586</v>
      </c>
      <c r="Y163" s="7">
        <v>0</v>
      </c>
      <c r="Z163" s="7">
        <v>33810.15</v>
      </c>
      <c r="AA163" s="7">
        <v>1114122.8712545859</v>
      </c>
      <c r="AB163" s="7">
        <v>12002316</v>
      </c>
      <c r="AC163" s="7">
        <v>0</v>
      </c>
      <c r="AD163" s="7">
        <v>0</v>
      </c>
      <c r="AE163" s="7">
        <v>-688402.47703478008</v>
      </c>
      <c r="AF163" s="7">
        <v>25044726.27436522</v>
      </c>
      <c r="AG163" s="7">
        <v>297217.24800000002</v>
      </c>
      <c r="AH163" s="7">
        <v>0</v>
      </c>
      <c r="AI163" s="7">
        <v>8893502</v>
      </c>
      <c r="AJ163" s="7">
        <v>207800</v>
      </c>
      <c r="AK163" s="7">
        <v>1909524</v>
      </c>
      <c r="AL163" s="7">
        <v>0</v>
      </c>
      <c r="AM163" s="7">
        <v>329362</v>
      </c>
      <c r="AN163" s="7">
        <v>0</v>
      </c>
      <c r="AO163" s="7">
        <v>0</v>
      </c>
      <c r="AP163" s="7">
        <v>10221914</v>
      </c>
      <c r="AQ163" s="7">
        <v>735982</v>
      </c>
      <c r="AR163" s="7">
        <v>10651729</v>
      </c>
      <c r="AS163" s="7">
        <v>327416</v>
      </c>
      <c r="AT163" s="7">
        <v>2173032</v>
      </c>
      <c r="AU163" s="7">
        <v>0</v>
      </c>
      <c r="AV163" s="7">
        <v>362598</v>
      </c>
      <c r="AW163" s="7">
        <v>0</v>
      </c>
      <c r="AX163" s="7">
        <v>0</v>
      </c>
      <c r="AY163" s="7">
        <v>10820965</v>
      </c>
      <c r="AZ163" s="7">
        <v>295197</v>
      </c>
      <c r="BA163" s="7">
        <v>33810.15</v>
      </c>
      <c r="BB163" s="7">
        <v>0</v>
      </c>
      <c r="BC163" s="7">
        <v>0</v>
      </c>
      <c r="BD163" s="7">
        <v>0</v>
      </c>
      <c r="BE163" s="7">
        <v>727.1</v>
      </c>
      <c r="BF163" s="7">
        <v>0</v>
      </c>
      <c r="BG163" s="7">
        <v>796795.87125458592</v>
      </c>
      <c r="BH163" s="7">
        <v>8886</v>
      </c>
      <c r="BI163" s="7">
        <v>317327</v>
      </c>
      <c r="BJ163" s="7">
        <v>4367282.0358333327</v>
      </c>
      <c r="BK163" s="7">
        <v>2814760.9466666658</v>
      </c>
      <c r="BL163" s="7">
        <v>1130692.3966666667</v>
      </c>
      <c r="BM163" s="7">
        <v>3948699.563333333</v>
      </c>
      <c r="BN163" s="130">
        <v>1.2589999999999999</v>
      </c>
      <c r="BO163" s="131">
        <v>3.1477520000000001E-4</v>
      </c>
      <c r="BP163" s="161">
        <v>7977.1310362443637</v>
      </c>
      <c r="BQ163" s="162">
        <v>12002316</v>
      </c>
      <c r="BR163" s="161">
        <v>441755</v>
      </c>
      <c r="BS163" s="163">
        <v>0</v>
      </c>
      <c r="BT163" s="163">
        <v>2230748.4776347801</v>
      </c>
      <c r="BU163" s="161">
        <v>25044726.27</v>
      </c>
      <c r="BV163" s="161">
        <v>297217.25</v>
      </c>
      <c r="BW163" s="165">
        <v>2230748.4776347801</v>
      </c>
      <c r="BX163" s="161">
        <v>441755</v>
      </c>
    </row>
    <row r="164" spans="1:76" ht="14.45" x14ac:dyDescent="0.3">
      <c r="A164" s="164" t="s">
        <v>31</v>
      </c>
      <c r="B164" s="6" t="s">
        <v>32</v>
      </c>
      <c r="C164" s="6" t="s">
        <v>206</v>
      </c>
      <c r="D164" s="6" t="s">
        <v>33</v>
      </c>
      <c r="E164" s="6" t="s">
        <v>34</v>
      </c>
      <c r="F164" s="24" t="str">
        <f>+Tabela1[[#This Row],[WK]]&amp;Tabela1[[#This Row],[PK]]&amp;Tabela1[[#This Row],[GK]]</f>
        <v>022601</v>
      </c>
      <c r="G164" s="6" t="s">
        <v>207</v>
      </c>
      <c r="H164" s="7">
        <v>87428842.228599891</v>
      </c>
      <c r="I164" s="8">
        <v>1.371</v>
      </c>
      <c r="J164" s="7">
        <v>119864942.69</v>
      </c>
      <c r="K164" s="8">
        <v>7.0000000000000007E-2</v>
      </c>
      <c r="L164" s="7">
        <v>8390545.9883000012</v>
      </c>
      <c r="M164" s="7">
        <v>5382368.9883000012</v>
      </c>
      <c r="N164" s="9">
        <v>1.7892461076259811</v>
      </c>
      <c r="O164" s="7">
        <v>933587</v>
      </c>
      <c r="P164" s="8">
        <v>1.2949999999999999</v>
      </c>
      <c r="Q164" s="7">
        <v>1208995</v>
      </c>
      <c r="R164" s="8">
        <v>1.6E-2</v>
      </c>
      <c r="S164" s="7">
        <v>19343.920000000002</v>
      </c>
      <c r="T164" s="7">
        <v>-32556.079999999998</v>
      </c>
      <c r="U164" s="9">
        <v>-0.62728477842003849</v>
      </c>
      <c r="V164" s="7">
        <v>5349812.9083000012</v>
      </c>
      <c r="W164" s="9">
        <v>1.7482608798079269</v>
      </c>
      <c r="X164" s="7">
        <v>13095148.34</v>
      </c>
      <c r="Y164" s="7">
        <v>6092448</v>
      </c>
      <c r="Z164" s="7">
        <v>184981.34000000003</v>
      </c>
      <c r="AA164" s="7">
        <v>742954</v>
      </c>
      <c r="AB164" s="7">
        <v>6074765</v>
      </c>
      <c r="AC164" s="7">
        <v>0</v>
      </c>
      <c r="AD164" s="7">
        <v>7745335.4316999987</v>
      </c>
      <c r="AE164" s="7">
        <v>0</v>
      </c>
      <c r="AF164" s="7">
        <v>8390545.9883000012</v>
      </c>
      <c r="AG164" s="7">
        <v>19343.920000000002</v>
      </c>
      <c r="AH164" s="7">
        <v>7745335.4316999987</v>
      </c>
      <c r="AI164" s="7">
        <v>2511633</v>
      </c>
      <c r="AJ164" s="7">
        <v>129969</v>
      </c>
      <c r="AK164" s="7">
        <v>2854860</v>
      </c>
      <c r="AL164" s="7">
        <v>0</v>
      </c>
      <c r="AM164" s="7">
        <v>1135296</v>
      </c>
      <c r="AN164" s="7">
        <v>0</v>
      </c>
      <c r="AO164" s="7">
        <v>0</v>
      </c>
      <c r="AP164" s="7">
        <v>4783700</v>
      </c>
      <c r="AQ164" s="7">
        <v>282458</v>
      </c>
      <c r="AR164" s="7">
        <v>3008177</v>
      </c>
      <c r="AS164" s="7">
        <v>51900</v>
      </c>
      <c r="AT164" s="7">
        <v>3327100</v>
      </c>
      <c r="AU164" s="7">
        <v>0</v>
      </c>
      <c r="AV164" s="7">
        <v>1199294</v>
      </c>
      <c r="AW164" s="7">
        <v>0</v>
      </c>
      <c r="AX164" s="7">
        <v>0</v>
      </c>
      <c r="AY164" s="7">
        <v>5418035</v>
      </c>
      <c r="AZ164" s="7">
        <v>120025</v>
      </c>
      <c r="BA164" s="7">
        <v>184981.34000000003</v>
      </c>
      <c r="BB164" s="7">
        <v>0</v>
      </c>
      <c r="BC164" s="7">
        <v>141.02000000000001</v>
      </c>
      <c r="BD164" s="7">
        <v>0</v>
      </c>
      <c r="BE164" s="7">
        <v>3037.96</v>
      </c>
      <c r="BF164" s="7">
        <v>0</v>
      </c>
      <c r="BG164" s="7">
        <v>320594</v>
      </c>
      <c r="BH164" s="7">
        <v>3431</v>
      </c>
      <c r="BI164" s="7">
        <v>422360</v>
      </c>
      <c r="BJ164" s="7">
        <v>5813005.536666668</v>
      </c>
      <c r="BK164" s="7">
        <v>2012167.340000001</v>
      </c>
      <c r="BL164" s="7">
        <v>6626831.6866666665</v>
      </c>
      <c r="BM164" s="7">
        <v>1949689.4133333329</v>
      </c>
      <c r="BN164" s="130">
        <v>0.624</v>
      </c>
      <c r="BO164" s="131">
        <v>1.5885119999999999E-4</v>
      </c>
      <c r="BP164" s="161">
        <v>4025.0844298019661</v>
      </c>
      <c r="BQ164" s="162">
        <v>6074765</v>
      </c>
      <c r="BR164" s="161">
        <v>172040</v>
      </c>
      <c r="BS164" s="163">
        <v>1263065.8199999998</v>
      </c>
      <c r="BT164" s="163">
        <v>0</v>
      </c>
      <c r="BU164" s="161">
        <v>8390545.9900000002</v>
      </c>
      <c r="BV164" s="161">
        <v>19343.919999999998</v>
      </c>
      <c r="BW164" s="165">
        <v>6482269.6100000003</v>
      </c>
      <c r="BX164" s="161">
        <v>172040</v>
      </c>
    </row>
    <row r="165" spans="1:76" ht="14.45" x14ac:dyDescent="0.3">
      <c r="A165" s="164" t="s">
        <v>31</v>
      </c>
      <c r="B165" s="6" t="s">
        <v>32</v>
      </c>
      <c r="C165" s="6" t="s">
        <v>206</v>
      </c>
      <c r="D165" s="6" t="s">
        <v>32</v>
      </c>
      <c r="E165" s="6" t="s">
        <v>34</v>
      </c>
      <c r="F165" s="24" t="str">
        <f>+Tabela1[[#This Row],[WK]]&amp;Tabela1[[#This Row],[PK]]&amp;Tabela1[[#This Row],[GK]]</f>
        <v>022602</v>
      </c>
      <c r="G165" s="6" t="s">
        <v>208</v>
      </c>
      <c r="H165" s="7">
        <v>550900559.75120151</v>
      </c>
      <c r="I165" s="8">
        <v>1.371</v>
      </c>
      <c r="J165" s="7">
        <v>755284667.41999996</v>
      </c>
      <c r="K165" s="8">
        <v>7.0000000000000007E-2</v>
      </c>
      <c r="L165" s="7">
        <v>52869926.719400004</v>
      </c>
      <c r="M165" s="7">
        <v>29655112.719400004</v>
      </c>
      <c r="N165" s="9">
        <v>1.2774219392582686</v>
      </c>
      <c r="O165" s="7">
        <v>34428062</v>
      </c>
      <c r="P165" s="8">
        <v>1.2949999999999999</v>
      </c>
      <c r="Q165" s="7">
        <v>44584340</v>
      </c>
      <c r="R165" s="8">
        <v>1.6E-2</v>
      </c>
      <c r="S165" s="7">
        <v>713349.44000000006</v>
      </c>
      <c r="T165" s="7">
        <v>-75879.559999999939</v>
      </c>
      <c r="U165" s="9">
        <v>-9.614390753507529E-2</v>
      </c>
      <c r="V165" s="7">
        <v>29579233.159400001</v>
      </c>
      <c r="W165" s="9">
        <v>1.232260463764375</v>
      </c>
      <c r="X165" s="7">
        <v>22368009.677860163</v>
      </c>
      <c r="Y165" s="7">
        <v>2030931</v>
      </c>
      <c r="Z165" s="7">
        <v>613.79999999999995</v>
      </c>
      <c r="AA165" s="7">
        <v>1955962.8778601622</v>
      </c>
      <c r="AB165" s="7">
        <v>18380502</v>
      </c>
      <c r="AC165" s="7">
        <v>0</v>
      </c>
      <c r="AD165" s="7">
        <v>0</v>
      </c>
      <c r="AE165" s="7">
        <v>0</v>
      </c>
      <c r="AF165" s="7">
        <v>52869926.719400004</v>
      </c>
      <c r="AG165" s="7">
        <v>713349.44000000006</v>
      </c>
      <c r="AH165" s="7">
        <v>0</v>
      </c>
      <c r="AI165" s="7">
        <v>19382862</v>
      </c>
      <c r="AJ165" s="7">
        <v>751795</v>
      </c>
      <c r="AK165" s="7">
        <v>3095370</v>
      </c>
      <c r="AL165" s="7">
        <v>184087</v>
      </c>
      <c r="AM165" s="7">
        <v>755872</v>
      </c>
      <c r="AN165" s="7">
        <v>0</v>
      </c>
      <c r="AO165" s="7">
        <v>0</v>
      </c>
      <c r="AP165" s="7">
        <v>13785541</v>
      </c>
      <c r="AQ165" s="7">
        <v>1595291</v>
      </c>
      <c r="AR165" s="7">
        <v>23214814</v>
      </c>
      <c r="AS165" s="7">
        <v>789229</v>
      </c>
      <c r="AT165" s="7">
        <v>3060067</v>
      </c>
      <c r="AU165" s="7">
        <v>168458</v>
      </c>
      <c r="AV165" s="7">
        <v>578132</v>
      </c>
      <c r="AW165" s="7">
        <v>0</v>
      </c>
      <c r="AX165" s="7">
        <v>0</v>
      </c>
      <c r="AY165" s="7">
        <v>15553173</v>
      </c>
      <c r="AZ165" s="7">
        <v>686089</v>
      </c>
      <c r="BA165" s="7">
        <v>613.79999999999995</v>
      </c>
      <c r="BB165" s="7">
        <v>0</v>
      </c>
      <c r="BC165" s="7">
        <v>0</v>
      </c>
      <c r="BD165" s="7">
        <v>0</v>
      </c>
      <c r="BE165" s="7">
        <v>13.2</v>
      </c>
      <c r="BF165" s="7">
        <v>0</v>
      </c>
      <c r="BG165" s="7">
        <v>1270425.8778601622</v>
      </c>
      <c r="BH165" s="7">
        <v>14168</v>
      </c>
      <c r="BI165" s="7">
        <v>685537</v>
      </c>
      <c r="BJ165" s="7">
        <v>9435105.916666666</v>
      </c>
      <c r="BK165" s="7">
        <v>5467455.7599999988</v>
      </c>
      <c r="BL165" s="7">
        <v>4820932.8099999996</v>
      </c>
      <c r="BM165" s="7">
        <v>6228735.0066666668</v>
      </c>
      <c r="BN165" s="130">
        <v>0.96299999999999997</v>
      </c>
      <c r="BO165" s="131">
        <v>6.0359390000000001E-4</v>
      </c>
      <c r="BP165" s="161">
        <v>15295.921144124399</v>
      </c>
      <c r="BQ165" s="162">
        <v>18380502</v>
      </c>
      <c r="BR165" s="161">
        <v>775010</v>
      </c>
      <c r="BS165" s="163">
        <v>3379307.5194000015</v>
      </c>
      <c r="BT165" s="163">
        <v>0</v>
      </c>
      <c r="BU165" s="161">
        <v>49490619.200000003</v>
      </c>
      <c r="BV165" s="161">
        <v>713349.44</v>
      </c>
      <c r="BW165" s="165">
        <v>0</v>
      </c>
      <c r="BX165" s="161">
        <v>775010</v>
      </c>
    </row>
    <row r="166" spans="1:76" ht="14.45" x14ac:dyDescent="0.3">
      <c r="A166" s="164" t="s">
        <v>31</v>
      </c>
      <c r="B166" s="6" t="s">
        <v>32</v>
      </c>
      <c r="C166" s="6" t="s">
        <v>206</v>
      </c>
      <c r="D166" s="6" t="s">
        <v>37</v>
      </c>
      <c r="E166" s="6" t="s">
        <v>36</v>
      </c>
      <c r="F166" s="24" t="str">
        <f>+Tabela1[[#This Row],[WK]]&amp;Tabela1[[#This Row],[PK]]&amp;Tabela1[[#This Row],[GK]]</f>
        <v>022603</v>
      </c>
      <c r="G166" s="6" t="s">
        <v>209</v>
      </c>
      <c r="H166" s="7">
        <v>126534050.52059975</v>
      </c>
      <c r="I166" s="8">
        <v>1.371</v>
      </c>
      <c r="J166" s="7">
        <v>173478183.26000002</v>
      </c>
      <c r="K166" s="8">
        <v>7.0000000000000007E-2</v>
      </c>
      <c r="L166" s="7">
        <v>12143472.828200003</v>
      </c>
      <c r="M166" s="7">
        <v>7171013.8282000031</v>
      </c>
      <c r="N166" s="9">
        <v>1.4421463964207655</v>
      </c>
      <c r="O166" s="7">
        <v>3760322</v>
      </c>
      <c r="P166" s="8">
        <v>1.2949999999999999</v>
      </c>
      <c r="Q166" s="7">
        <v>4869617</v>
      </c>
      <c r="R166" s="8">
        <v>1.6E-2</v>
      </c>
      <c r="S166" s="7">
        <v>77913.872000000003</v>
      </c>
      <c r="T166" s="7">
        <v>21510.872000000003</v>
      </c>
      <c r="U166" s="9">
        <v>0.38137815364430977</v>
      </c>
      <c r="V166" s="7">
        <v>7192524.7002000026</v>
      </c>
      <c r="W166" s="9">
        <v>1.43024897088049</v>
      </c>
      <c r="X166" s="7">
        <v>10680254.280648839</v>
      </c>
      <c r="Y166" s="7">
        <v>1950246</v>
      </c>
      <c r="Z166" s="7">
        <v>106759.35</v>
      </c>
      <c r="AA166" s="7">
        <v>676399.9306488398</v>
      </c>
      <c r="AB166" s="7">
        <v>6975251</v>
      </c>
      <c r="AC166" s="7">
        <v>971598</v>
      </c>
      <c r="AD166" s="7">
        <v>3487729.5804488356</v>
      </c>
      <c r="AE166" s="7">
        <v>0</v>
      </c>
      <c r="AF166" s="7">
        <v>12143472.828200003</v>
      </c>
      <c r="AG166" s="7">
        <v>77913.872000000003</v>
      </c>
      <c r="AH166" s="7">
        <v>3487729.5804488356</v>
      </c>
      <c r="AI166" s="7">
        <v>4151680</v>
      </c>
      <c r="AJ166" s="7">
        <v>56569</v>
      </c>
      <c r="AK166" s="7">
        <v>3640805</v>
      </c>
      <c r="AL166" s="7">
        <v>0</v>
      </c>
      <c r="AM166" s="7">
        <v>691037</v>
      </c>
      <c r="AN166" s="7">
        <v>0</v>
      </c>
      <c r="AO166" s="7">
        <v>0</v>
      </c>
      <c r="AP166" s="7">
        <v>5579992</v>
      </c>
      <c r="AQ166" s="7">
        <v>242675</v>
      </c>
      <c r="AR166" s="7">
        <v>4972459</v>
      </c>
      <c r="AS166" s="7">
        <v>56403</v>
      </c>
      <c r="AT166" s="7">
        <v>3078174</v>
      </c>
      <c r="AU166" s="7">
        <v>0</v>
      </c>
      <c r="AV166" s="7">
        <v>696102</v>
      </c>
      <c r="AW166" s="7">
        <v>0</v>
      </c>
      <c r="AX166" s="7">
        <v>0</v>
      </c>
      <c r="AY166" s="7">
        <v>6408467</v>
      </c>
      <c r="AZ166" s="7">
        <v>103805</v>
      </c>
      <c r="BA166" s="7">
        <v>106759.35</v>
      </c>
      <c r="BB166" s="7">
        <v>0</v>
      </c>
      <c r="BC166" s="7">
        <v>3.81</v>
      </c>
      <c r="BD166" s="7">
        <v>1135.25</v>
      </c>
      <c r="BE166" s="7">
        <v>0</v>
      </c>
      <c r="BF166" s="7">
        <v>0</v>
      </c>
      <c r="BG166" s="7">
        <v>379208.9306488398</v>
      </c>
      <c r="BH166" s="7">
        <v>4229</v>
      </c>
      <c r="BI166" s="7">
        <v>297191</v>
      </c>
      <c r="BJ166" s="7">
        <v>4090298.8166666664</v>
      </c>
      <c r="BK166" s="7">
        <v>2311624.1099999994</v>
      </c>
      <c r="BL166" s="7">
        <v>2511226</v>
      </c>
      <c r="BM166" s="7">
        <v>2092246.8266666671</v>
      </c>
      <c r="BN166" s="130">
        <v>0.876</v>
      </c>
      <c r="BO166" s="131">
        <v>1.7279090000000001E-4</v>
      </c>
      <c r="BP166" s="161">
        <v>4379.2678471894615</v>
      </c>
      <c r="BQ166" s="162">
        <v>6975251</v>
      </c>
      <c r="BR166" s="161">
        <v>238170</v>
      </c>
      <c r="BS166" s="163">
        <v>0</v>
      </c>
      <c r="BT166" s="163">
        <v>1344463.7193511613</v>
      </c>
      <c r="BU166" s="161">
        <v>12143472.83</v>
      </c>
      <c r="BV166" s="161">
        <v>77913.87</v>
      </c>
      <c r="BW166" s="165">
        <v>4832193.2993511613</v>
      </c>
      <c r="BX166" s="161">
        <v>238170</v>
      </c>
    </row>
    <row r="167" spans="1:76" ht="14.45" x14ac:dyDescent="0.3">
      <c r="A167" s="164" t="s">
        <v>31</v>
      </c>
      <c r="B167" s="6" t="s">
        <v>32</v>
      </c>
      <c r="C167" s="6" t="s">
        <v>206</v>
      </c>
      <c r="D167" s="6" t="s">
        <v>39</v>
      </c>
      <c r="E167" s="6" t="s">
        <v>40</v>
      </c>
      <c r="F167" s="24" t="str">
        <f>+Tabela1[[#This Row],[WK]]&amp;Tabela1[[#This Row],[PK]]&amp;Tabela1[[#This Row],[GK]]</f>
        <v>022604</v>
      </c>
      <c r="G167" s="6" t="s">
        <v>210</v>
      </c>
      <c r="H167" s="7">
        <v>172760423.62779927</v>
      </c>
      <c r="I167" s="8">
        <v>1.371</v>
      </c>
      <c r="J167" s="7">
        <v>236854540.78999999</v>
      </c>
      <c r="K167" s="8">
        <v>7.0000000000000007E-2</v>
      </c>
      <c r="L167" s="7">
        <v>16579817.855300002</v>
      </c>
      <c r="M167" s="7">
        <v>11340931.855300002</v>
      </c>
      <c r="N167" s="9">
        <v>2.1647601904870619</v>
      </c>
      <c r="O167" s="7">
        <v>12367687</v>
      </c>
      <c r="P167" s="8">
        <v>1.2949999999999999</v>
      </c>
      <c r="Q167" s="7">
        <v>16016155</v>
      </c>
      <c r="R167" s="8">
        <v>1.6E-2</v>
      </c>
      <c r="S167" s="7">
        <v>256258.48</v>
      </c>
      <c r="T167" s="7">
        <v>65371.48000000001</v>
      </c>
      <c r="U167" s="9">
        <v>0.34246166580228099</v>
      </c>
      <c r="V167" s="7">
        <v>11406303.335300002</v>
      </c>
      <c r="W167" s="9">
        <v>2.1006961682007703</v>
      </c>
      <c r="X167" s="7">
        <v>22373792.585328229</v>
      </c>
      <c r="Y167" s="7">
        <v>6465473</v>
      </c>
      <c r="Z167" s="7">
        <v>231688.73</v>
      </c>
      <c r="AA167" s="7">
        <v>1099295.8553282307</v>
      </c>
      <c r="AB167" s="7">
        <v>12448671</v>
      </c>
      <c r="AC167" s="7">
        <v>2128664</v>
      </c>
      <c r="AD167" s="7">
        <v>10967489.250028227</v>
      </c>
      <c r="AE167" s="7">
        <v>0</v>
      </c>
      <c r="AF167" s="7">
        <v>16579817.855300002</v>
      </c>
      <c r="AG167" s="7">
        <v>256258.48</v>
      </c>
      <c r="AH167" s="7">
        <v>10967489.250028227</v>
      </c>
      <c r="AI167" s="7">
        <v>4374129</v>
      </c>
      <c r="AJ167" s="7">
        <v>167894</v>
      </c>
      <c r="AK167" s="7">
        <v>6745670</v>
      </c>
      <c r="AL167" s="7">
        <v>14267</v>
      </c>
      <c r="AM167" s="7">
        <v>468144</v>
      </c>
      <c r="AN167" s="7">
        <v>0</v>
      </c>
      <c r="AO167" s="7">
        <v>0</v>
      </c>
      <c r="AP167" s="7">
        <v>9934092</v>
      </c>
      <c r="AQ167" s="7">
        <v>437611</v>
      </c>
      <c r="AR167" s="7">
        <v>5238886</v>
      </c>
      <c r="AS167" s="7">
        <v>190887</v>
      </c>
      <c r="AT167" s="7">
        <v>9196232</v>
      </c>
      <c r="AU167" s="7">
        <v>111660</v>
      </c>
      <c r="AV167" s="7">
        <v>871680</v>
      </c>
      <c r="AW167" s="7">
        <v>0</v>
      </c>
      <c r="AX167" s="7">
        <v>0</v>
      </c>
      <c r="AY167" s="7">
        <v>11353402</v>
      </c>
      <c r="AZ167" s="7">
        <v>183281</v>
      </c>
      <c r="BA167" s="7">
        <v>231688.73</v>
      </c>
      <c r="BB167" s="7">
        <v>0</v>
      </c>
      <c r="BC167" s="7">
        <v>8.84</v>
      </c>
      <c r="BD167" s="7">
        <v>1.58</v>
      </c>
      <c r="BE167" s="7">
        <v>4920.46</v>
      </c>
      <c r="BF167" s="7">
        <v>0</v>
      </c>
      <c r="BG167" s="7">
        <v>627411.85532823065</v>
      </c>
      <c r="BH167" s="7">
        <v>6997</v>
      </c>
      <c r="BI167" s="7">
        <v>471884</v>
      </c>
      <c r="BJ167" s="7">
        <v>6494537.4874999989</v>
      </c>
      <c r="BK167" s="7">
        <v>3561258.6166666653</v>
      </c>
      <c r="BL167" s="7">
        <v>2988740.33</v>
      </c>
      <c r="BM167" s="7">
        <v>5755634.8233333342</v>
      </c>
      <c r="BN167" s="130">
        <v>0.749</v>
      </c>
      <c r="BO167" s="131">
        <v>2.6904020000000003E-4</v>
      </c>
      <c r="BP167" s="161">
        <v>6817.5305256451893</v>
      </c>
      <c r="BQ167" s="162">
        <v>12448671</v>
      </c>
      <c r="BR167" s="161">
        <v>382255</v>
      </c>
      <c r="BS167" s="163">
        <v>0</v>
      </c>
      <c r="BT167" s="163">
        <v>1724717.1699999981</v>
      </c>
      <c r="BU167" s="161">
        <v>16579817.859999999</v>
      </c>
      <c r="BV167" s="161">
        <v>256258.48</v>
      </c>
      <c r="BW167" s="165">
        <v>12692206.419999998</v>
      </c>
      <c r="BX167" s="161">
        <v>382255</v>
      </c>
    </row>
    <row r="168" spans="1:76" ht="14.45" x14ac:dyDescent="0.3">
      <c r="A168" s="164" t="s">
        <v>31</v>
      </c>
      <c r="B168" s="6" t="s">
        <v>32</v>
      </c>
      <c r="C168" s="6" t="s">
        <v>206</v>
      </c>
      <c r="D168" s="6" t="s">
        <v>42</v>
      </c>
      <c r="E168" s="6" t="s">
        <v>36</v>
      </c>
      <c r="F168" s="24" t="str">
        <f>+Tabela1[[#This Row],[WK]]&amp;Tabela1[[#This Row],[PK]]&amp;Tabela1[[#This Row],[GK]]</f>
        <v>022605</v>
      </c>
      <c r="G168" s="6" t="s">
        <v>211</v>
      </c>
      <c r="H168" s="7">
        <v>138964325.04839966</v>
      </c>
      <c r="I168" s="8">
        <v>1.371</v>
      </c>
      <c r="J168" s="7">
        <v>190520089.63999999</v>
      </c>
      <c r="K168" s="8">
        <v>7.0000000000000007E-2</v>
      </c>
      <c r="L168" s="7">
        <v>13336406.274800001</v>
      </c>
      <c r="M168" s="7">
        <v>8846528.2748000007</v>
      </c>
      <c r="N168" s="9">
        <v>1.9703270945892073</v>
      </c>
      <c r="O168" s="7">
        <v>1734291</v>
      </c>
      <c r="P168" s="8">
        <v>1.2949999999999999</v>
      </c>
      <c r="Q168" s="7">
        <v>2245907</v>
      </c>
      <c r="R168" s="8">
        <v>1.6E-2</v>
      </c>
      <c r="S168" s="7">
        <v>35934.512000000002</v>
      </c>
      <c r="T168" s="7">
        <v>-14618.487999999998</v>
      </c>
      <c r="U168" s="9">
        <v>-0.28917152295610543</v>
      </c>
      <c r="V168" s="7">
        <v>8831909.7868000008</v>
      </c>
      <c r="W168" s="9">
        <v>1.945169915983747</v>
      </c>
      <c r="X168" s="7">
        <v>6786373.8130082348</v>
      </c>
      <c r="Y168" s="7">
        <v>0</v>
      </c>
      <c r="Z168" s="7">
        <v>146704.71</v>
      </c>
      <c r="AA168" s="7">
        <v>702519.10300823476</v>
      </c>
      <c r="AB168" s="7">
        <v>5937150</v>
      </c>
      <c r="AC168" s="7">
        <v>0</v>
      </c>
      <c r="AD168" s="7">
        <v>0</v>
      </c>
      <c r="AE168" s="7">
        <v>-71923.578336757448</v>
      </c>
      <c r="AF168" s="7">
        <v>13264482.696463244</v>
      </c>
      <c r="AG168" s="7">
        <v>35934.512000000002</v>
      </c>
      <c r="AH168" s="7">
        <v>0</v>
      </c>
      <c r="AI168" s="7">
        <v>3748757</v>
      </c>
      <c r="AJ168" s="7">
        <v>62049</v>
      </c>
      <c r="AK168" s="7">
        <v>1513386</v>
      </c>
      <c r="AL168" s="7">
        <v>0</v>
      </c>
      <c r="AM168" s="7">
        <v>182667</v>
      </c>
      <c r="AN168" s="7">
        <v>0</v>
      </c>
      <c r="AO168" s="7">
        <v>0</v>
      </c>
      <c r="AP168" s="7">
        <v>4483862</v>
      </c>
      <c r="AQ168" s="7">
        <v>326219</v>
      </c>
      <c r="AR168" s="7">
        <v>4489878</v>
      </c>
      <c r="AS168" s="7">
        <v>50553</v>
      </c>
      <c r="AT168" s="7">
        <v>1722916</v>
      </c>
      <c r="AU168" s="7">
        <v>0</v>
      </c>
      <c r="AV168" s="7">
        <v>402153</v>
      </c>
      <c r="AW168" s="7">
        <v>0</v>
      </c>
      <c r="AX168" s="7">
        <v>0</v>
      </c>
      <c r="AY168" s="7">
        <v>5194423</v>
      </c>
      <c r="AZ168" s="7">
        <v>134623</v>
      </c>
      <c r="BA168" s="7">
        <v>146704.71</v>
      </c>
      <c r="BB168" s="7">
        <v>0</v>
      </c>
      <c r="BC168" s="7">
        <v>0</v>
      </c>
      <c r="BD168" s="7">
        <v>1577.47</v>
      </c>
      <c r="BE168" s="7">
        <v>0</v>
      </c>
      <c r="BF168" s="7">
        <v>0</v>
      </c>
      <c r="BG168" s="7">
        <v>432472.10300823476</v>
      </c>
      <c r="BH168" s="7">
        <v>4823</v>
      </c>
      <c r="BI168" s="7">
        <v>270047</v>
      </c>
      <c r="BJ168" s="7">
        <v>3716764.8991666674</v>
      </c>
      <c r="BK168" s="7">
        <v>2558864.393333334</v>
      </c>
      <c r="BL168" s="7">
        <v>898802.8833333333</v>
      </c>
      <c r="BM168" s="7">
        <v>2833996.2566666664</v>
      </c>
      <c r="BN168" s="130">
        <v>1.218</v>
      </c>
      <c r="BO168" s="131">
        <v>1.640767E-4</v>
      </c>
      <c r="BP168" s="161">
        <v>4158.1533408543301</v>
      </c>
      <c r="BQ168" s="162">
        <v>5937150</v>
      </c>
      <c r="BR168" s="161">
        <v>214241</v>
      </c>
      <c r="BS168" s="163">
        <v>0</v>
      </c>
      <c r="BT168" s="163">
        <v>129248.49153675581</v>
      </c>
      <c r="BU168" s="161">
        <v>13264482.699999999</v>
      </c>
      <c r="BV168" s="161">
        <v>35934.51</v>
      </c>
      <c r="BW168" s="165">
        <v>129248.49153675581</v>
      </c>
      <c r="BX168" s="161">
        <v>214241</v>
      </c>
    </row>
    <row r="169" spans="1:76" ht="14.45" x14ac:dyDescent="0.3">
      <c r="A169" s="164" t="s">
        <v>31</v>
      </c>
      <c r="B169" s="6" t="s">
        <v>32</v>
      </c>
      <c r="C169" s="6" t="s">
        <v>206</v>
      </c>
      <c r="D169" s="6" t="s">
        <v>44</v>
      </c>
      <c r="E169" s="6" t="s">
        <v>36</v>
      </c>
      <c r="F169" s="24" t="str">
        <f>+Tabela1[[#This Row],[WK]]&amp;Tabela1[[#This Row],[PK]]&amp;Tabela1[[#This Row],[GK]]</f>
        <v>022606</v>
      </c>
      <c r="G169" s="6" t="s">
        <v>208</v>
      </c>
      <c r="H169" s="7">
        <v>216381907.72359946</v>
      </c>
      <c r="I169" s="8">
        <v>1.371</v>
      </c>
      <c r="J169" s="7">
        <v>296659595.49000001</v>
      </c>
      <c r="K169" s="8">
        <v>7.0000000000000007E-2</v>
      </c>
      <c r="L169" s="7">
        <v>20766171.684300002</v>
      </c>
      <c r="M169" s="7">
        <v>12790143.684300002</v>
      </c>
      <c r="N169" s="9">
        <v>1.6035730672334654</v>
      </c>
      <c r="O169" s="7">
        <v>44827860</v>
      </c>
      <c r="P169" s="8">
        <v>1.2949999999999999</v>
      </c>
      <c r="Q169" s="7">
        <v>58052079</v>
      </c>
      <c r="R169" s="8">
        <v>1.6E-2</v>
      </c>
      <c r="S169" s="7">
        <v>928833.26399999997</v>
      </c>
      <c r="T169" s="7">
        <v>677698.26399999997</v>
      </c>
      <c r="U169" s="9">
        <v>2.6985416767873853</v>
      </c>
      <c r="V169" s="7">
        <v>13467841.9483</v>
      </c>
      <c r="W169" s="9">
        <v>1.6369970970916707</v>
      </c>
      <c r="X169" s="7">
        <v>13685172.435539162</v>
      </c>
      <c r="Y169" s="7">
        <v>0</v>
      </c>
      <c r="Z169" s="7">
        <v>137358.05499999999</v>
      </c>
      <c r="AA169" s="7">
        <v>951435.38053916174</v>
      </c>
      <c r="AB169" s="7">
        <v>10211540</v>
      </c>
      <c r="AC169" s="7">
        <v>2384839</v>
      </c>
      <c r="AD169" s="7">
        <v>2384839</v>
      </c>
      <c r="AE169" s="7">
        <v>0</v>
      </c>
      <c r="AF169" s="7">
        <v>20766171.684300002</v>
      </c>
      <c r="AG169" s="7">
        <v>928833.26399999997</v>
      </c>
      <c r="AH169" s="7">
        <v>2384839</v>
      </c>
      <c r="AI169" s="7">
        <v>6659465</v>
      </c>
      <c r="AJ169" s="7">
        <v>239708</v>
      </c>
      <c r="AK169" s="7">
        <v>3350891</v>
      </c>
      <c r="AL169" s="7">
        <v>74545</v>
      </c>
      <c r="AM169" s="7">
        <v>395553</v>
      </c>
      <c r="AN169" s="7">
        <v>0</v>
      </c>
      <c r="AO169" s="7">
        <v>0</v>
      </c>
      <c r="AP169" s="7">
        <v>8472530</v>
      </c>
      <c r="AQ169" s="7">
        <v>529112</v>
      </c>
      <c r="AR169" s="7">
        <v>7976028</v>
      </c>
      <c r="AS169" s="7">
        <v>251135</v>
      </c>
      <c r="AT169" s="7">
        <v>4596528</v>
      </c>
      <c r="AU169" s="7">
        <v>98040</v>
      </c>
      <c r="AV169" s="7">
        <v>476557</v>
      </c>
      <c r="AW169" s="7">
        <v>0</v>
      </c>
      <c r="AX169" s="7">
        <v>0</v>
      </c>
      <c r="AY169" s="7">
        <v>9833849</v>
      </c>
      <c r="AZ169" s="7">
        <v>217343</v>
      </c>
      <c r="BA169" s="7">
        <v>137358.05499999999</v>
      </c>
      <c r="BB169" s="7">
        <v>0</v>
      </c>
      <c r="BC169" s="7">
        <v>1.63</v>
      </c>
      <c r="BD169" s="7">
        <v>1121.28</v>
      </c>
      <c r="BE169" s="7">
        <v>700.51</v>
      </c>
      <c r="BF169" s="7">
        <v>0</v>
      </c>
      <c r="BG169" s="7">
        <v>624811.38053916174</v>
      </c>
      <c r="BH169" s="7">
        <v>6968</v>
      </c>
      <c r="BI169" s="7">
        <v>326624</v>
      </c>
      <c r="BJ169" s="7">
        <v>4495269.3599999985</v>
      </c>
      <c r="BK169" s="7">
        <v>2469477.3599999985</v>
      </c>
      <c r="BL169" s="7">
        <v>664654.91666666663</v>
      </c>
      <c r="BM169" s="7">
        <v>6773858.166666667</v>
      </c>
      <c r="BN169" s="130">
        <v>1.028</v>
      </c>
      <c r="BO169" s="131">
        <v>2.5915269999999998E-4</v>
      </c>
      <c r="BP169" s="161">
        <v>6567.400993591873</v>
      </c>
      <c r="BQ169" s="162">
        <v>10211540</v>
      </c>
      <c r="BR169" s="161">
        <v>391950</v>
      </c>
      <c r="BS169" s="163">
        <v>0</v>
      </c>
      <c r="BT169" s="163">
        <v>1761585.6999999993</v>
      </c>
      <c r="BU169" s="161">
        <v>20766171.68</v>
      </c>
      <c r="BV169" s="161">
        <v>928833.26</v>
      </c>
      <c r="BW169" s="165">
        <v>4146424.6999999993</v>
      </c>
      <c r="BX169" s="161">
        <v>391950</v>
      </c>
    </row>
    <row r="170" spans="1:76" ht="14.45" x14ac:dyDescent="0.3">
      <c r="A170" s="164" t="s">
        <v>31</v>
      </c>
      <c r="B170" s="6" t="s">
        <v>39</v>
      </c>
      <c r="C170" s="6" t="s">
        <v>33</v>
      </c>
      <c r="D170" s="6" t="s">
        <v>33</v>
      </c>
      <c r="E170" s="6" t="s">
        <v>34</v>
      </c>
      <c r="F170" s="24" t="str">
        <f>+Tabela1[[#This Row],[WK]]&amp;Tabela1[[#This Row],[PK]]&amp;Tabela1[[#This Row],[GK]]</f>
        <v>040101</v>
      </c>
      <c r="G170" s="6" t="s">
        <v>212</v>
      </c>
      <c r="H170" s="7">
        <v>345949523.8587997</v>
      </c>
      <c r="I170" s="8">
        <v>1.371</v>
      </c>
      <c r="J170" s="7">
        <v>474296797.21000004</v>
      </c>
      <c r="K170" s="8">
        <v>7.0000000000000007E-2</v>
      </c>
      <c r="L170" s="7">
        <v>33200775.804700006</v>
      </c>
      <c r="M170" s="7">
        <v>21230022.804700006</v>
      </c>
      <c r="N170" s="9">
        <v>1.7734910080176247</v>
      </c>
      <c r="O170" s="7">
        <v>57678028</v>
      </c>
      <c r="P170" s="8">
        <v>1.2949999999999999</v>
      </c>
      <c r="Q170" s="7">
        <v>74693046</v>
      </c>
      <c r="R170" s="8">
        <v>1.6E-2</v>
      </c>
      <c r="S170" s="7">
        <v>1195088.736</v>
      </c>
      <c r="T170" s="7">
        <v>180207.73600000003</v>
      </c>
      <c r="U170" s="9">
        <v>0.17756538549839837</v>
      </c>
      <c r="V170" s="7">
        <v>21410230.540700004</v>
      </c>
      <c r="W170" s="9">
        <v>1.6487628205677138</v>
      </c>
      <c r="X170" s="7">
        <v>36240929.242068775</v>
      </c>
      <c r="Y170" s="7">
        <v>13471200</v>
      </c>
      <c r="Z170" s="7">
        <v>11350.65</v>
      </c>
      <c r="AA170" s="7">
        <v>1755187.5920687749</v>
      </c>
      <c r="AB170" s="7">
        <v>21003191</v>
      </c>
      <c r="AC170" s="7">
        <v>0</v>
      </c>
      <c r="AD170" s="7">
        <v>14830698.70136877</v>
      </c>
      <c r="AE170" s="7">
        <v>0</v>
      </c>
      <c r="AF170" s="7">
        <v>33200775.804700006</v>
      </c>
      <c r="AG170" s="7">
        <v>1195088.736</v>
      </c>
      <c r="AH170" s="7">
        <v>14830698.70136877</v>
      </c>
      <c r="AI170" s="7">
        <v>9994802</v>
      </c>
      <c r="AJ170" s="7">
        <v>906191</v>
      </c>
      <c r="AK170" s="7">
        <v>7279533</v>
      </c>
      <c r="AL170" s="7">
        <v>84905</v>
      </c>
      <c r="AM170" s="7">
        <v>1005499</v>
      </c>
      <c r="AN170" s="7">
        <v>0</v>
      </c>
      <c r="AO170" s="7">
        <v>0</v>
      </c>
      <c r="AP170" s="7">
        <v>15571875</v>
      </c>
      <c r="AQ170" s="7">
        <v>1475943</v>
      </c>
      <c r="AR170" s="7">
        <v>11970753</v>
      </c>
      <c r="AS170" s="7">
        <v>1014881</v>
      </c>
      <c r="AT170" s="7">
        <v>7910547</v>
      </c>
      <c r="AU170" s="7">
        <v>68156</v>
      </c>
      <c r="AV170" s="7">
        <v>932056</v>
      </c>
      <c r="AW170" s="7">
        <v>0</v>
      </c>
      <c r="AX170" s="7">
        <v>0</v>
      </c>
      <c r="AY170" s="7">
        <v>18248954</v>
      </c>
      <c r="AZ170" s="7">
        <v>634186</v>
      </c>
      <c r="BA170" s="7">
        <v>11350.65</v>
      </c>
      <c r="BB170" s="7">
        <v>0</v>
      </c>
      <c r="BC170" s="7">
        <v>0</v>
      </c>
      <c r="BD170" s="7">
        <v>122.05</v>
      </c>
      <c r="BE170" s="7">
        <v>0</v>
      </c>
      <c r="BF170" s="7">
        <v>0</v>
      </c>
      <c r="BG170" s="7">
        <v>1028858.5920687749</v>
      </c>
      <c r="BH170" s="7">
        <v>11474</v>
      </c>
      <c r="BI170" s="7">
        <v>726329</v>
      </c>
      <c r="BJ170" s="7">
        <v>9996579.7333333343</v>
      </c>
      <c r="BK170" s="7">
        <v>7793352.5733333332</v>
      </c>
      <c r="BL170" s="7">
        <v>432049.24333333335</v>
      </c>
      <c r="BM170" s="7">
        <v>7948810.1533333333</v>
      </c>
      <c r="BN170" s="130">
        <v>0.73699999999999999</v>
      </c>
      <c r="BO170" s="131">
        <v>5.2821179999999995E-4</v>
      </c>
      <c r="BP170" s="161">
        <v>13385.932037365275</v>
      </c>
      <c r="BQ170" s="162">
        <v>21003191</v>
      </c>
      <c r="BR170" s="161">
        <v>570066</v>
      </c>
      <c r="BS170" s="163">
        <v>2915012.3620687751</v>
      </c>
      <c r="BT170" s="163">
        <v>0</v>
      </c>
      <c r="BU170" s="161">
        <v>33200775.800000001</v>
      </c>
      <c r="BV170" s="161">
        <v>1195088.74</v>
      </c>
      <c r="BW170" s="165">
        <v>11915686.34</v>
      </c>
      <c r="BX170" s="161">
        <v>570066</v>
      </c>
    </row>
    <row r="171" spans="1:76" ht="14.45" x14ac:dyDescent="0.3">
      <c r="A171" s="164" t="s">
        <v>31</v>
      </c>
      <c r="B171" s="6" t="s">
        <v>39</v>
      </c>
      <c r="C171" s="6" t="s">
        <v>33</v>
      </c>
      <c r="D171" s="6" t="s">
        <v>32</v>
      </c>
      <c r="E171" s="6" t="s">
        <v>34</v>
      </c>
      <c r="F171" s="24" t="str">
        <f>+Tabela1[[#This Row],[WK]]&amp;Tabela1[[#This Row],[PK]]&amp;Tabela1[[#This Row],[GK]]</f>
        <v>040102</v>
      </c>
      <c r="G171" s="6" t="s">
        <v>213</v>
      </c>
      <c r="H171" s="7">
        <v>364754834.889799</v>
      </c>
      <c r="I171" s="8">
        <v>1.371</v>
      </c>
      <c r="J171" s="7">
        <v>500078878.64000005</v>
      </c>
      <c r="K171" s="8">
        <v>7.0000000000000007E-2</v>
      </c>
      <c r="L171" s="7">
        <v>35005521.504800007</v>
      </c>
      <c r="M171" s="7">
        <v>18307926.504800007</v>
      </c>
      <c r="N171" s="9">
        <v>1.0964409248637308</v>
      </c>
      <c r="O171" s="7">
        <v>26207760</v>
      </c>
      <c r="P171" s="8">
        <v>1.2949999999999999</v>
      </c>
      <c r="Q171" s="7">
        <v>33939049</v>
      </c>
      <c r="R171" s="8">
        <v>1.6E-2</v>
      </c>
      <c r="S171" s="7">
        <v>543024.78399999999</v>
      </c>
      <c r="T171" s="7">
        <v>-251192.21600000001</v>
      </c>
      <c r="U171" s="9">
        <v>-0.3162765541407449</v>
      </c>
      <c r="V171" s="7">
        <v>18056734.288800009</v>
      </c>
      <c r="W171" s="9">
        <v>1.0322963846627216</v>
      </c>
      <c r="X171" s="7">
        <v>17398736.124365583</v>
      </c>
      <c r="Y171" s="7">
        <v>2962743</v>
      </c>
      <c r="Z171" s="7">
        <v>142540.94499999998</v>
      </c>
      <c r="AA171" s="7">
        <v>1703678.1793655823</v>
      </c>
      <c r="AB171" s="7">
        <v>12589774</v>
      </c>
      <c r="AC171" s="7">
        <v>0</v>
      </c>
      <c r="AD171" s="7">
        <v>0</v>
      </c>
      <c r="AE171" s="7">
        <v>0</v>
      </c>
      <c r="AF171" s="7">
        <v>35005521.504800007</v>
      </c>
      <c r="AG171" s="7">
        <v>543024.78399999999</v>
      </c>
      <c r="AH171" s="7">
        <v>0</v>
      </c>
      <c r="AI171" s="7">
        <v>13941408</v>
      </c>
      <c r="AJ171" s="7">
        <v>829497</v>
      </c>
      <c r="AK171" s="7">
        <v>898185</v>
      </c>
      <c r="AL171" s="7">
        <v>8829</v>
      </c>
      <c r="AM171" s="7">
        <v>704673</v>
      </c>
      <c r="AN171" s="7">
        <v>0</v>
      </c>
      <c r="AO171" s="7">
        <v>0</v>
      </c>
      <c r="AP171" s="7">
        <v>9066435</v>
      </c>
      <c r="AQ171" s="7">
        <v>994571</v>
      </c>
      <c r="AR171" s="7">
        <v>16697595</v>
      </c>
      <c r="AS171" s="7">
        <v>794217</v>
      </c>
      <c r="AT171" s="7">
        <v>661517</v>
      </c>
      <c r="AU171" s="7">
        <v>0</v>
      </c>
      <c r="AV171" s="7">
        <v>933869</v>
      </c>
      <c r="AW171" s="7">
        <v>0</v>
      </c>
      <c r="AX171" s="7">
        <v>0</v>
      </c>
      <c r="AY171" s="7">
        <v>10793592</v>
      </c>
      <c r="AZ171" s="7">
        <v>447661</v>
      </c>
      <c r="BA171" s="7">
        <v>142540.94499999998</v>
      </c>
      <c r="BB171" s="7">
        <v>0</v>
      </c>
      <c r="BC171" s="7">
        <v>1.78</v>
      </c>
      <c r="BD171" s="7">
        <v>1526.76</v>
      </c>
      <c r="BE171" s="7">
        <v>0.01</v>
      </c>
      <c r="BF171" s="7">
        <v>0</v>
      </c>
      <c r="BG171" s="7">
        <v>910406.17936558241</v>
      </c>
      <c r="BH171" s="7">
        <v>10153</v>
      </c>
      <c r="BI171" s="7">
        <v>793272</v>
      </c>
      <c r="BJ171" s="7">
        <v>10917771.500833336</v>
      </c>
      <c r="BK171" s="7">
        <v>8922274.0500000026</v>
      </c>
      <c r="BL171" s="7">
        <v>1330303.5266666666</v>
      </c>
      <c r="BM171" s="7">
        <v>5321382.75</v>
      </c>
      <c r="BN171" s="130">
        <v>0.92600000000000005</v>
      </c>
      <c r="BO171" s="131">
        <v>4.3917650000000001E-4</v>
      </c>
      <c r="BP171" s="161">
        <v>11129.763658244361</v>
      </c>
      <c r="BQ171" s="162">
        <v>12589774</v>
      </c>
      <c r="BR171" s="161">
        <v>555704</v>
      </c>
      <c r="BS171" s="163">
        <v>958292.6888000085</v>
      </c>
      <c r="BT171" s="163">
        <v>0</v>
      </c>
      <c r="BU171" s="161">
        <v>34047228.82</v>
      </c>
      <c r="BV171" s="161">
        <v>543024.78</v>
      </c>
      <c r="BW171" s="165">
        <v>0</v>
      </c>
      <c r="BX171" s="161">
        <v>555704</v>
      </c>
    </row>
    <row r="172" spans="1:76" ht="14.45" x14ac:dyDescent="0.3">
      <c r="A172" s="164" t="s">
        <v>31</v>
      </c>
      <c r="B172" s="6" t="s">
        <v>39</v>
      </c>
      <c r="C172" s="6" t="s">
        <v>33</v>
      </c>
      <c r="D172" s="6" t="s">
        <v>37</v>
      </c>
      <c r="E172" s="6" t="s">
        <v>34</v>
      </c>
      <c r="F172" s="24" t="str">
        <f>+Tabela1[[#This Row],[WK]]&amp;Tabela1[[#This Row],[PK]]&amp;Tabela1[[#This Row],[GK]]</f>
        <v>040103</v>
      </c>
      <c r="G172" s="6" t="s">
        <v>214</v>
      </c>
      <c r="H172" s="7">
        <v>59594273.146200001</v>
      </c>
      <c r="I172" s="8">
        <v>1.371</v>
      </c>
      <c r="J172" s="7">
        <v>81703748.489999995</v>
      </c>
      <c r="K172" s="8">
        <v>7.0000000000000007E-2</v>
      </c>
      <c r="L172" s="7">
        <v>5719262.3942999998</v>
      </c>
      <c r="M172" s="7">
        <v>2310321.3942999998</v>
      </c>
      <c r="N172" s="9">
        <v>0.67772407744809893</v>
      </c>
      <c r="O172" s="7">
        <v>7808090</v>
      </c>
      <c r="P172" s="8">
        <v>1.2949999999999999</v>
      </c>
      <c r="Q172" s="7">
        <v>10111477</v>
      </c>
      <c r="R172" s="8">
        <v>1.6E-2</v>
      </c>
      <c r="S172" s="7">
        <v>161783.63200000001</v>
      </c>
      <c r="T172" s="7">
        <v>59495.632000000012</v>
      </c>
      <c r="U172" s="9">
        <v>0.58164820897857039</v>
      </c>
      <c r="V172" s="7">
        <v>2369817.0263</v>
      </c>
      <c r="W172" s="9">
        <v>0.67492522598212767</v>
      </c>
      <c r="X172" s="7">
        <v>3676732.2</v>
      </c>
      <c r="Y172" s="7">
        <v>554829</v>
      </c>
      <c r="Z172" s="7">
        <v>90712.2</v>
      </c>
      <c r="AA172" s="7">
        <v>427596</v>
      </c>
      <c r="AB172" s="7">
        <v>2603595</v>
      </c>
      <c r="AC172" s="7">
        <v>0</v>
      </c>
      <c r="AD172" s="7">
        <v>1306915.1737000004</v>
      </c>
      <c r="AE172" s="7">
        <v>0</v>
      </c>
      <c r="AF172" s="7">
        <v>5719262.3942999998</v>
      </c>
      <c r="AG172" s="7">
        <v>161783.63200000001</v>
      </c>
      <c r="AH172" s="7">
        <v>1306915.1737000004</v>
      </c>
      <c r="AI172" s="7">
        <v>2846245</v>
      </c>
      <c r="AJ172" s="7">
        <v>18358</v>
      </c>
      <c r="AK172" s="7">
        <v>0</v>
      </c>
      <c r="AL172" s="7">
        <v>0</v>
      </c>
      <c r="AM172" s="7">
        <v>228293</v>
      </c>
      <c r="AN172" s="7">
        <v>0</v>
      </c>
      <c r="AO172" s="7">
        <v>0</v>
      </c>
      <c r="AP172" s="7">
        <v>2354185</v>
      </c>
      <c r="AQ172" s="7">
        <v>159131</v>
      </c>
      <c r="AR172" s="7">
        <v>3408941</v>
      </c>
      <c r="AS172" s="7">
        <v>102288</v>
      </c>
      <c r="AT172" s="7">
        <v>0</v>
      </c>
      <c r="AU172" s="7">
        <v>0</v>
      </c>
      <c r="AV172" s="7">
        <v>658398</v>
      </c>
      <c r="AW172" s="7">
        <v>0</v>
      </c>
      <c r="AX172" s="7">
        <v>0</v>
      </c>
      <c r="AY172" s="7">
        <v>2287249</v>
      </c>
      <c r="AZ172" s="7">
        <v>69744</v>
      </c>
      <c r="BA172" s="7">
        <v>90712.2</v>
      </c>
      <c r="BB172" s="7">
        <v>0</v>
      </c>
      <c r="BC172" s="7">
        <v>0</v>
      </c>
      <c r="BD172" s="7">
        <v>975.4</v>
      </c>
      <c r="BE172" s="7">
        <v>0</v>
      </c>
      <c r="BF172" s="7">
        <v>0</v>
      </c>
      <c r="BG172" s="7">
        <v>320594</v>
      </c>
      <c r="BH172" s="7">
        <v>1740</v>
      </c>
      <c r="BI172" s="7">
        <v>107002</v>
      </c>
      <c r="BJ172" s="7">
        <v>1472671.9566666665</v>
      </c>
      <c r="BK172" s="7">
        <v>1105790.0399999998</v>
      </c>
      <c r="BL172" s="7">
        <v>430.5</v>
      </c>
      <c r="BM172" s="7">
        <v>1466666.6666666667</v>
      </c>
      <c r="BN172" s="130">
        <v>0.91900000000000004</v>
      </c>
      <c r="BO172" s="131">
        <v>7.4857000000000005E-5</v>
      </c>
      <c r="BP172" s="161">
        <v>1896.9823710923511</v>
      </c>
      <c r="BQ172" s="162">
        <v>2603595</v>
      </c>
      <c r="BR172" s="161">
        <v>153321</v>
      </c>
      <c r="BS172" s="163">
        <v>0</v>
      </c>
      <c r="BT172" s="163">
        <v>159973.89999999991</v>
      </c>
      <c r="BU172" s="161">
        <v>5719262.3899999997</v>
      </c>
      <c r="BV172" s="161">
        <v>161783.63</v>
      </c>
      <c r="BW172" s="165">
        <v>1466889.0699999998</v>
      </c>
      <c r="BX172" s="161">
        <v>153321</v>
      </c>
    </row>
    <row r="173" spans="1:76" ht="14.45" x14ac:dyDescent="0.3">
      <c r="A173" s="164" t="s">
        <v>31</v>
      </c>
      <c r="B173" s="6" t="s">
        <v>39</v>
      </c>
      <c r="C173" s="6" t="s">
        <v>33</v>
      </c>
      <c r="D173" s="6" t="s">
        <v>39</v>
      </c>
      <c r="E173" s="6" t="s">
        <v>36</v>
      </c>
      <c r="F173" s="24" t="str">
        <f>+Tabela1[[#This Row],[WK]]&amp;Tabela1[[#This Row],[PK]]&amp;Tabela1[[#This Row],[GK]]</f>
        <v>040104</v>
      </c>
      <c r="G173" s="6" t="s">
        <v>212</v>
      </c>
      <c r="H173" s="7">
        <v>328556275.95519924</v>
      </c>
      <c r="I173" s="8">
        <v>1.371</v>
      </c>
      <c r="J173" s="7">
        <v>450450654.32999998</v>
      </c>
      <c r="K173" s="8">
        <v>7.0000000000000007E-2</v>
      </c>
      <c r="L173" s="7">
        <v>31531545.803100001</v>
      </c>
      <c r="M173" s="7">
        <v>19635518.803100001</v>
      </c>
      <c r="N173" s="9">
        <v>1.6505946735914436</v>
      </c>
      <c r="O173" s="7">
        <v>12833705</v>
      </c>
      <c r="P173" s="8">
        <v>1.2949999999999999</v>
      </c>
      <c r="Q173" s="7">
        <v>16619648</v>
      </c>
      <c r="R173" s="8">
        <v>1.6E-2</v>
      </c>
      <c r="S173" s="7">
        <v>265914.36800000002</v>
      </c>
      <c r="T173" s="7">
        <v>82968.368000000017</v>
      </c>
      <c r="U173" s="9">
        <v>0.45351288358313391</v>
      </c>
      <c r="V173" s="7">
        <v>19718487.171100002</v>
      </c>
      <c r="W173" s="9">
        <v>1.6324638834030014</v>
      </c>
      <c r="X173" s="7">
        <v>29516999.513509255</v>
      </c>
      <c r="Y173" s="7">
        <v>9621850</v>
      </c>
      <c r="Z173" s="7">
        <v>333372.91500000004</v>
      </c>
      <c r="AA173" s="7">
        <v>1581739.5985092558</v>
      </c>
      <c r="AB173" s="7">
        <v>17659013</v>
      </c>
      <c r="AC173" s="7">
        <v>321024</v>
      </c>
      <c r="AD173" s="7">
        <v>9798512.3424092531</v>
      </c>
      <c r="AE173" s="7">
        <v>0</v>
      </c>
      <c r="AF173" s="7">
        <v>31531545.803100001</v>
      </c>
      <c r="AG173" s="7">
        <v>265914.36800000002</v>
      </c>
      <c r="AH173" s="7">
        <v>9798512.3424092531</v>
      </c>
      <c r="AI173" s="7">
        <v>9932410</v>
      </c>
      <c r="AJ173" s="7">
        <v>238449</v>
      </c>
      <c r="AK173" s="7">
        <v>10336612</v>
      </c>
      <c r="AL173" s="7">
        <v>350459</v>
      </c>
      <c r="AM173" s="7">
        <v>570768</v>
      </c>
      <c r="AN173" s="7">
        <v>0</v>
      </c>
      <c r="AO173" s="7">
        <v>0</v>
      </c>
      <c r="AP173" s="7">
        <v>13796018</v>
      </c>
      <c r="AQ173" s="7">
        <v>871243</v>
      </c>
      <c r="AR173" s="7">
        <v>11896027</v>
      </c>
      <c r="AS173" s="7">
        <v>182946</v>
      </c>
      <c r="AT173" s="7">
        <v>11824158</v>
      </c>
      <c r="AU173" s="7">
        <v>94058</v>
      </c>
      <c r="AV173" s="7">
        <v>637413</v>
      </c>
      <c r="AW173" s="7">
        <v>0</v>
      </c>
      <c r="AX173" s="7">
        <v>0</v>
      </c>
      <c r="AY173" s="7">
        <v>15558387</v>
      </c>
      <c r="AZ173" s="7">
        <v>366563</v>
      </c>
      <c r="BA173" s="7">
        <v>333372.91500000004</v>
      </c>
      <c r="BB173" s="7">
        <v>0</v>
      </c>
      <c r="BC173" s="7">
        <v>0</v>
      </c>
      <c r="BD173" s="7">
        <v>3584.65</v>
      </c>
      <c r="BE173" s="7">
        <v>0.01</v>
      </c>
      <c r="BF173" s="7">
        <v>0</v>
      </c>
      <c r="BG173" s="7">
        <v>1078086.5985092558</v>
      </c>
      <c r="BH173" s="7">
        <v>12023</v>
      </c>
      <c r="BI173" s="7">
        <v>503653</v>
      </c>
      <c r="BJ173" s="7">
        <v>6931859.8866666676</v>
      </c>
      <c r="BK173" s="7">
        <v>4919170.2833333341</v>
      </c>
      <c r="BL173" s="7">
        <v>1876866.4666666668</v>
      </c>
      <c r="BM173" s="7">
        <v>4297025.4799999995</v>
      </c>
      <c r="BN173" s="130">
        <v>0.77900000000000003</v>
      </c>
      <c r="BO173" s="131">
        <v>4.6550349999999999E-4</v>
      </c>
      <c r="BP173" s="161">
        <v>11796.108731634398</v>
      </c>
      <c r="BQ173" s="162">
        <v>17659013</v>
      </c>
      <c r="BR173" s="161">
        <v>624579</v>
      </c>
      <c r="BS173" s="163">
        <v>0</v>
      </c>
      <c r="BT173" s="163">
        <v>2588158.4864907414</v>
      </c>
      <c r="BU173" s="161">
        <v>31531545.800000001</v>
      </c>
      <c r="BV173" s="161">
        <v>265914.37</v>
      </c>
      <c r="BW173" s="165">
        <v>12386670.826490741</v>
      </c>
      <c r="BX173" s="161">
        <v>624579</v>
      </c>
    </row>
    <row r="174" spans="1:76" ht="14.45" x14ac:dyDescent="0.3">
      <c r="A174" s="164" t="s">
        <v>31</v>
      </c>
      <c r="B174" s="6" t="s">
        <v>39</v>
      </c>
      <c r="C174" s="6" t="s">
        <v>33</v>
      </c>
      <c r="D174" s="6" t="s">
        <v>42</v>
      </c>
      <c r="E174" s="6" t="s">
        <v>36</v>
      </c>
      <c r="F174" s="24" t="str">
        <f>+Tabela1[[#This Row],[WK]]&amp;Tabela1[[#This Row],[PK]]&amp;Tabela1[[#This Row],[GK]]</f>
        <v>040105</v>
      </c>
      <c r="G174" s="6" t="s">
        <v>215</v>
      </c>
      <c r="H174" s="7">
        <v>107435659.59459963</v>
      </c>
      <c r="I174" s="8">
        <v>1.371</v>
      </c>
      <c r="J174" s="7">
        <v>147294289.30000001</v>
      </c>
      <c r="K174" s="8">
        <v>7.0000000000000007E-2</v>
      </c>
      <c r="L174" s="7">
        <v>10310600.251000002</v>
      </c>
      <c r="M174" s="7">
        <v>6619086.251000002</v>
      </c>
      <c r="N174" s="9">
        <v>1.7930546250129356</v>
      </c>
      <c r="O174" s="7">
        <v>4260553</v>
      </c>
      <c r="P174" s="8">
        <v>1.2949999999999999</v>
      </c>
      <c r="Q174" s="7">
        <v>5517416</v>
      </c>
      <c r="R174" s="8">
        <v>1.6E-2</v>
      </c>
      <c r="S174" s="7">
        <v>88278.656000000003</v>
      </c>
      <c r="T174" s="7">
        <v>27183.656000000003</v>
      </c>
      <c r="U174" s="9">
        <v>0.44494076438333746</v>
      </c>
      <c r="V174" s="7">
        <v>6646269.9070000015</v>
      </c>
      <c r="W174" s="9">
        <v>1.7711064240905465</v>
      </c>
      <c r="X174" s="7">
        <v>11632681.501427811</v>
      </c>
      <c r="Y174" s="7">
        <v>1006823</v>
      </c>
      <c r="Z174" s="7">
        <v>0</v>
      </c>
      <c r="AA174" s="7">
        <v>600964.50142781017</v>
      </c>
      <c r="AB174" s="7">
        <v>7080761</v>
      </c>
      <c r="AC174" s="7">
        <v>2944133</v>
      </c>
      <c r="AD174" s="7">
        <v>4986411.5944278091</v>
      </c>
      <c r="AE174" s="7">
        <v>0</v>
      </c>
      <c r="AF174" s="7">
        <v>10310600.251000002</v>
      </c>
      <c r="AG174" s="7">
        <v>88278.656000000003</v>
      </c>
      <c r="AH174" s="7">
        <v>4986411.5944278091</v>
      </c>
      <c r="AI174" s="7">
        <v>3082175</v>
      </c>
      <c r="AJ174" s="7">
        <v>27732</v>
      </c>
      <c r="AK174" s="7">
        <v>3524707</v>
      </c>
      <c r="AL174" s="7">
        <v>0</v>
      </c>
      <c r="AM174" s="7">
        <v>765846</v>
      </c>
      <c r="AN174" s="7">
        <v>0</v>
      </c>
      <c r="AO174" s="7">
        <v>0</v>
      </c>
      <c r="AP174" s="7">
        <v>5655112</v>
      </c>
      <c r="AQ174" s="7">
        <v>330197</v>
      </c>
      <c r="AR174" s="7">
        <v>3691514</v>
      </c>
      <c r="AS174" s="7">
        <v>61095</v>
      </c>
      <c r="AT174" s="7">
        <v>3925421</v>
      </c>
      <c r="AU174" s="7">
        <v>9353</v>
      </c>
      <c r="AV174" s="7">
        <v>767003</v>
      </c>
      <c r="AW174" s="7">
        <v>0</v>
      </c>
      <c r="AX174" s="7">
        <v>0</v>
      </c>
      <c r="AY174" s="7">
        <v>6420187</v>
      </c>
      <c r="AZ174" s="7">
        <v>137867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363068.50142781023</v>
      </c>
      <c r="BH174" s="7">
        <v>4049</v>
      </c>
      <c r="BI174" s="7">
        <v>237896</v>
      </c>
      <c r="BJ174" s="7">
        <v>3274123.1258333335</v>
      </c>
      <c r="BK174" s="7">
        <v>1887214.8433333337</v>
      </c>
      <c r="BL174" s="7">
        <v>47451.246666666666</v>
      </c>
      <c r="BM174" s="7">
        <v>5452730.6366666667</v>
      </c>
      <c r="BN174" s="130">
        <v>0.92200000000000004</v>
      </c>
      <c r="BO174" s="131">
        <v>1.4151840000000001E-4</v>
      </c>
      <c r="BP174" s="161">
        <v>3585.8569715163426</v>
      </c>
      <c r="BQ174" s="162">
        <v>7080761</v>
      </c>
      <c r="BR174" s="161">
        <v>220521</v>
      </c>
      <c r="BS174" s="163">
        <v>0</v>
      </c>
      <c r="BT174" s="163">
        <v>1347670.3900000006</v>
      </c>
      <c r="BU174" s="161">
        <v>10310600.25</v>
      </c>
      <c r="BV174" s="161">
        <v>88278.66</v>
      </c>
      <c r="BW174" s="165">
        <v>6334081.9800000004</v>
      </c>
      <c r="BX174" s="161">
        <v>220521</v>
      </c>
    </row>
    <row r="175" spans="1:76" ht="14.45" x14ac:dyDescent="0.3">
      <c r="A175" s="164" t="s">
        <v>31</v>
      </c>
      <c r="B175" s="6" t="s">
        <v>39</v>
      </c>
      <c r="C175" s="6" t="s">
        <v>33</v>
      </c>
      <c r="D175" s="6" t="s">
        <v>44</v>
      </c>
      <c r="E175" s="6" t="s">
        <v>36</v>
      </c>
      <c r="F175" s="24" t="str">
        <f>+Tabela1[[#This Row],[WK]]&amp;Tabela1[[#This Row],[PK]]&amp;Tabela1[[#This Row],[GK]]</f>
        <v>040106</v>
      </c>
      <c r="G175" s="6" t="s">
        <v>216</v>
      </c>
      <c r="H175" s="7">
        <v>72210818.48999995</v>
      </c>
      <c r="I175" s="8">
        <v>1.371</v>
      </c>
      <c r="J175" s="7">
        <v>99001032.159999996</v>
      </c>
      <c r="K175" s="8">
        <v>7.0000000000000007E-2</v>
      </c>
      <c r="L175" s="7">
        <v>6930072.2512000008</v>
      </c>
      <c r="M175" s="7">
        <v>4088042.2512000008</v>
      </c>
      <c r="N175" s="9">
        <v>1.4384233281140595</v>
      </c>
      <c r="O175" s="7">
        <v>12848776</v>
      </c>
      <c r="P175" s="8">
        <v>1.2949999999999999</v>
      </c>
      <c r="Q175" s="7">
        <v>16639165</v>
      </c>
      <c r="R175" s="8">
        <v>1.6E-2</v>
      </c>
      <c r="S175" s="7">
        <v>266226.64</v>
      </c>
      <c r="T175" s="7">
        <v>92164.640000000014</v>
      </c>
      <c r="U175" s="9">
        <v>0.52949316910066535</v>
      </c>
      <c r="V175" s="7">
        <v>4180206.8912000004</v>
      </c>
      <c r="W175" s="9">
        <v>1.3859679649029275</v>
      </c>
      <c r="X175" s="7">
        <v>12237369.9</v>
      </c>
      <c r="Y175" s="7">
        <v>3633925</v>
      </c>
      <c r="Z175" s="7">
        <v>25168.899999999998</v>
      </c>
      <c r="AA175" s="7">
        <v>774036</v>
      </c>
      <c r="AB175" s="7">
        <v>7422700</v>
      </c>
      <c r="AC175" s="7">
        <v>381540</v>
      </c>
      <c r="AD175" s="7">
        <v>8057163.0088</v>
      </c>
      <c r="AE175" s="7">
        <v>0</v>
      </c>
      <c r="AF175" s="7">
        <v>6930072.2512000008</v>
      </c>
      <c r="AG175" s="7">
        <v>266226.64</v>
      </c>
      <c r="AH175" s="7">
        <v>8057163.0088</v>
      </c>
      <c r="AI175" s="7">
        <v>2372911</v>
      </c>
      <c r="AJ175" s="7">
        <v>141715</v>
      </c>
      <c r="AK175" s="7">
        <v>3107338</v>
      </c>
      <c r="AL175" s="7">
        <v>0</v>
      </c>
      <c r="AM175" s="7">
        <v>938111</v>
      </c>
      <c r="AN175" s="7">
        <v>0</v>
      </c>
      <c r="AO175" s="7">
        <v>0</v>
      </c>
      <c r="AP175" s="7">
        <v>5893331</v>
      </c>
      <c r="AQ175" s="7">
        <v>274502</v>
      </c>
      <c r="AR175" s="7">
        <v>2842030</v>
      </c>
      <c r="AS175" s="7">
        <v>174062</v>
      </c>
      <c r="AT175" s="7">
        <v>3532820</v>
      </c>
      <c r="AU175" s="7">
        <v>0</v>
      </c>
      <c r="AV175" s="7">
        <v>1499051</v>
      </c>
      <c r="AW175" s="7">
        <v>0</v>
      </c>
      <c r="AX175" s="7">
        <v>0</v>
      </c>
      <c r="AY175" s="7">
        <v>6769599</v>
      </c>
      <c r="AZ175" s="7">
        <v>113537</v>
      </c>
      <c r="BA175" s="7">
        <v>25168.899999999998</v>
      </c>
      <c r="BB175" s="7">
        <v>0</v>
      </c>
      <c r="BC175" s="7">
        <v>81.19</v>
      </c>
      <c r="BD175" s="7">
        <v>0</v>
      </c>
      <c r="BE175" s="7">
        <v>0</v>
      </c>
      <c r="BF175" s="7">
        <v>0</v>
      </c>
      <c r="BG175" s="7">
        <v>320594</v>
      </c>
      <c r="BH175" s="7">
        <v>3101</v>
      </c>
      <c r="BI175" s="7">
        <v>453442</v>
      </c>
      <c r="BJ175" s="7">
        <v>6240719.0624999963</v>
      </c>
      <c r="BK175" s="7">
        <v>3916687.8799999962</v>
      </c>
      <c r="BL175" s="7">
        <v>993789.52999999991</v>
      </c>
      <c r="BM175" s="7">
        <v>7308545.6700000009</v>
      </c>
      <c r="BN175" s="130">
        <v>0.70299999999999996</v>
      </c>
      <c r="BO175" s="131">
        <v>1.2393770000000001E-4</v>
      </c>
      <c r="BP175" s="161">
        <v>3140.6264044614395</v>
      </c>
      <c r="BQ175" s="162">
        <v>7422700</v>
      </c>
      <c r="BR175" s="161">
        <v>171339</v>
      </c>
      <c r="BS175" s="163">
        <v>0</v>
      </c>
      <c r="BT175" s="163">
        <v>848975.61999999918</v>
      </c>
      <c r="BU175" s="161">
        <v>6930072.25</v>
      </c>
      <c r="BV175" s="161">
        <v>266226.64</v>
      </c>
      <c r="BW175" s="165">
        <v>8906138.629999999</v>
      </c>
      <c r="BX175" s="161">
        <v>171339</v>
      </c>
    </row>
    <row r="176" spans="1:76" ht="14.45" x14ac:dyDescent="0.3">
      <c r="A176" s="164" t="s">
        <v>31</v>
      </c>
      <c r="B176" s="6" t="s">
        <v>39</v>
      </c>
      <c r="C176" s="6" t="s">
        <v>33</v>
      </c>
      <c r="D176" s="6" t="s">
        <v>51</v>
      </c>
      <c r="E176" s="6" t="s">
        <v>36</v>
      </c>
      <c r="F176" s="24" t="str">
        <f>+Tabela1[[#This Row],[WK]]&amp;Tabela1[[#This Row],[PK]]&amp;Tabela1[[#This Row],[GK]]</f>
        <v>040107</v>
      </c>
      <c r="G176" s="6" t="s">
        <v>217</v>
      </c>
      <c r="H176" s="7">
        <v>79326471.500400007</v>
      </c>
      <c r="I176" s="8">
        <v>1.371</v>
      </c>
      <c r="J176" s="7">
        <v>108756592.42</v>
      </c>
      <c r="K176" s="8">
        <v>7.0000000000000007E-2</v>
      </c>
      <c r="L176" s="7">
        <v>7612961.4694000008</v>
      </c>
      <c r="M176" s="7">
        <v>5055561.4694000008</v>
      </c>
      <c r="N176" s="9">
        <v>1.9768364234769691</v>
      </c>
      <c r="O176" s="7">
        <v>2094608</v>
      </c>
      <c r="P176" s="8">
        <v>1.2949999999999999</v>
      </c>
      <c r="Q176" s="7">
        <v>2712517</v>
      </c>
      <c r="R176" s="8">
        <v>1.6E-2</v>
      </c>
      <c r="S176" s="7">
        <v>43400.272000000004</v>
      </c>
      <c r="T176" s="7">
        <v>19115.272000000004</v>
      </c>
      <c r="U176" s="9">
        <v>0.78712258595841078</v>
      </c>
      <c r="V176" s="7">
        <v>5074676.7414000006</v>
      </c>
      <c r="W176" s="9">
        <v>1.9656452051276592</v>
      </c>
      <c r="X176" s="7">
        <v>10360205.99</v>
      </c>
      <c r="Y176" s="7">
        <v>4421998</v>
      </c>
      <c r="Z176" s="7">
        <v>265368.99</v>
      </c>
      <c r="AA176" s="7">
        <v>409689</v>
      </c>
      <c r="AB176" s="7">
        <v>5263150</v>
      </c>
      <c r="AC176" s="7">
        <v>0</v>
      </c>
      <c r="AD176" s="7">
        <v>5285529.2485999996</v>
      </c>
      <c r="AE176" s="7">
        <v>0</v>
      </c>
      <c r="AF176" s="7">
        <v>7612961.4694000008</v>
      </c>
      <c r="AG176" s="7">
        <v>43400.272000000004</v>
      </c>
      <c r="AH176" s="7">
        <v>5285529.2485999996</v>
      </c>
      <c r="AI176" s="7">
        <v>2135263</v>
      </c>
      <c r="AJ176" s="7">
        <v>19592</v>
      </c>
      <c r="AK176" s="7">
        <v>3189156</v>
      </c>
      <c r="AL176" s="7">
        <v>0</v>
      </c>
      <c r="AM176" s="7">
        <v>165642</v>
      </c>
      <c r="AN176" s="7">
        <v>0</v>
      </c>
      <c r="AO176" s="7">
        <v>0</v>
      </c>
      <c r="AP176" s="7">
        <v>4084758</v>
      </c>
      <c r="AQ176" s="7">
        <v>266545</v>
      </c>
      <c r="AR176" s="7">
        <v>2557400</v>
      </c>
      <c r="AS176" s="7">
        <v>24285</v>
      </c>
      <c r="AT176" s="7">
        <v>3755643</v>
      </c>
      <c r="AU176" s="7">
        <v>101539</v>
      </c>
      <c r="AV176" s="7">
        <v>264141</v>
      </c>
      <c r="AW176" s="7">
        <v>0</v>
      </c>
      <c r="AX176" s="7">
        <v>0</v>
      </c>
      <c r="AY176" s="7">
        <v>4649406</v>
      </c>
      <c r="AZ176" s="7">
        <v>110293</v>
      </c>
      <c r="BA176" s="7">
        <v>265368.99</v>
      </c>
      <c r="BB176" s="7">
        <v>0</v>
      </c>
      <c r="BC176" s="7">
        <v>0</v>
      </c>
      <c r="BD176" s="7">
        <v>2853.43</v>
      </c>
      <c r="BE176" s="7">
        <v>0</v>
      </c>
      <c r="BF176" s="7">
        <v>0</v>
      </c>
      <c r="BG176" s="7">
        <v>320594</v>
      </c>
      <c r="BH176" s="7">
        <v>3160</v>
      </c>
      <c r="BI176" s="7">
        <v>89095</v>
      </c>
      <c r="BJ176" s="7">
        <v>1226114.2791666663</v>
      </c>
      <c r="BK176" s="7">
        <v>870705.32666666643</v>
      </c>
      <c r="BL176" s="7">
        <v>59718.633333333331</v>
      </c>
      <c r="BM176" s="7">
        <v>1302198.5433333332</v>
      </c>
      <c r="BN176" s="130">
        <v>0.66400000000000003</v>
      </c>
      <c r="BO176" s="131">
        <v>1.308111E-4</v>
      </c>
      <c r="BP176" s="161">
        <v>3314.7165587705476</v>
      </c>
      <c r="BQ176" s="162">
        <v>5263150</v>
      </c>
      <c r="BR176" s="161">
        <v>161291</v>
      </c>
      <c r="BS176" s="163">
        <v>0</v>
      </c>
      <c r="BT176" s="163">
        <v>0</v>
      </c>
      <c r="BU176" s="161">
        <v>7612961.4699999997</v>
      </c>
      <c r="BV176" s="161">
        <v>43400.27</v>
      </c>
      <c r="BW176" s="165">
        <v>5285529.25</v>
      </c>
      <c r="BX176" s="161">
        <v>161291</v>
      </c>
    </row>
    <row r="177" spans="1:76" ht="14.45" x14ac:dyDescent="0.3">
      <c r="A177" s="164" t="s">
        <v>31</v>
      </c>
      <c r="B177" s="6" t="s">
        <v>39</v>
      </c>
      <c r="C177" s="6" t="s">
        <v>33</v>
      </c>
      <c r="D177" s="6" t="s">
        <v>75</v>
      </c>
      <c r="E177" s="6" t="s">
        <v>36</v>
      </c>
      <c r="F177" s="24" t="str">
        <f>+Tabela1[[#This Row],[WK]]&amp;Tabela1[[#This Row],[PK]]&amp;Tabela1[[#This Row],[GK]]</f>
        <v>040108</v>
      </c>
      <c r="G177" s="6" t="s">
        <v>218</v>
      </c>
      <c r="H177" s="7">
        <v>111219696.23099975</v>
      </c>
      <c r="I177" s="8">
        <v>1.371</v>
      </c>
      <c r="J177" s="7">
        <v>152482203.53</v>
      </c>
      <c r="K177" s="8">
        <v>7.0000000000000007E-2</v>
      </c>
      <c r="L177" s="7">
        <v>10673754.247100001</v>
      </c>
      <c r="M177" s="7">
        <v>7523779.2471000012</v>
      </c>
      <c r="N177" s="9">
        <v>2.3885203047960704</v>
      </c>
      <c r="O177" s="7">
        <v>2821434</v>
      </c>
      <c r="P177" s="8">
        <v>1.2949999999999999</v>
      </c>
      <c r="Q177" s="7">
        <v>3653757</v>
      </c>
      <c r="R177" s="8">
        <v>1.6E-2</v>
      </c>
      <c r="S177" s="7">
        <v>58460.112000000001</v>
      </c>
      <c r="T177" s="7">
        <v>-20209.887999999999</v>
      </c>
      <c r="U177" s="9">
        <v>-0.2568944705732808</v>
      </c>
      <c r="V177" s="7">
        <v>7503569.3591000009</v>
      </c>
      <c r="W177" s="9">
        <v>2.3240614434538331</v>
      </c>
      <c r="X177" s="7">
        <v>14092692.671175543</v>
      </c>
      <c r="Y177" s="7">
        <v>2578736</v>
      </c>
      <c r="Z177" s="7">
        <v>211063.5</v>
      </c>
      <c r="AA177" s="7">
        <v>894640.17117554299</v>
      </c>
      <c r="AB177" s="7">
        <v>8778987</v>
      </c>
      <c r="AC177" s="7">
        <v>1629266</v>
      </c>
      <c r="AD177" s="7">
        <v>6589123.3120755423</v>
      </c>
      <c r="AE177" s="7">
        <v>0</v>
      </c>
      <c r="AF177" s="7">
        <v>10673754.247100001</v>
      </c>
      <c r="AG177" s="7">
        <v>58460.112000000001</v>
      </c>
      <c r="AH177" s="7">
        <v>6589123.3120755423</v>
      </c>
      <c r="AI177" s="7">
        <v>2630024</v>
      </c>
      <c r="AJ177" s="7">
        <v>72545</v>
      </c>
      <c r="AK177" s="7">
        <v>3782448</v>
      </c>
      <c r="AL177" s="7">
        <v>8295</v>
      </c>
      <c r="AM177" s="7">
        <v>856725</v>
      </c>
      <c r="AN177" s="7">
        <v>0</v>
      </c>
      <c r="AO177" s="7">
        <v>0</v>
      </c>
      <c r="AP177" s="7">
        <v>7143224</v>
      </c>
      <c r="AQ177" s="7">
        <v>362024</v>
      </c>
      <c r="AR177" s="7">
        <v>3149975</v>
      </c>
      <c r="AS177" s="7">
        <v>78670</v>
      </c>
      <c r="AT177" s="7">
        <v>4106298</v>
      </c>
      <c r="AU177" s="7">
        <v>355569</v>
      </c>
      <c r="AV177" s="7">
        <v>1135291</v>
      </c>
      <c r="AW177" s="7">
        <v>0</v>
      </c>
      <c r="AX177" s="7">
        <v>0</v>
      </c>
      <c r="AY177" s="7">
        <v>7950705</v>
      </c>
      <c r="AZ177" s="7">
        <v>145976</v>
      </c>
      <c r="BA177" s="7">
        <v>211063.5</v>
      </c>
      <c r="BB177" s="7">
        <v>0</v>
      </c>
      <c r="BC177" s="7">
        <v>0</v>
      </c>
      <c r="BD177" s="7">
        <v>2269.5</v>
      </c>
      <c r="BE177" s="7">
        <v>0</v>
      </c>
      <c r="BF177" s="7">
        <v>0</v>
      </c>
      <c r="BG177" s="7">
        <v>395887.17117554293</v>
      </c>
      <c r="BH177" s="7">
        <v>4415</v>
      </c>
      <c r="BI177" s="7">
        <v>498753</v>
      </c>
      <c r="BJ177" s="7">
        <v>6864459.4083333323</v>
      </c>
      <c r="BK177" s="7">
        <v>4287916.083333333</v>
      </c>
      <c r="BL177" s="7">
        <v>2126023.4166666665</v>
      </c>
      <c r="BM177" s="7">
        <v>6054126.4666666659</v>
      </c>
      <c r="BN177" s="130">
        <v>0.83199999999999996</v>
      </c>
      <c r="BO177" s="131">
        <v>1.683361E-4</v>
      </c>
      <c r="BP177" s="161">
        <v>4266.209298701363</v>
      </c>
      <c r="BQ177" s="162">
        <v>8778987</v>
      </c>
      <c r="BR177" s="161">
        <v>227355</v>
      </c>
      <c r="BS177" s="163">
        <v>0</v>
      </c>
      <c r="BT177" s="163">
        <v>1328501.3288244568</v>
      </c>
      <c r="BU177" s="161">
        <v>10673754.25</v>
      </c>
      <c r="BV177" s="161">
        <v>58460.11</v>
      </c>
      <c r="BW177" s="165">
        <v>7917624.6388244564</v>
      </c>
      <c r="BX177" s="161">
        <v>227355</v>
      </c>
    </row>
    <row r="178" spans="1:76" ht="14.45" x14ac:dyDescent="0.3">
      <c r="A178" s="164" t="s">
        <v>31</v>
      </c>
      <c r="B178" s="6" t="s">
        <v>39</v>
      </c>
      <c r="C178" s="6" t="s">
        <v>33</v>
      </c>
      <c r="D178" s="6" t="s">
        <v>77</v>
      </c>
      <c r="E178" s="6" t="s">
        <v>36</v>
      </c>
      <c r="F178" s="24" t="str">
        <f>+Tabela1[[#This Row],[WK]]&amp;Tabela1[[#This Row],[PK]]&amp;Tabela1[[#This Row],[GK]]</f>
        <v>040109</v>
      </c>
      <c r="G178" s="6" t="s">
        <v>219</v>
      </c>
      <c r="H178" s="7">
        <v>72453616.193400055</v>
      </c>
      <c r="I178" s="8">
        <v>1.371</v>
      </c>
      <c r="J178" s="7">
        <v>99333907.799999997</v>
      </c>
      <c r="K178" s="8">
        <v>7.0000000000000007E-2</v>
      </c>
      <c r="L178" s="7">
        <v>6953373.5460000001</v>
      </c>
      <c r="M178" s="7">
        <v>4657327.5460000001</v>
      </c>
      <c r="N178" s="9">
        <v>2.0284121250184013</v>
      </c>
      <c r="O178" s="7">
        <v>5059793</v>
      </c>
      <c r="P178" s="8">
        <v>1.2949999999999999</v>
      </c>
      <c r="Q178" s="7">
        <v>6552432</v>
      </c>
      <c r="R178" s="8">
        <v>1.6E-2</v>
      </c>
      <c r="S178" s="7">
        <v>104838.912</v>
      </c>
      <c r="T178" s="7">
        <v>-21030.088000000003</v>
      </c>
      <c r="U178" s="9">
        <v>-0.16707916961285149</v>
      </c>
      <c r="V178" s="7">
        <v>4636297.4579999996</v>
      </c>
      <c r="W178" s="9">
        <v>1.9143105592062477</v>
      </c>
      <c r="X178" s="7">
        <v>14644690</v>
      </c>
      <c r="Y178" s="7">
        <v>4977856</v>
      </c>
      <c r="Z178" s="7">
        <v>0</v>
      </c>
      <c r="AA178" s="7">
        <v>437351</v>
      </c>
      <c r="AB178" s="7">
        <v>9229483</v>
      </c>
      <c r="AC178" s="7">
        <v>0</v>
      </c>
      <c r="AD178" s="7">
        <v>10008392.541999999</v>
      </c>
      <c r="AE178" s="7">
        <v>0</v>
      </c>
      <c r="AF178" s="7">
        <v>6953373.5460000001</v>
      </c>
      <c r="AG178" s="7">
        <v>104838.912</v>
      </c>
      <c r="AH178" s="7">
        <v>10008392.541999999</v>
      </c>
      <c r="AI178" s="7">
        <v>1917049</v>
      </c>
      <c r="AJ178" s="7">
        <v>133447</v>
      </c>
      <c r="AK178" s="7">
        <v>2082251</v>
      </c>
      <c r="AL178" s="7">
        <v>0</v>
      </c>
      <c r="AM178" s="7">
        <v>336433</v>
      </c>
      <c r="AN178" s="7">
        <v>0</v>
      </c>
      <c r="AO178" s="7">
        <v>0</v>
      </c>
      <c r="AP178" s="7">
        <v>7043805</v>
      </c>
      <c r="AQ178" s="7">
        <v>429654</v>
      </c>
      <c r="AR178" s="7">
        <v>2296046</v>
      </c>
      <c r="AS178" s="7">
        <v>125869</v>
      </c>
      <c r="AT178" s="7">
        <v>2893181</v>
      </c>
      <c r="AU178" s="7">
        <v>242659</v>
      </c>
      <c r="AV178" s="7">
        <v>351428</v>
      </c>
      <c r="AW178" s="7">
        <v>0</v>
      </c>
      <c r="AX178" s="7">
        <v>0</v>
      </c>
      <c r="AY178" s="7">
        <v>8415487</v>
      </c>
      <c r="AZ178" s="7">
        <v>178416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320594</v>
      </c>
      <c r="BH178" s="7">
        <v>3343</v>
      </c>
      <c r="BI178" s="7">
        <v>116757</v>
      </c>
      <c r="BJ178" s="7">
        <v>1606997.1599999997</v>
      </c>
      <c r="BK178" s="7">
        <v>695021.98333333293</v>
      </c>
      <c r="BL178" s="7">
        <v>107762.72666666667</v>
      </c>
      <c r="BM178" s="7">
        <v>3432375.2533333339</v>
      </c>
      <c r="BN178" s="130">
        <v>0.67800000000000005</v>
      </c>
      <c r="BO178" s="131">
        <v>1.5479529999999999E-4</v>
      </c>
      <c r="BP178" s="161">
        <v>3923.0315807242127</v>
      </c>
      <c r="BQ178" s="162">
        <v>9229483</v>
      </c>
      <c r="BR178" s="161">
        <v>178529</v>
      </c>
      <c r="BS178" s="163">
        <v>623196.19999999995</v>
      </c>
      <c r="BT178" s="163">
        <v>0</v>
      </c>
      <c r="BU178" s="161">
        <v>6953373.5499999998</v>
      </c>
      <c r="BV178" s="161">
        <v>104838.91</v>
      </c>
      <c r="BW178" s="165">
        <v>9385196.3399999999</v>
      </c>
      <c r="BX178" s="161">
        <v>178529</v>
      </c>
    </row>
    <row r="179" spans="1:76" ht="14.45" x14ac:dyDescent="0.3">
      <c r="A179" s="164" t="s">
        <v>31</v>
      </c>
      <c r="B179" s="6" t="s">
        <v>39</v>
      </c>
      <c r="C179" s="6" t="s">
        <v>32</v>
      </c>
      <c r="D179" s="6" t="s">
        <v>33</v>
      </c>
      <c r="E179" s="6" t="s">
        <v>34</v>
      </c>
      <c r="F179" s="24" t="str">
        <f>+Tabela1[[#This Row],[WK]]&amp;Tabela1[[#This Row],[PK]]&amp;Tabela1[[#This Row],[GK]]</f>
        <v>040201</v>
      </c>
      <c r="G179" s="6" t="s">
        <v>220</v>
      </c>
      <c r="H179" s="7">
        <v>977986842.753003</v>
      </c>
      <c r="I179" s="8">
        <v>1.371</v>
      </c>
      <c r="J179" s="7">
        <v>1340819961.4200001</v>
      </c>
      <c r="K179" s="8">
        <v>7.0000000000000007E-2</v>
      </c>
      <c r="L179" s="7">
        <v>93857397.299400017</v>
      </c>
      <c r="M179" s="7">
        <v>53455619.299400017</v>
      </c>
      <c r="N179" s="9">
        <v>1.3231006640202818</v>
      </c>
      <c r="O179" s="7">
        <v>305561602</v>
      </c>
      <c r="P179" s="8">
        <v>1.2949999999999999</v>
      </c>
      <c r="Q179" s="7">
        <v>395702275</v>
      </c>
      <c r="R179" s="8">
        <v>1.6E-2</v>
      </c>
      <c r="S179" s="7">
        <v>6331236.4000000004</v>
      </c>
      <c r="T179" s="7">
        <v>1335049.4000000004</v>
      </c>
      <c r="U179" s="9">
        <v>0.26721365713493117</v>
      </c>
      <c r="V179" s="7">
        <v>54790668.699400023</v>
      </c>
      <c r="W179" s="9">
        <v>1.2068970205911218</v>
      </c>
      <c r="X179" s="7">
        <v>72600483.207613647</v>
      </c>
      <c r="Y179" s="7">
        <v>4946940</v>
      </c>
      <c r="Z179" s="7">
        <v>224275.08</v>
      </c>
      <c r="AA179" s="7">
        <v>3490382.1276136432</v>
      </c>
      <c r="AB179" s="7">
        <v>63938886</v>
      </c>
      <c r="AC179" s="7">
        <v>0</v>
      </c>
      <c r="AD179" s="7">
        <v>17809814.508213632</v>
      </c>
      <c r="AE179" s="7">
        <v>0</v>
      </c>
      <c r="AF179" s="7">
        <v>93857397.299400017</v>
      </c>
      <c r="AG179" s="7">
        <v>6331236.4000000004</v>
      </c>
      <c r="AH179" s="7">
        <v>17809814.508213632</v>
      </c>
      <c r="AI179" s="7">
        <v>33732862</v>
      </c>
      <c r="AJ179" s="7">
        <v>4510281</v>
      </c>
      <c r="AK179" s="7">
        <v>2139214</v>
      </c>
      <c r="AL179" s="7">
        <v>79317</v>
      </c>
      <c r="AM179" s="7">
        <v>1167132</v>
      </c>
      <c r="AN179" s="7">
        <v>0</v>
      </c>
      <c r="AO179" s="7">
        <v>0</v>
      </c>
      <c r="AP179" s="7">
        <v>47910603</v>
      </c>
      <c r="AQ179" s="7">
        <v>4137413</v>
      </c>
      <c r="AR179" s="7">
        <v>40401778</v>
      </c>
      <c r="AS179" s="7">
        <v>4996187</v>
      </c>
      <c r="AT179" s="7">
        <v>1317815</v>
      </c>
      <c r="AU179" s="7">
        <v>332078</v>
      </c>
      <c r="AV179" s="7">
        <v>1268003</v>
      </c>
      <c r="AW179" s="7">
        <v>0</v>
      </c>
      <c r="AX179" s="7">
        <v>0</v>
      </c>
      <c r="AY179" s="7">
        <v>56171752</v>
      </c>
      <c r="AZ179" s="7">
        <v>1779290</v>
      </c>
      <c r="BA179" s="7">
        <v>224275.08</v>
      </c>
      <c r="BB179" s="7">
        <v>0</v>
      </c>
      <c r="BC179" s="7">
        <v>44.43</v>
      </c>
      <c r="BD179" s="7">
        <v>2263.44</v>
      </c>
      <c r="BE179" s="7">
        <v>0.04</v>
      </c>
      <c r="BF179" s="7">
        <v>0</v>
      </c>
      <c r="BG179" s="7">
        <v>2527760.1276136432</v>
      </c>
      <c r="BH179" s="7">
        <v>28190</v>
      </c>
      <c r="BI179" s="7">
        <v>962622</v>
      </c>
      <c r="BJ179" s="7">
        <v>13248692.061666664</v>
      </c>
      <c r="BK179" s="7">
        <v>6916979.5333333313</v>
      </c>
      <c r="BL179" s="7">
        <v>10591307.446666667</v>
      </c>
      <c r="BM179" s="7">
        <v>4144235.2200000007</v>
      </c>
      <c r="BN179" s="130">
        <v>0.95599999999999996</v>
      </c>
      <c r="BO179" s="131">
        <v>1.2302869E-3</v>
      </c>
      <c r="BP179" s="161">
        <v>31177.145393253559</v>
      </c>
      <c r="BQ179" s="162">
        <v>63938886</v>
      </c>
      <c r="BR179" s="161">
        <v>1477116</v>
      </c>
      <c r="BS179" s="163">
        <v>0</v>
      </c>
      <c r="BT179" s="163">
        <v>0</v>
      </c>
      <c r="BU179" s="161">
        <v>93857397.299999997</v>
      </c>
      <c r="BV179" s="161">
        <v>6331236.4000000004</v>
      </c>
      <c r="BW179" s="165">
        <v>17809814.510000002</v>
      </c>
      <c r="BX179" s="161">
        <v>1477116</v>
      </c>
    </row>
    <row r="180" spans="1:76" ht="14.45" x14ac:dyDescent="0.3">
      <c r="A180" s="164" t="s">
        <v>31</v>
      </c>
      <c r="B180" s="6" t="s">
        <v>39</v>
      </c>
      <c r="C180" s="6" t="s">
        <v>32</v>
      </c>
      <c r="D180" s="6" t="s">
        <v>32</v>
      </c>
      <c r="E180" s="6" t="s">
        <v>36</v>
      </c>
      <c r="F180" s="24" t="str">
        <f>+Tabela1[[#This Row],[WK]]&amp;Tabela1[[#This Row],[PK]]&amp;Tabela1[[#This Row],[GK]]</f>
        <v>040202</v>
      </c>
      <c r="G180" s="6" t="s">
        <v>221</v>
      </c>
      <c r="H180" s="7">
        <v>125689498.2964</v>
      </c>
      <c r="I180" s="8">
        <v>1.371</v>
      </c>
      <c r="J180" s="7">
        <v>172320302.16000003</v>
      </c>
      <c r="K180" s="8">
        <v>7.0000000000000007E-2</v>
      </c>
      <c r="L180" s="7">
        <v>12062421.151200002</v>
      </c>
      <c r="M180" s="7">
        <v>8206175.1512000021</v>
      </c>
      <c r="N180" s="9">
        <v>2.128021695503866</v>
      </c>
      <c r="O180" s="7">
        <v>2288240</v>
      </c>
      <c r="P180" s="8">
        <v>1.2949999999999999</v>
      </c>
      <c r="Q180" s="7">
        <v>2963271</v>
      </c>
      <c r="R180" s="8">
        <v>1.6E-2</v>
      </c>
      <c r="S180" s="7">
        <v>47412.336000000003</v>
      </c>
      <c r="T180" s="7">
        <v>-13986.663999999997</v>
      </c>
      <c r="U180" s="9">
        <v>-0.22779954070913203</v>
      </c>
      <c r="V180" s="7">
        <v>8192188.4872000013</v>
      </c>
      <c r="W180" s="9">
        <v>2.091100262325964</v>
      </c>
      <c r="X180" s="7">
        <v>24613425.908875037</v>
      </c>
      <c r="Y180" s="7">
        <v>7839887</v>
      </c>
      <c r="Z180" s="7">
        <v>283069.99000000005</v>
      </c>
      <c r="AA180" s="7">
        <v>1073861.9188750375</v>
      </c>
      <c r="AB180" s="7">
        <v>14981855</v>
      </c>
      <c r="AC180" s="7">
        <v>434752</v>
      </c>
      <c r="AD180" s="7">
        <v>16421237.421675036</v>
      </c>
      <c r="AE180" s="7">
        <v>0</v>
      </c>
      <c r="AF180" s="7">
        <v>12062421.151200002</v>
      </c>
      <c r="AG180" s="7">
        <v>47412.336000000003</v>
      </c>
      <c r="AH180" s="7">
        <v>16421237.421675036</v>
      </c>
      <c r="AI180" s="7">
        <v>3219715</v>
      </c>
      <c r="AJ180" s="7">
        <v>64558</v>
      </c>
      <c r="AK180" s="7">
        <v>7295571</v>
      </c>
      <c r="AL180" s="7">
        <v>0</v>
      </c>
      <c r="AM180" s="7">
        <v>862607</v>
      </c>
      <c r="AN180" s="7">
        <v>0</v>
      </c>
      <c r="AO180" s="7">
        <v>0</v>
      </c>
      <c r="AP180" s="7">
        <v>12689129</v>
      </c>
      <c r="AQ180" s="7">
        <v>461481</v>
      </c>
      <c r="AR180" s="7">
        <v>3856246</v>
      </c>
      <c r="AS180" s="7">
        <v>61399</v>
      </c>
      <c r="AT180" s="7">
        <v>8241360</v>
      </c>
      <c r="AU180" s="7">
        <v>164148</v>
      </c>
      <c r="AV180" s="7">
        <v>990841</v>
      </c>
      <c r="AW180" s="7">
        <v>0</v>
      </c>
      <c r="AX180" s="7">
        <v>0</v>
      </c>
      <c r="AY180" s="7">
        <v>14416471</v>
      </c>
      <c r="AZ180" s="7">
        <v>193013</v>
      </c>
      <c r="BA180" s="7">
        <v>283069.99000000005</v>
      </c>
      <c r="BB180" s="7">
        <v>0</v>
      </c>
      <c r="BC180" s="7">
        <v>8.77</v>
      </c>
      <c r="BD180" s="7">
        <v>3014.53</v>
      </c>
      <c r="BE180" s="7">
        <v>0</v>
      </c>
      <c r="BF180" s="7">
        <v>0</v>
      </c>
      <c r="BG180" s="7">
        <v>541598.91887503746</v>
      </c>
      <c r="BH180" s="7">
        <v>6040</v>
      </c>
      <c r="BI180" s="7">
        <v>532263</v>
      </c>
      <c r="BJ180" s="7">
        <v>7325545.0225000028</v>
      </c>
      <c r="BK180" s="7">
        <v>4836556.9433333362</v>
      </c>
      <c r="BL180" s="7">
        <v>1542505.4333333333</v>
      </c>
      <c r="BM180" s="7">
        <v>6870941.4500000002</v>
      </c>
      <c r="BN180" s="130">
        <v>0.66800000000000004</v>
      </c>
      <c r="BO180" s="131">
        <v>2.350985E-4</v>
      </c>
      <c r="BP180" s="161">
        <v>5958.0854535099943</v>
      </c>
      <c r="BQ180" s="162">
        <v>14981855</v>
      </c>
      <c r="BR180" s="161">
        <v>325107</v>
      </c>
      <c r="BS180" s="163">
        <v>0</v>
      </c>
      <c r="BT180" s="163">
        <v>1717514.091124963</v>
      </c>
      <c r="BU180" s="161">
        <v>12062421.15</v>
      </c>
      <c r="BV180" s="161">
        <v>47412.34</v>
      </c>
      <c r="BW180" s="165">
        <v>18138751.511124961</v>
      </c>
      <c r="BX180" s="161">
        <v>325107</v>
      </c>
    </row>
    <row r="181" spans="1:76" ht="14.45" x14ac:dyDescent="0.3">
      <c r="A181" s="164" t="s">
        <v>31</v>
      </c>
      <c r="B181" s="6" t="s">
        <v>39</v>
      </c>
      <c r="C181" s="6" t="s">
        <v>32</v>
      </c>
      <c r="D181" s="6" t="s">
        <v>37</v>
      </c>
      <c r="E181" s="6" t="s">
        <v>36</v>
      </c>
      <c r="F181" s="24" t="str">
        <f>+Tabela1[[#This Row],[WK]]&amp;Tabela1[[#This Row],[PK]]&amp;Tabela1[[#This Row],[GK]]</f>
        <v>040203</v>
      </c>
      <c r="G181" s="6" t="s">
        <v>220</v>
      </c>
      <c r="H181" s="7">
        <v>311421798.1165998</v>
      </c>
      <c r="I181" s="8">
        <v>1.371</v>
      </c>
      <c r="J181" s="7">
        <v>426959285.21000004</v>
      </c>
      <c r="K181" s="8">
        <v>7.0000000000000007E-2</v>
      </c>
      <c r="L181" s="7">
        <v>29887149.964700006</v>
      </c>
      <c r="M181" s="7">
        <v>15979343.964700006</v>
      </c>
      <c r="N181" s="9">
        <v>1.1489478617044275</v>
      </c>
      <c r="O181" s="7">
        <v>8067933</v>
      </c>
      <c r="P181" s="8">
        <v>1.2949999999999999</v>
      </c>
      <c r="Q181" s="7">
        <v>10447973</v>
      </c>
      <c r="R181" s="8">
        <v>1.6E-2</v>
      </c>
      <c r="S181" s="7">
        <v>167167.568</v>
      </c>
      <c r="T181" s="7">
        <v>62869.567999999999</v>
      </c>
      <c r="U181" s="9">
        <v>0.60278785786879896</v>
      </c>
      <c r="V181" s="7">
        <v>16042213.532700006</v>
      </c>
      <c r="W181" s="9">
        <v>1.1448825624403021</v>
      </c>
      <c r="X181" s="7">
        <v>20605078.14393251</v>
      </c>
      <c r="Y181" s="7">
        <v>0</v>
      </c>
      <c r="Z181" s="7">
        <v>615842.28</v>
      </c>
      <c r="AA181" s="7">
        <v>1473715.8639325108</v>
      </c>
      <c r="AB181" s="7">
        <v>14480201</v>
      </c>
      <c r="AC181" s="7">
        <v>4035319</v>
      </c>
      <c r="AD181" s="7">
        <v>4562864.6112325042</v>
      </c>
      <c r="AE181" s="7">
        <v>0</v>
      </c>
      <c r="AF181" s="7">
        <v>29887149.964700006</v>
      </c>
      <c r="AG181" s="7">
        <v>167167.568</v>
      </c>
      <c r="AH181" s="7">
        <v>4562864.6112325042</v>
      </c>
      <c r="AI181" s="7">
        <v>11612115</v>
      </c>
      <c r="AJ181" s="7">
        <v>75513</v>
      </c>
      <c r="AK181" s="7">
        <v>4388100</v>
      </c>
      <c r="AL181" s="7">
        <v>0</v>
      </c>
      <c r="AM181" s="7">
        <v>1049273</v>
      </c>
      <c r="AN181" s="7">
        <v>0</v>
      </c>
      <c r="AO181" s="7">
        <v>0</v>
      </c>
      <c r="AP181" s="7">
        <v>11998647</v>
      </c>
      <c r="AQ181" s="7">
        <v>899092</v>
      </c>
      <c r="AR181" s="7">
        <v>13907806</v>
      </c>
      <c r="AS181" s="7">
        <v>104298</v>
      </c>
      <c r="AT181" s="7">
        <v>5129009</v>
      </c>
      <c r="AU181" s="7">
        <v>5604</v>
      </c>
      <c r="AV181" s="7">
        <v>641806</v>
      </c>
      <c r="AW181" s="7">
        <v>0</v>
      </c>
      <c r="AX181" s="7">
        <v>0</v>
      </c>
      <c r="AY181" s="7">
        <v>13550690</v>
      </c>
      <c r="AZ181" s="7">
        <v>407112</v>
      </c>
      <c r="BA181" s="7">
        <v>615842.28</v>
      </c>
      <c r="BB181" s="7">
        <v>0</v>
      </c>
      <c r="BC181" s="7">
        <v>113.79</v>
      </c>
      <c r="BD181" s="7">
        <v>6242.54</v>
      </c>
      <c r="BE181" s="7">
        <v>0.24</v>
      </c>
      <c r="BF181" s="7">
        <v>0</v>
      </c>
      <c r="BG181" s="7">
        <v>851762.86393251095</v>
      </c>
      <c r="BH181" s="7">
        <v>9499</v>
      </c>
      <c r="BI181" s="7">
        <v>621953</v>
      </c>
      <c r="BJ181" s="7">
        <v>8559925.9474999998</v>
      </c>
      <c r="BK181" s="7">
        <v>6890759.3266666662</v>
      </c>
      <c r="BL181" s="7">
        <v>728568.73666666669</v>
      </c>
      <c r="BM181" s="7">
        <v>5219529.01</v>
      </c>
      <c r="BN181" s="130">
        <v>1.006</v>
      </c>
      <c r="BO181" s="131">
        <v>3.408436E-4</v>
      </c>
      <c r="BP181" s="161">
        <v>8637.4730008651186</v>
      </c>
      <c r="BQ181" s="162">
        <v>14480201</v>
      </c>
      <c r="BR181" s="161">
        <v>528113</v>
      </c>
      <c r="BS181" s="163">
        <v>0</v>
      </c>
      <c r="BT181" s="163">
        <v>2157255.6199999973</v>
      </c>
      <c r="BU181" s="161">
        <v>29887149.960000001</v>
      </c>
      <c r="BV181" s="161">
        <v>167167.57</v>
      </c>
      <c r="BW181" s="165">
        <v>6720120.2299999977</v>
      </c>
      <c r="BX181" s="161">
        <v>528113</v>
      </c>
    </row>
    <row r="182" spans="1:76" ht="14.45" x14ac:dyDescent="0.3">
      <c r="A182" s="164" t="s">
        <v>31</v>
      </c>
      <c r="B182" s="6" t="s">
        <v>39</v>
      </c>
      <c r="C182" s="6" t="s">
        <v>32</v>
      </c>
      <c r="D182" s="6" t="s">
        <v>39</v>
      </c>
      <c r="E182" s="6" t="s">
        <v>36</v>
      </c>
      <c r="F182" s="24" t="str">
        <f>+Tabela1[[#This Row],[WK]]&amp;Tabela1[[#This Row],[PK]]&amp;Tabela1[[#This Row],[GK]]</f>
        <v>040204</v>
      </c>
      <c r="G182" s="6" t="s">
        <v>222</v>
      </c>
      <c r="H182" s="7">
        <v>88365544.018199921</v>
      </c>
      <c r="I182" s="8">
        <v>1.371</v>
      </c>
      <c r="J182" s="7">
        <v>121149160.86</v>
      </c>
      <c r="K182" s="8">
        <v>7.0000000000000007E-2</v>
      </c>
      <c r="L182" s="7">
        <v>8480441.2602000013</v>
      </c>
      <c r="M182" s="7">
        <v>5363171.2602000013</v>
      </c>
      <c r="N182" s="9">
        <v>1.7204705592393348</v>
      </c>
      <c r="O182" s="7">
        <v>15224716</v>
      </c>
      <c r="P182" s="8">
        <v>1.2949999999999999</v>
      </c>
      <c r="Q182" s="7">
        <v>19716007</v>
      </c>
      <c r="R182" s="8">
        <v>1.6E-2</v>
      </c>
      <c r="S182" s="7">
        <v>315456.11200000002</v>
      </c>
      <c r="T182" s="7">
        <v>160506.11200000002</v>
      </c>
      <c r="U182" s="9">
        <v>1.0358574507905778</v>
      </c>
      <c r="V182" s="7">
        <v>5523677.372200001</v>
      </c>
      <c r="W182" s="9">
        <v>1.6880519562254375</v>
      </c>
      <c r="X182" s="7">
        <v>16268142.588287687</v>
      </c>
      <c r="Y182" s="7">
        <v>5948868</v>
      </c>
      <c r="Z182" s="7">
        <v>719326.0149999999</v>
      </c>
      <c r="AA182" s="7">
        <v>670103.5732876875</v>
      </c>
      <c r="AB182" s="7">
        <v>8929845</v>
      </c>
      <c r="AC182" s="7">
        <v>0</v>
      </c>
      <c r="AD182" s="7">
        <v>10744465.216087686</v>
      </c>
      <c r="AE182" s="7">
        <v>0</v>
      </c>
      <c r="AF182" s="7">
        <v>8480441.2602000013</v>
      </c>
      <c r="AG182" s="7">
        <v>315456.11200000002</v>
      </c>
      <c r="AH182" s="7">
        <v>10744465.216087686</v>
      </c>
      <c r="AI182" s="7">
        <v>2602718</v>
      </c>
      <c r="AJ182" s="7">
        <v>109719</v>
      </c>
      <c r="AK182" s="7">
        <v>4323704</v>
      </c>
      <c r="AL182" s="7">
        <v>0</v>
      </c>
      <c r="AM182" s="7">
        <v>343144</v>
      </c>
      <c r="AN182" s="7">
        <v>0</v>
      </c>
      <c r="AO182" s="7">
        <v>0</v>
      </c>
      <c r="AP182" s="7">
        <v>7242894</v>
      </c>
      <c r="AQ182" s="7">
        <v>441589</v>
      </c>
      <c r="AR182" s="7">
        <v>3117270</v>
      </c>
      <c r="AS182" s="7">
        <v>154950</v>
      </c>
      <c r="AT182" s="7">
        <v>4851539</v>
      </c>
      <c r="AU182" s="7">
        <v>84802</v>
      </c>
      <c r="AV182" s="7">
        <v>1061537</v>
      </c>
      <c r="AW182" s="7">
        <v>0</v>
      </c>
      <c r="AX182" s="7">
        <v>0</v>
      </c>
      <c r="AY182" s="7">
        <v>8387828</v>
      </c>
      <c r="AZ182" s="7">
        <v>180038</v>
      </c>
      <c r="BA182" s="7">
        <v>719326.0149999999</v>
      </c>
      <c r="BB182" s="7">
        <v>0</v>
      </c>
      <c r="BC182" s="7">
        <v>45.4</v>
      </c>
      <c r="BD182" s="7">
        <v>7581.74</v>
      </c>
      <c r="BE182" s="7">
        <v>3.23</v>
      </c>
      <c r="BF182" s="7">
        <v>0</v>
      </c>
      <c r="BG182" s="7">
        <v>334105.57328768756</v>
      </c>
      <c r="BH182" s="7">
        <v>3726</v>
      </c>
      <c r="BI182" s="7">
        <v>335998</v>
      </c>
      <c r="BJ182" s="7">
        <v>4624253.458333334</v>
      </c>
      <c r="BK182" s="7">
        <v>2779432.5866666669</v>
      </c>
      <c r="BL182" s="7">
        <v>246488.20666666667</v>
      </c>
      <c r="BM182" s="7">
        <v>6886307.0733333332</v>
      </c>
      <c r="BN182" s="130">
        <v>0.63900000000000001</v>
      </c>
      <c r="BO182" s="131">
        <v>1.6233830000000001E-4</v>
      </c>
      <c r="BP182" s="161">
        <v>4114.1305432129466</v>
      </c>
      <c r="BQ182" s="162">
        <v>8929845</v>
      </c>
      <c r="BR182" s="161">
        <v>206221</v>
      </c>
      <c r="BS182" s="163">
        <v>0</v>
      </c>
      <c r="BT182" s="163">
        <v>0</v>
      </c>
      <c r="BU182" s="161">
        <v>8480441.2599999998</v>
      </c>
      <c r="BV182" s="161">
        <v>315456.11</v>
      </c>
      <c r="BW182" s="165">
        <v>10744465.220000001</v>
      </c>
      <c r="BX182" s="161">
        <v>206221</v>
      </c>
    </row>
    <row r="183" spans="1:76" ht="14.45" x14ac:dyDescent="0.3">
      <c r="A183" s="164" t="s">
        <v>31</v>
      </c>
      <c r="B183" s="6" t="s">
        <v>39</v>
      </c>
      <c r="C183" s="6" t="s">
        <v>32</v>
      </c>
      <c r="D183" s="6" t="s">
        <v>42</v>
      </c>
      <c r="E183" s="6" t="s">
        <v>40</v>
      </c>
      <c r="F183" s="24" t="str">
        <f>+Tabela1[[#This Row],[WK]]&amp;Tabela1[[#This Row],[PK]]&amp;Tabela1[[#This Row],[GK]]</f>
        <v>040205</v>
      </c>
      <c r="G183" s="6" t="s">
        <v>223</v>
      </c>
      <c r="H183" s="7">
        <v>93637717.085599959</v>
      </c>
      <c r="I183" s="8">
        <v>1.371</v>
      </c>
      <c r="J183" s="7">
        <v>128377310.11999999</v>
      </c>
      <c r="K183" s="8">
        <v>7.0000000000000007E-2</v>
      </c>
      <c r="L183" s="7">
        <v>8986411.7083999999</v>
      </c>
      <c r="M183" s="7">
        <v>5796738.7083999999</v>
      </c>
      <c r="N183" s="9">
        <v>1.8173457619009847</v>
      </c>
      <c r="O183" s="7">
        <v>7745371</v>
      </c>
      <c r="P183" s="8">
        <v>1.2949999999999999</v>
      </c>
      <c r="Q183" s="7">
        <v>10030255</v>
      </c>
      <c r="R183" s="8">
        <v>1.6E-2</v>
      </c>
      <c r="S183" s="7">
        <v>160484.08000000002</v>
      </c>
      <c r="T183" s="7">
        <v>-4076.9199999999837</v>
      </c>
      <c r="U183" s="9">
        <v>-2.4774521302131026E-2</v>
      </c>
      <c r="V183" s="7">
        <v>5792661.7884</v>
      </c>
      <c r="W183" s="9">
        <v>1.7269700886700212</v>
      </c>
      <c r="X183" s="7">
        <v>17464888.574612968</v>
      </c>
      <c r="Y183" s="7">
        <v>5195938</v>
      </c>
      <c r="Z183" s="7">
        <v>790218.67500000005</v>
      </c>
      <c r="AA183" s="7">
        <v>511826.89961296739</v>
      </c>
      <c r="AB183" s="7">
        <v>10966905</v>
      </c>
      <c r="AC183" s="7">
        <v>0</v>
      </c>
      <c r="AD183" s="7">
        <v>11672226.786212968</v>
      </c>
      <c r="AE183" s="7">
        <v>0</v>
      </c>
      <c r="AF183" s="7">
        <v>8986411.7083999999</v>
      </c>
      <c r="AG183" s="7">
        <v>160484.08000000002</v>
      </c>
      <c r="AH183" s="7">
        <v>11672226.786212968</v>
      </c>
      <c r="AI183" s="7">
        <v>2663170</v>
      </c>
      <c r="AJ183" s="7">
        <v>176307</v>
      </c>
      <c r="AK183" s="7">
        <v>3542793</v>
      </c>
      <c r="AL183" s="7">
        <v>0</v>
      </c>
      <c r="AM183" s="7">
        <v>140678</v>
      </c>
      <c r="AN183" s="7">
        <v>0</v>
      </c>
      <c r="AO183" s="7">
        <v>0</v>
      </c>
      <c r="AP183" s="7">
        <v>8841527</v>
      </c>
      <c r="AQ183" s="7">
        <v>560937</v>
      </c>
      <c r="AR183" s="7">
        <v>3189673</v>
      </c>
      <c r="AS183" s="7">
        <v>164561</v>
      </c>
      <c r="AT183" s="7">
        <v>3918595</v>
      </c>
      <c r="AU183" s="7">
        <v>0</v>
      </c>
      <c r="AV183" s="7">
        <v>731542</v>
      </c>
      <c r="AW183" s="7">
        <v>0</v>
      </c>
      <c r="AX183" s="7">
        <v>0</v>
      </c>
      <c r="AY183" s="7">
        <v>9936731</v>
      </c>
      <c r="AZ183" s="7">
        <v>251404</v>
      </c>
      <c r="BA183" s="7">
        <v>790218.67500000005</v>
      </c>
      <c r="BB183" s="7">
        <v>0</v>
      </c>
      <c r="BC183" s="7">
        <v>79.98</v>
      </c>
      <c r="BD183" s="7">
        <v>8230.34</v>
      </c>
      <c r="BE183" s="7">
        <v>7.0000000000000007E-2</v>
      </c>
      <c r="BF183" s="7">
        <v>0</v>
      </c>
      <c r="BG183" s="7">
        <v>334553.89961296739</v>
      </c>
      <c r="BH183" s="7">
        <v>3731</v>
      </c>
      <c r="BI183" s="7">
        <v>177273</v>
      </c>
      <c r="BJ183" s="7">
        <v>2439757.1958333338</v>
      </c>
      <c r="BK183" s="7">
        <v>968559.65000000037</v>
      </c>
      <c r="BL183" s="7">
        <v>514476.20333333337</v>
      </c>
      <c r="BM183" s="7">
        <v>4855837.7766666664</v>
      </c>
      <c r="BN183" s="130">
        <v>0.69199999999999995</v>
      </c>
      <c r="BO183" s="131">
        <v>1.6987170000000001E-4</v>
      </c>
      <c r="BP183" s="161">
        <v>4305.22950570168</v>
      </c>
      <c r="BQ183" s="162">
        <v>10966905</v>
      </c>
      <c r="BR183" s="161">
        <v>210019</v>
      </c>
      <c r="BS183" s="163">
        <v>208294.57461296767</v>
      </c>
      <c r="BT183" s="163">
        <v>0</v>
      </c>
      <c r="BU183" s="161">
        <v>8986411.7100000009</v>
      </c>
      <c r="BV183" s="161">
        <v>160484.07999999999</v>
      </c>
      <c r="BW183" s="165">
        <v>11463932.210000001</v>
      </c>
      <c r="BX183" s="161">
        <v>210019</v>
      </c>
    </row>
    <row r="184" spans="1:76" ht="14.45" x14ac:dyDescent="0.3">
      <c r="A184" s="164" t="s">
        <v>31</v>
      </c>
      <c r="B184" s="6" t="s">
        <v>39</v>
      </c>
      <c r="C184" s="6" t="s">
        <v>32</v>
      </c>
      <c r="D184" s="6" t="s">
        <v>44</v>
      </c>
      <c r="E184" s="6" t="s">
        <v>36</v>
      </c>
      <c r="F184" s="24" t="str">
        <f>+Tabela1[[#This Row],[WK]]&amp;Tabela1[[#This Row],[PK]]&amp;Tabela1[[#This Row],[GK]]</f>
        <v>040206</v>
      </c>
      <c r="G184" s="6" t="s">
        <v>224</v>
      </c>
      <c r="H184" s="7">
        <v>110170225.89879979</v>
      </c>
      <c r="I184" s="8">
        <v>1.371</v>
      </c>
      <c r="J184" s="7">
        <v>151043379.71000001</v>
      </c>
      <c r="K184" s="8">
        <v>7.0000000000000007E-2</v>
      </c>
      <c r="L184" s="7">
        <v>10573036.579700002</v>
      </c>
      <c r="M184" s="7">
        <v>7112934.5797000024</v>
      </c>
      <c r="N184" s="9">
        <v>2.0557008376342671</v>
      </c>
      <c r="O184" s="7">
        <v>24808119</v>
      </c>
      <c r="P184" s="8">
        <v>1.2949999999999999</v>
      </c>
      <c r="Q184" s="7">
        <v>32126514</v>
      </c>
      <c r="R184" s="8">
        <v>1.6E-2</v>
      </c>
      <c r="S184" s="7">
        <v>514024.22399999999</v>
      </c>
      <c r="T184" s="7">
        <v>138641.22399999999</v>
      </c>
      <c r="U184" s="9">
        <v>0.36933271884981467</v>
      </c>
      <c r="V184" s="7">
        <v>7251575.8037000019</v>
      </c>
      <c r="W184" s="9">
        <v>1.8906541946324915</v>
      </c>
      <c r="X184" s="7">
        <v>13272426.235413166</v>
      </c>
      <c r="Y184" s="7">
        <v>2641347</v>
      </c>
      <c r="Z184" s="7">
        <v>430214.74499999994</v>
      </c>
      <c r="AA184" s="7">
        <v>638874.49041316623</v>
      </c>
      <c r="AB184" s="7">
        <v>7834361</v>
      </c>
      <c r="AC184" s="7">
        <v>1727629</v>
      </c>
      <c r="AD184" s="7">
        <v>6020850.4317131629</v>
      </c>
      <c r="AE184" s="7">
        <v>0</v>
      </c>
      <c r="AF184" s="7">
        <v>10573036.579700002</v>
      </c>
      <c r="AG184" s="7">
        <v>514024.22399999999</v>
      </c>
      <c r="AH184" s="7">
        <v>6020850.4317131629</v>
      </c>
      <c r="AI184" s="7">
        <v>2888960</v>
      </c>
      <c r="AJ184" s="7">
        <v>472883</v>
      </c>
      <c r="AK184" s="7">
        <v>4245956</v>
      </c>
      <c r="AL184" s="7">
        <v>0</v>
      </c>
      <c r="AM184" s="7">
        <v>290917</v>
      </c>
      <c r="AN184" s="7">
        <v>0</v>
      </c>
      <c r="AO184" s="7">
        <v>0</v>
      </c>
      <c r="AP184" s="7">
        <v>6075518</v>
      </c>
      <c r="AQ184" s="7">
        <v>461481</v>
      </c>
      <c r="AR184" s="7">
        <v>3460102</v>
      </c>
      <c r="AS184" s="7">
        <v>375383</v>
      </c>
      <c r="AT184" s="7">
        <v>5207614</v>
      </c>
      <c r="AU184" s="7">
        <v>149737</v>
      </c>
      <c r="AV184" s="7">
        <v>385993</v>
      </c>
      <c r="AW184" s="7">
        <v>0</v>
      </c>
      <c r="AX184" s="7">
        <v>0</v>
      </c>
      <c r="AY184" s="7">
        <v>6923967</v>
      </c>
      <c r="AZ184" s="7">
        <v>193013</v>
      </c>
      <c r="BA184" s="7">
        <v>430214.74499999994</v>
      </c>
      <c r="BB184" s="7">
        <v>0</v>
      </c>
      <c r="BC184" s="7">
        <v>5.16</v>
      </c>
      <c r="BD184" s="7">
        <v>4608.57</v>
      </c>
      <c r="BE184" s="7">
        <v>0.39</v>
      </c>
      <c r="BF184" s="7">
        <v>0</v>
      </c>
      <c r="BG184" s="7">
        <v>410413.49041316623</v>
      </c>
      <c r="BH184" s="7">
        <v>4577</v>
      </c>
      <c r="BI184" s="7">
        <v>228461</v>
      </c>
      <c r="BJ184" s="7">
        <v>3144303.3766666674</v>
      </c>
      <c r="BK184" s="7">
        <v>2238426.830000001</v>
      </c>
      <c r="BL184" s="7">
        <v>105326.94666666667</v>
      </c>
      <c r="BM184" s="7">
        <v>3412852.293333333</v>
      </c>
      <c r="BN184" s="130">
        <v>0.82499999999999996</v>
      </c>
      <c r="BO184" s="131">
        <v>1.651286E-4</v>
      </c>
      <c r="BP184" s="161">
        <v>4184.1668121878756</v>
      </c>
      <c r="BQ184" s="162">
        <v>7834361</v>
      </c>
      <c r="BR184" s="161">
        <v>242717</v>
      </c>
      <c r="BS184" s="163">
        <v>0</v>
      </c>
      <c r="BT184" s="163">
        <v>1330614.7399999984</v>
      </c>
      <c r="BU184" s="161">
        <v>10573036.58</v>
      </c>
      <c r="BV184" s="161">
        <v>514024.22</v>
      </c>
      <c r="BW184" s="165">
        <v>7351465.1699999981</v>
      </c>
      <c r="BX184" s="161">
        <v>242717</v>
      </c>
    </row>
    <row r="185" spans="1:76" ht="14.45" x14ac:dyDescent="0.3">
      <c r="A185" s="164" t="s">
        <v>31</v>
      </c>
      <c r="B185" s="6" t="s">
        <v>39</v>
      </c>
      <c r="C185" s="6" t="s">
        <v>32</v>
      </c>
      <c r="D185" s="6" t="s">
        <v>51</v>
      </c>
      <c r="E185" s="6" t="s">
        <v>40</v>
      </c>
      <c r="F185" s="24" t="str">
        <f>+Tabela1[[#This Row],[WK]]&amp;Tabela1[[#This Row],[PK]]&amp;Tabela1[[#This Row],[GK]]</f>
        <v>040207</v>
      </c>
      <c r="G185" s="6" t="s">
        <v>225</v>
      </c>
      <c r="H185" s="7">
        <v>186869461.08179921</v>
      </c>
      <c r="I185" s="8">
        <v>1.371</v>
      </c>
      <c r="J185" s="7">
        <v>256198031.15000001</v>
      </c>
      <c r="K185" s="8">
        <v>7.0000000000000007E-2</v>
      </c>
      <c r="L185" s="7">
        <v>17933862.180500001</v>
      </c>
      <c r="M185" s="7">
        <v>12051828.180500001</v>
      </c>
      <c r="N185" s="9">
        <v>2.0489218832295086</v>
      </c>
      <c r="O185" s="7">
        <v>24704545</v>
      </c>
      <c r="P185" s="8">
        <v>1.2949999999999999</v>
      </c>
      <c r="Q185" s="7">
        <v>31992386</v>
      </c>
      <c r="R185" s="8">
        <v>1.6E-2</v>
      </c>
      <c r="S185" s="7">
        <v>511878.17600000004</v>
      </c>
      <c r="T185" s="7">
        <v>46895.176000000036</v>
      </c>
      <c r="U185" s="9">
        <v>0.1008535279784423</v>
      </c>
      <c r="V185" s="7">
        <v>12098723.3565</v>
      </c>
      <c r="W185" s="9">
        <v>1.9062062314469932</v>
      </c>
      <c r="X185" s="7">
        <v>27493717.849176861</v>
      </c>
      <c r="Y185" s="7">
        <v>8157958</v>
      </c>
      <c r="Z185" s="7">
        <v>466342.92</v>
      </c>
      <c r="AA185" s="7">
        <v>1245669.9291768614</v>
      </c>
      <c r="AB185" s="7">
        <v>16357242</v>
      </c>
      <c r="AC185" s="7">
        <v>1266505</v>
      </c>
      <c r="AD185" s="7">
        <v>15394994.49267686</v>
      </c>
      <c r="AE185" s="7">
        <v>0</v>
      </c>
      <c r="AF185" s="7">
        <v>17933862.180500001</v>
      </c>
      <c r="AG185" s="7">
        <v>511878.17600000004</v>
      </c>
      <c r="AH185" s="7">
        <v>15394994.49267686</v>
      </c>
      <c r="AI185" s="7">
        <v>4911117</v>
      </c>
      <c r="AJ185" s="7">
        <v>424893</v>
      </c>
      <c r="AK185" s="7">
        <v>9396139</v>
      </c>
      <c r="AL185" s="7">
        <v>414206</v>
      </c>
      <c r="AM185" s="7">
        <v>316935</v>
      </c>
      <c r="AN185" s="7">
        <v>0</v>
      </c>
      <c r="AO185" s="7">
        <v>0</v>
      </c>
      <c r="AP185" s="7">
        <v>13022383</v>
      </c>
      <c r="AQ185" s="7">
        <v>592764</v>
      </c>
      <c r="AR185" s="7">
        <v>5882034</v>
      </c>
      <c r="AS185" s="7">
        <v>464983</v>
      </c>
      <c r="AT185" s="7">
        <v>10257691</v>
      </c>
      <c r="AU185" s="7">
        <v>674943</v>
      </c>
      <c r="AV185" s="7">
        <v>536676</v>
      </c>
      <c r="AW185" s="7">
        <v>0</v>
      </c>
      <c r="AX185" s="7">
        <v>0</v>
      </c>
      <c r="AY185" s="7">
        <v>14985762</v>
      </c>
      <c r="AZ185" s="7">
        <v>257892</v>
      </c>
      <c r="BA185" s="7">
        <v>466342.92</v>
      </c>
      <c r="BB185" s="7">
        <v>0</v>
      </c>
      <c r="BC185" s="7">
        <v>0</v>
      </c>
      <c r="BD185" s="7">
        <v>5014.4399999999996</v>
      </c>
      <c r="BE185" s="7">
        <v>0</v>
      </c>
      <c r="BF185" s="7">
        <v>0</v>
      </c>
      <c r="BG185" s="7">
        <v>755099.9291768613</v>
      </c>
      <c r="BH185" s="7">
        <v>8421</v>
      </c>
      <c r="BI185" s="7">
        <v>490570</v>
      </c>
      <c r="BJ185" s="7">
        <v>6751743.4800000004</v>
      </c>
      <c r="BK185" s="7">
        <v>4911299.5666666664</v>
      </c>
      <c r="BL185" s="7">
        <v>1813977.8666666665</v>
      </c>
      <c r="BM185" s="7">
        <v>3733819.92</v>
      </c>
      <c r="BN185" s="130">
        <v>0.73199999999999998</v>
      </c>
      <c r="BO185" s="131">
        <v>3.1357120000000002E-4</v>
      </c>
      <c r="BP185" s="161">
        <v>7946.1149742697517</v>
      </c>
      <c r="BQ185" s="162">
        <v>16357242</v>
      </c>
      <c r="BR185" s="161">
        <v>445697</v>
      </c>
      <c r="BS185" s="163">
        <v>0</v>
      </c>
      <c r="BT185" s="163">
        <v>2164943.1508231387</v>
      </c>
      <c r="BU185" s="161">
        <v>17933862.18</v>
      </c>
      <c r="BV185" s="161">
        <v>511878.18</v>
      </c>
      <c r="BW185" s="165">
        <v>17559937.640823141</v>
      </c>
      <c r="BX185" s="161">
        <v>445697</v>
      </c>
    </row>
    <row r="186" spans="1:76" ht="14.45" x14ac:dyDescent="0.3">
      <c r="A186" s="164" t="s">
        <v>31</v>
      </c>
      <c r="B186" s="6" t="s">
        <v>39</v>
      </c>
      <c r="C186" s="6" t="s">
        <v>32</v>
      </c>
      <c r="D186" s="6" t="s">
        <v>75</v>
      </c>
      <c r="E186" s="6" t="s">
        <v>36</v>
      </c>
      <c r="F186" s="24" t="str">
        <f>+Tabela1[[#This Row],[WK]]&amp;Tabela1[[#This Row],[PK]]&amp;Tabela1[[#This Row],[GK]]</f>
        <v>040208</v>
      </c>
      <c r="G186" s="6" t="s">
        <v>226</v>
      </c>
      <c r="H186" s="7">
        <v>86706716.750599936</v>
      </c>
      <c r="I186" s="8">
        <v>1.371</v>
      </c>
      <c r="J186" s="7">
        <v>118874908.66</v>
      </c>
      <c r="K186" s="8">
        <v>7.0000000000000007E-2</v>
      </c>
      <c r="L186" s="7">
        <v>8321243.6062000003</v>
      </c>
      <c r="M186" s="7">
        <v>5420569.6062000003</v>
      </c>
      <c r="N186" s="9">
        <v>1.8687276150991114</v>
      </c>
      <c r="O186" s="7">
        <v>1616144</v>
      </c>
      <c r="P186" s="8">
        <v>1.2949999999999999</v>
      </c>
      <c r="Q186" s="7">
        <v>2092906</v>
      </c>
      <c r="R186" s="8">
        <v>1.6E-2</v>
      </c>
      <c r="S186" s="7">
        <v>33486.495999999999</v>
      </c>
      <c r="T186" s="7">
        <v>-685386.50399999996</v>
      </c>
      <c r="U186" s="9">
        <v>-0.95341806410868113</v>
      </c>
      <c r="V186" s="7">
        <v>4735183.1022000005</v>
      </c>
      <c r="W186" s="9">
        <v>1.3082253393035097</v>
      </c>
      <c r="X186" s="7">
        <v>10843919.782686643</v>
      </c>
      <c r="Y186" s="7">
        <v>2559139</v>
      </c>
      <c r="Z186" s="7">
        <v>172996.74000000002</v>
      </c>
      <c r="AA186" s="7">
        <v>666284.04268664378</v>
      </c>
      <c r="AB186" s="7">
        <v>6707501</v>
      </c>
      <c r="AC186" s="7">
        <v>737999</v>
      </c>
      <c r="AD186" s="7">
        <v>6108736.6804866428</v>
      </c>
      <c r="AE186" s="7">
        <v>0</v>
      </c>
      <c r="AF186" s="7">
        <v>8321243.6062000003</v>
      </c>
      <c r="AG186" s="7">
        <v>33486.495999999999</v>
      </c>
      <c r="AH186" s="7">
        <v>6108736.6804866428</v>
      </c>
      <c r="AI186" s="7">
        <v>2421874</v>
      </c>
      <c r="AJ186" s="7">
        <v>360191</v>
      </c>
      <c r="AK186" s="7">
        <v>3149044</v>
      </c>
      <c r="AL186" s="7">
        <v>0</v>
      </c>
      <c r="AM186" s="7">
        <v>751948</v>
      </c>
      <c r="AN186" s="7">
        <v>0</v>
      </c>
      <c r="AO186" s="7">
        <v>0</v>
      </c>
      <c r="AP186" s="7">
        <v>5587361</v>
      </c>
      <c r="AQ186" s="7">
        <v>194936</v>
      </c>
      <c r="AR186" s="7">
        <v>2900674</v>
      </c>
      <c r="AS186" s="7">
        <v>718873</v>
      </c>
      <c r="AT186" s="7">
        <v>3058347</v>
      </c>
      <c r="AU186" s="7">
        <v>0</v>
      </c>
      <c r="AV186" s="7">
        <v>989340</v>
      </c>
      <c r="AW186" s="7">
        <v>0</v>
      </c>
      <c r="AX186" s="7">
        <v>0</v>
      </c>
      <c r="AY186" s="7">
        <v>6369146</v>
      </c>
      <c r="AZ186" s="7">
        <v>81098</v>
      </c>
      <c r="BA186" s="7">
        <v>172996.74000000002</v>
      </c>
      <c r="BB186" s="7">
        <v>0</v>
      </c>
      <c r="BC186" s="7">
        <v>9.6</v>
      </c>
      <c r="BD186" s="7">
        <v>1828.18</v>
      </c>
      <c r="BE186" s="7">
        <v>0</v>
      </c>
      <c r="BF186" s="7">
        <v>0</v>
      </c>
      <c r="BG186" s="7">
        <v>339934.04268664378</v>
      </c>
      <c r="BH186" s="7">
        <v>3791</v>
      </c>
      <c r="BI186" s="7">
        <v>326350</v>
      </c>
      <c r="BJ186" s="7">
        <v>4491504.2125000004</v>
      </c>
      <c r="BK186" s="7">
        <v>2126091.2733333334</v>
      </c>
      <c r="BL186" s="7">
        <v>2186552.2033333331</v>
      </c>
      <c r="BM186" s="7">
        <v>5088547.3500000006</v>
      </c>
      <c r="BN186" s="130">
        <v>0.80500000000000005</v>
      </c>
      <c r="BO186" s="131">
        <v>1.4371880000000001E-4</v>
      </c>
      <c r="BP186" s="161">
        <v>3641.8859866962853</v>
      </c>
      <c r="BQ186" s="162">
        <v>6707501</v>
      </c>
      <c r="BR186" s="161">
        <v>202786</v>
      </c>
      <c r="BS186" s="163">
        <v>0</v>
      </c>
      <c r="BT186" s="163">
        <v>856797.2173133567</v>
      </c>
      <c r="BU186" s="161">
        <v>8321243.6100000003</v>
      </c>
      <c r="BV186" s="161">
        <v>33486.5</v>
      </c>
      <c r="BW186" s="165">
        <v>6965533.8973133564</v>
      </c>
      <c r="BX186" s="161">
        <v>202786</v>
      </c>
    </row>
    <row r="187" spans="1:76" ht="14.45" x14ac:dyDescent="0.3">
      <c r="A187" s="164" t="s">
        <v>31</v>
      </c>
      <c r="B187" s="6" t="s">
        <v>39</v>
      </c>
      <c r="C187" s="6" t="s">
        <v>32</v>
      </c>
      <c r="D187" s="6" t="s">
        <v>77</v>
      </c>
      <c r="E187" s="6" t="s">
        <v>36</v>
      </c>
      <c r="F187" s="24" t="str">
        <f>+Tabela1[[#This Row],[WK]]&amp;Tabela1[[#This Row],[PK]]&amp;Tabela1[[#This Row],[GK]]</f>
        <v>040209</v>
      </c>
      <c r="G187" s="6" t="s">
        <v>227</v>
      </c>
      <c r="H187" s="7">
        <v>119007499.6675995</v>
      </c>
      <c r="I187" s="8">
        <v>1.371</v>
      </c>
      <c r="J187" s="7">
        <v>163159282.04999998</v>
      </c>
      <c r="K187" s="8">
        <v>7.0000000000000007E-2</v>
      </c>
      <c r="L187" s="7">
        <v>11421149.7435</v>
      </c>
      <c r="M187" s="7">
        <v>6731180.7434999999</v>
      </c>
      <c r="N187" s="9">
        <v>1.4352292613234756</v>
      </c>
      <c r="O187" s="7">
        <v>5692482</v>
      </c>
      <c r="P187" s="8">
        <v>1.2949999999999999</v>
      </c>
      <c r="Q187" s="7">
        <v>7371764</v>
      </c>
      <c r="R187" s="8">
        <v>1.6E-2</v>
      </c>
      <c r="S187" s="7">
        <v>117948.224</v>
      </c>
      <c r="T187" s="7">
        <v>58694.224000000002</v>
      </c>
      <c r="U187" s="9">
        <v>0.99055294157356466</v>
      </c>
      <c r="V187" s="7">
        <v>6789874.9674999993</v>
      </c>
      <c r="W187" s="9">
        <v>1.4296812273291861</v>
      </c>
      <c r="X187" s="7">
        <v>16206459.586417034</v>
      </c>
      <c r="Y187" s="7">
        <v>6843743</v>
      </c>
      <c r="Z187" s="7">
        <v>285904.63</v>
      </c>
      <c r="AA187" s="7">
        <v>755757.9564170352</v>
      </c>
      <c r="AB187" s="7">
        <v>8310028</v>
      </c>
      <c r="AC187" s="7">
        <v>11026</v>
      </c>
      <c r="AD187" s="7">
        <v>9416584.6189170349</v>
      </c>
      <c r="AE187" s="7">
        <v>0</v>
      </c>
      <c r="AF187" s="7">
        <v>11421149.7435</v>
      </c>
      <c r="AG187" s="7">
        <v>117948.224</v>
      </c>
      <c r="AH187" s="7">
        <v>9416584.6189170349</v>
      </c>
      <c r="AI187" s="7">
        <v>3915820</v>
      </c>
      <c r="AJ187" s="7">
        <v>17273</v>
      </c>
      <c r="AK187" s="7">
        <v>6318284</v>
      </c>
      <c r="AL187" s="7">
        <v>0</v>
      </c>
      <c r="AM187" s="7">
        <v>348918</v>
      </c>
      <c r="AN187" s="7">
        <v>0</v>
      </c>
      <c r="AO187" s="7">
        <v>0</v>
      </c>
      <c r="AP187" s="7">
        <v>6836306</v>
      </c>
      <c r="AQ187" s="7">
        <v>449546</v>
      </c>
      <c r="AR187" s="7">
        <v>4689969</v>
      </c>
      <c r="AS187" s="7">
        <v>59254</v>
      </c>
      <c r="AT187" s="7">
        <v>6896210</v>
      </c>
      <c r="AU187" s="7">
        <v>148649</v>
      </c>
      <c r="AV187" s="7">
        <v>791134</v>
      </c>
      <c r="AW187" s="7">
        <v>0</v>
      </c>
      <c r="AX187" s="7">
        <v>0</v>
      </c>
      <c r="AY187" s="7">
        <v>7712804</v>
      </c>
      <c r="AZ187" s="7">
        <v>184903</v>
      </c>
      <c r="BA187" s="7">
        <v>285904.63</v>
      </c>
      <c r="BB187" s="7">
        <v>0</v>
      </c>
      <c r="BC187" s="7">
        <v>181.81</v>
      </c>
      <c r="BD187" s="7">
        <v>2468.19</v>
      </c>
      <c r="BE187" s="7">
        <v>0.04</v>
      </c>
      <c r="BF187" s="7">
        <v>0</v>
      </c>
      <c r="BG187" s="7">
        <v>437941.9564170352</v>
      </c>
      <c r="BH187" s="7">
        <v>4884</v>
      </c>
      <c r="BI187" s="7">
        <v>317816</v>
      </c>
      <c r="BJ187" s="7">
        <v>4374051.2166666668</v>
      </c>
      <c r="BK187" s="7">
        <v>2157666.36</v>
      </c>
      <c r="BL187" s="7">
        <v>2451836.38</v>
      </c>
      <c r="BM187" s="7">
        <v>3961866.6666666665</v>
      </c>
      <c r="BN187" s="130">
        <v>0.64800000000000002</v>
      </c>
      <c r="BO187" s="131">
        <v>1.923126E-4</v>
      </c>
      <c r="BP187" s="161">
        <v>4873.5238025268145</v>
      </c>
      <c r="BQ187" s="162">
        <v>8310028</v>
      </c>
      <c r="BR187" s="161">
        <v>265278</v>
      </c>
      <c r="BS187" s="163">
        <v>0</v>
      </c>
      <c r="BT187" s="163">
        <v>1292517.9899999984</v>
      </c>
      <c r="BU187" s="161">
        <v>11421149.74</v>
      </c>
      <c r="BV187" s="161">
        <v>117948.22</v>
      </c>
      <c r="BW187" s="165">
        <v>10709102.609999998</v>
      </c>
      <c r="BX187" s="161">
        <v>265278</v>
      </c>
    </row>
    <row r="188" spans="1:76" ht="14.45" x14ac:dyDescent="0.3">
      <c r="A188" s="164" t="s">
        <v>31</v>
      </c>
      <c r="B188" s="6" t="s">
        <v>39</v>
      </c>
      <c r="C188" s="6" t="s">
        <v>32</v>
      </c>
      <c r="D188" s="6" t="s">
        <v>90</v>
      </c>
      <c r="E188" s="6" t="s">
        <v>36</v>
      </c>
      <c r="F188" s="24" t="str">
        <f>+Tabela1[[#This Row],[WK]]&amp;Tabela1[[#This Row],[PK]]&amp;Tabela1[[#This Row],[GK]]</f>
        <v>040210</v>
      </c>
      <c r="G188" s="6" t="s">
        <v>228</v>
      </c>
      <c r="H188" s="7">
        <v>126992320.5087999</v>
      </c>
      <c r="I188" s="8">
        <v>1.371</v>
      </c>
      <c r="J188" s="7">
        <v>174106471.41999999</v>
      </c>
      <c r="K188" s="8">
        <v>7.0000000000000007E-2</v>
      </c>
      <c r="L188" s="7">
        <v>12187452.999400001</v>
      </c>
      <c r="M188" s="7">
        <v>7446980.999400001</v>
      </c>
      <c r="N188" s="9">
        <v>1.5709366070298487</v>
      </c>
      <c r="O188" s="7">
        <v>1559433</v>
      </c>
      <c r="P188" s="8">
        <v>1.2949999999999999</v>
      </c>
      <c r="Q188" s="7">
        <v>2019466</v>
      </c>
      <c r="R188" s="8">
        <v>1.6E-2</v>
      </c>
      <c r="S188" s="7">
        <v>32311.456000000002</v>
      </c>
      <c r="T188" s="7">
        <v>629.45600000000195</v>
      </c>
      <c r="U188" s="9">
        <v>1.9867937630200175E-2</v>
      </c>
      <c r="V188" s="7">
        <v>7447610.4554000013</v>
      </c>
      <c r="W188" s="9">
        <v>1.5606391695238673</v>
      </c>
      <c r="X188" s="7">
        <v>15905166.466168806</v>
      </c>
      <c r="Y188" s="7">
        <v>4417813</v>
      </c>
      <c r="Z188" s="7">
        <v>1166289.44</v>
      </c>
      <c r="AA188" s="7">
        <v>674845.02616880683</v>
      </c>
      <c r="AB188" s="7">
        <v>9646219</v>
      </c>
      <c r="AC188" s="7">
        <v>0</v>
      </c>
      <c r="AD188" s="7">
        <v>8457556.0107688047</v>
      </c>
      <c r="AE188" s="7">
        <v>0</v>
      </c>
      <c r="AF188" s="7">
        <v>12187452.999400001</v>
      </c>
      <c r="AG188" s="7">
        <v>32311.456000000002</v>
      </c>
      <c r="AH188" s="7">
        <v>8457556.0107688047</v>
      </c>
      <c r="AI188" s="7">
        <v>3957987</v>
      </c>
      <c r="AJ188" s="7">
        <v>30126</v>
      </c>
      <c r="AK188" s="7">
        <v>5085475</v>
      </c>
      <c r="AL188" s="7">
        <v>0</v>
      </c>
      <c r="AM188" s="7">
        <v>385746</v>
      </c>
      <c r="AN188" s="7">
        <v>0</v>
      </c>
      <c r="AO188" s="7">
        <v>0</v>
      </c>
      <c r="AP188" s="7">
        <v>7543265</v>
      </c>
      <c r="AQ188" s="7">
        <v>485351</v>
      </c>
      <c r="AR188" s="7">
        <v>4740472</v>
      </c>
      <c r="AS188" s="7">
        <v>31682</v>
      </c>
      <c r="AT188" s="7">
        <v>5838676</v>
      </c>
      <c r="AU188" s="7">
        <v>0</v>
      </c>
      <c r="AV188" s="7">
        <v>715660</v>
      </c>
      <c r="AW188" s="7">
        <v>0</v>
      </c>
      <c r="AX188" s="7">
        <v>0</v>
      </c>
      <c r="AY188" s="7">
        <v>8559689</v>
      </c>
      <c r="AZ188" s="7">
        <v>197879</v>
      </c>
      <c r="BA188" s="7">
        <v>1166289.44</v>
      </c>
      <c r="BB188" s="7">
        <v>0</v>
      </c>
      <c r="BC188" s="7">
        <v>188.78</v>
      </c>
      <c r="BD188" s="7">
        <v>11911.38</v>
      </c>
      <c r="BE188" s="7">
        <v>0.2</v>
      </c>
      <c r="BF188" s="7">
        <v>0</v>
      </c>
      <c r="BG188" s="7">
        <v>442246.02616880683</v>
      </c>
      <c r="BH188" s="7">
        <v>4932</v>
      </c>
      <c r="BI188" s="7">
        <v>232599</v>
      </c>
      <c r="BJ188" s="7">
        <v>3201242.9475000007</v>
      </c>
      <c r="BK188" s="7">
        <v>1547076.2866666671</v>
      </c>
      <c r="BL188" s="7">
        <v>630019.82333333336</v>
      </c>
      <c r="BM188" s="7">
        <v>5356626.9966666671</v>
      </c>
      <c r="BN188" s="130">
        <v>0.75800000000000001</v>
      </c>
      <c r="BO188" s="131">
        <v>1.916826E-4</v>
      </c>
      <c r="BP188" s="161">
        <v>4857.5155124754028</v>
      </c>
      <c r="BQ188" s="162">
        <v>9646219</v>
      </c>
      <c r="BR188" s="161">
        <v>279138</v>
      </c>
      <c r="BS188" s="163">
        <v>0</v>
      </c>
      <c r="BT188" s="163">
        <v>1185875.533831194</v>
      </c>
      <c r="BU188" s="161">
        <v>12187453</v>
      </c>
      <c r="BV188" s="161">
        <v>32311.46</v>
      </c>
      <c r="BW188" s="165">
        <v>9643431.5438311938</v>
      </c>
      <c r="BX188" s="161">
        <v>279138</v>
      </c>
    </row>
    <row r="189" spans="1:76" ht="14.45" x14ac:dyDescent="0.3">
      <c r="A189" s="164" t="s">
        <v>31</v>
      </c>
      <c r="B189" s="6" t="s">
        <v>39</v>
      </c>
      <c r="C189" s="6" t="s">
        <v>37</v>
      </c>
      <c r="D189" s="6" t="s">
        <v>33</v>
      </c>
      <c r="E189" s="6" t="s">
        <v>36</v>
      </c>
      <c r="F189" s="24" t="str">
        <f>+Tabela1[[#This Row],[WK]]&amp;Tabela1[[#This Row],[PK]]&amp;Tabela1[[#This Row],[GK]]</f>
        <v>040301</v>
      </c>
      <c r="G189" s="6" t="s">
        <v>229</v>
      </c>
      <c r="H189" s="7">
        <v>1216030892.2582011</v>
      </c>
      <c r="I189" s="8">
        <v>1.371</v>
      </c>
      <c r="J189" s="7">
        <v>1667178353.29</v>
      </c>
      <c r="K189" s="8">
        <v>7.0000000000000007E-2</v>
      </c>
      <c r="L189" s="7">
        <v>116702484.73030001</v>
      </c>
      <c r="M189" s="7">
        <v>51449223.730300009</v>
      </c>
      <c r="N189" s="9">
        <v>0.78845444567590284</v>
      </c>
      <c r="O189" s="7">
        <v>261391829</v>
      </c>
      <c r="P189" s="8">
        <v>1.2949999999999999</v>
      </c>
      <c r="Q189" s="7">
        <v>338502419</v>
      </c>
      <c r="R189" s="8">
        <v>1.6E-2</v>
      </c>
      <c r="S189" s="7">
        <v>5416038.7039999999</v>
      </c>
      <c r="T189" s="7">
        <v>856814.70399999991</v>
      </c>
      <c r="U189" s="9">
        <v>0.18792994246389297</v>
      </c>
      <c r="V189" s="7">
        <v>52306038.434300005</v>
      </c>
      <c r="W189" s="9">
        <v>0.74923616362173617</v>
      </c>
      <c r="X189" s="7">
        <v>71044121.795751959</v>
      </c>
      <c r="Y189" s="7">
        <v>0</v>
      </c>
      <c r="Z189" s="7">
        <v>406583.44500000001</v>
      </c>
      <c r="AA189" s="7">
        <v>4828474.3507519634</v>
      </c>
      <c r="AB189" s="7">
        <v>57394072</v>
      </c>
      <c r="AC189" s="7">
        <v>8414992</v>
      </c>
      <c r="AD189" s="7">
        <v>18738083.361451957</v>
      </c>
      <c r="AE189" s="7">
        <v>-8479366.7869977392</v>
      </c>
      <c r="AF189" s="7">
        <v>116702484.73030001</v>
      </c>
      <c r="AG189" s="7">
        <v>5416038.7039999999</v>
      </c>
      <c r="AH189" s="7">
        <v>10258716.574454218</v>
      </c>
      <c r="AI189" s="7">
        <v>54482237</v>
      </c>
      <c r="AJ189" s="7">
        <v>4424933</v>
      </c>
      <c r="AK189" s="7">
        <v>0</v>
      </c>
      <c r="AL189" s="7">
        <v>74802</v>
      </c>
      <c r="AM189" s="7">
        <v>1712188</v>
      </c>
      <c r="AN189" s="7">
        <v>0</v>
      </c>
      <c r="AO189" s="7">
        <v>0</v>
      </c>
      <c r="AP189" s="7">
        <v>51165984</v>
      </c>
      <c r="AQ189" s="7">
        <v>3003604</v>
      </c>
      <c r="AR189" s="7">
        <v>65253261</v>
      </c>
      <c r="AS189" s="7">
        <v>4559224</v>
      </c>
      <c r="AT189" s="7">
        <v>0</v>
      </c>
      <c r="AU189" s="7">
        <v>91794</v>
      </c>
      <c r="AV189" s="7">
        <v>1674265</v>
      </c>
      <c r="AW189" s="7">
        <v>0</v>
      </c>
      <c r="AX189" s="7">
        <v>0</v>
      </c>
      <c r="AY189" s="7">
        <v>56181159</v>
      </c>
      <c r="AZ189" s="7">
        <v>1239177</v>
      </c>
      <c r="BA189" s="7">
        <v>406583.44500000001</v>
      </c>
      <c r="BB189" s="7">
        <v>0</v>
      </c>
      <c r="BC189" s="7">
        <v>0</v>
      </c>
      <c r="BD189" s="7">
        <v>3798.3</v>
      </c>
      <c r="BE189" s="7">
        <v>1147.1300000000001</v>
      </c>
      <c r="BF189" s="7">
        <v>0</v>
      </c>
      <c r="BG189" s="7">
        <v>2345015.3507519634</v>
      </c>
      <c r="BH189" s="7">
        <v>26152</v>
      </c>
      <c r="BI189" s="7">
        <v>2483459</v>
      </c>
      <c r="BJ189" s="7">
        <v>34180024.169166669</v>
      </c>
      <c r="BK189" s="7">
        <v>29203970.32</v>
      </c>
      <c r="BL189" s="7">
        <v>4256452.3866666667</v>
      </c>
      <c r="BM189" s="7">
        <v>11391310.623333335</v>
      </c>
      <c r="BN189" s="130">
        <v>1.4810000000000001</v>
      </c>
      <c r="BO189" s="131">
        <v>9.6372329999999998E-4</v>
      </c>
      <c r="BP189" s="161">
        <v>24421.646991557591</v>
      </c>
      <c r="BQ189" s="162">
        <v>57394072</v>
      </c>
      <c r="BR189" s="161">
        <v>2067694</v>
      </c>
      <c r="BS189" s="163">
        <v>0</v>
      </c>
      <c r="BT189" s="163">
        <v>2689333.9912457764</v>
      </c>
      <c r="BU189" s="161">
        <v>116702484.73</v>
      </c>
      <c r="BV189" s="161">
        <v>5416038.7000000002</v>
      </c>
      <c r="BW189" s="165">
        <v>12948050.561245777</v>
      </c>
      <c r="BX189" s="161">
        <v>2067694</v>
      </c>
    </row>
    <row r="190" spans="1:76" ht="14.45" x14ac:dyDescent="0.3">
      <c r="A190" s="164" t="s">
        <v>31</v>
      </c>
      <c r="B190" s="6" t="s">
        <v>39</v>
      </c>
      <c r="C190" s="6" t="s">
        <v>37</v>
      </c>
      <c r="D190" s="6" t="s">
        <v>32</v>
      </c>
      <c r="E190" s="6" t="s">
        <v>36</v>
      </c>
      <c r="F190" s="24" t="str">
        <f>+Tabela1[[#This Row],[WK]]&amp;Tabela1[[#This Row],[PK]]&amp;Tabela1[[#This Row],[GK]]</f>
        <v>040302</v>
      </c>
      <c r="G190" s="6" t="s">
        <v>230</v>
      </c>
      <c r="H190" s="7">
        <v>268729454.02179986</v>
      </c>
      <c r="I190" s="8">
        <v>1.371</v>
      </c>
      <c r="J190" s="7">
        <v>368428081.46000004</v>
      </c>
      <c r="K190" s="8">
        <v>7.0000000000000007E-2</v>
      </c>
      <c r="L190" s="7">
        <v>25789965.702200007</v>
      </c>
      <c r="M190" s="7">
        <v>15040840.702200007</v>
      </c>
      <c r="N190" s="9">
        <v>1.3992618657053488</v>
      </c>
      <c r="O190" s="7">
        <v>50338456</v>
      </c>
      <c r="P190" s="8">
        <v>1.2949999999999999</v>
      </c>
      <c r="Q190" s="7">
        <v>65188301</v>
      </c>
      <c r="R190" s="8">
        <v>1.6E-2</v>
      </c>
      <c r="S190" s="7">
        <v>1043012.816</v>
      </c>
      <c r="T190" s="7">
        <v>435240.81599999999</v>
      </c>
      <c r="U190" s="9">
        <v>0.7161251521952311</v>
      </c>
      <c r="V190" s="7">
        <v>15476081.518200006</v>
      </c>
      <c r="W190" s="9">
        <v>1.3627033438975458</v>
      </c>
      <c r="X190" s="7">
        <v>22053618.414863959</v>
      </c>
      <c r="Y190" s="7">
        <v>2327251</v>
      </c>
      <c r="Z190" s="7">
        <v>839216.65499999991</v>
      </c>
      <c r="AA190" s="7">
        <v>1137356.7598639575</v>
      </c>
      <c r="AB190" s="7">
        <v>15457615</v>
      </c>
      <c r="AC190" s="7">
        <v>2292179</v>
      </c>
      <c r="AD190" s="7">
        <v>6577536.8966639526</v>
      </c>
      <c r="AE190" s="7">
        <v>0</v>
      </c>
      <c r="AF190" s="7">
        <v>25789965.702200007</v>
      </c>
      <c r="AG190" s="7">
        <v>1043012.816</v>
      </c>
      <c r="AH190" s="7">
        <v>6577536.8966639526</v>
      </c>
      <c r="AI190" s="7">
        <v>8974822</v>
      </c>
      <c r="AJ190" s="7">
        <v>382104</v>
      </c>
      <c r="AK190" s="7">
        <v>5807317</v>
      </c>
      <c r="AL190" s="7">
        <v>0</v>
      </c>
      <c r="AM190" s="7">
        <v>526628</v>
      </c>
      <c r="AN190" s="7">
        <v>0</v>
      </c>
      <c r="AO190" s="7">
        <v>0</v>
      </c>
      <c r="AP190" s="7">
        <v>13551375</v>
      </c>
      <c r="AQ190" s="7">
        <v>915005</v>
      </c>
      <c r="AR190" s="7">
        <v>10749125</v>
      </c>
      <c r="AS190" s="7">
        <v>607772</v>
      </c>
      <c r="AT190" s="7">
        <v>6496101</v>
      </c>
      <c r="AU190" s="7">
        <v>0</v>
      </c>
      <c r="AV190" s="7">
        <v>351662</v>
      </c>
      <c r="AW190" s="7">
        <v>0</v>
      </c>
      <c r="AX190" s="7">
        <v>0</v>
      </c>
      <c r="AY190" s="7">
        <v>14001418</v>
      </c>
      <c r="AZ190" s="7">
        <v>395758</v>
      </c>
      <c r="BA190" s="7">
        <v>839216.65499999991</v>
      </c>
      <c r="BB190" s="7">
        <v>0</v>
      </c>
      <c r="BC190" s="7">
        <v>75.72</v>
      </c>
      <c r="BD190" s="7">
        <v>8756.82</v>
      </c>
      <c r="BE190" s="7">
        <v>29.23</v>
      </c>
      <c r="BF190" s="7">
        <v>0</v>
      </c>
      <c r="BG190" s="7">
        <v>772764.75986395753</v>
      </c>
      <c r="BH190" s="7">
        <v>8618</v>
      </c>
      <c r="BI190" s="7">
        <v>364592</v>
      </c>
      <c r="BJ190" s="7">
        <v>5017809.3408333343</v>
      </c>
      <c r="BK190" s="7">
        <v>2764017.1500000013</v>
      </c>
      <c r="BL190" s="7">
        <v>1959398.1566666665</v>
      </c>
      <c r="BM190" s="7">
        <v>5096372.4499999993</v>
      </c>
      <c r="BN190" s="130">
        <v>0.92200000000000004</v>
      </c>
      <c r="BO190" s="131">
        <v>3.271436E-4</v>
      </c>
      <c r="BP190" s="161">
        <v>8290.2932103751155</v>
      </c>
      <c r="BQ190" s="162">
        <v>15457615</v>
      </c>
      <c r="BR190" s="161">
        <v>477882</v>
      </c>
      <c r="BS190" s="163">
        <v>0</v>
      </c>
      <c r="BT190" s="163">
        <v>2169202.585136041</v>
      </c>
      <c r="BU190" s="161">
        <v>25789965.699999999</v>
      </c>
      <c r="BV190" s="161">
        <v>1043012.82</v>
      </c>
      <c r="BW190" s="165">
        <v>8746739.4851360414</v>
      </c>
      <c r="BX190" s="161">
        <v>477882</v>
      </c>
    </row>
    <row r="191" spans="1:76" ht="14.45" x14ac:dyDescent="0.3">
      <c r="A191" s="164" t="s">
        <v>31</v>
      </c>
      <c r="B191" s="6" t="s">
        <v>39</v>
      </c>
      <c r="C191" s="6" t="s">
        <v>37</v>
      </c>
      <c r="D191" s="6" t="s">
        <v>37</v>
      </c>
      <c r="E191" s="6" t="s">
        <v>36</v>
      </c>
      <c r="F191" s="24" t="str">
        <f>+Tabela1[[#This Row],[WK]]&amp;Tabela1[[#This Row],[PK]]&amp;Tabela1[[#This Row],[GK]]</f>
        <v>040303</v>
      </c>
      <c r="G191" s="6" t="s">
        <v>231</v>
      </c>
      <c r="H191" s="7">
        <v>426415154.01659971</v>
      </c>
      <c r="I191" s="8">
        <v>1.371</v>
      </c>
      <c r="J191" s="7">
        <v>584615176.14999998</v>
      </c>
      <c r="K191" s="8">
        <v>7.0000000000000007E-2</v>
      </c>
      <c r="L191" s="7">
        <v>40923062.330499999</v>
      </c>
      <c r="M191" s="7">
        <v>23034081.330499999</v>
      </c>
      <c r="N191" s="9">
        <v>1.2876128232513635</v>
      </c>
      <c r="O191" s="7">
        <v>16749335</v>
      </c>
      <c r="P191" s="8">
        <v>1.2949999999999999</v>
      </c>
      <c r="Q191" s="7">
        <v>21690389</v>
      </c>
      <c r="R191" s="8">
        <v>1.6E-2</v>
      </c>
      <c r="S191" s="7">
        <v>347046.22399999999</v>
      </c>
      <c r="T191" s="7">
        <v>110888.22399999999</v>
      </c>
      <c r="U191" s="9">
        <v>0.46955099551994844</v>
      </c>
      <c r="V191" s="7">
        <v>23144969.554499999</v>
      </c>
      <c r="W191" s="9">
        <v>1.2769540445731202</v>
      </c>
      <c r="X191" s="7">
        <v>35958789.813482068</v>
      </c>
      <c r="Y191" s="7">
        <v>2524788</v>
      </c>
      <c r="Z191" s="7">
        <v>187959.35499999998</v>
      </c>
      <c r="AA191" s="7">
        <v>1600755.4584820704</v>
      </c>
      <c r="AB191" s="7">
        <v>28917054</v>
      </c>
      <c r="AC191" s="7">
        <v>2728233</v>
      </c>
      <c r="AD191" s="7">
        <v>12813820.25898207</v>
      </c>
      <c r="AE191" s="7">
        <v>0</v>
      </c>
      <c r="AF191" s="7">
        <v>40923062.330499999</v>
      </c>
      <c r="AG191" s="7">
        <v>347046.22399999999</v>
      </c>
      <c r="AH191" s="7">
        <v>12813820.25898207</v>
      </c>
      <c r="AI191" s="7">
        <v>14936138</v>
      </c>
      <c r="AJ191" s="7">
        <v>218594</v>
      </c>
      <c r="AK191" s="7">
        <v>5416905</v>
      </c>
      <c r="AL191" s="7">
        <v>0</v>
      </c>
      <c r="AM191" s="7">
        <v>646317</v>
      </c>
      <c r="AN191" s="7">
        <v>0</v>
      </c>
      <c r="AO191" s="7">
        <v>0</v>
      </c>
      <c r="AP191" s="7">
        <v>23755258</v>
      </c>
      <c r="AQ191" s="7">
        <v>1440138</v>
      </c>
      <c r="AR191" s="7">
        <v>17888981</v>
      </c>
      <c r="AS191" s="7">
        <v>236158</v>
      </c>
      <c r="AT191" s="7">
        <v>6922842</v>
      </c>
      <c r="AU191" s="7">
        <v>0</v>
      </c>
      <c r="AV191" s="7">
        <v>674366</v>
      </c>
      <c r="AW191" s="7">
        <v>0</v>
      </c>
      <c r="AX191" s="7">
        <v>0</v>
      </c>
      <c r="AY191" s="7">
        <v>26528476</v>
      </c>
      <c r="AZ191" s="7">
        <v>613101</v>
      </c>
      <c r="BA191" s="7">
        <v>187959.35499999998</v>
      </c>
      <c r="BB191" s="7">
        <v>0</v>
      </c>
      <c r="BC191" s="7">
        <v>7.09</v>
      </c>
      <c r="BD191" s="7">
        <v>1996.97</v>
      </c>
      <c r="BE191" s="7">
        <v>0.93</v>
      </c>
      <c r="BF191" s="7">
        <v>0</v>
      </c>
      <c r="BG191" s="7">
        <v>1143634.4584820704</v>
      </c>
      <c r="BH191" s="7">
        <v>12754</v>
      </c>
      <c r="BI191" s="7">
        <v>457121</v>
      </c>
      <c r="BJ191" s="7">
        <v>6291424.0299999993</v>
      </c>
      <c r="BK191" s="7">
        <v>3559746.8733333321</v>
      </c>
      <c r="BL191" s="7">
        <v>2080617.8666666665</v>
      </c>
      <c r="BM191" s="7">
        <v>6765472.8933333335</v>
      </c>
      <c r="BN191" s="130">
        <v>0.94299999999999995</v>
      </c>
      <c r="BO191" s="131">
        <v>4.8719189999999997E-4</v>
      </c>
      <c r="BP191" s="161">
        <v>12346.393702151692</v>
      </c>
      <c r="BQ191" s="162">
        <v>28917054</v>
      </c>
      <c r="BR191" s="161">
        <v>684520</v>
      </c>
      <c r="BS191" s="163">
        <v>0</v>
      </c>
      <c r="BT191" s="163">
        <v>2464515.1865179315</v>
      </c>
      <c r="BU191" s="161">
        <v>40923062.329999998</v>
      </c>
      <c r="BV191" s="161">
        <v>347046.22</v>
      </c>
      <c r="BW191" s="165">
        <v>15278335.446517931</v>
      </c>
      <c r="BX191" s="161">
        <v>684520</v>
      </c>
    </row>
    <row r="192" spans="1:76" ht="14.45" x14ac:dyDescent="0.3">
      <c r="A192" s="164" t="s">
        <v>31</v>
      </c>
      <c r="B192" s="6" t="s">
        <v>39</v>
      </c>
      <c r="C192" s="6" t="s">
        <v>37</v>
      </c>
      <c r="D192" s="6" t="s">
        <v>39</v>
      </c>
      <c r="E192" s="6" t="s">
        <v>40</v>
      </c>
      <c r="F192" s="24" t="str">
        <f>+Tabela1[[#This Row],[WK]]&amp;Tabela1[[#This Row],[PK]]&amp;Tabela1[[#This Row],[GK]]</f>
        <v>040304</v>
      </c>
      <c r="G192" s="6" t="s">
        <v>232</v>
      </c>
      <c r="H192" s="7">
        <v>708523748.77060461</v>
      </c>
      <c r="I192" s="8">
        <v>1.371</v>
      </c>
      <c r="J192" s="7">
        <v>971386059.56000006</v>
      </c>
      <c r="K192" s="8">
        <v>7.0000000000000007E-2</v>
      </c>
      <c r="L192" s="7">
        <v>67997024.169200018</v>
      </c>
      <c r="M192" s="7">
        <v>41351589.169200018</v>
      </c>
      <c r="N192" s="9">
        <v>1.5519202133198433</v>
      </c>
      <c r="O192" s="7">
        <v>53062047</v>
      </c>
      <c r="P192" s="8">
        <v>1.2949999999999999</v>
      </c>
      <c r="Q192" s="7">
        <v>68715351</v>
      </c>
      <c r="R192" s="8">
        <v>1.6E-2</v>
      </c>
      <c r="S192" s="7">
        <v>1099445.6159999999</v>
      </c>
      <c r="T192" s="7">
        <v>349396.61599999992</v>
      </c>
      <c r="U192" s="9">
        <v>0.46583172032760517</v>
      </c>
      <c r="V192" s="7">
        <v>41700985.785200015</v>
      </c>
      <c r="W192" s="9">
        <v>1.5221846704807265</v>
      </c>
      <c r="X192" s="7">
        <v>58119336.563229434</v>
      </c>
      <c r="Y192" s="7">
        <v>8460445</v>
      </c>
      <c r="Z192" s="7">
        <v>1551365.24</v>
      </c>
      <c r="AA192" s="7">
        <v>4160910.323229433</v>
      </c>
      <c r="AB192" s="7">
        <v>38181208</v>
      </c>
      <c r="AC192" s="7">
        <v>5765408</v>
      </c>
      <c r="AD192" s="7">
        <v>16418350.778029416</v>
      </c>
      <c r="AE192" s="7">
        <v>0</v>
      </c>
      <c r="AF192" s="7">
        <v>67997024.169200018</v>
      </c>
      <c r="AG192" s="7">
        <v>1099445.6159999999</v>
      </c>
      <c r="AH192" s="7">
        <v>16418350.778029416</v>
      </c>
      <c r="AI192" s="7">
        <v>22247208</v>
      </c>
      <c r="AJ192" s="7">
        <v>852732</v>
      </c>
      <c r="AK192" s="7">
        <v>16297926</v>
      </c>
      <c r="AL192" s="7">
        <v>814579</v>
      </c>
      <c r="AM192" s="7">
        <v>1462965</v>
      </c>
      <c r="AN192" s="7">
        <v>0</v>
      </c>
      <c r="AO192" s="7">
        <v>0</v>
      </c>
      <c r="AP192" s="7">
        <v>31026976</v>
      </c>
      <c r="AQ192" s="7">
        <v>2327295</v>
      </c>
      <c r="AR192" s="7">
        <v>26645435</v>
      </c>
      <c r="AS192" s="7">
        <v>750049</v>
      </c>
      <c r="AT192" s="7">
        <v>18332566</v>
      </c>
      <c r="AU192" s="7">
        <v>1020510</v>
      </c>
      <c r="AV192" s="7">
        <v>1508935</v>
      </c>
      <c r="AW192" s="7">
        <v>0</v>
      </c>
      <c r="AX192" s="7">
        <v>0</v>
      </c>
      <c r="AY192" s="7">
        <v>34157317</v>
      </c>
      <c r="AZ192" s="7">
        <v>958578</v>
      </c>
      <c r="BA192" s="7">
        <v>1551365.24</v>
      </c>
      <c r="BB192" s="7">
        <v>0</v>
      </c>
      <c r="BC192" s="7">
        <v>172.7</v>
      </c>
      <c r="BD192" s="7">
        <v>16105.68</v>
      </c>
      <c r="BE192" s="7">
        <v>0</v>
      </c>
      <c r="BF192" s="7">
        <v>0</v>
      </c>
      <c r="BG192" s="7">
        <v>2088742.3232294333</v>
      </c>
      <c r="BH192" s="7">
        <v>23294</v>
      </c>
      <c r="BI192" s="7">
        <v>2072168</v>
      </c>
      <c r="BJ192" s="7">
        <v>28519329.783333335</v>
      </c>
      <c r="BK192" s="7">
        <v>24243739.043333333</v>
      </c>
      <c r="BL192" s="7">
        <v>3132411.1066666669</v>
      </c>
      <c r="BM192" s="7">
        <v>10837540.746666666</v>
      </c>
      <c r="BN192" s="130">
        <v>0.89800000000000002</v>
      </c>
      <c r="BO192" s="131">
        <v>9.1218989999999997E-4</v>
      </c>
      <c r="BP192" s="161">
        <v>23115.970834239281</v>
      </c>
      <c r="BQ192" s="162">
        <v>38181208</v>
      </c>
      <c r="BR192" s="161">
        <v>1294749</v>
      </c>
      <c r="BS192" s="163">
        <v>0</v>
      </c>
      <c r="BT192" s="163">
        <v>2653318.4367705733</v>
      </c>
      <c r="BU192" s="161">
        <v>67997024.170000002</v>
      </c>
      <c r="BV192" s="161">
        <v>1099445.6200000001</v>
      </c>
      <c r="BW192" s="165">
        <v>19071669.216770574</v>
      </c>
      <c r="BX192" s="161">
        <v>1294749</v>
      </c>
    </row>
    <row r="193" spans="1:76" ht="14.45" x14ac:dyDescent="0.3">
      <c r="A193" s="164" t="s">
        <v>31</v>
      </c>
      <c r="B193" s="6" t="s">
        <v>39</v>
      </c>
      <c r="C193" s="6" t="s">
        <v>37</v>
      </c>
      <c r="D193" s="6" t="s">
        <v>42</v>
      </c>
      <c r="E193" s="6" t="s">
        <v>36</v>
      </c>
      <c r="F193" s="24" t="str">
        <f>+Tabela1[[#This Row],[WK]]&amp;Tabela1[[#This Row],[PK]]&amp;Tabela1[[#This Row],[GK]]</f>
        <v>040305</v>
      </c>
      <c r="G193" s="6" t="s">
        <v>233</v>
      </c>
      <c r="H193" s="7">
        <v>399593810.62139952</v>
      </c>
      <c r="I193" s="8">
        <v>1.371</v>
      </c>
      <c r="J193" s="7">
        <v>547843114.36000001</v>
      </c>
      <c r="K193" s="8">
        <v>7.0000000000000007E-2</v>
      </c>
      <c r="L193" s="7">
        <v>38349018.005200006</v>
      </c>
      <c r="M193" s="7">
        <v>19342514.005200006</v>
      </c>
      <c r="N193" s="9">
        <v>1.0176786854226325</v>
      </c>
      <c r="O193" s="7">
        <v>45490199</v>
      </c>
      <c r="P193" s="8">
        <v>1.2949999999999999</v>
      </c>
      <c r="Q193" s="7">
        <v>58909808</v>
      </c>
      <c r="R193" s="8">
        <v>1.6E-2</v>
      </c>
      <c r="S193" s="7">
        <v>942556.92800000007</v>
      </c>
      <c r="T193" s="7">
        <v>-791929.07199999993</v>
      </c>
      <c r="U193" s="9">
        <v>-0.45657853219916444</v>
      </c>
      <c r="V193" s="7">
        <v>18550584.933200009</v>
      </c>
      <c r="W193" s="9">
        <v>0.89439245345569374</v>
      </c>
      <c r="X193" s="7">
        <v>25345556.421340659</v>
      </c>
      <c r="Y193" s="7">
        <v>0</v>
      </c>
      <c r="Z193" s="7">
        <v>915578.49</v>
      </c>
      <c r="AA193" s="7">
        <v>1619438.9313406609</v>
      </c>
      <c r="AB193" s="7">
        <v>21850262</v>
      </c>
      <c r="AC193" s="7">
        <v>960277</v>
      </c>
      <c r="AD193" s="7">
        <v>6794971.4881406529</v>
      </c>
      <c r="AE193" s="7">
        <v>-1771557.0963726959</v>
      </c>
      <c r="AF193" s="7">
        <v>38349018.005200006</v>
      </c>
      <c r="AG193" s="7">
        <v>942556.92800000007</v>
      </c>
      <c r="AH193" s="7">
        <v>5023414.3917679572</v>
      </c>
      <c r="AI193" s="7">
        <v>15869197</v>
      </c>
      <c r="AJ193" s="7">
        <v>2082745</v>
      </c>
      <c r="AK193" s="7">
        <v>2028173</v>
      </c>
      <c r="AL193" s="7">
        <v>0</v>
      </c>
      <c r="AM193" s="7">
        <v>384686</v>
      </c>
      <c r="AN193" s="7">
        <v>0</v>
      </c>
      <c r="AO193" s="7">
        <v>0</v>
      </c>
      <c r="AP193" s="7">
        <v>16825516</v>
      </c>
      <c r="AQ193" s="7">
        <v>1269072</v>
      </c>
      <c r="AR193" s="7">
        <v>19006504</v>
      </c>
      <c r="AS193" s="7">
        <v>1734486</v>
      </c>
      <c r="AT193" s="7">
        <v>2299807</v>
      </c>
      <c r="AU193" s="7">
        <v>0</v>
      </c>
      <c r="AV193" s="7">
        <v>595405</v>
      </c>
      <c r="AW193" s="7">
        <v>0</v>
      </c>
      <c r="AX193" s="7">
        <v>0</v>
      </c>
      <c r="AY193" s="7">
        <v>18991800</v>
      </c>
      <c r="AZ193" s="7">
        <v>527137</v>
      </c>
      <c r="BA193" s="7">
        <v>915578.49</v>
      </c>
      <c r="BB193" s="7">
        <v>0</v>
      </c>
      <c r="BC193" s="7">
        <v>74.88</v>
      </c>
      <c r="BD193" s="7">
        <v>9595.33</v>
      </c>
      <c r="BE193" s="7">
        <v>0</v>
      </c>
      <c r="BF193" s="7">
        <v>0</v>
      </c>
      <c r="BG193" s="7">
        <v>930222.9313406609</v>
      </c>
      <c r="BH193" s="7">
        <v>10374</v>
      </c>
      <c r="BI193" s="7">
        <v>689216</v>
      </c>
      <c r="BJ193" s="7">
        <v>9485719.4383333325</v>
      </c>
      <c r="BK193" s="7">
        <v>8728961.5399999991</v>
      </c>
      <c r="BL193" s="7">
        <v>399390.04333333328</v>
      </c>
      <c r="BM193" s="7">
        <v>2228251.5066666659</v>
      </c>
      <c r="BN193" s="130">
        <v>1.321</v>
      </c>
      <c r="BO193" s="131">
        <v>3.9834149999999998E-4</v>
      </c>
      <c r="BP193" s="161">
        <v>10094.227395543632</v>
      </c>
      <c r="BQ193" s="162">
        <v>21850262</v>
      </c>
      <c r="BR193" s="161">
        <v>721088</v>
      </c>
      <c r="BS193" s="163">
        <v>0</v>
      </c>
      <c r="BT193" s="163">
        <v>2561237.6750320345</v>
      </c>
      <c r="BU193" s="161">
        <v>38349018.009999998</v>
      </c>
      <c r="BV193" s="161">
        <v>942556.93</v>
      </c>
      <c r="BW193" s="165">
        <v>7584652.0650320342</v>
      </c>
      <c r="BX193" s="161">
        <v>721088</v>
      </c>
    </row>
    <row r="194" spans="1:76" ht="14.45" x14ac:dyDescent="0.3">
      <c r="A194" s="164" t="s">
        <v>31</v>
      </c>
      <c r="B194" s="6" t="s">
        <v>39</v>
      </c>
      <c r="C194" s="6" t="s">
        <v>37</v>
      </c>
      <c r="D194" s="6" t="s">
        <v>44</v>
      </c>
      <c r="E194" s="6" t="s">
        <v>36</v>
      </c>
      <c r="F194" s="24" t="str">
        <f>+Tabela1[[#This Row],[WK]]&amp;Tabela1[[#This Row],[PK]]&amp;Tabela1[[#This Row],[GK]]</f>
        <v>040306</v>
      </c>
      <c r="G194" s="6" t="s">
        <v>234</v>
      </c>
      <c r="H194" s="7">
        <v>1050209938.1272011</v>
      </c>
      <c r="I194" s="8">
        <v>1.371</v>
      </c>
      <c r="J194" s="7">
        <v>1439837825.1800001</v>
      </c>
      <c r="K194" s="8">
        <v>7.0000000000000007E-2</v>
      </c>
      <c r="L194" s="7">
        <v>100788647.76260002</v>
      </c>
      <c r="M194" s="7">
        <v>28276849.76260002</v>
      </c>
      <c r="N194" s="9">
        <v>0.38996205503827142</v>
      </c>
      <c r="O194" s="7">
        <v>105508067</v>
      </c>
      <c r="P194" s="8">
        <v>1.2949999999999999</v>
      </c>
      <c r="Q194" s="7">
        <v>136632947</v>
      </c>
      <c r="R194" s="8">
        <v>1.6E-2</v>
      </c>
      <c r="S194" s="7">
        <v>2186127.1520000002</v>
      </c>
      <c r="T194" s="7">
        <v>378007.15200000023</v>
      </c>
      <c r="U194" s="9">
        <v>0.20906087649049854</v>
      </c>
      <c r="V194" s="7">
        <v>28654856.914600015</v>
      </c>
      <c r="W194" s="9">
        <v>0.38556093286593796</v>
      </c>
      <c r="X194" s="7">
        <v>49026839.037024587</v>
      </c>
      <c r="Y194" s="7">
        <v>0</v>
      </c>
      <c r="Z194" s="7">
        <v>337560.70500000002</v>
      </c>
      <c r="AA194" s="7">
        <v>4185265.3320245845</v>
      </c>
      <c r="AB194" s="7">
        <v>37368113</v>
      </c>
      <c r="AC194" s="7">
        <v>7135900</v>
      </c>
      <c r="AD194" s="7">
        <v>20371982.122424565</v>
      </c>
      <c r="AE194" s="7">
        <v>-13038437.978128092</v>
      </c>
      <c r="AF194" s="7">
        <v>100788647.76260002</v>
      </c>
      <c r="AG194" s="7">
        <v>2186127.1520000002</v>
      </c>
      <c r="AH194" s="7">
        <v>7333544.1442964729</v>
      </c>
      <c r="AI194" s="7">
        <v>60542644</v>
      </c>
      <c r="AJ194" s="7">
        <v>1767273</v>
      </c>
      <c r="AK194" s="7">
        <v>0</v>
      </c>
      <c r="AL194" s="7">
        <v>0</v>
      </c>
      <c r="AM194" s="7">
        <v>2002042</v>
      </c>
      <c r="AN194" s="7">
        <v>0</v>
      </c>
      <c r="AO194" s="7">
        <v>-1800706</v>
      </c>
      <c r="AP194" s="7">
        <v>30234134</v>
      </c>
      <c r="AQ194" s="7">
        <v>2585884</v>
      </c>
      <c r="AR194" s="7">
        <v>72511798</v>
      </c>
      <c r="AS194" s="7">
        <v>1808120</v>
      </c>
      <c r="AT194" s="7">
        <v>0</v>
      </c>
      <c r="AU194" s="7">
        <v>11463</v>
      </c>
      <c r="AV194" s="7">
        <v>1193209</v>
      </c>
      <c r="AW194" s="7">
        <v>0</v>
      </c>
      <c r="AX194" s="7">
        <v>-1734453</v>
      </c>
      <c r="AY194" s="7">
        <v>31885235</v>
      </c>
      <c r="AZ194" s="7">
        <v>1112665</v>
      </c>
      <c r="BA194" s="7">
        <v>337560.70500000002</v>
      </c>
      <c r="BB194" s="7">
        <v>0</v>
      </c>
      <c r="BC194" s="7">
        <v>0</v>
      </c>
      <c r="BD194" s="7">
        <v>3627.32</v>
      </c>
      <c r="BE194" s="7">
        <v>4.7300000000000004</v>
      </c>
      <c r="BF194" s="7">
        <v>0</v>
      </c>
      <c r="BG194" s="7">
        <v>1657884.3320245843</v>
      </c>
      <c r="BH194" s="7">
        <v>18489</v>
      </c>
      <c r="BI194" s="7">
        <v>2527381</v>
      </c>
      <c r="BJ194" s="7">
        <v>34784451.923333332</v>
      </c>
      <c r="BK194" s="7">
        <v>32332361.913333334</v>
      </c>
      <c r="BL194" s="7">
        <v>669134.88</v>
      </c>
      <c r="BM194" s="7">
        <v>8470090.2800000012</v>
      </c>
      <c r="BN194" s="130">
        <v>1.522</v>
      </c>
      <c r="BO194" s="131">
        <v>7.1450569999999996E-4</v>
      </c>
      <c r="BP194" s="161">
        <v>18106.376566275459</v>
      </c>
      <c r="BQ194" s="162">
        <v>37368113</v>
      </c>
      <c r="BR194" s="161">
        <v>2428120</v>
      </c>
      <c r="BS194" s="163">
        <v>0</v>
      </c>
      <c r="BT194" s="163">
        <v>2407837.9411035031</v>
      </c>
      <c r="BU194" s="161">
        <v>100788647.76000001</v>
      </c>
      <c r="BV194" s="161">
        <v>2186127.15</v>
      </c>
      <c r="BW194" s="165">
        <v>9741382.0811035037</v>
      </c>
      <c r="BX194" s="161">
        <v>2428120</v>
      </c>
    </row>
    <row r="195" spans="1:76" ht="14.45" x14ac:dyDescent="0.3">
      <c r="A195" s="164" t="s">
        <v>31</v>
      </c>
      <c r="B195" s="6" t="s">
        <v>39</v>
      </c>
      <c r="C195" s="6" t="s">
        <v>37</v>
      </c>
      <c r="D195" s="6" t="s">
        <v>51</v>
      </c>
      <c r="E195" s="6" t="s">
        <v>36</v>
      </c>
      <c r="F195" s="24" t="str">
        <f>+Tabela1[[#This Row],[WK]]&amp;Tabela1[[#This Row],[PK]]&amp;Tabela1[[#This Row],[GK]]</f>
        <v>040307</v>
      </c>
      <c r="G195" s="6" t="s">
        <v>235</v>
      </c>
      <c r="H195" s="7">
        <v>358660632.60339892</v>
      </c>
      <c r="I195" s="8">
        <v>1.371</v>
      </c>
      <c r="J195" s="7">
        <v>491723727.30000007</v>
      </c>
      <c r="K195" s="8">
        <v>7.0000000000000007E-2</v>
      </c>
      <c r="L195" s="7">
        <v>34420660.911000006</v>
      </c>
      <c r="M195" s="7">
        <v>18980789.911000006</v>
      </c>
      <c r="N195" s="9">
        <v>1.2293360424449147</v>
      </c>
      <c r="O195" s="7">
        <v>53837576</v>
      </c>
      <c r="P195" s="8">
        <v>1.2949999999999999</v>
      </c>
      <c r="Q195" s="7">
        <v>69719661</v>
      </c>
      <c r="R195" s="8">
        <v>1.6E-2</v>
      </c>
      <c r="S195" s="7">
        <v>1115514.5760000001</v>
      </c>
      <c r="T195" s="7">
        <v>332552.57600000012</v>
      </c>
      <c r="U195" s="9">
        <v>0.42473654660124005</v>
      </c>
      <c r="V195" s="7">
        <v>19313342.487000003</v>
      </c>
      <c r="W195" s="9">
        <v>1.1905036861934042</v>
      </c>
      <c r="X195" s="7">
        <v>27963882.404266816</v>
      </c>
      <c r="Y195" s="7">
        <v>0</v>
      </c>
      <c r="Z195" s="7">
        <v>150444.54999999999</v>
      </c>
      <c r="AA195" s="7">
        <v>1950148.8542668144</v>
      </c>
      <c r="AB195" s="7">
        <v>22310720</v>
      </c>
      <c r="AC195" s="7">
        <v>3552569</v>
      </c>
      <c r="AD195" s="7">
        <v>8650539.9172668085</v>
      </c>
      <c r="AE195" s="7">
        <v>0</v>
      </c>
      <c r="AF195" s="7">
        <v>34420660.911000006</v>
      </c>
      <c r="AG195" s="7">
        <v>1115514.5760000001</v>
      </c>
      <c r="AH195" s="7">
        <v>8650539.9172668085</v>
      </c>
      <c r="AI195" s="7">
        <v>12891290</v>
      </c>
      <c r="AJ195" s="7">
        <v>546215</v>
      </c>
      <c r="AK195" s="7">
        <v>2666859</v>
      </c>
      <c r="AL195" s="7">
        <v>0</v>
      </c>
      <c r="AM195" s="7">
        <v>1346472</v>
      </c>
      <c r="AN195" s="7">
        <v>0</v>
      </c>
      <c r="AO195" s="7">
        <v>0</v>
      </c>
      <c r="AP195" s="7">
        <v>18424873</v>
      </c>
      <c r="AQ195" s="7">
        <v>950810</v>
      </c>
      <c r="AR195" s="7">
        <v>15439871</v>
      </c>
      <c r="AS195" s="7">
        <v>782962</v>
      </c>
      <c r="AT195" s="7">
        <v>4194567</v>
      </c>
      <c r="AU195" s="7">
        <v>0</v>
      </c>
      <c r="AV195" s="7">
        <v>792616</v>
      </c>
      <c r="AW195" s="7">
        <v>0</v>
      </c>
      <c r="AX195" s="7">
        <v>0</v>
      </c>
      <c r="AY195" s="7">
        <v>21503714</v>
      </c>
      <c r="AZ195" s="7">
        <v>405490</v>
      </c>
      <c r="BA195" s="7">
        <v>150444.54999999999</v>
      </c>
      <c r="BB195" s="7">
        <v>0</v>
      </c>
      <c r="BC195" s="7">
        <v>72.88</v>
      </c>
      <c r="BD195" s="7">
        <v>701.58</v>
      </c>
      <c r="BE195" s="7">
        <v>1346.34</v>
      </c>
      <c r="BF195" s="7">
        <v>0</v>
      </c>
      <c r="BG195" s="7">
        <v>980885.85426681431</v>
      </c>
      <c r="BH195" s="7">
        <v>10939</v>
      </c>
      <c r="BI195" s="7">
        <v>969263</v>
      </c>
      <c r="BJ195" s="7">
        <v>13340041.863333331</v>
      </c>
      <c r="BK195" s="7">
        <v>9650236.8266666643</v>
      </c>
      <c r="BL195" s="7">
        <v>4212858.95</v>
      </c>
      <c r="BM195" s="7">
        <v>6333502.246666668</v>
      </c>
      <c r="BN195" s="130">
        <v>1.141</v>
      </c>
      <c r="BO195" s="131">
        <v>3.766749E-4</v>
      </c>
      <c r="BP195" s="161">
        <v>9545.9434612827627</v>
      </c>
      <c r="BQ195" s="162">
        <v>22310720</v>
      </c>
      <c r="BR195" s="161">
        <v>630003</v>
      </c>
      <c r="BS195" s="163">
        <v>0</v>
      </c>
      <c r="BT195" s="163">
        <v>2562507.5957331881</v>
      </c>
      <c r="BU195" s="161">
        <v>34420660.909999996</v>
      </c>
      <c r="BV195" s="161">
        <v>1115514.58</v>
      </c>
      <c r="BW195" s="165">
        <v>11213047.515733188</v>
      </c>
      <c r="BX195" s="161">
        <v>630003</v>
      </c>
    </row>
    <row r="196" spans="1:76" ht="14.45" x14ac:dyDescent="0.3">
      <c r="A196" s="164" t="s">
        <v>31</v>
      </c>
      <c r="B196" s="6" t="s">
        <v>39</v>
      </c>
      <c r="C196" s="6" t="s">
        <v>37</v>
      </c>
      <c r="D196" s="6" t="s">
        <v>75</v>
      </c>
      <c r="E196" s="6" t="s">
        <v>40</v>
      </c>
      <c r="F196" s="24" t="str">
        <f>+Tabela1[[#This Row],[WK]]&amp;Tabela1[[#This Row],[PK]]&amp;Tabela1[[#This Row],[GK]]</f>
        <v>040308</v>
      </c>
      <c r="G196" s="6" t="s">
        <v>236</v>
      </c>
      <c r="H196" s="7">
        <v>651985060.49499786</v>
      </c>
      <c r="I196" s="8">
        <v>1.371</v>
      </c>
      <c r="J196" s="7">
        <v>893871517.94000006</v>
      </c>
      <c r="K196" s="8">
        <v>7.0000000000000007E-2</v>
      </c>
      <c r="L196" s="7">
        <v>62571006.255800009</v>
      </c>
      <c r="M196" s="7">
        <v>32547131.255800009</v>
      </c>
      <c r="N196" s="9">
        <v>1.0840416587066128</v>
      </c>
      <c r="O196" s="7">
        <v>398988951</v>
      </c>
      <c r="P196" s="8">
        <v>1.2949999999999999</v>
      </c>
      <c r="Q196" s="7">
        <v>516690692</v>
      </c>
      <c r="R196" s="8">
        <v>1.6E-2</v>
      </c>
      <c r="S196" s="7">
        <v>8267051.0720000006</v>
      </c>
      <c r="T196" s="7">
        <v>3596692.0720000006</v>
      </c>
      <c r="U196" s="9">
        <v>0.77011040735840663</v>
      </c>
      <c r="V196" s="7">
        <v>36143823.327800006</v>
      </c>
      <c r="W196" s="9">
        <v>1.0417818513531674</v>
      </c>
      <c r="X196" s="7">
        <v>29300114.569138646</v>
      </c>
      <c r="Y196" s="7">
        <v>0</v>
      </c>
      <c r="Z196" s="7">
        <v>1192823.115</v>
      </c>
      <c r="AA196" s="7">
        <v>2299133.4541386468</v>
      </c>
      <c r="AB196" s="7">
        <v>25808158</v>
      </c>
      <c r="AC196" s="7">
        <v>0</v>
      </c>
      <c r="AD196" s="7">
        <v>0</v>
      </c>
      <c r="AE196" s="7">
        <v>-2348046.914329546</v>
      </c>
      <c r="AF196" s="7">
        <v>60222959.341470465</v>
      </c>
      <c r="AG196" s="7">
        <v>8267051.0720000006</v>
      </c>
      <c r="AH196" s="7">
        <v>0</v>
      </c>
      <c r="AI196" s="7">
        <v>25067986</v>
      </c>
      <c r="AJ196" s="7">
        <v>5056104</v>
      </c>
      <c r="AK196" s="7">
        <v>1690393</v>
      </c>
      <c r="AL196" s="7">
        <v>175357</v>
      </c>
      <c r="AM196" s="7">
        <v>1146694</v>
      </c>
      <c r="AN196" s="7">
        <v>0</v>
      </c>
      <c r="AO196" s="7">
        <v>0</v>
      </c>
      <c r="AP196" s="7">
        <v>20854330</v>
      </c>
      <c r="AQ196" s="7">
        <v>1750444</v>
      </c>
      <c r="AR196" s="7">
        <v>30023875</v>
      </c>
      <c r="AS196" s="7">
        <v>4670359</v>
      </c>
      <c r="AT196" s="7">
        <v>1925841</v>
      </c>
      <c r="AU196" s="7">
        <v>227254</v>
      </c>
      <c r="AV196" s="7">
        <v>667618</v>
      </c>
      <c r="AW196" s="7">
        <v>0</v>
      </c>
      <c r="AX196" s="7">
        <v>0</v>
      </c>
      <c r="AY196" s="7">
        <v>22712337</v>
      </c>
      <c r="AZ196" s="7">
        <v>720150</v>
      </c>
      <c r="BA196" s="7">
        <v>1192823.115</v>
      </c>
      <c r="BB196" s="7">
        <v>0</v>
      </c>
      <c r="BC196" s="7">
        <v>27.27</v>
      </c>
      <c r="BD196" s="7">
        <v>12083.37</v>
      </c>
      <c r="BE196" s="7">
        <v>1303.57</v>
      </c>
      <c r="BF196" s="7">
        <v>0</v>
      </c>
      <c r="BG196" s="7">
        <v>1467069.4541386471</v>
      </c>
      <c r="BH196" s="7">
        <v>16361</v>
      </c>
      <c r="BI196" s="7">
        <v>832064</v>
      </c>
      <c r="BJ196" s="7">
        <v>11451749.867500003</v>
      </c>
      <c r="BK196" s="7">
        <v>7796530.5633333363</v>
      </c>
      <c r="BL196" s="7">
        <v>6030210.4533333331</v>
      </c>
      <c r="BM196" s="7">
        <v>2560456.3099999987</v>
      </c>
      <c r="BN196" s="130">
        <v>1.319</v>
      </c>
      <c r="BO196" s="131">
        <v>6.2046900000000001E-4</v>
      </c>
      <c r="BP196" s="161">
        <v>15723.142384871464</v>
      </c>
      <c r="BQ196" s="162">
        <v>25808158</v>
      </c>
      <c r="BR196" s="161">
        <v>944536</v>
      </c>
      <c r="BS196" s="163">
        <v>0</v>
      </c>
      <c r="BT196" s="163">
        <v>0</v>
      </c>
      <c r="BU196" s="161">
        <v>60222959.340000004</v>
      </c>
      <c r="BV196" s="161">
        <v>8267051.0700000003</v>
      </c>
      <c r="BW196" s="165">
        <v>0</v>
      </c>
      <c r="BX196" s="161">
        <v>944536</v>
      </c>
    </row>
    <row r="197" spans="1:76" ht="14.45" x14ac:dyDescent="0.3">
      <c r="A197" s="164" t="s">
        <v>31</v>
      </c>
      <c r="B197" s="6" t="s">
        <v>39</v>
      </c>
      <c r="C197" s="6" t="s">
        <v>39</v>
      </c>
      <c r="D197" s="6" t="s">
        <v>33</v>
      </c>
      <c r="E197" s="6" t="s">
        <v>34</v>
      </c>
      <c r="F197" s="24" t="str">
        <f>+Tabela1[[#This Row],[WK]]&amp;Tabela1[[#This Row],[PK]]&amp;Tabela1[[#This Row],[GK]]</f>
        <v>040401</v>
      </c>
      <c r="G197" s="6" t="s">
        <v>237</v>
      </c>
      <c r="H197" s="7">
        <v>573250325.89319944</v>
      </c>
      <c r="I197" s="8">
        <v>1.371</v>
      </c>
      <c r="J197" s="7">
        <v>785926196.80999994</v>
      </c>
      <c r="K197" s="8">
        <v>7.0000000000000007E-2</v>
      </c>
      <c r="L197" s="7">
        <v>55014833.776700005</v>
      </c>
      <c r="M197" s="7">
        <v>31288466.776700005</v>
      </c>
      <c r="N197" s="9">
        <v>1.3187213523545347</v>
      </c>
      <c r="O197" s="7">
        <v>87627128</v>
      </c>
      <c r="P197" s="8">
        <v>1.2949999999999999</v>
      </c>
      <c r="Q197" s="7">
        <v>113477131</v>
      </c>
      <c r="R197" s="8">
        <v>1.6E-2</v>
      </c>
      <c r="S197" s="7">
        <v>1815634.0960000001</v>
      </c>
      <c r="T197" s="7">
        <v>8934.096000000136</v>
      </c>
      <c r="U197" s="9">
        <v>4.9449803509161103E-3</v>
      </c>
      <c r="V197" s="7">
        <v>31297400.872700006</v>
      </c>
      <c r="W197" s="9">
        <v>1.2257595561355792</v>
      </c>
      <c r="X197" s="7">
        <v>38434574.284397513</v>
      </c>
      <c r="Y197" s="7">
        <v>11869038</v>
      </c>
      <c r="Z197" s="7">
        <v>123883.13</v>
      </c>
      <c r="AA197" s="7">
        <v>2454167.1543975123</v>
      </c>
      <c r="AB197" s="7">
        <v>23987486</v>
      </c>
      <c r="AC197" s="7">
        <v>0</v>
      </c>
      <c r="AD197" s="7">
        <v>7137173.4116975078</v>
      </c>
      <c r="AE197" s="7">
        <v>0</v>
      </c>
      <c r="AF197" s="7">
        <v>55014833.776700005</v>
      </c>
      <c r="AG197" s="7">
        <v>1815634.0960000001</v>
      </c>
      <c r="AH197" s="7">
        <v>7137173.4116975078</v>
      </c>
      <c r="AI197" s="7">
        <v>19809976</v>
      </c>
      <c r="AJ197" s="7">
        <v>1348659</v>
      </c>
      <c r="AK197" s="7">
        <v>9968924</v>
      </c>
      <c r="AL197" s="7">
        <v>248501</v>
      </c>
      <c r="AM197" s="7">
        <v>835578</v>
      </c>
      <c r="AN197" s="7">
        <v>0</v>
      </c>
      <c r="AO197" s="7">
        <v>0</v>
      </c>
      <c r="AP197" s="7">
        <v>19466071</v>
      </c>
      <c r="AQ197" s="7">
        <v>1822053</v>
      </c>
      <c r="AR197" s="7">
        <v>23726367</v>
      </c>
      <c r="AS197" s="7">
        <v>1806700</v>
      </c>
      <c r="AT197" s="7">
        <v>10458267</v>
      </c>
      <c r="AU197" s="7">
        <v>315549</v>
      </c>
      <c r="AV197" s="7">
        <v>907824</v>
      </c>
      <c r="AW197" s="7">
        <v>0</v>
      </c>
      <c r="AX197" s="7">
        <v>0</v>
      </c>
      <c r="AY197" s="7">
        <v>20795618</v>
      </c>
      <c r="AZ197" s="7">
        <v>781785</v>
      </c>
      <c r="BA197" s="7">
        <v>123883.13</v>
      </c>
      <c r="BB197" s="7">
        <v>0</v>
      </c>
      <c r="BC197" s="7">
        <v>3.98</v>
      </c>
      <c r="BD197" s="7">
        <v>1318.81</v>
      </c>
      <c r="BE197" s="7">
        <v>0</v>
      </c>
      <c r="BF197" s="7">
        <v>0</v>
      </c>
      <c r="BG197" s="7">
        <v>1618699.1543975123</v>
      </c>
      <c r="BH197" s="7">
        <v>18052</v>
      </c>
      <c r="BI197" s="7">
        <v>835468</v>
      </c>
      <c r="BJ197" s="7">
        <v>11498667.761666663</v>
      </c>
      <c r="BK197" s="7">
        <v>7802097.3666666634</v>
      </c>
      <c r="BL197" s="7">
        <v>2797589.4933333336</v>
      </c>
      <c r="BM197" s="7">
        <v>9191102.5933333337</v>
      </c>
      <c r="BN197" s="130">
        <v>0.82499999999999996</v>
      </c>
      <c r="BO197" s="131">
        <v>7.4218319999999995E-4</v>
      </c>
      <c r="BP197" s="161">
        <v>18807.73977415296</v>
      </c>
      <c r="BQ197" s="162">
        <v>23987486</v>
      </c>
      <c r="BR197" s="161">
        <v>952243</v>
      </c>
      <c r="BS197" s="163">
        <v>0</v>
      </c>
      <c r="BT197" s="163">
        <v>0</v>
      </c>
      <c r="BU197" s="161">
        <v>55014833.780000001</v>
      </c>
      <c r="BV197" s="161">
        <v>1815634.1</v>
      </c>
      <c r="BW197" s="165">
        <v>7137173.4100000001</v>
      </c>
      <c r="BX197" s="161">
        <v>952243</v>
      </c>
    </row>
    <row r="198" spans="1:76" ht="14.45" x14ac:dyDescent="0.3">
      <c r="A198" s="164" t="s">
        <v>31</v>
      </c>
      <c r="B198" s="6" t="s">
        <v>39</v>
      </c>
      <c r="C198" s="6" t="s">
        <v>39</v>
      </c>
      <c r="D198" s="6" t="s">
        <v>32</v>
      </c>
      <c r="E198" s="6" t="s">
        <v>36</v>
      </c>
      <c r="F198" s="24" t="str">
        <f>+Tabela1[[#This Row],[WK]]&amp;Tabela1[[#This Row],[PK]]&amp;Tabela1[[#This Row],[GK]]</f>
        <v>040402</v>
      </c>
      <c r="G198" s="6" t="s">
        <v>237</v>
      </c>
      <c r="H198" s="7">
        <v>160793805.96659985</v>
      </c>
      <c r="I198" s="8">
        <v>1.371</v>
      </c>
      <c r="J198" s="7">
        <v>220448307.97999999</v>
      </c>
      <c r="K198" s="8">
        <v>7.0000000000000007E-2</v>
      </c>
      <c r="L198" s="7">
        <v>15431381.558600001</v>
      </c>
      <c r="M198" s="7">
        <v>9610417.558600001</v>
      </c>
      <c r="N198" s="9">
        <v>1.6510010298294235</v>
      </c>
      <c r="O198" s="7">
        <v>4930771</v>
      </c>
      <c r="P198" s="8">
        <v>1.2949999999999999</v>
      </c>
      <c r="Q198" s="7">
        <v>6385348</v>
      </c>
      <c r="R198" s="8">
        <v>1.6E-2</v>
      </c>
      <c r="S198" s="7">
        <v>102165.568</v>
      </c>
      <c r="T198" s="7">
        <v>-47553.432000000001</v>
      </c>
      <c r="U198" s="9">
        <v>-0.31761788416967784</v>
      </c>
      <c r="V198" s="7">
        <v>9562864.126600001</v>
      </c>
      <c r="W198" s="9">
        <v>1.6016365508937589</v>
      </c>
      <c r="X198" s="7">
        <v>20160468.622990567</v>
      </c>
      <c r="Y198" s="7">
        <v>3229761</v>
      </c>
      <c r="Z198" s="7">
        <v>1032428.65</v>
      </c>
      <c r="AA198" s="7">
        <v>831195.97299056593</v>
      </c>
      <c r="AB198" s="7">
        <v>12292810</v>
      </c>
      <c r="AC198" s="7">
        <v>2774273</v>
      </c>
      <c r="AD198" s="7">
        <v>10597604.496390566</v>
      </c>
      <c r="AE198" s="7">
        <v>0</v>
      </c>
      <c r="AF198" s="7">
        <v>15431381.558600001</v>
      </c>
      <c r="AG198" s="7">
        <v>102165.568</v>
      </c>
      <c r="AH198" s="7">
        <v>10597604.496390566</v>
      </c>
      <c r="AI198" s="7">
        <v>4860127</v>
      </c>
      <c r="AJ198" s="7">
        <v>171261</v>
      </c>
      <c r="AK198" s="7">
        <v>6339543</v>
      </c>
      <c r="AL198" s="7">
        <v>0</v>
      </c>
      <c r="AM198" s="7">
        <v>442400</v>
      </c>
      <c r="AN198" s="7">
        <v>0</v>
      </c>
      <c r="AO198" s="7">
        <v>0</v>
      </c>
      <c r="AP198" s="7">
        <v>10543117</v>
      </c>
      <c r="AQ198" s="7">
        <v>489329</v>
      </c>
      <c r="AR198" s="7">
        <v>5820964</v>
      </c>
      <c r="AS198" s="7">
        <v>149719</v>
      </c>
      <c r="AT198" s="7">
        <v>7237667</v>
      </c>
      <c r="AU198" s="7">
        <v>54700</v>
      </c>
      <c r="AV198" s="7">
        <v>435827</v>
      </c>
      <c r="AW198" s="7">
        <v>0</v>
      </c>
      <c r="AX198" s="7">
        <v>0</v>
      </c>
      <c r="AY198" s="7">
        <v>11644590</v>
      </c>
      <c r="AZ198" s="7">
        <v>202745</v>
      </c>
      <c r="BA198" s="7">
        <v>1032428.65</v>
      </c>
      <c r="BB198" s="7">
        <v>0</v>
      </c>
      <c r="BC198" s="7">
        <v>58.24</v>
      </c>
      <c r="BD198" s="7">
        <v>10903.6</v>
      </c>
      <c r="BE198" s="7">
        <v>7.3</v>
      </c>
      <c r="BF198" s="7">
        <v>0</v>
      </c>
      <c r="BG198" s="7">
        <v>544019.97299056593</v>
      </c>
      <c r="BH198" s="7">
        <v>6067</v>
      </c>
      <c r="BI198" s="7">
        <v>287176</v>
      </c>
      <c r="BJ198" s="7">
        <v>3952433.4008333329</v>
      </c>
      <c r="BK198" s="7">
        <v>2199824.4066666663</v>
      </c>
      <c r="BL198" s="7">
        <v>1355531.9266666668</v>
      </c>
      <c r="BM198" s="7">
        <v>4299372.123333334</v>
      </c>
      <c r="BN198" s="130">
        <v>0.83299999999999996</v>
      </c>
      <c r="BO198" s="131">
        <v>2.1237240000000001E-4</v>
      </c>
      <c r="BP198" s="161">
        <v>5381.787011659153</v>
      </c>
      <c r="BQ198" s="162">
        <v>12292810</v>
      </c>
      <c r="BR198" s="161">
        <v>326215</v>
      </c>
      <c r="BS198" s="163">
        <v>0</v>
      </c>
      <c r="BT198" s="163">
        <v>1741275.3770094328</v>
      </c>
      <c r="BU198" s="161">
        <v>15431381.560000001</v>
      </c>
      <c r="BV198" s="161">
        <v>102165.57</v>
      </c>
      <c r="BW198" s="165">
        <v>12338879.877009433</v>
      </c>
      <c r="BX198" s="161">
        <v>326215</v>
      </c>
    </row>
    <row r="199" spans="1:76" ht="14.45" x14ac:dyDescent="0.3">
      <c r="A199" s="164" t="s">
        <v>31</v>
      </c>
      <c r="B199" s="6" t="s">
        <v>39</v>
      </c>
      <c r="C199" s="6" t="s">
        <v>39</v>
      </c>
      <c r="D199" s="6" t="s">
        <v>37</v>
      </c>
      <c r="E199" s="6" t="s">
        <v>36</v>
      </c>
      <c r="F199" s="24" t="str">
        <f>+Tabela1[[#This Row],[WK]]&amp;Tabela1[[#This Row],[PK]]&amp;Tabela1[[#This Row],[GK]]</f>
        <v>040403</v>
      </c>
      <c r="G199" s="6" t="s">
        <v>238</v>
      </c>
      <c r="H199" s="7">
        <v>120909066.89779991</v>
      </c>
      <c r="I199" s="8">
        <v>1.371</v>
      </c>
      <c r="J199" s="7">
        <v>165766330.72</v>
      </c>
      <c r="K199" s="8">
        <v>7.0000000000000007E-2</v>
      </c>
      <c r="L199" s="7">
        <v>11603643.150400002</v>
      </c>
      <c r="M199" s="7">
        <v>7627338.1504000016</v>
      </c>
      <c r="N199" s="9">
        <v>1.9181974598025056</v>
      </c>
      <c r="O199" s="7">
        <v>79810192</v>
      </c>
      <c r="P199" s="8">
        <v>1.2949999999999999</v>
      </c>
      <c r="Q199" s="7">
        <v>103354199</v>
      </c>
      <c r="R199" s="8">
        <v>1.6E-2</v>
      </c>
      <c r="S199" s="7">
        <v>1653667.1840000001</v>
      </c>
      <c r="T199" s="7">
        <v>828285.18400000012</v>
      </c>
      <c r="U199" s="9">
        <v>1.0035173822545198</v>
      </c>
      <c r="V199" s="7">
        <v>8455623.3344000019</v>
      </c>
      <c r="W199" s="9">
        <v>1.7609692873358889</v>
      </c>
      <c r="X199" s="7">
        <v>13243748.645700634</v>
      </c>
      <c r="Y199" s="7">
        <v>2193940</v>
      </c>
      <c r="Z199" s="7">
        <v>124035.33999999998</v>
      </c>
      <c r="AA199" s="7">
        <v>569388.30570063298</v>
      </c>
      <c r="AB199" s="7">
        <v>10024169</v>
      </c>
      <c r="AC199" s="7">
        <v>332216</v>
      </c>
      <c r="AD199" s="7">
        <v>4788125.3113006316</v>
      </c>
      <c r="AE199" s="7">
        <v>0</v>
      </c>
      <c r="AF199" s="7">
        <v>11603643.150400002</v>
      </c>
      <c r="AG199" s="7">
        <v>1653667.1840000001</v>
      </c>
      <c r="AH199" s="7">
        <v>4788125.3113006316</v>
      </c>
      <c r="AI199" s="7">
        <v>3319956</v>
      </c>
      <c r="AJ199" s="7">
        <v>847478</v>
      </c>
      <c r="AK199" s="7">
        <v>2707839</v>
      </c>
      <c r="AL199" s="7">
        <v>0</v>
      </c>
      <c r="AM199" s="7">
        <v>161930</v>
      </c>
      <c r="AN199" s="7">
        <v>0</v>
      </c>
      <c r="AO199" s="7">
        <v>0</v>
      </c>
      <c r="AP199" s="7">
        <v>8322274</v>
      </c>
      <c r="AQ199" s="7">
        <v>481372</v>
      </c>
      <c r="AR199" s="7">
        <v>3976305</v>
      </c>
      <c r="AS199" s="7">
        <v>825382</v>
      </c>
      <c r="AT199" s="7">
        <v>3020624</v>
      </c>
      <c r="AU199" s="7">
        <v>0</v>
      </c>
      <c r="AV199" s="7">
        <v>348842</v>
      </c>
      <c r="AW199" s="7">
        <v>0</v>
      </c>
      <c r="AX199" s="7">
        <v>0</v>
      </c>
      <c r="AY199" s="7">
        <v>9263636</v>
      </c>
      <c r="AZ199" s="7">
        <v>202745</v>
      </c>
      <c r="BA199" s="7">
        <v>124035.33999999998</v>
      </c>
      <c r="BB199" s="7">
        <v>0</v>
      </c>
      <c r="BC199" s="7">
        <v>40.54</v>
      </c>
      <c r="BD199" s="7">
        <v>1198.57</v>
      </c>
      <c r="BE199" s="7">
        <v>0.02</v>
      </c>
      <c r="BF199" s="7">
        <v>0</v>
      </c>
      <c r="BG199" s="7">
        <v>385306.30570063292</v>
      </c>
      <c r="BH199" s="7">
        <v>4297</v>
      </c>
      <c r="BI199" s="7">
        <v>184082</v>
      </c>
      <c r="BJ199" s="7">
        <v>2533459.6825000001</v>
      </c>
      <c r="BK199" s="7">
        <v>1482235.7533333334</v>
      </c>
      <c r="BL199" s="7">
        <v>864367.3666666667</v>
      </c>
      <c r="BM199" s="7">
        <v>2476160.9833333329</v>
      </c>
      <c r="BN199" s="130">
        <v>0.87</v>
      </c>
      <c r="BO199" s="131">
        <v>1.8506250000000001E-4</v>
      </c>
      <c r="BP199" s="161">
        <v>4689.4284669355739</v>
      </c>
      <c r="BQ199" s="162">
        <v>10024169</v>
      </c>
      <c r="BR199" s="161">
        <v>229234</v>
      </c>
      <c r="BS199" s="163">
        <v>0</v>
      </c>
      <c r="BT199" s="163">
        <v>1321332.3200000003</v>
      </c>
      <c r="BU199" s="161">
        <v>11603643.15</v>
      </c>
      <c r="BV199" s="161">
        <v>1653667.18</v>
      </c>
      <c r="BW199" s="165">
        <v>6109457.6299999999</v>
      </c>
      <c r="BX199" s="161">
        <v>229234</v>
      </c>
    </row>
    <row r="200" spans="1:76" ht="14.45" x14ac:dyDescent="0.3">
      <c r="A200" s="164" t="s">
        <v>31</v>
      </c>
      <c r="B200" s="6" t="s">
        <v>39</v>
      </c>
      <c r="C200" s="6" t="s">
        <v>39</v>
      </c>
      <c r="D200" s="6" t="s">
        <v>39</v>
      </c>
      <c r="E200" s="6" t="s">
        <v>36</v>
      </c>
      <c r="F200" s="24" t="str">
        <f>+Tabela1[[#This Row],[WK]]&amp;Tabela1[[#This Row],[PK]]&amp;Tabela1[[#This Row],[GK]]</f>
        <v>040404</v>
      </c>
      <c r="G200" s="6" t="s">
        <v>239</v>
      </c>
      <c r="H200" s="7">
        <v>132353156.68739974</v>
      </c>
      <c r="I200" s="8">
        <v>1.371</v>
      </c>
      <c r="J200" s="7">
        <v>181456177.81</v>
      </c>
      <c r="K200" s="8">
        <v>7.0000000000000007E-2</v>
      </c>
      <c r="L200" s="7">
        <v>12701932.446700001</v>
      </c>
      <c r="M200" s="7">
        <v>7782055.4467000011</v>
      </c>
      <c r="N200" s="9">
        <v>1.5817581306809094</v>
      </c>
      <c r="O200" s="7">
        <v>7541643</v>
      </c>
      <c r="P200" s="8">
        <v>1.2949999999999999</v>
      </c>
      <c r="Q200" s="7">
        <v>9766428</v>
      </c>
      <c r="R200" s="8">
        <v>1.6E-2</v>
      </c>
      <c r="S200" s="7">
        <v>156262.848</v>
      </c>
      <c r="T200" s="7">
        <v>69403.847999999998</v>
      </c>
      <c r="U200" s="9">
        <v>0.79904037578143883</v>
      </c>
      <c r="V200" s="7">
        <v>7851459.2947000004</v>
      </c>
      <c r="W200" s="9">
        <v>1.5681792079111023</v>
      </c>
      <c r="X200" s="7">
        <v>13605971.844614748</v>
      </c>
      <c r="Y200" s="7">
        <v>1847001</v>
      </c>
      <c r="Z200" s="7">
        <v>0</v>
      </c>
      <c r="AA200" s="7">
        <v>718511.84461474721</v>
      </c>
      <c r="AB200" s="7">
        <v>8782285</v>
      </c>
      <c r="AC200" s="7">
        <v>2258174</v>
      </c>
      <c r="AD200" s="7">
        <v>5754512.5499147465</v>
      </c>
      <c r="AE200" s="7">
        <v>0</v>
      </c>
      <c r="AF200" s="7">
        <v>12701932.446700001</v>
      </c>
      <c r="AG200" s="7">
        <v>156262.848</v>
      </c>
      <c r="AH200" s="7">
        <v>5754512.5499147465</v>
      </c>
      <c r="AI200" s="7">
        <v>4107778</v>
      </c>
      <c r="AJ200" s="7">
        <v>35246</v>
      </c>
      <c r="AK200" s="7">
        <v>3509710</v>
      </c>
      <c r="AL200" s="7">
        <v>0</v>
      </c>
      <c r="AM200" s="7">
        <v>381563</v>
      </c>
      <c r="AN200" s="7">
        <v>0</v>
      </c>
      <c r="AO200" s="7">
        <v>0</v>
      </c>
      <c r="AP200" s="7">
        <v>7135866</v>
      </c>
      <c r="AQ200" s="7">
        <v>294393</v>
      </c>
      <c r="AR200" s="7">
        <v>4919877</v>
      </c>
      <c r="AS200" s="7">
        <v>86859</v>
      </c>
      <c r="AT200" s="7">
        <v>4061443</v>
      </c>
      <c r="AU200" s="7">
        <v>0</v>
      </c>
      <c r="AV200" s="7">
        <v>845021</v>
      </c>
      <c r="AW200" s="7">
        <v>0</v>
      </c>
      <c r="AX200" s="7">
        <v>0</v>
      </c>
      <c r="AY200" s="7">
        <v>8121948</v>
      </c>
      <c r="AZ200" s="7">
        <v>128135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436327.84461474715</v>
      </c>
      <c r="BH200" s="7">
        <v>4866</v>
      </c>
      <c r="BI200" s="7">
        <v>282184</v>
      </c>
      <c r="BJ200" s="7">
        <v>3883626.5675000008</v>
      </c>
      <c r="BK200" s="7">
        <v>942314.22000000067</v>
      </c>
      <c r="BL200" s="7">
        <v>2308160.5733333337</v>
      </c>
      <c r="BM200" s="7">
        <v>7148928.2433333332</v>
      </c>
      <c r="BN200" s="130">
        <v>0.88900000000000001</v>
      </c>
      <c r="BO200" s="131">
        <v>1.8151579999999999E-4</v>
      </c>
      <c r="BP200" s="161">
        <v>4599.3818353963807</v>
      </c>
      <c r="BQ200" s="162">
        <v>8782285</v>
      </c>
      <c r="BR200" s="161">
        <v>265141</v>
      </c>
      <c r="BS200" s="163">
        <v>0</v>
      </c>
      <c r="BT200" s="163">
        <v>1315715.7600000016</v>
      </c>
      <c r="BU200" s="161">
        <v>12701932.449999999</v>
      </c>
      <c r="BV200" s="161">
        <v>156262.85</v>
      </c>
      <c r="BW200" s="165">
        <v>7070228.3100000015</v>
      </c>
      <c r="BX200" s="161">
        <v>265141</v>
      </c>
    </row>
    <row r="201" spans="1:76" ht="14.45" x14ac:dyDescent="0.3">
      <c r="A201" s="164" t="s">
        <v>31</v>
      </c>
      <c r="B201" s="6" t="s">
        <v>39</v>
      </c>
      <c r="C201" s="6" t="s">
        <v>39</v>
      </c>
      <c r="D201" s="6" t="s">
        <v>42</v>
      </c>
      <c r="E201" s="6" t="s">
        <v>36</v>
      </c>
      <c r="F201" s="24" t="str">
        <f>+Tabela1[[#This Row],[WK]]&amp;Tabela1[[#This Row],[PK]]&amp;Tabela1[[#This Row],[GK]]</f>
        <v>040405</v>
      </c>
      <c r="G201" s="6" t="s">
        <v>240</v>
      </c>
      <c r="H201" s="7">
        <v>91151840.030399755</v>
      </c>
      <c r="I201" s="8">
        <v>1.371</v>
      </c>
      <c r="J201" s="7">
        <v>124969172.69</v>
      </c>
      <c r="K201" s="8">
        <v>7.0000000000000007E-2</v>
      </c>
      <c r="L201" s="7">
        <v>8747842.0883000009</v>
      </c>
      <c r="M201" s="7">
        <v>5980197.0883000009</v>
      </c>
      <c r="N201" s="9">
        <v>2.1607529463858266</v>
      </c>
      <c r="O201" s="7">
        <v>612358</v>
      </c>
      <c r="P201" s="8">
        <v>1.2949999999999999</v>
      </c>
      <c r="Q201" s="7">
        <v>793004</v>
      </c>
      <c r="R201" s="8">
        <v>1.6E-2</v>
      </c>
      <c r="S201" s="7">
        <v>12688.064</v>
      </c>
      <c r="T201" s="7">
        <v>348.06400000000031</v>
      </c>
      <c r="U201" s="9">
        <v>2.8206158833063235E-2</v>
      </c>
      <c r="V201" s="7">
        <v>5980545.1523000002</v>
      </c>
      <c r="W201" s="9">
        <v>2.1512868423031062</v>
      </c>
      <c r="X201" s="7">
        <v>14916136.489362799</v>
      </c>
      <c r="Y201" s="7">
        <v>6748186</v>
      </c>
      <c r="Z201" s="7">
        <v>0</v>
      </c>
      <c r="AA201" s="7">
        <v>729693.48936279817</v>
      </c>
      <c r="AB201" s="7">
        <v>7438257</v>
      </c>
      <c r="AC201" s="7">
        <v>0</v>
      </c>
      <c r="AD201" s="7">
        <v>8935591.3370627984</v>
      </c>
      <c r="AE201" s="7">
        <v>0</v>
      </c>
      <c r="AF201" s="7">
        <v>8747842.0883000009</v>
      </c>
      <c r="AG201" s="7">
        <v>12688.064</v>
      </c>
      <c r="AH201" s="7">
        <v>8935591.3370627984</v>
      </c>
      <c r="AI201" s="7">
        <v>2310804</v>
      </c>
      <c r="AJ201" s="7">
        <v>18558</v>
      </c>
      <c r="AK201" s="7">
        <v>4457178</v>
      </c>
      <c r="AL201" s="7">
        <v>34151</v>
      </c>
      <c r="AM201" s="7">
        <v>811053</v>
      </c>
      <c r="AN201" s="7">
        <v>0</v>
      </c>
      <c r="AO201" s="7">
        <v>0</v>
      </c>
      <c r="AP201" s="7">
        <v>6222189</v>
      </c>
      <c r="AQ201" s="7">
        <v>278480</v>
      </c>
      <c r="AR201" s="7">
        <v>2767645</v>
      </c>
      <c r="AS201" s="7">
        <v>12340</v>
      </c>
      <c r="AT201" s="7">
        <v>5082392</v>
      </c>
      <c r="AU201" s="7">
        <v>53892</v>
      </c>
      <c r="AV201" s="7">
        <v>901348</v>
      </c>
      <c r="AW201" s="7">
        <v>0</v>
      </c>
      <c r="AX201" s="7">
        <v>0</v>
      </c>
      <c r="AY201" s="7">
        <v>6883609</v>
      </c>
      <c r="AZ201" s="7">
        <v>124891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357957.48936279811</v>
      </c>
      <c r="BH201" s="7">
        <v>3992</v>
      </c>
      <c r="BI201" s="7">
        <v>371736</v>
      </c>
      <c r="BJ201" s="7">
        <v>5116147.008333331</v>
      </c>
      <c r="BK201" s="7">
        <v>3518117.7866666648</v>
      </c>
      <c r="BL201" s="7">
        <v>1177290.3566666667</v>
      </c>
      <c r="BM201" s="7">
        <v>4037536.1733333333</v>
      </c>
      <c r="BN201" s="130">
        <v>0.624</v>
      </c>
      <c r="BO201" s="131">
        <v>1.758804E-4</v>
      </c>
      <c r="BP201" s="161">
        <v>4457.3082611900963</v>
      </c>
      <c r="BQ201" s="162">
        <v>7438257</v>
      </c>
      <c r="BR201" s="161">
        <v>213129</v>
      </c>
      <c r="BS201" s="163">
        <v>0</v>
      </c>
      <c r="BT201" s="163">
        <v>0</v>
      </c>
      <c r="BU201" s="161">
        <v>8747842.0899999999</v>
      </c>
      <c r="BV201" s="161">
        <v>12688.06</v>
      </c>
      <c r="BW201" s="165">
        <v>8935591.3399999999</v>
      </c>
      <c r="BX201" s="161">
        <v>213129</v>
      </c>
    </row>
    <row r="202" spans="1:76" ht="14.45" x14ac:dyDescent="0.3">
      <c r="A202" s="164" t="s">
        <v>31</v>
      </c>
      <c r="B202" s="6" t="s">
        <v>39</v>
      </c>
      <c r="C202" s="6" t="s">
        <v>39</v>
      </c>
      <c r="D202" s="6" t="s">
        <v>44</v>
      </c>
      <c r="E202" s="6" t="s">
        <v>36</v>
      </c>
      <c r="F202" s="24" t="str">
        <f>+Tabela1[[#This Row],[WK]]&amp;Tabela1[[#This Row],[PK]]&amp;Tabela1[[#This Row],[GK]]</f>
        <v>040406</v>
      </c>
      <c r="G202" s="6" t="s">
        <v>241</v>
      </c>
      <c r="H202" s="7">
        <v>125408389.76720008</v>
      </c>
      <c r="I202" s="8">
        <v>1.371</v>
      </c>
      <c r="J202" s="7">
        <v>171934902.36999997</v>
      </c>
      <c r="K202" s="8">
        <v>7.0000000000000007E-2</v>
      </c>
      <c r="L202" s="7">
        <v>12035443.165899999</v>
      </c>
      <c r="M202" s="7">
        <v>6841016.1658999994</v>
      </c>
      <c r="N202" s="9">
        <v>1.3169914922088615</v>
      </c>
      <c r="O202" s="7">
        <v>10715735</v>
      </c>
      <c r="P202" s="8">
        <v>1.2949999999999999</v>
      </c>
      <c r="Q202" s="7">
        <v>13876877</v>
      </c>
      <c r="R202" s="8">
        <v>1.6E-2</v>
      </c>
      <c r="S202" s="7">
        <v>222030.03200000001</v>
      </c>
      <c r="T202" s="7">
        <v>-8542.9679999999935</v>
      </c>
      <c r="U202" s="9">
        <v>-3.7051033729014207E-2</v>
      </c>
      <c r="V202" s="7">
        <v>6832473.1978999991</v>
      </c>
      <c r="W202" s="9">
        <v>1.259442064129032</v>
      </c>
      <c r="X202" s="7">
        <v>13008465.62627255</v>
      </c>
      <c r="Y202" s="7">
        <v>1742108</v>
      </c>
      <c r="Z202" s="7">
        <v>319582.40999999997</v>
      </c>
      <c r="AA202" s="7">
        <v>964359.2162725504</v>
      </c>
      <c r="AB202" s="7">
        <v>8098088</v>
      </c>
      <c r="AC202" s="7">
        <v>1884328</v>
      </c>
      <c r="AD202" s="7">
        <v>6175992.4283725508</v>
      </c>
      <c r="AE202" s="7">
        <v>0</v>
      </c>
      <c r="AF202" s="7">
        <v>12035443.165899999</v>
      </c>
      <c r="AG202" s="7">
        <v>222030.03200000001</v>
      </c>
      <c r="AH202" s="7">
        <v>6175992.4283725508</v>
      </c>
      <c r="AI202" s="7">
        <v>4337009</v>
      </c>
      <c r="AJ202" s="7">
        <v>271154</v>
      </c>
      <c r="AK202" s="7">
        <v>3639765</v>
      </c>
      <c r="AL202" s="7">
        <v>0</v>
      </c>
      <c r="AM202" s="7">
        <v>388588</v>
      </c>
      <c r="AN202" s="7">
        <v>0</v>
      </c>
      <c r="AO202" s="7">
        <v>0</v>
      </c>
      <c r="AP202" s="7">
        <v>6320843</v>
      </c>
      <c r="AQ202" s="7">
        <v>445568</v>
      </c>
      <c r="AR202" s="7">
        <v>5194427</v>
      </c>
      <c r="AS202" s="7">
        <v>230573</v>
      </c>
      <c r="AT202" s="7">
        <v>3981812</v>
      </c>
      <c r="AU202" s="7">
        <v>0</v>
      </c>
      <c r="AV202" s="7">
        <v>803623</v>
      </c>
      <c r="AW202" s="7">
        <v>0</v>
      </c>
      <c r="AX202" s="7">
        <v>0</v>
      </c>
      <c r="AY202" s="7">
        <v>7560794</v>
      </c>
      <c r="AZ202" s="7">
        <v>186525</v>
      </c>
      <c r="BA202" s="7">
        <v>319582.40999999997</v>
      </c>
      <c r="BB202" s="7">
        <v>0</v>
      </c>
      <c r="BC202" s="7">
        <v>0</v>
      </c>
      <c r="BD202" s="7">
        <v>3436.37</v>
      </c>
      <c r="BE202" s="7">
        <v>0</v>
      </c>
      <c r="BF202" s="7">
        <v>0</v>
      </c>
      <c r="BG202" s="7">
        <v>464125.21627255034</v>
      </c>
      <c r="BH202" s="7">
        <v>5176</v>
      </c>
      <c r="BI202" s="7">
        <v>500234</v>
      </c>
      <c r="BJ202" s="7">
        <v>6884666.4283333318</v>
      </c>
      <c r="BK202" s="7">
        <v>5645863.6433333317</v>
      </c>
      <c r="BL202" s="7">
        <v>1618542.83</v>
      </c>
      <c r="BM202" s="7">
        <v>1718125.4800000004</v>
      </c>
      <c r="BN202" s="130">
        <v>0.89500000000000002</v>
      </c>
      <c r="BO202" s="131">
        <v>1.818295E-4</v>
      </c>
      <c r="BP202" s="161">
        <v>4607.3859804220865</v>
      </c>
      <c r="BQ202" s="162">
        <v>8098088</v>
      </c>
      <c r="BR202" s="161">
        <v>293202</v>
      </c>
      <c r="BS202" s="163">
        <v>0</v>
      </c>
      <c r="BT202" s="163">
        <v>1317490.3737274483</v>
      </c>
      <c r="BU202" s="161">
        <v>12035443.17</v>
      </c>
      <c r="BV202" s="161">
        <v>222030.03</v>
      </c>
      <c r="BW202" s="165">
        <v>7493482.803727448</v>
      </c>
      <c r="BX202" s="161">
        <v>293202</v>
      </c>
    </row>
    <row r="203" spans="1:76" ht="14.45" x14ac:dyDescent="0.3">
      <c r="A203" s="164" t="s">
        <v>31</v>
      </c>
      <c r="B203" s="6" t="s">
        <v>39</v>
      </c>
      <c r="C203" s="6" t="s">
        <v>39</v>
      </c>
      <c r="D203" s="6" t="s">
        <v>51</v>
      </c>
      <c r="E203" s="6" t="s">
        <v>36</v>
      </c>
      <c r="F203" s="24" t="str">
        <f>+Tabela1[[#This Row],[WK]]&amp;Tabela1[[#This Row],[PK]]&amp;Tabela1[[#This Row],[GK]]</f>
        <v>040407</v>
      </c>
      <c r="G203" s="6" t="s">
        <v>242</v>
      </c>
      <c r="H203" s="7">
        <v>187043132.0867992</v>
      </c>
      <c r="I203" s="8">
        <v>1.371</v>
      </c>
      <c r="J203" s="7">
        <v>256436134.09</v>
      </c>
      <c r="K203" s="8">
        <v>7.0000000000000007E-2</v>
      </c>
      <c r="L203" s="7">
        <v>17950529.386300001</v>
      </c>
      <c r="M203" s="7">
        <v>11187596.386300001</v>
      </c>
      <c r="N203" s="9">
        <v>1.6542521397594803</v>
      </c>
      <c r="O203" s="7">
        <v>2082757</v>
      </c>
      <c r="P203" s="8">
        <v>1.2949999999999999</v>
      </c>
      <c r="Q203" s="7">
        <v>2697170</v>
      </c>
      <c r="R203" s="8">
        <v>1.6E-2</v>
      </c>
      <c r="S203" s="7">
        <v>43154.720000000001</v>
      </c>
      <c r="T203" s="7">
        <v>-19220.28</v>
      </c>
      <c r="U203" s="9">
        <v>-0.30814076152304609</v>
      </c>
      <c r="V203" s="7">
        <v>11168376.1063</v>
      </c>
      <c r="W203" s="9">
        <v>1.6363182593811152</v>
      </c>
      <c r="X203" s="7">
        <v>27396227.966851886</v>
      </c>
      <c r="Y203" s="7">
        <v>7849911</v>
      </c>
      <c r="Z203" s="7">
        <v>361932.75000000006</v>
      </c>
      <c r="AA203" s="7">
        <v>856208.21685188636</v>
      </c>
      <c r="AB203" s="7">
        <v>18328176</v>
      </c>
      <c r="AC203" s="7">
        <v>0</v>
      </c>
      <c r="AD203" s="7">
        <v>16227851.860551884</v>
      </c>
      <c r="AE203" s="7">
        <v>0</v>
      </c>
      <c r="AF203" s="7">
        <v>17950529.386300001</v>
      </c>
      <c r="AG203" s="7">
        <v>43154.720000000001</v>
      </c>
      <c r="AH203" s="7">
        <v>16227851.860551884</v>
      </c>
      <c r="AI203" s="7">
        <v>5646610</v>
      </c>
      <c r="AJ203" s="7">
        <v>60385</v>
      </c>
      <c r="AK203" s="7">
        <v>5794335</v>
      </c>
      <c r="AL203" s="7">
        <v>47191</v>
      </c>
      <c r="AM203" s="7">
        <v>426743</v>
      </c>
      <c r="AN203" s="7">
        <v>0</v>
      </c>
      <c r="AO203" s="7">
        <v>0</v>
      </c>
      <c r="AP203" s="7">
        <v>14905333</v>
      </c>
      <c r="AQ203" s="7">
        <v>779744</v>
      </c>
      <c r="AR203" s="7">
        <v>6762933</v>
      </c>
      <c r="AS203" s="7">
        <v>62375</v>
      </c>
      <c r="AT203" s="7">
        <v>6321068</v>
      </c>
      <c r="AU203" s="7">
        <v>79075</v>
      </c>
      <c r="AV203" s="7">
        <v>445385</v>
      </c>
      <c r="AW203" s="7">
        <v>0</v>
      </c>
      <c r="AX203" s="7">
        <v>0</v>
      </c>
      <c r="AY203" s="7">
        <v>16449748</v>
      </c>
      <c r="AZ203" s="7">
        <v>337368</v>
      </c>
      <c r="BA203" s="7">
        <v>361932.75000000006</v>
      </c>
      <c r="BB203" s="7">
        <v>0</v>
      </c>
      <c r="BC203" s="7">
        <v>0</v>
      </c>
      <c r="BD203" s="7">
        <v>3888.11</v>
      </c>
      <c r="BE203" s="7">
        <v>7.28</v>
      </c>
      <c r="BF203" s="7">
        <v>0</v>
      </c>
      <c r="BG203" s="7">
        <v>598359.21685188636</v>
      </c>
      <c r="BH203" s="7">
        <v>6673</v>
      </c>
      <c r="BI203" s="7">
        <v>257849</v>
      </c>
      <c r="BJ203" s="7">
        <v>3548809.6908333334</v>
      </c>
      <c r="BK203" s="7">
        <v>1672494.3900000001</v>
      </c>
      <c r="BL203" s="7">
        <v>1792776.5833333333</v>
      </c>
      <c r="BM203" s="7">
        <v>3919708.0366666666</v>
      </c>
      <c r="BN203" s="130">
        <v>0.71899999999999997</v>
      </c>
      <c r="BO203" s="131">
        <v>2.85789E-4</v>
      </c>
      <c r="BP203" s="161">
        <v>7242.7507301358273</v>
      </c>
      <c r="BQ203" s="162">
        <v>18328176</v>
      </c>
      <c r="BR203" s="161">
        <v>349145</v>
      </c>
      <c r="BS203" s="163">
        <v>0</v>
      </c>
      <c r="BT203" s="163">
        <v>0</v>
      </c>
      <c r="BU203" s="161">
        <v>17950529.390000001</v>
      </c>
      <c r="BV203" s="161">
        <v>43154.720000000001</v>
      </c>
      <c r="BW203" s="165">
        <v>16227851.859999999</v>
      </c>
      <c r="BX203" s="161">
        <v>349145</v>
      </c>
    </row>
    <row r="204" spans="1:76" ht="14.45" x14ac:dyDescent="0.3">
      <c r="A204" s="164" t="s">
        <v>31</v>
      </c>
      <c r="B204" s="6" t="s">
        <v>39</v>
      </c>
      <c r="C204" s="6" t="s">
        <v>42</v>
      </c>
      <c r="D204" s="6" t="s">
        <v>33</v>
      </c>
      <c r="E204" s="6" t="s">
        <v>34</v>
      </c>
      <c r="F204" s="24" t="str">
        <f>+Tabela1[[#This Row],[WK]]&amp;Tabela1[[#This Row],[PK]]&amp;Tabela1[[#This Row],[GK]]</f>
        <v>040501</v>
      </c>
      <c r="G204" s="6" t="s">
        <v>243</v>
      </c>
      <c r="H204" s="7">
        <v>409861818.73859912</v>
      </c>
      <c r="I204" s="8">
        <v>1.371</v>
      </c>
      <c r="J204" s="7">
        <v>561920553.49000001</v>
      </c>
      <c r="K204" s="8">
        <v>7.0000000000000007E-2</v>
      </c>
      <c r="L204" s="7">
        <v>39334438.744300008</v>
      </c>
      <c r="M204" s="7">
        <v>21364970.744300008</v>
      </c>
      <c r="N204" s="9">
        <v>1.188959558752658</v>
      </c>
      <c r="O204" s="7">
        <v>316061516</v>
      </c>
      <c r="P204" s="8">
        <v>1.2949999999999999</v>
      </c>
      <c r="Q204" s="7">
        <v>409299663</v>
      </c>
      <c r="R204" s="8">
        <v>1.6E-2</v>
      </c>
      <c r="S204" s="7">
        <v>6548794.608</v>
      </c>
      <c r="T204" s="7">
        <v>3512738.608</v>
      </c>
      <c r="U204" s="9">
        <v>1.1570071856382096</v>
      </c>
      <c r="V204" s="7">
        <v>24877709.352300011</v>
      </c>
      <c r="W204" s="9">
        <v>1.1843412881440145</v>
      </c>
      <c r="X204" s="7">
        <v>25627917.262070715</v>
      </c>
      <c r="Y204" s="7">
        <v>5294224</v>
      </c>
      <c r="Z204" s="7">
        <v>66045.19</v>
      </c>
      <c r="AA204" s="7">
        <v>1471063.0720707155</v>
      </c>
      <c r="AB204" s="7">
        <v>18796585</v>
      </c>
      <c r="AC204" s="7">
        <v>0</v>
      </c>
      <c r="AD204" s="7">
        <v>750207.9097707076</v>
      </c>
      <c r="AE204" s="7">
        <v>0</v>
      </c>
      <c r="AF204" s="7">
        <v>39334438.744300008</v>
      </c>
      <c r="AG204" s="7">
        <v>6548794.608</v>
      </c>
      <c r="AH204" s="7">
        <v>750207.9097707076</v>
      </c>
      <c r="AI204" s="7">
        <v>15003339</v>
      </c>
      <c r="AJ204" s="7">
        <v>1698437</v>
      </c>
      <c r="AK204" s="7">
        <v>1371119</v>
      </c>
      <c r="AL204" s="7">
        <v>608195</v>
      </c>
      <c r="AM204" s="7">
        <v>521573</v>
      </c>
      <c r="AN204" s="7">
        <v>0</v>
      </c>
      <c r="AO204" s="7">
        <v>0</v>
      </c>
      <c r="AP204" s="7">
        <v>14084777</v>
      </c>
      <c r="AQ204" s="7">
        <v>1448095</v>
      </c>
      <c r="AR204" s="7">
        <v>17969468</v>
      </c>
      <c r="AS204" s="7">
        <v>3036056</v>
      </c>
      <c r="AT204" s="7">
        <v>631521</v>
      </c>
      <c r="AU204" s="7">
        <v>848179</v>
      </c>
      <c r="AV204" s="7">
        <v>611692</v>
      </c>
      <c r="AW204" s="7">
        <v>0</v>
      </c>
      <c r="AX204" s="7">
        <v>0</v>
      </c>
      <c r="AY204" s="7">
        <v>16422109</v>
      </c>
      <c r="AZ204" s="7">
        <v>606613</v>
      </c>
      <c r="BA204" s="7">
        <v>66045.19</v>
      </c>
      <c r="BB204" s="7">
        <v>0</v>
      </c>
      <c r="BC204" s="7">
        <v>16.48</v>
      </c>
      <c r="BD204" s="7">
        <v>655.23</v>
      </c>
      <c r="BE204" s="7">
        <v>0</v>
      </c>
      <c r="BF204" s="7">
        <v>0</v>
      </c>
      <c r="BG204" s="7">
        <v>1009759.0720707156</v>
      </c>
      <c r="BH204" s="7">
        <v>11261</v>
      </c>
      <c r="BI204" s="7">
        <v>461304</v>
      </c>
      <c r="BJ204" s="7">
        <v>6348904.970833336</v>
      </c>
      <c r="BK204" s="7">
        <v>4182576.6066666702</v>
      </c>
      <c r="BL204" s="7">
        <v>1118911.8366666667</v>
      </c>
      <c r="BM204" s="7">
        <v>6427489.7833333323</v>
      </c>
      <c r="BN204" s="130">
        <v>0.89500000000000002</v>
      </c>
      <c r="BO204" s="131">
        <v>5.5277370000000002E-4</v>
      </c>
      <c r="BP204" s="161">
        <v>14008.254313113926</v>
      </c>
      <c r="BQ204" s="162">
        <v>18796585</v>
      </c>
      <c r="BR204" s="161">
        <v>587623</v>
      </c>
      <c r="BS204" s="163">
        <v>1034588.9420707161</v>
      </c>
      <c r="BT204" s="163">
        <v>0</v>
      </c>
      <c r="BU204" s="161">
        <v>39050057.710000001</v>
      </c>
      <c r="BV204" s="161">
        <v>6548794.6100000003</v>
      </c>
      <c r="BW204" s="165">
        <v>0</v>
      </c>
      <c r="BX204" s="161">
        <v>587623</v>
      </c>
    </row>
    <row r="205" spans="1:76" ht="14.45" x14ac:dyDescent="0.3">
      <c r="A205" s="164" t="s">
        <v>31</v>
      </c>
      <c r="B205" s="6" t="s">
        <v>39</v>
      </c>
      <c r="C205" s="6" t="s">
        <v>42</v>
      </c>
      <c r="D205" s="6" t="s">
        <v>32</v>
      </c>
      <c r="E205" s="6" t="s">
        <v>36</v>
      </c>
      <c r="F205" s="24" t="str">
        <f>+Tabela1[[#This Row],[WK]]&amp;Tabela1[[#This Row],[PK]]&amp;Tabela1[[#This Row],[GK]]</f>
        <v>040502</v>
      </c>
      <c r="G205" s="6" t="s">
        <v>244</v>
      </c>
      <c r="H205" s="7">
        <v>97130073.479999706</v>
      </c>
      <c r="I205" s="8">
        <v>1.371</v>
      </c>
      <c r="J205" s="7">
        <v>133165330.74000001</v>
      </c>
      <c r="K205" s="8">
        <v>7.0000000000000007E-2</v>
      </c>
      <c r="L205" s="7">
        <v>9321573.151800001</v>
      </c>
      <c r="M205" s="7">
        <v>6162156.151800001</v>
      </c>
      <c r="N205" s="9">
        <v>1.9504092532894521</v>
      </c>
      <c r="O205" s="7">
        <v>7008647</v>
      </c>
      <c r="P205" s="8">
        <v>1.2949999999999999</v>
      </c>
      <c r="Q205" s="7">
        <v>9076198</v>
      </c>
      <c r="R205" s="8">
        <v>1.6E-2</v>
      </c>
      <c r="S205" s="7">
        <v>145219.16800000001</v>
      </c>
      <c r="T205" s="7">
        <v>12831.168000000005</v>
      </c>
      <c r="U205" s="9">
        <v>9.6920929389370677E-2</v>
      </c>
      <c r="V205" s="7">
        <v>6174987.3198000006</v>
      </c>
      <c r="W205" s="9">
        <v>1.8758666809850524</v>
      </c>
      <c r="X205" s="7">
        <v>11790105.112420723</v>
      </c>
      <c r="Y205" s="7">
        <v>3036128</v>
      </c>
      <c r="Z205" s="7">
        <v>552921.8899999999</v>
      </c>
      <c r="AA205" s="7">
        <v>616159.22242072411</v>
      </c>
      <c r="AB205" s="7">
        <v>6117811</v>
      </c>
      <c r="AC205" s="7">
        <v>1467085</v>
      </c>
      <c r="AD205" s="7">
        <v>5615117.7926207222</v>
      </c>
      <c r="AE205" s="7">
        <v>0</v>
      </c>
      <c r="AF205" s="7">
        <v>9321573.151800001</v>
      </c>
      <c r="AG205" s="7">
        <v>145219.16800000001</v>
      </c>
      <c r="AH205" s="7">
        <v>5615117.7926207222</v>
      </c>
      <c r="AI205" s="7">
        <v>2637908</v>
      </c>
      <c r="AJ205" s="7">
        <v>143196</v>
      </c>
      <c r="AK205" s="7">
        <v>4218117</v>
      </c>
      <c r="AL205" s="7">
        <v>0</v>
      </c>
      <c r="AM205" s="7">
        <v>319701</v>
      </c>
      <c r="AN205" s="7">
        <v>0</v>
      </c>
      <c r="AO205" s="7">
        <v>0</v>
      </c>
      <c r="AP205" s="7">
        <v>5034825</v>
      </c>
      <c r="AQ205" s="7">
        <v>286436</v>
      </c>
      <c r="AR205" s="7">
        <v>3159417</v>
      </c>
      <c r="AS205" s="7">
        <v>132388</v>
      </c>
      <c r="AT205" s="7">
        <v>4868124</v>
      </c>
      <c r="AU205" s="7">
        <v>0</v>
      </c>
      <c r="AV205" s="7">
        <v>692343</v>
      </c>
      <c r="AW205" s="7">
        <v>0</v>
      </c>
      <c r="AX205" s="7">
        <v>0</v>
      </c>
      <c r="AY205" s="7">
        <v>5735455</v>
      </c>
      <c r="AZ205" s="7">
        <v>133001</v>
      </c>
      <c r="BA205" s="7">
        <v>552921.8899999999</v>
      </c>
      <c r="BB205" s="7">
        <v>0</v>
      </c>
      <c r="BC205" s="7">
        <v>75.02</v>
      </c>
      <c r="BD205" s="7">
        <v>5695.33</v>
      </c>
      <c r="BE205" s="7">
        <v>0</v>
      </c>
      <c r="BF205" s="7">
        <v>0</v>
      </c>
      <c r="BG205" s="7">
        <v>345852.22242072405</v>
      </c>
      <c r="BH205" s="7">
        <v>3857</v>
      </c>
      <c r="BI205" s="7">
        <v>270307</v>
      </c>
      <c r="BJ205" s="7">
        <v>3720238.5699999994</v>
      </c>
      <c r="BK205" s="7">
        <v>2426860.2199999997</v>
      </c>
      <c r="BL205" s="7">
        <v>1523815.2833333332</v>
      </c>
      <c r="BM205" s="7">
        <v>2125882.833333333</v>
      </c>
      <c r="BN205" s="130">
        <v>0.77700000000000002</v>
      </c>
      <c r="BO205" s="131">
        <v>1.457401E-4</v>
      </c>
      <c r="BP205" s="161">
        <v>3692.9124112351619</v>
      </c>
      <c r="BQ205" s="162">
        <v>6117811</v>
      </c>
      <c r="BR205" s="161">
        <v>211856</v>
      </c>
      <c r="BS205" s="163">
        <v>0</v>
      </c>
      <c r="BT205" s="163">
        <v>850673.88757927716</v>
      </c>
      <c r="BU205" s="161">
        <v>9321573.1500000004</v>
      </c>
      <c r="BV205" s="161">
        <v>145219.17000000001</v>
      </c>
      <c r="BW205" s="165">
        <v>6465791.6775792772</v>
      </c>
      <c r="BX205" s="161">
        <v>211856</v>
      </c>
    </row>
    <row r="206" spans="1:76" ht="14.45" x14ac:dyDescent="0.3">
      <c r="A206" s="164" t="s">
        <v>31</v>
      </c>
      <c r="B206" s="6" t="s">
        <v>39</v>
      </c>
      <c r="C206" s="6" t="s">
        <v>42</v>
      </c>
      <c r="D206" s="6" t="s">
        <v>37</v>
      </c>
      <c r="E206" s="6" t="s">
        <v>36</v>
      </c>
      <c r="F206" s="24" t="str">
        <f>+Tabela1[[#This Row],[WK]]&amp;Tabela1[[#This Row],[PK]]&amp;Tabela1[[#This Row],[GK]]</f>
        <v>040503</v>
      </c>
      <c r="G206" s="6" t="s">
        <v>243</v>
      </c>
      <c r="H206" s="7">
        <v>247633817.65339816</v>
      </c>
      <c r="I206" s="8">
        <v>1.371</v>
      </c>
      <c r="J206" s="7">
        <v>339505964</v>
      </c>
      <c r="K206" s="8">
        <v>7.0000000000000007E-2</v>
      </c>
      <c r="L206" s="7">
        <v>23765417.48</v>
      </c>
      <c r="M206" s="7">
        <v>13548656.48</v>
      </c>
      <c r="N206" s="9">
        <v>1.3261205268479903</v>
      </c>
      <c r="O206" s="7">
        <v>10030574</v>
      </c>
      <c r="P206" s="8">
        <v>1.2949999999999999</v>
      </c>
      <c r="Q206" s="7">
        <v>12989593</v>
      </c>
      <c r="R206" s="8">
        <v>1.6E-2</v>
      </c>
      <c r="S206" s="7">
        <v>207833.48800000001</v>
      </c>
      <c r="T206" s="7">
        <v>44112.488000000012</v>
      </c>
      <c r="U206" s="9">
        <v>0.26943695677402418</v>
      </c>
      <c r="V206" s="7">
        <v>13592768.968000002</v>
      </c>
      <c r="W206" s="9">
        <v>1.3094545097231518</v>
      </c>
      <c r="X206" s="7">
        <v>27686902.805955663</v>
      </c>
      <c r="Y206" s="7">
        <v>5122131</v>
      </c>
      <c r="Z206" s="7">
        <v>1209559.24</v>
      </c>
      <c r="AA206" s="7">
        <v>1451884.5659556619</v>
      </c>
      <c r="AB206" s="7">
        <v>18630894</v>
      </c>
      <c r="AC206" s="7">
        <v>1272434</v>
      </c>
      <c r="AD206" s="7">
        <v>14094133.837955663</v>
      </c>
      <c r="AE206" s="7">
        <v>0</v>
      </c>
      <c r="AF206" s="7">
        <v>23765417.48</v>
      </c>
      <c r="AG206" s="7">
        <v>207833.48800000001</v>
      </c>
      <c r="AH206" s="7">
        <v>14094133.837955663</v>
      </c>
      <c r="AI206" s="7">
        <v>8530332</v>
      </c>
      <c r="AJ206" s="7">
        <v>158112</v>
      </c>
      <c r="AK206" s="7">
        <v>7151347</v>
      </c>
      <c r="AL206" s="7">
        <v>82435</v>
      </c>
      <c r="AM206" s="7">
        <v>1043142</v>
      </c>
      <c r="AN206" s="7">
        <v>0</v>
      </c>
      <c r="AO206" s="7">
        <v>0</v>
      </c>
      <c r="AP206" s="7">
        <v>14533609</v>
      </c>
      <c r="AQ206" s="7">
        <v>831461</v>
      </c>
      <c r="AR206" s="7">
        <v>10216761</v>
      </c>
      <c r="AS206" s="7">
        <v>163721</v>
      </c>
      <c r="AT206" s="7">
        <v>8290890</v>
      </c>
      <c r="AU206" s="7">
        <v>173862</v>
      </c>
      <c r="AV206" s="7">
        <v>990560</v>
      </c>
      <c r="AW206" s="7">
        <v>0</v>
      </c>
      <c r="AX206" s="7">
        <v>0</v>
      </c>
      <c r="AY206" s="7">
        <v>17002684</v>
      </c>
      <c r="AZ206" s="7">
        <v>348721</v>
      </c>
      <c r="BA206" s="7">
        <v>1209559.24</v>
      </c>
      <c r="BB206" s="7">
        <v>0</v>
      </c>
      <c r="BC206" s="7">
        <v>89.05</v>
      </c>
      <c r="BD206" s="7">
        <v>12709.18</v>
      </c>
      <c r="BE206" s="7">
        <v>0</v>
      </c>
      <c r="BF206" s="7">
        <v>0</v>
      </c>
      <c r="BG206" s="7">
        <v>795002.56595566194</v>
      </c>
      <c r="BH206" s="7">
        <v>8866</v>
      </c>
      <c r="BI206" s="7">
        <v>656882</v>
      </c>
      <c r="BJ206" s="7">
        <v>9040703.9033333343</v>
      </c>
      <c r="BK206" s="7">
        <v>4927749.97</v>
      </c>
      <c r="BL206" s="7">
        <v>5145589.2233333336</v>
      </c>
      <c r="BM206" s="7">
        <v>6160637.2866666662</v>
      </c>
      <c r="BN206" s="130">
        <v>0.83499999999999996</v>
      </c>
      <c r="BO206" s="131">
        <v>3.3907380000000001E-4</v>
      </c>
      <c r="BP206" s="161">
        <v>8592.449685095522</v>
      </c>
      <c r="BQ206" s="162">
        <v>18630894</v>
      </c>
      <c r="BR206" s="161">
        <v>503281</v>
      </c>
      <c r="BS206" s="163">
        <v>0</v>
      </c>
      <c r="BT206" s="163">
        <v>2123095.1940443367</v>
      </c>
      <c r="BU206" s="161">
        <v>23765417.48</v>
      </c>
      <c r="BV206" s="161">
        <v>207833.49</v>
      </c>
      <c r="BW206" s="165">
        <v>16217229.034044337</v>
      </c>
      <c r="BX206" s="161">
        <v>503281</v>
      </c>
    </row>
    <row r="207" spans="1:76" ht="14.45" x14ac:dyDescent="0.3">
      <c r="A207" s="164" t="s">
        <v>31</v>
      </c>
      <c r="B207" s="6" t="s">
        <v>39</v>
      </c>
      <c r="C207" s="6" t="s">
        <v>42</v>
      </c>
      <c r="D207" s="6" t="s">
        <v>39</v>
      </c>
      <c r="E207" s="6" t="s">
        <v>40</v>
      </c>
      <c r="F207" s="24" t="str">
        <f>+Tabela1[[#This Row],[WK]]&amp;Tabela1[[#This Row],[PK]]&amp;Tabela1[[#This Row],[GK]]</f>
        <v>040504</v>
      </c>
      <c r="G207" s="6" t="s">
        <v>245</v>
      </c>
      <c r="H207" s="7">
        <v>299860853.85059851</v>
      </c>
      <c r="I207" s="8">
        <v>1.371</v>
      </c>
      <c r="J207" s="7">
        <v>411109230.63</v>
      </c>
      <c r="K207" s="8">
        <v>7.0000000000000007E-2</v>
      </c>
      <c r="L207" s="7">
        <v>28777646.144100003</v>
      </c>
      <c r="M207" s="7">
        <v>18929991.144100003</v>
      </c>
      <c r="N207" s="9">
        <v>1.9222841523286511</v>
      </c>
      <c r="O207" s="7">
        <v>25285993</v>
      </c>
      <c r="P207" s="8">
        <v>1.2949999999999999</v>
      </c>
      <c r="Q207" s="7">
        <v>32745361</v>
      </c>
      <c r="R207" s="8">
        <v>1.6E-2</v>
      </c>
      <c r="S207" s="7">
        <v>523925.77600000001</v>
      </c>
      <c r="T207" s="7">
        <v>204371.77600000001</v>
      </c>
      <c r="U207" s="9">
        <v>0.63955317724077942</v>
      </c>
      <c r="V207" s="7">
        <v>19134362.920100003</v>
      </c>
      <c r="W207" s="9">
        <v>1.8819680917447457</v>
      </c>
      <c r="X207" s="7">
        <v>32793147.828910142</v>
      </c>
      <c r="Y207" s="7">
        <v>4898587</v>
      </c>
      <c r="Z207" s="7">
        <v>151009.68</v>
      </c>
      <c r="AA207" s="7">
        <v>1466602.1489101436</v>
      </c>
      <c r="AB207" s="7">
        <v>24636343</v>
      </c>
      <c r="AC207" s="7">
        <v>1640606</v>
      </c>
      <c r="AD207" s="7">
        <v>13658784.908810139</v>
      </c>
      <c r="AE207" s="7">
        <v>0</v>
      </c>
      <c r="AF207" s="7">
        <v>28777646.144100003</v>
      </c>
      <c r="AG207" s="7">
        <v>523925.77600000001</v>
      </c>
      <c r="AH207" s="7">
        <v>13658784.908810139</v>
      </c>
      <c r="AI207" s="7">
        <v>8222153</v>
      </c>
      <c r="AJ207" s="7">
        <v>319219</v>
      </c>
      <c r="AK207" s="7">
        <v>8051635</v>
      </c>
      <c r="AL207" s="7">
        <v>328821</v>
      </c>
      <c r="AM207" s="7">
        <v>418226</v>
      </c>
      <c r="AN207" s="7">
        <v>0</v>
      </c>
      <c r="AO207" s="7">
        <v>0</v>
      </c>
      <c r="AP207" s="7">
        <v>18871294</v>
      </c>
      <c r="AQ207" s="7">
        <v>1225311</v>
      </c>
      <c r="AR207" s="7">
        <v>9847655</v>
      </c>
      <c r="AS207" s="7">
        <v>319554</v>
      </c>
      <c r="AT207" s="7">
        <v>8195599</v>
      </c>
      <c r="AU207" s="7">
        <v>448422</v>
      </c>
      <c r="AV207" s="7">
        <v>455063</v>
      </c>
      <c r="AW207" s="7">
        <v>0</v>
      </c>
      <c r="AX207" s="7">
        <v>0</v>
      </c>
      <c r="AY207" s="7">
        <v>22170192</v>
      </c>
      <c r="AZ207" s="7">
        <v>514161</v>
      </c>
      <c r="BA207" s="7">
        <v>151009.68</v>
      </c>
      <c r="BB207" s="7">
        <v>0</v>
      </c>
      <c r="BC207" s="7">
        <v>0</v>
      </c>
      <c r="BD207" s="7">
        <v>1623.76</v>
      </c>
      <c r="BE207" s="7">
        <v>0</v>
      </c>
      <c r="BF207" s="7">
        <v>0</v>
      </c>
      <c r="BG207" s="7">
        <v>999985.14891014365</v>
      </c>
      <c r="BH207" s="7">
        <v>11152</v>
      </c>
      <c r="BI207" s="7">
        <v>466617</v>
      </c>
      <c r="BJ207" s="7">
        <v>6421993.5591666652</v>
      </c>
      <c r="BK207" s="7">
        <v>4122189.6933333315</v>
      </c>
      <c r="BL207" s="7">
        <v>1424041.343333333</v>
      </c>
      <c r="BM207" s="7">
        <v>6351132.7766666673</v>
      </c>
      <c r="BN207" s="130">
        <v>0.876</v>
      </c>
      <c r="BO207" s="131">
        <v>4.3316010000000001E-4</v>
      </c>
      <c r="BP207" s="161">
        <v>10976.684384627733</v>
      </c>
      <c r="BQ207" s="162">
        <v>24636343</v>
      </c>
      <c r="BR207" s="161">
        <v>584361</v>
      </c>
      <c r="BS207" s="163">
        <v>0</v>
      </c>
      <c r="BT207" s="163">
        <v>2574649.9299999997</v>
      </c>
      <c r="BU207" s="161">
        <v>28777646.140000001</v>
      </c>
      <c r="BV207" s="161">
        <v>523925.78</v>
      </c>
      <c r="BW207" s="165">
        <v>16233434.84</v>
      </c>
      <c r="BX207" s="161">
        <v>584361</v>
      </c>
    </row>
    <row r="208" spans="1:76" ht="14.45" x14ac:dyDescent="0.3">
      <c r="A208" s="164" t="s">
        <v>31</v>
      </c>
      <c r="B208" s="6" t="s">
        <v>39</v>
      </c>
      <c r="C208" s="6" t="s">
        <v>42</v>
      </c>
      <c r="D208" s="6" t="s">
        <v>42</v>
      </c>
      <c r="E208" s="6" t="s">
        <v>36</v>
      </c>
      <c r="F208" s="24" t="str">
        <f>+Tabela1[[#This Row],[WK]]&amp;Tabela1[[#This Row],[PK]]&amp;Tabela1[[#This Row],[GK]]</f>
        <v>040505</v>
      </c>
      <c r="G208" s="6" t="s">
        <v>246</v>
      </c>
      <c r="H208" s="7">
        <v>80385898.619999841</v>
      </c>
      <c r="I208" s="8">
        <v>1.371</v>
      </c>
      <c r="J208" s="7">
        <v>110209067</v>
      </c>
      <c r="K208" s="8">
        <v>7.0000000000000007E-2</v>
      </c>
      <c r="L208" s="7">
        <v>7714634.6900000004</v>
      </c>
      <c r="M208" s="7">
        <v>5396668.6900000004</v>
      </c>
      <c r="N208" s="9">
        <v>2.3281914790812293</v>
      </c>
      <c r="O208" s="7">
        <v>3897279</v>
      </c>
      <c r="P208" s="8">
        <v>1.2949999999999999</v>
      </c>
      <c r="Q208" s="7">
        <v>5046976</v>
      </c>
      <c r="R208" s="8">
        <v>1.6E-2</v>
      </c>
      <c r="S208" s="7">
        <v>80751.615999999995</v>
      </c>
      <c r="T208" s="7">
        <v>-155504.38400000002</v>
      </c>
      <c r="U208" s="9">
        <v>-0.65820289855072467</v>
      </c>
      <c r="V208" s="7">
        <v>5241164.3060000008</v>
      </c>
      <c r="W208" s="9">
        <v>2.0519611474648642</v>
      </c>
      <c r="X208" s="7">
        <v>14106115.155263864</v>
      </c>
      <c r="Y208" s="7">
        <v>6238924</v>
      </c>
      <c r="Z208" s="7">
        <v>199699.83</v>
      </c>
      <c r="AA208" s="7">
        <v>544309.32526386343</v>
      </c>
      <c r="AB208" s="7">
        <v>7123182</v>
      </c>
      <c r="AC208" s="7">
        <v>0</v>
      </c>
      <c r="AD208" s="7">
        <v>8864950.8492638618</v>
      </c>
      <c r="AE208" s="7">
        <v>0</v>
      </c>
      <c r="AF208" s="7">
        <v>7714634.6900000004</v>
      </c>
      <c r="AG208" s="7">
        <v>80751.615999999995</v>
      </c>
      <c r="AH208" s="7">
        <v>8864950.8492638618</v>
      </c>
      <c r="AI208" s="7">
        <v>1935351</v>
      </c>
      <c r="AJ208" s="7">
        <v>425772</v>
      </c>
      <c r="AK208" s="7">
        <v>4801846</v>
      </c>
      <c r="AL208" s="7">
        <v>0</v>
      </c>
      <c r="AM208" s="7">
        <v>847113</v>
      </c>
      <c r="AN208" s="7">
        <v>0</v>
      </c>
      <c r="AO208" s="7">
        <v>0</v>
      </c>
      <c r="AP208" s="7">
        <v>5415610</v>
      </c>
      <c r="AQ208" s="7">
        <v>425677</v>
      </c>
      <c r="AR208" s="7">
        <v>2317966</v>
      </c>
      <c r="AS208" s="7">
        <v>236256</v>
      </c>
      <c r="AT208" s="7">
        <v>5673169</v>
      </c>
      <c r="AU208" s="7">
        <v>114649</v>
      </c>
      <c r="AV208" s="7">
        <v>842947</v>
      </c>
      <c r="AW208" s="7">
        <v>0</v>
      </c>
      <c r="AX208" s="7">
        <v>0</v>
      </c>
      <c r="AY208" s="7">
        <v>6240292</v>
      </c>
      <c r="AZ208" s="7">
        <v>183281</v>
      </c>
      <c r="BA208" s="7">
        <v>199699.83</v>
      </c>
      <c r="BB208" s="7">
        <v>0</v>
      </c>
      <c r="BC208" s="7">
        <v>13.32</v>
      </c>
      <c r="BD208" s="7">
        <v>2102.91</v>
      </c>
      <c r="BE208" s="7">
        <v>0</v>
      </c>
      <c r="BF208" s="7">
        <v>0</v>
      </c>
      <c r="BG208" s="7">
        <v>353922.32526386349</v>
      </c>
      <c r="BH208" s="7">
        <v>3947</v>
      </c>
      <c r="BI208" s="7">
        <v>190387</v>
      </c>
      <c r="BJ208" s="7">
        <v>2620234.5233333334</v>
      </c>
      <c r="BK208" s="7">
        <v>303281.58333333395</v>
      </c>
      <c r="BL208" s="7">
        <v>1765553.6233333333</v>
      </c>
      <c r="BM208" s="7">
        <v>5736704.5133333327</v>
      </c>
      <c r="BN208" s="130">
        <v>0.61499999999999999</v>
      </c>
      <c r="BO208" s="131">
        <v>1.5821140000000001E-4</v>
      </c>
      <c r="BP208" s="161">
        <v>4009.0761397505539</v>
      </c>
      <c r="BQ208" s="162">
        <v>7123182</v>
      </c>
      <c r="BR208" s="161">
        <v>205206</v>
      </c>
      <c r="BS208" s="163">
        <v>0</v>
      </c>
      <c r="BT208" s="163">
        <v>153428.8447361365</v>
      </c>
      <c r="BU208" s="161">
        <v>7714634.6900000004</v>
      </c>
      <c r="BV208" s="161">
        <v>80751.62</v>
      </c>
      <c r="BW208" s="165">
        <v>9018379.6947361361</v>
      </c>
      <c r="BX208" s="161">
        <v>205206</v>
      </c>
    </row>
    <row r="209" spans="1:76" ht="14.45" x14ac:dyDescent="0.3">
      <c r="A209" s="164" t="s">
        <v>31</v>
      </c>
      <c r="B209" s="6" t="s">
        <v>39</v>
      </c>
      <c r="C209" s="6" t="s">
        <v>42</v>
      </c>
      <c r="D209" s="6" t="s">
        <v>44</v>
      </c>
      <c r="E209" s="6" t="s">
        <v>36</v>
      </c>
      <c r="F209" s="24" t="str">
        <f>+Tabela1[[#This Row],[WK]]&amp;Tabela1[[#This Row],[PK]]&amp;Tabela1[[#This Row],[GK]]</f>
        <v>040506</v>
      </c>
      <c r="G209" s="6" t="s">
        <v>247</v>
      </c>
      <c r="H209" s="7">
        <v>97290139.852399901</v>
      </c>
      <c r="I209" s="8">
        <v>1.371</v>
      </c>
      <c r="J209" s="7">
        <v>133384781.73</v>
      </c>
      <c r="K209" s="8">
        <v>7.0000000000000007E-2</v>
      </c>
      <c r="L209" s="7">
        <v>9336934.7211000007</v>
      </c>
      <c r="M209" s="7">
        <v>5431346.7211000007</v>
      </c>
      <c r="N209" s="9">
        <v>1.3906604386074519</v>
      </c>
      <c r="O209" s="7">
        <v>3920558</v>
      </c>
      <c r="P209" s="8">
        <v>1.2949999999999999</v>
      </c>
      <c r="Q209" s="7">
        <v>5077123</v>
      </c>
      <c r="R209" s="8">
        <v>1.6E-2</v>
      </c>
      <c r="S209" s="7">
        <v>81233.968000000008</v>
      </c>
      <c r="T209" s="7">
        <v>-497.03199999999197</v>
      </c>
      <c r="U209" s="9">
        <v>-6.0813155351089792E-3</v>
      </c>
      <c r="V209" s="7">
        <v>5430849.689100001</v>
      </c>
      <c r="W209" s="9">
        <v>1.3620303991478988</v>
      </c>
      <c r="X209" s="7">
        <v>20061043.329535589</v>
      </c>
      <c r="Y209" s="7">
        <v>9653854</v>
      </c>
      <c r="Z209" s="7">
        <v>552736.19999999995</v>
      </c>
      <c r="AA209" s="7">
        <v>650131.12953558844</v>
      </c>
      <c r="AB209" s="7">
        <v>9204322</v>
      </c>
      <c r="AC209" s="7">
        <v>0</v>
      </c>
      <c r="AD209" s="7">
        <v>14630193.640435588</v>
      </c>
      <c r="AE209" s="7">
        <v>0</v>
      </c>
      <c r="AF209" s="7">
        <v>9336934.7211000007</v>
      </c>
      <c r="AG209" s="7">
        <v>81233.968000000008</v>
      </c>
      <c r="AH209" s="7">
        <v>14630193.640435588</v>
      </c>
      <c r="AI209" s="7">
        <v>3260912</v>
      </c>
      <c r="AJ209" s="7">
        <v>87520</v>
      </c>
      <c r="AK209" s="7">
        <v>5077479</v>
      </c>
      <c r="AL209" s="7">
        <v>0</v>
      </c>
      <c r="AM209" s="7">
        <v>867818</v>
      </c>
      <c r="AN209" s="7">
        <v>0</v>
      </c>
      <c r="AO209" s="7">
        <v>0</v>
      </c>
      <c r="AP209" s="7">
        <v>7754317</v>
      </c>
      <c r="AQ209" s="7">
        <v>377937</v>
      </c>
      <c r="AR209" s="7">
        <v>3905588</v>
      </c>
      <c r="AS209" s="7">
        <v>81731</v>
      </c>
      <c r="AT209" s="7">
        <v>5632269</v>
      </c>
      <c r="AU209" s="7">
        <v>0</v>
      </c>
      <c r="AV209" s="7">
        <v>997906</v>
      </c>
      <c r="AW209" s="7">
        <v>0</v>
      </c>
      <c r="AX209" s="7">
        <v>0</v>
      </c>
      <c r="AY209" s="7">
        <v>8486854</v>
      </c>
      <c r="AZ209" s="7">
        <v>155708</v>
      </c>
      <c r="BA209" s="7">
        <v>552736.19999999995</v>
      </c>
      <c r="BB209" s="7">
        <v>0</v>
      </c>
      <c r="BC209" s="7">
        <v>0</v>
      </c>
      <c r="BD209" s="7">
        <v>5943.4</v>
      </c>
      <c r="BE209" s="7">
        <v>0</v>
      </c>
      <c r="BF209" s="7">
        <v>0</v>
      </c>
      <c r="BG209" s="7">
        <v>376160.12953558849</v>
      </c>
      <c r="BH209" s="7">
        <v>4195</v>
      </c>
      <c r="BI209" s="7">
        <v>273971</v>
      </c>
      <c r="BJ209" s="7">
        <v>3770600.0341666667</v>
      </c>
      <c r="BK209" s="7">
        <v>1054987.8700000001</v>
      </c>
      <c r="BL209" s="7">
        <v>1672744.3</v>
      </c>
      <c r="BM209" s="7">
        <v>7516960.0566666676</v>
      </c>
      <c r="BN209" s="130">
        <v>0.53400000000000003</v>
      </c>
      <c r="BO209" s="131">
        <v>1.986158E-4</v>
      </c>
      <c r="BP209" s="161">
        <v>5033.6067030409367</v>
      </c>
      <c r="BQ209" s="162">
        <v>9204322</v>
      </c>
      <c r="BR209" s="161">
        <v>230358</v>
      </c>
      <c r="BS209" s="163">
        <v>2219098.6495355889</v>
      </c>
      <c r="BT209" s="163">
        <v>0</v>
      </c>
      <c r="BU209" s="161">
        <v>9336934.7200000007</v>
      </c>
      <c r="BV209" s="161">
        <v>81233.97</v>
      </c>
      <c r="BW209" s="165">
        <v>12411094.99</v>
      </c>
      <c r="BX209" s="161">
        <v>230358</v>
      </c>
    </row>
    <row r="210" spans="1:76" ht="14.45" x14ac:dyDescent="0.3">
      <c r="A210" s="164" t="s">
        <v>31</v>
      </c>
      <c r="B210" s="6" t="s">
        <v>39</v>
      </c>
      <c r="C210" s="6" t="s">
        <v>44</v>
      </c>
      <c r="D210" s="6" t="s">
        <v>33</v>
      </c>
      <c r="E210" s="6" t="s">
        <v>36</v>
      </c>
      <c r="F210" s="24" t="str">
        <f>+Tabela1[[#This Row],[WK]]&amp;Tabela1[[#This Row],[PK]]&amp;Tabela1[[#This Row],[GK]]</f>
        <v>040601</v>
      </c>
      <c r="G210" s="6" t="s">
        <v>248</v>
      </c>
      <c r="H210" s="7">
        <v>470282715.85619956</v>
      </c>
      <c r="I210" s="8">
        <v>1.371</v>
      </c>
      <c r="J210" s="7">
        <v>644757603.44000006</v>
      </c>
      <c r="K210" s="8">
        <v>7.0000000000000007E-2</v>
      </c>
      <c r="L210" s="7">
        <v>45133032.240800008</v>
      </c>
      <c r="M210" s="7">
        <v>22722178.240800008</v>
      </c>
      <c r="N210" s="9">
        <v>1.0138916723476941</v>
      </c>
      <c r="O210" s="7">
        <v>25661854</v>
      </c>
      <c r="P210" s="8">
        <v>1.2949999999999999</v>
      </c>
      <c r="Q210" s="7">
        <v>33232101</v>
      </c>
      <c r="R210" s="8">
        <v>1.6E-2</v>
      </c>
      <c r="S210" s="7">
        <v>531713.61600000004</v>
      </c>
      <c r="T210" s="7">
        <v>-419060.38399999996</v>
      </c>
      <c r="U210" s="9">
        <v>-0.44075709264241553</v>
      </c>
      <c r="V210" s="7">
        <v>22303117.856800005</v>
      </c>
      <c r="W210" s="9">
        <v>0.95469022350668387</v>
      </c>
      <c r="X210" s="7">
        <v>31006933.926912282</v>
      </c>
      <c r="Y210" s="7">
        <v>0</v>
      </c>
      <c r="Z210" s="7">
        <v>916152.3</v>
      </c>
      <c r="AA210" s="7">
        <v>2447353.6269122828</v>
      </c>
      <c r="AB210" s="7">
        <v>27521526</v>
      </c>
      <c r="AC210" s="7">
        <v>121902</v>
      </c>
      <c r="AD210" s="7">
        <v>8703816.0701122731</v>
      </c>
      <c r="AE210" s="7">
        <v>0</v>
      </c>
      <c r="AF210" s="7">
        <v>45133032.240800008</v>
      </c>
      <c r="AG210" s="7">
        <v>531713.61600000004</v>
      </c>
      <c r="AH210" s="7">
        <v>8703816.0701122731</v>
      </c>
      <c r="AI210" s="7">
        <v>18711608</v>
      </c>
      <c r="AJ210" s="7">
        <v>1277239</v>
      </c>
      <c r="AK210" s="7">
        <v>2043786</v>
      </c>
      <c r="AL210" s="7">
        <v>0</v>
      </c>
      <c r="AM210" s="7">
        <v>1259680</v>
      </c>
      <c r="AN210" s="7">
        <v>0</v>
      </c>
      <c r="AO210" s="7">
        <v>0</v>
      </c>
      <c r="AP210" s="7">
        <v>21901809</v>
      </c>
      <c r="AQ210" s="7">
        <v>1241224</v>
      </c>
      <c r="AR210" s="7">
        <v>22410854</v>
      </c>
      <c r="AS210" s="7">
        <v>950774</v>
      </c>
      <c r="AT210" s="7">
        <v>2278334</v>
      </c>
      <c r="AU210" s="7">
        <v>0</v>
      </c>
      <c r="AV210" s="7">
        <v>1296228</v>
      </c>
      <c r="AW210" s="7">
        <v>0</v>
      </c>
      <c r="AX210" s="7">
        <v>0</v>
      </c>
      <c r="AY210" s="7">
        <v>25574550</v>
      </c>
      <c r="AZ210" s="7">
        <v>540113</v>
      </c>
      <c r="BA210" s="7">
        <v>916152.3</v>
      </c>
      <c r="BB210" s="7">
        <v>0</v>
      </c>
      <c r="BC210" s="7">
        <v>0</v>
      </c>
      <c r="BD210" s="7">
        <v>9764.16</v>
      </c>
      <c r="BE210" s="7">
        <v>173.88</v>
      </c>
      <c r="BF210" s="7">
        <v>0</v>
      </c>
      <c r="BG210" s="7">
        <v>1230164.626912283</v>
      </c>
      <c r="BH210" s="7">
        <v>13719</v>
      </c>
      <c r="BI210" s="7">
        <v>1217189</v>
      </c>
      <c r="BJ210" s="7">
        <v>16752325.208333328</v>
      </c>
      <c r="BK210" s="7">
        <v>8609130.0466666613</v>
      </c>
      <c r="BL210" s="7">
        <v>11787681.189999999</v>
      </c>
      <c r="BM210" s="7">
        <v>8997418.2666666675</v>
      </c>
      <c r="BN210" s="130">
        <v>1.1399999999999999</v>
      </c>
      <c r="BO210" s="131">
        <v>4.9628550000000002E-4</v>
      </c>
      <c r="BP210" s="161">
        <v>12576.512871640743</v>
      </c>
      <c r="BQ210" s="162">
        <v>27521526</v>
      </c>
      <c r="BR210" s="161">
        <v>779406</v>
      </c>
      <c r="BS210" s="163">
        <v>0</v>
      </c>
      <c r="BT210" s="163">
        <v>2461697.0730877221</v>
      </c>
      <c r="BU210" s="161">
        <v>45133032.240000002</v>
      </c>
      <c r="BV210" s="161">
        <v>531713.62</v>
      </c>
      <c r="BW210" s="165">
        <v>11165513.143087722</v>
      </c>
      <c r="BX210" s="161">
        <v>779406</v>
      </c>
    </row>
    <row r="211" spans="1:76" ht="14.45" x14ac:dyDescent="0.3">
      <c r="A211" s="164" t="s">
        <v>31</v>
      </c>
      <c r="B211" s="6" t="s">
        <v>39</v>
      </c>
      <c r="C211" s="6" t="s">
        <v>44</v>
      </c>
      <c r="D211" s="6" t="s">
        <v>32</v>
      </c>
      <c r="E211" s="6" t="s">
        <v>36</v>
      </c>
      <c r="F211" s="24" t="str">
        <f>+Tabela1[[#This Row],[WK]]&amp;Tabela1[[#This Row],[PK]]&amp;Tabela1[[#This Row],[GK]]</f>
        <v>040602</v>
      </c>
      <c r="G211" s="6" t="s">
        <v>249</v>
      </c>
      <c r="H211" s="7">
        <v>150560570.97819945</v>
      </c>
      <c r="I211" s="8">
        <v>1.371</v>
      </c>
      <c r="J211" s="7">
        <v>206418542.81</v>
      </c>
      <c r="K211" s="8">
        <v>7.0000000000000007E-2</v>
      </c>
      <c r="L211" s="7">
        <v>14449297.996700002</v>
      </c>
      <c r="M211" s="7">
        <v>9800723.9967000019</v>
      </c>
      <c r="N211" s="9">
        <v>2.1083291342033066</v>
      </c>
      <c r="O211" s="7">
        <v>8436122</v>
      </c>
      <c r="P211" s="8">
        <v>1.2949999999999999</v>
      </c>
      <c r="Q211" s="7">
        <v>10924778</v>
      </c>
      <c r="R211" s="8">
        <v>1.6E-2</v>
      </c>
      <c r="S211" s="7">
        <v>174796.448</v>
      </c>
      <c r="T211" s="7">
        <v>46595.448000000004</v>
      </c>
      <c r="U211" s="9">
        <v>0.36345619768956561</v>
      </c>
      <c r="V211" s="7">
        <v>9847319.4447000027</v>
      </c>
      <c r="W211" s="9">
        <v>2.0614995357118562</v>
      </c>
      <c r="X211" s="7">
        <v>23697810.487089343</v>
      </c>
      <c r="Y211" s="7">
        <v>11065458</v>
      </c>
      <c r="Z211" s="7">
        <v>316233.79000000004</v>
      </c>
      <c r="AA211" s="7">
        <v>987492.6970893431</v>
      </c>
      <c r="AB211" s="7">
        <v>11328626</v>
      </c>
      <c r="AC211" s="7">
        <v>0</v>
      </c>
      <c r="AD211" s="7">
        <v>13850491.042389341</v>
      </c>
      <c r="AE211" s="7">
        <v>0</v>
      </c>
      <c r="AF211" s="7">
        <v>14449297.996700002</v>
      </c>
      <c r="AG211" s="7">
        <v>174796.448</v>
      </c>
      <c r="AH211" s="7">
        <v>13850491.042389341</v>
      </c>
      <c r="AI211" s="7">
        <v>3881258</v>
      </c>
      <c r="AJ211" s="7">
        <v>80671</v>
      </c>
      <c r="AK211" s="7">
        <v>6409377</v>
      </c>
      <c r="AL211" s="7">
        <v>0</v>
      </c>
      <c r="AM211" s="7">
        <v>450308</v>
      </c>
      <c r="AN211" s="7">
        <v>0</v>
      </c>
      <c r="AO211" s="7">
        <v>0</v>
      </c>
      <c r="AP211" s="7">
        <v>9589199</v>
      </c>
      <c r="AQ211" s="7">
        <v>541046</v>
      </c>
      <c r="AR211" s="7">
        <v>4648574</v>
      </c>
      <c r="AS211" s="7">
        <v>128201</v>
      </c>
      <c r="AT211" s="7">
        <v>7300973</v>
      </c>
      <c r="AU211" s="7">
        <v>24616</v>
      </c>
      <c r="AV211" s="7">
        <v>1006050</v>
      </c>
      <c r="AW211" s="7">
        <v>0</v>
      </c>
      <c r="AX211" s="7">
        <v>0</v>
      </c>
      <c r="AY211" s="7">
        <v>10276693</v>
      </c>
      <c r="AZ211" s="7">
        <v>236806</v>
      </c>
      <c r="BA211" s="7">
        <v>316233.79000000004</v>
      </c>
      <c r="BB211" s="7">
        <v>0</v>
      </c>
      <c r="BC211" s="7">
        <v>410.56</v>
      </c>
      <c r="BD211" s="7">
        <v>2031.83</v>
      </c>
      <c r="BE211" s="7">
        <v>0</v>
      </c>
      <c r="BF211" s="7">
        <v>0</v>
      </c>
      <c r="BG211" s="7">
        <v>538370.6970893431</v>
      </c>
      <c r="BH211" s="7">
        <v>6004</v>
      </c>
      <c r="BI211" s="7">
        <v>449122</v>
      </c>
      <c r="BJ211" s="7">
        <v>6181378.9291666662</v>
      </c>
      <c r="BK211" s="7">
        <v>3429204.6433333326</v>
      </c>
      <c r="BL211" s="7">
        <v>880058.71</v>
      </c>
      <c r="BM211" s="7">
        <v>9248579.7233333346</v>
      </c>
      <c r="BN211" s="130">
        <v>0.622</v>
      </c>
      <c r="BO211" s="131">
        <v>2.868457E-4</v>
      </c>
      <c r="BP211" s="161">
        <v>7268.764201469372</v>
      </c>
      <c r="BQ211" s="162">
        <v>11328626</v>
      </c>
      <c r="BR211" s="161">
        <v>325529</v>
      </c>
      <c r="BS211" s="163">
        <v>1653450.4470893433</v>
      </c>
      <c r="BT211" s="163">
        <v>0</v>
      </c>
      <c r="BU211" s="161">
        <v>14449298</v>
      </c>
      <c r="BV211" s="161">
        <v>174796.45</v>
      </c>
      <c r="BW211" s="165">
        <v>12197040.6</v>
      </c>
      <c r="BX211" s="161">
        <v>325529</v>
      </c>
    </row>
    <row r="212" spans="1:76" ht="14.45" x14ac:dyDescent="0.3">
      <c r="A212" s="164" t="s">
        <v>31</v>
      </c>
      <c r="B212" s="6" t="s">
        <v>39</v>
      </c>
      <c r="C212" s="6" t="s">
        <v>44</v>
      </c>
      <c r="D212" s="6" t="s">
        <v>37</v>
      </c>
      <c r="E212" s="6" t="s">
        <v>40</v>
      </c>
      <c r="F212" s="24" t="str">
        <f>+Tabela1[[#This Row],[WK]]&amp;Tabela1[[#This Row],[PK]]&amp;Tabela1[[#This Row],[GK]]</f>
        <v>040603</v>
      </c>
      <c r="G212" s="6" t="s">
        <v>250</v>
      </c>
      <c r="H212" s="7">
        <v>174488004.86339983</v>
      </c>
      <c r="I212" s="8">
        <v>1.371</v>
      </c>
      <c r="J212" s="7">
        <v>239223054.67000002</v>
      </c>
      <c r="K212" s="8">
        <v>7.0000000000000007E-2</v>
      </c>
      <c r="L212" s="7">
        <v>16745613.826900003</v>
      </c>
      <c r="M212" s="7">
        <v>10854100.826900003</v>
      </c>
      <c r="N212" s="9">
        <v>1.8423282486009966</v>
      </c>
      <c r="O212" s="7">
        <v>72572507</v>
      </c>
      <c r="P212" s="8">
        <v>1.2949999999999999</v>
      </c>
      <c r="Q212" s="7">
        <v>93981397</v>
      </c>
      <c r="R212" s="8">
        <v>1.6E-2</v>
      </c>
      <c r="S212" s="7">
        <v>1503702.352</v>
      </c>
      <c r="T212" s="7">
        <v>203422.35199999996</v>
      </c>
      <c r="U212" s="9">
        <v>0.15644503645368688</v>
      </c>
      <c r="V212" s="7">
        <v>11057523.178900003</v>
      </c>
      <c r="W212" s="9">
        <v>1.5375196670566023</v>
      </c>
      <c r="X212" s="7">
        <v>22659559.76595968</v>
      </c>
      <c r="Y212" s="7">
        <v>4867378</v>
      </c>
      <c r="Z212" s="7">
        <v>337985.55999999994</v>
      </c>
      <c r="AA212" s="7">
        <v>989422.20595967828</v>
      </c>
      <c r="AB212" s="7">
        <v>16464774</v>
      </c>
      <c r="AC212" s="7">
        <v>0</v>
      </c>
      <c r="AD212" s="7">
        <v>11602036.587059677</v>
      </c>
      <c r="AE212" s="7">
        <v>0</v>
      </c>
      <c r="AF212" s="7">
        <v>16745613.826900003</v>
      </c>
      <c r="AG212" s="7">
        <v>1503702.352</v>
      </c>
      <c r="AH212" s="7">
        <v>11602036.587059677</v>
      </c>
      <c r="AI212" s="7">
        <v>4919031</v>
      </c>
      <c r="AJ212" s="7">
        <v>1222466</v>
      </c>
      <c r="AK212" s="7">
        <v>4923244</v>
      </c>
      <c r="AL212" s="7">
        <v>447077</v>
      </c>
      <c r="AM212" s="7">
        <v>859024</v>
      </c>
      <c r="AN212" s="7">
        <v>0</v>
      </c>
      <c r="AO212" s="7">
        <v>0</v>
      </c>
      <c r="AP212" s="7">
        <v>13602120</v>
      </c>
      <c r="AQ212" s="7">
        <v>728025</v>
      </c>
      <c r="AR212" s="7">
        <v>5891513</v>
      </c>
      <c r="AS212" s="7">
        <v>1300280</v>
      </c>
      <c r="AT212" s="7">
        <v>5370049</v>
      </c>
      <c r="AU212" s="7">
        <v>589348</v>
      </c>
      <c r="AV212" s="7">
        <v>483952</v>
      </c>
      <c r="AW212" s="7">
        <v>0</v>
      </c>
      <c r="AX212" s="7">
        <v>0</v>
      </c>
      <c r="AY212" s="7">
        <v>15066846</v>
      </c>
      <c r="AZ212" s="7">
        <v>288709</v>
      </c>
      <c r="BA212" s="7">
        <v>337985.55999999994</v>
      </c>
      <c r="BB212" s="7">
        <v>0</v>
      </c>
      <c r="BC212" s="7">
        <v>216.31</v>
      </c>
      <c r="BD212" s="7">
        <v>2913.22</v>
      </c>
      <c r="BE212" s="7">
        <v>0</v>
      </c>
      <c r="BF212" s="7">
        <v>0</v>
      </c>
      <c r="BG212" s="7">
        <v>656554.20595967828</v>
      </c>
      <c r="BH212" s="7">
        <v>7322</v>
      </c>
      <c r="BI212" s="7">
        <v>332868</v>
      </c>
      <c r="BJ212" s="7">
        <v>4581192.8008333342</v>
      </c>
      <c r="BK212" s="7">
        <v>2727735.4200000009</v>
      </c>
      <c r="BL212" s="7">
        <v>1542830.9433333334</v>
      </c>
      <c r="BM212" s="7">
        <v>4328167.6366666667</v>
      </c>
      <c r="BN212" s="130">
        <v>0.82099999999999995</v>
      </c>
      <c r="BO212" s="131">
        <v>2.9808340000000001E-4</v>
      </c>
      <c r="BP212" s="161">
        <v>7553.9118680101528</v>
      </c>
      <c r="BQ212" s="162">
        <v>16464774</v>
      </c>
      <c r="BR212" s="161">
        <v>385242</v>
      </c>
      <c r="BS212" s="163">
        <v>0</v>
      </c>
      <c r="BT212" s="163">
        <v>1524586.2340403199</v>
      </c>
      <c r="BU212" s="161">
        <v>16745613.83</v>
      </c>
      <c r="BV212" s="161">
        <v>1503702.35</v>
      </c>
      <c r="BW212" s="165">
        <v>13126622.82404032</v>
      </c>
      <c r="BX212" s="161">
        <v>385242</v>
      </c>
    </row>
    <row r="213" spans="1:76" ht="14.45" x14ac:dyDescent="0.3">
      <c r="A213" s="164" t="s">
        <v>31</v>
      </c>
      <c r="B213" s="6" t="s">
        <v>39</v>
      </c>
      <c r="C213" s="6" t="s">
        <v>44</v>
      </c>
      <c r="D213" s="6" t="s">
        <v>39</v>
      </c>
      <c r="E213" s="6" t="s">
        <v>40</v>
      </c>
      <c r="F213" s="24" t="str">
        <f>+Tabela1[[#This Row],[WK]]&amp;Tabela1[[#This Row],[PK]]&amp;Tabela1[[#This Row],[GK]]</f>
        <v>040604</v>
      </c>
      <c r="G213" s="6" t="s">
        <v>251</v>
      </c>
      <c r="H213" s="7">
        <v>98449587.764999852</v>
      </c>
      <c r="I213" s="8">
        <v>1.371</v>
      </c>
      <c r="J213" s="7">
        <v>134974384.81999999</v>
      </c>
      <c r="K213" s="8">
        <v>7.0000000000000007E-2</v>
      </c>
      <c r="L213" s="7">
        <v>9448206.9374000002</v>
      </c>
      <c r="M213" s="7">
        <v>6417163.9374000002</v>
      </c>
      <c r="N213" s="9">
        <v>2.1171471131884307</v>
      </c>
      <c r="O213" s="7">
        <v>5023713</v>
      </c>
      <c r="P213" s="8">
        <v>1.2949999999999999</v>
      </c>
      <c r="Q213" s="7">
        <v>6505708</v>
      </c>
      <c r="R213" s="8">
        <v>1.6E-2</v>
      </c>
      <c r="S213" s="7">
        <v>104091.32800000001</v>
      </c>
      <c r="T213" s="7">
        <v>-88179.671999999991</v>
      </c>
      <c r="U213" s="9">
        <v>-0.45862179943933296</v>
      </c>
      <c r="V213" s="7">
        <v>6328984.2653999999</v>
      </c>
      <c r="W213" s="9">
        <v>1.9635022419162389</v>
      </c>
      <c r="X213" s="7">
        <v>13819287.783330645</v>
      </c>
      <c r="Y213" s="7">
        <v>4226443</v>
      </c>
      <c r="Z213" s="7">
        <v>13419.900000000001</v>
      </c>
      <c r="AA213" s="7">
        <v>695335.88333064632</v>
      </c>
      <c r="AB213" s="7">
        <v>8884089</v>
      </c>
      <c r="AC213" s="7">
        <v>0</v>
      </c>
      <c r="AD213" s="7">
        <v>7490303.5179306455</v>
      </c>
      <c r="AE213" s="7">
        <v>0</v>
      </c>
      <c r="AF213" s="7">
        <v>9448206.9374000002</v>
      </c>
      <c r="AG213" s="7">
        <v>104091.32800000001</v>
      </c>
      <c r="AH213" s="7">
        <v>7490303.5179306455</v>
      </c>
      <c r="AI213" s="7">
        <v>2530724</v>
      </c>
      <c r="AJ213" s="7">
        <v>296483</v>
      </c>
      <c r="AK213" s="7">
        <v>1224658</v>
      </c>
      <c r="AL213" s="7">
        <v>82068</v>
      </c>
      <c r="AM213" s="7">
        <v>165336</v>
      </c>
      <c r="AN213" s="7">
        <v>0</v>
      </c>
      <c r="AO213" s="7">
        <v>0</v>
      </c>
      <c r="AP213" s="7">
        <v>6767714</v>
      </c>
      <c r="AQ213" s="7">
        <v>389871</v>
      </c>
      <c r="AR213" s="7">
        <v>3031043</v>
      </c>
      <c r="AS213" s="7">
        <v>192271</v>
      </c>
      <c r="AT213" s="7">
        <v>2806589</v>
      </c>
      <c r="AU213" s="7">
        <v>102186</v>
      </c>
      <c r="AV213" s="7">
        <v>714429</v>
      </c>
      <c r="AW213" s="7">
        <v>0</v>
      </c>
      <c r="AX213" s="7">
        <v>0</v>
      </c>
      <c r="AY213" s="7">
        <v>8037041</v>
      </c>
      <c r="AZ213" s="7">
        <v>160574</v>
      </c>
      <c r="BA213" s="7">
        <v>13419.900000000001</v>
      </c>
      <c r="BB213" s="7">
        <v>0</v>
      </c>
      <c r="BC213" s="7">
        <v>0</v>
      </c>
      <c r="BD213" s="7">
        <v>144.30000000000001</v>
      </c>
      <c r="BE213" s="7">
        <v>0</v>
      </c>
      <c r="BF213" s="7">
        <v>0</v>
      </c>
      <c r="BG213" s="7">
        <v>395976.88333064632</v>
      </c>
      <c r="BH213" s="7">
        <v>4416</v>
      </c>
      <c r="BI213" s="7">
        <v>299359</v>
      </c>
      <c r="BJ213" s="7">
        <v>4120030.4516666671</v>
      </c>
      <c r="BK213" s="7">
        <v>2944125.163333334</v>
      </c>
      <c r="BL213" s="7">
        <v>667577.68000000005</v>
      </c>
      <c r="BM213" s="7">
        <v>3368465.793333333</v>
      </c>
      <c r="BN213" s="130">
        <v>0.77100000000000002</v>
      </c>
      <c r="BO213" s="131">
        <v>1.9549460000000001E-4</v>
      </c>
      <c r="BP213" s="161">
        <v>4954.5657709120887</v>
      </c>
      <c r="BQ213" s="162">
        <v>8884089</v>
      </c>
      <c r="BR213" s="161">
        <v>228351</v>
      </c>
      <c r="BS213" s="163">
        <v>0</v>
      </c>
      <c r="BT213" s="163">
        <v>0</v>
      </c>
      <c r="BU213" s="161">
        <v>9448206.9399999995</v>
      </c>
      <c r="BV213" s="161">
        <v>104091.33</v>
      </c>
      <c r="BW213" s="165">
        <v>7490303.5199999996</v>
      </c>
      <c r="BX213" s="161">
        <v>228351</v>
      </c>
    </row>
    <row r="214" spans="1:76" ht="14.45" x14ac:dyDescent="0.3">
      <c r="A214" s="164" t="s">
        <v>31</v>
      </c>
      <c r="B214" s="6" t="s">
        <v>39</v>
      </c>
      <c r="C214" s="6" t="s">
        <v>44</v>
      </c>
      <c r="D214" s="6" t="s">
        <v>42</v>
      </c>
      <c r="E214" s="6" t="s">
        <v>36</v>
      </c>
      <c r="F214" s="24" t="str">
        <f>+Tabela1[[#This Row],[WK]]&amp;Tabela1[[#This Row],[PK]]&amp;Tabela1[[#This Row],[GK]]</f>
        <v>040605</v>
      </c>
      <c r="G214" s="6" t="s">
        <v>252</v>
      </c>
      <c r="H214" s="7">
        <v>92026904.432999894</v>
      </c>
      <c r="I214" s="8">
        <v>1.371</v>
      </c>
      <c r="J214" s="7">
        <v>126168885.98</v>
      </c>
      <c r="K214" s="8">
        <v>7.0000000000000007E-2</v>
      </c>
      <c r="L214" s="7">
        <v>8831822.0186000019</v>
      </c>
      <c r="M214" s="7">
        <v>6146549.0186000019</v>
      </c>
      <c r="N214" s="9">
        <v>2.2889847768178511</v>
      </c>
      <c r="O214" s="7">
        <v>3016167</v>
      </c>
      <c r="P214" s="8">
        <v>1.2949999999999999</v>
      </c>
      <c r="Q214" s="7">
        <v>3905936</v>
      </c>
      <c r="R214" s="8">
        <v>1.6E-2</v>
      </c>
      <c r="S214" s="7">
        <v>62494.976000000002</v>
      </c>
      <c r="T214" s="7">
        <v>21985.976000000002</v>
      </c>
      <c r="U214" s="9">
        <v>0.54274299538374193</v>
      </c>
      <c r="V214" s="7">
        <v>6168534.9946000017</v>
      </c>
      <c r="W214" s="9">
        <v>2.263033138600226</v>
      </c>
      <c r="X214" s="7">
        <v>11293355.080563884</v>
      </c>
      <c r="Y214" s="7">
        <v>3818873</v>
      </c>
      <c r="Z214" s="7">
        <v>664793.44999999995</v>
      </c>
      <c r="AA214" s="7">
        <v>528744.63056388497</v>
      </c>
      <c r="AB214" s="7">
        <v>5967612</v>
      </c>
      <c r="AC214" s="7">
        <v>313332</v>
      </c>
      <c r="AD214" s="7">
        <v>5124820.0859638825</v>
      </c>
      <c r="AE214" s="7">
        <v>0</v>
      </c>
      <c r="AF214" s="7">
        <v>8831822.0186000019</v>
      </c>
      <c r="AG214" s="7">
        <v>62494.976000000002</v>
      </c>
      <c r="AH214" s="7">
        <v>5124820.0859638825</v>
      </c>
      <c r="AI214" s="7">
        <v>2242029</v>
      </c>
      <c r="AJ214" s="7">
        <v>37745</v>
      </c>
      <c r="AK214" s="7">
        <v>4240247</v>
      </c>
      <c r="AL214" s="7">
        <v>63472</v>
      </c>
      <c r="AM214" s="7">
        <v>215352</v>
      </c>
      <c r="AN214" s="7">
        <v>0</v>
      </c>
      <c r="AO214" s="7">
        <v>0</v>
      </c>
      <c r="AP214" s="7">
        <v>4995768</v>
      </c>
      <c r="AQ214" s="7">
        <v>222783</v>
      </c>
      <c r="AR214" s="7">
        <v>2685273</v>
      </c>
      <c r="AS214" s="7">
        <v>40509</v>
      </c>
      <c r="AT214" s="7">
        <v>4847715</v>
      </c>
      <c r="AU214" s="7">
        <v>169907</v>
      </c>
      <c r="AV214" s="7">
        <v>295087</v>
      </c>
      <c r="AW214" s="7">
        <v>0</v>
      </c>
      <c r="AX214" s="7">
        <v>0</v>
      </c>
      <c r="AY214" s="7">
        <v>5536222</v>
      </c>
      <c r="AZ214" s="7">
        <v>87586</v>
      </c>
      <c r="BA214" s="7">
        <v>664793.44999999995</v>
      </c>
      <c r="BB214" s="7">
        <v>0</v>
      </c>
      <c r="BC214" s="7">
        <v>220.97</v>
      </c>
      <c r="BD214" s="7">
        <v>6411.74</v>
      </c>
      <c r="BE214" s="7">
        <v>0.02</v>
      </c>
      <c r="BF214" s="7">
        <v>0</v>
      </c>
      <c r="BG214" s="7">
        <v>355715.63056388497</v>
      </c>
      <c r="BH214" s="7">
        <v>3967</v>
      </c>
      <c r="BI214" s="7">
        <v>173029</v>
      </c>
      <c r="BJ214" s="7">
        <v>2381446.6566666658</v>
      </c>
      <c r="BK214" s="7">
        <v>1979765.6799999995</v>
      </c>
      <c r="BL214" s="7">
        <v>255091.12000000002</v>
      </c>
      <c r="BM214" s="7">
        <v>1096541.6666666667</v>
      </c>
      <c r="BN214" s="130">
        <v>0.747</v>
      </c>
      <c r="BO214" s="131">
        <v>1.5708350000000001E-4</v>
      </c>
      <c r="BP214" s="161">
        <v>3981.0616321605821</v>
      </c>
      <c r="BQ214" s="162">
        <v>5967612</v>
      </c>
      <c r="BR214" s="161">
        <v>218035</v>
      </c>
      <c r="BS214" s="163">
        <v>0</v>
      </c>
      <c r="BT214" s="163">
        <v>861196.66000000015</v>
      </c>
      <c r="BU214" s="161">
        <v>8831822.0199999996</v>
      </c>
      <c r="BV214" s="161">
        <v>62494.98</v>
      </c>
      <c r="BW214" s="165">
        <v>5986016.75</v>
      </c>
      <c r="BX214" s="161">
        <v>218035</v>
      </c>
    </row>
    <row r="215" spans="1:76" ht="14.45" x14ac:dyDescent="0.3">
      <c r="A215" s="164" t="s">
        <v>31</v>
      </c>
      <c r="B215" s="6" t="s">
        <v>39</v>
      </c>
      <c r="C215" s="6" t="s">
        <v>44</v>
      </c>
      <c r="D215" s="6" t="s">
        <v>44</v>
      </c>
      <c r="E215" s="6" t="s">
        <v>36</v>
      </c>
      <c r="F215" s="24" t="str">
        <f>+Tabela1[[#This Row],[WK]]&amp;Tabela1[[#This Row],[PK]]&amp;Tabela1[[#This Row],[GK]]</f>
        <v>040606</v>
      </c>
      <c r="G215" s="6" t="s">
        <v>253</v>
      </c>
      <c r="H215" s="7">
        <v>80474208.339799911</v>
      </c>
      <c r="I215" s="8">
        <v>1.371</v>
      </c>
      <c r="J215" s="7">
        <v>110330139.63</v>
      </c>
      <c r="K215" s="8">
        <v>7.0000000000000007E-2</v>
      </c>
      <c r="L215" s="7">
        <v>7723109.7741</v>
      </c>
      <c r="M215" s="7">
        <v>5296830.7741</v>
      </c>
      <c r="N215" s="9">
        <v>2.1831086919929654</v>
      </c>
      <c r="O215" s="7">
        <v>216467</v>
      </c>
      <c r="P215" s="8">
        <v>1.2949999999999999</v>
      </c>
      <c r="Q215" s="7">
        <v>280325</v>
      </c>
      <c r="R215" s="8">
        <v>1.6E-2</v>
      </c>
      <c r="S215" s="7">
        <v>4485.2</v>
      </c>
      <c r="T215" s="7">
        <v>2548.1999999999998</v>
      </c>
      <c r="U215" s="9">
        <v>1.3155394940629839</v>
      </c>
      <c r="V215" s="7">
        <v>5299378.9741000002</v>
      </c>
      <c r="W215" s="9">
        <v>2.1824166277217514</v>
      </c>
      <c r="X215" s="7">
        <v>14635047.431821622</v>
      </c>
      <c r="Y215" s="7">
        <v>6106173</v>
      </c>
      <c r="Z215" s="7">
        <v>261220.26</v>
      </c>
      <c r="AA215" s="7">
        <v>615650.17182162101</v>
      </c>
      <c r="AB215" s="7">
        <v>7652004</v>
      </c>
      <c r="AC215" s="7">
        <v>0</v>
      </c>
      <c r="AD215" s="7">
        <v>9335668.4577216227</v>
      </c>
      <c r="AE215" s="7">
        <v>0</v>
      </c>
      <c r="AF215" s="7">
        <v>7723109.7741</v>
      </c>
      <c r="AG215" s="7">
        <v>4485.2</v>
      </c>
      <c r="AH215" s="7">
        <v>9335668.4577216227</v>
      </c>
      <c r="AI215" s="7">
        <v>2025785</v>
      </c>
      <c r="AJ215" s="7">
        <v>2726</v>
      </c>
      <c r="AK215" s="7">
        <v>1171143</v>
      </c>
      <c r="AL215" s="7">
        <v>72912</v>
      </c>
      <c r="AM215" s="7">
        <v>361892</v>
      </c>
      <c r="AN215" s="7">
        <v>0</v>
      </c>
      <c r="AO215" s="7">
        <v>0</v>
      </c>
      <c r="AP215" s="7">
        <v>6266194</v>
      </c>
      <c r="AQ215" s="7">
        <v>298371</v>
      </c>
      <c r="AR215" s="7">
        <v>2426279</v>
      </c>
      <c r="AS215" s="7">
        <v>1937</v>
      </c>
      <c r="AT215" s="7">
        <v>2885335</v>
      </c>
      <c r="AU215" s="7">
        <v>128776</v>
      </c>
      <c r="AV215" s="7">
        <v>887400</v>
      </c>
      <c r="AW215" s="7">
        <v>0</v>
      </c>
      <c r="AX215" s="7">
        <v>0</v>
      </c>
      <c r="AY215" s="7">
        <v>6230335</v>
      </c>
      <c r="AZ215" s="7">
        <v>120025</v>
      </c>
      <c r="BA215" s="7">
        <v>261220.26</v>
      </c>
      <c r="BB215" s="7">
        <v>0</v>
      </c>
      <c r="BC215" s="7">
        <v>0</v>
      </c>
      <c r="BD215" s="7">
        <v>2808.82</v>
      </c>
      <c r="BE215" s="7">
        <v>0</v>
      </c>
      <c r="BF215" s="7">
        <v>0</v>
      </c>
      <c r="BG215" s="7">
        <v>332581.17182162096</v>
      </c>
      <c r="BH215" s="7">
        <v>3709</v>
      </c>
      <c r="BI215" s="7">
        <v>283069</v>
      </c>
      <c r="BJ215" s="7">
        <v>3895995.0708333333</v>
      </c>
      <c r="BK215" s="7">
        <v>1477871.3833333328</v>
      </c>
      <c r="BL215" s="7">
        <v>3012812.3666666667</v>
      </c>
      <c r="BM215" s="7">
        <v>3646870.0166666675</v>
      </c>
      <c r="BN215" s="130">
        <v>0.66800000000000004</v>
      </c>
      <c r="BO215" s="131">
        <v>1.8680619999999999E-4</v>
      </c>
      <c r="BP215" s="161">
        <v>4636.25</v>
      </c>
      <c r="BQ215" s="162">
        <v>7652004</v>
      </c>
      <c r="BR215" s="161">
        <v>201483</v>
      </c>
      <c r="BS215" s="163">
        <v>2635905.031821622</v>
      </c>
      <c r="BT215" s="163">
        <v>0</v>
      </c>
      <c r="BU215" s="161">
        <v>7723109.7699999996</v>
      </c>
      <c r="BV215" s="161">
        <v>4485.2</v>
      </c>
      <c r="BW215" s="165">
        <v>6699763.4299999997</v>
      </c>
      <c r="BX215" s="161">
        <v>201483</v>
      </c>
    </row>
    <row r="216" spans="1:76" ht="14.45" x14ac:dyDescent="0.3">
      <c r="A216" s="164" t="s">
        <v>31</v>
      </c>
      <c r="B216" s="6" t="s">
        <v>39</v>
      </c>
      <c r="C216" s="6" t="s">
        <v>51</v>
      </c>
      <c r="D216" s="6" t="s">
        <v>33</v>
      </c>
      <c r="E216" s="6" t="s">
        <v>34</v>
      </c>
      <c r="F216" s="24" t="str">
        <f>+Tabela1[[#This Row],[WK]]&amp;Tabela1[[#This Row],[PK]]&amp;Tabela1[[#This Row],[GK]]</f>
        <v>040701</v>
      </c>
      <c r="G216" s="6" t="s">
        <v>254</v>
      </c>
      <c r="H216" s="7">
        <v>2365553709.2687702</v>
      </c>
      <c r="I216" s="8">
        <v>1.371</v>
      </c>
      <c r="J216" s="7">
        <v>3243174135.4099998</v>
      </c>
      <c r="K216" s="8">
        <v>7.0000000000000007E-2</v>
      </c>
      <c r="L216" s="7">
        <v>227022189.47870001</v>
      </c>
      <c r="M216" s="7">
        <v>129035461.47870001</v>
      </c>
      <c r="N216" s="9">
        <v>1.3168667238148826</v>
      </c>
      <c r="O216" s="7">
        <v>396860627</v>
      </c>
      <c r="P216" s="8">
        <v>1.2949999999999999</v>
      </c>
      <c r="Q216" s="7">
        <v>513934512</v>
      </c>
      <c r="R216" s="8">
        <v>1.6E-2</v>
      </c>
      <c r="S216" s="7">
        <v>8222952.1919999998</v>
      </c>
      <c r="T216" s="7">
        <v>-1290578.8080000002</v>
      </c>
      <c r="U216" s="9">
        <v>-0.1356571821755771</v>
      </c>
      <c r="V216" s="7">
        <v>127744882.67070001</v>
      </c>
      <c r="W216" s="9">
        <v>1.1883216269339407</v>
      </c>
      <c r="X216" s="7">
        <v>145137194.54223156</v>
      </c>
      <c r="Y216" s="7">
        <v>20184727</v>
      </c>
      <c r="Z216" s="7">
        <v>0</v>
      </c>
      <c r="AA216" s="7">
        <v>7015523.542231556</v>
      </c>
      <c r="AB216" s="7">
        <v>117936944</v>
      </c>
      <c r="AC216" s="7">
        <v>0</v>
      </c>
      <c r="AD216" s="7">
        <v>17392311.871531546</v>
      </c>
      <c r="AE216" s="7">
        <v>0</v>
      </c>
      <c r="AF216" s="7">
        <v>227022189.47870001</v>
      </c>
      <c r="AG216" s="7">
        <v>8222952.1919999998</v>
      </c>
      <c r="AH216" s="7">
        <v>17392311.871531546</v>
      </c>
      <c r="AI216" s="7">
        <v>81812557</v>
      </c>
      <c r="AJ216" s="7">
        <v>9979744</v>
      </c>
      <c r="AK216" s="7">
        <v>15825147</v>
      </c>
      <c r="AL216" s="7">
        <v>4610438</v>
      </c>
      <c r="AM216" s="7">
        <v>2549142</v>
      </c>
      <c r="AN216" s="7">
        <v>0</v>
      </c>
      <c r="AO216" s="7">
        <v>0</v>
      </c>
      <c r="AP216" s="7">
        <v>88265084</v>
      </c>
      <c r="AQ216" s="7">
        <v>7308105</v>
      </c>
      <c r="AR216" s="7">
        <v>97986728</v>
      </c>
      <c r="AS216" s="7">
        <v>9513531</v>
      </c>
      <c r="AT216" s="7">
        <v>17214863</v>
      </c>
      <c r="AU216" s="7">
        <v>5961605</v>
      </c>
      <c r="AV216" s="7">
        <v>2749391</v>
      </c>
      <c r="AW216" s="7">
        <v>0</v>
      </c>
      <c r="AX216" s="7">
        <v>0</v>
      </c>
      <c r="AY216" s="7">
        <v>104851530</v>
      </c>
      <c r="AZ216" s="7">
        <v>3143358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6041696.542231556</v>
      </c>
      <c r="BH216" s="7">
        <v>67378</v>
      </c>
      <c r="BI216" s="7">
        <v>973827</v>
      </c>
      <c r="BJ216" s="7">
        <v>13402889.975000001</v>
      </c>
      <c r="BK216" s="7">
        <v>7772262.3066666676</v>
      </c>
      <c r="BL216" s="7">
        <v>8062723.4433333324</v>
      </c>
      <c r="BM216" s="7">
        <v>6397063.7866666662</v>
      </c>
      <c r="BN216" s="130">
        <v>0.92200000000000004</v>
      </c>
      <c r="BO216" s="131">
        <v>2.8418324E-3</v>
      </c>
      <c r="BP216" s="161">
        <v>72016.294350662618</v>
      </c>
      <c r="BQ216" s="162">
        <v>117936944</v>
      </c>
      <c r="BR216" s="161">
        <v>3578762</v>
      </c>
      <c r="BS216" s="163">
        <v>0</v>
      </c>
      <c r="BT216" s="163">
        <v>0</v>
      </c>
      <c r="BU216" s="161">
        <v>227022189.47999999</v>
      </c>
      <c r="BV216" s="161">
        <v>8222952.1900000004</v>
      </c>
      <c r="BW216" s="165">
        <v>17392311.870000001</v>
      </c>
      <c r="BX216" s="161">
        <v>3578762</v>
      </c>
    </row>
    <row r="217" spans="1:76" ht="14.45" x14ac:dyDescent="0.3">
      <c r="A217" s="164" t="s">
        <v>31</v>
      </c>
      <c r="B217" s="6" t="s">
        <v>39</v>
      </c>
      <c r="C217" s="6" t="s">
        <v>51</v>
      </c>
      <c r="D217" s="6" t="s">
        <v>32</v>
      </c>
      <c r="E217" s="6" t="s">
        <v>36</v>
      </c>
      <c r="F217" s="24" t="str">
        <f>+Tabela1[[#This Row],[WK]]&amp;Tabela1[[#This Row],[PK]]&amp;Tabela1[[#This Row],[GK]]</f>
        <v>040702</v>
      </c>
      <c r="G217" s="6" t="s">
        <v>255</v>
      </c>
      <c r="H217" s="7">
        <v>108803123.03259997</v>
      </c>
      <c r="I217" s="8">
        <v>1.371</v>
      </c>
      <c r="J217" s="7">
        <v>149169081.66999999</v>
      </c>
      <c r="K217" s="8">
        <v>7.0000000000000007E-2</v>
      </c>
      <c r="L217" s="7">
        <v>10441835.7169</v>
      </c>
      <c r="M217" s="7">
        <v>6712673.7169000003</v>
      </c>
      <c r="N217" s="9">
        <v>1.800048835877873</v>
      </c>
      <c r="O217" s="7">
        <v>5589176</v>
      </c>
      <c r="P217" s="8">
        <v>1.2949999999999999</v>
      </c>
      <c r="Q217" s="7">
        <v>7237983</v>
      </c>
      <c r="R217" s="8">
        <v>1.6E-2</v>
      </c>
      <c r="S217" s="7">
        <v>115807.728</v>
      </c>
      <c r="T217" s="7">
        <v>60763.728000000003</v>
      </c>
      <c r="U217" s="9">
        <v>1.1039119250054503</v>
      </c>
      <c r="V217" s="7">
        <v>6773437.4449000005</v>
      </c>
      <c r="W217" s="9">
        <v>1.7899230234559114</v>
      </c>
      <c r="X217" s="7">
        <v>19172710.031380836</v>
      </c>
      <c r="Y217" s="7">
        <v>6945968</v>
      </c>
      <c r="Z217" s="7">
        <v>208229.47999999998</v>
      </c>
      <c r="AA217" s="7">
        <v>584141.55138083524</v>
      </c>
      <c r="AB217" s="7">
        <v>11434371</v>
      </c>
      <c r="AC217" s="7">
        <v>0</v>
      </c>
      <c r="AD217" s="7">
        <v>12399272.586480835</v>
      </c>
      <c r="AE217" s="7">
        <v>0</v>
      </c>
      <c r="AF217" s="7">
        <v>10441835.7169</v>
      </c>
      <c r="AG217" s="7">
        <v>115807.728</v>
      </c>
      <c r="AH217" s="7">
        <v>12399272.586480835</v>
      </c>
      <c r="AI217" s="7">
        <v>3113608</v>
      </c>
      <c r="AJ217" s="7">
        <v>24924</v>
      </c>
      <c r="AK217" s="7">
        <v>4976395</v>
      </c>
      <c r="AL217" s="7">
        <v>0</v>
      </c>
      <c r="AM217" s="7">
        <v>320224</v>
      </c>
      <c r="AN217" s="7">
        <v>0</v>
      </c>
      <c r="AO217" s="7">
        <v>0</v>
      </c>
      <c r="AP217" s="7">
        <v>9430648</v>
      </c>
      <c r="AQ217" s="7">
        <v>449546</v>
      </c>
      <c r="AR217" s="7">
        <v>3729162</v>
      </c>
      <c r="AS217" s="7">
        <v>55044</v>
      </c>
      <c r="AT217" s="7">
        <v>5584202</v>
      </c>
      <c r="AU217" s="7">
        <v>0</v>
      </c>
      <c r="AV217" s="7">
        <v>356335</v>
      </c>
      <c r="AW217" s="7">
        <v>0</v>
      </c>
      <c r="AX217" s="7">
        <v>0</v>
      </c>
      <c r="AY217" s="7">
        <v>10514080</v>
      </c>
      <c r="AZ217" s="7">
        <v>193013</v>
      </c>
      <c r="BA217" s="7">
        <v>208229.47999999998</v>
      </c>
      <c r="BB217" s="7">
        <v>0</v>
      </c>
      <c r="BC217" s="7">
        <v>30.14</v>
      </c>
      <c r="BD217" s="7">
        <v>2138.56</v>
      </c>
      <c r="BE217" s="7">
        <v>0</v>
      </c>
      <c r="BF217" s="7">
        <v>0</v>
      </c>
      <c r="BG217" s="7">
        <v>439645.55138083524</v>
      </c>
      <c r="BH217" s="7">
        <v>4903</v>
      </c>
      <c r="BI217" s="7">
        <v>144496</v>
      </c>
      <c r="BJ217" s="7">
        <v>1988701.0458333325</v>
      </c>
      <c r="BK217" s="7">
        <v>972068.80666666571</v>
      </c>
      <c r="BL217" s="7">
        <v>190291.61333333331</v>
      </c>
      <c r="BM217" s="7">
        <v>3685945.7300000004</v>
      </c>
      <c r="BN217" s="130">
        <v>0.67200000000000004</v>
      </c>
      <c r="BO217" s="131">
        <v>2.1138590000000001E-4</v>
      </c>
      <c r="BP217" s="161">
        <v>5356.7740584538224</v>
      </c>
      <c r="BQ217" s="162">
        <v>11434371</v>
      </c>
      <c r="BR217" s="161">
        <v>271922</v>
      </c>
      <c r="BS217" s="163">
        <v>0</v>
      </c>
      <c r="BT217" s="163">
        <v>0</v>
      </c>
      <c r="BU217" s="161">
        <v>10441835.720000001</v>
      </c>
      <c r="BV217" s="161">
        <v>115807.73</v>
      </c>
      <c r="BW217" s="165">
        <v>12399272.59</v>
      </c>
      <c r="BX217" s="161">
        <v>271922</v>
      </c>
    </row>
    <row r="218" spans="1:76" ht="14.45" x14ac:dyDescent="0.3">
      <c r="A218" s="164" t="s">
        <v>31</v>
      </c>
      <c r="B218" s="6" t="s">
        <v>39</v>
      </c>
      <c r="C218" s="6" t="s">
        <v>51</v>
      </c>
      <c r="D218" s="6" t="s">
        <v>37</v>
      </c>
      <c r="E218" s="6" t="s">
        <v>40</v>
      </c>
      <c r="F218" s="24" t="str">
        <f>+Tabela1[[#This Row],[WK]]&amp;Tabela1[[#This Row],[PK]]&amp;Tabela1[[#This Row],[GK]]</f>
        <v>040703</v>
      </c>
      <c r="G218" s="6" t="s">
        <v>256</v>
      </c>
      <c r="H218" s="7">
        <v>376135659.69899982</v>
      </c>
      <c r="I218" s="8">
        <v>1.371</v>
      </c>
      <c r="J218" s="7">
        <v>515681989.44</v>
      </c>
      <c r="K218" s="8">
        <v>7.0000000000000007E-2</v>
      </c>
      <c r="L218" s="7">
        <v>36097739.260800004</v>
      </c>
      <c r="M218" s="7">
        <v>23576012.260800004</v>
      </c>
      <c r="N218" s="9">
        <v>1.8828083586872644</v>
      </c>
      <c r="O218" s="7">
        <v>58037318</v>
      </c>
      <c r="P218" s="8">
        <v>1.2949999999999999</v>
      </c>
      <c r="Q218" s="7">
        <v>75158327</v>
      </c>
      <c r="R218" s="8">
        <v>1.6E-2</v>
      </c>
      <c r="S218" s="7">
        <v>1202533.2320000001</v>
      </c>
      <c r="T218" s="7">
        <v>209042.23200000008</v>
      </c>
      <c r="U218" s="9">
        <v>0.21041180242196464</v>
      </c>
      <c r="V218" s="7">
        <v>23785054.492800005</v>
      </c>
      <c r="W218" s="9">
        <v>1.759872056284997</v>
      </c>
      <c r="X218" s="7">
        <v>32926889.92431847</v>
      </c>
      <c r="Y218" s="7">
        <v>7072772</v>
      </c>
      <c r="Z218" s="7">
        <v>416062.47</v>
      </c>
      <c r="AA218" s="7">
        <v>1856215.4543184692</v>
      </c>
      <c r="AB218" s="7">
        <v>22876222</v>
      </c>
      <c r="AC218" s="7">
        <v>705618</v>
      </c>
      <c r="AD218" s="7">
        <v>9141835.4315184653</v>
      </c>
      <c r="AE218" s="7">
        <v>0</v>
      </c>
      <c r="AF218" s="7">
        <v>36097739.260800004</v>
      </c>
      <c r="AG218" s="7">
        <v>1202533.2320000001</v>
      </c>
      <c r="AH218" s="7">
        <v>9141835.4315184653</v>
      </c>
      <c r="AI218" s="7">
        <v>10454829</v>
      </c>
      <c r="AJ218" s="7">
        <v>765051</v>
      </c>
      <c r="AK218" s="7">
        <v>9208500</v>
      </c>
      <c r="AL218" s="7">
        <v>261855</v>
      </c>
      <c r="AM218" s="7">
        <v>716776</v>
      </c>
      <c r="AN218" s="7">
        <v>0</v>
      </c>
      <c r="AO218" s="7">
        <v>0</v>
      </c>
      <c r="AP218" s="7">
        <v>17176499</v>
      </c>
      <c r="AQ218" s="7">
        <v>1229289</v>
      </c>
      <c r="AR218" s="7">
        <v>12521727</v>
      </c>
      <c r="AS218" s="7">
        <v>993491</v>
      </c>
      <c r="AT218" s="7">
        <v>9282734</v>
      </c>
      <c r="AU218" s="7">
        <v>263607</v>
      </c>
      <c r="AV218" s="7">
        <v>1048195</v>
      </c>
      <c r="AW218" s="7">
        <v>0</v>
      </c>
      <c r="AX218" s="7">
        <v>0</v>
      </c>
      <c r="AY218" s="7">
        <v>20606127</v>
      </c>
      <c r="AZ218" s="7">
        <v>548222</v>
      </c>
      <c r="BA218" s="7">
        <v>416062.47</v>
      </c>
      <c r="BB218" s="7">
        <v>0</v>
      </c>
      <c r="BC218" s="7">
        <v>0</v>
      </c>
      <c r="BD218" s="7">
        <v>4473.79</v>
      </c>
      <c r="BE218" s="7">
        <v>0</v>
      </c>
      <c r="BF218" s="7">
        <v>0</v>
      </c>
      <c r="BG218" s="7">
        <v>1217790.4543184692</v>
      </c>
      <c r="BH218" s="7">
        <v>13581</v>
      </c>
      <c r="BI218" s="7">
        <v>638425</v>
      </c>
      <c r="BJ218" s="7">
        <v>8786656.070833331</v>
      </c>
      <c r="BK218" s="7">
        <v>2944006.3166666646</v>
      </c>
      <c r="BL218" s="7">
        <v>6534465.1066666665</v>
      </c>
      <c r="BM218" s="7">
        <v>10301668.803333335</v>
      </c>
      <c r="BN218" s="130">
        <v>0.86</v>
      </c>
      <c r="BO218" s="131">
        <v>5.5335810000000003E-4</v>
      </c>
      <c r="BP218" s="161">
        <v>14023.262085037124</v>
      </c>
      <c r="BQ218" s="162">
        <v>22876222</v>
      </c>
      <c r="BR218" s="161">
        <v>718182</v>
      </c>
      <c r="BS218" s="163">
        <v>0</v>
      </c>
      <c r="BT218" s="163">
        <v>2540177.0756815299</v>
      </c>
      <c r="BU218" s="161">
        <v>36097739.259999998</v>
      </c>
      <c r="BV218" s="161">
        <v>1202533.23</v>
      </c>
      <c r="BW218" s="165">
        <v>11682012.50568153</v>
      </c>
      <c r="BX218" s="161">
        <v>718182</v>
      </c>
    </row>
    <row r="219" spans="1:76" ht="14.45" x14ac:dyDescent="0.3">
      <c r="A219" s="164" t="s">
        <v>31</v>
      </c>
      <c r="B219" s="6" t="s">
        <v>39</v>
      </c>
      <c r="C219" s="6" t="s">
        <v>51</v>
      </c>
      <c r="D219" s="6" t="s">
        <v>39</v>
      </c>
      <c r="E219" s="6" t="s">
        <v>36</v>
      </c>
      <c r="F219" s="24" t="str">
        <f>+Tabela1[[#This Row],[WK]]&amp;Tabela1[[#This Row],[PK]]&amp;Tabela1[[#This Row],[GK]]</f>
        <v>040704</v>
      </c>
      <c r="G219" s="6" t="s">
        <v>254</v>
      </c>
      <c r="H219" s="7">
        <v>400317130.00979906</v>
      </c>
      <c r="I219" s="8">
        <v>1.371</v>
      </c>
      <c r="J219" s="7">
        <v>548834785.25</v>
      </c>
      <c r="K219" s="8">
        <v>7.0000000000000007E-2</v>
      </c>
      <c r="L219" s="7">
        <v>38418434.967500001</v>
      </c>
      <c r="M219" s="7">
        <v>19965899.967500001</v>
      </c>
      <c r="N219" s="9">
        <v>1.0820139329094891</v>
      </c>
      <c r="O219" s="7">
        <v>66764290</v>
      </c>
      <c r="P219" s="8">
        <v>1.2949999999999999</v>
      </c>
      <c r="Q219" s="7">
        <v>86459756</v>
      </c>
      <c r="R219" s="8">
        <v>1.6E-2</v>
      </c>
      <c r="S219" s="7">
        <v>1383356.0960000001</v>
      </c>
      <c r="T219" s="7">
        <v>195139.09600000014</v>
      </c>
      <c r="U219" s="9">
        <v>0.16422850034968373</v>
      </c>
      <c r="V219" s="7">
        <v>20161039.063500002</v>
      </c>
      <c r="W219" s="9">
        <v>1.0264901803912601</v>
      </c>
      <c r="X219" s="7">
        <v>20192768.989552207</v>
      </c>
      <c r="Y219" s="7">
        <v>0</v>
      </c>
      <c r="Z219" s="7">
        <v>3009.48</v>
      </c>
      <c r="AA219" s="7">
        <v>1668302.5095522054</v>
      </c>
      <c r="AB219" s="7">
        <v>16256154</v>
      </c>
      <c r="AC219" s="7">
        <v>2265303</v>
      </c>
      <c r="AD219" s="7">
        <v>2265303</v>
      </c>
      <c r="AE219" s="7">
        <v>-3368869.8635953194</v>
      </c>
      <c r="AF219" s="7">
        <v>37314868.103904679</v>
      </c>
      <c r="AG219" s="7">
        <v>1383356.0960000001</v>
      </c>
      <c r="AH219" s="7">
        <v>0</v>
      </c>
      <c r="AI219" s="7">
        <v>15406668</v>
      </c>
      <c r="AJ219" s="7">
        <v>1233841</v>
      </c>
      <c r="AK219" s="7">
        <v>2336984</v>
      </c>
      <c r="AL219" s="7">
        <v>0</v>
      </c>
      <c r="AM219" s="7">
        <v>981194</v>
      </c>
      <c r="AN219" s="7">
        <v>0</v>
      </c>
      <c r="AO219" s="7">
        <v>0</v>
      </c>
      <c r="AP219" s="7">
        <v>12674268</v>
      </c>
      <c r="AQ219" s="7">
        <v>815548</v>
      </c>
      <c r="AR219" s="7">
        <v>18452535</v>
      </c>
      <c r="AS219" s="7">
        <v>1188217</v>
      </c>
      <c r="AT219" s="7">
        <v>2663020</v>
      </c>
      <c r="AU219" s="7">
        <v>0</v>
      </c>
      <c r="AV219" s="7">
        <v>489257</v>
      </c>
      <c r="AW219" s="7">
        <v>0</v>
      </c>
      <c r="AX219" s="7">
        <v>0</v>
      </c>
      <c r="AY219" s="7">
        <v>14442195</v>
      </c>
      <c r="AZ219" s="7">
        <v>356831</v>
      </c>
      <c r="BA219" s="7">
        <v>3009.48</v>
      </c>
      <c r="BB219" s="7">
        <v>0</v>
      </c>
      <c r="BC219" s="7">
        <v>0</v>
      </c>
      <c r="BD219" s="7">
        <v>32.36</v>
      </c>
      <c r="BE219" s="7">
        <v>0</v>
      </c>
      <c r="BF219" s="7">
        <v>0</v>
      </c>
      <c r="BG219" s="7">
        <v>1075127.5095522054</v>
      </c>
      <c r="BH219" s="7">
        <v>11990</v>
      </c>
      <c r="BI219" s="7">
        <v>593175</v>
      </c>
      <c r="BJ219" s="7">
        <v>8163875.1308333334</v>
      </c>
      <c r="BK219" s="7">
        <v>5598089.3266666662</v>
      </c>
      <c r="BL219" s="7">
        <v>1689799.4366666668</v>
      </c>
      <c r="BM219" s="7">
        <v>6883544.3433333337</v>
      </c>
      <c r="BN219" s="130">
        <v>1.3759999999999999</v>
      </c>
      <c r="BO219" s="131">
        <v>4.146865E-4</v>
      </c>
      <c r="BP219" s="161">
        <v>10508.441900623924</v>
      </c>
      <c r="BQ219" s="162">
        <v>16256154</v>
      </c>
      <c r="BR219" s="161">
        <v>723018</v>
      </c>
      <c r="BS219" s="163">
        <v>0</v>
      </c>
      <c r="BT219" s="163">
        <v>2616848.8000953197</v>
      </c>
      <c r="BU219" s="161">
        <v>37314868.100000001</v>
      </c>
      <c r="BV219" s="161">
        <v>1383356.1</v>
      </c>
      <c r="BW219" s="165">
        <v>2616848.8000953197</v>
      </c>
      <c r="BX219" s="161">
        <v>723018</v>
      </c>
    </row>
    <row r="220" spans="1:76" ht="14.45" x14ac:dyDescent="0.3">
      <c r="A220" s="164" t="s">
        <v>31</v>
      </c>
      <c r="B220" s="6" t="s">
        <v>39</v>
      </c>
      <c r="C220" s="6" t="s">
        <v>51</v>
      </c>
      <c r="D220" s="6" t="s">
        <v>42</v>
      </c>
      <c r="E220" s="6" t="s">
        <v>40</v>
      </c>
      <c r="F220" s="24" t="str">
        <f>+Tabela1[[#This Row],[WK]]&amp;Tabela1[[#This Row],[PK]]&amp;Tabela1[[#This Row],[GK]]</f>
        <v>040705</v>
      </c>
      <c r="G220" s="6" t="s">
        <v>257</v>
      </c>
      <c r="H220" s="7">
        <v>417224673.07539886</v>
      </c>
      <c r="I220" s="8">
        <v>1.371</v>
      </c>
      <c r="J220" s="7">
        <v>572015026.79000008</v>
      </c>
      <c r="K220" s="8">
        <v>7.0000000000000007E-2</v>
      </c>
      <c r="L220" s="7">
        <v>40041051.875300013</v>
      </c>
      <c r="M220" s="7">
        <v>24933313.875300013</v>
      </c>
      <c r="N220" s="9">
        <v>1.6503671082527387</v>
      </c>
      <c r="O220" s="7">
        <v>60033404</v>
      </c>
      <c r="P220" s="8">
        <v>1.2949999999999999</v>
      </c>
      <c r="Q220" s="7">
        <v>77743258</v>
      </c>
      <c r="R220" s="8">
        <v>1.6E-2</v>
      </c>
      <c r="S220" s="7">
        <v>1243892.128</v>
      </c>
      <c r="T220" s="7">
        <v>-223663.87199999997</v>
      </c>
      <c r="U220" s="9">
        <v>-0.15240568128234969</v>
      </c>
      <c r="V220" s="7">
        <v>24709650.003300011</v>
      </c>
      <c r="W220" s="9">
        <v>1.4907518384470291</v>
      </c>
      <c r="X220" s="7">
        <v>19311079.530341946</v>
      </c>
      <c r="Y220" s="7">
        <v>0</v>
      </c>
      <c r="Z220" s="7">
        <v>0</v>
      </c>
      <c r="AA220" s="7">
        <v>1573548.5303419475</v>
      </c>
      <c r="AB220" s="7">
        <v>17737531</v>
      </c>
      <c r="AC220" s="7">
        <v>0</v>
      </c>
      <c r="AD220" s="7">
        <v>0</v>
      </c>
      <c r="AE220" s="7">
        <v>0</v>
      </c>
      <c r="AF220" s="7">
        <v>40041051.875300013</v>
      </c>
      <c r="AG220" s="7">
        <v>1243892.128</v>
      </c>
      <c r="AH220" s="7">
        <v>0</v>
      </c>
      <c r="AI220" s="7">
        <v>12613980</v>
      </c>
      <c r="AJ220" s="7">
        <v>1528405</v>
      </c>
      <c r="AK220" s="7">
        <v>0</v>
      </c>
      <c r="AL220" s="7">
        <v>34382</v>
      </c>
      <c r="AM220" s="7">
        <v>597084</v>
      </c>
      <c r="AN220" s="7">
        <v>0</v>
      </c>
      <c r="AO220" s="7">
        <v>0</v>
      </c>
      <c r="AP220" s="7">
        <v>14956886</v>
      </c>
      <c r="AQ220" s="7">
        <v>1173593</v>
      </c>
      <c r="AR220" s="7">
        <v>15107738</v>
      </c>
      <c r="AS220" s="7">
        <v>1467556</v>
      </c>
      <c r="AT220" s="7">
        <v>0</v>
      </c>
      <c r="AU220" s="7">
        <v>49102</v>
      </c>
      <c r="AV220" s="7">
        <v>627456</v>
      </c>
      <c r="AW220" s="7">
        <v>0</v>
      </c>
      <c r="AX220" s="7">
        <v>0</v>
      </c>
      <c r="AY220" s="7">
        <v>16759270</v>
      </c>
      <c r="AZ220" s="7">
        <v>519027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1114671.5303419475</v>
      </c>
      <c r="BH220" s="7">
        <v>12431</v>
      </c>
      <c r="BI220" s="7">
        <v>458877</v>
      </c>
      <c r="BJ220" s="7">
        <v>6315454.0624999981</v>
      </c>
      <c r="BK220" s="7">
        <v>4406441.2499999981</v>
      </c>
      <c r="BL220" s="7">
        <v>2515284.686666667</v>
      </c>
      <c r="BM220" s="7">
        <v>2605481.8766666669</v>
      </c>
      <c r="BN220" s="130">
        <v>1.135</v>
      </c>
      <c r="BO220" s="131">
        <v>4.86971E-4</v>
      </c>
      <c r="BP220" s="161">
        <v>12340.390593382413</v>
      </c>
      <c r="BQ220" s="162">
        <v>17737531</v>
      </c>
      <c r="BR220" s="161">
        <v>526333</v>
      </c>
      <c r="BS220" s="163">
        <v>2021684.1633000113</v>
      </c>
      <c r="BT220" s="163">
        <v>0</v>
      </c>
      <c r="BU220" s="161">
        <v>38019367.710000001</v>
      </c>
      <c r="BV220" s="161">
        <v>1243892.1299999999</v>
      </c>
      <c r="BW220" s="165">
        <v>0</v>
      </c>
      <c r="BX220" s="161">
        <v>526333</v>
      </c>
    </row>
    <row r="221" spans="1:76" ht="14.45" x14ac:dyDescent="0.3">
      <c r="A221" s="164" t="s">
        <v>31</v>
      </c>
      <c r="B221" s="6" t="s">
        <v>39</v>
      </c>
      <c r="C221" s="6" t="s">
        <v>51</v>
      </c>
      <c r="D221" s="6" t="s">
        <v>44</v>
      </c>
      <c r="E221" s="6" t="s">
        <v>40</v>
      </c>
      <c r="F221" s="24" t="str">
        <f>+Tabela1[[#This Row],[WK]]&amp;Tabela1[[#This Row],[PK]]&amp;Tabela1[[#This Row],[GK]]</f>
        <v>040706</v>
      </c>
      <c r="G221" s="6" t="s">
        <v>258</v>
      </c>
      <c r="H221" s="7">
        <v>514056228.31660008</v>
      </c>
      <c r="I221" s="8">
        <v>1.371</v>
      </c>
      <c r="J221" s="7">
        <v>704771089.02999997</v>
      </c>
      <c r="K221" s="8">
        <v>7.0000000000000007E-2</v>
      </c>
      <c r="L221" s="7">
        <v>49333976.232100002</v>
      </c>
      <c r="M221" s="7">
        <v>32131531.232100002</v>
      </c>
      <c r="N221" s="9">
        <v>1.8678467643465799</v>
      </c>
      <c r="O221" s="7">
        <v>244800671</v>
      </c>
      <c r="P221" s="8">
        <v>1.2949999999999999</v>
      </c>
      <c r="Q221" s="7">
        <v>317016869</v>
      </c>
      <c r="R221" s="8">
        <v>1.6E-2</v>
      </c>
      <c r="S221" s="7">
        <v>5072269.9040000001</v>
      </c>
      <c r="T221" s="7">
        <v>76466.904000000097</v>
      </c>
      <c r="U221" s="9">
        <v>1.5306228848495446E-2</v>
      </c>
      <c r="V221" s="7">
        <v>32207998.136100002</v>
      </c>
      <c r="W221" s="9">
        <v>1.4509252323021169</v>
      </c>
      <c r="X221" s="7">
        <v>33166864.239258666</v>
      </c>
      <c r="Y221" s="7">
        <v>0</v>
      </c>
      <c r="Z221" s="7">
        <v>883291.67999999993</v>
      </c>
      <c r="AA221" s="7">
        <v>2453547.5592586659</v>
      </c>
      <c r="AB221" s="7">
        <v>25521940</v>
      </c>
      <c r="AC221" s="7">
        <v>4308085</v>
      </c>
      <c r="AD221" s="7">
        <v>4308085</v>
      </c>
      <c r="AE221" s="7">
        <v>0</v>
      </c>
      <c r="AF221" s="7">
        <v>49333976.232100002</v>
      </c>
      <c r="AG221" s="7">
        <v>5072269.9040000001</v>
      </c>
      <c r="AH221" s="7">
        <v>4308085</v>
      </c>
      <c r="AI221" s="7">
        <v>14362925</v>
      </c>
      <c r="AJ221" s="7">
        <v>5649866</v>
      </c>
      <c r="AK221" s="7">
        <v>6153476</v>
      </c>
      <c r="AL221" s="7">
        <v>815648</v>
      </c>
      <c r="AM221" s="7">
        <v>861870</v>
      </c>
      <c r="AN221" s="7">
        <v>0</v>
      </c>
      <c r="AO221" s="7">
        <v>0</v>
      </c>
      <c r="AP221" s="7">
        <v>22771291</v>
      </c>
      <c r="AQ221" s="7">
        <v>1718618</v>
      </c>
      <c r="AR221" s="7">
        <v>17202445</v>
      </c>
      <c r="AS221" s="7">
        <v>4995803</v>
      </c>
      <c r="AT221" s="7">
        <v>8109213</v>
      </c>
      <c r="AU221" s="7">
        <v>349409</v>
      </c>
      <c r="AV221" s="7">
        <v>902296</v>
      </c>
      <c r="AW221" s="7">
        <v>0</v>
      </c>
      <c r="AX221" s="7">
        <v>0</v>
      </c>
      <c r="AY221" s="7">
        <v>24945891</v>
      </c>
      <c r="AZ221" s="7">
        <v>708797</v>
      </c>
      <c r="BA221" s="7">
        <v>883291.67999999993</v>
      </c>
      <c r="BB221" s="7">
        <v>0</v>
      </c>
      <c r="BC221" s="7">
        <v>1290</v>
      </c>
      <c r="BD221" s="7">
        <v>5196.79</v>
      </c>
      <c r="BE221" s="7">
        <v>1.94</v>
      </c>
      <c r="BF221" s="7">
        <v>0</v>
      </c>
      <c r="BG221" s="7">
        <v>1598523.5592586661</v>
      </c>
      <c r="BH221" s="7">
        <v>17827</v>
      </c>
      <c r="BI221" s="7">
        <v>855024</v>
      </c>
      <c r="BJ221" s="7">
        <v>11767793.663333334</v>
      </c>
      <c r="BK221" s="7">
        <v>8769166.4199999999</v>
      </c>
      <c r="BL221" s="7">
        <v>796602.82333333325</v>
      </c>
      <c r="BM221" s="7">
        <v>10401303.326666666</v>
      </c>
      <c r="BN221" s="130">
        <v>1.014</v>
      </c>
      <c r="BO221" s="131">
        <v>6.7660929999999999E-4</v>
      </c>
      <c r="BP221" s="161">
        <v>17145.879163190726</v>
      </c>
      <c r="BQ221" s="162">
        <v>25521940</v>
      </c>
      <c r="BR221" s="161">
        <v>919147</v>
      </c>
      <c r="BS221" s="163">
        <v>0</v>
      </c>
      <c r="BT221" s="163">
        <v>2918669.8638999984</v>
      </c>
      <c r="BU221" s="161">
        <v>49333976.229999997</v>
      </c>
      <c r="BV221" s="161">
        <v>5072269.9000000004</v>
      </c>
      <c r="BW221" s="165">
        <v>7226754.8638999984</v>
      </c>
      <c r="BX221" s="161">
        <v>919147</v>
      </c>
    </row>
    <row r="222" spans="1:76" ht="14.45" x14ac:dyDescent="0.3">
      <c r="A222" s="164" t="s">
        <v>31</v>
      </c>
      <c r="B222" s="6" t="s">
        <v>39</v>
      </c>
      <c r="C222" s="6" t="s">
        <v>51</v>
      </c>
      <c r="D222" s="6" t="s">
        <v>51</v>
      </c>
      <c r="E222" s="6" t="s">
        <v>40</v>
      </c>
      <c r="F222" s="24" t="str">
        <f>+Tabela1[[#This Row],[WK]]&amp;Tabela1[[#This Row],[PK]]&amp;Tabela1[[#This Row],[GK]]</f>
        <v>040707</v>
      </c>
      <c r="G222" s="6" t="s">
        <v>259</v>
      </c>
      <c r="H222" s="7">
        <v>305980913.39219993</v>
      </c>
      <c r="I222" s="8">
        <v>1.371</v>
      </c>
      <c r="J222" s="7">
        <v>419499832.25999999</v>
      </c>
      <c r="K222" s="8">
        <v>7.0000000000000007E-2</v>
      </c>
      <c r="L222" s="7">
        <v>29364988.258200001</v>
      </c>
      <c r="M222" s="7">
        <v>16007222.258200001</v>
      </c>
      <c r="N222" s="9">
        <v>1.1983457606758496</v>
      </c>
      <c r="O222" s="7">
        <v>37854560</v>
      </c>
      <c r="P222" s="8">
        <v>1.2949999999999999</v>
      </c>
      <c r="Q222" s="7">
        <v>49021655</v>
      </c>
      <c r="R222" s="8">
        <v>1.6E-2</v>
      </c>
      <c r="S222" s="7">
        <v>784346.48</v>
      </c>
      <c r="T222" s="7">
        <v>287764.47999999998</v>
      </c>
      <c r="U222" s="9">
        <v>0.57949035607412269</v>
      </c>
      <c r="V222" s="7">
        <v>16294986.738200001</v>
      </c>
      <c r="W222" s="9">
        <v>1.1761640994004194</v>
      </c>
      <c r="X222" s="7">
        <v>14965299.572806705</v>
      </c>
      <c r="Y222" s="7">
        <v>0</v>
      </c>
      <c r="Z222" s="7">
        <v>0</v>
      </c>
      <c r="AA222" s="7">
        <v>1277805.5728067048</v>
      </c>
      <c r="AB222" s="7">
        <v>13687494</v>
      </c>
      <c r="AC222" s="7">
        <v>0</v>
      </c>
      <c r="AD222" s="7">
        <v>0</v>
      </c>
      <c r="AE222" s="7">
        <v>0</v>
      </c>
      <c r="AF222" s="7">
        <v>29364988.258200001</v>
      </c>
      <c r="AG222" s="7">
        <v>784346.48</v>
      </c>
      <c r="AH222" s="7">
        <v>0</v>
      </c>
      <c r="AI222" s="7">
        <v>11152867</v>
      </c>
      <c r="AJ222" s="7">
        <v>496309</v>
      </c>
      <c r="AK222" s="7">
        <v>546736</v>
      </c>
      <c r="AL222" s="7">
        <v>268258</v>
      </c>
      <c r="AM222" s="7">
        <v>498985</v>
      </c>
      <c r="AN222" s="7">
        <v>0</v>
      </c>
      <c r="AO222" s="7">
        <v>0</v>
      </c>
      <c r="AP222" s="7">
        <v>10387365</v>
      </c>
      <c r="AQ222" s="7">
        <v>835439</v>
      </c>
      <c r="AR222" s="7">
        <v>13357766</v>
      </c>
      <c r="AS222" s="7">
        <v>496582</v>
      </c>
      <c r="AT222" s="7">
        <v>605285</v>
      </c>
      <c r="AU222" s="7">
        <v>345979</v>
      </c>
      <c r="AV222" s="7">
        <v>566353</v>
      </c>
      <c r="AW222" s="7">
        <v>0</v>
      </c>
      <c r="AX222" s="7">
        <v>0</v>
      </c>
      <c r="AY222" s="7">
        <v>12487871</v>
      </c>
      <c r="AZ222" s="7">
        <v>366563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7">
        <v>821813.57280670479</v>
      </c>
      <c r="BH222" s="7">
        <v>9165</v>
      </c>
      <c r="BI222" s="7">
        <v>455992</v>
      </c>
      <c r="BJ222" s="7">
        <v>6275880.1783333328</v>
      </c>
      <c r="BK222" s="7">
        <v>4346129.4366666656</v>
      </c>
      <c r="BL222" s="7">
        <v>854090.13</v>
      </c>
      <c r="BM222" s="7">
        <v>6010822.706666667</v>
      </c>
      <c r="BN222" s="130">
        <v>1.0309999999999999</v>
      </c>
      <c r="BO222" s="131">
        <v>3.6222629999999999E-4</v>
      </c>
      <c r="BP222" s="161">
        <v>9179.7538263567076</v>
      </c>
      <c r="BQ222" s="162">
        <v>13687494</v>
      </c>
      <c r="BR222" s="161">
        <v>489981</v>
      </c>
      <c r="BS222" s="163">
        <v>0</v>
      </c>
      <c r="BT222" s="163">
        <v>1067045.2617999986</v>
      </c>
      <c r="BU222" s="161">
        <v>29364988.260000002</v>
      </c>
      <c r="BV222" s="161">
        <v>784346.48</v>
      </c>
      <c r="BW222" s="165">
        <v>1067045.2617999986</v>
      </c>
      <c r="BX222" s="161">
        <v>489981</v>
      </c>
    </row>
    <row r="223" spans="1:76" ht="14.45" x14ac:dyDescent="0.3">
      <c r="A223" s="164" t="s">
        <v>31</v>
      </c>
      <c r="B223" s="6" t="s">
        <v>39</v>
      </c>
      <c r="C223" s="6" t="s">
        <v>51</v>
      </c>
      <c r="D223" s="6" t="s">
        <v>75</v>
      </c>
      <c r="E223" s="6" t="s">
        <v>36</v>
      </c>
      <c r="F223" s="24" t="str">
        <f>+Tabela1[[#This Row],[WK]]&amp;Tabela1[[#This Row],[PK]]&amp;Tabela1[[#This Row],[GK]]</f>
        <v>040708</v>
      </c>
      <c r="G223" s="6" t="s">
        <v>260</v>
      </c>
      <c r="H223" s="7">
        <v>114079193.42539951</v>
      </c>
      <c r="I223" s="8">
        <v>1.371</v>
      </c>
      <c r="J223" s="7">
        <v>156402574.17999998</v>
      </c>
      <c r="K223" s="8">
        <v>7.0000000000000007E-2</v>
      </c>
      <c r="L223" s="7">
        <v>10948180.192599999</v>
      </c>
      <c r="M223" s="7">
        <v>7284328.1925999988</v>
      </c>
      <c r="N223" s="9">
        <v>1.9881611464109354</v>
      </c>
      <c r="O223" s="7">
        <v>33038100</v>
      </c>
      <c r="P223" s="8">
        <v>1.2949999999999999</v>
      </c>
      <c r="Q223" s="7">
        <v>42784340</v>
      </c>
      <c r="R223" s="8">
        <v>1.6E-2</v>
      </c>
      <c r="S223" s="7">
        <v>684549.44000000006</v>
      </c>
      <c r="T223" s="7">
        <v>294132.44000000006</v>
      </c>
      <c r="U223" s="9">
        <v>0.75338020629224667</v>
      </c>
      <c r="V223" s="7">
        <v>7578460.6325999983</v>
      </c>
      <c r="W223" s="9">
        <v>1.869254514833623</v>
      </c>
      <c r="X223" s="7">
        <v>11585526.198277853</v>
      </c>
      <c r="Y223" s="7">
        <v>4052349</v>
      </c>
      <c r="Z223" s="7">
        <v>43595.61</v>
      </c>
      <c r="AA223" s="7">
        <v>548324.5882778524</v>
      </c>
      <c r="AB223" s="7">
        <v>6941257</v>
      </c>
      <c r="AC223" s="7">
        <v>0</v>
      </c>
      <c r="AD223" s="7">
        <v>4007065.5656778547</v>
      </c>
      <c r="AE223" s="7">
        <v>0</v>
      </c>
      <c r="AF223" s="7">
        <v>10948180.192599999</v>
      </c>
      <c r="AG223" s="7">
        <v>684549.44000000006</v>
      </c>
      <c r="AH223" s="7">
        <v>4007065.5656778547</v>
      </c>
      <c r="AI223" s="7">
        <v>3059078</v>
      </c>
      <c r="AJ223" s="7">
        <v>222091</v>
      </c>
      <c r="AK223" s="7">
        <v>3595502</v>
      </c>
      <c r="AL223" s="7">
        <v>0</v>
      </c>
      <c r="AM223" s="7">
        <v>361997</v>
      </c>
      <c r="AN223" s="7">
        <v>0</v>
      </c>
      <c r="AO223" s="7">
        <v>0</v>
      </c>
      <c r="AP223" s="7">
        <v>5928217</v>
      </c>
      <c r="AQ223" s="7">
        <v>314284</v>
      </c>
      <c r="AR223" s="7">
        <v>3663852</v>
      </c>
      <c r="AS223" s="7">
        <v>390417</v>
      </c>
      <c r="AT223" s="7">
        <v>3892385</v>
      </c>
      <c r="AU223" s="7">
        <v>0</v>
      </c>
      <c r="AV223" s="7">
        <v>181707</v>
      </c>
      <c r="AW223" s="7">
        <v>0</v>
      </c>
      <c r="AX223" s="7">
        <v>0</v>
      </c>
      <c r="AY223" s="7">
        <v>6251428</v>
      </c>
      <c r="AZ223" s="7">
        <v>129757</v>
      </c>
      <c r="BA223" s="7">
        <v>43595.61</v>
      </c>
      <c r="BB223" s="7">
        <v>0</v>
      </c>
      <c r="BC223" s="7">
        <v>0</v>
      </c>
      <c r="BD223" s="7">
        <v>468.77</v>
      </c>
      <c r="BE223" s="7">
        <v>0</v>
      </c>
      <c r="BF223" s="7">
        <v>0</v>
      </c>
      <c r="BG223" s="7">
        <v>399294.58827785245</v>
      </c>
      <c r="BH223" s="7">
        <v>4453</v>
      </c>
      <c r="BI223" s="7">
        <v>149030</v>
      </c>
      <c r="BJ223" s="7">
        <v>2051174.7941666669</v>
      </c>
      <c r="BK223" s="7">
        <v>1093327.2033333336</v>
      </c>
      <c r="BL223" s="7">
        <v>1188465.9266666665</v>
      </c>
      <c r="BM223" s="7">
        <v>1454458.5099999998</v>
      </c>
      <c r="BN223" s="130">
        <v>0.77900000000000003</v>
      </c>
      <c r="BO223" s="131">
        <v>1.9655599999999999E-4</v>
      </c>
      <c r="BP223" s="161">
        <v>4980.5792422456343</v>
      </c>
      <c r="BQ223" s="162">
        <v>6941257</v>
      </c>
      <c r="BR223" s="161">
        <v>244758</v>
      </c>
      <c r="BS223" s="163">
        <v>0</v>
      </c>
      <c r="BT223" s="163">
        <v>589939.20172214671</v>
      </c>
      <c r="BU223" s="161">
        <v>10948180.189999999</v>
      </c>
      <c r="BV223" s="161">
        <v>684549.44</v>
      </c>
      <c r="BW223" s="165">
        <v>4597004.7717221463</v>
      </c>
      <c r="BX223" s="161">
        <v>244758</v>
      </c>
    </row>
    <row r="224" spans="1:76" ht="14.45" x14ac:dyDescent="0.3">
      <c r="A224" s="164" t="s">
        <v>31</v>
      </c>
      <c r="B224" s="6" t="s">
        <v>39</v>
      </c>
      <c r="C224" s="6" t="s">
        <v>51</v>
      </c>
      <c r="D224" s="6" t="s">
        <v>77</v>
      </c>
      <c r="E224" s="6" t="s">
        <v>36</v>
      </c>
      <c r="F224" s="24" t="str">
        <f>+Tabela1[[#This Row],[WK]]&amp;Tabela1[[#This Row],[PK]]&amp;Tabela1[[#This Row],[GK]]</f>
        <v>040709</v>
      </c>
      <c r="G224" s="6" t="s">
        <v>261</v>
      </c>
      <c r="H224" s="7">
        <v>249512262.39059958</v>
      </c>
      <c r="I224" s="8">
        <v>1.371</v>
      </c>
      <c r="J224" s="7">
        <v>342081311.74000001</v>
      </c>
      <c r="K224" s="8">
        <v>7.0000000000000007E-2</v>
      </c>
      <c r="L224" s="7">
        <v>23945691.821800005</v>
      </c>
      <c r="M224" s="7">
        <v>14520386.821800005</v>
      </c>
      <c r="N224" s="9">
        <v>1.5405747423345988</v>
      </c>
      <c r="O224" s="7">
        <v>58065033</v>
      </c>
      <c r="P224" s="8">
        <v>1.2949999999999999</v>
      </c>
      <c r="Q224" s="7">
        <v>75194218</v>
      </c>
      <c r="R224" s="8">
        <v>1.6E-2</v>
      </c>
      <c r="S224" s="7">
        <v>1203107.4880000001</v>
      </c>
      <c r="T224" s="7">
        <v>851201.48800000013</v>
      </c>
      <c r="U224" s="9">
        <v>2.4188319835410597</v>
      </c>
      <c r="V224" s="7">
        <v>15371588.309800006</v>
      </c>
      <c r="W224" s="9">
        <v>1.5721853921123321</v>
      </c>
      <c r="X224" s="7">
        <v>24564203.438517131</v>
      </c>
      <c r="Y224" s="7">
        <v>4912561</v>
      </c>
      <c r="Z224" s="7">
        <v>0</v>
      </c>
      <c r="AA224" s="7">
        <v>1517956.4385171309</v>
      </c>
      <c r="AB224" s="7">
        <v>16738993</v>
      </c>
      <c r="AC224" s="7">
        <v>1394693</v>
      </c>
      <c r="AD224" s="7">
        <v>9192615.1287171263</v>
      </c>
      <c r="AE224" s="7">
        <v>0</v>
      </c>
      <c r="AF224" s="7">
        <v>23945691.821800005</v>
      </c>
      <c r="AG224" s="7">
        <v>1203107.4880000001</v>
      </c>
      <c r="AH224" s="7">
        <v>9192615.1287171263</v>
      </c>
      <c r="AI224" s="7">
        <v>7869518</v>
      </c>
      <c r="AJ224" s="7">
        <v>308197</v>
      </c>
      <c r="AK224" s="7">
        <v>6372991</v>
      </c>
      <c r="AL224" s="7">
        <v>70791</v>
      </c>
      <c r="AM224" s="7">
        <v>913275</v>
      </c>
      <c r="AN224" s="7">
        <v>0</v>
      </c>
      <c r="AO224" s="7">
        <v>0</v>
      </c>
      <c r="AP224" s="7">
        <v>13900293</v>
      </c>
      <c r="AQ224" s="7">
        <v>863287</v>
      </c>
      <c r="AR224" s="7">
        <v>9425305</v>
      </c>
      <c r="AS224" s="7">
        <v>351906</v>
      </c>
      <c r="AT224" s="7">
        <v>7293300</v>
      </c>
      <c r="AU224" s="7">
        <v>105218</v>
      </c>
      <c r="AV224" s="7">
        <v>986306</v>
      </c>
      <c r="AW224" s="7">
        <v>0</v>
      </c>
      <c r="AX224" s="7">
        <v>0</v>
      </c>
      <c r="AY224" s="7">
        <v>15001708</v>
      </c>
      <c r="AZ224" s="7">
        <v>355209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791505.43851713091</v>
      </c>
      <c r="BH224" s="7">
        <v>8827</v>
      </c>
      <c r="BI224" s="7">
        <v>726451</v>
      </c>
      <c r="BJ224" s="7">
        <v>9998227.5941666681</v>
      </c>
      <c r="BK224" s="7">
        <v>7697205.2100000018</v>
      </c>
      <c r="BL224" s="7">
        <v>485003.70666666672</v>
      </c>
      <c r="BM224" s="7">
        <v>8234082.1233333321</v>
      </c>
      <c r="BN224" s="130">
        <v>0.84799999999999998</v>
      </c>
      <c r="BO224" s="131">
        <v>3.5338589999999999E-4</v>
      </c>
      <c r="BP224" s="161">
        <v>8955.6377656369386</v>
      </c>
      <c r="BQ224" s="162">
        <v>16738993</v>
      </c>
      <c r="BR224" s="161">
        <v>482448</v>
      </c>
      <c r="BS224" s="163">
        <v>0</v>
      </c>
      <c r="BT224" s="163">
        <v>2159985.5614828691</v>
      </c>
      <c r="BU224" s="161">
        <v>23945691.82</v>
      </c>
      <c r="BV224" s="161">
        <v>1203107.49</v>
      </c>
      <c r="BW224" s="165">
        <v>11352600.69148287</v>
      </c>
      <c r="BX224" s="161">
        <v>482448</v>
      </c>
    </row>
    <row r="225" spans="1:76" ht="14.45" x14ac:dyDescent="0.3">
      <c r="A225" s="164" t="s">
        <v>31</v>
      </c>
      <c r="B225" s="6" t="s">
        <v>39</v>
      </c>
      <c r="C225" s="6" t="s">
        <v>75</v>
      </c>
      <c r="D225" s="6" t="s">
        <v>33</v>
      </c>
      <c r="E225" s="6" t="s">
        <v>34</v>
      </c>
      <c r="F225" s="24" t="str">
        <f>+Tabela1[[#This Row],[WK]]&amp;Tabela1[[#This Row],[PK]]&amp;Tabela1[[#This Row],[GK]]</f>
        <v>040801</v>
      </c>
      <c r="G225" s="6" t="s">
        <v>262</v>
      </c>
      <c r="H225" s="7">
        <v>400988012.91399956</v>
      </c>
      <c r="I225" s="8">
        <v>1.371</v>
      </c>
      <c r="J225" s="7">
        <v>549754565.71000004</v>
      </c>
      <c r="K225" s="8">
        <v>7.0000000000000007E-2</v>
      </c>
      <c r="L225" s="7">
        <v>38482819.599700004</v>
      </c>
      <c r="M225" s="7">
        <v>23961803.599700004</v>
      </c>
      <c r="N225" s="9">
        <v>1.6501464911064077</v>
      </c>
      <c r="O225" s="7">
        <v>80279680</v>
      </c>
      <c r="P225" s="8">
        <v>1.2949999999999999</v>
      </c>
      <c r="Q225" s="7">
        <v>103962186</v>
      </c>
      <c r="R225" s="8">
        <v>1.6E-2</v>
      </c>
      <c r="S225" s="7">
        <v>1663394.976</v>
      </c>
      <c r="T225" s="7">
        <v>321340.97600000002</v>
      </c>
      <c r="U225" s="9">
        <v>0.23943967679392933</v>
      </c>
      <c r="V225" s="7">
        <v>24283144.575700007</v>
      </c>
      <c r="W225" s="9">
        <v>1.530797290543382</v>
      </c>
      <c r="X225" s="7">
        <v>46462173.267642319</v>
      </c>
      <c r="Y225" s="7">
        <v>20063812</v>
      </c>
      <c r="Z225" s="7">
        <v>2308.2600000000002</v>
      </c>
      <c r="AA225" s="7">
        <v>1763494.0076423148</v>
      </c>
      <c r="AB225" s="7">
        <v>24632559</v>
      </c>
      <c r="AC225" s="7">
        <v>0</v>
      </c>
      <c r="AD225" s="7">
        <v>22179028.691942316</v>
      </c>
      <c r="AE225" s="7">
        <v>0</v>
      </c>
      <c r="AF225" s="7">
        <v>38482819.599700004</v>
      </c>
      <c r="AG225" s="7">
        <v>1663394.976</v>
      </c>
      <c r="AH225" s="7">
        <v>22179028.691942316</v>
      </c>
      <c r="AI225" s="7">
        <v>12124105</v>
      </c>
      <c r="AJ225" s="7">
        <v>1472623</v>
      </c>
      <c r="AK225" s="7">
        <v>7319961</v>
      </c>
      <c r="AL225" s="7">
        <v>83839</v>
      </c>
      <c r="AM225" s="7">
        <v>702254</v>
      </c>
      <c r="AN225" s="7">
        <v>0</v>
      </c>
      <c r="AO225" s="7">
        <v>0</v>
      </c>
      <c r="AP225" s="7">
        <v>18620744</v>
      </c>
      <c r="AQ225" s="7">
        <v>1635074</v>
      </c>
      <c r="AR225" s="7">
        <v>14521016</v>
      </c>
      <c r="AS225" s="7">
        <v>1342054</v>
      </c>
      <c r="AT225" s="7">
        <v>8267986</v>
      </c>
      <c r="AU225" s="7">
        <v>125638</v>
      </c>
      <c r="AV225" s="7">
        <v>1026623</v>
      </c>
      <c r="AW225" s="7">
        <v>0</v>
      </c>
      <c r="AX225" s="7">
        <v>0</v>
      </c>
      <c r="AY225" s="7">
        <v>21667661</v>
      </c>
      <c r="AZ225" s="7">
        <v>757455</v>
      </c>
      <c r="BA225" s="7">
        <v>2308.2600000000002</v>
      </c>
      <c r="BB225" s="7">
        <v>0</v>
      </c>
      <c r="BC225" s="7">
        <v>0</v>
      </c>
      <c r="BD225" s="7">
        <v>24.82</v>
      </c>
      <c r="BE225" s="7">
        <v>0</v>
      </c>
      <c r="BF225" s="7">
        <v>0</v>
      </c>
      <c r="BG225" s="7">
        <v>1199767.0076423148</v>
      </c>
      <c r="BH225" s="7">
        <v>13380</v>
      </c>
      <c r="BI225" s="7">
        <v>563727</v>
      </c>
      <c r="BJ225" s="7">
        <v>7758517.7591666672</v>
      </c>
      <c r="BK225" s="7">
        <v>3246533.836666666</v>
      </c>
      <c r="BL225" s="7">
        <v>2352056.9333333331</v>
      </c>
      <c r="BM225" s="7">
        <v>13343821.823333336</v>
      </c>
      <c r="BN225" s="130">
        <v>0.69399999999999995</v>
      </c>
      <c r="BO225" s="131">
        <v>7.0357429999999999E-4</v>
      </c>
      <c r="BP225" s="161">
        <v>16725</v>
      </c>
      <c r="BQ225" s="162">
        <v>24632559</v>
      </c>
      <c r="BR225" s="161">
        <v>663016</v>
      </c>
      <c r="BS225" s="163">
        <v>8149220.3876423193</v>
      </c>
      <c r="BT225" s="163">
        <v>0</v>
      </c>
      <c r="BU225" s="161">
        <v>38482819.600000001</v>
      </c>
      <c r="BV225" s="161">
        <v>1663394.98</v>
      </c>
      <c r="BW225" s="165">
        <v>14029808.300000001</v>
      </c>
      <c r="BX225" s="161">
        <v>663016</v>
      </c>
    </row>
    <row r="226" spans="1:76" ht="14.45" x14ac:dyDescent="0.3">
      <c r="A226" s="164" t="s">
        <v>31</v>
      </c>
      <c r="B226" s="6" t="s">
        <v>39</v>
      </c>
      <c r="C226" s="6" t="s">
        <v>75</v>
      </c>
      <c r="D226" s="6" t="s">
        <v>32</v>
      </c>
      <c r="E226" s="6" t="s">
        <v>36</v>
      </c>
      <c r="F226" s="24" t="str">
        <f>+Tabela1[[#This Row],[WK]]&amp;Tabela1[[#This Row],[PK]]&amp;Tabela1[[#This Row],[GK]]</f>
        <v>040802</v>
      </c>
      <c r="G226" s="6" t="s">
        <v>263</v>
      </c>
      <c r="H226" s="7">
        <v>76785603.668799937</v>
      </c>
      <c r="I226" s="8">
        <v>1.371</v>
      </c>
      <c r="J226" s="7">
        <v>105273062.63999999</v>
      </c>
      <c r="K226" s="8">
        <v>7.0000000000000007E-2</v>
      </c>
      <c r="L226" s="7">
        <v>7369114.3848000001</v>
      </c>
      <c r="M226" s="7">
        <v>4611957.3848000001</v>
      </c>
      <c r="N226" s="9">
        <v>1.6727220774152507</v>
      </c>
      <c r="O226" s="7">
        <v>45054</v>
      </c>
      <c r="P226" s="8">
        <v>1.2949999999999999</v>
      </c>
      <c r="Q226" s="7">
        <v>58345</v>
      </c>
      <c r="R226" s="8">
        <v>1.6E-2</v>
      </c>
      <c r="S226" s="7">
        <v>933.52</v>
      </c>
      <c r="T226" s="7">
        <v>-2277.48</v>
      </c>
      <c r="U226" s="9">
        <v>-0.70927436935534105</v>
      </c>
      <c r="V226" s="7">
        <v>4609679.9047999997</v>
      </c>
      <c r="W226" s="9">
        <v>1.6699512183882728</v>
      </c>
      <c r="X226" s="7">
        <v>10658775.344999999</v>
      </c>
      <c r="Y226" s="7">
        <v>4026094</v>
      </c>
      <c r="Z226" s="7">
        <v>839340.34500000009</v>
      </c>
      <c r="AA226" s="7">
        <v>449839</v>
      </c>
      <c r="AB226" s="7">
        <v>5343502</v>
      </c>
      <c r="AC226" s="7">
        <v>0</v>
      </c>
      <c r="AD226" s="7">
        <v>6049095.4401999991</v>
      </c>
      <c r="AE226" s="7">
        <v>0</v>
      </c>
      <c r="AF226" s="7">
        <v>7369114.3848000001</v>
      </c>
      <c r="AG226" s="7">
        <v>933.52</v>
      </c>
      <c r="AH226" s="7">
        <v>6049095.4401999991</v>
      </c>
      <c r="AI226" s="7">
        <v>2302047</v>
      </c>
      <c r="AJ226" s="7">
        <v>2442</v>
      </c>
      <c r="AK226" s="7">
        <v>2889247</v>
      </c>
      <c r="AL226" s="7">
        <v>0</v>
      </c>
      <c r="AM226" s="7">
        <v>292587</v>
      </c>
      <c r="AN226" s="7">
        <v>0</v>
      </c>
      <c r="AO226" s="7">
        <v>0</v>
      </c>
      <c r="AP226" s="7">
        <v>4163694</v>
      </c>
      <c r="AQ226" s="7">
        <v>366003</v>
      </c>
      <c r="AR226" s="7">
        <v>2757157</v>
      </c>
      <c r="AS226" s="7">
        <v>3211</v>
      </c>
      <c r="AT226" s="7">
        <v>3215364</v>
      </c>
      <c r="AU226" s="7">
        <v>54631</v>
      </c>
      <c r="AV226" s="7">
        <v>726988</v>
      </c>
      <c r="AW226" s="7">
        <v>0</v>
      </c>
      <c r="AX226" s="7">
        <v>0</v>
      </c>
      <c r="AY226" s="7">
        <v>4482017</v>
      </c>
      <c r="AZ226" s="7">
        <v>163818</v>
      </c>
      <c r="BA226" s="7">
        <v>839340.34500000009</v>
      </c>
      <c r="BB226" s="7">
        <v>0</v>
      </c>
      <c r="BC226" s="7">
        <v>0</v>
      </c>
      <c r="BD226" s="7">
        <v>9024.5300000000007</v>
      </c>
      <c r="BE226" s="7">
        <v>1.27</v>
      </c>
      <c r="BF226" s="7">
        <v>0</v>
      </c>
      <c r="BG226" s="7">
        <v>320594</v>
      </c>
      <c r="BH226" s="7">
        <v>2977</v>
      </c>
      <c r="BI226" s="7">
        <v>129245</v>
      </c>
      <c r="BJ226" s="7">
        <v>1778835.724166668</v>
      </c>
      <c r="BK226" s="7">
        <v>458796.016666668</v>
      </c>
      <c r="BL226" s="7">
        <v>590419.2533333333</v>
      </c>
      <c r="BM226" s="7">
        <v>4099320.3233333328</v>
      </c>
      <c r="BN226" s="130">
        <v>0.69599999999999995</v>
      </c>
      <c r="BO226" s="131">
        <v>1.3336899999999999E-4</v>
      </c>
      <c r="BP226" s="161">
        <v>3379.7502371044097</v>
      </c>
      <c r="BQ226" s="162">
        <v>5343502</v>
      </c>
      <c r="BR226" s="161">
        <v>168796</v>
      </c>
      <c r="BS226" s="163">
        <v>458523.50499999896</v>
      </c>
      <c r="BT226" s="163">
        <v>0</v>
      </c>
      <c r="BU226" s="161">
        <v>7369114.3799999999</v>
      </c>
      <c r="BV226" s="161">
        <v>933.52</v>
      </c>
      <c r="BW226" s="165">
        <v>5590571.9400000004</v>
      </c>
      <c r="BX226" s="161">
        <v>168796</v>
      </c>
    </row>
    <row r="227" spans="1:76" ht="14.45" x14ac:dyDescent="0.3">
      <c r="A227" s="164" t="s">
        <v>31</v>
      </c>
      <c r="B227" s="6" t="s">
        <v>39</v>
      </c>
      <c r="C227" s="6" t="s">
        <v>75</v>
      </c>
      <c r="D227" s="6" t="s">
        <v>37</v>
      </c>
      <c r="E227" s="6" t="s">
        <v>36</v>
      </c>
      <c r="F227" s="24" t="str">
        <f>+Tabela1[[#This Row],[WK]]&amp;Tabela1[[#This Row],[PK]]&amp;Tabela1[[#This Row],[GK]]</f>
        <v>040803</v>
      </c>
      <c r="G227" s="6" t="s">
        <v>264</v>
      </c>
      <c r="H227" s="7">
        <v>61778284.384199984</v>
      </c>
      <c r="I227" s="8">
        <v>1.371</v>
      </c>
      <c r="J227" s="7">
        <v>84698027.890000001</v>
      </c>
      <c r="K227" s="8">
        <v>7.0000000000000007E-2</v>
      </c>
      <c r="L227" s="7">
        <v>5928861.9523000009</v>
      </c>
      <c r="M227" s="7">
        <v>3392850.9523000009</v>
      </c>
      <c r="N227" s="9">
        <v>1.337869178130537</v>
      </c>
      <c r="O227" s="7">
        <v>124189</v>
      </c>
      <c r="P227" s="8">
        <v>1.2949999999999999</v>
      </c>
      <c r="Q227" s="7">
        <v>160825</v>
      </c>
      <c r="R227" s="8">
        <v>1.6E-2</v>
      </c>
      <c r="S227" s="7">
        <v>2573.2000000000003</v>
      </c>
      <c r="T227" s="7">
        <v>-3001.7999999999997</v>
      </c>
      <c r="U227" s="9">
        <v>-0.53843946188340808</v>
      </c>
      <c r="V227" s="7">
        <v>3389849.1523000011</v>
      </c>
      <c r="W227" s="9">
        <v>1.3337534721626578</v>
      </c>
      <c r="X227" s="7">
        <v>7876093.2300000004</v>
      </c>
      <c r="Y227" s="7">
        <v>1922294</v>
      </c>
      <c r="Z227" s="7">
        <v>106867.23</v>
      </c>
      <c r="AA227" s="7">
        <v>588840</v>
      </c>
      <c r="AB227" s="7">
        <v>4534455</v>
      </c>
      <c r="AC227" s="7">
        <v>723637</v>
      </c>
      <c r="AD227" s="7">
        <v>4486244.0776999993</v>
      </c>
      <c r="AE227" s="7">
        <v>0</v>
      </c>
      <c r="AF227" s="7">
        <v>5928861.9523000009</v>
      </c>
      <c r="AG227" s="7">
        <v>2573.2000000000003</v>
      </c>
      <c r="AH227" s="7">
        <v>4486244.0776999993</v>
      </c>
      <c r="AI227" s="7">
        <v>2117405</v>
      </c>
      <c r="AJ227" s="7">
        <v>3500</v>
      </c>
      <c r="AK227" s="7">
        <v>2347118</v>
      </c>
      <c r="AL227" s="7">
        <v>0</v>
      </c>
      <c r="AM227" s="7">
        <v>905634</v>
      </c>
      <c r="AN227" s="7">
        <v>0</v>
      </c>
      <c r="AO227" s="7">
        <v>0</v>
      </c>
      <c r="AP227" s="7">
        <v>3437423</v>
      </c>
      <c r="AQ227" s="7">
        <v>258589</v>
      </c>
      <c r="AR227" s="7">
        <v>2536011</v>
      </c>
      <c r="AS227" s="7">
        <v>5575</v>
      </c>
      <c r="AT227" s="7">
        <v>2416622</v>
      </c>
      <c r="AU227" s="7">
        <v>63087</v>
      </c>
      <c r="AV227" s="7">
        <v>1042413</v>
      </c>
      <c r="AW227" s="7">
        <v>0</v>
      </c>
      <c r="AX227" s="7">
        <v>0</v>
      </c>
      <c r="AY227" s="7">
        <v>3988519</v>
      </c>
      <c r="AZ227" s="7">
        <v>108671</v>
      </c>
      <c r="BA227" s="7">
        <v>106867.23</v>
      </c>
      <c r="BB227" s="7">
        <v>0</v>
      </c>
      <c r="BC227" s="7">
        <v>0</v>
      </c>
      <c r="BD227" s="7">
        <v>1149.1099999999999</v>
      </c>
      <c r="BE227" s="7">
        <v>0</v>
      </c>
      <c r="BF227" s="7">
        <v>0</v>
      </c>
      <c r="BG227" s="7">
        <v>320594</v>
      </c>
      <c r="BH227" s="7">
        <v>2783</v>
      </c>
      <c r="BI227" s="7">
        <v>268246</v>
      </c>
      <c r="BJ227" s="7">
        <v>3691815.5350000006</v>
      </c>
      <c r="BK227" s="7">
        <v>1642690.4266666672</v>
      </c>
      <c r="BL227" s="7">
        <v>2274819.59</v>
      </c>
      <c r="BM227" s="7">
        <v>3646861.2533333334</v>
      </c>
      <c r="BN227" s="130">
        <v>0.8</v>
      </c>
      <c r="BO227" s="131">
        <v>1.051065E-4</v>
      </c>
      <c r="BP227" s="161">
        <v>2663.3792573037117</v>
      </c>
      <c r="BQ227" s="162">
        <v>4534455</v>
      </c>
      <c r="BR227" s="161">
        <v>153636</v>
      </c>
      <c r="BS227" s="163">
        <v>0</v>
      </c>
      <c r="BT227" s="163">
        <v>896854.66000000015</v>
      </c>
      <c r="BU227" s="161">
        <v>5928861.9500000002</v>
      </c>
      <c r="BV227" s="161">
        <v>2573.1999999999998</v>
      </c>
      <c r="BW227" s="165">
        <v>5383098.7400000002</v>
      </c>
      <c r="BX227" s="161">
        <v>153636</v>
      </c>
    </row>
    <row r="228" spans="1:76" ht="14.45" x14ac:dyDescent="0.3">
      <c r="A228" s="164" t="s">
        <v>31</v>
      </c>
      <c r="B228" s="6" t="s">
        <v>39</v>
      </c>
      <c r="C228" s="6" t="s">
        <v>75</v>
      </c>
      <c r="D228" s="6" t="s">
        <v>39</v>
      </c>
      <c r="E228" s="6" t="s">
        <v>40</v>
      </c>
      <c r="F228" s="24" t="str">
        <f>+Tabela1[[#This Row],[WK]]&amp;Tabela1[[#This Row],[PK]]&amp;Tabela1[[#This Row],[GK]]</f>
        <v>040804</v>
      </c>
      <c r="G228" s="6" t="s">
        <v>265</v>
      </c>
      <c r="H228" s="7">
        <v>154587621.86839962</v>
      </c>
      <c r="I228" s="8">
        <v>1.371</v>
      </c>
      <c r="J228" s="7">
        <v>211939629.58999997</v>
      </c>
      <c r="K228" s="8">
        <v>7.0000000000000007E-2</v>
      </c>
      <c r="L228" s="7">
        <v>14835774.0713</v>
      </c>
      <c r="M228" s="7">
        <v>10192613.0713</v>
      </c>
      <c r="N228" s="9">
        <v>2.1951883794897484</v>
      </c>
      <c r="O228" s="7">
        <v>808239</v>
      </c>
      <c r="P228" s="8">
        <v>1.2949999999999999</v>
      </c>
      <c r="Q228" s="7">
        <v>1046670</v>
      </c>
      <c r="R228" s="8">
        <v>1.6E-2</v>
      </c>
      <c r="S228" s="7">
        <v>16746.72</v>
      </c>
      <c r="T228" s="7">
        <v>-5289.2799999999988</v>
      </c>
      <c r="U228" s="9">
        <v>-0.24002904338355413</v>
      </c>
      <c r="V228" s="7">
        <v>10187323.791300001</v>
      </c>
      <c r="W228" s="9">
        <v>2.1836856602840138</v>
      </c>
      <c r="X228" s="7">
        <v>33473627.813029483</v>
      </c>
      <c r="Y228" s="7">
        <v>15546870</v>
      </c>
      <c r="Z228" s="7">
        <v>0.93</v>
      </c>
      <c r="AA228" s="7">
        <v>1083588.8830294856</v>
      </c>
      <c r="AB228" s="7">
        <v>16843168</v>
      </c>
      <c r="AC228" s="7">
        <v>0</v>
      </c>
      <c r="AD228" s="7">
        <v>23286304.021729484</v>
      </c>
      <c r="AE228" s="7">
        <v>0</v>
      </c>
      <c r="AF228" s="7">
        <v>14835774.0713</v>
      </c>
      <c r="AG228" s="7">
        <v>16746.72</v>
      </c>
      <c r="AH228" s="7">
        <v>23286304.021729484</v>
      </c>
      <c r="AI228" s="7">
        <v>3876738</v>
      </c>
      <c r="AJ228" s="7">
        <v>16991</v>
      </c>
      <c r="AK228" s="7">
        <v>6549314</v>
      </c>
      <c r="AL228" s="7">
        <v>87835</v>
      </c>
      <c r="AM228" s="7">
        <v>1045649</v>
      </c>
      <c r="AN228" s="7">
        <v>0</v>
      </c>
      <c r="AO228" s="7">
        <v>0</v>
      </c>
      <c r="AP228" s="7">
        <v>12794695</v>
      </c>
      <c r="AQ228" s="7">
        <v>851352</v>
      </c>
      <c r="AR228" s="7">
        <v>4643161</v>
      </c>
      <c r="AS228" s="7">
        <v>22036</v>
      </c>
      <c r="AT228" s="7">
        <v>8119641</v>
      </c>
      <c r="AU228" s="7">
        <v>427672</v>
      </c>
      <c r="AV228" s="7">
        <v>986973</v>
      </c>
      <c r="AW228" s="7">
        <v>0</v>
      </c>
      <c r="AX228" s="7">
        <v>0</v>
      </c>
      <c r="AY228" s="7">
        <v>14744161</v>
      </c>
      <c r="AZ228" s="7">
        <v>392514</v>
      </c>
      <c r="BA228" s="7">
        <v>0.93</v>
      </c>
      <c r="BB228" s="7">
        <v>0</v>
      </c>
      <c r="BC228" s="7">
        <v>0</v>
      </c>
      <c r="BD228" s="7">
        <v>0.01</v>
      </c>
      <c r="BE228" s="7">
        <v>0</v>
      </c>
      <c r="BF228" s="7">
        <v>0</v>
      </c>
      <c r="BG228" s="7">
        <v>634405.8830294857</v>
      </c>
      <c r="BH228" s="7">
        <v>7075</v>
      </c>
      <c r="BI228" s="7">
        <v>449183</v>
      </c>
      <c r="BJ228" s="7">
        <v>6182207.9633333338</v>
      </c>
      <c r="BK228" s="7">
        <v>1521024.9000000013</v>
      </c>
      <c r="BL228" s="7">
        <v>5401624.9133333331</v>
      </c>
      <c r="BM228" s="7">
        <v>7841482.4266666649</v>
      </c>
      <c r="BN228" s="130">
        <v>0.56999999999999995</v>
      </c>
      <c r="BO228" s="131">
        <v>3.5229750000000001E-4</v>
      </c>
      <c r="BP228" s="161">
        <v>8843.75</v>
      </c>
      <c r="BQ228" s="162">
        <v>16843168</v>
      </c>
      <c r="BR228" s="161">
        <v>371551</v>
      </c>
      <c r="BS228" s="163">
        <v>4866190.7330294829</v>
      </c>
      <c r="BT228" s="163">
        <v>0</v>
      </c>
      <c r="BU228" s="161">
        <v>14835774.07</v>
      </c>
      <c r="BV228" s="161">
        <v>16746.72</v>
      </c>
      <c r="BW228" s="165">
        <v>18420113.289999999</v>
      </c>
      <c r="BX228" s="161">
        <v>371551</v>
      </c>
    </row>
    <row r="229" spans="1:76" ht="14.45" x14ac:dyDescent="0.3">
      <c r="A229" s="164" t="s">
        <v>31</v>
      </c>
      <c r="B229" s="6" t="s">
        <v>39</v>
      </c>
      <c r="C229" s="6" t="s">
        <v>75</v>
      </c>
      <c r="D229" s="6" t="s">
        <v>42</v>
      </c>
      <c r="E229" s="6" t="s">
        <v>36</v>
      </c>
      <c r="F229" s="24" t="str">
        <f>+Tabela1[[#This Row],[WK]]&amp;Tabela1[[#This Row],[PK]]&amp;Tabela1[[#This Row],[GK]]</f>
        <v>040805</v>
      </c>
      <c r="G229" s="6" t="s">
        <v>266</v>
      </c>
      <c r="H229" s="7">
        <v>149534048.02559939</v>
      </c>
      <c r="I229" s="8">
        <v>1.371</v>
      </c>
      <c r="J229" s="7">
        <v>205011179.84</v>
      </c>
      <c r="K229" s="8">
        <v>7.0000000000000007E-2</v>
      </c>
      <c r="L229" s="7">
        <v>14350782.588800002</v>
      </c>
      <c r="M229" s="7">
        <v>9725778.5888000019</v>
      </c>
      <c r="N229" s="9">
        <v>2.1028692275293173</v>
      </c>
      <c r="O229" s="7">
        <v>3764300</v>
      </c>
      <c r="P229" s="8">
        <v>1.2949999999999999</v>
      </c>
      <c r="Q229" s="7">
        <v>4874769</v>
      </c>
      <c r="R229" s="8">
        <v>1.6E-2</v>
      </c>
      <c r="S229" s="7">
        <v>77996.304000000004</v>
      </c>
      <c r="T229" s="7">
        <v>12574.304000000004</v>
      </c>
      <c r="U229" s="9">
        <v>0.1922029898199383</v>
      </c>
      <c r="V229" s="7">
        <v>9738352.8928000014</v>
      </c>
      <c r="W229" s="9">
        <v>2.0762192800398092</v>
      </c>
      <c r="X229" s="7">
        <v>32179880.054713376</v>
      </c>
      <c r="Y229" s="7">
        <v>17546849</v>
      </c>
      <c r="Z229" s="7">
        <v>14844.66</v>
      </c>
      <c r="AA229" s="7">
        <v>735396.394713377</v>
      </c>
      <c r="AB229" s="7">
        <v>13882790</v>
      </c>
      <c r="AC229" s="7">
        <v>0</v>
      </c>
      <c r="AD229" s="7">
        <v>22441527.161913373</v>
      </c>
      <c r="AE229" s="7">
        <v>0</v>
      </c>
      <c r="AF229" s="7">
        <v>14350782.588800002</v>
      </c>
      <c r="AG229" s="7">
        <v>77996.304000000004</v>
      </c>
      <c r="AH229" s="7">
        <v>22441527.161913373</v>
      </c>
      <c r="AI229" s="7">
        <v>3861578</v>
      </c>
      <c r="AJ229" s="7">
        <v>35729</v>
      </c>
      <c r="AK229" s="7">
        <v>8914079</v>
      </c>
      <c r="AL229" s="7">
        <v>0</v>
      </c>
      <c r="AM229" s="7">
        <v>356736</v>
      </c>
      <c r="AN229" s="7">
        <v>0</v>
      </c>
      <c r="AO229" s="7">
        <v>0</v>
      </c>
      <c r="AP229" s="7">
        <v>10707929</v>
      </c>
      <c r="AQ229" s="7">
        <v>747917</v>
      </c>
      <c r="AR229" s="7">
        <v>4625004</v>
      </c>
      <c r="AS229" s="7">
        <v>65422</v>
      </c>
      <c r="AT229" s="7">
        <v>10032481</v>
      </c>
      <c r="AU229" s="7">
        <v>442080</v>
      </c>
      <c r="AV229" s="7">
        <v>386389</v>
      </c>
      <c r="AW229" s="7">
        <v>0</v>
      </c>
      <c r="AX229" s="7">
        <v>0</v>
      </c>
      <c r="AY229" s="7">
        <v>12153202</v>
      </c>
      <c r="AZ229" s="7">
        <v>316282</v>
      </c>
      <c r="BA229" s="7">
        <v>14844.66</v>
      </c>
      <c r="BB229" s="7">
        <v>0</v>
      </c>
      <c r="BC229" s="7">
        <v>0</v>
      </c>
      <c r="BD229" s="7">
        <v>159.62</v>
      </c>
      <c r="BE229" s="7">
        <v>0</v>
      </c>
      <c r="BF229" s="7">
        <v>0</v>
      </c>
      <c r="BG229" s="7">
        <v>596655.394713377</v>
      </c>
      <c r="BH229" s="7">
        <v>6654</v>
      </c>
      <c r="BI229" s="7">
        <v>138741</v>
      </c>
      <c r="BJ229" s="7">
        <v>1909528.808333334</v>
      </c>
      <c r="BK229" s="7">
        <v>178974.37333333399</v>
      </c>
      <c r="BL229" s="7">
        <v>1867457.7233333334</v>
      </c>
      <c r="BM229" s="7">
        <v>3187302.2933333335</v>
      </c>
      <c r="BN229" s="130">
        <v>0.49099999999999999</v>
      </c>
      <c r="BO229" s="131">
        <v>3.2782660000000002E-4</v>
      </c>
      <c r="BP229" s="161">
        <v>8307.3020185547412</v>
      </c>
      <c r="BQ229" s="162">
        <v>13882790</v>
      </c>
      <c r="BR229" s="161">
        <v>348845</v>
      </c>
      <c r="BS229" s="163">
        <v>5096236.4547133762</v>
      </c>
      <c r="BT229" s="163">
        <v>0</v>
      </c>
      <c r="BU229" s="161">
        <v>14350782.59</v>
      </c>
      <c r="BV229" s="161">
        <v>77996.3</v>
      </c>
      <c r="BW229" s="165">
        <v>17345290.710000001</v>
      </c>
      <c r="BX229" s="161">
        <v>348845</v>
      </c>
    </row>
    <row r="230" spans="1:76" ht="14.45" x14ac:dyDescent="0.3">
      <c r="A230" s="164" t="s">
        <v>31</v>
      </c>
      <c r="B230" s="6" t="s">
        <v>39</v>
      </c>
      <c r="C230" s="6" t="s">
        <v>75</v>
      </c>
      <c r="D230" s="6" t="s">
        <v>44</v>
      </c>
      <c r="E230" s="6" t="s">
        <v>36</v>
      </c>
      <c r="F230" s="24" t="str">
        <f>+Tabela1[[#This Row],[WK]]&amp;Tabela1[[#This Row],[PK]]&amp;Tabela1[[#This Row],[GK]]</f>
        <v>040806</v>
      </c>
      <c r="G230" s="6" t="s">
        <v>262</v>
      </c>
      <c r="H230" s="7">
        <v>268891774.70199841</v>
      </c>
      <c r="I230" s="8">
        <v>1.371</v>
      </c>
      <c r="J230" s="7">
        <v>368650623.12</v>
      </c>
      <c r="K230" s="8">
        <v>7.0000000000000007E-2</v>
      </c>
      <c r="L230" s="7">
        <v>25805543.618400004</v>
      </c>
      <c r="M230" s="7">
        <v>16382223.618400004</v>
      </c>
      <c r="N230" s="9">
        <v>1.7384768445091543</v>
      </c>
      <c r="O230" s="7">
        <v>18497906</v>
      </c>
      <c r="P230" s="8">
        <v>1.2949999999999999</v>
      </c>
      <c r="Q230" s="7">
        <v>23954788</v>
      </c>
      <c r="R230" s="8">
        <v>1.6E-2</v>
      </c>
      <c r="S230" s="7">
        <v>383276.60800000001</v>
      </c>
      <c r="T230" s="7">
        <v>236132.60800000001</v>
      </c>
      <c r="U230" s="9">
        <v>1.6047722503126189</v>
      </c>
      <c r="V230" s="7">
        <v>16618356.226400003</v>
      </c>
      <c r="W230" s="9">
        <v>1.7364211626938886</v>
      </c>
      <c r="X230" s="7">
        <v>37994081.283444747</v>
      </c>
      <c r="Y230" s="7">
        <v>10170782</v>
      </c>
      <c r="Z230" s="7">
        <v>673266.99</v>
      </c>
      <c r="AA230" s="7">
        <v>1580475.2934447504</v>
      </c>
      <c r="AB230" s="7">
        <v>20944339</v>
      </c>
      <c r="AC230" s="7">
        <v>4625218</v>
      </c>
      <c r="AD230" s="7">
        <v>21375725.057044748</v>
      </c>
      <c r="AE230" s="7">
        <v>0</v>
      </c>
      <c r="AF230" s="7">
        <v>25805543.618400004</v>
      </c>
      <c r="AG230" s="7">
        <v>383276.60800000001</v>
      </c>
      <c r="AH230" s="7">
        <v>21375725.057044748</v>
      </c>
      <c r="AI230" s="7">
        <v>7867861</v>
      </c>
      <c r="AJ230" s="7">
        <v>90161</v>
      </c>
      <c r="AK230" s="7">
        <v>13938234</v>
      </c>
      <c r="AL230" s="7">
        <v>1133042</v>
      </c>
      <c r="AM230" s="7">
        <v>624489</v>
      </c>
      <c r="AN230" s="7">
        <v>0</v>
      </c>
      <c r="AO230" s="7">
        <v>0</v>
      </c>
      <c r="AP230" s="7">
        <v>16917105</v>
      </c>
      <c r="AQ230" s="7">
        <v>811569</v>
      </c>
      <c r="AR230" s="7">
        <v>9423320</v>
      </c>
      <c r="AS230" s="7">
        <v>147144</v>
      </c>
      <c r="AT230" s="7">
        <v>15973003</v>
      </c>
      <c r="AU230" s="7">
        <v>649282</v>
      </c>
      <c r="AV230" s="7">
        <v>661201</v>
      </c>
      <c r="AW230" s="7">
        <v>0</v>
      </c>
      <c r="AX230" s="7">
        <v>0</v>
      </c>
      <c r="AY230" s="7">
        <v>19287265</v>
      </c>
      <c r="AZ230" s="7">
        <v>329258</v>
      </c>
      <c r="BA230" s="7">
        <v>673266.99</v>
      </c>
      <c r="BB230" s="7">
        <v>0</v>
      </c>
      <c r="BC230" s="7">
        <v>176.85</v>
      </c>
      <c r="BD230" s="7">
        <v>6649.9</v>
      </c>
      <c r="BE230" s="7">
        <v>0.06</v>
      </c>
      <c r="BF230" s="7">
        <v>0</v>
      </c>
      <c r="BG230" s="7">
        <v>1035404.2934447502</v>
      </c>
      <c r="BH230" s="7">
        <v>11547</v>
      </c>
      <c r="BI230" s="7">
        <v>545071</v>
      </c>
      <c r="BJ230" s="7">
        <v>7501792.8174999971</v>
      </c>
      <c r="BK230" s="7">
        <v>4204365.1266666632</v>
      </c>
      <c r="BL230" s="7">
        <v>2788943.4933333336</v>
      </c>
      <c r="BM230" s="7">
        <v>7611823.7766666673</v>
      </c>
      <c r="BN230" s="130">
        <v>0.74</v>
      </c>
      <c r="BO230" s="131">
        <v>4.04206E-4</v>
      </c>
      <c r="BP230" s="161">
        <v>10243.304596647409</v>
      </c>
      <c r="BQ230" s="162">
        <v>20944339</v>
      </c>
      <c r="BR230" s="161">
        <v>623136</v>
      </c>
      <c r="BS230" s="163">
        <v>0</v>
      </c>
      <c r="BT230" s="163">
        <v>2529063.7165552527</v>
      </c>
      <c r="BU230" s="161">
        <v>25805543.620000001</v>
      </c>
      <c r="BV230" s="161">
        <v>383276.61</v>
      </c>
      <c r="BW230" s="165">
        <v>23904788.776555251</v>
      </c>
      <c r="BX230" s="161">
        <v>623136</v>
      </c>
    </row>
    <row r="231" spans="1:76" ht="14.45" x14ac:dyDescent="0.3">
      <c r="A231" s="164" t="s">
        <v>31</v>
      </c>
      <c r="B231" s="6" t="s">
        <v>39</v>
      </c>
      <c r="C231" s="6" t="s">
        <v>75</v>
      </c>
      <c r="D231" s="6" t="s">
        <v>51</v>
      </c>
      <c r="E231" s="6" t="s">
        <v>40</v>
      </c>
      <c r="F231" s="24" t="str">
        <f>+Tabela1[[#This Row],[WK]]&amp;Tabela1[[#This Row],[PK]]&amp;Tabela1[[#This Row],[GK]]</f>
        <v>040807</v>
      </c>
      <c r="G231" s="6" t="s">
        <v>267</v>
      </c>
      <c r="H231" s="7">
        <v>208649804.59819913</v>
      </c>
      <c r="I231" s="8">
        <v>1.371</v>
      </c>
      <c r="J231" s="7">
        <v>286058882.11000001</v>
      </c>
      <c r="K231" s="8">
        <v>7.0000000000000007E-2</v>
      </c>
      <c r="L231" s="7">
        <v>20024121.747700002</v>
      </c>
      <c r="M231" s="7">
        <v>10607771.747700002</v>
      </c>
      <c r="N231" s="9">
        <v>1.1265269183600866</v>
      </c>
      <c r="O231" s="7">
        <v>6477938</v>
      </c>
      <c r="P231" s="8">
        <v>1.2949999999999999</v>
      </c>
      <c r="Q231" s="7">
        <v>8388930</v>
      </c>
      <c r="R231" s="8">
        <v>1.6E-2</v>
      </c>
      <c r="S231" s="7">
        <v>134222.88</v>
      </c>
      <c r="T231" s="7">
        <v>60910.880000000005</v>
      </c>
      <c r="U231" s="9">
        <v>0.83084460934089921</v>
      </c>
      <c r="V231" s="7">
        <v>10668682.627700001</v>
      </c>
      <c r="W231" s="9">
        <v>1.1242426366397456</v>
      </c>
      <c r="X231" s="7">
        <v>26472413.844054744</v>
      </c>
      <c r="Y231" s="7">
        <v>9757296</v>
      </c>
      <c r="Z231" s="7">
        <v>1000888.9400000001</v>
      </c>
      <c r="AA231" s="7">
        <v>1067068.9040547442</v>
      </c>
      <c r="AB231" s="7">
        <v>14647160</v>
      </c>
      <c r="AC231" s="7">
        <v>0</v>
      </c>
      <c r="AD231" s="7">
        <v>15803731.216354741</v>
      </c>
      <c r="AE231" s="7">
        <v>0</v>
      </c>
      <c r="AF231" s="7">
        <v>20024121.747700002</v>
      </c>
      <c r="AG231" s="7">
        <v>134222.88</v>
      </c>
      <c r="AH231" s="7">
        <v>15803731.216354741</v>
      </c>
      <c r="AI231" s="7">
        <v>7862041</v>
      </c>
      <c r="AJ231" s="7">
        <v>76062</v>
      </c>
      <c r="AK231" s="7">
        <v>5862459</v>
      </c>
      <c r="AL231" s="7">
        <v>6911</v>
      </c>
      <c r="AM231" s="7">
        <v>984761</v>
      </c>
      <c r="AN231" s="7">
        <v>0</v>
      </c>
      <c r="AO231" s="7">
        <v>0</v>
      </c>
      <c r="AP231" s="7">
        <v>11016576</v>
      </c>
      <c r="AQ231" s="7">
        <v>807591</v>
      </c>
      <c r="AR231" s="7">
        <v>9416350</v>
      </c>
      <c r="AS231" s="7">
        <v>73312</v>
      </c>
      <c r="AT231" s="7">
        <v>6599385</v>
      </c>
      <c r="AU231" s="7">
        <v>12708</v>
      </c>
      <c r="AV231" s="7">
        <v>867024</v>
      </c>
      <c r="AW231" s="7">
        <v>0</v>
      </c>
      <c r="AX231" s="7">
        <v>0</v>
      </c>
      <c r="AY231" s="7">
        <v>12990876</v>
      </c>
      <c r="AZ231" s="7">
        <v>348721</v>
      </c>
      <c r="BA231" s="7">
        <v>1000888.9400000001</v>
      </c>
      <c r="BB231" s="7">
        <v>0</v>
      </c>
      <c r="BC231" s="7">
        <v>31.13</v>
      </c>
      <c r="BD231" s="7">
        <v>10658.48</v>
      </c>
      <c r="BE231" s="7">
        <v>0</v>
      </c>
      <c r="BF231" s="7">
        <v>0</v>
      </c>
      <c r="BG231" s="7">
        <v>633060.90405474417</v>
      </c>
      <c r="BH231" s="7">
        <v>7060</v>
      </c>
      <c r="BI231" s="7">
        <v>434008</v>
      </c>
      <c r="BJ231" s="7">
        <v>5973188.862499998</v>
      </c>
      <c r="BK231" s="7">
        <v>3476287.9599999981</v>
      </c>
      <c r="BL231" s="7">
        <v>1300269.9333333333</v>
      </c>
      <c r="BM231" s="7">
        <v>7387063.7433333332</v>
      </c>
      <c r="BN231" s="130">
        <v>0.69599999999999995</v>
      </c>
      <c r="BO231" s="131">
        <v>3.242133E-4</v>
      </c>
      <c r="BP231" s="161">
        <v>8216.2548688873339</v>
      </c>
      <c r="BQ231" s="162">
        <v>14647160</v>
      </c>
      <c r="BR231" s="161">
        <v>402660</v>
      </c>
      <c r="BS231" s="163">
        <v>1565715.5240547438</v>
      </c>
      <c r="BT231" s="163">
        <v>0</v>
      </c>
      <c r="BU231" s="161">
        <v>20024121.75</v>
      </c>
      <c r="BV231" s="161">
        <v>134222.88</v>
      </c>
      <c r="BW231" s="165">
        <v>14238015.689999999</v>
      </c>
      <c r="BX231" s="161">
        <v>402660</v>
      </c>
    </row>
    <row r="232" spans="1:76" ht="14.45" x14ac:dyDescent="0.3">
      <c r="A232" s="164" t="s">
        <v>31</v>
      </c>
      <c r="B232" s="6" t="s">
        <v>39</v>
      </c>
      <c r="C232" s="6" t="s">
        <v>75</v>
      </c>
      <c r="D232" s="6" t="s">
        <v>75</v>
      </c>
      <c r="E232" s="6" t="s">
        <v>36</v>
      </c>
      <c r="F232" s="24" t="str">
        <f>+Tabela1[[#This Row],[WK]]&amp;Tabela1[[#This Row],[PK]]&amp;Tabela1[[#This Row],[GK]]</f>
        <v>040808</v>
      </c>
      <c r="G232" s="6" t="s">
        <v>268</v>
      </c>
      <c r="H232" s="7">
        <v>108533856.69899949</v>
      </c>
      <c r="I232" s="8">
        <v>1.371</v>
      </c>
      <c r="J232" s="7">
        <v>148799917.53</v>
      </c>
      <c r="K232" s="8">
        <v>7.0000000000000007E-2</v>
      </c>
      <c r="L232" s="7">
        <v>10415994.227100002</v>
      </c>
      <c r="M232" s="7">
        <v>5976065.2271000016</v>
      </c>
      <c r="N232" s="9">
        <v>1.3459821603228344</v>
      </c>
      <c r="O232" s="7">
        <v>2125735</v>
      </c>
      <c r="P232" s="8">
        <v>1.2949999999999999</v>
      </c>
      <c r="Q232" s="7">
        <v>2752827</v>
      </c>
      <c r="R232" s="8">
        <v>1.6E-2</v>
      </c>
      <c r="S232" s="7">
        <v>44045.232000000004</v>
      </c>
      <c r="T232" s="7">
        <v>523.23200000000361</v>
      </c>
      <c r="U232" s="9">
        <v>1.2022241624925408E-2</v>
      </c>
      <c r="V232" s="7">
        <v>5976588.4591000024</v>
      </c>
      <c r="W232" s="9">
        <v>1.3330330718680772</v>
      </c>
      <c r="X232" s="7">
        <v>16219922.356299736</v>
      </c>
      <c r="Y232" s="7">
        <v>5930264</v>
      </c>
      <c r="Z232" s="7">
        <v>0</v>
      </c>
      <c r="AA232" s="7">
        <v>674990.35629973584</v>
      </c>
      <c r="AB232" s="7">
        <v>9614668</v>
      </c>
      <c r="AC232" s="7">
        <v>0</v>
      </c>
      <c r="AD232" s="7">
        <v>10243333.897199733</v>
      </c>
      <c r="AE232" s="7">
        <v>0</v>
      </c>
      <c r="AF232" s="7">
        <v>10415994.227100002</v>
      </c>
      <c r="AG232" s="7">
        <v>44045.232000000004</v>
      </c>
      <c r="AH232" s="7">
        <v>10243333.897199733</v>
      </c>
      <c r="AI232" s="7">
        <v>3707052</v>
      </c>
      <c r="AJ232" s="7">
        <v>37093</v>
      </c>
      <c r="AK232" s="7">
        <v>4042491</v>
      </c>
      <c r="AL232" s="7">
        <v>0</v>
      </c>
      <c r="AM232" s="7">
        <v>777849</v>
      </c>
      <c r="AN232" s="7">
        <v>0</v>
      </c>
      <c r="AO232" s="7">
        <v>0</v>
      </c>
      <c r="AP232" s="7">
        <v>7675049</v>
      </c>
      <c r="AQ232" s="7">
        <v>393850</v>
      </c>
      <c r="AR232" s="7">
        <v>4439929</v>
      </c>
      <c r="AS232" s="7">
        <v>43522</v>
      </c>
      <c r="AT232" s="7">
        <v>4654296</v>
      </c>
      <c r="AU232" s="7">
        <v>0</v>
      </c>
      <c r="AV232" s="7">
        <v>840283</v>
      </c>
      <c r="AW232" s="7">
        <v>0</v>
      </c>
      <c r="AX232" s="7">
        <v>0</v>
      </c>
      <c r="AY232" s="7">
        <v>8663720</v>
      </c>
      <c r="AZ232" s="7">
        <v>163818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398577.3562997359</v>
      </c>
      <c r="BH232" s="7">
        <v>4445</v>
      </c>
      <c r="BI232" s="7">
        <v>276413</v>
      </c>
      <c r="BJ232" s="7">
        <v>3804370.7666666657</v>
      </c>
      <c r="BK232" s="7">
        <v>1842597.2699999996</v>
      </c>
      <c r="BL232" s="7">
        <v>1075227.8266666667</v>
      </c>
      <c r="BM232" s="7">
        <v>5696638.333333333</v>
      </c>
      <c r="BN232" s="130">
        <v>0.68500000000000005</v>
      </c>
      <c r="BO232" s="131">
        <v>1.887883E-4</v>
      </c>
      <c r="BP232" s="161">
        <v>4784.4776891158344</v>
      </c>
      <c r="BQ232" s="162">
        <v>9614668</v>
      </c>
      <c r="BR232" s="161">
        <v>249036</v>
      </c>
      <c r="BS232" s="163">
        <v>0</v>
      </c>
      <c r="BT232" s="163">
        <v>0</v>
      </c>
      <c r="BU232" s="161">
        <v>10415994.23</v>
      </c>
      <c r="BV232" s="161">
        <v>44045.23</v>
      </c>
      <c r="BW232" s="165">
        <v>10243333.9</v>
      </c>
      <c r="BX232" s="161">
        <v>249036</v>
      </c>
    </row>
    <row r="233" spans="1:76" ht="14.45" x14ac:dyDescent="0.3">
      <c r="A233" s="164" t="s">
        <v>31</v>
      </c>
      <c r="B233" s="6" t="s">
        <v>39</v>
      </c>
      <c r="C233" s="6" t="s">
        <v>75</v>
      </c>
      <c r="D233" s="6" t="s">
        <v>77</v>
      </c>
      <c r="E233" s="6" t="s">
        <v>36</v>
      </c>
      <c r="F233" s="24" t="str">
        <f>+Tabela1[[#This Row],[WK]]&amp;Tabela1[[#This Row],[PK]]&amp;Tabela1[[#This Row],[GK]]</f>
        <v>040809</v>
      </c>
      <c r="G233" s="6" t="s">
        <v>269</v>
      </c>
      <c r="H233" s="7">
        <v>128975860.8451993</v>
      </c>
      <c r="I233" s="8">
        <v>1.371</v>
      </c>
      <c r="J233" s="7">
        <v>176825905.22</v>
      </c>
      <c r="K233" s="8">
        <v>7.0000000000000007E-2</v>
      </c>
      <c r="L233" s="7">
        <v>12377813.365400001</v>
      </c>
      <c r="M233" s="7">
        <v>8839501.3654000014</v>
      </c>
      <c r="N233" s="9">
        <v>2.4982255282744998</v>
      </c>
      <c r="O233" s="7">
        <v>1546066</v>
      </c>
      <c r="P233" s="8">
        <v>1.2949999999999999</v>
      </c>
      <c r="Q233" s="7">
        <v>2002155</v>
      </c>
      <c r="R233" s="8">
        <v>1.6E-2</v>
      </c>
      <c r="S233" s="7">
        <v>32034.48</v>
      </c>
      <c r="T233" s="7">
        <v>-2846.5200000000004</v>
      </c>
      <c r="U233" s="9">
        <v>-8.1606605315214603E-2</v>
      </c>
      <c r="V233" s="7">
        <v>8836654.8454000019</v>
      </c>
      <c r="W233" s="9">
        <v>2.4730415752521631</v>
      </c>
      <c r="X233" s="7">
        <v>29257806.867540926</v>
      </c>
      <c r="Y233" s="7">
        <v>12950354</v>
      </c>
      <c r="Z233" s="7">
        <v>11009.34</v>
      </c>
      <c r="AA233" s="7">
        <v>906267.52754092333</v>
      </c>
      <c r="AB233" s="7">
        <v>15390176</v>
      </c>
      <c r="AC233" s="7">
        <v>0</v>
      </c>
      <c r="AD233" s="7">
        <v>20421152.022140924</v>
      </c>
      <c r="AE233" s="7">
        <v>0</v>
      </c>
      <c r="AF233" s="7">
        <v>12377813.365400001</v>
      </c>
      <c r="AG233" s="7">
        <v>32034.48</v>
      </c>
      <c r="AH233" s="7">
        <v>20421152.022140924</v>
      </c>
      <c r="AI233" s="7">
        <v>2954261</v>
      </c>
      <c r="AJ233" s="7">
        <v>31173</v>
      </c>
      <c r="AK233" s="7">
        <v>8027802</v>
      </c>
      <c r="AL233" s="7">
        <v>471847</v>
      </c>
      <c r="AM233" s="7">
        <v>798389</v>
      </c>
      <c r="AN233" s="7">
        <v>0</v>
      </c>
      <c r="AO233" s="7">
        <v>0</v>
      </c>
      <c r="AP233" s="7">
        <v>12324630</v>
      </c>
      <c r="AQ233" s="7">
        <v>616634</v>
      </c>
      <c r="AR233" s="7">
        <v>3538312</v>
      </c>
      <c r="AS233" s="7">
        <v>34881</v>
      </c>
      <c r="AT233" s="7">
        <v>9466751</v>
      </c>
      <c r="AU233" s="7">
        <v>973694</v>
      </c>
      <c r="AV233" s="7">
        <v>746368</v>
      </c>
      <c r="AW233" s="7">
        <v>0</v>
      </c>
      <c r="AX233" s="7">
        <v>0</v>
      </c>
      <c r="AY233" s="7">
        <v>13922344</v>
      </c>
      <c r="AZ233" s="7">
        <v>264379</v>
      </c>
      <c r="BA233" s="7">
        <v>11009.34</v>
      </c>
      <c r="BB233" s="7">
        <v>0</v>
      </c>
      <c r="BC233" s="7">
        <v>0</v>
      </c>
      <c r="BD233" s="7">
        <v>118.38</v>
      </c>
      <c r="BE233" s="7">
        <v>0</v>
      </c>
      <c r="BF233" s="7">
        <v>0</v>
      </c>
      <c r="BG233" s="7">
        <v>596924.52754092333</v>
      </c>
      <c r="BH233" s="7">
        <v>6657</v>
      </c>
      <c r="BI233" s="7">
        <v>309343</v>
      </c>
      <c r="BJ233" s="7">
        <v>4257445.2083333321</v>
      </c>
      <c r="BK233" s="7">
        <v>1434646.5299999993</v>
      </c>
      <c r="BL233" s="7">
        <v>3200827.1199999996</v>
      </c>
      <c r="BM233" s="7">
        <v>4889540.4733333336</v>
      </c>
      <c r="BN233" s="130">
        <v>0.56799999999999995</v>
      </c>
      <c r="BO233" s="131">
        <v>2.8977130000000002E-4</v>
      </c>
      <c r="BP233" s="161">
        <v>7342.8025429571535</v>
      </c>
      <c r="BQ233" s="162">
        <v>15390176</v>
      </c>
      <c r="BR233" s="161">
        <v>352519</v>
      </c>
      <c r="BS233" s="163">
        <v>15842.107540925965</v>
      </c>
      <c r="BT233" s="163">
        <v>0</v>
      </c>
      <c r="BU233" s="161">
        <v>12377813.369999999</v>
      </c>
      <c r="BV233" s="161">
        <v>32034.48</v>
      </c>
      <c r="BW233" s="165">
        <v>20405309.91</v>
      </c>
      <c r="BX233" s="161">
        <v>352519</v>
      </c>
    </row>
    <row r="234" spans="1:76" ht="14.45" x14ac:dyDescent="0.3">
      <c r="A234" s="164" t="s">
        <v>31</v>
      </c>
      <c r="B234" s="6" t="s">
        <v>39</v>
      </c>
      <c r="C234" s="6" t="s">
        <v>77</v>
      </c>
      <c r="D234" s="6" t="s">
        <v>33</v>
      </c>
      <c r="E234" s="6" t="s">
        <v>36</v>
      </c>
      <c r="F234" s="24" t="str">
        <f>+Tabela1[[#This Row],[WK]]&amp;Tabela1[[#This Row],[PK]]&amp;Tabela1[[#This Row],[GK]]</f>
        <v>040901</v>
      </c>
      <c r="G234" s="6" t="s">
        <v>270</v>
      </c>
      <c r="H234" s="7">
        <v>119605819.14979956</v>
      </c>
      <c r="I234" s="8">
        <v>1.371</v>
      </c>
      <c r="J234" s="7">
        <v>163979578.05000001</v>
      </c>
      <c r="K234" s="8">
        <v>7.0000000000000007E-2</v>
      </c>
      <c r="L234" s="7">
        <v>11478570.463500002</v>
      </c>
      <c r="M234" s="7">
        <v>7276759.4635000024</v>
      </c>
      <c r="N234" s="9">
        <v>1.7318150348742489</v>
      </c>
      <c r="O234" s="7">
        <v>2954685</v>
      </c>
      <c r="P234" s="8">
        <v>1.2949999999999999</v>
      </c>
      <c r="Q234" s="7">
        <v>3826317</v>
      </c>
      <c r="R234" s="8">
        <v>1.6E-2</v>
      </c>
      <c r="S234" s="7">
        <v>61221.072</v>
      </c>
      <c r="T234" s="7">
        <v>36425.072</v>
      </c>
      <c r="U234" s="9">
        <v>1.4689898370704952</v>
      </c>
      <c r="V234" s="7">
        <v>7313184.535500003</v>
      </c>
      <c r="W234" s="9">
        <v>1.7302731329172556</v>
      </c>
      <c r="X234" s="7">
        <v>17714432.171954669</v>
      </c>
      <c r="Y234" s="7">
        <v>5009195</v>
      </c>
      <c r="Z234" s="7">
        <v>95488.989999999991</v>
      </c>
      <c r="AA234" s="7">
        <v>560124.18195467093</v>
      </c>
      <c r="AB234" s="7">
        <v>12049624</v>
      </c>
      <c r="AC234" s="7">
        <v>0</v>
      </c>
      <c r="AD234" s="7">
        <v>10401247.636454666</v>
      </c>
      <c r="AE234" s="7">
        <v>0</v>
      </c>
      <c r="AF234" s="7">
        <v>11478570.463500002</v>
      </c>
      <c r="AG234" s="7">
        <v>61221.072</v>
      </c>
      <c r="AH234" s="7">
        <v>10401247.636454666</v>
      </c>
      <c r="AI234" s="7">
        <v>3508239</v>
      </c>
      <c r="AJ234" s="7">
        <v>9967</v>
      </c>
      <c r="AK234" s="7">
        <v>3838470</v>
      </c>
      <c r="AL234" s="7">
        <v>0</v>
      </c>
      <c r="AM234" s="7">
        <v>293144</v>
      </c>
      <c r="AN234" s="7">
        <v>0</v>
      </c>
      <c r="AO234" s="7">
        <v>0</v>
      </c>
      <c r="AP234" s="7">
        <v>9550089</v>
      </c>
      <c r="AQ234" s="7">
        <v>580829</v>
      </c>
      <c r="AR234" s="7">
        <v>4201811</v>
      </c>
      <c r="AS234" s="7">
        <v>24796</v>
      </c>
      <c r="AT234" s="7">
        <v>4419094</v>
      </c>
      <c r="AU234" s="7">
        <v>0</v>
      </c>
      <c r="AV234" s="7">
        <v>335465</v>
      </c>
      <c r="AW234" s="7">
        <v>0</v>
      </c>
      <c r="AX234" s="7">
        <v>0</v>
      </c>
      <c r="AY234" s="7">
        <v>11076334</v>
      </c>
      <c r="AZ234" s="7">
        <v>235184</v>
      </c>
      <c r="BA234" s="7">
        <v>95488.989999999991</v>
      </c>
      <c r="BB234" s="7">
        <v>0</v>
      </c>
      <c r="BC234" s="7">
        <v>29.35</v>
      </c>
      <c r="BD234" s="7">
        <v>928.93</v>
      </c>
      <c r="BE234" s="7">
        <v>0</v>
      </c>
      <c r="BF234" s="7">
        <v>0</v>
      </c>
      <c r="BG234" s="7">
        <v>389431.18195467087</v>
      </c>
      <c r="BH234" s="7">
        <v>4343</v>
      </c>
      <c r="BI234" s="7">
        <v>170693</v>
      </c>
      <c r="BJ234" s="7">
        <v>2349317.8066666671</v>
      </c>
      <c r="BK234" s="7">
        <v>1457854.3200000003</v>
      </c>
      <c r="BL234" s="7">
        <v>669838.42666666664</v>
      </c>
      <c r="BM234" s="7">
        <v>2226177.0933333333</v>
      </c>
      <c r="BN234" s="130">
        <v>0.73299999999999998</v>
      </c>
      <c r="BO234" s="131">
        <v>1.9331759999999999E-4</v>
      </c>
      <c r="BP234" s="161">
        <v>4898.536755732147</v>
      </c>
      <c r="BQ234" s="162">
        <v>12049624</v>
      </c>
      <c r="BR234" s="161">
        <v>244771</v>
      </c>
      <c r="BS234" s="163">
        <v>0</v>
      </c>
      <c r="BT234" s="163">
        <v>96415.828045330942</v>
      </c>
      <c r="BU234" s="161">
        <v>11478570.460000001</v>
      </c>
      <c r="BV234" s="161">
        <v>61221.07</v>
      </c>
      <c r="BW234" s="165">
        <v>10497663.468045332</v>
      </c>
      <c r="BX234" s="161">
        <v>244771</v>
      </c>
    </row>
    <row r="235" spans="1:76" ht="14.45" x14ac:dyDescent="0.3">
      <c r="A235" s="164" t="s">
        <v>31</v>
      </c>
      <c r="B235" s="6" t="s">
        <v>39</v>
      </c>
      <c r="C235" s="6" t="s">
        <v>77</v>
      </c>
      <c r="D235" s="6" t="s">
        <v>32</v>
      </c>
      <c r="E235" s="6" t="s">
        <v>36</v>
      </c>
      <c r="F235" s="24" t="str">
        <f>+Tabela1[[#This Row],[WK]]&amp;Tabela1[[#This Row],[PK]]&amp;Tabela1[[#This Row],[GK]]</f>
        <v>040902</v>
      </c>
      <c r="G235" s="6" t="s">
        <v>271</v>
      </c>
      <c r="H235" s="7">
        <v>105416087.7927997</v>
      </c>
      <c r="I235" s="8">
        <v>1.371</v>
      </c>
      <c r="J235" s="7">
        <v>144525456.35999998</v>
      </c>
      <c r="K235" s="8">
        <v>7.0000000000000007E-2</v>
      </c>
      <c r="L235" s="7">
        <v>10116781.9452</v>
      </c>
      <c r="M235" s="7">
        <v>6328431.9452</v>
      </c>
      <c r="N235" s="9">
        <v>1.67049822355379</v>
      </c>
      <c r="O235" s="7">
        <v>12782182</v>
      </c>
      <c r="P235" s="8">
        <v>1.2949999999999999</v>
      </c>
      <c r="Q235" s="7">
        <v>16552926</v>
      </c>
      <c r="R235" s="8">
        <v>1.6E-2</v>
      </c>
      <c r="S235" s="7">
        <v>264846.81599999999</v>
      </c>
      <c r="T235" s="7">
        <v>138815.81599999999</v>
      </c>
      <c r="U235" s="9">
        <v>1.101441835738826</v>
      </c>
      <c r="V235" s="7">
        <v>6467247.7611999996</v>
      </c>
      <c r="W235" s="9">
        <v>1.6521763622907426</v>
      </c>
      <c r="X235" s="7">
        <v>13577907.8144418</v>
      </c>
      <c r="Y235" s="7">
        <v>4121867</v>
      </c>
      <c r="Z235" s="7">
        <v>694417.05</v>
      </c>
      <c r="AA235" s="7">
        <v>1057674.7644417994</v>
      </c>
      <c r="AB235" s="7">
        <v>7200260</v>
      </c>
      <c r="AC235" s="7">
        <v>503689</v>
      </c>
      <c r="AD235" s="7">
        <v>7110660.0532418005</v>
      </c>
      <c r="AE235" s="7">
        <v>0</v>
      </c>
      <c r="AF235" s="7">
        <v>10116781.9452</v>
      </c>
      <c r="AG235" s="7">
        <v>264846.81599999999</v>
      </c>
      <c r="AH235" s="7">
        <v>7110660.0532418005</v>
      </c>
      <c r="AI235" s="7">
        <v>3163026</v>
      </c>
      <c r="AJ235" s="7">
        <v>59735</v>
      </c>
      <c r="AK235" s="7">
        <v>4337189</v>
      </c>
      <c r="AL235" s="7">
        <v>0</v>
      </c>
      <c r="AM235" s="7">
        <v>871700</v>
      </c>
      <c r="AN235" s="7">
        <v>0</v>
      </c>
      <c r="AO235" s="7">
        <v>0</v>
      </c>
      <c r="AP235" s="7">
        <v>5973829</v>
      </c>
      <c r="AQ235" s="7">
        <v>362024</v>
      </c>
      <c r="AR235" s="7">
        <v>3788350</v>
      </c>
      <c r="AS235" s="7">
        <v>126031</v>
      </c>
      <c r="AT235" s="7">
        <v>4896474</v>
      </c>
      <c r="AU235" s="7">
        <v>0</v>
      </c>
      <c r="AV235" s="7">
        <v>1393097</v>
      </c>
      <c r="AW235" s="7">
        <v>0</v>
      </c>
      <c r="AX235" s="7">
        <v>0</v>
      </c>
      <c r="AY235" s="7">
        <v>6710998</v>
      </c>
      <c r="AZ235" s="7">
        <v>150842</v>
      </c>
      <c r="BA235" s="7">
        <v>694417.05</v>
      </c>
      <c r="BB235" s="7">
        <v>0</v>
      </c>
      <c r="BC235" s="7">
        <v>698.61</v>
      </c>
      <c r="BD235" s="7">
        <v>3814.85</v>
      </c>
      <c r="BE235" s="7">
        <v>2646.6</v>
      </c>
      <c r="BF235" s="7">
        <v>0</v>
      </c>
      <c r="BG235" s="7">
        <v>408440.76444179937</v>
      </c>
      <c r="BH235" s="7">
        <v>4555</v>
      </c>
      <c r="BI235" s="7">
        <v>649234</v>
      </c>
      <c r="BJ235" s="7">
        <v>8935525.9158333335</v>
      </c>
      <c r="BK235" s="7">
        <v>6527804.4000000004</v>
      </c>
      <c r="BL235" s="7">
        <v>45199</v>
      </c>
      <c r="BM235" s="7">
        <v>9540488.0633333325</v>
      </c>
      <c r="BN235" s="130">
        <v>0.75900000000000001</v>
      </c>
      <c r="BO235" s="131">
        <v>1.792048E-4</v>
      </c>
      <c r="BP235" s="161">
        <v>4541.3517839600108</v>
      </c>
      <c r="BQ235" s="162">
        <v>7200260</v>
      </c>
      <c r="BR235" s="161">
        <v>253306</v>
      </c>
      <c r="BS235" s="163">
        <v>0</v>
      </c>
      <c r="BT235" s="163">
        <v>1326809.0199999996</v>
      </c>
      <c r="BU235" s="161">
        <v>10116781.949999999</v>
      </c>
      <c r="BV235" s="161">
        <v>264846.82</v>
      </c>
      <c r="BW235" s="165">
        <v>8437469.0700000003</v>
      </c>
      <c r="BX235" s="161">
        <v>253306</v>
      </c>
    </row>
    <row r="236" spans="1:76" ht="14.45" x14ac:dyDescent="0.3">
      <c r="A236" s="164" t="s">
        <v>31</v>
      </c>
      <c r="B236" s="6" t="s">
        <v>39</v>
      </c>
      <c r="C236" s="6" t="s">
        <v>77</v>
      </c>
      <c r="D236" s="6" t="s">
        <v>37</v>
      </c>
      <c r="E236" s="6" t="s">
        <v>40</v>
      </c>
      <c r="F236" s="24" t="str">
        <f>+Tabela1[[#This Row],[WK]]&amp;Tabela1[[#This Row],[PK]]&amp;Tabela1[[#This Row],[GK]]</f>
        <v>040903</v>
      </c>
      <c r="G236" s="6" t="s">
        <v>272</v>
      </c>
      <c r="H236" s="7">
        <v>770223904.08000445</v>
      </c>
      <c r="I236" s="8">
        <v>1.371</v>
      </c>
      <c r="J236" s="7">
        <v>1055976972.49</v>
      </c>
      <c r="K236" s="8">
        <v>7.0000000000000007E-2</v>
      </c>
      <c r="L236" s="7">
        <v>73918388.074300006</v>
      </c>
      <c r="M236" s="7">
        <v>43120793.074300006</v>
      </c>
      <c r="N236" s="9">
        <v>1.4001350778948813</v>
      </c>
      <c r="O236" s="7">
        <v>636952193</v>
      </c>
      <c r="P236" s="8">
        <v>1.2949999999999999</v>
      </c>
      <c r="Q236" s="7">
        <v>824853090</v>
      </c>
      <c r="R236" s="8">
        <v>1.6E-2</v>
      </c>
      <c r="S236" s="7">
        <v>13197649.439999999</v>
      </c>
      <c r="T236" s="7">
        <v>8719956.4399999995</v>
      </c>
      <c r="U236" s="9">
        <v>1.9474216834427907</v>
      </c>
      <c r="V236" s="7">
        <v>51840749.514300004</v>
      </c>
      <c r="W236" s="9">
        <v>1.4696052804529902</v>
      </c>
      <c r="X236" s="7">
        <v>44241705.800537035</v>
      </c>
      <c r="Y236" s="7">
        <v>0</v>
      </c>
      <c r="Z236" s="7">
        <v>32713.68</v>
      </c>
      <c r="AA236" s="7">
        <v>3742252.1205370356</v>
      </c>
      <c r="AB236" s="7">
        <v>40466740</v>
      </c>
      <c r="AC236" s="7">
        <v>0</v>
      </c>
      <c r="AD236" s="7">
        <v>0</v>
      </c>
      <c r="AE236" s="7">
        <v>0</v>
      </c>
      <c r="AF236" s="7">
        <v>73918388.074300006</v>
      </c>
      <c r="AG236" s="7">
        <v>13197649.439999999</v>
      </c>
      <c r="AH236" s="7">
        <v>0</v>
      </c>
      <c r="AI236" s="7">
        <v>25713993</v>
      </c>
      <c r="AJ236" s="7">
        <v>3472833</v>
      </c>
      <c r="AK236" s="7">
        <v>2497897</v>
      </c>
      <c r="AL236" s="7">
        <v>924729</v>
      </c>
      <c r="AM236" s="7">
        <v>1496929</v>
      </c>
      <c r="AN236" s="7">
        <v>0</v>
      </c>
      <c r="AO236" s="7">
        <v>0</v>
      </c>
      <c r="AP236" s="7">
        <v>31076148</v>
      </c>
      <c r="AQ236" s="7">
        <v>2812646</v>
      </c>
      <c r="AR236" s="7">
        <v>30797595</v>
      </c>
      <c r="AS236" s="7">
        <v>4477693</v>
      </c>
      <c r="AT236" s="7">
        <v>2849950</v>
      </c>
      <c r="AU236" s="7">
        <v>1178137</v>
      </c>
      <c r="AV236" s="7">
        <v>1468580</v>
      </c>
      <c r="AW236" s="7">
        <v>0</v>
      </c>
      <c r="AX236" s="7">
        <v>0</v>
      </c>
      <c r="AY236" s="7">
        <v>35322299</v>
      </c>
      <c r="AZ236" s="7">
        <v>1187275</v>
      </c>
      <c r="BA236" s="7">
        <v>32713.68</v>
      </c>
      <c r="BB236" s="7">
        <v>0</v>
      </c>
      <c r="BC236" s="7">
        <v>0</v>
      </c>
      <c r="BD236" s="7">
        <v>154.85</v>
      </c>
      <c r="BE236" s="7">
        <v>393.82</v>
      </c>
      <c r="BF236" s="7">
        <v>0</v>
      </c>
      <c r="BG236" s="7">
        <v>2135908.1205370356</v>
      </c>
      <c r="BH236" s="7">
        <v>23820</v>
      </c>
      <c r="BI236" s="7">
        <v>1606344</v>
      </c>
      <c r="BJ236" s="7">
        <v>22108215.245000001</v>
      </c>
      <c r="BK236" s="7">
        <v>14750577.310000001</v>
      </c>
      <c r="BL236" s="7">
        <v>9392309.2133333329</v>
      </c>
      <c r="BM236" s="7">
        <v>10645933.313333331</v>
      </c>
      <c r="BN236" s="130">
        <v>1.1080000000000001</v>
      </c>
      <c r="BO236" s="131">
        <v>1.0021856E-3</v>
      </c>
      <c r="BP236" s="161">
        <v>25397.152166565524</v>
      </c>
      <c r="BQ236" s="162">
        <v>40466740</v>
      </c>
      <c r="BR236" s="161">
        <v>1104998</v>
      </c>
      <c r="BS236" s="163">
        <v>0</v>
      </c>
      <c r="BT236" s="163">
        <v>0</v>
      </c>
      <c r="BU236" s="161">
        <v>73918388.069999993</v>
      </c>
      <c r="BV236" s="161">
        <v>13197649.439999999</v>
      </c>
      <c r="BW236" s="165">
        <v>0</v>
      </c>
      <c r="BX236" s="161">
        <v>1104998</v>
      </c>
    </row>
    <row r="237" spans="1:76" ht="14.45" x14ac:dyDescent="0.3">
      <c r="A237" s="164" t="s">
        <v>31</v>
      </c>
      <c r="B237" s="6" t="s">
        <v>39</v>
      </c>
      <c r="C237" s="6" t="s">
        <v>77</v>
      </c>
      <c r="D237" s="6" t="s">
        <v>39</v>
      </c>
      <c r="E237" s="6" t="s">
        <v>40</v>
      </c>
      <c r="F237" s="24" t="str">
        <f>+Tabela1[[#This Row],[WK]]&amp;Tabela1[[#This Row],[PK]]&amp;Tabela1[[#This Row],[GK]]</f>
        <v>040904</v>
      </c>
      <c r="G237" s="6" t="s">
        <v>273</v>
      </c>
      <c r="H237" s="7">
        <v>296623906.39959884</v>
      </c>
      <c r="I237" s="8">
        <v>1.371</v>
      </c>
      <c r="J237" s="7">
        <v>406671375.67999995</v>
      </c>
      <c r="K237" s="8">
        <v>7.0000000000000007E-2</v>
      </c>
      <c r="L237" s="7">
        <v>28466996.297599997</v>
      </c>
      <c r="M237" s="7">
        <v>18473905.297599997</v>
      </c>
      <c r="N237" s="9">
        <v>1.8486677743252811</v>
      </c>
      <c r="O237" s="7">
        <v>35645685</v>
      </c>
      <c r="P237" s="8">
        <v>1.2949999999999999</v>
      </c>
      <c r="Q237" s="7">
        <v>46161162</v>
      </c>
      <c r="R237" s="8">
        <v>1.6E-2</v>
      </c>
      <c r="S237" s="7">
        <v>738578.59200000006</v>
      </c>
      <c r="T237" s="7">
        <v>459105.59200000006</v>
      </c>
      <c r="U237" s="9">
        <v>1.6427547276481094</v>
      </c>
      <c r="V237" s="7">
        <v>18933010.889599998</v>
      </c>
      <c r="W237" s="9">
        <v>1.8430657516078748</v>
      </c>
      <c r="X237" s="7">
        <v>20077773.573719505</v>
      </c>
      <c r="Y237" s="7">
        <v>5448155</v>
      </c>
      <c r="Z237" s="7">
        <v>453407.39500000002</v>
      </c>
      <c r="AA237" s="7">
        <v>1405415.1787195045</v>
      </c>
      <c r="AB237" s="7">
        <v>11857001</v>
      </c>
      <c r="AC237" s="7">
        <v>913795</v>
      </c>
      <c r="AD237" s="7">
        <v>1144762.6841195077</v>
      </c>
      <c r="AE237" s="7">
        <v>0</v>
      </c>
      <c r="AF237" s="7">
        <v>28466996.297599997</v>
      </c>
      <c r="AG237" s="7">
        <v>738578.59200000006</v>
      </c>
      <c r="AH237" s="7">
        <v>1144762.6841195077</v>
      </c>
      <c r="AI237" s="7">
        <v>8343582</v>
      </c>
      <c r="AJ237" s="7">
        <v>360514</v>
      </c>
      <c r="AK237" s="7">
        <v>6678868</v>
      </c>
      <c r="AL237" s="7">
        <v>185565</v>
      </c>
      <c r="AM237" s="7">
        <v>560690</v>
      </c>
      <c r="AN237" s="7">
        <v>0</v>
      </c>
      <c r="AO237" s="7">
        <v>0</v>
      </c>
      <c r="AP237" s="7">
        <v>9269995</v>
      </c>
      <c r="AQ237" s="7">
        <v>970701</v>
      </c>
      <c r="AR237" s="7">
        <v>9993091</v>
      </c>
      <c r="AS237" s="7">
        <v>279473</v>
      </c>
      <c r="AT237" s="7">
        <v>7615552</v>
      </c>
      <c r="AU237" s="7">
        <v>340104</v>
      </c>
      <c r="AV237" s="7">
        <v>611769</v>
      </c>
      <c r="AW237" s="7">
        <v>0</v>
      </c>
      <c r="AX237" s="7">
        <v>0</v>
      </c>
      <c r="AY237" s="7">
        <v>10198347</v>
      </c>
      <c r="AZ237" s="7">
        <v>420088</v>
      </c>
      <c r="BA237" s="7">
        <v>453407.39500000002</v>
      </c>
      <c r="BB237" s="7">
        <v>0</v>
      </c>
      <c r="BC237" s="7">
        <v>14.05</v>
      </c>
      <c r="BD237" s="7">
        <v>4813.6400000000003</v>
      </c>
      <c r="BE237" s="7">
        <v>29.75</v>
      </c>
      <c r="BF237" s="7">
        <v>0</v>
      </c>
      <c r="BG237" s="7">
        <v>973712.1787195045</v>
      </c>
      <c r="BH237" s="7">
        <v>10859</v>
      </c>
      <c r="BI237" s="7">
        <v>431703</v>
      </c>
      <c r="BJ237" s="7">
        <v>5941460.7016666662</v>
      </c>
      <c r="BK237" s="7">
        <v>2443838.37</v>
      </c>
      <c r="BL237" s="7">
        <v>4741410.83</v>
      </c>
      <c r="BM237" s="7">
        <v>4507667.666666666</v>
      </c>
      <c r="BN237" s="130">
        <v>0.86599999999999999</v>
      </c>
      <c r="BO237" s="131">
        <v>4.457768E-4</v>
      </c>
      <c r="BP237" s="161">
        <v>11296.850185655978</v>
      </c>
      <c r="BQ237" s="162">
        <v>11857001</v>
      </c>
      <c r="BR237" s="161">
        <v>591415</v>
      </c>
      <c r="BS237" s="163">
        <v>0</v>
      </c>
      <c r="BT237" s="163">
        <v>2699501.4262804948</v>
      </c>
      <c r="BU237" s="161">
        <v>28466996.300000001</v>
      </c>
      <c r="BV237" s="161">
        <v>738578.59</v>
      </c>
      <c r="BW237" s="165">
        <v>3844264.1062804945</v>
      </c>
      <c r="BX237" s="161">
        <v>591415</v>
      </c>
    </row>
    <row r="238" spans="1:76" ht="14.45" x14ac:dyDescent="0.3">
      <c r="A238" s="164" t="s">
        <v>31</v>
      </c>
      <c r="B238" s="6" t="s">
        <v>39</v>
      </c>
      <c r="C238" s="6" t="s">
        <v>90</v>
      </c>
      <c r="D238" s="6" t="s">
        <v>33</v>
      </c>
      <c r="E238" s="6" t="s">
        <v>40</v>
      </c>
      <c r="F238" s="24" t="str">
        <f>+Tabela1[[#This Row],[WK]]&amp;Tabela1[[#This Row],[PK]]&amp;Tabela1[[#This Row],[GK]]</f>
        <v>041001</v>
      </c>
      <c r="G238" s="6" t="s">
        <v>274</v>
      </c>
      <c r="H238" s="7">
        <v>298835786.08959895</v>
      </c>
      <c r="I238" s="8">
        <v>1.371</v>
      </c>
      <c r="J238" s="7">
        <v>409703862.72000003</v>
      </c>
      <c r="K238" s="8">
        <v>7.0000000000000007E-2</v>
      </c>
      <c r="L238" s="7">
        <v>28679270.390400004</v>
      </c>
      <c r="M238" s="7">
        <v>19417579.390400004</v>
      </c>
      <c r="N238" s="9">
        <v>2.0965479619650456</v>
      </c>
      <c r="O238" s="7">
        <v>10607877</v>
      </c>
      <c r="P238" s="8">
        <v>1.2949999999999999</v>
      </c>
      <c r="Q238" s="7">
        <v>13737201</v>
      </c>
      <c r="R238" s="8">
        <v>1.6E-2</v>
      </c>
      <c r="S238" s="7">
        <v>219795.21600000001</v>
      </c>
      <c r="T238" s="7">
        <v>15793.216000000015</v>
      </c>
      <c r="U238" s="9">
        <v>7.7416966500328505E-2</v>
      </c>
      <c r="V238" s="7">
        <v>19433372.606400006</v>
      </c>
      <c r="W238" s="9">
        <v>2.0530322086718855</v>
      </c>
      <c r="X238" s="7">
        <v>54739681.696104169</v>
      </c>
      <c r="Y238" s="7">
        <v>23240554</v>
      </c>
      <c r="Z238" s="7">
        <v>167141.92499999999</v>
      </c>
      <c r="AA238" s="7">
        <v>1681101.7711041667</v>
      </c>
      <c r="AB238" s="7">
        <v>29650884</v>
      </c>
      <c r="AC238" s="7">
        <v>0</v>
      </c>
      <c r="AD238" s="7">
        <v>35306309.089704163</v>
      </c>
      <c r="AE238" s="7">
        <v>0</v>
      </c>
      <c r="AF238" s="7">
        <v>28679270.390400004</v>
      </c>
      <c r="AG238" s="7">
        <v>219795.21600000001</v>
      </c>
      <c r="AH238" s="7">
        <v>35306309.089704163</v>
      </c>
      <c r="AI238" s="7">
        <v>7732911</v>
      </c>
      <c r="AJ238" s="7">
        <v>141461</v>
      </c>
      <c r="AK238" s="7">
        <v>15087053</v>
      </c>
      <c r="AL238" s="7">
        <v>452136</v>
      </c>
      <c r="AM238" s="7">
        <v>591919</v>
      </c>
      <c r="AN238" s="7">
        <v>0</v>
      </c>
      <c r="AO238" s="7">
        <v>0</v>
      </c>
      <c r="AP238" s="7">
        <v>26131754</v>
      </c>
      <c r="AQ238" s="7">
        <v>998549</v>
      </c>
      <c r="AR238" s="7">
        <v>9261691</v>
      </c>
      <c r="AS238" s="7">
        <v>204002</v>
      </c>
      <c r="AT238" s="7">
        <v>16873541</v>
      </c>
      <c r="AU238" s="7">
        <v>455065</v>
      </c>
      <c r="AV238" s="7">
        <v>684231</v>
      </c>
      <c r="AW238" s="7">
        <v>0</v>
      </c>
      <c r="AX238" s="7">
        <v>0</v>
      </c>
      <c r="AY238" s="7">
        <v>27535712</v>
      </c>
      <c r="AZ238" s="7">
        <v>424954</v>
      </c>
      <c r="BA238" s="7">
        <v>167141.92499999999</v>
      </c>
      <c r="BB238" s="7">
        <v>0</v>
      </c>
      <c r="BC238" s="7">
        <v>17.64</v>
      </c>
      <c r="BD238" s="7">
        <v>0</v>
      </c>
      <c r="BE238" s="7">
        <v>3476.85</v>
      </c>
      <c r="BF238" s="7">
        <v>0</v>
      </c>
      <c r="BG238" s="7">
        <v>1090460.7711041667</v>
      </c>
      <c r="BH238" s="7">
        <v>12161</v>
      </c>
      <c r="BI238" s="7">
        <v>590641</v>
      </c>
      <c r="BJ238" s="7">
        <v>8129090.8499999978</v>
      </c>
      <c r="BK238" s="7">
        <v>5314170.6699999971</v>
      </c>
      <c r="BL238" s="7">
        <v>2049327.9033333333</v>
      </c>
      <c r="BM238" s="7">
        <v>7161024.9133333331</v>
      </c>
      <c r="BN238" s="130">
        <v>0.6</v>
      </c>
      <c r="BO238" s="131">
        <v>5.6543360000000005E-4</v>
      </c>
      <c r="BP238" s="161">
        <v>14328.420114142171</v>
      </c>
      <c r="BQ238" s="162">
        <v>29650884</v>
      </c>
      <c r="BR238" s="161">
        <v>668501</v>
      </c>
      <c r="BS238" s="163">
        <v>1364754.0561041692</v>
      </c>
      <c r="BT238" s="163">
        <v>0</v>
      </c>
      <c r="BU238" s="161">
        <v>28679270.390000001</v>
      </c>
      <c r="BV238" s="161">
        <v>219795.22</v>
      </c>
      <c r="BW238" s="165">
        <v>33941555.030000001</v>
      </c>
      <c r="BX238" s="161">
        <v>668501</v>
      </c>
    </row>
    <row r="239" spans="1:76" ht="14.45" x14ac:dyDescent="0.3">
      <c r="A239" s="164" t="s">
        <v>31</v>
      </c>
      <c r="B239" s="6" t="s">
        <v>39</v>
      </c>
      <c r="C239" s="6" t="s">
        <v>90</v>
      </c>
      <c r="D239" s="6" t="s">
        <v>32</v>
      </c>
      <c r="E239" s="6" t="s">
        <v>40</v>
      </c>
      <c r="F239" s="24" t="str">
        <f>+Tabela1[[#This Row],[WK]]&amp;Tabela1[[#This Row],[PK]]&amp;Tabela1[[#This Row],[GK]]</f>
        <v>041002</v>
      </c>
      <c r="G239" s="6" t="s">
        <v>275</v>
      </c>
      <c r="H239" s="7">
        <v>221946598.49519938</v>
      </c>
      <c r="I239" s="8">
        <v>1.371</v>
      </c>
      <c r="J239" s="7">
        <v>304288786.54000002</v>
      </c>
      <c r="K239" s="8">
        <v>7.0000000000000007E-2</v>
      </c>
      <c r="L239" s="7">
        <v>21300215.057800002</v>
      </c>
      <c r="M239" s="7">
        <v>14707990.057800002</v>
      </c>
      <c r="N239" s="9">
        <v>2.2311116592349323</v>
      </c>
      <c r="O239" s="7">
        <v>5063440</v>
      </c>
      <c r="P239" s="8">
        <v>1.2949999999999999</v>
      </c>
      <c r="Q239" s="7">
        <v>6557155</v>
      </c>
      <c r="R239" s="8">
        <v>1.6E-2</v>
      </c>
      <c r="S239" s="7">
        <v>104914.48</v>
      </c>
      <c r="T239" s="7">
        <v>-21870.520000000004</v>
      </c>
      <c r="U239" s="9">
        <v>-0.17250084789210082</v>
      </c>
      <c r="V239" s="7">
        <v>14686119.537800003</v>
      </c>
      <c r="W239" s="9">
        <v>2.1857564637945179</v>
      </c>
      <c r="X239" s="7">
        <v>33966654.026980922</v>
      </c>
      <c r="Y239" s="7">
        <v>10792595</v>
      </c>
      <c r="Z239" s="7">
        <v>510267.44</v>
      </c>
      <c r="AA239" s="7">
        <v>1295112.5869809203</v>
      </c>
      <c r="AB239" s="7">
        <v>21077902</v>
      </c>
      <c r="AC239" s="7">
        <v>290777</v>
      </c>
      <c r="AD239" s="7">
        <v>19280534.489180919</v>
      </c>
      <c r="AE239" s="7">
        <v>0</v>
      </c>
      <c r="AF239" s="7">
        <v>21300215.057800002</v>
      </c>
      <c r="AG239" s="7">
        <v>104914.48</v>
      </c>
      <c r="AH239" s="7">
        <v>19280534.489180919</v>
      </c>
      <c r="AI239" s="7">
        <v>5504080</v>
      </c>
      <c r="AJ239" s="7">
        <v>126009</v>
      </c>
      <c r="AK239" s="7">
        <v>10854022</v>
      </c>
      <c r="AL239" s="7">
        <v>381192</v>
      </c>
      <c r="AM239" s="7">
        <v>764596</v>
      </c>
      <c r="AN239" s="7">
        <v>0</v>
      </c>
      <c r="AO239" s="7">
        <v>0</v>
      </c>
      <c r="AP239" s="7">
        <v>18352319</v>
      </c>
      <c r="AQ239" s="7">
        <v>863287</v>
      </c>
      <c r="AR239" s="7">
        <v>6592225</v>
      </c>
      <c r="AS239" s="7">
        <v>126785</v>
      </c>
      <c r="AT239" s="7">
        <v>12105716</v>
      </c>
      <c r="AU239" s="7">
        <v>519411</v>
      </c>
      <c r="AV239" s="7">
        <v>867714</v>
      </c>
      <c r="AW239" s="7">
        <v>0</v>
      </c>
      <c r="AX239" s="7">
        <v>0</v>
      </c>
      <c r="AY239" s="7">
        <v>19205250</v>
      </c>
      <c r="AZ239" s="7">
        <v>395758</v>
      </c>
      <c r="BA239" s="7">
        <v>510267.44</v>
      </c>
      <c r="BB239" s="7">
        <v>0</v>
      </c>
      <c r="BC239" s="7">
        <v>102.8</v>
      </c>
      <c r="BD239" s="7">
        <v>5144.08</v>
      </c>
      <c r="BE239" s="7">
        <v>0</v>
      </c>
      <c r="BF239" s="7">
        <v>0</v>
      </c>
      <c r="BG239" s="7">
        <v>793657.58698092017</v>
      </c>
      <c r="BH239" s="7">
        <v>8851</v>
      </c>
      <c r="BI239" s="7">
        <v>501455</v>
      </c>
      <c r="BJ239" s="7">
        <v>6901502.0766666662</v>
      </c>
      <c r="BK239" s="7">
        <v>3146167.9799999995</v>
      </c>
      <c r="BL239" s="7">
        <v>4868714.416666667</v>
      </c>
      <c r="BM239" s="7">
        <v>5283907.5533333337</v>
      </c>
      <c r="BN239" s="130">
        <v>0.69399999999999995</v>
      </c>
      <c r="BO239" s="131">
        <v>3.548267E-4</v>
      </c>
      <c r="BP239" s="161">
        <v>8991.6564182526145</v>
      </c>
      <c r="BQ239" s="162">
        <v>21077902</v>
      </c>
      <c r="BR239" s="161">
        <v>469977</v>
      </c>
      <c r="BS239" s="163">
        <v>0</v>
      </c>
      <c r="BT239" s="163">
        <v>2097171.6400000006</v>
      </c>
      <c r="BU239" s="161">
        <v>21300215.059999999</v>
      </c>
      <c r="BV239" s="161">
        <v>104914.48</v>
      </c>
      <c r="BW239" s="165">
        <v>21377706.129999999</v>
      </c>
      <c r="BX239" s="161">
        <v>469977</v>
      </c>
    </row>
    <row r="240" spans="1:76" ht="14.45" x14ac:dyDescent="0.3">
      <c r="A240" s="164" t="s">
        <v>31</v>
      </c>
      <c r="B240" s="6" t="s">
        <v>39</v>
      </c>
      <c r="C240" s="6" t="s">
        <v>90</v>
      </c>
      <c r="D240" s="6" t="s">
        <v>37</v>
      </c>
      <c r="E240" s="6" t="s">
        <v>40</v>
      </c>
      <c r="F240" s="24" t="str">
        <f>+Tabela1[[#This Row],[WK]]&amp;Tabela1[[#This Row],[PK]]&amp;Tabela1[[#This Row],[GK]]</f>
        <v>041003</v>
      </c>
      <c r="G240" s="6" t="s">
        <v>276</v>
      </c>
      <c r="H240" s="7">
        <v>978177450.07101536</v>
      </c>
      <c r="I240" s="8">
        <v>1.371</v>
      </c>
      <c r="J240" s="7">
        <v>1341081284.05</v>
      </c>
      <c r="K240" s="8">
        <v>7.0000000000000007E-2</v>
      </c>
      <c r="L240" s="7">
        <v>93875689.88350001</v>
      </c>
      <c r="M240" s="7">
        <v>55010430.88350001</v>
      </c>
      <c r="N240" s="9">
        <v>1.4154139789342459</v>
      </c>
      <c r="O240" s="7">
        <v>77852853</v>
      </c>
      <c r="P240" s="8">
        <v>1.2949999999999999</v>
      </c>
      <c r="Q240" s="7">
        <v>100819445</v>
      </c>
      <c r="R240" s="8">
        <v>1.6E-2</v>
      </c>
      <c r="S240" s="7">
        <v>1613111.12</v>
      </c>
      <c r="T240" s="7">
        <v>-252460.87999999989</v>
      </c>
      <c r="U240" s="9">
        <v>-0.13532625918485047</v>
      </c>
      <c r="V240" s="7">
        <v>54757970.003500015</v>
      </c>
      <c r="W240" s="9">
        <v>1.3443862710166659</v>
      </c>
      <c r="X240" s="7">
        <v>72249237.575383276</v>
      </c>
      <c r="Y240" s="7">
        <v>12465280</v>
      </c>
      <c r="Z240" s="7">
        <v>278589.25</v>
      </c>
      <c r="AA240" s="7">
        <v>3904601.3253832823</v>
      </c>
      <c r="AB240" s="7">
        <v>55600767</v>
      </c>
      <c r="AC240" s="7">
        <v>0</v>
      </c>
      <c r="AD240" s="7">
        <v>17491267.571883265</v>
      </c>
      <c r="AE240" s="7">
        <v>0</v>
      </c>
      <c r="AF240" s="7">
        <v>93875689.88350001</v>
      </c>
      <c r="AG240" s="7">
        <v>1613111.12</v>
      </c>
      <c r="AH240" s="7">
        <v>17491267.571883265</v>
      </c>
      <c r="AI240" s="7">
        <v>32449968</v>
      </c>
      <c r="AJ240" s="7">
        <v>1481088</v>
      </c>
      <c r="AK240" s="7">
        <v>12963528</v>
      </c>
      <c r="AL240" s="7">
        <v>947400</v>
      </c>
      <c r="AM240" s="7">
        <v>1123665</v>
      </c>
      <c r="AN240" s="7">
        <v>0</v>
      </c>
      <c r="AO240" s="7">
        <v>0</v>
      </c>
      <c r="AP240" s="7">
        <v>42912100</v>
      </c>
      <c r="AQ240" s="7">
        <v>3218430</v>
      </c>
      <c r="AR240" s="7">
        <v>38865259</v>
      </c>
      <c r="AS240" s="7">
        <v>1865572</v>
      </c>
      <c r="AT240" s="7">
        <v>11865344</v>
      </c>
      <c r="AU240" s="7">
        <v>1280580</v>
      </c>
      <c r="AV240" s="7">
        <v>1214942</v>
      </c>
      <c r="AW240" s="7">
        <v>0</v>
      </c>
      <c r="AX240" s="7">
        <v>0</v>
      </c>
      <c r="AY240" s="7">
        <v>49336853</v>
      </c>
      <c r="AZ240" s="7">
        <v>1411105</v>
      </c>
      <c r="BA240" s="7">
        <v>278589.25</v>
      </c>
      <c r="BB240" s="7">
        <v>0</v>
      </c>
      <c r="BC240" s="7">
        <v>117.91</v>
      </c>
      <c r="BD240" s="7">
        <v>100.56</v>
      </c>
      <c r="BE240" s="7">
        <v>5003.9799999999996</v>
      </c>
      <c r="BF240" s="7">
        <v>0</v>
      </c>
      <c r="BG240" s="7">
        <v>2669795.3253832823</v>
      </c>
      <c r="BH240" s="7">
        <v>29774</v>
      </c>
      <c r="BI240" s="7">
        <v>1234806</v>
      </c>
      <c r="BJ240" s="7">
        <v>16994712.71083333</v>
      </c>
      <c r="BK240" s="7">
        <v>10999715.343333328</v>
      </c>
      <c r="BL240" s="7">
        <v>5681331.873333334</v>
      </c>
      <c r="BM240" s="7">
        <v>12617325.723333335</v>
      </c>
      <c r="BN240" s="130">
        <v>0.88900000000000001</v>
      </c>
      <c r="BO240" s="131">
        <v>1.2307023000000001E-3</v>
      </c>
      <c r="BP240" s="161">
        <v>31188.151092663902</v>
      </c>
      <c r="BQ240" s="162">
        <v>55600767</v>
      </c>
      <c r="BR240" s="161">
        <v>1555126</v>
      </c>
      <c r="BS240" s="163">
        <v>0</v>
      </c>
      <c r="BT240" s="163">
        <v>0</v>
      </c>
      <c r="BU240" s="161">
        <v>93875689.879999995</v>
      </c>
      <c r="BV240" s="161">
        <v>1613111.12</v>
      </c>
      <c r="BW240" s="165">
        <v>17491267.57</v>
      </c>
      <c r="BX240" s="161">
        <v>1555126</v>
      </c>
    </row>
    <row r="241" spans="1:76" ht="14.45" x14ac:dyDescent="0.3">
      <c r="A241" s="164" t="s">
        <v>31</v>
      </c>
      <c r="B241" s="6" t="s">
        <v>39</v>
      </c>
      <c r="C241" s="6" t="s">
        <v>90</v>
      </c>
      <c r="D241" s="6" t="s">
        <v>39</v>
      </c>
      <c r="E241" s="6" t="s">
        <v>36</v>
      </c>
      <c r="F241" s="24" t="str">
        <f>+Tabela1[[#This Row],[WK]]&amp;Tabela1[[#This Row],[PK]]&amp;Tabela1[[#This Row],[GK]]</f>
        <v>041004</v>
      </c>
      <c r="G241" s="6" t="s">
        <v>277</v>
      </c>
      <c r="H241" s="7">
        <v>175282359.17979932</v>
      </c>
      <c r="I241" s="8">
        <v>1.371</v>
      </c>
      <c r="J241" s="7">
        <v>240312114.42999998</v>
      </c>
      <c r="K241" s="8">
        <v>7.0000000000000007E-2</v>
      </c>
      <c r="L241" s="7">
        <v>16821848.0101</v>
      </c>
      <c r="M241" s="7">
        <v>10917395.0101</v>
      </c>
      <c r="N241" s="9">
        <v>1.8490104011497761</v>
      </c>
      <c r="O241" s="7">
        <v>13248076</v>
      </c>
      <c r="P241" s="8">
        <v>1.2949999999999999</v>
      </c>
      <c r="Q241" s="7">
        <v>17156258</v>
      </c>
      <c r="R241" s="8">
        <v>1.6E-2</v>
      </c>
      <c r="S241" s="7">
        <v>274500.12800000003</v>
      </c>
      <c r="T241" s="7">
        <v>-63904.871999999974</v>
      </c>
      <c r="U241" s="9">
        <v>-0.18884139418743806</v>
      </c>
      <c r="V241" s="7">
        <v>10853490.138099998</v>
      </c>
      <c r="W241" s="9">
        <v>1.738545092343923</v>
      </c>
      <c r="X241" s="7">
        <v>21962702.218279812</v>
      </c>
      <c r="Y241" s="7">
        <v>6603415</v>
      </c>
      <c r="Z241" s="7">
        <v>396472.48499999999</v>
      </c>
      <c r="AA241" s="7">
        <v>933281.7332798125</v>
      </c>
      <c r="AB241" s="7">
        <v>13390034</v>
      </c>
      <c r="AC241" s="7">
        <v>639499</v>
      </c>
      <c r="AD241" s="7">
        <v>11109212.080179812</v>
      </c>
      <c r="AE241" s="7">
        <v>0</v>
      </c>
      <c r="AF241" s="7">
        <v>16821848.0101</v>
      </c>
      <c r="AG241" s="7">
        <v>274500.12800000003</v>
      </c>
      <c r="AH241" s="7">
        <v>11109212.080179812</v>
      </c>
      <c r="AI241" s="7">
        <v>4929835</v>
      </c>
      <c r="AJ241" s="7">
        <v>363850</v>
      </c>
      <c r="AK241" s="7">
        <v>7312338</v>
      </c>
      <c r="AL241" s="7">
        <v>20601</v>
      </c>
      <c r="AM241" s="7">
        <v>390761</v>
      </c>
      <c r="AN241" s="7">
        <v>0</v>
      </c>
      <c r="AO241" s="7">
        <v>0</v>
      </c>
      <c r="AP241" s="7">
        <v>10695277</v>
      </c>
      <c r="AQ241" s="7">
        <v>640503</v>
      </c>
      <c r="AR241" s="7">
        <v>5904453</v>
      </c>
      <c r="AS241" s="7">
        <v>338405</v>
      </c>
      <c r="AT241" s="7">
        <v>8281198</v>
      </c>
      <c r="AU241" s="7">
        <v>67213</v>
      </c>
      <c r="AV241" s="7">
        <v>450212</v>
      </c>
      <c r="AW241" s="7">
        <v>0</v>
      </c>
      <c r="AX241" s="7">
        <v>0</v>
      </c>
      <c r="AY241" s="7">
        <v>12235716</v>
      </c>
      <c r="AZ241" s="7">
        <v>264379</v>
      </c>
      <c r="BA241" s="7">
        <v>396472.48499999999</v>
      </c>
      <c r="BB241" s="7">
        <v>0</v>
      </c>
      <c r="BC241" s="7">
        <v>131.79</v>
      </c>
      <c r="BD241" s="7">
        <v>2629.72</v>
      </c>
      <c r="BE241" s="7">
        <v>2388.25</v>
      </c>
      <c r="BF241" s="7">
        <v>0</v>
      </c>
      <c r="BG241" s="7">
        <v>620686.7332798125</v>
      </c>
      <c r="BH241" s="7">
        <v>6922</v>
      </c>
      <c r="BI241" s="7">
        <v>312595</v>
      </c>
      <c r="BJ241" s="7">
        <v>4302235.5475000013</v>
      </c>
      <c r="BK241" s="7">
        <v>3250722.4400000013</v>
      </c>
      <c r="BL241" s="7">
        <v>72626.443333333344</v>
      </c>
      <c r="BM241" s="7">
        <v>4060799.543333333</v>
      </c>
      <c r="BN241" s="130">
        <v>0.748</v>
      </c>
      <c r="BO241" s="131">
        <v>2.726456E-4</v>
      </c>
      <c r="BP241" s="161">
        <v>6909.5781934408096</v>
      </c>
      <c r="BQ241" s="162">
        <v>13390034</v>
      </c>
      <c r="BR241" s="161">
        <v>384721</v>
      </c>
      <c r="BS241" s="163">
        <v>0</v>
      </c>
      <c r="BT241" s="163">
        <v>1720736.7817201912</v>
      </c>
      <c r="BU241" s="161">
        <v>16821848.010000002</v>
      </c>
      <c r="BV241" s="161">
        <v>274500.13</v>
      </c>
      <c r="BW241" s="165">
        <v>12829948.861720191</v>
      </c>
      <c r="BX241" s="161">
        <v>384721</v>
      </c>
    </row>
    <row r="242" spans="1:76" ht="14.45" x14ac:dyDescent="0.3">
      <c r="A242" s="164" t="s">
        <v>31</v>
      </c>
      <c r="B242" s="6" t="s">
        <v>39</v>
      </c>
      <c r="C242" s="6" t="s">
        <v>90</v>
      </c>
      <c r="D242" s="6" t="s">
        <v>42</v>
      </c>
      <c r="E242" s="6" t="s">
        <v>40</v>
      </c>
      <c r="F242" s="24" t="str">
        <f>+Tabela1[[#This Row],[WK]]&amp;Tabela1[[#This Row],[PK]]&amp;Tabela1[[#This Row],[GK]]</f>
        <v>041005</v>
      </c>
      <c r="G242" s="6" t="s">
        <v>278</v>
      </c>
      <c r="H242" s="7">
        <v>801626901.7304045</v>
      </c>
      <c r="I242" s="8">
        <v>1.371</v>
      </c>
      <c r="J242" s="7">
        <v>1099030482.27</v>
      </c>
      <c r="K242" s="8">
        <v>7.0000000000000007E-2</v>
      </c>
      <c r="L242" s="7">
        <v>76932133.758900002</v>
      </c>
      <c r="M242" s="7">
        <v>48238313.758900002</v>
      </c>
      <c r="N242" s="9">
        <v>1.6811394843523797</v>
      </c>
      <c r="O242" s="7">
        <v>81582243</v>
      </c>
      <c r="P242" s="8">
        <v>1.2949999999999999</v>
      </c>
      <c r="Q242" s="7">
        <v>105649005</v>
      </c>
      <c r="R242" s="8">
        <v>1.6E-2</v>
      </c>
      <c r="S242" s="7">
        <v>1690384.08</v>
      </c>
      <c r="T242" s="7">
        <v>440970.08000000007</v>
      </c>
      <c r="U242" s="9">
        <v>0.35294152298597586</v>
      </c>
      <c r="V242" s="7">
        <v>48679283.8389</v>
      </c>
      <c r="W242" s="9">
        <v>1.6257189800841152</v>
      </c>
      <c r="X242" s="7">
        <v>66168638.539864436</v>
      </c>
      <c r="Y242" s="7">
        <v>14414604</v>
      </c>
      <c r="Z242" s="7">
        <v>236859.375</v>
      </c>
      <c r="AA242" s="7">
        <v>2944002.1648644316</v>
      </c>
      <c r="AB242" s="7">
        <v>46301078</v>
      </c>
      <c r="AC242" s="7">
        <v>2272095</v>
      </c>
      <c r="AD242" s="7">
        <v>17489354.700964436</v>
      </c>
      <c r="AE242" s="7">
        <v>0</v>
      </c>
      <c r="AF242" s="7">
        <v>76932133.758900002</v>
      </c>
      <c r="AG242" s="7">
        <v>1690384.08</v>
      </c>
      <c r="AH242" s="7">
        <v>17489354.700964436</v>
      </c>
      <c r="AI242" s="7">
        <v>23957477</v>
      </c>
      <c r="AJ242" s="7">
        <v>1314532</v>
      </c>
      <c r="AK242" s="7">
        <v>17371611</v>
      </c>
      <c r="AL242" s="7">
        <v>2059135</v>
      </c>
      <c r="AM242" s="7">
        <v>1078733</v>
      </c>
      <c r="AN242" s="7">
        <v>0</v>
      </c>
      <c r="AO242" s="7">
        <v>0</v>
      </c>
      <c r="AP242" s="7">
        <v>36064399</v>
      </c>
      <c r="AQ242" s="7">
        <v>3063278</v>
      </c>
      <c r="AR242" s="7">
        <v>28693820</v>
      </c>
      <c r="AS242" s="7">
        <v>1249414</v>
      </c>
      <c r="AT242" s="7">
        <v>19998352</v>
      </c>
      <c r="AU242" s="7">
        <v>903208</v>
      </c>
      <c r="AV242" s="7">
        <v>1026910</v>
      </c>
      <c r="AW242" s="7">
        <v>0</v>
      </c>
      <c r="AX242" s="7">
        <v>0</v>
      </c>
      <c r="AY242" s="7">
        <v>40598458</v>
      </c>
      <c r="AZ242" s="7">
        <v>1339739</v>
      </c>
      <c r="BA242" s="7">
        <v>236859.375</v>
      </c>
      <c r="BB242" s="7">
        <v>0</v>
      </c>
      <c r="BC242" s="7">
        <v>0</v>
      </c>
      <c r="BD242" s="7">
        <v>744.73</v>
      </c>
      <c r="BE242" s="7">
        <v>3604.29</v>
      </c>
      <c r="BF242" s="7">
        <v>0</v>
      </c>
      <c r="BG242" s="7">
        <v>2256602.1648644316</v>
      </c>
      <c r="BH242" s="7">
        <v>25166</v>
      </c>
      <c r="BI242" s="7">
        <v>687400</v>
      </c>
      <c r="BJ242" s="7">
        <v>9460697.9674999993</v>
      </c>
      <c r="BK242" s="7">
        <v>5170819.2199999988</v>
      </c>
      <c r="BL242" s="7">
        <v>3390272.19</v>
      </c>
      <c r="BM242" s="7">
        <v>10378970.610000001</v>
      </c>
      <c r="BN242" s="130">
        <v>0.85</v>
      </c>
      <c r="BO242" s="131">
        <v>1.0503922000000001E-3</v>
      </c>
      <c r="BP242" s="161">
        <v>26618.784801113921</v>
      </c>
      <c r="BQ242" s="162">
        <v>46301078</v>
      </c>
      <c r="BR242" s="161">
        <v>1350369</v>
      </c>
      <c r="BS242" s="163">
        <v>0</v>
      </c>
      <c r="BT242" s="163">
        <v>3048397.299999997</v>
      </c>
      <c r="BU242" s="161">
        <v>76932133.760000005</v>
      </c>
      <c r="BV242" s="161">
        <v>1690384.08</v>
      </c>
      <c r="BW242" s="165">
        <v>20537751.999999996</v>
      </c>
      <c r="BX242" s="161">
        <v>1350369</v>
      </c>
    </row>
    <row r="243" spans="1:76" ht="14.45" x14ac:dyDescent="0.3">
      <c r="A243" s="164" t="s">
        <v>31</v>
      </c>
      <c r="B243" s="6" t="s">
        <v>39</v>
      </c>
      <c r="C243" s="6" t="s">
        <v>92</v>
      </c>
      <c r="D243" s="6" t="s">
        <v>33</v>
      </c>
      <c r="E243" s="6" t="s">
        <v>34</v>
      </c>
      <c r="F243" s="24" t="str">
        <f>+Tabela1[[#This Row],[WK]]&amp;Tabela1[[#This Row],[PK]]&amp;Tabela1[[#This Row],[GK]]</f>
        <v>041101</v>
      </c>
      <c r="G243" s="6" t="s">
        <v>279</v>
      </c>
      <c r="H243" s="7">
        <v>199985794.73959962</v>
      </c>
      <c r="I243" s="8">
        <v>1.371</v>
      </c>
      <c r="J243" s="7">
        <v>274180524.58000004</v>
      </c>
      <c r="K243" s="8">
        <v>7.0000000000000007E-2</v>
      </c>
      <c r="L243" s="7">
        <v>19192636.720600005</v>
      </c>
      <c r="M243" s="7">
        <v>9971491.7206000052</v>
      </c>
      <c r="N243" s="9">
        <v>1.0813724022992812</v>
      </c>
      <c r="O243" s="7">
        <v>17648156</v>
      </c>
      <c r="P243" s="8">
        <v>1.2949999999999999</v>
      </c>
      <c r="Q243" s="7">
        <v>22854362</v>
      </c>
      <c r="R243" s="8">
        <v>1.6E-2</v>
      </c>
      <c r="S243" s="7">
        <v>365669.79200000002</v>
      </c>
      <c r="T243" s="7">
        <v>-253798.20799999998</v>
      </c>
      <c r="U243" s="9">
        <v>-0.40970350042294351</v>
      </c>
      <c r="V243" s="7">
        <v>9717693.5126000047</v>
      </c>
      <c r="W243" s="9">
        <v>0.9875089603259477</v>
      </c>
      <c r="X243" s="7">
        <v>7331828.2179689966</v>
      </c>
      <c r="Y243" s="7">
        <v>0</v>
      </c>
      <c r="Z243" s="7">
        <v>0</v>
      </c>
      <c r="AA243" s="7">
        <v>711170.21796899661</v>
      </c>
      <c r="AB243" s="7">
        <v>6620658</v>
      </c>
      <c r="AC243" s="7">
        <v>0</v>
      </c>
      <c r="AD243" s="7">
        <v>0</v>
      </c>
      <c r="AE243" s="7">
        <v>0</v>
      </c>
      <c r="AF243" s="7">
        <v>19192636.720600005</v>
      </c>
      <c r="AG243" s="7">
        <v>365669.79200000002</v>
      </c>
      <c r="AH243" s="7">
        <v>0</v>
      </c>
      <c r="AI243" s="7">
        <v>7699058</v>
      </c>
      <c r="AJ243" s="7">
        <v>406878</v>
      </c>
      <c r="AK243" s="7">
        <v>0</v>
      </c>
      <c r="AL243" s="7">
        <v>76033</v>
      </c>
      <c r="AM243" s="7">
        <v>746438</v>
      </c>
      <c r="AN243" s="7">
        <v>0</v>
      </c>
      <c r="AO243" s="7">
        <v>0</v>
      </c>
      <c r="AP243" s="7">
        <v>5385858</v>
      </c>
      <c r="AQ243" s="7">
        <v>405785</v>
      </c>
      <c r="AR243" s="7">
        <v>9221145</v>
      </c>
      <c r="AS243" s="7">
        <v>619468</v>
      </c>
      <c r="AT243" s="7">
        <v>0</v>
      </c>
      <c r="AU243" s="7">
        <v>64603</v>
      </c>
      <c r="AV243" s="7">
        <v>659468</v>
      </c>
      <c r="AW243" s="7">
        <v>0</v>
      </c>
      <c r="AX243" s="7">
        <v>0</v>
      </c>
      <c r="AY243" s="7">
        <v>5890647</v>
      </c>
      <c r="AZ243" s="7">
        <v>163818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453275.21796899661</v>
      </c>
      <c r="BH243" s="7">
        <v>5055</v>
      </c>
      <c r="BI243" s="7">
        <v>257895</v>
      </c>
      <c r="BJ243" s="7">
        <v>3549436.7383333337</v>
      </c>
      <c r="BK243" s="7">
        <v>2076882.0700000008</v>
      </c>
      <c r="BL243" s="7">
        <v>985549.67333333334</v>
      </c>
      <c r="BM243" s="7">
        <v>3919119.3266666667</v>
      </c>
      <c r="BN243" s="130">
        <v>1.0049999999999999</v>
      </c>
      <c r="BO243" s="131">
        <v>2.2119819999999999E-4</v>
      </c>
      <c r="BP243" s="161">
        <v>5605.9030723789247</v>
      </c>
      <c r="BQ243" s="162">
        <v>6620658</v>
      </c>
      <c r="BR243" s="161">
        <v>332854</v>
      </c>
      <c r="BS243" s="163">
        <v>572063.1526000048</v>
      </c>
      <c r="BT243" s="163">
        <v>0</v>
      </c>
      <c r="BU243" s="161">
        <v>18620573.57</v>
      </c>
      <c r="BV243" s="161">
        <v>365669.79</v>
      </c>
      <c r="BW243" s="165">
        <v>0</v>
      </c>
      <c r="BX243" s="161">
        <v>332854</v>
      </c>
    </row>
    <row r="244" spans="1:76" ht="14.45" x14ac:dyDescent="0.3">
      <c r="A244" s="164" t="s">
        <v>31</v>
      </c>
      <c r="B244" s="6" t="s">
        <v>39</v>
      </c>
      <c r="C244" s="6" t="s">
        <v>92</v>
      </c>
      <c r="D244" s="6" t="s">
        <v>32</v>
      </c>
      <c r="E244" s="6" t="s">
        <v>36</v>
      </c>
      <c r="F244" s="24" t="str">
        <f>+Tabela1[[#This Row],[WK]]&amp;Tabela1[[#This Row],[PK]]&amp;Tabela1[[#This Row],[GK]]</f>
        <v>041102</v>
      </c>
      <c r="G244" s="6" t="s">
        <v>280</v>
      </c>
      <c r="H244" s="7">
        <v>75463193.790200114</v>
      </c>
      <c r="I244" s="8">
        <v>1.371</v>
      </c>
      <c r="J244" s="7">
        <v>103460038.69</v>
      </c>
      <c r="K244" s="8">
        <v>7.0000000000000007E-2</v>
      </c>
      <c r="L244" s="7">
        <v>7242202.7083000001</v>
      </c>
      <c r="M244" s="7">
        <v>4888245.7083000001</v>
      </c>
      <c r="N244" s="9">
        <v>2.0766079024808013</v>
      </c>
      <c r="O244" s="7">
        <v>1934028</v>
      </c>
      <c r="P244" s="8">
        <v>1.2949999999999999</v>
      </c>
      <c r="Q244" s="7">
        <v>2504566</v>
      </c>
      <c r="R244" s="8">
        <v>1.6E-2</v>
      </c>
      <c r="S244" s="7">
        <v>40073.056000000004</v>
      </c>
      <c r="T244" s="7">
        <v>22414.056000000004</v>
      </c>
      <c r="U244" s="9">
        <v>1.2692709666459032</v>
      </c>
      <c r="V244" s="7">
        <v>4910659.7642999999</v>
      </c>
      <c r="W244" s="9">
        <v>2.0705964896087732</v>
      </c>
      <c r="X244" s="7">
        <v>10702073.76</v>
      </c>
      <c r="Y244" s="7">
        <v>4146433</v>
      </c>
      <c r="Z244" s="7">
        <v>102329.76</v>
      </c>
      <c r="AA244" s="7">
        <v>618136</v>
      </c>
      <c r="AB244" s="7">
        <v>5189570</v>
      </c>
      <c r="AC244" s="7">
        <v>645605</v>
      </c>
      <c r="AD244" s="7">
        <v>5791413.9956999999</v>
      </c>
      <c r="AE244" s="7">
        <v>0</v>
      </c>
      <c r="AF244" s="7">
        <v>7242202.7083000001</v>
      </c>
      <c r="AG244" s="7">
        <v>40073.056000000004</v>
      </c>
      <c r="AH244" s="7">
        <v>5791413.9956999999</v>
      </c>
      <c r="AI244" s="7">
        <v>1965401</v>
      </c>
      <c r="AJ244" s="7">
        <v>10545</v>
      </c>
      <c r="AK244" s="7">
        <v>4028206</v>
      </c>
      <c r="AL244" s="7">
        <v>0</v>
      </c>
      <c r="AM244" s="7">
        <v>812206</v>
      </c>
      <c r="AN244" s="7">
        <v>0</v>
      </c>
      <c r="AO244" s="7">
        <v>0</v>
      </c>
      <c r="AP244" s="7">
        <v>4210285</v>
      </c>
      <c r="AQ244" s="7">
        <v>310306</v>
      </c>
      <c r="AR244" s="7">
        <v>2353957</v>
      </c>
      <c r="AS244" s="7">
        <v>17659</v>
      </c>
      <c r="AT244" s="7">
        <v>4549479</v>
      </c>
      <c r="AU244" s="7">
        <v>135301</v>
      </c>
      <c r="AV244" s="7">
        <v>995052</v>
      </c>
      <c r="AW244" s="7">
        <v>0</v>
      </c>
      <c r="AX244" s="7">
        <v>0</v>
      </c>
      <c r="AY244" s="7">
        <v>4584202</v>
      </c>
      <c r="AZ244" s="7">
        <v>129757</v>
      </c>
      <c r="BA244" s="7">
        <v>102329.76</v>
      </c>
      <c r="BB244" s="7">
        <v>0</v>
      </c>
      <c r="BC244" s="7">
        <v>0</v>
      </c>
      <c r="BD244" s="7">
        <v>1100.32</v>
      </c>
      <c r="BE244" s="7">
        <v>0</v>
      </c>
      <c r="BF244" s="7">
        <v>0</v>
      </c>
      <c r="BG244" s="7">
        <v>320594</v>
      </c>
      <c r="BH244" s="7">
        <v>3322</v>
      </c>
      <c r="BI244" s="7">
        <v>297542</v>
      </c>
      <c r="BJ244" s="7">
        <v>4095170.3775000004</v>
      </c>
      <c r="BK244" s="7">
        <v>2365572.123333334</v>
      </c>
      <c r="BL244" s="7">
        <v>961625.43333333323</v>
      </c>
      <c r="BM244" s="7">
        <v>4995142.1499999994</v>
      </c>
      <c r="BN244" s="130">
        <v>0.68200000000000005</v>
      </c>
      <c r="BO244" s="131">
        <v>1.306817E-4</v>
      </c>
      <c r="BP244" s="161">
        <v>3311.7150043859078</v>
      </c>
      <c r="BQ244" s="162">
        <v>5189570</v>
      </c>
      <c r="BR244" s="161">
        <v>178840</v>
      </c>
      <c r="BS244" s="163">
        <v>0</v>
      </c>
      <c r="BT244" s="163">
        <v>870557.24000000022</v>
      </c>
      <c r="BU244" s="161">
        <v>7242202.71</v>
      </c>
      <c r="BV244" s="161">
        <v>40073.06</v>
      </c>
      <c r="BW244" s="165">
        <v>6661971.2400000002</v>
      </c>
      <c r="BX244" s="161">
        <v>178840</v>
      </c>
    </row>
    <row r="245" spans="1:76" ht="14.45" x14ac:dyDescent="0.3">
      <c r="A245" s="164" t="s">
        <v>31</v>
      </c>
      <c r="B245" s="6" t="s">
        <v>39</v>
      </c>
      <c r="C245" s="6" t="s">
        <v>92</v>
      </c>
      <c r="D245" s="6" t="s">
        <v>37</v>
      </c>
      <c r="E245" s="6" t="s">
        <v>36</v>
      </c>
      <c r="F245" s="24" t="str">
        <f>+Tabela1[[#This Row],[WK]]&amp;Tabela1[[#This Row],[PK]]&amp;Tabela1[[#This Row],[GK]]</f>
        <v>041103</v>
      </c>
      <c r="G245" s="6" t="s">
        <v>281</v>
      </c>
      <c r="H245" s="7">
        <v>134907325.96279955</v>
      </c>
      <c r="I245" s="8">
        <v>1.371</v>
      </c>
      <c r="J245" s="7">
        <v>184957943.88999999</v>
      </c>
      <c r="K245" s="8">
        <v>7.0000000000000007E-2</v>
      </c>
      <c r="L245" s="7">
        <v>12947056.0723</v>
      </c>
      <c r="M245" s="7">
        <v>7617724.0723000001</v>
      </c>
      <c r="N245" s="9">
        <v>1.429395667655909</v>
      </c>
      <c r="O245" s="7">
        <v>14634051</v>
      </c>
      <c r="P245" s="8">
        <v>1.2949999999999999</v>
      </c>
      <c r="Q245" s="7">
        <v>18951096</v>
      </c>
      <c r="R245" s="8">
        <v>1.6E-2</v>
      </c>
      <c r="S245" s="7">
        <v>303217.53600000002</v>
      </c>
      <c r="T245" s="7">
        <v>91529.536000000022</v>
      </c>
      <c r="U245" s="9">
        <v>0.43237942632553578</v>
      </c>
      <c r="V245" s="7">
        <v>7709253.6083000004</v>
      </c>
      <c r="W245" s="9">
        <v>1.3913058621517338</v>
      </c>
      <c r="X245" s="7">
        <v>12353480.49726421</v>
      </c>
      <c r="Y245" s="7">
        <v>2244421</v>
      </c>
      <c r="Z245" s="7">
        <v>0</v>
      </c>
      <c r="AA245" s="7">
        <v>748490.4972642092</v>
      </c>
      <c r="AB245" s="7">
        <v>9059957</v>
      </c>
      <c r="AC245" s="7">
        <v>300612</v>
      </c>
      <c r="AD245" s="7">
        <v>4644226.8889642097</v>
      </c>
      <c r="AE245" s="7">
        <v>0</v>
      </c>
      <c r="AF245" s="7">
        <v>12947056.0723</v>
      </c>
      <c r="AG245" s="7">
        <v>303217.53600000002</v>
      </c>
      <c r="AH245" s="7">
        <v>4644226.8889642097</v>
      </c>
      <c r="AI245" s="7">
        <v>4449646</v>
      </c>
      <c r="AJ245" s="7">
        <v>93756</v>
      </c>
      <c r="AK245" s="7">
        <v>2834809</v>
      </c>
      <c r="AL245" s="7">
        <v>0</v>
      </c>
      <c r="AM245" s="7">
        <v>383701</v>
      </c>
      <c r="AN245" s="7">
        <v>0</v>
      </c>
      <c r="AO245" s="7">
        <v>0</v>
      </c>
      <c r="AP245" s="7">
        <v>7371715</v>
      </c>
      <c r="AQ245" s="7">
        <v>473415</v>
      </c>
      <c r="AR245" s="7">
        <v>5329332</v>
      </c>
      <c r="AS245" s="7">
        <v>211688</v>
      </c>
      <c r="AT245" s="7">
        <v>2986318</v>
      </c>
      <c r="AU245" s="7">
        <v>0</v>
      </c>
      <c r="AV245" s="7">
        <v>715156</v>
      </c>
      <c r="AW245" s="7">
        <v>0</v>
      </c>
      <c r="AX245" s="7">
        <v>0</v>
      </c>
      <c r="AY245" s="7">
        <v>8014981</v>
      </c>
      <c r="AZ245" s="7">
        <v>194635</v>
      </c>
      <c r="BA245" s="7">
        <v>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437224.49726420915</v>
      </c>
      <c r="BH245" s="7">
        <v>4876</v>
      </c>
      <c r="BI245" s="7">
        <v>311266</v>
      </c>
      <c r="BJ245" s="7">
        <v>4284048.4283333346</v>
      </c>
      <c r="BK245" s="7">
        <v>2875494.3233333342</v>
      </c>
      <c r="BL245" s="7">
        <v>972135.71</v>
      </c>
      <c r="BM245" s="7">
        <v>3689945</v>
      </c>
      <c r="BN245" s="130">
        <v>0.873</v>
      </c>
      <c r="BO245" s="131">
        <v>1.9344149999999999E-4</v>
      </c>
      <c r="BP245" s="161">
        <v>4902.5388282449994</v>
      </c>
      <c r="BQ245" s="162">
        <v>9059957</v>
      </c>
      <c r="BR245" s="161">
        <v>265217</v>
      </c>
      <c r="BS245" s="163">
        <v>0</v>
      </c>
      <c r="BT245" s="163">
        <v>1322826.5027357899</v>
      </c>
      <c r="BU245" s="161">
        <v>12947056.07</v>
      </c>
      <c r="BV245" s="161">
        <v>303217.53999999998</v>
      </c>
      <c r="BW245" s="165">
        <v>5967053.3927357895</v>
      </c>
      <c r="BX245" s="161">
        <v>265217</v>
      </c>
    </row>
    <row r="246" spans="1:76" ht="14.45" x14ac:dyDescent="0.3">
      <c r="A246" s="164" t="s">
        <v>31</v>
      </c>
      <c r="B246" s="6" t="s">
        <v>39</v>
      </c>
      <c r="C246" s="6" t="s">
        <v>92</v>
      </c>
      <c r="D246" s="6" t="s">
        <v>39</v>
      </c>
      <c r="E246" s="6" t="s">
        <v>36</v>
      </c>
      <c r="F246" s="24" t="str">
        <f>+Tabela1[[#This Row],[WK]]&amp;Tabela1[[#This Row],[PK]]&amp;Tabela1[[#This Row],[GK]]</f>
        <v>041104</v>
      </c>
      <c r="G246" s="6" t="s">
        <v>282</v>
      </c>
      <c r="H246" s="7">
        <v>175662866.3555997</v>
      </c>
      <c r="I246" s="8">
        <v>1.371</v>
      </c>
      <c r="J246" s="7">
        <v>240833789.77000001</v>
      </c>
      <c r="K246" s="8">
        <v>7.0000000000000007E-2</v>
      </c>
      <c r="L246" s="7">
        <v>16858365.283900004</v>
      </c>
      <c r="M246" s="7">
        <v>11610921.283900004</v>
      </c>
      <c r="N246" s="9">
        <v>2.2126813137786709</v>
      </c>
      <c r="O246" s="7">
        <v>7173126</v>
      </c>
      <c r="P246" s="8">
        <v>1.2949999999999999</v>
      </c>
      <c r="Q246" s="7">
        <v>9289198</v>
      </c>
      <c r="R246" s="8">
        <v>1.6E-2</v>
      </c>
      <c r="S246" s="7">
        <v>148627.16800000001</v>
      </c>
      <c r="T246" s="7">
        <v>-152539.83199999999</v>
      </c>
      <c r="U246" s="9">
        <v>-0.50649583785740138</v>
      </c>
      <c r="V246" s="7">
        <v>11458381.451900005</v>
      </c>
      <c r="W246" s="9">
        <v>2.0650900652253341</v>
      </c>
      <c r="X246" s="7">
        <v>24870153.192020979</v>
      </c>
      <c r="Y246" s="7">
        <v>9299005</v>
      </c>
      <c r="Z246" s="7">
        <v>0</v>
      </c>
      <c r="AA246" s="7">
        <v>868756.19202097878</v>
      </c>
      <c r="AB246" s="7">
        <v>14702392</v>
      </c>
      <c r="AC246" s="7">
        <v>0</v>
      </c>
      <c r="AD246" s="7">
        <v>13411771.740120975</v>
      </c>
      <c r="AE246" s="7">
        <v>0</v>
      </c>
      <c r="AF246" s="7">
        <v>16858365.283900004</v>
      </c>
      <c r="AG246" s="7">
        <v>148627.16800000001</v>
      </c>
      <c r="AH246" s="7">
        <v>13411771.740120975</v>
      </c>
      <c r="AI246" s="7">
        <v>4381275</v>
      </c>
      <c r="AJ246" s="7">
        <v>238269</v>
      </c>
      <c r="AK246" s="7">
        <v>8400224</v>
      </c>
      <c r="AL246" s="7">
        <v>0</v>
      </c>
      <c r="AM246" s="7">
        <v>272579</v>
      </c>
      <c r="AN246" s="7">
        <v>0</v>
      </c>
      <c r="AO246" s="7">
        <v>0</v>
      </c>
      <c r="AP246" s="7">
        <v>11597867</v>
      </c>
      <c r="AQ246" s="7">
        <v>903070</v>
      </c>
      <c r="AR246" s="7">
        <v>5247444</v>
      </c>
      <c r="AS246" s="7">
        <v>301167</v>
      </c>
      <c r="AT246" s="7">
        <v>9432749</v>
      </c>
      <c r="AU246" s="7">
        <v>159706</v>
      </c>
      <c r="AV246" s="7">
        <v>417200</v>
      </c>
      <c r="AW246" s="7">
        <v>0</v>
      </c>
      <c r="AX246" s="7">
        <v>0</v>
      </c>
      <c r="AY246" s="7">
        <v>12534510</v>
      </c>
      <c r="AZ246" s="7">
        <v>394136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643821.19202097878</v>
      </c>
      <c r="BH246" s="7">
        <v>7180</v>
      </c>
      <c r="BI246" s="7">
        <v>224935</v>
      </c>
      <c r="BJ246" s="7">
        <v>3095764.6025</v>
      </c>
      <c r="BK246" s="7">
        <v>2053042.6366666667</v>
      </c>
      <c r="BL246" s="7">
        <v>439262.97666666663</v>
      </c>
      <c r="BM246" s="7">
        <v>3292361.91</v>
      </c>
      <c r="BN246" s="130">
        <v>0.68200000000000005</v>
      </c>
      <c r="BO246" s="131">
        <v>2.9307740000000001E-4</v>
      </c>
      <c r="BP246" s="161">
        <v>7426.846065727068</v>
      </c>
      <c r="BQ246" s="162">
        <v>14702392</v>
      </c>
      <c r="BR246" s="161">
        <v>380296</v>
      </c>
      <c r="BS246" s="163">
        <v>0</v>
      </c>
      <c r="BT246" s="163">
        <v>448443.8079790175</v>
      </c>
      <c r="BU246" s="161">
        <v>16858365.280000001</v>
      </c>
      <c r="BV246" s="161">
        <v>148627.17000000001</v>
      </c>
      <c r="BW246" s="165">
        <v>13860215.547979018</v>
      </c>
      <c r="BX246" s="161">
        <v>380296</v>
      </c>
    </row>
    <row r="247" spans="1:76" ht="14.45" x14ac:dyDescent="0.3">
      <c r="A247" s="164" t="s">
        <v>31</v>
      </c>
      <c r="B247" s="6" t="s">
        <v>39</v>
      </c>
      <c r="C247" s="6" t="s">
        <v>92</v>
      </c>
      <c r="D247" s="6" t="s">
        <v>42</v>
      </c>
      <c r="E247" s="6" t="s">
        <v>40</v>
      </c>
      <c r="F247" s="24" t="str">
        <f>+Tabela1[[#This Row],[WK]]&amp;Tabela1[[#This Row],[PK]]&amp;Tabela1[[#This Row],[GK]]</f>
        <v>041105</v>
      </c>
      <c r="G247" s="6" t="s">
        <v>283</v>
      </c>
      <c r="H247" s="7">
        <v>236108427.27719867</v>
      </c>
      <c r="I247" s="8">
        <v>1.371</v>
      </c>
      <c r="J247" s="7">
        <v>323704653.78999996</v>
      </c>
      <c r="K247" s="8">
        <v>7.0000000000000007E-2</v>
      </c>
      <c r="L247" s="7">
        <v>22659325.765299998</v>
      </c>
      <c r="M247" s="7">
        <v>13858539.765299998</v>
      </c>
      <c r="N247" s="9">
        <v>1.5746934154858439</v>
      </c>
      <c r="O247" s="7">
        <v>63159024</v>
      </c>
      <c r="P247" s="8">
        <v>1.2949999999999999</v>
      </c>
      <c r="Q247" s="7">
        <v>81790936</v>
      </c>
      <c r="R247" s="8">
        <v>1.6E-2</v>
      </c>
      <c r="S247" s="7">
        <v>1308654.976</v>
      </c>
      <c r="T247" s="7">
        <v>239409.97600000002</v>
      </c>
      <c r="U247" s="9">
        <v>0.22390563060851351</v>
      </c>
      <c r="V247" s="7">
        <v>14097949.741299998</v>
      </c>
      <c r="W247" s="9">
        <v>1.4283592160247518</v>
      </c>
      <c r="X247" s="7">
        <v>22001758.36118814</v>
      </c>
      <c r="Y247" s="7">
        <v>2657596</v>
      </c>
      <c r="Z247" s="7">
        <v>275761.27500000002</v>
      </c>
      <c r="AA247" s="7">
        <v>1175849.0861881399</v>
      </c>
      <c r="AB247" s="7">
        <v>16434441</v>
      </c>
      <c r="AC247" s="7">
        <v>1458111</v>
      </c>
      <c r="AD247" s="7">
        <v>7903808.6198881418</v>
      </c>
      <c r="AE247" s="7">
        <v>0</v>
      </c>
      <c r="AF247" s="7">
        <v>22659325.765299998</v>
      </c>
      <c r="AG247" s="7">
        <v>1308654.976</v>
      </c>
      <c r="AH247" s="7">
        <v>7903808.6198881418</v>
      </c>
      <c r="AI247" s="7">
        <v>7348085</v>
      </c>
      <c r="AJ247" s="7">
        <v>476797</v>
      </c>
      <c r="AK247" s="7">
        <v>5571912</v>
      </c>
      <c r="AL247" s="7">
        <v>52146</v>
      </c>
      <c r="AM247" s="7">
        <v>471736</v>
      </c>
      <c r="AN247" s="7">
        <v>0</v>
      </c>
      <c r="AO247" s="7">
        <v>0</v>
      </c>
      <c r="AP247" s="7">
        <v>13725735</v>
      </c>
      <c r="AQ247" s="7">
        <v>692221</v>
      </c>
      <c r="AR247" s="7">
        <v>8800786</v>
      </c>
      <c r="AS247" s="7">
        <v>1069245</v>
      </c>
      <c r="AT247" s="7">
        <v>4834580</v>
      </c>
      <c r="AU247" s="7">
        <v>63638</v>
      </c>
      <c r="AV247" s="7">
        <v>508267</v>
      </c>
      <c r="AW247" s="7">
        <v>0</v>
      </c>
      <c r="AX247" s="7">
        <v>0</v>
      </c>
      <c r="AY247" s="7">
        <v>15527762</v>
      </c>
      <c r="AZ247" s="7">
        <v>288709</v>
      </c>
      <c r="BA247" s="7">
        <v>275761.27500000002</v>
      </c>
      <c r="BB247" s="7">
        <v>0</v>
      </c>
      <c r="BC247" s="7">
        <v>0</v>
      </c>
      <c r="BD247" s="7">
        <v>2902.74</v>
      </c>
      <c r="BE247" s="7">
        <v>124.87</v>
      </c>
      <c r="BF247" s="7">
        <v>0</v>
      </c>
      <c r="BG247" s="7">
        <v>773213.08618813974</v>
      </c>
      <c r="BH247" s="7">
        <v>8623</v>
      </c>
      <c r="BI247" s="7">
        <v>402636</v>
      </c>
      <c r="BJ247" s="7">
        <v>5541533.541666666</v>
      </c>
      <c r="BK247" s="7">
        <v>4305666.3599999994</v>
      </c>
      <c r="BL247" s="7">
        <v>578506.91666666663</v>
      </c>
      <c r="BM247" s="7">
        <v>3786454.8933333335</v>
      </c>
      <c r="BN247" s="130">
        <v>0.91400000000000003</v>
      </c>
      <c r="BO247" s="131">
        <v>3.3995539999999999E-4</v>
      </c>
      <c r="BP247" s="161">
        <v>8614.4610839162142</v>
      </c>
      <c r="BQ247" s="162">
        <v>16434441</v>
      </c>
      <c r="BR247" s="161">
        <v>463240</v>
      </c>
      <c r="BS247" s="163">
        <v>0</v>
      </c>
      <c r="BT247" s="163">
        <v>2184437.6388118602</v>
      </c>
      <c r="BU247" s="161">
        <v>22659325.77</v>
      </c>
      <c r="BV247" s="161">
        <v>1308654.98</v>
      </c>
      <c r="BW247" s="165">
        <v>10088246.258811861</v>
      </c>
      <c r="BX247" s="161">
        <v>463240</v>
      </c>
    </row>
    <row r="248" spans="1:76" ht="14.45" x14ac:dyDescent="0.3">
      <c r="A248" s="164" t="s">
        <v>31</v>
      </c>
      <c r="B248" s="6" t="s">
        <v>39</v>
      </c>
      <c r="C248" s="6" t="s">
        <v>92</v>
      </c>
      <c r="D248" s="6" t="s">
        <v>44</v>
      </c>
      <c r="E248" s="6" t="s">
        <v>36</v>
      </c>
      <c r="F248" s="24" t="str">
        <f>+Tabela1[[#This Row],[WK]]&amp;Tabela1[[#This Row],[PK]]&amp;Tabela1[[#This Row],[GK]]</f>
        <v>041106</v>
      </c>
      <c r="G248" s="6" t="s">
        <v>279</v>
      </c>
      <c r="H248" s="7">
        <v>111279799.41760002</v>
      </c>
      <c r="I248" s="8">
        <v>1.371</v>
      </c>
      <c r="J248" s="7">
        <v>152564605</v>
      </c>
      <c r="K248" s="8">
        <v>7.0000000000000007E-2</v>
      </c>
      <c r="L248" s="7">
        <v>10679522.350000001</v>
      </c>
      <c r="M248" s="7">
        <v>5775222.3500000015</v>
      </c>
      <c r="N248" s="9">
        <v>1.1775834165936019</v>
      </c>
      <c r="O248" s="7">
        <v>393317</v>
      </c>
      <c r="P248" s="8">
        <v>1.2949999999999999</v>
      </c>
      <c r="Q248" s="7">
        <v>509346</v>
      </c>
      <c r="R248" s="8">
        <v>1.6E-2</v>
      </c>
      <c r="S248" s="7">
        <v>8149.5360000000001</v>
      </c>
      <c r="T248" s="7">
        <v>-44264.464</v>
      </c>
      <c r="U248" s="9">
        <v>-0.84451604533140001</v>
      </c>
      <c r="V248" s="7">
        <v>5730957.8860000018</v>
      </c>
      <c r="W248" s="9">
        <v>1.1562010408508543</v>
      </c>
      <c r="X248" s="7">
        <v>8880553.0580862723</v>
      </c>
      <c r="Y248" s="7">
        <v>2263338</v>
      </c>
      <c r="Z248" s="7">
        <v>0</v>
      </c>
      <c r="AA248" s="7">
        <v>617534.05808627326</v>
      </c>
      <c r="AB248" s="7">
        <v>5999681</v>
      </c>
      <c r="AC248" s="7">
        <v>0</v>
      </c>
      <c r="AD248" s="7">
        <v>3149595.172086271</v>
      </c>
      <c r="AE248" s="7">
        <v>0</v>
      </c>
      <c r="AF248" s="7">
        <v>10679522.350000001</v>
      </c>
      <c r="AG248" s="7">
        <v>8149.5360000000001</v>
      </c>
      <c r="AH248" s="7">
        <v>3149595.172086271</v>
      </c>
      <c r="AI248" s="7">
        <v>4094772</v>
      </c>
      <c r="AJ248" s="7">
        <v>13291</v>
      </c>
      <c r="AK248" s="7">
        <v>1223162</v>
      </c>
      <c r="AL248" s="7">
        <v>10343</v>
      </c>
      <c r="AM248" s="7">
        <v>307549</v>
      </c>
      <c r="AN248" s="7">
        <v>0</v>
      </c>
      <c r="AO248" s="7">
        <v>0</v>
      </c>
      <c r="AP248" s="7">
        <v>4844214</v>
      </c>
      <c r="AQ248" s="7">
        <v>330197</v>
      </c>
      <c r="AR248" s="7">
        <v>4904300</v>
      </c>
      <c r="AS248" s="7">
        <v>52414</v>
      </c>
      <c r="AT248" s="7">
        <v>1398783</v>
      </c>
      <c r="AU248" s="7">
        <v>42723</v>
      </c>
      <c r="AV248" s="7">
        <v>368999</v>
      </c>
      <c r="AW248" s="7">
        <v>0</v>
      </c>
      <c r="AX248" s="7">
        <v>0</v>
      </c>
      <c r="AY248" s="7">
        <v>4690403</v>
      </c>
      <c r="AZ248" s="7">
        <v>136245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382706.05808627332</v>
      </c>
      <c r="BH248" s="7">
        <v>4268</v>
      </c>
      <c r="BI248" s="7">
        <v>234828</v>
      </c>
      <c r="BJ248" s="7">
        <v>3231968.2675000001</v>
      </c>
      <c r="BK248" s="7">
        <v>2256393.96</v>
      </c>
      <c r="BL248" s="7">
        <v>916534.09333333338</v>
      </c>
      <c r="BM248" s="7">
        <v>2069229.043333333</v>
      </c>
      <c r="BN248" s="130">
        <v>0.86699999999999999</v>
      </c>
      <c r="BO248" s="131">
        <v>1.8645320000000001E-4</v>
      </c>
      <c r="BP248" s="161">
        <v>4725.4471195512524</v>
      </c>
      <c r="BQ248" s="162">
        <v>5999681</v>
      </c>
      <c r="BR248" s="161">
        <v>218393</v>
      </c>
      <c r="BS248" s="163">
        <v>607535.85808627238</v>
      </c>
      <c r="BT248" s="163">
        <v>0</v>
      </c>
      <c r="BU248" s="161">
        <v>10679522.35</v>
      </c>
      <c r="BV248" s="161">
        <v>8149.54</v>
      </c>
      <c r="BW248" s="165">
        <v>2542059.31</v>
      </c>
      <c r="BX248" s="161">
        <v>218393</v>
      </c>
    </row>
    <row r="249" spans="1:76" ht="14.45" x14ac:dyDescent="0.3">
      <c r="A249" s="164" t="s">
        <v>31</v>
      </c>
      <c r="B249" s="6" t="s">
        <v>39</v>
      </c>
      <c r="C249" s="6" t="s">
        <v>92</v>
      </c>
      <c r="D249" s="6" t="s">
        <v>51</v>
      </c>
      <c r="E249" s="6" t="s">
        <v>36</v>
      </c>
      <c r="F249" s="24" t="str">
        <f>+Tabela1[[#This Row],[WK]]&amp;Tabela1[[#This Row],[PK]]&amp;Tabela1[[#This Row],[GK]]</f>
        <v>041107</v>
      </c>
      <c r="G249" s="6" t="s">
        <v>284</v>
      </c>
      <c r="H249" s="7">
        <v>93960103.371999368</v>
      </c>
      <c r="I249" s="8">
        <v>1.371</v>
      </c>
      <c r="J249" s="7">
        <v>128819301.72</v>
      </c>
      <c r="K249" s="8">
        <v>7.0000000000000007E-2</v>
      </c>
      <c r="L249" s="7">
        <v>9017351.1204000004</v>
      </c>
      <c r="M249" s="7">
        <v>6386114.1204000004</v>
      </c>
      <c r="N249" s="9">
        <v>2.4270387351652474</v>
      </c>
      <c r="O249" s="7">
        <v>1884861</v>
      </c>
      <c r="P249" s="8">
        <v>1.2949999999999999</v>
      </c>
      <c r="Q249" s="7">
        <v>2440895</v>
      </c>
      <c r="R249" s="8">
        <v>1.6E-2</v>
      </c>
      <c r="S249" s="7">
        <v>39054.32</v>
      </c>
      <c r="T249" s="7">
        <v>-75183.679999999993</v>
      </c>
      <c r="U249" s="9">
        <v>-0.65813197009751567</v>
      </c>
      <c r="V249" s="7">
        <v>6310930.4404000007</v>
      </c>
      <c r="W249" s="9">
        <v>2.2986661471694334</v>
      </c>
      <c r="X249" s="7">
        <v>15368351.394726228</v>
      </c>
      <c r="Y249" s="7">
        <v>4961496</v>
      </c>
      <c r="Z249" s="7">
        <v>282284.29499999998</v>
      </c>
      <c r="AA249" s="7">
        <v>639627.09972622781</v>
      </c>
      <c r="AB249" s="7">
        <v>7929555</v>
      </c>
      <c r="AC249" s="7">
        <v>1555389</v>
      </c>
      <c r="AD249" s="7">
        <v>9057420.9543262273</v>
      </c>
      <c r="AE249" s="7">
        <v>0</v>
      </c>
      <c r="AF249" s="7">
        <v>9017351.1204000004</v>
      </c>
      <c r="AG249" s="7">
        <v>39054.32</v>
      </c>
      <c r="AH249" s="7">
        <v>9057420.9543262273</v>
      </c>
      <c r="AI249" s="7">
        <v>2196912</v>
      </c>
      <c r="AJ249" s="7">
        <v>154366</v>
      </c>
      <c r="AK249" s="7">
        <v>5627268</v>
      </c>
      <c r="AL249" s="7">
        <v>0</v>
      </c>
      <c r="AM249" s="7">
        <v>972737</v>
      </c>
      <c r="AN249" s="7">
        <v>0</v>
      </c>
      <c r="AO249" s="7">
        <v>0</v>
      </c>
      <c r="AP249" s="7">
        <v>6704507</v>
      </c>
      <c r="AQ249" s="7">
        <v>302350</v>
      </c>
      <c r="AR249" s="7">
        <v>2631237</v>
      </c>
      <c r="AS249" s="7">
        <v>114238</v>
      </c>
      <c r="AT249" s="7">
        <v>6384220</v>
      </c>
      <c r="AU249" s="7">
        <v>329817</v>
      </c>
      <c r="AV249" s="7">
        <v>702846</v>
      </c>
      <c r="AW249" s="7">
        <v>0</v>
      </c>
      <c r="AX249" s="7">
        <v>0</v>
      </c>
      <c r="AY249" s="7">
        <v>7400884</v>
      </c>
      <c r="AZ249" s="7">
        <v>129757</v>
      </c>
      <c r="BA249" s="7">
        <v>282284.29499999998</v>
      </c>
      <c r="BB249" s="7">
        <v>0</v>
      </c>
      <c r="BC249" s="7">
        <v>0</v>
      </c>
      <c r="BD249" s="7">
        <v>3035.25</v>
      </c>
      <c r="BE249" s="7">
        <v>0.13</v>
      </c>
      <c r="BF249" s="7">
        <v>0</v>
      </c>
      <c r="BG249" s="7">
        <v>402433.09972622775</v>
      </c>
      <c r="BH249" s="7">
        <v>4488</v>
      </c>
      <c r="BI249" s="7">
        <v>237194</v>
      </c>
      <c r="BJ249" s="7">
        <v>3264477.6999999997</v>
      </c>
      <c r="BK249" s="7">
        <v>1871762.0499999998</v>
      </c>
      <c r="BL249" s="7">
        <v>500080.08333333331</v>
      </c>
      <c r="BM249" s="7">
        <v>4570702.4333333336</v>
      </c>
      <c r="BN249" s="130">
        <v>0.69699999999999995</v>
      </c>
      <c r="BO249" s="131">
        <v>1.6549539999999999E-4</v>
      </c>
      <c r="BP249" s="161">
        <v>4194.1719934700077</v>
      </c>
      <c r="BQ249" s="162">
        <v>7929555</v>
      </c>
      <c r="BR249" s="161">
        <v>241483</v>
      </c>
      <c r="BS249" s="163">
        <v>0</v>
      </c>
      <c r="BT249" s="163">
        <v>1320655.1799999997</v>
      </c>
      <c r="BU249" s="161">
        <v>9017351.1199999992</v>
      </c>
      <c r="BV249" s="161">
        <v>39054.32</v>
      </c>
      <c r="BW249" s="165">
        <v>10378076.129999999</v>
      </c>
      <c r="BX249" s="161">
        <v>241483</v>
      </c>
    </row>
    <row r="250" spans="1:76" ht="14.45" x14ac:dyDescent="0.3">
      <c r="A250" s="164" t="s">
        <v>31</v>
      </c>
      <c r="B250" s="6" t="s">
        <v>39</v>
      </c>
      <c r="C250" s="6" t="s">
        <v>93</v>
      </c>
      <c r="D250" s="6" t="s">
        <v>33</v>
      </c>
      <c r="E250" s="6" t="s">
        <v>34</v>
      </c>
      <c r="F250" s="24" t="str">
        <f>+Tabela1[[#This Row],[WK]]&amp;Tabela1[[#This Row],[PK]]&amp;Tabela1[[#This Row],[GK]]</f>
        <v>041201</v>
      </c>
      <c r="G250" s="6" t="s">
        <v>285</v>
      </c>
      <c r="H250" s="7">
        <v>518815501.71779871</v>
      </c>
      <c r="I250" s="8">
        <v>1.371</v>
      </c>
      <c r="J250" s="7">
        <v>711296052.85000002</v>
      </c>
      <c r="K250" s="8">
        <v>7.0000000000000007E-2</v>
      </c>
      <c r="L250" s="7">
        <v>49790723.699500009</v>
      </c>
      <c r="M250" s="7">
        <v>28451454.699500009</v>
      </c>
      <c r="N250" s="9">
        <v>1.3332909716588703</v>
      </c>
      <c r="O250" s="7">
        <v>111823165</v>
      </c>
      <c r="P250" s="8">
        <v>1.2949999999999999</v>
      </c>
      <c r="Q250" s="7">
        <v>144810999</v>
      </c>
      <c r="R250" s="8">
        <v>1.6E-2</v>
      </c>
      <c r="S250" s="7">
        <v>2316975.9840000002</v>
      </c>
      <c r="T250" s="7">
        <v>-928127.01599999983</v>
      </c>
      <c r="U250" s="9">
        <v>-0.28600849218037144</v>
      </c>
      <c r="V250" s="7">
        <v>27523327.683500007</v>
      </c>
      <c r="W250" s="9">
        <v>1.1195456887611368</v>
      </c>
      <c r="X250" s="7">
        <v>32013486.658886541</v>
      </c>
      <c r="Y250" s="7">
        <v>6559841</v>
      </c>
      <c r="Z250" s="7">
        <v>0</v>
      </c>
      <c r="AA250" s="7">
        <v>2114686.6588865407</v>
      </c>
      <c r="AB250" s="7">
        <v>23338959</v>
      </c>
      <c r="AC250" s="7">
        <v>0</v>
      </c>
      <c r="AD250" s="7">
        <v>4490158.9753865311</v>
      </c>
      <c r="AE250" s="7">
        <v>0</v>
      </c>
      <c r="AF250" s="7">
        <v>49790723.699500009</v>
      </c>
      <c r="AG250" s="7">
        <v>2316975.9840000002</v>
      </c>
      <c r="AH250" s="7">
        <v>4490158.9753865311</v>
      </c>
      <c r="AI250" s="7">
        <v>17816904</v>
      </c>
      <c r="AJ250" s="7">
        <v>3463315</v>
      </c>
      <c r="AK250" s="7">
        <v>1952294</v>
      </c>
      <c r="AL250" s="7">
        <v>640108</v>
      </c>
      <c r="AM250" s="7">
        <v>732692</v>
      </c>
      <c r="AN250" s="7">
        <v>0</v>
      </c>
      <c r="AO250" s="7">
        <v>0</v>
      </c>
      <c r="AP250" s="7">
        <v>18465019</v>
      </c>
      <c r="AQ250" s="7">
        <v>1595291</v>
      </c>
      <c r="AR250" s="7">
        <v>21339269</v>
      </c>
      <c r="AS250" s="7">
        <v>3245103</v>
      </c>
      <c r="AT250" s="7">
        <v>3172718</v>
      </c>
      <c r="AU250" s="7">
        <v>936427</v>
      </c>
      <c r="AV250" s="7">
        <v>792384</v>
      </c>
      <c r="AW250" s="7">
        <v>0</v>
      </c>
      <c r="AX250" s="7">
        <v>0</v>
      </c>
      <c r="AY250" s="7">
        <v>20640871</v>
      </c>
      <c r="AZ250" s="7">
        <v>656894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1379014.6588865404</v>
      </c>
      <c r="BH250" s="7">
        <v>15379</v>
      </c>
      <c r="BI250" s="7">
        <v>735672</v>
      </c>
      <c r="BJ250" s="7">
        <v>10125016.448333334</v>
      </c>
      <c r="BK250" s="7">
        <v>7035963.6466666674</v>
      </c>
      <c r="BL250" s="7">
        <v>3282679.2600000002</v>
      </c>
      <c r="BM250" s="7">
        <v>5790852.6866666665</v>
      </c>
      <c r="BN250" s="130">
        <v>0.89200000000000002</v>
      </c>
      <c r="BO250" s="131">
        <v>6.6443600000000002E-4</v>
      </c>
      <c r="BP250" s="161">
        <v>16837.719579701039</v>
      </c>
      <c r="BQ250" s="162">
        <v>23338959</v>
      </c>
      <c r="BR250" s="161">
        <v>770009</v>
      </c>
      <c r="BS250" s="163">
        <v>0</v>
      </c>
      <c r="BT250" s="163">
        <v>0</v>
      </c>
      <c r="BU250" s="161">
        <v>49790723.700000003</v>
      </c>
      <c r="BV250" s="161">
        <v>2316975.98</v>
      </c>
      <c r="BW250" s="165">
        <v>4490158.9800000004</v>
      </c>
      <c r="BX250" s="161">
        <v>770009</v>
      </c>
    </row>
    <row r="251" spans="1:76" ht="14.45" x14ac:dyDescent="0.3">
      <c r="A251" s="164" t="s">
        <v>31</v>
      </c>
      <c r="B251" s="6" t="s">
        <v>39</v>
      </c>
      <c r="C251" s="6" t="s">
        <v>93</v>
      </c>
      <c r="D251" s="6" t="s">
        <v>32</v>
      </c>
      <c r="E251" s="6" t="s">
        <v>36</v>
      </c>
      <c r="F251" s="24" t="str">
        <f>+Tabela1[[#This Row],[WK]]&amp;Tabela1[[#This Row],[PK]]&amp;Tabela1[[#This Row],[GK]]</f>
        <v>041202</v>
      </c>
      <c r="G251" s="6" t="s">
        <v>286</v>
      </c>
      <c r="H251" s="7">
        <v>109747366.90879939</v>
      </c>
      <c r="I251" s="8">
        <v>1.371</v>
      </c>
      <c r="J251" s="7">
        <v>150463640.04000002</v>
      </c>
      <c r="K251" s="8">
        <v>7.0000000000000007E-2</v>
      </c>
      <c r="L251" s="7">
        <v>10532454.802800002</v>
      </c>
      <c r="M251" s="7">
        <v>7371534.8028000016</v>
      </c>
      <c r="N251" s="9">
        <v>2.3320852165825143</v>
      </c>
      <c r="O251" s="7">
        <v>1991133</v>
      </c>
      <c r="P251" s="8">
        <v>1.2949999999999999</v>
      </c>
      <c r="Q251" s="7">
        <v>2578517</v>
      </c>
      <c r="R251" s="8">
        <v>1.6E-2</v>
      </c>
      <c r="S251" s="7">
        <v>41256.272000000004</v>
      </c>
      <c r="T251" s="7">
        <v>21966.272000000004</v>
      </c>
      <c r="U251" s="9">
        <v>1.138738828408502</v>
      </c>
      <c r="V251" s="7">
        <v>7393501.0748000015</v>
      </c>
      <c r="W251" s="9">
        <v>2.3248468103678692</v>
      </c>
      <c r="X251" s="7">
        <v>20528337.745303784</v>
      </c>
      <c r="Y251" s="7">
        <v>10118415</v>
      </c>
      <c r="Z251" s="7">
        <v>8986.59</v>
      </c>
      <c r="AA251" s="7">
        <v>801698.15530378395</v>
      </c>
      <c r="AB251" s="7">
        <v>9599238</v>
      </c>
      <c r="AC251" s="7">
        <v>0</v>
      </c>
      <c r="AD251" s="7">
        <v>13134836.670503782</v>
      </c>
      <c r="AE251" s="7">
        <v>0</v>
      </c>
      <c r="AF251" s="7">
        <v>10532454.802800002</v>
      </c>
      <c r="AG251" s="7">
        <v>41256.272000000004</v>
      </c>
      <c r="AH251" s="7">
        <v>13134836.670503782</v>
      </c>
      <c r="AI251" s="7">
        <v>2639163</v>
      </c>
      <c r="AJ251" s="7">
        <v>10883</v>
      </c>
      <c r="AK251" s="7">
        <v>5841171</v>
      </c>
      <c r="AL251" s="7">
        <v>0</v>
      </c>
      <c r="AM251" s="7">
        <v>875049</v>
      </c>
      <c r="AN251" s="7">
        <v>0</v>
      </c>
      <c r="AO251" s="7">
        <v>0</v>
      </c>
      <c r="AP251" s="7">
        <v>8144669</v>
      </c>
      <c r="AQ251" s="7">
        <v>369980</v>
      </c>
      <c r="AR251" s="7">
        <v>3160920</v>
      </c>
      <c r="AS251" s="7">
        <v>19290</v>
      </c>
      <c r="AT251" s="7">
        <v>6996425</v>
      </c>
      <c r="AU251" s="7">
        <v>228144</v>
      </c>
      <c r="AV251" s="7">
        <v>861079</v>
      </c>
      <c r="AW251" s="7">
        <v>0</v>
      </c>
      <c r="AX251" s="7">
        <v>0</v>
      </c>
      <c r="AY251" s="7">
        <v>8907265</v>
      </c>
      <c r="AZ251" s="7">
        <v>158952</v>
      </c>
      <c r="BA251" s="7">
        <v>8986.59</v>
      </c>
      <c r="BB251" s="7">
        <v>0</v>
      </c>
      <c r="BC251" s="7">
        <v>0</v>
      </c>
      <c r="BD251" s="7">
        <v>96.63</v>
      </c>
      <c r="BE251" s="7">
        <v>0</v>
      </c>
      <c r="BF251" s="7">
        <v>0</v>
      </c>
      <c r="BG251" s="7">
        <v>434893.15530378395</v>
      </c>
      <c r="BH251" s="7">
        <v>4850</v>
      </c>
      <c r="BI251" s="7">
        <v>366805</v>
      </c>
      <c r="BJ251" s="7">
        <v>5048301.5041666664</v>
      </c>
      <c r="BK251" s="7">
        <v>3053427.6733333338</v>
      </c>
      <c r="BL251" s="7">
        <v>1165316.54</v>
      </c>
      <c r="BM251" s="7">
        <v>5648862.2433333322</v>
      </c>
      <c r="BN251" s="130">
        <v>0.56299999999999994</v>
      </c>
      <c r="BO251" s="131">
        <v>2.234653E-4</v>
      </c>
      <c r="BP251" s="161">
        <v>5662.9326056870814</v>
      </c>
      <c r="BQ251" s="162">
        <v>9599238</v>
      </c>
      <c r="BR251" s="161">
        <v>257721</v>
      </c>
      <c r="BS251" s="163">
        <v>647976.22530378355</v>
      </c>
      <c r="BT251" s="163">
        <v>0</v>
      </c>
      <c r="BU251" s="161">
        <v>10532454.800000001</v>
      </c>
      <c r="BV251" s="161">
        <v>41256.269999999997</v>
      </c>
      <c r="BW251" s="165">
        <v>12486860.449999999</v>
      </c>
      <c r="BX251" s="161">
        <v>257721</v>
      </c>
    </row>
    <row r="252" spans="1:76" ht="14.45" x14ac:dyDescent="0.3">
      <c r="A252" s="164" t="s">
        <v>31</v>
      </c>
      <c r="B252" s="6" t="s">
        <v>39</v>
      </c>
      <c r="C252" s="6" t="s">
        <v>93</v>
      </c>
      <c r="D252" s="6" t="s">
        <v>37</v>
      </c>
      <c r="E252" s="6" t="s">
        <v>36</v>
      </c>
      <c r="F252" s="24" t="str">
        <f>+Tabela1[[#This Row],[WK]]&amp;Tabela1[[#This Row],[PK]]&amp;Tabela1[[#This Row],[GK]]</f>
        <v>041203</v>
      </c>
      <c r="G252" s="6" t="s">
        <v>287</v>
      </c>
      <c r="H252" s="7">
        <v>102458287.10219917</v>
      </c>
      <c r="I252" s="8">
        <v>1.371</v>
      </c>
      <c r="J252" s="7">
        <v>140470311.62</v>
      </c>
      <c r="K252" s="8">
        <v>7.0000000000000007E-2</v>
      </c>
      <c r="L252" s="7">
        <v>9832921.8134000022</v>
      </c>
      <c r="M252" s="7">
        <v>6829236.8134000022</v>
      </c>
      <c r="N252" s="9">
        <v>2.2736195085037219</v>
      </c>
      <c r="O252" s="7">
        <v>1162122</v>
      </c>
      <c r="P252" s="8">
        <v>1.2949999999999999</v>
      </c>
      <c r="Q252" s="7">
        <v>1504948</v>
      </c>
      <c r="R252" s="8">
        <v>1.6E-2</v>
      </c>
      <c r="S252" s="7">
        <v>24079.168000000001</v>
      </c>
      <c r="T252" s="7">
        <v>-416.83199999999852</v>
      </c>
      <c r="U252" s="9">
        <v>-1.7016329196603466E-2</v>
      </c>
      <c r="V252" s="7">
        <v>6828819.9814000018</v>
      </c>
      <c r="W252" s="9">
        <v>2.2550897655721376</v>
      </c>
      <c r="X252" s="7">
        <v>19511076.758540735</v>
      </c>
      <c r="Y252" s="7">
        <v>10083596</v>
      </c>
      <c r="Z252" s="7">
        <v>6724.83</v>
      </c>
      <c r="AA252" s="7">
        <v>580940.92854073411</v>
      </c>
      <c r="AB252" s="7">
        <v>8839815</v>
      </c>
      <c r="AC252" s="7">
        <v>0</v>
      </c>
      <c r="AD252" s="7">
        <v>12682256.777140733</v>
      </c>
      <c r="AE252" s="7">
        <v>0</v>
      </c>
      <c r="AF252" s="7">
        <v>9832921.8134000022</v>
      </c>
      <c r="AG252" s="7">
        <v>24079.168000000001</v>
      </c>
      <c r="AH252" s="7">
        <v>12682256.777140733</v>
      </c>
      <c r="AI252" s="7">
        <v>2507882</v>
      </c>
      <c r="AJ252" s="7">
        <v>26349</v>
      </c>
      <c r="AK252" s="7">
        <v>6513398</v>
      </c>
      <c r="AL252" s="7">
        <v>0</v>
      </c>
      <c r="AM252" s="7">
        <v>172036</v>
      </c>
      <c r="AN252" s="7">
        <v>0</v>
      </c>
      <c r="AO252" s="7">
        <v>0</v>
      </c>
      <c r="AP252" s="7">
        <v>7188180</v>
      </c>
      <c r="AQ252" s="7">
        <v>421698</v>
      </c>
      <c r="AR252" s="7">
        <v>3003685</v>
      </c>
      <c r="AS252" s="7">
        <v>24496</v>
      </c>
      <c r="AT252" s="7">
        <v>7607199</v>
      </c>
      <c r="AU252" s="7">
        <v>555230</v>
      </c>
      <c r="AV252" s="7">
        <v>353353</v>
      </c>
      <c r="AW252" s="7">
        <v>0</v>
      </c>
      <c r="AX252" s="7">
        <v>0</v>
      </c>
      <c r="AY252" s="7">
        <v>8152189</v>
      </c>
      <c r="AZ252" s="7">
        <v>183281</v>
      </c>
      <c r="BA252" s="7">
        <v>6724.83</v>
      </c>
      <c r="BB252" s="7">
        <v>0</v>
      </c>
      <c r="BC252" s="7">
        <v>0</v>
      </c>
      <c r="BD252" s="7">
        <v>72.31</v>
      </c>
      <c r="BE252" s="7">
        <v>0</v>
      </c>
      <c r="BF252" s="7">
        <v>0</v>
      </c>
      <c r="BG252" s="7">
        <v>412475.92854073411</v>
      </c>
      <c r="BH252" s="7">
        <v>4600</v>
      </c>
      <c r="BI252" s="7">
        <v>168465</v>
      </c>
      <c r="BJ252" s="7">
        <v>2318498.2225000001</v>
      </c>
      <c r="BK252" s="7">
        <v>1210934.4766666666</v>
      </c>
      <c r="BL252" s="7">
        <v>770166.07</v>
      </c>
      <c r="BM252" s="7">
        <v>2889922.8433333337</v>
      </c>
      <c r="BN252" s="130">
        <v>0.53800000000000003</v>
      </c>
      <c r="BO252" s="131">
        <v>2.092455E-4</v>
      </c>
      <c r="BP252" s="161">
        <v>5302.746079530305</v>
      </c>
      <c r="BQ252" s="162">
        <v>8839815</v>
      </c>
      <c r="BR252" s="161">
        <v>253001</v>
      </c>
      <c r="BS252" s="163">
        <v>0</v>
      </c>
      <c r="BT252" s="163">
        <v>0</v>
      </c>
      <c r="BU252" s="161">
        <v>9832921.8100000005</v>
      </c>
      <c r="BV252" s="161">
        <v>24079.17</v>
      </c>
      <c r="BW252" s="165">
        <v>12682256.779999999</v>
      </c>
      <c r="BX252" s="161">
        <v>253001</v>
      </c>
    </row>
    <row r="253" spans="1:76" ht="14.45" x14ac:dyDescent="0.3">
      <c r="A253" s="164" t="s">
        <v>31</v>
      </c>
      <c r="B253" s="6" t="s">
        <v>39</v>
      </c>
      <c r="C253" s="6" t="s">
        <v>93</v>
      </c>
      <c r="D253" s="6" t="s">
        <v>39</v>
      </c>
      <c r="E253" s="6" t="s">
        <v>36</v>
      </c>
      <c r="F253" s="24" t="str">
        <f>+Tabela1[[#This Row],[WK]]&amp;Tabela1[[#This Row],[PK]]&amp;Tabela1[[#This Row],[GK]]</f>
        <v>041204</v>
      </c>
      <c r="G253" s="6" t="s">
        <v>285</v>
      </c>
      <c r="H253" s="7">
        <v>172684289.63199934</v>
      </c>
      <c r="I253" s="8">
        <v>1.371</v>
      </c>
      <c r="J253" s="7">
        <v>236750161.08000001</v>
      </c>
      <c r="K253" s="8">
        <v>7.0000000000000007E-2</v>
      </c>
      <c r="L253" s="7">
        <v>16572511.275600003</v>
      </c>
      <c r="M253" s="7">
        <v>11083010.275600003</v>
      </c>
      <c r="N253" s="9">
        <v>2.0189467632121758</v>
      </c>
      <c r="O253" s="7">
        <v>76348175</v>
      </c>
      <c r="P253" s="8">
        <v>1.2949999999999999</v>
      </c>
      <c r="Q253" s="7">
        <v>98870887</v>
      </c>
      <c r="R253" s="8">
        <v>1.6E-2</v>
      </c>
      <c r="S253" s="7">
        <v>1581934.192</v>
      </c>
      <c r="T253" s="7">
        <v>569578.19200000004</v>
      </c>
      <c r="U253" s="9">
        <v>0.56262638044324331</v>
      </c>
      <c r="V253" s="7">
        <v>11652588.467600003</v>
      </c>
      <c r="W253" s="9">
        <v>1.7921939020805906</v>
      </c>
      <c r="X253" s="7">
        <v>29649726.909033198</v>
      </c>
      <c r="Y253" s="7">
        <v>10562170</v>
      </c>
      <c r="Z253" s="7">
        <v>0</v>
      </c>
      <c r="AA253" s="7">
        <v>1188985.909033197</v>
      </c>
      <c r="AB253" s="7">
        <v>17898571</v>
      </c>
      <c r="AC253" s="7">
        <v>0</v>
      </c>
      <c r="AD253" s="7">
        <v>17997138.441433191</v>
      </c>
      <c r="AE253" s="7">
        <v>0</v>
      </c>
      <c r="AF253" s="7">
        <v>16572511.275600003</v>
      </c>
      <c r="AG253" s="7">
        <v>1581934.192</v>
      </c>
      <c r="AH253" s="7">
        <v>17997138.441433191</v>
      </c>
      <c r="AI253" s="7">
        <v>4583377</v>
      </c>
      <c r="AJ253" s="7">
        <v>594873</v>
      </c>
      <c r="AK253" s="7">
        <v>5601030</v>
      </c>
      <c r="AL253" s="7">
        <v>0</v>
      </c>
      <c r="AM253" s="7">
        <v>1068057</v>
      </c>
      <c r="AN253" s="7">
        <v>0</v>
      </c>
      <c r="AO253" s="7">
        <v>0</v>
      </c>
      <c r="AP253" s="7">
        <v>14250739</v>
      </c>
      <c r="AQ253" s="7">
        <v>656417</v>
      </c>
      <c r="AR253" s="7">
        <v>5489501</v>
      </c>
      <c r="AS253" s="7">
        <v>1012356</v>
      </c>
      <c r="AT253" s="7">
        <v>6735504</v>
      </c>
      <c r="AU253" s="7">
        <v>403922</v>
      </c>
      <c r="AV253" s="7">
        <v>1005211</v>
      </c>
      <c r="AW253" s="7">
        <v>0</v>
      </c>
      <c r="AX253" s="7">
        <v>0</v>
      </c>
      <c r="AY253" s="7">
        <v>16938988</v>
      </c>
      <c r="AZ253" s="7">
        <v>290331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652249.90903319709</v>
      </c>
      <c r="BH253" s="7">
        <v>7274</v>
      </c>
      <c r="BI253" s="7">
        <v>536736</v>
      </c>
      <c r="BJ253" s="7">
        <v>7387151.8925000001</v>
      </c>
      <c r="BK253" s="7">
        <v>4399913.040000001</v>
      </c>
      <c r="BL253" s="7">
        <v>1121443.8933333333</v>
      </c>
      <c r="BM253" s="7">
        <v>9706067.6233333331</v>
      </c>
      <c r="BN253" s="130">
        <v>0.68799999999999994</v>
      </c>
      <c r="BO253" s="131">
        <v>3.3990689999999999E-4</v>
      </c>
      <c r="BP253" s="161">
        <v>8613.4605657880002</v>
      </c>
      <c r="BQ253" s="162">
        <v>17898571</v>
      </c>
      <c r="BR253" s="161">
        <v>385045</v>
      </c>
      <c r="BS253" s="163">
        <v>19422.949033194222</v>
      </c>
      <c r="BT253" s="163">
        <v>0</v>
      </c>
      <c r="BU253" s="161">
        <v>16572511.279999999</v>
      </c>
      <c r="BV253" s="161">
        <v>1581934.19</v>
      </c>
      <c r="BW253" s="165">
        <v>17977715.489999998</v>
      </c>
      <c r="BX253" s="161">
        <v>385045</v>
      </c>
    </row>
    <row r="254" spans="1:76" ht="14.45" x14ac:dyDescent="0.3">
      <c r="A254" s="164" t="s">
        <v>31</v>
      </c>
      <c r="B254" s="6" t="s">
        <v>39</v>
      </c>
      <c r="C254" s="6" t="s">
        <v>93</v>
      </c>
      <c r="D254" s="6" t="s">
        <v>42</v>
      </c>
      <c r="E254" s="6" t="s">
        <v>36</v>
      </c>
      <c r="F254" s="24" t="str">
        <f>+Tabela1[[#This Row],[WK]]&amp;Tabela1[[#This Row],[PK]]&amp;Tabela1[[#This Row],[GK]]</f>
        <v>041205</v>
      </c>
      <c r="G254" s="6" t="s">
        <v>288</v>
      </c>
      <c r="H254" s="7">
        <v>121326540.82799903</v>
      </c>
      <c r="I254" s="8">
        <v>1.371</v>
      </c>
      <c r="J254" s="7">
        <v>166338687.47999999</v>
      </c>
      <c r="K254" s="8">
        <v>7.0000000000000007E-2</v>
      </c>
      <c r="L254" s="7">
        <v>11643708.123600001</v>
      </c>
      <c r="M254" s="7">
        <v>7924923.1236000005</v>
      </c>
      <c r="N254" s="9">
        <v>2.131051707372166</v>
      </c>
      <c r="O254" s="7">
        <v>1372221</v>
      </c>
      <c r="P254" s="8">
        <v>1.2949999999999999</v>
      </c>
      <c r="Q254" s="7">
        <v>1777026</v>
      </c>
      <c r="R254" s="8">
        <v>1.6E-2</v>
      </c>
      <c r="S254" s="7">
        <v>28432.416000000001</v>
      </c>
      <c r="T254" s="7">
        <v>-11333.583999999999</v>
      </c>
      <c r="U254" s="9">
        <v>-0.28500689030830356</v>
      </c>
      <c r="V254" s="7">
        <v>7913589.5395999998</v>
      </c>
      <c r="W254" s="9">
        <v>2.1054894664459787</v>
      </c>
      <c r="X254" s="7">
        <v>20798389.175756305</v>
      </c>
      <c r="Y254" s="7">
        <v>9669115</v>
      </c>
      <c r="Z254" s="7">
        <v>362908.63</v>
      </c>
      <c r="AA254" s="7">
        <v>734467.54575630405</v>
      </c>
      <c r="AB254" s="7">
        <v>10031898</v>
      </c>
      <c r="AC254" s="7">
        <v>0</v>
      </c>
      <c r="AD254" s="7">
        <v>12884799.636156306</v>
      </c>
      <c r="AE254" s="7">
        <v>0</v>
      </c>
      <c r="AF254" s="7">
        <v>11643708.123600001</v>
      </c>
      <c r="AG254" s="7">
        <v>28432.416000000001</v>
      </c>
      <c r="AH254" s="7">
        <v>12884799.636156306</v>
      </c>
      <c r="AI254" s="7">
        <v>3104944</v>
      </c>
      <c r="AJ254" s="7">
        <v>28279</v>
      </c>
      <c r="AK254" s="7">
        <v>8410448</v>
      </c>
      <c r="AL254" s="7">
        <v>0</v>
      </c>
      <c r="AM254" s="7">
        <v>392434</v>
      </c>
      <c r="AN254" s="7">
        <v>0</v>
      </c>
      <c r="AO254" s="7">
        <v>0</v>
      </c>
      <c r="AP254" s="7">
        <v>7945062</v>
      </c>
      <c r="AQ254" s="7">
        <v>385894</v>
      </c>
      <c r="AR254" s="7">
        <v>3718785</v>
      </c>
      <c r="AS254" s="7">
        <v>39766</v>
      </c>
      <c r="AT254" s="7">
        <v>9417115</v>
      </c>
      <c r="AU254" s="7">
        <v>724059</v>
      </c>
      <c r="AV254" s="7">
        <v>422382</v>
      </c>
      <c r="AW254" s="7">
        <v>0</v>
      </c>
      <c r="AX254" s="7">
        <v>0</v>
      </c>
      <c r="AY254" s="7">
        <v>9187782</v>
      </c>
      <c r="AZ254" s="7">
        <v>167062</v>
      </c>
      <c r="BA254" s="7">
        <v>362908.63</v>
      </c>
      <c r="BB254" s="7">
        <v>0</v>
      </c>
      <c r="BC254" s="7">
        <v>5.26</v>
      </c>
      <c r="BD254" s="7">
        <v>3884.71</v>
      </c>
      <c r="BE254" s="7">
        <v>0</v>
      </c>
      <c r="BF254" s="7">
        <v>0</v>
      </c>
      <c r="BG254" s="7">
        <v>483762.54575630405</v>
      </c>
      <c r="BH254" s="7">
        <v>5395</v>
      </c>
      <c r="BI254" s="7">
        <v>250705</v>
      </c>
      <c r="BJ254" s="7">
        <v>3450495.0533333328</v>
      </c>
      <c r="BK254" s="7">
        <v>1917438.7599999993</v>
      </c>
      <c r="BL254" s="7">
        <v>993445.79999999993</v>
      </c>
      <c r="BM254" s="7">
        <v>4145333.5733333337</v>
      </c>
      <c r="BN254" s="130">
        <v>0.57099999999999995</v>
      </c>
      <c r="BO254" s="131">
        <v>2.174895E-4</v>
      </c>
      <c r="BP254" s="161">
        <v>5511.8543683268781</v>
      </c>
      <c r="BQ254" s="162">
        <v>10031898</v>
      </c>
      <c r="BR254" s="161">
        <v>289127</v>
      </c>
      <c r="BS254" s="163">
        <v>0</v>
      </c>
      <c r="BT254" s="163">
        <v>909137.82424369454</v>
      </c>
      <c r="BU254" s="161">
        <v>11643708.119999999</v>
      </c>
      <c r="BV254" s="161">
        <v>28432.42</v>
      </c>
      <c r="BW254" s="165">
        <v>13793937.464243695</v>
      </c>
      <c r="BX254" s="161">
        <v>289127</v>
      </c>
    </row>
    <row r="255" spans="1:76" ht="14.45" x14ac:dyDescent="0.3">
      <c r="A255" s="164" t="s">
        <v>31</v>
      </c>
      <c r="B255" s="6" t="s">
        <v>39</v>
      </c>
      <c r="C255" s="6" t="s">
        <v>93</v>
      </c>
      <c r="D255" s="6" t="s">
        <v>44</v>
      </c>
      <c r="E255" s="6" t="s">
        <v>36</v>
      </c>
      <c r="F255" s="24" t="str">
        <f>+Tabela1[[#This Row],[WK]]&amp;Tabela1[[#This Row],[PK]]&amp;Tabela1[[#This Row],[GK]]</f>
        <v>041206</v>
      </c>
      <c r="G255" s="6" t="s">
        <v>289</v>
      </c>
      <c r="H255" s="7">
        <v>75016271.234000012</v>
      </c>
      <c r="I255" s="8">
        <v>1.371</v>
      </c>
      <c r="J255" s="7">
        <v>102847307.86</v>
      </c>
      <c r="K255" s="8">
        <v>7.0000000000000007E-2</v>
      </c>
      <c r="L255" s="7">
        <v>7199311.5502000004</v>
      </c>
      <c r="M255" s="7">
        <v>5018525.5502000004</v>
      </c>
      <c r="N255" s="9">
        <v>2.301246225076647</v>
      </c>
      <c r="O255" s="7">
        <v>448614</v>
      </c>
      <c r="P255" s="8">
        <v>1.2949999999999999</v>
      </c>
      <c r="Q255" s="7">
        <v>580955</v>
      </c>
      <c r="R255" s="8">
        <v>1.6E-2</v>
      </c>
      <c r="S255" s="7">
        <v>9295.2800000000007</v>
      </c>
      <c r="T255" s="7">
        <v>-32147.72</v>
      </c>
      <c r="U255" s="9">
        <v>-0.77570928745505874</v>
      </c>
      <c r="V255" s="7">
        <v>4986377.8302000007</v>
      </c>
      <c r="W255" s="9">
        <v>2.2438631798073021</v>
      </c>
      <c r="X255" s="7">
        <v>16871701.155850254</v>
      </c>
      <c r="Y255" s="7">
        <v>8438571</v>
      </c>
      <c r="Z255" s="7">
        <v>338346.70999999996</v>
      </c>
      <c r="AA255" s="7">
        <v>612364.44585025404</v>
      </c>
      <c r="AB255" s="7">
        <v>7482419</v>
      </c>
      <c r="AC255" s="7">
        <v>0</v>
      </c>
      <c r="AD255" s="7">
        <v>11885323.325650254</v>
      </c>
      <c r="AE255" s="7">
        <v>0</v>
      </c>
      <c r="AF255" s="7">
        <v>7199311.5502000004</v>
      </c>
      <c r="AG255" s="7">
        <v>9295.2800000000007</v>
      </c>
      <c r="AH255" s="7">
        <v>11885323.325650254</v>
      </c>
      <c r="AI255" s="7">
        <v>1820814</v>
      </c>
      <c r="AJ255" s="7">
        <v>34905</v>
      </c>
      <c r="AK255" s="7">
        <v>4958723</v>
      </c>
      <c r="AL255" s="7">
        <v>0</v>
      </c>
      <c r="AM255" s="7">
        <v>1293364</v>
      </c>
      <c r="AN255" s="7">
        <v>0</v>
      </c>
      <c r="AO255" s="7">
        <v>0</v>
      </c>
      <c r="AP255" s="7">
        <v>6280971</v>
      </c>
      <c r="AQ255" s="7">
        <v>358045</v>
      </c>
      <c r="AR255" s="7">
        <v>2180786</v>
      </c>
      <c r="AS255" s="7">
        <v>41443</v>
      </c>
      <c r="AT255" s="7">
        <v>5648154</v>
      </c>
      <c r="AU255" s="7">
        <v>78686</v>
      </c>
      <c r="AV255" s="7">
        <v>950721</v>
      </c>
      <c r="AW255" s="7">
        <v>0</v>
      </c>
      <c r="AX255" s="7">
        <v>0</v>
      </c>
      <c r="AY255" s="7">
        <v>6767793</v>
      </c>
      <c r="AZ255" s="7">
        <v>145976</v>
      </c>
      <c r="BA255" s="7">
        <v>338346.70999999996</v>
      </c>
      <c r="BB255" s="7">
        <v>0</v>
      </c>
      <c r="BC255" s="7">
        <v>46.01</v>
      </c>
      <c r="BD255" s="7">
        <v>3484.77</v>
      </c>
      <c r="BE255" s="7">
        <v>0</v>
      </c>
      <c r="BF255" s="7">
        <v>0</v>
      </c>
      <c r="BG255" s="7">
        <v>330608.44585025409</v>
      </c>
      <c r="BH255" s="7">
        <v>3687</v>
      </c>
      <c r="BI255" s="7">
        <v>281756</v>
      </c>
      <c r="BJ255" s="7">
        <v>3877857.0591666661</v>
      </c>
      <c r="BK255" s="7">
        <v>2074641.8933333326</v>
      </c>
      <c r="BL255" s="7">
        <v>569298.15666666662</v>
      </c>
      <c r="BM255" s="7">
        <v>6074264.3500000006</v>
      </c>
      <c r="BN255" s="130">
        <v>0.52600000000000002</v>
      </c>
      <c r="BO255" s="131">
        <v>1.7027620000000001E-4</v>
      </c>
      <c r="BP255" s="161">
        <v>4315.2346869838129</v>
      </c>
      <c r="BQ255" s="162">
        <v>7482419</v>
      </c>
      <c r="BR255" s="161">
        <v>198023</v>
      </c>
      <c r="BS255" s="163">
        <v>1160958.3158502541</v>
      </c>
      <c r="BT255" s="163">
        <v>0</v>
      </c>
      <c r="BU255" s="161">
        <v>7199311.5499999998</v>
      </c>
      <c r="BV255" s="161">
        <v>9295.2800000000007</v>
      </c>
      <c r="BW255" s="165">
        <v>10724365.01</v>
      </c>
      <c r="BX255" s="161">
        <v>198023</v>
      </c>
    </row>
    <row r="256" spans="1:76" ht="14.45" x14ac:dyDescent="0.3">
      <c r="A256" s="164" t="s">
        <v>31</v>
      </c>
      <c r="B256" s="6" t="s">
        <v>39</v>
      </c>
      <c r="C256" s="6" t="s">
        <v>95</v>
      </c>
      <c r="D256" s="6" t="s">
        <v>33</v>
      </c>
      <c r="E256" s="6" t="s">
        <v>40</v>
      </c>
      <c r="F256" s="24" t="str">
        <f>+Tabela1[[#This Row],[WK]]&amp;Tabela1[[#This Row],[PK]]&amp;Tabela1[[#This Row],[GK]]</f>
        <v>041301</v>
      </c>
      <c r="G256" s="6" t="s">
        <v>290</v>
      </c>
      <c r="H256" s="7">
        <v>149469717.29119915</v>
      </c>
      <c r="I256" s="8">
        <v>1.371</v>
      </c>
      <c r="J256" s="7">
        <v>204922982.41</v>
      </c>
      <c r="K256" s="8">
        <v>7.0000000000000007E-2</v>
      </c>
      <c r="L256" s="7">
        <v>14344608.768700002</v>
      </c>
      <c r="M256" s="7">
        <v>10255869.768700002</v>
      </c>
      <c r="N256" s="9">
        <v>2.5083209685675709</v>
      </c>
      <c r="O256" s="7">
        <v>1114435</v>
      </c>
      <c r="P256" s="8">
        <v>1.2949999999999999</v>
      </c>
      <c r="Q256" s="7">
        <v>1443193</v>
      </c>
      <c r="R256" s="8">
        <v>1.6E-2</v>
      </c>
      <c r="S256" s="7">
        <v>23091.088</v>
      </c>
      <c r="T256" s="7">
        <v>-169697.91200000001</v>
      </c>
      <c r="U256" s="9">
        <v>-0.88022611248567095</v>
      </c>
      <c r="V256" s="7">
        <v>10086171.856700001</v>
      </c>
      <c r="W256" s="9">
        <v>2.3557411878889969</v>
      </c>
      <c r="X256" s="7">
        <v>22593536.84146481</v>
      </c>
      <c r="Y256" s="7">
        <v>5768973</v>
      </c>
      <c r="Z256" s="7">
        <v>1483029.15</v>
      </c>
      <c r="AA256" s="7">
        <v>742754.69146481191</v>
      </c>
      <c r="AB256" s="7">
        <v>12795894</v>
      </c>
      <c r="AC256" s="7">
        <v>1802886</v>
      </c>
      <c r="AD256" s="7">
        <v>12507364.984764809</v>
      </c>
      <c r="AE256" s="7">
        <v>0</v>
      </c>
      <c r="AF256" s="7">
        <v>14344608.768700002</v>
      </c>
      <c r="AG256" s="7">
        <v>23091.088</v>
      </c>
      <c r="AH256" s="7">
        <v>12507364.984764809</v>
      </c>
      <c r="AI256" s="7">
        <v>3413832</v>
      </c>
      <c r="AJ256" s="7">
        <v>217512</v>
      </c>
      <c r="AK256" s="7">
        <v>8396759</v>
      </c>
      <c r="AL256" s="7">
        <v>22249</v>
      </c>
      <c r="AM256" s="7">
        <v>366872</v>
      </c>
      <c r="AN256" s="7">
        <v>0</v>
      </c>
      <c r="AO256" s="7">
        <v>0</v>
      </c>
      <c r="AP256" s="7">
        <v>10477438</v>
      </c>
      <c r="AQ256" s="7">
        <v>660395</v>
      </c>
      <c r="AR256" s="7">
        <v>4088739</v>
      </c>
      <c r="AS256" s="7">
        <v>192789</v>
      </c>
      <c r="AT256" s="7">
        <v>9567587</v>
      </c>
      <c r="AU256" s="7">
        <v>208389</v>
      </c>
      <c r="AV256" s="7">
        <v>404332</v>
      </c>
      <c r="AW256" s="7">
        <v>0</v>
      </c>
      <c r="AX256" s="7">
        <v>0</v>
      </c>
      <c r="AY256" s="7">
        <v>11510773</v>
      </c>
      <c r="AZ256" s="7">
        <v>283843</v>
      </c>
      <c r="BA256" s="7">
        <v>1483029.15</v>
      </c>
      <c r="BB256" s="7">
        <v>0</v>
      </c>
      <c r="BC256" s="7">
        <v>0</v>
      </c>
      <c r="BD256" s="7">
        <v>15946.55</v>
      </c>
      <c r="BE256" s="7">
        <v>0</v>
      </c>
      <c r="BF256" s="7">
        <v>0</v>
      </c>
      <c r="BG256" s="7">
        <v>582487.69146481191</v>
      </c>
      <c r="BH256" s="7">
        <v>6496</v>
      </c>
      <c r="BI256" s="7">
        <v>160267</v>
      </c>
      <c r="BJ256" s="7">
        <v>2205739.2600000007</v>
      </c>
      <c r="BK256" s="7">
        <v>369397.00333333388</v>
      </c>
      <c r="BL256" s="7">
        <v>1964382.5966666667</v>
      </c>
      <c r="BM256" s="7">
        <v>3416603.8333333335</v>
      </c>
      <c r="BN256" s="130">
        <v>0.74299999999999999</v>
      </c>
      <c r="BO256" s="131">
        <v>2.329632E-4</v>
      </c>
      <c r="BP256" s="161">
        <v>5904.0574745864778</v>
      </c>
      <c r="BQ256" s="162">
        <v>12795894</v>
      </c>
      <c r="BR256" s="161">
        <v>352523</v>
      </c>
      <c r="BS256" s="163">
        <v>0</v>
      </c>
      <c r="BT256" s="163">
        <v>1733910.1585351899</v>
      </c>
      <c r="BU256" s="161">
        <v>14344608.77</v>
      </c>
      <c r="BV256" s="161">
        <v>23091.09</v>
      </c>
      <c r="BW256" s="165">
        <v>14241275.13853519</v>
      </c>
      <c r="BX256" s="161">
        <v>352523</v>
      </c>
    </row>
    <row r="257" spans="1:76" ht="14.45" x14ac:dyDescent="0.3">
      <c r="A257" s="164" t="s">
        <v>31</v>
      </c>
      <c r="B257" s="6" t="s">
        <v>39</v>
      </c>
      <c r="C257" s="6" t="s">
        <v>95</v>
      </c>
      <c r="D257" s="6" t="s">
        <v>32</v>
      </c>
      <c r="E257" s="6" t="s">
        <v>40</v>
      </c>
      <c r="F257" s="24" t="str">
        <f>+Tabela1[[#This Row],[WK]]&amp;Tabela1[[#This Row],[PK]]&amp;Tabela1[[#This Row],[GK]]</f>
        <v>041302</v>
      </c>
      <c r="G257" s="6" t="s">
        <v>291</v>
      </c>
      <c r="H257" s="7">
        <v>437875083.0653984</v>
      </c>
      <c r="I257" s="8">
        <v>1.371</v>
      </c>
      <c r="J257" s="7">
        <v>600326738.88</v>
      </c>
      <c r="K257" s="8">
        <v>7.0000000000000007E-2</v>
      </c>
      <c r="L257" s="7">
        <v>42022871.721600004</v>
      </c>
      <c r="M257" s="7">
        <v>27279188.721600004</v>
      </c>
      <c r="N257" s="9">
        <v>1.8502289232344458</v>
      </c>
      <c r="O257" s="7">
        <v>71911065</v>
      </c>
      <c r="P257" s="8">
        <v>1.2949999999999999</v>
      </c>
      <c r="Q257" s="7">
        <v>93124829</v>
      </c>
      <c r="R257" s="8">
        <v>1.6E-2</v>
      </c>
      <c r="S257" s="7">
        <v>1489997.264</v>
      </c>
      <c r="T257" s="7">
        <v>386067.26399999997</v>
      </c>
      <c r="U257" s="9">
        <v>0.34972078302066251</v>
      </c>
      <c r="V257" s="7">
        <v>27665255.985600002</v>
      </c>
      <c r="W257" s="9">
        <v>1.7457049200785002</v>
      </c>
      <c r="X257" s="7">
        <v>40434385.28359022</v>
      </c>
      <c r="Y257" s="7">
        <v>12034078</v>
      </c>
      <c r="Z257" s="7">
        <v>2036012.2650000001</v>
      </c>
      <c r="AA257" s="7">
        <v>1930741.018590217</v>
      </c>
      <c r="AB257" s="7">
        <v>24433554</v>
      </c>
      <c r="AC257" s="7">
        <v>0</v>
      </c>
      <c r="AD257" s="7">
        <v>12769129.297990216</v>
      </c>
      <c r="AE257" s="7">
        <v>0</v>
      </c>
      <c r="AF257" s="7">
        <v>42022871.721600004</v>
      </c>
      <c r="AG257" s="7">
        <v>1489997.264</v>
      </c>
      <c r="AH257" s="7">
        <v>12769129.297990216</v>
      </c>
      <c r="AI257" s="7">
        <v>12310018</v>
      </c>
      <c r="AJ257" s="7">
        <v>1228859</v>
      </c>
      <c r="AK257" s="7">
        <v>10805174</v>
      </c>
      <c r="AL257" s="7">
        <v>921391</v>
      </c>
      <c r="AM257" s="7">
        <v>770541</v>
      </c>
      <c r="AN257" s="7">
        <v>0</v>
      </c>
      <c r="AO257" s="7">
        <v>0</v>
      </c>
      <c r="AP257" s="7">
        <v>20102461</v>
      </c>
      <c r="AQ257" s="7">
        <v>1559487</v>
      </c>
      <c r="AR257" s="7">
        <v>14743683</v>
      </c>
      <c r="AS257" s="7">
        <v>1103930</v>
      </c>
      <c r="AT257" s="7">
        <v>11768044</v>
      </c>
      <c r="AU257" s="7">
        <v>373364</v>
      </c>
      <c r="AV257" s="7">
        <v>614326</v>
      </c>
      <c r="AW257" s="7">
        <v>0</v>
      </c>
      <c r="AX257" s="7">
        <v>0</v>
      </c>
      <c r="AY257" s="7">
        <v>22021047</v>
      </c>
      <c r="AZ257" s="7">
        <v>635808</v>
      </c>
      <c r="BA257" s="7">
        <v>2036012.2650000001</v>
      </c>
      <c r="BB257" s="7">
        <v>0</v>
      </c>
      <c r="BC257" s="7">
        <v>95.7</v>
      </c>
      <c r="BD257" s="7">
        <v>21573.52</v>
      </c>
      <c r="BE257" s="7">
        <v>0.17</v>
      </c>
      <c r="BF257" s="7">
        <v>0</v>
      </c>
      <c r="BG257" s="7">
        <v>1349962.018590217</v>
      </c>
      <c r="BH257" s="7">
        <v>15055</v>
      </c>
      <c r="BI257" s="7">
        <v>580779</v>
      </c>
      <c r="BJ257" s="7">
        <v>7993284.9824999981</v>
      </c>
      <c r="BK257" s="7">
        <v>3055342.3066666648</v>
      </c>
      <c r="BL257" s="7">
        <v>5384043.2733333334</v>
      </c>
      <c r="BM257" s="7">
        <v>8983684.1566666663</v>
      </c>
      <c r="BN257" s="130">
        <v>0.80100000000000005</v>
      </c>
      <c r="BO257" s="131">
        <v>6.6212219999999997E-4</v>
      </c>
      <c r="BP257" s="161">
        <v>16778.689010136455</v>
      </c>
      <c r="BQ257" s="162">
        <v>24433554</v>
      </c>
      <c r="BR257" s="161">
        <v>805675</v>
      </c>
      <c r="BS257" s="163">
        <v>0</v>
      </c>
      <c r="BT257" s="163">
        <v>0</v>
      </c>
      <c r="BU257" s="161">
        <v>42022871.719999999</v>
      </c>
      <c r="BV257" s="161">
        <v>1489997.26</v>
      </c>
      <c r="BW257" s="165">
        <v>12769129.300000001</v>
      </c>
      <c r="BX257" s="161">
        <v>805675</v>
      </c>
    </row>
    <row r="258" spans="1:76" ht="14.45" x14ac:dyDescent="0.3">
      <c r="A258" s="164" t="s">
        <v>31</v>
      </c>
      <c r="B258" s="6" t="s">
        <v>39</v>
      </c>
      <c r="C258" s="6" t="s">
        <v>95</v>
      </c>
      <c r="D258" s="6" t="s">
        <v>37</v>
      </c>
      <c r="E258" s="6" t="s">
        <v>36</v>
      </c>
      <c r="F258" s="24" t="str">
        <f>+Tabela1[[#This Row],[WK]]&amp;Tabela1[[#This Row],[PK]]&amp;Tabela1[[#This Row],[GK]]</f>
        <v>041303</v>
      </c>
      <c r="G258" s="6" t="s">
        <v>292</v>
      </c>
      <c r="H258" s="7">
        <v>88211446.81359981</v>
      </c>
      <c r="I258" s="8">
        <v>1.371</v>
      </c>
      <c r="J258" s="7">
        <v>120937893.57000001</v>
      </c>
      <c r="K258" s="8">
        <v>7.0000000000000007E-2</v>
      </c>
      <c r="L258" s="7">
        <v>8465652.5499000009</v>
      </c>
      <c r="M258" s="7">
        <v>6122379.5499000009</v>
      </c>
      <c r="N258" s="9">
        <v>2.6127470208976935</v>
      </c>
      <c r="O258" s="7">
        <v>315009</v>
      </c>
      <c r="P258" s="8">
        <v>1.2949999999999999</v>
      </c>
      <c r="Q258" s="7">
        <v>407937</v>
      </c>
      <c r="R258" s="8">
        <v>1.6E-2</v>
      </c>
      <c r="S258" s="7">
        <v>6526.9920000000002</v>
      </c>
      <c r="T258" s="7">
        <v>-11971.008</v>
      </c>
      <c r="U258" s="9">
        <v>-0.64715147583522536</v>
      </c>
      <c r="V258" s="7">
        <v>6110408.5419000015</v>
      </c>
      <c r="W258" s="9">
        <v>2.5872146545537231</v>
      </c>
      <c r="X258" s="7">
        <v>18097734.649743918</v>
      </c>
      <c r="Y258" s="7">
        <v>7390818</v>
      </c>
      <c r="Z258" s="7">
        <v>144052.65999999997</v>
      </c>
      <c r="AA258" s="7">
        <v>511011.98974391905</v>
      </c>
      <c r="AB258" s="7">
        <v>10051852</v>
      </c>
      <c r="AC258" s="7">
        <v>0</v>
      </c>
      <c r="AD258" s="7">
        <v>11987326.107843917</v>
      </c>
      <c r="AE258" s="7">
        <v>0</v>
      </c>
      <c r="AF258" s="7">
        <v>8465652.5499000009</v>
      </c>
      <c r="AG258" s="7">
        <v>6526.9920000000002</v>
      </c>
      <c r="AH258" s="7">
        <v>11987326.107843917</v>
      </c>
      <c r="AI258" s="7">
        <v>1956481</v>
      </c>
      <c r="AJ258" s="7">
        <v>16086</v>
      </c>
      <c r="AK258" s="7">
        <v>6768588</v>
      </c>
      <c r="AL258" s="7">
        <v>64761</v>
      </c>
      <c r="AM258" s="7">
        <v>278550</v>
      </c>
      <c r="AN258" s="7">
        <v>0</v>
      </c>
      <c r="AO258" s="7">
        <v>0</v>
      </c>
      <c r="AP258" s="7">
        <v>8915710</v>
      </c>
      <c r="AQ258" s="7">
        <v>461481</v>
      </c>
      <c r="AR258" s="7">
        <v>2343273</v>
      </c>
      <c r="AS258" s="7">
        <v>18498</v>
      </c>
      <c r="AT258" s="7">
        <v>7126959</v>
      </c>
      <c r="AU258" s="7">
        <v>90518</v>
      </c>
      <c r="AV258" s="7">
        <v>295552</v>
      </c>
      <c r="AW258" s="7">
        <v>0</v>
      </c>
      <c r="AX258" s="7">
        <v>0</v>
      </c>
      <c r="AY258" s="7">
        <v>9198380</v>
      </c>
      <c r="AZ258" s="7">
        <v>189769</v>
      </c>
      <c r="BA258" s="7">
        <v>144052.65999999997</v>
      </c>
      <c r="BB258" s="7">
        <v>0</v>
      </c>
      <c r="BC258" s="7">
        <v>4.4800000000000004</v>
      </c>
      <c r="BD258" s="7">
        <v>1534.02</v>
      </c>
      <c r="BE258" s="7">
        <v>0</v>
      </c>
      <c r="BF258" s="7">
        <v>0</v>
      </c>
      <c r="BG258" s="7">
        <v>400818.98974391905</v>
      </c>
      <c r="BH258" s="7">
        <v>4470</v>
      </c>
      <c r="BI258" s="7">
        <v>110193</v>
      </c>
      <c r="BJ258" s="7">
        <v>1516581.9724999999</v>
      </c>
      <c r="BK258" s="7">
        <v>761180.2899999998</v>
      </c>
      <c r="BL258" s="7">
        <v>520570.35000000003</v>
      </c>
      <c r="BM258" s="7">
        <v>1980466.03</v>
      </c>
      <c r="BN258" s="130">
        <v>0.60199999999999998</v>
      </c>
      <c r="BO258" s="131">
        <v>1.8064820000000001E-4</v>
      </c>
      <c r="BP258" s="161">
        <v>4578.3709547039016</v>
      </c>
      <c r="BQ258" s="162">
        <v>10051852</v>
      </c>
      <c r="BR258" s="161">
        <v>243902</v>
      </c>
      <c r="BS258" s="163">
        <v>0</v>
      </c>
      <c r="BT258" s="163">
        <v>547345.35025608167</v>
      </c>
      <c r="BU258" s="161">
        <v>8465652.5500000007</v>
      </c>
      <c r="BV258" s="161">
        <v>6526.99</v>
      </c>
      <c r="BW258" s="165">
        <v>12534671.460256081</v>
      </c>
      <c r="BX258" s="161">
        <v>243902</v>
      </c>
    </row>
    <row r="259" spans="1:76" ht="14.45" x14ac:dyDescent="0.3">
      <c r="A259" s="164" t="s">
        <v>31</v>
      </c>
      <c r="B259" s="6" t="s">
        <v>39</v>
      </c>
      <c r="C259" s="6" t="s">
        <v>95</v>
      </c>
      <c r="D259" s="6" t="s">
        <v>39</v>
      </c>
      <c r="E259" s="6" t="s">
        <v>40</v>
      </c>
      <c r="F259" s="24" t="str">
        <f>+Tabela1[[#This Row],[WK]]&amp;Tabela1[[#This Row],[PK]]&amp;Tabela1[[#This Row],[GK]]</f>
        <v>041304</v>
      </c>
      <c r="G259" s="6" t="s">
        <v>293</v>
      </c>
      <c r="H259" s="7">
        <v>317927009.05919862</v>
      </c>
      <c r="I259" s="8">
        <v>1.371</v>
      </c>
      <c r="J259" s="7">
        <v>435877929.41999996</v>
      </c>
      <c r="K259" s="8">
        <v>7.0000000000000007E-2</v>
      </c>
      <c r="L259" s="7">
        <v>30511455.0594</v>
      </c>
      <c r="M259" s="7">
        <v>20350460.0594</v>
      </c>
      <c r="N259" s="9">
        <v>2.002801896802429</v>
      </c>
      <c r="O259" s="7">
        <v>43081411</v>
      </c>
      <c r="P259" s="8">
        <v>1.2949999999999999</v>
      </c>
      <c r="Q259" s="7">
        <v>55790427</v>
      </c>
      <c r="R259" s="8">
        <v>1.6E-2</v>
      </c>
      <c r="S259" s="7">
        <v>892646.83200000005</v>
      </c>
      <c r="T259" s="7">
        <v>229799.83200000005</v>
      </c>
      <c r="U259" s="9">
        <v>0.3466860859293322</v>
      </c>
      <c r="V259" s="7">
        <v>20580259.891399998</v>
      </c>
      <c r="W259" s="9">
        <v>1.901382142440734</v>
      </c>
      <c r="X259" s="7">
        <v>36441317.897066697</v>
      </c>
      <c r="Y259" s="7">
        <v>10865074</v>
      </c>
      <c r="Z259" s="7">
        <v>2151555.4649999999</v>
      </c>
      <c r="AA259" s="7">
        <v>1588459.4320666995</v>
      </c>
      <c r="AB259" s="7">
        <v>20515525</v>
      </c>
      <c r="AC259" s="7">
        <v>1320704</v>
      </c>
      <c r="AD259" s="7">
        <v>15861058.005666697</v>
      </c>
      <c r="AE259" s="7">
        <v>0</v>
      </c>
      <c r="AF259" s="7">
        <v>30511455.0594</v>
      </c>
      <c r="AG259" s="7">
        <v>892646.83200000005</v>
      </c>
      <c r="AH259" s="7">
        <v>15861058.005666697</v>
      </c>
      <c r="AI259" s="7">
        <v>8483771</v>
      </c>
      <c r="AJ259" s="7">
        <v>539762</v>
      </c>
      <c r="AK259" s="7">
        <v>13001392</v>
      </c>
      <c r="AL259" s="7">
        <v>1374523</v>
      </c>
      <c r="AM259" s="7">
        <v>484218</v>
      </c>
      <c r="AN259" s="7">
        <v>0</v>
      </c>
      <c r="AO259" s="7">
        <v>0</v>
      </c>
      <c r="AP259" s="7">
        <v>17630488</v>
      </c>
      <c r="AQ259" s="7">
        <v>1185528</v>
      </c>
      <c r="AR259" s="7">
        <v>10160995</v>
      </c>
      <c r="AS259" s="7">
        <v>662847</v>
      </c>
      <c r="AT259" s="7">
        <v>14743800</v>
      </c>
      <c r="AU259" s="7">
        <v>873807</v>
      </c>
      <c r="AV259" s="7">
        <v>684460</v>
      </c>
      <c r="AW259" s="7">
        <v>0</v>
      </c>
      <c r="AX259" s="7">
        <v>0</v>
      </c>
      <c r="AY259" s="7">
        <v>18505797</v>
      </c>
      <c r="AZ259" s="7">
        <v>476856</v>
      </c>
      <c r="BA259" s="7">
        <v>2151555.4649999999</v>
      </c>
      <c r="BB259" s="7">
        <v>0</v>
      </c>
      <c r="BC259" s="7">
        <v>0</v>
      </c>
      <c r="BD259" s="7">
        <v>23134.42</v>
      </c>
      <c r="BE259" s="7">
        <v>1.17</v>
      </c>
      <c r="BF259" s="7">
        <v>0</v>
      </c>
      <c r="BG259" s="7">
        <v>1148207.4320666995</v>
      </c>
      <c r="BH259" s="7">
        <v>12805</v>
      </c>
      <c r="BI259" s="7">
        <v>440252</v>
      </c>
      <c r="BJ259" s="7">
        <v>6059267.6324999984</v>
      </c>
      <c r="BK259" s="7">
        <v>3161233.1933333315</v>
      </c>
      <c r="BL259" s="7">
        <v>1551009.3233333332</v>
      </c>
      <c r="BM259" s="7">
        <v>8490119.1100000013</v>
      </c>
      <c r="BN259" s="130">
        <v>0.76900000000000002</v>
      </c>
      <c r="BO259" s="131">
        <v>4.9718750000000002E-4</v>
      </c>
      <c r="BP259" s="161">
        <v>12599.52478858965</v>
      </c>
      <c r="BQ259" s="162">
        <v>20515525</v>
      </c>
      <c r="BR259" s="161">
        <v>688626</v>
      </c>
      <c r="BS259" s="163">
        <v>0</v>
      </c>
      <c r="BT259" s="163">
        <v>2532028.1029333025</v>
      </c>
      <c r="BU259" s="161">
        <v>30511455.059999999</v>
      </c>
      <c r="BV259" s="161">
        <v>892646.83</v>
      </c>
      <c r="BW259" s="165">
        <v>18393086.1129333</v>
      </c>
      <c r="BX259" s="161">
        <v>688626</v>
      </c>
    </row>
    <row r="260" spans="1:76" ht="14.45" x14ac:dyDescent="0.3">
      <c r="A260" s="164" t="s">
        <v>31</v>
      </c>
      <c r="B260" s="6" t="s">
        <v>39</v>
      </c>
      <c r="C260" s="6" t="s">
        <v>97</v>
      </c>
      <c r="D260" s="6" t="s">
        <v>33</v>
      </c>
      <c r="E260" s="6" t="s">
        <v>36</v>
      </c>
      <c r="F260" s="24" t="str">
        <f>+Tabela1[[#This Row],[WK]]&amp;Tabela1[[#This Row],[PK]]&amp;Tabela1[[#This Row],[GK]]</f>
        <v>041401</v>
      </c>
      <c r="G260" s="6" t="s">
        <v>294</v>
      </c>
      <c r="H260" s="7">
        <v>140207287.05439946</v>
      </c>
      <c r="I260" s="8">
        <v>1.371</v>
      </c>
      <c r="J260" s="7">
        <v>192224190.55000001</v>
      </c>
      <c r="K260" s="8">
        <v>7.0000000000000007E-2</v>
      </c>
      <c r="L260" s="7">
        <v>13455693.338500002</v>
      </c>
      <c r="M260" s="7">
        <v>7954003.3385000024</v>
      </c>
      <c r="N260" s="9">
        <v>1.4457381892654806</v>
      </c>
      <c r="O260" s="7">
        <v>37640811</v>
      </c>
      <c r="P260" s="8">
        <v>1.2949999999999999</v>
      </c>
      <c r="Q260" s="7">
        <v>48744850</v>
      </c>
      <c r="R260" s="8">
        <v>1.6E-2</v>
      </c>
      <c r="S260" s="7">
        <v>779917.6</v>
      </c>
      <c r="T260" s="7">
        <v>-160607.40000000002</v>
      </c>
      <c r="U260" s="9">
        <v>-0.17076356290369743</v>
      </c>
      <c r="V260" s="7">
        <v>7793395.938500002</v>
      </c>
      <c r="W260" s="9">
        <v>1.2097385663937019</v>
      </c>
      <c r="X260" s="7">
        <v>15665680.280603806</v>
      </c>
      <c r="Y260" s="7">
        <v>2598025</v>
      </c>
      <c r="Z260" s="7">
        <v>2486.8199999999997</v>
      </c>
      <c r="AA260" s="7">
        <v>859321.46060380549</v>
      </c>
      <c r="AB260" s="7">
        <v>12111980</v>
      </c>
      <c r="AC260" s="7">
        <v>93867</v>
      </c>
      <c r="AD260" s="7">
        <v>7872284.3421038035</v>
      </c>
      <c r="AE260" s="7">
        <v>0</v>
      </c>
      <c r="AF260" s="7">
        <v>13455693.338500002</v>
      </c>
      <c r="AG260" s="7">
        <v>779917.6</v>
      </c>
      <c r="AH260" s="7">
        <v>7872284.3421038035</v>
      </c>
      <c r="AI260" s="7">
        <v>4593554</v>
      </c>
      <c r="AJ260" s="7">
        <v>1255254</v>
      </c>
      <c r="AK260" s="7">
        <v>2306612</v>
      </c>
      <c r="AL260" s="7">
        <v>3389</v>
      </c>
      <c r="AM260" s="7">
        <v>737886</v>
      </c>
      <c r="AN260" s="7">
        <v>0</v>
      </c>
      <c r="AO260" s="7">
        <v>0</v>
      </c>
      <c r="AP260" s="7">
        <v>9780717</v>
      </c>
      <c r="AQ260" s="7">
        <v>505242</v>
      </c>
      <c r="AR260" s="7">
        <v>5501690</v>
      </c>
      <c r="AS260" s="7">
        <v>940525</v>
      </c>
      <c r="AT260" s="7">
        <v>2945743</v>
      </c>
      <c r="AU260" s="7">
        <v>9740</v>
      </c>
      <c r="AV260" s="7">
        <v>959196</v>
      </c>
      <c r="AW260" s="7">
        <v>0</v>
      </c>
      <c r="AX260" s="7">
        <v>0</v>
      </c>
      <c r="AY260" s="7">
        <v>11060800</v>
      </c>
      <c r="AZ260" s="7">
        <v>207611</v>
      </c>
      <c r="BA260" s="7">
        <v>2486.8199999999997</v>
      </c>
      <c r="BB260" s="7">
        <v>0</v>
      </c>
      <c r="BC260" s="7">
        <v>0</v>
      </c>
      <c r="BD260" s="7">
        <v>26.74</v>
      </c>
      <c r="BE260" s="7">
        <v>0</v>
      </c>
      <c r="BF260" s="7">
        <v>0</v>
      </c>
      <c r="BG260" s="7">
        <v>436686.46060380549</v>
      </c>
      <c r="BH260" s="7">
        <v>4870</v>
      </c>
      <c r="BI260" s="7">
        <v>422635</v>
      </c>
      <c r="BJ260" s="7">
        <v>5816641.4449999994</v>
      </c>
      <c r="BK260" s="7">
        <v>3903840.7399999993</v>
      </c>
      <c r="BL260" s="7">
        <v>427023.91666666669</v>
      </c>
      <c r="BM260" s="7">
        <v>6797154.9866666673</v>
      </c>
      <c r="BN260" s="130">
        <v>0.86099999999999999</v>
      </c>
      <c r="BO260" s="131">
        <v>2.0458529999999999E-4</v>
      </c>
      <c r="BP260" s="161">
        <v>5184.68494040114</v>
      </c>
      <c r="BQ260" s="162">
        <v>12111980</v>
      </c>
      <c r="BR260" s="161">
        <v>263700</v>
      </c>
      <c r="BS260" s="163">
        <v>0</v>
      </c>
      <c r="BT260" s="163">
        <v>1281109.7193961963</v>
      </c>
      <c r="BU260" s="161">
        <v>13455693.34</v>
      </c>
      <c r="BV260" s="161">
        <v>779917.6</v>
      </c>
      <c r="BW260" s="165">
        <v>9153394.0593961962</v>
      </c>
      <c r="BX260" s="161">
        <v>263700</v>
      </c>
    </row>
    <row r="261" spans="1:76" ht="14.45" x14ac:dyDescent="0.3">
      <c r="A261" s="164" t="s">
        <v>31</v>
      </c>
      <c r="B261" s="6" t="s">
        <v>39</v>
      </c>
      <c r="C261" s="6" t="s">
        <v>97</v>
      </c>
      <c r="D261" s="6" t="s">
        <v>32</v>
      </c>
      <c r="E261" s="6" t="s">
        <v>36</v>
      </c>
      <c r="F261" s="24" t="str">
        <f>+Tabela1[[#This Row],[WK]]&amp;Tabela1[[#This Row],[PK]]&amp;Tabela1[[#This Row],[GK]]</f>
        <v>041402</v>
      </c>
      <c r="G261" s="6" t="s">
        <v>295</v>
      </c>
      <c r="H261" s="7">
        <v>178031875.82559988</v>
      </c>
      <c r="I261" s="8">
        <v>1.371</v>
      </c>
      <c r="J261" s="7">
        <v>244081701.75999999</v>
      </c>
      <c r="K261" s="8">
        <v>7.0000000000000007E-2</v>
      </c>
      <c r="L261" s="7">
        <v>17085719.123199999</v>
      </c>
      <c r="M261" s="7">
        <v>11258448.123199999</v>
      </c>
      <c r="N261" s="9">
        <v>1.932027551696154</v>
      </c>
      <c r="O261" s="7">
        <v>44768978</v>
      </c>
      <c r="P261" s="8">
        <v>1.2949999999999999</v>
      </c>
      <c r="Q261" s="7">
        <v>57975827</v>
      </c>
      <c r="R261" s="8">
        <v>1.6E-2</v>
      </c>
      <c r="S261" s="7">
        <v>927613.23200000008</v>
      </c>
      <c r="T261" s="7">
        <v>78545.232000000076</v>
      </c>
      <c r="U261" s="9">
        <v>9.2507587142608219E-2</v>
      </c>
      <c r="V261" s="7">
        <v>11336993.3552</v>
      </c>
      <c r="W261" s="9">
        <v>1.6980853361700177</v>
      </c>
      <c r="X261" s="7">
        <v>19898722.156407222</v>
      </c>
      <c r="Y261" s="7">
        <v>2638092</v>
      </c>
      <c r="Z261" s="7">
        <v>1041884.425</v>
      </c>
      <c r="AA261" s="7">
        <v>1151830.7314072228</v>
      </c>
      <c r="AB261" s="7">
        <v>14505199</v>
      </c>
      <c r="AC261" s="7">
        <v>561716</v>
      </c>
      <c r="AD261" s="7">
        <v>8561728.801207222</v>
      </c>
      <c r="AE261" s="7">
        <v>0</v>
      </c>
      <c r="AF261" s="7">
        <v>17085719.123199999</v>
      </c>
      <c r="AG261" s="7">
        <v>927613.23200000008</v>
      </c>
      <c r="AH261" s="7">
        <v>8561728.801207222</v>
      </c>
      <c r="AI261" s="7">
        <v>4865393</v>
      </c>
      <c r="AJ261" s="7">
        <v>705101</v>
      </c>
      <c r="AK261" s="7">
        <v>4674651</v>
      </c>
      <c r="AL261" s="7">
        <v>67709</v>
      </c>
      <c r="AM261" s="7">
        <v>864306</v>
      </c>
      <c r="AN261" s="7">
        <v>0</v>
      </c>
      <c r="AO261" s="7">
        <v>0</v>
      </c>
      <c r="AP261" s="7">
        <v>11713826</v>
      </c>
      <c r="AQ261" s="7">
        <v>549003</v>
      </c>
      <c r="AR261" s="7">
        <v>5827271</v>
      </c>
      <c r="AS261" s="7">
        <v>849068</v>
      </c>
      <c r="AT261" s="7">
        <v>4509825</v>
      </c>
      <c r="AU261" s="7">
        <v>336713</v>
      </c>
      <c r="AV261" s="7">
        <v>822803</v>
      </c>
      <c r="AW261" s="7">
        <v>0</v>
      </c>
      <c r="AX261" s="7">
        <v>0</v>
      </c>
      <c r="AY261" s="7">
        <v>13364884</v>
      </c>
      <c r="AZ261" s="7">
        <v>241672</v>
      </c>
      <c r="BA261" s="7">
        <v>1041884.425</v>
      </c>
      <c r="BB261" s="7">
        <v>0</v>
      </c>
      <c r="BC261" s="7">
        <v>25.24</v>
      </c>
      <c r="BD261" s="7">
        <v>11090.78</v>
      </c>
      <c r="BE261" s="7">
        <v>56.29</v>
      </c>
      <c r="BF261" s="7">
        <v>0</v>
      </c>
      <c r="BG261" s="7">
        <v>613064.7314072228</v>
      </c>
      <c r="BH261" s="7">
        <v>6837</v>
      </c>
      <c r="BI261" s="7">
        <v>538766</v>
      </c>
      <c r="BJ261" s="7">
        <v>7415145.419999999</v>
      </c>
      <c r="BK261" s="7">
        <v>5853883.6999999983</v>
      </c>
      <c r="BL261" s="7">
        <v>993139.74333333329</v>
      </c>
      <c r="BM261" s="7">
        <v>4258767.3933333335</v>
      </c>
      <c r="BN261" s="130">
        <v>0.89300000000000002</v>
      </c>
      <c r="BO261" s="131">
        <v>2.6931710000000002E-4</v>
      </c>
      <c r="BP261" s="161">
        <v>6824.534152542682</v>
      </c>
      <c r="BQ261" s="162">
        <v>14505199</v>
      </c>
      <c r="BR261" s="161">
        <v>359706</v>
      </c>
      <c r="BS261" s="163">
        <v>0</v>
      </c>
      <c r="BT261" s="163">
        <v>1736880.5799999982</v>
      </c>
      <c r="BU261" s="161">
        <v>17085719.120000001</v>
      </c>
      <c r="BV261" s="161">
        <v>927613.23</v>
      </c>
      <c r="BW261" s="165">
        <v>10298609.379999999</v>
      </c>
      <c r="BX261" s="161">
        <v>359706</v>
      </c>
    </row>
    <row r="262" spans="1:76" ht="14.45" x14ac:dyDescent="0.3">
      <c r="A262" s="164" t="s">
        <v>31</v>
      </c>
      <c r="B262" s="6" t="s">
        <v>39</v>
      </c>
      <c r="C262" s="6" t="s">
        <v>97</v>
      </c>
      <c r="D262" s="6" t="s">
        <v>37</v>
      </c>
      <c r="E262" s="6" t="s">
        <v>36</v>
      </c>
      <c r="F262" s="24" t="str">
        <f>+Tabela1[[#This Row],[WK]]&amp;Tabela1[[#This Row],[PK]]&amp;Tabela1[[#This Row],[GK]]</f>
        <v>041403</v>
      </c>
      <c r="G262" s="6" t="s">
        <v>296</v>
      </c>
      <c r="H262" s="7">
        <v>142017093.44299984</v>
      </c>
      <c r="I262" s="8">
        <v>1.371</v>
      </c>
      <c r="J262" s="7">
        <v>194705435.10999998</v>
      </c>
      <c r="K262" s="8">
        <v>7.0000000000000007E-2</v>
      </c>
      <c r="L262" s="7">
        <v>13629380.457700001</v>
      </c>
      <c r="M262" s="7">
        <v>8531997.4577000011</v>
      </c>
      <c r="N262" s="9">
        <v>1.6737995668954051</v>
      </c>
      <c r="O262" s="7">
        <v>1982518</v>
      </c>
      <c r="P262" s="8">
        <v>1.2949999999999999</v>
      </c>
      <c r="Q262" s="7">
        <v>2567361</v>
      </c>
      <c r="R262" s="8">
        <v>1.6E-2</v>
      </c>
      <c r="S262" s="7">
        <v>41077.775999999998</v>
      </c>
      <c r="T262" s="7">
        <v>-31851.224000000002</v>
      </c>
      <c r="U262" s="9">
        <v>-0.43674291434134571</v>
      </c>
      <c r="V262" s="7">
        <v>8500146.2337000016</v>
      </c>
      <c r="W262" s="9">
        <v>1.6440296511506465</v>
      </c>
      <c r="X262" s="7">
        <v>15662324.131064061</v>
      </c>
      <c r="Y262" s="7">
        <v>3276790</v>
      </c>
      <c r="Z262" s="7">
        <v>465628.21500000003</v>
      </c>
      <c r="AA262" s="7">
        <v>940900.91606406251</v>
      </c>
      <c r="AB262" s="7">
        <v>10269435</v>
      </c>
      <c r="AC262" s="7">
        <v>709570</v>
      </c>
      <c r="AD262" s="7">
        <v>7162177.8973640604</v>
      </c>
      <c r="AE262" s="7">
        <v>0</v>
      </c>
      <c r="AF262" s="7">
        <v>13629380.457700001</v>
      </c>
      <c r="AG262" s="7">
        <v>41077.775999999998</v>
      </c>
      <c r="AH262" s="7">
        <v>7162177.8973640604</v>
      </c>
      <c r="AI262" s="7">
        <v>4255984</v>
      </c>
      <c r="AJ262" s="7">
        <v>79465</v>
      </c>
      <c r="AK262" s="7">
        <v>4148174</v>
      </c>
      <c r="AL262" s="7">
        <v>0</v>
      </c>
      <c r="AM262" s="7">
        <v>1177173</v>
      </c>
      <c r="AN262" s="7">
        <v>0</v>
      </c>
      <c r="AO262" s="7">
        <v>0</v>
      </c>
      <c r="AP262" s="7">
        <v>9161272</v>
      </c>
      <c r="AQ262" s="7">
        <v>477394</v>
      </c>
      <c r="AR262" s="7">
        <v>5097383</v>
      </c>
      <c r="AS262" s="7">
        <v>72929</v>
      </c>
      <c r="AT262" s="7">
        <v>4593450</v>
      </c>
      <c r="AU262" s="7">
        <v>575</v>
      </c>
      <c r="AV262" s="7">
        <v>1007908</v>
      </c>
      <c r="AW262" s="7">
        <v>0</v>
      </c>
      <c r="AX262" s="7">
        <v>0</v>
      </c>
      <c r="AY262" s="7">
        <v>9377464</v>
      </c>
      <c r="AZ262" s="7">
        <v>209233</v>
      </c>
      <c r="BA262" s="7">
        <v>465628.21500000003</v>
      </c>
      <c r="BB262" s="7">
        <v>0</v>
      </c>
      <c r="BC262" s="7">
        <v>0</v>
      </c>
      <c r="BD262" s="7">
        <v>3467.03</v>
      </c>
      <c r="BE262" s="7">
        <v>3079.45</v>
      </c>
      <c r="BF262" s="7">
        <v>0</v>
      </c>
      <c r="BG262" s="7">
        <v>429781.91606406251</v>
      </c>
      <c r="BH262" s="7">
        <v>4793</v>
      </c>
      <c r="BI262" s="7">
        <v>511119</v>
      </c>
      <c r="BJ262" s="7">
        <v>7034647.0975000001</v>
      </c>
      <c r="BK262" s="7">
        <v>4652669.34</v>
      </c>
      <c r="BL262" s="7">
        <v>2564126.4899999998</v>
      </c>
      <c r="BM262" s="7">
        <v>4399658.0500000007</v>
      </c>
      <c r="BN262" s="130">
        <v>0.81899999999999995</v>
      </c>
      <c r="BO262" s="131">
        <v>1.9792010000000001E-4</v>
      </c>
      <c r="BP262" s="161">
        <v>5015.5973767330988</v>
      </c>
      <c r="BQ262" s="162">
        <v>10269435</v>
      </c>
      <c r="BR262" s="161">
        <v>267430</v>
      </c>
      <c r="BS262" s="163">
        <v>0</v>
      </c>
      <c r="BT262" s="163">
        <v>1293735.8689359389</v>
      </c>
      <c r="BU262" s="161">
        <v>13629380.460000001</v>
      </c>
      <c r="BV262" s="161">
        <v>41077.78</v>
      </c>
      <c r="BW262" s="165">
        <v>8455913.7689359393</v>
      </c>
      <c r="BX262" s="161">
        <v>267430</v>
      </c>
    </row>
    <row r="263" spans="1:76" ht="14.45" x14ac:dyDescent="0.3">
      <c r="A263" s="164" t="s">
        <v>31</v>
      </c>
      <c r="B263" s="6" t="s">
        <v>39</v>
      </c>
      <c r="C263" s="6" t="s">
        <v>97</v>
      </c>
      <c r="D263" s="6" t="s">
        <v>39</v>
      </c>
      <c r="E263" s="6" t="s">
        <v>36</v>
      </c>
      <c r="F263" s="24" t="str">
        <f>+Tabela1[[#This Row],[WK]]&amp;Tabela1[[#This Row],[PK]]&amp;Tabela1[[#This Row],[GK]]</f>
        <v>041404</v>
      </c>
      <c r="G263" s="6" t="s">
        <v>297</v>
      </c>
      <c r="H263" s="7">
        <v>224695502.21359906</v>
      </c>
      <c r="I263" s="8">
        <v>1.371</v>
      </c>
      <c r="J263" s="7">
        <v>308057533.53000003</v>
      </c>
      <c r="K263" s="8">
        <v>7.0000000000000007E-2</v>
      </c>
      <c r="L263" s="7">
        <v>21564027.347100005</v>
      </c>
      <c r="M263" s="7">
        <v>14433260.347100005</v>
      </c>
      <c r="N263" s="9">
        <v>2.024082451032267</v>
      </c>
      <c r="O263" s="7">
        <v>14864182</v>
      </c>
      <c r="P263" s="8">
        <v>1.2949999999999999</v>
      </c>
      <c r="Q263" s="7">
        <v>19249116</v>
      </c>
      <c r="R263" s="8">
        <v>1.6E-2</v>
      </c>
      <c r="S263" s="7">
        <v>307985.85600000003</v>
      </c>
      <c r="T263" s="7">
        <v>22012.856000000029</v>
      </c>
      <c r="U263" s="9">
        <v>7.697529487049487E-2</v>
      </c>
      <c r="V263" s="7">
        <v>14455273.203100003</v>
      </c>
      <c r="W263" s="9">
        <v>1.9490063293441597</v>
      </c>
      <c r="X263" s="7">
        <v>25311603.926695373</v>
      </c>
      <c r="Y263" s="7">
        <v>4528850</v>
      </c>
      <c r="Z263" s="7">
        <v>996987.43500000006</v>
      </c>
      <c r="AA263" s="7">
        <v>1307409.4916953717</v>
      </c>
      <c r="AB263" s="7">
        <v>15549255</v>
      </c>
      <c r="AC263" s="7">
        <v>2929102</v>
      </c>
      <c r="AD263" s="7">
        <v>10856330.72359537</v>
      </c>
      <c r="AE263" s="7">
        <v>0</v>
      </c>
      <c r="AF263" s="7">
        <v>21564027.347100005</v>
      </c>
      <c r="AG263" s="7">
        <v>307985.85600000003</v>
      </c>
      <c r="AH263" s="7">
        <v>10856330.72359537</v>
      </c>
      <c r="AI263" s="7">
        <v>5953728</v>
      </c>
      <c r="AJ263" s="7">
        <v>339250</v>
      </c>
      <c r="AK263" s="7">
        <v>8014317</v>
      </c>
      <c r="AL263" s="7">
        <v>0</v>
      </c>
      <c r="AM263" s="7">
        <v>1023830</v>
      </c>
      <c r="AN263" s="7">
        <v>0</v>
      </c>
      <c r="AO263" s="7">
        <v>0</v>
      </c>
      <c r="AP263" s="7">
        <v>12348186</v>
      </c>
      <c r="AQ263" s="7">
        <v>632547</v>
      </c>
      <c r="AR263" s="7">
        <v>7130767</v>
      </c>
      <c r="AS263" s="7">
        <v>285973</v>
      </c>
      <c r="AT263" s="7">
        <v>8928952</v>
      </c>
      <c r="AU263" s="7">
        <v>0</v>
      </c>
      <c r="AV263" s="7">
        <v>950956</v>
      </c>
      <c r="AW263" s="7">
        <v>0</v>
      </c>
      <c r="AX263" s="7">
        <v>0</v>
      </c>
      <c r="AY263" s="7">
        <v>14423057</v>
      </c>
      <c r="AZ263" s="7">
        <v>261136</v>
      </c>
      <c r="BA263" s="7">
        <v>996987.43500000006</v>
      </c>
      <c r="BB263" s="7">
        <v>0</v>
      </c>
      <c r="BC263" s="7">
        <v>0</v>
      </c>
      <c r="BD263" s="7">
        <v>9464.2000000000007</v>
      </c>
      <c r="BE263" s="7">
        <v>2512.19</v>
      </c>
      <c r="BF263" s="7">
        <v>0</v>
      </c>
      <c r="BG263" s="7">
        <v>689731.49169537169</v>
      </c>
      <c r="BH263" s="7">
        <v>7692</v>
      </c>
      <c r="BI263" s="7">
        <v>617678</v>
      </c>
      <c r="BJ263" s="7">
        <v>8501213.0233333334</v>
      </c>
      <c r="BK263" s="7">
        <v>5739052.6166666662</v>
      </c>
      <c r="BL263" s="7">
        <v>2283835.936666667</v>
      </c>
      <c r="BM263" s="7">
        <v>6480969.7533333329</v>
      </c>
      <c r="BN263" s="130">
        <v>0.83399999999999996</v>
      </c>
      <c r="BO263" s="131">
        <v>2.984997E-4</v>
      </c>
      <c r="BP263" s="161">
        <v>7563.9170492922849</v>
      </c>
      <c r="BQ263" s="162">
        <v>15549255</v>
      </c>
      <c r="BR263" s="161">
        <v>423460</v>
      </c>
      <c r="BS263" s="163">
        <v>0</v>
      </c>
      <c r="BT263" s="163">
        <v>1675956.9899999984</v>
      </c>
      <c r="BU263" s="161">
        <v>21564027.350000001</v>
      </c>
      <c r="BV263" s="161">
        <v>307985.86</v>
      </c>
      <c r="BW263" s="165">
        <v>12532287.709999999</v>
      </c>
      <c r="BX263" s="161">
        <v>423460</v>
      </c>
    </row>
    <row r="264" spans="1:76" ht="14.45" x14ac:dyDescent="0.3">
      <c r="A264" s="164" t="s">
        <v>31</v>
      </c>
      <c r="B264" s="6" t="s">
        <v>39</v>
      </c>
      <c r="C264" s="6" t="s">
        <v>97</v>
      </c>
      <c r="D264" s="6" t="s">
        <v>42</v>
      </c>
      <c r="E264" s="6" t="s">
        <v>36</v>
      </c>
      <c r="F264" s="24" t="str">
        <f>+Tabela1[[#This Row],[WK]]&amp;Tabela1[[#This Row],[PK]]&amp;Tabela1[[#This Row],[GK]]</f>
        <v>041405</v>
      </c>
      <c r="G264" s="6" t="s">
        <v>298</v>
      </c>
      <c r="H264" s="7">
        <v>123770024.67999962</v>
      </c>
      <c r="I264" s="8">
        <v>1.371</v>
      </c>
      <c r="J264" s="7">
        <v>169688703.84</v>
      </c>
      <c r="K264" s="8">
        <v>7.0000000000000007E-2</v>
      </c>
      <c r="L264" s="7">
        <v>11878209.268800002</v>
      </c>
      <c r="M264" s="7">
        <v>6168931.2688000016</v>
      </c>
      <c r="N264" s="9">
        <v>1.0805098768705959</v>
      </c>
      <c r="O264" s="7">
        <v>1966879</v>
      </c>
      <c r="P264" s="8">
        <v>1.2949999999999999</v>
      </c>
      <c r="Q264" s="7">
        <v>2547108</v>
      </c>
      <c r="R264" s="8">
        <v>1.6E-2</v>
      </c>
      <c r="S264" s="7">
        <v>40753.728000000003</v>
      </c>
      <c r="T264" s="7">
        <v>9106.7280000000028</v>
      </c>
      <c r="U264" s="9">
        <v>0.28775959806616752</v>
      </c>
      <c r="V264" s="7">
        <v>6178037.9968000017</v>
      </c>
      <c r="W264" s="9">
        <v>1.0761398201160965</v>
      </c>
      <c r="X264" s="7">
        <v>11112798.490085937</v>
      </c>
      <c r="Y264" s="7">
        <v>1546612</v>
      </c>
      <c r="Z264" s="7">
        <v>308622.20500000002</v>
      </c>
      <c r="AA264" s="7">
        <v>586543.28508593678</v>
      </c>
      <c r="AB264" s="7">
        <v>7802058</v>
      </c>
      <c r="AC264" s="7">
        <v>868963</v>
      </c>
      <c r="AD264" s="7">
        <v>4934760.4932859354</v>
      </c>
      <c r="AE264" s="7">
        <v>0</v>
      </c>
      <c r="AF264" s="7">
        <v>11878209.268800002</v>
      </c>
      <c r="AG264" s="7">
        <v>40753.728000000003</v>
      </c>
      <c r="AH264" s="7">
        <v>4934760.4932859354</v>
      </c>
      <c r="AI264" s="7">
        <v>4766877</v>
      </c>
      <c r="AJ264" s="7">
        <v>15843</v>
      </c>
      <c r="AK264" s="7">
        <v>2807135</v>
      </c>
      <c r="AL264" s="7">
        <v>0</v>
      </c>
      <c r="AM264" s="7">
        <v>349196</v>
      </c>
      <c r="AN264" s="7">
        <v>0</v>
      </c>
      <c r="AO264" s="7">
        <v>0</v>
      </c>
      <c r="AP264" s="7">
        <v>6199647</v>
      </c>
      <c r="AQ264" s="7">
        <v>405785</v>
      </c>
      <c r="AR264" s="7">
        <v>5709278</v>
      </c>
      <c r="AS264" s="7">
        <v>31647</v>
      </c>
      <c r="AT264" s="7">
        <v>2921423</v>
      </c>
      <c r="AU264" s="7">
        <v>0</v>
      </c>
      <c r="AV264" s="7">
        <v>364839</v>
      </c>
      <c r="AW264" s="7">
        <v>0</v>
      </c>
      <c r="AX264" s="7">
        <v>0</v>
      </c>
      <c r="AY264" s="7">
        <v>7243055</v>
      </c>
      <c r="AZ264" s="7">
        <v>171928</v>
      </c>
      <c r="BA264" s="7">
        <v>308622.20500000002</v>
      </c>
      <c r="BB264" s="7">
        <v>0</v>
      </c>
      <c r="BC264" s="7">
        <v>0.52</v>
      </c>
      <c r="BD264" s="7">
        <v>2772.25</v>
      </c>
      <c r="BE264" s="7">
        <v>1089.07</v>
      </c>
      <c r="BF264" s="7">
        <v>0</v>
      </c>
      <c r="BG264" s="7">
        <v>364234.28508593672</v>
      </c>
      <c r="BH264" s="7">
        <v>4062</v>
      </c>
      <c r="BI264" s="7">
        <v>222309</v>
      </c>
      <c r="BJ264" s="7">
        <v>3059650.3908333341</v>
      </c>
      <c r="BK264" s="7">
        <v>2200029.5900000008</v>
      </c>
      <c r="BL264" s="7">
        <v>457762.8066666667</v>
      </c>
      <c r="BM264" s="7">
        <v>2522957.59</v>
      </c>
      <c r="BN264" s="130">
        <v>0.89100000000000001</v>
      </c>
      <c r="BO264" s="131">
        <v>1.5524319999999999E-4</v>
      </c>
      <c r="BP264" s="161">
        <v>3934.0372801345593</v>
      </c>
      <c r="BQ264" s="162">
        <v>7802058</v>
      </c>
      <c r="BR264" s="161">
        <v>244685</v>
      </c>
      <c r="BS264" s="163">
        <v>0</v>
      </c>
      <c r="BT264" s="163">
        <v>1333131.4499999993</v>
      </c>
      <c r="BU264" s="161">
        <v>11878209.27</v>
      </c>
      <c r="BV264" s="161">
        <v>40753.730000000003</v>
      </c>
      <c r="BW264" s="165">
        <v>6267891.9399999995</v>
      </c>
      <c r="BX264" s="161">
        <v>244685</v>
      </c>
    </row>
    <row r="265" spans="1:76" ht="14.45" x14ac:dyDescent="0.3">
      <c r="A265" s="164" t="s">
        <v>31</v>
      </c>
      <c r="B265" s="6" t="s">
        <v>39</v>
      </c>
      <c r="C265" s="6" t="s">
        <v>97</v>
      </c>
      <c r="D265" s="6" t="s">
        <v>44</v>
      </c>
      <c r="E265" s="6" t="s">
        <v>40</v>
      </c>
      <c r="F265" s="24" t="str">
        <f>+Tabela1[[#This Row],[WK]]&amp;Tabela1[[#This Row],[PK]]&amp;Tabela1[[#This Row],[GK]]</f>
        <v>041406</v>
      </c>
      <c r="G265" s="6" t="s">
        <v>299</v>
      </c>
      <c r="H265" s="7">
        <v>261479940.0231992</v>
      </c>
      <c r="I265" s="8">
        <v>1.371</v>
      </c>
      <c r="J265" s="7">
        <v>358488997.77999997</v>
      </c>
      <c r="K265" s="8">
        <v>7.0000000000000007E-2</v>
      </c>
      <c r="L265" s="7">
        <v>25094229.844599999</v>
      </c>
      <c r="M265" s="7">
        <v>16078917.844599999</v>
      </c>
      <c r="N265" s="9">
        <v>1.7835120786280052</v>
      </c>
      <c r="O265" s="7">
        <v>9573471</v>
      </c>
      <c r="P265" s="8">
        <v>1.2949999999999999</v>
      </c>
      <c r="Q265" s="7">
        <v>12397645</v>
      </c>
      <c r="R265" s="8">
        <v>1.6E-2</v>
      </c>
      <c r="S265" s="7">
        <v>198362.32</v>
      </c>
      <c r="T265" s="7">
        <v>16507.320000000007</v>
      </c>
      <c r="U265" s="9">
        <v>9.0771878694564392E-2</v>
      </c>
      <c r="V265" s="7">
        <v>16095425.1646</v>
      </c>
      <c r="W265" s="9">
        <v>1.7500416339727223</v>
      </c>
      <c r="X265" s="7">
        <v>24647926.466863643</v>
      </c>
      <c r="Y265" s="7">
        <v>7978761</v>
      </c>
      <c r="Z265" s="7">
        <v>652615.72</v>
      </c>
      <c r="AA265" s="7">
        <v>1233840.7468636436</v>
      </c>
      <c r="AB265" s="7">
        <v>14202127</v>
      </c>
      <c r="AC265" s="7">
        <v>580582</v>
      </c>
      <c r="AD265" s="7">
        <v>8552501.3022636436</v>
      </c>
      <c r="AE265" s="7">
        <v>0</v>
      </c>
      <c r="AF265" s="7">
        <v>25094229.844599999</v>
      </c>
      <c r="AG265" s="7">
        <v>198362.32</v>
      </c>
      <c r="AH265" s="7">
        <v>8552501.3022636436</v>
      </c>
      <c r="AI265" s="7">
        <v>7527200</v>
      </c>
      <c r="AJ265" s="7">
        <v>149783</v>
      </c>
      <c r="AK265" s="7">
        <v>7835689</v>
      </c>
      <c r="AL265" s="7">
        <v>1179090</v>
      </c>
      <c r="AM265" s="7">
        <v>895182</v>
      </c>
      <c r="AN265" s="7">
        <v>0</v>
      </c>
      <c r="AO265" s="7">
        <v>0</v>
      </c>
      <c r="AP265" s="7">
        <v>11068430</v>
      </c>
      <c r="AQ265" s="7">
        <v>974679</v>
      </c>
      <c r="AR265" s="7">
        <v>9015312</v>
      </c>
      <c r="AS265" s="7">
        <v>181855</v>
      </c>
      <c r="AT265" s="7">
        <v>9141086</v>
      </c>
      <c r="AU265" s="7">
        <v>1296345</v>
      </c>
      <c r="AV265" s="7">
        <v>393283</v>
      </c>
      <c r="AW265" s="7">
        <v>0</v>
      </c>
      <c r="AX265" s="7">
        <v>0</v>
      </c>
      <c r="AY265" s="7">
        <v>12599503</v>
      </c>
      <c r="AZ265" s="7">
        <v>390892</v>
      </c>
      <c r="BA265" s="7">
        <v>652615.72</v>
      </c>
      <c r="BB265" s="7">
        <v>0</v>
      </c>
      <c r="BC265" s="7">
        <v>7.12</v>
      </c>
      <c r="BD265" s="7">
        <v>6989.46</v>
      </c>
      <c r="BE265" s="7">
        <v>8.36</v>
      </c>
      <c r="BF265" s="7">
        <v>0</v>
      </c>
      <c r="BG265" s="7">
        <v>864226.74686364364</v>
      </c>
      <c r="BH265" s="7">
        <v>9638</v>
      </c>
      <c r="BI265" s="7">
        <v>369614</v>
      </c>
      <c r="BJ265" s="7">
        <v>5087056.4033333333</v>
      </c>
      <c r="BK265" s="7">
        <v>2755838.146666666</v>
      </c>
      <c r="BL265" s="7">
        <v>2591255.9066666667</v>
      </c>
      <c r="BM265" s="7">
        <v>4142361.2133333334</v>
      </c>
      <c r="BN265" s="130">
        <v>0.77700000000000002</v>
      </c>
      <c r="BO265" s="131">
        <v>3.8245500000000002E-4</v>
      </c>
      <c r="BP265" s="161">
        <v>9692.0191080018994</v>
      </c>
      <c r="BQ265" s="162">
        <v>14202127</v>
      </c>
      <c r="BR265" s="161">
        <v>491718</v>
      </c>
      <c r="BS265" s="163">
        <v>0</v>
      </c>
      <c r="BT265" s="163">
        <v>2164900.0600000024</v>
      </c>
      <c r="BU265" s="161">
        <v>25094229.84</v>
      </c>
      <c r="BV265" s="161">
        <v>198362.32</v>
      </c>
      <c r="BW265" s="165">
        <v>10717401.360000003</v>
      </c>
      <c r="BX265" s="161">
        <v>491718</v>
      </c>
    </row>
    <row r="266" spans="1:76" ht="14.45" x14ac:dyDescent="0.3">
      <c r="A266" s="164" t="s">
        <v>31</v>
      </c>
      <c r="B266" s="6" t="s">
        <v>39</v>
      </c>
      <c r="C266" s="6" t="s">
        <v>97</v>
      </c>
      <c r="D266" s="6" t="s">
        <v>51</v>
      </c>
      <c r="E266" s="6" t="s">
        <v>36</v>
      </c>
      <c r="F266" s="24" t="str">
        <f>+Tabela1[[#This Row],[WK]]&amp;Tabela1[[#This Row],[PK]]&amp;Tabela1[[#This Row],[GK]]</f>
        <v>041407</v>
      </c>
      <c r="G266" s="6" t="s">
        <v>300</v>
      </c>
      <c r="H266" s="7">
        <v>191220130.80599952</v>
      </c>
      <c r="I266" s="8">
        <v>1.371</v>
      </c>
      <c r="J266" s="7">
        <v>262162799.34</v>
      </c>
      <c r="K266" s="8">
        <v>7.0000000000000007E-2</v>
      </c>
      <c r="L266" s="7">
        <v>18351395.9538</v>
      </c>
      <c r="M266" s="7">
        <v>10309354.9538</v>
      </c>
      <c r="N266" s="9">
        <v>1.2819326528924686</v>
      </c>
      <c r="O266" s="7">
        <v>33561974</v>
      </c>
      <c r="P266" s="8">
        <v>1.2949999999999999</v>
      </c>
      <c r="Q266" s="7">
        <v>43462756</v>
      </c>
      <c r="R266" s="8">
        <v>1.6E-2</v>
      </c>
      <c r="S266" s="7">
        <v>695404.09600000002</v>
      </c>
      <c r="T266" s="7">
        <v>77843.09600000002</v>
      </c>
      <c r="U266" s="9">
        <v>0.12604924209916107</v>
      </c>
      <c r="V266" s="7">
        <v>10387198.049800001</v>
      </c>
      <c r="W266" s="9">
        <v>1.1995006294515616</v>
      </c>
      <c r="X266" s="7">
        <v>12695480.770261945</v>
      </c>
      <c r="Y266" s="7">
        <v>0</v>
      </c>
      <c r="Z266" s="7">
        <v>1882807.165</v>
      </c>
      <c r="AA266" s="7">
        <v>792603.6052619454</v>
      </c>
      <c r="AB266" s="7">
        <v>10020070</v>
      </c>
      <c r="AC266" s="7">
        <v>0</v>
      </c>
      <c r="AD266" s="7">
        <v>2308282.720461945</v>
      </c>
      <c r="AE266" s="7">
        <v>0</v>
      </c>
      <c r="AF266" s="7">
        <v>18351395.9538</v>
      </c>
      <c r="AG266" s="7">
        <v>695404.09600000002</v>
      </c>
      <c r="AH266" s="7">
        <v>2308282.720461945</v>
      </c>
      <c r="AI266" s="7">
        <v>6714582</v>
      </c>
      <c r="AJ266" s="7">
        <v>560945</v>
      </c>
      <c r="AK266" s="7">
        <v>1975102</v>
      </c>
      <c r="AL266" s="7">
        <v>0</v>
      </c>
      <c r="AM266" s="7">
        <v>203254</v>
      </c>
      <c r="AN266" s="7">
        <v>0</v>
      </c>
      <c r="AO266" s="7">
        <v>0</v>
      </c>
      <c r="AP266" s="7">
        <v>8241708</v>
      </c>
      <c r="AQ266" s="7">
        <v>580829</v>
      </c>
      <c r="AR266" s="7">
        <v>8042041</v>
      </c>
      <c r="AS266" s="7">
        <v>617561</v>
      </c>
      <c r="AT266" s="7">
        <v>2252284</v>
      </c>
      <c r="AU266" s="7">
        <v>0</v>
      </c>
      <c r="AV266" s="7">
        <v>752757</v>
      </c>
      <c r="AW266" s="7">
        <v>0</v>
      </c>
      <c r="AX266" s="7">
        <v>0</v>
      </c>
      <c r="AY266" s="7">
        <v>8960148</v>
      </c>
      <c r="AZ266" s="7">
        <v>238428</v>
      </c>
      <c r="BA266" s="7">
        <v>1882807.165</v>
      </c>
      <c r="BB266" s="7">
        <v>0</v>
      </c>
      <c r="BC266" s="7">
        <v>403.93</v>
      </c>
      <c r="BD266" s="7">
        <v>17268.990000000002</v>
      </c>
      <c r="BE266" s="7">
        <v>3259.63</v>
      </c>
      <c r="BF266" s="7">
        <v>0</v>
      </c>
      <c r="BG266" s="7">
        <v>482955.6052619454</v>
      </c>
      <c r="BH266" s="7">
        <v>5386</v>
      </c>
      <c r="BI266" s="7">
        <v>309648</v>
      </c>
      <c r="BJ266" s="7">
        <v>4261661.078333335</v>
      </c>
      <c r="BK266" s="7">
        <v>2517492.9466666682</v>
      </c>
      <c r="BL266" s="7">
        <v>1053876.6733333333</v>
      </c>
      <c r="BM266" s="7">
        <v>4868919.18</v>
      </c>
      <c r="BN266" s="130">
        <v>1.109</v>
      </c>
      <c r="BO266" s="131">
        <v>2.2228109999999999E-4</v>
      </c>
      <c r="BP266" s="161">
        <v>5632.9170618406824</v>
      </c>
      <c r="BQ266" s="162">
        <v>10020070</v>
      </c>
      <c r="BR266" s="161">
        <v>267458</v>
      </c>
      <c r="BS266" s="163">
        <v>0</v>
      </c>
      <c r="BT266" s="163">
        <v>1275594.2297380529</v>
      </c>
      <c r="BU266" s="161">
        <v>18351395.949999999</v>
      </c>
      <c r="BV266" s="161">
        <v>695404.1</v>
      </c>
      <c r="BW266" s="165">
        <v>3583876.9497380531</v>
      </c>
      <c r="BX266" s="161">
        <v>267458</v>
      </c>
    </row>
    <row r="267" spans="1:76" ht="14.45" x14ac:dyDescent="0.3">
      <c r="A267" s="164" t="s">
        <v>31</v>
      </c>
      <c r="B267" s="6" t="s">
        <v>39</v>
      </c>
      <c r="C267" s="6" t="s">
        <v>97</v>
      </c>
      <c r="D267" s="6" t="s">
        <v>75</v>
      </c>
      <c r="E267" s="6" t="s">
        <v>36</v>
      </c>
      <c r="F267" s="24" t="str">
        <f>+Tabela1[[#This Row],[WK]]&amp;Tabela1[[#This Row],[PK]]&amp;Tabela1[[#This Row],[GK]]</f>
        <v>041408</v>
      </c>
      <c r="G267" s="6" t="s">
        <v>301</v>
      </c>
      <c r="H267" s="7">
        <v>251281758.53179926</v>
      </c>
      <c r="I267" s="8">
        <v>1.371</v>
      </c>
      <c r="J267" s="7">
        <v>344507290.94</v>
      </c>
      <c r="K267" s="8">
        <v>7.0000000000000007E-2</v>
      </c>
      <c r="L267" s="7">
        <v>24115510.365800001</v>
      </c>
      <c r="M267" s="7">
        <v>15441934.365800001</v>
      </c>
      <c r="N267" s="9">
        <v>1.7803423139198873</v>
      </c>
      <c r="O267" s="7">
        <v>19489305</v>
      </c>
      <c r="P267" s="8">
        <v>1.2949999999999999</v>
      </c>
      <c r="Q267" s="7">
        <v>25238650</v>
      </c>
      <c r="R267" s="8">
        <v>1.6E-2</v>
      </c>
      <c r="S267" s="7">
        <v>403818.4</v>
      </c>
      <c r="T267" s="7">
        <v>95968.400000000023</v>
      </c>
      <c r="U267" s="9">
        <v>0.3117375345135619</v>
      </c>
      <c r="V267" s="7">
        <v>15537902.765799999</v>
      </c>
      <c r="W267" s="9">
        <v>1.7300039844229635</v>
      </c>
      <c r="X267" s="7">
        <v>29262710.889468208</v>
      </c>
      <c r="Y267" s="7">
        <v>7308902</v>
      </c>
      <c r="Z267" s="7">
        <v>216686.28</v>
      </c>
      <c r="AA267" s="7">
        <v>1221109.6094682063</v>
      </c>
      <c r="AB267" s="7">
        <v>19917248</v>
      </c>
      <c r="AC267" s="7">
        <v>598765</v>
      </c>
      <c r="AD267" s="7">
        <v>13724808.123668207</v>
      </c>
      <c r="AE267" s="7">
        <v>0</v>
      </c>
      <c r="AF267" s="7">
        <v>24115510.365800001</v>
      </c>
      <c r="AG267" s="7">
        <v>403818.4</v>
      </c>
      <c r="AH267" s="7">
        <v>13724808.123668207</v>
      </c>
      <c r="AI267" s="7">
        <v>7241873</v>
      </c>
      <c r="AJ267" s="7">
        <v>274046</v>
      </c>
      <c r="AK267" s="7">
        <v>8494868</v>
      </c>
      <c r="AL267" s="7">
        <v>0</v>
      </c>
      <c r="AM267" s="7">
        <v>343362</v>
      </c>
      <c r="AN267" s="7">
        <v>0</v>
      </c>
      <c r="AO267" s="7">
        <v>0</v>
      </c>
      <c r="AP267" s="7">
        <v>17085200</v>
      </c>
      <c r="AQ267" s="7">
        <v>907049</v>
      </c>
      <c r="AR267" s="7">
        <v>8673576</v>
      </c>
      <c r="AS267" s="7">
        <v>307850</v>
      </c>
      <c r="AT267" s="7">
        <v>9376476</v>
      </c>
      <c r="AU267" s="7">
        <v>0</v>
      </c>
      <c r="AV267" s="7">
        <v>566477</v>
      </c>
      <c r="AW267" s="7">
        <v>0</v>
      </c>
      <c r="AX267" s="7">
        <v>0</v>
      </c>
      <c r="AY267" s="7">
        <v>18080989</v>
      </c>
      <c r="AZ267" s="7">
        <v>363319</v>
      </c>
      <c r="BA267" s="7">
        <v>216686.28</v>
      </c>
      <c r="BB267" s="7">
        <v>0</v>
      </c>
      <c r="BC267" s="7">
        <v>0</v>
      </c>
      <c r="BD267" s="7">
        <v>2326.06</v>
      </c>
      <c r="BE267" s="7">
        <v>7.8</v>
      </c>
      <c r="BF267" s="7">
        <v>0</v>
      </c>
      <c r="BG267" s="7">
        <v>822351.60946820618</v>
      </c>
      <c r="BH267" s="7">
        <v>9171</v>
      </c>
      <c r="BI267" s="7">
        <v>398758</v>
      </c>
      <c r="BJ267" s="7">
        <v>5488026.979166666</v>
      </c>
      <c r="BK267" s="7">
        <v>3261745.4333333327</v>
      </c>
      <c r="BL267" s="7">
        <v>981916.65333333332</v>
      </c>
      <c r="BM267" s="7">
        <v>6941292.8766666679</v>
      </c>
      <c r="BN267" s="130">
        <v>0.78600000000000003</v>
      </c>
      <c r="BO267" s="131">
        <v>3.674088E-4</v>
      </c>
      <c r="BP267" s="161">
        <v>9310.8217011526467</v>
      </c>
      <c r="BQ267" s="162">
        <v>19917248</v>
      </c>
      <c r="BR267" s="161">
        <v>496795</v>
      </c>
      <c r="BS267" s="163">
        <v>0</v>
      </c>
      <c r="BT267" s="163">
        <v>2121345.110531792</v>
      </c>
      <c r="BU267" s="161">
        <v>24115510.370000001</v>
      </c>
      <c r="BV267" s="161">
        <v>403818.4</v>
      </c>
      <c r="BW267" s="165">
        <v>15846153.230531791</v>
      </c>
      <c r="BX267" s="161">
        <v>496795</v>
      </c>
    </row>
    <row r="268" spans="1:76" ht="14.45" x14ac:dyDescent="0.3">
      <c r="A268" s="164" t="s">
        <v>31</v>
      </c>
      <c r="B268" s="6" t="s">
        <v>39</v>
      </c>
      <c r="C268" s="6" t="s">
        <v>97</v>
      </c>
      <c r="D268" s="6" t="s">
        <v>77</v>
      </c>
      <c r="E268" s="6" t="s">
        <v>40</v>
      </c>
      <c r="F268" s="24" t="str">
        <f>+Tabela1[[#This Row],[WK]]&amp;Tabela1[[#This Row],[PK]]&amp;Tabela1[[#This Row],[GK]]</f>
        <v>041409</v>
      </c>
      <c r="G268" s="6" t="s">
        <v>302</v>
      </c>
      <c r="H268" s="7">
        <v>1243265196.5264137</v>
      </c>
      <c r="I268" s="8">
        <v>1.371</v>
      </c>
      <c r="J268" s="7">
        <v>1704516584.4399998</v>
      </c>
      <c r="K268" s="8">
        <v>7.0000000000000007E-2</v>
      </c>
      <c r="L268" s="7">
        <v>119316160.9108</v>
      </c>
      <c r="M268" s="7">
        <v>63153072.910799995</v>
      </c>
      <c r="N268" s="9">
        <v>1.1244586998279011</v>
      </c>
      <c r="O268" s="7">
        <v>1819780377</v>
      </c>
      <c r="P268" s="8">
        <v>1.2949999999999999</v>
      </c>
      <c r="Q268" s="7">
        <v>2356615588</v>
      </c>
      <c r="R268" s="8">
        <v>1.6E-2</v>
      </c>
      <c r="S268" s="7">
        <v>37705849.408</v>
      </c>
      <c r="T268" s="7">
        <v>20360584.408</v>
      </c>
      <c r="U268" s="9">
        <v>1.1738410689026659</v>
      </c>
      <c r="V268" s="7">
        <v>83513657.318800002</v>
      </c>
      <c r="W268" s="9">
        <v>1.1361111208518031</v>
      </c>
      <c r="X268" s="7">
        <v>65332444.570801564</v>
      </c>
      <c r="Y268" s="7">
        <v>0</v>
      </c>
      <c r="Z268" s="7">
        <v>717841.11499999999</v>
      </c>
      <c r="AA268" s="7">
        <v>5322553.4558015615</v>
      </c>
      <c r="AB268" s="7">
        <v>59292050</v>
      </c>
      <c r="AC268" s="7">
        <v>0</v>
      </c>
      <c r="AD268" s="7">
        <v>0</v>
      </c>
      <c r="AE268" s="7">
        <v>-4861048.076848818</v>
      </c>
      <c r="AF268" s="7">
        <v>114455112.83395118</v>
      </c>
      <c r="AG268" s="7">
        <v>37705849.408</v>
      </c>
      <c r="AH268" s="7">
        <v>0</v>
      </c>
      <c r="AI268" s="7">
        <v>46892532</v>
      </c>
      <c r="AJ268" s="7">
        <v>30104416</v>
      </c>
      <c r="AK268" s="7">
        <v>0</v>
      </c>
      <c r="AL268" s="7">
        <v>599655</v>
      </c>
      <c r="AM268" s="7">
        <v>1789571</v>
      </c>
      <c r="AN268" s="7">
        <v>0</v>
      </c>
      <c r="AO268" s="7">
        <v>0</v>
      </c>
      <c r="AP268" s="7">
        <v>47108541</v>
      </c>
      <c r="AQ268" s="7">
        <v>3524758</v>
      </c>
      <c r="AR268" s="7">
        <v>56163088</v>
      </c>
      <c r="AS268" s="7">
        <v>17345265</v>
      </c>
      <c r="AT268" s="7">
        <v>0</v>
      </c>
      <c r="AU268" s="7">
        <v>791305</v>
      </c>
      <c r="AV268" s="7">
        <v>1338705</v>
      </c>
      <c r="AW268" s="7">
        <v>0</v>
      </c>
      <c r="AX268" s="7">
        <v>0</v>
      </c>
      <c r="AY268" s="7">
        <v>52655356</v>
      </c>
      <c r="AZ268" s="7">
        <v>1501935</v>
      </c>
      <c r="BA268" s="7">
        <v>717841.11499999999</v>
      </c>
      <c r="BB268" s="7">
        <v>0</v>
      </c>
      <c r="BC268" s="7">
        <v>54.26</v>
      </c>
      <c r="BD268" s="7">
        <v>7533.26</v>
      </c>
      <c r="BE268" s="7">
        <v>9.19</v>
      </c>
      <c r="BF268" s="7">
        <v>0</v>
      </c>
      <c r="BG268" s="7">
        <v>2941760.4558015619</v>
      </c>
      <c r="BH268" s="7">
        <v>32807</v>
      </c>
      <c r="BI268" s="7">
        <v>2380793</v>
      </c>
      <c r="BJ268" s="7">
        <v>32766897.911666662</v>
      </c>
      <c r="BK268" s="7">
        <v>27287679.883333325</v>
      </c>
      <c r="BL268" s="7">
        <v>6820883.71</v>
      </c>
      <c r="BM268" s="7">
        <v>8275104.6933333352</v>
      </c>
      <c r="BN268" s="130">
        <v>1.3049999999999999</v>
      </c>
      <c r="BO268" s="131">
        <v>1.4491599999999999E-3</v>
      </c>
      <c r="BP268" s="161">
        <v>36724.017896067897</v>
      </c>
      <c r="BQ268" s="162">
        <v>59292050</v>
      </c>
      <c r="BR268" s="161">
        <v>312855</v>
      </c>
      <c r="BS268" s="163">
        <v>6439432.1619511973</v>
      </c>
      <c r="BT268" s="163">
        <v>0</v>
      </c>
      <c r="BU268" s="161">
        <v>108015680.67</v>
      </c>
      <c r="BV268" s="161">
        <v>37705849.409999996</v>
      </c>
      <c r="BW268" s="165">
        <v>0</v>
      </c>
      <c r="BX268" s="161">
        <v>312855</v>
      </c>
    </row>
    <row r="269" spans="1:76" ht="14.45" x14ac:dyDescent="0.3">
      <c r="A269" s="164" t="s">
        <v>31</v>
      </c>
      <c r="B269" s="6" t="s">
        <v>39</v>
      </c>
      <c r="C269" s="6" t="s">
        <v>97</v>
      </c>
      <c r="D269" s="6" t="s">
        <v>90</v>
      </c>
      <c r="E269" s="6" t="s">
        <v>36</v>
      </c>
      <c r="F269" s="24" t="str">
        <f>+Tabela1[[#This Row],[WK]]&amp;Tabela1[[#This Row],[PK]]&amp;Tabela1[[#This Row],[GK]]</f>
        <v>041410</v>
      </c>
      <c r="G269" s="6" t="s">
        <v>303</v>
      </c>
      <c r="H269" s="7">
        <v>88263615.641199827</v>
      </c>
      <c r="I269" s="8">
        <v>1.371</v>
      </c>
      <c r="J269" s="7">
        <v>121009417.04000001</v>
      </c>
      <c r="K269" s="8">
        <v>7.0000000000000007E-2</v>
      </c>
      <c r="L269" s="7">
        <v>8470659.1928000022</v>
      </c>
      <c r="M269" s="7">
        <v>5789449.1928000022</v>
      </c>
      <c r="N269" s="9">
        <v>2.1592673430279619</v>
      </c>
      <c r="O269" s="7">
        <v>624409</v>
      </c>
      <c r="P269" s="8">
        <v>1.2949999999999999</v>
      </c>
      <c r="Q269" s="7">
        <v>808610</v>
      </c>
      <c r="R269" s="8">
        <v>1.6E-2</v>
      </c>
      <c r="S269" s="7">
        <v>12937.76</v>
      </c>
      <c r="T269" s="7">
        <v>168.76000000000022</v>
      </c>
      <c r="U269" s="9">
        <v>1.3216383428616196E-2</v>
      </c>
      <c r="V269" s="7">
        <v>5789617.9528000019</v>
      </c>
      <c r="W269" s="9">
        <v>2.1490954282865613</v>
      </c>
      <c r="X269" s="7">
        <v>12372947</v>
      </c>
      <c r="Y269" s="7">
        <v>3667982</v>
      </c>
      <c r="Z269" s="7">
        <v>0</v>
      </c>
      <c r="AA269" s="7">
        <v>631418</v>
      </c>
      <c r="AB269" s="7">
        <v>5807922</v>
      </c>
      <c r="AC269" s="7">
        <v>2265625</v>
      </c>
      <c r="AD269" s="7">
        <v>6583329.0471999981</v>
      </c>
      <c r="AE269" s="7">
        <v>0</v>
      </c>
      <c r="AF269" s="7">
        <v>8470659.1928000022</v>
      </c>
      <c r="AG269" s="7">
        <v>12937.76</v>
      </c>
      <c r="AH269" s="7">
        <v>6583329.0471999981</v>
      </c>
      <c r="AI269" s="7">
        <v>2238636</v>
      </c>
      <c r="AJ269" s="7">
        <v>10452</v>
      </c>
      <c r="AK269" s="7">
        <v>4655154</v>
      </c>
      <c r="AL269" s="7">
        <v>0</v>
      </c>
      <c r="AM269" s="7">
        <v>926102</v>
      </c>
      <c r="AN269" s="7">
        <v>0</v>
      </c>
      <c r="AO269" s="7">
        <v>0</v>
      </c>
      <c r="AP269" s="7">
        <v>4693905</v>
      </c>
      <c r="AQ269" s="7">
        <v>310306</v>
      </c>
      <c r="AR269" s="7">
        <v>2681210</v>
      </c>
      <c r="AS269" s="7">
        <v>12769</v>
      </c>
      <c r="AT269" s="7">
        <v>5337255</v>
      </c>
      <c r="AU269" s="7">
        <v>249110</v>
      </c>
      <c r="AV269" s="7">
        <v>965124</v>
      </c>
      <c r="AW269" s="7">
        <v>0</v>
      </c>
      <c r="AX269" s="7">
        <v>0</v>
      </c>
      <c r="AY269" s="7">
        <v>5348050</v>
      </c>
      <c r="AZ269" s="7">
        <v>134623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320594</v>
      </c>
      <c r="BH269" s="7">
        <v>3526</v>
      </c>
      <c r="BI269" s="7">
        <v>310824</v>
      </c>
      <c r="BJ269" s="7">
        <v>4277852.817499999</v>
      </c>
      <c r="BK269" s="7">
        <v>2300625.0966666657</v>
      </c>
      <c r="BL269" s="7">
        <v>1774123.0133333334</v>
      </c>
      <c r="BM269" s="7">
        <v>4360664.8566666674</v>
      </c>
      <c r="BN269" s="130">
        <v>0.71299999999999997</v>
      </c>
      <c r="BO269" s="131">
        <v>1.300924E-4</v>
      </c>
      <c r="BP269" s="161">
        <v>3296.7072324627088</v>
      </c>
      <c r="BQ269" s="162">
        <v>5807922</v>
      </c>
      <c r="BR269" s="161">
        <v>189608</v>
      </c>
      <c r="BS269" s="163">
        <v>0</v>
      </c>
      <c r="BT269" s="163">
        <v>850822.50999999978</v>
      </c>
      <c r="BU269" s="161">
        <v>8470659.1899999995</v>
      </c>
      <c r="BV269" s="161">
        <v>12937.76</v>
      </c>
      <c r="BW269" s="165">
        <v>7434151.5599999996</v>
      </c>
      <c r="BX269" s="161">
        <v>189608</v>
      </c>
    </row>
    <row r="270" spans="1:76" ht="14.45" x14ac:dyDescent="0.3">
      <c r="A270" s="164" t="s">
        <v>31</v>
      </c>
      <c r="B270" s="6" t="s">
        <v>39</v>
      </c>
      <c r="C270" s="6" t="s">
        <v>97</v>
      </c>
      <c r="D270" s="6" t="s">
        <v>92</v>
      </c>
      <c r="E270" s="6" t="s">
        <v>36</v>
      </c>
      <c r="F270" s="24" t="str">
        <f>+Tabela1[[#This Row],[WK]]&amp;Tabela1[[#This Row],[PK]]&amp;Tabela1[[#This Row],[GK]]</f>
        <v>041411</v>
      </c>
      <c r="G270" s="6" t="s">
        <v>304</v>
      </c>
      <c r="H270" s="7">
        <v>147893539.23539963</v>
      </c>
      <c r="I270" s="8">
        <v>1.371</v>
      </c>
      <c r="J270" s="7">
        <v>202762042.29000002</v>
      </c>
      <c r="K270" s="8">
        <v>7.0000000000000007E-2</v>
      </c>
      <c r="L270" s="7">
        <v>14193342.960300002</v>
      </c>
      <c r="M270" s="7">
        <v>9574674.9603000022</v>
      </c>
      <c r="N270" s="9">
        <v>2.0730381487259968</v>
      </c>
      <c r="O270" s="7">
        <v>127825</v>
      </c>
      <c r="P270" s="8">
        <v>1.2949999999999999</v>
      </c>
      <c r="Q270" s="7">
        <v>165533</v>
      </c>
      <c r="R270" s="8">
        <v>1.6E-2</v>
      </c>
      <c r="S270" s="7">
        <v>2648.5280000000002</v>
      </c>
      <c r="T270" s="7">
        <v>-31842.472000000002</v>
      </c>
      <c r="U270" s="9">
        <v>-0.92321104056130587</v>
      </c>
      <c r="V270" s="7">
        <v>9542832.4883000031</v>
      </c>
      <c r="W270" s="9">
        <v>2.0508288000259616</v>
      </c>
      <c r="X270" s="7">
        <v>24209931.731188275</v>
      </c>
      <c r="Y270" s="7">
        <v>10442460</v>
      </c>
      <c r="Z270" s="7">
        <v>1677712.8699999999</v>
      </c>
      <c r="AA270" s="7">
        <v>906524.86118827795</v>
      </c>
      <c r="AB270" s="7">
        <v>11183234</v>
      </c>
      <c r="AC270" s="7">
        <v>0</v>
      </c>
      <c r="AD270" s="7">
        <v>14667099.242888272</v>
      </c>
      <c r="AE270" s="7">
        <v>0</v>
      </c>
      <c r="AF270" s="7">
        <v>14193342.960300002</v>
      </c>
      <c r="AG270" s="7">
        <v>2648.5280000000002</v>
      </c>
      <c r="AH270" s="7">
        <v>14667099.242888272</v>
      </c>
      <c r="AI270" s="7">
        <v>3856288</v>
      </c>
      <c r="AJ270" s="7">
        <v>38128</v>
      </c>
      <c r="AK270" s="7">
        <v>7331299</v>
      </c>
      <c r="AL270" s="7">
        <v>0</v>
      </c>
      <c r="AM270" s="7">
        <v>971707</v>
      </c>
      <c r="AN270" s="7">
        <v>0</v>
      </c>
      <c r="AO270" s="7">
        <v>0</v>
      </c>
      <c r="AP270" s="7">
        <v>9263566</v>
      </c>
      <c r="AQ270" s="7">
        <v>437611</v>
      </c>
      <c r="AR270" s="7">
        <v>4618668</v>
      </c>
      <c r="AS270" s="7">
        <v>34491</v>
      </c>
      <c r="AT270" s="7">
        <v>8112642</v>
      </c>
      <c r="AU270" s="7">
        <v>0</v>
      </c>
      <c r="AV270" s="7">
        <v>509628</v>
      </c>
      <c r="AW270" s="7">
        <v>0</v>
      </c>
      <c r="AX270" s="7">
        <v>0</v>
      </c>
      <c r="AY270" s="7">
        <v>10527315</v>
      </c>
      <c r="AZ270" s="7">
        <v>186525</v>
      </c>
      <c r="BA270" s="7">
        <v>1677712.8699999999</v>
      </c>
      <c r="BB270" s="7">
        <v>0</v>
      </c>
      <c r="BC270" s="7">
        <v>49.33</v>
      </c>
      <c r="BD270" s="7">
        <v>17874.189999999999</v>
      </c>
      <c r="BE270" s="7">
        <v>2.6</v>
      </c>
      <c r="BF270" s="7">
        <v>0</v>
      </c>
      <c r="BG270" s="7">
        <v>542405.86118827795</v>
      </c>
      <c r="BH270" s="7">
        <v>6049</v>
      </c>
      <c r="BI270" s="7">
        <v>364119</v>
      </c>
      <c r="BJ270" s="7">
        <v>5011410.6275000004</v>
      </c>
      <c r="BK270" s="7">
        <v>3082126.146666667</v>
      </c>
      <c r="BL270" s="7">
        <v>1947966.2933333332</v>
      </c>
      <c r="BM270" s="7">
        <v>3821205.3366666674</v>
      </c>
      <c r="BN270" s="130">
        <v>0.629</v>
      </c>
      <c r="BO270" s="131">
        <v>2.762145E-4</v>
      </c>
      <c r="BP270" s="161">
        <v>6999.6248249800037</v>
      </c>
      <c r="BQ270" s="162">
        <v>11183234</v>
      </c>
      <c r="BR270" s="161">
        <v>337114</v>
      </c>
      <c r="BS270" s="163">
        <v>1617541.771188275</v>
      </c>
      <c r="BT270" s="163">
        <v>0</v>
      </c>
      <c r="BU270" s="161">
        <v>14193342.960000001</v>
      </c>
      <c r="BV270" s="161">
        <v>2648.53</v>
      </c>
      <c r="BW270" s="165">
        <v>13049557.470000001</v>
      </c>
      <c r="BX270" s="161">
        <v>337114</v>
      </c>
    </row>
    <row r="271" spans="1:76" ht="14.45" x14ac:dyDescent="0.3">
      <c r="A271" s="164" t="s">
        <v>31</v>
      </c>
      <c r="B271" s="6" t="s">
        <v>39</v>
      </c>
      <c r="C271" s="6" t="s">
        <v>130</v>
      </c>
      <c r="D271" s="6" t="s">
        <v>33</v>
      </c>
      <c r="E271" s="6" t="s">
        <v>34</v>
      </c>
      <c r="F271" s="24" t="str">
        <f>+Tabela1[[#This Row],[WK]]&amp;Tabela1[[#This Row],[PK]]&amp;Tabela1[[#This Row],[GK]]</f>
        <v>041501</v>
      </c>
      <c r="G271" s="6" t="s">
        <v>305</v>
      </c>
      <c r="H271" s="7">
        <v>389774899.10820085</v>
      </c>
      <c r="I271" s="8">
        <v>1.371</v>
      </c>
      <c r="J271" s="7">
        <v>534381386.67000002</v>
      </c>
      <c r="K271" s="8">
        <v>7.0000000000000007E-2</v>
      </c>
      <c r="L271" s="7">
        <v>37406697.066900007</v>
      </c>
      <c r="M271" s="7">
        <v>24608228.066900007</v>
      </c>
      <c r="N271" s="9">
        <v>1.9227477963887718</v>
      </c>
      <c r="O271" s="7">
        <v>10784854</v>
      </c>
      <c r="P271" s="8">
        <v>1.2949999999999999</v>
      </c>
      <c r="Q271" s="7">
        <v>13966386</v>
      </c>
      <c r="R271" s="8">
        <v>1.6E-2</v>
      </c>
      <c r="S271" s="7">
        <v>223462.17600000001</v>
      </c>
      <c r="T271" s="7">
        <v>-614120.82400000002</v>
      </c>
      <c r="U271" s="9">
        <v>-0.73320593183003957</v>
      </c>
      <c r="V271" s="7">
        <v>23994107.242900006</v>
      </c>
      <c r="W271" s="9">
        <v>1.7596080773892624</v>
      </c>
      <c r="X271" s="7">
        <v>27057071.862460531</v>
      </c>
      <c r="Y271" s="7">
        <v>9042977</v>
      </c>
      <c r="Z271" s="7">
        <v>0</v>
      </c>
      <c r="AA271" s="7">
        <v>1955951.8624605329</v>
      </c>
      <c r="AB271" s="7">
        <v>15606017</v>
      </c>
      <c r="AC271" s="7">
        <v>452126</v>
      </c>
      <c r="AD271" s="7">
        <v>3062964.6195605239</v>
      </c>
      <c r="AE271" s="7">
        <v>0</v>
      </c>
      <c r="AF271" s="7">
        <v>37406697.066900007</v>
      </c>
      <c r="AG271" s="7">
        <v>223462.17600000001</v>
      </c>
      <c r="AH271" s="7">
        <v>3062964.6195605239</v>
      </c>
      <c r="AI271" s="7">
        <v>10685891</v>
      </c>
      <c r="AJ271" s="7">
        <v>788818</v>
      </c>
      <c r="AK271" s="7">
        <v>9805262</v>
      </c>
      <c r="AL271" s="7">
        <v>854370</v>
      </c>
      <c r="AM271" s="7">
        <v>835796</v>
      </c>
      <c r="AN271" s="7">
        <v>0</v>
      </c>
      <c r="AO271" s="7">
        <v>0</v>
      </c>
      <c r="AP271" s="7">
        <v>12658809</v>
      </c>
      <c r="AQ271" s="7">
        <v>1221333</v>
      </c>
      <c r="AR271" s="7">
        <v>12798469</v>
      </c>
      <c r="AS271" s="7">
        <v>837583</v>
      </c>
      <c r="AT271" s="7">
        <v>10158785</v>
      </c>
      <c r="AU271" s="7">
        <v>1007931</v>
      </c>
      <c r="AV271" s="7">
        <v>763213</v>
      </c>
      <c r="AW271" s="7">
        <v>0</v>
      </c>
      <c r="AX271" s="7">
        <v>0</v>
      </c>
      <c r="AY271" s="7">
        <v>13554163</v>
      </c>
      <c r="AZ271" s="7">
        <v>496320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1227653.8624605329</v>
      </c>
      <c r="BH271" s="7">
        <v>13691</v>
      </c>
      <c r="BI271" s="7">
        <v>728298</v>
      </c>
      <c r="BJ271" s="7">
        <v>10023503.731666664</v>
      </c>
      <c r="BK271" s="7">
        <v>6330984.1066666637</v>
      </c>
      <c r="BL271" s="7">
        <v>2884050.4866666668</v>
      </c>
      <c r="BM271" s="7">
        <v>9001977.5266666692</v>
      </c>
      <c r="BN271" s="130">
        <v>0.81699999999999995</v>
      </c>
      <c r="BO271" s="131">
        <v>5.4206399999999998E-4</v>
      </c>
      <c r="BP271" s="161">
        <v>13737.113900368133</v>
      </c>
      <c r="BQ271" s="162">
        <v>15606017</v>
      </c>
      <c r="BR271" s="161">
        <v>673758</v>
      </c>
      <c r="BS271" s="163">
        <v>0</v>
      </c>
      <c r="BT271" s="163">
        <v>2597097.7800000012</v>
      </c>
      <c r="BU271" s="161">
        <v>37406697.07</v>
      </c>
      <c r="BV271" s="161">
        <v>223462.18</v>
      </c>
      <c r="BW271" s="165">
        <v>5660062.4000000013</v>
      </c>
      <c r="BX271" s="161">
        <v>673758</v>
      </c>
    </row>
    <row r="272" spans="1:76" ht="14.45" x14ac:dyDescent="0.3">
      <c r="A272" s="164" t="s">
        <v>31</v>
      </c>
      <c r="B272" s="6" t="s">
        <v>39</v>
      </c>
      <c r="C272" s="6" t="s">
        <v>130</v>
      </c>
      <c r="D272" s="6" t="s">
        <v>32</v>
      </c>
      <c r="E272" s="6" t="s">
        <v>36</v>
      </c>
      <c r="F272" s="24" t="str">
        <f>+Tabela1[[#This Row],[WK]]&amp;Tabela1[[#This Row],[PK]]&amp;Tabela1[[#This Row],[GK]]</f>
        <v>041502</v>
      </c>
      <c r="G272" s="6" t="s">
        <v>305</v>
      </c>
      <c r="H272" s="7">
        <v>228691871.60359904</v>
      </c>
      <c r="I272" s="8">
        <v>1.371</v>
      </c>
      <c r="J272" s="7">
        <v>313536555.97000003</v>
      </c>
      <c r="K272" s="8">
        <v>7.0000000000000007E-2</v>
      </c>
      <c r="L272" s="7">
        <v>21947558.917900003</v>
      </c>
      <c r="M272" s="7">
        <v>13551639.917900003</v>
      </c>
      <c r="N272" s="9">
        <v>1.614074637678139</v>
      </c>
      <c r="O272" s="7">
        <v>12707019</v>
      </c>
      <c r="P272" s="8">
        <v>1.2949999999999999</v>
      </c>
      <c r="Q272" s="7">
        <v>16455590</v>
      </c>
      <c r="R272" s="8">
        <v>1.6E-2</v>
      </c>
      <c r="S272" s="7">
        <v>263289.44</v>
      </c>
      <c r="T272" s="7">
        <v>61313.440000000002</v>
      </c>
      <c r="U272" s="9">
        <v>0.30356794866716841</v>
      </c>
      <c r="V272" s="7">
        <v>13612953.357900005</v>
      </c>
      <c r="W272" s="9">
        <v>1.5832890908646831</v>
      </c>
      <c r="X272" s="7">
        <v>23637971.738986403</v>
      </c>
      <c r="Y272" s="7">
        <v>1074108</v>
      </c>
      <c r="Z272" s="7">
        <v>56177.579999999994</v>
      </c>
      <c r="AA272" s="7">
        <v>1695760.1589864022</v>
      </c>
      <c r="AB272" s="7">
        <v>13808004</v>
      </c>
      <c r="AC272" s="7">
        <v>7003922</v>
      </c>
      <c r="AD272" s="7">
        <v>10025018.3810864</v>
      </c>
      <c r="AE272" s="7">
        <v>0</v>
      </c>
      <c r="AF272" s="7">
        <v>21947558.917900003</v>
      </c>
      <c r="AG272" s="7">
        <v>263289.44</v>
      </c>
      <c r="AH272" s="7">
        <v>10025018.3810864</v>
      </c>
      <c r="AI272" s="7">
        <v>7010047</v>
      </c>
      <c r="AJ272" s="7">
        <v>179762</v>
      </c>
      <c r="AK272" s="7">
        <v>6748041</v>
      </c>
      <c r="AL272" s="7">
        <v>0</v>
      </c>
      <c r="AM272" s="7">
        <v>1105136</v>
      </c>
      <c r="AN272" s="7">
        <v>0</v>
      </c>
      <c r="AO272" s="7">
        <v>0</v>
      </c>
      <c r="AP272" s="7">
        <v>11134040</v>
      </c>
      <c r="AQ272" s="7">
        <v>704156</v>
      </c>
      <c r="AR272" s="7">
        <v>8395919</v>
      </c>
      <c r="AS272" s="7">
        <v>201976</v>
      </c>
      <c r="AT272" s="7">
        <v>8532252</v>
      </c>
      <c r="AU272" s="7">
        <v>0</v>
      </c>
      <c r="AV272" s="7">
        <v>1168089</v>
      </c>
      <c r="AW272" s="7">
        <v>0</v>
      </c>
      <c r="AX272" s="7">
        <v>0</v>
      </c>
      <c r="AY272" s="7">
        <v>12802307</v>
      </c>
      <c r="AZ272" s="7">
        <v>295197</v>
      </c>
      <c r="BA272" s="7">
        <v>56177.579999999994</v>
      </c>
      <c r="BB272" s="7">
        <v>0</v>
      </c>
      <c r="BC272" s="7">
        <v>0</v>
      </c>
      <c r="BD272" s="7">
        <v>604.05999999999995</v>
      </c>
      <c r="BE272" s="7">
        <v>0</v>
      </c>
      <c r="BF272" s="7">
        <v>0</v>
      </c>
      <c r="BG272" s="7">
        <v>848445.15898640233</v>
      </c>
      <c r="BH272" s="7">
        <v>9462</v>
      </c>
      <c r="BI272" s="7">
        <v>847315</v>
      </c>
      <c r="BJ272" s="7">
        <v>11661695.9375</v>
      </c>
      <c r="BK272" s="7">
        <v>6425430.456666667</v>
      </c>
      <c r="BL272" s="7">
        <v>5181351.4066666663</v>
      </c>
      <c r="BM272" s="7">
        <v>10582359.109999999</v>
      </c>
      <c r="BN272" s="130">
        <v>0.96199999999999997</v>
      </c>
      <c r="BO272" s="131">
        <v>3.0569499999999998E-4</v>
      </c>
      <c r="BP272" s="161">
        <v>7747.0118667553124</v>
      </c>
      <c r="BQ272" s="162">
        <v>13808004</v>
      </c>
      <c r="BR272" s="161">
        <v>520960</v>
      </c>
      <c r="BS272" s="163">
        <v>0</v>
      </c>
      <c r="BT272" s="163">
        <v>2180833</v>
      </c>
      <c r="BU272" s="161">
        <v>21947558.920000002</v>
      </c>
      <c r="BV272" s="161">
        <v>263289.44</v>
      </c>
      <c r="BW272" s="165">
        <v>12205851.380000001</v>
      </c>
      <c r="BX272" s="161">
        <v>520960</v>
      </c>
    </row>
    <row r="273" spans="1:76" ht="14.45" x14ac:dyDescent="0.3">
      <c r="A273" s="164" t="s">
        <v>31</v>
      </c>
      <c r="B273" s="6" t="s">
        <v>39</v>
      </c>
      <c r="C273" s="6" t="s">
        <v>130</v>
      </c>
      <c r="D273" s="6" t="s">
        <v>37</v>
      </c>
      <c r="E273" s="6" t="s">
        <v>36</v>
      </c>
      <c r="F273" s="24" t="str">
        <f>+Tabela1[[#This Row],[WK]]&amp;Tabela1[[#This Row],[PK]]&amp;Tabela1[[#This Row],[GK]]</f>
        <v>041503</v>
      </c>
      <c r="G273" s="6" t="s">
        <v>306</v>
      </c>
      <c r="H273" s="7">
        <v>210035603.62359941</v>
      </c>
      <c r="I273" s="8">
        <v>1.371</v>
      </c>
      <c r="J273" s="7">
        <v>287958812.57000005</v>
      </c>
      <c r="K273" s="8">
        <v>7.0000000000000007E-2</v>
      </c>
      <c r="L273" s="7">
        <v>20157116.879900005</v>
      </c>
      <c r="M273" s="7">
        <v>13115837.879900005</v>
      </c>
      <c r="N273" s="9">
        <v>1.862706744030453</v>
      </c>
      <c r="O273" s="7">
        <v>25484895</v>
      </c>
      <c r="P273" s="8">
        <v>1.2949999999999999</v>
      </c>
      <c r="Q273" s="7">
        <v>33002939</v>
      </c>
      <c r="R273" s="8">
        <v>1.6E-2</v>
      </c>
      <c r="S273" s="7">
        <v>528047.02399999998</v>
      </c>
      <c r="T273" s="7">
        <v>204025.02399999998</v>
      </c>
      <c r="U273" s="9">
        <v>0.62966410922715121</v>
      </c>
      <c r="V273" s="7">
        <v>13319862.903900005</v>
      </c>
      <c r="W273" s="9">
        <v>1.8084614469795606</v>
      </c>
      <c r="X273" s="7">
        <v>43850764.716627009</v>
      </c>
      <c r="Y273" s="7">
        <v>13927027</v>
      </c>
      <c r="Z273" s="7">
        <v>1016267.7300000001</v>
      </c>
      <c r="AA273" s="7">
        <v>1430339.9866270074</v>
      </c>
      <c r="AB273" s="7">
        <v>27477130</v>
      </c>
      <c r="AC273" s="7">
        <v>0</v>
      </c>
      <c r="AD273" s="7">
        <v>30530901.812727004</v>
      </c>
      <c r="AE273" s="7">
        <v>0</v>
      </c>
      <c r="AF273" s="7">
        <v>20157116.879900005</v>
      </c>
      <c r="AG273" s="7">
        <v>528047.02399999998</v>
      </c>
      <c r="AH273" s="7">
        <v>30530901.812727004</v>
      </c>
      <c r="AI273" s="7">
        <v>5879011</v>
      </c>
      <c r="AJ273" s="7">
        <v>210430</v>
      </c>
      <c r="AK273" s="7">
        <v>10958588</v>
      </c>
      <c r="AL273" s="7">
        <v>273453</v>
      </c>
      <c r="AM273" s="7">
        <v>1079534</v>
      </c>
      <c r="AN273" s="7">
        <v>0</v>
      </c>
      <c r="AO273" s="7">
        <v>0</v>
      </c>
      <c r="AP273" s="7">
        <v>24585279</v>
      </c>
      <c r="AQ273" s="7">
        <v>922962</v>
      </c>
      <c r="AR273" s="7">
        <v>7041279</v>
      </c>
      <c r="AS273" s="7">
        <v>324022</v>
      </c>
      <c r="AT273" s="7">
        <v>12232339</v>
      </c>
      <c r="AU273" s="7">
        <v>484192</v>
      </c>
      <c r="AV273" s="7">
        <v>1081819</v>
      </c>
      <c r="AW273" s="7">
        <v>0</v>
      </c>
      <c r="AX273" s="7">
        <v>0</v>
      </c>
      <c r="AY273" s="7">
        <v>25614248</v>
      </c>
      <c r="AZ273" s="7">
        <v>389270</v>
      </c>
      <c r="BA273" s="7">
        <v>1016267.7300000001</v>
      </c>
      <c r="BB273" s="7">
        <v>0</v>
      </c>
      <c r="BC273" s="7">
        <v>0</v>
      </c>
      <c r="BD273" s="7">
        <v>10927.61</v>
      </c>
      <c r="BE273" s="7">
        <v>0</v>
      </c>
      <c r="BF273" s="7">
        <v>0</v>
      </c>
      <c r="BG273" s="7">
        <v>795181.98662700737</v>
      </c>
      <c r="BH273" s="7">
        <v>8868</v>
      </c>
      <c r="BI273" s="7">
        <v>635158</v>
      </c>
      <c r="BJ273" s="7">
        <v>8741633.5916666668</v>
      </c>
      <c r="BK273" s="7">
        <v>4532764.1233333331</v>
      </c>
      <c r="BL273" s="7">
        <v>2541654.7366666668</v>
      </c>
      <c r="BM273" s="7">
        <v>11752168.4</v>
      </c>
      <c r="BN273" s="130">
        <v>0.63300000000000001</v>
      </c>
      <c r="BO273" s="131">
        <v>3.7295729999999998E-4</v>
      </c>
      <c r="BP273" s="161">
        <v>9450.8942391025048</v>
      </c>
      <c r="BQ273" s="162">
        <v>27477130</v>
      </c>
      <c r="BR273" s="161">
        <v>479979</v>
      </c>
      <c r="BS273" s="163">
        <v>0</v>
      </c>
      <c r="BT273" s="163">
        <v>0</v>
      </c>
      <c r="BU273" s="161">
        <v>20157116.879999999</v>
      </c>
      <c r="BV273" s="161">
        <v>528047.02</v>
      </c>
      <c r="BW273" s="165">
        <v>30530901.809999999</v>
      </c>
      <c r="BX273" s="161">
        <v>479979</v>
      </c>
    </row>
    <row r="274" spans="1:76" ht="14.45" x14ac:dyDescent="0.3">
      <c r="A274" s="164" t="s">
        <v>31</v>
      </c>
      <c r="B274" s="6" t="s">
        <v>39</v>
      </c>
      <c r="C274" s="6" t="s">
        <v>130</v>
      </c>
      <c r="D274" s="6" t="s">
        <v>39</v>
      </c>
      <c r="E274" s="6" t="s">
        <v>36</v>
      </c>
      <c r="F274" s="24" t="str">
        <f>+Tabela1[[#This Row],[WK]]&amp;Tabela1[[#This Row],[PK]]&amp;Tabela1[[#This Row],[GK]]</f>
        <v>041504</v>
      </c>
      <c r="G274" s="6" t="s">
        <v>307</v>
      </c>
      <c r="H274" s="7">
        <v>817254260.88719952</v>
      </c>
      <c r="I274" s="8">
        <v>1.371</v>
      </c>
      <c r="J274" s="7">
        <v>1120455591.6700001</v>
      </c>
      <c r="K274" s="8">
        <v>7.0000000000000007E-2</v>
      </c>
      <c r="L274" s="7">
        <v>78431891.416900009</v>
      </c>
      <c r="M274" s="7">
        <v>37019536.416900009</v>
      </c>
      <c r="N274" s="9">
        <v>0.89392492691854908</v>
      </c>
      <c r="O274" s="7">
        <v>91182501</v>
      </c>
      <c r="P274" s="8">
        <v>1.2949999999999999</v>
      </c>
      <c r="Q274" s="7">
        <v>118081339</v>
      </c>
      <c r="R274" s="8">
        <v>1.6E-2</v>
      </c>
      <c r="S274" s="7">
        <v>1889301.4240000001</v>
      </c>
      <c r="T274" s="7">
        <v>-312951.57599999988</v>
      </c>
      <c r="U274" s="9">
        <v>-0.14210518773274455</v>
      </c>
      <c r="V274" s="7">
        <v>36706584.840900004</v>
      </c>
      <c r="W274" s="9">
        <v>0.84161216904437164</v>
      </c>
      <c r="X274" s="7">
        <v>47937066.024706252</v>
      </c>
      <c r="Y274" s="7">
        <v>0</v>
      </c>
      <c r="Z274" s="7">
        <v>380418.51500000001</v>
      </c>
      <c r="AA274" s="7">
        <v>2899789.5097062527</v>
      </c>
      <c r="AB274" s="7">
        <v>44656858</v>
      </c>
      <c r="AC274" s="7">
        <v>0</v>
      </c>
      <c r="AD274" s="7">
        <v>11230481.183806242</v>
      </c>
      <c r="AE274" s="7">
        <v>0</v>
      </c>
      <c r="AF274" s="7">
        <v>78431891.416900009</v>
      </c>
      <c r="AG274" s="7">
        <v>1889301.4240000001</v>
      </c>
      <c r="AH274" s="7">
        <v>11230481.183806242</v>
      </c>
      <c r="AI274" s="7">
        <v>34576628</v>
      </c>
      <c r="AJ274" s="7">
        <v>2369785</v>
      </c>
      <c r="AK274" s="7">
        <v>0</v>
      </c>
      <c r="AL274" s="7">
        <v>151601</v>
      </c>
      <c r="AM274" s="7">
        <v>991571</v>
      </c>
      <c r="AN274" s="7">
        <v>0</v>
      </c>
      <c r="AO274" s="7">
        <v>0</v>
      </c>
      <c r="AP274" s="7">
        <v>34847552</v>
      </c>
      <c r="AQ274" s="7">
        <v>2235794</v>
      </c>
      <c r="AR274" s="7">
        <v>41412355</v>
      </c>
      <c r="AS274" s="7">
        <v>2202253</v>
      </c>
      <c r="AT274" s="7">
        <v>0</v>
      </c>
      <c r="AU274" s="7">
        <v>189763</v>
      </c>
      <c r="AV274" s="7">
        <v>867117</v>
      </c>
      <c r="AW274" s="7">
        <v>0</v>
      </c>
      <c r="AX274" s="7">
        <v>0</v>
      </c>
      <c r="AY274" s="7">
        <v>39931270</v>
      </c>
      <c r="AZ274" s="7">
        <v>952091</v>
      </c>
      <c r="BA274" s="7">
        <v>380418.51500000001</v>
      </c>
      <c r="BB274" s="7">
        <v>0</v>
      </c>
      <c r="BC274" s="7">
        <v>77.599999999999994</v>
      </c>
      <c r="BD274" s="7">
        <v>3596.6</v>
      </c>
      <c r="BE274" s="7">
        <v>470.51</v>
      </c>
      <c r="BF274" s="7">
        <v>0</v>
      </c>
      <c r="BG274" s="7">
        <v>1905459.5097062527</v>
      </c>
      <c r="BH274" s="7">
        <v>21250</v>
      </c>
      <c r="BI274" s="7">
        <v>994330</v>
      </c>
      <c r="BJ274" s="7">
        <v>13685086.881666666</v>
      </c>
      <c r="BK274" s="7">
        <v>9804219.879999999</v>
      </c>
      <c r="BL274" s="7">
        <v>4851979.3099999996</v>
      </c>
      <c r="BM274" s="7">
        <v>5819509.3866666686</v>
      </c>
      <c r="BN274" s="130">
        <v>1.224</v>
      </c>
      <c r="BO274" s="131">
        <v>7.6523240000000005E-4</v>
      </c>
      <c r="BP274" s="161">
        <v>19392.042361029507</v>
      </c>
      <c r="BQ274" s="162">
        <v>44656858</v>
      </c>
      <c r="BR274" s="161">
        <v>1424975</v>
      </c>
      <c r="BS274" s="163">
        <v>0</v>
      </c>
      <c r="BT274" s="163">
        <v>0</v>
      </c>
      <c r="BU274" s="161">
        <v>78431891.420000002</v>
      </c>
      <c r="BV274" s="161">
        <v>1889301.42</v>
      </c>
      <c r="BW274" s="165">
        <v>11230481.18</v>
      </c>
      <c r="BX274" s="161">
        <v>1424975</v>
      </c>
    </row>
    <row r="275" spans="1:76" ht="14.45" x14ac:dyDescent="0.3">
      <c r="A275" s="164" t="s">
        <v>31</v>
      </c>
      <c r="B275" s="6" t="s">
        <v>39</v>
      </c>
      <c r="C275" s="6" t="s">
        <v>130</v>
      </c>
      <c r="D275" s="6" t="s">
        <v>42</v>
      </c>
      <c r="E275" s="6" t="s">
        <v>36</v>
      </c>
      <c r="F275" s="24" t="str">
        <f>+Tabela1[[#This Row],[WK]]&amp;Tabela1[[#This Row],[PK]]&amp;Tabela1[[#This Row],[GK]]</f>
        <v>041505</v>
      </c>
      <c r="G275" s="6" t="s">
        <v>308</v>
      </c>
      <c r="H275" s="7">
        <v>236436807.75319952</v>
      </c>
      <c r="I275" s="8">
        <v>1.371</v>
      </c>
      <c r="J275" s="7">
        <v>324154863.43000001</v>
      </c>
      <c r="K275" s="8">
        <v>7.0000000000000007E-2</v>
      </c>
      <c r="L275" s="7">
        <v>22690840.440100003</v>
      </c>
      <c r="M275" s="7">
        <v>13317626.440100003</v>
      </c>
      <c r="N275" s="9">
        <v>1.4208174954823396</v>
      </c>
      <c r="O275" s="7">
        <v>10624389</v>
      </c>
      <c r="P275" s="8">
        <v>1.2949999999999999</v>
      </c>
      <c r="Q275" s="7">
        <v>13758584</v>
      </c>
      <c r="R275" s="8">
        <v>1.6E-2</v>
      </c>
      <c r="S275" s="7">
        <v>220137.34400000001</v>
      </c>
      <c r="T275" s="7">
        <v>-19416.655999999988</v>
      </c>
      <c r="U275" s="9">
        <v>-8.1053357489334302E-2</v>
      </c>
      <c r="V275" s="7">
        <v>13298209.784100004</v>
      </c>
      <c r="W275" s="9">
        <v>1.3833902767756387</v>
      </c>
      <c r="X275" s="7">
        <v>24345823.479923487</v>
      </c>
      <c r="Y275" s="7">
        <v>2491543</v>
      </c>
      <c r="Z275" s="7">
        <v>109364.28</v>
      </c>
      <c r="AA275" s="7">
        <v>1254007.1999234876</v>
      </c>
      <c r="AB275" s="7">
        <v>17423418</v>
      </c>
      <c r="AC275" s="7">
        <v>3067491</v>
      </c>
      <c r="AD275" s="7">
        <v>11047613.695823483</v>
      </c>
      <c r="AE275" s="7">
        <v>0</v>
      </c>
      <c r="AF275" s="7">
        <v>22690840.440100003</v>
      </c>
      <c r="AG275" s="7">
        <v>220137.34400000001</v>
      </c>
      <c r="AH275" s="7">
        <v>11047613.695823483</v>
      </c>
      <c r="AI275" s="7">
        <v>7826025</v>
      </c>
      <c r="AJ275" s="7">
        <v>186554</v>
      </c>
      <c r="AK275" s="7">
        <v>4890488</v>
      </c>
      <c r="AL275" s="7">
        <v>0</v>
      </c>
      <c r="AM275" s="7">
        <v>634874</v>
      </c>
      <c r="AN275" s="7">
        <v>0</v>
      </c>
      <c r="AO275" s="7">
        <v>0</v>
      </c>
      <c r="AP275" s="7">
        <v>14082221</v>
      </c>
      <c r="AQ275" s="7">
        <v>608677</v>
      </c>
      <c r="AR275" s="7">
        <v>9373214</v>
      </c>
      <c r="AS275" s="7">
        <v>239554</v>
      </c>
      <c r="AT275" s="7">
        <v>6091159</v>
      </c>
      <c r="AU275" s="7">
        <v>0</v>
      </c>
      <c r="AV275" s="7">
        <v>1013668</v>
      </c>
      <c r="AW275" s="7">
        <v>0</v>
      </c>
      <c r="AX275" s="7">
        <v>0</v>
      </c>
      <c r="AY275" s="7">
        <v>16144489</v>
      </c>
      <c r="AZ275" s="7">
        <v>338990</v>
      </c>
      <c r="BA275" s="7">
        <v>109364.28</v>
      </c>
      <c r="BB275" s="7">
        <v>0</v>
      </c>
      <c r="BC275" s="7">
        <v>0</v>
      </c>
      <c r="BD275" s="7">
        <v>1175.96</v>
      </c>
      <c r="BE275" s="7">
        <v>0</v>
      </c>
      <c r="BF275" s="7">
        <v>0</v>
      </c>
      <c r="BG275" s="7">
        <v>723088.19992348761</v>
      </c>
      <c r="BH275" s="7">
        <v>8064</v>
      </c>
      <c r="BI275" s="7">
        <v>530919</v>
      </c>
      <c r="BJ275" s="7">
        <v>7307069.5916666677</v>
      </c>
      <c r="BK275" s="7">
        <v>3254729.9933333341</v>
      </c>
      <c r="BL275" s="7">
        <v>3447580.8200000003</v>
      </c>
      <c r="BM275" s="7">
        <v>9314196.7533333339</v>
      </c>
      <c r="BN275" s="130">
        <v>0.90600000000000003</v>
      </c>
      <c r="BO275" s="131">
        <v>2.8904890000000001E-4</v>
      </c>
      <c r="BP275" s="161">
        <v>7324.7932166493147</v>
      </c>
      <c r="BQ275" s="162">
        <v>17423418</v>
      </c>
      <c r="BR275" s="161">
        <v>421294</v>
      </c>
      <c r="BS275" s="163">
        <v>0</v>
      </c>
      <c r="BT275" s="163">
        <v>2163776.3200000003</v>
      </c>
      <c r="BU275" s="161">
        <v>22690840.440000001</v>
      </c>
      <c r="BV275" s="161">
        <v>220137.34</v>
      </c>
      <c r="BW275" s="165">
        <v>13211390.02</v>
      </c>
      <c r="BX275" s="161">
        <v>421294</v>
      </c>
    </row>
    <row r="276" spans="1:76" ht="14.45" x14ac:dyDescent="0.3">
      <c r="A276" s="164" t="s">
        <v>31</v>
      </c>
      <c r="B276" s="6" t="s">
        <v>39</v>
      </c>
      <c r="C276" s="6" t="s">
        <v>130</v>
      </c>
      <c r="D276" s="6" t="s">
        <v>44</v>
      </c>
      <c r="E276" s="6" t="s">
        <v>36</v>
      </c>
      <c r="F276" s="24" t="str">
        <f>+Tabela1[[#This Row],[WK]]&amp;Tabela1[[#This Row],[PK]]&amp;Tabela1[[#This Row],[GK]]</f>
        <v>041506</v>
      </c>
      <c r="G276" s="6" t="s">
        <v>309</v>
      </c>
      <c r="H276" s="7">
        <v>402340947.92779988</v>
      </c>
      <c r="I276" s="8">
        <v>1.371</v>
      </c>
      <c r="J276" s="7">
        <v>551609439.60000002</v>
      </c>
      <c r="K276" s="8">
        <v>7.0000000000000007E-2</v>
      </c>
      <c r="L276" s="7">
        <v>38612660.772000007</v>
      </c>
      <c r="M276" s="7">
        <v>17945275.772000007</v>
      </c>
      <c r="N276" s="9">
        <v>0.86828961535288607</v>
      </c>
      <c r="O276" s="7">
        <v>84202115</v>
      </c>
      <c r="P276" s="8">
        <v>1.2949999999999999</v>
      </c>
      <c r="Q276" s="7">
        <v>109041739</v>
      </c>
      <c r="R276" s="8">
        <v>1.6E-2</v>
      </c>
      <c r="S276" s="7">
        <v>1744667.824</v>
      </c>
      <c r="T276" s="7">
        <v>506500.82400000002</v>
      </c>
      <c r="U276" s="9">
        <v>0.40907310887788162</v>
      </c>
      <c r="V276" s="7">
        <v>18451776.596000008</v>
      </c>
      <c r="W276" s="9">
        <v>0.84233333156818002</v>
      </c>
      <c r="X276" s="7">
        <v>29280795.554018587</v>
      </c>
      <c r="Y276" s="7">
        <v>0</v>
      </c>
      <c r="Z276" s="7">
        <v>312750.63</v>
      </c>
      <c r="AA276" s="7">
        <v>1925858.9240185861</v>
      </c>
      <c r="AB276" s="7">
        <v>20794336</v>
      </c>
      <c r="AC276" s="7">
        <v>6247850</v>
      </c>
      <c r="AD276" s="7">
        <v>10829018.958018579</v>
      </c>
      <c r="AE276" s="7">
        <v>-4397303.6331997188</v>
      </c>
      <c r="AF276" s="7">
        <v>38612660.772000007</v>
      </c>
      <c r="AG276" s="7">
        <v>1744667.824</v>
      </c>
      <c r="AH276" s="7">
        <v>6431715.3248188598</v>
      </c>
      <c r="AI276" s="7">
        <v>17255925</v>
      </c>
      <c r="AJ276" s="7">
        <v>1198827</v>
      </c>
      <c r="AK276" s="7">
        <v>1468228</v>
      </c>
      <c r="AL276" s="7">
        <v>0</v>
      </c>
      <c r="AM276" s="7">
        <v>830121</v>
      </c>
      <c r="AN276" s="7">
        <v>0</v>
      </c>
      <c r="AO276" s="7">
        <v>0</v>
      </c>
      <c r="AP276" s="7">
        <v>17732596</v>
      </c>
      <c r="AQ276" s="7">
        <v>1086071</v>
      </c>
      <c r="AR276" s="7">
        <v>20667385</v>
      </c>
      <c r="AS276" s="7">
        <v>1238167</v>
      </c>
      <c r="AT276" s="7">
        <v>1625335</v>
      </c>
      <c r="AU276" s="7">
        <v>0</v>
      </c>
      <c r="AV276" s="7">
        <v>1061598</v>
      </c>
      <c r="AW276" s="7">
        <v>0</v>
      </c>
      <c r="AX276" s="7">
        <v>0</v>
      </c>
      <c r="AY276" s="7">
        <v>20511211</v>
      </c>
      <c r="AZ276" s="7">
        <v>436307</v>
      </c>
      <c r="BA276" s="7">
        <v>312750.63</v>
      </c>
      <c r="BB276" s="7">
        <v>0</v>
      </c>
      <c r="BC276" s="7">
        <v>37.409999999999997</v>
      </c>
      <c r="BD276" s="7">
        <v>3238.21</v>
      </c>
      <c r="BE276" s="7">
        <v>0</v>
      </c>
      <c r="BF276" s="7">
        <v>0</v>
      </c>
      <c r="BG276" s="7">
        <v>985189.92401858594</v>
      </c>
      <c r="BH276" s="7">
        <v>10987</v>
      </c>
      <c r="BI276" s="7">
        <v>940669</v>
      </c>
      <c r="BJ276" s="7">
        <v>12946378.80666667</v>
      </c>
      <c r="BK276" s="7">
        <v>9430293.8566666692</v>
      </c>
      <c r="BL276" s="7">
        <v>3908704.28</v>
      </c>
      <c r="BM276" s="7">
        <v>6246931.2400000002</v>
      </c>
      <c r="BN276" s="130">
        <v>1.4279999999999999</v>
      </c>
      <c r="BO276" s="131">
        <v>4.1191170000000002E-4</v>
      </c>
      <c r="BP276" s="161">
        <v>10438.405631648997</v>
      </c>
      <c r="BQ276" s="162">
        <v>20794336</v>
      </c>
      <c r="BR276" s="161">
        <v>785783</v>
      </c>
      <c r="BS276" s="163">
        <v>0</v>
      </c>
      <c r="BT276" s="163">
        <v>2536742.0791811347</v>
      </c>
      <c r="BU276" s="161">
        <v>38612660.770000003</v>
      </c>
      <c r="BV276" s="161">
        <v>1744667.82</v>
      </c>
      <c r="BW276" s="165">
        <v>8968457.399181135</v>
      </c>
      <c r="BX276" s="161">
        <v>785783</v>
      </c>
    </row>
    <row r="277" spans="1:76" ht="14.45" x14ac:dyDescent="0.3">
      <c r="A277" s="164" t="s">
        <v>31</v>
      </c>
      <c r="B277" s="6" t="s">
        <v>39</v>
      </c>
      <c r="C277" s="6" t="s">
        <v>130</v>
      </c>
      <c r="D277" s="6" t="s">
        <v>51</v>
      </c>
      <c r="E277" s="6" t="s">
        <v>36</v>
      </c>
      <c r="F277" s="24" t="str">
        <f>+Tabela1[[#This Row],[WK]]&amp;Tabela1[[#This Row],[PK]]&amp;Tabela1[[#This Row],[GK]]</f>
        <v>041507</v>
      </c>
      <c r="G277" s="6" t="s">
        <v>310</v>
      </c>
      <c r="H277" s="7">
        <v>657209440.09339881</v>
      </c>
      <c r="I277" s="8">
        <v>1.371</v>
      </c>
      <c r="J277" s="7">
        <v>901034142.37</v>
      </c>
      <c r="K277" s="8">
        <v>7.0000000000000007E-2</v>
      </c>
      <c r="L277" s="7">
        <v>63072389.965900004</v>
      </c>
      <c r="M277" s="7">
        <v>35887199.965900004</v>
      </c>
      <c r="N277" s="9">
        <v>1.3201011273380838</v>
      </c>
      <c r="O277" s="7">
        <v>78485890</v>
      </c>
      <c r="P277" s="8">
        <v>1.2949999999999999</v>
      </c>
      <c r="Q277" s="7">
        <v>101639228</v>
      </c>
      <c r="R277" s="8">
        <v>1.6E-2</v>
      </c>
      <c r="S277" s="7">
        <v>1626227.648</v>
      </c>
      <c r="T277" s="7">
        <v>700457.64800000004</v>
      </c>
      <c r="U277" s="9">
        <v>0.75662167493005827</v>
      </c>
      <c r="V277" s="7">
        <v>36587657.613900006</v>
      </c>
      <c r="W277" s="9">
        <v>1.3015442238151955</v>
      </c>
      <c r="X277" s="7">
        <v>59506614.931181155</v>
      </c>
      <c r="Y277" s="7">
        <v>5547494</v>
      </c>
      <c r="Z277" s="7">
        <v>36170.955000000002</v>
      </c>
      <c r="AA277" s="7">
        <v>2663045.9761811537</v>
      </c>
      <c r="AB277" s="7">
        <v>45455776</v>
      </c>
      <c r="AC277" s="7">
        <v>5804128</v>
      </c>
      <c r="AD277" s="7">
        <v>22918957.317281149</v>
      </c>
      <c r="AE277" s="7">
        <v>0</v>
      </c>
      <c r="AF277" s="7">
        <v>63072389.965900004</v>
      </c>
      <c r="AG277" s="7">
        <v>1626227.648</v>
      </c>
      <c r="AH277" s="7">
        <v>22918957.317281149</v>
      </c>
      <c r="AI277" s="7">
        <v>22697868</v>
      </c>
      <c r="AJ277" s="7">
        <v>797951</v>
      </c>
      <c r="AK277" s="7">
        <v>12196169</v>
      </c>
      <c r="AL277" s="7">
        <v>46007</v>
      </c>
      <c r="AM277" s="7">
        <v>896489</v>
      </c>
      <c r="AN277" s="7">
        <v>0</v>
      </c>
      <c r="AO277" s="7">
        <v>0</v>
      </c>
      <c r="AP277" s="7">
        <v>36440164</v>
      </c>
      <c r="AQ277" s="7">
        <v>2478470</v>
      </c>
      <c r="AR277" s="7">
        <v>27185190</v>
      </c>
      <c r="AS277" s="7">
        <v>925770</v>
      </c>
      <c r="AT277" s="7">
        <v>14591289</v>
      </c>
      <c r="AU277" s="7">
        <v>0</v>
      </c>
      <c r="AV277" s="7">
        <v>842429</v>
      </c>
      <c r="AW277" s="7">
        <v>0</v>
      </c>
      <c r="AX277" s="7">
        <v>0</v>
      </c>
      <c r="AY277" s="7">
        <v>41107445</v>
      </c>
      <c r="AZ277" s="7">
        <v>1042920</v>
      </c>
      <c r="BA277" s="7">
        <v>36170.955000000002</v>
      </c>
      <c r="BB277" s="7">
        <v>0</v>
      </c>
      <c r="BC277" s="7">
        <v>0</v>
      </c>
      <c r="BD277" s="7">
        <v>67.06</v>
      </c>
      <c r="BE277" s="7">
        <v>643.75</v>
      </c>
      <c r="BF277" s="7">
        <v>0</v>
      </c>
      <c r="BG277" s="7">
        <v>1851209.9761811537</v>
      </c>
      <c r="BH277" s="7">
        <v>20645</v>
      </c>
      <c r="BI277" s="7">
        <v>811836</v>
      </c>
      <c r="BJ277" s="7">
        <v>11173331.453333335</v>
      </c>
      <c r="BK277" s="7">
        <v>8849908.5766666681</v>
      </c>
      <c r="BL277" s="7">
        <v>3680682.92</v>
      </c>
      <c r="BM277" s="7">
        <v>1932325.666666666</v>
      </c>
      <c r="BN277" s="130">
        <v>0.91800000000000004</v>
      </c>
      <c r="BO277" s="131">
        <v>7.4009059999999998E-4</v>
      </c>
      <c r="BP277" s="161">
        <v>18754.712313357657</v>
      </c>
      <c r="BQ277" s="162">
        <v>45455776</v>
      </c>
      <c r="BR277" s="161">
        <v>1055031</v>
      </c>
      <c r="BS277" s="163">
        <v>0</v>
      </c>
      <c r="BT277" s="163">
        <v>2632499.0688188374</v>
      </c>
      <c r="BU277" s="161">
        <v>63072389.969999999</v>
      </c>
      <c r="BV277" s="161">
        <v>1626227.65</v>
      </c>
      <c r="BW277" s="165">
        <v>25551456.388818838</v>
      </c>
      <c r="BX277" s="161">
        <v>1055031</v>
      </c>
    </row>
    <row r="278" spans="1:76" ht="14.45" x14ac:dyDescent="0.3">
      <c r="A278" s="164" t="s">
        <v>31</v>
      </c>
      <c r="B278" s="6" t="s">
        <v>39</v>
      </c>
      <c r="C278" s="6" t="s">
        <v>130</v>
      </c>
      <c r="D278" s="6" t="s">
        <v>75</v>
      </c>
      <c r="E278" s="6" t="s">
        <v>36</v>
      </c>
      <c r="F278" s="24" t="str">
        <f>+Tabela1[[#This Row],[WK]]&amp;Tabela1[[#This Row],[PK]]&amp;Tabela1[[#This Row],[GK]]</f>
        <v>041508</v>
      </c>
      <c r="G278" s="6" t="s">
        <v>311</v>
      </c>
      <c r="H278" s="7">
        <v>208969483.81999972</v>
      </c>
      <c r="I278" s="8">
        <v>1.371</v>
      </c>
      <c r="J278" s="7">
        <v>286497162.31</v>
      </c>
      <c r="K278" s="8">
        <v>7.0000000000000007E-2</v>
      </c>
      <c r="L278" s="7">
        <v>20054801.361700002</v>
      </c>
      <c r="M278" s="7">
        <v>7751049.3617000021</v>
      </c>
      <c r="N278" s="9">
        <v>0.62997444695731852</v>
      </c>
      <c r="O278" s="7">
        <v>9540752</v>
      </c>
      <c r="P278" s="8">
        <v>1.2949999999999999</v>
      </c>
      <c r="Q278" s="7">
        <v>12355274</v>
      </c>
      <c r="R278" s="8">
        <v>1.6E-2</v>
      </c>
      <c r="S278" s="7">
        <v>197684.38399999999</v>
      </c>
      <c r="T278" s="7">
        <v>68494.383999999991</v>
      </c>
      <c r="U278" s="9">
        <v>0.53018332688288561</v>
      </c>
      <c r="V278" s="7">
        <v>7819543.7457000017</v>
      </c>
      <c r="W278" s="9">
        <v>0.62893752304965322</v>
      </c>
      <c r="X278" s="7">
        <v>15933981.119222034</v>
      </c>
      <c r="Y278" s="7">
        <v>0</v>
      </c>
      <c r="Z278" s="7">
        <v>1496310.9450000001</v>
      </c>
      <c r="AA278" s="7">
        <v>867222.17422203394</v>
      </c>
      <c r="AB278" s="7">
        <v>11048943</v>
      </c>
      <c r="AC278" s="7">
        <v>2521505</v>
      </c>
      <c r="AD278" s="7">
        <v>8114437.3735220321</v>
      </c>
      <c r="AE278" s="7">
        <v>-2128194.8317530523</v>
      </c>
      <c r="AF278" s="7">
        <v>20054801.361700002</v>
      </c>
      <c r="AG278" s="7">
        <v>197684.38399999999</v>
      </c>
      <c r="AH278" s="7">
        <v>5986242.5417689793</v>
      </c>
      <c r="AI278" s="7">
        <v>10272834</v>
      </c>
      <c r="AJ278" s="7">
        <v>119490</v>
      </c>
      <c r="AK278" s="7">
        <v>1927739</v>
      </c>
      <c r="AL278" s="7">
        <v>0</v>
      </c>
      <c r="AM278" s="7">
        <v>743839</v>
      </c>
      <c r="AN278" s="7">
        <v>0</v>
      </c>
      <c r="AO278" s="7">
        <v>0</v>
      </c>
      <c r="AP278" s="7">
        <v>8774195</v>
      </c>
      <c r="AQ278" s="7">
        <v>616634</v>
      </c>
      <c r="AR278" s="7">
        <v>12303752</v>
      </c>
      <c r="AS278" s="7">
        <v>129190</v>
      </c>
      <c r="AT278" s="7">
        <v>2214563</v>
      </c>
      <c r="AU278" s="7">
        <v>0</v>
      </c>
      <c r="AV278" s="7">
        <v>685282</v>
      </c>
      <c r="AW278" s="7">
        <v>0</v>
      </c>
      <c r="AX278" s="7">
        <v>0</v>
      </c>
      <c r="AY278" s="7">
        <v>9823059</v>
      </c>
      <c r="AZ278" s="7">
        <v>262758</v>
      </c>
      <c r="BA278" s="7">
        <v>1496310.9450000001</v>
      </c>
      <c r="BB278" s="7">
        <v>0</v>
      </c>
      <c r="BC278" s="7">
        <v>0</v>
      </c>
      <c r="BD278" s="7">
        <v>15504.34</v>
      </c>
      <c r="BE278" s="7">
        <v>1170.05</v>
      </c>
      <c r="BF278" s="7">
        <v>0</v>
      </c>
      <c r="BG278" s="7">
        <v>466815.17422203394</v>
      </c>
      <c r="BH278" s="7">
        <v>5206</v>
      </c>
      <c r="BI278" s="7">
        <v>400407</v>
      </c>
      <c r="BJ278" s="7">
        <v>5510727.3966666665</v>
      </c>
      <c r="BK278" s="7">
        <v>4149539.11</v>
      </c>
      <c r="BL278" s="7">
        <v>2349986.64</v>
      </c>
      <c r="BM278" s="7">
        <v>744779.8666666667</v>
      </c>
      <c r="BN278" s="130">
        <v>1.3320000000000001</v>
      </c>
      <c r="BO278" s="131">
        <v>1.9444739999999999E-4</v>
      </c>
      <c r="BP278" s="161">
        <v>4927.551781450331</v>
      </c>
      <c r="BQ278" s="162">
        <v>11048943</v>
      </c>
      <c r="BR278" s="161">
        <v>560335</v>
      </c>
      <c r="BS278" s="163">
        <v>0</v>
      </c>
      <c r="BT278" s="163">
        <v>1240210.6099999994</v>
      </c>
      <c r="BU278" s="161">
        <v>20054801.359999999</v>
      </c>
      <c r="BV278" s="161">
        <v>197684.38</v>
      </c>
      <c r="BW278" s="165">
        <v>7226453.1499999994</v>
      </c>
      <c r="BX278" s="161">
        <v>560335</v>
      </c>
    </row>
    <row r="279" spans="1:76" ht="14.45" x14ac:dyDescent="0.3">
      <c r="A279" s="164" t="s">
        <v>31</v>
      </c>
      <c r="B279" s="6" t="s">
        <v>39</v>
      </c>
      <c r="C279" s="6" t="s">
        <v>130</v>
      </c>
      <c r="D279" s="6" t="s">
        <v>77</v>
      </c>
      <c r="E279" s="6" t="s">
        <v>36</v>
      </c>
      <c r="F279" s="24" t="str">
        <f>+Tabela1[[#This Row],[WK]]&amp;Tabela1[[#This Row],[PK]]&amp;Tabela1[[#This Row],[GK]]</f>
        <v>041509</v>
      </c>
      <c r="G279" s="6" t="s">
        <v>312</v>
      </c>
      <c r="H279" s="7">
        <v>615382343.9234004</v>
      </c>
      <c r="I279" s="8">
        <v>1.371</v>
      </c>
      <c r="J279" s="7">
        <v>843689193.51000011</v>
      </c>
      <c r="K279" s="8">
        <v>7.0000000000000007E-2</v>
      </c>
      <c r="L279" s="7">
        <v>59058243.545700014</v>
      </c>
      <c r="M279" s="7">
        <v>27316039.545700014</v>
      </c>
      <c r="N279" s="9">
        <v>0.86055900673122809</v>
      </c>
      <c r="O279" s="7">
        <v>67789023</v>
      </c>
      <c r="P279" s="8">
        <v>1.2949999999999999</v>
      </c>
      <c r="Q279" s="7">
        <v>87786785</v>
      </c>
      <c r="R279" s="8">
        <v>1.6E-2</v>
      </c>
      <c r="S279" s="7">
        <v>1404588.56</v>
      </c>
      <c r="T279" s="7">
        <v>607311.56000000006</v>
      </c>
      <c r="U279" s="9">
        <v>0.7617321959620057</v>
      </c>
      <c r="V279" s="7">
        <v>27923351.105700016</v>
      </c>
      <c r="W279" s="9">
        <v>0.85813756850332112</v>
      </c>
      <c r="X279" s="7">
        <v>36069570.707338303</v>
      </c>
      <c r="Y279" s="7">
        <v>0</v>
      </c>
      <c r="Z279" s="7">
        <v>768267.88500000001</v>
      </c>
      <c r="AA279" s="7">
        <v>2215842.8223382998</v>
      </c>
      <c r="AB279" s="7">
        <v>32696697</v>
      </c>
      <c r="AC279" s="7">
        <v>388763</v>
      </c>
      <c r="AD279" s="7">
        <v>8146219.6016382892</v>
      </c>
      <c r="AE279" s="7">
        <v>0</v>
      </c>
      <c r="AF279" s="7">
        <v>59058243.545700014</v>
      </c>
      <c r="AG279" s="7">
        <v>1404588.56</v>
      </c>
      <c r="AH279" s="7">
        <v>8146219.6016382892</v>
      </c>
      <c r="AI279" s="7">
        <v>26502679</v>
      </c>
      <c r="AJ279" s="7">
        <v>600235</v>
      </c>
      <c r="AK279" s="7">
        <v>2172229</v>
      </c>
      <c r="AL279" s="7">
        <v>0</v>
      </c>
      <c r="AM279" s="7">
        <v>795793</v>
      </c>
      <c r="AN279" s="7">
        <v>0</v>
      </c>
      <c r="AO279" s="7">
        <v>0</v>
      </c>
      <c r="AP279" s="7">
        <v>27207847</v>
      </c>
      <c r="AQ279" s="7">
        <v>1507769</v>
      </c>
      <c r="AR279" s="7">
        <v>31742204</v>
      </c>
      <c r="AS279" s="7">
        <v>797277</v>
      </c>
      <c r="AT279" s="7">
        <v>2757568</v>
      </c>
      <c r="AU279" s="7">
        <v>0</v>
      </c>
      <c r="AV279" s="7">
        <v>658192</v>
      </c>
      <c r="AW279" s="7">
        <v>0</v>
      </c>
      <c r="AX279" s="7">
        <v>0</v>
      </c>
      <c r="AY279" s="7">
        <v>30380559</v>
      </c>
      <c r="AZ279" s="7">
        <v>660138</v>
      </c>
      <c r="BA279" s="7">
        <v>768267.88500000001</v>
      </c>
      <c r="BB279" s="7">
        <v>0</v>
      </c>
      <c r="BC279" s="7">
        <v>0</v>
      </c>
      <c r="BD279" s="7">
        <v>7524.79</v>
      </c>
      <c r="BE279" s="7">
        <v>1472.31</v>
      </c>
      <c r="BF279" s="7">
        <v>0</v>
      </c>
      <c r="BG279" s="7">
        <v>1446355.8223382996</v>
      </c>
      <c r="BH279" s="7">
        <v>16130</v>
      </c>
      <c r="BI279" s="7">
        <v>769487</v>
      </c>
      <c r="BJ279" s="7">
        <v>10590496.285</v>
      </c>
      <c r="BK279" s="7">
        <v>7477115.0266666654</v>
      </c>
      <c r="BL279" s="7">
        <v>4793779.5566666676</v>
      </c>
      <c r="BM279" s="7">
        <v>2865965.92</v>
      </c>
      <c r="BN279" s="130">
        <v>1.141</v>
      </c>
      <c r="BO279" s="131">
        <v>5.6437760000000001E-4</v>
      </c>
      <c r="BP279" s="161">
        <v>14302.406642808626</v>
      </c>
      <c r="BQ279" s="162">
        <v>32696697</v>
      </c>
      <c r="BR279" s="161">
        <v>933816</v>
      </c>
      <c r="BS279" s="163">
        <v>0</v>
      </c>
      <c r="BT279" s="163">
        <v>2820702.2926616967</v>
      </c>
      <c r="BU279" s="161">
        <v>59058243.549999997</v>
      </c>
      <c r="BV279" s="161">
        <v>1404588.56</v>
      </c>
      <c r="BW279" s="165">
        <v>10966921.892661696</v>
      </c>
      <c r="BX279" s="161">
        <v>933816</v>
      </c>
    </row>
    <row r="280" spans="1:76" ht="14.45" x14ac:dyDescent="0.3">
      <c r="A280" s="164" t="s">
        <v>31</v>
      </c>
      <c r="B280" s="6" t="s">
        <v>39</v>
      </c>
      <c r="C280" s="6" t="s">
        <v>134</v>
      </c>
      <c r="D280" s="6" t="s">
        <v>33</v>
      </c>
      <c r="E280" s="6" t="s">
        <v>36</v>
      </c>
      <c r="F280" s="24" t="str">
        <f>+Tabela1[[#This Row],[WK]]&amp;Tabela1[[#This Row],[PK]]&amp;Tabela1[[#This Row],[GK]]</f>
        <v>041601</v>
      </c>
      <c r="G280" s="6" t="s">
        <v>313</v>
      </c>
      <c r="H280" s="7">
        <v>187844402.7237992</v>
      </c>
      <c r="I280" s="8">
        <v>1.371</v>
      </c>
      <c r="J280" s="7">
        <v>257534676.13</v>
      </c>
      <c r="K280" s="8">
        <v>7.0000000000000007E-2</v>
      </c>
      <c r="L280" s="7">
        <v>18027427.329100002</v>
      </c>
      <c r="M280" s="7">
        <v>11579428.329100002</v>
      </c>
      <c r="N280" s="9">
        <v>1.7958173270653426</v>
      </c>
      <c r="O280" s="7">
        <v>5462170</v>
      </c>
      <c r="P280" s="8">
        <v>1.2949999999999999</v>
      </c>
      <c r="Q280" s="7">
        <v>7073510</v>
      </c>
      <c r="R280" s="8">
        <v>1.6E-2</v>
      </c>
      <c r="S280" s="7">
        <v>113176.16</v>
      </c>
      <c r="T280" s="7">
        <v>-1207.8399999999965</v>
      </c>
      <c r="U280" s="9">
        <v>-1.0559518813820085E-2</v>
      </c>
      <c r="V280" s="7">
        <v>11578220.489100002</v>
      </c>
      <c r="W280" s="9">
        <v>1.7643317205198175</v>
      </c>
      <c r="X280" s="7">
        <v>23179639.269482996</v>
      </c>
      <c r="Y280" s="7">
        <v>4050032</v>
      </c>
      <c r="Z280" s="7">
        <v>2465390.4750000001</v>
      </c>
      <c r="AA280" s="7">
        <v>1046487.7944829974</v>
      </c>
      <c r="AB280" s="7">
        <v>14885799</v>
      </c>
      <c r="AC280" s="7">
        <v>731930</v>
      </c>
      <c r="AD280" s="7">
        <v>11601418.780382995</v>
      </c>
      <c r="AE280" s="7">
        <v>0</v>
      </c>
      <c r="AF280" s="7">
        <v>18027427.329100002</v>
      </c>
      <c r="AG280" s="7">
        <v>113176.16</v>
      </c>
      <c r="AH280" s="7">
        <v>11601418.780382995</v>
      </c>
      <c r="AI280" s="7">
        <v>5383660</v>
      </c>
      <c r="AJ280" s="7">
        <v>98492</v>
      </c>
      <c r="AK280" s="7">
        <v>6836100</v>
      </c>
      <c r="AL280" s="7">
        <v>9889</v>
      </c>
      <c r="AM280" s="7">
        <v>556704</v>
      </c>
      <c r="AN280" s="7">
        <v>0</v>
      </c>
      <c r="AO280" s="7">
        <v>0</v>
      </c>
      <c r="AP280" s="7">
        <v>13267484</v>
      </c>
      <c r="AQ280" s="7">
        <v>883179</v>
      </c>
      <c r="AR280" s="7">
        <v>6447999</v>
      </c>
      <c r="AS280" s="7">
        <v>114384</v>
      </c>
      <c r="AT280" s="7">
        <v>7726900</v>
      </c>
      <c r="AU280" s="7">
        <v>15282</v>
      </c>
      <c r="AV280" s="7">
        <v>914413</v>
      </c>
      <c r="AW280" s="7">
        <v>0</v>
      </c>
      <c r="AX280" s="7">
        <v>0</v>
      </c>
      <c r="AY280" s="7">
        <v>13482222</v>
      </c>
      <c r="AZ280" s="7">
        <v>358453</v>
      </c>
      <c r="BA280" s="7">
        <v>2465390.4750000001</v>
      </c>
      <c r="BB280" s="7">
        <v>0</v>
      </c>
      <c r="BC280" s="7">
        <v>1780.26</v>
      </c>
      <c r="BD280" s="7">
        <v>18037.900000000001</v>
      </c>
      <c r="BE280" s="7">
        <v>5074.95</v>
      </c>
      <c r="BF280" s="7">
        <v>0</v>
      </c>
      <c r="BG280" s="7">
        <v>609029.79448299739</v>
      </c>
      <c r="BH280" s="7">
        <v>6792</v>
      </c>
      <c r="BI280" s="7">
        <v>437458</v>
      </c>
      <c r="BJ280" s="7">
        <v>6020758.764166669</v>
      </c>
      <c r="BK280" s="7">
        <v>2794119.5600000024</v>
      </c>
      <c r="BL280" s="7">
        <v>3047782.92</v>
      </c>
      <c r="BM280" s="7">
        <v>6810990.9766666666</v>
      </c>
      <c r="BN280" s="130">
        <v>0.83099999999999996</v>
      </c>
      <c r="BO280" s="131">
        <v>2.6255179999999998E-4</v>
      </c>
      <c r="BP280" s="161">
        <v>6653.4455526182137</v>
      </c>
      <c r="BQ280" s="162">
        <v>14885799</v>
      </c>
      <c r="BR280" s="161">
        <v>387894</v>
      </c>
      <c r="BS280" s="163">
        <v>0</v>
      </c>
      <c r="BT280" s="163">
        <v>1705524.5300000012</v>
      </c>
      <c r="BU280" s="161">
        <v>18027427.329999998</v>
      </c>
      <c r="BV280" s="161">
        <v>113176.16</v>
      </c>
      <c r="BW280" s="165">
        <v>13306943.310000001</v>
      </c>
      <c r="BX280" s="161">
        <v>387894</v>
      </c>
    </row>
    <row r="281" spans="1:76" ht="14.45" x14ac:dyDescent="0.3">
      <c r="A281" s="164" t="s">
        <v>31</v>
      </c>
      <c r="B281" s="6" t="s">
        <v>39</v>
      </c>
      <c r="C281" s="6" t="s">
        <v>134</v>
      </c>
      <c r="D281" s="6" t="s">
        <v>32</v>
      </c>
      <c r="E281" s="6" t="s">
        <v>36</v>
      </c>
      <c r="F281" s="24" t="str">
        <f>+Tabela1[[#This Row],[WK]]&amp;Tabela1[[#This Row],[PK]]&amp;Tabela1[[#This Row],[GK]]</f>
        <v>041602</v>
      </c>
      <c r="G281" s="6" t="s">
        <v>314</v>
      </c>
      <c r="H281" s="7">
        <v>135313644.84839973</v>
      </c>
      <c r="I281" s="8">
        <v>1.371</v>
      </c>
      <c r="J281" s="7">
        <v>185515007.09</v>
      </c>
      <c r="K281" s="8">
        <v>7.0000000000000007E-2</v>
      </c>
      <c r="L281" s="7">
        <v>12986050.496300001</v>
      </c>
      <c r="M281" s="7">
        <v>7838528.4963000007</v>
      </c>
      <c r="N281" s="9">
        <v>1.5227770753189593</v>
      </c>
      <c r="O281" s="7">
        <v>7561274</v>
      </c>
      <c r="P281" s="8">
        <v>1.2949999999999999</v>
      </c>
      <c r="Q281" s="7">
        <v>9791850</v>
      </c>
      <c r="R281" s="8">
        <v>1.6E-2</v>
      </c>
      <c r="S281" s="7">
        <v>156669.6</v>
      </c>
      <c r="T281" s="7">
        <v>117166.6</v>
      </c>
      <c r="U281" s="9">
        <v>2.9660177708022175</v>
      </c>
      <c r="V281" s="7">
        <v>7955695.0963000003</v>
      </c>
      <c r="W281" s="9">
        <v>1.5337684118160217</v>
      </c>
      <c r="X281" s="7">
        <v>17816536.582070969</v>
      </c>
      <c r="Y281" s="7">
        <v>5890266</v>
      </c>
      <c r="Z281" s="7">
        <v>529483.72000000009</v>
      </c>
      <c r="AA281" s="7">
        <v>750682.86207096954</v>
      </c>
      <c r="AB281" s="7">
        <v>10646104</v>
      </c>
      <c r="AC281" s="7">
        <v>0</v>
      </c>
      <c r="AD281" s="7">
        <v>9860841.4857709687</v>
      </c>
      <c r="AE281" s="7">
        <v>0</v>
      </c>
      <c r="AF281" s="7">
        <v>12986050.496300001</v>
      </c>
      <c r="AG281" s="7">
        <v>156669.6</v>
      </c>
      <c r="AH281" s="7">
        <v>9860841.4857709687</v>
      </c>
      <c r="AI281" s="7">
        <v>4297847</v>
      </c>
      <c r="AJ281" s="7">
        <v>17365</v>
      </c>
      <c r="AK281" s="7">
        <v>4443332</v>
      </c>
      <c r="AL281" s="7">
        <v>115855</v>
      </c>
      <c r="AM281" s="7">
        <v>830405</v>
      </c>
      <c r="AN281" s="7">
        <v>0</v>
      </c>
      <c r="AO281" s="7">
        <v>0</v>
      </c>
      <c r="AP281" s="7">
        <v>8268847</v>
      </c>
      <c r="AQ281" s="7">
        <v>537068</v>
      </c>
      <c r="AR281" s="7">
        <v>5147522</v>
      </c>
      <c r="AS281" s="7">
        <v>39503</v>
      </c>
      <c r="AT281" s="7">
        <v>4929905</v>
      </c>
      <c r="AU281" s="7">
        <v>162151</v>
      </c>
      <c r="AV281" s="7">
        <v>929415</v>
      </c>
      <c r="AW281" s="7">
        <v>0</v>
      </c>
      <c r="AX281" s="7">
        <v>0</v>
      </c>
      <c r="AY281" s="7">
        <v>9530846</v>
      </c>
      <c r="AZ281" s="7">
        <v>214099</v>
      </c>
      <c r="BA281" s="7">
        <v>529483.72000000009</v>
      </c>
      <c r="BB281" s="7">
        <v>0</v>
      </c>
      <c r="BC281" s="7">
        <v>183.49</v>
      </c>
      <c r="BD281" s="7">
        <v>4562.3900000000003</v>
      </c>
      <c r="BE281" s="7">
        <v>1038.7</v>
      </c>
      <c r="BF281" s="7">
        <v>0</v>
      </c>
      <c r="BG281" s="7">
        <v>438210.8620709696</v>
      </c>
      <c r="BH281" s="7">
        <v>4887</v>
      </c>
      <c r="BI281" s="7">
        <v>312472</v>
      </c>
      <c r="BJ281" s="7">
        <v>4300466.5816666652</v>
      </c>
      <c r="BK281" s="7">
        <v>2083920.1666666651</v>
      </c>
      <c r="BL281" s="7">
        <v>405159.30000000005</v>
      </c>
      <c r="BM281" s="7">
        <v>8055867.0600000015</v>
      </c>
      <c r="BN281" s="130">
        <v>0.72399999999999998</v>
      </c>
      <c r="BO281" s="131">
        <v>2.186166E-4</v>
      </c>
      <c r="BP281" s="161">
        <v>5539.8688759168499</v>
      </c>
      <c r="BQ281" s="162">
        <v>10646104</v>
      </c>
      <c r="BR281" s="161">
        <v>274362</v>
      </c>
      <c r="BS281" s="163">
        <v>0</v>
      </c>
      <c r="BT281" s="163">
        <v>0</v>
      </c>
      <c r="BU281" s="161">
        <v>12986050.5</v>
      </c>
      <c r="BV281" s="161">
        <v>156669.6</v>
      </c>
      <c r="BW281" s="165">
        <v>9860841.4900000002</v>
      </c>
      <c r="BX281" s="161">
        <v>274362</v>
      </c>
    </row>
    <row r="282" spans="1:76" ht="14.45" x14ac:dyDescent="0.3">
      <c r="A282" s="164" t="s">
        <v>31</v>
      </c>
      <c r="B282" s="6" t="s">
        <v>39</v>
      </c>
      <c r="C282" s="6" t="s">
        <v>134</v>
      </c>
      <c r="D282" s="6" t="s">
        <v>37</v>
      </c>
      <c r="E282" s="6" t="s">
        <v>36</v>
      </c>
      <c r="F282" s="24" t="str">
        <f>+Tabela1[[#This Row],[WK]]&amp;Tabela1[[#This Row],[PK]]&amp;Tabela1[[#This Row],[GK]]</f>
        <v>041603</v>
      </c>
      <c r="G282" s="6" t="s">
        <v>315</v>
      </c>
      <c r="H282" s="7">
        <v>96562272.897799626</v>
      </c>
      <c r="I282" s="8">
        <v>1.371</v>
      </c>
      <c r="J282" s="7">
        <v>132386876.13</v>
      </c>
      <c r="K282" s="8">
        <v>7.0000000000000007E-2</v>
      </c>
      <c r="L282" s="7">
        <v>9267081.3290999997</v>
      </c>
      <c r="M282" s="7">
        <v>6149925.3290999997</v>
      </c>
      <c r="N282" s="9">
        <v>1.9729283132124282</v>
      </c>
      <c r="O282" s="7">
        <v>0</v>
      </c>
      <c r="P282" s="8">
        <v>1.2949999999999999</v>
      </c>
      <c r="Q282" s="7">
        <v>0</v>
      </c>
      <c r="R282" s="8">
        <v>1.6E-2</v>
      </c>
      <c r="S282" s="7">
        <v>0</v>
      </c>
      <c r="T282" s="7">
        <v>-86035</v>
      </c>
      <c r="U282" s="9">
        <v>-1</v>
      </c>
      <c r="V282" s="7">
        <v>6063890.3290999997</v>
      </c>
      <c r="W282" s="9">
        <v>1.8930779741514008</v>
      </c>
      <c r="X282" s="7">
        <v>16851079.147326935</v>
      </c>
      <c r="Y282" s="7">
        <v>5318672</v>
      </c>
      <c r="Z282" s="7">
        <v>807103.29</v>
      </c>
      <c r="AA282" s="7">
        <v>691902.85732693481</v>
      </c>
      <c r="AB282" s="7">
        <v>10033401</v>
      </c>
      <c r="AC282" s="7">
        <v>0</v>
      </c>
      <c r="AD282" s="7">
        <v>10787188.818226935</v>
      </c>
      <c r="AE282" s="7">
        <v>0</v>
      </c>
      <c r="AF282" s="7">
        <v>9267081.3290999997</v>
      </c>
      <c r="AG282" s="7">
        <v>0</v>
      </c>
      <c r="AH282" s="7">
        <v>10787188.818226935</v>
      </c>
      <c r="AI282" s="7">
        <v>2602623</v>
      </c>
      <c r="AJ282" s="7">
        <v>69796</v>
      </c>
      <c r="AK282" s="7">
        <v>4794993</v>
      </c>
      <c r="AL282" s="7">
        <v>6825</v>
      </c>
      <c r="AM282" s="7">
        <v>367442</v>
      </c>
      <c r="AN282" s="7">
        <v>0</v>
      </c>
      <c r="AO282" s="7">
        <v>0</v>
      </c>
      <c r="AP282" s="7">
        <v>7708271</v>
      </c>
      <c r="AQ282" s="7">
        <v>461481</v>
      </c>
      <c r="AR282" s="7">
        <v>3117156</v>
      </c>
      <c r="AS282" s="7">
        <v>86035</v>
      </c>
      <c r="AT282" s="7">
        <v>5452277</v>
      </c>
      <c r="AU282" s="7">
        <v>5060</v>
      </c>
      <c r="AV282" s="7">
        <v>733931</v>
      </c>
      <c r="AW282" s="7">
        <v>0</v>
      </c>
      <c r="AX282" s="7">
        <v>0</v>
      </c>
      <c r="AY282" s="7">
        <v>8934350</v>
      </c>
      <c r="AZ282" s="7">
        <v>197879</v>
      </c>
      <c r="BA282" s="7">
        <v>807103.29</v>
      </c>
      <c r="BB282" s="7">
        <v>0</v>
      </c>
      <c r="BC282" s="7">
        <v>0</v>
      </c>
      <c r="BD282" s="7">
        <v>8636.9500000000007</v>
      </c>
      <c r="BE282" s="7">
        <v>83.16</v>
      </c>
      <c r="BF282" s="7">
        <v>0</v>
      </c>
      <c r="BG282" s="7">
        <v>378132.85732693481</v>
      </c>
      <c r="BH282" s="7">
        <v>4217</v>
      </c>
      <c r="BI282" s="7">
        <v>313770</v>
      </c>
      <c r="BJ282" s="7">
        <v>4318523.6383333346</v>
      </c>
      <c r="BK282" s="7">
        <v>3279658.5766666685</v>
      </c>
      <c r="BL282" s="7">
        <v>457197.04333333328</v>
      </c>
      <c r="BM282" s="7">
        <v>3241066.1599999997</v>
      </c>
      <c r="BN282" s="130">
        <v>0.68600000000000005</v>
      </c>
      <c r="BO282" s="131">
        <v>1.6977210000000001E-4</v>
      </c>
      <c r="BP282" s="161">
        <v>4302.2279513170406</v>
      </c>
      <c r="BQ282" s="162">
        <v>10033401</v>
      </c>
      <c r="BR282" s="161">
        <v>231574</v>
      </c>
      <c r="BS282" s="163">
        <v>0</v>
      </c>
      <c r="BT282" s="163">
        <v>203991.85267306492</v>
      </c>
      <c r="BU282" s="161">
        <v>9267081.3300000001</v>
      </c>
      <c r="BV282" s="161">
        <v>0</v>
      </c>
      <c r="BW282" s="165">
        <v>10991180.672673065</v>
      </c>
      <c r="BX282" s="161">
        <v>231574</v>
      </c>
    </row>
    <row r="283" spans="1:76" ht="14.45" x14ac:dyDescent="0.3">
      <c r="A283" s="164" t="s">
        <v>31</v>
      </c>
      <c r="B283" s="6" t="s">
        <v>39</v>
      </c>
      <c r="C283" s="6" t="s">
        <v>134</v>
      </c>
      <c r="D283" s="6" t="s">
        <v>39</v>
      </c>
      <c r="E283" s="6" t="s">
        <v>36</v>
      </c>
      <c r="F283" s="24" t="str">
        <f>+Tabela1[[#This Row],[WK]]&amp;Tabela1[[#This Row],[PK]]&amp;Tabela1[[#This Row],[GK]]</f>
        <v>041604</v>
      </c>
      <c r="G283" s="6" t="s">
        <v>316</v>
      </c>
      <c r="H283" s="7">
        <v>179777447.9425993</v>
      </c>
      <c r="I283" s="8">
        <v>1.371</v>
      </c>
      <c r="J283" s="7">
        <v>246474881.14000002</v>
      </c>
      <c r="K283" s="8">
        <v>7.0000000000000007E-2</v>
      </c>
      <c r="L283" s="7">
        <v>17253241.679800004</v>
      </c>
      <c r="M283" s="7">
        <v>9567498.6798000038</v>
      </c>
      <c r="N283" s="9">
        <v>1.2448371848759454</v>
      </c>
      <c r="O283" s="7">
        <v>2265926</v>
      </c>
      <c r="P283" s="8">
        <v>1.2949999999999999</v>
      </c>
      <c r="Q283" s="7">
        <v>2934374</v>
      </c>
      <c r="R283" s="8">
        <v>1.6E-2</v>
      </c>
      <c r="S283" s="7">
        <v>46949.984000000004</v>
      </c>
      <c r="T283" s="7">
        <v>-25335.015999999996</v>
      </c>
      <c r="U283" s="9">
        <v>-0.35048787438611045</v>
      </c>
      <c r="V283" s="7">
        <v>9542163.6638000049</v>
      </c>
      <c r="W283" s="9">
        <v>1.2299728312143248</v>
      </c>
      <c r="X283" s="7">
        <v>19539260.136227518</v>
      </c>
      <c r="Y283" s="7">
        <v>2080335</v>
      </c>
      <c r="Z283" s="7">
        <v>711564.39</v>
      </c>
      <c r="AA283" s="7">
        <v>731164.74622751609</v>
      </c>
      <c r="AB283" s="7">
        <v>14594386</v>
      </c>
      <c r="AC283" s="7">
        <v>1421810</v>
      </c>
      <c r="AD283" s="7">
        <v>9997096.4724275153</v>
      </c>
      <c r="AE283" s="7">
        <v>0</v>
      </c>
      <c r="AF283" s="7">
        <v>17253241.679800004</v>
      </c>
      <c r="AG283" s="7">
        <v>46949.984000000004</v>
      </c>
      <c r="AH283" s="7">
        <v>9997096.4724275153</v>
      </c>
      <c r="AI283" s="7">
        <v>6417096</v>
      </c>
      <c r="AJ283" s="7">
        <v>68986</v>
      </c>
      <c r="AK283" s="7">
        <v>4663978</v>
      </c>
      <c r="AL283" s="7">
        <v>0</v>
      </c>
      <c r="AM283" s="7">
        <v>413014</v>
      </c>
      <c r="AN283" s="7">
        <v>0</v>
      </c>
      <c r="AO283" s="7">
        <v>0</v>
      </c>
      <c r="AP283" s="7">
        <v>11396702</v>
      </c>
      <c r="AQ283" s="7">
        <v>720070</v>
      </c>
      <c r="AR283" s="7">
        <v>7685743</v>
      </c>
      <c r="AS283" s="7">
        <v>72285</v>
      </c>
      <c r="AT283" s="7">
        <v>5064827</v>
      </c>
      <c r="AU283" s="7">
        <v>11576</v>
      </c>
      <c r="AV283" s="7">
        <v>426391</v>
      </c>
      <c r="AW283" s="7">
        <v>0</v>
      </c>
      <c r="AX283" s="7">
        <v>0</v>
      </c>
      <c r="AY283" s="7">
        <v>13130509</v>
      </c>
      <c r="AZ283" s="7">
        <v>298441</v>
      </c>
      <c r="BA283" s="7">
        <v>711564.39</v>
      </c>
      <c r="BB283" s="7">
        <v>0</v>
      </c>
      <c r="BC283" s="7">
        <v>0</v>
      </c>
      <c r="BD283" s="7">
        <v>6269.18</v>
      </c>
      <c r="BE283" s="7">
        <v>2764.1</v>
      </c>
      <c r="BF283" s="7">
        <v>0</v>
      </c>
      <c r="BG283" s="7">
        <v>521602.74622751609</v>
      </c>
      <c r="BH283" s="7">
        <v>5817</v>
      </c>
      <c r="BI283" s="7">
        <v>209562</v>
      </c>
      <c r="BJ283" s="7">
        <v>2884121.2374999989</v>
      </c>
      <c r="BK283" s="7">
        <v>1013509.8466666657</v>
      </c>
      <c r="BL283" s="7">
        <v>1537647.1433333333</v>
      </c>
      <c r="BM283" s="7">
        <v>4407151.2766666664</v>
      </c>
      <c r="BN283" s="130">
        <v>0.89700000000000002</v>
      </c>
      <c r="BO283" s="131">
        <v>2.2034459999999999E-4</v>
      </c>
      <c r="BP283" s="161">
        <v>5583.8916735582334</v>
      </c>
      <c r="BQ283" s="162">
        <v>14594386</v>
      </c>
      <c r="BR283" s="161">
        <v>337246</v>
      </c>
      <c r="BS283" s="163">
        <v>0</v>
      </c>
      <c r="BT283" s="163">
        <v>1229729.8200000003</v>
      </c>
      <c r="BU283" s="161">
        <v>17253241.68</v>
      </c>
      <c r="BV283" s="161">
        <v>46949.98</v>
      </c>
      <c r="BW283" s="165">
        <v>11226826.290000001</v>
      </c>
      <c r="BX283" s="161">
        <v>337246</v>
      </c>
    </row>
    <row r="284" spans="1:76" ht="14.45" x14ac:dyDescent="0.3">
      <c r="A284" s="164" t="s">
        <v>31</v>
      </c>
      <c r="B284" s="6" t="s">
        <v>39</v>
      </c>
      <c r="C284" s="6" t="s">
        <v>134</v>
      </c>
      <c r="D284" s="6" t="s">
        <v>42</v>
      </c>
      <c r="E284" s="6" t="s">
        <v>36</v>
      </c>
      <c r="F284" s="24" t="str">
        <f>+Tabela1[[#This Row],[WK]]&amp;Tabela1[[#This Row],[PK]]&amp;Tabela1[[#This Row],[GK]]</f>
        <v>041605</v>
      </c>
      <c r="G284" s="6" t="s">
        <v>317</v>
      </c>
      <c r="H284" s="7">
        <v>147000116.23979932</v>
      </c>
      <c r="I284" s="8">
        <v>1.371</v>
      </c>
      <c r="J284" s="7">
        <v>201537159.36000001</v>
      </c>
      <c r="K284" s="8">
        <v>7.0000000000000007E-2</v>
      </c>
      <c r="L284" s="7">
        <v>14107601.155200003</v>
      </c>
      <c r="M284" s="7">
        <v>8212870.1552000027</v>
      </c>
      <c r="N284" s="9">
        <v>1.3932561392877814</v>
      </c>
      <c r="O284" s="7">
        <v>17480566</v>
      </c>
      <c r="P284" s="8">
        <v>1.2949999999999999</v>
      </c>
      <c r="Q284" s="7">
        <v>22637333</v>
      </c>
      <c r="R284" s="8">
        <v>1.6E-2</v>
      </c>
      <c r="S284" s="7">
        <v>362197.32799999998</v>
      </c>
      <c r="T284" s="7">
        <v>-135344.67200000002</v>
      </c>
      <c r="U284" s="9">
        <v>-0.27202662689782975</v>
      </c>
      <c r="V284" s="7">
        <v>8077525.4832000025</v>
      </c>
      <c r="W284" s="9">
        <v>1.2636390034030152</v>
      </c>
      <c r="X284" s="7">
        <v>17266509.75239516</v>
      </c>
      <c r="Y284" s="7">
        <v>2588189</v>
      </c>
      <c r="Z284" s="7">
        <v>1520634.165</v>
      </c>
      <c r="AA284" s="7">
        <v>890782.58739516092</v>
      </c>
      <c r="AB284" s="7">
        <v>12266904</v>
      </c>
      <c r="AC284" s="7">
        <v>0</v>
      </c>
      <c r="AD284" s="7">
        <v>9188984.269195158</v>
      </c>
      <c r="AE284" s="7">
        <v>0</v>
      </c>
      <c r="AF284" s="7">
        <v>14107601.155200003</v>
      </c>
      <c r="AG284" s="7">
        <v>362197.32799999998</v>
      </c>
      <c r="AH284" s="7">
        <v>9188984.269195158</v>
      </c>
      <c r="AI284" s="7">
        <v>4921718</v>
      </c>
      <c r="AJ284" s="7">
        <v>643724</v>
      </c>
      <c r="AK284" s="7">
        <v>3541131</v>
      </c>
      <c r="AL284" s="7">
        <v>0</v>
      </c>
      <c r="AM284" s="7">
        <v>1061924</v>
      </c>
      <c r="AN284" s="7">
        <v>0</v>
      </c>
      <c r="AO284" s="7">
        <v>0</v>
      </c>
      <c r="AP284" s="7">
        <v>9776055</v>
      </c>
      <c r="AQ284" s="7">
        <v>529112</v>
      </c>
      <c r="AR284" s="7">
        <v>5894731</v>
      </c>
      <c r="AS284" s="7">
        <v>497542</v>
      </c>
      <c r="AT284" s="7">
        <v>4005244</v>
      </c>
      <c r="AU284" s="7">
        <v>0</v>
      </c>
      <c r="AV284" s="7">
        <v>1076721</v>
      </c>
      <c r="AW284" s="7">
        <v>0</v>
      </c>
      <c r="AX284" s="7">
        <v>0</v>
      </c>
      <c r="AY284" s="7">
        <v>10596136</v>
      </c>
      <c r="AZ284" s="7">
        <v>215721</v>
      </c>
      <c r="BA284" s="7">
        <v>1520634.165</v>
      </c>
      <c r="BB284" s="7">
        <v>0</v>
      </c>
      <c r="BC284" s="7">
        <v>0</v>
      </c>
      <c r="BD284" s="7">
        <v>15254.18</v>
      </c>
      <c r="BE284" s="7">
        <v>2193.4499999999998</v>
      </c>
      <c r="BF284" s="7">
        <v>0</v>
      </c>
      <c r="BG284" s="7">
        <v>503489.58739516098</v>
      </c>
      <c r="BH284" s="7">
        <v>5615</v>
      </c>
      <c r="BI284" s="7">
        <v>387293</v>
      </c>
      <c r="BJ284" s="7">
        <v>5330355.2975000013</v>
      </c>
      <c r="BK284" s="7">
        <v>1836279.1666666679</v>
      </c>
      <c r="BL284" s="7">
        <v>1958299.0733333332</v>
      </c>
      <c r="BM284" s="7">
        <v>10059706.376666667</v>
      </c>
      <c r="BN284" s="130">
        <v>0.871</v>
      </c>
      <c r="BO284" s="131">
        <v>2.1982910000000001E-4</v>
      </c>
      <c r="BP284" s="161">
        <v>5570.884937891461</v>
      </c>
      <c r="BQ284" s="162">
        <v>12266904</v>
      </c>
      <c r="BR284" s="161">
        <v>317038</v>
      </c>
      <c r="BS284" s="163">
        <v>0</v>
      </c>
      <c r="BT284" s="163">
        <v>444350.2476048395</v>
      </c>
      <c r="BU284" s="161">
        <v>14107601.16</v>
      </c>
      <c r="BV284" s="161">
        <v>362197.33</v>
      </c>
      <c r="BW284" s="165">
        <v>9633334.5176048391</v>
      </c>
      <c r="BX284" s="161">
        <v>317038</v>
      </c>
    </row>
    <row r="285" spans="1:76" ht="14.45" x14ac:dyDescent="0.3">
      <c r="A285" s="164" t="s">
        <v>31</v>
      </c>
      <c r="B285" s="6" t="s">
        <v>39</v>
      </c>
      <c r="C285" s="6" t="s">
        <v>134</v>
      </c>
      <c r="D285" s="6" t="s">
        <v>44</v>
      </c>
      <c r="E285" s="6" t="s">
        <v>40</v>
      </c>
      <c r="F285" s="24" t="str">
        <f>+Tabela1[[#This Row],[WK]]&amp;Tabela1[[#This Row],[PK]]&amp;Tabela1[[#This Row],[GK]]</f>
        <v>041606</v>
      </c>
      <c r="G285" s="6" t="s">
        <v>318</v>
      </c>
      <c r="H285" s="7">
        <v>587720134.15599954</v>
      </c>
      <c r="I285" s="8">
        <v>1.371</v>
      </c>
      <c r="J285" s="7">
        <v>805764303.92999995</v>
      </c>
      <c r="K285" s="8">
        <v>7.0000000000000007E-2</v>
      </c>
      <c r="L285" s="7">
        <v>56403501.2751</v>
      </c>
      <c r="M285" s="7">
        <v>35326582.2751</v>
      </c>
      <c r="N285" s="9">
        <v>1.6760790452864576</v>
      </c>
      <c r="O285" s="7">
        <v>44785537</v>
      </c>
      <c r="P285" s="8">
        <v>1.2949999999999999</v>
      </c>
      <c r="Q285" s="7">
        <v>57997270</v>
      </c>
      <c r="R285" s="8">
        <v>1.6E-2</v>
      </c>
      <c r="S285" s="7">
        <v>927956.32000000007</v>
      </c>
      <c r="T285" s="7">
        <v>123852.32000000007</v>
      </c>
      <c r="U285" s="9">
        <v>0.15402525046511403</v>
      </c>
      <c r="V285" s="7">
        <v>35450434.595100001</v>
      </c>
      <c r="W285" s="9">
        <v>1.6201452096229687</v>
      </c>
      <c r="X285" s="7">
        <v>46131836.517396867</v>
      </c>
      <c r="Y285" s="7">
        <v>5877188</v>
      </c>
      <c r="Z285" s="7">
        <v>1437167.7499999998</v>
      </c>
      <c r="AA285" s="7">
        <v>2634871.767396871</v>
      </c>
      <c r="AB285" s="7">
        <v>28416178</v>
      </c>
      <c r="AC285" s="7">
        <v>7766431</v>
      </c>
      <c r="AD285" s="7">
        <v>10681401.922296867</v>
      </c>
      <c r="AE285" s="7">
        <v>0</v>
      </c>
      <c r="AF285" s="7">
        <v>56403501.2751</v>
      </c>
      <c r="AG285" s="7">
        <v>927956.32000000007</v>
      </c>
      <c r="AH285" s="7">
        <v>10681401.922296867</v>
      </c>
      <c r="AI285" s="7">
        <v>17597859</v>
      </c>
      <c r="AJ285" s="7">
        <v>695771</v>
      </c>
      <c r="AK285" s="7">
        <v>12348750</v>
      </c>
      <c r="AL285" s="7">
        <v>1847095</v>
      </c>
      <c r="AM285" s="7">
        <v>897369</v>
      </c>
      <c r="AN285" s="7">
        <v>0</v>
      </c>
      <c r="AO285" s="7">
        <v>0</v>
      </c>
      <c r="AP285" s="7">
        <v>24261452</v>
      </c>
      <c r="AQ285" s="7">
        <v>2068706</v>
      </c>
      <c r="AR285" s="7">
        <v>21076919</v>
      </c>
      <c r="AS285" s="7">
        <v>804104</v>
      </c>
      <c r="AT285" s="7">
        <v>13906381</v>
      </c>
      <c r="AU285" s="7">
        <v>1239396</v>
      </c>
      <c r="AV285" s="7">
        <v>955529</v>
      </c>
      <c r="AW285" s="7">
        <v>0</v>
      </c>
      <c r="AX285" s="7">
        <v>0</v>
      </c>
      <c r="AY285" s="7">
        <v>27475494</v>
      </c>
      <c r="AZ285" s="7">
        <v>840175</v>
      </c>
      <c r="BA285" s="7">
        <v>1437167.7499999998</v>
      </c>
      <c r="BB285" s="7">
        <v>0</v>
      </c>
      <c r="BC285" s="7">
        <v>607.49</v>
      </c>
      <c r="BD285" s="7">
        <v>12005.88</v>
      </c>
      <c r="BE285" s="7">
        <v>2845.14</v>
      </c>
      <c r="BF285" s="7">
        <v>0</v>
      </c>
      <c r="BG285" s="7">
        <v>1756519.7673968708</v>
      </c>
      <c r="BH285" s="7">
        <v>19589</v>
      </c>
      <c r="BI285" s="7">
        <v>878352</v>
      </c>
      <c r="BJ285" s="7">
        <v>12088694.635833332</v>
      </c>
      <c r="BK285" s="7">
        <v>9252975.7799999993</v>
      </c>
      <c r="BL285" s="7">
        <v>1134543.1399999999</v>
      </c>
      <c r="BM285" s="7">
        <v>9073789.1433333326</v>
      </c>
      <c r="BN285" s="130">
        <v>0.91400000000000003</v>
      </c>
      <c r="BO285" s="131">
        <v>7.4978589999999997E-4</v>
      </c>
      <c r="BP285" s="161">
        <v>19000.839772898118</v>
      </c>
      <c r="BQ285" s="162">
        <v>28416178</v>
      </c>
      <c r="BR285" s="161">
        <v>1041467</v>
      </c>
      <c r="BS285" s="163">
        <v>0</v>
      </c>
      <c r="BT285" s="163">
        <v>2826605.349999994</v>
      </c>
      <c r="BU285" s="161">
        <v>56403501.280000001</v>
      </c>
      <c r="BV285" s="161">
        <v>927956.32</v>
      </c>
      <c r="BW285" s="165">
        <v>13508007.269999994</v>
      </c>
      <c r="BX285" s="161">
        <v>1041467</v>
      </c>
    </row>
    <row r="286" spans="1:76" ht="14.45" x14ac:dyDescent="0.3">
      <c r="A286" s="164" t="s">
        <v>31</v>
      </c>
      <c r="B286" s="6" t="s">
        <v>39</v>
      </c>
      <c r="C286" s="6" t="s">
        <v>141</v>
      </c>
      <c r="D286" s="6" t="s">
        <v>33</v>
      </c>
      <c r="E286" s="6" t="s">
        <v>34</v>
      </c>
      <c r="F286" s="24" t="str">
        <f>+Tabela1[[#This Row],[WK]]&amp;Tabela1[[#This Row],[PK]]&amp;Tabela1[[#This Row],[GK]]</f>
        <v>041701</v>
      </c>
      <c r="G286" s="6" t="s">
        <v>319</v>
      </c>
      <c r="H286" s="7">
        <v>420404967.10660046</v>
      </c>
      <c r="I286" s="8">
        <v>1.371</v>
      </c>
      <c r="J286" s="7">
        <v>576375209.9000001</v>
      </c>
      <c r="K286" s="8">
        <v>7.0000000000000007E-2</v>
      </c>
      <c r="L286" s="7">
        <v>40346264.693000011</v>
      </c>
      <c r="M286" s="7">
        <v>23326565.693000011</v>
      </c>
      <c r="N286" s="9">
        <v>1.3705627633602693</v>
      </c>
      <c r="O286" s="7">
        <v>300321405</v>
      </c>
      <c r="P286" s="8">
        <v>1.2949999999999999</v>
      </c>
      <c r="Q286" s="7">
        <v>388916219</v>
      </c>
      <c r="R286" s="8">
        <v>1.6E-2</v>
      </c>
      <c r="S286" s="7">
        <v>6222659.5039999997</v>
      </c>
      <c r="T286" s="7">
        <v>2028199.5039999997</v>
      </c>
      <c r="U286" s="9">
        <v>0.48354245933922357</v>
      </c>
      <c r="V286" s="7">
        <v>25354765.197000012</v>
      </c>
      <c r="W286" s="9">
        <v>1.1951812559244046</v>
      </c>
      <c r="X286" s="7">
        <v>19312696.629255906</v>
      </c>
      <c r="Y286" s="7">
        <v>0</v>
      </c>
      <c r="Z286" s="7">
        <v>0</v>
      </c>
      <c r="AA286" s="7">
        <v>1680882.6292559046</v>
      </c>
      <c r="AB286" s="7">
        <v>17631814</v>
      </c>
      <c r="AC286" s="7">
        <v>0</v>
      </c>
      <c r="AD286" s="7">
        <v>0</v>
      </c>
      <c r="AE286" s="7">
        <v>0</v>
      </c>
      <c r="AF286" s="7">
        <v>40346264.693000011</v>
      </c>
      <c r="AG286" s="7">
        <v>6222659.5039999997</v>
      </c>
      <c r="AH286" s="7">
        <v>0</v>
      </c>
      <c r="AI286" s="7">
        <v>14210344</v>
      </c>
      <c r="AJ286" s="7">
        <v>3388857</v>
      </c>
      <c r="AK286" s="7">
        <v>1476578</v>
      </c>
      <c r="AL286" s="7">
        <v>659888</v>
      </c>
      <c r="AM286" s="7">
        <v>488448</v>
      </c>
      <c r="AN286" s="7">
        <v>0</v>
      </c>
      <c r="AO286" s="7">
        <v>0</v>
      </c>
      <c r="AP286" s="7">
        <v>13660048</v>
      </c>
      <c r="AQ286" s="7">
        <v>1300898</v>
      </c>
      <c r="AR286" s="7">
        <v>17019699</v>
      </c>
      <c r="AS286" s="7">
        <v>4194460</v>
      </c>
      <c r="AT286" s="7">
        <v>1052884</v>
      </c>
      <c r="AU286" s="7">
        <v>766945</v>
      </c>
      <c r="AV286" s="7">
        <v>684597</v>
      </c>
      <c r="AW286" s="7">
        <v>0</v>
      </c>
      <c r="AX286" s="7">
        <v>0</v>
      </c>
      <c r="AY286" s="7">
        <v>15632207</v>
      </c>
      <c r="AZ286" s="7">
        <v>523893</v>
      </c>
      <c r="BA286" s="7">
        <v>0</v>
      </c>
      <c r="BB286" s="7">
        <v>0</v>
      </c>
      <c r="BC286" s="7">
        <v>0</v>
      </c>
      <c r="BD286" s="7">
        <v>0</v>
      </c>
      <c r="BE286" s="7">
        <v>0</v>
      </c>
      <c r="BF286" s="7">
        <v>0</v>
      </c>
      <c r="BG286" s="7">
        <v>1156008.6292559046</v>
      </c>
      <c r="BH286" s="7">
        <v>12892</v>
      </c>
      <c r="BI286" s="7">
        <v>524874</v>
      </c>
      <c r="BJ286" s="7">
        <v>7223950.4916666662</v>
      </c>
      <c r="BK286" s="7">
        <v>4074787.42</v>
      </c>
      <c r="BL286" s="7">
        <v>3636289.1566666667</v>
      </c>
      <c r="BM286" s="7">
        <v>5324073.9733333327</v>
      </c>
      <c r="BN286" s="130">
        <v>1.0289999999999999</v>
      </c>
      <c r="BO286" s="131">
        <v>5.2041839999999995E-4</v>
      </c>
      <c r="BP286" s="161">
        <v>13187.829447979049</v>
      </c>
      <c r="BQ286" s="162">
        <v>17631814</v>
      </c>
      <c r="BR286" s="161">
        <v>654242</v>
      </c>
      <c r="BS286" s="163">
        <v>1176525.9570000116</v>
      </c>
      <c r="BT286" s="163">
        <v>0</v>
      </c>
      <c r="BU286" s="161">
        <v>39169738.740000002</v>
      </c>
      <c r="BV286" s="161">
        <v>6222659.5</v>
      </c>
      <c r="BW286" s="165">
        <v>0</v>
      </c>
      <c r="BX286" s="161">
        <v>654242</v>
      </c>
    </row>
    <row r="287" spans="1:76" ht="14.45" x14ac:dyDescent="0.3">
      <c r="A287" s="164" t="s">
        <v>31</v>
      </c>
      <c r="B287" s="6" t="s">
        <v>39</v>
      </c>
      <c r="C287" s="6" t="s">
        <v>141</v>
      </c>
      <c r="D287" s="6" t="s">
        <v>32</v>
      </c>
      <c r="E287" s="6" t="s">
        <v>36</v>
      </c>
      <c r="F287" s="24" t="str">
        <f>+Tabela1[[#This Row],[WK]]&amp;Tabela1[[#This Row],[PK]]&amp;Tabela1[[#This Row],[GK]]</f>
        <v>041702</v>
      </c>
      <c r="G287" s="6" t="s">
        <v>320</v>
      </c>
      <c r="H287" s="7">
        <v>60207125.98279994</v>
      </c>
      <c r="I287" s="8">
        <v>1.371</v>
      </c>
      <c r="J287" s="7">
        <v>82543969.719999984</v>
      </c>
      <c r="K287" s="8">
        <v>7.0000000000000007E-2</v>
      </c>
      <c r="L287" s="7">
        <v>5778077.8803999992</v>
      </c>
      <c r="M287" s="7">
        <v>4282235.8803999992</v>
      </c>
      <c r="N287" s="9">
        <v>2.8627594895717592</v>
      </c>
      <c r="O287" s="7">
        <v>6438674</v>
      </c>
      <c r="P287" s="8">
        <v>1.2949999999999999</v>
      </c>
      <c r="Q287" s="7">
        <v>8338083</v>
      </c>
      <c r="R287" s="8">
        <v>1.6E-2</v>
      </c>
      <c r="S287" s="7">
        <v>133409.32800000001</v>
      </c>
      <c r="T287" s="7">
        <v>-99187.671999999991</v>
      </c>
      <c r="U287" s="9">
        <v>-0.42643573218915115</v>
      </c>
      <c r="V287" s="7">
        <v>4183048.208399999</v>
      </c>
      <c r="W287" s="9">
        <v>2.4201306545385743</v>
      </c>
      <c r="X287" s="7">
        <v>10044462.470000001</v>
      </c>
      <c r="Y287" s="7">
        <v>2274601</v>
      </c>
      <c r="Z287" s="7">
        <v>140224.47</v>
      </c>
      <c r="AA287" s="7">
        <v>610365</v>
      </c>
      <c r="AB287" s="7">
        <v>6234795</v>
      </c>
      <c r="AC287" s="7">
        <v>784477</v>
      </c>
      <c r="AD287" s="7">
        <v>5861414.2616000017</v>
      </c>
      <c r="AE287" s="7">
        <v>0</v>
      </c>
      <c r="AF287" s="7">
        <v>5778077.8803999992</v>
      </c>
      <c r="AG287" s="7">
        <v>133409.32800000001</v>
      </c>
      <c r="AH287" s="7">
        <v>5861414.2616000017</v>
      </c>
      <c r="AI287" s="7">
        <v>1248931</v>
      </c>
      <c r="AJ287" s="7">
        <v>244710</v>
      </c>
      <c r="AK287" s="7">
        <v>1716208</v>
      </c>
      <c r="AL287" s="7">
        <v>0</v>
      </c>
      <c r="AM287" s="7">
        <v>714766</v>
      </c>
      <c r="AN287" s="7">
        <v>0</v>
      </c>
      <c r="AO287" s="7">
        <v>0</v>
      </c>
      <c r="AP287" s="7">
        <v>5164793</v>
      </c>
      <c r="AQ287" s="7">
        <v>290414</v>
      </c>
      <c r="AR287" s="7">
        <v>1495842</v>
      </c>
      <c r="AS287" s="7">
        <v>232597</v>
      </c>
      <c r="AT287" s="7">
        <v>2591665</v>
      </c>
      <c r="AU287" s="7">
        <v>0</v>
      </c>
      <c r="AV287" s="7">
        <v>1114689</v>
      </c>
      <c r="AW287" s="7">
        <v>0</v>
      </c>
      <c r="AX287" s="7">
        <v>0</v>
      </c>
      <c r="AY287" s="7">
        <v>5941737</v>
      </c>
      <c r="AZ287" s="7">
        <v>123269</v>
      </c>
      <c r="BA287" s="7">
        <v>140224.47</v>
      </c>
      <c r="BB287" s="7">
        <v>0</v>
      </c>
      <c r="BC287" s="7">
        <v>0</v>
      </c>
      <c r="BD287" s="7">
        <v>1507.79</v>
      </c>
      <c r="BE287" s="7">
        <v>0</v>
      </c>
      <c r="BF287" s="7">
        <v>0</v>
      </c>
      <c r="BG287" s="7">
        <v>320594</v>
      </c>
      <c r="BH287" s="7">
        <v>2941</v>
      </c>
      <c r="BI287" s="7">
        <v>289771</v>
      </c>
      <c r="BJ287" s="7">
        <v>3988231.7141666654</v>
      </c>
      <c r="BK287" s="7">
        <v>1640630.7166666654</v>
      </c>
      <c r="BL287" s="7">
        <v>2609920.5833333335</v>
      </c>
      <c r="BM287" s="7">
        <v>4170562.8233333337</v>
      </c>
      <c r="BN287" s="130">
        <v>0.79200000000000004</v>
      </c>
      <c r="BO287" s="131">
        <v>1.188385E-4</v>
      </c>
      <c r="BP287" s="161">
        <v>3011.5595659219284</v>
      </c>
      <c r="BQ287" s="162">
        <v>6234795</v>
      </c>
      <c r="BR287" s="161">
        <v>156539</v>
      </c>
      <c r="BS287" s="163">
        <v>0</v>
      </c>
      <c r="BT287" s="163">
        <v>883436.52999999933</v>
      </c>
      <c r="BU287" s="161">
        <v>5778077.8799999999</v>
      </c>
      <c r="BV287" s="161">
        <v>133409.32999999999</v>
      </c>
      <c r="BW287" s="165">
        <v>6744850.7899999991</v>
      </c>
      <c r="BX287" s="161">
        <v>156539</v>
      </c>
    </row>
    <row r="288" spans="1:76" ht="14.45" x14ac:dyDescent="0.3">
      <c r="A288" s="164" t="s">
        <v>31</v>
      </c>
      <c r="B288" s="6" t="s">
        <v>39</v>
      </c>
      <c r="C288" s="6" t="s">
        <v>141</v>
      </c>
      <c r="D288" s="6" t="s">
        <v>37</v>
      </c>
      <c r="E288" s="6" t="s">
        <v>36</v>
      </c>
      <c r="F288" s="24" t="str">
        <f>+Tabela1[[#This Row],[WK]]&amp;Tabela1[[#This Row],[PK]]&amp;Tabela1[[#This Row],[GK]]</f>
        <v>041703</v>
      </c>
      <c r="G288" s="6" t="s">
        <v>321</v>
      </c>
      <c r="H288" s="7">
        <v>84417052.104000062</v>
      </c>
      <c r="I288" s="8">
        <v>1.371</v>
      </c>
      <c r="J288" s="7">
        <v>115735778.44</v>
      </c>
      <c r="K288" s="8">
        <v>7.0000000000000007E-2</v>
      </c>
      <c r="L288" s="7">
        <v>8101504.4908000007</v>
      </c>
      <c r="M288" s="7">
        <v>5563085.4908000007</v>
      </c>
      <c r="N288" s="9">
        <v>2.1915552518319474</v>
      </c>
      <c r="O288" s="7">
        <v>764881</v>
      </c>
      <c r="P288" s="8">
        <v>1.2949999999999999</v>
      </c>
      <c r="Q288" s="7">
        <v>990521</v>
      </c>
      <c r="R288" s="8">
        <v>1.6E-2</v>
      </c>
      <c r="S288" s="7">
        <v>15848.336000000001</v>
      </c>
      <c r="T288" s="7">
        <v>-23250.663999999997</v>
      </c>
      <c r="U288" s="9">
        <v>-0.59466134683751493</v>
      </c>
      <c r="V288" s="7">
        <v>5539834.8268000009</v>
      </c>
      <c r="W288" s="9">
        <v>2.1492904518222571</v>
      </c>
      <c r="X288" s="7">
        <v>11719313.183887731</v>
      </c>
      <c r="Y288" s="7">
        <v>3030448</v>
      </c>
      <c r="Z288" s="7">
        <v>0</v>
      </c>
      <c r="AA288" s="7">
        <v>710650.18388773059</v>
      </c>
      <c r="AB288" s="7">
        <v>5389023</v>
      </c>
      <c r="AC288" s="7">
        <v>2589192</v>
      </c>
      <c r="AD288" s="7">
        <v>6179478.3570877304</v>
      </c>
      <c r="AE288" s="7">
        <v>0</v>
      </c>
      <c r="AF288" s="7">
        <v>8101504.4908000007</v>
      </c>
      <c r="AG288" s="7">
        <v>15848.336000000001</v>
      </c>
      <c r="AH288" s="7">
        <v>6179478.3570877304</v>
      </c>
      <c r="AI288" s="7">
        <v>2119415</v>
      </c>
      <c r="AJ288" s="7">
        <v>51145</v>
      </c>
      <c r="AK288" s="7">
        <v>4443600</v>
      </c>
      <c r="AL288" s="7">
        <v>35936</v>
      </c>
      <c r="AM288" s="7">
        <v>1446155</v>
      </c>
      <c r="AN288" s="7">
        <v>0</v>
      </c>
      <c r="AO288" s="7">
        <v>0</v>
      </c>
      <c r="AP288" s="7">
        <v>4061849</v>
      </c>
      <c r="AQ288" s="7">
        <v>262566</v>
      </c>
      <c r="AR288" s="7">
        <v>2538419</v>
      </c>
      <c r="AS288" s="7">
        <v>39099</v>
      </c>
      <c r="AT288" s="7">
        <v>5170870</v>
      </c>
      <c r="AU288" s="7">
        <v>64173</v>
      </c>
      <c r="AV288" s="7">
        <v>1222676</v>
      </c>
      <c r="AW288" s="7">
        <v>0</v>
      </c>
      <c r="AX288" s="7">
        <v>0</v>
      </c>
      <c r="AY288" s="7">
        <v>4804388</v>
      </c>
      <c r="AZ288" s="7">
        <v>111915</v>
      </c>
      <c r="BA288" s="7">
        <v>0</v>
      </c>
      <c r="BB288" s="7">
        <v>0</v>
      </c>
      <c r="BC288" s="7">
        <v>0</v>
      </c>
      <c r="BD288" s="7">
        <v>0</v>
      </c>
      <c r="BE288" s="7">
        <v>0</v>
      </c>
      <c r="BF288" s="7">
        <v>0</v>
      </c>
      <c r="BG288" s="7">
        <v>337692.18388773059</v>
      </c>
      <c r="BH288" s="7">
        <v>3766</v>
      </c>
      <c r="BI288" s="7">
        <v>372958</v>
      </c>
      <c r="BJ288" s="7">
        <v>5133015.8100000005</v>
      </c>
      <c r="BK288" s="7">
        <v>1701489.1933333343</v>
      </c>
      <c r="BL288" s="7">
        <v>3300333.6666666665</v>
      </c>
      <c r="BM288" s="7">
        <v>7125439.1333333338</v>
      </c>
      <c r="BN288" s="130">
        <v>0.76</v>
      </c>
      <c r="BO288" s="131">
        <v>1.328213E-4</v>
      </c>
      <c r="BP288" s="161">
        <v>3365.7429833094243</v>
      </c>
      <c r="BQ288" s="162">
        <v>5389023</v>
      </c>
      <c r="BR288" s="161">
        <v>203738</v>
      </c>
      <c r="BS288" s="163">
        <v>0</v>
      </c>
      <c r="BT288" s="163">
        <v>858446.81611226872</v>
      </c>
      <c r="BU288" s="161">
        <v>8101504.4900000002</v>
      </c>
      <c r="BV288" s="161">
        <v>15848.34</v>
      </c>
      <c r="BW288" s="165">
        <v>7037925.1761122691</v>
      </c>
      <c r="BX288" s="161">
        <v>203738</v>
      </c>
    </row>
    <row r="289" spans="1:76" ht="14.45" x14ac:dyDescent="0.3">
      <c r="A289" s="164" t="s">
        <v>31</v>
      </c>
      <c r="B289" s="6" t="s">
        <v>39</v>
      </c>
      <c r="C289" s="6" t="s">
        <v>141</v>
      </c>
      <c r="D289" s="6" t="s">
        <v>39</v>
      </c>
      <c r="E289" s="6" t="s">
        <v>36</v>
      </c>
      <c r="F289" s="24" t="str">
        <f>+Tabela1[[#This Row],[WK]]&amp;Tabela1[[#This Row],[PK]]&amp;Tabela1[[#This Row],[GK]]</f>
        <v>041704</v>
      </c>
      <c r="G289" s="6" t="s">
        <v>322</v>
      </c>
      <c r="H289" s="7">
        <v>111376473.22099988</v>
      </c>
      <c r="I289" s="8">
        <v>1.371</v>
      </c>
      <c r="J289" s="7">
        <v>152697144.79000002</v>
      </c>
      <c r="K289" s="8">
        <v>7.0000000000000007E-2</v>
      </c>
      <c r="L289" s="7">
        <v>10688800.135300003</v>
      </c>
      <c r="M289" s="7">
        <v>6480313.135300003</v>
      </c>
      <c r="N289" s="9">
        <v>1.5398201622815997</v>
      </c>
      <c r="O289" s="7">
        <v>2762882</v>
      </c>
      <c r="P289" s="8">
        <v>1.2949999999999999</v>
      </c>
      <c r="Q289" s="7">
        <v>3577932</v>
      </c>
      <c r="R289" s="8">
        <v>1.6E-2</v>
      </c>
      <c r="S289" s="7">
        <v>57246.912000000004</v>
      </c>
      <c r="T289" s="7">
        <v>-36993.087999999996</v>
      </c>
      <c r="U289" s="9">
        <v>-0.39254125636672321</v>
      </c>
      <c r="V289" s="7">
        <v>6443320.0473000035</v>
      </c>
      <c r="W289" s="9">
        <v>1.4974968310329713</v>
      </c>
      <c r="X289" s="7">
        <v>12547912.392375689</v>
      </c>
      <c r="Y289" s="7">
        <v>2895629</v>
      </c>
      <c r="Z289" s="7">
        <v>173675.64</v>
      </c>
      <c r="AA289" s="7">
        <v>969269.75237568968</v>
      </c>
      <c r="AB289" s="7">
        <v>7717550</v>
      </c>
      <c r="AC289" s="7">
        <v>791788</v>
      </c>
      <c r="AD289" s="7">
        <v>6104592.3450756865</v>
      </c>
      <c r="AE289" s="7">
        <v>0</v>
      </c>
      <c r="AF289" s="7">
        <v>10688800.135300003</v>
      </c>
      <c r="AG289" s="7">
        <v>57246.912000000004</v>
      </c>
      <c r="AH289" s="7">
        <v>6104592.3450756865</v>
      </c>
      <c r="AI289" s="7">
        <v>3513813</v>
      </c>
      <c r="AJ289" s="7">
        <v>103122</v>
      </c>
      <c r="AK289" s="7">
        <v>2870702</v>
      </c>
      <c r="AL289" s="7">
        <v>134935</v>
      </c>
      <c r="AM289" s="7">
        <v>1170132</v>
      </c>
      <c r="AN289" s="7">
        <v>0</v>
      </c>
      <c r="AO289" s="7">
        <v>0</v>
      </c>
      <c r="AP289" s="7">
        <v>6051493</v>
      </c>
      <c r="AQ289" s="7">
        <v>393850</v>
      </c>
      <c r="AR289" s="7">
        <v>4208487</v>
      </c>
      <c r="AS289" s="7">
        <v>94240</v>
      </c>
      <c r="AT289" s="7">
        <v>3443881</v>
      </c>
      <c r="AU289" s="7">
        <v>238439</v>
      </c>
      <c r="AV289" s="7">
        <v>1342268</v>
      </c>
      <c r="AW289" s="7">
        <v>0</v>
      </c>
      <c r="AX289" s="7">
        <v>0</v>
      </c>
      <c r="AY289" s="7">
        <v>6951692</v>
      </c>
      <c r="AZ289" s="7">
        <v>155708</v>
      </c>
      <c r="BA289" s="7">
        <v>173675.64</v>
      </c>
      <c r="BB289" s="7">
        <v>0</v>
      </c>
      <c r="BC289" s="7">
        <v>0</v>
      </c>
      <c r="BD289" s="7">
        <v>1867.48</v>
      </c>
      <c r="BE289" s="7">
        <v>0</v>
      </c>
      <c r="BF289" s="7">
        <v>0</v>
      </c>
      <c r="BG289" s="7">
        <v>403329.75237568968</v>
      </c>
      <c r="BH289" s="7">
        <v>4498</v>
      </c>
      <c r="BI289" s="7">
        <v>565940</v>
      </c>
      <c r="BJ289" s="7">
        <v>7789155.4891666658</v>
      </c>
      <c r="BK289" s="7">
        <v>2992080.3399999989</v>
      </c>
      <c r="BL289" s="7">
        <v>6724638.4633333338</v>
      </c>
      <c r="BM289" s="7">
        <v>5739023.6700000009</v>
      </c>
      <c r="BN289" s="130">
        <v>0.82499999999999996</v>
      </c>
      <c r="BO289" s="131">
        <v>1.8087100000000001E-4</v>
      </c>
      <c r="BP289" s="161">
        <v>4583.3735453449681</v>
      </c>
      <c r="BQ289" s="162">
        <v>7717550</v>
      </c>
      <c r="BR289" s="161">
        <v>249086</v>
      </c>
      <c r="BS289" s="163">
        <v>0</v>
      </c>
      <c r="BT289" s="163">
        <v>1333161.607624311</v>
      </c>
      <c r="BU289" s="161">
        <v>10688800.140000001</v>
      </c>
      <c r="BV289" s="161">
        <v>57246.91</v>
      </c>
      <c r="BW289" s="165">
        <v>7437753.9576243106</v>
      </c>
      <c r="BX289" s="161">
        <v>249086</v>
      </c>
    </row>
    <row r="290" spans="1:76" ht="14.45" x14ac:dyDescent="0.3">
      <c r="A290" s="164" t="s">
        <v>31</v>
      </c>
      <c r="B290" s="6" t="s">
        <v>39</v>
      </c>
      <c r="C290" s="6" t="s">
        <v>141</v>
      </c>
      <c r="D290" s="6" t="s">
        <v>42</v>
      </c>
      <c r="E290" s="6" t="s">
        <v>36</v>
      </c>
      <c r="F290" s="24" t="str">
        <f>+Tabela1[[#This Row],[WK]]&amp;Tabela1[[#This Row],[PK]]&amp;Tabela1[[#This Row],[GK]]</f>
        <v>041705</v>
      </c>
      <c r="G290" s="6" t="s">
        <v>319</v>
      </c>
      <c r="H290" s="7">
        <v>203578538.74699929</v>
      </c>
      <c r="I290" s="8">
        <v>1.371</v>
      </c>
      <c r="J290" s="7">
        <v>279106176.62</v>
      </c>
      <c r="K290" s="8">
        <v>7.0000000000000007E-2</v>
      </c>
      <c r="L290" s="7">
        <v>19537432.363400001</v>
      </c>
      <c r="M290" s="7">
        <v>11678814.363400001</v>
      </c>
      <c r="N290" s="9">
        <v>1.4861155439035212</v>
      </c>
      <c r="O290" s="7">
        <v>2815946</v>
      </c>
      <c r="P290" s="8">
        <v>1.2949999999999999</v>
      </c>
      <c r="Q290" s="7">
        <v>3646650</v>
      </c>
      <c r="R290" s="8">
        <v>1.6E-2</v>
      </c>
      <c r="S290" s="7">
        <v>58346.400000000001</v>
      </c>
      <c r="T290" s="7">
        <v>4360.4000000000015</v>
      </c>
      <c r="U290" s="9">
        <v>8.0769088282147253E-2</v>
      </c>
      <c r="V290" s="7">
        <v>11683174.7634</v>
      </c>
      <c r="W290" s="9">
        <v>1.4765271664549369</v>
      </c>
      <c r="X290" s="7">
        <v>24985426.849000875</v>
      </c>
      <c r="Y290" s="7">
        <v>6246445</v>
      </c>
      <c r="Z290" s="7">
        <v>871970.4800000001</v>
      </c>
      <c r="AA290" s="7">
        <v>1480701.3690008754</v>
      </c>
      <c r="AB290" s="7">
        <v>15463643</v>
      </c>
      <c r="AC290" s="7">
        <v>922667</v>
      </c>
      <c r="AD290" s="7">
        <v>13302252.085600873</v>
      </c>
      <c r="AE290" s="7">
        <v>0</v>
      </c>
      <c r="AF290" s="7">
        <v>19537432.363400001</v>
      </c>
      <c r="AG290" s="7">
        <v>58346.400000000001</v>
      </c>
      <c r="AH290" s="7">
        <v>13302252.085600873</v>
      </c>
      <c r="AI290" s="7">
        <v>6561436</v>
      </c>
      <c r="AJ290" s="7">
        <v>43728</v>
      </c>
      <c r="AK290" s="7">
        <v>8023728</v>
      </c>
      <c r="AL290" s="7">
        <v>59301</v>
      </c>
      <c r="AM290" s="7">
        <v>983913</v>
      </c>
      <c r="AN290" s="7">
        <v>0</v>
      </c>
      <c r="AO290" s="7">
        <v>0</v>
      </c>
      <c r="AP290" s="7">
        <v>11831279</v>
      </c>
      <c r="AQ290" s="7">
        <v>775765</v>
      </c>
      <c r="AR290" s="7">
        <v>7858618</v>
      </c>
      <c r="AS290" s="7">
        <v>53986</v>
      </c>
      <c r="AT290" s="7">
        <v>9094931</v>
      </c>
      <c r="AU290" s="7">
        <v>125261</v>
      </c>
      <c r="AV290" s="7">
        <v>1091286</v>
      </c>
      <c r="AW290" s="7">
        <v>0</v>
      </c>
      <c r="AX290" s="7">
        <v>0</v>
      </c>
      <c r="AY290" s="7">
        <v>13542325</v>
      </c>
      <c r="AZ290" s="7">
        <v>338990</v>
      </c>
      <c r="BA290" s="7">
        <v>871970.4800000001</v>
      </c>
      <c r="BB290" s="7">
        <v>0</v>
      </c>
      <c r="BC290" s="7">
        <v>68.78</v>
      </c>
      <c r="BD290" s="7">
        <v>9146.76</v>
      </c>
      <c r="BE290" s="7">
        <v>0</v>
      </c>
      <c r="BF290" s="7">
        <v>0</v>
      </c>
      <c r="BG290" s="7">
        <v>746312.36900087539</v>
      </c>
      <c r="BH290" s="7">
        <v>8323</v>
      </c>
      <c r="BI290" s="7">
        <v>734389</v>
      </c>
      <c r="BJ290" s="7">
        <v>10107538.4725</v>
      </c>
      <c r="BK290" s="7">
        <v>5939664.6966666654</v>
      </c>
      <c r="BL290" s="7">
        <v>3977356.5166666671</v>
      </c>
      <c r="BM290" s="7">
        <v>8716782.0700000003</v>
      </c>
      <c r="BN290" s="130">
        <v>0.78400000000000003</v>
      </c>
      <c r="BO290" s="131">
        <v>3.1083610000000002E-4</v>
      </c>
      <c r="BP290" s="161">
        <v>7877.0792234230375</v>
      </c>
      <c r="BQ290" s="162">
        <v>15463643</v>
      </c>
      <c r="BR290" s="161">
        <v>466911</v>
      </c>
      <c r="BS290" s="163">
        <v>0</v>
      </c>
      <c r="BT290" s="163">
        <v>2174276.9199999981</v>
      </c>
      <c r="BU290" s="161">
        <v>19537432.359999999</v>
      </c>
      <c r="BV290" s="161">
        <v>58346.400000000001</v>
      </c>
      <c r="BW290" s="165">
        <v>15476529.009999998</v>
      </c>
      <c r="BX290" s="161">
        <v>466911</v>
      </c>
    </row>
    <row r="291" spans="1:76" ht="14.45" x14ac:dyDescent="0.3">
      <c r="A291" s="164" t="s">
        <v>31</v>
      </c>
      <c r="B291" s="6" t="s">
        <v>39</v>
      </c>
      <c r="C291" s="6" t="s">
        <v>147</v>
      </c>
      <c r="D291" s="6" t="s">
        <v>33</v>
      </c>
      <c r="E291" s="6" t="s">
        <v>34</v>
      </c>
      <c r="F291" s="24" t="str">
        <f>+Tabela1[[#This Row],[WK]]&amp;Tabela1[[#This Row],[PK]]&amp;Tabela1[[#This Row],[GK]]</f>
        <v>041801</v>
      </c>
      <c r="G291" s="6" t="s">
        <v>323</v>
      </c>
      <c r="H291" s="7">
        <v>108619847.25099994</v>
      </c>
      <c r="I291" s="8">
        <v>1.371</v>
      </c>
      <c r="J291" s="7">
        <v>148917810.58000001</v>
      </c>
      <c r="K291" s="8">
        <v>7.0000000000000007E-2</v>
      </c>
      <c r="L291" s="7">
        <v>10424246.740600001</v>
      </c>
      <c r="M291" s="7">
        <v>5711248.7406000011</v>
      </c>
      <c r="N291" s="9">
        <v>1.2118080127765811</v>
      </c>
      <c r="O291" s="7">
        <v>20347005</v>
      </c>
      <c r="P291" s="8">
        <v>1.2949999999999999</v>
      </c>
      <c r="Q291" s="7">
        <v>26349371</v>
      </c>
      <c r="R291" s="8">
        <v>1.6E-2</v>
      </c>
      <c r="S291" s="7">
        <v>421589.93599999999</v>
      </c>
      <c r="T291" s="7">
        <v>242875.93599999999</v>
      </c>
      <c r="U291" s="9">
        <v>1.3590201998724218</v>
      </c>
      <c r="V291" s="7">
        <v>5954124.6766000018</v>
      </c>
      <c r="W291" s="9">
        <v>1.217186268651957</v>
      </c>
      <c r="X291" s="7">
        <v>9604191</v>
      </c>
      <c r="Y291" s="7">
        <v>1836036</v>
      </c>
      <c r="Z291" s="7">
        <v>0</v>
      </c>
      <c r="AA291" s="7">
        <v>631143</v>
      </c>
      <c r="AB291" s="7">
        <v>6934019</v>
      </c>
      <c r="AC291" s="7">
        <v>202993</v>
      </c>
      <c r="AD291" s="7">
        <v>3650066.3233999992</v>
      </c>
      <c r="AE291" s="7">
        <v>0</v>
      </c>
      <c r="AF291" s="7">
        <v>10424246.740600001</v>
      </c>
      <c r="AG291" s="7">
        <v>421589.93599999999</v>
      </c>
      <c r="AH291" s="7">
        <v>3650066.3233999992</v>
      </c>
      <c r="AI291" s="7">
        <v>3935047</v>
      </c>
      <c r="AJ291" s="7">
        <v>93206</v>
      </c>
      <c r="AK291" s="7">
        <v>1784812</v>
      </c>
      <c r="AL291" s="7">
        <v>0</v>
      </c>
      <c r="AM291" s="7">
        <v>336853</v>
      </c>
      <c r="AN291" s="7">
        <v>0</v>
      </c>
      <c r="AO291" s="7">
        <v>0</v>
      </c>
      <c r="AP291" s="7">
        <v>5631922</v>
      </c>
      <c r="AQ291" s="7">
        <v>250632</v>
      </c>
      <c r="AR291" s="7">
        <v>4712998</v>
      </c>
      <c r="AS291" s="7">
        <v>178714</v>
      </c>
      <c r="AT291" s="7">
        <v>1932899</v>
      </c>
      <c r="AU291" s="7">
        <v>0</v>
      </c>
      <c r="AV291" s="7">
        <v>849606</v>
      </c>
      <c r="AW291" s="7">
        <v>0</v>
      </c>
      <c r="AX291" s="7">
        <v>0</v>
      </c>
      <c r="AY291" s="7">
        <v>6402947</v>
      </c>
      <c r="AZ291" s="7">
        <v>102183</v>
      </c>
      <c r="BA291" s="7">
        <v>0</v>
      </c>
      <c r="BB291" s="7">
        <v>0</v>
      </c>
      <c r="BC291" s="7">
        <v>0</v>
      </c>
      <c r="BD291" s="7">
        <v>0</v>
      </c>
      <c r="BE291" s="7">
        <v>0</v>
      </c>
      <c r="BF291" s="7">
        <v>0</v>
      </c>
      <c r="BG291" s="7">
        <v>320594</v>
      </c>
      <c r="BH291" s="7">
        <v>3278</v>
      </c>
      <c r="BI291" s="7">
        <v>310549</v>
      </c>
      <c r="BJ291" s="7">
        <v>4274120.8608333329</v>
      </c>
      <c r="BK291" s="7">
        <v>3346847.2699999996</v>
      </c>
      <c r="BL291" s="7">
        <v>34639</v>
      </c>
      <c r="BM291" s="7">
        <v>3639816.3633333333</v>
      </c>
      <c r="BN291" s="130">
        <v>0.84899999999999998</v>
      </c>
      <c r="BO291" s="131">
        <v>1.3329339999999999E-4</v>
      </c>
      <c r="BP291" s="161">
        <v>3377.749200847983</v>
      </c>
      <c r="BQ291" s="162">
        <v>6934019</v>
      </c>
      <c r="BR291" s="161">
        <v>173032</v>
      </c>
      <c r="BS291" s="163">
        <v>0</v>
      </c>
      <c r="BT291" s="163">
        <v>856476</v>
      </c>
      <c r="BU291" s="161">
        <v>10424246.74</v>
      </c>
      <c r="BV291" s="161">
        <v>421589.94</v>
      </c>
      <c r="BW291" s="165">
        <v>4506542.32</v>
      </c>
      <c r="BX291" s="161">
        <v>173032</v>
      </c>
    </row>
    <row r="292" spans="1:76" ht="14.45" x14ac:dyDescent="0.3">
      <c r="A292" s="164" t="s">
        <v>31</v>
      </c>
      <c r="B292" s="6" t="s">
        <v>39</v>
      </c>
      <c r="C292" s="6" t="s">
        <v>147</v>
      </c>
      <c r="D292" s="6" t="s">
        <v>32</v>
      </c>
      <c r="E292" s="6" t="s">
        <v>36</v>
      </c>
      <c r="F292" s="24" t="str">
        <f>+Tabela1[[#This Row],[WK]]&amp;Tabela1[[#This Row],[PK]]&amp;Tabela1[[#This Row],[GK]]</f>
        <v>041802</v>
      </c>
      <c r="G292" s="6" t="s">
        <v>324</v>
      </c>
      <c r="H292" s="7">
        <v>77917026.550400004</v>
      </c>
      <c r="I292" s="8">
        <v>1.371</v>
      </c>
      <c r="J292" s="7">
        <v>106824243.40000001</v>
      </c>
      <c r="K292" s="8">
        <v>7.0000000000000007E-2</v>
      </c>
      <c r="L292" s="7">
        <v>7477697.0380000016</v>
      </c>
      <c r="M292" s="7">
        <v>4256521.0380000016</v>
      </c>
      <c r="N292" s="9">
        <v>1.3214183385198455</v>
      </c>
      <c r="O292" s="7">
        <v>4720295</v>
      </c>
      <c r="P292" s="8">
        <v>1.2949999999999999</v>
      </c>
      <c r="Q292" s="7">
        <v>6112782</v>
      </c>
      <c r="R292" s="8">
        <v>1.6E-2</v>
      </c>
      <c r="S292" s="7">
        <v>97804.512000000002</v>
      </c>
      <c r="T292" s="7">
        <v>29106.512000000002</v>
      </c>
      <c r="U292" s="9">
        <v>0.42368790940056483</v>
      </c>
      <c r="V292" s="7">
        <v>4285627.5500000017</v>
      </c>
      <c r="W292" s="9">
        <v>1.3026722451984489</v>
      </c>
      <c r="X292" s="7">
        <v>11485719.035</v>
      </c>
      <c r="Y292" s="7">
        <v>4179752</v>
      </c>
      <c r="Z292" s="7">
        <v>734684.03499999992</v>
      </c>
      <c r="AA292" s="7">
        <v>749381</v>
      </c>
      <c r="AB292" s="7">
        <v>5821902</v>
      </c>
      <c r="AC292" s="7">
        <v>0</v>
      </c>
      <c r="AD292" s="7">
        <v>7200091.4849999985</v>
      </c>
      <c r="AE292" s="7">
        <v>0</v>
      </c>
      <c r="AF292" s="7">
        <v>7477697.0380000016</v>
      </c>
      <c r="AG292" s="7">
        <v>97804.512000000002</v>
      </c>
      <c r="AH292" s="7">
        <v>7200091.4849999985</v>
      </c>
      <c r="AI292" s="7">
        <v>2689473</v>
      </c>
      <c r="AJ292" s="7">
        <v>46446</v>
      </c>
      <c r="AK292" s="7">
        <v>3305014</v>
      </c>
      <c r="AL292" s="7">
        <v>0</v>
      </c>
      <c r="AM292" s="7">
        <v>1378570</v>
      </c>
      <c r="AN292" s="7">
        <v>0</v>
      </c>
      <c r="AO292" s="7">
        <v>0</v>
      </c>
      <c r="AP292" s="7">
        <v>4503914</v>
      </c>
      <c r="AQ292" s="7">
        <v>286436</v>
      </c>
      <c r="AR292" s="7">
        <v>3221176</v>
      </c>
      <c r="AS292" s="7">
        <v>68698</v>
      </c>
      <c r="AT292" s="7">
        <v>3888778</v>
      </c>
      <c r="AU292" s="7">
        <v>0</v>
      </c>
      <c r="AV292" s="7">
        <v>1311195</v>
      </c>
      <c r="AW292" s="7">
        <v>0</v>
      </c>
      <c r="AX292" s="7">
        <v>0</v>
      </c>
      <c r="AY292" s="7">
        <v>5235505</v>
      </c>
      <c r="AZ292" s="7">
        <v>113537</v>
      </c>
      <c r="BA292" s="7">
        <v>734684.03499999992</v>
      </c>
      <c r="BB292" s="7">
        <v>0</v>
      </c>
      <c r="BC292" s="7">
        <v>307.77999999999997</v>
      </c>
      <c r="BD292" s="7">
        <v>6726.59</v>
      </c>
      <c r="BE292" s="7">
        <v>294.61</v>
      </c>
      <c r="BF292" s="7">
        <v>0</v>
      </c>
      <c r="BG292" s="7">
        <v>320594</v>
      </c>
      <c r="BH292" s="7">
        <v>3290</v>
      </c>
      <c r="BI292" s="7">
        <v>428787</v>
      </c>
      <c r="BJ292" s="7">
        <v>5901386.0300000012</v>
      </c>
      <c r="BK292" s="7">
        <v>3489826.5700000012</v>
      </c>
      <c r="BL292" s="7">
        <v>1787470.05</v>
      </c>
      <c r="BM292" s="7">
        <v>6071297.7399999993</v>
      </c>
      <c r="BN292" s="130">
        <v>0.68700000000000006</v>
      </c>
      <c r="BO292" s="131">
        <v>1.339352E-4</v>
      </c>
      <c r="BP292" s="161">
        <v>3393.7574908993956</v>
      </c>
      <c r="BQ292" s="162">
        <v>5821902</v>
      </c>
      <c r="BR292" s="161">
        <v>189721</v>
      </c>
      <c r="BS292" s="163">
        <v>0</v>
      </c>
      <c r="BT292" s="163">
        <v>253016.96499999985</v>
      </c>
      <c r="BU292" s="161">
        <v>7477697.04</v>
      </c>
      <c r="BV292" s="161">
        <v>97804.51</v>
      </c>
      <c r="BW292" s="165">
        <v>7453108.4550000001</v>
      </c>
      <c r="BX292" s="161">
        <v>189721</v>
      </c>
    </row>
    <row r="293" spans="1:76" ht="14.45" x14ac:dyDescent="0.3">
      <c r="A293" s="164" t="s">
        <v>31</v>
      </c>
      <c r="B293" s="6" t="s">
        <v>39</v>
      </c>
      <c r="C293" s="6" t="s">
        <v>147</v>
      </c>
      <c r="D293" s="6" t="s">
        <v>37</v>
      </c>
      <c r="E293" s="6" t="s">
        <v>36</v>
      </c>
      <c r="F293" s="24" t="str">
        <f>+Tabela1[[#This Row],[WK]]&amp;Tabela1[[#This Row],[PK]]&amp;Tabela1[[#This Row],[GK]]</f>
        <v>041803</v>
      </c>
      <c r="G293" s="6" t="s">
        <v>325</v>
      </c>
      <c r="H293" s="7">
        <v>63760966.735600099</v>
      </c>
      <c r="I293" s="8">
        <v>1.371</v>
      </c>
      <c r="J293" s="7">
        <v>87416285.400000006</v>
      </c>
      <c r="K293" s="8">
        <v>7.0000000000000007E-2</v>
      </c>
      <c r="L293" s="7">
        <v>6119139.9780000011</v>
      </c>
      <c r="M293" s="7">
        <v>4593155.9780000011</v>
      </c>
      <c r="N293" s="9">
        <v>3.0099633928009739</v>
      </c>
      <c r="O293" s="7">
        <v>0</v>
      </c>
      <c r="P293" s="8">
        <v>1.2949999999999999</v>
      </c>
      <c r="Q293" s="7">
        <v>0</v>
      </c>
      <c r="R293" s="8">
        <v>1.6E-2</v>
      </c>
      <c r="S293" s="7">
        <v>0</v>
      </c>
      <c r="T293" s="7">
        <v>-20516</v>
      </c>
      <c r="U293" s="9">
        <v>-1</v>
      </c>
      <c r="V293" s="7">
        <v>4572639.9780000011</v>
      </c>
      <c r="W293" s="9">
        <v>2.9567668787584878</v>
      </c>
      <c r="X293" s="7">
        <v>11436230</v>
      </c>
      <c r="Y293" s="7">
        <v>4519688</v>
      </c>
      <c r="Z293" s="7">
        <v>0</v>
      </c>
      <c r="AA293" s="7">
        <v>562307</v>
      </c>
      <c r="AB293" s="7">
        <v>5456517</v>
      </c>
      <c r="AC293" s="7">
        <v>897718</v>
      </c>
      <c r="AD293" s="7">
        <v>6863590.0219999989</v>
      </c>
      <c r="AE293" s="7">
        <v>0</v>
      </c>
      <c r="AF293" s="7">
        <v>6119139.9780000011</v>
      </c>
      <c r="AG293" s="7">
        <v>0</v>
      </c>
      <c r="AH293" s="7">
        <v>6863590.0219999989</v>
      </c>
      <c r="AI293" s="7">
        <v>1274097</v>
      </c>
      <c r="AJ293" s="7">
        <v>9235</v>
      </c>
      <c r="AK293" s="7">
        <v>4879265</v>
      </c>
      <c r="AL293" s="7">
        <v>0</v>
      </c>
      <c r="AM293" s="7">
        <v>842700</v>
      </c>
      <c r="AN293" s="7">
        <v>0</v>
      </c>
      <c r="AO293" s="7">
        <v>0</v>
      </c>
      <c r="AP293" s="7">
        <v>4617916</v>
      </c>
      <c r="AQ293" s="7">
        <v>222783</v>
      </c>
      <c r="AR293" s="7">
        <v>1525984</v>
      </c>
      <c r="AS293" s="7">
        <v>20516</v>
      </c>
      <c r="AT293" s="7">
        <v>4862927</v>
      </c>
      <c r="AU293" s="7">
        <v>199593</v>
      </c>
      <c r="AV293" s="7">
        <v>1021220</v>
      </c>
      <c r="AW293" s="7">
        <v>0</v>
      </c>
      <c r="AX293" s="7">
        <v>0</v>
      </c>
      <c r="AY293" s="7">
        <v>4961879</v>
      </c>
      <c r="AZ293" s="7">
        <v>92452</v>
      </c>
      <c r="BA293" s="7">
        <v>0</v>
      </c>
      <c r="BB293" s="7">
        <v>0</v>
      </c>
      <c r="BC293" s="7">
        <v>0</v>
      </c>
      <c r="BD293" s="7">
        <v>0</v>
      </c>
      <c r="BE293" s="7">
        <v>0</v>
      </c>
      <c r="BF293" s="7">
        <v>0</v>
      </c>
      <c r="BG293" s="7">
        <v>320594</v>
      </c>
      <c r="BH293" s="7">
        <v>3169</v>
      </c>
      <c r="BI293" s="7">
        <v>241713</v>
      </c>
      <c r="BJ293" s="7">
        <v>3326770.3266666671</v>
      </c>
      <c r="BK293" s="7">
        <v>1310457.1033333335</v>
      </c>
      <c r="BL293" s="7">
        <v>1262995.5933333335</v>
      </c>
      <c r="BM293" s="7">
        <v>5539261.7066666661</v>
      </c>
      <c r="BN293" s="130">
        <v>0.64</v>
      </c>
      <c r="BO293" s="131">
        <v>1.2375409999999999E-4</v>
      </c>
      <c r="BP293" s="161">
        <v>3135.623813820373</v>
      </c>
      <c r="BQ293" s="162">
        <v>5456517</v>
      </c>
      <c r="BR293" s="161">
        <v>169617</v>
      </c>
      <c r="BS293" s="163">
        <v>0</v>
      </c>
      <c r="BT293" s="163">
        <v>871458</v>
      </c>
      <c r="BU293" s="161">
        <v>6119139.9800000004</v>
      </c>
      <c r="BV293" s="161">
        <v>0</v>
      </c>
      <c r="BW293" s="165">
        <v>7735048.0199999996</v>
      </c>
      <c r="BX293" s="161">
        <v>169617</v>
      </c>
    </row>
    <row r="294" spans="1:76" ht="14.45" x14ac:dyDescent="0.3">
      <c r="A294" s="164" t="s">
        <v>31</v>
      </c>
      <c r="B294" s="6" t="s">
        <v>39</v>
      </c>
      <c r="C294" s="6" t="s">
        <v>147</v>
      </c>
      <c r="D294" s="6" t="s">
        <v>39</v>
      </c>
      <c r="E294" s="6" t="s">
        <v>40</v>
      </c>
      <c r="F294" s="24" t="str">
        <f>+Tabela1[[#This Row],[WK]]&amp;Tabela1[[#This Row],[PK]]&amp;Tabela1[[#This Row],[GK]]</f>
        <v>041804</v>
      </c>
      <c r="G294" s="6" t="s">
        <v>326</v>
      </c>
      <c r="H294" s="7">
        <v>340411010.32819843</v>
      </c>
      <c r="I294" s="8">
        <v>1.371</v>
      </c>
      <c r="J294" s="7">
        <v>466703495.16000003</v>
      </c>
      <c r="K294" s="8">
        <v>7.0000000000000007E-2</v>
      </c>
      <c r="L294" s="7">
        <v>32669244.661200006</v>
      </c>
      <c r="M294" s="7">
        <v>20040376.661200006</v>
      </c>
      <c r="N294" s="9">
        <v>1.5868703878447383</v>
      </c>
      <c r="O294" s="7">
        <v>68684490</v>
      </c>
      <c r="P294" s="8">
        <v>1.2949999999999999</v>
      </c>
      <c r="Q294" s="7">
        <v>88946415</v>
      </c>
      <c r="R294" s="8">
        <v>1.6E-2</v>
      </c>
      <c r="S294" s="7">
        <v>1423142.6400000001</v>
      </c>
      <c r="T294" s="7">
        <v>356127.64000000013</v>
      </c>
      <c r="U294" s="9">
        <v>0.33376066878160116</v>
      </c>
      <c r="V294" s="7">
        <v>20396504.301200002</v>
      </c>
      <c r="W294" s="9">
        <v>1.4892434683619891</v>
      </c>
      <c r="X294" s="7">
        <v>29375593.096489962</v>
      </c>
      <c r="Y294" s="7">
        <v>0</v>
      </c>
      <c r="Z294" s="7">
        <v>0</v>
      </c>
      <c r="AA294" s="7">
        <v>2620126.0964899636</v>
      </c>
      <c r="AB294" s="7">
        <v>26546639</v>
      </c>
      <c r="AC294" s="7">
        <v>208828</v>
      </c>
      <c r="AD294" s="7">
        <v>8979088.795289956</v>
      </c>
      <c r="AE294" s="7">
        <v>0</v>
      </c>
      <c r="AF294" s="7">
        <v>32669244.661200006</v>
      </c>
      <c r="AG294" s="7">
        <v>1423142.6400000001</v>
      </c>
      <c r="AH294" s="7">
        <v>8979088.795289956</v>
      </c>
      <c r="AI294" s="7">
        <v>10544285</v>
      </c>
      <c r="AJ294" s="7">
        <v>710225</v>
      </c>
      <c r="AK294" s="7">
        <v>2015994</v>
      </c>
      <c r="AL294" s="7">
        <v>0</v>
      </c>
      <c r="AM294" s="7">
        <v>1727986</v>
      </c>
      <c r="AN294" s="7">
        <v>0</v>
      </c>
      <c r="AO294" s="7">
        <v>0</v>
      </c>
      <c r="AP294" s="7">
        <v>21612876</v>
      </c>
      <c r="AQ294" s="7">
        <v>1090049</v>
      </c>
      <c r="AR294" s="7">
        <v>12628868</v>
      </c>
      <c r="AS294" s="7">
        <v>1067015</v>
      </c>
      <c r="AT294" s="7">
        <v>2295811</v>
      </c>
      <c r="AU294" s="7">
        <v>0</v>
      </c>
      <c r="AV294" s="7">
        <v>950372</v>
      </c>
      <c r="AW294" s="7">
        <v>0</v>
      </c>
      <c r="AX294" s="7">
        <v>0</v>
      </c>
      <c r="AY294" s="7">
        <v>24549686</v>
      </c>
      <c r="AZ294" s="7">
        <v>447661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986714.0964899637</v>
      </c>
      <c r="BH294" s="7">
        <v>11004</v>
      </c>
      <c r="BI294" s="7">
        <v>1633412</v>
      </c>
      <c r="BJ294" s="7">
        <v>22480638.075833336</v>
      </c>
      <c r="BK294" s="7">
        <v>18288056.420000002</v>
      </c>
      <c r="BL294" s="7">
        <v>4441970.4066666663</v>
      </c>
      <c r="BM294" s="7">
        <v>7886385.8099999987</v>
      </c>
      <c r="BN294" s="130">
        <v>1.0620000000000001</v>
      </c>
      <c r="BO294" s="131">
        <v>5.2678200000000005E-4</v>
      </c>
      <c r="BP294" s="161">
        <v>13349.913384749598</v>
      </c>
      <c r="BQ294" s="162">
        <v>26546639</v>
      </c>
      <c r="BR294" s="161">
        <v>494572</v>
      </c>
      <c r="BS294" s="163">
        <v>0</v>
      </c>
      <c r="BT294" s="163">
        <v>2362508.9035100415</v>
      </c>
      <c r="BU294" s="161">
        <v>32669244.66</v>
      </c>
      <c r="BV294" s="161">
        <v>1423142.64</v>
      </c>
      <c r="BW294" s="165">
        <v>11341597.703510042</v>
      </c>
      <c r="BX294" s="161">
        <v>494572</v>
      </c>
    </row>
    <row r="295" spans="1:76" ht="14.45" x14ac:dyDescent="0.3">
      <c r="A295" s="164" t="s">
        <v>31</v>
      </c>
      <c r="B295" s="6" t="s">
        <v>39</v>
      </c>
      <c r="C295" s="6" t="s">
        <v>147</v>
      </c>
      <c r="D295" s="6" t="s">
        <v>42</v>
      </c>
      <c r="E295" s="6" t="s">
        <v>36</v>
      </c>
      <c r="F295" s="24" t="str">
        <f>+Tabela1[[#This Row],[WK]]&amp;Tabela1[[#This Row],[PK]]&amp;Tabela1[[#This Row],[GK]]</f>
        <v>041805</v>
      </c>
      <c r="G295" s="6" t="s">
        <v>327</v>
      </c>
      <c r="H295" s="7">
        <v>190403847.43819889</v>
      </c>
      <c r="I295" s="8">
        <v>1.371</v>
      </c>
      <c r="J295" s="7">
        <v>261043674.83999997</v>
      </c>
      <c r="K295" s="8">
        <v>7.0000000000000007E-2</v>
      </c>
      <c r="L295" s="7">
        <v>18273057.2388</v>
      </c>
      <c r="M295" s="7">
        <v>11964875.2388</v>
      </c>
      <c r="N295" s="9">
        <v>1.8967232142002244</v>
      </c>
      <c r="O295" s="7">
        <v>3629745</v>
      </c>
      <c r="P295" s="8">
        <v>1.2949999999999999</v>
      </c>
      <c r="Q295" s="7">
        <v>4700520</v>
      </c>
      <c r="R295" s="8">
        <v>1.6E-2</v>
      </c>
      <c r="S295" s="7">
        <v>75208.320000000007</v>
      </c>
      <c r="T295" s="7">
        <v>20015.320000000007</v>
      </c>
      <c r="U295" s="9">
        <v>0.36264236406790729</v>
      </c>
      <c r="V295" s="7">
        <v>11984890.558800001</v>
      </c>
      <c r="W295" s="9">
        <v>1.8834172995933762</v>
      </c>
      <c r="X295" s="7">
        <v>24960900.296326146</v>
      </c>
      <c r="Y295" s="7">
        <v>6888141</v>
      </c>
      <c r="Z295" s="7">
        <v>0</v>
      </c>
      <c r="AA295" s="7">
        <v>1231963.296326146</v>
      </c>
      <c r="AB295" s="7">
        <v>15943958</v>
      </c>
      <c r="AC295" s="7">
        <v>896838</v>
      </c>
      <c r="AD295" s="7">
        <v>12976009.737526145</v>
      </c>
      <c r="AE295" s="7">
        <v>0</v>
      </c>
      <c r="AF295" s="7">
        <v>18273057.2388</v>
      </c>
      <c r="AG295" s="7">
        <v>75208.320000000007</v>
      </c>
      <c r="AH295" s="7">
        <v>12976009.737526145</v>
      </c>
      <c r="AI295" s="7">
        <v>5266922</v>
      </c>
      <c r="AJ295" s="7">
        <v>44733</v>
      </c>
      <c r="AK295" s="7">
        <v>7810079</v>
      </c>
      <c r="AL295" s="7">
        <v>0</v>
      </c>
      <c r="AM295" s="7">
        <v>1118340</v>
      </c>
      <c r="AN295" s="7">
        <v>0</v>
      </c>
      <c r="AO295" s="7">
        <v>0</v>
      </c>
      <c r="AP295" s="7">
        <v>12648419</v>
      </c>
      <c r="AQ295" s="7">
        <v>684264</v>
      </c>
      <c r="AR295" s="7">
        <v>6308182</v>
      </c>
      <c r="AS295" s="7">
        <v>55193</v>
      </c>
      <c r="AT295" s="7">
        <v>8527185</v>
      </c>
      <c r="AU295" s="7">
        <v>79171</v>
      </c>
      <c r="AV295" s="7">
        <v>1075895</v>
      </c>
      <c r="AW295" s="7">
        <v>0</v>
      </c>
      <c r="AX295" s="7">
        <v>0</v>
      </c>
      <c r="AY295" s="7">
        <v>14281507</v>
      </c>
      <c r="AZ295" s="7">
        <v>288709</v>
      </c>
      <c r="BA295" s="7">
        <v>0</v>
      </c>
      <c r="BB295" s="7">
        <v>0</v>
      </c>
      <c r="BC295" s="7">
        <v>0</v>
      </c>
      <c r="BD295" s="7">
        <v>0</v>
      </c>
      <c r="BE295" s="7">
        <v>0</v>
      </c>
      <c r="BF295" s="7">
        <v>0</v>
      </c>
      <c r="BG295" s="7">
        <v>681930.296326146</v>
      </c>
      <c r="BH295" s="7">
        <v>7605</v>
      </c>
      <c r="BI295" s="7">
        <v>550033</v>
      </c>
      <c r="BJ295" s="7">
        <v>7570083.333333334</v>
      </c>
      <c r="BK295" s="7">
        <v>3253068.0600000005</v>
      </c>
      <c r="BL295" s="7">
        <v>3370747.26</v>
      </c>
      <c r="BM295" s="7">
        <v>10526566.573333332</v>
      </c>
      <c r="BN295" s="130">
        <v>0.753</v>
      </c>
      <c r="BO295" s="131">
        <v>2.9148740000000002E-4</v>
      </c>
      <c r="BP295" s="161">
        <v>7386.8253405985379</v>
      </c>
      <c r="BQ295" s="162">
        <v>15943958</v>
      </c>
      <c r="BR295" s="161">
        <v>398292</v>
      </c>
      <c r="BS295" s="163">
        <v>0</v>
      </c>
      <c r="BT295" s="163">
        <v>1689858.6600000001</v>
      </c>
      <c r="BU295" s="161">
        <v>18273057.239999998</v>
      </c>
      <c r="BV295" s="161">
        <v>75208.320000000007</v>
      </c>
      <c r="BW295" s="165">
        <v>14665868.4</v>
      </c>
      <c r="BX295" s="161">
        <v>398292</v>
      </c>
    </row>
    <row r="296" spans="1:76" ht="14.45" x14ac:dyDescent="0.3">
      <c r="A296" s="164" t="s">
        <v>31</v>
      </c>
      <c r="B296" s="6" t="s">
        <v>39</v>
      </c>
      <c r="C296" s="6" t="s">
        <v>147</v>
      </c>
      <c r="D296" s="6" t="s">
        <v>44</v>
      </c>
      <c r="E296" s="6" t="s">
        <v>40</v>
      </c>
      <c r="F296" s="24" t="str">
        <f>+Tabela1[[#This Row],[WK]]&amp;Tabela1[[#This Row],[PK]]&amp;Tabela1[[#This Row],[GK]]</f>
        <v>041806</v>
      </c>
      <c r="G296" s="6" t="s">
        <v>328</v>
      </c>
      <c r="H296" s="7">
        <v>149960949.36699918</v>
      </c>
      <c r="I296" s="8">
        <v>1.371</v>
      </c>
      <c r="J296" s="7">
        <v>205596461.57999998</v>
      </c>
      <c r="K296" s="8">
        <v>7.0000000000000007E-2</v>
      </c>
      <c r="L296" s="7">
        <v>14391752.3106</v>
      </c>
      <c r="M296" s="7">
        <v>8679941.3105999995</v>
      </c>
      <c r="N296" s="9">
        <v>1.519647850848006</v>
      </c>
      <c r="O296" s="7">
        <v>67867950</v>
      </c>
      <c r="P296" s="8">
        <v>1.2949999999999999</v>
      </c>
      <c r="Q296" s="7">
        <v>87888995</v>
      </c>
      <c r="R296" s="8">
        <v>1.6E-2</v>
      </c>
      <c r="S296" s="7">
        <v>1406223.92</v>
      </c>
      <c r="T296" s="7">
        <v>925004.91999999993</v>
      </c>
      <c r="U296" s="9">
        <v>1.922211965861697</v>
      </c>
      <c r="V296" s="7">
        <v>9604946.2305999994</v>
      </c>
      <c r="W296" s="9">
        <v>1.55092841962658</v>
      </c>
      <c r="X296" s="7">
        <v>14464347.289182795</v>
      </c>
      <c r="Y296" s="7">
        <v>1884848</v>
      </c>
      <c r="Z296" s="7">
        <v>0</v>
      </c>
      <c r="AA296" s="7">
        <v>885155.28918279579</v>
      </c>
      <c r="AB296" s="7">
        <v>9336407</v>
      </c>
      <c r="AC296" s="7">
        <v>2357937</v>
      </c>
      <c r="AD296" s="7">
        <v>4859401.0585827958</v>
      </c>
      <c r="AE296" s="7">
        <v>0</v>
      </c>
      <c r="AF296" s="7">
        <v>14391752.3106</v>
      </c>
      <c r="AG296" s="7">
        <v>1406223.92</v>
      </c>
      <c r="AH296" s="7">
        <v>4859401.0585827958</v>
      </c>
      <c r="AI296" s="7">
        <v>4768991</v>
      </c>
      <c r="AJ296" s="7">
        <v>502859</v>
      </c>
      <c r="AK296" s="7">
        <v>4006855</v>
      </c>
      <c r="AL296" s="7">
        <v>103981</v>
      </c>
      <c r="AM296" s="7">
        <v>994336</v>
      </c>
      <c r="AN296" s="7">
        <v>0</v>
      </c>
      <c r="AO296" s="7">
        <v>0</v>
      </c>
      <c r="AP296" s="7">
        <v>7320185</v>
      </c>
      <c r="AQ296" s="7">
        <v>453524</v>
      </c>
      <c r="AR296" s="7">
        <v>5711811</v>
      </c>
      <c r="AS296" s="7">
        <v>481219</v>
      </c>
      <c r="AT296" s="7">
        <v>4337525</v>
      </c>
      <c r="AU296" s="7">
        <v>163086</v>
      </c>
      <c r="AV296" s="7">
        <v>917038</v>
      </c>
      <c r="AW296" s="7">
        <v>0</v>
      </c>
      <c r="AX296" s="7">
        <v>0</v>
      </c>
      <c r="AY296" s="7">
        <v>8356721</v>
      </c>
      <c r="AZ296" s="7">
        <v>186525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487618.28918279579</v>
      </c>
      <c r="BH296" s="7">
        <v>5438</v>
      </c>
      <c r="BI296" s="7">
        <v>397537</v>
      </c>
      <c r="BJ296" s="7">
        <v>5471297.3841666663</v>
      </c>
      <c r="BK296" s="7">
        <v>3363616.0033333329</v>
      </c>
      <c r="BL296" s="7">
        <v>490245.33666666667</v>
      </c>
      <c r="BM296" s="7">
        <v>7450234.8500000006</v>
      </c>
      <c r="BN296" s="130">
        <v>0.90300000000000002</v>
      </c>
      <c r="BO296" s="131">
        <v>2.1326919999999999E-4</v>
      </c>
      <c r="BP296" s="161">
        <v>5404.7989286080583</v>
      </c>
      <c r="BQ296" s="162">
        <v>9336407</v>
      </c>
      <c r="BR296" s="161">
        <v>298924</v>
      </c>
      <c r="BS296" s="163">
        <v>0</v>
      </c>
      <c r="BT296" s="163">
        <v>1295471.5100000016</v>
      </c>
      <c r="BU296" s="161">
        <v>14391752.310000001</v>
      </c>
      <c r="BV296" s="161">
        <v>1406223.92</v>
      </c>
      <c r="BW296" s="165">
        <v>6154872.5700000012</v>
      </c>
      <c r="BX296" s="161">
        <v>298924</v>
      </c>
    </row>
    <row r="297" spans="1:76" ht="14.45" x14ac:dyDescent="0.3">
      <c r="A297" s="164" t="s">
        <v>31</v>
      </c>
      <c r="B297" s="6" t="s">
        <v>39</v>
      </c>
      <c r="C297" s="6" t="s">
        <v>147</v>
      </c>
      <c r="D297" s="6" t="s">
        <v>51</v>
      </c>
      <c r="E297" s="6" t="s">
        <v>36</v>
      </c>
      <c r="F297" s="24" t="str">
        <f>+Tabela1[[#This Row],[WK]]&amp;Tabela1[[#This Row],[PK]]&amp;Tabela1[[#This Row],[GK]]</f>
        <v>041807</v>
      </c>
      <c r="G297" s="6" t="s">
        <v>329</v>
      </c>
      <c r="H297" s="7">
        <v>374116234.21079922</v>
      </c>
      <c r="I297" s="8">
        <v>1.371</v>
      </c>
      <c r="J297" s="7">
        <v>512913357.10000002</v>
      </c>
      <c r="K297" s="8">
        <v>7.0000000000000007E-2</v>
      </c>
      <c r="L297" s="7">
        <v>35903934.997000001</v>
      </c>
      <c r="M297" s="7">
        <v>17268399.997000001</v>
      </c>
      <c r="N297" s="9">
        <v>0.92663827451157166</v>
      </c>
      <c r="O297" s="7">
        <v>11431618</v>
      </c>
      <c r="P297" s="8">
        <v>1.2949999999999999</v>
      </c>
      <c r="Q297" s="7">
        <v>14803945</v>
      </c>
      <c r="R297" s="8">
        <v>1.6E-2</v>
      </c>
      <c r="S297" s="7">
        <v>236863.12</v>
      </c>
      <c r="T297" s="7">
        <v>112894.12</v>
      </c>
      <c r="U297" s="9">
        <v>0.91066411764231381</v>
      </c>
      <c r="V297" s="7">
        <v>17381294.116999999</v>
      </c>
      <c r="W297" s="9">
        <v>0.92653271200560516</v>
      </c>
      <c r="X297" s="7">
        <v>18367784.115388744</v>
      </c>
      <c r="Y297" s="7">
        <v>0</v>
      </c>
      <c r="Z297" s="7">
        <v>123977.83499999999</v>
      </c>
      <c r="AA297" s="7">
        <v>1320303.2803887425</v>
      </c>
      <c r="AB297" s="7">
        <v>16923503</v>
      </c>
      <c r="AC297" s="7">
        <v>0</v>
      </c>
      <c r="AD297" s="7">
        <v>986489.99838874221</v>
      </c>
      <c r="AE297" s="7">
        <v>0</v>
      </c>
      <c r="AF297" s="7">
        <v>35903934.997000001</v>
      </c>
      <c r="AG297" s="7">
        <v>236863.12</v>
      </c>
      <c r="AH297" s="7">
        <v>986489.99838874221</v>
      </c>
      <c r="AI297" s="7">
        <v>15559462</v>
      </c>
      <c r="AJ297" s="7">
        <v>112898</v>
      </c>
      <c r="AK297" s="7">
        <v>1151057</v>
      </c>
      <c r="AL297" s="7">
        <v>0</v>
      </c>
      <c r="AM297" s="7">
        <v>580786</v>
      </c>
      <c r="AN297" s="7">
        <v>0</v>
      </c>
      <c r="AO297" s="7">
        <v>0</v>
      </c>
      <c r="AP297" s="7">
        <v>13373914</v>
      </c>
      <c r="AQ297" s="7">
        <v>743938</v>
      </c>
      <c r="AR297" s="7">
        <v>18635535</v>
      </c>
      <c r="AS297" s="7">
        <v>123969</v>
      </c>
      <c r="AT297" s="7">
        <v>1125976</v>
      </c>
      <c r="AU297" s="7">
        <v>0</v>
      </c>
      <c r="AV297" s="7">
        <v>583107</v>
      </c>
      <c r="AW297" s="7">
        <v>0</v>
      </c>
      <c r="AX297" s="7">
        <v>0</v>
      </c>
      <c r="AY297" s="7">
        <v>15285339</v>
      </c>
      <c r="AZ297" s="7">
        <v>316282</v>
      </c>
      <c r="BA297" s="7">
        <v>123977.83499999999</v>
      </c>
      <c r="BB297" s="7">
        <v>0</v>
      </c>
      <c r="BC297" s="7">
        <v>0</v>
      </c>
      <c r="BD297" s="7">
        <v>1238.3499999999999</v>
      </c>
      <c r="BE297" s="7">
        <v>189.49</v>
      </c>
      <c r="BF297" s="7">
        <v>0</v>
      </c>
      <c r="BG297" s="7">
        <v>918476.28038874245</v>
      </c>
      <c r="BH297" s="7">
        <v>10243</v>
      </c>
      <c r="BI297" s="7">
        <v>401827</v>
      </c>
      <c r="BJ297" s="7">
        <v>5530322.9733333336</v>
      </c>
      <c r="BK297" s="7">
        <v>3128142.0666666673</v>
      </c>
      <c r="BL297" s="7">
        <v>1975906.8366666662</v>
      </c>
      <c r="BM297" s="7">
        <v>5656909.9533333341</v>
      </c>
      <c r="BN297" s="130">
        <v>1.042</v>
      </c>
      <c r="BO297" s="131">
        <v>3.8162530000000001E-4</v>
      </c>
      <c r="BP297" s="161">
        <v>9671.0082273094213</v>
      </c>
      <c r="BQ297" s="162">
        <v>16923503</v>
      </c>
      <c r="BR297" s="161">
        <v>583456</v>
      </c>
      <c r="BS297" s="163">
        <v>0</v>
      </c>
      <c r="BT297" s="163">
        <v>2526375.8846112564</v>
      </c>
      <c r="BU297" s="161">
        <v>35903935</v>
      </c>
      <c r="BV297" s="161">
        <v>236863.12</v>
      </c>
      <c r="BW297" s="165">
        <v>3512865.8846112564</v>
      </c>
      <c r="BX297" s="161">
        <v>583456</v>
      </c>
    </row>
    <row r="298" spans="1:76" ht="14.45" x14ac:dyDescent="0.3">
      <c r="A298" s="164" t="s">
        <v>31</v>
      </c>
      <c r="B298" s="6" t="s">
        <v>39</v>
      </c>
      <c r="C298" s="6" t="s">
        <v>147</v>
      </c>
      <c r="D298" s="6" t="s">
        <v>75</v>
      </c>
      <c r="E298" s="6" t="s">
        <v>40</v>
      </c>
      <c r="F298" s="24" t="str">
        <f>+Tabela1[[#This Row],[WK]]&amp;Tabela1[[#This Row],[PK]]&amp;Tabela1[[#This Row],[GK]]</f>
        <v>041808</v>
      </c>
      <c r="G298" s="6" t="s">
        <v>330</v>
      </c>
      <c r="H298" s="7">
        <v>156132115.92519817</v>
      </c>
      <c r="I298" s="8">
        <v>1.371</v>
      </c>
      <c r="J298" s="7">
        <v>214057130.92999998</v>
      </c>
      <c r="K298" s="8">
        <v>7.0000000000000007E-2</v>
      </c>
      <c r="L298" s="7">
        <v>14983999.165099999</v>
      </c>
      <c r="M298" s="7">
        <v>9523109.1650999989</v>
      </c>
      <c r="N298" s="9">
        <v>1.7438749297458838</v>
      </c>
      <c r="O298" s="7">
        <v>2223101</v>
      </c>
      <c r="P298" s="8">
        <v>1.2949999999999999</v>
      </c>
      <c r="Q298" s="7">
        <v>2878916</v>
      </c>
      <c r="R298" s="8">
        <v>1.6E-2</v>
      </c>
      <c r="S298" s="7">
        <v>46062.656000000003</v>
      </c>
      <c r="T298" s="7">
        <v>-2597.3439999999973</v>
      </c>
      <c r="U298" s="9">
        <v>-5.3377394163583995E-2</v>
      </c>
      <c r="V298" s="7">
        <v>9520511.8210999984</v>
      </c>
      <c r="W298" s="9">
        <v>1.7280017099581633</v>
      </c>
      <c r="X298" s="7">
        <v>23840292.646543972</v>
      </c>
      <c r="Y298" s="7">
        <v>7580837</v>
      </c>
      <c r="Z298" s="7">
        <v>299616.24</v>
      </c>
      <c r="AA298" s="7">
        <v>1146659.4065439706</v>
      </c>
      <c r="AB298" s="7">
        <v>12760944</v>
      </c>
      <c r="AC298" s="7">
        <v>2052236</v>
      </c>
      <c r="AD298" s="7">
        <v>14319780.825443974</v>
      </c>
      <c r="AE298" s="7">
        <v>0</v>
      </c>
      <c r="AF298" s="7">
        <v>14983999.165099999</v>
      </c>
      <c r="AG298" s="7">
        <v>46062.656000000003</v>
      </c>
      <c r="AH298" s="7">
        <v>14319780.825443974</v>
      </c>
      <c r="AI298" s="7">
        <v>4559489</v>
      </c>
      <c r="AJ298" s="7">
        <v>31090</v>
      </c>
      <c r="AK298" s="7">
        <v>8432801</v>
      </c>
      <c r="AL298" s="7">
        <v>352133</v>
      </c>
      <c r="AM298" s="7">
        <v>1122895</v>
      </c>
      <c r="AN298" s="7">
        <v>0</v>
      </c>
      <c r="AO298" s="7">
        <v>0</v>
      </c>
      <c r="AP298" s="7">
        <v>10658048</v>
      </c>
      <c r="AQ298" s="7">
        <v>302350</v>
      </c>
      <c r="AR298" s="7">
        <v>5460890</v>
      </c>
      <c r="AS298" s="7">
        <v>48660</v>
      </c>
      <c r="AT298" s="7">
        <v>9477672</v>
      </c>
      <c r="AU298" s="7">
        <v>639138</v>
      </c>
      <c r="AV298" s="7">
        <v>957197</v>
      </c>
      <c r="AW298" s="7">
        <v>0</v>
      </c>
      <c r="AX298" s="7">
        <v>0</v>
      </c>
      <c r="AY298" s="7">
        <v>11961832</v>
      </c>
      <c r="AZ298" s="7">
        <v>128135</v>
      </c>
      <c r="BA298" s="7">
        <v>299616.24</v>
      </c>
      <c r="BB298" s="7">
        <v>0</v>
      </c>
      <c r="BC298" s="7">
        <v>0</v>
      </c>
      <c r="BD298" s="7">
        <v>3221.68</v>
      </c>
      <c r="BE298" s="7">
        <v>0</v>
      </c>
      <c r="BF298" s="7">
        <v>0</v>
      </c>
      <c r="BG298" s="7">
        <v>642655.40654397057</v>
      </c>
      <c r="BH298" s="7">
        <v>7167</v>
      </c>
      <c r="BI298" s="7">
        <v>504004</v>
      </c>
      <c r="BJ298" s="7">
        <v>6936643.4658333343</v>
      </c>
      <c r="BK298" s="7">
        <v>3495578.4333333345</v>
      </c>
      <c r="BL298" s="7">
        <v>3123311.33</v>
      </c>
      <c r="BM298" s="7">
        <v>7517637.4699999997</v>
      </c>
      <c r="BN298" s="130">
        <v>0.70499999999999996</v>
      </c>
      <c r="BO298" s="131">
        <v>2.6028070000000002E-4</v>
      </c>
      <c r="BP298" s="161">
        <v>6595.4155011818439</v>
      </c>
      <c r="BQ298" s="162">
        <v>12760944</v>
      </c>
      <c r="BR298" s="161">
        <v>385726</v>
      </c>
      <c r="BS298" s="163">
        <v>0</v>
      </c>
      <c r="BT298" s="163">
        <v>1709407.3534560278</v>
      </c>
      <c r="BU298" s="161">
        <v>14983999.17</v>
      </c>
      <c r="BV298" s="161">
        <v>46062.66</v>
      </c>
      <c r="BW298" s="165">
        <v>16029188.183456028</v>
      </c>
      <c r="BX298" s="161">
        <v>385726</v>
      </c>
    </row>
    <row r="299" spans="1:76" ht="14.45" x14ac:dyDescent="0.3">
      <c r="A299" s="164" t="s">
        <v>31</v>
      </c>
      <c r="B299" s="6" t="s">
        <v>39</v>
      </c>
      <c r="C299" s="6" t="s">
        <v>147</v>
      </c>
      <c r="D299" s="6" t="s">
        <v>77</v>
      </c>
      <c r="E299" s="6" t="s">
        <v>36</v>
      </c>
      <c r="F299" s="24" t="str">
        <f>+Tabela1[[#This Row],[WK]]&amp;Tabela1[[#This Row],[PK]]&amp;Tabela1[[#This Row],[GK]]</f>
        <v>041809</v>
      </c>
      <c r="G299" s="6" t="s">
        <v>323</v>
      </c>
      <c r="H299" s="7">
        <v>87293713.916999996</v>
      </c>
      <c r="I299" s="8">
        <v>1.371</v>
      </c>
      <c r="J299" s="7">
        <v>119679681.78</v>
      </c>
      <c r="K299" s="8">
        <v>7.0000000000000007E-2</v>
      </c>
      <c r="L299" s="7">
        <v>8377577.7246000012</v>
      </c>
      <c r="M299" s="7">
        <v>5724464.7246000012</v>
      </c>
      <c r="N299" s="9">
        <v>2.1576407505447377</v>
      </c>
      <c r="O299" s="7">
        <v>5112765</v>
      </c>
      <c r="P299" s="8">
        <v>1.2949999999999999</v>
      </c>
      <c r="Q299" s="7">
        <v>6621031</v>
      </c>
      <c r="R299" s="8">
        <v>1.6E-2</v>
      </c>
      <c r="S299" s="7">
        <v>105936.496</v>
      </c>
      <c r="T299" s="7">
        <v>40800.495999999999</v>
      </c>
      <c r="U299" s="9">
        <v>0.62638933922869078</v>
      </c>
      <c r="V299" s="7">
        <v>5765265.2206000015</v>
      </c>
      <c r="W299" s="9">
        <v>2.1209481620705097</v>
      </c>
      <c r="X299" s="7">
        <v>15556822.947402216</v>
      </c>
      <c r="Y299" s="7">
        <v>5422781</v>
      </c>
      <c r="Z299" s="7">
        <v>435489.24</v>
      </c>
      <c r="AA299" s="7">
        <v>587043.70740221534</v>
      </c>
      <c r="AB299" s="7">
        <v>9111509</v>
      </c>
      <c r="AC299" s="7">
        <v>0</v>
      </c>
      <c r="AD299" s="7">
        <v>9791557.726802215</v>
      </c>
      <c r="AE299" s="7">
        <v>0</v>
      </c>
      <c r="AF299" s="7">
        <v>8377577.7246000012</v>
      </c>
      <c r="AG299" s="7">
        <v>105936.496</v>
      </c>
      <c r="AH299" s="7">
        <v>9791557.726802215</v>
      </c>
      <c r="AI299" s="7">
        <v>2215177</v>
      </c>
      <c r="AJ299" s="7">
        <v>45540</v>
      </c>
      <c r="AK299" s="7">
        <v>4969002</v>
      </c>
      <c r="AL299" s="7">
        <v>0</v>
      </c>
      <c r="AM299" s="7">
        <v>735019</v>
      </c>
      <c r="AN299" s="7">
        <v>0</v>
      </c>
      <c r="AO299" s="7">
        <v>0</v>
      </c>
      <c r="AP299" s="7">
        <v>6988444</v>
      </c>
      <c r="AQ299" s="7">
        <v>417720</v>
      </c>
      <c r="AR299" s="7">
        <v>2653113</v>
      </c>
      <c r="AS299" s="7">
        <v>65136</v>
      </c>
      <c r="AT299" s="7">
        <v>5666594</v>
      </c>
      <c r="AU299" s="7">
        <v>67969</v>
      </c>
      <c r="AV299" s="7">
        <v>783639</v>
      </c>
      <c r="AW299" s="7">
        <v>0</v>
      </c>
      <c r="AX299" s="7">
        <v>0</v>
      </c>
      <c r="AY299" s="7">
        <v>8231468</v>
      </c>
      <c r="AZ299" s="7">
        <v>183281</v>
      </c>
      <c r="BA299" s="7">
        <v>435489.24</v>
      </c>
      <c r="BB299" s="7">
        <v>0</v>
      </c>
      <c r="BC299" s="7">
        <v>417.87</v>
      </c>
      <c r="BD299" s="7">
        <v>2909.1</v>
      </c>
      <c r="BE299" s="7">
        <v>761.36</v>
      </c>
      <c r="BF299" s="7">
        <v>0</v>
      </c>
      <c r="BG299" s="7">
        <v>345941.7074022154</v>
      </c>
      <c r="BH299" s="7">
        <v>3858</v>
      </c>
      <c r="BI299" s="7">
        <v>241102</v>
      </c>
      <c r="BJ299" s="7">
        <v>3318216.7108333325</v>
      </c>
      <c r="BK299" s="7">
        <v>1832498.166666666</v>
      </c>
      <c r="BL299" s="7">
        <v>508149.24333333335</v>
      </c>
      <c r="BM299" s="7">
        <v>4926575.6899999995</v>
      </c>
      <c r="BN299" s="130">
        <v>0.65500000000000003</v>
      </c>
      <c r="BO299" s="131">
        <v>1.55859E-4</v>
      </c>
      <c r="BP299" s="161">
        <v>3950.0455701859714</v>
      </c>
      <c r="BQ299" s="162">
        <v>9111509</v>
      </c>
      <c r="BR299" s="161">
        <v>212327</v>
      </c>
      <c r="BS299" s="163">
        <v>0</v>
      </c>
      <c r="BT299" s="163">
        <v>588455.05259778351</v>
      </c>
      <c r="BU299" s="161">
        <v>8377577.7199999997</v>
      </c>
      <c r="BV299" s="161">
        <v>105936.5</v>
      </c>
      <c r="BW299" s="165">
        <v>10380012.782597784</v>
      </c>
      <c r="BX299" s="161">
        <v>212327</v>
      </c>
    </row>
    <row r="300" spans="1:76" ht="14.45" x14ac:dyDescent="0.3">
      <c r="A300" s="164" t="s">
        <v>31</v>
      </c>
      <c r="B300" s="6" t="s">
        <v>39</v>
      </c>
      <c r="C300" s="6" t="s">
        <v>147</v>
      </c>
      <c r="D300" s="6" t="s">
        <v>90</v>
      </c>
      <c r="E300" s="6" t="s">
        <v>36</v>
      </c>
      <c r="F300" s="24" t="str">
        <f>+Tabela1[[#This Row],[WK]]&amp;Tabela1[[#This Row],[PK]]&amp;Tabela1[[#This Row],[GK]]</f>
        <v>041810</v>
      </c>
      <c r="G300" s="6" t="s">
        <v>331</v>
      </c>
      <c r="H300" s="7">
        <v>139490125.29039919</v>
      </c>
      <c r="I300" s="8">
        <v>1.371</v>
      </c>
      <c r="J300" s="7">
        <v>191240961.77000001</v>
      </c>
      <c r="K300" s="8">
        <v>7.0000000000000007E-2</v>
      </c>
      <c r="L300" s="7">
        <v>13386867.323900001</v>
      </c>
      <c r="M300" s="7">
        <v>8607051.3239000011</v>
      </c>
      <c r="N300" s="9">
        <v>1.800707668224049</v>
      </c>
      <c r="O300" s="7">
        <v>1421799</v>
      </c>
      <c r="P300" s="8">
        <v>1.2949999999999999</v>
      </c>
      <c r="Q300" s="7">
        <v>1841230</v>
      </c>
      <c r="R300" s="8">
        <v>1.6E-2</v>
      </c>
      <c r="S300" s="7">
        <v>29459.68</v>
      </c>
      <c r="T300" s="7">
        <v>-46612.32</v>
      </c>
      <c r="U300" s="9">
        <v>-0.61273950993795356</v>
      </c>
      <c r="V300" s="7">
        <v>8560439.0039000008</v>
      </c>
      <c r="W300" s="9">
        <v>1.7628987744157198</v>
      </c>
      <c r="X300" s="7">
        <v>7271791.7465138622</v>
      </c>
      <c r="Y300" s="7">
        <v>0</v>
      </c>
      <c r="Z300" s="7">
        <v>86616.945000000007</v>
      </c>
      <c r="AA300" s="7">
        <v>603084.80151386256</v>
      </c>
      <c r="AB300" s="7">
        <v>6582090</v>
      </c>
      <c r="AC300" s="7">
        <v>0</v>
      </c>
      <c r="AD300" s="7">
        <v>0</v>
      </c>
      <c r="AE300" s="7">
        <v>0</v>
      </c>
      <c r="AF300" s="7">
        <v>13386867.323900001</v>
      </c>
      <c r="AG300" s="7">
        <v>29459.68</v>
      </c>
      <c r="AH300" s="7">
        <v>0</v>
      </c>
      <c r="AI300" s="7">
        <v>3990836</v>
      </c>
      <c r="AJ300" s="7">
        <v>144936</v>
      </c>
      <c r="AK300" s="7">
        <v>969366</v>
      </c>
      <c r="AL300" s="7">
        <v>0</v>
      </c>
      <c r="AM300" s="7">
        <v>852849</v>
      </c>
      <c r="AN300" s="7">
        <v>0</v>
      </c>
      <c r="AO300" s="7">
        <v>0</v>
      </c>
      <c r="AP300" s="7">
        <v>5201976</v>
      </c>
      <c r="AQ300" s="7">
        <v>310306</v>
      </c>
      <c r="AR300" s="7">
        <v>4779816</v>
      </c>
      <c r="AS300" s="7">
        <v>76072</v>
      </c>
      <c r="AT300" s="7">
        <v>1105822</v>
      </c>
      <c r="AU300" s="7">
        <v>0</v>
      </c>
      <c r="AV300" s="7">
        <v>424130</v>
      </c>
      <c r="AW300" s="7">
        <v>0</v>
      </c>
      <c r="AX300" s="7">
        <v>0</v>
      </c>
      <c r="AY300" s="7">
        <v>5857754</v>
      </c>
      <c r="AZ300" s="7">
        <v>128135</v>
      </c>
      <c r="BA300" s="7">
        <v>86616.945000000007</v>
      </c>
      <c r="BB300" s="7">
        <v>0</v>
      </c>
      <c r="BC300" s="7">
        <v>0</v>
      </c>
      <c r="BD300" s="7">
        <v>862.56</v>
      </c>
      <c r="BE300" s="7">
        <v>137.61000000000001</v>
      </c>
      <c r="BF300" s="7">
        <v>0</v>
      </c>
      <c r="BG300" s="7">
        <v>386561.80151386262</v>
      </c>
      <c r="BH300" s="7">
        <v>4311</v>
      </c>
      <c r="BI300" s="7">
        <v>216523</v>
      </c>
      <c r="BJ300" s="7">
        <v>2980016.9366666661</v>
      </c>
      <c r="BK300" s="7">
        <v>1160308.2366666663</v>
      </c>
      <c r="BL300" s="7">
        <v>2430225.7599999998</v>
      </c>
      <c r="BM300" s="7">
        <v>2418383.2799999998</v>
      </c>
      <c r="BN300" s="130">
        <v>1.2549999999999999</v>
      </c>
      <c r="BO300" s="131">
        <v>1.5117479999999999E-4</v>
      </c>
      <c r="BP300" s="161">
        <v>3830.9839129285929</v>
      </c>
      <c r="BQ300" s="162">
        <v>6582090</v>
      </c>
      <c r="BR300" s="161">
        <v>192791</v>
      </c>
      <c r="BS300" s="163">
        <v>0</v>
      </c>
      <c r="BT300" s="163">
        <v>404644.99609999917</v>
      </c>
      <c r="BU300" s="161">
        <v>13386867.32</v>
      </c>
      <c r="BV300" s="161">
        <v>29459.68</v>
      </c>
      <c r="BW300" s="165">
        <v>404644.99609999917</v>
      </c>
      <c r="BX300" s="161">
        <v>192791</v>
      </c>
    </row>
    <row r="301" spans="1:76" ht="14.45" x14ac:dyDescent="0.3">
      <c r="A301" s="164" t="s">
        <v>31</v>
      </c>
      <c r="B301" s="6" t="s">
        <v>39</v>
      </c>
      <c r="C301" s="6" t="s">
        <v>147</v>
      </c>
      <c r="D301" s="6" t="s">
        <v>92</v>
      </c>
      <c r="E301" s="6" t="s">
        <v>40</v>
      </c>
      <c r="F301" s="24" t="str">
        <f>+Tabela1[[#This Row],[WK]]&amp;Tabela1[[#This Row],[PK]]&amp;Tabela1[[#This Row],[GK]]</f>
        <v>041811</v>
      </c>
      <c r="G301" s="6" t="s">
        <v>332</v>
      </c>
      <c r="H301" s="7">
        <v>175799859.95819882</v>
      </c>
      <c r="I301" s="8">
        <v>1.371</v>
      </c>
      <c r="J301" s="7">
        <v>241021608</v>
      </c>
      <c r="K301" s="8">
        <v>7.0000000000000007E-2</v>
      </c>
      <c r="L301" s="7">
        <v>16871512.560000002</v>
      </c>
      <c r="M301" s="7">
        <v>9945047.5600000024</v>
      </c>
      <c r="N301" s="9">
        <v>1.4358042031541345</v>
      </c>
      <c r="O301" s="7">
        <v>59917890</v>
      </c>
      <c r="P301" s="8">
        <v>1.2949999999999999</v>
      </c>
      <c r="Q301" s="7">
        <v>77593668</v>
      </c>
      <c r="R301" s="8">
        <v>1.6E-2</v>
      </c>
      <c r="S301" s="7">
        <v>1241498.6880000001</v>
      </c>
      <c r="T301" s="7">
        <v>159605.68800000008</v>
      </c>
      <c r="U301" s="9">
        <v>0.14752446683729359</v>
      </c>
      <c r="V301" s="7">
        <v>10104653.248000003</v>
      </c>
      <c r="W301" s="9">
        <v>1.26176342865791</v>
      </c>
      <c r="X301" s="7">
        <v>21695604.954889365</v>
      </c>
      <c r="Y301" s="7">
        <v>8080684</v>
      </c>
      <c r="Z301" s="7">
        <v>0</v>
      </c>
      <c r="AA301" s="7">
        <v>1435567.9548893631</v>
      </c>
      <c r="AB301" s="7">
        <v>12179353</v>
      </c>
      <c r="AC301" s="7">
        <v>0</v>
      </c>
      <c r="AD301" s="7">
        <v>11590951.706889361</v>
      </c>
      <c r="AE301" s="7">
        <v>0</v>
      </c>
      <c r="AF301" s="7">
        <v>16871512.560000002</v>
      </c>
      <c r="AG301" s="7">
        <v>1241498.6880000001</v>
      </c>
      <c r="AH301" s="7">
        <v>11590951.706889361</v>
      </c>
      <c r="AI301" s="7">
        <v>5783148</v>
      </c>
      <c r="AJ301" s="7">
        <v>1083093</v>
      </c>
      <c r="AK301" s="7">
        <v>3887640</v>
      </c>
      <c r="AL301" s="7">
        <v>0</v>
      </c>
      <c r="AM301" s="7">
        <v>1415022</v>
      </c>
      <c r="AN301" s="7">
        <v>0</v>
      </c>
      <c r="AO301" s="7">
        <v>0</v>
      </c>
      <c r="AP301" s="7">
        <v>10684373</v>
      </c>
      <c r="AQ301" s="7">
        <v>616634</v>
      </c>
      <c r="AR301" s="7">
        <v>6926465</v>
      </c>
      <c r="AS301" s="7">
        <v>1081893</v>
      </c>
      <c r="AT301" s="7">
        <v>4337996</v>
      </c>
      <c r="AU301" s="7">
        <v>0</v>
      </c>
      <c r="AV301" s="7">
        <v>1505712</v>
      </c>
      <c r="AW301" s="7">
        <v>0</v>
      </c>
      <c r="AX301" s="7">
        <v>0</v>
      </c>
      <c r="AY301" s="7">
        <v>10925647</v>
      </c>
      <c r="AZ301" s="7">
        <v>251404</v>
      </c>
      <c r="BA301" s="7">
        <v>0</v>
      </c>
      <c r="BB301" s="7">
        <v>0</v>
      </c>
      <c r="BC301" s="7">
        <v>0</v>
      </c>
      <c r="BD301" s="7">
        <v>0</v>
      </c>
      <c r="BE301" s="7">
        <v>0</v>
      </c>
      <c r="BF301" s="7">
        <v>0</v>
      </c>
      <c r="BG301" s="7">
        <v>605442.95488936314</v>
      </c>
      <c r="BH301" s="7">
        <v>6752</v>
      </c>
      <c r="BI301" s="7">
        <v>830125</v>
      </c>
      <c r="BJ301" s="7">
        <v>11425073.193333335</v>
      </c>
      <c r="BK301" s="7">
        <v>5656856.7666666675</v>
      </c>
      <c r="BL301" s="7">
        <v>4101263.2300000004</v>
      </c>
      <c r="BM301" s="7">
        <v>14870339.246666668</v>
      </c>
      <c r="BN301" s="130">
        <v>0.73799999999999999</v>
      </c>
      <c r="BO301" s="131">
        <v>3.1837530000000002E-4</v>
      </c>
      <c r="BP301" s="161">
        <v>8068.1781859117709</v>
      </c>
      <c r="BQ301" s="162">
        <v>12179353</v>
      </c>
      <c r="BR301" s="161">
        <v>364830</v>
      </c>
      <c r="BS301" s="163">
        <v>1262742.3148893649</v>
      </c>
      <c r="BT301" s="163">
        <v>0</v>
      </c>
      <c r="BU301" s="161">
        <v>16871512.559999999</v>
      </c>
      <c r="BV301" s="161">
        <v>1241498.69</v>
      </c>
      <c r="BW301" s="165">
        <v>10328209.390000001</v>
      </c>
      <c r="BX301" s="161">
        <v>364830</v>
      </c>
    </row>
    <row r="302" spans="1:76" ht="14.45" x14ac:dyDescent="0.3">
      <c r="A302" s="164" t="s">
        <v>31</v>
      </c>
      <c r="B302" s="6" t="s">
        <v>39</v>
      </c>
      <c r="C302" s="6" t="s">
        <v>147</v>
      </c>
      <c r="D302" s="6" t="s">
        <v>93</v>
      </c>
      <c r="E302" s="6" t="s">
        <v>40</v>
      </c>
      <c r="F302" s="24" t="str">
        <f>+Tabela1[[#This Row],[WK]]&amp;Tabela1[[#This Row],[PK]]&amp;Tabela1[[#This Row],[GK]]</f>
        <v>041812</v>
      </c>
      <c r="G302" s="6" t="s">
        <v>333</v>
      </c>
      <c r="H302" s="7">
        <v>214688407.24439856</v>
      </c>
      <c r="I302" s="8">
        <v>1.371</v>
      </c>
      <c r="J302" s="7">
        <v>294337806.32999998</v>
      </c>
      <c r="K302" s="8">
        <v>7.0000000000000007E-2</v>
      </c>
      <c r="L302" s="7">
        <v>20603646.443100002</v>
      </c>
      <c r="M302" s="7">
        <v>13971224.443100002</v>
      </c>
      <c r="N302" s="9">
        <v>2.1065041463133682</v>
      </c>
      <c r="O302" s="7">
        <v>11587942</v>
      </c>
      <c r="P302" s="8">
        <v>1.2949999999999999</v>
      </c>
      <c r="Q302" s="7">
        <v>15006385</v>
      </c>
      <c r="R302" s="8">
        <v>1.6E-2</v>
      </c>
      <c r="S302" s="7">
        <v>240102.16</v>
      </c>
      <c r="T302" s="7">
        <v>120721.16</v>
      </c>
      <c r="U302" s="9">
        <v>1.0112259069701208</v>
      </c>
      <c r="V302" s="7">
        <v>14091945.603100002</v>
      </c>
      <c r="W302" s="9">
        <v>2.0871381471141861</v>
      </c>
      <c r="X302" s="7">
        <v>27368821.16148816</v>
      </c>
      <c r="Y302" s="7">
        <v>8731618</v>
      </c>
      <c r="Z302" s="7">
        <v>7057.77</v>
      </c>
      <c r="AA302" s="7">
        <v>1308826.3914881614</v>
      </c>
      <c r="AB302" s="7">
        <v>16096793</v>
      </c>
      <c r="AC302" s="7">
        <v>1224526</v>
      </c>
      <c r="AD302" s="7">
        <v>13276875.558388159</v>
      </c>
      <c r="AE302" s="7">
        <v>0</v>
      </c>
      <c r="AF302" s="7">
        <v>20603646.443100002</v>
      </c>
      <c r="AG302" s="7">
        <v>240102.16</v>
      </c>
      <c r="AH302" s="7">
        <v>13276875.558388159</v>
      </c>
      <c r="AI302" s="7">
        <v>5537642</v>
      </c>
      <c r="AJ302" s="7">
        <v>102218</v>
      </c>
      <c r="AK302" s="7">
        <v>9736590</v>
      </c>
      <c r="AL302" s="7">
        <v>0</v>
      </c>
      <c r="AM302" s="7">
        <v>920174</v>
      </c>
      <c r="AN302" s="7">
        <v>0</v>
      </c>
      <c r="AO302" s="7">
        <v>0</v>
      </c>
      <c r="AP302" s="7">
        <v>13020224</v>
      </c>
      <c r="AQ302" s="7">
        <v>827482</v>
      </c>
      <c r="AR302" s="7">
        <v>6632422</v>
      </c>
      <c r="AS302" s="7">
        <v>119381</v>
      </c>
      <c r="AT302" s="7">
        <v>10724867</v>
      </c>
      <c r="AU302" s="7">
        <v>27312</v>
      </c>
      <c r="AV302" s="7">
        <v>937469</v>
      </c>
      <c r="AW302" s="7">
        <v>0</v>
      </c>
      <c r="AX302" s="7">
        <v>0</v>
      </c>
      <c r="AY302" s="7">
        <v>14530978</v>
      </c>
      <c r="AZ302" s="7">
        <v>347099</v>
      </c>
      <c r="BA302" s="7">
        <v>7057.77</v>
      </c>
      <c r="BB302" s="7">
        <v>0</v>
      </c>
      <c r="BC302" s="7">
        <v>0</v>
      </c>
      <c r="BD302" s="7">
        <v>0</v>
      </c>
      <c r="BE302" s="7">
        <v>151.78</v>
      </c>
      <c r="BF302" s="7">
        <v>0</v>
      </c>
      <c r="BG302" s="7">
        <v>775006.39148816129</v>
      </c>
      <c r="BH302" s="7">
        <v>8643</v>
      </c>
      <c r="BI302" s="7">
        <v>533820</v>
      </c>
      <c r="BJ302" s="7">
        <v>7347031.2600000016</v>
      </c>
      <c r="BK302" s="7">
        <v>3871967.4200000018</v>
      </c>
      <c r="BL302" s="7">
        <v>2692330.8066666666</v>
      </c>
      <c r="BM302" s="7">
        <v>8515593.7466666643</v>
      </c>
      <c r="BN302" s="130">
        <v>0.73499999999999999</v>
      </c>
      <c r="BO302" s="131">
        <v>3.399222E-4</v>
      </c>
      <c r="BP302" s="161">
        <v>8614.4610839162142</v>
      </c>
      <c r="BQ302" s="162">
        <v>16096793</v>
      </c>
      <c r="BR302" s="161">
        <v>463268</v>
      </c>
      <c r="BS302" s="163">
        <v>0</v>
      </c>
      <c r="BT302" s="163">
        <v>2162171.8385118395</v>
      </c>
      <c r="BU302" s="161">
        <v>20603646.440000001</v>
      </c>
      <c r="BV302" s="161">
        <v>240102.16</v>
      </c>
      <c r="BW302" s="165">
        <v>15439047.39851184</v>
      </c>
      <c r="BX302" s="161">
        <v>463268</v>
      </c>
    </row>
    <row r="303" spans="1:76" ht="14.45" x14ac:dyDescent="0.3">
      <c r="A303" s="164" t="s">
        <v>31</v>
      </c>
      <c r="B303" s="6" t="s">
        <v>39</v>
      </c>
      <c r="C303" s="6" t="s">
        <v>147</v>
      </c>
      <c r="D303" s="6" t="s">
        <v>95</v>
      </c>
      <c r="E303" s="6" t="s">
        <v>36</v>
      </c>
      <c r="F303" s="24" t="str">
        <f>+Tabela1[[#This Row],[WK]]&amp;Tabela1[[#This Row],[PK]]&amp;Tabela1[[#This Row],[GK]]</f>
        <v>041813</v>
      </c>
      <c r="G303" s="6" t="s">
        <v>334</v>
      </c>
      <c r="H303" s="7">
        <v>248034875.86299866</v>
      </c>
      <c r="I303" s="8">
        <v>1.371</v>
      </c>
      <c r="J303" s="7">
        <v>340055814.81</v>
      </c>
      <c r="K303" s="8">
        <v>7.0000000000000007E-2</v>
      </c>
      <c r="L303" s="7">
        <v>23803907.036700003</v>
      </c>
      <c r="M303" s="7">
        <v>12011392.036700003</v>
      </c>
      <c r="N303" s="9">
        <v>1.0185606748602825</v>
      </c>
      <c r="O303" s="7">
        <v>38363182</v>
      </c>
      <c r="P303" s="8">
        <v>1.2949999999999999</v>
      </c>
      <c r="Q303" s="7">
        <v>49680321</v>
      </c>
      <c r="R303" s="8">
        <v>1.6E-2</v>
      </c>
      <c r="S303" s="7">
        <v>794885.13600000006</v>
      </c>
      <c r="T303" s="7">
        <v>-214603.86399999994</v>
      </c>
      <c r="U303" s="9">
        <v>-0.2125866294729313</v>
      </c>
      <c r="V303" s="7">
        <v>11796788.172700003</v>
      </c>
      <c r="W303" s="9">
        <v>0.92147980680993402</v>
      </c>
      <c r="X303" s="7">
        <v>25963066.064844329</v>
      </c>
      <c r="Y303" s="7">
        <v>472931</v>
      </c>
      <c r="Z303" s="7">
        <v>998484.58000000007</v>
      </c>
      <c r="AA303" s="7">
        <v>1418957.4848443288</v>
      </c>
      <c r="AB303" s="7">
        <v>22369134</v>
      </c>
      <c r="AC303" s="7">
        <v>703559</v>
      </c>
      <c r="AD303" s="7">
        <v>14166277.892144326</v>
      </c>
      <c r="AE303" s="7">
        <v>0</v>
      </c>
      <c r="AF303" s="7">
        <v>23803907.036700003</v>
      </c>
      <c r="AG303" s="7">
        <v>794885.13600000006</v>
      </c>
      <c r="AH303" s="7">
        <v>14166277.892144326</v>
      </c>
      <c r="AI303" s="7">
        <v>9845985</v>
      </c>
      <c r="AJ303" s="7">
        <v>1171546</v>
      </c>
      <c r="AK303" s="7">
        <v>2458837</v>
      </c>
      <c r="AL303" s="7">
        <v>0</v>
      </c>
      <c r="AM303" s="7">
        <v>1229295</v>
      </c>
      <c r="AN303" s="7">
        <v>0</v>
      </c>
      <c r="AO303" s="7">
        <v>0</v>
      </c>
      <c r="AP303" s="7">
        <v>18949759</v>
      </c>
      <c r="AQ303" s="7">
        <v>879200</v>
      </c>
      <c r="AR303" s="7">
        <v>11792515</v>
      </c>
      <c r="AS303" s="7">
        <v>1009489</v>
      </c>
      <c r="AT303" s="7">
        <v>2826574</v>
      </c>
      <c r="AU303" s="7">
        <v>0</v>
      </c>
      <c r="AV303" s="7">
        <v>704134</v>
      </c>
      <c r="AW303" s="7">
        <v>0</v>
      </c>
      <c r="AX303" s="7">
        <v>0</v>
      </c>
      <c r="AY303" s="7">
        <v>21213357</v>
      </c>
      <c r="AZ303" s="7">
        <v>368185</v>
      </c>
      <c r="BA303" s="7">
        <v>998484.58000000007</v>
      </c>
      <c r="BB303" s="7">
        <v>0</v>
      </c>
      <c r="BC303" s="7">
        <v>273.33999999999997</v>
      </c>
      <c r="BD303" s="7">
        <v>9825.26</v>
      </c>
      <c r="BE303" s="7">
        <v>0</v>
      </c>
      <c r="BF303" s="7">
        <v>0</v>
      </c>
      <c r="BG303" s="7">
        <v>662920.48484432884</v>
      </c>
      <c r="BH303" s="7">
        <v>7393</v>
      </c>
      <c r="BI303" s="7">
        <v>756037</v>
      </c>
      <c r="BJ303" s="7">
        <v>10405311.910833331</v>
      </c>
      <c r="BK303" s="7">
        <v>8018978.6933333324</v>
      </c>
      <c r="BL303" s="7">
        <v>1356973.2966666666</v>
      </c>
      <c r="BM303" s="7">
        <v>6831386.2766666664</v>
      </c>
      <c r="BN303" s="130">
        <v>0.98199999999999998</v>
      </c>
      <c r="BO303" s="131">
        <v>2.9545899999999998E-4</v>
      </c>
      <c r="BP303" s="161">
        <v>7486.877153419864</v>
      </c>
      <c r="BQ303" s="162">
        <v>22369134</v>
      </c>
      <c r="BR303" s="161">
        <v>467003</v>
      </c>
      <c r="BS303" s="163">
        <v>0</v>
      </c>
      <c r="BT303" s="163">
        <v>1616186.9351556748</v>
      </c>
      <c r="BU303" s="161">
        <v>23803907.039999999</v>
      </c>
      <c r="BV303" s="161">
        <v>794885.14</v>
      </c>
      <c r="BW303" s="165">
        <v>15782464.825155675</v>
      </c>
      <c r="BX303" s="161">
        <v>467003</v>
      </c>
    </row>
    <row r="304" spans="1:76" ht="14.45" x14ac:dyDescent="0.3">
      <c r="A304" s="164" t="s">
        <v>31</v>
      </c>
      <c r="B304" s="6" t="s">
        <v>39</v>
      </c>
      <c r="C304" s="6" t="s">
        <v>153</v>
      </c>
      <c r="D304" s="6" t="s">
        <v>33</v>
      </c>
      <c r="E304" s="6" t="s">
        <v>40</v>
      </c>
      <c r="F304" s="24" t="str">
        <f>+Tabela1[[#This Row],[WK]]&amp;Tabela1[[#This Row],[PK]]&amp;Tabela1[[#This Row],[GK]]</f>
        <v>041901</v>
      </c>
      <c r="G304" s="6" t="s">
        <v>335</v>
      </c>
      <c r="H304" s="7">
        <v>444021062.1645987</v>
      </c>
      <c r="I304" s="8">
        <v>1.371</v>
      </c>
      <c r="J304" s="7">
        <v>608752876.22000003</v>
      </c>
      <c r="K304" s="8">
        <v>7.0000000000000007E-2</v>
      </c>
      <c r="L304" s="7">
        <v>42612701.335400008</v>
      </c>
      <c r="M304" s="7">
        <v>25455118.335400008</v>
      </c>
      <c r="N304" s="9">
        <v>1.4836074717167336</v>
      </c>
      <c r="O304" s="7">
        <v>23016125</v>
      </c>
      <c r="P304" s="8">
        <v>1.2949999999999999</v>
      </c>
      <c r="Q304" s="7">
        <v>29805882</v>
      </c>
      <c r="R304" s="8">
        <v>1.6E-2</v>
      </c>
      <c r="S304" s="7">
        <v>476894.11200000002</v>
      </c>
      <c r="T304" s="7">
        <v>-2217838.8879999998</v>
      </c>
      <c r="U304" s="9">
        <v>-0.82302732330067574</v>
      </c>
      <c r="V304" s="7">
        <v>23237279.447400011</v>
      </c>
      <c r="W304" s="9">
        <v>1.1705072318715868</v>
      </c>
      <c r="X304" s="7">
        <v>30920977.371235959</v>
      </c>
      <c r="Y304" s="7">
        <v>0</v>
      </c>
      <c r="Z304" s="7">
        <v>31399.125</v>
      </c>
      <c r="AA304" s="7">
        <v>2148352.2462359583</v>
      </c>
      <c r="AB304" s="7">
        <v>28741226</v>
      </c>
      <c r="AC304" s="7">
        <v>0</v>
      </c>
      <c r="AD304" s="7">
        <v>7683697.9238359518</v>
      </c>
      <c r="AE304" s="7">
        <v>-622922.97782816505</v>
      </c>
      <c r="AF304" s="7">
        <v>42612701.335400008</v>
      </c>
      <c r="AG304" s="7">
        <v>476894.11200000002</v>
      </c>
      <c r="AH304" s="7">
        <v>7060774.9460077863</v>
      </c>
      <c r="AI304" s="7">
        <v>14325468</v>
      </c>
      <c r="AJ304" s="7">
        <v>4142631</v>
      </c>
      <c r="AK304" s="7">
        <v>144987</v>
      </c>
      <c r="AL304" s="7">
        <v>525394</v>
      </c>
      <c r="AM304" s="7">
        <v>738626</v>
      </c>
      <c r="AN304" s="7">
        <v>0</v>
      </c>
      <c r="AO304" s="7">
        <v>0</v>
      </c>
      <c r="AP304" s="7">
        <v>22679443</v>
      </c>
      <c r="AQ304" s="7">
        <v>1456051</v>
      </c>
      <c r="AR304" s="7">
        <v>17157583</v>
      </c>
      <c r="AS304" s="7">
        <v>2694733</v>
      </c>
      <c r="AT304" s="7">
        <v>180687</v>
      </c>
      <c r="AU304" s="7">
        <v>820011</v>
      </c>
      <c r="AV304" s="7">
        <v>784169</v>
      </c>
      <c r="AW304" s="7">
        <v>0</v>
      </c>
      <c r="AX304" s="7">
        <v>0</v>
      </c>
      <c r="AY304" s="7">
        <v>26246811</v>
      </c>
      <c r="AZ304" s="7">
        <v>595259</v>
      </c>
      <c r="BA304" s="7">
        <v>31399.125</v>
      </c>
      <c r="BB304" s="7">
        <v>0</v>
      </c>
      <c r="BC304" s="7">
        <v>0</v>
      </c>
      <c r="BD304" s="7">
        <v>48.88</v>
      </c>
      <c r="BE304" s="7">
        <v>577.49</v>
      </c>
      <c r="BF304" s="7">
        <v>0</v>
      </c>
      <c r="BG304" s="7">
        <v>1268184.2462359583</v>
      </c>
      <c r="BH304" s="7">
        <v>14143</v>
      </c>
      <c r="BI304" s="7">
        <v>880168</v>
      </c>
      <c r="BJ304" s="7">
        <v>12113696.042499999</v>
      </c>
      <c r="BK304" s="7">
        <v>9061045.5366666652</v>
      </c>
      <c r="BL304" s="7">
        <v>2443851.6533333333</v>
      </c>
      <c r="BM304" s="7">
        <v>7322898.7166666668</v>
      </c>
      <c r="BN304" s="130">
        <v>1.26</v>
      </c>
      <c r="BO304" s="131">
        <v>5.2878310000000004E-4</v>
      </c>
      <c r="BP304" s="161">
        <v>13399.939291160261</v>
      </c>
      <c r="BQ304" s="162">
        <v>28741226</v>
      </c>
      <c r="BR304" s="161">
        <v>344317</v>
      </c>
      <c r="BS304" s="163">
        <v>0</v>
      </c>
      <c r="BT304" s="163">
        <v>1673199.6065922007</v>
      </c>
      <c r="BU304" s="161">
        <v>42612701.340000004</v>
      </c>
      <c r="BV304" s="161">
        <v>476894.11</v>
      </c>
      <c r="BW304" s="165">
        <v>8733974.5565922</v>
      </c>
      <c r="BX304" s="161">
        <v>344317</v>
      </c>
    </row>
    <row r="305" spans="1:76" ht="14.45" x14ac:dyDescent="0.3">
      <c r="A305" s="164" t="s">
        <v>31</v>
      </c>
      <c r="B305" s="6" t="s">
        <v>39</v>
      </c>
      <c r="C305" s="6" t="s">
        <v>153</v>
      </c>
      <c r="D305" s="6" t="s">
        <v>32</v>
      </c>
      <c r="E305" s="6" t="s">
        <v>36</v>
      </c>
      <c r="F305" s="24" t="str">
        <f>+Tabela1[[#This Row],[WK]]&amp;Tabela1[[#This Row],[PK]]&amp;Tabela1[[#This Row],[GK]]</f>
        <v>041902</v>
      </c>
      <c r="G305" s="6" t="s">
        <v>336</v>
      </c>
      <c r="H305" s="7">
        <v>134459116.65059942</v>
      </c>
      <c r="I305" s="8">
        <v>1.371</v>
      </c>
      <c r="J305" s="7">
        <v>184343448.93999997</v>
      </c>
      <c r="K305" s="8">
        <v>7.0000000000000007E-2</v>
      </c>
      <c r="L305" s="7">
        <v>12904041.425799999</v>
      </c>
      <c r="M305" s="7">
        <v>8203759.4257999994</v>
      </c>
      <c r="N305" s="9">
        <v>1.7453760063332369</v>
      </c>
      <c r="O305" s="7">
        <v>2111444</v>
      </c>
      <c r="P305" s="8">
        <v>1.2949999999999999</v>
      </c>
      <c r="Q305" s="7">
        <v>2734320</v>
      </c>
      <c r="R305" s="8">
        <v>1.6E-2</v>
      </c>
      <c r="S305" s="7">
        <v>43749.120000000003</v>
      </c>
      <c r="T305" s="7">
        <v>23149.120000000003</v>
      </c>
      <c r="U305" s="9">
        <v>1.1237436893203885</v>
      </c>
      <c r="V305" s="7">
        <v>8226908.5457999986</v>
      </c>
      <c r="W305" s="9">
        <v>1.7426634569133477</v>
      </c>
      <c r="X305" s="7">
        <v>13452945.593677482</v>
      </c>
      <c r="Y305" s="7">
        <v>2020303</v>
      </c>
      <c r="Z305" s="7">
        <v>492412.99000000005</v>
      </c>
      <c r="AA305" s="7">
        <v>675504.60367748188</v>
      </c>
      <c r="AB305" s="7">
        <v>8844030</v>
      </c>
      <c r="AC305" s="7">
        <v>1420695</v>
      </c>
      <c r="AD305" s="7">
        <v>5226037.0478774821</v>
      </c>
      <c r="AE305" s="7">
        <v>0</v>
      </c>
      <c r="AF305" s="7">
        <v>12904041.425799999</v>
      </c>
      <c r="AG305" s="7">
        <v>43749.120000000003</v>
      </c>
      <c r="AH305" s="7">
        <v>5226037.0478774821</v>
      </c>
      <c r="AI305" s="7">
        <v>3924430</v>
      </c>
      <c r="AJ305" s="7">
        <v>11814</v>
      </c>
      <c r="AK305" s="7">
        <v>4118347</v>
      </c>
      <c r="AL305" s="7">
        <v>14533</v>
      </c>
      <c r="AM305" s="7">
        <v>802709</v>
      </c>
      <c r="AN305" s="7">
        <v>0</v>
      </c>
      <c r="AO305" s="7">
        <v>0</v>
      </c>
      <c r="AP305" s="7">
        <v>6906696</v>
      </c>
      <c r="AQ305" s="7">
        <v>453524</v>
      </c>
      <c r="AR305" s="7">
        <v>4700282</v>
      </c>
      <c r="AS305" s="7">
        <v>20600</v>
      </c>
      <c r="AT305" s="7">
        <v>4184382</v>
      </c>
      <c r="AU305" s="7">
        <v>10254</v>
      </c>
      <c r="AV305" s="7">
        <v>711007</v>
      </c>
      <c r="AW305" s="7">
        <v>0</v>
      </c>
      <c r="AX305" s="7">
        <v>0</v>
      </c>
      <c r="AY305" s="7">
        <v>7894336</v>
      </c>
      <c r="AZ305" s="7">
        <v>197879</v>
      </c>
      <c r="BA305" s="7">
        <v>492412.99000000005</v>
      </c>
      <c r="BB305" s="7">
        <v>0</v>
      </c>
      <c r="BC305" s="7">
        <v>13.3</v>
      </c>
      <c r="BD305" s="7">
        <v>5084.2700000000004</v>
      </c>
      <c r="BE305" s="7">
        <v>332.32</v>
      </c>
      <c r="BF305" s="7">
        <v>0</v>
      </c>
      <c r="BG305" s="7">
        <v>442066.60367748194</v>
      </c>
      <c r="BH305" s="7">
        <v>4930</v>
      </c>
      <c r="BI305" s="7">
        <v>233438</v>
      </c>
      <c r="BJ305" s="7">
        <v>3212869.9883333333</v>
      </c>
      <c r="BK305" s="7">
        <v>1213865.8066666666</v>
      </c>
      <c r="BL305" s="7">
        <v>1733920.9133333333</v>
      </c>
      <c r="BM305" s="7">
        <v>4528174.8999999994</v>
      </c>
      <c r="BN305" s="130">
        <v>0.88500000000000001</v>
      </c>
      <c r="BO305" s="131">
        <v>1.918198E-4</v>
      </c>
      <c r="BP305" s="161">
        <v>4860.5170668600422</v>
      </c>
      <c r="BQ305" s="162">
        <v>8844030</v>
      </c>
      <c r="BR305" s="161">
        <v>275149</v>
      </c>
      <c r="BS305" s="163">
        <v>0</v>
      </c>
      <c r="BT305" s="163">
        <v>1320061.1099999994</v>
      </c>
      <c r="BU305" s="161">
        <v>12904041.43</v>
      </c>
      <c r="BV305" s="161">
        <v>43749.120000000003</v>
      </c>
      <c r="BW305" s="165">
        <v>6546098.1599999992</v>
      </c>
      <c r="BX305" s="161">
        <v>275149</v>
      </c>
    </row>
    <row r="306" spans="1:76" ht="14.45" x14ac:dyDescent="0.3">
      <c r="A306" s="164" t="s">
        <v>31</v>
      </c>
      <c r="B306" s="6" t="s">
        <v>39</v>
      </c>
      <c r="C306" s="6" t="s">
        <v>153</v>
      </c>
      <c r="D306" s="6" t="s">
        <v>37</v>
      </c>
      <c r="E306" s="6" t="s">
        <v>40</v>
      </c>
      <c r="F306" s="24" t="str">
        <f>+Tabela1[[#This Row],[WK]]&amp;Tabela1[[#This Row],[PK]]&amp;Tabela1[[#This Row],[GK]]</f>
        <v>041903</v>
      </c>
      <c r="G306" s="6" t="s">
        <v>337</v>
      </c>
      <c r="H306" s="7">
        <v>213081927.28639966</v>
      </c>
      <c r="I306" s="8">
        <v>1.371</v>
      </c>
      <c r="J306" s="7">
        <v>292135322.31999999</v>
      </c>
      <c r="K306" s="8">
        <v>7.0000000000000007E-2</v>
      </c>
      <c r="L306" s="7">
        <v>20449472.562400002</v>
      </c>
      <c r="M306" s="7">
        <v>13808350.562400002</v>
      </c>
      <c r="N306" s="9">
        <v>2.0792195298324594</v>
      </c>
      <c r="O306" s="7">
        <v>29525823</v>
      </c>
      <c r="P306" s="8">
        <v>1.2949999999999999</v>
      </c>
      <c r="Q306" s="7">
        <v>38235941</v>
      </c>
      <c r="R306" s="8">
        <v>1.6E-2</v>
      </c>
      <c r="S306" s="7">
        <v>611775.05599999998</v>
      </c>
      <c r="T306" s="7">
        <v>179673.05599999998</v>
      </c>
      <c r="U306" s="9">
        <v>0.41581167409546815</v>
      </c>
      <c r="V306" s="7">
        <v>13988023.618400004</v>
      </c>
      <c r="W306" s="9">
        <v>1.9776022388658983</v>
      </c>
      <c r="X306" s="7">
        <v>30461364.60594295</v>
      </c>
      <c r="Y306" s="7">
        <v>10165695</v>
      </c>
      <c r="Z306" s="7">
        <v>1793.97</v>
      </c>
      <c r="AA306" s="7">
        <v>1090369.6359429494</v>
      </c>
      <c r="AB306" s="7">
        <v>19203506</v>
      </c>
      <c r="AC306" s="7">
        <v>0</v>
      </c>
      <c r="AD306" s="7">
        <v>16473340.987542948</v>
      </c>
      <c r="AE306" s="7">
        <v>0</v>
      </c>
      <c r="AF306" s="7">
        <v>20449472.562400002</v>
      </c>
      <c r="AG306" s="7">
        <v>611775.05599999998</v>
      </c>
      <c r="AH306" s="7">
        <v>16473340.987542948</v>
      </c>
      <c r="AI306" s="7">
        <v>5544906</v>
      </c>
      <c r="AJ306" s="7">
        <v>265269</v>
      </c>
      <c r="AK306" s="7">
        <v>8522031</v>
      </c>
      <c r="AL306" s="7">
        <v>170315</v>
      </c>
      <c r="AM306" s="7">
        <v>470416</v>
      </c>
      <c r="AN306" s="7">
        <v>0</v>
      </c>
      <c r="AO306" s="7">
        <v>0</v>
      </c>
      <c r="AP306" s="7">
        <v>15324227</v>
      </c>
      <c r="AQ306" s="7">
        <v>815548</v>
      </c>
      <c r="AR306" s="7">
        <v>6641122</v>
      </c>
      <c r="AS306" s="7">
        <v>432102</v>
      </c>
      <c r="AT306" s="7">
        <v>9429430</v>
      </c>
      <c r="AU306" s="7">
        <v>284189</v>
      </c>
      <c r="AV306" s="7">
        <v>539451</v>
      </c>
      <c r="AW306" s="7">
        <v>0</v>
      </c>
      <c r="AX306" s="7">
        <v>0</v>
      </c>
      <c r="AY306" s="7">
        <v>17619381</v>
      </c>
      <c r="AZ306" s="7">
        <v>342234</v>
      </c>
      <c r="BA306" s="7">
        <v>1793.97</v>
      </c>
      <c r="BB306" s="7">
        <v>0</v>
      </c>
      <c r="BC306" s="7">
        <v>0</v>
      </c>
      <c r="BD306" s="7">
        <v>19.29</v>
      </c>
      <c r="BE306" s="7">
        <v>0</v>
      </c>
      <c r="BF306" s="7">
        <v>0</v>
      </c>
      <c r="BG306" s="7">
        <v>758417.63594294956</v>
      </c>
      <c r="BH306" s="7">
        <v>8458</v>
      </c>
      <c r="BI306" s="7">
        <v>331952</v>
      </c>
      <c r="BJ306" s="7">
        <v>4568687.9133333331</v>
      </c>
      <c r="BK306" s="7">
        <v>2275693.4366666665</v>
      </c>
      <c r="BL306" s="7">
        <v>1050756.9000000001</v>
      </c>
      <c r="BM306" s="7">
        <v>7070464.1066666665</v>
      </c>
      <c r="BN306" s="130">
        <v>0.71199999999999997</v>
      </c>
      <c r="BO306" s="131">
        <v>3.5837029999999999E-4</v>
      </c>
      <c r="BP306" s="161">
        <v>9081.7030497918095</v>
      </c>
      <c r="BQ306" s="162">
        <v>19203506</v>
      </c>
      <c r="BR306" s="161">
        <v>448598</v>
      </c>
      <c r="BS306" s="163">
        <v>0</v>
      </c>
      <c r="BT306" s="163">
        <v>701918.39405705035</v>
      </c>
      <c r="BU306" s="161">
        <v>20449472.559999999</v>
      </c>
      <c r="BV306" s="161">
        <v>611775.06000000006</v>
      </c>
      <c r="BW306" s="165">
        <v>17175259.384057052</v>
      </c>
      <c r="BX306" s="161">
        <v>448598</v>
      </c>
    </row>
    <row r="307" spans="1:76" ht="14.45" x14ac:dyDescent="0.3">
      <c r="A307" s="164" t="s">
        <v>31</v>
      </c>
      <c r="B307" s="6" t="s">
        <v>39</v>
      </c>
      <c r="C307" s="6" t="s">
        <v>153</v>
      </c>
      <c r="D307" s="6" t="s">
        <v>39</v>
      </c>
      <c r="E307" s="6" t="s">
        <v>40</v>
      </c>
      <c r="F307" s="24" t="str">
        <f>+Tabela1[[#This Row],[WK]]&amp;Tabela1[[#This Row],[PK]]&amp;Tabela1[[#This Row],[GK]]</f>
        <v>041904</v>
      </c>
      <c r="G307" s="6" t="s">
        <v>338</v>
      </c>
      <c r="H307" s="7">
        <v>293217038.90059924</v>
      </c>
      <c r="I307" s="8">
        <v>1.371</v>
      </c>
      <c r="J307" s="7">
        <v>402000560.33999991</v>
      </c>
      <c r="K307" s="8">
        <v>7.0000000000000007E-2</v>
      </c>
      <c r="L307" s="7">
        <v>28140039.223799996</v>
      </c>
      <c r="M307" s="7">
        <v>17364542.223799996</v>
      </c>
      <c r="N307" s="9">
        <v>1.6114841128720092</v>
      </c>
      <c r="O307" s="7">
        <v>13915671</v>
      </c>
      <c r="P307" s="8">
        <v>1.2949999999999999</v>
      </c>
      <c r="Q307" s="7">
        <v>18020794</v>
      </c>
      <c r="R307" s="8">
        <v>1.6E-2</v>
      </c>
      <c r="S307" s="7">
        <v>288332.70400000003</v>
      </c>
      <c r="T307" s="7">
        <v>-2987660.2960000001</v>
      </c>
      <c r="U307" s="9">
        <v>-0.91198616602660632</v>
      </c>
      <c r="V307" s="7">
        <v>14376881.927799996</v>
      </c>
      <c r="W307" s="9">
        <v>1.0231571120073384</v>
      </c>
      <c r="X307" s="7">
        <v>30056307.280666277</v>
      </c>
      <c r="Y307" s="7">
        <v>9494992</v>
      </c>
      <c r="Z307" s="7">
        <v>40013.249999999993</v>
      </c>
      <c r="AA307" s="7">
        <v>1320193.0306662773</v>
      </c>
      <c r="AB307" s="7">
        <v>19201109</v>
      </c>
      <c r="AC307" s="7">
        <v>0</v>
      </c>
      <c r="AD307" s="7">
        <v>15679425.352866281</v>
      </c>
      <c r="AE307" s="7">
        <v>0</v>
      </c>
      <c r="AF307" s="7">
        <v>28140039.223799996</v>
      </c>
      <c r="AG307" s="7">
        <v>288332.70400000003</v>
      </c>
      <c r="AH307" s="7">
        <v>15679425.352866281</v>
      </c>
      <c r="AI307" s="7">
        <v>8996840</v>
      </c>
      <c r="AJ307" s="7">
        <v>112274</v>
      </c>
      <c r="AK307" s="7">
        <v>10182882</v>
      </c>
      <c r="AL307" s="7">
        <v>143655</v>
      </c>
      <c r="AM307" s="7">
        <v>511869</v>
      </c>
      <c r="AN307" s="7">
        <v>0</v>
      </c>
      <c r="AO307" s="7">
        <v>0</v>
      </c>
      <c r="AP307" s="7">
        <v>15521541</v>
      </c>
      <c r="AQ307" s="7">
        <v>843396</v>
      </c>
      <c r="AR307" s="7">
        <v>10775497</v>
      </c>
      <c r="AS307" s="7">
        <v>3275993</v>
      </c>
      <c r="AT307" s="7">
        <v>9043429</v>
      </c>
      <c r="AU307" s="7">
        <v>200632</v>
      </c>
      <c r="AV307" s="7">
        <v>536440</v>
      </c>
      <c r="AW307" s="7">
        <v>0</v>
      </c>
      <c r="AX307" s="7">
        <v>0</v>
      </c>
      <c r="AY307" s="7">
        <v>17364457</v>
      </c>
      <c r="AZ307" s="7">
        <v>347099</v>
      </c>
      <c r="BA307" s="7">
        <v>40013.249999999993</v>
      </c>
      <c r="BB307" s="7">
        <v>0</v>
      </c>
      <c r="BC307" s="7">
        <v>16.32</v>
      </c>
      <c r="BD307" s="7">
        <v>0.02</v>
      </c>
      <c r="BE307" s="7">
        <v>751.66</v>
      </c>
      <c r="BF307" s="7">
        <v>0</v>
      </c>
      <c r="BG307" s="7">
        <v>949143.03066627716</v>
      </c>
      <c r="BH307" s="7">
        <v>10585</v>
      </c>
      <c r="BI307" s="7">
        <v>371050</v>
      </c>
      <c r="BJ307" s="7">
        <v>5106842.0983333336</v>
      </c>
      <c r="BK307" s="7">
        <v>3941458.3666666672</v>
      </c>
      <c r="BL307" s="7">
        <v>1572355.8266666669</v>
      </c>
      <c r="BM307" s="7">
        <v>1516823.2733333325</v>
      </c>
      <c r="BN307" s="130">
        <v>0.76300000000000001</v>
      </c>
      <c r="BO307" s="131">
        <v>4.2145620000000003E-4</v>
      </c>
      <c r="BP307" s="161">
        <v>10680.531018676606</v>
      </c>
      <c r="BQ307" s="162">
        <v>19201109</v>
      </c>
      <c r="BR307" s="161">
        <v>576054</v>
      </c>
      <c r="BS307" s="163">
        <v>0</v>
      </c>
      <c r="BT307" s="163">
        <v>1011803.7193337232</v>
      </c>
      <c r="BU307" s="161">
        <v>28140039.219999999</v>
      </c>
      <c r="BV307" s="161">
        <v>288332.7</v>
      </c>
      <c r="BW307" s="165">
        <v>16691229.069333723</v>
      </c>
      <c r="BX307" s="161">
        <v>576054</v>
      </c>
    </row>
    <row r="308" spans="1:76" ht="14.45" x14ac:dyDescent="0.3">
      <c r="A308" s="164" t="s">
        <v>31</v>
      </c>
      <c r="B308" s="6" t="s">
        <v>39</v>
      </c>
      <c r="C308" s="6" t="s">
        <v>153</v>
      </c>
      <c r="D308" s="6" t="s">
        <v>42</v>
      </c>
      <c r="E308" s="6" t="s">
        <v>36</v>
      </c>
      <c r="F308" s="24" t="str">
        <f>+Tabela1[[#This Row],[WK]]&amp;Tabela1[[#This Row],[PK]]&amp;Tabela1[[#This Row],[GK]]</f>
        <v>041905</v>
      </c>
      <c r="G308" s="6" t="s">
        <v>287</v>
      </c>
      <c r="H308" s="7">
        <v>162538564.38759941</v>
      </c>
      <c r="I308" s="8">
        <v>1.371</v>
      </c>
      <c r="J308" s="7">
        <v>222840371.77000001</v>
      </c>
      <c r="K308" s="8">
        <v>7.0000000000000007E-2</v>
      </c>
      <c r="L308" s="7">
        <v>15598826.023900002</v>
      </c>
      <c r="M308" s="7">
        <v>10340791.023900002</v>
      </c>
      <c r="N308" s="9">
        <v>1.9666645474782884</v>
      </c>
      <c r="O308" s="7">
        <v>8263972</v>
      </c>
      <c r="P308" s="8">
        <v>1.2949999999999999</v>
      </c>
      <c r="Q308" s="7">
        <v>10701844</v>
      </c>
      <c r="R308" s="8">
        <v>1.6E-2</v>
      </c>
      <c r="S308" s="7">
        <v>171229.50400000002</v>
      </c>
      <c r="T308" s="7">
        <v>70655.504000000015</v>
      </c>
      <c r="U308" s="9">
        <v>0.70252256050271455</v>
      </c>
      <c r="V308" s="7">
        <v>10411446.527900003</v>
      </c>
      <c r="W308" s="9">
        <v>1.9429382751941788</v>
      </c>
      <c r="X308" s="7">
        <v>24215860.869467247</v>
      </c>
      <c r="Y308" s="7">
        <v>5969455</v>
      </c>
      <c r="Z308" s="7">
        <v>240511.48500000002</v>
      </c>
      <c r="AA308" s="7">
        <v>1112479.3844672467</v>
      </c>
      <c r="AB308" s="7">
        <v>14889590</v>
      </c>
      <c r="AC308" s="7">
        <v>2003825</v>
      </c>
      <c r="AD308" s="7">
        <v>13804414.341567244</v>
      </c>
      <c r="AE308" s="7">
        <v>0</v>
      </c>
      <c r="AF308" s="7">
        <v>15598826.023900002</v>
      </c>
      <c r="AG308" s="7">
        <v>171229.50400000002</v>
      </c>
      <c r="AH308" s="7">
        <v>13804414.341567244</v>
      </c>
      <c r="AI308" s="7">
        <v>4390118</v>
      </c>
      <c r="AJ308" s="7">
        <v>96083</v>
      </c>
      <c r="AK308" s="7">
        <v>7808646</v>
      </c>
      <c r="AL308" s="7">
        <v>81603</v>
      </c>
      <c r="AM308" s="7">
        <v>963315</v>
      </c>
      <c r="AN308" s="7">
        <v>0</v>
      </c>
      <c r="AO308" s="7">
        <v>0</v>
      </c>
      <c r="AP308" s="7">
        <v>11759956</v>
      </c>
      <c r="AQ308" s="7">
        <v>636526</v>
      </c>
      <c r="AR308" s="7">
        <v>5258035</v>
      </c>
      <c r="AS308" s="7">
        <v>100574</v>
      </c>
      <c r="AT308" s="7">
        <v>8649228</v>
      </c>
      <c r="AU308" s="7">
        <v>117625</v>
      </c>
      <c r="AV308" s="7">
        <v>1036088</v>
      </c>
      <c r="AW308" s="7">
        <v>0</v>
      </c>
      <c r="AX308" s="7">
        <v>0</v>
      </c>
      <c r="AY308" s="7">
        <v>13478795</v>
      </c>
      <c r="AZ308" s="7">
        <v>275733</v>
      </c>
      <c r="BA308" s="7">
        <v>240511.48500000002</v>
      </c>
      <c r="BB308" s="7">
        <v>0</v>
      </c>
      <c r="BC308" s="7">
        <v>52.65</v>
      </c>
      <c r="BD308" s="7">
        <v>2410.08</v>
      </c>
      <c r="BE308" s="7">
        <v>1.1299999999999999</v>
      </c>
      <c r="BF308" s="7">
        <v>0</v>
      </c>
      <c r="BG308" s="7">
        <v>591544.38446724671</v>
      </c>
      <c r="BH308" s="7">
        <v>6597</v>
      </c>
      <c r="BI308" s="7">
        <v>520935</v>
      </c>
      <c r="BJ308" s="7">
        <v>7169695.9650000008</v>
      </c>
      <c r="BK308" s="7">
        <v>3467076.7966666678</v>
      </c>
      <c r="BL308" s="7">
        <v>3428078.3766666674</v>
      </c>
      <c r="BM308" s="7">
        <v>7954319.919999999</v>
      </c>
      <c r="BN308" s="130">
        <v>0.752</v>
      </c>
      <c r="BO308" s="131">
        <v>2.5182690000000001E-4</v>
      </c>
      <c r="BP308" s="161">
        <v>6381.3046217442052</v>
      </c>
      <c r="BQ308" s="162">
        <v>14889590</v>
      </c>
      <c r="BR308" s="161">
        <v>365575</v>
      </c>
      <c r="BS308" s="163">
        <v>0</v>
      </c>
      <c r="BT308" s="163">
        <v>1707183.1305327527</v>
      </c>
      <c r="BU308" s="161">
        <v>15598826.02</v>
      </c>
      <c r="BV308" s="161">
        <v>171229.5</v>
      </c>
      <c r="BW308" s="165">
        <v>15511597.470532753</v>
      </c>
      <c r="BX308" s="161">
        <v>365575</v>
      </c>
    </row>
    <row r="309" spans="1:76" ht="14.45" x14ac:dyDescent="0.3">
      <c r="A309" s="164" t="s">
        <v>31</v>
      </c>
      <c r="B309" s="6" t="s">
        <v>39</v>
      </c>
      <c r="C309" s="6" t="s">
        <v>153</v>
      </c>
      <c r="D309" s="6" t="s">
        <v>44</v>
      </c>
      <c r="E309" s="6" t="s">
        <v>40</v>
      </c>
      <c r="F309" s="24" t="str">
        <f>+Tabela1[[#This Row],[WK]]&amp;Tabela1[[#This Row],[PK]]&amp;Tabela1[[#This Row],[GK]]</f>
        <v>041906</v>
      </c>
      <c r="G309" s="6" t="s">
        <v>339</v>
      </c>
      <c r="H309" s="7">
        <v>689384850.57760024</v>
      </c>
      <c r="I309" s="8">
        <v>1.371</v>
      </c>
      <c r="J309" s="7">
        <v>945146630.13999999</v>
      </c>
      <c r="K309" s="8">
        <v>7.0000000000000007E-2</v>
      </c>
      <c r="L309" s="7">
        <v>66160264.109800003</v>
      </c>
      <c r="M309" s="7">
        <v>41564893.109800003</v>
      </c>
      <c r="N309" s="9">
        <v>1.6899477999254413</v>
      </c>
      <c r="O309" s="7">
        <v>74712228</v>
      </c>
      <c r="P309" s="8">
        <v>1.2949999999999999</v>
      </c>
      <c r="Q309" s="7">
        <v>96752335</v>
      </c>
      <c r="R309" s="8">
        <v>1.6E-2</v>
      </c>
      <c r="S309" s="7">
        <v>1548037.36</v>
      </c>
      <c r="T309" s="7">
        <v>55138.360000000102</v>
      </c>
      <c r="U309" s="9">
        <v>3.693375104410955E-2</v>
      </c>
      <c r="V309" s="7">
        <v>41620031.46980001</v>
      </c>
      <c r="W309" s="9">
        <v>1.5953542135910128</v>
      </c>
      <c r="X309" s="7">
        <v>52603132.024490207</v>
      </c>
      <c r="Y309" s="7">
        <v>11175245</v>
      </c>
      <c r="Z309" s="7">
        <v>431032.68000000005</v>
      </c>
      <c r="AA309" s="7">
        <v>2861840.3444902077</v>
      </c>
      <c r="AB309" s="7">
        <v>38004200</v>
      </c>
      <c r="AC309" s="7">
        <v>130814</v>
      </c>
      <c r="AD309" s="7">
        <v>10983100.554690205</v>
      </c>
      <c r="AE309" s="7">
        <v>0</v>
      </c>
      <c r="AF309" s="7">
        <v>66160264.109800003</v>
      </c>
      <c r="AG309" s="7">
        <v>1548037.36</v>
      </c>
      <c r="AH309" s="7">
        <v>10983100.554690205</v>
      </c>
      <c r="AI309" s="7">
        <v>20535538</v>
      </c>
      <c r="AJ309" s="7">
        <v>1855525</v>
      </c>
      <c r="AK309" s="7">
        <v>11655584</v>
      </c>
      <c r="AL309" s="7">
        <v>879683</v>
      </c>
      <c r="AM309" s="7">
        <v>1010227</v>
      </c>
      <c r="AN309" s="7">
        <v>0</v>
      </c>
      <c r="AO309" s="7">
        <v>0</v>
      </c>
      <c r="AP309" s="7">
        <v>29099332</v>
      </c>
      <c r="AQ309" s="7">
        <v>2482448</v>
      </c>
      <c r="AR309" s="7">
        <v>24595371</v>
      </c>
      <c r="AS309" s="7">
        <v>1492899</v>
      </c>
      <c r="AT309" s="7">
        <v>14621636</v>
      </c>
      <c r="AU309" s="7">
        <v>533830</v>
      </c>
      <c r="AV309" s="7">
        <v>931304</v>
      </c>
      <c r="AW309" s="7">
        <v>0</v>
      </c>
      <c r="AX309" s="7">
        <v>0</v>
      </c>
      <c r="AY309" s="7">
        <v>33461282</v>
      </c>
      <c r="AZ309" s="7">
        <v>1088335</v>
      </c>
      <c r="BA309" s="7">
        <v>431032.68000000005</v>
      </c>
      <c r="BB309" s="7">
        <v>0</v>
      </c>
      <c r="BC309" s="7">
        <v>0</v>
      </c>
      <c r="BD309" s="7">
        <v>4530.22</v>
      </c>
      <c r="BE309" s="7">
        <v>209.08</v>
      </c>
      <c r="BF309" s="7">
        <v>0</v>
      </c>
      <c r="BG309" s="7">
        <v>2046508.3444902077</v>
      </c>
      <c r="BH309" s="7">
        <v>22823</v>
      </c>
      <c r="BI309" s="7">
        <v>815332</v>
      </c>
      <c r="BJ309" s="7">
        <v>11221465.089999996</v>
      </c>
      <c r="BK309" s="7">
        <v>7402981.3599999975</v>
      </c>
      <c r="BL309" s="7">
        <v>5990559.3566666665</v>
      </c>
      <c r="BM309" s="7">
        <v>3292816.206666667</v>
      </c>
      <c r="BN309" s="130">
        <v>0.86899999999999999</v>
      </c>
      <c r="BO309" s="131">
        <v>9.3076300000000003E-4</v>
      </c>
      <c r="BP309" s="161">
        <v>23587.21487262773</v>
      </c>
      <c r="BQ309" s="162">
        <v>38004200</v>
      </c>
      <c r="BR309" s="161">
        <v>1187622</v>
      </c>
      <c r="BS309" s="163">
        <v>0</v>
      </c>
      <c r="BT309" s="163">
        <v>2720876.9755097926</v>
      </c>
      <c r="BU309" s="161">
        <v>66160264.109999999</v>
      </c>
      <c r="BV309" s="161">
        <v>1548037.36</v>
      </c>
      <c r="BW309" s="165">
        <v>13703977.525509793</v>
      </c>
      <c r="BX309" s="161">
        <v>1187622</v>
      </c>
    </row>
    <row r="310" spans="1:76" ht="14.45" x14ac:dyDescent="0.3">
      <c r="A310" s="164" t="s">
        <v>31</v>
      </c>
      <c r="B310" s="6" t="s">
        <v>44</v>
      </c>
      <c r="C310" s="6" t="s">
        <v>33</v>
      </c>
      <c r="D310" s="6" t="s">
        <v>33</v>
      </c>
      <c r="E310" s="6" t="s">
        <v>34</v>
      </c>
      <c r="F310" s="24" t="str">
        <f>+Tabela1[[#This Row],[WK]]&amp;Tabela1[[#This Row],[PK]]&amp;Tabela1[[#This Row],[GK]]</f>
        <v>060101</v>
      </c>
      <c r="G310" s="6" t="s">
        <v>340</v>
      </c>
      <c r="H310" s="7">
        <v>549510426.23779905</v>
      </c>
      <c r="I310" s="8">
        <v>1.371</v>
      </c>
      <c r="J310" s="7">
        <v>753378794.38</v>
      </c>
      <c r="K310" s="8">
        <v>7.0000000000000007E-2</v>
      </c>
      <c r="L310" s="7">
        <v>52736515.606600001</v>
      </c>
      <c r="M310" s="7">
        <v>31646755.606600001</v>
      </c>
      <c r="N310" s="9">
        <v>1.5005744781638104</v>
      </c>
      <c r="O310" s="7">
        <v>80971540</v>
      </c>
      <c r="P310" s="8">
        <v>1.2949999999999999</v>
      </c>
      <c r="Q310" s="7">
        <v>104858144</v>
      </c>
      <c r="R310" s="8">
        <v>1.6E-2</v>
      </c>
      <c r="S310" s="7">
        <v>1677730.304</v>
      </c>
      <c r="T310" s="7">
        <v>-127139.696</v>
      </c>
      <c r="U310" s="9">
        <v>-7.0442578135821415E-2</v>
      </c>
      <c r="V310" s="7">
        <v>31519615.910599999</v>
      </c>
      <c r="W310" s="9">
        <v>1.3767252805832633</v>
      </c>
      <c r="X310" s="7">
        <v>33874459.311535999</v>
      </c>
      <c r="Y310" s="7">
        <v>2013505</v>
      </c>
      <c r="Z310" s="7">
        <v>0</v>
      </c>
      <c r="AA310" s="7">
        <v>2174435.3115360024</v>
      </c>
      <c r="AB310" s="7">
        <v>29686519</v>
      </c>
      <c r="AC310" s="7">
        <v>0</v>
      </c>
      <c r="AD310" s="7">
        <v>2354843.4009359977</v>
      </c>
      <c r="AE310" s="7">
        <v>0</v>
      </c>
      <c r="AF310" s="7">
        <v>52736515.606600001</v>
      </c>
      <c r="AG310" s="7">
        <v>1677730.304</v>
      </c>
      <c r="AH310" s="7">
        <v>2354843.4009359977</v>
      </c>
      <c r="AI310" s="7">
        <v>17608581</v>
      </c>
      <c r="AJ310" s="7">
        <v>1242585</v>
      </c>
      <c r="AK310" s="7">
        <v>3987651</v>
      </c>
      <c r="AL310" s="7">
        <v>18668</v>
      </c>
      <c r="AM310" s="7">
        <v>714446</v>
      </c>
      <c r="AN310" s="7">
        <v>0</v>
      </c>
      <c r="AO310" s="7">
        <v>0</v>
      </c>
      <c r="AP310" s="7">
        <v>23474426</v>
      </c>
      <c r="AQ310" s="7">
        <v>2032902</v>
      </c>
      <c r="AR310" s="7">
        <v>21089760</v>
      </c>
      <c r="AS310" s="7">
        <v>1804870</v>
      </c>
      <c r="AT310" s="7">
        <v>3789855</v>
      </c>
      <c r="AU310" s="7">
        <v>61556</v>
      </c>
      <c r="AV310" s="7">
        <v>1097918</v>
      </c>
      <c r="AW310" s="7">
        <v>0</v>
      </c>
      <c r="AX310" s="7">
        <v>0</v>
      </c>
      <c r="AY310" s="7">
        <v>26303695</v>
      </c>
      <c r="AZ310" s="7">
        <v>853151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1379911.3115360024</v>
      </c>
      <c r="BH310" s="7">
        <v>15389</v>
      </c>
      <c r="BI310" s="7">
        <v>794524</v>
      </c>
      <c r="BJ310" s="7">
        <v>10935058.353333335</v>
      </c>
      <c r="BK310" s="7">
        <v>6215107.8900000025</v>
      </c>
      <c r="BL310" s="7">
        <v>3777703.6933333334</v>
      </c>
      <c r="BM310" s="7">
        <v>11324394.466666667</v>
      </c>
      <c r="BN310" s="130">
        <v>0.96599999999999997</v>
      </c>
      <c r="BO310" s="131">
        <v>6.4279609999999998E-4</v>
      </c>
      <c r="BP310" s="161">
        <v>16289.435645440171</v>
      </c>
      <c r="BQ310" s="162">
        <v>29686519</v>
      </c>
      <c r="BR310" s="161">
        <v>788652</v>
      </c>
      <c r="BS310" s="163">
        <v>0</v>
      </c>
      <c r="BT310" s="163">
        <v>2520367.6884640008</v>
      </c>
      <c r="BU310" s="161">
        <v>52736515.609999999</v>
      </c>
      <c r="BV310" s="161">
        <v>1677730.3</v>
      </c>
      <c r="BW310" s="165">
        <v>4875211.0884640012</v>
      </c>
      <c r="BX310" s="161">
        <v>788652</v>
      </c>
    </row>
    <row r="311" spans="1:76" ht="14.45" x14ac:dyDescent="0.3">
      <c r="A311" s="164" t="s">
        <v>31</v>
      </c>
      <c r="B311" s="6" t="s">
        <v>44</v>
      </c>
      <c r="C311" s="6" t="s">
        <v>33</v>
      </c>
      <c r="D311" s="6" t="s">
        <v>32</v>
      </c>
      <c r="E311" s="6" t="s">
        <v>34</v>
      </c>
      <c r="F311" s="24" t="str">
        <f>+Tabela1[[#This Row],[WK]]&amp;Tabela1[[#This Row],[PK]]&amp;Tabela1[[#This Row],[GK]]</f>
        <v>060102</v>
      </c>
      <c r="G311" s="6" t="s">
        <v>341</v>
      </c>
      <c r="H311" s="7">
        <v>187462367.61439979</v>
      </c>
      <c r="I311" s="8">
        <v>1.371</v>
      </c>
      <c r="J311" s="7">
        <v>257010906</v>
      </c>
      <c r="K311" s="8">
        <v>7.0000000000000007E-2</v>
      </c>
      <c r="L311" s="7">
        <v>17990763.420000002</v>
      </c>
      <c r="M311" s="7">
        <v>11279242.420000002</v>
      </c>
      <c r="N311" s="9">
        <v>1.680579174228912</v>
      </c>
      <c r="O311" s="7">
        <v>43533988</v>
      </c>
      <c r="P311" s="8">
        <v>1.2949999999999999</v>
      </c>
      <c r="Q311" s="7">
        <v>56376514</v>
      </c>
      <c r="R311" s="8">
        <v>1.6E-2</v>
      </c>
      <c r="S311" s="7">
        <v>902024.22400000005</v>
      </c>
      <c r="T311" s="7">
        <v>-12486.775999999954</v>
      </c>
      <c r="U311" s="9">
        <v>-1.3654046807528783E-2</v>
      </c>
      <c r="V311" s="7">
        <v>11266755.644000001</v>
      </c>
      <c r="W311" s="9">
        <v>1.4774073389673688</v>
      </c>
      <c r="X311" s="7">
        <v>7577698.757703077</v>
      </c>
      <c r="Y311" s="7">
        <v>0</v>
      </c>
      <c r="Z311" s="7">
        <v>94164.36</v>
      </c>
      <c r="AA311" s="7">
        <v>864058.39770307683</v>
      </c>
      <c r="AB311" s="7">
        <v>6619476</v>
      </c>
      <c r="AC311" s="7">
        <v>0</v>
      </c>
      <c r="AD311" s="7">
        <v>0</v>
      </c>
      <c r="AE311" s="7">
        <v>0</v>
      </c>
      <c r="AF311" s="7">
        <v>17990763.420000002</v>
      </c>
      <c r="AG311" s="7">
        <v>902024.22400000005</v>
      </c>
      <c r="AH311" s="7">
        <v>0</v>
      </c>
      <c r="AI311" s="7">
        <v>5603684</v>
      </c>
      <c r="AJ311" s="7">
        <v>737407</v>
      </c>
      <c r="AK311" s="7">
        <v>1937397</v>
      </c>
      <c r="AL311" s="7">
        <v>32733</v>
      </c>
      <c r="AM311" s="7">
        <v>1150864</v>
      </c>
      <c r="AN311" s="7">
        <v>0</v>
      </c>
      <c r="AO311" s="7">
        <v>0</v>
      </c>
      <c r="AP311" s="7">
        <v>4899979</v>
      </c>
      <c r="AQ311" s="7">
        <v>529112</v>
      </c>
      <c r="AR311" s="7">
        <v>6711521</v>
      </c>
      <c r="AS311" s="7">
        <v>914511</v>
      </c>
      <c r="AT311" s="7">
        <v>1942322</v>
      </c>
      <c r="AU311" s="7">
        <v>124338</v>
      </c>
      <c r="AV311" s="7">
        <v>620907</v>
      </c>
      <c r="AW311" s="7">
        <v>0</v>
      </c>
      <c r="AX311" s="7">
        <v>0</v>
      </c>
      <c r="AY311" s="7">
        <v>5708520</v>
      </c>
      <c r="AZ311" s="7">
        <v>215721</v>
      </c>
      <c r="BA311" s="7">
        <v>94164.36</v>
      </c>
      <c r="BB311" s="7">
        <v>0</v>
      </c>
      <c r="BC311" s="7">
        <v>0</v>
      </c>
      <c r="BD311" s="7">
        <v>1012.52</v>
      </c>
      <c r="BE311" s="7">
        <v>0</v>
      </c>
      <c r="BF311" s="7">
        <v>0</v>
      </c>
      <c r="BG311" s="7">
        <v>459193.39770307683</v>
      </c>
      <c r="BH311" s="7">
        <v>5121</v>
      </c>
      <c r="BI311" s="7">
        <v>404865</v>
      </c>
      <c r="BJ311" s="7">
        <v>5572208.7166666687</v>
      </c>
      <c r="BK311" s="7">
        <v>3036174.7233333346</v>
      </c>
      <c r="BL311" s="7">
        <v>1525361.6900000002</v>
      </c>
      <c r="BM311" s="7">
        <v>7093412.5933333337</v>
      </c>
      <c r="BN311" s="130">
        <v>1.0940000000000001</v>
      </c>
      <c r="BO311" s="131">
        <v>1.878091E-4</v>
      </c>
      <c r="BP311" s="161">
        <v>4759.4647359105029</v>
      </c>
      <c r="BQ311" s="162">
        <v>6619476</v>
      </c>
      <c r="BR311" s="161">
        <v>260859</v>
      </c>
      <c r="BS311" s="163">
        <v>414244.76400000136</v>
      </c>
      <c r="BT311" s="163">
        <v>0</v>
      </c>
      <c r="BU311" s="161">
        <v>17576518.66</v>
      </c>
      <c r="BV311" s="161">
        <v>902024.22</v>
      </c>
      <c r="BW311" s="165">
        <v>0</v>
      </c>
      <c r="BX311" s="161">
        <v>260859</v>
      </c>
    </row>
    <row r="312" spans="1:76" ht="14.45" x14ac:dyDescent="0.3">
      <c r="A312" s="164" t="s">
        <v>31</v>
      </c>
      <c r="B312" s="6" t="s">
        <v>44</v>
      </c>
      <c r="C312" s="6" t="s">
        <v>33</v>
      </c>
      <c r="D312" s="6" t="s">
        <v>37</v>
      </c>
      <c r="E312" s="6" t="s">
        <v>36</v>
      </c>
      <c r="F312" s="24" t="str">
        <f>+Tabela1[[#This Row],[WK]]&amp;Tabela1[[#This Row],[PK]]&amp;Tabela1[[#This Row],[GK]]</f>
        <v>060103</v>
      </c>
      <c r="G312" s="6" t="s">
        <v>342</v>
      </c>
      <c r="H312" s="7">
        <v>443151255.93499917</v>
      </c>
      <c r="I312" s="8">
        <v>1.371</v>
      </c>
      <c r="J312" s="7">
        <v>607560371.88999999</v>
      </c>
      <c r="K312" s="8">
        <v>7.0000000000000007E-2</v>
      </c>
      <c r="L312" s="7">
        <v>42529226.032300003</v>
      </c>
      <c r="M312" s="7">
        <v>25136013.032300003</v>
      </c>
      <c r="N312" s="9">
        <v>1.4451621464245854</v>
      </c>
      <c r="O312" s="7">
        <v>48428088</v>
      </c>
      <c r="P312" s="8">
        <v>1.2949999999999999</v>
      </c>
      <c r="Q312" s="7">
        <v>62714374</v>
      </c>
      <c r="R312" s="8">
        <v>1.6E-2</v>
      </c>
      <c r="S312" s="7">
        <v>1003429.9840000001</v>
      </c>
      <c r="T312" s="7">
        <v>254880.98400000005</v>
      </c>
      <c r="U312" s="9">
        <v>0.3405000661279356</v>
      </c>
      <c r="V312" s="7">
        <v>25390894.0163</v>
      </c>
      <c r="W312" s="9">
        <v>1.3995825772766726</v>
      </c>
      <c r="X312" s="7">
        <v>40946592.569982097</v>
      </c>
      <c r="Y312" s="7">
        <v>969185</v>
      </c>
      <c r="Z312" s="7">
        <v>0</v>
      </c>
      <c r="AA312" s="7">
        <v>2048574.5699821003</v>
      </c>
      <c r="AB312" s="7">
        <v>22827428</v>
      </c>
      <c r="AC312" s="7">
        <v>15101405</v>
      </c>
      <c r="AD312" s="7">
        <v>15555698.553682098</v>
      </c>
      <c r="AE312" s="7">
        <v>0</v>
      </c>
      <c r="AF312" s="7">
        <v>42529226.032300003</v>
      </c>
      <c r="AG312" s="7">
        <v>1003429.9840000001</v>
      </c>
      <c r="AH312" s="7">
        <v>15555698.553682098</v>
      </c>
      <c r="AI312" s="7">
        <v>14522204</v>
      </c>
      <c r="AJ312" s="7">
        <v>510154</v>
      </c>
      <c r="AK312" s="7">
        <v>13944829</v>
      </c>
      <c r="AL312" s="7">
        <v>804276</v>
      </c>
      <c r="AM312" s="7">
        <v>706731</v>
      </c>
      <c r="AN312" s="7">
        <v>0</v>
      </c>
      <c r="AO312" s="7">
        <v>0</v>
      </c>
      <c r="AP312" s="7">
        <v>20511795</v>
      </c>
      <c r="AQ312" s="7">
        <v>1348638</v>
      </c>
      <c r="AR312" s="7">
        <v>17393213</v>
      </c>
      <c r="AS312" s="7">
        <v>748549</v>
      </c>
      <c r="AT312" s="7">
        <v>14948918</v>
      </c>
      <c r="AU312" s="7">
        <v>0</v>
      </c>
      <c r="AV312" s="7">
        <v>780475</v>
      </c>
      <c r="AW312" s="7">
        <v>0</v>
      </c>
      <c r="AX312" s="7">
        <v>0</v>
      </c>
      <c r="AY312" s="7">
        <v>23199744</v>
      </c>
      <c r="AZ312" s="7">
        <v>577418</v>
      </c>
      <c r="BA312" s="7">
        <v>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1383677.5699821003</v>
      </c>
      <c r="BH312" s="7">
        <v>15431</v>
      </c>
      <c r="BI312" s="7">
        <v>664897</v>
      </c>
      <c r="BJ312" s="7">
        <v>9150949.3441666663</v>
      </c>
      <c r="BK312" s="7">
        <v>6502316.8766666651</v>
      </c>
      <c r="BL312" s="7">
        <v>2419036.65</v>
      </c>
      <c r="BM312" s="7">
        <v>5756456.5700000003</v>
      </c>
      <c r="BN312" s="130">
        <v>0.97899999999999998</v>
      </c>
      <c r="BO312" s="131">
        <v>5.1098090000000005E-4</v>
      </c>
      <c r="BP312" s="161">
        <v>12948.705615336079</v>
      </c>
      <c r="BQ312" s="162">
        <v>22827428</v>
      </c>
      <c r="BR312" s="161">
        <v>855004</v>
      </c>
      <c r="BS312" s="163">
        <v>0</v>
      </c>
      <c r="BT312" s="163">
        <v>2914966.4300179034</v>
      </c>
      <c r="BU312" s="161">
        <v>42529226.030000001</v>
      </c>
      <c r="BV312" s="161">
        <v>1003429.98</v>
      </c>
      <c r="BW312" s="165">
        <v>18470664.980017904</v>
      </c>
      <c r="BX312" s="161">
        <v>855004</v>
      </c>
    </row>
    <row r="313" spans="1:76" ht="14.45" x14ac:dyDescent="0.3">
      <c r="A313" s="164" t="s">
        <v>31</v>
      </c>
      <c r="B313" s="6" t="s">
        <v>44</v>
      </c>
      <c r="C313" s="6" t="s">
        <v>33</v>
      </c>
      <c r="D313" s="6" t="s">
        <v>39</v>
      </c>
      <c r="E313" s="6" t="s">
        <v>36</v>
      </c>
      <c r="F313" s="24" t="str">
        <f>+Tabela1[[#This Row],[WK]]&amp;Tabela1[[#This Row],[PK]]&amp;Tabela1[[#This Row],[GK]]</f>
        <v>060104</v>
      </c>
      <c r="G313" s="6" t="s">
        <v>343</v>
      </c>
      <c r="H313" s="7">
        <v>100953148.85879961</v>
      </c>
      <c r="I313" s="8">
        <v>1.371</v>
      </c>
      <c r="J313" s="7">
        <v>138406767.08000001</v>
      </c>
      <c r="K313" s="8">
        <v>7.0000000000000007E-2</v>
      </c>
      <c r="L313" s="7">
        <v>9688473.6956000011</v>
      </c>
      <c r="M313" s="7">
        <v>5941122.6956000011</v>
      </c>
      <c r="N313" s="9">
        <v>1.5854193257050118</v>
      </c>
      <c r="O313" s="7">
        <v>5651728</v>
      </c>
      <c r="P313" s="8">
        <v>1.2949999999999999</v>
      </c>
      <c r="Q313" s="7">
        <v>7318988</v>
      </c>
      <c r="R313" s="8">
        <v>1.6E-2</v>
      </c>
      <c r="S313" s="7">
        <v>117103.808</v>
      </c>
      <c r="T313" s="7">
        <v>61732.808000000005</v>
      </c>
      <c r="U313" s="9">
        <v>1.1148942226075023</v>
      </c>
      <c r="V313" s="7">
        <v>6002855.5036000013</v>
      </c>
      <c r="W313" s="9">
        <v>1.5785680635081927</v>
      </c>
      <c r="X313" s="7">
        <v>20030700.092616182</v>
      </c>
      <c r="Y313" s="7">
        <v>8042664</v>
      </c>
      <c r="Z313" s="7">
        <v>49932.474999999999</v>
      </c>
      <c r="AA313" s="7">
        <v>719060.61761618126</v>
      </c>
      <c r="AB313" s="7">
        <v>10989499</v>
      </c>
      <c r="AC313" s="7">
        <v>229544</v>
      </c>
      <c r="AD313" s="7">
        <v>14027844.58901618</v>
      </c>
      <c r="AE313" s="7">
        <v>0</v>
      </c>
      <c r="AF313" s="7">
        <v>9688473.6956000011</v>
      </c>
      <c r="AG313" s="7">
        <v>117103.808</v>
      </c>
      <c r="AH313" s="7">
        <v>14027844.58901618</v>
      </c>
      <c r="AI313" s="7">
        <v>3128795</v>
      </c>
      <c r="AJ313" s="7">
        <v>33574</v>
      </c>
      <c r="AK313" s="7">
        <v>7327679</v>
      </c>
      <c r="AL313" s="7">
        <v>0</v>
      </c>
      <c r="AM313" s="7">
        <v>503812</v>
      </c>
      <c r="AN313" s="7">
        <v>0</v>
      </c>
      <c r="AO313" s="7">
        <v>0</v>
      </c>
      <c r="AP313" s="7">
        <v>9196341</v>
      </c>
      <c r="AQ313" s="7">
        <v>481372</v>
      </c>
      <c r="AR313" s="7">
        <v>3747351</v>
      </c>
      <c r="AS313" s="7">
        <v>55371</v>
      </c>
      <c r="AT313" s="7">
        <v>8197307</v>
      </c>
      <c r="AU313" s="7">
        <v>0</v>
      </c>
      <c r="AV313" s="7">
        <v>930165</v>
      </c>
      <c r="AW313" s="7">
        <v>0</v>
      </c>
      <c r="AX313" s="7">
        <v>0</v>
      </c>
      <c r="AY313" s="7">
        <v>10173207</v>
      </c>
      <c r="AZ313" s="7">
        <v>205989</v>
      </c>
      <c r="BA313" s="7">
        <v>49932.474999999999</v>
      </c>
      <c r="BB313" s="7">
        <v>0</v>
      </c>
      <c r="BC313" s="7">
        <v>155.59</v>
      </c>
      <c r="BD313" s="7">
        <v>0</v>
      </c>
      <c r="BE313" s="7">
        <v>36.549999999999997</v>
      </c>
      <c r="BF313" s="7">
        <v>0</v>
      </c>
      <c r="BG313" s="7">
        <v>454799.61761618132</v>
      </c>
      <c r="BH313" s="7">
        <v>5072</v>
      </c>
      <c r="BI313" s="7">
        <v>264261</v>
      </c>
      <c r="BJ313" s="7">
        <v>3636976.4783333363</v>
      </c>
      <c r="BK313" s="7">
        <v>71793.796666669659</v>
      </c>
      <c r="BL313" s="7">
        <v>3581062.39</v>
      </c>
      <c r="BM313" s="7">
        <v>7098605.9466666654</v>
      </c>
      <c r="BN313" s="130">
        <v>0.59599999999999997</v>
      </c>
      <c r="BO313" s="131">
        <v>1.9344229999999999E-4</v>
      </c>
      <c r="BP313" s="161">
        <v>4902.5388282449994</v>
      </c>
      <c r="BQ313" s="162">
        <v>10989499</v>
      </c>
      <c r="BR313" s="161">
        <v>288058</v>
      </c>
      <c r="BS313" s="163">
        <v>0</v>
      </c>
      <c r="BT313" s="163">
        <v>1264025.5199999996</v>
      </c>
      <c r="BU313" s="161">
        <v>9688473.6999999993</v>
      </c>
      <c r="BV313" s="161">
        <v>117103.81</v>
      </c>
      <c r="BW313" s="165">
        <v>15291870.109999999</v>
      </c>
      <c r="BX313" s="161">
        <v>288058</v>
      </c>
    </row>
    <row r="314" spans="1:76" ht="14.45" x14ac:dyDescent="0.3">
      <c r="A314" s="164" t="s">
        <v>31</v>
      </c>
      <c r="B314" s="6" t="s">
        <v>44</v>
      </c>
      <c r="C314" s="6" t="s">
        <v>33</v>
      </c>
      <c r="D314" s="6" t="s">
        <v>42</v>
      </c>
      <c r="E314" s="6" t="s">
        <v>36</v>
      </c>
      <c r="F314" s="24" t="str">
        <f>+Tabela1[[#This Row],[WK]]&amp;Tabela1[[#This Row],[PK]]&amp;Tabela1[[#This Row],[GK]]</f>
        <v>060105</v>
      </c>
      <c r="G314" s="6" t="s">
        <v>344</v>
      </c>
      <c r="H314" s="7">
        <v>109792125.39239958</v>
      </c>
      <c r="I314" s="8">
        <v>1.371</v>
      </c>
      <c r="J314" s="7">
        <v>150525003.91999999</v>
      </c>
      <c r="K314" s="8">
        <v>7.0000000000000007E-2</v>
      </c>
      <c r="L314" s="7">
        <v>10536750.2744</v>
      </c>
      <c r="M314" s="7">
        <v>7421028.2743999995</v>
      </c>
      <c r="N314" s="9">
        <v>2.3818005182747366</v>
      </c>
      <c r="O314" s="7">
        <v>5436959</v>
      </c>
      <c r="P314" s="8">
        <v>1.2949999999999999</v>
      </c>
      <c r="Q314" s="7">
        <v>7040862</v>
      </c>
      <c r="R314" s="8">
        <v>1.6E-2</v>
      </c>
      <c r="S314" s="7">
        <v>112653.792</v>
      </c>
      <c r="T314" s="7">
        <v>-5633.2079999999987</v>
      </c>
      <c r="U314" s="9">
        <v>-4.7623221486722961E-2</v>
      </c>
      <c r="V314" s="7">
        <v>7415395.066399999</v>
      </c>
      <c r="W314" s="9">
        <v>2.2929420005943086</v>
      </c>
      <c r="X314" s="7">
        <v>15208046.163943402</v>
      </c>
      <c r="Y314" s="7">
        <v>2770015</v>
      </c>
      <c r="Z314" s="7">
        <v>565456.74</v>
      </c>
      <c r="AA314" s="7">
        <v>813670.42394340178</v>
      </c>
      <c r="AB314" s="7">
        <v>8472917</v>
      </c>
      <c r="AC314" s="7">
        <v>2585987</v>
      </c>
      <c r="AD314" s="7">
        <v>7792651.0975434026</v>
      </c>
      <c r="AE314" s="7">
        <v>0</v>
      </c>
      <c r="AF314" s="7">
        <v>10536750.2744</v>
      </c>
      <c r="AG314" s="7">
        <v>112653.792</v>
      </c>
      <c r="AH314" s="7">
        <v>7792651.0975434026</v>
      </c>
      <c r="AI314" s="7">
        <v>2601426</v>
      </c>
      <c r="AJ314" s="7">
        <v>220278</v>
      </c>
      <c r="AK314" s="7">
        <v>5450239</v>
      </c>
      <c r="AL314" s="7">
        <v>0</v>
      </c>
      <c r="AM314" s="7">
        <v>600918</v>
      </c>
      <c r="AN314" s="7">
        <v>0</v>
      </c>
      <c r="AO314" s="7">
        <v>0</v>
      </c>
      <c r="AP314" s="7">
        <v>6640294</v>
      </c>
      <c r="AQ314" s="7">
        <v>429654</v>
      </c>
      <c r="AR314" s="7">
        <v>3115722</v>
      </c>
      <c r="AS314" s="7">
        <v>118287</v>
      </c>
      <c r="AT314" s="7">
        <v>6064025</v>
      </c>
      <c r="AU314" s="7">
        <v>154414</v>
      </c>
      <c r="AV314" s="7">
        <v>885634</v>
      </c>
      <c r="AW314" s="7">
        <v>0</v>
      </c>
      <c r="AX314" s="7">
        <v>0</v>
      </c>
      <c r="AY314" s="7">
        <v>7478761</v>
      </c>
      <c r="AZ314" s="7">
        <v>178416</v>
      </c>
      <c r="BA314" s="7">
        <v>565456.74</v>
      </c>
      <c r="BB314" s="7">
        <v>0</v>
      </c>
      <c r="BC314" s="7">
        <v>132.47999999999999</v>
      </c>
      <c r="BD314" s="7">
        <v>5452.77</v>
      </c>
      <c r="BE314" s="7">
        <v>371.62</v>
      </c>
      <c r="BF314" s="7">
        <v>0</v>
      </c>
      <c r="BG314" s="7">
        <v>436148.42394340184</v>
      </c>
      <c r="BH314" s="7">
        <v>4864</v>
      </c>
      <c r="BI314" s="7">
        <v>377522</v>
      </c>
      <c r="BJ314" s="7">
        <v>5195772.4533333341</v>
      </c>
      <c r="BK314" s="7">
        <v>2576497.3066666676</v>
      </c>
      <c r="BL314" s="7">
        <v>3120864.5033333339</v>
      </c>
      <c r="BM314" s="7">
        <v>4235371.5799999991</v>
      </c>
      <c r="BN314" s="130">
        <v>0.82299999999999995</v>
      </c>
      <c r="BO314" s="131">
        <v>1.7127550000000001E-4</v>
      </c>
      <c r="BP314" s="161">
        <v>4340.2476401891445</v>
      </c>
      <c r="BQ314" s="162">
        <v>8472917</v>
      </c>
      <c r="BR314" s="161">
        <v>264202</v>
      </c>
      <c r="BS314" s="163">
        <v>0</v>
      </c>
      <c r="BT314" s="163">
        <v>1317405.3900000006</v>
      </c>
      <c r="BU314" s="161">
        <v>10536750.27</v>
      </c>
      <c r="BV314" s="161">
        <v>112653.79</v>
      </c>
      <c r="BW314" s="165">
        <v>9110056.4900000002</v>
      </c>
      <c r="BX314" s="161">
        <v>264202</v>
      </c>
    </row>
    <row r="315" spans="1:76" ht="14.45" x14ac:dyDescent="0.3">
      <c r="A315" s="164" t="s">
        <v>31</v>
      </c>
      <c r="B315" s="6" t="s">
        <v>44</v>
      </c>
      <c r="C315" s="6" t="s">
        <v>33</v>
      </c>
      <c r="D315" s="6" t="s">
        <v>44</v>
      </c>
      <c r="E315" s="6" t="s">
        <v>36</v>
      </c>
      <c r="F315" s="24" t="str">
        <f>+Tabela1[[#This Row],[WK]]&amp;Tabela1[[#This Row],[PK]]&amp;Tabela1[[#This Row],[GK]]</f>
        <v>060106</v>
      </c>
      <c r="G315" s="6" t="s">
        <v>345</v>
      </c>
      <c r="H315" s="7">
        <v>77655839.379799873</v>
      </c>
      <c r="I315" s="8">
        <v>1.371</v>
      </c>
      <c r="J315" s="7">
        <v>106466155.79000001</v>
      </c>
      <c r="K315" s="8">
        <v>7.0000000000000007E-2</v>
      </c>
      <c r="L315" s="7">
        <v>7452630.9053000016</v>
      </c>
      <c r="M315" s="7">
        <v>5360439.9053000016</v>
      </c>
      <c r="N315" s="9">
        <v>2.562117849326377</v>
      </c>
      <c r="O315" s="7">
        <v>3685447</v>
      </c>
      <c r="P315" s="8">
        <v>1.2949999999999999</v>
      </c>
      <c r="Q315" s="7">
        <v>4772654</v>
      </c>
      <c r="R315" s="8">
        <v>1.6E-2</v>
      </c>
      <c r="S315" s="7">
        <v>76362.464000000007</v>
      </c>
      <c r="T315" s="7">
        <v>32014.464000000007</v>
      </c>
      <c r="U315" s="9">
        <v>0.72189194552178249</v>
      </c>
      <c r="V315" s="7">
        <v>5392454.3693000013</v>
      </c>
      <c r="W315" s="9">
        <v>2.5239204008445442</v>
      </c>
      <c r="X315" s="7">
        <v>10876123.719999999</v>
      </c>
      <c r="Y315" s="7">
        <v>3318164</v>
      </c>
      <c r="Z315" s="7">
        <v>310003.71999999997</v>
      </c>
      <c r="AA315" s="7">
        <v>542354</v>
      </c>
      <c r="AB315" s="7">
        <v>4313923</v>
      </c>
      <c r="AC315" s="7">
        <v>2391679</v>
      </c>
      <c r="AD315" s="7">
        <v>5483669.3506999966</v>
      </c>
      <c r="AE315" s="7">
        <v>0</v>
      </c>
      <c r="AF315" s="7">
        <v>7452630.9053000016</v>
      </c>
      <c r="AG315" s="7">
        <v>76362.464000000007</v>
      </c>
      <c r="AH315" s="7">
        <v>5483669.3506999966</v>
      </c>
      <c r="AI315" s="7">
        <v>1746843</v>
      </c>
      <c r="AJ315" s="7">
        <v>33664</v>
      </c>
      <c r="AK315" s="7">
        <v>4986465</v>
      </c>
      <c r="AL315" s="7">
        <v>0</v>
      </c>
      <c r="AM315" s="7">
        <v>341759</v>
      </c>
      <c r="AN315" s="7">
        <v>0</v>
      </c>
      <c r="AO315" s="7">
        <v>0</v>
      </c>
      <c r="AP315" s="7">
        <v>3210599</v>
      </c>
      <c r="AQ315" s="7">
        <v>266545</v>
      </c>
      <c r="AR315" s="7">
        <v>2092191</v>
      </c>
      <c r="AS315" s="7">
        <v>44348</v>
      </c>
      <c r="AT315" s="7">
        <v>5491558</v>
      </c>
      <c r="AU315" s="7">
        <v>100502</v>
      </c>
      <c r="AV315" s="7">
        <v>1068855</v>
      </c>
      <c r="AW315" s="7">
        <v>0</v>
      </c>
      <c r="AX315" s="7">
        <v>0</v>
      </c>
      <c r="AY315" s="7">
        <v>3796027</v>
      </c>
      <c r="AZ315" s="7">
        <v>108671</v>
      </c>
      <c r="BA315" s="7">
        <v>310003.71999999997</v>
      </c>
      <c r="BB315" s="7">
        <v>0</v>
      </c>
      <c r="BC315" s="7">
        <v>44.23</v>
      </c>
      <c r="BD315" s="7">
        <v>3179.65</v>
      </c>
      <c r="BE315" s="7">
        <v>12.58</v>
      </c>
      <c r="BF315" s="7">
        <v>0</v>
      </c>
      <c r="BG315" s="7">
        <v>320594</v>
      </c>
      <c r="BH315" s="7">
        <v>3243</v>
      </c>
      <c r="BI315" s="7">
        <v>221760</v>
      </c>
      <c r="BJ315" s="7">
        <v>3052163.2800000012</v>
      </c>
      <c r="BK315" s="7">
        <v>230588.37000000104</v>
      </c>
      <c r="BL315" s="7">
        <v>2746140.9933333336</v>
      </c>
      <c r="BM315" s="7">
        <v>5794017.6533333324</v>
      </c>
      <c r="BN315" s="130">
        <v>0.71499999999999997</v>
      </c>
      <c r="BO315" s="131">
        <v>1.185985E-4</v>
      </c>
      <c r="BP315" s="161">
        <v>3005.5564571526488</v>
      </c>
      <c r="BQ315" s="162">
        <v>4313923</v>
      </c>
      <c r="BR315" s="161">
        <v>181672</v>
      </c>
      <c r="BS315" s="163">
        <v>0</v>
      </c>
      <c r="BT315" s="163">
        <v>871161.28000000119</v>
      </c>
      <c r="BU315" s="161">
        <v>7452630.9100000001</v>
      </c>
      <c r="BV315" s="161">
        <v>76362.460000000006</v>
      </c>
      <c r="BW315" s="165">
        <v>6354830.6300000008</v>
      </c>
      <c r="BX315" s="161">
        <v>181672</v>
      </c>
    </row>
    <row r="316" spans="1:76" ht="14.45" x14ac:dyDescent="0.3">
      <c r="A316" s="164" t="s">
        <v>31</v>
      </c>
      <c r="B316" s="6" t="s">
        <v>44</v>
      </c>
      <c r="C316" s="6" t="s">
        <v>33</v>
      </c>
      <c r="D316" s="6" t="s">
        <v>51</v>
      </c>
      <c r="E316" s="6" t="s">
        <v>36</v>
      </c>
      <c r="F316" s="24" t="str">
        <f>+Tabela1[[#This Row],[WK]]&amp;Tabela1[[#This Row],[PK]]&amp;Tabela1[[#This Row],[GK]]</f>
        <v>060107</v>
      </c>
      <c r="G316" s="6" t="s">
        <v>346</v>
      </c>
      <c r="H316" s="7">
        <v>85035873.13500002</v>
      </c>
      <c r="I316" s="8">
        <v>1.371</v>
      </c>
      <c r="J316" s="7">
        <v>116584182.07000001</v>
      </c>
      <c r="K316" s="8">
        <v>7.0000000000000007E-2</v>
      </c>
      <c r="L316" s="7">
        <v>8160892.7449000012</v>
      </c>
      <c r="M316" s="7">
        <v>5442512.7449000012</v>
      </c>
      <c r="N316" s="9">
        <v>2.002116240150384</v>
      </c>
      <c r="O316" s="7">
        <v>22535833</v>
      </c>
      <c r="P316" s="8">
        <v>1.2949999999999999</v>
      </c>
      <c r="Q316" s="7">
        <v>29183904</v>
      </c>
      <c r="R316" s="8">
        <v>1.6E-2</v>
      </c>
      <c r="S316" s="7">
        <v>466942.46400000004</v>
      </c>
      <c r="T316" s="7">
        <v>169005.46400000004</v>
      </c>
      <c r="U316" s="9">
        <v>0.56725235200730373</v>
      </c>
      <c r="V316" s="7">
        <v>5611518.2089000009</v>
      </c>
      <c r="W316" s="9">
        <v>1.860387422442668</v>
      </c>
      <c r="X316" s="7">
        <v>14080029.656573392</v>
      </c>
      <c r="Y316" s="7">
        <v>4928723</v>
      </c>
      <c r="Z316" s="7">
        <v>259360.41500000001</v>
      </c>
      <c r="AA316" s="7">
        <v>615313.24157339253</v>
      </c>
      <c r="AB316" s="7">
        <v>7811886</v>
      </c>
      <c r="AC316" s="7">
        <v>464747</v>
      </c>
      <c r="AD316" s="7">
        <v>8468511.4476733916</v>
      </c>
      <c r="AE316" s="7">
        <v>0</v>
      </c>
      <c r="AF316" s="7">
        <v>8160892.7449000012</v>
      </c>
      <c r="AG316" s="7">
        <v>466942.46400000004</v>
      </c>
      <c r="AH316" s="7">
        <v>8468511.4476733916</v>
      </c>
      <c r="AI316" s="7">
        <v>2269671</v>
      </c>
      <c r="AJ316" s="7">
        <v>227399</v>
      </c>
      <c r="AK316" s="7">
        <v>4911780</v>
      </c>
      <c r="AL316" s="7">
        <v>2132</v>
      </c>
      <c r="AM316" s="7">
        <v>328668</v>
      </c>
      <c r="AN316" s="7">
        <v>0</v>
      </c>
      <c r="AO316" s="7">
        <v>0</v>
      </c>
      <c r="AP316" s="7">
        <v>6356430</v>
      </c>
      <c r="AQ316" s="7">
        <v>362024</v>
      </c>
      <c r="AR316" s="7">
        <v>2718380</v>
      </c>
      <c r="AS316" s="7">
        <v>297937</v>
      </c>
      <c r="AT316" s="7">
        <v>5327222</v>
      </c>
      <c r="AU316" s="7">
        <v>169344</v>
      </c>
      <c r="AV316" s="7">
        <v>898143</v>
      </c>
      <c r="AW316" s="7">
        <v>0</v>
      </c>
      <c r="AX316" s="7">
        <v>0</v>
      </c>
      <c r="AY316" s="7">
        <v>7162406</v>
      </c>
      <c r="AZ316" s="7">
        <v>150842</v>
      </c>
      <c r="BA316" s="7">
        <v>259360.41500000001</v>
      </c>
      <c r="BB316" s="7">
        <v>0</v>
      </c>
      <c r="BC316" s="7">
        <v>5.93</v>
      </c>
      <c r="BD316" s="7">
        <v>2768.94</v>
      </c>
      <c r="BE316" s="7">
        <v>0.23</v>
      </c>
      <c r="BF316" s="7">
        <v>0</v>
      </c>
      <c r="BG316" s="7">
        <v>336885.24157339253</v>
      </c>
      <c r="BH316" s="7">
        <v>3757</v>
      </c>
      <c r="BI316" s="7">
        <v>278428</v>
      </c>
      <c r="BJ316" s="7">
        <v>3832047.6141666658</v>
      </c>
      <c r="BK316" s="7">
        <v>2273489.9266666658</v>
      </c>
      <c r="BL316" s="7">
        <v>281546.01666666666</v>
      </c>
      <c r="BM316" s="7">
        <v>5671138.7166666677</v>
      </c>
      <c r="BN316" s="130">
        <v>0.67</v>
      </c>
      <c r="BO316" s="131">
        <v>1.488974E-4</v>
      </c>
      <c r="BP316" s="161">
        <v>3772.953861492223</v>
      </c>
      <c r="BQ316" s="162">
        <v>7811886</v>
      </c>
      <c r="BR316" s="161">
        <v>202802</v>
      </c>
      <c r="BS316" s="163">
        <v>0</v>
      </c>
      <c r="BT316" s="163">
        <v>830729.23999999836</v>
      </c>
      <c r="BU316" s="161">
        <v>8160892.7400000002</v>
      </c>
      <c r="BV316" s="161">
        <v>466942.46</v>
      </c>
      <c r="BW316" s="165">
        <v>9299240.6899999976</v>
      </c>
      <c r="BX316" s="161">
        <v>202802</v>
      </c>
    </row>
    <row r="317" spans="1:76" ht="14.45" x14ac:dyDescent="0.3">
      <c r="A317" s="164" t="s">
        <v>31</v>
      </c>
      <c r="B317" s="6" t="s">
        <v>44</v>
      </c>
      <c r="C317" s="6" t="s">
        <v>33</v>
      </c>
      <c r="D317" s="6" t="s">
        <v>75</v>
      </c>
      <c r="E317" s="6" t="s">
        <v>36</v>
      </c>
      <c r="F317" s="24" t="str">
        <f>+Tabela1[[#This Row],[WK]]&amp;Tabela1[[#This Row],[PK]]&amp;Tabela1[[#This Row],[GK]]</f>
        <v>060108</v>
      </c>
      <c r="G317" s="6" t="s">
        <v>347</v>
      </c>
      <c r="H317" s="7">
        <v>110007589.92579973</v>
      </c>
      <c r="I317" s="8">
        <v>1.371</v>
      </c>
      <c r="J317" s="7">
        <v>150820405.78</v>
      </c>
      <c r="K317" s="8">
        <v>7.0000000000000007E-2</v>
      </c>
      <c r="L317" s="7">
        <v>10557428.404600002</v>
      </c>
      <c r="M317" s="7">
        <v>7651611.4046000019</v>
      </c>
      <c r="N317" s="9">
        <v>2.6332048455219312</v>
      </c>
      <c r="O317" s="7">
        <v>557389</v>
      </c>
      <c r="P317" s="8">
        <v>1.2949999999999999</v>
      </c>
      <c r="Q317" s="7">
        <v>721819</v>
      </c>
      <c r="R317" s="8">
        <v>1.6E-2</v>
      </c>
      <c r="S317" s="7">
        <v>11549.103999999999</v>
      </c>
      <c r="T317" s="7">
        <v>-4491.8960000000006</v>
      </c>
      <c r="U317" s="9">
        <v>-0.28002593354529021</v>
      </c>
      <c r="V317" s="7">
        <v>7647119.5086000022</v>
      </c>
      <c r="W317" s="9">
        <v>2.6172112089636124</v>
      </c>
      <c r="X317" s="7">
        <v>13791418.855191622</v>
      </c>
      <c r="Y317" s="7">
        <v>2194529</v>
      </c>
      <c r="Z317" s="7">
        <v>20797.900000000001</v>
      </c>
      <c r="AA317" s="7">
        <v>564133.95519162109</v>
      </c>
      <c r="AB317" s="7">
        <v>6101296</v>
      </c>
      <c r="AC317" s="7">
        <v>4910662</v>
      </c>
      <c r="AD317" s="7">
        <v>6144299.3465916198</v>
      </c>
      <c r="AE317" s="7">
        <v>0</v>
      </c>
      <c r="AF317" s="7">
        <v>10557428.404600002</v>
      </c>
      <c r="AG317" s="7">
        <v>11549.103999999999</v>
      </c>
      <c r="AH317" s="7">
        <v>6144299.3465916198</v>
      </c>
      <c r="AI317" s="7">
        <v>2426168</v>
      </c>
      <c r="AJ317" s="7">
        <v>7497</v>
      </c>
      <c r="AK317" s="7">
        <v>6146758</v>
      </c>
      <c r="AL317" s="7">
        <v>0</v>
      </c>
      <c r="AM317" s="7">
        <v>845748</v>
      </c>
      <c r="AN317" s="7">
        <v>0</v>
      </c>
      <c r="AO317" s="7">
        <v>0</v>
      </c>
      <c r="AP317" s="7">
        <v>4791347</v>
      </c>
      <c r="AQ317" s="7">
        <v>397828</v>
      </c>
      <c r="AR317" s="7">
        <v>2905817</v>
      </c>
      <c r="AS317" s="7">
        <v>16041</v>
      </c>
      <c r="AT317" s="7">
        <v>6787515</v>
      </c>
      <c r="AU317" s="7">
        <v>314244</v>
      </c>
      <c r="AV317" s="7">
        <v>732919</v>
      </c>
      <c r="AW317" s="7">
        <v>0</v>
      </c>
      <c r="AX317" s="7">
        <v>0</v>
      </c>
      <c r="AY317" s="7">
        <v>5400090</v>
      </c>
      <c r="AZ317" s="7">
        <v>170306</v>
      </c>
      <c r="BA317" s="7">
        <v>20797.900000000001</v>
      </c>
      <c r="BB317" s="7">
        <v>0</v>
      </c>
      <c r="BC317" s="7">
        <v>67.09</v>
      </c>
      <c r="BD317" s="7">
        <v>0</v>
      </c>
      <c r="BE317" s="7">
        <v>0</v>
      </c>
      <c r="BF317" s="7">
        <v>0</v>
      </c>
      <c r="BG317" s="7">
        <v>367013.95519162115</v>
      </c>
      <c r="BH317" s="7">
        <v>4093</v>
      </c>
      <c r="BI317" s="7">
        <v>197120</v>
      </c>
      <c r="BJ317" s="7">
        <v>2712885.8591666664</v>
      </c>
      <c r="BK317" s="7">
        <v>390996.94333333289</v>
      </c>
      <c r="BL317" s="7">
        <v>2882804.2966666669</v>
      </c>
      <c r="BM317" s="7">
        <v>3521947.0700000003</v>
      </c>
      <c r="BN317" s="130">
        <v>0.82299999999999995</v>
      </c>
      <c r="BO317" s="131">
        <v>1.3603380000000001E-4</v>
      </c>
      <c r="BP317" s="161">
        <v>3447.7854698229121</v>
      </c>
      <c r="BQ317" s="162">
        <v>6101296</v>
      </c>
      <c r="BR317" s="161">
        <v>220867</v>
      </c>
      <c r="BS317" s="163">
        <v>0</v>
      </c>
      <c r="BT317" s="163">
        <v>1334522.0099999998</v>
      </c>
      <c r="BU317" s="161">
        <v>10557428.4</v>
      </c>
      <c r="BV317" s="161">
        <v>11549.1</v>
      </c>
      <c r="BW317" s="165">
        <v>7478821.3599999994</v>
      </c>
      <c r="BX317" s="161">
        <v>220867</v>
      </c>
    </row>
    <row r="318" spans="1:76" ht="14.45" x14ac:dyDescent="0.3">
      <c r="A318" s="164" t="s">
        <v>31</v>
      </c>
      <c r="B318" s="6" t="s">
        <v>44</v>
      </c>
      <c r="C318" s="6" t="s">
        <v>33</v>
      </c>
      <c r="D318" s="6" t="s">
        <v>77</v>
      </c>
      <c r="E318" s="6" t="s">
        <v>36</v>
      </c>
      <c r="F318" s="24" t="str">
        <f>+Tabela1[[#This Row],[WK]]&amp;Tabela1[[#This Row],[PK]]&amp;Tabela1[[#This Row],[GK]]</f>
        <v>060109</v>
      </c>
      <c r="G318" s="6" t="s">
        <v>348</v>
      </c>
      <c r="H318" s="7">
        <v>102220060.81199966</v>
      </c>
      <c r="I318" s="8">
        <v>1.371</v>
      </c>
      <c r="J318" s="7">
        <v>140143703.37</v>
      </c>
      <c r="K318" s="8">
        <v>7.0000000000000007E-2</v>
      </c>
      <c r="L318" s="7">
        <v>9810059.2359000016</v>
      </c>
      <c r="M318" s="7">
        <v>6515245.2359000016</v>
      </c>
      <c r="N318" s="9">
        <v>1.9774242903848296</v>
      </c>
      <c r="O318" s="7">
        <v>12781438</v>
      </c>
      <c r="P318" s="8">
        <v>1.2949999999999999</v>
      </c>
      <c r="Q318" s="7">
        <v>16551962</v>
      </c>
      <c r="R318" s="8">
        <v>1.6E-2</v>
      </c>
      <c r="S318" s="7">
        <v>264831.39199999999</v>
      </c>
      <c r="T318" s="7">
        <v>201247.39199999999</v>
      </c>
      <c r="U318" s="9">
        <v>3.1650634121791645</v>
      </c>
      <c r="V318" s="7">
        <v>6716492.6279000007</v>
      </c>
      <c r="W318" s="9">
        <v>1.9999096676153334</v>
      </c>
      <c r="X318" s="7">
        <v>16083408.607605567</v>
      </c>
      <c r="Y318" s="7">
        <v>3563017</v>
      </c>
      <c r="Z318" s="7">
        <v>0</v>
      </c>
      <c r="AA318" s="7">
        <v>836624.60760556697</v>
      </c>
      <c r="AB318" s="7">
        <v>7493047</v>
      </c>
      <c r="AC318" s="7">
        <v>4190720</v>
      </c>
      <c r="AD318" s="7">
        <v>9366915.9797055647</v>
      </c>
      <c r="AE318" s="7">
        <v>0</v>
      </c>
      <c r="AF318" s="7">
        <v>9810059.2359000016</v>
      </c>
      <c r="AG318" s="7">
        <v>264831.39199999999</v>
      </c>
      <c r="AH318" s="7">
        <v>9366915.9797055647</v>
      </c>
      <c r="AI318" s="7">
        <v>2750956</v>
      </c>
      <c r="AJ318" s="7">
        <v>30966</v>
      </c>
      <c r="AK318" s="7">
        <v>6815254</v>
      </c>
      <c r="AL318" s="7">
        <v>0</v>
      </c>
      <c r="AM318" s="7">
        <v>537460</v>
      </c>
      <c r="AN318" s="7">
        <v>0</v>
      </c>
      <c r="AO318" s="7">
        <v>0</v>
      </c>
      <c r="AP318" s="7">
        <v>5745509</v>
      </c>
      <c r="AQ318" s="7">
        <v>421698</v>
      </c>
      <c r="AR318" s="7">
        <v>3294814</v>
      </c>
      <c r="AS318" s="7">
        <v>63584</v>
      </c>
      <c r="AT318" s="7">
        <v>7501827</v>
      </c>
      <c r="AU318" s="7">
        <v>176083</v>
      </c>
      <c r="AV318" s="7">
        <v>1181000</v>
      </c>
      <c r="AW318" s="7">
        <v>0</v>
      </c>
      <c r="AX318" s="7">
        <v>0</v>
      </c>
      <c r="AY318" s="7">
        <v>6604267</v>
      </c>
      <c r="AZ318" s="7">
        <v>173550</v>
      </c>
      <c r="BA318" s="7">
        <v>0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7">
        <v>408799.60760556703</v>
      </c>
      <c r="BH318" s="7">
        <v>4559</v>
      </c>
      <c r="BI318" s="7">
        <v>427825</v>
      </c>
      <c r="BJ318" s="7">
        <v>5888126.1566666663</v>
      </c>
      <c r="BK318" s="7">
        <v>1977347.0666666664</v>
      </c>
      <c r="BL318" s="7">
        <v>3172444.76</v>
      </c>
      <c r="BM318" s="7">
        <v>9298226.8399999999</v>
      </c>
      <c r="BN318" s="130">
        <v>0.753</v>
      </c>
      <c r="BO318" s="131">
        <v>1.508538E-4</v>
      </c>
      <c r="BP318" s="161">
        <v>3822.9797679028866</v>
      </c>
      <c r="BQ318" s="162">
        <v>7493047</v>
      </c>
      <c r="BR318" s="161">
        <v>254188</v>
      </c>
      <c r="BS318" s="163">
        <v>0</v>
      </c>
      <c r="BT318" s="163">
        <v>1307506.3923944347</v>
      </c>
      <c r="BU318" s="161">
        <v>9810059.2400000002</v>
      </c>
      <c r="BV318" s="161">
        <v>264831.39</v>
      </c>
      <c r="BW318" s="165">
        <v>10674422.372394435</v>
      </c>
      <c r="BX318" s="161">
        <v>254188</v>
      </c>
    </row>
    <row r="319" spans="1:76" ht="14.45" x14ac:dyDescent="0.3">
      <c r="A319" s="164" t="s">
        <v>31</v>
      </c>
      <c r="B319" s="6" t="s">
        <v>44</v>
      </c>
      <c r="C319" s="6" t="s">
        <v>33</v>
      </c>
      <c r="D319" s="6" t="s">
        <v>90</v>
      </c>
      <c r="E319" s="6" t="s">
        <v>36</v>
      </c>
      <c r="F319" s="24" t="str">
        <f>+Tabela1[[#This Row],[WK]]&amp;Tabela1[[#This Row],[PK]]&amp;Tabela1[[#This Row],[GK]]</f>
        <v>060110</v>
      </c>
      <c r="G319" s="6" t="s">
        <v>340</v>
      </c>
      <c r="H319" s="7">
        <v>233656082.50219813</v>
      </c>
      <c r="I319" s="8">
        <v>1.371</v>
      </c>
      <c r="J319" s="7">
        <v>320342489.12</v>
      </c>
      <c r="K319" s="8">
        <v>7.0000000000000007E-2</v>
      </c>
      <c r="L319" s="7">
        <v>22423974.238400001</v>
      </c>
      <c r="M319" s="7">
        <v>15208772.238400001</v>
      </c>
      <c r="N319" s="9">
        <v>2.1078789254133148</v>
      </c>
      <c r="O319" s="7">
        <v>15372581</v>
      </c>
      <c r="P319" s="8">
        <v>1.2949999999999999</v>
      </c>
      <c r="Q319" s="7">
        <v>19907492</v>
      </c>
      <c r="R319" s="8">
        <v>1.6E-2</v>
      </c>
      <c r="S319" s="7">
        <v>318519.87200000003</v>
      </c>
      <c r="T319" s="7">
        <v>125120.87200000003</v>
      </c>
      <c r="U319" s="9">
        <v>0.64695718178480777</v>
      </c>
      <c r="V319" s="7">
        <v>15333893.110400002</v>
      </c>
      <c r="W319" s="9">
        <v>2.0697420620168372</v>
      </c>
      <c r="X319" s="7">
        <v>39914332.606712922</v>
      </c>
      <c r="Y319" s="7">
        <v>15519663</v>
      </c>
      <c r="Z319" s="7">
        <v>0</v>
      </c>
      <c r="AA319" s="7">
        <v>1678106.6067129248</v>
      </c>
      <c r="AB319" s="7">
        <v>22716563</v>
      </c>
      <c r="AC319" s="7">
        <v>0</v>
      </c>
      <c r="AD319" s="7">
        <v>24580439.49631292</v>
      </c>
      <c r="AE319" s="7">
        <v>0</v>
      </c>
      <c r="AF319" s="7">
        <v>22423974.238400001</v>
      </c>
      <c r="AG319" s="7">
        <v>318519.87200000003</v>
      </c>
      <c r="AH319" s="7">
        <v>24580439.49631292</v>
      </c>
      <c r="AI319" s="7">
        <v>6024225</v>
      </c>
      <c r="AJ319" s="7">
        <v>173490</v>
      </c>
      <c r="AK319" s="7">
        <v>12506008</v>
      </c>
      <c r="AL319" s="7">
        <v>1294193</v>
      </c>
      <c r="AM319" s="7">
        <v>820746</v>
      </c>
      <c r="AN319" s="7">
        <v>0</v>
      </c>
      <c r="AO319" s="7">
        <v>0</v>
      </c>
      <c r="AP319" s="7">
        <v>18538277</v>
      </c>
      <c r="AQ319" s="7">
        <v>1261116</v>
      </c>
      <c r="AR319" s="7">
        <v>7215202</v>
      </c>
      <c r="AS319" s="7">
        <v>193399</v>
      </c>
      <c r="AT319" s="7">
        <v>14898385</v>
      </c>
      <c r="AU319" s="7">
        <v>1030357</v>
      </c>
      <c r="AV319" s="7">
        <v>733517</v>
      </c>
      <c r="AW319" s="7">
        <v>0</v>
      </c>
      <c r="AX319" s="7">
        <v>0</v>
      </c>
      <c r="AY319" s="7">
        <v>20834611</v>
      </c>
      <c r="AZ319" s="7">
        <v>527137</v>
      </c>
      <c r="BA319" s="7">
        <v>0</v>
      </c>
      <c r="BB319" s="7">
        <v>0</v>
      </c>
      <c r="BC319" s="7">
        <v>0</v>
      </c>
      <c r="BD319" s="7">
        <v>0</v>
      </c>
      <c r="BE319" s="7">
        <v>0</v>
      </c>
      <c r="BF319" s="7">
        <v>0</v>
      </c>
      <c r="BG319" s="7">
        <v>918924.6067129249</v>
      </c>
      <c r="BH319" s="7">
        <v>10248</v>
      </c>
      <c r="BI319" s="7">
        <v>759182</v>
      </c>
      <c r="BJ319" s="7">
        <v>10448677.267499998</v>
      </c>
      <c r="BK319" s="7">
        <v>4718834.7699999977</v>
      </c>
      <c r="BL319" s="7">
        <v>10029524.566666668</v>
      </c>
      <c r="BM319" s="7">
        <v>2860320.8566666674</v>
      </c>
      <c r="BN319" s="130">
        <v>0.63900000000000001</v>
      </c>
      <c r="BO319" s="131">
        <v>4.2325559999999997E-4</v>
      </c>
      <c r="BP319" s="161">
        <v>10725.554334446202</v>
      </c>
      <c r="BQ319" s="162">
        <v>22716563</v>
      </c>
      <c r="BR319" s="161">
        <v>553699</v>
      </c>
      <c r="BS319" s="163">
        <v>0</v>
      </c>
      <c r="BT319" s="163">
        <v>1663373.3932870775</v>
      </c>
      <c r="BU319" s="161">
        <v>22423974.239999998</v>
      </c>
      <c r="BV319" s="161">
        <v>318519.87</v>
      </c>
      <c r="BW319" s="165">
        <v>26243812.893287078</v>
      </c>
      <c r="BX319" s="161">
        <v>553699</v>
      </c>
    </row>
    <row r="320" spans="1:76" ht="14.45" x14ac:dyDescent="0.3">
      <c r="A320" s="164" t="s">
        <v>31</v>
      </c>
      <c r="B320" s="6" t="s">
        <v>44</v>
      </c>
      <c r="C320" s="6" t="s">
        <v>33</v>
      </c>
      <c r="D320" s="6" t="s">
        <v>92</v>
      </c>
      <c r="E320" s="6" t="s">
        <v>36</v>
      </c>
      <c r="F320" s="24" t="str">
        <f>+Tabela1[[#This Row],[WK]]&amp;Tabela1[[#This Row],[PK]]&amp;Tabela1[[#This Row],[GK]]</f>
        <v>060111</v>
      </c>
      <c r="G320" s="6" t="s">
        <v>349</v>
      </c>
      <c r="H320" s="7">
        <v>174756809.94719952</v>
      </c>
      <c r="I320" s="8">
        <v>1.371</v>
      </c>
      <c r="J320" s="7">
        <v>239591586.43999997</v>
      </c>
      <c r="K320" s="8">
        <v>7.0000000000000007E-2</v>
      </c>
      <c r="L320" s="7">
        <v>16771411.050799999</v>
      </c>
      <c r="M320" s="7">
        <v>11241723.050799999</v>
      </c>
      <c r="N320" s="9">
        <v>2.0329760107261023</v>
      </c>
      <c r="O320" s="7">
        <v>5274810</v>
      </c>
      <c r="P320" s="8">
        <v>1.2949999999999999</v>
      </c>
      <c r="Q320" s="7">
        <v>6830879</v>
      </c>
      <c r="R320" s="8">
        <v>1.6E-2</v>
      </c>
      <c r="S320" s="7">
        <v>109294.064</v>
      </c>
      <c r="T320" s="7">
        <v>43797.063999999998</v>
      </c>
      <c r="U320" s="9">
        <v>0.6686880925843931</v>
      </c>
      <c r="V320" s="7">
        <v>11285520.114799999</v>
      </c>
      <c r="W320" s="9">
        <v>2.0170057138057094</v>
      </c>
      <c r="X320" s="7">
        <v>28807060.270968512</v>
      </c>
      <c r="Y320" s="7">
        <v>6461668</v>
      </c>
      <c r="Z320" s="7">
        <v>0</v>
      </c>
      <c r="AA320" s="7">
        <v>953556.27096851252</v>
      </c>
      <c r="AB320" s="7">
        <v>17187012</v>
      </c>
      <c r="AC320" s="7">
        <v>4204824</v>
      </c>
      <c r="AD320" s="7">
        <v>17521540.156168513</v>
      </c>
      <c r="AE320" s="7">
        <v>0</v>
      </c>
      <c r="AF320" s="7">
        <v>16771411.050799999</v>
      </c>
      <c r="AG320" s="7">
        <v>109294.064</v>
      </c>
      <c r="AH320" s="7">
        <v>17521540.156168513</v>
      </c>
      <c r="AI320" s="7">
        <v>4616931</v>
      </c>
      <c r="AJ320" s="7">
        <v>24652</v>
      </c>
      <c r="AK320" s="7">
        <v>9983544</v>
      </c>
      <c r="AL320" s="7">
        <v>0</v>
      </c>
      <c r="AM320" s="7">
        <v>831770</v>
      </c>
      <c r="AN320" s="7">
        <v>0</v>
      </c>
      <c r="AO320" s="7">
        <v>0</v>
      </c>
      <c r="AP320" s="7">
        <v>14926852</v>
      </c>
      <c r="AQ320" s="7">
        <v>560937</v>
      </c>
      <c r="AR320" s="7">
        <v>5529688</v>
      </c>
      <c r="AS320" s="7">
        <v>65497</v>
      </c>
      <c r="AT320" s="7">
        <v>10733081</v>
      </c>
      <c r="AU320" s="7">
        <v>452640</v>
      </c>
      <c r="AV320" s="7">
        <v>942619</v>
      </c>
      <c r="AW320" s="7">
        <v>0</v>
      </c>
      <c r="AX320" s="7">
        <v>0</v>
      </c>
      <c r="AY320" s="7">
        <v>15734717</v>
      </c>
      <c r="AZ320" s="7">
        <v>233562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600780.27096851252</v>
      </c>
      <c r="BH320" s="7">
        <v>6700</v>
      </c>
      <c r="BI320" s="7">
        <v>352776</v>
      </c>
      <c r="BJ320" s="7">
        <v>4855183.75</v>
      </c>
      <c r="BK320" s="7">
        <v>0</v>
      </c>
      <c r="BL320" s="7">
        <v>5909705.8866666667</v>
      </c>
      <c r="BM320" s="7">
        <v>7601323.2266666675</v>
      </c>
      <c r="BN320" s="130">
        <v>0.72799999999999998</v>
      </c>
      <c r="BO320" s="131">
        <v>2.4365770000000001E-4</v>
      </c>
      <c r="BP320" s="161">
        <v>6174.1973692040592</v>
      </c>
      <c r="BQ320" s="162">
        <v>17187012</v>
      </c>
      <c r="BR320" s="161">
        <v>369825</v>
      </c>
      <c r="BS320" s="163">
        <v>0</v>
      </c>
      <c r="BT320" s="163">
        <v>1659383.7100000009</v>
      </c>
      <c r="BU320" s="161">
        <v>16771411.050000001</v>
      </c>
      <c r="BV320" s="161">
        <v>109294.06</v>
      </c>
      <c r="BW320" s="165">
        <v>19180923.870000001</v>
      </c>
      <c r="BX320" s="161">
        <v>369825</v>
      </c>
    </row>
    <row r="321" spans="1:76" ht="14.45" x14ac:dyDescent="0.3">
      <c r="A321" s="164" t="s">
        <v>31</v>
      </c>
      <c r="B321" s="6" t="s">
        <v>44</v>
      </c>
      <c r="C321" s="6" t="s">
        <v>33</v>
      </c>
      <c r="D321" s="6" t="s">
        <v>93</v>
      </c>
      <c r="E321" s="6" t="s">
        <v>36</v>
      </c>
      <c r="F321" s="24" t="str">
        <f>+Tabela1[[#This Row],[WK]]&amp;Tabela1[[#This Row],[PK]]&amp;Tabela1[[#This Row],[GK]]</f>
        <v>060112</v>
      </c>
      <c r="G321" s="6" t="s">
        <v>350</v>
      </c>
      <c r="H321" s="7">
        <v>58132309.859799981</v>
      </c>
      <c r="I321" s="8">
        <v>1.371</v>
      </c>
      <c r="J321" s="7">
        <v>79699396.820000008</v>
      </c>
      <c r="K321" s="8">
        <v>7.0000000000000007E-2</v>
      </c>
      <c r="L321" s="7">
        <v>5578957.777400001</v>
      </c>
      <c r="M321" s="7">
        <v>3720565.777400001</v>
      </c>
      <c r="N321" s="9">
        <v>2.0020349729228286</v>
      </c>
      <c r="O321" s="7">
        <v>2831300</v>
      </c>
      <c r="P321" s="8">
        <v>1.2949999999999999</v>
      </c>
      <c r="Q321" s="7">
        <v>3666534</v>
      </c>
      <c r="R321" s="8">
        <v>1.6E-2</v>
      </c>
      <c r="S321" s="7">
        <v>58664.544000000002</v>
      </c>
      <c r="T321" s="7">
        <v>12471.544000000002</v>
      </c>
      <c r="U321" s="9">
        <v>0.26998774706124307</v>
      </c>
      <c r="V321" s="7">
        <v>3733037.3214000007</v>
      </c>
      <c r="W321" s="9">
        <v>1.9600266312083738</v>
      </c>
      <c r="X321" s="7">
        <v>8721452.2400000002</v>
      </c>
      <c r="Y321" s="7">
        <v>2596784</v>
      </c>
      <c r="Z321" s="7">
        <v>239538.24</v>
      </c>
      <c r="AA321" s="7">
        <v>409536</v>
      </c>
      <c r="AB321" s="7">
        <v>4455405</v>
      </c>
      <c r="AC321" s="7">
        <v>1020189</v>
      </c>
      <c r="AD321" s="7">
        <v>4988414.9185999986</v>
      </c>
      <c r="AE321" s="7">
        <v>0</v>
      </c>
      <c r="AF321" s="7">
        <v>5578957.777400001</v>
      </c>
      <c r="AG321" s="7">
        <v>58664.544000000002</v>
      </c>
      <c r="AH321" s="7">
        <v>4988414.9185999986</v>
      </c>
      <c r="AI321" s="7">
        <v>1551637</v>
      </c>
      <c r="AJ321" s="7">
        <v>28062</v>
      </c>
      <c r="AK321" s="7">
        <v>3474000</v>
      </c>
      <c r="AL321" s="7">
        <v>0</v>
      </c>
      <c r="AM321" s="7">
        <v>347807</v>
      </c>
      <c r="AN321" s="7">
        <v>0</v>
      </c>
      <c r="AO321" s="7">
        <v>0</v>
      </c>
      <c r="AP321" s="7">
        <v>3490011</v>
      </c>
      <c r="AQ321" s="7">
        <v>183001</v>
      </c>
      <c r="AR321" s="7">
        <v>1858392</v>
      </c>
      <c r="AS321" s="7">
        <v>46193</v>
      </c>
      <c r="AT321" s="7">
        <v>3851575</v>
      </c>
      <c r="AU321" s="7">
        <v>0</v>
      </c>
      <c r="AV321" s="7">
        <v>342546</v>
      </c>
      <c r="AW321" s="7">
        <v>0</v>
      </c>
      <c r="AX321" s="7">
        <v>0</v>
      </c>
      <c r="AY321" s="7">
        <v>4195974</v>
      </c>
      <c r="AZ321" s="7">
        <v>74610</v>
      </c>
      <c r="BA321" s="7">
        <v>239538.24</v>
      </c>
      <c r="BB321" s="7">
        <v>0</v>
      </c>
      <c r="BC321" s="7">
        <v>0</v>
      </c>
      <c r="BD321" s="7">
        <v>2575.6799999999998</v>
      </c>
      <c r="BE321" s="7">
        <v>0</v>
      </c>
      <c r="BF321" s="7">
        <v>0</v>
      </c>
      <c r="BG321" s="7">
        <v>320594</v>
      </c>
      <c r="BH321" s="7">
        <v>2713</v>
      </c>
      <c r="BI321" s="7">
        <v>88942</v>
      </c>
      <c r="BJ321" s="7">
        <v>1224201.1075000004</v>
      </c>
      <c r="BK321" s="7">
        <v>523711.49000000022</v>
      </c>
      <c r="BL321" s="7">
        <v>36803.763333333329</v>
      </c>
      <c r="BM321" s="7">
        <v>2728350.9433333334</v>
      </c>
      <c r="BN321" s="130">
        <v>0.73</v>
      </c>
      <c r="BO321" s="131">
        <v>9.89596E-5</v>
      </c>
      <c r="BP321" s="161">
        <v>2507.2984293024424</v>
      </c>
      <c r="BQ321" s="162">
        <v>4455405</v>
      </c>
      <c r="BR321" s="161">
        <v>151539</v>
      </c>
      <c r="BS321" s="163">
        <v>0</v>
      </c>
      <c r="BT321" s="163">
        <v>894791.70999999903</v>
      </c>
      <c r="BU321" s="161">
        <v>5578957.7800000003</v>
      </c>
      <c r="BV321" s="161">
        <v>58664.54</v>
      </c>
      <c r="BW321" s="165">
        <v>5883206.629999999</v>
      </c>
      <c r="BX321" s="161">
        <v>151539</v>
      </c>
    </row>
    <row r="322" spans="1:76" ht="14.45" x14ac:dyDescent="0.3">
      <c r="A322" s="164" t="s">
        <v>31</v>
      </c>
      <c r="B322" s="6" t="s">
        <v>44</v>
      </c>
      <c r="C322" s="6" t="s">
        <v>33</v>
      </c>
      <c r="D322" s="6" t="s">
        <v>95</v>
      </c>
      <c r="E322" s="6" t="s">
        <v>36</v>
      </c>
      <c r="F322" s="24" t="str">
        <f>+Tabela1[[#This Row],[WK]]&amp;Tabela1[[#This Row],[PK]]&amp;Tabela1[[#This Row],[GK]]</f>
        <v>060113</v>
      </c>
      <c r="G322" s="6" t="s">
        <v>351</v>
      </c>
      <c r="H322" s="7">
        <v>44139912.125200018</v>
      </c>
      <c r="I322" s="8">
        <v>1.371</v>
      </c>
      <c r="J322" s="7">
        <v>60515819.529999994</v>
      </c>
      <c r="K322" s="8">
        <v>7.0000000000000007E-2</v>
      </c>
      <c r="L322" s="7">
        <v>4236107.3671000004</v>
      </c>
      <c r="M322" s="7">
        <v>2867575.3671000004</v>
      </c>
      <c r="N322" s="9">
        <v>2.0953659593637566</v>
      </c>
      <c r="O322" s="7">
        <v>62438</v>
      </c>
      <c r="P322" s="8">
        <v>1.2949999999999999</v>
      </c>
      <c r="Q322" s="7">
        <v>80857</v>
      </c>
      <c r="R322" s="8">
        <v>1.6E-2</v>
      </c>
      <c r="S322" s="7">
        <v>1293.712</v>
      </c>
      <c r="T322" s="7">
        <v>-7061.2880000000005</v>
      </c>
      <c r="U322" s="9">
        <v>-0.84515715140634351</v>
      </c>
      <c r="V322" s="7">
        <v>2860514.0791000007</v>
      </c>
      <c r="W322" s="9">
        <v>2.0775227590208933</v>
      </c>
      <c r="X322" s="7">
        <v>8163123</v>
      </c>
      <c r="Y322" s="7">
        <v>2484176</v>
      </c>
      <c r="Z322" s="7">
        <v>0</v>
      </c>
      <c r="AA322" s="7">
        <v>425657</v>
      </c>
      <c r="AB322" s="7">
        <v>3688782</v>
      </c>
      <c r="AC322" s="7">
        <v>1564508</v>
      </c>
      <c r="AD322" s="7">
        <v>5302608.9209000003</v>
      </c>
      <c r="AE322" s="7">
        <v>0</v>
      </c>
      <c r="AF322" s="7">
        <v>4236107.3671000004</v>
      </c>
      <c r="AG322" s="7">
        <v>1293.712</v>
      </c>
      <c r="AH322" s="7">
        <v>5302608.9209000003</v>
      </c>
      <c r="AI322" s="7">
        <v>1142636</v>
      </c>
      <c r="AJ322" s="7">
        <v>5612</v>
      </c>
      <c r="AK322" s="7">
        <v>3254134</v>
      </c>
      <c r="AL322" s="7">
        <v>0</v>
      </c>
      <c r="AM322" s="7">
        <v>293922</v>
      </c>
      <c r="AN322" s="7">
        <v>0</v>
      </c>
      <c r="AO322" s="7">
        <v>0</v>
      </c>
      <c r="AP322" s="7">
        <v>2884148</v>
      </c>
      <c r="AQ322" s="7">
        <v>175045</v>
      </c>
      <c r="AR322" s="7">
        <v>1368532</v>
      </c>
      <c r="AS322" s="7">
        <v>8355</v>
      </c>
      <c r="AT322" s="7">
        <v>3582417</v>
      </c>
      <c r="AU322" s="7">
        <v>161950</v>
      </c>
      <c r="AV322" s="7">
        <v>841044</v>
      </c>
      <c r="AW322" s="7">
        <v>0</v>
      </c>
      <c r="AX322" s="7">
        <v>0</v>
      </c>
      <c r="AY322" s="7">
        <v>3299271</v>
      </c>
      <c r="AZ322" s="7">
        <v>71366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320594</v>
      </c>
      <c r="BH322" s="7">
        <v>2056</v>
      </c>
      <c r="BI322" s="7">
        <v>105063</v>
      </c>
      <c r="BJ322" s="7">
        <v>1446083.4175</v>
      </c>
      <c r="BK322" s="7">
        <v>0</v>
      </c>
      <c r="BL322" s="7">
        <v>1621374.4299999997</v>
      </c>
      <c r="BM322" s="7">
        <v>2541584.8100000005</v>
      </c>
      <c r="BN322" s="130">
        <v>0.65800000000000003</v>
      </c>
      <c r="BO322" s="131">
        <v>7.1973100000000004E-5</v>
      </c>
      <c r="BP322" s="161">
        <v>1823.9445477327824</v>
      </c>
      <c r="BQ322" s="162">
        <v>3688782</v>
      </c>
      <c r="BR322" s="161">
        <v>112619</v>
      </c>
      <c r="BS322" s="163">
        <v>0</v>
      </c>
      <c r="BT322" s="163">
        <v>850099.4</v>
      </c>
      <c r="BU322" s="161">
        <v>4236107.37</v>
      </c>
      <c r="BV322" s="161">
        <v>1293.71</v>
      </c>
      <c r="BW322" s="165">
        <v>6152708.3200000003</v>
      </c>
      <c r="BX322" s="161">
        <v>112619</v>
      </c>
    </row>
    <row r="323" spans="1:76" ht="14.45" x14ac:dyDescent="0.3">
      <c r="A323" s="164" t="s">
        <v>31</v>
      </c>
      <c r="B323" s="6" t="s">
        <v>44</v>
      </c>
      <c r="C323" s="6" t="s">
        <v>33</v>
      </c>
      <c r="D323" s="6" t="s">
        <v>97</v>
      </c>
      <c r="E323" s="6" t="s">
        <v>36</v>
      </c>
      <c r="F323" s="24" t="str">
        <f>+Tabela1[[#This Row],[WK]]&amp;Tabela1[[#This Row],[PK]]&amp;Tabela1[[#This Row],[GK]]</f>
        <v>060114</v>
      </c>
      <c r="G323" s="6" t="s">
        <v>352</v>
      </c>
      <c r="H323" s="7">
        <v>42997236.794600025</v>
      </c>
      <c r="I323" s="8">
        <v>1.371</v>
      </c>
      <c r="J323" s="7">
        <v>58949211.640000001</v>
      </c>
      <c r="K323" s="8">
        <v>7.0000000000000007E-2</v>
      </c>
      <c r="L323" s="7">
        <v>4126444.8148000003</v>
      </c>
      <c r="M323" s="7">
        <v>2875065.8148000003</v>
      </c>
      <c r="N323" s="9">
        <v>2.2975180299493601</v>
      </c>
      <c r="O323" s="7">
        <v>10291</v>
      </c>
      <c r="P323" s="8">
        <v>1.2949999999999999</v>
      </c>
      <c r="Q323" s="7">
        <v>13327</v>
      </c>
      <c r="R323" s="8">
        <v>1.6E-2</v>
      </c>
      <c r="S323" s="7">
        <v>213.232</v>
      </c>
      <c r="T323" s="7">
        <v>-9094.768</v>
      </c>
      <c r="U323" s="9">
        <v>-0.97709153416415984</v>
      </c>
      <c r="V323" s="7">
        <v>2865971.0468000001</v>
      </c>
      <c r="W323" s="9">
        <v>2.2733406839286836</v>
      </c>
      <c r="X323" s="7">
        <v>9116478.8949999996</v>
      </c>
      <c r="Y323" s="7">
        <v>4854328</v>
      </c>
      <c r="Z323" s="7">
        <v>193952.89499999999</v>
      </c>
      <c r="AA323" s="7">
        <v>547498</v>
      </c>
      <c r="AB323" s="7">
        <v>3520700</v>
      </c>
      <c r="AC323" s="7">
        <v>0</v>
      </c>
      <c r="AD323" s="7">
        <v>6250507.8481999999</v>
      </c>
      <c r="AE323" s="7">
        <v>0</v>
      </c>
      <c r="AF323" s="7">
        <v>4126444.8148000003</v>
      </c>
      <c r="AG323" s="7">
        <v>213.232</v>
      </c>
      <c r="AH323" s="7">
        <v>6250507.8481999999</v>
      </c>
      <c r="AI323" s="7">
        <v>1044820</v>
      </c>
      <c r="AJ323" s="7">
        <v>4629</v>
      </c>
      <c r="AK323" s="7">
        <v>3556803</v>
      </c>
      <c r="AL323" s="7">
        <v>0</v>
      </c>
      <c r="AM323" s="7">
        <v>1173172</v>
      </c>
      <c r="AN323" s="7">
        <v>0</v>
      </c>
      <c r="AO323" s="7">
        <v>0</v>
      </c>
      <c r="AP323" s="7">
        <v>2816241</v>
      </c>
      <c r="AQ323" s="7">
        <v>194936</v>
      </c>
      <c r="AR323" s="7">
        <v>1251379</v>
      </c>
      <c r="AS323" s="7">
        <v>9308</v>
      </c>
      <c r="AT323" s="7">
        <v>3850185</v>
      </c>
      <c r="AU323" s="7">
        <v>110029</v>
      </c>
      <c r="AV323" s="7">
        <v>992478</v>
      </c>
      <c r="AW323" s="7">
        <v>0</v>
      </c>
      <c r="AX323" s="7">
        <v>0</v>
      </c>
      <c r="AY323" s="7">
        <v>3131336</v>
      </c>
      <c r="AZ323" s="7">
        <v>76232</v>
      </c>
      <c r="BA323" s="7">
        <v>193952.89499999999</v>
      </c>
      <c r="BB323" s="7">
        <v>0</v>
      </c>
      <c r="BC323" s="7">
        <v>0</v>
      </c>
      <c r="BD323" s="7">
        <v>2084.02</v>
      </c>
      <c r="BE323" s="7">
        <v>2.99</v>
      </c>
      <c r="BF323" s="7">
        <v>0</v>
      </c>
      <c r="BG323" s="7">
        <v>320594</v>
      </c>
      <c r="BH323" s="7">
        <v>2246</v>
      </c>
      <c r="BI323" s="7">
        <v>226904</v>
      </c>
      <c r="BJ323" s="7">
        <v>3122960.6966666672</v>
      </c>
      <c r="BK323" s="7">
        <v>2165997.4166666674</v>
      </c>
      <c r="BL323" s="7">
        <v>302826.84666666668</v>
      </c>
      <c r="BM323" s="7">
        <v>3222199.4266666663</v>
      </c>
      <c r="BN323" s="130">
        <v>0.51700000000000002</v>
      </c>
      <c r="BO323" s="131">
        <v>9.5960999999999998E-5</v>
      </c>
      <c r="BP323" s="161">
        <v>2432.2595696864478</v>
      </c>
      <c r="BQ323" s="162">
        <v>3520700</v>
      </c>
      <c r="BR323" s="161">
        <v>121950</v>
      </c>
      <c r="BS323" s="163">
        <v>0</v>
      </c>
      <c r="BT323" s="163">
        <v>120020.80500000052</v>
      </c>
      <c r="BU323" s="161">
        <v>4126444.81</v>
      </c>
      <c r="BV323" s="161">
        <v>213.23</v>
      </c>
      <c r="BW323" s="165">
        <v>6370528.6550000003</v>
      </c>
      <c r="BX323" s="161">
        <v>121950</v>
      </c>
    </row>
    <row r="324" spans="1:76" ht="14.45" x14ac:dyDescent="0.3">
      <c r="A324" s="164" t="s">
        <v>31</v>
      </c>
      <c r="B324" s="6" t="s">
        <v>44</v>
      </c>
      <c r="C324" s="6" t="s">
        <v>33</v>
      </c>
      <c r="D324" s="6" t="s">
        <v>130</v>
      </c>
      <c r="E324" s="6" t="s">
        <v>36</v>
      </c>
      <c r="F324" s="24" t="str">
        <f>+Tabela1[[#This Row],[WK]]&amp;Tabela1[[#This Row],[PK]]&amp;Tabela1[[#This Row],[GK]]</f>
        <v>060115</v>
      </c>
      <c r="G324" s="6" t="s">
        <v>353</v>
      </c>
      <c r="H324" s="7">
        <v>38443437.731599957</v>
      </c>
      <c r="I324" s="8">
        <v>1.371</v>
      </c>
      <c r="J324" s="7">
        <v>52705953.129999995</v>
      </c>
      <c r="K324" s="8">
        <v>7.0000000000000007E-2</v>
      </c>
      <c r="L324" s="7">
        <v>3689416.7190999999</v>
      </c>
      <c r="M324" s="7">
        <v>2594022.7190999999</v>
      </c>
      <c r="N324" s="9">
        <v>2.3681184296244089</v>
      </c>
      <c r="O324" s="7">
        <v>0</v>
      </c>
      <c r="P324" s="8">
        <v>1.2949999999999999</v>
      </c>
      <c r="Q324" s="7">
        <v>0</v>
      </c>
      <c r="R324" s="8">
        <v>1.6E-2</v>
      </c>
      <c r="S324" s="7">
        <v>0</v>
      </c>
      <c r="T324" s="7">
        <v>-7724</v>
      </c>
      <c r="U324" s="9">
        <v>-1</v>
      </c>
      <c r="V324" s="7">
        <v>2586298.7190999999</v>
      </c>
      <c r="W324" s="9">
        <v>2.3445349628054295</v>
      </c>
      <c r="X324" s="7">
        <v>9575044.5800000001</v>
      </c>
      <c r="Y324" s="7">
        <v>4435492</v>
      </c>
      <c r="Z324" s="7">
        <v>5.58</v>
      </c>
      <c r="AA324" s="7">
        <v>446939</v>
      </c>
      <c r="AB324" s="7">
        <v>4692608</v>
      </c>
      <c r="AC324" s="7">
        <v>0</v>
      </c>
      <c r="AD324" s="7">
        <v>6988745.8608999997</v>
      </c>
      <c r="AE324" s="7">
        <v>0</v>
      </c>
      <c r="AF324" s="7">
        <v>3689416.7190999999</v>
      </c>
      <c r="AG324" s="7">
        <v>0</v>
      </c>
      <c r="AH324" s="7">
        <v>6988745.8608999997</v>
      </c>
      <c r="AI324" s="7">
        <v>914583</v>
      </c>
      <c r="AJ324" s="7">
        <v>5481</v>
      </c>
      <c r="AK324" s="7">
        <v>3327032</v>
      </c>
      <c r="AL324" s="7">
        <v>0</v>
      </c>
      <c r="AM324" s="7">
        <v>296511</v>
      </c>
      <c r="AN324" s="7">
        <v>0</v>
      </c>
      <c r="AO324" s="7">
        <v>0</v>
      </c>
      <c r="AP324" s="7">
        <v>3915802</v>
      </c>
      <c r="AQ324" s="7">
        <v>171066</v>
      </c>
      <c r="AR324" s="7">
        <v>1095394</v>
      </c>
      <c r="AS324" s="7">
        <v>7724</v>
      </c>
      <c r="AT324" s="7">
        <v>3491118</v>
      </c>
      <c r="AU324" s="7">
        <v>0</v>
      </c>
      <c r="AV324" s="7">
        <v>961429</v>
      </c>
      <c r="AW324" s="7">
        <v>0</v>
      </c>
      <c r="AX324" s="7">
        <v>0</v>
      </c>
      <c r="AY324" s="7">
        <v>4409187</v>
      </c>
      <c r="AZ324" s="7">
        <v>69744</v>
      </c>
      <c r="BA324" s="7">
        <v>5.58</v>
      </c>
      <c r="BB324" s="7">
        <v>0</v>
      </c>
      <c r="BC324" s="7">
        <v>0</v>
      </c>
      <c r="BD324" s="7">
        <v>0</v>
      </c>
      <c r="BE324" s="7">
        <v>0.12</v>
      </c>
      <c r="BF324" s="7">
        <v>0</v>
      </c>
      <c r="BG324" s="7">
        <v>320594</v>
      </c>
      <c r="BH324" s="7">
        <v>2124</v>
      </c>
      <c r="BI324" s="7">
        <v>126345</v>
      </c>
      <c r="BJ324" s="7">
        <v>1738986.4341666664</v>
      </c>
      <c r="BK324" s="7">
        <v>239717.9299999997</v>
      </c>
      <c r="BL324" s="7">
        <v>1068426.3</v>
      </c>
      <c r="BM324" s="7">
        <v>3860221.4166666665</v>
      </c>
      <c r="BN324" s="130">
        <v>0.53600000000000003</v>
      </c>
      <c r="BO324" s="131">
        <v>9.1584999999999998E-5</v>
      </c>
      <c r="BP324" s="161">
        <v>2321.2020574547755</v>
      </c>
      <c r="BQ324" s="162">
        <v>4692608</v>
      </c>
      <c r="BR324" s="161">
        <v>119069</v>
      </c>
      <c r="BS324" s="163">
        <v>0</v>
      </c>
      <c r="BT324" s="163">
        <v>475502.41999999993</v>
      </c>
      <c r="BU324" s="161">
        <v>3689416.72</v>
      </c>
      <c r="BV324" s="161">
        <v>0</v>
      </c>
      <c r="BW324" s="165">
        <v>7464248.2800000003</v>
      </c>
      <c r="BX324" s="161">
        <v>119069</v>
      </c>
    </row>
    <row r="325" spans="1:76" ht="14.45" x14ac:dyDescent="0.3">
      <c r="A325" s="164" t="s">
        <v>31</v>
      </c>
      <c r="B325" s="6" t="s">
        <v>44</v>
      </c>
      <c r="C325" s="6" t="s">
        <v>33</v>
      </c>
      <c r="D325" s="6" t="s">
        <v>134</v>
      </c>
      <c r="E325" s="6" t="s">
        <v>36</v>
      </c>
      <c r="F325" s="24" t="str">
        <f>+Tabela1[[#This Row],[WK]]&amp;Tabela1[[#This Row],[PK]]&amp;Tabela1[[#This Row],[GK]]</f>
        <v>060116</v>
      </c>
      <c r="G325" s="6" t="s">
        <v>341</v>
      </c>
      <c r="H325" s="7">
        <v>183064085.2313993</v>
      </c>
      <c r="I325" s="8">
        <v>1.371</v>
      </c>
      <c r="J325" s="7">
        <v>250980860.85999998</v>
      </c>
      <c r="K325" s="8">
        <v>7.0000000000000007E-2</v>
      </c>
      <c r="L325" s="7">
        <v>17568660.260200001</v>
      </c>
      <c r="M325" s="7">
        <v>11919234.260200001</v>
      </c>
      <c r="N325" s="9">
        <v>2.1098133262034056</v>
      </c>
      <c r="O325" s="7">
        <v>73425742</v>
      </c>
      <c r="P325" s="8">
        <v>1.2949999999999999</v>
      </c>
      <c r="Q325" s="7">
        <v>95086336</v>
      </c>
      <c r="R325" s="8">
        <v>1.6E-2</v>
      </c>
      <c r="S325" s="7">
        <v>1521381.3759999999</v>
      </c>
      <c r="T325" s="7">
        <v>-358282.62400000007</v>
      </c>
      <c r="U325" s="9">
        <v>-0.19060993028541276</v>
      </c>
      <c r="V325" s="7">
        <v>11560951.6362</v>
      </c>
      <c r="W325" s="9">
        <v>1.5355045080082719</v>
      </c>
      <c r="X325" s="7">
        <v>12851735.459812302</v>
      </c>
      <c r="Y325" s="7">
        <v>0</v>
      </c>
      <c r="Z325" s="7">
        <v>853873.3</v>
      </c>
      <c r="AA325" s="7">
        <v>1264006.1598123028</v>
      </c>
      <c r="AB325" s="7">
        <v>8949886</v>
      </c>
      <c r="AC325" s="7">
        <v>1783970</v>
      </c>
      <c r="AD325" s="7">
        <v>1783970</v>
      </c>
      <c r="AE325" s="7">
        <v>-1326050.4823641477</v>
      </c>
      <c r="AF325" s="7">
        <v>17568660.260200001</v>
      </c>
      <c r="AG325" s="7">
        <v>1521381.3759999999</v>
      </c>
      <c r="AH325" s="7">
        <v>457919.51763585233</v>
      </c>
      <c r="AI325" s="7">
        <v>4716904</v>
      </c>
      <c r="AJ325" s="7">
        <v>1549961</v>
      </c>
      <c r="AK325" s="7">
        <v>1814603</v>
      </c>
      <c r="AL325" s="7">
        <v>0</v>
      </c>
      <c r="AM325" s="7">
        <v>411381</v>
      </c>
      <c r="AN325" s="7">
        <v>0</v>
      </c>
      <c r="AO325" s="7">
        <v>0</v>
      </c>
      <c r="AP325" s="7">
        <v>7209805</v>
      </c>
      <c r="AQ325" s="7">
        <v>358045</v>
      </c>
      <c r="AR325" s="7">
        <v>5649426</v>
      </c>
      <c r="AS325" s="7">
        <v>1879664</v>
      </c>
      <c r="AT325" s="7">
        <v>2060162</v>
      </c>
      <c r="AU325" s="7">
        <v>22171</v>
      </c>
      <c r="AV325" s="7">
        <v>1061779</v>
      </c>
      <c r="AW325" s="7">
        <v>0</v>
      </c>
      <c r="AX325" s="7">
        <v>0</v>
      </c>
      <c r="AY325" s="7">
        <v>8348883</v>
      </c>
      <c r="AZ325" s="7">
        <v>149220</v>
      </c>
      <c r="BA325" s="7">
        <v>853873.3</v>
      </c>
      <c r="BB325" s="7">
        <v>0</v>
      </c>
      <c r="BC325" s="7">
        <v>28.87</v>
      </c>
      <c r="BD325" s="7">
        <v>9085.2000000000007</v>
      </c>
      <c r="BE325" s="7">
        <v>0</v>
      </c>
      <c r="BF325" s="7">
        <v>0</v>
      </c>
      <c r="BG325" s="7">
        <v>535860.15981230268</v>
      </c>
      <c r="BH325" s="7">
        <v>5976</v>
      </c>
      <c r="BI325" s="7">
        <v>728146</v>
      </c>
      <c r="BJ325" s="7">
        <v>10021502.428333335</v>
      </c>
      <c r="BK325" s="7">
        <v>8514798.7733333334</v>
      </c>
      <c r="BL325" s="7">
        <v>37179.986666666671</v>
      </c>
      <c r="BM325" s="7">
        <v>5952454.6466666665</v>
      </c>
      <c r="BN325" s="130">
        <v>1.3580000000000001</v>
      </c>
      <c r="BO325" s="131">
        <v>2.241186E-4</v>
      </c>
      <c r="BP325" s="161">
        <v>5679.9414138667062</v>
      </c>
      <c r="BQ325" s="162">
        <v>8949886</v>
      </c>
      <c r="BR325" s="161">
        <v>183112</v>
      </c>
      <c r="BS325" s="163">
        <v>0</v>
      </c>
      <c r="BT325" s="163">
        <v>1306455.8299999982</v>
      </c>
      <c r="BU325" s="161">
        <v>17568660.260000002</v>
      </c>
      <c r="BV325" s="161">
        <v>1521381.38</v>
      </c>
      <c r="BW325" s="165">
        <v>1764375.3499999982</v>
      </c>
      <c r="BX325" s="161">
        <v>183112</v>
      </c>
    </row>
    <row r="326" spans="1:76" ht="14.45" x14ac:dyDescent="0.3">
      <c r="A326" s="164" t="s">
        <v>31</v>
      </c>
      <c r="B326" s="6" t="s">
        <v>44</v>
      </c>
      <c r="C326" s="6" t="s">
        <v>33</v>
      </c>
      <c r="D326" s="6" t="s">
        <v>141</v>
      </c>
      <c r="E326" s="6" t="s">
        <v>36</v>
      </c>
      <c r="F326" s="24" t="str">
        <f>+Tabela1[[#This Row],[WK]]&amp;Tabela1[[#This Row],[PK]]&amp;Tabela1[[#This Row],[GK]]</f>
        <v>060117</v>
      </c>
      <c r="G326" s="6" t="s">
        <v>354</v>
      </c>
      <c r="H326" s="7">
        <v>50053474.273399979</v>
      </c>
      <c r="I326" s="8">
        <v>1.371</v>
      </c>
      <c r="J326" s="7">
        <v>68623313.230000004</v>
      </c>
      <c r="K326" s="8">
        <v>7.0000000000000007E-2</v>
      </c>
      <c r="L326" s="7">
        <v>4803631.9261000007</v>
      </c>
      <c r="M326" s="7">
        <v>3577686.9261000007</v>
      </c>
      <c r="N326" s="9">
        <v>2.9183094886801615</v>
      </c>
      <c r="O326" s="7">
        <v>46115</v>
      </c>
      <c r="P326" s="8">
        <v>1.2949999999999999</v>
      </c>
      <c r="Q326" s="7">
        <v>59719</v>
      </c>
      <c r="R326" s="8">
        <v>1.6E-2</v>
      </c>
      <c r="S326" s="7">
        <v>955.50400000000002</v>
      </c>
      <c r="T326" s="7">
        <v>-21839.495999999999</v>
      </c>
      <c r="U326" s="9">
        <v>-0.95808273744242156</v>
      </c>
      <c r="V326" s="7">
        <v>3555847.4301000005</v>
      </c>
      <c r="W326" s="9">
        <v>2.8475482727389214</v>
      </c>
      <c r="X326" s="7">
        <v>10441860</v>
      </c>
      <c r="Y326" s="7">
        <v>5851607</v>
      </c>
      <c r="Z326" s="7">
        <v>0</v>
      </c>
      <c r="AA326" s="7">
        <v>530324</v>
      </c>
      <c r="AB326" s="7">
        <v>4041720</v>
      </c>
      <c r="AC326" s="7">
        <v>18209</v>
      </c>
      <c r="AD326" s="7">
        <v>6886012.5698999995</v>
      </c>
      <c r="AE326" s="7">
        <v>0</v>
      </c>
      <c r="AF326" s="7">
        <v>4803631.9261000007</v>
      </c>
      <c r="AG326" s="7">
        <v>955.50400000000002</v>
      </c>
      <c r="AH326" s="7">
        <v>6886012.5698999995</v>
      </c>
      <c r="AI326" s="7">
        <v>1023584</v>
      </c>
      <c r="AJ326" s="7">
        <v>24702</v>
      </c>
      <c r="AK326" s="7">
        <v>4956833</v>
      </c>
      <c r="AL326" s="7">
        <v>0</v>
      </c>
      <c r="AM326" s="7">
        <v>469793</v>
      </c>
      <c r="AN326" s="7">
        <v>0</v>
      </c>
      <c r="AO326" s="7">
        <v>0</v>
      </c>
      <c r="AP326" s="7">
        <v>3135475</v>
      </c>
      <c r="AQ326" s="7">
        <v>214828</v>
      </c>
      <c r="AR326" s="7">
        <v>1225945</v>
      </c>
      <c r="AS326" s="7">
        <v>22795</v>
      </c>
      <c r="AT326" s="7">
        <v>5438332</v>
      </c>
      <c r="AU326" s="7">
        <v>81581</v>
      </c>
      <c r="AV326" s="7">
        <v>1024885</v>
      </c>
      <c r="AW326" s="7">
        <v>0</v>
      </c>
      <c r="AX326" s="7">
        <v>0</v>
      </c>
      <c r="AY326" s="7">
        <v>3541698</v>
      </c>
      <c r="AZ326" s="7">
        <v>87586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320594</v>
      </c>
      <c r="BH326" s="7">
        <v>2743</v>
      </c>
      <c r="BI326" s="7">
        <v>209730</v>
      </c>
      <c r="BJ326" s="7">
        <v>2886499.7849999992</v>
      </c>
      <c r="BK326" s="7">
        <v>673777.54333333299</v>
      </c>
      <c r="BL326" s="7">
        <v>1760784.0666666664</v>
      </c>
      <c r="BM326" s="7">
        <v>5329320.833333333</v>
      </c>
      <c r="BN326" s="130">
        <v>0.502</v>
      </c>
      <c r="BO326" s="131">
        <v>1.1192940000000001E-4</v>
      </c>
      <c r="BP326" s="161">
        <v>2836.4688934846072</v>
      </c>
      <c r="BQ326" s="162">
        <v>4041720</v>
      </c>
      <c r="BR326" s="161">
        <v>152029</v>
      </c>
      <c r="BS326" s="163">
        <v>0</v>
      </c>
      <c r="BT326" s="163">
        <v>884251</v>
      </c>
      <c r="BU326" s="161">
        <v>4803631.93</v>
      </c>
      <c r="BV326" s="161">
        <v>955.5</v>
      </c>
      <c r="BW326" s="165">
        <v>7770263.5700000003</v>
      </c>
      <c r="BX326" s="161">
        <v>152029</v>
      </c>
    </row>
    <row r="327" spans="1:76" ht="14.45" x14ac:dyDescent="0.3">
      <c r="A327" s="164" t="s">
        <v>31</v>
      </c>
      <c r="B327" s="6" t="s">
        <v>44</v>
      </c>
      <c r="C327" s="6" t="s">
        <v>33</v>
      </c>
      <c r="D327" s="6" t="s">
        <v>147</v>
      </c>
      <c r="E327" s="6" t="s">
        <v>36</v>
      </c>
      <c r="F327" s="24" t="str">
        <f>+Tabela1[[#This Row],[WK]]&amp;Tabela1[[#This Row],[PK]]&amp;Tabela1[[#This Row],[GK]]</f>
        <v>060118</v>
      </c>
      <c r="G327" s="6" t="s">
        <v>355</v>
      </c>
      <c r="H327" s="7">
        <v>101005475.0817996</v>
      </c>
      <c r="I327" s="8">
        <v>1.371</v>
      </c>
      <c r="J327" s="7">
        <v>138478506.33000001</v>
      </c>
      <c r="K327" s="8">
        <v>7.0000000000000007E-2</v>
      </c>
      <c r="L327" s="7">
        <v>9693495.4431000017</v>
      </c>
      <c r="M327" s="7">
        <v>6667399.4431000017</v>
      </c>
      <c r="N327" s="9">
        <v>2.2033007026545097</v>
      </c>
      <c r="O327" s="7">
        <v>7087479</v>
      </c>
      <c r="P327" s="8">
        <v>1.2949999999999999</v>
      </c>
      <c r="Q327" s="7">
        <v>9178285</v>
      </c>
      <c r="R327" s="8">
        <v>1.6E-2</v>
      </c>
      <c r="S327" s="7">
        <v>146852.56</v>
      </c>
      <c r="T327" s="7">
        <v>45298.559999999998</v>
      </c>
      <c r="U327" s="9">
        <v>0.44605392205132244</v>
      </c>
      <c r="V327" s="7">
        <v>6712698.0031000022</v>
      </c>
      <c r="W327" s="9">
        <v>2.1462433466340549</v>
      </c>
      <c r="X327" s="7">
        <v>17969212.020238277</v>
      </c>
      <c r="Y327" s="7">
        <v>7080264</v>
      </c>
      <c r="Z327" s="7">
        <v>5685.09</v>
      </c>
      <c r="AA327" s="7">
        <v>846091.93023827765</v>
      </c>
      <c r="AB327" s="7">
        <v>10037171</v>
      </c>
      <c r="AC327" s="7">
        <v>0</v>
      </c>
      <c r="AD327" s="7">
        <v>11256514.017138274</v>
      </c>
      <c r="AE327" s="7">
        <v>0</v>
      </c>
      <c r="AF327" s="7">
        <v>9693495.4431000017</v>
      </c>
      <c r="AG327" s="7">
        <v>146852.56</v>
      </c>
      <c r="AH327" s="7">
        <v>11256514.017138274</v>
      </c>
      <c r="AI327" s="7">
        <v>2526593</v>
      </c>
      <c r="AJ327" s="7">
        <v>71216</v>
      </c>
      <c r="AK327" s="7">
        <v>5545974</v>
      </c>
      <c r="AL327" s="7">
        <v>0</v>
      </c>
      <c r="AM327" s="7">
        <v>1234243</v>
      </c>
      <c r="AN327" s="7">
        <v>0</v>
      </c>
      <c r="AO327" s="7">
        <v>0</v>
      </c>
      <c r="AP327" s="7">
        <v>7787246</v>
      </c>
      <c r="AQ327" s="7">
        <v>501263</v>
      </c>
      <c r="AR327" s="7">
        <v>3026096</v>
      </c>
      <c r="AS327" s="7">
        <v>101554</v>
      </c>
      <c r="AT327" s="7">
        <v>6130023</v>
      </c>
      <c r="AU327" s="7">
        <v>0</v>
      </c>
      <c r="AV327" s="7">
        <v>1123510</v>
      </c>
      <c r="AW327" s="7">
        <v>0</v>
      </c>
      <c r="AX327" s="7">
        <v>0</v>
      </c>
      <c r="AY327" s="7">
        <v>9025181</v>
      </c>
      <c r="AZ327" s="7">
        <v>220587</v>
      </c>
      <c r="BA327" s="7">
        <v>5685.09</v>
      </c>
      <c r="BB327" s="7">
        <v>0</v>
      </c>
      <c r="BC327" s="7">
        <v>0</v>
      </c>
      <c r="BD327" s="7">
        <v>0</v>
      </c>
      <c r="BE327" s="7">
        <v>122.26</v>
      </c>
      <c r="BF327" s="7">
        <v>0</v>
      </c>
      <c r="BG327" s="7">
        <v>401625.93023827771</v>
      </c>
      <c r="BH327" s="7">
        <v>4479</v>
      </c>
      <c r="BI327" s="7">
        <v>444466</v>
      </c>
      <c r="BJ327" s="7">
        <v>6117159.0558333341</v>
      </c>
      <c r="BK327" s="7">
        <v>1912199.2400000002</v>
      </c>
      <c r="BL327" s="7">
        <v>6177742.3500000006</v>
      </c>
      <c r="BM327" s="7">
        <v>4464354.5633333335</v>
      </c>
      <c r="BN327" s="130">
        <v>0.64200000000000002</v>
      </c>
      <c r="BO327" s="131">
        <v>1.9490720000000001E-4</v>
      </c>
      <c r="BP327" s="161">
        <v>4939.5579989888911</v>
      </c>
      <c r="BQ327" s="162">
        <v>10037171</v>
      </c>
      <c r="BR327" s="161">
        <v>248245</v>
      </c>
      <c r="BS327" s="163">
        <v>0</v>
      </c>
      <c r="BT327" s="163">
        <v>278333.97976172343</v>
      </c>
      <c r="BU327" s="161">
        <v>9693495.4399999995</v>
      </c>
      <c r="BV327" s="161">
        <v>146852.56</v>
      </c>
      <c r="BW327" s="165">
        <v>11534847.999761723</v>
      </c>
      <c r="BX327" s="161">
        <v>248245</v>
      </c>
    </row>
    <row r="328" spans="1:76" ht="14.45" x14ac:dyDescent="0.3">
      <c r="A328" s="164" t="s">
        <v>31</v>
      </c>
      <c r="B328" s="6" t="s">
        <v>44</v>
      </c>
      <c r="C328" s="6" t="s">
        <v>33</v>
      </c>
      <c r="D328" s="6" t="s">
        <v>153</v>
      </c>
      <c r="E328" s="6" t="s">
        <v>36</v>
      </c>
      <c r="F328" s="24" t="str">
        <f>+Tabela1[[#This Row],[WK]]&amp;Tabela1[[#This Row],[PK]]&amp;Tabela1[[#This Row],[GK]]</f>
        <v>060119</v>
      </c>
      <c r="G328" s="6" t="s">
        <v>356</v>
      </c>
      <c r="H328" s="7">
        <v>107547397.11499965</v>
      </c>
      <c r="I328" s="8">
        <v>1.371</v>
      </c>
      <c r="J328" s="7">
        <v>147447481.44</v>
      </c>
      <c r="K328" s="8">
        <v>7.0000000000000007E-2</v>
      </c>
      <c r="L328" s="7">
        <v>10321323.700800002</v>
      </c>
      <c r="M328" s="7">
        <v>6655589.7008000016</v>
      </c>
      <c r="N328" s="9">
        <v>1.8156226558719213</v>
      </c>
      <c r="O328" s="7">
        <v>20127061</v>
      </c>
      <c r="P328" s="8">
        <v>1.2949999999999999</v>
      </c>
      <c r="Q328" s="7">
        <v>26064544</v>
      </c>
      <c r="R328" s="8">
        <v>1.6E-2</v>
      </c>
      <c r="S328" s="7">
        <v>417032.70400000003</v>
      </c>
      <c r="T328" s="7">
        <v>-376350.29599999997</v>
      </c>
      <c r="U328" s="9">
        <v>-0.47436143199438352</v>
      </c>
      <c r="V328" s="7">
        <v>6279239.4048000015</v>
      </c>
      <c r="W328" s="9">
        <v>1.4081800062209628</v>
      </c>
      <c r="X328" s="7">
        <v>11075494.45278929</v>
      </c>
      <c r="Y328" s="7">
        <v>1805265</v>
      </c>
      <c r="Z328" s="7">
        <v>172720.22</v>
      </c>
      <c r="AA328" s="7">
        <v>555482.23278929002</v>
      </c>
      <c r="AB328" s="7">
        <v>8542027</v>
      </c>
      <c r="AC328" s="7">
        <v>0</v>
      </c>
      <c r="AD328" s="7">
        <v>4796255.0479892883</v>
      </c>
      <c r="AE328" s="7">
        <v>0</v>
      </c>
      <c r="AF328" s="7">
        <v>10321323.700800002</v>
      </c>
      <c r="AG328" s="7">
        <v>417032.70400000003</v>
      </c>
      <c r="AH328" s="7">
        <v>4796255.0479892883</v>
      </c>
      <c r="AI328" s="7">
        <v>3060650</v>
      </c>
      <c r="AJ328" s="7">
        <v>379499</v>
      </c>
      <c r="AK328" s="7">
        <v>2545959</v>
      </c>
      <c r="AL328" s="7">
        <v>0</v>
      </c>
      <c r="AM328" s="7">
        <v>359062</v>
      </c>
      <c r="AN328" s="7">
        <v>0</v>
      </c>
      <c r="AO328" s="7">
        <v>0</v>
      </c>
      <c r="AP328" s="7">
        <v>6543450</v>
      </c>
      <c r="AQ328" s="7">
        <v>405785</v>
      </c>
      <c r="AR328" s="7">
        <v>3665734</v>
      </c>
      <c r="AS328" s="7">
        <v>793383</v>
      </c>
      <c r="AT328" s="7">
        <v>2117964</v>
      </c>
      <c r="AU328" s="7">
        <v>0</v>
      </c>
      <c r="AV328" s="7">
        <v>707125</v>
      </c>
      <c r="AW328" s="7">
        <v>0</v>
      </c>
      <c r="AX328" s="7">
        <v>0</v>
      </c>
      <c r="AY328" s="7">
        <v>7449735</v>
      </c>
      <c r="AZ328" s="7">
        <v>178416</v>
      </c>
      <c r="BA328" s="7">
        <v>172720.22</v>
      </c>
      <c r="BB328" s="7">
        <v>0</v>
      </c>
      <c r="BC328" s="7">
        <v>87.77</v>
      </c>
      <c r="BD328" s="7">
        <v>1463.11</v>
      </c>
      <c r="BE328" s="7">
        <v>203.06</v>
      </c>
      <c r="BF328" s="7">
        <v>0</v>
      </c>
      <c r="BG328" s="7">
        <v>361813.23278929002</v>
      </c>
      <c r="BH328" s="7">
        <v>4035</v>
      </c>
      <c r="BI328" s="7">
        <v>193669</v>
      </c>
      <c r="BJ328" s="7">
        <v>2665387.9850000003</v>
      </c>
      <c r="BK328" s="7">
        <v>303565.82333333371</v>
      </c>
      <c r="BL328" s="7">
        <v>2675516.42</v>
      </c>
      <c r="BM328" s="7">
        <v>4096255.8066666662</v>
      </c>
      <c r="BN328" s="130">
        <v>0.88500000000000001</v>
      </c>
      <c r="BO328" s="131">
        <v>1.7126469999999999E-4</v>
      </c>
      <c r="BP328" s="161">
        <v>4340.2476401891445</v>
      </c>
      <c r="BQ328" s="162">
        <v>8542027</v>
      </c>
      <c r="BR328" s="161">
        <v>216461</v>
      </c>
      <c r="BS328" s="163">
        <v>0</v>
      </c>
      <c r="BT328" s="163">
        <v>1094206.5472107101</v>
      </c>
      <c r="BU328" s="161">
        <v>10321323.699999999</v>
      </c>
      <c r="BV328" s="161">
        <v>417032.7</v>
      </c>
      <c r="BW328" s="165">
        <v>5890461.5972107099</v>
      </c>
      <c r="BX328" s="161">
        <v>216461</v>
      </c>
    </row>
    <row r="329" spans="1:76" ht="14.45" x14ac:dyDescent="0.3">
      <c r="A329" s="164" t="s">
        <v>31</v>
      </c>
      <c r="B329" s="6" t="s">
        <v>44</v>
      </c>
      <c r="C329" s="6" t="s">
        <v>32</v>
      </c>
      <c r="D329" s="6" t="s">
        <v>33</v>
      </c>
      <c r="E329" s="6" t="s">
        <v>34</v>
      </c>
      <c r="F329" s="24" t="str">
        <f>+Tabela1[[#This Row],[WK]]&amp;Tabela1[[#This Row],[PK]]&amp;Tabela1[[#This Row],[GK]]</f>
        <v>060201</v>
      </c>
      <c r="G329" s="6" t="s">
        <v>357</v>
      </c>
      <c r="H329" s="7">
        <v>820554875.06039751</v>
      </c>
      <c r="I329" s="8">
        <v>1.371</v>
      </c>
      <c r="J329" s="7">
        <v>1124980733.71</v>
      </c>
      <c r="K329" s="8">
        <v>7.0000000000000007E-2</v>
      </c>
      <c r="L329" s="7">
        <v>78748651.359700009</v>
      </c>
      <c r="M329" s="7">
        <v>43780526.359700009</v>
      </c>
      <c r="N329" s="9">
        <v>1.252012407290926</v>
      </c>
      <c r="O329" s="7">
        <v>100967867</v>
      </c>
      <c r="P329" s="8">
        <v>1.2949999999999999</v>
      </c>
      <c r="Q329" s="7">
        <v>130753388</v>
      </c>
      <c r="R329" s="8">
        <v>1.6E-2</v>
      </c>
      <c r="S329" s="7">
        <v>2092054.2080000001</v>
      </c>
      <c r="T329" s="7">
        <v>167284.2080000001</v>
      </c>
      <c r="U329" s="9">
        <v>8.6911271476592056E-2</v>
      </c>
      <c r="V329" s="7">
        <v>43947810.567700014</v>
      </c>
      <c r="W329" s="9">
        <v>1.1912269440416647</v>
      </c>
      <c r="X329" s="7">
        <v>67086674.877837405</v>
      </c>
      <c r="Y329" s="7">
        <v>4426138</v>
      </c>
      <c r="Z329" s="7">
        <v>12086.28</v>
      </c>
      <c r="AA329" s="7">
        <v>3382454.5978374025</v>
      </c>
      <c r="AB329" s="7">
        <v>59265996</v>
      </c>
      <c r="AC329" s="7">
        <v>0</v>
      </c>
      <c r="AD329" s="7">
        <v>23138864.310137395</v>
      </c>
      <c r="AE329" s="7">
        <v>0</v>
      </c>
      <c r="AF329" s="7">
        <v>78748651.359700009</v>
      </c>
      <c r="AG329" s="7">
        <v>2092054.2080000001</v>
      </c>
      <c r="AH329" s="7">
        <v>23138864.310137395</v>
      </c>
      <c r="AI329" s="7">
        <v>29196115</v>
      </c>
      <c r="AJ329" s="7">
        <v>2277706</v>
      </c>
      <c r="AK329" s="7">
        <v>5775305</v>
      </c>
      <c r="AL329" s="7">
        <v>0</v>
      </c>
      <c r="AM329" s="7">
        <v>1129971</v>
      </c>
      <c r="AN329" s="7">
        <v>0</v>
      </c>
      <c r="AO329" s="7">
        <v>0</v>
      </c>
      <c r="AP329" s="7">
        <v>44849974</v>
      </c>
      <c r="AQ329" s="7">
        <v>3656041</v>
      </c>
      <c r="AR329" s="7">
        <v>34968125</v>
      </c>
      <c r="AS329" s="7">
        <v>1924770</v>
      </c>
      <c r="AT329" s="7">
        <v>6415557</v>
      </c>
      <c r="AU329" s="7">
        <v>0</v>
      </c>
      <c r="AV329" s="7">
        <v>1175239</v>
      </c>
      <c r="AW329" s="7">
        <v>0</v>
      </c>
      <c r="AX329" s="7">
        <v>0</v>
      </c>
      <c r="AY329" s="7">
        <v>52730336</v>
      </c>
      <c r="AZ329" s="7">
        <v>1652777</v>
      </c>
      <c r="BA329" s="7">
        <v>12086.28</v>
      </c>
      <c r="BB329" s="7">
        <v>0</v>
      </c>
      <c r="BC329" s="7">
        <v>0</v>
      </c>
      <c r="BD329" s="7">
        <v>0</v>
      </c>
      <c r="BE329" s="7">
        <v>259.92</v>
      </c>
      <c r="BF329" s="7">
        <v>0</v>
      </c>
      <c r="BG329" s="7">
        <v>2221003.5978374025</v>
      </c>
      <c r="BH329" s="7">
        <v>24769</v>
      </c>
      <c r="BI329" s="7">
        <v>1161451</v>
      </c>
      <c r="BJ329" s="7">
        <v>15985061.030833336</v>
      </c>
      <c r="BK329" s="7">
        <v>11491289.123333335</v>
      </c>
      <c r="BL329" s="7">
        <v>1999650.7133333331</v>
      </c>
      <c r="BM329" s="7">
        <v>13975786.203333333</v>
      </c>
      <c r="BN329" s="130">
        <v>0.95099999999999996</v>
      </c>
      <c r="BO329" s="131">
        <v>9.8450110000000007E-4</v>
      </c>
      <c r="BP329" s="161">
        <v>24948.920045125982</v>
      </c>
      <c r="BQ329" s="162">
        <v>59265996</v>
      </c>
      <c r="BR329" s="161">
        <v>1304735</v>
      </c>
      <c r="BS329" s="163">
        <v>0</v>
      </c>
      <c r="BT329" s="163">
        <v>0</v>
      </c>
      <c r="BU329" s="161">
        <v>78748651.359999999</v>
      </c>
      <c r="BV329" s="161">
        <v>2092054.21</v>
      </c>
      <c r="BW329" s="165">
        <v>23138864.309999999</v>
      </c>
      <c r="BX329" s="161">
        <v>1304735</v>
      </c>
    </row>
    <row r="330" spans="1:76" ht="14.45" x14ac:dyDescent="0.3">
      <c r="A330" s="164" t="s">
        <v>31</v>
      </c>
      <c r="B330" s="6" t="s">
        <v>44</v>
      </c>
      <c r="C330" s="6" t="s">
        <v>32</v>
      </c>
      <c r="D330" s="6" t="s">
        <v>32</v>
      </c>
      <c r="E330" s="6" t="s">
        <v>36</v>
      </c>
      <c r="F330" s="24" t="str">
        <f>+Tabela1[[#This Row],[WK]]&amp;Tabela1[[#This Row],[PK]]&amp;Tabela1[[#This Row],[GK]]</f>
        <v>060202</v>
      </c>
      <c r="G330" s="6" t="s">
        <v>358</v>
      </c>
      <c r="H330" s="7">
        <v>52670919.352600001</v>
      </c>
      <c r="I330" s="8">
        <v>1.371</v>
      </c>
      <c r="J330" s="7">
        <v>72211830.430000007</v>
      </c>
      <c r="K330" s="8">
        <v>7.0000000000000007E-2</v>
      </c>
      <c r="L330" s="7">
        <v>5054828.1301000006</v>
      </c>
      <c r="M330" s="7">
        <v>3216063.1301000006</v>
      </c>
      <c r="N330" s="9">
        <v>1.7490343410386866</v>
      </c>
      <c r="O330" s="7">
        <v>739001</v>
      </c>
      <c r="P330" s="8">
        <v>1.2949999999999999</v>
      </c>
      <c r="Q330" s="7">
        <v>957006</v>
      </c>
      <c r="R330" s="8">
        <v>1.6E-2</v>
      </c>
      <c r="S330" s="7">
        <v>15312.096</v>
      </c>
      <c r="T330" s="7">
        <v>1478.0959999999995</v>
      </c>
      <c r="U330" s="9">
        <v>0.10684516408847763</v>
      </c>
      <c r="V330" s="7">
        <v>3217541.2261000006</v>
      </c>
      <c r="W330" s="9">
        <v>1.7367715442467584</v>
      </c>
      <c r="X330" s="7">
        <v>12949995.82</v>
      </c>
      <c r="Y330" s="7">
        <v>6568376</v>
      </c>
      <c r="Z330" s="7">
        <v>266420.81999999995</v>
      </c>
      <c r="AA330" s="7">
        <v>453870</v>
      </c>
      <c r="AB330" s="7">
        <v>5661329</v>
      </c>
      <c r="AC330" s="7">
        <v>0</v>
      </c>
      <c r="AD330" s="7">
        <v>9732454.5938999988</v>
      </c>
      <c r="AE330" s="7">
        <v>0</v>
      </c>
      <c r="AF330" s="7">
        <v>5054828.1301000006</v>
      </c>
      <c r="AG330" s="7">
        <v>15312.096</v>
      </c>
      <c r="AH330" s="7">
        <v>9732454.5938999988</v>
      </c>
      <c r="AI330" s="7">
        <v>1535249</v>
      </c>
      <c r="AJ330" s="7">
        <v>8949</v>
      </c>
      <c r="AK330" s="7">
        <v>5349939</v>
      </c>
      <c r="AL330" s="7">
        <v>0</v>
      </c>
      <c r="AM330" s="7">
        <v>307460</v>
      </c>
      <c r="AN330" s="7">
        <v>0</v>
      </c>
      <c r="AO330" s="7">
        <v>0</v>
      </c>
      <c r="AP330" s="7">
        <v>4160568</v>
      </c>
      <c r="AQ330" s="7">
        <v>314284</v>
      </c>
      <c r="AR330" s="7">
        <v>1838765</v>
      </c>
      <c r="AS330" s="7">
        <v>13834</v>
      </c>
      <c r="AT330" s="7">
        <v>5939294</v>
      </c>
      <c r="AU330" s="7">
        <v>439403</v>
      </c>
      <c r="AV330" s="7">
        <v>151558</v>
      </c>
      <c r="AW330" s="7">
        <v>0</v>
      </c>
      <c r="AX330" s="7">
        <v>0</v>
      </c>
      <c r="AY330" s="7">
        <v>4818817</v>
      </c>
      <c r="AZ330" s="7">
        <v>139489</v>
      </c>
      <c r="BA330" s="7">
        <v>266420.81999999995</v>
      </c>
      <c r="BB330" s="7">
        <v>0</v>
      </c>
      <c r="BC330" s="7">
        <v>0</v>
      </c>
      <c r="BD330" s="7">
        <v>300.75</v>
      </c>
      <c r="BE330" s="7">
        <v>5127.9799999999996</v>
      </c>
      <c r="BF330" s="7">
        <v>0</v>
      </c>
      <c r="BG330" s="7">
        <v>320594</v>
      </c>
      <c r="BH330" s="7">
        <v>3168</v>
      </c>
      <c r="BI330" s="7">
        <v>133276</v>
      </c>
      <c r="BJ330" s="7">
        <v>1834316.2949999999</v>
      </c>
      <c r="BK330" s="7">
        <v>1692824.98</v>
      </c>
      <c r="BL330" s="7">
        <v>19633.093333333334</v>
      </c>
      <c r="BM330" s="7">
        <v>526699.07333333325</v>
      </c>
      <c r="BN330" s="130">
        <v>0.46899999999999997</v>
      </c>
      <c r="BO330" s="131">
        <v>1.171138E-4</v>
      </c>
      <c r="BP330" s="161">
        <v>2967.5367682805445</v>
      </c>
      <c r="BQ330" s="162">
        <v>5661329</v>
      </c>
      <c r="BR330" s="161">
        <v>165850</v>
      </c>
      <c r="BS330" s="163">
        <v>0</v>
      </c>
      <c r="BT330" s="163">
        <v>0</v>
      </c>
      <c r="BU330" s="161">
        <v>5054828.13</v>
      </c>
      <c r="BV330" s="161">
        <v>15312.1</v>
      </c>
      <c r="BW330" s="165">
        <v>9732454.5899999999</v>
      </c>
      <c r="BX330" s="161">
        <v>165850</v>
      </c>
    </row>
    <row r="331" spans="1:76" ht="14.45" x14ac:dyDescent="0.3">
      <c r="A331" s="164" t="s">
        <v>31</v>
      </c>
      <c r="B331" s="6" t="s">
        <v>44</v>
      </c>
      <c r="C331" s="6" t="s">
        <v>32</v>
      </c>
      <c r="D331" s="6" t="s">
        <v>37</v>
      </c>
      <c r="E331" s="6" t="s">
        <v>36</v>
      </c>
      <c r="F331" s="24" t="str">
        <f>+Tabela1[[#This Row],[WK]]&amp;Tabela1[[#This Row],[PK]]&amp;Tabela1[[#This Row],[GK]]</f>
        <v>060203</v>
      </c>
      <c r="G331" s="6" t="s">
        <v>357</v>
      </c>
      <c r="H331" s="7">
        <v>325969334.98379833</v>
      </c>
      <c r="I331" s="8">
        <v>1.371</v>
      </c>
      <c r="J331" s="7">
        <v>446903958.25999999</v>
      </c>
      <c r="K331" s="8">
        <v>7.0000000000000007E-2</v>
      </c>
      <c r="L331" s="7">
        <v>31283277.078200001</v>
      </c>
      <c r="M331" s="7">
        <v>19526166.078200001</v>
      </c>
      <c r="N331" s="9">
        <v>1.6607962685901325</v>
      </c>
      <c r="O331" s="7">
        <v>2250343</v>
      </c>
      <c r="P331" s="8">
        <v>1.2949999999999999</v>
      </c>
      <c r="Q331" s="7">
        <v>2914194</v>
      </c>
      <c r="R331" s="8">
        <v>1.6E-2</v>
      </c>
      <c r="S331" s="7">
        <v>46627.103999999999</v>
      </c>
      <c r="T331" s="7">
        <v>-153839.89600000001</v>
      </c>
      <c r="U331" s="9">
        <v>-0.76740758329301084</v>
      </c>
      <c r="V331" s="7">
        <v>19372326.1822</v>
      </c>
      <c r="W331" s="9">
        <v>1.6200877955552537</v>
      </c>
      <c r="X331" s="7">
        <v>43657944.390908569</v>
      </c>
      <c r="Y331" s="7">
        <v>8939426</v>
      </c>
      <c r="Z331" s="7">
        <v>868529.78999999992</v>
      </c>
      <c r="AA331" s="7">
        <v>1904422.6009085714</v>
      </c>
      <c r="AB331" s="7">
        <v>24682423</v>
      </c>
      <c r="AC331" s="7">
        <v>7263143</v>
      </c>
      <c r="AD331" s="7">
        <v>24285618.208708569</v>
      </c>
      <c r="AE331" s="7">
        <v>0</v>
      </c>
      <c r="AF331" s="7">
        <v>31283277.078200001</v>
      </c>
      <c r="AG331" s="7">
        <v>46627.103999999999</v>
      </c>
      <c r="AH331" s="7">
        <v>24285618.208708569</v>
      </c>
      <c r="AI331" s="7">
        <v>9816424</v>
      </c>
      <c r="AJ331" s="7">
        <v>331131</v>
      </c>
      <c r="AK331" s="7">
        <v>15645392</v>
      </c>
      <c r="AL331" s="7">
        <v>2053199</v>
      </c>
      <c r="AM331" s="7">
        <v>812434</v>
      </c>
      <c r="AN331" s="7">
        <v>0</v>
      </c>
      <c r="AO331" s="7">
        <v>0</v>
      </c>
      <c r="AP331" s="7">
        <v>20384966</v>
      </c>
      <c r="AQ331" s="7">
        <v>938874</v>
      </c>
      <c r="AR331" s="7">
        <v>11757111</v>
      </c>
      <c r="AS331" s="7">
        <v>200467</v>
      </c>
      <c r="AT331" s="7">
        <v>17353953</v>
      </c>
      <c r="AU331" s="7">
        <v>940796</v>
      </c>
      <c r="AV331" s="7">
        <v>551690</v>
      </c>
      <c r="AW331" s="7">
        <v>0</v>
      </c>
      <c r="AX331" s="7">
        <v>0</v>
      </c>
      <c r="AY331" s="7">
        <v>23115822</v>
      </c>
      <c r="AZ331" s="7">
        <v>413600</v>
      </c>
      <c r="BA331" s="7">
        <v>868529.78999999992</v>
      </c>
      <c r="BB331" s="7">
        <v>0</v>
      </c>
      <c r="BC331" s="7">
        <v>82.56</v>
      </c>
      <c r="BD331" s="7">
        <v>117.93</v>
      </c>
      <c r="BE331" s="7">
        <v>17891.8</v>
      </c>
      <c r="BF331" s="7">
        <v>0</v>
      </c>
      <c r="BG331" s="7">
        <v>1212320.6009085714</v>
      </c>
      <c r="BH331" s="7">
        <v>13520</v>
      </c>
      <c r="BI331" s="7">
        <v>692102</v>
      </c>
      <c r="BJ331" s="7">
        <v>9525408.2208333351</v>
      </c>
      <c r="BK331" s="7">
        <v>6349750.5866666678</v>
      </c>
      <c r="BL331" s="7">
        <v>4474012.8133333335</v>
      </c>
      <c r="BM331" s="7">
        <v>3754604.91</v>
      </c>
      <c r="BN331" s="130">
        <v>0.79100000000000004</v>
      </c>
      <c r="BO331" s="131">
        <v>4.6252890000000001E-4</v>
      </c>
      <c r="BP331" s="161">
        <v>11721.069872018403</v>
      </c>
      <c r="BQ331" s="162">
        <v>24682423</v>
      </c>
      <c r="BR331" s="161">
        <v>731435</v>
      </c>
      <c r="BS331" s="163">
        <v>0</v>
      </c>
      <c r="BT331" s="163">
        <v>2449351.2599999979</v>
      </c>
      <c r="BU331" s="161">
        <v>31283277.079999998</v>
      </c>
      <c r="BV331" s="161">
        <v>46627.1</v>
      </c>
      <c r="BW331" s="165">
        <v>26734969.469999999</v>
      </c>
      <c r="BX331" s="161">
        <v>731435</v>
      </c>
    </row>
    <row r="332" spans="1:76" ht="14.45" x14ac:dyDescent="0.3">
      <c r="A332" s="164" t="s">
        <v>31</v>
      </c>
      <c r="B332" s="6" t="s">
        <v>44</v>
      </c>
      <c r="C332" s="6" t="s">
        <v>32</v>
      </c>
      <c r="D332" s="6" t="s">
        <v>39</v>
      </c>
      <c r="E332" s="6" t="s">
        <v>36</v>
      </c>
      <c r="F332" s="24" t="str">
        <f>+Tabela1[[#This Row],[WK]]&amp;Tabela1[[#This Row],[PK]]&amp;Tabela1[[#This Row],[GK]]</f>
        <v>060204</v>
      </c>
      <c r="G332" s="6" t="s">
        <v>359</v>
      </c>
      <c r="H332" s="7">
        <v>67316692.293600112</v>
      </c>
      <c r="I332" s="8">
        <v>1.371</v>
      </c>
      <c r="J332" s="7">
        <v>92291185.129999995</v>
      </c>
      <c r="K332" s="8">
        <v>7.0000000000000007E-2</v>
      </c>
      <c r="L332" s="7">
        <v>6460382.9591000006</v>
      </c>
      <c r="M332" s="7">
        <v>4356261.9591000006</v>
      </c>
      <c r="N332" s="9">
        <v>2.0703476459291079</v>
      </c>
      <c r="O332" s="7">
        <v>2794734</v>
      </c>
      <c r="P332" s="8">
        <v>1.2949999999999999</v>
      </c>
      <c r="Q332" s="7">
        <v>3619181</v>
      </c>
      <c r="R332" s="8">
        <v>1.6E-2</v>
      </c>
      <c r="S332" s="7">
        <v>57906.896000000001</v>
      </c>
      <c r="T332" s="7">
        <v>42801.896000000001</v>
      </c>
      <c r="U332" s="9">
        <v>2.8336243627937767</v>
      </c>
      <c r="V332" s="7">
        <v>4399063.8551000003</v>
      </c>
      <c r="W332" s="9">
        <v>2.075787978771495</v>
      </c>
      <c r="X332" s="7">
        <v>14200827.512510657</v>
      </c>
      <c r="Y332" s="7">
        <v>6293485</v>
      </c>
      <c r="Z332" s="7">
        <v>35034.030000000006</v>
      </c>
      <c r="AA332" s="7">
        <v>704745.48251065775</v>
      </c>
      <c r="AB332" s="7">
        <v>6889677</v>
      </c>
      <c r="AC332" s="7">
        <v>277886</v>
      </c>
      <c r="AD332" s="7">
        <v>9801763.657410657</v>
      </c>
      <c r="AE332" s="7">
        <v>0</v>
      </c>
      <c r="AF332" s="7">
        <v>6460382.9591000006</v>
      </c>
      <c r="AG332" s="7">
        <v>57906.896000000001</v>
      </c>
      <c r="AH332" s="7">
        <v>9801763.657410657</v>
      </c>
      <c r="AI332" s="7">
        <v>1756804</v>
      </c>
      <c r="AJ332" s="7">
        <v>12559</v>
      </c>
      <c r="AK332" s="7">
        <v>5423455</v>
      </c>
      <c r="AL332" s="7">
        <v>0</v>
      </c>
      <c r="AM332" s="7">
        <v>789584</v>
      </c>
      <c r="AN332" s="7">
        <v>0</v>
      </c>
      <c r="AO332" s="7">
        <v>0</v>
      </c>
      <c r="AP332" s="7">
        <v>5637147</v>
      </c>
      <c r="AQ332" s="7">
        <v>282458</v>
      </c>
      <c r="AR332" s="7">
        <v>2104121</v>
      </c>
      <c r="AS332" s="7">
        <v>15105</v>
      </c>
      <c r="AT332" s="7">
        <v>6152823</v>
      </c>
      <c r="AU332" s="7">
        <v>226041</v>
      </c>
      <c r="AV332" s="7">
        <v>963557</v>
      </c>
      <c r="AW332" s="7">
        <v>0</v>
      </c>
      <c r="AX332" s="7">
        <v>0</v>
      </c>
      <c r="AY332" s="7">
        <v>6374638</v>
      </c>
      <c r="AZ332" s="7">
        <v>121647</v>
      </c>
      <c r="BA332" s="7">
        <v>35034.030000000006</v>
      </c>
      <c r="BB332" s="7">
        <v>0</v>
      </c>
      <c r="BC332" s="7">
        <v>0</v>
      </c>
      <c r="BD332" s="7">
        <v>0.09</v>
      </c>
      <c r="BE332" s="7">
        <v>753.24</v>
      </c>
      <c r="BF332" s="7">
        <v>0</v>
      </c>
      <c r="BG332" s="7">
        <v>331146.48251065781</v>
      </c>
      <c r="BH332" s="7">
        <v>3693</v>
      </c>
      <c r="BI332" s="7">
        <v>373599</v>
      </c>
      <c r="BJ332" s="7">
        <v>5141833.307500001</v>
      </c>
      <c r="BK332" s="7">
        <v>3271886.5466666678</v>
      </c>
      <c r="BL332" s="7">
        <v>1951974.9033333333</v>
      </c>
      <c r="BM332" s="7">
        <v>3575837.2366666663</v>
      </c>
      <c r="BN332" s="130">
        <v>0.56899999999999995</v>
      </c>
      <c r="BO332" s="131">
        <v>1.408347E-4</v>
      </c>
      <c r="BP332" s="161">
        <v>3568.8481633367169</v>
      </c>
      <c r="BQ332" s="162">
        <v>6889677</v>
      </c>
      <c r="BR332" s="161">
        <v>200537</v>
      </c>
      <c r="BS332" s="163">
        <v>0</v>
      </c>
      <c r="BT332" s="163">
        <v>838415.31000000052</v>
      </c>
      <c r="BU332" s="161">
        <v>6460382.96</v>
      </c>
      <c r="BV332" s="161">
        <v>57906.9</v>
      </c>
      <c r="BW332" s="165">
        <v>10640178.970000001</v>
      </c>
      <c r="BX332" s="161">
        <v>200537</v>
      </c>
    </row>
    <row r="333" spans="1:76" ht="14.45" x14ac:dyDescent="0.3">
      <c r="A333" s="164" t="s">
        <v>31</v>
      </c>
      <c r="B333" s="6" t="s">
        <v>44</v>
      </c>
      <c r="C333" s="6" t="s">
        <v>32</v>
      </c>
      <c r="D333" s="6" t="s">
        <v>42</v>
      </c>
      <c r="E333" s="6" t="s">
        <v>40</v>
      </c>
      <c r="F333" s="24" t="str">
        <f>+Tabela1[[#This Row],[WK]]&amp;Tabela1[[#This Row],[PK]]&amp;Tabela1[[#This Row],[GK]]</f>
        <v>060205</v>
      </c>
      <c r="G333" s="6" t="s">
        <v>360</v>
      </c>
      <c r="H333" s="7">
        <v>118842660.12559918</v>
      </c>
      <c r="I333" s="8">
        <v>1.371</v>
      </c>
      <c r="J333" s="7">
        <v>162933287.03999999</v>
      </c>
      <c r="K333" s="8">
        <v>7.0000000000000007E-2</v>
      </c>
      <c r="L333" s="7">
        <v>11405330.092800001</v>
      </c>
      <c r="M333" s="7">
        <v>8003897.0928000007</v>
      </c>
      <c r="N333" s="9">
        <v>2.3530956196403108</v>
      </c>
      <c r="O333" s="7">
        <v>1824084</v>
      </c>
      <c r="P333" s="8">
        <v>1.2949999999999999</v>
      </c>
      <c r="Q333" s="7">
        <v>2362189</v>
      </c>
      <c r="R333" s="8">
        <v>1.6E-2</v>
      </c>
      <c r="S333" s="7">
        <v>37795.023999999998</v>
      </c>
      <c r="T333" s="7">
        <v>-15594.976000000002</v>
      </c>
      <c r="U333" s="9">
        <v>-0.29209544858587755</v>
      </c>
      <c r="V333" s="7">
        <v>7988302.1168000009</v>
      </c>
      <c r="W333" s="9">
        <v>2.3122174759170009</v>
      </c>
      <c r="X333" s="7">
        <v>21374750.028862327</v>
      </c>
      <c r="Y333" s="7">
        <v>7777218</v>
      </c>
      <c r="Z333" s="7">
        <v>328223.04000000004</v>
      </c>
      <c r="AA333" s="7">
        <v>924869.98886232497</v>
      </c>
      <c r="AB333" s="7">
        <v>11264807</v>
      </c>
      <c r="AC333" s="7">
        <v>1079632</v>
      </c>
      <c r="AD333" s="7">
        <v>13386447.912062326</v>
      </c>
      <c r="AE333" s="7">
        <v>0</v>
      </c>
      <c r="AF333" s="7">
        <v>11405330.092800001</v>
      </c>
      <c r="AG333" s="7">
        <v>37795.023999999998</v>
      </c>
      <c r="AH333" s="7">
        <v>13386447.912062326</v>
      </c>
      <c r="AI333" s="7">
        <v>2839976</v>
      </c>
      <c r="AJ333" s="7">
        <v>41176</v>
      </c>
      <c r="AK333" s="7">
        <v>7847950</v>
      </c>
      <c r="AL333" s="7">
        <v>0</v>
      </c>
      <c r="AM333" s="7">
        <v>741117</v>
      </c>
      <c r="AN333" s="7">
        <v>0</v>
      </c>
      <c r="AO333" s="7">
        <v>0</v>
      </c>
      <c r="AP333" s="7">
        <v>8921850</v>
      </c>
      <c r="AQ333" s="7">
        <v>556959</v>
      </c>
      <c r="AR333" s="7">
        <v>3401433</v>
      </c>
      <c r="AS333" s="7">
        <v>53390</v>
      </c>
      <c r="AT333" s="7">
        <v>9090337</v>
      </c>
      <c r="AU333" s="7">
        <v>393419</v>
      </c>
      <c r="AV333" s="7">
        <v>849189</v>
      </c>
      <c r="AW333" s="7">
        <v>0</v>
      </c>
      <c r="AX333" s="7">
        <v>0</v>
      </c>
      <c r="AY333" s="7">
        <v>10260398</v>
      </c>
      <c r="AZ333" s="7">
        <v>235184</v>
      </c>
      <c r="BA333" s="7">
        <v>328223.04000000004</v>
      </c>
      <c r="BB333" s="7">
        <v>0</v>
      </c>
      <c r="BC333" s="7">
        <v>0</v>
      </c>
      <c r="BD333" s="7">
        <v>1695.59</v>
      </c>
      <c r="BE333" s="7">
        <v>3667.38</v>
      </c>
      <c r="BF333" s="7">
        <v>0</v>
      </c>
      <c r="BG333" s="7">
        <v>505013.98886232503</v>
      </c>
      <c r="BH333" s="7">
        <v>5632</v>
      </c>
      <c r="BI333" s="7">
        <v>419856</v>
      </c>
      <c r="BJ333" s="7">
        <v>5778511.609166665</v>
      </c>
      <c r="BK333" s="7">
        <v>3195156.3366666646</v>
      </c>
      <c r="BL333" s="7">
        <v>3136839.186666667</v>
      </c>
      <c r="BM333" s="7">
        <v>4059742.7166666673</v>
      </c>
      <c r="BN333" s="130">
        <v>0.63300000000000001</v>
      </c>
      <c r="BO333" s="131">
        <v>2.0823E-4</v>
      </c>
      <c r="BP333" s="161">
        <v>5276.7326081967603</v>
      </c>
      <c r="BQ333" s="162">
        <v>11264807</v>
      </c>
      <c r="BR333" s="161">
        <v>300386</v>
      </c>
      <c r="BS333" s="163">
        <v>0</v>
      </c>
      <c r="BT333" s="163">
        <v>1254162.6400000006</v>
      </c>
      <c r="BU333" s="161">
        <v>11405330.09</v>
      </c>
      <c r="BV333" s="161">
        <v>37795.019999999997</v>
      </c>
      <c r="BW333" s="165">
        <v>14640610.550000001</v>
      </c>
      <c r="BX333" s="161">
        <v>300386</v>
      </c>
    </row>
    <row r="334" spans="1:76" ht="14.45" x14ac:dyDescent="0.3">
      <c r="A334" s="164" t="s">
        <v>31</v>
      </c>
      <c r="B334" s="6" t="s">
        <v>44</v>
      </c>
      <c r="C334" s="6" t="s">
        <v>32</v>
      </c>
      <c r="D334" s="6" t="s">
        <v>44</v>
      </c>
      <c r="E334" s="6" t="s">
        <v>36</v>
      </c>
      <c r="F334" s="24" t="str">
        <f>+Tabela1[[#This Row],[WK]]&amp;Tabela1[[#This Row],[PK]]&amp;Tabela1[[#This Row],[GK]]</f>
        <v>060206</v>
      </c>
      <c r="G334" s="6" t="s">
        <v>361</v>
      </c>
      <c r="H334" s="7">
        <v>65040825.87579982</v>
      </c>
      <c r="I334" s="8">
        <v>1.371</v>
      </c>
      <c r="J334" s="7">
        <v>89170972.280000001</v>
      </c>
      <c r="K334" s="8">
        <v>7.0000000000000007E-2</v>
      </c>
      <c r="L334" s="7">
        <v>6241968.0596000003</v>
      </c>
      <c r="M334" s="7">
        <v>4581561.0596000003</v>
      </c>
      <c r="N334" s="9">
        <v>2.7593000147554188</v>
      </c>
      <c r="O334" s="7">
        <v>0</v>
      </c>
      <c r="P334" s="8">
        <v>1.2949999999999999</v>
      </c>
      <c r="Q334" s="7">
        <v>0</v>
      </c>
      <c r="R334" s="8">
        <v>1.6E-2</v>
      </c>
      <c r="S334" s="7">
        <v>0</v>
      </c>
      <c r="T334" s="7">
        <v>-5409</v>
      </c>
      <c r="U334" s="9">
        <v>-1</v>
      </c>
      <c r="V334" s="7">
        <v>4576152.0596000003</v>
      </c>
      <c r="W334" s="9">
        <v>2.7470933522069667</v>
      </c>
      <c r="X334" s="7">
        <v>12882344.427720746</v>
      </c>
      <c r="Y334" s="7">
        <v>5878042</v>
      </c>
      <c r="Z334" s="7">
        <v>9234.9</v>
      </c>
      <c r="AA334" s="7">
        <v>596594.52772074565</v>
      </c>
      <c r="AB334" s="7">
        <v>4775220</v>
      </c>
      <c r="AC334" s="7">
        <v>1623253</v>
      </c>
      <c r="AD334" s="7">
        <v>8306192.3681207458</v>
      </c>
      <c r="AE334" s="7">
        <v>0</v>
      </c>
      <c r="AF334" s="7">
        <v>6241968.0596000003</v>
      </c>
      <c r="AG334" s="7">
        <v>0</v>
      </c>
      <c r="AH334" s="7">
        <v>8306192.3681207458</v>
      </c>
      <c r="AI334" s="7">
        <v>1386332</v>
      </c>
      <c r="AJ334" s="7">
        <v>701</v>
      </c>
      <c r="AK334" s="7">
        <v>6286382</v>
      </c>
      <c r="AL334" s="7">
        <v>0</v>
      </c>
      <c r="AM334" s="7">
        <v>345847</v>
      </c>
      <c r="AN334" s="7">
        <v>0</v>
      </c>
      <c r="AO334" s="7">
        <v>0</v>
      </c>
      <c r="AP334" s="7">
        <v>3606093</v>
      </c>
      <c r="AQ334" s="7">
        <v>350088</v>
      </c>
      <c r="AR334" s="7">
        <v>1660407</v>
      </c>
      <c r="AS334" s="7">
        <v>5409</v>
      </c>
      <c r="AT334" s="7">
        <v>7247622</v>
      </c>
      <c r="AU334" s="7">
        <v>348399</v>
      </c>
      <c r="AV334" s="7">
        <v>662215</v>
      </c>
      <c r="AW334" s="7">
        <v>0</v>
      </c>
      <c r="AX334" s="7">
        <v>0</v>
      </c>
      <c r="AY334" s="7">
        <v>4133023</v>
      </c>
      <c r="AZ334" s="7">
        <v>144354</v>
      </c>
      <c r="BA334" s="7">
        <v>9234.9</v>
      </c>
      <c r="BB334" s="7">
        <v>0</v>
      </c>
      <c r="BC334" s="7">
        <v>0</v>
      </c>
      <c r="BD334" s="7">
        <v>99.3</v>
      </c>
      <c r="BE334" s="7">
        <v>0</v>
      </c>
      <c r="BF334" s="7">
        <v>0</v>
      </c>
      <c r="BG334" s="7">
        <v>347645.52772074559</v>
      </c>
      <c r="BH334" s="7">
        <v>3877</v>
      </c>
      <c r="BI334" s="7">
        <v>248949</v>
      </c>
      <c r="BJ334" s="7">
        <v>3426199.2725000004</v>
      </c>
      <c r="BK334" s="7">
        <v>2373197.5233333339</v>
      </c>
      <c r="BL334" s="7">
        <v>763133.2333333334</v>
      </c>
      <c r="BM334" s="7">
        <v>2685740.53</v>
      </c>
      <c r="BN334" s="130">
        <v>0.56299999999999994</v>
      </c>
      <c r="BO334" s="131">
        <v>1.29822E-4</v>
      </c>
      <c r="BP334" s="161">
        <v>3289.7036055652161</v>
      </c>
      <c r="BQ334" s="162">
        <v>4775220</v>
      </c>
      <c r="BR334" s="161">
        <v>202690</v>
      </c>
      <c r="BS334" s="163">
        <v>0</v>
      </c>
      <c r="BT334" s="163">
        <v>855958.57227925397</v>
      </c>
      <c r="BU334" s="161">
        <v>6241968.0599999996</v>
      </c>
      <c r="BV334" s="161">
        <v>0</v>
      </c>
      <c r="BW334" s="165">
        <v>9162150.9422792532</v>
      </c>
      <c r="BX334" s="161">
        <v>202690</v>
      </c>
    </row>
    <row r="335" spans="1:76" ht="14.45" x14ac:dyDescent="0.3">
      <c r="A335" s="164" t="s">
        <v>31</v>
      </c>
      <c r="B335" s="6" t="s">
        <v>44</v>
      </c>
      <c r="C335" s="6" t="s">
        <v>32</v>
      </c>
      <c r="D335" s="6" t="s">
        <v>51</v>
      </c>
      <c r="E335" s="6" t="s">
        <v>40</v>
      </c>
      <c r="F335" s="24" t="str">
        <f>+Tabela1[[#This Row],[WK]]&amp;Tabela1[[#This Row],[PK]]&amp;Tabela1[[#This Row],[GK]]</f>
        <v>060207</v>
      </c>
      <c r="G335" s="6" t="s">
        <v>362</v>
      </c>
      <c r="H335" s="7">
        <v>139286665.47599927</v>
      </c>
      <c r="I335" s="8">
        <v>1.371</v>
      </c>
      <c r="J335" s="7">
        <v>190962018.37</v>
      </c>
      <c r="K335" s="8">
        <v>7.0000000000000007E-2</v>
      </c>
      <c r="L335" s="7">
        <v>13367341.285900002</v>
      </c>
      <c r="M335" s="7">
        <v>8669251.2859000023</v>
      </c>
      <c r="N335" s="9">
        <v>1.8452714370946497</v>
      </c>
      <c r="O335" s="7">
        <v>414706</v>
      </c>
      <c r="P335" s="8">
        <v>1.2949999999999999</v>
      </c>
      <c r="Q335" s="7">
        <v>537044</v>
      </c>
      <c r="R335" s="8">
        <v>1.6E-2</v>
      </c>
      <c r="S335" s="7">
        <v>8592.7039999999997</v>
      </c>
      <c r="T335" s="7">
        <v>-53854.296000000002</v>
      </c>
      <c r="U335" s="9">
        <v>-0.86240005124345454</v>
      </c>
      <c r="V335" s="7">
        <v>8615396.9899000023</v>
      </c>
      <c r="W335" s="9">
        <v>1.8097531832858356</v>
      </c>
      <c r="X335" s="7">
        <v>19818095.074364603</v>
      </c>
      <c r="Y335" s="7">
        <v>6847099</v>
      </c>
      <c r="Z335" s="7">
        <v>875764.87999999989</v>
      </c>
      <c r="AA335" s="7">
        <v>905587.1943646007</v>
      </c>
      <c r="AB335" s="7">
        <v>10122594</v>
      </c>
      <c r="AC335" s="7">
        <v>1067050</v>
      </c>
      <c r="AD335" s="7">
        <v>11202698.0844646</v>
      </c>
      <c r="AE335" s="7">
        <v>0</v>
      </c>
      <c r="AF335" s="7">
        <v>13367341.285900002</v>
      </c>
      <c r="AG335" s="7">
        <v>8592.7039999999997</v>
      </c>
      <c r="AH335" s="7">
        <v>11202698.0844646</v>
      </c>
      <c r="AI335" s="7">
        <v>3922600</v>
      </c>
      <c r="AJ335" s="7">
        <v>48299</v>
      </c>
      <c r="AK335" s="7">
        <v>8291161</v>
      </c>
      <c r="AL335" s="7">
        <v>82347</v>
      </c>
      <c r="AM335" s="7">
        <v>447678</v>
      </c>
      <c r="AN335" s="7">
        <v>0</v>
      </c>
      <c r="AO335" s="7">
        <v>0</v>
      </c>
      <c r="AP335" s="7">
        <v>8031669</v>
      </c>
      <c r="AQ335" s="7">
        <v>497285</v>
      </c>
      <c r="AR335" s="7">
        <v>4698090</v>
      </c>
      <c r="AS335" s="7">
        <v>62447</v>
      </c>
      <c r="AT335" s="7">
        <v>8928871</v>
      </c>
      <c r="AU335" s="7">
        <v>530840</v>
      </c>
      <c r="AV335" s="7">
        <v>463060</v>
      </c>
      <c r="AW335" s="7">
        <v>0</v>
      </c>
      <c r="AX335" s="7">
        <v>0</v>
      </c>
      <c r="AY335" s="7">
        <v>9102221</v>
      </c>
      <c r="AZ335" s="7">
        <v>205989</v>
      </c>
      <c r="BA335" s="7">
        <v>875764.87999999989</v>
      </c>
      <c r="BB335" s="7">
        <v>182.7</v>
      </c>
      <c r="BC335" s="7">
        <v>15.5</v>
      </c>
      <c r="BD335" s="7">
        <v>3839.97</v>
      </c>
      <c r="BE335" s="7">
        <v>8614.3799999999992</v>
      </c>
      <c r="BF335" s="7">
        <v>0</v>
      </c>
      <c r="BG335" s="7">
        <v>569665.1943646007</v>
      </c>
      <c r="BH335" s="7">
        <v>6353</v>
      </c>
      <c r="BI335" s="7">
        <v>335922</v>
      </c>
      <c r="BJ335" s="7">
        <v>4623253.3941666679</v>
      </c>
      <c r="BK335" s="7">
        <v>2932837.7533333348</v>
      </c>
      <c r="BL335" s="7">
        <v>1365900.1066666667</v>
      </c>
      <c r="BM335" s="7">
        <v>4029862.3499999996</v>
      </c>
      <c r="BN335" s="130">
        <v>0.69799999999999995</v>
      </c>
      <c r="BO335" s="131">
        <v>2.2890009999999999E-4</v>
      </c>
      <c r="BP335" s="161">
        <v>5801.0041073805123</v>
      </c>
      <c r="BQ335" s="162">
        <v>10122594</v>
      </c>
      <c r="BR335" s="161">
        <v>343761</v>
      </c>
      <c r="BS335" s="163">
        <v>0</v>
      </c>
      <c r="BT335" s="163">
        <v>1756646.9256353974</v>
      </c>
      <c r="BU335" s="161">
        <v>13367341.289999999</v>
      </c>
      <c r="BV335" s="161">
        <v>8592.7000000000007</v>
      </c>
      <c r="BW335" s="165">
        <v>12959345.005635398</v>
      </c>
      <c r="BX335" s="161">
        <v>343761</v>
      </c>
    </row>
    <row r="336" spans="1:76" ht="14.45" x14ac:dyDescent="0.3">
      <c r="A336" s="164" t="s">
        <v>31</v>
      </c>
      <c r="B336" s="6" t="s">
        <v>44</v>
      </c>
      <c r="C336" s="6" t="s">
        <v>32</v>
      </c>
      <c r="D336" s="6" t="s">
        <v>75</v>
      </c>
      <c r="E336" s="6" t="s">
        <v>36</v>
      </c>
      <c r="F336" s="24" t="str">
        <f>+Tabela1[[#This Row],[WK]]&amp;Tabela1[[#This Row],[PK]]&amp;Tabela1[[#This Row],[GK]]</f>
        <v>060208</v>
      </c>
      <c r="G336" s="6" t="s">
        <v>363</v>
      </c>
      <c r="H336" s="7">
        <v>146551888.84579915</v>
      </c>
      <c r="I336" s="8">
        <v>1.371</v>
      </c>
      <c r="J336" s="7">
        <v>200922639.61000001</v>
      </c>
      <c r="K336" s="8">
        <v>7.0000000000000007E-2</v>
      </c>
      <c r="L336" s="7">
        <v>14064584.772700002</v>
      </c>
      <c r="M336" s="7">
        <v>8800679.7727000024</v>
      </c>
      <c r="N336" s="9">
        <v>1.6718918317674811</v>
      </c>
      <c r="O336" s="7">
        <v>112045</v>
      </c>
      <c r="P336" s="8">
        <v>1.2949999999999999</v>
      </c>
      <c r="Q336" s="7">
        <v>145098</v>
      </c>
      <c r="R336" s="8">
        <v>1.6E-2</v>
      </c>
      <c r="S336" s="7">
        <v>2321.5680000000002</v>
      </c>
      <c r="T336" s="7">
        <v>-89462.432000000001</v>
      </c>
      <c r="U336" s="9">
        <v>-0.97470617972631401</v>
      </c>
      <c r="V336" s="7">
        <v>8711217.3407000024</v>
      </c>
      <c r="W336" s="9">
        <v>1.6265353235970204</v>
      </c>
      <c r="X336" s="7">
        <v>24140756.604801372</v>
      </c>
      <c r="Y336" s="7">
        <v>7467471</v>
      </c>
      <c r="Z336" s="7">
        <v>243056.43000000002</v>
      </c>
      <c r="AA336" s="7">
        <v>1048446.1748013699</v>
      </c>
      <c r="AB336" s="7">
        <v>14623122</v>
      </c>
      <c r="AC336" s="7">
        <v>758661</v>
      </c>
      <c r="AD336" s="7">
        <v>15429539.264101369</v>
      </c>
      <c r="AE336" s="7">
        <v>0</v>
      </c>
      <c r="AF336" s="7">
        <v>14064584.772700002</v>
      </c>
      <c r="AG336" s="7">
        <v>2321.5680000000002</v>
      </c>
      <c r="AH336" s="7">
        <v>15429539.264101369</v>
      </c>
      <c r="AI336" s="7">
        <v>4395019</v>
      </c>
      <c r="AJ336" s="7">
        <v>52873</v>
      </c>
      <c r="AK336" s="7">
        <v>8052122</v>
      </c>
      <c r="AL336" s="7">
        <v>63710</v>
      </c>
      <c r="AM336" s="7">
        <v>1012826</v>
      </c>
      <c r="AN336" s="7">
        <v>0</v>
      </c>
      <c r="AO336" s="7">
        <v>0</v>
      </c>
      <c r="AP336" s="7">
        <v>11702458</v>
      </c>
      <c r="AQ336" s="7">
        <v>676308</v>
      </c>
      <c r="AR336" s="7">
        <v>5263905</v>
      </c>
      <c r="AS336" s="7">
        <v>91784</v>
      </c>
      <c r="AT336" s="7">
        <v>8886562</v>
      </c>
      <c r="AU336" s="7">
        <v>287982</v>
      </c>
      <c r="AV336" s="7">
        <v>862456</v>
      </c>
      <c r="AW336" s="7">
        <v>0</v>
      </c>
      <c r="AX336" s="7">
        <v>0</v>
      </c>
      <c r="AY336" s="7">
        <v>13136778</v>
      </c>
      <c r="AZ336" s="7">
        <v>311416</v>
      </c>
      <c r="BA336" s="7">
        <v>243056.43000000002</v>
      </c>
      <c r="BB336" s="7">
        <v>0</v>
      </c>
      <c r="BC336" s="7">
        <v>0</v>
      </c>
      <c r="BD336" s="7">
        <v>0</v>
      </c>
      <c r="BE336" s="7">
        <v>5227.0200000000004</v>
      </c>
      <c r="BF336" s="7">
        <v>0</v>
      </c>
      <c r="BG336" s="7">
        <v>601049.1748013699</v>
      </c>
      <c r="BH336" s="7">
        <v>6703</v>
      </c>
      <c r="BI336" s="7">
        <v>447397</v>
      </c>
      <c r="BJ336" s="7">
        <v>6157483.4166666651</v>
      </c>
      <c r="BK336" s="7">
        <v>3594529.2766666654</v>
      </c>
      <c r="BL336" s="7">
        <v>2182380.5433333335</v>
      </c>
      <c r="BM336" s="7">
        <v>5887055.4733333327</v>
      </c>
      <c r="BN336" s="130">
        <v>0.69499999999999995</v>
      </c>
      <c r="BO336" s="131">
        <v>2.4708089999999998E-4</v>
      </c>
      <c r="BP336" s="161">
        <v>6261.242446358614</v>
      </c>
      <c r="BQ336" s="162">
        <v>14623122</v>
      </c>
      <c r="BR336" s="161">
        <v>363519</v>
      </c>
      <c r="BS336" s="163">
        <v>0</v>
      </c>
      <c r="BT336" s="163">
        <v>1707955.9800000004</v>
      </c>
      <c r="BU336" s="161">
        <v>14064584.77</v>
      </c>
      <c r="BV336" s="161">
        <v>2321.5700000000002</v>
      </c>
      <c r="BW336" s="165">
        <v>17137495.240000002</v>
      </c>
      <c r="BX336" s="161">
        <v>363519</v>
      </c>
    </row>
    <row r="337" spans="1:76" ht="14.45" x14ac:dyDescent="0.3">
      <c r="A337" s="164" t="s">
        <v>31</v>
      </c>
      <c r="B337" s="6" t="s">
        <v>44</v>
      </c>
      <c r="C337" s="6" t="s">
        <v>32</v>
      </c>
      <c r="D337" s="6" t="s">
        <v>77</v>
      </c>
      <c r="E337" s="6" t="s">
        <v>36</v>
      </c>
      <c r="F337" s="24" t="str">
        <f>+Tabela1[[#This Row],[WK]]&amp;Tabela1[[#This Row],[PK]]&amp;Tabela1[[#This Row],[GK]]</f>
        <v>060209</v>
      </c>
      <c r="G337" s="6" t="s">
        <v>364</v>
      </c>
      <c r="H337" s="7">
        <v>88628038.233199984</v>
      </c>
      <c r="I337" s="8">
        <v>1.371</v>
      </c>
      <c r="J337" s="7">
        <v>121509040.41000001</v>
      </c>
      <c r="K337" s="8">
        <v>7.0000000000000007E-2</v>
      </c>
      <c r="L337" s="7">
        <v>8505632.8287000023</v>
      </c>
      <c r="M337" s="7">
        <v>4360321.8287000023</v>
      </c>
      <c r="N337" s="9">
        <v>1.0518684433327203</v>
      </c>
      <c r="O337" s="7">
        <v>36685613</v>
      </c>
      <c r="P337" s="8">
        <v>1.2949999999999999</v>
      </c>
      <c r="Q337" s="7">
        <v>47507869</v>
      </c>
      <c r="R337" s="8">
        <v>1.6E-2</v>
      </c>
      <c r="S337" s="7">
        <v>760125.90399999998</v>
      </c>
      <c r="T337" s="7">
        <v>249273.90399999998</v>
      </c>
      <c r="U337" s="9">
        <v>0.4879571852513056</v>
      </c>
      <c r="V337" s="7">
        <v>4609595.7327000014</v>
      </c>
      <c r="W337" s="9">
        <v>0.98999878928207652</v>
      </c>
      <c r="X337" s="7">
        <v>10245920.919274805</v>
      </c>
      <c r="Y337" s="7">
        <v>1805031</v>
      </c>
      <c r="Z337" s="7">
        <v>803517.21</v>
      </c>
      <c r="AA337" s="7">
        <v>702721.70927480515</v>
      </c>
      <c r="AB337" s="7">
        <v>6120326</v>
      </c>
      <c r="AC337" s="7">
        <v>814325</v>
      </c>
      <c r="AD337" s="7">
        <v>5636325.1865748027</v>
      </c>
      <c r="AE337" s="7">
        <v>0</v>
      </c>
      <c r="AF337" s="7">
        <v>8505632.8287000023</v>
      </c>
      <c r="AG337" s="7">
        <v>760125.90399999998</v>
      </c>
      <c r="AH337" s="7">
        <v>5636325.1865748027</v>
      </c>
      <c r="AI337" s="7">
        <v>3461065</v>
      </c>
      <c r="AJ337" s="7">
        <v>476078</v>
      </c>
      <c r="AK337" s="7">
        <v>3376633</v>
      </c>
      <c r="AL337" s="7">
        <v>0</v>
      </c>
      <c r="AM337" s="7">
        <v>679422</v>
      </c>
      <c r="AN337" s="7">
        <v>0</v>
      </c>
      <c r="AO337" s="7">
        <v>0</v>
      </c>
      <c r="AP337" s="7">
        <v>4598885</v>
      </c>
      <c r="AQ337" s="7">
        <v>358045</v>
      </c>
      <c r="AR337" s="7">
        <v>4145311</v>
      </c>
      <c r="AS337" s="7">
        <v>510852</v>
      </c>
      <c r="AT337" s="7">
        <v>3520538</v>
      </c>
      <c r="AU337" s="7">
        <v>0</v>
      </c>
      <c r="AV337" s="7">
        <v>1021676</v>
      </c>
      <c r="AW337" s="7">
        <v>0</v>
      </c>
      <c r="AX337" s="7">
        <v>0</v>
      </c>
      <c r="AY337" s="7">
        <v>5186226</v>
      </c>
      <c r="AZ337" s="7">
        <v>147598</v>
      </c>
      <c r="BA337" s="7">
        <v>803517.21</v>
      </c>
      <c r="BB337" s="7">
        <v>0</v>
      </c>
      <c r="BC337" s="7">
        <v>0</v>
      </c>
      <c r="BD337" s="7">
        <v>7208.62</v>
      </c>
      <c r="BE337" s="7">
        <v>2862.7</v>
      </c>
      <c r="BF337" s="7">
        <v>0</v>
      </c>
      <c r="BG337" s="7">
        <v>353563.70927480509</v>
      </c>
      <c r="BH337" s="7">
        <v>3943</v>
      </c>
      <c r="BI337" s="7">
        <v>349158</v>
      </c>
      <c r="BJ337" s="7">
        <v>4805542.3625000007</v>
      </c>
      <c r="BK337" s="7">
        <v>2764324.7633333346</v>
      </c>
      <c r="BL337" s="7">
        <v>663416.94333333336</v>
      </c>
      <c r="BM337" s="7">
        <v>6838036.5099999988</v>
      </c>
      <c r="BN337" s="130">
        <v>0.85699999999999998</v>
      </c>
      <c r="BO337" s="131">
        <v>1.382039E-4</v>
      </c>
      <c r="BP337" s="161">
        <v>3501.8134487464281</v>
      </c>
      <c r="BQ337" s="162">
        <v>6120326</v>
      </c>
      <c r="BR337" s="161">
        <v>222338</v>
      </c>
      <c r="BS337" s="163">
        <v>0</v>
      </c>
      <c r="BT337" s="163">
        <v>852454.6099999994</v>
      </c>
      <c r="BU337" s="161">
        <v>8505632.8300000001</v>
      </c>
      <c r="BV337" s="161">
        <v>760125.9</v>
      </c>
      <c r="BW337" s="165">
        <v>6488779.7999999998</v>
      </c>
      <c r="BX337" s="161">
        <v>222338</v>
      </c>
    </row>
    <row r="338" spans="1:76" ht="14.45" x14ac:dyDescent="0.3">
      <c r="A338" s="164" t="s">
        <v>31</v>
      </c>
      <c r="B338" s="6" t="s">
        <v>44</v>
      </c>
      <c r="C338" s="6" t="s">
        <v>32</v>
      </c>
      <c r="D338" s="6" t="s">
        <v>90</v>
      </c>
      <c r="E338" s="6" t="s">
        <v>36</v>
      </c>
      <c r="F338" s="24" t="str">
        <f>+Tabela1[[#This Row],[WK]]&amp;Tabela1[[#This Row],[PK]]&amp;Tabela1[[#This Row],[GK]]</f>
        <v>060210</v>
      </c>
      <c r="G338" s="6" t="s">
        <v>365</v>
      </c>
      <c r="H338" s="7">
        <v>54343888.616200119</v>
      </c>
      <c r="I338" s="8">
        <v>1.371</v>
      </c>
      <c r="J338" s="7">
        <v>74505471.290000007</v>
      </c>
      <c r="K338" s="8">
        <v>7.0000000000000007E-2</v>
      </c>
      <c r="L338" s="7">
        <v>5215382.9903000006</v>
      </c>
      <c r="M338" s="7">
        <v>3825553.9903000006</v>
      </c>
      <c r="N338" s="9">
        <v>2.7525357366265926</v>
      </c>
      <c r="O338" s="7">
        <v>5383102</v>
      </c>
      <c r="P338" s="8">
        <v>1.2949999999999999</v>
      </c>
      <c r="Q338" s="7">
        <v>6971117</v>
      </c>
      <c r="R338" s="8">
        <v>1.6E-2</v>
      </c>
      <c r="S338" s="7">
        <v>111537.872</v>
      </c>
      <c r="T338" s="7">
        <v>79495.872000000003</v>
      </c>
      <c r="U338" s="9">
        <v>2.4809897010174149</v>
      </c>
      <c r="V338" s="7">
        <v>3905049.8623000011</v>
      </c>
      <c r="W338" s="9">
        <v>2.7464164205472938</v>
      </c>
      <c r="X338" s="7">
        <v>20147782.399661724</v>
      </c>
      <c r="Y338" s="7">
        <v>11115509</v>
      </c>
      <c r="Z338" s="7">
        <v>247006.60499999998</v>
      </c>
      <c r="AA338" s="7">
        <v>602379.79466172215</v>
      </c>
      <c r="AB338" s="7">
        <v>8182887</v>
      </c>
      <c r="AC338" s="7">
        <v>0</v>
      </c>
      <c r="AD338" s="7">
        <v>16242732.537361724</v>
      </c>
      <c r="AE338" s="7">
        <v>0</v>
      </c>
      <c r="AF338" s="7">
        <v>5215382.9903000006</v>
      </c>
      <c r="AG338" s="7">
        <v>111537.872</v>
      </c>
      <c r="AH338" s="7">
        <v>16242732.537361724</v>
      </c>
      <c r="AI338" s="7">
        <v>1160417</v>
      </c>
      <c r="AJ338" s="7">
        <v>31032</v>
      </c>
      <c r="AK338" s="7">
        <v>6721555</v>
      </c>
      <c r="AL338" s="7">
        <v>8442</v>
      </c>
      <c r="AM338" s="7">
        <v>596597</v>
      </c>
      <c r="AN338" s="7">
        <v>0</v>
      </c>
      <c r="AO338" s="7">
        <v>0</v>
      </c>
      <c r="AP338" s="7">
        <v>6627334</v>
      </c>
      <c r="AQ338" s="7">
        <v>362024</v>
      </c>
      <c r="AR338" s="7">
        <v>1389829</v>
      </c>
      <c r="AS338" s="7">
        <v>32042</v>
      </c>
      <c r="AT338" s="7">
        <v>7594179</v>
      </c>
      <c r="AU338" s="7">
        <v>571523</v>
      </c>
      <c r="AV338" s="7">
        <v>502136</v>
      </c>
      <c r="AW338" s="7">
        <v>0</v>
      </c>
      <c r="AX338" s="7">
        <v>0</v>
      </c>
      <c r="AY338" s="7">
        <v>7519994</v>
      </c>
      <c r="AZ338" s="7">
        <v>145976</v>
      </c>
      <c r="BA338" s="7">
        <v>247006.60499999998</v>
      </c>
      <c r="BB338" s="7">
        <v>0</v>
      </c>
      <c r="BC338" s="7">
        <v>0</v>
      </c>
      <c r="BD338" s="7">
        <v>1962.61</v>
      </c>
      <c r="BE338" s="7">
        <v>1386.75</v>
      </c>
      <c r="BF338" s="7">
        <v>0</v>
      </c>
      <c r="BG338" s="7">
        <v>359750.79466172215</v>
      </c>
      <c r="BH338" s="7">
        <v>4012</v>
      </c>
      <c r="BI338" s="7">
        <v>242629</v>
      </c>
      <c r="BJ338" s="7">
        <v>3339271.3450000007</v>
      </c>
      <c r="BK338" s="7">
        <v>1375636.1466666674</v>
      </c>
      <c r="BL338" s="7">
        <v>1730905.2199999997</v>
      </c>
      <c r="BM338" s="7">
        <v>4392730.3533333335</v>
      </c>
      <c r="BN338" s="130">
        <v>0.40500000000000003</v>
      </c>
      <c r="BO338" s="131">
        <v>1.7536820000000001E-4</v>
      </c>
      <c r="BP338" s="161">
        <v>4444.301525523324</v>
      </c>
      <c r="BQ338" s="162">
        <v>8182887</v>
      </c>
      <c r="BR338" s="161">
        <v>217199</v>
      </c>
      <c r="BS338" s="163">
        <v>1440030.0396617274</v>
      </c>
      <c r="BT338" s="163">
        <v>0</v>
      </c>
      <c r="BU338" s="161">
        <v>5215382.99</v>
      </c>
      <c r="BV338" s="161">
        <v>111537.87</v>
      </c>
      <c r="BW338" s="165">
        <v>14802702.5</v>
      </c>
      <c r="BX338" s="161">
        <v>217199</v>
      </c>
    </row>
    <row r="339" spans="1:76" ht="14.45" x14ac:dyDescent="0.3">
      <c r="A339" s="164" t="s">
        <v>31</v>
      </c>
      <c r="B339" s="6" t="s">
        <v>44</v>
      </c>
      <c r="C339" s="6" t="s">
        <v>32</v>
      </c>
      <c r="D339" s="6" t="s">
        <v>92</v>
      </c>
      <c r="E339" s="6" t="s">
        <v>36</v>
      </c>
      <c r="F339" s="24" t="str">
        <f>+Tabela1[[#This Row],[WK]]&amp;Tabela1[[#This Row],[PK]]&amp;Tabela1[[#This Row],[GK]]</f>
        <v>060211</v>
      </c>
      <c r="G339" s="6" t="s">
        <v>366</v>
      </c>
      <c r="H339" s="7">
        <v>77512376.963999599</v>
      </c>
      <c r="I339" s="8">
        <v>1.371</v>
      </c>
      <c r="J339" s="7">
        <v>106269468.81999999</v>
      </c>
      <c r="K339" s="8">
        <v>7.0000000000000007E-2</v>
      </c>
      <c r="L339" s="7">
        <v>7438862.8174000001</v>
      </c>
      <c r="M339" s="7">
        <v>5616858.8174000001</v>
      </c>
      <c r="N339" s="9">
        <v>3.0827917048480686</v>
      </c>
      <c r="O339" s="7">
        <v>52566</v>
      </c>
      <c r="P339" s="8">
        <v>1.2949999999999999</v>
      </c>
      <c r="Q339" s="7">
        <v>68073</v>
      </c>
      <c r="R339" s="8">
        <v>1.6E-2</v>
      </c>
      <c r="S339" s="7">
        <v>1089.1680000000001</v>
      </c>
      <c r="T339" s="7">
        <v>-9517.8320000000003</v>
      </c>
      <c r="U339" s="9">
        <v>-0.89731611200150851</v>
      </c>
      <c r="V339" s="7">
        <v>5607340.9853999997</v>
      </c>
      <c r="W339" s="9">
        <v>3.0597551719377432</v>
      </c>
      <c r="X339" s="7">
        <v>21659249.165567763</v>
      </c>
      <c r="Y339" s="7">
        <v>10138750</v>
      </c>
      <c r="Z339" s="7">
        <v>17.670000000000002</v>
      </c>
      <c r="AA339" s="7">
        <v>829321.49556776299</v>
      </c>
      <c r="AB339" s="7">
        <v>8989764</v>
      </c>
      <c r="AC339" s="7">
        <v>1701396</v>
      </c>
      <c r="AD339" s="7">
        <v>16051908.180167763</v>
      </c>
      <c r="AE339" s="7">
        <v>0</v>
      </c>
      <c r="AF339" s="7">
        <v>7438862.8174000001</v>
      </c>
      <c r="AG339" s="7">
        <v>1089.1680000000001</v>
      </c>
      <c r="AH339" s="7">
        <v>16051908.180167763</v>
      </c>
      <c r="AI339" s="7">
        <v>1521255</v>
      </c>
      <c r="AJ339" s="7">
        <v>4710</v>
      </c>
      <c r="AK339" s="7">
        <v>9644542</v>
      </c>
      <c r="AL339" s="7">
        <v>207545</v>
      </c>
      <c r="AM339" s="7">
        <v>947855</v>
      </c>
      <c r="AN339" s="7">
        <v>0</v>
      </c>
      <c r="AO339" s="7">
        <v>0</v>
      </c>
      <c r="AP339" s="7">
        <v>7519762</v>
      </c>
      <c r="AQ339" s="7">
        <v>397828</v>
      </c>
      <c r="AR339" s="7">
        <v>1822004</v>
      </c>
      <c r="AS339" s="7">
        <v>10607</v>
      </c>
      <c r="AT339" s="7">
        <v>10746007</v>
      </c>
      <c r="AU339" s="7">
        <v>919526</v>
      </c>
      <c r="AV339" s="7">
        <v>883099</v>
      </c>
      <c r="AW339" s="7">
        <v>0</v>
      </c>
      <c r="AX339" s="7">
        <v>0</v>
      </c>
      <c r="AY339" s="7">
        <v>8448359</v>
      </c>
      <c r="AZ339" s="7">
        <v>162196</v>
      </c>
      <c r="BA339" s="7">
        <v>17.670000000000002</v>
      </c>
      <c r="BB339" s="7">
        <v>0</v>
      </c>
      <c r="BC339" s="7">
        <v>0</v>
      </c>
      <c r="BD339" s="7">
        <v>0.19</v>
      </c>
      <c r="BE339" s="7">
        <v>0</v>
      </c>
      <c r="BF339" s="7">
        <v>0</v>
      </c>
      <c r="BG339" s="7">
        <v>448074.49556776299</v>
      </c>
      <c r="BH339" s="7">
        <v>4997</v>
      </c>
      <c r="BI339" s="7">
        <v>381247</v>
      </c>
      <c r="BJ339" s="7">
        <v>5247176.9725000001</v>
      </c>
      <c r="BK339" s="7">
        <v>3310256.7466666671</v>
      </c>
      <c r="BL339" s="7">
        <v>850749.34666666668</v>
      </c>
      <c r="BM339" s="7">
        <v>6046182.21</v>
      </c>
      <c r="BN339" s="130">
        <v>0.46</v>
      </c>
      <c r="BO339" s="131">
        <v>1.775751E-4</v>
      </c>
      <c r="BP339" s="161">
        <v>4500.3305407032676</v>
      </c>
      <c r="BQ339" s="162">
        <v>8989764</v>
      </c>
      <c r="BR339" s="161">
        <v>267469</v>
      </c>
      <c r="BS339" s="163">
        <v>0</v>
      </c>
      <c r="BT339" s="163">
        <v>1267406.8344322369</v>
      </c>
      <c r="BU339" s="161">
        <v>7438862.8200000003</v>
      </c>
      <c r="BV339" s="161">
        <v>1089.17</v>
      </c>
      <c r="BW339" s="165">
        <v>17319315.014432237</v>
      </c>
      <c r="BX339" s="161">
        <v>267469</v>
      </c>
    </row>
    <row r="340" spans="1:76" ht="14.45" x14ac:dyDescent="0.3">
      <c r="A340" s="164" t="s">
        <v>31</v>
      </c>
      <c r="B340" s="6" t="s">
        <v>44</v>
      </c>
      <c r="C340" s="6" t="s">
        <v>32</v>
      </c>
      <c r="D340" s="6" t="s">
        <v>93</v>
      </c>
      <c r="E340" s="6" t="s">
        <v>40</v>
      </c>
      <c r="F340" s="24" t="str">
        <f>+Tabela1[[#This Row],[WK]]&amp;Tabela1[[#This Row],[PK]]&amp;Tabela1[[#This Row],[GK]]</f>
        <v>060212</v>
      </c>
      <c r="G340" s="6" t="s">
        <v>367</v>
      </c>
      <c r="H340" s="7">
        <v>137209364.08239946</v>
      </c>
      <c r="I340" s="8">
        <v>1.371</v>
      </c>
      <c r="J340" s="7">
        <v>188114038.16</v>
      </c>
      <c r="K340" s="8">
        <v>7.0000000000000007E-2</v>
      </c>
      <c r="L340" s="7">
        <v>13167982.671200002</v>
      </c>
      <c r="M340" s="7">
        <v>8254247.6712000016</v>
      </c>
      <c r="N340" s="9">
        <v>1.6798316700432567</v>
      </c>
      <c r="O340" s="7">
        <v>27263947</v>
      </c>
      <c r="P340" s="8">
        <v>1.2949999999999999</v>
      </c>
      <c r="Q340" s="7">
        <v>35306811</v>
      </c>
      <c r="R340" s="8">
        <v>1.6E-2</v>
      </c>
      <c r="S340" s="7">
        <v>564908.97600000002</v>
      </c>
      <c r="T340" s="7">
        <v>303424.97600000002</v>
      </c>
      <c r="U340" s="9">
        <v>1.1603959553930643</v>
      </c>
      <c r="V340" s="7">
        <v>8557672.6472000014</v>
      </c>
      <c r="W340" s="9">
        <v>1.6535865723170364</v>
      </c>
      <c r="X340" s="7">
        <v>20674050.511116035</v>
      </c>
      <c r="Y340" s="7">
        <v>5612669</v>
      </c>
      <c r="Z340" s="7">
        <v>13.020000000000001</v>
      </c>
      <c r="AA340" s="7">
        <v>1013626.4911160354</v>
      </c>
      <c r="AB340" s="7">
        <v>12601691</v>
      </c>
      <c r="AC340" s="7">
        <v>1446051</v>
      </c>
      <c r="AD340" s="7">
        <v>12116377.863916034</v>
      </c>
      <c r="AE340" s="7">
        <v>0</v>
      </c>
      <c r="AF340" s="7">
        <v>13167982.671200002</v>
      </c>
      <c r="AG340" s="7">
        <v>564908.97600000002</v>
      </c>
      <c r="AH340" s="7">
        <v>12116377.863916034</v>
      </c>
      <c r="AI340" s="7">
        <v>4102650</v>
      </c>
      <c r="AJ340" s="7">
        <v>198272</v>
      </c>
      <c r="AK340" s="7">
        <v>6588018</v>
      </c>
      <c r="AL340" s="7">
        <v>0</v>
      </c>
      <c r="AM340" s="7">
        <v>997962</v>
      </c>
      <c r="AN340" s="7">
        <v>0</v>
      </c>
      <c r="AO340" s="7">
        <v>0</v>
      </c>
      <c r="AP340" s="7">
        <v>10018970</v>
      </c>
      <c r="AQ340" s="7">
        <v>628569</v>
      </c>
      <c r="AR340" s="7">
        <v>4913735</v>
      </c>
      <c r="AS340" s="7">
        <v>261484</v>
      </c>
      <c r="AT340" s="7">
        <v>7523412</v>
      </c>
      <c r="AU340" s="7">
        <v>193408</v>
      </c>
      <c r="AV340" s="7">
        <v>773723</v>
      </c>
      <c r="AW340" s="7">
        <v>0</v>
      </c>
      <c r="AX340" s="7">
        <v>0</v>
      </c>
      <c r="AY340" s="7">
        <v>11321123</v>
      </c>
      <c r="AZ340" s="7">
        <v>272489</v>
      </c>
      <c r="BA340" s="7">
        <v>13.020000000000001</v>
      </c>
      <c r="BB340" s="7">
        <v>0</v>
      </c>
      <c r="BC340" s="7">
        <v>0</v>
      </c>
      <c r="BD340" s="7">
        <v>0.14000000000000001</v>
      </c>
      <c r="BE340" s="7">
        <v>0</v>
      </c>
      <c r="BF340" s="7">
        <v>0</v>
      </c>
      <c r="BG340" s="7">
        <v>555497.49111603538</v>
      </c>
      <c r="BH340" s="7">
        <v>6195</v>
      </c>
      <c r="BI340" s="7">
        <v>458129</v>
      </c>
      <c r="BJ340" s="7">
        <v>6305225.1341666672</v>
      </c>
      <c r="BK340" s="7">
        <v>4851421.57</v>
      </c>
      <c r="BL340" s="7">
        <v>1058583.5366666666</v>
      </c>
      <c r="BM340" s="7">
        <v>3698047.1833333336</v>
      </c>
      <c r="BN340" s="130">
        <v>0.74299999999999999</v>
      </c>
      <c r="BO340" s="131">
        <v>2.267336E-4</v>
      </c>
      <c r="BP340" s="161">
        <v>5745.9756103287828</v>
      </c>
      <c r="BQ340" s="162">
        <v>12601691</v>
      </c>
      <c r="BR340" s="161">
        <v>333962</v>
      </c>
      <c r="BS340" s="163">
        <v>0</v>
      </c>
      <c r="BT340" s="163">
        <v>1744066.4888839647</v>
      </c>
      <c r="BU340" s="161">
        <v>13167982.67</v>
      </c>
      <c r="BV340" s="161">
        <v>564908.98</v>
      </c>
      <c r="BW340" s="165">
        <v>13860444.348883964</v>
      </c>
      <c r="BX340" s="161">
        <v>333962</v>
      </c>
    </row>
    <row r="341" spans="1:76" ht="14.45" x14ac:dyDescent="0.3">
      <c r="A341" s="164" t="s">
        <v>31</v>
      </c>
      <c r="B341" s="6" t="s">
        <v>44</v>
      </c>
      <c r="C341" s="6" t="s">
        <v>32</v>
      </c>
      <c r="D341" s="6" t="s">
        <v>95</v>
      </c>
      <c r="E341" s="6" t="s">
        <v>36</v>
      </c>
      <c r="F341" s="24" t="str">
        <f>+Tabela1[[#This Row],[WK]]&amp;Tabela1[[#This Row],[PK]]&amp;Tabela1[[#This Row],[GK]]</f>
        <v>060213</v>
      </c>
      <c r="G341" s="6" t="s">
        <v>368</v>
      </c>
      <c r="H341" s="7">
        <v>85883344.842599824</v>
      </c>
      <c r="I341" s="8">
        <v>1.371</v>
      </c>
      <c r="J341" s="7">
        <v>117746065.77999999</v>
      </c>
      <c r="K341" s="8">
        <v>7.0000000000000007E-2</v>
      </c>
      <c r="L341" s="7">
        <v>8242224.6046000002</v>
      </c>
      <c r="M341" s="7">
        <v>5770556.6046000002</v>
      </c>
      <c r="N341" s="9">
        <v>2.3346811159913066</v>
      </c>
      <c r="O341" s="7">
        <v>548894</v>
      </c>
      <c r="P341" s="8">
        <v>1.2949999999999999</v>
      </c>
      <c r="Q341" s="7">
        <v>710818</v>
      </c>
      <c r="R341" s="8">
        <v>1.6E-2</v>
      </c>
      <c r="S341" s="7">
        <v>11373.088</v>
      </c>
      <c r="T341" s="7">
        <v>3121.0879999999997</v>
      </c>
      <c r="U341" s="9">
        <v>0.37822200678623363</v>
      </c>
      <c r="V341" s="7">
        <v>5773677.6926000006</v>
      </c>
      <c r="W341" s="9">
        <v>2.328170946078906</v>
      </c>
      <c r="X341" s="7">
        <v>13329691.228321789</v>
      </c>
      <c r="Y341" s="7">
        <v>3671063</v>
      </c>
      <c r="Z341" s="7">
        <v>760246.17</v>
      </c>
      <c r="AA341" s="7">
        <v>582202.05832178926</v>
      </c>
      <c r="AB341" s="7">
        <v>6239172</v>
      </c>
      <c r="AC341" s="7">
        <v>2077008</v>
      </c>
      <c r="AD341" s="7">
        <v>7556013.5357217882</v>
      </c>
      <c r="AE341" s="7">
        <v>0</v>
      </c>
      <c r="AF341" s="7">
        <v>8242224.6046000002</v>
      </c>
      <c r="AG341" s="7">
        <v>11373.088</v>
      </c>
      <c r="AH341" s="7">
        <v>7556013.5357217882</v>
      </c>
      <c r="AI341" s="7">
        <v>2063683</v>
      </c>
      <c r="AJ341" s="7">
        <v>9587</v>
      </c>
      <c r="AK341" s="7">
        <v>5699060</v>
      </c>
      <c r="AL341" s="7">
        <v>0</v>
      </c>
      <c r="AM341" s="7">
        <v>334806</v>
      </c>
      <c r="AN341" s="7">
        <v>0</v>
      </c>
      <c r="AO341" s="7">
        <v>0</v>
      </c>
      <c r="AP341" s="7">
        <v>5214735</v>
      </c>
      <c r="AQ341" s="7">
        <v>270523</v>
      </c>
      <c r="AR341" s="7">
        <v>2471668</v>
      </c>
      <c r="AS341" s="7">
        <v>8252</v>
      </c>
      <c r="AT341" s="7">
        <v>6343611</v>
      </c>
      <c r="AU341" s="7">
        <v>190566</v>
      </c>
      <c r="AV341" s="7">
        <v>619893</v>
      </c>
      <c r="AW341" s="7">
        <v>0</v>
      </c>
      <c r="AX341" s="7">
        <v>0</v>
      </c>
      <c r="AY341" s="7">
        <v>5697034</v>
      </c>
      <c r="AZ341" s="7">
        <v>110293</v>
      </c>
      <c r="BA341" s="7">
        <v>760246.17</v>
      </c>
      <c r="BB341" s="7">
        <v>0</v>
      </c>
      <c r="BC341" s="7">
        <v>18.18</v>
      </c>
      <c r="BD341" s="7">
        <v>1837.42</v>
      </c>
      <c r="BE341" s="7">
        <v>12553.34</v>
      </c>
      <c r="BF341" s="7">
        <v>0</v>
      </c>
      <c r="BG341" s="7">
        <v>341817.05832178926</v>
      </c>
      <c r="BH341" s="7">
        <v>3812</v>
      </c>
      <c r="BI341" s="7">
        <v>240385</v>
      </c>
      <c r="BJ341" s="7">
        <v>3308334.4691666672</v>
      </c>
      <c r="BK341" s="7">
        <v>2114565.4500000002</v>
      </c>
      <c r="BL341" s="7">
        <v>1507278.95</v>
      </c>
      <c r="BM341" s="7">
        <v>1760518.1766666668</v>
      </c>
      <c r="BN341" s="130">
        <v>0.71699999999999997</v>
      </c>
      <c r="BO341" s="131">
        <v>1.3247660000000001E-4</v>
      </c>
      <c r="BP341" s="161">
        <v>3356.7383201555049</v>
      </c>
      <c r="BQ341" s="162">
        <v>6239172</v>
      </c>
      <c r="BR341" s="161">
        <v>211763</v>
      </c>
      <c r="BS341" s="163">
        <v>0</v>
      </c>
      <c r="BT341" s="163">
        <v>843468.77167821117</v>
      </c>
      <c r="BU341" s="161">
        <v>8242224.5999999996</v>
      </c>
      <c r="BV341" s="161">
        <v>11373.09</v>
      </c>
      <c r="BW341" s="165">
        <v>8399482.3116782121</v>
      </c>
      <c r="BX341" s="161">
        <v>211763</v>
      </c>
    </row>
    <row r="342" spans="1:76" ht="14.45" x14ac:dyDescent="0.3">
      <c r="A342" s="164" t="s">
        <v>31</v>
      </c>
      <c r="B342" s="6" t="s">
        <v>44</v>
      </c>
      <c r="C342" s="6" t="s">
        <v>32</v>
      </c>
      <c r="D342" s="6" t="s">
        <v>97</v>
      </c>
      <c r="E342" s="6" t="s">
        <v>36</v>
      </c>
      <c r="F342" s="24" t="str">
        <f>+Tabela1[[#This Row],[WK]]&amp;Tabela1[[#This Row],[PK]]&amp;Tabela1[[#This Row],[GK]]</f>
        <v>060214</v>
      </c>
      <c r="G342" s="6" t="s">
        <v>369</v>
      </c>
      <c r="H342" s="7">
        <v>105223213.7935984</v>
      </c>
      <c r="I342" s="8">
        <v>1.371</v>
      </c>
      <c r="J342" s="7">
        <v>144261026.12</v>
      </c>
      <c r="K342" s="8">
        <v>7.0000000000000007E-2</v>
      </c>
      <c r="L342" s="7">
        <v>10098271.828400001</v>
      </c>
      <c r="M342" s="7">
        <v>6870025.8284000009</v>
      </c>
      <c r="N342" s="9">
        <v>2.1280986109484843</v>
      </c>
      <c r="O342" s="7">
        <v>1362026</v>
      </c>
      <c r="P342" s="8">
        <v>1.2949999999999999</v>
      </c>
      <c r="Q342" s="7">
        <v>1763824</v>
      </c>
      <c r="R342" s="8">
        <v>1.6E-2</v>
      </c>
      <c r="S342" s="7">
        <v>28221.184000000001</v>
      </c>
      <c r="T342" s="7">
        <v>21646.184000000001</v>
      </c>
      <c r="U342" s="9">
        <v>3.2921952851711027</v>
      </c>
      <c r="V342" s="7">
        <v>6891672.0124000013</v>
      </c>
      <c r="W342" s="9">
        <v>2.1304647188824362</v>
      </c>
      <c r="X342" s="7">
        <v>19112439.175437931</v>
      </c>
      <c r="Y342" s="7">
        <v>6915630</v>
      </c>
      <c r="Z342" s="7">
        <v>31766.010000000002</v>
      </c>
      <c r="AA342" s="7">
        <v>793682.16543793143</v>
      </c>
      <c r="AB342" s="7">
        <v>9268351</v>
      </c>
      <c r="AC342" s="7">
        <v>2103010</v>
      </c>
      <c r="AD342" s="7">
        <v>12220767.16303793</v>
      </c>
      <c r="AE342" s="7">
        <v>0</v>
      </c>
      <c r="AF342" s="7">
        <v>10098271.828400001</v>
      </c>
      <c r="AG342" s="7">
        <v>28221.184000000001</v>
      </c>
      <c r="AH342" s="7">
        <v>12220767.16303793</v>
      </c>
      <c r="AI342" s="7">
        <v>2695375</v>
      </c>
      <c r="AJ342" s="7">
        <v>2091</v>
      </c>
      <c r="AK342" s="7">
        <v>8457056</v>
      </c>
      <c r="AL342" s="7">
        <v>0</v>
      </c>
      <c r="AM342" s="7">
        <v>342389</v>
      </c>
      <c r="AN342" s="7">
        <v>0</v>
      </c>
      <c r="AO342" s="7">
        <v>0</v>
      </c>
      <c r="AP342" s="7">
        <v>7611762</v>
      </c>
      <c r="AQ342" s="7">
        <v>346110</v>
      </c>
      <c r="AR342" s="7">
        <v>3228246</v>
      </c>
      <c r="AS342" s="7">
        <v>6575</v>
      </c>
      <c r="AT342" s="7">
        <v>9067017</v>
      </c>
      <c r="AU342" s="7">
        <v>0</v>
      </c>
      <c r="AV342" s="7">
        <v>729107</v>
      </c>
      <c r="AW342" s="7">
        <v>0</v>
      </c>
      <c r="AX342" s="7">
        <v>0</v>
      </c>
      <c r="AY342" s="7">
        <v>8654401</v>
      </c>
      <c r="AZ342" s="7">
        <v>142732</v>
      </c>
      <c r="BA342" s="7">
        <v>31766.010000000002</v>
      </c>
      <c r="BB342" s="7">
        <v>0</v>
      </c>
      <c r="BC342" s="7">
        <v>0</v>
      </c>
      <c r="BD342" s="7">
        <v>2.0099999999999998</v>
      </c>
      <c r="BE342" s="7">
        <v>679.12</v>
      </c>
      <c r="BF342" s="7">
        <v>0</v>
      </c>
      <c r="BG342" s="7">
        <v>491743.16543793137</v>
      </c>
      <c r="BH342" s="7">
        <v>5484</v>
      </c>
      <c r="BI342" s="7">
        <v>301939</v>
      </c>
      <c r="BJ342" s="7">
        <v>4155600.7891666675</v>
      </c>
      <c r="BK342" s="7">
        <v>2792313.6566666672</v>
      </c>
      <c r="BL342" s="7">
        <v>0</v>
      </c>
      <c r="BM342" s="7">
        <v>5453148.5300000003</v>
      </c>
      <c r="BN342" s="130">
        <v>0.64300000000000002</v>
      </c>
      <c r="BO342" s="131">
        <v>1.912498E-4</v>
      </c>
      <c r="BP342" s="161">
        <v>4846.5098130650567</v>
      </c>
      <c r="BQ342" s="162">
        <v>9268351</v>
      </c>
      <c r="BR342" s="161">
        <v>297922</v>
      </c>
      <c r="BS342" s="163">
        <v>0</v>
      </c>
      <c r="BT342" s="163">
        <v>1278739.824562069</v>
      </c>
      <c r="BU342" s="161">
        <v>10098271.83</v>
      </c>
      <c r="BV342" s="161">
        <v>28221.18</v>
      </c>
      <c r="BW342" s="165">
        <v>13499506.984562069</v>
      </c>
      <c r="BX342" s="161">
        <v>297922</v>
      </c>
    </row>
    <row r="343" spans="1:76" ht="14.45" x14ac:dyDescent="0.3">
      <c r="A343" s="164" t="s">
        <v>31</v>
      </c>
      <c r="B343" s="6" t="s">
        <v>44</v>
      </c>
      <c r="C343" s="6" t="s">
        <v>37</v>
      </c>
      <c r="D343" s="6" t="s">
        <v>33</v>
      </c>
      <c r="E343" s="6" t="s">
        <v>34</v>
      </c>
      <c r="F343" s="24" t="str">
        <f>+Tabela1[[#This Row],[WK]]&amp;Tabela1[[#This Row],[PK]]&amp;Tabela1[[#This Row],[GK]]</f>
        <v>060301</v>
      </c>
      <c r="G343" s="6" t="s">
        <v>370</v>
      </c>
      <c r="H343" s="7">
        <v>122605685.8871997</v>
      </c>
      <c r="I343" s="8">
        <v>1.371</v>
      </c>
      <c r="J343" s="7">
        <v>168092395.34999999</v>
      </c>
      <c r="K343" s="8">
        <v>7.0000000000000007E-2</v>
      </c>
      <c r="L343" s="7">
        <v>11766467.674500002</v>
      </c>
      <c r="M343" s="7">
        <v>7830631.6745000016</v>
      </c>
      <c r="N343" s="9">
        <v>1.9895726535607687</v>
      </c>
      <c r="O343" s="7">
        <v>363621</v>
      </c>
      <c r="P343" s="8">
        <v>1.2949999999999999</v>
      </c>
      <c r="Q343" s="7">
        <v>470889</v>
      </c>
      <c r="R343" s="8">
        <v>1.6E-2</v>
      </c>
      <c r="S343" s="7">
        <v>7534.2240000000002</v>
      </c>
      <c r="T343" s="7">
        <v>-579697.77599999995</v>
      </c>
      <c r="U343" s="9">
        <v>-0.98716993624325644</v>
      </c>
      <c r="V343" s="7">
        <v>7250933.8985000011</v>
      </c>
      <c r="W343" s="9">
        <v>1.6031007932005445</v>
      </c>
      <c r="X343" s="7">
        <v>10450051.312348481</v>
      </c>
      <c r="Y343" s="7">
        <v>3332879</v>
      </c>
      <c r="Z343" s="7">
        <v>9785.4599999999991</v>
      </c>
      <c r="AA343" s="7">
        <v>540170.85234848154</v>
      </c>
      <c r="AB343" s="7">
        <v>6567216</v>
      </c>
      <c r="AC343" s="7">
        <v>0</v>
      </c>
      <c r="AD343" s="7">
        <v>3199117.4138484797</v>
      </c>
      <c r="AE343" s="7">
        <v>0</v>
      </c>
      <c r="AF343" s="7">
        <v>11766467.674500002</v>
      </c>
      <c r="AG343" s="7">
        <v>7534.2240000000002</v>
      </c>
      <c r="AH343" s="7">
        <v>3199117.4138484797</v>
      </c>
      <c r="AI343" s="7">
        <v>3286168</v>
      </c>
      <c r="AJ343" s="7">
        <v>621123</v>
      </c>
      <c r="AK343" s="7">
        <v>2072635</v>
      </c>
      <c r="AL343" s="7">
        <v>19339</v>
      </c>
      <c r="AM343" s="7">
        <v>797843</v>
      </c>
      <c r="AN343" s="7">
        <v>0</v>
      </c>
      <c r="AO343" s="7">
        <v>0</v>
      </c>
      <c r="AP343" s="7">
        <v>5091668</v>
      </c>
      <c r="AQ343" s="7">
        <v>342133</v>
      </c>
      <c r="AR343" s="7">
        <v>3935836</v>
      </c>
      <c r="AS343" s="7">
        <v>587232</v>
      </c>
      <c r="AT343" s="7">
        <v>2469479</v>
      </c>
      <c r="AU343" s="7">
        <v>16212</v>
      </c>
      <c r="AV343" s="7">
        <v>163344</v>
      </c>
      <c r="AW343" s="7">
        <v>0</v>
      </c>
      <c r="AX343" s="7">
        <v>0</v>
      </c>
      <c r="AY343" s="7">
        <v>5826642</v>
      </c>
      <c r="AZ343" s="7">
        <v>136245</v>
      </c>
      <c r="BA343" s="7">
        <v>9785.4599999999991</v>
      </c>
      <c r="BB343" s="7">
        <v>0</v>
      </c>
      <c r="BC343" s="7">
        <v>0</v>
      </c>
      <c r="BD343" s="7">
        <v>105.22</v>
      </c>
      <c r="BE343" s="7">
        <v>0</v>
      </c>
      <c r="BF343" s="7">
        <v>0</v>
      </c>
      <c r="BG343" s="7">
        <v>358943.8523484816</v>
      </c>
      <c r="BH343" s="7">
        <v>4003</v>
      </c>
      <c r="BI343" s="7">
        <v>181227</v>
      </c>
      <c r="BJ343" s="7">
        <v>2494135.539166667</v>
      </c>
      <c r="BK343" s="7">
        <v>1692479.1966666672</v>
      </c>
      <c r="BL343" s="7">
        <v>508479.39999999997</v>
      </c>
      <c r="BM343" s="7">
        <v>2189666.5699999998</v>
      </c>
      <c r="BN343" s="130">
        <v>0.79100000000000004</v>
      </c>
      <c r="BO343" s="131">
        <v>1.72991E-4</v>
      </c>
      <c r="BP343" s="161">
        <v>4384.270437830528</v>
      </c>
      <c r="BQ343" s="162">
        <v>6567216</v>
      </c>
      <c r="BR343" s="161">
        <v>193694</v>
      </c>
      <c r="BS343" s="163">
        <v>44993.232348481426</v>
      </c>
      <c r="BT343" s="163">
        <v>0</v>
      </c>
      <c r="BU343" s="161">
        <v>11766467.67</v>
      </c>
      <c r="BV343" s="161">
        <v>7534.22</v>
      </c>
      <c r="BW343" s="165">
        <v>3154124.18</v>
      </c>
      <c r="BX343" s="161">
        <v>193694</v>
      </c>
    </row>
    <row r="344" spans="1:76" ht="14.45" x14ac:dyDescent="0.3">
      <c r="A344" s="164" t="s">
        <v>31</v>
      </c>
      <c r="B344" s="6" t="s">
        <v>44</v>
      </c>
      <c r="C344" s="6" t="s">
        <v>37</v>
      </c>
      <c r="D344" s="6" t="s">
        <v>32</v>
      </c>
      <c r="E344" s="6" t="s">
        <v>36</v>
      </c>
      <c r="F344" s="24" t="str">
        <f>+Tabela1[[#This Row],[WK]]&amp;Tabela1[[#This Row],[PK]]&amp;Tabela1[[#This Row],[GK]]</f>
        <v>060302</v>
      </c>
      <c r="G344" s="6" t="s">
        <v>371</v>
      </c>
      <c r="H344" s="7">
        <v>49653522.104199961</v>
      </c>
      <c r="I344" s="8">
        <v>1.371</v>
      </c>
      <c r="J344" s="7">
        <v>68074978.810000002</v>
      </c>
      <c r="K344" s="8">
        <v>7.0000000000000007E-2</v>
      </c>
      <c r="L344" s="7">
        <v>4765248.5167000005</v>
      </c>
      <c r="M344" s="7">
        <v>3481694.5167000005</v>
      </c>
      <c r="N344" s="9">
        <v>2.7125422979477301</v>
      </c>
      <c r="O344" s="7">
        <v>2133051</v>
      </c>
      <c r="P344" s="8">
        <v>1.2949999999999999</v>
      </c>
      <c r="Q344" s="7">
        <v>2762301</v>
      </c>
      <c r="R344" s="8">
        <v>1.6E-2</v>
      </c>
      <c r="S344" s="7">
        <v>44196.815999999999</v>
      </c>
      <c r="T344" s="7">
        <v>22828.815999999999</v>
      </c>
      <c r="U344" s="9">
        <v>1.0683646574316734</v>
      </c>
      <c r="V344" s="7">
        <v>3504523.3327000001</v>
      </c>
      <c r="W344" s="9">
        <v>2.6856190122474755</v>
      </c>
      <c r="X344" s="7">
        <v>9813940.5949999988</v>
      </c>
      <c r="Y344" s="7">
        <v>2568239</v>
      </c>
      <c r="Z344" s="7">
        <v>472168.59499999997</v>
      </c>
      <c r="AA344" s="7">
        <v>592504</v>
      </c>
      <c r="AB344" s="7">
        <v>3840447</v>
      </c>
      <c r="AC344" s="7">
        <v>2340582</v>
      </c>
      <c r="AD344" s="7">
        <v>6309417.2622999996</v>
      </c>
      <c r="AE344" s="7">
        <v>0</v>
      </c>
      <c r="AF344" s="7">
        <v>4765248.5167000005</v>
      </c>
      <c r="AG344" s="7">
        <v>44196.815999999999</v>
      </c>
      <c r="AH344" s="7">
        <v>6309417.2622999996</v>
      </c>
      <c r="AI344" s="7">
        <v>1071684</v>
      </c>
      <c r="AJ344" s="7">
        <v>26569</v>
      </c>
      <c r="AK344" s="7">
        <v>4317391</v>
      </c>
      <c r="AL344" s="7">
        <v>0</v>
      </c>
      <c r="AM344" s="7">
        <v>317606</v>
      </c>
      <c r="AN344" s="7">
        <v>0</v>
      </c>
      <c r="AO344" s="7">
        <v>0</v>
      </c>
      <c r="AP344" s="7">
        <v>3079482</v>
      </c>
      <c r="AQ344" s="7">
        <v>171066</v>
      </c>
      <c r="AR344" s="7">
        <v>1283554</v>
      </c>
      <c r="AS344" s="7">
        <v>21368</v>
      </c>
      <c r="AT344" s="7">
        <v>4797755</v>
      </c>
      <c r="AU344" s="7">
        <v>53165</v>
      </c>
      <c r="AV344" s="7">
        <v>1106666</v>
      </c>
      <c r="AW344" s="7">
        <v>0</v>
      </c>
      <c r="AX344" s="7">
        <v>0</v>
      </c>
      <c r="AY344" s="7">
        <v>3520771</v>
      </c>
      <c r="AZ344" s="7">
        <v>72988</v>
      </c>
      <c r="BA344" s="7">
        <v>472168.59499999997</v>
      </c>
      <c r="BB344" s="7">
        <v>0</v>
      </c>
      <c r="BC344" s="7">
        <v>70.88</v>
      </c>
      <c r="BD344" s="7">
        <v>3282.23</v>
      </c>
      <c r="BE344" s="7">
        <v>37.229999999999997</v>
      </c>
      <c r="BF344" s="7">
        <v>4619.91</v>
      </c>
      <c r="BG344" s="7">
        <v>320594</v>
      </c>
      <c r="BH344" s="7">
        <v>2823</v>
      </c>
      <c r="BI344" s="7">
        <v>271910</v>
      </c>
      <c r="BJ344" s="7">
        <v>3742335.7974999994</v>
      </c>
      <c r="BK344" s="7">
        <v>2342417.0233333325</v>
      </c>
      <c r="BL344" s="7">
        <v>16877.163333333334</v>
      </c>
      <c r="BM344" s="7">
        <v>5565920.7700000005</v>
      </c>
      <c r="BN344" s="130">
        <v>0.70599999999999996</v>
      </c>
      <c r="BO344" s="131">
        <v>8.8487900000000004E-5</v>
      </c>
      <c r="BP344" s="161">
        <v>2242.1611253259275</v>
      </c>
      <c r="BQ344" s="162">
        <v>3840447</v>
      </c>
      <c r="BR344" s="161">
        <v>152508</v>
      </c>
      <c r="BS344" s="163">
        <v>0</v>
      </c>
      <c r="BT344" s="163">
        <v>889912.25</v>
      </c>
      <c r="BU344" s="161">
        <v>4765248.5199999996</v>
      </c>
      <c r="BV344" s="161">
        <v>44196.82</v>
      </c>
      <c r="BW344" s="165">
        <v>7199329.5099999998</v>
      </c>
      <c r="BX344" s="161">
        <v>152508</v>
      </c>
    </row>
    <row r="345" spans="1:76" ht="14.45" x14ac:dyDescent="0.3">
      <c r="A345" s="164" t="s">
        <v>31</v>
      </c>
      <c r="B345" s="6" t="s">
        <v>44</v>
      </c>
      <c r="C345" s="6" t="s">
        <v>37</v>
      </c>
      <c r="D345" s="6" t="s">
        <v>37</v>
      </c>
      <c r="E345" s="6" t="s">
        <v>36</v>
      </c>
      <c r="F345" s="24" t="str">
        <f>+Tabela1[[#This Row],[WK]]&amp;Tabela1[[#This Row],[PK]]&amp;Tabela1[[#This Row],[GK]]</f>
        <v>060303</v>
      </c>
      <c r="G345" s="6" t="s">
        <v>372</v>
      </c>
      <c r="H345" s="7">
        <v>433807798.13299781</v>
      </c>
      <c r="I345" s="8">
        <v>1.371</v>
      </c>
      <c r="J345" s="7">
        <v>594750491.24000001</v>
      </c>
      <c r="K345" s="8">
        <v>7.0000000000000007E-2</v>
      </c>
      <c r="L345" s="7">
        <v>41632534.386800006</v>
      </c>
      <c r="M345" s="7">
        <v>24842286.386800006</v>
      </c>
      <c r="N345" s="9">
        <v>1.4795663760773519</v>
      </c>
      <c r="O345" s="7">
        <v>19601002</v>
      </c>
      <c r="P345" s="8">
        <v>1.2949999999999999</v>
      </c>
      <c r="Q345" s="7">
        <v>25383298</v>
      </c>
      <c r="R345" s="8">
        <v>1.6E-2</v>
      </c>
      <c r="S345" s="7">
        <v>406132.76799999998</v>
      </c>
      <c r="T345" s="7">
        <v>-2085852.2320000001</v>
      </c>
      <c r="U345" s="9">
        <v>-0.8370243930039708</v>
      </c>
      <c r="V345" s="7">
        <v>22756434.154800005</v>
      </c>
      <c r="W345" s="9">
        <v>1.1801762874040578</v>
      </c>
      <c r="X345" s="7">
        <v>38030777.790054344</v>
      </c>
      <c r="Y345" s="7">
        <v>0</v>
      </c>
      <c r="Z345" s="7">
        <v>683529.85000000009</v>
      </c>
      <c r="AA345" s="7">
        <v>2088197.9400543426</v>
      </c>
      <c r="AB345" s="7">
        <v>21721368</v>
      </c>
      <c r="AC345" s="7">
        <v>13537682</v>
      </c>
      <c r="AD345" s="7">
        <v>15274343.635254338</v>
      </c>
      <c r="AE345" s="7">
        <v>0</v>
      </c>
      <c r="AF345" s="7">
        <v>41632534.386800006</v>
      </c>
      <c r="AG345" s="7">
        <v>406132.76799999998</v>
      </c>
      <c r="AH345" s="7">
        <v>15274343.635254338</v>
      </c>
      <c r="AI345" s="7">
        <v>14018767</v>
      </c>
      <c r="AJ345" s="7">
        <v>1192036</v>
      </c>
      <c r="AK345" s="7">
        <v>10273557</v>
      </c>
      <c r="AL345" s="7">
        <v>319668</v>
      </c>
      <c r="AM345" s="7">
        <v>773377</v>
      </c>
      <c r="AN345" s="7">
        <v>0</v>
      </c>
      <c r="AO345" s="7">
        <v>0</v>
      </c>
      <c r="AP345" s="7">
        <v>20184559</v>
      </c>
      <c r="AQ345" s="7">
        <v>680287</v>
      </c>
      <c r="AR345" s="7">
        <v>16790248</v>
      </c>
      <c r="AS345" s="7">
        <v>2491985</v>
      </c>
      <c r="AT345" s="7">
        <v>12483432</v>
      </c>
      <c r="AU345" s="7">
        <v>0</v>
      </c>
      <c r="AV345" s="7">
        <v>1119605</v>
      </c>
      <c r="AW345" s="7">
        <v>0</v>
      </c>
      <c r="AX345" s="7">
        <v>0</v>
      </c>
      <c r="AY345" s="7">
        <v>22764047</v>
      </c>
      <c r="AZ345" s="7">
        <v>287087</v>
      </c>
      <c r="BA345" s="7">
        <v>683529.85000000009</v>
      </c>
      <c r="BB345" s="7">
        <v>0</v>
      </c>
      <c r="BC345" s="7">
        <v>499.78</v>
      </c>
      <c r="BD345" s="7">
        <v>5533.21</v>
      </c>
      <c r="BE345" s="7">
        <v>301.27999999999997</v>
      </c>
      <c r="BF345" s="7">
        <v>0</v>
      </c>
      <c r="BG345" s="7">
        <v>1370585.9400543426</v>
      </c>
      <c r="BH345" s="7">
        <v>15285</v>
      </c>
      <c r="BI345" s="7">
        <v>717612</v>
      </c>
      <c r="BJ345" s="7">
        <v>9876428.7058333326</v>
      </c>
      <c r="BK345" s="7">
        <v>3847976.4366666656</v>
      </c>
      <c r="BL345" s="7">
        <v>5849304.4299999997</v>
      </c>
      <c r="BM345" s="7">
        <v>12415200.216666669</v>
      </c>
      <c r="BN345" s="130">
        <v>1.0680000000000001</v>
      </c>
      <c r="BO345" s="131">
        <v>4.422041E-4</v>
      </c>
      <c r="BP345" s="161">
        <v>11463.751302058559</v>
      </c>
      <c r="BQ345" s="162">
        <v>21721368</v>
      </c>
      <c r="BR345" s="161">
        <v>809151</v>
      </c>
      <c r="BS345" s="163">
        <v>0</v>
      </c>
      <c r="BT345" s="163">
        <v>2932544.2099456564</v>
      </c>
      <c r="BU345" s="161">
        <v>41632534.390000001</v>
      </c>
      <c r="BV345" s="161">
        <v>406132.77</v>
      </c>
      <c r="BW345" s="165">
        <v>18206887.849945657</v>
      </c>
      <c r="BX345" s="161">
        <v>809151</v>
      </c>
    </row>
    <row r="346" spans="1:76" ht="14.45" x14ac:dyDescent="0.3">
      <c r="A346" s="164" t="s">
        <v>31</v>
      </c>
      <c r="B346" s="6" t="s">
        <v>44</v>
      </c>
      <c r="C346" s="6" t="s">
        <v>37</v>
      </c>
      <c r="D346" s="6" t="s">
        <v>39</v>
      </c>
      <c r="E346" s="6" t="s">
        <v>36</v>
      </c>
      <c r="F346" s="24" t="str">
        <f>+Tabela1[[#This Row],[WK]]&amp;Tabela1[[#This Row],[PK]]&amp;Tabela1[[#This Row],[GK]]</f>
        <v>060304</v>
      </c>
      <c r="G346" s="6" t="s">
        <v>373</v>
      </c>
      <c r="H346" s="7">
        <v>134259407.02979878</v>
      </c>
      <c r="I346" s="8">
        <v>1.371</v>
      </c>
      <c r="J346" s="7">
        <v>184069647.03</v>
      </c>
      <c r="K346" s="8">
        <v>7.0000000000000007E-2</v>
      </c>
      <c r="L346" s="7">
        <v>12884875.292100001</v>
      </c>
      <c r="M346" s="7">
        <v>9580525.2921000011</v>
      </c>
      <c r="N346" s="9">
        <v>2.8993675888147443</v>
      </c>
      <c r="O346" s="7">
        <v>10580045</v>
      </c>
      <c r="P346" s="8">
        <v>1.2949999999999999</v>
      </c>
      <c r="Q346" s="7">
        <v>13701158</v>
      </c>
      <c r="R346" s="8">
        <v>1.6E-2</v>
      </c>
      <c r="S346" s="7">
        <v>219218.52799999999</v>
      </c>
      <c r="T346" s="7">
        <v>-44005.472000000009</v>
      </c>
      <c r="U346" s="9">
        <v>-0.16717879828587062</v>
      </c>
      <c r="V346" s="7">
        <v>9536519.820100002</v>
      </c>
      <c r="W346" s="9">
        <v>2.6731105844195531</v>
      </c>
      <c r="X346" s="7">
        <v>15774158.595574679</v>
      </c>
      <c r="Y346" s="7">
        <v>4442270</v>
      </c>
      <c r="Z346" s="7">
        <v>1010246.7550000001</v>
      </c>
      <c r="AA346" s="7">
        <v>882673.84057467943</v>
      </c>
      <c r="AB346" s="7">
        <v>8758802</v>
      </c>
      <c r="AC346" s="7">
        <v>680166</v>
      </c>
      <c r="AD346" s="7">
        <v>6237638.7754746778</v>
      </c>
      <c r="AE346" s="7">
        <v>0</v>
      </c>
      <c r="AF346" s="7">
        <v>12884875.292100001</v>
      </c>
      <c r="AG346" s="7">
        <v>219218.52799999999</v>
      </c>
      <c r="AH346" s="7">
        <v>6237638.7754746778</v>
      </c>
      <c r="AI346" s="7">
        <v>2758918</v>
      </c>
      <c r="AJ346" s="7">
        <v>290248</v>
      </c>
      <c r="AK346" s="7">
        <v>6319902</v>
      </c>
      <c r="AL346" s="7">
        <v>0</v>
      </c>
      <c r="AM346" s="7">
        <v>439506</v>
      </c>
      <c r="AN346" s="7">
        <v>0</v>
      </c>
      <c r="AO346" s="7">
        <v>0</v>
      </c>
      <c r="AP346" s="7">
        <v>7110684</v>
      </c>
      <c r="AQ346" s="7">
        <v>377937</v>
      </c>
      <c r="AR346" s="7">
        <v>3304350</v>
      </c>
      <c r="AS346" s="7">
        <v>263224</v>
      </c>
      <c r="AT346" s="7">
        <v>6423620</v>
      </c>
      <c r="AU346" s="7">
        <v>311681</v>
      </c>
      <c r="AV346" s="7">
        <v>754285</v>
      </c>
      <c r="AW346" s="7">
        <v>0</v>
      </c>
      <c r="AX346" s="7">
        <v>0</v>
      </c>
      <c r="AY346" s="7">
        <v>7625926</v>
      </c>
      <c r="AZ346" s="7">
        <v>150842</v>
      </c>
      <c r="BA346" s="7">
        <v>1010246.7550000001</v>
      </c>
      <c r="BB346" s="7">
        <v>0</v>
      </c>
      <c r="BC346" s="7">
        <v>458.62</v>
      </c>
      <c r="BD346" s="7">
        <v>7595.72</v>
      </c>
      <c r="BE346" s="7">
        <v>3476.83</v>
      </c>
      <c r="BF346" s="7">
        <v>0</v>
      </c>
      <c r="BG346" s="7">
        <v>521333.84057467937</v>
      </c>
      <c r="BH346" s="7">
        <v>5814</v>
      </c>
      <c r="BI346" s="7">
        <v>361340</v>
      </c>
      <c r="BJ346" s="7">
        <v>4973071.7774999999</v>
      </c>
      <c r="BK346" s="7">
        <v>3420555.3566666665</v>
      </c>
      <c r="BL346" s="7">
        <v>615684.85666666657</v>
      </c>
      <c r="BM346" s="7">
        <v>4978695.97</v>
      </c>
      <c r="BN346" s="130">
        <v>0.79300000000000004</v>
      </c>
      <c r="BO346" s="131">
        <v>2.328265E-4</v>
      </c>
      <c r="BP346" s="161">
        <v>5900.0554020736254</v>
      </c>
      <c r="BQ346" s="162">
        <v>8758802</v>
      </c>
      <c r="BR346" s="161">
        <v>316302</v>
      </c>
      <c r="BS346" s="163">
        <v>0</v>
      </c>
      <c r="BT346" s="163">
        <v>1308497.4044253193</v>
      </c>
      <c r="BU346" s="161">
        <v>12884875.289999999</v>
      </c>
      <c r="BV346" s="161">
        <v>219218.53</v>
      </c>
      <c r="BW346" s="165">
        <v>7546136.1844253195</v>
      </c>
      <c r="BX346" s="161">
        <v>316302</v>
      </c>
    </row>
    <row r="347" spans="1:76" ht="14.45" x14ac:dyDescent="0.3">
      <c r="A347" s="164" t="s">
        <v>31</v>
      </c>
      <c r="B347" s="6" t="s">
        <v>44</v>
      </c>
      <c r="C347" s="6" t="s">
        <v>37</v>
      </c>
      <c r="D347" s="6" t="s">
        <v>42</v>
      </c>
      <c r="E347" s="6" t="s">
        <v>36</v>
      </c>
      <c r="F347" s="24" t="str">
        <f>+Tabela1[[#This Row],[WK]]&amp;Tabela1[[#This Row],[PK]]&amp;Tabela1[[#This Row],[GK]]</f>
        <v>060305</v>
      </c>
      <c r="G347" s="6" t="s">
        <v>374</v>
      </c>
      <c r="H347" s="7">
        <v>38846096.921000049</v>
      </c>
      <c r="I347" s="8">
        <v>1.371</v>
      </c>
      <c r="J347" s="7">
        <v>53257998.880000003</v>
      </c>
      <c r="K347" s="8">
        <v>7.0000000000000007E-2</v>
      </c>
      <c r="L347" s="7">
        <v>3728059.9216000005</v>
      </c>
      <c r="M347" s="7">
        <v>2703048.9216000005</v>
      </c>
      <c r="N347" s="9">
        <v>2.6370925986160154</v>
      </c>
      <c r="O347" s="7">
        <v>33336</v>
      </c>
      <c r="P347" s="8">
        <v>1.2949999999999999</v>
      </c>
      <c r="Q347" s="7">
        <v>43170</v>
      </c>
      <c r="R347" s="8">
        <v>1.6E-2</v>
      </c>
      <c r="S347" s="7">
        <v>690.72</v>
      </c>
      <c r="T347" s="7">
        <v>-7992.28</v>
      </c>
      <c r="U347" s="9">
        <v>-0.9204514568697455</v>
      </c>
      <c r="V347" s="7">
        <v>2695056.6416000007</v>
      </c>
      <c r="W347" s="9">
        <v>2.6072093304208024</v>
      </c>
      <c r="X347" s="7">
        <v>7499743.7799999993</v>
      </c>
      <c r="Y347" s="7">
        <v>2888717</v>
      </c>
      <c r="Z347" s="7">
        <v>350435.77999999997</v>
      </c>
      <c r="AA347" s="7">
        <v>414650</v>
      </c>
      <c r="AB347" s="7">
        <v>3050115</v>
      </c>
      <c r="AC347" s="7">
        <v>795826</v>
      </c>
      <c r="AD347" s="7">
        <v>4804687.1383999987</v>
      </c>
      <c r="AE347" s="7">
        <v>0</v>
      </c>
      <c r="AF347" s="7">
        <v>3728059.9216000005</v>
      </c>
      <c r="AG347" s="7">
        <v>690.72</v>
      </c>
      <c r="AH347" s="7">
        <v>4804687.1383999987</v>
      </c>
      <c r="AI347" s="7">
        <v>855818</v>
      </c>
      <c r="AJ347" s="7">
        <v>4114</v>
      </c>
      <c r="AK347" s="7">
        <v>3180837</v>
      </c>
      <c r="AL347" s="7">
        <v>0</v>
      </c>
      <c r="AM347" s="7">
        <v>228385</v>
      </c>
      <c r="AN347" s="7">
        <v>0</v>
      </c>
      <c r="AO347" s="7">
        <v>0</v>
      </c>
      <c r="AP347" s="7">
        <v>2659050</v>
      </c>
      <c r="AQ347" s="7">
        <v>75587</v>
      </c>
      <c r="AR347" s="7">
        <v>1025011</v>
      </c>
      <c r="AS347" s="7">
        <v>8683</v>
      </c>
      <c r="AT347" s="7">
        <v>3635543</v>
      </c>
      <c r="AU347" s="7">
        <v>2911</v>
      </c>
      <c r="AV347" s="7">
        <v>698720</v>
      </c>
      <c r="AW347" s="7">
        <v>0</v>
      </c>
      <c r="AX347" s="7">
        <v>0</v>
      </c>
      <c r="AY347" s="7">
        <v>2932396</v>
      </c>
      <c r="AZ347" s="7">
        <v>30817</v>
      </c>
      <c r="BA347" s="7">
        <v>350435.77999999997</v>
      </c>
      <c r="BB347" s="7">
        <v>0</v>
      </c>
      <c r="BC347" s="7">
        <v>0</v>
      </c>
      <c r="BD347" s="7">
        <v>2843.64</v>
      </c>
      <c r="BE347" s="7">
        <v>1312.04</v>
      </c>
      <c r="BF347" s="7">
        <v>805.4</v>
      </c>
      <c r="BG347" s="7">
        <v>320594</v>
      </c>
      <c r="BH347" s="7">
        <v>2088</v>
      </c>
      <c r="BI347" s="7">
        <v>94056</v>
      </c>
      <c r="BJ347" s="7">
        <v>1294439.2991666668</v>
      </c>
      <c r="BK347" s="7">
        <v>612745.53000000026</v>
      </c>
      <c r="BL347" s="7">
        <v>0</v>
      </c>
      <c r="BM347" s="7">
        <v>2726775.0766666667</v>
      </c>
      <c r="BN347" s="130">
        <v>0.623</v>
      </c>
      <c r="BO347" s="131">
        <v>7.5003899999999995E-5</v>
      </c>
      <c r="BP347" s="161">
        <v>1900.984443605204</v>
      </c>
      <c r="BQ347" s="162">
        <v>3050115</v>
      </c>
      <c r="BR347" s="161">
        <v>114867</v>
      </c>
      <c r="BS347" s="163">
        <v>0</v>
      </c>
      <c r="BT347" s="163">
        <v>760405.02000000072</v>
      </c>
      <c r="BU347" s="161">
        <v>3728059.92</v>
      </c>
      <c r="BV347" s="161">
        <v>690.72</v>
      </c>
      <c r="BW347" s="165">
        <v>5565092.1600000001</v>
      </c>
      <c r="BX347" s="161">
        <v>114867</v>
      </c>
    </row>
    <row r="348" spans="1:76" ht="14.45" x14ac:dyDescent="0.3">
      <c r="A348" s="164" t="s">
        <v>31</v>
      </c>
      <c r="B348" s="6" t="s">
        <v>44</v>
      </c>
      <c r="C348" s="6" t="s">
        <v>37</v>
      </c>
      <c r="D348" s="6" t="s">
        <v>44</v>
      </c>
      <c r="E348" s="6" t="s">
        <v>36</v>
      </c>
      <c r="F348" s="24" t="str">
        <f>+Tabela1[[#This Row],[WK]]&amp;Tabela1[[#This Row],[PK]]&amp;Tabela1[[#This Row],[GK]]</f>
        <v>060306</v>
      </c>
      <c r="G348" s="6" t="s">
        <v>375</v>
      </c>
      <c r="H348" s="7">
        <v>95134928.478399694</v>
      </c>
      <c r="I348" s="8">
        <v>1.371</v>
      </c>
      <c r="J348" s="7">
        <v>130429986.94000001</v>
      </c>
      <c r="K348" s="8">
        <v>7.0000000000000007E-2</v>
      </c>
      <c r="L348" s="7">
        <v>9130099.0858000014</v>
      </c>
      <c r="M348" s="7">
        <v>6275255.0858000014</v>
      </c>
      <c r="N348" s="9">
        <v>2.19810787762834</v>
      </c>
      <c r="O348" s="7">
        <v>18056</v>
      </c>
      <c r="P348" s="8">
        <v>1.2949999999999999</v>
      </c>
      <c r="Q348" s="7">
        <v>23383</v>
      </c>
      <c r="R348" s="8">
        <v>1.6E-2</v>
      </c>
      <c r="S348" s="7">
        <v>374.12799999999999</v>
      </c>
      <c r="T348" s="7">
        <v>-6269.8720000000003</v>
      </c>
      <c r="U348" s="9">
        <v>-0.94368934376881397</v>
      </c>
      <c r="V348" s="7">
        <v>6268985.2138000019</v>
      </c>
      <c r="W348" s="9">
        <v>2.1908130363642977</v>
      </c>
      <c r="X348" s="7">
        <v>14468193.407399178</v>
      </c>
      <c r="Y348" s="7">
        <v>3996765</v>
      </c>
      <c r="Z348" s="7">
        <v>550522.17999999993</v>
      </c>
      <c r="AA348" s="7">
        <v>639760.22739917727</v>
      </c>
      <c r="AB348" s="7">
        <v>8030475</v>
      </c>
      <c r="AC348" s="7">
        <v>1250671</v>
      </c>
      <c r="AD348" s="7">
        <v>8199208.1935991766</v>
      </c>
      <c r="AE348" s="7">
        <v>0</v>
      </c>
      <c r="AF348" s="7">
        <v>9130099.0858000014</v>
      </c>
      <c r="AG348" s="7">
        <v>374.12799999999999</v>
      </c>
      <c r="AH348" s="7">
        <v>8199208.1935991766</v>
      </c>
      <c r="AI348" s="7">
        <v>2383609</v>
      </c>
      <c r="AJ348" s="7">
        <v>3580</v>
      </c>
      <c r="AK348" s="7">
        <v>5064838</v>
      </c>
      <c r="AL348" s="7">
        <v>0</v>
      </c>
      <c r="AM348" s="7">
        <v>820604</v>
      </c>
      <c r="AN348" s="7">
        <v>0</v>
      </c>
      <c r="AO348" s="7">
        <v>0</v>
      </c>
      <c r="AP348" s="7">
        <v>6638680</v>
      </c>
      <c r="AQ348" s="7">
        <v>413741</v>
      </c>
      <c r="AR348" s="7">
        <v>2854844</v>
      </c>
      <c r="AS348" s="7">
        <v>6644</v>
      </c>
      <c r="AT348" s="7">
        <v>5657450</v>
      </c>
      <c r="AU348" s="7">
        <v>0</v>
      </c>
      <c r="AV348" s="7">
        <v>771192</v>
      </c>
      <c r="AW348" s="7">
        <v>0</v>
      </c>
      <c r="AX348" s="7">
        <v>0</v>
      </c>
      <c r="AY348" s="7">
        <v>7474048</v>
      </c>
      <c r="AZ348" s="7">
        <v>171928</v>
      </c>
      <c r="BA348" s="7">
        <v>550522.17999999993</v>
      </c>
      <c r="BB348" s="7">
        <v>0</v>
      </c>
      <c r="BC348" s="7">
        <v>134.88999999999999</v>
      </c>
      <c r="BD348" s="7">
        <v>5420.97</v>
      </c>
      <c r="BE348" s="7">
        <v>97.98</v>
      </c>
      <c r="BF348" s="7">
        <v>0</v>
      </c>
      <c r="BG348" s="7">
        <v>365041.22739917727</v>
      </c>
      <c r="BH348" s="7">
        <v>4071</v>
      </c>
      <c r="BI348" s="7">
        <v>274719</v>
      </c>
      <c r="BJ348" s="7">
        <v>3781047.918333333</v>
      </c>
      <c r="BK348" s="7">
        <v>1769279.2966666659</v>
      </c>
      <c r="BL348" s="7">
        <v>2614156.2433333336</v>
      </c>
      <c r="BM348" s="7">
        <v>2818762</v>
      </c>
      <c r="BN348" s="130">
        <v>0.73</v>
      </c>
      <c r="BO348" s="131">
        <v>1.5226239999999999E-4</v>
      </c>
      <c r="BP348" s="161">
        <v>3858.9984205185638</v>
      </c>
      <c r="BQ348" s="162">
        <v>8030475</v>
      </c>
      <c r="BR348" s="161">
        <v>221994</v>
      </c>
      <c r="BS348" s="163">
        <v>0</v>
      </c>
      <c r="BT348" s="163">
        <v>1328418.5926008224</v>
      </c>
      <c r="BU348" s="161">
        <v>9130099.0899999999</v>
      </c>
      <c r="BV348" s="161">
        <v>374.13</v>
      </c>
      <c r="BW348" s="165">
        <v>9527626.7826008238</v>
      </c>
      <c r="BX348" s="161">
        <v>221994</v>
      </c>
    </row>
    <row r="349" spans="1:76" ht="14.45" x14ac:dyDescent="0.3">
      <c r="A349" s="164" t="s">
        <v>31</v>
      </c>
      <c r="B349" s="6" t="s">
        <v>44</v>
      </c>
      <c r="C349" s="6" t="s">
        <v>37</v>
      </c>
      <c r="D349" s="6" t="s">
        <v>51</v>
      </c>
      <c r="E349" s="6" t="s">
        <v>36</v>
      </c>
      <c r="F349" s="24" t="str">
        <f>+Tabela1[[#This Row],[WK]]&amp;Tabela1[[#This Row],[PK]]&amp;Tabela1[[#This Row],[GK]]</f>
        <v>060307</v>
      </c>
      <c r="G349" s="6" t="s">
        <v>376</v>
      </c>
      <c r="H349" s="7">
        <v>58354600.172999963</v>
      </c>
      <c r="I349" s="8">
        <v>1.371</v>
      </c>
      <c r="J349" s="7">
        <v>80004156.839999989</v>
      </c>
      <c r="K349" s="8">
        <v>7.0000000000000007E-2</v>
      </c>
      <c r="L349" s="7">
        <v>5600290.9787999997</v>
      </c>
      <c r="M349" s="7">
        <v>4074587.9787999997</v>
      </c>
      <c r="N349" s="9">
        <v>2.6706298531234451</v>
      </c>
      <c r="O349" s="7">
        <v>3124065</v>
      </c>
      <c r="P349" s="8">
        <v>1.2949999999999999</v>
      </c>
      <c r="Q349" s="7">
        <v>4045664</v>
      </c>
      <c r="R349" s="8">
        <v>1.6E-2</v>
      </c>
      <c r="S349" s="7">
        <v>64730.624000000003</v>
      </c>
      <c r="T349" s="7">
        <v>52527.624000000003</v>
      </c>
      <c r="U349" s="9">
        <v>4.3044844710317136</v>
      </c>
      <c r="V349" s="7">
        <v>4127115.6027999995</v>
      </c>
      <c r="W349" s="9">
        <v>2.6835941876811713</v>
      </c>
      <c r="X349" s="7">
        <v>11722383.795</v>
      </c>
      <c r="Y349" s="7">
        <v>5939926</v>
      </c>
      <c r="Z349" s="7">
        <v>33710.794999999998</v>
      </c>
      <c r="AA349" s="7">
        <v>570642</v>
      </c>
      <c r="AB349" s="7">
        <v>5096153</v>
      </c>
      <c r="AC349" s="7">
        <v>81952</v>
      </c>
      <c r="AD349" s="7">
        <v>7595268.1922000004</v>
      </c>
      <c r="AE349" s="7">
        <v>0</v>
      </c>
      <c r="AF349" s="7">
        <v>5600290.9787999997</v>
      </c>
      <c r="AG349" s="7">
        <v>64730.624000000003</v>
      </c>
      <c r="AH349" s="7">
        <v>7595268.1922000004</v>
      </c>
      <c r="AI349" s="7">
        <v>1273863</v>
      </c>
      <c r="AJ349" s="7">
        <v>2057</v>
      </c>
      <c r="AK349" s="7">
        <v>4823173</v>
      </c>
      <c r="AL349" s="7">
        <v>0</v>
      </c>
      <c r="AM349" s="7">
        <v>1085808</v>
      </c>
      <c r="AN349" s="7">
        <v>0</v>
      </c>
      <c r="AO349" s="7">
        <v>0</v>
      </c>
      <c r="AP349" s="7">
        <v>4132540</v>
      </c>
      <c r="AQ349" s="7">
        <v>214828</v>
      </c>
      <c r="AR349" s="7">
        <v>1525703</v>
      </c>
      <c r="AS349" s="7">
        <v>12203</v>
      </c>
      <c r="AT349" s="7">
        <v>5426119</v>
      </c>
      <c r="AU349" s="7">
        <v>0</v>
      </c>
      <c r="AV349" s="7">
        <v>1146302</v>
      </c>
      <c r="AW349" s="7">
        <v>0</v>
      </c>
      <c r="AX349" s="7">
        <v>0</v>
      </c>
      <c r="AY349" s="7">
        <v>4755850</v>
      </c>
      <c r="AZ349" s="7">
        <v>85964</v>
      </c>
      <c r="BA349" s="7">
        <v>33710.794999999998</v>
      </c>
      <c r="BB349" s="7">
        <v>0</v>
      </c>
      <c r="BC349" s="7">
        <v>0</v>
      </c>
      <c r="BD349" s="7">
        <v>0</v>
      </c>
      <c r="BE349" s="7">
        <v>137.19</v>
      </c>
      <c r="BF349" s="7">
        <v>881.66</v>
      </c>
      <c r="BG349" s="7">
        <v>320594</v>
      </c>
      <c r="BH349" s="7">
        <v>3282</v>
      </c>
      <c r="BI349" s="7">
        <v>250048</v>
      </c>
      <c r="BJ349" s="7">
        <v>3441503.1949999994</v>
      </c>
      <c r="BK349" s="7">
        <v>1345334.3666666662</v>
      </c>
      <c r="BL349" s="7">
        <v>75504.686666666661</v>
      </c>
      <c r="BM349" s="7">
        <v>8233665.9400000004</v>
      </c>
      <c r="BN349" s="130">
        <v>0.56499999999999995</v>
      </c>
      <c r="BO349" s="131">
        <v>1.3186900000000001E-4</v>
      </c>
      <c r="BP349" s="161">
        <v>3341.7305482323059</v>
      </c>
      <c r="BQ349" s="162">
        <v>5096153</v>
      </c>
      <c r="BR349" s="161">
        <v>176859</v>
      </c>
      <c r="BS349" s="163">
        <v>0</v>
      </c>
      <c r="BT349" s="163">
        <v>868710</v>
      </c>
      <c r="BU349" s="161">
        <v>5600290.9800000004</v>
      </c>
      <c r="BV349" s="161">
        <v>64730.62</v>
      </c>
      <c r="BW349" s="165">
        <v>8463978.1900000013</v>
      </c>
      <c r="BX349" s="161">
        <v>176859</v>
      </c>
    </row>
    <row r="350" spans="1:76" ht="14.45" x14ac:dyDescent="0.3">
      <c r="A350" s="164" t="s">
        <v>31</v>
      </c>
      <c r="B350" s="6" t="s">
        <v>44</v>
      </c>
      <c r="C350" s="6" t="s">
        <v>37</v>
      </c>
      <c r="D350" s="6" t="s">
        <v>75</v>
      </c>
      <c r="E350" s="6" t="s">
        <v>36</v>
      </c>
      <c r="F350" s="24" t="str">
        <f>+Tabela1[[#This Row],[WK]]&amp;Tabela1[[#This Row],[PK]]&amp;Tabela1[[#This Row],[GK]]</f>
        <v>060308</v>
      </c>
      <c r="G350" s="6" t="s">
        <v>370</v>
      </c>
      <c r="H350" s="7">
        <v>88654493.955599874</v>
      </c>
      <c r="I350" s="8">
        <v>1.371</v>
      </c>
      <c r="J350" s="7">
        <v>121545311.21000001</v>
      </c>
      <c r="K350" s="8">
        <v>7.0000000000000007E-2</v>
      </c>
      <c r="L350" s="7">
        <v>8508171.7847000007</v>
      </c>
      <c r="M350" s="7">
        <v>6318008.7847000007</v>
      </c>
      <c r="N350" s="9">
        <v>2.8847208105972024</v>
      </c>
      <c r="O350" s="7">
        <v>8123573</v>
      </c>
      <c r="P350" s="8">
        <v>1.2949999999999999</v>
      </c>
      <c r="Q350" s="7">
        <v>10520027</v>
      </c>
      <c r="R350" s="8">
        <v>1.6E-2</v>
      </c>
      <c r="S350" s="7">
        <v>168320.432</v>
      </c>
      <c r="T350" s="7">
        <v>56661.432000000001</v>
      </c>
      <c r="U350" s="9">
        <v>0.50745064885051805</v>
      </c>
      <c r="V350" s="7">
        <v>6374670.2167000007</v>
      </c>
      <c r="W350" s="9">
        <v>2.7694018984526174</v>
      </c>
      <c r="X350" s="7">
        <v>13920663.937278179</v>
      </c>
      <c r="Y350" s="7">
        <v>5736591</v>
      </c>
      <c r="Z350" s="7">
        <v>469563.97499999998</v>
      </c>
      <c r="AA350" s="7">
        <v>555428.96227818006</v>
      </c>
      <c r="AB350" s="7">
        <v>6695675</v>
      </c>
      <c r="AC350" s="7">
        <v>463405</v>
      </c>
      <c r="AD350" s="7">
        <v>7545993.7205781788</v>
      </c>
      <c r="AE350" s="7">
        <v>0</v>
      </c>
      <c r="AF350" s="7">
        <v>8508171.7847000007</v>
      </c>
      <c r="AG350" s="7">
        <v>168320.432</v>
      </c>
      <c r="AH350" s="7">
        <v>7545993.7205781788</v>
      </c>
      <c r="AI350" s="7">
        <v>1828644</v>
      </c>
      <c r="AJ350" s="7">
        <v>66340</v>
      </c>
      <c r="AK350" s="7">
        <v>5562659</v>
      </c>
      <c r="AL350" s="7">
        <v>0</v>
      </c>
      <c r="AM350" s="7">
        <v>844006</v>
      </c>
      <c r="AN350" s="7">
        <v>0</v>
      </c>
      <c r="AO350" s="7">
        <v>0</v>
      </c>
      <c r="AP350" s="7">
        <v>5432303</v>
      </c>
      <c r="AQ350" s="7">
        <v>346110</v>
      </c>
      <c r="AR350" s="7">
        <v>2190163</v>
      </c>
      <c r="AS350" s="7">
        <v>111659</v>
      </c>
      <c r="AT350" s="7">
        <v>6075878</v>
      </c>
      <c r="AU350" s="7">
        <v>428510</v>
      </c>
      <c r="AV350" s="7">
        <v>764667</v>
      </c>
      <c r="AW350" s="7">
        <v>0</v>
      </c>
      <c r="AX350" s="7">
        <v>0</v>
      </c>
      <c r="AY350" s="7">
        <v>6122150</v>
      </c>
      <c r="AZ350" s="7">
        <v>158952</v>
      </c>
      <c r="BA350" s="7">
        <v>469563.97499999998</v>
      </c>
      <c r="BB350" s="7">
        <v>0</v>
      </c>
      <c r="BC350" s="7">
        <v>0</v>
      </c>
      <c r="BD350" s="7">
        <v>5049.07</v>
      </c>
      <c r="BE350" s="7">
        <v>0.01</v>
      </c>
      <c r="BF350" s="7">
        <v>0</v>
      </c>
      <c r="BG350" s="7">
        <v>352935.96227818</v>
      </c>
      <c r="BH350" s="7">
        <v>3936</v>
      </c>
      <c r="BI350" s="7">
        <v>202493</v>
      </c>
      <c r="BJ350" s="7">
        <v>2786877.3283333341</v>
      </c>
      <c r="BK350" s="7">
        <v>1071522.123333334</v>
      </c>
      <c r="BL350" s="7">
        <v>927344.26666666672</v>
      </c>
      <c r="BM350" s="7">
        <v>5006732.2866666662</v>
      </c>
      <c r="BN350" s="130">
        <v>0.64600000000000002</v>
      </c>
      <c r="BO350" s="131">
        <v>1.5996679999999999E-4</v>
      </c>
      <c r="BP350" s="161">
        <v>4054.0994555201505</v>
      </c>
      <c r="BQ350" s="162">
        <v>6695675</v>
      </c>
      <c r="BR350" s="161">
        <v>209888</v>
      </c>
      <c r="BS350" s="163">
        <v>0</v>
      </c>
      <c r="BT350" s="163">
        <v>839381.06272182055</v>
      </c>
      <c r="BU350" s="161">
        <v>8508171.7799999993</v>
      </c>
      <c r="BV350" s="161">
        <v>168320.43</v>
      </c>
      <c r="BW350" s="165">
        <v>8385374.7827218203</v>
      </c>
      <c r="BX350" s="161">
        <v>209888</v>
      </c>
    </row>
    <row r="351" spans="1:76" ht="14.45" x14ac:dyDescent="0.3">
      <c r="A351" s="164" t="s">
        <v>31</v>
      </c>
      <c r="B351" s="6" t="s">
        <v>44</v>
      </c>
      <c r="C351" s="6" t="s">
        <v>37</v>
      </c>
      <c r="D351" s="6" t="s">
        <v>77</v>
      </c>
      <c r="E351" s="6" t="s">
        <v>36</v>
      </c>
      <c r="F351" s="24" t="str">
        <f>+Tabela1[[#This Row],[WK]]&amp;Tabela1[[#This Row],[PK]]&amp;Tabela1[[#This Row],[GK]]</f>
        <v>060309</v>
      </c>
      <c r="G351" s="6" t="s">
        <v>377</v>
      </c>
      <c r="H351" s="7">
        <v>86525001.792999581</v>
      </c>
      <c r="I351" s="8">
        <v>1.371</v>
      </c>
      <c r="J351" s="7">
        <v>118625777.45999999</v>
      </c>
      <c r="K351" s="8">
        <v>7.0000000000000007E-2</v>
      </c>
      <c r="L351" s="7">
        <v>8303804.4221999999</v>
      </c>
      <c r="M351" s="7">
        <v>6216672.4221999999</v>
      </c>
      <c r="N351" s="9">
        <v>2.9785717540625125</v>
      </c>
      <c r="O351" s="7">
        <v>51418</v>
      </c>
      <c r="P351" s="8">
        <v>1.2949999999999999</v>
      </c>
      <c r="Q351" s="7">
        <v>66586</v>
      </c>
      <c r="R351" s="8">
        <v>1.6E-2</v>
      </c>
      <c r="S351" s="7">
        <v>1065.376</v>
      </c>
      <c r="T351" s="7">
        <v>-11623.624</v>
      </c>
      <c r="U351" s="9">
        <v>-0.91603940420836949</v>
      </c>
      <c r="V351" s="7">
        <v>6205048.7982000001</v>
      </c>
      <c r="W351" s="9">
        <v>2.9550370237272605</v>
      </c>
      <c r="X351" s="7">
        <v>13187587.422362976</v>
      </c>
      <c r="Y351" s="7">
        <v>3917201</v>
      </c>
      <c r="Z351" s="7">
        <v>529498.6</v>
      </c>
      <c r="AA351" s="7">
        <v>525743.82236297731</v>
      </c>
      <c r="AB351" s="7">
        <v>5047385</v>
      </c>
      <c r="AC351" s="7">
        <v>3167759</v>
      </c>
      <c r="AD351" s="7">
        <v>6982538.6241629757</v>
      </c>
      <c r="AE351" s="7">
        <v>0</v>
      </c>
      <c r="AF351" s="7">
        <v>8303804.4221999999</v>
      </c>
      <c r="AG351" s="7">
        <v>1065.376</v>
      </c>
      <c r="AH351" s="7">
        <v>6982538.6241629757</v>
      </c>
      <c r="AI351" s="7">
        <v>1742620</v>
      </c>
      <c r="AJ351" s="7">
        <v>12423</v>
      </c>
      <c r="AK351" s="7">
        <v>6856544</v>
      </c>
      <c r="AL351" s="7">
        <v>0</v>
      </c>
      <c r="AM351" s="7">
        <v>331058</v>
      </c>
      <c r="AN351" s="7">
        <v>0</v>
      </c>
      <c r="AO351" s="7">
        <v>0</v>
      </c>
      <c r="AP351" s="7">
        <v>4078520</v>
      </c>
      <c r="AQ351" s="7">
        <v>186979</v>
      </c>
      <c r="AR351" s="7">
        <v>2087132</v>
      </c>
      <c r="AS351" s="7">
        <v>12689</v>
      </c>
      <c r="AT351" s="7">
        <v>7315203</v>
      </c>
      <c r="AU351" s="7">
        <v>447017</v>
      </c>
      <c r="AV351" s="7">
        <v>343773</v>
      </c>
      <c r="AW351" s="7">
        <v>0</v>
      </c>
      <c r="AX351" s="7">
        <v>0</v>
      </c>
      <c r="AY351" s="7">
        <v>4636202</v>
      </c>
      <c r="AZ351" s="7">
        <v>72988</v>
      </c>
      <c r="BA351" s="7">
        <v>529498.6</v>
      </c>
      <c r="BB351" s="7">
        <v>0</v>
      </c>
      <c r="BC351" s="7">
        <v>14.05</v>
      </c>
      <c r="BD351" s="7">
        <v>5133.9799999999996</v>
      </c>
      <c r="BE351" s="7">
        <v>1025.44</v>
      </c>
      <c r="BF351" s="7">
        <v>0</v>
      </c>
      <c r="BG351" s="7">
        <v>366744.82236297725</v>
      </c>
      <c r="BH351" s="7">
        <v>4090</v>
      </c>
      <c r="BI351" s="7">
        <v>158999</v>
      </c>
      <c r="BJ351" s="7">
        <v>2188385.875</v>
      </c>
      <c r="BK351" s="7">
        <v>865374.15333333332</v>
      </c>
      <c r="BL351" s="7">
        <v>1123280.0833333333</v>
      </c>
      <c r="BM351" s="7">
        <v>3045486.72</v>
      </c>
      <c r="BN351" s="130">
        <v>0.70599999999999996</v>
      </c>
      <c r="BO351" s="131">
        <v>1.351763E-4</v>
      </c>
      <c r="BP351" s="161">
        <v>3425.7740710022199</v>
      </c>
      <c r="BQ351" s="162">
        <v>5047385</v>
      </c>
      <c r="BR351" s="161">
        <v>221044</v>
      </c>
      <c r="BS351" s="163">
        <v>0</v>
      </c>
      <c r="BT351" s="163">
        <v>1348639.5199999996</v>
      </c>
      <c r="BU351" s="161">
        <v>8303804.4199999999</v>
      </c>
      <c r="BV351" s="161">
        <v>1065.3800000000001</v>
      </c>
      <c r="BW351" s="165">
        <v>8331178.1399999997</v>
      </c>
      <c r="BX351" s="161">
        <v>221044</v>
      </c>
    </row>
    <row r="352" spans="1:76" ht="14.45" x14ac:dyDescent="0.3">
      <c r="A352" s="164" t="s">
        <v>31</v>
      </c>
      <c r="B352" s="6" t="s">
        <v>44</v>
      </c>
      <c r="C352" s="6" t="s">
        <v>37</v>
      </c>
      <c r="D352" s="6" t="s">
        <v>90</v>
      </c>
      <c r="E352" s="6" t="s">
        <v>36</v>
      </c>
      <c r="F352" s="24" t="str">
        <f>+Tabela1[[#This Row],[WK]]&amp;Tabela1[[#This Row],[PK]]&amp;Tabela1[[#This Row],[GK]]</f>
        <v>060310</v>
      </c>
      <c r="G352" s="6" t="s">
        <v>378</v>
      </c>
      <c r="H352" s="7">
        <v>100589881.09819911</v>
      </c>
      <c r="I352" s="8">
        <v>1.371</v>
      </c>
      <c r="J352" s="7">
        <v>137908726.99000001</v>
      </c>
      <c r="K352" s="8">
        <v>7.0000000000000007E-2</v>
      </c>
      <c r="L352" s="7">
        <v>9653610.8893000018</v>
      </c>
      <c r="M352" s="7">
        <v>6576473.8893000018</v>
      </c>
      <c r="N352" s="9">
        <v>2.1372054248153405</v>
      </c>
      <c r="O352" s="7">
        <v>0</v>
      </c>
      <c r="P352" s="8">
        <v>1.2949999999999999</v>
      </c>
      <c r="Q352" s="7">
        <v>0</v>
      </c>
      <c r="R352" s="8">
        <v>1.6E-2</v>
      </c>
      <c r="S352" s="7">
        <v>0</v>
      </c>
      <c r="T352" s="7">
        <v>-29945</v>
      </c>
      <c r="U352" s="9">
        <v>-1</v>
      </c>
      <c r="V352" s="7">
        <v>6546528.8893000018</v>
      </c>
      <c r="W352" s="9">
        <v>2.1069701054880436</v>
      </c>
      <c r="X352" s="7">
        <v>20007549.796042673</v>
      </c>
      <c r="Y352" s="7">
        <v>9471382</v>
      </c>
      <c r="Z352" s="7">
        <v>873080.43499999994</v>
      </c>
      <c r="AA352" s="7">
        <v>567367.361042673</v>
      </c>
      <c r="AB352" s="7">
        <v>9095720</v>
      </c>
      <c r="AC352" s="7">
        <v>0</v>
      </c>
      <c r="AD352" s="7">
        <v>13461020.906742672</v>
      </c>
      <c r="AE352" s="7">
        <v>0</v>
      </c>
      <c r="AF352" s="7">
        <v>9653610.8893000018</v>
      </c>
      <c r="AG352" s="7">
        <v>0</v>
      </c>
      <c r="AH352" s="7">
        <v>13461020.906742672</v>
      </c>
      <c r="AI352" s="7">
        <v>2569209</v>
      </c>
      <c r="AJ352" s="7">
        <v>10732</v>
      </c>
      <c r="AK352" s="7">
        <v>7896876</v>
      </c>
      <c r="AL352" s="7">
        <v>0</v>
      </c>
      <c r="AM352" s="7">
        <v>306773</v>
      </c>
      <c r="AN352" s="7">
        <v>0</v>
      </c>
      <c r="AO352" s="7">
        <v>0</v>
      </c>
      <c r="AP352" s="7">
        <v>7066775</v>
      </c>
      <c r="AQ352" s="7">
        <v>493307</v>
      </c>
      <c r="AR352" s="7">
        <v>3077137</v>
      </c>
      <c r="AS352" s="7">
        <v>29945</v>
      </c>
      <c r="AT352" s="7">
        <v>8658738</v>
      </c>
      <c r="AU352" s="7">
        <v>0</v>
      </c>
      <c r="AV352" s="7">
        <v>387090</v>
      </c>
      <c r="AW352" s="7">
        <v>0</v>
      </c>
      <c r="AX352" s="7">
        <v>0</v>
      </c>
      <c r="AY352" s="7">
        <v>8056521</v>
      </c>
      <c r="AZ352" s="7">
        <v>201123</v>
      </c>
      <c r="BA352" s="7">
        <v>873080.43499999994</v>
      </c>
      <c r="BB352" s="7">
        <v>0.02</v>
      </c>
      <c r="BC352" s="7">
        <v>122.26</v>
      </c>
      <c r="BD352" s="7">
        <v>8957.7999999999993</v>
      </c>
      <c r="BE352" s="7">
        <v>44.99</v>
      </c>
      <c r="BF352" s="7">
        <v>0</v>
      </c>
      <c r="BG352" s="7">
        <v>458655.36104267306</v>
      </c>
      <c r="BH352" s="7">
        <v>5115</v>
      </c>
      <c r="BI352" s="7">
        <v>108712</v>
      </c>
      <c r="BJ352" s="7">
        <v>1496180.9316666671</v>
      </c>
      <c r="BK352" s="7">
        <v>36058.166666666977</v>
      </c>
      <c r="BL352" s="7">
        <v>46320.073333333334</v>
      </c>
      <c r="BM352" s="7">
        <v>5747850.913333334</v>
      </c>
      <c r="BN352" s="130">
        <v>0.55800000000000005</v>
      </c>
      <c r="BO352" s="131">
        <v>2.0646060000000001E-4</v>
      </c>
      <c r="BP352" s="161">
        <v>5231.7092924271637</v>
      </c>
      <c r="BQ352" s="162">
        <v>9095720</v>
      </c>
      <c r="BR352" s="161">
        <v>285281</v>
      </c>
      <c r="BS352" s="163">
        <v>0</v>
      </c>
      <c r="BT352" s="163">
        <v>0</v>
      </c>
      <c r="BU352" s="161">
        <v>9653610.8900000006</v>
      </c>
      <c r="BV352" s="161">
        <v>0</v>
      </c>
      <c r="BW352" s="165">
        <v>13461020.91</v>
      </c>
      <c r="BX352" s="161">
        <v>285281</v>
      </c>
    </row>
    <row r="353" spans="1:76" ht="14.45" x14ac:dyDescent="0.3">
      <c r="A353" s="164" t="s">
        <v>31</v>
      </c>
      <c r="B353" s="6" t="s">
        <v>44</v>
      </c>
      <c r="C353" s="6" t="s">
        <v>37</v>
      </c>
      <c r="D353" s="6" t="s">
        <v>92</v>
      </c>
      <c r="E353" s="6" t="s">
        <v>40</v>
      </c>
      <c r="F353" s="24" t="str">
        <f>+Tabela1[[#This Row],[WK]]&amp;Tabela1[[#This Row],[PK]]&amp;Tabela1[[#This Row],[GK]]</f>
        <v>060311</v>
      </c>
      <c r="G353" s="6" t="s">
        <v>379</v>
      </c>
      <c r="H353" s="7">
        <v>145374820.51659861</v>
      </c>
      <c r="I353" s="8">
        <v>1.371</v>
      </c>
      <c r="J353" s="7">
        <v>199308878.92999998</v>
      </c>
      <c r="K353" s="8">
        <v>7.0000000000000007E-2</v>
      </c>
      <c r="L353" s="7">
        <v>13951621.5251</v>
      </c>
      <c r="M353" s="7">
        <v>9786161.5251000002</v>
      </c>
      <c r="N353" s="9">
        <v>2.3493591404310687</v>
      </c>
      <c r="O353" s="7">
        <v>5436346</v>
      </c>
      <c r="P353" s="8">
        <v>1.2949999999999999</v>
      </c>
      <c r="Q353" s="7">
        <v>7040068</v>
      </c>
      <c r="R353" s="8">
        <v>1.6E-2</v>
      </c>
      <c r="S353" s="7">
        <v>112641.088</v>
      </c>
      <c r="T353" s="7">
        <v>68977.088000000003</v>
      </c>
      <c r="U353" s="9">
        <v>1.5797244411872482</v>
      </c>
      <c r="V353" s="7">
        <v>9855138.6130999997</v>
      </c>
      <c r="W353" s="9">
        <v>2.3413752156268144</v>
      </c>
      <c r="X353" s="7">
        <v>19273904.71068988</v>
      </c>
      <c r="Y353" s="7">
        <v>4585535</v>
      </c>
      <c r="Z353" s="7">
        <v>225788.19</v>
      </c>
      <c r="AA353" s="7">
        <v>884509.52068988048</v>
      </c>
      <c r="AB353" s="7">
        <v>8859536</v>
      </c>
      <c r="AC353" s="7">
        <v>4718536</v>
      </c>
      <c r="AD353" s="7">
        <v>9418766.0975898802</v>
      </c>
      <c r="AE353" s="7">
        <v>0</v>
      </c>
      <c r="AF353" s="7">
        <v>13951621.5251</v>
      </c>
      <c r="AG353" s="7">
        <v>112641.088</v>
      </c>
      <c r="AH353" s="7">
        <v>9418766.0975898802</v>
      </c>
      <c r="AI353" s="7">
        <v>3477889</v>
      </c>
      <c r="AJ353" s="7">
        <v>56220</v>
      </c>
      <c r="AK353" s="7">
        <v>8881643</v>
      </c>
      <c r="AL353" s="7">
        <v>0</v>
      </c>
      <c r="AM353" s="7">
        <v>405137</v>
      </c>
      <c r="AN353" s="7">
        <v>0</v>
      </c>
      <c r="AO353" s="7">
        <v>0</v>
      </c>
      <c r="AP353" s="7">
        <v>6975441</v>
      </c>
      <c r="AQ353" s="7">
        <v>397828</v>
      </c>
      <c r="AR353" s="7">
        <v>4165460</v>
      </c>
      <c r="AS353" s="7">
        <v>43664</v>
      </c>
      <c r="AT353" s="7">
        <v>10028544</v>
      </c>
      <c r="AU353" s="7">
        <v>171615</v>
      </c>
      <c r="AV353" s="7">
        <v>426169</v>
      </c>
      <c r="AW353" s="7">
        <v>0</v>
      </c>
      <c r="AX353" s="7">
        <v>0</v>
      </c>
      <c r="AY353" s="7">
        <v>7910902</v>
      </c>
      <c r="AZ353" s="7">
        <v>160574</v>
      </c>
      <c r="BA353" s="7">
        <v>225788.19</v>
      </c>
      <c r="BB353" s="7">
        <v>0</v>
      </c>
      <c r="BC353" s="7">
        <v>0</v>
      </c>
      <c r="BD353" s="7">
        <v>2123.14</v>
      </c>
      <c r="BE353" s="7">
        <v>609.38</v>
      </c>
      <c r="BF353" s="7">
        <v>0</v>
      </c>
      <c r="BG353" s="7">
        <v>570113.52068988048</v>
      </c>
      <c r="BH353" s="7">
        <v>6358</v>
      </c>
      <c r="BI353" s="7">
        <v>314396</v>
      </c>
      <c r="BJ353" s="7">
        <v>4326947.7166666668</v>
      </c>
      <c r="BK353" s="7">
        <v>3389410.8166666669</v>
      </c>
      <c r="BL353" s="7">
        <v>374828.14666666667</v>
      </c>
      <c r="BM353" s="7">
        <v>3000491.3066666671</v>
      </c>
      <c r="BN353" s="130">
        <v>0.76900000000000002</v>
      </c>
      <c r="BO353" s="131">
        <v>2.1043430000000001E-4</v>
      </c>
      <c r="BP353" s="161">
        <v>5332.7616233767039</v>
      </c>
      <c r="BQ353" s="162">
        <v>8859536</v>
      </c>
      <c r="BR353" s="161">
        <v>343595</v>
      </c>
      <c r="BS353" s="163">
        <v>0</v>
      </c>
      <c r="BT353" s="163">
        <v>1767494.28931012</v>
      </c>
      <c r="BU353" s="161">
        <v>13951621.529999999</v>
      </c>
      <c r="BV353" s="161">
        <v>112641.09</v>
      </c>
      <c r="BW353" s="165">
        <v>11186260.38931012</v>
      </c>
      <c r="BX353" s="161">
        <v>343595</v>
      </c>
    </row>
    <row r="354" spans="1:76" ht="14.45" x14ac:dyDescent="0.3">
      <c r="A354" s="164" t="s">
        <v>31</v>
      </c>
      <c r="B354" s="6" t="s">
        <v>44</v>
      </c>
      <c r="C354" s="6" t="s">
        <v>37</v>
      </c>
      <c r="D354" s="6" t="s">
        <v>93</v>
      </c>
      <c r="E354" s="6" t="s">
        <v>36</v>
      </c>
      <c r="F354" s="24" t="str">
        <f>+Tabela1[[#This Row],[WK]]&amp;Tabela1[[#This Row],[PK]]&amp;Tabela1[[#This Row],[GK]]</f>
        <v>060312</v>
      </c>
      <c r="G354" s="6" t="s">
        <v>380</v>
      </c>
      <c r="H354" s="7">
        <v>113195713.10539921</v>
      </c>
      <c r="I354" s="8">
        <v>1.371</v>
      </c>
      <c r="J354" s="7">
        <v>155191322.67000002</v>
      </c>
      <c r="K354" s="8">
        <v>7.0000000000000007E-2</v>
      </c>
      <c r="L354" s="7">
        <v>10863392.586900001</v>
      </c>
      <c r="M354" s="7">
        <v>7440005.5869000014</v>
      </c>
      <c r="N354" s="9">
        <v>2.1732879124971851</v>
      </c>
      <c r="O354" s="7">
        <v>122800</v>
      </c>
      <c r="P354" s="8">
        <v>1.2949999999999999</v>
      </c>
      <c r="Q354" s="7">
        <v>159026</v>
      </c>
      <c r="R354" s="8">
        <v>1.6E-2</v>
      </c>
      <c r="S354" s="7">
        <v>2544.4160000000002</v>
      </c>
      <c r="T354" s="7">
        <v>-5964.5839999999998</v>
      </c>
      <c r="U354" s="9">
        <v>-0.70097355740980138</v>
      </c>
      <c r="V354" s="7">
        <v>7434041.0029000007</v>
      </c>
      <c r="W354" s="9">
        <v>2.1661615045735654</v>
      </c>
      <c r="X354" s="7">
        <v>15215027.525377125</v>
      </c>
      <c r="Y354" s="7">
        <v>4811136</v>
      </c>
      <c r="Z354" s="7">
        <v>1198305</v>
      </c>
      <c r="AA354" s="7">
        <v>795400.52537712385</v>
      </c>
      <c r="AB354" s="7">
        <v>7360469</v>
      </c>
      <c r="AC354" s="7">
        <v>1049717</v>
      </c>
      <c r="AD354" s="7">
        <v>7780986.522477123</v>
      </c>
      <c r="AE354" s="7">
        <v>0</v>
      </c>
      <c r="AF354" s="7">
        <v>10863392.586900001</v>
      </c>
      <c r="AG354" s="7">
        <v>2544.4160000000002</v>
      </c>
      <c r="AH354" s="7">
        <v>7780986.522477123</v>
      </c>
      <c r="AI354" s="7">
        <v>2858306</v>
      </c>
      <c r="AJ354" s="7">
        <v>9494</v>
      </c>
      <c r="AK354" s="7">
        <v>6732600</v>
      </c>
      <c r="AL354" s="7">
        <v>0</v>
      </c>
      <c r="AM354" s="7">
        <v>1438912</v>
      </c>
      <c r="AN354" s="7">
        <v>0</v>
      </c>
      <c r="AO354" s="7">
        <v>0</v>
      </c>
      <c r="AP354" s="7">
        <v>5951389</v>
      </c>
      <c r="AQ354" s="7">
        <v>417720</v>
      </c>
      <c r="AR354" s="7">
        <v>3423387</v>
      </c>
      <c r="AS354" s="7">
        <v>8509</v>
      </c>
      <c r="AT354" s="7">
        <v>7428685</v>
      </c>
      <c r="AU354" s="7">
        <v>0</v>
      </c>
      <c r="AV354" s="7">
        <v>575267</v>
      </c>
      <c r="AW354" s="7">
        <v>0</v>
      </c>
      <c r="AX354" s="7">
        <v>0</v>
      </c>
      <c r="AY354" s="7">
        <v>6602442</v>
      </c>
      <c r="AZ354" s="7">
        <v>163818</v>
      </c>
      <c r="BA354" s="7">
        <v>1198305</v>
      </c>
      <c r="BB354" s="7">
        <v>947.43</v>
      </c>
      <c r="BC354" s="7">
        <v>0</v>
      </c>
      <c r="BD354" s="7">
        <v>6567.36</v>
      </c>
      <c r="BE354" s="7">
        <v>2.88</v>
      </c>
      <c r="BF354" s="7">
        <v>0</v>
      </c>
      <c r="BG354" s="7">
        <v>421801.52537712379</v>
      </c>
      <c r="BH354" s="7">
        <v>4704</v>
      </c>
      <c r="BI354" s="7">
        <v>373599</v>
      </c>
      <c r="BJ354" s="7">
        <v>5141886.8674999997</v>
      </c>
      <c r="BK354" s="7">
        <v>2120955.3733333326</v>
      </c>
      <c r="BL354" s="7">
        <v>4040107.8366666664</v>
      </c>
      <c r="BM354" s="7">
        <v>4003510.3033333342</v>
      </c>
      <c r="BN354" s="130">
        <v>0.71499999999999997</v>
      </c>
      <c r="BO354" s="131">
        <v>1.7190320000000001E-4</v>
      </c>
      <c r="BP354" s="161">
        <v>4356.2559302405571</v>
      </c>
      <c r="BQ354" s="162">
        <v>7360469</v>
      </c>
      <c r="BR354" s="161">
        <v>260193</v>
      </c>
      <c r="BS354" s="163">
        <v>0</v>
      </c>
      <c r="BT354" s="163">
        <v>1315376.9899999984</v>
      </c>
      <c r="BU354" s="161">
        <v>10863392.59</v>
      </c>
      <c r="BV354" s="161">
        <v>2544.42</v>
      </c>
      <c r="BW354" s="165">
        <v>9096363.5099999979</v>
      </c>
      <c r="BX354" s="161">
        <v>260193</v>
      </c>
    </row>
    <row r="355" spans="1:76" ht="14.45" x14ac:dyDescent="0.3">
      <c r="A355" s="164" t="s">
        <v>31</v>
      </c>
      <c r="B355" s="6" t="s">
        <v>44</v>
      </c>
      <c r="C355" s="6" t="s">
        <v>37</v>
      </c>
      <c r="D355" s="6" t="s">
        <v>95</v>
      </c>
      <c r="E355" s="6" t="s">
        <v>36</v>
      </c>
      <c r="F355" s="24" t="str">
        <f>+Tabela1[[#This Row],[WK]]&amp;Tabela1[[#This Row],[PK]]&amp;Tabela1[[#This Row],[GK]]</f>
        <v>060313</v>
      </c>
      <c r="G355" s="6" t="s">
        <v>381</v>
      </c>
      <c r="H355" s="7">
        <v>64017930.877000034</v>
      </c>
      <c r="I355" s="8">
        <v>1.371</v>
      </c>
      <c r="J355" s="7">
        <v>87768583.229999989</v>
      </c>
      <c r="K355" s="8">
        <v>7.0000000000000007E-2</v>
      </c>
      <c r="L355" s="7">
        <v>6143800.8261000002</v>
      </c>
      <c r="M355" s="7">
        <v>4515695.8261000002</v>
      </c>
      <c r="N355" s="9">
        <v>2.7735900486148006</v>
      </c>
      <c r="O355" s="7">
        <v>1290936</v>
      </c>
      <c r="P355" s="8">
        <v>1.2949999999999999</v>
      </c>
      <c r="Q355" s="7">
        <v>1671762</v>
      </c>
      <c r="R355" s="8">
        <v>1.6E-2</v>
      </c>
      <c r="S355" s="7">
        <v>26748.191999999999</v>
      </c>
      <c r="T355" s="7">
        <v>-19899.808000000001</v>
      </c>
      <c r="U355" s="9">
        <v>-0.42659509518092953</v>
      </c>
      <c r="V355" s="7">
        <v>4495796.0181</v>
      </c>
      <c r="W355" s="9">
        <v>2.6844531809168277</v>
      </c>
      <c r="X355" s="7">
        <v>10289390.65</v>
      </c>
      <c r="Y355" s="7">
        <v>3682305</v>
      </c>
      <c r="Z355" s="7">
        <v>322900.65000000002</v>
      </c>
      <c r="AA355" s="7">
        <v>424894</v>
      </c>
      <c r="AB355" s="7">
        <v>4790604</v>
      </c>
      <c r="AC355" s="7">
        <v>1068687</v>
      </c>
      <c r="AD355" s="7">
        <v>5793594.6319000004</v>
      </c>
      <c r="AE355" s="7">
        <v>0</v>
      </c>
      <c r="AF355" s="7">
        <v>6143800.8261000002</v>
      </c>
      <c r="AG355" s="7">
        <v>26748.191999999999</v>
      </c>
      <c r="AH355" s="7">
        <v>5793594.6319000004</v>
      </c>
      <c r="AI355" s="7">
        <v>1359362</v>
      </c>
      <c r="AJ355" s="7">
        <v>46379</v>
      </c>
      <c r="AK355" s="7">
        <v>4971676</v>
      </c>
      <c r="AL355" s="7">
        <v>0</v>
      </c>
      <c r="AM355" s="7">
        <v>348615</v>
      </c>
      <c r="AN355" s="7">
        <v>0</v>
      </c>
      <c r="AO355" s="7">
        <v>0</v>
      </c>
      <c r="AP355" s="7">
        <v>3805434</v>
      </c>
      <c r="AQ355" s="7">
        <v>234719</v>
      </c>
      <c r="AR355" s="7">
        <v>1628105</v>
      </c>
      <c r="AS355" s="7">
        <v>46648</v>
      </c>
      <c r="AT355" s="7">
        <v>5352552</v>
      </c>
      <c r="AU355" s="7">
        <v>0</v>
      </c>
      <c r="AV355" s="7">
        <v>321469</v>
      </c>
      <c r="AW355" s="7">
        <v>0</v>
      </c>
      <c r="AX355" s="7">
        <v>0</v>
      </c>
      <c r="AY355" s="7">
        <v>4213798</v>
      </c>
      <c r="AZ355" s="7">
        <v>100562</v>
      </c>
      <c r="BA355" s="7">
        <v>322900.65000000002</v>
      </c>
      <c r="BB355" s="7">
        <v>0</v>
      </c>
      <c r="BC355" s="7">
        <v>0</v>
      </c>
      <c r="BD355" s="7">
        <v>0.22</v>
      </c>
      <c r="BE355" s="7">
        <v>70.16</v>
      </c>
      <c r="BF355" s="7">
        <v>10310.25</v>
      </c>
      <c r="BG355" s="7">
        <v>320594</v>
      </c>
      <c r="BH355" s="7">
        <v>3409</v>
      </c>
      <c r="BI355" s="7">
        <v>104300</v>
      </c>
      <c r="BJ355" s="7">
        <v>1435460.2966666678</v>
      </c>
      <c r="BK355" s="7">
        <v>584850.26333333459</v>
      </c>
      <c r="BL355" s="7">
        <v>285181.88333333336</v>
      </c>
      <c r="BM355" s="7">
        <v>2832076.3666666658</v>
      </c>
      <c r="BN355" s="130">
        <v>0.68799999999999994</v>
      </c>
      <c r="BO355" s="131">
        <v>1.1878710000000001E-4</v>
      </c>
      <c r="BP355" s="161">
        <v>3010.5590477937153</v>
      </c>
      <c r="BQ355" s="162">
        <v>4790604</v>
      </c>
      <c r="BR355" s="161">
        <v>182553</v>
      </c>
      <c r="BS355" s="163">
        <v>0</v>
      </c>
      <c r="BT355" s="163">
        <v>881543.13000000082</v>
      </c>
      <c r="BU355" s="161">
        <v>6143800.8300000001</v>
      </c>
      <c r="BV355" s="161">
        <v>26748.19</v>
      </c>
      <c r="BW355" s="165">
        <v>6675137.7600000007</v>
      </c>
      <c r="BX355" s="161">
        <v>182553</v>
      </c>
    </row>
    <row r="356" spans="1:76" ht="14.45" x14ac:dyDescent="0.3">
      <c r="A356" s="164" t="s">
        <v>31</v>
      </c>
      <c r="B356" s="6" t="s">
        <v>44</v>
      </c>
      <c r="C356" s="6" t="s">
        <v>37</v>
      </c>
      <c r="D356" s="6" t="s">
        <v>97</v>
      </c>
      <c r="E356" s="6" t="s">
        <v>36</v>
      </c>
      <c r="F356" s="24" t="str">
        <f>+Tabela1[[#This Row],[WK]]&amp;Tabela1[[#This Row],[PK]]&amp;Tabela1[[#This Row],[GK]]</f>
        <v>060314</v>
      </c>
      <c r="G356" s="6" t="s">
        <v>382</v>
      </c>
      <c r="H356" s="7">
        <v>50754777.791200109</v>
      </c>
      <c r="I356" s="8">
        <v>1.371</v>
      </c>
      <c r="J356" s="7">
        <v>69584800.349999994</v>
      </c>
      <c r="K356" s="8">
        <v>7.0000000000000007E-2</v>
      </c>
      <c r="L356" s="7">
        <v>4870936.0245000003</v>
      </c>
      <c r="M356" s="7">
        <v>3642143.0245000003</v>
      </c>
      <c r="N356" s="9">
        <v>2.9640004659043471</v>
      </c>
      <c r="O356" s="7">
        <v>226104</v>
      </c>
      <c r="P356" s="8">
        <v>1.2949999999999999</v>
      </c>
      <c r="Q356" s="7">
        <v>292805</v>
      </c>
      <c r="R356" s="8">
        <v>1.6E-2</v>
      </c>
      <c r="S356" s="7">
        <v>4684.88</v>
      </c>
      <c r="T356" s="7">
        <v>-3292.12</v>
      </c>
      <c r="U356" s="9">
        <v>-0.41270151686097528</v>
      </c>
      <c r="V356" s="7">
        <v>3638850.9045000002</v>
      </c>
      <c r="W356" s="9">
        <v>2.9422211927035749</v>
      </c>
      <c r="X356" s="7">
        <v>9508531.2850000001</v>
      </c>
      <c r="Y356" s="7">
        <v>3933009</v>
      </c>
      <c r="Z356" s="7">
        <v>337008.28500000003</v>
      </c>
      <c r="AA356" s="7">
        <v>519744</v>
      </c>
      <c r="AB356" s="7">
        <v>3787100</v>
      </c>
      <c r="AC356" s="7">
        <v>931670</v>
      </c>
      <c r="AD356" s="7">
        <v>5869680.3805</v>
      </c>
      <c r="AE356" s="7">
        <v>0</v>
      </c>
      <c r="AF356" s="7">
        <v>4870936.0245000003</v>
      </c>
      <c r="AG356" s="7">
        <v>4684.88</v>
      </c>
      <c r="AH356" s="7">
        <v>5869680.3805</v>
      </c>
      <c r="AI356" s="7">
        <v>1025962</v>
      </c>
      <c r="AJ356" s="7">
        <v>3310</v>
      </c>
      <c r="AK356" s="7">
        <v>4147272</v>
      </c>
      <c r="AL356" s="7">
        <v>0</v>
      </c>
      <c r="AM356" s="7">
        <v>314037</v>
      </c>
      <c r="AN356" s="7">
        <v>0</v>
      </c>
      <c r="AO356" s="7">
        <v>0</v>
      </c>
      <c r="AP356" s="7">
        <v>3046709</v>
      </c>
      <c r="AQ356" s="7">
        <v>222783</v>
      </c>
      <c r="AR356" s="7">
        <v>1228793</v>
      </c>
      <c r="AS356" s="7">
        <v>7977</v>
      </c>
      <c r="AT356" s="7">
        <v>4646951</v>
      </c>
      <c r="AU356" s="7">
        <v>0</v>
      </c>
      <c r="AV356" s="7">
        <v>1024435</v>
      </c>
      <c r="AW356" s="7">
        <v>0</v>
      </c>
      <c r="AX356" s="7">
        <v>0</v>
      </c>
      <c r="AY356" s="7">
        <v>3487495</v>
      </c>
      <c r="AZ356" s="7">
        <v>92452</v>
      </c>
      <c r="BA356" s="7">
        <v>337008.28500000003</v>
      </c>
      <c r="BB356" s="7">
        <v>0</v>
      </c>
      <c r="BC356" s="7">
        <v>5.84</v>
      </c>
      <c r="BD356" s="7">
        <v>3473.77</v>
      </c>
      <c r="BE356" s="7">
        <v>38.590000000000003</v>
      </c>
      <c r="BF356" s="7">
        <v>333.64</v>
      </c>
      <c r="BG356" s="7">
        <v>320594</v>
      </c>
      <c r="BH356" s="7">
        <v>2759</v>
      </c>
      <c r="BI356" s="7">
        <v>199150</v>
      </c>
      <c r="BJ356" s="7">
        <v>2740829.6033333326</v>
      </c>
      <c r="BK356" s="7">
        <v>1078103.6199999992</v>
      </c>
      <c r="BL356" s="7">
        <v>545374.25999999989</v>
      </c>
      <c r="BM356" s="7">
        <v>5560155.4133333331</v>
      </c>
      <c r="BN356" s="130">
        <v>0.625</v>
      </c>
      <c r="BO356" s="131">
        <v>1.028265E-4</v>
      </c>
      <c r="BP356" s="161">
        <v>2605.3492058673428</v>
      </c>
      <c r="BQ356" s="162">
        <v>3787100</v>
      </c>
      <c r="BR356" s="161">
        <v>150809</v>
      </c>
      <c r="BS356" s="163">
        <v>0</v>
      </c>
      <c r="BT356" s="163">
        <v>893610.71499999985</v>
      </c>
      <c r="BU356" s="161">
        <v>4870936.0199999996</v>
      </c>
      <c r="BV356" s="161">
        <v>4684.88</v>
      </c>
      <c r="BW356" s="165">
        <v>6763291.0949999997</v>
      </c>
      <c r="BX356" s="161">
        <v>150809</v>
      </c>
    </row>
    <row r="357" spans="1:76" ht="14.45" x14ac:dyDescent="0.3">
      <c r="A357" s="164" t="s">
        <v>31</v>
      </c>
      <c r="B357" s="6" t="s">
        <v>44</v>
      </c>
      <c r="C357" s="6" t="s">
        <v>37</v>
      </c>
      <c r="D357" s="6" t="s">
        <v>130</v>
      </c>
      <c r="E357" s="6" t="s">
        <v>40</v>
      </c>
      <c r="F357" s="24" t="str">
        <f>+Tabela1[[#This Row],[WK]]&amp;Tabela1[[#This Row],[PK]]&amp;Tabela1[[#This Row],[GK]]</f>
        <v>060315</v>
      </c>
      <c r="G357" s="6" t="s">
        <v>383</v>
      </c>
      <c r="H357" s="7">
        <v>126301092.34539923</v>
      </c>
      <c r="I357" s="8">
        <v>1.371</v>
      </c>
      <c r="J357" s="7">
        <v>173158797.59999999</v>
      </c>
      <c r="K357" s="8">
        <v>7.0000000000000007E-2</v>
      </c>
      <c r="L357" s="7">
        <v>12121115.832</v>
      </c>
      <c r="M357" s="7">
        <v>8732169.8320000004</v>
      </c>
      <c r="N357" s="9">
        <v>2.5766624289675906</v>
      </c>
      <c r="O357" s="7">
        <v>476938</v>
      </c>
      <c r="P357" s="8">
        <v>1.2949999999999999</v>
      </c>
      <c r="Q357" s="7">
        <v>617635</v>
      </c>
      <c r="R357" s="8">
        <v>1.6E-2</v>
      </c>
      <c r="S357" s="7">
        <v>9882.16</v>
      </c>
      <c r="T357" s="7">
        <v>-261058.84</v>
      </c>
      <c r="U357" s="9">
        <v>-0.9635265242248312</v>
      </c>
      <c r="V357" s="7">
        <v>8471110.9920000006</v>
      </c>
      <c r="W357" s="9">
        <v>2.3145826611586644</v>
      </c>
      <c r="X357" s="7">
        <v>17399794.860659476</v>
      </c>
      <c r="Y357" s="7">
        <v>4902348</v>
      </c>
      <c r="Z357" s="7">
        <v>3452.16</v>
      </c>
      <c r="AA357" s="7">
        <v>799434.70065947669</v>
      </c>
      <c r="AB357" s="7">
        <v>7432048</v>
      </c>
      <c r="AC357" s="7">
        <v>4262512</v>
      </c>
      <c r="AD357" s="7">
        <v>8928683.8686594758</v>
      </c>
      <c r="AE357" s="7">
        <v>0</v>
      </c>
      <c r="AF357" s="7">
        <v>12121115.832</v>
      </c>
      <c r="AG357" s="7">
        <v>9882.16</v>
      </c>
      <c r="AH357" s="7">
        <v>8928683.8686594758</v>
      </c>
      <c r="AI357" s="7">
        <v>2829550</v>
      </c>
      <c r="AJ357" s="7">
        <v>136005</v>
      </c>
      <c r="AK357" s="7">
        <v>8533889</v>
      </c>
      <c r="AL357" s="7">
        <v>0</v>
      </c>
      <c r="AM357" s="7">
        <v>225452</v>
      </c>
      <c r="AN357" s="7">
        <v>0</v>
      </c>
      <c r="AO357" s="7">
        <v>0</v>
      </c>
      <c r="AP357" s="7">
        <v>5939963</v>
      </c>
      <c r="AQ357" s="7">
        <v>314284</v>
      </c>
      <c r="AR357" s="7">
        <v>3388946</v>
      </c>
      <c r="AS357" s="7">
        <v>270941</v>
      </c>
      <c r="AT357" s="7">
        <v>9003429</v>
      </c>
      <c r="AU357" s="7">
        <v>527814</v>
      </c>
      <c r="AV357" s="7">
        <v>394423</v>
      </c>
      <c r="AW357" s="7">
        <v>0</v>
      </c>
      <c r="AX357" s="7">
        <v>0</v>
      </c>
      <c r="AY357" s="7">
        <v>6817720</v>
      </c>
      <c r="AZ357" s="7">
        <v>133001</v>
      </c>
      <c r="BA357" s="7">
        <v>3452.16</v>
      </c>
      <c r="BB357" s="7">
        <v>0</v>
      </c>
      <c r="BC357" s="7">
        <v>0</v>
      </c>
      <c r="BD357" s="7">
        <v>37.119999999999997</v>
      </c>
      <c r="BE357" s="7">
        <v>0</v>
      </c>
      <c r="BF357" s="7">
        <v>0</v>
      </c>
      <c r="BG357" s="7">
        <v>535142.70065947669</v>
      </c>
      <c r="BH357" s="7">
        <v>5968</v>
      </c>
      <c r="BI357" s="7">
        <v>264292</v>
      </c>
      <c r="BJ357" s="7">
        <v>3637484.0100000007</v>
      </c>
      <c r="BK357" s="7">
        <v>2923000.706666667</v>
      </c>
      <c r="BL357" s="7">
        <v>34344.74</v>
      </c>
      <c r="BM357" s="7">
        <v>2789243.7333333334</v>
      </c>
      <c r="BN357" s="130">
        <v>0.74099999999999999</v>
      </c>
      <c r="BO357" s="131">
        <v>1.9603089999999999E-4</v>
      </c>
      <c r="BP357" s="161">
        <v>4967.572506578862</v>
      </c>
      <c r="BQ357" s="162">
        <v>7432048</v>
      </c>
      <c r="BR357" s="161">
        <v>314896</v>
      </c>
      <c r="BS357" s="163">
        <v>0</v>
      </c>
      <c r="BT357" s="163">
        <v>1291488.1393405236</v>
      </c>
      <c r="BU357" s="161">
        <v>12121115.83</v>
      </c>
      <c r="BV357" s="161">
        <v>9882.16</v>
      </c>
      <c r="BW357" s="165">
        <v>10220172.009340523</v>
      </c>
      <c r="BX357" s="161">
        <v>314896</v>
      </c>
    </row>
    <row r="358" spans="1:76" ht="14.45" x14ac:dyDescent="0.3">
      <c r="A358" s="164" t="s">
        <v>31</v>
      </c>
      <c r="B358" s="6" t="s">
        <v>44</v>
      </c>
      <c r="C358" s="6" t="s">
        <v>39</v>
      </c>
      <c r="D358" s="6" t="s">
        <v>33</v>
      </c>
      <c r="E358" s="6" t="s">
        <v>34</v>
      </c>
      <c r="F358" s="24" t="str">
        <f>+Tabela1[[#This Row],[WK]]&amp;Tabela1[[#This Row],[PK]]&amp;Tabela1[[#This Row],[GK]]</f>
        <v>060401</v>
      </c>
      <c r="G358" s="6" t="s">
        <v>384</v>
      </c>
      <c r="H358" s="7">
        <v>506080215.59339917</v>
      </c>
      <c r="I358" s="8">
        <v>1.371</v>
      </c>
      <c r="J358" s="7">
        <v>693835975.57999992</v>
      </c>
      <c r="K358" s="8">
        <v>7.0000000000000007E-2</v>
      </c>
      <c r="L358" s="7">
        <v>48568518.290600002</v>
      </c>
      <c r="M358" s="7">
        <v>30382261.290600002</v>
      </c>
      <c r="N358" s="9">
        <v>1.6706165150201058</v>
      </c>
      <c r="O358" s="7">
        <v>14547172</v>
      </c>
      <c r="P358" s="8">
        <v>1.2949999999999999</v>
      </c>
      <c r="Q358" s="7">
        <v>18838588</v>
      </c>
      <c r="R358" s="8">
        <v>1.6E-2</v>
      </c>
      <c r="S358" s="7">
        <v>301417.408</v>
      </c>
      <c r="T358" s="7">
        <v>-429544.592</v>
      </c>
      <c r="U358" s="9">
        <v>-0.58764284873905892</v>
      </c>
      <c r="V358" s="7">
        <v>29952716.698600002</v>
      </c>
      <c r="W358" s="9">
        <v>1.5833572946742331</v>
      </c>
      <c r="X358" s="7">
        <v>39185509.852323651</v>
      </c>
      <c r="Y358" s="7">
        <v>6459435</v>
      </c>
      <c r="Z358" s="7">
        <v>100.44000000000001</v>
      </c>
      <c r="AA358" s="7">
        <v>2268720.4123236467</v>
      </c>
      <c r="AB358" s="7">
        <v>30457254</v>
      </c>
      <c r="AC358" s="7">
        <v>0</v>
      </c>
      <c r="AD358" s="7">
        <v>9232793.1537236497</v>
      </c>
      <c r="AE358" s="7">
        <v>0</v>
      </c>
      <c r="AF358" s="7">
        <v>48568518.290600002</v>
      </c>
      <c r="AG358" s="7">
        <v>301417.408</v>
      </c>
      <c r="AH358" s="7">
        <v>9232793.1537236497</v>
      </c>
      <c r="AI358" s="7">
        <v>15184344</v>
      </c>
      <c r="AJ358" s="7">
        <v>634366</v>
      </c>
      <c r="AK358" s="7">
        <v>7632737</v>
      </c>
      <c r="AL358" s="7">
        <v>190892</v>
      </c>
      <c r="AM358" s="7">
        <v>1278787</v>
      </c>
      <c r="AN358" s="7">
        <v>0</v>
      </c>
      <c r="AO358" s="7">
        <v>0</v>
      </c>
      <c r="AP358" s="7">
        <v>22671663</v>
      </c>
      <c r="AQ358" s="7">
        <v>1853879</v>
      </c>
      <c r="AR358" s="7">
        <v>18186257</v>
      </c>
      <c r="AS358" s="7">
        <v>730962</v>
      </c>
      <c r="AT358" s="7">
        <v>7713848</v>
      </c>
      <c r="AU358" s="7">
        <v>326668</v>
      </c>
      <c r="AV358" s="7">
        <v>650235</v>
      </c>
      <c r="AW358" s="7">
        <v>0</v>
      </c>
      <c r="AX358" s="7">
        <v>0</v>
      </c>
      <c r="AY358" s="7">
        <v>27124720</v>
      </c>
      <c r="AZ358" s="7">
        <v>794760</v>
      </c>
      <c r="BA358" s="7">
        <v>100.44000000000001</v>
      </c>
      <c r="BB358" s="7">
        <v>0</v>
      </c>
      <c r="BC358" s="7">
        <v>0</v>
      </c>
      <c r="BD358" s="7">
        <v>0</v>
      </c>
      <c r="BE358" s="7">
        <v>2.16</v>
      </c>
      <c r="BF358" s="7">
        <v>0</v>
      </c>
      <c r="BG358" s="7">
        <v>1428870.4123236467</v>
      </c>
      <c r="BH358" s="7">
        <v>15935</v>
      </c>
      <c r="BI358" s="7">
        <v>839850</v>
      </c>
      <c r="BJ358" s="7">
        <v>11558867.154999999</v>
      </c>
      <c r="BK358" s="7">
        <v>6817940.6166666662</v>
      </c>
      <c r="BL358" s="7">
        <v>6309505.9566666661</v>
      </c>
      <c r="BM358" s="7">
        <v>6344694.2400000012</v>
      </c>
      <c r="BN358" s="130">
        <v>0.89100000000000001</v>
      </c>
      <c r="BO358" s="131">
        <v>6.4755230000000002E-4</v>
      </c>
      <c r="BP358" s="161">
        <v>16409.497820825763</v>
      </c>
      <c r="BQ358" s="162">
        <v>30457254</v>
      </c>
      <c r="BR358" s="161">
        <v>810784</v>
      </c>
      <c r="BS358" s="163">
        <v>0</v>
      </c>
      <c r="BT358" s="163">
        <v>1735505.1476763487</v>
      </c>
      <c r="BU358" s="161">
        <v>48568518.289999999</v>
      </c>
      <c r="BV358" s="161">
        <v>301417.40999999997</v>
      </c>
      <c r="BW358" s="165">
        <v>10968298.297676349</v>
      </c>
      <c r="BX358" s="161">
        <v>810784</v>
      </c>
    </row>
    <row r="359" spans="1:76" ht="14.45" x14ac:dyDescent="0.3">
      <c r="A359" s="164" t="s">
        <v>31</v>
      </c>
      <c r="B359" s="6" t="s">
        <v>44</v>
      </c>
      <c r="C359" s="6" t="s">
        <v>39</v>
      </c>
      <c r="D359" s="6" t="s">
        <v>32</v>
      </c>
      <c r="E359" s="6" t="s">
        <v>36</v>
      </c>
      <c r="F359" s="24" t="str">
        <f>+Tabela1[[#This Row],[WK]]&amp;Tabela1[[#This Row],[PK]]&amp;Tabela1[[#This Row],[GK]]</f>
        <v>060402</v>
      </c>
      <c r="G359" s="6" t="s">
        <v>385</v>
      </c>
      <c r="H359" s="7">
        <v>89820077.022599921</v>
      </c>
      <c r="I359" s="8">
        <v>1.371</v>
      </c>
      <c r="J359" s="7">
        <v>123143325.59999999</v>
      </c>
      <c r="K359" s="8">
        <v>7.0000000000000007E-2</v>
      </c>
      <c r="L359" s="7">
        <v>8620032.7920000013</v>
      </c>
      <c r="M359" s="7">
        <v>5985828.7920000013</v>
      </c>
      <c r="N359" s="9">
        <v>2.272348228155451</v>
      </c>
      <c r="O359" s="7">
        <v>0</v>
      </c>
      <c r="P359" s="8">
        <v>1.2949999999999999</v>
      </c>
      <c r="Q359" s="7">
        <v>0</v>
      </c>
      <c r="R359" s="8">
        <v>1.6E-2</v>
      </c>
      <c r="S359" s="7">
        <v>0</v>
      </c>
      <c r="T359" s="7">
        <v>-38274</v>
      </c>
      <c r="U359" s="9">
        <v>-1</v>
      </c>
      <c r="V359" s="7">
        <v>5947554.7920000013</v>
      </c>
      <c r="W359" s="9">
        <v>2.2254831628174307</v>
      </c>
      <c r="X359" s="7">
        <v>12616730.798664927</v>
      </c>
      <c r="Y359" s="7">
        <v>3043547</v>
      </c>
      <c r="Z359" s="7">
        <v>544503.68500000006</v>
      </c>
      <c r="AA359" s="7">
        <v>684541.11366492708</v>
      </c>
      <c r="AB359" s="7">
        <v>6753809</v>
      </c>
      <c r="AC359" s="7">
        <v>1590330</v>
      </c>
      <c r="AD359" s="7">
        <v>6669176.0066649262</v>
      </c>
      <c r="AE359" s="7">
        <v>0</v>
      </c>
      <c r="AF359" s="7">
        <v>8620032.7920000013</v>
      </c>
      <c r="AG359" s="7">
        <v>0</v>
      </c>
      <c r="AH359" s="7">
        <v>6669176.0066649262</v>
      </c>
      <c r="AI359" s="7">
        <v>2199389</v>
      </c>
      <c r="AJ359" s="7">
        <v>34269</v>
      </c>
      <c r="AK359" s="7">
        <v>4964213</v>
      </c>
      <c r="AL359" s="7">
        <v>0</v>
      </c>
      <c r="AM359" s="7">
        <v>837371</v>
      </c>
      <c r="AN359" s="7">
        <v>0</v>
      </c>
      <c r="AO359" s="7">
        <v>0</v>
      </c>
      <c r="AP359" s="7">
        <v>5546907</v>
      </c>
      <c r="AQ359" s="7">
        <v>278480</v>
      </c>
      <c r="AR359" s="7">
        <v>2634204</v>
      </c>
      <c r="AS359" s="7">
        <v>38274</v>
      </c>
      <c r="AT359" s="7">
        <v>5192427</v>
      </c>
      <c r="AU359" s="7">
        <v>9677</v>
      </c>
      <c r="AV359" s="7">
        <v>479128</v>
      </c>
      <c r="AW359" s="7">
        <v>0</v>
      </c>
      <c r="AX359" s="7">
        <v>0</v>
      </c>
      <c r="AY359" s="7">
        <v>6409765</v>
      </c>
      <c r="AZ359" s="7">
        <v>118403</v>
      </c>
      <c r="BA359" s="7">
        <v>544503.68500000006</v>
      </c>
      <c r="BB359" s="7">
        <v>0</v>
      </c>
      <c r="BC359" s="7">
        <v>27.13</v>
      </c>
      <c r="BD359" s="7">
        <v>5764.23</v>
      </c>
      <c r="BE359" s="7">
        <v>0.43</v>
      </c>
      <c r="BF359" s="7">
        <v>0</v>
      </c>
      <c r="BG359" s="7">
        <v>415166.11366492708</v>
      </c>
      <c r="BH359" s="7">
        <v>4630</v>
      </c>
      <c r="BI359" s="7">
        <v>269375</v>
      </c>
      <c r="BJ359" s="7">
        <v>3707463.8249999997</v>
      </c>
      <c r="BK359" s="7">
        <v>1641495.7399999998</v>
      </c>
      <c r="BL359" s="7">
        <v>2373306.15</v>
      </c>
      <c r="BM359" s="7">
        <v>3517260.0400000005</v>
      </c>
      <c r="BN359" s="130">
        <v>0.8</v>
      </c>
      <c r="BO359" s="131">
        <v>1.66978E-4</v>
      </c>
      <c r="BP359" s="161">
        <v>4231.1911642138984</v>
      </c>
      <c r="BQ359" s="162">
        <v>6753809</v>
      </c>
      <c r="BR359" s="161">
        <v>255952</v>
      </c>
      <c r="BS359" s="163">
        <v>0</v>
      </c>
      <c r="BT359" s="163">
        <v>1348621.2013350725</v>
      </c>
      <c r="BU359" s="161">
        <v>8620032.7899999991</v>
      </c>
      <c r="BV359" s="161">
        <v>0</v>
      </c>
      <c r="BW359" s="165">
        <v>8017797.2113350723</v>
      </c>
      <c r="BX359" s="161">
        <v>255952</v>
      </c>
    </row>
    <row r="360" spans="1:76" ht="14.45" x14ac:dyDescent="0.3">
      <c r="A360" s="164" t="s">
        <v>31</v>
      </c>
      <c r="B360" s="6" t="s">
        <v>44</v>
      </c>
      <c r="C360" s="6" t="s">
        <v>39</v>
      </c>
      <c r="D360" s="6" t="s">
        <v>37</v>
      </c>
      <c r="E360" s="6" t="s">
        <v>36</v>
      </c>
      <c r="F360" s="24" t="str">
        <f>+Tabela1[[#This Row],[WK]]&amp;Tabela1[[#This Row],[PK]]&amp;Tabela1[[#This Row],[GK]]</f>
        <v>060403</v>
      </c>
      <c r="G360" s="6" t="s">
        <v>386</v>
      </c>
      <c r="H360" s="7">
        <v>90568904.945199639</v>
      </c>
      <c r="I360" s="8">
        <v>1.371</v>
      </c>
      <c r="J360" s="7">
        <v>124169968.67999999</v>
      </c>
      <c r="K360" s="8">
        <v>7.0000000000000007E-2</v>
      </c>
      <c r="L360" s="7">
        <v>8691897.8076000009</v>
      </c>
      <c r="M360" s="7">
        <v>6338505.8076000009</v>
      </c>
      <c r="N360" s="9">
        <v>2.6933489225764347</v>
      </c>
      <c r="O360" s="7">
        <v>95639</v>
      </c>
      <c r="P360" s="8">
        <v>1.2949999999999999</v>
      </c>
      <c r="Q360" s="7">
        <v>123853</v>
      </c>
      <c r="R360" s="8">
        <v>1.6E-2</v>
      </c>
      <c r="S360" s="7">
        <v>1981.6480000000001</v>
      </c>
      <c r="T360" s="7">
        <v>-247.35199999999986</v>
      </c>
      <c r="U360" s="9">
        <v>-0.11096994167788239</v>
      </c>
      <c r="V360" s="7">
        <v>6338258.4556000009</v>
      </c>
      <c r="W360" s="9">
        <v>2.6906953434359777</v>
      </c>
      <c r="X360" s="7">
        <v>14906775.188767416</v>
      </c>
      <c r="Y360" s="7">
        <v>4754176</v>
      </c>
      <c r="Z360" s="7">
        <v>980501.32499999995</v>
      </c>
      <c r="AA360" s="7">
        <v>615350.86376741575</v>
      </c>
      <c r="AB360" s="7">
        <v>7191817</v>
      </c>
      <c r="AC360" s="7">
        <v>1364930</v>
      </c>
      <c r="AD360" s="7">
        <v>8568516.7331674155</v>
      </c>
      <c r="AE360" s="7">
        <v>0</v>
      </c>
      <c r="AF360" s="7">
        <v>8691897.8076000009</v>
      </c>
      <c r="AG360" s="7">
        <v>1981.6480000000001</v>
      </c>
      <c r="AH360" s="7">
        <v>8568516.7331674155</v>
      </c>
      <c r="AI360" s="7">
        <v>1964929</v>
      </c>
      <c r="AJ360" s="7">
        <v>3594</v>
      </c>
      <c r="AK360" s="7">
        <v>6366845</v>
      </c>
      <c r="AL360" s="7">
        <v>0</v>
      </c>
      <c r="AM360" s="7">
        <v>351998</v>
      </c>
      <c r="AN360" s="7">
        <v>0</v>
      </c>
      <c r="AO360" s="7">
        <v>0</v>
      </c>
      <c r="AP360" s="7">
        <v>6372179</v>
      </c>
      <c r="AQ360" s="7">
        <v>242675</v>
      </c>
      <c r="AR360" s="7">
        <v>2353392</v>
      </c>
      <c r="AS360" s="7">
        <v>2229</v>
      </c>
      <c r="AT360" s="7">
        <v>7009898</v>
      </c>
      <c r="AU360" s="7">
        <v>0</v>
      </c>
      <c r="AV360" s="7">
        <v>681442</v>
      </c>
      <c r="AW360" s="7">
        <v>0</v>
      </c>
      <c r="AX360" s="7">
        <v>0</v>
      </c>
      <c r="AY360" s="7">
        <v>6688022</v>
      </c>
      <c r="AZ360" s="7">
        <v>100562</v>
      </c>
      <c r="BA360" s="7">
        <v>980501.32499999995</v>
      </c>
      <c r="BB360" s="7">
        <v>0</v>
      </c>
      <c r="BC360" s="7">
        <v>37.409999999999997</v>
      </c>
      <c r="BD360" s="7">
        <v>10251.5</v>
      </c>
      <c r="BE360" s="7">
        <v>333.65</v>
      </c>
      <c r="BF360" s="7">
        <v>0</v>
      </c>
      <c r="BG360" s="7">
        <v>427360.86376741575</v>
      </c>
      <c r="BH360" s="7">
        <v>4766</v>
      </c>
      <c r="BI360" s="7">
        <v>187990</v>
      </c>
      <c r="BJ360" s="7">
        <v>2587226.8075000001</v>
      </c>
      <c r="BK360" s="7">
        <v>1052253.0899999999</v>
      </c>
      <c r="BL360" s="7">
        <v>375434.95</v>
      </c>
      <c r="BM360" s="7">
        <v>5389024.9699999997</v>
      </c>
      <c r="BN360" s="130">
        <v>0.71</v>
      </c>
      <c r="BO360" s="131">
        <v>1.6685189999999999E-4</v>
      </c>
      <c r="BP360" s="161">
        <v>4228.1896098292591</v>
      </c>
      <c r="BQ360" s="162">
        <v>7191817</v>
      </c>
      <c r="BR360" s="161">
        <v>255936</v>
      </c>
      <c r="BS360" s="163">
        <v>0</v>
      </c>
      <c r="BT360" s="163">
        <v>1329084.8112325817</v>
      </c>
      <c r="BU360" s="161">
        <v>8691897.8100000005</v>
      </c>
      <c r="BV360" s="161">
        <v>1981.65</v>
      </c>
      <c r="BW360" s="165">
        <v>9897601.5412325822</v>
      </c>
      <c r="BX360" s="161">
        <v>255936</v>
      </c>
    </row>
    <row r="361" spans="1:76" ht="14.45" x14ac:dyDescent="0.3">
      <c r="A361" s="164" t="s">
        <v>31</v>
      </c>
      <c r="B361" s="6" t="s">
        <v>44</v>
      </c>
      <c r="C361" s="6" t="s">
        <v>39</v>
      </c>
      <c r="D361" s="6" t="s">
        <v>39</v>
      </c>
      <c r="E361" s="6" t="s">
        <v>36</v>
      </c>
      <c r="F361" s="24" t="str">
        <f>+Tabela1[[#This Row],[WK]]&amp;Tabela1[[#This Row],[PK]]&amp;Tabela1[[#This Row],[GK]]</f>
        <v>060404</v>
      </c>
      <c r="G361" s="6" t="s">
        <v>384</v>
      </c>
      <c r="H361" s="7">
        <v>180941851.88039926</v>
      </c>
      <c r="I361" s="8">
        <v>1.371</v>
      </c>
      <c r="J361" s="7">
        <v>248071278.92999998</v>
      </c>
      <c r="K361" s="8">
        <v>7.0000000000000007E-2</v>
      </c>
      <c r="L361" s="7">
        <v>17364989.5251</v>
      </c>
      <c r="M361" s="7">
        <v>11946561.5251</v>
      </c>
      <c r="N361" s="9">
        <v>2.2048021169793159</v>
      </c>
      <c r="O361" s="7">
        <v>0</v>
      </c>
      <c r="P361" s="8">
        <v>1.2949999999999999</v>
      </c>
      <c r="Q361" s="7">
        <v>0</v>
      </c>
      <c r="R361" s="8">
        <v>1.6E-2</v>
      </c>
      <c r="S361" s="7">
        <v>0</v>
      </c>
      <c r="T361" s="7">
        <v>-8858</v>
      </c>
      <c r="U361" s="9">
        <v>-1</v>
      </c>
      <c r="V361" s="7">
        <v>11937703.5251</v>
      </c>
      <c r="W361" s="9">
        <v>2.1995714847347276</v>
      </c>
      <c r="X361" s="7">
        <v>28650982.494821019</v>
      </c>
      <c r="Y361" s="7">
        <v>9988602</v>
      </c>
      <c r="Z361" s="7">
        <v>580699.28500000003</v>
      </c>
      <c r="AA361" s="7">
        <v>1223050.2098210216</v>
      </c>
      <c r="AB361" s="7">
        <v>15240859</v>
      </c>
      <c r="AC361" s="7">
        <v>1617772</v>
      </c>
      <c r="AD361" s="7">
        <v>16713278.969721019</v>
      </c>
      <c r="AE361" s="7">
        <v>0</v>
      </c>
      <c r="AF361" s="7">
        <v>17364989.5251</v>
      </c>
      <c r="AG361" s="7">
        <v>0</v>
      </c>
      <c r="AH361" s="7">
        <v>16713278.969721019</v>
      </c>
      <c r="AI361" s="7">
        <v>4524036</v>
      </c>
      <c r="AJ361" s="7">
        <v>21223</v>
      </c>
      <c r="AK361" s="7">
        <v>12054817</v>
      </c>
      <c r="AL361" s="7">
        <v>0</v>
      </c>
      <c r="AM361" s="7">
        <v>498054</v>
      </c>
      <c r="AN361" s="7">
        <v>0</v>
      </c>
      <c r="AO361" s="7">
        <v>0</v>
      </c>
      <c r="AP361" s="7">
        <v>12536421</v>
      </c>
      <c r="AQ361" s="7">
        <v>660395</v>
      </c>
      <c r="AR361" s="7">
        <v>5418428</v>
      </c>
      <c r="AS361" s="7">
        <v>8858</v>
      </c>
      <c r="AT361" s="7">
        <v>13086491</v>
      </c>
      <c r="AU361" s="7">
        <v>0</v>
      </c>
      <c r="AV361" s="7">
        <v>523571</v>
      </c>
      <c r="AW361" s="7">
        <v>0</v>
      </c>
      <c r="AX361" s="7">
        <v>0</v>
      </c>
      <c r="AY361" s="7">
        <v>13923781</v>
      </c>
      <c r="AZ361" s="7">
        <v>285465</v>
      </c>
      <c r="BA361" s="7">
        <v>580699.28500000003</v>
      </c>
      <c r="BB361" s="7">
        <v>0</v>
      </c>
      <c r="BC361" s="7">
        <v>0</v>
      </c>
      <c r="BD361" s="7">
        <v>6051.14</v>
      </c>
      <c r="BE361" s="7">
        <v>385.87</v>
      </c>
      <c r="BF361" s="7">
        <v>0.01</v>
      </c>
      <c r="BG361" s="7">
        <v>820827.20982102153</v>
      </c>
      <c r="BH361" s="7">
        <v>9154</v>
      </c>
      <c r="BI361" s="7">
        <v>402223</v>
      </c>
      <c r="BJ361" s="7">
        <v>5535911.1308333334</v>
      </c>
      <c r="BK361" s="7">
        <v>4438622.7766666664</v>
      </c>
      <c r="BL361" s="7">
        <v>20000</v>
      </c>
      <c r="BM361" s="7">
        <v>4349153.416666667</v>
      </c>
      <c r="BN361" s="130">
        <v>0.69599999999999995</v>
      </c>
      <c r="BO361" s="131">
        <v>3.3083979999999998E-4</v>
      </c>
      <c r="BP361" s="161">
        <v>8384.3419144271629</v>
      </c>
      <c r="BQ361" s="162">
        <v>15240859</v>
      </c>
      <c r="BR361" s="161">
        <v>494266</v>
      </c>
      <c r="BS361" s="163">
        <v>0</v>
      </c>
      <c r="BT361" s="163">
        <v>2162591.3999999985</v>
      </c>
      <c r="BU361" s="161">
        <v>17364989.530000001</v>
      </c>
      <c r="BV361" s="161">
        <v>0</v>
      </c>
      <c r="BW361" s="165">
        <v>18875870.369999997</v>
      </c>
      <c r="BX361" s="161">
        <v>494266</v>
      </c>
    </row>
    <row r="362" spans="1:76" ht="14.45" x14ac:dyDescent="0.3">
      <c r="A362" s="164" t="s">
        <v>31</v>
      </c>
      <c r="B362" s="6" t="s">
        <v>44</v>
      </c>
      <c r="C362" s="6" t="s">
        <v>39</v>
      </c>
      <c r="D362" s="6" t="s">
        <v>42</v>
      </c>
      <c r="E362" s="6" t="s">
        <v>36</v>
      </c>
      <c r="F362" s="24" t="str">
        <f>+Tabela1[[#This Row],[WK]]&amp;Tabela1[[#This Row],[PK]]&amp;Tabela1[[#This Row],[GK]]</f>
        <v>060405</v>
      </c>
      <c r="G362" s="6" t="s">
        <v>387</v>
      </c>
      <c r="H362" s="7">
        <v>118469812.7811992</v>
      </c>
      <c r="I362" s="8">
        <v>1.371</v>
      </c>
      <c r="J362" s="7">
        <v>162422113.31999999</v>
      </c>
      <c r="K362" s="8">
        <v>7.0000000000000007E-2</v>
      </c>
      <c r="L362" s="7">
        <v>11369547.932400001</v>
      </c>
      <c r="M362" s="7">
        <v>7739568.9324000012</v>
      </c>
      <c r="N362" s="9">
        <v>2.1321249881610891</v>
      </c>
      <c r="O362" s="7">
        <v>1335514</v>
      </c>
      <c r="P362" s="8">
        <v>1.2949999999999999</v>
      </c>
      <c r="Q362" s="7">
        <v>1729491</v>
      </c>
      <c r="R362" s="8">
        <v>1.6E-2</v>
      </c>
      <c r="S362" s="7">
        <v>27671.856</v>
      </c>
      <c r="T362" s="7">
        <v>-23796.144</v>
      </c>
      <c r="U362" s="9">
        <v>-0.46234833294474237</v>
      </c>
      <c r="V362" s="7">
        <v>7715772.7884000018</v>
      </c>
      <c r="W362" s="9">
        <v>2.0958532849719149</v>
      </c>
      <c r="X362" s="7">
        <v>16457942.661152236</v>
      </c>
      <c r="Y362" s="7">
        <v>4166538</v>
      </c>
      <c r="Z362" s="7">
        <v>666633.76500000001</v>
      </c>
      <c r="AA362" s="7">
        <v>845167.89615223545</v>
      </c>
      <c r="AB362" s="7">
        <v>8206182</v>
      </c>
      <c r="AC362" s="7">
        <v>2573421</v>
      </c>
      <c r="AD362" s="7">
        <v>8742169.8727522343</v>
      </c>
      <c r="AE362" s="7">
        <v>0</v>
      </c>
      <c r="AF362" s="7">
        <v>11369547.932400001</v>
      </c>
      <c r="AG362" s="7">
        <v>27671.856</v>
      </c>
      <c r="AH362" s="7">
        <v>8742169.8727522343</v>
      </c>
      <c r="AI362" s="7">
        <v>3030797</v>
      </c>
      <c r="AJ362" s="7">
        <v>44119</v>
      </c>
      <c r="AK362" s="7">
        <v>7429919</v>
      </c>
      <c r="AL362" s="7">
        <v>0</v>
      </c>
      <c r="AM362" s="7">
        <v>419289</v>
      </c>
      <c r="AN362" s="7">
        <v>0</v>
      </c>
      <c r="AO362" s="7">
        <v>0</v>
      </c>
      <c r="AP362" s="7">
        <v>6645962</v>
      </c>
      <c r="AQ362" s="7">
        <v>409763</v>
      </c>
      <c r="AR362" s="7">
        <v>3629979</v>
      </c>
      <c r="AS362" s="7">
        <v>51468</v>
      </c>
      <c r="AT362" s="7">
        <v>7959683</v>
      </c>
      <c r="AU362" s="7">
        <v>0</v>
      </c>
      <c r="AV362" s="7">
        <v>452150</v>
      </c>
      <c r="AW362" s="7">
        <v>0</v>
      </c>
      <c r="AX362" s="7">
        <v>0</v>
      </c>
      <c r="AY362" s="7">
        <v>7327865</v>
      </c>
      <c r="AZ362" s="7">
        <v>178416</v>
      </c>
      <c r="BA362" s="7">
        <v>666633.76500000001</v>
      </c>
      <c r="BB362" s="7">
        <v>0</v>
      </c>
      <c r="BC362" s="7">
        <v>0</v>
      </c>
      <c r="BD362" s="7">
        <v>6275.92</v>
      </c>
      <c r="BE362" s="7">
        <v>1784.37</v>
      </c>
      <c r="BF362" s="7">
        <v>0</v>
      </c>
      <c r="BG362" s="7">
        <v>553793.89615223545</v>
      </c>
      <c r="BH362" s="7">
        <v>6176</v>
      </c>
      <c r="BI362" s="7">
        <v>291374</v>
      </c>
      <c r="BJ362" s="7">
        <v>4010182.5625</v>
      </c>
      <c r="BK362" s="7">
        <v>1976149.9733333336</v>
      </c>
      <c r="BL362" s="7">
        <v>2179320.94</v>
      </c>
      <c r="BM362" s="7">
        <v>3777488.4766666666</v>
      </c>
      <c r="BN362" s="130">
        <v>0.78500000000000003</v>
      </c>
      <c r="BO362" s="131">
        <v>2.0893539999999999E-4</v>
      </c>
      <c r="BP362" s="161">
        <v>5294.7419345045992</v>
      </c>
      <c r="BQ362" s="162">
        <v>8206182</v>
      </c>
      <c r="BR362" s="161">
        <v>340429</v>
      </c>
      <c r="BS362" s="163">
        <v>0</v>
      </c>
      <c r="BT362" s="163">
        <v>1794599.1000000015</v>
      </c>
      <c r="BU362" s="161">
        <v>11369547.93</v>
      </c>
      <c r="BV362" s="161">
        <v>27671.86</v>
      </c>
      <c r="BW362" s="165">
        <v>10536768.970000001</v>
      </c>
      <c r="BX362" s="161">
        <v>340429</v>
      </c>
    </row>
    <row r="363" spans="1:76" ht="14.45" x14ac:dyDescent="0.3">
      <c r="A363" s="164" t="s">
        <v>31</v>
      </c>
      <c r="B363" s="6" t="s">
        <v>44</v>
      </c>
      <c r="C363" s="6" t="s">
        <v>39</v>
      </c>
      <c r="D363" s="6" t="s">
        <v>44</v>
      </c>
      <c r="E363" s="6" t="s">
        <v>36</v>
      </c>
      <c r="F363" s="24" t="str">
        <f>+Tabela1[[#This Row],[WK]]&amp;Tabela1[[#This Row],[PK]]&amp;Tabela1[[#This Row],[GK]]</f>
        <v>060406</v>
      </c>
      <c r="G363" s="6" t="s">
        <v>388</v>
      </c>
      <c r="H363" s="7">
        <v>66202501.717400119</v>
      </c>
      <c r="I363" s="8">
        <v>1.371</v>
      </c>
      <c r="J363" s="7">
        <v>90763629.849999994</v>
      </c>
      <c r="K363" s="8">
        <v>7.0000000000000007E-2</v>
      </c>
      <c r="L363" s="7">
        <v>6353454.0894999998</v>
      </c>
      <c r="M363" s="7">
        <v>4797303.0894999998</v>
      </c>
      <c r="N363" s="9">
        <v>3.0828005055421999</v>
      </c>
      <c r="O363" s="7">
        <v>1842810</v>
      </c>
      <c r="P363" s="8">
        <v>1.2949999999999999</v>
      </c>
      <c r="Q363" s="7">
        <v>2386439</v>
      </c>
      <c r="R363" s="8">
        <v>1.6E-2</v>
      </c>
      <c r="S363" s="7">
        <v>38183.023999999998</v>
      </c>
      <c r="T363" s="7">
        <v>28146.023999999998</v>
      </c>
      <c r="U363" s="9">
        <v>2.8042267609843576</v>
      </c>
      <c r="V363" s="7">
        <v>4825449.1135</v>
      </c>
      <c r="W363" s="9">
        <v>3.0810152507234125</v>
      </c>
      <c r="X363" s="7">
        <v>12455731.824471083</v>
      </c>
      <c r="Y363" s="7">
        <v>5735996</v>
      </c>
      <c r="Z363" s="7">
        <v>0</v>
      </c>
      <c r="AA363" s="7">
        <v>523910.824471083</v>
      </c>
      <c r="AB363" s="7">
        <v>5879902</v>
      </c>
      <c r="AC363" s="7">
        <v>315923</v>
      </c>
      <c r="AD363" s="7">
        <v>7630282.7109710826</v>
      </c>
      <c r="AE363" s="7">
        <v>0</v>
      </c>
      <c r="AF363" s="7">
        <v>6353454.0894999998</v>
      </c>
      <c r="AG363" s="7">
        <v>38183.023999999998</v>
      </c>
      <c r="AH363" s="7">
        <v>7630282.7109710826</v>
      </c>
      <c r="AI363" s="7">
        <v>1299285</v>
      </c>
      <c r="AJ363" s="7">
        <v>10741</v>
      </c>
      <c r="AK363" s="7">
        <v>5335103</v>
      </c>
      <c r="AL363" s="7">
        <v>0</v>
      </c>
      <c r="AM363" s="7">
        <v>322849</v>
      </c>
      <c r="AN363" s="7">
        <v>0</v>
      </c>
      <c r="AO363" s="7">
        <v>0</v>
      </c>
      <c r="AP363" s="7">
        <v>4978306</v>
      </c>
      <c r="AQ363" s="7">
        <v>163109</v>
      </c>
      <c r="AR363" s="7">
        <v>1556151</v>
      </c>
      <c r="AS363" s="7">
        <v>10037</v>
      </c>
      <c r="AT363" s="7">
        <v>5735678</v>
      </c>
      <c r="AU363" s="7">
        <v>0</v>
      </c>
      <c r="AV363" s="7">
        <v>833321</v>
      </c>
      <c r="AW363" s="7">
        <v>0</v>
      </c>
      <c r="AX363" s="7">
        <v>0</v>
      </c>
      <c r="AY363" s="7">
        <v>5481257</v>
      </c>
      <c r="AZ363" s="7">
        <v>69744</v>
      </c>
      <c r="BA363" s="7">
        <v>0</v>
      </c>
      <c r="BB363" s="7">
        <v>0</v>
      </c>
      <c r="BC363" s="7">
        <v>0</v>
      </c>
      <c r="BD363" s="7">
        <v>0</v>
      </c>
      <c r="BE363" s="7">
        <v>0</v>
      </c>
      <c r="BF363" s="7">
        <v>0</v>
      </c>
      <c r="BG363" s="7">
        <v>333477.824471083</v>
      </c>
      <c r="BH363" s="7">
        <v>3719</v>
      </c>
      <c r="BI363" s="7">
        <v>190433</v>
      </c>
      <c r="BJ363" s="7">
        <v>2620990.5058333334</v>
      </c>
      <c r="BK363" s="7">
        <v>0</v>
      </c>
      <c r="BL363" s="7">
        <v>2998954.1833333336</v>
      </c>
      <c r="BM363" s="7">
        <v>4486053.6566666672</v>
      </c>
      <c r="BN363" s="130">
        <v>0.61099999999999999</v>
      </c>
      <c r="BO363" s="131">
        <v>1.438388E-4</v>
      </c>
      <c r="BP363" s="161">
        <v>3644.8875410809255</v>
      </c>
      <c r="BQ363" s="162">
        <v>5879902</v>
      </c>
      <c r="BR363" s="161">
        <v>196901</v>
      </c>
      <c r="BS363" s="163">
        <v>0</v>
      </c>
      <c r="BT363" s="163">
        <v>861169.1099999994</v>
      </c>
      <c r="BU363" s="161">
        <v>6353454.0899999999</v>
      </c>
      <c r="BV363" s="161">
        <v>38183.019999999997</v>
      </c>
      <c r="BW363" s="165">
        <v>8491451.8200000003</v>
      </c>
      <c r="BX363" s="161">
        <v>196901</v>
      </c>
    </row>
    <row r="364" spans="1:76" ht="14.45" x14ac:dyDescent="0.3">
      <c r="A364" s="164" t="s">
        <v>31</v>
      </c>
      <c r="B364" s="6" t="s">
        <v>44</v>
      </c>
      <c r="C364" s="6" t="s">
        <v>39</v>
      </c>
      <c r="D364" s="6" t="s">
        <v>51</v>
      </c>
      <c r="E364" s="6" t="s">
        <v>36</v>
      </c>
      <c r="F364" s="24" t="str">
        <f>+Tabela1[[#This Row],[WK]]&amp;Tabela1[[#This Row],[PK]]&amp;Tabela1[[#This Row],[GK]]</f>
        <v>060407</v>
      </c>
      <c r="G364" s="6" t="s">
        <v>389</v>
      </c>
      <c r="H364" s="7">
        <v>67663431.31020008</v>
      </c>
      <c r="I364" s="8">
        <v>1.371</v>
      </c>
      <c r="J364" s="7">
        <v>92766564.329999998</v>
      </c>
      <c r="K364" s="8">
        <v>7.0000000000000007E-2</v>
      </c>
      <c r="L364" s="7">
        <v>6493659.5031000003</v>
      </c>
      <c r="M364" s="7">
        <v>4617685.5031000003</v>
      </c>
      <c r="N364" s="9">
        <v>2.4614869412369256</v>
      </c>
      <c r="O364" s="7">
        <v>119638</v>
      </c>
      <c r="P364" s="8">
        <v>1.2949999999999999</v>
      </c>
      <c r="Q364" s="7">
        <v>154931</v>
      </c>
      <c r="R364" s="8">
        <v>1.6E-2</v>
      </c>
      <c r="S364" s="7">
        <v>2478.8960000000002</v>
      </c>
      <c r="T364" s="7">
        <v>-9489.1039999999994</v>
      </c>
      <c r="U364" s="9">
        <v>-0.79287299465240635</v>
      </c>
      <c r="V364" s="7">
        <v>4608196.3991</v>
      </c>
      <c r="W364" s="9">
        <v>2.4408569750024101</v>
      </c>
      <c r="X364" s="7">
        <v>12450041.170103628</v>
      </c>
      <c r="Y364" s="7">
        <v>4559256</v>
      </c>
      <c r="Z364" s="7">
        <v>5568.994999999999</v>
      </c>
      <c r="AA364" s="7">
        <v>540748.17510362808</v>
      </c>
      <c r="AB364" s="7">
        <v>6215083</v>
      </c>
      <c r="AC364" s="7">
        <v>1129385</v>
      </c>
      <c r="AD364" s="7">
        <v>7841844.7710036281</v>
      </c>
      <c r="AE364" s="7">
        <v>0</v>
      </c>
      <c r="AF364" s="7">
        <v>6493659.5031000003</v>
      </c>
      <c r="AG364" s="7">
        <v>2478.8960000000002</v>
      </c>
      <c r="AH364" s="7">
        <v>7841844.7710036281</v>
      </c>
      <c r="AI364" s="7">
        <v>1566316</v>
      </c>
      <c r="AJ364" s="7">
        <v>22640</v>
      </c>
      <c r="AK364" s="7">
        <v>5273798</v>
      </c>
      <c r="AL364" s="7">
        <v>0</v>
      </c>
      <c r="AM364" s="7">
        <v>261461</v>
      </c>
      <c r="AN364" s="7">
        <v>0</v>
      </c>
      <c r="AO364" s="7">
        <v>0</v>
      </c>
      <c r="AP364" s="7">
        <v>5185789</v>
      </c>
      <c r="AQ364" s="7">
        <v>242675</v>
      </c>
      <c r="AR364" s="7">
        <v>1875974</v>
      </c>
      <c r="AS364" s="7">
        <v>11968</v>
      </c>
      <c r="AT364" s="7">
        <v>5760074</v>
      </c>
      <c r="AU364" s="7">
        <v>0</v>
      </c>
      <c r="AV364" s="7">
        <v>356863</v>
      </c>
      <c r="AW364" s="7">
        <v>0</v>
      </c>
      <c r="AX364" s="7">
        <v>0</v>
      </c>
      <c r="AY364" s="7">
        <v>5880245</v>
      </c>
      <c r="AZ364" s="7">
        <v>94074</v>
      </c>
      <c r="BA364" s="7">
        <v>5568.994999999999</v>
      </c>
      <c r="BB364" s="7">
        <v>0</v>
      </c>
      <c r="BC364" s="7">
        <v>17.79</v>
      </c>
      <c r="BD364" s="7">
        <v>0</v>
      </c>
      <c r="BE364" s="7">
        <v>0.17</v>
      </c>
      <c r="BF364" s="7">
        <v>1.49</v>
      </c>
      <c r="BG364" s="7">
        <v>362620.17510362802</v>
      </c>
      <c r="BH364" s="7">
        <v>4044</v>
      </c>
      <c r="BI364" s="7">
        <v>178128</v>
      </c>
      <c r="BJ364" s="7">
        <v>2451571.4150000005</v>
      </c>
      <c r="BK364" s="7">
        <v>1563631.2233333341</v>
      </c>
      <c r="BL364" s="7">
        <v>193183.73333333337</v>
      </c>
      <c r="BM364" s="7">
        <v>3165393.2999999993</v>
      </c>
      <c r="BN364" s="130">
        <v>0.67900000000000005</v>
      </c>
      <c r="BO364" s="131">
        <v>1.4202210000000001E-4</v>
      </c>
      <c r="BP364" s="161">
        <v>3598.8637071831149</v>
      </c>
      <c r="BQ364" s="162">
        <v>6215083</v>
      </c>
      <c r="BR364" s="161">
        <v>216825</v>
      </c>
      <c r="BS364" s="163">
        <v>0</v>
      </c>
      <c r="BT364" s="163">
        <v>1277642.0699999996</v>
      </c>
      <c r="BU364" s="161">
        <v>6493659.5</v>
      </c>
      <c r="BV364" s="161">
        <v>2478.9</v>
      </c>
      <c r="BW364" s="165">
        <v>9119486.8399999999</v>
      </c>
      <c r="BX364" s="161">
        <v>216825</v>
      </c>
    </row>
    <row r="365" spans="1:76" ht="14.45" x14ac:dyDescent="0.3">
      <c r="A365" s="164" t="s">
        <v>31</v>
      </c>
      <c r="B365" s="6" t="s">
        <v>44</v>
      </c>
      <c r="C365" s="6" t="s">
        <v>39</v>
      </c>
      <c r="D365" s="6" t="s">
        <v>75</v>
      </c>
      <c r="E365" s="6" t="s">
        <v>36</v>
      </c>
      <c r="F365" s="24" t="str">
        <f>+Tabela1[[#This Row],[WK]]&amp;Tabela1[[#This Row],[PK]]&amp;Tabela1[[#This Row],[GK]]</f>
        <v>060408</v>
      </c>
      <c r="G365" s="6" t="s">
        <v>390</v>
      </c>
      <c r="H365" s="7">
        <v>182876798.53579909</v>
      </c>
      <c r="I365" s="8">
        <v>1.371</v>
      </c>
      <c r="J365" s="7">
        <v>250724090.79999998</v>
      </c>
      <c r="K365" s="8">
        <v>7.0000000000000007E-2</v>
      </c>
      <c r="L365" s="7">
        <v>17550686.355999999</v>
      </c>
      <c r="M365" s="7">
        <v>12064866.355999999</v>
      </c>
      <c r="N365" s="9">
        <v>2.1992822141448314</v>
      </c>
      <c r="O365" s="7">
        <v>5552870</v>
      </c>
      <c r="P365" s="8">
        <v>1.2949999999999999</v>
      </c>
      <c r="Q365" s="7">
        <v>7190967</v>
      </c>
      <c r="R365" s="8">
        <v>1.6E-2</v>
      </c>
      <c r="S365" s="7">
        <v>115055.47200000001</v>
      </c>
      <c r="T365" s="7">
        <v>-570061.52799999993</v>
      </c>
      <c r="U365" s="9">
        <v>-0.83206449117449999</v>
      </c>
      <c r="V365" s="7">
        <v>11494804.827999998</v>
      </c>
      <c r="W365" s="9">
        <v>1.8627324874650313</v>
      </c>
      <c r="X365" s="7">
        <v>20062929.915785473</v>
      </c>
      <c r="Y365" s="7">
        <v>4737862</v>
      </c>
      <c r="Z365" s="7">
        <v>53384.324999999997</v>
      </c>
      <c r="AA365" s="7">
        <v>1039815.590785472</v>
      </c>
      <c r="AB365" s="7">
        <v>12703734</v>
      </c>
      <c r="AC365" s="7">
        <v>1528134</v>
      </c>
      <c r="AD365" s="7">
        <v>8568125.087785475</v>
      </c>
      <c r="AE365" s="7">
        <v>0</v>
      </c>
      <c r="AF365" s="7">
        <v>17550686.355999999</v>
      </c>
      <c r="AG365" s="7">
        <v>115055.47200000001</v>
      </c>
      <c r="AH365" s="7">
        <v>8568125.087785475</v>
      </c>
      <c r="AI365" s="7">
        <v>4580303</v>
      </c>
      <c r="AJ365" s="7">
        <v>391370</v>
      </c>
      <c r="AK365" s="7">
        <v>7303932</v>
      </c>
      <c r="AL365" s="7">
        <v>0</v>
      </c>
      <c r="AM365" s="7">
        <v>426398</v>
      </c>
      <c r="AN365" s="7">
        <v>0</v>
      </c>
      <c r="AO365" s="7">
        <v>0</v>
      </c>
      <c r="AP365" s="7">
        <v>9990192</v>
      </c>
      <c r="AQ365" s="7">
        <v>505242</v>
      </c>
      <c r="AR365" s="7">
        <v>5485820</v>
      </c>
      <c r="AS365" s="7">
        <v>685117</v>
      </c>
      <c r="AT365" s="7">
        <v>6998610</v>
      </c>
      <c r="AU365" s="7">
        <v>0</v>
      </c>
      <c r="AV365" s="7">
        <v>466238</v>
      </c>
      <c r="AW365" s="7">
        <v>0</v>
      </c>
      <c r="AX365" s="7">
        <v>0</v>
      </c>
      <c r="AY365" s="7">
        <v>11673049</v>
      </c>
      <c r="AZ365" s="7">
        <v>217343</v>
      </c>
      <c r="BA365" s="7">
        <v>53384.324999999997</v>
      </c>
      <c r="BB365" s="7">
        <v>0</v>
      </c>
      <c r="BC365" s="7">
        <v>0</v>
      </c>
      <c r="BD365" s="7">
        <v>0</v>
      </c>
      <c r="BE365" s="7">
        <v>1148.05</v>
      </c>
      <c r="BF365" s="7">
        <v>0</v>
      </c>
      <c r="BG365" s="7">
        <v>749540.59078547196</v>
      </c>
      <c r="BH365" s="7">
        <v>8359</v>
      </c>
      <c r="BI365" s="7">
        <v>290275</v>
      </c>
      <c r="BJ365" s="7">
        <v>3995076.3558333325</v>
      </c>
      <c r="BK365" s="7">
        <v>2862564.9566666656</v>
      </c>
      <c r="BL365" s="7">
        <v>726023.70000000007</v>
      </c>
      <c r="BM365" s="7">
        <v>3077998.1966666668</v>
      </c>
      <c r="BN365" s="130">
        <v>0.83599999999999997</v>
      </c>
      <c r="BO365" s="131">
        <v>3.1580399999999999E-4</v>
      </c>
      <c r="BP365" s="161">
        <v>8003.1445075779084</v>
      </c>
      <c r="BQ365" s="162">
        <v>12703734</v>
      </c>
      <c r="BR365" s="161">
        <v>447949</v>
      </c>
      <c r="BS365" s="163">
        <v>0</v>
      </c>
      <c r="BT365" s="163">
        <v>2240258.7399999984</v>
      </c>
      <c r="BU365" s="161">
        <v>17550686.359999999</v>
      </c>
      <c r="BV365" s="161">
        <v>115055.47</v>
      </c>
      <c r="BW365" s="165">
        <v>10808383.829999998</v>
      </c>
      <c r="BX365" s="161">
        <v>447949</v>
      </c>
    </row>
    <row r="366" spans="1:76" ht="14.45" x14ac:dyDescent="0.3">
      <c r="A366" s="164" t="s">
        <v>31</v>
      </c>
      <c r="B366" s="6" t="s">
        <v>44</v>
      </c>
      <c r="C366" s="6" t="s">
        <v>42</v>
      </c>
      <c r="D366" s="6" t="s">
        <v>33</v>
      </c>
      <c r="E366" s="6" t="s">
        <v>36</v>
      </c>
      <c r="F366" s="24" t="str">
        <f>+Tabela1[[#This Row],[WK]]&amp;Tabela1[[#This Row],[PK]]&amp;Tabela1[[#This Row],[GK]]</f>
        <v>060501</v>
      </c>
      <c r="G366" s="6" t="s">
        <v>391</v>
      </c>
      <c r="H366" s="7">
        <v>63901548.470200099</v>
      </c>
      <c r="I366" s="8">
        <v>1.371</v>
      </c>
      <c r="J366" s="7">
        <v>87609022.950000003</v>
      </c>
      <c r="K366" s="8">
        <v>7.0000000000000007E-2</v>
      </c>
      <c r="L366" s="7">
        <v>6132631.6065000007</v>
      </c>
      <c r="M366" s="7">
        <v>2932100.6065000007</v>
      </c>
      <c r="N366" s="9">
        <v>0.91612941930573422</v>
      </c>
      <c r="O366" s="7">
        <v>1178937</v>
      </c>
      <c r="P366" s="8">
        <v>1.2949999999999999</v>
      </c>
      <c r="Q366" s="7">
        <v>1526723</v>
      </c>
      <c r="R366" s="8">
        <v>1.6E-2</v>
      </c>
      <c r="S366" s="7">
        <v>24427.567999999999</v>
      </c>
      <c r="T366" s="7">
        <v>14308.567999999999</v>
      </c>
      <c r="U366" s="9">
        <v>1.4140298448463287</v>
      </c>
      <c r="V366" s="7">
        <v>2946409.1745000007</v>
      </c>
      <c r="W366" s="9">
        <v>0.91769865120769956</v>
      </c>
      <c r="X366" s="7">
        <v>9859167.4000000004</v>
      </c>
      <c r="Y366" s="7">
        <v>2881725</v>
      </c>
      <c r="Z366" s="7">
        <v>369067.39999999997</v>
      </c>
      <c r="AA366" s="7">
        <v>449595</v>
      </c>
      <c r="AB366" s="7">
        <v>5421950</v>
      </c>
      <c r="AC366" s="7">
        <v>736830</v>
      </c>
      <c r="AD366" s="7">
        <v>6912758.2254999997</v>
      </c>
      <c r="AE366" s="7">
        <v>0</v>
      </c>
      <c r="AF366" s="7">
        <v>6132631.6065000007</v>
      </c>
      <c r="AG366" s="7">
        <v>24427.567999999999</v>
      </c>
      <c r="AH366" s="7">
        <v>6912758.2254999997</v>
      </c>
      <c r="AI366" s="7">
        <v>2672235</v>
      </c>
      <c r="AJ366" s="7">
        <v>4365</v>
      </c>
      <c r="AK366" s="7">
        <v>3527297</v>
      </c>
      <c r="AL366" s="7">
        <v>0</v>
      </c>
      <c r="AM366" s="7">
        <v>825317</v>
      </c>
      <c r="AN366" s="7">
        <v>0</v>
      </c>
      <c r="AO366" s="7">
        <v>0</v>
      </c>
      <c r="AP366" s="7">
        <v>4328777</v>
      </c>
      <c r="AQ366" s="7">
        <v>306327</v>
      </c>
      <c r="AR366" s="7">
        <v>3200531</v>
      </c>
      <c r="AS366" s="7">
        <v>10119</v>
      </c>
      <c r="AT366" s="7">
        <v>3792940</v>
      </c>
      <c r="AU366" s="7">
        <v>0</v>
      </c>
      <c r="AV366" s="7">
        <v>765337</v>
      </c>
      <c r="AW366" s="7">
        <v>0</v>
      </c>
      <c r="AX366" s="7">
        <v>0</v>
      </c>
      <c r="AY366" s="7">
        <v>4878056</v>
      </c>
      <c r="AZ366" s="7">
        <v>120025</v>
      </c>
      <c r="BA366" s="7">
        <v>369067.39999999997</v>
      </c>
      <c r="BB366" s="7">
        <v>0</v>
      </c>
      <c r="BC366" s="7">
        <v>0</v>
      </c>
      <c r="BD366" s="7">
        <v>3968.45</v>
      </c>
      <c r="BE366" s="7">
        <v>0</v>
      </c>
      <c r="BF366" s="7">
        <v>0.05</v>
      </c>
      <c r="BG366" s="7">
        <v>320594</v>
      </c>
      <c r="BH366" s="7">
        <v>3058</v>
      </c>
      <c r="BI366" s="7">
        <v>129001</v>
      </c>
      <c r="BJ366" s="7">
        <v>1775476.3733333331</v>
      </c>
      <c r="BK366" s="7">
        <v>308325.93666666653</v>
      </c>
      <c r="BL366" s="7">
        <v>599573.36</v>
      </c>
      <c r="BM366" s="7">
        <v>4669455.0266666664</v>
      </c>
      <c r="BN366" s="130">
        <v>0.71299999999999997</v>
      </c>
      <c r="BO366" s="131">
        <v>1.0204330000000001E-4</v>
      </c>
      <c r="BP366" s="161">
        <v>2586.3393614312909</v>
      </c>
      <c r="BQ366" s="162">
        <v>5421950</v>
      </c>
      <c r="BR366" s="161">
        <v>173405</v>
      </c>
      <c r="BS366" s="163">
        <v>0</v>
      </c>
      <c r="BT366" s="163">
        <v>870595.59999999963</v>
      </c>
      <c r="BU366" s="161">
        <v>6132631.6100000003</v>
      </c>
      <c r="BV366" s="161">
        <v>24427.57</v>
      </c>
      <c r="BW366" s="165">
        <v>7783353.8300000001</v>
      </c>
      <c r="BX366" s="161">
        <v>173405</v>
      </c>
    </row>
    <row r="367" spans="1:76" ht="14.45" x14ac:dyDescent="0.3">
      <c r="A367" s="164" t="s">
        <v>31</v>
      </c>
      <c r="B367" s="6" t="s">
        <v>44</v>
      </c>
      <c r="C367" s="6" t="s">
        <v>42</v>
      </c>
      <c r="D367" s="6" t="s">
        <v>32</v>
      </c>
      <c r="E367" s="6" t="s">
        <v>36</v>
      </c>
      <c r="F367" s="24" t="str">
        <f>+Tabela1[[#This Row],[WK]]&amp;Tabela1[[#This Row],[PK]]&amp;Tabela1[[#This Row],[GK]]</f>
        <v>060502</v>
      </c>
      <c r="G367" s="6" t="s">
        <v>392</v>
      </c>
      <c r="H367" s="7">
        <v>47083174.621000126</v>
      </c>
      <c r="I367" s="8">
        <v>1.371</v>
      </c>
      <c r="J367" s="7">
        <v>64551032.399999999</v>
      </c>
      <c r="K367" s="8">
        <v>7.0000000000000007E-2</v>
      </c>
      <c r="L367" s="7">
        <v>4518572.2680000002</v>
      </c>
      <c r="M367" s="7">
        <v>2723100.2680000002</v>
      </c>
      <c r="N367" s="9">
        <v>1.5166486962759653</v>
      </c>
      <c r="O367" s="7">
        <v>5072</v>
      </c>
      <c r="P367" s="8">
        <v>1.2949999999999999</v>
      </c>
      <c r="Q367" s="7">
        <v>6568</v>
      </c>
      <c r="R367" s="8">
        <v>1.6E-2</v>
      </c>
      <c r="S367" s="7">
        <v>105.08800000000001</v>
      </c>
      <c r="T367" s="7">
        <v>-97995.911999999997</v>
      </c>
      <c r="U367" s="9">
        <v>-0.99892877748442932</v>
      </c>
      <c r="V367" s="7">
        <v>2625104.3560000006</v>
      </c>
      <c r="W367" s="9">
        <v>1.3863232925268794</v>
      </c>
      <c r="X367" s="7">
        <v>10927753.75</v>
      </c>
      <c r="Y367" s="7">
        <v>4967636</v>
      </c>
      <c r="Z367" s="7">
        <v>651534.75</v>
      </c>
      <c r="AA367" s="7">
        <v>551941</v>
      </c>
      <c r="AB367" s="7">
        <v>4756642</v>
      </c>
      <c r="AC367" s="7">
        <v>0</v>
      </c>
      <c r="AD367" s="7">
        <v>8302649.3939999994</v>
      </c>
      <c r="AE367" s="7">
        <v>0</v>
      </c>
      <c r="AF367" s="7">
        <v>4518572.2680000002</v>
      </c>
      <c r="AG367" s="7">
        <v>105.08800000000001</v>
      </c>
      <c r="AH367" s="7">
        <v>8302649.3939999994</v>
      </c>
      <c r="AI367" s="7">
        <v>1499103</v>
      </c>
      <c r="AJ367" s="7">
        <v>113535</v>
      </c>
      <c r="AK367" s="7">
        <v>3531737</v>
      </c>
      <c r="AL367" s="7">
        <v>0</v>
      </c>
      <c r="AM367" s="7">
        <v>1476352</v>
      </c>
      <c r="AN367" s="7">
        <v>0</v>
      </c>
      <c r="AO367" s="7">
        <v>0</v>
      </c>
      <c r="AP367" s="7">
        <v>4041656</v>
      </c>
      <c r="AQ367" s="7">
        <v>206871</v>
      </c>
      <c r="AR367" s="7">
        <v>1795472</v>
      </c>
      <c r="AS367" s="7">
        <v>98101</v>
      </c>
      <c r="AT367" s="7">
        <v>4200572</v>
      </c>
      <c r="AU367" s="7">
        <v>0</v>
      </c>
      <c r="AV367" s="7">
        <v>1173602</v>
      </c>
      <c r="AW367" s="7">
        <v>0</v>
      </c>
      <c r="AX367" s="7">
        <v>0</v>
      </c>
      <c r="AY367" s="7">
        <v>4491333</v>
      </c>
      <c r="AZ367" s="7">
        <v>84342</v>
      </c>
      <c r="BA367" s="7">
        <v>651534.75</v>
      </c>
      <c r="BB367" s="7">
        <v>0</v>
      </c>
      <c r="BC367" s="7">
        <v>0</v>
      </c>
      <c r="BD367" s="7">
        <v>7005.75</v>
      </c>
      <c r="BE367" s="7">
        <v>0</v>
      </c>
      <c r="BF367" s="7">
        <v>0</v>
      </c>
      <c r="BG367" s="7">
        <v>320594</v>
      </c>
      <c r="BH367" s="7">
        <v>2684</v>
      </c>
      <c r="BI367" s="7">
        <v>231347</v>
      </c>
      <c r="BJ367" s="7">
        <v>3183981.2350000003</v>
      </c>
      <c r="BK367" s="7">
        <v>682186.8366666669</v>
      </c>
      <c r="BL367" s="7">
        <v>2473189.4333333336</v>
      </c>
      <c r="BM367" s="7">
        <v>5060798.7266666666</v>
      </c>
      <c r="BN367" s="130">
        <v>0.53900000000000003</v>
      </c>
      <c r="BO367" s="131">
        <v>1.0334710000000001E-4</v>
      </c>
      <c r="BP367" s="161">
        <v>2619.3564596623282</v>
      </c>
      <c r="BQ367" s="162">
        <v>4756642</v>
      </c>
      <c r="BR367" s="161">
        <v>142937</v>
      </c>
      <c r="BS367" s="163">
        <v>0</v>
      </c>
      <c r="BT367" s="163">
        <v>165032.25</v>
      </c>
      <c r="BU367" s="161">
        <v>4518572.2699999996</v>
      </c>
      <c r="BV367" s="161">
        <v>105.09</v>
      </c>
      <c r="BW367" s="165">
        <v>8467681.6400000006</v>
      </c>
      <c r="BX367" s="161">
        <v>142937</v>
      </c>
    </row>
    <row r="368" spans="1:76" ht="14.45" x14ac:dyDescent="0.3">
      <c r="A368" s="164" t="s">
        <v>31</v>
      </c>
      <c r="B368" s="6" t="s">
        <v>44</v>
      </c>
      <c r="C368" s="6" t="s">
        <v>42</v>
      </c>
      <c r="D368" s="6" t="s">
        <v>37</v>
      </c>
      <c r="E368" s="6" t="s">
        <v>36</v>
      </c>
      <c r="F368" s="24" t="str">
        <f>+Tabela1[[#This Row],[WK]]&amp;Tabela1[[#This Row],[PK]]&amp;Tabela1[[#This Row],[GK]]</f>
        <v>060503</v>
      </c>
      <c r="G368" s="6" t="s">
        <v>393</v>
      </c>
      <c r="H368" s="7">
        <v>104406464.38679853</v>
      </c>
      <c r="I368" s="8">
        <v>1.371</v>
      </c>
      <c r="J368" s="7">
        <v>143141262.68000001</v>
      </c>
      <c r="K368" s="8">
        <v>7.0000000000000007E-2</v>
      </c>
      <c r="L368" s="7">
        <v>10019888.387600001</v>
      </c>
      <c r="M368" s="7">
        <v>6425675.3876000009</v>
      </c>
      <c r="N368" s="9">
        <v>1.7877836921740589</v>
      </c>
      <c r="O368" s="7">
        <v>15874258</v>
      </c>
      <c r="P368" s="8">
        <v>1.2949999999999999</v>
      </c>
      <c r="Q368" s="7">
        <v>20557164</v>
      </c>
      <c r="R368" s="8">
        <v>1.6E-2</v>
      </c>
      <c r="S368" s="7">
        <v>328914.62400000001</v>
      </c>
      <c r="T368" s="7">
        <v>237380.62400000001</v>
      </c>
      <c r="U368" s="9">
        <v>2.593360106627046</v>
      </c>
      <c r="V368" s="7">
        <v>6663056.0116000008</v>
      </c>
      <c r="W368" s="9">
        <v>1.8077898487335133</v>
      </c>
      <c r="X368" s="7">
        <v>23438546.757286876</v>
      </c>
      <c r="Y368" s="7">
        <v>10169357</v>
      </c>
      <c r="Z368" s="7">
        <v>1436535.5049999999</v>
      </c>
      <c r="AA368" s="7">
        <v>889065.25228687609</v>
      </c>
      <c r="AB368" s="7">
        <v>10943589</v>
      </c>
      <c r="AC368" s="7">
        <v>0</v>
      </c>
      <c r="AD368" s="7">
        <v>16775490.745686876</v>
      </c>
      <c r="AE368" s="7">
        <v>0</v>
      </c>
      <c r="AF368" s="7">
        <v>10019888.387600001</v>
      </c>
      <c r="AG368" s="7">
        <v>328914.62400000001</v>
      </c>
      <c r="AH368" s="7">
        <v>16775490.745686876</v>
      </c>
      <c r="AI368" s="7">
        <v>3000935</v>
      </c>
      <c r="AJ368" s="7">
        <v>89013</v>
      </c>
      <c r="AK368" s="7">
        <v>8889294</v>
      </c>
      <c r="AL368" s="7">
        <v>0</v>
      </c>
      <c r="AM368" s="7">
        <v>432108</v>
      </c>
      <c r="AN368" s="7">
        <v>0</v>
      </c>
      <c r="AO368" s="7">
        <v>0</v>
      </c>
      <c r="AP368" s="7">
        <v>8737408</v>
      </c>
      <c r="AQ368" s="7">
        <v>457502</v>
      </c>
      <c r="AR368" s="7">
        <v>3594213</v>
      </c>
      <c r="AS368" s="7">
        <v>91534</v>
      </c>
      <c r="AT368" s="7">
        <v>9753574</v>
      </c>
      <c r="AU368" s="7">
        <v>0</v>
      </c>
      <c r="AV368" s="7">
        <v>831101</v>
      </c>
      <c r="AW368" s="7">
        <v>0</v>
      </c>
      <c r="AX368" s="7">
        <v>0</v>
      </c>
      <c r="AY368" s="7">
        <v>9904782</v>
      </c>
      <c r="AZ368" s="7">
        <v>191391</v>
      </c>
      <c r="BA368" s="7">
        <v>1436535.5049999999</v>
      </c>
      <c r="BB368" s="7">
        <v>0</v>
      </c>
      <c r="BC368" s="7">
        <v>1150.72</v>
      </c>
      <c r="BD368" s="7">
        <v>11483.82</v>
      </c>
      <c r="BE368" s="7">
        <v>254.13</v>
      </c>
      <c r="BF368" s="7">
        <v>0</v>
      </c>
      <c r="BG368" s="7">
        <v>527969.25228687609</v>
      </c>
      <c r="BH368" s="7">
        <v>5888</v>
      </c>
      <c r="BI368" s="7">
        <v>361096</v>
      </c>
      <c r="BJ368" s="7">
        <v>4969782.5724999998</v>
      </c>
      <c r="BK368" s="7">
        <v>2268233.5133333327</v>
      </c>
      <c r="BL368" s="7">
        <v>2707585.2733333334</v>
      </c>
      <c r="BM368" s="7">
        <v>5391025.6900000004</v>
      </c>
      <c r="BN368" s="130">
        <v>0.56399999999999995</v>
      </c>
      <c r="BO368" s="131">
        <v>2.247463E-4</v>
      </c>
      <c r="BP368" s="161">
        <v>5694.9491857899056</v>
      </c>
      <c r="BQ368" s="162">
        <v>10943589</v>
      </c>
      <c r="BR368" s="161">
        <v>325216</v>
      </c>
      <c r="BS368" s="163">
        <v>0</v>
      </c>
      <c r="BT368" s="163">
        <v>0</v>
      </c>
      <c r="BU368" s="161">
        <v>10019888.390000001</v>
      </c>
      <c r="BV368" s="161">
        <v>328914.62</v>
      </c>
      <c r="BW368" s="165">
        <v>16775490.75</v>
      </c>
      <c r="BX368" s="161">
        <v>325216</v>
      </c>
    </row>
    <row r="369" spans="1:76" ht="14.45" x14ac:dyDescent="0.3">
      <c r="A369" s="164" t="s">
        <v>31</v>
      </c>
      <c r="B369" s="6" t="s">
        <v>44</v>
      </c>
      <c r="C369" s="6" t="s">
        <v>42</v>
      </c>
      <c r="D369" s="6" t="s">
        <v>39</v>
      </c>
      <c r="E369" s="6" t="s">
        <v>36</v>
      </c>
      <c r="F369" s="24" t="str">
        <f>+Tabela1[[#This Row],[WK]]&amp;Tabela1[[#This Row],[PK]]&amp;Tabela1[[#This Row],[GK]]</f>
        <v>060504</v>
      </c>
      <c r="G369" s="6" t="s">
        <v>394</v>
      </c>
      <c r="H369" s="7">
        <v>96478462.95099847</v>
      </c>
      <c r="I369" s="8">
        <v>1.371</v>
      </c>
      <c r="J369" s="7">
        <v>132271972.70999999</v>
      </c>
      <c r="K369" s="8">
        <v>7.0000000000000007E-2</v>
      </c>
      <c r="L369" s="7">
        <v>9259038.0897000004</v>
      </c>
      <c r="M369" s="7">
        <v>6071036.0897000004</v>
      </c>
      <c r="N369" s="9">
        <v>1.9043388585389847</v>
      </c>
      <c r="O369" s="7">
        <v>549756</v>
      </c>
      <c r="P369" s="8">
        <v>1.2949999999999999</v>
      </c>
      <c r="Q369" s="7">
        <v>711934</v>
      </c>
      <c r="R369" s="8">
        <v>1.6E-2</v>
      </c>
      <c r="S369" s="7">
        <v>11390.944</v>
      </c>
      <c r="T369" s="7">
        <v>1446.9439999999995</v>
      </c>
      <c r="U369" s="9">
        <v>0.14550925181013671</v>
      </c>
      <c r="V369" s="7">
        <v>6072483.0337000005</v>
      </c>
      <c r="W369" s="9">
        <v>1.8988697850745448</v>
      </c>
      <c r="X369" s="7">
        <v>19389708.195349939</v>
      </c>
      <c r="Y369" s="7">
        <v>7660549</v>
      </c>
      <c r="Z369" s="7">
        <v>584985.81000000006</v>
      </c>
      <c r="AA369" s="7">
        <v>638013.38534993841</v>
      </c>
      <c r="AB369" s="7">
        <v>9880462</v>
      </c>
      <c r="AC369" s="7">
        <v>625698</v>
      </c>
      <c r="AD369" s="7">
        <v>13317225.161649939</v>
      </c>
      <c r="AE369" s="7">
        <v>0</v>
      </c>
      <c r="AF369" s="7">
        <v>9259038.0897000004</v>
      </c>
      <c r="AG369" s="7">
        <v>11390.944</v>
      </c>
      <c r="AH369" s="7">
        <v>13317225.161649939</v>
      </c>
      <c r="AI369" s="7">
        <v>2661775</v>
      </c>
      <c r="AJ369" s="7">
        <v>5409</v>
      </c>
      <c r="AK369" s="7">
        <v>8039815</v>
      </c>
      <c r="AL369" s="7">
        <v>0</v>
      </c>
      <c r="AM369" s="7">
        <v>368637</v>
      </c>
      <c r="AN369" s="7">
        <v>0</v>
      </c>
      <c r="AO369" s="7">
        <v>0</v>
      </c>
      <c r="AP369" s="7">
        <v>8083248</v>
      </c>
      <c r="AQ369" s="7">
        <v>334176</v>
      </c>
      <c r="AR369" s="7">
        <v>3188002</v>
      </c>
      <c r="AS369" s="7">
        <v>9944</v>
      </c>
      <c r="AT369" s="7">
        <v>8944588</v>
      </c>
      <c r="AU369" s="7">
        <v>289902</v>
      </c>
      <c r="AV369" s="7">
        <v>362699</v>
      </c>
      <c r="AW369" s="7">
        <v>0</v>
      </c>
      <c r="AX369" s="7">
        <v>0</v>
      </c>
      <c r="AY369" s="7">
        <v>9145701</v>
      </c>
      <c r="AZ369" s="7">
        <v>137867</v>
      </c>
      <c r="BA369" s="7">
        <v>584985.81000000006</v>
      </c>
      <c r="BB369" s="7">
        <v>0</v>
      </c>
      <c r="BC369" s="7">
        <v>0</v>
      </c>
      <c r="BD369" s="7">
        <v>6290.17</v>
      </c>
      <c r="BE369" s="7">
        <v>0</v>
      </c>
      <c r="BF369" s="7">
        <v>0</v>
      </c>
      <c r="BG369" s="7">
        <v>487349.38534993835</v>
      </c>
      <c r="BH369" s="7">
        <v>5435</v>
      </c>
      <c r="BI369" s="7">
        <v>150664</v>
      </c>
      <c r="BJ369" s="7">
        <v>2073508.9841666664</v>
      </c>
      <c r="BK369" s="7">
        <v>250202.73333333293</v>
      </c>
      <c r="BL369" s="7">
        <v>2467088.936666667</v>
      </c>
      <c r="BM369" s="7">
        <v>2359047.13</v>
      </c>
      <c r="BN369" s="130">
        <v>0.59799999999999998</v>
      </c>
      <c r="BO369" s="131">
        <v>1.855673E-4</v>
      </c>
      <c r="BP369" s="161">
        <v>4702.4352026023471</v>
      </c>
      <c r="BQ369" s="162">
        <v>9880462</v>
      </c>
      <c r="BR369" s="161">
        <v>285311</v>
      </c>
      <c r="BS369" s="163">
        <v>0</v>
      </c>
      <c r="BT369" s="163">
        <v>1276359.8046500608</v>
      </c>
      <c r="BU369" s="161">
        <v>9259038.0899999999</v>
      </c>
      <c r="BV369" s="161">
        <v>11390.94</v>
      </c>
      <c r="BW369" s="165">
        <v>14593584.964650061</v>
      </c>
      <c r="BX369" s="161">
        <v>285311</v>
      </c>
    </row>
    <row r="370" spans="1:76" ht="14.45" x14ac:dyDescent="0.3">
      <c r="A370" s="164" t="s">
        <v>31</v>
      </c>
      <c r="B370" s="6" t="s">
        <v>44</v>
      </c>
      <c r="C370" s="6" t="s">
        <v>42</v>
      </c>
      <c r="D370" s="6" t="s">
        <v>42</v>
      </c>
      <c r="E370" s="6" t="s">
        <v>40</v>
      </c>
      <c r="F370" s="24" t="str">
        <f>+Tabela1[[#This Row],[WK]]&amp;Tabela1[[#This Row],[PK]]&amp;Tabela1[[#This Row],[GK]]</f>
        <v>060505</v>
      </c>
      <c r="G370" s="6" t="s">
        <v>395</v>
      </c>
      <c r="H370" s="7">
        <v>466640087.91400093</v>
      </c>
      <c r="I370" s="8">
        <v>1.371</v>
      </c>
      <c r="J370" s="7">
        <v>639763560.54000008</v>
      </c>
      <c r="K370" s="8">
        <v>7.0000000000000007E-2</v>
      </c>
      <c r="L370" s="7">
        <v>44783449.23780001</v>
      </c>
      <c r="M370" s="7">
        <v>27047325.23780001</v>
      </c>
      <c r="N370" s="9">
        <v>1.5249851228938189</v>
      </c>
      <c r="O370" s="7">
        <v>45791102</v>
      </c>
      <c r="P370" s="8">
        <v>1.2949999999999999</v>
      </c>
      <c r="Q370" s="7">
        <v>59299477</v>
      </c>
      <c r="R370" s="8">
        <v>1.6E-2</v>
      </c>
      <c r="S370" s="7">
        <v>948791.63199999998</v>
      </c>
      <c r="T370" s="7">
        <v>-311198.36800000002</v>
      </c>
      <c r="U370" s="9">
        <v>-0.24698479194279321</v>
      </c>
      <c r="V370" s="7">
        <v>26736126.869800009</v>
      </c>
      <c r="W370" s="9">
        <v>1.4074524331555396</v>
      </c>
      <c r="X370" s="7">
        <v>31099035.479692854</v>
      </c>
      <c r="Y370" s="7">
        <v>1921095</v>
      </c>
      <c r="Z370" s="7">
        <v>1472331.6700000002</v>
      </c>
      <c r="AA370" s="7">
        <v>2326850.8096928541</v>
      </c>
      <c r="AB370" s="7">
        <v>21586898</v>
      </c>
      <c r="AC370" s="7">
        <v>3791860</v>
      </c>
      <c r="AD370" s="7">
        <v>4362908.6098928442</v>
      </c>
      <c r="AE370" s="7">
        <v>0</v>
      </c>
      <c r="AF370" s="7">
        <v>44783449.23780001</v>
      </c>
      <c r="AG370" s="7">
        <v>948791.63199999998</v>
      </c>
      <c r="AH370" s="7">
        <v>4362908.6098928442</v>
      </c>
      <c r="AI370" s="7">
        <v>14808512</v>
      </c>
      <c r="AJ370" s="7">
        <v>1166891</v>
      </c>
      <c r="AK370" s="7">
        <v>7334122</v>
      </c>
      <c r="AL370" s="7">
        <v>0</v>
      </c>
      <c r="AM370" s="7">
        <v>1165832</v>
      </c>
      <c r="AN370" s="7">
        <v>0</v>
      </c>
      <c r="AO370" s="7">
        <v>0</v>
      </c>
      <c r="AP370" s="7">
        <v>16668988</v>
      </c>
      <c r="AQ370" s="7">
        <v>1531639</v>
      </c>
      <c r="AR370" s="7">
        <v>17736124</v>
      </c>
      <c r="AS370" s="7">
        <v>1259990</v>
      </c>
      <c r="AT370" s="7">
        <v>8467976</v>
      </c>
      <c r="AU370" s="7">
        <v>0</v>
      </c>
      <c r="AV370" s="7">
        <v>1155408</v>
      </c>
      <c r="AW370" s="7">
        <v>0</v>
      </c>
      <c r="AX370" s="7">
        <v>0</v>
      </c>
      <c r="AY370" s="7">
        <v>19507892</v>
      </c>
      <c r="AZ370" s="7">
        <v>686089</v>
      </c>
      <c r="BA370" s="7">
        <v>1472331.6700000002</v>
      </c>
      <c r="BB370" s="7">
        <v>0</v>
      </c>
      <c r="BC370" s="7">
        <v>2138.5300000000002</v>
      </c>
      <c r="BD370" s="7">
        <v>7746.06</v>
      </c>
      <c r="BE370" s="7">
        <v>1914.06</v>
      </c>
      <c r="BF370" s="7">
        <v>0</v>
      </c>
      <c r="BG370" s="7">
        <v>1307010.8096928538</v>
      </c>
      <c r="BH370" s="7">
        <v>14576</v>
      </c>
      <c r="BI370" s="7">
        <v>1019840</v>
      </c>
      <c r="BJ370" s="7">
        <v>14036067.543333331</v>
      </c>
      <c r="BK370" s="7">
        <v>8799716.3166666646</v>
      </c>
      <c r="BL370" s="7">
        <v>5632819.1966666663</v>
      </c>
      <c r="BM370" s="7">
        <v>9679766.5133333337</v>
      </c>
      <c r="BN370" s="130">
        <v>0.96199999999999997</v>
      </c>
      <c r="BO370" s="131">
        <v>5.5413269999999995E-4</v>
      </c>
      <c r="BP370" s="161">
        <v>14042.271929473176</v>
      </c>
      <c r="BQ370" s="162">
        <v>21586898</v>
      </c>
      <c r="BR370" s="161">
        <v>785679</v>
      </c>
      <c r="BS370" s="163">
        <v>0</v>
      </c>
      <c r="BT370" s="163">
        <v>2504008.4200000018</v>
      </c>
      <c r="BU370" s="161">
        <v>44783449.240000002</v>
      </c>
      <c r="BV370" s="161">
        <v>948791.63</v>
      </c>
      <c r="BW370" s="165">
        <v>6866917.0300000021</v>
      </c>
      <c r="BX370" s="161">
        <v>785679</v>
      </c>
    </row>
    <row r="371" spans="1:76" ht="14.45" x14ac:dyDescent="0.3">
      <c r="A371" s="164" t="s">
        <v>31</v>
      </c>
      <c r="B371" s="6" t="s">
        <v>44</v>
      </c>
      <c r="C371" s="6" t="s">
        <v>42</v>
      </c>
      <c r="D371" s="6" t="s">
        <v>44</v>
      </c>
      <c r="E371" s="6" t="s">
        <v>40</v>
      </c>
      <c r="F371" s="24" t="str">
        <f>+Tabela1[[#This Row],[WK]]&amp;Tabela1[[#This Row],[PK]]&amp;Tabela1[[#This Row],[GK]]</f>
        <v>060506</v>
      </c>
      <c r="G371" s="6" t="s">
        <v>396</v>
      </c>
      <c r="H371" s="7">
        <v>157578312.55159876</v>
      </c>
      <c r="I371" s="8">
        <v>1.371</v>
      </c>
      <c r="J371" s="7">
        <v>216039866.50999999</v>
      </c>
      <c r="K371" s="8">
        <v>7.0000000000000007E-2</v>
      </c>
      <c r="L371" s="7">
        <v>15122790.6557</v>
      </c>
      <c r="M371" s="7">
        <v>9412876.6557</v>
      </c>
      <c r="N371" s="9">
        <v>1.6485146108505313</v>
      </c>
      <c r="O371" s="7">
        <v>4972246</v>
      </c>
      <c r="P371" s="8">
        <v>1.2949999999999999</v>
      </c>
      <c r="Q371" s="7">
        <v>6439059</v>
      </c>
      <c r="R371" s="8">
        <v>1.6E-2</v>
      </c>
      <c r="S371" s="7">
        <v>103024.944</v>
      </c>
      <c r="T371" s="7">
        <v>48243.944000000003</v>
      </c>
      <c r="U371" s="9">
        <v>0.88066928314561621</v>
      </c>
      <c r="V371" s="7">
        <v>9461120.5997000001</v>
      </c>
      <c r="W371" s="9">
        <v>1.6412178961245998</v>
      </c>
      <c r="X371" s="7">
        <v>20291921.568476088</v>
      </c>
      <c r="Y371" s="7">
        <v>4272815</v>
      </c>
      <c r="Z371" s="7">
        <v>876776.72000000009</v>
      </c>
      <c r="AA371" s="7">
        <v>777644.84847609024</v>
      </c>
      <c r="AB371" s="7">
        <v>11239465</v>
      </c>
      <c r="AC371" s="7">
        <v>3125220</v>
      </c>
      <c r="AD371" s="7">
        <v>10830800.968776088</v>
      </c>
      <c r="AE371" s="7">
        <v>0</v>
      </c>
      <c r="AF371" s="7">
        <v>15122790.6557</v>
      </c>
      <c r="AG371" s="7">
        <v>103024.944</v>
      </c>
      <c r="AH371" s="7">
        <v>10830800.968776088</v>
      </c>
      <c r="AI371" s="7">
        <v>4767407</v>
      </c>
      <c r="AJ371" s="7">
        <v>26980</v>
      </c>
      <c r="AK371" s="7">
        <v>8062780</v>
      </c>
      <c r="AL371" s="7">
        <v>0</v>
      </c>
      <c r="AM371" s="7">
        <v>322789</v>
      </c>
      <c r="AN371" s="7">
        <v>0</v>
      </c>
      <c r="AO371" s="7">
        <v>0</v>
      </c>
      <c r="AP371" s="7">
        <v>8893575</v>
      </c>
      <c r="AQ371" s="7">
        <v>525133</v>
      </c>
      <c r="AR371" s="7">
        <v>5709914</v>
      </c>
      <c r="AS371" s="7">
        <v>54781</v>
      </c>
      <c r="AT371" s="7">
        <v>9104398</v>
      </c>
      <c r="AU371" s="7">
        <v>0</v>
      </c>
      <c r="AV371" s="7">
        <v>386407</v>
      </c>
      <c r="AW371" s="7">
        <v>0</v>
      </c>
      <c r="AX371" s="7">
        <v>0</v>
      </c>
      <c r="AY371" s="7">
        <v>9951643</v>
      </c>
      <c r="AZ371" s="7">
        <v>225452</v>
      </c>
      <c r="BA371" s="7">
        <v>876776.72000000009</v>
      </c>
      <c r="BB371" s="7">
        <v>0</v>
      </c>
      <c r="BC371" s="7">
        <v>535.58000000000004</v>
      </c>
      <c r="BD371" s="7">
        <v>7359.09</v>
      </c>
      <c r="BE371" s="7">
        <v>566.70000000000005</v>
      </c>
      <c r="BF371" s="7">
        <v>0</v>
      </c>
      <c r="BG371" s="7">
        <v>600600.84847609024</v>
      </c>
      <c r="BH371" s="7">
        <v>6698</v>
      </c>
      <c r="BI371" s="7">
        <v>177044</v>
      </c>
      <c r="BJ371" s="7">
        <v>2436622.9674999989</v>
      </c>
      <c r="BK371" s="7">
        <v>1177234.4166666651</v>
      </c>
      <c r="BL371" s="7">
        <v>1307652.0133333334</v>
      </c>
      <c r="BM371" s="7">
        <v>2422250.1766666672</v>
      </c>
      <c r="BN371" s="130">
        <v>0.79200000000000004</v>
      </c>
      <c r="BO371" s="131">
        <v>2.233781E-4</v>
      </c>
      <c r="BP371" s="161">
        <v>5660.9315694306542</v>
      </c>
      <c r="BQ371" s="162">
        <v>11239465</v>
      </c>
      <c r="BR371" s="161">
        <v>366035</v>
      </c>
      <c r="BS371" s="163">
        <v>0</v>
      </c>
      <c r="BT371" s="163">
        <v>1742013.4315239117</v>
      </c>
      <c r="BU371" s="161">
        <v>15122790.66</v>
      </c>
      <c r="BV371" s="161">
        <v>103024.94</v>
      </c>
      <c r="BW371" s="165">
        <v>12572814.401523912</v>
      </c>
      <c r="BX371" s="161">
        <v>366035</v>
      </c>
    </row>
    <row r="372" spans="1:76" ht="14.45" x14ac:dyDescent="0.3">
      <c r="A372" s="164" t="s">
        <v>31</v>
      </c>
      <c r="B372" s="6" t="s">
        <v>44</v>
      </c>
      <c r="C372" s="6" t="s">
        <v>42</v>
      </c>
      <c r="D372" s="6" t="s">
        <v>51</v>
      </c>
      <c r="E372" s="6" t="s">
        <v>36</v>
      </c>
      <c r="F372" s="24" t="str">
        <f>+Tabela1[[#This Row],[WK]]&amp;Tabela1[[#This Row],[PK]]&amp;Tabela1[[#This Row],[GK]]</f>
        <v>060507</v>
      </c>
      <c r="G372" s="6" t="s">
        <v>397</v>
      </c>
      <c r="H372" s="7">
        <v>97437939.301399678</v>
      </c>
      <c r="I372" s="8">
        <v>1.371</v>
      </c>
      <c r="J372" s="7">
        <v>133587414.78</v>
      </c>
      <c r="K372" s="8">
        <v>7.0000000000000007E-2</v>
      </c>
      <c r="L372" s="7">
        <v>9351119.0346000008</v>
      </c>
      <c r="M372" s="7">
        <v>6071556.0346000008</v>
      </c>
      <c r="N372" s="9">
        <v>1.8513308128552495</v>
      </c>
      <c r="O372" s="7">
        <v>2167152</v>
      </c>
      <c r="P372" s="8">
        <v>1.2949999999999999</v>
      </c>
      <c r="Q372" s="7">
        <v>2806462</v>
      </c>
      <c r="R372" s="8">
        <v>1.6E-2</v>
      </c>
      <c r="S372" s="7">
        <v>44903.392</v>
      </c>
      <c r="T372" s="7">
        <v>18193.392</v>
      </c>
      <c r="U372" s="9">
        <v>0.68114533882441031</v>
      </c>
      <c r="V372" s="7">
        <v>6089749.4266000018</v>
      </c>
      <c r="W372" s="9">
        <v>1.8418773726791471</v>
      </c>
      <c r="X372" s="7">
        <v>16787173.671440523</v>
      </c>
      <c r="Y372" s="7">
        <v>6344897</v>
      </c>
      <c r="Z372" s="7">
        <v>356749.24</v>
      </c>
      <c r="AA372" s="7">
        <v>710996.43144052266</v>
      </c>
      <c r="AB372" s="7">
        <v>9374531</v>
      </c>
      <c r="AC372" s="7">
        <v>0</v>
      </c>
      <c r="AD372" s="7">
        <v>10697424.244840521</v>
      </c>
      <c r="AE372" s="7">
        <v>0</v>
      </c>
      <c r="AF372" s="7">
        <v>9351119.0346000008</v>
      </c>
      <c r="AG372" s="7">
        <v>44903.392</v>
      </c>
      <c r="AH372" s="7">
        <v>10697424.244840521</v>
      </c>
      <c r="AI372" s="7">
        <v>2738222</v>
      </c>
      <c r="AJ372" s="7">
        <v>22168</v>
      </c>
      <c r="AK372" s="7">
        <v>5835898</v>
      </c>
      <c r="AL372" s="7">
        <v>0</v>
      </c>
      <c r="AM372" s="7">
        <v>757742</v>
      </c>
      <c r="AN372" s="7">
        <v>0</v>
      </c>
      <c r="AO372" s="7">
        <v>0</v>
      </c>
      <c r="AP372" s="7">
        <v>7692226</v>
      </c>
      <c r="AQ372" s="7">
        <v>393850</v>
      </c>
      <c r="AR372" s="7">
        <v>3279563</v>
      </c>
      <c r="AS372" s="7">
        <v>26710</v>
      </c>
      <c r="AT372" s="7">
        <v>6581230</v>
      </c>
      <c r="AU372" s="7">
        <v>699</v>
      </c>
      <c r="AV372" s="7">
        <v>926834</v>
      </c>
      <c r="AW372" s="7">
        <v>0</v>
      </c>
      <c r="AX372" s="7">
        <v>0</v>
      </c>
      <c r="AY372" s="7">
        <v>8677448</v>
      </c>
      <c r="AZ372" s="7">
        <v>160574</v>
      </c>
      <c r="BA372" s="7">
        <v>356749.24</v>
      </c>
      <c r="BB372" s="7">
        <v>0</v>
      </c>
      <c r="BC372" s="7">
        <v>0.01</v>
      </c>
      <c r="BD372" s="7">
        <v>3791.01</v>
      </c>
      <c r="BE372" s="7">
        <v>89.94</v>
      </c>
      <c r="BF372" s="7">
        <v>0</v>
      </c>
      <c r="BG372" s="7">
        <v>399653.43144052266</v>
      </c>
      <c r="BH372" s="7">
        <v>4457</v>
      </c>
      <c r="BI372" s="7">
        <v>311343</v>
      </c>
      <c r="BJ372" s="7">
        <v>4284934.9116666662</v>
      </c>
      <c r="BK372" s="7">
        <v>2101263.6933333324</v>
      </c>
      <c r="BL372" s="7">
        <v>984738.91000000015</v>
      </c>
      <c r="BM372" s="7">
        <v>6765207.0533333337</v>
      </c>
      <c r="BN372" s="130">
        <v>0.63800000000000001</v>
      </c>
      <c r="BO372" s="131">
        <v>1.7277389999999999E-4</v>
      </c>
      <c r="BP372" s="161">
        <v>4378.2673290612483</v>
      </c>
      <c r="BQ372" s="162">
        <v>9374531</v>
      </c>
      <c r="BR372" s="161">
        <v>241357</v>
      </c>
      <c r="BS372" s="163">
        <v>0</v>
      </c>
      <c r="BT372" s="163">
        <v>1300968.3285594769</v>
      </c>
      <c r="BU372" s="161">
        <v>9351119.0299999993</v>
      </c>
      <c r="BV372" s="161">
        <v>44903.39</v>
      </c>
      <c r="BW372" s="165">
        <v>11998392.568559477</v>
      </c>
      <c r="BX372" s="161">
        <v>241357</v>
      </c>
    </row>
    <row r="373" spans="1:76" ht="14.45" x14ac:dyDescent="0.3">
      <c r="A373" s="164" t="s">
        <v>31</v>
      </c>
      <c r="B373" s="6" t="s">
        <v>44</v>
      </c>
      <c r="C373" s="6" t="s">
        <v>44</v>
      </c>
      <c r="D373" s="6" t="s">
        <v>33</v>
      </c>
      <c r="E373" s="6" t="s">
        <v>34</v>
      </c>
      <c r="F373" s="24" t="str">
        <f>+Tabela1[[#This Row],[WK]]&amp;Tabela1[[#This Row],[PK]]&amp;Tabela1[[#This Row],[GK]]</f>
        <v>060601</v>
      </c>
      <c r="G373" s="6" t="s">
        <v>398</v>
      </c>
      <c r="H373" s="7">
        <v>584537710.35560143</v>
      </c>
      <c r="I373" s="8">
        <v>1.371</v>
      </c>
      <c r="J373" s="7">
        <v>801401200.8900001</v>
      </c>
      <c r="K373" s="8">
        <v>7.0000000000000007E-2</v>
      </c>
      <c r="L373" s="7">
        <v>56098084.062300012</v>
      </c>
      <c r="M373" s="7">
        <v>33843519.062300012</v>
      </c>
      <c r="N373" s="9">
        <v>1.5207450274718923</v>
      </c>
      <c r="O373" s="7">
        <v>74914399</v>
      </c>
      <c r="P373" s="8">
        <v>1.2949999999999999</v>
      </c>
      <c r="Q373" s="7">
        <v>97014147</v>
      </c>
      <c r="R373" s="8">
        <v>1.6E-2</v>
      </c>
      <c r="S373" s="7">
        <v>1552226.352</v>
      </c>
      <c r="T373" s="7">
        <v>153016.35199999996</v>
      </c>
      <c r="U373" s="9">
        <v>0.1093591040658657</v>
      </c>
      <c r="V373" s="7">
        <v>33996535.41430001</v>
      </c>
      <c r="W373" s="9">
        <v>1.4372562271476756</v>
      </c>
      <c r="X373" s="7">
        <v>33066624.80034361</v>
      </c>
      <c r="Y373" s="7">
        <v>4187834</v>
      </c>
      <c r="Z373" s="7">
        <v>68607.34</v>
      </c>
      <c r="AA373" s="7">
        <v>2076594.4603436119</v>
      </c>
      <c r="AB373" s="7">
        <v>26733589</v>
      </c>
      <c r="AC373" s="7">
        <v>0</v>
      </c>
      <c r="AD373" s="7">
        <v>0</v>
      </c>
      <c r="AE373" s="7">
        <v>0</v>
      </c>
      <c r="AF373" s="7">
        <v>56098084.062300012</v>
      </c>
      <c r="AG373" s="7">
        <v>1552226.352</v>
      </c>
      <c r="AH373" s="7">
        <v>0</v>
      </c>
      <c r="AI373" s="7">
        <v>18581117</v>
      </c>
      <c r="AJ373" s="7">
        <v>1131889</v>
      </c>
      <c r="AK373" s="7">
        <v>6692740</v>
      </c>
      <c r="AL373" s="7">
        <v>0</v>
      </c>
      <c r="AM373" s="7">
        <v>655768</v>
      </c>
      <c r="AN373" s="7">
        <v>0</v>
      </c>
      <c r="AO373" s="7">
        <v>0</v>
      </c>
      <c r="AP373" s="7">
        <v>19516196</v>
      </c>
      <c r="AQ373" s="7">
        <v>1786249</v>
      </c>
      <c r="AR373" s="7">
        <v>22254565</v>
      </c>
      <c r="AS373" s="7">
        <v>1399210</v>
      </c>
      <c r="AT373" s="7">
        <v>6969024</v>
      </c>
      <c r="AU373" s="7">
        <v>0</v>
      </c>
      <c r="AV373" s="7">
        <v>840034</v>
      </c>
      <c r="AW373" s="7">
        <v>0</v>
      </c>
      <c r="AX373" s="7">
        <v>0</v>
      </c>
      <c r="AY373" s="7">
        <v>23587364</v>
      </c>
      <c r="AZ373" s="7">
        <v>746102</v>
      </c>
      <c r="BA373" s="7">
        <v>68607.34</v>
      </c>
      <c r="BB373" s="7">
        <v>0</v>
      </c>
      <c r="BC373" s="7">
        <v>0</v>
      </c>
      <c r="BD373" s="7">
        <v>0</v>
      </c>
      <c r="BE373" s="7">
        <v>205.1</v>
      </c>
      <c r="BF373" s="7">
        <v>1905.49</v>
      </c>
      <c r="BG373" s="7">
        <v>1557186.4603436119</v>
      </c>
      <c r="BH373" s="7">
        <v>17366</v>
      </c>
      <c r="BI373" s="7">
        <v>519408</v>
      </c>
      <c r="BJ373" s="7">
        <v>7148568.4483333342</v>
      </c>
      <c r="BK373" s="7">
        <v>4313424.5766666681</v>
      </c>
      <c r="BL373" s="7">
        <v>1101216.6466666665</v>
      </c>
      <c r="BM373" s="7">
        <v>9138142.1933333334</v>
      </c>
      <c r="BN373" s="130">
        <v>0.93500000000000005</v>
      </c>
      <c r="BO373" s="131">
        <v>7.0153480000000002E-4</v>
      </c>
      <c r="BP373" s="161">
        <v>17778.20662022151</v>
      </c>
      <c r="BQ373" s="162">
        <v>26733589</v>
      </c>
      <c r="BR373" s="161">
        <v>900225</v>
      </c>
      <c r="BS373" s="163">
        <v>0</v>
      </c>
      <c r="BT373" s="163">
        <v>2546213.5856999904</v>
      </c>
      <c r="BU373" s="161">
        <v>56098084.060000002</v>
      </c>
      <c r="BV373" s="161">
        <v>1552226.35</v>
      </c>
      <c r="BW373" s="165">
        <v>2546213.5856999904</v>
      </c>
      <c r="BX373" s="161">
        <v>900225</v>
      </c>
    </row>
    <row r="374" spans="1:76" ht="14.45" x14ac:dyDescent="0.3">
      <c r="A374" s="164" t="s">
        <v>31</v>
      </c>
      <c r="B374" s="6" t="s">
        <v>44</v>
      </c>
      <c r="C374" s="6" t="s">
        <v>44</v>
      </c>
      <c r="D374" s="6" t="s">
        <v>32</v>
      </c>
      <c r="E374" s="6" t="s">
        <v>36</v>
      </c>
      <c r="F374" s="24" t="str">
        <f>+Tabela1[[#This Row],[WK]]&amp;Tabela1[[#This Row],[PK]]&amp;Tabela1[[#This Row],[GK]]</f>
        <v>060602</v>
      </c>
      <c r="G374" s="6" t="s">
        <v>399</v>
      </c>
      <c r="H374" s="7">
        <v>103048377.85119939</v>
      </c>
      <c r="I374" s="8">
        <v>1.371</v>
      </c>
      <c r="J374" s="7">
        <v>141279326.03</v>
      </c>
      <c r="K374" s="8">
        <v>7.0000000000000007E-2</v>
      </c>
      <c r="L374" s="7">
        <v>9889552.8221000005</v>
      </c>
      <c r="M374" s="7">
        <v>6432486.8221000005</v>
      </c>
      <c r="N374" s="9">
        <v>1.8606780495657302</v>
      </c>
      <c r="O374" s="7">
        <v>280114</v>
      </c>
      <c r="P374" s="8">
        <v>1.2949999999999999</v>
      </c>
      <c r="Q374" s="7">
        <v>362748</v>
      </c>
      <c r="R374" s="8">
        <v>1.6E-2</v>
      </c>
      <c r="S374" s="7">
        <v>5803.9679999999998</v>
      </c>
      <c r="T374" s="7">
        <v>-82434.032000000007</v>
      </c>
      <c r="U374" s="9">
        <v>-0.93422371313946384</v>
      </c>
      <c r="V374" s="7">
        <v>6350052.7901000008</v>
      </c>
      <c r="W374" s="9">
        <v>1.7911165841067511</v>
      </c>
      <c r="X374" s="7">
        <v>13780898.89896689</v>
      </c>
      <c r="Y374" s="7">
        <v>4574883</v>
      </c>
      <c r="Z374" s="7">
        <v>0</v>
      </c>
      <c r="AA374" s="7">
        <v>744192.89896688925</v>
      </c>
      <c r="AB374" s="7">
        <v>7017875</v>
      </c>
      <c r="AC374" s="7">
        <v>1443948</v>
      </c>
      <c r="AD374" s="7">
        <v>7430846.108866889</v>
      </c>
      <c r="AE374" s="7">
        <v>0</v>
      </c>
      <c r="AF374" s="7">
        <v>9889552.8221000005</v>
      </c>
      <c r="AG374" s="7">
        <v>5803.9679999999998</v>
      </c>
      <c r="AH374" s="7">
        <v>7430846.108866889</v>
      </c>
      <c r="AI374" s="7">
        <v>2886426</v>
      </c>
      <c r="AJ374" s="7">
        <v>65957</v>
      </c>
      <c r="AK374" s="7">
        <v>5332346</v>
      </c>
      <c r="AL374" s="7">
        <v>0</v>
      </c>
      <c r="AM374" s="7">
        <v>821064</v>
      </c>
      <c r="AN374" s="7">
        <v>0</v>
      </c>
      <c r="AO374" s="7">
        <v>0</v>
      </c>
      <c r="AP374" s="7">
        <v>5963568</v>
      </c>
      <c r="AQ374" s="7">
        <v>397828</v>
      </c>
      <c r="AR374" s="7">
        <v>3457066</v>
      </c>
      <c r="AS374" s="7">
        <v>88238</v>
      </c>
      <c r="AT374" s="7">
        <v>5685112</v>
      </c>
      <c r="AU374" s="7">
        <v>0</v>
      </c>
      <c r="AV374" s="7">
        <v>1040355</v>
      </c>
      <c r="AW374" s="7">
        <v>0</v>
      </c>
      <c r="AX374" s="7">
        <v>0</v>
      </c>
      <c r="AY374" s="7">
        <v>6482926</v>
      </c>
      <c r="AZ374" s="7">
        <v>165440</v>
      </c>
      <c r="BA374" s="7">
        <v>0</v>
      </c>
      <c r="BB374" s="7">
        <v>0</v>
      </c>
      <c r="BC374" s="7">
        <v>0</v>
      </c>
      <c r="BD374" s="7">
        <v>0</v>
      </c>
      <c r="BE374" s="7">
        <v>0</v>
      </c>
      <c r="BF374" s="7">
        <v>0</v>
      </c>
      <c r="BG374" s="7">
        <v>397859.89896688925</v>
      </c>
      <c r="BH374" s="7">
        <v>4437</v>
      </c>
      <c r="BI374" s="7">
        <v>346333</v>
      </c>
      <c r="BJ374" s="7">
        <v>4766497.4766666666</v>
      </c>
      <c r="BK374" s="7">
        <v>2111263.9899999993</v>
      </c>
      <c r="BL374" s="7">
        <v>1486769.3266666669</v>
      </c>
      <c r="BM374" s="7">
        <v>7647395.2933333339</v>
      </c>
      <c r="BN374" s="130">
        <v>0.71599999999999997</v>
      </c>
      <c r="BO374" s="131">
        <v>1.6434450000000001E-4</v>
      </c>
      <c r="BP374" s="161">
        <v>4165.1569677518237</v>
      </c>
      <c r="BQ374" s="162">
        <v>7017875</v>
      </c>
      <c r="BR374" s="161">
        <v>235519</v>
      </c>
      <c r="BS374" s="163">
        <v>0</v>
      </c>
      <c r="BT374" s="163">
        <v>1328453.1010331102</v>
      </c>
      <c r="BU374" s="161">
        <v>9889552.8200000003</v>
      </c>
      <c r="BV374" s="161">
        <v>5803.97</v>
      </c>
      <c r="BW374" s="165">
        <v>8759299.2110331096</v>
      </c>
      <c r="BX374" s="161">
        <v>235519</v>
      </c>
    </row>
    <row r="375" spans="1:76" ht="14.45" x14ac:dyDescent="0.3">
      <c r="A375" s="164" t="s">
        <v>31</v>
      </c>
      <c r="B375" s="6" t="s">
        <v>44</v>
      </c>
      <c r="C375" s="6" t="s">
        <v>44</v>
      </c>
      <c r="D375" s="6" t="s">
        <v>37</v>
      </c>
      <c r="E375" s="6" t="s">
        <v>36</v>
      </c>
      <c r="F375" s="24" t="str">
        <f>+Tabela1[[#This Row],[WK]]&amp;Tabela1[[#This Row],[PK]]&amp;Tabela1[[#This Row],[GK]]</f>
        <v>060603</v>
      </c>
      <c r="G375" s="6" t="s">
        <v>400</v>
      </c>
      <c r="H375" s="7">
        <v>70384034.811999902</v>
      </c>
      <c r="I375" s="8">
        <v>1.371</v>
      </c>
      <c r="J375" s="7">
        <v>96496511.730000004</v>
      </c>
      <c r="K375" s="8">
        <v>7.0000000000000007E-2</v>
      </c>
      <c r="L375" s="7">
        <v>6754755.8211000012</v>
      </c>
      <c r="M375" s="7">
        <v>4298916.8211000012</v>
      </c>
      <c r="N375" s="9">
        <v>1.7504880495423361</v>
      </c>
      <c r="O375" s="7">
        <v>5205</v>
      </c>
      <c r="P375" s="8">
        <v>1.2949999999999999</v>
      </c>
      <c r="Q375" s="7">
        <v>6740</v>
      </c>
      <c r="R375" s="8">
        <v>1.6E-2</v>
      </c>
      <c r="S375" s="7">
        <v>107.84</v>
      </c>
      <c r="T375" s="7">
        <v>37.840000000000003</v>
      </c>
      <c r="U375" s="9">
        <v>0.54057142857142859</v>
      </c>
      <c r="V375" s="7">
        <v>4298954.6611000011</v>
      </c>
      <c r="W375" s="9">
        <v>1.7504535636703156</v>
      </c>
      <c r="X375" s="7">
        <v>9227735</v>
      </c>
      <c r="Y375" s="7">
        <v>955379</v>
      </c>
      <c r="Z375" s="7">
        <v>0</v>
      </c>
      <c r="AA375" s="7">
        <v>513653</v>
      </c>
      <c r="AB375" s="7">
        <v>3936320</v>
      </c>
      <c r="AC375" s="7">
        <v>3822383</v>
      </c>
      <c r="AD375" s="7">
        <v>4928780.3388999989</v>
      </c>
      <c r="AE375" s="7">
        <v>0</v>
      </c>
      <c r="AF375" s="7">
        <v>6754755.8211000012</v>
      </c>
      <c r="AG375" s="7">
        <v>107.84</v>
      </c>
      <c r="AH375" s="7">
        <v>4928780.3388999989</v>
      </c>
      <c r="AI375" s="7">
        <v>2050466</v>
      </c>
      <c r="AJ375" s="7">
        <v>170</v>
      </c>
      <c r="AK375" s="7">
        <v>4016211</v>
      </c>
      <c r="AL375" s="7">
        <v>0</v>
      </c>
      <c r="AM375" s="7">
        <v>326960</v>
      </c>
      <c r="AN375" s="7">
        <v>0</v>
      </c>
      <c r="AO375" s="7">
        <v>0</v>
      </c>
      <c r="AP375" s="7">
        <v>3225491</v>
      </c>
      <c r="AQ375" s="7">
        <v>282458</v>
      </c>
      <c r="AR375" s="7">
        <v>2455839</v>
      </c>
      <c r="AS375" s="7">
        <v>70</v>
      </c>
      <c r="AT375" s="7">
        <v>4350847</v>
      </c>
      <c r="AU375" s="7">
        <v>0</v>
      </c>
      <c r="AV375" s="7">
        <v>858683</v>
      </c>
      <c r="AW375" s="7">
        <v>0</v>
      </c>
      <c r="AX375" s="7">
        <v>0</v>
      </c>
      <c r="AY375" s="7">
        <v>3622223</v>
      </c>
      <c r="AZ375" s="7">
        <v>103805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320594</v>
      </c>
      <c r="BH375" s="7">
        <v>3197</v>
      </c>
      <c r="BI375" s="7">
        <v>193059</v>
      </c>
      <c r="BJ375" s="7">
        <v>2657078.8158333325</v>
      </c>
      <c r="BK375" s="7">
        <v>551892.16333333263</v>
      </c>
      <c r="BL375" s="7">
        <v>2330176.7466666666</v>
      </c>
      <c r="BM375" s="7">
        <v>3760393.1166666667</v>
      </c>
      <c r="BN375" s="130">
        <v>0.88900000000000001</v>
      </c>
      <c r="BO375" s="131">
        <v>9.3998000000000004E-5</v>
      </c>
      <c r="BP375" s="161">
        <v>2397.7502723376656</v>
      </c>
      <c r="BQ375" s="162">
        <v>3936320</v>
      </c>
      <c r="BR375" s="161">
        <v>176497</v>
      </c>
      <c r="BS375" s="163">
        <v>0</v>
      </c>
      <c r="BT375" s="163">
        <v>884320</v>
      </c>
      <c r="BU375" s="161">
        <v>6754755.8200000003</v>
      </c>
      <c r="BV375" s="161">
        <v>107.84</v>
      </c>
      <c r="BW375" s="165">
        <v>5813100.3399999999</v>
      </c>
      <c r="BX375" s="161">
        <v>176497</v>
      </c>
    </row>
    <row r="376" spans="1:76" ht="14.45" x14ac:dyDescent="0.3">
      <c r="A376" s="164" t="s">
        <v>31</v>
      </c>
      <c r="B376" s="6" t="s">
        <v>44</v>
      </c>
      <c r="C376" s="6" t="s">
        <v>44</v>
      </c>
      <c r="D376" s="6" t="s">
        <v>39</v>
      </c>
      <c r="E376" s="6" t="s">
        <v>36</v>
      </c>
      <c r="F376" s="24" t="str">
        <f>+Tabela1[[#This Row],[WK]]&amp;Tabela1[[#This Row],[PK]]&amp;Tabela1[[#This Row],[GK]]</f>
        <v>060604</v>
      </c>
      <c r="G376" s="6" t="s">
        <v>401</v>
      </c>
      <c r="H376" s="7">
        <v>153223760.03759894</v>
      </c>
      <c r="I376" s="8">
        <v>1.371</v>
      </c>
      <c r="J376" s="7">
        <v>210069775.01999998</v>
      </c>
      <c r="K376" s="8">
        <v>7.0000000000000007E-2</v>
      </c>
      <c r="L376" s="7">
        <v>14704884.251399999</v>
      </c>
      <c r="M376" s="7">
        <v>10387216.251399999</v>
      </c>
      <c r="N376" s="9">
        <v>2.4057468641405499</v>
      </c>
      <c r="O376" s="7">
        <v>9204843</v>
      </c>
      <c r="P376" s="8">
        <v>1.2949999999999999</v>
      </c>
      <c r="Q376" s="7">
        <v>11920272</v>
      </c>
      <c r="R376" s="8">
        <v>1.6E-2</v>
      </c>
      <c r="S376" s="7">
        <v>190724.35200000001</v>
      </c>
      <c r="T376" s="7">
        <v>36393.352000000014</v>
      </c>
      <c r="U376" s="9">
        <v>0.23581362137224546</v>
      </c>
      <c r="V376" s="7">
        <v>10423609.603399999</v>
      </c>
      <c r="W376" s="9">
        <v>2.3308613448706046</v>
      </c>
      <c r="X376" s="7">
        <v>29052264.421713062</v>
      </c>
      <c r="Y376" s="7">
        <v>15197585</v>
      </c>
      <c r="Z376" s="7">
        <v>501575.04000000004</v>
      </c>
      <c r="AA376" s="7">
        <v>877619.38171306311</v>
      </c>
      <c r="AB376" s="7">
        <v>12475485</v>
      </c>
      <c r="AC376" s="7">
        <v>0</v>
      </c>
      <c r="AD376" s="7">
        <v>18628654.818313058</v>
      </c>
      <c r="AE376" s="7">
        <v>0</v>
      </c>
      <c r="AF376" s="7">
        <v>14704884.251399999</v>
      </c>
      <c r="AG376" s="7">
        <v>190724.35200000001</v>
      </c>
      <c r="AH376" s="7">
        <v>18628654.818313058</v>
      </c>
      <c r="AI376" s="7">
        <v>3604973</v>
      </c>
      <c r="AJ376" s="7">
        <v>50795</v>
      </c>
      <c r="AK376" s="7">
        <v>10750459</v>
      </c>
      <c r="AL376" s="7">
        <v>71185</v>
      </c>
      <c r="AM376" s="7">
        <v>430656</v>
      </c>
      <c r="AN376" s="7">
        <v>0</v>
      </c>
      <c r="AO376" s="7">
        <v>0</v>
      </c>
      <c r="AP376" s="7">
        <v>10143998</v>
      </c>
      <c r="AQ376" s="7">
        <v>568895</v>
      </c>
      <c r="AR376" s="7">
        <v>4317668</v>
      </c>
      <c r="AS376" s="7">
        <v>154331</v>
      </c>
      <c r="AT376" s="7">
        <v>12633344</v>
      </c>
      <c r="AU376" s="7">
        <v>301508</v>
      </c>
      <c r="AV376" s="7">
        <v>438027</v>
      </c>
      <c r="AW376" s="7">
        <v>0</v>
      </c>
      <c r="AX376" s="7">
        <v>0</v>
      </c>
      <c r="AY376" s="7">
        <v>11371321</v>
      </c>
      <c r="AZ376" s="7">
        <v>222209</v>
      </c>
      <c r="BA376" s="7">
        <v>501575.04000000004</v>
      </c>
      <c r="BB376" s="7">
        <v>0</v>
      </c>
      <c r="BC376" s="7">
        <v>0</v>
      </c>
      <c r="BD376" s="7">
        <v>4716.21</v>
      </c>
      <c r="BE376" s="7">
        <v>1354.14</v>
      </c>
      <c r="BF376" s="7">
        <v>0</v>
      </c>
      <c r="BG376" s="7">
        <v>688117.38171306311</v>
      </c>
      <c r="BH376" s="7">
        <v>7674</v>
      </c>
      <c r="BI376" s="7">
        <v>189502</v>
      </c>
      <c r="BJ376" s="7">
        <v>2608123.1716666664</v>
      </c>
      <c r="BK376" s="7">
        <v>845361.5466666664</v>
      </c>
      <c r="BL376" s="7">
        <v>1806137.6966666665</v>
      </c>
      <c r="BM376" s="7">
        <v>3438771.1066666669</v>
      </c>
      <c r="BN376" s="130">
        <v>0.54200000000000004</v>
      </c>
      <c r="BO376" s="131">
        <v>3.1821639999999999E-4</v>
      </c>
      <c r="BP376" s="161">
        <v>8064.1761133989176</v>
      </c>
      <c r="BQ376" s="162">
        <v>12475485</v>
      </c>
      <c r="BR376" s="161">
        <v>401342</v>
      </c>
      <c r="BS376" s="163">
        <v>103743.42171305791</v>
      </c>
      <c r="BT376" s="163">
        <v>0</v>
      </c>
      <c r="BU376" s="161">
        <v>14704884.25</v>
      </c>
      <c r="BV376" s="161">
        <v>190724.35</v>
      </c>
      <c r="BW376" s="165">
        <v>18524911.399999999</v>
      </c>
      <c r="BX376" s="161">
        <v>401342</v>
      </c>
    </row>
    <row r="377" spans="1:76" ht="14.45" x14ac:dyDescent="0.3">
      <c r="A377" s="164" t="s">
        <v>31</v>
      </c>
      <c r="B377" s="6" t="s">
        <v>44</v>
      </c>
      <c r="C377" s="6" t="s">
        <v>44</v>
      </c>
      <c r="D377" s="6" t="s">
        <v>42</v>
      </c>
      <c r="E377" s="6" t="s">
        <v>36</v>
      </c>
      <c r="F377" s="24" t="str">
        <f>+Tabela1[[#This Row],[WK]]&amp;Tabela1[[#This Row],[PK]]&amp;Tabela1[[#This Row],[GK]]</f>
        <v>060605</v>
      </c>
      <c r="G377" s="6" t="s">
        <v>398</v>
      </c>
      <c r="H377" s="7">
        <v>206867240.94319955</v>
      </c>
      <c r="I377" s="8">
        <v>1.371</v>
      </c>
      <c r="J377" s="7">
        <v>283614987.32999998</v>
      </c>
      <c r="K377" s="8">
        <v>7.0000000000000007E-2</v>
      </c>
      <c r="L377" s="7">
        <v>19853049.1131</v>
      </c>
      <c r="M377" s="7">
        <v>13359738.1131</v>
      </c>
      <c r="N377" s="9">
        <v>2.0574616113566715</v>
      </c>
      <c r="O377" s="7">
        <v>2380430</v>
      </c>
      <c r="P377" s="8">
        <v>1.2949999999999999</v>
      </c>
      <c r="Q377" s="7">
        <v>3082657</v>
      </c>
      <c r="R377" s="8">
        <v>1.6E-2</v>
      </c>
      <c r="S377" s="7">
        <v>49322.512000000002</v>
      </c>
      <c r="T377" s="7">
        <v>-969138.48800000001</v>
      </c>
      <c r="U377" s="9">
        <v>-0.95157152605745332</v>
      </c>
      <c r="V377" s="7">
        <v>12390599.625099998</v>
      </c>
      <c r="W377" s="9">
        <v>1.6494909090824372</v>
      </c>
      <c r="X377" s="7">
        <v>19615771.622362018</v>
      </c>
      <c r="Y377" s="7">
        <v>0</v>
      </c>
      <c r="Z377" s="7">
        <v>244340.29500000001</v>
      </c>
      <c r="AA377" s="7">
        <v>1020127.3273620185</v>
      </c>
      <c r="AB377" s="7">
        <v>12474825</v>
      </c>
      <c r="AC377" s="7">
        <v>5876479</v>
      </c>
      <c r="AD377" s="7">
        <v>7225171.9972620178</v>
      </c>
      <c r="AE377" s="7">
        <v>0</v>
      </c>
      <c r="AF377" s="7">
        <v>19853049.1131</v>
      </c>
      <c r="AG377" s="7">
        <v>49322.512000000002</v>
      </c>
      <c r="AH377" s="7">
        <v>7225171.9972620178</v>
      </c>
      <c r="AI377" s="7">
        <v>5421493</v>
      </c>
      <c r="AJ377" s="7">
        <v>564081</v>
      </c>
      <c r="AK377" s="7">
        <v>5309876</v>
      </c>
      <c r="AL377" s="7">
        <v>0</v>
      </c>
      <c r="AM377" s="7">
        <v>306940</v>
      </c>
      <c r="AN377" s="7">
        <v>0</v>
      </c>
      <c r="AO377" s="7">
        <v>0</v>
      </c>
      <c r="AP377" s="7">
        <v>10915203</v>
      </c>
      <c r="AQ377" s="7">
        <v>668351</v>
      </c>
      <c r="AR377" s="7">
        <v>6493311</v>
      </c>
      <c r="AS377" s="7">
        <v>1018461</v>
      </c>
      <c r="AT377" s="7">
        <v>5774397</v>
      </c>
      <c r="AU377" s="7">
        <v>0</v>
      </c>
      <c r="AV377" s="7">
        <v>488410</v>
      </c>
      <c r="AW377" s="7">
        <v>0</v>
      </c>
      <c r="AX377" s="7">
        <v>0</v>
      </c>
      <c r="AY377" s="7">
        <v>12364001</v>
      </c>
      <c r="AZ377" s="7">
        <v>285465</v>
      </c>
      <c r="BA377" s="7">
        <v>244340.29500000001</v>
      </c>
      <c r="BB377" s="7">
        <v>0</v>
      </c>
      <c r="BC377" s="7">
        <v>186.3</v>
      </c>
      <c r="BD377" s="7">
        <v>315.39</v>
      </c>
      <c r="BE377" s="7">
        <v>221.31</v>
      </c>
      <c r="BF377" s="7">
        <v>4740.8100000000004</v>
      </c>
      <c r="BG377" s="7">
        <v>726585.32736201852</v>
      </c>
      <c r="BH377" s="7">
        <v>8103</v>
      </c>
      <c r="BI377" s="7">
        <v>293542</v>
      </c>
      <c r="BJ377" s="7">
        <v>4040091.3375000004</v>
      </c>
      <c r="BK377" s="7">
        <v>2331839.1300000008</v>
      </c>
      <c r="BL377" s="7">
        <v>1034798.4633333334</v>
      </c>
      <c r="BM377" s="7">
        <v>4763411.9033333333</v>
      </c>
      <c r="BN377" s="130">
        <v>1.0029999999999999</v>
      </c>
      <c r="BO377" s="131">
        <v>2.7327100000000001E-4</v>
      </c>
      <c r="BP377" s="161">
        <v>6924.5859653640082</v>
      </c>
      <c r="BQ377" s="162">
        <v>12474825</v>
      </c>
      <c r="BR377" s="161">
        <v>434909</v>
      </c>
      <c r="BS377" s="163">
        <v>0</v>
      </c>
      <c r="BT377" s="163">
        <v>2231410.3776379824</v>
      </c>
      <c r="BU377" s="161">
        <v>19853049.109999999</v>
      </c>
      <c r="BV377" s="161">
        <v>49322.51</v>
      </c>
      <c r="BW377" s="165">
        <v>9456582.3776379824</v>
      </c>
      <c r="BX377" s="161">
        <v>434909</v>
      </c>
    </row>
    <row r="378" spans="1:76" ht="14.45" x14ac:dyDescent="0.3">
      <c r="A378" s="164" t="s">
        <v>31</v>
      </c>
      <c r="B378" s="6" t="s">
        <v>44</v>
      </c>
      <c r="C378" s="6" t="s">
        <v>44</v>
      </c>
      <c r="D378" s="6" t="s">
        <v>44</v>
      </c>
      <c r="E378" s="6" t="s">
        <v>36</v>
      </c>
      <c r="F378" s="24" t="str">
        <f>+Tabela1[[#This Row],[WK]]&amp;Tabela1[[#This Row],[PK]]&amp;Tabela1[[#This Row],[GK]]</f>
        <v>060606</v>
      </c>
      <c r="G378" s="6" t="s">
        <v>402</v>
      </c>
      <c r="H378" s="7">
        <v>68869649.922400013</v>
      </c>
      <c r="I378" s="8">
        <v>1.371</v>
      </c>
      <c r="J378" s="7">
        <v>94420290.040000007</v>
      </c>
      <c r="K378" s="8">
        <v>7.0000000000000007E-2</v>
      </c>
      <c r="L378" s="7">
        <v>6609420.3028000006</v>
      </c>
      <c r="M378" s="7">
        <v>4729317.3028000006</v>
      </c>
      <c r="N378" s="9">
        <v>2.5154564950962794</v>
      </c>
      <c r="O378" s="7">
        <v>158254</v>
      </c>
      <c r="P378" s="8">
        <v>1.2949999999999999</v>
      </c>
      <c r="Q378" s="7">
        <v>204939</v>
      </c>
      <c r="R378" s="8">
        <v>1.6E-2</v>
      </c>
      <c r="S378" s="7">
        <v>3279.0239999999999</v>
      </c>
      <c r="T378" s="7">
        <v>-10045.976000000001</v>
      </c>
      <c r="U378" s="9">
        <v>-0.75391939962476551</v>
      </c>
      <c r="V378" s="7">
        <v>4719271.3268000009</v>
      </c>
      <c r="W378" s="9">
        <v>2.4924482614601668</v>
      </c>
      <c r="X378" s="7">
        <v>9281082.1799999997</v>
      </c>
      <c r="Y378" s="7">
        <v>2871923</v>
      </c>
      <c r="Z378" s="7">
        <v>964279.18</v>
      </c>
      <c r="AA378" s="7">
        <v>438939</v>
      </c>
      <c r="AB378" s="7">
        <v>3739165</v>
      </c>
      <c r="AC378" s="7">
        <v>1266776</v>
      </c>
      <c r="AD378" s="7">
        <v>4561810.8531999988</v>
      </c>
      <c r="AE378" s="7">
        <v>0</v>
      </c>
      <c r="AF378" s="7">
        <v>6609420.3028000006</v>
      </c>
      <c r="AG378" s="7">
        <v>3279.0239999999999</v>
      </c>
      <c r="AH378" s="7">
        <v>4561810.8531999988</v>
      </c>
      <c r="AI378" s="7">
        <v>1569764</v>
      </c>
      <c r="AJ378" s="7">
        <v>6991</v>
      </c>
      <c r="AK378" s="7">
        <v>4836912</v>
      </c>
      <c r="AL378" s="7">
        <v>0</v>
      </c>
      <c r="AM378" s="7">
        <v>280038</v>
      </c>
      <c r="AN378" s="7">
        <v>0</v>
      </c>
      <c r="AO378" s="7">
        <v>0</v>
      </c>
      <c r="AP378" s="7">
        <v>3154423</v>
      </c>
      <c r="AQ378" s="7">
        <v>238697</v>
      </c>
      <c r="AR378" s="7">
        <v>1880103</v>
      </c>
      <c r="AS378" s="7">
        <v>13325</v>
      </c>
      <c r="AT378" s="7">
        <v>5217488</v>
      </c>
      <c r="AU378" s="7">
        <v>0</v>
      </c>
      <c r="AV378" s="7">
        <v>280644</v>
      </c>
      <c r="AW378" s="7">
        <v>0</v>
      </c>
      <c r="AX378" s="7">
        <v>0</v>
      </c>
      <c r="AY378" s="7">
        <v>3390377</v>
      </c>
      <c r="AZ378" s="7">
        <v>94074</v>
      </c>
      <c r="BA378" s="7">
        <v>964279.18</v>
      </c>
      <c r="BB378" s="7">
        <v>0</v>
      </c>
      <c r="BC378" s="7">
        <v>288.89</v>
      </c>
      <c r="BD378" s="7">
        <v>9183.1200000000008</v>
      </c>
      <c r="BE378" s="7">
        <v>0</v>
      </c>
      <c r="BF378" s="7">
        <v>667.52</v>
      </c>
      <c r="BG378" s="7">
        <v>320594</v>
      </c>
      <c r="BH378" s="7">
        <v>3433</v>
      </c>
      <c r="BI378" s="7">
        <v>118345</v>
      </c>
      <c r="BJ378" s="7">
        <v>1628700.6558333328</v>
      </c>
      <c r="BK378" s="7">
        <v>1208467.9633333329</v>
      </c>
      <c r="BL378" s="7">
        <v>87929.82</v>
      </c>
      <c r="BM378" s="7">
        <v>1505071.13</v>
      </c>
      <c r="BN378" s="130">
        <v>0.74199999999999999</v>
      </c>
      <c r="BO378" s="131">
        <v>1.155896E-4</v>
      </c>
      <c r="BP378" s="161">
        <v>2929.5170794084406</v>
      </c>
      <c r="BQ378" s="162">
        <v>3739165</v>
      </c>
      <c r="BR378" s="161">
        <v>187860</v>
      </c>
      <c r="BS378" s="163">
        <v>0</v>
      </c>
      <c r="BT378" s="163">
        <v>889360.8200000003</v>
      </c>
      <c r="BU378" s="161">
        <v>6609420.2999999998</v>
      </c>
      <c r="BV378" s="161">
        <v>3279.02</v>
      </c>
      <c r="BW378" s="165">
        <v>5451171.6699999999</v>
      </c>
      <c r="BX378" s="161">
        <v>187860</v>
      </c>
    </row>
    <row r="379" spans="1:76" ht="14.45" x14ac:dyDescent="0.3">
      <c r="A379" s="164" t="s">
        <v>31</v>
      </c>
      <c r="B379" s="6" t="s">
        <v>44</v>
      </c>
      <c r="C379" s="6" t="s">
        <v>44</v>
      </c>
      <c r="D379" s="6" t="s">
        <v>51</v>
      </c>
      <c r="E379" s="6" t="s">
        <v>36</v>
      </c>
      <c r="F379" s="24" t="str">
        <f>+Tabela1[[#This Row],[WK]]&amp;Tabela1[[#This Row],[PK]]&amp;Tabela1[[#This Row],[GK]]</f>
        <v>060607</v>
      </c>
      <c r="G379" s="6" t="s">
        <v>403</v>
      </c>
      <c r="H379" s="7">
        <v>78145086.777800024</v>
      </c>
      <c r="I379" s="8">
        <v>1.371</v>
      </c>
      <c r="J379" s="7">
        <v>107136913.98</v>
      </c>
      <c r="K379" s="8">
        <v>7.0000000000000007E-2</v>
      </c>
      <c r="L379" s="7">
        <v>7499583.978600001</v>
      </c>
      <c r="M379" s="7">
        <v>5275912.978600001</v>
      </c>
      <c r="N379" s="9">
        <v>2.3726140146631409</v>
      </c>
      <c r="O379" s="7">
        <v>0</v>
      </c>
      <c r="P379" s="8">
        <v>1.2949999999999999</v>
      </c>
      <c r="Q379" s="7">
        <v>0</v>
      </c>
      <c r="R379" s="8">
        <v>1.6E-2</v>
      </c>
      <c r="S379" s="7">
        <v>0</v>
      </c>
      <c r="T379" s="7">
        <v>0</v>
      </c>
      <c r="U379" s="9" t="e">
        <v>#DIV/0!</v>
      </c>
      <c r="V379" s="7">
        <v>5275912.978600001</v>
      </c>
      <c r="W379" s="9">
        <v>2.3726140146631409</v>
      </c>
      <c r="X379" s="7">
        <v>10484674.884686308</v>
      </c>
      <c r="Y379" s="7">
        <v>3295857</v>
      </c>
      <c r="Z379" s="7">
        <v>102258.61500000001</v>
      </c>
      <c r="AA379" s="7">
        <v>604486.26968630729</v>
      </c>
      <c r="AB379" s="7">
        <v>4394363</v>
      </c>
      <c r="AC379" s="7">
        <v>2087710</v>
      </c>
      <c r="AD379" s="7">
        <v>5208761.906086307</v>
      </c>
      <c r="AE379" s="7">
        <v>0</v>
      </c>
      <c r="AF379" s="7">
        <v>7499583.978600001</v>
      </c>
      <c r="AG379" s="7">
        <v>0</v>
      </c>
      <c r="AH379" s="7">
        <v>5208761.906086307</v>
      </c>
      <c r="AI379" s="7">
        <v>1856621</v>
      </c>
      <c r="AJ379" s="7">
        <v>0</v>
      </c>
      <c r="AK379" s="7">
        <v>4559134</v>
      </c>
      <c r="AL379" s="7">
        <v>0</v>
      </c>
      <c r="AM379" s="7">
        <v>985312</v>
      </c>
      <c r="AN379" s="7">
        <v>0</v>
      </c>
      <c r="AO379" s="7">
        <v>0</v>
      </c>
      <c r="AP379" s="7">
        <v>3561300</v>
      </c>
      <c r="AQ379" s="7">
        <v>214828</v>
      </c>
      <c r="AR379" s="7">
        <v>2223671</v>
      </c>
      <c r="AS379" s="7">
        <v>0</v>
      </c>
      <c r="AT379" s="7">
        <v>5075807</v>
      </c>
      <c r="AU379" s="7">
        <v>0</v>
      </c>
      <c r="AV379" s="7">
        <v>921686</v>
      </c>
      <c r="AW379" s="7">
        <v>0</v>
      </c>
      <c r="AX379" s="7">
        <v>0</v>
      </c>
      <c r="AY379" s="7">
        <v>4072001</v>
      </c>
      <c r="AZ379" s="7">
        <v>92452</v>
      </c>
      <c r="BA379" s="7">
        <v>102258.61500000001</v>
      </c>
      <c r="BB379" s="7">
        <v>0</v>
      </c>
      <c r="BC379" s="7">
        <v>0</v>
      </c>
      <c r="BD379" s="7">
        <v>1020.7</v>
      </c>
      <c r="BE379" s="7">
        <v>157.71</v>
      </c>
      <c r="BF379" s="7">
        <v>0</v>
      </c>
      <c r="BG379" s="7">
        <v>321462.26968630729</v>
      </c>
      <c r="BH379" s="7">
        <v>3585</v>
      </c>
      <c r="BI379" s="7">
        <v>283024</v>
      </c>
      <c r="BJ379" s="7">
        <v>3895234.9841666673</v>
      </c>
      <c r="BK379" s="7">
        <v>1518378.6566666677</v>
      </c>
      <c r="BL379" s="7">
        <v>2746295.2533333334</v>
      </c>
      <c r="BM379" s="7">
        <v>4014834.8033333323</v>
      </c>
      <c r="BN379" s="130">
        <v>0.73799999999999999</v>
      </c>
      <c r="BO379" s="131">
        <v>1.3026699999999999E-4</v>
      </c>
      <c r="BP379" s="161">
        <v>3300.7093049755622</v>
      </c>
      <c r="BQ379" s="162">
        <v>4394363</v>
      </c>
      <c r="BR379" s="161">
        <v>196904</v>
      </c>
      <c r="BS379" s="163">
        <v>0</v>
      </c>
      <c r="BT379" s="163">
        <v>874174.78999999911</v>
      </c>
      <c r="BU379" s="161">
        <v>7499583.9800000004</v>
      </c>
      <c r="BV379" s="161">
        <v>0</v>
      </c>
      <c r="BW379" s="165">
        <v>6082936.6999999993</v>
      </c>
      <c r="BX379" s="161">
        <v>196904</v>
      </c>
    </row>
    <row r="380" spans="1:76" ht="14.45" x14ac:dyDescent="0.3">
      <c r="A380" s="164" t="s">
        <v>31</v>
      </c>
      <c r="B380" s="6" t="s">
        <v>44</v>
      </c>
      <c r="C380" s="6" t="s">
        <v>44</v>
      </c>
      <c r="D380" s="6" t="s">
        <v>77</v>
      </c>
      <c r="E380" s="6" t="s">
        <v>36</v>
      </c>
      <c r="F380" s="24" t="str">
        <f>+Tabela1[[#This Row],[WK]]&amp;Tabela1[[#This Row],[PK]]&amp;Tabela1[[#This Row],[GK]]</f>
        <v>060609</v>
      </c>
      <c r="G380" s="6" t="s">
        <v>404</v>
      </c>
      <c r="H380" s="7">
        <v>42352288.684400052</v>
      </c>
      <c r="I380" s="8">
        <v>1.371</v>
      </c>
      <c r="J380" s="7">
        <v>58064987.790000007</v>
      </c>
      <c r="K380" s="8">
        <v>7.0000000000000007E-2</v>
      </c>
      <c r="L380" s="7">
        <v>4064549.1453000009</v>
      </c>
      <c r="M380" s="7">
        <v>2993442.1453000009</v>
      </c>
      <c r="N380" s="9">
        <v>2.7947181236795213</v>
      </c>
      <c r="O380" s="7">
        <v>15221</v>
      </c>
      <c r="P380" s="8">
        <v>1.2949999999999999</v>
      </c>
      <c r="Q380" s="7">
        <v>19711</v>
      </c>
      <c r="R380" s="8">
        <v>1.6E-2</v>
      </c>
      <c r="S380" s="7">
        <v>315.37600000000003</v>
      </c>
      <c r="T380" s="7">
        <v>-1094.624</v>
      </c>
      <c r="U380" s="9">
        <v>-0.77632907801418438</v>
      </c>
      <c r="V380" s="7">
        <v>2992347.5213000011</v>
      </c>
      <c r="W380" s="9">
        <v>2.7900233947806896</v>
      </c>
      <c r="X380" s="7">
        <v>9908399.1699999999</v>
      </c>
      <c r="Y380" s="7">
        <v>5822483</v>
      </c>
      <c r="Z380" s="7">
        <v>15502.17</v>
      </c>
      <c r="AA380" s="7">
        <v>513363</v>
      </c>
      <c r="AB380" s="7">
        <v>3557051</v>
      </c>
      <c r="AC380" s="7">
        <v>0</v>
      </c>
      <c r="AD380" s="7">
        <v>6916051.6486999989</v>
      </c>
      <c r="AE380" s="7">
        <v>0</v>
      </c>
      <c r="AF380" s="7">
        <v>4064549.1453000009</v>
      </c>
      <c r="AG380" s="7">
        <v>315.37600000000003</v>
      </c>
      <c r="AH380" s="7">
        <v>6916051.6486999989</v>
      </c>
      <c r="AI380" s="7">
        <v>894305</v>
      </c>
      <c r="AJ380" s="7">
        <v>1995</v>
      </c>
      <c r="AK380" s="7">
        <v>4279505</v>
      </c>
      <c r="AL380" s="7">
        <v>0</v>
      </c>
      <c r="AM380" s="7">
        <v>814772</v>
      </c>
      <c r="AN380" s="7">
        <v>0</v>
      </c>
      <c r="AO380" s="7">
        <v>0</v>
      </c>
      <c r="AP380" s="7">
        <v>2873621</v>
      </c>
      <c r="AQ380" s="7">
        <v>159131</v>
      </c>
      <c r="AR380" s="7">
        <v>1071107</v>
      </c>
      <c r="AS380" s="7">
        <v>1410</v>
      </c>
      <c r="AT380" s="7">
        <v>4657477</v>
      </c>
      <c r="AU380" s="7">
        <v>0</v>
      </c>
      <c r="AV380" s="7">
        <v>891182</v>
      </c>
      <c r="AW380" s="7">
        <v>0</v>
      </c>
      <c r="AX380" s="7">
        <v>0</v>
      </c>
      <c r="AY380" s="7">
        <v>3355174</v>
      </c>
      <c r="AZ380" s="7">
        <v>64878</v>
      </c>
      <c r="BA380" s="7">
        <v>15502.17</v>
      </c>
      <c r="BB380" s="7">
        <v>0</v>
      </c>
      <c r="BC380" s="7">
        <v>0</v>
      </c>
      <c r="BD380" s="7">
        <v>0</v>
      </c>
      <c r="BE380" s="7">
        <v>333.38</v>
      </c>
      <c r="BF380" s="7">
        <v>0</v>
      </c>
      <c r="BG380" s="7">
        <v>320594</v>
      </c>
      <c r="BH380" s="7">
        <v>2697</v>
      </c>
      <c r="BI380" s="7">
        <v>192769</v>
      </c>
      <c r="BJ380" s="7">
        <v>2653160.8866666676</v>
      </c>
      <c r="BK380" s="7">
        <v>1012831.0466666678</v>
      </c>
      <c r="BL380" s="7">
        <v>1601983.4033333333</v>
      </c>
      <c r="BM380" s="7">
        <v>3357352.5533333328</v>
      </c>
      <c r="BN380" s="130">
        <v>0.5</v>
      </c>
      <c r="BO380" s="131">
        <v>1.1084549999999999E-4</v>
      </c>
      <c r="BP380" s="161">
        <v>2809.4549040228485</v>
      </c>
      <c r="BQ380" s="162">
        <v>3557051</v>
      </c>
      <c r="BR380" s="161">
        <v>146013</v>
      </c>
      <c r="BS380" s="163">
        <v>0</v>
      </c>
      <c r="BT380" s="163">
        <v>206324.83000000007</v>
      </c>
      <c r="BU380" s="161">
        <v>4064549.15</v>
      </c>
      <c r="BV380" s="161">
        <v>315.38</v>
      </c>
      <c r="BW380" s="165">
        <v>7122376.4800000004</v>
      </c>
      <c r="BX380" s="161">
        <v>146013</v>
      </c>
    </row>
    <row r="381" spans="1:76" ht="14.45" x14ac:dyDescent="0.3">
      <c r="A381" s="164" t="s">
        <v>31</v>
      </c>
      <c r="B381" s="6" t="s">
        <v>44</v>
      </c>
      <c r="C381" s="6" t="s">
        <v>44</v>
      </c>
      <c r="D381" s="6" t="s">
        <v>90</v>
      </c>
      <c r="E381" s="6" t="s">
        <v>36</v>
      </c>
      <c r="F381" s="24" t="str">
        <f>+Tabela1[[#This Row],[WK]]&amp;Tabela1[[#This Row],[PK]]&amp;Tabela1[[#This Row],[GK]]</f>
        <v>060610</v>
      </c>
      <c r="G381" s="6" t="s">
        <v>405</v>
      </c>
      <c r="H381" s="7">
        <v>91810938.452199861</v>
      </c>
      <c r="I381" s="8">
        <v>1.371</v>
      </c>
      <c r="J381" s="7">
        <v>125872796.62</v>
      </c>
      <c r="K381" s="8">
        <v>7.0000000000000007E-2</v>
      </c>
      <c r="L381" s="7">
        <v>8811095.7634000015</v>
      </c>
      <c r="M381" s="7">
        <v>6209728.7634000015</v>
      </c>
      <c r="N381" s="9">
        <v>2.3871021518301729</v>
      </c>
      <c r="O381" s="7">
        <v>0</v>
      </c>
      <c r="P381" s="8">
        <v>1.2949999999999999</v>
      </c>
      <c r="Q381" s="7">
        <v>0</v>
      </c>
      <c r="R381" s="8">
        <v>1.6E-2</v>
      </c>
      <c r="S381" s="7">
        <v>0</v>
      </c>
      <c r="T381" s="7">
        <v>-277251</v>
      </c>
      <c r="U381" s="9">
        <v>-1</v>
      </c>
      <c r="V381" s="7">
        <v>5932477.7634000015</v>
      </c>
      <c r="W381" s="9">
        <v>2.0608770470413238</v>
      </c>
      <c r="X381" s="7">
        <v>10708171.639576767</v>
      </c>
      <c r="Y381" s="7">
        <v>1221085</v>
      </c>
      <c r="Z381" s="7">
        <v>1559.145</v>
      </c>
      <c r="AA381" s="7">
        <v>631524.49457676732</v>
      </c>
      <c r="AB381" s="7">
        <v>4771013</v>
      </c>
      <c r="AC381" s="7">
        <v>4082990</v>
      </c>
      <c r="AD381" s="7">
        <v>4775693.8761767661</v>
      </c>
      <c r="AE381" s="7">
        <v>0</v>
      </c>
      <c r="AF381" s="7">
        <v>8811095.7634000015</v>
      </c>
      <c r="AG381" s="7">
        <v>0</v>
      </c>
      <c r="AH381" s="7">
        <v>4775693.8761767661</v>
      </c>
      <c r="AI381" s="7">
        <v>2171973</v>
      </c>
      <c r="AJ381" s="7">
        <v>240299</v>
      </c>
      <c r="AK381" s="7">
        <v>4600183</v>
      </c>
      <c r="AL381" s="7">
        <v>0</v>
      </c>
      <c r="AM381" s="7">
        <v>506164</v>
      </c>
      <c r="AN381" s="7">
        <v>0</v>
      </c>
      <c r="AO381" s="7">
        <v>0</v>
      </c>
      <c r="AP381" s="7">
        <v>3757088</v>
      </c>
      <c r="AQ381" s="7">
        <v>246653</v>
      </c>
      <c r="AR381" s="7">
        <v>2601367</v>
      </c>
      <c r="AS381" s="7">
        <v>277251</v>
      </c>
      <c r="AT381" s="7">
        <v>5073508</v>
      </c>
      <c r="AU381" s="7">
        <v>0</v>
      </c>
      <c r="AV381" s="7">
        <v>856789</v>
      </c>
      <c r="AW381" s="7">
        <v>0</v>
      </c>
      <c r="AX381" s="7">
        <v>0</v>
      </c>
      <c r="AY381" s="7">
        <v>4333258</v>
      </c>
      <c r="AZ381" s="7">
        <v>107049</v>
      </c>
      <c r="BA381" s="7">
        <v>1559.145</v>
      </c>
      <c r="BB381" s="7">
        <v>0</v>
      </c>
      <c r="BC381" s="7">
        <v>0</v>
      </c>
      <c r="BD381" s="7">
        <v>0</v>
      </c>
      <c r="BE381" s="7">
        <v>33.53</v>
      </c>
      <c r="BF381" s="7">
        <v>0</v>
      </c>
      <c r="BG381" s="7">
        <v>336257.49457676738</v>
      </c>
      <c r="BH381" s="7">
        <v>3750</v>
      </c>
      <c r="BI381" s="7">
        <v>295267</v>
      </c>
      <c r="BJ381" s="7">
        <v>4063821.7666666661</v>
      </c>
      <c r="BK381" s="7">
        <v>1557973.0733333323</v>
      </c>
      <c r="BL381" s="7">
        <v>3715740.6300000004</v>
      </c>
      <c r="BM381" s="7">
        <v>2591913.5133333337</v>
      </c>
      <c r="BN381" s="130">
        <v>0.88800000000000001</v>
      </c>
      <c r="BO381" s="131">
        <v>1.1932E-4</v>
      </c>
      <c r="BP381" s="161">
        <v>3023.5657834604876</v>
      </c>
      <c r="BQ381" s="162">
        <v>4771013</v>
      </c>
      <c r="BR381" s="161">
        <v>203045</v>
      </c>
      <c r="BS381" s="163">
        <v>0</v>
      </c>
      <c r="BT381" s="163">
        <v>865477.33000000007</v>
      </c>
      <c r="BU381" s="161">
        <v>8811095.7599999998</v>
      </c>
      <c r="BV381" s="161">
        <v>0</v>
      </c>
      <c r="BW381" s="165">
        <v>5641171.21</v>
      </c>
      <c r="BX381" s="161">
        <v>203045</v>
      </c>
    </row>
    <row r="382" spans="1:76" ht="14.45" x14ac:dyDescent="0.3">
      <c r="A382" s="164" t="s">
        <v>31</v>
      </c>
      <c r="B382" s="6" t="s">
        <v>44</v>
      </c>
      <c r="C382" s="6" t="s">
        <v>44</v>
      </c>
      <c r="D382" s="6" t="s">
        <v>92</v>
      </c>
      <c r="E382" s="6" t="s">
        <v>36</v>
      </c>
      <c r="F382" s="24" t="str">
        <f>+Tabela1[[#This Row],[WK]]&amp;Tabela1[[#This Row],[PK]]&amp;Tabela1[[#This Row],[GK]]</f>
        <v>060611</v>
      </c>
      <c r="G382" s="6" t="s">
        <v>406</v>
      </c>
      <c r="H382" s="7">
        <v>94599817.380999461</v>
      </c>
      <c r="I382" s="8">
        <v>1.371</v>
      </c>
      <c r="J382" s="7">
        <v>129696349.63</v>
      </c>
      <c r="K382" s="8">
        <v>7.0000000000000007E-2</v>
      </c>
      <c r="L382" s="7">
        <v>9078744.4741000012</v>
      </c>
      <c r="M382" s="7">
        <v>6166091.4741000012</v>
      </c>
      <c r="N382" s="9">
        <v>2.1170017417454128</v>
      </c>
      <c r="O382" s="7">
        <v>825352</v>
      </c>
      <c r="P382" s="8">
        <v>1.2949999999999999</v>
      </c>
      <c r="Q382" s="7">
        <v>1068831</v>
      </c>
      <c r="R382" s="8">
        <v>1.6E-2</v>
      </c>
      <c r="S382" s="7">
        <v>17101.296000000002</v>
      </c>
      <c r="T382" s="7">
        <v>-12864.703999999998</v>
      </c>
      <c r="U382" s="9">
        <v>-0.42931001802042307</v>
      </c>
      <c r="V382" s="7">
        <v>6153226.7701000012</v>
      </c>
      <c r="W382" s="9">
        <v>2.0910715148988031</v>
      </c>
      <c r="X382" s="7">
        <v>14007735.714544445</v>
      </c>
      <c r="Y382" s="7">
        <v>3205839</v>
      </c>
      <c r="Z382" s="7">
        <v>15281.76</v>
      </c>
      <c r="AA382" s="7">
        <v>745677.9545444455</v>
      </c>
      <c r="AB382" s="7">
        <v>6316835</v>
      </c>
      <c r="AC382" s="7">
        <v>3724102</v>
      </c>
      <c r="AD382" s="7">
        <v>7854508.944444444</v>
      </c>
      <c r="AE382" s="7">
        <v>0</v>
      </c>
      <c r="AF382" s="7">
        <v>9078744.4741000012</v>
      </c>
      <c r="AG382" s="7">
        <v>17101.296000000002</v>
      </c>
      <c r="AH382" s="7">
        <v>7854508.944444444</v>
      </c>
      <c r="AI382" s="7">
        <v>2431876</v>
      </c>
      <c r="AJ382" s="7">
        <v>36237</v>
      </c>
      <c r="AK382" s="7">
        <v>5753153</v>
      </c>
      <c r="AL382" s="7">
        <v>0</v>
      </c>
      <c r="AM382" s="7">
        <v>513207</v>
      </c>
      <c r="AN382" s="7">
        <v>0</v>
      </c>
      <c r="AO382" s="7">
        <v>0</v>
      </c>
      <c r="AP382" s="7">
        <v>5231965</v>
      </c>
      <c r="AQ382" s="7">
        <v>282458</v>
      </c>
      <c r="AR382" s="7">
        <v>2912653</v>
      </c>
      <c r="AS382" s="7">
        <v>29966</v>
      </c>
      <c r="AT382" s="7">
        <v>6647108</v>
      </c>
      <c r="AU382" s="7">
        <v>0</v>
      </c>
      <c r="AV382" s="7">
        <v>920469</v>
      </c>
      <c r="AW382" s="7">
        <v>0</v>
      </c>
      <c r="AX382" s="7">
        <v>0</v>
      </c>
      <c r="AY382" s="7">
        <v>5894835</v>
      </c>
      <c r="AZ382" s="7">
        <v>116781</v>
      </c>
      <c r="BA382" s="7">
        <v>15281.76</v>
      </c>
      <c r="BB382" s="7">
        <v>0</v>
      </c>
      <c r="BC382" s="7">
        <v>0</v>
      </c>
      <c r="BD382" s="7">
        <v>9.75</v>
      </c>
      <c r="BE382" s="7">
        <v>309.14</v>
      </c>
      <c r="BF382" s="7">
        <v>0</v>
      </c>
      <c r="BG382" s="7">
        <v>430319.9545444455</v>
      </c>
      <c r="BH382" s="7">
        <v>4799</v>
      </c>
      <c r="BI382" s="7">
        <v>315358</v>
      </c>
      <c r="BJ382" s="7">
        <v>4340237.415</v>
      </c>
      <c r="BK382" s="7">
        <v>1252400.3833333338</v>
      </c>
      <c r="BL382" s="7">
        <v>3345776.5066666664</v>
      </c>
      <c r="BM382" s="7">
        <v>5659795.1133333324</v>
      </c>
      <c r="BN382" s="130">
        <v>0.78</v>
      </c>
      <c r="BO382" s="131">
        <v>1.55923E-4</v>
      </c>
      <c r="BP382" s="161">
        <v>3951.0460883141845</v>
      </c>
      <c r="BQ382" s="162">
        <v>6316835</v>
      </c>
      <c r="BR382" s="161">
        <v>260717</v>
      </c>
      <c r="BS382" s="163">
        <v>0</v>
      </c>
      <c r="BT382" s="163">
        <v>1332174.2854555547</v>
      </c>
      <c r="BU382" s="161">
        <v>9078744.4700000007</v>
      </c>
      <c r="BV382" s="161">
        <v>17101.3</v>
      </c>
      <c r="BW382" s="165">
        <v>9186683.2254555561</v>
      </c>
      <c r="BX382" s="161">
        <v>260717</v>
      </c>
    </row>
    <row r="383" spans="1:76" ht="14.45" x14ac:dyDescent="0.3">
      <c r="A383" s="164" t="s">
        <v>31</v>
      </c>
      <c r="B383" s="6" t="s">
        <v>44</v>
      </c>
      <c r="C383" s="6" t="s">
        <v>51</v>
      </c>
      <c r="D383" s="6" t="s">
        <v>33</v>
      </c>
      <c r="E383" s="6" t="s">
        <v>34</v>
      </c>
      <c r="F383" s="24" t="str">
        <f>+Tabela1[[#This Row],[WK]]&amp;Tabela1[[#This Row],[PK]]&amp;Tabela1[[#This Row],[GK]]</f>
        <v>060701</v>
      </c>
      <c r="G383" s="6" t="s">
        <v>407</v>
      </c>
      <c r="H383" s="7">
        <v>953060210.06861234</v>
      </c>
      <c r="I383" s="8">
        <v>1.371</v>
      </c>
      <c r="J383" s="7">
        <v>1306645548.01</v>
      </c>
      <c r="K383" s="8">
        <v>7.0000000000000007E-2</v>
      </c>
      <c r="L383" s="7">
        <v>91465188.360700011</v>
      </c>
      <c r="M383" s="7">
        <v>54854112.360700011</v>
      </c>
      <c r="N383" s="9">
        <v>1.4982928215685334</v>
      </c>
      <c r="O383" s="7">
        <v>74158153</v>
      </c>
      <c r="P383" s="8">
        <v>1.2949999999999999</v>
      </c>
      <c r="Q383" s="7">
        <v>96034808</v>
      </c>
      <c r="R383" s="8">
        <v>1.6E-2</v>
      </c>
      <c r="S383" s="7">
        <v>1536556.9280000001</v>
      </c>
      <c r="T383" s="7">
        <v>-1096135.0719999999</v>
      </c>
      <c r="U383" s="9">
        <v>-0.4163552257537152</v>
      </c>
      <c r="V383" s="7">
        <v>53757977.288700014</v>
      </c>
      <c r="W383" s="9">
        <v>1.3698474949882491</v>
      </c>
      <c r="X383" s="7">
        <v>65360830.511582606</v>
      </c>
      <c r="Y383" s="7">
        <v>9590412</v>
      </c>
      <c r="Z383" s="7">
        <v>4683.3249999999998</v>
      </c>
      <c r="AA383" s="7">
        <v>3847103.1865826081</v>
      </c>
      <c r="AB383" s="7">
        <v>48927154</v>
      </c>
      <c r="AC383" s="7">
        <v>2991478</v>
      </c>
      <c r="AD383" s="7">
        <v>11602853.222882595</v>
      </c>
      <c r="AE383" s="7">
        <v>0</v>
      </c>
      <c r="AF383" s="7">
        <v>91465188.360700011</v>
      </c>
      <c r="AG383" s="7">
        <v>1536556.9280000001</v>
      </c>
      <c r="AH383" s="7">
        <v>11602853.222882595</v>
      </c>
      <c r="AI383" s="7">
        <v>30567872</v>
      </c>
      <c r="AJ383" s="7">
        <v>3305055</v>
      </c>
      <c r="AK383" s="7">
        <v>14897523</v>
      </c>
      <c r="AL383" s="7">
        <v>0</v>
      </c>
      <c r="AM383" s="7">
        <v>1365830</v>
      </c>
      <c r="AN383" s="7">
        <v>0</v>
      </c>
      <c r="AO383" s="7">
        <v>0</v>
      </c>
      <c r="AP383" s="7">
        <v>36676208</v>
      </c>
      <c r="AQ383" s="7">
        <v>3063278</v>
      </c>
      <c r="AR383" s="7">
        <v>36611076</v>
      </c>
      <c r="AS383" s="7">
        <v>2632692</v>
      </c>
      <c r="AT383" s="7">
        <v>16410433</v>
      </c>
      <c r="AU383" s="7">
        <v>0</v>
      </c>
      <c r="AV383" s="7">
        <v>1277048</v>
      </c>
      <c r="AW383" s="7">
        <v>0</v>
      </c>
      <c r="AX383" s="7">
        <v>0</v>
      </c>
      <c r="AY383" s="7">
        <v>43692657</v>
      </c>
      <c r="AZ383" s="7">
        <v>1380288</v>
      </c>
      <c r="BA383" s="7">
        <v>4683.3249999999998</v>
      </c>
      <c r="BB383" s="7">
        <v>0</v>
      </c>
      <c r="BC383" s="7">
        <v>0</v>
      </c>
      <c r="BD383" s="7">
        <v>0</v>
      </c>
      <c r="BE383" s="7">
        <v>0.01</v>
      </c>
      <c r="BF383" s="7">
        <v>151.06</v>
      </c>
      <c r="BG383" s="7">
        <v>2806271.1865826081</v>
      </c>
      <c r="BH383" s="7">
        <v>31296</v>
      </c>
      <c r="BI383" s="7">
        <v>1040832</v>
      </c>
      <c r="BJ383" s="7">
        <v>14325012.976666667</v>
      </c>
      <c r="BK383" s="7">
        <v>4671110.8400000008</v>
      </c>
      <c r="BL383" s="7">
        <v>16252569.273333333</v>
      </c>
      <c r="BM383" s="7">
        <v>6110470.0000000009</v>
      </c>
      <c r="BN383" s="130">
        <v>0.91100000000000003</v>
      </c>
      <c r="BO383" s="131">
        <v>1.1801228000000001E-3</v>
      </c>
      <c r="BP383" s="161">
        <v>29906.48737042271</v>
      </c>
      <c r="BQ383" s="162">
        <v>48927154</v>
      </c>
      <c r="BR383" s="161">
        <v>1564715</v>
      </c>
      <c r="BS383" s="163">
        <v>0</v>
      </c>
      <c r="BT383" s="163">
        <v>2964310.488417387</v>
      </c>
      <c r="BU383" s="161">
        <v>91465188.359999999</v>
      </c>
      <c r="BV383" s="161">
        <v>1536556.93</v>
      </c>
      <c r="BW383" s="165">
        <v>14567163.708417388</v>
      </c>
      <c r="BX383" s="161">
        <v>1564715</v>
      </c>
    </row>
    <row r="384" spans="1:76" ht="14.45" x14ac:dyDescent="0.3">
      <c r="A384" s="164" t="s">
        <v>31</v>
      </c>
      <c r="B384" s="6" t="s">
        <v>44</v>
      </c>
      <c r="C384" s="6" t="s">
        <v>51</v>
      </c>
      <c r="D384" s="6" t="s">
        <v>32</v>
      </c>
      <c r="E384" s="6" t="s">
        <v>40</v>
      </c>
      <c r="F384" s="24" t="str">
        <f>+Tabela1[[#This Row],[WK]]&amp;Tabela1[[#This Row],[PK]]&amp;Tabela1[[#This Row],[GK]]</f>
        <v>060702</v>
      </c>
      <c r="G384" s="6" t="s">
        <v>408</v>
      </c>
      <c r="H384" s="7">
        <v>166135994.00019848</v>
      </c>
      <c r="I384" s="8">
        <v>1.371</v>
      </c>
      <c r="J384" s="7">
        <v>227772447.78</v>
      </c>
      <c r="K384" s="8">
        <v>7.0000000000000007E-2</v>
      </c>
      <c r="L384" s="7">
        <v>15944071.344600001</v>
      </c>
      <c r="M384" s="7">
        <v>11154821.344600001</v>
      </c>
      <c r="N384" s="9">
        <v>2.3291374107845697</v>
      </c>
      <c r="O384" s="7">
        <v>2227890</v>
      </c>
      <c r="P384" s="8">
        <v>1.2949999999999999</v>
      </c>
      <c r="Q384" s="7">
        <v>2885118</v>
      </c>
      <c r="R384" s="8">
        <v>1.6E-2</v>
      </c>
      <c r="S384" s="7">
        <v>46161.887999999999</v>
      </c>
      <c r="T384" s="7">
        <v>-27439.112000000001</v>
      </c>
      <c r="U384" s="9">
        <v>-0.37280895640004891</v>
      </c>
      <c r="V384" s="7">
        <v>11127382.232600002</v>
      </c>
      <c r="W384" s="9">
        <v>2.2882424801006658</v>
      </c>
      <c r="X384" s="7">
        <v>31219106.132576145</v>
      </c>
      <c r="Y384" s="7">
        <v>15451238</v>
      </c>
      <c r="Z384" s="7">
        <v>183661.36</v>
      </c>
      <c r="AA384" s="7">
        <v>1044155.7725761451</v>
      </c>
      <c r="AB384" s="7">
        <v>14540051</v>
      </c>
      <c r="AC384" s="7">
        <v>0</v>
      </c>
      <c r="AD384" s="7">
        <v>20091723.899976145</v>
      </c>
      <c r="AE384" s="7">
        <v>0</v>
      </c>
      <c r="AF384" s="7">
        <v>15944071.344600001</v>
      </c>
      <c r="AG384" s="7">
        <v>46161.887999999999</v>
      </c>
      <c r="AH384" s="7">
        <v>20091723.899976145</v>
      </c>
      <c r="AI384" s="7">
        <v>3998713</v>
      </c>
      <c r="AJ384" s="7">
        <v>180850</v>
      </c>
      <c r="AK384" s="7">
        <v>11211404</v>
      </c>
      <c r="AL384" s="7">
        <v>456149</v>
      </c>
      <c r="AM384" s="7">
        <v>520606</v>
      </c>
      <c r="AN384" s="7">
        <v>0</v>
      </c>
      <c r="AO384" s="7">
        <v>0</v>
      </c>
      <c r="AP384" s="7">
        <v>11639155</v>
      </c>
      <c r="AQ384" s="7">
        <v>620612</v>
      </c>
      <c r="AR384" s="7">
        <v>4789250</v>
      </c>
      <c r="AS384" s="7">
        <v>73601</v>
      </c>
      <c r="AT384" s="7">
        <v>12623949</v>
      </c>
      <c r="AU384" s="7">
        <v>699250</v>
      </c>
      <c r="AV384" s="7">
        <v>325178</v>
      </c>
      <c r="AW384" s="7">
        <v>0</v>
      </c>
      <c r="AX384" s="7">
        <v>0</v>
      </c>
      <c r="AY384" s="7">
        <v>13304224</v>
      </c>
      <c r="AZ384" s="7">
        <v>257892</v>
      </c>
      <c r="BA384" s="7">
        <v>183661.36</v>
      </c>
      <c r="BB384" s="7">
        <v>0</v>
      </c>
      <c r="BC384" s="7">
        <v>307.3</v>
      </c>
      <c r="BD384" s="7">
        <v>0</v>
      </c>
      <c r="BE384" s="7">
        <v>1901.04</v>
      </c>
      <c r="BF384" s="7">
        <v>0</v>
      </c>
      <c r="BG384" s="7">
        <v>714569.77257614513</v>
      </c>
      <c r="BH384" s="7">
        <v>7969</v>
      </c>
      <c r="BI384" s="7">
        <v>329586</v>
      </c>
      <c r="BJ384" s="7">
        <v>4536178.1308333324</v>
      </c>
      <c r="BK384" s="7">
        <v>2662517.5166666661</v>
      </c>
      <c r="BL384" s="7">
        <v>2513356.84</v>
      </c>
      <c r="BM384" s="7">
        <v>2467928.7766666668</v>
      </c>
      <c r="BN384" s="130">
        <v>0.55700000000000005</v>
      </c>
      <c r="BO384" s="131">
        <v>3.3608580000000002E-4</v>
      </c>
      <c r="BP384" s="161">
        <v>8516.4103073513124</v>
      </c>
      <c r="BQ384" s="162">
        <v>14540051</v>
      </c>
      <c r="BR384" s="161">
        <v>420637</v>
      </c>
      <c r="BS384" s="163">
        <v>0</v>
      </c>
      <c r="BT384" s="163">
        <v>0</v>
      </c>
      <c r="BU384" s="161">
        <v>15944071.34</v>
      </c>
      <c r="BV384" s="161">
        <v>46161.89</v>
      </c>
      <c r="BW384" s="165">
        <v>20091723.899999999</v>
      </c>
      <c r="BX384" s="161">
        <v>420637</v>
      </c>
    </row>
    <row r="385" spans="1:76" ht="14.45" x14ac:dyDescent="0.3">
      <c r="A385" s="164" t="s">
        <v>31</v>
      </c>
      <c r="B385" s="6" t="s">
        <v>44</v>
      </c>
      <c r="C385" s="6" t="s">
        <v>51</v>
      </c>
      <c r="D385" s="6" t="s">
        <v>37</v>
      </c>
      <c r="E385" s="6" t="s">
        <v>36</v>
      </c>
      <c r="F385" s="24" t="str">
        <f>+Tabela1[[#This Row],[WK]]&amp;Tabela1[[#This Row],[PK]]&amp;Tabela1[[#This Row],[GK]]</f>
        <v>060703</v>
      </c>
      <c r="G385" s="6" t="s">
        <v>409</v>
      </c>
      <c r="H385" s="7">
        <v>113041618.22199972</v>
      </c>
      <c r="I385" s="8">
        <v>1.371</v>
      </c>
      <c r="J385" s="7">
        <v>154980058.59</v>
      </c>
      <c r="K385" s="8">
        <v>7.0000000000000007E-2</v>
      </c>
      <c r="L385" s="7">
        <v>10848604.101300001</v>
      </c>
      <c r="M385" s="7">
        <v>7180672.1013000011</v>
      </c>
      <c r="N385" s="9">
        <v>1.9576895376740902</v>
      </c>
      <c r="O385" s="7">
        <v>1552483</v>
      </c>
      <c r="P385" s="8">
        <v>1.2949999999999999</v>
      </c>
      <c r="Q385" s="7">
        <v>2010465</v>
      </c>
      <c r="R385" s="8">
        <v>1.6E-2</v>
      </c>
      <c r="S385" s="7">
        <v>32167.440000000002</v>
      </c>
      <c r="T385" s="7">
        <v>15990.440000000002</v>
      </c>
      <c r="U385" s="9">
        <v>0.98846757742473901</v>
      </c>
      <c r="V385" s="7">
        <v>7196662.5413000006</v>
      </c>
      <c r="W385" s="9">
        <v>1.9534336636891039</v>
      </c>
      <c r="X385" s="7">
        <v>18030715.990528524</v>
      </c>
      <c r="Y385" s="7">
        <v>7624730</v>
      </c>
      <c r="Z385" s="7">
        <v>253579.38000000003</v>
      </c>
      <c r="AA385" s="7">
        <v>761503.61052852485</v>
      </c>
      <c r="AB385" s="7">
        <v>9390903</v>
      </c>
      <c r="AC385" s="7">
        <v>0</v>
      </c>
      <c r="AD385" s="7">
        <v>10834053.449228523</v>
      </c>
      <c r="AE385" s="7">
        <v>0</v>
      </c>
      <c r="AF385" s="7">
        <v>10848604.101300001</v>
      </c>
      <c r="AG385" s="7">
        <v>32167.440000000002</v>
      </c>
      <c r="AH385" s="7">
        <v>10834053.449228523</v>
      </c>
      <c r="AI385" s="7">
        <v>3062485</v>
      </c>
      <c r="AJ385" s="7">
        <v>8540</v>
      </c>
      <c r="AK385" s="7">
        <v>6993462</v>
      </c>
      <c r="AL385" s="7">
        <v>0</v>
      </c>
      <c r="AM385" s="7">
        <v>391035</v>
      </c>
      <c r="AN385" s="7">
        <v>0</v>
      </c>
      <c r="AO385" s="7">
        <v>0</v>
      </c>
      <c r="AP385" s="7">
        <v>7668776</v>
      </c>
      <c r="AQ385" s="7">
        <v>560937</v>
      </c>
      <c r="AR385" s="7">
        <v>3667932</v>
      </c>
      <c r="AS385" s="7">
        <v>16177</v>
      </c>
      <c r="AT385" s="7">
        <v>7908816</v>
      </c>
      <c r="AU385" s="7">
        <v>51683</v>
      </c>
      <c r="AV385" s="7">
        <v>683349</v>
      </c>
      <c r="AW385" s="7">
        <v>0</v>
      </c>
      <c r="AX385" s="7">
        <v>0</v>
      </c>
      <c r="AY385" s="7">
        <v>8207288</v>
      </c>
      <c r="AZ385" s="7">
        <v>243294</v>
      </c>
      <c r="BA385" s="7">
        <v>253579.38000000003</v>
      </c>
      <c r="BB385" s="7">
        <v>0</v>
      </c>
      <c r="BC385" s="7">
        <v>0</v>
      </c>
      <c r="BD385" s="7">
        <v>0</v>
      </c>
      <c r="BE385" s="7">
        <v>247.14</v>
      </c>
      <c r="BF385" s="7">
        <v>7809.27</v>
      </c>
      <c r="BG385" s="7">
        <v>468877.61052852485</v>
      </c>
      <c r="BH385" s="7">
        <v>5229</v>
      </c>
      <c r="BI385" s="7">
        <v>292626</v>
      </c>
      <c r="BJ385" s="7">
        <v>4027370.6874999995</v>
      </c>
      <c r="BK385" s="7">
        <v>2572094.4366666661</v>
      </c>
      <c r="BL385" s="7">
        <v>1219065.1066666667</v>
      </c>
      <c r="BM385" s="7">
        <v>3382974.7900000005</v>
      </c>
      <c r="BN385" s="130">
        <v>0.624</v>
      </c>
      <c r="BO385" s="131">
        <v>1.9888910000000001E-4</v>
      </c>
      <c r="BP385" s="161">
        <v>5040.6103299384304</v>
      </c>
      <c r="BQ385" s="162">
        <v>9390903</v>
      </c>
      <c r="BR385" s="161">
        <v>277640</v>
      </c>
      <c r="BS385" s="163">
        <v>0</v>
      </c>
      <c r="BT385" s="163">
        <v>841354.00947147608</v>
      </c>
      <c r="BU385" s="161">
        <v>10848604.1</v>
      </c>
      <c r="BV385" s="161">
        <v>32167.439999999999</v>
      </c>
      <c r="BW385" s="165">
        <v>11675407.459471475</v>
      </c>
      <c r="BX385" s="161">
        <v>277640</v>
      </c>
    </row>
    <row r="386" spans="1:76" ht="14.45" x14ac:dyDescent="0.3">
      <c r="A386" s="164" t="s">
        <v>31</v>
      </c>
      <c r="B386" s="6" t="s">
        <v>44</v>
      </c>
      <c r="C386" s="6" t="s">
        <v>51</v>
      </c>
      <c r="D386" s="6" t="s">
        <v>39</v>
      </c>
      <c r="E386" s="6" t="s">
        <v>36</v>
      </c>
      <c r="F386" s="24" t="str">
        <f>+Tabela1[[#This Row],[WK]]&amp;Tabela1[[#This Row],[PK]]&amp;Tabela1[[#This Row],[GK]]</f>
        <v>060704</v>
      </c>
      <c r="G386" s="6" t="s">
        <v>410</v>
      </c>
      <c r="H386" s="7">
        <v>129683620.18319869</v>
      </c>
      <c r="I386" s="8">
        <v>1.371</v>
      </c>
      <c r="J386" s="7">
        <v>177796243.27000001</v>
      </c>
      <c r="K386" s="8">
        <v>7.0000000000000007E-2</v>
      </c>
      <c r="L386" s="7">
        <v>12445737.028900001</v>
      </c>
      <c r="M386" s="7">
        <v>8915294.0289000012</v>
      </c>
      <c r="N386" s="9">
        <v>2.5252621353467544</v>
      </c>
      <c r="O386" s="7">
        <v>20687274</v>
      </c>
      <c r="P386" s="8">
        <v>1.2949999999999999</v>
      </c>
      <c r="Q386" s="7">
        <v>26790020</v>
      </c>
      <c r="R386" s="8">
        <v>1.6E-2</v>
      </c>
      <c r="S386" s="7">
        <v>428640.32</v>
      </c>
      <c r="T386" s="7">
        <v>143558.32</v>
      </c>
      <c r="U386" s="9">
        <v>0.50356851712840522</v>
      </c>
      <c r="V386" s="7">
        <v>9058852.3489000015</v>
      </c>
      <c r="W386" s="9">
        <v>2.3742086210678743</v>
      </c>
      <c r="X386" s="7">
        <v>29088784.184304912</v>
      </c>
      <c r="Y386" s="7">
        <v>15418919</v>
      </c>
      <c r="Z386" s="7">
        <v>218418.87</v>
      </c>
      <c r="AA386" s="7">
        <v>710033.31430491328</v>
      </c>
      <c r="AB386" s="7">
        <v>12741413</v>
      </c>
      <c r="AC386" s="7">
        <v>0</v>
      </c>
      <c r="AD386" s="7">
        <v>20029931.83540491</v>
      </c>
      <c r="AE386" s="7">
        <v>0</v>
      </c>
      <c r="AF386" s="7">
        <v>12445737.028900001</v>
      </c>
      <c r="AG386" s="7">
        <v>428640.32</v>
      </c>
      <c r="AH386" s="7">
        <v>20029931.83540491</v>
      </c>
      <c r="AI386" s="7">
        <v>2947691</v>
      </c>
      <c r="AJ386" s="7">
        <v>482942</v>
      </c>
      <c r="AK386" s="7">
        <v>9451924</v>
      </c>
      <c r="AL386" s="7">
        <v>0</v>
      </c>
      <c r="AM386" s="7">
        <v>255772</v>
      </c>
      <c r="AN386" s="7">
        <v>0</v>
      </c>
      <c r="AO386" s="7">
        <v>0</v>
      </c>
      <c r="AP386" s="7">
        <v>10373540</v>
      </c>
      <c r="AQ386" s="7">
        <v>608677</v>
      </c>
      <c r="AR386" s="7">
        <v>3530443</v>
      </c>
      <c r="AS386" s="7">
        <v>285082</v>
      </c>
      <c r="AT386" s="7">
        <v>11004178</v>
      </c>
      <c r="AU386" s="7">
        <v>570582</v>
      </c>
      <c r="AV386" s="7">
        <v>277437</v>
      </c>
      <c r="AW386" s="7">
        <v>0</v>
      </c>
      <c r="AX386" s="7">
        <v>0</v>
      </c>
      <c r="AY386" s="7">
        <v>11410280</v>
      </c>
      <c r="AZ386" s="7">
        <v>249782</v>
      </c>
      <c r="BA386" s="7">
        <v>218418.87</v>
      </c>
      <c r="BB386" s="7">
        <v>0</v>
      </c>
      <c r="BC386" s="7">
        <v>359.78</v>
      </c>
      <c r="BD386" s="7">
        <v>0</v>
      </c>
      <c r="BE386" s="7">
        <v>2298.5</v>
      </c>
      <c r="BF386" s="7">
        <v>0.22</v>
      </c>
      <c r="BG386" s="7">
        <v>609657.31430491328</v>
      </c>
      <c r="BH386" s="7">
        <v>6799</v>
      </c>
      <c r="BI386" s="7">
        <v>100376</v>
      </c>
      <c r="BJ386" s="7">
        <v>1381486.2091666667</v>
      </c>
      <c r="BK386" s="7">
        <v>0</v>
      </c>
      <c r="BL386" s="7">
        <v>1823690.68</v>
      </c>
      <c r="BM386" s="7">
        <v>1878563.4766666668</v>
      </c>
      <c r="BN386" s="130">
        <v>0.51600000000000001</v>
      </c>
      <c r="BO386" s="131">
        <v>3.0394180000000001E-4</v>
      </c>
      <c r="BP386" s="161">
        <v>7701.9885509857158</v>
      </c>
      <c r="BQ386" s="162">
        <v>12741413</v>
      </c>
      <c r="BR386" s="161">
        <v>360154</v>
      </c>
      <c r="BS386" s="163">
        <v>1893818.6243049116</v>
      </c>
      <c r="BT386" s="163">
        <v>0</v>
      </c>
      <c r="BU386" s="161">
        <v>12445737.029999999</v>
      </c>
      <c r="BV386" s="161">
        <v>428640.32</v>
      </c>
      <c r="BW386" s="165">
        <v>18136113.210000001</v>
      </c>
      <c r="BX386" s="161">
        <v>360154</v>
      </c>
    </row>
    <row r="387" spans="1:76" ht="14.45" x14ac:dyDescent="0.3">
      <c r="A387" s="164" t="s">
        <v>31</v>
      </c>
      <c r="B387" s="6" t="s">
        <v>44</v>
      </c>
      <c r="C387" s="6" t="s">
        <v>51</v>
      </c>
      <c r="D387" s="6" t="s">
        <v>42</v>
      </c>
      <c r="E387" s="6" t="s">
        <v>36</v>
      </c>
      <c r="F387" s="24" t="str">
        <f>+Tabela1[[#This Row],[WK]]&amp;Tabela1[[#This Row],[PK]]&amp;Tabela1[[#This Row],[GK]]</f>
        <v>060705</v>
      </c>
      <c r="G387" s="6" t="s">
        <v>407</v>
      </c>
      <c r="H387" s="7">
        <v>179862486.21159875</v>
      </c>
      <c r="I387" s="8">
        <v>1.371</v>
      </c>
      <c r="J387" s="7">
        <v>246591468.59999999</v>
      </c>
      <c r="K387" s="8">
        <v>7.0000000000000007E-2</v>
      </c>
      <c r="L387" s="7">
        <v>17261402.802000001</v>
      </c>
      <c r="M387" s="7">
        <v>11174722.802000001</v>
      </c>
      <c r="N387" s="9">
        <v>1.8359307211813338</v>
      </c>
      <c r="O387" s="7">
        <v>1379179</v>
      </c>
      <c r="P387" s="8">
        <v>1.2949999999999999</v>
      </c>
      <c r="Q387" s="7">
        <v>1786037</v>
      </c>
      <c r="R387" s="8">
        <v>1.6E-2</v>
      </c>
      <c r="S387" s="7">
        <v>28576.592000000001</v>
      </c>
      <c r="T387" s="7">
        <v>-257637.408</v>
      </c>
      <c r="U387" s="9">
        <v>-0.90015655418672735</v>
      </c>
      <c r="V387" s="7">
        <v>10917085.394000001</v>
      </c>
      <c r="W387" s="9">
        <v>1.7130498944435606</v>
      </c>
      <c r="X387" s="7">
        <v>17809063.770133894</v>
      </c>
      <c r="Y387" s="7">
        <v>2652440</v>
      </c>
      <c r="Z387" s="7">
        <v>230052.55</v>
      </c>
      <c r="AA387" s="7">
        <v>793122.22013389342</v>
      </c>
      <c r="AB387" s="7">
        <v>10132343</v>
      </c>
      <c r="AC387" s="7">
        <v>4001106</v>
      </c>
      <c r="AD387" s="7">
        <v>6891978.3761338927</v>
      </c>
      <c r="AE387" s="7">
        <v>0</v>
      </c>
      <c r="AF387" s="7">
        <v>17261402.802000001</v>
      </c>
      <c r="AG387" s="7">
        <v>28576.592000000001</v>
      </c>
      <c r="AH387" s="7">
        <v>6891978.3761338927</v>
      </c>
      <c r="AI387" s="7">
        <v>5081982</v>
      </c>
      <c r="AJ387" s="7">
        <v>305731</v>
      </c>
      <c r="AK387" s="7">
        <v>6590925</v>
      </c>
      <c r="AL387" s="7">
        <v>0</v>
      </c>
      <c r="AM387" s="7">
        <v>329262</v>
      </c>
      <c r="AN387" s="7">
        <v>0</v>
      </c>
      <c r="AO387" s="7">
        <v>0</v>
      </c>
      <c r="AP387" s="7">
        <v>7862107</v>
      </c>
      <c r="AQ387" s="7">
        <v>545025</v>
      </c>
      <c r="AR387" s="7">
        <v>6086680</v>
      </c>
      <c r="AS387" s="7">
        <v>286214</v>
      </c>
      <c r="AT387" s="7">
        <v>7478646</v>
      </c>
      <c r="AU387" s="7">
        <v>0</v>
      </c>
      <c r="AV387" s="7">
        <v>410629</v>
      </c>
      <c r="AW387" s="7">
        <v>0</v>
      </c>
      <c r="AX387" s="7">
        <v>0</v>
      </c>
      <c r="AY387" s="7">
        <v>9091624</v>
      </c>
      <c r="AZ387" s="7">
        <v>218965</v>
      </c>
      <c r="BA387" s="7">
        <v>230052.55</v>
      </c>
      <c r="BB387" s="7">
        <v>0</v>
      </c>
      <c r="BC387" s="7">
        <v>0</v>
      </c>
      <c r="BD387" s="7">
        <v>0</v>
      </c>
      <c r="BE387" s="7">
        <v>364.4</v>
      </c>
      <c r="BF387" s="7">
        <v>6874.45</v>
      </c>
      <c r="BG387" s="7">
        <v>628398.22013389342</v>
      </c>
      <c r="BH387" s="7">
        <v>7008</v>
      </c>
      <c r="BI387" s="7">
        <v>164724</v>
      </c>
      <c r="BJ387" s="7">
        <v>2267184.4058333337</v>
      </c>
      <c r="BK387" s="7">
        <v>1149475.58</v>
      </c>
      <c r="BL387" s="7">
        <v>118561.12</v>
      </c>
      <c r="BM387" s="7">
        <v>4233713.0633333335</v>
      </c>
      <c r="BN387" s="130">
        <v>0.878</v>
      </c>
      <c r="BO387" s="131">
        <v>2.372109E-4</v>
      </c>
      <c r="BP387" s="161">
        <v>6011.1129143052976</v>
      </c>
      <c r="BQ387" s="162">
        <v>10132343</v>
      </c>
      <c r="BR387" s="161">
        <v>369774</v>
      </c>
      <c r="BS387" s="163">
        <v>0</v>
      </c>
      <c r="BT387" s="163">
        <v>1760574.2298661061</v>
      </c>
      <c r="BU387" s="161">
        <v>17261402.800000001</v>
      </c>
      <c r="BV387" s="161">
        <v>28576.59</v>
      </c>
      <c r="BW387" s="165">
        <v>8652552.609866105</v>
      </c>
      <c r="BX387" s="161">
        <v>369774</v>
      </c>
    </row>
    <row r="388" spans="1:76" ht="14.45" x14ac:dyDescent="0.3">
      <c r="A388" s="164" t="s">
        <v>31</v>
      </c>
      <c r="B388" s="6" t="s">
        <v>44</v>
      </c>
      <c r="C388" s="6" t="s">
        <v>51</v>
      </c>
      <c r="D388" s="6" t="s">
        <v>44</v>
      </c>
      <c r="E388" s="6" t="s">
        <v>36</v>
      </c>
      <c r="F388" s="24" t="str">
        <f>+Tabela1[[#This Row],[WK]]&amp;Tabela1[[#This Row],[PK]]&amp;Tabela1[[#This Row],[GK]]</f>
        <v>060706</v>
      </c>
      <c r="G388" s="6" t="s">
        <v>411</v>
      </c>
      <c r="H388" s="7">
        <v>104220655.62519914</v>
      </c>
      <c r="I388" s="8">
        <v>1.371</v>
      </c>
      <c r="J388" s="7">
        <v>142886518.85999998</v>
      </c>
      <c r="K388" s="8">
        <v>7.0000000000000007E-2</v>
      </c>
      <c r="L388" s="7">
        <v>10002056.3202</v>
      </c>
      <c r="M388" s="7">
        <v>6695902.3202</v>
      </c>
      <c r="N388" s="9">
        <v>2.0252844604939759</v>
      </c>
      <c r="O388" s="7">
        <v>1835438</v>
      </c>
      <c r="P388" s="8">
        <v>1.2949999999999999</v>
      </c>
      <c r="Q388" s="7">
        <v>2376892</v>
      </c>
      <c r="R388" s="8">
        <v>1.6E-2</v>
      </c>
      <c r="S388" s="7">
        <v>38030.271999999997</v>
      </c>
      <c r="T388" s="7">
        <v>21046.271999999997</v>
      </c>
      <c r="U388" s="9">
        <v>1.239182289213377</v>
      </c>
      <c r="V388" s="7">
        <v>6716948.5921999998</v>
      </c>
      <c r="W388" s="9">
        <v>2.0212668243690151</v>
      </c>
      <c r="X388" s="7">
        <v>22317725.808211427</v>
      </c>
      <c r="Y388" s="7">
        <v>9638301</v>
      </c>
      <c r="Z388" s="7">
        <v>10924.244999999999</v>
      </c>
      <c r="AA388" s="7">
        <v>716228.56321142893</v>
      </c>
      <c r="AB388" s="7">
        <v>11952272</v>
      </c>
      <c r="AC388" s="7">
        <v>0</v>
      </c>
      <c r="AD388" s="7">
        <v>15600777.216011427</v>
      </c>
      <c r="AE388" s="7">
        <v>0</v>
      </c>
      <c r="AF388" s="7">
        <v>10002056.3202</v>
      </c>
      <c r="AG388" s="7">
        <v>38030.271999999997</v>
      </c>
      <c r="AH388" s="7">
        <v>15600777.216011427</v>
      </c>
      <c r="AI388" s="7">
        <v>2760424</v>
      </c>
      <c r="AJ388" s="7">
        <v>6245</v>
      </c>
      <c r="AK388" s="7">
        <v>7927044</v>
      </c>
      <c r="AL388" s="7">
        <v>0</v>
      </c>
      <c r="AM388" s="7">
        <v>323572</v>
      </c>
      <c r="AN388" s="7">
        <v>0</v>
      </c>
      <c r="AO388" s="7">
        <v>0</v>
      </c>
      <c r="AP388" s="7">
        <v>9712799</v>
      </c>
      <c r="AQ388" s="7">
        <v>556959</v>
      </c>
      <c r="AR388" s="7">
        <v>3306154</v>
      </c>
      <c r="AS388" s="7">
        <v>16984</v>
      </c>
      <c r="AT388" s="7">
        <v>8954859</v>
      </c>
      <c r="AU388" s="7">
        <v>219677</v>
      </c>
      <c r="AV388" s="7">
        <v>749365</v>
      </c>
      <c r="AW388" s="7">
        <v>0</v>
      </c>
      <c r="AX388" s="7">
        <v>0</v>
      </c>
      <c r="AY388" s="7">
        <v>11069976</v>
      </c>
      <c r="AZ388" s="7">
        <v>231940</v>
      </c>
      <c r="BA388" s="7">
        <v>10924.244999999999</v>
      </c>
      <c r="BB388" s="7">
        <v>0</v>
      </c>
      <c r="BC388" s="7">
        <v>0</v>
      </c>
      <c r="BD388" s="7">
        <v>117.1</v>
      </c>
      <c r="BE388" s="7">
        <v>0.23</v>
      </c>
      <c r="BF388" s="7">
        <v>0.75</v>
      </c>
      <c r="BG388" s="7">
        <v>485645.56321142887</v>
      </c>
      <c r="BH388" s="7">
        <v>5416</v>
      </c>
      <c r="BI388" s="7">
        <v>230583</v>
      </c>
      <c r="BJ388" s="7">
        <v>3173463.9525000011</v>
      </c>
      <c r="BK388" s="7">
        <v>1109158.1533333343</v>
      </c>
      <c r="BL388" s="7">
        <v>958838.79333333333</v>
      </c>
      <c r="BM388" s="7">
        <v>6339545.6100000003</v>
      </c>
      <c r="BN388" s="130">
        <v>0.54700000000000004</v>
      </c>
      <c r="BO388" s="131">
        <v>2.0438699999999999E-4</v>
      </c>
      <c r="BP388" s="161">
        <v>5179.6823497600735</v>
      </c>
      <c r="BQ388" s="162">
        <v>11952272</v>
      </c>
      <c r="BR388" s="161">
        <v>275312</v>
      </c>
      <c r="BS388" s="163">
        <v>0</v>
      </c>
      <c r="BT388" s="163">
        <v>683403.19178857282</v>
      </c>
      <c r="BU388" s="161">
        <v>10002056.32</v>
      </c>
      <c r="BV388" s="161">
        <v>38030.269999999997</v>
      </c>
      <c r="BW388" s="165">
        <v>16284180.411788573</v>
      </c>
      <c r="BX388" s="161">
        <v>275312</v>
      </c>
    </row>
    <row r="389" spans="1:76" ht="14.45" x14ac:dyDescent="0.3">
      <c r="A389" s="164" t="s">
        <v>31</v>
      </c>
      <c r="B389" s="6" t="s">
        <v>44</v>
      </c>
      <c r="C389" s="6" t="s">
        <v>51</v>
      </c>
      <c r="D389" s="6" t="s">
        <v>51</v>
      </c>
      <c r="E389" s="6" t="s">
        <v>36</v>
      </c>
      <c r="F389" s="24" t="str">
        <f>+Tabela1[[#This Row],[WK]]&amp;Tabela1[[#This Row],[PK]]&amp;Tabela1[[#This Row],[GK]]</f>
        <v>060707</v>
      </c>
      <c r="G389" s="6" t="s">
        <v>412</v>
      </c>
      <c r="H389" s="7">
        <v>130560389.85619944</v>
      </c>
      <c r="I389" s="8">
        <v>1.371</v>
      </c>
      <c r="J389" s="7">
        <v>178998294.49000001</v>
      </c>
      <c r="K389" s="8">
        <v>7.0000000000000007E-2</v>
      </c>
      <c r="L389" s="7">
        <v>12529880.614300001</v>
      </c>
      <c r="M389" s="7">
        <v>7555742.6143000014</v>
      </c>
      <c r="N389" s="9">
        <v>1.5190054265281747</v>
      </c>
      <c r="O389" s="7">
        <v>8290561</v>
      </c>
      <c r="P389" s="8">
        <v>1.2949999999999999</v>
      </c>
      <c r="Q389" s="7">
        <v>10736276</v>
      </c>
      <c r="R389" s="8">
        <v>1.6E-2</v>
      </c>
      <c r="S389" s="7">
        <v>171780.416</v>
      </c>
      <c r="T389" s="7">
        <v>98884.415999999997</v>
      </c>
      <c r="U389" s="9">
        <v>1.3565136084284459</v>
      </c>
      <c r="V389" s="7">
        <v>7654627.0303000007</v>
      </c>
      <c r="W389" s="9">
        <v>1.5166585028553405</v>
      </c>
      <c r="X389" s="7">
        <v>18630151.911402404</v>
      </c>
      <c r="Y389" s="7">
        <v>7578103</v>
      </c>
      <c r="Z389" s="7">
        <v>184.60500000000002</v>
      </c>
      <c r="AA389" s="7">
        <v>681420.30640240456</v>
      </c>
      <c r="AB389" s="7">
        <v>10370444</v>
      </c>
      <c r="AC389" s="7">
        <v>0</v>
      </c>
      <c r="AD389" s="7">
        <v>10975524.881102404</v>
      </c>
      <c r="AE389" s="7">
        <v>0</v>
      </c>
      <c r="AF389" s="7">
        <v>12529880.614300001</v>
      </c>
      <c r="AG389" s="7">
        <v>171780.416</v>
      </c>
      <c r="AH389" s="7">
        <v>10975524.881102404</v>
      </c>
      <c r="AI389" s="7">
        <v>4153083</v>
      </c>
      <c r="AJ389" s="7">
        <v>11857</v>
      </c>
      <c r="AK389" s="7">
        <v>6690839</v>
      </c>
      <c r="AL389" s="7">
        <v>0</v>
      </c>
      <c r="AM389" s="7">
        <v>225526</v>
      </c>
      <c r="AN389" s="7">
        <v>0</v>
      </c>
      <c r="AO389" s="7">
        <v>0</v>
      </c>
      <c r="AP389" s="7">
        <v>8171862</v>
      </c>
      <c r="AQ389" s="7">
        <v>469438</v>
      </c>
      <c r="AR389" s="7">
        <v>4974138</v>
      </c>
      <c r="AS389" s="7">
        <v>72896</v>
      </c>
      <c r="AT389" s="7">
        <v>7158667</v>
      </c>
      <c r="AU389" s="7">
        <v>0</v>
      </c>
      <c r="AV389" s="7">
        <v>402600</v>
      </c>
      <c r="AW389" s="7">
        <v>0</v>
      </c>
      <c r="AX389" s="7">
        <v>0</v>
      </c>
      <c r="AY389" s="7">
        <v>9320576</v>
      </c>
      <c r="AZ389" s="7">
        <v>189769</v>
      </c>
      <c r="BA389" s="7">
        <v>184.60500000000002</v>
      </c>
      <c r="BB389" s="7">
        <v>0</v>
      </c>
      <c r="BC389" s="7">
        <v>0</v>
      </c>
      <c r="BD389" s="7">
        <v>0</v>
      </c>
      <c r="BE389" s="7">
        <v>3.77</v>
      </c>
      <c r="BF389" s="7">
        <v>0.3</v>
      </c>
      <c r="BG389" s="7">
        <v>530390.30640240456</v>
      </c>
      <c r="BH389" s="7">
        <v>5915</v>
      </c>
      <c r="BI389" s="7">
        <v>151030</v>
      </c>
      <c r="BJ389" s="7">
        <v>2078606.8066666662</v>
      </c>
      <c r="BK389" s="7">
        <v>581198.82666666619</v>
      </c>
      <c r="BL389" s="7">
        <v>516450.32</v>
      </c>
      <c r="BM389" s="7">
        <v>4956731.28</v>
      </c>
      <c r="BN389" s="130">
        <v>0.67300000000000004</v>
      </c>
      <c r="BO389" s="131">
        <v>2.315773E-4</v>
      </c>
      <c r="BP389" s="161">
        <v>5868.0388219708002</v>
      </c>
      <c r="BQ389" s="162">
        <v>10370444</v>
      </c>
      <c r="BR389" s="161">
        <v>326698</v>
      </c>
      <c r="BS389" s="163">
        <v>0</v>
      </c>
      <c r="BT389" s="163">
        <v>268158.08859759569</v>
      </c>
      <c r="BU389" s="161">
        <v>12529880.609999999</v>
      </c>
      <c r="BV389" s="161">
        <v>171780.42</v>
      </c>
      <c r="BW389" s="165">
        <v>11243682.968597597</v>
      </c>
      <c r="BX389" s="161">
        <v>326698</v>
      </c>
    </row>
    <row r="390" spans="1:76" ht="14.45" x14ac:dyDescent="0.3">
      <c r="A390" s="164" t="s">
        <v>31</v>
      </c>
      <c r="B390" s="6" t="s">
        <v>44</v>
      </c>
      <c r="C390" s="6" t="s">
        <v>51</v>
      </c>
      <c r="D390" s="6" t="s">
        <v>75</v>
      </c>
      <c r="E390" s="6" t="s">
        <v>40</v>
      </c>
      <c r="F390" s="24" t="str">
        <f>+Tabela1[[#This Row],[WK]]&amp;Tabela1[[#This Row],[PK]]&amp;Tabela1[[#This Row],[GK]]</f>
        <v>060708</v>
      </c>
      <c r="G390" s="6" t="s">
        <v>413</v>
      </c>
      <c r="H390" s="7">
        <v>162815051.24979872</v>
      </c>
      <c r="I390" s="8">
        <v>1.371</v>
      </c>
      <c r="J390" s="7">
        <v>223219435.25999999</v>
      </c>
      <c r="K390" s="8">
        <v>7.0000000000000007E-2</v>
      </c>
      <c r="L390" s="7">
        <v>15625360.4682</v>
      </c>
      <c r="M390" s="7">
        <v>10519534.4682</v>
      </c>
      <c r="N390" s="9">
        <v>2.0603002272697895</v>
      </c>
      <c r="O390" s="7">
        <v>2442089</v>
      </c>
      <c r="P390" s="8">
        <v>1.2949999999999999</v>
      </c>
      <c r="Q390" s="7">
        <v>3162505</v>
      </c>
      <c r="R390" s="8">
        <v>1.6E-2</v>
      </c>
      <c r="S390" s="7">
        <v>50600.08</v>
      </c>
      <c r="T390" s="7">
        <v>28681.08</v>
      </c>
      <c r="U390" s="9">
        <v>1.3085031251425705</v>
      </c>
      <c r="V390" s="7">
        <v>10548215.5482</v>
      </c>
      <c r="W390" s="9">
        <v>2.0570866039945432</v>
      </c>
      <c r="X390" s="7">
        <v>24086183.977748934</v>
      </c>
      <c r="Y390" s="7">
        <v>8934893</v>
      </c>
      <c r="Z390" s="7">
        <v>53881.565000000002</v>
      </c>
      <c r="AA390" s="7">
        <v>1096158.4127489356</v>
      </c>
      <c r="AB390" s="7">
        <v>13983598</v>
      </c>
      <c r="AC390" s="7">
        <v>17653</v>
      </c>
      <c r="AD390" s="7">
        <v>13537968.429548934</v>
      </c>
      <c r="AE390" s="7">
        <v>0</v>
      </c>
      <c r="AF390" s="7">
        <v>15625360.4682</v>
      </c>
      <c r="AG390" s="7">
        <v>50600.08</v>
      </c>
      <c r="AH390" s="7">
        <v>13537968.429548934</v>
      </c>
      <c r="AI390" s="7">
        <v>4263033</v>
      </c>
      <c r="AJ390" s="7">
        <v>13863</v>
      </c>
      <c r="AK390" s="7">
        <v>9032422</v>
      </c>
      <c r="AL390" s="7">
        <v>132569</v>
      </c>
      <c r="AM390" s="7">
        <v>307390</v>
      </c>
      <c r="AN390" s="7">
        <v>0</v>
      </c>
      <c r="AO390" s="7">
        <v>0</v>
      </c>
      <c r="AP390" s="7">
        <v>10975885</v>
      </c>
      <c r="AQ390" s="7">
        <v>755874</v>
      </c>
      <c r="AR390" s="7">
        <v>5105826</v>
      </c>
      <c r="AS390" s="7">
        <v>21919</v>
      </c>
      <c r="AT390" s="7">
        <v>9554348</v>
      </c>
      <c r="AU390" s="7">
        <v>276867</v>
      </c>
      <c r="AV390" s="7">
        <v>783751</v>
      </c>
      <c r="AW390" s="7">
        <v>0</v>
      </c>
      <c r="AX390" s="7">
        <v>0</v>
      </c>
      <c r="AY390" s="7">
        <v>12422800</v>
      </c>
      <c r="AZ390" s="7">
        <v>335746</v>
      </c>
      <c r="BA390" s="7">
        <v>53881.565000000002</v>
      </c>
      <c r="BB390" s="7">
        <v>0</v>
      </c>
      <c r="BC390" s="7">
        <v>2.35</v>
      </c>
      <c r="BD390" s="7">
        <v>0</v>
      </c>
      <c r="BE390" s="7">
        <v>0.81</v>
      </c>
      <c r="BF390" s="7">
        <v>1713.4</v>
      </c>
      <c r="BG390" s="7">
        <v>732772.41274893552</v>
      </c>
      <c r="BH390" s="7">
        <v>8172</v>
      </c>
      <c r="BI390" s="7">
        <v>363386</v>
      </c>
      <c r="BJ390" s="7">
        <v>5001287.9141666684</v>
      </c>
      <c r="BK390" s="7">
        <v>2729583.8833333347</v>
      </c>
      <c r="BL390" s="7">
        <v>976143.05333333334</v>
      </c>
      <c r="BM390" s="7">
        <v>7134530.0166666657</v>
      </c>
      <c r="BN390" s="130">
        <v>0.70299999999999996</v>
      </c>
      <c r="BO390" s="131">
        <v>3.045384E-4</v>
      </c>
      <c r="BP390" s="161">
        <v>7716.9963229089144</v>
      </c>
      <c r="BQ390" s="162">
        <v>13983598</v>
      </c>
      <c r="BR390" s="161">
        <v>423425</v>
      </c>
      <c r="BS390" s="163">
        <v>0</v>
      </c>
      <c r="BT390" s="163">
        <v>2210753.0222510658</v>
      </c>
      <c r="BU390" s="161">
        <v>15625360.470000001</v>
      </c>
      <c r="BV390" s="161">
        <v>50600.08</v>
      </c>
      <c r="BW390" s="165">
        <v>15748721.452251066</v>
      </c>
      <c r="BX390" s="161">
        <v>423425</v>
      </c>
    </row>
    <row r="391" spans="1:76" ht="14.45" x14ac:dyDescent="0.3">
      <c r="A391" s="164" t="s">
        <v>31</v>
      </c>
      <c r="B391" s="6" t="s">
        <v>44</v>
      </c>
      <c r="C391" s="6" t="s">
        <v>51</v>
      </c>
      <c r="D391" s="6" t="s">
        <v>77</v>
      </c>
      <c r="E391" s="6" t="s">
        <v>36</v>
      </c>
      <c r="F391" s="24" t="str">
        <f>+Tabela1[[#This Row],[WK]]&amp;Tabela1[[#This Row],[PK]]&amp;Tabela1[[#This Row],[GK]]</f>
        <v>060709</v>
      </c>
      <c r="G391" s="6" t="s">
        <v>414</v>
      </c>
      <c r="H391" s="7">
        <v>130617576.74779922</v>
      </c>
      <c r="I391" s="8">
        <v>1.371</v>
      </c>
      <c r="J391" s="7">
        <v>179076697.73000002</v>
      </c>
      <c r="K391" s="8">
        <v>7.0000000000000007E-2</v>
      </c>
      <c r="L391" s="7">
        <v>12535368.841100002</v>
      </c>
      <c r="M391" s="7">
        <v>7969785.8411000017</v>
      </c>
      <c r="N391" s="9">
        <v>1.7456228133624998</v>
      </c>
      <c r="O391" s="7">
        <v>5835119</v>
      </c>
      <c r="P391" s="8">
        <v>1.2949999999999999</v>
      </c>
      <c r="Q391" s="7">
        <v>7556479</v>
      </c>
      <c r="R391" s="8">
        <v>1.6E-2</v>
      </c>
      <c r="S391" s="7">
        <v>120903.664</v>
      </c>
      <c r="T391" s="7">
        <v>65910.664000000004</v>
      </c>
      <c r="U391" s="9">
        <v>1.1985282490498792</v>
      </c>
      <c r="V391" s="7">
        <v>8035696.5051000025</v>
      </c>
      <c r="W391" s="9">
        <v>1.7391114235757625</v>
      </c>
      <c r="X391" s="7">
        <v>18814414.117382605</v>
      </c>
      <c r="Y391" s="7">
        <v>6018680</v>
      </c>
      <c r="Z391" s="7">
        <v>5283.0199999999995</v>
      </c>
      <c r="AA391" s="7">
        <v>751155.09738260601</v>
      </c>
      <c r="AB391" s="7">
        <v>11938459</v>
      </c>
      <c r="AC391" s="7">
        <v>100837</v>
      </c>
      <c r="AD391" s="7">
        <v>10778717.612282602</v>
      </c>
      <c r="AE391" s="7">
        <v>0</v>
      </c>
      <c r="AF391" s="7">
        <v>12535368.841100002</v>
      </c>
      <c r="AG391" s="7">
        <v>120903.664</v>
      </c>
      <c r="AH391" s="7">
        <v>10778717.612282602</v>
      </c>
      <c r="AI391" s="7">
        <v>3811965</v>
      </c>
      <c r="AJ391" s="7">
        <v>22988</v>
      </c>
      <c r="AK391" s="7">
        <v>6017278</v>
      </c>
      <c r="AL391" s="7">
        <v>0</v>
      </c>
      <c r="AM391" s="7">
        <v>514902</v>
      </c>
      <c r="AN391" s="7">
        <v>0</v>
      </c>
      <c r="AO391" s="7">
        <v>0</v>
      </c>
      <c r="AP391" s="7">
        <v>9385467</v>
      </c>
      <c r="AQ391" s="7">
        <v>596743</v>
      </c>
      <c r="AR391" s="7">
        <v>4565583</v>
      </c>
      <c r="AS391" s="7">
        <v>54993</v>
      </c>
      <c r="AT391" s="7">
        <v>6535583</v>
      </c>
      <c r="AU391" s="7">
        <v>0</v>
      </c>
      <c r="AV391" s="7">
        <v>676600</v>
      </c>
      <c r="AW391" s="7">
        <v>0</v>
      </c>
      <c r="AX391" s="7">
        <v>0</v>
      </c>
      <c r="AY391" s="7">
        <v>10835505</v>
      </c>
      <c r="AZ391" s="7">
        <v>249782</v>
      </c>
      <c r="BA391" s="7">
        <v>5283.0199999999995</v>
      </c>
      <c r="BB391" s="7">
        <v>0</v>
      </c>
      <c r="BC391" s="7">
        <v>0</v>
      </c>
      <c r="BD391" s="7">
        <v>0</v>
      </c>
      <c r="BE391" s="7">
        <v>0</v>
      </c>
      <c r="BF391" s="7">
        <v>170.42</v>
      </c>
      <c r="BG391" s="7">
        <v>476589.09738260601</v>
      </c>
      <c r="BH391" s="7">
        <v>5315</v>
      </c>
      <c r="BI391" s="7">
        <v>274566</v>
      </c>
      <c r="BJ391" s="7">
        <v>3778769.9808333339</v>
      </c>
      <c r="BK391" s="7">
        <v>1903618.8000000007</v>
      </c>
      <c r="BL391" s="7">
        <v>2050990.1566666665</v>
      </c>
      <c r="BM391" s="7">
        <v>3398624.41</v>
      </c>
      <c r="BN391" s="130">
        <v>0.70699999999999996</v>
      </c>
      <c r="BO391" s="131">
        <v>2.081591E-4</v>
      </c>
      <c r="BP391" s="161">
        <v>5274.731571940335</v>
      </c>
      <c r="BQ391" s="162">
        <v>11938459</v>
      </c>
      <c r="BR391" s="161">
        <v>284915</v>
      </c>
      <c r="BS391" s="163">
        <v>0</v>
      </c>
      <c r="BT391" s="163">
        <v>1267970.3900000006</v>
      </c>
      <c r="BU391" s="161">
        <v>12535368.84</v>
      </c>
      <c r="BV391" s="161">
        <v>120903.66</v>
      </c>
      <c r="BW391" s="165">
        <v>12046688</v>
      </c>
      <c r="BX391" s="161">
        <v>284915</v>
      </c>
    </row>
    <row r="392" spans="1:76" ht="14.45" x14ac:dyDescent="0.3">
      <c r="A392" s="164" t="s">
        <v>31</v>
      </c>
      <c r="B392" s="6" t="s">
        <v>44</v>
      </c>
      <c r="C392" s="6" t="s">
        <v>51</v>
      </c>
      <c r="D392" s="6" t="s">
        <v>90</v>
      </c>
      <c r="E392" s="6" t="s">
        <v>36</v>
      </c>
      <c r="F392" s="24" t="str">
        <f>+Tabela1[[#This Row],[WK]]&amp;Tabela1[[#This Row],[PK]]&amp;Tabela1[[#This Row],[GK]]</f>
        <v>060710</v>
      </c>
      <c r="G392" s="6" t="s">
        <v>415</v>
      </c>
      <c r="H392" s="7">
        <v>133172028.87739895</v>
      </c>
      <c r="I392" s="8">
        <v>1.371</v>
      </c>
      <c r="J392" s="7">
        <v>182578851.59</v>
      </c>
      <c r="K392" s="8">
        <v>7.0000000000000007E-2</v>
      </c>
      <c r="L392" s="7">
        <v>12780519.611300001</v>
      </c>
      <c r="M392" s="7">
        <v>8577907.6113000009</v>
      </c>
      <c r="N392" s="9">
        <v>2.0410895917348548</v>
      </c>
      <c r="O392" s="7">
        <v>1629689</v>
      </c>
      <c r="P392" s="8">
        <v>1.2949999999999999</v>
      </c>
      <c r="Q392" s="7">
        <v>2110447</v>
      </c>
      <c r="R392" s="8">
        <v>1.6E-2</v>
      </c>
      <c r="S392" s="7">
        <v>33767.152000000002</v>
      </c>
      <c r="T392" s="7">
        <v>-1025.8479999999981</v>
      </c>
      <c r="U392" s="9">
        <v>-2.9484321558934216E-2</v>
      </c>
      <c r="V392" s="7">
        <v>8576881.7633000016</v>
      </c>
      <c r="W392" s="9">
        <v>2.0240882717842648</v>
      </c>
      <c r="X392" s="7">
        <v>19523538.518784948</v>
      </c>
      <c r="Y392" s="7">
        <v>9147729</v>
      </c>
      <c r="Z392" s="7">
        <v>172338.30000000002</v>
      </c>
      <c r="AA392" s="7">
        <v>968720.21878494625</v>
      </c>
      <c r="AB392" s="7">
        <v>9234751</v>
      </c>
      <c r="AC392" s="7">
        <v>0</v>
      </c>
      <c r="AD392" s="7">
        <v>10946656.755484946</v>
      </c>
      <c r="AE392" s="7">
        <v>0</v>
      </c>
      <c r="AF392" s="7">
        <v>12780519.611300001</v>
      </c>
      <c r="AG392" s="7">
        <v>33767.152000000002</v>
      </c>
      <c r="AH392" s="7">
        <v>10946656.755484946</v>
      </c>
      <c r="AI392" s="7">
        <v>3508908</v>
      </c>
      <c r="AJ392" s="7">
        <v>25217</v>
      </c>
      <c r="AK392" s="7">
        <v>8421975</v>
      </c>
      <c r="AL392" s="7">
        <v>0</v>
      </c>
      <c r="AM392" s="7">
        <v>435829</v>
      </c>
      <c r="AN392" s="7">
        <v>0</v>
      </c>
      <c r="AO392" s="7">
        <v>0</v>
      </c>
      <c r="AP392" s="7">
        <v>7292505</v>
      </c>
      <c r="AQ392" s="7">
        <v>545025</v>
      </c>
      <c r="AR392" s="7">
        <v>4202612</v>
      </c>
      <c r="AS392" s="7">
        <v>34793</v>
      </c>
      <c r="AT392" s="7">
        <v>9351400</v>
      </c>
      <c r="AU392" s="7">
        <v>90294</v>
      </c>
      <c r="AV392" s="7">
        <v>840669</v>
      </c>
      <c r="AW392" s="7">
        <v>0</v>
      </c>
      <c r="AX392" s="7">
        <v>0</v>
      </c>
      <c r="AY392" s="7">
        <v>8257951</v>
      </c>
      <c r="AZ392" s="7">
        <v>227074</v>
      </c>
      <c r="BA392" s="7">
        <v>172338.30000000002</v>
      </c>
      <c r="BB392" s="7">
        <v>0</v>
      </c>
      <c r="BC392" s="7">
        <v>0</v>
      </c>
      <c r="BD392" s="7">
        <v>0</v>
      </c>
      <c r="BE392" s="7">
        <v>0</v>
      </c>
      <c r="BF392" s="7">
        <v>5559.3</v>
      </c>
      <c r="BG392" s="7">
        <v>546620.21878494625</v>
      </c>
      <c r="BH392" s="7">
        <v>6096</v>
      </c>
      <c r="BI392" s="7">
        <v>422100</v>
      </c>
      <c r="BJ392" s="7">
        <v>5809340.2441666666</v>
      </c>
      <c r="BK392" s="7">
        <v>4207288.7866666662</v>
      </c>
      <c r="BL392" s="7">
        <v>0</v>
      </c>
      <c r="BM392" s="7">
        <v>6408205.830000001</v>
      </c>
      <c r="BN392" s="130">
        <v>0.61799999999999999</v>
      </c>
      <c r="BO392" s="131">
        <v>2.340493E-4</v>
      </c>
      <c r="BP392" s="161">
        <v>5931.0714640482356</v>
      </c>
      <c r="BQ392" s="162">
        <v>9234751</v>
      </c>
      <c r="BR392" s="161">
        <v>318315</v>
      </c>
      <c r="BS392" s="163">
        <v>0</v>
      </c>
      <c r="BT392" s="163">
        <v>1562164.4812150523</v>
      </c>
      <c r="BU392" s="161">
        <v>12780519.609999999</v>
      </c>
      <c r="BV392" s="161">
        <v>33767.15</v>
      </c>
      <c r="BW392" s="165">
        <v>12508821.241215052</v>
      </c>
      <c r="BX392" s="161">
        <v>318315</v>
      </c>
    </row>
    <row r="393" spans="1:76" ht="14.45" x14ac:dyDescent="0.3">
      <c r="A393" s="164" t="s">
        <v>31</v>
      </c>
      <c r="B393" s="6" t="s">
        <v>44</v>
      </c>
      <c r="C393" s="6" t="s">
        <v>75</v>
      </c>
      <c r="D393" s="6" t="s">
        <v>33</v>
      </c>
      <c r="E393" s="6" t="s">
        <v>34</v>
      </c>
      <c r="F393" s="24" t="str">
        <f>+Tabela1[[#This Row],[WK]]&amp;Tabela1[[#This Row],[PK]]&amp;Tabela1[[#This Row],[GK]]</f>
        <v>060801</v>
      </c>
      <c r="G393" s="6" t="s">
        <v>416</v>
      </c>
      <c r="H393" s="7">
        <v>777845925.00359929</v>
      </c>
      <c r="I393" s="8">
        <v>1.371</v>
      </c>
      <c r="J393" s="7">
        <v>1066426763.1800001</v>
      </c>
      <c r="K393" s="8">
        <v>7.0000000000000007E-2</v>
      </c>
      <c r="L393" s="7">
        <v>74649873.422600016</v>
      </c>
      <c r="M393" s="7">
        <v>41125994.422600016</v>
      </c>
      <c r="N393" s="9">
        <v>1.2267671775870572</v>
      </c>
      <c r="O393" s="7">
        <v>109051811</v>
      </c>
      <c r="P393" s="8">
        <v>1.2949999999999999</v>
      </c>
      <c r="Q393" s="7">
        <v>141222095</v>
      </c>
      <c r="R393" s="8">
        <v>1.6E-2</v>
      </c>
      <c r="S393" s="7">
        <v>2259553.52</v>
      </c>
      <c r="T393" s="7">
        <v>-680361.48</v>
      </c>
      <c r="U393" s="9">
        <v>-0.23142216016449454</v>
      </c>
      <c r="V393" s="7">
        <v>40445632.942600012</v>
      </c>
      <c r="W393" s="9">
        <v>1.1091997980956128</v>
      </c>
      <c r="X393" s="7">
        <v>46708428.914163113</v>
      </c>
      <c r="Y393" s="7">
        <v>0</v>
      </c>
      <c r="Z393" s="7">
        <v>0</v>
      </c>
      <c r="AA393" s="7">
        <v>2411091.9141631164</v>
      </c>
      <c r="AB393" s="7">
        <v>44297337</v>
      </c>
      <c r="AC393" s="7">
        <v>0</v>
      </c>
      <c r="AD393" s="7">
        <v>6262795.9715630971</v>
      </c>
      <c r="AE393" s="7">
        <v>0</v>
      </c>
      <c r="AF393" s="7">
        <v>74649873.422600016</v>
      </c>
      <c r="AG393" s="7">
        <v>2259553.52</v>
      </c>
      <c r="AH393" s="7">
        <v>6262795.9715630971</v>
      </c>
      <c r="AI393" s="7">
        <v>27990262</v>
      </c>
      <c r="AJ393" s="7">
        <v>2929978</v>
      </c>
      <c r="AK393" s="7">
        <v>0</v>
      </c>
      <c r="AL393" s="7">
        <v>0</v>
      </c>
      <c r="AM393" s="7">
        <v>748636</v>
      </c>
      <c r="AN393" s="7">
        <v>0</v>
      </c>
      <c r="AO393" s="7">
        <v>0</v>
      </c>
      <c r="AP393" s="7">
        <v>35018195</v>
      </c>
      <c r="AQ393" s="7">
        <v>2820602</v>
      </c>
      <c r="AR393" s="7">
        <v>33523879</v>
      </c>
      <c r="AS393" s="7">
        <v>2939915</v>
      </c>
      <c r="AT393" s="7">
        <v>0</v>
      </c>
      <c r="AU393" s="7">
        <v>0</v>
      </c>
      <c r="AV393" s="7">
        <v>805255</v>
      </c>
      <c r="AW393" s="7">
        <v>0</v>
      </c>
      <c r="AX393" s="7">
        <v>0</v>
      </c>
      <c r="AY393" s="7">
        <v>39224398</v>
      </c>
      <c r="AZ393" s="7">
        <v>1253775</v>
      </c>
      <c r="BA393" s="7">
        <v>0</v>
      </c>
      <c r="BB393" s="7">
        <v>0</v>
      </c>
      <c r="BC393" s="7">
        <v>0</v>
      </c>
      <c r="BD393" s="7">
        <v>0</v>
      </c>
      <c r="BE393" s="7">
        <v>0</v>
      </c>
      <c r="BF393" s="7">
        <v>0</v>
      </c>
      <c r="BG393" s="7">
        <v>1769521.9141631164</v>
      </c>
      <c r="BH393" s="7">
        <v>19734</v>
      </c>
      <c r="BI393" s="7">
        <v>641570</v>
      </c>
      <c r="BJ393" s="7">
        <v>8829981.5316666663</v>
      </c>
      <c r="BK393" s="7">
        <v>7493393.8233333332</v>
      </c>
      <c r="BL393" s="7">
        <v>2154173.6300000004</v>
      </c>
      <c r="BM393" s="7">
        <v>1038003.5733333332</v>
      </c>
      <c r="BN393" s="130">
        <v>1.1140000000000001</v>
      </c>
      <c r="BO393" s="131">
        <v>7.8556470000000001E-4</v>
      </c>
      <c r="BP393" s="161">
        <v>19907.309197059338</v>
      </c>
      <c r="BQ393" s="162">
        <v>44297337</v>
      </c>
      <c r="BR393" s="161">
        <v>1097291</v>
      </c>
      <c r="BS393" s="163">
        <v>0</v>
      </c>
      <c r="BT393" s="163">
        <v>0</v>
      </c>
      <c r="BU393" s="161">
        <v>74649873.420000002</v>
      </c>
      <c r="BV393" s="161">
        <v>2259553.52</v>
      </c>
      <c r="BW393" s="165">
        <v>6262795.9699999997</v>
      </c>
      <c r="BX393" s="161">
        <v>1097291</v>
      </c>
    </row>
    <row r="394" spans="1:76" ht="14.45" x14ac:dyDescent="0.3">
      <c r="A394" s="164" t="s">
        <v>31</v>
      </c>
      <c r="B394" s="6" t="s">
        <v>44</v>
      </c>
      <c r="C394" s="6" t="s">
        <v>75</v>
      </c>
      <c r="D394" s="6" t="s">
        <v>32</v>
      </c>
      <c r="E394" s="6" t="s">
        <v>36</v>
      </c>
      <c r="F394" s="24" t="str">
        <f>+Tabela1[[#This Row],[WK]]&amp;Tabela1[[#This Row],[PK]]&amp;Tabela1[[#This Row],[GK]]</f>
        <v>060802</v>
      </c>
      <c r="G394" s="6" t="s">
        <v>417</v>
      </c>
      <c r="H394" s="7">
        <v>73953238.757199898</v>
      </c>
      <c r="I394" s="8">
        <v>1.371</v>
      </c>
      <c r="J394" s="7">
        <v>101389890.34</v>
      </c>
      <c r="K394" s="8">
        <v>7.0000000000000007E-2</v>
      </c>
      <c r="L394" s="7">
        <v>7097292.3238000013</v>
      </c>
      <c r="M394" s="7">
        <v>4928527.3238000013</v>
      </c>
      <c r="N394" s="9">
        <v>2.2725040858737584</v>
      </c>
      <c r="O394" s="7">
        <v>581951</v>
      </c>
      <c r="P394" s="8">
        <v>1.2949999999999999</v>
      </c>
      <c r="Q394" s="7">
        <v>753627</v>
      </c>
      <c r="R394" s="8">
        <v>1.6E-2</v>
      </c>
      <c r="S394" s="7">
        <v>12058.032000000001</v>
      </c>
      <c r="T394" s="7">
        <v>3702.0320000000011</v>
      </c>
      <c r="U394" s="9">
        <v>0.44303877453326962</v>
      </c>
      <c r="V394" s="7">
        <v>4932229.355800001</v>
      </c>
      <c r="W394" s="9">
        <v>2.2654824218773331</v>
      </c>
      <c r="X394" s="7">
        <v>13890238.387632752</v>
      </c>
      <c r="Y394" s="7">
        <v>5169862</v>
      </c>
      <c r="Z394" s="7">
        <v>58076.639999999999</v>
      </c>
      <c r="AA394" s="7">
        <v>511212.74763275258</v>
      </c>
      <c r="AB394" s="7">
        <v>7315172</v>
      </c>
      <c r="AC394" s="7">
        <v>835915</v>
      </c>
      <c r="AD394" s="7">
        <v>8958009.0318327509</v>
      </c>
      <c r="AE394" s="7">
        <v>0</v>
      </c>
      <c r="AF394" s="7">
        <v>7097292.3238000013</v>
      </c>
      <c r="AG394" s="7">
        <v>12058.032000000001</v>
      </c>
      <c r="AH394" s="7">
        <v>8958009.0318327509</v>
      </c>
      <c r="AI394" s="7">
        <v>1810778</v>
      </c>
      <c r="AJ394" s="7">
        <v>7396</v>
      </c>
      <c r="AK394" s="7">
        <v>5063255</v>
      </c>
      <c r="AL394" s="7">
        <v>0</v>
      </c>
      <c r="AM394" s="7">
        <v>329311</v>
      </c>
      <c r="AN394" s="7">
        <v>0</v>
      </c>
      <c r="AO394" s="7">
        <v>0</v>
      </c>
      <c r="AP394" s="7">
        <v>5742839</v>
      </c>
      <c r="AQ394" s="7">
        <v>445568</v>
      </c>
      <c r="AR394" s="7">
        <v>2168765</v>
      </c>
      <c r="AS394" s="7">
        <v>8356</v>
      </c>
      <c r="AT394" s="7">
        <v>6344398</v>
      </c>
      <c r="AU394" s="7">
        <v>150186</v>
      </c>
      <c r="AV394" s="7">
        <v>360327</v>
      </c>
      <c r="AW394" s="7">
        <v>0</v>
      </c>
      <c r="AX394" s="7">
        <v>0</v>
      </c>
      <c r="AY394" s="7">
        <v>6492862</v>
      </c>
      <c r="AZ394" s="7">
        <v>180038</v>
      </c>
      <c r="BA394" s="7">
        <v>58076.639999999999</v>
      </c>
      <c r="BB394" s="7">
        <v>0</v>
      </c>
      <c r="BC394" s="7">
        <v>0</v>
      </c>
      <c r="BD394" s="7">
        <v>0</v>
      </c>
      <c r="BE394" s="7">
        <v>0</v>
      </c>
      <c r="BF394" s="7">
        <v>1873.44</v>
      </c>
      <c r="BG394" s="7">
        <v>343251.74763275258</v>
      </c>
      <c r="BH394" s="7">
        <v>3828</v>
      </c>
      <c r="BI394" s="7">
        <v>167961</v>
      </c>
      <c r="BJ394" s="7">
        <v>2311716.8783333329</v>
      </c>
      <c r="BK394" s="7">
        <v>718942.25333333295</v>
      </c>
      <c r="BL394" s="7">
        <v>2098070.0766666667</v>
      </c>
      <c r="BM394" s="7">
        <v>2174958.3466666671</v>
      </c>
      <c r="BN394" s="130">
        <v>0.626</v>
      </c>
      <c r="BO394" s="131">
        <v>1.3550230000000001E-4</v>
      </c>
      <c r="BP394" s="161">
        <v>3433.7782160279262</v>
      </c>
      <c r="BQ394" s="162">
        <v>7315172</v>
      </c>
      <c r="BR394" s="161">
        <v>203345</v>
      </c>
      <c r="BS394" s="163">
        <v>0</v>
      </c>
      <c r="BT394" s="163">
        <v>840917.23000000045</v>
      </c>
      <c r="BU394" s="161">
        <v>7097292.3200000003</v>
      </c>
      <c r="BV394" s="161">
        <v>12058.03</v>
      </c>
      <c r="BW394" s="165">
        <v>9798926.2599999998</v>
      </c>
      <c r="BX394" s="161">
        <v>203345</v>
      </c>
    </row>
    <row r="395" spans="1:76" ht="14.45" x14ac:dyDescent="0.3">
      <c r="A395" s="164" t="s">
        <v>31</v>
      </c>
      <c r="B395" s="6" t="s">
        <v>44</v>
      </c>
      <c r="C395" s="6" t="s">
        <v>75</v>
      </c>
      <c r="D395" s="6" t="s">
        <v>37</v>
      </c>
      <c r="E395" s="6" t="s">
        <v>36</v>
      </c>
      <c r="F395" s="24" t="str">
        <f>+Tabela1[[#This Row],[WK]]&amp;Tabela1[[#This Row],[PK]]&amp;Tabela1[[#This Row],[GK]]</f>
        <v>060803</v>
      </c>
      <c r="G395" s="6" t="s">
        <v>418</v>
      </c>
      <c r="H395" s="7">
        <v>122511580.50479901</v>
      </c>
      <c r="I395" s="8">
        <v>1.371</v>
      </c>
      <c r="J395" s="7">
        <v>167963376.88000003</v>
      </c>
      <c r="K395" s="8">
        <v>7.0000000000000007E-2</v>
      </c>
      <c r="L395" s="7">
        <v>11757436.381600004</v>
      </c>
      <c r="M395" s="7">
        <v>8348542.3816000037</v>
      </c>
      <c r="N395" s="9">
        <v>2.4490472222368909</v>
      </c>
      <c r="O395" s="7">
        <v>3915191</v>
      </c>
      <c r="P395" s="8">
        <v>1.2949999999999999</v>
      </c>
      <c r="Q395" s="7">
        <v>5070172</v>
      </c>
      <c r="R395" s="8">
        <v>1.6E-2</v>
      </c>
      <c r="S395" s="7">
        <v>81122.752000000008</v>
      </c>
      <c r="T395" s="7">
        <v>52164.752000000008</v>
      </c>
      <c r="U395" s="9">
        <v>1.8013934663996134</v>
      </c>
      <c r="V395" s="7">
        <v>8400707.133600004</v>
      </c>
      <c r="W395" s="9">
        <v>2.4435918514235064</v>
      </c>
      <c r="X395" s="7">
        <v>21315770.341511786</v>
      </c>
      <c r="Y395" s="7">
        <v>9559937</v>
      </c>
      <c r="Z395" s="7">
        <v>507026.7</v>
      </c>
      <c r="AA395" s="7">
        <v>828626.64151178696</v>
      </c>
      <c r="AB395" s="7">
        <v>10420180</v>
      </c>
      <c r="AC395" s="7">
        <v>0</v>
      </c>
      <c r="AD395" s="7">
        <v>12915063.207911782</v>
      </c>
      <c r="AE395" s="7">
        <v>0</v>
      </c>
      <c r="AF395" s="7">
        <v>11757436.381600004</v>
      </c>
      <c r="AG395" s="7">
        <v>81122.752000000008</v>
      </c>
      <c r="AH395" s="7">
        <v>12915063.207911782</v>
      </c>
      <c r="AI395" s="7">
        <v>2846205</v>
      </c>
      <c r="AJ395" s="7">
        <v>14193</v>
      </c>
      <c r="AK395" s="7">
        <v>8087034</v>
      </c>
      <c r="AL395" s="7">
        <v>0</v>
      </c>
      <c r="AM395" s="7">
        <v>962404</v>
      </c>
      <c r="AN395" s="7">
        <v>0</v>
      </c>
      <c r="AO395" s="7">
        <v>0</v>
      </c>
      <c r="AP395" s="7">
        <v>8361978</v>
      </c>
      <c r="AQ395" s="7">
        <v>525133</v>
      </c>
      <c r="AR395" s="7">
        <v>3408894</v>
      </c>
      <c r="AS395" s="7">
        <v>28958</v>
      </c>
      <c r="AT395" s="7">
        <v>8858780</v>
      </c>
      <c r="AU395" s="7">
        <v>623183</v>
      </c>
      <c r="AV395" s="7">
        <v>497633</v>
      </c>
      <c r="AW395" s="7">
        <v>0</v>
      </c>
      <c r="AX395" s="7">
        <v>0</v>
      </c>
      <c r="AY395" s="7">
        <v>9442477</v>
      </c>
      <c r="AZ395" s="7">
        <v>230318</v>
      </c>
      <c r="BA395" s="7">
        <v>507026.7</v>
      </c>
      <c r="BB395" s="7">
        <v>0</v>
      </c>
      <c r="BC395" s="7">
        <v>0</v>
      </c>
      <c r="BD395" s="7">
        <v>5451.89</v>
      </c>
      <c r="BE395" s="7">
        <v>0.02</v>
      </c>
      <c r="BF395" s="7">
        <v>0</v>
      </c>
      <c r="BG395" s="7">
        <v>505910.64151178702</v>
      </c>
      <c r="BH395" s="7">
        <v>5642</v>
      </c>
      <c r="BI395" s="7">
        <v>322716</v>
      </c>
      <c r="BJ395" s="7">
        <v>4441591.8166666673</v>
      </c>
      <c r="BK395" s="7">
        <v>2497935.163333334</v>
      </c>
      <c r="BL395" s="7">
        <v>1990218.6033333335</v>
      </c>
      <c r="BM395" s="7">
        <v>3794189.4066666663</v>
      </c>
      <c r="BN395" s="130">
        <v>0.60099999999999998</v>
      </c>
      <c r="BO395" s="131">
        <v>2.3320679999999999E-4</v>
      </c>
      <c r="BP395" s="161">
        <v>5910.0605833557574</v>
      </c>
      <c r="BQ395" s="162">
        <v>10420180</v>
      </c>
      <c r="BR395" s="161">
        <v>303607</v>
      </c>
      <c r="BS395" s="163">
        <v>0</v>
      </c>
      <c r="BT395" s="163">
        <v>140227.65848821402</v>
      </c>
      <c r="BU395" s="161">
        <v>11757436.380000001</v>
      </c>
      <c r="BV395" s="161">
        <v>81122.75</v>
      </c>
      <c r="BW395" s="165">
        <v>13055290.868488215</v>
      </c>
      <c r="BX395" s="161">
        <v>303607</v>
      </c>
    </row>
    <row r="396" spans="1:76" ht="14.45" x14ac:dyDescent="0.3">
      <c r="A396" s="164" t="s">
        <v>31</v>
      </c>
      <c r="B396" s="6" t="s">
        <v>44</v>
      </c>
      <c r="C396" s="6" t="s">
        <v>75</v>
      </c>
      <c r="D396" s="6" t="s">
        <v>39</v>
      </c>
      <c r="E396" s="6" t="s">
        <v>36</v>
      </c>
      <c r="F396" s="24" t="str">
        <f>+Tabela1[[#This Row],[WK]]&amp;Tabela1[[#This Row],[PK]]&amp;Tabela1[[#This Row],[GK]]</f>
        <v>060804</v>
      </c>
      <c r="G396" s="6" t="s">
        <v>419</v>
      </c>
      <c r="H396" s="7">
        <v>50630729.3448001</v>
      </c>
      <c r="I396" s="8">
        <v>1.371</v>
      </c>
      <c r="J396" s="7">
        <v>69414729.929999992</v>
      </c>
      <c r="K396" s="8">
        <v>7.0000000000000007E-2</v>
      </c>
      <c r="L396" s="7">
        <v>4859031.0950999996</v>
      </c>
      <c r="M396" s="7">
        <v>3514456.0950999996</v>
      </c>
      <c r="N396" s="9">
        <v>2.6138044327017829</v>
      </c>
      <c r="O396" s="7">
        <v>957845</v>
      </c>
      <c r="P396" s="8">
        <v>1.2949999999999999</v>
      </c>
      <c r="Q396" s="7">
        <v>1240409</v>
      </c>
      <c r="R396" s="8">
        <v>1.6E-2</v>
      </c>
      <c r="S396" s="7">
        <v>19846.544000000002</v>
      </c>
      <c r="T396" s="7">
        <v>-31848.455999999998</v>
      </c>
      <c r="U396" s="9">
        <v>-0.61608387658380881</v>
      </c>
      <c r="V396" s="7">
        <v>3482607.6390999993</v>
      </c>
      <c r="W396" s="9">
        <v>2.4942222056622283</v>
      </c>
      <c r="X396" s="7">
        <v>8038222.8200000003</v>
      </c>
      <c r="Y396" s="7">
        <v>3505890</v>
      </c>
      <c r="Z396" s="7">
        <v>292739.82</v>
      </c>
      <c r="AA396" s="7">
        <v>461976</v>
      </c>
      <c r="AB396" s="7">
        <v>3480343</v>
      </c>
      <c r="AC396" s="7">
        <v>297274</v>
      </c>
      <c r="AD396" s="7">
        <v>4555615.180900001</v>
      </c>
      <c r="AE396" s="7">
        <v>0</v>
      </c>
      <c r="AF396" s="7">
        <v>4859031.0950999996</v>
      </c>
      <c r="AG396" s="7">
        <v>19846.544000000002</v>
      </c>
      <c r="AH396" s="7">
        <v>4555615.180900001</v>
      </c>
      <c r="AI396" s="7">
        <v>1122633</v>
      </c>
      <c r="AJ396" s="7">
        <v>44785</v>
      </c>
      <c r="AK396" s="7">
        <v>3540801</v>
      </c>
      <c r="AL396" s="7">
        <v>60531</v>
      </c>
      <c r="AM396" s="7">
        <v>139508</v>
      </c>
      <c r="AN396" s="7">
        <v>0</v>
      </c>
      <c r="AO396" s="7">
        <v>0</v>
      </c>
      <c r="AP396" s="7">
        <v>2877704</v>
      </c>
      <c r="AQ396" s="7">
        <v>186979</v>
      </c>
      <c r="AR396" s="7">
        <v>1344575</v>
      </c>
      <c r="AS396" s="7">
        <v>51695</v>
      </c>
      <c r="AT396" s="7">
        <v>3511764</v>
      </c>
      <c r="AU396" s="7">
        <v>248394</v>
      </c>
      <c r="AV396" s="7">
        <v>718744</v>
      </c>
      <c r="AW396" s="7">
        <v>0</v>
      </c>
      <c r="AX396" s="7">
        <v>0</v>
      </c>
      <c r="AY396" s="7">
        <v>3251207</v>
      </c>
      <c r="AZ396" s="7">
        <v>81098</v>
      </c>
      <c r="BA396" s="7">
        <v>292739.82</v>
      </c>
      <c r="BB396" s="7">
        <v>0</v>
      </c>
      <c r="BC396" s="7">
        <v>0</v>
      </c>
      <c r="BD396" s="7">
        <v>3147.73</v>
      </c>
      <c r="BE396" s="7">
        <v>0.02</v>
      </c>
      <c r="BF396" s="7">
        <v>0</v>
      </c>
      <c r="BG396" s="7">
        <v>320594</v>
      </c>
      <c r="BH396" s="7">
        <v>2462</v>
      </c>
      <c r="BI396" s="7">
        <v>141382</v>
      </c>
      <c r="BJ396" s="7">
        <v>1945913.8050000006</v>
      </c>
      <c r="BK396" s="7">
        <v>948974.14666666742</v>
      </c>
      <c r="BL396" s="7">
        <v>798930.67666666664</v>
      </c>
      <c r="BM396" s="7">
        <v>2389897.2799999998</v>
      </c>
      <c r="BN396" s="130">
        <v>0.64900000000000002</v>
      </c>
      <c r="BO396" s="131">
        <v>9.8823899999999994E-5</v>
      </c>
      <c r="BP396" s="161">
        <v>2504.2968749178031</v>
      </c>
      <c r="BQ396" s="162">
        <v>3480343</v>
      </c>
      <c r="BR396" s="161">
        <v>133605</v>
      </c>
      <c r="BS396" s="163">
        <v>0</v>
      </c>
      <c r="BT396" s="163">
        <v>840697.37999999977</v>
      </c>
      <c r="BU396" s="161">
        <v>4859031.0999999996</v>
      </c>
      <c r="BV396" s="161">
        <v>19846.54</v>
      </c>
      <c r="BW396" s="165">
        <v>5396312.5599999996</v>
      </c>
      <c r="BX396" s="161">
        <v>133605</v>
      </c>
    </row>
    <row r="397" spans="1:76" ht="14.45" x14ac:dyDescent="0.3">
      <c r="A397" s="164" t="s">
        <v>31</v>
      </c>
      <c r="B397" s="6" t="s">
        <v>44</v>
      </c>
      <c r="C397" s="6" t="s">
        <v>75</v>
      </c>
      <c r="D397" s="6" t="s">
        <v>42</v>
      </c>
      <c r="E397" s="6" t="s">
        <v>36</v>
      </c>
      <c r="F397" s="24" t="str">
        <f>+Tabela1[[#This Row],[WK]]&amp;Tabela1[[#This Row],[PK]]&amp;Tabela1[[#This Row],[GK]]</f>
        <v>060805</v>
      </c>
      <c r="G397" s="6" t="s">
        <v>420</v>
      </c>
      <c r="H397" s="7">
        <v>158090716.55839846</v>
      </c>
      <c r="I397" s="8">
        <v>1.371</v>
      </c>
      <c r="J397" s="7">
        <v>216742372.40000001</v>
      </c>
      <c r="K397" s="8">
        <v>7.0000000000000007E-2</v>
      </c>
      <c r="L397" s="7">
        <v>15171966.068000002</v>
      </c>
      <c r="M397" s="7">
        <v>10302459.068000002</v>
      </c>
      <c r="N397" s="9">
        <v>2.1157088526620873</v>
      </c>
      <c r="O397" s="7">
        <v>1014671</v>
      </c>
      <c r="P397" s="8">
        <v>1.2949999999999999</v>
      </c>
      <c r="Q397" s="7">
        <v>1313999</v>
      </c>
      <c r="R397" s="8">
        <v>1.6E-2</v>
      </c>
      <c r="S397" s="7">
        <v>21023.984</v>
      </c>
      <c r="T397" s="7">
        <v>-79748.016000000003</v>
      </c>
      <c r="U397" s="9">
        <v>-0.79137077759695151</v>
      </c>
      <c r="V397" s="7">
        <v>10222711.052000001</v>
      </c>
      <c r="W397" s="9">
        <v>2.0567680510490458</v>
      </c>
      <c r="X397" s="7">
        <v>20366714.278814252</v>
      </c>
      <c r="Y397" s="7">
        <v>5776625</v>
      </c>
      <c r="Z397" s="7">
        <v>121800.23999999999</v>
      </c>
      <c r="AA397" s="7">
        <v>903574.03881425248</v>
      </c>
      <c r="AB397" s="7">
        <v>10714166</v>
      </c>
      <c r="AC397" s="7">
        <v>2850549</v>
      </c>
      <c r="AD397" s="7">
        <v>10144003.226814251</v>
      </c>
      <c r="AE397" s="7">
        <v>0</v>
      </c>
      <c r="AF397" s="7">
        <v>15171966.068000002</v>
      </c>
      <c r="AG397" s="7">
        <v>21023.984</v>
      </c>
      <c r="AH397" s="7">
        <v>10144003.226814251</v>
      </c>
      <c r="AI397" s="7">
        <v>4065722</v>
      </c>
      <c r="AJ397" s="7">
        <v>28298</v>
      </c>
      <c r="AK397" s="7">
        <v>8201894</v>
      </c>
      <c r="AL397" s="7">
        <v>0</v>
      </c>
      <c r="AM397" s="7">
        <v>577154</v>
      </c>
      <c r="AN397" s="7">
        <v>0</v>
      </c>
      <c r="AO397" s="7">
        <v>0</v>
      </c>
      <c r="AP397" s="7">
        <v>8455528</v>
      </c>
      <c r="AQ397" s="7">
        <v>541046</v>
      </c>
      <c r="AR397" s="7">
        <v>4869507</v>
      </c>
      <c r="AS397" s="7">
        <v>100772</v>
      </c>
      <c r="AT397" s="7">
        <v>9301396</v>
      </c>
      <c r="AU397" s="7">
        <v>205108</v>
      </c>
      <c r="AV397" s="7">
        <v>436396</v>
      </c>
      <c r="AW397" s="7">
        <v>0</v>
      </c>
      <c r="AX397" s="7">
        <v>0</v>
      </c>
      <c r="AY397" s="7">
        <v>9593634</v>
      </c>
      <c r="AZ397" s="7">
        <v>231940</v>
      </c>
      <c r="BA397" s="7">
        <v>121800.23999999999</v>
      </c>
      <c r="BB397" s="7">
        <v>0</v>
      </c>
      <c r="BC397" s="7">
        <v>0</v>
      </c>
      <c r="BD397" s="7">
        <v>716.05</v>
      </c>
      <c r="BE397" s="7">
        <v>0</v>
      </c>
      <c r="BF397" s="7">
        <v>1780.89</v>
      </c>
      <c r="BG397" s="7">
        <v>581591.03881425248</v>
      </c>
      <c r="BH397" s="7">
        <v>6486</v>
      </c>
      <c r="BI397" s="7">
        <v>321983</v>
      </c>
      <c r="BJ397" s="7">
        <v>4431463.4083333323</v>
      </c>
      <c r="BK397" s="7">
        <v>2977522.6333333324</v>
      </c>
      <c r="BL397" s="7">
        <v>1822097.8133333335</v>
      </c>
      <c r="BM397" s="7">
        <v>2171567.4733333332</v>
      </c>
      <c r="BN397" s="130">
        <v>0.74099999999999999</v>
      </c>
      <c r="BO397" s="131">
        <v>2.310883E-4</v>
      </c>
      <c r="BP397" s="161">
        <v>5856.0326044322419</v>
      </c>
      <c r="BQ397" s="162">
        <v>10714166</v>
      </c>
      <c r="BR397" s="161">
        <v>347379</v>
      </c>
      <c r="BS397" s="163">
        <v>0</v>
      </c>
      <c r="BT397" s="163">
        <v>1749138.6799999997</v>
      </c>
      <c r="BU397" s="161">
        <v>15171966.07</v>
      </c>
      <c r="BV397" s="161">
        <v>21023.98</v>
      </c>
      <c r="BW397" s="165">
        <v>11893141.91</v>
      </c>
      <c r="BX397" s="161">
        <v>347379</v>
      </c>
    </row>
    <row r="398" spans="1:76" ht="14.45" x14ac:dyDescent="0.3">
      <c r="A398" s="164" t="s">
        <v>31</v>
      </c>
      <c r="B398" s="6" t="s">
        <v>44</v>
      </c>
      <c r="C398" s="6" t="s">
        <v>75</v>
      </c>
      <c r="D398" s="6" t="s">
        <v>44</v>
      </c>
      <c r="E398" s="6" t="s">
        <v>40</v>
      </c>
      <c r="F398" s="24" t="str">
        <f>+Tabela1[[#This Row],[WK]]&amp;Tabela1[[#This Row],[PK]]&amp;Tabela1[[#This Row],[GK]]</f>
        <v>060806</v>
      </c>
      <c r="G398" s="6" t="s">
        <v>421</v>
      </c>
      <c r="H398" s="7">
        <v>124032975.78519896</v>
      </c>
      <c r="I398" s="8">
        <v>1.371</v>
      </c>
      <c r="J398" s="7">
        <v>170049209.79999998</v>
      </c>
      <c r="K398" s="8">
        <v>7.0000000000000007E-2</v>
      </c>
      <c r="L398" s="7">
        <v>11903444.686000001</v>
      </c>
      <c r="M398" s="7">
        <v>8350527.6860000007</v>
      </c>
      <c r="N398" s="9">
        <v>2.3503300769480404</v>
      </c>
      <c r="O398" s="7">
        <v>1522942</v>
      </c>
      <c r="P398" s="8">
        <v>1.2949999999999999</v>
      </c>
      <c r="Q398" s="7">
        <v>1972210</v>
      </c>
      <c r="R398" s="8">
        <v>1.6E-2</v>
      </c>
      <c r="S398" s="7">
        <v>31555.360000000001</v>
      </c>
      <c r="T398" s="7">
        <v>-26196.639999999999</v>
      </c>
      <c r="U398" s="9">
        <v>-0.45360576257099322</v>
      </c>
      <c r="V398" s="7">
        <v>8324331.0460000001</v>
      </c>
      <c r="W398" s="9">
        <v>2.3054816284738369</v>
      </c>
      <c r="X398" s="7">
        <v>27606868.223632604</v>
      </c>
      <c r="Y398" s="7">
        <v>14263118</v>
      </c>
      <c r="Z398" s="7">
        <v>362983.64999999997</v>
      </c>
      <c r="AA398" s="7">
        <v>923573.57363260514</v>
      </c>
      <c r="AB398" s="7">
        <v>12057193</v>
      </c>
      <c r="AC398" s="7">
        <v>0</v>
      </c>
      <c r="AD398" s="7">
        <v>19282537.177632604</v>
      </c>
      <c r="AE398" s="7">
        <v>0</v>
      </c>
      <c r="AF398" s="7">
        <v>11903444.686000001</v>
      </c>
      <c r="AG398" s="7">
        <v>31555.360000000001</v>
      </c>
      <c r="AH398" s="7">
        <v>19282537.177632604</v>
      </c>
      <c r="AI398" s="7">
        <v>2966455</v>
      </c>
      <c r="AJ398" s="7">
        <v>36304</v>
      </c>
      <c r="AK398" s="7">
        <v>8352621</v>
      </c>
      <c r="AL398" s="7">
        <v>0</v>
      </c>
      <c r="AM398" s="7">
        <v>573688</v>
      </c>
      <c r="AN398" s="7">
        <v>0</v>
      </c>
      <c r="AO398" s="7">
        <v>0</v>
      </c>
      <c r="AP398" s="7">
        <v>9053935</v>
      </c>
      <c r="AQ398" s="7">
        <v>628569</v>
      </c>
      <c r="AR398" s="7">
        <v>3552917</v>
      </c>
      <c r="AS398" s="7">
        <v>57752</v>
      </c>
      <c r="AT398" s="7">
        <v>9228747</v>
      </c>
      <c r="AU398" s="7">
        <v>634330</v>
      </c>
      <c r="AV398" s="7">
        <v>491850</v>
      </c>
      <c r="AW398" s="7">
        <v>0</v>
      </c>
      <c r="AX398" s="7">
        <v>0</v>
      </c>
      <c r="AY398" s="7">
        <v>10387823</v>
      </c>
      <c r="AZ398" s="7">
        <v>275733</v>
      </c>
      <c r="BA398" s="7">
        <v>362983.64999999997</v>
      </c>
      <c r="BB398" s="7">
        <v>0</v>
      </c>
      <c r="BC398" s="7">
        <v>0</v>
      </c>
      <c r="BD398" s="7">
        <v>3806.22</v>
      </c>
      <c r="BE398" s="7">
        <v>193.66</v>
      </c>
      <c r="BF398" s="7">
        <v>0</v>
      </c>
      <c r="BG398" s="7">
        <v>509228.57363260514</v>
      </c>
      <c r="BH398" s="7">
        <v>5679</v>
      </c>
      <c r="BI398" s="7">
        <v>414345</v>
      </c>
      <c r="BJ398" s="7">
        <v>5702562.6049999995</v>
      </c>
      <c r="BK398" s="7">
        <v>4021402.4099999992</v>
      </c>
      <c r="BL398" s="7">
        <v>2376834.23</v>
      </c>
      <c r="BM398" s="7">
        <v>1970972.3200000003</v>
      </c>
      <c r="BN398" s="130">
        <v>0.496</v>
      </c>
      <c r="BO398" s="131">
        <v>2.695215E-4</v>
      </c>
      <c r="BP398" s="161">
        <v>6830.5372613119616</v>
      </c>
      <c r="BQ398" s="162">
        <v>12057193</v>
      </c>
      <c r="BR398" s="161">
        <v>298032</v>
      </c>
      <c r="BS398" s="163">
        <v>3299091.1436326038</v>
      </c>
      <c r="BT398" s="163">
        <v>0</v>
      </c>
      <c r="BU398" s="161">
        <v>11903444.689999999</v>
      </c>
      <c r="BV398" s="161">
        <v>31555.360000000001</v>
      </c>
      <c r="BW398" s="165">
        <v>15983446.029999999</v>
      </c>
      <c r="BX398" s="161">
        <v>298032</v>
      </c>
    </row>
    <row r="399" spans="1:76" ht="14.45" x14ac:dyDescent="0.3">
      <c r="A399" s="164" t="s">
        <v>31</v>
      </c>
      <c r="B399" s="6" t="s">
        <v>44</v>
      </c>
      <c r="C399" s="6" t="s">
        <v>75</v>
      </c>
      <c r="D399" s="6" t="s">
        <v>51</v>
      </c>
      <c r="E399" s="6" t="s">
        <v>36</v>
      </c>
      <c r="F399" s="24" t="str">
        <f>+Tabela1[[#This Row],[WK]]&amp;Tabela1[[#This Row],[PK]]&amp;Tabela1[[#This Row],[GK]]</f>
        <v>060807</v>
      </c>
      <c r="G399" s="6" t="s">
        <v>416</v>
      </c>
      <c r="H399" s="7">
        <v>340179625.06219834</v>
      </c>
      <c r="I399" s="8">
        <v>1.371</v>
      </c>
      <c r="J399" s="7">
        <v>466386265.95999998</v>
      </c>
      <c r="K399" s="8">
        <v>7.0000000000000007E-2</v>
      </c>
      <c r="L399" s="7">
        <v>32647038.617200002</v>
      </c>
      <c r="M399" s="7">
        <v>21334914.617200002</v>
      </c>
      <c r="N399" s="9">
        <v>1.8860219899640422</v>
      </c>
      <c r="O399" s="7">
        <v>2981985</v>
      </c>
      <c r="P399" s="8">
        <v>1.2949999999999999</v>
      </c>
      <c r="Q399" s="7">
        <v>3861671</v>
      </c>
      <c r="R399" s="8">
        <v>1.6E-2</v>
      </c>
      <c r="S399" s="7">
        <v>61786.736000000004</v>
      </c>
      <c r="T399" s="7">
        <v>-18238.263999999996</v>
      </c>
      <c r="U399" s="9">
        <v>-0.22790707903780064</v>
      </c>
      <c r="V399" s="7">
        <v>21316676.353200004</v>
      </c>
      <c r="W399" s="9">
        <v>1.8711725376134041</v>
      </c>
      <c r="X399" s="7">
        <v>31967013.599815086</v>
      </c>
      <c r="Y399" s="7">
        <v>4298945</v>
      </c>
      <c r="Z399" s="7">
        <v>407936.74999999994</v>
      </c>
      <c r="AA399" s="7">
        <v>1838544.8498150869</v>
      </c>
      <c r="AB399" s="7">
        <v>19422316</v>
      </c>
      <c r="AC399" s="7">
        <v>5999271</v>
      </c>
      <c r="AD399" s="7">
        <v>10650337.246615084</v>
      </c>
      <c r="AE399" s="7">
        <v>0</v>
      </c>
      <c r="AF399" s="7">
        <v>32647038.617200002</v>
      </c>
      <c r="AG399" s="7">
        <v>61786.736000000004</v>
      </c>
      <c r="AH399" s="7">
        <v>10650337.246615084</v>
      </c>
      <c r="AI399" s="7">
        <v>9444889</v>
      </c>
      <c r="AJ399" s="7">
        <v>76884</v>
      </c>
      <c r="AK399" s="7">
        <v>10376769</v>
      </c>
      <c r="AL399" s="7">
        <v>581416</v>
      </c>
      <c r="AM399" s="7">
        <v>1044719</v>
      </c>
      <c r="AN399" s="7">
        <v>0</v>
      </c>
      <c r="AO399" s="7">
        <v>0</v>
      </c>
      <c r="AP399" s="7">
        <v>15547813</v>
      </c>
      <c r="AQ399" s="7">
        <v>1149724</v>
      </c>
      <c r="AR399" s="7">
        <v>11312124</v>
      </c>
      <c r="AS399" s="7">
        <v>80025</v>
      </c>
      <c r="AT399" s="7">
        <v>11938484</v>
      </c>
      <c r="AU399" s="7">
        <v>421056</v>
      </c>
      <c r="AV399" s="7">
        <v>690456</v>
      </c>
      <c r="AW399" s="7">
        <v>0</v>
      </c>
      <c r="AX399" s="7">
        <v>0</v>
      </c>
      <c r="AY399" s="7">
        <v>17359115</v>
      </c>
      <c r="AZ399" s="7">
        <v>484966</v>
      </c>
      <c r="BA399" s="7">
        <v>407936.74999999994</v>
      </c>
      <c r="BB399" s="7">
        <v>0</v>
      </c>
      <c r="BC399" s="7">
        <v>41.03</v>
      </c>
      <c r="BD399" s="7">
        <v>4249.6499999999996</v>
      </c>
      <c r="BE399" s="7">
        <v>0</v>
      </c>
      <c r="BF399" s="7">
        <v>0</v>
      </c>
      <c r="BG399" s="7">
        <v>1088308.8498150869</v>
      </c>
      <c r="BH399" s="7">
        <v>12137</v>
      </c>
      <c r="BI399" s="7">
        <v>750236</v>
      </c>
      <c r="BJ399" s="7">
        <v>10325570.697499998</v>
      </c>
      <c r="BK399" s="7">
        <v>7970853.5533333309</v>
      </c>
      <c r="BL399" s="7">
        <v>2561043.1966666668</v>
      </c>
      <c r="BM399" s="7">
        <v>4296782.1833333336</v>
      </c>
      <c r="BN399" s="130">
        <v>0.89200000000000002</v>
      </c>
      <c r="BO399" s="131">
        <v>4.3407560000000001E-4</v>
      </c>
      <c r="BP399" s="161">
        <v>10999.696301576638</v>
      </c>
      <c r="BQ399" s="162">
        <v>19422316</v>
      </c>
      <c r="BR399" s="161">
        <v>643638</v>
      </c>
      <c r="BS399" s="163">
        <v>0</v>
      </c>
      <c r="BT399" s="163">
        <v>2570701.3599999994</v>
      </c>
      <c r="BU399" s="161">
        <v>32647038.620000001</v>
      </c>
      <c r="BV399" s="161">
        <v>61786.74</v>
      </c>
      <c r="BW399" s="165">
        <v>13221038.609999999</v>
      </c>
      <c r="BX399" s="161">
        <v>643638</v>
      </c>
    </row>
    <row r="400" spans="1:76" ht="14.45" x14ac:dyDescent="0.3">
      <c r="A400" s="164" t="s">
        <v>31</v>
      </c>
      <c r="B400" s="6" t="s">
        <v>44</v>
      </c>
      <c r="C400" s="6" t="s">
        <v>75</v>
      </c>
      <c r="D400" s="6" t="s">
        <v>75</v>
      </c>
      <c r="E400" s="6" t="s">
        <v>36</v>
      </c>
      <c r="F400" s="24" t="str">
        <f>+Tabela1[[#This Row],[WK]]&amp;Tabela1[[#This Row],[PK]]&amp;Tabela1[[#This Row],[GK]]</f>
        <v>060808</v>
      </c>
      <c r="G400" s="6" t="s">
        <v>422</v>
      </c>
      <c r="H400" s="7">
        <v>118766686.08059865</v>
      </c>
      <c r="I400" s="8">
        <v>1.371</v>
      </c>
      <c r="J400" s="7">
        <v>162829126.60999998</v>
      </c>
      <c r="K400" s="8">
        <v>7.0000000000000007E-2</v>
      </c>
      <c r="L400" s="7">
        <v>11398038.8627</v>
      </c>
      <c r="M400" s="7">
        <v>8384679.8627000004</v>
      </c>
      <c r="N400" s="9">
        <v>2.7825028025867482</v>
      </c>
      <c r="O400" s="7">
        <v>2889128</v>
      </c>
      <c r="P400" s="8">
        <v>1.2949999999999999</v>
      </c>
      <c r="Q400" s="7">
        <v>3741421</v>
      </c>
      <c r="R400" s="8">
        <v>1.6E-2</v>
      </c>
      <c r="S400" s="7">
        <v>59862.736000000004</v>
      </c>
      <c r="T400" s="7">
        <v>1292.7360000000044</v>
      </c>
      <c r="U400" s="9">
        <v>2.2071640771726214E-2</v>
      </c>
      <c r="V400" s="7">
        <v>8385972.5987</v>
      </c>
      <c r="W400" s="9">
        <v>2.7298718813813729</v>
      </c>
      <c r="X400" s="7">
        <v>18384720.629519016</v>
      </c>
      <c r="Y400" s="7">
        <v>3990200</v>
      </c>
      <c r="Z400" s="7">
        <v>341301.63</v>
      </c>
      <c r="AA400" s="7">
        <v>662828.99951901729</v>
      </c>
      <c r="AB400" s="7">
        <v>9929875</v>
      </c>
      <c r="AC400" s="7">
        <v>3460515</v>
      </c>
      <c r="AD400" s="7">
        <v>9998748.0308190174</v>
      </c>
      <c r="AE400" s="7">
        <v>0</v>
      </c>
      <c r="AF400" s="7">
        <v>11398038.8627</v>
      </c>
      <c r="AG400" s="7">
        <v>59862.736000000004</v>
      </c>
      <c r="AH400" s="7">
        <v>9998748.0308190174</v>
      </c>
      <c r="AI400" s="7">
        <v>2515960</v>
      </c>
      <c r="AJ400" s="7">
        <v>46376</v>
      </c>
      <c r="AK400" s="7">
        <v>4676351</v>
      </c>
      <c r="AL400" s="7">
        <v>0</v>
      </c>
      <c r="AM400" s="7">
        <v>405616</v>
      </c>
      <c r="AN400" s="7">
        <v>0</v>
      </c>
      <c r="AO400" s="7">
        <v>0</v>
      </c>
      <c r="AP400" s="7">
        <v>8098315</v>
      </c>
      <c r="AQ400" s="7">
        <v>366003</v>
      </c>
      <c r="AR400" s="7">
        <v>3013359</v>
      </c>
      <c r="AS400" s="7">
        <v>58570</v>
      </c>
      <c r="AT400" s="7">
        <v>7822651</v>
      </c>
      <c r="AU400" s="7">
        <v>413289</v>
      </c>
      <c r="AV400" s="7">
        <v>403905</v>
      </c>
      <c r="AW400" s="7">
        <v>0</v>
      </c>
      <c r="AX400" s="7">
        <v>0</v>
      </c>
      <c r="AY400" s="7">
        <v>9078483</v>
      </c>
      <c r="AZ400" s="7">
        <v>158952</v>
      </c>
      <c r="BA400" s="7">
        <v>341301.63</v>
      </c>
      <c r="BB400" s="7">
        <v>0</v>
      </c>
      <c r="BC400" s="7">
        <v>0</v>
      </c>
      <c r="BD400" s="7">
        <v>3669.82</v>
      </c>
      <c r="BE400" s="7">
        <v>0.18</v>
      </c>
      <c r="BF400" s="7">
        <v>0</v>
      </c>
      <c r="BG400" s="7">
        <v>487707.99951901723</v>
      </c>
      <c r="BH400" s="7">
        <v>5439</v>
      </c>
      <c r="BI400" s="7">
        <v>175121</v>
      </c>
      <c r="BJ400" s="7">
        <v>2410158.414166667</v>
      </c>
      <c r="BK400" s="7">
        <v>352442.03333333414</v>
      </c>
      <c r="BL400" s="7">
        <v>2290279.1799999997</v>
      </c>
      <c r="BM400" s="7">
        <v>3650307.1633333326</v>
      </c>
      <c r="BN400" s="130">
        <v>0.77500000000000002</v>
      </c>
      <c r="BO400" s="131">
        <v>1.8887330000000001E-4</v>
      </c>
      <c r="BP400" s="161">
        <v>4786.4787253722607</v>
      </c>
      <c r="BQ400" s="162">
        <v>9929875</v>
      </c>
      <c r="BR400" s="161">
        <v>294999</v>
      </c>
      <c r="BS400" s="163">
        <v>0</v>
      </c>
      <c r="BT400" s="163">
        <v>1287557.9199999981</v>
      </c>
      <c r="BU400" s="161">
        <v>11398038.859999999</v>
      </c>
      <c r="BV400" s="161">
        <v>59862.74</v>
      </c>
      <c r="BW400" s="165">
        <v>11286305.949999997</v>
      </c>
      <c r="BX400" s="161">
        <v>294999</v>
      </c>
    </row>
    <row r="401" spans="1:76" ht="14.45" x14ac:dyDescent="0.3">
      <c r="A401" s="164" t="s">
        <v>31</v>
      </c>
      <c r="B401" s="6" t="s">
        <v>44</v>
      </c>
      <c r="C401" s="6" t="s">
        <v>75</v>
      </c>
      <c r="D401" s="6" t="s">
        <v>77</v>
      </c>
      <c r="E401" s="6" t="s">
        <v>36</v>
      </c>
      <c r="F401" s="24" t="str">
        <f>+Tabela1[[#This Row],[WK]]&amp;Tabela1[[#This Row],[PK]]&amp;Tabela1[[#This Row],[GK]]</f>
        <v>060809</v>
      </c>
      <c r="G401" s="6" t="s">
        <v>423</v>
      </c>
      <c r="H401" s="7">
        <v>133953749.202399</v>
      </c>
      <c r="I401" s="8">
        <v>1.371</v>
      </c>
      <c r="J401" s="7">
        <v>183650590.16</v>
      </c>
      <c r="K401" s="8">
        <v>7.0000000000000007E-2</v>
      </c>
      <c r="L401" s="7">
        <v>12855541.3112</v>
      </c>
      <c r="M401" s="7">
        <v>9696712.3112000003</v>
      </c>
      <c r="N401" s="9">
        <v>3.069717389323702</v>
      </c>
      <c r="O401" s="7">
        <v>962526</v>
      </c>
      <c r="P401" s="8">
        <v>1.2949999999999999</v>
      </c>
      <c r="Q401" s="7">
        <v>1246471</v>
      </c>
      <c r="R401" s="8">
        <v>1.6E-2</v>
      </c>
      <c r="S401" s="7">
        <v>19943.536</v>
      </c>
      <c r="T401" s="7">
        <v>4854.5360000000001</v>
      </c>
      <c r="U401" s="9">
        <v>0.32172682086288024</v>
      </c>
      <c r="V401" s="7">
        <v>9701566.8472000007</v>
      </c>
      <c r="W401" s="9">
        <v>3.0566532743442019</v>
      </c>
      <c r="X401" s="7">
        <v>25370053.548801698</v>
      </c>
      <c r="Y401" s="7">
        <v>8640713</v>
      </c>
      <c r="Z401" s="7">
        <v>0</v>
      </c>
      <c r="AA401" s="7">
        <v>1185329.5488016973</v>
      </c>
      <c r="AB401" s="7">
        <v>12376584</v>
      </c>
      <c r="AC401" s="7">
        <v>3167427</v>
      </c>
      <c r="AD401" s="7">
        <v>15668486.701601697</v>
      </c>
      <c r="AE401" s="7">
        <v>0</v>
      </c>
      <c r="AF401" s="7">
        <v>12855541.3112</v>
      </c>
      <c r="AG401" s="7">
        <v>19943.536</v>
      </c>
      <c r="AH401" s="7">
        <v>15668486.701601697</v>
      </c>
      <c r="AI401" s="7">
        <v>2637417</v>
      </c>
      <c r="AJ401" s="7">
        <v>17522</v>
      </c>
      <c r="AK401" s="7">
        <v>9652525</v>
      </c>
      <c r="AL401" s="7">
        <v>181010</v>
      </c>
      <c r="AM401" s="7">
        <v>415817</v>
      </c>
      <c r="AN401" s="7">
        <v>0</v>
      </c>
      <c r="AO401" s="7">
        <v>0</v>
      </c>
      <c r="AP401" s="7">
        <v>10208523</v>
      </c>
      <c r="AQ401" s="7">
        <v>568895</v>
      </c>
      <c r="AR401" s="7">
        <v>3158829</v>
      </c>
      <c r="AS401" s="7">
        <v>15089</v>
      </c>
      <c r="AT401" s="7">
        <v>10936186</v>
      </c>
      <c r="AU401" s="7">
        <v>796963</v>
      </c>
      <c r="AV401" s="7">
        <v>1225671</v>
      </c>
      <c r="AW401" s="7">
        <v>0</v>
      </c>
      <c r="AX401" s="7">
        <v>0</v>
      </c>
      <c r="AY401" s="7">
        <v>11561466</v>
      </c>
      <c r="AZ401" s="7">
        <v>246538</v>
      </c>
      <c r="BA401" s="7">
        <v>0</v>
      </c>
      <c r="BB401" s="7">
        <v>0</v>
      </c>
      <c r="BC401" s="7">
        <v>0</v>
      </c>
      <c r="BD401" s="7">
        <v>0</v>
      </c>
      <c r="BE401" s="7">
        <v>0</v>
      </c>
      <c r="BF401" s="7">
        <v>0</v>
      </c>
      <c r="BG401" s="7">
        <v>554690.54880169744</v>
      </c>
      <c r="BH401" s="7">
        <v>6186</v>
      </c>
      <c r="BI401" s="7">
        <v>630639</v>
      </c>
      <c r="BJ401" s="7">
        <v>8679440.9608333353</v>
      </c>
      <c r="BK401" s="7">
        <v>3948180.0100000035</v>
      </c>
      <c r="BL401" s="7">
        <v>4882725.9233333329</v>
      </c>
      <c r="BM401" s="7">
        <v>9159591.9566666652</v>
      </c>
      <c r="BN401" s="130">
        <v>0.625</v>
      </c>
      <c r="BO401" s="131">
        <v>2.2618479999999999E-4</v>
      </c>
      <c r="BP401" s="161">
        <v>5731.9683565337964</v>
      </c>
      <c r="BQ401" s="162">
        <v>12376584</v>
      </c>
      <c r="BR401" s="161">
        <v>320616</v>
      </c>
      <c r="BS401" s="163">
        <v>0</v>
      </c>
      <c r="BT401" s="163">
        <v>1717386.4199999981</v>
      </c>
      <c r="BU401" s="161">
        <v>12855541.310000001</v>
      </c>
      <c r="BV401" s="161">
        <v>19943.54</v>
      </c>
      <c r="BW401" s="165">
        <v>17385873.119999997</v>
      </c>
      <c r="BX401" s="161">
        <v>320616</v>
      </c>
    </row>
    <row r="402" spans="1:76" ht="14.45" x14ac:dyDescent="0.3">
      <c r="A402" s="164" t="s">
        <v>31</v>
      </c>
      <c r="B402" s="6" t="s">
        <v>44</v>
      </c>
      <c r="C402" s="6" t="s">
        <v>75</v>
      </c>
      <c r="D402" s="6" t="s">
        <v>90</v>
      </c>
      <c r="E402" s="6" t="s">
        <v>40</v>
      </c>
      <c r="F402" s="24" t="str">
        <f>+Tabela1[[#This Row],[WK]]&amp;Tabela1[[#This Row],[PK]]&amp;Tabela1[[#This Row],[GK]]</f>
        <v>060810</v>
      </c>
      <c r="G402" s="6" t="s">
        <v>424</v>
      </c>
      <c r="H402" s="7">
        <v>128833943.30399892</v>
      </c>
      <c r="I402" s="8">
        <v>1.371</v>
      </c>
      <c r="J402" s="7">
        <v>176631336.27000001</v>
      </c>
      <c r="K402" s="8">
        <v>7.0000000000000007E-2</v>
      </c>
      <c r="L402" s="7">
        <v>12364193.538900003</v>
      </c>
      <c r="M402" s="7">
        <v>8450753.5389000028</v>
      </c>
      <c r="N402" s="9">
        <v>2.1594181944529627</v>
      </c>
      <c r="O402" s="7">
        <v>435205</v>
      </c>
      <c r="P402" s="8">
        <v>1.2949999999999999</v>
      </c>
      <c r="Q402" s="7">
        <v>563590</v>
      </c>
      <c r="R402" s="8">
        <v>1.6E-2</v>
      </c>
      <c r="S402" s="7">
        <v>9017.44</v>
      </c>
      <c r="T402" s="7">
        <v>-34543.56</v>
      </c>
      <c r="U402" s="9">
        <v>-0.79299281467367599</v>
      </c>
      <c r="V402" s="7">
        <v>8416209.9789000023</v>
      </c>
      <c r="W402" s="9">
        <v>2.1269163133645916</v>
      </c>
      <c r="X402" s="7">
        <v>18964644.923819367</v>
      </c>
      <c r="Y402" s="7">
        <v>7283188</v>
      </c>
      <c r="Z402" s="7">
        <v>74536.244999999995</v>
      </c>
      <c r="AA402" s="7">
        <v>694595.67881936627</v>
      </c>
      <c r="AB402" s="7">
        <v>10912325</v>
      </c>
      <c r="AC402" s="7">
        <v>0</v>
      </c>
      <c r="AD402" s="7">
        <v>10548434.944919365</v>
      </c>
      <c r="AE402" s="7">
        <v>0</v>
      </c>
      <c r="AF402" s="7">
        <v>12364193.538900003</v>
      </c>
      <c r="AG402" s="7">
        <v>9017.44</v>
      </c>
      <c r="AH402" s="7">
        <v>10548434.944919365</v>
      </c>
      <c r="AI402" s="7">
        <v>3267468</v>
      </c>
      <c r="AJ402" s="7">
        <v>19291</v>
      </c>
      <c r="AK402" s="7">
        <v>6352551</v>
      </c>
      <c r="AL402" s="7">
        <v>0</v>
      </c>
      <c r="AM402" s="7">
        <v>507866</v>
      </c>
      <c r="AN402" s="7">
        <v>0</v>
      </c>
      <c r="AO402" s="7">
        <v>0</v>
      </c>
      <c r="AP402" s="7">
        <v>8658000</v>
      </c>
      <c r="AQ402" s="7">
        <v>584807</v>
      </c>
      <c r="AR402" s="7">
        <v>3913440</v>
      </c>
      <c r="AS402" s="7">
        <v>43561</v>
      </c>
      <c r="AT402" s="7">
        <v>7008169</v>
      </c>
      <c r="AU402" s="7">
        <v>6504</v>
      </c>
      <c r="AV402" s="7">
        <v>699949</v>
      </c>
      <c r="AW402" s="7">
        <v>0</v>
      </c>
      <c r="AX402" s="7">
        <v>0</v>
      </c>
      <c r="AY402" s="7">
        <v>9953269</v>
      </c>
      <c r="AZ402" s="7">
        <v>236806</v>
      </c>
      <c r="BA402" s="7">
        <v>74536.244999999995</v>
      </c>
      <c r="BB402" s="7">
        <v>0</v>
      </c>
      <c r="BC402" s="7">
        <v>0</v>
      </c>
      <c r="BD402" s="7">
        <v>670.18</v>
      </c>
      <c r="BE402" s="7">
        <v>262.57</v>
      </c>
      <c r="BF402" s="7">
        <v>0</v>
      </c>
      <c r="BG402" s="7">
        <v>443142.67881936632</v>
      </c>
      <c r="BH402" s="7">
        <v>4942</v>
      </c>
      <c r="BI402" s="7">
        <v>251453</v>
      </c>
      <c r="BJ402" s="7">
        <v>3460786.7625000002</v>
      </c>
      <c r="BK402" s="7">
        <v>1512892.54</v>
      </c>
      <c r="BL402" s="7">
        <v>1953572.2566666666</v>
      </c>
      <c r="BM402" s="7">
        <v>3884432.3766666669</v>
      </c>
      <c r="BN402" s="130">
        <v>0.66100000000000003</v>
      </c>
      <c r="BO402" s="131">
        <v>2.1318849999999999E-4</v>
      </c>
      <c r="BP402" s="161">
        <v>5402.797892351633</v>
      </c>
      <c r="BQ402" s="162">
        <v>10912325</v>
      </c>
      <c r="BR402" s="161">
        <v>272460</v>
      </c>
      <c r="BS402" s="163">
        <v>0</v>
      </c>
      <c r="BT402" s="163">
        <v>712512.07618063316</v>
      </c>
      <c r="BU402" s="161">
        <v>12364193.539999999</v>
      </c>
      <c r="BV402" s="161">
        <v>9017.44</v>
      </c>
      <c r="BW402" s="165">
        <v>11260947.016180633</v>
      </c>
      <c r="BX402" s="161">
        <v>272460</v>
      </c>
    </row>
    <row r="403" spans="1:76" ht="14.45" x14ac:dyDescent="0.3">
      <c r="A403" s="164" t="s">
        <v>31</v>
      </c>
      <c r="B403" s="6" t="s">
        <v>44</v>
      </c>
      <c r="C403" s="6" t="s">
        <v>75</v>
      </c>
      <c r="D403" s="6" t="s">
        <v>92</v>
      </c>
      <c r="E403" s="6" t="s">
        <v>36</v>
      </c>
      <c r="F403" s="24" t="str">
        <f>+Tabela1[[#This Row],[WK]]&amp;Tabela1[[#This Row],[PK]]&amp;Tabela1[[#This Row],[GK]]</f>
        <v>060811</v>
      </c>
      <c r="G403" s="6" t="s">
        <v>425</v>
      </c>
      <c r="H403" s="7">
        <v>69008499.260200083</v>
      </c>
      <c r="I403" s="8">
        <v>1.371</v>
      </c>
      <c r="J403" s="7">
        <v>94610652.480000004</v>
      </c>
      <c r="K403" s="8">
        <v>7.0000000000000007E-2</v>
      </c>
      <c r="L403" s="7">
        <v>6622745.6736000013</v>
      </c>
      <c r="M403" s="7">
        <v>4925947.6736000013</v>
      </c>
      <c r="N403" s="9">
        <v>2.9030843232959973</v>
      </c>
      <c r="O403" s="7">
        <v>0</v>
      </c>
      <c r="P403" s="8">
        <v>1.2949999999999999</v>
      </c>
      <c r="Q403" s="7">
        <v>0</v>
      </c>
      <c r="R403" s="8">
        <v>1.6E-2</v>
      </c>
      <c r="S403" s="7">
        <v>0</v>
      </c>
      <c r="T403" s="7">
        <v>-5882</v>
      </c>
      <c r="U403" s="9">
        <v>-1</v>
      </c>
      <c r="V403" s="7">
        <v>4920065.6736000013</v>
      </c>
      <c r="W403" s="9">
        <v>2.8896009077454372</v>
      </c>
      <c r="X403" s="7">
        <v>16590983.835850256</v>
      </c>
      <c r="Y403" s="7">
        <v>8454162</v>
      </c>
      <c r="Z403" s="7">
        <v>29781.390000000003</v>
      </c>
      <c r="AA403" s="7">
        <v>446587.44585025409</v>
      </c>
      <c r="AB403" s="7">
        <v>7660453</v>
      </c>
      <c r="AC403" s="7">
        <v>0</v>
      </c>
      <c r="AD403" s="7">
        <v>11670918.162250254</v>
      </c>
      <c r="AE403" s="7">
        <v>0</v>
      </c>
      <c r="AF403" s="7">
        <v>6622745.6736000013</v>
      </c>
      <c r="AG403" s="7">
        <v>0</v>
      </c>
      <c r="AH403" s="7">
        <v>11670918.162250254</v>
      </c>
      <c r="AI403" s="7">
        <v>1416716</v>
      </c>
      <c r="AJ403" s="7">
        <v>133</v>
      </c>
      <c r="AK403" s="7">
        <v>6576878</v>
      </c>
      <c r="AL403" s="7">
        <v>0</v>
      </c>
      <c r="AM403" s="7">
        <v>231727</v>
      </c>
      <c r="AN403" s="7">
        <v>0</v>
      </c>
      <c r="AO403" s="7">
        <v>0</v>
      </c>
      <c r="AP403" s="7">
        <v>6270337</v>
      </c>
      <c r="AQ403" s="7">
        <v>318263</v>
      </c>
      <c r="AR403" s="7">
        <v>1696798</v>
      </c>
      <c r="AS403" s="7">
        <v>5882</v>
      </c>
      <c r="AT403" s="7">
        <v>7199073</v>
      </c>
      <c r="AU403" s="7">
        <v>549256</v>
      </c>
      <c r="AV403" s="7">
        <v>300381</v>
      </c>
      <c r="AW403" s="7">
        <v>0</v>
      </c>
      <c r="AX403" s="7">
        <v>0</v>
      </c>
      <c r="AY403" s="7">
        <v>7087391</v>
      </c>
      <c r="AZ403" s="7">
        <v>136245</v>
      </c>
      <c r="BA403" s="7">
        <v>29781.390000000003</v>
      </c>
      <c r="BB403" s="7">
        <v>0</v>
      </c>
      <c r="BC403" s="7">
        <v>0</v>
      </c>
      <c r="BD403" s="7">
        <v>0</v>
      </c>
      <c r="BE403" s="7">
        <v>640.46</v>
      </c>
      <c r="BF403" s="7">
        <v>0</v>
      </c>
      <c r="BG403" s="7">
        <v>330608.44585025409</v>
      </c>
      <c r="BH403" s="7">
        <v>3687</v>
      </c>
      <c r="BI403" s="7">
        <v>115979</v>
      </c>
      <c r="BJ403" s="7">
        <v>1596314.4866666666</v>
      </c>
      <c r="BK403" s="7">
        <v>638076.07999999984</v>
      </c>
      <c r="BL403" s="7">
        <v>960932.02333333343</v>
      </c>
      <c r="BM403" s="7">
        <v>1911089.5800000003</v>
      </c>
      <c r="BN403" s="130">
        <v>0.48</v>
      </c>
      <c r="BO403" s="131">
        <v>1.5436169999999999E-4</v>
      </c>
      <c r="BP403" s="161">
        <v>3912.0258813138671</v>
      </c>
      <c r="BQ403" s="162">
        <v>7660453</v>
      </c>
      <c r="BR403" s="161">
        <v>198247</v>
      </c>
      <c r="BS403" s="163">
        <v>0</v>
      </c>
      <c r="BT403" s="163">
        <v>0</v>
      </c>
      <c r="BU403" s="161">
        <v>6622745.6699999999</v>
      </c>
      <c r="BV403" s="161">
        <v>0</v>
      </c>
      <c r="BW403" s="165">
        <v>11670918.16</v>
      </c>
      <c r="BX403" s="161">
        <v>198247</v>
      </c>
    </row>
    <row r="404" spans="1:76" ht="14.45" x14ac:dyDescent="0.3">
      <c r="A404" s="164" t="s">
        <v>31</v>
      </c>
      <c r="B404" s="6" t="s">
        <v>44</v>
      </c>
      <c r="C404" s="6" t="s">
        <v>75</v>
      </c>
      <c r="D404" s="6" t="s">
        <v>93</v>
      </c>
      <c r="E404" s="6" t="s">
        <v>36</v>
      </c>
      <c r="F404" s="24" t="str">
        <f>+Tabela1[[#This Row],[WK]]&amp;Tabela1[[#This Row],[PK]]&amp;Tabela1[[#This Row],[GK]]</f>
        <v>060812</v>
      </c>
      <c r="G404" s="6" t="s">
        <v>426</v>
      </c>
      <c r="H404" s="7">
        <v>101642647.79799932</v>
      </c>
      <c r="I404" s="8">
        <v>1.371</v>
      </c>
      <c r="J404" s="7">
        <v>139352070.13</v>
      </c>
      <c r="K404" s="8">
        <v>7.0000000000000007E-2</v>
      </c>
      <c r="L404" s="7">
        <v>9754644.9090999998</v>
      </c>
      <c r="M404" s="7">
        <v>7256121.9090999998</v>
      </c>
      <c r="N404" s="9">
        <v>2.9041645440526263</v>
      </c>
      <c r="O404" s="7">
        <v>302534</v>
      </c>
      <c r="P404" s="8">
        <v>1.2949999999999999</v>
      </c>
      <c r="Q404" s="7">
        <v>391782</v>
      </c>
      <c r="R404" s="8">
        <v>1.6E-2</v>
      </c>
      <c r="S404" s="7">
        <v>6268.5119999999997</v>
      </c>
      <c r="T404" s="7">
        <v>-4036.4880000000003</v>
      </c>
      <c r="U404" s="9">
        <v>-0.39170189228529845</v>
      </c>
      <c r="V404" s="7">
        <v>7252085.4210999999</v>
      </c>
      <c r="W404" s="9">
        <v>2.890626787129289</v>
      </c>
      <c r="X404" s="7">
        <v>19134936.301894985</v>
      </c>
      <c r="Y404" s="7">
        <v>7839094</v>
      </c>
      <c r="Z404" s="7">
        <v>0</v>
      </c>
      <c r="AA404" s="7">
        <v>696676.30189498351</v>
      </c>
      <c r="AB404" s="7">
        <v>9265583</v>
      </c>
      <c r="AC404" s="7">
        <v>1333583</v>
      </c>
      <c r="AD404" s="7">
        <v>11882850.880794985</v>
      </c>
      <c r="AE404" s="7">
        <v>0</v>
      </c>
      <c r="AF404" s="7">
        <v>9754644.9090999998</v>
      </c>
      <c r="AG404" s="7">
        <v>6268.5119999999997</v>
      </c>
      <c r="AH404" s="7">
        <v>11882850.880794985</v>
      </c>
      <c r="AI404" s="7">
        <v>2086105</v>
      </c>
      <c r="AJ404" s="7">
        <v>5296</v>
      </c>
      <c r="AK404" s="7">
        <v>7841437</v>
      </c>
      <c r="AL404" s="7">
        <v>0</v>
      </c>
      <c r="AM404" s="7">
        <v>1110201</v>
      </c>
      <c r="AN404" s="7">
        <v>0</v>
      </c>
      <c r="AO404" s="7">
        <v>0</v>
      </c>
      <c r="AP404" s="7">
        <v>7702254</v>
      </c>
      <c r="AQ404" s="7">
        <v>425677</v>
      </c>
      <c r="AR404" s="7">
        <v>2498523</v>
      </c>
      <c r="AS404" s="7">
        <v>10305</v>
      </c>
      <c r="AT404" s="7">
        <v>8904892</v>
      </c>
      <c r="AU404" s="7">
        <v>533417</v>
      </c>
      <c r="AV404" s="7">
        <v>462285</v>
      </c>
      <c r="AW404" s="7">
        <v>0</v>
      </c>
      <c r="AX404" s="7">
        <v>0</v>
      </c>
      <c r="AY404" s="7">
        <v>8593231</v>
      </c>
      <c r="AZ404" s="7">
        <v>178416</v>
      </c>
      <c r="BA404" s="7">
        <v>0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429423.30189498351</v>
      </c>
      <c r="BH404" s="7">
        <v>4789</v>
      </c>
      <c r="BI404" s="7">
        <v>267253</v>
      </c>
      <c r="BJ404" s="7">
        <v>3678273.6708333329</v>
      </c>
      <c r="BK404" s="7">
        <v>1738385.2866666666</v>
      </c>
      <c r="BL404" s="7">
        <v>2385301.6833333331</v>
      </c>
      <c r="BM404" s="7">
        <v>2988950.1700000004</v>
      </c>
      <c r="BN404" s="130">
        <v>0.57699999999999996</v>
      </c>
      <c r="BO404" s="131">
        <v>1.7944179999999999E-4</v>
      </c>
      <c r="BP404" s="161">
        <v>4547.3548927292904</v>
      </c>
      <c r="BQ404" s="162">
        <v>9265583</v>
      </c>
      <c r="BR404" s="161">
        <v>248401</v>
      </c>
      <c r="BS404" s="163">
        <v>0</v>
      </c>
      <c r="BT404" s="163">
        <v>1285705.3000000007</v>
      </c>
      <c r="BU404" s="161">
        <v>9754644.9100000001</v>
      </c>
      <c r="BV404" s="161">
        <v>6268.51</v>
      </c>
      <c r="BW404" s="165">
        <v>13168556.180000002</v>
      </c>
      <c r="BX404" s="161">
        <v>248401</v>
      </c>
    </row>
    <row r="405" spans="1:76" ht="14.45" x14ac:dyDescent="0.3">
      <c r="A405" s="164" t="s">
        <v>31</v>
      </c>
      <c r="B405" s="6" t="s">
        <v>44</v>
      </c>
      <c r="C405" s="6" t="s">
        <v>75</v>
      </c>
      <c r="D405" s="6" t="s">
        <v>95</v>
      </c>
      <c r="E405" s="6" t="s">
        <v>36</v>
      </c>
      <c r="F405" s="24" t="str">
        <f>+Tabela1[[#This Row],[WK]]&amp;Tabela1[[#This Row],[PK]]&amp;Tabela1[[#This Row],[GK]]</f>
        <v>060813</v>
      </c>
      <c r="G405" s="6" t="s">
        <v>427</v>
      </c>
      <c r="H405" s="7">
        <v>65711500.799199902</v>
      </c>
      <c r="I405" s="8">
        <v>1.371</v>
      </c>
      <c r="J405" s="7">
        <v>90090467.590000004</v>
      </c>
      <c r="K405" s="8">
        <v>7.0000000000000007E-2</v>
      </c>
      <c r="L405" s="7">
        <v>6306332.731300001</v>
      </c>
      <c r="M405" s="7">
        <v>4361341.731300001</v>
      </c>
      <c r="N405" s="9">
        <v>2.2423454562514689</v>
      </c>
      <c r="O405" s="7">
        <v>655926</v>
      </c>
      <c r="P405" s="8">
        <v>1.2949999999999999</v>
      </c>
      <c r="Q405" s="7">
        <v>849424</v>
      </c>
      <c r="R405" s="8">
        <v>1.6E-2</v>
      </c>
      <c r="S405" s="7">
        <v>13590.784</v>
      </c>
      <c r="T405" s="7">
        <v>5453.7839999999997</v>
      </c>
      <c r="U405" s="9">
        <v>0.67024505345950591</v>
      </c>
      <c r="V405" s="7">
        <v>4366795.515300001</v>
      </c>
      <c r="W405" s="9">
        <v>2.2357958696511449</v>
      </c>
      <c r="X405" s="7">
        <v>9370744.0700000003</v>
      </c>
      <c r="Y405" s="7">
        <v>2865491</v>
      </c>
      <c r="Z405" s="7">
        <v>569345.06999999995</v>
      </c>
      <c r="AA405" s="7">
        <v>612228</v>
      </c>
      <c r="AB405" s="7">
        <v>4039504</v>
      </c>
      <c r="AC405" s="7">
        <v>1284176</v>
      </c>
      <c r="AD405" s="7">
        <v>5003948.5546999993</v>
      </c>
      <c r="AE405" s="7">
        <v>0</v>
      </c>
      <c r="AF405" s="7">
        <v>6306332.731300001</v>
      </c>
      <c r="AG405" s="7">
        <v>13590.784</v>
      </c>
      <c r="AH405" s="7">
        <v>5003948.5546999993</v>
      </c>
      <c r="AI405" s="7">
        <v>1623942</v>
      </c>
      <c r="AJ405" s="7">
        <v>4629</v>
      </c>
      <c r="AK405" s="7">
        <v>3498222</v>
      </c>
      <c r="AL405" s="7">
        <v>0</v>
      </c>
      <c r="AM405" s="7">
        <v>729849</v>
      </c>
      <c r="AN405" s="7">
        <v>0</v>
      </c>
      <c r="AO405" s="7">
        <v>0</v>
      </c>
      <c r="AP405" s="7">
        <v>3484352</v>
      </c>
      <c r="AQ405" s="7">
        <v>242675</v>
      </c>
      <c r="AR405" s="7">
        <v>1944991</v>
      </c>
      <c r="AS405" s="7">
        <v>8137</v>
      </c>
      <c r="AT405" s="7">
        <v>3950137</v>
      </c>
      <c r="AU405" s="7">
        <v>44533</v>
      </c>
      <c r="AV405" s="7">
        <v>1267788</v>
      </c>
      <c r="AW405" s="7">
        <v>0</v>
      </c>
      <c r="AX405" s="7">
        <v>0</v>
      </c>
      <c r="AY405" s="7">
        <v>3719950</v>
      </c>
      <c r="AZ405" s="7">
        <v>111915</v>
      </c>
      <c r="BA405" s="7">
        <v>569345.06999999995</v>
      </c>
      <c r="BB405" s="7">
        <v>0</v>
      </c>
      <c r="BC405" s="7">
        <v>0</v>
      </c>
      <c r="BD405" s="7">
        <v>6057.54</v>
      </c>
      <c r="BE405" s="7">
        <v>128.9</v>
      </c>
      <c r="BF405" s="7">
        <v>0</v>
      </c>
      <c r="BG405" s="7">
        <v>320594</v>
      </c>
      <c r="BH405" s="7">
        <v>2964</v>
      </c>
      <c r="BI405" s="7">
        <v>291634</v>
      </c>
      <c r="BJ405" s="7">
        <v>4013864.6791666653</v>
      </c>
      <c r="BK405" s="7">
        <v>973200.64999999851</v>
      </c>
      <c r="BL405" s="7">
        <v>3442889.5966666662</v>
      </c>
      <c r="BM405" s="7">
        <v>5276876.9233333347</v>
      </c>
      <c r="BN405" s="130">
        <v>0.73699999999999999</v>
      </c>
      <c r="BO405" s="131">
        <v>1.1261929999999999E-4</v>
      </c>
      <c r="BP405" s="161">
        <v>2853.4777016642324</v>
      </c>
      <c r="BQ405" s="162">
        <v>4039504</v>
      </c>
      <c r="BR405" s="161">
        <v>164304</v>
      </c>
      <c r="BS405" s="163">
        <v>0</v>
      </c>
      <c r="BT405" s="163">
        <v>887882.44999999925</v>
      </c>
      <c r="BU405" s="161">
        <v>6306332.7300000004</v>
      </c>
      <c r="BV405" s="161">
        <v>13590.78</v>
      </c>
      <c r="BW405" s="165">
        <v>5891830.9999999991</v>
      </c>
      <c r="BX405" s="161">
        <v>164304</v>
      </c>
    </row>
    <row r="406" spans="1:76" ht="14.45" x14ac:dyDescent="0.3">
      <c r="A406" s="164" t="s">
        <v>31</v>
      </c>
      <c r="B406" s="6" t="s">
        <v>44</v>
      </c>
      <c r="C406" s="6" t="s">
        <v>77</v>
      </c>
      <c r="D406" s="6" t="s">
        <v>33</v>
      </c>
      <c r="E406" s="6" t="s">
        <v>40</v>
      </c>
      <c r="F406" s="24" t="str">
        <f>+Tabela1[[#This Row],[WK]]&amp;Tabela1[[#This Row],[PK]]&amp;Tabela1[[#This Row],[GK]]</f>
        <v>060901</v>
      </c>
      <c r="G406" s="6" t="s">
        <v>428</v>
      </c>
      <c r="H406" s="7">
        <v>367233200.14739788</v>
      </c>
      <c r="I406" s="8">
        <v>1.371</v>
      </c>
      <c r="J406" s="7">
        <v>503476717.38999999</v>
      </c>
      <c r="K406" s="8">
        <v>7.0000000000000007E-2</v>
      </c>
      <c r="L406" s="7">
        <v>35243370.217300005</v>
      </c>
      <c r="M406" s="7">
        <v>22312583.217300005</v>
      </c>
      <c r="N406" s="9">
        <v>1.7255394599957454</v>
      </c>
      <c r="O406" s="7">
        <v>9035419</v>
      </c>
      <c r="P406" s="8">
        <v>1.2949999999999999</v>
      </c>
      <c r="Q406" s="7">
        <v>11700868</v>
      </c>
      <c r="R406" s="8">
        <v>1.6E-2</v>
      </c>
      <c r="S406" s="7">
        <v>187213.88800000001</v>
      </c>
      <c r="T406" s="7">
        <v>-178329.11199999999</v>
      </c>
      <c r="U406" s="9">
        <v>-0.48784715341286794</v>
      </c>
      <c r="V406" s="7">
        <v>22134254.105300002</v>
      </c>
      <c r="W406" s="9">
        <v>1.6646889860059131</v>
      </c>
      <c r="X406" s="7">
        <v>32064787.124912597</v>
      </c>
      <c r="Y406" s="7">
        <v>8771441</v>
      </c>
      <c r="Z406" s="7">
        <v>39290.485000000001</v>
      </c>
      <c r="AA406" s="7">
        <v>1682857.6399125967</v>
      </c>
      <c r="AB406" s="7">
        <v>20840527</v>
      </c>
      <c r="AC406" s="7">
        <v>730671</v>
      </c>
      <c r="AD406" s="7">
        <v>9930533.0196125917</v>
      </c>
      <c r="AE406" s="7">
        <v>0</v>
      </c>
      <c r="AF406" s="7">
        <v>35243370.217300005</v>
      </c>
      <c r="AG406" s="7">
        <v>187213.88800000001</v>
      </c>
      <c r="AH406" s="7">
        <v>9930533.0196125917</v>
      </c>
      <c r="AI406" s="7">
        <v>10796368</v>
      </c>
      <c r="AJ406" s="7">
        <v>412185</v>
      </c>
      <c r="AK406" s="7">
        <v>10500980</v>
      </c>
      <c r="AL406" s="7">
        <v>59404</v>
      </c>
      <c r="AM406" s="7">
        <v>1026843</v>
      </c>
      <c r="AN406" s="7">
        <v>0</v>
      </c>
      <c r="AO406" s="7">
        <v>0</v>
      </c>
      <c r="AP406" s="7">
        <v>15709422</v>
      </c>
      <c r="AQ406" s="7">
        <v>1603247</v>
      </c>
      <c r="AR406" s="7">
        <v>12930787</v>
      </c>
      <c r="AS406" s="7">
        <v>365543</v>
      </c>
      <c r="AT406" s="7">
        <v>11394288</v>
      </c>
      <c r="AU406" s="7">
        <v>46478</v>
      </c>
      <c r="AV406" s="7">
        <v>518189</v>
      </c>
      <c r="AW406" s="7">
        <v>0</v>
      </c>
      <c r="AX406" s="7">
        <v>0</v>
      </c>
      <c r="AY406" s="7">
        <v>18274733</v>
      </c>
      <c r="AZ406" s="7">
        <v>723394</v>
      </c>
      <c r="BA406" s="7">
        <v>39290.485000000001</v>
      </c>
      <c r="BB406" s="7">
        <v>0</v>
      </c>
      <c r="BC406" s="7">
        <v>0</v>
      </c>
      <c r="BD406" s="7">
        <v>0</v>
      </c>
      <c r="BE406" s="7">
        <v>4.1500000000000004</v>
      </c>
      <c r="BF406" s="7">
        <v>1261.21</v>
      </c>
      <c r="BG406" s="7">
        <v>1138702.6399125967</v>
      </c>
      <c r="BH406" s="7">
        <v>12699</v>
      </c>
      <c r="BI406" s="7">
        <v>544155</v>
      </c>
      <c r="BJ406" s="7">
        <v>7489133.0800000001</v>
      </c>
      <c r="BK406" s="7">
        <v>4873942.7633333337</v>
      </c>
      <c r="BL406" s="7">
        <v>2755222.5500000003</v>
      </c>
      <c r="BM406" s="7">
        <v>4950316.166666666</v>
      </c>
      <c r="BN406" s="130">
        <v>0.80800000000000005</v>
      </c>
      <c r="BO406" s="131">
        <v>5.0005470000000002E-4</v>
      </c>
      <c r="BP406" s="161">
        <v>12672.562611949217</v>
      </c>
      <c r="BQ406" s="162">
        <v>20840527</v>
      </c>
      <c r="BR406" s="161">
        <v>658585</v>
      </c>
      <c r="BS406" s="163">
        <v>0</v>
      </c>
      <c r="BT406" s="163">
        <v>2550879.8750874102</v>
      </c>
      <c r="BU406" s="161">
        <v>35243370.219999999</v>
      </c>
      <c r="BV406" s="161">
        <v>187213.89</v>
      </c>
      <c r="BW406" s="165">
        <v>12481412.89508741</v>
      </c>
      <c r="BX406" s="161">
        <v>658585</v>
      </c>
    </row>
    <row r="407" spans="1:76" ht="14.45" x14ac:dyDescent="0.3">
      <c r="A407" s="164" t="s">
        <v>31</v>
      </c>
      <c r="B407" s="6" t="s">
        <v>44</v>
      </c>
      <c r="C407" s="6" t="s">
        <v>77</v>
      </c>
      <c r="D407" s="6" t="s">
        <v>32</v>
      </c>
      <c r="E407" s="6" t="s">
        <v>36</v>
      </c>
      <c r="F407" s="24" t="str">
        <f>+Tabela1[[#This Row],[WK]]&amp;Tabela1[[#This Row],[PK]]&amp;Tabela1[[#This Row],[GK]]</f>
        <v>060902</v>
      </c>
      <c r="G407" s="6" t="s">
        <v>429</v>
      </c>
      <c r="H407" s="7">
        <v>69640796.686799899</v>
      </c>
      <c r="I407" s="8">
        <v>1.371</v>
      </c>
      <c r="J407" s="7">
        <v>95477532.260000005</v>
      </c>
      <c r="K407" s="8">
        <v>7.0000000000000007E-2</v>
      </c>
      <c r="L407" s="7">
        <v>6683427.258200001</v>
      </c>
      <c r="M407" s="7">
        <v>4863091.258200001</v>
      </c>
      <c r="N407" s="9">
        <v>2.671534957392482</v>
      </c>
      <c r="O407" s="7">
        <v>116546</v>
      </c>
      <c r="P407" s="8">
        <v>1.2949999999999999</v>
      </c>
      <c r="Q407" s="7">
        <v>150927</v>
      </c>
      <c r="R407" s="8">
        <v>1.6E-2</v>
      </c>
      <c r="S407" s="7">
        <v>2414.8319999999999</v>
      </c>
      <c r="T407" s="7">
        <v>-5143.1679999999997</v>
      </c>
      <c r="U407" s="9">
        <v>-0.68049325218311718</v>
      </c>
      <c r="V407" s="7">
        <v>4857948.0902000014</v>
      </c>
      <c r="W407" s="9">
        <v>2.6576749473437746</v>
      </c>
      <c r="X407" s="7">
        <v>13570871.393445823</v>
      </c>
      <c r="Y407" s="7">
        <v>4587472</v>
      </c>
      <c r="Z407" s="7">
        <v>13419.59</v>
      </c>
      <c r="AA407" s="7">
        <v>470525.80344582477</v>
      </c>
      <c r="AB407" s="7">
        <v>6582921</v>
      </c>
      <c r="AC407" s="7">
        <v>1916533</v>
      </c>
      <c r="AD407" s="7">
        <v>8712923.303245822</v>
      </c>
      <c r="AE407" s="7">
        <v>0</v>
      </c>
      <c r="AF407" s="7">
        <v>6683427.258200001</v>
      </c>
      <c r="AG407" s="7">
        <v>2414.8319999999999</v>
      </c>
      <c r="AH407" s="7">
        <v>8712923.303245822</v>
      </c>
      <c r="AI407" s="7">
        <v>1519862</v>
      </c>
      <c r="AJ407" s="7">
        <v>1364</v>
      </c>
      <c r="AK407" s="7">
        <v>5947368</v>
      </c>
      <c r="AL407" s="7">
        <v>0</v>
      </c>
      <c r="AM407" s="7">
        <v>338098</v>
      </c>
      <c r="AN407" s="7">
        <v>0</v>
      </c>
      <c r="AO407" s="7">
        <v>0</v>
      </c>
      <c r="AP407" s="7">
        <v>5133216</v>
      </c>
      <c r="AQ407" s="7">
        <v>373958</v>
      </c>
      <c r="AR407" s="7">
        <v>1820336</v>
      </c>
      <c r="AS407" s="7">
        <v>7558</v>
      </c>
      <c r="AT407" s="7">
        <v>6717266</v>
      </c>
      <c r="AU407" s="7">
        <v>178867</v>
      </c>
      <c r="AV407" s="7">
        <v>329432</v>
      </c>
      <c r="AW407" s="7">
        <v>0</v>
      </c>
      <c r="AX407" s="7">
        <v>0</v>
      </c>
      <c r="AY407" s="7">
        <v>5841811</v>
      </c>
      <c r="AZ407" s="7">
        <v>155708</v>
      </c>
      <c r="BA407" s="7">
        <v>13419.59</v>
      </c>
      <c r="BB407" s="7">
        <v>0</v>
      </c>
      <c r="BC407" s="7">
        <v>0</v>
      </c>
      <c r="BD407" s="7">
        <v>0</v>
      </c>
      <c r="BE407" s="7">
        <v>0</v>
      </c>
      <c r="BF407" s="7">
        <v>432.89</v>
      </c>
      <c r="BG407" s="7">
        <v>334822.80344582477</v>
      </c>
      <c r="BH407" s="7">
        <v>3734</v>
      </c>
      <c r="BI407" s="7">
        <v>135703</v>
      </c>
      <c r="BJ407" s="7">
        <v>1867716.1366666672</v>
      </c>
      <c r="BK407" s="7">
        <v>1070085.5200000005</v>
      </c>
      <c r="BL407" s="7">
        <v>97233.666666666672</v>
      </c>
      <c r="BM407" s="7">
        <v>2996055.1333333333</v>
      </c>
      <c r="BN407" s="130">
        <v>0.63100000000000001</v>
      </c>
      <c r="BO407" s="131">
        <v>1.220271E-4</v>
      </c>
      <c r="BP407" s="161">
        <v>3092.6015343072027</v>
      </c>
      <c r="BQ407" s="162">
        <v>6582921</v>
      </c>
      <c r="BR407" s="161">
        <v>195324</v>
      </c>
      <c r="BS407" s="163">
        <v>0</v>
      </c>
      <c r="BT407" s="163">
        <v>847536.60655417666</v>
      </c>
      <c r="BU407" s="161">
        <v>6683427.2599999998</v>
      </c>
      <c r="BV407" s="161">
        <v>2414.83</v>
      </c>
      <c r="BW407" s="165">
        <v>9560459.9065541774</v>
      </c>
      <c r="BX407" s="161">
        <v>195324</v>
      </c>
    </row>
    <row r="408" spans="1:76" ht="14.45" x14ac:dyDescent="0.3">
      <c r="A408" s="164" t="s">
        <v>31</v>
      </c>
      <c r="B408" s="6" t="s">
        <v>44</v>
      </c>
      <c r="C408" s="6" t="s">
        <v>77</v>
      </c>
      <c r="D408" s="6" t="s">
        <v>37</v>
      </c>
      <c r="E408" s="6" t="s">
        <v>40</v>
      </c>
      <c r="F408" s="24" t="str">
        <f>+Tabela1[[#This Row],[WK]]&amp;Tabela1[[#This Row],[PK]]&amp;Tabela1[[#This Row],[GK]]</f>
        <v>060903</v>
      </c>
      <c r="G408" s="6" t="s">
        <v>430</v>
      </c>
      <c r="H408" s="7">
        <v>286131147.40639919</v>
      </c>
      <c r="I408" s="8">
        <v>1.371</v>
      </c>
      <c r="J408" s="7">
        <v>392285803.08999997</v>
      </c>
      <c r="K408" s="8">
        <v>7.0000000000000007E-2</v>
      </c>
      <c r="L408" s="7">
        <v>27460006.2163</v>
      </c>
      <c r="M408" s="7">
        <v>18176656.2163</v>
      </c>
      <c r="N408" s="9">
        <v>1.9579845870617827</v>
      </c>
      <c r="O408" s="7">
        <v>14730199</v>
      </c>
      <c r="P408" s="8">
        <v>1.2949999999999999</v>
      </c>
      <c r="Q408" s="7">
        <v>19075608</v>
      </c>
      <c r="R408" s="8">
        <v>1.6E-2</v>
      </c>
      <c r="S408" s="7">
        <v>305209.728</v>
      </c>
      <c r="T408" s="7">
        <v>-351224.272</v>
      </c>
      <c r="U408" s="9">
        <v>-0.53504887315404137</v>
      </c>
      <c r="V408" s="7">
        <v>17825431.9443</v>
      </c>
      <c r="W408" s="9">
        <v>1.7933419825118935</v>
      </c>
      <c r="X408" s="7">
        <v>35334904.171882175</v>
      </c>
      <c r="Y408" s="7">
        <v>5605041</v>
      </c>
      <c r="Z408" s="7">
        <v>400540.15</v>
      </c>
      <c r="AA408" s="7">
        <v>1634586.0218821745</v>
      </c>
      <c r="AB408" s="7">
        <v>23497787</v>
      </c>
      <c r="AC408" s="7">
        <v>4196950</v>
      </c>
      <c r="AD408" s="7">
        <v>17509472.227582175</v>
      </c>
      <c r="AE408" s="7">
        <v>0</v>
      </c>
      <c r="AF408" s="7">
        <v>27460006.2163</v>
      </c>
      <c r="AG408" s="7">
        <v>305209.728</v>
      </c>
      <c r="AH408" s="7">
        <v>17509472.227582175</v>
      </c>
      <c r="AI408" s="7">
        <v>7750995</v>
      </c>
      <c r="AJ408" s="7">
        <v>810934</v>
      </c>
      <c r="AK408" s="7">
        <v>10799678</v>
      </c>
      <c r="AL408" s="7">
        <v>39843</v>
      </c>
      <c r="AM408" s="7">
        <v>592020</v>
      </c>
      <c r="AN408" s="7">
        <v>0</v>
      </c>
      <c r="AO408" s="7">
        <v>0</v>
      </c>
      <c r="AP408" s="7">
        <v>17960791</v>
      </c>
      <c r="AQ408" s="7">
        <v>1197463</v>
      </c>
      <c r="AR408" s="7">
        <v>9283350</v>
      </c>
      <c r="AS408" s="7">
        <v>656434</v>
      </c>
      <c r="AT408" s="7">
        <v>11863602</v>
      </c>
      <c r="AU408" s="7">
        <v>48449</v>
      </c>
      <c r="AV408" s="7">
        <v>936774</v>
      </c>
      <c r="AW408" s="7">
        <v>0</v>
      </c>
      <c r="AX408" s="7">
        <v>0</v>
      </c>
      <c r="AY408" s="7">
        <v>20963819</v>
      </c>
      <c r="AZ408" s="7">
        <v>504430</v>
      </c>
      <c r="BA408" s="7">
        <v>400540.15</v>
      </c>
      <c r="BB408" s="7">
        <v>0</v>
      </c>
      <c r="BC408" s="7">
        <v>3.4</v>
      </c>
      <c r="BD408" s="7">
        <v>4295.55</v>
      </c>
      <c r="BE408" s="7">
        <v>0</v>
      </c>
      <c r="BF408" s="7">
        <v>0</v>
      </c>
      <c r="BG408" s="7">
        <v>974071.02188217465</v>
      </c>
      <c r="BH408" s="7">
        <v>10863</v>
      </c>
      <c r="BI408" s="7">
        <v>660515</v>
      </c>
      <c r="BJ408" s="7">
        <v>9090621.1591666695</v>
      </c>
      <c r="BK408" s="7">
        <v>4805660.0666666692</v>
      </c>
      <c r="BL408" s="7">
        <v>5329373.9066666663</v>
      </c>
      <c r="BM408" s="7">
        <v>6481096.5566666657</v>
      </c>
      <c r="BN408" s="130">
        <v>0.84099999999999997</v>
      </c>
      <c r="BO408" s="131">
        <v>3.8541680000000003E-4</v>
      </c>
      <c r="BP408" s="161">
        <v>9767.057967617895</v>
      </c>
      <c r="BQ408" s="162">
        <v>23497787</v>
      </c>
      <c r="BR408" s="161">
        <v>569566</v>
      </c>
      <c r="BS408" s="163">
        <v>0</v>
      </c>
      <c r="BT408" s="163">
        <v>2551735.7599999979</v>
      </c>
      <c r="BU408" s="161">
        <v>27460006.219999999</v>
      </c>
      <c r="BV408" s="161">
        <v>305209.73</v>
      </c>
      <c r="BW408" s="165">
        <v>20061207.989999998</v>
      </c>
      <c r="BX408" s="161">
        <v>569566</v>
      </c>
    </row>
    <row r="409" spans="1:76" ht="14.45" x14ac:dyDescent="0.3">
      <c r="A409" s="164" t="s">
        <v>31</v>
      </c>
      <c r="B409" s="6" t="s">
        <v>44</v>
      </c>
      <c r="C409" s="6" t="s">
        <v>77</v>
      </c>
      <c r="D409" s="6" t="s">
        <v>39</v>
      </c>
      <c r="E409" s="6" t="s">
        <v>36</v>
      </c>
      <c r="F409" s="24" t="str">
        <f>+Tabela1[[#This Row],[WK]]&amp;Tabela1[[#This Row],[PK]]&amp;Tabela1[[#This Row],[GK]]</f>
        <v>060904</v>
      </c>
      <c r="G409" s="6" t="s">
        <v>431</v>
      </c>
      <c r="H409" s="7">
        <v>246505421.18939877</v>
      </c>
      <c r="I409" s="8">
        <v>1.371</v>
      </c>
      <c r="J409" s="7">
        <v>337958932.44999999</v>
      </c>
      <c r="K409" s="8">
        <v>7.0000000000000007E-2</v>
      </c>
      <c r="L409" s="7">
        <v>23657125.271500003</v>
      </c>
      <c r="M409" s="7">
        <v>14130160.271500003</v>
      </c>
      <c r="N409" s="9">
        <v>1.4831754154129886</v>
      </c>
      <c r="O409" s="7">
        <v>9034984</v>
      </c>
      <c r="P409" s="8">
        <v>1.2949999999999999</v>
      </c>
      <c r="Q409" s="7">
        <v>11700304</v>
      </c>
      <c r="R409" s="8">
        <v>1.6E-2</v>
      </c>
      <c r="S409" s="7">
        <v>187204.864</v>
      </c>
      <c r="T409" s="7">
        <v>23405.864000000001</v>
      </c>
      <c r="U409" s="9">
        <v>0.14289381498055545</v>
      </c>
      <c r="V409" s="7">
        <v>14153566.135500003</v>
      </c>
      <c r="W409" s="9">
        <v>1.4605211865132617</v>
      </c>
      <c r="X409" s="7">
        <v>28539128.046130553</v>
      </c>
      <c r="Y409" s="7">
        <v>7086323</v>
      </c>
      <c r="Z409" s="7">
        <v>68643.92</v>
      </c>
      <c r="AA409" s="7">
        <v>1187251.1261305506</v>
      </c>
      <c r="AB409" s="7">
        <v>20196910</v>
      </c>
      <c r="AC409" s="7">
        <v>0</v>
      </c>
      <c r="AD409" s="7">
        <v>14385561.91063055</v>
      </c>
      <c r="AE409" s="7">
        <v>0</v>
      </c>
      <c r="AF409" s="7">
        <v>23657125.271500003</v>
      </c>
      <c r="AG409" s="7">
        <v>187204.864</v>
      </c>
      <c r="AH409" s="7">
        <v>14385561.91063055</v>
      </c>
      <c r="AI409" s="7">
        <v>7954397</v>
      </c>
      <c r="AJ409" s="7">
        <v>109180</v>
      </c>
      <c r="AK409" s="7">
        <v>7409037</v>
      </c>
      <c r="AL409" s="7">
        <v>0</v>
      </c>
      <c r="AM409" s="7">
        <v>660227</v>
      </c>
      <c r="AN409" s="7">
        <v>0</v>
      </c>
      <c r="AO409" s="7">
        <v>0</v>
      </c>
      <c r="AP409" s="7">
        <v>15690162</v>
      </c>
      <c r="AQ409" s="7">
        <v>1245203</v>
      </c>
      <c r="AR409" s="7">
        <v>9526965</v>
      </c>
      <c r="AS409" s="7">
        <v>163799</v>
      </c>
      <c r="AT409" s="7">
        <v>8508247</v>
      </c>
      <c r="AU409" s="7">
        <v>0</v>
      </c>
      <c r="AV409" s="7">
        <v>365780</v>
      </c>
      <c r="AW409" s="7">
        <v>0</v>
      </c>
      <c r="AX409" s="7">
        <v>0</v>
      </c>
      <c r="AY409" s="7">
        <v>17733814</v>
      </c>
      <c r="AZ409" s="7">
        <v>522271</v>
      </c>
      <c r="BA409" s="7">
        <v>68643.92</v>
      </c>
      <c r="BB409" s="7">
        <v>0</v>
      </c>
      <c r="BC409" s="7">
        <v>0</v>
      </c>
      <c r="BD409" s="7">
        <v>0</v>
      </c>
      <c r="BE409" s="7">
        <v>0</v>
      </c>
      <c r="BF409" s="7">
        <v>2214.3200000000002</v>
      </c>
      <c r="BG409" s="7">
        <v>803790.12613055052</v>
      </c>
      <c r="BH409" s="7">
        <v>8964</v>
      </c>
      <c r="BI409" s="7">
        <v>383461</v>
      </c>
      <c r="BJ409" s="7">
        <v>5277491.9958333336</v>
      </c>
      <c r="BK409" s="7">
        <v>3117833.6166666667</v>
      </c>
      <c r="BL409" s="7">
        <v>2594485.1566666667</v>
      </c>
      <c r="BM409" s="7">
        <v>3449663.2033333336</v>
      </c>
      <c r="BN409" s="130">
        <v>0.78100000000000003</v>
      </c>
      <c r="BO409" s="131">
        <v>3.4645580000000002E-4</v>
      </c>
      <c r="BP409" s="161">
        <v>8779.5465750714029</v>
      </c>
      <c r="BQ409" s="162">
        <v>20196910</v>
      </c>
      <c r="BR409" s="161">
        <v>470678</v>
      </c>
      <c r="BS409" s="163">
        <v>0</v>
      </c>
      <c r="BT409" s="163">
        <v>1561661.9538694471</v>
      </c>
      <c r="BU409" s="161">
        <v>23657125.27</v>
      </c>
      <c r="BV409" s="161">
        <v>187204.86</v>
      </c>
      <c r="BW409" s="165">
        <v>15947223.863869447</v>
      </c>
      <c r="BX409" s="161">
        <v>470678</v>
      </c>
    </row>
    <row r="410" spans="1:76" ht="14.45" x14ac:dyDescent="0.3">
      <c r="A410" s="164" t="s">
        <v>31</v>
      </c>
      <c r="B410" s="6" t="s">
        <v>44</v>
      </c>
      <c r="C410" s="6" t="s">
        <v>77</v>
      </c>
      <c r="D410" s="6" t="s">
        <v>42</v>
      </c>
      <c r="E410" s="6" t="s">
        <v>36</v>
      </c>
      <c r="F410" s="24" t="str">
        <f>+Tabela1[[#This Row],[WK]]&amp;Tabela1[[#This Row],[PK]]&amp;Tabela1[[#This Row],[GK]]</f>
        <v>060905</v>
      </c>
      <c r="G410" s="6" t="s">
        <v>432</v>
      </c>
      <c r="H410" s="7">
        <v>522328223.86379987</v>
      </c>
      <c r="I410" s="8">
        <v>1.371</v>
      </c>
      <c r="J410" s="7">
        <v>716111994.92000008</v>
      </c>
      <c r="K410" s="8">
        <v>7.0000000000000007E-2</v>
      </c>
      <c r="L410" s="7">
        <v>50127839.644400008</v>
      </c>
      <c r="M410" s="7">
        <v>25150771.644400008</v>
      </c>
      <c r="N410" s="9">
        <v>1.0069545250227132</v>
      </c>
      <c r="O410" s="7">
        <v>20360161</v>
      </c>
      <c r="P410" s="8">
        <v>1.2949999999999999</v>
      </c>
      <c r="Q410" s="7">
        <v>26366408</v>
      </c>
      <c r="R410" s="8">
        <v>1.6E-2</v>
      </c>
      <c r="S410" s="7">
        <v>421862.52799999999</v>
      </c>
      <c r="T410" s="7">
        <v>73907.527999999991</v>
      </c>
      <c r="U410" s="9">
        <v>0.21240542024112311</v>
      </c>
      <c r="V410" s="7">
        <v>25224679.172400005</v>
      </c>
      <c r="W410" s="9">
        <v>0.99603775966560837</v>
      </c>
      <c r="X410" s="7">
        <v>34914785.590714075</v>
      </c>
      <c r="Y410" s="7">
        <v>1161220</v>
      </c>
      <c r="Z410" s="7">
        <v>188708.16</v>
      </c>
      <c r="AA410" s="7">
        <v>2223752.4307140736</v>
      </c>
      <c r="AB410" s="7">
        <v>29958711</v>
      </c>
      <c r="AC410" s="7">
        <v>1382394</v>
      </c>
      <c r="AD410" s="7">
        <v>9690106.4183140658</v>
      </c>
      <c r="AE410" s="7">
        <v>0</v>
      </c>
      <c r="AF410" s="7">
        <v>50127839.644400008</v>
      </c>
      <c r="AG410" s="7">
        <v>421862.52799999999</v>
      </c>
      <c r="AH410" s="7">
        <v>9690106.4183140658</v>
      </c>
      <c r="AI410" s="7">
        <v>20854230</v>
      </c>
      <c r="AJ410" s="7">
        <v>117046</v>
      </c>
      <c r="AK410" s="7">
        <v>4341204</v>
      </c>
      <c r="AL410" s="7">
        <v>0</v>
      </c>
      <c r="AM410" s="7">
        <v>1051903</v>
      </c>
      <c r="AN410" s="7">
        <v>0</v>
      </c>
      <c r="AO410" s="7">
        <v>0</v>
      </c>
      <c r="AP410" s="7">
        <v>24287689</v>
      </c>
      <c r="AQ410" s="7">
        <v>2271600</v>
      </c>
      <c r="AR410" s="7">
        <v>24977068</v>
      </c>
      <c r="AS410" s="7">
        <v>347955</v>
      </c>
      <c r="AT410" s="7">
        <v>5546707</v>
      </c>
      <c r="AU410" s="7">
        <v>0</v>
      </c>
      <c r="AV410" s="7">
        <v>885751</v>
      </c>
      <c r="AW410" s="7">
        <v>0</v>
      </c>
      <c r="AX410" s="7">
        <v>0</v>
      </c>
      <c r="AY410" s="7">
        <v>26116617</v>
      </c>
      <c r="AZ410" s="7">
        <v>958578</v>
      </c>
      <c r="BA410" s="7">
        <v>188708.16</v>
      </c>
      <c r="BB410" s="7">
        <v>0</v>
      </c>
      <c r="BC410" s="7">
        <v>0</v>
      </c>
      <c r="BD410" s="7">
        <v>2029.12</v>
      </c>
      <c r="BE410" s="7">
        <v>0</v>
      </c>
      <c r="BF410" s="7">
        <v>0</v>
      </c>
      <c r="BG410" s="7">
        <v>1334180.4307140734</v>
      </c>
      <c r="BH410" s="7">
        <v>14879</v>
      </c>
      <c r="BI410" s="7">
        <v>889572</v>
      </c>
      <c r="BJ410" s="7">
        <v>12243234.991666667</v>
      </c>
      <c r="BK410" s="7">
        <v>6658360.3466666667</v>
      </c>
      <c r="BL410" s="7">
        <v>7764997.5100000007</v>
      </c>
      <c r="BM410" s="7">
        <v>6809503.5599999996</v>
      </c>
      <c r="BN410" s="130">
        <v>0.97699999999999998</v>
      </c>
      <c r="BO410" s="131">
        <v>5.4518480000000005E-4</v>
      </c>
      <c r="BP410" s="161">
        <v>13816.154832496979</v>
      </c>
      <c r="BQ410" s="162">
        <v>29958711</v>
      </c>
      <c r="BR410" s="161">
        <v>810699</v>
      </c>
      <c r="BS410" s="163">
        <v>0</v>
      </c>
      <c r="BT410" s="163">
        <v>2403566.25</v>
      </c>
      <c r="BU410" s="161">
        <v>50127839.640000001</v>
      </c>
      <c r="BV410" s="161">
        <v>421862.53</v>
      </c>
      <c r="BW410" s="165">
        <v>12093672.67</v>
      </c>
      <c r="BX410" s="161">
        <v>810699</v>
      </c>
    </row>
    <row r="411" spans="1:76" ht="14.45" x14ac:dyDescent="0.3">
      <c r="A411" s="164" t="s">
        <v>31</v>
      </c>
      <c r="B411" s="6" t="s">
        <v>44</v>
      </c>
      <c r="C411" s="6" t="s">
        <v>77</v>
      </c>
      <c r="D411" s="6" t="s">
        <v>44</v>
      </c>
      <c r="E411" s="6" t="s">
        <v>36</v>
      </c>
      <c r="F411" s="24" t="str">
        <f>+Tabela1[[#This Row],[WK]]&amp;Tabela1[[#This Row],[PK]]&amp;Tabela1[[#This Row],[GK]]</f>
        <v>060906</v>
      </c>
      <c r="G411" s="6" t="s">
        <v>433</v>
      </c>
      <c r="H411" s="7">
        <v>212945992.52699897</v>
      </c>
      <c r="I411" s="8">
        <v>1.371</v>
      </c>
      <c r="J411" s="7">
        <v>291948955.74999994</v>
      </c>
      <c r="K411" s="8">
        <v>7.0000000000000007E-2</v>
      </c>
      <c r="L411" s="7">
        <v>20436426.902499996</v>
      </c>
      <c r="M411" s="7">
        <v>13335084.902499996</v>
      </c>
      <c r="N411" s="9">
        <v>1.8778260366139239</v>
      </c>
      <c r="O411" s="7">
        <v>3020766</v>
      </c>
      <c r="P411" s="8">
        <v>1.2949999999999999</v>
      </c>
      <c r="Q411" s="7">
        <v>3911892</v>
      </c>
      <c r="R411" s="8">
        <v>1.6E-2</v>
      </c>
      <c r="S411" s="7">
        <v>62590.272000000004</v>
      </c>
      <c r="T411" s="7">
        <v>-40280.727999999996</v>
      </c>
      <c r="U411" s="9">
        <v>-0.39156543632316199</v>
      </c>
      <c r="V411" s="7">
        <v>13294804.174499996</v>
      </c>
      <c r="W411" s="9">
        <v>1.8454207523431077</v>
      </c>
      <c r="X411" s="7">
        <v>25553098.169000875</v>
      </c>
      <c r="Y411" s="7">
        <v>5290105</v>
      </c>
      <c r="Z411" s="7">
        <v>916229.8</v>
      </c>
      <c r="AA411" s="7">
        <v>1178610.3690008754</v>
      </c>
      <c r="AB411" s="7">
        <v>14706925</v>
      </c>
      <c r="AC411" s="7">
        <v>3461228</v>
      </c>
      <c r="AD411" s="7">
        <v>12258293.994500879</v>
      </c>
      <c r="AE411" s="7">
        <v>0</v>
      </c>
      <c r="AF411" s="7">
        <v>20436426.902499996</v>
      </c>
      <c r="AG411" s="7">
        <v>62590.272000000004</v>
      </c>
      <c r="AH411" s="7">
        <v>12258293.994500879</v>
      </c>
      <c r="AI411" s="7">
        <v>5929159</v>
      </c>
      <c r="AJ411" s="7">
        <v>124928</v>
      </c>
      <c r="AK411" s="7">
        <v>9511270</v>
      </c>
      <c r="AL411" s="7">
        <v>0</v>
      </c>
      <c r="AM411" s="7">
        <v>683994</v>
      </c>
      <c r="AN411" s="7">
        <v>0</v>
      </c>
      <c r="AO411" s="7">
        <v>0</v>
      </c>
      <c r="AP411" s="7">
        <v>11422295</v>
      </c>
      <c r="AQ411" s="7">
        <v>966723</v>
      </c>
      <c r="AR411" s="7">
        <v>7101342</v>
      </c>
      <c r="AS411" s="7">
        <v>102871</v>
      </c>
      <c r="AT411" s="7">
        <v>10534360</v>
      </c>
      <c r="AU411" s="7">
        <v>0</v>
      </c>
      <c r="AV411" s="7">
        <v>856934</v>
      </c>
      <c r="AW411" s="7">
        <v>0</v>
      </c>
      <c r="AX411" s="7">
        <v>0</v>
      </c>
      <c r="AY411" s="7">
        <v>12984312</v>
      </c>
      <c r="AZ411" s="7">
        <v>407112</v>
      </c>
      <c r="BA411" s="7">
        <v>916229.8</v>
      </c>
      <c r="BB411" s="7">
        <v>0</v>
      </c>
      <c r="BC411" s="7">
        <v>34.299999999999997</v>
      </c>
      <c r="BD411" s="7">
        <v>9737.6</v>
      </c>
      <c r="BE411" s="7">
        <v>0</v>
      </c>
      <c r="BF411" s="7">
        <v>0</v>
      </c>
      <c r="BG411" s="7">
        <v>746312.36900087539</v>
      </c>
      <c r="BH411" s="7">
        <v>8323</v>
      </c>
      <c r="BI411" s="7">
        <v>432298</v>
      </c>
      <c r="BJ411" s="7">
        <v>5949801.9833333343</v>
      </c>
      <c r="BK411" s="7">
        <v>3642922.206666667</v>
      </c>
      <c r="BL411" s="7">
        <v>361693.82</v>
      </c>
      <c r="BM411" s="7">
        <v>8504131.4666666668</v>
      </c>
      <c r="BN411" s="130">
        <v>0.80200000000000005</v>
      </c>
      <c r="BO411" s="131">
        <v>2.9196080000000002E-4</v>
      </c>
      <c r="BP411" s="161">
        <v>7398.8315581370962</v>
      </c>
      <c r="BQ411" s="162">
        <v>14706925</v>
      </c>
      <c r="BR411" s="161">
        <v>446050</v>
      </c>
      <c r="BS411" s="163">
        <v>0</v>
      </c>
      <c r="BT411" s="163">
        <v>2175669.8309991248</v>
      </c>
      <c r="BU411" s="161">
        <v>20436426.899999999</v>
      </c>
      <c r="BV411" s="161">
        <v>62590.27</v>
      </c>
      <c r="BW411" s="165">
        <v>14433963.820999125</v>
      </c>
      <c r="BX411" s="161">
        <v>446050</v>
      </c>
    </row>
    <row r="412" spans="1:76" ht="14.45" x14ac:dyDescent="0.3">
      <c r="A412" s="164" t="s">
        <v>31</v>
      </c>
      <c r="B412" s="6" t="s">
        <v>44</v>
      </c>
      <c r="C412" s="6" t="s">
        <v>77</v>
      </c>
      <c r="D412" s="6" t="s">
        <v>51</v>
      </c>
      <c r="E412" s="6" t="s">
        <v>36</v>
      </c>
      <c r="F412" s="24" t="str">
        <f>+Tabela1[[#This Row],[WK]]&amp;Tabela1[[#This Row],[PK]]&amp;Tabela1[[#This Row],[GK]]</f>
        <v>060907</v>
      </c>
      <c r="G412" s="6" t="s">
        <v>434</v>
      </c>
      <c r="H412" s="7">
        <v>543328038.79079926</v>
      </c>
      <c r="I412" s="8">
        <v>1.371</v>
      </c>
      <c r="J412" s="7">
        <v>744902741.18000007</v>
      </c>
      <c r="K412" s="8">
        <v>7.0000000000000007E-2</v>
      </c>
      <c r="L412" s="7">
        <v>52143191.882600009</v>
      </c>
      <c r="M412" s="7">
        <v>23904610.882600009</v>
      </c>
      <c r="N412" s="9">
        <v>0.84652309131963854</v>
      </c>
      <c r="O412" s="7">
        <v>72683485</v>
      </c>
      <c r="P412" s="8">
        <v>1.2949999999999999</v>
      </c>
      <c r="Q412" s="7">
        <v>94125113</v>
      </c>
      <c r="R412" s="8">
        <v>1.6E-2</v>
      </c>
      <c r="S412" s="7">
        <v>1506001.808</v>
      </c>
      <c r="T412" s="7">
        <v>329123.80799999996</v>
      </c>
      <c r="U412" s="9">
        <v>0.27965839109916235</v>
      </c>
      <c r="V412" s="7">
        <v>24233734.690600008</v>
      </c>
      <c r="W412" s="9">
        <v>0.82384349979376514</v>
      </c>
      <c r="X412" s="7">
        <v>28854871.624679979</v>
      </c>
      <c r="Y412" s="7">
        <v>0</v>
      </c>
      <c r="Z412" s="7">
        <v>20828.280000000002</v>
      </c>
      <c r="AA412" s="7">
        <v>2449885.3446799805</v>
      </c>
      <c r="AB412" s="7">
        <v>24343008</v>
      </c>
      <c r="AC412" s="7">
        <v>2041150</v>
      </c>
      <c r="AD412" s="7">
        <v>4621136.9340799693</v>
      </c>
      <c r="AE412" s="7">
        <v>0</v>
      </c>
      <c r="AF412" s="7">
        <v>52143191.882600009</v>
      </c>
      <c r="AG412" s="7">
        <v>1506001.808</v>
      </c>
      <c r="AH412" s="7">
        <v>4621136.9340799693</v>
      </c>
      <c r="AI412" s="7">
        <v>23577382</v>
      </c>
      <c r="AJ412" s="7">
        <v>1117197</v>
      </c>
      <c r="AK412" s="7">
        <v>2062442</v>
      </c>
      <c r="AL412" s="7">
        <v>0</v>
      </c>
      <c r="AM412" s="7">
        <v>916224</v>
      </c>
      <c r="AN412" s="7">
        <v>0</v>
      </c>
      <c r="AO412" s="7">
        <v>0</v>
      </c>
      <c r="AP412" s="7">
        <v>20293567</v>
      </c>
      <c r="AQ412" s="7">
        <v>1420247</v>
      </c>
      <c r="AR412" s="7">
        <v>28238581</v>
      </c>
      <c r="AS412" s="7">
        <v>1176878</v>
      </c>
      <c r="AT412" s="7">
        <v>2698636</v>
      </c>
      <c r="AU412" s="7">
        <v>0</v>
      </c>
      <c r="AV412" s="7">
        <v>888822</v>
      </c>
      <c r="AW412" s="7">
        <v>0</v>
      </c>
      <c r="AX412" s="7">
        <v>0</v>
      </c>
      <c r="AY412" s="7">
        <v>23222982</v>
      </c>
      <c r="AZ412" s="7">
        <v>592015</v>
      </c>
      <c r="BA412" s="7">
        <v>20828.280000000002</v>
      </c>
      <c r="BB412" s="7">
        <v>0</v>
      </c>
      <c r="BC412" s="7">
        <v>0</v>
      </c>
      <c r="BD412" s="7">
        <v>223.96</v>
      </c>
      <c r="BE412" s="7">
        <v>0</v>
      </c>
      <c r="BF412" s="7">
        <v>0</v>
      </c>
      <c r="BG412" s="7">
        <v>1391299.3446799805</v>
      </c>
      <c r="BH412" s="7">
        <v>15516</v>
      </c>
      <c r="BI412" s="7">
        <v>1058586</v>
      </c>
      <c r="BJ412" s="7">
        <v>14569411.197499998</v>
      </c>
      <c r="BK412" s="7">
        <v>11044844.786666665</v>
      </c>
      <c r="BL412" s="7">
        <v>3954565.84</v>
      </c>
      <c r="BM412" s="7">
        <v>6189133.9633333348</v>
      </c>
      <c r="BN412" s="130">
        <v>1.2050000000000001</v>
      </c>
      <c r="BO412" s="131">
        <v>4.7545580000000001E-4</v>
      </c>
      <c r="BP412" s="161">
        <v>12048.23929994414</v>
      </c>
      <c r="BQ412" s="162">
        <v>24343008</v>
      </c>
      <c r="BR412" s="161">
        <v>875483</v>
      </c>
      <c r="BS412" s="163">
        <v>0</v>
      </c>
      <c r="BT412" s="163">
        <v>2923066.0300000012</v>
      </c>
      <c r="BU412" s="161">
        <v>52143191.880000003</v>
      </c>
      <c r="BV412" s="161">
        <v>1506001.81</v>
      </c>
      <c r="BW412" s="165">
        <v>7544202.9600000009</v>
      </c>
      <c r="BX412" s="161">
        <v>875483</v>
      </c>
    </row>
    <row r="413" spans="1:76" ht="14.45" x14ac:dyDescent="0.3">
      <c r="A413" s="164" t="s">
        <v>31</v>
      </c>
      <c r="B413" s="6" t="s">
        <v>44</v>
      </c>
      <c r="C413" s="6" t="s">
        <v>77</v>
      </c>
      <c r="D413" s="6" t="s">
        <v>75</v>
      </c>
      <c r="E413" s="6" t="s">
        <v>36</v>
      </c>
      <c r="F413" s="24" t="str">
        <f>+Tabela1[[#This Row],[WK]]&amp;Tabela1[[#This Row],[PK]]&amp;Tabela1[[#This Row],[GK]]</f>
        <v>060908</v>
      </c>
      <c r="G413" s="6" t="s">
        <v>435</v>
      </c>
      <c r="H413" s="7">
        <v>625257513.00979757</v>
      </c>
      <c r="I413" s="8">
        <v>1.371</v>
      </c>
      <c r="J413" s="7">
        <v>857228050.33000004</v>
      </c>
      <c r="K413" s="8">
        <v>7.0000000000000007E-2</v>
      </c>
      <c r="L413" s="7">
        <v>60005963.523100011</v>
      </c>
      <c r="M413" s="7">
        <v>25225510.523100011</v>
      </c>
      <c r="N413" s="9">
        <v>0.72527837757317337</v>
      </c>
      <c r="O413" s="7">
        <v>42606057</v>
      </c>
      <c r="P413" s="8">
        <v>1.2949999999999999</v>
      </c>
      <c r="Q413" s="7">
        <v>55174844</v>
      </c>
      <c r="R413" s="8">
        <v>1.6E-2</v>
      </c>
      <c r="S413" s="7">
        <v>882797.50400000007</v>
      </c>
      <c r="T413" s="7">
        <v>321923.50400000007</v>
      </c>
      <c r="U413" s="9">
        <v>0.57396760056625917</v>
      </c>
      <c r="V413" s="7">
        <v>25547434.027100012</v>
      </c>
      <c r="W413" s="9">
        <v>0.72287704497060934</v>
      </c>
      <c r="X413" s="7">
        <v>27119948.893100675</v>
      </c>
      <c r="Y413" s="7">
        <v>0</v>
      </c>
      <c r="Z413" s="7">
        <v>21.39</v>
      </c>
      <c r="AA413" s="7">
        <v>2410481.5031006765</v>
      </c>
      <c r="AB413" s="7">
        <v>24611766</v>
      </c>
      <c r="AC413" s="7">
        <v>97680</v>
      </c>
      <c r="AD413" s="7">
        <v>1572514.866000664</v>
      </c>
      <c r="AE413" s="7">
        <v>-20131.883495080303</v>
      </c>
      <c r="AF413" s="7">
        <v>60005963.523100011</v>
      </c>
      <c r="AG413" s="7">
        <v>882797.50400000007</v>
      </c>
      <c r="AH413" s="7">
        <v>1552382.9825055837</v>
      </c>
      <c r="AI413" s="7">
        <v>29039420</v>
      </c>
      <c r="AJ413" s="7">
        <v>570382</v>
      </c>
      <c r="AK413" s="7">
        <v>0</v>
      </c>
      <c r="AL413" s="7">
        <v>0</v>
      </c>
      <c r="AM413" s="7">
        <v>892639</v>
      </c>
      <c r="AN413" s="7">
        <v>0</v>
      </c>
      <c r="AO413" s="7">
        <v>0</v>
      </c>
      <c r="AP413" s="7">
        <v>21165384</v>
      </c>
      <c r="AQ413" s="7">
        <v>1571422</v>
      </c>
      <c r="AR413" s="7">
        <v>34780453</v>
      </c>
      <c r="AS413" s="7">
        <v>560874</v>
      </c>
      <c r="AT413" s="7">
        <v>0</v>
      </c>
      <c r="AU413" s="7">
        <v>0</v>
      </c>
      <c r="AV413" s="7">
        <v>1122228</v>
      </c>
      <c r="AW413" s="7">
        <v>0</v>
      </c>
      <c r="AX413" s="7">
        <v>0</v>
      </c>
      <c r="AY413" s="7">
        <v>23397044</v>
      </c>
      <c r="AZ413" s="7">
        <v>668248</v>
      </c>
      <c r="BA413" s="7">
        <v>21.39</v>
      </c>
      <c r="BB413" s="7">
        <v>0</v>
      </c>
      <c r="BC413" s="7">
        <v>0</v>
      </c>
      <c r="BD413" s="7">
        <v>0.23</v>
      </c>
      <c r="BE413" s="7">
        <v>0</v>
      </c>
      <c r="BF413" s="7">
        <v>0</v>
      </c>
      <c r="BG413" s="7">
        <v>1431829.5031006765</v>
      </c>
      <c r="BH413" s="7">
        <v>15968</v>
      </c>
      <c r="BI413" s="7">
        <v>978652</v>
      </c>
      <c r="BJ413" s="7">
        <v>13469150.865833331</v>
      </c>
      <c r="BK413" s="7">
        <v>9242948.0466666631</v>
      </c>
      <c r="BL413" s="7">
        <v>4776785.7700000005</v>
      </c>
      <c r="BM413" s="7">
        <v>7351239.7366666682</v>
      </c>
      <c r="BN413" s="130">
        <v>1.302</v>
      </c>
      <c r="BO413" s="131">
        <v>5.0217779999999997E-4</v>
      </c>
      <c r="BP413" s="161">
        <v>12725.590072744521</v>
      </c>
      <c r="BQ413" s="162">
        <v>24611766</v>
      </c>
      <c r="BR413" s="161">
        <v>1294068</v>
      </c>
      <c r="BS413" s="163">
        <v>0</v>
      </c>
      <c r="BT413" s="163">
        <v>2881770.8500000015</v>
      </c>
      <c r="BU413" s="161">
        <v>60005963.520000003</v>
      </c>
      <c r="BV413" s="161">
        <v>882797.5</v>
      </c>
      <c r="BW413" s="165">
        <v>4434153.8300000019</v>
      </c>
      <c r="BX413" s="161">
        <v>1294068</v>
      </c>
    </row>
    <row r="414" spans="1:76" ht="14.45" x14ac:dyDescent="0.3">
      <c r="A414" s="164" t="s">
        <v>31</v>
      </c>
      <c r="B414" s="6" t="s">
        <v>44</v>
      </c>
      <c r="C414" s="6" t="s">
        <v>77</v>
      </c>
      <c r="D414" s="6" t="s">
        <v>77</v>
      </c>
      <c r="E414" s="6" t="s">
        <v>36</v>
      </c>
      <c r="F414" s="24" t="str">
        <f>+Tabela1[[#This Row],[WK]]&amp;Tabela1[[#This Row],[PK]]&amp;Tabela1[[#This Row],[GK]]</f>
        <v>060909</v>
      </c>
      <c r="G414" s="6" t="s">
        <v>436</v>
      </c>
      <c r="H414" s="7">
        <v>87271784.690600067</v>
      </c>
      <c r="I414" s="8">
        <v>1.371</v>
      </c>
      <c r="J414" s="7">
        <v>119649616.81999999</v>
      </c>
      <c r="K414" s="8">
        <v>7.0000000000000007E-2</v>
      </c>
      <c r="L414" s="7">
        <v>8375473.1774000004</v>
      </c>
      <c r="M414" s="7">
        <v>5522211.1774000004</v>
      </c>
      <c r="N414" s="9">
        <v>1.9354027696720457</v>
      </c>
      <c r="O414" s="7">
        <v>956951</v>
      </c>
      <c r="P414" s="8">
        <v>1.2949999999999999</v>
      </c>
      <c r="Q414" s="7">
        <v>1239252</v>
      </c>
      <c r="R414" s="8">
        <v>1.6E-2</v>
      </c>
      <c r="S414" s="7">
        <v>19828.031999999999</v>
      </c>
      <c r="T414" s="7">
        <v>3174.0319999999992</v>
      </c>
      <c r="U414" s="9">
        <v>0.19058676594211596</v>
      </c>
      <c r="V414" s="7">
        <v>5525385.2094000001</v>
      </c>
      <c r="W414" s="9">
        <v>1.9252776769076168</v>
      </c>
      <c r="X414" s="7">
        <v>12907107.23807162</v>
      </c>
      <c r="Y414" s="7">
        <v>2943657</v>
      </c>
      <c r="Z414" s="7">
        <v>664946.59</v>
      </c>
      <c r="AA414" s="7">
        <v>567652.64807162015</v>
      </c>
      <c r="AB414" s="7">
        <v>7071893</v>
      </c>
      <c r="AC414" s="7">
        <v>1658958</v>
      </c>
      <c r="AD414" s="7">
        <v>7381722.0286716204</v>
      </c>
      <c r="AE414" s="7">
        <v>0</v>
      </c>
      <c r="AF414" s="7">
        <v>8375473.1774000004</v>
      </c>
      <c r="AG414" s="7">
        <v>19828.031999999999</v>
      </c>
      <c r="AH414" s="7">
        <v>7381722.0286716204</v>
      </c>
      <c r="AI414" s="7">
        <v>2382289</v>
      </c>
      <c r="AJ414" s="7">
        <v>16209</v>
      </c>
      <c r="AK414" s="7">
        <v>5066418</v>
      </c>
      <c r="AL414" s="7">
        <v>0</v>
      </c>
      <c r="AM414" s="7">
        <v>848675</v>
      </c>
      <c r="AN414" s="7">
        <v>0</v>
      </c>
      <c r="AO414" s="7">
        <v>0</v>
      </c>
      <c r="AP414" s="7">
        <v>5581611</v>
      </c>
      <c r="AQ414" s="7">
        <v>334176</v>
      </c>
      <c r="AR414" s="7">
        <v>2853262</v>
      </c>
      <c r="AS414" s="7">
        <v>16654</v>
      </c>
      <c r="AT414" s="7">
        <v>5398171</v>
      </c>
      <c r="AU414" s="7">
        <v>0</v>
      </c>
      <c r="AV414" s="7">
        <v>767907</v>
      </c>
      <c r="AW414" s="7">
        <v>0</v>
      </c>
      <c r="AX414" s="7">
        <v>0</v>
      </c>
      <c r="AY414" s="7">
        <v>6211259</v>
      </c>
      <c r="AZ414" s="7">
        <v>145976</v>
      </c>
      <c r="BA414" s="7">
        <v>664946.59</v>
      </c>
      <c r="BB414" s="7">
        <v>0</v>
      </c>
      <c r="BC414" s="7">
        <v>49.42</v>
      </c>
      <c r="BD414" s="7">
        <v>6985.23</v>
      </c>
      <c r="BE414" s="7">
        <v>0</v>
      </c>
      <c r="BF414" s="7">
        <v>0</v>
      </c>
      <c r="BG414" s="7">
        <v>365220.64807162021</v>
      </c>
      <c r="BH414" s="7">
        <v>4073</v>
      </c>
      <c r="BI414" s="7">
        <v>202432</v>
      </c>
      <c r="BJ414" s="7">
        <v>2786149.5133333337</v>
      </c>
      <c r="BK414" s="7">
        <v>0</v>
      </c>
      <c r="BL414" s="7">
        <v>3890127.1266666669</v>
      </c>
      <c r="BM414" s="7">
        <v>3364343.8000000003</v>
      </c>
      <c r="BN414" s="130">
        <v>0.77700000000000002</v>
      </c>
      <c r="BO414" s="131">
        <v>1.408328E-4</v>
      </c>
      <c r="BP414" s="161">
        <v>3568.8481633367169</v>
      </c>
      <c r="BQ414" s="162">
        <v>7071893</v>
      </c>
      <c r="BR414" s="161">
        <v>227586</v>
      </c>
      <c r="BS414" s="163">
        <v>0</v>
      </c>
      <c r="BT414" s="163">
        <v>1343791.7619283795</v>
      </c>
      <c r="BU414" s="161">
        <v>8375473.1799999997</v>
      </c>
      <c r="BV414" s="161">
        <v>19828.03</v>
      </c>
      <c r="BW414" s="165">
        <v>8725513.7919283807</v>
      </c>
      <c r="BX414" s="161">
        <v>227586</v>
      </c>
    </row>
    <row r="415" spans="1:76" ht="14.45" x14ac:dyDescent="0.3">
      <c r="A415" s="164" t="s">
        <v>31</v>
      </c>
      <c r="B415" s="6" t="s">
        <v>44</v>
      </c>
      <c r="C415" s="6" t="s">
        <v>77</v>
      </c>
      <c r="D415" s="6" t="s">
        <v>90</v>
      </c>
      <c r="E415" s="6" t="s">
        <v>36</v>
      </c>
      <c r="F415" s="24" t="str">
        <f>+Tabela1[[#This Row],[WK]]&amp;Tabela1[[#This Row],[PK]]&amp;Tabela1[[#This Row],[GK]]</f>
        <v>060910</v>
      </c>
      <c r="G415" s="6" t="s">
        <v>437</v>
      </c>
      <c r="H415" s="7">
        <v>345684172.67040008</v>
      </c>
      <c r="I415" s="8">
        <v>1.371</v>
      </c>
      <c r="J415" s="7">
        <v>473933000.72000003</v>
      </c>
      <c r="K415" s="8">
        <v>7.0000000000000007E-2</v>
      </c>
      <c r="L415" s="7">
        <v>33175310.050400004</v>
      </c>
      <c r="M415" s="7">
        <v>20851960.050400004</v>
      </c>
      <c r="N415" s="9">
        <v>1.69206912490516</v>
      </c>
      <c r="O415" s="7">
        <v>17258506</v>
      </c>
      <c r="P415" s="8">
        <v>1.2949999999999999</v>
      </c>
      <c r="Q415" s="7">
        <v>22349765</v>
      </c>
      <c r="R415" s="8">
        <v>1.6E-2</v>
      </c>
      <c r="S415" s="7">
        <v>357596.24</v>
      </c>
      <c r="T415" s="7">
        <v>-539780.76</v>
      </c>
      <c r="U415" s="9">
        <v>-0.60150946592123489</v>
      </c>
      <c r="V415" s="7">
        <v>20312179.290400002</v>
      </c>
      <c r="W415" s="9">
        <v>1.5363889815136491</v>
      </c>
      <c r="X415" s="7">
        <v>36731386.099975318</v>
      </c>
      <c r="Y415" s="7">
        <v>6136938</v>
      </c>
      <c r="Z415" s="7">
        <v>7598.1</v>
      </c>
      <c r="AA415" s="7">
        <v>1878851.9999753223</v>
      </c>
      <c r="AB415" s="7">
        <v>28158147</v>
      </c>
      <c r="AC415" s="7">
        <v>549851</v>
      </c>
      <c r="AD415" s="7">
        <v>16419206.809575314</v>
      </c>
      <c r="AE415" s="7">
        <v>0</v>
      </c>
      <c r="AF415" s="7">
        <v>33175310.050400004</v>
      </c>
      <c r="AG415" s="7">
        <v>357596.24</v>
      </c>
      <c r="AH415" s="7">
        <v>16419206.809575314</v>
      </c>
      <c r="AI415" s="7">
        <v>10289197</v>
      </c>
      <c r="AJ415" s="7">
        <v>256127</v>
      </c>
      <c r="AK415" s="7">
        <v>8424163</v>
      </c>
      <c r="AL415" s="7">
        <v>0</v>
      </c>
      <c r="AM415" s="7">
        <v>1127120</v>
      </c>
      <c r="AN415" s="7">
        <v>0</v>
      </c>
      <c r="AO415" s="7">
        <v>0</v>
      </c>
      <c r="AP415" s="7">
        <v>22991126</v>
      </c>
      <c r="AQ415" s="7">
        <v>1527660</v>
      </c>
      <c r="AR415" s="7">
        <v>12323350</v>
      </c>
      <c r="AS415" s="7">
        <v>897377</v>
      </c>
      <c r="AT415" s="7">
        <v>8519066</v>
      </c>
      <c r="AU415" s="7">
        <v>0</v>
      </c>
      <c r="AV415" s="7">
        <v>1026680</v>
      </c>
      <c r="AW415" s="7">
        <v>0</v>
      </c>
      <c r="AX415" s="7">
        <v>0</v>
      </c>
      <c r="AY415" s="7">
        <v>25457707</v>
      </c>
      <c r="AZ415" s="7">
        <v>629320</v>
      </c>
      <c r="BA415" s="7">
        <v>7598.1</v>
      </c>
      <c r="BB415" s="7">
        <v>0</v>
      </c>
      <c r="BC415" s="7">
        <v>0</v>
      </c>
      <c r="BD415" s="7">
        <v>81.7</v>
      </c>
      <c r="BE415" s="7">
        <v>0</v>
      </c>
      <c r="BF415" s="7">
        <v>0</v>
      </c>
      <c r="BG415" s="7">
        <v>1079610.9999753223</v>
      </c>
      <c r="BH415" s="7">
        <v>12040</v>
      </c>
      <c r="BI415" s="7">
        <v>799241</v>
      </c>
      <c r="BJ415" s="7">
        <v>11000035.49</v>
      </c>
      <c r="BK415" s="7">
        <v>6677496.0700000003</v>
      </c>
      <c r="BL415" s="7">
        <v>5251253.2733333334</v>
      </c>
      <c r="BM415" s="7">
        <v>6787651.1333333328</v>
      </c>
      <c r="BN415" s="130">
        <v>0.85299999999999998</v>
      </c>
      <c r="BO415" s="131">
        <v>4.5828209999999999E-4</v>
      </c>
      <c r="BP415" s="161">
        <v>11614.014432299582</v>
      </c>
      <c r="BQ415" s="162">
        <v>28158147</v>
      </c>
      <c r="BR415" s="161">
        <v>604038</v>
      </c>
      <c r="BS415" s="163">
        <v>0</v>
      </c>
      <c r="BT415" s="163">
        <v>2505424.6199999973</v>
      </c>
      <c r="BU415" s="161">
        <v>33175310.050000001</v>
      </c>
      <c r="BV415" s="161">
        <v>357596.24</v>
      </c>
      <c r="BW415" s="165">
        <v>18924631.43</v>
      </c>
      <c r="BX415" s="161">
        <v>604038</v>
      </c>
    </row>
    <row r="416" spans="1:76" ht="14.45" x14ac:dyDescent="0.3">
      <c r="A416" s="164" t="s">
        <v>31</v>
      </c>
      <c r="B416" s="6" t="s">
        <v>44</v>
      </c>
      <c r="C416" s="6" t="s">
        <v>77</v>
      </c>
      <c r="D416" s="6" t="s">
        <v>92</v>
      </c>
      <c r="E416" s="6" t="s">
        <v>36</v>
      </c>
      <c r="F416" s="24" t="str">
        <f>+Tabela1[[#This Row],[WK]]&amp;Tabela1[[#This Row],[PK]]&amp;Tabela1[[#This Row],[GK]]</f>
        <v>060911</v>
      </c>
      <c r="G416" s="6" t="s">
        <v>438</v>
      </c>
      <c r="H416" s="7">
        <v>767409926.34939897</v>
      </c>
      <c r="I416" s="8">
        <v>1.371</v>
      </c>
      <c r="J416" s="7">
        <v>1052119009.02</v>
      </c>
      <c r="K416" s="8">
        <v>7.0000000000000007E-2</v>
      </c>
      <c r="L416" s="7">
        <v>73648330.631400004</v>
      </c>
      <c r="M416" s="7">
        <v>36699953.631400004</v>
      </c>
      <c r="N416" s="9">
        <v>0.99327647413037934</v>
      </c>
      <c r="O416" s="7">
        <v>183247896</v>
      </c>
      <c r="P416" s="8">
        <v>1.2949999999999999</v>
      </c>
      <c r="Q416" s="7">
        <v>237306025</v>
      </c>
      <c r="R416" s="8">
        <v>1.6E-2</v>
      </c>
      <c r="S416" s="7">
        <v>3796896.4</v>
      </c>
      <c r="T416" s="7">
        <v>2214546.4</v>
      </c>
      <c r="U416" s="9">
        <v>1.3995300660410148</v>
      </c>
      <c r="V416" s="7">
        <v>38914500.03140001</v>
      </c>
      <c r="W416" s="9">
        <v>1.0099601814261125</v>
      </c>
      <c r="X416" s="7">
        <v>36757928.990260318</v>
      </c>
      <c r="Y416" s="7">
        <v>0</v>
      </c>
      <c r="Z416" s="7">
        <v>263775.90000000002</v>
      </c>
      <c r="AA416" s="7">
        <v>2615641.0902603213</v>
      </c>
      <c r="AB416" s="7">
        <v>33878512</v>
      </c>
      <c r="AC416" s="7">
        <v>0</v>
      </c>
      <c r="AD416" s="7">
        <v>0</v>
      </c>
      <c r="AE416" s="7">
        <v>0</v>
      </c>
      <c r="AF416" s="7">
        <v>73648330.631400004</v>
      </c>
      <c r="AG416" s="7">
        <v>3796896.4</v>
      </c>
      <c r="AH416" s="7">
        <v>0</v>
      </c>
      <c r="AI416" s="7">
        <v>30849496</v>
      </c>
      <c r="AJ416" s="7">
        <v>1625814</v>
      </c>
      <c r="AK416" s="7">
        <v>1780566</v>
      </c>
      <c r="AL416" s="7">
        <v>0</v>
      </c>
      <c r="AM416" s="7">
        <v>955393</v>
      </c>
      <c r="AN416" s="7">
        <v>0</v>
      </c>
      <c r="AO416" s="7">
        <v>0</v>
      </c>
      <c r="AP416" s="7">
        <v>26788123</v>
      </c>
      <c r="AQ416" s="7">
        <v>1969250</v>
      </c>
      <c r="AR416" s="7">
        <v>36948377</v>
      </c>
      <c r="AS416" s="7">
        <v>1582350</v>
      </c>
      <c r="AT416" s="7">
        <v>2329875</v>
      </c>
      <c r="AU416" s="7">
        <v>0</v>
      </c>
      <c r="AV416" s="7">
        <v>1027348</v>
      </c>
      <c r="AW416" s="7">
        <v>0</v>
      </c>
      <c r="AX416" s="7">
        <v>0</v>
      </c>
      <c r="AY416" s="7">
        <v>30718810</v>
      </c>
      <c r="AZ416" s="7">
        <v>820712</v>
      </c>
      <c r="BA416" s="7">
        <v>263775.90000000002</v>
      </c>
      <c r="BB416" s="7">
        <v>0</v>
      </c>
      <c r="BC416" s="7">
        <v>0</v>
      </c>
      <c r="BD416" s="7">
        <v>2836.3</v>
      </c>
      <c r="BE416" s="7">
        <v>0</v>
      </c>
      <c r="BF416" s="7">
        <v>0</v>
      </c>
      <c r="BG416" s="7">
        <v>1976208.0902603213</v>
      </c>
      <c r="BH416" s="7">
        <v>22039</v>
      </c>
      <c r="BI416" s="7">
        <v>639433</v>
      </c>
      <c r="BJ416" s="7">
        <v>8800563.288333334</v>
      </c>
      <c r="BK416" s="7">
        <v>4738582.5966666676</v>
      </c>
      <c r="BL416" s="7">
        <v>3536807.7566666664</v>
      </c>
      <c r="BM416" s="7">
        <v>9174307.253333332</v>
      </c>
      <c r="BN416" s="130">
        <v>1.2230000000000001</v>
      </c>
      <c r="BO416" s="131">
        <v>7.1134569999999997E-4</v>
      </c>
      <c r="BP416" s="161">
        <v>18026.335116018399</v>
      </c>
      <c r="BQ416" s="162">
        <v>33878512</v>
      </c>
      <c r="BR416" s="161">
        <v>1209803</v>
      </c>
      <c r="BS416" s="163">
        <v>0</v>
      </c>
      <c r="BT416" s="163">
        <v>692047.96859999001</v>
      </c>
      <c r="BU416" s="161">
        <v>73648330.629999995</v>
      </c>
      <c r="BV416" s="161">
        <v>3796896.4</v>
      </c>
      <c r="BW416" s="165">
        <v>692047.96859999001</v>
      </c>
      <c r="BX416" s="161">
        <v>1209803</v>
      </c>
    </row>
    <row r="417" spans="1:76" ht="14.45" x14ac:dyDescent="0.3">
      <c r="A417" s="164" t="s">
        <v>31</v>
      </c>
      <c r="B417" s="6" t="s">
        <v>44</v>
      </c>
      <c r="C417" s="6" t="s">
        <v>77</v>
      </c>
      <c r="D417" s="6" t="s">
        <v>93</v>
      </c>
      <c r="E417" s="6" t="s">
        <v>36</v>
      </c>
      <c r="F417" s="24" t="str">
        <f>+Tabela1[[#This Row],[WK]]&amp;Tabela1[[#This Row],[PK]]&amp;Tabela1[[#This Row],[GK]]</f>
        <v>060912</v>
      </c>
      <c r="G417" s="6" t="s">
        <v>439</v>
      </c>
      <c r="H417" s="7">
        <v>213935616.69599962</v>
      </c>
      <c r="I417" s="8">
        <v>1.371</v>
      </c>
      <c r="J417" s="7">
        <v>293305730.49000001</v>
      </c>
      <c r="K417" s="8">
        <v>7.0000000000000007E-2</v>
      </c>
      <c r="L417" s="7">
        <v>20531401.134300001</v>
      </c>
      <c r="M417" s="7">
        <v>13476224.134300001</v>
      </c>
      <c r="N417" s="9">
        <v>1.9101185036605037</v>
      </c>
      <c r="O417" s="7">
        <v>10857214</v>
      </c>
      <c r="P417" s="8">
        <v>1.2949999999999999</v>
      </c>
      <c r="Q417" s="7">
        <v>14060092</v>
      </c>
      <c r="R417" s="8">
        <v>1.6E-2</v>
      </c>
      <c r="S417" s="7">
        <v>224961.47200000001</v>
      </c>
      <c r="T417" s="7">
        <v>33181.472000000009</v>
      </c>
      <c r="U417" s="9">
        <v>0.17301841693607262</v>
      </c>
      <c r="V417" s="7">
        <v>13509405.6063</v>
      </c>
      <c r="W417" s="9">
        <v>1.8641487187380856</v>
      </c>
      <c r="X417" s="7">
        <v>23870495.732590798</v>
      </c>
      <c r="Y417" s="7">
        <v>3454545</v>
      </c>
      <c r="Z417" s="7">
        <v>164921.54999999999</v>
      </c>
      <c r="AA417" s="7">
        <v>1367961.1825907985</v>
      </c>
      <c r="AB417" s="7">
        <v>14614975</v>
      </c>
      <c r="AC417" s="7">
        <v>4268093</v>
      </c>
      <c r="AD417" s="7">
        <v>10361090.126290798</v>
      </c>
      <c r="AE417" s="7">
        <v>0</v>
      </c>
      <c r="AF417" s="7">
        <v>20531401.134300001</v>
      </c>
      <c r="AG417" s="7">
        <v>224961.47200000001</v>
      </c>
      <c r="AH417" s="7">
        <v>10361090.126290798</v>
      </c>
      <c r="AI417" s="7">
        <v>5890615</v>
      </c>
      <c r="AJ417" s="7">
        <v>100934</v>
      </c>
      <c r="AK417" s="7">
        <v>7552761</v>
      </c>
      <c r="AL417" s="7">
        <v>0</v>
      </c>
      <c r="AM417" s="7">
        <v>1223432</v>
      </c>
      <c r="AN417" s="7">
        <v>0</v>
      </c>
      <c r="AO417" s="7">
        <v>0</v>
      </c>
      <c r="AP417" s="7">
        <v>11742912</v>
      </c>
      <c r="AQ417" s="7">
        <v>640503</v>
      </c>
      <c r="AR417" s="7">
        <v>7055177</v>
      </c>
      <c r="AS417" s="7">
        <v>191780</v>
      </c>
      <c r="AT417" s="7">
        <v>8605719</v>
      </c>
      <c r="AU417" s="7">
        <v>0</v>
      </c>
      <c r="AV417" s="7">
        <v>891806</v>
      </c>
      <c r="AW417" s="7">
        <v>0</v>
      </c>
      <c r="AX417" s="7">
        <v>0</v>
      </c>
      <c r="AY417" s="7">
        <v>13375444</v>
      </c>
      <c r="AZ417" s="7">
        <v>261136</v>
      </c>
      <c r="BA417" s="7">
        <v>164921.54999999999</v>
      </c>
      <c r="BB417" s="7">
        <v>0</v>
      </c>
      <c r="BC417" s="7">
        <v>0</v>
      </c>
      <c r="BD417" s="7">
        <v>1773.35</v>
      </c>
      <c r="BE417" s="7">
        <v>0</v>
      </c>
      <c r="BF417" s="7">
        <v>0</v>
      </c>
      <c r="BG417" s="7">
        <v>732055.18259079836</v>
      </c>
      <c r="BH417" s="7">
        <v>8164</v>
      </c>
      <c r="BI417" s="7">
        <v>635906</v>
      </c>
      <c r="BJ417" s="7">
        <v>8751957.5775000025</v>
      </c>
      <c r="BK417" s="7">
        <v>6877842.4300000025</v>
      </c>
      <c r="BL417" s="7">
        <v>1123736.0266666666</v>
      </c>
      <c r="BM417" s="7">
        <v>5248988.5366666662</v>
      </c>
      <c r="BN417" s="130">
        <v>0.86699999999999999</v>
      </c>
      <c r="BO417" s="131">
        <v>2.8529869999999999E-4</v>
      </c>
      <c r="BP417" s="161">
        <v>7229.743994469055</v>
      </c>
      <c r="BQ417" s="162">
        <v>14614975</v>
      </c>
      <c r="BR417" s="161">
        <v>428297</v>
      </c>
      <c r="BS417" s="163">
        <v>0</v>
      </c>
      <c r="BT417" s="163">
        <v>2191906.2674092017</v>
      </c>
      <c r="BU417" s="161">
        <v>20531401.129999999</v>
      </c>
      <c r="BV417" s="161">
        <v>224961.47</v>
      </c>
      <c r="BW417" s="165">
        <v>12552996.397409203</v>
      </c>
      <c r="BX417" s="161">
        <v>428297</v>
      </c>
    </row>
    <row r="418" spans="1:76" ht="14.45" x14ac:dyDescent="0.3">
      <c r="A418" s="164" t="s">
        <v>31</v>
      </c>
      <c r="B418" s="6" t="s">
        <v>44</v>
      </c>
      <c r="C418" s="6" t="s">
        <v>77</v>
      </c>
      <c r="D418" s="6" t="s">
        <v>95</v>
      </c>
      <c r="E418" s="6" t="s">
        <v>36</v>
      </c>
      <c r="F418" s="24" t="str">
        <f>+Tabela1[[#This Row],[WK]]&amp;Tabela1[[#This Row],[PK]]&amp;Tabela1[[#This Row],[GK]]</f>
        <v>060913</v>
      </c>
      <c r="G418" s="6" t="s">
        <v>440</v>
      </c>
      <c r="H418" s="7">
        <v>145577655.09179917</v>
      </c>
      <c r="I418" s="8">
        <v>1.371</v>
      </c>
      <c r="J418" s="7">
        <v>199586965.13</v>
      </c>
      <c r="K418" s="8">
        <v>7.0000000000000007E-2</v>
      </c>
      <c r="L418" s="7">
        <v>13971087.5591</v>
      </c>
      <c r="M418" s="7">
        <v>9460369.5591000002</v>
      </c>
      <c r="N418" s="9">
        <v>2.0973090224438771</v>
      </c>
      <c r="O418" s="7">
        <v>1718577</v>
      </c>
      <c r="P418" s="8">
        <v>1.2949999999999999</v>
      </c>
      <c r="Q418" s="7">
        <v>2225557</v>
      </c>
      <c r="R418" s="8">
        <v>1.6E-2</v>
      </c>
      <c r="S418" s="7">
        <v>35608.912000000004</v>
      </c>
      <c r="T418" s="7">
        <v>18185.912000000004</v>
      </c>
      <c r="U418" s="9">
        <v>1.0437876370315102</v>
      </c>
      <c r="V418" s="7">
        <v>9478555.4711000007</v>
      </c>
      <c r="W418" s="9">
        <v>2.0932553714868862</v>
      </c>
      <c r="X418" s="7">
        <v>23074084.096736528</v>
      </c>
      <c r="Y418" s="7">
        <v>9682922</v>
      </c>
      <c r="Z418" s="7">
        <v>0</v>
      </c>
      <c r="AA418" s="7">
        <v>813438.09673652798</v>
      </c>
      <c r="AB418" s="7">
        <v>12577724</v>
      </c>
      <c r="AC418" s="7">
        <v>0</v>
      </c>
      <c r="AD418" s="7">
        <v>13595528.625636527</v>
      </c>
      <c r="AE418" s="7">
        <v>0</v>
      </c>
      <c r="AF418" s="7">
        <v>13971087.5591</v>
      </c>
      <c r="AG418" s="7">
        <v>35608.912000000004</v>
      </c>
      <c r="AH418" s="7">
        <v>13595528.625636527</v>
      </c>
      <c r="AI418" s="7">
        <v>3766157</v>
      </c>
      <c r="AJ418" s="7">
        <v>14628</v>
      </c>
      <c r="AK418" s="7">
        <v>7431721</v>
      </c>
      <c r="AL418" s="7">
        <v>0</v>
      </c>
      <c r="AM418" s="7">
        <v>431097</v>
      </c>
      <c r="AN418" s="7">
        <v>0</v>
      </c>
      <c r="AO418" s="7">
        <v>0</v>
      </c>
      <c r="AP418" s="7">
        <v>10428814</v>
      </c>
      <c r="AQ418" s="7">
        <v>608677</v>
      </c>
      <c r="AR418" s="7">
        <v>4510718</v>
      </c>
      <c r="AS418" s="7">
        <v>17423</v>
      </c>
      <c r="AT418" s="7">
        <v>8479510</v>
      </c>
      <c r="AU418" s="7">
        <v>0</v>
      </c>
      <c r="AV418" s="7">
        <v>441987</v>
      </c>
      <c r="AW418" s="7">
        <v>0</v>
      </c>
      <c r="AX418" s="7">
        <v>0</v>
      </c>
      <c r="AY418" s="7">
        <v>11761544</v>
      </c>
      <c r="AZ418" s="7">
        <v>267623</v>
      </c>
      <c r="BA418" s="7">
        <v>0</v>
      </c>
      <c r="BB418" s="7">
        <v>0</v>
      </c>
      <c r="BC418" s="7">
        <v>0</v>
      </c>
      <c r="BD418" s="7">
        <v>0</v>
      </c>
      <c r="BE418" s="7">
        <v>0</v>
      </c>
      <c r="BF418" s="7">
        <v>0</v>
      </c>
      <c r="BG418" s="7">
        <v>539895.09673652798</v>
      </c>
      <c r="BH418" s="7">
        <v>6021</v>
      </c>
      <c r="BI418" s="7">
        <v>273543</v>
      </c>
      <c r="BJ418" s="7">
        <v>3764694.9425000004</v>
      </c>
      <c r="BK418" s="7">
        <v>1559974.2166666668</v>
      </c>
      <c r="BL418" s="7">
        <v>2569831.5833333335</v>
      </c>
      <c r="BM418" s="7">
        <v>3679219.7366666663</v>
      </c>
      <c r="BN418" s="130">
        <v>0.622</v>
      </c>
      <c r="BO418" s="131">
        <v>2.5075919999999999E-4</v>
      </c>
      <c r="BP418" s="161">
        <v>6354.2906322824474</v>
      </c>
      <c r="BQ418" s="162">
        <v>12577724</v>
      </c>
      <c r="BR418" s="161">
        <v>314613</v>
      </c>
      <c r="BS418" s="163">
        <v>0</v>
      </c>
      <c r="BT418" s="163">
        <v>191192.90326347202</v>
      </c>
      <c r="BU418" s="161">
        <v>13971087.560000001</v>
      </c>
      <c r="BV418" s="161">
        <v>35608.910000000003</v>
      </c>
      <c r="BW418" s="165">
        <v>13786721.533263473</v>
      </c>
      <c r="BX418" s="161">
        <v>314613</v>
      </c>
    </row>
    <row r="419" spans="1:76" ht="14.45" x14ac:dyDescent="0.3">
      <c r="A419" s="164" t="s">
        <v>31</v>
      </c>
      <c r="B419" s="6" t="s">
        <v>44</v>
      </c>
      <c r="C419" s="6" t="s">
        <v>77</v>
      </c>
      <c r="D419" s="6" t="s">
        <v>97</v>
      </c>
      <c r="E419" s="6" t="s">
        <v>36</v>
      </c>
      <c r="F419" s="24" t="str">
        <f>+Tabela1[[#This Row],[WK]]&amp;Tabela1[[#This Row],[PK]]&amp;Tabela1[[#This Row],[GK]]</f>
        <v>060914</v>
      </c>
      <c r="G419" s="6" t="s">
        <v>441</v>
      </c>
      <c r="H419" s="7">
        <v>518256090.10119987</v>
      </c>
      <c r="I419" s="8">
        <v>1.371</v>
      </c>
      <c r="J419" s="7">
        <v>710529099.52999997</v>
      </c>
      <c r="K419" s="8">
        <v>7.0000000000000007E-2</v>
      </c>
      <c r="L419" s="7">
        <v>49737036.967100002</v>
      </c>
      <c r="M419" s="7">
        <v>26845293.967100002</v>
      </c>
      <c r="N419" s="9">
        <v>1.1727064193888601</v>
      </c>
      <c r="O419" s="7">
        <v>61986937</v>
      </c>
      <c r="P419" s="8">
        <v>1.2949999999999999</v>
      </c>
      <c r="Q419" s="7">
        <v>80273083</v>
      </c>
      <c r="R419" s="8">
        <v>1.6E-2</v>
      </c>
      <c r="S419" s="7">
        <v>1284369.328</v>
      </c>
      <c r="T419" s="7">
        <v>488474.32799999998</v>
      </c>
      <c r="U419" s="9">
        <v>0.61374217453307278</v>
      </c>
      <c r="V419" s="7">
        <v>27333768.295100003</v>
      </c>
      <c r="W419" s="9">
        <v>1.1539254481641439</v>
      </c>
      <c r="X419" s="7">
        <v>24590289.362715676</v>
      </c>
      <c r="Y419" s="7">
        <v>0</v>
      </c>
      <c r="Z419" s="7">
        <v>56853.224999999991</v>
      </c>
      <c r="AA419" s="7">
        <v>2466106.1377156777</v>
      </c>
      <c r="AB419" s="7">
        <v>21432694</v>
      </c>
      <c r="AC419" s="7">
        <v>634636</v>
      </c>
      <c r="AD419" s="7">
        <v>634636</v>
      </c>
      <c r="AE419" s="7">
        <v>0</v>
      </c>
      <c r="AF419" s="7">
        <v>49737036.967100002</v>
      </c>
      <c r="AG419" s="7">
        <v>1284369.328</v>
      </c>
      <c r="AH419" s="7">
        <v>634636</v>
      </c>
      <c r="AI419" s="7">
        <v>19113119</v>
      </c>
      <c r="AJ419" s="7">
        <v>516400</v>
      </c>
      <c r="AK419" s="7">
        <v>5388205</v>
      </c>
      <c r="AL419" s="7">
        <v>0</v>
      </c>
      <c r="AM419" s="7">
        <v>1351084</v>
      </c>
      <c r="AN419" s="7">
        <v>0</v>
      </c>
      <c r="AO419" s="7">
        <v>0</v>
      </c>
      <c r="AP419" s="7">
        <v>15838852</v>
      </c>
      <c r="AQ419" s="7">
        <v>1953337</v>
      </c>
      <c r="AR419" s="7">
        <v>22891743</v>
      </c>
      <c r="AS419" s="7">
        <v>795895</v>
      </c>
      <c r="AT419" s="7">
        <v>6456266</v>
      </c>
      <c r="AU419" s="7">
        <v>0</v>
      </c>
      <c r="AV419" s="7">
        <v>916335</v>
      </c>
      <c r="AW419" s="7">
        <v>0</v>
      </c>
      <c r="AX419" s="7">
        <v>0</v>
      </c>
      <c r="AY419" s="7">
        <v>18485601</v>
      </c>
      <c r="AZ419" s="7">
        <v>838553</v>
      </c>
      <c r="BA419" s="7">
        <v>56853.224999999991</v>
      </c>
      <c r="BB419" s="7">
        <v>0</v>
      </c>
      <c r="BC419" s="7">
        <v>0</v>
      </c>
      <c r="BD419" s="7">
        <v>374.83</v>
      </c>
      <c r="BE419" s="7">
        <v>472.99</v>
      </c>
      <c r="BF419" s="7">
        <v>0</v>
      </c>
      <c r="BG419" s="7">
        <v>1296609.1377156775</v>
      </c>
      <c r="BH419" s="7">
        <v>14460</v>
      </c>
      <c r="BI419" s="7">
        <v>1169497</v>
      </c>
      <c r="BJ419" s="7">
        <v>16095847.886666665</v>
      </c>
      <c r="BK419" s="7">
        <v>11702423.08333333</v>
      </c>
      <c r="BL419" s="7">
        <v>4548316.3466666667</v>
      </c>
      <c r="BM419" s="7">
        <v>8477066.5200000014</v>
      </c>
      <c r="BN419" s="130">
        <v>1.0089999999999999</v>
      </c>
      <c r="BO419" s="131">
        <v>5.2577220000000005E-4</v>
      </c>
      <c r="BP419" s="161">
        <v>13323.899913416053</v>
      </c>
      <c r="BQ419" s="162">
        <v>21432694</v>
      </c>
      <c r="BR419" s="161">
        <v>760203</v>
      </c>
      <c r="BS419" s="163">
        <v>0</v>
      </c>
      <c r="BT419" s="163">
        <v>2488553.7048999965</v>
      </c>
      <c r="BU419" s="161">
        <v>49737036.969999999</v>
      </c>
      <c r="BV419" s="161">
        <v>1284369.33</v>
      </c>
      <c r="BW419" s="165">
        <v>3123189.7048999965</v>
      </c>
      <c r="BX419" s="161">
        <v>760203</v>
      </c>
    </row>
    <row r="420" spans="1:76" ht="14.45" x14ac:dyDescent="0.3">
      <c r="A420" s="164" t="s">
        <v>31</v>
      </c>
      <c r="B420" s="6" t="s">
        <v>44</v>
      </c>
      <c r="C420" s="6" t="s">
        <v>77</v>
      </c>
      <c r="D420" s="6" t="s">
        <v>130</v>
      </c>
      <c r="E420" s="6" t="s">
        <v>36</v>
      </c>
      <c r="F420" s="24" t="str">
        <f>+Tabela1[[#This Row],[WK]]&amp;Tabela1[[#This Row],[PK]]&amp;Tabela1[[#This Row],[GK]]</f>
        <v>060915</v>
      </c>
      <c r="G420" s="6" t="s">
        <v>442</v>
      </c>
      <c r="H420" s="7">
        <v>74232059.708399698</v>
      </c>
      <c r="I420" s="8">
        <v>1.371</v>
      </c>
      <c r="J420" s="7">
        <v>101772153.86</v>
      </c>
      <c r="K420" s="8">
        <v>7.0000000000000007E-2</v>
      </c>
      <c r="L420" s="7">
        <v>7124050.7702000011</v>
      </c>
      <c r="M420" s="7">
        <v>5216466.7702000011</v>
      </c>
      <c r="N420" s="9">
        <v>2.7345934806540635</v>
      </c>
      <c r="O420" s="7">
        <v>3512439</v>
      </c>
      <c r="P420" s="8">
        <v>1.2949999999999999</v>
      </c>
      <c r="Q420" s="7">
        <v>4548609</v>
      </c>
      <c r="R420" s="8">
        <v>1.6E-2</v>
      </c>
      <c r="S420" s="7">
        <v>72777.744000000006</v>
      </c>
      <c r="T420" s="7">
        <v>4568.7440000000061</v>
      </c>
      <c r="U420" s="9">
        <v>6.6981542025246019E-2</v>
      </c>
      <c r="V420" s="7">
        <v>5221035.514200001</v>
      </c>
      <c r="W420" s="9">
        <v>2.6425012712364104</v>
      </c>
      <c r="X420" s="7">
        <v>13311439.815049736</v>
      </c>
      <c r="Y420" s="7">
        <v>4818030</v>
      </c>
      <c r="Z420" s="7">
        <v>6304.9350000000004</v>
      </c>
      <c r="AA420" s="7">
        <v>612138.8800497367</v>
      </c>
      <c r="AB420" s="7">
        <v>6043022</v>
      </c>
      <c r="AC420" s="7">
        <v>1831944</v>
      </c>
      <c r="AD420" s="7">
        <v>8090404.3008497348</v>
      </c>
      <c r="AE420" s="7">
        <v>0</v>
      </c>
      <c r="AF420" s="7">
        <v>7124050.7702000011</v>
      </c>
      <c r="AG420" s="7">
        <v>72777.744000000006</v>
      </c>
      <c r="AH420" s="7">
        <v>8090404.3008497348</v>
      </c>
      <c r="AI420" s="7">
        <v>1592709</v>
      </c>
      <c r="AJ420" s="7">
        <v>59776</v>
      </c>
      <c r="AK420" s="7">
        <v>5783894</v>
      </c>
      <c r="AL420" s="7">
        <v>0</v>
      </c>
      <c r="AM420" s="7">
        <v>1029987</v>
      </c>
      <c r="AN420" s="7">
        <v>0</v>
      </c>
      <c r="AO420" s="7">
        <v>0</v>
      </c>
      <c r="AP420" s="7">
        <v>4844389</v>
      </c>
      <c r="AQ420" s="7">
        <v>238697</v>
      </c>
      <c r="AR420" s="7">
        <v>1907584</v>
      </c>
      <c r="AS420" s="7">
        <v>68209</v>
      </c>
      <c r="AT420" s="7">
        <v>6445891</v>
      </c>
      <c r="AU420" s="7">
        <v>0</v>
      </c>
      <c r="AV420" s="7">
        <v>971095</v>
      </c>
      <c r="AW420" s="7">
        <v>0</v>
      </c>
      <c r="AX420" s="7">
        <v>0</v>
      </c>
      <c r="AY420" s="7">
        <v>5429933</v>
      </c>
      <c r="AZ420" s="7">
        <v>95696</v>
      </c>
      <c r="BA420" s="7">
        <v>6304.9350000000004</v>
      </c>
      <c r="BB420" s="7">
        <v>0</v>
      </c>
      <c r="BC420" s="7">
        <v>0</v>
      </c>
      <c r="BD420" s="7">
        <v>0</v>
      </c>
      <c r="BE420" s="7">
        <v>135.59</v>
      </c>
      <c r="BF420" s="7">
        <v>0</v>
      </c>
      <c r="BG420" s="7">
        <v>365937.88004973676</v>
      </c>
      <c r="BH420" s="7">
        <v>4081</v>
      </c>
      <c r="BI420" s="7">
        <v>246201</v>
      </c>
      <c r="BJ420" s="7">
        <v>3388416.6833333317</v>
      </c>
      <c r="BK420" s="7">
        <v>8682.8299999982119</v>
      </c>
      <c r="BL420" s="7">
        <v>3583054.4299999997</v>
      </c>
      <c r="BM420" s="7">
        <v>6352826.5533333346</v>
      </c>
      <c r="BN420" s="130">
        <v>0.66500000000000004</v>
      </c>
      <c r="BO420" s="131">
        <v>1.4307790000000001E-4</v>
      </c>
      <c r="BP420" s="161">
        <v>3625.8776966448731</v>
      </c>
      <c r="BQ420" s="162">
        <v>6043022</v>
      </c>
      <c r="BR420" s="161">
        <v>217466</v>
      </c>
      <c r="BS420" s="163">
        <v>0</v>
      </c>
      <c r="BT420" s="163">
        <v>1348641.1849502642</v>
      </c>
      <c r="BU420" s="161">
        <v>7124050.7699999996</v>
      </c>
      <c r="BV420" s="161">
        <v>72777.740000000005</v>
      </c>
      <c r="BW420" s="165">
        <v>9439045.4849502631</v>
      </c>
      <c r="BX420" s="161">
        <v>217466</v>
      </c>
    </row>
    <row r="421" spans="1:76" ht="14.45" x14ac:dyDescent="0.3">
      <c r="A421" s="164" t="s">
        <v>31</v>
      </c>
      <c r="B421" s="6" t="s">
        <v>44</v>
      </c>
      <c r="C421" s="6" t="s">
        <v>77</v>
      </c>
      <c r="D421" s="6" t="s">
        <v>134</v>
      </c>
      <c r="E421" s="6" t="s">
        <v>36</v>
      </c>
      <c r="F421" s="24" t="str">
        <f>+Tabela1[[#This Row],[WK]]&amp;Tabela1[[#This Row],[PK]]&amp;Tabela1[[#This Row],[GK]]</f>
        <v>060916</v>
      </c>
      <c r="G421" s="6" t="s">
        <v>443</v>
      </c>
      <c r="H421" s="7">
        <v>40654455.455800056</v>
      </c>
      <c r="I421" s="8">
        <v>1.371</v>
      </c>
      <c r="J421" s="7">
        <v>55737258.43</v>
      </c>
      <c r="K421" s="8">
        <v>7.0000000000000007E-2</v>
      </c>
      <c r="L421" s="7">
        <v>3901608.0901000001</v>
      </c>
      <c r="M421" s="7">
        <v>2960530.0901000001</v>
      </c>
      <c r="N421" s="9">
        <v>3.1458923597193857</v>
      </c>
      <c r="O421" s="7">
        <v>0</v>
      </c>
      <c r="P421" s="8">
        <v>1.2949999999999999</v>
      </c>
      <c r="Q421" s="7">
        <v>0</v>
      </c>
      <c r="R421" s="8">
        <v>1.6E-2</v>
      </c>
      <c r="S421" s="7">
        <v>0</v>
      </c>
      <c r="T421" s="7">
        <v>-3089</v>
      </c>
      <c r="U421" s="9">
        <v>-1</v>
      </c>
      <c r="V421" s="7">
        <v>2957441.0901000001</v>
      </c>
      <c r="W421" s="9">
        <v>3.1323283805725048</v>
      </c>
      <c r="X421" s="7">
        <v>9710934.4699999988</v>
      </c>
      <c r="Y421" s="7">
        <v>4458255</v>
      </c>
      <c r="Z421" s="7">
        <v>16503.47</v>
      </c>
      <c r="AA421" s="7">
        <v>473304</v>
      </c>
      <c r="AB421" s="7">
        <v>4155829</v>
      </c>
      <c r="AC421" s="7">
        <v>607043</v>
      </c>
      <c r="AD421" s="7">
        <v>6753493.3798999991</v>
      </c>
      <c r="AE421" s="7">
        <v>0</v>
      </c>
      <c r="AF421" s="7">
        <v>3901608.0901000001</v>
      </c>
      <c r="AG421" s="7">
        <v>0</v>
      </c>
      <c r="AH421" s="7">
        <v>6753493.3798999991</v>
      </c>
      <c r="AI421" s="7">
        <v>785739</v>
      </c>
      <c r="AJ421" s="7">
        <v>1022</v>
      </c>
      <c r="AK421" s="7">
        <v>4405757</v>
      </c>
      <c r="AL421" s="7">
        <v>0</v>
      </c>
      <c r="AM421" s="7">
        <v>327150</v>
      </c>
      <c r="AN421" s="7">
        <v>0</v>
      </c>
      <c r="AO421" s="7">
        <v>0</v>
      </c>
      <c r="AP421" s="7">
        <v>3450863</v>
      </c>
      <c r="AQ421" s="7">
        <v>194936</v>
      </c>
      <c r="AR421" s="7">
        <v>941078</v>
      </c>
      <c r="AS421" s="7">
        <v>3089</v>
      </c>
      <c r="AT421" s="7">
        <v>4893804</v>
      </c>
      <c r="AU421" s="7">
        <v>0</v>
      </c>
      <c r="AV421" s="7">
        <v>604362</v>
      </c>
      <c r="AW421" s="7">
        <v>0</v>
      </c>
      <c r="AX421" s="7">
        <v>0</v>
      </c>
      <c r="AY421" s="7">
        <v>3887219</v>
      </c>
      <c r="AZ421" s="7">
        <v>77854</v>
      </c>
      <c r="BA421" s="7">
        <v>16503.47</v>
      </c>
      <c r="BB421" s="7">
        <v>0</v>
      </c>
      <c r="BC421" s="7">
        <v>0</v>
      </c>
      <c r="BD421" s="7">
        <v>2.21</v>
      </c>
      <c r="BE421" s="7">
        <v>326.2</v>
      </c>
      <c r="BF421" s="7">
        <v>36.44</v>
      </c>
      <c r="BG421" s="7">
        <v>320594</v>
      </c>
      <c r="BH421" s="7">
        <v>2645</v>
      </c>
      <c r="BI421" s="7">
        <v>152710</v>
      </c>
      <c r="BJ421" s="7">
        <v>2101814.5933333328</v>
      </c>
      <c r="BK421" s="7">
        <v>1589952.4033333331</v>
      </c>
      <c r="BL421" s="7">
        <v>7965.07</v>
      </c>
      <c r="BM421" s="7">
        <v>2031518.6199999999</v>
      </c>
      <c r="BN421" s="130">
        <v>0.54500000000000004</v>
      </c>
      <c r="BO421" s="131">
        <v>9.4007999999999998E-5</v>
      </c>
      <c r="BP421" s="161">
        <v>2382.2336632757847</v>
      </c>
      <c r="BQ421" s="162">
        <v>4155829</v>
      </c>
      <c r="BR421" s="161">
        <v>142199</v>
      </c>
      <c r="BS421" s="163">
        <v>0</v>
      </c>
      <c r="BT421" s="163">
        <v>894503.53000000119</v>
      </c>
      <c r="BU421" s="161">
        <v>3901608.09</v>
      </c>
      <c r="BV421" s="161">
        <v>0</v>
      </c>
      <c r="BW421" s="165">
        <v>7647996.9100000011</v>
      </c>
      <c r="BX421" s="161">
        <v>142199</v>
      </c>
    </row>
    <row r="422" spans="1:76" ht="14.45" x14ac:dyDescent="0.3">
      <c r="A422" s="164" t="s">
        <v>31</v>
      </c>
      <c r="B422" s="6" t="s">
        <v>44</v>
      </c>
      <c r="C422" s="6" t="s">
        <v>90</v>
      </c>
      <c r="D422" s="6" t="s">
        <v>33</v>
      </c>
      <c r="E422" s="6" t="s">
        <v>36</v>
      </c>
      <c r="F422" s="24" t="str">
        <f>+Tabela1[[#This Row],[WK]]&amp;Tabela1[[#This Row],[PK]]&amp;Tabela1[[#This Row],[GK]]</f>
        <v>061001</v>
      </c>
      <c r="G422" s="6" t="s">
        <v>444</v>
      </c>
      <c r="H422" s="7">
        <v>226906393.06919923</v>
      </c>
      <c r="I422" s="8">
        <v>1.371</v>
      </c>
      <c r="J422" s="7">
        <v>311088664.90000004</v>
      </c>
      <c r="K422" s="8">
        <v>7.0000000000000007E-2</v>
      </c>
      <c r="L422" s="7">
        <v>21776206.543000005</v>
      </c>
      <c r="M422" s="7">
        <v>14067188.543000005</v>
      </c>
      <c r="N422" s="9">
        <v>1.8247704886666505</v>
      </c>
      <c r="O422" s="7">
        <v>9905039</v>
      </c>
      <c r="P422" s="8">
        <v>1.2949999999999999</v>
      </c>
      <c r="Q422" s="7">
        <v>12827026</v>
      </c>
      <c r="R422" s="8">
        <v>1.6E-2</v>
      </c>
      <c r="S422" s="7">
        <v>205232.416</v>
      </c>
      <c r="T422" s="7">
        <v>135158.416</v>
      </c>
      <c r="U422" s="9">
        <v>1.9287955018979934</v>
      </c>
      <c r="V422" s="7">
        <v>14202346.959000006</v>
      </c>
      <c r="W422" s="9">
        <v>1.8257075451736535</v>
      </c>
      <c r="X422" s="7">
        <v>23395130.349187795</v>
      </c>
      <c r="Y422" s="7">
        <v>4779179</v>
      </c>
      <c r="Z422" s="7">
        <v>636302.43500000006</v>
      </c>
      <c r="AA422" s="7">
        <v>1332900.9141877941</v>
      </c>
      <c r="AB422" s="7">
        <v>16646748</v>
      </c>
      <c r="AC422" s="7">
        <v>0</v>
      </c>
      <c r="AD422" s="7">
        <v>9192783.3901877906</v>
      </c>
      <c r="AE422" s="7">
        <v>0</v>
      </c>
      <c r="AF422" s="7">
        <v>21776206.543000005</v>
      </c>
      <c r="AG422" s="7">
        <v>205232.416</v>
      </c>
      <c r="AH422" s="7">
        <v>9192783.3901877906</v>
      </c>
      <c r="AI422" s="7">
        <v>6436530</v>
      </c>
      <c r="AJ422" s="7">
        <v>36946</v>
      </c>
      <c r="AK422" s="7">
        <v>2029988</v>
      </c>
      <c r="AL422" s="7">
        <v>0</v>
      </c>
      <c r="AM422" s="7">
        <v>929534</v>
      </c>
      <c r="AN422" s="7">
        <v>0</v>
      </c>
      <c r="AO422" s="7">
        <v>0</v>
      </c>
      <c r="AP422" s="7">
        <v>12020736</v>
      </c>
      <c r="AQ422" s="7">
        <v>1034354</v>
      </c>
      <c r="AR422" s="7">
        <v>7709018</v>
      </c>
      <c r="AS422" s="7">
        <v>70074</v>
      </c>
      <c r="AT422" s="7">
        <v>2320333</v>
      </c>
      <c r="AU422" s="7">
        <v>0</v>
      </c>
      <c r="AV422" s="7">
        <v>897276</v>
      </c>
      <c r="AW422" s="7">
        <v>0</v>
      </c>
      <c r="AX422" s="7">
        <v>0</v>
      </c>
      <c r="AY422" s="7">
        <v>13836905</v>
      </c>
      <c r="AZ422" s="7">
        <v>431441</v>
      </c>
      <c r="BA422" s="7">
        <v>636302.43500000006</v>
      </c>
      <c r="BB422" s="7">
        <v>0</v>
      </c>
      <c r="BC422" s="7">
        <v>46.46</v>
      </c>
      <c r="BD422" s="7">
        <v>6634.12</v>
      </c>
      <c r="BE422" s="7">
        <v>105.95</v>
      </c>
      <c r="BF422" s="7">
        <v>0</v>
      </c>
      <c r="BG422" s="7">
        <v>689910.91418779409</v>
      </c>
      <c r="BH422" s="7">
        <v>7694</v>
      </c>
      <c r="BI422" s="7">
        <v>642990</v>
      </c>
      <c r="BJ422" s="7">
        <v>8849534.0908333324</v>
      </c>
      <c r="BK422" s="7">
        <v>6610204.2133333329</v>
      </c>
      <c r="BL422" s="7">
        <v>2416494.3466666662</v>
      </c>
      <c r="BM422" s="7">
        <v>4124330.8166666664</v>
      </c>
      <c r="BN422" s="130">
        <v>0.86199999999999999</v>
      </c>
      <c r="BO422" s="131">
        <v>3.7851490000000002E-4</v>
      </c>
      <c r="BP422" s="161">
        <v>9591.9672951805733</v>
      </c>
      <c r="BQ422" s="162">
        <v>16646748</v>
      </c>
      <c r="BR422" s="161">
        <v>338971</v>
      </c>
      <c r="BS422" s="163">
        <v>2497722.1891877991</v>
      </c>
      <c r="BT422" s="163">
        <v>0</v>
      </c>
      <c r="BU422" s="161">
        <v>21776206.539999999</v>
      </c>
      <c r="BV422" s="161">
        <v>205232.42</v>
      </c>
      <c r="BW422" s="165">
        <v>6695061.2000000002</v>
      </c>
      <c r="BX422" s="161">
        <v>338971</v>
      </c>
    </row>
    <row r="423" spans="1:76" ht="14.45" x14ac:dyDescent="0.3">
      <c r="A423" s="164" t="s">
        <v>31</v>
      </c>
      <c r="B423" s="6" t="s">
        <v>44</v>
      </c>
      <c r="C423" s="6" t="s">
        <v>90</v>
      </c>
      <c r="D423" s="6" t="s">
        <v>32</v>
      </c>
      <c r="E423" s="6" t="s">
        <v>36</v>
      </c>
      <c r="F423" s="24" t="str">
        <f>+Tabela1[[#This Row],[WK]]&amp;Tabela1[[#This Row],[PK]]&amp;Tabela1[[#This Row],[GK]]</f>
        <v>061002</v>
      </c>
      <c r="G423" s="6" t="s">
        <v>445</v>
      </c>
      <c r="H423" s="7">
        <v>162567106.32039917</v>
      </c>
      <c r="I423" s="8">
        <v>1.371</v>
      </c>
      <c r="J423" s="7">
        <v>222879502.76000002</v>
      </c>
      <c r="K423" s="8">
        <v>7.0000000000000007E-2</v>
      </c>
      <c r="L423" s="7">
        <v>15601565.193200003</v>
      </c>
      <c r="M423" s="7">
        <v>9885437.1932000034</v>
      </c>
      <c r="N423" s="9">
        <v>1.7293939521998114</v>
      </c>
      <c r="O423" s="7">
        <v>5029750</v>
      </c>
      <c r="P423" s="8">
        <v>1.2949999999999999</v>
      </c>
      <c r="Q423" s="7">
        <v>6513526</v>
      </c>
      <c r="R423" s="8">
        <v>1.6E-2</v>
      </c>
      <c r="S423" s="7">
        <v>104216.416</v>
      </c>
      <c r="T423" s="7">
        <v>297.41599999999744</v>
      </c>
      <c r="U423" s="9">
        <v>2.8619982871274496E-3</v>
      </c>
      <c r="V423" s="7">
        <v>9885734.6092000026</v>
      </c>
      <c r="W423" s="9">
        <v>1.6985661128166152</v>
      </c>
      <c r="X423" s="7">
        <v>16982054.672573246</v>
      </c>
      <c r="Y423" s="7">
        <v>3408393</v>
      </c>
      <c r="Z423" s="7">
        <v>599476.6050000001</v>
      </c>
      <c r="AA423" s="7">
        <v>848997.06757324515</v>
      </c>
      <c r="AB423" s="7">
        <v>12125188</v>
      </c>
      <c r="AC423" s="7">
        <v>0</v>
      </c>
      <c r="AD423" s="7">
        <v>7096320.0633732425</v>
      </c>
      <c r="AE423" s="7">
        <v>0</v>
      </c>
      <c r="AF423" s="7">
        <v>15601565.193200003</v>
      </c>
      <c r="AG423" s="7">
        <v>104216.416</v>
      </c>
      <c r="AH423" s="7">
        <v>7096320.0633732425</v>
      </c>
      <c r="AI423" s="7">
        <v>4772596</v>
      </c>
      <c r="AJ423" s="7">
        <v>104472</v>
      </c>
      <c r="AK423" s="7">
        <v>1608374</v>
      </c>
      <c r="AL423" s="7">
        <v>0</v>
      </c>
      <c r="AM423" s="7">
        <v>773039</v>
      </c>
      <c r="AN423" s="7">
        <v>0</v>
      </c>
      <c r="AO423" s="7">
        <v>0</v>
      </c>
      <c r="AP423" s="7">
        <v>8380644</v>
      </c>
      <c r="AQ423" s="7">
        <v>636526</v>
      </c>
      <c r="AR423" s="7">
        <v>5716128</v>
      </c>
      <c r="AS423" s="7">
        <v>103919</v>
      </c>
      <c r="AT423" s="7">
        <v>1841999</v>
      </c>
      <c r="AU423" s="7">
        <v>0</v>
      </c>
      <c r="AV423" s="7">
        <v>436249</v>
      </c>
      <c r="AW423" s="7">
        <v>0</v>
      </c>
      <c r="AX423" s="7">
        <v>0</v>
      </c>
      <c r="AY423" s="7">
        <v>9188147</v>
      </c>
      <c r="AZ423" s="7">
        <v>264379</v>
      </c>
      <c r="BA423" s="7">
        <v>599476.6050000001</v>
      </c>
      <c r="BB423" s="7">
        <v>214.13</v>
      </c>
      <c r="BC423" s="7">
        <v>98.06</v>
      </c>
      <c r="BD423" s="7">
        <v>4691.43</v>
      </c>
      <c r="BE423" s="7">
        <v>0.31</v>
      </c>
      <c r="BF423" s="7">
        <v>0</v>
      </c>
      <c r="BG423" s="7">
        <v>502862.06757324521</v>
      </c>
      <c r="BH423" s="7">
        <v>5608</v>
      </c>
      <c r="BI423" s="7">
        <v>346135</v>
      </c>
      <c r="BJ423" s="7">
        <v>4763833.2316666674</v>
      </c>
      <c r="BK423" s="7">
        <v>2871514.9300000006</v>
      </c>
      <c r="BL423" s="7">
        <v>3097641.4733333332</v>
      </c>
      <c r="BM423" s="7">
        <v>1373990.2599999998</v>
      </c>
      <c r="BN423" s="130">
        <v>0.86099999999999999</v>
      </c>
      <c r="BO423" s="131">
        <v>2.690603E-4</v>
      </c>
      <c r="BP423" s="161">
        <v>6818.5310437734033</v>
      </c>
      <c r="BQ423" s="162">
        <v>12125188</v>
      </c>
      <c r="BR423" s="161">
        <v>234076</v>
      </c>
      <c r="BS423" s="163">
        <v>2883017.0325732459</v>
      </c>
      <c r="BT423" s="163">
        <v>0</v>
      </c>
      <c r="BU423" s="161">
        <v>15601565.189999999</v>
      </c>
      <c r="BV423" s="161">
        <v>104216.42</v>
      </c>
      <c r="BW423" s="165">
        <v>4213303.03</v>
      </c>
      <c r="BX423" s="161">
        <v>234076</v>
      </c>
    </row>
    <row r="424" spans="1:76" ht="14.45" x14ac:dyDescent="0.3">
      <c r="A424" s="164" t="s">
        <v>31</v>
      </c>
      <c r="B424" s="6" t="s">
        <v>44</v>
      </c>
      <c r="C424" s="6" t="s">
        <v>90</v>
      </c>
      <c r="D424" s="6" t="s">
        <v>37</v>
      </c>
      <c r="E424" s="6" t="s">
        <v>40</v>
      </c>
      <c r="F424" s="24" t="str">
        <f>+Tabela1[[#This Row],[WK]]&amp;Tabela1[[#This Row],[PK]]&amp;Tabela1[[#This Row],[GK]]</f>
        <v>061003</v>
      </c>
      <c r="G424" s="6" t="s">
        <v>446</v>
      </c>
      <c r="H424" s="7">
        <v>915356538.74220371</v>
      </c>
      <c r="I424" s="8">
        <v>1.371</v>
      </c>
      <c r="J424" s="7">
        <v>1254953814.6200001</v>
      </c>
      <c r="K424" s="8">
        <v>7.0000000000000007E-2</v>
      </c>
      <c r="L424" s="7">
        <v>87846767.023400024</v>
      </c>
      <c r="M424" s="7">
        <v>52048034.023400024</v>
      </c>
      <c r="N424" s="9">
        <v>1.4539071542950981</v>
      </c>
      <c r="O424" s="7">
        <v>20485609</v>
      </c>
      <c r="P424" s="8">
        <v>1.2949999999999999</v>
      </c>
      <c r="Q424" s="7">
        <v>26528864</v>
      </c>
      <c r="R424" s="8">
        <v>1.6E-2</v>
      </c>
      <c r="S424" s="7">
        <v>424461.82400000002</v>
      </c>
      <c r="T424" s="7">
        <v>-233827.17599999998</v>
      </c>
      <c r="U424" s="9">
        <v>-0.35520444060283551</v>
      </c>
      <c r="V424" s="7">
        <v>51814206.847400025</v>
      </c>
      <c r="W424" s="9">
        <v>1.4212407927175188</v>
      </c>
      <c r="X424" s="7">
        <v>44832143.450061947</v>
      </c>
      <c r="Y424" s="7">
        <v>4463657</v>
      </c>
      <c r="Z424" s="7">
        <v>100255.39499999999</v>
      </c>
      <c r="AA424" s="7">
        <v>2808095.0550619452</v>
      </c>
      <c r="AB424" s="7">
        <v>37460136</v>
      </c>
      <c r="AC424" s="7">
        <v>0</v>
      </c>
      <c r="AD424" s="7">
        <v>0</v>
      </c>
      <c r="AE424" s="7">
        <v>0</v>
      </c>
      <c r="AF424" s="7">
        <v>87846767.023400024</v>
      </c>
      <c r="AG424" s="7">
        <v>424461.82400000002</v>
      </c>
      <c r="AH424" s="7">
        <v>0</v>
      </c>
      <c r="AI424" s="7">
        <v>29889618</v>
      </c>
      <c r="AJ424" s="7">
        <v>746001</v>
      </c>
      <c r="AK424" s="7">
        <v>9347534</v>
      </c>
      <c r="AL424" s="7">
        <v>127135</v>
      </c>
      <c r="AM424" s="7">
        <v>984010</v>
      </c>
      <c r="AN424" s="7">
        <v>0</v>
      </c>
      <c r="AO424" s="7">
        <v>0</v>
      </c>
      <c r="AP424" s="7">
        <v>30535358</v>
      </c>
      <c r="AQ424" s="7">
        <v>3226387</v>
      </c>
      <c r="AR424" s="7">
        <v>35798733</v>
      </c>
      <c r="AS424" s="7">
        <v>658289</v>
      </c>
      <c r="AT424" s="7">
        <v>10106124</v>
      </c>
      <c r="AU424" s="7">
        <v>195273</v>
      </c>
      <c r="AV424" s="7">
        <v>912737</v>
      </c>
      <c r="AW424" s="7">
        <v>0</v>
      </c>
      <c r="AX424" s="7">
        <v>0</v>
      </c>
      <c r="AY424" s="7">
        <v>32339782</v>
      </c>
      <c r="AZ424" s="7">
        <v>1354337</v>
      </c>
      <c r="BA424" s="7">
        <v>100255.39499999999</v>
      </c>
      <c r="BB424" s="7">
        <v>0</v>
      </c>
      <c r="BC424" s="7">
        <v>0</v>
      </c>
      <c r="BD424" s="7">
        <v>1072.6099999999999</v>
      </c>
      <c r="BE424" s="7">
        <v>10.81</v>
      </c>
      <c r="BF424" s="7">
        <v>0</v>
      </c>
      <c r="BG424" s="7">
        <v>2005709.0550619452</v>
      </c>
      <c r="BH424" s="7">
        <v>22368</v>
      </c>
      <c r="BI424" s="7">
        <v>802386</v>
      </c>
      <c r="BJ424" s="7">
        <v>11043258.27333333</v>
      </c>
      <c r="BK424" s="7">
        <v>8006672.926666663</v>
      </c>
      <c r="BL424" s="7">
        <v>3048015.7800000007</v>
      </c>
      <c r="BM424" s="7">
        <v>6050309.8266666671</v>
      </c>
      <c r="BN424" s="130">
        <v>0.94899999999999995</v>
      </c>
      <c r="BO424" s="131">
        <v>9.5175779999999996E-4</v>
      </c>
      <c r="BP424" s="161">
        <v>24118.489998708974</v>
      </c>
      <c r="BQ424" s="162">
        <v>37460136</v>
      </c>
      <c r="BR424" s="161">
        <v>1185361</v>
      </c>
      <c r="BS424" s="163">
        <v>0</v>
      </c>
      <c r="BT424" s="163">
        <v>0</v>
      </c>
      <c r="BU424" s="161">
        <v>87846767.019999996</v>
      </c>
      <c r="BV424" s="161">
        <v>424461.82</v>
      </c>
      <c r="BW424" s="165">
        <v>0</v>
      </c>
      <c r="BX424" s="161">
        <v>1185361</v>
      </c>
    </row>
    <row r="425" spans="1:76" ht="14.45" x14ac:dyDescent="0.3">
      <c r="A425" s="164" t="s">
        <v>31</v>
      </c>
      <c r="B425" s="6" t="s">
        <v>44</v>
      </c>
      <c r="C425" s="6" t="s">
        <v>90</v>
      </c>
      <c r="D425" s="6" t="s">
        <v>39</v>
      </c>
      <c r="E425" s="6" t="s">
        <v>36</v>
      </c>
      <c r="F425" s="24" t="str">
        <f>+Tabela1[[#This Row],[WK]]&amp;Tabela1[[#This Row],[PK]]&amp;Tabela1[[#This Row],[GK]]</f>
        <v>061004</v>
      </c>
      <c r="G425" s="6" t="s">
        <v>447</v>
      </c>
      <c r="H425" s="7">
        <v>240494216.21559873</v>
      </c>
      <c r="I425" s="8">
        <v>1.371</v>
      </c>
      <c r="J425" s="7">
        <v>329717570.42999995</v>
      </c>
      <c r="K425" s="8">
        <v>7.0000000000000007E-2</v>
      </c>
      <c r="L425" s="7">
        <v>23080229.930099998</v>
      </c>
      <c r="M425" s="7">
        <v>15756449.930099998</v>
      </c>
      <c r="N425" s="9">
        <v>2.1514095084915166</v>
      </c>
      <c r="O425" s="7">
        <v>10462833</v>
      </c>
      <c r="P425" s="8">
        <v>1.2949999999999999</v>
      </c>
      <c r="Q425" s="7">
        <v>13549369</v>
      </c>
      <c r="R425" s="8">
        <v>1.6E-2</v>
      </c>
      <c r="S425" s="7">
        <v>216789.90400000001</v>
      </c>
      <c r="T425" s="7">
        <v>-14550.09599999999</v>
      </c>
      <c r="U425" s="9">
        <v>-6.2894856056021395E-2</v>
      </c>
      <c r="V425" s="7">
        <v>15741899.834099997</v>
      </c>
      <c r="W425" s="9">
        <v>2.0836068565555541</v>
      </c>
      <c r="X425" s="7">
        <v>29976647.651754081</v>
      </c>
      <c r="Y425" s="7">
        <v>10417894</v>
      </c>
      <c r="Z425" s="7">
        <v>329227.44</v>
      </c>
      <c r="AA425" s="7">
        <v>1451022.2117540811</v>
      </c>
      <c r="AB425" s="7">
        <v>17778504</v>
      </c>
      <c r="AC425" s="7">
        <v>0</v>
      </c>
      <c r="AD425" s="7">
        <v>14234747.817654084</v>
      </c>
      <c r="AE425" s="7">
        <v>0</v>
      </c>
      <c r="AF425" s="7">
        <v>23080229.930099998</v>
      </c>
      <c r="AG425" s="7">
        <v>216789.90400000001</v>
      </c>
      <c r="AH425" s="7">
        <v>14234747.817654084</v>
      </c>
      <c r="AI425" s="7">
        <v>6114881</v>
      </c>
      <c r="AJ425" s="7">
        <v>240396</v>
      </c>
      <c r="AK425" s="7">
        <v>8807348</v>
      </c>
      <c r="AL425" s="7">
        <v>0</v>
      </c>
      <c r="AM425" s="7">
        <v>1422033</v>
      </c>
      <c r="AN425" s="7">
        <v>0</v>
      </c>
      <c r="AO425" s="7">
        <v>0</v>
      </c>
      <c r="AP425" s="7">
        <v>14165674</v>
      </c>
      <c r="AQ425" s="7">
        <v>783722</v>
      </c>
      <c r="AR425" s="7">
        <v>7323780</v>
      </c>
      <c r="AS425" s="7">
        <v>231340</v>
      </c>
      <c r="AT425" s="7">
        <v>9510043</v>
      </c>
      <c r="AU425" s="7">
        <v>0</v>
      </c>
      <c r="AV425" s="7">
        <v>738361</v>
      </c>
      <c r="AW425" s="7">
        <v>0</v>
      </c>
      <c r="AX425" s="7">
        <v>0</v>
      </c>
      <c r="AY425" s="7">
        <v>16141736</v>
      </c>
      <c r="AZ425" s="7">
        <v>326014</v>
      </c>
      <c r="BA425" s="7">
        <v>329227.44</v>
      </c>
      <c r="BB425" s="7">
        <v>0</v>
      </c>
      <c r="BC425" s="7">
        <v>0</v>
      </c>
      <c r="BD425" s="7">
        <v>3529.49</v>
      </c>
      <c r="BE425" s="7">
        <v>21.18</v>
      </c>
      <c r="BF425" s="7">
        <v>0</v>
      </c>
      <c r="BG425" s="7">
        <v>769088.21175408107</v>
      </c>
      <c r="BH425" s="7">
        <v>8577</v>
      </c>
      <c r="BI425" s="7">
        <v>681934</v>
      </c>
      <c r="BJ425" s="7">
        <v>9385590.3149999976</v>
      </c>
      <c r="BK425" s="7">
        <v>2193878.2499999963</v>
      </c>
      <c r="BL425" s="7">
        <v>12567151.550000003</v>
      </c>
      <c r="BM425" s="7">
        <v>3632545.16</v>
      </c>
      <c r="BN425" s="130">
        <v>0.71699999999999997</v>
      </c>
      <c r="BO425" s="131">
        <v>3.754559E-4</v>
      </c>
      <c r="BP425" s="161">
        <v>9514.9273993081533</v>
      </c>
      <c r="BQ425" s="162">
        <v>17778504</v>
      </c>
      <c r="BR425" s="161">
        <v>452848</v>
      </c>
      <c r="BS425" s="163">
        <v>0</v>
      </c>
      <c r="BT425" s="163">
        <v>0</v>
      </c>
      <c r="BU425" s="161">
        <v>23080229.93</v>
      </c>
      <c r="BV425" s="161">
        <v>216789.9</v>
      </c>
      <c r="BW425" s="165">
        <v>14234747.82</v>
      </c>
      <c r="BX425" s="161">
        <v>452848</v>
      </c>
    </row>
    <row r="426" spans="1:76" ht="14.45" x14ac:dyDescent="0.3">
      <c r="A426" s="164" t="s">
        <v>31</v>
      </c>
      <c r="B426" s="6" t="s">
        <v>44</v>
      </c>
      <c r="C426" s="6" t="s">
        <v>90</v>
      </c>
      <c r="D426" s="6" t="s">
        <v>42</v>
      </c>
      <c r="E426" s="6" t="s">
        <v>36</v>
      </c>
      <c r="F426" s="24" t="str">
        <f>+Tabela1[[#This Row],[WK]]&amp;Tabela1[[#This Row],[PK]]&amp;Tabela1[[#This Row],[GK]]</f>
        <v>061005</v>
      </c>
      <c r="G426" s="6" t="s">
        <v>448</v>
      </c>
      <c r="H426" s="7">
        <v>205039861.45419931</v>
      </c>
      <c r="I426" s="8">
        <v>1.371</v>
      </c>
      <c r="J426" s="7">
        <v>281109650.04999995</v>
      </c>
      <c r="K426" s="8">
        <v>7.0000000000000007E-2</v>
      </c>
      <c r="L426" s="7">
        <v>19677675.5035</v>
      </c>
      <c r="M426" s="7">
        <v>12654247.5035</v>
      </c>
      <c r="N426" s="9">
        <v>1.8017195454271049</v>
      </c>
      <c r="O426" s="7">
        <v>79722593</v>
      </c>
      <c r="P426" s="8">
        <v>1.2949999999999999</v>
      </c>
      <c r="Q426" s="7">
        <v>103240758</v>
      </c>
      <c r="R426" s="8">
        <v>1.6E-2</v>
      </c>
      <c r="S426" s="7">
        <v>1651852.128</v>
      </c>
      <c r="T426" s="7">
        <v>-2601419.872</v>
      </c>
      <c r="U426" s="9">
        <v>-0.6116279118758452</v>
      </c>
      <c r="V426" s="7">
        <v>10052827.631499998</v>
      </c>
      <c r="W426" s="9">
        <v>0.89146892543917977</v>
      </c>
      <c r="X426" s="7">
        <v>18313203.247697279</v>
      </c>
      <c r="Y426" s="7">
        <v>0</v>
      </c>
      <c r="Z426" s="7">
        <v>93957.434999999998</v>
      </c>
      <c r="AA426" s="7">
        <v>1254667.8126972807</v>
      </c>
      <c r="AB426" s="7">
        <v>15531368</v>
      </c>
      <c r="AC426" s="7">
        <v>1433210</v>
      </c>
      <c r="AD426" s="7">
        <v>8260375.6161972787</v>
      </c>
      <c r="AE426" s="7">
        <v>-5014583.2625000011</v>
      </c>
      <c r="AF426" s="7">
        <v>19677675.5035</v>
      </c>
      <c r="AG426" s="7">
        <v>1651852.128</v>
      </c>
      <c r="AH426" s="7">
        <v>3245792.3536972776</v>
      </c>
      <c r="AI426" s="7">
        <v>5864106</v>
      </c>
      <c r="AJ426" s="7">
        <v>6742479</v>
      </c>
      <c r="AK426" s="7">
        <v>0</v>
      </c>
      <c r="AL426" s="7">
        <v>0</v>
      </c>
      <c r="AM426" s="7">
        <v>1124181</v>
      </c>
      <c r="AN426" s="7">
        <v>0</v>
      </c>
      <c r="AO426" s="7">
        <v>-3497260</v>
      </c>
      <c r="AP426" s="7">
        <v>12220126</v>
      </c>
      <c r="AQ426" s="7">
        <v>930919</v>
      </c>
      <c r="AR426" s="7">
        <v>7023428</v>
      </c>
      <c r="AS426" s="7">
        <v>4253272</v>
      </c>
      <c r="AT426" s="7">
        <v>0</v>
      </c>
      <c r="AU426" s="7">
        <v>0</v>
      </c>
      <c r="AV426" s="7">
        <v>1000694</v>
      </c>
      <c r="AW426" s="7">
        <v>0</v>
      </c>
      <c r="AX426" s="7">
        <v>-2216714</v>
      </c>
      <c r="AY426" s="7">
        <v>13425939</v>
      </c>
      <c r="AZ426" s="7">
        <v>382783</v>
      </c>
      <c r="BA426" s="7">
        <v>93957.434999999998</v>
      </c>
      <c r="BB426" s="7">
        <v>0</v>
      </c>
      <c r="BC426" s="7">
        <v>0</v>
      </c>
      <c r="BD426" s="7">
        <v>973.33</v>
      </c>
      <c r="BE426" s="7">
        <v>73.930000000000007</v>
      </c>
      <c r="BF426" s="7">
        <v>0</v>
      </c>
      <c r="BG426" s="7">
        <v>495867.81269728066</v>
      </c>
      <c r="BH426" s="7">
        <v>5530</v>
      </c>
      <c r="BI426" s="7">
        <v>758800</v>
      </c>
      <c r="BJ426" s="7">
        <v>10443312.055833332</v>
      </c>
      <c r="BK426" s="7">
        <v>8666540.8033333309</v>
      </c>
      <c r="BL426" s="7">
        <v>3127562.5933333337</v>
      </c>
      <c r="BM426" s="7">
        <v>851959.82333333418</v>
      </c>
      <c r="BN426" s="130">
        <v>1.4970000000000001</v>
      </c>
      <c r="BO426" s="131">
        <v>2.7390230000000002E-4</v>
      </c>
      <c r="BP426" s="161">
        <v>6912.5</v>
      </c>
      <c r="BQ426" s="162">
        <v>15531368</v>
      </c>
      <c r="BR426" s="161">
        <v>179596</v>
      </c>
      <c r="BS426" s="163">
        <v>0</v>
      </c>
      <c r="BT426" s="163">
        <v>973678.01480272412</v>
      </c>
      <c r="BU426" s="161">
        <v>19677675.5</v>
      </c>
      <c r="BV426" s="161">
        <v>1651852.13</v>
      </c>
      <c r="BW426" s="165">
        <v>4219470.3648027238</v>
      </c>
      <c r="BX426" s="161">
        <v>179596</v>
      </c>
    </row>
    <row r="427" spans="1:76" ht="14.45" x14ac:dyDescent="0.3">
      <c r="A427" s="164" t="s">
        <v>31</v>
      </c>
      <c r="B427" s="6" t="s">
        <v>44</v>
      </c>
      <c r="C427" s="6" t="s">
        <v>90</v>
      </c>
      <c r="D427" s="6" t="s">
        <v>44</v>
      </c>
      <c r="E427" s="6" t="s">
        <v>36</v>
      </c>
      <c r="F427" s="24" t="str">
        <f>+Tabela1[[#This Row],[WK]]&amp;Tabela1[[#This Row],[PK]]&amp;Tabela1[[#This Row],[GK]]</f>
        <v>061006</v>
      </c>
      <c r="G427" s="6" t="s">
        <v>449</v>
      </c>
      <c r="H427" s="7">
        <v>159809515.39539951</v>
      </c>
      <c r="I427" s="8">
        <v>1.371</v>
      </c>
      <c r="J427" s="7">
        <v>219098845.61000001</v>
      </c>
      <c r="K427" s="8">
        <v>7.0000000000000007E-2</v>
      </c>
      <c r="L427" s="7">
        <v>15336919.192700002</v>
      </c>
      <c r="M427" s="7">
        <v>10124834.192700002</v>
      </c>
      <c r="N427" s="9">
        <v>1.942568893772838</v>
      </c>
      <c r="O427" s="7">
        <v>1964596</v>
      </c>
      <c r="P427" s="8">
        <v>1.2949999999999999</v>
      </c>
      <c r="Q427" s="7">
        <v>2544152</v>
      </c>
      <c r="R427" s="8">
        <v>1.6E-2</v>
      </c>
      <c r="S427" s="7">
        <v>40706.432000000001</v>
      </c>
      <c r="T427" s="7">
        <v>17419.432000000001</v>
      </c>
      <c r="U427" s="9">
        <v>0.74803246446515226</v>
      </c>
      <c r="V427" s="7">
        <v>10142253.624700002</v>
      </c>
      <c r="W427" s="9">
        <v>1.9372555808259666</v>
      </c>
      <c r="X427" s="7">
        <v>26275441.772196785</v>
      </c>
      <c r="Y427" s="7">
        <v>11545727</v>
      </c>
      <c r="Z427" s="7">
        <v>28136.22</v>
      </c>
      <c r="AA427" s="7">
        <v>847478.55219678488</v>
      </c>
      <c r="AB427" s="7">
        <v>13854100</v>
      </c>
      <c r="AC427" s="7">
        <v>0</v>
      </c>
      <c r="AD427" s="7">
        <v>16133188.147496782</v>
      </c>
      <c r="AE427" s="7">
        <v>0</v>
      </c>
      <c r="AF427" s="7">
        <v>15336919.192700002</v>
      </c>
      <c r="AG427" s="7">
        <v>40706.432000000001</v>
      </c>
      <c r="AH427" s="7">
        <v>16133188.147496782</v>
      </c>
      <c r="AI427" s="7">
        <v>4351753</v>
      </c>
      <c r="AJ427" s="7">
        <v>18081</v>
      </c>
      <c r="AK427" s="7">
        <v>6864018</v>
      </c>
      <c r="AL427" s="7">
        <v>0</v>
      </c>
      <c r="AM427" s="7">
        <v>412937</v>
      </c>
      <c r="AN427" s="7">
        <v>0</v>
      </c>
      <c r="AO427" s="7">
        <v>0</v>
      </c>
      <c r="AP427" s="7">
        <v>10783743</v>
      </c>
      <c r="AQ427" s="7">
        <v>799635</v>
      </c>
      <c r="AR427" s="7">
        <v>5212085</v>
      </c>
      <c r="AS427" s="7">
        <v>23287</v>
      </c>
      <c r="AT427" s="7">
        <v>7799552</v>
      </c>
      <c r="AU427" s="7">
        <v>199685</v>
      </c>
      <c r="AV427" s="7">
        <v>707799</v>
      </c>
      <c r="AW427" s="7">
        <v>0</v>
      </c>
      <c r="AX427" s="7">
        <v>0</v>
      </c>
      <c r="AY427" s="7">
        <v>12269059</v>
      </c>
      <c r="AZ427" s="7">
        <v>353587</v>
      </c>
      <c r="BA427" s="7">
        <v>28136.22</v>
      </c>
      <c r="BB427" s="7">
        <v>0</v>
      </c>
      <c r="BC427" s="7">
        <v>0</v>
      </c>
      <c r="BD427" s="7">
        <v>302.54000000000002</v>
      </c>
      <c r="BE427" s="7">
        <v>0</v>
      </c>
      <c r="BF427" s="7">
        <v>0</v>
      </c>
      <c r="BG427" s="7">
        <v>532990.55219678488</v>
      </c>
      <c r="BH427" s="7">
        <v>5944</v>
      </c>
      <c r="BI427" s="7">
        <v>314488</v>
      </c>
      <c r="BJ427" s="7">
        <v>4328232.4191666683</v>
      </c>
      <c r="BK427" s="7">
        <v>2326728.493333335</v>
      </c>
      <c r="BL427" s="7">
        <v>2227756.9666666663</v>
      </c>
      <c r="BM427" s="7">
        <v>3550501.7699999996</v>
      </c>
      <c r="BN427" s="130">
        <v>0.59899999999999998</v>
      </c>
      <c r="BO427" s="131">
        <v>2.7999999999999998E-4</v>
      </c>
      <c r="BP427" s="161">
        <v>7095.6745652884765</v>
      </c>
      <c r="BQ427" s="162">
        <v>13854100</v>
      </c>
      <c r="BR427" s="161">
        <v>313542</v>
      </c>
      <c r="BS427" s="163">
        <v>1406786.2521967846</v>
      </c>
      <c r="BT427" s="163">
        <v>0</v>
      </c>
      <c r="BU427" s="161">
        <v>15336919.189999999</v>
      </c>
      <c r="BV427" s="161">
        <v>40706.43</v>
      </c>
      <c r="BW427" s="165">
        <v>14726401.9</v>
      </c>
      <c r="BX427" s="161">
        <v>313542</v>
      </c>
    </row>
    <row r="428" spans="1:76" ht="14.45" x14ac:dyDescent="0.3">
      <c r="A428" s="164" t="s">
        <v>31</v>
      </c>
      <c r="B428" s="6" t="s">
        <v>44</v>
      </c>
      <c r="C428" s="6" t="s">
        <v>92</v>
      </c>
      <c r="D428" s="6" t="s">
        <v>33</v>
      </c>
      <c r="E428" s="6" t="s">
        <v>34</v>
      </c>
      <c r="F428" s="24" t="str">
        <f>+Tabela1[[#This Row],[WK]]&amp;Tabela1[[#This Row],[PK]]&amp;Tabela1[[#This Row],[GK]]</f>
        <v>061101</v>
      </c>
      <c r="G428" s="6" t="s">
        <v>450</v>
      </c>
      <c r="H428" s="7">
        <v>1095992511.5498123</v>
      </c>
      <c r="I428" s="8">
        <v>1.371</v>
      </c>
      <c r="J428" s="7">
        <v>1502605733.3299999</v>
      </c>
      <c r="K428" s="8">
        <v>7.0000000000000007E-2</v>
      </c>
      <c r="L428" s="7">
        <v>105182401.33310001</v>
      </c>
      <c r="M428" s="7">
        <v>57562827.333100006</v>
      </c>
      <c r="N428" s="9">
        <v>1.2088060118534452</v>
      </c>
      <c r="O428" s="7">
        <v>189313986</v>
      </c>
      <c r="P428" s="8">
        <v>1.2949999999999999</v>
      </c>
      <c r="Q428" s="7">
        <v>245161612</v>
      </c>
      <c r="R428" s="8">
        <v>1.6E-2</v>
      </c>
      <c r="S428" s="7">
        <v>3922585.7919999999</v>
      </c>
      <c r="T428" s="7">
        <v>1063243.7919999999</v>
      </c>
      <c r="U428" s="9">
        <v>0.37184911493623357</v>
      </c>
      <c r="V428" s="7">
        <v>58626071.125100002</v>
      </c>
      <c r="W428" s="9">
        <v>1.1613971885826551</v>
      </c>
      <c r="X428" s="7">
        <v>58056773.962628275</v>
      </c>
      <c r="Y428" s="7">
        <v>0</v>
      </c>
      <c r="Z428" s="7">
        <v>10203.185000000001</v>
      </c>
      <c r="AA428" s="7">
        <v>2972489.7776282737</v>
      </c>
      <c r="AB428" s="7">
        <v>55074081</v>
      </c>
      <c r="AC428" s="7">
        <v>0</v>
      </c>
      <c r="AD428" s="7">
        <v>0</v>
      </c>
      <c r="AE428" s="7">
        <v>0</v>
      </c>
      <c r="AF428" s="7">
        <v>105182401.33310001</v>
      </c>
      <c r="AG428" s="7">
        <v>3922585.7919999999</v>
      </c>
      <c r="AH428" s="7">
        <v>0</v>
      </c>
      <c r="AI428" s="7">
        <v>39759253</v>
      </c>
      <c r="AJ428" s="7">
        <v>2160818</v>
      </c>
      <c r="AK428" s="7">
        <v>0</v>
      </c>
      <c r="AL428" s="7">
        <v>0</v>
      </c>
      <c r="AM428" s="7">
        <v>1137683</v>
      </c>
      <c r="AN428" s="7">
        <v>0</v>
      </c>
      <c r="AO428" s="7">
        <v>0</v>
      </c>
      <c r="AP428" s="7">
        <v>40596085</v>
      </c>
      <c r="AQ428" s="7">
        <v>4197088</v>
      </c>
      <c r="AR428" s="7">
        <v>47619574</v>
      </c>
      <c r="AS428" s="7">
        <v>2859342</v>
      </c>
      <c r="AT428" s="7">
        <v>0</v>
      </c>
      <c r="AU428" s="7">
        <v>0</v>
      </c>
      <c r="AV428" s="7">
        <v>1108236</v>
      </c>
      <c r="AW428" s="7">
        <v>0</v>
      </c>
      <c r="AX428" s="7">
        <v>0</v>
      </c>
      <c r="AY428" s="7">
        <v>47647638</v>
      </c>
      <c r="AZ428" s="7">
        <v>1824705</v>
      </c>
      <c r="BA428" s="7">
        <v>10203.185000000001</v>
      </c>
      <c r="BB428" s="7">
        <v>0</v>
      </c>
      <c r="BC428" s="7">
        <v>0</v>
      </c>
      <c r="BD428" s="7">
        <v>0</v>
      </c>
      <c r="BE428" s="7">
        <v>135.05000000000001</v>
      </c>
      <c r="BF428" s="7">
        <v>126.56</v>
      </c>
      <c r="BG428" s="7">
        <v>2435311.7776282737</v>
      </c>
      <c r="BH428" s="7">
        <v>27159</v>
      </c>
      <c r="BI428" s="7">
        <v>537178</v>
      </c>
      <c r="BJ428" s="7">
        <v>7393177.5833333349</v>
      </c>
      <c r="BK428" s="7">
        <v>4928208.6233333349</v>
      </c>
      <c r="BL428" s="7">
        <v>1557013.3966666667</v>
      </c>
      <c r="BM428" s="7">
        <v>6745849.0466666669</v>
      </c>
      <c r="BN428" s="130">
        <v>1.1950000000000001</v>
      </c>
      <c r="BO428" s="131">
        <v>1.0533109000000001E-3</v>
      </c>
      <c r="BP428" s="161">
        <v>26692.823142601701</v>
      </c>
      <c r="BQ428" s="162">
        <v>55074081</v>
      </c>
      <c r="BR428" s="161">
        <v>1591588</v>
      </c>
      <c r="BS428" s="163">
        <v>0</v>
      </c>
      <c r="BT428" s="163">
        <v>0</v>
      </c>
      <c r="BU428" s="161">
        <v>105182401.33</v>
      </c>
      <c r="BV428" s="161">
        <v>3922585.79</v>
      </c>
      <c r="BW428" s="165">
        <v>0</v>
      </c>
      <c r="BX428" s="161">
        <v>1591588</v>
      </c>
    </row>
    <row r="429" spans="1:76" ht="14.45" x14ac:dyDescent="0.3">
      <c r="A429" s="164" t="s">
        <v>31</v>
      </c>
      <c r="B429" s="6" t="s">
        <v>44</v>
      </c>
      <c r="C429" s="6" t="s">
        <v>92</v>
      </c>
      <c r="D429" s="6" t="s">
        <v>32</v>
      </c>
      <c r="E429" s="6" t="s">
        <v>34</v>
      </c>
      <c r="F429" s="24" t="str">
        <f>+Tabela1[[#This Row],[WK]]&amp;Tabela1[[#This Row],[PK]]&amp;Tabela1[[#This Row],[GK]]</f>
        <v>061102</v>
      </c>
      <c r="G429" s="6" t="s">
        <v>451</v>
      </c>
      <c r="H429" s="7">
        <v>80736563.507599846</v>
      </c>
      <c r="I429" s="8">
        <v>1.371</v>
      </c>
      <c r="J429" s="7">
        <v>110689828.55999999</v>
      </c>
      <c r="K429" s="8">
        <v>7.0000000000000007E-2</v>
      </c>
      <c r="L429" s="7">
        <v>7748287.9991999995</v>
      </c>
      <c r="M429" s="7">
        <v>4782822.9991999995</v>
      </c>
      <c r="N429" s="9">
        <v>1.6128408189609384</v>
      </c>
      <c r="O429" s="7">
        <v>9089686</v>
      </c>
      <c r="P429" s="8">
        <v>1.2949999999999999</v>
      </c>
      <c r="Q429" s="7">
        <v>11771143</v>
      </c>
      <c r="R429" s="8">
        <v>1.6E-2</v>
      </c>
      <c r="S429" s="7">
        <v>188338.288</v>
      </c>
      <c r="T429" s="7">
        <v>59219.288</v>
      </c>
      <c r="U429" s="9">
        <v>0.45864116047986742</v>
      </c>
      <c r="V429" s="7">
        <v>4842042.2871999992</v>
      </c>
      <c r="W429" s="9">
        <v>1.5646827771357956</v>
      </c>
      <c r="X429" s="7">
        <v>6691825.0800000001</v>
      </c>
      <c r="Y429" s="7">
        <v>0</v>
      </c>
      <c r="Z429" s="7">
        <v>1230.08</v>
      </c>
      <c r="AA429" s="7">
        <v>495486</v>
      </c>
      <c r="AB429" s="7">
        <v>5796262</v>
      </c>
      <c r="AC429" s="7">
        <v>398847</v>
      </c>
      <c r="AD429" s="7">
        <v>1849782.7928000006</v>
      </c>
      <c r="AE429" s="7">
        <v>0</v>
      </c>
      <c r="AF429" s="7">
        <v>7748287.9991999995</v>
      </c>
      <c r="AG429" s="7">
        <v>188338.288</v>
      </c>
      <c r="AH429" s="7">
        <v>1849782.7928000006</v>
      </c>
      <c r="AI429" s="7">
        <v>2475971</v>
      </c>
      <c r="AJ429" s="7">
        <v>98178</v>
      </c>
      <c r="AK429" s="7">
        <v>517675</v>
      </c>
      <c r="AL429" s="7">
        <v>0</v>
      </c>
      <c r="AM429" s="7">
        <v>930244</v>
      </c>
      <c r="AN429" s="7">
        <v>0</v>
      </c>
      <c r="AO429" s="7">
        <v>0</v>
      </c>
      <c r="AP429" s="7">
        <v>4338051</v>
      </c>
      <c r="AQ429" s="7">
        <v>362024</v>
      </c>
      <c r="AR429" s="7">
        <v>2965465</v>
      </c>
      <c r="AS429" s="7">
        <v>129119</v>
      </c>
      <c r="AT429" s="7">
        <v>518395</v>
      </c>
      <c r="AU429" s="7">
        <v>0</v>
      </c>
      <c r="AV429" s="7">
        <v>826443</v>
      </c>
      <c r="AW429" s="7">
        <v>0</v>
      </c>
      <c r="AX429" s="7">
        <v>0</v>
      </c>
      <c r="AY429" s="7">
        <v>4980813</v>
      </c>
      <c r="AZ429" s="7">
        <v>149220</v>
      </c>
      <c r="BA429" s="7">
        <v>1230.08</v>
      </c>
      <c r="BB429" s="7">
        <v>0</v>
      </c>
      <c r="BC429" s="7">
        <v>0</v>
      </c>
      <c r="BD429" s="7">
        <v>0</v>
      </c>
      <c r="BE429" s="7">
        <v>0</v>
      </c>
      <c r="BF429" s="7">
        <v>39.68</v>
      </c>
      <c r="BG429" s="7">
        <v>320594</v>
      </c>
      <c r="BH429" s="7">
        <v>2362</v>
      </c>
      <c r="BI429" s="7">
        <v>174892</v>
      </c>
      <c r="BJ429" s="7">
        <v>2407128.4325000001</v>
      </c>
      <c r="BK429" s="7">
        <v>1284571.5033333334</v>
      </c>
      <c r="BL429" s="7">
        <v>868716.36333333328</v>
      </c>
      <c r="BM429" s="7">
        <v>2752794.99</v>
      </c>
      <c r="BN429" s="130">
        <v>1.0369999999999999</v>
      </c>
      <c r="BO429" s="131">
        <v>9.2564800000000005E-5</v>
      </c>
      <c r="BP429" s="161">
        <v>2346.2150106601071</v>
      </c>
      <c r="BQ429" s="162">
        <v>5796262</v>
      </c>
      <c r="BR429" s="161">
        <v>120059</v>
      </c>
      <c r="BS429" s="163">
        <v>0</v>
      </c>
      <c r="BT429" s="163">
        <v>872056.25999999943</v>
      </c>
      <c r="BU429" s="161">
        <v>7748288</v>
      </c>
      <c r="BV429" s="161">
        <v>188338.29</v>
      </c>
      <c r="BW429" s="165">
        <v>2721839.0499999993</v>
      </c>
      <c r="BX429" s="161">
        <v>120059</v>
      </c>
    </row>
    <row r="430" spans="1:76" ht="14.45" x14ac:dyDescent="0.3">
      <c r="A430" s="164" t="s">
        <v>31</v>
      </c>
      <c r="B430" s="6" t="s">
        <v>44</v>
      </c>
      <c r="C430" s="6" t="s">
        <v>92</v>
      </c>
      <c r="D430" s="6" t="s">
        <v>37</v>
      </c>
      <c r="E430" s="6" t="s">
        <v>36</v>
      </c>
      <c r="F430" s="24" t="str">
        <f>+Tabela1[[#This Row],[WK]]&amp;Tabela1[[#This Row],[PK]]&amp;Tabela1[[#This Row],[GK]]</f>
        <v>061103</v>
      </c>
      <c r="G430" s="6" t="s">
        <v>452</v>
      </c>
      <c r="H430" s="7">
        <v>111819134.58659902</v>
      </c>
      <c r="I430" s="8">
        <v>1.371</v>
      </c>
      <c r="J430" s="7">
        <v>153304033.51999998</v>
      </c>
      <c r="K430" s="8">
        <v>7.0000000000000007E-2</v>
      </c>
      <c r="L430" s="7">
        <v>10731282.3464</v>
      </c>
      <c r="M430" s="7">
        <v>7264424.3464000002</v>
      </c>
      <c r="N430" s="9">
        <v>2.0953913735145773</v>
      </c>
      <c r="O430" s="7">
        <v>6651700</v>
      </c>
      <c r="P430" s="8">
        <v>1.2949999999999999</v>
      </c>
      <c r="Q430" s="7">
        <v>8613952</v>
      </c>
      <c r="R430" s="8">
        <v>1.6E-2</v>
      </c>
      <c r="S430" s="7">
        <v>137823.23199999999</v>
      </c>
      <c r="T430" s="7">
        <v>83449.231999999989</v>
      </c>
      <c r="U430" s="9">
        <v>1.5347267443998969</v>
      </c>
      <c r="V430" s="7">
        <v>7347873.5784000009</v>
      </c>
      <c r="W430" s="9">
        <v>2.0867337279679385</v>
      </c>
      <c r="X430" s="7">
        <v>19348867.071378894</v>
      </c>
      <c r="Y430" s="7">
        <v>5491156</v>
      </c>
      <c r="Z430" s="7">
        <v>0</v>
      </c>
      <c r="AA430" s="7">
        <v>782072.0713788945</v>
      </c>
      <c r="AB430" s="7">
        <v>10580359</v>
      </c>
      <c r="AC430" s="7">
        <v>2495280</v>
      </c>
      <c r="AD430" s="7">
        <v>12000993.492978893</v>
      </c>
      <c r="AE430" s="7">
        <v>0</v>
      </c>
      <c r="AF430" s="7">
        <v>10731282.3464</v>
      </c>
      <c r="AG430" s="7">
        <v>137823.23199999999</v>
      </c>
      <c r="AH430" s="7">
        <v>12000993.492978893</v>
      </c>
      <c r="AI430" s="7">
        <v>2894602</v>
      </c>
      <c r="AJ430" s="7">
        <v>22891</v>
      </c>
      <c r="AK430" s="7">
        <v>7389108</v>
      </c>
      <c r="AL430" s="7">
        <v>0</v>
      </c>
      <c r="AM430" s="7">
        <v>407027</v>
      </c>
      <c r="AN430" s="7">
        <v>0</v>
      </c>
      <c r="AO430" s="7">
        <v>0</v>
      </c>
      <c r="AP430" s="7">
        <v>8075303</v>
      </c>
      <c r="AQ430" s="7">
        <v>549003</v>
      </c>
      <c r="AR430" s="7">
        <v>3466858</v>
      </c>
      <c r="AS430" s="7">
        <v>54374</v>
      </c>
      <c r="AT430" s="7">
        <v>8143504</v>
      </c>
      <c r="AU430" s="7">
        <v>397541</v>
      </c>
      <c r="AV430" s="7">
        <v>835161</v>
      </c>
      <c r="AW430" s="7">
        <v>0</v>
      </c>
      <c r="AX430" s="7">
        <v>0</v>
      </c>
      <c r="AY430" s="7">
        <v>9248801</v>
      </c>
      <c r="AZ430" s="7">
        <v>222209</v>
      </c>
      <c r="BA430" s="7">
        <v>0</v>
      </c>
      <c r="BB430" s="7">
        <v>0</v>
      </c>
      <c r="BC430" s="7">
        <v>0</v>
      </c>
      <c r="BD430" s="7">
        <v>0</v>
      </c>
      <c r="BE430" s="7">
        <v>0</v>
      </c>
      <c r="BF430" s="7">
        <v>0</v>
      </c>
      <c r="BG430" s="7">
        <v>458745.0713788945</v>
      </c>
      <c r="BH430" s="7">
        <v>5116</v>
      </c>
      <c r="BI430" s="7">
        <v>323327</v>
      </c>
      <c r="BJ430" s="7">
        <v>4449970.4658333343</v>
      </c>
      <c r="BK430" s="7">
        <v>2162728.9233333338</v>
      </c>
      <c r="BL430" s="7">
        <v>1797112.4766666666</v>
      </c>
      <c r="BM430" s="7">
        <v>5554741.2166666668</v>
      </c>
      <c r="BN430" s="130">
        <v>0.68799999999999994</v>
      </c>
      <c r="BO430" s="131">
        <v>1.7701230000000001E-4</v>
      </c>
      <c r="BP430" s="161">
        <v>4485.3227687800681</v>
      </c>
      <c r="BQ430" s="162">
        <v>10580359</v>
      </c>
      <c r="BR430" s="161">
        <v>275214</v>
      </c>
      <c r="BS430" s="163">
        <v>0</v>
      </c>
      <c r="BT430" s="163">
        <v>1273562.9286211058</v>
      </c>
      <c r="BU430" s="161">
        <v>10731282.35</v>
      </c>
      <c r="BV430" s="161">
        <v>137823.23000000001</v>
      </c>
      <c r="BW430" s="165">
        <v>13274556.418621106</v>
      </c>
      <c r="BX430" s="161">
        <v>275214</v>
      </c>
    </row>
    <row r="431" spans="1:76" ht="14.45" x14ac:dyDescent="0.3">
      <c r="A431" s="164" t="s">
        <v>31</v>
      </c>
      <c r="B431" s="6" t="s">
        <v>44</v>
      </c>
      <c r="C431" s="6" t="s">
        <v>92</v>
      </c>
      <c r="D431" s="6" t="s">
        <v>39</v>
      </c>
      <c r="E431" s="6" t="s">
        <v>36</v>
      </c>
      <c r="F431" s="24" t="str">
        <f>+Tabela1[[#This Row],[WK]]&amp;Tabela1[[#This Row],[PK]]&amp;Tabela1[[#This Row],[GK]]</f>
        <v>061104</v>
      </c>
      <c r="G431" s="6" t="s">
        <v>453</v>
      </c>
      <c r="H431" s="7">
        <v>230512999.3561987</v>
      </c>
      <c r="I431" s="8">
        <v>1.371</v>
      </c>
      <c r="J431" s="7">
        <v>316033322.11000001</v>
      </c>
      <c r="K431" s="8">
        <v>7.0000000000000007E-2</v>
      </c>
      <c r="L431" s="7">
        <v>22122332.547700003</v>
      </c>
      <c r="M431" s="7">
        <v>14839450.547700003</v>
      </c>
      <c r="N431" s="9">
        <v>2.0375794290913958</v>
      </c>
      <c r="O431" s="7">
        <v>6981051</v>
      </c>
      <c r="P431" s="8">
        <v>1.2949999999999999</v>
      </c>
      <c r="Q431" s="7">
        <v>9040461</v>
      </c>
      <c r="R431" s="8">
        <v>1.6E-2</v>
      </c>
      <c r="S431" s="7">
        <v>144647.37599999999</v>
      </c>
      <c r="T431" s="7">
        <v>66671.375999999989</v>
      </c>
      <c r="U431" s="9">
        <v>0.85502431517389954</v>
      </c>
      <c r="V431" s="7">
        <v>14906121.923700001</v>
      </c>
      <c r="W431" s="9">
        <v>2.0250522321854327</v>
      </c>
      <c r="X431" s="7">
        <v>45740603.26498802</v>
      </c>
      <c r="Y431" s="7">
        <v>15420098</v>
      </c>
      <c r="Z431" s="7">
        <v>0</v>
      </c>
      <c r="AA431" s="7">
        <v>1261791.2649880154</v>
      </c>
      <c r="AB431" s="7">
        <v>29058714</v>
      </c>
      <c r="AC431" s="7">
        <v>0</v>
      </c>
      <c r="AD431" s="7">
        <v>30834481.341288019</v>
      </c>
      <c r="AE431" s="7">
        <v>0</v>
      </c>
      <c r="AF431" s="7">
        <v>22122332.547700003</v>
      </c>
      <c r="AG431" s="7">
        <v>144647.37599999999</v>
      </c>
      <c r="AH431" s="7">
        <v>30834481.341288019</v>
      </c>
      <c r="AI431" s="7">
        <v>6080733</v>
      </c>
      <c r="AJ431" s="7">
        <v>56976</v>
      </c>
      <c r="AK431" s="7">
        <v>12534143</v>
      </c>
      <c r="AL431" s="7">
        <v>1061522</v>
      </c>
      <c r="AM431" s="7">
        <v>542578</v>
      </c>
      <c r="AN431" s="7">
        <v>0</v>
      </c>
      <c r="AO431" s="7">
        <v>0</v>
      </c>
      <c r="AP431" s="7">
        <v>22684322</v>
      </c>
      <c r="AQ431" s="7">
        <v>1448095</v>
      </c>
      <c r="AR431" s="7">
        <v>7282882</v>
      </c>
      <c r="AS431" s="7">
        <v>77976</v>
      </c>
      <c r="AT431" s="7">
        <v>14165269</v>
      </c>
      <c r="AU431" s="7">
        <v>1140987</v>
      </c>
      <c r="AV431" s="7">
        <v>560592</v>
      </c>
      <c r="AW431" s="7">
        <v>0</v>
      </c>
      <c r="AX431" s="7">
        <v>0</v>
      </c>
      <c r="AY431" s="7">
        <v>26114840</v>
      </c>
      <c r="AZ431" s="7">
        <v>598503</v>
      </c>
      <c r="BA431" s="7">
        <v>0</v>
      </c>
      <c r="BB431" s="7">
        <v>0</v>
      </c>
      <c r="BC431" s="7">
        <v>0</v>
      </c>
      <c r="BD431" s="7">
        <v>0</v>
      </c>
      <c r="BE431" s="7">
        <v>0</v>
      </c>
      <c r="BF431" s="7">
        <v>0</v>
      </c>
      <c r="BG431" s="7">
        <v>875704.26498801552</v>
      </c>
      <c r="BH431" s="7">
        <v>9766</v>
      </c>
      <c r="BI431" s="7">
        <v>386087</v>
      </c>
      <c r="BJ431" s="7">
        <v>5313734.8566666674</v>
      </c>
      <c r="BK431" s="7">
        <v>2853213.2500000009</v>
      </c>
      <c r="BL431" s="7">
        <v>2533257.8733333335</v>
      </c>
      <c r="BM431" s="7">
        <v>4775570.68</v>
      </c>
      <c r="BN431" s="130">
        <v>0.624</v>
      </c>
      <c r="BO431" s="131">
        <v>4.0193660000000002E-4</v>
      </c>
      <c r="BP431" s="161">
        <v>10185.274545211039</v>
      </c>
      <c r="BQ431" s="162">
        <v>29058714</v>
      </c>
      <c r="BR431" s="161">
        <v>517106</v>
      </c>
      <c r="BS431" s="163">
        <v>0</v>
      </c>
      <c r="BT431" s="163">
        <v>0</v>
      </c>
      <c r="BU431" s="161">
        <v>22122332.550000001</v>
      </c>
      <c r="BV431" s="161">
        <v>144647.38</v>
      </c>
      <c r="BW431" s="165">
        <v>30834481.34</v>
      </c>
      <c r="BX431" s="161">
        <v>517106</v>
      </c>
    </row>
    <row r="432" spans="1:76" ht="14.45" x14ac:dyDescent="0.3">
      <c r="A432" s="164" t="s">
        <v>31</v>
      </c>
      <c r="B432" s="6" t="s">
        <v>44</v>
      </c>
      <c r="C432" s="6" t="s">
        <v>92</v>
      </c>
      <c r="D432" s="6" t="s">
        <v>42</v>
      </c>
      <c r="E432" s="6" t="s">
        <v>36</v>
      </c>
      <c r="F432" s="24" t="str">
        <f>+Tabela1[[#This Row],[WK]]&amp;Tabela1[[#This Row],[PK]]&amp;Tabela1[[#This Row],[GK]]</f>
        <v>061105</v>
      </c>
      <c r="G432" s="6" t="s">
        <v>450</v>
      </c>
      <c r="H432" s="7">
        <v>593592393.52019644</v>
      </c>
      <c r="I432" s="8">
        <v>1.371</v>
      </c>
      <c r="J432" s="7">
        <v>813815171.51999998</v>
      </c>
      <c r="K432" s="8">
        <v>7.0000000000000007E-2</v>
      </c>
      <c r="L432" s="7">
        <v>56967062.006400004</v>
      </c>
      <c r="M432" s="7">
        <v>31899384.006400004</v>
      </c>
      <c r="N432" s="9">
        <v>1.2725304675766143</v>
      </c>
      <c r="O432" s="7">
        <v>26431839</v>
      </c>
      <c r="P432" s="8">
        <v>1.2949999999999999</v>
      </c>
      <c r="Q432" s="7">
        <v>34229232</v>
      </c>
      <c r="R432" s="8">
        <v>1.6E-2</v>
      </c>
      <c r="S432" s="7">
        <v>547667.71200000006</v>
      </c>
      <c r="T432" s="7">
        <v>-627142.28799999994</v>
      </c>
      <c r="U432" s="9">
        <v>-0.53382443799422885</v>
      </c>
      <c r="V432" s="7">
        <v>31272241.718400002</v>
      </c>
      <c r="W432" s="9">
        <v>1.1916645143707412</v>
      </c>
      <c r="X432" s="7">
        <v>57129143.16725336</v>
      </c>
      <c r="Y432" s="7">
        <v>2611605</v>
      </c>
      <c r="Z432" s="7">
        <v>1020971.9800000001</v>
      </c>
      <c r="AA432" s="7">
        <v>2832729.1872533644</v>
      </c>
      <c r="AB432" s="7">
        <v>42400322</v>
      </c>
      <c r="AC432" s="7">
        <v>8263515</v>
      </c>
      <c r="AD432" s="7">
        <v>25856901.448853355</v>
      </c>
      <c r="AE432" s="7">
        <v>0</v>
      </c>
      <c r="AF432" s="7">
        <v>56967062.006400004</v>
      </c>
      <c r="AG432" s="7">
        <v>547667.71200000006</v>
      </c>
      <c r="AH432" s="7">
        <v>25856901.448853355</v>
      </c>
      <c r="AI432" s="7">
        <v>20929883</v>
      </c>
      <c r="AJ432" s="7">
        <v>225770</v>
      </c>
      <c r="AK432" s="7">
        <v>13242815</v>
      </c>
      <c r="AL432" s="7">
        <v>1069502</v>
      </c>
      <c r="AM432" s="7">
        <v>1304521</v>
      </c>
      <c r="AN432" s="7">
        <v>0</v>
      </c>
      <c r="AO432" s="7">
        <v>0</v>
      </c>
      <c r="AP432" s="7">
        <v>34756482</v>
      </c>
      <c r="AQ432" s="7">
        <v>2375035</v>
      </c>
      <c r="AR432" s="7">
        <v>25067678</v>
      </c>
      <c r="AS432" s="7">
        <v>1174810</v>
      </c>
      <c r="AT432" s="7">
        <v>12929620</v>
      </c>
      <c r="AU432" s="7">
        <v>0</v>
      </c>
      <c r="AV432" s="7">
        <v>756942</v>
      </c>
      <c r="AW432" s="7">
        <v>0</v>
      </c>
      <c r="AX432" s="7">
        <v>0</v>
      </c>
      <c r="AY432" s="7">
        <v>40567886</v>
      </c>
      <c r="AZ432" s="7">
        <v>1023457</v>
      </c>
      <c r="BA432" s="7">
        <v>1020971.9800000001</v>
      </c>
      <c r="BB432" s="7">
        <v>0</v>
      </c>
      <c r="BC432" s="7">
        <v>1191.7</v>
      </c>
      <c r="BD432" s="7">
        <v>2491.67</v>
      </c>
      <c r="BE432" s="7">
        <v>7959.46</v>
      </c>
      <c r="BF432" s="7">
        <v>1603.38</v>
      </c>
      <c r="BG432" s="7">
        <v>1663354.1872533641</v>
      </c>
      <c r="BH432" s="7">
        <v>18550</v>
      </c>
      <c r="BI432" s="7">
        <v>1169375</v>
      </c>
      <c r="BJ432" s="7">
        <v>16094070.701666668</v>
      </c>
      <c r="BK432" s="7">
        <v>12153964.543333335</v>
      </c>
      <c r="BL432" s="7">
        <v>5360231.0166666666</v>
      </c>
      <c r="BM432" s="7">
        <v>5039962.5999999996</v>
      </c>
      <c r="BN432" s="130">
        <v>0.95799999999999996</v>
      </c>
      <c r="BO432" s="131">
        <v>6.7865440000000003E-4</v>
      </c>
      <c r="BP432" s="161">
        <v>17197.906105857815</v>
      </c>
      <c r="BQ432" s="162">
        <v>42400322</v>
      </c>
      <c r="BR432" s="161">
        <v>1025776</v>
      </c>
      <c r="BS432" s="163">
        <v>0</v>
      </c>
      <c r="BT432" s="163">
        <v>2674537.8327466398</v>
      </c>
      <c r="BU432" s="161">
        <v>56967062.009999998</v>
      </c>
      <c r="BV432" s="161">
        <v>547667.71</v>
      </c>
      <c r="BW432" s="165">
        <v>28531439.282746639</v>
      </c>
      <c r="BX432" s="161">
        <v>1025776</v>
      </c>
    </row>
    <row r="433" spans="1:76" ht="14.45" x14ac:dyDescent="0.3">
      <c r="A433" s="164" t="s">
        <v>31</v>
      </c>
      <c r="B433" s="6" t="s">
        <v>44</v>
      </c>
      <c r="C433" s="6" t="s">
        <v>92</v>
      </c>
      <c r="D433" s="6" t="s">
        <v>44</v>
      </c>
      <c r="E433" s="6" t="s">
        <v>36</v>
      </c>
      <c r="F433" s="24" t="str">
        <f>+Tabela1[[#This Row],[WK]]&amp;Tabela1[[#This Row],[PK]]&amp;Tabela1[[#This Row],[GK]]</f>
        <v>061106</v>
      </c>
      <c r="G433" s="6" t="s">
        <v>454</v>
      </c>
      <c r="H433" s="7">
        <v>72771138.208200067</v>
      </c>
      <c r="I433" s="8">
        <v>1.371</v>
      </c>
      <c r="J433" s="7">
        <v>99769230.479999989</v>
      </c>
      <c r="K433" s="8">
        <v>7.0000000000000007E-2</v>
      </c>
      <c r="L433" s="7">
        <v>6983846.1336000003</v>
      </c>
      <c r="M433" s="7">
        <v>4687914.1336000003</v>
      </c>
      <c r="N433" s="9">
        <v>2.0418349208948698</v>
      </c>
      <c r="O433" s="7">
        <v>501449</v>
      </c>
      <c r="P433" s="8">
        <v>1.2949999999999999</v>
      </c>
      <c r="Q433" s="7">
        <v>649376</v>
      </c>
      <c r="R433" s="8">
        <v>1.6E-2</v>
      </c>
      <c r="S433" s="7">
        <v>10390.016</v>
      </c>
      <c r="T433" s="7">
        <v>-15492.984</v>
      </c>
      <c r="U433" s="9">
        <v>-0.59857759919638376</v>
      </c>
      <c r="V433" s="7">
        <v>4672421.1496000001</v>
      </c>
      <c r="W433" s="9">
        <v>2.0124002771969343</v>
      </c>
      <c r="X433" s="7">
        <v>16204078.793200793</v>
      </c>
      <c r="Y433" s="7">
        <v>8276903</v>
      </c>
      <c r="Z433" s="7">
        <v>0</v>
      </c>
      <c r="AA433" s="7">
        <v>525167.79320079205</v>
      </c>
      <c r="AB433" s="7">
        <v>7402008</v>
      </c>
      <c r="AC433" s="7">
        <v>0</v>
      </c>
      <c r="AD433" s="7">
        <v>11531657.643600792</v>
      </c>
      <c r="AE433" s="7">
        <v>0</v>
      </c>
      <c r="AF433" s="7">
        <v>6983846.1336000003</v>
      </c>
      <c r="AG433" s="7">
        <v>10390.016</v>
      </c>
      <c r="AH433" s="7">
        <v>11531657.643600792</v>
      </c>
      <c r="AI433" s="7">
        <v>1916954</v>
      </c>
      <c r="AJ433" s="7">
        <v>19832</v>
      </c>
      <c r="AK433" s="7">
        <v>5747299</v>
      </c>
      <c r="AL433" s="7">
        <v>0</v>
      </c>
      <c r="AM433" s="7">
        <v>317842</v>
      </c>
      <c r="AN433" s="7">
        <v>0</v>
      </c>
      <c r="AO433" s="7">
        <v>0</v>
      </c>
      <c r="AP433" s="7">
        <v>5792941</v>
      </c>
      <c r="AQ433" s="7">
        <v>441589</v>
      </c>
      <c r="AR433" s="7">
        <v>2295932</v>
      </c>
      <c r="AS433" s="7">
        <v>25883</v>
      </c>
      <c r="AT433" s="7">
        <v>6326557</v>
      </c>
      <c r="AU433" s="7">
        <v>333083</v>
      </c>
      <c r="AV433" s="7">
        <v>613188</v>
      </c>
      <c r="AW433" s="7">
        <v>0</v>
      </c>
      <c r="AX433" s="7">
        <v>0</v>
      </c>
      <c r="AY433" s="7">
        <v>6611881</v>
      </c>
      <c r="AZ433" s="7">
        <v>183281</v>
      </c>
      <c r="BA433" s="7">
        <v>0</v>
      </c>
      <c r="BB433" s="7">
        <v>0</v>
      </c>
      <c r="BC433" s="7">
        <v>0</v>
      </c>
      <c r="BD433" s="7">
        <v>0</v>
      </c>
      <c r="BE433" s="7">
        <v>0</v>
      </c>
      <c r="BF433" s="7">
        <v>0</v>
      </c>
      <c r="BG433" s="7">
        <v>329711.7932007921</v>
      </c>
      <c r="BH433" s="7">
        <v>3677</v>
      </c>
      <c r="BI433" s="7">
        <v>195456</v>
      </c>
      <c r="BJ433" s="7">
        <v>2690152.2574999998</v>
      </c>
      <c r="BK433" s="7">
        <v>1571334.0299999998</v>
      </c>
      <c r="BL433" s="7">
        <v>943112.46666666679</v>
      </c>
      <c r="BM433" s="7">
        <v>2589047.9766666666</v>
      </c>
      <c r="BN433" s="130">
        <v>0.499</v>
      </c>
      <c r="BO433" s="131">
        <v>1.5730050000000001E-4</v>
      </c>
      <c r="BP433" s="161">
        <v>3986.0642228016486</v>
      </c>
      <c r="BQ433" s="162">
        <v>7402008</v>
      </c>
      <c r="BR433" s="161">
        <v>195241</v>
      </c>
      <c r="BS433" s="163">
        <v>0</v>
      </c>
      <c r="BT433" s="163">
        <v>0</v>
      </c>
      <c r="BU433" s="161">
        <v>6983846.1299999999</v>
      </c>
      <c r="BV433" s="161">
        <v>10390.02</v>
      </c>
      <c r="BW433" s="165">
        <v>11531657.640000001</v>
      </c>
      <c r="BX433" s="161">
        <v>195241</v>
      </c>
    </row>
    <row r="434" spans="1:76" ht="14.45" x14ac:dyDescent="0.3">
      <c r="A434" s="164" t="s">
        <v>31</v>
      </c>
      <c r="B434" s="6" t="s">
        <v>44</v>
      </c>
      <c r="C434" s="6" t="s">
        <v>92</v>
      </c>
      <c r="D434" s="6" t="s">
        <v>51</v>
      </c>
      <c r="E434" s="6" t="s">
        <v>36</v>
      </c>
      <c r="F434" s="24" t="str">
        <f>+Tabela1[[#This Row],[WK]]&amp;Tabela1[[#This Row],[PK]]&amp;Tabela1[[#This Row],[GK]]</f>
        <v>061107</v>
      </c>
      <c r="G434" s="6" t="s">
        <v>455</v>
      </c>
      <c r="H434" s="7">
        <v>242110230.07299814</v>
      </c>
      <c r="I434" s="8">
        <v>1.371</v>
      </c>
      <c r="J434" s="7">
        <v>331933125.43999994</v>
      </c>
      <c r="K434" s="8">
        <v>7.0000000000000007E-2</v>
      </c>
      <c r="L434" s="7">
        <v>23235318.780799996</v>
      </c>
      <c r="M434" s="7">
        <v>14136889.780799996</v>
      </c>
      <c r="N434" s="9">
        <v>1.5537726107221363</v>
      </c>
      <c r="O434" s="7">
        <v>14948244</v>
      </c>
      <c r="P434" s="8">
        <v>1.2949999999999999</v>
      </c>
      <c r="Q434" s="7">
        <v>19357976</v>
      </c>
      <c r="R434" s="8">
        <v>1.6E-2</v>
      </c>
      <c r="S434" s="7">
        <v>309727.61599999998</v>
      </c>
      <c r="T434" s="7">
        <v>117456.61599999998</v>
      </c>
      <c r="U434" s="9">
        <v>0.61089096119539599</v>
      </c>
      <c r="V434" s="7">
        <v>14254346.396799996</v>
      </c>
      <c r="W434" s="9">
        <v>1.5342596786894418</v>
      </c>
      <c r="X434" s="7">
        <v>33186139.551745247</v>
      </c>
      <c r="Y434" s="7">
        <v>7843688</v>
      </c>
      <c r="Z434" s="7">
        <v>25350.404999999999</v>
      </c>
      <c r="AA434" s="7">
        <v>1298379.1467452466</v>
      </c>
      <c r="AB434" s="7">
        <v>22177704</v>
      </c>
      <c r="AC434" s="7">
        <v>1841018</v>
      </c>
      <c r="AD434" s="7">
        <v>18931793.154945251</v>
      </c>
      <c r="AE434" s="7">
        <v>0</v>
      </c>
      <c r="AF434" s="7">
        <v>23235318.780799996</v>
      </c>
      <c r="AG434" s="7">
        <v>309727.61599999998</v>
      </c>
      <c r="AH434" s="7">
        <v>18931793.154945251</v>
      </c>
      <c r="AI434" s="7">
        <v>7596597</v>
      </c>
      <c r="AJ434" s="7">
        <v>110558</v>
      </c>
      <c r="AK434" s="7">
        <v>9383068</v>
      </c>
      <c r="AL434" s="7">
        <v>802836</v>
      </c>
      <c r="AM434" s="7">
        <v>887820</v>
      </c>
      <c r="AN434" s="7">
        <v>0</v>
      </c>
      <c r="AO434" s="7">
        <v>0</v>
      </c>
      <c r="AP434" s="7">
        <v>17493224</v>
      </c>
      <c r="AQ434" s="7">
        <v>1185528</v>
      </c>
      <c r="AR434" s="7">
        <v>9098429</v>
      </c>
      <c r="AS434" s="7">
        <v>192271</v>
      </c>
      <c r="AT434" s="7">
        <v>10242041</v>
      </c>
      <c r="AU434" s="7">
        <v>707910</v>
      </c>
      <c r="AV434" s="7">
        <v>856287</v>
      </c>
      <c r="AW434" s="7">
        <v>0</v>
      </c>
      <c r="AX434" s="7">
        <v>0</v>
      </c>
      <c r="AY434" s="7">
        <v>19962634</v>
      </c>
      <c r="AZ434" s="7">
        <v>504430</v>
      </c>
      <c r="BA434" s="7">
        <v>25350.404999999999</v>
      </c>
      <c r="BB434" s="7">
        <v>0</v>
      </c>
      <c r="BC434" s="7">
        <v>0</v>
      </c>
      <c r="BD434" s="7">
        <v>0</v>
      </c>
      <c r="BE434" s="7">
        <v>545.16999999999996</v>
      </c>
      <c r="BF434" s="7">
        <v>0</v>
      </c>
      <c r="BG434" s="7">
        <v>824862.1467452466</v>
      </c>
      <c r="BH434" s="7">
        <v>9199</v>
      </c>
      <c r="BI434" s="7">
        <v>473517</v>
      </c>
      <c r="BJ434" s="7">
        <v>6517062.0883333338</v>
      </c>
      <c r="BK434" s="7">
        <v>2920734.9700000007</v>
      </c>
      <c r="BL434" s="7">
        <v>4134324.83</v>
      </c>
      <c r="BM434" s="7">
        <v>6116658.8133333325</v>
      </c>
      <c r="BN434" s="130">
        <v>0.76700000000000002</v>
      </c>
      <c r="BO434" s="131">
        <v>3.552227E-4</v>
      </c>
      <c r="BP434" s="161">
        <v>9001.6615995347474</v>
      </c>
      <c r="BQ434" s="162">
        <v>22177704</v>
      </c>
      <c r="BR434" s="161">
        <v>492275</v>
      </c>
      <c r="BS434" s="163">
        <v>0</v>
      </c>
      <c r="BT434" s="163">
        <v>2079437.2299999967</v>
      </c>
      <c r="BU434" s="161">
        <v>23235318.780000001</v>
      </c>
      <c r="BV434" s="161">
        <v>309727.62</v>
      </c>
      <c r="BW434" s="165">
        <v>21011230.379999995</v>
      </c>
      <c r="BX434" s="161">
        <v>492275</v>
      </c>
    </row>
    <row r="435" spans="1:76" ht="14.45" x14ac:dyDescent="0.3">
      <c r="A435" s="164" t="s">
        <v>31</v>
      </c>
      <c r="B435" s="6" t="s">
        <v>44</v>
      </c>
      <c r="C435" s="6" t="s">
        <v>92</v>
      </c>
      <c r="D435" s="6" t="s">
        <v>75</v>
      </c>
      <c r="E435" s="6" t="s">
        <v>36</v>
      </c>
      <c r="F435" s="24" t="str">
        <f>+Tabela1[[#This Row],[WK]]&amp;Tabela1[[#This Row],[PK]]&amp;Tabela1[[#This Row],[GK]]</f>
        <v>061108</v>
      </c>
      <c r="G435" s="6" t="s">
        <v>451</v>
      </c>
      <c r="H435" s="7">
        <v>211859638.73179859</v>
      </c>
      <c r="I435" s="8">
        <v>1.371</v>
      </c>
      <c r="J435" s="7">
        <v>290459564.69999999</v>
      </c>
      <c r="K435" s="8">
        <v>7.0000000000000007E-2</v>
      </c>
      <c r="L435" s="7">
        <v>20332169.529000003</v>
      </c>
      <c r="M435" s="7">
        <v>11536340.529000003</v>
      </c>
      <c r="N435" s="9">
        <v>1.3115694414932353</v>
      </c>
      <c r="O435" s="7">
        <v>6715680</v>
      </c>
      <c r="P435" s="8">
        <v>1.2949999999999999</v>
      </c>
      <c r="Q435" s="7">
        <v>8696806</v>
      </c>
      <c r="R435" s="8">
        <v>1.6E-2</v>
      </c>
      <c r="S435" s="7">
        <v>139148.89600000001</v>
      </c>
      <c r="T435" s="7">
        <v>-7918.1039999999921</v>
      </c>
      <c r="U435" s="9">
        <v>-5.3840113689678802E-2</v>
      </c>
      <c r="V435" s="7">
        <v>11528422.425000004</v>
      </c>
      <c r="W435" s="9">
        <v>1.2891151171835169</v>
      </c>
      <c r="X435" s="7">
        <v>22873960.957992345</v>
      </c>
      <c r="Y435" s="7">
        <v>3244826</v>
      </c>
      <c r="Z435" s="7">
        <v>261728.04</v>
      </c>
      <c r="AA435" s="7">
        <v>1095342.9179923458</v>
      </c>
      <c r="AB435" s="7">
        <v>16433750</v>
      </c>
      <c r="AC435" s="7">
        <v>1838314</v>
      </c>
      <c r="AD435" s="7">
        <v>11345538.532992342</v>
      </c>
      <c r="AE435" s="7">
        <v>0</v>
      </c>
      <c r="AF435" s="7">
        <v>20332169.529000003</v>
      </c>
      <c r="AG435" s="7">
        <v>139148.89600000001</v>
      </c>
      <c r="AH435" s="7">
        <v>11345538.532992342</v>
      </c>
      <c r="AI435" s="7">
        <v>7343947</v>
      </c>
      <c r="AJ435" s="7">
        <v>39381</v>
      </c>
      <c r="AK435" s="7">
        <v>5461865</v>
      </c>
      <c r="AL435" s="7">
        <v>0</v>
      </c>
      <c r="AM435" s="7">
        <v>901860</v>
      </c>
      <c r="AN435" s="7">
        <v>0</v>
      </c>
      <c r="AO435" s="7">
        <v>0</v>
      </c>
      <c r="AP435" s="7">
        <v>13116897</v>
      </c>
      <c r="AQ435" s="7">
        <v>775765</v>
      </c>
      <c r="AR435" s="7">
        <v>8795829</v>
      </c>
      <c r="AS435" s="7">
        <v>147067</v>
      </c>
      <c r="AT435" s="7">
        <v>6071048</v>
      </c>
      <c r="AU435" s="7">
        <v>0</v>
      </c>
      <c r="AV435" s="7">
        <v>806390</v>
      </c>
      <c r="AW435" s="7">
        <v>0</v>
      </c>
      <c r="AX435" s="7">
        <v>0</v>
      </c>
      <c r="AY435" s="7">
        <v>14946044</v>
      </c>
      <c r="AZ435" s="7">
        <v>322770</v>
      </c>
      <c r="BA435" s="7">
        <v>261728.04</v>
      </c>
      <c r="BB435" s="7">
        <v>0</v>
      </c>
      <c r="BC435" s="7">
        <v>3.46</v>
      </c>
      <c r="BD435" s="7">
        <v>0</v>
      </c>
      <c r="BE435" s="7">
        <v>1274.92</v>
      </c>
      <c r="BF435" s="7">
        <v>6495.86</v>
      </c>
      <c r="BG435" s="7">
        <v>645793.91799234576</v>
      </c>
      <c r="BH435" s="7">
        <v>7202</v>
      </c>
      <c r="BI435" s="7">
        <v>449549</v>
      </c>
      <c r="BJ435" s="7">
        <v>6187192.0666666664</v>
      </c>
      <c r="BK435" s="7">
        <v>3458785.5666666664</v>
      </c>
      <c r="BL435" s="7">
        <v>3245418.8433333333</v>
      </c>
      <c r="BM435" s="7">
        <v>4422788.3133333335</v>
      </c>
      <c r="BN435" s="130">
        <v>0.872</v>
      </c>
      <c r="BO435" s="131">
        <v>2.7779299999999997E-4</v>
      </c>
      <c r="BP435" s="161">
        <v>7039.6455501085338</v>
      </c>
      <c r="BQ435" s="162">
        <v>16433750</v>
      </c>
      <c r="BR435" s="161">
        <v>412691</v>
      </c>
      <c r="BS435" s="163">
        <v>0</v>
      </c>
      <c r="BT435" s="163">
        <v>1684981.6099999994</v>
      </c>
      <c r="BU435" s="161">
        <v>20332169.530000001</v>
      </c>
      <c r="BV435" s="161">
        <v>139148.9</v>
      </c>
      <c r="BW435" s="165">
        <v>13030520.139999999</v>
      </c>
      <c r="BX435" s="161">
        <v>412691</v>
      </c>
    </row>
    <row r="436" spans="1:76" ht="14.45" x14ac:dyDescent="0.3">
      <c r="A436" s="164" t="s">
        <v>31</v>
      </c>
      <c r="B436" s="6" t="s">
        <v>44</v>
      </c>
      <c r="C436" s="6" t="s">
        <v>92</v>
      </c>
      <c r="D436" s="6" t="s">
        <v>77</v>
      </c>
      <c r="E436" s="6" t="s">
        <v>36</v>
      </c>
      <c r="F436" s="24" t="str">
        <f>+Tabela1[[#This Row],[WK]]&amp;Tabela1[[#This Row],[PK]]&amp;Tabela1[[#This Row],[GK]]</f>
        <v>061109</v>
      </c>
      <c r="G436" s="6" t="s">
        <v>456</v>
      </c>
      <c r="H436" s="7">
        <v>251683246.18039897</v>
      </c>
      <c r="I436" s="8">
        <v>1.371</v>
      </c>
      <c r="J436" s="7">
        <v>345057730.49999994</v>
      </c>
      <c r="K436" s="8">
        <v>7.0000000000000007E-2</v>
      </c>
      <c r="L436" s="7">
        <v>24154041.134999998</v>
      </c>
      <c r="M436" s="7">
        <v>12229041.134999998</v>
      </c>
      <c r="N436" s="9">
        <v>1.0254961119496853</v>
      </c>
      <c r="O436" s="7">
        <v>13653074</v>
      </c>
      <c r="P436" s="8">
        <v>1.2949999999999999</v>
      </c>
      <c r="Q436" s="7">
        <v>17680731</v>
      </c>
      <c r="R436" s="8">
        <v>1.6E-2</v>
      </c>
      <c r="S436" s="7">
        <v>282891.696</v>
      </c>
      <c r="T436" s="7">
        <v>118350.696</v>
      </c>
      <c r="U436" s="9">
        <v>0.71927784564333508</v>
      </c>
      <c r="V436" s="7">
        <v>12347391.830999997</v>
      </c>
      <c r="W436" s="9">
        <v>1.0213284218979031</v>
      </c>
      <c r="X436" s="7">
        <v>18494234.951509871</v>
      </c>
      <c r="Y436" s="7">
        <v>1099840</v>
      </c>
      <c r="Z436" s="7">
        <v>106892.03</v>
      </c>
      <c r="AA436" s="7">
        <v>1109422.9215098689</v>
      </c>
      <c r="AB436" s="7">
        <v>15079941</v>
      </c>
      <c r="AC436" s="7">
        <v>1098139</v>
      </c>
      <c r="AD436" s="7">
        <v>6146843.1205098722</v>
      </c>
      <c r="AE436" s="7">
        <v>0</v>
      </c>
      <c r="AF436" s="7">
        <v>24154041.134999998</v>
      </c>
      <c r="AG436" s="7">
        <v>282891.696</v>
      </c>
      <c r="AH436" s="7">
        <v>6146843.1205098722</v>
      </c>
      <c r="AI436" s="7">
        <v>9956601</v>
      </c>
      <c r="AJ436" s="7">
        <v>117325</v>
      </c>
      <c r="AK436" s="7">
        <v>3014821</v>
      </c>
      <c r="AL436" s="7">
        <v>0</v>
      </c>
      <c r="AM436" s="7">
        <v>824939</v>
      </c>
      <c r="AN436" s="7">
        <v>0</v>
      </c>
      <c r="AO436" s="7">
        <v>0</v>
      </c>
      <c r="AP436" s="7">
        <v>12563820</v>
      </c>
      <c r="AQ436" s="7">
        <v>938874</v>
      </c>
      <c r="AR436" s="7">
        <v>11925000</v>
      </c>
      <c r="AS436" s="7">
        <v>164541</v>
      </c>
      <c r="AT436" s="7">
        <v>3220252</v>
      </c>
      <c r="AU436" s="7">
        <v>0</v>
      </c>
      <c r="AV436" s="7">
        <v>887123</v>
      </c>
      <c r="AW436" s="7">
        <v>0</v>
      </c>
      <c r="AX436" s="7">
        <v>0</v>
      </c>
      <c r="AY436" s="7">
        <v>13284343</v>
      </c>
      <c r="AZ436" s="7">
        <v>390892</v>
      </c>
      <c r="BA436" s="7">
        <v>106892.03</v>
      </c>
      <c r="BB436" s="7">
        <v>0</v>
      </c>
      <c r="BC436" s="7">
        <v>29.24</v>
      </c>
      <c r="BD436" s="7">
        <v>1051.9100000000001</v>
      </c>
      <c r="BE436" s="7">
        <v>0</v>
      </c>
      <c r="BF436" s="7">
        <v>0</v>
      </c>
      <c r="BG436" s="7">
        <v>634943.92150986893</v>
      </c>
      <c r="BH436" s="7">
        <v>7081</v>
      </c>
      <c r="BI436" s="7">
        <v>474479</v>
      </c>
      <c r="BJ436" s="7">
        <v>6530201.7683333345</v>
      </c>
      <c r="BK436" s="7">
        <v>3820201.9400000013</v>
      </c>
      <c r="BL436" s="7">
        <v>2149405.8166666669</v>
      </c>
      <c r="BM436" s="7">
        <v>6541187.6799999997</v>
      </c>
      <c r="BN436" s="130">
        <v>0.95799999999999996</v>
      </c>
      <c r="BO436" s="131">
        <v>2.8695899999999999E-4</v>
      </c>
      <c r="BP436" s="161">
        <v>7271.7657558540122</v>
      </c>
      <c r="BQ436" s="162">
        <v>15079941</v>
      </c>
      <c r="BR436" s="161">
        <v>408815</v>
      </c>
      <c r="BS436" s="163">
        <v>0</v>
      </c>
      <c r="BT436" s="163">
        <v>1697190.0484901294</v>
      </c>
      <c r="BU436" s="161">
        <v>24154041.140000001</v>
      </c>
      <c r="BV436" s="161">
        <v>282891.7</v>
      </c>
      <c r="BW436" s="165">
        <v>7844033.1684901295</v>
      </c>
      <c r="BX436" s="161">
        <v>408815</v>
      </c>
    </row>
    <row r="437" spans="1:76" ht="14.45" x14ac:dyDescent="0.3">
      <c r="A437" s="164" t="s">
        <v>31</v>
      </c>
      <c r="B437" s="6" t="s">
        <v>44</v>
      </c>
      <c r="C437" s="6" t="s">
        <v>92</v>
      </c>
      <c r="D437" s="6" t="s">
        <v>90</v>
      </c>
      <c r="E437" s="6" t="s">
        <v>36</v>
      </c>
      <c r="F437" s="24" t="str">
        <f>+Tabela1[[#This Row],[WK]]&amp;Tabela1[[#This Row],[PK]]&amp;Tabela1[[#This Row],[GK]]</f>
        <v>061110</v>
      </c>
      <c r="G437" s="6" t="s">
        <v>457</v>
      </c>
      <c r="H437" s="7">
        <v>132780010.00519842</v>
      </c>
      <c r="I437" s="8">
        <v>1.371</v>
      </c>
      <c r="J437" s="7">
        <v>182041393.70999998</v>
      </c>
      <c r="K437" s="8">
        <v>7.0000000000000007E-2</v>
      </c>
      <c r="L437" s="7">
        <v>12742897.559699999</v>
      </c>
      <c r="M437" s="7">
        <v>8928155.5596999992</v>
      </c>
      <c r="N437" s="9">
        <v>2.340434965116907</v>
      </c>
      <c r="O437" s="7">
        <v>3517594</v>
      </c>
      <c r="P437" s="8">
        <v>1.2949999999999999</v>
      </c>
      <c r="Q437" s="7">
        <v>4555284</v>
      </c>
      <c r="R437" s="8">
        <v>1.6E-2</v>
      </c>
      <c r="S437" s="7">
        <v>72884.543999999994</v>
      </c>
      <c r="T437" s="7">
        <v>23915.543999999994</v>
      </c>
      <c r="U437" s="9">
        <v>0.48838130245665612</v>
      </c>
      <c r="V437" s="7">
        <v>8952071.1036999989</v>
      </c>
      <c r="W437" s="9">
        <v>2.316961880352852</v>
      </c>
      <c r="X437" s="7">
        <v>28649445.133161418</v>
      </c>
      <c r="Y437" s="7">
        <v>12713561</v>
      </c>
      <c r="Z437" s="7">
        <v>0</v>
      </c>
      <c r="AA437" s="7">
        <v>1490069.1331614158</v>
      </c>
      <c r="AB437" s="7">
        <v>14445815</v>
      </c>
      <c r="AC437" s="7">
        <v>0</v>
      </c>
      <c r="AD437" s="7">
        <v>19697374.029461421</v>
      </c>
      <c r="AE437" s="7">
        <v>0</v>
      </c>
      <c r="AF437" s="7">
        <v>12742897.559699999</v>
      </c>
      <c r="AG437" s="7">
        <v>72884.543999999994</v>
      </c>
      <c r="AH437" s="7">
        <v>19697374.029461421</v>
      </c>
      <c r="AI437" s="7">
        <v>3185062</v>
      </c>
      <c r="AJ437" s="7">
        <v>30211</v>
      </c>
      <c r="AK437" s="7">
        <v>9678101</v>
      </c>
      <c r="AL437" s="7">
        <v>154438</v>
      </c>
      <c r="AM437" s="7">
        <v>1541927</v>
      </c>
      <c r="AN437" s="7">
        <v>0</v>
      </c>
      <c r="AO437" s="7">
        <v>0</v>
      </c>
      <c r="AP437" s="7">
        <v>11886625</v>
      </c>
      <c r="AQ437" s="7">
        <v>660395</v>
      </c>
      <c r="AR437" s="7">
        <v>3814742</v>
      </c>
      <c r="AS437" s="7">
        <v>48969</v>
      </c>
      <c r="AT437" s="7">
        <v>11053487</v>
      </c>
      <c r="AU437" s="7">
        <v>717309</v>
      </c>
      <c r="AV437" s="7">
        <v>1478016</v>
      </c>
      <c r="AW437" s="7">
        <v>0</v>
      </c>
      <c r="AX437" s="7">
        <v>0</v>
      </c>
      <c r="AY437" s="7">
        <v>13320073</v>
      </c>
      <c r="AZ437" s="7">
        <v>267623</v>
      </c>
      <c r="BA437" s="7">
        <v>0</v>
      </c>
      <c r="BB437" s="7">
        <v>0</v>
      </c>
      <c r="BC437" s="7">
        <v>0</v>
      </c>
      <c r="BD437" s="7">
        <v>0</v>
      </c>
      <c r="BE437" s="7">
        <v>0</v>
      </c>
      <c r="BF437" s="7">
        <v>0</v>
      </c>
      <c r="BG437" s="7">
        <v>581322.1331614157</v>
      </c>
      <c r="BH437" s="7">
        <v>6483</v>
      </c>
      <c r="BI437" s="7">
        <v>908747</v>
      </c>
      <c r="BJ437" s="7">
        <v>12507071.977499999</v>
      </c>
      <c r="BK437" s="7">
        <v>5782439.8666666662</v>
      </c>
      <c r="BL437" s="7">
        <v>9463628.3399999999</v>
      </c>
      <c r="BM437" s="7">
        <v>7971271.7633333346</v>
      </c>
      <c r="BN437" s="130">
        <v>0.53900000000000003</v>
      </c>
      <c r="BO437" s="131">
        <v>2.6443830000000003E-4</v>
      </c>
      <c r="BP437" s="161">
        <v>6701.4704227724505</v>
      </c>
      <c r="BQ437" s="162">
        <v>14445815</v>
      </c>
      <c r="BR437" s="161">
        <v>338356</v>
      </c>
      <c r="BS437" s="163">
        <v>0</v>
      </c>
      <c r="BT437" s="163">
        <v>525418.86683858186</v>
      </c>
      <c r="BU437" s="161">
        <v>12742897.560000001</v>
      </c>
      <c r="BV437" s="161">
        <v>72884.539999999994</v>
      </c>
      <c r="BW437" s="165">
        <v>20222792.896838583</v>
      </c>
      <c r="BX437" s="161">
        <v>338356</v>
      </c>
    </row>
    <row r="438" spans="1:76" ht="14.45" x14ac:dyDescent="0.3">
      <c r="A438" s="164" t="s">
        <v>31</v>
      </c>
      <c r="B438" s="6" t="s">
        <v>44</v>
      </c>
      <c r="C438" s="6" t="s">
        <v>92</v>
      </c>
      <c r="D438" s="6" t="s">
        <v>92</v>
      </c>
      <c r="E438" s="6" t="s">
        <v>36</v>
      </c>
      <c r="F438" s="24" t="str">
        <f>+Tabela1[[#This Row],[WK]]&amp;Tabela1[[#This Row],[PK]]&amp;Tabela1[[#This Row],[GK]]</f>
        <v>061111</v>
      </c>
      <c r="G438" s="6" t="s">
        <v>458</v>
      </c>
      <c r="H438" s="7">
        <v>103071562.95339996</v>
      </c>
      <c r="I438" s="8">
        <v>1.371</v>
      </c>
      <c r="J438" s="7">
        <v>141311112.81</v>
      </c>
      <c r="K438" s="8">
        <v>7.0000000000000007E-2</v>
      </c>
      <c r="L438" s="7">
        <v>9891777.8967000004</v>
      </c>
      <c r="M438" s="7">
        <v>6134125.8967000004</v>
      </c>
      <c r="N438" s="9">
        <v>1.6324358659875902</v>
      </c>
      <c r="O438" s="7">
        <v>29347</v>
      </c>
      <c r="P438" s="8">
        <v>1.2949999999999999</v>
      </c>
      <c r="Q438" s="7">
        <v>38004</v>
      </c>
      <c r="R438" s="8">
        <v>1.6E-2</v>
      </c>
      <c r="S438" s="7">
        <v>608.06399999999996</v>
      </c>
      <c r="T438" s="7">
        <v>204.06399999999996</v>
      </c>
      <c r="U438" s="9">
        <v>0.505108910891089</v>
      </c>
      <c r="V438" s="7">
        <v>6134329.9606999997</v>
      </c>
      <c r="W438" s="9">
        <v>1.6323146756461318</v>
      </c>
      <c r="X438" s="7">
        <v>18724569.197589815</v>
      </c>
      <c r="Y438" s="7">
        <v>7661265</v>
      </c>
      <c r="Z438" s="7">
        <v>0</v>
      </c>
      <c r="AA438" s="7">
        <v>602097.19758981629</v>
      </c>
      <c r="AB438" s="7">
        <v>10461207</v>
      </c>
      <c r="AC438" s="7">
        <v>0</v>
      </c>
      <c r="AD438" s="7">
        <v>12590239.236889815</v>
      </c>
      <c r="AE438" s="7">
        <v>0</v>
      </c>
      <c r="AF438" s="7">
        <v>9891777.8967000004</v>
      </c>
      <c r="AG438" s="7">
        <v>608.06399999999996</v>
      </c>
      <c r="AH438" s="7">
        <v>12590239.236889815</v>
      </c>
      <c r="AI438" s="7">
        <v>3137395</v>
      </c>
      <c r="AJ438" s="7">
        <v>641</v>
      </c>
      <c r="AK438" s="7">
        <v>5332652</v>
      </c>
      <c r="AL438" s="7">
        <v>0</v>
      </c>
      <c r="AM438" s="7">
        <v>297286</v>
      </c>
      <c r="AN438" s="7">
        <v>0</v>
      </c>
      <c r="AO438" s="7">
        <v>0</v>
      </c>
      <c r="AP438" s="7">
        <v>8311583</v>
      </c>
      <c r="AQ438" s="7">
        <v>461481</v>
      </c>
      <c r="AR438" s="7">
        <v>3757652</v>
      </c>
      <c r="AS438" s="7">
        <v>404</v>
      </c>
      <c r="AT438" s="7">
        <v>5986229</v>
      </c>
      <c r="AU438" s="7">
        <v>0</v>
      </c>
      <c r="AV438" s="7">
        <v>367457</v>
      </c>
      <c r="AW438" s="7">
        <v>0</v>
      </c>
      <c r="AX438" s="7">
        <v>0</v>
      </c>
      <c r="AY438" s="7">
        <v>9622493</v>
      </c>
      <c r="AZ438" s="7">
        <v>196257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7">
        <v>391314.19758981635</v>
      </c>
      <c r="BH438" s="7">
        <v>4364</v>
      </c>
      <c r="BI438" s="7">
        <v>210783</v>
      </c>
      <c r="BJ438" s="7">
        <v>2901079.355</v>
      </c>
      <c r="BK438" s="7">
        <v>1863025.5799999996</v>
      </c>
      <c r="BL438" s="7">
        <v>767759.22333333327</v>
      </c>
      <c r="BM438" s="7">
        <v>2616696.6533333338</v>
      </c>
      <c r="BN438" s="130">
        <v>0.60799999999999998</v>
      </c>
      <c r="BO438" s="131">
        <v>1.908345E-4</v>
      </c>
      <c r="BP438" s="161">
        <v>4836.5046317829238</v>
      </c>
      <c r="BQ438" s="162">
        <v>10461207</v>
      </c>
      <c r="BR438" s="161">
        <v>242244</v>
      </c>
      <c r="BS438" s="163">
        <v>0</v>
      </c>
      <c r="BT438" s="163">
        <v>0</v>
      </c>
      <c r="BU438" s="161">
        <v>9891777.9000000004</v>
      </c>
      <c r="BV438" s="161">
        <v>608.05999999999995</v>
      </c>
      <c r="BW438" s="165">
        <v>12590239.24</v>
      </c>
      <c r="BX438" s="161">
        <v>242244</v>
      </c>
    </row>
    <row r="439" spans="1:76" ht="14.45" x14ac:dyDescent="0.3">
      <c r="A439" s="164" t="s">
        <v>31</v>
      </c>
      <c r="B439" s="6" t="s">
        <v>44</v>
      </c>
      <c r="C439" s="6" t="s">
        <v>93</v>
      </c>
      <c r="D439" s="6" t="s">
        <v>33</v>
      </c>
      <c r="E439" s="6" t="s">
        <v>36</v>
      </c>
      <c r="F439" s="24" t="str">
        <f>+Tabela1[[#This Row],[WK]]&amp;Tabela1[[#This Row],[PK]]&amp;Tabela1[[#This Row],[GK]]</f>
        <v>061201</v>
      </c>
      <c r="G439" s="6" t="s">
        <v>459</v>
      </c>
      <c r="H439" s="7">
        <v>124413929.63939899</v>
      </c>
      <c r="I439" s="8">
        <v>1.371</v>
      </c>
      <c r="J439" s="7">
        <v>170571497.53999999</v>
      </c>
      <c r="K439" s="8">
        <v>7.0000000000000007E-2</v>
      </c>
      <c r="L439" s="7">
        <v>11940004.8278</v>
      </c>
      <c r="M439" s="7">
        <v>8558929.8278000001</v>
      </c>
      <c r="N439" s="9">
        <v>2.5314226474715884</v>
      </c>
      <c r="O439" s="7">
        <v>8270257</v>
      </c>
      <c r="P439" s="8">
        <v>1.2949999999999999</v>
      </c>
      <c r="Q439" s="7">
        <v>10709983</v>
      </c>
      <c r="R439" s="8">
        <v>1.6E-2</v>
      </c>
      <c r="S439" s="7">
        <v>171359.728</v>
      </c>
      <c r="T439" s="7">
        <v>98449.728000000003</v>
      </c>
      <c r="U439" s="9">
        <v>1.3502911534768893</v>
      </c>
      <c r="V439" s="7">
        <v>8657379.5558000002</v>
      </c>
      <c r="W439" s="9">
        <v>2.5064902006812422</v>
      </c>
      <c r="X439" s="7">
        <v>23389263.882474318</v>
      </c>
      <c r="Y439" s="7">
        <v>7675104</v>
      </c>
      <c r="Z439" s="7">
        <v>102181.58</v>
      </c>
      <c r="AA439" s="7">
        <v>1078104.3024743195</v>
      </c>
      <c r="AB439" s="7">
        <v>12444542</v>
      </c>
      <c r="AC439" s="7">
        <v>2089332</v>
      </c>
      <c r="AD439" s="7">
        <v>14731884.326674318</v>
      </c>
      <c r="AE439" s="7">
        <v>0</v>
      </c>
      <c r="AF439" s="7">
        <v>11940004.8278</v>
      </c>
      <c r="AG439" s="7">
        <v>171359.728</v>
      </c>
      <c r="AH439" s="7">
        <v>14731884.326674318</v>
      </c>
      <c r="AI439" s="7">
        <v>2822978</v>
      </c>
      <c r="AJ439" s="7">
        <v>49530</v>
      </c>
      <c r="AK439" s="7">
        <v>8396446</v>
      </c>
      <c r="AL439" s="7">
        <v>43833</v>
      </c>
      <c r="AM439" s="7">
        <v>824632</v>
      </c>
      <c r="AN439" s="7">
        <v>0</v>
      </c>
      <c r="AO439" s="7">
        <v>0</v>
      </c>
      <c r="AP439" s="7">
        <v>9983390</v>
      </c>
      <c r="AQ439" s="7">
        <v>461481</v>
      </c>
      <c r="AR439" s="7">
        <v>3381075</v>
      </c>
      <c r="AS439" s="7">
        <v>72910</v>
      </c>
      <c r="AT439" s="7">
        <v>9568483</v>
      </c>
      <c r="AU439" s="7">
        <v>575651</v>
      </c>
      <c r="AV439" s="7">
        <v>995083</v>
      </c>
      <c r="AW439" s="7">
        <v>0</v>
      </c>
      <c r="AX439" s="7">
        <v>0</v>
      </c>
      <c r="AY439" s="7">
        <v>11465235</v>
      </c>
      <c r="AZ439" s="7">
        <v>189769</v>
      </c>
      <c r="BA439" s="7">
        <v>102181.58</v>
      </c>
      <c r="BB439" s="7">
        <v>0</v>
      </c>
      <c r="BC439" s="7">
        <v>0</v>
      </c>
      <c r="BD439" s="7">
        <v>0</v>
      </c>
      <c r="BE439" s="7">
        <v>16.440000000000001</v>
      </c>
      <c r="BF439" s="7">
        <v>3271.52</v>
      </c>
      <c r="BG439" s="7">
        <v>563657.30247431959</v>
      </c>
      <c r="BH439" s="7">
        <v>6286</v>
      </c>
      <c r="BI439" s="7">
        <v>514447</v>
      </c>
      <c r="BJ439" s="7">
        <v>7080324.9866666663</v>
      </c>
      <c r="BK439" s="7">
        <v>3015185.0399999991</v>
      </c>
      <c r="BL439" s="7">
        <v>5611431.3266666671</v>
      </c>
      <c r="BM439" s="7">
        <v>5037697.1333333338</v>
      </c>
      <c r="BN439" s="130">
        <v>0.66200000000000003</v>
      </c>
      <c r="BO439" s="131">
        <v>2.2549119999999999E-4</v>
      </c>
      <c r="BP439" s="161">
        <v>5713.9590302259576</v>
      </c>
      <c r="BQ439" s="162">
        <v>12444542</v>
      </c>
      <c r="BR439" s="161">
        <v>329268</v>
      </c>
      <c r="BS439" s="163">
        <v>0</v>
      </c>
      <c r="BT439" s="163">
        <v>1734225.1175256819</v>
      </c>
      <c r="BU439" s="161">
        <v>11940004.83</v>
      </c>
      <c r="BV439" s="161">
        <v>171359.73</v>
      </c>
      <c r="BW439" s="165">
        <v>16466109.447525682</v>
      </c>
      <c r="BX439" s="161">
        <v>329268</v>
      </c>
    </row>
    <row r="440" spans="1:76" ht="14.45" x14ac:dyDescent="0.3">
      <c r="A440" s="164" t="s">
        <v>31</v>
      </c>
      <c r="B440" s="6" t="s">
        <v>44</v>
      </c>
      <c r="C440" s="6" t="s">
        <v>93</v>
      </c>
      <c r="D440" s="6" t="s">
        <v>32</v>
      </c>
      <c r="E440" s="6" t="s">
        <v>40</v>
      </c>
      <c r="F440" s="24" t="str">
        <f>+Tabela1[[#This Row],[WK]]&amp;Tabela1[[#This Row],[PK]]&amp;Tabela1[[#This Row],[GK]]</f>
        <v>061202</v>
      </c>
      <c r="G440" s="6" t="s">
        <v>460</v>
      </c>
      <c r="H440" s="7">
        <v>101127316.60919905</v>
      </c>
      <c r="I440" s="8">
        <v>1.371</v>
      </c>
      <c r="J440" s="7">
        <v>138645551.06999999</v>
      </c>
      <c r="K440" s="8">
        <v>7.0000000000000007E-2</v>
      </c>
      <c r="L440" s="7">
        <v>9705188.5749000013</v>
      </c>
      <c r="M440" s="7">
        <v>7023470.5749000013</v>
      </c>
      <c r="N440" s="9">
        <v>2.619019067217359</v>
      </c>
      <c r="O440" s="7">
        <v>5898426</v>
      </c>
      <c r="P440" s="8">
        <v>1.2949999999999999</v>
      </c>
      <c r="Q440" s="7">
        <v>7638462</v>
      </c>
      <c r="R440" s="8">
        <v>1.6E-2</v>
      </c>
      <c r="S440" s="7">
        <v>122215.39200000001</v>
      </c>
      <c r="T440" s="7">
        <v>53360.392000000007</v>
      </c>
      <c r="U440" s="9">
        <v>0.77496756953017221</v>
      </c>
      <c r="V440" s="7">
        <v>7076830.9669000022</v>
      </c>
      <c r="W440" s="9">
        <v>2.5728569890346491</v>
      </c>
      <c r="X440" s="7">
        <v>21531195.551736526</v>
      </c>
      <c r="Y440" s="7">
        <v>9117549</v>
      </c>
      <c r="Z440" s="7">
        <v>359423.45499999996</v>
      </c>
      <c r="AA440" s="7">
        <v>792676.09673652798</v>
      </c>
      <c r="AB440" s="7">
        <v>10005501</v>
      </c>
      <c r="AC440" s="7">
        <v>1256046</v>
      </c>
      <c r="AD440" s="7">
        <v>14454364.584836524</v>
      </c>
      <c r="AE440" s="7">
        <v>0</v>
      </c>
      <c r="AF440" s="7">
        <v>9705188.5749000013</v>
      </c>
      <c r="AG440" s="7">
        <v>122215.39200000001</v>
      </c>
      <c r="AH440" s="7">
        <v>14454364.584836524</v>
      </c>
      <c r="AI440" s="7">
        <v>2239061</v>
      </c>
      <c r="AJ440" s="7">
        <v>71896</v>
      </c>
      <c r="AK440" s="7">
        <v>9534700</v>
      </c>
      <c r="AL440" s="7">
        <v>174945</v>
      </c>
      <c r="AM440" s="7">
        <v>426434</v>
      </c>
      <c r="AN440" s="7">
        <v>0</v>
      </c>
      <c r="AO440" s="7">
        <v>0</v>
      </c>
      <c r="AP440" s="7">
        <v>7771497</v>
      </c>
      <c r="AQ440" s="7">
        <v>441589</v>
      </c>
      <c r="AR440" s="7">
        <v>2681718</v>
      </c>
      <c r="AS440" s="7">
        <v>68855</v>
      </c>
      <c r="AT440" s="7">
        <v>10800806</v>
      </c>
      <c r="AU440" s="7">
        <v>679442</v>
      </c>
      <c r="AV440" s="7">
        <v>245690</v>
      </c>
      <c r="AW440" s="7">
        <v>0</v>
      </c>
      <c r="AX440" s="7">
        <v>0</v>
      </c>
      <c r="AY440" s="7">
        <v>9044676</v>
      </c>
      <c r="AZ440" s="7">
        <v>197879</v>
      </c>
      <c r="BA440" s="7">
        <v>359423.45499999996</v>
      </c>
      <c r="BB440" s="7">
        <v>0</v>
      </c>
      <c r="BC440" s="7">
        <v>0</v>
      </c>
      <c r="BD440" s="7">
        <v>1630.37</v>
      </c>
      <c r="BE440" s="7">
        <v>501.61</v>
      </c>
      <c r="BF440" s="7">
        <v>5950.78</v>
      </c>
      <c r="BG440" s="7">
        <v>539895.09673652798</v>
      </c>
      <c r="BH440" s="7">
        <v>6021</v>
      </c>
      <c r="BI440" s="7">
        <v>252781</v>
      </c>
      <c r="BJ440" s="7">
        <v>3479010.9533333331</v>
      </c>
      <c r="BK440" s="7">
        <v>2216434.9666666663</v>
      </c>
      <c r="BL440" s="7">
        <v>1859432.2566666666</v>
      </c>
      <c r="BM440" s="7">
        <v>1331439.4333333336</v>
      </c>
      <c r="BN440" s="130">
        <v>0.57799999999999996</v>
      </c>
      <c r="BO440" s="131">
        <v>2.0900669999999999E-4</v>
      </c>
      <c r="BP440" s="161">
        <v>5296.7429707610263</v>
      </c>
      <c r="BQ440" s="162">
        <v>10005501</v>
      </c>
      <c r="BR440" s="161">
        <v>322289</v>
      </c>
      <c r="BS440" s="163">
        <v>0</v>
      </c>
      <c r="BT440" s="163">
        <v>1759586.4482634738</v>
      </c>
      <c r="BU440" s="161">
        <v>9705188.5700000003</v>
      </c>
      <c r="BV440" s="161">
        <v>122215.39</v>
      </c>
      <c r="BW440" s="165">
        <v>16213951.028263474</v>
      </c>
      <c r="BX440" s="161">
        <v>322289</v>
      </c>
    </row>
    <row r="441" spans="1:76" ht="14.45" x14ac:dyDescent="0.3">
      <c r="A441" s="164" t="s">
        <v>31</v>
      </c>
      <c r="B441" s="6" t="s">
        <v>44</v>
      </c>
      <c r="C441" s="6" t="s">
        <v>93</v>
      </c>
      <c r="D441" s="6" t="s">
        <v>37</v>
      </c>
      <c r="E441" s="6" t="s">
        <v>36</v>
      </c>
      <c r="F441" s="24" t="str">
        <f>+Tabela1[[#This Row],[WK]]&amp;Tabela1[[#This Row],[PK]]&amp;Tabela1[[#This Row],[GK]]</f>
        <v>061203</v>
      </c>
      <c r="G441" s="6" t="s">
        <v>461</v>
      </c>
      <c r="H441" s="7">
        <v>120968675.354599</v>
      </c>
      <c r="I441" s="8">
        <v>1.371</v>
      </c>
      <c r="J441" s="7">
        <v>165848053.91000003</v>
      </c>
      <c r="K441" s="8">
        <v>7.0000000000000007E-2</v>
      </c>
      <c r="L441" s="7">
        <v>11609363.773700003</v>
      </c>
      <c r="M441" s="7">
        <v>8329774.7737000026</v>
      </c>
      <c r="N441" s="9">
        <v>2.5398837396088361</v>
      </c>
      <c r="O441" s="7">
        <v>4409104</v>
      </c>
      <c r="P441" s="8">
        <v>1.2949999999999999</v>
      </c>
      <c r="Q441" s="7">
        <v>5709790</v>
      </c>
      <c r="R441" s="8">
        <v>1.6E-2</v>
      </c>
      <c r="S441" s="7">
        <v>91356.64</v>
      </c>
      <c r="T441" s="7">
        <v>50666.64</v>
      </c>
      <c r="U441" s="9">
        <v>1.2451865323175226</v>
      </c>
      <c r="V441" s="7">
        <v>8380441.4137000032</v>
      </c>
      <c r="W441" s="9">
        <v>2.5240172327988111</v>
      </c>
      <c r="X441" s="7">
        <v>18146843.213707887</v>
      </c>
      <c r="Y441" s="7">
        <v>6523339</v>
      </c>
      <c r="Z441" s="7">
        <v>123103.79000000001</v>
      </c>
      <c r="AA441" s="7">
        <v>760061.42370788567</v>
      </c>
      <c r="AB441" s="7">
        <v>8940040</v>
      </c>
      <c r="AC441" s="7">
        <v>1800299</v>
      </c>
      <c r="AD441" s="7">
        <v>9766401.8000078835</v>
      </c>
      <c r="AE441" s="7">
        <v>0</v>
      </c>
      <c r="AF441" s="7">
        <v>11609363.773700003</v>
      </c>
      <c r="AG441" s="7">
        <v>91356.64</v>
      </c>
      <c r="AH441" s="7">
        <v>9766401.8000078835</v>
      </c>
      <c r="AI441" s="7">
        <v>2738244</v>
      </c>
      <c r="AJ441" s="7">
        <v>31697</v>
      </c>
      <c r="AK441" s="7">
        <v>7835129</v>
      </c>
      <c r="AL441" s="7">
        <v>0</v>
      </c>
      <c r="AM441" s="7">
        <v>360461</v>
      </c>
      <c r="AN441" s="7">
        <v>0</v>
      </c>
      <c r="AO441" s="7">
        <v>0</v>
      </c>
      <c r="AP441" s="7">
        <v>7132956</v>
      </c>
      <c r="AQ441" s="7">
        <v>465459</v>
      </c>
      <c r="AR441" s="7">
        <v>3279589</v>
      </c>
      <c r="AS441" s="7">
        <v>40690</v>
      </c>
      <c r="AT441" s="7">
        <v>8850502</v>
      </c>
      <c r="AU441" s="7">
        <v>335725</v>
      </c>
      <c r="AV441" s="7">
        <v>391081</v>
      </c>
      <c r="AW441" s="7">
        <v>0</v>
      </c>
      <c r="AX441" s="7">
        <v>0</v>
      </c>
      <c r="AY441" s="7">
        <v>7888728</v>
      </c>
      <c r="AZ441" s="7">
        <v>189769</v>
      </c>
      <c r="BA441" s="7">
        <v>123103.79000000001</v>
      </c>
      <c r="BB441" s="7">
        <v>0</v>
      </c>
      <c r="BC441" s="7">
        <v>0</v>
      </c>
      <c r="BD441" s="7">
        <v>61.02</v>
      </c>
      <c r="BE441" s="7">
        <v>0</v>
      </c>
      <c r="BF441" s="7">
        <v>3788.03</v>
      </c>
      <c r="BG441" s="7">
        <v>477037.42370788573</v>
      </c>
      <c r="BH441" s="7">
        <v>5320</v>
      </c>
      <c r="BI441" s="7">
        <v>283024</v>
      </c>
      <c r="BJ441" s="7">
        <v>3895336.7616666676</v>
      </c>
      <c r="BK441" s="7">
        <v>2699920.8033333346</v>
      </c>
      <c r="BL441" s="7">
        <v>1621661.5433333332</v>
      </c>
      <c r="BM441" s="7">
        <v>1538340.7466666661</v>
      </c>
      <c r="BN441" s="130">
        <v>0.66500000000000004</v>
      </c>
      <c r="BO441" s="131">
        <v>1.935785E-4</v>
      </c>
      <c r="BP441" s="161">
        <v>4905.5403826296397</v>
      </c>
      <c r="BQ441" s="162">
        <v>8940040</v>
      </c>
      <c r="BR441" s="161">
        <v>278492</v>
      </c>
      <c r="BS441" s="163">
        <v>0</v>
      </c>
      <c r="BT441" s="163">
        <v>1287453.7862921134</v>
      </c>
      <c r="BU441" s="161">
        <v>11609363.77</v>
      </c>
      <c r="BV441" s="161">
        <v>91356.64</v>
      </c>
      <c r="BW441" s="165">
        <v>11053855.586292114</v>
      </c>
      <c r="BX441" s="161">
        <v>278492</v>
      </c>
    </row>
    <row r="442" spans="1:76" ht="14.45" x14ac:dyDescent="0.3">
      <c r="A442" s="164" t="s">
        <v>31</v>
      </c>
      <c r="B442" s="6" t="s">
        <v>44</v>
      </c>
      <c r="C442" s="6" t="s">
        <v>93</v>
      </c>
      <c r="D442" s="6" t="s">
        <v>39</v>
      </c>
      <c r="E442" s="6" t="s">
        <v>36</v>
      </c>
      <c r="F442" s="24" t="str">
        <f>+Tabela1[[#This Row],[WK]]&amp;Tabela1[[#This Row],[PK]]&amp;Tabela1[[#This Row],[GK]]</f>
        <v>061204</v>
      </c>
      <c r="G442" s="6" t="s">
        <v>462</v>
      </c>
      <c r="H442" s="7">
        <v>81533151.963799953</v>
      </c>
      <c r="I442" s="8">
        <v>1.371</v>
      </c>
      <c r="J442" s="7">
        <v>111781951.34999999</v>
      </c>
      <c r="K442" s="8">
        <v>7.0000000000000007E-2</v>
      </c>
      <c r="L442" s="7">
        <v>7824736.5945000006</v>
      </c>
      <c r="M442" s="7">
        <v>4797121.5945000006</v>
      </c>
      <c r="N442" s="9">
        <v>1.5844556175405395</v>
      </c>
      <c r="O442" s="7">
        <v>3854784</v>
      </c>
      <c r="P442" s="8">
        <v>1.2949999999999999</v>
      </c>
      <c r="Q442" s="7">
        <v>4991945</v>
      </c>
      <c r="R442" s="8">
        <v>1.6E-2</v>
      </c>
      <c r="S442" s="7">
        <v>79871.12</v>
      </c>
      <c r="T442" s="7">
        <v>9619.1199999999953</v>
      </c>
      <c r="U442" s="9">
        <v>0.13692307692307687</v>
      </c>
      <c r="V442" s="7">
        <v>4806740.7145000007</v>
      </c>
      <c r="W442" s="9">
        <v>1.5516291417610895</v>
      </c>
      <c r="X442" s="7">
        <v>13170862.002463683</v>
      </c>
      <c r="Y442" s="7">
        <v>4288273</v>
      </c>
      <c r="Z442" s="7">
        <v>232728.47</v>
      </c>
      <c r="AA442" s="7">
        <v>534892.53246368282</v>
      </c>
      <c r="AB442" s="7">
        <v>6315719</v>
      </c>
      <c r="AC442" s="7">
        <v>1799249</v>
      </c>
      <c r="AD442" s="7">
        <v>8364121.2879636828</v>
      </c>
      <c r="AE442" s="7">
        <v>0</v>
      </c>
      <c r="AF442" s="7">
        <v>7824736.5945000006</v>
      </c>
      <c r="AG442" s="7">
        <v>79871.12</v>
      </c>
      <c r="AH442" s="7">
        <v>8364121.2879636828</v>
      </c>
      <c r="AI442" s="7">
        <v>2527862</v>
      </c>
      <c r="AJ442" s="7">
        <v>59779</v>
      </c>
      <c r="AK442" s="7">
        <v>5979181</v>
      </c>
      <c r="AL442" s="7">
        <v>0</v>
      </c>
      <c r="AM442" s="7">
        <v>334509</v>
      </c>
      <c r="AN442" s="7">
        <v>0</v>
      </c>
      <c r="AO442" s="7">
        <v>0</v>
      </c>
      <c r="AP442" s="7">
        <v>5213280</v>
      </c>
      <c r="AQ442" s="7">
        <v>302350</v>
      </c>
      <c r="AR442" s="7">
        <v>3027615</v>
      </c>
      <c r="AS442" s="7">
        <v>70252</v>
      </c>
      <c r="AT442" s="7">
        <v>6428447</v>
      </c>
      <c r="AU442" s="7">
        <v>0</v>
      </c>
      <c r="AV442" s="7">
        <v>319068</v>
      </c>
      <c r="AW442" s="7">
        <v>0</v>
      </c>
      <c r="AX442" s="7">
        <v>0</v>
      </c>
      <c r="AY442" s="7">
        <v>5891848</v>
      </c>
      <c r="AZ442" s="7">
        <v>123269</v>
      </c>
      <c r="BA442" s="7">
        <v>232728.47</v>
      </c>
      <c r="BB442" s="7">
        <v>0</v>
      </c>
      <c r="BC442" s="7">
        <v>0</v>
      </c>
      <c r="BD442" s="7">
        <v>0.54</v>
      </c>
      <c r="BE442" s="7">
        <v>712</v>
      </c>
      <c r="BF442" s="7">
        <v>6437.75</v>
      </c>
      <c r="BG442" s="7">
        <v>407723.53246368276</v>
      </c>
      <c r="BH442" s="7">
        <v>4547</v>
      </c>
      <c r="BI442" s="7">
        <v>127169</v>
      </c>
      <c r="BJ442" s="7">
        <v>1750128.0016666669</v>
      </c>
      <c r="BK442" s="7">
        <v>995711.10000000009</v>
      </c>
      <c r="BL442" s="7">
        <v>149310.54666666666</v>
      </c>
      <c r="BM442" s="7">
        <v>2719046.5133333332</v>
      </c>
      <c r="BN442" s="130">
        <v>0.70499999999999996</v>
      </c>
      <c r="BO442" s="131">
        <v>1.473535E-4</v>
      </c>
      <c r="BP442" s="161">
        <v>3733.9336544919061</v>
      </c>
      <c r="BQ442" s="162">
        <v>6315719</v>
      </c>
      <c r="BR442" s="161">
        <v>247153</v>
      </c>
      <c r="BS442" s="163">
        <v>0</v>
      </c>
      <c r="BT442" s="163">
        <v>1338922.9975363165</v>
      </c>
      <c r="BU442" s="161">
        <v>7824736.5899999999</v>
      </c>
      <c r="BV442" s="161">
        <v>79871.12</v>
      </c>
      <c r="BW442" s="165">
        <v>9703044.2875363156</v>
      </c>
      <c r="BX442" s="161">
        <v>247153</v>
      </c>
    </row>
    <row r="443" spans="1:76" ht="14.45" x14ac:dyDescent="0.3">
      <c r="A443" s="164" t="s">
        <v>31</v>
      </c>
      <c r="B443" s="6" t="s">
        <v>44</v>
      </c>
      <c r="C443" s="6" t="s">
        <v>93</v>
      </c>
      <c r="D443" s="6" t="s">
        <v>42</v>
      </c>
      <c r="E443" s="6" t="s">
        <v>40</v>
      </c>
      <c r="F443" s="24" t="str">
        <f>+Tabela1[[#This Row],[WK]]&amp;Tabela1[[#This Row],[PK]]&amp;Tabela1[[#This Row],[GK]]</f>
        <v>061205</v>
      </c>
      <c r="G443" s="6" t="s">
        <v>463</v>
      </c>
      <c r="H443" s="7">
        <v>417537439.79099607</v>
      </c>
      <c r="I443" s="8">
        <v>1.371</v>
      </c>
      <c r="J443" s="7">
        <v>572443829.95000005</v>
      </c>
      <c r="K443" s="8">
        <v>7.0000000000000007E-2</v>
      </c>
      <c r="L443" s="7">
        <v>40071068.096500009</v>
      </c>
      <c r="M443" s="7">
        <v>25234110.096500009</v>
      </c>
      <c r="N443" s="9">
        <v>1.7007603645235101</v>
      </c>
      <c r="O443" s="7">
        <v>26793656</v>
      </c>
      <c r="P443" s="8">
        <v>1.2949999999999999</v>
      </c>
      <c r="Q443" s="7">
        <v>34697785</v>
      </c>
      <c r="R443" s="8">
        <v>1.6E-2</v>
      </c>
      <c r="S443" s="7">
        <v>555164.56000000006</v>
      </c>
      <c r="T443" s="7">
        <v>-107975.43999999994</v>
      </c>
      <c r="U443" s="9">
        <v>-0.16282450161353551</v>
      </c>
      <c r="V443" s="7">
        <v>25126134.656500012</v>
      </c>
      <c r="W443" s="9">
        <v>1.6210306964833392</v>
      </c>
      <c r="X443" s="7">
        <v>48350981.195076853</v>
      </c>
      <c r="Y443" s="7">
        <v>14477546</v>
      </c>
      <c r="Z443" s="7">
        <v>529564.93999999994</v>
      </c>
      <c r="AA443" s="7">
        <v>2316365.2550768522</v>
      </c>
      <c r="AB443" s="7">
        <v>31027505</v>
      </c>
      <c r="AC443" s="7">
        <v>0</v>
      </c>
      <c r="AD443" s="7">
        <v>23224846.538576845</v>
      </c>
      <c r="AE443" s="7">
        <v>0</v>
      </c>
      <c r="AF443" s="7">
        <v>40071068.096500009</v>
      </c>
      <c r="AG443" s="7">
        <v>555164.56000000006</v>
      </c>
      <c r="AH443" s="7">
        <v>23224846.538576845</v>
      </c>
      <c r="AI443" s="7">
        <v>12387896</v>
      </c>
      <c r="AJ443" s="7">
        <v>486532</v>
      </c>
      <c r="AK443" s="7">
        <v>14959356</v>
      </c>
      <c r="AL443" s="7">
        <v>1770510</v>
      </c>
      <c r="AM443" s="7">
        <v>1002712</v>
      </c>
      <c r="AN443" s="7">
        <v>0</v>
      </c>
      <c r="AO443" s="7">
        <v>0</v>
      </c>
      <c r="AP443" s="7">
        <v>23906063</v>
      </c>
      <c r="AQ443" s="7">
        <v>1849902</v>
      </c>
      <c r="AR443" s="7">
        <v>14836958</v>
      </c>
      <c r="AS443" s="7">
        <v>663140</v>
      </c>
      <c r="AT443" s="7">
        <v>16545336</v>
      </c>
      <c r="AU443" s="7">
        <v>561816</v>
      </c>
      <c r="AV443" s="7">
        <v>660600</v>
      </c>
      <c r="AW443" s="7">
        <v>0</v>
      </c>
      <c r="AX443" s="7">
        <v>0</v>
      </c>
      <c r="AY443" s="7">
        <v>28214061</v>
      </c>
      <c r="AZ443" s="7">
        <v>763943</v>
      </c>
      <c r="BA443" s="7">
        <v>529564.93999999994</v>
      </c>
      <c r="BB443" s="7">
        <v>0</v>
      </c>
      <c r="BC443" s="7">
        <v>0</v>
      </c>
      <c r="BD443" s="7">
        <v>3375.27</v>
      </c>
      <c r="BE443" s="7">
        <v>2364.94</v>
      </c>
      <c r="BF443" s="7">
        <v>3409.52</v>
      </c>
      <c r="BG443" s="7">
        <v>1451646.2550768522</v>
      </c>
      <c r="BH443" s="7">
        <v>16189</v>
      </c>
      <c r="BI443" s="7">
        <v>864719</v>
      </c>
      <c r="BJ443" s="7">
        <v>11901116.894166663</v>
      </c>
      <c r="BK443" s="7">
        <v>8711734.7699999958</v>
      </c>
      <c r="BL443" s="7">
        <v>1894497.9733333334</v>
      </c>
      <c r="BM443" s="7">
        <v>8968532.5500000007</v>
      </c>
      <c r="BN443" s="130">
        <v>0.75800000000000001</v>
      </c>
      <c r="BO443" s="131">
        <v>6.2709850000000004E-4</v>
      </c>
      <c r="BP443" s="161">
        <v>15891.229430411293</v>
      </c>
      <c r="BQ443" s="162">
        <v>31027505</v>
      </c>
      <c r="BR443" s="161">
        <v>845161</v>
      </c>
      <c r="BS443" s="163">
        <v>0</v>
      </c>
      <c r="BT443" s="163">
        <v>2739935.804923147</v>
      </c>
      <c r="BU443" s="161">
        <v>40071068.100000001</v>
      </c>
      <c r="BV443" s="161">
        <v>555164.56000000006</v>
      </c>
      <c r="BW443" s="165">
        <v>25964782.344923146</v>
      </c>
      <c r="BX443" s="161">
        <v>845161</v>
      </c>
    </row>
    <row r="444" spans="1:76" ht="14.45" x14ac:dyDescent="0.3">
      <c r="A444" s="164" t="s">
        <v>31</v>
      </c>
      <c r="B444" s="6" t="s">
        <v>44</v>
      </c>
      <c r="C444" s="6" t="s">
        <v>93</v>
      </c>
      <c r="D444" s="6" t="s">
        <v>44</v>
      </c>
      <c r="E444" s="6" t="s">
        <v>40</v>
      </c>
      <c r="F444" s="24" t="str">
        <f>+Tabela1[[#This Row],[WK]]&amp;Tabela1[[#This Row],[PK]]&amp;Tabela1[[#This Row],[GK]]</f>
        <v>061206</v>
      </c>
      <c r="G444" s="6" t="s">
        <v>464</v>
      </c>
      <c r="H444" s="7">
        <v>350526299.39879948</v>
      </c>
      <c r="I444" s="8">
        <v>1.371</v>
      </c>
      <c r="J444" s="7">
        <v>480571556.47000003</v>
      </c>
      <c r="K444" s="8">
        <v>7.0000000000000007E-2</v>
      </c>
      <c r="L444" s="7">
        <v>33640008.952900007</v>
      </c>
      <c r="M444" s="7">
        <v>22862562.952900007</v>
      </c>
      <c r="N444" s="9">
        <v>2.121334029685698</v>
      </c>
      <c r="O444" s="7">
        <v>28487124</v>
      </c>
      <c r="P444" s="8">
        <v>1.2949999999999999</v>
      </c>
      <c r="Q444" s="7">
        <v>36890826</v>
      </c>
      <c r="R444" s="8">
        <v>1.6E-2</v>
      </c>
      <c r="S444" s="7">
        <v>590253.21600000001</v>
      </c>
      <c r="T444" s="7">
        <v>28337.216000000015</v>
      </c>
      <c r="U444" s="9">
        <v>5.0429630051466792E-2</v>
      </c>
      <c r="V444" s="7">
        <v>22890900.168900006</v>
      </c>
      <c r="W444" s="9">
        <v>2.0187114732645459</v>
      </c>
      <c r="X444" s="7">
        <v>36557736.008705713</v>
      </c>
      <c r="Y444" s="7">
        <v>6227857</v>
      </c>
      <c r="Z444" s="7">
        <v>44632.095000000001</v>
      </c>
      <c r="AA444" s="7">
        <v>2209427.913705714</v>
      </c>
      <c r="AB444" s="7">
        <v>21762681</v>
      </c>
      <c r="AC444" s="7">
        <v>6313138</v>
      </c>
      <c r="AD444" s="7">
        <v>13666835.839805705</v>
      </c>
      <c r="AE444" s="7">
        <v>0</v>
      </c>
      <c r="AF444" s="7">
        <v>33640008.952900007</v>
      </c>
      <c r="AG444" s="7">
        <v>590253.21600000001</v>
      </c>
      <c r="AH444" s="7">
        <v>13666835.839805705</v>
      </c>
      <c r="AI444" s="7">
        <v>8998468</v>
      </c>
      <c r="AJ444" s="7">
        <v>400401</v>
      </c>
      <c r="AK444" s="7">
        <v>11525341</v>
      </c>
      <c r="AL444" s="7">
        <v>1825658</v>
      </c>
      <c r="AM444" s="7">
        <v>843642</v>
      </c>
      <c r="AN444" s="7">
        <v>0</v>
      </c>
      <c r="AO444" s="7">
        <v>0</v>
      </c>
      <c r="AP444" s="7">
        <v>17528240</v>
      </c>
      <c r="AQ444" s="7">
        <v>1257137</v>
      </c>
      <c r="AR444" s="7">
        <v>10777446</v>
      </c>
      <c r="AS444" s="7">
        <v>561916</v>
      </c>
      <c r="AT444" s="7">
        <v>12860950</v>
      </c>
      <c r="AU444" s="7">
        <v>1455440</v>
      </c>
      <c r="AV444" s="7">
        <v>1079043</v>
      </c>
      <c r="AW444" s="7">
        <v>0</v>
      </c>
      <c r="AX444" s="7">
        <v>0</v>
      </c>
      <c r="AY444" s="7">
        <v>19516351</v>
      </c>
      <c r="AZ444" s="7">
        <v>528759</v>
      </c>
      <c r="BA444" s="7">
        <v>44632.095000000001</v>
      </c>
      <c r="BB444" s="7">
        <v>0</v>
      </c>
      <c r="BC444" s="7">
        <v>0</v>
      </c>
      <c r="BD444" s="7">
        <v>0</v>
      </c>
      <c r="BE444" s="7">
        <v>470.87</v>
      </c>
      <c r="BF444" s="7">
        <v>733.44</v>
      </c>
      <c r="BG444" s="7">
        <v>1177618.9137057138</v>
      </c>
      <c r="BH444" s="7">
        <v>13133</v>
      </c>
      <c r="BI444" s="7">
        <v>1031809</v>
      </c>
      <c r="BJ444" s="7">
        <v>14200941.095833335</v>
      </c>
      <c r="BK444" s="7">
        <v>10457669.183333334</v>
      </c>
      <c r="BL444" s="7">
        <v>4139154.2133333334</v>
      </c>
      <c r="BM444" s="7">
        <v>6694779.2233333327</v>
      </c>
      <c r="BN444" s="130">
        <v>0.85099999999999998</v>
      </c>
      <c r="BO444" s="131">
        <v>4.5921539999999999E-4</v>
      </c>
      <c r="BP444" s="161">
        <v>11637.026349248488</v>
      </c>
      <c r="BQ444" s="162">
        <v>21762681</v>
      </c>
      <c r="BR444" s="161">
        <v>642964</v>
      </c>
      <c r="BS444" s="163">
        <v>0</v>
      </c>
      <c r="BT444" s="163">
        <v>2525770.9912942871</v>
      </c>
      <c r="BU444" s="161">
        <v>33640008.950000003</v>
      </c>
      <c r="BV444" s="161">
        <v>590253.22</v>
      </c>
      <c r="BW444" s="165">
        <v>16192606.831294287</v>
      </c>
      <c r="BX444" s="161">
        <v>642964</v>
      </c>
    </row>
    <row r="445" spans="1:76" ht="14.45" x14ac:dyDescent="0.3">
      <c r="A445" s="164" t="s">
        <v>31</v>
      </c>
      <c r="B445" s="6" t="s">
        <v>44</v>
      </c>
      <c r="C445" s="6" t="s">
        <v>93</v>
      </c>
      <c r="D445" s="6" t="s">
        <v>51</v>
      </c>
      <c r="E445" s="6" t="s">
        <v>36</v>
      </c>
      <c r="F445" s="24" t="str">
        <f>+Tabela1[[#This Row],[WK]]&amp;Tabela1[[#This Row],[PK]]&amp;Tabela1[[#This Row],[GK]]</f>
        <v>061207</v>
      </c>
      <c r="G445" s="6" t="s">
        <v>465</v>
      </c>
      <c r="H445" s="7">
        <v>76450222.044799998</v>
      </c>
      <c r="I445" s="8">
        <v>1.371</v>
      </c>
      <c r="J445" s="7">
        <v>104813254.42</v>
      </c>
      <c r="K445" s="8">
        <v>7.0000000000000007E-2</v>
      </c>
      <c r="L445" s="7">
        <v>7336927.8094000006</v>
      </c>
      <c r="M445" s="7">
        <v>5200127.8094000006</v>
      </c>
      <c r="N445" s="9">
        <v>2.4336053020404345</v>
      </c>
      <c r="O445" s="7">
        <v>11288110</v>
      </c>
      <c r="P445" s="8">
        <v>1.2949999999999999</v>
      </c>
      <c r="Q445" s="7">
        <v>14618102</v>
      </c>
      <c r="R445" s="8">
        <v>1.6E-2</v>
      </c>
      <c r="S445" s="7">
        <v>233889.63200000001</v>
      </c>
      <c r="T445" s="7">
        <v>99483.632000000012</v>
      </c>
      <c r="U445" s="9">
        <v>0.74017255182060337</v>
      </c>
      <c r="V445" s="7">
        <v>5299611.4414000008</v>
      </c>
      <c r="W445" s="9">
        <v>2.3333909127573635</v>
      </c>
      <c r="X445" s="7">
        <v>15089989.738600422</v>
      </c>
      <c r="Y445" s="7">
        <v>5270517</v>
      </c>
      <c r="Z445" s="7">
        <v>301165.93</v>
      </c>
      <c r="AA445" s="7">
        <v>474417.80860042153</v>
      </c>
      <c r="AB445" s="7">
        <v>8650316</v>
      </c>
      <c r="AC445" s="7">
        <v>393573</v>
      </c>
      <c r="AD445" s="7">
        <v>9790378.2972004227</v>
      </c>
      <c r="AE445" s="7">
        <v>0</v>
      </c>
      <c r="AF445" s="7">
        <v>7336927.8094000006</v>
      </c>
      <c r="AG445" s="7">
        <v>233889.63200000001</v>
      </c>
      <c r="AH445" s="7">
        <v>9790378.2972004227</v>
      </c>
      <c r="AI445" s="7">
        <v>1784090</v>
      </c>
      <c r="AJ445" s="7">
        <v>117895</v>
      </c>
      <c r="AK445" s="7">
        <v>5102873</v>
      </c>
      <c r="AL445" s="7">
        <v>0</v>
      </c>
      <c r="AM445" s="7">
        <v>744870</v>
      </c>
      <c r="AN445" s="7">
        <v>0</v>
      </c>
      <c r="AO445" s="7">
        <v>0</v>
      </c>
      <c r="AP445" s="7">
        <v>7240552</v>
      </c>
      <c r="AQ445" s="7">
        <v>381915</v>
      </c>
      <c r="AR445" s="7">
        <v>2136800</v>
      </c>
      <c r="AS445" s="7">
        <v>134406</v>
      </c>
      <c r="AT445" s="7">
        <v>6138632</v>
      </c>
      <c r="AU445" s="7">
        <v>265493</v>
      </c>
      <c r="AV445" s="7">
        <v>169506</v>
      </c>
      <c r="AW445" s="7">
        <v>0</v>
      </c>
      <c r="AX445" s="7">
        <v>0</v>
      </c>
      <c r="AY445" s="7">
        <v>7969558</v>
      </c>
      <c r="AZ445" s="7">
        <v>157330</v>
      </c>
      <c r="BA445" s="7">
        <v>301165.93</v>
      </c>
      <c r="BB445" s="7">
        <v>0</v>
      </c>
      <c r="BC445" s="7">
        <v>80.08</v>
      </c>
      <c r="BD445" s="7">
        <v>1653.99</v>
      </c>
      <c r="BE445" s="7">
        <v>651.22</v>
      </c>
      <c r="BF445" s="7">
        <v>2975.43</v>
      </c>
      <c r="BG445" s="7">
        <v>372483.80860042153</v>
      </c>
      <c r="BH445" s="7">
        <v>4154</v>
      </c>
      <c r="BI445" s="7">
        <v>101934</v>
      </c>
      <c r="BJ445" s="7">
        <v>1402970.8933333335</v>
      </c>
      <c r="BK445" s="7">
        <v>437072.91333333333</v>
      </c>
      <c r="BL445" s="7">
        <v>1219490.9233333336</v>
      </c>
      <c r="BM445" s="7">
        <v>1424610.0733333332</v>
      </c>
      <c r="BN445" s="130">
        <v>0.65200000000000002</v>
      </c>
      <c r="BO445" s="131">
        <v>1.499568E-4</v>
      </c>
      <c r="BP445" s="161">
        <v>3799.9678509539813</v>
      </c>
      <c r="BQ445" s="162">
        <v>8650316</v>
      </c>
      <c r="BR445" s="161">
        <v>217578</v>
      </c>
      <c r="BS445" s="163">
        <v>0</v>
      </c>
      <c r="BT445" s="163">
        <v>1328106.9699999988</v>
      </c>
      <c r="BU445" s="161">
        <v>7336927.8099999996</v>
      </c>
      <c r="BV445" s="161">
        <v>233889.63</v>
      </c>
      <c r="BW445" s="165">
        <v>11118485.27</v>
      </c>
      <c r="BX445" s="161">
        <v>217578</v>
      </c>
    </row>
    <row r="446" spans="1:76" ht="14.45" x14ac:dyDescent="0.3">
      <c r="A446" s="164" t="s">
        <v>31</v>
      </c>
      <c r="B446" s="6" t="s">
        <v>44</v>
      </c>
      <c r="C446" s="6" t="s">
        <v>95</v>
      </c>
      <c r="D446" s="6" t="s">
        <v>33</v>
      </c>
      <c r="E446" s="6" t="s">
        <v>36</v>
      </c>
      <c r="F446" s="24" t="str">
        <f>+Tabela1[[#This Row],[WK]]&amp;Tabela1[[#This Row],[PK]]&amp;Tabela1[[#This Row],[GK]]</f>
        <v>061301</v>
      </c>
      <c r="G446" s="6" t="s">
        <v>466</v>
      </c>
      <c r="H446" s="7">
        <v>70519172.743800014</v>
      </c>
      <c r="I446" s="8">
        <v>1.371</v>
      </c>
      <c r="J446" s="7">
        <v>96681785.829999998</v>
      </c>
      <c r="K446" s="8">
        <v>7.0000000000000007E-2</v>
      </c>
      <c r="L446" s="7">
        <v>6767725.0081000002</v>
      </c>
      <c r="M446" s="7">
        <v>4903908.0081000002</v>
      </c>
      <c r="N446" s="9">
        <v>2.6311102474652825</v>
      </c>
      <c r="O446" s="7">
        <v>441500</v>
      </c>
      <c r="P446" s="8">
        <v>1.2949999999999999</v>
      </c>
      <c r="Q446" s="7">
        <v>571743</v>
      </c>
      <c r="R446" s="8">
        <v>1.6E-2</v>
      </c>
      <c r="S446" s="7">
        <v>9147.8880000000008</v>
      </c>
      <c r="T446" s="7">
        <v>-147269.11199999999</v>
      </c>
      <c r="U446" s="9">
        <v>-0.94151602447304317</v>
      </c>
      <c r="V446" s="7">
        <v>4756638.8961000005</v>
      </c>
      <c r="W446" s="9">
        <v>2.3544989818506177</v>
      </c>
      <c r="X446" s="7">
        <v>14129384.994350087</v>
      </c>
      <c r="Y446" s="7">
        <v>7113884</v>
      </c>
      <c r="Z446" s="7">
        <v>370105.43500000006</v>
      </c>
      <c r="AA446" s="7">
        <v>425794.55935008579</v>
      </c>
      <c r="AB446" s="7">
        <v>6219601</v>
      </c>
      <c r="AC446" s="7">
        <v>0</v>
      </c>
      <c r="AD446" s="7">
        <v>9372746.0982500874</v>
      </c>
      <c r="AE446" s="7">
        <v>0</v>
      </c>
      <c r="AF446" s="7">
        <v>6767725.0081000002</v>
      </c>
      <c r="AG446" s="7">
        <v>9147.8880000000008</v>
      </c>
      <c r="AH446" s="7">
        <v>9372746.0982500874</v>
      </c>
      <c r="AI446" s="7">
        <v>1556166</v>
      </c>
      <c r="AJ446" s="7">
        <v>130939</v>
      </c>
      <c r="AK446" s="7">
        <v>4891576</v>
      </c>
      <c r="AL446" s="7">
        <v>0</v>
      </c>
      <c r="AM446" s="7">
        <v>139508</v>
      </c>
      <c r="AN446" s="7">
        <v>0</v>
      </c>
      <c r="AO446" s="7">
        <v>0</v>
      </c>
      <c r="AP446" s="7">
        <v>5232106</v>
      </c>
      <c r="AQ446" s="7">
        <v>377937</v>
      </c>
      <c r="AR446" s="7">
        <v>1863817</v>
      </c>
      <c r="AS446" s="7">
        <v>156417</v>
      </c>
      <c r="AT446" s="7">
        <v>5416690</v>
      </c>
      <c r="AU446" s="7">
        <v>0</v>
      </c>
      <c r="AV446" s="7">
        <v>275037</v>
      </c>
      <c r="AW446" s="7">
        <v>0</v>
      </c>
      <c r="AX446" s="7">
        <v>0</v>
      </c>
      <c r="AY446" s="7">
        <v>5773257</v>
      </c>
      <c r="AZ446" s="7">
        <v>163818</v>
      </c>
      <c r="BA446" s="7">
        <v>370105.43500000006</v>
      </c>
      <c r="BB446" s="7">
        <v>0</v>
      </c>
      <c r="BC446" s="7">
        <v>196.15</v>
      </c>
      <c r="BD446" s="7">
        <v>26.39</v>
      </c>
      <c r="BE446" s="7">
        <v>6598.81</v>
      </c>
      <c r="BF446" s="7">
        <v>0</v>
      </c>
      <c r="BG446" s="7">
        <v>321372.55935008579</v>
      </c>
      <c r="BH446" s="7">
        <v>3584</v>
      </c>
      <c r="BI446" s="7">
        <v>104422</v>
      </c>
      <c r="BJ446" s="7">
        <v>1437101.3575000002</v>
      </c>
      <c r="BK446" s="7">
        <v>733816.54000000027</v>
      </c>
      <c r="BL446" s="7">
        <v>701592.11333333328</v>
      </c>
      <c r="BM446" s="7">
        <v>1409955.0433333332</v>
      </c>
      <c r="BN446" s="130">
        <v>0.56799999999999995</v>
      </c>
      <c r="BO446" s="131">
        <v>1.5916190000000001E-4</v>
      </c>
      <c r="BP446" s="161">
        <v>4033.0885748276719</v>
      </c>
      <c r="BQ446" s="162">
        <v>6219601</v>
      </c>
      <c r="BR446" s="161">
        <v>195871</v>
      </c>
      <c r="BS446" s="163">
        <v>643323.15435008705</v>
      </c>
      <c r="BT446" s="163">
        <v>0</v>
      </c>
      <c r="BU446" s="161">
        <v>6767725.0099999998</v>
      </c>
      <c r="BV446" s="161">
        <v>9147.89</v>
      </c>
      <c r="BW446" s="165">
        <v>8729422.9399999995</v>
      </c>
      <c r="BX446" s="161">
        <v>195871</v>
      </c>
    </row>
    <row r="447" spans="1:76" ht="14.45" x14ac:dyDescent="0.3">
      <c r="A447" s="164" t="s">
        <v>31</v>
      </c>
      <c r="B447" s="6" t="s">
        <v>44</v>
      </c>
      <c r="C447" s="6" t="s">
        <v>95</v>
      </c>
      <c r="D447" s="6" t="s">
        <v>32</v>
      </c>
      <c r="E447" s="6" t="s">
        <v>36</v>
      </c>
      <c r="F447" s="24" t="str">
        <f>+Tabela1[[#This Row],[WK]]&amp;Tabela1[[#This Row],[PK]]&amp;Tabela1[[#This Row],[GK]]</f>
        <v>061302</v>
      </c>
      <c r="G447" s="6" t="s">
        <v>467</v>
      </c>
      <c r="H447" s="7">
        <v>68902539.298600048</v>
      </c>
      <c r="I447" s="8">
        <v>1.371</v>
      </c>
      <c r="J447" s="7">
        <v>94465381.379999995</v>
      </c>
      <c r="K447" s="8">
        <v>7.0000000000000007E-2</v>
      </c>
      <c r="L447" s="7">
        <v>6612576.6966000004</v>
      </c>
      <c r="M447" s="7">
        <v>4809236.6966000004</v>
      </c>
      <c r="N447" s="9">
        <v>2.6668496770437078</v>
      </c>
      <c r="O447" s="7">
        <v>2226628</v>
      </c>
      <c r="P447" s="8">
        <v>1.2949999999999999</v>
      </c>
      <c r="Q447" s="7">
        <v>2883483</v>
      </c>
      <c r="R447" s="8">
        <v>1.6E-2</v>
      </c>
      <c r="S447" s="7">
        <v>46135.728000000003</v>
      </c>
      <c r="T447" s="7">
        <v>19972.728000000003</v>
      </c>
      <c r="U447" s="9">
        <v>0.76339594083247342</v>
      </c>
      <c r="V447" s="7">
        <v>4829209.4246000005</v>
      </c>
      <c r="W447" s="9">
        <v>2.6396291367655591</v>
      </c>
      <c r="X447" s="7">
        <v>15168637.725</v>
      </c>
      <c r="Y447" s="7">
        <v>7848094</v>
      </c>
      <c r="Z447" s="7">
        <v>3145.7250000000004</v>
      </c>
      <c r="AA447" s="7">
        <v>579359</v>
      </c>
      <c r="AB447" s="7">
        <v>6738039</v>
      </c>
      <c r="AC447" s="7">
        <v>0</v>
      </c>
      <c r="AD447" s="7">
        <v>10339428.3004</v>
      </c>
      <c r="AE447" s="7">
        <v>0</v>
      </c>
      <c r="AF447" s="7">
        <v>6612576.6966000004</v>
      </c>
      <c r="AG447" s="7">
        <v>46135.728000000003</v>
      </c>
      <c r="AH447" s="7">
        <v>10339428.3004</v>
      </c>
      <c r="AI447" s="7">
        <v>1505672</v>
      </c>
      <c r="AJ447" s="7">
        <v>10366</v>
      </c>
      <c r="AK447" s="7">
        <v>5802270</v>
      </c>
      <c r="AL447" s="7">
        <v>0</v>
      </c>
      <c r="AM447" s="7">
        <v>580100</v>
      </c>
      <c r="AN447" s="7">
        <v>0</v>
      </c>
      <c r="AO447" s="7">
        <v>0</v>
      </c>
      <c r="AP447" s="7">
        <v>5488666</v>
      </c>
      <c r="AQ447" s="7">
        <v>409763</v>
      </c>
      <c r="AR447" s="7">
        <v>1803340</v>
      </c>
      <c r="AS447" s="7">
        <v>26163</v>
      </c>
      <c r="AT447" s="7">
        <v>6261388</v>
      </c>
      <c r="AU447" s="7">
        <v>155029</v>
      </c>
      <c r="AV447" s="7">
        <v>983882</v>
      </c>
      <c r="AW447" s="7">
        <v>0</v>
      </c>
      <c r="AX447" s="7">
        <v>0</v>
      </c>
      <c r="AY447" s="7">
        <v>6307175</v>
      </c>
      <c r="AZ447" s="7">
        <v>173550</v>
      </c>
      <c r="BA447" s="7">
        <v>3145.7250000000004</v>
      </c>
      <c r="BB447" s="7">
        <v>0</v>
      </c>
      <c r="BC447" s="7">
        <v>0</v>
      </c>
      <c r="BD447" s="7">
        <v>0</v>
      </c>
      <c r="BE447" s="7">
        <v>67.650000000000006</v>
      </c>
      <c r="BF447" s="7">
        <v>0</v>
      </c>
      <c r="BG447" s="7">
        <v>320594</v>
      </c>
      <c r="BH447" s="7">
        <v>3523</v>
      </c>
      <c r="BI447" s="7">
        <v>258765</v>
      </c>
      <c r="BJ447" s="7">
        <v>3561404.3499999996</v>
      </c>
      <c r="BK447" s="7">
        <v>774955.21666666679</v>
      </c>
      <c r="BL447" s="7">
        <v>2895870.4166666665</v>
      </c>
      <c r="BM447" s="7">
        <v>5354055.7</v>
      </c>
      <c r="BN447" s="130">
        <v>0.51200000000000001</v>
      </c>
      <c r="BO447" s="131">
        <v>1.5356380000000001E-4</v>
      </c>
      <c r="BP447" s="161">
        <v>3892.0155187496016</v>
      </c>
      <c r="BQ447" s="162">
        <v>6738039</v>
      </c>
      <c r="BR447" s="161">
        <v>190974</v>
      </c>
      <c r="BS447" s="163">
        <v>0</v>
      </c>
      <c r="BT447" s="163">
        <v>0</v>
      </c>
      <c r="BU447" s="161">
        <v>6612576.7000000002</v>
      </c>
      <c r="BV447" s="161">
        <v>46135.73</v>
      </c>
      <c r="BW447" s="165">
        <v>10339428.300000001</v>
      </c>
      <c r="BX447" s="161">
        <v>190974</v>
      </c>
    </row>
    <row r="448" spans="1:76" ht="14.45" x14ac:dyDescent="0.3">
      <c r="A448" s="164" t="s">
        <v>31</v>
      </c>
      <c r="B448" s="6" t="s">
        <v>44</v>
      </c>
      <c r="C448" s="6" t="s">
        <v>95</v>
      </c>
      <c r="D448" s="6" t="s">
        <v>37</v>
      </c>
      <c r="E448" s="6" t="s">
        <v>36</v>
      </c>
      <c r="F448" s="24" t="str">
        <f>+Tabela1[[#This Row],[WK]]&amp;Tabela1[[#This Row],[PK]]&amp;Tabela1[[#This Row],[GK]]</f>
        <v>061303</v>
      </c>
      <c r="G448" s="6" t="s">
        <v>468</v>
      </c>
      <c r="H448" s="7">
        <v>73356704.734600037</v>
      </c>
      <c r="I448" s="8">
        <v>1.371</v>
      </c>
      <c r="J448" s="7">
        <v>100572042.19</v>
      </c>
      <c r="K448" s="8">
        <v>7.0000000000000007E-2</v>
      </c>
      <c r="L448" s="7">
        <v>7040042.9533000002</v>
      </c>
      <c r="M448" s="7">
        <v>4135352.9533000002</v>
      </c>
      <c r="N448" s="9">
        <v>1.4236813406249893</v>
      </c>
      <c r="O448" s="7">
        <v>2722261</v>
      </c>
      <c r="P448" s="8">
        <v>1.2949999999999999</v>
      </c>
      <c r="Q448" s="7">
        <v>3525328</v>
      </c>
      <c r="R448" s="8">
        <v>1.6E-2</v>
      </c>
      <c r="S448" s="7">
        <v>56405.248</v>
      </c>
      <c r="T448" s="7">
        <v>-24015.752</v>
      </c>
      <c r="U448" s="9">
        <v>-0.29862538391713606</v>
      </c>
      <c r="V448" s="7">
        <v>4111337.2012999998</v>
      </c>
      <c r="W448" s="9">
        <v>1.3772811802643183</v>
      </c>
      <c r="X448" s="7">
        <v>11178479.390000001</v>
      </c>
      <c r="Y448" s="7">
        <v>4134304</v>
      </c>
      <c r="Z448" s="7">
        <v>5446.39</v>
      </c>
      <c r="AA448" s="7">
        <v>531469</v>
      </c>
      <c r="AB448" s="7">
        <v>5845356</v>
      </c>
      <c r="AC448" s="7">
        <v>661904</v>
      </c>
      <c r="AD448" s="7">
        <v>7067142.1887000008</v>
      </c>
      <c r="AE448" s="7">
        <v>0</v>
      </c>
      <c r="AF448" s="7">
        <v>7040042.9533000002</v>
      </c>
      <c r="AG448" s="7">
        <v>56405.248</v>
      </c>
      <c r="AH448" s="7">
        <v>7067142.1887000008</v>
      </c>
      <c r="AI448" s="7">
        <v>2425228</v>
      </c>
      <c r="AJ448" s="7">
        <v>16549</v>
      </c>
      <c r="AK448" s="7">
        <v>4224694</v>
      </c>
      <c r="AL448" s="7">
        <v>0</v>
      </c>
      <c r="AM448" s="7">
        <v>361387</v>
      </c>
      <c r="AN448" s="7">
        <v>0</v>
      </c>
      <c r="AO448" s="7">
        <v>0</v>
      </c>
      <c r="AP448" s="7">
        <v>4664346</v>
      </c>
      <c r="AQ448" s="7">
        <v>258589</v>
      </c>
      <c r="AR448" s="7">
        <v>2904690</v>
      </c>
      <c r="AS448" s="7">
        <v>80421</v>
      </c>
      <c r="AT448" s="7">
        <v>4517086</v>
      </c>
      <c r="AU448" s="7">
        <v>0</v>
      </c>
      <c r="AV448" s="7">
        <v>845680</v>
      </c>
      <c r="AW448" s="7">
        <v>0</v>
      </c>
      <c r="AX448" s="7">
        <v>0</v>
      </c>
      <c r="AY448" s="7">
        <v>5376979</v>
      </c>
      <c r="AZ448" s="7">
        <v>110293</v>
      </c>
      <c r="BA448" s="7">
        <v>5446.39</v>
      </c>
      <c r="BB448" s="7">
        <v>0</v>
      </c>
      <c r="BC448" s="7">
        <v>15.88</v>
      </c>
      <c r="BD448" s="7">
        <v>0</v>
      </c>
      <c r="BE448" s="7">
        <v>11.26</v>
      </c>
      <c r="BF448" s="7">
        <v>0</v>
      </c>
      <c r="BG448" s="7">
        <v>320594</v>
      </c>
      <c r="BH448" s="7">
        <v>3369</v>
      </c>
      <c r="BI448" s="7">
        <v>210875</v>
      </c>
      <c r="BJ448" s="7">
        <v>2902176.2966666673</v>
      </c>
      <c r="BK448" s="7">
        <v>693887.71000000043</v>
      </c>
      <c r="BL448" s="7">
        <v>2506139.9933333336</v>
      </c>
      <c r="BM448" s="7">
        <v>3820874.36</v>
      </c>
      <c r="BN448" s="130">
        <v>0.67600000000000005</v>
      </c>
      <c r="BO448" s="131">
        <v>1.2770730000000001E-4</v>
      </c>
      <c r="BP448" s="161">
        <v>3236.6761447699132</v>
      </c>
      <c r="BQ448" s="162">
        <v>5845356</v>
      </c>
      <c r="BR448" s="161">
        <v>188208</v>
      </c>
      <c r="BS448" s="163">
        <v>0</v>
      </c>
      <c r="BT448" s="163">
        <v>859766.4299999997</v>
      </c>
      <c r="BU448" s="161">
        <v>7040042.9500000002</v>
      </c>
      <c r="BV448" s="161">
        <v>56405.25</v>
      </c>
      <c r="BW448" s="165">
        <v>7926908.6200000001</v>
      </c>
      <c r="BX448" s="161">
        <v>188208</v>
      </c>
    </row>
    <row r="449" spans="1:76" ht="14.45" x14ac:dyDescent="0.3">
      <c r="A449" s="164" t="s">
        <v>31</v>
      </c>
      <c r="B449" s="6" t="s">
        <v>44</v>
      </c>
      <c r="C449" s="6" t="s">
        <v>95</v>
      </c>
      <c r="D449" s="6" t="s">
        <v>39</v>
      </c>
      <c r="E449" s="6" t="s">
        <v>40</v>
      </c>
      <c r="F449" s="24" t="str">
        <f>+Tabela1[[#This Row],[WK]]&amp;Tabela1[[#This Row],[PK]]&amp;Tabela1[[#This Row],[GK]]</f>
        <v>061304</v>
      </c>
      <c r="G449" s="6" t="s">
        <v>469</v>
      </c>
      <c r="H449" s="7">
        <v>429453200.53119916</v>
      </c>
      <c r="I449" s="8">
        <v>1.371</v>
      </c>
      <c r="J449" s="7">
        <v>588780337.93000007</v>
      </c>
      <c r="K449" s="8">
        <v>7.0000000000000007E-2</v>
      </c>
      <c r="L449" s="7">
        <v>41214623.65510001</v>
      </c>
      <c r="M449" s="7">
        <v>24213347.65510001</v>
      </c>
      <c r="N449" s="9">
        <v>1.4242076685949931</v>
      </c>
      <c r="O449" s="7">
        <v>285202358</v>
      </c>
      <c r="P449" s="8">
        <v>1.2949999999999999</v>
      </c>
      <c r="Q449" s="7">
        <v>369337054</v>
      </c>
      <c r="R449" s="8">
        <v>1.6E-2</v>
      </c>
      <c r="S449" s="7">
        <v>5909392.8640000001</v>
      </c>
      <c r="T449" s="7">
        <v>3544374.8640000001</v>
      </c>
      <c r="U449" s="9">
        <v>1.4986671830827503</v>
      </c>
      <c r="V449" s="7">
        <v>27757722.51910001</v>
      </c>
      <c r="W449" s="9">
        <v>1.433300688252487</v>
      </c>
      <c r="X449" s="7">
        <v>28604356.185446218</v>
      </c>
      <c r="Y449" s="7">
        <v>1659915</v>
      </c>
      <c r="Z449" s="7">
        <v>161049.96000000002</v>
      </c>
      <c r="AA449" s="7">
        <v>1781527.2254462161</v>
      </c>
      <c r="AB449" s="7">
        <v>23344393</v>
      </c>
      <c r="AC449" s="7">
        <v>1657471</v>
      </c>
      <c r="AD449" s="7">
        <v>1657471</v>
      </c>
      <c r="AE449" s="7">
        <v>0</v>
      </c>
      <c r="AF449" s="7">
        <v>41214623.65510001</v>
      </c>
      <c r="AG449" s="7">
        <v>5909392.8640000001</v>
      </c>
      <c r="AH449" s="7">
        <v>1657471</v>
      </c>
      <c r="AI449" s="7">
        <v>14194962</v>
      </c>
      <c r="AJ449" s="7">
        <v>2308764</v>
      </c>
      <c r="AK449" s="7">
        <v>5287843</v>
      </c>
      <c r="AL449" s="7">
        <v>17299</v>
      </c>
      <c r="AM449" s="7">
        <v>647995</v>
      </c>
      <c r="AN449" s="7">
        <v>0</v>
      </c>
      <c r="AO449" s="7">
        <v>0</v>
      </c>
      <c r="AP449" s="7">
        <v>18462776</v>
      </c>
      <c r="AQ449" s="7">
        <v>1567443</v>
      </c>
      <c r="AR449" s="7">
        <v>17001276</v>
      </c>
      <c r="AS449" s="7">
        <v>2365018</v>
      </c>
      <c r="AT449" s="7">
        <v>5819408</v>
      </c>
      <c r="AU449" s="7">
        <v>34940</v>
      </c>
      <c r="AV449" s="7">
        <v>723236</v>
      </c>
      <c r="AW449" s="7">
        <v>0</v>
      </c>
      <c r="AX449" s="7">
        <v>0</v>
      </c>
      <c r="AY449" s="7">
        <v>20954872</v>
      </c>
      <c r="AZ449" s="7">
        <v>669869</v>
      </c>
      <c r="BA449" s="7">
        <v>161049.96000000002</v>
      </c>
      <c r="BB449" s="7">
        <v>0</v>
      </c>
      <c r="BC449" s="7">
        <v>82.59</v>
      </c>
      <c r="BD449" s="7">
        <v>15.68</v>
      </c>
      <c r="BE449" s="7">
        <v>2881.48</v>
      </c>
      <c r="BF449" s="7">
        <v>0</v>
      </c>
      <c r="BG449" s="7">
        <v>1228640.2254462161</v>
      </c>
      <c r="BH449" s="7">
        <v>13702</v>
      </c>
      <c r="BI449" s="7">
        <v>552887</v>
      </c>
      <c r="BJ449" s="7">
        <v>7609403.4816666683</v>
      </c>
      <c r="BK449" s="7">
        <v>4483306.4466666682</v>
      </c>
      <c r="BL449" s="7">
        <v>2605711.2166666668</v>
      </c>
      <c r="BM449" s="7">
        <v>7292965.7066666661</v>
      </c>
      <c r="BN449" s="130">
        <v>0.96699999999999997</v>
      </c>
      <c r="BO449" s="131">
        <v>5.586295E-4</v>
      </c>
      <c r="BP449" s="161">
        <v>14156.330996089489</v>
      </c>
      <c r="BQ449" s="162">
        <v>23344393</v>
      </c>
      <c r="BR449" s="161">
        <v>729883</v>
      </c>
      <c r="BS449" s="163">
        <v>0</v>
      </c>
      <c r="BT449" s="163">
        <v>2517014.4808999896</v>
      </c>
      <c r="BU449" s="161">
        <v>41214623.659999996</v>
      </c>
      <c r="BV449" s="161">
        <v>5909392.8600000003</v>
      </c>
      <c r="BW449" s="165">
        <v>4174485.4808999896</v>
      </c>
      <c r="BX449" s="161">
        <v>729883</v>
      </c>
    </row>
    <row r="450" spans="1:76" ht="14.45" x14ac:dyDescent="0.3">
      <c r="A450" s="164" t="s">
        <v>31</v>
      </c>
      <c r="B450" s="6" t="s">
        <v>44</v>
      </c>
      <c r="C450" s="6" t="s">
        <v>95</v>
      </c>
      <c r="D450" s="6" t="s">
        <v>42</v>
      </c>
      <c r="E450" s="6" t="s">
        <v>36</v>
      </c>
      <c r="F450" s="24" t="str">
        <f>+Tabela1[[#This Row],[WK]]&amp;Tabela1[[#This Row],[PK]]&amp;Tabela1[[#This Row],[GK]]</f>
        <v>061305</v>
      </c>
      <c r="G450" s="6" t="s">
        <v>470</v>
      </c>
      <c r="H450" s="7">
        <v>29478255.60659999</v>
      </c>
      <c r="I450" s="8">
        <v>1.371</v>
      </c>
      <c r="J450" s="7">
        <v>40414688.43999999</v>
      </c>
      <c r="K450" s="8">
        <v>7.0000000000000007E-2</v>
      </c>
      <c r="L450" s="7">
        <v>2829028.1907999995</v>
      </c>
      <c r="M450" s="7">
        <v>1831648.1907999995</v>
      </c>
      <c r="N450" s="9">
        <v>1.836459715253965</v>
      </c>
      <c r="O450" s="7">
        <v>0</v>
      </c>
      <c r="P450" s="8">
        <v>1.2949999999999999</v>
      </c>
      <c r="Q450" s="7">
        <v>0</v>
      </c>
      <c r="R450" s="8">
        <v>1.6E-2</v>
      </c>
      <c r="S450" s="7">
        <v>0</v>
      </c>
      <c r="T450" s="7">
        <v>-48637</v>
      </c>
      <c r="U450" s="9">
        <v>-1</v>
      </c>
      <c r="V450" s="7">
        <v>1783011.1907999995</v>
      </c>
      <c r="W450" s="9">
        <v>1.7045719054279227</v>
      </c>
      <c r="X450" s="7">
        <v>5588397.7750000004</v>
      </c>
      <c r="Y450" s="7">
        <v>2629595</v>
      </c>
      <c r="Z450" s="7">
        <v>117087.77499999999</v>
      </c>
      <c r="AA450" s="7">
        <v>430817</v>
      </c>
      <c r="AB450" s="7">
        <v>2410898</v>
      </c>
      <c r="AC450" s="7">
        <v>0</v>
      </c>
      <c r="AD450" s="7">
        <v>3805386.5842000009</v>
      </c>
      <c r="AE450" s="7">
        <v>0</v>
      </c>
      <c r="AF450" s="7">
        <v>2829028.1907999995</v>
      </c>
      <c r="AG450" s="7">
        <v>0</v>
      </c>
      <c r="AH450" s="7">
        <v>3805386.5842000009</v>
      </c>
      <c r="AI450" s="7">
        <v>832747</v>
      </c>
      <c r="AJ450" s="7">
        <v>8811</v>
      </c>
      <c r="AK450" s="7">
        <v>1968385</v>
      </c>
      <c r="AL450" s="7">
        <v>0</v>
      </c>
      <c r="AM450" s="7">
        <v>787163</v>
      </c>
      <c r="AN450" s="7">
        <v>0</v>
      </c>
      <c r="AO450" s="7">
        <v>0</v>
      </c>
      <c r="AP450" s="7">
        <v>1935688</v>
      </c>
      <c r="AQ450" s="7">
        <v>119348</v>
      </c>
      <c r="AR450" s="7">
        <v>997380</v>
      </c>
      <c r="AS450" s="7">
        <v>48637</v>
      </c>
      <c r="AT450" s="7">
        <v>2104319</v>
      </c>
      <c r="AU450" s="7">
        <v>0</v>
      </c>
      <c r="AV450" s="7">
        <v>798199</v>
      </c>
      <c r="AW450" s="7">
        <v>0</v>
      </c>
      <c r="AX450" s="7">
        <v>0</v>
      </c>
      <c r="AY450" s="7">
        <v>2186970</v>
      </c>
      <c r="AZ450" s="7">
        <v>48659</v>
      </c>
      <c r="BA450" s="7">
        <v>117087.77499999999</v>
      </c>
      <c r="BB450" s="7">
        <v>0</v>
      </c>
      <c r="BC450" s="7">
        <v>58.36</v>
      </c>
      <c r="BD450" s="7">
        <v>0</v>
      </c>
      <c r="BE450" s="7">
        <v>2128.9499999999998</v>
      </c>
      <c r="BF450" s="7">
        <v>0</v>
      </c>
      <c r="BG450" s="7">
        <v>320594</v>
      </c>
      <c r="BH450" s="7">
        <v>1497</v>
      </c>
      <c r="BI450" s="7">
        <v>110223</v>
      </c>
      <c r="BJ450" s="7">
        <v>1517098.5425000002</v>
      </c>
      <c r="BK450" s="7">
        <v>618087.37333333341</v>
      </c>
      <c r="BL450" s="7">
        <v>1353971.1133333333</v>
      </c>
      <c r="BM450" s="7">
        <v>888102.45000000007</v>
      </c>
      <c r="BN450" s="130">
        <v>0.59799999999999998</v>
      </c>
      <c r="BO450" s="131">
        <v>6.3624100000000006E-5</v>
      </c>
      <c r="BP450" s="161">
        <v>1611.8347045515704</v>
      </c>
      <c r="BQ450" s="162">
        <v>2410898</v>
      </c>
      <c r="BR450" s="161">
        <v>84295</v>
      </c>
      <c r="BS450" s="163">
        <v>0</v>
      </c>
      <c r="BT450" s="163">
        <v>260890.12499999965</v>
      </c>
      <c r="BU450" s="161">
        <v>2829028.19</v>
      </c>
      <c r="BV450" s="161">
        <v>0</v>
      </c>
      <c r="BW450" s="165">
        <v>4066276.7049999996</v>
      </c>
      <c r="BX450" s="161">
        <v>84295</v>
      </c>
    </row>
    <row r="451" spans="1:76" ht="14.45" x14ac:dyDescent="0.3">
      <c r="A451" s="164" t="s">
        <v>31</v>
      </c>
      <c r="B451" s="6" t="s">
        <v>44</v>
      </c>
      <c r="C451" s="6" t="s">
        <v>95</v>
      </c>
      <c r="D451" s="6" t="s">
        <v>44</v>
      </c>
      <c r="E451" s="6" t="s">
        <v>36</v>
      </c>
      <c r="F451" s="24" t="str">
        <f>+Tabela1[[#This Row],[WK]]&amp;Tabela1[[#This Row],[PK]]&amp;Tabela1[[#This Row],[GK]]</f>
        <v>061306</v>
      </c>
      <c r="G451" s="6" t="s">
        <v>471</v>
      </c>
      <c r="H451" s="7">
        <v>90531863.095799491</v>
      </c>
      <c r="I451" s="8">
        <v>1.371</v>
      </c>
      <c r="J451" s="7">
        <v>124119184.31000002</v>
      </c>
      <c r="K451" s="8">
        <v>7.0000000000000007E-2</v>
      </c>
      <c r="L451" s="7">
        <v>8688342.9017000012</v>
      </c>
      <c r="M451" s="7">
        <v>6252659.9017000012</v>
      </c>
      <c r="N451" s="9">
        <v>2.5671074198489712</v>
      </c>
      <c r="O451" s="7">
        <v>470437</v>
      </c>
      <c r="P451" s="8">
        <v>1.2949999999999999</v>
      </c>
      <c r="Q451" s="7">
        <v>609216</v>
      </c>
      <c r="R451" s="8">
        <v>1.6E-2</v>
      </c>
      <c r="S451" s="7">
        <v>9747.4560000000001</v>
      </c>
      <c r="T451" s="7">
        <v>-2192.5439999999999</v>
      </c>
      <c r="U451" s="9">
        <v>-0.18363015075376884</v>
      </c>
      <c r="V451" s="7">
        <v>6250467.3577000014</v>
      </c>
      <c r="W451" s="9">
        <v>2.5536887656718381</v>
      </c>
      <c r="X451" s="7">
        <v>17110643.31138967</v>
      </c>
      <c r="Y451" s="7">
        <v>8244585</v>
      </c>
      <c r="Z451" s="7">
        <v>72364.695000000007</v>
      </c>
      <c r="AA451" s="7">
        <v>662986.61638966971</v>
      </c>
      <c r="AB451" s="7">
        <v>7873221</v>
      </c>
      <c r="AC451" s="7">
        <v>257486</v>
      </c>
      <c r="AD451" s="7">
        <v>10860175.953689668</v>
      </c>
      <c r="AE451" s="7">
        <v>0</v>
      </c>
      <c r="AF451" s="7">
        <v>8688342.9017000012</v>
      </c>
      <c r="AG451" s="7">
        <v>9747.4560000000001</v>
      </c>
      <c r="AH451" s="7">
        <v>10860175.953689668</v>
      </c>
      <c r="AI451" s="7">
        <v>2033637</v>
      </c>
      <c r="AJ451" s="7">
        <v>13157</v>
      </c>
      <c r="AK451" s="7">
        <v>6782373</v>
      </c>
      <c r="AL451" s="7">
        <v>0</v>
      </c>
      <c r="AM451" s="7">
        <v>360504</v>
      </c>
      <c r="AN451" s="7">
        <v>0</v>
      </c>
      <c r="AO451" s="7">
        <v>0</v>
      </c>
      <c r="AP451" s="7">
        <v>6143588</v>
      </c>
      <c r="AQ451" s="7">
        <v>449546</v>
      </c>
      <c r="AR451" s="7">
        <v>2435683</v>
      </c>
      <c r="AS451" s="7">
        <v>11940</v>
      </c>
      <c r="AT451" s="7">
        <v>7949161</v>
      </c>
      <c r="AU451" s="7">
        <v>426442</v>
      </c>
      <c r="AV451" s="7">
        <v>1051755</v>
      </c>
      <c r="AW451" s="7">
        <v>0</v>
      </c>
      <c r="AX451" s="7">
        <v>0</v>
      </c>
      <c r="AY451" s="7">
        <v>7064372</v>
      </c>
      <c r="AZ451" s="7">
        <v>194635</v>
      </c>
      <c r="BA451" s="7">
        <v>72364.695000000007</v>
      </c>
      <c r="BB451" s="7">
        <v>0</v>
      </c>
      <c r="BC451" s="7">
        <v>0</v>
      </c>
      <c r="BD451" s="7">
        <v>0</v>
      </c>
      <c r="BE451" s="7">
        <v>1556.23</v>
      </c>
      <c r="BF451" s="7">
        <v>0</v>
      </c>
      <c r="BG451" s="7">
        <v>383871.61638966965</v>
      </c>
      <c r="BH451" s="7">
        <v>4281</v>
      </c>
      <c r="BI451" s="7">
        <v>279115</v>
      </c>
      <c r="BJ451" s="7">
        <v>3841420.5525000012</v>
      </c>
      <c r="BK451" s="7">
        <v>382879.46666666772</v>
      </c>
      <c r="BL451" s="7">
        <v>3119208.9333333336</v>
      </c>
      <c r="BM451" s="7">
        <v>7595746.4766666666</v>
      </c>
      <c r="BN451" s="130">
        <v>0.54500000000000004</v>
      </c>
      <c r="BO451" s="131">
        <v>1.740224E-4</v>
      </c>
      <c r="BP451" s="161">
        <v>4410.2839091640726</v>
      </c>
      <c r="BQ451" s="162">
        <v>7873221</v>
      </c>
      <c r="BR451" s="161">
        <v>230632</v>
      </c>
      <c r="BS451" s="163">
        <v>0</v>
      </c>
      <c r="BT451" s="163">
        <v>1306353.6886103302</v>
      </c>
      <c r="BU451" s="161">
        <v>8688342.9000000004</v>
      </c>
      <c r="BV451" s="161">
        <v>9747.4599999999991</v>
      </c>
      <c r="BW451" s="165">
        <v>12166529.638610329</v>
      </c>
      <c r="BX451" s="161">
        <v>230632</v>
      </c>
    </row>
    <row r="452" spans="1:76" ht="14.45" x14ac:dyDescent="0.3">
      <c r="A452" s="164" t="s">
        <v>31</v>
      </c>
      <c r="B452" s="6" t="s">
        <v>44</v>
      </c>
      <c r="C452" s="6" t="s">
        <v>95</v>
      </c>
      <c r="D452" s="6" t="s">
        <v>51</v>
      </c>
      <c r="E452" s="6" t="s">
        <v>36</v>
      </c>
      <c r="F452" s="24" t="str">
        <f>+Tabela1[[#This Row],[WK]]&amp;Tabela1[[#This Row],[PK]]&amp;Tabela1[[#This Row],[GK]]</f>
        <v>061307</v>
      </c>
      <c r="G452" s="6" t="s">
        <v>472</v>
      </c>
      <c r="H452" s="7">
        <v>58067505.335799865</v>
      </c>
      <c r="I452" s="8">
        <v>1.371</v>
      </c>
      <c r="J452" s="7">
        <v>79610549.809999987</v>
      </c>
      <c r="K452" s="8">
        <v>7.0000000000000007E-2</v>
      </c>
      <c r="L452" s="7">
        <v>5572738.4866999993</v>
      </c>
      <c r="M452" s="7">
        <v>4023328.4866999993</v>
      </c>
      <c r="N452" s="9">
        <v>2.5966842131521024</v>
      </c>
      <c r="O452" s="7">
        <v>1185428</v>
      </c>
      <c r="P452" s="8">
        <v>1.2949999999999999</v>
      </c>
      <c r="Q452" s="7">
        <v>1535129</v>
      </c>
      <c r="R452" s="8">
        <v>1.6E-2</v>
      </c>
      <c r="S452" s="7">
        <v>24562.064000000002</v>
      </c>
      <c r="T452" s="7">
        <v>-15522.935999999998</v>
      </c>
      <c r="U452" s="9">
        <v>-0.38725049270300604</v>
      </c>
      <c r="V452" s="7">
        <v>4007805.5506999996</v>
      </c>
      <c r="W452" s="9">
        <v>2.5214332543984095</v>
      </c>
      <c r="X452" s="7">
        <v>8233652.9949999992</v>
      </c>
      <c r="Y452" s="7">
        <v>1896833</v>
      </c>
      <c r="Z452" s="7">
        <v>2715030.9949999996</v>
      </c>
      <c r="AA452" s="7">
        <v>439000</v>
      </c>
      <c r="AB452" s="7">
        <v>3182789</v>
      </c>
      <c r="AC452" s="7">
        <v>0</v>
      </c>
      <c r="AD452" s="7">
        <v>4225847.4442999996</v>
      </c>
      <c r="AE452" s="7">
        <v>0</v>
      </c>
      <c r="AF452" s="7">
        <v>5572738.4866999993</v>
      </c>
      <c r="AG452" s="7">
        <v>24562.064000000002</v>
      </c>
      <c r="AH452" s="7">
        <v>4225847.4442999996</v>
      </c>
      <c r="AI452" s="7">
        <v>1293657</v>
      </c>
      <c r="AJ452" s="7">
        <v>59851</v>
      </c>
      <c r="AK452" s="7">
        <v>2840520</v>
      </c>
      <c r="AL452" s="7">
        <v>0</v>
      </c>
      <c r="AM452" s="7">
        <v>637275</v>
      </c>
      <c r="AN452" s="7">
        <v>0</v>
      </c>
      <c r="AO452" s="7">
        <v>0</v>
      </c>
      <c r="AP452" s="7">
        <v>2649772</v>
      </c>
      <c r="AQ452" s="7">
        <v>99457</v>
      </c>
      <c r="AR452" s="7">
        <v>1549410</v>
      </c>
      <c r="AS452" s="7">
        <v>40085</v>
      </c>
      <c r="AT452" s="7">
        <v>2892370</v>
      </c>
      <c r="AU452" s="7">
        <v>0</v>
      </c>
      <c r="AV452" s="7">
        <v>435899</v>
      </c>
      <c r="AW452" s="7">
        <v>0</v>
      </c>
      <c r="AX452" s="7">
        <v>0</v>
      </c>
      <c r="AY452" s="7">
        <v>3015919</v>
      </c>
      <c r="AZ452" s="7">
        <v>40549</v>
      </c>
      <c r="BA452" s="7">
        <v>2715030.9949999996</v>
      </c>
      <c r="BB452" s="7">
        <v>2443.9299999999998</v>
      </c>
      <c r="BC452" s="7">
        <v>47.7</v>
      </c>
      <c r="BD452" s="7">
        <v>12606.34</v>
      </c>
      <c r="BE452" s="7">
        <v>271.35000000000002</v>
      </c>
      <c r="BF452" s="7">
        <v>0</v>
      </c>
      <c r="BG452" s="7">
        <v>320594</v>
      </c>
      <c r="BH452" s="7">
        <v>2267</v>
      </c>
      <c r="BI452" s="7">
        <v>118406</v>
      </c>
      <c r="BJ452" s="7">
        <v>1629670.6591666667</v>
      </c>
      <c r="BK452" s="7">
        <v>0</v>
      </c>
      <c r="BL452" s="7">
        <v>2839218.8033333332</v>
      </c>
      <c r="BM452" s="7">
        <v>840245.02999999991</v>
      </c>
      <c r="BN452" s="130">
        <v>0.78</v>
      </c>
      <c r="BO452" s="131">
        <v>9.2563499999999996E-5</v>
      </c>
      <c r="BP452" s="161">
        <v>2345.2144925318935</v>
      </c>
      <c r="BQ452" s="162">
        <v>3182789</v>
      </c>
      <c r="BR452" s="161">
        <v>128945</v>
      </c>
      <c r="BS452" s="163">
        <v>747589.75499999919</v>
      </c>
      <c r="BT452" s="163">
        <v>0</v>
      </c>
      <c r="BU452" s="161">
        <v>5572738.4900000002</v>
      </c>
      <c r="BV452" s="161">
        <v>24562.06</v>
      </c>
      <c r="BW452" s="165">
        <v>3478257.69</v>
      </c>
      <c r="BX452" s="161">
        <v>128945</v>
      </c>
    </row>
    <row r="453" spans="1:76" ht="14.45" x14ac:dyDescent="0.3">
      <c r="A453" s="164" t="s">
        <v>31</v>
      </c>
      <c r="B453" s="6" t="s">
        <v>44</v>
      </c>
      <c r="C453" s="6" t="s">
        <v>97</v>
      </c>
      <c r="D453" s="6" t="s">
        <v>33</v>
      </c>
      <c r="E453" s="6" t="s">
        <v>34</v>
      </c>
      <c r="F453" s="24" t="str">
        <f>+Tabela1[[#This Row],[WK]]&amp;Tabela1[[#This Row],[PK]]&amp;Tabela1[[#This Row],[GK]]</f>
        <v>061401</v>
      </c>
      <c r="G453" s="6" t="s">
        <v>473</v>
      </c>
      <c r="H453" s="7">
        <v>1732667695.9193869</v>
      </c>
      <c r="I453" s="8">
        <v>1.371</v>
      </c>
      <c r="J453" s="7">
        <v>2375487411.1100001</v>
      </c>
      <c r="K453" s="8">
        <v>7.0000000000000007E-2</v>
      </c>
      <c r="L453" s="7">
        <v>166284118.77770004</v>
      </c>
      <c r="M453" s="7">
        <v>94051735.777700037</v>
      </c>
      <c r="N453" s="9">
        <v>1.3020716176247438</v>
      </c>
      <c r="O453" s="7">
        <v>728886833</v>
      </c>
      <c r="P453" s="8">
        <v>1.2949999999999999</v>
      </c>
      <c r="Q453" s="7">
        <v>943908449</v>
      </c>
      <c r="R453" s="8">
        <v>1.6E-2</v>
      </c>
      <c r="S453" s="7">
        <v>15102535.184</v>
      </c>
      <c r="T453" s="7">
        <v>4703362.1840000004</v>
      </c>
      <c r="U453" s="9">
        <v>0.45228232898904558</v>
      </c>
      <c r="V453" s="7">
        <v>98755097.961700022</v>
      </c>
      <c r="W453" s="9">
        <v>1.1951257212402007</v>
      </c>
      <c r="X453" s="7">
        <v>97066482.531374201</v>
      </c>
      <c r="Y453" s="7">
        <v>0</v>
      </c>
      <c r="Z453" s="7">
        <v>104341.97</v>
      </c>
      <c r="AA453" s="7">
        <v>5296095.561374208</v>
      </c>
      <c r="AB453" s="7">
        <v>91666045</v>
      </c>
      <c r="AC453" s="7">
        <v>0</v>
      </c>
      <c r="AD453" s="7">
        <v>0</v>
      </c>
      <c r="AE453" s="7">
        <v>0</v>
      </c>
      <c r="AF453" s="7">
        <v>166284118.77770004</v>
      </c>
      <c r="AG453" s="7">
        <v>15102535.184</v>
      </c>
      <c r="AH453" s="7">
        <v>0</v>
      </c>
      <c r="AI453" s="7">
        <v>60309350</v>
      </c>
      <c r="AJ453" s="7">
        <v>7827998</v>
      </c>
      <c r="AK453" s="7">
        <v>0</v>
      </c>
      <c r="AL453" s="7">
        <v>0</v>
      </c>
      <c r="AM453" s="7">
        <v>2001813</v>
      </c>
      <c r="AN453" s="7">
        <v>0</v>
      </c>
      <c r="AO453" s="7">
        <v>0</v>
      </c>
      <c r="AP453" s="7">
        <v>74202618</v>
      </c>
      <c r="AQ453" s="7">
        <v>5295094</v>
      </c>
      <c r="AR453" s="7">
        <v>72232383</v>
      </c>
      <c r="AS453" s="7">
        <v>10399173</v>
      </c>
      <c r="AT453" s="7">
        <v>0</v>
      </c>
      <c r="AU453" s="7">
        <v>0</v>
      </c>
      <c r="AV453" s="7">
        <v>1789728</v>
      </c>
      <c r="AW453" s="7">
        <v>0</v>
      </c>
      <c r="AX453" s="7">
        <v>0</v>
      </c>
      <c r="AY453" s="7">
        <v>82183203</v>
      </c>
      <c r="AZ453" s="7">
        <v>2212353</v>
      </c>
      <c r="BA453" s="7">
        <v>104341.97</v>
      </c>
      <c r="BB453" s="7">
        <v>0</v>
      </c>
      <c r="BC453" s="7">
        <v>5</v>
      </c>
      <c r="BD453" s="7">
        <v>459.28</v>
      </c>
      <c r="BE453" s="7">
        <v>1292.02</v>
      </c>
      <c r="BF453" s="7">
        <v>0</v>
      </c>
      <c r="BG453" s="7">
        <v>3932868.561374208</v>
      </c>
      <c r="BH453" s="7">
        <v>43860</v>
      </c>
      <c r="BI453" s="7">
        <v>1363227</v>
      </c>
      <c r="BJ453" s="7">
        <v>18762184.605833337</v>
      </c>
      <c r="BK453" s="7">
        <v>10603704.453333339</v>
      </c>
      <c r="BL453" s="7">
        <v>12001495.973333335</v>
      </c>
      <c r="BM453" s="7">
        <v>8630928.6633333322</v>
      </c>
      <c r="BN453" s="130">
        <v>1.26</v>
      </c>
      <c r="BO453" s="131">
        <v>1.8129048E-3</v>
      </c>
      <c r="BP453" s="161">
        <v>45941.791411296712</v>
      </c>
      <c r="BQ453" s="162">
        <v>91666045</v>
      </c>
      <c r="BR453" s="161">
        <v>2398307</v>
      </c>
      <c r="BS453" s="163">
        <v>0</v>
      </c>
      <c r="BT453" s="163">
        <v>0</v>
      </c>
      <c r="BU453" s="161">
        <v>166284118.78</v>
      </c>
      <c r="BV453" s="161">
        <v>15102535.18</v>
      </c>
      <c r="BW453" s="165">
        <v>0</v>
      </c>
      <c r="BX453" s="161">
        <v>2398307</v>
      </c>
    </row>
    <row r="454" spans="1:76" ht="14.45" x14ac:dyDescent="0.3">
      <c r="A454" s="164" t="s">
        <v>31</v>
      </c>
      <c r="B454" s="6" t="s">
        <v>44</v>
      </c>
      <c r="C454" s="6" t="s">
        <v>97</v>
      </c>
      <c r="D454" s="6" t="s">
        <v>32</v>
      </c>
      <c r="E454" s="6" t="s">
        <v>36</v>
      </c>
      <c r="F454" s="24" t="str">
        <f>+Tabela1[[#This Row],[WK]]&amp;Tabela1[[#This Row],[PK]]&amp;Tabela1[[#This Row],[GK]]</f>
        <v>061402</v>
      </c>
      <c r="G454" s="6" t="s">
        <v>474</v>
      </c>
      <c r="H454" s="7">
        <v>98752441.734199151</v>
      </c>
      <c r="I454" s="8">
        <v>1.371</v>
      </c>
      <c r="J454" s="7">
        <v>135389597.61000001</v>
      </c>
      <c r="K454" s="8">
        <v>7.0000000000000007E-2</v>
      </c>
      <c r="L454" s="7">
        <v>9477271.8327000011</v>
      </c>
      <c r="M454" s="7">
        <v>6211462.8327000011</v>
      </c>
      <c r="N454" s="9">
        <v>1.9019675776201244</v>
      </c>
      <c r="O454" s="7">
        <v>6110055</v>
      </c>
      <c r="P454" s="8">
        <v>1.2949999999999999</v>
      </c>
      <c r="Q454" s="7">
        <v>7912521</v>
      </c>
      <c r="R454" s="8">
        <v>1.6E-2</v>
      </c>
      <c r="S454" s="7">
        <v>126600.336</v>
      </c>
      <c r="T454" s="7">
        <v>61853.335999999996</v>
      </c>
      <c r="U454" s="9">
        <v>0.95530813782877966</v>
      </c>
      <c r="V454" s="7">
        <v>6273316.1687000003</v>
      </c>
      <c r="W454" s="9">
        <v>1.8835642363317118</v>
      </c>
      <c r="X454" s="7">
        <v>11358460</v>
      </c>
      <c r="Y454" s="7">
        <v>1420277</v>
      </c>
      <c r="Z454" s="7">
        <v>298685</v>
      </c>
      <c r="AA454" s="7">
        <v>643234</v>
      </c>
      <c r="AB454" s="7">
        <v>6361448</v>
      </c>
      <c r="AC454" s="7">
        <v>2634816</v>
      </c>
      <c r="AD454" s="7">
        <v>5085143.8312999988</v>
      </c>
      <c r="AE454" s="7">
        <v>0</v>
      </c>
      <c r="AF454" s="7">
        <v>9477271.8327000011</v>
      </c>
      <c r="AG454" s="7">
        <v>126600.336</v>
      </c>
      <c r="AH454" s="7">
        <v>5085143.8312999988</v>
      </c>
      <c r="AI454" s="7">
        <v>2726739</v>
      </c>
      <c r="AJ454" s="7">
        <v>4204</v>
      </c>
      <c r="AK454" s="7">
        <v>3985550</v>
      </c>
      <c r="AL454" s="7">
        <v>0</v>
      </c>
      <c r="AM454" s="7">
        <v>1137801</v>
      </c>
      <c r="AN454" s="7">
        <v>0</v>
      </c>
      <c r="AO454" s="7">
        <v>0</v>
      </c>
      <c r="AP454" s="7">
        <v>4892811</v>
      </c>
      <c r="AQ454" s="7">
        <v>318263</v>
      </c>
      <c r="AR454" s="7">
        <v>3265809</v>
      </c>
      <c r="AS454" s="7">
        <v>64747</v>
      </c>
      <c r="AT454" s="7">
        <v>4500238</v>
      </c>
      <c r="AU454" s="7">
        <v>0</v>
      </c>
      <c r="AV454" s="7">
        <v>798721</v>
      </c>
      <c r="AW454" s="7">
        <v>0</v>
      </c>
      <c r="AX454" s="7">
        <v>0</v>
      </c>
      <c r="AY454" s="7">
        <v>5581509</v>
      </c>
      <c r="AZ454" s="7">
        <v>133001</v>
      </c>
      <c r="BA454" s="7">
        <v>298685</v>
      </c>
      <c r="BB454" s="7">
        <v>0</v>
      </c>
      <c r="BC454" s="7">
        <v>0</v>
      </c>
      <c r="BD454" s="7">
        <v>3211.54</v>
      </c>
      <c r="BE454" s="7">
        <v>0</v>
      </c>
      <c r="BF454" s="7">
        <v>0.38</v>
      </c>
      <c r="BG454" s="7">
        <v>320594</v>
      </c>
      <c r="BH454" s="7">
        <v>3557</v>
      </c>
      <c r="BI454" s="7">
        <v>322640</v>
      </c>
      <c r="BJ454" s="7">
        <v>4440507.2741666669</v>
      </c>
      <c r="BK454" s="7">
        <v>3083451.2800000003</v>
      </c>
      <c r="BL454" s="7">
        <v>1579457</v>
      </c>
      <c r="BM454" s="7">
        <v>2269309.9766666666</v>
      </c>
      <c r="BN454" s="130">
        <v>0.875</v>
      </c>
      <c r="BO454" s="131">
        <v>1.243471E-4</v>
      </c>
      <c r="BP454" s="161">
        <v>3151.6321038717856</v>
      </c>
      <c r="BQ454" s="162">
        <v>6361448</v>
      </c>
      <c r="BR454" s="161">
        <v>199555</v>
      </c>
      <c r="BS454" s="163">
        <v>0</v>
      </c>
      <c r="BT454" s="163">
        <v>854564</v>
      </c>
      <c r="BU454" s="161">
        <v>9477271.8300000001</v>
      </c>
      <c r="BV454" s="161">
        <v>126600.34</v>
      </c>
      <c r="BW454" s="165">
        <v>5939707.8300000001</v>
      </c>
      <c r="BX454" s="161">
        <v>199555</v>
      </c>
    </row>
    <row r="455" spans="1:76" ht="14.45" x14ac:dyDescent="0.3">
      <c r="A455" s="164" t="s">
        <v>31</v>
      </c>
      <c r="B455" s="6" t="s">
        <v>44</v>
      </c>
      <c r="C455" s="6" t="s">
        <v>97</v>
      </c>
      <c r="D455" s="6" t="s">
        <v>37</v>
      </c>
      <c r="E455" s="6" t="s">
        <v>36</v>
      </c>
      <c r="F455" s="24" t="str">
        <f>+Tabela1[[#This Row],[WK]]&amp;Tabela1[[#This Row],[PK]]&amp;Tabela1[[#This Row],[GK]]</f>
        <v>061403</v>
      </c>
      <c r="G455" s="6" t="s">
        <v>475</v>
      </c>
      <c r="H455" s="7">
        <v>101890029.95479958</v>
      </c>
      <c r="I455" s="8">
        <v>1.371</v>
      </c>
      <c r="J455" s="7">
        <v>139691231.07000002</v>
      </c>
      <c r="K455" s="8">
        <v>7.0000000000000007E-2</v>
      </c>
      <c r="L455" s="7">
        <v>9778386.1749000028</v>
      </c>
      <c r="M455" s="7">
        <v>6446225.1749000028</v>
      </c>
      <c r="N455" s="9">
        <v>1.9345479329780293</v>
      </c>
      <c r="O455" s="7">
        <v>453713</v>
      </c>
      <c r="P455" s="8">
        <v>1.2949999999999999</v>
      </c>
      <c r="Q455" s="7">
        <v>587558</v>
      </c>
      <c r="R455" s="8">
        <v>1.6E-2</v>
      </c>
      <c r="S455" s="7">
        <v>9400.9279999999999</v>
      </c>
      <c r="T455" s="7">
        <v>-8355.0720000000001</v>
      </c>
      <c r="U455" s="9">
        <v>-0.47054922279792749</v>
      </c>
      <c r="V455" s="7">
        <v>6437870.1029000022</v>
      </c>
      <c r="W455" s="9">
        <v>1.92179988426579</v>
      </c>
      <c r="X455" s="7">
        <v>8005444.4849999994</v>
      </c>
      <c r="Y455" s="7">
        <v>960308</v>
      </c>
      <c r="Z455" s="7">
        <v>211774.48499999999</v>
      </c>
      <c r="AA455" s="7">
        <v>612747</v>
      </c>
      <c r="AB455" s="7">
        <v>3765970</v>
      </c>
      <c r="AC455" s="7">
        <v>2454645</v>
      </c>
      <c r="AD455" s="7">
        <v>2454645</v>
      </c>
      <c r="AE455" s="7">
        <v>0</v>
      </c>
      <c r="AF455" s="7">
        <v>9778386.1749000028</v>
      </c>
      <c r="AG455" s="7">
        <v>9400.9279999999999</v>
      </c>
      <c r="AH455" s="7">
        <v>2454645</v>
      </c>
      <c r="AI455" s="7">
        <v>2782138</v>
      </c>
      <c r="AJ455" s="7">
        <v>15856</v>
      </c>
      <c r="AK455" s="7">
        <v>4075823</v>
      </c>
      <c r="AL455" s="7">
        <v>0</v>
      </c>
      <c r="AM455" s="7">
        <v>282806</v>
      </c>
      <c r="AN455" s="7">
        <v>0</v>
      </c>
      <c r="AO455" s="7">
        <v>0</v>
      </c>
      <c r="AP455" s="7">
        <v>2699337</v>
      </c>
      <c r="AQ455" s="7">
        <v>266545</v>
      </c>
      <c r="AR455" s="7">
        <v>3332161</v>
      </c>
      <c r="AS455" s="7">
        <v>17756</v>
      </c>
      <c r="AT455" s="7">
        <v>4553547</v>
      </c>
      <c r="AU455" s="7">
        <v>0</v>
      </c>
      <c r="AV455" s="7">
        <v>772753</v>
      </c>
      <c r="AW455" s="7">
        <v>0</v>
      </c>
      <c r="AX455" s="7">
        <v>0</v>
      </c>
      <c r="AY455" s="7">
        <v>3132429</v>
      </c>
      <c r="AZ455" s="7">
        <v>113537</v>
      </c>
      <c r="BA455" s="7">
        <v>211774.48499999999</v>
      </c>
      <c r="BB455" s="7">
        <v>0</v>
      </c>
      <c r="BC455" s="7">
        <v>0</v>
      </c>
      <c r="BD455" s="7">
        <v>2112.63</v>
      </c>
      <c r="BE455" s="7">
        <v>329.03</v>
      </c>
      <c r="BF455" s="7">
        <v>0</v>
      </c>
      <c r="BG455" s="7">
        <v>320594</v>
      </c>
      <c r="BH455" s="7">
        <v>3560</v>
      </c>
      <c r="BI455" s="7">
        <v>292153</v>
      </c>
      <c r="BJ455" s="7">
        <v>4020886.7574999998</v>
      </c>
      <c r="BK455" s="7">
        <v>3179202.9199999995</v>
      </c>
      <c r="BL455" s="7">
        <v>77848.57666666666</v>
      </c>
      <c r="BM455" s="7">
        <v>3211038.1966666668</v>
      </c>
      <c r="BN455" s="130">
        <v>0.91200000000000003</v>
      </c>
      <c r="BO455" s="131">
        <v>1.197403E-4</v>
      </c>
      <c r="BP455" s="161">
        <v>3034.5714828708333</v>
      </c>
      <c r="BQ455" s="162">
        <v>3765970</v>
      </c>
      <c r="BR455" s="161">
        <v>199037</v>
      </c>
      <c r="BS455" s="163">
        <v>0</v>
      </c>
      <c r="BT455" s="163">
        <v>878787.80000000075</v>
      </c>
      <c r="BU455" s="161">
        <v>9778386.1699999999</v>
      </c>
      <c r="BV455" s="161">
        <v>9400.93</v>
      </c>
      <c r="BW455" s="165">
        <v>3333432.8000000007</v>
      </c>
      <c r="BX455" s="161">
        <v>199037</v>
      </c>
    </row>
    <row r="456" spans="1:76" ht="14.45" x14ac:dyDescent="0.3">
      <c r="A456" s="164" t="s">
        <v>31</v>
      </c>
      <c r="B456" s="6" t="s">
        <v>44</v>
      </c>
      <c r="C456" s="6" t="s">
        <v>97</v>
      </c>
      <c r="D456" s="6" t="s">
        <v>39</v>
      </c>
      <c r="E456" s="6" t="s">
        <v>40</v>
      </c>
      <c r="F456" s="24" t="str">
        <f>+Tabela1[[#This Row],[WK]]&amp;Tabela1[[#This Row],[PK]]&amp;Tabela1[[#This Row],[GK]]</f>
        <v>061404</v>
      </c>
      <c r="G456" s="6" t="s">
        <v>476</v>
      </c>
      <c r="H456" s="7">
        <v>203318036.77239895</v>
      </c>
      <c r="I456" s="8">
        <v>1.371</v>
      </c>
      <c r="J456" s="7">
        <v>278749028.41999996</v>
      </c>
      <c r="K456" s="8">
        <v>7.0000000000000007E-2</v>
      </c>
      <c r="L456" s="7">
        <v>19512431.989399999</v>
      </c>
      <c r="M456" s="7">
        <v>10751853.989399999</v>
      </c>
      <c r="N456" s="9">
        <v>1.2272996130392309</v>
      </c>
      <c r="O456" s="7">
        <v>5429469</v>
      </c>
      <c r="P456" s="8">
        <v>1.2949999999999999</v>
      </c>
      <c r="Q456" s="7">
        <v>7031162</v>
      </c>
      <c r="R456" s="8">
        <v>1.6E-2</v>
      </c>
      <c r="S456" s="7">
        <v>112498.592</v>
      </c>
      <c r="T456" s="7">
        <v>54945.592000000004</v>
      </c>
      <c r="U456" s="9">
        <v>0.95469553281323305</v>
      </c>
      <c r="V456" s="7">
        <v>10806799.5814</v>
      </c>
      <c r="W456" s="9">
        <v>1.2255204171269398</v>
      </c>
      <c r="X456" s="7">
        <v>13693038.520302963</v>
      </c>
      <c r="Y456" s="7">
        <v>1088545</v>
      </c>
      <c r="Z456" s="7">
        <v>547244.08499999996</v>
      </c>
      <c r="AA456" s="7">
        <v>934075.43530296348</v>
      </c>
      <c r="AB456" s="7">
        <v>8789273</v>
      </c>
      <c r="AC456" s="7">
        <v>2333901</v>
      </c>
      <c r="AD456" s="7">
        <v>2886238.938902963</v>
      </c>
      <c r="AE456" s="7">
        <v>0</v>
      </c>
      <c r="AF456" s="7">
        <v>19512431.989399999</v>
      </c>
      <c r="AG456" s="7">
        <v>112498.592</v>
      </c>
      <c r="AH456" s="7">
        <v>2886238.938902963</v>
      </c>
      <c r="AI456" s="7">
        <v>7314514</v>
      </c>
      <c r="AJ456" s="7">
        <v>49140</v>
      </c>
      <c r="AK456" s="7">
        <v>2977213</v>
      </c>
      <c r="AL456" s="7">
        <v>0</v>
      </c>
      <c r="AM456" s="7">
        <v>804288</v>
      </c>
      <c r="AN456" s="7">
        <v>0</v>
      </c>
      <c r="AO456" s="7">
        <v>0</v>
      </c>
      <c r="AP456" s="7">
        <v>7992414</v>
      </c>
      <c r="AQ456" s="7">
        <v>405785</v>
      </c>
      <c r="AR456" s="7">
        <v>8760578</v>
      </c>
      <c r="AS456" s="7">
        <v>57553</v>
      </c>
      <c r="AT456" s="7">
        <v>3289662</v>
      </c>
      <c r="AU456" s="7">
        <v>0</v>
      </c>
      <c r="AV456" s="7">
        <v>461703</v>
      </c>
      <c r="AW456" s="7">
        <v>0</v>
      </c>
      <c r="AX456" s="7">
        <v>0</v>
      </c>
      <c r="AY456" s="7">
        <v>9210109</v>
      </c>
      <c r="AZ456" s="7">
        <v>167062</v>
      </c>
      <c r="BA456" s="7">
        <v>547244.08499999996</v>
      </c>
      <c r="BB456" s="7">
        <v>0</v>
      </c>
      <c r="BC456" s="7">
        <v>33.659999999999997</v>
      </c>
      <c r="BD456" s="7">
        <v>5765.74</v>
      </c>
      <c r="BE456" s="7">
        <v>12.81</v>
      </c>
      <c r="BF456" s="7">
        <v>0</v>
      </c>
      <c r="BG456" s="7">
        <v>563926.43530296348</v>
      </c>
      <c r="BH456" s="7">
        <v>6289</v>
      </c>
      <c r="BI456" s="7">
        <v>370149</v>
      </c>
      <c r="BJ456" s="7">
        <v>5094346.3274999997</v>
      </c>
      <c r="BK456" s="7">
        <v>3807956.7199999997</v>
      </c>
      <c r="BL456" s="7">
        <v>782432.40666666662</v>
      </c>
      <c r="BM456" s="7">
        <v>3580693.6166666672</v>
      </c>
      <c r="BN456" s="130">
        <v>0.95</v>
      </c>
      <c r="BO456" s="131">
        <v>2.3798100000000001E-4</v>
      </c>
      <c r="BP456" s="161">
        <v>6031.1232768695627</v>
      </c>
      <c r="BQ456" s="162">
        <v>8789273</v>
      </c>
      <c r="BR456" s="161">
        <v>341620</v>
      </c>
      <c r="BS456" s="163">
        <v>0</v>
      </c>
      <c r="BT456" s="163">
        <v>1777117.129999999</v>
      </c>
      <c r="BU456" s="161">
        <v>19512431.989999998</v>
      </c>
      <c r="BV456" s="161">
        <v>112498.59</v>
      </c>
      <c r="BW456" s="165">
        <v>4663356.0699999984</v>
      </c>
      <c r="BX456" s="161">
        <v>341620</v>
      </c>
    </row>
    <row r="457" spans="1:76" ht="14.45" x14ac:dyDescent="0.3">
      <c r="A457" s="164" t="s">
        <v>31</v>
      </c>
      <c r="B457" s="6" t="s">
        <v>44</v>
      </c>
      <c r="C457" s="6" t="s">
        <v>97</v>
      </c>
      <c r="D457" s="6" t="s">
        <v>42</v>
      </c>
      <c r="E457" s="6" t="s">
        <v>36</v>
      </c>
      <c r="F457" s="24" t="str">
        <f>+Tabela1[[#This Row],[WK]]&amp;Tabela1[[#This Row],[PK]]&amp;Tabela1[[#This Row],[GK]]</f>
        <v>061405</v>
      </c>
      <c r="G457" s="6" t="s">
        <v>477</v>
      </c>
      <c r="H457" s="7">
        <v>270755205.22739875</v>
      </c>
      <c r="I457" s="8">
        <v>1.371</v>
      </c>
      <c r="J457" s="7">
        <v>371205386.36000001</v>
      </c>
      <c r="K457" s="8">
        <v>7.0000000000000007E-2</v>
      </c>
      <c r="L457" s="7">
        <v>25984377.045200005</v>
      </c>
      <c r="M457" s="7">
        <v>13959879.045200005</v>
      </c>
      <c r="N457" s="9">
        <v>1.1609531678744514</v>
      </c>
      <c r="O457" s="7">
        <v>43057653</v>
      </c>
      <c r="P457" s="8">
        <v>1.2949999999999999</v>
      </c>
      <c r="Q457" s="7">
        <v>55759661</v>
      </c>
      <c r="R457" s="8">
        <v>1.6E-2</v>
      </c>
      <c r="S457" s="7">
        <v>892154.576</v>
      </c>
      <c r="T457" s="7">
        <v>579020.576</v>
      </c>
      <c r="U457" s="9">
        <v>1.8491143599864595</v>
      </c>
      <c r="V457" s="7">
        <v>14538899.621200006</v>
      </c>
      <c r="W457" s="9">
        <v>1.1784189722306522</v>
      </c>
      <c r="X457" s="7">
        <v>16139366.262252636</v>
      </c>
      <c r="Y457" s="7">
        <v>0</v>
      </c>
      <c r="Z457" s="7">
        <v>163902.26999999999</v>
      </c>
      <c r="AA457" s="7">
        <v>1247084.9922526362</v>
      </c>
      <c r="AB457" s="7">
        <v>12203574</v>
      </c>
      <c r="AC457" s="7">
        <v>2524805</v>
      </c>
      <c r="AD457" s="7">
        <v>2524805</v>
      </c>
      <c r="AE457" s="7">
        <v>0</v>
      </c>
      <c r="AF457" s="7">
        <v>25984377.045200005</v>
      </c>
      <c r="AG457" s="7">
        <v>892154.576</v>
      </c>
      <c r="AH457" s="7">
        <v>2524805</v>
      </c>
      <c r="AI457" s="7">
        <v>10039675</v>
      </c>
      <c r="AJ457" s="7">
        <v>270767</v>
      </c>
      <c r="AK457" s="7">
        <v>3489926</v>
      </c>
      <c r="AL457" s="7">
        <v>0</v>
      </c>
      <c r="AM457" s="7">
        <v>937665</v>
      </c>
      <c r="AN457" s="7">
        <v>0</v>
      </c>
      <c r="AO457" s="7">
        <v>0</v>
      </c>
      <c r="AP457" s="7">
        <v>10205567</v>
      </c>
      <c r="AQ457" s="7">
        <v>660395</v>
      </c>
      <c r="AR457" s="7">
        <v>12024498</v>
      </c>
      <c r="AS457" s="7">
        <v>313134</v>
      </c>
      <c r="AT457" s="7">
        <v>3968098</v>
      </c>
      <c r="AU457" s="7">
        <v>0</v>
      </c>
      <c r="AV457" s="7">
        <v>548687</v>
      </c>
      <c r="AW457" s="7">
        <v>0</v>
      </c>
      <c r="AX457" s="7">
        <v>0</v>
      </c>
      <c r="AY457" s="7">
        <v>11507928</v>
      </c>
      <c r="AZ457" s="7">
        <v>277355</v>
      </c>
      <c r="BA457" s="7">
        <v>163902.26999999999</v>
      </c>
      <c r="BB457" s="7">
        <v>0</v>
      </c>
      <c r="BC457" s="7">
        <v>0</v>
      </c>
      <c r="BD457" s="7">
        <v>1719.62</v>
      </c>
      <c r="BE457" s="7">
        <v>61.94</v>
      </c>
      <c r="BF457" s="7">
        <v>35.4</v>
      </c>
      <c r="BG457" s="7">
        <v>751064.99225263612</v>
      </c>
      <c r="BH457" s="7">
        <v>8376</v>
      </c>
      <c r="BI457" s="7">
        <v>496020</v>
      </c>
      <c r="BJ457" s="7">
        <v>6826815.8091666661</v>
      </c>
      <c r="BK457" s="7">
        <v>4915017.833333333</v>
      </c>
      <c r="BL457" s="7">
        <v>1484734.6566666665</v>
      </c>
      <c r="BM457" s="7">
        <v>4677722.5900000008</v>
      </c>
      <c r="BN457" s="130">
        <v>1.0169999999999999</v>
      </c>
      <c r="BO457" s="131">
        <v>2.992844E-4</v>
      </c>
      <c r="BP457" s="161">
        <v>7583.9274118565509</v>
      </c>
      <c r="BQ457" s="162">
        <v>12203574</v>
      </c>
      <c r="BR457" s="161">
        <v>470534</v>
      </c>
      <c r="BS457" s="163">
        <v>0</v>
      </c>
      <c r="BT457" s="163">
        <v>2208897.3787999935</v>
      </c>
      <c r="BU457" s="161">
        <v>25984377.050000001</v>
      </c>
      <c r="BV457" s="161">
        <v>892154.58</v>
      </c>
      <c r="BW457" s="165">
        <v>4733702.3787999935</v>
      </c>
      <c r="BX457" s="161">
        <v>470534</v>
      </c>
    </row>
    <row r="458" spans="1:76" ht="14.45" x14ac:dyDescent="0.3">
      <c r="A458" s="164" t="s">
        <v>31</v>
      </c>
      <c r="B458" s="6" t="s">
        <v>44</v>
      </c>
      <c r="C458" s="6" t="s">
        <v>97</v>
      </c>
      <c r="D458" s="6" t="s">
        <v>44</v>
      </c>
      <c r="E458" s="6" t="s">
        <v>36</v>
      </c>
      <c r="F458" s="24" t="str">
        <f>+Tabela1[[#This Row],[WK]]&amp;Tabela1[[#This Row],[PK]]&amp;Tabela1[[#This Row],[GK]]</f>
        <v>061406</v>
      </c>
      <c r="G458" s="6" t="s">
        <v>478</v>
      </c>
      <c r="H458" s="7">
        <v>194534527.0517996</v>
      </c>
      <c r="I458" s="8">
        <v>1.371</v>
      </c>
      <c r="J458" s="7">
        <v>266706836.58000001</v>
      </c>
      <c r="K458" s="8">
        <v>7.0000000000000007E-2</v>
      </c>
      <c r="L458" s="7">
        <v>18669478.560600001</v>
      </c>
      <c r="M458" s="7">
        <v>12718706.560600001</v>
      </c>
      <c r="N458" s="9">
        <v>2.1373204284418899</v>
      </c>
      <c r="O458" s="7">
        <v>8534863</v>
      </c>
      <c r="P458" s="8">
        <v>1.2949999999999999</v>
      </c>
      <c r="Q458" s="7">
        <v>11052648</v>
      </c>
      <c r="R458" s="8">
        <v>1.6E-2</v>
      </c>
      <c r="S458" s="7">
        <v>176842.36800000002</v>
      </c>
      <c r="T458" s="7">
        <v>35539.368000000017</v>
      </c>
      <c r="U458" s="9">
        <v>0.25151177257383084</v>
      </c>
      <c r="V458" s="7">
        <v>12754245.928600002</v>
      </c>
      <c r="W458" s="9">
        <v>2.0935799261499572</v>
      </c>
      <c r="X458" s="7">
        <v>19395135.492371853</v>
      </c>
      <c r="Y458" s="7">
        <v>3057306</v>
      </c>
      <c r="Z458" s="7">
        <v>106137.18</v>
      </c>
      <c r="AA458" s="7">
        <v>1230573.3123718535</v>
      </c>
      <c r="AB458" s="7">
        <v>11448996</v>
      </c>
      <c r="AC458" s="7">
        <v>3552123</v>
      </c>
      <c r="AD458" s="7">
        <v>6640889.5637718523</v>
      </c>
      <c r="AE458" s="7">
        <v>0</v>
      </c>
      <c r="AF458" s="7">
        <v>18669478.560600001</v>
      </c>
      <c r="AG458" s="7">
        <v>176842.36800000002</v>
      </c>
      <c r="AH458" s="7">
        <v>6640889.5637718523</v>
      </c>
      <c r="AI458" s="7">
        <v>4968508</v>
      </c>
      <c r="AJ458" s="7">
        <v>139212</v>
      </c>
      <c r="AK458" s="7">
        <v>6947337</v>
      </c>
      <c r="AL458" s="7">
        <v>0</v>
      </c>
      <c r="AM458" s="7">
        <v>847663</v>
      </c>
      <c r="AN458" s="7">
        <v>0</v>
      </c>
      <c r="AO458" s="7">
        <v>0</v>
      </c>
      <c r="AP458" s="7">
        <v>9314967</v>
      </c>
      <c r="AQ458" s="7">
        <v>735982</v>
      </c>
      <c r="AR458" s="7">
        <v>5950772</v>
      </c>
      <c r="AS458" s="7">
        <v>141303</v>
      </c>
      <c r="AT458" s="7">
        <v>7695804</v>
      </c>
      <c r="AU458" s="7">
        <v>11442</v>
      </c>
      <c r="AV458" s="7">
        <v>881712</v>
      </c>
      <c r="AW458" s="7">
        <v>0</v>
      </c>
      <c r="AX458" s="7">
        <v>0</v>
      </c>
      <c r="AY458" s="7">
        <v>9858667</v>
      </c>
      <c r="AZ458" s="7">
        <v>306550</v>
      </c>
      <c r="BA458" s="7">
        <v>106137.18</v>
      </c>
      <c r="BB458" s="7">
        <v>0</v>
      </c>
      <c r="BC458" s="7">
        <v>0</v>
      </c>
      <c r="BD458" s="7">
        <v>0.04</v>
      </c>
      <c r="BE458" s="7">
        <v>0</v>
      </c>
      <c r="BF458" s="7">
        <v>3423.66</v>
      </c>
      <c r="BG458" s="7">
        <v>661396.31237185351</v>
      </c>
      <c r="BH458" s="7">
        <v>7376</v>
      </c>
      <c r="BI458" s="7">
        <v>569177</v>
      </c>
      <c r="BJ458" s="7">
        <v>7833679.1575000016</v>
      </c>
      <c r="BK458" s="7">
        <v>6006061.7333333353</v>
      </c>
      <c r="BL458" s="7">
        <v>726244.15</v>
      </c>
      <c r="BM458" s="7">
        <v>5857981.3966666656</v>
      </c>
      <c r="BN458" s="130">
        <v>0.873</v>
      </c>
      <c r="BO458" s="131">
        <v>2.6341659999999997E-4</v>
      </c>
      <c r="BP458" s="161">
        <v>6675.4569514389059</v>
      </c>
      <c r="BQ458" s="162">
        <v>11448996</v>
      </c>
      <c r="BR458" s="161">
        <v>388612</v>
      </c>
      <c r="BS458" s="163">
        <v>0</v>
      </c>
      <c r="BT458" s="163">
        <v>1747651.379999999</v>
      </c>
      <c r="BU458" s="161">
        <v>18669478.559999999</v>
      </c>
      <c r="BV458" s="161">
        <v>176842.37</v>
      </c>
      <c r="BW458" s="165">
        <v>8388540.9399999985</v>
      </c>
      <c r="BX458" s="161">
        <v>388612</v>
      </c>
    </row>
    <row r="459" spans="1:76" ht="14.45" x14ac:dyDescent="0.3">
      <c r="A459" s="164" t="s">
        <v>31</v>
      </c>
      <c r="B459" s="6" t="s">
        <v>44</v>
      </c>
      <c r="C459" s="6" t="s">
        <v>97</v>
      </c>
      <c r="D459" s="6" t="s">
        <v>51</v>
      </c>
      <c r="E459" s="6" t="s">
        <v>36</v>
      </c>
      <c r="F459" s="24" t="str">
        <f>+Tabela1[[#This Row],[WK]]&amp;Tabela1[[#This Row],[PK]]&amp;Tabela1[[#This Row],[GK]]</f>
        <v>061407</v>
      </c>
      <c r="G459" s="6" t="s">
        <v>479</v>
      </c>
      <c r="H459" s="7">
        <v>74583201.621199965</v>
      </c>
      <c r="I459" s="8">
        <v>1.371</v>
      </c>
      <c r="J459" s="7">
        <v>102253569.42999999</v>
      </c>
      <c r="K459" s="8">
        <v>7.0000000000000007E-2</v>
      </c>
      <c r="L459" s="7">
        <v>7157749.8601000002</v>
      </c>
      <c r="M459" s="7">
        <v>4757892.8601000002</v>
      </c>
      <c r="N459" s="9">
        <v>1.9825734867119167</v>
      </c>
      <c r="O459" s="7">
        <v>248791</v>
      </c>
      <c r="P459" s="8">
        <v>1.2949999999999999</v>
      </c>
      <c r="Q459" s="7">
        <v>322184</v>
      </c>
      <c r="R459" s="8">
        <v>1.6E-2</v>
      </c>
      <c r="S459" s="7">
        <v>5154.9440000000004</v>
      </c>
      <c r="T459" s="7">
        <v>-20907.056</v>
      </c>
      <c r="U459" s="9">
        <v>-0.80220458905686443</v>
      </c>
      <c r="V459" s="7">
        <v>4736985.8041000003</v>
      </c>
      <c r="W459" s="9">
        <v>1.9526562115635355</v>
      </c>
      <c r="X459" s="7">
        <v>8931414.5500000007</v>
      </c>
      <c r="Y459" s="7">
        <v>1688627</v>
      </c>
      <c r="Z459" s="7">
        <v>40208.549999999996</v>
      </c>
      <c r="AA459" s="7">
        <v>479334</v>
      </c>
      <c r="AB459" s="7">
        <v>5030780</v>
      </c>
      <c r="AC459" s="7">
        <v>1692465</v>
      </c>
      <c r="AD459" s="7">
        <v>4194428.7458999995</v>
      </c>
      <c r="AE459" s="7">
        <v>0</v>
      </c>
      <c r="AF459" s="7">
        <v>7157749.8601000002</v>
      </c>
      <c r="AG459" s="7">
        <v>5154.9440000000004</v>
      </c>
      <c r="AH459" s="7">
        <v>4194428.7458999995</v>
      </c>
      <c r="AI459" s="7">
        <v>2003725</v>
      </c>
      <c r="AJ459" s="7">
        <v>25514</v>
      </c>
      <c r="AK459" s="7">
        <v>3133291</v>
      </c>
      <c r="AL459" s="7">
        <v>0</v>
      </c>
      <c r="AM459" s="7">
        <v>703446</v>
      </c>
      <c r="AN459" s="7">
        <v>0</v>
      </c>
      <c r="AO459" s="7">
        <v>0</v>
      </c>
      <c r="AP459" s="7">
        <v>3558657</v>
      </c>
      <c r="AQ459" s="7">
        <v>274502</v>
      </c>
      <c r="AR459" s="7">
        <v>2399857</v>
      </c>
      <c r="AS459" s="7">
        <v>26062</v>
      </c>
      <c r="AT459" s="7">
        <v>3510613</v>
      </c>
      <c r="AU459" s="7">
        <v>0</v>
      </c>
      <c r="AV459" s="7">
        <v>712783</v>
      </c>
      <c r="AW459" s="7">
        <v>0</v>
      </c>
      <c r="AX459" s="7">
        <v>0</v>
      </c>
      <c r="AY459" s="7">
        <v>4321942</v>
      </c>
      <c r="AZ459" s="7">
        <v>121647</v>
      </c>
      <c r="BA459" s="7">
        <v>40208.549999999996</v>
      </c>
      <c r="BB459" s="7">
        <v>0</v>
      </c>
      <c r="BC459" s="7">
        <v>0</v>
      </c>
      <c r="BD459" s="7">
        <v>0</v>
      </c>
      <c r="BE459" s="7">
        <v>0</v>
      </c>
      <c r="BF459" s="7">
        <v>1297.05</v>
      </c>
      <c r="BG459" s="7">
        <v>320594</v>
      </c>
      <c r="BH459" s="7">
        <v>2880</v>
      </c>
      <c r="BI459" s="7">
        <v>158740</v>
      </c>
      <c r="BJ459" s="7">
        <v>2184655.6850000001</v>
      </c>
      <c r="BK459" s="7">
        <v>1197763.4066666667</v>
      </c>
      <c r="BL459" s="7">
        <v>417084.26333333337</v>
      </c>
      <c r="BM459" s="7">
        <v>3113400.5866666664</v>
      </c>
      <c r="BN459" s="130">
        <v>0.81699999999999995</v>
      </c>
      <c r="BO459" s="131">
        <v>1.01017E-4</v>
      </c>
      <c r="BP459" s="161">
        <v>2560.3258900977457</v>
      </c>
      <c r="BQ459" s="162">
        <v>5030780</v>
      </c>
      <c r="BR459" s="161">
        <v>151981</v>
      </c>
      <c r="BS459" s="163">
        <v>0</v>
      </c>
      <c r="BT459" s="163">
        <v>887551.15000000037</v>
      </c>
      <c r="BU459" s="161">
        <v>7157749.8600000003</v>
      </c>
      <c r="BV459" s="161">
        <v>5154.9399999999996</v>
      </c>
      <c r="BW459" s="165">
        <v>5081979.9000000004</v>
      </c>
      <c r="BX459" s="161">
        <v>151981</v>
      </c>
    </row>
    <row r="460" spans="1:76" ht="14.45" x14ac:dyDescent="0.3">
      <c r="A460" s="164" t="s">
        <v>31</v>
      </c>
      <c r="B460" s="6" t="s">
        <v>44</v>
      </c>
      <c r="C460" s="6" t="s">
        <v>97</v>
      </c>
      <c r="D460" s="6" t="s">
        <v>75</v>
      </c>
      <c r="E460" s="6" t="s">
        <v>40</v>
      </c>
      <c r="F460" s="24" t="str">
        <f>+Tabela1[[#This Row],[WK]]&amp;Tabela1[[#This Row],[PK]]&amp;Tabela1[[#This Row],[GK]]</f>
        <v>061408</v>
      </c>
      <c r="G460" s="6" t="s">
        <v>480</v>
      </c>
      <c r="H460" s="7">
        <v>250031068.57139954</v>
      </c>
      <c r="I460" s="8">
        <v>1.371</v>
      </c>
      <c r="J460" s="7">
        <v>342792595.02000004</v>
      </c>
      <c r="K460" s="8">
        <v>7.0000000000000007E-2</v>
      </c>
      <c r="L460" s="7">
        <v>23995481.651400004</v>
      </c>
      <c r="M460" s="7">
        <v>15431712.651400004</v>
      </c>
      <c r="N460" s="9">
        <v>1.8019767524556074</v>
      </c>
      <c r="O460" s="7">
        <v>37250240</v>
      </c>
      <c r="P460" s="8">
        <v>1.2949999999999999</v>
      </c>
      <c r="Q460" s="7">
        <v>48239061</v>
      </c>
      <c r="R460" s="8">
        <v>1.6E-2</v>
      </c>
      <c r="S460" s="7">
        <v>771824.97600000002</v>
      </c>
      <c r="T460" s="7">
        <v>-264471.02399999998</v>
      </c>
      <c r="U460" s="9">
        <v>-0.25520799462701776</v>
      </c>
      <c r="V460" s="7">
        <v>15167241.627400003</v>
      </c>
      <c r="W460" s="9">
        <v>1.5799103055448065</v>
      </c>
      <c r="X460" s="7">
        <v>20547360.024049632</v>
      </c>
      <c r="Y460" s="7">
        <v>2092264</v>
      </c>
      <c r="Z460" s="7">
        <v>1145.76</v>
      </c>
      <c r="AA460" s="7">
        <v>1277803.2640496301</v>
      </c>
      <c r="AB460" s="7">
        <v>15188995</v>
      </c>
      <c r="AC460" s="7">
        <v>1987152</v>
      </c>
      <c r="AD460" s="7">
        <v>5380118.3966496289</v>
      </c>
      <c r="AE460" s="7">
        <v>0</v>
      </c>
      <c r="AF460" s="7">
        <v>23995481.651400004</v>
      </c>
      <c r="AG460" s="7">
        <v>771824.97600000002</v>
      </c>
      <c r="AH460" s="7">
        <v>5380118.3966496289</v>
      </c>
      <c r="AI460" s="7">
        <v>7150191</v>
      </c>
      <c r="AJ460" s="7">
        <v>1435477</v>
      </c>
      <c r="AK460" s="7">
        <v>1428507</v>
      </c>
      <c r="AL460" s="7">
        <v>0</v>
      </c>
      <c r="AM460" s="7">
        <v>1249421</v>
      </c>
      <c r="AN460" s="7">
        <v>0</v>
      </c>
      <c r="AO460" s="7">
        <v>0</v>
      </c>
      <c r="AP460" s="7">
        <v>12917647</v>
      </c>
      <c r="AQ460" s="7">
        <v>918983</v>
      </c>
      <c r="AR460" s="7">
        <v>8563769</v>
      </c>
      <c r="AS460" s="7">
        <v>1036296</v>
      </c>
      <c r="AT460" s="7">
        <v>4237884</v>
      </c>
      <c r="AU460" s="7">
        <v>0</v>
      </c>
      <c r="AV460" s="7">
        <v>709131</v>
      </c>
      <c r="AW460" s="7">
        <v>0</v>
      </c>
      <c r="AX460" s="7">
        <v>0</v>
      </c>
      <c r="AY460" s="7">
        <v>14481868</v>
      </c>
      <c r="AZ460" s="7">
        <v>407112</v>
      </c>
      <c r="BA460" s="7">
        <v>1145.76</v>
      </c>
      <c r="BB460" s="7">
        <v>0</v>
      </c>
      <c r="BC460" s="7">
        <v>0</v>
      </c>
      <c r="BD460" s="7">
        <v>12.32</v>
      </c>
      <c r="BE460" s="7">
        <v>0</v>
      </c>
      <c r="BF460" s="7">
        <v>0</v>
      </c>
      <c r="BG460" s="7">
        <v>771509.26404963015</v>
      </c>
      <c r="BH460" s="7">
        <v>8604</v>
      </c>
      <c r="BI460" s="7">
        <v>506294</v>
      </c>
      <c r="BJ460" s="7">
        <v>6968235.0258333338</v>
      </c>
      <c r="BK460" s="7">
        <v>948397.01000000071</v>
      </c>
      <c r="BL460" s="7">
        <v>8026276.8000000007</v>
      </c>
      <c r="BM460" s="7">
        <v>8026798.463333332</v>
      </c>
      <c r="BN460" s="130">
        <v>0.92900000000000005</v>
      </c>
      <c r="BO460" s="131">
        <v>3.2478930000000002E-4</v>
      </c>
      <c r="BP460" s="161">
        <v>8230.2621226823194</v>
      </c>
      <c r="BQ460" s="162">
        <v>15188995</v>
      </c>
      <c r="BR460" s="161">
        <v>412876</v>
      </c>
      <c r="BS460" s="163">
        <v>0</v>
      </c>
      <c r="BT460" s="163">
        <v>2201510.6400000006</v>
      </c>
      <c r="BU460" s="161">
        <v>23995481.649999999</v>
      </c>
      <c r="BV460" s="161">
        <v>771824.98</v>
      </c>
      <c r="BW460" s="165">
        <v>7581629.040000001</v>
      </c>
      <c r="BX460" s="161">
        <v>412876</v>
      </c>
    </row>
    <row r="461" spans="1:76" ht="14.45" x14ac:dyDescent="0.3">
      <c r="A461" s="164" t="s">
        <v>31</v>
      </c>
      <c r="B461" s="6" t="s">
        <v>44</v>
      </c>
      <c r="C461" s="6" t="s">
        <v>97</v>
      </c>
      <c r="D461" s="6" t="s">
        <v>77</v>
      </c>
      <c r="E461" s="6" t="s">
        <v>36</v>
      </c>
      <c r="F461" s="24" t="str">
        <f>+Tabela1[[#This Row],[WK]]&amp;Tabela1[[#This Row],[PK]]&amp;Tabela1[[#This Row],[GK]]</f>
        <v>061409</v>
      </c>
      <c r="G461" s="6" t="s">
        <v>473</v>
      </c>
      <c r="H461" s="7">
        <v>410148407.19299984</v>
      </c>
      <c r="I461" s="8">
        <v>1.371</v>
      </c>
      <c r="J461" s="7">
        <v>562313466.25999999</v>
      </c>
      <c r="K461" s="8">
        <v>7.0000000000000007E-2</v>
      </c>
      <c r="L461" s="7">
        <v>39361942.6382</v>
      </c>
      <c r="M461" s="7">
        <v>23421616.6382</v>
      </c>
      <c r="N461" s="9">
        <v>1.4693310938684692</v>
      </c>
      <c r="O461" s="7">
        <v>5714348</v>
      </c>
      <c r="P461" s="8">
        <v>1.2949999999999999</v>
      </c>
      <c r="Q461" s="7">
        <v>7400081</v>
      </c>
      <c r="R461" s="8">
        <v>1.6E-2</v>
      </c>
      <c r="S461" s="7">
        <v>118401.296</v>
      </c>
      <c r="T461" s="7">
        <v>46521.296000000002</v>
      </c>
      <c r="U461" s="9">
        <v>0.64720779076238177</v>
      </c>
      <c r="V461" s="7">
        <v>23468137.934199996</v>
      </c>
      <c r="W461" s="9">
        <v>1.4656405203755183</v>
      </c>
      <c r="X461" s="7">
        <v>21989902.454512969</v>
      </c>
      <c r="Y461" s="7">
        <v>0</v>
      </c>
      <c r="Z461" s="7">
        <v>264117.83</v>
      </c>
      <c r="AA461" s="7">
        <v>1734752.6245129674</v>
      </c>
      <c r="AB461" s="7">
        <v>17880117</v>
      </c>
      <c r="AC461" s="7">
        <v>2110915</v>
      </c>
      <c r="AD461" s="7">
        <v>2110915</v>
      </c>
      <c r="AE461" s="7">
        <v>0</v>
      </c>
      <c r="AF461" s="7">
        <v>39361942.6382</v>
      </c>
      <c r="AG461" s="7">
        <v>118401.296</v>
      </c>
      <c r="AH461" s="7">
        <v>2110915</v>
      </c>
      <c r="AI461" s="7">
        <v>13309137</v>
      </c>
      <c r="AJ461" s="7">
        <v>53019</v>
      </c>
      <c r="AK461" s="7">
        <v>6813285</v>
      </c>
      <c r="AL461" s="7">
        <v>0</v>
      </c>
      <c r="AM461" s="7">
        <v>457305</v>
      </c>
      <c r="AN461" s="7">
        <v>0</v>
      </c>
      <c r="AO461" s="7">
        <v>0</v>
      </c>
      <c r="AP461" s="7">
        <v>15345025</v>
      </c>
      <c r="AQ461" s="7">
        <v>1034354</v>
      </c>
      <c r="AR461" s="7">
        <v>15940326</v>
      </c>
      <c r="AS461" s="7">
        <v>71880</v>
      </c>
      <c r="AT461" s="7">
        <v>6702043</v>
      </c>
      <c r="AU461" s="7">
        <v>0</v>
      </c>
      <c r="AV461" s="7">
        <v>498725</v>
      </c>
      <c r="AW461" s="7">
        <v>0</v>
      </c>
      <c r="AX461" s="7">
        <v>0</v>
      </c>
      <c r="AY461" s="7">
        <v>16847563</v>
      </c>
      <c r="AZ461" s="7">
        <v>428197</v>
      </c>
      <c r="BA461" s="7">
        <v>264117.83</v>
      </c>
      <c r="BB461" s="7">
        <v>0</v>
      </c>
      <c r="BC461" s="7">
        <v>19.399999999999999</v>
      </c>
      <c r="BD461" s="7">
        <v>2112.8000000000002</v>
      </c>
      <c r="BE461" s="7">
        <v>1325.02</v>
      </c>
      <c r="BF461" s="7">
        <v>0</v>
      </c>
      <c r="BG461" s="7">
        <v>1095930.6245129674</v>
      </c>
      <c r="BH461" s="7">
        <v>12222</v>
      </c>
      <c r="BI461" s="7">
        <v>638822</v>
      </c>
      <c r="BJ461" s="7">
        <v>8792189.4608333334</v>
      </c>
      <c r="BK461" s="7">
        <v>6185748.8533333335</v>
      </c>
      <c r="BL461" s="7">
        <v>4265617.8933333335</v>
      </c>
      <c r="BM461" s="7">
        <v>1894526.6433333335</v>
      </c>
      <c r="BN461" s="130">
        <v>1.0609999999999999</v>
      </c>
      <c r="BO461" s="131">
        <v>4.3759190000000001E-4</v>
      </c>
      <c r="BP461" s="161">
        <v>11088.742414987619</v>
      </c>
      <c r="BQ461" s="162">
        <v>17880117</v>
      </c>
      <c r="BR461" s="161">
        <v>690730</v>
      </c>
      <c r="BS461" s="163">
        <v>0</v>
      </c>
      <c r="BT461" s="163">
        <v>2588205.0658000037</v>
      </c>
      <c r="BU461" s="161">
        <v>39361942.640000001</v>
      </c>
      <c r="BV461" s="161">
        <v>118401.3</v>
      </c>
      <c r="BW461" s="165">
        <v>4699120.0658000037</v>
      </c>
      <c r="BX461" s="161">
        <v>690730</v>
      </c>
    </row>
    <row r="462" spans="1:76" ht="14.45" x14ac:dyDescent="0.3">
      <c r="A462" s="164" t="s">
        <v>31</v>
      </c>
      <c r="B462" s="6" t="s">
        <v>44</v>
      </c>
      <c r="C462" s="6" t="s">
        <v>97</v>
      </c>
      <c r="D462" s="6" t="s">
        <v>90</v>
      </c>
      <c r="E462" s="6" t="s">
        <v>36</v>
      </c>
      <c r="F462" s="24" t="str">
        <f>+Tabela1[[#This Row],[WK]]&amp;Tabela1[[#This Row],[PK]]&amp;Tabela1[[#This Row],[GK]]</f>
        <v>061410</v>
      </c>
      <c r="G462" s="6" t="s">
        <v>481</v>
      </c>
      <c r="H462" s="7">
        <v>105130240.76899925</v>
      </c>
      <c r="I462" s="8">
        <v>1.371</v>
      </c>
      <c r="J462" s="7">
        <v>144133560.09999999</v>
      </c>
      <c r="K462" s="8">
        <v>7.0000000000000007E-2</v>
      </c>
      <c r="L462" s="7">
        <v>10089349.207</v>
      </c>
      <c r="M462" s="7">
        <v>6952128.2070000004</v>
      </c>
      <c r="N462" s="9">
        <v>2.2160148127913208</v>
      </c>
      <c r="O462" s="7">
        <v>3583221</v>
      </c>
      <c r="P462" s="8">
        <v>1.2949999999999999</v>
      </c>
      <c r="Q462" s="7">
        <v>4640271</v>
      </c>
      <c r="R462" s="8">
        <v>1.6E-2</v>
      </c>
      <c r="S462" s="7">
        <v>74244.335999999996</v>
      </c>
      <c r="T462" s="7">
        <v>-58073.664000000004</v>
      </c>
      <c r="U462" s="9">
        <v>-0.4388946628576611</v>
      </c>
      <c r="V462" s="7">
        <v>6894054.5429999996</v>
      </c>
      <c r="W462" s="9">
        <v>2.1085708238990266</v>
      </c>
      <c r="X462" s="7">
        <v>12663785.552185051</v>
      </c>
      <c r="Y462" s="7">
        <v>3828615</v>
      </c>
      <c r="Z462" s="7">
        <v>284104.76999999996</v>
      </c>
      <c r="AA462" s="7">
        <v>655332.78218505043</v>
      </c>
      <c r="AB462" s="7">
        <v>6613340</v>
      </c>
      <c r="AC462" s="7">
        <v>1282393</v>
      </c>
      <c r="AD462" s="7">
        <v>5769731.0091850506</v>
      </c>
      <c r="AE462" s="7">
        <v>0</v>
      </c>
      <c r="AF462" s="7">
        <v>10089349.207</v>
      </c>
      <c r="AG462" s="7">
        <v>74244.335999999996</v>
      </c>
      <c r="AH462" s="7">
        <v>5769731.0091850506</v>
      </c>
      <c r="AI462" s="7">
        <v>2619375</v>
      </c>
      <c r="AJ462" s="7">
        <v>184712</v>
      </c>
      <c r="AK462" s="7">
        <v>4888441</v>
      </c>
      <c r="AL462" s="7">
        <v>0</v>
      </c>
      <c r="AM462" s="7">
        <v>508340</v>
      </c>
      <c r="AN462" s="7">
        <v>0</v>
      </c>
      <c r="AO462" s="7">
        <v>0</v>
      </c>
      <c r="AP462" s="7">
        <v>4825057</v>
      </c>
      <c r="AQ462" s="7">
        <v>346110</v>
      </c>
      <c r="AR462" s="7">
        <v>3137221</v>
      </c>
      <c r="AS462" s="7">
        <v>132318</v>
      </c>
      <c r="AT462" s="7">
        <v>5469474</v>
      </c>
      <c r="AU462" s="7">
        <v>0</v>
      </c>
      <c r="AV462" s="7">
        <v>852844</v>
      </c>
      <c r="AW462" s="7">
        <v>0</v>
      </c>
      <c r="AX462" s="7">
        <v>0</v>
      </c>
      <c r="AY462" s="7">
        <v>5819142</v>
      </c>
      <c r="AZ462" s="7">
        <v>144354</v>
      </c>
      <c r="BA462" s="7">
        <v>284104.76999999996</v>
      </c>
      <c r="BB462" s="7">
        <v>0</v>
      </c>
      <c r="BC462" s="7">
        <v>0</v>
      </c>
      <c r="BD462" s="7">
        <v>3054.89</v>
      </c>
      <c r="BE462" s="7">
        <v>0</v>
      </c>
      <c r="BF462" s="7">
        <v>0</v>
      </c>
      <c r="BG462" s="7">
        <v>377056.78218505048</v>
      </c>
      <c r="BH462" s="7">
        <v>4205</v>
      </c>
      <c r="BI462" s="7">
        <v>278276</v>
      </c>
      <c r="BJ462" s="7">
        <v>3829945.2583333342</v>
      </c>
      <c r="BK462" s="7">
        <v>1537612.7066666679</v>
      </c>
      <c r="BL462" s="7">
        <v>1981685.2133333331</v>
      </c>
      <c r="BM462" s="7">
        <v>5205959.7799999993</v>
      </c>
      <c r="BN462" s="130">
        <v>0.747</v>
      </c>
      <c r="BO462" s="131">
        <v>1.573066E-4</v>
      </c>
      <c r="BP462" s="161">
        <v>3986.0642228016486</v>
      </c>
      <c r="BQ462" s="162">
        <v>6613340</v>
      </c>
      <c r="BR462" s="161">
        <v>220216</v>
      </c>
      <c r="BS462" s="163">
        <v>0</v>
      </c>
      <c r="BT462" s="163">
        <v>1342244.3100000005</v>
      </c>
      <c r="BU462" s="161">
        <v>10089349.210000001</v>
      </c>
      <c r="BV462" s="161">
        <v>74244.34</v>
      </c>
      <c r="BW462" s="165">
        <v>7111975.3200000003</v>
      </c>
      <c r="BX462" s="161">
        <v>220216</v>
      </c>
    </row>
    <row r="463" spans="1:76" ht="14.45" x14ac:dyDescent="0.3">
      <c r="A463" s="164" t="s">
        <v>31</v>
      </c>
      <c r="B463" s="6" t="s">
        <v>44</v>
      </c>
      <c r="C463" s="6" t="s">
        <v>97</v>
      </c>
      <c r="D463" s="6" t="s">
        <v>92</v>
      </c>
      <c r="E463" s="6" t="s">
        <v>36</v>
      </c>
      <c r="F463" s="24" t="str">
        <f>+Tabela1[[#This Row],[WK]]&amp;Tabela1[[#This Row],[PK]]&amp;Tabela1[[#This Row],[GK]]</f>
        <v>061411</v>
      </c>
      <c r="G463" s="6" t="s">
        <v>482</v>
      </c>
      <c r="H463" s="7">
        <v>189765192.30919921</v>
      </c>
      <c r="I463" s="8">
        <v>1.371</v>
      </c>
      <c r="J463" s="7">
        <v>260168078.66</v>
      </c>
      <c r="K463" s="8">
        <v>7.0000000000000007E-2</v>
      </c>
      <c r="L463" s="7">
        <v>18211765.506200001</v>
      </c>
      <c r="M463" s="7">
        <v>12451162.506200001</v>
      </c>
      <c r="N463" s="9">
        <v>2.1614338822168446</v>
      </c>
      <c r="O463" s="7">
        <v>0</v>
      </c>
      <c r="P463" s="8">
        <v>1.2949999999999999</v>
      </c>
      <c r="Q463" s="7">
        <v>0</v>
      </c>
      <c r="R463" s="8">
        <v>1.6E-2</v>
      </c>
      <c r="S463" s="7">
        <v>0</v>
      </c>
      <c r="T463" s="7">
        <v>-11638</v>
      </c>
      <c r="U463" s="9">
        <v>-1</v>
      </c>
      <c r="V463" s="7">
        <v>12439524.506200001</v>
      </c>
      <c r="W463" s="9">
        <v>2.155059795008559</v>
      </c>
      <c r="X463" s="7">
        <v>19405428.092459667</v>
      </c>
      <c r="Y463" s="7">
        <v>3352746</v>
      </c>
      <c r="Z463" s="7">
        <v>688051.19999999995</v>
      </c>
      <c r="AA463" s="7">
        <v>925983.89245966647</v>
      </c>
      <c r="AB463" s="7">
        <v>11052784</v>
      </c>
      <c r="AC463" s="7">
        <v>3385863</v>
      </c>
      <c r="AD463" s="7">
        <v>6965903.5862596668</v>
      </c>
      <c r="AE463" s="7">
        <v>0</v>
      </c>
      <c r="AF463" s="7">
        <v>18211765.506200001</v>
      </c>
      <c r="AG463" s="7">
        <v>0</v>
      </c>
      <c r="AH463" s="7">
        <v>6965903.5862596668</v>
      </c>
      <c r="AI463" s="7">
        <v>4809729</v>
      </c>
      <c r="AJ463" s="7">
        <v>4460</v>
      </c>
      <c r="AK463" s="7">
        <v>7573467</v>
      </c>
      <c r="AL463" s="7">
        <v>0</v>
      </c>
      <c r="AM463" s="7">
        <v>229232</v>
      </c>
      <c r="AN463" s="7">
        <v>0</v>
      </c>
      <c r="AO463" s="7">
        <v>0</v>
      </c>
      <c r="AP463" s="7">
        <v>9033403</v>
      </c>
      <c r="AQ463" s="7">
        <v>616634</v>
      </c>
      <c r="AR463" s="7">
        <v>5760603</v>
      </c>
      <c r="AS463" s="7">
        <v>11638</v>
      </c>
      <c r="AT463" s="7">
        <v>8174069</v>
      </c>
      <c r="AU463" s="7">
        <v>0</v>
      </c>
      <c r="AV463" s="7">
        <v>741350</v>
      </c>
      <c r="AW463" s="7">
        <v>0</v>
      </c>
      <c r="AX463" s="7">
        <v>0</v>
      </c>
      <c r="AY463" s="7">
        <v>9642046</v>
      </c>
      <c r="AZ463" s="7">
        <v>259514</v>
      </c>
      <c r="BA463" s="7">
        <v>688051.19999999995</v>
      </c>
      <c r="BB463" s="7">
        <v>0</v>
      </c>
      <c r="BC463" s="7">
        <v>202.94</v>
      </c>
      <c r="BD463" s="7">
        <v>5990.28</v>
      </c>
      <c r="BE463" s="7">
        <v>0</v>
      </c>
      <c r="BF463" s="7">
        <v>2194.96</v>
      </c>
      <c r="BG463" s="7">
        <v>546171.89245966647</v>
      </c>
      <c r="BH463" s="7">
        <v>6091</v>
      </c>
      <c r="BI463" s="7">
        <v>379812</v>
      </c>
      <c r="BJ463" s="7">
        <v>5227314.807500001</v>
      </c>
      <c r="BK463" s="7">
        <v>3993791.4000000013</v>
      </c>
      <c r="BL463" s="7">
        <v>40154.006666666668</v>
      </c>
      <c r="BM463" s="7">
        <v>4853785.6166666662</v>
      </c>
      <c r="BN463" s="130">
        <v>0.84099999999999997</v>
      </c>
      <c r="BO463" s="131">
        <v>2.3146709999999999E-4</v>
      </c>
      <c r="BP463" s="161">
        <v>5866.0377857143749</v>
      </c>
      <c r="BQ463" s="162">
        <v>11052784</v>
      </c>
      <c r="BR463" s="161">
        <v>339165</v>
      </c>
      <c r="BS463" s="163">
        <v>0</v>
      </c>
      <c r="BT463" s="163">
        <v>1750715.9075403325</v>
      </c>
      <c r="BU463" s="161">
        <v>18211765.510000002</v>
      </c>
      <c r="BV463" s="161">
        <v>0</v>
      </c>
      <c r="BW463" s="165">
        <v>8716619.4975403324</v>
      </c>
      <c r="BX463" s="161">
        <v>339165</v>
      </c>
    </row>
    <row r="464" spans="1:76" ht="14.45" x14ac:dyDescent="0.3">
      <c r="A464" s="164" t="s">
        <v>31</v>
      </c>
      <c r="B464" s="6" t="s">
        <v>44</v>
      </c>
      <c r="C464" s="6" t="s">
        <v>130</v>
      </c>
      <c r="D464" s="6" t="s">
        <v>33</v>
      </c>
      <c r="E464" s="6" t="s">
        <v>34</v>
      </c>
      <c r="F464" s="24" t="str">
        <f>+Tabela1[[#This Row],[WK]]&amp;Tabela1[[#This Row],[PK]]&amp;Tabela1[[#This Row],[GK]]</f>
        <v>061501</v>
      </c>
      <c r="G464" s="6" t="s">
        <v>483</v>
      </c>
      <c r="H464" s="7">
        <v>514238363.78940004</v>
      </c>
      <c r="I464" s="8">
        <v>1.371</v>
      </c>
      <c r="J464" s="7">
        <v>705020796.75999999</v>
      </c>
      <c r="K464" s="8">
        <v>7.0000000000000007E-2</v>
      </c>
      <c r="L464" s="7">
        <v>49351455.773200005</v>
      </c>
      <c r="M464" s="7">
        <v>29579720.773200005</v>
      </c>
      <c r="N464" s="9">
        <v>1.4960609563702936</v>
      </c>
      <c r="O464" s="7">
        <v>47882753</v>
      </c>
      <c r="P464" s="8">
        <v>1.2949999999999999</v>
      </c>
      <c r="Q464" s="7">
        <v>62008165</v>
      </c>
      <c r="R464" s="8">
        <v>1.6E-2</v>
      </c>
      <c r="S464" s="7">
        <v>992130.64</v>
      </c>
      <c r="T464" s="7">
        <v>86382.640000000014</v>
      </c>
      <c r="U464" s="9">
        <v>9.5371604463934792E-2</v>
      </c>
      <c r="V464" s="7">
        <v>29666103.413200006</v>
      </c>
      <c r="W464" s="9">
        <v>1.4347057334396069</v>
      </c>
      <c r="X464" s="7">
        <v>30901548.492152773</v>
      </c>
      <c r="Y464" s="7">
        <v>3536076</v>
      </c>
      <c r="Z464" s="7">
        <v>0</v>
      </c>
      <c r="AA464" s="7">
        <v>1965538.4921527742</v>
      </c>
      <c r="AB464" s="7">
        <v>25399934</v>
      </c>
      <c r="AC464" s="7">
        <v>0</v>
      </c>
      <c r="AD464" s="7">
        <v>1235445.0789527674</v>
      </c>
      <c r="AE464" s="7">
        <v>0</v>
      </c>
      <c r="AF464" s="7">
        <v>49351455.773200005</v>
      </c>
      <c r="AG464" s="7">
        <v>992130.64</v>
      </c>
      <c r="AH464" s="7">
        <v>1235445.0789527674</v>
      </c>
      <c r="AI464" s="7">
        <v>16508115</v>
      </c>
      <c r="AJ464" s="7">
        <v>767159</v>
      </c>
      <c r="AK464" s="7">
        <v>4119809</v>
      </c>
      <c r="AL464" s="7">
        <v>68502</v>
      </c>
      <c r="AM464" s="7">
        <v>711177</v>
      </c>
      <c r="AN464" s="7">
        <v>0</v>
      </c>
      <c r="AO464" s="7">
        <v>0</v>
      </c>
      <c r="AP464" s="7">
        <v>18411501</v>
      </c>
      <c r="AQ464" s="7">
        <v>2172142</v>
      </c>
      <c r="AR464" s="7">
        <v>19771735</v>
      </c>
      <c r="AS464" s="7">
        <v>905748</v>
      </c>
      <c r="AT464" s="7">
        <v>4397973</v>
      </c>
      <c r="AU464" s="7">
        <v>209964</v>
      </c>
      <c r="AV464" s="7">
        <v>768630</v>
      </c>
      <c r="AW464" s="7">
        <v>0</v>
      </c>
      <c r="AX464" s="7">
        <v>0</v>
      </c>
      <c r="AY464" s="7">
        <v>21335042</v>
      </c>
      <c r="AZ464" s="7">
        <v>973176</v>
      </c>
      <c r="BA464" s="7">
        <v>0</v>
      </c>
      <c r="BB464" s="7">
        <v>0</v>
      </c>
      <c r="BC464" s="7">
        <v>0</v>
      </c>
      <c r="BD464" s="7">
        <v>0</v>
      </c>
      <c r="BE464" s="7">
        <v>0</v>
      </c>
      <c r="BF464" s="7">
        <v>0</v>
      </c>
      <c r="BG464" s="7">
        <v>1281634.4921527742</v>
      </c>
      <c r="BH464" s="7">
        <v>14293</v>
      </c>
      <c r="BI464" s="7">
        <v>683904</v>
      </c>
      <c r="BJ464" s="7">
        <v>9412596.5266666673</v>
      </c>
      <c r="BK464" s="7">
        <v>3223143.3433333328</v>
      </c>
      <c r="BL464" s="7">
        <v>11058508.286666667</v>
      </c>
      <c r="BM464" s="7">
        <v>2640796.16</v>
      </c>
      <c r="BN464" s="130">
        <v>0.93600000000000005</v>
      </c>
      <c r="BO464" s="131">
        <v>6.0858539999999995E-4</v>
      </c>
      <c r="BP464" s="161">
        <v>15421.986428279271</v>
      </c>
      <c r="BQ464" s="162">
        <v>25399934</v>
      </c>
      <c r="BR464" s="161">
        <v>751199</v>
      </c>
      <c r="BS464" s="163">
        <v>0</v>
      </c>
      <c r="BT464" s="163">
        <v>534435.50784722716</v>
      </c>
      <c r="BU464" s="161">
        <v>49351455.770000003</v>
      </c>
      <c r="BV464" s="161">
        <v>992130.64</v>
      </c>
      <c r="BW464" s="165">
        <v>1769880.5878472272</v>
      </c>
      <c r="BX464" s="161">
        <v>751199</v>
      </c>
    </row>
    <row r="465" spans="1:76" ht="14.45" x14ac:dyDescent="0.3">
      <c r="A465" s="164" t="s">
        <v>31</v>
      </c>
      <c r="B465" s="6" t="s">
        <v>44</v>
      </c>
      <c r="C465" s="6" t="s">
        <v>130</v>
      </c>
      <c r="D465" s="6" t="s">
        <v>32</v>
      </c>
      <c r="E465" s="6" t="s">
        <v>36</v>
      </c>
      <c r="F465" s="24" t="str">
        <f>+Tabela1[[#This Row],[WK]]&amp;Tabela1[[#This Row],[PK]]&amp;Tabela1[[#This Row],[GK]]</f>
        <v>061502</v>
      </c>
      <c r="G465" s="6" t="s">
        <v>484</v>
      </c>
      <c r="H465" s="7">
        <v>106183055.51799917</v>
      </c>
      <c r="I465" s="8">
        <v>1.371</v>
      </c>
      <c r="J465" s="7">
        <v>145576969.12</v>
      </c>
      <c r="K465" s="8">
        <v>7.0000000000000007E-2</v>
      </c>
      <c r="L465" s="7">
        <v>10190387.838400001</v>
      </c>
      <c r="M465" s="7">
        <v>6896611.8384000007</v>
      </c>
      <c r="N465" s="9">
        <v>2.0938314683208574</v>
      </c>
      <c r="O465" s="7">
        <v>2899268</v>
      </c>
      <c r="P465" s="8">
        <v>1.2949999999999999</v>
      </c>
      <c r="Q465" s="7">
        <v>3754552</v>
      </c>
      <c r="R465" s="8">
        <v>1.6E-2</v>
      </c>
      <c r="S465" s="7">
        <v>60072.832000000002</v>
      </c>
      <c r="T465" s="7">
        <v>47608.832000000002</v>
      </c>
      <c r="U465" s="9">
        <v>3.819707317073171</v>
      </c>
      <c r="V465" s="7">
        <v>6944220.6704000011</v>
      </c>
      <c r="W465" s="9">
        <v>2.1003377463221065</v>
      </c>
      <c r="X465" s="7">
        <v>29352750.675026271</v>
      </c>
      <c r="Y465" s="7">
        <v>15389026</v>
      </c>
      <c r="Z465" s="7">
        <v>71616.510000000009</v>
      </c>
      <c r="AA465" s="7">
        <v>783902.16502627195</v>
      </c>
      <c r="AB465" s="7">
        <v>13108206</v>
      </c>
      <c r="AC465" s="7">
        <v>0</v>
      </c>
      <c r="AD465" s="7">
        <v>22408530.00462627</v>
      </c>
      <c r="AE465" s="7">
        <v>0</v>
      </c>
      <c r="AF465" s="7">
        <v>10190387.838400001</v>
      </c>
      <c r="AG465" s="7">
        <v>60072.832000000002</v>
      </c>
      <c r="AH465" s="7">
        <v>22408530.00462627</v>
      </c>
      <c r="AI465" s="7">
        <v>2750089</v>
      </c>
      <c r="AJ465" s="7">
        <v>10901</v>
      </c>
      <c r="AK465" s="7">
        <v>9253305</v>
      </c>
      <c r="AL465" s="7">
        <v>0</v>
      </c>
      <c r="AM465" s="7">
        <v>876566</v>
      </c>
      <c r="AN465" s="7">
        <v>0</v>
      </c>
      <c r="AO465" s="7">
        <v>0</v>
      </c>
      <c r="AP465" s="7">
        <v>10317558</v>
      </c>
      <c r="AQ465" s="7">
        <v>700178</v>
      </c>
      <c r="AR465" s="7">
        <v>3293776</v>
      </c>
      <c r="AS465" s="7">
        <v>12464</v>
      </c>
      <c r="AT465" s="7">
        <v>10340477</v>
      </c>
      <c r="AU465" s="7">
        <v>573683</v>
      </c>
      <c r="AV465" s="7">
        <v>233979</v>
      </c>
      <c r="AW465" s="7">
        <v>0</v>
      </c>
      <c r="AX465" s="7">
        <v>0</v>
      </c>
      <c r="AY465" s="7">
        <v>11763427</v>
      </c>
      <c r="AZ465" s="7">
        <v>300063</v>
      </c>
      <c r="BA465" s="7">
        <v>71616.510000000009</v>
      </c>
      <c r="BB465" s="7">
        <v>0</v>
      </c>
      <c r="BC465" s="7">
        <v>0</v>
      </c>
      <c r="BD465" s="7">
        <v>560.32000000000005</v>
      </c>
      <c r="BE465" s="7">
        <v>419.5</v>
      </c>
      <c r="BF465" s="7">
        <v>0</v>
      </c>
      <c r="BG465" s="7">
        <v>514160.16502627189</v>
      </c>
      <c r="BH465" s="7">
        <v>5734</v>
      </c>
      <c r="BI465" s="7">
        <v>269742</v>
      </c>
      <c r="BJ465" s="7">
        <v>3712406.8616666673</v>
      </c>
      <c r="BK465" s="7">
        <v>1422128.1500000004</v>
      </c>
      <c r="BL465" s="7">
        <v>3530384.6633333336</v>
      </c>
      <c r="BM465" s="7">
        <v>2100345.5199999996</v>
      </c>
      <c r="BN465" s="130">
        <v>0.441</v>
      </c>
      <c r="BO465" s="131">
        <v>2.5954599999999998E-4</v>
      </c>
      <c r="BP465" s="161">
        <v>6577.406174874005</v>
      </c>
      <c r="BQ465" s="162">
        <v>13108206</v>
      </c>
      <c r="BR465" s="161">
        <v>302961</v>
      </c>
      <c r="BS465" s="163">
        <v>2619661.0750262714</v>
      </c>
      <c r="BT465" s="163">
        <v>0</v>
      </c>
      <c r="BU465" s="161">
        <v>10190387.84</v>
      </c>
      <c r="BV465" s="161">
        <v>60072.83</v>
      </c>
      <c r="BW465" s="165">
        <v>19788868.93</v>
      </c>
      <c r="BX465" s="161">
        <v>302961</v>
      </c>
    </row>
    <row r="466" spans="1:76" ht="14.45" x14ac:dyDescent="0.3">
      <c r="A466" s="164" t="s">
        <v>31</v>
      </c>
      <c r="B466" s="6" t="s">
        <v>44</v>
      </c>
      <c r="C466" s="6" t="s">
        <v>130</v>
      </c>
      <c r="D466" s="6" t="s">
        <v>37</v>
      </c>
      <c r="E466" s="6" t="s">
        <v>36</v>
      </c>
      <c r="F466" s="24" t="str">
        <f>+Tabela1[[#This Row],[WK]]&amp;Tabela1[[#This Row],[PK]]&amp;Tabela1[[#This Row],[GK]]</f>
        <v>061503</v>
      </c>
      <c r="G466" s="6" t="s">
        <v>485</v>
      </c>
      <c r="H466" s="7">
        <v>86966815.674399793</v>
      </c>
      <c r="I466" s="8">
        <v>1.371</v>
      </c>
      <c r="J466" s="7">
        <v>119231504.28999999</v>
      </c>
      <c r="K466" s="8">
        <v>7.0000000000000007E-2</v>
      </c>
      <c r="L466" s="7">
        <v>8346205.3003000002</v>
      </c>
      <c r="M466" s="7">
        <v>6002335.3003000002</v>
      </c>
      <c r="N466" s="9">
        <v>2.560865278492408</v>
      </c>
      <c r="O466" s="7">
        <v>59113</v>
      </c>
      <c r="P466" s="8">
        <v>1.2949999999999999</v>
      </c>
      <c r="Q466" s="7">
        <v>76551</v>
      </c>
      <c r="R466" s="8">
        <v>1.6E-2</v>
      </c>
      <c r="S466" s="7">
        <v>1224.816</v>
      </c>
      <c r="T466" s="7">
        <v>-78324.183999999994</v>
      </c>
      <c r="U466" s="9">
        <v>-0.98460299940916907</v>
      </c>
      <c r="V466" s="7">
        <v>5924011.1162999999</v>
      </c>
      <c r="W466" s="9">
        <v>2.4444848853211103</v>
      </c>
      <c r="X466" s="7">
        <v>14013284.665297966</v>
      </c>
      <c r="Y466" s="7">
        <v>5133844</v>
      </c>
      <c r="Z466" s="7">
        <v>105204.855</v>
      </c>
      <c r="AA466" s="7">
        <v>515137.81029796519</v>
      </c>
      <c r="AB466" s="7">
        <v>6785582</v>
      </c>
      <c r="AC466" s="7">
        <v>1473516</v>
      </c>
      <c r="AD466" s="7">
        <v>8089273.5489979666</v>
      </c>
      <c r="AE466" s="7">
        <v>0</v>
      </c>
      <c r="AF466" s="7">
        <v>8346205.3003000002</v>
      </c>
      <c r="AG466" s="7">
        <v>1224.816</v>
      </c>
      <c r="AH466" s="7">
        <v>8089273.5489979666</v>
      </c>
      <c r="AI466" s="7">
        <v>1956979</v>
      </c>
      <c r="AJ466" s="7">
        <v>104636</v>
      </c>
      <c r="AK466" s="7">
        <v>5695512</v>
      </c>
      <c r="AL466" s="7">
        <v>0</v>
      </c>
      <c r="AM466" s="7">
        <v>677271</v>
      </c>
      <c r="AN466" s="7">
        <v>0</v>
      </c>
      <c r="AO466" s="7">
        <v>0</v>
      </c>
      <c r="AP466" s="7">
        <v>5276453</v>
      </c>
      <c r="AQ466" s="7">
        <v>310306</v>
      </c>
      <c r="AR466" s="7">
        <v>2343870</v>
      </c>
      <c r="AS466" s="7">
        <v>79549</v>
      </c>
      <c r="AT466" s="7">
        <v>6645566</v>
      </c>
      <c r="AU466" s="7">
        <v>156670</v>
      </c>
      <c r="AV466" s="7">
        <v>627845</v>
      </c>
      <c r="AW466" s="7">
        <v>0</v>
      </c>
      <c r="AX466" s="7">
        <v>0</v>
      </c>
      <c r="AY466" s="7">
        <v>6078319</v>
      </c>
      <c r="AZ466" s="7">
        <v>124891</v>
      </c>
      <c r="BA466" s="7">
        <v>105204.855</v>
      </c>
      <c r="BB466" s="7">
        <v>0</v>
      </c>
      <c r="BC466" s="7">
        <v>0</v>
      </c>
      <c r="BD466" s="7">
        <v>0</v>
      </c>
      <c r="BE466" s="7">
        <v>2262.4699999999998</v>
      </c>
      <c r="BF466" s="7">
        <v>0</v>
      </c>
      <c r="BG466" s="7">
        <v>361633.81029796519</v>
      </c>
      <c r="BH466" s="7">
        <v>4033</v>
      </c>
      <c r="BI466" s="7">
        <v>153504</v>
      </c>
      <c r="BJ466" s="7">
        <v>2112593.2683333335</v>
      </c>
      <c r="BK466" s="7">
        <v>269772.70000000019</v>
      </c>
      <c r="BL466" s="7">
        <v>2049228.5066666668</v>
      </c>
      <c r="BM466" s="7">
        <v>3272825.2599999993</v>
      </c>
      <c r="BN466" s="130">
        <v>0.65700000000000003</v>
      </c>
      <c r="BO466" s="131">
        <v>1.4839390000000001E-4</v>
      </c>
      <c r="BP466" s="161">
        <v>3760.9476439536638</v>
      </c>
      <c r="BQ466" s="162">
        <v>6785582</v>
      </c>
      <c r="BR466" s="161">
        <v>217254</v>
      </c>
      <c r="BS466" s="163">
        <v>0</v>
      </c>
      <c r="BT466" s="163">
        <v>1337260.3347020335</v>
      </c>
      <c r="BU466" s="161">
        <v>8346205.2999999998</v>
      </c>
      <c r="BV466" s="161">
        <v>1224.82</v>
      </c>
      <c r="BW466" s="165">
        <v>9426533.8847020343</v>
      </c>
      <c r="BX466" s="161">
        <v>217254</v>
      </c>
    </row>
    <row r="467" spans="1:76" ht="14.45" x14ac:dyDescent="0.3">
      <c r="A467" s="164" t="s">
        <v>31</v>
      </c>
      <c r="B467" s="6" t="s">
        <v>44</v>
      </c>
      <c r="C467" s="6" t="s">
        <v>130</v>
      </c>
      <c r="D467" s="6" t="s">
        <v>39</v>
      </c>
      <c r="E467" s="6" t="s">
        <v>36</v>
      </c>
      <c r="F467" s="24" t="str">
        <f>+Tabela1[[#This Row],[WK]]&amp;Tabela1[[#This Row],[PK]]&amp;Tabela1[[#This Row],[GK]]</f>
        <v>061504</v>
      </c>
      <c r="G467" s="6" t="s">
        <v>486</v>
      </c>
      <c r="H467" s="7">
        <v>191134595.90699878</v>
      </c>
      <c r="I467" s="8">
        <v>1.371</v>
      </c>
      <c r="J467" s="7">
        <v>262045530.98999998</v>
      </c>
      <c r="K467" s="8">
        <v>7.0000000000000007E-2</v>
      </c>
      <c r="L467" s="7">
        <v>18343187.169300001</v>
      </c>
      <c r="M467" s="7">
        <v>11729977.169300001</v>
      </c>
      <c r="N467" s="9">
        <v>1.773719142337836</v>
      </c>
      <c r="O467" s="7">
        <v>1323806</v>
      </c>
      <c r="P467" s="8">
        <v>1.2949999999999999</v>
      </c>
      <c r="Q467" s="7">
        <v>1714329</v>
      </c>
      <c r="R467" s="8">
        <v>1.6E-2</v>
      </c>
      <c r="S467" s="7">
        <v>27429.263999999999</v>
      </c>
      <c r="T467" s="7">
        <v>-11076.736000000001</v>
      </c>
      <c r="U467" s="9">
        <v>-0.2876625980366696</v>
      </c>
      <c r="V467" s="7">
        <v>11718900.4333</v>
      </c>
      <c r="W467" s="9">
        <v>1.7617860463826176</v>
      </c>
      <c r="X467" s="7">
        <v>25195621.413923815</v>
      </c>
      <c r="Y467" s="7">
        <v>7985794</v>
      </c>
      <c r="Z467" s="7">
        <v>81.84</v>
      </c>
      <c r="AA467" s="7">
        <v>1099074.573923815</v>
      </c>
      <c r="AB467" s="7">
        <v>14608335</v>
      </c>
      <c r="AC467" s="7">
        <v>1502336</v>
      </c>
      <c r="AD467" s="7">
        <v>13476720.980623813</v>
      </c>
      <c r="AE467" s="7">
        <v>0</v>
      </c>
      <c r="AF467" s="7">
        <v>18343187.169300001</v>
      </c>
      <c r="AG467" s="7">
        <v>27429.263999999999</v>
      </c>
      <c r="AH467" s="7">
        <v>13476720.980623813</v>
      </c>
      <c r="AI467" s="7">
        <v>5521601</v>
      </c>
      <c r="AJ467" s="7">
        <v>36111</v>
      </c>
      <c r="AK467" s="7">
        <v>9379799</v>
      </c>
      <c r="AL467" s="7">
        <v>0</v>
      </c>
      <c r="AM467" s="7">
        <v>487551</v>
      </c>
      <c r="AN467" s="7">
        <v>0</v>
      </c>
      <c r="AO467" s="7">
        <v>0</v>
      </c>
      <c r="AP467" s="7">
        <v>11405892</v>
      </c>
      <c r="AQ467" s="7">
        <v>815548</v>
      </c>
      <c r="AR467" s="7">
        <v>6613210</v>
      </c>
      <c r="AS467" s="7">
        <v>38506</v>
      </c>
      <c r="AT467" s="7">
        <v>10265429</v>
      </c>
      <c r="AU467" s="7">
        <v>214105</v>
      </c>
      <c r="AV467" s="7">
        <v>796082</v>
      </c>
      <c r="AW467" s="7">
        <v>0</v>
      </c>
      <c r="AX467" s="7">
        <v>0</v>
      </c>
      <c r="AY467" s="7">
        <v>12863320</v>
      </c>
      <c r="AZ467" s="7">
        <v>334124</v>
      </c>
      <c r="BA467" s="7">
        <v>81.84</v>
      </c>
      <c r="BB467" s="7">
        <v>0</v>
      </c>
      <c r="BC467" s="7">
        <v>0</v>
      </c>
      <c r="BD467" s="7">
        <v>0.88</v>
      </c>
      <c r="BE467" s="7">
        <v>0</v>
      </c>
      <c r="BF467" s="7">
        <v>0</v>
      </c>
      <c r="BG467" s="7">
        <v>676729.57392381493</v>
      </c>
      <c r="BH467" s="7">
        <v>7547</v>
      </c>
      <c r="BI467" s="7">
        <v>422345</v>
      </c>
      <c r="BJ467" s="7">
        <v>5812738.0941666644</v>
      </c>
      <c r="BK467" s="7">
        <v>2911833.4899999984</v>
      </c>
      <c r="BL467" s="7">
        <v>3680481.1766666663</v>
      </c>
      <c r="BM467" s="7">
        <v>4242656.0633333335</v>
      </c>
      <c r="BN467" s="130">
        <v>0.71699999999999997</v>
      </c>
      <c r="BO467" s="131">
        <v>2.875272E-4</v>
      </c>
      <c r="BP467" s="161">
        <v>7286.7735277772099</v>
      </c>
      <c r="BQ467" s="162">
        <v>14608335</v>
      </c>
      <c r="BR467" s="161">
        <v>407241</v>
      </c>
      <c r="BS467" s="163">
        <v>0</v>
      </c>
      <c r="BT467" s="163">
        <v>1684679.5860761851</v>
      </c>
      <c r="BU467" s="161">
        <v>18343187.170000002</v>
      </c>
      <c r="BV467" s="161">
        <v>27429.26</v>
      </c>
      <c r="BW467" s="165">
        <v>15161400.566076186</v>
      </c>
      <c r="BX467" s="161">
        <v>407241</v>
      </c>
    </row>
    <row r="468" spans="1:76" ht="14.45" x14ac:dyDescent="0.3">
      <c r="A468" s="164" t="s">
        <v>31</v>
      </c>
      <c r="B468" s="6" t="s">
        <v>44</v>
      </c>
      <c r="C468" s="6" t="s">
        <v>130</v>
      </c>
      <c r="D468" s="6" t="s">
        <v>42</v>
      </c>
      <c r="E468" s="6" t="s">
        <v>36</v>
      </c>
      <c r="F468" s="24" t="str">
        <f>+Tabela1[[#This Row],[WK]]&amp;Tabela1[[#This Row],[PK]]&amp;Tabela1[[#This Row],[GK]]</f>
        <v>061505</v>
      </c>
      <c r="G468" s="6" t="s">
        <v>487</v>
      </c>
      <c r="H468" s="7">
        <v>78028563.306000024</v>
      </c>
      <c r="I468" s="8">
        <v>1.371</v>
      </c>
      <c r="J468" s="7">
        <v>106977160.29000001</v>
      </c>
      <c r="K468" s="8">
        <v>7.0000000000000007E-2</v>
      </c>
      <c r="L468" s="7">
        <v>7488401.2203000011</v>
      </c>
      <c r="M468" s="7">
        <v>5028677.2203000011</v>
      </c>
      <c r="N468" s="9">
        <v>2.0444071043336574</v>
      </c>
      <c r="O468" s="7">
        <v>1752007</v>
      </c>
      <c r="P468" s="8">
        <v>1.2949999999999999</v>
      </c>
      <c r="Q468" s="7">
        <v>2268849</v>
      </c>
      <c r="R468" s="8">
        <v>1.6E-2</v>
      </c>
      <c r="S468" s="7">
        <v>36301.584000000003</v>
      </c>
      <c r="T468" s="7">
        <v>-5930.4159999999974</v>
      </c>
      <c r="U468" s="9">
        <v>-0.14042470164803933</v>
      </c>
      <c r="V468" s="7">
        <v>5022746.8043000009</v>
      </c>
      <c r="W468" s="9">
        <v>2.0075280317879294</v>
      </c>
      <c r="X468" s="7">
        <v>15293010.927314222</v>
      </c>
      <c r="Y468" s="7">
        <v>5479165</v>
      </c>
      <c r="Z468" s="7">
        <v>0</v>
      </c>
      <c r="AA468" s="7">
        <v>577978.92731422244</v>
      </c>
      <c r="AB468" s="7">
        <v>8288487</v>
      </c>
      <c r="AC468" s="7">
        <v>947380</v>
      </c>
      <c r="AD468" s="7">
        <v>10270264.123014221</v>
      </c>
      <c r="AE468" s="7">
        <v>0</v>
      </c>
      <c r="AF468" s="7">
        <v>7488401.2203000011</v>
      </c>
      <c r="AG468" s="7">
        <v>36301.584000000003</v>
      </c>
      <c r="AH468" s="7">
        <v>10270264.123014221</v>
      </c>
      <c r="AI468" s="7">
        <v>2053710</v>
      </c>
      <c r="AJ468" s="7">
        <v>27720</v>
      </c>
      <c r="AK468" s="7">
        <v>5665174</v>
      </c>
      <c r="AL468" s="7">
        <v>0</v>
      </c>
      <c r="AM468" s="7">
        <v>347169</v>
      </c>
      <c r="AN468" s="7">
        <v>0</v>
      </c>
      <c r="AO468" s="7">
        <v>0</v>
      </c>
      <c r="AP468" s="7">
        <v>6530646</v>
      </c>
      <c r="AQ468" s="7">
        <v>334176</v>
      </c>
      <c r="AR468" s="7">
        <v>2459724</v>
      </c>
      <c r="AS468" s="7">
        <v>42232</v>
      </c>
      <c r="AT468" s="7">
        <v>6342341</v>
      </c>
      <c r="AU468" s="7">
        <v>0</v>
      </c>
      <c r="AV468" s="7">
        <v>988538</v>
      </c>
      <c r="AW468" s="7">
        <v>0</v>
      </c>
      <c r="AX468" s="7">
        <v>0</v>
      </c>
      <c r="AY468" s="7">
        <v>7434290</v>
      </c>
      <c r="AZ468" s="7">
        <v>141111</v>
      </c>
      <c r="BA468" s="7">
        <v>0</v>
      </c>
      <c r="BB468" s="7">
        <v>0</v>
      </c>
      <c r="BC468" s="7">
        <v>0</v>
      </c>
      <c r="BD468" s="7">
        <v>0</v>
      </c>
      <c r="BE468" s="7">
        <v>0</v>
      </c>
      <c r="BF468" s="7">
        <v>0</v>
      </c>
      <c r="BG468" s="7">
        <v>341547.92731422244</v>
      </c>
      <c r="BH468" s="7">
        <v>3809</v>
      </c>
      <c r="BI468" s="7">
        <v>236431</v>
      </c>
      <c r="BJ468" s="7">
        <v>3253959.5008333353</v>
      </c>
      <c r="BK468" s="7">
        <v>651348.54666666873</v>
      </c>
      <c r="BL468" s="7">
        <v>1651281.38</v>
      </c>
      <c r="BM468" s="7">
        <v>7107881.0566666657</v>
      </c>
      <c r="BN468" s="130">
        <v>0.622</v>
      </c>
      <c r="BO468" s="131">
        <v>1.4181449999999999E-4</v>
      </c>
      <c r="BP468" s="161">
        <v>3593.8611165420489</v>
      </c>
      <c r="BQ468" s="162">
        <v>8288487</v>
      </c>
      <c r="BR468" s="161">
        <v>210543</v>
      </c>
      <c r="BS468" s="163">
        <v>0</v>
      </c>
      <c r="BT468" s="163">
        <v>823812.07268577814</v>
      </c>
      <c r="BU468" s="161">
        <v>7488401.2199999997</v>
      </c>
      <c r="BV468" s="161">
        <v>36301.58</v>
      </c>
      <c r="BW468" s="165">
        <v>11094076.192685777</v>
      </c>
      <c r="BX468" s="161">
        <v>210543</v>
      </c>
    </row>
    <row r="469" spans="1:76" ht="14.45" x14ac:dyDescent="0.3">
      <c r="A469" s="164" t="s">
        <v>31</v>
      </c>
      <c r="B469" s="6" t="s">
        <v>44</v>
      </c>
      <c r="C469" s="6" t="s">
        <v>130</v>
      </c>
      <c r="D469" s="6" t="s">
        <v>44</v>
      </c>
      <c r="E469" s="6" t="s">
        <v>36</v>
      </c>
      <c r="F469" s="24" t="str">
        <f>+Tabela1[[#This Row],[WK]]&amp;Tabela1[[#This Row],[PK]]&amp;Tabela1[[#This Row],[GK]]</f>
        <v>061506</v>
      </c>
      <c r="G469" s="6" t="s">
        <v>483</v>
      </c>
      <c r="H469" s="7">
        <v>201874347.48459935</v>
      </c>
      <c r="I469" s="8">
        <v>1.371</v>
      </c>
      <c r="J469" s="7">
        <v>276769730.39999998</v>
      </c>
      <c r="K469" s="8">
        <v>7.0000000000000007E-2</v>
      </c>
      <c r="L469" s="7">
        <v>19373881.127999999</v>
      </c>
      <c r="M469" s="7">
        <v>12575807.127999999</v>
      </c>
      <c r="N469" s="9">
        <v>1.849907360231736</v>
      </c>
      <c r="O469" s="7">
        <v>7910232</v>
      </c>
      <c r="P469" s="8">
        <v>1.2949999999999999</v>
      </c>
      <c r="Q469" s="7">
        <v>10243750</v>
      </c>
      <c r="R469" s="8">
        <v>1.6E-2</v>
      </c>
      <c r="S469" s="7">
        <v>163900</v>
      </c>
      <c r="T469" s="7">
        <v>-158425</v>
      </c>
      <c r="U469" s="9">
        <v>-0.49150701931280538</v>
      </c>
      <c r="V469" s="7">
        <v>12417382.127999999</v>
      </c>
      <c r="W469" s="9">
        <v>1.7439166159087431</v>
      </c>
      <c r="X469" s="7">
        <v>24930202.301851906</v>
      </c>
      <c r="Y469" s="7">
        <v>9153249</v>
      </c>
      <c r="Z469" s="7">
        <v>11379.325000000001</v>
      </c>
      <c r="AA469" s="7">
        <v>904358.97685190919</v>
      </c>
      <c r="AB469" s="7">
        <v>14861215</v>
      </c>
      <c r="AC469" s="7">
        <v>0</v>
      </c>
      <c r="AD469" s="7">
        <v>12512820.173851907</v>
      </c>
      <c r="AE469" s="7">
        <v>0</v>
      </c>
      <c r="AF469" s="7">
        <v>19373881.127999999</v>
      </c>
      <c r="AG469" s="7">
        <v>163900</v>
      </c>
      <c r="AH469" s="7">
        <v>12512820.173851907</v>
      </c>
      <c r="AI469" s="7">
        <v>5675951</v>
      </c>
      <c r="AJ469" s="7">
        <v>420883</v>
      </c>
      <c r="AK469" s="7">
        <v>8631833</v>
      </c>
      <c r="AL469" s="7">
        <v>0</v>
      </c>
      <c r="AM469" s="7">
        <v>510107</v>
      </c>
      <c r="AN469" s="7">
        <v>0</v>
      </c>
      <c r="AO469" s="7">
        <v>0</v>
      </c>
      <c r="AP469" s="7">
        <v>12182601</v>
      </c>
      <c r="AQ469" s="7">
        <v>652438</v>
      </c>
      <c r="AR469" s="7">
        <v>6798074</v>
      </c>
      <c r="AS469" s="7">
        <v>322325</v>
      </c>
      <c r="AT469" s="7">
        <v>9547742</v>
      </c>
      <c r="AU469" s="7">
        <v>75995</v>
      </c>
      <c r="AV469" s="7">
        <v>496483</v>
      </c>
      <c r="AW469" s="7">
        <v>0</v>
      </c>
      <c r="AX469" s="7">
        <v>0</v>
      </c>
      <c r="AY469" s="7">
        <v>13757656</v>
      </c>
      <c r="AZ469" s="7">
        <v>274111</v>
      </c>
      <c r="BA469" s="7">
        <v>11379.325000000001</v>
      </c>
      <c r="BB469" s="7">
        <v>0</v>
      </c>
      <c r="BC469" s="7">
        <v>15.55</v>
      </c>
      <c r="BD469" s="7">
        <v>0.01</v>
      </c>
      <c r="BE469" s="7">
        <v>141.03</v>
      </c>
      <c r="BF469" s="7">
        <v>0</v>
      </c>
      <c r="BG469" s="7">
        <v>708292.97685190919</v>
      </c>
      <c r="BH469" s="7">
        <v>7899</v>
      </c>
      <c r="BI469" s="7">
        <v>196066</v>
      </c>
      <c r="BJ469" s="7">
        <v>2698508.3458333332</v>
      </c>
      <c r="BK469" s="7">
        <v>0</v>
      </c>
      <c r="BL469" s="7">
        <v>1993088.8633333333</v>
      </c>
      <c r="BM469" s="7">
        <v>6807855.6566666663</v>
      </c>
      <c r="BN469" s="130">
        <v>0.71199999999999997</v>
      </c>
      <c r="BO469" s="131">
        <v>3.2285380000000001E-4</v>
      </c>
      <c r="BP469" s="161">
        <v>8181.2367343998694</v>
      </c>
      <c r="BQ469" s="162">
        <v>14861215</v>
      </c>
      <c r="BR469" s="161">
        <v>426852</v>
      </c>
      <c r="BS469" s="163">
        <v>0</v>
      </c>
      <c r="BT469" s="163">
        <v>1648636.6981480941</v>
      </c>
      <c r="BU469" s="161">
        <v>19373881.129999999</v>
      </c>
      <c r="BV469" s="161">
        <v>163900</v>
      </c>
      <c r="BW469" s="165">
        <v>14161456.868148094</v>
      </c>
      <c r="BX469" s="161">
        <v>426852</v>
      </c>
    </row>
    <row r="470" spans="1:76" ht="14.45" x14ac:dyDescent="0.3">
      <c r="A470" s="164" t="s">
        <v>31</v>
      </c>
      <c r="B470" s="6" t="s">
        <v>44</v>
      </c>
      <c r="C470" s="6" t="s">
        <v>130</v>
      </c>
      <c r="D470" s="6" t="s">
        <v>51</v>
      </c>
      <c r="E470" s="6" t="s">
        <v>36</v>
      </c>
      <c r="F470" s="24" t="str">
        <f>+Tabela1[[#This Row],[WK]]&amp;Tabela1[[#This Row],[PK]]&amp;Tabela1[[#This Row],[GK]]</f>
        <v>061507</v>
      </c>
      <c r="G470" s="6" t="s">
        <v>488</v>
      </c>
      <c r="H470" s="7">
        <v>117288055.34579897</v>
      </c>
      <c r="I470" s="8">
        <v>1.371</v>
      </c>
      <c r="J470" s="7">
        <v>160801923.88000003</v>
      </c>
      <c r="K470" s="8">
        <v>7.0000000000000007E-2</v>
      </c>
      <c r="L470" s="7">
        <v>11256134.671600003</v>
      </c>
      <c r="M470" s="7">
        <v>7711124.6716000028</v>
      </c>
      <c r="N470" s="9">
        <v>2.1752053369666102</v>
      </c>
      <c r="O470" s="7">
        <v>3294571</v>
      </c>
      <c r="P470" s="8">
        <v>1.2949999999999999</v>
      </c>
      <c r="Q470" s="7">
        <v>4266469</v>
      </c>
      <c r="R470" s="8">
        <v>1.6E-2</v>
      </c>
      <c r="S470" s="7">
        <v>68263.504000000001</v>
      </c>
      <c r="T470" s="7">
        <v>45372.504000000001</v>
      </c>
      <c r="U470" s="9">
        <v>1.9821110480101349</v>
      </c>
      <c r="V470" s="7">
        <v>7756497.1756000035</v>
      </c>
      <c r="W470" s="9">
        <v>2.1739664793389735</v>
      </c>
      <c r="X470" s="7">
        <v>21943395.793880679</v>
      </c>
      <c r="Y470" s="7">
        <v>9586158</v>
      </c>
      <c r="Z470" s="7">
        <v>242.73</v>
      </c>
      <c r="AA470" s="7">
        <v>722724.06388067605</v>
      </c>
      <c r="AB470" s="7">
        <v>11634271</v>
      </c>
      <c r="AC470" s="7">
        <v>0</v>
      </c>
      <c r="AD470" s="7">
        <v>14186898.618280675</v>
      </c>
      <c r="AE470" s="7">
        <v>0</v>
      </c>
      <c r="AF470" s="7">
        <v>11256134.671600003</v>
      </c>
      <c r="AG470" s="7">
        <v>68263.504000000001</v>
      </c>
      <c r="AH470" s="7">
        <v>14186898.618280675</v>
      </c>
      <c r="AI470" s="7">
        <v>2959853</v>
      </c>
      <c r="AJ470" s="7">
        <v>6021</v>
      </c>
      <c r="AK470" s="7">
        <v>7676331</v>
      </c>
      <c r="AL470" s="7">
        <v>0</v>
      </c>
      <c r="AM470" s="7">
        <v>797492</v>
      </c>
      <c r="AN470" s="7">
        <v>0</v>
      </c>
      <c r="AO470" s="7">
        <v>0</v>
      </c>
      <c r="AP470" s="7">
        <v>9162247</v>
      </c>
      <c r="AQ470" s="7">
        <v>648460</v>
      </c>
      <c r="AR470" s="7">
        <v>3545010</v>
      </c>
      <c r="AS470" s="7">
        <v>22891</v>
      </c>
      <c r="AT470" s="7">
        <v>8811295</v>
      </c>
      <c r="AU470" s="7">
        <v>573264</v>
      </c>
      <c r="AV470" s="7">
        <v>225369</v>
      </c>
      <c r="AW470" s="7">
        <v>0</v>
      </c>
      <c r="AX470" s="7">
        <v>0</v>
      </c>
      <c r="AY470" s="7">
        <v>10293732</v>
      </c>
      <c r="AZ470" s="7">
        <v>266001</v>
      </c>
      <c r="BA470" s="7">
        <v>242.73</v>
      </c>
      <c r="BB470" s="7">
        <v>0</v>
      </c>
      <c r="BC470" s="7">
        <v>0</v>
      </c>
      <c r="BD470" s="7">
        <v>2.61</v>
      </c>
      <c r="BE470" s="7">
        <v>0</v>
      </c>
      <c r="BF470" s="7">
        <v>0</v>
      </c>
      <c r="BG470" s="7">
        <v>495240.06388067605</v>
      </c>
      <c r="BH470" s="7">
        <v>5523</v>
      </c>
      <c r="BI470" s="7">
        <v>227484</v>
      </c>
      <c r="BJ470" s="7">
        <v>3130936.3425000003</v>
      </c>
      <c r="BK470" s="7">
        <v>1032676.3733333333</v>
      </c>
      <c r="BL470" s="7">
        <v>3209618.3166666669</v>
      </c>
      <c r="BM470" s="7">
        <v>1973803.2433333334</v>
      </c>
      <c r="BN470" s="130">
        <v>0.58299999999999996</v>
      </c>
      <c r="BO470" s="131">
        <v>2.2278759999999999E-4</v>
      </c>
      <c r="BP470" s="161">
        <v>5645.9237975074557</v>
      </c>
      <c r="BQ470" s="162">
        <v>11634271</v>
      </c>
      <c r="BR470" s="161">
        <v>293374</v>
      </c>
      <c r="BS470" s="163">
        <v>0</v>
      </c>
      <c r="BT470" s="163">
        <v>19639.206119321287</v>
      </c>
      <c r="BU470" s="161">
        <v>11256134.67</v>
      </c>
      <c r="BV470" s="161">
        <v>68263.5</v>
      </c>
      <c r="BW470" s="165">
        <v>14206537.82611932</v>
      </c>
      <c r="BX470" s="161">
        <v>293374</v>
      </c>
    </row>
    <row r="471" spans="1:76" ht="14.45" x14ac:dyDescent="0.3">
      <c r="A471" s="164" t="s">
        <v>31</v>
      </c>
      <c r="B471" s="6" t="s">
        <v>44</v>
      </c>
      <c r="C471" s="6" t="s">
        <v>130</v>
      </c>
      <c r="D471" s="6" t="s">
        <v>75</v>
      </c>
      <c r="E471" s="6" t="s">
        <v>36</v>
      </c>
      <c r="F471" s="24" t="str">
        <f>+Tabela1[[#This Row],[WK]]&amp;Tabela1[[#This Row],[PK]]&amp;Tabela1[[#This Row],[GK]]</f>
        <v>061508</v>
      </c>
      <c r="G471" s="6" t="s">
        <v>489</v>
      </c>
      <c r="H471" s="7">
        <v>126453940.50199898</v>
      </c>
      <c r="I471" s="8">
        <v>1.371</v>
      </c>
      <c r="J471" s="7">
        <v>173368352.41999999</v>
      </c>
      <c r="K471" s="8">
        <v>7.0000000000000007E-2</v>
      </c>
      <c r="L471" s="7">
        <v>12135784.669400001</v>
      </c>
      <c r="M471" s="7">
        <v>8552263.6694000009</v>
      </c>
      <c r="N471" s="9">
        <v>2.3865532445324029</v>
      </c>
      <c r="O471" s="7">
        <v>27536732</v>
      </c>
      <c r="P471" s="8">
        <v>1.2949999999999999</v>
      </c>
      <c r="Q471" s="7">
        <v>35660068</v>
      </c>
      <c r="R471" s="8">
        <v>1.6E-2</v>
      </c>
      <c r="S471" s="7">
        <v>570561.08799999999</v>
      </c>
      <c r="T471" s="7">
        <v>139145.08799999999</v>
      </c>
      <c r="U471" s="9">
        <v>0.32253112541027684</v>
      </c>
      <c r="V471" s="7">
        <v>8691408.7574000005</v>
      </c>
      <c r="W471" s="9">
        <v>2.1647684029413163</v>
      </c>
      <c r="X471" s="7">
        <v>22187521.08097415</v>
      </c>
      <c r="Y471" s="7">
        <v>10490058</v>
      </c>
      <c r="Z471" s="7">
        <v>27379.664999999997</v>
      </c>
      <c r="AA471" s="7">
        <v>937561.41597415134</v>
      </c>
      <c r="AB471" s="7">
        <v>10732522</v>
      </c>
      <c r="AC471" s="7">
        <v>0</v>
      </c>
      <c r="AD471" s="7">
        <v>13496112.32357415</v>
      </c>
      <c r="AE471" s="7">
        <v>0</v>
      </c>
      <c r="AF471" s="7">
        <v>12135784.669400001</v>
      </c>
      <c r="AG471" s="7">
        <v>570561.08799999999</v>
      </c>
      <c r="AH471" s="7">
        <v>13496112.32357415</v>
      </c>
      <c r="AI471" s="7">
        <v>2992007</v>
      </c>
      <c r="AJ471" s="7">
        <v>375354</v>
      </c>
      <c r="AK471" s="7">
        <v>8294990</v>
      </c>
      <c r="AL471" s="7">
        <v>25484</v>
      </c>
      <c r="AM471" s="7">
        <v>369585</v>
      </c>
      <c r="AN471" s="7">
        <v>0</v>
      </c>
      <c r="AO471" s="7">
        <v>0</v>
      </c>
      <c r="AP471" s="7">
        <v>8312410</v>
      </c>
      <c r="AQ471" s="7">
        <v>545025</v>
      </c>
      <c r="AR471" s="7">
        <v>3583521</v>
      </c>
      <c r="AS471" s="7">
        <v>431416</v>
      </c>
      <c r="AT471" s="7">
        <v>9005261</v>
      </c>
      <c r="AU471" s="7">
        <v>40066</v>
      </c>
      <c r="AV471" s="7">
        <v>814342</v>
      </c>
      <c r="AW471" s="7">
        <v>0</v>
      </c>
      <c r="AX471" s="7">
        <v>0</v>
      </c>
      <c r="AY471" s="7">
        <v>9469288</v>
      </c>
      <c r="AZ471" s="7">
        <v>235184</v>
      </c>
      <c r="BA471" s="7">
        <v>27379.664999999997</v>
      </c>
      <c r="BB471" s="7">
        <v>0</v>
      </c>
      <c r="BC471" s="7">
        <v>0</v>
      </c>
      <c r="BD471" s="7">
        <v>0</v>
      </c>
      <c r="BE471" s="7">
        <v>588.80999999999995</v>
      </c>
      <c r="BF471" s="7">
        <v>0</v>
      </c>
      <c r="BG471" s="7">
        <v>554421.41597415134</v>
      </c>
      <c r="BH471" s="7">
        <v>6183</v>
      </c>
      <c r="BI471" s="7">
        <v>383140</v>
      </c>
      <c r="BJ471" s="7">
        <v>5273157.5216666674</v>
      </c>
      <c r="BK471" s="7">
        <v>2813992.2500000009</v>
      </c>
      <c r="BL471" s="7">
        <v>2358121.2899999996</v>
      </c>
      <c r="BM471" s="7">
        <v>5120418.5066666668</v>
      </c>
      <c r="BN471" s="130">
        <v>0.60899999999999999</v>
      </c>
      <c r="BO471" s="131">
        <v>2.617168E-4</v>
      </c>
      <c r="BP471" s="161">
        <v>6632.4346719257346</v>
      </c>
      <c r="BQ471" s="162">
        <v>10732522</v>
      </c>
      <c r="BR471" s="161">
        <v>333835</v>
      </c>
      <c r="BS471" s="163">
        <v>0</v>
      </c>
      <c r="BT471" s="163">
        <v>0</v>
      </c>
      <c r="BU471" s="161">
        <v>12135784.67</v>
      </c>
      <c r="BV471" s="161">
        <v>570561.09</v>
      </c>
      <c r="BW471" s="165">
        <v>13496112.32</v>
      </c>
      <c r="BX471" s="161">
        <v>333835</v>
      </c>
    </row>
    <row r="472" spans="1:76" ht="14.45" x14ac:dyDescent="0.3">
      <c r="A472" s="164" t="s">
        <v>31</v>
      </c>
      <c r="B472" s="6" t="s">
        <v>44</v>
      </c>
      <c r="C472" s="6" t="s">
        <v>134</v>
      </c>
      <c r="D472" s="6" t="s">
        <v>33</v>
      </c>
      <c r="E472" s="6" t="s">
        <v>34</v>
      </c>
      <c r="F472" s="24" t="str">
        <f>+Tabela1[[#This Row],[WK]]&amp;Tabela1[[#This Row],[PK]]&amp;Tabela1[[#This Row],[GK]]</f>
        <v>061601</v>
      </c>
      <c r="G472" s="6" t="s">
        <v>490</v>
      </c>
      <c r="H472" s="7">
        <v>545335429.06639922</v>
      </c>
      <c r="I472" s="8">
        <v>1.371</v>
      </c>
      <c r="J472" s="7">
        <v>747654873.25</v>
      </c>
      <c r="K472" s="8">
        <v>7.0000000000000007E-2</v>
      </c>
      <c r="L472" s="7">
        <v>52335841.127500005</v>
      </c>
      <c r="M472" s="7">
        <v>30776550.127500005</v>
      </c>
      <c r="N472" s="9">
        <v>1.427530716455379</v>
      </c>
      <c r="O472" s="7">
        <v>4193624</v>
      </c>
      <c r="P472" s="8">
        <v>1.2949999999999999</v>
      </c>
      <c r="Q472" s="7">
        <v>5430743</v>
      </c>
      <c r="R472" s="8">
        <v>1.6E-2</v>
      </c>
      <c r="S472" s="7">
        <v>86891.888000000006</v>
      </c>
      <c r="T472" s="7">
        <v>-1054587.112</v>
      </c>
      <c r="U472" s="9">
        <v>-0.92387780414707588</v>
      </c>
      <c r="V472" s="7">
        <v>29721963.015500002</v>
      </c>
      <c r="W472" s="9">
        <v>1.3092931656283024</v>
      </c>
      <c r="X472" s="7">
        <v>28191371.798250277</v>
      </c>
      <c r="Y472" s="7">
        <v>0</v>
      </c>
      <c r="Z472" s="7">
        <v>9918.9150000000009</v>
      </c>
      <c r="AA472" s="7">
        <v>1657528.8832502749</v>
      </c>
      <c r="AB472" s="7">
        <v>26523924</v>
      </c>
      <c r="AC472" s="7">
        <v>0</v>
      </c>
      <c r="AD472" s="7">
        <v>0</v>
      </c>
      <c r="AE472" s="7">
        <v>0</v>
      </c>
      <c r="AF472" s="7">
        <v>52335841.127500005</v>
      </c>
      <c r="AG472" s="7">
        <v>86891.888000000006</v>
      </c>
      <c r="AH472" s="7">
        <v>0</v>
      </c>
      <c r="AI472" s="7">
        <v>18000608</v>
      </c>
      <c r="AJ472" s="7">
        <v>962590</v>
      </c>
      <c r="AK472" s="7">
        <v>1037240</v>
      </c>
      <c r="AL472" s="7">
        <v>0</v>
      </c>
      <c r="AM472" s="7">
        <v>536397</v>
      </c>
      <c r="AN472" s="7">
        <v>0</v>
      </c>
      <c r="AO472" s="7">
        <v>0</v>
      </c>
      <c r="AP472" s="7">
        <v>21780228</v>
      </c>
      <c r="AQ472" s="7">
        <v>1483899</v>
      </c>
      <c r="AR472" s="7">
        <v>21559291</v>
      </c>
      <c r="AS472" s="7">
        <v>1141479</v>
      </c>
      <c r="AT472" s="7">
        <v>334991</v>
      </c>
      <c r="AU472" s="7">
        <v>0</v>
      </c>
      <c r="AV472" s="7">
        <v>668178</v>
      </c>
      <c r="AW472" s="7">
        <v>0</v>
      </c>
      <c r="AX472" s="7">
        <v>0</v>
      </c>
      <c r="AY472" s="7">
        <v>24026854</v>
      </c>
      <c r="AZ472" s="7">
        <v>613101</v>
      </c>
      <c r="BA472" s="7">
        <v>9918.9150000000009</v>
      </c>
      <c r="BB472" s="7">
        <v>0</v>
      </c>
      <c r="BC472" s="7">
        <v>0</v>
      </c>
      <c r="BD472" s="7">
        <v>74.08</v>
      </c>
      <c r="BE472" s="7">
        <v>65.150000000000006</v>
      </c>
      <c r="BF472" s="7">
        <v>0</v>
      </c>
      <c r="BG472" s="7">
        <v>1267197.8832502749</v>
      </c>
      <c r="BH472" s="7">
        <v>14132</v>
      </c>
      <c r="BI472" s="7">
        <v>390331</v>
      </c>
      <c r="BJ472" s="7">
        <v>5372142.524166666</v>
      </c>
      <c r="BK472" s="7">
        <v>4285039.5599999996</v>
      </c>
      <c r="BL472" s="7">
        <v>229989.71333333335</v>
      </c>
      <c r="BM472" s="7">
        <v>3888432.4299999997</v>
      </c>
      <c r="BN472" s="130">
        <v>1.147</v>
      </c>
      <c r="BO472" s="131">
        <v>5.3472540000000003E-4</v>
      </c>
      <c r="BP472" s="161">
        <v>13551.017528520464</v>
      </c>
      <c r="BQ472" s="162">
        <v>26523924</v>
      </c>
      <c r="BR472" s="161">
        <v>759691</v>
      </c>
      <c r="BS472" s="163">
        <v>0</v>
      </c>
      <c r="BT472" s="163">
        <v>0</v>
      </c>
      <c r="BU472" s="161">
        <v>52335841.130000003</v>
      </c>
      <c r="BV472" s="161">
        <v>86891.89</v>
      </c>
      <c r="BW472" s="165">
        <v>0</v>
      </c>
      <c r="BX472" s="161">
        <v>759691</v>
      </c>
    </row>
    <row r="473" spans="1:76" ht="14.45" x14ac:dyDescent="0.3">
      <c r="A473" s="164" t="s">
        <v>31</v>
      </c>
      <c r="B473" s="6" t="s">
        <v>44</v>
      </c>
      <c r="C473" s="6" t="s">
        <v>134</v>
      </c>
      <c r="D473" s="6" t="s">
        <v>32</v>
      </c>
      <c r="E473" s="6" t="s">
        <v>36</v>
      </c>
      <c r="F473" s="24" t="str">
        <f>+Tabela1[[#This Row],[WK]]&amp;Tabela1[[#This Row],[PK]]&amp;Tabela1[[#This Row],[GK]]</f>
        <v>061602</v>
      </c>
      <c r="G473" s="6" t="s">
        <v>491</v>
      </c>
      <c r="H473" s="7">
        <v>147961135.89179841</v>
      </c>
      <c r="I473" s="8">
        <v>1.371</v>
      </c>
      <c r="J473" s="7">
        <v>202854717.29999998</v>
      </c>
      <c r="K473" s="8">
        <v>7.0000000000000007E-2</v>
      </c>
      <c r="L473" s="7">
        <v>14199830.210999999</v>
      </c>
      <c r="M473" s="7">
        <v>9764365.2109999992</v>
      </c>
      <c r="N473" s="9">
        <v>2.2014298863816983</v>
      </c>
      <c r="O473" s="7">
        <v>949591</v>
      </c>
      <c r="P473" s="8">
        <v>1.2949999999999999</v>
      </c>
      <c r="Q473" s="7">
        <v>1229720</v>
      </c>
      <c r="R473" s="8">
        <v>1.6E-2</v>
      </c>
      <c r="S473" s="7">
        <v>19675.52</v>
      </c>
      <c r="T473" s="7">
        <v>-57203.479999999996</v>
      </c>
      <c r="U473" s="9">
        <v>-0.74407159302280201</v>
      </c>
      <c r="V473" s="7">
        <v>9707161.7309999987</v>
      </c>
      <c r="W473" s="9">
        <v>2.1512459446797494</v>
      </c>
      <c r="X473" s="7">
        <v>26666932.003615879</v>
      </c>
      <c r="Y473" s="7">
        <v>9715748</v>
      </c>
      <c r="Z473" s="7">
        <v>0</v>
      </c>
      <c r="AA473" s="7">
        <v>1383876.0036158767</v>
      </c>
      <c r="AB473" s="7">
        <v>15056422</v>
      </c>
      <c r="AC473" s="7">
        <v>510886</v>
      </c>
      <c r="AD473" s="7">
        <v>16959770.27261588</v>
      </c>
      <c r="AE473" s="7">
        <v>0</v>
      </c>
      <c r="AF473" s="7">
        <v>14199830.210999999</v>
      </c>
      <c r="AG473" s="7">
        <v>19675.52</v>
      </c>
      <c r="AH473" s="7">
        <v>16959770.27261588</v>
      </c>
      <c r="AI473" s="7">
        <v>3703325</v>
      </c>
      <c r="AJ473" s="7">
        <v>112886</v>
      </c>
      <c r="AK473" s="7">
        <v>9207544</v>
      </c>
      <c r="AL473" s="7">
        <v>0</v>
      </c>
      <c r="AM473" s="7">
        <v>1019615</v>
      </c>
      <c r="AN473" s="7">
        <v>0</v>
      </c>
      <c r="AO473" s="7">
        <v>0</v>
      </c>
      <c r="AP473" s="7">
        <v>11978766</v>
      </c>
      <c r="AQ473" s="7">
        <v>922962</v>
      </c>
      <c r="AR473" s="7">
        <v>4435465</v>
      </c>
      <c r="AS473" s="7">
        <v>76879</v>
      </c>
      <c r="AT473" s="7">
        <v>10522404</v>
      </c>
      <c r="AU473" s="7">
        <v>438694</v>
      </c>
      <c r="AV473" s="7">
        <v>1218595</v>
      </c>
      <c r="AW473" s="7">
        <v>0</v>
      </c>
      <c r="AX473" s="7">
        <v>0</v>
      </c>
      <c r="AY473" s="7">
        <v>13435397</v>
      </c>
      <c r="AZ473" s="7">
        <v>376295</v>
      </c>
      <c r="BA473" s="7">
        <v>0</v>
      </c>
      <c r="BB473" s="7">
        <v>0</v>
      </c>
      <c r="BC473" s="7">
        <v>0</v>
      </c>
      <c r="BD473" s="7">
        <v>0</v>
      </c>
      <c r="BE473" s="7">
        <v>0</v>
      </c>
      <c r="BF473" s="7">
        <v>0</v>
      </c>
      <c r="BG473" s="7">
        <v>611092.00361587666</v>
      </c>
      <c r="BH473" s="7">
        <v>6815</v>
      </c>
      <c r="BI473" s="7">
        <v>772784</v>
      </c>
      <c r="BJ473" s="7">
        <v>10635813.469166666</v>
      </c>
      <c r="BK473" s="7">
        <v>6857945.333333334</v>
      </c>
      <c r="BL473" s="7">
        <v>3096209.8366666664</v>
      </c>
      <c r="BM473" s="7">
        <v>8919052.870000001</v>
      </c>
      <c r="BN473" s="130">
        <v>0.63500000000000001</v>
      </c>
      <c r="BO473" s="131">
        <v>2.6193359999999999E-4</v>
      </c>
      <c r="BP473" s="161">
        <v>6637.4372625668011</v>
      </c>
      <c r="BQ473" s="162">
        <v>15056422</v>
      </c>
      <c r="BR473" s="161">
        <v>366841</v>
      </c>
      <c r="BS473" s="163">
        <v>0</v>
      </c>
      <c r="BT473" s="163">
        <v>1691293.9963841215</v>
      </c>
      <c r="BU473" s="161">
        <v>14199830.210000001</v>
      </c>
      <c r="BV473" s="161">
        <v>19675.52</v>
      </c>
      <c r="BW473" s="165">
        <v>18651064.266384121</v>
      </c>
      <c r="BX473" s="161">
        <v>366841</v>
      </c>
    </row>
    <row r="474" spans="1:76" ht="14.45" x14ac:dyDescent="0.3">
      <c r="A474" s="164" t="s">
        <v>31</v>
      </c>
      <c r="B474" s="6" t="s">
        <v>44</v>
      </c>
      <c r="C474" s="6" t="s">
        <v>134</v>
      </c>
      <c r="D474" s="6" t="s">
        <v>37</v>
      </c>
      <c r="E474" s="6" t="s">
        <v>36</v>
      </c>
      <c r="F474" s="24" t="str">
        <f>+Tabela1[[#This Row],[WK]]&amp;Tabela1[[#This Row],[PK]]&amp;Tabela1[[#This Row],[GK]]</f>
        <v>061603</v>
      </c>
      <c r="G474" s="6" t="s">
        <v>492</v>
      </c>
      <c r="H474" s="7">
        <v>82132413.345199481</v>
      </c>
      <c r="I474" s="8">
        <v>1.371</v>
      </c>
      <c r="J474" s="7">
        <v>112603538.69999999</v>
      </c>
      <c r="K474" s="8">
        <v>7.0000000000000007E-2</v>
      </c>
      <c r="L474" s="7">
        <v>7882247.7089999998</v>
      </c>
      <c r="M474" s="7">
        <v>5724278.7089999998</v>
      </c>
      <c r="N474" s="9">
        <v>2.6526232346247789</v>
      </c>
      <c r="O474" s="7">
        <v>77890</v>
      </c>
      <c r="P474" s="8">
        <v>1.2949999999999999</v>
      </c>
      <c r="Q474" s="7">
        <v>100868</v>
      </c>
      <c r="R474" s="8">
        <v>1.6E-2</v>
      </c>
      <c r="S474" s="7">
        <v>1613.8879999999999</v>
      </c>
      <c r="T474" s="7">
        <v>-4787.1120000000001</v>
      </c>
      <c r="U474" s="9">
        <v>-0.74786939540696762</v>
      </c>
      <c r="V474" s="7">
        <v>5719491.5970000001</v>
      </c>
      <c r="W474" s="9">
        <v>2.6425664729228369</v>
      </c>
      <c r="X474" s="7">
        <v>18426702.176359266</v>
      </c>
      <c r="Y474" s="7">
        <v>9087565</v>
      </c>
      <c r="Z474" s="7">
        <v>526.38</v>
      </c>
      <c r="AA474" s="7">
        <v>583468.79635926581</v>
      </c>
      <c r="AB474" s="7">
        <v>8755142</v>
      </c>
      <c r="AC474" s="7">
        <v>0</v>
      </c>
      <c r="AD474" s="7">
        <v>12707210.579359267</v>
      </c>
      <c r="AE474" s="7">
        <v>0</v>
      </c>
      <c r="AF474" s="7">
        <v>7882247.7089999998</v>
      </c>
      <c r="AG474" s="7">
        <v>1613.8879999999999</v>
      </c>
      <c r="AH474" s="7">
        <v>12707210.579359267</v>
      </c>
      <c r="AI474" s="7">
        <v>1801764</v>
      </c>
      <c r="AJ474" s="7">
        <v>3240</v>
      </c>
      <c r="AK474" s="7">
        <v>6565391</v>
      </c>
      <c r="AL474" s="7">
        <v>0</v>
      </c>
      <c r="AM474" s="7">
        <v>369488</v>
      </c>
      <c r="AN474" s="7">
        <v>0</v>
      </c>
      <c r="AO474" s="7">
        <v>0</v>
      </c>
      <c r="AP474" s="7">
        <v>7132739</v>
      </c>
      <c r="AQ474" s="7">
        <v>449546</v>
      </c>
      <c r="AR474" s="7">
        <v>2157969</v>
      </c>
      <c r="AS474" s="7">
        <v>6401</v>
      </c>
      <c r="AT474" s="7">
        <v>7348417</v>
      </c>
      <c r="AU474" s="7">
        <v>464466</v>
      </c>
      <c r="AV474" s="7">
        <v>716334</v>
      </c>
      <c r="AW474" s="7">
        <v>0</v>
      </c>
      <c r="AX474" s="7">
        <v>0</v>
      </c>
      <c r="AY474" s="7">
        <v>8148778</v>
      </c>
      <c r="AZ474" s="7">
        <v>184903</v>
      </c>
      <c r="BA474" s="7">
        <v>526.38</v>
      </c>
      <c r="BB474" s="7">
        <v>0</v>
      </c>
      <c r="BC474" s="7">
        <v>0</v>
      </c>
      <c r="BD474" s="7">
        <v>5.66</v>
      </c>
      <c r="BE474" s="7">
        <v>0</v>
      </c>
      <c r="BF474" s="7">
        <v>0</v>
      </c>
      <c r="BG474" s="7">
        <v>348900.79635926581</v>
      </c>
      <c r="BH474" s="7">
        <v>3891</v>
      </c>
      <c r="BI474" s="7">
        <v>234568</v>
      </c>
      <c r="BJ474" s="7">
        <v>3228363.351666667</v>
      </c>
      <c r="BK474" s="7">
        <v>1415652.4066666677</v>
      </c>
      <c r="BL474" s="7">
        <v>2214898.4333333331</v>
      </c>
      <c r="BM474" s="7">
        <v>2821046.9133333326</v>
      </c>
      <c r="BN474" s="130">
        <v>0.49</v>
      </c>
      <c r="BO474" s="131">
        <v>1.694543E-4</v>
      </c>
      <c r="BP474" s="161">
        <v>4294.2238062913348</v>
      </c>
      <c r="BQ474" s="162">
        <v>8755142</v>
      </c>
      <c r="BR474" s="161">
        <v>204869</v>
      </c>
      <c r="BS474" s="163">
        <v>0</v>
      </c>
      <c r="BT474" s="163">
        <v>0</v>
      </c>
      <c r="BU474" s="161">
        <v>7882247.71</v>
      </c>
      <c r="BV474" s="161">
        <v>1613.89</v>
      </c>
      <c r="BW474" s="165">
        <v>12707210.58</v>
      </c>
      <c r="BX474" s="161">
        <v>204869</v>
      </c>
    </row>
    <row r="475" spans="1:76" ht="14.45" x14ac:dyDescent="0.3">
      <c r="A475" s="164" t="s">
        <v>31</v>
      </c>
      <c r="B475" s="6" t="s">
        <v>44</v>
      </c>
      <c r="C475" s="6" t="s">
        <v>134</v>
      </c>
      <c r="D475" s="6" t="s">
        <v>39</v>
      </c>
      <c r="E475" s="6" t="s">
        <v>40</v>
      </c>
      <c r="F475" s="24" t="str">
        <f>+Tabela1[[#This Row],[WK]]&amp;Tabela1[[#This Row],[PK]]&amp;Tabela1[[#This Row],[GK]]</f>
        <v>061604</v>
      </c>
      <c r="G475" s="6" t="s">
        <v>493</v>
      </c>
      <c r="H475" s="7">
        <v>683898860.70180547</v>
      </c>
      <c r="I475" s="8">
        <v>1.371</v>
      </c>
      <c r="J475" s="7">
        <v>937625338.01999998</v>
      </c>
      <c r="K475" s="8">
        <v>7.0000000000000007E-2</v>
      </c>
      <c r="L475" s="7">
        <v>65633773.661400005</v>
      </c>
      <c r="M475" s="7">
        <v>37414522.661400005</v>
      </c>
      <c r="N475" s="9">
        <v>1.3258510178530254</v>
      </c>
      <c r="O475" s="7">
        <v>27627508</v>
      </c>
      <c r="P475" s="8">
        <v>1.2949999999999999</v>
      </c>
      <c r="Q475" s="7">
        <v>35777623</v>
      </c>
      <c r="R475" s="8">
        <v>1.6E-2</v>
      </c>
      <c r="S475" s="7">
        <v>572441.96799999999</v>
      </c>
      <c r="T475" s="7">
        <v>-46001.032000000007</v>
      </c>
      <c r="U475" s="9">
        <v>-7.4382007719385634E-2</v>
      </c>
      <c r="V475" s="7">
        <v>37368521.629400007</v>
      </c>
      <c r="W475" s="9">
        <v>1.2958221149513554</v>
      </c>
      <c r="X475" s="7">
        <v>47144515.081467502</v>
      </c>
      <c r="Y475" s="7">
        <v>1469700</v>
      </c>
      <c r="Z475" s="7">
        <v>230347.05</v>
      </c>
      <c r="AA475" s="7">
        <v>3094159.0314675001</v>
      </c>
      <c r="AB475" s="7">
        <v>37449099</v>
      </c>
      <c r="AC475" s="7">
        <v>4901210</v>
      </c>
      <c r="AD475" s="7">
        <v>9775993.4520674963</v>
      </c>
      <c r="AE475" s="7">
        <v>0</v>
      </c>
      <c r="AF475" s="7">
        <v>65633773.661400005</v>
      </c>
      <c r="AG475" s="7">
        <v>572441.96799999999</v>
      </c>
      <c r="AH475" s="7">
        <v>9775993.4520674963</v>
      </c>
      <c r="AI475" s="7">
        <v>23561243</v>
      </c>
      <c r="AJ475" s="7">
        <v>721921</v>
      </c>
      <c r="AK475" s="7">
        <v>6062734</v>
      </c>
      <c r="AL475" s="7">
        <v>0</v>
      </c>
      <c r="AM475" s="7">
        <v>1501814</v>
      </c>
      <c r="AN475" s="7">
        <v>0</v>
      </c>
      <c r="AO475" s="7">
        <v>0</v>
      </c>
      <c r="AP475" s="7">
        <v>31358680</v>
      </c>
      <c r="AQ475" s="7">
        <v>2235794</v>
      </c>
      <c r="AR475" s="7">
        <v>28219251</v>
      </c>
      <c r="AS475" s="7">
        <v>618443</v>
      </c>
      <c r="AT475" s="7">
        <v>7450132</v>
      </c>
      <c r="AU475" s="7">
        <v>0</v>
      </c>
      <c r="AV475" s="7">
        <v>1092136</v>
      </c>
      <c r="AW475" s="7">
        <v>0</v>
      </c>
      <c r="AX475" s="7">
        <v>0</v>
      </c>
      <c r="AY475" s="7">
        <v>35908624</v>
      </c>
      <c r="AZ475" s="7">
        <v>927761</v>
      </c>
      <c r="BA475" s="7">
        <v>230347.05</v>
      </c>
      <c r="BB475" s="7">
        <v>0</v>
      </c>
      <c r="BC475" s="7">
        <v>0</v>
      </c>
      <c r="BD475" s="7">
        <v>2476.85</v>
      </c>
      <c r="BE475" s="7">
        <v>0</v>
      </c>
      <c r="BF475" s="7">
        <v>0</v>
      </c>
      <c r="BG475" s="7">
        <v>1716169.0314675001</v>
      </c>
      <c r="BH475" s="7">
        <v>19139</v>
      </c>
      <c r="BI475" s="7">
        <v>1377990</v>
      </c>
      <c r="BJ475" s="7">
        <v>18965370.094166666</v>
      </c>
      <c r="BK475" s="7">
        <v>10400695.9</v>
      </c>
      <c r="BL475" s="7">
        <v>11544663.906666666</v>
      </c>
      <c r="BM475" s="7">
        <v>11169368.963333333</v>
      </c>
      <c r="BN475" s="130">
        <v>0.97799999999999998</v>
      </c>
      <c r="BO475" s="131">
        <v>7.4203449999999998E-4</v>
      </c>
      <c r="BP475" s="161">
        <v>18803.737701640108</v>
      </c>
      <c r="BQ475" s="162">
        <v>37449099</v>
      </c>
      <c r="BR475" s="161">
        <v>1013563</v>
      </c>
      <c r="BS475" s="163">
        <v>0</v>
      </c>
      <c r="BT475" s="163">
        <v>2747700.900000006</v>
      </c>
      <c r="BU475" s="161">
        <v>65633773.659999996</v>
      </c>
      <c r="BV475" s="161">
        <v>572441.97</v>
      </c>
      <c r="BW475" s="165">
        <v>12523694.350000005</v>
      </c>
      <c r="BX475" s="161">
        <v>1013563</v>
      </c>
    </row>
    <row r="476" spans="1:76" ht="14.45" x14ac:dyDescent="0.3">
      <c r="A476" s="164" t="s">
        <v>31</v>
      </c>
      <c r="B476" s="6" t="s">
        <v>44</v>
      </c>
      <c r="C476" s="6" t="s">
        <v>134</v>
      </c>
      <c r="D476" s="6" t="s">
        <v>42</v>
      </c>
      <c r="E476" s="6" t="s">
        <v>36</v>
      </c>
      <c r="F476" s="24" t="str">
        <f>+Tabela1[[#This Row],[WK]]&amp;Tabela1[[#This Row],[PK]]&amp;Tabela1[[#This Row],[GK]]</f>
        <v>061605</v>
      </c>
      <c r="G476" s="6" t="s">
        <v>494</v>
      </c>
      <c r="H476" s="7">
        <v>151304140.25739947</v>
      </c>
      <c r="I476" s="8">
        <v>1.371</v>
      </c>
      <c r="J476" s="7">
        <v>207437976.28999999</v>
      </c>
      <c r="K476" s="8">
        <v>7.0000000000000007E-2</v>
      </c>
      <c r="L476" s="7">
        <v>14520658.340300001</v>
      </c>
      <c r="M476" s="7">
        <v>8731451.3403000012</v>
      </c>
      <c r="N476" s="9">
        <v>1.5082292514847027</v>
      </c>
      <c r="O476" s="7">
        <v>3128094</v>
      </c>
      <c r="P476" s="8">
        <v>1.2949999999999999</v>
      </c>
      <c r="Q476" s="7">
        <v>4050882</v>
      </c>
      <c r="R476" s="8">
        <v>1.6E-2</v>
      </c>
      <c r="S476" s="7">
        <v>64814.112000000001</v>
      </c>
      <c r="T476" s="7">
        <v>24066.112000000001</v>
      </c>
      <c r="U476" s="9">
        <v>0.59060842249926382</v>
      </c>
      <c r="V476" s="7">
        <v>8755517.4523000009</v>
      </c>
      <c r="W476" s="9">
        <v>1.5018156147517436</v>
      </c>
      <c r="X476" s="7">
        <v>13886709.986454176</v>
      </c>
      <c r="Y476" s="7">
        <v>663446</v>
      </c>
      <c r="Z476" s="7">
        <v>134218.065</v>
      </c>
      <c r="AA476" s="7">
        <v>618345.92145417514</v>
      </c>
      <c r="AB476" s="7">
        <v>9044648</v>
      </c>
      <c r="AC476" s="7">
        <v>3426052</v>
      </c>
      <c r="AD476" s="7">
        <v>5131192.5341541748</v>
      </c>
      <c r="AE476" s="7">
        <v>0</v>
      </c>
      <c r="AF476" s="7">
        <v>14520658.340300001</v>
      </c>
      <c r="AG476" s="7">
        <v>64814.112000000001</v>
      </c>
      <c r="AH476" s="7">
        <v>5131192.5341541748</v>
      </c>
      <c r="AI476" s="7">
        <v>4833612</v>
      </c>
      <c r="AJ476" s="7">
        <v>24689</v>
      </c>
      <c r="AK476" s="7">
        <v>3514864</v>
      </c>
      <c r="AL476" s="7">
        <v>0</v>
      </c>
      <c r="AM476" s="7">
        <v>289271</v>
      </c>
      <c r="AN476" s="7">
        <v>0</v>
      </c>
      <c r="AO476" s="7">
        <v>0</v>
      </c>
      <c r="AP476" s="7">
        <v>7599769</v>
      </c>
      <c r="AQ476" s="7">
        <v>525133</v>
      </c>
      <c r="AR476" s="7">
        <v>5789207</v>
      </c>
      <c r="AS476" s="7">
        <v>40748</v>
      </c>
      <c r="AT476" s="7">
        <v>4036361</v>
      </c>
      <c r="AU476" s="7">
        <v>0</v>
      </c>
      <c r="AV476" s="7">
        <v>399335</v>
      </c>
      <c r="AW476" s="7">
        <v>0</v>
      </c>
      <c r="AX476" s="7">
        <v>0</v>
      </c>
      <c r="AY476" s="7">
        <v>8756848</v>
      </c>
      <c r="AZ476" s="7">
        <v>218965</v>
      </c>
      <c r="BA476" s="7">
        <v>134218.065</v>
      </c>
      <c r="BB476" s="7">
        <v>0</v>
      </c>
      <c r="BC476" s="7">
        <v>0</v>
      </c>
      <c r="BD476" s="7">
        <v>0</v>
      </c>
      <c r="BE476" s="7">
        <v>2886.41</v>
      </c>
      <c r="BF476" s="7">
        <v>0</v>
      </c>
      <c r="BG476" s="7">
        <v>426553.92145417514</v>
      </c>
      <c r="BH476" s="7">
        <v>4757</v>
      </c>
      <c r="BI476" s="7">
        <v>191792</v>
      </c>
      <c r="BJ476" s="7">
        <v>2639589.3249999997</v>
      </c>
      <c r="BK476" s="7">
        <v>1447028.8166666664</v>
      </c>
      <c r="BL476" s="7">
        <v>36144.286666666667</v>
      </c>
      <c r="BM476" s="7">
        <v>4697953.46</v>
      </c>
      <c r="BN476" s="130">
        <v>0.95899999999999996</v>
      </c>
      <c r="BO476" s="131">
        <v>1.771226E-4</v>
      </c>
      <c r="BP476" s="161">
        <v>4488.3243231647075</v>
      </c>
      <c r="BQ476" s="162">
        <v>9044648</v>
      </c>
      <c r="BR476" s="161">
        <v>279986</v>
      </c>
      <c r="BS476" s="163">
        <v>0</v>
      </c>
      <c r="BT476" s="163">
        <v>1304785.0135458261</v>
      </c>
      <c r="BU476" s="161">
        <v>14520658.34</v>
      </c>
      <c r="BV476" s="161">
        <v>64814.11</v>
      </c>
      <c r="BW476" s="165">
        <v>6435977.5435458263</v>
      </c>
      <c r="BX476" s="161">
        <v>279986</v>
      </c>
    </row>
    <row r="477" spans="1:76" ht="14.45" x14ac:dyDescent="0.3">
      <c r="A477" s="164" t="s">
        <v>31</v>
      </c>
      <c r="B477" s="6" t="s">
        <v>44</v>
      </c>
      <c r="C477" s="6" t="s">
        <v>134</v>
      </c>
      <c r="D477" s="6" t="s">
        <v>44</v>
      </c>
      <c r="E477" s="6" t="s">
        <v>36</v>
      </c>
      <c r="F477" s="24" t="str">
        <f>+Tabela1[[#This Row],[WK]]&amp;Tabela1[[#This Row],[PK]]&amp;Tabela1[[#This Row],[GK]]</f>
        <v>061606</v>
      </c>
      <c r="G477" s="6" t="s">
        <v>495</v>
      </c>
      <c r="H477" s="7">
        <v>69637366.996999905</v>
      </c>
      <c r="I477" s="8">
        <v>1.371</v>
      </c>
      <c r="J477" s="7">
        <v>95472830.149999991</v>
      </c>
      <c r="K477" s="8">
        <v>7.0000000000000007E-2</v>
      </c>
      <c r="L477" s="7">
        <v>6683098.1105000004</v>
      </c>
      <c r="M477" s="7">
        <v>4906483.1105000004</v>
      </c>
      <c r="N477" s="9">
        <v>2.7617030760744452</v>
      </c>
      <c r="O477" s="7">
        <v>1184109</v>
      </c>
      <c r="P477" s="8">
        <v>1.2949999999999999</v>
      </c>
      <c r="Q477" s="7">
        <v>1533421</v>
      </c>
      <c r="R477" s="8">
        <v>1.6E-2</v>
      </c>
      <c r="S477" s="7">
        <v>24534.736000000001</v>
      </c>
      <c r="T477" s="7">
        <v>11360.736000000001</v>
      </c>
      <c r="U477" s="9">
        <v>0.86236040686200099</v>
      </c>
      <c r="V477" s="7">
        <v>4917843.8465</v>
      </c>
      <c r="W477" s="9">
        <v>2.7477226904959187</v>
      </c>
      <c r="X477" s="7">
        <v>10794052.560000001</v>
      </c>
      <c r="Y477" s="7">
        <v>2911790</v>
      </c>
      <c r="Z477" s="7">
        <v>456622.56</v>
      </c>
      <c r="AA477" s="7">
        <v>532919</v>
      </c>
      <c r="AB477" s="7">
        <v>5115576</v>
      </c>
      <c r="AC477" s="7">
        <v>1777145</v>
      </c>
      <c r="AD477" s="7">
        <v>5876208.7135000005</v>
      </c>
      <c r="AE477" s="7">
        <v>0</v>
      </c>
      <c r="AF477" s="7">
        <v>6683098.1105000004</v>
      </c>
      <c r="AG477" s="7">
        <v>24534.736000000001</v>
      </c>
      <c r="AH477" s="7">
        <v>5876208.7135000005</v>
      </c>
      <c r="AI477" s="7">
        <v>1483358</v>
      </c>
      <c r="AJ477" s="7">
        <v>13819</v>
      </c>
      <c r="AK477" s="7">
        <v>3902606</v>
      </c>
      <c r="AL477" s="7">
        <v>0</v>
      </c>
      <c r="AM477" s="7">
        <v>989006</v>
      </c>
      <c r="AN477" s="7">
        <v>0</v>
      </c>
      <c r="AO477" s="7">
        <v>0</v>
      </c>
      <c r="AP477" s="7">
        <v>4212650</v>
      </c>
      <c r="AQ477" s="7">
        <v>206871</v>
      </c>
      <c r="AR477" s="7">
        <v>1776615</v>
      </c>
      <c r="AS477" s="7">
        <v>13174</v>
      </c>
      <c r="AT477" s="7">
        <v>4456680</v>
      </c>
      <c r="AU477" s="7">
        <v>74285</v>
      </c>
      <c r="AV477" s="7">
        <v>1069157</v>
      </c>
      <c r="AW477" s="7">
        <v>0</v>
      </c>
      <c r="AX477" s="7">
        <v>0</v>
      </c>
      <c r="AY477" s="7">
        <v>4823074</v>
      </c>
      <c r="AZ477" s="7">
        <v>90830</v>
      </c>
      <c r="BA477" s="7">
        <v>456622.56</v>
      </c>
      <c r="BB477" s="7">
        <v>0</v>
      </c>
      <c r="BC477" s="7">
        <v>0</v>
      </c>
      <c r="BD477" s="7">
        <v>4909.92</v>
      </c>
      <c r="BE477" s="7">
        <v>0</v>
      </c>
      <c r="BF477" s="7">
        <v>0</v>
      </c>
      <c r="BG477" s="7">
        <v>320594</v>
      </c>
      <c r="BH477" s="7">
        <v>2823</v>
      </c>
      <c r="BI477" s="7">
        <v>212325</v>
      </c>
      <c r="BJ477" s="7">
        <v>2922177.0491666673</v>
      </c>
      <c r="BK477" s="7">
        <v>421109.80000000075</v>
      </c>
      <c r="BL477" s="7">
        <v>2665939.9466666668</v>
      </c>
      <c r="BM477" s="7">
        <v>4672389.1033333326</v>
      </c>
      <c r="BN477" s="130">
        <v>0.72199999999999998</v>
      </c>
      <c r="BO477" s="131">
        <v>1.07345E-4</v>
      </c>
      <c r="BP477" s="161">
        <v>2720.408790611868</v>
      </c>
      <c r="BQ477" s="162">
        <v>5115576</v>
      </c>
      <c r="BR477" s="161">
        <v>155434</v>
      </c>
      <c r="BS477" s="163">
        <v>0</v>
      </c>
      <c r="BT477" s="163">
        <v>875407.43999999948</v>
      </c>
      <c r="BU477" s="161">
        <v>6683098.1100000003</v>
      </c>
      <c r="BV477" s="161">
        <v>24534.74</v>
      </c>
      <c r="BW477" s="165">
        <v>6751616.1499999994</v>
      </c>
      <c r="BX477" s="161">
        <v>155434</v>
      </c>
    </row>
    <row r="478" spans="1:76" ht="14.45" x14ac:dyDescent="0.3">
      <c r="A478" s="164" t="s">
        <v>31</v>
      </c>
      <c r="B478" s="6" t="s">
        <v>44</v>
      </c>
      <c r="C478" s="6" t="s">
        <v>141</v>
      </c>
      <c r="D478" s="6" t="s">
        <v>33</v>
      </c>
      <c r="E478" s="6" t="s">
        <v>34</v>
      </c>
      <c r="F478" s="24" t="str">
        <f>+Tabela1[[#This Row],[WK]]&amp;Tabela1[[#This Row],[PK]]&amp;Tabela1[[#This Row],[GK]]</f>
        <v>061701</v>
      </c>
      <c r="G478" s="6" t="s">
        <v>496</v>
      </c>
      <c r="H478" s="7">
        <v>1392867786.2270091</v>
      </c>
      <c r="I478" s="8">
        <v>1.371</v>
      </c>
      <c r="J478" s="7">
        <v>1909621734.9199998</v>
      </c>
      <c r="K478" s="8">
        <v>7.0000000000000007E-2</v>
      </c>
      <c r="L478" s="7">
        <v>133673521.4444</v>
      </c>
      <c r="M478" s="7">
        <v>77578291.444399998</v>
      </c>
      <c r="N478" s="9">
        <v>1.3829748348371154</v>
      </c>
      <c r="O478" s="7">
        <v>327849365</v>
      </c>
      <c r="P478" s="8">
        <v>1.2949999999999999</v>
      </c>
      <c r="Q478" s="7">
        <v>424564928</v>
      </c>
      <c r="R478" s="8">
        <v>1.6E-2</v>
      </c>
      <c r="S478" s="7">
        <v>6793038.8480000002</v>
      </c>
      <c r="T478" s="7">
        <v>1404041.8480000002</v>
      </c>
      <c r="U478" s="9">
        <v>0.26053862119425936</v>
      </c>
      <c r="V478" s="7">
        <v>78982333.292400002</v>
      </c>
      <c r="W478" s="9">
        <v>1.2845950440655292</v>
      </c>
      <c r="X478" s="7">
        <v>64556304.974352136</v>
      </c>
      <c r="Y478" s="7">
        <v>0</v>
      </c>
      <c r="Z478" s="7">
        <v>5671.6049999999996</v>
      </c>
      <c r="AA478" s="7">
        <v>5962787.3693521321</v>
      </c>
      <c r="AB478" s="7">
        <v>58587846</v>
      </c>
      <c r="AC478" s="7">
        <v>0</v>
      </c>
      <c r="AD478" s="7">
        <v>0</v>
      </c>
      <c r="AE478" s="7">
        <v>0</v>
      </c>
      <c r="AF478" s="7">
        <v>133673521.4444</v>
      </c>
      <c r="AG478" s="7">
        <v>6793038.8480000002</v>
      </c>
      <c r="AH478" s="7">
        <v>0</v>
      </c>
      <c r="AI478" s="7">
        <v>46835875</v>
      </c>
      <c r="AJ478" s="7">
        <v>5433419</v>
      </c>
      <c r="AK478" s="7">
        <v>8808372</v>
      </c>
      <c r="AL478" s="7">
        <v>0</v>
      </c>
      <c r="AM478" s="7">
        <v>1817067</v>
      </c>
      <c r="AN478" s="7">
        <v>0</v>
      </c>
      <c r="AO478" s="7">
        <v>0</v>
      </c>
      <c r="AP478" s="7">
        <v>44567348</v>
      </c>
      <c r="AQ478" s="7">
        <v>4284610</v>
      </c>
      <c r="AR478" s="7">
        <v>56095230</v>
      </c>
      <c r="AS478" s="7">
        <v>5388997</v>
      </c>
      <c r="AT478" s="7">
        <v>9646767</v>
      </c>
      <c r="AU478" s="7">
        <v>101604</v>
      </c>
      <c r="AV478" s="7">
        <v>1496745</v>
      </c>
      <c r="AW478" s="7">
        <v>0</v>
      </c>
      <c r="AX478" s="7">
        <v>0</v>
      </c>
      <c r="AY478" s="7">
        <v>51085794</v>
      </c>
      <c r="AZ478" s="7">
        <v>1811729</v>
      </c>
      <c r="BA478" s="7">
        <v>5671.6049999999996</v>
      </c>
      <c r="BB478" s="7">
        <v>0</v>
      </c>
      <c r="BC478" s="7">
        <v>0</v>
      </c>
      <c r="BD478" s="7">
        <v>0</v>
      </c>
      <c r="BE478" s="7">
        <v>121.97</v>
      </c>
      <c r="BF478" s="7">
        <v>0</v>
      </c>
      <c r="BG478" s="7">
        <v>3289047.3693521316</v>
      </c>
      <c r="BH478" s="7">
        <v>36680</v>
      </c>
      <c r="BI478" s="7">
        <v>2673740</v>
      </c>
      <c r="BJ478" s="7">
        <v>36798792.535833329</v>
      </c>
      <c r="BK478" s="7">
        <v>31954641.883333333</v>
      </c>
      <c r="BL478" s="7">
        <v>6703702.7233333327</v>
      </c>
      <c r="BM478" s="7">
        <v>5969197.163333334</v>
      </c>
      <c r="BN478" s="130">
        <v>1.05</v>
      </c>
      <c r="BO478" s="131">
        <v>1.4340666999999999E-3</v>
      </c>
      <c r="BP478" s="161">
        <v>36340.81945296222</v>
      </c>
      <c r="BQ478" s="162">
        <v>58587846</v>
      </c>
      <c r="BR478" s="161">
        <v>1932214</v>
      </c>
      <c r="BS478" s="163">
        <v>0</v>
      </c>
      <c r="BT478" s="163">
        <v>0</v>
      </c>
      <c r="BU478" s="161">
        <v>133673521.44</v>
      </c>
      <c r="BV478" s="161">
        <v>6793038.8499999996</v>
      </c>
      <c r="BW478" s="165">
        <v>0</v>
      </c>
      <c r="BX478" s="161">
        <v>1932214</v>
      </c>
    </row>
    <row r="479" spans="1:76" ht="14.45" x14ac:dyDescent="0.3">
      <c r="A479" s="164" t="s">
        <v>31</v>
      </c>
      <c r="B479" s="6" t="s">
        <v>44</v>
      </c>
      <c r="C479" s="6" t="s">
        <v>141</v>
      </c>
      <c r="D479" s="6" t="s">
        <v>32</v>
      </c>
      <c r="E479" s="6" t="s">
        <v>36</v>
      </c>
      <c r="F479" s="24" t="str">
        <f>+Tabela1[[#This Row],[WK]]&amp;Tabela1[[#This Row],[PK]]&amp;Tabela1[[#This Row],[GK]]</f>
        <v>061702</v>
      </c>
      <c r="G479" s="6" t="s">
        <v>497</v>
      </c>
      <c r="H479" s="7">
        <v>331984463.63879889</v>
      </c>
      <c r="I479" s="8">
        <v>1.371</v>
      </c>
      <c r="J479" s="7">
        <v>455150699.65999997</v>
      </c>
      <c r="K479" s="8">
        <v>7.0000000000000007E-2</v>
      </c>
      <c r="L479" s="7">
        <v>31860548.976199999</v>
      </c>
      <c r="M479" s="7">
        <v>19456471.976199999</v>
      </c>
      <c r="N479" s="9">
        <v>1.5685545950899853</v>
      </c>
      <c r="O479" s="7">
        <v>38838649</v>
      </c>
      <c r="P479" s="8">
        <v>1.2949999999999999</v>
      </c>
      <c r="Q479" s="7">
        <v>50296050</v>
      </c>
      <c r="R479" s="8">
        <v>1.6E-2</v>
      </c>
      <c r="S479" s="7">
        <v>804736.8</v>
      </c>
      <c r="T479" s="7">
        <v>204227.80000000005</v>
      </c>
      <c r="U479" s="9">
        <v>0.34009115600265782</v>
      </c>
      <c r="V479" s="7">
        <v>19660699.7762</v>
      </c>
      <c r="W479" s="9">
        <v>1.5118281947768273</v>
      </c>
      <c r="X479" s="7">
        <v>21326224.517006211</v>
      </c>
      <c r="Y479" s="7">
        <v>0</v>
      </c>
      <c r="Z479" s="7">
        <v>7788.75</v>
      </c>
      <c r="AA479" s="7">
        <v>1895746.7670062101</v>
      </c>
      <c r="AB479" s="7">
        <v>14505243</v>
      </c>
      <c r="AC479" s="7">
        <v>4917446</v>
      </c>
      <c r="AD479" s="7">
        <v>4917446</v>
      </c>
      <c r="AE479" s="7">
        <v>0</v>
      </c>
      <c r="AF479" s="7">
        <v>31860548.976199999</v>
      </c>
      <c r="AG479" s="7">
        <v>804736.8</v>
      </c>
      <c r="AH479" s="7">
        <v>4917446</v>
      </c>
      <c r="AI479" s="7">
        <v>10356599</v>
      </c>
      <c r="AJ479" s="7">
        <v>567091</v>
      </c>
      <c r="AK479" s="7">
        <v>6504444</v>
      </c>
      <c r="AL479" s="7">
        <v>0</v>
      </c>
      <c r="AM479" s="7">
        <v>623164</v>
      </c>
      <c r="AN479" s="7">
        <v>0</v>
      </c>
      <c r="AO479" s="7">
        <v>0</v>
      </c>
      <c r="AP479" s="7">
        <v>12688984</v>
      </c>
      <c r="AQ479" s="7">
        <v>724047</v>
      </c>
      <c r="AR479" s="7">
        <v>12404077</v>
      </c>
      <c r="AS479" s="7">
        <v>600509</v>
      </c>
      <c r="AT479" s="7">
        <v>7627898</v>
      </c>
      <c r="AU479" s="7">
        <v>0</v>
      </c>
      <c r="AV479" s="7">
        <v>1052936</v>
      </c>
      <c r="AW479" s="7">
        <v>0</v>
      </c>
      <c r="AX479" s="7">
        <v>0</v>
      </c>
      <c r="AY479" s="7">
        <v>14665306</v>
      </c>
      <c r="AZ479" s="7">
        <v>314660</v>
      </c>
      <c r="BA479" s="7">
        <v>7788.75</v>
      </c>
      <c r="BB479" s="7">
        <v>0</v>
      </c>
      <c r="BC479" s="7">
        <v>0</v>
      </c>
      <c r="BD479" s="7">
        <v>83.75</v>
      </c>
      <c r="BE479" s="7">
        <v>0</v>
      </c>
      <c r="BF479" s="7">
        <v>0</v>
      </c>
      <c r="BG479" s="7">
        <v>967076.76700621017</v>
      </c>
      <c r="BH479" s="7">
        <v>10785</v>
      </c>
      <c r="BI479" s="7">
        <v>928670</v>
      </c>
      <c r="BJ479" s="7">
        <v>12781324.848333335</v>
      </c>
      <c r="BK479" s="7">
        <v>9025947.9800000004</v>
      </c>
      <c r="BL479" s="7">
        <v>4108370.5033333334</v>
      </c>
      <c r="BM479" s="7">
        <v>6804766.4666666668</v>
      </c>
      <c r="BN479" s="130">
        <v>1.0189999999999999</v>
      </c>
      <c r="BO479" s="131">
        <v>3.5593730000000001E-4</v>
      </c>
      <c r="BP479" s="161">
        <v>9019.6709258425872</v>
      </c>
      <c r="BQ479" s="162">
        <v>14505243</v>
      </c>
      <c r="BR479" s="161">
        <v>545240</v>
      </c>
      <c r="BS479" s="163">
        <v>0</v>
      </c>
      <c r="BT479" s="163">
        <v>2627893.7400000021</v>
      </c>
      <c r="BU479" s="161">
        <v>31860548.98</v>
      </c>
      <c r="BV479" s="161">
        <v>804736.8</v>
      </c>
      <c r="BW479" s="165">
        <v>7545339.7400000021</v>
      </c>
      <c r="BX479" s="161">
        <v>545240</v>
      </c>
    </row>
    <row r="480" spans="1:76" ht="14.45" x14ac:dyDescent="0.3">
      <c r="A480" s="164" t="s">
        <v>31</v>
      </c>
      <c r="B480" s="6" t="s">
        <v>44</v>
      </c>
      <c r="C480" s="6" t="s">
        <v>141</v>
      </c>
      <c r="D480" s="6" t="s">
        <v>37</v>
      </c>
      <c r="E480" s="6" t="s">
        <v>40</v>
      </c>
      <c r="F480" s="24" t="str">
        <f>+Tabela1[[#This Row],[WK]]&amp;Tabela1[[#This Row],[PK]]&amp;Tabela1[[#This Row],[GK]]</f>
        <v>061703</v>
      </c>
      <c r="G480" s="6" t="s">
        <v>498</v>
      </c>
      <c r="H480" s="7">
        <v>288097107.89679909</v>
      </c>
      <c r="I480" s="8">
        <v>1.371</v>
      </c>
      <c r="J480" s="7">
        <v>394981134.93000001</v>
      </c>
      <c r="K480" s="8">
        <v>7.0000000000000007E-2</v>
      </c>
      <c r="L480" s="7">
        <v>27648679.445100002</v>
      </c>
      <c r="M480" s="7">
        <v>17541265.445100002</v>
      </c>
      <c r="N480" s="9">
        <v>1.7354850058679701</v>
      </c>
      <c r="O480" s="7">
        <v>37084957</v>
      </c>
      <c r="P480" s="8">
        <v>1.2949999999999999</v>
      </c>
      <c r="Q480" s="7">
        <v>48025019</v>
      </c>
      <c r="R480" s="8">
        <v>1.6E-2</v>
      </c>
      <c r="S480" s="7">
        <v>768400.304</v>
      </c>
      <c r="T480" s="7">
        <v>394188.304</v>
      </c>
      <c r="U480" s="9">
        <v>1.0533823180443171</v>
      </c>
      <c r="V480" s="7">
        <v>17935453.749100003</v>
      </c>
      <c r="W480" s="9">
        <v>1.7111327716806537</v>
      </c>
      <c r="X480" s="7">
        <v>26113124.387297377</v>
      </c>
      <c r="Y480" s="7">
        <v>2009034</v>
      </c>
      <c r="Z480" s="7">
        <v>107289.14</v>
      </c>
      <c r="AA480" s="7">
        <v>1567455.247297375</v>
      </c>
      <c r="AB480" s="7">
        <v>16313701</v>
      </c>
      <c r="AC480" s="7">
        <v>6115645</v>
      </c>
      <c r="AD480" s="7">
        <v>8177670.6381973755</v>
      </c>
      <c r="AE480" s="7">
        <v>0</v>
      </c>
      <c r="AF480" s="7">
        <v>27648679.445100002</v>
      </c>
      <c r="AG480" s="7">
        <v>768400.304</v>
      </c>
      <c r="AH480" s="7">
        <v>8177670.6381973755</v>
      </c>
      <c r="AI480" s="7">
        <v>8439035</v>
      </c>
      <c r="AJ480" s="7">
        <v>212045</v>
      </c>
      <c r="AK480" s="7">
        <v>8696976</v>
      </c>
      <c r="AL480" s="7">
        <v>0</v>
      </c>
      <c r="AM480" s="7">
        <v>1019766</v>
      </c>
      <c r="AN480" s="7">
        <v>0</v>
      </c>
      <c r="AO480" s="7">
        <v>0</v>
      </c>
      <c r="AP480" s="7">
        <v>12634023</v>
      </c>
      <c r="AQ480" s="7">
        <v>1010484</v>
      </c>
      <c r="AR480" s="7">
        <v>10107414</v>
      </c>
      <c r="AS480" s="7">
        <v>374212</v>
      </c>
      <c r="AT480" s="7">
        <v>9602899</v>
      </c>
      <c r="AU480" s="7">
        <v>0</v>
      </c>
      <c r="AV480" s="7">
        <v>954791</v>
      </c>
      <c r="AW480" s="7">
        <v>0</v>
      </c>
      <c r="AX480" s="7">
        <v>0</v>
      </c>
      <c r="AY480" s="7">
        <v>14230358</v>
      </c>
      <c r="AZ480" s="7">
        <v>408734</v>
      </c>
      <c r="BA480" s="7">
        <v>107289.14</v>
      </c>
      <c r="BB480" s="7">
        <v>0</v>
      </c>
      <c r="BC480" s="7">
        <v>25.46</v>
      </c>
      <c r="BD480" s="7">
        <v>1068.78</v>
      </c>
      <c r="BE480" s="7">
        <v>0</v>
      </c>
      <c r="BF480" s="7">
        <v>0</v>
      </c>
      <c r="BG480" s="7">
        <v>914710.24729737488</v>
      </c>
      <c r="BH480" s="7">
        <v>10201</v>
      </c>
      <c r="BI480" s="7">
        <v>652745</v>
      </c>
      <c r="BJ480" s="7">
        <v>8983835.9608333353</v>
      </c>
      <c r="BK480" s="7">
        <v>4921969.3900000015</v>
      </c>
      <c r="BL480" s="7">
        <v>5065579.043333333</v>
      </c>
      <c r="BM480" s="7">
        <v>6116308.1966666663</v>
      </c>
      <c r="BN480" s="130">
        <v>0.93899999999999995</v>
      </c>
      <c r="BO480" s="131">
        <v>3.5977250000000002E-4</v>
      </c>
      <c r="BP480" s="161">
        <v>9116.7211842792731</v>
      </c>
      <c r="BQ480" s="162">
        <v>16313701</v>
      </c>
      <c r="BR480" s="161">
        <v>554018</v>
      </c>
      <c r="BS480" s="163">
        <v>0</v>
      </c>
      <c r="BT480" s="163">
        <v>2637675.612702623</v>
      </c>
      <c r="BU480" s="161">
        <v>27648679.449999999</v>
      </c>
      <c r="BV480" s="161">
        <v>768400.3</v>
      </c>
      <c r="BW480" s="165">
        <v>10815346.252702624</v>
      </c>
      <c r="BX480" s="161">
        <v>554018</v>
      </c>
    </row>
    <row r="481" spans="1:76" ht="14.45" x14ac:dyDescent="0.3">
      <c r="A481" s="164" t="s">
        <v>31</v>
      </c>
      <c r="B481" s="6" t="s">
        <v>44</v>
      </c>
      <c r="C481" s="6" t="s">
        <v>141</v>
      </c>
      <c r="D481" s="6" t="s">
        <v>39</v>
      </c>
      <c r="E481" s="6" t="s">
        <v>36</v>
      </c>
      <c r="F481" s="24" t="str">
        <f>+Tabela1[[#This Row],[WK]]&amp;Tabela1[[#This Row],[PK]]&amp;Tabela1[[#This Row],[GK]]</f>
        <v>061704</v>
      </c>
      <c r="G481" s="6" t="s">
        <v>499</v>
      </c>
      <c r="H481" s="7">
        <v>62820757.840800092</v>
      </c>
      <c r="I481" s="8">
        <v>1.371</v>
      </c>
      <c r="J481" s="7">
        <v>86127259.000000015</v>
      </c>
      <c r="K481" s="8">
        <v>7.0000000000000007E-2</v>
      </c>
      <c r="L481" s="7">
        <v>6028908.1300000018</v>
      </c>
      <c r="M481" s="7">
        <v>4336554.1300000018</v>
      </c>
      <c r="N481" s="9">
        <v>2.562439140983507</v>
      </c>
      <c r="O481" s="7">
        <v>187375</v>
      </c>
      <c r="P481" s="8">
        <v>1.2949999999999999</v>
      </c>
      <c r="Q481" s="7">
        <v>242651</v>
      </c>
      <c r="R481" s="8">
        <v>1.6E-2</v>
      </c>
      <c r="S481" s="7">
        <v>3882.4160000000002</v>
      </c>
      <c r="T481" s="7">
        <v>-11690.583999999999</v>
      </c>
      <c r="U481" s="9">
        <v>-0.75069569126051494</v>
      </c>
      <c r="V481" s="7">
        <v>4324863.546000002</v>
      </c>
      <c r="W481" s="9">
        <v>2.5322297416692878</v>
      </c>
      <c r="X481" s="7">
        <v>9450650.9600000009</v>
      </c>
      <c r="Y481" s="7">
        <v>2557780</v>
      </c>
      <c r="Z481" s="7">
        <v>435213.96</v>
      </c>
      <c r="AA481" s="7">
        <v>592504</v>
      </c>
      <c r="AB481" s="7">
        <v>3659237</v>
      </c>
      <c r="AC481" s="7">
        <v>2205916</v>
      </c>
      <c r="AD481" s="7">
        <v>5125787.413999998</v>
      </c>
      <c r="AE481" s="7">
        <v>0</v>
      </c>
      <c r="AF481" s="7">
        <v>6028908.1300000018</v>
      </c>
      <c r="AG481" s="7">
        <v>3882.4160000000002</v>
      </c>
      <c r="AH481" s="7">
        <v>5125787.413999998</v>
      </c>
      <c r="AI481" s="7">
        <v>1413006</v>
      </c>
      <c r="AJ481" s="7">
        <v>8076</v>
      </c>
      <c r="AK481" s="7">
        <v>4302687</v>
      </c>
      <c r="AL481" s="7">
        <v>0</v>
      </c>
      <c r="AM481" s="7">
        <v>731979</v>
      </c>
      <c r="AN481" s="7">
        <v>0</v>
      </c>
      <c r="AO481" s="7">
        <v>0</v>
      </c>
      <c r="AP481" s="7">
        <v>2782089</v>
      </c>
      <c r="AQ481" s="7">
        <v>242675</v>
      </c>
      <c r="AR481" s="7">
        <v>1692354</v>
      </c>
      <c r="AS481" s="7">
        <v>15573</v>
      </c>
      <c r="AT481" s="7">
        <v>4917379</v>
      </c>
      <c r="AU481" s="7">
        <v>0</v>
      </c>
      <c r="AV481" s="7">
        <v>961796</v>
      </c>
      <c r="AW481" s="7">
        <v>0</v>
      </c>
      <c r="AX481" s="7">
        <v>0</v>
      </c>
      <c r="AY481" s="7">
        <v>3189111</v>
      </c>
      <c r="AZ481" s="7">
        <v>98940</v>
      </c>
      <c r="BA481" s="7">
        <v>435213.96</v>
      </c>
      <c r="BB481" s="7">
        <v>0</v>
      </c>
      <c r="BC481" s="7">
        <v>0</v>
      </c>
      <c r="BD481" s="7">
        <v>4679.72</v>
      </c>
      <c r="BE481" s="7">
        <v>0</v>
      </c>
      <c r="BF481" s="7">
        <v>0</v>
      </c>
      <c r="BG481" s="7">
        <v>320594</v>
      </c>
      <c r="BH481" s="7">
        <v>3179</v>
      </c>
      <c r="BI481" s="7">
        <v>271910</v>
      </c>
      <c r="BJ481" s="7">
        <v>3742204.5158333336</v>
      </c>
      <c r="BK481" s="7">
        <v>1639114.8833333333</v>
      </c>
      <c r="BL481" s="7">
        <v>2447382.61</v>
      </c>
      <c r="BM481" s="7">
        <v>3517593.31</v>
      </c>
      <c r="BN481" s="130">
        <v>0.746</v>
      </c>
      <c r="BO481" s="131">
        <v>1.0460790000000001E-4</v>
      </c>
      <c r="BP481" s="161">
        <v>2651.3730397651525</v>
      </c>
      <c r="BQ481" s="162">
        <v>3659237</v>
      </c>
      <c r="BR481" s="161">
        <v>172944</v>
      </c>
      <c r="BS481" s="163">
        <v>0</v>
      </c>
      <c r="BT481" s="163">
        <v>889519.02999999933</v>
      </c>
      <c r="BU481" s="161">
        <v>6028908.1299999999</v>
      </c>
      <c r="BV481" s="161">
        <v>3882.42</v>
      </c>
      <c r="BW481" s="165">
        <v>6015306.4399999995</v>
      </c>
      <c r="BX481" s="161">
        <v>172944</v>
      </c>
    </row>
    <row r="482" spans="1:76" ht="14.45" x14ac:dyDescent="0.3">
      <c r="A482" s="164" t="s">
        <v>31</v>
      </c>
      <c r="B482" s="6" t="s">
        <v>44</v>
      </c>
      <c r="C482" s="6" t="s">
        <v>141</v>
      </c>
      <c r="D482" s="6" t="s">
        <v>42</v>
      </c>
      <c r="E482" s="6" t="s">
        <v>36</v>
      </c>
      <c r="F482" s="24" t="str">
        <f>+Tabela1[[#This Row],[WK]]&amp;Tabela1[[#This Row],[PK]]&amp;Tabela1[[#This Row],[GK]]</f>
        <v>061705</v>
      </c>
      <c r="G482" s="6" t="s">
        <v>500</v>
      </c>
      <c r="H482" s="7">
        <v>224115016.1125994</v>
      </c>
      <c r="I482" s="8">
        <v>1.371</v>
      </c>
      <c r="J482" s="7">
        <v>307261687.08999997</v>
      </c>
      <c r="K482" s="8">
        <v>7.0000000000000007E-2</v>
      </c>
      <c r="L482" s="7">
        <v>21508318.096299998</v>
      </c>
      <c r="M482" s="7">
        <v>15127846.096299998</v>
      </c>
      <c r="N482" s="9">
        <v>2.3709603453004728</v>
      </c>
      <c r="O482" s="7">
        <v>13456258</v>
      </c>
      <c r="P482" s="8">
        <v>1.2949999999999999</v>
      </c>
      <c r="Q482" s="7">
        <v>17425854</v>
      </c>
      <c r="R482" s="8">
        <v>1.6E-2</v>
      </c>
      <c r="S482" s="7">
        <v>278813.66399999999</v>
      </c>
      <c r="T482" s="7">
        <v>93393.66399999999</v>
      </c>
      <c r="U482" s="9">
        <v>0.50368711034408364</v>
      </c>
      <c r="V482" s="7">
        <v>15221239.760299999</v>
      </c>
      <c r="W482" s="9">
        <v>2.3182287738360605</v>
      </c>
      <c r="X482" s="7">
        <v>24483605.25832969</v>
      </c>
      <c r="Y482" s="7">
        <v>4342196</v>
      </c>
      <c r="Z482" s="7">
        <v>74082.87000000001</v>
      </c>
      <c r="AA482" s="7">
        <v>1347466.3883296873</v>
      </c>
      <c r="AB482" s="7">
        <v>14637201</v>
      </c>
      <c r="AC482" s="7">
        <v>4082659</v>
      </c>
      <c r="AD482" s="7">
        <v>9262365.4980296902</v>
      </c>
      <c r="AE482" s="7">
        <v>0</v>
      </c>
      <c r="AF482" s="7">
        <v>21508318.096299998</v>
      </c>
      <c r="AG482" s="7">
        <v>278813.66399999999</v>
      </c>
      <c r="AH482" s="7">
        <v>9262365.4980296902</v>
      </c>
      <c r="AI482" s="7">
        <v>5327280</v>
      </c>
      <c r="AJ482" s="7">
        <v>231441</v>
      </c>
      <c r="AK482" s="7">
        <v>8125739</v>
      </c>
      <c r="AL482" s="7">
        <v>231544</v>
      </c>
      <c r="AM482" s="7">
        <v>897569</v>
      </c>
      <c r="AN482" s="7">
        <v>0</v>
      </c>
      <c r="AO482" s="7">
        <v>0</v>
      </c>
      <c r="AP482" s="7">
        <v>12057264</v>
      </c>
      <c r="AQ482" s="7">
        <v>735982</v>
      </c>
      <c r="AR482" s="7">
        <v>6380472</v>
      </c>
      <c r="AS482" s="7">
        <v>185420</v>
      </c>
      <c r="AT482" s="7">
        <v>9109458</v>
      </c>
      <c r="AU482" s="7">
        <v>480567</v>
      </c>
      <c r="AV482" s="7">
        <v>603311</v>
      </c>
      <c r="AW482" s="7">
        <v>0</v>
      </c>
      <c r="AX482" s="7">
        <v>0</v>
      </c>
      <c r="AY482" s="7">
        <v>13248672</v>
      </c>
      <c r="AZ482" s="7">
        <v>313038</v>
      </c>
      <c r="BA482" s="7">
        <v>74082.87000000001</v>
      </c>
      <c r="BB482" s="7">
        <v>0</v>
      </c>
      <c r="BC482" s="7">
        <v>0</v>
      </c>
      <c r="BD482" s="7">
        <v>796.59</v>
      </c>
      <c r="BE482" s="7">
        <v>0</v>
      </c>
      <c r="BF482" s="7">
        <v>0</v>
      </c>
      <c r="BG482" s="7">
        <v>755817.3883296873</v>
      </c>
      <c r="BH482" s="7">
        <v>8429</v>
      </c>
      <c r="BI482" s="7">
        <v>591649</v>
      </c>
      <c r="BJ482" s="7">
        <v>8142989.4499999983</v>
      </c>
      <c r="BK482" s="7">
        <v>5588445.1466666646</v>
      </c>
      <c r="BL482" s="7">
        <v>3786816.706666667</v>
      </c>
      <c r="BM482" s="7">
        <v>2644543.7999999998</v>
      </c>
      <c r="BN482" s="130">
        <v>0.84299999999999997</v>
      </c>
      <c r="BO482" s="131">
        <v>3.0192929999999998E-4</v>
      </c>
      <c r="BP482" s="161">
        <v>7650.9621264468396</v>
      </c>
      <c r="BQ482" s="162">
        <v>14637201</v>
      </c>
      <c r="BR482" s="161">
        <v>421138</v>
      </c>
      <c r="BS482" s="163">
        <v>0</v>
      </c>
      <c r="BT482" s="163">
        <v>2192578.7416703105</v>
      </c>
      <c r="BU482" s="161">
        <v>21508318.100000001</v>
      </c>
      <c r="BV482" s="161">
        <v>278813.65999999997</v>
      </c>
      <c r="BW482" s="165">
        <v>11454944.24167031</v>
      </c>
      <c r="BX482" s="161">
        <v>421138</v>
      </c>
    </row>
    <row r="483" spans="1:76" ht="14.45" x14ac:dyDescent="0.3">
      <c r="A483" s="164" t="s">
        <v>31</v>
      </c>
      <c r="B483" s="6" t="s">
        <v>44</v>
      </c>
      <c r="C483" s="6" t="s">
        <v>147</v>
      </c>
      <c r="D483" s="6" t="s">
        <v>33</v>
      </c>
      <c r="E483" s="6" t="s">
        <v>34</v>
      </c>
      <c r="F483" s="24" t="str">
        <f>+Tabela1[[#This Row],[WK]]&amp;Tabela1[[#This Row],[PK]]&amp;Tabela1[[#This Row],[GK]]</f>
        <v>061801</v>
      </c>
      <c r="G483" s="6" t="s">
        <v>501</v>
      </c>
      <c r="H483" s="7">
        <v>617673687.98779869</v>
      </c>
      <c r="I483" s="8">
        <v>1.371</v>
      </c>
      <c r="J483" s="7">
        <v>846830626.23000002</v>
      </c>
      <c r="K483" s="8">
        <v>7.0000000000000007E-2</v>
      </c>
      <c r="L483" s="7">
        <v>59278143.836100005</v>
      </c>
      <c r="M483" s="7">
        <v>33775486.836100005</v>
      </c>
      <c r="N483" s="9">
        <v>1.3243908991953273</v>
      </c>
      <c r="O483" s="7">
        <v>53070438</v>
      </c>
      <c r="P483" s="8">
        <v>1.2949999999999999</v>
      </c>
      <c r="Q483" s="7">
        <v>68726217</v>
      </c>
      <c r="R483" s="8">
        <v>1.6E-2</v>
      </c>
      <c r="S483" s="7">
        <v>1099619.4720000001</v>
      </c>
      <c r="T483" s="7">
        <v>-247260.52799999993</v>
      </c>
      <c r="U483" s="9">
        <v>-0.18358022095509618</v>
      </c>
      <c r="V483" s="7">
        <v>33528226.308100007</v>
      </c>
      <c r="W483" s="9">
        <v>1.2487450457004159</v>
      </c>
      <c r="X483" s="7">
        <v>42793151.651713789</v>
      </c>
      <c r="Y483" s="7">
        <v>4809339</v>
      </c>
      <c r="Z483" s="7">
        <v>5466.0749999999998</v>
      </c>
      <c r="AA483" s="7">
        <v>2071817.5767137909</v>
      </c>
      <c r="AB483" s="7">
        <v>35906529</v>
      </c>
      <c r="AC483" s="7">
        <v>0</v>
      </c>
      <c r="AD483" s="7">
        <v>9264925.3436137848</v>
      </c>
      <c r="AE483" s="7">
        <v>0</v>
      </c>
      <c r="AF483" s="7">
        <v>59278143.836100005</v>
      </c>
      <c r="AG483" s="7">
        <v>1099619.4720000001</v>
      </c>
      <c r="AH483" s="7">
        <v>9264925.3436137848</v>
      </c>
      <c r="AI483" s="7">
        <v>21293063</v>
      </c>
      <c r="AJ483" s="7">
        <v>1163867</v>
      </c>
      <c r="AK483" s="7">
        <v>5436050</v>
      </c>
      <c r="AL483" s="7">
        <v>0</v>
      </c>
      <c r="AM483" s="7">
        <v>676056</v>
      </c>
      <c r="AN483" s="7">
        <v>0</v>
      </c>
      <c r="AO483" s="7">
        <v>0</v>
      </c>
      <c r="AP483" s="7">
        <v>26809051</v>
      </c>
      <c r="AQ483" s="7">
        <v>2478470</v>
      </c>
      <c r="AR483" s="7">
        <v>25502657</v>
      </c>
      <c r="AS483" s="7">
        <v>1346880</v>
      </c>
      <c r="AT483" s="7">
        <v>5778875</v>
      </c>
      <c r="AU483" s="7">
        <v>0</v>
      </c>
      <c r="AV483" s="7">
        <v>728296</v>
      </c>
      <c r="AW483" s="7">
        <v>0</v>
      </c>
      <c r="AX483" s="7">
        <v>0</v>
      </c>
      <c r="AY483" s="7">
        <v>31990336</v>
      </c>
      <c r="AZ483" s="7">
        <v>1065628</v>
      </c>
      <c r="BA483" s="7">
        <v>5466.0749999999998</v>
      </c>
      <c r="BB483" s="7">
        <v>0</v>
      </c>
      <c r="BC483" s="7">
        <v>0</v>
      </c>
      <c r="BD483" s="7">
        <v>0</v>
      </c>
      <c r="BE483" s="7">
        <v>117.55</v>
      </c>
      <c r="BF483" s="7">
        <v>0</v>
      </c>
      <c r="BG483" s="7">
        <v>1600406.5767137909</v>
      </c>
      <c r="BH483" s="7">
        <v>17848</v>
      </c>
      <c r="BI483" s="7">
        <v>471411</v>
      </c>
      <c r="BJ483" s="7">
        <v>6488037.9008333348</v>
      </c>
      <c r="BK483" s="7">
        <v>2675593.7800000012</v>
      </c>
      <c r="BL483" s="7">
        <v>2282163.8666666667</v>
      </c>
      <c r="BM483" s="7">
        <v>10685448.749999998</v>
      </c>
      <c r="BN483" s="130">
        <v>0.92800000000000005</v>
      </c>
      <c r="BO483" s="131">
        <v>7.3011669999999997E-4</v>
      </c>
      <c r="BP483" s="161">
        <v>18502.581745047912</v>
      </c>
      <c r="BQ483" s="162">
        <v>35906529</v>
      </c>
      <c r="BR483" s="161">
        <v>947526</v>
      </c>
      <c r="BS483" s="163">
        <v>0</v>
      </c>
      <c r="BT483" s="163">
        <v>1217509.3482862115</v>
      </c>
      <c r="BU483" s="161">
        <v>59278143.840000004</v>
      </c>
      <c r="BV483" s="161">
        <v>1099619.47</v>
      </c>
      <c r="BW483" s="165">
        <v>10482434.688286211</v>
      </c>
      <c r="BX483" s="161">
        <v>947526</v>
      </c>
    </row>
    <row r="484" spans="1:76" ht="14.45" x14ac:dyDescent="0.3">
      <c r="A484" s="164" t="s">
        <v>31</v>
      </c>
      <c r="B484" s="6" t="s">
        <v>44</v>
      </c>
      <c r="C484" s="6" t="s">
        <v>147</v>
      </c>
      <c r="D484" s="6" t="s">
        <v>32</v>
      </c>
      <c r="E484" s="6" t="s">
        <v>36</v>
      </c>
      <c r="F484" s="24" t="str">
        <f>+Tabela1[[#This Row],[WK]]&amp;Tabela1[[#This Row],[PK]]&amp;Tabela1[[#This Row],[GK]]</f>
        <v>061802</v>
      </c>
      <c r="G484" s="6" t="s">
        <v>502</v>
      </c>
      <c r="H484" s="7">
        <v>69058474.242599979</v>
      </c>
      <c r="I484" s="8">
        <v>1.371</v>
      </c>
      <c r="J484" s="7">
        <v>94679168.189999998</v>
      </c>
      <c r="K484" s="8">
        <v>7.0000000000000007E-2</v>
      </c>
      <c r="L484" s="7">
        <v>6627541.7733000005</v>
      </c>
      <c r="M484" s="7">
        <v>4489298.7733000005</v>
      </c>
      <c r="N484" s="9">
        <v>2.0995269355728046</v>
      </c>
      <c r="O484" s="7">
        <v>17361898</v>
      </c>
      <c r="P484" s="8">
        <v>1.2949999999999999</v>
      </c>
      <c r="Q484" s="7">
        <v>22483658</v>
      </c>
      <c r="R484" s="8">
        <v>1.6E-2</v>
      </c>
      <c r="S484" s="7">
        <v>359738.52799999999</v>
      </c>
      <c r="T484" s="7">
        <v>208196.52799999999</v>
      </c>
      <c r="U484" s="9">
        <v>1.3738536379353579</v>
      </c>
      <c r="V484" s="7">
        <v>4697495.3013000004</v>
      </c>
      <c r="W484" s="9">
        <v>2.051500599968993</v>
      </c>
      <c r="X484" s="7">
        <v>10129815.24</v>
      </c>
      <c r="Y484" s="7">
        <v>1158890</v>
      </c>
      <c r="Z484" s="7">
        <v>134913.24000000002</v>
      </c>
      <c r="AA484" s="7">
        <v>569543</v>
      </c>
      <c r="AB484" s="7">
        <v>5380508</v>
      </c>
      <c r="AC484" s="7">
        <v>2885961</v>
      </c>
      <c r="AD484" s="7">
        <v>5432319.9386999998</v>
      </c>
      <c r="AE484" s="7">
        <v>0</v>
      </c>
      <c r="AF484" s="7">
        <v>6627541.7733000005</v>
      </c>
      <c r="AG484" s="7">
        <v>359738.52799999999</v>
      </c>
      <c r="AH484" s="7">
        <v>5432319.9386999998</v>
      </c>
      <c r="AI484" s="7">
        <v>1785294</v>
      </c>
      <c r="AJ484" s="7">
        <v>18139</v>
      </c>
      <c r="AK484" s="7">
        <v>3324166</v>
      </c>
      <c r="AL484" s="7">
        <v>0</v>
      </c>
      <c r="AM484" s="7">
        <v>463695</v>
      </c>
      <c r="AN484" s="7">
        <v>0</v>
      </c>
      <c r="AO484" s="7">
        <v>0</v>
      </c>
      <c r="AP484" s="7">
        <v>4010929</v>
      </c>
      <c r="AQ484" s="7">
        <v>222783</v>
      </c>
      <c r="AR484" s="7">
        <v>2138243</v>
      </c>
      <c r="AS484" s="7">
        <v>151542</v>
      </c>
      <c r="AT484" s="7">
        <v>3531437</v>
      </c>
      <c r="AU484" s="7">
        <v>366634</v>
      </c>
      <c r="AV484" s="7">
        <v>1099218</v>
      </c>
      <c r="AW484" s="7">
        <v>0</v>
      </c>
      <c r="AX484" s="7">
        <v>0</v>
      </c>
      <c r="AY484" s="7">
        <v>4756877</v>
      </c>
      <c r="AZ484" s="7">
        <v>97318</v>
      </c>
      <c r="BA484" s="7">
        <v>134913.24000000002</v>
      </c>
      <c r="BB484" s="7">
        <v>0</v>
      </c>
      <c r="BC484" s="7">
        <v>0</v>
      </c>
      <c r="BD484" s="7">
        <v>0.53</v>
      </c>
      <c r="BE484" s="7">
        <v>2900.3</v>
      </c>
      <c r="BF484" s="7">
        <v>0</v>
      </c>
      <c r="BG484" s="7">
        <v>320594</v>
      </c>
      <c r="BH484" s="7">
        <v>3091</v>
      </c>
      <c r="BI484" s="7">
        <v>248949</v>
      </c>
      <c r="BJ484" s="7">
        <v>3426199.38</v>
      </c>
      <c r="BK484" s="7">
        <v>1372392.0266666664</v>
      </c>
      <c r="BL484" s="7">
        <v>971521.39</v>
      </c>
      <c r="BM484" s="7">
        <v>6272186.6333333328</v>
      </c>
      <c r="BN484" s="130">
        <v>0.87</v>
      </c>
      <c r="BO484" s="131">
        <v>9.73493E-5</v>
      </c>
      <c r="BP484" s="161">
        <v>2467.2777041739123</v>
      </c>
      <c r="BQ484" s="162">
        <v>5380508</v>
      </c>
      <c r="BR484" s="161">
        <v>155365</v>
      </c>
      <c r="BS484" s="163">
        <v>0</v>
      </c>
      <c r="BT484" s="163">
        <v>877033.66000000015</v>
      </c>
      <c r="BU484" s="161">
        <v>6627541.7699999996</v>
      </c>
      <c r="BV484" s="161">
        <v>359738.53</v>
      </c>
      <c r="BW484" s="165">
        <v>6309353.6000000006</v>
      </c>
      <c r="BX484" s="161">
        <v>155365</v>
      </c>
    </row>
    <row r="485" spans="1:76" ht="14.45" x14ac:dyDescent="0.3">
      <c r="A485" s="164" t="s">
        <v>31</v>
      </c>
      <c r="B485" s="6" t="s">
        <v>44</v>
      </c>
      <c r="C485" s="6" t="s">
        <v>147</v>
      </c>
      <c r="D485" s="6" t="s">
        <v>37</v>
      </c>
      <c r="E485" s="6" t="s">
        <v>36</v>
      </c>
      <c r="F485" s="24" t="str">
        <f>+Tabela1[[#This Row],[WK]]&amp;Tabela1[[#This Row],[PK]]&amp;Tabela1[[#This Row],[GK]]</f>
        <v>061803</v>
      </c>
      <c r="G485" s="6" t="s">
        <v>503</v>
      </c>
      <c r="H485" s="7">
        <v>54105115.393200085</v>
      </c>
      <c r="I485" s="8">
        <v>1.371</v>
      </c>
      <c r="J485" s="7">
        <v>74178113.209999993</v>
      </c>
      <c r="K485" s="8">
        <v>7.0000000000000007E-2</v>
      </c>
      <c r="L485" s="7">
        <v>5192467.9247000003</v>
      </c>
      <c r="M485" s="7">
        <v>3881811.9247000003</v>
      </c>
      <c r="N485" s="9">
        <v>2.961732082789077</v>
      </c>
      <c r="O485" s="7">
        <v>511189</v>
      </c>
      <c r="P485" s="8">
        <v>1.2949999999999999</v>
      </c>
      <c r="Q485" s="7">
        <v>661990</v>
      </c>
      <c r="R485" s="8">
        <v>1.6E-2</v>
      </c>
      <c r="S485" s="7">
        <v>10591.84</v>
      </c>
      <c r="T485" s="7">
        <v>2388.84</v>
      </c>
      <c r="U485" s="9">
        <v>0.29121540899670856</v>
      </c>
      <c r="V485" s="7">
        <v>3884200.7647000002</v>
      </c>
      <c r="W485" s="9">
        <v>2.9451220825728908</v>
      </c>
      <c r="X485" s="7">
        <v>8890600.8499999996</v>
      </c>
      <c r="Y485" s="7">
        <v>904699</v>
      </c>
      <c r="Z485" s="7">
        <v>91088.85</v>
      </c>
      <c r="AA485" s="7">
        <v>539041</v>
      </c>
      <c r="AB485" s="7">
        <v>3955237</v>
      </c>
      <c r="AC485" s="7">
        <v>3400535</v>
      </c>
      <c r="AD485" s="7">
        <v>5006400.0852999995</v>
      </c>
      <c r="AE485" s="7">
        <v>0</v>
      </c>
      <c r="AF485" s="7">
        <v>5192467.9247000003</v>
      </c>
      <c r="AG485" s="7">
        <v>10591.84</v>
      </c>
      <c r="AH485" s="7">
        <v>5006400.0852999995</v>
      </c>
      <c r="AI485" s="7">
        <v>1094313</v>
      </c>
      <c r="AJ485" s="7">
        <v>9032</v>
      </c>
      <c r="AK485" s="7">
        <v>3498131</v>
      </c>
      <c r="AL485" s="7">
        <v>0</v>
      </c>
      <c r="AM485" s="7">
        <v>734408</v>
      </c>
      <c r="AN485" s="7">
        <v>0</v>
      </c>
      <c r="AO485" s="7">
        <v>0</v>
      </c>
      <c r="AP485" s="7">
        <v>3258012</v>
      </c>
      <c r="AQ485" s="7">
        <v>175045</v>
      </c>
      <c r="AR485" s="7">
        <v>1310656</v>
      </c>
      <c r="AS485" s="7">
        <v>8203</v>
      </c>
      <c r="AT485" s="7">
        <v>4007724</v>
      </c>
      <c r="AU485" s="7">
        <v>0</v>
      </c>
      <c r="AV485" s="7">
        <v>954058</v>
      </c>
      <c r="AW485" s="7">
        <v>0</v>
      </c>
      <c r="AX485" s="7">
        <v>0</v>
      </c>
      <c r="AY485" s="7">
        <v>3582642</v>
      </c>
      <c r="AZ485" s="7">
        <v>76232</v>
      </c>
      <c r="BA485" s="7">
        <v>91088.85</v>
      </c>
      <c r="BB485" s="7">
        <v>0</v>
      </c>
      <c r="BC485" s="7">
        <v>12.03</v>
      </c>
      <c r="BD485" s="7">
        <v>0</v>
      </c>
      <c r="BE485" s="7">
        <v>1878.7</v>
      </c>
      <c r="BF485" s="7">
        <v>0</v>
      </c>
      <c r="BG485" s="7">
        <v>320594</v>
      </c>
      <c r="BH485" s="7">
        <v>3144</v>
      </c>
      <c r="BI485" s="7">
        <v>218447</v>
      </c>
      <c r="BJ485" s="7">
        <v>3006400.5933333319</v>
      </c>
      <c r="BK485" s="7">
        <v>1163430.3066666648</v>
      </c>
      <c r="BL485" s="7">
        <v>1130664.7233333334</v>
      </c>
      <c r="BM485" s="7">
        <v>5110551.7</v>
      </c>
      <c r="BN485" s="130">
        <v>0.89400000000000002</v>
      </c>
      <c r="BO485" s="131">
        <v>9.1388800000000002E-5</v>
      </c>
      <c r="BP485" s="161">
        <v>2358.0002678228402</v>
      </c>
      <c r="BQ485" s="162">
        <v>3955237</v>
      </c>
      <c r="BR485" s="161">
        <v>168861</v>
      </c>
      <c r="BS485" s="163">
        <v>0</v>
      </c>
      <c r="BT485" s="163">
        <v>898916.15000000037</v>
      </c>
      <c r="BU485" s="161">
        <v>5192467.92</v>
      </c>
      <c r="BV485" s="161">
        <v>10591.84</v>
      </c>
      <c r="BW485" s="165">
        <v>5905316.2400000002</v>
      </c>
      <c r="BX485" s="161">
        <v>168861</v>
      </c>
    </row>
    <row r="486" spans="1:76" ht="14.45" x14ac:dyDescent="0.3">
      <c r="A486" s="164" t="s">
        <v>31</v>
      </c>
      <c r="B486" s="6" t="s">
        <v>44</v>
      </c>
      <c r="C486" s="6" t="s">
        <v>147</v>
      </c>
      <c r="D486" s="6" t="s">
        <v>39</v>
      </c>
      <c r="E486" s="6" t="s">
        <v>36</v>
      </c>
      <c r="F486" s="24" t="str">
        <f>+Tabela1[[#This Row],[WK]]&amp;Tabela1[[#This Row],[PK]]&amp;Tabela1[[#This Row],[GK]]</f>
        <v>061804</v>
      </c>
      <c r="G486" s="6" t="s">
        <v>504</v>
      </c>
      <c r="H486" s="7">
        <v>57031676.133600071</v>
      </c>
      <c r="I486" s="8">
        <v>1.371</v>
      </c>
      <c r="J486" s="7">
        <v>78190427.980000004</v>
      </c>
      <c r="K486" s="8">
        <v>7.0000000000000007E-2</v>
      </c>
      <c r="L486" s="7">
        <v>5473329.9586000005</v>
      </c>
      <c r="M486" s="7">
        <v>4051810.9586000005</v>
      </c>
      <c r="N486" s="9">
        <v>2.8503389392614524</v>
      </c>
      <c r="O486" s="7">
        <v>0</v>
      </c>
      <c r="P486" s="8">
        <v>1.2949999999999999</v>
      </c>
      <c r="Q486" s="7">
        <v>0</v>
      </c>
      <c r="R486" s="8">
        <v>1.6E-2</v>
      </c>
      <c r="S486" s="7">
        <v>0</v>
      </c>
      <c r="T486" s="7">
        <v>-7274</v>
      </c>
      <c r="U486" s="9">
        <v>-1</v>
      </c>
      <c r="V486" s="7">
        <v>4044536.9586000005</v>
      </c>
      <c r="W486" s="9">
        <v>2.8307368237386386</v>
      </c>
      <c r="X486" s="7">
        <v>10924652</v>
      </c>
      <c r="Y486" s="7">
        <v>4225788</v>
      </c>
      <c r="Z486" s="7">
        <v>0</v>
      </c>
      <c r="AA486" s="7">
        <v>561589</v>
      </c>
      <c r="AB486" s="7">
        <v>5140482</v>
      </c>
      <c r="AC486" s="7">
        <v>996793</v>
      </c>
      <c r="AD486" s="7">
        <v>6880115.0413999995</v>
      </c>
      <c r="AE486" s="7">
        <v>0</v>
      </c>
      <c r="AF486" s="7">
        <v>5473329.9586000005</v>
      </c>
      <c r="AG486" s="7">
        <v>0</v>
      </c>
      <c r="AH486" s="7">
        <v>6880115.0413999995</v>
      </c>
      <c r="AI486" s="7">
        <v>1186876</v>
      </c>
      <c r="AJ486" s="7">
        <v>2632</v>
      </c>
      <c r="AK486" s="7">
        <v>4285836</v>
      </c>
      <c r="AL486" s="7">
        <v>0</v>
      </c>
      <c r="AM486" s="7">
        <v>917333</v>
      </c>
      <c r="AN486" s="7">
        <v>0</v>
      </c>
      <c r="AO486" s="7">
        <v>0</v>
      </c>
      <c r="AP486" s="7">
        <v>4029035</v>
      </c>
      <c r="AQ486" s="7">
        <v>258589</v>
      </c>
      <c r="AR486" s="7">
        <v>1421519</v>
      </c>
      <c r="AS486" s="7">
        <v>7274</v>
      </c>
      <c r="AT486" s="7">
        <v>4854156</v>
      </c>
      <c r="AU486" s="7">
        <v>0</v>
      </c>
      <c r="AV486" s="7">
        <v>996089</v>
      </c>
      <c r="AW486" s="7">
        <v>0</v>
      </c>
      <c r="AX486" s="7">
        <v>0</v>
      </c>
      <c r="AY486" s="7">
        <v>4691465</v>
      </c>
      <c r="AZ486" s="7">
        <v>102183</v>
      </c>
      <c r="BA486" s="7">
        <v>0</v>
      </c>
      <c r="BB486" s="7">
        <v>0</v>
      </c>
      <c r="BC486" s="7">
        <v>0</v>
      </c>
      <c r="BD486" s="7">
        <v>0</v>
      </c>
      <c r="BE486" s="7">
        <v>0</v>
      </c>
      <c r="BF486" s="7">
        <v>0</v>
      </c>
      <c r="BG486" s="7">
        <v>320594</v>
      </c>
      <c r="BH486" s="7">
        <v>2974</v>
      </c>
      <c r="BI486" s="7">
        <v>240995</v>
      </c>
      <c r="BJ486" s="7">
        <v>3316797.4650000012</v>
      </c>
      <c r="BK486" s="7">
        <v>1800960.1233333349</v>
      </c>
      <c r="BL486" s="7">
        <v>379153.24666666664</v>
      </c>
      <c r="BM486" s="7">
        <v>5305042.8733333321</v>
      </c>
      <c r="BN486" s="130">
        <v>0.625</v>
      </c>
      <c r="BO486" s="131">
        <v>1.105868E-4</v>
      </c>
      <c r="BP486" s="161">
        <v>2802.4512771253562</v>
      </c>
      <c r="BQ486" s="162">
        <v>5140482</v>
      </c>
      <c r="BR486" s="161">
        <v>158448</v>
      </c>
      <c r="BS486" s="163">
        <v>0</v>
      </c>
      <c r="BT486" s="163">
        <v>877688.66000000015</v>
      </c>
      <c r="BU486" s="161">
        <v>5473329.96</v>
      </c>
      <c r="BV486" s="161">
        <v>0</v>
      </c>
      <c r="BW486" s="165">
        <v>7757803.7000000002</v>
      </c>
      <c r="BX486" s="161">
        <v>158448</v>
      </c>
    </row>
    <row r="487" spans="1:76" ht="14.45" x14ac:dyDescent="0.3">
      <c r="A487" s="164" t="s">
        <v>31</v>
      </c>
      <c r="B487" s="6" t="s">
        <v>44</v>
      </c>
      <c r="C487" s="6" t="s">
        <v>147</v>
      </c>
      <c r="D487" s="6" t="s">
        <v>42</v>
      </c>
      <c r="E487" s="6" t="s">
        <v>40</v>
      </c>
      <c r="F487" s="24" t="str">
        <f>+Tabela1[[#This Row],[WK]]&amp;Tabela1[[#This Row],[PK]]&amp;Tabela1[[#This Row],[GK]]</f>
        <v>061805</v>
      </c>
      <c r="G487" s="6" t="s">
        <v>505</v>
      </c>
      <c r="H487" s="7">
        <v>127473611.66399935</v>
      </c>
      <c r="I487" s="8">
        <v>1.371</v>
      </c>
      <c r="J487" s="7">
        <v>174766321.59</v>
      </c>
      <c r="K487" s="8">
        <v>7.0000000000000007E-2</v>
      </c>
      <c r="L487" s="7">
        <v>12233642.511300001</v>
      </c>
      <c r="M487" s="7">
        <v>8556310.5113000013</v>
      </c>
      <c r="N487" s="9">
        <v>2.3267712872539117</v>
      </c>
      <c r="O487" s="7">
        <v>5477689</v>
      </c>
      <c r="P487" s="8">
        <v>1.2949999999999999</v>
      </c>
      <c r="Q487" s="7">
        <v>7093607</v>
      </c>
      <c r="R487" s="8">
        <v>1.6E-2</v>
      </c>
      <c r="S487" s="7">
        <v>113497.712</v>
      </c>
      <c r="T487" s="7">
        <v>-122839.288</v>
      </c>
      <c r="U487" s="9">
        <v>-0.51976325332047035</v>
      </c>
      <c r="V487" s="7">
        <v>8433471.2233000007</v>
      </c>
      <c r="W487" s="9">
        <v>2.1548759548393082</v>
      </c>
      <c r="X487" s="7">
        <v>17143382.978668649</v>
      </c>
      <c r="Y487" s="7">
        <v>2638298</v>
      </c>
      <c r="Z487" s="7">
        <v>962123.44</v>
      </c>
      <c r="AA487" s="7">
        <v>818434.53866864752</v>
      </c>
      <c r="AB487" s="7">
        <v>9779706</v>
      </c>
      <c r="AC487" s="7">
        <v>2944821</v>
      </c>
      <c r="AD487" s="7">
        <v>8709911.7553686462</v>
      </c>
      <c r="AE487" s="7">
        <v>0</v>
      </c>
      <c r="AF487" s="7">
        <v>12233642.511300001</v>
      </c>
      <c r="AG487" s="7">
        <v>113497.712</v>
      </c>
      <c r="AH487" s="7">
        <v>8709911.7553686462</v>
      </c>
      <c r="AI487" s="7">
        <v>3070334</v>
      </c>
      <c r="AJ487" s="7">
        <v>339008</v>
      </c>
      <c r="AK487" s="7">
        <v>5880285</v>
      </c>
      <c r="AL487" s="7">
        <v>1241</v>
      </c>
      <c r="AM487" s="7">
        <v>373735</v>
      </c>
      <c r="AN487" s="7">
        <v>0</v>
      </c>
      <c r="AO487" s="7">
        <v>0</v>
      </c>
      <c r="AP487" s="7">
        <v>7801406</v>
      </c>
      <c r="AQ487" s="7">
        <v>381915</v>
      </c>
      <c r="AR487" s="7">
        <v>3677332</v>
      </c>
      <c r="AS487" s="7">
        <v>236337</v>
      </c>
      <c r="AT487" s="7">
        <v>6629270</v>
      </c>
      <c r="AU487" s="7">
        <v>0</v>
      </c>
      <c r="AV487" s="7">
        <v>881589</v>
      </c>
      <c r="AW487" s="7">
        <v>0</v>
      </c>
      <c r="AX487" s="7">
        <v>0</v>
      </c>
      <c r="AY487" s="7">
        <v>8960577</v>
      </c>
      <c r="AZ487" s="7">
        <v>157330</v>
      </c>
      <c r="BA487" s="7">
        <v>962123.44</v>
      </c>
      <c r="BB487" s="7">
        <v>0</v>
      </c>
      <c r="BC487" s="7">
        <v>29.08</v>
      </c>
      <c r="BD487" s="7">
        <v>3442.02</v>
      </c>
      <c r="BE487" s="7">
        <v>13612.92</v>
      </c>
      <c r="BF487" s="7">
        <v>0</v>
      </c>
      <c r="BG487" s="7">
        <v>497840.53866864752</v>
      </c>
      <c r="BH487" s="7">
        <v>5552</v>
      </c>
      <c r="BI487" s="7">
        <v>320594</v>
      </c>
      <c r="BJ487" s="7">
        <v>4412448.5941666672</v>
      </c>
      <c r="BK487" s="7">
        <v>2252346.6733333338</v>
      </c>
      <c r="BL487" s="7">
        <v>74597.62</v>
      </c>
      <c r="BM487" s="7">
        <v>8491212.4433333334</v>
      </c>
      <c r="BN487" s="130">
        <v>0.85199999999999998</v>
      </c>
      <c r="BO487" s="131">
        <v>1.9494560000000001E-4</v>
      </c>
      <c r="BP487" s="161">
        <v>4940.5585171171042</v>
      </c>
      <c r="BQ487" s="162">
        <v>9779706</v>
      </c>
      <c r="BR487" s="161">
        <v>306131</v>
      </c>
      <c r="BS487" s="163">
        <v>0</v>
      </c>
      <c r="BT487" s="163">
        <v>1291514.0213313513</v>
      </c>
      <c r="BU487" s="161">
        <v>12233642.51</v>
      </c>
      <c r="BV487" s="161">
        <v>113497.71</v>
      </c>
      <c r="BW487" s="165">
        <v>10001425.781331351</v>
      </c>
      <c r="BX487" s="161">
        <v>306131</v>
      </c>
    </row>
    <row r="488" spans="1:76" ht="14.45" x14ac:dyDescent="0.3">
      <c r="A488" s="164" t="s">
        <v>31</v>
      </c>
      <c r="B488" s="6" t="s">
        <v>44</v>
      </c>
      <c r="C488" s="6" t="s">
        <v>147</v>
      </c>
      <c r="D488" s="6" t="s">
        <v>44</v>
      </c>
      <c r="E488" s="6" t="s">
        <v>40</v>
      </c>
      <c r="F488" s="24" t="str">
        <f>+Tabela1[[#This Row],[WK]]&amp;Tabela1[[#This Row],[PK]]&amp;Tabela1[[#This Row],[GK]]</f>
        <v>061806</v>
      </c>
      <c r="G488" s="6" t="s">
        <v>506</v>
      </c>
      <c r="H488" s="7">
        <v>113851095.90079945</v>
      </c>
      <c r="I488" s="8">
        <v>1.371</v>
      </c>
      <c r="J488" s="7">
        <v>156089852.47999999</v>
      </c>
      <c r="K488" s="8">
        <v>7.0000000000000007E-2</v>
      </c>
      <c r="L488" s="7">
        <v>10926289.673599999</v>
      </c>
      <c r="M488" s="7">
        <v>7734879.6735999994</v>
      </c>
      <c r="N488" s="9">
        <v>2.4236558993046957</v>
      </c>
      <c r="O488" s="7">
        <v>17443462</v>
      </c>
      <c r="P488" s="8">
        <v>1.2949999999999999</v>
      </c>
      <c r="Q488" s="7">
        <v>22589283</v>
      </c>
      <c r="R488" s="8">
        <v>1.6E-2</v>
      </c>
      <c r="S488" s="7">
        <v>361428.52799999999</v>
      </c>
      <c r="T488" s="7">
        <v>145125.52799999999</v>
      </c>
      <c r="U488" s="9">
        <v>0.67093626995464695</v>
      </c>
      <c r="V488" s="7">
        <v>7880005.2016000003</v>
      </c>
      <c r="W488" s="9">
        <v>2.3124028348631471</v>
      </c>
      <c r="X488" s="7">
        <v>17255137.613299422</v>
      </c>
      <c r="Y488" s="7">
        <v>3648697</v>
      </c>
      <c r="Z488" s="7">
        <v>231141.27</v>
      </c>
      <c r="AA488" s="7">
        <v>713921.34329942195</v>
      </c>
      <c r="AB488" s="7">
        <v>11244971</v>
      </c>
      <c r="AC488" s="7">
        <v>1416407</v>
      </c>
      <c r="AD488" s="7">
        <v>9375132.4116994217</v>
      </c>
      <c r="AE488" s="7">
        <v>0</v>
      </c>
      <c r="AF488" s="7">
        <v>10926289.673599999</v>
      </c>
      <c r="AG488" s="7">
        <v>361428.52799999999</v>
      </c>
      <c r="AH488" s="7">
        <v>9375132.4116994217</v>
      </c>
      <c r="AI488" s="7">
        <v>2664620</v>
      </c>
      <c r="AJ488" s="7">
        <v>131092</v>
      </c>
      <c r="AK488" s="7">
        <v>5364972</v>
      </c>
      <c r="AL488" s="7">
        <v>0</v>
      </c>
      <c r="AM488" s="7">
        <v>343817</v>
      </c>
      <c r="AN488" s="7">
        <v>0</v>
      </c>
      <c r="AO488" s="7">
        <v>0</v>
      </c>
      <c r="AP488" s="7">
        <v>9107365</v>
      </c>
      <c r="AQ488" s="7">
        <v>497285</v>
      </c>
      <c r="AR488" s="7">
        <v>3191410</v>
      </c>
      <c r="AS488" s="7">
        <v>216303</v>
      </c>
      <c r="AT488" s="7">
        <v>5974202</v>
      </c>
      <c r="AU488" s="7">
        <v>0</v>
      </c>
      <c r="AV488" s="7">
        <v>379470</v>
      </c>
      <c r="AW488" s="7">
        <v>0</v>
      </c>
      <c r="AX488" s="7">
        <v>0</v>
      </c>
      <c r="AY488" s="7">
        <v>10200574</v>
      </c>
      <c r="AZ488" s="7">
        <v>204367</v>
      </c>
      <c r="BA488" s="7">
        <v>231141.27</v>
      </c>
      <c r="BB488" s="7">
        <v>0</v>
      </c>
      <c r="BC488" s="7">
        <v>0</v>
      </c>
      <c r="BD488" s="7">
        <v>0</v>
      </c>
      <c r="BE488" s="7">
        <v>4970.78</v>
      </c>
      <c r="BF488" s="7">
        <v>0</v>
      </c>
      <c r="BG488" s="7">
        <v>490039.34329942189</v>
      </c>
      <c r="BH488" s="7">
        <v>5465</v>
      </c>
      <c r="BI488" s="7">
        <v>223882</v>
      </c>
      <c r="BJ488" s="7">
        <v>3081286.1183333332</v>
      </c>
      <c r="BK488" s="7">
        <v>1865984</v>
      </c>
      <c r="BL488" s="7">
        <v>1248533.4633333334</v>
      </c>
      <c r="BM488" s="7">
        <v>2364141.5466666669</v>
      </c>
      <c r="BN488" s="130">
        <v>0.80200000000000005</v>
      </c>
      <c r="BO488" s="131">
        <v>2.0146359999999999E-4</v>
      </c>
      <c r="BP488" s="161">
        <v>5105.6440082722929</v>
      </c>
      <c r="BQ488" s="162">
        <v>11244971</v>
      </c>
      <c r="BR488" s="161">
        <v>291942</v>
      </c>
      <c r="BS488" s="163">
        <v>0</v>
      </c>
      <c r="BT488" s="163">
        <v>1295417.3200000003</v>
      </c>
      <c r="BU488" s="161">
        <v>10926289.67</v>
      </c>
      <c r="BV488" s="161">
        <v>361428.53</v>
      </c>
      <c r="BW488" s="165">
        <v>10670549.73</v>
      </c>
      <c r="BX488" s="161">
        <v>291942</v>
      </c>
    </row>
    <row r="489" spans="1:76" ht="14.45" x14ac:dyDescent="0.3">
      <c r="A489" s="164" t="s">
        <v>31</v>
      </c>
      <c r="B489" s="6" t="s">
        <v>44</v>
      </c>
      <c r="C489" s="6" t="s">
        <v>147</v>
      </c>
      <c r="D489" s="6" t="s">
        <v>51</v>
      </c>
      <c r="E489" s="6" t="s">
        <v>36</v>
      </c>
      <c r="F489" s="24" t="str">
        <f>+Tabela1[[#This Row],[WK]]&amp;Tabela1[[#This Row],[PK]]&amp;Tabela1[[#This Row],[GK]]</f>
        <v>061807</v>
      </c>
      <c r="G489" s="6" t="s">
        <v>507</v>
      </c>
      <c r="H489" s="7">
        <v>93341209.522199199</v>
      </c>
      <c r="I489" s="8">
        <v>1.371</v>
      </c>
      <c r="J489" s="7">
        <v>127970798.25999999</v>
      </c>
      <c r="K489" s="8">
        <v>7.0000000000000007E-2</v>
      </c>
      <c r="L489" s="7">
        <v>8957955.8782000002</v>
      </c>
      <c r="M489" s="7">
        <v>6369165.8782000002</v>
      </c>
      <c r="N489" s="9">
        <v>2.4602868051097233</v>
      </c>
      <c r="O489" s="7">
        <v>0</v>
      </c>
      <c r="P489" s="8">
        <v>1.2949999999999999</v>
      </c>
      <c r="Q489" s="7">
        <v>0</v>
      </c>
      <c r="R489" s="8">
        <v>1.6E-2</v>
      </c>
      <c r="S489" s="7">
        <v>0</v>
      </c>
      <c r="T489" s="7">
        <v>-12308</v>
      </c>
      <c r="U489" s="9">
        <v>-1</v>
      </c>
      <c r="V489" s="7">
        <v>6356857.8782000002</v>
      </c>
      <c r="W489" s="9">
        <v>2.4439132544025637</v>
      </c>
      <c r="X489" s="7">
        <v>15432973.061368279</v>
      </c>
      <c r="Y489" s="7">
        <v>5394834</v>
      </c>
      <c r="Z489" s="7">
        <v>35340</v>
      </c>
      <c r="AA489" s="7">
        <v>753628.06136828032</v>
      </c>
      <c r="AB489" s="7">
        <v>7250465</v>
      </c>
      <c r="AC489" s="7">
        <v>1998706</v>
      </c>
      <c r="AD489" s="7">
        <v>9076115.183168279</v>
      </c>
      <c r="AE489" s="7">
        <v>0</v>
      </c>
      <c r="AF489" s="7">
        <v>8957955.8782000002</v>
      </c>
      <c r="AG489" s="7">
        <v>0</v>
      </c>
      <c r="AH489" s="7">
        <v>9076115.183168279</v>
      </c>
      <c r="AI489" s="7">
        <v>2161471</v>
      </c>
      <c r="AJ489" s="7">
        <v>6721</v>
      </c>
      <c r="AK489" s="7">
        <v>6554708</v>
      </c>
      <c r="AL489" s="7">
        <v>0</v>
      </c>
      <c r="AM489" s="7">
        <v>788423</v>
      </c>
      <c r="AN489" s="7">
        <v>0</v>
      </c>
      <c r="AO489" s="7">
        <v>0</v>
      </c>
      <c r="AP489" s="7">
        <v>6029742</v>
      </c>
      <c r="AQ489" s="7">
        <v>258589</v>
      </c>
      <c r="AR489" s="7">
        <v>2588790</v>
      </c>
      <c r="AS489" s="7">
        <v>12308</v>
      </c>
      <c r="AT489" s="7">
        <v>7298111</v>
      </c>
      <c r="AU489" s="7">
        <v>33072</v>
      </c>
      <c r="AV489" s="7">
        <v>910803</v>
      </c>
      <c r="AW489" s="7">
        <v>0</v>
      </c>
      <c r="AX489" s="7">
        <v>0</v>
      </c>
      <c r="AY489" s="7">
        <v>6664910</v>
      </c>
      <c r="AZ489" s="7">
        <v>103805</v>
      </c>
      <c r="BA489" s="7">
        <v>35340</v>
      </c>
      <c r="BB489" s="7">
        <v>0</v>
      </c>
      <c r="BC489" s="7">
        <v>49.83</v>
      </c>
      <c r="BD489" s="7">
        <v>0</v>
      </c>
      <c r="BE489" s="7">
        <v>427.8</v>
      </c>
      <c r="BF489" s="7">
        <v>0</v>
      </c>
      <c r="BG489" s="7">
        <v>412745.06136828032</v>
      </c>
      <c r="BH489" s="7">
        <v>4603</v>
      </c>
      <c r="BI489" s="7">
        <v>340883</v>
      </c>
      <c r="BJ489" s="7">
        <v>4691550.559166668</v>
      </c>
      <c r="BK489" s="7">
        <v>2222393.996666668</v>
      </c>
      <c r="BL489" s="7">
        <v>2196204.0133333332</v>
      </c>
      <c r="BM489" s="7">
        <v>5484218.2233333336</v>
      </c>
      <c r="BN489" s="130">
        <v>0.66800000000000004</v>
      </c>
      <c r="BO489" s="131">
        <v>1.620832E-4</v>
      </c>
      <c r="BP489" s="161">
        <v>4107.1269163154529</v>
      </c>
      <c r="BQ489" s="162">
        <v>7250465</v>
      </c>
      <c r="BR489" s="161">
        <v>243717</v>
      </c>
      <c r="BS489" s="163">
        <v>0</v>
      </c>
      <c r="BT489" s="163">
        <v>1321444.8399999999</v>
      </c>
      <c r="BU489" s="161">
        <v>8957955.8800000008</v>
      </c>
      <c r="BV489" s="161">
        <v>0</v>
      </c>
      <c r="BW489" s="165">
        <v>10397560.02</v>
      </c>
      <c r="BX489" s="161">
        <v>243717</v>
      </c>
    </row>
    <row r="490" spans="1:76" ht="14.45" x14ac:dyDescent="0.3">
      <c r="A490" s="164" t="s">
        <v>31</v>
      </c>
      <c r="B490" s="6" t="s">
        <v>44</v>
      </c>
      <c r="C490" s="6" t="s">
        <v>147</v>
      </c>
      <c r="D490" s="6" t="s">
        <v>75</v>
      </c>
      <c r="E490" s="6" t="s">
        <v>36</v>
      </c>
      <c r="F490" s="24" t="str">
        <f>+Tabela1[[#This Row],[WK]]&amp;Tabela1[[#This Row],[PK]]&amp;Tabela1[[#This Row],[GK]]</f>
        <v>061808</v>
      </c>
      <c r="G490" s="6" t="s">
        <v>508</v>
      </c>
      <c r="H490" s="7">
        <v>134825525.26319814</v>
      </c>
      <c r="I490" s="8">
        <v>1.371</v>
      </c>
      <c r="J490" s="7">
        <v>184845795.13999999</v>
      </c>
      <c r="K490" s="8">
        <v>7.0000000000000007E-2</v>
      </c>
      <c r="L490" s="7">
        <v>12939205.6598</v>
      </c>
      <c r="M490" s="7">
        <v>9198957.6598000005</v>
      </c>
      <c r="N490" s="9">
        <v>2.4594512609324304</v>
      </c>
      <c r="O490" s="7">
        <v>393129</v>
      </c>
      <c r="P490" s="8">
        <v>1.2949999999999999</v>
      </c>
      <c r="Q490" s="7">
        <v>509102</v>
      </c>
      <c r="R490" s="8">
        <v>1.6E-2</v>
      </c>
      <c r="S490" s="7">
        <v>8145.6320000000005</v>
      </c>
      <c r="T490" s="7">
        <v>-5315.3679999999995</v>
      </c>
      <c r="U490" s="9">
        <v>-0.39487170343956612</v>
      </c>
      <c r="V490" s="7">
        <v>9193642.2917999998</v>
      </c>
      <c r="W490" s="9">
        <v>2.4492155070624815</v>
      </c>
      <c r="X490" s="7">
        <v>25639604.249921709</v>
      </c>
      <c r="Y490" s="7">
        <v>9113507</v>
      </c>
      <c r="Z490" s="7">
        <v>1343063.9950000001</v>
      </c>
      <c r="AA490" s="7">
        <v>872599.25492170767</v>
      </c>
      <c r="AB490" s="7">
        <v>11705071</v>
      </c>
      <c r="AC490" s="7">
        <v>2605363</v>
      </c>
      <c r="AD490" s="7">
        <v>16445961.95812171</v>
      </c>
      <c r="AE490" s="7">
        <v>0</v>
      </c>
      <c r="AF490" s="7">
        <v>12939205.6598</v>
      </c>
      <c r="AG490" s="7">
        <v>8145.6320000000005</v>
      </c>
      <c r="AH490" s="7">
        <v>16445961.95812171</v>
      </c>
      <c r="AI490" s="7">
        <v>3122864</v>
      </c>
      <c r="AJ490" s="7">
        <v>13235</v>
      </c>
      <c r="AK490" s="7">
        <v>11431171</v>
      </c>
      <c r="AL490" s="7">
        <v>416191</v>
      </c>
      <c r="AM490" s="7">
        <v>262883</v>
      </c>
      <c r="AN490" s="7">
        <v>0</v>
      </c>
      <c r="AO490" s="7">
        <v>0</v>
      </c>
      <c r="AP490" s="7">
        <v>9640756</v>
      </c>
      <c r="AQ490" s="7">
        <v>369980</v>
      </c>
      <c r="AR490" s="7">
        <v>3740248</v>
      </c>
      <c r="AS490" s="7">
        <v>13461</v>
      </c>
      <c r="AT490" s="7">
        <v>12818700</v>
      </c>
      <c r="AU490" s="7">
        <v>692117</v>
      </c>
      <c r="AV490" s="7">
        <v>426908</v>
      </c>
      <c r="AW490" s="7">
        <v>0</v>
      </c>
      <c r="AX490" s="7">
        <v>0</v>
      </c>
      <c r="AY490" s="7">
        <v>10879151</v>
      </c>
      <c r="AZ490" s="7">
        <v>157330</v>
      </c>
      <c r="BA490" s="7">
        <v>1343063.9950000001</v>
      </c>
      <c r="BB490" s="7">
        <v>0</v>
      </c>
      <c r="BC490" s="7">
        <v>111.52</v>
      </c>
      <c r="BD490" s="7">
        <v>9297.23</v>
      </c>
      <c r="BE490" s="7">
        <v>9545.17</v>
      </c>
      <c r="BF490" s="7">
        <v>0</v>
      </c>
      <c r="BG490" s="7">
        <v>621314.25492170767</v>
      </c>
      <c r="BH490" s="7">
        <v>6929</v>
      </c>
      <c r="BI490" s="7">
        <v>251285</v>
      </c>
      <c r="BJ490" s="7">
        <v>3458443.2124999994</v>
      </c>
      <c r="BK490" s="7">
        <v>1992575.8866666663</v>
      </c>
      <c r="BL490" s="7">
        <v>1466227.6033333335</v>
      </c>
      <c r="BM490" s="7">
        <v>2931014.0966666662</v>
      </c>
      <c r="BN490" s="130">
        <v>0.621</v>
      </c>
      <c r="BO490" s="131">
        <v>2.3571749999999999E-4</v>
      </c>
      <c r="BP490" s="161">
        <v>5973.0932254331929</v>
      </c>
      <c r="BQ490" s="162">
        <v>11705071</v>
      </c>
      <c r="BR490" s="161">
        <v>374375</v>
      </c>
      <c r="BS490" s="163">
        <v>0</v>
      </c>
      <c r="BT490" s="163">
        <v>1708976.7500782907</v>
      </c>
      <c r="BU490" s="161">
        <v>12939205.66</v>
      </c>
      <c r="BV490" s="161">
        <v>8145.63</v>
      </c>
      <c r="BW490" s="165">
        <v>18154938.710078292</v>
      </c>
      <c r="BX490" s="161">
        <v>374375</v>
      </c>
    </row>
    <row r="491" spans="1:76" ht="14.45" x14ac:dyDescent="0.3">
      <c r="A491" s="164" t="s">
        <v>31</v>
      </c>
      <c r="B491" s="6" t="s">
        <v>44</v>
      </c>
      <c r="C491" s="6" t="s">
        <v>147</v>
      </c>
      <c r="D491" s="6" t="s">
        <v>77</v>
      </c>
      <c r="E491" s="6" t="s">
        <v>36</v>
      </c>
      <c r="F491" s="24" t="str">
        <f>+Tabela1[[#This Row],[WK]]&amp;Tabela1[[#This Row],[PK]]&amp;Tabela1[[#This Row],[GK]]</f>
        <v>061809</v>
      </c>
      <c r="G491" s="6" t="s">
        <v>509</v>
      </c>
      <c r="H491" s="7">
        <v>70492298.71319969</v>
      </c>
      <c r="I491" s="8">
        <v>1.371</v>
      </c>
      <c r="J491" s="7">
        <v>96644941.540000007</v>
      </c>
      <c r="K491" s="8">
        <v>7.0000000000000007E-2</v>
      </c>
      <c r="L491" s="7">
        <v>6765145.9078000011</v>
      </c>
      <c r="M491" s="7">
        <v>4994224.9078000011</v>
      </c>
      <c r="N491" s="9">
        <v>2.8201285702750156</v>
      </c>
      <c r="O491" s="7">
        <v>2249879</v>
      </c>
      <c r="P491" s="8">
        <v>1.2949999999999999</v>
      </c>
      <c r="Q491" s="7">
        <v>2913593</v>
      </c>
      <c r="R491" s="8">
        <v>1.6E-2</v>
      </c>
      <c r="S491" s="7">
        <v>46617.487999999998</v>
      </c>
      <c r="T491" s="7">
        <v>15300.487999999998</v>
      </c>
      <c r="U491" s="9">
        <v>0.48856812593798887</v>
      </c>
      <c r="V491" s="7">
        <v>5009525.395800001</v>
      </c>
      <c r="W491" s="9">
        <v>2.7796136779936949</v>
      </c>
      <c r="X491" s="7">
        <v>12893557.808570018</v>
      </c>
      <c r="Y491" s="7">
        <v>5461358</v>
      </c>
      <c r="Z491" s="7">
        <v>131167.82</v>
      </c>
      <c r="AA491" s="7">
        <v>586522.98857001774</v>
      </c>
      <c r="AB491" s="7">
        <v>5018139</v>
      </c>
      <c r="AC491" s="7">
        <v>1696370</v>
      </c>
      <c r="AD491" s="7">
        <v>7884032.4127700171</v>
      </c>
      <c r="AE491" s="7">
        <v>0</v>
      </c>
      <c r="AF491" s="7">
        <v>6765145.9078000011</v>
      </c>
      <c r="AG491" s="7">
        <v>46617.487999999998</v>
      </c>
      <c r="AH491" s="7">
        <v>7884032.4127700171</v>
      </c>
      <c r="AI491" s="7">
        <v>1478604</v>
      </c>
      <c r="AJ491" s="7">
        <v>25966</v>
      </c>
      <c r="AK491" s="7">
        <v>6127881</v>
      </c>
      <c r="AL491" s="7">
        <v>0</v>
      </c>
      <c r="AM491" s="7">
        <v>829627</v>
      </c>
      <c r="AN491" s="7">
        <v>0</v>
      </c>
      <c r="AO491" s="7">
        <v>0</v>
      </c>
      <c r="AP491" s="7">
        <v>3741990</v>
      </c>
      <c r="AQ491" s="7">
        <v>294393</v>
      </c>
      <c r="AR491" s="7">
        <v>1770921</v>
      </c>
      <c r="AS491" s="7">
        <v>31317</v>
      </c>
      <c r="AT491" s="7">
        <v>7088170</v>
      </c>
      <c r="AU491" s="7">
        <v>284516</v>
      </c>
      <c r="AV491" s="7">
        <v>748233</v>
      </c>
      <c r="AW491" s="7">
        <v>0</v>
      </c>
      <c r="AX491" s="7">
        <v>0</v>
      </c>
      <c r="AY491" s="7">
        <v>4297137</v>
      </c>
      <c r="AZ491" s="7">
        <v>129757</v>
      </c>
      <c r="BA491" s="7">
        <v>131167.82</v>
      </c>
      <c r="BB491" s="7">
        <v>0</v>
      </c>
      <c r="BC491" s="7">
        <v>2.2999999999999998</v>
      </c>
      <c r="BD491" s="7">
        <v>0</v>
      </c>
      <c r="BE491" s="7">
        <v>2805.48</v>
      </c>
      <c r="BF491" s="7">
        <v>0</v>
      </c>
      <c r="BG491" s="7">
        <v>337512.98857001774</v>
      </c>
      <c r="BH491" s="7">
        <v>3764</v>
      </c>
      <c r="BI491" s="7">
        <v>249010</v>
      </c>
      <c r="BJ491" s="7">
        <v>3427123.3691666676</v>
      </c>
      <c r="BK491" s="7">
        <v>1939317.7366666677</v>
      </c>
      <c r="BL491" s="7">
        <v>1271677.0333333334</v>
      </c>
      <c r="BM491" s="7">
        <v>3407868.4633333334</v>
      </c>
      <c r="BN491" s="130">
        <v>0.59299999999999997</v>
      </c>
      <c r="BO491" s="131">
        <v>1.303012E-4</v>
      </c>
      <c r="BP491" s="161">
        <v>3301.7098231037753</v>
      </c>
      <c r="BQ491" s="162">
        <v>5018139</v>
      </c>
      <c r="BR491" s="161">
        <v>200242</v>
      </c>
      <c r="BS491" s="163">
        <v>0</v>
      </c>
      <c r="BT491" s="163">
        <v>854497.0700000003</v>
      </c>
      <c r="BU491" s="161">
        <v>6765145.9100000001</v>
      </c>
      <c r="BV491" s="161">
        <v>46617.49</v>
      </c>
      <c r="BW491" s="165">
        <v>8738529.4800000004</v>
      </c>
      <c r="BX491" s="161">
        <v>200242</v>
      </c>
    </row>
    <row r="492" spans="1:76" ht="14.45" x14ac:dyDescent="0.3">
      <c r="A492" s="164" t="s">
        <v>31</v>
      </c>
      <c r="B492" s="6" t="s">
        <v>44</v>
      </c>
      <c r="C492" s="6" t="s">
        <v>147</v>
      </c>
      <c r="D492" s="6" t="s">
        <v>90</v>
      </c>
      <c r="E492" s="6" t="s">
        <v>36</v>
      </c>
      <c r="F492" s="24" t="str">
        <f>+Tabela1[[#This Row],[WK]]&amp;Tabela1[[#This Row],[PK]]&amp;Tabela1[[#This Row],[GK]]</f>
        <v>061810</v>
      </c>
      <c r="G492" s="6" t="s">
        <v>510</v>
      </c>
      <c r="H492" s="7">
        <v>60518737.810400158</v>
      </c>
      <c r="I492" s="8">
        <v>1.371</v>
      </c>
      <c r="J492" s="7">
        <v>82971189.540000007</v>
      </c>
      <c r="K492" s="8">
        <v>7.0000000000000007E-2</v>
      </c>
      <c r="L492" s="7">
        <v>5807983.2678000014</v>
      </c>
      <c r="M492" s="7">
        <v>3949217.2678000014</v>
      </c>
      <c r="N492" s="9">
        <v>2.1246446663001159</v>
      </c>
      <c r="O492" s="7">
        <v>0</v>
      </c>
      <c r="P492" s="8">
        <v>1.2949999999999999</v>
      </c>
      <c r="Q492" s="7">
        <v>0</v>
      </c>
      <c r="R492" s="8">
        <v>1.6E-2</v>
      </c>
      <c r="S492" s="7">
        <v>0</v>
      </c>
      <c r="T492" s="7">
        <v>-11151</v>
      </c>
      <c r="U492" s="9">
        <v>-1</v>
      </c>
      <c r="V492" s="7">
        <v>3938066.2678000014</v>
      </c>
      <c r="W492" s="9">
        <v>2.106011265633716</v>
      </c>
      <c r="X492" s="7">
        <v>9922902.4749999996</v>
      </c>
      <c r="Y492" s="7">
        <v>2498837</v>
      </c>
      <c r="Z492" s="7">
        <v>146.47499999999999</v>
      </c>
      <c r="AA492" s="7">
        <v>517515</v>
      </c>
      <c r="AB492" s="7">
        <v>4048877</v>
      </c>
      <c r="AC492" s="7">
        <v>2857527</v>
      </c>
      <c r="AD492" s="7">
        <v>5984836.2071999982</v>
      </c>
      <c r="AE492" s="7">
        <v>0</v>
      </c>
      <c r="AF492" s="7">
        <v>5807983.2678000014</v>
      </c>
      <c r="AG492" s="7">
        <v>0</v>
      </c>
      <c r="AH492" s="7">
        <v>5984836.2071999982</v>
      </c>
      <c r="AI492" s="7">
        <v>1551949</v>
      </c>
      <c r="AJ492" s="7">
        <v>6178</v>
      </c>
      <c r="AK492" s="7">
        <v>4702856</v>
      </c>
      <c r="AL492" s="7">
        <v>0</v>
      </c>
      <c r="AM492" s="7">
        <v>891879</v>
      </c>
      <c r="AN492" s="7">
        <v>0</v>
      </c>
      <c r="AO492" s="7">
        <v>0</v>
      </c>
      <c r="AP492" s="7">
        <v>3260648</v>
      </c>
      <c r="AQ492" s="7">
        <v>202892</v>
      </c>
      <c r="AR492" s="7">
        <v>1858766</v>
      </c>
      <c r="AS492" s="7">
        <v>11151</v>
      </c>
      <c r="AT492" s="7">
        <v>4985072</v>
      </c>
      <c r="AU492" s="7">
        <v>0</v>
      </c>
      <c r="AV492" s="7">
        <v>796304</v>
      </c>
      <c r="AW492" s="7">
        <v>0</v>
      </c>
      <c r="AX492" s="7">
        <v>0</v>
      </c>
      <c r="AY492" s="7">
        <v>3747480</v>
      </c>
      <c r="AZ492" s="7">
        <v>87586</v>
      </c>
      <c r="BA492" s="7">
        <v>146.47499999999999</v>
      </c>
      <c r="BB492" s="7">
        <v>0</v>
      </c>
      <c r="BC492" s="7">
        <v>0</v>
      </c>
      <c r="BD492" s="7">
        <v>0</v>
      </c>
      <c r="BE492" s="7">
        <v>3.15</v>
      </c>
      <c r="BF492" s="7">
        <v>0</v>
      </c>
      <c r="BG492" s="7">
        <v>320594</v>
      </c>
      <c r="BH492" s="7">
        <v>3500</v>
      </c>
      <c r="BI492" s="7">
        <v>196921</v>
      </c>
      <c r="BJ492" s="7">
        <v>2710247.8116666656</v>
      </c>
      <c r="BK492" s="7">
        <v>1284509.7899999991</v>
      </c>
      <c r="BL492" s="7">
        <v>242364.90666666665</v>
      </c>
      <c r="BM492" s="7">
        <v>5218222.2733333334</v>
      </c>
      <c r="BN492" s="130">
        <v>0.76</v>
      </c>
      <c r="BO492" s="131">
        <v>1.095387E-4</v>
      </c>
      <c r="BP492" s="161">
        <v>2775.4372876635975</v>
      </c>
      <c r="BQ492" s="162">
        <v>4048877</v>
      </c>
      <c r="BR492" s="161">
        <v>189700</v>
      </c>
      <c r="BS492" s="163">
        <v>0</v>
      </c>
      <c r="BT492" s="163">
        <v>883239.41000000015</v>
      </c>
      <c r="BU492" s="161">
        <v>5807983.2699999996</v>
      </c>
      <c r="BV492" s="161">
        <v>0</v>
      </c>
      <c r="BW492" s="165">
        <v>6868075.6200000001</v>
      </c>
      <c r="BX492" s="161">
        <v>189700</v>
      </c>
    </row>
    <row r="493" spans="1:76" ht="14.45" x14ac:dyDescent="0.3">
      <c r="A493" s="164" t="s">
        <v>31</v>
      </c>
      <c r="B493" s="6" t="s">
        <v>44</v>
      </c>
      <c r="C493" s="6" t="s">
        <v>147</v>
      </c>
      <c r="D493" s="6" t="s">
        <v>92</v>
      </c>
      <c r="E493" s="6" t="s">
        <v>36</v>
      </c>
      <c r="F493" s="24" t="str">
        <f>+Tabela1[[#This Row],[WK]]&amp;Tabela1[[#This Row],[PK]]&amp;Tabela1[[#This Row],[GK]]</f>
        <v>061811</v>
      </c>
      <c r="G493" s="6" t="s">
        <v>501</v>
      </c>
      <c r="H493" s="7">
        <v>271404046.97999883</v>
      </c>
      <c r="I493" s="8">
        <v>1.371</v>
      </c>
      <c r="J493" s="7">
        <v>372094948.42000002</v>
      </c>
      <c r="K493" s="8">
        <v>7.0000000000000007E-2</v>
      </c>
      <c r="L493" s="7">
        <v>26046646.389400005</v>
      </c>
      <c r="M493" s="7">
        <v>16723897.389400005</v>
      </c>
      <c r="N493" s="9">
        <v>1.7938804733882683</v>
      </c>
      <c r="O493" s="7">
        <v>4906784</v>
      </c>
      <c r="P493" s="8">
        <v>1.2949999999999999</v>
      </c>
      <c r="Q493" s="7">
        <v>6354285</v>
      </c>
      <c r="R493" s="8">
        <v>1.6E-2</v>
      </c>
      <c r="S493" s="7">
        <v>101668.56</v>
      </c>
      <c r="T493" s="7">
        <v>22669.559999999998</v>
      </c>
      <c r="U493" s="9">
        <v>0.28696008810238099</v>
      </c>
      <c r="V493" s="7">
        <v>16746566.949400004</v>
      </c>
      <c r="W493" s="9">
        <v>1.7812184446339132</v>
      </c>
      <c r="X493" s="7">
        <v>29518426.715146333</v>
      </c>
      <c r="Y493" s="7">
        <v>7621196</v>
      </c>
      <c r="Z493" s="7">
        <v>536096.02</v>
      </c>
      <c r="AA493" s="7">
        <v>1512959.6951463327</v>
      </c>
      <c r="AB493" s="7">
        <v>15662873</v>
      </c>
      <c r="AC493" s="7">
        <v>4185302</v>
      </c>
      <c r="AD493" s="7">
        <v>12771859.765746327</v>
      </c>
      <c r="AE493" s="7">
        <v>0</v>
      </c>
      <c r="AF493" s="7">
        <v>26046646.389400005</v>
      </c>
      <c r="AG493" s="7">
        <v>101668.56</v>
      </c>
      <c r="AH493" s="7">
        <v>12771859.765746327</v>
      </c>
      <c r="AI493" s="7">
        <v>7783890</v>
      </c>
      <c r="AJ493" s="7">
        <v>63912</v>
      </c>
      <c r="AK493" s="7">
        <v>11405434</v>
      </c>
      <c r="AL493" s="7">
        <v>760212</v>
      </c>
      <c r="AM493" s="7">
        <v>763845</v>
      </c>
      <c r="AN493" s="7">
        <v>0</v>
      </c>
      <c r="AO493" s="7">
        <v>0</v>
      </c>
      <c r="AP493" s="7">
        <v>12476325</v>
      </c>
      <c r="AQ493" s="7">
        <v>970701</v>
      </c>
      <c r="AR493" s="7">
        <v>9322749</v>
      </c>
      <c r="AS493" s="7">
        <v>78999</v>
      </c>
      <c r="AT493" s="7">
        <v>13131015</v>
      </c>
      <c r="AU493" s="7">
        <v>289501</v>
      </c>
      <c r="AV493" s="7">
        <v>453267</v>
      </c>
      <c r="AW493" s="7">
        <v>0</v>
      </c>
      <c r="AX493" s="7">
        <v>0</v>
      </c>
      <c r="AY493" s="7">
        <v>14235554</v>
      </c>
      <c r="AZ493" s="7">
        <v>434685</v>
      </c>
      <c r="BA493" s="7">
        <v>536096.02</v>
      </c>
      <c r="BB493" s="7">
        <v>0</v>
      </c>
      <c r="BC493" s="7">
        <v>67.42</v>
      </c>
      <c r="BD493" s="7">
        <v>1675.31</v>
      </c>
      <c r="BE493" s="7">
        <v>7728.86</v>
      </c>
      <c r="BF493" s="7">
        <v>0</v>
      </c>
      <c r="BG493" s="7">
        <v>996039.69514633273</v>
      </c>
      <c r="BH493" s="7">
        <v>11108</v>
      </c>
      <c r="BI493" s="7">
        <v>516920</v>
      </c>
      <c r="BJ493" s="7">
        <v>7114449.3533333326</v>
      </c>
      <c r="BK493" s="7">
        <v>2477191.5133333327</v>
      </c>
      <c r="BL493" s="7">
        <v>6334665.8466666667</v>
      </c>
      <c r="BM493" s="7">
        <v>5879699.666666667</v>
      </c>
      <c r="BN493" s="130">
        <v>0.79100000000000004</v>
      </c>
      <c r="BO493" s="131">
        <v>3.951537E-4</v>
      </c>
      <c r="BP493" s="161">
        <v>10014.185945286572</v>
      </c>
      <c r="BQ493" s="162">
        <v>15662873</v>
      </c>
      <c r="BR493" s="161">
        <v>589056</v>
      </c>
      <c r="BS493" s="163">
        <v>0</v>
      </c>
      <c r="BT493" s="163">
        <v>2614651.284853667</v>
      </c>
      <c r="BU493" s="161">
        <v>26046646.390000001</v>
      </c>
      <c r="BV493" s="161">
        <v>101668.56</v>
      </c>
      <c r="BW493" s="165">
        <v>15386511.054853667</v>
      </c>
      <c r="BX493" s="161">
        <v>589056</v>
      </c>
    </row>
    <row r="494" spans="1:76" ht="14.45" x14ac:dyDescent="0.3">
      <c r="A494" s="164" t="s">
        <v>31</v>
      </c>
      <c r="B494" s="6" t="s">
        <v>44</v>
      </c>
      <c r="C494" s="6" t="s">
        <v>147</v>
      </c>
      <c r="D494" s="6" t="s">
        <v>93</v>
      </c>
      <c r="E494" s="6" t="s">
        <v>40</v>
      </c>
      <c r="F494" s="24" t="str">
        <f>+Tabela1[[#This Row],[WK]]&amp;Tabela1[[#This Row],[PK]]&amp;Tabela1[[#This Row],[GK]]</f>
        <v>061812</v>
      </c>
      <c r="G494" s="6" t="s">
        <v>511</v>
      </c>
      <c r="H494" s="7">
        <v>102080692.99539927</v>
      </c>
      <c r="I494" s="8">
        <v>1.371</v>
      </c>
      <c r="J494" s="7">
        <v>139952630.09999999</v>
      </c>
      <c r="K494" s="8">
        <v>7.0000000000000007E-2</v>
      </c>
      <c r="L494" s="7">
        <v>9796684.1070000008</v>
      </c>
      <c r="M494" s="7">
        <v>6825509.1070000008</v>
      </c>
      <c r="N494" s="9">
        <v>2.2972423727986406</v>
      </c>
      <c r="O494" s="7">
        <v>1945959</v>
      </c>
      <c r="P494" s="8">
        <v>1.2949999999999999</v>
      </c>
      <c r="Q494" s="7">
        <v>2520017</v>
      </c>
      <c r="R494" s="8">
        <v>1.6E-2</v>
      </c>
      <c r="S494" s="7">
        <v>40320.271999999997</v>
      </c>
      <c r="T494" s="7">
        <v>-86881.728000000003</v>
      </c>
      <c r="U494" s="9">
        <v>-0.6830217134950709</v>
      </c>
      <c r="V494" s="7">
        <v>6738627.3790000007</v>
      </c>
      <c r="W494" s="9">
        <v>2.1748894272711166</v>
      </c>
      <c r="X494" s="7">
        <v>14035857.004082248</v>
      </c>
      <c r="Y494" s="7">
        <v>2720876</v>
      </c>
      <c r="Z494" s="7">
        <v>241456.98500000002</v>
      </c>
      <c r="AA494" s="7">
        <v>730325.01908224798</v>
      </c>
      <c r="AB494" s="7">
        <v>7951379</v>
      </c>
      <c r="AC494" s="7">
        <v>2391820</v>
      </c>
      <c r="AD494" s="7">
        <v>7297229.625082247</v>
      </c>
      <c r="AE494" s="7">
        <v>0</v>
      </c>
      <c r="AF494" s="7">
        <v>9796684.1070000008</v>
      </c>
      <c r="AG494" s="7">
        <v>40320.271999999997</v>
      </c>
      <c r="AH494" s="7">
        <v>7297229.625082247</v>
      </c>
      <c r="AI494" s="7">
        <v>2480739</v>
      </c>
      <c r="AJ494" s="7">
        <v>125616</v>
      </c>
      <c r="AK494" s="7">
        <v>3656474</v>
      </c>
      <c r="AL494" s="7">
        <v>0</v>
      </c>
      <c r="AM494" s="7">
        <v>809767</v>
      </c>
      <c r="AN494" s="7">
        <v>0</v>
      </c>
      <c r="AO494" s="7">
        <v>0</v>
      </c>
      <c r="AP494" s="7">
        <v>6216458</v>
      </c>
      <c r="AQ494" s="7">
        <v>389871</v>
      </c>
      <c r="AR494" s="7">
        <v>2971175</v>
      </c>
      <c r="AS494" s="7">
        <v>127202</v>
      </c>
      <c r="AT494" s="7">
        <v>6071731</v>
      </c>
      <c r="AU494" s="7">
        <v>0</v>
      </c>
      <c r="AV494" s="7">
        <v>207659</v>
      </c>
      <c r="AW494" s="7">
        <v>0</v>
      </c>
      <c r="AX494" s="7">
        <v>0</v>
      </c>
      <c r="AY494" s="7">
        <v>7152628</v>
      </c>
      <c r="AZ494" s="7">
        <v>162196</v>
      </c>
      <c r="BA494" s="7">
        <v>241456.98500000002</v>
      </c>
      <c r="BB494" s="7">
        <v>0</v>
      </c>
      <c r="BC494" s="7">
        <v>6.77</v>
      </c>
      <c r="BD494" s="7">
        <v>0</v>
      </c>
      <c r="BE494" s="7">
        <v>5147.49</v>
      </c>
      <c r="BF494" s="7">
        <v>0</v>
      </c>
      <c r="BG494" s="7">
        <v>456324.01908224792</v>
      </c>
      <c r="BH494" s="7">
        <v>5089</v>
      </c>
      <c r="BI494" s="7">
        <v>274001</v>
      </c>
      <c r="BJ494" s="7">
        <v>3771192.0649999999</v>
      </c>
      <c r="BK494" s="7">
        <v>2180613.5166666666</v>
      </c>
      <c r="BL494" s="7">
        <v>1887916.37</v>
      </c>
      <c r="BM494" s="7">
        <v>2586481.4533333331</v>
      </c>
      <c r="BN494" s="130">
        <v>0.82499999999999996</v>
      </c>
      <c r="BO494" s="131">
        <v>1.702765E-4</v>
      </c>
      <c r="BP494" s="161">
        <v>4315.2346869838129</v>
      </c>
      <c r="BQ494" s="162">
        <v>7951379</v>
      </c>
      <c r="BR494" s="161">
        <v>271997</v>
      </c>
      <c r="BS494" s="163">
        <v>0</v>
      </c>
      <c r="BT494" s="163">
        <v>1330353.9959177524</v>
      </c>
      <c r="BU494" s="161">
        <v>9796684.1099999994</v>
      </c>
      <c r="BV494" s="161">
        <v>40320.269999999997</v>
      </c>
      <c r="BW494" s="165">
        <v>8627583.6259177513</v>
      </c>
      <c r="BX494" s="161">
        <v>271997</v>
      </c>
    </row>
    <row r="495" spans="1:76" ht="14.45" x14ac:dyDescent="0.3">
      <c r="A495" s="164" t="s">
        <v>31</v>
      </c>
      <c r="B495" s="6" t="s">
        <v>44</v>
      </c>
      <c r="C495" s="6" t="s">
        <v>147</v>
      </c>
      <c r="D495" s="6" t="s">
        <v>95</v>
      </c>
      <c r="E495" s="6" t="s">
        <v>36</v>
      </c>
      <c r="F495" s="24" t="str">
        <f>+Tabela1[[#This Row],[WK]]&amp;Tabela1[[#This Row],[PK]]&amp;Tabela1[[#This Row],[GK]]</f>
        <v>061813</v>
      </c>
      <c r="G495" s="6" t="s">
        <v>512</v>
      </c>
      <c r="H495" s="7">
        <v>71502146.686200067</v>
      </c>
      <c r="I495" s="8">
        <v>1.371</v>
      </c>
      <c r="J495" s="7">
        <v>98029443.109999999</v>
      </c>
      <c r="K495" s="8">
        <v>7.0000000000000007E-2</v>
      </c>
      <c r="L495" s="7">
        <v>6862061.0177000007</v>
      </c>
      <c r="M495" s="7">
        <v>4767595.0177000007</v>
      </c>
      <c r="N495" s="9">
        <v>2.276281886504723</v>
      </c>
      <c r="O495" s="7">
        <v>174734</v>
      </c>
      <c r="P495" s="8">
        <v>1.2949999999999999</v>
      </c>
      <c r="Q495" s="7">
        <v>226281</v>
      </c>
      <c r="R495" s="8">
        <v>1.6E-2</v>
      </c>
      <c r="S495" s="7">
        <v>3620.4960000000001</v>
      </c>
      <c r="T495" s="7">
        <v>-3063.5039999999999</v>
      </c>
      <c r="U495" s="9">
        <v>-0.4583339317773788</v>
      </c>
      <c r="V495" s="7">
        <v>4764531.5137000009</v>
      </c>
      <c r="W495" s="9">
        <v>2.2675827588225501</v>
      </c>
      <c r="X495" s="7">
        <v>11952400.85093521</v>
      </c>
      <c r="Y495" s="7">
        <v>5240151</v>
      </c>
      <c r="Z495" s="7">
        <v>103461.105</v>
      </c>
      <c r="AA495" s="7">
        <v>634560.74593520886</v>
      </c>
      <c r="AB495" s="7">
        <v>5743139</v>
      </c>
      <c r="AC495" s="7">
        <v>231089</v>
      </c>
      <c r="AD495" s="7">
        <v>7187869.3372352086</v>
      </c>
      <c r="AE495" s="7">
        <v>0</v>
      </c>
      <c r="AF495" s="7">
        <v>6862061.0177000007</v>
      </c>
      <c r="AG495" s="7">
        <v>3620.4960000000001</v>
      </c>
      <c r="AH495" s="7">
        <v>7187869.3372352086</v>
      </c>
      <c r="AI495" s="7">
        <v>1748743</v>
      </c>
      <c r="AJ495" s="7">
        <v>3236</v>
      </c>
      <c r="AK495" s="7">
        <v>4975674</v>
      </c>
      <c r="AL495" s="7">
        <v>54257</v>
      </c>
      <c r="AM495" s="7">
        <v>368244</v>
      </c>
      <c r="AN495" s="7">
        <v>0</v>
      </c>
      <c r="AO495" s="7">
        <v>0</v>
      </c>
      <c r="AP495" s="7">
        <v>4572084</v>
      </c>
      <c r="AQ495" s="7">
        <v>202892</v>
      </c>
      <c r="AR495" s="7">
        <v>2094466</v>
      </c>
      <c r="AS495" s="7">
        <v>6684</v>
      </c>
      <c r="AT495" s="7">
        <v>5398327</v>
      </c>
      <c r="AU495" s="7">
        <v>56747</v>
      </c>
      <c r="AV495" s="7">
        <v>827885</v>
      </c>
      <c r="AW495" s="7">
        <v>0</v>
      </c>
      <c r="AX495" s="7">
        <v>0</v>
      </c>
      <c r="AY495" s="7">
        <v>5235676</v>
      </c>
      <c r="AZ495" s="7">
        <v>81098</v>
      </c>
      <c r="BA495" s="7">
        <v>103461.105</v>
      </c>
      <c r="BB495" s="7">
        <v>0</v>
      </c>
      <c r="BC495" s="7">
        <v>0</v>
      </c>
      <c r="BD495" s="7">
        <v>0</v>
      </c>
      <c r="BE495" s="7">
        <v>2224.9699999999998</v>
      </c>
      <c r="BF495" s="7">
        <v>0</v>
      </c>
      <c r="BG495" s="7">
        <v>354101.74593520886</v>
      </c>
      <c r="BH495" s="7">
        <v>3949</v>
      </c>
      <c r="BI495" s="7">
        <v>280459</v>
      </c>
      <c r="BJ495" s="7">
        <v>3859983.4350000001</v>
      </c>
      <c r="BK495" s="7">
        <v>1556273.5766666667</v>
      </c>
      <c r="BL495" s="7">
        <v>2978871.3833333333</v>
      </c>
      <c r="BM495" s="7">
        <v>3257096.6666666665</v>
      </c>
      <c r="BN495" s="130">
        <v>0.65800000000000003</v>
      </c>
      <c r="BO495" s="131">
        <v>1.520471E-4</v>
      </c>
      <c r="BP495" s="161">
        <v>3852.9953117492846</v>
      </c>
      <c r="BQ495" s="162">
        <v>5743139</v>
      </c>
      <c r="BR495" s="161">
        <v>213524</v>
      </c>
      <c r="BS495" s="163">
        <v>0</v>
      </c>
      <c r="BT495" s="163">
        <v>860855.9299999997</v>
      </c>
      <c r="BU495" s="161">
        <v>6862061.0199999996</v>
      </c>
      <c r="BV495" s="161">
        <v>3620.5</v>
      </c>
      <c r="BW495" s="165">
        <v>8048725.2699999996</v>
      </c>
      <c r="BX495" s="161">
        <v>213524</v>
      </c>
    </row>
    <row r="496" spans="1:76" ht="14.45" x14ac:dyDescent="0.3">
      <c r="A496" s="164" t="s">
        <v>31</v>
      </c>
      <c r="B496" s="6" t="s">
        <v>44</v>
      </c>
      <c r="C496" s="6" t="s">
        <v>153</v>
      </c>
      <c r="D496" s="6" t="s">
        <v>33</v>
      </c>
      <c r="E496" s="6" t="s">
        <v>34</v>
      </c>
      <c r="F496" s="24" t="str">
        <f>+Tabela1[[#This Row],[WK]]&amp;Tabela1[[#This Row],[PK]]&amp;Tabela1[[#This Row],[GK]]</f>
        <v>061901</v>
      </c>
      <c r="G496" s="6" t="s">
        <v>513</v>
      </c>
      <c r="H496" s="7">
        <v>374257283.64399827</v>
      </c>
      <c r="I496" s="8">
        <v>1.371</v>
      </c>
      <c r="J496" s="7">
        <v>513106735.88000005</v>
      </c>
      <c r="K496" s="8">
        <v>7.0000000000000007E-2</v>
      </c>
      <c r="L496" s="7">
        <v>35917471.51160001</v>
      </c>
      <c r="M496" s="7">
        <v>22028104.51160001</v>
      </c>
      <c r="N496" s="9">
        <v>1.5859689294407737</v>
      </c>
      <c r="O496" s="7">
        <v>11947100</v>
      </c>
      <c r="P496" s="8">
        <v>1.2949999999999999</v>
      </c>
      <c r="Q496" s="7">
        <v>15471495</v>
      </c>
      <c r="R496" s="8">
        <v>1.6E-2</v>
      </c>
      <c r="S496" s="7">
        <v>247543.92</v>
      </c>
      <c r="T496" s="7">
        <v>-151063.07999999999</v>
      </c>
      <c r="U496" s="9">
        <v>-0.37897748910581097</v>
      </c>
      <c r="V496" s="7">
        <v>21877041.431600012</v>
      </c>
      <c r="W496" s="9">
        <v>1.5311507027938329</v>
      </c>
      <c r="X496" s="7">
        <v>33546395.439001858</v>
      </c>
      <c r="Y496" s="7">
        <v>10753789</v>
      </c>
      <c r="Z496" s="7">
        <v>33326.085000000006</v>
      </c>
      <c r="AA496" s="7">
        <v>1602156.3540018571</v>
      </c>
      <c r="AB496" s="7">
        <v>21157124</v>
      </c>
      <c r="AC496" s="7">
        <v>0</v>
      </c>
      <c r="AD496" s="7">
        <v>11669354.007401848</v>
      </c>
      <c r="AE496" s="7">
        <v>0</v>
      </c>
      <c r="AF496" s="7">
        <v>35917471.51160001</v>
      </c>
      <c r="AG496" s="7">
        <v>247543.92</v>
      </c>
      <c r="AH496" s="7">
        <v>11669354.007401848</v>
      </c>
      <c r="AI496" s="7">
        <v>11596720</v>
      </c>
      <c r="AJ496" s="7">
        <v>429991</v>
      </c>
      <c r="AK496" s="7">
        <v>8178975</v>
      </c>
      <c r="AL496" s="7">
        <v>385030</v>
      </c>
      <c r="AM496" s="7">
        <v>608839</v>
      </c>
      <c r="AN496" s="7">
        <v>0</v>
      </c>
      <c r="AO496" s="7">
        <v>0</v>
      </c>
      <c r="AP496" s="7">
        <v>16752685</v>
      </c>
      <c r="AQ496" s="7">
        <v>1253159</v>
      </c>
      <c r="AR496" s="7">
        <v>13889367</v>
      </c>
      <c r="AS496" s="7">
        <v>398607</v>
      </c>
      <c r="AT496" s="7">
        <v>8787338</v>
      </c>
      <c r="AU496" s="7">
        <v>852368</v>
      </c>
      <c r="AV496" s="7">
        <v>675204</v>
      </c>
      <c r="AW496" s="7">
        <v>0</v>
      </c>
      <c r="AX496" s="7">
        <v>0</v>
      </c>
      <c r="AY496" s="7">
        <v>18807912</v>
      </c>
      <c r="AZ496" s="7">
        <v>527137</v>
      </c>
      <c r="BA496" s="7">
        <v>33326.085000000006</v>
      </c>
      <c r="BB496" s="7">
        <v>0</v>
      </c>
      <c r="BC496" s="7">
        <v>0</v>
      </c>
      <c r="BD496" s="7">
        <v>321.47000000000003</v>
      </c>
      <c r="BE496" s="7">
        <v>73.75</v>
      </c>
      <c r="BF496" s="7">
        <v>0</v>
      </c>
      <c r="BG496" s="7">
        <v>1087053.3540018571</v>
      </c>
      <c r="BH496" s="7">
        <v>12123</v>
      </c>
      <c r="BI496" s="7">
        <v>515103</v>
      </c>
      <c r="BJ496" s="7">
        <v>7089321.0350000001</v>
      </c>
      <c r="BK496" s="7">
        <v>3507589.583333333</v>
      </c>
      <c r="BL496" s="7">
        <v>3793542.7066666665</v>
      </c>
      <c r="BM496" s="7">
        <v>6739840.3933333335</v>
      </c>
      <c r="BN496" s="130">
        <v>0.77700000000000002</v>
      </c>
      <c r="BO496" s="131">
        <v>5.1483690000000005E-4</v>
      </c>
      <c r="BP496" s="161">
        <v>13046.756391900979</v>
      </c>
      <c r="BQ496" s="162">
        <v>21157124</v>
      </c>
      <c r="BR496" s="161">
        <v>617536</v>
      </c>
      <c r="BS496" s="163">
        <v>0</v>
      </c>
      <c r="BT496" s="163">
        <v>0</v>
      </c>
      <c r="BU496" s="161">
        <v>35917471.509999998</v>
      </c>
      <c r="BV496" s="161">
        <v>247543.92</v>
      </c>
      <c r="BW496" s="165">
        <v>11669354.01</v>
      </c>
      <c r="BX496" s="161">
        <v>617536</v>
      </c>
    </row>
    <row r="497" spans="1:76" ht="14.45" x14ac:dyDescent="0.3">
      <c r="A497" s="164" t="s">
        <v>31</v>
      </c>
      <c r="B497" s="6" t="s">
        <v>44</v>
      </c>
      <c r="C497" s="6" t="s">
        <v>153</v>
      </c>
      <c r="D497" s="6" t="s">
        <v>32</v>
      </c>
      <c r="E497" s="6" t="s">
        <v>36</v>
      </c>
      <c r="F497" s="24" t="str">
        <f>+Tabela1[[#This Row],[WK]]&amp;Tabela1[[#This Row],[PK]]&amp;Tabela1[[#This Row],[GK]]</f>
        <v>061902</v>
      </c>
      <c r="G497" s="6" t="s">
        <v>514</v>
      </c>
      <c r="H497" s="7">
        <v>49105411.092199974</v>
      </c>
      <c r="I497" s="8">
        <v>1.371</v>
      </c>
      <c r="J497" s="7">
        <v>67323518.609999999</v>
      </c>
      <c r="K497" s="8">
        <v>7.0000000000000007E-2</v>
      </c>
      <c r="L497" s="7">
        <v>4712646.3027000008</v>
      </c>
      <c r="M497" s="7">
        <v>3406232.3027000008</v>
      </c>
      <c r="N497" s="9">
        <v>2.6073146052476481</v>
      </c>
      <c r="O497" s="7">
        <v>249934</v>
      </c>
      <c r="P497" s="8">
        <v>1.2949999999999999</v>
      </c>
      <c r="Q497" s="7">
        <v>323665</v>
      </c>
      <c r="R497" s="8">
        <v>1.6E-2</v>
      </c>
      <c r="S497" s="7">
        <v>5178.6400000000003</v>
      </c>
      <c r="T497" s="7">
        <v>-4873.3599999999997</v>
      </c>
      <c r="U497" s="9">
        <v>-0.48481496219657777</v>
      </c>
      <c r="V497" s="7">
        <v>3401358.9427000005</v>
      </c>
      <c r="W497" s="9">
        <v>2.5837043590187672</v>
      </c>
      <c r="X497" s="7">
        <v>10035550.745000001</v>
      </c>
      <c r="Y497" s="7">
        <v>5894218</v>
      </c>
      <c r="Z497" s="7">
        <v>241331.745</v>
      </c>
      <c r="AA497" s="7">
        <v>494997</v>
      </c>
      <c r="AB497" s="7">
        <v>3405004</v>
      </c>
      <c r="AC497" s="7">
        <v>0</v>
      </c>
      <c r="AD497" s="7">
        <v>6634191.8023000006</v>
      </c>
      <c r="AE497" s="7">
        <v>0</v>
      </c>
      <c r="AF497" s="7">
        <v>4712646.3027000008</v>
      </c>
      <c r="AG497" s="7">
        <v>5178.6400000000003</v>
      </c>
      <c r="AH497" s="7">
        <v>6634191.8023000006</v>
      </c>
      <c r="AI497" s="7">
        <v>1090770</v>
      </c>
      <c r="AJ497" s="7">
        <v>7452</v>
      </c>
      <c r="AK497" s="7">
        <v>4276835</v>
      </c>
      <c r="AL497" s="7">
        <v>0</v>
      </c>
      <c r="AM497" s="7">
        <v>484514</v>
      </c>
      <c r="AN497" s="7">
        <v>0</v>
      </c>
      <c r="AO497" s="7">
        <v>0</v>
      </c>
      <c r="AP497" s="7">
        <v>2899789</v>
      </c>
      <c r="AQ497" s="7">
        <v>139240</v>
      </c>
      <c r="AR497" s="7">
        <v>1306414</v>
      </c>
      <c r="AS497" s="7">
        <v>10052</v>
      </c>
      <c r="AT497" s="7">
        <v>4609720</v>
      </c>
      <c r="AU497" s="7">
        <v>66703</v>
      </c>
      <c r="AV497" s="7">
        <v>888230</v>
      </c>
      <c r="AW497" s="7">
        <v>0</v>
      </c>
      <c r="AX497" s="7">
        <v>0</v>
      </c>
      <c r="AY497" s="7">
        <v>3179954</v>
      </c>
      <c r="AZ497" s="7">
        <v>56769</v>
      </c>
      <c r="BA497" s="7">
        <v>241331.745</v>
      </c>
      <c r="BB497" s="7">
        <v>0</v>
      </c>
      <c r="BC497" s="7">
        <v>0</v>
      </c>
      <c r="BD497" s="7">
        <v>2592.81</v>
      </c>
      <c r="BE497" s="7">
        <v>4.3099999999999996</v>
      </c>
      <c r="BF497" s="7">
        <v>0</v>
      </c>
      <c r="BG497" s="7">
        <v>320594</v>
      </c>
      <c r="BH497" s="7">
        <v>2481</v>
      </c>
      <c r="BI497" s="7">
        <v>174403</v>
      </c>
      <c r="BJ497" s="7">
        <v>2400410.3933333331</v>
      </c>
      <c r="BK497" s="7">
        <v>1325600.2166666663</v>
      </c>
      <c r="BL497" s="7">
        <v>211384.11</v>
      </c>
      <c r="BM497" s="7">
        <v>3876472.4866666668</v>
      </c>
      <c r="BN497" s="130">
        <v>0.495</v>
      </c>
      <c r="BO497" s="131">
        <v>1.111127E-4</v>
      </c>
      <c r="BP497" s="161">
        <v>2815.4580127921286</v>
      </c>
      <c r="BQ497" s="162">
        <v>3405004</v>
      </c>
      <c r="BR497" s="161">
        <v>137201</v>
      </c>
      <c r="BS497" s="163">
        <v>0</v>
      </c>
      <c r="BT497" s="163">
        <v>0</v>
      </c>
      <c r="BU497" s="161">
        <v>4712646.3</v>
      </c>
      <c r="BV497" s="161">
        <v>5178.6400000000003</v>
      </c>
      <c r="BW497" s="165">
        <v>6634191.7999999998</v>
      </c>
      <c r="BX497" s="161">
        <v>137201</v>
      </c>
    </row>
    <row r="498" spans="1:76" ht="14.45" x14ac:dyDescent="0.3">
      <c r="A498" s="164" t="s">
        <v>31</v>
      </c>
      <c r="B498" s="6" t="s">
        <v>44</v>
      </c>
      <c r="C498" s="6" t="s">
        <v>153</v>
      </c>
      <c r="D498" s="6" t="s">
        <v>37</v>
      </c>
      <c r="E498" s="6" t="s">
        <v>36</v>
      </c>
      <c r="F498" s="24" t="str">
        <f>+Tabela1[[#This Row],[WK]]&amp;Tabela1[[#This Row],[PK]]&amp;Tabela1[[#This Row],[GK]]</f>
        <v>061903</v>
      </c>
      <c r="G498" s="6" t="s">
        <v>515</v>
      </c>
      <c r="H498" s="7">
        <v>82621859.586999908</v>
      </c>
      <c r="I498" s="8">
        <v>1.371</v>
      </c>
      <c r="J498" s="7">
        <v>113274569.48999999</v>
      </c>
      <c r="K498" s="8">
        <v>7.0000000000000007E-2</v>
      </c>
      <c r="L498" s="7">
        <v>7929219.8643000005</v>
      </c>
      <c r="M498" s="7">
        <v>5409716.8643000005</v>
      </c>
      <c r="N498" s="9">
        <v>2.1471365044217054</v>
      </c>
      <c r="O498" s="7">
        <v>0</v>
      </c>
      <c r="P498" s="8">
        <v>1.2949999999999999</v>
      </c>
      <c r="Q498" s="7">
        <v>0</v>
      </c>
      <c r="R498" s="8">
        <v>1.6E-2</v>
      </c>
      <c r="S498" s="7">
        <v>0</v>
      </c>
      <c r="T498" s="7">
        <v>-3961</v>
      </c>
      <c r="U498" s="9">
        <v>-1</v>
      </c>
      <c r="V498" s="7">
        <v>5405755.8643000005</v>
      </c>
      <c r="W498" s="9">
        <v>2.142196545819556</v>
      </c>
      <c r="X498" s="7">
        <v>10836187.625</v>
      </c>
      <c r="Y498" s="7">
        <v>2870691</v>
      </c>
      <c r="Z498" s="7">
        <v>1328981.625</v>
      </c>
      <c r="AA498" s="7">
        <v>564230</v>
      </c>
      <c r="AB498" s="7">
        <v>4842565</v>
      </c>
      <c r="AC498" s="7">
        <v>1229720</v>
      </c>
      <c r="AD498" s="7">
        <v>5430431.7606999995</v>
      </c>
      <c r="AE498" s="7">
        <v>0</v>
      </c>
      <c r="AF498" s="7">
        <v>7929219.8643000005</v>
      </c>
      <c r="AG498" s="7">
        <v>0</v>
      </c>
      <c r="AH498" s="7">
        <v>5430431.7606999995</v>
      </c>
      <c r="AI498" s="7">
        <v>2103621</v>
      </c>
      <c r="AJ498" s="7">
        <v>1332</v>
      </c>
      <c r="AK498" s="7">
        <v>4918742</v>
      </c>
      <c r="AL498" s="7">
        <v>0</v>
      </c>
      <c r="AM498" s="7">
        <v>829032</v>
      </c>
      <c r="AN498" s="7">
        <v>0</v>
      </c>
      <c r="AO498" s="7">
        <v>0</v>
      </c>
      <c r="AP498" s="7">
        <v>3665914</v>
      </c>
      <c r="AQ498" s="7">
        <v>246653</v>
      </c>
      <c r="AR498" s="7">
        <v>2519503</v>
      </c>
      <c r="AS498" s="7">
        <v>3961</v>
      </c>
      <c r="AT498" s="7">
        <v>5406673</v>
      </c>
      <c r="AU498" s="7">
        <v>46694</v>
      </c>
      <c r="AV498" s="7">
        <v>741185</v>
      </c>
      <c r="AW498" s="7">
        <v>0</v>
      </c>
      <c r="AX498" s="7">
        <v>0</v>
      </c>
      <c r="AY498" s="7">
        <v>4211145</v>
      </c>
      <c r="AZ498" s="7">
        <v>107049</v>
      </c>
      <c r="BA498" s="7">
        <v>1328981.625</v>
      </c>
      <c r="BB498" s="7">
        <v>590.76</v>
      </c>
      <c r="BC498" s="7">
        <v>74.13</v>
      </c>
      <c r="BD498" s="7">
        <v>10065.6</v>
      </c>
      <c r="BE498" s="7">
        <v>78.05</v>
      </c>
      <c r="BF498" s="7">
        <v>0</v>
      </c>
      <c r="BG498" s="7">
        <v>320594</v>
      </c>
      <c r="BH498" s="7">
        <v>3384</v>
      </c>
      <c r="BI498" s="7">
        <v>243636</v>
      </c>
      <c r="BJ498" s="7">
        <v>3353089.4400000004</v>
      </c>
      <c r="BK498" s="7">
        <v>2498106.853333334</v>
      </c>
      <c r="BL498" s="7">
        <v>10483.333333333334</v>
      </c>
      <c r="BM498" s="7">
        <v>3398963.68</v>
      </c>
      <c r="BN498" s="130">
        <v>0.751</v>
      </c>
      <c r="BO498" s="131">
        <v>1.203223E-4</v>
      </c>
      <c r="BP498" s="161">
        <v>3049.5792547940327</v>
      </c>
      <c r="BQ498" s="162">
        <v>4842565</v>
      </c>
      <c r="BR498" s="161">
        <v>191168</v>
      </c>
      <c r="BS498" s="163">
        <v>0</v>
      </c>
      <c r="BT498" s="163">
        <v>867726.22000000067</v>
      </c>
      <c r="BU498" s="161">
        <v>7929219.8600000003</v>
      </c>
      <c r="BV498" s="161">
        <v>0</v>
      </c>
      <c r="BW498" s="165">
        <v>6298157.9800000004</v>
      </c>
      <c r="BX498" s="161">
        <v>191168</v>
      </c>
    </row>
    <row r="499" spans="1:76" ht="14.45" x14ac:dyDescent="0.3">
      <c r="A499" s="164" t="s">
        <v>31</v>
      </c>
      <c r="B499" s="6" t="s">
        <v>44</v>
      </c>
      <c r="C499" s="6" t="s">
        <v>153</v>
      </c>
      <c r="D499" s="6" t="s">
        <v>39</v>
      </c>
      <c r="E499" s="6" t="s">
        <v>36</v>
      </c>
      <c r="F499" s="24" t="str">
        <f>+Tabela1[[#This Row],[WK]]&amp;Tabela1[[#This Row],[PK]]&amp;Tabela1[[#This Row],[GK]]</f>
        <v>061904</v>
      </c>
      <c r="G499" s="6" t="s">
        <v>516</v>
      </c>
      <c r="H499" s="7">
        <v>39757328.536799997</v>
      </c>
      <c r="I499" s="8">
        <v>1.371</v>
      </c>
      <c r="J499" s="7">
        <v>54507297.43</v>
      </c>
      <c r="K499" s="8">
        <v>7.0000000000000007E-2</v>
      </c>
      <c r="L499" s="7">
        <v>3815510.8201000001</v>
      </c>
      <c r="M499" s="7">
        <v>2768750.8201000001</v>
      </c>
      <c r="N499" s="9">
        <v>2.6450674654170965</v>
      </c>
      <c r="O499" s="7">
        <v>0</v>
      </c>
      <c r="P499" s="8">
        <v>1.2949999999999999</v>
      </c>
      <c r="Q499" s="7">
        <v>0</v>
      </c>
      <c r="R499" s="8">
        <v>1.6E-2</v>
      </c>
      <c r="S499" s="7">
        <v>0</v>
      </c>
      <c r="T499" s="7">
        <v>-1545</v>
      </c>
      <c r="U499" s="9">
        <v>-1</v>
      </c>
      <c r="V499" s="7">
        <v>2767205.8201000001</v>
      </c>
      <c r="W499" s="9">
        <v>2.6396953368533014</v>
      </c>
      <c r="X499" s="7">
        <v>7590090.6799999997</v>
      </c>
      <c r="Y499" s="7">
        <v>3329765</v>
      </c>
      <c r="Z499" s="7">
        <v>779565.67999999993</v>
      </c>
      <c r="AA499" s="7">
        <v>444114</v>
      </c>
      <c r="AB499" s="7">
        <v>3036646</v>
      </c>
      <c r="AC499" s="7">
        <v>0</v>
      </c>
      <c r="AD499" s="7">
        <v>4822884.8598999996</v>
      </c>
      <c r="AE499" s="7">
        <v>0</v>
      </c>
      <c r="AF499" s="7">
        <v>3815510.8201000001</v>
      </c>
      <c r="AG499" s="7">
        <v>0</v>
      </c>
      <c r="AH499" s="7">
        <v>4822884.8598999996</v>
      </c>
      <c r="AI499" s="7">
        <v>873976</v>
      </c>
      <c r="AJ499" s="7">
        <v>869</v>
      </c>
      <c r="AK499" s="7">
        <v>2837367</v>
      </c>
      <c r="AL499" s="7">
        <v>0</v>
      </c>
      <c r="AM499" s="7">
        <v>295853</v>
      </c>
      <c r="AN499" s="7">
        <v>0</v>
      </c>
      <c r="AO499" s="7">
        <v>0</v>
      </c>
      <c r="AP499" s="7">
        <v>2421997</v>
      </c>
      <c r="AQ499" s="7">
        <v>175045</v>
      </c>
      <c r="AR499" s="7">
        <v>1046760</v>
      </c>
      <c r="AS499" s="7">
        <v>1545</v>
      </c>
      <c r="AT499" s="7">
        <v>3129111</v>
      </c>
      <c r="AU499" s="7">
        <v>54360</v>
      </c>
      <c r="AV499" s="7">
        <v>926689</v>
      </c>
      <c r="AW499" s="7">
        <v>0</v>
      </c>
      <c r="AX499" s="7">
        <v>0</v>
      </c>
      <c r="AY499" s="7">
        <v>2774008</v>
      </c>
      <c r="AZ499" s="7">
        <v>74610</v>
      </c>
      <c r="BA499" s="7">
        <v>779565.67999999993</v>
      </c>
      <c r="BB499" s="7">
        <v>488.2</v>
      </c>
      <c r="BC499" s="7">
        <v>0</v>
      </c>
      <c r="BD499" s="7">
        <v>4941.08</v>
      </c>
      <c r="BE499" s="7">
        <v>373.36</v>
      </c>
      <c r="BF499" s="7">
        <v>0</v>
      </c>
      <c r="BG499" s="7">
        <v>320594</v>
      </c>
      <c r="BH499" s="7">
        <v>1808</v>
      </c>
      <c r="BI499" s="7">
        <v>123520</v>
      </c>
      <c r="BJ499" s="7">
        <v>1699939.4149999996</v>
      </c>
      <c r="BK499" s="7">
        <v>589384.22999999952</v>
      </c>
      <c r="BL499" s="7">
        <v>926525.99333333329</v>
      </c>
      <c r="BM499" s="7">
        <v>2589168.7533333334</v>
      </c>
      <c r="BN499" s="130">
        <v>0.58299999999999996</v>
      </c>
      <c r="BO499" s="131">
        <v>7.7368300000000003E-5</v>
      </c>
      <c r="BP499" s="161">
        <v>1961.0155312979998</v>
      </c>
      <c r="BQ499" s="162">
        <v>3036646</v>
      </c>
      <c r="BR499" s="161">
        <v>101249</v>
      </c>
      <c r="BS499" s="163">
        <v>0</v>
      </c>
      <c r="BT499" s="163">
        <v>280769.52000000037</v>
      </c>
      <c r="BU499" s="161">
        <v>3815510.82</v>
      </c>
      <c r="BV499" s="161">
        <v>0</v>
      </c>
      <c r="BW499" s="165">
        <v>5103654.3800000008</v>
      </c>
      <c r="BX499" s="161">
        <v>101249</v>
      </c>
    </row>
    <row r="500" spans="1:76" ht="14.45" x14ac:dyDescent="0.3">
      <c r="A500" s="164" t="s">
        <v>31</v>
      </c>
      <c r="B500" s="6" t="s">
        <v>44</v>
      </c>
      <c r="C500" s="6" t="s">
        <v>153</v>
      </c>
      <c r="D500" s="6" t="s">
        <v>42</v>
      </c>
      <c r="E500" s="6" t="s">
        <v>36</v>
      </c>
      <c r="F500" s="24" t="str">
        <f>+Tabela1[[#This Row],[WK]]&amp;Tabela1[[#This Row],[PK]]&amp;Tabela1[[#This Row],[GK]]</f>
        <v>061905</v>
      </c>
      <c r="G500" s="6" t="s">
        <v>517</v>
      </c>
      <c r="H500" s="7">
        <v>109840010.16639905</v>
      </c>
      <c r="I500" s="8">
        <v>1.371</v>
      </c>
      <c r="J500" s="7">
        <v>150590653.94</v>
      </c>
      <c r="K500" s="8">
        <v>7.0000000000000007E-2</v>
      </c>
      <c r="L500" s="7">
        <v>10541345.775800001</v>
      </c>
      <c r="M500" s="7">
        <v>6820077.7758000009</v>
      </c>
      <c r="N500" s="9">
        <v>1.8327295362225997</v>
      </c>
      <c r="O500" s="7">
        <v>167373</v>
      </c>
      <c r="P500" s="8">
        <v>1.2949999999999999</v>
      </c>
      <c r="Q500" s="7">
        <v>216748</v>
      </c>
      <c r="R500" s="8">
        <v>1.6E-2</v>
      </c>
      <c r="S500" s="7">
        <v>3467.9679999999998</v>
      </c>
      <c r="T500" s="7">
        <v>-13551.031999999999</v>
      </c>
      <c r="U500" s="9">
        <v>-0.79622962571243905</v>
      </c>
      <c r="V500" s="7">
        <v>6806526.7438000012</v>
      </c>
      <c r="W500" s="9">
        <v>1.8207608842766758</v>
      </c>
      <c r="X500" s="7">
        <v>15126622.36307162</v>
      </c>
      <c r="Y500" s="7">
        <v>1844314</v>
      </c>
      <c r="Z500" s="7">
        <v>3916470.7149999999</v>
      </c>
      <c r="AA500" s="7">
        <v>755352.64807162015</v>
      </c>
      <c r="AB500" s="7">
        <v>8610485</v>
      </c>
      <c r="AC500" s="7">
        <v>0</v>
      </c>
      <c r="AD500" s="7">
        <v>8320095.6192716192</v>
      </c>
      <c r="AE500" s="7">
        <v>0</v>
      </c>
      <c r="AF500" s="7">
        <v>10541345.775800001</v>
      </c>
      <c r="AG500" s="7">
        <v>3467.9679999999998</v>
      </c>
      <c r="AH500" s="7">
        <v>8320095.6192716192</v>
      </c>
      <c r="AI500" s="7">
        <v>3107017</v>
      </c>
      <c r="AJ500" s="7">
        <v>3842</v>
      </c>
      <c r="AK500" s="7">
        <v>4286522</v>
      </c>
      <c r="AL500" s="7">
        <v>0</v>
      </c>
      <c r="AM500" s="7">
        <v>847002</v>
      </c>
      <c r="AN500" s="7">
        <v>0</v>
      </c>
      <c r="AO500" s="7">
        <v>0</v>
      </c>
      <c r="AP500" s="7">
        <v>7284339</v>
      </c>
      <c r="AQ500" s="7">
        <v>473415</v>
      </c>
      <c r="AR500" s="7">
        <v>3721268</v>
      </c>
      <c r="AS500" s="7">
        <v>17019</v>
      </c>
      <c r="AT500" s="7">
        <v>4572847</v>
      </c>
      <c r="AU500" s="7">
        <v>5383</v>
      </c>
      <c r="AV500" s="7">
        <v>627966</v>
      </c>
      <c r="AW500" s="7">
        <v>0</v>
      </c>
      <c r="AX500" s="7">
        <v>0</v>
      </c>
      <c r="AY500" s="7">
        <v>7703628</v>
      </c>
      <c r="AZ500" s="7">
        <v>202745</v>
      </c>
      <c r="BA500" s="7">
        <v>3916470.7149999999</v>
      </c>
      <c r="BB500" s="7">
        <v>5085.62</v>
      </c>
      <c r="BC500" s="7">
        <v>0</v>
      </c>
      <c r="BD500" s="7">
        <v>8154.59</v>
      </c>
      <c r="BE500" s="7">
        <v>107.73</v>
      </c>
      <c r="BF500" s="7">
        <v>0</v>
      </c>
      <c r="BG500" s="7">
        <v>365220.64807162021</v>
      </c>
      <c r="BH500" s="7">
        <v>4073</v>
      </c>
      <c r="BI500" s="7">
        <v>390132</v>
      </c>
      <c r="BJ500" s="7">
        <v>5369313.4449999994</v>
      </c>
      <c r="BK500" s="7">
        <v>994387.26666666591</v>
      </c>
      <c r="BL500" s="7">
        <v>7941372.9966666671</v>
      </c>
      <c r="BM500" s="7">
        <v>1616958.72</v>
      </c>
      <c r="BN500" s="130">
        <v>0.86599999999999999</v>
      </c>
      <c r="BO500" s="131">
        <v>1.510991E-4</v>
      </c>
      <c r="BP500" s="161">
        <v>3828.9828766721657</v>
      </c>
      <c r="BQ500" s="162">
        <v>8610485</v>
      </c>
      <c r="BR500" s="161">
        <v>231666</v>
      </c>
      <c r="BS500" s="163">
        <v>0</v>
      </c>
      <c r="BT500" s="163">
        <v>0</v>
      </c>
      <c r="BU500" s="161">
        <v>10541345.779999999</v>
      </c>
      <c r="BV500" s="161">
        <v>3467.97</v>
      </c>
      <c r="BW500" s="165">
        <v>8320095.6200000001</v>
      </c>
      <c r="BX500" s="161">
        <v>231666</v>
      </c>
    </row>
    <row r="501" spans="1:76" ht="14.45" x14ac:dyDescent="0.3">
      <c r="A501" s="164" t="s">
        <v>31</v>
      </c>
      <c r="B501" s="6" t="s">
        <v>44</v>
      </c>
      <c r="C501" s="6" t="s">
        <v>153</v>
      </c>
      <c r="D501" s="6" t="s">
        <v>44</v>
      </c>
      <c r="E501" s="6" t="s">
        <v>36</v>
      </c>
      <c r="F501" s="24" t="str">
        <f>+Tabela1[[#This Row],[WK]]&amp;Tabela1[[#This Row],[PK]]&amp;Tabela1[[#This Row],[GK]]</f>
        <v>061906</v>
      </c>
      <c r="G501" s="6" t="s">
        <v>513</v>
      </c>
      <c r="H501" s="7">
        <v>139822664.21779901</v>
      </c>
      <c r="I501" s="8">
        <v>1.371</v>
      </c>
      <c r="J501" s="7">
        <v>191696872.63000003</v>
      </c>
      <c r="K501" s="8">
        <v>7.0000000000000007E-2</v>
      </c>
      <c r="L501" s="7">
        <v>13418781.084100002</v>
      </c>
      <c r="M501" s="7">
        <v>9186158.0841000024</v>
      </c>
      <c r="N501" s="9">
        <v>2.1703227724510317</v>
      </c>
      <c r="O501" s="7">
        <v>1693214</v>
      </c>
      <c r="P501" s="8">
        <v>1.2949999999999999</v>
      </c>
      <c r="Q501" s="7">
        <v>2192712</v>
      </c>
      <c r="R501" s="8">
        <v>1.6E-2</v>
      </c>
      <c r="S501" s="7">
        <v>35083.392</v>
      </c>
      <c r="T501" s="7">
        <v>-27266.608</v>
      </c>
      <c r="U501" s="9">
        <v>-0.43731528468323977</v>
      </c>
      <c r="V501" s="7">
        <v>9158891.4761000033</v>
      </c>
      <c r="W501" s="9">
        <v>2.132467765478387</v>
      </c>
      <c r="X501" s="7">
        <v>14522503.971051529</v>
      </c>
      <c r="Y501" s="7">
        <v>2453303</v>
      </c>
      <c r="Z501" s="7">
        <v>1495276.7850000001</v>
      </c>
      <c r="AA501" s="7">
        <v>938961.18605153007</v>
      </c>
      <c r="AB501" s="7">
        <v>7226907</v>
      </c>
      <c r="AC501" s="7">
        <v>2408056</v>
      </c>
      <c r="AD501" s="7">
        <v>5363612.4949515266</v>
      </c>
      <c r="AE501" s="7">
        <v>0</v>
      </c>
      <c r="AF501" s="7">
        <v>13418781.084100002</v>
      </c>
      <c r="AG501" s="7">
        <v>35083.392</v>
      </c>
      <c r="AH501" s="7">
        <v>5363612.4949515266</v>
      </c>
      <c r="AI501" s="7">
        <v>3533965</v>
      </c>
      <c r="AJ501" s="7">
        <v>62141</v>
      </c>
      <c r="AK501" s="7">
        <v>5417883</v>
      </c>
      <c r="AL501" s="7">
        <v>0</v>
      </c>
      <c r="AM501" s="7">
        <v>427971</v>
      </c>
      <c r="AN501" s="7">
        <v>0</v>
      </c>
      <c r="AO501" s="7">
        <v>0</v>
      </c>
      <c r="AP501" s="7">
        <v>6232297</v>
      </c>
      <c r="AQ501" s="7">
        <v>314284</v>
      </c>
      <c r="AR501" s="7">
        <v>4232623</v>
      </c>
      <c r="AS501" s="7">
        <v>62350</v>
      </c>
      <c r="AT501" s="7">
        <v>6314137</v>
      </c>
      <c r="AU501" s="7">
        <v>61298</v>
      </c>
      <c r="AV501" s="7">
        <v>752172</v>
      </c>
      <c r="AW501" s="7">
        <v>0</v>
      </c>
      <c r="AX501" s="7">
        <v>0</v>
      </c>
      <c r="AY501" s="7">
        <v>6745374</v>
      </c>
      <c r="AZ501" s="7">
        <v>141111</v>
      </c>
      <c r="BA501" s="7">
        <v>1495276.7850000001</v>
      </c>
      <c r="BB501" s="7">
        <v>0</v>
      </c>
      <c r="BC501" s="7">
        <v>873.18</v>
      </c>
      <c r="BD501" s="7">
        <v>12463.44</v>
      </c>
      <c r="BE501" s="7">
        <v>1408.41</v>
      </c>
      <c r="BF501" s="7">
        <v>0</v>
      </c>
      <c r="BG501" s="7">
        <v>512815.18605153007</v>
      </c>
      <c r="BH501" s="7">
        <v>5719</v>
      </c>
      <c r="BI501" s="7">
        <v>426146</v>
      </c>
      <c r="BJ501" s="7">
        <v>5865121.5033333357</v>
      </c>
      <c r="BK501" s="7">
        <v>4729730.2500000019</v>
      </c>
      <c r="BL501" s="7">
        <v>404509.02666666667</v>
      </c>
      <c r="BM501" s="7">
        <v>3732546.959999999</v>
      </c>
      <c r="BN501" s="130">
        <v>0.871</v>
      </c>
      <c r="BO501" s="131">
        <v>2.0838890000000001E-4</v>
      </c>
      <c r="BP501" s="161">
        <v>5280.7346807096137</v>
      </c>
      <c r="BQ501" s="162">
        <v>7226907</v>
      </c>
      <c r="BR501" s="161">
        <v>322100</v>
      </c>
      <c r="BS501" s="163">
        <v>0</v>
      </c>
      <c r="BT501" s="163">
        <v>1313688.028948471</v>
      </c>
      <c r="BU501" s="161">
        <v>13418781.08</v>
      </c>
      <c r="BV501" s="161">
        <v>35083.39</v>
      </c>
      <c r="BW501" s="165">
        <v>6677300.5189484712</v>
      </c>
      <c r="BX501" s="161">
        <v>322100</v>
      </c>
    </row>
    <row r="502" spans="1:76" ht="14.45" x14ac:dyDescent="0.3">
      <c r="A502" s="164" t="s">
        <v>31</v>
      </c>
      <c r="B502" s="6" t="s">
        <v>44</v>
      </c>
      <c r="C502" s="6" t="s">
        <v>153</v>
      </c>
      <c r="D502" s="6" t="s">
        <v>51</v>
      </c>
      <c r="E502" s="6" t="s">
        <v>36</v>
      </c>
      <c r="F502" s="24" t="str">
        <f>+Tabela1[[#This Row],[WK]]&amp;Tabela1[[#This Row],[PK]]&amp;Tabela1[[#This Row],[GK]]</f>
        <v>061907</v>
      </c>
      <c r="G502" s="6" t="s">
        <v>518</v>
      </c>
      <c r="H502" s="7">
        <v>76762279.243599951</v>
      </c>
      <c r="I502" s="8">
        <v>1.371</v>
      </c>
      <c r="J502" s="7">
        <v>105241084.84</v>
      </c>
      <c r="K502" s="8">
        <v>7.0000000000000007E-2</v>
      </c>
      <c r="L502" s="7">
        <v>7366875.9388000006</v>
      </c>
      <c r="M502" s="7">
        <v>5120096.9388000006</v>
      </c>
      <c r="N502" s="9">
        <v>2.2788609555278914</v>
      </c>
      <c r="O502" s="7">
        <v>500199</v>
      </c>
      <c r="P502" s="8">
        <v>1.2949999999999999</v>
      </c>
      <c r="Q502" s="7">
        <v>647758</v>
      </c>
      <c r="R502" s="8">
        <v>1.6E-2</v>
      </c>
      <c r="S502" s="7">
        <v>10364.128000000001</v>
      </c>
      <c r="T502" s="7">
        <v>4194.1280000000006</v>
      </c>
      <c r="U502" s="9">
        <v>0.67976142625607794</v>
      </c>
      <c r="V502" s="7">
        <v>5124291.0668000001</v>
      </c>
      <c r="W502" s="9">
        <v>2.2744816091265272</v>
      </c>
      <c r="X502" s="7">
        <v>14460529.496999547</v>
      </c>
      <c r="Y502" s="7">
        <v>5562309</v>
      </c>
      <c r="Z502" s="7">
        <v>973593.28500000003</v>
      </c>
      <c r="AA502" s="7">
        <v>572393.21199954778</v>
      </c>
      <c r="AB502" s="7">
        <v>7352234</v>
      </c>
      <c r="AC502" s="7">
        <v>0</v>
      </c>
      <c r="AD502" s="7">
        <v>9336238.4301995467</v>
      </c>
      <c r="AE502" s="7">
        <v>0</v>
      </c>
      <c r="AF502" s="7">
        <v>7366875.9388000006</v>
      </c>
      <c r="AG502" s="7">
        <v>10364.128000000001</v>
      </c>
      <c r="AH502" s="7">
        <v>9336238.4301995467</v>
      </c>
      <c r="AI502" s="7">
        <v>1875915</v>
      </c>
      <c r="AJ502" s="7">
        <v>3993</v>
      </c>
      <c r="AK502" s="7">
        <v>5048503</v>
      </c>
      <c r="AL502" s="7">
        <v>0</v>
      </c>
      <c r="AM502" s="7">
        <v>786504</v>
      </c>
      <c r="AN502" s="7">
        <v>0</v>
      </c>
      <c r="AO502" s="7">
        <v>0</v>
      </c>
      <c r="AP502" s="7">
        <v>5907533</v>
      </c>
      <c r="AQ502" s="7">
        <v>330197</v>
      </c>
      <c r="AR502" s="7">
        <v>2246779</v>
      </c>
      <c r="AS502" s="7">
        <v>6170</v>
      </c>
      <c r="AT502" s="7">
        <v>5501688</v>
      </c>
      <c r="AU502" s="7">
        <v>178923</v>
      </c>
      <c r="AV502" s="7">
        <v>842108</v>
      </c>
      <c r="AW502" s="7">
        <v>0</v>
      </c>
      <c r="AX502" s="7">
        <v>0</v>
      </c>
      <c r="AY502" s="7">
        <v>6724539</v>
      </c>
      <c r="AZ502" s="7">
        <v>142732</v>
      </c>
      <c r="BA502" s="7">
        <v>973593.28500000003</v>
      </c>
      <c r="BB502" s="7">
        <v>0</v>
      </c>
      <c r="BC502" s="7">
        <v>717.3</v>
      </c>
      <c r="BD502" s="7">
        <v>7473.64</v>
      </c>
      <c r="BE502" s="7">
        <v>1208.21</v>
      </c>
      <c r="BF502" s="7">
        <v>0</v>
      </c>
      <c r="BG502" s="7">
        <v>322269.21199954778</v>
      </c>
      <c r="BH502" s="7">
        <v>3594</v>
      </c>
      <c r="BI502" s="7">
        <v>250124</v>
      </c>
      <c r="BJ502" s="7">
        <v>3442563.7200000011</v>
      </c>
      <c r="BK502" s="7">
        <v>1253062.9066666677</v>
      </c>
      <c r="BL502" s="7">
        <v>2664695.0566666666</v>
      </c>
      <c r="BM502" s="7">
        <v>3428613.14</v>
      </c>
      <c r="BN502" s="130">
        <v>0.628</v>
      </c>
      <c r="BO502" s="131">
        <v>1.468834E-4</v>
      </c>
      <c r="BP502" s="161">
        <v>3721.9274369533464</v>
      </c>
      <c r="BQ502" s="162">
        <v>7352234</v>
      </c>
      <c r="BR502" s="161">
        <v>200494</v>
      </c>
      <c r="BS502" s="163">
        <v>0</v>
      </c>
      <c r="BT502" s="163">
        <v>129954.50300045311</v>
      </c>
      <c r="BU502" s="161">
        <v>7366875.9400000004</v>
      </c>
      <c r="BV502" s="161">
        <v>10364.129999999999</v>
      </c>
      <c r="BW502" s="165">
        <v>9466192.9330004528</v>
      </c>
      <c r="BX502" s="161">
        <v>200494</v>
      </c>
    </row>
    <row r="503" spans="1:76" ht="14.45" x14ac:dyDescent="0.3">
      <c r="A503" s="164" t="s">
        <v>31</v>
      </c>
      <c r="B503" s="6" t="s">
        <v>44</v>
      </c>
      <c r="C503" s="6" t="s">
        <v>153</v>
      </c>
      <c r="D503" s="6" t="s">
        <v>75</v>
      </c>
      <c r="E503" s="6" t="s">
        <v>36</v>
      </c>
      <c r="F503" s="24" t="str">
        <f>+Tabela1[[#This Row],[WK]]&amp;Tabela1[[#This Row],[PK]]&amp;Tabela1[[#This Row],[GK]]</f>
        <v>061908</v>
      </c>
      <c r="G503" s="6" t="s">
        <v>519</v>
      </c>
      <c r="H503" s="7">
        <v>46933260.697000019</v>
      </c>
      <c r="I503" s="8">
        <v>1.371</v>
      </c>
      <c r="J503" s="7">
        <v>64345500.419999994</v>
      </c>
      <c r="K503" s="8">
        <v>7.0000000000000007E-2</v>
      </c>
      <c r="L503" s="7">
        <v>4504185.0294000003</v>
      </c>
      <c r="M503" s="7">
        <v>3357721.0294000003</v>
      </c>
      <c r="N503" s="9">
        <v>2.9287627255631232</v>
      </c>
      <c r="O503" s="7">
        <v>19060611</v>
      </c>
      <c r="P503" s="8">
        <v>1.2949999999999999</v>
      </c>
      <c r="Q503" s="7">
        <v>24683491</v>
      </c>
      <c r="R503" s="8">
        <v>1.6E-2</v>
      </c>
      <c r="S503" s="7">
        <v>394935.85600000003</v>
      </c>
      <c r="T503" s="7">
        <v>216611.85600000003</v>
      </c>
      <c r="U503" s="9">
        <v>1.2147094950763779</v>
      </c>
      <c r="V503" s="7">
        <v>3574332.8854</v>
      </c>
      <c r="W503" s="9">
        <v>2.6980414114560216</v>
      </c>
      <c r="X503" s="7">
        <v>7615068.3300000001</v>
      </c>
      <c r="Y503" s="7">
        <v>3265317</v>
      </c>
      <c r="Z503" s="7">
        <v>166080.33000000002</v>
      </c>
      <c r="AA503" s="7">
        <v>517729</v>
      </c>
      <c r="AB503" s="7">
        <v>2904599</v>
      </c>
      <c r="AC503" s="7">
        <v>761343</v>
      </c>
      <c r="AD503" s="7">
        <v>4040735.4445999996</v>
      </c>
      <c r="AE503" s="7">
        <v>0</v>
      </c>
      <c r="AF503" s="7">
        <v>4504185.0294000003</v>
      </c>
      <c r="AG503" s="7">
        <v>394935.85600000003</v>
      </c>
      <c r="AH503" s="7">
        <v>4040735.4445999996</v>
      </c>
      <c r="AI503" s="7">
        <v>957223</v>
      </c>
      <c r="AJ503" s="7">
        <v>35375</v>
      </c>
      <c r="AK503" s="7">
        <v>3334415</v>
      </c>
      <c r="AL503" s="7">
        <v>9886</v>
      </c>
      <c r="AM503" s="7">
        <v>756041</v>
      </c>
      <c r="AN503" s="7">
        <v>0</v>
      </c>
      <c r="AO503" s="7">
        <v>0</v>
      </c>
      <c r="AP503" s="7">
        <v>2610681</v>
      </c>
      <c r="AQ503" s="7">
        <v>119348</v>
      </c>
      <c r="AR503" s="7">
        <v>1146464</v>
      </c>
      <c r="AS503" s="7">
        <v>178324</v>
      </c>
      <c r="AT503" s="7">
        <v>3216832</v>
      </c>
      <c r="AU503" s="7">
        <v>12681</v>
      </c>
      <c r="AV503" s="7">
        <v>1437098</v>
      </c>
      <c r="AW503" s="7">
        <v>0</v>
      </c>
      <c r="AX503" s="7">
        <v>0</v>
      </c>
      <c r="AY503" s="7">
        <v>2685039</v>
      </c>
      <c r="AZ503" s="7">
        <v>50281</v>
      </c>
      <c r="BA503" s="7">
        <v>166080.33000000002</v>
      </c>
      <c r="BB503" s="7">
        <v>0</v>
      </c>
      <c r="BC503" s="7">
        <v>0</v>
      </c>
      <c r="BD503" s="7">
        <v>259.86</v>
      </c>
      <c r="BE503" s="7">
        <v>3051.9</v>
      </c>
      <c r="BF503" s="7">
        <v>0</v>
      </c>
      <c r="BG503" s="7">
        <v>320594</v>
      </c>
      <c r="BH503" s="7">
        <v>2217</v>
      </c>
      <c r="BI503" s="7">
        <v>197135</v>
      </c>
      <c r="BJ503" s="7">
        <v>2713083.0316666663</v>
      </c>
      <c r="BK503" s="7">
        <v>346950.17333333287</v>
      </c>
      <c r="BL503" s="7">
        <v>1387361.7333333334</v>
      </c>
      <c r="BM503" s="7">
        <v>6689807.9666666677</v>
      </c>
      <c r="BN503" s="130">
        <v>0.66300000000000003</v>
      </c>
      <c r="BO503" s="131">
        <v>9.6287399999999996E-5</v>
      </c>
      <c r="BP503" s="161">
        <v>2440.2637147121541</v>
      </c>
      <c r="BQ503" s="162">
        <v>2904599</v>
      </c>
      <c r="BR503" s="161">
        <v>124624</v>
      </c>
      <c r="BS503" s="163">
        <v>0</v>
      </c>
      <c r="BT503" s="163">
        <v>796620.87000000034</v>
      </c>
      <c r="BU503" s="161">
        <v>4504185.03</v>
      </c>
      <c r="BV503" s="161">
        <v>394935.86</v>
      </c>
      <c r="BW503" s="165">
        <v>4837356.3100000005</v>
      </c>
      <c r="BX503" s="161">
        <v>124624</v>
      </c>
    </row>
    <row r="504" spans="1:76" ht="14.45" x14ac:dyDescent="0.3">
      <c r="A504" s="164" t="s">
        <v>31</v>
      </c>
      <c r="B504" s="6" t="s">
        <v>44</v>
      </c>
      <c r="C504" s="6" t="s">
        <v>161</v>
      </c>
      <c r="D504" s="6" t="s">
        <v>33</v>
      </c>
      <c r="E504" s="6" t="s">
        <v>36</v>
      </c>
      <c r="F504" s="24" t="str">
        <f>+Tabela1[[#This Row],[WK]]&amp;Tabela1[[#This Row],[PK]]&amp;Tabela1[[#This Row],[GK]]</f>
        <v>062001</v>
      </c>
      <c r="G504" s="6" t="s">
        <v>452</v>
      </c>
      <c r="H504" s="7">
        <v>94590148.733999312</v>
      </c>
      <c r="I504" s="8">
        <v>1.371</v>
      </c>
      <c r="J504" s="7">
        <v>129683093.92</v>
      </c>
      <c r="K504" s="8">
        <v>7.0000000000000007E-2</v>
      </c>
      <c r="L504" s="7">
        <v>9077816.5744000003</v>
      </c>
      <c r="M504" s="7">
        <v>6539769.5744000003</v>
      </c>
      <c r="N504" s="9">
        <v>2.5766936445227375</v>
      </c>
      <c r="O504" s="7">
        <v>4026484</v>
      </c>
      <c r="P504" s="8">
        <v>1.2949999999999999</v>
      </c>
      <c r="Q504" s="7">
        <v>5214297</v>
      </c>
      <c r="R504" s="8">
        <v>1.6E-2</v>
      </c>
      <c r="S504" s="7">
        <v>83428.752000000008</v>
      </c>
      <c r="T504" s="7">
        <v>17317.752000000008</v>
      </c>
      <c r="U504" s="9">
        <v>0.26194963016744577</v>
      </c>
      <c r="V504" s="7">
        <v>6557087.3264000006</v>
      </c>
      <c r="W504" s="9">
        <v>2.5179299130083508</v>
      </c>
      <c r="X504" s="7">
        <v>14052643.848014031</v>
      </c>
      <c r="Y504" s="7">
        <v>1425925</v>
      </c>
      <c r="Z504" s="7">
        <v>673765.16</v>
      </c>
      <c r="AA504" s="7">
        <v>556751.68801403092</v>
      </c>
      <c r="AB504" s="7">
        <v>6578575</v>
      </c>
      <c r="AC504" s="7">
        <v>4817627</v>
      </c>
      <c r="AD504" s="7">
        <v>7495556.52161403</v>
      </c>
      <c r="AE504" s="7">
        <v>0</v>
      </c>
      <c r="AF504" s="7">
        <v>9077816.5744000003</v>
      </c>
      <c r="AG504" s="7">
        <v>83428.752000000008</v>
      </c>
      <c r="AH504" s="7">
        <v>7495556.52161403</v>
      </c>
      <c r="AI504" s="7">
        <v>2119104</v>
      </c>
      <c r="AJ504" s="7">
        <v>64363</v>
      </c>
      <c r="AK504" s="7">
        <v>5953348</v>
      </c>
      <c r="AL504" s="7">
        <v>0</v>
      </c>
      <c r="AM504" s="7">
        <v>351385</v>
      </c>
      <c r="AN504" s="7">
        <v>0</v>
      </c>
      <c r="AO504" s="7">
        <v>0</v>
      </c>
      <c r="AP504" s="7">
        <v>5437654</v>
      </c>
      <c r="AQ504" s="7">
        <v>238697</v>
      </c>
      <c r="AR504" s="7">
        <v>2538047</v>
      </c>
      <c r="AS504" s="7">
        <v>66111</v>
      </c>
      <c r="AT504" s="7">
        <v>6500617</v>
      </c>
      <c r="AU504" s="7">
        <v>143688</v>
      </c>
      <c r="AV504" s="7">
        <v>666008</v>
      </c>
      <c r="AW504" s="7">
        <v>0</v>
      </c>
      <c r="AX504" s="7">
        <v>0</v>
      </c>
      <c r="AY504" s="7">
        <v>6237953</v>
      </c>
      <c r="AZ504" s="7">
        <v>102183</v>
      </c>
      <c r="BA504" s="7">
        <v>673765.16</v>
      </c>
      <c r="BB504" s="7">
        <v>328.75</v>
      </c>
      <c r="BC504" s="7">
        <v>179.37</v>
      </c>
      <c r="BD504" s="7">
        <v>221.41</v>
      </c>
      <c r="BE504" s="7">
        <v>8467.6200000000008</v>
      </c>
      <c r="BF504" s="7">
        <v>0</v>
      </c>
      <c r="BG504" s="7">
        <v>395797.68801403092</v>
      </c>
      <c r="BH504" s="7">
        <v>4414</v>
      </c>
      <c r="BI504" s="7">
        <v>160954</v>
      </c>
      <c r="BJ504" s="7">
        <v>2215117.8716666657</v>
      </c>
      <c r="BK504" s="7">
        <v>676566.52666666545</v>
      </c>
      <c r="BL504" s="7">
        <v>494219.06</v>
      </c>
      <c r="BM504" s="7">
        <v>5165767.2600000007</v>
      </c>
      <c r="BN504" s="130">
        <v>0.88</v>
      </c>
      <c r="BO504" s="131">
        <v>1.2379510000000001E-4</v>
      </c>
      <c r="BP504" s="161">
        <v>3310.500376008275</v>
      </c>
      <c r="BQ504" s="162">
        <v>6578575</v>
      </c>
      <c r="BR504" s="161">
        <v>237276</v>
      </c>
      <c r="BS504" s="163">
        <v>0</v>
      </c>
      <c r="BT504" s="163">
        <v>1335081.1519859694</v>
      </c>
      <c r="BU504" s="161">
        <v>9077816.5700000003</v>
      </c>
      <c r="BV504" s="161">
        <v>83428.75</v>
      </c>
      <c r="BW504" s="165">
        <v>8830637.6719859689</v>
      </c>
      <c r="BX504" s="161">
        <v>237276</v>
      </c>
    </row>
    <row r="505" spans="1:76" ht="14.45" x14ac:dyDescent="0.3">
      <c r="A505" s="164" t="s">
        <v>31</v>
      </c>
      <c r="B505" s="6" t="s">
        <v>44</v>
      </c>
      <c r="C505" s="6" t="s">
        <v>161</v>
      </c>
      <c r="D505" s="6" t="s">
        <v>32</v>
      </c>
      <c r="E505" s="6" t="s">
        <v>36</v>
      </c>
      <c r="F505" s="24" t="str">
        <f>+Tabela1[[#This Row],[WK]]&amp;Tabela1[[#This Row],[PK]]&amp;Tabela1[[#This Row],[GK]]</f>
        <v>062002</v>
      </c>
      <c r="G505" s="6" t="s">
        <v>520</v>
      </c>
      <c r="H505" s="7">
        <v>58220823.075200051</v>
      </c>
      <c r="I505" s="8">
        <v>1.371</v>
      </c>
      <c r="J505" s="7">
        <v>79820748.439999998</v>
      </c>
      <c r="K505" s="8">
        <v>7.0000000000000007E-2</v>
      </c>
      <c r="L505" s="7">
        <v>5587452.3908000002</v>
      </c>
      <c r="M505" s="7">
        <v>4046604.3908000002</v>
      </c>
      <c r="N505" s="9">
        <v>2.6262190630094597</v>
      </c>
      <c r="O505" s="7">
        <v>0</v>
      </c>
      <c r="P505" s="8">
        <v>1.2949999999999999</v>
      </c>
      <c r="Q505" s="7">
        <v>0</v>
      </c>
      <c r="R505" s="8">
        <v>1.6E-2</v>
      </c>
      <c r="S505" s="7">
        <v>0</v>
      </c>
      <c r="T505" s="7">
        <v>-11418</v>
      </c>
      <c r="U505" s="9">
        <v>-1</v>
      </c>
      <c r="V505" s="7">
        <v>4035186.3908000002</v>
      </c>
      <c r="W505" s="9">
        <v>2.5995456904937684</v>
      </c>
      <c r="X505" s="7">
        <v>11121960.675000001</v>
      </c>
      <c r="Y505" s="7">
        <v>1928416</v>
      </c>
      <c r="Z505" s="7">
        <v>70460.674999999988</v>
      </c>
      <c r="AA505" s="7">
        <v>421841</v>
      </c>
      <c r="AB505" s="7">
        <v>5774406</v>
      </c>
      <c r="AC505" s="7">
        <v>2926837</v>
      </c>
      <c r="AD505" s="7">
        <v>7086774.2841999996</v>
      </c>
      <c r="AE505" s="7">
        <v>0</v>
      </c>
      <c r="AF505" s="7">
        <v>5587452.3908000002</v>
      </c>
      <c r="AG505" s="7">
        <v>0</v>
      </c>
      <c r="AH505" s="7">
        <v>7086774.2841999996</v>
      </c>
      <c r="AI505" s="7">
        <v>1286508</v>
      </c>
      <c r="AJ505" s="7">
        <v>3180</v>
      </c>
      <c r="AK505" s="7">
        <v>4774113</v>
      </c>
      <c r="AL505" s="7">
        <v>0</v>
      </c>
      <c r="AM505" s="7">
        <v>349234</v>
      </c>
      <c r="AN505" s="7">
        <v>0</v>
      </c>
      <c r="AO505" s="7">
        <v>0</v>
      </c>
      <c r="AP505" s="7">
        <v>4780710</v>
      </c>
      <c r="AQ505" s="7">
        <v>194936</v>
      </c>
      <c r="AR505" s="7">
        <v>1540848</v>
      </c>
      <c r="AS505" s="7">
        <v>11418</v>
      </c>
      <c r="AT505" s="7">
        <v>5096271</v>
      </c>
      <c r="AU505" s="7">
        <v>0</v>
      </c>
      <c r="AV505" s="7">
        <v>356766</v>
      </c>
      <c r="AW505" s="7">
        <v>0</v>
      </c>
      <c r="AX505" s="7">
        <v>0</v>
      </c>
      <c r="AY505" s="7">
        <v>5269845</v>
      </c>
      <c r="AZ505" s="7">
        <v>81098</v>
      </c>
      <c r="BA505" s="7">
        <v>70460.674999999988</v>
      </c>
      <c r="BB505" s="7">
        <v>0</v>
      </c>
      <c r="BC505" s="7">
        <v>7.73</v>
      </c>
      <c r="BD505" s="7">
        <v>612.17999999999995</v>
      </c>
      <c r="BE505" s="7">
        <v>239.37</v>
      </c>
      <c r="BF505" s="7">
        <v>0.03</v>
      </c>
      <c r="BG505" s="7">
        <v>320594</v>
      </c>
      <c r="BH505" s="7">
        <v>3550</v>
      </c>
      <c r="BI505" s="7">
        <v>101247</v>
      </c>
      <c r="BJ505" s="7">
        <v>1393400.8774999999</v>
      </c>
      <c r="BK505" s="7">
        <v>0</v>
      </c>
      <c r="BL505" s="7">
        <v>954400</v>
      </c>
      <c r="BM505" s="7">
        <v>3664803.5100000002</v>
      </c>
      <c r="BN505" s="130">
        <v>0.80100000000000005</v>
      </c>
      <c r="BO505" s="131">
        <v>1.062205E-4</v>
      </c>
      <c r="BP505" s="161">
        <v>2691.3937648936835</v>
      </c>
      <c r="BQ505" s="162">
        <v>5774406</v>
      </c>
      <c r="BR505" s="161">
        <v>192493</v>
      </c>
      <c r="BS505" s="163">
        <v>0</v>
      </c>
      <c r="BT505" s="163">
        <v>874512.32499999925</v>
      </c>
      <c r="BU505" s="161">
        <v>5587452.3899999997</v>
      </c>
      <c r="BV505" s="161">
        <v>0</v>
      </c>
      <c r="BW505" s="165">
        <v>7961286.6049999995</v>
      </c>
      <c r="BX505" s="161">
        <v>192493</v>
      </c>
    </row>
    <row r="506" spans="1:76" ht="14.45" x14ac:dyDescent="0.3">
      <c r="A506" s="164" t="s">
        <v>31</v>
      </c>
      <c r="B506" s="6" t="s">
        <v>44</v>
      </c>
      <c r="C506" s="6" t="s">
        <v>161</v>
      </c>
      <c r="D506" s="6" t="s">
        <v>37</v>
      </c>
      <c r="E506" s="6" t="s">
        <v>36</v>
      </c>
      <c r="F506" s="24" t="str">
        <f>+Tabela1[[#This Row],[WK]]&amp;Tabela1[[#This Row],[PK]]&amp;Tabela1[[#This Row],[GK]]</f>
        <v>062003</v>
      </c>
      <c r="G506" s="6" t="s">
        <v>521</v>
      </c>
      <c r="H506" s="7">
        <v>79289449.981599614</v>
      </c>
      <c r="I506" s="8">
        <v>1.371</v>
      </c>
      <c r="J506" s="7">
        <v>108705835.92999999</v>
      </c>
      <c r="K506" s="8">
        <v>7.0000000000000007E-2</v>
      </c>
      <c r="L506" s="7">
        <v>7609408.5151000004</v>
      </c>
      <c r="M506" s="7">
        <v>5683783.5151000004</v>
      </c>
      <c r="N506" s="9">
        <v>2.9516564830120093</v>
      </c>
      <c r="O506" s="7">
        <v>1418365</v>
      </c>
      <c r="P506" s="8">
        <v>1.2949999999999999</v>
      </c>
      <c r="Q506" s="7">
        <v>1836783</v>
      </c>
      <c r="R506" s="8">
        <v>1.6E-2</v>
      </c>
      <c r="S506" s="7">
        <v>29388.528000000002</v>
      </c>
      <c r="T506" s="7">
        <v>5574.5280000000021</v>
      </c>
      <c r="U506" s="9">
        <v>0.2340861678004536</v>
      </c>
      <c r="V506" s="7">
        <v>5689358.0431000004</v>
      </c>
      <c r="W506" s="9">
        <v>2.9184591275233545</v>
      </c>
      <c r="X506" s="7">
        <v>13187209.079992147</v>
      </c>
      <c r="Y506" s="7">
        <v>2902170</v>
      </c>
      <c r="Z506" s="7">
        <v>174014.16</v>
      </c>
      <c r="AA506" s="7">
        <v>536446.91999214748</v>
      </c>
      <c r="AB506" s="7">
        <v>5601628</v>
      </c>
      <c r="AC506" s="7">
        <v>3972950</v>
      </c>
      <c r="AD506" s="7">
        <v>7497851.0368921468</v>
      </c>
      <c r="AE506" s="7">
        <v>0</v>
      </c>
      <c r="AF506" s="7">
        <v>7609408.5151000004</v>
      </c>
      <c r="AG506" s="7">
        <v>29388.528000000002</v>
      </c>
      <c r="AH506" s="7">
        <v>7497851.0368921468</v>
      </c>
      <c r="AI506" s="7">
        <v>1607772</v>
      </c>
      <c r="AJ506" s="7">
        <v>11873</v>
      </c>
      <c r="AK506" s="7">
        <v>6452459</v>
      </c>
      <c r="AL506" s="7">
        <v>0</v>
      </c>
      <c r="AM506" s="7">
        <v>343733</v>
      </c>
      <c r="AN506" s="7">
        <v>0</v>
      </c>
      <c r="AO506" s="7">
        <v>0</v>
      </c>
      <c r="AP506" s="7">
        <v>4580924</v>
      </c>
      <c r="AQ506" s="7">
        <v>234719</v>
      </c>
      <c r="AR506" s="7">
        <v>1925625</v>
      </c>
      <c r="AS506" s="7">
        <v>23814</v>
      </c>
      <c r="AT506" s="7">
        <v>7286826</v>
      </c>
      <c r="AU506" s="7">
        <v>0</v>
      </c>
      <c r="AV506" s="7">
        <v>301393</v>
      </c>
      <c r="AW506" s="7">
        <v>0</v>
      </c>
      <c r="AX506" s="7">
        <v>0</v>
      </c>
      <c r="AY506" s="7">
        <v>5116882</v>
      </c>
      <c r="AZ506" s="7">
        <v>95696</v>
      </c>
      <c r="BA506" s="7">
        <v>174014.16</v>
      </c>
      <c r="BB506" s="7">
        <v>0</v>
      </c>
      <c r="BC506" s="7">
        <v>0</v>
      </c>
      <c r="BD506" s="7">
        <v>0</v>
      </c>
      <c r="BE506" s="7">
        <v>3742.24</v>
      </c>
      <c r="BF506" s="7">
        <v>0</v>
      </c>
      <c r="BG506" s="7">
        <v>396514.91999214742</v>
      </c>
      <c r="BH506" s="7">
        <v>4422</v>
      </c>
      <c r="BI506" s="7">
        <v>139932</v>
      </c>
      <c r="BJ506" s="7">
        <v>1925935.520833333</v>
      </c>
      <c r="BK506" s="7">
        <v>1011955.4366666661</v>
      </c>
      <c r="BL506" s="7">
        <v>1057319.5133333334</v>
      </c>
      <c r="BM506" s="7">
        <v>1541281.3100000005</v>
      </c>
      <c r="BN506" s="130">
        <v>0.76600000000000001</v>
      </c>
      <c r="BO506" s="131">
        <v>1.2878910000000001E-4</v>
      </c>
      <c r="BP506" s="161">
        <v>3316.500376689758</v>
      </c>
      <c r="BQ506" s="162">
        <v>5601628</v>
      </c>
      <c r="BR506" s="161">
        <v>236544</v>
      </c>
      <c r="BS506" s="163">
        <v>0</v>
      </c>
      <c r="BT506" s="163">
        <v>1348809.9200078528</v>
      </c>
      <c r="BU506" s="161">
        <v>7609408.5199999996</v>
      </c>
      <c r="BV506" s="161">
        <v>29388.53</v>
      </c>
      <c r="BW506" s="165">
        <v>8846660.9600078538</v>
      </c>
      <c r="BX506" s="161">
        <v>236544</v>
      </c>
    </row>
    <row r="507" spans="1:76" ht="14.45" x14ac:dyDescent="0.3">
      <c r="A507" s="164" t="s">
        <v>31</v>
      </c>
      <c r="B507" s="6" t="s">
        <v>44</v>
      </c>
      <c r="C507" s="6" t="s">
        <v>161</v>
      </c>
      <c r="D507" s="6" t="s">
        <v>39</v>
      </c>
      <c r="E507" s="6" t="s">
        <v>40</v>
      </c>
      <c r="F507" s="24" t="str">
        <f>+Tabela1[[#This Row],[WK]]&amp;Tabela1[[#This Row],[PK]]&amp;Tabela1[[#This Row],[GK]]</f>
        <v>062004</v>
      </c>
      <c r="G507" s="6" t="s">
        <v>522</v>
      </c>
      <c r="H507" s="7">
        <v>164201072.96699867</v>
      </c>
      <c r="I507" s="8">
        <v>1.371</v>
      </c>
      <c r="J507" s="7">
        <v>225119671.03999999</v>
      </c>
      <c r="K507" s="8">
        <v>7.0000000000000007E-2</v>
      </c>
      <c r="L507" s="7">
        <v>15758376.972800002</v>
      </c>
      <c r="M507" s="7">
        <v>10106624.972800002</v>
      </c>
      <c r="N507" s="9">
        <v>1.7882286718879388</v>
      </c>
      <c r="O507" s="7">
        <v>5591741</v>
      </c>
      <c r="P507" s="8">
        <v>1.2949999999999999</v>
      </c>
      <c r="Q507" s="7">
        <v>7241305</v>
      </c>
      <c r="R507" s="8">
        <v>1.6E-2</v>
      </c>
      <c r="S507" s="7">
        <v>115860.88</v>
      </c>
      <c r="T507" s="7">
        <v>-4122.1199999999953</v>
      </c>
      <c r="U507" s="9">
        <v>-3.4355867081169791E-2</v>
      </c>
      <c r="V507" s="7">
        <v>10102502.852800002</v>
      </c>
      <c r="W507" s="9">
        <v>1.7503407299191669</v>
      </c>
      <c r="X507" s="7">
        <v>20591294.180490408</v>
      </c>
      <c r="Y507" s="7">
        <v>3926144</v>
      </c>
      <c r="Z507" s="7">
        <v>881681.69499999995</v>
      </c>
      <c r="AA507" s="7">
        <v>976236.48549040675</v>
      </c>
      <c r="AB507" s="7">
        <v>11982482</v>
      </c>
      <c r="AC507" s="7">
        <v>2824750</v>
      </c>
      <c r="AD507" s="7">
        <v>10488791.327690408</v>
      </c>
      <c r="AE507" s="7">
        <v>0</v>
      </c>
      <c r="AF507" s="7">
        <v>15758376.972800002</v>
      </c>
      <c r="AG507" s="7">
        <v>115860.88</v>
      </c>
      <c r="AH507" s="7">
        <v>10488791.327690408</v>
      </c>
      <c r="AI507" s="7">
        <v>4718846</v>
      </c>
      <c r="AJ507" s="7">
        <v>122950</v>
      </c>
      <c r="AK507" s="7">
        <v>7083678</v>
      </c>
      <c r="AL507" s="7">
        <v>0</v>
      </c>
      <c r="AM507" s="7">
        <v>252665</v>
      </c>
      <c r="AN507" s="7">
        <v>0</v>
      </c>
      <c r="AO507" s="7">
        <v>0</v>
      </c>
      <c r="AP507" s="7">
        <v>9722343</v>
      </c>
      <c r="AQ507" s="7">
        <v>640503</v>
      </c>
      <c r="AR507" s="7">
        <v>5651752</v>
      </c>
      <c r="AS507" s="7">
        <v>119983</v>
      </c>
      <c r="AT507" s="7">
        <v>7974790</v>
      </c>
      <c r="AU507" s="7">
        <v>251270</v>
      </c>
      <c r="AV507" s="7">
        <v>812501</v>
      </c>
      <c r="AW507" s="7">
        <v>0</v>
      </c>
      <c r="AX507" s="7">
        <v>0</v>
      </c>
      <c r="AY507" s="7">
        <v>10670898</v>
      </c>
      <c r="AZ507" s="7">
        <v>259514</v>
      </c>
      <c r="BA507" s="7">
        <v>881681.69499999995</v>
      </c>
      <c r="BB507" s="7">
        <v>0</v>
      </c>
      <c r="BC507" s="7">
        <v>202.42</v>
      </c>
      <c r="BD507" s="7">
        <v>6376.3</v>
      </c>
      <c r="BE507" s="7">
        <v>4858.83</v>
      </c>
      <c r="BF507" s="7">
        <v>0</v>
      </c>
      <c r="BG507" s="7">
        <v>599614.48549040675</v>
      </c>
      <c r="BH507" s="7">
        <v>6687</v>
      </c>
      <c r="BI507" s="7">
        <v>376622</v>
      </c>
      <c r="BJ507" s="7">
        <v>5183415.6666666679</v>
      </c>
      <c r="BK507" s="7">
        <v>3025755.5266666682</v>
      </c>
      <c r="BL507" s="7">
        <v>1000951.8166666668</v>
      </c>
      <c r="BM507" s="7">
        <v>6628736.9266666668</v>
      </c>
      <c r="BN507" s="130">
        <v>0.81699999999999995</v>
      </c>
      <c r="BO507" s="131">
        <v>2.3447809999999999E-4</v>
      </c>
      <c r="BP507" s="161">
        <v>5942.0771634585826</v>
      </c>
      <c r="BQ507" s="162">
        <v>11982482</v>
      </c>
      <c r="BR507" s="161">
        <v>361301</v>
      </c>
      <c r="BS507" s="163">
        <v>0</v>
      </c>
      <c r="BT507" s="163">
        <v>1738979.8195095919</v>
      </c>
      <c r="BU507" s="161">
        <v>15758376.970000001</v>
      </c>
      <c r="BV507" s="161">
        <v>115860.88</v>
      </c>
      <c r="BW507" s="165">
        <v>12227771.149509592</v>
      </c>
      <c r="BX507" s="161">
        <v>361301</v>
      </c>
    </row>
    <row r="508" spans="1:76" ht="14.45" x14ac:dyDescent="0.3">
      <c r="A508" s="164" t="s">
        <v>31</v>
      </c>
      <c r="B508" s="6" t="s">
        <v>44</v>
      </c>
      <c r="C508" s="6" t="s">
        <v>161</v>
      </c>
      <c r="D508" s="6" t="s">
        <v>42</v>
      </c>
      <c r="E508" s="6" t="s">
        <v>36</v>
      </c>
      <c r="F508" s="24" t="str">
        <f>+Tabela1[[#This Row],[WK]]&amp;Tabela1[[#This Row],[PK]]&amp;Tabela1[[#This Row],[GK]]</f>
        <v>062005</v>
      </c>
      <c r="G508" s="6" t="s">
        <v>523</v>
      </c>
      <c r="H508" s="7">
        <v>140572119.04039967</v>
      </c>
      <c r="I508" s="8">
        <v>1.371</v>
      </c>
      <c r="J508" s="7">
        <v>192724375.21000001</v>
      </c>
      <c r="K508" s="8">
        <v>7.0000000000000007E-2</v>
      </c>
      <c r="L508" s="7">
        <v>13490706.264700001</v>
      </c>
      <c r="M508" s="7">
        <v>9196693.2647000011</v>
      </c>
      <c r="N508" s="9">
        <v>2.1417478858820411</v>
      </c>
      <c r="O508" s="7">
        <v>825590</v>
      </c>
      <c r="P508" s="8">
        <v>1.2949999999999999</v>
      </c>
      <c r="Q508" s="7">
        <v>1069139</v>
      </c>
      <c r="R508" s="8">
        <v>1.6E-2</v>
      </c>
      <c r="S508" s="7">
        <v>17106.224000000002</v>
      </c>
      <c r="T508" s="7">
        <v>-1407.775999999998</v>
      </c>
      <c r="U508" s="9">
        <v>-7.6038457383601488E-2</v>
      </c>
      <c r="V508" s="7">
        <v>9195285.4887000006</v>
      </c>
      <c r="W508" s="9">
        <v>2.1322267637280881</v>
      </c>
      <c r="X508" s="7">
        <v>18512650.44029025</v>
      </c>
      <c r="Y508" s="7">
        <v>3068441</v>
      </c>
      <c r="Z508" s="7">
        <v>106403.935</v>
      </c>
      <c r="AA508" s="7">
        <v>829356.50529025088</v>
      </c>
      <c r="AB508" s="7">
        <v>9200175</v>
      </c>
      <c r="AC508" s="7">
        <v>5308274</v>
      </c>
      <c r="AD508" s="7">
        <v>9317364.9515902493</v>
      </c>
      <c r="AE508" s="7">
        <v>0</v>
      </c>
      <c r="AF508" s="7">
        <v>13490706.264700001</v>
      </c>
      <c r="AG508" s="7">
        <v>17106.224000000002</v>
      </c>
      <c r="AH508" s="7">
        <v>9317364.9515902493</v>
      </c>
      <c r="AI508" s="7">
        <v>3585222</v>
      </c>
      <c r="AJ508" s="7">
        <v>6401</v>
      </c>
      <c r="AK508" s="7">
        <v>7661632</v>
      </c>
      <c r="AL508" s="7">
        <v>0</v>
      </c>
      <c r="AM508" s="7">
        <v>414463</v>
      </c>
      <c r="AN508" s="7">
        <v>0</v>
      </c>
      <c r="AO508" s="7">
        <v>0</v>
      </c>
      <c r="AP508" s="7">
        <v>7283829</v>
      </c>
      <c r="AQ508" s="7">
        <v>405785</v>
      </c>
      <c r="AR508" s="7">
        <v>4294013</v>
      </c>
      <c r="AS508" s="7">
        <v>18514</v>
      </c>
      <c r="AT508" s="7">
        <v>8599986</v>
      </c>
      <c r="AU508" s="7">
        <v>188610</v>
      </c>
      <c r="AV508" s="7">
        <v>806381</v>
      </c>
      <c r="AW508" s="7">
        <v>0</v>
      </c>
      <c r="AX508" s="7">
        <v>0</v>
      </c>
      <c r="AY508" s="7">
        <v>8215168</v>
      </c>
      <c r="AZ508" s="7">
        <v>168684</v>
      </c>
      <c r="BA508" s="7">
        <v>106403.935</v>
      </c>
      <c r="BB508" s="7">
        <v>0</v>
      </c>
      <c r="BC508" s="7">
        <v>159.25</v>
      </c>
      <c r="BD508" s="7">
        <v>0</v>
      </c>
      <c r="BE508" s="7">
        <v>1226.5899999999999</v>
      </c>
      <c r="BF508" s="7">
        <v>0</v>
      </c>
      <c r="BG508" s="7">
        <v>527341.50529025088</v>
      </c>
      <c r="BH508" s="7">
        <v>5881</v>
      </c>
      <c r="BI508" s="7">
        <v>302015</v>
      </c>
      <c r="BJ508" s="7">
        <v>4156630.4725000015</v>
      </c>
      <c r="BK508" s="7">
        <v>1842445.0333333351</v>
      </c>
      <c r="BL508" s="7">
        <v>1236327.5833333333</v>
      </c>
      <c r="BM508" s="7">
        <v>6784086.5899999999</v>
      </c>
      <c r="BN508" s="130">
        <v>0.81699999999999995</v>
      </c>
      <c r="BO508" s="131">
        <v>1.8393359999999999E-4</v>
      </c>
      <c r="BP508" s="161">
        <v>4661.4139593456021</v>
      </c>
      <c r="BQ508" s="162">
        <v>9200175</v>
      </c>
      <c r="BR508" s="161">
        <v>307830</v>
      </c>
      <c r="BS508" s="163">
        <v>0</v>
      </c>
      <c r="BT508" s="163">
        <v>1274008.1400000006</v>
      </c>
      <c r="BU508" s="161">
        <v>13490706.26</v>
      </c>
      <c r="BV508" s="161">
        <v>17106.22</v>
      </c>
      <c r="BW508" s="165">
        <v>10591373.09</v>
      </c>
      <c r="BX508" s="161">
        <v>307830</v>
      </c>
    </row>
    <row r="509" spans="1:76" ht="14.45" x14ac:dyDescent="0.3">
      <c r="A509" s="164" t="s">
        <v>31</v>
      </c>
      <c r="B509" s="6" t="s">
        <v>44</v>
      </c>
      <c r="C509" s="6" t="s">
        <v>161</v>
      </c>
      <c r="D509" s="6" t="s">
        <v>44</v>
      </c>
      <c r="E509" s="6" t="s">
        <v>36</v>
      </c>
      <c r="F509" s="24" t="str">
        <f>+Tabela1[[#This Row],[WK]]&amp;Tabela1[[#This Row],[PK]]&amp;Tabela1[[#This Row],[GK]]</f>
        <v>062006</v>
      </c>
      <c r="G509" s="6" t="s">
        <v>524</v>
      </c>
      <c r="H509" s="7">
        <v>85046769.515599549</v>
      </c>
      <c r="I509" s="8">
        <v>1.371</v>
      </c>
      <c r="J509" s="7">
        <v>116599121.01000001</v>
      </c>
      <c r="K509" s="8">
        <v>7.0000000000000007E-2</v>
      </c>
      <c r="L509" s="7">
        <v>8161938.4707000013</v>
      </c>
      <c r="M509" s="7">
        <v>6250389.4707000013</v>
      </c>
      <c r="N509" s="9">
        <v>3.2698034268020342</v>
      </c>
      <c r="O509" s="7">
        <v>88193</v>
      </c>
      <c r="P509" s="8">
        <v>1.2949999999999999</v>
      </c>
      <c r="Q509" s="7">
        <v>114210</v>
      </c>
      <c r="R509" s="8">
        <v>1.6E-2</v>
      </c>
      <c r="S509" s="7">
        <v>1827.3600000000001</v>
      </c>
      <c r="T509" s="7">
        <v>-74453.64</v>
      </c>
      <c r="U509" s="9">
        <v>-0.97604436229205171</v>
      </c>
      <c r="V509" s="7">
        <v>6175935.8307000017</v>
      </c>
      <c r="W509" s="9">
        <v>3.106873239009373</v>
      </c>
      <c r="X509" s="7">
        <v>15696205.923870062</v>
      </c>
      <c r="Y509" s="7">
        <v>5972151</v>
      </c>
      <c r="Z509" s="7">
        <v>66270.87</v>
      </c>
      <c r="AA509" s="7">
        <v>698296.05387006188</v>
      </c>
      <c r="AB509" s="7">
        <v>7452045</v>
      </c>
      <c r="AC509" s="7">
        <v>1507443</v>
      </c>
      <c r="AD509" s="7">
        <v>9520270.0931700617</v>
      </c>
      <c r="AE509" s="7">
        <v>0</v>
      </c>
      <c r="AF509" s="7">
        <v>8161938.4707000013</v>
      </c>
      <c r="AG509" s="7">
        <v>1827.3600000000001</v>
      </c>
      <c r="AH509" s="7">
        <v>9520270.0931700617</v>
      </c>
      <c r="AI509" s="7">
        <v>1596019</v>
      </c>
      <c r="AJ509" s="7">
        <v>10465</v>
      </c>
      <c r="AK509" s="7">
        <v>7149276</v>
      </c>
      <c r="AL509" s="7">
        <v>0</v>
      </c>
      <c r="AM509" s="7">
        <v>384158</v>
      </c>
      <c r="AN509" s="7">
        <v>0</v>
      </c>
      <c r="AO509" s="7">
        <v>0</v>
      </c>
      <c r="AP509" s="7">
        <v>5935648</v>
      </c>
      <c r="AQ509" s="7">
        <v>350088</v>
      </c>
      <c r="AR509" s="7">
        <v>1911549</v>
      </c>
      <c r="AS509" s="7">
        <v>76281</v>
      </c>
      <c r="AT509" s="7">
        <v>7537343</v>
      </c>
      <c r="AU509" s="7">
        <v>0</v>
      </c>
      <c r="AV509" s="7">
        <v>764721</v>
      </c>
      <c r="AW509" s="7">
        <v>0</v>
      </c>
      <c r="AX509" s="7">
        <v>0</v>
      </c>
      <c r="AY509" s="7">
        <v>6806186</v>
      </c>
      <c r="AZ509" s="7">
        <v>145976</v>
      </c>
      <c r="BA509" s="7">
        <v>66270.87</v>
      </c>
      <c r="BB509" s="7">
        <v>0</v>
      </c>
      <c r="BC509" s="7">
        <v>54.51</v>
      </c>
      <c r="BD509" s="7">
        <v>259.99</v>
      </c>
      <c r="BE509" s="7">
        <v>541.79999999999995</v>
      </c>
      <c r="BF509" s="7">
        <v>0</v>
      </c>
      <c r="BG509" s="7">
        <v>449240.05387006188</v>
      </c>
      <c r="BH509" s="7">
        <v>5010</v>
      </c>
      <c r="BI509" s="7">
        <v>249056</v>
      </c>
      <c r="BJ509" s="7">
        <v>3427789.3983333334</v>
      </c>
      <c r="BK509" s="7">
        <v>748019.57666666713</v>
      </c>
      <c r="BL509" s="7">
        <v>3112819.2266666666</v>
      </c>
      <c r="BM509" s="7">
        <v>4493440.833333333</v>
      </c>
      <c r="BN509" s="130">
        <v>0.66800000000000004</v>
      </c>
      <c r="BO509" s="131">
        <v>1.7908670000000001E-4</v>
      </c>
      <c r="BP509" s="161">
        <v>4538.3502295753706</v>
      </c>
      <c r="BQ509" s="162">
        <v>7452045</v>
      </c>
      <c r="BR509" s="161">
        <v>266890</v>
      </c>
      <c r="BS509" s="163">
        <v>0</v>
      </c>
      <c r="BT509" s="163">
        <v>1324910.0761299357</v>
      </c>
      <c r="BU509" s="161">
        <v>8161938.4699999997</v>
      </c>
      <c r="BV509" s="161">
        <v>1827.36</v>
      </c>
      <c r="BW509" s="165">
        <v>10845180.166129936</v>
      </c>
      <c r="BX509" s="161">
        <v>266890</v>
      </c>
    </row>
    <row r="510" spans="1:76" ht="14.45" x14ac:dyDescent="0.3">
      <c r="A510" s="164" t="s">
        <v>31</v>
      </c>
      <c r="B510" s="6" t="s">
        <v>44</v>
      </c>
      <c r="C510" s="6" t="s">
        <v>161</v>
      </c>
      <c r="D510" s="6" t="s">
        <v>51</v>
      </c>
      <c r="E510" s="6" t="s">
        <v>36</v>
      </c>
      <c r="F510" s="24" t="str">
        <f>+Tabela1[[#This Row],[WK]]&amp;Tabela1[[#This Row],[PK]]&amp;Tabela1[[#This Row],[GK]]</f>
        <v>062007</v>
      </c>
      <c r="G510" s="6" t="s">
        <v>525</v>
      </c>
      <c r="H510" s="7">
        <v>93178097.96319899</v>
      </c>
      <c r="I510" s="8">
        <v>1.371</v>
      </c>
      <c r="J510" s="7">
        <v>127747172.31</v>
      </c>
      <c r="K510" s="8">
        <v>7.0000000000000007E-2</v>
      </c>
      <c r="L510" s="7">
        <v>8942302.0617000014</v>
      </c>
      <c r="M510" s="7">
        <v>6573378.0617000014</v>
      </c>
      <c r="N510" s="9">
        <v>2.7748370406564336</v>
      </c>
      <c r="O510" s="7">
        <v>27598</v>
      </c>
      <c r="P510" s="8">
        <v>1.2949999999999999</v>
      </c>
      <c r="Q510" s="7">
        <v>35739</v>
      </c>
      <c r="R510" s="8">
        <v>1.6E-2</v>
      </c>
      <c r="S510" s="7">
        <v>571.82399999999996</v>
      </c>
      <c r="T510" s="7">
        <v>-2725.1759999999999</v>
      </c>
      <c r="U510" s="9">
        <v>-0.8265623293903549</v>
      </c>
      <c r="V510" s="7">
        <v>6570652.8857000005</v>
      </c>
      <c r="W510" s="9">
        <v>2.7698316833465348</v>
      </c>
      <c r="X510" s="7">
        <v>17570295.215619557</v>
      </c>
      <c r="Y510" s="7">
        <v>7529124</v>
      </c>
      <c r="Z510" s="7">
        <v>73206.345000000001</v>
      </c>
      <c r="AA510" s="7">
        <v>699059.87061955617</v>
      </c>
      <c r="AB510" s="7">
        <v>7765296</v>
      </c>
      <c r="AC510" s="7">
        <v>1503609</v>
      </c>
      <c r="AD510" s="7">
        <v>10999642.329919556</v>
      </c>
      <c r="AE510" s="7">
        <v>0</v>
      </c>
      <c r="AF510" s="7">
        <v>8942302.0617000014</v>
      </c>
      <c r="AG510" s="7">
        <v>571.82399999999996</v>
      </c>
      <c r="AH510" s="7">
        <v>10999642.329919556</v>
      </c>
      <c r="AI510" s="7">
        <v>1977898</v>
      </c>
      <c r="AJ510" s="7">
        <v>4849</v>
      </c>
      <c r="AK510" s="7">
        <v>7849773</v>
      </c>
      <c r="AL510" s="7">
        <v>0</v>
      </c>
      <c r="AM510" s="7">
        <v>190528</v>
      </c>
      <c r="AN510" s="7">
        <v>0</v>
      </c>
      <c r="AO510" s="7">
        <v>0</v>
      </c>
      <c r="AP510" s="7">
        <v>6043503</v>
      </c>
      <c r="AQ510" s="7">
        <v>338154</v>
      </c>
      <c r="AR510" s="7">
        <v>2368924</v>
      </c>
      <c r="AS510" s="7">
        <v>3297</v>
      </c>
      <c r="AT510" s="7">
        <v>8966256</v>
      </c>
      <c r="AU510" s="7">
        <v>168028</v>
      </c>
      <c r="AV510" s="7">
        <v>691375</v>
      </c>
      <c r="AW510" s="7">
        <v>0</v>
      </c>
      <c r="AX510" s="7">
        <v>0</v>
      </c>
      <c r="AY510" s="7">
        <v>7129060</v>
      </c>
      <c r="AZ510" s="7">
        <v>149220</v>
      </c>
      <c r="BA510" s="7">
        <v>73206.345000000001</v>
      </c>
      <c r="BB510" s="7">
        <v>0</v>
      </c>
      <c r="BC510" s="7">
        <v>0</v>
      </c>
      <c r="BD510" s="7">
        <v>0</v>
      </c>
      <c r="BE510" s="7">
        <v>1574.33</v>
      </c>
      <c r="BF510" s="7">
        <v>0</v>
      </c>
      <c r="BG510" s="7">
        <v>454171.87061955617</v>
      </c>
      <c r="BH510" s="7">
        <v>5065</v>
      </c>
      <c r="BI510" s="7">
        <v>244888</v>
      </c>
      <c r="BJ510" s="7">
        <v>3370401.4750000001</v>
      </c>
      <c r="BK510" s="7">
        <v>919872.89333333354</v>
      </c>
      <c r="BL510" s="7">
        <v>3475949.5233333334</v>
      </c>
      <c r="BM510" s="7">
        <v>2850215.28</v>
      </c>
      <c r="BN510" s="130">
        <v>0.59499999999999997</v>
      </c>
      <c r="BO510" s="131">
        <v>1.8073089999999999E-4</v>
      </c>
      <c r="BP510" s="161">
        <v>4580.3719909603278</v>
      </c>
      <c r="BQ510" s="162">
        <v>7765296</v>
      </c>
      <c r="BR510" s="161">
        <v>268906</v>
      </c>
      <c r="BS510" s="163">
        <v>0</v>
      </c>
      <c r="BT510" s="163">
        <v>1302549.3399999999</v>
      </c>
      <c r="BU510" s="161">
        <v>8942302.0600000005</v>
      </c>
      <c r="BV510" s="161">
        <v>571.82000000000005</v>
      </c>
      <c r="BW510" s="165">
        <v>12302191.67</v>
      </c>
      <c r="BX510" s="161">
        <v>268906</v>
      </c>
    </row>
    <row r="511" spans="1:76" ht="14.45" x14ac:dyDescent="0.3">
      <c r="A511" s="164" t="s">
        <v>31</v>
      </c>
      <c r="B511" s="6" t="s">
        <v>44</v>
      </c>
      <c r="C511" s="6" t="s">
        <v>161</v>
      </c>
      <c r="D511" s="6" t="s">
        <v>75</v>
      </c>
      <c r="E511" s="6" t="s">
        <v>36</v>
      </c>
      <c r="F511" s="24" t="str">
        <f>+Tabela1[[#This Row],[WK]]&amp;Tabela1[[#This Row],[PK]]&amp;Tabela1[[#This Row],[GK]]</f>
        <v>062008</v>
      </c>
      <c r="G511" s="6" t="s">
        <v>526</v>
      </c>
      <c r="H511" s="7">
        <v>106641554.17159866</v>
      </c>
      <c r="I511" s="8">
        <v>1.371</v>
      </c>
      <c r="J511" s="7">
        <v>146205570.77000001</v>
      </c>
      <c r="K511" s="8">
        <v>7.0000000000000007E-2</v>
      </c>
      <c r="L511" s="7">
        <v>10234389.953900002</v>
      </c>
      <c r="M511" s="7">
        <v>7259607.9539000019</v>
      </c>
      <c r="N511" s="9">
        <v>2.4403831789690815</v>
      </c>
      <c r="O511" s="7">
        <v>894021</v>
      </c>
      <c r="P511" s="8">
        <v>1.2949999999999999</v>
      </c>
      <c r="Q511" s="7">
        <v>1157757</v>
      </c>
      <c r="R511" s="8">
        <v>1.6E-2</v>
      </c>
      <c r="S511" s="7">
        <v>18524.112000000001</v>
      </c>
      <c r="T511" s="7">
        <v>9278.112000000001</v>
      </c>
      <c r="U511" s="9">
        <v>1.0034730694354317</v>
      </c>
      <c r="V511" s="7">
        <v>7268886.0659000017</v>
      </c>
      <c r="W511" s="9">
        <v>2.435930918175031</v>
      </c>
      <c r="X511" s="7">
        <v>16919888.165619556</v>
      </c>
      <c r="Y511" s="7">
        <v>3932565</v>
      </c>
      <c r="Z511" s="7">
        <v>889946.29499999993</v>
      </c>
      <c r="AA511" s="7">
        <v>778383.87061955617</v>
      </c>
      <c r="AB511" s="7">
        <v>7122557</v>
      </c>
      <c r="AC511" s="7">
        <v>4196436</v>
      </c>
      <c r="AD511" s="7">
        <v>9651002.0997195542</v>
      </c>
      <c r="AE511" s="7">
        <v>0</v>
      </c>
      <c r="AF511" s="7">
        <v>10234389.953900002</v>
      </c>
      <c r="AG511" s="7">
        <v>18524.112000000001</v>
      </c>
      <c r="AH511" s="7">
        <v>9651002.0997195542</v>
      </c>
      <c r="AI511" s="7">
        <v>2483750</v>
      </c>
      <c r="AJ511" s="7">
        <v>9107</v>
      </c>
      <c r="AK511" s="7">
        <v>7976529</v>
      </c>
      <c r="AL511" s="7">
        <v>0</v>
      </c>
      <c r="AM511" s="7">
        <v>1047229</v>
      </c>
      <c r="AN511" s="7">
        <v>0</v>
      </c>
      <c r="AO511" s="7">
        <v>0</v>
      </c>
      <c r="AP511" s="7">
        <v>5977036</v>
      </c>
      <c r="AQ511" s="7">
        <v>282458</v>
      </c>
      <c r="AR511" s="7">
        <v>2974782</v>
      </c>
      <c r="AS511" s="7">
        <v>9246</v>
      </c>
      <c r="AT511" s="7">
        <v>8667183</v>
      </c>
      <c r="AU511" s="7">
        <v>114335</v>
      </c>
      <c r="AV511" s="7">
        <v>843956</v>
      </c>
      <c r="AW511" s="7">
        <v>0</v>
      </c>
      <c r="AX511" s="7">
        <v>0</v>
      </c>
      <c r="AY511" s="7">
        <v>6713573</v>
      </c>
      <c r="AZ511" s="7">
        <v>115159</v>
      </c>
      <c r="BA511" s="7">
        <v>889946.29499999993</v>
      </c>
      <c r="BB511" s="7">
        <v>0</v>
      </c>
      <c r="BC511" s="7">
        <v>0</v>
      </c>
      <c r="BD511" s="7">
        <v>9531.9</v>
      </c>
      <c r="BE511" s="7">
        <v>74.83</v>
      </c>
      <c r="BF511" s="7">
        <v>0</v>
      </c>
      <c r="BG511" s="7">
        <v>454171.87061955617</v>
      </c>
      <c r="BH511" s="7">
        <v>5065</v>
      </c>
      <c r="BI511" s="7">
        <v>324212</v>
      </c>
      <c r="BJ511" s="7">
        <v>4462140.9683333337</v>
      </c>
      <c r="BK511" s="7">
        <v>2487301.5766666671</v>
      </c>
      <c r="BL511" s="7">
        <v>641364.56666666665</v>
      </c>
      <c r="BM511" s="7">
        <v>6616628.4333333327</v>
      </c>
      <c r="BN511" s="130">
        <v>0.74</v>
      </c>
      <c r="BO511" s="131">
        <v>1.5684370000000001E-4</v>
      </c>
      <c r="BP511" s="161">
        <v>3975.058523391303</v>
      </c>
      <c r="BQ511" s="162">
        <v>7122557</v>
      </c>
      <c r="BR511" s="161">
        <v>268614</v>
      </c>
      <c r="BS511" s="163">
        <v>0</v>
      </c>
      <c r="BT511" s="163">
        <v>1302931.5199999996</v>
      </c>
      <c r="BU511" s="161">
        <v>10234389.949999999</v>
      </c>
      <c r="BV511" s="161">
        <v>18524.11</v>
      </c>
      <c r="BW511" s="165">
        <v>10953933.619999999</v>
      </c>
      <c r="BX511" s="161">
        <v>268614</v>
      </c>
    </row>
    <row r="512" spans="1:76" ht="14.45" x14ac:dyDescent="0.3">
      <c r="A512" s="164" t="s">
        <v>31</v>
      </c>
      <c r="B512" s="6" t="s">
        <v>44</v>
      </c>
      <c r="C512" s="6" t="s">
        <v>161</v>
      </c>
      <c r="D512" s="6" t="s">
        <v>77</v>
      </c>
      <c r="E512" s="6" t="s">
        <v>36</v>
      </c>
      <c r="F512" s="24" t="str">
        <f>+Tabela1[[#This Row],[WK]]&amp;Tabela1[[#This Row],[PK]]&amp;Tabela1[[#This Row],[GK]]</f>
        <v>062009</v>
      </c>
      <c r="G512" s="6" t="s">
        <v>527</v>
      </c>
      <c r="H512" s="7">
        <v>162413159.16879925</v>
      </c>
      <c r="I512" s="8">
        <v>1.371</v>
      </c>
      <c r="J512" s="7">
        <v>222668441.22</v>
      </c>
      <c r="K512" s="8">
        <v>7.0000000000000007E-2</v>
      </c>
      <c r="L512" s="7">
        <v>15586790.885400001</v>
      </c>
      <c r="M512" s="7">
        <v>9167645.885400001</v>
      </c>
      <c r="N512" s="9">
        <v>1.4281724256735127</v>
      </c>
      <c r="O512" s="7">
        <v>1431648</v>
      </c>
      <c r="P512" s="8">
        <v>1.2949999999999999</v>
      </c>
      <c r="Q512" s="7">
        <v>1853984</v>
      </c>
      <c r="R512" s="8">
        <v>1.6E-2</v>
      </c>
      <c r="S512" s="7">
        <v>29663.744000000002</v>
      </c>
      <c r="T512" s="7">
        <v>9467.7440000000024</v>
      </c>
      <c r="U512" s="9">
        <v>0.46879302832244019</v>
      </c>
      <c r="V512" s="7">
        <v>9177113.6294000018</v>
      </c>
      <c r="W512" s="9">
        <v>1.4251634801449407</v>
      </c>
      <c r="X512" s="7">
        <v>22195165.152241841</v>
      </c>
      <c r="Y512" s="7">
        <v>7531854</v>
      </c>
      <c r="Z512" s="7">
        <v>166013.37000000002</v>
      </c>
      <c r="AA512" s="7">
        <v>740339.78224184178</v>
      </c>
      <c r="AB512" s="7">
        <v>13756958</v>
      </c>
      <c r="AC512" s="7">
        <v>0</v>
      </c>
      <c r="AD512" s="7">
        <v>13018051.522841839</v>
      </c>
      <c r="AE512" s="7">
        <v>0</v>
      </c>
      <c r="AF512" s="7">
        <v>15586790.885400001</v>
      </c>
      <c r="AG512" s="7">
        <v>29663.744000000002</v>
      </c>
      <c r="AH512" s="7">
        <v>13018051.522841839</v>
      </c>
      <c r="AI512" s="7">
        <v>5359569</v>
      </c>
      <c r="AJ512" s="7">
        <v>5695</v>
      </c>
      <c r="AK512" s="7">
        <v>7218428</v>
      </c>
      <c r="AL512" s="7">
        <v>0</v>
      </c>
      <c r="AM512" s="7">
        <v>246039</v>
      </c>
      <c r="AN512" s="7">
        <v>0</v>
      </c>
      <c r="AO512" s="7">
        <v>0</v>
      </c>
      <c r="AP512" s="7">
        <v>11309074</v>
      </c>
      <c r="AQ512" s="7">
        <v>716091</v>
      </c>
      <c r="AR512" s="7">
        <v>6419145</v>
      </c>
      <c r="AS512" s="7">
        <v>20196</v>
      </c>
      <c r="AT512" s="7">
        <v>7871555</v>
      </c>
      <c r="AU512" s="7">
        <v>0</v>
      </c>
      <c r="AV512" s="7">
        <v>389541</v>
      </c>
      <c r="AW512" s="7">
        <v>0</v>
      </c>
      <c r="AX512" s="7">
        <v>0</v>
      </c>
      <c r="AY512" s="7">
        <v>12572093</v>
      </c>
      <c r="AZ512" s="7">
        <v>303307</v>
      </c>
      <c r="BA512" s="7">
        <v>166013.37000000002</v>
      </c>
      <c r="BB512" s="7">
        <v>0</v>
      </c>
      <c r="BC512" s="7">
        <v>0</v>
      </c>
      <c r="BD512" s="7">
        <v>1638.18</v>
      </c>
      <c r="BE512" s="7">
        <v>293.82</v>
      </c>
      <c r="BF512" s="7">
        <v>0</v>
      </c>
      <c r="BG512" s="7">
        <v>585446.78224184178</v>
      </c>
      <c r="BH512" s="7">
        <v>6529</v>
      </c>
      <c r="BI512" s="7">
        <v>154893</v>
      </c>
      <c r="BJ512" s="7">
        <v>2131763.9774999996</v>
      </c>
      <c r="BK512" s="7">
        <v>1008924.103333333</v>
      </c>
      <c r="BL512" s="7">
        <v>395512.60000000003</v>
      </c>
      <c r="BM512" s="7">
        <v>3700334.2966666664</v>
      </c>
      <c r="BN512" s="130">
        <v>0.70099999999999996</v>
      </c>
      <c r="BO512" s="131">
        <v>2.5447149999999999E-4</v>
      </c>
      <c r="BP512" s="161">
        <v>6448.339336334494</v>
      </c>
      <c r="BQ512" s="162">
        <v>13756958</v>
      </c>
      <c r="BR512" s="161">
        <v>358501</v>
      </c>
      <c r="BS512" s="163">
        <v>0</v>
      </c>
      <c r="BT512" s="163">
        <v>1299831.847758159</v>
      </c>
      <c r="BU512" s="161">
        <v>15586790.890000001</v>
      </c>
      <c r="BV512" s="161">
        <v>29663.74</v>
      </c>
      <c r="BW512" s="165">
        <v>14317883.367758159</v>
      </c>
      <c r="BX512" s="161">
        <v>358501</v>
      </c>
    </row>
    <row r="513" spans="1:76" ht="14.45" x14ac:dyDescent="0.3">
      <c r="A513" s="164" t="s">
        <v>31</v>
      </c>
      <c r="B513" s="6" t="s">
        <v>44</v>
      </c>
      <c r="C513" s="6" t="s">
        <v>161</v>
      </c>
      <c r="D513" s="6" t="s">
        <v>90</v>
      </c>
      <c r="E513" s="6" t="s">
        <v>36</v>
      </c>
      <c r="F513" s="24" t="str">
        <f>+Tabela1[[#This Row],[WK]]&amp;Tabela1[[#This Row],[PK]]&amp;Tabela1[[#This Row],[GK]]</f>
        <v>062010</v>
      </c>
      <c r="G513" s="6" t="s">
        <v>528</v>
      </c>
      <c r="H513" s="7">
        <v>80791577.773399681</v>
      </c>
      <c r="I513" s="8">
        <v>1.371</v>
      </c>
      <c r="J513" s="7">
        <v>110765253.11999999</v>
      </c>
      <c r="K513" s="8">
        <v>7.0000000000000007E-2</v>
      </c>
      <c r="L513" s="7">
        <v>7753567.7183999997</v>
      </c>
      <c r="M513" s="7">
        <v>5659739.7183999997</v>
      </c>
      <c r="N513" s="9">
        <v>2.7030585694717999</v>
      </c>
      <c r="O513" s="7">
        <v>0</v>
      </c>
      <c r="P513" s="8">
        <v>1.2949999999999999</v>
      </c>
      <c r="Q513" s="7">
        <v>0</v>
      </c>
      <c r="R513" s="8">
        <v>1.6E-2</v>
      </c>
      <c r="S513" s="7">
        <v>0</v>
      </c>
      <c r="T513" s="7">
        <v>-10764</v>
      </c>
      <c r="U513" s="9">
        <v>-1</v>
      </c>
      <c r="V513" s="7">
        <v>5648975.7183999997</v>
      </c>
      <c r="W513" s="9">
        <v>2.6841191634293011</v>
      </c>
      <c r="X513" s="7">
        <v>14428646.760182787</v>
      </c>
      <c r="Y513" s="7">
        <v>6383286</v>
      </c>
      <c r="Z513" s="7">
        <v>1210542.8700000001</v>
      </c>
      <c r="AA513" s="7">
        <v>595236.89018278662</v>
      </c>
      <c r="AB513" s="7">
        <v>6239581</v>
      </c>
      <c r="AC513" s="7">
        <v>0</v>
      </c>
      <c r="AD513" s="7">
        <v>8779671.0417827871</v>
      </c>
      <c r="AE513" s="7">
        <v>0</v>
      </c>
      <c r="AF513" s="7">
        <v>7753567.7183999997</v>
      </c>
      <c r="AG513" s="7">
        <v>0</v>
      </c>
      <c r="AH513" s="7">
        <v>8779671.0417827871</v>
      </c>
      <c r="AI513" s="7">
        <v>1748211</v>
      </c>
      <c r="AJ513" s="7">
        <v>4242</v>
      </c>
      <c r="AK513" s="7">
        <v>6451823</v>
      </c>
      <c r="AL513" s="7">
        <v>0</v>
      </c>
      <c r="AM513" s="7">
        <v>486976</v>
      </c>
      <c r="AN513" s="7">
        <v>0</v>
      </c>
      <c r="AO513" s="7">
        <v>0</v>
      </c>
      <c r="AP513" s="7">
        <v>4677296</v>
      </c>
      <c r="AQ513" s="7">
        <v>417720</v>
      </c>
      <c r="AR513" s="7">
        <v>2093828</v>
      </c>
      <c r="AS513" s="7">
        <v>10764</v>
      </c>
      <c r="AT513" s="7">
        <v>7280824</v>
      </c>
      <c r="AU513" s="7">
        <v>0</v>
      </c>
      <c r="AV513" s="7">
        <v>192398</v>
      </c>
      <c r="AW513" s="7">
        <v>0</v>
      </c>
      <c r="AX513" s="7">
        <v>0</v>
      </c>
      <c r="AY513" s="7">
        <v>5426250</v>
      </c>
      <c r="AZ513" s="7">
        <v>175172</v>
      </c>
      <c r="BA513" s="7">
        <v>1210542.8700000001</v>
      </c>
      <c r="BB513" s="7">
        <v>0</v>
      </c>
      <c r="BC513" s="7">
        <v>6.16</v>
      </c>
      <c r="BD513" s="7">
        <v>12995.76</v>
      </c>
      <c r="BE513" s="7">
        <v>0</v>
      </c>
      <c r="BF513" s="7">
        <v>0.89</v>
      </c>
      <c r="BG513" s="7">
        <v>422787.89018278662</v>
      </c>
      <c r="BH513" s="7">
        <v>4715</v>
      </c>
      <c r="BI513" s="7">
        <v>172449</v>
      </c>
      <c r="BJ513" s="7">
        <v>2373381.9166666674</v>
      </c>
      <c r="BK513" s="7">
        <v>957101.34333333373</v>
      </c>
      <c r="BL513" s="7">
        <v>1734845.7866666669</v>
      </c>
      <c r="BM513" s="7">
        <v>2195430.7200000002</v>
      </c>
      <c r="BN513" s="130">
        <v>0.63400000000000001</v>
      </c>
      <c r="BO513" s="131">
        <v>1.7153970000000001E-4</v>
      </c>
      <c r="BP513" s="161">
        <v>4347.2512670866372</v>
      </c>
      <c r="BQ513" s="162">
        <v>6239581</v>
      </c>
      <c r="BR513" s="161">
        <v>252269</v>
      </c>
      <c r="BS513" s="163">
        <v>0</v>
      </c>
      <c r="BT513" s="163">
        <v>398266.23981721327</v>
      </c>
      <c r="BU513" s="161">
        <v>7753567.7199999997</v>
      </c>
      <c r="BV513" s="161">
        <v>0</v>
      </c>
      <c r="BW513" s="165">
        <v>9177937.2798172124</v>
      </c>
      <c r="BX513" s="161">
        <v>252269</v>
      </c>
    </row>
    <row r="514" spans="1:76" ht="14.45" x14ac:dyDescent="0.3">
      <c r="A514" s="164" t="s">
        <v>31</v>
      </c>
      <c r="B514" s="6" t="s">
        <v>44</v>
      </c>
      <c r="C514" s="6" t="s">
        <v>161</v>
      </c>
      <c r="D514" s="6" t="s">
        <v>92</v>
      </c>
      <c r="E514" s="6" t="s">
        <v>36</v>
      </c>
      <c r="F514" s="24" t="str">
        <f>+Tabela1[[#This Row],[WK]]&amp;Tabela1[[#This Row],[PK]]&amp;Tabela1[[#This Row],[GK]]</f>
        <v>062011</v>
      </c>
      <c r="G514" s="6" t="s">
        <v>529</v>
      </c>
      <c r="H514" s="7">
        <v>109068179.90339948</v>
      </c>
      <c r="I514" s="8">
        <v>1.371</v>
      </c>
      <c r="J514" s="7">
        <v>149532474.65000001</v>
      </c>
      <c r="K514" s="8">
        <v>7.0000000000000007E-2</v>
      </c>
      <c r="L514" s="7">
        <v>10467273.225500001</v>
      </c>
      <c r="M514" s="7">
        <v>6925763.2255000006</v>
      </c>
      <c r="N514" s="9">
        <v>1.9555961229814403</v>
      </c>
      <c r="O514" s="7">
        <v>0</v>
      </c>
      <c r="P514" s="8">
        <v>1.2949999999999999</v>
      </c>
      <c r="Q514" s="7">
        <v>0</v>
      </c>
      <c r="R514" s="8">
        <v>1.6E-2</v>
      </c>
      <c r="S514" s="7">
        <v>0</v>
      </c>
      <c r="T514" s="7">
        <v>-3113</v>
      </c>
      <c r="U514" s="9">
        <v>-1</v>
      </c>
      <c r="V514" s="7">
        <v>6922650.2255000006</v>
      </c>
      <c r="W514" s="9">
        <v>1.9530004250099378</v>
      </c>
      <c r="X514" s="7">
        <v>13983223.605888233</v>
      </c>
      <c r="Y514" s="7">
        <v>3692487</v>
      </c>
      <c r="Z514" s="7">
        <v>507144.81</v>
      </c>
      <c r="AA514" s="7">
        <v>549603.79588823393</v>
      </c>
      <c r="AB514" s="7">
        <v>6234865</v>
      </c>
      <c r="AC514" s="7">
        <v>2999123</v>
      </c>
      <c r="AD514" s="7">
        <v>7060573.3803882319</v>
      </c>
      <c r="AE514" s="7">
        <v>0</v>
      </c>
      <c r="AF514" s="7">
        <v>10467273.225500001</v>
      </c>
      <c r="AG514" s="7">
        <v>0</v>
      </c>
      <c r="AH514" s="7">
        <v>7060573.3803882319</v>
      </c>
      <c r="AI514" s="7">
        <v>2956931</v>
      </c>
      <c r="AJ514" s="7">
        <v>499</v>
      </c>
      <c r="AK514" s="7">
        <v>6193808</v>
      </c>
      <c r="AL514" s="7">
        <v>0</v>
      </c>
      <c r="AM514" s="7">
        <v>181882</v>
      </c>
      <c r="AN514" s="7">
        <v>0</v>
      </c>
      <c r="AO514" s="7">
        <v>0</v>
      </c>
      <c r="AP514" s="7">
        <v>5302991</v>
      </c>
      <c r="AQ514" s="7">
        <v>274502</v>
      </c>
      <c r="AR514" s="7">
        <v>3541510</v>
      </c>
      <c r="AS514" s="7">
        <v>3113</v>
      </c>
      <c r="AT514" s="7">
        <v>7327964</v>
      </c>
      <c r="AU514" s="7">
        <v>0</v>
      </c>
      <c r="AV514" s="7">
        <v>195988</v>
      </c>
      <c r="AW514" s="7">
        <v>0</v>
      </c>
      <c r="AX514" s="7">
        <v>0</v>
      </c>
      <c r="AY514" s="7">
        <v>5913386</v>
      </c>
      <c r="AZ514" s="7">
        <v>113537</v>
      </c>
      <c r="BA514" s="7">
        <v>507144.81</v>
      </c>
      <c r="BB514" s="7">
        <v>0</v>
      </c>
      <c r="BC514" s="7">
        <v>0</v>
      </c>
      <c r="BD514" s="7">
        <v>5453.17</v>
      </c>
      <c r="BE514" s="7">
        <v>0</v>
      </c>
      <c r="BF514" s="7">
        <v>0</v>
      </c>
      <c r="BG514" s="7">
        <v>430678.79588823387</v>
      </c>
      <c r="BH514" s="7">
        <v>4803</v>
      </c>
      <c r="BI514" s="7">
        <v>118925</v>
      </c>
      <c r="BJ514" s="7">
        <v>1636713.3791666664</v>
      </c>
      <c r="BK514" s="7">
        <v>911.22999999951571</v>
      </c>
      <c r="BL514" s="7">
        <v>1089660.6833333333</v>
      </c>
      <c r="BM514" s="7">
        <v>4363887.2300000004</v>
      </c>
      <c r="BN514" s="130">
        <v>0.754</v>
      </c>
      <c r="BO514" s="131">
        <v>1.5714740000000001E-4</v>
      </c>
      <c r="BP514" s="161">
        <v>3982.0621502887957</v>
      </c>
      <c r="BQ514" s="162">
        <v>6234865</v>
      </c>
      <c r="BR514" s="161">
        <v>258806</v>
      </c>
      <c r="BS514" s="163">
        <v>0</v>
      </c>
      <c r="BT514" s="163">
        <v>1326456.9600000009</v>
      </c>
      <c r="BU514" s="161">
        <v>10467273.23</v>
      </c>
      <c r="BV514" s="161">
        <v>0</v>
      </c>
      <c r="BW514" s="165">
        <v>8387030.3400000008</v>
      </c>
      <c r="BX514" s="161">
        <v>258806</v>
      </c>
    </row>
    <row r="515" spans="1:76" ht="14.45" x14ac:dyDescent="0.3">
      <c r="A515" s="164" t="s">
        <v>31</v>
      </c>
      <c r="B515" s="6" t="s">
        <v>44</v>
      </c>
      <c r="C515" s="6" t="s">
        <v>161</v>
      </c>
      <c r="D515" s="6" t="s">
        <v>93</v>
      </c>
      <c r="E515" s="6" t="s">
        <v>36</v>
      </c>
      <c r="F515" s="24" t="str">
        <f>+Tabela1[[#This Row],[WK]]&amp;Tabela1[[#This Row],[PK]]&amp;Tabela1[[#This Row],[GK]]</f>
        <v>062012</v>
      </c>
      <c r="G515" s="6" t="s">
        <v>530</v>
      </c>
      <c r="H515" s="7">
        <v>76116062.906799749</v>
      </c>
      <c r="I515" s="8">
        <v>1.371</v>
      </c>
      <c r="J515" s="7">
        <v>104355122.24000001</v>
      </c>
      <c r="K515" s="8">
        <v>7.0000000000000007E-2</v>
      </c>
      <c r="L515" s="7">
        <v>7304858.5568000013</v>
      </c>
      <c r="M515" s="7">
        <v>5344685.5568000013</v>
      </c>
      <c r="N515" s="9">
        <v>2.7266397184330167</v>
      </c>
      <c r="O515" s="7">
        <v>287460</v>
      </c>
      <c r="P515" s="8">
        <v>1.2949999999999999</v>
      </c>
      <c r="Q515" s="7">
        <v>372261</v>
      </c>
      <c r="R515" s="8">
        <v>1.6E-2</v>
      </c>
      <c r="S515" s="7">
        <v>5956.1760000000004</v>
      </c>
      <c r="T515" s="7">
        <v>4274.1760000000004</v>
      </c>
      <c r="U515" s="9">
        <v>2.541127229488704</v>
      </c>
      <c r="V515" s="7">
        <v>5348959.7328000013</v>
      </c>
      <c r="W515" s="9">
        <v>2.7264806689587155</v>
      </c>
      <c r="X515" s="7">
        <v>14296871.273778349</v>
      </c>
      <c r="Y515" s="7">
        <v>5841708</v>
      </c>
      <c r="Z515" s="7">
        <v>137335.42499999999</v>
      </c>
      <c r="AA515" s="7">
        <v>714901.84877834818</v>
      </c>
      <c r="AB515" s="7">
        <v>6097012</v>
      </c>
      <c r="AC515" s="7">
        <v>1505914</v>
      </c>
      <c r="AD515" s="7">
        <v>8947911.5409783479</v>
      </c>
      <c r="AE515" s="7">
        <v>0</v>
      </c>
      <c r="AF515" s="7">
        <v>7304858.5568000013</v>
      </c>
      <c r="AG515" s="7">
        <v>5956.1760000000004</v>
      </c>
      <c r="AH515" s="7">
        <v>8947911.5409783479</v>
      </c>
      <c r="AI515" s="7">
        <v>1636617</v>
      </c>
      <c r="AJ515" s="7">
        <v>2134</v>
      </c>
      <c r="AK515" s="7">
        <v>6433860</v>
      </c>
      <c r="AL515" s="7">
        <v>33938</v>
      </c>
      <c r="AM515" s="7">
        <v>861667</v>
      </c>
      <c r="AN515" s="7">
        <v>0</v>
      </c>
      <c r="AO515" s="7">
        <v>0</v>
      </c>
      <c r="AP515" s="7">
        <v>5001965</v>
      </c>
      <c r="AQ515" s="7">
        <v>242675</v>
      </c>
      <c r="AR515" s="7">
        <v>1960173</v>
      </c>
      <c r="AS515" s="7">
        <v>1682</v>
      </c>
      <c r="AT515" s="7">
        <v>7196825</v>
      </c>
      <c r="AU515" s="7">
        <v>41521</v>
      </c>
      <c r="AV515" s="7">
        <v>837468</v>
      </c>
      <c r="AW515" s="7">
        <v>0</v>
      </c>
      <c r="AX515" s="7">
        <v>0</v>
      </c>
      <c r="AY515" s="7">
        <v>5744811</v>
      </c>
      <c r="AZ515" s="7">
        <v>100562</v>
      </c>
      <c r="BA515" s="7">
        <v>137335.42499999999</v>
      </c>
      <c r="BB515" s="7">
        <v>0</v>
      </c>
      <c r="BC515" s="7">
        <v>0</v>
      </c>
      <c r="BD515" s="7">
        <v>491.13</v>
      </c>
      <c r="BE515" s="7">
        <v>1971.19</v>
      </c>
      <c r="BF515" s="7">
        <v>0</v>
      </c>
      <c r="BG515" s="7">
        <v>362171.84877834824</v>
      </c>
      <c r="BH515" s="7">
        <v>4039</v>
      </c>
      <c r="BI515" s="7">
        <v>352730</v>
      </c>
      <c r="BJ515" s="7">
        <v>4854671.91</v>
      </c>
      <c r="BK515" s="7">
        <v>2962225.1500000008</v>
      </c>
      <c r="BL515" s="7">
        <v>2310057.2633333332</v>
      </c>
      <c r="BM515" s="7">
        <v>2949672.5133333332</v>
      </c>
      <c r="BN515" s="130">
        <v>0.60299999999999998</v>
      </c>
      <c r="BO515" s="131">
        <v>1.4353059999999999E-4</v>
      </c>
      <c r="BP515" s="161">
        <v>3636.8833960552188</v>
      </c>
      <c r="BQ515" s="162">
        <v>6097012</v>
      </c>
      <c r="BR515" s="161">
        <v>214707</v>
      </c>
      <c r="BS515" s="163">
        <v>0</v>
      </c>
      <c r="BT515" s="163">
        <v>1339022.5099999998</v>
      </c>
      <c r="BU515" s="161">
        <v>7304858.5599999996</v>
      </c>
      <c r="BV515" s="161">
        <v>5956.18</v>
      </c>
      <c r="BW515" s="165">
        <v>10286934.049999999</v>
      </c>
      <c r="BX515" s="161">
        <v>214707</v>
      </c>
    </row>
    <row r="516" spans="1:76" ht="14.45" x14ac:dyDescent="0.3">
      <c r="A516" s="164" t="s">
        <v>31</v>
      </c>
      <c r="B516" s="6" t="s">
        <v>44</v>
      </c>
      <c r="C516" s="6" t="s">
        <v>161</v>
      </c>
      <c r="D516" s="6" t="s">
        <v>95</v>
      </c>
      <c r="E516" s="6" t="s">
        <v>40</v>
      </c>
      <c r="F516" s="24" t="str">
        <f>+Tabela1[[#This Row],[WK]]&amp;Tabela1[[#This Row],[PK]]&amp;Tabela1[[#This Row],[GK]]</f>
        <v>062013</v>
      </c>
      <c r="G516" s="6" t="s">
        <v>531</v>
      </c>
      <c r="H516" s="7">
        <v>263178608.68339899</v>
      </c>
      <c r="I516" s="8">
        <v>1.371</v>
      </c>
      <c r="J516" s="7">
        <v>360817872.51000005</v>
      </c>
      <c r="K516" s="8">
        <v>7.0000000000000007E-2</v>
      </c>
      <c r="L516" s="7">
        <v>25257251.075700007</v>
      </c>
      <c r="M516" s="7">
        <v>17527381.075700007</v>
      </c>
      <c r="N516" s="9">
        <v>2.2674871732254238</v>
      </c>
      <c r="O516" s="7">
        <v>10533822</v>
      </c>
      <c r="P516" s="8">
        <v>1.2949999999999999</v>
      </c>
      <c r="Q516" s="7">
        <v>13641299</v>
      </c>
      <c r="R516" s="8">
        <v>1.6E-2</v>
      </c>
      <c r="S516" s="7">
        <v>218260.78400000001</v>
      </c>
      <c r="T516" s="7">
        <v>-189224.21599999999</v>
      </c>
      <c r="U516" s="9">
        <v>-0.46437099770543699</v>
      </c>
      <c r="V516" s="7">
        <v>17338156.859700009</v>
      </c>
      <c r="W516" s="9">
        <v>2.1306870426201154</v>
      </c>
      <c r="X516" s="7">
        <v>27785414.278601266</v>
      </c>
      <c r="Y516" s="7">
        <v>4414099</v>
      </c>
      <c r="Z516" s="7">
        <v>341200.26</v>
      </c>
      <c r="AA516" s="7">
        <v>1577114.0186012653</v>
      </c>
      <c r="AB516" s="7">
        <v>16730407</v>
      </c>
      <c r="AC516" s="7">
        <v>4722594</v>
      </c>
      <c r="AD516" s="7">
        <v>10447257.418901259</v>
      </c>
      <c r="AE516" s="7">
        <v>0</v>
      </c>
      <c r="AF516" s="7">
        <v>25257251.075700007</v>
      </c>
      <c r="AG516" s="7">
        <v>218260.78400000001</v>
      </c>
      <c r="AH516" s="7">
        <v>10447257.418901259</v>
      </c>
      <c r="AI516" s="7">
        <v>6453940</v>
      </c>
      <c r="AJ516" s="7">
        <v>379600</v>
      </c>
      <c r="AK516" s="7">
        <v>9882840</v>
      </c>
      <c r="AL516" s="7">
        <v>287308</v>
      </c>
      <c r="AM516" s="7">
        <v>947745</v>
      </c>
      <c r="AN516" s="7">
        <v>0</v>
      </c>
      <c r="AO516" s="7">
        <v>0</v>
      </c>
      <c r="AP516" s="7">
        <v>12563149</v>
      </c>
      <c r="AQ516" s="7">
        <v>903070</v>
      </c>
      <c r="AR516" s="7">
        <v>7729870</v>
      </c>
      <c r="AS516" s="7">
        <v>407485</v>
      </c>
      <c r="AT516" s="7">
        <v>10712913</v>
      </c>
      <c r="AU516" s="7">
        <v>213718</v>
      </c>
      <c r="AV516" s="7">
        <v>898832</v>
      </c>
      <c r="AW516" s="7">
        <v>0</v>
      </c>
      <c r="AX516" s="7">
        <v>0</v>
      </c>
      <c r="AY516" s="7">
        <v>14675808</v>
      </c>
      <c r="AZ516" s="7">
        <v>387648</v>
      </c>
      <c r="BA516" s="7">
        <v>341200.26</v>
      </c>
      <c r="BB516" s="7">
        <v>0.09</v>
      </c>
      <c r="BC516" s="7">
        <v>0</v>
      </c>
      <c r="BD516" s="7">
        <v>2880.18</v>
      </c>
      <c r="BE516" s="7">
        <v>1576.08</v>
      </c>
      <c r="BF516" s="7">
        <v>0</v>
      </c>
      <c r="BG516" s="7">
        <v>944032.01860126515</v>
      </c>
      <c r="BH516" s="7">
        <v>10528</v>
      </c>
      <c r="BI516" s="7">
        <v>633082</v>
      </c>
      <c r="BJ516" s="7">
        <v>8713213.370000001</v>
      </c>
      <c r="BK516" s="7">
        <v>5975145.9566666689</v>
      </c>
      <c r="BL516" s="7">
        <v>2323655.35</v>
      </c>
      <c r="BM516" s="7">
        <v>6304958.9533333331</v>
      </c>
      <c r="BN516" s="130">
        <v>0.86799999999999999</v>
      </c>
      <c r="BO516" s="131">
        <v>3.6577179999999998E-4</v>
      </c>
      <c r="BP516" s="161">
        <v>9268.7999397676886</v>
      </c>
      <c r="BQ516" s="162">
        <v>16730407</v>
      </c>
      <c r="BR516" s="161">
        <v>540824</v>
      </c>
      <c r="BS516" s="163">
        <v>0</v>
      </c>
      <c r="BT516" s="163">
        <v>2644328.7213987336</v>
      </c>
      <c r="BU516" s="161">
        <v>25257251.079999998</v>
      </c>
      <c r="BV516" s="161">
        <v>218260.78</v>
      </c>
      <c r="BW516" s="165">
        <v>13091586.141398733</v>
      </c>
      <c r="BX516" s="161">
        <v>540824</v>
      </c>
    </row>
    <row r="517" spans="1:76" ht="14.45" x14ac:dyDescent="0.3">
      <c r="A517" s="164" t="s">
        <v>31</v>
      </c>
      <c r="B517" s="6" t="s">
        <v>44</v>
      </c>
      <c r="C517" s="6" t="s">
        <v>161</v>
      </c>
      <c r="D517" s="6" t="s">
        <v>97</v>
      </c>
      <c r="E517" s="6" t="s">
        <v>36</v>
      </c>
      <c r="F517" s="24" t="str">
        <f>+Tabela1[[#This Row],[WK]]&amp;Tabela1[[#This Row],[PK]]&amp;Tabela1[[#This Row],[GK]]</f>
        <v>062014</v>
      </c>
      <c r="G517" s="6" t="s">
        <v>532</v>
      </c>
      <c r="H517" s="7">
        <v>744239815.50700092</v>
      </c>
      <c r="I517" s="8">
        <v>1.371</v>
      </c>
      <c r="J517" s="7">
        <v>1020352787.0599999</v>
      </c>
      <c r="K517" s="8">
        <v>7.0000000000000007E-2</v>
      </c>
      <c r="L517" s="7">
        <v>71424695.0942</v>
      </c>
      <c r="M517" s="7">
        <v>40610927.0942</v>
      </c>
      <c r="N517" s="9">
        <v>1.3179474543392422</v>
      </c>
      <c r="O517" s="7">
        <v>22753270</v>
      </c>
      <c r="P517" s="8">
        <v>1.2949999999999999</v>
      </c>
      <c r="Q517" s="7">
        <v>29465485</v>
      </c>
      <c r="R517" s="8">
        <v>1.6E-2</v>
      </c>
      <c r="S517" s="7">
        <v>471447.76</v>
      </c>
      <c r="T517" s="7">
        <v>12534.760000000009</v>
      </c>
      <c r="U517" s="9">
        <v>2.7314022483564442E-2</v>
      </c>
      <c r="V517" s="7">
        <v>40623461.854200006</v>
      </c>
      <c r="W517" s="9">
        <v>1.2990079697420251</v>
      </c>
      <c r="X517" s="7">
        <v>48836374.609986685</v>
      </c>
      <c r="Y517" s="7">
        <v>0</v>
      </c>
      <c r="Z517" s="7">
        <v>355904.64500000002</v>
      </c>
      <c r="AA517" s="7">
        <v>3029589.9649866875</v>
      </c>
      <c r="AB517" s="7">
        <v>35527195</v>
      </c>
      <c r="AC517" s="7">
        <v>9923685</v>
      </c>
      <c r="AD517" s="7">
        <v>9923685</v>
      </c>
      <c r="AE517" s="7">
        <v>0</v>
      </c>
      <c r="AF517" s="7">
        <v>71424695.0942</v>
      </c>
      <c r="AG517" s="7">
        <v>471447.76</v>
      </c>
      <c r="AH517" s="7">
        <v>9923685</v>
      </c>
      <c r="AI517" s="7">
        <v>25727496</v>
      </c>
      <c r="AJ517" s="7">
        <v>245550</v>
      </c>
      <c r="AK517" s="7">
        <v>12539969</v>
      </c>
      <c r="AL517" s="7">
        <v>26511</v>
      </c>
      <c r="AM517" s="7">
        <v>889941</v>
      </c>
      <c r="AN517" s="7">
        <v>0</v>
      </c>
      <c r="AO517" s="7">
        <v>0</v>
      </c>
      <c r="AP517" s="7">
        <v>30737688</v>
      </c>
      <c r="AQ517" s="7">
        <v>2005054</v>
      </c>
      <c r="AR517" s="7">
        <v>30813768</v>
      </c>
      <c r="AS517" s="7">
        <v>458913</v>
      </c>
      <c r="AT517" s="7">
        <v>12025841</v>
      </c>
      <c r="AU517" s="7">
        <v>0</v>
      </c>
      <c r="AV517" s="7">
        <v>1123766</v>
      </c>
      <c r="AW517" s="7">
        <v>0</v>
      </c>
      <c r="AX517" s="7">
        <v>0</v>
      </c>
      <c r="AY517" s="7">
        <v>34500185</v>
      </c>
      <c r="AZ517" s="7">
        <v>861261</v>
      </c>
      <c r="BA517" s="7">
        <v>355904.64500000002</v>
      </c>
      <c r="BB517" s="7">
        <v>4.1900000000000004</v>
      </c>
      <c r="BC517" s="7">
        <v>63.01</v>
      </c>
      <c r="BD517" s="7">
        <v>0</v>
      </c>
      <c r="BE517" s="7">
        <v>7177.93</v>
      </c>
      <c r="BF517" s="7">
        <v>0</v>
      </c>
      <c r="BG517" s="7">
        <v>2147833.9649866875</v>
      </c>
      <c r="BH517" s="7">
        <v>23953</v>
      </c>
      <c r="BI517" s="7">
        <v>881756</v>
      </c>
      <c r="BJ517" s="7">
        <v>12135659.614166666</v>
      </c>
      <c r="BK517" s="7">
        <v>8184240.0233333316</v>
      </c>
      <c r="BL517" s="7">
        <v>2071805.3666666669</v>
      </c>
      <c r="BM517" s="7">
        <v>11662067.630000001</v>
      </c>
      <c r="BN517" s="130">
        <v>1.0900000000000001</v>
      </c>
      <c r="BO517" s="131">
        <v>7.5571130000000005E-4</v>
      </c>
      <c r="BP517" s="161">
        <v>19150.917492130109</v>
      </c>
      <c r="BQ517" s="162">
        <v>35527195</v>
      </c>
      <c r="BR517" s="161">
        <v>1225997</v>
      </c>
      <c r="BS517" s="163">
        <v>0</v>
      </c>
      <c r="BT517" s="163">
        <v>2689902.6899999976</v>
      </c>
      <c r="BU517" s="161">
        <v>71424695.090000004</v>
      </c>
      <c r="BV517" s="161">
        <v>471447.76</v>
      </c>
      <c r="BW517" s="165">
        <v>12613587.689999998</v>
      </c>
      <c r="BX517" s="161">
        <v>1225997</v>
      </c>
    </row>
    <row r="518" spans="1:76" ht="14.45" x14ac:dyDescent="0.3">
      <c r="A518" s="164" t="s">
        <v>31</v>
      </c>
      <c r="B518" s="6" t="s">
        <v>44</v>
      </c>
      <c r="C518" s="6" t="s">
        <v>161</v>
      </c>
      <c r="D518" s="6" t="s">
        <v>130</v>
      </c>
      <c r="E518" s="6" t="s">
        <v>40</v>
      </c>
      <c r="F518" s="24" t="str">
        <f>+Tabela1[[#This Row],[WK]]&amp;Tabela1[[#This Row],[PK]]&amp;Tabela1[[#This Row],[GK]]</f>
        <v>062015</v>
      </c>
      <c r="G518" s="6" t="s">
        <v>533</v>
      </c>
      <c r="H518" s="7">
        <v>211637792.66099867</v>
      </c>
      <c r="I518" s="8">
        <v>1.371</v>
      </c>
      <c r="J518" s="7">
        <v>290155413.74000001</v>
      </c>
      <c r="K518" s="8">
        <v>7.0000000000000007E-2</v>
      </c>
      <c r="L518" s="7">
        <v>20310878.961800002</v>
      </c>
      <c r="M518" s="7">
        <v>11016147.961800002</v>
      </c>
      <c r="N518" s="9">
        <v>1.1852035267938363</v>
      </c>
      <c r="O518" s="7">
        <v>15770683</v>
      </c>
      <c r="P518" s="8">
        <v>1.2949999999999999</v>
      </c>
      <c r="Q518" s="7">
        <v>20423034</v>
      </c>
      <c r="R518" s="8">
        <v>1.6E-2</v>
      </c>
      <c r="S518" s="7">
        <v>326768.54399999999</v>
      </c>
      <c r="T518" s="7">
        <v>20462.543999999994</v>
      </c>
      <c r="U518" s="9">
        <v>6.6804254568960428E-2</v>
      </c>
      <c r="V518" s="7">
        <v>11036610.505800001</v>
      </c>
      <c r="W518" s="9">
        <v>1.149522755281539</v>
      </c>
      <c r="X518" s="7">
        <v>15720957.784615867</v>
      </c>
      <c r="Y518" s="7">
        <v>0</v>
      </c>
      <c r="Z518" s="7">
        <v>5366682.18</v>
      </c>
      <c r="AA518" s="7">
        <v>1020527.6046158673</v>
      </c>
      <c r="AB518" s="7">
        <v>9333748</v>
      </c>
      <c r="AC518" s="7">
        <v>0</v>
      </c>
      <c r="AD518" s="7">
        <v>4684347.2788158655</v>
      </c>
      <c r="AE518" s="7">
        <v>-824096.83470065228</v>
      </c>
      <c r="AF518" s="7">
        <v>20310878.961800002</v>
      </c>
      <c r="AG518" s="7">
        <v>326768.54399999999</v>
      </c>
      <c r="AH518" s="7">
        <v>3860250.4441152131</v>
      </c>
      <c r="AI518" s="7">
        <v>7760497</v>
      </c>
      <c r="AJ518" s="7">
        <v>342088</v>
      </c>
      <c r="AK518" s="7">
        <v>2445345</v>
      </c>
      <c r="AL518" s="7">
        <v>0</v>
      </c>
      <c r="AM518" s="7">
        <v>433269</v>
      </c>
      <c r="AN518" s="7">
        <v>0</v>
      </c>
      <c r="AO518" s="7">
        <v>0</v>
      </c>
      <c r="AP518" s="7">
        <v>6939835</v>
      </c>
      <c r="AQ518" s="7">
        <v>513198</v>
      </c>
      <c r="AR518" s="7">
        <v>9294731</v>
      </c>
      <c r="AS518" s="7">
        <v>306306</v>
      </c>
      <c r="AT518" s="7">
        <v>2645510</v>
      </c>
      <c r="AU518" s="7">
        <v>0</v>
      </c>
      <c r="AV518" s="7">
        <v>845311</v>
      </c>
      <c r="AW518" s="7">
        <v>0</v>
      </c>
      <c r="AX518" s="7">
        <v>0</v>
      </c>
      <c r="AY518" s="7">
        <v>8152971</v>
      </c>
      <c r="AZ518" s="7">
        <v>217343</v>
      </c>
      <c r="BA518" s="7">
        <v>5366682.18</v>
      </c>
      <c r="BB518" s="7">
        <v>7959.9</v>
      </c>
      <c r="BC518" s="7">
        <v>0</v>
      </c>
      <c r="BD518" s="7">
        <v>2746.26</v>
      </c>
      <c r="BE518" s="7">
        <v>3788</v>
      </c>
      <c r="BF518" s="7">
        <v>0</v>
      </c>
      <c r="BG518" s="7">
        <v>546261.60461586725</v>
      </c>
      <c r="BH518" s="7">
        <v>6092</v>
      </c>
      <c r="BI518" s="7">
        <v>474266</v>
      </c>
      <c r="BJ518" s="7">
        <v>6527252.6866666665</v>
      </c>
      <c r="BK518" s="7">
        <v>5009095.8233333332</v>
      </c>
      <c r="BL518" s="7">
        <v>364578.66</v>
      </c>
      <c r="BM518" s="7">
        <v>5343470.1333333338</v>
      </c>
      <c r="BN518" s="130">
        <v>1.159</v>
      </c>
      <c r="BO518" s="131">
        <v>2.1139950000000001E-4</v>
      </c>
      <c r="BP518" s="161">
        <v>5356.7740584538224</v>
      </c>
      <c r="BQ518" s="162">
        <v>9333748</v>
      </c>
      <c r="BR518" s="161">
        <v>354055</v>
      </c>
      <c r="BS518" s="163">
        <v>63723.709915215615</v>
      </c>
      <c r="BT518" s="163">
        <v>0</v>
      </c>
      <c r="BU518" s="161">
        <v>20310878.960000001</v>
      </c>
      <c r="BV518" s="161">
        <v>326768.53999999998</v>
      </c>
      <c r="BW518" s="165">
        <v>3796526.73</v>
      </c>
      <c r="BX518" s="161">
        <v>354055</v>
      </c>
    </row>
    <row r="519" spans="1:76" ht="14.45" x14ac:dyDescent="0.3">
      <c r="A519" s="164" t="s">
        <v>31</v>
      </c>
      <c r="B519" s="6" t="s">
        <v>75</v>
      </c>
      <c r="C519" s="6" t="s">
        <v>33</v>
      </c>
      <c r="D519" s="6" t="s">
        <v>33</v>
      </c>
      <c r="E519" s="6" t="s">
        <v>34</v>
      </c>
      <c r="F519" s="24" t="str">
        <f>+Tabela1[[#This Row],[WK]]&amp;Tabela1[[#This Row],[PK]]&amp;Tabela1[[#This Row],[GK]]</f>
        <v>080101</v>
      </c>
      <c r="G519" s="6" t="s">
        <v>534</v>
      </c>
      <c r="H519" s="7">
        <v>670351833.00640035</v>
      </c>
      <c r="I519" s="8">
        <v>1.371</v>
      </c>
      <c r="J519" s="7">
        <v>919052363.04999995</v>
      </c>
      <c r="K519" s="8">
        <v>7.0000000000000007E-2</v>
      </c>
      <c r="L519" s="7">
        <v>64333665.413500004</v>
      </c>
      <c r="M519" s="7">
        <v>33967058.413500004</v>
      </c>
      <c r="N519" s="9">
        <v>1.1185661412057002</v>
      </c>
      <c r="O519" s="7">
        <v>564056177</v>
      </c>
      <c r="P519" s="8">
        <v>1.2949999999999999</v>
      </c>
      <c r="Q519" s="7">
        <v>730452749</v>
      </c>
      <c r="R519" s="8">
        <v>1.6E-2</v>
      </c>
      <c r="S519" s="7">
        <v>11687243.984000001</v>
      </c>
      <c r="T519" s="7">
        <v>5107001.9840000011</v>
      </c>
      <c r="U519" s="9">
        <v>0.77611157522778051</v>
      </c>
      <c r="V519" s="7">
        <v>39074060.397500008</v>
      </c>
      <c r="W519" s="9">
        <v>1.05757490706447</v>
      </c>
      <c r="X519" s="7">
        <v>34644876.253308848</v>
      </c>
      <c r="Y519" s="7">
        <v>0</v>
      </c>
      <c r="Z519" s="7">
        <v>122455.425</v>
      </c>
      <c r="AA519" s="7">
        <v>2725882.8283088459</v>
      </c>
      <c r="AB519" s="7">
        <v>31796538</v>
      </c>
      <c r="AC519" s="7">
        <v>0</v>
      </c>
      <c r="AD519" s="7">
        <v>0</v>
      </c>
      <c r="AE519" s="7">
        <v>-3406126.2701941463</v>
      </c>
      <c r="AF519" s="7">
        <v>60927539.14330586</v>
      </c>
      <c r="AG519" s="7">
        <v>11687243.984000001</v>
      </c>
      <c r="AH519" s="7">
        <v>0</v>
      </c>
      <c r="AI519" s="7">
        <v>25354145</v>
      </c>
      <c r="AJ519" s="7">
        <v>3902395</v>
      </c>
      <c r="AK519" s="7">
        <v>0</v>
      </c>
      <c r="AL519" s="7">
        <v>0</v>
      </c>
      <c r="AM519" s="7">
        <v>845198</v>
      </c>
      <c r="AN519" s="7">
        <v>0</v>
      </c>
      <c r="AO519" s="7">
        <v>0</v>
      </c>
      <c r="AP519" s="7">
        <v>23711064</v>
      </c>
      <c r="AQ519" s="7">
        <v>2080642</v>
      </c>
      <c r="AR519" s="7">
        <v>30366607</v>
      </c>
      <c r="AS519" s="7">
        <v>6580242</v>
      </c>
      <c r="AT519" s="7">
        <v>0</v>
      </c>
      <c r="AU519" s="7">
        <v>0</v>
      </c>
      <c r="AV519" s="7">
        <v>902790</v>
      </c>
      <c r="AW519" s="7">
        <v>0</v>
      </c>
      <c r="AX519" s="7">
        <v>0</v>
      </c>
      <c r="AY519" s="7">
        <v>28184032</v>
      </c>
      <c r="AZ519" s="7">
        <v>864505</v>
      </c>
      <c r="BA519" s="7">
        <v>122455.425</v>
      </c>
      <c r="BB519" s="7">
        <v>57.12</v>
      </c>
      <c r="BC519" s="7">
        <v>0</v>
      </c>
      <c r="BD519" s="7">
        <v>863.73</v>
      </c>
      <c r="BE519" s="7">
        <v>144.38999999999999</v>
      </c>
      <c r="BF519" s="7">
        <v>0</v>
      </c>
      <c r="BG519" s="7">
        <v>1577361.8283088459</v>
      </c>
      <c r="BH519" s="7">
        <v>17591</v>
      </c>
      <c r="BI519" s="7">
        <v>1148521</v>
      </c>
      <c r="BJ519" s="7">
        <v>15807150.029166665</v>
      </c>
      <c r="BK519" s="7">
        <v>13532973.336666666</v>
      </c>
      <c r="BL519" s="7">
        <v>2101806.0566666666</v>
      </c>
      <c r="BM519" s="7">
        <v>4893094.6566666663</v>
      </c>
      <c r="BN519" s="130">
        <v>1.3360000000000001</v>
      </c>
      <c r="BO519" s="131">
        <v>7.5340110000000004E-4</v>
      </c>
      <c r="BP519" s="161">
        <v>19091.886922565525</v>
      </c>
      <c r="BQ519" s="162">
        <v>31796538</v>
      </c>
      <c r="BR519" s="161">
        <v>970246</v>
      </c>
      <c r="BS519" s="163">
        <v>0</v>
      </c>
      <c r="BT519" s="163">
        <v>0</v>
      </c>
      <c r="BU519" s="161">
        <v>60927539.140000001</v>
      </c>
      <c r="BV519" s="161">
        <v>11687243.98</v>
      </c>
      <c r="BW519" s="165">
        <v>0</v>
      </c>
      <c r="BX519" s="161">
        <v>970246</v>
      </c>
    </row>
    <row r="520" spans="1:76" ht="14.45" x14ac:dyDescent="0.3">
      <c r="A520" s="164" t="s">
        <v>31</v>
      </c>
      <c r="B520" s="6" t="s">
        <v>75</v>
      </c>
      <c r="C520" s="6" t="s">
        <v>33</v>
      </c>
      <c r="D520" s="6" t="s">
        <v>32</v>
      </c>
      <c r="E520" s="6" t="s">
        <v>36</v>
      </c>
      <c r="F520" s="24" t="str">
        <f>+Tabela1[[#This Row],[WK]]&amp;Tabela1[[#This Row],[PK]]&amp;Tabela1[[#This Row],[GK]]</f>
        <v>080102</v>
      </c>
      <c r="G520" s="6" t="s">
        <v>535</v>
      </c>
      <c r="H520" s="7">
        <v>235835991.71360004</v>
      </c>
      <c r="I520" s="8">
        <v>1.371</v>
      </c>
      <c r="J520" s="7">
        <v>323331144.63999999</v>
      </c>
      <c r="K520" s="8">
        <v>7.0000000000000007E-2</v>
      </c>
      <c r="L520" s="7">
        <v>22633180.1248</v>
      </c>
      <c r="M520" s="7">
        <v>11676206.1248</v>
      </c>
      <c r="N520" s="9">
        <v>1.0656414923317332</v>
      </c>
      <c r="O520" s="7">
        <v>16407673</v>
      </c>
      <c r="P520" s="8">
        <v>1.2949999999999999</v>
      </c>
      <c r="Q520" s="7">
        <v>21247937</v>
      </c>
      <c r="R520" s="8">
        <v>1.6E-2</v>
      </c>
      <c r="S520" s="7">
        <v>339966.99200000003</v>
      </c>
      <c r="T520" s="7">
        <v>3653.9920000000275</v>
      </c>
      <c r="U520" s="9">
        <v>1.0864855060613261E-2</v>
      </c>
      <c r="V520" s="7">
        <v>11679860.116799999</v>
      </c>
      <c r="W520" s="9">
        <v>1.0342303455849478</v>
      </c>
      <c r="X520" s="7">
        <v>17906993.008010037</v>
      </c>
      <c r="Y520" s="7">
        <v>1700557</v>
      </c>
      <c r="Z520" s="7">
        <v>388715.2</v>
      </c>
      <c r="AA520" s="7">
        <v>1032327.8080100372</v>
      </c>
      <c r="AB520" s="7">
        <v>13938470</v>
      </c>
      <c r="AC520" s="7">
        <v>846923</v>
      </c>
      <c r="AD520" s="7">
        <v>6227132.8912100373</v>
      </c>
      <c r="AE520" s="7">
        <v>0</v>
      </c>
      <c r="AF520" s="7">
        <v>22633180.1248</v>
      </c>
      <c r="AG520" s="7">
        <v>339966.99200000003</v>
      </c>
      <c r="AH520" s="7">
        <v>6227132.8912100373</v>
      </c>
      <c r="AI520" s="7">
        <v>9148362</v>
      </c>
      <c r="AJ520" s="7">
        <v>238541</v>
      </c>
      <c r="AK520" s="7">
        <v>3326472</v>
      </c>
      <c r="AL520" s="7">
        <v>0</v>
      </c>
      <c r="AM520" s="7">
        <v>853446</v>
      </c>
      <c r="AN520" s="7">
        <v>0</v>
      </c>
      <c r="AO520" s="7">
        <v>0</v>
      </c>
      <c r="AP520" s="7">
        <v>11768338</v>
      </c>
      <c r="AQ520" s="7">
        <v>652438</v>
      </c>
      <c r="AR520" s="7">
        <v>10956974</v>
      </c>
      <c r="AS520" s="7">
        <v>336313</v>
      </c>
      <c r="AT520" s="7">
        <v>3487509</v>
      </c>
      <c r="AU520" s="7">
        <v>0</v>
      </c>
      <c r="AV520" s="7">
        <v>293146</v>
      </c>
      <c r="AW520" s="7">
        <v>0</v>
      </c>
      <c r="AX520" s="7">
        <v>0</v>
      </c>
      <c r="AY520" s="7">
        <v>13151175</v>
      </c>
      <c r="AZ520" s="7">
        <v>270867</v>
      </c>
      <c r="BA520" s="7">
        <v>388715.2</v>
      </c>
      <c r="BB520" s="7">
        <v>0</v>
      </c>
      <c r="BC520" s="7">
        <v>72.23</v>
      </c>
      <c r="BD520" s="7">
        <v>0</v>
      </c>
      <c r="BE520" s="7">
        <v>3340.74</v>
      </c>
      <c r="BF520" s="7">
        <v>6805.79</v>
      </c>
      <c r="BG520" s="7">
        <v>644179.80801003717</v>
      </c>
      <c r="BH520" s="7">
        <v>7184</v>
      </c>
      <c r="BI520" s="7">
        <v>388148</v>
      </c>
      <c r="BJ520" s="7">
        <v>5342111.3308333335</v>
      </c>
      <c r="BK520" s="7">
        <v>3499852.7933333335</v>
      </c>
      <c r="BL520" s="7">
        <v>1838115.9066666665</v>
      </c>
      <c r="BM520" s="7">
        <v>3692802.3366666664</v>
      </c>
      <c r="BN520" s="130">
        <v>0.93400000000000005</v>
      </c>
      <c r="BO520" s="131">
        <v>2.8245350000000001E-4</v>
      </c>
      <c r="BP520" s="161">
        <v>7157.7066892376997</v>
      </c>
      <c r="BQ520" s="162">
        <v>13938470</v>
      </c>
      <c r="BR520" s="161">
        <v>415184</v>
      </c>
      <c r="BS520" s="163">
        <v>0</v>
      </c>
      <c r="BT520" s="163">
        <v>1710887.9919899628</v>
      </c>
      <c r="BU520" s="161">
        <v>22633180.120000001</v>
      </c>
      <c r="BV520" s="161">
        <v>339966.99</v>
      </c>
      <c r="BW520" s="165">
        <v>7938020.8819899624</v>
      </c>
      <c r="BX520" s="161">
        <v>415184</v>
      </c>
    </row>
    <row r="521" spans="1:76" ht="14.45" x14ac:dyDescent="0.3">
      <c r="A521" s="164" t="s">
        <v>31</v>
      </c>
      <c r="B521" s="6" t="s">
        <v>75</v>
      </c>
      <c r="C521" s="6" t="s">
        <v>33</v>
      </c>
      <c r="D521" s="6" t="s">
        <v>37</v>
      </c>
      <c r="E521" s="6" t="s">
        <v>36</v>
      </c>
      <c r="F521" s="24" t="str">
        <f>+Tabela1[[#This Row],[WK]]&amp;Tabela1[[#This Row],[PK]]&amp;Tabela1[[#This Row],[GK]]</f>
        <v>080103</v>
      </c>
      <c r="G521" s="6" t="s">
        <v>536</v>
      </c>
      <c r="H521" s="7">
        <v>342829538.35620028</v>
      </c>
      <c r="I521" s="8">
        <v>1.371</v>
      </c>
      <c r="J521" s="7">
        <v>470019297.09000003</v>
      </c>
      <c r="K521" s="8">
        <v>7.0000000000000007E-2</v>
      </c>
      <c r="L521" s="7">
        <v>32901350.796300005</v>
      </c>
      <c r="M521" s="7">
        <v>16576528.796300005</v>
      </c>
      <c r="N521" s="9">
        <v>1.0154186548741546</v>
      </c>
      <c r="O521" s="7">
        <v>18942448</v>
      </c>
      <c r="P521" s="8">
        <v>1.2949999999999999</v>
      </c>
      <c r="Q521" s="7">
        <v>24530470</v>
      </c>
      <c r="R521" s="8">
        <v>1.6E-2</v>
      </c>
      <c r="S521" s="7">
        <v>392487.52</v>
      </c>
      <c r="T521" s="7">
        <v>24065.520000000019</v>
      </c>
      <c r="U521" s="9">
        <v>6.5320529175782169E-2</v>
      </c>
      <c r="V521" s="7">
        <v>16600594.316300005</v>
      </c>
      <c r="W521" s="9">
        <v>0.99444986943819935</v>
      </c>
      <c r="X521" s="7">
        <v>24733007.161139246</v>
      </c>
      <c r="Y521" s="7">
        <v>0</v>
      </c>
      <c r="Z521" s="7">
        <v>212036.745</v>
      </c>
      <c r="AA521" s="7">
        <v>1628667.4161392467</v>
      </c>
      <c r="AB521" s="7">
        <v>21080973</v>
      </c>
      <c r="AC521" s="7">
        <v>1811330</v>
      </c>
      <c r="AD521" s="7">
        <v>8132412.8448392414</v>
      </c>
      <c r="AE521" s="7">
        <v>0</v>
      </c>
      <c r="AF521" s="7">
        <v>32901350.796300005</v>
      </c>
      <c r="AG521" s="7">
        <v>392487.52</v>
      </c>
      <c r="AH521" s="7">
        <v>8132412.8448392414</v>
      </c>
      <c r="AI521" s="7">
        <v>13630167</v>
      </c>
      <c r="AJ521" s="7">
        <v>246036</v>
      </c>
      <c r="AK521" s="7">
        <v>2802609</v>
      </c>
      <c r="AL521" s="7">
        <v>0</v>
      </c>
      <c r="AM521" s="7">
        <v>922526</v>
      </c>
      <c r="AN521" s="7">
        <v>0</v>
      </c>
      <c r="AO521" s="7">
        <v>0</v>
      </c>
      <c r="AP521" s="7">
        <v>17466868</v>
      </c>
      <c r="AQ521" s="7">
        <v>875222</v>
      </c>
      <c r="AR521" s="7">
        <v>16324822</v>
      </c>
      <c r="AS521" s="7">
        <v>368422</v>
      </c>
      <c r="AT521" s="7">
        <v>3044831</v>
      </c>
      <c r="AU521" s="7">
        <v>0</v>
      </c>
      <c r="AV521" s="7">
        <v>646858</v>
      </c>
      <c r="AW521" s="7">
        <v>0</v>
      </c>
      <c r="AX521" s="7">
        <v>0</v>
      </c>
      <c r="AY521" s="7">
        <v>19631790</v>
      </c>
      <c r="AZ521" s="7">
        <v>356831</v>
      </c>
      <c r="BA521" s="7">
        <v>212036.745</v>
      </c>
      <c r="BB521" s="7">
        <v>0</v>
      </c>
      <c r="BC521" s="7">
        <v>455.86</v>
      </c>
      <c r="BD521" s="7">
        <v>635.37</v>
      </c>
      <c r="BE521" s="7">
        <v>8.4499999999999993</v>
      </c>
      <c r="BF521" s="7">
        <v>362.51</v>
      </c>
      <c r="BG521" s="7">
        <v>978823.41613924666</v>
      </c>
      <c r="BH521" s="7">
        <v>10916</v>
      </c>
      <c r="BI521" s="7">
        <v>649844</v>
      </c>
      <c r="BJ521" s="7">
        <v>8943767.8883333337</v>
      </c>
      <c r="BK521" s="7">
        <v>6995795.6100000003</v>
      </c>
      <c r="BL521" s="7">
        <v>1115815.9366666665</v>
      </c>
      <c r="BM521" s="7">
        <v>5560257.2399999993</v>
      </c>
      <c r="BN521" s="130">
        <v>1.115</v>
      </c>
      <c r="BO521" s="131">
        <v>3.7370220000000002E-4</v>
      </c>
      <c r="BP521" s="161">
        <v>9469.9040835385549</v>
      </c>
      <c r="BQ521" s="162">
        <v>21080973</v>
      </c>
      <c r="BR521" s="161">
        <v>642536</v>
      </c>
      <c r="BS521" s="163">
        <v>0</v>
      </c>
      <c r="BT521" s="163">
        <v>2589838.8388607502</v>
      </c>
      <c r="BU521" s="161">
        <v>32901350.800000001</v>
      </c>
      <c r="BV521" s="161">
        <v>392487.52</v>
      </c>
      <c r="BW521" s="165">
        <v>10722251.67886075</v>
      </c>
      <c r="BX521" s="161">
        <v>642536</v>
      </c>
    </row>
    <row r="522" spans="1:76" ht="14.45" x14ac:dyDescent="0.3">
      <c r="A522" s="164" t="s">
        <v>31</v>
      </c>
      <c r="B522" s="6" t="s">
        <v>75</v>
      </c>
      <c r="C522" s="6" t="s">
        <v>33</v>
      </c>
      <c r="D522" s="6" t="s">
        <v>39</v>
      </c>
      <c r="E522" s="6" t="s">
        <v>36</v>
      </c>
      <c r="F522" s="24" t="str">
        <f>+Tabela1[[#This Row],[WK]]&amp;Tabela1[[#This Row],[PK]]&amp;Tabela1[[#This Row],[GK]]</f>
        <v>080104</v>
      </c>
      <c r="G522" s="6" t="s">
        <v>537</v>
      </c>
      <c r="H522" s="7">
        <v>439237860.08399981</v>
      </c>
      <c r="I522" s="8">
        <v>1.371</v>
      </c>
      <c r="J522" s="7">
        <v>602195106.18000007</v>
      </c>
      <c r="K522" s="8">
        <v>7.0000000000000007E-2</v>
      </c>
      <c r="L522" s="7">
        <v>42153657.432600006</v>
      </c>
      <c r="M522" s="7">
        <v>15628055.432600006</v>
      </c>
      <c r="N522" s="9">
        <v>0.58916873715439166</v>
      </c>
      <c r="O522" s="7">
        <v>24268730</v>
      </c>
      <c r="P522" s="8">
        <v>1.2949999999999999</v>
      </c>
      <c r="Q522" s="7">
        <v>31428005</v>
      </c>
      <c r="R522" s="8">
        <v>1.6E-2</v>
      </c>
      <c r="S522" s="7">
        <v>502848.08</v>
      </c>
      <c r="T522" s="7">
        <v>-278127.92</v>
      </c>
      <c r="U522" s="9">
        <v>-0.35612863903628278</v>
      </c>
      <c r="V522" s="7">
        <v>15349927.512600005</v>
      </c>
      <c r="W522" s="9">
        <v>0.56213295977987443</v>
      </c>
      <c r="X522" s="7">
        <v>22020537.494022444</v>
      </c>
      <c r="Y522" s="7">
        <v>0</v>
      </c>
      <c r="Z522" s="7">
        <v>1192423.3700000001</v>
      </c>
      <c r="AA522" s="7">
        <v>1634665.1240224447</v>
      </c>
      <c r="AB522" s="7">
        <v>16150308</v>
      </c>
      <c r="AC522" s="7">
        <v>3043141</v>
      </c>
      <c r="AD522" s="7">
        <v>6670609.9814224374</v>
      </c>
      <c r="AE522" s="7">
        <v>-1917228.041513118</v>
      </c>
      <c r="AF522" s="7">
        <v>42153657.432600006</v>
      </c>
      <c r="AG522" s="7">
        <v>502848.08</v>
      </c>
      <c r="AH522" s="7">
        <v>4753381.9399093194</v>
      </c>
      <c r="AI522" s="7">
        <v>22147155</v>
      </c>
      <c r="AJ522" s="7">
        <v>868908</v>
      </c>
      <c r="AK522" s="7">
        <v>2879343</v>
      </c>
      <c r="AL522" s="7">
        <v>0</v>
      </c>
      <c r="AM522" s="7">
        <v>800725</v>
      </c>
      <c r="AN522" s="7">
        <v>0</v>
      </c>
      <c r="AO522" s="7">
        <v>0</v>
      </c>
      <c r="AP522" s="7">
        <v>13149944</v>
      </c>
      <c r="AQ522" s="7">
        <v>839418</v>
      </c>
      <c r="AR522" s="7">
        <v>26525602</v>
      </c>
      <c r="AS522" s="7">
        <v>780976</v>
      </c>
      <c r="AT522" s="7">
        <v>3320317</v>
      </c>
      <c r="AU522" s="7">
        <v>0</v>
      </c>
      <c r="AV522" s="7">
        <v>651417</v>
      </c>
      <c r="AW522" s="7">
        <v>0</v>
      </c>
      <c r="AX522" s="7">
        <v>0</v>
      </c>
      <c r="AY522" s="7">
        <v>14382482</v>
      </c>
      <c r="AZ522" s="7">
        <v>338990</v>
      </c>
      <c r="BA522" s="7">
        <v>1192423.3700000001</v>
      </c>
      <c r="BB522" s="7">
        <v>0</v>
      </c>
      <c r="BC522" s="7">
        <v>114.27</v>
      </c>
      <c r="BD522" s="7">
        <v>8506.11</v>
      </c>
      <c r="BE522" s="7">
        <v>1974.36</v>
      </c>
      <c r="BF522" s="7">
        <v>8842.7000000000007</v>
      </c>
      <c r="BG522" s="7">
        <v>837057.12402244471</v>
      </c>
      <c r="BH522" s="7">
        <v>9335</v>
      </c>
      <c r="BI522" s="7">
        <v>797608</v>
      </c>
      <c r="BJ522" s="7">
        <v>10977521.495833334</v>
      </c>
      <c r="BK522" s="7">
        <v>9601205.8166666664</v>
      </c>
      <c r="BL522" s="7">
        <v>1530421.43</v>
      </c>
      <c r="BM522" s="7">
        <v>2444419.8566666674</v>
      </c>
      <c r="BN522" s="130">
        <v>1.2849999999999999</v>
      </c>
      <c r="BO522" s="131">
        <v>3.6689479999999999E-4</v>
      </c>
      <c r="BP522" s="161">
        <v>9297.8149654858735</v>
      </c>
      <c r="BQ522" s="162">
        <v>16150308</v>
      </c>
      <c r="BR522" s="161">
        <v>940699</v>
      </c>
      <c r="BS522" s="163">
        <v>0</v>
      </c>
      <c r="BT522" s="163">
        <v>2030595.1700000018</v>
      </c>
      <c r="BU522" s="161">
        <v>42153657.43</v>
      </c>
      <c r="BV522" s="161">
        <v>502848.08</v>
      </c>
      <c r="BW522" s="165">
        <v>6783977.1100000022</v>
      </c>
      <c r="BX522" s="161">
        <v>940699</v>
      </c>
    </row>
    <row r="523" spans="1:76" ht="14.45" x14ac:dyDescent="0.3">
      <c r="A523" s="164" t="s">
        <v>31</v>
      </c>
      <c r="B523" s="6" t="s">
        <v>75</v>
      </c>
      <c r="C523" s="6" t="s">
        <v>33</v>
      </c>
      <c r="D523" s="6" t="s">
        <v>42</v>
      </c>
      <c r="E523" s="6" t="s">
        <v>36</v>
      </c>
      <c r="F523" s="24" t="str">
        <f>+Tabela1[[#This Row],[WK]]&amp;Tabela1[[#This Row],[PK]]&amp;Tabela1[[#This Row],[GK]]</f>
        <v>080105</v>
      </c>
      <c r="G523" s="6" t="s">
        <v>538</v>
      </c>
      <c r="H523" s="7">
        <v>206637475.59599906</v>
      </c>
      <c r="I523" s="8">
        <v>1.371</v>
      </c>
      <c r="J523" s="7">
        <v>283299979.05000001</v>
      </c>
      <c r="K523" s="8">
        <v>7.0000000000000007E-2</v>
      </c>
      <c r="L523" s="7">
        <v>19830998.533500005</v>
      </c>
      <c r="M523" s="7">
        <v>11184543.533500005</v>
      </c>
      <c r="N523" s="9">
        <v>1.2935409405935732</v>
      </c>
      <c r="O523" s="7">
        <v>11235898</v>
      </c>
      <c r="P523" s="8">
        <v>1.2949999999999999</v>
      </c>
      <c r="Q523" s="7">
        <v>14550488</v>
      </c>
      <c r="R523" s="8">
        <v>1.6E-2</v>
      </c>
      <c r="S523" s="7">
        <v>232807.80800000002</v>
      </c>
      <c r="T523" s="7">
        <v>20549.808000000019</v>
      </c>
      <c r="U523" s="9">
        <v>9.6815234290344859E-2</v>
      </c>
      <c r="V523" s="7">
        <v>11205093.341500003</v>
      </c>
      <c r="W523" s="9">
        <v>1.2648669554482692</v>
      </c>
      <c r="X523" s="7">
        <v>20971970.168558285</v>
      </c>
      <c r="Y523" s="7">
        <v>3059132</v>
      </c>
      <c r="Z523" s="7">
        <v>695636.125</v>
      </c>
      <c r="AA523" s="7">
        <v>1377402.043558287</v>
      </c>
      <c r="AB523" s="7">
        <v>15839800</v>
      </c>
      <c r="AC523" s="7">
        <v>0</v>
      </c>
      <c r="AD523" s="7">
        <v>9766876.8270582799</v>
      </c>
      <c r="AE523" s="7">
        <v>0</v>
      </c>
      <c r="AF523" s="7">
        <v>19830998.533500005</v>
      </c>
      <c r="AG523" s="7">
        <v>232807.80800000002</v>
      </c>
      <c r="AH523" s="7">
        <v>9766876.8270582799</v>
      </c>
      <c r="AI523" s="7">
        <v>7219228</v>
      </c>
      <c r="AJ523" s="7">
        <v>177488</v>
      </c>
      <c r="AK523" s="7">
        <v>2727901</v>
      </c>
      <c r="AL523" s="7">
        <v>0</v>
      </c>
      <c r="AM523" s="7">
        <v>973871</v>
      </c>
      <c r="AN523" s="7">
        <v>0</v>
      </c>
      <c r="AO523" s="7">
        <v>0</v>
      </c>
      <c r="AP523" s="7">
        <v>12886428</v>
      </c>
      <c r="AQ523" s="7">
        <v>656417</v>
      </c>
      <c r="AR523" s="7">
        <v>8646455</v>
      </c>
      <c r="AS523" s="7">
        <v>212258</v>
      </c>
      <c r="AT523" s="7">
        <v>3592357</v>
      </c>
      <c r="AU523" s="7">
        <v>0</v>
      </c>
      <c r="AV523" s="7">
        <v>923566</v>
      </c>
      <c r="AW523" s="7">
        <v>0</v>
      </c>
      <c r="AX523" s="7">
        <v>0</v>
      </c>
      <c r="AY523" s="7">
        <v>13294238</v>
      </c>
      <c r="AZ523" s="7">
        <v>282221</v>
      </c>
      <c r="BA523" s="7">
        <v>695636.125</v>
      </c>
      <c r="BB523" s="7">
        <v>0</v>
      </c>
      <c r="BC523" s="7">
        <v>118.76</v>
      </c>
      <c r="BD523" s="7">
        <v>5228.46</v>
      </c>
      <c r="BE523" s="7">
        <v>832.81</v>
      </c>
      <c r="BF523" s="7">
        <v>4317.68</v>
      </c>
      <c r="BG523" s="7">
        <v>641669.04355828709</v>
      </c>
      <c r="BH523" s="7">
        <v>7156</v>
      </c>
      <c r="BI523" s="7">
        <v>735733</v>
      </c>
      <c r="BJ523" s="7">
        <v>10125847.474166669</v>
      </c>
      <c r="BK523" s="7">
        <v>8683713.3566666692</v>
      </c>
      <c r="BL523" s="7">
        <v>1314783.7866666669</v>
      </c>
      <c r="BM523" s="7">
        <v>3138968.8966666665</v>
      </c>
      <c r="BN523" s="130">
        <v>0.88900000000000001</v>
      </c>
      <c r="BO523" s="131">
        <v>3.0195960000000002E-4</v>
      </c>
      <c r="BP523" s="161">
        <v>7651.9626445750528</v>
      </c>
      <c r="BQ523" s="162">
        <v>15839800</v>
      </c>
      <c r="BR523" s="161">
        <v>409317</v>
      </c>
      <c r="BS523" s="163">
        <v>0</v>
      </c>
      <c r="BT523" s="163">
        <v>0</v>
      </c>
      <c r="BU523" s="161">
        <v>19830998.530000001</v>
      </c>
      <c r="BV523" s="161">
        <v>232807.81</v>
      </c>
      <c r="BW523" s="165">
        <v>9766876.8300000001</v>
      </c>
      <c r="BX523" s="161">
        <v>409317</v>
      </c>
    </row>
    <row r="524" spans="1:76" ht="14.45" x14ac:dyDescent="0.3">
      <c r="A524" s="164" t="s">
        <v>31</v>
      </c>
      <c r="B524" s="6" t="s">
        <v>75</v>
      </c>
      <c r="C524" s="6" t="s">
        <v>33</v>
      </c>
      <c r="D524" s="6" t="s">
        <v>44</v>
      </c>
      <c r="E524" s="6" t="s">
        <v>36</v>
      </c>
      <c r="F524" s="24" t="str">
        <f>+Tabela1[[#This Row],[WK]]&amp;Tabela1[[#This Row],[PK]]&amp;Tabela1[[#This Row],[GK]]</f>
        <v>080106</v>
      </c>
      <c r="G524" s="6" t="s">
        <v>539</v>
      </c>
      <c r="H524" s="7">
        <v>338557667.32039976</v>
      </c>
      <c r="I524" s="8">
        <v>1.371</v>
      </c>
      <c r="J524" s="7">
        <v>464162561.89999998</v>
      </c>
      <c r="K524" s="8">
        <v>7.0000000000000007E-2</v>
      </c>
      <c r="L524" s="7">
        <v>32491379.333000001</v>
      </c>
      <c r="M524" s="7">
        <v>17545217.333000001</v>
      </c>
      <c r="N524" s="9">
        <v>1.1738944976643502</v>
      </c>
      <c r="O524" s="7">
        <v>47072743</v>
      </c>
      <c r="P524" s="8">
        <v>1.2949999999999999</v>
      </c>
      <c r="Q524" s="7">
        <v>60959202</v>
      </c>
      <c r="R524" s="8">
        <v>1.6E-2</v>
      </c>
      <c r="S524" s="7">
        <v>975347.23200000008</v>
      </c>
      <c r="T524" s="7">
        <v>635187.23200000008</v>
      </c>
      <c r="U524" s="9">
        <v>1.8673190028222015</v>
      </c>
      <c r="V524" s="7">
        <v>18180404.565000001</v>
      </c>
      <c r="W524" s="9">
        <v>1.1893249772574463</v>
      </c>
      <c r="X524" s="7">
        <v>19918789.661811851</v>
      </c>
      <c r="Y524" s="7">
        <v>0</v>
      </c>
      <c r="Z524" s="7">
        <v>856672.29</v>
      </c>
      <c r="AA524" s="7">
        <v>1213866.3718118505</v>
      </c>
      <c r="AB524" s="7">
        <v>16979352</v>
      </c>
      <c r="AC524" s="7">
        <v>868899</v>
      </c>
      <c r="AD524" s="7">
        <v>1738385.0968118503</v>
      </c>
      <c r="AE524" s="7">
        <v>0</v>
      </c>
      <c r="AF524" s="7">
        <v>32491379.333000001</v>
      </c>
      <c r="AG524" s="7">
        <v>975347.23200000008</v>
      </c>
      <c r="AH524" s="7">
        <v>1738385.0968118503</v>
      </c>
      <c r="AI524" s="7">
        <v>12479075</v>
      </c>
      <c r="AJ524" s="7">
        <v>304200</v>
      </c>
      <c r="AK524" s="7">
        <v>3109061</v>
      </c>
      <c r="AL524" s="7">
        <v>0</v>
      </c>
      <c r="AM524" s="7">
        <v>527187</v>
      </c>
      <c r="AN524" s="7">
        <v>0</v>
      </c>
      <c r="AO524" s="7">
        <v>0</v>
      </c>
      <c r="AP524" s="7">
        <v>13516416</v>
      </c>
      <c r="AQ524" s="7">
        <v>811569</v>
      </c>
      <c r="AR524" s="7">
        <v>14946162</v>
      </c>
      <c r="AS524" s="7">
        <v>340160</v>
      </c>
      <c r="AT524" s="7">
        <v>3010089</v>
      </c>
      <c r="AU524" s="7">
        <v>0</v>
      </c>
      <c r="AV524" s="7">
        <v>390509</v>
      </c>
      <c r="AW524" s="7">
        <v>0</v>
      </c>
      <c r="AX524" s="7">
        <v>0</v>
      </c>
      <c r="AY524" s="7">
        <v>15276036</v>
      </c>
      <c r="AZ524" s="7">
        <v>332502</v>
      </c>
      <c r="BA524" s="7">
        <v>856672.29</v>
      </c>
      <c r="BB524" s="7">
        <v>0</v>
      </c>
      <c r="BC524" s="7">
        <v>46.63</v>
      </c>
      <c r="BD524" s="7">
        <v>6608.36</v>
      </c>
      <c r="BE524" s="7">
        <v>3134.98</v>
      </c>
      <c r="BF524" s="7">
        <v>2640.74</v>
      </c>
      <c r="BG524" s="7">
        <v>858129.37181185058</v>
      </c>
      <c r="BH524" s="7">
        <v>9570</v>
      </c>
      <c r="BI524" s="7">
        <v>355737</v>
      </c>
      <c r="BJ524" s="7">
        <v>4895966.5708333338</v>
      </c>
      <c r="BK524" s="7">
        <v>3677464.6266666674</v>
      </c>
      <c r="BL524" s="7">
        <v>473784.36333333334</v>
      </c>
      <c r="BM524" s="7">
        <v>3926439.0499999993</v>
      </c>
      <c r="BN524" s="130">
        <v>1.0669999999999999</v>
      </c>
      <c r="BO524" s="131">
        <v>3.7226510000000002E-4</v>
      </c>
      <c r="BP524" s="161">
        <v>9433.8854309228773</v>
      </c>
      <c r="BQ524" s="162">
        <v>16979352</v>
      </c>
      <c r="BR524" s="161">
        <v>561088</v>
      </c>
      <c r="BS524" s="163">
        <v>0</v>
      </c>
      <c r="BT524" s="163">
        <v>2151434.338188149</v>
      </c>
      <c r="BU524" s="161">
        <v>32491379.329999998</v>
      </c>
      <c r="BV524" s="161">
        <v>975347.23</v>
      </c>
      <c r="BW524" s="165">
        <v>3889819.4381881491</v>
      </c>
      <c r="BX524" s="161">
        <v>561088</v>
      </c>
    </row>
    <row r="525" spans="1:76" ht="14.45" x14ac:dyDescent="0.3">
      <c r="A525" s="164" t="s">
        <v>31</v>
      </c>
      <c r="B525" s="6" t="s">
        <v>75</v>
      </c>
      <c r="C525" s="6" t="s">
        <v>33</v>
      </c>
      <c r="D525" s="6" t="s">
        <v>51</v>
      </c>
      <c r="E525" s="6" t="s">
        <v>40</v>
      </c>
      <c r="F525" s="24" t="str">
        <f>+Tabela1[[#This Row],[WK]]&amp;Tabela1[[#This Row],[PK]]&amp;Tabela1[[#This Row],[GK]]</f>
        <v>080107</v>
      </c>
      <c r="G525" s="6" t="s">
        <v>540</v>
      </c>
      <c r="H525" s="7">
        <v>392576111.09999931</v>
      </c>
      <c r="I525" s="8">
        <v>1.371</v>
      </c>
      <c r="J525" s="7">
        <v>538221848.31999993</v>
      </c>
      <c r="K525" s="8">
        <v>7.0000000000000007E-2</v>
      </c>
      <c r="L525" s="7">
        <v>37675529.382399999</v>
      </c>
      <c r="M525" s="7">
        <v>20994448.382399999</v>
      </c>
      <c r="N525" s="9">
        <v>1.2585784088213468</v>
      </c>
      <c r="O525" s="7">
        <v>16373324</v>
      </c>
      <c r="P525" s="8">
        <v>1.2949999999999999</v>
      </c>
      <c r="Q525" s="7">
        <v>21203455</v>
      </c>
      <c r="R525" s="8">
        <v>1.6E-2</v>
      </c>
      <c r="S525" s="7">
        <v>339255.28</v>
      </c>
      <c r="T525" s="7">
        <v>-25400.719999999972</v>
      </c>
      <c r="U525" s="9">
        <v>-6.9656662717739376E-2</v>
      </c>
      <c r="V525" s="7">
        <v>20969047.6624</v>
      </c>
      <c r="W525" s="9">
        <v>1.2301637448941045</v>
      </c>
      <c r="X525" s="7">
        <v>29667556.984973222</v>
      </c>
      <c r="Y525" s="7">
        <v>2088425</v>
      </c>
      <c r="Z525" s="7">
        <v>3216443.9050000003</v>
      </c>
      <c r="AA525" s="7">
        <v>1599290.0799732241</v>
      </c>
      <c r="AB525" s="7">
        <v>22763398</v>
      </c>
      <c r="AC525" s="7">
        <v>0</v>
      </c>
      <c r="AD525" s="7">
        <v>8698509.3225732241</v>
      </c>
      <c r="AE525" s="7">
        <v>0</v>
      </c>
      <c r="AF525" s="7">
        <v>37675529.382399999</v>
      </c>
      <c r="AG525" s="7">
        <v>339255.28</v>
      </c>
      <c r="AH525" s="7">
        <v>8698509.3225732241</v>
      </c>
      <c r="AI525" s="7">
        <v>13927619</v>
      </c>
      <c r="AJ525" s="7">
        <v>398423</v>
      </c>
      <c r="AK525" s="7">
        <v>3604641</v>
      </c>
      <c r="AL525" s="7">
        <v>58191</v>
      </c>
      <c r="AM525" s="7">
        <v>604559</v>
      </c>
      <c r="AN525" s="7">
        <v>0</v>
      </c>
      <c r="AO525" s="7">
        <v>0</v>
      </c>
      <c r="AP525" s="7">
        <v>19412843</v>
      </c>
      <c r="AQ525" s="7">
        <v>1054245</v>
      </c>
      <c r="AR525" s="7">
        <v>16681081</v>
      </c>
      <c r="AS525" s="7">
        <v>364656</v>
      </c>
      <c r="AT525" s="7">
        <v>4977319</v>
      </c>
      <c r="AU525" s="7">
        <v>78335</v>
      </c>
      <c r="AV525" s="7">
        <v>654428</v>
      </c>
      <c r="AW525" s="7">
        <v>0</v>
      </c>
      <c r="AX525" s="7">
        <v>0</v>
      </c>
      <c r="AY525" s="7">
        <v>20840810</v>
      </c>
      <c r="AZ525" s="7">
        <v>421710</v>
      </c>
      <c r="BA525" s="7">
        <v>3216443.9050000003</v>
      </c>
      <c r="BB525" s="7">
        <v>3468.93</v>
      </c>
      <c r="BC525" s="7">
        <v>21.25</v>
      </c>
      <c r="BD525" s="7">
        <v>6517.95</v>
      </c>
      <c r="BE525" s="7">
        <v>9155.85</v>
      </c>
      <c r="BF525" s="7">
        <v>877.53</v>
      </c>
      <c r="BG525" s="7">
        <v>1089026.0799732241</v>
      </c>
      <c r="BH525" s="7">
        <v>12145</v>
      </c>
      <c r="BI525" s="7">
        <v>510264</v>
      </c>
      <c r="BJ525" s="7">
        <v>7022853.3608333338</v>
      </c>
      <c r="BK525" s="7">
        <v>3929282.120000001</v>
      </c>
      <c r="BL525" s="7">
        <v>3976555.85</v>
      </c>
      <c r="BM525" s="7">
        <v>4421173.2633333327</v>
      </c>
      <c r="BN525" s="130">
        <v>0.95499999999999996</v>
      </c>
      <c r="BO525" s="131">
        <v>5.030802E-4</v>
      </c>
      <c r="BP525" s="161">
        <v>12748.601989693427</v>
      </c>
      <c r="BQ525" s="162">
        <v>22763398</v>
      </c>
      <c r="BR525" s="161">
        <v>696114</v>
      </c>
      <c r="BS525" s="163">
        <v>0</v>
      </c>
      <c r="BT525" s="163">
        <v>1001159.015026778</v>
      </c>
      <c r="BU525" s="161">
        <v>37675529.380000003</v>
      </c>
      <c r="BV525" s="161">
        <v>339255.28</v>
      </c>
      <c r="BW525" s="165">
        <v>9699668.3350267783</v>
      </c>
      <c r="BX525" s="161">
        <v>696114</v>
      </c>
    </row>
    <row r="526" spans="1:76" ht="14.45" x14ac:dyDescent="0.3">
      <c r="A526" s="164" t="s">
        <v>31</v>
      </c>
      <c r="B526" s="6" t="s">
        <v>75</v>
      </c>
      <c r="C526" s="6" t="s">
        <v>32</v>
      </c>
      <c r="D526" s="6" t="s">
        <v>33</v>
      </c>
      <c r="E526" s="6" t="s">
        <v>34</v>
      </c>
      <c r="F526" s="24" t="str">
        <f>+Tabela1[[#This Row],[WK]]&amp;Tabela1[[#This Row],[PK]]&amp;Tabela1[[#This Row],[GK]]</f>
        <v>080201</v>
      </c>
      <c r="G526" s="6" t="s">
        <v>541</v>
      </c>
      <c r="H526" s="7">
        <v>468562053.5221988</v>
      </c>
      <c r="I526" s="8">
        <v>1.371</v>
      </c>
      <c r="J526" s="7">
        <v>642398575.38</v>
      </c>
      <c r="K526" s="8">
        <v>7.0000000000000007E-2</v>
      </c>
      <c r="L526" s="7">
        <v>44967900.276600003</v>
      </c>
      <c r="M526" s="7">
        <v>25287029.276600003</v>
      </c>
      <c r="N526" s="9">
        <v>1.2848531590192327</v>
      </c>
      <c r="O526" s="7">
        <v>35249365</v>
      </c>
      <c r="P526" s="8">
        <v>1.2949999999999999</v>
      </c>
      <c r="Q526" s="7">
        <v>45647928</v>
      </c>
      <c r="R526" s="8">
        <v>1.6E-2</v>
      </c>
      <c r="S526" s="7">
        <v>730366.848</v>
      </c>
      <c r="T526" s="7">
        <v>55215.847999999998</v>
      </c>
      <c r="U526" s="9">
        <v>8.17829611449883E-2</v>
      </c>
      <c r="V526" s="7">
        <v>25342245.124600001</v>
      </c>
      <c r="W526" s="9">
        <v>1.2449507631992145</v>
      </c>
      <c r="X526" s="7">
        <v>31517297.507523119</v>
      </c>
      <c r="Y526" s="7">
        <v>7443865</v>
      </c>
      <c r="Z526" s="7">
        <v>49577.06</v>
      </c>
      <c r="AA526" s="7">
        <v>1853193.4475231199</v>
      </c>
      <c r="AB526" s="7">
        <v>22170662</v>
      </c>
      <c r="AC526" s="7">
        <v>0</v>
      </c>
      <c r="AD526" s="7">
        <v>6175052.382923116</v>
      </c>
      <c r="AE526" s="7">
        <v>0</v>
      </c>
      <c r="AF526" s="7">
        <v>44967900.276600003</v>
      </c>
      <c r="AG526" s="7">
        <v>730366.848</v>
      </c>
      <c r="AH526" s="7">
        <v>6175052.382923116</v>
      </c>
      <c r="AI526" s="7">
        <v>16432250</v>
      </c>
      <c r="AJ526" s="7">
        <v>484155</v>
      </c>
      <c r="AK526" s="7">
        <v>6464962</v>
      </c>
      <c r="AL526" s="7">
        <v>56241</v>
      </c>
      <c r="AM526" s="7">
        <v>591347</v>
      </c>
      <c r="AN526" s="7">
        <v>0</v>
      </c>
      <c r="AO526" s="7">
        <v>0</v>
      </c>
      <c r="AP526" s="7">
        <v>18065873</v>
      </c>
      <c r="AQ526" s="7">
        <v>1555509</v>
      </c>
      <c r="AR526" s="7">
        <v>19680871</v>
      </c>
      <c r="AS526" s="7">
        <v>675151</v>
      </c>
      <c r="AT526" s="7">
        <v>6040702</v>
      </c>
      <c r="AU526" s="7">
        <v>0</v>
      </c>
      <c r="AV526" s="7">
        <v>636810</v>
      </c>
      <c r="AW526" s="7">
        <v>0</v>
      </c>
      <c r="AX526" s="7">
        <v>0</v>
      </c>
      <c r="AY526" s="7">
        <v>19605249</v>
      </c>
      <c r="AZ526" s="7">
        <v>632564</v>
      </c>
      <c r="BA526" s="7">
        <v>49577.06</v>
      </c>
      <c r="BB526" s="7">
        <v>0</v>
      </c>
      <c r="BC526" s="7">
        <v>99.8</v>
      </c>
      <c r="BD526" s="7">
        <v>200.42</v>
      </c>
      <c r="BE526" s="7">
        <v>0</v>
      </c>
      <c r="BF526" s="7">
        <v>0</v>
      </c>
      <c r="BG526" s="7">
        <v>1399369.4475231199</v>
      </c>
      <c r="BH526" s="7">
        <v>15606</v>
      </c>
      <c r="BI526" s="7">
        <v>453824</v>
      </c>
      <c r="BJ526" s="7">
        <v>6246038.3425000003</v>
      </c>
      <c r="BK526" s="7">
        <v>4836579.33</v>
      </c>
      <c r="BL526" s="7">
        <v>1033461.84</v>
      </c>
      <c r="BM526" s="7">
        <v>3570912.370000001</v>
      </c>
      <c r="BN526" s="130">
        <v>0.87</v>
      </c>
      <c r="BO526" s="131">
        <v>6.2767469999999996E-4</v>
      </c>
      <c r="BP526" s="161">
        <v>15906.237202334491</v>
      </c>
      <c r="BQ526" s="162">
        <v>22170662</v>
      </c>
      <c r="BR526" s="161">
        <v>811818</v>
      </c>
      <c r="BS526" s="163">
        <v>0</v>
      </c>
      <c r="BT526" s="163">
        <v>0</v>
      </c>
      <c r="BU526" s="161">
        <v>44967900.280000001</v>
      </c>
      <c r="BV526" s="161">
        <v>730366.85</v>
      </c>
      <c r="BW526" s="165">
        <v>6175052.3799999999</v>
      </c>
      <c r="BX526" s="161">
        <v>811818</v>
      </c>
    </row>
    <row r="527" spans="1:76" ht="14.45" x14ac:dyDescent="0.3">
      <c r="A527" s="164" t="s">
        <v>31</v>
      </c>
      <c r="B527" s="6" t="s">
        <v>75</v>
      </c>
      <c r="C527" s="6" t="s">
        <v>32</v>
      </c>
      <c r="D527" s="6" t="s">
        <v>32</v>
      </c>
      <c r="E527" s="6" t="s">
        <v>36</v>
      </c>
      <c r="F527" s="24" t="str">
        <f>+Tabela1[[#This Row],[WK]]&amp;Tabela1[[#This Row],[PK]]&amp;Tabela1[[#This Row],[GK]]</f>
        <v>080202</v>
      </c>
      <c r="G527" s="6" t="s">
        <v>542</v>
      </c>
      <c r="H527" s="7">
        <v>98860874.824399635</v>
      </c>
      <c r="I527" s="8">
        <v>1.371</v>
      </c>
      <c r="J527" s="7">
        <v>135538259.38999999</v>
      </c>
      <c r="K527" s="8">
        <v>7.0000000000000007E-2</v>
      </c>
      <c r="L527" s="7">
        <v>9487678.1572999991</v>
      </c>
      <c r="M527" s="7">
        <v>5770665.1572999991</v>
      </c>
      <c r="N527" s="9">
        <v>1.5525006658034284</v>
      </c>
      <c r="O527" s="7">
        <v>1264488</v>
      </c>
      <c r="P527" s="8">
        <v>1.2949999999999999</v>
      </c>
      <c r="Q527" s="7">
        <v>1637512</v>
      </c>
      <c r="R527" s="8">
        <v>1.6E-2</v>
      </c>
      <c r="S527" s="7">
        <v>26200.191999999999</v>
      </c>
      <c r="T527" s="7">
        <v>-1177060.808</v>
      </c>
      <c r="U527" s="9">
        <v>-0.97822567838565366</v>
      </c>
      <c r="V527" s="7">
        <v>4593604.349299999</v>
      </c>
      <c r="W527" s="9">
        <v>0.93360742700508126</v>
      </c>
      <c r="X527" s="7">
        <v>7463193.9800000004</v>
      </c>
      <c r="Y527" s="7">
        <v>0</v>
      </c>
      <c r="Z527" s="7">
        <v>429491.98</v>
      </c>
      <c r="AA527" s="7">
        <v>635616</v>
      </c>
      <c r="AB527" s="7">
        <v>5056892</v>
      </c>
      <c r="AC527" s="7">
        <v>1341194</v>
      </c>
      <c r="AD527" s="7">
        <v>2869589.6307000015</v>
      </c>
      <c r="AE527" s="7">
        <v>-1889009.006006341</v>
      </c>
      <c r="AF527" s="7">
        <v>9487678.1572999991</v>
      </c>
      <c r="AG527" s="7">
        <v>26200.191999999999</v>
      </c>
      <c r="AH527" s="7">
        <v>980580.62469366053</v>
      </c>
      <c r="AI527" s="7">
        <v>3103465</v>
      </c>
      <c r="AJ527" s="7">
        <v>171864</v>
      </c>
      <c r="AK527" s="7">
        <v>0</v>
      </c>
      <c r="AL527" s="7">
        <v>0</v>
      </c>
      <c r="AM527" s="7">
        <v>993081</v>
      </c>
      <c r="AN527" s="7">
        <v>0</v>
      </c>
      <c r="AO527" s="7">
        <v>-99912</v>
      </c>
      <c r="AP527" s="7">
        <v>4236606</v>
      </c>
      <c r="AQ527" s="7">
        <v>246653</v>
      </c>
      <c r="AR527" s="7">
        <v>3717013</v>
      </c>
      <c r="AS527" s="7">
        <v>1203261</v>
      </c>
      <c r="AT527" s="7">
        <v>0</v>
      </c>
      <c r="AU527" s="7">
        <v>0</v>
      </c>
      <c r="AV527" s="7">
        <v>470749</v>
      </c>
      <c r="AW527" s="7">
        <v>0</v>
      </c>
      <c r="AX527" s="7">
        <v>-150855</v>
      </c>
      <c r="AY527" s="7">
        <v>4885193</v>
      </c>
      <c r="AZ527" s="7">
        <v>111915</v>
      </c>
      <c r="BA527" s="7">
        <v>429491.98</v>
      </c>
      <c r="BB527" s="7">
        <v>0</v>
      </c>
      <c r="BC527" s="7">
        <v>0</v>
      </c>
      <c r="BD527" s="7">
        <v>3428.07</v>
      </c>
      <c r="BE527" s="7">
        <v>639.5</v>
      </c>
      <c r="BF527" s="7">
        <v>2611.12</v>
      </c>
      <c r="BG527" s="7">
        <v>320594</v>
      </c>
      <c r="BH527" s="7">
        <v>3033</v>
      </c>
      <c r="BI527" s="7">
        <v>315022</v>
      </c>
      <c r="BJ527" s="7">
        <v>4335649.7625000002</v>
      </c>
      <c r="BK527" s="7">
        <v>3515986.4533333331</v>
      </c>
      <c r="BL527" s="7">
        <v>1401684.1033333335</v>
      </c>
      <c r="BM527" s="7">
        <v>475285.0299999998</v>
      </c>
      <c r="BN527" s="130">
        <v>1.4379999999999999</v>
      </c>
      <c r="BO527" s="131">
        <v>1.1932529999999999E-4</v>
      </c>
      <c r="BP527" s="161">
        <v>3023.5657834604876</v>
      </c>
      <c r="BQ527" s="162">
        <v>5056892</v>
      </c>
      <c r="BR527" s="161">
        <v>153277</v>
      </c>
      <c r="BS527" s="163">
        <v>0</v>
      </c>
      <c r="BT527" s="163">
        <v>896094.02600634098</v>
      </c>
      <c r="BU527" s="161">
        <v>9487678.1600000001</v>
      </c>
      <c r="BV527" s="161">
        <v>26200.19</v>
      </c>
      <c r="BW527" s="165">
        <v>1876674.6460063411</v>
      </c>
      <c r="BX527" s="161">
        <v>153277</v>
      </c>
    </row>
    <row r="528" spans="1:76" ht="14.45" x14ac:dyDescent="0.3">
      <c r="A528" s="164" t="s">
        <v>31</v>
      </c>
      <c r="B528" s="6" t="s">
        <v>75</v>
      </c>
      <c r="C528" s="6" t="s">
        <v>32</v>
      </c>
      <c r="D528" s="6" t="s">
        <v>37</v>
      </c>
      <c r="E528" s="6" t="s">
        <v>36</v>
      </c>
      <c r="F528" s="24" t="str">
        <f>+Tabela1[[#This Row],[WK]]&amp;Tabela1[[#This Row],[PK]]&amp;Tabela1[[#This Row],[GK]]</f>
        <v>080203</v>
      </c>
      <c r="G528" s="6" t="s">
        <v>543</v>
      </c>
      <c r="H528" s="7">
        <v>58659282.176400013</v>
      </c>
      <c r="I528" s="8">
        <v>1.371</v>
      </c>
      <c r="J528" s="7">
        <v>80421875.859999999</v>
      </c>
      <c r="K528" s="8">
        <v>7.0000000000000007E-2</v>
      </c>
      <c r="L528" s="7">
        <v>5629531.3102000002</v>
      </c>
      <c r="M528" s="7">
        <v>3535534.3102000002</v>
      </c>
      <c r="N528" s="9">
        <v>1.6884142194091014</v>
      </c>
      <c r="O528" s="7">
        <v>4485688</v>
      </c>
      <c r="P528" s="8">
        <v>1.2949999999999999</v>
      </c>
      <c r="Q528" s="7">
        <v>5808966</v>
      </c>
      <c r="R528" s="8">
        <v>1.6E-2</v>
      </c>
      <c r="S528" s="7">
        <v>92943.456000000006</v>
      </c>
      <c r="T528" s="7">
        <v>62699.456000000006</v>
      </c>
      <c r="U528" s="9">
        <v>2.0731204867081074</v>
      </c>
      <c r="V528" s="7">
        <v>3598233.7662000004</v>
      </c>
      <c r="W528" s="9">
        <v>1.6938914963980078</v>
      </c>
      <c r="X528" s="7">
        <v>6324631.125</v>
      </c>
      <c r="Y528" s="7">
        <v>1708683</v>
      </c>
      <c r="Z528" s="7">
        <v>482542.125</v>
      </c>
      <c r="AA528" s="7">
        <v>379522</v>
      </c>
      <c r="AB528" s="7">
        <v>3752031</v>
      </c>
      <c r="AC528" s="7">
        <v>1853</v>
      </c>
      <c r="AD528" s="7">
        <v>2726397.3587999996</v>
      </c>
      <c r="AE528" s="7">
        <v>0</v>
      </c>
      <c r="AF528" s="7">
        <v>5629531.3102000002</v>
      </c>
      <c r="AG528" s="7">
        <v>92943.456000000006</v>
      </c>
      <c r="AH528" s="7">
        <v>2726397.3587999996</v>
      </c>
      <c r="AI528" s="7">
        <v>1748352</v>
      </c>
      <c r="AJ528" s="7">
        <v>32698</v>
      </c>
      <c r="AK528" s="7">
        <v>2303212</v>
      </c>
      <c r="AL528" s="7">
        <v>0</v>
      </c>
      <c r="AM528" s="7">
        <v>208999</v>
      </c>
      <c r="AN528" s="7">
        <v>0</v>
      </c>
      <c r="AO528" s="7">
        <v>0</v>
      </c>
      <c r="AP528" s="7">
        <v>3010642</v>
      </c>
      <c r="AQ528" s="7">
        <v>179022</v>
      </c>
      <c r="AR528" s="7">
        <v>2093997</v>
      </c>
      <c r="AS528" s="7">
        <v>30244</v>
      </c>
      <c r="AT528" s="7">
        <v>2419032</v>
      </c>
      <c r="AU528" s="7">
        <v>0</v>
      </c>
      <c r="AV528" s="7">
        <v>303320</v>
      </c>
      <c r="AW528" s="7">
        <v>0</v>
      </c>
      <c r="AX528" s="7">
        <v>0</v>
      </c>
      <c r="AY528" s="7">
        <v>3313140</v>
      </c>
      <c r="AZ528" s="7">
        <v>71366</v>
      </c>
      <c r="BA528" s="7">
        <v>482542.125</v>
      </c>
      <c r="BB528" s="7">
        <v>0</v>
      </c>
      <c r="BC528" s="7">
        <v>0</v>
      </c>
      <c r="BD528" s="7">
        <v>2094.0700000000002</v>
      </c>
      <c r="BE528" s="7">
        <v>5805.91</v>
      </c>
      <c r="BF528" s="7">
        <v>574.79999999999995</v>
      </c>
      <c r="BG528" s="7">
        <v>320594</v>
      </c>
      <c r="BH528" s="7">
        <v>2286</v>
      </c>
      <c r="BI528" s="7">
        <v>58928</v>
      </c>
      <c r="BJ528" s="7">
        <v>811013.89333333366</v>
      </c>
      <c r="BK528" s="7">
        <v>241489.28333333367</v>
      </c>
      <c r="BL528" s="7">
        <v>232870.56999999998</v>
      </c>
      <c r="BM528" s="7">
        <v>1812357.3</v>
      </c>
      <c r="BN528" s="130">
        <v>0.79900000000000004</v>
      </c>
      <c r="BO528" s="131">
        <v>9.3132699999999997E-5</v>
      </c>
      <c r="BP528" s="161">
        <v>2360.222264455093</v>
      </c>
      <c r="BQ528" s="162">
        <v>3752031</v>
      </c>
      <c r="BR528" s="161">
        <v>134121</v>
      </c>
      <c r="BS528" s="163">
        <v>0</v>
      </c>
      <c r="BT528" s="163">
        <v>752869.80000000075</v>
      </c>
      <c r="BU528" s="161">
        <v>5629531.3099999996</v>
      </c>
      <c r="BV528" s="161">
        <v>92943.46</v>
      </c>
      <c r="BW528" s="165">
        <v>3479267.1600000006</v>
      </c>
      <c r="BX528" s="161">
        <v>134121</v>
      </c>
    </row>
    <row r="529" spans="1:76" ht="14.45" x14ac:dyDescent="0.3">
      <c r="A529" s="164" t="s">
        <v>31</v>
      </c>
      <c r="B529" s="6" t="s">
        <v>75</v>
      </c>
      <c r="C529" s="6" t="s">
        <v>32</v>
      </c>
      <c r="D529" s="6" t="s">
        <v>39</v>
      </c>
      <c r="E529" s="6" t="s">
        <v>36</v>
      </c>
      <c r="F529" s="24" t="str">
        <f>+Tabela1[[#This Row],[WK]]&amp;Tabela1[[#This Row],[PK]]&amp;Tabela1[[#This Row],[GK]]</f>
        <v>080204</v>
      </c>
      <c r="G529" s="6" t="s">
        <v>544</v>
      </c>
      <c r="H529" s="7">
        <v>124436380.64139946</v>
      </c>
      <c r="I529" s="8">
        <v>1.371</v>
      </c>
      <c r="J529" s="7">
        <v>170602277.86000001</v>
      </c>
      <c r="K529" s="8">
        <v>7.0000000000000007E-2</v>
      </c>
      <c r="L529" s="7">
        <v>11942159.450200003</v>
      </c>
      <c r="M529" s="7">
        <v>7824288.4502000026</v>
      </c>
      <c r="N529" s="9">
        <v>1.9000810006432942</v>
      </c>
      <c r="O529" s="7">
        <v>2959278</v>
      </c>
      <c r="P529" s="8">
        <v>1.2949999999999999</v>
      </c>
      <c r="Q529" s="7">
        <v>3832265</v>
      </c>
      <c r="R529" s="8">
        <v>1.6E-2</v>
      </c>
      <c r="S529" s="7">
        <v>61316.24</v>
      </c>
      <c r="T529" s="7">
        <v>-41536.76</v>
      </c>
      <c r="U529" s="9">
        <v>-0.40384587712560649</v>
      </c>
      <c r="V529" s="7">
        <v>7782751.6902000029</v>
      </c>
      <c r="W529" s="9">
        <v>1.8439376017479472</v>
      </c>
      <c r="X529" s="7">
        <v>13932932.996028021</v>
      </c>
      <c r="Y529" s="7">
        <v>3274490</v>
      </c>
      <c r="Z529" s="7">
        <v>233374.04499999998</v>
      </c>
      <c r="AA529" s="7">
        <v>621847.95102801989</v>
      </c>
      <c r="AB529" s="7">
        <v>7728825</v>
      </c>
      <c r="AC529" s="7">
        <v>2074396</v>
      </c>
      <c r="AD529" s="7">
        <v>6150181.3058280181</v>
      </c>
      <c r="AE529" s="7">
        <v>0</v>
      </c>
      <c r="AF529" s="7">
        <v>11942159.450200003</v>
      </c>
      <c r="AG529" s="7">
        <v>61316.24</v>
      </c>
      <c r="AH529" s="7">
        <v>6150181.3058280181</v>
      </c>
      <c r="AI529" s="7">
        <v>3438155</v>
      </c>
      <c r="AJ529" s="7">
        <v>132935</v>
      </c>
      <c r="AK529" s="7">
        <v>5013058</v>
      </c>
      <c r="AL529" s="7">
        <v>0</v>
      </c>
      <c r="AM529" s="7">
        <v>272104</v>
      </c>
      <c r="AN529" s="7">
        <v>0</v>
      </c>
      <c r="AO529" s="7">
        <v>0</v>
      </c>
      <c r="AP529" s="7">
        <v>6248922</v>
      </c>
      <c r="AQ529" s="7">
        <v>417720</v>
      </c>
      <c r="AR529" s="7">
        <v>4117871</v>
      </c>
      <c r="AS529" s="7">
        <v>102853</v>
      </c>
      <c r="AT529" s="7">
        <v>5854366</v>
      </c>
      <c r="AU529" s="7">
        <v>36451</v>
      </c>
      <c r="AV529" s="7">
        <v>326728</v>
      </c>
      <c r="AW529" s="7">
        <v>0</v>
      </c>
      <c r="AX529" s="7">
        <v>0</v>
      </c>
      <c r="AY529" s="7">
        <v>7084789</v>
      </c>
      <c r="AZ529" s="7">
        <v>176794</v>
      </c>
      <c r="BA529" s="7">
        <v>233374.04499999998</v>
      </c>
      <c r="BB529" s="7">
        <v>0</v>
      </c>
      <c r="BC529" s="7">
        <v>0</v>
      </c>
      <c r="BD529" s="7">
        <v>11.55</v>
      </c>
      <c r="BE529" s="7">
        <v>2332.37</v>
      </c>
      <c r="BF529" s="7">
        <v>3994.99</v>
      </c>
      <c r="BG529" s="7">
        <v>441169.95102801995</v>
      </c>
      <c r="BH529" s="7">
        <v>4920</v>
      </c>
      <c r="BI529" s="7">
        <v>180678</v>
      </c>
      <c r="BJ529" s="7">
        <v>2486616.5358333341</v>
      </c>
      <c r="BK529" s="7">
        <v>1820168.5033333339</v>
      </c>
      <c r="BL529" s="7">
        <v>618089.09333333327</v>
      </c>
      <c r="BM529" s="7">
        <v>1429613.9433333334</v>
      </c>
      <c r="BN529" s="130">
        <v>0.80700000000000005</v>
      </c>
      <c r="BO529" s="131">
        <v>1.8542720000000001E-4</v>
      </c>
      <c r="BP529" s="161">
        <v>4699.4336482177068</v>
      </c>
      <c r="BQ529" s="162">
        <v>7728825</v>
      </c>
      <c r="BR529" s="161">
        <v>274066</v>
      </c>
      <c r="BS529" s="163">
        <v>0</v>
      </c>
      <c r="BT529" s="163">
        <v>1320260.8200000003</v>
      </c>
      <c r="BU529" s="161">
        <v>11942159.449999999</v>
      </c>
      <c r="BV529" s="161">
        <v>61316.24</v>
      </c>
      <c r="BW529" s="165">
        <v>7470442.1299999999</v>
      </c>
      <c r="BX529" s="161">
        <v>274066</v>
      </c>
    </row>
    <row r="530" spans="1:76" ht="14.45" x14ac:dyDescent="0.3">
      <c r="A530" s="164" t="s">
        <v>31</v>
      </c>
      <c r="B530" s="6" t="s">
        <v>75</v>
      </c>
      <c r="C530" s="6" t="s">
        <v>32</v>
      </c>
      <c r="D530" s="6" t="s">
        <v>42</v>
      </c>
      <c r="E530" s="6" t="s">
        <v>36</v>
      </c>
      <c r="F530" s="24" t="str">
        <f>+Tabela1[[#This Row],[WK]]&amp;Tabela1[[#This Row],[PK]]&amp;Tabela1[[#This Row],[GK]]</f>
        <v>080205</v>
      </c>
      <c r="G530" s="6" t="s">
        <v>541</v>
      </c>
      <c r="H530" s="7">
        <v>164147601.96239951</v>
      </c>
      <c r="I530" s="8">
        <v>1.371</v>
      </c>
      <c r="J530" s="7">
        <v>225046362.28999999</v>
      </c>
      <c r="K530" s="8">
        <v>7.0000000000000007E-2</v>
      </c>
      <c r="L530" s="7">
        <v>15753245.360300001</v>
      </c>
      <c r="M530" s="7">
        <v>10255904.360300001</v>
      </c>
      <c r="N530" s="9">
        <v>1.8656118222064086</v>
      </c>
      <c r="O530" s="7">
        <v>3353383</v>
      </c>
      <c r="P530" s="8">
        <v>1.2949999999999999</v>
      </c>
      <c r="Q530" s="7">
        <v>4342631</v>
      </c>
      <c r="R530" s="8">
        <v>1.6E-2</v>
      </c>
      <c r="S530" s="7">
        <v>69482.096000000005</v>
      </c>
      <c r="T530" s="7">
        <v>-124197.90399999999</v>
      </c>
      <c r="U530" s="9">
        <v>-0.64125311854605538</v>
      </c>
      <c r="V530" s="7">
        <v>10131706.456300002</v>
      </c>
      <c r="W530" s="9">
        <v>1.7802967967083589</v>
      </c>
      <c r="X530" s="7">
        <v>17506625.664317627</v>
      </c>
      <c r="Y530" s="7">
        <v>3603932</v>
      </c>
      <c r="Z530" s="7">
        <v>1018561.4200000002</v>
      </c>
      <c r="AA530" s="7">
        <v>855376.24431762565</v>
      </c>
      <c r="AB530" s="7">
        <v>10385756</v>
      </c>
      <c r="AC530" s="7">
        <v>1643000</v>
      </c>
      <c r="AD530" s="7">
        <v>7374919.2080176258</v>
      </c>
      <c r="AE530" s="7">
        <v>0</v>
      </c>
      <c r="AF530" s="7">
        <v>15753245.360300001</v>
      </c>
      <c r="AG530" s="7">
        <v>69482.096000000005</v>
      </c>
      <c r="AH530" s="7">
        <v>7374919.2080176258</v>
      </c>
      <c r="AI530" s="7">
        <v>4589923</v>
      </c>
      <c r="AJ530" s="7">
        <v>134507</v>
      </c>
      <c r="AK530" s="7">
        <v>6271664</v>
      </c>
      <c r="AL530" s="7">
        <v>0</v>
      </c>
      <c r="AM530" s="7">
        <v>385876</v>
      </c>
      <c r="AN530" s="7">
        <v>0</v>
      </c>
      <c r="AO530" s="7">
        <v>0</v>
      </c>
      <c r="AP530" s="7">
        <v>7866738</v>
      </c>
      <c r="AQ530" s="7">
        <v>493307</v>
      </c>
      <c r="AR530" s="7">
        <v>5497341</v>
      </c>
      <c r="AS530" s="7">
        <v>193680</v>
      </c>
      <c r="AT530" s="7">
        <v>7533814</v>
      </c>
      <c r="AU530" s="7">
        <v>0</v>
      </c>
      <c r="AV530" s="7">
        <v>451173</v>
      </c>
      <c r="AW530" s="7">
        <v>0</v>
      </c>
      <c r="AX530" s="7">
        <v>0</v>
      </c>
      <c r="AY530" s="7">
        <v>8679158</v>
      </c>
      <c r="AZ530" s="7">
        <v>205989</v>
      </c>
      <c r="BA530" s="7">
        <v>1018561.4200000002</v>
      </c>
      <c r="BB530" s="7">
        <v>0</v>
      </c>
      <c r="BC530" s="7">
        <v>16.420000000000002</v>
      </c>
      <c r="BD530" s="7">
        <v>9437.0400000000009</v>
      </c>
      <c r="BE530" s="7">
        <v>1523.16</v>
      </c>
      <c r="BF530" s="7">
        <v>2096.7600000000002</v>
      </c>
      <c r="BG530" s="7">
        <v>646242.24431762565</v>
      </c>
      <c r="BH530" s="7">
        <v>7207</v>
      </c>
      <c r="BI530" s="7">
        <v>209134</v>
      </c>
      <c r="BJ530" s="7">
        <v>2878323.0574999996</v>
      </c>
      <c r="BK530" s="7">
        <v>1231966.833333333</v>
      </c>
      <c r="BL530" s="7">
        <v>717034.40333333332</v>
      </c>
      <c r="BM530" s="7">
        <v>5151356.09</v>
      </c>
      <c r="BN530" s="130">
        <v>0.84899999999999998</v>
      </c>
      <c r="BO530" s="131">
        <v>2.6181309999999999E-4</v>
      </c>
      <c r="BP530" s="161">
        <v>6634.4357081821618</v>
      </c>
      <c r="BQ530" s="162">
        <v>10385756</v>
      </c>
      <c r="BR530" s="161">
        <v>406812</v>
      </c>
      <c r="BS530" s="163">
        <v>0</v>
      </c>
      <c r="BT530" s="163">
        <v>1770320.3299999982</v>
      </c>
      <c r="BU530" s="161">
        <v>15753245.359999999</v>
      </c>
      <c r="BV530" s="161">
        <v>69482.100000000006</v>
      </c>
      <c r="BW530" s="165">
        <v>9145239.5399999991</v>
      </c>
      <c r="BX530" s="161">
        <v>406812</v>
      </c>
    </row>
    <row r="531" spans="1:76" ht="14.45" x14ac:dyDescent="0.3">
      <c r="A531" s="164" t="s">
        <v>31</v>
      </c>
      <c r="B531" s="6" t="s">
        <v>75</v>
      </c>
      <c r="C531" s="6" t="s">
        <v>32</v>
      </c>
      <c r="D531" s="6" t="s">
        <v>44</v>
      </c>
      <c r="E531" s="6" t="s">
        <v>40</v>
      </c>
      <c r="F531" s="24" t="str">
        <f>+Tabela1[[#This Row],[WK]]&amp;Tabela1[[#This Row],[PK]]&amp;Tabela1[[#This Row],[GK]]</f>
        <v>080206</v>
      </c>
      <c r="G531" s="6" t="s">
        <v>545</v>
      </c>
      <c r="H531" s="7">
        <v>598170915.70480204</v>
      </c>
      <c r="I531" s="8">
        <v>1.371</v>
      </c>
      <c r="J531" s="7">
        <v>820092325.41999996</v>
      </c>
      <c r="K531" s="8">
        <v>7.0000000000000007E-2</v>
      </c>
      <c r="L531" s="7">
        <v>57406462.779400006</v>
      </c>
      <c r="M531" s="7">
        <v>33509254.779400006</v>
      </c>
      <c r="N531" s="9">
        <v>1.4022246774351215</v>
      </c>
      <c r="O531" s="7">
        <v>29532863</v>
      </c>
      <c r="P531" s="8">
        <v>1.2949999999999999</v>
      </c>
      <c r="Q531" s="7">
        <v>38245058</v>
      </c>
      <c r="R531" s="8">
        <v>1.6E-2</v>
      </c>
      <c r="S531" s="7">
        <v>611920.92799999996</v>
      </c>
      <c r="T531" s="7">
        <v>-184297.07200000004</v>
      </c>
      <c r="U531" s="9">
        <v>-0.23146559359371435</v>
      </c>
      <c r="V531" s="7">
        <v>33324957.707400009</v>
      </c>
      <c r="W531" s="9">
        <v>1.3495477584762847</v>
      </c>
      <c r="X531" s="7">
        <v>26300970.171021033</v>
      </c>
      <c r="Y531" s="7">
        <v>0</v>
      </c>
      <c r="Z531" s="7">
        <v>529803.32999999996</v>
      </c>
      <c r="AA531" s="7">
        <v>2276883.8410210339</v>
      </c>
      <c r="AB531" s="7">
        <v>23494283</v>
      </c>
      <c r="AC531" s="7">
        <v>0</v>
      </c>
      <c r="AD531" s="7">
        <v>0</v>
      </c>
      <c r="AE531" s="7">
        <v>0</v>
      </c>
      <c r="AF531" s="7">
        <v>57406462.779400006</v>
      </c>
      <c r="AG531" s="7">
        <v>611920.92799999996</v>
      </c>
      <c r="AH531" s="7">
        <v>0</v>
      </c>
      <c r="AI531" s="7">
        <v>19952617</v>
      </c>
      <c r="AJ531" s="7">
        <v>825276</v>
      </c>
      <c r="AK531" s="7">
        <v>3725057</v>
      </c>
      <c r="AL531" s="7">
        <v>295917</v>
      </c>
      <c r="AM531" s="7">
        <v>762707</v>
      </c>
      <c r="AN531" s="7">
        <v>0</v>
      </c>
      <c r="AO531" s="7">
        <v>0</v>
      </c>
      <c r="AP531" s="7">
        <v>19771740</v>
      </c>
      <c r="AQ531" s="7">
        <v>1686791</v>
      </c>
      <c r="AR531" s="7">
        <v>23897208</v>
      </c>
      <c r="AS531" s="7">
        <v>796218</v>
      </c>
      <c r="AT531" s="7">
        <v>4120701</v>
      </c>
      <c r="AU531" s="7">
        <v>271072</v>
      </c>
      <c r="AV531" s="7">
        <v>820400</v>
      </c>
      <c r="AW531" s="7">
        <v>0</v>
      </c>
      <c r="AX531" s="7">
        <v>0</v>
      </c>
      <c r="AY531" s="7">
        <v>21501513</v>
      </c>
      <c r="AZ531" s="7">
        <v>684467</v>
      </c>
      <c r="BA531" s="7">
        <v>529803.32999999996</v>
      </c>
      <c r="BB531" s="7">
        <v>0</v>
      </c>
      <c r="BC531" s="7">
        <v>0</v>
      </c>
      <c r="BD531" s="7">
        <v>4599.25</v>
      </c>
      <c r="BE531" s="7">
        <v>2069.66</v>
      </c>
      <c r="BF531" s="7">
        <v>188.19</v>
      </c>
      <c r="BG531" s="7">
        <v>1519166.8410210337</v>
      </c>
      <c r="BH531" s="7">
        <v>16942</v>
      </c>
      <c r="BI531" s="7">
        <v>757717</v>
      </c>
      <c r="BJ531" s="7">
        <v>10428585.904166667</v>
      </c>
      <c r="BK531" s="7">
        <v>7559449.3799999999</v>
      </c>
      <c r="BL531" s="7">
        <v>4996821.2433333332</v>
      </c>
      <c r="BM531" s="7">
        <v>1482903.6100000003</v>
      </c>
      <c r="BN531" s="130">
        <v>1.083</v>
      </c>
      <c r="BO531" s="131">
        <v>6.5201219999999995E-4</v>
      </c>
      <c r="BP531" s="161">
        <v>16522.556369313861</v>
      </c>
      <c r="BQ531" s="162">
        <v>23494283</v>
      </c>
      <c r="BR531" s="161">
        <v>940005</v>
      </c>
      <c r="BS531" s="163">
        <v>0</v>
      </c>
      <c r="BT531" s="163">
        <v>0</v>
      </c>
      <c r="BU531" s="161">
        <v>57406462.780000001</v>
      </c>
      <c r="BV531" s="161">
        <v>611920.93000000005</v>
      </c>
      <c r="BW531" s="165">
        <v>0</v>
      </c>
      <c r="BX531" s="161">
        <v>940005</v>
      </c>
    </row>
    <row r="532" spans="1:76" ht="14.45" x14ac:dyDescent="0.3">
      <c r="A532" s="164" t="s">
        <v>31</v>
      </c>
      <c r="B532" s="6" t="s">
        <v>75</v>
      </c>
      <c r="C532" s="6" t="s">
        <v>32</v>
      </c>
      <c r="D532" s="6" t="s">
        <v>51</v>
      </c>
      <c r="E532" s="6" t="s">
        <v>36</v>
      </c>
      <c r="F532" s="24" t="str">
        <f>+Tabela1[[#This Row],[WK]]&amp;Tabela1[[#This Row],[PK]]&amp;Tabela1[[#This Row],[GK]]</f>
        <v>080207</v>
      </c>
      <c r="G532" s="6" t="s">
        <v>546</v>
      </c>
      <c r="H532" s="7">
        <v>67015402.042800069</v>
      </c>
      <c r="I532" s="8">
        <v>1.371</v>
      </c>
      <c r="J532" s="7">
        <v>91878116.200000003</v>
      </c>
      <c r="K532" s="8">
        <v>7.0000000000000007E-2</v>
      </c>
      <c r="L532" s="7">
        <v>6431468.1340000005</v>
      </c>
      <c r="M532" s="7">
        <v>4320520.1340000005</v>
      </c>
      <c r="N532" s="9">
        <v>2.0467203048109193</v>
      </c>
      <c r="O532" s="7">
        <v>1961211</v>
      </c>
      <c r="P532" s="8">
        <v>1.2949999999999999</v>
      </c>
      <c r="Q532" s="7">
        <v>2539768</v>
      </c>
      <c r="R532" s="8">
        <v>1.6E-2</v>
      </c>
      <c r="S532" s="7">
        <v>40636.288</v>
      </c>
      <c r="T532" s="7">
        <v>5696.2880000000005</v>
      </c>
      <c r="U532" s="9">
        <v>0.163030566685747</v>
      </c>
      <c r="V532" s="7">
        <v>4326216.4220000003</v>
      </c>
      <c r="W532" s="9">
        <v>2.0160494965254481</v>
      </c>
      <c r="X532" s="7">
        <v>7031412.3149999995</v>
      </c>
      <c r="Y532" s="7">
        <v>1422324</v>
      </c>
      <c r="Z532" s="7">
        <v>464267.31499999994</v>
      </c>
      <c r="AA532" s="7">
        <v>403002</v>
      </c>
      <c r="AB532" s="7">
        <v>4741819</v>
      </c>
      <c r="AC532" s="7">
        <v>0</v>
      </c>
      <c r="AD532" s="7">
        <v>2705195.8929999988</v>
      </c>
      <c r="AE532" s="7">
        <v>0</v>
      </c>
      <c r="AF532" s="7">
        <v>6431468.1340000005</v>
      </c>
      <c r="AG532" s="7">
        <v>40636.288</v>
      </c>
      <c r="AH532" s="7">
        <v>2705195.8929999988</v>
      </c>
      <c r="AI532" s="7">
        <v>1762505</v>
      </c>
      <c r="AJ532" s="7">
        <v>34360</v>
      </c>
      <c r="AK532" s="7">
        <v>2463016</v>
      </c>
      <c r="AL532" s="7">
        <v>0</v>
      </c>
      <c r="AM532" s="7">
        <v>269919</v>
      </c>
      <c r="AN532" s="7">
        <v>0</v>
      </c>
      <c r="AO532" s="7">
        <v>0</v>
      </c>
      <c r="AP532" s="7">
        <v>3251614</v>
      </c>
      <c r="AQ532" s="7">
        <v>282458</v>
      </c>
      <c r="AR532" s="7">
        <v>2110948</v>
      </c>
      <c r="AS532" s="7">
        <v>34940</v>
      </c>
      <c r="AT532" s="7">
        <v>2677924</v>
      </c>
      <c r="AU532" s="7">
        <v>0</v>
      </c>
      <c r="AV532" s="7">
        <v>335814</v>
      </c>
      <c r="AW532" s="7">
        <v>0</v>
      </c>
      <c r="AX532" s="7">
        <v>0</v>
      </c>
      <c r="AY532" s="7">
        <v>3585009</v>
      </c>
      <c r="AZ532" s="7">
        <v>116781</v>
      </c>
      <c r="BA532" s="7">
        <v>464267.31499999994</v>
      </c>
      <c r="BB532" s="7">
        <v>0</v>
      </c>
      <c r="BC532" s="7">
        <v>0</v>
      </c>
      <c r="BD532" s="7">
        <v>1807.94</v>
      </c>
      <c r="BE532" s="7">
        <v>5741.53</v>
      </c>
      <c r="BF532" s="7">
        <v>940.25</v>
      </c>
      <c r="BG532" s="7">
        <v>320594</v>
      </c>
      <c r="BH532" s="7">
        <v>2723</v>
      </c>
      <c r="BI532" s="7">
        <v>82408</v>
      </c>
      <c r="BJ532" s="7">
        <v>1134251.8500000001</v>
      </c>
      <c r="BK532" s="7">
        <v>293390.24000000022</v>
      </c>
      <c r="BL532" s="7">
        <v>483757.22</v>
      </c>
      <c r="BM532" s="7">
        <v>2395932</v>
      </c>
      <c r="BN532" s="130">
        <v>0.85399999999999998</v>
      </c>
      <c r="BO532" s="131">
        <v>1.065168E-4</v>
      </c>
      <c r="BP532" s="161">
        <v>2699.3979099193898</v>
      </c>
      <c r="BQ532" s="162">
        <v>4741819</v>
      </c>
      <c r="BR532" s="161">
        <v>155039</v>
      </c>
      <c r="BS532" s="163">
        <v>0</v>
      </c>
      <c r="BT532" s="163">
        <v>740800.18500000052</v>
      </c>
      <c r="BU532" s="161">
        <v>6431468.1299999999</v>
      </c>
      <c r="BV532" s="161">
        <v>40636.29</v>
      </c>
      <c r="BW532" s="165">
        <v>3445996.0750000007</v>
      </c>
      <c r="BX532" s="161">
        <v>155039</v>
      </c>
    </row>
    <row r="533" spans="1:76" ht="14.45" x14ac:dyDescent="0.3">
      <c r="A533" s="164" t="s">
        <v>31</v>
      </c>
      <c r="B533" s="6" t="s">
        <v>75</v>
      </c>
      <c r="C533" s="6" t="s">
        <v>37</v>
      </c>
      <c r="D533" s="6" t="s">
        <v>33</v>
      </c>
      <c r="E533" s="6" t="s">
        <v>36</v>
      </c>
      <c r="F533" s="24" t="str">
        <f>+Tabela1[[#This Row],[WK]]&amp;Tabela1[[#This Row],[PK]]&amp;Tabela1[[#This Row],[GK]]</f>
        <v>080301</v>
      </c>
      <c r="G533" s="6" t="s">
        <v>547</v>
      </c>
      <c r="H533" s="7">
        <v>99859282.590599895</v>
      </c>
      <c r="I533" s="8">
        <v>1.371</v>
      </c>
      <c r="J533" s="7">
        <v>136907076.43000001</v>
      </c>
      <c r="K533" s="8">
        <v>7.0000000000000007E-2</v>
      </c>
      <c r="L533" s="7">
        <v>9583495.3501000013</v>
      </c>
      <c r="M533" s="7">
        <v>6811002.3501000013</v>
      </c>
      <c r="N533" s="9">
        <v>2.4566346425761947</v>
      </c>
      <c r="O533" s="7">
        <v>526572</v>
      </c>
      <c r="P533" s="8">
        <v>1.2949999999999999</v>
      </c>
      <c r="Q533" s="7">
        <v>681911</v>
      </c>
      <c r="R533" s="8">
        <v>1.6E-2</v>
      </c>
      <c r="S533" s="7">
        <v>10910.576000000001</v>
      </c>
      <c r="T533" s="7">
        <v>-10651.423999999999</v>
      </c>
      <c r="U533" s="9">
        <v>-0.49399053891104716</v>
      </c>
      <c r="V533" s="7">
        <v>6800350.9261000007</v>
      </c>
      <c r="W533" s="9">
        <v>2.4338643749317752</v>
      </c>
      <c r="X533" s="7">
        <v>8043937.8491868116</v>
      </c>
      <c r="Y533" s="7">
        <v>0</v>
      </c>
      <c r="Z533" s="7">
        <v>460452.92</v>
      </c>
      <c r="AA533" s="7">
        <v>629704.92918681214</v>
      </c>
      <c r="AB533" s="7">
        <v>5231449</v>
      </c>
      <c r="AC533" s="7">
        <v>1722331</v>
      </c>
      <c r="AD533" s="7">
        <v>1722331</v>
      </c>
      <c r="AE533" s="7">
        <v>0</v>
      </c>
      <c r="AF533" s="7">
        <v>9583495.3501000013</v>
      </c>
      <c r="AG533" s="7">
        <v>10910.576000000001</v>
      </c>
      <c r="AH533" s="7">
        <v>1722331</v>
      </c>
      <c r="AI533" s="7">
        <v>2314852</v>
      </c>
      <c r="AJ533" s="7">
        <v>14633</v>
      </c>
      <c r="AK533" s="7">
        <v>2708566</v>
      </c>
      <c r="AL533" s="7">
        <v>57826</v>
      </c>
      <c r="AM533" s="7">
        <v>986541</v>
      </c>
      <c r="AN533" s="7">
        <v>0</v>
      </c>
      <c r="AO533" s="7">
        <v>0</v>
      </c>
      <c r="AP533" s="7">
        <v>4231403</v>
      </c>
      <c r="AQ533" s="7">
        <v>282458</v>
      </c>
      <c r="AR533" s="7">
        <v>2772493</v>
      </c>
      <c r="AS533" s="7">
        <v>21562</v>
      </c>
      <c r="AT533" s="7">
        <v>2646353</v>
      </c>
      <c r="AU533" s="7">
        <v>66003</v>
      </c>
      <c r="AV533" s="7">
        <v>736170</v>
      </c>
      <c r="AW533" s="7">
        <v>0</v>
      </c>
      <c r="AX533" s="7">
        <v>0</v>
      </c>
      <c r="AY533" s="7">
        <v>4627501</v>
      </c>
      <c r="AZ533" s="7">
        <v>116781</v>
      </c>
      <c r="BA533" s="7">
        <v>460452.92</v>
      </c>
      <c r="BB533" s="7">
        <v>0</v>
      </c>
      <c r="BC533" s="7">
        <v>0</v>
      </c>
      <c r="BD533" s="7">
        <v>4704.58</v>
      </c>
      <c r="BE533" s="7">
        <v>22.74</v>
      </c>
      <c r="BF533" s="7">
        <v>705.47</v>
      </c>
      <c r="BG533" s="7">
        <v>349169.92918681208</v>
      </c>
      <c r="BH533" s="7">
        <v>3894</v>
      </c>
      <c r="BI533" s="7">
        <v>280535</v>
      </c>
      <c r="BJ533" s="7">
        <v>3861069.8583333325</v>
      </c>
      <c r="BK533" s="7">
        <v>2680360.4799999991</v>
      </c>
      <c r="BL533" s="7">
        <v>470458.22333333339</v>
      </c>
      <c r="BM533" s="7">
        <v>3781921.0666666669</v>
      </c>
      <c r="BN533" s="130">
        <v>1.024</v>
      </c>
      <c r="BO533" s="131">
        <v>1.4461810000000001E-4</v>
      </c>
      <c r="BP533" s="161">
        <v>3664.8979036451906</v>
      </c>
      <c r="BQ533" s="162">
        <v>5231449</v>
      </c>
      <c r="BR533" s="161">
        <v>217827</v>
      </c>
      <c r="BS533" s="163">
        <v>0</v>
      </c>
      <c r="BT533" s="163">
        <v>887953.07389999926</v>
      </c>
      <c r="BU533" s="161">
        <v>9583495.3499999996</v>
      </c>
      <c r="BV533" s="161">
        <v>10910.58</v>
      </c>
      <c r="BW533" s="165">
        <v>2610284.0738999993</v>
      </c>
      <c r="BX533" s="161">
        <v>217827</v>
      </c>
    </row>
    <row r="534" spans="1:76" ht="14.45" x14ac:dyDescent="0.3">
      <c r="A534" s="164" t="s">
        <v>31</v>
      </c>
      <c r="B534" s="6" t="s">
        <v>75</v>
      </c>
      <c r="C534" s="6" t="s">
        <v>37</v>
      </c>
      <c r="D534" s="6" t="s">
        <v>32</v>
      </c>
      <c r="E534" s="6" t="s">
        <v>40</v>
      </c>
      <c r="F534" s="24" t="str">
        <f>+Tabela1[[#This Row],[WK]]&amp;Tabela1[[#This Row],[PK]]&amp;Tabela1[[#This Row],[GK]]</f>
        <v>080302</v>
      </c>
      <c r="G534" s="6" t="s">
        <v>548</v>
      </c>
      <c r="H534" s="7">
        <v>907179690.30740213</v>
      </c>
      <c r="I534" s="8">
        <v>1.371</v>
      </c>
      <c r="J534" s="7">
        <v>1243743355.4099998</v>
      </c>
      <c r="K534" s="8">
        <v>7.0000000000000007E-2</v>
      </c>
      <c r="L534" s="7">
        <v>87062034.878700003</v>
      </c>
      <c r="M534" s="7">
        <v>48705539.878700003</v>
      </c>
      <c r="N534" s="9">
        <v>1.2698120586539516</v>
      </c>
      <c r="O534" s="7">
        <v>158771657</v>
      </c>
      <c r="P534" s="8">
        <v>1.2949999999999999</v>
      </c>
      <c r="Q534" s="7">
        <v>205609296</v>
      </c>
      <c r="R534" s="8">
        <v>1.6E-2</v>
      </c>
      <c r="S534" s="7">
        <v>3289748.736</v>
      </c>
      <c r="T534" s="7">
        <v>980879.73600000003</v>
      </c>
      <c r="U534" s="9">
        <v>0.42483126413841582</v>
      </c>
      <c r="V534" s="7">
        <v>49686419.614700004</v>
      </c>
      <c r="W534" s="9">
        <v>1.2218363424633307</v>
      </c>
      <c r="X534" s="7">
        <v>36039207.17689836</v>
      </c>
      <c r="Y534" s="7">
        <v>0</v>
      </c>
      <c r="Z534" s="7">
        <v>960730.76500000001</v>
      </c>
      <c r="AA534" s="7">
        <v>3284908.4118983578</v>
      </c>
      <c r="AB534" s="7">
        <v>31793568</v>
      </c>
      <c r="AC534" s="7">
        <v>0</v>
      </c>
      <c r="AD534" s="7">
        <v>0</v>
      </c>
      <c r="AE534" s="7">
        <v>0</v>
      </c>
      <c r="AF534" s="7">
        <v>87062034.878700003</v>
      </c>
      <c r="AG534" s="7">
        <v>3289748.736</v>
      </c>
      <c r="AH534" s="7">
        <v>0</v>
      </c>
      <c r="AI534" s="7">
        <v>32025183</v>
      </c>
      <c r="AJ534" s="7">
        <v>2074219</v>
      </c>
      <c r="AK534" s="7">
        <v>4119767</v>
      </c>
      <c r="AL534" s="7">
        <v>283213</v>
      </c>
      <c r="AM534" s="7">
        <v>1058542</v>
      </c>
      <c r="AN534" s="7">
        <v>0</v>
      </c>
      <c r="AO534" s="7">
        <v>0</v>
      </c>
      <c r="AP534" s="7">
        <v>24235260</v>
      </c>
      <c r="AQ534" s="7">
        <v>2438688</v>
      </c>
      <c r="AR534" s="7">
        <v>38356495</v>
      </c>
      <c r="AS534" s="7">
        <v>2308869</v>
      </c>
      <c r="AT534" s="7">
        <v>4707242</v>
      </c>
      <c r="AU534" s="7">
        <v>276556</v>
      </c>
      <c r="AV534" s="7">
        <v>1137451</v>
      </c>
      <c r="AW534" s="7">
        <v>0</v>
      </c>
      <c r="AX534" s="7">
        <v>0</v>
      </c>
      <c r="AY534" s="7">
        <v>27674059</v>
      </c>
      <c r="AZ534" s="7">
        <v>1047786</v>
      </c>
      <c r="BA534" s="7">
        <v>960730.76500000001</v>
      </c>
      <c r="BB534" s="7">
        <v>0</v>
      </c>
      <c r="BC534" s="7">
        <v>43.28</v>
      </c>
      <c r="BD534" s="7">
        <v>4986.66</v>
      </c>
      <c r="BE534" s="7">
        <v>8254.27</v>
      </c>
      <c r="BF534" s="7">
        <v>3217.13</v>
      </c>
      <c r="BG534" s="7">
        <v>2124968.4118983578</v>
      </c>
      <c r="BH534" s="7">
        <v>23698</v>
      </c>
      <c r="BI534" s="7">
        <v>1159940</v>
      </c>
      <c r="BJ534" s="7">
        <v>15964363.419999996</v>
      </c>
      <c r="BK534" s="7">
        <v>11008615.106666664</v>
      </c>
      <c r="BL534" s="7">
        <v>5074556.6066666665</v>
      </c>
      <c r="BM534" s="7">
        <v>9673880.040000001</v>
      </c>
      <c r="BN534" s="130">
        <v>1.115</v>
      </c>
      <c r="BO534" s="131">
        <v>9.619626E-4</v>
      </c>
      <c r="BP534" s="161">
        <v>24377.62419391621</v>
      </c>
      <c r="BQ534" s="162">
        <v>31793568</v>
      </c>
      <c r="BR534" s="161">
        <v>1425554</v>
      </c>
      <c r="BS534" s="163">
        <v>4185690.174700005</v>
      </c>
      <c r="BT534" s="163">
        <v>0</v>
      </c>
      <c r="BU534" s="161">
        <v>82876344.700000003</v>
      </c>
      <c r="BV534" s="161">
        <v>3289748.74</v>
      </c>
      <c r="BW534" s="165">
        <v>0</v>
      </c>
      <c r="BX534" s="161">
        <v>1425554</v>
      </c>
    </row>
    <row r="535" spans="1:76" ht="14.45" x14ac:dyDescent="0.3">
      <c r="A535" s="164" t="s">
        <v>31</v>
      </c>
      <c r="B535" s="6" t="s">
        <v>75</v>
      </c>
      <c r="C535" s="6" t="s">
        <v>37</v>
      </c>
      <c r="D535" s="6" t="s">
        <v>37</v>
      </c>
      <c r="E535" s="6" t="s">
        <v>36</v>
      </c>
      <c r="F535" s="24" t="str">
        <f>+Tabela1[[#This Row],[WK]]&amp;Tabela1[[#This Row],[PK]]&amp;Tabela1[[#This Row],[GK]]</f>
        <v>080303</v>
      </c>
      <c r="G535" s="6" t="s">
        <v>549</v>
      </c>
      <c r="H535" s="7">
        <v>147658557.09879917</v>
      </c>
      <c r="I535" s="8">
        <v>1.371</v>
      </c>
      <c r="J535" s="7">
        <v>202439881.78</v>
      </c>
      <c r="K535" s="8">
        <v>7.0000000000000007E-2</v>
      </c>
      <c r="L535" s="7">
        <v>14170791.724600002</v>
      </c>
      <c r="M535" s="7">
        <v>9589780.7246000022</v>
      </c>
      <c r="N535" s="9">
        <v>2.0933764892946125</v>
      </c>
      <c r="O535" s="7">
        <v>8592879</v>
      </c>
      <c r="P535" s="8">
        <v>1.2949999999999999</v>
      </c>
      <c r="Q535" s="7">
        <v>11127778</v>
      </c>
      <c r="R535" s="8">
        <v>1.6E-2</v>
      </c>
      <c r="S535" s="7">
        <v>178044.448</v>
      </c>
      <c r="T535" s="7">
        <v>63298.448000000004</v>
      </c>
      <c r="U535" s="9">
        <v>0.55163969114391787</v>
      </c>
      <c r="V535" s="7">
        <v>9653079.172600003</v>
      </c>
      <c r="W535" s="9">
        <v>2.0557024506591808</v>
      </c>
      <c r="X535" s="7">
        <v>12625453.601693569</v>
      </c>
      <c r="Y535" s="7">
        <v>0</v>
      </c>
      <c r="Z535" s="7">
        <v>461771.815</v>
      </c>
      <c r="AA535" s="7">
        <v>904001.78669356927</v>
      </c>
      <c r="AB535" s="7">
        <v>9964573</v>
      </c>
      <c r="AC535" s="7">
        <v>1295107</v>
      </c>
      <c r="AD535" s="7">
        <v>2972374.4290935667</v>
      </c>
      <c r="AE535" s="7">
        <v>0</v>
      </c>
      <c r="AF535" s="7">
        <v>14170791.724600002</v>
      </c>
      <c r="AG535" s="7">
        <v>178044.448</v>
      </c>
      <c r="AH535" s="7">
        <v>2972374.4290935667</v>
      </c>
      <c r="AI535" s="7">
        <v>3824847</v>
      </c>
      <c r="AJ535" s="7">
        <v>104268</v>
      </c>
      <c r="AK535" s="7">
        <v>1885802</v>
      </c>
      <c r="AL535" s="7">
        <v>0</v>
      </c>
      <c r="AM535" s="7">
        <v>773947</v>
      </c>
      <c r="AN535" s="7">
        <v>0</v>
      </c>
      <c r="AO535" s="7">
        <v>0</v>
      </c>
      <c r="AP535" s="7">
        <v>8109333</v>
      </c>
      <c r="AQ535" s="7">
        <v>501263</v>
      </c>
      <c r="AR535" s="7">
        <v>4581011</v>
      </c>
      <c r="AS535" s="7">
        <v>114746</v>
      </c>
      <c r="AT535" s="7">
        <v>2154757</v>
      </c>
      <c r="AU535" s="7">
        <v>0</v>
      </c>
      <c r="AV535" s="7">
        <v>846354</v>
      </c>
      <c r="AW535" s="7">
        <v>0</v>
      </c>
      <c r="AX535" s="7">
        <v>0</v>
      </c>
      <c r="AY535" s="7">
        <v>9010472</v>
      </c>
      <c r="AZ535" s="7">
        <v>214099</v>
      </c>
      <c r="BA535" s="7">
        <v>461771.815</v>
      </c>
      <c r="BB535" s="7">
        <v>0</v>
      </c>
      <c r="BC535" s="7">
        <v>4.45</v>
      </c>
      <c r="BD535" s="7">
        <v>4641.47</v>
      </c>
      <c r="BE535" s="7">
        <v>617.97</v>
      </c>
      <c r="BF535" s="7">
        <v>0</v>
      </c>
      <c r="BG535" s="7">
        <v>478023.78669356921</v>
      </c>
      <c r="BH535" s="7">
        <v>5331</v>
      </c>
      <c r="BI535" s="7">
        <v>425978</v>
      </c>
      <c r="BJ535" s="7">
        <v>5862771.4141666666</v>
      </c>
      <c r="BK535" s="7">
        <v>3934761.7133333329</v>
      </c>
      <c r="BL535" s="7">
        <v>1719758.67</v>
      </c>
      <c r="BM535" s="7">
        <v>4272521.4633333338</v>
      </c>
      <c r="BN535" s="130">
        <v>1.1220000000000001</v>
      </c>
      <c r="BO535" s="131">
        <v>2.4896670000000001E-4</v>
      </c>
      <c r="BP535" s="161">
        <v>6309.2673165128508</v>
      </c>
      <c r="BQ535" s="162">
        <v>9964573</v>
      </c>
      <c r="BR535" s="161">
        <v>228274</v>
      </c>
      <c r="BS535" s="163">
        <v>0</v>
      </c>
      <c r="BT535" s="163">
        <v>1328502.3983064294</v>
      </c>
      <c r="BU535" s="161">
        <v>14170791.720000001</v>
      </c>
      <c r="BV535" s="161">
        <v>178044.45</v>
      </c>
      <c r="BW535" s="165">
        <v>4300876.8283064291</v>
      </c>
      <c r="BX535" s="161">
        <v>228274</v>
      </c>
    </row>
    <row r="536" spans="1:76" ht="14.45" x14ac:dyDescent="0.3">
      <c r="A536" s="164" t="s">
        <v>31</v>
      </c>
      <c r="B536" s="6" t="s">
        <v>75</v>
      </c>
      <c r="C536" s="6" t="s">
        <v>37</v>
      </c>
      <c r="D536" s="6" t="s">
        <v>39</v>
      </c>
      <c r="E536" s="6" t="s">
        <v>36</v>
      </c>
      <c r="F536" s="24" t="str">
        <f>+Tabela1[[#This Row],[WK]]&amp;Tabela1[[#This Row],[PK]]&amp;Tabela1[[#This Row],[GK]]</f>
        <v>080304</v>
      </c>
      <c r="G536" s="6" t="s">
        <v>550</v>
      </c>
      <c r="H536" s="7">
        <v>111427174.6415998</v>
      </c>
      <c r="I536" s="8">
        <v>1.371</v>
      </c>
      <c r="J536" s="7">
        <v>152766656.43000001</v>
      </c>
      <c r="K536" s="8">
        <v>7.0000000000000007E-2</v>
      </c>
      <c r="L536" s="7">
        <v>10693665.950100001</v>
      </c>
      <c r="M536" s="7">
        <v>6618471.9501000009</v>
      </c>
      <c r="N536" s="9">
        <v>1.6240875772049137</v>
      </c>
      <c r="O536" s="7">
        <v>3264613</v>
      </c>
      <c r="P536" s="8">
        <v>1.2949999999999999</v>
      </c>
      <c r="Q536" s="7">
        <v>4227674</v>
      </c>
      <c r="R536" s="8">
        <v>1.6E-2</v>
      </c>
      <c r="S536" s="7">
        <v>67642.784</v>
      </c>
      <c r="T536" s="7">
        <v>11304.784</v>
      </c>
      <c r="U536" s="9">
        <v>0.20066001633000816</v>
      </c>
      <c r="V536" s="7">
        <v>6629776.7341000009</v>
      </c>
      <c r="W536" s="9">
        <v>1.6046775709591505</v>
      </c>
      <c r="X536" s="7">
        <v>10167253.988564221</v>
      </c>
      <c r="Y536" s="7">
        <v>0</v>
      </c>
      <c r="Z536" s="7">
        <v>1421645.585</v>
      </c>
      <c r="AA536" s="7">
        <v>782532.40356422146</v>
      </c>
      <c r="AB536" s="7">
        <v>7849449</v>
      </c>
      <c r="AC536" s="7">
        <v>113627</v>
      </c>
      <c r="AD536" s="7">
        <v>3537477.2544642203</v>
      </c>
      <c r="AE536" s="7">
        <v>0</v>
      </c>
      <c r="AF536" s="7">
        <v>10693665.950100001</v>
      </c>
      <c r="AG536" s="7">
        <v>67642.784</v>
      </c>
      <c r="AH536" s="7">
        <v>3537477.2544642203</v>
      </c>
      <c r="AI536" s="7">
        <v>3402522</v>
      </c>
      <c r="AJ536" s="7">
        <v>64714</v>
      </c>
      <c r="AK536" s="7">
        <v>1564954</v>
      </c>
      <c r="AL536" s="7">
        <v>9709</v>
      </c>
      <c r="AM536" s="7">
        <v>942931</v>
      </c>
      <c r="AN536" s="7">
        <v>0</v>
      </c>
      <c r="AO536" s="7">
        <v>0</v>
      </c>
      <c r="AP536" s="7">
        <v>6276321</v>
      </c>
      <c r="AQ536" s="7">
        <v>389871</v>
      </c>
      <c r="AR536" s="7">
        <v>4075194</v>
      </c>
      <c r="AS536" s="7">
        <v>56338</v>
      </c>
      <c r="AT536" s="7">
        <v>1785847</v>
      </c>
      <c r="AU536" s="7">
        <v>0</v>
      </c>
      <c r="AV536" s="7">
        <v>922114</v>
      </c>
      <c r="AW536" s="7">
        <v>0</v>
      </c>
      <c r="AX536" s="7">
        <v>0</v>
      </c>
      <c r="AY536" s="7">
        <v>6956352</v>
      </c>
      <c r="AZ536" s="7">
        <v>170306</v>
      </c>
      <c r="BA536" s="7">
        <v>1421645.585</v>
      </c>
      <c r="BB536" s="7">
        <v>0</v>
      </c>
      <c r="BC536" s="7">
        <v>3.08</v>
      </c>
      <c r="BD536" s="7">
        <v>15086.75</v>
      </c>
      <c r="BE536" s="7">
        <v>378.99</v>
      </c>
      <c r="BF536" s="7">
        <v>0</v>
      </c>
      <c r="BG536" s="7">
        <v>374187.40356422152</v>
      </c>
      <c r="BH536" s="7">
        <v>4173</v>
      </c>
      <c r="BI536" s="7">
        <v>408345</v>
      </c>
      <c r="BJ536" s="7">
        <v>5620092.7925000004</v>
      </c>
      <c r="BK536" s="7">
        <v>4215772.74</v>
      </c>
      <c r="BL536" s="7">
        <v>603623.54333333333</v>
      </c>
      <c r="BM536" s="7">
        <v>4410033.1233333331</v>
      </c>
      <c r="BN536" s="130">
        <v>1.099</v>
      </c>
      <c r="BO536" s="131">
        <v>1.6263120000000001E-4</v>
      </c>
      <c r="BP536" s="161">
        <v>4121.1341701104393</v>
      </c>
      <c r="BQ536" s="162">
        <v>7849449</v>
      </c>
      <c r="BR536" s="161">
        <v>191063</v>
      </c>
      <c r="BS536" s="163">
        <v>0</v>
      </c>
      <c r="BT536" s="163">
        <v>1274149.2599999995</v>
      </c>
      <c r="BU536" s="161">
        <v>10693665.949999999</v>
      </c>
      <c r="BV536" s="161">
        <v>67642.78</v>
      </c>
      <c r="BW536" s="165">
        <v>4811626.51</v>
      </c>
      <c r="BX536" s="161">
        <v>191063</v>
      </c>
    </row>
    <row r="537" spans="1:76" ht="14.45" x14ac:dyDescent="0.3">
      <c r="A537" s="164" t="s">
        <v>31</v>
      </c>
      <c r="B537" s="6" t="s">
        <v>75</v>
      </c>
      <c r="C537" s="6" t="s">
        <v>37</v>
      </c>
      <c r="D537" s="6" t="s">
        <v>42</v>
      </c>
      <c r="E537" s="6" t="s">
        <v>40</v>
      </c>
      <c r="F537" s="24" t="str">
        <f>+Tabela1[[#This Row],[WK]]&amp;Tabela1[[#This Row],[PK]]&amp;Tabela1[[#This Row],[GK]]</f>
        <v>080305</v>
      </c>
      <c r="G537" s="6" t="s">
        <v>551</v>
      </c>
      <c r="H537" s="7">
        <v>371067054.96379828</v>
      </c>
      <c r="I537" s="8">
        <v>1.371</v>
      </c>
      <c r="J537" s="7">
        <v>508732932.35999995</v>
      </c>
      <c r="K537" s="8">
        <v>7.0000000000000007E-2</v>
      </c>
      <c r="L537" s="7">
        <v>35611305.265199997</v>
      </c>
      <c r="M537" s="7">
        <v>21967080.265199997</v>
      </c>
      <c r="N537" s="9">
        <v>1.6099910596021392</v>
      </c>
      <c r="O537" s="7">
        <v>45640821</v>
      </c>
      <c r="P537" s="8">
        <v>1.2949999999999999</v>
      </c>
      <c r="Q537" s="7">
        <v>59104863</v>
      </c>
      <c r="R537" s="8">
        <v>1.6E-2</v>
      </c>
      <c r="S537" s="7">
        <v>945677.80800000008</v>
      </c>
      <c r="T537" s="7">
        <v>-138230.19199999992</v>
      </c>
      <c r="U537" s="9">
        <v>-0.12752945083900102</v>
      </c>
      <c r="V537" s="7">
        <v>21828850.073199995</v>
      </c>
      <c r="W537" s="9">
        <v>1.4821192932736278</v>
      </c>
      <c r="X537" s="7">
        <v>25696048.9423315</v>
      </c>
      <c r="Y537" s="7">
        <v>0</v>
      </c>
      <c r="Z537" s="7">
        <v>1280949.45</v>
      </c>
      <c r="AA537" s="7">
        <v>1972047.4923314992</v>
      </c>
      <c r="AB537" s="7">
        <v>20245255</v>
      </c>
      <c r="AC537" s="7">
        <v>2197797</v>
      </c>
      <c r="AD537" s="7">
        <v>3867198.8691315036</v>
      </c>
      <c r="AE537" s="7">
        <v>0</v>
      </c>
      <c r="AF537" s="7">
        <v>35611305.265199997</v>
      </c>
      <c r="AG537" s="7">
        <v>945677.80800000008</v>
      </c>
      <c r="AH537" s="7">
        <v>3867198.8691315036</v>
      </c>
      <c r="AI537" s="7">
        <v>11392042</v>
      </c>
      <c r="AJ537" s="7">
        <v>780948</v>
      </c>
      <c r="AK537" s="7">
        <v>5445570</v>
      </c>
      <c r="AL537" s="7">
        <v>393319</v>
      </c>
      <c r="AM537" s="7">
        <v>654125</v>
      </c>
      <c r="AN537" s="7">
        <v>0</v>
      </c>
      <c r="AO537" s="7">
        <v>0</v>
      </c>
      <c r="AP537" s="7">
        <v>17425789</v>
      </c>
      <c r="AQ537" s="7">
        <v>1145745</v>
      </c>
      <c r="AR537" s="7">
        <v>13644225</v>
      </c>
      <c r="AS537" s="7">
        <v>1083908</v>
      </c>
      <c r="AT537" s="7">
        <v>4320358</v>
      </c>
      <c r="AU537" s="7">
        <v>356327</v>
      </c>
      <c r="AV537" s="7">
        <v>1008442</v>
      </c>
      <c r="AW537" s="7">
        <v>0</v>
      </c>
      <c r="AX537" s="7">
        <v>0</v>
      </c>
      <c r="AY537" s="7">
        <v>18487192</v>
      </c>
      <c r="AZ537" s="7">
        <v>462259</v>
      </c>
      <c r="BA537" s="7">
        <v>1280949.45</v>
      </c>
      <c r="BB537" s="7">
        <v>0</v>
      </c>
      <c r="BC537" s="7">
        <v>4.1100000000000003</v>
      </c>
      <c r="BD537" s="7">
        <v>4845.87</v>
      </c>
      <c r="BE537" s="7">
        <v>17828.16</v>
      </c>
      <c r="BF537" s="7">
        <v>0</v>
      </c>
      <c r="BG537" s="7">
        <v>1032355.4923314991</v>
      </c>
      <c r="BH537" s="7">
        <v>11513</v>
      </c>
      <c r="BI537" s="7">
        <v>939692</v>
      </c>
      <c r="BJ537" s="7">
        <v>12932931.075833332</v>
      </c>
      <c r="BK537" s="7">
        <v>10266067.043333333</v>
      </c>
      <c r="BL537" s="7">
        <v>2472442.7466666666</v>
      </c>
      <c r="BM537" s="7">
        <v>5722570.6366666667</v>
      </c>
      <c r="BN537" s="130">
        <v>1.016</v>
      </c>
      <c r="BO537" s="131">
        <v>4.7131190000000001E-4</v>
      </c>
      <c r="BP537" s="161">
        <v>11944.185414609959</v>
      </c>
      <c r="BQ537" s="162">
        <v>20245255</v>
      </c>
      <c r="BR537" s="161">
        <v>661232</v>
      </c>
      <c r="BS537" s="163">
        <v>0</v>
      </c>
      <c r="BT537" s="163">
        <v>2599760.5700000003</v>
      </c>
      <c r="BU537" s="161">
        <v>35611305.270000003</v>
      </c>
      <c r="BV537" s="161">
        <v>945677.81</v>
      </c>
      <c r="BW537" s="165">
        <v>6466959.4400000004</v>
      </c>
      <c r="BX537" s="161">
        <v>661232</v>
      </c>
    </row>
    <row r="538" spans="1:76" ht="14.45" x14ac:dyDescent="0.3">
      <c r="A538" s="164" t="s">
        <v>31</v>
      </c>
      <c r="B538" s="6" t="s">
        <v>75</v>
      </c>
      <c r="C538" s="6" t="s">
        <v>37</v>
      </c>
      <c r="D538" s="6" t="s">
        <v>44</v>
      </c>
      <c r="E538" s="6" t="s">
        <v>40</v>
      </c>
      <c r="F538" s="24" t="str">
        <f>+Tabela1[[#This Row],[WK]]&amp;Tabela1[[#This Row],[PK]]&amp;Tabela1[[#This Row],[GK]]</f>
        <v>080306</v>
      </c>
      <c r="G538" s="6" t="s">
        <v>552</v>
      </c>
      <c r="H538" s="7">
        <v>180919458.26379967</v>
      </c>
      <c r="I538" s="8">
        <v>1.371</v>
      </c>
      <c r="J538" s="7">
        <v>248040577.28</v>
      </c>
      <c r="K538" s="8">
        <v>7.0000000000000007E-2</v>
      </c>
      <c r="L538" s="7">
        <v>17362840.409600001</v>
      </c>
      <c r="M538" s="7">
        <v>11031314.409600001</v>
      </c>
      <c r="N538" s="9">
        <v>1.7422836784686664</v>
      </c>
      <c r="O538" s="7">
        <v>11364337</v>
      </c>
      <c r="P538" s="8">
        <v>1.2949999999999999</v>
      </c>
      <c r="Q538" s="7">
        <v>14716816</v>
      </c>
      <c r="R538" s="8">
        <v>1.6E-2</v>
      </c>
      <c r="S538" s="7">
        <v>235469.05600000001</v>
      </c>
      <c r="T538" s="7">
        <v>-16402.943999999989</v>
      </c>
      <c r="U538" s="9">
        <v>-6.5124126540464955E-2</v>
      </c>
      <c r="V538" s="7">
        <v>11014911.465600003</v>
      </c>
      <c r="W538" s="9">
        <v>1.6731346738568749</v>
      </c>
      <c r="X538" s="7">
        <v>17173551.282564409</v>
      </c>
      <c r="Y538" s="7">
        <v>1079039</v>
      </c>
      <c r="Z538" s="7">
        <v>264643.28000000003</v>
      </c>
      <c r="AA538" s="7">
        <v>1125889.0025644107</v>
      </c>
      <c r="AB538" s="7">
        <v>9957601</v>
      </c>
      <c r="AC538" s="7">
        <v>4746379</v>
      </c>
      <c r="AD538" s="7">
        <v>6158639.8169644102</v>
      </c>
      <c r="AE538" s="7">
        <v>0</v>
      </c>
      <c r="AF538" s="7">
        <v>17362840.409600001</v>
      </c>
      <c r="AG538" s="7">
        <v>235469.05600000001</v>
      </c>
      <c r="AH538" s="7">
        <v>6158639.8169644102</v>
      </c>
      <c r="AI538" s="7">
        <v>5286413</v>
      </c>
      <c r="AJ538" s="7">
        <v>247009</v>
      </c>
      <c r="AK538" s="7">
        <v>5416289</v>
      </c>
      <c r="AL538" s="7">
        <v>0</v>
      </c>
      <c r="AM538" s="7">
        <v>816358</v>
      </c>
      <c r="AN538" s="7">
        <v>0</v>
      </c>
      <c r="AO538" s="7">
        <v>0</v>
      </c>
      <c r="AP538" s="7">
        <v>8112837</v>
      </c>
      <c r="AQ538" s="7">
        <v>596743</v>
      </c>
      <c r="AR538" s="7">
        <v>6331526</v>
      </c>
      <c r="AS538" s="7">
        <v>251872</v>
      </c>
      <c r="AT538" s="7">
        <v>6078071</v>
      </c>
      <c r="AU538" s="7">
        <v>0</v>
      </c>
      <c r="AV538" s="7">
        <v>961219</v>
      </c>
      <c r="AW538" s="7">
        <v>0</v>
      </c>
      <c r="AX538" s="7">
        <v>0</v>
      </c>
      <c r="AY538" s="7">
        <v>9301212</v>
      </c>
      <c r="AZ538" s="7">
        <v>246538</v>
      </c>
      <c r="BA538" s="7">
        <v>264643.28000000003</v>
      </c>
      <c r="BB538" s="7">
        <v>0</v>
      </c>
      <c r="BC538" s="7">
        <v>265.02</v>
      </c>
      <c r="BD538" s="7">
        <v>1389.6</v>
      </c>
      <c r="BE538" s="7">
        <v>1080.9000000000001</v>
      </c>
      <c r="BF538" s="7">
        <v>96.53</v>
      </c>
      <c r="BG538" s="7">
        <v>558636.0025644108</v>
      </c>
      <c r="BH538" s="7">
        <v>6230</v>
      </c>
      <c r="BI538" s="7">
        <v>567253</v>
      </c>
      <c r="BJ538" s="7">
        <v>7807072.770833333</v>
      </c>
      <c r="BK538" s="7">
        <v>5106201.4066666663</v>
      </c>
      <c r="BL538" s="7">
        <v>2945235.3066666666</v>
      </c>
      <c r="BM538" s="7">
        <v>4913014.8433333337</v>
      </c>
      <c r="BN538" s="130">
        <v>0.94699999999999995</v>
      </c>
      <c r="BO538" s="131">
        <v>2.2366589999999999E-4</v>
      </c>
      <c r="BP538" s="161">
        <v>5667.9351963281479</v>
      </c>
      <c r="BQ538" s="162">
        <v>9957601</v>
      </c>
      <c r="BR538" s="161">
        <v>351294</v>
      </c>
      <c r="BS538" s="163">
        <v>0</v>
      </c>
      <c r="BT538" s="163">
        <v>1764782.6799999997</v>
      </c>
      <c r="BU538" s="161">
        <v>17362840.41</v>
      </c>
      <c r="BV538" s="161">
        <v>235469.06</v>
      </c>
      <c r="BW538" s="165">
        <v>7923422.5</v>
      </c>
      <c r="BX538" s="161">
        <v>351294</v>
      </c>
    </row>
    <row r="539" spans="1:76" ht="14.45" x14ac:dyDescent="0.3">
      <c r="A539" s="164" t="s">
        <v>31</v>
      </c>
      <c r="B539" s="6" t="s">
        <v>75</v>
      </c>
      <c r="C539" s="6" t="s">
        <v>39</v>
      </c>
      <c r="D539" s="6" t="s">
        <v>33</v>
      </c>
      <c r="E539" s="6" t="s">
        <v>34</v>
      </c>
      <c r="F539" s="24" t="str">
        <f>+Tabela1[[#This Row],[WK]]&amp;Tabela1[[#This Row],[PK]]&amp;Tabela1[[#This Row],[GK]]</f>
        <v>080401</v>
      </c>
      <c r="G539" s="6" t="s">
        <v>553</v>
      </c>
      <c r="H539" s="7">
        <v>1216699651.5118175</v>
      </c>
      <c r="I539" s="8">
        <v>1.371</v>
      </c>
      <c r="J539" s="7">
        <v>1668095222.22</v>
      </c>
      <c r="K539" s="8">
        <v>7.0000000000000007E-2</v>
      </c>
      <c r="L539" s="7">
        <v>116766665.55540001</v>
      </c>
      <c r="M539" s="7">
        <v>70421941.555400014</v>
      </c>
      <c r="N539" s="9">
        <v>1.5195244566652293</v>
      </c>
      <c r="O539" s="7">
        <v>332858399</v>
      </c>
      <c r="P539" s="8">
        <v>1.2949999999999999</v>
      </c>
      <c r="Q539" s="7">
        <v>431051627</v>
      </c>
      <c r="R539" s="8">
        <v>1.6E-2</v>
      </c>
      <c r="S539" s="7">
        <v>6896826.0320000006</v>
      </c>
      <c r="T539" s="7">
        <v>3582908.0320000006</v>
      </c>
      <c r="U539" s="9">
        <v>1.0811697911656235</v>
      </c>
      <c r="V539" s="7">
        <v>74004849.587400019</v>
      </c>
      <c r="W539" s="9">
        <v>1.4902713124414482</v>
      </c>
      <c r="X539" s="7">
        <v>58003024.467558675</v>
      </c>
      <c r="Y539" s="7">
        <v>0</v>
      </c>
      <c r="Z539" s="7">
        <v>8720.1450000000004</v>
      </c>
      <c r="AA539" s="7">
        <v>5856516.3225586778</v>
      </c>
      <c r="AB539" s="7">
        <v>52137788</v>
      </c>
      <c r="AC539" s="7">
        <v>0</v>
      </c>
      <c r="AD539" s="7">
        <v>0</v>
      </c>
      <c r="AE539" s="7">
        <v>0</v>
      </c>
      <c r="AF539" s="7">
        <v>116766665.55540001</v>
      </c>
      <c r="AG539" s="7">
        <v>6896826.0320000006</v>
      </c>
      <c r="AH539" s="7">
        <v>0</v>
      </c>
      <c r="AI539" s="7">
        <v>38694836</v>
      </c>
      <c r="AJ539" s="7">
        <v>2788125</v>
      </c>
      <c r="AK539" s="7">
        <v>5193715</v>
      </c>
      <c r="AL539" s="7">
        <v>480243</v>
      </c>
      <c r="AM539" s="7">
        <v>1761636</v>
      </c>
      <c r="AN539" s="7">
        <v>0</v>
      </c>
      <c r="AO539" s="7">
        <v>0</v>
      </c>
      <c r="AP539" s="7">
        <v>40448914</v>
      </c>
      <c r="AQ539" s="7">
        <v>3803238</v>
      </c>
      <c r="AR539" s="7">
        <v>46344724</v>
      </c>
      <c r="AS539" s="7">
        <v>3313918</v>
      </c>
      <c r="AT539" s="7">
        <v>4672528</v>
      </c>
      <c r="AU539" s="7">
        <v>594300</v>
      </c>
      <c r="AV539" s="7">
        <v>1470630</v>
      </c>
      <c r="AW539" s="7">
        <v>0</v>
      </c>
      <c r="AX539" s="7">
        <v>0</v>
      </c>
      <c r="AY539" s="7">
        <v>46169493</v>
      </c>
      <c r="AZ539" s="7">
        <v>1599253</v>
      </c>
      <c r="BA539" s="7">
        <v>8720.1450000000004</v>
      </c>
      <c r="BB539" s="7">
        <v>0</v>
      </c>
      <c r="BC539" s="7">
        <v>0</v>
      </c>
      <c r="BD539" s="7">
        <v>89.84</v>
      </c>
      <c r="BE539" s="7">
        <v>7.85</v>
      </c>
      <c r="BF539" s="7">
        <v>0</v>
      </c>
      <c r="BG539" s="7">
        <v>3231659.3225586778</v>
      </c>
      <c r="BH539" s="7">
        <v>36040</v>
      </c>
      <c r="BI539" s="7">
        <v>2624857</v>
      </c>
      <c r="BJ539" s="7">
        <v>36126024.724999994</v>
      </c>
      <c r="BK539" s="7">
        <v>29279042.61333333</v>
      </c>
      <c r="BL539" s="7">
        <v>8305724.5266666664</v>
      </c>
      <c r="BM539" s="7">
        <v>10776479.393333338</v>
      </c>
      <c r="BN539" s="130">
        <v>1.0329999999999999</v>
      </c>
      <c r="BO539" s="131">
        <v>1.4563130000000001E-3</v>
      </c>
      <c r="BP539" s="161">
        <v>36905.111677274501</v>
      </c>
      <c r="BQ539" s="162">
        <v>52137788</v>
      </c>
      <c r="BR539" s="161">
        <v>1863439</v>
      </c>
      <c r="BS539" s="163">
        <v>4911812.3874000199</v>
      </c>
      <c r="BT539" s="163">
        <v>0</v>
      </c>
      <c r="BU539" s="161">
        <v>111854853.17</v>
      </c>
      <c r="BV539" s="161">
        <v>6896826.0300000003</v>
      </c>
      <c r="BW539" s="165">
        <v>0</v>
      </c>
      <c r="BX539" s="161">
        <v>1863439</v>
      </c>
    </row>
    <row r="540" spans="1:76" ht="14.45" x14ac:dyDescent="0.3">
      <c r="A540" s="164" t="s">
        <v>31</v>
      </c>
      <c r="B540" s="6" t="s">
        <v>75</v>
      </c>
      <c r="C540" s="6" t="s">
        <v>39</v>
      </c>
      <c r="D540" s="6" t="s">
        <v>32</v>
      </c>
      <c r="E540" s="6" t="s">
        <v>40</v>
      </c>
      <c r="F540" s="24" t="str">
        <f>+Tabela1[[#This Row],[WK]]&amp;Tabela1[[#This Row],[PK]]&amp;Tabela1[[#This Row],[GK]]</f>
        <v>080402</v>
      </c>
      <c r="G540" s="6" t="s">
        <v>554</v>
      </c>
      <c r="H540" s="7">
        <v>161161773.91299969</v>
      </c>
      <c r="I540" s="8">
        <v>1.371</v>
      </c>
      <c r="J540" s="7">
        <v>220952792.04000002</v>
      </c>
      <c r="K540" s="8">
        <v>7.0000000000000007E-2</v>
      </c>
      <c r="L540" s="7">
        <v>15466695.442800002</v>
      </c>
      <c r="M540" s="7">
        <v>9671031.4428000022</v>
      </c>
      <c r="N540" s="9">
        <v>1.6686666864745787</v>
      </c>
      <c r="O540" s="7">
        <v>7996550</v>
      </c>
      <c r="P540" s="8">
        <v>1.2949999999999999</v>
      </c>
      <c r="Q540" s="7">
        <v>10355532</v>
      </c>
      <c r="R540" s="8">
        <v>1.6E-2</v>
      </c>
      <c r="S540" s="7">
        <v>165688.51200000002</v>
      </c>
      <c r="T540" s="7">
        <v>-34018.487999999983</v>
      </c>
      <c r="U540" s="9">
        <v>-0.17034199101683958</v>
      </c>
      <c r="V540" s="7">
        <v>9637012.9548000023</v>
      </c>
      <c r="W540" s="9">
        <v>1.6074089417985979</v>
      </c>
      <c r="X540" s="7">
        <v>13885829.909082249</v>
      </c>
      <c r="Y540" s="7">
        <v>889468</v>
      </c>
      <c r="Z540" s="7">
        <v>294691.89</v>
      </c>
      <c r="AA540" s="7">
        <v>1256618.019082248</v>
      </c>
      <c r="AB540" s="7">
        <v>9349099</v>
      </c>
      <c r="AC540" s="7">
        <v>2095953</v>
      </c>
      <c r="AD540" s="7">
        <v>4248816.9542822465</v>
      </c>
      <c r="AE540" s="7">
        <v>0</v>
      </c>
      <c r="AF540" s="7">
        <v>15466695.442800002</v>
      </c>
      <c r="AG540" s="7">
        <v>165688.51200000002</v>
      </c>
      <c r="AH540" s="7">
        <v>4248816.9542822465</v>
      </c>
      <c r="AI540" s="7">
        <v>4839003</v>
      </c>
      <c r="AJ540" s="7">
        <v>231460</v>
      </c>
      <c r="AK540" s="7">
        <v>2785818</v>
      </c>
      <c r="AL540" s="7">
        <v>15576</v>
      </c>
      <c r="AM540" s="7">
        <v>740058</v>
      </c>
      <c r="AN540" s="7">
        <v>0</v>
      </c>
      <c r="AO540" s="7">
        <v>0</v>
      </c>
      <c r="AP540" s="7">
        <v>7324840</v>
      </c>
      <c r="AQ540" s="7">
        <v>473415</v>
      </c>
      <c r="AR540" s="7">
        <v>5795664</v>
      </c>
      <c r="AS540" s="7">
        <v>199707</v>
      </c>
      <c r="AT540" s="7">
        <v>3224687</v>
      </c>
      <c r="AU540" s="7">
        <v>19542</v>
      </c>
      <c r="AV540" s="7">
        <v>1563069</v>
      </c>
      <c r="AW540" s="7">
        <v>0</v>
      </c>
      <c r="AX540" s="7">
        <v>0</v>
      </c>
      <c r="AY540" s="7">
        <v>8419493</v>
      </c>
      <c r="AZ540" s="7">
        <v>193013</v>
      </c>
      <c r="BA540" s="7">
        <v>294691.89</v>
      </c>
      <c r="BB540" s="7">
        <v>0</v>
      </c>
      <c r="BC540" s="7">
        <v>59.13</v>
      </c>
      <c r="BD540" s="7">
        <v>2969.28</v>
      </c>
      <c r="BE540" s="7">
        <v>4.7</v>
      </c>
      <c r="BF540" s="7">
        <v>0</v>
      </c>
      <c r="BG540" s="7">
        <v>456324.01908224792</v>
      </c>
      <c r="BH540" s="7">
        <v>5089</v>
      </c>
      <c r="BI540" s="7">
        <v>800294</v>
      </c>
      <c r="BJ540" s="7">
        <v>11014572.133333333</v>
      </c>
      <c r="BK540" s="7">
        <v>3566258.4966666671</v>
      </c>
      <c r="BL540" s="7">
        <v>13026960.710000001</v>
      </c>
      <c r="BM540" s="7">
        <v>3739333.1266666651</v>
      </c>
      <c r="BN540" s="130">
        <v>0.94899999999999995</v>
      </c>
      <c r="BO540" s="131">
        <v>1.91977E-4</v>
      </c>
      <c r="BP540" s="161">
        <v>4864.5191393728956</v>
      </c>
      <c r="BQ540" s="162">
        <v>9349099</v>
      </c>
      <c r="BR540" s="161">
        <v>269182</v>
      </c>
      <c r="BS540" s="163">
        <v>0</v>
      </c>
      <c r="BT540" s="163">
        <v>1303156.0909177512</v>
      </c>
      <c r="BU540" s="161">
        <v>15466695.439999999</v>
      </c>
      <c r="BV540" s="161">
        <v>165688.51</v>
      </c>
      <c r="BW540" s="165">
        <v>5551973.0409177514</v>
      </c>
      <c r="BX540" s="161">
        <v>269182</v>
      </c>
    </row>
    <row r="541" spans="1:76" ht="14.45" x14ac:dyDescent="0.3">
      <c r="A541" s="164" t="s">
        <v>31</v>
      </c>
      <c r="B541" s="6" t="s">
        <v>75</v>
      </c>
      <c r="C541" s="6" t="s">
        <v>39</v>
      </c>
      <c r="D541" s="6" t="s">
        <v>37</v>
      </c>
      <c r="E541" s="6" t="s">
        <v>36</v>
      </c>
      <c r="F541" s="24" t="str">
        <f>+Tabela1[[#This Row],[WK]]&amp;Tabela1[[#This Row],[PK]]&amp;Tabela1[[#This Row],[GK]]</f>
        <v>080403</v>
      </c>
      <c r="G541" s="6" t="s">
        <v>555</v>
      </c>
      <c r="H541" s="7">
        <v>72007909.306799918</v>
      </c>
      <c r="I541" s="8">
        <v>1.371</v>
      </c>
      <c r="J541" s="7">
        <v>98722843.660000011</v>
      </c>
      <c r="K541" s="8">
        <v>7.0000000000000007E-2</v>
      </c>
      <c r="L541" s="7">
        <v>6910599.0562000014</v>
      </c>
      <c r="M541" s="7">
        <v>4815711.0562000014</v>
      </c>
      <c r="N541" s="9">
        <v>2.2987916567377358</v>
      </c>
      <c r="O541" s="7">
        <v>3629544</v>
      </c>
      <c r="P541" s="8">
        <v>1.2949999999999999</v>
      </c>
      <c r="Q541" s="7">
        <v>4700259</v>
      </c>
      <c r="R541" s="8">
        <v>1.6E-2</v>
      </c>
      <c r="S541" s="7">
        <v>75204.144</v>
      </c>
      <c r="T541" s="7">
        <v>11247.144</v>
      </c>
      <c r="U541" s="9">
        <v>0.17585477742858482</v>
      </c>
      <c r="V541" s="7">
        <v>4826958.2002000017</v>
      </c>
      <c r="W541" s="9">
        <v>2.2358984550535133</v>
      </c>
      <c r="X541" s="7">
        <v>10627226.02</v>
      </c>
      <c r="Y541" s="7">
        <v>3747273</v>
      </c>
      <c r="Z541" s="7">
        <v>228204.02</v>
      </c>
      <c r="AA541" s="7">
        <v>519790</v>
      </c>
      <c r="AB541" s="7">
        <v>6131959</v>
      </c>
      <c r="AC541" s="7">
        <v>0</v>
      </c>
      <c r="AD541" s="7">
        <v>5800267.8197999978</v>
      </c>
      <c r="AE541" s="7">
        <v>0</v>
      </c>
      <c r="AF541" s="7">
        <v>6910599.0562000014</v>
      </c>
      <c r="AG541" s="7">
        <v>75204.144</v>
      </c>
      <c r="AH541" s="7">
        <v>5800267.8197999978</v>
      </c>
      <c r="AI541" s="7">
        <v>1749095</v>
      </c>
      <c r="AJ541" s="7">
        <v>34090</v>
      </c>
      <c r="AK541" s="7">
        <v>3314862</v>
      </c>
      <c r="AL541" s="7">
        <v>0</v>
      </c>
      <c r="AM541" s="7">
        <v>812175</v>
      </c>
      <c r="AN541" s="7">
        <v>0</v>
      </c>
      <c r="AO541" s="7">
        <v>0</v>
      </c>
      <c r="AP541" s="7">
        <v>4899476</v>
      </c>
      <c r="AQ541" s="7">
        <v>250632</v>
      </c>
      <c r="AR541" s="7">
        <v>2094888</v>
      </c>
      <c r="AS541" s="7">
        <v>63957</v>
      </c>
      <c r="AT541" s="7">
        <v>3566072</v>
      </c>
      <c r="AU541" s="7">
        <v>363212</v>
      </c>
      <c r="AV541" s="7">
        <v>703364</v>
      </c>
      <c r="AW541" s="7">
        <v>0</v>
      </c>
      <c r="AX541" s="7">
        <v>0</v>
      </c>
      <c r="AY541" s="7">
        <v>4676444</v>
      </c>
      <c r="AZ541" s="7">
        <v>108671</v>
      </c>
      <c r="BA541" s="7">
        <v>228204.02</v>
      </c>
      <c r="BB541" s="7">
        <v>0</v>
      </c>
      <c r="BC541" s="7">
        <v>38.94</v>
      </c>
      <c r="BD541" s="7">
        <v>1348.25</v>
      </c>
      <c r="BE541" s="7">
        <v>0</v>
      </c>
      <c r="BF541" s="7">
        <v>2927.27</v>
      </c>
      <c r="BG541" s="7">
        <v>320594</v>
      </c>
      <c r="BH541" s="7">
        <v>3208</v>
      </c>
      <c r="BI541" s="7">
        <v>199196</v>
      </c>
      <c r="BJ541" s="7">
        <v>2741603.0000000005</v>
      </c>
      <c r="BK541" s="7">
        <v>1545304.9933333336</v>
      </c>
      <c r="BL541" s="7">
        <v>859639.52666666673</v>
      </c>
      <c r="BM541" s="7">
        <v>3065912.9733333332</v>
      </c>
      <c r="BN541" s="130">
        <v>0.71599999999999997</v>
      </c>
      <c r="BO541" s="131">
        <v>1.3458989999999999E-4</v>
      </c>
      <c r="BP541" s="161">
        <v>3410.7662990790213</v>
      </c>
      <c r="BQ541" s="162">
        <v>6131959</v>
      </c>
      <c r="BR541" s="161">
        <v>175670</v>
      </c>
      <c r="BS541" s="163">
        <v>0</v>
      </c>
      <c r="BT541" s="163">
        <v>0</v>
      </c>
      <c r="BU541" s="161">
        <v>6910599.0599999996</v>
      </c>
      <c r="BV541" s="161">
        <v>75204.14</v>
      </c>
      <c r="BW541" s="165">
        <v>5800267.8200000003</v>
      </c>
      <c r="BX541" s="161">
        <v>175670</v>
      </c>
    </row>
    <row r="542" spans="1:76" ht="14.45" x14ac:dyDescent="0.3">
      <c r="A542" s="164" t="s">
        <v>31</v>
      </c>
      <c r="B542" s="6" t="s">
        <v>75</v>
      </c>
      <c r="C542" s="6" t="s">
        <v>39</v>
      </c>
      <c r="D542" s="6" t="s">
        <v>39</v>
      </c>
      <c r="E542" s="6" t="s">
        <v>40</v>
      </c>
      <c r="F542" s="24" t="str">
        <f>+Tabela1[[#This Row],[WK]]&amp;Tabela1[[#This Row],[PK]]&amp;Tabela1[[#This Row],[GK]]</f>
        <v>080404</v>
      </c>
      <c r="G542" s="6" t="s">
        <v>556</v>
      </c>
      <c r="H542" s="7">
        <v>431669832.21579778</v>
      </c>
      <c r="I542" s="8">
        <v>1.371</v>
      </c>
      <c r="J542" s="7">
        <v>591819339.97000003</v>
      </c>
      <c r="K542" s="8">
        <v>7.0000000000000007E-2</v>
      </c>
      <c r="L542" s="7">
        <v>41427353.797900006</v>
      </c>
      <c r="M542" s="7">
        <v>26209320.797900006</v>
      </c>
      <c r="N542" s="9">
        <v>1.7222541702925738</v>
      </c>
      <c r="O542" s="7">
        <v>51090127</v>
      </c>
      <c r="P542" s="8">
        <v>1.2949999999999999</v>
      </c>
      <c r="Q542" s="7">
        <v>66161714</v>
      </c>
      <c r="R542" s="8">
        <v>1.6E-2</v>
      </c>
      <c r="S542" s="7">
        <v>1058587.4240000001</v>
      </c>
      <c r="T542" s="7">
        <v>402155.42400000012</v>
      </c>
      <c r="U542" s="9">
        <v>0.61263836010432171</v>
      </c>
      <c r="V542" s="7">
        <v>26611476.221900009</v>
      </c>
      <c r="W542" s="9">
        <v>1.6763699577844047</v>
      </c>
      <c r="X542" s="7">
        <v>33500220.106309321</v>
      </c>
      <c r="Y542" s="7">
        <v>7641646</v>
      </c>
      <c r="Z542" s="7">
        <v>37070.729999999996</v>
      </c>
      <c r="AA542" s="7">
        <v>1921898.376309321</v>
      </c>
      <c r="AB542" s="7">
        <v>20574884</v>
      </c>
      <c r="AC542" s="7">
        <v>3324721</v>
      </c>
      <c r="AD542" s="7">
        <v>6888743.884409314</v>
      </c>
      <c r="AE542" s="7">
        <v>0</v>
      </c>
      <c r="AF542" s="7">
        <v>41427353.797900006</v>
      </c>
      <c r="AG542" s="7">
        <v>1058587.4240000001</v>
      </c>
      <c r="AH542" s="7">
        <v>6888743.884409314</v>
      </c>
      <c r="AI542" s="7">
        <v>12706069</v>
      </c>
      <c r="AJ542" s="7">
        <v>503258</v>
      </c>
      <c r="AK542" s="7">
        <v>10605815</v>
      </c>
      <c r="AL542" s="7">
        <v>827102</v>
      </c>
      <c r="AM542" s="7">
        <v>695288</v>
      </c>
      <c r="AN542" s="7">
        <v>0</v>
      </c>
      <c r="AO542" s="7">
        <v>0</v>
      </c>
      <c r="AP542" s="7">
        <v>16390612</v>
      </c>
      <c r="AQ542" s="7">
        <v>1519703</v>
      </c>
      <c r="AR542" s="7">
        <v>15218033</v>
      </c>
      <c r="AS542" s="7">
        <v>656432</v>
      </c>
      <c r="AT542" s="7">
        <v>12639001</v>
      </c>
      <c r="AU542" s="7">
        <v>78551</v>
      </c>
      <c r="AV542" s="7">
        <v>717180</v>
      </c>
      <c r="AW542" s="7">
        <v>0</v>
      </c>
      <c r="AX542" s="7">
        <v>0</v>
      </c>
      <c r="AY542" s="7">
        <v>18123770</v>
      </c>
      <c r="AZ542" s="7">
        <v>653650</v>
      </c>
      <c r="BA542" s="7">
        <v>37070.729999999996</v>
      </c>
      <c r="BB542" s="7">
        <v>0</v>
      </c>
      <c r="BC542" s="7">
        <v>0</v>
      </c>
      <c r="BD542" s="7">
        <v>0</v>
      </c>
      <c r="BE542" s="7">
        <v>509.38</v>
      </c>
      <c r="BF542" s="7">
        <v>431.76</v>
      </c>
      <c r="BG542" s="7">
        <v>1365026.376309321</v>
      </c>
      <c r="BH542" s="7">
        <v>15223</v>
      </c>
      <c r="BI542" s="7">
        <v>556872</v>
      </c>
      <c r="BJ542" s="7">
        <v>7664312.0683333343</v>
      </c>
      <c r="BK542" s="7">
        <v>7012003.9266666677</v>
      </c>
      <c r="BL542" s="7">
        <v>232753.70333333334</v>
      </c>
      <c r="BM542" s="7">
        <v>2143725.16</v>
      </c>
      <c r="BN542" s="130">
        <v>0.85699999999999998</v>
      </c>
      <c r="BO542" s="131">
        <v>5.8646100000000004E-4</v>
      </c>
      <c r="BP542" s="161">
        <v>14861.696276479841</v>
      </c>
      <c r="BQ542" s="162">
        <v>20574884</v>
      </c>
      <c r="BR542" s="161">
        <v>799210</v>
      </c>
      <c r="BS542" s="163">
        <v>0</v>
      </c>
      <c r="BT542" s="163">
        <v>3011141.7299999967</v>
      </c>
      <c r="BU542" s="161">
        <v>41427353.799999997</v>
      </c>
      <c r="BV542" s="161">
        <v>1058587.42</v>
      </c>
      <c r="BW542" s="165">
        <v>9899885.6099999957</v>
      </c>
      <c r="BX542" s="161">
        <v>799210</v>
      </c>
    </row>
    <row r="543" spans="1:76" ht="14.45" x14ac:dyDescent="0.3">
      <c r="A543" s="164" t="s">
        <v>31</v>
      </c>
      <c r="B543" s="6" t="s">
        <v>75</v>
      </c>
      <c r="C543" s="6" t="s">
        <v>39</v>
      </c>
      <c r="D543" s="6" t="s">
        <v>42</v>
      </c>
      <c r="E543" s="6" t="s">
        <v>36</v>
      </c>
      <c r="F543" s="24" t="str">
        <f>+Tabela1[[#This Row],[WK]]&amp;Tabela1[[#This Row],[PK]]&amp;Tabela1[[#This Row],[GK]]</f>
        <v>080405</v>
      </c>
      <c r="G543" s="6" t="s">
        <v>553</v>
      </c>
      <c r="H543" s="7">
        <v>204808756.5071995</v>
      </c>
      <c r="I543" s="8">
        <v>1.371</v>
      </c>
      <c r="J543" s="7">
        <v>280792805.18000001</v>
      </c>
      <c r="K543" s="8">
        <v>7.0000000000000007E-2</v>
      </c>
      <c r="L543" s="7">
        <v>19655496.362600002</v>
      </c>
      <c r="M543" s="7">
        <v>12591564.362600002</v>
      </c>
      <c r="N543" s="9">
        <v>1.7825149453024183</v>
      </c>
      <c r="O543" s="7">
        <v>82304799</v>
      </c>
      <c r="P543" s="8">
        <v>1.2949999999999999</v>
      </c>
      <c r="Q543" s="7">
        <v>106584715</v>
      </c>
      <c r="R543" s="8">
        <v>1.6E-2</v>
      </c>
      <c r="S543" s="7">
        <v>1705355.44</v>
      </c>
      <c r="T543" s="7">
        <v>573306.43999999994</v>
      </c>
      <c r="U543" s="9">
        <v>0.50643253074734396</v>
      </c>
      <c r="V543" s="7">
        <v>13164870.802600004</v>
      </c>
      <c r="W543" s="9">
        <v>1.6062593120457458</v>
      </c>
      <c r="X543" s="7">
        <v>16550617.900445372</v>
      </c>
      <c r="Y543" s="7">
        <v>0</v>
      </c>
      <c r="Z543" s="7">
        <v>480525.88500000007</v>
      </c>
      <c r="AA543" s="7">
        <v>1551855.0154453726</v>
      </c>
      <c r="AB543" s="7">
        <v>10460104</v>
      </c>
      <c r="AC543" s="7">
        <v>4058133</v>
      </c>
      <c r="AD543" s="7">
        <v>4058133</v>
      </c>
      <c r="AE543" s="7">
        <v>0</v>
      </c>
      <c r="AF543" s="7">
        <v>19655496.362600002</v>
      </c>
      <c r="AG543" s="7">
        <v>1705355.44</v>
      </c>
      <c r="AH543" s="7">
        <v>4058133</v>
      </c>
      <c r="AI543" s="7">
        <v>5897925</v>
      </c>
      <c r="AJ543" s="7">
        <v>877472</v>
      </c>
      <c r="AK543" s="7">
        <v>4933464</v>
      </c>
      <c r="AL543" s="7">
        <v>0</v>
      </c>
      <c r="AM543" s="7">
        <v>1212786</v>
      </c>
      <c r="AN543" s="7">
        <v>0</v>
      </c>
      <c r="AO543" s="7">
        <v>0</v>
      </c>
      <c r="AP543" s="7">
        <v>8237632</v>
      </c>
      <c r="AQ543" s="7">
        <v>517176</v>
      </c>
      <c r="AR543" s="7">
        <v>7063932</v>
      </c>
      <c r="AS543" s="7">
        <v>1132049</v>
      </c>
      <c r="AT543" s="7">
        <v>5612557</v>
      </c>
      <c r="AU543" s="7">
        <v>28808</v>
      </c>
      <c r="AV543" s="7">
        <v>1163427</v>
      </c>
      <c r="AW543" s="7">
        <v>0</v>
      </c>
      <c r="AX543" s="7">
        <v>0</v>
      </c>
      <c r="AY543" s="7">
        <v>9551006</v>
      </c>
      <c r="AZ543" s="7">
        <v>210855</v>
      </c>
      <c r="BA543" s="7">
        <v>480525.88500000007</v>
      </c>
      <c r="BB543" s="7">
        <v>0</v>
      </c>
      <c r="BC543" s="7">
        <v>0</v>
      </c>
      <c r="BD543" s="7">
        <v>4670.46</v>
      </c>
      <c r="BE543" s="7">
        <v>513.85</v>
      </c>
      <c r="BF543" s="7">
        <v>718.68</v>
      </c>
      <c r="BG543" s="7">
        <v>657092.01544537244</v>
      </c>
      <c r="BH543" s="7">
        <v>7328</v>
      </c>
      <c r="BI543" s="7">
        <v>894763</v>
      </c>
      <c r="BJ543" s="7">
        <v>12314675.849999998</v>
      </c>
      <c r="BK543" s="7">
        <v>8706522.3666666634</v>
      </c>
      <c r="BL543" s="7">
        <v>4792431.8966666674</v>
      </c>
      <c r="BM543" s="7">
        <v>4847750.1400000025</v>
      </c>
      <c r="BN543" s="130">
        <v>1.06</v>
      </c>
      <c r="BO543" s="131">
        <v>2.4986499999999999E-4</v>
      </c>
      <c r="BP543" s="161">
        <v>6332.2792334617561</v>
      </c>
      <c r="BQ543" s="162">
        <v>10460104</v>
      </c>
      <c r="BR543" s="161">
        <v>404678</v>
      </c>
      <c r="BS543" s="163">
        <v>0</v>
      </c>
      <c r="BT543" s="163">
        <v>1748326.879999999</v>
      </c>
      <c r="BU543" s="161">
        <v>19655496.359999999</v>
      </c>
      <c r="BV543" s="161">
        <v>1705355.44</v>
      </c>
      <c r="BW543" s="165">
        <v>5806459.879999999</v>
      </c>
      <c r="BX543" s="161">
        <v>404678</v>
      </c>
    </row>
    <row r="544" spans="1:76" ht="14.45" x14ac:dyDescent="0.3">
      <c r="A544" s="164" t="s">
        <v>31</v>
      </c>
      <c r="B544" s="6" t="s">
        <v>75</v>
      </c>
      <c r="C544" s="6" t="s">
        <v>39</v>
      </c>
      <c r="D544" s="6" t="s">
        <v>44</v>
      </c>
      <c r="E544" s="6" t="s">
        <v>40</v>
      </c>
      <c r="F544" s="24" t="str">
        <f>+Tabela1[[#This Row],[WK]]&amp;Tabela1[[#This Row],[PK]]&amp;Tabela1[[#This Row],[GK]]</f>
        <v>080406</v>
      </c>
      <c r="G544" s="6" t="s">
        <v>557</v>
      </c>
      <c r="H544" s="7">
        <v>132592413.66199946</v>
      </c>
      <c r="I544" s="8">
        <v>1.371</v>
      </c>
      <c r="J544" s="7">
        <v>181784199.13</v>
      </c>
      <c r="K544" s="8">
        <v>7.0000000000000007E-2</v>
      </c>
      <c r="L544" s="7">
        <v>12724893.939100001</v>
      </c>
      <c r="M544" s="7">
        <v>8392475.939100001</v>
      </c>
      <c r="N544" s="9">
        <v>1.937134399104611</v>
      </c>
      <c r="O544" s="7">
        <v>4105032</v>
      </c>
      <c r="P544" s="8">
        <v>1.2949999999999999</v>
      </c>
      <c r="Q544" s="7">
        <v>5316016</v>
      </c>
      <c r="R544" s="8">
        <v>1.6E-2</v>
      </c>
      <c r="S544" s="7">
        <v>85056.256000000008</v>
      </c>
      <c r="T544" s="7">
        <v>22528.256000000008</v>
      </c>
      <c r="U544" s="9">
        <v>0.36029068577277396</v>
      </c>
      <c r="V544" s="7">
        <v>8415004.1951000001</v>
      </c>
      <c r="W544" s="9">
        <v>1.9147002477618611</v>
      </c>
      <c r="X544" s="7">
        <v>18921613.722844802</v>
      </c>
      <c r="Y544" s="7">
        <v>5043360</v>
      </c>
      <c r="Z544" s="7">
        <v>62061.69</v>
      </c>
      <c r="AA544" s="7">
        <v>882395.03284480353</v>
      </c>
      <c r="AB544" s="7">
        <v>10763519</v>
      </c>
      <c r="AC544" s="7">
        <v>2170278</v>
      </c>
      <c r="AD544" s="7">
        <v>10506609.527744804</v>
      </c>
      <c r="AE544" s="7">
        <v>0</v>
      </c>
      <c r="AF544" s="7">
        <v>12724893.939100001</v>
      </c>
      <c r="AG544" s="7">
        <v>85056.256000000008</v>
      </c>
      <c r="AH544" s="7">
        <v>10506609.527744804</v>
      </c>
      <c r="AI544" s="7">
        <v>3617288</v>
      </c>
      <c r="AJ544" s="7">
        <v>57004</v>
      </c>
      <c r="AK544" s="7">
        <v>4969999</v>
      </c>
      <c r="AL544" s="7">
        <v>0</v>
      </c>
      <c r="AM544" s="7">
        <v>839869</v>
      </c>
      <c r="AN544" s="7">
        <v>0</v>
      </c>
      <c r="AO544" s="7">
        <v>0</v>
      </c>
      <c r="AP544" s="7">
        <v>8911704</v>
      </c>
      <c r="AQ544" s="7">
        <v>505242</v>
      </c>
      <c r="AR544" s="7">
        <v>4332418</v>
      </c>
      <c r="AS544" s="7">
        <v>62528</v>
      </c>
      <c r="AT544" s="7">
        <v>7568283</v>
      </c>
      <c r="AU544" s="7">
        <v>0</v>
      </c>
      <c r="AV544" s="7">
        <v>971305</v>
      </c>
      <c r="AW544" s="7">
        <v>0</v>
      </c>
      <c r="AX544" s="7">
        <v>0</v>
      </c>
      <c r="AY544" s="7">
        <v>9674465</v>
      </c>
      <c r="AZ544" s="7">
        <v>207611</v>
      </c>
      <c r="BA544" s="7">
        <v>62061.69</v>
      </c>
      <c r="BB544" s="7">
        <v>0</v>
      </c>
      <c r="BC544" s="7">
        <v>0</v>
      </c>
      <c r="BD544" s="7">
        <v>667.33</v>
      </c>
      <c r="BE544" s="7">
        <v>0</v>
      </c>
      <c r="BF544" s="7">
        <v>0</v>
      </c>
      <c r="BG544" s="7">
        <v>450585.03284480359</v>
      </c>
      <c r="BH544" s="7">
        <v>5025</v>
      </c>
      <c r="BI544" s="7">
        <v>431810</v>
      </c>
      <c r="BJ544" s="7">
        <v>5942927.4624999994</v>
      </c>
      <c r="BK544" s="7">
        <v>3037882.7833333332</v>
      </c>
      <c r="BL544" s="7">
        <v>3313240.8633333333</v>
      </c>
      <c r="BM544" s="7">
        <v>4993696.9899999993</v>
      </c>
      <c r="BN544" s="130">
        <v>0.71899999999999997</v>
      </c>
      <c r="BO544" s="131">
        <v>1.829875E-4</v>
      </c>
      <c r="BP544" s="161">
        <v>4637.4015242684845</v>
      </c>
      <c r="BQ544" s="162">
        <v>10763519</v>
      </c>
      <c r="BR544" s="161">
        <v>269093</v>
      </c>
      <c r="BS544" s="163">
        <v>0</v>
      </c>
      <c r="BT544" s="163">
        <v>1269142.9699999988</v>
      </c>
      <c r="BU544" s="161">
        <v>12724893.939999999</v>
      </c>
      <c r="BV544" s="161">
        <v>85056.26</v>
      </c>
      <c r="BW544" s="165">
        <v>11775752.499999998</v>
      </c>
      <c r="BX544" s="161">
        <v>269093</v>
      </c>
    </row>
    <row r="545" spans="1:76" ht="14.45" x14ac:dyDescent="0.3">
      <c r="A545" s="164" t="s">
        <v>31</v>
      </c>
      <c r="B545" s="6" t="s">
        <v>75</v>
      </c>
      <c r="C545" s="6" t="s">
        <v>39</v>
      </c>
      <c r="D545" s="6" t="s">
        <v>51</v>
      </c>
      <c r="E545" s="6" t="s">
        <v>40</v>
      </c>
      <c r="F545" s="24" t="str">
        <f>+Tabela1[[#This Row],[WK]]&amp;Tabela1[[#This Row],[PK]]&amp;Tabela1[[#This Row],[GK]]</f>
        <v>080407</v>
      </c>
      <c r="G545" s="6" t="s">
        <v>558</v>
      </c>
      <c r="H545" s="7">
        <v>222335042.62459984</v>
      </c>
      <c r="I545" s="8">
        <v>1.371</v>
      </c>
      <c r="J545" s="7">
        <v>304821343.44000006</v>
      </c>
      <c r="K545" s="8">
        <v>7.0000000000000007E-2</v>
      </c>
      <c r="L545" s="7">
        <v>21337494.040800005</v>
      </c>
      <c r="M545" s="7">
        <v>13061202.040800005</v>
      </c>
      <c r="N545" s="9">
        <v>1.5781465952143792</v>
      </c>
      <c r="O545" s="7">
        <v>1615877</v>
      </c>
      <c r="P545" s="8">
        <v>1.2949999999999999</v>
      </c>
      <c r="Q545" s="7">
        <v>2092561</v>
      </c>
      <c r="R545" s="8">
        <v>1.6E-2</v>
      </c>
      <c r="S545" s="7">
        <v>33480.976000000002</v>
      </c>
      <c r="T545" s="7">
        <v>-19612.023999999998</v>
      </c>
      <c r="U545" s="9">
        <v>-0.36939001374945846</v>
      </c>
      <c r="V545" s="7">
        <v>13041590.016800005</v>
      </c>
      <c r="W545" s="9">
        <v>1.5657326461437435</v>
      </c>
      <c r="X545" s="7">
        <v>20104458.86606906</v>
      </c>
      <c r="Y545" s="7">
        <v>1644239</v>
      </c>
      <c r="Z545" s="7">
        <v>200138.32500000001</v>
      </c>
      <c r="AA545" s="7">
        <v>1158612.5410690606</v>
      </c>
      <c r="AB545" s="7">
        <v>12687974</v>
      </c>
      <c r="AC545" s="7">
        <v>4413495</v>
      </c>
      <c r="AD545" s="7">
        <v>7062868.8492690548</v>
      </c>
      <c r="AE545" s="7">
        <v>0</v>
      </c>
      <c r="AF545" s="7">
        <v>21337494.040800005</v>
      </c>
      <c r="AG545" s="7">
        <v>33480.976000000002</v>
      </c>
      <c r="AH545" s="7">
        <v>7062868.8492690548</v>
      </c>
      <c r="AI545" s="7">
        <v>6910166</v>
      </c>
      <c r="AJ545" s="7">
        <v>20856</v>
      </c>
      <c r="AK545" s="7">
        <v>5667496</v>
      </c>
      <c r="AL545" s="7">
        <v>0</v>
      </c>
      <c r="AM545" s="7">
        <v>961424</v>
      </c>
      <c r="AN545" s="7">
        <v>0</v>
      </c>
      <c r="AO545" s="7">
        <v>0</v>
      </c>
      <c r="AP545" s="7">
        <v>10856623</v>
      </c>
      <c r="AQ545" s="7">
        <v>612656</v>
      </c>
      <c r="AR545" s="7">
        <v>8276292</v>
      </c>
      <c r="AS545" s="7">
        <v>53093</v>
      </c>
      <c r="AT545" s="7">
        <v>6379378</v>
      </c>
      <c r="AU545" s="7">
        <v>0</v>
      </c>
      <c r="AV545" s="7">
        <v>1051259</v>
      </c>
      <c r="AW545" s="7">
        <v>0</v>
      </c>
      <c r="AX545" s="7">
        <v>0</v>
      </c>
      <c r="AY545" s="7">
        <v>11760542</v>
      </c>
      <c r="AZ545" s="7">
        <v>249782</v>
      </c>
      <c r="BA545" s="7">
        <v>200138.32500000001</v>
      </c>
      <c r="BB545" s="7">
        <v>0</v>
      </c>
      <c r="BC545" s="7">
        <v>47.06</v>
      </c>
      <c r="BD545" s="7">
        <v>1220</v>
      </c>
      <c r="BE545" s="7">
        <v>25.91</v>
      </c>
      <c r="BF545" s="7">
        <v>2286.61</v>
      </c>
      <c r="BG545" s="7">
        <v>632074.54106906056</v>
      </c>
      <c r="BH545" s="7">
        <v>7049</v>
      </c>
      <c r="BI545" s="7">
        <v>526538</v>
      </c>
      <c r="BJ545" s="7">
        <v>7246828.0133333337</v>
      </c>
      <c r="BK545" s="7">
        <v>3928103.7100000009</v>
      </c>
      <c r="BL545" s="7">
        <v>1371050.6766666665</v>
      </c>
      <c r="BM545" s="7">
        <v>10532795.859999999</v>
      </c>
      <c r="BN545" s="130">
        <v>0.92900000000000005</v>
      </c>
      <c r="BO545" s="131">
        <v>2.5420649999999999E-4</v>
      </c>
      <c r="BP545" s="161">
        <v>6442.3362275652153</v>
      </c>
      <c r="BQ545" s="162">
        <v>12687974</v>
      </c>
      <c r="BR545" s="161">
        <v>381975</v>
      </c>
      <c r="BS545" s="163">
        <v>0</v>
      </c>
      <c r="BT545" s="163">
        <v>1718476.7899999991</v>
      </c>
      <c r="BU545" s="161">
        <v>21337494.039999999</v>
      </c>
      <c r="BV545" s="161">
        <v>33480.980000000003</v>
      </c>
      <c r="BW545" s="165">
        <v>8781345.6399999987</v>
      </c>
      <c r="BX545" s="161">
        <v>381975</v>
      </c>
    </row>
    <row r="546" spans="1:76" ht="14.45" x14ac:dyDescent="0.3">
      <c r="A546" s="164" t="s">
        <v>31</v>
      </c>
      <c r="B546" s="6" t="s">
        <v>75</v>
      </c>
      <c r="C546" s="6" t="s">
        <v>39</v>
      </c>
      <c r="D546" s="6" t="s">
        <v>75</v>
      </c>
      <c r="E546" s="6" t="s">
        <v>36</v>
      </c>
      <c r="F546" s="24" t="str">
        <f>+Tabela1[[#This Row],[WK]]&amp;Tabela1[[#This Row],[PK]]&amp;Tabela1[[#This Row],[GK]]</f>
        <v>080408</v>
      </c>
      <c r="G546" s="6" t="s">
        <v>559</v>
      </c>
      <c r="H546" s="7">
        <v>85155043.239399761</v>
      </c>
      <c r="I546" s="8">
        <v>1.371</v>
      </c>
      <c r="J546" s="7">
        <v>116747564.29000001</v>
      </c>
      <c r="K546" s="8">
        <v>7.0000000000000007E-2</v>
      </c>
      <c r="L546" s="7">
        <v>8172329.5003000014</v>
      </c>
      <c r="M546" s="7">
        <v>5546575.5003000014</v>
      </c>
      <c r="N546" s="9">
        <v>2.112374388575625</v>
      </c>
      <c r="O546" s="7">
        <v>1097804</v>
      </c>
      <c r="P546" s="8">
        <v>1.2949999999999999</v>
      </c>
      <c r="Q546" s="7">
        <v>1421656</v>
      </c>
      <c r="R546" s="8">
        <v>1.6E-2</v>
      </c>
      <c r="S546" s="7">
        <v>22746.495999999999</v>
      </c>
      <c r="T546" s="7">
        <v>-6368.5040000000008</v>
      </c>
      <c r="U546" s="9">
        <v>-0.21873618409754425</v>
      </c>
      <c r="V546" s="7">
        <v>5540206.9963000016</v>
      </c>
      <c r="W546" s="9">
        <v>2.0868099316011457</v>
      </c>
      <c r="X546" s="7">
        <v>11159840.67</v>
      </c>
      <c r="Y546" s="7">
        <v>3432048</v>
      </c>
      <c r="Z546" s="7">
        <v>80369.67</v>
      </c>
      <c r="AA546" s="7">
        <v>527927</v>
      </c>
      <c r="AB546" s="7">
        <v>6316387</v>
      </c>
      <c r="AC546" s="7">
        <v>803109</v>
      </c>
      <c r="AD546" s="7">
        <v>5619633.6736999983</v>
      </c>
      <c r="AE546" s="7">
        <v>0</v>
      </c>
      <c r="AF546" s="7">
        <v>8172329.5003000014</v>
      </c>
      <c r="AG546" s="7">
        <v>22746.495999999999</v>
      </c>
      <c r="AH546" s="7">
        <v>5619633.6736999983</v>
      </c>
      <c r="AI546" s="7">
        <v>2192334</v>
      </c>
      <c r="AJ546" s="7">
        <v>16362</v>
      </c>
      <c r="AK546" s="7">
        <v>3775719</v>
      </c>
      <c r="AL546" s="7">
        <v>0</v>
      </c>
      <c r="AM546" s="7">
        <v>328533</v>
      </c>
      <c r="AN546" s="7">
        <v>0</v>
      </c>
      <c r="AO546" s="7">
        <v>0</v>
      </c>
      <c r="AP546" s="7">
        <v>5145803</v>
      </c>
      <c r="AQ546" s="7">
        <v>282458</v>
      </c>
      <c r="AR546" s="7">
        <v>2625754</v>
      </c>
      <c r="AS546" s="7">
        <v>29115</v>
      </c>
      <c r="AT546" s="7">
        <v>4277235</v>
      </c>
      <c r="AU546" s="7">
        <v>0</v>
      </c>
      <c r="AV546" s="7">
        <v>706737</v>
      </c>
      <c r="AW546" s="7">
        <v>0</v>
      </c>
      <c r="AX546" s="7">
        <v>0</v>
      </c>
      <c r="AY546" s="7">
        <v>5741140</v>
      </c>
      <c r="AZ546" s="7">
        <v>115159</v>
      </c>
      <c r="BA546" s="7">
        <v>80369.67</v>
      </c>
      <c r="BB546" s="7">
        <v>0</v>
      </c>
      <c r="BC546" s="7">
        <v>0</v>
      </c>
      <c r="BD546" s="7">
        <v>863.96</v>
      </c>
      <c r="BE546" s="7">
        <v>0.46</v>
      </c>
      <c r="BF546" s="7">
        <v>0</v>
      </c>
      <c r="BG546" s="7">
        <v>320594</v>
      </c>
      <c r="BH546" s="7">
        <v>3319</v>
      </c>
      <c r="BI546" s="7">
        <v>207333</v>
      </c>
      <c r="BJ546" s="7">
        <v>2853610.2583333328</v>
      </c>
      <c r="BK546" s="7">
        <v>1969712.8566666665</v>
      </c>
      <c r="BL546" s="7">
        <v>91362.916666666672</v>
      </c>
      <c r="BM546" s="7">
        <v>3352863.7733333334</v>
      </c>
      <c r="BN546" s="130">
        <v>0.73599999999999999</v>
      </c>
      <c r="BO546" s="131">
        <v>1.3432839999999999E-4</v>
      </c>
      <c r="BP546" s="161">
        <v>3403.7626721815282</v>
      </c>
      <c r="BQ546" s="162">
        <v>6316387</v>
      </c>
      <c r="BR546" s="161">
        <v>182790</v>
      </c>
      <c r="BS546" s="163">
        <v>0</v>
      </c>
      <c r="BT546" s="163">
        <v>863220.33000000007</v>
      </c>
      <c r="BU546" s="161">
        <v>8172329.5</v>
      </c>
      <c r="BV546" s="161">
        <v>22746.5</v>
      </c>
      <c r="BW546" s="165">
        <v>6482854</v>
      </c>
      <c r="BX546" s="161">
        <v>182790</v>
      </c>
    </row>
    <row r="547" spans="1:76" ht="14.45" x14ac:dyDescent="0.3">
      <c r="A547" s="164" t="s">
        <v>31</v>
      </c>
      <c r="B547" s="6" t="s">
        <v>75</v>
      </c>
      <c r="C547" s="6" t="s">
        <v>42</v>
      </c>
      <c r="D547" s="6" t="s">
        <v>33</v>
      </c>
      <c r="E547" s="6" t="s">
        <v>40</v>
      </c>
      <c r="F547" s="24" t="str">
        <f>+Tabela1[[#This Row],[WK]]&amp;Tabela1[[#This Row],[PK]]&amp;Tabela1[[#This Row],[GK]]</f>
        <v>080501</v>
      </c>
      <c r="G547" s="6" t="s">
        <v>560</v>
      </c>
      <c r="H547" s="7">
        <v>167079726.17319968</v>
      </c>
      <c r="I547" s="8">
        <v>1.371</v>
      </c>
      <c r="J547" s="7">
        <v>229066304.58000001</v>
      </c>
      <c r="K547" s="8">
        <v>7.0000000000000007E-2</v>
      </c>
      <c r="L547" s="7">
        <v>16034641.320600003</v>
      </c>
      <c r="M547" s="7">
        <v>9720635.320600003</v>
      </c>
      <c r="N547" s="9">
        <v>1.5395353315470406</v>
      </c>
      <c r="O547" s="7">
        <v>2862063</v>
      </c>
      <c r="P547" s="8">
        <v>1.2949999999999999</v>
      </c>
      <c r="Q547" s="7">
        <v>3706372</v>
      </c>
      <c r="R547" s="8">
        <v>1.6E-2</v>
      </c>
      <c r="S547" s="7">
        <v>59301.952000000005</v>
      </c>
      <c r="T547" s="7">
        <v>-109770.048</v>
      </c>
      <c r="U547" s="9">
        <v>-0.64925030756127566</v>
      </c>
      <c r="V547" s="7">
        <v>9610865.2726000026</v>
      </c>
      <c r="W547" s="9">
        <v>1.4824540554039305</v>
      </c>
      <c r="X547" s="7">
        <v>16237252.960197121</v>
      </c>
      <c r="Y547" s="7">
        <v>4956828</v>
      </c>
      <c r="Z547" s="7">
        <v>1001643.635</v>
      </c>
      <c r="AA547" s="7">
        <v>834180.32519712148</v>
      </c>
      <c r="AB547" s="7">
        <v>9444601</v>
      </c>
      <c r="AC547" s="7">
        <v>0</v>
      </c>
      <c r="AD547" s="7">
        <v>6626387.6875971183</v>
      </c>
      <c r="AE547" s="7">
        <v>0</v>
      </c>
      <c r="AF547" s="7">
        <v>16034641.320600003</v>
      </c>
      <c r="AG547" s="7">
        <v>59301.952000000005</v>
      </c>
      <c r="AH547" s="7">
        <v>6626387.6875971183</v>
      </c>
      <c r="AI547" s="7">
        <v>5271785</v>
      </c>
      <c r="AJ547" s="7">
        <v>198805</v>
      </c>
      <c r="AK547" s="7">
        <v>4573373</v>
      </c>
      <c r="AL547" s="7">
        <v>0</v>
      </c>
      <c r="AM547" s="7">
        <v>233275</v>
      </c>
      <c r="AN547" s="7">
        <v>0</v>
      </c>
      <c r="AO547" s="7">
        <v>0</v>
      </c>
      <c r="AP547" s="7">
        <v>7104944</v>
      </c>
      <c r="AQ547" s="7">
        <v>525133</v>
      </c>
      <c r="AR547" s="7">
        <v>6314006</v>
      </c>
      <c r="AS547" s="7">
        <v>169072</v>
      </c>
      <c r="AT547" s="7">
        <v>5146829</v>
      </c>
      <c r="AU547" s="7">
        <v>0</v>
      </c>
      <c r="AV547" s="7">
        <v>383236</v>
      </c>
      <c r="AW547" s="7">
        <v>0</v>
      </c>
      <c r="AX547" s="7">
        <v>0</v>
      </c>
      <c r="AY547" s="7">
        <v>7988461</v>
      </c>
      <c r="AZ547" s="7">
        <v>217343</v>
      </c>
      <c r="BA547" s="7">
        <v>1001643.635</v>
      </c>
      <c r="BB547" s="7">
        <v>0</v>
      </c>
      <c r="BC547" s="7">
        <v>93.57</v>
      </c>
      <c r="BD547" s="7">
        <v>7844.73</v>
      </c>
      <c r="BE547" s="7">
        <v>1723.01</v>
      </c>
      <c r="BF547" s="7">
        <v>5256.68</v>
      </c>
      <c r="BG547" s="7">
        <v>551462.32519712148</v>
      </c>
      <c r="BH547" s="7">
        <v>6150</v>
      </c>
      <c r="BI547" s="7">
        <v>282718</v>
      </c>
      <c r="BJ547" s="7">
        <v>3890978.5316666663</v>
      </c>
      <c r="BK547" s="7">
        <v>3107168.3699999996</v>
      </c>
      <c r="BL547" s="7">
        <v>892900.1</v>
      </c>
      <c r="BM547" s="7">
        <v>1349440.4466666668</v>
      </c>
      <c r="BN547" s="130">
        <v>0.79600000000000004</v>
      </c>
      <c r="BO547" s="131">
        <v>2.6489089999999997E-4</v>
      </c>
      <c r="BP547" s="161">
        <v>6712.4761221827966</v>
      </c>
      <c r="BQ547" s="162">
        <v>9444601</v>
      </c>
      <c r="BR547" s="161">
        <v>353060</v>
      </c>
      <c r="BS547" s="163">
        <v>0</v>
      </c>
      <c r="BT547" s="163">
        <v>0</v>
      </c>
      <c r="BU547" s="161">
        <v>16034641.32</v>
      </c>
      <c r="BV547" s="161">
        <v>59301.95</v>
      </c>
      <c r="BW547" s="165">
        <v>6626387.6900000004</v>
      </c>
      <c r="BX547" s="161">
        <v>353060</v>
      </c>
    </row>
    <row r="548" spans="1:76" ht="14.45" x14ac:dyDescent="0.3">
      <c r="A548" s="164" t="s">
        <v>31</v>
      </c>
      <c r="B548" s="6" t="s">
        <v>75</v>
      </c>
      <c r="C548" s="6" t="s">
        <v>42</v>
      </c>
      <c r="D548" s="6" t="s">
        <v>32</v>
      </c>
      <c r="E548" s="6" t="s">
        <v>36</v>
      </c>
      <c r="F548" s="24" t="str">
        <f>+Tabela1[[#This Row],[WK]]&amp;Tabela1[[#This Row],[PK]]&amp;Tabela1[[#This Row],[GK]]</f>
        <v>080502</v>
      </c>
      <c r="G548" s="6" t="s">
        <v>561</v>
      </c>
      <c r="H548" s="7">
        <v>101245207.15799996</v>
      </c>
      <c r="I548" s="8">
        <v>1.371</v>
      </c>
      <c r="J548" s="7">
        <v>138807179.02000001</v>
      </c>
      <c r="K548" s="8">
        <v>7.0000000000000007E-2</v>
      </c>
      <c r="L548" s="7">
        <v>9716502.5314000025</v>
      </c>
      <c r="M548" s="7">
        <v>6512367.5314000025</v>
      </c>
      <c r="N548" s="9">
        <v>2.0324884973323543</v>
      </c>
      <c r="O548" s="7">
        <v>4406068</v>
      </c>
      <c r="P548" s="8">
        <v>1.2949999999999999</v>
      </c>
      <c r="Q548" s="7">
        <v>5705858</v>
      </c>
      <c r="R548" s="8">
        <v>1.6E-2</v>
      </c>
      <c r="S548" s="7">
        <v>91293.728000000003</v>
      </c>
      <c r="T548" s="7">
        <v>22638.728000000003</v>
      </c>
      <c r="U548" s="9">
        <v>0.32974623843856971</v>
      </c>
      <c r="V548" s="7">
        <v>6535006.2594000027</v>
      </c>
      <c r="W548" s="9">
        <v>1.9967691967403967</v>
      </c>
      <c r="X548" s="7">
        <v>8880155.0282474495</v>
      </c>
      <c r="Y548" s="7">
        <v>116276</v>
      </c>
      <c r="Z548" s="7">
        <v>685641.26</v>
      </c>
      <c r="AA548" s="7">
        <v>637408.76824744872</v>
      </c>
      <c r="AB548" s="7">
        <v>6718053</v>
      </c>
      <c r="AC548" s="7">
        <v>722776</v>
      </c>
      <c r="AD548" s="7">
        <v>2345148.768847446</v>
      </c>
      <c r="AE548" s="7">
        <v>0</v>
      </c>
      <c r="AF548" s="7">
        <v>9716502.5314000025</v>
      </c>
      <c r="AG548" s="7">
        <v>91293.728000000003</v>
      </c>
      <c r="AH548" s="7">
        <v>2345148.768847446</v>
      </c>
      <c r="AI548" s="7">
        <v>2675245</v>
      </c>
      <c r="AJ548" s="7">
        <v>65268</v>
      </c>
      <c r="AK548" s="7">
        <v>2161383</v>
      </c>
      <c r="AL548" s="7">
        <v>0</v>
      </c>
      <c r="AM548" s="7">
        <v>701711</v>
      </c>
      <c r="AN548" s="7">
        <v>0</v>
      </c>
      <c r="AO548" s="7">
        <v>0</v>
      </c>
      <c r="AP548" s="7">
        <v>5221011</v>
      </c>
      <c r="AQ548" s="7">
        <v>314284</v>
      </c>
      <c r="AR548" s="7">
        <v>3204135</v>
      </c>
      <c r="AS548" s="7">
        <v>68655</v>
      </c>
      <c r="AT548" s="7">
        <v>1658555</v>
      </c>
      <c r="AU548" s="7">
        <v>0</v>
      </c>
      <c r="AV548" s="7">
        <v>813737</v>
      </c>
      <c r="AW548" s="7">
        <v>0</v>
      </c>
      <c r="AX548" s="7">
        <v>0</v>
      </c>
      <c r="AY548" s="7">
        <v>5986240</v>
      </c>
      <c r="AZ548" s="7">
        <v>144354</v>
      </c>
      <c r="BA548" s="7">
        <v>685641.26</v>
      </c>
      <c r="BB548" s="7">
        <v>7.3</v>
      </c>
      <c r="BC548" s="7">
        <v>12.09</v>
      </c>
      <c r="BD548" s="7">
        <v>7177.74</v>
      </c>
      <c r="BE548" s="7">
        <v>211.56</v>
      </c>
      <c r="BF548" s="7">
        <v>0</v>
      </c>
      <c r="BG548" s="7">
        <v>364323.76824744872</v>
      </c>
      <c r="BH548" s="7">
        <v>4063</v>
      </c>
      <c r="BI548" s="7">
        <v>273085</v>
      </c>
      <c r="BJ548" s="7">
        <v>3758385.4733333327</v>
      </c>
      <c r="BK548" s="7">
        <v>2160095.3133333325</v>
      </c>
      <c r="BL548" s="7">
        <v>786851.27333333343</v>
      </c>
      <c r="BM548" s="7">
        <v>4819458.0933333337</v>
      </c>
      <c r="BN548" s="130">
        <v>0.99199999999999999</v>
      </c>
      <c r="BO548" s="131">
        <v>1.6211909999999999E-4</v>
      </c>
      <c r="BP548" s="161">
        <v>4108.127434443667</v>
      </c>
      <c r="BQ548" s="162">
        <v>6718053</v>
      </c>
      <c r="BR548" s="161">
        <v>156943</v>
      </c>
      <c r="BS548" s="163">
        <v>0</v>
      </c>
      <c r="BT548" s="163">
        <v>1082935.7100000007</v>
      </c>
      <c r="BU548" s="161">
        <v>9716502.5299999993</v>
      </c>
      <c r="BV548" s="161">
        <v>91293.73</v>
      </c>
      <c r="BW548" s="165">
        <v>3428084.4800000004</v>
      </c>
      <c r="BX548" s="161">
        <v>156943</v>
      </c>
    </row>
    <row r="549" spans="1:76" ht="14.45" x14ac:dyDescent="0.3">
      <c r="A549" s="164" t="s">
        <v>31</v>
      </c>
      <c r="B549" s="6" t="s">
        <v>75</v>
      </c>
      <c r="C549" s="6" t="s">
        <v>42</v>
      </c>
      <c r="D549" s="6" t="s">
        <v>37</v>
      </c>
      <c r="E549" s="6" t="s">
        <v>40</v>
      </c>
      <c r="F549" s="24" t="str">
        <f>+Tabela1[[#This Row],[WK]]&amp;Tabela1[[#This Row],[PK]]&amp;Tabela1[[#This Row],[GK]]</f>
        <v>080503</v>
      </c>
      <c r="G549" s="6" t="s">
        <v>562</v>
      </c>
      <c r="H549" s="7">
        <v>182357947.8827998</v>
      </c>
      <c r="I549" s="8">
        <v>1.371</v>
      </c>
      <c r="J549" s="7">
        <v>250012746.54000002</v>
      </c>
      <c r="K549" s="8">
        <v>7.0000000000000007E-2</v>
      </c>
      <c r="L549" s="7">
        <v>17500892.257800002</v>
      </c>
      <c r="M549" s="7">
        <v>10203071.257800002</v>
      </c>
      <c r="N549" s="9">
        <v>1.3980983169907841</v>
      </c>
      <c r="O549" s="7">
        <v>19641680</v>
      </c>
      <c r="P549" s="8">
        <v>1.2949999999999999</v>
      </c>
      <c r="Q549" s="7">
        <v>25435976</v>
      </c>
      <c r="R549" s="8">
        <v>1.6E-2</v>
      </c>
      <c r="S549" s="7">
        <v>406975.61599999998</v>
      </c>
      <c r="T549" s="7">
        <v>231479.61599999998</v>
      </c>
      <c r="U549" s="9">
        <v>1.3190022336691434</v>
      </c>
      <c r="V549" s="7">
        <v>10434550.873800002</v>
      </c>
      <c r="W549" s="9">
        <v>1.3962409026406886</v>
      </c>
      <c r="X549" s="7">
        <v>16186930.436663188</v>
      </c>
      <c r="Y549" s="7">
        <v>4169391</v>
      </c>
      <c r="Z549" s="7">
        <v>174046.71</v>
      </c>
      <c r="AA549" s="7">
        <v>995162.72666318796</v>
      </c>
      <c r="AB549" s="7">
        <v>10848330</v>
      </c>
      <c r="AC549" s="7">
        <v>0</v>
      </c>
      <c r="AD549" s="7">
        <v>5752379.562863186</v>
      </c>
      <c r="AE549" s="7">
        <v>0</v>
      </c>
      <c r="AF549" s="7">
        <v>17500892.257800002</v>
      </c>
      <c r="AG549" s="7">
        <v>406975.61599999998</v>
      </c>
      <c r="AH549" s="7">
        <v>5752379.562863186</v>
      </c>
      <c r="AI549" s="7">
        <v>6093207</v>
      </c>
      <c r="AJ549" s="7">
        <v>139696</v>
      </c>
      <c r="AK549" s="7">
        <v>3141738</v>
      </c>
      <c r="AL549" s="7">
        <v>16006</v>
      </c>
      <c r="AM549" s="7">
        <v>1041089</v>
      </c>
      <c r="AN549" s="7">
        <v>0</v>
      </c>
      <c r="AO549" s="7">
        <v>0</v>
      </c>
      <c r="AP549" s="7">
        <v>8193868</v>
      </c>
      <c r="AQ549" s="7">
        <v>644482</v>
      </c>
      <c r="AR549" s="7">
        <v>7297821</v>
      </c>
      <c r="AS549" s="7">
        <v>175496</v>
      </c>
      <c r="AT549" s="7">
        <v>3935345</v>
      </c>
      <c r="AU549" s="7">
        <v>25531</v>
      </c>
      <c r="AV549" s="7">
        <v>883137</v>
      </c>
      <c r="AW549" s="7">
        <v>0</v>
      </c>
      <c r="AX549" s="7">
        <v>0</v>
      </c>
      <c r="AY549" s="7">
        <v>9235409</v>
      </c>
      <c r="AZ549" s="7">
        <v>262758</v>
      </c>
      <c r="BA549" s="7">
        <v>174046.71</v>
      </c>
      <c r="BB549" s="7">
        <v>0</v>
      </c>
      <c r="BC549" s="7">
        <v>0</v>
      </c>
      <c r="BD549" s="7">
        <v>1871.47</v>
      </c>
      <c r="BE549" s="7">
        <v>0</v>
      </c>
      <c r="BF549" s="7">
        <v>0</v>
      </c>
      <c r="BG549" s="7">
        <v>552986.72666318796</v>
      </c>
      <c r="BH549" s="7">
        <v>6167</v>
      </c>
      <c r="BI549" s="7">
        <v>442176</v>
      </c>
      <c r="BJ549" s="7">
        <v>6085605.0008333344</v>
      </c>
      <c r="BK549" s="7">
        <v>3615416.0500000017</v>
      </c>
      <c r="BL549" s="7">
        <v>1999501.1199999999</v>
      </c>
      <c r="BM549" s="7">
        <v>5881753.5633333335</v>
      </c>
      <c r="BN549" s="130">
        <v>0.83399999999999996</v>
      </c>
      <c r="BO549" s="131">
        <v>2.7530460000000002E-4</v>
      </c>
      <c r="BP549" s="161">
        <v>6976.6129080310984</v>
      </c>
      <c r="BQ549" s="162">
        <v>10848330</v>
      </c>
      <c r="BR549" s="161">
        <v>355012</v>
      </c>
      <c r="BS549" s="163">
        <v>0</v>
      </c>
      <c r="BT549" s="163">
        <v>510261.56333681196</v>
      </c>
      <c r="BU549" s="161">
        <v>17500892.260000002</v>
      </c>
      <c r="BV549" s="161">
        <v>406975.62</v>
      </c>
      <c r="BW549" s="165">
        <v>6262641.1233368115</v>
      </c>
      <c r="BX549" s="161">
        <v>355012</v>
      </c>
    </row>
    <row r="550" spans="1:76" ht="14.45" x14ac:dyDescent="0.3">
      <c r="A550" s="164" t="s">
        <v>31</v>
      </c>
      <c r="B550" s="6" t="s">
        <v>75</v>
      </c>
      <c r="C550" s="6" t="s">
        <v>42</v>
      </c>
      <c r="D550" s="6" t="s">
        <v>39</v>
      </c>
      <c r="E550" s="6" t="s">
        <v>40</v>
      </c>
      <c r="F550" s="24" t="str">
        <f>+Tabela1[[#This Row],[WK]]&amp;Tabela1[[#This Row],[PK]]&amp;Tabela1[[#This Row],[GK]]</f>
        <v>080504</v>
      </c>
      <c r="G550" s="6" t="s">
        <v>563</v>
      </c>
      <c r="H550" s="7">
        <v>305808880.13459963</v>
      </c>
      <c r="I550" s="8">
        <v>1.371</v>
      </c>
      <c r="J550" s="7">
        <v>419263974.66000003</v>
      </c>
      <c r="K550" s="8">
        <v>7.0000000000000007E-2</v>
      </c>
      <c r="L550" s="7">
        <v>29348478.226200003</v>
      </c>
      <c r="M550" s="7">
        <v>17384652.226200003</v>
      </c>
      <c r="N550" s="9">
        <v>1.4531013929991963</v>
      </c>
      <c r="O550" s="7">
        <v>37092162</v>
      </c>
      <c r="P550" s="8">
        <v>1.2949999999999999</v>
      </c>
      <c r="Q550" s="7">
        <v>48034350</v>
      </c>
      <c r="R550" s="8">
        <v>1.6E-2</v>
      </c>
      <c r="S550" s="7">
        <v>768549.6</v>
      </c>
      <c r="T550" s="7">
        <v>-618709.4</v>
      </c>
      <c r="U550" s="9">
        <v>-0.44599415105614743</v>
      </c>
      <c r="V550" s="7">
        <v>16765942.826200005</v>
      </c>
      <c r="W550" s="9">
        <v>1.2557738061138854</v>
      </c>
      <c r="X550" s="7">
        <v>25235121.065187488</v>
      </c>
      <c r="Y550" s="7">
        <v>0</v>
      </c>
      <c r="Z550" s="7">
        <v>193790.76500000001</v>
      </c>
      <c r="AA550" s="7">
        <v>1355047.300187489</v>
      </c>
      <c r="AB550" s="7">
        <v>22256331</v>
      </c>
      <c r="AC550" s="7">
        <v>1429952</v>
      </c>
      <c r="AD550" s="7">
        <v>8469178.2389874849</v>
      </c>
      <c r="AE550" s="7">
        <v>0</v>
      </c>
      <c r="AF550" s="7">
        <v>29348478.226200003</v>
      </c>
      <c r="AG550" s="7">
        <v>768549.6</v>
      </c>
      <c r="AH550" s="7">
        <v>8469178.2389874849</v>
      </c>
      <c r="AI550" s="7">
        <v>9989018</v>
      </c>
      <c r="AJ550" s="7">
        <v>1587671</v>
      </c>
      <c r="AK550" s="7">
        <v>2577347</v>
      </c>
      <c r="AL550" s="7">
        <v>0</v>
      </c>
      <c r="AM550" s="7">
        <v>665763</v>
      </c>
      <c r="AN550" s="7">
        <v>0</v>
      </c>
      <c r="AO550" s="7">
        <v>0</v>
      </c>
      <c r="AP550" s="7">
        <v>17500673</v>
      </c>
      <c r="AQ550" s="7">
        <v>1026397</v>
      </c>
      <c r="AR550" s="7">
        <v>11963826</v>
      </c>
      <c r="AS550" s="7">
        <v>1387259</v>
      </c>
      <c r="AT550" s="7">
        <v>2952601</v>
      </c>
      <c r="AU550" s="7">
        <v>0</v>
      </c>
      <c r="AV550" s="7">
        <v>563139</v>
      </c>
      <c r="AW550" s="7">
        <v>0</v>
      </c>
      <c r="AX550" s="7">
        <v>0</v>
      </c>
      <c r="AY550" s="7">
        <v>20453254</v>
      </c>
      <c r="AZ550" s="7">
        <v>416844</v>
      </c>
      <c r="BA550" s="7">
        <v>193790.76500000001</v>
      </c>
      <c r="BB550" s="7">
        <v>0</v>
      </c>
      <c r="BC550" s="7">
        <v>45.11</v>
      </c>
      <c r="BD550" s="7">
        <v>1665.8</v>
      </c>
      <c r="BE550" s="7">
        <v>535.21</v>
      </c>
      <c r="BF550" s="7">
        <v>0</v>
      </c>
      <c r="BG550" s="7">
        <v>846203.30018748902</v>
      </c>
      <c r="BH550" s="7">
        <v>9437</v>
      </c>
      <c r="BI550" s="7">
        <v>508844</v>
      </c>
      <c r="BJ550" s="7">
        <v>7003321.6425000001</v>
      </c>
      <c r="BK550" s="7">
        <v>4717964.2866666671</v>
      </c>
      <c r="BL550" s="7">
        <v>3233935.26</v>
      </c>
      <c r="BM550" s="7">
        <v>2673558.9033333333</v>
      </c>
      <c r="BN550" s="130">
        <v>1.1539999999999999</v>
      </c>
      <c r="BO550" s="131">
        <v>3.7149230000000001E-4</v>
      </c>
      <c r="BP550" s="161">
        <v>9413.8750683586131</v>
      </c>
      <c r="BQ550" s="162">
        <v>22256331</v>
      </c>
      <c r="BR550" s="161">
        <v>467241</v>
      </c>
      <c r="BS550" s="163">
        <v>0</v>
      </c>
      <c r="BT550" s="163">
        <v>2117957.9348125085</v>
      </c>
      <c r="BU550" s="161">
        <v>29348478.23</v>
      </c>
      <c r="BV550" s="161">
        <v>768549.6</v>
      </c>
      <c r="BW550" s="165">
        <v>10587136.174812509</v>
      </c>
      <c r="BX550" s="161">
        <v>467241</v>
      </c>
    </row>
    <row r="551" spans="1:76" ht="14.45" x14ac:dyDescent="0.3">
      <c r="A551" s="164" t="s">
        <v>31</v>
      </c>
      <c r="B551" s="6" t="s">
        <v>75</v>
      </c>
      <c r="C551" s="6" t="s">
        <v>42</v>
      </c>
      <c r="D551" s="6" t="s">
        <v>42</v>
      </c>
      <c r="E551" s="6" t="s">
        <v>40</v>
      </c>
      <c r="F551" s="24" t="str">
        <f>+Tabela1[[#This Row],[WK]]&amp;Tabela1[[#This Row],[PK]]&amp;Tabela1[[#This Row],[GK]]</f>
        <v>080505</v>
      </c>
      <c r="G551" s="6" t="s">
        <v>564</v>
      </c>
      <c r="H551" s="7">
        <v>720238549.98579943</v>
      </c>
      <c r="I551" s="8">
        <v>1.371</v>
      </c>
      <c r="J551" s="7">
        <v>987447052.02999997</v>
      </c>
      <c r="K551" s="8">
        <v>7.0000000000000007E-2</v>
      </c>
      <c r="L551" s="7">
        <v>69121293.642100006</v>
      </c>
      <c r="M551" s="7">
        <v>36423477.642100006</v>
      </c>
      <c r="N551" s="9">
        <v>1.1139422168777269</v>
      </c>
      <c r="O551" s="7">
        <v>171855597</v>
      </c>
      <c r="P551" s="8">
        <v>1.2949999999999999</v>
      </c>
      <c r="Q551" s="7">
        <v>222552998</v>
      </c>
      <c r="R551" s="8">
        <v>1.6E-2</v>
      </c>
      <c r="S551" s="7">
        <v>3560847.9679999999</v>
      </c>
      <c r="T551" s="7">
        <v>783098.96799999988</v>
      </c>
      <c r="U551" s="9">
        <v>0.28191854915616921</v>
      </c>
      <c r="V551" s="7">
        <v>37206576.610100001</v>
      </c>
      <c r="W551" s="9">
        <v>1.0487944761443546</v>
      </c>
      <c r="X551" s="7">
        <v>35885729.850183234</v>
      </c>
      <c r="Y551" s="7">
        <v>0</v>
      </c>
      <c r="Z551" s="7">
        <v>983858.31499999994</v>
      </c>
      <c r="AA551" s="7">
        <v>3527792.5351832379</v>
      </c>
      <c r="AB551" s="7">
        <v>31374079</v>
      </c>
      <c r="AC551" s="7">
        <v>0</v>
      </c>
      <c r="AD551" s="7">
        <v>0</v>
      </c>
      <c r="AE551" s="7">
        <v>0</v>
      </c>
      <c r="AF551" s="7">
        <v>69121293.642100006</v>
      </c>
      <c r="AG551" s="7">
        <v>3560847.9679999999</v>
      </c>
      <c r="AH551" s="7">
        <v>0</v>
      </c>
      <c r="AI551" s="7">
        <v>27300553</v>
      </c>
      <c r="AJ551" s="7">
        <v>2675253</v>
      </c>
      <c r="AK551" s="7">
        <v>980311</v>
      </c>
      <c r="AL551" s="7">
        <v>189626</v>
      </c>
      <c r="AM551" s="7">
        <v>1349688</v>
      </c>
      <c r="AN551" s="7">
        <v>0</v>
      </c>
      <c r="AO551" s="7">
        <v>0</v>
      </c>
      <c r="AP551" s="7">
        <v>24138523</v>
      </c>
      <c r="AQ551" s="7">
        <v>2565992</v>
      </c>
      <c r="AR551" s="7">
        <v>32697816</v>
      </c>
      <c r="AS551" s="7">
        <v>2777749</v>
      </c>
      <c r="AT551" s="7">
        <v>1060182</v>
      </c>
      <c r="AU551" s="7">
        <v>195761</v>
      </c>
      <c r="AV551" s="7">
        <v>1292373</v>
      </c>
      <c r="AW551" s="7">
        <v>0</v>
      </c>
      <c r="AX551" s="7">
        <v>0</v>
      </c>
      <c r="AY551" s="7">
        <v>27398347</v>
      </c>
      <c r="AZ551" s="7">
        <v>1067250</v>
      </c>
      <c r="BA551" s="7">
        <v>983858.31499999994</v>
      </c>
      <c r="BB551" s="7">
        <v>0</v>
      </c>
      <c r="BC551" s="7">
        <v>376.19</v>
      </c>
      <c r="BD551" s="7">
        <v>9068.64</v>
      </c>
      <c r="BE551" s="7">
        <v>513.03</v>
      </c>
      <c r="BF551" s="7">
        <v>0</v>
      </c>
      <c r="BG551" s="7">
        <v>1796691.5351832381</v>
      </c>
      <c r="BH551" s="7">
        <v>20037</v>
      </c>
      <c r="BI551" s="7">
        <v>1731101</v>
      </c>
      <c r="BJ551" s="7">
        <v>23825298.504999999</v>
      </c>
      <c r="BK551" s="7">
        <v>21588971.203333333</v>
      </c>
      <c r="BL551" s="7">
        <v>2705698.25</v>
      </c>
      <c r="BM551" s="7">
        <v>3533912.706666667</v>
      </c>
      <c r="BN551" s="130">
        <v>1.1359999999999999</v>
      </c>
      <c r="BO551" s="131">
        <v>8.6775109999999997E-4</v>
      </c>
      <c r="BP551" s="161">
        <v>21990.387939999357</v>
      </c>
      <c r="BQ551" s="162">
        <v>31374079</v>
      </c>
      <c r="BR551" s="161">
        <v>1079799</v>
      </c>
      <c r="BS551" s="163">
        <v>0</v>
      </c>
      <c r="BT551" s="163">
        <v>0</v>
      </c>
      <c r="BU551" s="161">
        <v>69121293.640000001</v>
      </c>
      <c r="BV551" s="161">
        <v>3560847.97</v>
      </c>
      <c r="BW551" s="165">
        <v>0</v>
      </c>
      <c r="BX551" s="161">
        <v>1079799</v>
      </c>
    </row>
    <row r="552" spans="1:76" ht="14.45" x14ac:dyDescent="0.3">
      <c r="A552" s="164" t="s">
        <v>31</v>
      </c>
      <c r="B552" s="6" t="s">
        <v>75</v>
      </c>
      <c r="C552" s="6" t="s">
        <v>44</v>
      </c>
      <c r="D552" s="6" t="s">
        <v>33</v>
      </c>
      <c r="E552" s="6" t="s">
        <v>40</v>
      </c>
      <c r="F552" s="24" t="str">
        <f>+Tabela1[[#This Row],[WK]]&amp;Tabela1[[#This Row],[PK]]&amp;Tabela1[[#This Row],[GK]]</f>
        <v>080601</v>
      </c>
      <c r="G552" s="6" t="s">
        <v>565</v>
      </c>
      <c r="H552" s="7">
        <v>190170614.4929997</v>
      </c>
      <c r="I552" s="8">
        <v>1.371</v>
      </c>
      <c r="J552" s="7">
        <v>260723912.47</v>
      </c>
      <c r="K552" s="8">
        <v>7.0000000000000007E-2</v>
      </c>
      <c r="L552" s="7">
        <v>18250673.872900002</v>
      </c>
      <c r="M552" s="7">
        <v>10801927.872900002</v>
      </c>
      <c r="N552" s="9">
        <v>1.4501672996904447</v>
      </c>
      <c r="O552" s="7">
        <v>11938903</v>
      </c>
      <c r="P552" s="8">
        <v>1.2949999999999999</v>
      </c>
      <c r="Q552" s="7">
        <v>15460879</v>
      </c>
      <c r="R552" s="8">
        <v>1.6E-2</v>
      </c>
      <c r="S552" s="7">
        <v>247374.06400000001</v>
      </c>
      <c r="T552" s="7">
        <v>5220.064000000013</v>
      </c>
      <c r="U552" s="9">
        <v>2.1556794436598251E-2</v>
      </c>
      <c r="V552" s="7">
        <v>10807147.936900001</v>
      </c>
      <c r="W552" s="9">
        <v>1.4051863809047056</v>
      </c>
      <c r="X552" s="7">
        <v>21717720.579686169</v>
      </c>
      <c r="Y552" s="7">
        <v>3714698</v>
      </c>
      <c r="Z552" s="7">
        <v>4754285.084999999</v>
      </c>
      <c r="AA552" s="7">
        <v>1386150.4946861691</v>
      </c>
      <c r="AB552" s="7">
        <v>11862587</v>
      </c>
      <c r="AC552" s="7">
        <v>0</v>
      </c>
      <c r="AD552" s="7">
        <v>10910572.642786168</v>
      </c>
      <c r="AE552" s="7">
        <v>0</v>
      </c>
      <c r="AF552" s="7">
        <v>18250673.872900002</v>
      </c>
      <c r="AG552" s="7">
        <v>247374.06400000001</v>
      </c>
      <c r="AH552" s="7">
        <v>10910572.642786168</v>
      </c>
      <c r="AI552" s="7">
        <v>6219220</v>
      </c>
      <c r="AJ552" s="7">
        <v>169704</v>
      </c>
      <c r="AK552" s="7">
        <v>3724056</v>
      </c>
      <c r="AL552" s="7">
        <v>92231</v>
      </c>
      <c r="AM552" s="7">
        <v>1485184</v>
      </c>
      <c r="AN552" s="7">
        <v>0</v>
      </c>
      <c r="AO552" s="7">
        <v>0</v>
      </c>
      <c r="AP552" s="7">
        <v>9451321</v>
      </c>
      <c r="AQ552" s="7">
        <v>385894</v>
      </c>
      <c r="AR552" s="7">
        <v>7448746</v>
      </c>
      <c r="AS552" s="7">
        <v>242154</v>
      </c>
      <c r="AT552" s="7">
        <v>3965028</v>
      </c>
      <c r="AU552" s="7">
        <v>92631</v>
      </c>
      <c r="AV552" s="7">
        <v>1557514</v>
      </c>
      <c r="AW552" s="7">
        <v>0</v>
      </c>
      <c r="AX552" s="7">
        <v>0</v>
      </c>
      <c r="AY552" s="7">
        <v>10647178</v>
      </c>
      <c r="AZ552" s="7">
        <v>157330</v>
      </c>
      <c r="BA552" s="7">
        <v>4754285.084999999</v>
      </c>
      <c r="BB552" s="7">
        <v>5408.11</v>
      </c>
      <c r="BC552" s="7">
        <v>75.13</v>
      </c>
      <c r="BD552" s="7">
        <v>0</v>
      </c>
      <c r="BE552" s="7">
        <v>29633.69</v>
      </c>
      <c r="BF552" s="7">
        <v>0</v>
      </c>
      <c r="BG552" s="7">
        <v>552269.49468616897</v>
      </c>
      <c r="BH552" s="7">
        <v>6159</v>
      </c>
      <c r="BI552" s="7">
        <v>833881</v>
      </c>
      <c r="BJ552" s="7">
        <v>11476811.247499997</v>
      </c>
      <c r="BK552" s="7">
        <v>3748467.2633333318</v>
      </c>
      <c r="BL552" s="7">
        <v>10839314.619999999</v>
      </c>
      <c r="BM552" s="7">
        <v>9234746.6966666672</v>
      </c>
      <c r="BN552" s="130">
        <v>0.85299999999999998</v>
      </c>
      <c r="BO552" s="131">
        <v>2.7732069999999998E-4</v>
      </c>
      <c r="BP552" s="161">
        <v>7027.6393325699746</v>
      </c>
      <c r="BQ552" s="162">
        <v>11862587</v>
      </c>
      <c r="BR552" s="161">
        <v>352040</v>
      </c>
      <c r="BS552" s="163">
        <v>2010485.0596861686</v>
      </c>
      <c r="BT552" s="163">
        <v>0</v>
      </c>
      <c r="BU552" s="161">
        <v>18250673.870000001</v>
      </c>
      <c r="BV552" s="161">
        <v>247374.06</v>
      </c>
      <c r="BW552" s="165">
        <v>8900087.5800000001</v>
      </c>
      <c r="BX552" s="161">
        <v>352040</v>
      </c>
    </row>
    <row r="553" spans="1:76" ht="14.45" x14ac:dyDescent="0.3">
      <c r="A553" s="164" t="s">
        <v>31</v>
      </c>
      <c r="B553" s="6" t="s">
        <v>75</v>
      </c>
      <c r="C553" s="6" t="s">
        <v>44</v>
      </c>
      <c r="D553" s="6" t="s">
        <v>32</v>
      </c>
      <c r="E553" s="6" t="s">
        <v>40</v>
      </c>
      <c r="F553" s="24" t="str">
        <f>+Tabela1[[#This Row],[WK]]&amp;Tabela1[[#This Row],[PK]]&amp;Tabela1[[#This Row],[GK]]</f>
        <v>080602</v>
      </c>
      <c r="G553" s="6" t="s">
        <v>566</v>
      </c>
      <c r="H553" s="7">
        <v>514255218.76600051</v>
      </c>
      <c r="I553" s="8">
        <v>1.371</v>
      </c>
      <c r="J553" s="7">
        <v>705043904.93000007</v>
      </c>
      <c r="K553" s="8">
        <v>7.0000000000000007E-2</v>
      </c>
      <c r="L553" s="7">
        <v>49353073.345100008</v>
      </c>
      <c r="M553" s="7">
        <v>29927432.345100008</v>
      </c>
      <c r="N553" s="9">
        <v>1.5406149194819367</v>
      </c>
      <c r="O553" s="7">
        <v>98775924</v>
      </c>
      <c r="P553" s="8">
        <v>1.2949999999999999</v>
      </c>
      <c r="Q553" s="7">
        <v>127914822</v>
      </c>
      <c r="R553" s="8">
        <v>1.6E-2</v>
      </c>
      <c r="S553" s="7">
        <v>2046637.152</v>
      </c>
      <c r="T553" s="7">
        <v>476370.152</v>
      </c>
      <c r="U553" s="9">
        <v>0.30336888694725167</v>
      </c>
      <c r="V553" s="7">
        <v>30403802.497100011</v>
      </c>
      <c r="W553" s="9">
        <v>1.4480822880868029</v>
      </c>
      <c r="X553" s="7">
        <v>28397499.584704589</v>
      </c>
      <c r="Y553" s="7">
        <v>0</v>
      </c>
      <c r="Z553" s="7">
        <v>2534447.0049999999</v>
      </c>
      <c r="AA553" s="7">
        <v>2479716.5797045883</v>
      </c>
      <c r="AB553" s="7">
        <v>23383336</v>
      </c>
      <c r="AC553" s="7">
        <v>0</v>
      </c>
      <c r="AD553" s="7">
        <v>0</v>
      </c>
      <c r="AE553" s="7">
        <v>0</v>
      </c>
      <c r="AF553" s="7">
        <v>49353073.345100008</v>
      </c>
      <c r="AG553" s="7">
        <v>2046637.152</v>
      </c>
      <c r="AH553" s="7">
        <v>0</v>
      </c>
      <c r="AI553" s="7">
        <v>16219149</v>
      </c>
      <c r="AJ553" s="7">
        <v>1651250</v>
      </c>
      <c r="AK553" s="7">
        <v>5021626</v>
      </c>
      <c r="AL553" s="7">
        <v>193597</v>
      </c>
      <c r="AM553" s="7">
        <v>1154994</v>
      </c>
      <c r="AN553" s="7">
        <v>0</v>
      </c>
      <c r="AO553" s="7">
        <v>0</v>
      </c>
      <c r="AP553" s="7">
        <v>18602649</v>
      </c>
      <c r="AQ553" s="7">
        <v>1599270</v>
      </c>
      <c r="AR553" s="7">
        <v>19425641</v>
      </c>
      <c r="AS553" s="7">
        <v>1570267</v>
      </c>
      <c r="AT553" s="7">
        <v>5728394</v>
      </c>
      <c r="AU553" s="7">
        <v>119589</v>
      </c>
      <c r="AV553" s="7">
        <v>665741</v>
      </c>
      <c r="AW553" s="7">
        <v>0</v>
      </c>
      <c r="AX553" s="7">
        <v>0</v>
      </c>
      <c r="AY553" s="7">
        <v>20734986</v>
      </c>
      <c r="AZ553" s="7">
        <v>663382</v>
      </c>
      <c r="BA553" s="7">
        <v>2534447.0049999999</v>
      </c>
      <c r="BB553" s="7">
        <v>0</v>
      </c>
      <c r="BC553" s="7">
        <v>308.01</v>
      </c>
      <c r="BD553" s="7">
        <v>16165.08</v>
      </c>
      <c r="BE553" s="7">
        <v>20016.73</v>
      </c>
      <c r="BF553" s="7">
        <v>155.91999999999999</v>
      </c>
      <c r="BG553" s="7">
        <v>1462944.5797045883</v>
      </c>
      <c r="BH553" s="7">
        <v>16315</v>
      </c>
      <c r="BI553" s="7">
        <v>1016772</v>
      </c>
      <c r="BJ553" s="7">
        <v>13993888.43416667</v>
      </c>
      <c r="BK553" s="7">
        <v>11675742.040000003</v>
      </c>
      <c r="BL553" s="7">
        <v>1876737.6766666668</v>
      </c>
      <c r="BM553" s="7">
        <v>5519110.2233333327</v>
      </c>
      <c r="BN553" s="130">
        <v>1.016</v>
      </c>
      <c r="BO553" s="131">
        <v>7.0903299999999997E-4</v>
      </c>
      <c r="BP553" s="161">
        <v>17968.305064582029</v>
      </c>
      <c r="BQ553" s="162">
        <v>23383336</v>
      </c>
      <c r="BR553" s="161">
        <v>757342</v>
      </c>
      <c r="BS553" s="163">
        <v>0</v>
      </c>
      <c r="BT553" s="163">
        <v>1765631.5028999895</v>
      </c>
      <c r="BU553" s="161">
        <v>49353073.350000001</v>
      </c>
      <c r="BV553" s="161">
        <v>2046637.15</v>
      </c>
      <c r="BW553" s="165">
        <v>1765631.5028999895</v>
      </c>
      <c r="BX553" s="161">
        <v>757342</v>
      </c>
    </row>
    <row r="554" spans="1:76" ht="14.45" x14ac:dyDescent="0.3">
      <c r="A554" s="164" t="s">
        <v>31</v>
      </c>
      <c r="B554" s="6" t="s">
        <v>75</v>
      </c>
      <c r="C554" s="6" t="s">
        <v>44</v>
      </c>
      <c r="D554" s="6" t="s">
        <v>37</v>
      </c>
      <c r="E554" s="6" t="s">
        <v>36</v>
      </c>
      <c r="F554" s="24" t="str">
        <f>+Tabela1[[#This Row],[WK]]&amp;Tabela1[[#This Row],[PK]]&amp;Tabela1[[#This Row],[GK]]</f>
        <v>080603</v>
      </c>
      <c r="G554" s="6" t="s">
        <v>567</v>
      </c>
      <c r="H554" s="7">
        <v>118904133.31019978</v>
      </c>
      <c r="I554" s="8">
        <v>1.371</v>
      </c>
      <c r="J554" s="7">
        <v>163017566.76999998</v>
      </c>
      <c r="K554" s="8">
        <v>7.0000000000000007E-2</v>
      </c>
      <c r="L554" s="7">
        <v>11411229.673899999</v>
      </c>
      <c r="M554" s="7">
        <v>7079483.6738999989</v>
      </c>
      <c r="N554" s="9">
        <v>1.6343256677330571</v>
      </c>
      <c r="O554" s="7">
        <v>13650351</v>
      </c>
      <c r="P554" s="8">
        <v>1.2949999999999999</v>
      </c>
      <c r="Q554" s="7">
        <v>17677205</v>
      </c>
      <c r="R554" s="8">
        <v>1.6E-2</v>
      </c>
      <c r="S554" s="7">
        <v>282835.28000000003</v>
      </c>
      <c r="T554" s="7">
        <v>41632.280000000028</v>
      </c>
      <c r="U554" s="9">
        <v>0.17260266248761427</v>
      </c>
      <c r="V554" s="7">
        <v>7121115.9538999982</v>
      </c>
      <c r="W554" s="9">
        <v>1.5572261912170895</v>
      </c>
      <c r="X554" s="7">
        <v>11748317.34863966</v>
      </c>
      <c r="Y554" s="7">
        <v>2102632</v>
      </c>
      <c r="Z554" s="7">
        <v>533897.65500000003</v>
      </c>
      <c r="AA554" s="7">
        <v>653649.69363965956</v>
      </c>
      <c r="AB554" s="7">
        <v>7944617</v>
      </c>
      <c r="AC554" s="7">
        <v>513521</v>
      </c>
      <c r="AD554" s="7">
        <v>4627201.3947396604</v>
      </c>
      <c r="AE554" s="7">
        <v>0</v>
      </c>
      <c r="AF554" s="7">
        <v>11411229.673899999</v>
      </c>
      <c r="AG554" s="7">
        <v>282835.28000000003</v>
      </c>
      <c r="AH554" s="7">
        <v>4627201.3947396604</v>
      </c>
      <c r="AI554" s="7">
        <v>3616726</v>
      </c>
      <c r="AJ554" s="7">
        <v>248795</v>
      </c>
      <c r="AK554" s="7">
        <v>3291956</v>
      </c>
      <c r="AL554" s="7">
        <v>0</v>
      </c>
      <c r="AM554" s="7">
        <v>906590</v>
      </c>
      <c r="AN554" s="7">
        <v>0</v>
      </c>
      <c r="AO554" s="7">
        <v>0</v>
      </c>
      <c r="AP554" s="7">
        <v>6380698</v>
      </c>
      <c r="AQ554" s="7">
        <v>373958</v>
      </c>
      <c r="AR554" s="7">
        <v>4331746</v>
      </c>
      <c r="AS554" s="7">
        <v>241203</v>
      </c>
      <c r="AT554" s="7">
        <v>3555437</v>
      </c>
      <c r="AU554" s="7">
        <v>52777</v>
      </c>
      <c r="AV554" s="7">
        <v>481799</v>
      </c>
      <c r="AW554" s="7">
        <v>0</v>
      </c>
      <c r="AX554" s="7">
        <v>0</v>
      </c>
      <c r="AY554" s="7">
        <v>7130524</v>
      </c>
      <c r="AZ554" s="7">
        <v>152464</v>
      </c>
      <c r="BA554" s="7">
        <v>533897.65500000003</v>
      </c>
      <c r="BB554" s="7">
        <v>0</v>
      </c>
      <c r="BC554" s="7">
        <v>0</v>
      </c>
      <c r="BD554" s="7">
        <v>4258.51</v>
      </c>
      <c r="BE554" s="7">
        <v>2673.09</v>
      </c>
      <c r="BF554" s="7">
        <v>437.34</v>
      </c>
      <c r="BG554" s="7">
        <v>351680.69363965961</v>
      </c>
      <c r="BH554" s="7">
        <v>3922</v>
      </c>
      <c r="BI554" s="7">
        <v>301969</v>
      </c>
      <c r="BJ554" s="7">
        <v>4155916.1858333335</v>
      </c>
      <c r="BK554" s="7">
        <v>3098493.6166666667</v>
      </c>
      <c r="BL554" s="7">
        <v>285747.5733333333</v>
      </c>
      <c r="BM554" s="7">
        <v>3658195.1300000004</v>
      </c>
      <c r="BN554" s="130">
        <v>0.85399999999999998</v>
      </c>
      <c r="BO554" s="131">
        <v>1.5803369999999999E-4</v>
      </c>
      <c r="BP554" s="161">
        <v>4005.074067237701</v>
      </c>
      <c r="BQ554" s="162">
        <v>7944617</v>
      </c>
      <c r="BR554" s="161">
        <v>213720</v>
      </c>
      <c r="BS554" s="163">
        <v>0</v>
      </c>
      <c r="BT554" s="163">
        <v>838403.30000000075</v>
      </c>
      <c r="BU554" s="161">
        <v>11411229.67</v>
      </c>
      <c r="BV554" s="161">
        <v>282835.28000000003</v>
      </c>
      <c r="BW554" s="165">
        <v>5465604.6900000004</v>
      </c>
      <c r="BX554" s="161">
        <v>213720</v>
      </c>
    </row>
    <row r="555" spans="1:76" ht="14.45" x14ac:dyDescent="0.3">
      <c r="A555" s="164" t="s">
        <v>31</v>
      </c>
      <c r="B555" s="6" t="s">
        <v>75</v>
      </c>
      <c r="C555" s="6" t="s">
        <v>44</v>
      </c>
      <c r="D555" s="6" t="s">
        <v>39</v>
      </c>
      <c r="E555" s="6" t="s">
        <v>40</v>
      </c>
      <c r="F555" s="24" t="str">
        <f>+Tabela1[[#This Row],[WK]]&amp;Tabela1[[#This Row],[PK]]&amp;Tabela1[[#This Row],[GK]]</f>
        <v>080604</v>
      </c>
      <c r="G555" s="6" t="s">
        <v>568</v>
      </c>
      <c r="H555" s="7">
        <v>474090135.11179817</v>
      </c>
      <c r="I555" s="8">
        <v>1.371</v>
      </c>
      <c r="J555" s="7">
        <v>649977575.24000001</v>
      </c>
      <c r="K555" s="8">
        <v>7.0000000000000007E-2</v>
      </c>
      <c r="L555" s="7">
        <v>45498430.266800009</v>
      </c>
      <c r="M555" s="7">
        <v>28461960.266800009</v>
      </c>
      <c r="N555" s="9">
        <v>1.6706489235622173</v>
      </c>
      <c r="O555" s="7">
        <v>56748781</v>
      </c>
      <c r="P555" s="8">
        <v>1.2949999999999999</v>
      </c>
      <c r="Q555" s="7">
        <v>73489671</v>
      </c>
      <c r="R555" s="8">
        <v>1.6E-2</v>
      </c>
      <c r="S555" s="7">
        <v>1175834.736</v>
      </c>
      <c r="T555" s="7">
        <v>78228.736000000034</v>
      </c>
      <c r="U555" s="9">
        <v>7.1272146835932054E-2</v>
      </c>
      <c r="V555" s="7">
        <v>28540189.00280001</v>
      </c>
      <c r="W555" s="9">
        <v>1.5738430236423411</v>
      </c>
      <c r="X555" s="7">
        <v>39103770.157003179</v>
      </c>
      <c r="Y555" s="7">
        <v>12188052</v>
      </c>
      <c r="Z555" s="7">
        <v>887474.04499999993</v>
      </c>
      <c r="AA555" s="7">
        <v>2297581.1120031755</v>
      </c>
      <c r="AB555" s="7">
        <v>23730663</v>
      </c>
      <c r="AC555" s="7">
        <v>0</v>
      </c>
      <c r="AD555" s="7">
        <v>10563581.154203171</v>
      </c>
      <c r="AE555" s="7">
        <v>0</v>
      </c>
      <c r="AF555" s="7">
        <v>45498430.266800009</v>
      </c>
      <c r="AG555" s="7">
        <v>1175834.736</v>
      </c>
      <c r="AH555" s="7">
        <v>10563581.154203171</v>
      </c>
      <c r="AI555" s="7">
        <v>14224346</v>
      </c>
      <c r="AJ555" s="7">
        <v>968147</v>
      </c>
      <c r="AK555" s="7">
        <v>11518337</v>
      </c>
      <c r="AL555" s="7">
        <v>266045</v>
      </c>
      <c r="AM555" s="7">
        <v>791791</v>
      </c>
      <c r="AN555" s="7">
        <v>0</v>
      </c>
      <c r="AO555" s="7">
        <v>0</v>
      </c>
      <c r="AP555" s="7">
        <v>18954409</v>
      </c>
      <c r="AQ555" s="7">
        <v>1456051</v>
      </c>
      <c r="AR555" s="7">
        <v>17036470</v>
      </c>
      <c r="AS555" s="7">
        <v>1097606</v>
      </c>
      <c r="AT555" s="7">
        <v>10811545</v>
      </c>
      <c r="AU555" s="7">
        <v>380644</v>
      </c>
      <c r="AV555" s="7">
        <v>807652</v>
      </c>
      <c r="AW555" s="7">
        <v>0</v>
      </c>
      <c r="AX555" s="7">
        <v>0</v>
      </c>
      <c r="AY555" s="7">
        <v>21271244</v>
      </c>
      <c r="AZ555" s="7">
        <v>603369</v>
      </c>
      <c r="BA555" s="7">
        <v>887474.04499999993</v>
      </c>
      <c r="BB555" s="7">
        <v>0</v>
      </c>
      <c r="BC555" s="7">
        <v>42.02</v>
      </c>
      <c r="BD555" s="7">
        <v>3642.79</v>
      </c>
      <c r="BE555" s="7">
        <v>7614.87</v>
      </c>
      <c r="BF555" s="7">
        <v>5857.32</v>
      </c>
      <c r="BG555" s="7">
        <v>1446266.1120031755</v>
      </c>
      <c r="BH555" s="7">
        <v>16129</v>
      </c>
      <c r="BI555" s="7">
        <v>851315</v>
      </c>
      <c r="BJ555" s="7">
        <v>11716624.083333332</v>
      </c>
      <c r="BK555" s="7">
        <v>10296338.639999999</v>
      </c>
      <c r="BL555" s="7">
        <v>643460.46</v>
      </c>
      <c r="BM555" s="7">
        <v>4394220.8533333335</v>
      </c>
      <c r="BN555" s="130">
        <v>0.81499999999999995</v>
      </c>
      <c r="BO555" s="131">
        <v>7.2305399999999999E-4</v>
      </c>
      <c r="BP555" s="161">
        <v>18323.489000097739</v>
      </c>
      <c r="BQ555" s="162">
        <v>23730663</v>
      </c>
      <c r="BR555" s="161">
        <v>887833</v>
      </c>
      <c r="BS555" s="163">
        <v>0</v>
      </c>
      <c r="BT555" s="163">
        <v>0</v>
      </c>
      <c r="BU555" s="161">
        <v>45498430.270000003</v>
      </c>
      <c r="BV555" s="161">
        <v>1175834.74</v>
      </c>
      <c r="BW555" s="165">
        <v>10563581.15</v>
      </c>
      <c r="BX555" s="161">
        <v>887833</v>
      </c>
    </row>
    <row r="556" spans="1:76" ht="14.45" x14ac:dyDescent="0.3">
      <c r="A556" s="164" t="s">
        <v>31</v>
      </c>
      <c r="B556" s="6" t="s">
        <v>75</v>
      </c>
      <c r="C556" s="6" t="s">
        <v>44</v>
      </c>
      <c r="D556" s="6" t="s">
        <v>42</v>
      </c>
      <c r="E556" s="6" t="s">
        <v>36</v>
      </c>
      <c r="F556" s="24" t="str">
        <f>+Tabela1[[#This Row],[WK]]&amp;Tabela1[[#This Row],[PK]]&amp;Tabela1[[#This Row],[GK]]</f>
        <v>080605</v>
      </c>
      <c r="G556" s="6" t="s">
        <v>569</v>
      </c>
      <c r="H556" s="7">
        <v>109992266.35679948</v>
      </c>
      <c r="I556" s="8">
        <v>1.371</v>
      </c>
      <c r="J556" s="7">
        <v>150799397.16999999</v>
      </c>
      <c r="K556" s="8">
        <v>7.0000000000000007E-2</v>
      </c>
      <c r="L556" s="7">
        <v>10555957.801899999</v>
      </c>
      <c r="M556" s="7">
        <v>6024375.8018999994</v>
      </c>
      <c r="N556" s="9">
        <v>1.3294200131212455</v>
      </c>
      <c r="O556" s="7">
        <v>1934825</v>
      </c>
      <c r="P556" s="8">
        <v>1.2949999999999999</v>
      </c>
      <c r="Q556" s="7">
        <v>2505598</v>
      </c>
      <c r="R556" s="8">
        <v>1.6E-2</v>
      </c>
      <c r="S556" s="7">
        <v>40089.567999999999</v>
      </c>
      <c r="T556" s="7">
        <v>-48709.432000000001</v>
      </c>
      <c r="U556" s="9">
        <v>-0.54853581684478425</v>
      </c>
      <c r="V556" s="7">
        <v>5975666.3698999994</v>
      </c>
      <c r="W556" s="9">
        <v>1.2933276216615035</v>
      </c>
      <c r="X556" s="7">
        <v>13252118.180790566</v>
      </c>
      <c r="Y556" s="7">
        <v>4701577</v>
      </c>
      <c r="Z556" s="7">
        <v>700961.61499999999</v>
      </c>
      <c r="AA556" s="7">
        <v>647166.56579056662</v>
      </c>
      <c r="AB556" s="7">
        <v>7202413</v>
      </c>
      <c r="AC556" s="7">
        <v>0</v>
      </c>
      <c r="AD556" s="7">
        <v>7276451.8108905666</v>
      </c>
      <c r="AE556" s="7">
        <v>0</v>
      </c>
      <c r="AF556" s="7">
        <v>10555957.801899999</v>
      </c>
      <c r="AG556" s="7">
        <v>40089.567999999999</v>
      </c>
      <c r="AH556" s="7">
        <v>7276451.8108905666</v>
      </c>
      <c r="AI556" s="7">
        <v>3783577</v>
      </c>
      <c r="AJ556" s="7">
        <v>75895</v>
      </c>
      <c r="AK556" s="7">
        <v>3528856</v>
      </c>
      <c r="AL556" s="7">
        <v>0</v>
      </c>
      <c r="AM556" s="7">
        <v>348141</v>
      </c>
      <c r="AN556" s="7">
        <v>0</v>
      </c>
      <c r="AO556" s="7">
        <v>0</v>
      </c>
      <c r="AP556" s="7">
        <v>5822011</v>
      </c>
      <c r="AQ556" s="7">
        <v>397828</v>
      </c>
      <c r="AR556" s="7">
        <v>4531582</v>
      </c>
      <c r="AS556" s="7">
        <v>88799</v>
      </c>
      <c r="AT556" s="7">
        <v>3929115</v>
      </c>
      <c r="AU556" s="7">
        <v>0</v>
      </c>
      <c r="AV556" s="7">
        <v>962233</v>
      </c>
      <c r="AW556" s="7">
        <v>0</v>
      </c>
      <c r="AX556" s="7">
        <v>0</v>
      </c>
      <c r="AY556" s="7">
        <v>6601904</v>
      </c>
      <c r="AZ556" s="7">
        <v>168684</v>
      </c>
      <c r="BA556" s="7">
        <v>700961.61499999999</v>
      </c>
      <c r="BB556" s="7">
        <v>0</v>
      </c>
      <c r="BC556" s="7">
        <v>1</v>
      </c>
      <c r="BD556" s="7">
        <v>7162.84</v>
      </c>
      <c r="BE556" s="7">
        <v>485.39</v>
      </c>
      <c r="BF556" s="7">
        <v>385.06</v>
      </c>
      <c r="BG556" s="7">
        <v>370600.56579056662</v>
      </c>
      <c r="BH556" s="7">
        <v>4133</v>
      </c>
      <c r="BI556" s="7">
        <v>276566</v>
      </c>
      <c r="BJ556" s="7">
        <v>3806330.128333332</v>
      </c>
      <c r="BK556" s="7">
        <v>1297756.8033333318</v>
      </c>
      <c r="BL556" s="7">
        <v>1405671.5999999999</v>
      </c>
      <c r="BM556" s="7">
        <v>7222950.1000000006</v>
      </c>
      <c r="BN556" s="130">
        <v>0.72699999999999998</v>
      </c>
      <c r="BO556" s="131">
        <v>1.7704090000000001E-4</v>
      </c>
      <c r="BP556" s="161">
        <v>4486.3232869082813</v>
      </c>
      <c r="BQ556" s="162">
        <v>7202413</v>
      </c>
      <c r="BR556" s="161">
        <v>235878</v>
      </c>
      <c r="BS556" s="163">
        <v>0</v>
      </c>
      <c r="BT556" s="163">
        <v>145695.81920943409</v>
      </c>
      <c r="BU556" s="161">
        <v>10555957.800000001</v>
      </c>
      <c r="BV556" s="161">
        <v>40089.57</v>
      </c>
      <c r="BW556" s="165">
        <v>7422147.6292094337</v>
      </c>
      <c r="BX556" s="161">
        <v>235878</v>
      </c>
    </row>
    <row r="557" spans="1:76" ht="14.45" x14ac:dyDescent="0.3">
      <c r="A557" s="164" t="s">
        <v>31</v>
      </c>
      <c r="B557" s="6" t="s">
        <v>75</v>
      </c>
      <c r="C557" s="6" t="s">
        <v>51</v>
      </c>
      <c r="D557" s="6" t="s">
        <v>33</v>
      </c>
      <c r="E557" s="6" t="s">
        <v>36</v>
      </c>
      <c r="F557" s="24" t="str">
        <f>+Tabela1[[#This Row],[WK]]&amp;Tabela1[[#This Row],[PK]]&amp;Tabela1[[#This Row],[GK]]</f>
        <v>080701</v>
      </c>
      <c r="G557" s="6" t="s">
        <v>570</v>
      </c>
      <c r="H557" s="7">
        <v>122120798.10480006</v>
      </c>
      <c r="I557" s="8">
        <v>1.371</v>
      </c>
      <c r="J557" s="7">
        <v>167427614.20000002</v>
      </c>
      <c r="K557" s="8">
        <v>7.0000000000000007E-2</v>
      </c>
      <c r="L557" s="7">
        <v>11719932.994000003</v>
      </c>
      <c r="M557" s="7">
        <v>7299040.9940000027</v>
      </c>
      <c r="N557" s="9">
        <v>1.6510335457188283</v>
      </c>
      <c r="O557" s="7">
        <v>6428857</v>
      </c>
      <c r="P557" s="8">
        <v>1.2949999999999999</v>
      </c>
      <c r="Q557" s="7">
        <v>8325370</v>
      </c>
      <c r="R557" s="8">
        <v>1.6E-2</v>
      </c>
      <c r="S557" s="7">
        <v>133205.92000000001</v>
      </c>
      <c r="T557" s="7">
        <v>44996.920000000013</v>
      </c>
      <c r="U557" s="9">
        <v>0.51011710823158651</v>
      </c>
      <c r="V557" s="7">
        <v>7344037.9140000027</v>
      </c>
      <c r="W557" s="9">
        <v>1.6287144408608285</v>
      </c>
      <c r="X557" s="7">
        <v>13967353.443893548</v>
      </c>
      <c r="Y557" s="7">
        <v>3511130</v>
      </c>
      <c r="Z557" s="7">
        <v>424853.91500000004</v>
      </c>
      <c r="AA557" s="7">
        <v>704524.52889354934</v>
      </c>
      <c r="AB557" s="7">
        <v>8307222</v>
      </c>
      <c r="AC557" s="7">
        <v>1019623</v>
      </c>
      <c r="AD557" s="7">
        <v>6623315.5298935454</v>
      </c>
      <c r="AE557" s="7">
        <v>0</v>
      </c>
      <c r="AF557" s="7">
        <v>11719932.994000003</v>
      </c>
      <c r="AG557" s="7">
        <v>133205.92000000001</v>
      </c>
      <c r="AH557" s="7">
        <v>6623315.5298935454</v>
      </c>
      <c r="AI557" s="7">
        <v>3691158</v>
      </c>
      <c r="AJ557" s="7">
        <v>87791</v>
      </c>
      <c r="AK557" s="7">
        <v>4600466</v>
      </c>
      <c r="AL557" s="7">
        <v>0</v>
      </c>
      <c r="AM557" s="7">
        <v>809305</v>
      </c>
      <c r="AN557" s="7">
        <v>0</v>
      </c>
      <c r="AO557" s="7">
        <v>0</v>
      </c>
      <c r="AP557" s="7">
        <v>6458854</v>
      </c>
      <c r="AQ557" s="7">
        <v>461481</v>
      </c>
      <c r="AR557" s="7">
        <v>4420892</v>
      </c>
      <c r="AS557" s="7">
        <v>88209</v>
      </c>
      <c r="AT557" s="7">
        <v>5214423</v>
      </c>
      <c r="AU557" s="7">
        <v>0</v>
      </c>
      <c r="AV557" s="7">
        <v>711511</v>
      </c>
      <c r="AW557" s="7">
        <v>0</v>
      </c>
      <c r="AX557" s="7">
        <v>0</v>
      </c>
      <c r="AY557" s="7">
        <v>7411862</v>
      </c>
      <c r="AZ557" s="7">
        <v>186525</v>
      </c>
      <c r="BA557" s="7">
        <v>424853.91500000004</v>
      </c>
      <c r="BB557" s="7">
        <v>0</v>
      </c>
      <c r="BC557" s="7">
        <v>0</v>
      </c>
      <c r="BD557" s="7">
        <v>1402.49</v>
      </c>
      <c r="BE557" s="7">
        <v>5572.37</v>
      </c>
      <c r="BF557" s="7">
        <v>1138.94</v>
      </c>
      <c r="BG557" s="7">
        <v>410951.52889354934</v>
      </c>
      <c r="BH557" s="7">
        <v>4583</v>
      </c>
      <c r="BI557" s="7">
        <v>293573</v>
      </c>
      <c r="BJ557" s="7">
        <v>4040519.9925000006</v>
      </c>
      <c r="BK557" s="7">
        <v>2385156.1733333343</v>
      </c>
      <c r="BL557" s="7">
        <v>1799114.6933333334</v>
      </c>
      <c r="BM557" s="7">
        <v>3023225.8899999992</v>
      </c>
      <c r="BN557" s="130">
        <v>0.79100000000000004</v>
      </c>
      <c r="BO557" s="131">
        <v>1.8185940000000001E-4</v>
      </c>
      <c r="BP557" s="161">
        <v>4608.3864985502996</v>
      </c>
      <c r="BQ557" s="162">
        <v>8307222</v>
      </c>
      <c r="BR557" s="161">
        <v>260097</v>
      </c>
      <c r="BS557" s="163">
        <v>0</v>
      </c>
      <c r="BT557" s="163">
        <v>1317064.5561064519</v>
      </c>
      <c r="BU557" s="161">
        <v>11719932.99</v>
      </c>
      <c r="BV557" s="161">
        <v>133205.92000000001</v>
      </c>
      <c r="BW557" s="165">
        <v>7940380.0861064522</v>
      </c>
      <c r="BX557" s="161">
        <v>260097</v>
      </c>
    </row>
    <row r="558" spans="1:76" ht="14.45" x14ac:dyDescent="0.3">
      <c r="A558" s="164" t="s">
        <v>31</v>
      </c>
      <c r="B558" s="6" t="s">
        <v>75</v>
      </c>
      <c r="C558" s="6" t="s">
        <v>51</v>
      </c>
      <c r="D558" s="6" t="s">
        <v>32</v>
      </c>
      <c r="E558" s="6" t="s">
        <v>40</v>
      </c>
      <c r="F558" s="24" t="str">
        <f>+Tabela1[[#This Row],[WK]]&amp;Tabela1[[#This Row],[PK]]&amp;Tabela1[[#This Row],[GK]]</f>
        <v>080702</v>
      </c>
      <c r="G558" s="6" t="s">
        <v>571</v>
      </c>
      <c r="H558" s="7">
        <v>84009898.882799909</v>
      </c>
      <c r="I558" s="8">
        <v>1.371</v>
      </c>
      <c r="J558" s="7">
        <v>115177571.36999999</v>
      </c>
      <c r="K558" s="8">
        <v>7.0000000000000007E-2</v>
      </c>
      <c r="L558" s="7">
        <v>8062429.9959000004</v>
      </c>
      <c r="M558" s="7">
        <v>5076203.9959000004</v>
      </c>
      <c r="N558" s="9">
        <v>1.6998726807348139</v>
      </c>
      <c r="O558" s="7">
        <v>1040794</v>
      </c>
      <c r="P558" s="8">
        <v>1.2949999999999999</v>
      </c>
      <c r="Q558" s="7">
        <v>1347828</v>
      </c>
      <c r="R558" s="8">
        <v>1.6E-2</v>
      </c>
      <c r="S558" s="7">
        <v>21565.248</v>
      </c>
      <c r="T558" s="7">
        <v>-124019.75200000001</v>
      </c>
      <c r="U558" s="9">
        <v>-0.85187177250403545</v>
      </c>
      <c r="V558" s="7">
        <v>4952184.2439000001</v>
      </c>
      <c r="W558" s="9">
        <v>1.5812525864108657</v>
      </c>
      <c r="X558" s="7">
        <v>8362033.0600000005</v>
      </c>
      <c r="Y558" s="7">
        <v>1271214</v>
      </c>
      <c r="Z558" s="7">
        <v>600974.06000000006</v>
      </c>
      <c r="AA558" s="7">
        <v>502249</v>
      </c>
      <c r="AB558" s="7">
        <v>5803979</v>
      </c>
      <c r="AC558" s="7">
        <v>183617</v>
      </c>
      <c r="AD558" s="7">
        <v>3409848.8160999999</v>
      </c>
      <c r="AE558" s="7">
        <v>0</v>
      </c>
      <c r="AF558" s="7">
        <v>8062429.9959000004</v>
      </c>
      <c r="AG558" s="7">
        <v>21565.248</v>
      </c>
      <c r="AH558" s="7">
        <v>3409848.8160999999</v>
      </c>
      <c r="AI558" s="7">
        <v>2493305</v>
      </c>
      <c r="AJ558" s="7">
        <v>186215</v>
      </c>
      <c r="AK558" s="7">
        <v>1446541</v>
      </c>
      <c r="AL558" s="7">
        <v>0</v>
      </c>
      <c r="AM558" s="7">
        <v>240789</v>
      </c>
      <c r="AN558" s="7">
        <v>0</v>
      </c>
      <c r="AO558" s="7">
        <v>0</v>
      </c>
      <c r="AP558" s="7">
        <v>4275868</v>
      </c>
      <c r="AQ558" s="7">
        <v>342133</v>
      </c>
      <c r="AR558" s="7">
        <v>2986226</v>
      </c>
      <c r="AS558" s="7">
        <v>145585</v>
      </c>
      <c r="AT558" s="7">
        <v>2247107</v>
      </c>
      <c r="AU558" s="7">
        <v>0</v>
      </c>
      <c r="AV558" s="7">
        <v>613388</v>
      </c>
      <c r="AW558" s="7">
        <v>0</v>
      </c>
      <c r="AX558" s="7">
        <v>0</v>
      </c>
      <c r="AY558" s="7">
        <v>5071256</v>
      </c>
      <c r="AZ558" s="7">
        <v>142732</v>
      </c>
      <c r="BA558" s="7">
        <v>600974.06000000006</v>
      </c>
      <c r="BB558" s="7">
        <v>0</v>
      </c>
      <c r="BC558" s="7">
        <v>50.21</v>
      </c>
      <c r="BD558" s="7">
        <v>6294.72</v>
      </c>
      <c r="BE558" s="7">
        <v>0</v>
      </c>
      <c r="BF558" s="7">
        <v>0</v>
      </c>
      <c r="BG558" s="7">
        <v>320594</v>
      </c>
      <c r="BH558" s="7">
        <v>3041</v>
      </c>
      <c r="BI558" s="7">
        <v>181655</v>
      </c>
      <c r="BJ558" s="7">
        <v>2500031.8766666674</v>
      </c>
      <c r="BK558" s="7">
        <v>1785819.2566666673</v>
      </c>
      <c r="BL558" s="7">
        <v>431314.39333333331</v>
      </c>
      <c r="BM558" s="7">
        <v>1994221.6933333334</v>
      </c>
      <c r="BN558" s="130">
        <v>0.88700000000000001</v>
      </c>
      <c r="BO558" s="131">
        <v>1.231367E-4</v>
      </c>
      <c r="BP558" s="161">
        <v>3120.6160418971745</v>
      </c>
      <c r="BQ558" s="162">
        <v>5803979</v>
      </c>
      <c r="BR558" s="161">
        <v>173750</v>
      </c>
      <c r="BS558" s="163">
        <v>0</v>
      </c>
      <c r="BT558" s="163">
        <v>886199.56000000052</v>
      </c>
      <c r="BU558" s="161">
        <v>8062430</v>
      </c>
      <c r="BV558" s="161">
        <v>21565.25</v>
      </c>
      <c r="BW558" s="165">
        <v>4296048.3800000008</v>
      </c>
      <c r="BX558" s="161">
        <v>173750</v>
      </c>
    </row>
    <row r="559" spans="1:76" ht="14.45" x14ac:dyDescent="0.3">
      <c r="A559" s="164" t="s">
        <v>31</v>
      </c>
      <c r="B559" s="6" t="s">
        <v>75</v>
      </c>
      <c r="C559" s="6" t="s">
        <v>51</v>
      </c>
      <c r="D559" s="6" t="s">
        <v>37</v>
      </c>
      <c r="E559" s="6" t="s">
        <v>36</v>
      </c>
      <c r="F559" s="24" t="str">
        <f>+Tabela1[[#This Row],[WK]]&amp;Tabela1[[#This Row],[PK]]&amp;Tabela1[[#This Row],[GK]]</f>
        <v>080703</v>
      </c>
      <c r="G559" s="6" t="s">
        <v>572</v>
      </c>
      <c r="H559" s="7">
        <v>116226556.41679975</v>
      </c>
      <c r="I559" s="8">
        <v>1.371</v>
      </c>
      <c r="J559" s="7">
        <v>159346608.84</v>
      </c>
      <c r="K559" s="8">
        <v>7.0000000000000007E-2</v>
      </c>
      <c r="L559" s="7">
        <v>11154262.618800001</v>
      </c>
      <c r="M559" s="7">
        <v>6800153.6188000012</v>
      </c>
      <c r="N559" s="9">
        <v>1.561778453134729</v>
      </c>
      <c r="O559" s="7">
        <v>11087357</v>
      </c>
      <c r="P559" s="8">
        <v>1.2949999999999999</v>
      </c>
      <c r="Q559" s="7">
        <v>14358127</v>
      </c>
      <c r="R559" s="8">
        <v>1.6E-2</v>
      </c>
      <c r="S559" s="7">
        <v>229730.03200000001</v>
      </c>
      <c r="T559" s="7">
        <v>47488.032000000007</v>
      </c>
      <c r="U559" s="9">
        <v>0.26057677154552739</v>
      </c>
      <c r="V559" s="7">
        <v>6847641.6508000009</v>
      </c>
      <c r="W559" s="9">
        <v>1.5095043683348137</v>
      </c>
      <c r="X559" s="7">
        <v>16791384.319017742</v>
      </c>
      <c r="Y559" s="7">
        <v>3707185</v>
      </c>
      <c r="Z559" s="7">
        <v>3579599.6049999995</v>
      </c>
      <c r="AA559" s="7">
        <v>1066691.7140177423</v>
      </c>
      <c r="AB559" s="7">
        <v>8437908</v>
      </c>
      <c r="AC559" s="7">
        <v>0</v>
      </c>
      <c r="AD559" s="7">
        <v>9943742.668217741</v>
      </c>
      <c r="AE559" s="7">
        <v>0</v>
      </c>
      <c r="AF559" s="7">
        <v>11154262.618800001</v>
      </c>
      <c r="AG559" s="7">
        <v>229730.03200000001</v>
      </c>
      <c r="AH559" s="7">
        <v>9943742.668217741</v>
      </c>
      <c r="AI559" s="7">
        <v>3635399</v>
      </c>
      <c r="AJ559" s="7">
        <v>237347</v>
      </c>
      <c r="AK559" s="7">
        <v>4503480</v>
      </c>
      <c r="AL559" s="7">
        <v>21242</v>
      </c>
      <c r="AM559" s="7">
        <v>1267797</v>
      </c>
      <c r="AN559" s="7">
        <v>0</v>
      </c>
      <c r="AO559" s="7">
        <v>0</v>
      </c>
      <c r="AP559" s="7">
        <v>6595060</v>
      </c>
      <c r="AQ559" s="7">
        <v>580829</v>
      </c>
      <c r="AR559" s="7">
        <v>4354109</v>
      </c>
      <c r="AS559" s="7">
        <v>182242</v>
      </c>
      <c r="AT559" s="7">
        <v>4049478</v>
      </c>
      <c r="AU559" s="7">
        <v>23619</v>
      </c>
      <c r="AV559" s="7">
        <v>1250496</v>
      </c>
      <c r="AW559" s="7">
        <v>0</v>
      </c>
      <c r="AX559" s="7">
        <v>0</v>
      </c>
      <c r="AY559" s="7">
        <v>7192294</v>
      </c>
      <c r="AZ559" s="7">
        <v>243294</v>
      </c>
      <c r="BA559" s="7">
        <v>3579599.6049999995</v>
      </c>
      <c r="BB559" s="7">
        <v>4544.57</v>
      </c>
      <c r="BC559" s="7">
        <v>68.69</v>
      </c>
      <c r="BD559" s="7">
        <v>7572.54</v>
      </c>
      <c r="BE559" s="7">
        <v>776.67</v>
      </c>
      <c r="BF559" s="7">
        <v>10.029999999999999</v>
      </c>
      <c r="BG559" s="7">
        <v>413641.71401774231</v>
      </c>
      <c r="BH559" s="7">
        <v>4613</v>
      </c>
      <c r="BI559" s="7">
        <v>653050</v>
      </c>
      <c r="BJ559" s="7">
        <v>8988037.8466666676</v>
      </c>
      <c r="BK559" s="7">
        <v>6597188.8033333337</v>
      </c>
      <c r="BL559" s="7">
        <v>1809512.3399999999</v>
      </c>
      <c r="BM559" s="7">
        <v>5944371.4933333332</v>
      </c>
      <c r="BN559" s="130">
        <v>0.79100000000000004</v>
      </c>
      <c r="BO559" s="131">
        <v>1.9160830000000001E-4</v>
      </c>
      <c r="BP559" s="161">
        <v>4855.5144762189757</v>
      </c>
      <c r="BQ559" s="162">
        <v>8437908</v>
      </c>
      <c r="BR559" s="161">
        <v>261874</v>
      </c>
      <c r="BS559" s="163">
        <v>1663440.5990177421</v>
      </c>
      <c r="BT559" s="163">
        <v>0</v>
      </c>
      <c r="BU559" s="161">
        <v>11154262.619999999</v>
      </c>
      <c r="BV559" s="161">
        <v>229730.03</v>
      </c>
      <c r="BW559" s="165">
        <v>8280302.0700000003</v>
      </c>
      <c r="BX559" s="161">
        <v>261874</v>
      </c>
    </row>
    <row r="560" spans="1:76" ht="14.45" x14ac:dyDescent="0.3">
      <c r="A560" s="164" t="s">
        <v>31</v>
      </c>
      <c r="B560" s="6" t="s">
        <v>75</v>
      </c>
      <c r="C560" s="6" t="s">
        <v>51</v>
      </c>
      <c r="D560" s="6" t="s">
        <v>39</v>
      </c>
      <c r="E560" s="6" t="s">
        <v>40</v>
      </c>
      <c r="F560" s="24" t="str">
        <f>+Tabela1[[#This Row],[WK]]&amp;Tabela1[[#This Row],[PK]]&amp;Tabela1[[#This Row],[GK]]</f>
        <v>080704</v>
      </c>
      <c r="G560" s="6" t="s">
        <v>573</v>
      </c>
      <c r="H560" s="7">
        <v>533065741.15959948</v>
      </c>
      <c r="I560" s="8">
        <v>1.371</v>
      </c>
      <c r="J560" s="7">
        <v>730833131.13</v>
      </c>
      <c r="K560" s="8">
        <v>7.0000000000000007E-2</v>
      </c>
      <c r="L560" s="7">
        <v>51158319.179100007</v>
      </c>
      <c r="M560" s="7">
        <v>30094382.179100007</v>
      </c>
      <c r="N560" s="9">
        <v>1.4287159223415835</v>
      </c>
      <c r="O560" s="7">
        <v>84529182</v>
      </c>
      <c r="P560" s="8">
        <v>1.2949999999999999</v>
      </c>
      <c r="Q560" s="7">
        <v>109465291</v>
      </c>
      <c r="R560" s="8">
        <v>1.6E-2</v>
      </c>
      <c r="S560" s="7">
        <v>1751444.656</v>
      </c>
      <c r="T560" s="7">
        <v>-182890.34400000004</v>
      </c>
      <c r="U560" s="9">
        <v>-9.4549467388017089E-2</v>
      </c>
      <c r="V560" s="7">
        <v>29911491.83510001</v>
      </c>
      <c r="W560" s="9">
        <v>1.3005973594494409</v>
      </c>
      <c r="X560" s="7">
        <v>26164498.956294667</v>
      </c>
      <c r="Y560" s="7">
        <v>3021328</v>
      </c>
      <c r="Z560" s="7">
        <v>1050257.99</v>
      </c>
      <c r="AA560" s="7">
        <v>2489237.9662946677</v>
      </c>
      <c r="AB560" s="7">
        <v>19603675</v>
      </c>
      <c r="AC560" s="7">
        <v>0</v>
      </c>
      <c r="AD560" s="7">
        <v>0</v>
      </c>
      <c r="AE560" s="7">
        <v>0</v>
      </c>
      <c r="AF560" s="7">
        <v>51158319.179100007</v>
      </c>
      <c r="AG560" s="7">
        <v>1751444.656</v>
      </c>
      <c r="AH560" s="7">
        <v>0</v>
      </c>
      <c r="AI560" s="7">
        <v>17587020</v>
      </c>
      <c r="AJ560" s="7">
        <v>1776597</v>
      </c>
      <c r="AK560" s="7">
        <v>4269343</v>
      </c>
      <c r="AL560" s="7">
        <v>710202</v>
      </c>
      <c r="AM560" s="7">
        <v>1451356</v>
      </c>
      <c r="AN560" s="7">
        <v>0</v>
      </c>
      <c r="AO560" s="7">
        <v>0</v>
      </c>
      <c r="AP560" s="7">
        <v>15518711</v>
      </c>
      <c r="AQ560" s="7">
        <v>1249180</v>
      </c>
      <c r="AR560" s="7">
        <v>21063937</v>
      </c>
      <c r="AS560" s="7">
        <v>1934335</v>
      </c>
      <c r="AT560" s="7">
        <v>4866198</v>
      </c>
      <c r="AU560" s="7">
        <v>779953</v>
      </c>
      <c r="AV560" s="7">
        <v>918998</v>
      </c>
      <c r="AW560" s="7">
        <v>0</v>
      </c>
      <c r="AX560" s="7">
        <v>0</v>
      </c>
      <c r="AY560" s="7">
        <v>17376603</v>
      </c>
      <c r="AZ560" s="7">
        <v>564442</v>
      </c>
      <c r="BA560" s="7">
        <v>1050257.99</v>
      </c>
      <c r="BB560" s="7">
        <v>0</v>
      </c>
      <c r="BC560" s="7">
        <v>116.07</v>
      </c>
      <c r="BD560" s="7">
        <v>9207.7800000000007</v>
      </c>
      <c r="BE560" s="7">
        <v>1640.7</v>
      </c>
      <c r="BF560" s="7">
        <v>2634.2</v>
      </c>
      <c r="BG560" s="7">
        <v>1347540.9662946677</v>
      </c>
      <c r="BH560" s="7">
        <v>15028</v>
      </c>
      <c r="BI560" s="7">
        <v>1141697</v>
      </c>
      <c r="BJ560" s="7">
        <v>15713245.560833331</v>
      </c>
      <c r="BK560" s="7">
        <v>9522012.3499999978</v>
      </c>
      <c r="BL560" s="7">
        <v>9040473.3300000001</v>
      </c>
      <c r="BM560" s="7">
        <v>6683986.1833333354</v>
      </c>
      <c r="BN560" s="130">
        <v>0.95399999999999996</v>
      </c>
      <c r="BO560" s="131">
        <v>7.1639040000000005E-4</v>
      </c>
      <c r="BP560" s="161">
        <v>18154.401436429696</v>
      </c>
      <c r="BQ560" s="162">
        <v>19603675</v>
      </c>
      <c r="BR560" s="161">
        <v>821365</v>
      </c>
      <c r="BS560" s="163">
        <v>0</v>
      </c>
      <c r="BT560" s="163">
        <v>0</v>
      </c>
      <c r="BU560" s="161">
        <v>51158319.18</v>
      </c>
      <c r="BV560" s="161">
        <v>1751444.66</v>
      </c>
      <c r="BW560" s="165">
        <v>0</v>
      </c>
      <c r="BX560" s="161">
        <v>821365</v>
      </c>
    </row>
    <row r="561" spans="1:76" ht="14.45" x14ac:dyDescent="0.3">
      <c r="A561" s="164" t="s">
        <v>31</v>
      </c>
      <c r="B561" s="6" t="s">
        <v>75</v>
      </c>
      <c r="C561" s="6" t="s">
        <v>51</v>
      </c>
      <c r="D561" s="6" t="s">
        <v>42</v>
      </c>
      <c r="E561" s="6" t="s">
        <v>40</v>
      </c>
      <c r="F561" s="24" t="str">
        <f>+Tabela1[[#This Row],[WK]]&amp;Tabela1[[#This Row],[PK]]&amp;Tabela1[[#This Row],[GK]]</f>
        <v>080705</v>
      </c>
      <c r="G561" s="6" t="s">
        <v>574</v>
      </c>
      <c r="H561" s="7">
        <v>178828287.95619917</v>
      </c>
      <c r="I561" s="8">
        <v>1.371</v>
      </c>
      <c r="J561" s="7">
        <v>245173582.78999999</v>
      </c>
      <c r="K561" s="8">
        <v>7.0000000000000007E-2</v>
      </c>
      <c r="L561" s="7">
        <v>17162150.795299999</v>
      </c>
      <c r="M561" s="7">
        <v>10994201.795299999</v>
      </c>
      <c r="N561" s="9">
        <v>1.7824728763645743</v>
      </c>
      <c r="O561" s="7">
        <v>1919854</v>
      </c>
      <c r="P561" s="8">
        <v>1.2949999999999999</v>
      </c>
      <c r="Q561" s="7">
        <v>2486211</v>
      </c>
      <c r="R561" s="8">
        <v>1.6E-2</v>
      </c>
      <c r="S561" s="7">
        <v>39779.376000000004</v>
      </c>
      <c r="T561" s="7">
        <v>-323307.62400000001</v>
      </c>
      <c r="U561" s="9">
        <v>-0.8904412000429649</v>
      </c>
      <c r="V561" s="7">
        <v>10670894.171299998</v>
      </c>
      <c r="W561" s="9">
        <v>1.6338746519388345</v>
      </c>
      <c r="X561" s="7">
        <v>17484042.227564409</v>
      </c>
      <c r="Y561" s="7">
        <v>3239726</v>
      </c>
      <c r="Z561" s="7">
        <v>917320.22500000009</v>
      </c>
      <c r="AA561" s="7">
        <v>880665.0025644108</v>
      </c>
      <c r="AB561" s="7">
        <v>12446331</v>
      </c>
      <c r="AC561" s="7">
        <v>0</v>
      </c>
      <c r="AD561" s="7">
        <v>6813148.0562644098</v>
      </c>
      <c r="AE561" s="7">
        <v>0</v>
      </c>
      <c r="AF561" s="7">
        <v>17162150.795299999</v>
      </c>
      <c r="AG561" s="7">
        <v>39779.376000000004</v>
      </c>
      <c r="AH561" s="7">
        <v>6813148.0562644098</v>
      </c>
      <c r="AI561" s="7">
        <v>5149837</v>
      </c>
      <c r="AJ561" s="7">
        <v>332161</v>
      </c>
      <c r="AK561" s="7">
        <v>3973221</v>
      </c>
      <c r="AL561" s="7">
        <v>0</v>
      </c>
      <c r="AM561" s="7">
        <v>791573</v>
      </c>
      <c r="AN561" s="7">
        <v>0</v>
      </c>
      <c r="AO561" s="7">
        <v>0</v>
      </c>
      <c r="AP561" s="7">
        <v>9017891</v>
      </c>
      <c r="AQ561" s="7">
        <v>604699</v>
      </c>
      <c r="AR561" s="7">
        <v>6167949</v>
      </c>
      <c r="AS561" s="7">
        <v>363087</v>
      </c>
      <c r="AT561" s="7">
        <v>4315660</v>
      </c>
      <c r="AU561" s="7">
        <v>0</v>
      </c>
      <c r="AV561" s="7">
        <v>761134</v>
      </c>
      <c r="AW561" s="7">
        <v>0</v>
      </c>
      <c r="AX561" s="7">
        <v>0</v>
      </c>
      <c r="AY561" s="7">
        <v>10566903</v>
      </c>
      <c r="AZ561" s="7">
        <v>256270</v>
      </c>
      <c r="BA561" s="7">
        <v>917320.22500000009</v>
      </c>
      <c r="BB561" s="7">
        <v>0</v>
      </c>
      <c r="BC561" s="7">
        <v>295.45</v>
      </c>
      <c r="BD561" s="7">
        <v>3889.68</v>
      </c>
      <c r="BE561" s="7">
        <v>3725.85</v>
      </c>
      <c r="BF561" s="7">
        <v>9378.66</v>
      </c>
      <c r="BG561" s="7">
        <v>558636.0025644108</v>
      </c>
      <c r="BH561" s="7">
        <v>6230</v>
      </c>
      <c r="BI561" s="7">
        <v>322029</v>
      </c>
      <c r="BJ561" s="7">
        <v>4432169.458333333</v>
      </c>
      <c r="BK561" s="7">
        <v>955249.38666666672</v>
      </c>
      <c r="BL561" s="7">
        <v>5429150.4766666666</v>
      </c>
      <c r="BM561" s="7">
        <v>3049379.3333333335</v>
      </c>
      <c r="BN561" s="130">
        <v>0.86799999999999999</v>
      </c>
      <c r="BO561" s="131">
        <v>2.6934140000000001E-4</v>
      </c>
      <c r="BP561" s="161">
        <v>6825.5346706708951</v>
      </c>
      <c r="BQ561" s="162">
        <v>12446331</v>
      </c>
      <c r="BR561" s="161">
        <v>351639</v>
      </c>
      <c r="BS561" s="163">
        <v>0</v>
      </c>
      <c r="BT561" s="163">
        <v>767563.77243559062</v>
      </c>
      <c r="BU561" s="161">
        <v>17162150.800000001</v>
      </c>
      <c r="BV561" s="161">
        <v>39779.379999999997</v>
      </c>
      <c r="BW561" s="165">
        <v>7580711.8324355902</v>
      </c>
      <c r="BX561" s="161">
        <v>351639</v>
      </c>
    </row>
    <row r="562" spans="1:76" ht="14.45" x14ac:dyDescent="0.3">
      <c r="A562" s="164" t="s">
        <v>31</v>
      </c>
      <c r="B562" s="6" t="s">
        <v>75</v>
      </c>
      <c r="C562" s="6" t="s">
        <v>75</v>
      </c>
      <c r="D562" s="6" t="s">
        <v>33</v>
      </c>
      <c r="E562" s="6" t="s">
        <v>36</v>
      </c>
      <c r="F562" s="24" t="str">
        <f>+Tabela1[[#This Row],[WK]]&amp;Tabela1[[#This Row],[PK]]&amp;Tabela1[[#This Row],[GK]]</f>
        <v>080801</v>
      </c>
      <c r="G562" s="6" t="s">
        <v>575</v>
      </c>
      <c r="H562" s="7">
        <v>130714834.85699978</v>
      </c>
      <c r="I562" s="8">
        <v>1.371</v>
      </c>
      <c r="J562" s="7">
        <v>179210038.59</v>
      </c>
      <c r="K562" s="8">
        <v>7.0000000000000007E-2</v>
      </c>
      <c r="L562" s="7">
        <v>12544702.701300001</v>
      </c>
      <c r="M562" s="7">
        <v>7716459.7013000008</v>
      </c>
      <c r="N562" s="9">
        <v>1.5981920755231251</v>
      </c>
      <c r="O562" s="7">
        <v>12522642</v>
      </c>
      <c r="P562" s="8">
        <v>1.2949999999999999</v>
      </c>
      <c r="Q562" s="7">
        <v>16216821</v>
      </c>
      <c r="R562" s="8">
        <v>1.6E-2</v>
      </c>
      <c r="S562" s="7">
        <v>259469.136</v>
      </c>
      <c r="T562" s="7">
        <v>16753.135999999999</v>
      </c>
      <c r="U562" s="9">
        <v>6.9023616078050062E-2</v>
      </c>
      <c r="V562" s="7">
        <v>7733212.8373000007</v>
      </c>
      <c r="W562" s="9">
        <v>1.5250000714460521</v>
      </c>
      <c r="X562" s="7">
        <v>7275486.2736972487</v>
      </c>
      <c r="Y562" s="7">
        <v>0</v>
      </c>
      <c r="Z562" s="7">
        <v>188077.62</v>
      </c>
      <c r="AA562" s="7">
        <v>570739.6536972489</v>
      </c>
      <c r="AB562" s="7">
        <v>6257429</v>
      </c>
      <c r="AC562" s="7">
        <v>259240</v>
      </c>
      <c r="AD562" s="7">
        <v>259240</v>
      </c>
      <c r="AE562" s="7">
        <v>0</v>
      </c>
      <c r="AF562" s="7">
        <v>12544702.701300001</v>
      </c>
      <c r="AG562" s="7">
        <v>259469.136</v>
      </c>
      <c r="AH562" s="7">
        <v>259240</v>
      </c>
      <c r="AI562" s="7">
        <v>4031270</v>
      </c>
      <c r="AJ562" s="7">
        <v>292299</v>
      </c>
      <c r="AK562" s="7">
        <v>1256384</v>
      </c>
      <c r="AL562" s="7">
        <v>0</v>
      </c>
      <c r="AM562" s="7">
        <v>687980</v>
      </c>
      <c r="AN562" s="7">
        <v>0</v>
      </c>
      <c r="AO562" s="7">
        <v>0</v>
      </c>
      <c r="AP562" s="7">
        <v>4489925</v>
      </c>
      <c r="AQ562" s="7">
        <v>409763</v>
      </c>
      <c r="AR562" s="7">
        <v>4828243</v>
      </c>
      <c r="AS562" s="7">
        <v>242716</v>
      </c>
      <c r="AT562" s="7">
        <v>1440141</v>
      </c>
      <c r="AU562" s="7">
        <v>0</v>
      </c>
      <c r="AV562" s="7">
        <v>772070</v>
      </c>
      <c r="AW562" s="7">
        <v>0</v>
      </c>
      <c r="AX562" s="7">
        <v>0</v>
      </c>
      <c r="AY562" s="7">
        <v>5298267</v>
      </c>
      <c r="AZ562" s="7">
        <v>171928</v>
      </c>
      <c r="BA562" s="7">
        <v>188077.62</v>
      </c>
      <c r="BB562" s="7">
        <v>0</v>
      </c>
      <c r="BC562" s="7">
        <v>11.01</v>
      </c>
      <c r="BD562" s="7">
        <v>0</v>
      </c>
      <c r="BE562" s="7">
        <v>530.29999999999995</v>
      </c>
      <c r="BF562" s="7">
        <v>5161.47</v>
      </c>
      <c r="BG562" s="7">
        <v>321103.6536972489</v>
      </c>
      <c r="BH562" s="7">
        <v>3581</v>
      </c>
      <c r="BI562" s="7">
        <v>249636</v>
      </c>
      <c r="BJ562" s="7">
        <v>3435707.7474999996</v>
      </c>
      <c r="BK562" s="7">
        <v>2131999.3666666662</v>
      </c>
      <c r="BL562" s="7">
        <v>776510.44333333347</v>
      </c>
      <c r="BM562" s="7">
        <v>3661812.6366666667</v>
      </c>
      <c r="BN562" s="130">
        <v>1.129</v>
      </c>
      <c r="BO562" s="131">
        <v>1.460779E-4</v>
      </c>
      <c r="BP562" s="161">
        <v>3701.9170743890813</v>
      </c>
      <c r="BQ562" s="162">
        <v>6257429</v>
      </c>
      <c r="BR562" s="161">
        <v>180706</v>
      </c>
      <c r="BS562" s="163">
        <v>0</v>
      </c>
      <c r="BT562" s="163">
        <v>870659.16269999929</v>
      </c>
      <c r="BU562" s="161">
        <v>12544702.699999999</v>
      </c>
      <c r="BV562" s="161">
        <v>259469.14</v>
      </c>
      <c r="BW562" s="165">
        <v>1129899.1626999993</v>
      </c>
      <c r="BX562" s="161">
        <v>180706</v>
      </c>
    </row>
    <row r="563" spans="1:76" ht="14.45" x14ac:dyDescent="0.3">
      <c r="A563" s="164" t="s">
        <v>31</v>
      </c>
      <c r="B563" s="6" t="s">
        <v>75</v>
      </c>
      <c r="C563" s="6" t="s">
        <v>75</v>
      </c>
      <c r="D563" s="6" t="s">
        <v>32</v>
      </c>
      <c r="E563" s="6" t="s">
        <v>36</v>
      </c>
      <c r="F563" s="24" t="str">
        <f>+Tabela1[[#This Row],[WK]]&amp;Tabela1[[#This Row],[PK]]&amp;Tabela1[[#This Row],[GK]]</f>
        <v>080802</v>
      </c>
      <c r="G563" s="6" t="s">
        <v>576</v>
      </c>
      <c r="H563" s="7">
        <v>152974988.87699947</v>
      </c>
      <c r="I563" s="8">
        <v>1.371</v>
      </c>
      <c r="J563" s="7">
        <v>209728709.75000003</v>
      </c>
      <c r="K563" s="8">
        <v>7.0000000000000007E-2</v>
      </c>
      <c r="L563" s="7">
        <v>14681009.682500003</v>
      </c>
      <c r="M563" s="7">
        <v>8446239.6825000029</v>
      </c>
      <c r="N563" s="9">
        <v>1.3546994808950454</v>
      </c>
      <c r="O563" s="7">
        <v>37465501</v>
      </c>
      <c r="P563" s="8">
        <v>1.2949999999999999</v>
      </c>
      <c r="Q563" s="7">
        <v>48517824</v>
      </c>
      <c r="R563" s="8">
        <v>1.6E-2</v>
      </c>
      <c r="S563" s="7">
        <v>776285.18400000001</v>
      </c>
      <c r="T563" s="7">
        <v>253394.18400000001</v>
      </c>
      <c r="U563" s="9">
        <v>0.48460230526056103</v>
      </c>
      <c r="V563" s="7">
        <v>8699633.8665000033</v>
      </c>
      <c r="W563" s="9">
        <v>1.287373525617814</v>
      </c>
      <c r="X563" s="7">
        <v>8501551.2335046921</v>
      </c>
      <c r="Y563" s="7">
        <v>0</v>
      </c>
      <c r="Z563" s="7">
        <v>559493.27</v>
      </c>
      <c r="AA563" s="7">
        <v>767158.96350469161</v>
      </c>
      <c r="AB563" s="7">
        <v>6605147</v>
      </c>
      <c r="AC563" s="7">
        <v>569752</v>
      </c>
      <c r="AD563" s="7">
        <v>569752</v>
      </c>
      <c r="AE563" s="7">
        <v>0</v>
      </c>
      <c r="AF563" s="7">
        <v>14681009.682500003</v>
      </c>
      <c r="AG563" s="7">
        <v>776285.18400000001</v>
      </c>
      <c r="AH563" s="7">
        <v>569752</v>
      </c>
      <c r="AI563" s="7">
        <v>5205628</v>
      </c>
      <c r="AJ563" s="7">
        <v>386638</v>
      </c>
      <c r="AK563" s="7">
        <v>1922222</v>
      </c>
      <c r="AL563" s="7">
        <v>0</v>
      </c>
      <c r="AM563" s="7">
        <v>814476</v>
      </c>
      <c r="AN563" s="7">
        <v>0</v>
      </c>
      <c r="AO563" s="7">
        <v>0</v>
      </c>
      <c r="AP563" s="7">
        <v>5341278</v>
      </c>
      <c r="AQ563" s="7">
        <v>366003</v>
      </c>
      <c r="AR563" s="7">
        <v>6234770</v>
      </c>
      <c r="AS563" s="7">
        <v>522891</v>
      </c>
      <c r="AT563" s="7">
        <v>2021238</v>
      </c>
      <c r="AU563" s="7">
        <v>0</v>
      </c>
      <c r="AV563" s="7">
        <v>768389</v>
      </c>
      <c r="AW563" s="7">
        <v>0</v>
      </c>
      <c r="AX563" s="7">
        <v>0</v>
      </c>
      <c r="AY563" s="7">
        <v>5895646</v>
      </c>
      <c r="AZ563" s="7">
        <v>147598</v>
      </c>
      <c r="BA563" s="7">
        <v>559493.27</v>
      </c>
      <c r="BB563" s="7">
        <v>0</v>
      </c>
      <c r="BC563" s="7">
        <v>95.89</v>
      </c>
      <c r="BD563" s="7">
        <v>3086.92</v>
      </c>
      <c r="BE563" s="7">
        <v>2546.66</v>
      </c>
      <c r="BF563" s="7">
        <v>4008.52</v>
      </c>
      <c r="BG563" s="7">
        <v>423863.96350469161</v>
      </c>
      <c r="BH563" s="7">
        <v>4727</v>
      </c>
      <c r="BI563" s="7">
        <v>343295</v>
      </c>
      <c r="BJ563" s="7">
        <v>4724750.2691666679</v>
      </c>
      <c r="BK563" s="7">
        <v>2947041.5833333344</v>
      </c>
      <c r="BL563" s="7">
        <v>2021814.1733333336</v>
      </c>
      <c r="BM563" s="7">
        <v>3067206.396666666</v>
      </c>
      <c r="BN563" s="130">
        <v>1.0349999999999999</v>
      </c>
      <c r="BO563" s="131">
        <v>1.8877E-4</v>
      </c>
      <c r="BP563" s="161">
        <v>4783.4771709876213</v>
      </c>
      <c r="BQ563" s="162">
        <v>6605147</v>
      </c>
      <c r="BR563" s="161">
        <v>277831</v>
      </c>
      <c r="BS563" s="163">
        <v>0</v>
      </c>
      <c r="BT563" s="163">
        <v>1341316.1334999967</v>
      </c>
      <c r="BU563" s="161">
        <v>14681009.68</v>
      </c>
      <c r="BV563" s="161">
        <v>776285.18</v>
      </c>
      <c r="BW563" s="165">
        <v>1911068.1334999967</v>
      </c>
      <c r="BX563" s="161">
        <v>277831</v>
      </c>
    </row>
    <row r="564" spans="1:76" ht="14.45" x14ac:dyDescent="0.3">
      <c r="A564" s="164" t="s">
        <v>31</v>
      </c>
      <c r="B564" s="6" t="s">
        <v>75</v>
      </c>
      <c r="C564" s="6" t="s">
        <v>75</v>
      </c>
      <c r="D564" s="6" t="s">
        <v>37</v>
      </c>
      <c r="E564" s="6" t="s">
        <v>36</v>
      </c>
      <c r="F564" s="24" t="str">
        <f>+Tabela1[[#This Row],[WK]]&amp;Tabela1[[#This Row],[PK]]&amp;Tabela1[[#This Row],[GK]]</f>
        <v>080803</v>
      </c>
      <c r="G564" s="6" t="s">
        <v>577</v>
      </c>
      <c r="H564" s="7">
        <v>152702169.73799953</v>
      </c>
      <c r="I564" s="8">
        <v>1.371</v>
      </c>
      <c r="J564" s="7">
        <v>209354674.71999997</v>
      </c>
      <c r="K564" s="8">
        <v>7.0000000000000007E-2</v>
      </c>
      <c r="L564" s="7">
        <v>14654827.2304</v>
      </c>
      <c r="M564" s="7">
        <v>8858059.2303999998</v>
      </c>
      <c r="N564" s="9">
        <v>1.528103113735102</v>
      </c>
      <c r="O564" s="7">
        <v>8355930</v>
      </c>
      <c r="P564" s="8">
        <v>1.2949999999999999</v>
      </c>
      <c r="Q564" s="7">
        <v>10820929</v>
      </c>
      <c r="R564" s="8">
        <v>1.6E-2</v>
      </c>
      <c r="S564" s="7">
        <v>173134.864</v>
      </c>
      <c r="T564" s="7">
        <v>78071.864000000001</v>
      </c>
      <c r="U564" s="9">
        <v>0.82126446672206854</v>
      </c>
      <c r="V564" s="7">
        <v>8936131.0943999998</v>
      </c>
      <c r="W564" s="9">
        <v>1.5166984752957102</v>
      </c>
      <c r="X564" s="7">
        <v>12239487.382033829</v>
      </c>
      <c r="Y564" s="7">
        <v>765129</v>
      </c>
      <c r="Z564" s="7">
        <v>138180.48500000002</v>
      </c>
      <c r="AA564" s="7">
        <v>859684.89703382947</v>
      </c>
      <c r="AB564" s="7">
        <v>8161821</v>
      </c>
      <c r="AC564" s="7">
        <v>2314672</v>
      </c>
      <c r="AD564" s="7">
        <v>3303356.2876338288</v>
      </c>
      <c r="AE564" s="7">
        <v>0</v>
      </c>
      <c r="AF564" s="7">
        <v>14654827.2304</v>
      </c>
      <c r="AG564" s="7">
        <v>173134.864</v>
      </c>
      <c r="AH564" s="7">
        <v>3303356.2876338288</v>
      </c>
      <c r="AI564" s="7">
        <v>4839925</v>
      </c>
      <c r="AJ564" s="7">
        <v>143314</v>
      </c>
      <c r="AK564" s="7">
        <v>3388824</v>
      </c>
      <c r="AL564" s="7">
        <v>0</v>
      </c>
      <c r="AM564" s="7">
        <v>368959</v>
      </c>
      <c r="AN564" s="7">
        <v>0</v>
      </c>
      <c r="AO564" s="7">
        <v>0</v>
      </c>
      <c r="AP564" s="7">
        <v>5901641</v>
      </c>
      <c r="AQ564" s="7">
        <v>405785</v>
      </c>
      <c r="AR564" s="7">
        <v>5796768</v>
      </c>
      <c r="AS564" s="7">
        <v>95063</v>
      </c>
      <c r="AT564" s="7">
        <v>3709526</v>
      </c>
      <c r="AU564" s="7">
        <v>0</v>
      </c>
      <c r="AV564" s="7">
        <v>761477</v>
      </c>
      <c r="AW564" s="7">
        <v>0</v>
      </c>
      <c r="AX564" s="7">
        <v>0</v>
      </c>
      <c r="AY564" s="7">
        <v>7117385</v>
      </c>
      <c r="AZ564" s="7">
        <v>181660</v>
      </c>
      <c r="BA564" s="7">
        <v>138180.48500000002</v>
      </c>
      <c r="BB564" s="7">
        <v>0</v>
      </c>
      <c r="BC564" s="7">
        <v>0</v>
      </c>
      <c r="BD564" s="7">
        <v>146.18</v>
      </c>
      <c r="BE564" s="7">
        <v>5.61</v>
      </c>
      <c r="BF564" s="7">
        <v>4010.48</v>
      </c>
      <c r="BG564" s="7">
        <v>449598.89703382953</v>
      </c>
      <c r="BH564" s="7">
        <v>5014</v>
      </c>
      <c r="BI564" s="7">
        <v>410086</v>
      </c>
      <c r="BJ564" s="7">
        <v>5643986.4200000009</v>
      </c>
      <c r="BK564" s="7">
        <v>4284602.8000000007</v>
      </c>
      <c r="BL564" s="7">
        <v>1180650.67</v>
      </c>
      <c r="BM564" s="7">
        <v>3076233.1399999997</v>
      </c>
      <c r="BN564" s="130">
        <v>0.95699999999999996</v>
      </c>
      <c r="BO564" s="131">
        <v>1.9408009999999999E-4</v>
      </c>
      <c r="BP564" s="161">
        <v>4918.5471182964111</v>
      </c>
      <c r="BQ564" s="162">
        <v>8161821</v>
      </c>
      <c r="BR564" s="161">
        <v>289921</v>
      </c>
      <c r="BS564" s="163">
        <v>0</v>
      </c>
      <c r="BT564" s="163">
        <v>1320481.6179661714</v>
      </c>
      <c r="BU564" s="161">
        <v>14654827.23</v>
      </c>
      <c r="BV564" s="161">
        <v>173134.86</v>
      </c>
      <c r="BW564" s="165">
        <v>4623837.9079661714</v>
      </c>
      <c r="BX564" s="161">
        <v>289921</v>
      </c>
    </row>
    <row r="565" spans="1:76" ht="14.45" x14ac:dyDescent="0.3">
      <c r="A565" s="164" t="s">
        <v>31</v>
      </c>
      <c r="B565" s="6" t="s">
        <v>75</v>
      </c>
      <c r="C565" s="6" t="s">
        <v>75</v>
      </c>
      <c r="D565" s="6" t="s">
        <v>39</v>
      </c>
      <c r="E565" s="6" t="s">
        <v>36</v>
      </c>
      <c r="F565" s="24" t="str">
        <f>+Tabela1[[#This Row],[WK]]&amp;Tabela1[[#This Row],[PK]]&amp;Tabela1[[#This Row],[GK]]</f>
        <v>080804</v>
      </c>
      <c r="G565" s="6" t="s">
        <v>578</v>
      </c>
      <c r="H565" s="7">
        <v>105802427.14399962</v>
      </c>
      <c r="I565" s="8">
        <v>1.371</v>
      </c>
      <c r="J565" s="7">
        <v>145055127.61000001</v>
      </c>
      <c r="K565" s="8">
        <v>7.0000000000000007E-2</v>
      </c>
      <c r="L565" s="7">
        <v>10153858.932700003</v>
      </c>
      <c r="M565" s="7">
        <v>7226944.9327000026</v>
      </c>
      <c r="N565" s="9">
        <v>2.4691347038894897</v>
      </c>
      <c r="O565" s="7">
        <v>7908545</v>
      </c>
      <c r="P565" s="8">
        <v>1.2949999999999999</v>
      </c>
      <c r="Q565" s="7">
        <v>10241566</v>
      </c>
      <c r="R565" s="8">
        <v>1.6E-2</v>
      </c>
      <c r="S565" s="7">
        <v>163865.05600000001</v>
      </c>
      <c r="T565" s="7">
        <v>-52177.943999999989</v>
      </c>
      <c r="U565" s="9">
        <v>-0.24151647588674471</v>
      </c>
      <c r="V565" s="7">
        <v>7174766.9887000024</v>
      </c>
      <c r="W565" s="9">
        <v>2.2828078744634439</v>
      </c>
      <c r="X565" s="7">
        <v>11256841.878095107</v>
      </c>
      <c r="Y565" s="7">
        <v>1516046</v>
      </c>
      <c r="Z565" s="7">
        <v>100458.755</v>
      </c>
      <c r="AA565" s="7">
        <v>670273.12309510773</v>
      </c>
      <c r="AB565" s="7">
        <v>5893073</v>
      </c>
      <c r="AC565" s="7">
        <v>3076991</v>
      </c>
      <c r="AD565" s="7">
        <v>4082074.8893951047</v>
      </c>
      <c r="AE565" s="7">
        <v>0</v>
      </c>
      <c r="AF565" s="7">
        <v>10153858.932700003</v>
      </c>
      <c r="AG565" s="7">
        <v>163865.05600000001</v>
      </c>
      <c r="AH565" s="7">
        <v>4082074.8893951047</v>
      </c>
      <c r="AI565" s="7">
        <v>2443783</v>
      </c>
      <c r="AJ565" s="7">
        <v>139762</v>
      </c>
      <c r="AK565" s="7">
        <v>4032930</v>
      </c>
      <c r="AL565" s="7">
        <v>0</v>
      </c>
      <c r="AM565" s="7">
        <v>1092408</v>
      </c>
      <c r="AN565" s="7">
        <v>0</v>
      </c>
      <c r="AO565" s="7">
        <v>0</v>
      </c>
      <c r="AP565" s="7">
        <v>4578105</v>
      </c>
      <c r="AQ565" s="7">
        <v>342133</v>
      </c>
      <c r="AR565" s="7">
        <v>2926914</v>
      </c>
      <c r="AS565" s="7">
        <v>216043</v>
      </c>
      <c r="AT565" s="7">
        <v>4432369</v>
      </c>
      <c r="AU565" s="7">
        <v>0</v>
      </c>
      <c r="AV565" s="7">
        <v>985128</v>
      </c>
      <c r="AW565" s="7">
        <v>0</v>
      </c>
      <c r="AX565" s="7">
        <v>0</v>
      </c>
      <c r="AY565" s="7">
        <v>5352172</v>
      </c>
      <c r="AZ565" s="7">
        <v>142732</v>
      </c>
      <c r="BA565" s="7">
        <v>100458.755</v>
      </c>
      <c r="BB565" s="7">
        <v>0</v>
      </c>
      <c r="BC565" s="7">
        <v>16.22</v>
      </c>
      <c r="BD565" s="7">
        <v>0</v>
      </c>
      <c r="BE565" s="7">
        <v>2024.65</v>
      </c>
      <c r="BF565" s="7">
        <v>41.43</v>
      </c>
      <c r="BG565" s="7">
        <v>326932.12309510767</v>
      </c>
      <c r="BH565" s="7">
        <v>3646</v>
      </c>
      <c r="BI565" s="7">
        <v>343341</v>
      </c>
      <c r="BJ565" s="7">
        <v>4725330.0625000009</v>
      </c>
      <c r="BK565" s="7">
        <v>1856225.6133333347</v>
      </c>
      <c r="BL565" s="7">
        <v>4271203.3566666665</v>
      </c>
      <c r="BM565" s="7">
        <v>2934011.0833333335</v>
      </c>
      <c r="BN565" s="130">
        <v>0.88</v>
      </c>
      <c r="BO565" s="131">
        <v>1.3824050000000001E-4</v>
      </c>
      <c r="BP565" s="161">
        <v>3502.8139668746417</v>
      </c>
      <c r="BQ565" s="162">
        <v>5893073</v>
      </c>
      <c r="BR565" s="161">
        <v>201869</v>
      </c>
      <c r="BS565" s="163">
        <v>0</v>
      </c>
      <c r="BT565" s="163">
        <v>857427.73000000045</v>
      </c>
      <c r="BU565" s="161">
        <v>10153858.93</v>
      </c>
      <c r="BV565" s="161">
        <v>163865.06</v>
      </c>
      <c r="BW565" s="165">
        <v>4939502.620000001</v>
      </c>
      <c r="BX565" s="161">
        <v>201869</v>
      </c>
    </row>
    <row r="566" spans="1:76" ht="14.45" x14ac:dyDescent="0.3">
      <c r="A566" s="164" t="s">
        <v>31</v>
      </c>
      <c r="B566" s="6" t="s">
        <v>75</v>
      </c>
      <c r="C566" s="6" t="s">
        <v>75</v>
      </c>
      <c r="D566" s="6" t="s">
        <v>42</v>
      </c>
      <c r="E566" s="6" t="s">
        <v>40</v>
      </c>
      <c r="F566" s="24" t="str">
        <f>+Tabela1[[#This Row],[WK]]&amp;Tabela1[[#This Row],[PK]]&amp;Tabela1[[#This Row],[GK]]</f>
        <v>080805</v>
      </c>
      <c r="G566" s="6" t="s">
        <v>579</v>
      </c>
      <c r="H566" s="7">
        <v>1108107822.9704092</v>
      </c>
      <c r="I566" s="8">
        <v>1.371</v>
      </c>
      <c r="J566" s="7">
        <v>1519215825.2900002</v>
      </c>
      <c r="K566" s="8">
        <v>7.0000000000000007E-2</v>
      </c>
      <c r="L566" s="7">
        <v>106345107.77030003</v>
      </c>
      <c r="M566" s="7">
        <v>62535327.770300031</v>
      </c>
      <c r="N566" s="9">
        <v>1.4274284821859418</v>
      </c>
      <c r="O566" s="7">
        <v>213166072</v>
      </c>
      <c r="P566" s="8">
        <v>1.2949999999999999</v>
      </c>
      <c r="Q566" s="7">
        <v>276050063</v>
      </c>
      <c r="R566" s="8">
        <v>1.6E-2</v>
      </c>
      <c r="S566" s="7">
        <v>4416801.0080000004</v>
      </c>
      <c r="T566" s="7">
        <v>482694.00800000038</v>
      </c>
      <c r="U566" s="9">
        <v>0.12269468217310825</v>
      </c>
      <c r="V566" s="7">
        <v>63018021.778300032</v>
      </c>
      <c r="W566" s="9">
        <v>1.3199181243517109</v>
      </c>
      <c r="X566" s="7">
        <v>43750874.532444574</v>
      </c>
      <c r="Y566" s="7">
        <v>0</v>
      </c>
      <c r="Z566" s="7">
        <v>189689.62</v>
      </c>
      <c r="AA566" s="7">
        <v>3972709.9124445734</v>
      </c>
      <c r="AB566" s="7">
        <v>39588475</v>
      </c>
      <c r="AC566" s="7">
        <v>0</v>
      </c>
      <c r="AD566" s="7">
        <v>0</v>
      </c>
      <c r="AE566" s="7">
        <v>-633984.29504074156</v>
      </c>
      <c r="AF566" s="7">
        <v>105711123.47525929</v>
      </c>
      <c r="AG566" s="7">
        <v>4416801.0080000004</v>
      </c>
      <c r="AH566" s="7">
        <v>0</v>
      </c>
      <c r="AI566" s="7">
        <v>36578322</v>
      </c>
      <c r="AJ566" s="7">
        <v>3675110</v>
      </c>
      <c r="AK566" s="7">
        <v>0</v>
      </c>
      <c r="AL566" s="7">
        <v>24131</v>
      </c>
      <c r="AM566" s="7">
        <v>1291676</v>
      </c>
      <c r="AN566" s="7">
        <v>0</v>
      </c>
      <c r="AO566" s="7">
        <v>0</v>
      </c>
      <c r="AP566" s="7">
        <v>30495650</v>
      </c>
      <c r="AQ566" s="7">
        <v>3071234</v>
      </c>
      <c r="AR566" s="7">
        <v>43809780</v>
      </c>
      <c r="AS566" s="7">
        <v>3934107</v>
      </c>
      <c r="AT566" s="7">
        <v>0</v>
      </c>
      <c r="AU566" s="7">
        <v>0</v>
      </c>
      <c r="AV566" s="7">
        <v>1179646</v>
      </c>
      <c r="AW566" s="7">
        <v>0</v>
      </c>
      <c r="AX566" s="7">
        <v>0</v>
      </c>
      <c r="AY566" s="7">
        <v>34661493</v>
      </c>
      <c r="AZ566" s="7">
        <v>1250531</v>
      </c>
      <c r="BA566" s="7">
        <v>189689.62</v>
      </c>
      <c r="BB566" s="7">
        <v>0</v>
      </c>
      <c r="BC566" s="7">
        <v>1.76</v>
      </c>
      <c r="BD566" s="7">
        <v>0</v>
      </c>
      <c r="BE566" s="7">
        <v>1139.9000000000001</v>
      </c>
      <c r="BF566" s="7">
        <v>4391.57</v>
      </c>
      <c r="BG566" s="7">
        <v>2592231.9124445734</v>
      </c>
      <c r="BH566" s="7">
        <v>28909</v>
      </c>
      <c r="BI566" s="7">
        <v>1380478</v>
      </c>
      <c r="BJ566" s="7">
        <v>18999579.944166668</v>
      </c>
      <c r="BK566" s="7">
        <v>13038515.76</v>
      </c>
      <c r="BL566" s="7">
        <v>6846662.4299999997</v>
      </c>
      <c r="BM566" s="7">
        <v>10150931.876666667</v>
      </c>
      <c r="BN566" s="130">
        <v>1.194</v>
      </c>
      <c r="BO566" s="131">
        <v>1.1583803E-3</v>
      </c>
      <c r="BP566" s="161">
        <v>29355.2018817772</v>
      </c>
      <c r="BQ566" s="162">
        <v>39588475</v>
      </c>
      <c r="BR566" s="161">
        <v>1558882</v>
      </c>
      <c r="BS566" s="163">
        <v>13366152.803259291</v>
      </c>
      <c r="BT566" s="163">
        <v>0</v>
      </c>
      <c r="BU566" s="161">
        <v>92344970.670000002</v>
      </c>
      <c r="BV566" s="161">
        <v>4416801.01</v>
      </c>
      <c r="BW566" s="165">
        <v>0</v>
      </c>
      <c r="BX566" s="161">
        <v>1558882</v>
      </c>
    </row>
    <row r="567" spans="1:76" ht="14.45" x14ac:dyDescent="0.3">
      <c r="A567" s="164" t="s">
        <v>31</v>
      </c>
      <c r="B567" s="6" t="s">
        <v>75</v>
      </c>
      <c r="C567" s="6" t="s">
        <v>75</v>
      </c>
      <c r="D567" s="6" t="s">
        <v>44</v>
      </c>
      <c r="E567" s="6" t="s">
        <v>40</v>
      </c>
      <c r="F567" s="24" t="str">
        <f>+Tabela1[[#This Row],[WK]]&amp;Tabela1[[#This Row],[PK]]&amp;Tabela1[[#This Row],[GK]]</f>
        <v>080806</v>
      </c>
      <c r="G567" s="6" t="s">
        <v>580</v>
      </c>
      <c r="H567" s="7">
        <v>291675367.71159935</v>
      </c>
      <c r="I567" s="8">
        <v>1.371</v>
      </c>
      <c r="J567" s="7">
        <v>399886929.13</v>
      </c>
      <c r="K567" s="8">
        <v>7.0000000000000007E-2</v>
      </c>
      <c r="L567" s="7">
        <v>27992085.039100002</v>
      </c>
      <c r="M567" s="7">
        <v>17374905.039100002</v>
      </c>
      <c r="N567" s="9">
        <v>1.6364896365230694</v>
      </c>
      <c r="O567" s="7">
        <v>104642609</v>
      </c>
      <c r="P567" s="8">
        <v>1.2949999999999999</v>
      </c>
      <c r="Q567" s="7">
        <v>135512179</v>
      </c>
      <c r="R567" s="8">
        <v>1.6E-2</v>
      </c>
      <c r="S567" s="7">
        <v>2168194.8640000001</v>
      </c>
      <c r="T567" s="7">
        <v>258494.86400000006</v>
      </c>
      <c r="U567" s="9">
        <v>0.13535888568885168</v>
      </c>
      <c r="V567" s="7">
        <v>17633399.903100003</v>
      </c>
      <c r="W567" s="9">
        <v>1.4076449924562224</v>
      </c>
      <c r="X567" s="7">
        <v>25844267.612398218</v>
      </c>
      <c r="Y567" s="7">
        <v>0</v>
      </c>
      <c r="Z567" s="7">
        <v>68989.88</v>
      </c>
      <c r="AA567" s="7">
        <v>1304759.7323982185</v>
      </c>
      <c r="AB567" s="7">
        <v>24470518</v>
      </c>
      <c r="AC567" s="7">
        <v>0</v>
      </c>
      <c r="AD567" s="7">
        <v>8210867.7092982158</v>
      </c>
      <c r="AE567" s="7">
        <v>0</v>
      </c>
      <c r="AF567" s="7">
        <v>27992085.039100002</v>
      </c>
      <c r="AG567" s="7">
        <v>2168194.8640000001</v>
      </c>
      <c r="AH567" s="7">
        <v>8210867.7092982158</v>
      </c>
      <c r="AI567" s="7">
        <v>8864656</v>
      </c>
      <c r="AJ567" s="7">
        <v>1891000</v>
      </c>
      <c r="AK567" s="7">
        <v>1078887</v>
      </c>
      <c r="AL567" s="7">
        <v>0</v>
      </c>
      <c r="AM567" s="7">
        <v>1304275</v>
      </c>
      <c r="AN567" s="7">
        <v>0</v>
      </c>
      <c r="AO567" s="7">
        <v>0</v>
      </c>
      <c r="AP567" s="7">
        <v>20826276</v>
      </c>
      <c r="AQ567" s="7">
        <v>907049</v>
      </c>
      <c r="AR567" s="7">
        <v>10617180</v>
      </c>
      <c r="AS567" s="7">
        <v>1909700</v>
      </c>
      <c r="AT567" s="7">
        <v>1218509</v>
      </c>
      <c r="AU567" s="7">
        <v>0</v>
      </c>
      <c r="AV567" s="7">
        <v>595027</v>
      </c>
      <c r="AW567" s="7">
        <v>0</v>
      </c>
      <c r="AX567" s="7">
        <v>0</v>
      </c>
      <c r="AY567" s="7">
        <v>22038996</v>
      </c>
      <c r="AZ567" s="7">
        <v>392514</v>
      </c>
      <c r="BA567" s="7">
        <v>68989.88</v>
      </c>
      <c r="BB567" s="7">
        <v>0</v>
      </c>
      <c r="BC567" s="7">
        <v>66.56</v>
      </c>
      <c r="BD567" s="7">
        <v>0</v>
      </c>
      <c r="BE567" s="7">
        <v>832.56</v>
      </c>
      <c r="BF567" s="7">
        <v>311.04000000000002</v>
      </c>
      <c r="BG567" s="7">
        <v>724881.73239821848</v>
      </c>
      <c r="BH567" s="7">
        <v>8084</v>
      </c>
      <c r="BI567" s="7">
        <v>579878</v>
      </c>
      <c r="BJ567" s="7">
        <v>7980985.6683333339</v>
      </c>
      <c r="BK567" s="7">
        <v>6583802.6500000013</v>
      </c>
      <c r="BL567" s="7">
        <v>450386.36999999994</v>
      </c>
      <c r="BM567" s="7">
        <v>4687959.333333333</v>
      </c>
      <c r="BN567" s="130">
        <v>1.2729999999999999</v>
      </c>
      <c r="BO567" s="131">
        <v>3.3824350000000002E-4</v>
      </c>
      <c r="BP567" s="161">
        <v>8571.438804403042</v>
      </c>
      <c r="BQ567" s="162">
        <v>24470518</v>
      </c>
      <c r="BR567" s="161">
        <v>345127</v>
      </c>
      <c r="BS567" s="163">
        <v>0</v>
      </c>
      <c r="BT567" s="163">
        <v>1245905.3876017779</v>
      </c>
      <c r="BU567" s="161">
        <v>27992085.039999999</v>
      </c>
      <c r="BV567" s="161">
        <v>2168194.86</v>
      </c>
      <c r="BW567" s="165">
        <v>9456773.0976017788</v>
      </c>
      <c r="BX567" s="161">
        <v>345127</v>
      </c>
    </row>
    <row r="568" spans="1:76" ht="14.45" x14ac:dyDescent="0.3">
      <c r="A568" s="164" t="s">
        <v>31</v>
      </c>
      <c r="B568" s="6" t="s">
        <v>75</v>
      </c>
      <c r="C568" s="6" t="s">
        <v>77</v>
      </c>
      <c r="D568" s="6" t="s">
        <v>33</v>
      </c>
      <c r="E568" s="6" t="s">
        <v>40</v>
      </c>
      <c r="F568" s="24" t="str">
        <f>+Tabela1[[#This Row],[WK]]&amp;Tabela1[[#This Row],[PK]]&amp;Tabela1[[#This Row],[GK]]</f>
        <v>080901</v>
      </c>
      <c r="G568" s="6" t="s">
        <v>581</v>
      </c>
      <c r="H568" s="7">
        <v>210806959.12540004</v>
      </c>
      <c r="I568" s="8">
        <v>1.371</v>
      </c>
      <c r="J568" s="7">
        <v>289016340.96000004</v>
      </c>
      <c r="K568" s="8">
        <v>7.0000000000000007E-2</v>
      </c>
      <c r="L568" s="7">
        <v>20231143.867200006</v>
      </c>
      <c r="M568" s="7">
        <v>11971907.867200006</v>
      </c>
      <c r="N568" s="9">
        <v>1.4495175906342919</v>
      </c>
      <c r="O568" s="7">
        <v>25936371</v>
      </c>
      <c r="P568" s="8">
        <v>1.2949999999999999</v>
      </c>
      <c r="Q568" s="7">
        <v>33587600</v>
      </c>
      <c r="R568" s="8">
        <v>1.6E-2</v>
      </c>
      <c r="S568" s="7">
        <v>537401.59999999998</v>
      </c>
      <c r="T568" s="7">
        <v>-233852.40000000002</v>
      </c>
      <c r="U568" s="9">
        <v>-0.30321061543927164</v>
      </c>
      <c r="V568" s="7">
        <v>11738055.467200007</v>
      </c>
      <c r="W568" s="9">
        <v>1.2998248674435171</v>
      </c>
      <c r="X568" s="7">
        <v>12422466.381666385</v>
      </c>
      <c r="Y568" s="7">
        <v>0</v>
      </c>
      <c r="Z568" s="7">
        <v>86092.735000000001</v>
      </c>
      <c r="AA568" s="7">
        <v>875615.64666638372</v>
      </c>
      <c r="AB568" s="7">
        <v>11431991</v>
      </c>
      <c r="AC568" s="7">
        <v>28767</v>
      </c>
      <c r="AD568" s="7">
        <v>684410.91446637886</v>
      </c>
      <c r="AE568" s="7">
        <v>0</v>
      </c>
      <c r="AF568" s="7">
        <v>20231143.867200006</v>
      </c>
      <c r="AG568" s="7">
        <v>537401.59999999998</v>
      </c>
      <c r="AH568" s="7">
        <v>684410.91446637886</v>
      </c>
      <c r="AI568" s="7">
        <v>6895925</v>
      </c>
      <c r="AJ568" s="7">
        <v>834016</v>
      </c>
      <c r="AK568" s="7">
        <v>1287079</v>
      </c>
      <c r="AL568" s="7">
        <v>0</v>
      </c>
      <c r="AM568" s="7">
        <v>419446</v>
      </c>
      <c r="AN568" s="7">
        <v>0</v>
      </c>
      <c r="AO568" s="7">
        <v>0</v>
      </c>
      <c r="AP568" s="7">
        <v>8378131</v>
      </c>
      <c r="AQ568" s="7">
        <v>704156</v>
      </c>
      <c r="AR568" s="7">
        <v>8259236</v>
      </c>
      <c r="AS568" s="7">
        <v>771254</v>
      </c>
      <c r="AT568" s="7">
        <v>1468096</v>
      </c>
      <c r="AU568" s="7">
        <v>0</v>
      </c>
      <c r="AV568" s="7">
        <v>442647</v>
      </c>
      <c r="AW568" s="7">
        <v>0</v>
      </c>
      <c r="AX568" s="7">
        <v>0</v>
      </c>
      <c r="AY568" s="7">
        <v>9685949</v>
      </c>
      <c r="AZ568" s="7">
        <v>316282</v>
      </c>
      <c r="BA568" s="7">
        <v>86092.735000000001</v>
      </c>
      <c r="BB568" s="7">
        <v>0</v>
      </c>
      <c r="BC568" s="7">
        <v>42.48</v>
      </c>
      <c r="BD568" s="7">
        <v>0</v>
      </c>
      <c r="BE568" s="7">
        <v>1044.0899999999999</v>
      </c>
      <c r="BF568" s="7">
        <v>786.25</v>
      </c>
      <c r="BG568" s="7">
        <v>543571.64666638372</v>
      </c>
      <c r="BH568" s="7">
        <v>6062</v>
      </c>
      <c r="BI568" s="7">
        <v>332044</v>
      </c>
      <c r="BJ568" s="7">
        <v>4570017.9833333343</v>
      </c>
      <c r="BK568" s="7">
        <v>3550260.603333334</v>
      </c>
      <c r="BL568" s="7">
        <v>129807.09333333334</v>
      </c>
      <c r="BM568" s="7">
        <v>3819415.3333333335</v>
      </c>
      <c r="BN568" s="130">
        <v>1.17</v>
      </c>
      <c r="BO568" s="131">
        <v>2.4367010000000001E-4</v>
      </c>
      <c r="BP568" s="161">
        <v>6175.1978873322732</v>
      </c>
      <c r="BQ568" s="162">
        <v>11431991</v>
      </c>
      <c r="BR568" s="161">
        <v>297087</v>
      </c>
      <c r="BS568" s="163">
        <v>0</v>
      </c>
      <c r="BT568" s="163">
        <v>1787594.4899999984</v>
      </c>
      <c r="BU568" s="161">
        <v>20231143.870000001</v>
      </c>
      <c r="BV568" s="161">
        <v>537401.59999999998</v>
      </c>
      <c r="BW568" s="165">
        <v>2472005.3999999985</v>
      </c>
      <c r="BX568" s="161">
        <v>297087</v>
      </c>
    </row>
    <row r="569" spans="1:76" ht="14.45" x14ac:dyDescent="0.3">
      <c r="A569" s="164" t="s">
        <v>31</v>
      </c>
      <c r="B569" s="6" t="s">
        <v>75</v>
      </c>
      <c r="C569" s="6" t="s">
        <v>77</v>
      </c>
      <c r="D569" s="6" t="s">
        <v>32</v>
      </c>
      <c r="E569" s="6" t="s">
        <v>36</v>
      </c>
      <c r="F569" s="24" t="str">
        <f>+Tabela1[[#This Row],[WK]]&amp;Tabela1[[#This Row],[PK]]&amp;Tabela1[[#This Row],[GK]]</f>
        <v>080902</v>
      </c>
      <c r="G569" s="6" t="s">
        <v>582</v>
      </c>
      <c r="H569" s="7">
        <v>86546869.2016</v>
      </c>
      <c r="I569" s="8">
        <v>1.371</v>
      </c>
      <c r="J569" s="7">
        <v>118655757.67</v>
      </c>
      <c r="K569" s="8">
        <v>7.0000000000000007E-2</v>
      </c>
      <c r="L569" s="7">
        <v>8305903.0369000006</v>
      </c>
      <c r="M569" s="7">
        <v>5766670.0369000006</v>
      </c>
      <c r="N569" s="9">
        <v>2.2710283132347446</v>
      </c>
      <c r="O569" s="7">
        <v>553585</v>
      </c>
      <c r="P569" s="8">
        <v>1.2949999999999999</v>
      </c>
      <c r="Q569" s="7">
        <v>716893</v>
      </c>
      <c r="R569" s="8">
        <v>1.6E-2</v>
      </c>
      <c r="S569" s="7">
        <v>11470.288</v>
      </c>
      <c r="T569" s="7">
        <v>-55249.712</v>
      </c>
      <c r="U569" s="9">
        <v>-0.82808321342925661</v>
      </c>
      <c r="V569" s="7">
        <v>5711420.3249000004</v>
      </c>
      <c r="W569" s="9">
        <v>2.1916820160992927</v>
      </c>
      <c r="X569" s="7">
        <v>9534308.0500000007</v>
      </c>
      <c r="Y569" s="7">
        <v>3358595</v>
      </c>
      <c r="Z569" s="7">
        <v>178360.05</v>
      </c>
      <c r="AA569" s="7">
        <v>421871</v>
      </c>
      <c r="AB569" s="7">
        <v>5575482</v>
      </c>
      <c r="AC569" s="7">
        <v>0</v>
      </c>
      <c r="AD569" s="7">
        <v>3822887.7250999999</v>
      </c>
      <c r="AE569" s="7">
        <v>0</v>
      </c>
      <c r="AF569" s="7">
        <v>8305903.0369000006</v>
      </c>
      <c r="AG569" s="7">
        <v>11470.288</v>
      </c>
      <c r="AH569" s="7">
        <v>3822887.7250999999</v>
      </c>
      <c r="AI569" s="7">
        <v>2120094</v>
      </c>
      <c r="AJ569" s="7">
        <v>40879</v>
      </c>
      <c r="AK569" s="7">
        <v>2855981</v>
      </c>
      <c r="AL569" s="7">
        <v>0</v>
      </c>
      <c r="AM569" s="7">
        <v>338035</v>
      </c>
      <c r="AN569" s="7">
        <v>0</v>
      </c>
      <c r="AO569" s="7">
        <v>0</v>
      </c>
      <c r="AP569" s="7">
        <v>4312636</v>
      </c>
      <c r="AQ569" s="7">
        <v>314284</v>
      </c>
      <c r="AR569" s="7">
        <v>2539233</v>
      </c>
      <c r="AS569" s="7">
        <v>66720</v>
      </c>
      <c r="AT569" s="7">
        <v>3553718</v>
      </c>
      <c r="AU569" s="7">
        <v>0</v>
      </c>
      <c r="AV569" s="7">
        <v>344722</v>
      </c>
      <c r="AW569" s="7">
        <v>0</v>
      </c>
      <c r="AX569" s="7">
        <v>0</v>
      </c>
      <c r="AY569" s="7">
        <v>4925707</v>
      </c>
      <c r="AZ569" s="7">
        <v>129757</v>
      </c>
      <c r="BA569" s="7">
        <v>178360.05</v>
      </c>
      <c r="BB569" s="7">
        <v>0</v>
      </c>
      <c r="BC569" s="7">
        <v>56.41</v>
      </c>
      <c r="BD569" s="7">
        <v>1490.8</v>
      </c>
      <c r="BE569" s="7">
        <v>37.6</v>
      </c>
      <c r="BF569" s="7">
        <v>660.65</v>
      </c>
      <c r="BG569" s="7">
        <v>320594</v>
      </c>
      <c r="BH569" s="7">
        <v>3165</v>
      </c>
      <c r="BI569" s="7">
        <v>101277</v>
      </c>
      <c r="BJ569" s="7">
        <v>1393798.0374999996</v>
      </c>
      <c r="BK569" s="7">
        <v>232986.86999999965</v>
      </c>
      <c r="BL569" s="7">
        <v>978536.83333333337</v>
      </c>
      <c r="BM569" s="7">
        <v>2686171.0033333334</v>
      </c>
      <c r="BN569" s="130">
        <v>0.749</v>
      </c>
      <c r="BO569" s="131">
        <v>1.3933589999999999E-4</v>
      </c>
      <c r="BP569" s="161">
        <v>3530.828474464613</v>
      </c>
      <c r="BQ569" s="162">
        <v>5575482</v>
      </c>
      <c r="BR569" s="161">
        <v>176645</v>
      </c>
      <c r="BS569" s="163">
        <v>0</v>
      </c>
      <c r="BT569" s="163">
        <v>596240.94999999925</v>
      </c>
      <c r="BU569" s="161">
        <v>8305903.04</v>
      </c>
      <c r="BV569" s="161">
        <v>11470.29</v>
      </c>
      <c r="BW569" s="165">
        <v>4419128.68</v>
      </c>
      <c r="BX569" s="161">
        <v>176645</v>
      </c>
    </row>
    <row r="570" spans="1:76" ht="14.45" x14ac:dyDescent="0.3">
      <c r="A570" s="164" t="s">
        <v>31</v>
      </c>
      <c r="B570" s="6" t="s">
        <v>75</v>
      </c>
      <c r="C570" s="6" t="s">
        <v>77</v>
      </c>
      <c r="D570" s="6" t="s">
        <v>37</v>
      </c>
      <c r="E570" s="6" t="s">
        <v>40</v>
      </c>
      <c r="F570" s="24" t="str">
        <f>+Tabela1[[#This Row],[WK]]&amp;Tabela1[[#This Row],[PK]]&amp;Tabela1[[#This Row],[GK]]</f>
        <v>080903</v>
      </c>
      <c r="G570" s="6" t="s">
        <v>583</v>
      </c>
      <c r="H570" s="7">
        <v>323654980.22520012</v>
      </c>
      <c r="I570" s="8">
        <v>1.371</v>
      </c>
      <c r="J570" s="7">
        <v>443730977.88</v>
      </c>
      <c r="K570" s="8">
        <v>7.0000000000000007E-2</v>
      </c>
      <c r="L570" s="7">
        <v>31061168.451600004</v>
      </c>
      <c r="M570" s="7">
        <v>19121167.451600004</v>
      </c>
      <c r="N570" s="9">
        <v>1.6014376758929922</v>
      </c>
      <c r="O570" s="7">
        <v>93222717</v>
      </c>
      <c r="P570" s="8">
        <v>1.2949999999999999</v>
      </c>
      <c r="Q570" s="7">
        <v>120723419</v>
      </c>
      <c r="R570" s="8">
        <v>1.6E-2</v>
      </c>
      <c r="S570" s="7">
        <v>1931574.7040000001</v>
      </c>
      <c r="T570" s="7">
        <v>191070.70400000014</v>
      </c>
      <c r="U570" s="9">
        <v>0.10977895138419684</v>
      </c>
      <c r="V570" s="7">
        <v>19312238.155600004</v>
      </c>
      <c r="W570" s="9">
        <v>1.4116612037055651</v>
      </c>
      <c r="X570" s="7">
        <v>28603566.756574236</v>
      </c>
      <c r="Y570" s="7">
        <v>265748</v>
      </c>
      <c r="Z570" s="7">
        <v>626282.30499999993</v>
      </c>
      <c r="AA570" s="7">
        <v>1162053.4515742362</v>
      </c>
      <c r="AB570" s="7">
        <v>21134227</v>
      </c>
      <c r="AC570" s="7">
        <v>5415256</v>
      </c>
      <c r="AD570" s="7">
        <v>9291328.600974232</v>
      </c>
      <c r="AE570" s="7">
        <v>0</v>
      </c>
      <c r="AF570" s="7">
        <v>31061168.451600004</v>
      </c>
      <c r="AG570" s="7">
        <v>1931574.7040000001</v>
      </c>
      <c r="AH570" s="7">
        <v>9291328.600974232</v>
      </c>
      <c r="AI570" s="7">
        <v>9969126</v>
      </c>
      <c r="AJ570" s="7">
        <v>2033031</v>
      </c>
      <c r="AK570" s="7">
        <v>4902533</v>
      </c>
      <c r="AL570" s="7">
        <v>0</v>
      </c>
      <c r="AM570" s="7">
        <v>498445</v>
      </c>
      <c r="AN570" s="7">
        <v>0</v>
      </c>
      <c r="AO570" s="7">
        <v>0</v>
      </c>
      <c r="AP570" s="7">
        <v>18201245</v>
      </c>
      <c r="AQ570" s="7">
        <v>1006506</v>
      </c>
      <c r="AR570" s="7">
        <v>11940001</v>
      </c>
      <c r="AS570" s="7">
        <v>1740504</v>
      </c>
      <c r="AT570" s="7">
        <v>6425607</v>
      </c>
      <c r="AU570" s="7">
        <v>0</v>
      </c>
      <c r="AV570" s="7">
        <v>557928</v>
      </c>
      <c r="AW570" s="7">
        <v>0</v>
      </c>
      <c r="AX570" s="7">
        <v>0</v>
      </c>
      <c r="AY570" s="7">
        <v>20225833</v>
      </c>
      <c r="AZ570" s="7">
        <v>429819</v>
      </c>
      <c r="BA570" s="7">
        <v>626282.30499999993</v>
      </c>
      <c r="BB570" s="7">
        <v>0</v>
      </c>
      <c r="BC570" s="7">
        <v>0</v>
      </c>
      <c r="BD570" s="7">
        <v>6186.08</v>
      </c>
      <c r="BE570" s="7">
        <v>616.99</v>
      </c>
      <c r="BF570" s="7">
        <v>718.93</v>
      </c>
      <c r="BG570" s="7">
        <v>908433.45157423627</v>
      </c>
      <c r="BH570" s="7">
        <v>10131</v>
      </c>
      <c r="BI570" s="7">
        <v>253620</v>
      </c>
      <c r="BJ570" s="7">
        <v>3490608.8916666671</v>
      </c>
      <c r="BK570" s="7">
        <v>662732.95666666701</v>
      </c>
      <c r="BL570" s="7">
        <v>2376569.8466666667</v>
      </c>
      <c r="BM570" s="7">
        <v>6558364.0466666669</v>
      </c>
      <c r="BN570" s="130">
        <v>0.99299999999999999</v>
      </c>
      <c r="BO570" s="131">
        <v>3.8896550000000002E-4</v>
      </c>
      <c r="BP570" s="161">
        <v>9857.1045991570882</v>
      </c>
      <c r="BQ570" s="162">
        <v>21134227</v>
      </c>
      <c r="BR570" s="161">
        <v>545726</v>
      </c>
      <c r="BS570" s="163">
        <v>0</v>
      </c>
      <c r="BT570" s="163">
        <v>2581345.8200000003</v>
      </c>
      <c r="BU570" s="161">
        <v>31061168.449999999</v>
      </c>
      <c r="BV570" s="161">
        <v>1931574.7</v>
      </c>
      <c r="BW570" s="165">
        <v>11872674.42</v>
      </c>
      <c r="BX570" s="161">
        <v>545726</v>
      </c>
    </row>
    <row r="571" spans="1:76" ht="14.45" x14ac:dyDescent="0.3">
      <c r="A571" s="164" t="s">
        <v>31</v>
      </c>
      <c r="B571" s="6" t="s">
        <v>75</v>
      </c>
      <c r="C571" s="6" t="s">
        <v>77</v>
      </c>
      <c r="D571" s="6" t="s">
        <v>39</v>
      </c>
      <c r="E571" s="6" t="s">
        <v>40</v>
      </c>
      <c r="F571" s="24" t="str">
        <f>+Tabela1[[#This Row],[WK]]&amp;Tabela1[[#This Row],[PK]]&amp;Tabela1[[#This Row],[GK]]</f>
        <v>080904</v>
      </c>
      <c r="G571" s="6" t="s">
        <v>584</v>
      </c>
      <c r="H571" s="7">
        <v>203623990.86859968</v>
      </c>
      <c r="I571" s="8">
        <v>1.371</v>
      </c>
      <c r="J571" s="7">
        <v>279168491.48000002</v>
      </c>
      <c r="K571" s="8">
        <v>7.0000000000000007E-2</v>
      </c>
      <c r="L571" s="7">
        <v>19541794.403600004</v>
      </c>
      <c r="M571" s="7">
        <v>10148145.403600004</v>
      </c>
      <c r="N571" s="9">
        <v>1.0803198420124069</v>
      </c>
      <c r="O571" s="7">
        <v>19500807</v>
      </c>
      <c r="P571" s="8">
        <v>1.2949999999999999</v>
      </c>
      <c r="Q571" s="7">
        <v>25253545</v>
      </c>
      <c r="R571" s="8">
        <v>1.6E-2</v>
      </c>
      <c r="S571" s="7">
        <v>404056.72000000003</v>
      </c>
      <c r="T571" s="7">
        <v>-1350488.28</v>
      </c>
      <c r="U571" s="9">
        <v>-0.76970854552034862</v>
      </c>
      <c r="V571" s="7">
        <v>8797657.1236000024</v>
      </c>
      <c r="W571" s="9">
        <v>0.7891553666540071</v>
      </c>
      <c r="X571" s="7">
        <v>11879324.966560543</v>
      </c>
      <c r="Y571" s="7">
        <v>0</v>
      </c>
      <c r="Z571" s="7">
        <v>142244.43</v>
      </c>
      <c r="AA571" s="7">
        <v>851228.53656054183</v>
      </c>
      <c r="AB571" s="7">
        <v>10057875</v>
      </c>
      <c r="AC571" s="7">
        <v>827977</v>
      </c>
      <c r="AD571" s="7">
        <v>3081667.8429605393</v>
      </c>
      <c r="AE571" s="7">
        <v>0</v>
      </c>
      <c r="AF571" s="7">
        <v>19541794.403600004</v>
      </c>
      <c r="AG571" s="7">
        <v>404056.72000000003</v>
      </c>
      <c r="AH571" s="7">
        <v>3081667.8429605393</v>
      </c>
      <c r="AI571" s="7">
        <v>7843087</v>
      </c>
      <c r="AJ571" s="7">
        <v>2159705</v>
      </c>
      <c r="AK571" s="7">
        <v>1693412</v>
      </c>
      <c r="AL571" s="7">
        <v>0</v>
      </c>
      <c r="AM571" s="7">
        <v>416673</v>
      </c>
      <c r="AN571" s="7">
        <v>0</v>
      </c>
      <c r="AO571" s="7">
        <v>0</v>
      </c>
      <c r="AP571" s="7">
        <v>8031528</v>
      </c>
      <c r="AQ571" s="7">
        <v>676308</v>
      </c>
      <c r="AR571" s="7">
        <v>9393649</v>
      </c>
      <c r="AS571" s="7">
        <v>1754545</v>
      </c>
      <c r="AT571" s="7">
        <v>1940747</v>
      </c>
      <c r="AU571" s="7">
        <v>0</v>
      </c>
      <c r="AV571" s="7">
        <v>442879</v>
      </c>
      <c r="AW571" s="7">
        <v>0</v>
      </c>
      <c r="AX571" s="7">
        <v>0</v>
      </c>
      <c r="AY571" s="7">
        <v>8770910</v>
      </c>
      <c r="AZ571" s="7">
        <v>267623</v>
      </c>
      <c r="BA571" s="7">
        <v>142244.43</v>
      </c>
      <c r="BB571" s="7">
        <v>0</v>
      </c>
      <c r="BC571" s="7">
        <v>0</v>
      </c>
      <c r="BD571" s="7">
        <v>0</v>
      </c>
      <c r="BE571" s="7">
        <v>0</v>
      </c>
      <c r="BF571" s="7">
        <v>4588.53</v>
      </c>
      <c r="BG571" s="7">
        <v>531107.53656054183</v>
      </c>
      <c r="BH571" s="7">
        <v>5923</v>
      </c>
      <c r="BI571" s="7">
        <v>320121</v>
      </c>
      <c r="BJ571" s="7">
        <v>4405900.7283333335</v>
      </c>
      <c r="BK571" s="7">
        <v>3104114.7299999995</v>
      </c>
      <c r="BL571" s="7">
        <v>789145.8666666667</v>
      </c>
      <c r="BM571" s="7">
        <v>3628852.26</v>
      </c>
      <c r="BN571" s="130">
        <v>1.018</v>
      </c>
      <c r="BO571" s="131">
        <v>2.3525710000000001E-4</v>
      </c>
      <c r="BP571" s="161">
        <v>5962.0875260228477</v>
      </c>
      <c r="BQ571" s="162">
        <v>10057875</v>
      </c>
      <c r="BR571" s="161">
        <v>229171</v>
      </c>
      <c r="BS571" s="163">
        <v>0</v>
      </c>
      <c r="BT571" s="163">
        <v>1272004.7600000016</v>
      </c>
      <c r="BU571" s="161">
        <v>19541794.399999999</v>
      </c>
      <c r="BV571" s="161">
        <v>404056.72</v>
      </c>
      <c r="BW571" s="165">
        <v>4353672.6000000015</v>
      </c>
      <c r="BX571" s="161">
        <v>229171</v>
      </c>
    </row>
    <row r="572" spans="1:76" ht="14.45" x14ac:dyDescent="0.3">
      <c r="A572" s="164" t="s">
        <v>31</v>
      </c>
      <c r="B572" s="6" t="s">
        <v>75</v>
      </c>
      <c r="C572" s="6" t="s">
        <v>77</v>
      </c>
      <c r="D572" s="6" t="s">
        <v>42</v>
      </c>
      <c r="E572" s="6" t="s">
        <v>40</v>
      </c>
      <c r="F572" s="24" t="str">
        <f>+Tabela1[[#This Row],[WK]]&amp;Tabela1[[#This Row],[PK]]&amp;Tabela1[[#This Row],[GK]]</f>
        <v>080905</v>
      </c>
      <c r="G572" s="6" t="s">
        <v>585</v>
      </c>
      <c r="H572" s="7">
        <v>256816698.60139936</v>
      </c>
      <c r="I572" s="8">
        <v>1.371</v>
      </c>
      <c r="J572" s="7">
        <v>352095693.78000003</v>
      </c>
      <c r="K572" s="8">
        <v>7.0000000000000007E-2</v>
      </c>
      <c r="L572" s="7">
        <v>24646698.564600006</v>
      </c>
      <c r="M572" s="7">
        <v>15985093.564600006</v>
      </c>
      <c r="N572" s="9">
        <v>1.8455117226657192</v>
      </c>
      <c r="O572" s="7">
        <v>16053273</v>
      </c>
      <c r="P572" s="8">
        <v>1.2949999999999999</v>
      </c>
      <c r="Q572" s="7">
        <v>20788989</v>
      </c>
      <c r="R572" s="8">
        <v>1.6E-2</v>
      </c>
      <c r="S572" s="7">
        <v>332623.82400000002</v>
      </c>
      <c r="T572" s="7">
        <v>-18351.175999999978</v>
      </c>
      <c r="U572" s="9">
        <v>-5.2286276800341841E-2</v>
      </c>
      <c r="V572" s="7">
        <v>15966742.388600007</v>
      </c>
      <c r="W572" s="9">
        <v>1.7716061758786059</v>
      </c>
      <c r="X572" s="7">
        <v>23062868.432243802</v>
      </c>
      <c r="Y572" s="7">
        <v>2713838</v>
      </c>
      <c r="Z572" s="7">
        <v>186863.505</v>
      </c>
      <c r="AA572" s="7">
        <v>1186131.9272438018</v>
      </c>
      <c r="AB572" s="7">
        <v>17196743</v>
      </c>
      <c r="AC572" s="7">
        <v>1779292</v>
      </c>
      <c r="AD572" s="7">
        <v>7096126.0436437959</v>
      </c>
      <c r="AE572" s="7">
        <v>0</v>
      </c>
      <c r="AF572" s="7">
        <v>24646698.564600006</v>
      </c>
      <c r="AG572" s="7">
        <v>332623.82400000002</v>
      </c>
      <c r="AH572" s="7">
        <v>7096126.0436437959</v>
      </c>
      <c r="AI572" s="7">
        <v>7231878</v>
      </c>
      <c r="AJ572" s="7">
        <v>282650</v>
      </c>
      <c r="AK572" s="7">
        <v>5054575</v>
      </c>
      <c r="AL572" s="7">
        <v>22170</v>
      </c>
      <c r="AM572" s="7">
        <v>518433</v>
      </c>
      <c r="AN572" s="7">
        <v>0</v>
      </c>
      <c r="AO572" s="7">
        <v>0</v>
      </c>
      <c r="AP572" s="7">
        <v>13584543</v>
      </c>
      <c r="AQ572" s="7">
        <v>851352</v>
      </c>
      <c r="AR572" s="7">
        <v>8661605</v>
      </c>
      <c r="AS572" s="7">
        <v>350975</v>
      </c>
      <c r="AT572" s="7">
        <v>5899198</v>
      </c>
      <c r="AU572" s="7">
        <v>16106</v>
      </c>
      <c r="AV572" s="7">
        <v>527524</v>
      </c>
      <c r="AW572" s="7">
        <v>0</v>
      </c>
      <c r="AX572" s="7">
        <v>0</v>
      </c>
      <c r="AY572" s="7">
        <v>15436748</v>
      </c>
      <c r="AZ572" s="7">
        <v>360075</v>
      </c>
      <c r="BA572" s="7">
        <v>186863.505</v>
      </c>
      <c r="BB572" s="7">
        <v>0</v>
      </c>
      <c r="BC572" s="7">
        <v>0</v>
      </c>
      <c r="BD572" s="7">
        <v>739.26</v>
      </c>
      <c r="BE572" s="7">
        <v>694.37</v>
      </c>
      <c r="BF572" s="7">
        <v>2768.52</v>
      </c>
      <c r="BG572" s="7">
        <v>806838.92724380177</v>
      </c>
      <c r="BH572" s="7">
        <v>8998</v>
      </c>
      <c r="BI572" s="7">
        <v>379293</v>
      </c>
      <c r="BJ572" s="7">
        <v>5220246.1433333345</v>
      </c>
      <c r="BK572" s="7">
        <v>2893023.1066666679</v>
      </c>
      <c r="BL572" s="7">
        <v>2708430.69</v>
      </c>
      <c r="BM572" s="7">
        <v>3892030.7666666661</v>
      </c>
      <c r="BN572" s="130">
        <v>0.91900000000000004</v>
      </c>
      <c r="BO572" s="131">
        <v>3.6790020000000001E-4</v>
      </c>
      <c r="BP572" s="161">
        <v>9322.8279186912041</v>
      </c>
      <c r="BQ572" s="162">
        <v>17196743</v>
      </c>
      <c r="BR572" s="161">
        <v>505639</v>
      </c>
      <c r="BS572" s="163">
        <v>0</v>
      </c>
      <c r="BT572" s="163">
        <v>2182421.3000000007</v>
      </c>
      <c r="BU572" s="161">
        <v>24646698.559999999</v>
      </c>
      <c r="BV572" s="161">
        <v>332623.82</v>
      </c>
      <c r="BW572" s="165">
        <v>9278547.3399999999</v>
      </c>
      <c r="BX572" s="161">
        <v>505639</v>
      </c>
    </row>
    <row r="573" spans="1:76" ht="14.45" x14ac:dyDescent="0.3">
      <c r="A573" s="164" t="s">
        <v>31</v>
      </c>
      <c r="B573" s="6" t="s">
        <v>75</v>
      </c>
      <c r="C573" s="6" t="s">
        <v>77</v>
      </c>
      <c r="D573" s="6" t="s">
        <v>44</v>
      </c>
      <c r="E573" s="6" t="s">
        <v>40</v>
      </c>
      <c r="F573" s="24" t="str">
        <f>+Tabela1[[#This Row],[WK]]&amp;Tabela1[[#This Row],[PK]]&amp;Tabela1[[#This Row],[GK]]</f>
        <v>080906</v>
      </c>
      <c r="G573" s="6" t="s">
        <v>586</v>
      </c>
      <c r="H573" s="7">
        <v>906361518.20901239</v>
      </c>
      <c r="I573" s="8">
        <v>1.371</v>
      </c>
      <c r="J573" s="7">
        <v>1242621641.47</v>
      </c>
      <c r="K573" s="8">
        <v>7.0000000000000007E-2</v>
      </c>
      <c r="L573" s="7">
        <v>86983514.90290001</v>
      </c>
      <c r="M573" s="7">
        <v>51914395.90290001</v>
      </c>
      <c r="N573" s="9">
        <v>1.4803450267142442</v>
      </c>
      <c r="O573" s="7">
        <v>122539043</v>
      </c>
      <c r="P573" s="8">
        <v>1.2949999999999999</v>
      </c>
      <c r="Q573" s="7">
        <v>158688061</v>
      </c>
      <c r="R573" s="8">
        <v>1.6E-2</v>
      </c>
      <c r="S573" s="7">
        <v>2539008.9760000003</v>
      </c>
      <c r="T573" s="7">
        <v>752624.97600000026</v>
      </c>
      <c r="U573" s="9">
        <v>0.42131197771587758</v>
      </c>
      <c r="V573" s="7">
        <v>52667020.878900006</v>
      </c>
      <c r="W573" s="9">
        <v>1.4290137589195298</v>
      </c>
      <c r="X573" s="7">
        <v>44441539.579535127</v>
      </c>
      <c r="Y573" s="7">
        <v>0</v>
      </c>
      <c r="Z573" s="7">
        <v>205820.78</v>
      </c>
      <c r="AA573" s="7">
        <v>3611369.799535126</v>
      </c>
      <c r="AB573" s="7">
        <v>40624349</v>
      </c>
      <c r="AC573" s="7">
        <v>0</v>
      </c>
      <c r="AD573" s="7">
        <v>0</v>
      </c>
      <c r="AE573" s="7">
        <v>0</v>
      </c>
      <c r="AF573" s="7">
        <v>86983514.90290001</v>
      </c>
      <c r="AG573" s="7">
        <v>2539008.9760000003</v>
      </c>
      <c r="AH573" s="7">
        <v>0</v>
      </c>
      <c r="AI573" s="7">
        <v>29280438</v>
      </c>
      <c r="AJ573" s="7">
        <v>2375304</v>
      </c>
      <c r="AK573" s="7">
        <v>2983508</v>
      </c>
      <c r="AL573" s="7">
        <v>334424</v>
      </c>
      <c r="AM573" s="7">
        <v>973414</v>
      </c>
      <c r="AN573" s="7">
        <v>0</v>
      </c>
      <c r="AO573" s="7">
        <v>0</v>
      </c>
      <c r="AP573" s="7">
        <v>32409804</v>
      </c>
      <c r="AQ573" s="7">
        <v>3023495</v>
      </c>
      <c r="AR573" s="7">
        <v>35069119</v>
      </c>
      <c r="AS573" s="7">
        <v>1786384</v>
      </c>
      <c r="AT573" s="7">
        <v>1710674</v>
      </c>
      <c r="AU573" s="7">
        <v>348159</v>
      </c>
      <c r="AV573" s="7">
        <v>1203525</v>
      </c>
      <c r="AW573" s="7">
        <v>0</v>
      </c>
      <c r="AX573" s="7">
        <v>0</v>
      </c>
      <c r="AY573" s="7">
        <v>36876959</v>
      </c>
      <c r="AZ573" s="7">
        <v>1287836</v>
      </c>
      <c r="BA573" s="7">
        <v>205820.78</v>
      </c>
      <c r="BB573" s="7">
        <v>0</v>
      </c>
      <c r="BC573" s="7">
        <v>38.15</v>
      </c>
      <c r="BD573" s="7">
        <v>1550.67</v>
      </c>
      <c r="BE573" s="7">
        <v>197.52</v>
      </c>
      <c r="BF573" s="7">
        <v>1309.5899999999999</v>
      </c>
      <c r="BG573" s="7">
        <v>2329771.799535126</v>
      </c>
      <c r="BH573" s="7">
        <v>25982</v>
      </c>
      <c r="BI573" s="7">
        <v>1281598</v>
      </c>
      <c r="BJ573" s="7">
        <v>17638700.555</v>
      </c>
      <c r="BK573" s="7">
        <v>15050966.483333334</v>
      </c>
      <c r="BL573" s="7">
        <v>1672133.24</v>
      </c>
      <c r="BM573" s="7">
        <v>7006669.8066666685</v>
      </c>
      <c r="BN573" s="130">
        <v>1</v>
      </c>
      <c r="BO573" s="131">
        <v>1.1103684E-3</v>
      </c>
      <c r="BP573" s="161">
        <v>28138.571837869869</v>
      </c>
      <c r="BQ573" s="162">
        <v>40624349</v>
      </c>
      <c r="BR573" s="161">
        <v>1355452</v>
      </c>
      <c r="BS573" s="163">
        <v>327842.91890000738</v>
      </c>
      <c r="BT573" s="163">
        <v>0</v>
      </c>
      <c r="BU573" s="161">
        <v>86655671.980000004</v>
      </c>
      <c r="BV573" s="161">
        <v>2539008.98</v>
      </c>
      <c r="BW573" s="165">
        <v>0</v>
      </c>
      <c r="BX573" s="161">
        <v>1355452</v>
      </c>
    </row>
    <row r="574" spans="1:76" ht="14.45" x14ac:dyDescent="0.3">
      <c r="A574" s="164" t="s">
        <v>31</v>
      </c>
      <c r="B574" s="6" t="s">
        <v>75</v>
      </c>
      <c r="C574" s="6" t="s">
        <v>77</v>
      </c>
      <c r="D574" s="6" t="s">
        <v>51</v>
      </c>
      <c r="E574" s="6" t="s">
        <v>36</v>
      </c>
      <c r="F574" s="24" t="str">
        <f>+Tabela1[[#This Row],[WK]]&amp;Tabela1[[#This Row],[PK]]&amp;Tabela1[[#This Row],[GK]]</f>
        <v>080907</v>
      </c>
      <c r="G574" s="6" t="s">
        <v>154</v>
      </c>
      <c r="H574" s="7">
        <v>313704393.55420011</v>
      </c>
      <c r="I574" s="8">
        <v>1.371</v>
      </c>
      <c r="J574" s="7">
        <v>430088723.56999999</v>
      </c>
      <c r="K574" s="8">
        <v>7.0000000000000007E-2</v>
      </c>
      <c r="L574" s="7">
        <v>30106210.649900001</v>
      </c>
      <c r="M574" s="7">
        <v>15739530.649900001</v>
      </c>
      <c r="N574" s="9">
        <v>1.0955579611921473</v>
      </c>
      <c r="O574" s="7">
        <v>34856277</v>
      </c>
      <c r="P574" s="8">
        <v>1.2949999999999999</v>
      </c>
      <c r="Q574" s="7">
        <v>45138879</v>
      </c>
      <c r="R574" s="8">
        <v>1.6E-2</v>
      </c>
      <c r="S574" s="7">
        <v>722222.06400000001</v>
      </c>
      <c r="T574" s="7">
        <v>290790.06400000001</v>
      </c>
      <c r="U574" s="9">
        <v>0.67401134825418607</v>
      </c>
      <c r="V574" s="7">
        <v>16030320.7139</v>
      </c>
      <c r="W574" s="9">
        <v>1.0832679678258956</v>
      </c>
      <c r="X574" s="7">
        <v>11645436.796618311</v>
      </c>
      <c r="Y574" s="7">
        <v>0</v>
      </c>
      <c r="Z574" s="7">
        <v>285451.09999999998</v>
      </c>
      <c r="AA574" s="7">
        <v>1333852.6966183111</v>
      </c>
      <c r="AB574" s="7">
        <v>10026133</v>
      </c>
      <c r="AC574" s="7">
        <v>0</v>
      </c>
      <c r="AD574" s="7">
        <v>0</v>
      </c>
      <c r="AE574" s="7">
        <v>-510742.3289690782</v>
      </c>
      <c r="AF574" s="7">
        <v>29595468.320930921</v>
      </c>
      <c r="AG574" s="7">
        <v>722222.06400000001</v>
      </c>
      <c r="AH574" s="7">
        <v>0</v>
      </c>
      <c r="AI574" s="7">
        <v>11995245</v>
      </c>
      <c r="AJ574" s="7">
        <v>224116</v>
      </c>
      <c r="AK574" s="7">
        <v>2053347</v>
      </c>
      <c r="AL574" s="7">
        <v>0</v>
      </c>
      <c r="AM574" s="7">
        <v>1113522</v>
      </c>
      <c r="AN574" s="7">
        <v>0</v>
      </c>
      <c r="AO574" s="7">
        <v>0</v>
      </c>
      <c r="AP574" s="7">
        <v>7905540</v>
      </c>
      <c r="AQ574" s="7">
        <v>541046</v>
      </c>
      <c r="AR574" s="7">
        <v>14366680</v>
      </c>
      <c r="AS574" s="7">
        <v>431432</v>
      </c>
      <c r="AT574" s="7">
        <v>2361691</v>
      </c>
      <c r="AU574" s="7">
        <v>0</v>
      </c>
      <c r="AV574" s="7">
        <v>954881</v>
      </c>
      <c r="AW574" s="7">
        <v>0</v>
      </c>
      <c r="AX574" s="7">
        <v>0</v>
      </c>
      <c r="AY574" s="7">
        <v>8971149</v>
      </c>
      <c r="AZ574" s="7">
        <v>218965</v>
      </c>
      <c r="BA574" s="7">
        <v>285451.09999999998</v>
      </c>
      <c r="BB574" s="7">
        <v>0</v>
      </c>
      <c r="BC574" s="7">
        <v>0</v>
      </c>
      <c r="BD574" s="7">
        <v>2134.46</v>
      </c>
      <c r="BE574" s="7">
        <v>0</v>
      </c>
      <c r="BF574" s="7">
        <v>2804.72</v>
      </c>
      <c r="BG574" s="7">
        <v>620148.69661831122</v>
      </c>
      <c r="BH574" s="7">
        <v>6916</v>
      </c>
      <c r="BI574" s="7">
        <v>713704</v>
      </c>
      <c r="BJ574" s="7">
        <v>9822645.1741666663</v>
      </c>
      <c r="BK574" s="7">
        <v>7695717.6899999995</v>
      </c>
      <c r="BL574" s="7">
        <v>2763320.4266666668</v>
      </c>
      <c r="BM574" s="7">
        <v>2981069.083333334</v>
      </c>
      <c r="BN574" s="130">
        <v>1.2549999999999999</v>
      </c>
      <c r="BO574" s="131">
        <v>2.7114009999999999E-4</v>
      </c>
      <c r="BP574" s="161">
        <v>6871.5585045687058</v>
      </c>
      <c r="BQ574" s="162">
        <v>10026133</v>
      </c>
      <c r="BR574" s="161">
        <v>572909</v>
      </c>
      <c r="BS574" s="163">
        <v>0</v>
      </c>
      <c r="BT574" s="163">
        <v>0</v>
      </c>
      <c r="BU574" s="161">
        <v>29595468.32</v>
      </c>
      <c r="BV574" s="161">
        <v>722222.06</v>
      </c>
      <c r="BW574" s="165">
        <v>0</v>
      </c>
      <c r="BX574" s="161">
        <v>572909</v>
      </c>
    </row>
    <row r="575" spans="1:76" ht="14.45" x14ac:dyDescent="0.3">
      <c r="A575" s="164" t="s">
        <v>31</v>
      </c>
      <c r="B575" s="6" t="s">
        <v>75</v>
      </c>
      <c r="C575" s="6" t="s">
        <v>77</v>
      </c>
      <c r="D575" s="6" t="s">
        <v>75</v>
      </c>
      <c r="E575" s="6" t="s">
        <v>36</v>
      </c>
      <c r="F575" s="24" t="str">
        <f>+Tabela1[[#This Row],[WK]]&amp;Tabela1[[#This Row],[PK]]&amp;Tabela1[[#This Row],[GK]]</f>
        <v>080908</v>
      </c>
      <c r="G575" s="6" t="s">
        <v>587</v>
      </c>
      <c r="H575" s="7">
        <v>88066705.756599739</v>
      </c>
      <c r="I575" s="8">
        <v>1.371</v>
      </c>
      <c r="J575" s="7">
        <v>120739453.59</v>
      </c>
      <c r="K575" s="8">
        <v>7.0000000000000007E-2</v>
      </c>
      <c r="L575" s="7">
        <v>8451761.7513000015</v>
      </c>
      <c r="M575" s="7">
        <v>5551239.7513000015</v>
      </c>
      <c r="N575" s="9">
        <v>1.9138761061974368</v>
      </c>
      <c r="O575" s="7">
        <v>19982616</v>
      </c>
      <c r="P575" s="8">
        <v>1.2949999999999999</v>
      </c>
      <c r="Q575" s="7">
        <v>25877488</v>
      </c>
      <c r="R575" s="8">
        <v>1.6E-2</v>
      </c>
      <c r="S575" s="7">
        <v>414039.80800000002</v>
      </c>
      <c r="T575" s="7">
        <v>172448.80800000002</v>
      </c>
      <c r="U575" s="9">
        <v>0.71380476921739644</v>
      </c>
      <c r="V575" s="7">
        <v>5723688.5593000017</v>
      </c>
      <c r="W575" s="9">
        <v>1.8216049388739366</v>
      </c>
      <c r="X575" s="7">
        <v>7675051.1500000004</v>
      </c>
      <c r="Y575" s="7">
        <v>1307103</v>
      </c>
      <c r="Z575" s="7">
        <v>200776.15000000002</v>
      </c>
      <c r="AA575" s="7">
        <v>431565</v>
      </c>
      <c r="AB575" s="7">
        <v>5583721</v>
      </c>
      <c r="AC575" s="7">
        <v>151886</v>
      </c>
      <c r="AD575" s="7">
        <v>1951362.5906999989</v>
      </c>
      <c r="AE575" s="7">
        <v>0</v>
      </c>
      <c r="AF575" s="7">
        <v>8451761.7513000015</v>
      </c>
      <c r="AG575" s="7">
        <v>414039.80800000002</v>
      </c>
      <c r="AH575" s="7">
        <v>1951362.5906999989</v>
      </c>
      <c r="AI575" s="7">
        <v>2421748</v>
      </c>
      <c r="AJ575" s="7">
        <v>168744</v>
      </c>
      <c r="AK575" s="7">
        <v>2308687</v>
      </c>
      <c r="AL575" s="7">
        <v>0</v>
      </c>
      <c r="AM575" s="7">
        <v>686800</v>
      </c>
      <c r="AN575" s="7">
        <v>0</v>
      </c>
      <c r="AO575" s="7">
        <v>0</v>
      </c>
      <c r="AP575" s="7">
        <v>4286433</v>
      </c>
      <c r="AQ575" s="7">
        <v>366003</v>
      </c>
      <c r="AR575" s="7">
        <v>2900522</v>
      </c>
      <c r="AS575" s="7">
        <v>241591</v>
      </c>
      <c r="AT575" s="7">
        <v>2057175</v>
      </c>
      <c r="AU575" s="7">
        <v>0</v>
      </c>
      <c r="AV575" s="7">
        <v>343907</v>
      </c>
      <c r="AW575" s="7">
        <v>0</v>
      </c>
      <c r="AX575" s="7">
        <v>0</v>
      </c>
      <c r="AY575" s="7">
        <v>4852400</v>
      </c>
      <c r="AZ575" s="7">
        <v>142732</v>
      </c>
      <c r="BA575" s="7">
        <v>200776.15000000002</v>
      </c>
      <c r="BB575" s="7">
        <v>0</v>
      </c>
      <c r="BC575" s="7">
        <v>29.11</v>
      </c>
      <c r="BD575" s="7">
        <v>1181.93</v>
      </c>
      <c r="BE575" s="7">
        <v>436.18</v>
      </c>
      <c r="BF575" s="7">
        <v>1985.49</v>
      </c>
      <c r="BG575" s="7">
        <v>320594</v>
      </c>
      <c r="BH575" s="7">
        <v>3159</v>
      </c>
      <c r="BI575" s="7">
        <v>110971</v>
      </c>
      <c r="BJ575" s="7">
        <v>1527214.1824999996</v>
      </c>
      <c r="BK575" s="7">
        <v>692170.4133333331</v>
      </c>
      <c r="BL575" s="7">
        <v>164788.01999999999</v>
      </c>
      <c r="BM575" s="7">
        <v>3010599.0366666666</v>
      </c>
      <c r="BN575" s="130">
        <v>0.89300000000000002</v>
      </c>
      <c r="BO575" s="131">
        <v>1.3353129999999999E-4</v>
      </c>
      <c r="BP575" s="161">
        <v>3383.7523096172631</v>
      </c>
      <c r="BQ575" s="162">
        <v>5583721</v>
      </c>
      <c r="BR575" s="161">
        <v>171737</v>
      </c>
      <c r="BS575" s="163">
        <v>0</v>
      </c>
      <c r="BT575" s="163">
        <v>892899.3599999994</v>
      </c>
      <c r="BU575" s="161">
        <v>8451761.75</v>
      </c>
      <c r="BV575" s="161">
        <v>414039.81</v>
      </c>
      <c r="BW575" s="165">
        <v>2844261.9499999993</v>
      </c>
      <c r="BX575" s="161">
        <v>171737</v>
      </c>
    </row>
    <row r="576" spans="1:76" ht="14.45" x14ac:dyDescent="0.3">
      <c r="A576" s="164" t="s">
        <v>31</v>
      </c>
      <c r="B576" s="6" t="s">
        <v>75</v>
      </c>
      <c r="C576" s="6" t="s">
        <v>77</v>
      </c>
      <c r="D576" s="6" t="s">
        <v>77</v>
      </c>
      <c r="E576" s="6" t="s">
        <v>36</v>
      </c>
      <c r="F576" s="24" t="str">
        <f>+Tabela1[[#This Row],[WK]]&amp;Tabela1[[#This Row],[PK]]&amp;Tabela1[[#This Row],[GK]]</f>
        <v>080909</v>
      </c>
      <c r="G576" s="6" t="s">
        <v>588</v>
      </c>
      <c r="H576" s="7">
        <v>172961016.15879953</v>
      </c>
      <c r="I576" s="8">
        <v>1.371</v>
      </c>
      <c r="J576" s="7">
        <v>237129553.15000001</v>
      </c>
      <c r="K576" s="8">
        <v>7.0000000000000007E-2</v>
      </c>
      <c r="L576" s="7">
        <v>16599068.720500002</v>
      </c>
      <c r="M576" s="7">
        <v>8969137.7205000017</v>
      </c>
      <c r="N576" s="9">
        <v>1.1755201613880915</v>
      </c>
      <c r="O576" s="7">
        <v>5123461</v>
      </c>
      <c r="P576" s="8">
        <v>1.2949999999999999</v>
      </c>
      <c r="Q576" s="7">
        <v>6634882</v>
      </c>
      <c r="R576" s="8">
        <v>1.6E-2</v>
      </c>
      <c r="S576" s="7">
        <v>106158.11200000001</v>
      </c>
      <c r="T576" s="7">
        <v>33232.112000000008</v>
      </c>
      <c r="U576" s="9">
        <v>0.45569634972437822</v>
      </c>
      <c r="V576" s="7">
        <v>9002369.8325000014</v>
      </c>
      <c r="W576" s="9">
        <v>1.1687053040839264</v>
      </c>
      <c r="X576" s="7">
        <v>6866312.5421432117</v>
      </c>
      <c r="Y576" s="7">
        <v>0</v>
      </c>
      <c r="Z576" s="7">
        <v>210335.31</v>
      </c>
      <c r="AA576" s="7">
        <v>869966.23214321188</v>
      </c>
      <c r="AB576" s="7">
        <v>5786011</v>
      </c>
      <c r="AC576" s="7">
        <v>0</v>
      </c>
      <c r="AD576" s="7">
        <v>0</v>
      </c>
      <c r="AE576" s="7">
        <v>0</v>
      </c>
      <c r="AF576" s="7">
        <v>16599068.720500002</v>
      </c>
      <c r="AG576" s="7">
        <v>106158.11200000001</v>
      </c>
      <c r="AH576" s="7">
        <v>0</v>
      </c>
      <c r="AI576" s="7">
        <v>6370497</v>
      </c>
      <c r="AJ576" s="7">
        <v>59174</v>
      </c>
      <c r="AK576" s="7">
        <v>2297345</v>
      </c>
      <c r="AL576" s="7">
        <v>0</v>
      </c>
      <c r="AM576" s="7">
        <v>959177</v>
      </c>
      <c r="AN576" s="7">
        <v>0</v>
      </c>
      <c r="AO576" s="7">
        <v>0</v>
      </c>
      <c r="AP576" s="7">
        <v>4095266</v>
      </c>
      <c r="AQ576" s="7">
        <v>377937</v>
      </c>
      <c r="AR576" s="7">
        <v>7629931</v>
      </c>
      <c r="AS576" s="7">
        <v>72926</v>
      </c>
      <c r="AT576" s="7">
        <v>2617111</v>
      </c>
      <c r="AU576" s="7">
        <v>0</v>
      </c>
      <c r="AV576" s="7">
        <v>500120</v>
      </c>
      <c r="AW576" s="7">
        <v>0</v>
      </c>
      <c r="AX576" s="7">
        <v>0</v>
      </c>
      <c r="AY576" s="7">
        <v>5000191</v>
      </c>
      <c r="AZ576" s="7">
        <v>152464</v>
      </c>
      <c r="BA576" s="7">
        <v>210335.31</v>
      </c>
      <c r="BB576" s="7">
        <v>0</v>
      </c>
      <c r="BC576" s="7">
        <v>0</v>
      </c>
      <c r="BD576" s="7">
        <v>2237.08</v>
      </c>
      <c r="BE576" s="7">
        <v>49.18</v>
      </c>
      <c r="BF576" s="7">
        <v>0</v>
      </c>
      <c r="BG576" s="7">
        <v>425119.23214321194</v>
      </c>
      <c r="BH576" s="7">
        <v>4741</v>
      </c>
      <c r="BI576" s="7">
        <v>444847</v>
      </c>
      <c r="BJ576" s="7">
        <v>6122494.6275000004</v>
      </c>
      <c r="BK576" s="7">
        <v>5311142.76</v>
      </c>
      <c r="BL576" s="7">
        <v>713416.47000000009</v>
      </c>
      <c r="BM576" s="7">
        <v>1818574.5300000003</v>
      </c>
      <c r="BN576" s="130">
        <v>1.0429999999999999</v>
      </c>
      <c r="BO576" s="131">
        <v>1.7755320000000001E-4</v>
      </c>
      <c r="BP576" s="161">
        <v>4499.3300225750536</v>
      </c>
      <c r="BQ576" s="162">
        <v>5786011</v>
      </c>
      <c r="BR576" s="161">
        <v>284258</v>
      </c>
      <c r="BS576" s="163">
        <v>0</v>
      </c>
      <c r="BT576" s="163">
        <v>1051774.1674999986</v>
      </c>
      <c r="BU576" s="161">
        <v>16599068.720000001</v>
      </c>
      <c r="BV576" s="161">
        <v>106158.11</v>
      </c>
      <c r="BW576" s="165">
        <v>1051774.1674999986</v>
      </c>
      <c r="BX576" s="161">
        <v>284258</v>
      </c>
    </row>
    <row r="577" spans="1:76" ht="14.45" x14ac:dyDescent="0.3">
      <c r="A577" s="164" t="s">
        <v>31</v>
      </c>
      <c r="B577" s="6" t="s">
        <v>75</v>
      </c>
      <c r="C577" s="6" t="s">
        <v>90</v>
      </c>
      <c r="D577" s="6" t="s">
        <v>33</v>
      </c>
      <c r="E577" s="6" t="s">
        <v>34</v>
      </c>
      <c r="F577" s="24" t="str">
        <f>+Tabela1[[#This Row],[WK]]&amp;Tabela1[[#This Row],[PK]]&amp;Tabela1[[#This Row],[GK]]</f>
        <v>081001</v>
      </c>
      <c r="G577" s="6" t="s">
        <v>589</v>
      </c>
      <c r="H577" s="7">
        <v>74880171.61120002</v>
      </c>
      <c r="I577" s="8">
        <v>1.371</v>
      </c>
      <c r="J577" s="7">
        <v>102660715.29000001</v>
      </c>
      <c r="K577" s="8">
        <v>7.0000000000000007E-2</v>
      </c>
      <c r="L577" s="7">
        <v>7186250.0703000007</v>
      </c>
      <c r="M577" s="7">
        <v>4367351.0703000007</v>
      </c>
      <c r="N577" s="9">
        <v>1.5493109438472257</v>
      </c>
      <c r="O577" s="7">
        <v>3637116</v>
      </c>
      <c r="P577" s="8">
        <v>1.2949999999999999</v>
      </c>
      <c r="Q577" s="7">
        <v>4710065</v>
      </c>
      <c r="R577" s="8">
        <v>1.6E-2</v>
      </c>
      <c r="S577" s="7">
        <v>75361.040000000008</v>
      </c>
      <c r="T577" s="7">
        <v>31941.040000000008</v>
      </c>
      <c r="U577" s="9">
        <v>0.7356296637494244</v>
      </c>
      <c r="V577" s="7">
        <v>4399292.1103000008</v>
      </c>
      <c r="W577" s="9">
        <v>1.5369677909066044</v>
      </c>
      <c r="X577" s="7">
        <v>7623838.6299999999</v>
      </c>
      <c r="Y577" s="7">
        <v>2659925</v>
      </c>
      <c r="Z577" s="7">
        <v>175668.63</v>
      </c>
      <c r="AA577" s="7">
        <v>435794</v>
      </c>
      <c r="AB577" s="7">
        <v>4352451</v>
      </c>
      <c r="AC577" s="7">
        <v>0</v>
      </c>
      <c r="AD577" s="7">
        <v>3224546.5196999991</v>
      </c>
      <c r="AE577" s="7">
        <v>0</v>
      </c>
      <c r="AF577" s="7">
        <v>7186250.0703000007</v>
      </c>
      <c r="AG577" s="7">
        <v>75361.040000000008</v>
      </c>
      <c r="AH577" s="7">
        <v>3224546.5196999991</v>
      </c>
      <c r="AI577" s="7">
        <v>2353598</v>
      </c>
      <c r="AJ577" s="7">
        <v>75694</v>
      </c>
      <c r="AK577" s="7">
        <v>1205493</v>
      </c>
      <c r="AL577" s="7">
        <v>236465</v>
      </c>
      <c r="AM577" s="7">
        <v>139508</v>
      </c>
      <c r="AN577" s="7">
        <v>0</v>
      </c>
      <c r="AO577" s="7">
        <v>0</v>
      </c>
      <c r="AP577" s="7">
        <v>3538601</v>
      </c>
      <c r="AQ577" s="7">
        <v>258589</v>
      </c>
      <c r="AR577" s="7">
        <v>2818899</v>
      </c>
      <c r="AS577" s="7">
        <v>43420</v>
      </c>
      <c r="AT577" s="7">
        <v>1491211</v>
      </c>
      <c r="AU577" s="7">
        <v>293045</v>
      </c>
      <c r="AV577" s="7">
        <v>350432</v>
      </c>
      <c r="AW577" s="7">
        <v>0</v>
      </c>
      <c r="AX577" s="7">
        <v>0</v>
      </c>
      <c r="AY577" s="7">
        <v>3693630</v>
      </c>
      <c r="AZ577" s="7">
        <v>115159</v>
      </c>
      <c r="BA577" s="7">
        <v>175668.63</v>
      </c>
      <c r="BB577" s="7">
        <v>0</v>
      </c>
      <c r="BC577" s="7">
        <v>0</v>
      </c>
      <c r="BD577" s="7">
        <v>1384.26</v>
      </c>
      <c r="BE577" s="7">
        <v>1009.3</v>
      </c>
      <c r="BF577" s="7">
        <v>0</v>
      </c>
      <c r="BG577" s="7">
        <v>320594</v>
      </c>
      <c r="BH577" s="7">
        <v>2726</v>
      </c>
      <c r="BI577" s="7">
        <v>115200</v>
      </c>
      <c r="BJ577" s="7">
        <v>1585527.9874999998</v>
      </c>
      <c r="BK577" s="7">
        <v>652003.00333333318</v>
      </c>
      <c r="BL577" s="7">
        <v>936088.16</v>
      </c>
      <c r="BM577" s="7">
        <v>1861923.6166666665</v>
      </c>
      <c r="BN577" s="130">
        <v>0.76500000000000001</v>
      </c>
      <c r="BO577" s="131">
        <v>1.193384E-4</v>
      </c>
      <c r="BP577" s="161">
        <v>3024.5663015887008</v>
      </c>
      <c r="BQ577" s="162">
        <v>4352451</v>
      </c>
      <c r="BR577" s="161">
        <v>134659</v>
      </c>
      <c r="BS577" s="163">
        <v>472848.0299999991</v>
      </c>
      <c r="BT577" s="163">
        <v>0</v>
      </c>
      <c r="BU577" s="161">
        <v>7186250.0700000003</v>
      </c>
      <c r="BV577" s="161">
        <v>75361.039999999994</v>
      </c>
      <c r="BW577" s="165">
        <v>2751698.49</v>
      </c>
      <c r="BX577" s="161">
        <v>134659</v>
      </c>
    </row>
    <row r="578" spans="1:76" ht="14.45" x14ac:dyDescent="0.3">
      <c r="A578" s="164" t="s">
        <v>31</v>
      </c>
      <c r="B578" s="6" t="s">
        <v>75</v>
      </c>
      <c r="C578" s="6" t="s">
        <v>90</v>
      </c>
      <c r="D578" s="6" t="s">
        <v>32</v>
      </c>
      <c r="E578" s="6" t="s">
        <v>34</v>
      </c>
      <c r="F578" s="24" t="str">
        <f>+Tabela1[[#This Row],[WK]]&amp;Tabela1[[#This Row],[PK]]&amp;Tabela1[[#This Row],[GK]]</f>
        <v>081002</v>
      </c>
      <c r="G578" s="6" t="s">
        <v>590</v>
      </c>
      <c r="H578" s="7">
        <v>837446704.71180928</v>
      </c>
      <c r="I578" s="8">
        <v>1.371</v>
      </c>
      <c r="J578" s="7">
        <v>1148139432.1600001</v>
      </c>
      <c r="K578" s="8">
        <v>7.0000000000000007E-2</v>
      </c>
      <c r="L578" s="7">
        <v>80369760.25120002</v>
      </c>
      <c r="M578" s="7">
        <v>45519471.25120002</v>
      </c>
      <c r="N578" s="9">
        <v>1.3061432934229045</v>
      </c>
      <c r="O578" s="7">
        <v>51962470</v>
      </c>
      <c r="P578" s="8">
        <v>1.2949999999999999</v>
      </c>
      <c r="Q578" s="7">
        <v>67291399</v>
      </c>
      <c r="R578" s="8">
        <v>1.6E-2</v>
      </c>
      <c r="S578" s="7">
        <v>1076662.3840000001</v>
      </c>
      <c r="T578" s="7">
        <v>-180377.61599999992</v>
      </c>
      <c r="U578" s="9">
        <v>-0.14349393495831472</v>
      </c>
      <c r="V578" s="7">
        <v>45339093.635200024</v>
      </c>
      <c r="W578" s="9">
        <v>1.2556756451079509</v>
      </c>
      <c r="X578" s="7">
        <v>36303057.200948536</v>
      </c>
      <c r="Y578" s="7">
        <v>0</v>
      </c>
      <c r="Z578" s="7">
        <v>30129.52</v>
      </c>
      <c r="AA578" s="7">
        <v>3252907.6809485378</v>
      </c>
      <c r="AB578" s="7">
        <v>33020020</v>
      </c>
      <c r="AC578" s="7">
        <v>0</v>
      </c>
      <c r="AD578" s="7">
        <v>0</v>
      </c>
      <c r="AE578" s="7">
        <v>0</v>
      </c>
      <c r="AF578" s="7">
        <v>80369760.25120002</v>
      </c>
      <c r="AG578" s="7">
        <v>1076662.3840000001</v>
      </c>
      <c r="AH578" s="7">
        <v>0</v>
      </c>
      <c r="AI578" s="7">
        <v>29097729</v>
      </c>
      <c r="AJ578" s="7">
        <v>1267401</v>
      </c>
      <c r="AK578" s="7">
        <v>5953829</v>
      </c>
      <c r="AL578" s="7">
        <v>528467</v>
      </c>
      <c r="AM578" s="7">
        <v>888257</v>
      </c>
      <c r="AN578" s="7">
        <v>0</v>
      </c>
      <c r="AO578" s="7">
        <v>0</v>
      </c>
      <c r="AP578" s="7">
        <v>26807128</v>
      </c>
      <c r="AQ578" s="7">
        <v>2542123</v>
      </c>
      <c r="AR578" s="7">
        <v>34850289</v>
      </c>
      <c r="AS578" s="7">
        <v>1257040</v>
      </c>
      <c r="AT578" s="7">
        <v>6002847</v>
      </c>
      <c r="AU578" s="7">
        <v>670309</v>
      </c>
      <c r="AV578" s="7">
        <v>1085210</v>
      </c>
      <c r="AW578" s="7">
        <v>0</v>
      </c>
      <c r="AX578" s="7">
        <v>0</v>
      </c>
      <c r="AY578" s="7">
        <v>29244704</v>
      </c>
      <c r="AZ578" s="7">
        <v>1102933</v>
      </c>
      <c r="BA578" s="7">
        <v>30129.52</v>
      </c>
      <c r="BB578" s="7">
        <v>0</v>
      </c>
      <c r="BC578" s="7">
        <v>0</v>
      </c>
      <c r="BD578" s="7">
        <v>222.11</v>
      </c>
      <c r="BE578" s="7">
        <v>125.24</v>
      </c>
      <c r="BF578" s="7">
        <v>117.73</v>
      </c>
      <c r="BG578" s="7">
        <v>2103806.6809485378</v>
      </c>
      <c r="BH578" s="7">
        <v>23462</v>
      </c>
      <c r="BI578" s="7">
        <v>1149101</v>
      </c>
      <c r="BJ578" s="7">
        <v>15815094.343333334</v>
      </c>
      <c r="BK578" s="7">
        <v>13807516.183333334</v>
      </c>
      <c r="BL578" s="7">
        <v>2619591.563333333</v>
      </c>
      <c r="BM578" s="7">
        <v>2791129.5133333337</v>
      </c>
      <c r="BN578" s="130">
        <v>1.006</v>
      </c>
      <c r="BO578" s="131">
        <v>9.1411509999999999E-4</v>
      </c>
      <c r="BP578" s="161">
        <v>23164.996222521731</v>
      </c>
      <c r="BQ578" s="162">
        <v>33020020</v>
      </c>
      <c r="BR578" s="161">
        <v>1260114</v>
      </c>
      <c r="BS578" s="163">
        <v>0</v>
      </c>
      <c r="BT578" s="163">
        <v>0</v>
      </c>
      <c r="BU578" s="161">
        <v>80369760.25</v>
      </c>
      <c r="BV578" s="161">
        <v>1076662.3799999999</v>
      </c>
      <c r="BW578" s="165">
        <v>0</v>
      </c>
      <c r="BX578" s="161">
        <v>1260114</v>
      </c>
    </row>
    <row r="579" spans="1:76" ht="14.45" x14ac:dyDescent="0.3">
      <c r="A579" s="164" t="s">
        <v>31</v>
      </c>
      <c r="B579" s="6" t="s">
        <v>75</v>
      </c>
      <c r="C579" s="6" t="s">
        <v>90</v>
      </c>
      <c r="D579" s="6" t="s">
        <v>37</v>
      </c>
      <c r="E579" s="6" t="s">
        <v>36</v>
      </c>
      <c r="F579" s="24" t="str">
        <f>+Tabela1[[#This Row],[WK]]&amp;Tabela1[[#This Row],[PK]]&amp;Tabela1[[#This Row],[GK]]</f>
        <v>081003</v>
      </c>
      <c r="G579" s="6" t="s">
        <v>591</v>
      </c>
      <c r="H579" s="7">
        <v>80255871.338599756</v>
      </c>
      <c r="I579" s="8">
        <v>1.371</v>
      </c>
      <c r="J579" s="7">
        <v>110030799.61000001</v>
      </c>
      <c r="K579" s="8">
        <v>7.0000000000000007E-2</v>
      </c>
      <c r="L579" s="7">
        <v>7702155.9727000017</v>
      </c>
      <c r="M579" s="7">
        <v>5494405.9727000017</v>
      </c>
      <c r="N579" s="9">
        <v>2.4886902831842379</v>
      </c>
      <c r="O579" s="7">
        <v>495839</v>
      </c>
      <c r="P579" s="8">
        <v>1.2949999999999999</v>
      </c>
      <c r="Q579" s="7">
        <v>642112</v>
      </c>
      <c r="R579" s="8">
        <v>1.6E-2</v>
      </c>
      <c r="S579" s="7">
        <v>10273.791999999999</v>
      </c>
      <c r="T579" s="7">
        <v>-1904.2080000000005</v>
      </c>
      <c r="U579" s="9">
        <v>-0.15636459188700941</v>
      </c>
      <c r="V579" s="7">
        <v>5492501.764700002</v>
      </c>
      <c r="W579" s="9">
        <v>2.4741801376891512</v>
      </c>
      <c r="X579" s="7">
        <v>10483965.51</v>
      </c>
      <c r="Y579" s="7">
        <v>3427938</v>
      </c>
      <c r="Z579" s="7">
        <v>27224.51</v>
      </c>
      <c r="AA579" s="7">
        <v>397124</v>
      </c>
      <c r="AB579" s="7">
        <v>5118142</v>
      </c>
      <c r="AC579" s="7">
        <v>1513537</v>
      </c>
      <c r="AD579" s="7">
        <v>4991463.7452999987</v>
      </c>
      <c r="AE579" s="7">
        <v>0</v>
      </c>
      <c r="AF579" s="7">
        <v>7702155.9727000017</v>
      </c>
      <c r="AG579" s="7">
        <v>10273.791999999999</v>
      </c>
      <c r="AH579" s="7">
        <v>4991463.7452999987</v>
      </c>
      <c r="AI579" s="7">
        <v>1843328</v>
      </c>
      <c r="AJ579" s="7">
        <v>10311</v>
      </c>
      <c r="AK579" s="7">
        <v>4837237</v>
      </c>
      <c r="AL579" s="7">
        <v>0</v>
      </c>
      <c r="AM579" s="7">
        <v>231884</v>
      </c>
      <c r="AN579" s="7">
        <v>0</v>
      </c>
      <c r="AO579" s="7">
        <v>0</v>
      </c>
      <c r="AP579" s="7">
        <v>4378696</v>
      </c>
      <c r="AQ579" s="7">
        <v>210849</v>
      </c>
      <c r="AR579" s="7">
        <v>2207750</v>
      </c>
      <c r="AS579" s="7">
        <v>12178</v>
      </c>
      <c r="AT579" s="7">
        <v>4990824</v>
      </c>
      <c r="AU579" s="7">
        <v>0</v>
      </c>
      <c r="AV579" s="7">
        <v>268168</v>
      </c>
      <c r="AW579" s="7">
        <v>0</v>
      </c>
      <c r="AX579" s="7">
        <v>0</v>
      </c>
      <c r="AY579" s="7">
        <v>4816938</v>
      </c>
      <c r="AZ579" s="7">
        <v>90830</v>
      </c>
      <c r="BA579" s="7">
        <v>27224.51</v>
      </c>
      <c r="BB579" s="7">
        <v>0</v>
      </c>
      <c r="BC579" s="7">
        <v>5.78</v>
      </c>
      <c r="BD579" s="7">
        <v>0</v>
      </c>
      <c r="BE579" s="7">
        <v>0</v>
      </c>
      <c r="BF579" s="7">
        <v>820.41</v>
      </c>
      <c r="BG579" s="7">
        <v>320594</v>
      </c>
      <c r="BH579" s="7">
        <v>3461</v>
      </c>
      <c r="BI579" s="7">
        <v>76530</v>
      </c>
      <c r="BJ579" s="7">
        <v>1053375.9691666665</v>
      </c>
      <c r="BK579" s="7">
        <v>480682.33333333326</v>
      </c>
      <c r="BL579" s="7">
        <v>132074.91333333333</v>
      </c>
      <c r="BM579" s="7">
        <v>2026624.7166666666</v>
      </c>
      <c r="BN579" s="130">
        <v>0.73199999999999998</v>
      </c>
      <c r="BO579" s="131">
        <v>1.315384E-4</v>
      </c>
      <c r="BP579" s="161">
        <v>3333.7264032066</v>
      </c>
      <c r="BQ579" s="162">
        <v>5118142</v>
      </c>
      <c r="BR579" s="161">
        <v>191424</v>
      </c>
      <c r="BS579" s="163">
        <v>0</v>
      </c>
      <c r="BT579" s="163">
        <v>874218.49000000022</v>
      </c>
      <c r="BU579" s="161">
        <v>7702155.9699999997</v>
      </c>
      <c r="BV579" s="161">
        <v>10273.790000000001</v>
      </c>
      <c r="BW579" s="165">
        <v>5865682.2400000002</v>
      </c>
      <c r="BX579" s="161">
        <v>191424</v>
      </c>
    </row>
    <row r="580" spans="1:76" ht="14.45" x14ac:dyDescent="0.3">
      <c r="A580" s="164" t="s">
        <v>31</v>
      </c>
      <c r="B580" s="6" t="s">
        <v>75</v>
      </c>
      <c r="C580" s="6" t="s">
        <v>90</v>
      </c>
      <c r="D580" s="6" t="s">
        <v>39</v>
      </c>
      <c r="E580" s="6" t="s">
        <v>40</v>
      </c>
      <c r="F580" s="24" t="str">
        <f>+Tabela1[[#This Row],[WK]]&amp;Tabela1[[#This Row],[PK]]&amp;Tabela1[[#This Row],[GK]]</f>
        <v>081004</v>
      </c>
      <c r="G580" s="6" t="s">
        <v>592</v>
      </c>
      <c r="H580" s="7">
        <v>192742956.90059921</v>
      </c>
      <c r="I580" s="8">
        <v>1.371</v>
      </c>
      <c r="J580" s="7">
        <v>264250593.91</v>
      </c>
      <c r="K580" s="8">
        <v>7.0000000000000007E-2</v>
      </c>
      <c r="L580" s="7">
        <v>18497541.573700003</v>
      </c>
      <c r="M580" s="7">
        <v>11734152.573700003</v>
      </c>
      <c r="N580" s="9">
        <v>1.734951600994709</v>
      </c>
      <c r="O580" s="7">
        <v>49201907</v>
      </c>
      <c r="P580" s="8">
        <v>1.2949999999999999</v>
      </c>
      <c r="Q580" s="7">
        <v>63716470</v>
      </c>
      <c r="R580" s="8">
        <v>1.6E-2</v>
      </c>
      <c r="S580" s="7">
        <v>1019463.52</v>
      </c>
      <c r="T580" s="7">
        <v>137635.52000000002</v>
      </c>
      <c r="U580" s="9">
        <v>0.15607977973028755</v>
      </c>
      <c r="V580" s="7">
        <v>11871788.093700003</v>
      </c>
      <c r="W580" s="9">
        <v>1.5528386040186959</v>
      </c>
      <c r="X580" s="7">
        <v>14133816.583693255</v>
      </c>
      <c r="Y580" s="7">
        <v>0</v>
      </c>
      <c r="Z580" s="7">
        <v>749595.80999999994</v>
      </c>
      <c r="AA580" s="7">
        <v>1567159.7736932551</v>
      </c>
      <c r="AB580" s="7">
        <v>9914150</v>
      </c>
      <c r="AC580" s="7">
        <v>1902911</v>
      </c>
      <c r="AD580" s="7">
        <v>2262028.4899932514</v>
      </c>
      <c r="AE580" s="7">
        <v>0</v>
      </c>
      <c r="AF580" s="7">
        <v>18497541.573700003</v>
      </c>
      <c r="AG580" s="7">
        <v>1019463.52</v>
      </c>
      <c r="AH580" s="7">
        <v>2262028.4899932514</v>
      </c>
      <c r="AI580" s="7">
        <v>5646991</v>
      </c>
      <c r="AJ580" s="7">
        <v>880880</v>
      </c>
      <c r="AK580" s="7">
        <v>3889846</v>
      </c>
      <c r="AL580" s="7">
        <v>49490</v>
      </c>
      <c r="AM580" s="7">
        <v>876228</v>
      </c>
      <c r="AN580" s="7">
        <v>0</v>
      </c>
      <c r="AO580" s="7">
        <v>0</v>
      </c>
      <c r="AP580" s="7">
        <v>8331723</v>
      </c>
      <c r="AQ580" s="7">
        <v>564916</v>
      </c>
      <c r="AR580" s="7">
        <v>6763389</v>
      </c>
      <c r="AS580" s="7">
        <v>881828</v>
      </c>
      <c r="AT580" s="7">
        <v>2210380</v>
      </c>
      <c r="AU580" s="7">
        <v>40456</v>
      </c>
      <c r="AV580" s="7">
        <v>1203631</v>
      </c>
      <c r="AW580" s="7">
        <v>0</v>
      </c>
      <c r="AX580" s="7">
        <v>0</v>
      </c>
      <c r="AY580" s="7">
        <v>8990968</v>
      </c>
      <c r="AZ580" s="7">
        <v>240050</v>
      </c>
      <c r="BA580" s="7">
        <v>749595.80999999994</v>
      </c>
      <c r="BB580" s="7">
        <v>0</v>
      </c>
      <c r="BC580" s="7">
        <v>0</v>
      </c>
      <c r="BD580" s="7">
        <v>7993.36</v>
      </c>
      <c r="BE580" s="7">
        <v>133.62</v>
      </c>
      <c r="BF580" s="7">
        <v>0</v>
      </c>
      <c r="BG580" s="7">
        <v>569485.77369325515</v>
      </c>
      <c r="BH580" s="7">
        <v>6351</v>
      </c>
      <c r="BI580" s="7">
        <v>997674</v>
      </c>
      <c r="BJ580" s="7">
        <v>13731092.235833334</v>
      </c>
      <c r="BK580" s="7">
        <v>12181766.803333335</v>
      </c>
      <c r="BL580" s="7">
        <v>615078.94666666666</v>
      </c>
      <c r="BM580" s="7">
        <v>4967143.836666666</v>
      </c>
      <c r="BN580" s="130">
        <v>1.1399999999999999</v>
      </c>
      <c r="BO580" s="131">
        <v>2.3917139999999999E-4</v>
      </c>
      <c r="BP580" s="161">
        <v>6061.1388207159607</v>
      </c>
      <c r="BQ580" s="162">
        <v>9914150</v>
      </c>
      <c r="BR580" s="161">
        <v>269848</v>
      </c>
      <c r="BS580" s="163">
        <v>0</v>
      </c>
      <c r="BT580" s="163">
        <v>821516.41630674526</v>
      </c>
      <c r="BU580" s="161">
        <v>18497541.57</v>
      </c>
      <c r="BV580" s="161">
        <v>1019463.52</v>
      </c>
      <c r="BW580" s="165">
        <v>3083544.9063067455</v>
      </c>
      <c r="BX580" s="161">
        <v>269848</v>
      </c>
    </row>
    <row r="581" spans="1:76" ht="14.45" x14ac:dyDescent="0.3">
      <c r="A581" s="164" t="s">
        <v>31</v>
      </c>
      <c r="B581" s="6" t="s">
        <v>75</v>
      </c>
      <c r="C581" s="6" t="s">
        <v>90</v>
      </c>
      <c r="D581" s="6" t="s">
        <v>42</v>
      </c>
      <c r="E581" s="6" t="s">
        <v>40</v>
      </c>
      <c r="F581" s="24" t="str">
        <f>+Tabela1[[#This Row],[WK]]&amp;Tabela1[[#This Row],[PK]]&amp;Tabela1[[#This Row],[GK]]</f>
        <v>081005</v>
      </c>
      <c r="G581" s="6" t="s">
        <v>593</v>
      </c>
      <c r="H581" s="7">
        <v>132716757.7465995</v>
      </c>
      <c r="I581" s="8">
        <v>1.371</v>
      </c>
      <c r="J581" s="7">
        <v>181954674.87</v>
      </c>
      <c r="K581" s="8">
        <v>7.0000000000000007E-2</v>
      </c>
      <c r="L581" s="7">
        <v>12736827.240900002</v>
      </c>
      <c r="M581" s="7">
        <v>8517535.2409000024</v>
      </c>
      <c r="N581" s="9">
        <v>2.0187119642110578</v>
      </c>
      <c r="O581" s="7">
        <v>25349500</v>
      </c>
      <c r="P581" s="8">
        <v>1.2949999999999999</v>
      </c>
      <c r="Q581" s="7">
        <v>32827603</v>
      </c>
      <c r="R581" s="8">
        <v>1.6E-2</v>
      </c>
      <c r="S581" s="7">
        <v>525241.64800000004</v>
      </c>
      <c r="T581" s="7">
        <v>34980.648000000045</v>
      </c>
      <c r="U581" s="9">
        <v>7.1351072184000039E-2</v>
      </c>
      <c r="V581" s="7">
        <v>8552515.8889000025</v>
      </c>
      <c r="W581" s="9">
        <v>1.8159931290506768</v>
      </c>
      <c r="X581" s="7">
        <v>14472797.360494424</v>
      </c>
      <c r="Y581" s="7">
        <v>5969721</v>
      </c>
      <c r="Z581" s="7">
        <v>196003.23499999999</v>
      </c>
      <c r="AA581" s="7">
        <v>790065.12549442309</v>
      </c>
      <c r="AB581" s="7">
        <v>7517008</v>
      </c>
      <c r="AC581" s="7">
        <v>0</v>
      </c>
      <c r="AD581" s="7">
        <v>5920281.4715944212</v>
      </c>
      <c r="AE581" s="7">
        <v>0</v>
      </c>
      <c r="AF581" s="7">
        <v>12736827.240900002</v>
      </c>
      <c r="AG581" s="7">
        <v>525241.64800000004</v>
      </c>
      <c r="AH581" s="7">
        <v>5920281.4715944212</v>
      </c>
      <c r="AI581" s="7">
        <v>3522835</v>
      </c>
      <c r="AJ581" s="7">
        <v>377557</v>
      </c>
      <c r="AK581" s="7">
        <v>5110404</v>
      </c>
      <c r="AL581" s="7">
        <v>88357</v>
      </c>
      <c r="AM581" s="7">
        <v>346831</v>
      </c>
      <c r="AN581" s="7">
        <v>0</v>
      </c>
      <c r="AO581" s="7">
        <v>0</v>
      </c>
      <c r="AP581" s="7">
        <v>6001963</v>
      </c>
      <c r="AQ581" s="7">
        <v>362024</v>
      </c>
      <c r="AR581" s="7">
        <v>4219292</v>
      </c>
      <c r="AS581" s="7">
        <v>490261</v>
      </c>
      <c r="AT581" s="7">
        <v>5787158</v>
      </c>
      <c r="AU581" s="7">
        <v>434945</v>
      </c>
      <c r="AV581" s="7">
        <v>373167</v>
      </c>
      <c r="AW581" s="7">
        <v>0</v>
      </c>
      <c r="AX581" s="7">
        <v>0</v>
      </c>
      <c r="AY581" s="7">
        <v>6710239</v>
      </c>
      <c r="AZ581" s="7">
        <v>157330</v>
      </c>
      <c r="BA581" s="7">
        <v>196003.23499999999</v>
      </c>
      <c r="BB581" s="7">
        <v>0</v>
      </c>
      <c r="BC581" s="7">
        <v>0</v>
      </c>
      <c r="BD581" s="7">
        <v>40.39</v>
      </c>
      <c r="BE581" s="7">
        <v>4014.93</v>
      </c>
      <c r="BF581" s="7">
        <v>179.12</v>
      </c>
      <c r="BG581" s="7">
        <v>461166.12549442309</v>
      </c>
      <c r="BH581" s="7">
        <v>5143</v>
      </c>
      <c r="BI581" s="7">
        <v>328899</v>
      </c>
      <c r="BJ581" s="7">
        <v>4526733.5050000008</v>
      </c>
      <c r="BK581" s="7">
        <v>4191196.5333333337</v>
      </c>
      <c r="BL581" s="7">
        <v>259061.99666666667</v>
      </c>
      <c r="BM581" s="7">
        <v>824023.89333333308</v>
      </c>
      <c r="BN581" s="130">
        <v>0.71799999999999997</v>
      </c>
      <c r="BO581" s="131">
        <v>2.1585619999999999E-4</v>
      </c>
      <c r="BP581" s="161">
        <v>5469.8326069419209</v>
      </c>
      <c r="BQ581" s="162">
        <v>7517008</v>
      </c>
      <c r="BR581" s="161">
        <v>273068</v>
      </c>
      <c r="BS581" s="163">
        <v>0</v>
      </c>
      <c r="BT581" s="163">
        <v>763109.63950557634</v>
      </c>
      <c r="BU581" s="161">
        <v>12736827.24</v>
      </c>
      <c r="BV581" s="161">
        <v>525241.65</v>
      </c>
      <c r="BW581" s="165">
        <v>6683391.1095055761</v>
      </c>
      <c r="BX581" s="161">
        <v>273068</v>
      </c>
    </row>
    <row r="582" spans="1:76" ht="14.45" x14ac:dyDescent="0.3">
      <c r="A582" s="164" t="s">
        <v>31</v>
      </c>
      <c r="B582" s="6" t="s">
        <v>75</v>
      </c>
      <c r="C582" s="6" t="s">
        <v>90</v>
      </c>
      <c r="D582" s="6" t="s">
        <v>44</v>
      </c>
      <c r="E582" s="6" t="s">
        <v>36</v>
      </c>
      <c r="F582" s="24" t="str">
        <f>+Tabela1[[#This Row],[WK]]&amp;Tabela1[[#This Row],[PK]]&amp;Tabela1[[#This Row],[GK]]</f>
        <v>081006</v>
      </c>
      <c r="G582" s="6" t="s">
        <v>594</v>
      </c>
      <c r="H582" s="7">
        <v>105765243.62619953</v>
      </c>
      <c r="I582" s="8">
        <v>1.371</v>
      </c>
      <c r="J582" s="7">
        <v>145004149.00999999</v>
      </c>
      <c r="K582" s="8">
        <v>7.0000000000000007E-2</v>
      </c>
      <c r="L582" s="7">
        <v>10150290.4307</v>
      </c>
      <c r="M582" s="7">
        <v>6668049.4307000004</v>
      </c>
      <c r="N582" s="9">
        <v>1.9148730460355847</v>
      </c>
      <c r="O582" s="7">
        <v>943053</v>
      </c>
      <c r="P582" s="8">
        <v>1.2949999999999999</v>
      </c>
      <c r="Q582" s="7">
        <v>1221254</v>
      </c>
      <c r="R582" s="8">
        <v>1.6E-2</v>
      </c>
      <c r="S582" s="7">
        <v>19540.064000000002</v>
      </c>
      <c r="T582" s="7">
        <v>-105595.936</v>
      </c>
      <c r="U582" s="9">
        <v>-0.84384937987469633</v>
      </c>
      <c r="V582" s="7">
        <v>6562453.4946999997</v>
      </c>
      <c r="W582" s="9">
        <v>1.8191759538024441</v>
      </c>
      <c r="X582" s="7">
        <v>11694257.348103965</v>
      </c>
      <c r="Y582" s="7">
        <v>1468158</v>
      </c>
      <c r="Z582" s="7">
        <v>396440.39999999997</v>
      </c>
      <c r="AA582" s="7">
        <v>701410.94810396468</v>
      </c>
      <c r="AB582" s="7">
        <v>6498888</v>
      </c>
      <c r="AC582" s="7">
        <v>2629360</v>
      </c>
      <c r="AD582" s="7">
        <v>5131803.853403965</v>
      </c>
      <c r="AE582" s="7">
        <v>0</v>
      </c>
      <c r="AF582" s="7">
        <v>10150290.4307</v>
      </c>
      <c r="AG582" s="7">
        <v>19540.064000000002</v>
      </c>
      <c r="AH582" s="7">
        <v>5131803.853403965</v>
      </c>
      <c r="AI582" s="7">
        <v>2907445</v>
      </c>
      <c r="AJ582" s="7">
        <v>294563</v>
      </c>
      <c r="AK582" s="7">
        <v>1463936</v>
      </c>
      <c r="AL582" s="7">
        <v>0</v>
      </c>
      <c r="AM582" s="7">
        <v>810004</v>
      </c>
      <c r="AN582" s="7">
        <v>0</v>
      </c>
      <c r="AO582" s="7">
        <v>0</v>
      </c>
      <c r="AP582" s="7">
        <v>5409524</v>
      </c>
      <c r="AQ582" s="7">
        <v>198915</v>
      </c>
      <c r="AR582" s="7">
        <v>3482241</v>
      </c>
      <c r="AS582" s="7">
        <v>125136</v>
      </c>
      <c r="AT582" s="7">
        <v>4214676</v>
      </c>
      <c r="AU582" s="7">
        <v>0</v>
      </c>
      <c r="AV582" s="7">
        <v>822326</v>
      </c>
      <c r="AW582" s="7">
        <v>0</v>
      </c>
      <c r="AX582" s="7">
        <v>0</v>
      </c>
      <c r="AY582" s="7">
        <v>6190192</v>
      </c>
      <c r="AZ582" s="7">
        <v>84342</v>
      </c>
      <c r="BA582" s="7">
        <v>396440.39999999997</v>
      </c>
      <c r="BB582" s="7">
        <v>0</v>
      </c>
      <c r="BC582" s="7">
        <v>0</v>
      </c>
      <c r="BD582" s="7">
        <v>4256.26</v>
      </c>
      <c r="BE582" s="7">
        <v>13.08</v>
      </c>
      <c r="BF582" s="7">
        <v>0</v>
      </c>
      <c r="BG582" s="7">
        <v>381091.94810396468</v>
      </c>
      <c r="BH582" s="7">
        <v>4250</v>
      </c>
      <c r="BI582" s="7">
        <v>320319</v>
      </c>
      <c r="BJ582" s="7">
        <v>4408640.024166665</v>
      </c>
      <c r="BK582" s="7">
        <v>2232438.2666666652</v>
      </c>
      <c r="BL582" s="7">
        <v>2862166.0733333337</v>
      </c>
      <c r="BM582" s="7">
        <v>2980474.8833333342</v>
      </c>
      <c r="BN582" s="130">
        <v>0.89400000000000002</v>
      </c>
      <c r="BO582" s="131">
        <v>1.5233919999999999E-4</v>
      </c>
      <c r="BP582" s="161">
        <v>3859.9989386467773</v>
      </c>
      <c r="BQ582" s="162">
        <v>6498888</v>
      </c>
      <c r="BR582" s="161">
        <v>231220</v>
      </c>
      <c r="BS582" s="163">
        <v>0</v>
      </c>
      <c r="BT582" s="163">
        <v>1348498.6518960353</v>
      </c>
      <c r="BU582" s="161">
        <v>10150290.43</v>
      </c>
      <c r="BV582" s="161">
        <v>19540.060000000001</v>
      </c>
      <c r="BW582" s="165">
        <v>6480302.5018960349</v>
      </c>
      <c r="BX582" s="161">
        <v>231220</v>
      </c>
    </row>
    <row r="583" spans="1:76" ht="14.45" x14ac:dyDescent="0.3">
      <c r="A583" s="164" t="s">
        <v>31</v>
      </c>
      <c r="B583" s="6" t="s">
        <v>75</v>
      </c>
      <c r="C583" s="6" t="s">
        <v>90</v>
      </c>
      <c r="D583" s="6" t="s">
        <v>51</v>
      </c>
      <c r="E583" s="6" t="s">
        <v>40</v>
      </c>
      <c r="F583" s="24" t="str">
        <f>+Tabela1[[#This Row],[WK]]&amp;Tabela1[[#This Row],[PK]]&amp;Tabela1[[#This Row],[GK]]</f>
        <v>081007</v>
      </c>
      <c r="G583" s="6" t="s">
        <v>595</v>
      </c>
      <c r="H583" s="7">
        <v>533799128.70739889</v>
      </c>
      <c r="I583" s="8">
        <v>1.371</v>
      </c>
      <c r="J583" s="7">
        <v>731838605.45999992</v>
      </c>
      <c r="K583" s="8">
        <v>7.0000000000000007E-2</v>
      </c>
      <c r="L583" s="7">
        <v>51228702.382200003</v>
      </c>
      <c r="M583" s="7">
        <v>31548551.382200003</v>
      </c>
      <c r="N583" s="9">
        <v>1.6030644979400821</v>
      </c>
      <c r="O583" s="7">
        <v>46355088</v>
      </c>
      <c r="P583" s="8">
        <v>1.2949999999999999</v>
      </c>
      <c r="Q583" s="7">
        <v>60029839</v>
      </c>
      <c r="R583" s="8">
        <v>1.6E-2</v>
      </c>
      <c r="S583" s="7">
        <v>960477.424</v>
      </c>
      <c r="T583" s="7">
        <v>59463.423999999999</v>
      </c>
      <c r="U583" s="9">
        <v>6.5996115487661683E-2</v>
      </c>
      <c r="V583" s="7">
        <v>31608014.806200005</v>
      </c>
      <c r="W583" s="9">
        <v>1.5357738401203238</v>
      </c>
      <c r="X583" s="7">
        <v>47002409.14406611</v>
      </c>
      <c r="Y583" s="7">
        <v>11109118</v>
      </c>
      <c r="Z583" s="7">
        <v>554544.27500000002</v>
      </c>
      <c r="AA583" s="7">
        <v>3074189.8690661089</v>
      </c>
      <c r="AB583" s="7">
        <v>32264557</v>
      </c>
      <c r="AC583" s="7">
        <v>0</v>
      </c>
      <c r="AD583" s="7">
        <v>15394394.337866107</v>
      </c>
      <c r="AE583" s="7">
        <v>0</v>
      </c>
      <c r="AF583" s="7">
        <v>51228702.382200003</v>
      </c>
      <c r="AG583" s="7">
        <v>960477.424</v>
      </c>
      <c r="AH583" s="7">
        <v>15394394.337866107</v>
      </c>
      <c r="AI583" s="7">
        <v>16431648</v>
      </c>
      <c r="AJ583" s="7">
        <v>691749</v>
      </c>
      <c r="AK583" s="7">
        <v>11136460</v>
      </c>
      <c r="AL583" s="7">
        <v>1278220</v>
      </c>
      <c r="AM583" s="7">
        <v>911947</v>
      </c>
      <c r="AN583" s="7">
        <v>0</v>
      </c>
      <c r="AO583" s="7">
        <v>0</v>
      </c>
      <c r="AP583" s="7">
        <v>26249625</v>
      </c>
      <c r="AQ583" s="7">
        <v>1595291</v>
      </c>
      <c r="AR583" s="7">
        <v>19680151</v>
      </c>
      <c r="AS583" s="7">
        <v>901014</v>
      </c>
      <c r="AT583" s="7">
        <v>12639769</v>
      </c>
      <c r="AU583" s="7">
        <v>411714</v>
      </c>
      <c r="AV583" s="7">
        <v>1405998</v>
      </c>
      <c r="AW583" s="7">
        <v>0</v>
      </c>
      <c r="AX583" s="7">
        <v>0</v>
      </c>
      <c r="AY583" s="7">
        <v>29410254</v>
      </c>
      <c r="AZ583" s="7">
        <v>661760</v>
      </c>
      <c r="BA583" s="7">
        <v>554544.27500000002</v>
      </c>
      <c r="BB583" s="7">
        <v>0</v>
      </c>
      <c r="BC583" s="7">
        <v>152.4</v>
      </c>
      <c r="BD583" s="7">
        <v>2123.5100000000002</v>
      </c>
      <c r="BE583" s="7">
        <v>6399.27</v>
      </c>
      <c r="BF583" s="7">
        <v>395.09</v>
      </c>
      <c r="BG583" s="7">
        <v>1701283.8690661087</v>
      </c>
      <c r="BH583" s="7">
        <v>18973</v>
      </c>
      <c r="BI583" s="7">
        <v>1372906</v>
      </c>
      <c r="BJ583" s="7">
        <v>18895297.788333334</v>
      </c>
      <c r="BK583" s="7">
        <v>9763624.3200000003</v>
      </c>
      <c r="BL583" s="7">
        <v>9772881.4666666668</v>
      </c>
      <c r="BM583" s="7">
        <v>16980930.940000001</v>
      </c>
      <c r="BN583" s="130">
        <v>0.84199999999999997</v>
      </c>
      <c r="BO583" s="131">
        <v>7.704039E-4</v>
      </c>
      <c r="BP583" s="161">
        <v>19523.110235825447</v>
      </c>
      <c r="BQ583" s="162">
        <v>32264557</v>
      </c>
      <c r="BR583" s="161">
        <v>1006257</v>
      </c>
      <c r="BS583" s="163">
        <v>0</v>
      </c>
      <c r="BT583" s="163">
        <v>2033342.8559338897</v>
      </c>
      <c r="BU583" s="161">
        <v>51228702.380000003</v>
      </c>
      <c r="BV583" s="161">
        <v>960477.42</v>
      </c>
      <c r="BW583" s="165">
        <v>17427737.19593389</v>
      </c>
      <c r="BX583" s="161">
        <v>1006257</v>
      </c>
    </row>
    <row r="584" spans="1:76" ht="14.45" x14ac:dyDescent="0.3">
      <c r="A584" s="164" t="s">
        <v>31</v>
      </c>
      <c r="B584" s="6" t="s">
        <v>75</v>
      </c>
      <c r="C584" s="6" t="s">
        <v>90</v>
      </c>
      <c r="D584" s="6" t="s">
        <v>75</v>
      </c>
      <c r="E584" s="6" t="s">
        <v>36</v>
      </c>
      <c r="F584" s="24" t="str">
        <f>+Tabela1[[#This Row],[WK]]&amp;Tabela1[[#This Row],[PK]]&amp;Tabela1[[#This Row],[GK]]</f>
        <v>081008</v>
      </c>
      <c r="G584" s="6" t="s">
        <v>596</v>
      </c>
      <c r="H584" s="7">
        <v>61498326.199600019</v>
      </c>
      <c r="I584" s="8">
        <v>1.371</v>
      </c>
      <c r="J584" s="7">
        <v>84314205.219999999</v>
      </c>
      <c r="K584" s="8">
        <v>7.0000000000000007E-2</v>
      </c>
      <c r="L584" s="7">
        <v>5901994.3654000005</v>
      </c>
      <c r="M584" s="7">
        <v>3685096.3654000005</v>
      </c>
      <c r="N584" s="9">
        <v>1.6622760115260153</v>
      </c>
      <c r="O584" s="7">
        <v>258201</v>
      </c>
      <c r="P584" s="8">
        <v>1.2949999999999999</v>
      </c>
      <c r="Q584" s="7">
        <v>334370</v>
      </c>
      <c r="R584" s="8">
        <v>1.6E-2</v>
      </c>
      <c r="S584" s="7">
        <v>5349.92</v>
      </c>
      <c r="T584" s="7">
        <v>-22702.080000000002</v>
      </c>
      <c r="U584" s="9">
        <v>-0.80928561243405106</v>
      </c>
      <c r="V584" s="7">
        <v>3662394.2854000004</v>
      </c>
      <c r="W584" s="9">
        <v>1.6313923630370388</v>
      </c>
      <c r="X584" s="7">
        <v>5719621.7199999997</v>
      </c>
      <c r="Y584" s="7">
        <v>575178</v>
      </c>
      <c r="Z584" s="7">
        <v>161079.72</v>
      </c>
      <c r="AA584" s="7">
        <v>399506</v>
      </c>
      <c r="AB584" s="7">
        <v>2729005</v>
      </c>
      <c r="AC584" s="7">
        <v>1854853</v>
      </c>
      <c r="AD584" s="7">
        <v>2057227.4345999993</v>
      </c>
      <c r="AE584" s="7">
        <v>0</v>
      </c>
      <c r="AF584" s="7">
        <v>5901994.3654000005</v>
      </c>
      <c r="AG584" s="7">
        <v>5349.92</v>
      </c>
      <c r="AH584" s="7">
        <v>2057227.4345999993</v>
      </c>
      <c r="AI584" s="7">
        <v>1850966</v>
      </c>
      <c r="AJ584" s="7">
        <v>25910</v>
      </c>
      <c r="AK584" s="7">
        <v>1878228</v>
      </c>
      <c r="AL584" s="7">
        <v>0</v>
      </c>
      <c r="AM584" s="7">
        <v>328369</v>
      </c>
      <c r="AN584" s="7">
        <v>0</v>
      </c>
      <c r="AO584" s="7">
        <v>0</v>
      </c>
      <c r="AP584" s="7">
        <v>2774110</v>
      </c>
      <c r="AQ584" s="7">
        <v>103435</v>
      </c>
      <c r="AR584" s="7">
        <v>2216898</v>
      </c>
      <c r="AS584" s="7">
        <v>28052</v>
      </c>
      <c r="AT584" s="7">
        <v>1981277</v>
      </c>
      <c r="AU584" s="7">
        <v>0</v>
      </c>
      <c r="AV584" s="7">
        <v>346914</v>
      </c>
      <c r="AW584" s="7">
        <v>0</v>
      </c>
      <c r="AX584" s="7">
        <v>0</v>
      </c>
      <c r="AY584" s="7">
        <v>3149199</v>
      </c>
      <c r="AZ584" s="7">
        <v>42171</v>
      </c>
      <c r="BA584" s="7">
        <v>161079.72</v>
      </c>
      <c r="BB584" s="7">
        <v>0</v>
      </c>
      <c r="BC584" s="7">
        <v>0</v>
      </c>
      <c r="BD584" s="7">
        <v>1453.04</v>
      </c>
      <c r="BE584" s="7">
        <v>558</v>
      </c>
      <c r="BF584" s="7">
        <v>0</v>
      </c>
      <c r="BG584" s="7">
        <v>320594</v>
      </c>
      <c r="BH584" s="7">
        <v>2079</v>
      </c>
      <c r="BI584" s="7">
        <v>78912</v>
      </c>
      <c r="BJ584" s="7">
        <v>1086039.5324999997</v>
      </c>
      <c r="BK584" s="7">
        <v>521950.64999999967</v>
      </c>
      <c r="BL584" s="7">
        <v>140159.91333333333</v>
      </c>
      <c r="BM584" s="7">
        <v>1976035.7033333334</v>
      </c>
      <c r="BN584" s="130">
        <v>0.91900000000000004</v>
      </c>
      <c r="BO584" s="131">
        <v>7.7573199999999998E-5</v>
      </c>
      <c r="BP584" s="161">
        <v>1966.0181219390661</v>
      </c>
      <c r="BQ584" s="162">
        <v>2729005</v>
      </c>
      <c r="BR584" s="161">
        <v>121204</v>
      </c>
      <c r="BS584" s="163">
        <v>0</v>
      </c>
      <c r="BT584" s="163">
        <v>709714.34999999963</v>
      </c>
      <c r="BU584" s="161">
        <v>5901994.3700000001</v>
      </c>
      <c r="BV584" s="161">
        <v>5349.92</v>
      </c>
      <c r="BW584" s="165">
        <v>2766941.7799999993</v>
      </c>
      <c r="BX584" s="161">
        <v>121204</v>
      </c>
    </row>
    <row r="585" spans="1:76" ht="14.45" x14ac:dyDescent="0.3">
      <c r="A585" s="164" t="s">
        <v>31</v>
      </c>
      <c r="B585" s="6" t="s">
        <v>75</v>
      </c>
      <c r="C585" s="6" t="s">
        <v>90</v>
      </c>
      <c r="D585" s="6" t="s">
        <v>77</v>
      </c>
      <c r="E585" s="6" t="s">
        <v>36</v>
      </c>
      <c r="F585" s="24" t="str">
        <f>+Tabela1[[#This Row],[WK]]&amp;Tabela1[[#This Row],[PK]]&amp;Tabela1[[#This Row],[GK]]</f>
        <v>081009</v>
      </c>
      <c r="G585" s="6" t="s">
        <v>590</v>
      </c>
      <c r="H585" s="7">
        <v>197673247.95639887</v>
      </c>
      <c r="I585" s="8">
        <v>1.371</v>
      </c>
      <c r="J585" s="7">
        <v>271010022.94</v>
      </c>
      <c r="K585" s="8">
        <v>7.0000000000000007E-2</v>
      </c>
      <c r="L585" s="7">
        <v>18970701.605800003</v>
      </c>
      <c r="M585" s="7">
        <v>12084941.605800003</v>
      </c>
      <c r="N585" s="9">
        <v>1.7550628551968124</v>
      </c>
      <c r="O585" s="7">
        <v>3738708</v>
      </c>
      <c r="P585" s="8">
        <v>1.2949999999999999</v>
      </c>
      <c r="Q585" s="7">
        <v>4841627</v>
      </c>
      <c r="R585" s="8">
        <v>1.6E-2</v>
      </c>
      <c r="S585" s="7">
        <v>77466.032000000007</v>
      </c>
      <c r="T585" s="7">
        <v>-92079.967999999993</v>
      </c>
      <c r="U585" s="9">
        <v>-0.54309725974071932</v>
      </c>
      <c r="V585" s="7">
        <v>11992861.637800004</v>
      </c>
      <c r="W585" s="9">
        <v>1.6998357885256861</v>
      </c>
      <c r="X585" s="7">
        <v>13046321.974565854</v>
      </c>
      <c r="Y585" s="7">
        <v>0</v>
      </c>
      <c r="Z585" s="7">
        <v>875464.79999999993</v>
      </c>
      <c r="AA585" s="7">
        <v>1125562.174565854</v>
      </c>
      <c r="AB585" s="7">
        <v>8479331</v>
      </c>
      <c r="AC585" s="7">
        <v>2565964</v>
      </c>
      <c r="AD585" s="7">
        <v>2565964</v>
      </c>
      <c r="AE585" s="7">
        <v>0</v>
      </c>
      <c r="AF585" s="7">
        <v>18970701.605800003</v>
      </c>
      <c r="AG585" s="7">
        <v>77466.032000000007</v>
      </c>
      <c r="AH585" s="7">
        <v>2565964</v>
      </c>
      <c r="AI585" s="7">
        <v>5749163</v>
      </c>
      <c r="AJ585" s="7">
        <v>132633</v>
      </c>
      <c r="AK585" s="7">
        <v>4203823</v>
      </c>
      <c r="AL585" s="7">
        <v>0</v>
      </c>
      <c r="AM585" s="7">
        <v>938670</v>
      </c>
      <c r="AN585" s="7">
        <v>0</v>
      </c>
      <c r="AO585" s="7">
        <v>0</v>
      </c>
      <c r="AP585" s="7">
        <v>6827490</v>
      </c>
      <c r="AQ585" s="7">
        <v>513198</v>
      </c>
      <c r="AR585" s="7">
        <v>6885760</v>
      </c>
      <c r="AS585" s="7">
        <v>169546</v>
      </c>
      <c r="AT585" s="7">
        <v>5198094</v>
      </c>
      <c r="AU585" s="7">
        <v>0</v>
      </c>
      <c r="AV585" s="7">
        <v>891087</v>
      </c>
      <c r="AW585" s="7">
        <v>0</v>
      </c>
      <c r="AX585" s="7">
        <v>0</v>
      </c>
      <c r="AY585" s="7">
        <v>7625770</v>
      </c>
      <c r="AZ585" s="7">
        <v>222209</v>
      </c>
      <c r="BA585" s="7">
        <v>875464.79999999993</v>
      </c>
      <c r="BB585" s="7">
        <v>0</v>
      </c>
      <c r="BC585" s="7">
        <v>0</v>
      </c>
      <c r="BD585" s="7">
        <v>4497.82</v>
      </c>
      <c r="BE585" s="7">
        <v>8499.74</v>
      </c>
      <c r="BF585" s="7">
        <v>1997.73</v>
      </c>
      <c r="BG585" s="7">
        <v>641938.17456585402</v>
      </c>
      <c r="BH585" s="7">
        <v>7159</v>
      </c>
      <c r="BI585" s="7">
        <v>483624</v>
      </c>
      <c r="BJ585" s="7">
        <v>6656187.8600000003</v>
      </c>
      <c r="BK585" s="7">
        <v>4589496.1166666672</v>
      </c>
      <c r="BL585" s="7">
        <v>243729.03333333333</v>
      </c>
      <c r="BM585" s="7">
        <v>7779308.9066666663</v>
      </c>
      <c r="BN585" s="130">
        <v>1.004</v>
      </c>
      <c r="BO585" s="131">
        <v>2.5926269999999998E-4</v>
      </c>
      <c r="BP585" s="161">
        <v>6570.4025479765132</v>
      </c>
      <c r="BQ585" s="162">
        <v>8479331</v>
      </c>
      <c r="BR585" s="161">
        <v>407664</v>
      </c>
      <c r="BS585" s="163">
        <v>0</v>
      </c>
      <c r="BT585" s="163">
        <v>1785998.3621999957</v>
      </c>
      <c r="BU585" s="161">
        <v>18970701.609999999</v>
      </c>
      <c r="BV585" s="161">
        <v>77466.03</v>
      </c>
      <c r="BW585" s="165">
        <v>4351962.3621999957</v>
      </c>
      <c r="BX585" s="161">
        <v>407664</v>
      </c>
    </row>
    <row r="586" spans="1:76" ht="14.45" x14ac:dyDescent="0.3">
      <c r="A586" s="164" t="s">
        <v>31</v>
      </c>
      <c r="B586" s="6" t="s">
        <v>75</v>
      </c>
      <c r="C586" s="6" t="s">
        <v>92</v>
      </c>
      <c r="D586" s="6" t="s">
        <v>33</v>
      </c>
      <c r="E586" s="6" t="s">
        <v>34</v>
      </c>
      <c r="F586" s="24" t="str">
        <f>+Tabela1[[#This Row],[WK]]&amp;Tabela1[[#This Row],[PK]]&amp;Tabela1[[#This Row],[GK]]</f>
        <v>081101</v>
      </c>
      <c r="G586" s="6" t="s">
        <v>597</v>
      </c>
      <c r="H586" s="7">
        <v>48685191.408400044</v>
      </c>
      <c r="I586" s="8">
        <v>1.371</v>
      </c>
      <c r="J586" s="7">
        <v>66747397.420000002</v>
      </c>
      <c r="K586" s="8">
        <v>7.0000000000000007E-2</v>
      </c>
      <c r="L586" s="7">
        <v>4672317.8194000004</v>
      </c>
      <c r="M586" s="7">
        <v>2930151.8194000004</v>
      </c>
      <c r="N586" s="9">
        <v>1.681901620970677</v>
      </c>
      <c r="O586" s="7">
        <v>7922191</v>
      </c>
      <c r="P586" s="8">
        <v>1.2949999999999999</v>
      </c>
      <c r="Q586" s="7">
        <v>10259237</v>
      </c>
      <c r="R586" s="8">
        <v>1.6E-2</v>
      </c>
      <c r="S586" s="7">
        <v>164147.79200000002</v>
      </c>
      <c r="T586" s="7">
        <v>65033.792000000016</v>
      </c>
      <c r="U586" s="9">
        <v>0.65615142159533479</v>
      </c>
      <c r="V586" s="7">
        <v>2995185.6114000008</v>
      </c>
      <c r="W586" s="9">
        <v>1.6266866589546407</v>
      </c>
      <c r="X586" s="7">
        <v>8691199.6699999999</v>
      </c>
      <c r="Y586" s="7">
        <v>3289378</v>
      </c>
      <c r="Z586" s="7">
        <v>149437.67000000001</v>
      </c>
      <c r="AA586" s="7">
        <v>430619</v>
      </c>
      <c r="AB586" s="7">
        <v>4821765</v>
      </c>
      <c r="AC586" s="7">
        <v>0</v>
      </c>
      <c r="AD586" s="7">
        <v>5696014.0585999992</v>
      </c>
      <c r="AE586" s="7">
        <v>0</v>
      </c>
      <c r="AF586" s="7">
        <v>4672317.8194000004</v>
      </c>
      <c r="AG586" s="7">
        <v>164147.79200000002</v>
      </c>
      <c r="AH586" s="7">
        <v>5696014.0585999992</v>
      </c>
      <c r="AI586" s="7">
        <v>1454595</v>
      </c>
      <c r="AJ586" s="7">
        <v>70724</v>
      </c>
      <c r="AK586" s="7">
        <v>1404154</v>
      </c>
      <c r="AL586" s="7">
        <v>36887</v>
      </c>
      <c r="AM586" s="7">
        <v>544410</v>
      </c>
      <c r="AN586" s="7">
        <v>0</v>
      </c>
      <c r="AO586" s="7">
        <v>0</v>
      </c>
      <c r="AP586" s="7">
        <v>4002443</v>
      </c>
      <c r="AQ586" s="7">
        <v>206871</v>
      </c>
      <c r="AR586" s="7">
        <v>1742166</v>
      </c>
      <c r="AS586" s="7">
        <v>99114</v>
      </c>
      <c r="AT586" s="7">
        <v>1735447</v>
      </c>
      <c r="AU586" s="7">
        <v>16897</v>
      </c>
      <c r="AV586" s="7">
        <v>151558</v>
      </c>
      <c r="AW586" s="7">
        <v>0</v>
      </c>
      <c r="AX586" s="7">
        <v>0</v>
      </c>
      <c r="AY586" s="7">
        <v>4312585</v>
      </c>
      <c r="AZ586" s="7">
        <v>85964</v>
      </c>
      <c r="BA586" s="7">
        <v>149437.67000000001</v>
      </c>
      <c r="BB586" s="7">
        <v>0</v>
      </c>
      <c r="BC586" s="7">
        <v>131.96</v>
      </c>
      <c r="BD586" s="7">
        <v>1166.99</v>
      </c>
      <c r="BE586" s="7">
        <v>0</v>
      </c>
      <c r="BF586" s="7">
        <v>0</v>
      </c>
      <c r="BG586" s="7">
        <v>320594</v>
      </c>
      <c r="BH586" s="7">
        <v>2238</v>
      </c>
      <c r="BI586" s="7">
        <v>110025</v>
      </c>
      <c r="BJ586" s="7">
        <v>1514198.6666666667</v>
      </c>
      <c r="BK586" s="7">
        <v>1268476.5633333335</v>
      </c>
      <c r="BL586" s="7">
        <v>385816.74666666664</v>
      </c>
      <c r="BM586" s="7">
        <v>211254.91999999993</v>
      </c>
      <c r="BN586" s="130">
        <v>0.66</v>
      </c>
      <c r="BO586" s="131">
        <v>9.6193900000000001E-5</v>
      </c>
      <c r="BP586" s="161">
        <v>2437.2621603275143</v>
      </c>
      <c r="BQ586" s="162">
        <v>4821765</v>
      </c>
      <c r="BR586" s="161">
        <v>106254</v>
      </c>
      <c r="BS586" s="163">
        <v>1292496.47</v>
      </c>
      <c r="BT586" s="163">
        <v>0</v>
      </c>
      <c r="BU586" s="161">
        <v>4672317.82</v>
      </c>
      <c r="BV586" s="161">
        <v>164147.79</v>
      </c>
      <c r="BW586" s="165">
        <v>4403517.59</v>
      </c>
      <c r="BX586" s="161">
        <v>106254</v>
      </c>
    </row>
    <row r="587" spans="1:76" ht="14.45" x14ac:dyDescent="0.3">
      <c r="A587" s="164" t="s">
        <v>31</v>
      </c>
      <c r="B587" s="6" t="s">
        <v>75</v>
      </c>
      <c r="C587" s="6" t="s">
        <v>92</v>
      </c>
      <c r="D587" s="6" t="s">
        <v>32</v>
      </c>
      <c r="E587" s="6" t="s">
        <v>34</v>
      </c>
      <c r="F587" s="24" t="str">
        <f>+Tabela1[[#This Row],[WK]]&amp;Tabela1[[#This Row],[PK]]&amp;Tabela1[[#This Row],[GK]]</f>
        <v>081102</v>
      </c>
      <c r="G587" s="6" t="s">
        <v>598</v>
      </c>
      <c r="H587" s="7">
        <v>1264328475.3782108</v>
      </c>
      <c r="I587" s="8">
        <v>1.371</v>
      </c>
      <c r="J587" s="7">
        <v>1733394339.7400002</v>
      </c>
      <c r="K587" s="8">
        <v>7.0000000000000007E-2</v>
      </c>
      <c r="L587" s="7">
        <v>121337603.78180003</v>
      </c>
      <c r="M587" s="7">
        <v>69471623.781800032</v>
      </c>
      <c r="N587" s="9">
        <v>1.3394449267477455</v>
      </c>
      <c r="O587" s="7">
        <v>677672674</v>
      </c>
      <c r="P587" s="8">
        <v>1.2949999999999999</v>
      </c>
      <c r="Q587" s="7">
        <v>877586113</v>
      </c>
      <c r="R587" s="8">
        <v>1.6E-2</v>
      </c>
      <c r="S587" s="7">
        <v>14041377.808</v>
      </c>
      <c r="T587" s="7">
        <v>2903209.8080000002</v>
      </c>
      <c r="U587" s="9">
        <v>0.26065415856539426</v>
      </c>
      <c r="V587" s="7">
        <v>72374833.58980003</v>
      </c>
      <c r="W587" s="9">
        <v>1.1487312484536738</v>
      </c>
      <c r="X587" s="7">
        <v>56625011.602505103</v>
      </c>
      <c r="Y587" s="7">
        <v>0</v>
      </c>
      <c r="Z587" s="7">
        <v>9752.5999999999985</v>
      </c>
      <c r="AA587" s="7">
        <v>4551439.002505105</v>
      </c>
      <c r="AB587" s="7">
        <v>52063820</v>
      </c>
      <c r="AC587" s="7">
        <v>0</v>
      </c>
      <c r="AD587" s="7">
        <v>0</v>
      </c>
      <c r="AE587" s="7">
        <v>0</v>
      </c>
      <c r="AF587" s="7">
        <v>121337603.78180003</v>
      </c>
      <c r="AG587" s="7">
        <v>14041377.808</v>
      </c>
      <c r="AH587" s="7">
        <v>0</v>
      </c>
      <c r="AI587" s="7">
        <v>43304726</v>
      </c>
      <c r="AJ587" s="7">
        <v>9517277</v>
      </c>
      <c r="AK587" s="7">
        <v>0</v>
      </c>
      <c r="AL587" s="7">
        <v>65468</v>
      </c>
      <c r="AM587" s="7">
        <v>1317525</v>
      </c>
      <c r="AN587" s="7">
        <v>0</v>
      </c>
      <c r="AO587" s="7">
        <v>0</v>
      </c>
      <c r="AP587" s="7">
        <v>40569136</v>
      </c>
      <c r="AQ587" s="7">
        <v>3763455</v>
      </c>
      <c r="AR587" s="7">
        <v>51865980</v>
      </c>
      <c r="AS587" s="7">
        <v>11138168</v>
      </c>
      <c r="AT587" s="7">
        <v>0</v>
      </c>
      <c r="AU587" s="7">
        <v>0</v>
      </c>
      <c r="AV587" s="7">
        <v>1421540</v>
      </c>
      <c r="AW587" s="7">
        <v>0</v>
      </c>
      <c r="AX587" s="7">
        <v>0</v>
      </c>
      <c r="AY587" s="7">
        <v>45984792</v>
      </c>
      <c r="AZ587" s="7">
        <v>1539240</v>
      </c>
      <c r="BA587" s="7">
        <v>9752.5999999999985</v>
      </c>
      <c r="BB587" s="7">
        <v>0</v>
      </c>
      <c r="BC587" s="7">
        <v>0</v>
      </c>
      <c r="BD587" s="7">
        <v>7.0000000000000007E-2</v>
      </c>
      <c r="BE587" s="7">
        <v>198.92</v>
      </c>
      <c r="BF587" s="7">
        <v>16.010000000000002</v>
      </c>
      <c r="BG587" s="7">
        <v>3123788.002505105</v>
      </c>
      <c r="BH587" s="7">
        <v>34837</v>
      </c>
      <c r="BI587" s="7">
        <v>1427651</v>
      </c>
      <c r="BJ587" s="7">
        <v>19648810.758333329</v>
      </c>
      <c r="BK587" s="7">
        <v>17510346.266666662</v>
      </c>
      <c r="BL587" s="7">
        <v>1983784.6266666667</v>
      </c>
      <c r="BM587" s="7">
        <v>4586288.7133333348</v>
      </c>
      <c r="BN587" s="130">
        <v>1.1120000000000001</v>
      </c>
      <c r="BO587" s="131">
        <v>1.4844113E-3</v>
      </c>
      <c r="BP587" s="161">
        <v>37617.480584562349</v>
      </c>
      <c r="BQ587" s="162">
        <v>52063820</v>
      </c>
      <c r="BR587" s="161">
        <v>1622372</v>
      </c>
      <c r="BS587" s="163">
        <v>8178238.5498000309</v>
      </c>
      <c r="BT587" s="163">
        <v>0</v>
      </c>
      <c r="BU587" s="161">
        <v>113159365.23</v>
      </c>
      <c r="BV587" s="161">
        <v>14041377.810000001</v>
      </c>
      <c r="BW587" s="165">
        <v>0</v>
      </c>
      <c r="BX587" s="161">
        <v>1622372</v>
      </c>
    </row>
    <row r="588" spans="1:76" ht="14.45" x14ac:dyDescent="0.3">
      <c r="A588" s="164" t="s">
        <v>31</v>
      </c>
      <c r="B588" s="6" t="s">
        <v>75</v>
      </c>
      <c r="C588" s="6" t="s">
        <v>92</v>
      </c>
      <c r="D588" s="6" t="s">
        <v>37</v>
      </c>
      <c r="E588" s="6" t="s">
        <v>36</v>
      </c>
      <c r="F588" s="24" t="str">
        <f>+Tabela1[[#This Row],[WK]]&amp;Tabela1[[#This Row],[PK]]&amp;Tabela1[[#This Row],[GK]]</f>
        <v>081103</v>
      </c>
      <c r="G588" s="6" t="s">
        <v>599</v>
      </c>
      <c r="H588" s="7">
        <v>71380051.805799991</v>
      </c>
      <c r="I588" s="8">
        <v>1.371</v>
      </c>
      <c r="J588" s="7">
        <v>97862051.030000001</v>
      </c>
      <c r="K588" s="8">
        <v>7.0000000000000007E-2</v>
      </c>
      <c r="L588" s="7">
        <v>6850343.5721000005</v>
      </c>
      <c r="M588" s="7">
        <v>3990304.5721000005</v>
      </c>
      <c r="N588" s="9">
        <v>1.3951923634957426</v>
      </c>
      <c r="O588" s="7">
        <v>2773611</v>
      </c>
      <c r="P588" s="8">
        <v>1.2949999999999999</v>
      </c>
      <c r="Q588" s="7">
        <v>3591826</v>
      </c>
      <c r="R588" s="8">
        <v>1.6E-2</v>
      </c>
      <c r="S588" s="7">
        <v>57469.216</v>
      </c>
      <c r="T588" s="7">
        <v>-55715.784</v>
      </c>
      <c r="U588" s="9">
        <v>-0.49225413261474577</v>
      </c>
      <c r="V588" s="7">
        <v>3934588.7881000005</v>
      </c>
      <c r="W588" s="9">
        <v>1.3233408542713232</v>
      </c>
      <c r="X588" s="7">
        <v>9222816.1150000002</v>
      </c>
      <c r="Y588" s="7">
        <v>2217213</v>
      </c>
      <c r="Z588" s="7">
        <v>1018107.1149999999</v>
      </c>
      <c r="AA588" s="7">
        <v>448725</v>
      </c>
      <c r="AB588" s="7">
        <v>5538771</v>
      </c>
      <c r="AC588" s="7">
        <v>0</v>
      </c>
      <c r="AD588" s="7">
        <v>5288227.3268999998</v>
      </c>
      <c r="AE588" s="7">
        <v>0</v>
      </c>
      <c r="AF588" s="7">
        <v>6850343.5721000005</v>
      </c>
      <c r="AG588" s="7">
        <v>57469.216</v>
      </c>
      <c r="AH588" s="7">
        <v>5288227.3268999998</v>
      </c>
      <c r="AI588" s="7">
        <v>2387947</v>
      </c>
      <c r="AJ588" s="7">
        <v>68026</v>
      </c>
      <c r="AK588" s="7">
        <v>2136592</v>
      </c>
      <c r="AL588" s="7">
        <v>0</v>
      </c>
      <c r="AM588" s="7">
        <v>239229</v>
      </c>
      <c r="AN588" s="7">
        <v>0</v>
      </c>
      <c r="AO588" s="7">
        <v>0</v>
      </c>
      <c r="AP588" s="7">
        <v>4410642</v>
      </c>
      <c r="AQ588" s="7">
        <v>294393</v>
      </c>
      <c r="AR588" s="7">
        <v>2860039</v>
      </c>
      <c r="AS588" s="7">
        <v>113185</v>
      </c>
      <c r="AT588" s="7">
        <v>2206316</v>
      </c>
      <c r="AU588" s="7">
        <v>31</v>
      </c>
      <c r="AV588" s="7">
        <v>642859</v>
      </c>
      <c r="AW588" s="7">
        <v>0</v>
      </c>
      <c r="AX588" s="7">
        <v>0</v>
      </c>
      <c r="AY588" s="7">
        <v>4927475</v>
      </c>
      <c r="AZ588" s="7">
        <v>120025</v>
      </c>
      <c r="BA588" s="7">
        <v>1018107.1149999999</v>
      </c>
      <c r="BB588" s="7">
        <v>0</v>
      </c>
      <c r="BC588" s="7">
        <v>16.37</v>
      </c>
      <c r="BD588" s="7">
        <v>10360.209999999999</v>
      </c>
      <c r="BE588" s="7">
        <v>316.17</v>
      </c>
      <c r="BF588" s="7">
        <v>1123.58</v>
      </c>
      <c r="BG588" s="7">
        <v>320594</v>
      </c>
      <c r="BH588" s="7">
        <v>3129</v>
      </c>
      <c r="BI588" s="7">
        <v>128131</v>
      </c>
      <c r="BJ588" s="7">
        <v>1763528.1150000005</v>
      </c>
      <c r="BK588" s="7">
        <v>671686.08000000054</v>
      </c>
      <c r="BL588" s="7">
        <v>478902.50666666665</v>
      </c>
      <c r="BM588" s="7">
        <v>3409563.1266666665</v>
      </c>
      <c r="BN588" s="130">
        <v>0.81200000000000006</v>
      </c>
      <c r="BO588" s="131">
        <v>1.2939719999999999E-4</v>
      </c>
      <c r="BP588" s="161">
        <v>3278.6979061548705</v>
      </c>
      <c r="BQ588" s="162">
        <v>5538771</v>
      </c>
      <c r="BR588" s="161">
        <v>179375</v>
      </c>
      <c r="BS588" s="163">
        <v>0</v>
      </c>
      <c r="BT588" s="163">
        <v>0</v>
      </c>
      <c r="BU588" s="161">
        <v>6850343.5700000003</v>
      </c>
      <c r="BV588" s="161">
        <v>57469.22</v>
      </c>
      <c r="BW588" s="165">
        <v>5288227.33</v>
      </c>
      <c r="BX588" s="161">
        <v>179375</v>
      </c>
    </row>
    <row r="589" spans="1:76" ht="14.45" x14ac:dyDescent="0.3">
      <c r="A589" s="164" t="s">
        <v>31</v>
      </c>
      <c r="B589" s="6" t="s">
        <v>75</v>
      </c>
      <c r="C589" s="6" t="s">
        <v>92</v>
      </c>
      <c r="D589" s="6" t="s">
        <v>39</v>
      </c>
      <c r="E589" s="6" t="s">
        <v>40</v>
      </c>
      <c r="F589" s="24" t="str">
        <f>+Tabela1[[#This Row],[WK]]&amp;Tabela1[[#This Row],[PK]]&amp;Tabela1[[#This Row],[GK]]</f>
        <v>081104</v>
      </c>
      <c r="G589" s="6" t="s">
        <v>600</v>
      </c>
      <c r="H589" s="7">
        <v>186653103.10499957</v>
      </c>
      <c r="I589" s="8">
        <v>1.371</v>
      </c>
      <c r="J589" s="7">
        <v>255901404.35999998</v>
      </c>
      <c r="K589" s="8">
        <v>7.0000000000000007E-2</v>
      </c>
      <c r="L589" s="7">
        <v>17913098.305199999</v>
      </c>
      <c r="M589" s="7">
        <v>11783566.305199999</v>
      </c>
      <c r="N589" s="9">
        <v>1.9224251223747586</v>
      </c>
      <c r="O589" s="7">
        <v>21640769</v>
      </c>
      <c r="P589" s="8">
        <v>1.2949999999999999</v>
      </c>
      <c r="Q589" s="7">
        <v>28024796</v>
      </c>
      <c r="R589" s="8">
        <v>1.6E-2</v>
      </c>
      <c r="S589" s="7">
        <v>448396.73600000003</v>
      </c>
      <c r="T589" s="7">
        <v>58082.736000000034</v>
      </c>
      <c r="U589" s="9">
        <v>0.14881028095328386</v>
      </c>
      <c r="V589" s="7">
        <v>11841649.041200001</v>
      </c>
      <c r="W589" s="9">
        <v>1.8162467397542827</v>
      </c>
      <c r="X589" s="7">
        <v>13522974.619643234</v>
      </c>
      <c r="Y589" s="7">
        <v>1301352</v>
      </c>
      <c r="Z589" s="7">
        <v>438213.67500000005</v>
      </c>
      <c r="AA589" s="7">
        <v>953687.94464323286</v>
      </c>
      <c r="AB589" s="7">
        <v>8736600</v>
      </c>
      <c r="AC589" s="7">
        <v>2093121</v>
      </c>
      <c r="AD589" s="7">
        <v>2093121</v>
      </c>
      <c r="AE589" s="7">
        <v>0</v>
      </c>
      <c r="AF589" s="7">
        <v>17913098.305199999</v>
      </c>
      <c r="AG589" s="7">
        <v>448396.73600000003</v>
      </c>
      <c r="AH589" s="7">
        <v>2093121</v>
      </c>
      <c r="AI589" s="7">
        <v>5117762</v>
      </c>
      <c r="AJ589" s="7">
        <v>179137</v>
      </c>
      <c r="AK589" s="7">
        <v>4990445</v>
      </c>
      <c r="AL589" s="7">
        <v>0</v>
      </c>
      <c r="AM589" s="7">
        <v>431523</v>
      </c>
      <c r="AN589" s="7">
        <v>0</v>
      </c>
      <c r="AO589" s="7">
        <v>0</v>
      </c>
      <c r="AP589" s="7">
        <v>7950778</v>
      </c>
      <c r="AQ589" s="7">
        <v>473415</v>
      </c>
      <c r="AR589" s="7">
        <v>6129532</v>
      </c>
      <c r="AS589" s="7">
        <v>390314</v>
      </c>
      <c r="AT589" s="7">
        <v>4375854</v>
      </c>
      <c r="AU589" s="7">
        <v>241298</v>
      </c>
      <c r="AV589" s="7">
        <v>475306</v>
      </c>
      <c r="AW589" s="7">
        <v>0</v>
      </c>
      <c r="AX589" s="7">
        <v>0</v>
      </c>
      <c r="AY589" s="7">
        <v>8048573</v>
      </c>
      <c r="AZ589" s="7">
        <v>197879</v>
      </c>
      <c r="BA589" s="7">
        <v>438213.67500000005</v>
      </c>
      <c r="BB589" s="7">
        <v>0</v>
      </c>
      <c r="BC589" s="7">
        <v>0</v>
      </c>
      <c r="BD589" s="7">
        <v>4683.71</v>
      </c>
      <c r="BE589" s="7">
        <v>56.53</v>
      </c>
      <c r="BF589" s="7">
        <v>0</v>
      </c>
      <c r="BG589" s="7">
        <v>600331.94464323286</v>
      </c>
      <c r="BH589" s="7">
        <v>6695</v>
      </c>
      <c r="BI589" s="7">
        <v>353356</v>
      </c>
      <c r="BJ589" s="7">
        <v>4863226.6500000004</v>
      </c>
      <c r="BK589" s="7">
        <v>2937238.46</v>
      </c>
      <c r="BL589" s="7">
        <v>1947259.1366666667</v>
      </c>
      <c r="BM589" s="7">
        <v>3809434.4866666663</v>
      </c>
      <c r="BN589" s="130">
        <v>0.94499999999999995</v>
      </c>
      <c r="BO589" s="131">
        <v>2.5946550000000002E-4</v>
      </c>
      <c r="BP589" s="161">
        <v>6575.4051386175797</v>
      </c>
      <c r="BQ589" s="162">
        <v>8736600</v>
      </c>
      <c r="BR589" s="161">
        <v>362725</v>
      </c>
      <c r="BS589" s="163">
        <v>0</v>
      </c>
      <c r="BT589" s="163">
        <v>1766864.9587999992</v>
      </c>
      <c r="BU589" s="161">
        <v>17913098.309999999</v>
      </c>
      <c r="BV589" s="161">
        <v>448396.74</v>
      </c>
      <c r="BW589" s="165">
        <v>3859985.9587999992</v>
      </c>
      <c r="BX589" s="161">
        <v>362725</v>
      </c>
    </row>
    <row r="590" spans="1:76" ht="14.45" x14ac:dyDescent="0.3">
      <c r="A590" s="164" t="s">
        <v>31</v>
      </c>
      <c r="B590" s="6" t="s">
        <v>75</v>
      </c>
      <c r="C590" s="6" t="s">
        <v>92</v>
      </c>
      <c r="D590" s="6" t="s">
        <v>42</v>
      </c>
      <c r="E590" s="6" t="s">
        <v>36</v>
      </c>
      <c r="F590" s="24" t="str">
        <f>+Tabela1[[#This Row],[WK]]&amp;Tabela1[[#This Row],[PK]]&amp;Tabela1[[#This Row],[GK]]</f>
        <v>081105</v>
      </c>
      <c r="G590" s="6" t="s">
        <v>601</v>
      </c>
      <c r="H590" s="7">
        <v>89494836.475599945</v>
      </c>
      <c r="I590" s="8">
        <v>1.371</v>
      </c>
      <c r="J590" s="7">
        <v>122697420.81999999</v>
      </c>
      <c r="K590" s="8">
        <v>7.0000000000000007E-2</v>
      </c>
      <c r="L590" s="7">
        <v>8588819.4573999997</v>
      </c>
      <c r="M590" s="7">
        <v>4957211.4573999997</v>
      </c>
      <c r="N590" s="9">
        <v>1.3650183217461795</v>
      </c>
      <c r="O590" s="7">
        <v>1416964</v>
      </c>
      <c r="P590" s="8">
        <v>1.2949999999999999</v>
      </c>
      <c r="Q590" s="7">
        <v>1834968</v>
      </c>
      <c r="R590" s="8">
        <v>1.6E-2</v>
      </c>
      <c r="S590" s="7">
        <v>29359.488000000001</v>
      </c>
      <c r="T590" s="7">
        <v>11982.488000000001</v>
      </c>
      <c r="U590" s="9">
        <v>0.68956022328365085</v>
      </c>
      <c r="V590" s="7">
        <v>4969193.9453999996</v>
      </c>
      <c r="W590" s="9">
        <v>1.36180169153888</v>
      </c>
      <c r="X590" s="7">
        <v>10391961.59</v>
      </c>
      <c r="Y590" s="7">
        <v>3155482</v>
      </c>
      <c r="Z590" s="7">
        <v>234573.59</v>
      </c>
      <c r="AA590" s="7">
        <v>577756</v>
      </c>
      <c r="AB590" s="7">
        <v>5729241</v>
      </c>
      <c r="AC590" s="7">
        <v>694909</v>
      </c>
      <c r="AD590" s="7">
        <v>5422767.6446000002</v>
      </c>
      <c r="AE590" s="7">
        <v>0</v>
      </c>
      <c r="AF590" s="7">
        <v>8588819.4573999997</v>
      </c>
      <c r="AG590" s="7">
        <v>29359.488000000001</v>
      </c>
      <c r="AH590" s="7">
        <v>5422767.6446000002</v>
      </c>
      <c r="AI590" s="7">
        <v>3032157</v>
      </c>
      <c r="AJ590" s="7">
        <v>27435</v>
      </c>
      <c r="AK590" s="7">
        <v>3481026</v>
      </c>
      <c r="AL590" s="7">
        <v>0</v>
      </c>
      <c r="AM590" s="7">
        <v>772856</v>
      </c>
      <c r="AN590" s="7">
        <v>0</v>
      </c>
      <c r="AO590" s="7">
        <v>0</v>
      </c>
      <c r="AP590" s="7">
        <v>4674085</v>
      </c>
      <c r="AQ590" s="7">
        <v>242675</v>
      </c>
      <c r="AR590" s="7">
        <v>3631608</v>
      </c>
      <c r="AS590" s="7">
        <v>17377</v>
      </c>
      <c r="AT590" s="7">
        <v>3934954</v>
      </c>
      <c r="AU590" s="7">
        <v>0</v>
      </c>
      <c r="AV590" s="7">
        <v>807959</v>
      </c>
      <c r="AW590" s="7">
        <v>0</v>
      </c>
      <c r="AX590" s="7">
        <v>0</v>
      </c>
      <c r="AY590" s="7">
        <v>5224674</v>
      </c>
      <c r="AZ590" s="7">
        <v>100562</v>
      </c>
      <c r="BA590" s="7">
        <v>234573.59</v>
      </c>
      <c r="BB590" s="7">
        <v>0</v>
      </c>
      <c r="BC590" s="7">
        <v>64.61</v>
      </c>
      <c r="BD590" s="7">
        <v>2299.1799999999998</v>
      </c>
      <c r="BE590" s="7">
        <v>15.5</v>
      </c>
      <c r="BF590" s="7">
        <v>0</v>
      </c>
      <c r="BG590" s="7">
        <v>320594</v>
      </c>
      <c r="BH590" s="7">
        <v>3241</v>
      </c>
      <c r="BI590" s="7">
        <v>257162</v>
      </c>
      <c r="BJ590" s="7">
        <v>3539345.524166666</v>
      </c>
      <c r="BK590" s="7">
        <v>1442918.6233333328</v>
      </c>
      <c r="BL590" s="7">
        <v>3368222.3433333333</v>
      </c>
      <c r="BM590" s="7">
        <v>1649262.9166666667</v>
      </c>
      <c r="BN590" s="130">
        <v>0.74399999999999999</v>
      </c>
      <c r="BO590" s="131">
        <v>1.2790769999999999E-4</v>
      </c>
      <c r="BP590" s="161">
        <v>3241.6787354109792</v>
      </c>
      <c r="BQ590" s="162">
        <v>5729241</v>
      </c>
      <c r="BR590" s="161">
        <v>184793</v>
      </c>
      <c r="BS590" s="163">
        <v>0</v>
      </c>
      <c r="BT590" s="163">
        <v>860980.41000000015</v>
      </c>
      <c r="BU590" s="161">
        <v>8588819.4600000009</v>
      </c>
      <c r="BV590" s="161">
        <v>29359.49</v>
      </c>
      <c r="BW590" s="165">
        <v>6283748.0499999998</v>
      </c>
      <c r="BX590" s="161">
        <v>184793</v>
      </c>
    </row>
    <row r="591" spans="1:76" ht="14.45" x14ac:dyDescent="0.3">
      <c r="A591" s="164" t="s">
        <v>31</v>
      </c>
      <c r="B591" s="6" t="s">
        <v>75</v>
      </c>
      <c r="C591" s="6" t="s">
        <v>92</v>
      </c>
      <c r="D591" s="6" t="s">
        <v>44</v>
      </c>
      <c r="E591" s="6" t="s">
        <v>40</v>
      </c>
      <c r="F591" s="24" t="str">
        <f>+Tabela1[[#This Row],[WK]]&amp;Tabela1[[#This Row],[PK]]&amp;Tabela1[[#This Row],[GK]]</f>
        <v>081106</v>
      </c>
      <c r="G591" s="6" t="s">
        <v>602</v>
      </c>
      <c r="H591" s="7">
        <v>451704543.44659811</v>
      </c>
      <c r="I591" s="8">
        <v>1.371</v>
      </c>
      <c r="J591" s="7">
        <v>619286929.07000005</v>
      </c>
      <c r="K591" s="8">
        <v>7.0000000000000007E-2</v>
      </c>
      <c r="L591" s="7">
        <v>43350085.03490001</v>
      </c>
      <c r="M591" s="7">
        <v>28180763.03490001</v>
      </c>
      <c r="N591" s="9">
        <v>1.8577470393798754</v>
      </c>
      <c r="O591" s="7">
        <v>36833873</v>
      </c>
      <c r="P591" s="8">
        <v>1.2949999999999999</v>
      </c>
      <c r="Q591" s="7">
        <v>47699866</v>
      </c>
      <c r="R591" s="8">
        <v>1.6E-2</v>
      </c>
      <c r="S591" s="7">
        <v>763197.85600000003</v>
      </c>
      <c r="T591" s="7">
        <v>229175.85600000003</v>
      </c>
      <c r="U591" s="9">
        <v>0.42915058930156441</v>
      </c>
      <c r="V591" s="7">
        <v>28409938.890900008</v>
      </c>
      <c r="W591" s="9">
        <v>1.8091649072261302</v>
      </c>
      <c r="X591" s="7">
        <v>48445671.216368712</v>
      </c>
      <c r="Y591" s="7">
        <v>20463104</v>
      </c>
      <c r="Z591" s="7">
        <v>612263.17499999993</v>
      </c>
      <c r="AA591" s="7">
        <v>2198978.0413687127</v>
      </c>
      <c r="AB591" s="7">
        <v>25171326</v>
      </c>
      <c r="AC591" s="7">
        <v>0</v>
      </c>
      <c r="AD591" s="7">
        <v>20035732.325468704</v>
      </c>
      <c r="AE591" s="7">
        <v>0</v>
      </c>
      <c r="AF591" s="7">
        <v>43350085.03490001</v>
      </c>
      <c r="AG591" s="7">
        <v>763197.85600000003</v>
      </c>
      <c r="AH591" s="7">
        <v>20035732.325468704</v>
      </c>
      <c r="AI591" s="7">
        <v>12665399</v>
      </c>
      <c r="AJ591" s="7">
        <v>456436</v>
      </c>
      <c r="AK591" s="7">
        <v>14066570</v>
      </c>
      <c r="AL591" s="7">
        <v>2511633</v>
      </c>
      <c r="AM591" s="7">
        <v>739882</v>
      </c>
      <c r="AN591" s="7">
        <v>0</v>
      </c>
      <c r="AO591" s="7">
        <v>0</v>
      </c>
      <c r="AP591" s="7">
        <v>19761289</v>
      </c>
      <c r="AQ591" s="7">
        <v>1523682</v>
      </c>
      <c r="AR591" s="7">
        <v>15169322</v>
      </c>
      <c r="AS591" s="7">
        <v>534022</v>
      </c>
      <c r="AT591" s="7">
        <v>15949099</v>
      </c>
      <c r="AU591" s="7">
        <v>1342283</v>
      </c>
      <c r="AV591" s="7">
        <v>808007</v>
      </c>
      <c r="AW591" s="7">
        <v>0</v>
      </c>
      <c r="AX591" s="7">
        <v>0</v>
      </c>
      <c r="AY591" s="7">
        <v>22507430</v>
      </c>
      <c r="AZ591" s="7">
        <v>635808</v>
      </c>
      <c r="BA591" s="7">
        <v>612263.17499999993</v>
      </c>
      <c r="BB591" s="7">
        <v>0</v>
      </c>
      <c r="BC591" s="7">
        <v>207.57</v>
      </c>
      <c r="BD591" s="7">
        <v>5889.33</v>
      </c>
      <c r="BE591" s="7">
        <v>4.49</v>
      </c>
      <c r="BF591" s="7">
        <v>0</v>
      </c>
      <c r="BG591" s="7">
        <v>1546157.0413687127</v>
      </c>
      <c r="BH591" s="7">
        <v>17243</v>
      </c>
      <c r="BI591" s="7">
        <v>652821</v>
      </c>
      <c r="BJ591" s="7">
        <v>8984884.7316666655</v>
      </c>
      <c r="BK591" s="7">
        <v>7976083.5799999982</v>
      </c>
      <c r="BL591" s="7">
        <v>369323.96666666662</v>
      </c>
      <c r="BM591" s="7">
        <v>3296556.6733333338</v>
      </c>
      <c r="BN591" s="130">
        <v>0.71699999999999997</v>
      </c>
      <c r="BO591" s="131">
        <v>7.3836520000000001E-4</v>
      </c>
      <c r="BP591" s="161">
        <v>18711.690033844487</v>
      </c>
      <c r="BQ591" s="162">
        <v>25171326</v>
      </c>
      <c r="BR591" s="161">
        <v>885104</v>
      </c>
      <c r="BS591" s="163">
        <v>0</v>
      </c>
      <c r="BT591" s="163">
        <v>0</v>
      </c>
      <c r="BU591" s="161">
        <v>43350085.030000001</v>
      </c>
      <c r="BV591" s="161">
        <v>763197.86</v>
      </c>
      <c r="BW591" s="165">
        <v>20035732.329999998</v>
      </c>
      <c r="BX591" s="161">
        <v>885104</v>
      </c>
    </row>
    <row r="592" spans="1:76" ht="14.45" x14ac:dyDescent="0.3">
      <c r="A592" s="164" t="s">
        <v>31</v>
      </c>
      <c r="B592" s="6" t="s">
        <v>75</v>
      </c>
      <c r="C592" s="6" t="s">
        <v>92</v>
      </c>
      <c r="D592" s="6" t="s">
        <v>51</v>
      </c>
      <c r="E592" s="6" t="s">
        <v>36</v>
      </c>
      <c r="F592" s="24" t="str">
        <f>+Tabela1[[#This Row],[WK]]&amp;Tabela1[[#This Row],[PK]]&amp;Tabela1[[#This Row],[GK]]</f>
        <v>081107</v>
      </c>
      <c r="G592" s="6" t="s">
        <v>603</v>
      </c>
      <c r="H592" s="7">
        <v>72856394.80859983</v>
      </c>
      <c r="I592" s="8">
        <v>1.371</v>
      </c>
      <c r="J592" s="7">
        <v>99886117.280000001</v>
      </c>
      <c r="K592" s="8">
        <v>7.0000000000000007E-2</v>
      </c>
      <c r="L592" s="7">
        <v>6992028.2096000006</v>
      </c>
      <c r="M592" s="7">
        <v>4328137.2096000006</v>
      </c>
      <c r="N592" s="9">
        <v>1.624742607561646</v>
      </c>
      <c r="O592" s="7">
        <v>1493228</v>
      </c>
      <c r="P592" s="8">
        <v>1.2949999999999999</v>
      </c>
      <c r="Q592" s="7">
        <v>1933730</v>
      </c>
      <c r="R592" s="8">
        <v>1.6E-2</v>
      </c>
      <c r="S592" s="7">
        <v>30939.68</v>
      </c>
      <c r="T592" s="7">
        <v>-75819.320000000007</v>
      </c>
      <c r="U592" s="9">
        <v>-0.7101913655991533</v>
      </c>
      <c r="V592" s="7">
        <v>4252317.8896000003</v>
      </c>
      <c r="W592" s="9">
        <v>1.5347726669193151</v>
      </c>
      <c r="X592" s="7">
        <v>7925344.1550000003</v>
      </c>
      <c r="Y592" s="7">
        <v>871984</v>
      </c>
      <c r="Z592" s="7">
        <v>1058805.155</v>
      </c>
      <c r="AA592" s="7">
        <v>522797</v>
      </c>
      <c r="AB592" s="7">
        <v>4660304</v>
      </c>
      <c r="AC592" s="7">
        <v>811454</v>
      </c>
      <c r="AD592" s="7">
        <v>3673026.2653999995</v>
      </c>
      <c r="AE592" s="7">
        <v>0</v>
      </c>
      <c r="AF592" s="7">
        <v>6992028.2096000006</v>
      </c>
      <c r="AG592" s="7">
        <v>30939.68</v>
      </c>
      <c r="AH592" s="7">
        <v>3673026.2653999995</v>
      </c>
      <c r="AI592" s="7">
        <v>2224176</v>
      </c>
      <c r="AJ592" s="7">
        <v>24675</v>
      </c>
      <c r="AK592" s="7">
        <v>2316701</v>
      </c>
      <c r="AL592" s="7">
        <v>0</v>
      </c>
      <c r="AM592" s="7">
        <v>313769</v>
      </c>
      <c r="AN592" s="7">
        <v>0</v>
      </c>
      <c r="AO592" s="7">
        <v>0</v>
      </c>
      <c r="AP592" s="7">
        <v>3842049</v>
      </c>
      <c r="AQ592" s="7">
        <v>107414</v>
      </c>
      <c r="AR592" s="7">
        <v>2663891</v>
      </c>
      <c r="AS592" s="7">
        <v>106759</v>
      </c>
      <c r="AT592" s="7">
        <v>2542201</v>
      </c>
      <c r="AU592" s="7">
        <v>0</v>
      </c>
      <c r="AV592" s="7">
        <v>751267</v>
      </c>
      <c r="AW592" s="7">
        <v>0</v>
      </c>
      <c r="AX592" s="7">
        <v>0</v>
      </c>
      <c r="AY592" s="7">
        <v>4273621</v>
      </c>
      <c r="AZ592" s="7">
        <v>81098</v>
      </c>
      <c r="BA592" s="7">
        <v>1058805.155</v>
      </c>
      <c r="BB592" s="7">
        <v>0</v>
      </c>
      <c r="BC592" s="7">
        <v>176.3</v>
      </c>
      <c r="BD592" s="7">
        <v>8348.8799999999992</v>
      </c>
      <c r="BE592" s="7">
        <v>4896.91</v>
      </c>
      <c r="BF592" s="7">
        <v>0</v>
      </c>
      <c r="BG592" s="7">
        <v>320594</v>
      </c>
      <c r="BH592" s="7">
        <v>3001</v>
      </c>
      <c r="BI592" s="7">
        <v>202203</v>
      </c>
      <c r="BJ592" s="7">
        <v>2782980.333333333</v>
      </c>
      <c r="BK592" s="7">
        <v>1593642.1133333333</v>
      </c>
      <c r="BL592" s="7">
        <v>1035154.9433333334</v>
      </c>
      <c r="BM592" s="7">
        <v>2687042.9933333332</v>
      </c>
      <c r="BN592" s="130">
        <v>0.91200000000000003</v>
      </c>
      <c r="BO592" s="131">
        <v>1.090439E-4</v>
      </c>
      <c r="BP592" s="161">
        <v>2763.4310701250388</v>
      </c>
      <c r="BQ592" s="162">
        <v>4660304</v>
      </c>
      <c r="BR592" s="161">
        <v>171256</v>
      </c>
      <c r="BS592" s="163">
        <v>0</v>
      </c>
      <c r="BT592" s="163">
        <v>894098.84500000067</v>
      </c>
      <c r="BU592" s="161">
        <v>6992028.21</v>
      </c>
      <c r="BV592" s="161">
        <v>30939.68</v>
      </c>
      <c r="BW592" s="165">
        <v>4567125.1150000002</v>
      </c>
      <c r="BX592" s="161">
        <v>171256</v>
      </c>
    </row>
    <row r="593" spans="1:76" ht="14.45" x14ac:dyDescent="0.3">
      <c r="A593" s="164" t="s">
        <v>31</v>
      </c>
      <c r="B593" s="6" t="s">
        <v>75</v>
      </c>
      <c r="C593" s="6" t="s">
        <v>92</v>
      </c>
      <c r="D593" s="6" t="s">
        <v>75</v>
      </c>
      <c r="E593" s="6" t="s">
        <v>36</v>
      </c>
      <c r="F593" s="24" t="str">
        <f>+Tabela1[[#This Row],[WK]]&amp;Tabela1[[#This Row],[PK]]&amp;Tabela1[[#This Row],[GK]]</f>
        <v>081108</v>
      </c>
      <c r="G593" s="6" t="s">
        <v>604</v>
      </c>
      <c r="H593" s="7">
        <v>110479048.17399967</v>
      </c>
      <c r="I593" s="8">
        <v>1.371</v>
      </c>
      <c r="J593" s="7">
        <v>151466775.04999998</v>
      </c>
      <c r="K593" s="8">
        <v>7.0000000000000007E-2</v>
      </c>
      <c r="L593" s="7">
        <v>10602674.2535</v>
      </c>
      <c r="M593" s="7">
        <v>6803306.2534999996</v>
      </c>
      <c r="N593" s="9">
        <v>1.7906415628862484</v>
      </c>
      <c r="O593" s="7">
        <v>1288915</v>
      </c>
      <c r="P593" s="8">
        <v>1.2949999999999999</v>
      </c>
      <c r="Q593" s="7">
        <v>1669145</v>
      </c>
      <c r="R593" s="8">
        <v>1.6E-2</v>
      </c>
      <c r="S593" s="7">
        <v>26706.32</v>
      </c>
      <c r="T593" s="7">
        <v>-97442.68</v>
      </c>
      <c r="U593" s="9">
        <v>-0.78488493664870429</v>
      </c>
      <c r="V593" s="7">
        <v>6705863.5734999999</v>
      </c>
      <c r="W593" s="9">
        <v>1.7091460476659079</v>
      </c>
      <c r="X593" s="7">
        <v>20864435.595807001</v>
      </c>
      <c r="Y593" s="7">
        <v>9132498</v>
      </c>
      <c r="Z593" s="7">
        <v>1093119.675</v>
      </c>
      <c r="AA593" s="7">
        <v>717572.92080699955</v>
      </c>
      <c r="AB593" s="7">
        <v>9921245</v>
      </c>
      <c r="AC593" s="7">
        <v>0</v>
      </c>
      <c r="AD593" s="7">
        <v>14158572.022307001</v>
      </c>
      <c r="AE593" s="7">
        <v>0</v>
      </c>
      <c r="AF593" s="7">
        <v>10602674.2535</v>
      </c>
      <c r="AG593" s="7">
        <v>26706.32</v>
      </c>
      <c r="AH593" s="7">
        <v>14158572.022307001</v>
      </c>
      <c r="AI593" s="7">
        <v>3172225</v>
      </c>
      <c r="AJ593" s="7">
        <v>51515</v>
      </c>
      <c r="AK593" s="7">
        <v>6613554</v>
      </c>
      <c r="AL593" s="7">
        <v>11336</v>
      </c>
      <c r="AM593" s="7">
        <v>342864</v>
      </c>
      <c r="AN593" s="7">
        <v>0</v>
      </c>
      <c r="AO593" s="7">
        <v>0</v>
      </c>
      <c r="AP593" s="7">
        <v>8032179</v>
      </c>
      <c r="AQ593" s="7">
        <v>393850</v>
      </c>
      <c r="AR593" s="7">
        <v>3799368</v>
      </c>
      <c r="AS593" s="7">
        <v>124149</v>
      </c>
      <c r="AT593" s="7">
        <v>7520006</v>
      </c>
      <c r="AU593" s="7">
        <v>405649</v>
      </c>
      <c r="AV593" s="7">
        <v>405866</v>
      </c>
      <c r="AW593" s="7">
        <v>0</v>
      </c>
      <c r="AX593" s="7">
        <v>0</v>
      </c>
      <c r="AY593" s="7">
        <v>9050610</v>
      </c>
      <c r="AZ593" s="7">
        <v>162196</v>
      </c>
      <c r="BA593" s="7">
        <v>1093119.675</v>
      </c>
      <c r="BB593" s="7">
        <v>0</v>
      </c>
      <c r="BC593" s="7">
        <v>0</v>
      </c>
      <c r="BD593" s="7">
        <v>11753.93</v>
      </c>
      <c r="BE593" s="7">
        <v>0.09</v>
      </c>
      <c r="BF593" s="7">
        <v>0</v>
      </c>
      <c r="BG593" s="7">
        <v>489859.92080699961</v>
      </c>
      <c r="BH593" s="7">
        <v>5463</v>
      </c>
      <c r="BI593" s="7">
        <v>227713</v>
      </c>
      <c r="BJ593" s="7">
        <v>3134111.3883333327</v>
      </c>
      <c r="BK593" s="7">
        <v>1532252.7999999993</v>
      </c>
      <c r="BL593" s="7">
        <v>1595109.0333333334</v>
      </c>
      <c r="BM593" s="7">
        <v>3217216.2866666666</v>
      </c>
      <c r="BN593" s="130">
        <v>0.60699999999999998</v>
      </c>
      <c r="BO593" s="131">
        <v>2.2641910000000001E-4</v>
      </c>
      <c r="BP593" s="161">
        <v>5737.971465303076</v>
      </c>
      <c r="BQ593" s="162">
        <v>9921245</v>
      </c>
      <c r="BR593" s="161">
        <v>302118</v>
      </c>
      <c r="BS593" s="163">
        <v>405595.15580700105</v>
      </c>
      <c r="BT593" s="163">
        <v>0</v>
      </c>
      <c r="BU593" s="161">
        <v>10602674.25</v>
      </c>
      <c r="BV593" s="161">
        <v>26706.32</v>
      </c>
      <c r="BW593" s="165">
        <v>13752976.869999999</v>
      </c>
      <c r="BX593" s="161">
        <v>302118</v>
      </c>
    </row>
    <row r="594" spans="1:76" ht="14.45" x14ac:dyDescent="0.3">
      <c r="A594" s="164" t="s">
        <v>31</v>
      </c>
      <c r="B594" s="6" t="s">
        <v>75</v>
      </c>
      <c r="C594" s="6" t="s">
        <v>92</v>
      </c>
      <c r="D594" s="6" t="s">
        <v>77</v>
      </c>
      <c r="E594" s="6" t="s">
        <v>36</v>
      </c>
      <c r="F594" s="24" t="str">
        <f>+Tabela1[[#This Row],[WK]]&amp;Tabela1[[#This Row],[PK]]&amp;Tabela1[[#This Row],[GK]]</f>
        <v>081109</v>
      </c>
      <c r="G594" s="6" t="s">
        <v>605</v>
      </c>
      <c r="H594" s="7">
        <v>64520632.286000095</v>
      </c>
      <c r="I594" s="8">
        <v>1.371</v>
      </c>
      <c r="J594" s="7">
        <v>88457786.859999999</v>
      </c>
      <c r="K594" s="8">
        <v>7.0000000000000007E-2</v>
      </c>
      <c r="L594" s="7">
        <v>6192045.0802000007</v>
      </c>
      <c r="M594" s="7">
        <v>3796063.0802000007</v>
      </c>
      <c r="N594" s="9">
        <v>1.584345408354487</v>
      </c>
      <c r="O594" s="7">
        <v>2952081</v>
      </c>
      <c r="P594" s="8">
        <v>1.2949999999999999</v>
      </c>
      <c r="Q594" s="7">
        <v>3822945</v>
      </c>
      <c r="R594" s="8">
        <v>1.6E-2</v>
      </c>
      <c r="S594" s="7">
        <v>61167.12</v>
      </c>
      <c r="T594" s="7">
        <v>34427.120000000003</v>
      </c>
      <c r="U594" s="9">
        <v>1.287476439790576</v>
      </c>
      <c r="V594" s="7">
        <v>3830490.2002000008</v>
      </c>
      <c r="W594" s="9">
        <v>1.5810688144161817</v>
      </c>
      <c r="X594" s="7">
        <v>9625689.8949999996</v>
      </c>
      <c r="Y594" s="7">
        <v>4044163</v>
      </c>
      <c r="Z594" s="7">
        <v>403574.89500000002</v>
      </c>
      <c r="AA594" s="7">
        <v>371568</v>
      </c>
      <c r="AB594" s="7">
        <v>4806384</v>
      </c>
      <c r="AC594" s="7">
        <v>0</v>
      </c>
      <c r="AD594" s="7">
        <v>5795199.6947999988</v>
      </c>
      <c r="AE594" s="7">
        <v>0</v>
      </c>
      <c r="AF594" s="7">
        <v>6192045.0802000007</v>
      </c>
      <c r="AG594" s="7">
        <v>61167.12</v>
      </c>
      <c r="AH594" s="7">
        <v>5795199.6947999988</v>
      </c>
      <c r="AI594" s="7">
        <v>2000490</v>
      </c>
      <c r="AJ594" s="7">
        <v>21487</v>
      </c>
      <c r="AK594" s="7">
        <v>3482134</v>
      </c>
      <c r="AL594" s="7">
        <v>0</v>
      </c>
      <c r="AM594" s="7">
        <v>139508</v>
      </c>
      <c r="AN594" s="7">
        <v>0</v>
      </c>
      <c r="AO594" s="7">
        <v>0</v>
      </c>
      <c r="AP594" s="7">
        <v>4215522</v>
      </c>
      <c r="AQ594" s="7">
        <v>226762</v>
      </c>
      <c r="AR594" s="7">
        <v>2395982</v>
      </c>
      <c r="AS594" s="7">
        <v>26740</v>
      </c>
      <c r="AT594" s="7">
        <v>3821719</v>
      </c>
      <c r="AU594" s="7">
        <v>65128</v>
      </c>
      <c r="AV594" s="7">
        <v>241660</v>
      </c>
      <c r="AW594" s="7">
        <v>0</v>
      </c>
      <c r="AX594" s="7">
        <v>0</v>
      </c>
      <c r="AY594" s="7">
        <v>4311364</v>
      </c>
      <c r="AZ594" s="7">
        <v>100562</v>
      </c>
      <c r="BA594" s="7">
        <v>403574.89500000002</v>
      </c>
      <c r="BB594" s="7">
        <v>0</v>
      </c>
      <c r="BC594" s="7">
        <v>4.5</v>
      </c>
      <c r="BD594" s="7">
        <v>4204.6400000000003</v>
      </c>
      <c r="BE594" s="7">
        <v>239.75</v>
      </c>
      <c r="BF594" s="7">
        <v>0</v>
      </c>
      <c r="BG594" s="7">
        <v>320594</v>
      </c>
      <c r="BH594" s="7">
        <v>2888</v>
      </c>
      <c r="BI594" s="7">
        <v>50974</v>
      </c>
      <c r="BJ594" s="7">
        <v>701646.57999999984</v>
      </c>
      <c r="BK594" s="7">
        <v>231280.73666666646</v>
      </c>
      <c r="BL594" s="7">
        <v>469745.07666666666</v>
      </c>
      <c r="BM594" s="7">
        <v>941973.22000000009</v>
      </c>
      <c r="BN594" s="130">
        <v>0.65300000000000002</v>
      </c>
      <c r="BO594" s="131">
        <v>1.152783E-4</v>
      </c>
      <c r="BP594" s="161">
        <v>2921.5129343827348</v>
      </c>
      <c r="BQ594" s="162">
        <v>4806384</v>
      </c>
      <c r="BR594" s="161">
        <v>160481</v>
      </c>
      <c r="BS594" s="163">
        <v>0</v>
      </c>
      <c r="BT594" s="163">
        <v>75224.105000000447</v>
      </c>
      <c r="BU594" s="161">
        <v>6192045.0800000001</v>
      </c>
      <c r="BV594" s="161">
        <v>61167.12</v>
      </c>
      <c r="BW594" s="165">
        <v>5870423.7950000009</v>
      </c>
      <c r="BX594" s="161">
        <v>160481</v>
      </c>
    </row>
    <row r="595" spans="1:76" ht="14.45" x14ac:dyDescent="0.3">
      <c r="A595" s="164" t="s">
        <v>31</v>
      </c>
      <c r="B595" s="6" t="s">
        <v>75</v>
      </c>
      <c r="C595" s="6" t="s">
        <v>92</v>
      </c>
      <c r="D595" s="6" t="s">
        <v>90</v>
      </c>
      <c r="E595" s="6" t="s">
        <v>36</v>
      </c>
      <c r="F595" s="24" t="str">
        <f>+Tabela1[[#This Row],[WK]]&amp;Tabela1[[#This Row],[PK]]&amp;Tabela1[[#This Row],[GK]]</f>
        <v>081110</v>
      </c>
      <c r="G595" s="6" t="s">
        <v>598</v>
      </c>
      <c r="H595" s="7">
        <v>379190803.8637988</v>
      </c>
      <c r="I595" s="8">
        <v>1.371</v>
      </c>
      <c r="J595" s="7">
        <v>519870592.10000002</v>
      </c>
      <c r="K595" s="8">
        <v>7.0000000000000007E-2</v>
      </c>
      <c r="L595" s="7">
        <v>36390941.447000004</v>
      </c>
      <c r="M595" s="7">
        <v>20917068.447000004</v>
      </c>
      <c r="N595" s="9">
        <v>1.3517668425351561</v>
      </c>
      <c r="O595" s="7">
        <v>93518718</v>
      </c>
      <c r="P595" s="8">
        <v>1.2949999999999999</v>
      </c>
      <c r="Q595" s="7">
        <v>121106740</v>
      </c>
      <c r="R595" s="8">
        <v>1.6E-2</v>
      </c>
      <c r="S595" s="7">
        <v>1937707.84</v>
      </c>
      <c r="T595" s="7">
        <v>-41689.159999999916</v>
      </c>
      <c r="U595" s="9">
        <v>-2.1061545511082372E-2</v>
      </c>
      <c r="V595" s="7">
        <v>20875379.287000008</v>
      </c>
      <c r="W595" s="9">
        <v>1.1960726721697428</v>
      </c>
      <c r="X595" s="7">
        <v>23924310.656929951</v>
      </c>
      <c r="Y595" s="7">
        <v>0</v>
      </c>
      <c r="Z595" s="7">
        <v>510070.89999999997</v>
      </c>
      <c r="AA595" s="7">
        <v>1840182.7569299513</v>
      </c>
      <c r="AB595" s="7">
        <v>18311921</v>
      </c>
      <c r="AC595" s="7">
        <v>3262136</v>
      </c>
      <c r="AD595" s="7">
        <v>3262136</v>
      </c>
      <c r="AE595" s="7">
        <v>0</v>
      </c>
      <c r="AF595" s="7">
        <v>36390941.447000004</v>
      </c>
      <c r="AG595" s="7">
        <v>1937707.84</v>
      </c>
      <c r="AH595" s="7">
        <v>3262136</v>
      </c>
      <c r="AI595" s="7">
        <v>12919680</v>
      </c>
      <c r="AJ595" s="7">
        <v>1744586</v>
      </c>
      <c r="AK595" s="7">
        <v>3881801</v>
      </c>
      <c r="AL595" s="7">
        <v>0</v>
      </c>
      <c r="AM595" s="7">
        <v>464791</v>
      </c>
      <c r="AN595" s="7">
        <v>0</v>
      </c>
      <c r="AO595" s="7">
        <v>0</v>
      </c>
      <c r="AP595" s="7">
        <v>16816875</v>
      </c>
      <c r="AQ595" s="7">
        <v>962744</v>
      </c>
      <c r="AR595" s="7">
        <v>15473873</v>
      </c>
      <c r="AS595" s="7">
        <v>1979397</v>
      </c>
      <c r="AT595" s="7">
        <v>5155245</v>
      </c>
      <c r="AU595" s="7">
        <v>0</v>
      </c>
      <c r="AV595" s="7">
        <v>713018</v>
      </c>
      <c r="AW595" s="7">
        <v>0</v>
      </c>
      <c r="AX595" s="7">
        <v>0</v>
      </c>
      <c r="AY595" s="7">
        <v>16751448</v>
      </c>
      <c r="AZ595" s="7">
        <v>400624</v>
      </c>
      <c r="BA595" s="7">
        <v>510070.89999999997</v>
      </c>
      <c r="BB595" s="7">
        <v>0</v>
      </c>
      <c r="BC595" s="7">
        <v>0</v>
      </c>
      <c r="BD595" s="7">
        <v>4574.53</v>
      </c>
      <c r="BE595" s="7">
        <v>1115.98</v>
      </c>
      <c r="BF595" s="7">
        <v>1056.3399999999999</v>
      </c>
      <c r="BG595" s="7">
        <v>1118616.7569299513</v>
      </c>
      <c r="BH595" s="7">
        <v>12475</v>
      </c>
      <c r="BI595" s="7">
        <v>721566</v>
      </c>
      <c r="BJ595" s="7">
        <v>9930969.3699999992</v>
      </c>
      <c r="BK595" s="7">
        <v>6751056.0433333321</v>
      </c>
      <c r="BL595" s="7">
        <v>3052816.9533333331</v>
      </c>
      <c r="BM595" s="7">
        <v>6614019.4000000013</v>
      </c>
      <c r="BN595" s="130">
        <v>1.08</v>
      </c>
      <c r="BO595" s="131">
        <v>4.5147509999999999E-4</v>
      </c>
      <c r="BP595" s="161">
        <v>11440.924796118687</v>
      </c>
      <c r="BQ595" s="162">
        <v>18311921</v>
      </c>
      <c r="BR595" s="161">
        <v>705390</v>
      </c>
      <c r="BS595" s="163">
        <v>0</v>
      </c>
      <c r="BT595" s="163">
        <v>2588209.7129999921</v>
      </c>
      <c r="BU595" s="161">
        <v>36390941.450000003</v>
      </c>
      <c r="BV595" s="161">
        <v>1937707.84</v>
      </c>
      <c r="BW595" s="165">
        <v>5850345.7129999921</v>
      </c>
      <c r="BX595" s="161">
        <v>705390</v>
      </c>
    </row>
    <row r="596" spans="1:76" ht="14.45" x14ac:dyDescent="0.3">
      <c r="A596" s="164" t="s">
        <v>31</v>
      </c>
      <c r="B596" s="6" t="s">
        <v>75</v>
      </c>
      <c r="C596" s="6" t="s">
        <v>93</v>
      </c>
      <c r="D596" s="6" t="s">
        <v>33</v>
      </c>
      <c r="E596" s="6" t="s">
        <v>40</v>
      </c>
      <c r="F596" s="24" t="str">
        <f>+Tabela1[[#This Row],[WK]]&amp;Tabela1[[#This Row],[PK]]&amp;Tabela1[[#This Row],[GK]]</f>
        <v>081201</v>
      </c>
      <c r="G596" s="6" t="s">
        <v>606</v>
      </c>
      <c r="H596" s="7">
        <v>364840220.47499961</v>
      </c>
      <c r="I596" s="8">
        <v>1.371</v>
      </c>
      <c r="J596" s="7">
        <v>500195942.27999997</v>
      </c>
      <c r="K596" s="8">
        <v>7.0000000000000007E-2</v>
      </c>
      <c r="L596" s="7">
        <v>35013715.959600002</v>
      </c>
      <c r="M596" s="7">
        <v>21875674.959600002</v>
      </c>
      <c r="N596" s="9">
        <v>1.6650636848827007</v>
      </c>
      <c r="O596" s="7">
        <v>180116899</v>
      </c>
      <c r="P596" s="8">
        <v>1.2949999999999999</v>
      </c>
      <c r="Q596" s="7">
        <v>233251384</v>
      </c>
      <c r="R596" s="8">
        <v>1.6E-2</v>
      </c>
      <c r="S596" s="7">
        <v>3732022.1439999999</v>
      </c>
      <c r="T596" s="7">
        <v>1124976.1439999999</v>
      </c>
      <c r="U596" s="9">
        <v>0.43151373009912364</v>
      </c>
      <c r="V596" s="7">
        <v>23000651.103600003</v>
      </c>
      <c r="W596" s="9">
        <v>1.4608144815967039</v>
      </c>
      <c r="X596" s="7">
        <v>32842623.890536286</v>
      </c>
      <c r="Y596" s="7">
        <v>2244144</v>
      </c>
      <c r="Z596" s="7">
        <v>1096639.7250000001</v>
      </c>
      <c r="AA596" s="7">
        <v>1779437.1655362847</v>
      </c>
      <c r="AB596" s="7">
        <v>27619478</v>
      </c>
      <c r="AC596" s="7">
        <v>102925</v>
      </c>
      <c r="AD596" s="7">
        <v>9841972.786936285</v>
      </c>
      <c r="AE596" s="7">
        <v>0</v>
      </c>
      <c r="AF596" s="7">
        <v>35013715.959600002</v>
      </c>
      <c r="AG596" s="7">
        <v>3732022.1439999999</v>
      </c>
      <c r="AH596" s="7">
        <v>9841972.786936285</v>
      </c>
      <c r="AI596" s="7">
        <v>10969411</v>
      </c>
      <c r="AJ596" s="7">
        <v>2353085</v>
      </c>
      <c r="AK596" s="7">
        <v>4131448</v>
      </c>
      <c r="AL596" s="7">
        <v>0</v>
      </c>
      <c r="AM596" s="7">
        <v>659537</v>
      </c>
      <c r="AN596" s="7">
        <v>0</v>
      </c>
      <c r="AO596" s="7">
        <v>0</v>
      </c>
      <c r="AP596" s="7">
        <v>22739173</v>
      </c>
      <c r="AQ596" s="7">
        <v>1296920</v>
      </c>
      <c r="AR596" s="7">
        <v>13138041</v>
      </c>
      <c r="AS596" s="7">
        <v>2607046</v>
      </c>
      <c r="AT596" s="7">
        <v>5776181</v>
      </c>
      <c r="AU596" s="7">
        <v>0</v>
      </c>
      <c r="AV596" s="7">
        <v>694631</v>
      </c>
      <c r="AW596" s="7">
        <v>0</v>
      </c>
      <c r="AX596" s="7">
        <v>0</v>
      </c>
      <c r="AY596" s="7">
        <v>24648897</v>
      </c>
      <c r="AZ596" s="7">
        <v>559576</v>
      </c>
      <c r="BA596" s="7">
        <v>1096639.7250000001</v>
      </c>
      <c r="BB596" s="7">
        <v>0</v>
      </c>
      <c r="BC596" s="7">
        <v>0</v>
      </c>
      <c r="BD596" s="7">
        <v>8910.75</v>
      </c>
      <c r="BE596" s="7">
        <v>5762.15</v>
      </c>
      <c r="BF596" s="7">
        <v>0</v>
      </c>
      <c r="BG596" s="7">
        <v>1113685.1655362847</v>
      </c>
      <c r="BH596" s="7">
        <v>12420</v>
      </c>
      <c r="BI596" s="7">
        <v>665752</v>
      </c>
      <c r="BJ596" s="7">
        <v>9162844.5425000004</v>
      </c>
      <c r="BK596" s="7">
        <v>7157394.5566666666</v>
      </c>
      <c r="BL596" s="7">
        <v>376402.50666666665</v>
      </c>
      <c r="BM596" s="7">
        <v>7268994.9299999997</v>
      </c>
      <c r="BN596" s="130">
        <v>0.95299999999999996</v>
      </c>
      <c r="BO596" s="131">
        <v>5.2493750000000001E-4</v>
      </c>
      <c r="BP596" s="161">
        <v>13302.889032723575</v>
      </c>
      <c r="BQ596" s="162">
        <v>27619478</v>
      </c>
      <c r="BR596" s="161">
        <v>682272</v>
      </c>
      <c r="BS596" s="163">
        <v>0</v>
      </c>
      <c r="BT596" s="163">
        <v>2518933.1094637141</v>
      </c>
      <c r="BU596" s="161">
        <v>35013715.960000001</v>
      </c>
      <c r="BV596" s="161">
        <v>3732022.14</v>
      </c>
      <c r="BW596" s="165">
        <v>12360905.899463713</v>
      </c>
      <c r="BX596" s="161">
        <v>682272</v>
      </c>
    </row>
    <row r="597" spans="1:76" ht="14.45" x14ac:dyDescent="0.3">
      <c r="A597" s="164" t="s">
        <v>31</v>
      </c>
      <c r="B597" s="6" t="s">
        <v>75</v>
      </c>
      <c r="C597" s="6" t="s">
        <v>93</v>
      </c>
      <c r="D597" s="6" t="s">
        <v>32</v>
      </c>
      <c r="E597" s="6" t="s">
        <v>40</v>
      </c>
      <c r="F597" s="24" t="str">
        <f>+Tabela1[[#This Row],[WK]]&amp;Tabela1[[#This Row],[PK]]&amp;Tabela1[[#This Row],[GK]]</f>
        <v>081202</v>
      </c>
      <c r="G597" s="6" t="s">
        <v>607</v>
      </c>
      <c r="H597" s="7">
        <v>139972859.90639952</v>
      </c>
      <c r="I597" s="8">
        <v>1.371</v>
      </c>
      <c r="J597" s="7">
        <v>191902790.94</v>
      </c>
      <c r="K597" s="8">
        <v>7.0000000000000007E-2</v>
      </c>
      <c r="L597" s="7">
        <v>13433195.365800001</v>
      </c>
      <c r="M597" s="7">
        <v>8968663.3658000007</v>
      </c>
      <c r="N597" s="9">
        <v>2.0088697686118056</v>
      </c>
      <c r="O597" s="7">
        <v>1362595</v>
      </c>
      <c r="P597" s="8">
        <v>1.2949999999999999</v>
      </c>
      <c r="Q597" s="7">
        <v>1764561</v>
      </c>
      <c r="R597" s="8">
        <v>1.6E-2</v>
      </c>
      <c r="S597" s="7">
        <v>28232.976000000002</v>
      </c>
      <c r="T597" s="7">
        <v>-8445.0239999999976</v>
      </c>
      <c r="U597" s="9">
        <v>-0.23024766890233922</v>
      </c>
      <c r="V597" s="7">
        <v>8960218.3418000005</v>
      </c>
      <c r="W597" s="9">
        <v>1.9906243747347936</v>
      </c>
      <c r="X597" s="7">
        <v>13265134.561682954</v>
      </c>
      <c r="Y597" s="7">
        <v>3600908</v>
      </c>
      <c r="Z597" s="7">
        <v>22435.785</v>
      </c>
      <c r="AA597" s="7">
        <v>683842.77668295498</v>
      </c>
      <c r="AB597" s="7">
        <v>8690269</v>
      </c>
      <c r="AC597" s="7">
        <v>267679</v>
      </c>
      <c r="AD597" s="7">
        <v>4304916.2198829539</v>
      </c>
      <c r="AE597" s="7">
        <v>0</v>
      </c>
      <c r="AF597" s="7">
        <v>13433195.365800001</v>
      </c>
      <c r="AG597" s="7">
        <v>28232.976000000002</v>
      </c>
      <c r="AH597" s="7">
        <v>4304916.2198829539</v>
      </c>
      <c r="AI597" s="7">
        <v>3727594</v>
      </c>
      <c r="AJ597" s="7">
        <v>41392</v>
      </c>
      <c r="AK597" s="7">
        <v>3685487</v>
      </c>
      <c r="AL597" s="7">
        <v>0</v>
      </c>
      <c r="AM597" s="7">
        <v>260378</v>
      </c>
      <c r="AN597" s="7">
        <v>0</v>
      </c>
      <c r="AO597" s="7">
        <v>0</v>
      </c>
      <c r="AP597" s="7">
        <v>7096832</v>
      </c>
      <c r="AQ597" s="7">
        <v>473415</v>
      </c>
      <c r="AR597" s="7">
        <v>4464532</v>
      </c>
      <c r="AS597" s="7">
        <v>36678</v>
      </c>
      <c r="AT597" s="7">
        <v>4502020</v>
      </c>
      <c r="AU597" s="7">
        <v>0</v>
      </c>
      <c r="AV597" s="7">
        <v>404031</v>
      </c>
      <c r="AW597" s="7">
        <v>0</v>
      </c>
      <c r="AX597" s="7">
        <v>0</v>
      </c>
      <c r="AY597" s="7">
        <v>7710681</v>
      </c>
      <c r="AZ597" s="7">
        <v>207611</v>
      </c>
      <c r="BA597" s="7">
        <v>22435.785</v>
      </c>
      <c r="BB597" s="7">
        <v>0</v>
      </c>
      <c r="BC597" s="7">
        <v>0</v>
      </c>
      <c r="BD597" s="7">
        <v>0</v>
      </c>
      <c r="BE597" s="7">
        <v>482.49</v>
      </c>
      <c r="BF597" s="7">
        <v>0</v>
      </c>
      <c r="BG597" s="7">
        <v>432023.77668295498</v>
      </c>
      <c r="BH597" s="7">
        <v>4818</v>
      </c>
      <c r="BI597" s="7">
        <v>251819</v>
      </c>
      <c r="BJ597" s="7">
        <v>3465887.4075000007</v>
      </c>
      <c r="BK597" s="7">
        <v>2438421.9733333341</v>
      </c>
      <c r="BL597" s="7">
        <v>121584.85333333333</v>
      </c>
      <c r="BM597" s="7">
        <v>3866692.03</v>
      </c>
      <c r="BN597" s="130">
        <v>0.80900000000000005</v>
      </c>
      <c r="BO597" s="131">
        <v>2.06243E-4</v>
      </c>
      <c r="BP597" s="161">
        <v>5226.7067017860973</v>
      </c>
      <c r="BQ597" s="162">
        <v>8690269</v>
      </c>
      <c r="BR597" s="161">
        <v>264887</v>
      </c>
      <c r="BS597" s="163">
        <v>0</v>
      </c>
      <c r="BT597" s="163">
        <v>1324095.4383170456</v>
      </c>
      <c r="BU597" s="161">
        <v>13433195.369999999</v>
      </c>
      <c r="BV597" s="161">
        <v>28232.98</v>
      </c>
      <c r="BW597" s="165">
        <v>5629011.6583170453</v>
      </c>
      <c r="BX597" s="161">
        <v>264887</v>
      </c>
    </row>
    <row r="598" spans="1:76" ht="14.45" x14ac:dyDescent="0.3">
      <c r="A598" s="164" t="s">
        <v>31</v>
      </c>
      <c r="B598" s="6" t="s">
        <v>75</v>
      </c>
      <c r="C598" s="6" t="s">
        <v>93</v>
      </c>
      <c r="D598" s="6" t="s">
        <v>37</v>
      </c>
      <c r="E598" s="6" t="s">
        <v>40</v>
      </c>
      <c r="F598" s="24" t="str">
        <f>+Tabela1[[#This Row],[WK]]&amp;Tabela1[[#This Row],[PK]]&amp;Tabela1[[#This Row],[GK]]</f>
        <v>081203</v>
      </c>
      <c r="G598" s="6" t="s">
        <v>608</v>
      </c>
      <c r="H598" s="7">
        <v>597190244.13699889</v>
      </c>
      <c r="I598" s="8">
        <v>1.371</v>
      </c>
      <c r="J598" s="7">
        <v>818747824.71000004</v>
      </c>
      <c r="K598" s="8">
        <v>7.0000000000000007E-2</v>
      </c>
      <c r="L598" s="7">
        <v>57312347.729700007</v>
      </c>
      <c r="M598" s="7">
        <v>35030692.729700007</v>
      </c>
      <c r="N598" s="9">
        <v>1.5721764262888016</v>
      </c>
      <c r="O598" s="7">
        <v>94554056</v>
      </c>
      <c r="P598" s="8">
        <v>1.2949999999999999</v>
      </c>
      <c r="Q598" s="7">
        <v>122447503</v>
      </c>
      <c r="R598" s="8">
        <v>1.6E-2</v>
      </c>
      <c r="S598" s="7">
        <v>1959160.048</v>
      </c>
      <c r="T598" s="7">
        <v>631701.04799999995</v>
      </c>
      <c r="U598" s="9">
        <v>0.47587236065294669</v>
      </c>
      <c r="V598" s="7">
        <v>35662393.777700007</v>
      </c>
      <c r="W598" s="9">
        <v>1.5105350322633881</v>
      </c>
      <c r="X598" s="7">
        <v>48653714.153540522</v>
      </c>
      <c r="Y598" s="7">
        <v>15071136</v>
      </c>
      <c r="Z598" s="7">
        <v>431343.76500000001</v>
      </c>
      <c r="AA598" s="7">
        <v>2364601.3885405259</v>
      </c>
      <c r="AB598" s="7">
        <v>30786633</v>
      </c>
      <c r="AC598" s="7">
        <v>0</v>
      </c>
      <c r="AD598" s="7">
        <v>12991320.375840515</v>
      </c>
      <c r="AE598" s="7">
        <v>0</v>
      </c>
      <c r="AF598" s="7">
        <v>57312347.729700007</v>
      </c>
      <c r="AG598" s="7">
        <v>1959160.048</v>
      </c>
      <c r="AH598" s="7">
        <v>12991320.375840515</v>
      </c>
      <c r="AI598" s="7">
        <v>18603735</v>
      </c>
      <c r="AJ598" s="7">
        <v>1335748</v>
      </c>
      <c r="AK598" s="7">
        <v>12859298</v>
      </c>
      <c r="AL598" s="7">
        <v>1132793</v>
      </c>
      <c r="AM598" s="7">
        <v>824538</v>
      </c>
      <c r="AN598" s="7">
        <v>0</v>
      </c>
      <c r="AO598" s="7">
        <v>0</v>
      </c>
      <c r="AP598" s="7">
        <v>23489051</v>
      </c>
      <c r="AQ598" s="7">
        <v>2299447</v>
      </c>
      <c r="AR598" s="7">
        <v>22281655</v>
      </c>
      <c r="AS598" s="7">
        <v>1327459</v>
      </c>
      <c r="AT598" s="7">
        <v>13973259</v>
      </c>
      <c r="AU598" s="7">
        <v>0</v>
      </c>
      <c r="AV598" s="7">
        <v>899053</v>
      </c>
      <c r="AW598" s="7">
        <v>0</v>
      </c>
      <c r="AX598" s="7">
        <v>0</v>
      </c>
      <c r="AY598" s="7">
        <v>26560946</v>
      </c>
      <c r="AZ598" s="7">
        <v>1041298</v>
      </c>
      <c r="BA598" s="7">
        <v>431343.76500000001</v>
      </c>
      <c r="BB598" s="7">
        <v>0</v>
      </c>
      <c r="BC598" s="7">
        <v>0</v>
      </c>
      <c r="BD598" s="7">
        <v>2931.04</v>
      </c>
      <c r="BE598" s="7">
        <v>3414.13</v>
      </c>
      <c r="BF598" s="7">
        <v>0</v>
      </c>
      <c r="BG598" s="7">
        <v>1794539.3885405257</v>
      </c>
      <c r="BH598" s="7">
        <v>20013</v>
      </c>
      <c r="BI598" s="7">
        <v>570062</v>
      </c>
      <c r="BJ598" s="7">
        <v>7845823.9141666684</v>
      </c>
      <c r="BK598" s="7">
        <v>5659029.8266666681</v>
      </c>
      <c r="BL598" s="7">
        <v>3772677.5133333332</v>
      </c>
      <c r="BM598" s="7">
        <v>1201821.3233333332</v>
      </c>
      <c r="BN598" s="130">
        <v>0.80500000000000005</v>
      </c>
      <c r="BO598" s="131">
        <v>8.4445560000000002E-4</v>
      </c>
      <c r="BP598" s="161">
        <v>21400.082244353529</v>
      </c>
      <c r="BQ598" s="162">
        <v>30786633</v>
      </c>
      <c r="BR598" s="161">
        <v>1030166</v>
      </c>
      <c r="BS598" s="163">
        <v>0</v>
      </c>
      <c r="BT598" s="163">
        <v>0</v>
      </c>
      <c r="BU598" s="161">
        <v>57312347.729999997</v>
      </c>
      <c r="BV598" s="161">
        <v>1959160.05</v>
      </c>
      <c r="BW598" s="165">
        <v>12991320.380000001</v>
      </c>
      <c r="BX598" s="161">
        <v>1030166</v>
      </c>
    </row>
    <row r="599" spans="1:76" ht="14.45" x14ac:dyDescent="0.3">
      <c r="A599" s="164" t="s">
        <v>31</v>
      </c>
      <c r="B599" s="6" t="s">
        <v>90</v>
      </c>
      <c r="C599" s="6" t="s">
        <v>33</v>
      </c>
      <c r="D599" s="6" t="s">
        <v>33</v>
      </c>
      <c r="E599" s="6" t="s">
        <v>34</v>
      </c>
      <c r="F599" s="24" t="str">
        <f>+Tabela1[[#This Row],[WK]]&amp;Tabela1[[#This Row],[PK]]&amp;Tabela1[[#This Row],[GK]]</f>
        <v>100101</v>
      </c>
      <c r="G599" s="6" t="s">
        <v>609</v>
      </c>
      <c r="H599" s="7">
        <v>2492760606.5090313</v>
      </c>
      <c r="I599" s="8">
        <v>1.371</v>
      </c>
      <c r="J599" s="7">
        <v>3417574791.52</v>
      </c>
      <c r="K599" s="8">
        <v>7.0000000000000007E-2</v>
      </c>
      <c r="L599" s="7">
        <v>239230235.40640002</v>
      </c>
      <c r="M599" s="7">
        <v>126981101.40640002</v>
      </c>
      <c r="N599" s="9">
        <v>1.1312434838597509</v>
      </c>
      <c r="O599" s="7">
        <v>5600636795</v>
      </c>
      <c r="P599" s="8">
        <v>1.2949999999999999</v>
      </c>
      <c r="Q599" s="7">
        <v>7252824650</v>
      </c>
      <c r="R599" s="8">
        <v>1.6E-2</v>
      </c>
      <c r="S599" s="7">
        <v>116045194.40000001</v>
      </c>
      <c r="T599" s="7">
        <v>109241245.40000001</v>
      </c>
      <c r="U599" s="9">
        <v>16.055564996151499</v>
      </c>
      <c r="V599" s="7">
        <v>236222346.80640006</v>
      </c>
      <c r="W599" s="9">
        <v>1.9841766450214486</v>
      </c>
      <c r="X599" s="7">
        <v>101553200.63097419</v>
      </c>
      <c r="Y599" s="7">
        <v>0</v>
      </c>
      <c r="Z599" s="7">
        <v>4.6500000000000004</v>
      </c>
      <c r="AA599" s="7">
        <v>6365280.9809741862</v>
      </c>
      <c r="AB599" s="7">
        <v>95187915</v>
      </c>
      <c r="AC599" s="7">
        <v>0</v>
      </c>
      <c r="AD599" s="7">
        <v>0</v>
      </c>
      <c r="AE599" s="7">
        <v>-29225743.512479607</v>
      </c>
      <c r="AF599" s="7">
        <v>210004491.89392042</v>
      </c>
      <c r="AG599" s="7">
        <v>116045194.40000001</v>
      </c>
      <c r="AH599" s="7">
        <v>0</v>
      </c>
      <c r="AI599" s="7">
        <v>93720740</v>
      </c>
      <c r="AJ599" s="7">
        <v>8317288</v>
      </c>
      <c r="AK599" s="7">
        <v>0</v>
      </c>
      <c r="AL599" s="7">
        <v>132656</v>
      </c>
      <c r="AM599" s="7">
        <v>1978308</v>
      </c>
      <c r="AN599" s="7">
        <v>0</v>
      </c>
      <c r="AO599" s="7">
        <v>0</v>
      </c>
      <c r="AP599" s="7">
        <v>71997356</v>
      </c>
      <c r="AQ599" s="7">
        <v>7343909</v>
      </c>
      <c r="AR599" s="7">
        <v>112249134</v>
      </c>
      <c r="AS599" s="7">
        <v>6803949</v>
      </c>
      <c r="AT599" s="7">
        <v>0</v>
      </c>
      <c r="AU599" s="7">
        <v>2093</v>
      </c>
      <c r="AV599" s="7">
        <v>2239951</v>
      </c>
      <c r="AW599" s="7">
        <v>0</v>
      </c>
      <c r="AX599" s="7">
        <v>0</v>
      </c>
      <c r="AY599" s="7">
        <v>82238316</v>
      </c>
      <c r="AZ599" s="7">
        <v>3206615</v>
      </c>
      <c r="BA599" s="7">
        <v>4.6500000000000004</v>
      </c>
      <c r="BB599" s="7">
        <v>0</v>
      </c>
      <c r="BC599" s="7">
        <v>0</v>
      </c>
      <c r="BD599" s="7">
        <v>0.05</v>
      </c>
      <c r="BE599" s="7">
        <v>0</v>
      </c>
      <c r="BF599" s="7">
        <v>0</v>
      </c>
      <c r="BG599" s="7">
        <v>4692451.9809741862</v>
      </c>
      <c r="BH599" s="7">
        <v>52331</v>
      </c>
      <c r="BI599" s="7">
        <v>1672829</v>
      </c>
      <c r="BJ599" s="7">
        <v>23023309.960000005</v>
      </c>
      <c r="BK599" s="7">
        <v>15986282.633333337</v>
      </c>
      <c r="BL599" s="7">
        <v>7106077.1766666668</v>
      </c>
      <c r="BM599" s="7">
        <v>13935954.953333333</v>
      </c>
      <c r="BN599" s="130">
        <v>1.427</v>
      </c>
      <c r="BO599" s="131">
        <v>2.4536305999999998E-3</v>
      </c>
      <c r="BP599" s="161">
        <v>62178.19959594158</v>
      </c>
      <c r="BQ599" s="162">
        <v>95187915</v>
      </c>
      <c r="BR599" s="161">
        <v>4052748</v>
      </c>
      <c r="BS599" s="163">
        <v>89961743.573920459</v>
      </c>
      <c r="BT599" s="163">
        <v>0</v>
      </c>
      <c r="BU599" s="161">
        <v>120042748.31999999</v>
      </c>
      <c r="BV599" s="161">
        <v>116045194.40000001</v>
      </c>
      <c r="BW599" s="165">
        <v>0</v>
      </c>
      <c r="BX599" s="161">
        <v>4052748</v>
      </c>
    </row>
    <row r="600" spans="1:76" ht="14.45" x14ac:dyDescent="0.3">
      <c r="A600" s="164" t="s">
        <v>31</v>
      </c>
      <c r="B600" s="6" t="s">
        <v>90</v>
      </c>
      <c r="C600" s="6" t="s">
        <v>33</v>
      </c>
      <c r="D600" s="6" t="s">
        <v>32</v>
      </c>
      <c r="E600" s="6" t="s">
        <v>36</v>
      </c>
      <c r="F600" s="24" t="str">
        <f>+Tabela1[[#This Row],[WK]]&amp;Tabela1[[#This Row],[PK]]&amp;Tabela1[[#This Row],[GK]]</f>
        <v>100102</v>
      </c>
      <c r="G600" s="6" t="s">
        <v>609</v>
      </c>
      <c r="H600" s="7">
        <v>531173585.45880228</v>
      </c>
      <c r="I600" s="8">
        <v>1.371</v>
      </c>
      <c r="J600" s="7">
        <v>728238985.66000009</v>
      </c>
      <c r="K600" s="8">
        <v>7.0000000000000007E-2</v>
      </c>
      <c r="L600" s="7">
        <v>50976728.99620001</v>
      </c>
      <c r="M600" s="7">
        <v>29087915.99620001</v>
      </c>
      <c r="N600" s="9">
        <v>1.328894170561008</v>
      </c>
      <c r="O600" s="7">
        <v>18734496</v>
      </c>
      <c r="P600" s="8">
        <v>1.2949999999999999</v>
      </c>
      <c r="Q600" s="7">
        <v>24261172</v>
      </c>
      <c r="R600" s="8">
        <v>1.6E-2</v>
      </c>
      <c r="S600" s="7">
        <v>388178.75200000004</v>
      </c>
      <c r="T600" s="7">
        <v>-9904738.2479999997</v>
      </c>
      <c r="U600" s="9">
        <v>-0.9622868082973951</v>
      </c>
      <c r="V600" s="7">
        <v>19183177.748200007</v>
      </c>
      <c r="W600" s="9">
        <v>0.59608907750453466</v>
      </c>
      <c r="X600" s="7">
        <v>40474147.999253958</v>
      </c>
      <c r="Y600" s="7">
        <v>0</v>
      </c>
      <c r="Z600" s="7">
        <v>571712.85</v>
      </c>
      <c r="AA600" s="7">
        <v>3549565.1492539635</v>
      </c>
      <c r="AB600" s="7">
        <v>17350509</v>
      </c>
      <c r="AC600" s="7">
        <v>19002361</v>
      </c>
      <c r="AD600" s="7">
        <v>21290970.251053952</v>
      </c>
      <c r="AE600" s="7">
        <v>-35244389.403811611</v>
      </c>
      <c r="AF600" s="7">
        <v>37023309.843442351</v>
      </c>
      <c r="AG600" s="7">
        <v>388178.75200000004</v>
      </c>
      <c r="AH600" s="7">
        <v>0</v>
      </c>
      <c r="AI600" s="7">
        <v>18275738</v>
      </c>
      <c r="AJ600" s="7">
        <v>913022</v>
      </c>
      <c r="AK600" s="7">
        <v>0</v>
      </c>
      <c r="AL600" s="7">
        <v>0</v>
      </c>
      <c r="AM600" s="7">
        <v>1414119</v>
      </c>
      <c r="AN600" s="7">
        <v>0</v>
      </c>
      <c r="AO600" s="7">
        <v>-11676014</v>
      </c>
      <c r="AP600" s="7">
        <v>13686727</v>
      </c>
      <c r="AQ600" s="7">
        <v>827482</v>
      </c>
      <c r="AR600" s="7">
        <v>21888813</v>
      </c>
      <c r="AS600" s="7">
        <v>10292917</v>
      </c>
      <c r="AT600" s="7">
        <v>0</v>
      </c>
      <c r="AU600" s="7">
        <v>0</v>
      </c>
      <c r="AV600" s="7">
        <v>1613487</v>
      </c>
      <c r="AW600" s="7">
        <v>0</v>
      </c>
      <c r="AX600" s="7">
        <v>-13700917</v>
      </c>
      <c r="AY600" s="7">
        <v>15685717</v>
      </c>
      <c r="AZ600" s="7">
        <v>335746</v>
      </c>
      <c r="BA600" s="7">
        <v>571712.85</v>
      </c>
      <c r="BB600" s="7">
        <v>0</v>
      </c>
      <c r="BC600" s="7">
        <v>0</v>
      </c>
      <c r="BD600" s="7">
        <v>6147.45</v>
      </c>
      <c r="BE600" s="7">
        <v>0</v>
      </c>
      <c r="BF600" s="7">
        <v>0</v>
      </c>
      <c r="BG600" s="7">
        <v>1175108.1492539637</v>
      </c>
      <c r="BH600" s="7">
        <v>13105</v>
      </c>
      <c r="BI600" s="7">
        <v>2374457</v>
      </c>
      <c r="BJ600" s="7">
        <v>32679855.169166669</v>
      </c>
      <c r="BK600" s="7">
        <v>28540673.210000001</v>
      </c>
      <c r="BL600" s="7">
        <v>3574542.1300000004</v>
      </c>
      <c r="BM600" s="7">
        <v>9407643.5766666681</v>
      </c>
      <c r="BN600" s="130">
        <v>2.363</v>
      </c>
      <c r="BO600" s="131">
        <v>5.1757449999999998E-4</v>
      </c>
      <c r="BP600" s="161">
        <v>13115.792142747694</v>
      </c>
      <c r="BQ600" s="162">
        <v>17350509</v>
      </c>
      <c r="BR600" s="161">
        <v>866866</v>
      </c>
      <c r="BS600" s="163">
        <v>0</v>
      </c>
      <c r="BT600" s="163">
        <v>2571140.4045576528</v>
      </c>
      <c r="BU600" s="161">
        <v>37023309.840000004</v>
      </c>
      <c r="BV600" s="161">
        <v>388178.75</v>
      </c>
      <c r="BW600" s="165">
        <v>2571140.4045576528</v>
      </c>
      <c r="BX600" s="161">
        <v>866866</v>
      </c>
    </row>
    <row r="601" spans="1:76" ht="14.45" x14ac:dyDescent="0.3">
      <c r="A601" s="164" t="s">
        <v>31</v>
      </c>
      <c r="B601" s="6" t="s">
        <v>90</v>
      </c>
      <c r="C601" s="6" t="s">
        <v>33</v>
      </c>
      <c r="D601" s="6" t="s">
        <v>37</v>
      </c>
      <c r="E601" s="6" t="s">
        <v>36</v>
      </c>
      <c r="F601" s="24" t="str">
        <f>+Tabela1[[#This Row],[WK]]&amp;Tabela1[[#This Row],[PK]]&amp;Tabela1[[#This Row],[GK]]</f>
        <v>100103</v>
      </c>
      <c r="G601" s="6" t="s">
        <v>610</v>
      </c>
      <c r="H601" s="7">
        <v>156249361.12879965</v>
      </c>
      <c r="I601" s="8">
        <v>1.371</v>
      </c>
      <c r="J601" s="7">
        <v>214217874.10000002</v>
      </c>
      <c r="K601" s="8">
        <v>7.0000000000000007E-2</v>
      </c>
      <c r="L601" s="7">
        <v>14995251.187000003</v>
      </c>
      <c r="M601" s="7">
        <v>9494791.1870000027</v>
      </c>
      <c r="N601" s="9">
        <v>1.726181298836825</v>
      </c>
      <c r="O601" s="7">
        <v>4237550</v>
      </c>
      <c r="P601" s="8">
        <v>1.2949999999999999</v>
      </c>
      <c r="Q601" s="7">
        <v>5487627</v>
      </c>
      <c r="R601" s="8">
        <v>1.6E-2</v>
      </c>
      <c r="S601" s="7">
        <v>87802.032000000007</v>
      </c>
      <c r="T601" s="7">
        <v>42182.032000000007</v>
      </c>
      <c r="U601" s="9">
        <v>0.92463901797457271</v>
      </c>
      <c r="V601" s="7">
        <v>9536973.2190000024</v>
      </c>
      <c r="W601" s="9">
        <v>1.7195881088985379</v>
      </c>
      <c r="X601" s="7">
        <v>16589800.585934231</v>
      </c>
      <c r="Y601" s="7">
        <v>4730292</v>
      </c>
      <c r="Z601" s="7">
        <v>0</v>
      </c>
      <c r="AA601" s="7">
        <v>726322.58593423082</v>
      </c>
      <c r="AB601" s="7">
        <v>9594184</v>
      </c>
      <c r="AC601" s="7">
        <v>1539002</v>
      </c>
      <c r="AD601" s="7">
        <v>7052827.3669342287</v>
      </c>
      <c r="AE601" s="7">
        <v>0</v>
      </c>
      <c r="AF601" s="7">
        <v>14995251.187000003</v>
      </c>
      <c r="AG601" s="7">
        <v>87802.032000000007</v>
      </c>
      <c r="AH601" s="7">
        <v>7052827.3669342287</v>
      </c>
      <c r="AI601" s="7">
        <v>4592527</v>
      </c>
      <c r="AJ601" s="7">
        <v>27714</v>
      </c>
      <c r="AK601" s="7">
        <v>5504626</v>
      </c>
      <c r="AL601" s="7">
        <v>0</v>
      </c>
      <c r="AM601" s="7">
        <v>392243</v>
      </c>
      <c r="AN601" s="7">
        <v>0</v>
      </c>
      <c r="AO601" s="7">
        <v>0</v>
      </c>
      <c r="AP601" s="7">
        <v>7854810</v>
      </c>
      <c r="AQ601" s="7">
        <v>433633</v>
      </c>
      <c r="AR601" s="7">
        <v>5500460</v>
      </c>
      <c r="AS601" s="7">
        <v>45620</v>
      </c>
      <c r="AT601" s="7">
        <v>6314820</v>
      </c>
      <c r="AU601" s="7">
        <v>0</v>
      </c>
      <c r="AV601" s="7">
        <v>690731</v>
      </c>
      <c r="AW601" s="7">
        <v>0</v>
      </c>
      <c r="AX601" s="7">
        <v>0</v>
      </c>
      <c r="AY601" s="7">
        <v>8888191</v>
      </c>
      <c r="AZ601" s="7">
        <v>181660</v>
      </c>
      <c r="BA601" s="7">
        <v>0</v>
      </c>
      <c r="BB601" s="7">
        <v>0</v>
      </c>
      <c r="BC601" s="7">
        <v>0</v>
      </c>
      <c r="BD601" s="7">
        <v>0</v>
      </c>
      <c r="BE601" s="7">
        <v>0</v>
      </c>
      <c r="BF601" s="7">
        <v>0</v>
      </c>
      <c r="BG601" s="7">
        <v>473450.58593423077</v>
      </c>
      <c r="BH601" s="7">
        <v>5280</v>
      </c>
      <c r="BI601" s="7">
        <v>252872</v>
      </c>
      <c r="BJ601" s="7">
        <v>3480380.8450000011</v>
      </c>
      <c r="BK601" s="7">
        <v>1447612.0133333346</v>
      </c>
      <c r="BL601" s="7">
        <v>878151.65666666662</v>
      </c>
      <c r="BM601" s="7">
        <v>6374772.0133333327</v>
      </c>
      <c r="BN601" s="130">
        <v>0.76800000000000002</v>
      </c>
      <c r="BO601" s="131">
        <v>2.1626290000000001E-4</v>
      </c>
      <c r="BP601" s="161">
        <v>5480.838306352267</v>
      </c>
      <c r="BQ601" s="162">
        <v>9594184</v>
      </c>
      <c r="BR601" s="161">
        <v>295231</v>
      </c>
      <c r="BS601" s="163">
        <v>0</v>
      </c>
      <c r="BT601" s="163">
        <v>1280832.4140657708</v>
      </c>
      <c r="BU601" s="161">
        <v>14995251.189999999</v>
      </c>
      <c r="BV601" s="161">
        <v>87802.03</v>
      </c>
      <c r="BW601" s="165">
        <v>8333659.7840657709</v>
      </c>
      <c r="BX601" s="161">
        <v>295231</v>
      </c>
    </row>
    <row r="602" spans="1:76" ht="14.45" x14ac:dyDescent="0.3">
      <c r="A602" s="164" t="s">
        <v>31</v>
      </c>
      <c r="B602" s="6" t="s">
        <v>90</v>
      </c>
      <c r="C602" s="6" t="s">
        <v>33</v>
      </c>
      <c r="D602" s="6" t="s">
        <v>39</v>
      </c>
      <c r="E602" s="6" t="s">
        <v>36</v>
      </c>
      <c r="F602" s="24" t="str">
        <f>+Tabela1[[#This Row],[WK]]&amp;Tabela1[[#This Row],[PK]]&amp;Tabela1[[#This Row],[GK]]</f>
        <v>100104</v>
      </c>
      <c r="G602" s="6" t="s">
        <v>611</v>
      </c>
      <c r="H602" s="7">
        <v>270717054.08859974</v>
      </c>
      <c r="I602" s="8">
        <v>1.371</v>
      </c>
      <c r="J602" s="7">
        <v>371153081.16000003</v>
      </c>
      <c r="K602" s="8">
        <v>7.0000000000000007E-2</v>
      </c>
      <c r="L602" s="7">
        <v>25980715.681200005</v>
      </c>
      <c r="M602" s="7">
        <v>14971756.681200005</v>
      </c>
      <c r="N602" s="9">
        <v>1.359961162649439</v>
      </c>
      <c r="O602" s="7">
        <v>195835677</v>
      </c>
      <c r="P602" s="8">
        <v>1.2949999999999999</v>
      </c>
      <c r="Q602" s="7">
        <v>253607202</v>
      </c>
      <c r="R602" s="8">
        <v>1.6E-2</v>
      </c>
      <c r="S602" s="7">
        <v>4057715.2320000003</v>
      </c>
      <c r="T602" s="7">
        <v>-22332553.767999999</v>
      </c>
      <c r="U602" s="9">
        <v>-0.84624199048520499</v>
      </c>
      <c r="V602" s="7">
        <v>-7360797.0867999941</v>
      </c>
      <c r="W602" s="9">
        <v>-0.19681681896749298</v>
      </c>
      <c r="X602" s="7">
        <v>54866279.31281054</v>
      </c>
      <c r="Y602" s="7">
        <v>0</v>
      </c>
      <c r="Z602" s="7">
        <v>36124.300000000003</v>
      </c>
      <c r="AA602" s="7">
        <v>5034813.0128105413</v>
      </c>
      <c r="AB602" s="7">
        <v>23540092</v>
      </c>
      <c r="AC602" s="7">
        <v>26255250</v>
      </c>
      <c r="AD602" s="7">
        <v>62227076.399610534</v>
      </c>
      <c r="AE602" s="7">
        <v>-63202873.073750004</v>
      </c>
      <c r="AF602" s="7">
        <v>25004919.007060535</v>
      </c>
      <c r="AG602" s="7">
        <v>4057715.2320000003</v>
      </c>
      <c r="AH602" s="7">
        <v>0</v>
      </c>
      <c r="AI602" s="7">
        <v>9191766</v>
      </c>
      <c r="AJ602" s="7">
        <v>28427568</v>
      </c>
      <c r="AK602" s="7">
        <v>0</v>
      </c>
      <c r="AL602" s="7">
        <v>0</v>
      </c>
      <c r="AM602" s="7">
        <v>3563209</v>
      </c>
      <c r="AN602" s="7">
        <v>0</v>
      </c>
      <c r="AO602" s="7">
        <v>-34915263</v>
      </c>
      <c r="AP602" s="7">
        <v>19216858</v>
      </c>
      <c r="AQ602" s="7">
        <v>1046288</v>
      </c>
      <c r="AR602" s="7">
        <v>11008959</v>
      </c>
      <c r="AS602" s="7">
        <v>26390269</v>
      </c>
      <c r="AT602" s="7">
        <v>0</v>
      </c>
      <c r="AU602" s="7">
        <v>0</v>
      </c>
      <c r="AV602" s="7">
        <v>2093458</v>
      </c>
      <c r="AW602" s="7">
        <v>0</v>
      </c>
      <c r="AX602" s="7">
        <v>-36168621</v>
      </c>
      <c r="AY602" s="7">
        <v>21099243</v>
      </c>
      <c r="AZ602" s="7">
        <v>442795</v>
      </c>
      <c r="BA602" s="7">
        <v>36124.300000000003</v>
      </c>
      <c r="BB602" s="7">
        <v>0</v>
      </c>
      <c r="BC602" s="7">
        <v>41.26</v>
      </c>
      <c r="BD602" s="7">
        <v>250.9</v>
      </c>
      <c r="BE602" s="7">
        <v>0</v>
      </c>
      <c r="BF602" s="7">
        <v>0</v>
      </c>
      <c r="BG602" s="7">
        <v>563747.01281054108</v>
      </c>
      <c r="BH602" s="7">
        <v>6287</v>
      </c>
      <c r="BI602" s="7">
        <v>4471066</v>
      </c>
      <c r="BJ602" s="7">
        <v>61535399.361666664</v>
      </c>
      <c r="BK602" s="7">
        <v>60880006.25333333</v>
      </c>
      <c r="BL602" s="7">
        <v>34736.216666666667</v>
      </c>
      <c r="BM602" s="7">
        <v>2552100</v>
      </c>
      <c r="BN602" s="130">
        <v>4.2169999999999996</v>
      </c>
      <c r="BO602" s="131">
        <v>3.6707230000000002E-4</v>
      </c>
      <c r="BP602" s="161">
        <v>7858.75</v>
      </c>
      <c r="BQ602" s="162">
        <v>23540092</v>
      </c>
      <c r="BR602" s="161">
        <v>-800613</v>
      </c>
      <c r="BS602" s="163">
        <v>2109285.4390605362</v>
      </c>
      <c r="BT602" s="163">
        <v>0</v>
      </c>
      <c r="BU602" s="161">
        <v>22895633.57</v>
      </c>
      <c r="BV602" s="161">
        <v>4057715.23</v>
      </c>
      <c r="BW602" s="165">
        <v>0</v>
      </c>
      <c r="BX602" s="161">
        <v>-800613</v>
      </c>
    </row>
    <row r="603" spans="1:76" ht="14.45" x14ac:dyDescent="0.3">
      <c r="A603" s="164" t="s">
        <v>31</v>
      </c>
      <c r="B603" s="6" t="s">
        <v>90</v>
      </c>
      <c r="C603" s="6" t="s">
        <v>33</v>
      </c>
      <c r="D603" s="6" t="s">
        <v>42</v>
      </c>
      <c r="E603" s="6" t="s">
        <v>36</v>
      </c>
      <c r="F603" s="24" t="str">
        <f>+Tabela1[[#This Row],[WK]]&amp;Tabela1[[#This Row],[PK]]&amp;Tabela1[[#This Row],[GK]]</f>
        <v>100105</v>
      </c>
      <c r="G603" s="6" t="s">
        <v>612</v>
      </c>
      <c r="H603" s="7">
        <v>162924400.21379942</v>
      </c>
      <c r="I603" s="8">
        <v>1.371</v>
      </c>
      <c r="J603" s="7">
        <v>223369352.69</v>
      </c>
      <c r="K603" s="8">
        <v>7.0000000000000007E-2</v>
      </c>
      <c r="L603" s="7">
        <v>15635854.688300001</v>
      </c>
      <c r="M603" s="7">
        <v>9938995.6883000005</v>
      </c>
      <c r="N603" s="9">
        <v>1.7446448452208489</v>
      </c>
      <c r="O603" s="7">
        <v>3094320</v>
      </c>
      <c r="P603" s="8">
        <v>1.2949999999999999</v>
      </c>
      <c r="Q603" s="7">
        <v>4007144</v>
      </c>
      <c r="R603" s="8">
        <v>1.6E-2</v>
      </c>
      <c r="S603" s="7">
        <v>64114.304000000004</v>
      </c>
      <c r="T603" s="7">
        <v>18762.304000000004</v>
      </c>
      <c r="U603" s="9">
        <v>0.41370400423355097</v>
      </c>
      <c r="V603" s="7">
        <v>9957757.9923</v>
      </c>
      <c r="W603" s="9">
        <v>1.734133070397448</v>
      </c>
      <c r="X603" s="7">
        <v>9449200.6931557581</v>
      </c>
      <c r="Y603" s="7">
        <v>277238</v>
      </c>
      <c r="Z603" s="7">
        <v>737870.37</v>
      </c>
      <c r="AA603" s="7">
        <v>727110.32315575774</v>
      </c>
      <c r="AB603" s="7">
        <v>6942251</v>
      </c>
      <c r="AC603" s="7">
        <v>764731</v>
      </c>
      <c r="AD603" s="7">
        <v>764731</v>
      </c>
      <c r="AE603" s="7">
        <v>0</v>
      </c>
      <c r="AF603" s="7">
        <v>15635854.688300001</v>
      </c>
      <c r="AG603" s="7">
        <v>64114.304000000004</v>
      </c>
      <c r="AH603" s="7">
        <v>764731</v>
      </c>
      <c r="AI603" s="7">
        <v>4756508</v>
      </c>
      <c r="AJ603" s="7">
        <v>41395</v>
      </c>
      <c r="AK603" s="7">
        <v>2002334</v>
      </c>
      <c r="AL603" s="7">
        <v>0</v>
      </c>
      <c r="AM603" s="7">
        <v>314377</v>
      </c>
      <c r="AN603" s="7">
        <v>0</v>
      </c>
      <c r="AO603" s="7">
        <v>0</v>
      </c>
      <c r="AP603" s="7">
        <v>5558386</v>
      </c>
      <c r="AQ603" s="7">
        <v>358045</v>
      </c>
      <c r="AR603" s="7">
        <v>5696859</v>
      </c>
      <c r="AS603" s="7">
        <v>45352</v>
      </c>
      <c r="AT603" s="7">
        <v>2980990</v>
      </c>
      <c r="AU603" s="7">
        <v>0</v>
      </c>
      <c r="AV603" s="7">
        <v>902643</v>
      </c>
      <c r="AW603" s="7">
        <v>0</v>
      </c>
      <c r="AX603" s="7">
        <v>0</v>
      </c>
      <c r="AY603" s="7">
        <v>6271109</v>
      </c>
      <c r="AZ603" s="7">
        <v>147598</v>
      </c>
      <c r="BA603" s="7">
        <v>737870.37</v>
      </c>
      <c r="BB603" s="7">
        <v>0</v>
      </c>
      <c r="BC603" s="7">
        <v>0</v>
      </c>
      <c r="BD603" s="7">
        <v>7934.09</v>
      </c>
      <c r="BE603" s="7">
        <v>0</v>
      </c>
      <c r="BF603" s="7">
        <v>0</v>
      </c>
      <c r="BG603" s="7">
        <v>387189.32315575774</v>
      </c>
      <c r="BH603" s="7">
        <v>4318</v>
      </c>
      <c r="BI603" s="7">
        <v>339921</v>
      </c>
      <c r="BJ603" s="7">
        <v>4678405.3424999993</v>
      </c>
      <c r="BK603" s="7">
        <v>1729173.2966666659</v>
      </c>
      <c r="BL603" s="7">
        <v>2567429.7866666666</v>
      </c>
      <c r="BM603" s="7">
        <v>6662068.6100000003</v>
      </c>
      <c r="BN603" s="130">
        <v>0.98299999999999998</v>
      </c>
      <c r="BO603" s="131">
        <v>1.8332919999999999E-4</v>
      </c>
      <c r="BP603" s="161">
        <v>4645.4056692941904</v>
      </c>
      <c r="BQ603" s="162">
        <v>6942251</v>
      </c>
      <c r="BR603" s="161">
        <v>257132</v>
      </c>
      <c r="BS603" s="163">
        <v>0</v>
      </c>
      <c r="BT603" s="163">
        <v>1336983.0077</v>
      </c>
      <c r="BU603" s="161">
        <v>15635854.689999999</v>
      </c>
      <c r="BV603" s="161">
        <v>64114.3</v>
      </c>
      <c r="BW603" s="165">
        <v>2101714.0077</v>
      </c>
      <c r="BX603" s="161">
        <v>257132</v>
      </c>
    </row>
    <row r="604" spans="1:76" ht="14.45" x14ac:dyDescent="0.3">
      <c r="A604" s="164" t="s">
        <v>31</v>
      </c>
      <c r="B604" s="6" t="s">
        <v>90</v>
      </c>
      <c r="C604" s="6" t="s">
        <v>33</v>
      </c>
      <c r="D604" s="6" t="s">
        <v>44</v>
      </c>
      <c r="E604" s="6" t="s">
        <v>36</v>
      </c>
      <c r="F604" s="24" t="str">
        <f>+Tabela1[[#This Row],[WK]]&amp;Tabela1[[#This Row],[PK]]&amp;Tabela1[[#This Row],[GK]]</f>
        <v>100106</v>
      </c>
      <c r="G604" s="6" t="s">
        <v>613</v>
      </c>
      <c r="H604" s="7">
        <v>160258055.82299936</v>
      </c>
      <c r="I604" s="8">
        <v>1.371</v>
      </c>
      <c r="J604" s="7">
        <v>219713794.53</v>
      </c>
      <c r="K604" s="8">
        <v>7.0000000000000007E-2</v>
      </c>
      <c r="L604" s="7">
        <v>15379965.617100002</v>
      </c>
      <c r="M604" s="7">
        <v>8736759.6171000022</v>
      </c>
      <c r="N604" s="9">
        <v>1.3151420589847735</v>
      </c>
      <c r="O604" s="7">
        <v>27824512</v>
      </c>
      <c r="P604" s="8">
        <v>1.2949999999999999</v>
      </c>
      <c r="Q604" s="7">
        <v>36032743</v>
      </c>
      <c r="R604" s="8">
        <v>1.6E-2</v>
      </c>
      <c r="S604" s="7">
        <v>576523.88800000004</v>
      </c>
      <c r="T604" s="7">
        <v>316046.88800000004</v>
      </c>
      <c r="U604" s="9">
        <v>1.2133389435535578</v>
      </c>
      <c r="V604" s="7">
        <v>9052806.5051000025</v>
      </c>
      <c r="W604" s="9">
        <v>1.3113010120974562</v>
      </c>
      <c r="X604" s="7">
        <v>11756977.416931184</v>
      </c>
      <c r="Y604" s="7">
        <v>1877550</v>
      </c>
      <c r="Z604" s="7">
        <v>30919.710000000003</v>
      </c>
      <c r="AA604" s="7">
        <v>805074.70693118346</v>
      </c>
      <c r="AB604" s="7">
        <v>9039790</v>
      </c>
      <c r="AC604" s="7">
        <v>3643</v>
      </c>
      <c r="AD604" s="7">
        <v>2704170.9118311815</v>
      </c>
      <c r="AE604" s="7">
        <v>0</v>
      </c>
      <c r="AF604" s="7">
        <v>15379965.617100002</v>
      </c>
      <c r="AG604" s="7">
        <v>576523.88800000004</v>
      </c>
      <c r="AH604" s="7">
        <v>2704170.9118311815</v>
      </c>
      <c r="AI604" s="7">
        <v>5546645</v>
      </c>
      <c r="AJ604" s="7">
        <v>224129</v>
      </c>
      <c r="AK604" s="7">
        <v>1341205</v>
      </c>
      <c r="AL604" s="7">
        <v>0</v>
      </c>
      <c r="AM604" s="7">
        <v>403487</v>
      </c>
      <c r="AN604" s="7">
        <v>0</v>
      </c>
      <c r="AO604" s="7">
        <v>0</v>
      </c>
      <c r="AP604" s="7">
        <v>6864962</v>
      </c>
      <c r="AQ604" s="7">
        <v>513198</v>
      </c>
      <c r="AR604" s="7">
        <v>6643206</v>
      </c>
      <c r="AS604" s="7">
        <v>260477</v>
      </c>
      <c r="AT604" s="7">
        <v>2264142</v>
      </c>
      <c r="AU604" s="7">
        <v>0</v>
      </c>
      <c r="AV604" s="7">
        <v>958901</v>
      </c>
      <c r="AW604" s="7">
        <v>0</v>
      </c>
      <c r="AX604" s="7">
        <v>0</v>
      </c>
      <c r="AY604" s="7">
        <v>7855632</v>
      </c>
      <c r="AZ604" s="7">
        <v>215721</v>
      </c>
      <c r="BA604" s="7">
        <v>30919.710000000003</v>
      </c>
      <c r="BB604" s="7">
        <v>0</v>
      </c>
      <c r="BC604" s="7">
        <v>0</v>
      </c>
      <c r="BD604" s="7">
        <v>332.47</v>
      </c>
      <c r="BE604" s="7">
        <v>0</v>
      </c>
      <c r="BF604" s="7">
        <v>0</v>
      </c>
      <c r="BG604" s="7">
        <v>427719.70693118346</v>
      </c>
      <c r="BH604" s="7">
        <v>4770</v>
      </c>
      <c r="BI604" s="7">
        <v>377355</v>
      </c>
      <c r="BJ604" s="7">
        <v>5193455.2725</v>
      </c>
      <c r="BK604" s="7">
        <v>2106744.6933333334</v>
      </c>
      <c r="BL604" s="7">
        <v>2166935.7166666668</v>
      </c>
      <c r="BM604" s="7">
        <v>8012970.8833333328</v>
      </c>
      <c r="BN604" s="130">
        <v>0.90300000000000002</v>
      </c>
      <c r="BO604" s="131">
        <v>2.1172739999999999E-4</v>
      </c>
      <c r="BP604" s="161">
        <v>5365.7787216077413</v>
      </c>
      <c r="BQ604" s="162">
        <v>9039790</v>
      </c>
      <c r="BR604" s="161">
        <v>277822</v>
      </c>
      <c r="BS604" s="163">
        <v>0</v>
      </c>
      <c r="BT604" s="163">
        <v>1315240.5830688179</v>
      </c>
      <c r="BU604" s="161">
        <v>15379965.619999999</v>
      </c>
      <c r="BV604" s="161">
        <v>576523.89</v>
      </c>
      <c r="BW604" s="165">
        <v>4019411.493068818</v>
      </c>
      <c r="BX604" s="161">
        <v>277822</v>
      </c>
    </row>
    <row r="605" spans="1:76" ht="14.45" x14ac:dyDescent="0.3">
      <c r="A605" s="164" t="s">
        <v>31</v>
      </c>
      <c r="B605" s="6" t="s">
        <v>90</v>
      </c>
      <c r="C605" s="6" t="s">
        <v>33</v>
      </c>
      <c r="D605" s="6" t="s">
        <v>51</v>
      </c>
      <c r="E605" s="6" t="s">
        <v>36</v>
      </c>
      <c r="F605" s="24" t="str">
        <f>+Tabela1[[#This Row],[WK]]&amp;Tabela1[[#This Row],[PK]]&amp;Tabela1[[#This Row],[GK]]</f>
        <v>100107</v>
      </c>
      <c r="G605" s="6" t="s">
        <v>614</v>
      </c>
      <c r="H605" s="7">
        <v>290425275.12799913</v>
      </c>
      <c r="I605" s="8">
        <v>1.371</v>
      </c>
      <c r="J605" s="7">
        <v>398173052.19999999</v>
      </c>
      <c r="K605" s="8">
        <v>7.0000000000000007E-2</v>
      </c>
      <c r="L605" s="7">
        <v>27872113.654000003</v>
      </c>
      <c r="M605" s="7">
        <v>15692493.654000003</v>
      </c>
      <c r="N605" s="9">
        <v>1.2884222704813453</v>
      </c>
      <c r="O605" s="7">
        <v>6703235</v>
      </c>
      <c r="P605" s="8">
        <v>1.2949999999999999</v>
      </c>
      <c r="Q605" s="7">
        <v>8680689</v>
      </c>
      <c r="R605" s="8">
        <v>1.6E-2</v>
      </c>
      <c r="S605" s="7">
        <v>138891.024</v>
      </c>
      <c r="T605" s="7">
        <v>-5609302.9759999998</v>
      </c>
      <c r="U605" s="9">
        <v>-0.97583745016260759</v>
      </c>
      <c r="V605" s="7">
        <v>10083190.678000003</v>
      </c>
      <c r="W605" s="9">
        <v>0.56243280290614361</v>
      </c>
      <c r="X605" s="7">
        <v>29670288.13626552</v>
      </c>
      <c r="Y605" s="7">
        <v>0</v>
      </c>
      <c r="Z605" s="7">
        <v>445373.28</v>
      </c>
      <c r="AA605" s="7">
        <v>1924140.8562655186</v>
      </c>
      <c r="AB605" s="7">
        <v>21719234</v>
      </c>
      <c r="AC605" s="7">
        <v>5581540</v>
      </c>
      <c r="AD605" s="7">
        <v>19587097.458265517</v>
      </c>
      <c r="AE605" s="7">
        <v>-12622289.584564514</v>
      </c>
      <c r="AF605" s="7">
        <v>27872113.654000003</v>
      </c>
      <c r="AG605" s="7">
        <v>138891.024</v>
      </c>
      <c r="AH605" s="7">
        <v>6964807.8737010024</v>
      </c>
      <c r="AI605" s="7">
        <v>10169192</v>
      </c>
      <c r="AJ605" s="7">
        <v>3156848</v>
      </c>
      <c r="AK605" s="7">
        <v>0</v>
      </c>
      <c r="AL605" s="7">
        <v>0</v>
      </c>
      <c r="AM605" s="7">
        <v>1349635</v>
      </c>
      <c r="AN605" s="7">
        <v>0</v>
      </c>
      <c r="AO605" s="7">
        <v>-4086419</v>
      </c>
      <c r="AP605" s="7">
        <v>18172380</v>
      </c>
      <c r="AQ605" s="7">
        <v>958766</v>
      </c>
      <c r="AR605" s="7">
        <v>12179620</v>
      </c>
      <c r="AS605" s="7">
        <v>5748194</v>
      </c>
      <c r="AT605" s="7">
        <v>0</v>
      </c>
      <c r="AU605" s="7">
        <v>0</v>
      </c>
      <c r="AV605" s="7">
        <v>1284963</v>
      </c>
      <c r="AW605" s="7">
        <v>0</v>
      </c>
      <c r="AX605" s="7">
        <v>-5215498</v>
      </c>
      <c r="AY605" s="7">
        <v>19785989</v>
      </c>
      <c r="AZ605" s="7">
        <v>405490</v>
      </c>
      <c r="BA605" s="7">
        <v>445373.28</v>
      </c>
      <c r="BB605" s="7">
        <v>0</v>
      </c>
      <c r="BC605" s="7">
        <v>0</v>
      </c>
      <c r="BD605" s="7">
        <v>4788.96</v>
      </c>
      <c r="BE605" s="7">
        <v>0</v>
      </c>
      <c r="BF605" s="7">
        <v>0</v>
      </c>
      <c r="BG605" s="7">
        <v>731606.85626551858</v>
      </c>
      <c r="BH605" s="7">
        <v>8159</v>
      </c>
      <c r="BI605" s="7">
        <v>1192534</v>
      </c>
      <c r="BJ605" s="7">
        <v>16412979.879999999</v>
      </c>
      <c r="BK605" s="7">
        <v>13816864.386666667</v>
      </c>
      <c r="BL605" s="7">
        <v>1218958.9233333333</v>
      </c>
      <c r="BM605" s="7">
        <v>7946544.1266666651</v>
      </c>
      <c r="BN605" s="130">
        <v>1.663</v>
      </c>
      <c r="BO605" s="131">
        <v>3.78284E-4</v>
      </c>
      <c r="BP605" s="161">
        <v>9585.9641864112946</v>
      </c>
      <c r="BQ605" s="162">
        <v>21719234</v>
      </c>
      <c r="BR605" s="161">
        <v>440759</v>
      </c>
      <c r="BS605" s="163">
        <v>0</v>
      </c>
      <c r="BT605" s="163">
        <v>2153704.4482989982</v>
      </c>
      <c r="BU605" s="161">
        <v>27872113.649999999</v>
      </c>
      <c r="BV605" s="161">
        <v>138891.01999999999</v>
      </c>
      <c r="BW605" s="165">
        <v>9118512.3182989992</v>
      </c>
      <c r="BX605" s="161">
        <v>440759</v>
      </c>
    </row>
    <row r="606" spans="1:76" ht="14.45" x14ac:dyDescent="0.3">
      <c r="A606" s="164" t="s">
        <v>31</v>
      </c>
      <c r="B606" s="6" t="s">
        <v>90</v>
      </c>
      <c r="C606" s="6" t="s">
        <v>33</v>
      </c>
      <c r="D606" s="6" t="s">
        <v>75</v>
      </c>
      <c r="E606" s="6" t="s">
        <v>40</v>
      </c>
      <c r="F606" s="24" t="str">
        <f>+Tabela1[[#This Row],[WK]]&amp;Tabela1[[#This Row],[PK]]&amp;Tabela1[[#This Row],[GK]]</f>
        <v>100108</v>
      </c>
      <c r="G606" s="6" t="s">
        <v>615</v>
      </c>
      <c r="H606" s="7">
        <v>438512351.58859944</v>
      </c>
      <c r="I606" s="8">
        <v>1.371</v>
      </c>
      <c r="J606" s="7">
        <v>601200434.03000009</v>
      </c>
      <c r="K606" s="8">
        <v>7.0000000000000007E-2</v>
      </c>
      <c r="L606" s="7">
        <v>42084030.382100008</v>
      </c>
      <c r="M606" s="7">
        <v>26689857.382100008</v>
      </c>
      <c r="N606" s="9">
        <v>1.7337636378453074</v>
      </c>
      <c r="O606" s="7">
        <v>9114168</v>
      </c>
      <c r="P606" s="8">
        <v>1.2949999999999999</v>
      </c>
      <c r="Q606" s="7">
        <v>11802848</v>
      </c>
      <c r="R606" s="8">
        <v>1.6E-2</v>
      </c>
      <c r="S606" s="7">
        <v>188845.568</v>
      </c>
      <c r="T606" s="7">
        <v>-60229.432000000001</v>
      </c>
      <c r="U606" s="9">
        <v>-0.24181243400582153</v>
      </c>
      <c r="V606" s="7">
        <v>26629627.950100012</v>
      </c>
      <c r="W606" s="9">
        <v>1.7023081108283915</v>
      </c>
      <c r="X606" s="7">
        <v>43720998.884237394</v>
      </c>
      <c r="Y606" s="7">
        <v>18150153</v>
      </c>
      <c r="Z606" s="7">
        <v>292466.86499999993</v>
      </c>
      <c r="AA606" s="7">
        <v>1935386.0192373923</v>
      </c>
      <c r="AB606" s="7">
        <v>23342993</v>
      </c>
      <c r="AC606" s="7">
        <v>0</v>
      </c>
      <c r="AD606" s="7">
        <v>17091370.934137385</v>
      </c>
      <c r="AE606" s="7">
        <v>0</v>
      </c>
      <c r="AF606" s="7">
        <v>42084030.382100008</v>
      </c>
      <c r="AG606" s="7">
        <v>188845.568</v>
      </c>
      <c r="AH606" s="7">
        <v>17091370.934137385</v>
      </c>
      <c r="AI606" s="7">
        <v>12853135</v>
      </c>
      <c r="AJ606" s="7">
        <v>294620</v>
      </c>
      <c r="AK606" s="7">
        <v>12651835</v>
      </c>
      <c r="AL606" s="7">
        <v>685249</v>
      </c>
      <c r="AM606" s="7">
        <v>686566</v>
      </c>
      <c r="AN606" s="7">
        <v>0</v>
      </c>
      <c r="AO606" s="7">
        <v>0</v>
      </c>
      <c r="AP606" s="7">
        <v>18696233</v>
      </c>
      <c r="AQ606" s="7">
        <v>1487878</v>
      </c>
      <c r="AR606" s="7">
        <v>15394173</v>
      </c>
      <c r="AS606" s="7">
        <v>249075</v>
      </c>
      <c r="AT606" s="7">
        <v>13905869</v>
      </c>
      <c r="AU606" s="7">
        <v>134881</v>
      </c>
      <c r="AV606" s="7">
        <v>760628</v>
      </c>
      <c r="AW606" s="7">
        <v>0</v>
      </c>
      <c r="AX606" s="7">
        <v>0</v>
      </c>
      <c r="AY606" s="7">
        <v>20676183</v>
      </c>
      <c r="AZ606" s="7">
        <v>639052</v>
      </c>
      <c r="BA606" s="7">
        <v>292466.86499999993</v>
      </c>
      <c r="BB606" s="7">
        <v>0</v>
      </c>
      <c r="BC606" s="7">
        <v>0</v>
      </c>
      <c r="BD606" s="7">
        <v>3110.14</v>
      </c>
      <c r="BE606" s="7">
        <v>69.33</v>
      </c>
      <c r="BF606" s="7">
        <v>0</v>
      </c>
      <c r="BG606" s="7">
        <v>1286656.0192373923</v>
      </c>
      <c r="BH606" s="7">
        <v>14349</v>
      </c>
      <c r="BI606" s="7">
        <v>648730</v>
      </c>
      <c r="BJ606" s="7">
        <v>8928481.8358333334</v>
      </c>
      <c r="BK606" s="7">
        <v>5294264.3100000005</v>
      </c>
      <c r="BL606" s="7">
        <v>1894267.2633333334</v>
      </c>
      <c r="BM606" s="7">
        <v>10748335.576666668</v>
      </c>
      <c r="BN606" s="130">
        <v>0.71599999999999997</v>
      </c>
      <c r="BO606" s="131">
        <v>6.5085619999999996E-4</v>
      </c>
      <c r="BP606" s="161">
        <v>16493.541343595676</v>
      </c>
      <c r="BQ606" s="162">
        <v>23342993</v>
      </c>
      <c r="BR606" s="161">
        <v>763765</v>
      </c>
      <c r="BS606" s="163">
        <v>537785.76423739363</v>
      </c>
      <c r="BT606" s="163">
        <v>0</v>
      </c>
      <c r="BU606" s="161">
        <v>42084030.380000003</v>
      </c>
      <c r="BV606" s="161">
        <v>188845.57</v>
      </c>
      <c r="BW606" s="165">
        <v>16553585.17</v>
      </c>
      <c r="BX606" s="161">
        <v>763765</v>
      </c>
    </row>
    <row r="607" spans="1:76" ht="14.45" x14ac:dyDescent="0.3">
      <c r="A607" s="164" t="s">
        <v>31</v>
      </c>
      <c r="B607" s="6" t="s">
        <v>90</v>
      </c>
      <c r="C607" s="6" t="s">
        <v>32</v>
      </c>
      <c r="D607" s="6" t="s">
        <v>33</v>
      </c>
      <c r="E607" s="6" t="s">
        <v>34</v>
      </c>
      <c r="F607" s="24" t="str">
        <f>+Tabela1[[#This Row],[WK]]&amp;Tabela1[[#This Row],[PK]]&amp;Tabela1[[#This Row],[GK]]</f>
        <v>100201</v>
      </c>
      <c r="G607" s="6" t="s">
        <v>616</v>
      </c>
      <c r="H607" s="7">
        <v>1689184674.0588062</v>
      </c>
      <c r="I607" s="8">
        <v>1.371</v>
      </c>
      <c r="J607" s="7">
        <v>2315872188.1399999</v>
      </c>
      <c r="K607" s="8">
        <v>7.0000000000000007E-2</v>
      </c>
      <c r="L607" s="7">
        <v>162111053.16980001</v>
      </c>
      <c r="M607" s="7">
        <v>94594839.169800013</v>
      </c>
      <c r="N607" s="9">
        <v>1.4010684777111468</v>
      </c>
      <c r="O607" s="7">
        <v>335336800</v>
      </c>
      <c r="P607" s="8">
        <v>1.2949999999999999</v>
      </c>
      <c r="Q607" s="7">
        <v>434261156</v>
      </c>
      <c r="R607" s="8">
        <v>1.6E-2</v>
      </c>
      <c r="S607" s="7">
        <v>6948178.4960000003</v>
      </c>
      <c r="T607" s="7">
        <v>-162570.50399999972</v>
      </c>
      <c r="U607" s="9">
        <v>-2.286264133356412E-2</v>
      </c>
      <c r="V607" s="7">
        <v>94432268.665800005</v>
      </c>
      <c r="W607" s="9">
        <v>1.2653907497991042</v>
      </c>
      <c r="X607" s="7">
        <v>63024749.83229956</v>
      </c>
      <c r="Y607" s="7">
        <v>0</v>
      </c>
      <c r="Z607" s="7">
        <v>0</v>
      </c>
      <c r="AA607" s="7">
        <v>5425821.8322995584</v>
      </c>
      <c r="AB607" s="7">
        <v>57598928</v>
      </c>
      <c r="AC607" s="7">
        <v>0</v>
      </c>
      <c r="AD607" s="7">
        <v>0</v>
      </c>
      <c r="AE607" s="7">
        <v>-7231847.8219569391</v>
      </c>
      <c r="AF607" s="7">
        <v>154879205.34784308</v>
      </c>
      <c r="AG607" s="7">
        <v>6948178.4960000003</v>
      </c>
      <c r="AH607" s="7">
        <v>0</v>
      </c>
      <c r="AI607" s="7">
        <v>56371656</v>
      </c>
      <c r="AJ607" s="7">
        <v>6890492</v>
      </c>
      <c r="AK607" s="7">
        <v>0</v>
      </c>
      <c r="AL607" s="7">
        <v>1309909</v>
      </c>
      <c r="AM607" s="7">
        <v>1751167</v>
      </c>
      <c r="AN607" s="7">
        <v>0</v>
      </c>
      <c r="AO607" s="7">
        <v>0</v>
      </c>
      <c r="AP607" s="7">
        <v>44553005</v>
      </c>
      <c r="AQ607" s="7">
        <v>4125479</v>
      </c>
      <c r="AR607" s="7">
        <v>67516214</v>
      </c>
      <c r="AS607" s="7">
        <v>7110749</v>
      </c>
      <c r="AT607" s="7">
        <v>0</v>
      </c>
      <c r="AU607" s="7">
        <v>1707108</v>
      </c>
      <c r="AV607" s="7">
        <v>1661722</v>
      </c>
      <c r="AW607" s="7">
        <v>0</v>
      </c>
      <c r="AX607" s="7">
        <v>0</v>
      </c>
      <c r="AY607" s="7">
        <v>50400092</v>
      </c>
      <c r="AZ607" s="7">
        <v>1717656</v>
      </c>
      <c r="BA607" s="7">
        <v>0</v>
      </c>
      <c r="BB607" s="7">
        <v>0</v>
      </c>
      <c r="BC607" s="7">
        <v>0</v>
      </c>
      <c r="BD607" s="7">
        <v>0</v>
      </c>
      <c r="BE607" s="7">
        <v>0</v>
      </c>
      <c r="BF607" s="7">
        <v>0</v>
      </c>
      <c r="BG607" s="7">
        <v>3651577.8322995584</v>
      </c>
      <c r="BH607" s="7">
        <v>40723</v>
      </c>
      <c r="BI607" s="7">
        <v>1774244</v>
      </c>
      <c r="BJ607" s="7">
        <v>24419018.842500001</v>
      </c>
      <c r="BK607" s="7">
        <v>22192773.793333333</v>
      </c>
      <c r="BL607" s="7">
        <v>581306.1133333334</v>
      </c>
      <c r="BM607" s="7">
        <v>7742367.9699999988</v>
      </c>
      <c r="BN607" s="130">
        <v>1.26</v>
      </c>
      <c r="BO607" s="131">
        <v>1.6785201E-3</v>
      </c>
      <c r="BP607" s="161">
        <v>42536.027702858752</v>
      </c>
      <c r="BQ607" s="162">
        <v>57598928</v>
      </c>
      <c r="BR607" s="161">
        <v>2357796</v>
      </c>
      <c r="BS607" s="163">
        <v>13459486.403843073</v>
      </c>
      <c r="BT607" s="163">
        <v>0</v>
      </c>
      <c r="BU607" s="161">
        <v>141419718.94</v>
      </c>
      <c r="BV607" s="161">
        <v>6948178.5</v>
      </c>
      <c r="BW607" s="165">
        <v>0</v>
      </c>
      <c r="BX607" s="161">
        <v>2357796</v>
      </c>
    </row>
    <row r="608" spans="1:76" ht="14.45" x14ac:dyDescent="0.3">
      <c r="A608" s="164" t="s">
        <v>31</v>
      </c>
      <c r="B608" s="6" t="s">
        <v>90</v>
      </c>
      <c r="C608" s="6" t="s">
        <v>32</v>
      </c>
      <c r="D608" s="6" t="s">
        <v>32</v>
      </c>
      <c r="E608" s="6" t="s">
        <v>36</v>
      </c>
      <c r="F608" s="24" t="str">
        <f>+Tabela1[[#This Row],[WK]]&amp;Tabela1[[#This Row],[PK]]&amp;Tabela1[[#This Row],[GK]]</f>
        <v>100202</v>
      </c>
      <c r="G608" s="6" t="s">
        <v>617</v>
      </c>
      <c r="H608" s="7">
        <v>138237528.31099957</v>
      </c>
      <c r="I608" s="8">
        <v>1.371</v>
      </c>
      <c r="J608" s="7">
        <v>189523651.32000002</v>
      </c>
      <c r="K608" s="8">
        <v>7.0000000000000007E-2</v>
      </c>
      <c r="L608" s="7">
        <v>13266655.592400003</v>
      </c>
      <c r="M608" s="7">
        <v>7173842.5924000032</v>
      </c>
      <c r="N608" s="9">
        <v>1.1774270098885364</v>
      </c>
      <c r="O608" s="7">
        <v>8540810</v>
      </c>
      <c r="P608" s="8">
        <v>1.2949999999999999</v>
      </c>
      <c r="Q608" s="7">
        <v>11060349</v>
      </c>
      <c r="R608" s="8">
        <v>1.6E-2</v>
      </c>
      <c r="S608" s="7">
        <v>176965.584</v>
      </c>
      <c r="T608" s="7">
        <v>23092.584000000003</v>
      </c>
      <c r="U608" s="9">
        <v>0.15007560780643781</v>
      </c>
      <c r="V608" s="7">
        <v>7196935.176400004</v>
      </c>
      <c r="W608" s="9">
        <v>1.1521205286130924</v>
      </c>
      <c r="X608" s="7">
        <v>14430861.613269018</v>
      </c>
      <c r="Y608" s="7">
        <v>2378443</v>
      </c>
      <c r="Z608" s="7">
        <v>117936.09</v>
      </c>
      <c r="AA608" s="7">
        <v>1001406.5232690182</v>
      </c>
      <c r="AB608" s="7">
        <v>9830606</v>
      </c>
      <c r="AC608" s="7">
        <v>1102470</v>
      </c>
      <c r="AD608" s="7">
        <v>7233926.436869015</v>
      </c>
      <c r="AE608" s="7">
        <v>0</v>
      </c>
      <c r="AF608" s="7">
        <v>13266655.592400003</v>
      </c>
      <c r="AG608" s="7">
        <v>176965.584</v>
      </c>
      <c r="AH608" s="7">
        <v>7233926.436869015</v>
      </c>
      <c r="AI608" s="7">
        <v>5087104</v>
      </c>
      <c r="AJ608" s="7">
        <v>186063</v>
      </c>
      <c r="AK608" s="7">
        <v>3204573</v>
      </c>
      <c r="AL608" s="7">
        <v>0</v>
      </c>
      <c r="AM608" s="7">
        <v>859114</v>
      </c>
      <c r="AN608" s="7">
        <v>0</v>
      </c>
      <c r="AO608" s="7">
        <v>0</v>
      </c>
      <c r="AP608" s="7">
        <v>7853199</v>
      </c>
      <c r="AQ608" s="7">
        <v>457502</v>
      </c>
      <c r="AR608" s="7">
        <v>6092813</v>
      </c>
      <c r="AS608" s="7">
        <v>153873</v>
      </c>
      <c r="AT608" s="7">
        <v>3605989</v>
      </c>
      <c r="AU608" s="7">
        <v>0</v>
      </c>
      <c r="AV608" s="7">
        <v>1039353</v>
      </c>
      <c r="AW608" s="7">
        <v>0</v>
      </c>
      <c r="AX608" s="7">
        <v>0</v>
      </c>
      <c r="AY608" s="7">
        <v>9082846</v>
      </c>
      <c r="AZ608" s="7">
        <v>201123</v>
      </c>
      <c r="BA608" s="7">
        <v>117936.09</v>
      </c>
      <c r="BB608" s="7">
        <v>0</v>
      </c>
      <c r="BC608" s="7">
        <v>0</v>
      </c>
      <c r="BD608" s="7">
        <v>1256.94</v>
      </c>
      <c r="BE608" s="7">
        <v>22.38</v>
      </c>
      <c r="BF608" s="7">
        <v>0</v>
      </c>
      <c r="BG608" s="7">
        <v>455068.5232690181</v>
      </c>
      <c r="BH608" s="7">
        <v>5075</v>
      </c>
      <c r="BI608" s="7">
        <v>546338</v>
      </c>
      <c r="BJ608" s="7">
        <v>7519299.9324999992</v>
      </c>
      <c r="BK608" s="7">
        <v>5098418.5433333321</v>
      </c>
      <c r="BL608" s="7">
        <v>2055173.946666667</v>
      </c>
      <c r="BM608" s="7">
        <v>5573177.6633333331</v>
      </c>
      <c r="BN608" s="130">
        <v>0.86699999999999999</v>
      </c>
      <c r="BO608" s="131">
        <v>1.962546E-4</v>
      </c>
      <c r="BP608" s="161">
        <v>4973.5756153481416</v>
      </c>
      <c r="BQ608" s="162">
        <v>9830606</v>
      </c>
      <c r="BR608" s="161">
        <v>296822</v>
      </c>
      <c r="BS608" s="163">
        <v>0</v>
      </c>
      <c r="BT608" s="163">
        <v>1295271.3867309801</v>
      </c>
      <c r="BU608" s="161">
        <v>13266655.59</v>
      </c>
      <c r="BV608" s="161">
        <v>176965.58</v>
      </c>
      <c r="BW608" s="165">
        <v>8529197.8267309815</v>
      </c>
      <c r="BX608" s="161">
        <v>296822</v>
      </c>
    </row>
    <row r="609" spans="1:76" ht="14.45" x14ac:dyDescent="0.3">
      <c r="A609" s="164" t="s">
        <v>31</v>
      </c>
      <c r="B609" s="6" t="s">
        <v>90</v>
      </c>
      <c r="C609" s="6" t="s">
        <v>32</v>
      </c>
      <c r="D609" s="6" t="s">
        <v>37</v>
      </c>
      <c r="E609" s="6" t="s">
        <v>36</v>
      </c>
      <c r="F609" s="24" t="str">
        <f>+Tabela1[[#This Row],[WK]]&amp;Tabela1[[#This Row],[PK]]&amp;Tabela1[[#This Row],[GK]]</f>
        <v>100203</v>
      </c>
      <c r="G609" s="6" t="s">
        <v>618</v>
      </c>
      <c r="H609" s="7">
        <v>39496474.35119994</v>
      </c>
      <c r="I609" s="8">
        <v>1.371</v>
      </c>
      <c r="J609" s="7">
        <v>54149666.329999998</v>
      </c>
      <c r="K609" s="8">
        <v>7.0000000000000007E-2</v>
      </c>
      <c r="L609" s="7">
        <v>3790476.6431000005</v>
      </c>
      <c r="M609" s="7">
        <v>2682734.6431000005</v>
      </c>
      <c r="N609" s="9">
        <v>2.4218045746211665</v>
      </c>
      <c r="O609" s="7">
        <v>0</v>
      </c>
      <c r="P609" s="8">
        <v>1.2949999999999999</v>
      </c>
      <c r="Q609" s="7">
        <v>0</v>
      </c>
      <c r="R609" s="8">
        <v>1.6E-2</v>
      </c>
      <c r="S609" s="7">
        <v>0</v>
      </c>
      <c r="T609" s="7">
        <v>-734</v>
      </c>
      <c r="U609" s="9">
        <v>-1</v>
      </c>
      <c r="V609" s="7">
        <v>2682000.6431000005</v>
      </c>
      <c r="W609" s="9">
        <v>2.4195387569058786</v>
      </c>
      <c r="X609" s="7">
        <v>4900941</v>
      </c>
      <c r="Y609" s="7">
        <v>869318</v>
      </c>
      <c r="Z609" s="7">
        <v>0</v>
      </c>
      <c r="AA609" s="7">
        <v>391461</v>
      </c>
      <c r="AB609" s="7">
        <v>3423032</v>
      </c>
      <c r="AC609" s="7">
        <v>217130</v>
      </c>
      <c r="AD609" s="7">
        <v>2218940.3568999995</v>
      </c>
      <c r="AE609" s="7">
        <v>0</v>
      </c>
      <c r="AF609" s="7">
        <v>3790476.6431000005</v>
      </c>
      <c r="AG609" s="7">
        <v>0</v>
      </c>
      <c r="AH609" s="7">
        <v>2218940.3568999995</v>
      </c>
      <c r="AI609" s="7">
        <v>924893</v>
      </c>
      <c r="AJ609" s="7">
        <v>1174</v>
      </c>
      <c r="AK609" s="7">
        <v>566122</v>
      </c>
      <c r="AL609" s="7">
        <v>0</v>
      </c>
      <c r="AM609" s="7">
        <v>976152</v>
      </c>
      <c r="AN609" s="7">
        <v>0</v>
      </c>
      <c r="AO609" s="7">
        <v>0</v>
      </c>
      <c r="AP609" s="7">
        <v>2756873</v>
      </c>
      <c r="AQ609" s="7">
        <v>135262</v>
      </c>
      <c r="AR609" s="7">
        <v>1107742</v>
      </c>
      <c r="AS609" s="7">
        <v>734</v>
      </c>
      <c r="AT609" s="7">
        <v>1421172</v>
      </c>
      <c r="AU609" s="7">
        <v>0</v>
      </c>
      <c r="AV609" s="7">
        <v>151558</v>
      </c>
      <c r="AW609" s="7">
        <v>0</v>
      </c>
      <c r="AX609" s="7">
        <v>0</v>
      </c>
      <c r="AY609" s="7">
        <v>3117020</v>
      </c>
      <c r="AZ609" s="7">
        <v>55147</v>
      </c>
      <c r="BA609" s="7">
        <v>0</v>
      </c>
      <c r="BB609" s="7">
        <v>0</v>
      </c>
      <c r="BC609" s="7">
        <v>0</v>
      </c>
      <c r="BD609" s="7">
        <v>0</v>
      </c>
      <c r="BE609" s="7">
        <v>0</v>
      </c>
      <c r="BF609" s="7">
        <v>0</v>
      </c>
      <c r="BG609" s="7">
        <v>320594</v>
      </c>
      <c r="BH609" s="7">
        <v>1783</v>
      </c>
      <c r="BI609" s="7">
        <v>70867</v>
      </c>
      <c r="BJ609" s="7">
        <v>975288.18416666682</v>
      </c>
      <c r="BK609" s="7">
        <v>599378.51333333366</v>
      </c>
      <c r="BL609" s="7">
        <v>26633.333333333332</v>
      </c>
      <c r="BM609" s="7">
        <v>1450372.0166666664</v>
      </c>
      <c r="BN609" s="130">
        <v>0.86199999999999999</v>
      </c>
      <c r="BO609" s="131">
        <v>6.9077200000000003E-5</v>
      </c>
      <c r="BP609" s="161">
        <v>1750.906724373214</v>
      </c>
      <c r="BQ609" s="162">
        <v>3423032</v>
      </c>
      <c r="BR609" s="161">
        <v>96545</v>
      </c>
      <c r="BS609" s="163">
        <v>0</v>
      </c>
      <c r="BT609" s="163">
        <v>535492.62000000034</v>
      </c>
      <c r="BU609" s="161">
        <v>3790476.64</v>
      </c>
      <c r="BV609" s="161">
        <v>0</v>
      </c>
      <c r="BW609" s="165">
        <v>2754432.9800000004</v>
      </c>
      <c r="BX609" s="161">
        <v>96545</v>
      </c>
    </row>
    <row r="610" spans="1:76" ht="14.45" x14ac:dyDescent="0.3">
      <c r="A610" s="164" t="s">
        <v>31</v>
      </c>
      <c r="B610" s="6" t="s">
        <v>90</v>
      </c>
      <c r="C610" s="6" t="s">
        <v>32</v>
      </c>
      <c r="D610" s="6" t="s">
        <v>39</v>
      </c>
      <c r="E610" s="6" t="s">
        <v>40</v>
      </c>
      <c r="F610" s="24" t="str">
        <f>+Tabela1[[#This Row],[WK]]&amp;Tabela1[[#This Row],[PK]]&amp;Tabela1[[#This Row],[GK]]</f>
        <v>100204</v>
      </c>
      <c r="G610" s="6" t="s">
        <v>619</v>
      </c>
      <c r="H610" s="7">
        <v>225597973.79539925</v>
      </c>
      <c r="I610" s="8">
        <v>1.371</v>
      </c>
      <c r="J610" s="7">
        <v>309294822.06999993</v>
      </c>
      <c r="K610" s="8">
        <v>7.0000000000000007E-2</v>
      </c>
      <c r="L610" s="7">
        <v>21650637.544899996</v>
      </c>
      <c r="M610" s="7">
        <v>14521969.544899996</v>
      </c>
      <c r="N610" s="9">
        <v>2.0371224392691589</v>
      </c>
      <c r="O610" s="7">
        <v>36562623</v>
      </c>
      <c r="P610" s="8">
        <v>1.2949999999999999</v>
      </c>
      <c r="Q610" s="7">
        <v>47348597</v>
      </c>
      <c r="R610" s="8">
        <v>1.6E-2</v>
      </c>
      <c r="S610" s="7">
        <v>757577.55200000003</v>
      </c>
      <c r="T610" s="7">
        <v>144568.55200000003</v>
      </c>
      <c r="U610" s="9">
        <v>0.23583430585847848</v>
      </c>
      <c r="V610" s="7">
        <v>14666538.096899997</v>
      </c>
      <c r="W610" s="9">
        <v>1.8944910898375116</v>
      </c>
      <c r="X610" s="7">
        <v>22948488.256148219</v>
      </c>
      <c r="Y610" s="7">
        <v>6087774</v>
      </c>
      <c r="Z610" s="7">
        <v>0</v>
      </c>
      <c r="AA610" s="7">
        <v>1169194.2561482191</v>
      </c>
      <c r="AB610" s="7">
        <v>15691520</v>
      </c>
      <c r="AC610" s="7">
        <v>0</v>
      </c>
      <c r="AD610" s="7">
        <v>8281950.1592482226</v>
      </c>
      <c r="AE610" s="7">
        <v>0</v>
      </c>
      <c r="AF610" s="7">
        <v>21650637.544899996</v>
      </c>
      <c r="AG610" s="7">
        <v>757577.55200000003</v>
      </c>
      <c r="AH610" s="7">
        <v>8281950.1592482226</v>
      </c>
      <c r="AI610" s="7">
        <v>5951975</v>
      </c>
      <c r="AJ610" s="7">
        <v>601666</v>
      </c>
      <c r="AK610" s="7">
        <v>4884392</v>
      </c>
      <c r="AL610" s="7">
        <v>306191</v>
      </c>
      <c r="AM610" s="7">
        <v>828167</v>
      </c>
      <c r="AN610" s="7">
        <v>0</v>
      </c>
      <c r="AO610" s="7">
        <v>0</v>
      </c>
      <c r="AP610" s="7">
        <v>12433071</v>
      </c>
      <c r="AQ610" s="7">
        <v>568895</v>
      </c>
      <c r="AR610" s="7">
        <v>7128668</v>
      </c>
      <c r="AS610" s="7">
        <v>613009</v>
      </c>
      <c r="AT610" s="7">
        <v>5448284</v>
      </c>
      <c r="AU610" s="7">
        <v>343849</v>
      </c>
      <c r="AV610" s="7">
        <v>815986</v>
      </c>
      <c r="AW610" s="7">
        <v>0</v>
      </c>
      <c r="AX610" s="7">
        <v>0</v>
      </c>
      <c r="AY610" s="7">
        <v>14391129</v>
      </c>
      <c r="AZ610" s="7">
        <v>235184</v>
      </c>
      <c r="BA610" s="7">
        <v>0</v>
      </c>
      <c r="BB610" s="7">
        <v>0</v>
      </c>
      <c r="BC610" s="7">
        <v>0</v>
      </c>
      <c r="BD610" s="7">
        <v>0</v>
      </c>
      <c r="BE610" s="7">
        <v>0</v>
      </c>
      <c r="BF610" s="7">
        <v>0</v>
      </c>
      <c r="BG610" s="7">
        <v>692242.25614821922</v>
      </c>
      <c r="BH610" s="7">
        <v>7720</v>
      </c>
      <c r="BI610" s="7">
        <v>476952</v>
      </c>
      <c r="BJ610" s="7">
        <v>6564262.2091666674</v>
      </c>
      <c r="BK610" s="7">
        <v>4415859.7166666677</v>
      </c>
      <c r="BL610" s="7">
        <v>1304845.0733333332</v>
      </c>
      <c r="BM610" s="7">
        <v>5983919.8233333332</v>
      </c>
      <c r="BN610" s="130">
        <v>0.80600000000000005</v>
      </c>
      <c r="BO610" s="131">
        <v>3.4330979999999998E-4</v>
      </c>
      <c r="BP610" s="161">
        <v>8699.5051248143427</v>
      </c>
      <c r="BQ610" s="162">
        <v>15691520</v>
      </c>
      <c r="BR610" s="161">
        <v>399417</v>
      </c>
      <c r="BS610" s="163">
        <v>0</v>
      </c>
      <c r="BT610" s="163">
        <v>685360.74385178089</v>
      </c>
      <c r="BU610" s="161">
        <v>21650637.539999999</v>
      </c>
      <c r="BV610" s="161">
        <v>757577.55</v>
      </c>
      <c r="BW610" s="165">
        <v>8967310.903851781</v>
      </c>
      <c r="BX610" s="161">
        <v>399417</v>
      </c>
    </row>
    <row r="611" spans="1:76" ht="14.45" x14ac:dyDescent="0.3">
      <c r="A611" s="164" t="s">
        <v>31</v>
      </c>
      <c r="B611" s="6" t="s">
        <v>90</v>
      </c>
      <c r="C611" s="6" t="s">
        <v>32</v>
      </c>
      <c r="D611" s="6" t="s">
        <v>42</v>
      </c>
      <c r="E611" s="6" t="s">
        <v>36</v>
      </c>
      <c r="F611" s="24" t="str">
        <f>+Tabela1[[#This Row],[WK]]&amp;Tabela1[[#This Row],[PK]]&amp;Tabela1[[#This Row],[GK]]</f>
        <v>100205</v>
      </c>
      <c r="G611" s="6" t="s">
        <v>620</v>
      </c>
      <c r="H611" s="7">
        <v>114137133.34279999</v>
      </c>
      <c r="I611" s="8">
        <v>1.371</v>
      </c>
      <c r="J611" s="7">
        <v>156482009.81000003</v>
      </c>
      <c r="K611" s="8">
        <v>7.0000000000000007E-2</v>
      </c>
      <c r="L611" s="7">
        <v>10953740.686700003</v>
      </c>
      <c r="M611" s="7">
        <v>6435712.6867000032</v>
      </c>
      <c r="N611" s="9">
        <v>1.4244517047481784</v>
      </c>
      <c r="O611" s="7">
        <v>5882131</v>
      </c>
      <c r="P611" s="8">
        <v>1.2949999999999999</v>
      </c>
      <c r="Q611" s="7">
        <v>7617360</v>
      </c>
      <c r="R611" s="8">
        <v>1.6E-2</v>
      </c>
      <c r="S611" s="7">
        <v>121877.76000000001</v>
      </c>
      <c r="T611" s="7">
        <v>-1083786.24</v>
      </c>
      <c r="U611" s="9">
        <v>-0.89891233378453694</v>
      </c>
      <c r="V611" s="7">
        <v>5351926.446700003</v>
      </c>
      <c r="W611" s="9">
        <v>0.93504794574900307</v>
      </c>
      <c r="X611" s="7">
        <v>8021470.9926650971</v>
      </c>
      <c r="Y611" s="7">
        <v>0</v>
      </c>
      <c r="Z611" s="7">
        <v>220350.94499999998</v>
      </c>
      <c r="AA611" s="7">
        <v>839403.04766509705</v>
      </c>
      <c r="AB611" s="7">
        <v>4959609</v>
      </c>
      <c r="AC611" s="7">
        <v>2002108</v>
      </c>
      <c r="AD611" s="7">
        <v>2669544.5459650941</v>
      </c>
      <c r="AE611" s="7">
        <v>-579334.18594095693</v>
      </c>
      <c r="AF611" s="7">
        <v>10953740.686700003</v>
      </c>
      <c r="AG611" s="7">
        <v>121877.76000000001</v>
      </c>
      <c r="AH611" s="7">
        <v>2090210.3600241372</v>
      </c>
      <c r="AI611" s="7">
        <v>3772260</v>
      </c>
      <c r="AJ611" s="7">
        <v>1031047</v>
      </c>
      <c r="AK611" s="7">
        <v>1259135</v>
      </c>
      <c r="AL611" s="7">
        <v>0</v>
      </c>
      <c r="AM611" s="7">
        <v>998620</v>
      </c>
      <c r="AN611" s="7">
        <v>0</v>
      </c>
      <c r="AO611" s="7">
        <v>0</v>
      </c>
      <c r="AP611" s="7">
        <v>3870709</v>
      </c>
      <c r="AQ611" s="7">
        <v>282458</v>
      </c>
      <c r="AR611" s="7">
        <v>4518028</v>
      </c>
      <c r="AS611" s="7">
        <v>1205664</v>
      </c>
      <c r="AT611" s="7">
        <v>1440696</v>
      </c>
      <c r="AU611" s="7">
        <v>0</v>
      </c>
      <c r="AV611" s="7">
        <v>1076423</v>
      </c>
      <c r="AW611" s="7">
        <v>0</v>
      </c>
      <c r="AX611" s="7">
        <v>0</v>
      </c>
      <c r="AY611" s="7">
        <v>4507426</v>
      </c>
      <c r="AZ611" s="7">
        <v>116781</v>
      </c>
      <c r="BA611" s="7">
        <v>220350.94499999998</v>
      </c>
      <c r="BB611" s="7">
        <v>0</v>
      </c>
      <c r="BC611" s="7">
        <v>0</v>
      </c>
      <c r="BD611" s="7">
        <v>2309.1</v>
      </c>
      <c r="BE611" s="7">
        <v>120.53</v>
      </c>
      <c r="BF611" s="7">
        <v>0</v>
      </c>
      <c r="BG611" s="7">
        <v>359123.04766509699</v>
      </c>
      <c r="BH611" s="7">
        <v>4005</v>
      </c>
      <c r="BI611" s="7">
        <v>480280</v>
      </c>
      <c r="BJ611" s="7">
        <v>6610101.9241666663</v>
      </c>
      <c r="BK611" s="7">
        <v>5129055.5833333321</v>
      </c>
      <c r="BL611" s="7">
        <v>218547.61666666667</v>
      </c>
      <c r="BM611" s="7">
        <v>5487090.1300000008</v>
      </c>
      <c r="BN611" s="130">
        <v>1.236</v>
      </c>
      <c r="BO611" s="131">
        <v>1.4493979999999999E-4</v>
      </c>
      <c r="BP611" s="161">
        <v>3672.9020486708969</v>
      </c>
      <c r="BQ611" s="162">
        <v>4959609</v>
      </c>
      <c r="BR611" s="161">
        <v>170456</v>
      </c>
      <c r="BS611" s="163">
        <v>0</v>
      </c>
      <c r="BT611" s="163">
        <v>1173192.5932758597</v>
      </c>
      <c r="BU611" s="161">
        <v>10953740.689999999</v>
      </c>
      <c r="BV611" s="161">
        <v>121877.75999999999</v>
      </c>
      <c r="BW611" s="165">
        <v>3263402.9532758598</v>
      </c>
      <c r="BX611" s="161">
        <v>170456</v>
      </c>
    </row>
    <row r="612" spans="1:76" ht="14.45" x14ac:dyDescent="0.3">
      <c r="A612" s="164" t="s">
        <v>31</v>
      </c>
      <c r="B612" s="6" t="s">
        <v>90</v>
      </c>
      <c r="C612" s="6" t="s">
        <v>32</v>
      </c>
      <c r="D612" s="6" t="s">
        <v>44</v>
      </c>
      <c r="E612" s="6" t="s">
        <v>36</v>
      </c>
      <c r="F612" s="24" t="str">
        <f>+Tabela1[[#This Row],[WK]]&amp;Tabela1[[#This Row],[PK]]&amp;Tabela1[[#This Row],[GK]]</f>
        <v>100206</v>
      </c>
      <c r="G612" s="6" t="s">
        <v>616</v>
      </c>
      <c r="H612" s="7">
        <v>330079989.45399964</v>
      </c>
      <c r="I612" s="8">
        <v>1.371</v>
      </c>
      <c r="J612" s="7">
        <v>452539665.54000002</v>
      </c>
      <c r="K612" s="8">
        <v>7.0000000000000007E-2</v>
      </c>
      <c r="L612" s="7">
        <v>31677776.587800004</v>
      </c>
      <c r="M612" s="7">
        <v>17256529.587800004</v>
      </c>
      <c r="N612" s="9">
        <v>1.1966045368892166</v>
      </c>
      <c r="O612" s="7">
        <v>2910500</v>
      </c>
      <c r="P612" s="8">
        <v>1.2949999999999999</v>
      </c>
      <c r="Q612" s="7">
        <v>3769098</v>
      </c>
      <c r="R612" s="8">
        <v>1.6E-2</v>
      </c>
      <c r="S612" s="7">
        <v>60305.567999999999</v>
      </c>
      <c r="T612" s="7">
        <v>-35044.432000000001</v>
      </c>
      <c r="U612" s="9">
        <v>-0.3675346827477714</v>
      </c>
      <c r="V612" s="7">
        <v>17221485.155800004</v>
      </c>
      <c r="W612" s="9">
        <v>1.186330732733023</v>
      </c>
      <c r="X612" s="7">
        <v>15052188.437119609</v>
      </c>
      <c r="Y612" s="7">
        <v>0</v>
      </c>
      <c r="Z612" s="7">
        <v>33490.695</v>
      </c>
      <c r="AA612" s="7">
        <v>1031495.7421196087</v>
      </c>
      <c r="AB612" s="7">
        <v>13257590</v>
      </c>
      <c r="AC612" s="7">
        <v>729612</v>
      </c>
      <c r="AD612" s="7">
        <v>729612</v>
      </c>
      <c r="AE612" s="7">
        <v>0</v>
      </c>
      <c r="AF612" s="7">
        <v>31677776.587800004</v>
      </c>
      <c r="AG612" s="7">
        <v>60305.567999999999</v>
      </c>
      <c r="AH612" s="7">
        <v>729612</v>
      </c>
      <c r="AI612" s="7">
        <v>12040805</v>
      </c>
      <c r="AJ612" s="7">
        <v>82078</v>
      </c>
      <c r="AK612" s="7">
        <v>3208594</v>
      </c>
      <c r="AL612" s="7">
        <v>0</v>
      </c>
      <c r="AM612" s="7">
        <v>332694</v>
      </c>
      <c r="AN612" s="7">
        <v>0</v>
      </c>
      <c r="AO612" s="7">
        <v>0</v>
      </c>
      <c r="AP612" s="7">
        <v>11376718</v>
      </c>
      <c r="AQ612" s="7">
        <v>811569</v>
      </c>
      <c r="AR612" s="7">
        <v>14421247</v>
      </c>
      <c r="AS612" s="7">
        <v>95350</v>
      </c>
      <c r="AT612" s="7">
        <v>3410472</v>
      </c>
      <c r="AU612" s="7">
        <v>0</v>
      </c>
      <c r="AV612" s="7">
        <v>365944</v>
      </c>
      <c r="AW612" s="7">
        <v>0</v>
      </c>
      <c r="AX612" s="7">
        <v>0</v>
      </c>
      <c r="AY612" s="7">
        <v>12959590</v>
      </c>
      <c r="AZ612" s="7">
        <v>373051</v>
      </c>
      <c r="BA612" s="7">
        <v>33490.695</v>
      </c>
      <c r="BB612" s="7">
        <v>0</v>
      </c>
      <c r="BC612" s="7">
        <v>0</v>
      </c>
      <c r="BD612" s="7">
        <v>360.11</v>
      </c>
      <c r="BE612" s="7">
        <v>0.01</v>
      </c>
      <c r="BF612" s="7">
        <v>0</v>
      </c>
      <c r="BG612" s="7">
        <v>804148.74211960868</v>
      </c>
      <c r="BH612" s="7">
        <v>8968</v>
      </c>
      <c r="BI612" s="7">
        <v>227347</v>
      </c>
      <c r="BJ612" s="7">
        <v>3128921.9225000003</v>
      </c>
      <c r="BK612" s="7">
        <v>978344.04666666733</v>
      </c>
      <c r="BL612" s="7">
        <v>2392807.5500000003</v>
      </c>
      <c r="BM612" s="7">
        <v>3816696.4033333329</v>
      </c>
      <c r="BN612" s="130">
        <v>1.0449999999999999</v>
      </c>
      <c r="BO612" s="131">
        <v>3.4386680000000002E-4</v>
      </c>
      <c r="BP612" s="161">
        <v>8714.5128967375404</v>
      </c>
      <c r="BQ612" s="162">
        <v>13257590</v>
      </c>
      <c r="BR612" s="161">
        <v>520578</v>
      </c>
      <c r="BS612" s="163">
        <v>0</v>
      </c>
      <c r="BT612" s="163">
        <v>2178537.6799999997</v>
      </c>
      <c r="BU612" s="161">
        <v>31677776.59</v>
      </c>
      <c r="BV612" s="161">
        <v>60305.57</v>
      </c>
      <c r="BW612" s="165">
        <v>2908149.6799999997</v>
      </c>
      <c r="BX612" s="161">
        <v>520578</v>
      </c>
    </row>
    <row r="613" spans="1:76" ht="14.45" x14ac:dyDescent="0.3">
      <c r="A613" s="164" t="s">
        <v>31</v>
      </c>
      <c r="B613" s="6" t="s">
        <v>90</v>
      </c>
      <c r="C613" s="6" t="s">
        <v>32</v>
      </c>
      <c r="D613" s="6" t="s">
        <v>51</v>
      </c>
      <c r="E613" s="6" t="s">
        <v>36</v>
      </c>
      <c r="F613" s="24" t="str">
        <f>+Tabela1[[#This Row],[WK]]&amp;Tabela1[[#This Row],[PK]]&amp;Tabela1[[#This Row],[GK]]</f>
        <v>100207</v>
      </c>
      <c r="G613" s="6" t="s">
        <v>621</v>
      </c>
      <c r="H613" s="7">
        <v>49170444.634199902</v>
      </c>
      <c r="I613" s="8">
        <v>1.371</v>
      </c>
      <c r="J613" s="7">
        <v>67412679.590000004</v>
      </c>
      <c r="K613" s="8">
        <v>7.0000000000000007E-2</v>
      </c>
      <c r="L613" s="7">
        <v>4718887.5713000009</v>
      </c>
      <c r="M613" s="7">
        <v>3206696.5713000009</v>
      </c>
      <c r="N613" s="9">
        <v>2.1205631902980517</v>
      </c>
      <c r="O613" s="7">
        <v>2180862</v>
      </c>
      <c r="P613" s="8">
        <v>1.2949999999999999</v>
      </c>
      <c r="Q613" s="7">
        <v>2824216</v>
      </c>
      <c r="R613" s="8">
        <v>1.6E-2</v>
      </c>
      <c r="S613" s="7">
        <v>45187.455999999998</v>
      </c>
      <c r="T613" s="7">
        <v>-22148.544000000002</v>
      </c>
      <c r="U613" s="9">
        <v>-0.32892574551502912</v>
      </c>
      <c r="V613" s="7">
        <v>3184548.0273000011</v>
      </c>
      <c r="W613" s="9">
        <v>2.0161402921887381</v>
      </c>
      <c r="X613" s="7">
        <v>7354887</v>
      </c>
      <c r="Y613" s="7">
        <v>3016369</v>
      </c>
      <c r="Z613" s="7">
        <v>0</v>
      </c>
      <c r="AA613" s="7">
        <v>444252</v>
      </c>
      <c r="AB613" s="7">
        <v>3894266</v>
      </c>
      <c r="AC613" s="7">
        <v>0</v>
      </c>
      <c r="AD613" s="7">
        <v>4170338.9726999993</v>
      </c>
      <c r="AE613" s="7">
        <v>0</v>
      </c>
      <c r="AF613" s="7">
        <v>4718887.5713000009</v>
      </c>
      <c r="AG613" s="7">
        <v>45187.455999999998</v>
      </c>
      <c r="AH613" s="7">
        <v>4170338.9726999993</v>
      </c>
      <c r="AI613" s="7">
        <v>1262581</v>
      </c>
      <c r="AJ613" s="7">
        <v>78288</v>
      </c>
      <c r="AK613" s="7">
        <v>2604043</v>
      </c>
      <c r="AL613" s="7">
        <v>0</v>
      </c>
      <c r="AM613" s="7">
        <v>295083</v>
      </c>
      <c r="AN613" s="7">
        <v>0</v>
      </c>
      <c r="AO613" s="7">
        <v>0</v>
      </c>
      <c r="AP613" s="7">
        <v>3011602</v>
      </c>
      <c r="AQ613" s="7">
        <v>218806</v>
      </c>
      <c r="AR613" s="7">
        <v>1512191</v>
      </c>
      <c r="AS613" s="7">
        <v>67336</v>
      </c>
      <c r="AT613" s="7">
        <v>2668966</v>
      </c>
      <c r="AU613" s="7">
        <v>0</v>
      </c>
      <c r="AV613" s="7">
        <v>630286</v>
      </c>
      <c r="AW613" s="7">
        <v>0</v>
      </c>
      <c r="AX613" s="7">
        <v>0</v>
      </c>
      <c r="AY613" s="7">
        <v>3460603</v>
      </c>
      <c r="AZ613" s="7">
        <v>89208</v>
      </c>
      <c r="BA613" s="7">
        <v>0</v>
      </c>
      <c r="BB613" s="7">
        <v>0</v>
      </c>
      <c r="BC613" s="7">
        <v>0</v>
      </c>
      <c r="BD613" s="7">
        <v>0</v>
      </c>
      <c r="BE613" s="7">
        <v>0</v>
      </c>
      <c r="BF613" s="7">
        <v>0</v>
      </c>
      <c r="BG613" s="7">
        <v>320594</v>
      </c>
      <c r="BH613" s="7">
        <v>2186</v>
      </c>
      <c r="BI613" s="7">
        <v>123658</v>
      </c>
      <c r="BJ613" s="7">
        <v>1701870.1975000002</v>
      </c>
      <c r="BK613" s="7">
        <v>1182772.1900000002</v>
      </c>
      <c r="BL613" s="7">
        <v>15000</v>
      </c>
      <c r="BM613" s="7">
        <v>2046392.03</v>
      </c>
      <c r="BN613" s="130">
        <v>0.67400000000000004</v>
      </c>
      <c r="BO613" s="131">
        <v>9.2359099999999995E-5</v>
      </c>
      <c r="BP613" s="161">
        <v>2340.211901890827</v>
      </c>
      <c r="BQ613" s="162">
        <v>3894266</v>
      </c>
      <c r="BR613" s="161">
        <v>119678</v>
      </c>
      <c r="BS613" s="163">
        <v>0</v>
      </c>
      <c r="BT613" s="163">
        <v>468680.80000000005</v>
      </c>
      <c r="BU613" s="161">
        <v>4718887.57</v>
      </c>
      <c r="BV613" s="161">
        <v>45187.46</v>
      </c>
      <c r="BW613" s="165">
        <v>4639019.7700000005</v>
      </c>
      <c r="BX613" s="161">
        <v>119678</v>
      </c>
    </row>
    <row r="614" spans="1:76" ht="14.45" x14ac:dyDescent="0.3">
      <c r="A614" s="164" t="s">
        <v>31</v>
      </c>
      <c r="B614" s="6" t="s">
        <v>90</v>
      </c>
      <c r="C614" s="6" t="s">
        <v>32</v>
      </c>
      <c r="D614" s="6" t="s">
        <v>75</v>
      </c>
      <c r="E614" s="6" t="s">
        <v>36</v>
      </c>
      <c r="F614" s="24" t="str">
        <f>+Tabela1[[#This Row],[WK]]&amp;Tabela1[[#This Row],[PK]]&amp;Tabela1[[#This Row],[GK]]</f>
        <v>100208</v>
      </c>
      <c r="G614" s="6" t="s">
        <v>622</v>
      </c>
      <c r="H614" s="7">
        <v>81124055.053199798</v>
      </c>
      <c r="I614" s="8">
        <v>1.371</v>
      </c>
      <c r="J614" s="7">
        <v>111221079.48</v>
      </c>
      <c r="K614" s="8">
        <v>7.0000000000000007E-2</v>
      </c>
      <c r="L614" s="7">
        <v>7785475.5636000009</v>
      </c>
      <c r="M614" s="7">
        <v>5744838.5636000009</v>
      </c>
      <c r="N614" s="9">
        <v>2.8152182693933319</v>
      </c>
      <c r="O614" s="7">
        <v>715481</v>
      </c>
      <c r="P614" s="8">
        <v>1.2949999999999999</v>
      </c>
      <c r="Q614" s="7">
        <v>926548</v>
      </c>
      <c r="R614" s="8">
        <v>1.6E-2</v>
      </c>
      <c r="S614" s="7">
        <v>14824.768</v>
      </c>
      <c r="T614" s="7">
        <v>-137729.23199999999</v>
      </c>
      <c r="U614" s="9">
        <v>-0.90282281683862753</v>
      </c>
      <c r="V614" s="7">
        <v>5607109.3316000011</v>
      </c>
      <c r="W614" s="9">
        <v>2.556598732896497</v>
      </c>
      <c r="X614" s="7">
        <v>12891908.6</v>
      </c>
      <c r="Y614" s="7">
        <v>5743920</v>
      </c>
      <c r="Z614" s="7">
        <v>30491.599999999999</v>
      </c>
      <c r="AA614" s="7">
        <v>568001</v>
      </c>
      <c r="AB614" s="7">
        <v>6549496</v>
      </c>
      <c r="AC614" s="7">
        <v>0</v>
      </c>
      <c r="AD614" s="7">
        <v>7284799.2683999985</v>
      </c>
      <c r="AE614" s="7">
        <v>0</v>
      </c>
      <c r="AF614" s="7">
        <v>7785475.5636000009</v>
      </c>
      <c r="AG614" s="7">
        <v>14824.768</v>
      </c>
      <c r="AH614" s="7">
        <v>7284799.2683999985</v>
      </c>
      <c r="AI614" s="7">
        <v>1703799</v>
      </c>
      <c r="AJ614" s="7">
        <v>15269</v>
      </c>
      <c r="AK614" s="7">
        <v>2550735</v>
      </c>
      <c r="AL614" s="7">
        <v>16918</v>
      </c>
      <c r="AM614" s="7">
        <v>828661</v>
      </c>
      <c r="AN614" s="7">
        <v>0</v>
      </c>
      <c r="AO614" s="7">
        <v>0</v>
      </c>
      <c r="AP614" s="7">
        <v>5225018</v>
      </c>
      <c r="AQ614" s="7">
        <v>258589</v>
      </c>
      <c r="AR614" s="7">
        <v>2040637</v>
      </c>
      <c r="AS614" s="7">
        <v>152554</v>
      </c>
      <c r="AT614" s="7">
        <v>3803268</v>
      </c>
      <c r="AU614" s="7">
        <v>72234</v>
      </c>
      <c r="AV614" s="7">
        <v>918697</v>
      </c>
      <c r="AW614" s="7">
        <v>0</v>
      </c>
      <c r="AX614" s="7">
        <v>0</v>
      </c>
      <c r="AY614" s="7">
        <v>6004866</v>
      </c>
      <c r="AZ614" s="7">
        <v>116781</v>
      </c>
      <c r="BA614" s="7">
        <v>30491.599999999999</v>
      </c>
      <c r="BB614" s="7">
        <v>0</v>
      </c>
      <c r="BC614" s="7">
        <v>98.36</v>
      </c>
      <c r="BD614" s="7">
        <v>0</v>
      </c>
      <c r="BE614" s="7">
        <v>0</v>
      </c>
      <c r="BF614" s="7">
        <v>0</v>
      </c>
      <c r="BG614" s="7">
        <v>320594</v>
      </c>
      <c r="BH614" s="7">
        <v>3200</v>
      </c>
      <c r="BI614" s="7">
        <v>247407</v>
      </c>
      <c r="BJ614" s="7">
        <v>3405172.767500001</v>
      </c>
      <c r="BK614" s="7">
        <v>1044722.0566666676</v>
      </c>
      <c r="BL614" s="7">
        <v>3210661.0033333334</v>
      </c>
      <c r="BM614" s="7">
        <v>3020480.8366666664</v>
      </c>
      <c r="BN614" s="130">
        <v>0.63800000000000001</v>
      </c>
      <c r="BO614" s="131">
        <v>1.5631210000000001E-4</v>
      </c>
      <c r="BP614" s="161">
        <v>3961.0512695963171</v>
      </c>
      <c r="BQ614" s="162">
        <v>6549496</v>
      </c>
      <c r="BR614" s="161">
        <v>172920</v>
      </c>
      <c r="BS614" s="163">
        <v>209307.75999999978</v>
      </c>
      <c r="BT614" s="163">
        <v>0</v>
      </c>
      <c r="BU614" s="161">
        <v>7785475.5599999996</v>
      </c>
      <c r="BV614" s="161">
        <v>14824.77</v>
      </c>
      <c r="BW614" s="165">
        <v>7075491.5099999998</v>
      </c>
      <c r="BX614" s="161">
        <v>172920</v>
      </c>
    </row>
    <row r="615" spans="1:76" ht="14.45" x14ac:dyDescent="0.3">
      <c r="A615" s="164" t="s">
        <v>31</v>
      </c>
      <c r="B615" s="6" t="s">
        <v>90</v>
      </c>
      <c r="C615" s="6" t="s">
        <v>32</v>
      </c>
      <c r="D615" s="6" t="s">
        <v>77</v>
      </c>
      <c r="E615" s="6" t="s">
        <v>36</v>
      </c>
      <c r="F615" s="24" t="str">
        <f>+Tabela1[[#This Row],[WK]]&amp;Tabela1[[#This Row],[PK]]&amp;Tabela1[[#This Row],[GK]]</f>
        <v>100209</v>
      </c>
      <c r="G615" s="6" t="s">
        <v>623</v>
      </c>
      <c r="H615" s="7">
        <v>55293301.48399996</v>
      </c>
      <c r="I615" s="8">
        <v>1.371</v>
      </c>
      <c r="J615" s="7">
        <v>75807116.340000004</v>
      </c>
      <c r="K615" s="8">
        <v>7.0000000000000007E-2</v>
      </c>
      <c r="L615" s="7">
        <v>5306498.1438000007</v>
      </c>
      <c r="M615" s="7">
        <v>3780867.1438000007</v>
      </c>
      <c r="N615" s="9">
        <v>2.4782317243160374</v>
      </c>
      <c r="O615" s="7">
        <v>0</v>
      </c>
      <c r="P615" s="8">
        <v>1.2949999999999999</v>
      </c>
      <c r="Q615" s="7">
        <v>0</v>
      </c>
      <c r="R615" s="8">
        <v>1.6E-2</v>
      </c>
      <c r="S615" s="7">
        <v>0</v>
      </c>
      <c r="T615" s="7">
        <v>-2957</v>
      </c>
      <c r="U615" s="9">
        <v>-1</v>
      </c>
      <c r="V615" s="7">
        <v>3777910.1438000007</v>
      </c>
      <c r="W615" s="9">
        <v>2.4715032067502825</v>
      </c>
      <c r="X615" s="7">
        <v>8620407</v>
      </c>
      <c r="Y615" s="7">
        <v>2564995</v>
      </c>
      <c r="Z615" s="7">
        <v>0</v>
      </c>
      <c r="AA615" s="7">
        <v>471395</v>
      </c>
      <c r="AB615" s="7">
        <v>4548305</v>
      </c>
      <c r="AC615" s="7">
        <v>1035712</v>
      </c>
      <c r="AD615" s="7">
        <v>4842496.8561999993</v>
      </c>
      <c r="AE615" s="7">
        <v>0</v>
      </c>
      <c r="AF615" s="7">
        <v>5306498.1438000007</v>
      </c>
      <c r="AG615" s="7">
        <v>0</v>
      </c>
      <c r="AH615" s="7">
        <v>4842496.8561999993</v>
      </c>
      <c r="AI615" s="7">
        <v>1273803</v>
      </c>
      <c r="AJ615" s="7">
        <v>436</v>
      </c>
      <c r="AK615" s="7">
        <v>2766822</v>
      </c>
      <c r="AL615" s="7">
        <v>0</v>
      </c>
      <c r="AM615" s="7">
        <v>139508</v>
      </c>
      <c r="AN615" s="7">
        <v>0</v>
      </c>
      <c r="AO615" s="7">
        <v>0</v>
      </c>
      <c r="AP615" s="7">
        <v>3930618</v>
      </c>
      <c r="AQ615" s="7">
        <v>155153</v>
      </c>
      <c r="AR615" s="7">
        <v>1525631</v>
      </c>
      <c r="AS615" s="7">
        <v>2957</v>
      </c>
      <c r="AT615" s="7">
        <v>3190219</v>
      </c>
      <c r="AU615" s="7">
        <v>0</v>
      </c>
      <c r="AV615" s="7">
        <v>810917</v>
      </c>
      <c r="AW615" s="7">
        <v>0</v>
      </c>
      <c r="AX615" s="7">
        <v>0</v>
      </c>
      <c r="AY615" s="7">
        <v>4324349</v>
      </c>
      <c r="AZ615" s="7">
        <v>63256</v>
      </c>
      <c r="BA615" s="7">
        <v>0</v>
      </c>
      <c r="BB615" s="7">
        <v>0</v>
      </c>
      <c r="BC615" s="7">
        <v>0</v>
      </c>
      <c r="BD615" s="7">
        <v>0</v>
      </c>
      <c r="BE615" s="7">
        <v>0</v>
      </c>
      <c r="BF615" s="7">
        <v>0</v>
      </c>
      <c r="BG615" s="7">
        <v>320594</v>
      </c>
      <c r="BH615" s="7">
        <v>2415</v>
      </c>
      <c r="BI615" s="7">
        <v>150801</v>
      </c>
      <c r="BJ615" s="7">
        <v>2075393.6233333331</v>
      </c>
      <c r="BK615" s="7">
        <v>897997.63666666625</v>
      </c>
      <c r="BL615" s="7">
        <v>945872.44000000006</v>
      </c>
      <c r="BM615" s="7">
        <v>2817839.0666666669</v>
      </c>
      <c r="BN615" s="130">
        <v>0.72399999999999998</v>
      </c>
      <c r="BO615" s="131">
        <v>9.5214400000000001E-5</v>
      </c>
      <c r="BP615" s="161">
        <v>2413.2497252503954</v>
      </c>
      <c r="BQ615" s="162">
        <v>4548305</v>
      </c>
      <c r="BR615" s="161">
        <v>131181</v>
      </c>
      <c r="BS615" s="163">
        <v>0</v>
      </c>
      <c r="BT615" s="163">
        <v>899514.90000000037</v>
      </c>
      <c r="BU615" s="161">
        <v>5306498.1399999997</v>
      </c>
      <c r="BV615" s="161">
        <v>0</v>
      </c>
      <c r="BW615" s="165">
        <v>5742011.7600000007</v>
      </c>
      <c r="BX615" s="161">
        <v>131181</v>
      </c>
    </row>
    <row r="616" spans="1:76" ht="14.45" x14ac:dyDescent="0.3">
      <c r="A616" s="164" t="s">
        <v>31</v>
      </c>
      <c r="B616" s="6" t="s">
        <v>90</v>
      </c>
      <c r="C616" s="6" t="s">
        <v>32</v>
      </c>
      <c r="D616" s="6" t="s">
        <v>90</v>
      </c>
      <c r="E616" s="6" t="s">
        <v>36</v>
      </c>
      <c r="F616" s="24" t="str">
        <f>+Tabela1[[#This Row],[WK]]&amp;Tabela1[[#This Row],[PK]]&amp;Tabela1[[#This Row],[GK]]</f>
        <v>100210</v>
      </c>
      <c r="G616" s="6" t="s">
        <v>624</v>
      </c>
      <c r="H616" s="7">
        <v>103214824.34019999</v>
      </c>
      <c r="I616" s="8">
        <v>1.371</v>
      </c>
      <c r="J616" s="7">
        <v>141507524.17000002</v>
      </c>
      <c r="K616" s="8">
        <v>7.0000000000000007E-2</v>
      </c>
      <c r="L616" s="7">
        <v>9905526.6919000018</v>
      </c>
      <c r="M616" s="7">
        <v>6536630.6919000018</v>
      </c>
      <c r="N616" s="9">
        <v>1.9402886559573231</v>
      </c>
      <c r="O616" s="7">
        <v>2369277</v>
      </c>
      <c r="P616" s="8">
        <v>1.2949999999999999</v>
      </c>
      <c r="Q616" s="7">
        <v>3068214</v>
      </c>
      <c r="R616" s="8">
        <v>1.6E-2</v>
      </c>
      <c r="S616" s="7">
        <v>49091.423999999999</v>
      </c>
      <c r="T616" s="7">
        <v>29483.423999999999</v>
      </c>
      <c r="U616" s="9">
        <v>1.5036425948592411</v>
      </c>
      <c r="V616" s="7">
        <v>6566114.1159000024</v>
      </c>
      <c r="W616" s="9">
        <v>1.9377619491964602</v>
      </c>
      <c r="X616" s="7">
        <v>10008867.534807304</v>
      </c>
      <c r="Y616" s="7">
        <v>788954</v>
      </c>
      <c r="Z616" s="7">
        <v>0</v>
      </c>
      <c r="AA616" s="7">
        <v>561754.5348073045</v>
      </c>
      <c r="AB616" s="7">
        <v>5853803</v>
      </c>
      <c r="AC616" s="7">
        <v>2804356</v>
      </c>
      <c r="AD616" s="7">
        <v>3442753.418907302</v>
      </c>
      <c r="AE616" s="7">
        <v>0</v>
      </c>
      <c r="AF616" s="7">
        <v>9905526.6919000018</v>
      </c>
      <c r="AG616" s="7">
        <v>49091.423999999999</v>
      </c>
      <c r="AH616" s="7">
        <v>3442753.418907302</v>
      </c>
      <c r="AI616" s="7">
        <v>2812810</v>
      </c>
      <c r="AJ616" s="7">
        <v>14647</v>
      </c>
      <c r="AK616" s="7">
        <v>3110362</v>
      </c>
      <c r="AL616" s="7">
        <v>0</v>
      </c>
      <c r="AM616" s="7">
        <v>1082704</v>
      </c>
      <c r="AN616" s="7">
        <v>0</v>
      </c>
      <c r="AO616" s="7">
        <v>0</v>
      </c>
      <c r="AP616" s="7">
        <v>4484011</v>
      </c>
      <c r="AQ616" s="7">
        <v>350088</v>
      </c>
      <c r="AR616" s="7">
        <v>3368896</v>
      </c>
      <c r="AS616" s="7">
        <v>19608</v>
      </c>
      <c r="AT616" s="7">
        <v>3921020</v>
      </c>
      <c r="AU616" s="7">
        <v>0</v>
      </c>
      <c r="AV616" s="7">
        <v>507365</v>
      </c>
      <c r="AW616" s="7">
        <v>0</v>
      </c>
      <c r="AX616" s="7">
        <v>0</v>
      </c>
      <c r="AY616" s="7">
        <v>5080509</v>
      </c>
      <c r="AZ616" s="7">
        <v>158952</v>
      </c>
      <c r="BA616" s="7">
        <v>0</v>
      </c>
      <c r="BB616" s="7">
        <v>0</v>
      </c>
      <c r="BC616" s="7">
        <v>0</v>
      </c>
      <c r="BD616" s="7">
        <v>0</v>
      </c>
      <c r="BE616" s="7">
        <v>0</v>
      </c>
      <c r="BF616" s="7">
        <v>0</v>
      </c>
      <c r="BG616" s="7">
        <v>333567.5348073045</v>
      </c>
      <c r="BH616" s="7">
        <v>3720</v>
      </c>
      <c r="BI616" s="7">
        <v>228187</v>
      </c>
      <c r="BJ616" s="7">
        <v>3140474.2925000004</v>
      </c>
      <c r="BK616" s="7">
        <v>1547450.5600000005</v>
      </c>
      <c r="BL616" s="7">
        <v>522238.05</v>
      </c>
      <c r="BM616" s="7">
        <v>5327618.83</v>
      </c>
      <c r="BN616" s="130">
        <v>0.93400000000000005</v>
      </c>
      <c r="BO616" s="131">
        <v>1.3089229999999999E-4</v>
      </c>
      <c r="BP616" s="161">
        <v>3316.7175950269743</v>
      </c>
      <c r="BQ616" s="162">
        <v>5853803</v>
      </c>
      <c r="BR616" s="161">
        <v>208374</v>
      </c>
      <c r="BS616" s="163">
        <v>0</v>
      </c>
      <c r="BT616" s="163">
        <v>867352.46519269608</v>
      </c>
      <c r="BU616" s="161">
        <v>9905526.6899999995</v>
      </c>
      <c r="BV616" s="161">
        <v>49091.42</v>
      </c>
      <c r="BW616" s="165">
        <v>4310105.885192696</v>
      </c>
      <c r="BX616" s="161">
        <v>208374</v>
      </c>
    </row>
    <row r="617" spans="1:76" ht="14.45" x14ac:dyDescent="0.3">
      <c r="A617" s="164" t="s">
        <v>31</v>
      </c>
      <c r="B617" s="6" t="s">
        <v>90</v>
      </c>
      <c r="C617" s="6" t="s">
        <v>32</v>
      </c>
      <c r="D617" s="6" t="s">
        <v>92</v>
      </c>
      <c r="E617" s="6" t="s">
        <v>40</v>
      </c>
      <c r="F617" s="24" t="str">
        <f>+Tabela1[[#This Row],[WK]]&amp;Tabela1[[#This Row],[PK]]&amp;Tabela1[[#This Row],[GK]]</f>
        <v>100211</v>
      </c>
      <c r="G617" s="6" t="s">
        <v>625</v>
      </c>
      <c r="H617" s="7">
        <v>347897247.82099944</v>
      </c>
      <c r="I617" s="8">
        <v>1.371</v>
      </c>
      <c r="J617" s="7">
        <v>476967126.76999998</v>
      </c>
      <c r="K617" s="8">
        <v>7.0000000000000007E-2</v>
      </c>
      <c r="L617" s="7">
        <v>33387698.8739</v>
      </c>
      <c r="M617" s="7">
        <v>20773626.8739</v>
      </c>
      <c r="N617" s="9">
        <v>1.6468612890349761</v>
      </c>
      <c r="O617" s="7">
        <v>33704151</v>
      </c>
      <c r="P617" s="8">
        <v>1.2949999999999999</v>
      </c>
      <c r="Q617" s="7">
        <v>43646876</v>
      </c>
      <c r="R617" s="8">
        <v>1.6E-2</v>
      </c>
      <c r="S617" s="7">
        <v>698350.01600000006</v>
      </c>
      <c r="T617" s="7">
        <v>-638700.98399999994</v>
      </c>
      <c r="U617" s="9">
        <v>-0.47769380823917706</v>
      </c>
      <c r="V617" s="7">
        <v>20134925.889899999</v>
      </c>
      <c r="W617" s="9">
        <v>1.4432476790506399</v>
      </c>
      <c r="X617" s="7">
        <v>21640223.718365591</v>
      </c>
      <c r="Y617" s="7">
        <v>5006042</v>
      </c>
      <c r="Z617" s="7">
        <v>26689.140000000003</v>
      </c>
      <c r="AA617" s="7">
        <v>1355079.5783655916</v>
      </c>
      <c r="AB617" s="7">
        <v>15252413</v>
      </c>
      <c r="AC617" s="7">
        <v>0</v>
      </c>
      <c r="AD617" s="7">
        <v>1505297.828465591</v>
      </c>
      <c r="AE617" s="7">
        <v>0</v>
      </c>
      <c r="AF617" s="7">
        <v>33387698.8739</v>
      </c>
      <c r="AG617" s="7">
        <v>698350.01600000006</v>
      </c>
      <c r="AH617" s="7">
        <v>1505297.828465591</v>
      </c>
      <c r="AI617" s="7">
        <v>10531931</v>
      </c>
      <c r="AJ617" s="7">
        <v>1061468</v>
      </c>
      <c r="AK617" s="7">
        <v>4271254</v>
      </c>
      <c r="AL617" s="7">
        <v>808444</v>
      </c>
      <c r="AM617" s="7">
        <v>492793</v>
      </c>
      <c r="AN617" s="7">
        <v>0</v>
      </c>
      <c r="AO617" s="7">
        <v>0</v>
      </c>
      <c r="AP617" s="7">
        <v>12668822</v>
      </c>
      <c r="AQ617" s="7">
        <v>958766</v>
      </c>
      <c r="AR617" s="7">
        <v>12614072</v>
      </c>
      <c r="AS617" s="7">
        <v>1337051</v>
      </c>
      <c r="AT617" s="7">
        <v>4168588</v>
      </c>
      <c r="AU617" s="7">
        <v>949366</v>
      </c>
      <c r="AV617" s="7">
        <v>528844</v>
      </c>
      <c r="AW617" s="7">
        <v>0</v>
      </c>
      <c r="AX617" s="7">
        <v>0</v>
      </c>
      <c r="AY617" s="7">
        <v>13640782</v>
      </c>
      <c r="AZ617" s="7">
        <v>402246</v>
      </c>
      <c r="BA617" s="7">
        <v>26689.140000000003</v>
      </c>
      <c r="BB617" s="7">
        <v>0</v>
      </c>
      <c r="BC617" s="7">
        <v>0</v>
      </c>
      <c r="BD617" s="7">
        <v>0</v>
      </c>
      <c r="BE617" s="7">
        <v>573.96</v>
      </c>
      <c r="BF617" s="7">
        <v>0</v>
      </c>
      <c r="BG617" s="7">
        <v>975236.57836559159</v>
      </c>
      <c r="BH617" s="7">
        <v>10876</v>
      </c>
      <c r="BI617" s="7">
        <v>379843</v>
      </c>
      <c r="BJ617" s="7">
        <v>5227764.3683333322</v>
      </c>
      <c r="BK617" s="7">
        <v>4724669.3966666656</v>
      </c>
      <c r="BL617" s="7">
        <v>831435.93666666665</v>
      </c>
      <c r="BM617" s="7">
        <v>349508.01333333366</v>
      </c>
      <c r="BN617" s="130">
        <v>0.88</v>
      </c>
      <c r="BO617" s="131">
        <v>4.575941E-4</v>
      </c>
      <c r="BP617" s="161">
        <v>11596.005105991744</v>
      </c>
      <c r="BQ617" s="162">
        <v>15252413</v>
      </c>
      <c r="BR617" s="161">
        <v>535109</v>
      </c>
      <c r="BS617" s="163">
        <v>0</v>
      </c>
      <c r="BT617" s="163">
        <v>1584711.2816344127</v>
      </c>
      <c r="BU617" s="161">
        <v>33387698.870000001</v>
      </c>
      <c r="BV617" s="161">
        <v>698350.02</v>
      </c>
      <c r="BW617" s="165">
        <v>3090009.1116344128</v>
      </c>
      <c r="BX617" s="161">
        <v>535109</v>
      </c>
    </row>
    <row r="618" spans="1:76" ht="14.45" x14ac:dyDescent="0.3">
      <c r="A618" s="164" t="s">
        <v>31</v>
      </c>
      <c r="B618" s="6" t="s">
        <v>90</v>
      </c>
      <c r="C618" s="6" t="s">
        <v>37</v>
      </c>
      <c r="D618" s="6" t="s">
        <v>33</v>
      </c>
      <c r="E618" s="6" t="s">
        <v>36</v>
      </c>
      <c r="F618" s="24" t="str">
        <f>+Tabela1[[#This Row],[WK]]&amp;Tabela1[[#This Row],[PK]]&amp;Tabela1[[#This Row],[GK]]</f>
        <v>100301</v>
      </c>
      <c r="G618" s="6" t="s">
        <v>626</v>
      </c>
      <c r="H618" s="7">
        <v>161573971.59039956</v>
      </c>
      <c r="I618" s="8">
        <v>1.371</v>
      </c>
      <c r="J618" s="7">
        <v>221517915.05000001</v>
      </c>
      <c r="K618" s="8">
        <v>7.0000000000000007E-2</v>
      </c>
      <c r="L618" s="7">
        <v>15506254.053500002</v>
      </c>
      <c r="M618" s="7">
        <v>8583760.0535000023</v>
      </c>
      <c r="N618" s="9">
        <v>1.2399808585605134</v>
      </c>
      <c r="O618" s="7">
        <v>9613544</v>
      </c>
      <c r="P618" s="8">
        <v>1.2949999999999999</v>
      </c>
      <c r="Q618" s="7">
        <v>12449539</v>
      </c>
      <c r="R618" s="8">
        <v>1.6E-2</v>
      </c>
      <c r="S618" s="7">
        <v>199192.62400000001</v>
      </c>
      <c r="T618" s="7">
        <v>60197.624000000011</v>
      </c>
      <c r="U618" s="9">
        <v>0.43309201050397506</v>
      </c>
      <c r="V618" s="7">
        <v>8643957.6775000021</v>
      </c>
      <c r="W618" s="9">
        <v>1.2240984412069469</v>
      </c>
      <c r="X618" s="7">
        <v>11258582.149330476</v>
      </c>
      <c r="Y618" s="7">
        <v>0</v>
      </c>
      <c r="Z618" s="7">
        <v>37.199999999999996</v>
      </c>
      <c r="AA618" s="7">
        <v>775208.94933047635</v>
      </c>
      <c r="AB618" s="7">
        <v>9478493</v>
      </c>
      <c r="AC618" s="7">
        <v>1004843</v>
      </c>
      <c r="AD618" s="7">
        <v>2614624.4718304742</v>
      </c>
      <c r="AE618" s="7">
        <v>0</v>
      </c>
      <c r="AF618" s="7">
        <v>15506254.053500002</v>
      </c>
      <c r="AG618" s="7">
        <v>199192.62400000001</v>
      </c>
      <c r="AH618" s="7">
        <v>2614624.4718304742</v>
      </c>
      <c r="AI618" s="7">
        <v>5779833</v>
      </c>
      <c r="AJ618" s="7">
        <v>97834</v>
      </c>
      <c r="AK618" s="7">
        <v>1278237</v>
      </c>
      <c r="AL618" s="7">
        <v>0</v>
      </c>
      <c r="AM618" s="7">
        <v>344455</v>
      </c>
      <c r="AN618" s="7">
        <v>0</v>
      </c>
      <c r="AO618" s="7">
        <v>0</v>
      </c>
      <c r="AP618" s="7">
        <v>7487633</v>
      </c>
      <c r="AQ618" s="7">
        <v>501263</v>
      </c>
      <c r="AR618" s="7">
        <v>6922494</v>
      </c>
      <c r="AS618" s="7">
        <v>138995</v>
      </c>
      <c r="AT618" s="7">
        <v>1459594</v>
      </c>
      <c r="AU618" s="7">
        <v>0</v>
      </c>
      <c r="AV618" s="7">
        <v>705028</v>
      </c>
      <c r="AW618" s="7">
        <v>0</v>
      </c>
      <c r="AX618" s="7">
        <v>0</v>
      </c>
      <c r="AY618" s="7">
        <v>8408128</v>
      </c>
      <c r="AZ618" s="7">
        <v>205989</v>
      </c>
      <c r="BA618" s="7">
        <v>37.199999999999996</v>
      </c>
      <c r="BB618" s="7">
        <v>0</v>
      </c>
      <c r="BC618" s="7">
        <v>0.12</v>
      </c>
      <c r="BD618" s="7">
        <v>0</v>
      </c>
      <c r="BE618" s="7">
        <v>0</v>
      </c>
      <c r="BF618" s="7">
        <v>0</v>
      </c>
      <c r="BG618" s="7">
        <v>452019.94933047635</v>
      </c>
      <c r="BH618" s="7">
        <v>5041</v>
      </c>
      <c r="BI618" s="7">
        <v>323189</v>
      </c>
      <c r="BJ618" s="7">
        <v>4448165.8016666677</v>
      </c>
      <c r="BK618" s="7">
        <v>2772519.2500000009</v>
      </c>
      <c r="BL618" s="7">
        <v>1945258.6033333333</v>
      </c>
      <c r="BM618" s="7">
        <v>2812069</v>
      </c>
      <c r="BN618" s="130">
        <v>1.2210000000000001</v>
      </c>
      <c r="BO618" s="131">
        <v>1.7364750000000001E-4</v>
      </c>
      <c r="BP618" s="161">
        <v>4400.2787278819396</v>
      </c>
      <c r="BQ618" s="162">
        <v>9478493</v>
      </c>
      <c r="BR618" s="161">
        <v>298456</v>
      </c>
      <c r="BS618" s="163">
        <v>0</v>
      </c>
      <c r="BT618" s="163">
        <v>1318612.8506695256</v>
      </c>
      <c r="BU618" s="161">
        <v>15506254.050000001</v>
      </c>
      <c r="BV618" s="161">
        <v>199192.62</v>
      </c>
      <c r="BW618" s="165">
        <v>3933237.3206695258</v>
      </c>
      <c r="BX618" s="161">
        <v>298456</v>
      </c>
    </row>
    <row r="619" spans="1:76" ht="14.45" x14ac:dyDescent="0.3">
      <c r="A619" s="164" t="s">
        <v>31</v>
      </c>
      <c r="B619" s="6" t="s">
        <v>90</v>
      </c>
      <c r="C619" s="6" t="s">
        <v>37</v>
      </c>
      <c r="D619" s="6" t="s">
        <v>32</v>
      </c>
      <c r="E619" s="6" t="s">
        <v>40</v>
      </c>
      <c r="F619" s="24" t="str">
        <f>+Tabela1[[#This Row],[WK]]&amp;Tabela1[[#This Row],[PK]]&amp;Tabela1[[#This Row],[GK]]</f>
        <v>100302</v>
      </c>
      <c r="G619" s="6" t="s">
        <v>627</v>
      </c>
      <c r="H619" s="7">
        <v>953895679.91220605</v>
      </c>
      <c r="I619" s="8">
        <v>1.371</v>
      </c>
      <c r="J619" s="7">
        <v>1307790977.1600001</v>
      </c>
      <c r="K619" s="8">
        <v>7.0000000000000007E-2</v>
      </c>
      <c r="L619" s="7">
        <v>91545368.401200011</v>
      </c>
      <c r="M619" s="7">
        <v>53103202.401200011</v>
      </c>
      <c r="N619" s="9">
        <v>1.3813790409520632</v>
      </c>
      <c r="O619" s="7">
        <v>62481524</v>
      </c>
      <c r="P619" s="8">
        <v>1.2949999999999999</v>
      </c>
      <c r="Q619" s="7">
        <v>80913574</v>
      </c>
      <c r="R619" s="8">
        <v>1.6E-2</v>
      </c>
      <c r="S619" s="7">
        <v>1294617.1840000001</v>
      </c>
      <c r="T619" s="7">
        <v>36016.184000000125</v>
      </c>
      <c r="U619" s="9">
        <v>2.8616045911293669E-2</v>
      </c>
      <c r="V619" s="7">
        <v>53139218.585200012</v>
      </c>
      <c r="W619" s="9">
        <v>1.3384935002691514</v>
      </c>
      <c r="X619" s="7">
        <v>44939752.237879544</v>
      </c>
      <c r="Y619" s="7">
        <v>0</v>
      </c>
      <c r="Z619" s="7">
        <v>25375.050000000003</v>
      </c>
      <c r="AA619" s="7">
        <v>3785867.187879541</v>
      </c>
      <c r="AB619" s="7">
        <v>41128510</v>
      </c>
      <c r="AC619" s="7">
        <v>0</v>
      </c>
      <c r="AD619" s="7">
        <v>0</v>
      </c>
      <c r="AE619" s="7">
        <v>0</v>
      </c>
      <c r="AF619" s="7">
        <v>91545368.401200011</v>
      </c>
      <c r="AG619" s="7">
        <v>1294617.1840000001</v>
      </c>
      <c r="AH619" s="7">
        <v>0</v>
      </c>
      <c r="AI619" s="7">
        <v>32096713</v>
      </c>
      <c r="AJ619" s="7">
        <v>1539532</v>
      </c>
      <c r="AK619" s="7">
        <v>6903807</v>
      </c>
      <c r="AL619" s="7">
        <v>577532</v>
      </c>
      <c r="AM619" s="7">
        <v>1012081</v>
      </c>
      <c r="AN619" s="7">
        <v>0</v>
      </c>
      <c r="AO619" s="7">
        <v>0</v>
      </c>
      <c r="AP619" s="7">
        <v>33573627</v>
      </c>
      <c r="AQ619" s="7">
        <v>2733080</v>
      </c>
      <c r="AR619" s="7">
        <v>38442166</v>
      </c>
      <c r="AS619" s="7">
        <v>1258601</v>
      </c>
      <c r="AT619" s="7">
        <v>7299805</v>
      </c>
      <c r="AU619" s="7">
        <v>747226</v>
      </c>
      <c r="AV619" s="7">
        <v>1097586</v>
      </c>
      <c r="AW619" s="7">
        <v>0</v>
      </c>
      <c r="AX619" s="7">
        <v>0</v>
      </c>
      <c r="AY619" s="7">
        <v>38320326</v>
      </c>
      <c r="AZ619" s="7">
        <v>1132128</v>
      </c>
      <c r="BA619" s="7">
        <v>25375.050000000003</v>
      </c>
      <c r="BB619" s="7">
        <v>0</v>
      </c>
      <c r="BC619" s="7">
        <v>0</v>
      </c>
      <c r="BD619" s="7">
        <v>0</v>
      </c>
      <c r="BE619" s="7">
        <v>545.70000000000005</v>
      </c>
      <c r="BF619" s="7">
        <v>0</v>
      </c>
      <c r="BG619" s="7">
        <v>2411908.187879541</v>
      </c>
      <c r="BH619" s="7">
        <v>26898</v>
      </c>
      <c r="BI619" s="7">
        <v>1373959</v>
      </c>
      <c r="BJ619" s="7">
        <v>18909900.127499998</v>
      </c>
      <c r="BK619" s="7">
        <v>16319215.496666664</v>
      </c>
      <c r="BL619" s="7">
        <v>3094528.3433333337</v>
      </c>
      <c r="BM619" s="7">
        <v>4173681.8366666678</v>
      </c>
      <c r="BN619" s="130">
        <v>1.0820000000000001</v>
      </c>
      <c r="BO619" s="131">
        <v>9.7970570000000001E-4</v>
      </c>
      <c r="BP619" s="161">
        <v>24826.856833483962</v>
      </c>
      <c r="BQ619" s="162">
        <v>41128510</v>
      </c>
      <c r="BR619" s="161">
        <v>1421667</v>
      </c>
      <c r="BS619" s="163">
        <v>0</v>
      </c>
      <c r="BT619" s="163">
        <v>879519.41479998827</v>
      </c>
      <c r="BU619" s="161">
        <v>91545368.400000006</v>
      </c>
      <c r="BV619" s="161">
        <v>1294617.18</v>
      </c>
      <c r="BW619" s="165">
        <v>879519.41479998827</v>
      </c>
      <c r="BX619" s="161">
        <v>1421667</v>
      </c>
    </row>
    <row r="620" spans="1:76" ht="14.45" x14ac:dyDescent="0.3">
      <c r="A620" s="164" t="s">
        <v>31</v>
      </c>
      <c r="B620" s="6" t="s">
        <v>90</v>
      </c>
      <c r="C620" s="6" t="s">
        <v>37</v>
      </c>
      <c r="D620" s="6" t="s">
        <v>37</v>
      </c>
      <c r="E620" s="6" t="s">
        <v>36</v>
      </c>
      <c r="F620" s="24" t="str">
        <f>+Tabela1[[#This Row],[WK]]&amp;Tabela1[[#This Row],[PK]]&amp;Tabela1[[#This Row],[GK]]</f>
        <v>100303</v>
      </c>
      <c r="G620" s="6" t="s">
        <v>628</v>
      </c>
      <c r="H620" s="7">
        <v>188629205.84479955</v>
      </c>
      <c r="I620" s="8">
        <v>1.371</v>
      </c>
      <c r="J620" s="7">
        <v>258610641.22</v>
      </c>
      <c r="K620" s="8">
        <v>7.0000000000000007E-2</v>
      </c>
      <c r="L620" s="7">
        <v>18102744.885400001</v>
      </c>
      <c r="M620" s="7">
        <v>10831944.885400001</v>
      </c>
      <c r="N620" s="9">
        <v>1.489787215354569</v>
      </c>
      <c r="O620" s="7">
        <v>6754604</v>
      </c>
      <c r="P620" s="8">
        <v>1.2949999999999999</v>
      </c>
      <c r="Q620" s="7">
        <v>8747212</v>
      </c>
      <c r="R620" s="8">
        <v>1.6E-2</v>
      </c>
      <c r="S620" s="7">
        <v>139955.39199999999</v>
      </c>
      <c r="T620" s="7">
        <v>65672.391999999993</v>
      </c>
      <c r="U620" s="9">
        <v>0.88408373382873595</v>
      </c>
      <c r="V620" s="7">
        <v>10897617.277400002</v>
      </c>
      <c r="W620" s="9">
        <v>1.4836615566359157</v>
      </c>
      <c r="X620" s="7">
        <v>17003453.09844888</v>
      </c>
      <c r="Y620" s="7">
        <v>2458139</v>
      </c>
      <c r="Z620" s="7">
        <v>172628.15</v>
      </c>
      <c r="AA620" s="7">
        <v>747349.94844888209</v>
      </c>
      <c r="AB620" s="7">
        <v>10931869</v>
      </c>
      <c r="AC620" s="7">
        <v>2693467</v>
      </c>
      <c r="AD620" s="7">
        <v>6105835.8210488809</v>
      </c>
      <c r="AE620" s="7">
        <v>0</v>
      </c>
      <c r="AF620" s="7">
        <v>18102744.885400001</v>
      </c>
      <c r="AG620" s="7">
        <v>139955.39199999999</v>
      </c>
      <c r="AH620" s="7">
        <v>6105835.8210488809</v>
      </c>
      <c r="AI620" s="7">
        <v>6070646</v>
      </c>
      <c r="AJ620" s="7">
        <v>9686</v>
      </c>
      <c r="AK620" s="7">
        <v>5550420</v>
      </c>
      <c r="AL620" s="7">
        <v>0</v>
      </c>
      <c r="AM620" s="7">
        <v>834371</v>
      </c>
      <c r="AN620" s="7">
        <v>0</v>
      </c>
      <c r="AO620" s="7">
        <v>0</v>
      </c>
      <c r="AP620" s="7">
        <v>8195963</v>
      </c>
      <c r="AQ620" s="7">
        <v>636526</v>
      </c>
      <c r="AR620" s="7">
        <v>7270800</v>
      </c>
      <c r="AS620" s="7">
        <v>74283</v>
      </c>
      <c r="AT620" s="7">
        <v>6432199</v>
      </c>
      <c r="AU620" s="7">
        <v>0</v>
      </c>
      <c r="AV620" s="7">
        <v>253117</v>
      </c>
      <c r="AW620" s="7">
        <v>0</v>
      </c>
      <c r="AX620" s="7">
        <v>0</v>
      </c>
      <c r="AY620" s="7">
        <v>9447806</v>
      </c>
      <c r="AZ620" s="7">
        <v>277355</v>
      </c>
      <c r="BA620" s="7">
        <v>172628.15</v>
      </c>
      <c r="BB620" s="7">
        <v>0</v>
      </c>
      <c r="BC620" s="7">
        <v>68.150000000000006</v>
      </c>
      <c r="BD620" s="7">
        <v>1317.92</v>
      </c>
      <c r="BE620" s="7">
        <v>622.26</v>
      </c>
      <c r="BF620" s="7">
        <v>0</v>
      </c>
      <c r="BG620" s="7">
        <v>556214.94844888209</v>
      </c>
      <c r="BH620" s="7">
        <v>6203</v>
      </c>
      <c r="BI620" s="7">
        <v>191135</v>
      </c>
      <c r="BJ620" s="7">
        <v>2630649.0166666671</v>
      </c>
      <c r="BK620" s="7">
        <v>64858.340000000317</v>
      </c>
      <c r="BL620" s="7">
        <v>3659079.936666667</v>
      </c>
      <c r="BM620" s="7">
        <v>2945002.8333333335</v>
      </c>
      <c r="BN620" s="130">
        <v>0.88200000000000001</v>
      </c>
      <c r="BO620" s="131">
        <v>2.2839959999999999E-4</v>
      </c>
      <c r="BP620" s="161">
        <v>5787.99737171374</v>
      </c>
      <c r="BQ620" s="162">
        <v>10931869</v>
      </c>
      <c r="BR620" s="161">
        <v>351901</v>
      </c>
      <c r="BS620" s="163">
        <v>0</v>
      </c>
      <c r="BT620" s="163">
        <v>1758924.9015511163</v>
      </c>
      <c r="BU620" s="161">
        <v>18102744.890000001</v>
      </c>
      <c r="BV620" s="161">
        <v>139955.39000000001</v>
      </c>
      <c r="BW620" s="165">
        <v>7864760.7215511166</v>
      </c>
      <c r="BX620" s="161">
        <v>351901</v>
      </c>
    </row>
    <row r="621" spans="1:76" ht="14.45" x14ac:dyDescent="0.3">
      <c r="A621" s="164" t="s">
        <v>31</v>
      </c>
      <c r="B621" s="6" t="s">
        <v>90</v>
      </c>
      <c r="C621" s="6" t="s">
        <v>37</v>
      </c>
      <c r="D621" s="6" t="s">
        <v>39</v>
      </c>
      <c r="E621" s="6" t="s">
        <v>36</v>
      </c>
      <c r="F621" s="24" t="str">
        <f>+Tabela1[[#This Row],[WK]]&amp;Tabela1[[#This Row],[PK]]&amp;Tabela1[[#This Row],[GK]]</f>
        <v>100304</v>
      </c>
      <c r="G621" s="6" t="s">
        <v>629</v>
      </c>
      <c r="H621" s="7">
        <v>209701662.70099935</v>
      </c>
      <c r="I621" s="8">
        <v>1.371</v>
      </c>
      <c r="J621" s="7">
        <v>287500979.56</v>
      </c>
      <c r="K621" s="8">
        <v>7.0000000000000007E-2</v>
      </c>
      <c r="L621" s="7">
        <v>20125068.569200002</v>
      </c>
      <c r="M621" s="7">
        <v>11238619.569200002</v>
      </c>
      <c r="N621" s="9">
        <v>1.2646918436374306</v>
      </c>
      <c r="O621" s="7">
        <v>709135</v>
      </c>
      <c r="P621" s="8">
        <v>1.2949999999999999</v>
      </c>
      <c r="Q621" s="7">
        <v>918330</v>
      </c>
      <c r="R621" s="8">
        <v>1.6E-2</v>
      </c>
      <c r="S621" s="7">
        <v>14693.28</v>
      </c>
      <c r="T621" s="7">
        <v>-45357.72</v>
      </c>
      <c r="U621" s="9">
        <v>-0.75531997801868411</v>
      </c>
      <c r="V621" s="7">
        <v>11193261.849200003</v>
      </c>
      <c r="W621" s="9">
        <v>1.2511330519421007</v>
      </c>
      <c r="X621" s="7">
        <v>19242955.213367648</v>
      </c>
      <c r="Y621" s="7">
        <v>3234848</v>
      </c>
      <c r="Z621" s="7">
        <v>1276299.1399999999</v>
      </c>
      <c r="AA621" s="7">
        <v>997880.07336764806</v>
      </c>
      <c r="AB621" s="7">
        <v>11635467</v>
      </c>
      <c r="AC621" s="7">
        <v>2098461</v>
      </c>
      <c r="AD621" s="7">
        <v>8049693.3641676465</v>
      </c>
      <c r="AE621" s="7">
        <v>0</v>
      </c>
      <c r="AF621" s="7">
        <v>20125068.569200002</v>
      </c>
      <c r="AG621" s="7">
        <v>14693.28</v>
      </c>
      <c r="AH621" s="7">
        <v>8049693.3641676465</v>
      </c>
      <c r="AI621" s="7">
        <v>7419608</v>
      </c>
      <c r="AJ621" s="7">
        <v>24326</v>
      </c>
      <c r="AK621" s="7">
        <v>6567031</v>
      </c>
      <c r="AL621" s="7">
        <v>13141</v>
      </c>
      <c r="AM621" s="7">
        <v>807742</v>
      </c>
      <c r="AN621" s="7">
        <v>0</v>
      </c>
      <c r="AO621" s="7">
        <v>0</v>
      </c>
      <c r="AP621" s="7">
        <v>9215811</v>
      </c>
      <c r="AQ621" s="7">
        <v>652438</v>
      </c>
      <c r="AR621" s="7">
        <v>8886449</v>
      </c>
      <c r="AS621" s="7">
        <v>60051</v>
      </c>
      <c r="AT621" s="7">
        <v>7013515</v>
      </c>
      <c r="AU621" s="7">
        <v>0</v>
      </c>
      <c r="AV621" s="7">
        <v>969431</v>
      </c>
      <c r="AW621" s="7">
        <v>0</v>
      </c>
      <c r="AX621" s="7">
        <v>0</v>
      </c>
      <c r="AY621" s="7">
        <v>10303555</v>
      </c>
      <c r="AZ621" s="7">
        <v>275733</v>
      </c>
      <c r="BA621" s="7">
        <v>1276299.1399999999</v>
      </c>
      <c r="BB621" s="7">
        <v>0</v>
      </c>
      <c r="BC621" s="7">
        <v>2.84</v>
      </c>
      <c r="BD621" s="7">
        <v>13714.18</v>
      </c>
      <c r="BE621" s="7">
        <v>0</v>
      </c>
      <c r="BF621" s="7">
        <v>0</v>
      </c>
      <c r="BG621" s="7">
        <v>615396.07336764806</v>
      </c>
      <c r="BH621" s="7">
        <v>6863</v>
      </c>
      <c r="BI621" s="7">
        <v>382484</v>
      </c>
      <c r="BJ621" s="7">
        <v>5264184.7624999974</v>
      </c>
      <c r="BK621" s="7">
        <v>1944171.2499999963</v>
      </c>
      <c r="BL621" s="7">
        <v>995723.84333333338</v>
      </c>
      <c r="BM621" s="7">
        <v>11288606.363333335</v>
      </c>
      <c r="BN621" s="130">
        <v>0.86199999999999999</v>
      </c>
      <c r="BO621" s="131">
        <v>2.561153E-4</v>
      </c>
      <c r="BP621" s="161">
        <v>6490.3610977194512</v>
      </c>
      <c r="BQ621" s="162">
        <v>11635467</v>
      </c>
      <c r="BR621" s="161">
        <v>401618</v>
      </c>
      <c r="BS621" s="163">
        <v>0</v>
      </c>
      <c r="BT621" s="163">
        <v>1720896.4800000004</v>
      </c>
      <c r="BU621" s="161">
        <v>20125068.57</v>
      </c>
      <c r="BV621" s="161">
        <v>14693.28</v>
      </c>
      <c r="BW621" s="165">
        <v>9770589.8399999999</v>
      </c>
      <c r="BX621" s="161">
        <v>401618</v>
      </c>
    </row>
    <row r="622" spans="1:76" ht="14.45" x14ac:dyDescent="0.3">
      <c r="A622" s="164" t="s">
        <v>31</v>
      </c>
      <c r="B622" s="6" t="s">
        <v>90</v>
      </c>
      <c r="C622" s="6" t="s">
        <v>37</v>
      </c>
      <c r="D622" s="6" t="s">
        <v>42</v>
      </c>
      <c r="E622" s="6" t="s">
        <v>36</v>
      </c>
      <c r="F622" s="24" t="str">
        <f>+Tabela1[[#This Row],[WK]]&amp;Tabela1[[#This Row],[PK]]&amp;Tabela1[[#This Row],[GK]]</f>
        <v>100305</v>
      </c>
      <c r="G622" s="6" t="s">
        <v>630</v>
      </c>
      <c r="H622" s="7">
        <v>121851247.65319984</v>
      </c>
      <c r="I622" s="8">
        <v>1.371</v>
      </c>
      <c r="J622" s="7">
        <v>167058060.52999997</v>
      </c>
      <c r="K622" s="8">
        <v>7.0000000000000007E-2</v>
      </c>
      <c r="L622" s="7">
        <v>11694064.2371</v>
      </c>
      <c r="M622" s="7">
        <v>5248362.2370999996</v>
      </c>
      <c r="N622" s="9">
        <v>0.81424214726340116</v>
      </c>
      <c r="O622" s="7">
        <v>1801124</v>
      </c>
      <c r="P622" s="8">
        <v>1.2949999999999999</v>
      </c>
      <c r="Q622" s="7">
        <v>2332456</v>
      </c>
      <c r="R622" s="8">
        <v>1.6E-2</v>
      </c>
      <c r="S622" s="7">
        <v>37319.296000000002</v>
      </c>
      <c r="T622" s="7">
        <v>25914.296000000002</v>
      </c>
      <c r="U622" s="9">
        <v>2.2721872862779486</v>
      </c>
      <c r="V622" s="7">
        <v>5274276.5330999997</v>
      </c>
      <c r="W622" s="9">
        <v>0.81681727329282283</v>
      </c>
      <c r="X622" s="7">
        <v>7970886.9362744689</v>
      </c>
      <c r="Y622" s="7">
        <v>0</v>
      </c>
      <c r="Z622" s="7">
        <v>0</v>
      </c>
      <c r="AA622" s="7">
        <v>669379.93627446843</v>
      </c>
      <c r="AB622" s="7">
        <v>5758636</v>
      </c>
      <c r="AC622" s="7">
        <v>1542871</v>
      </c>
      <c r="AD622" s="7">
        <v>2696610.4031744692</v>
      </c>
      <c r="AE622" s="7">
        <v>0</v>
      </c>
      <c r="AF622" s="7">
        <v>11694064.2371</v>
      </c>
      <c r="AG622" s="7">
        <v>37319.296000000002</v>
      </c>
      <c r="AH622" s="7">
        <v>2696610.4031744692</v>
      </c>
      <c r="AI622" s="7">
        <v>5381743</v>
      </c>
      <c r="AJ622" s="7">
        <v>7188</v>
      </c>
      <c r="AK622" s="7">
        <v>1077686</v>
      </c>
      <c r="AL622" s="7">
        <v>0</v>
      </c>
      <c r="AM622" s="7">
        <v>1033950</v>
      </c>
      <c r="AN622" s="7">
        <v>0</v>
      </c>
      <c r="AO622" s="7">
        <v>0</v>
      </c>
      <c r="AP622" s="7">
        <v>4276920</v>
      </c>
      <c r="AQ622" s="7">
        <v>405785</v>
      </c>
      <c r="AR622" s="7">
        <v>6445702</v>
      </c>
      <c r="AS622" s="7">
        <v>11405</v>
      </c>
      <c r="AT622" s="7">
        <v>1235593</v>
      </c>
      <c r="AU622" s="7">
        <v>0</v>
      </c>
      <c r="AV622" s="7">
        <v>1101081</v>
      </c>
      <c r="AW622" s="7">
        <v>0</v>
      </c>
      <c r="AX622" s="7">
        <v>0</v>
      </c>
      <c r="AY622" s="7">
        <v>5029099</v>
      </c>
      <c r="AZ622" s="7">
        <v>173550</v>
      </c>
      <c r="BA622" s="7">
        <v>0</v>
      </c>
      <c r="BB622" s="7">
        <v>0</v>
      </c>
      <c r="BC622" s="7">
        <v>0</v>
      </c>
      <c r="BD622" s="7">
        <v>0</v>
      </c>
      <c r="BE622" s="7">
        <v>0</v>
      </c>
      <c r="BF622" s="7">
        <v>0</v>
      </c>
      <c r="BG622" s="7">
        <v>335091.93627446849</v>
      </c>
      <c r="BH622" s="7">
        <v>3737</v>
      </c>
      <c r="BI622" s="7">
        <v>334288</v>
      </c>
      <c r="BJ622" s="7">
        <v>4600856.9191666655</v>
      </c>
      <c r="BK622" s="7">
        <v>2251957.4933333322</v>
      </c>
      <c r="BL622" s="7">
        <v>1359496.7133333331</v>
      </c>
      <c r="BM622" s="7">
        <v>6676604.2766666673</v>
      </c>
      <c r="BN622" s="130">
        <v>1.091</v>
      </c>
      <c r="BO622" s="131">
        <v>1.3036739999999999E-4</v>
      </c>
      <c r="BP622" s="161">
        <v>3303.710859360202</v>
      </c>
      <c r="BQ622" s="162">
        <v>5758636</v>
      </c>
      <c r="BR622" s="161">
        <v>288713</v>
      </c>
      <c r="BS622" s="163">
        <v>0</v>
      </c>
      <c r="BT622" s="163">
        <v>857148.5700000003</v>
      </c>
      <c r="BU622" s="161">
        <v>11694064.24</v>
      </c>
      <c r="BV622" s="161">
        <v>37319.300000000003</v>
      </c>
      <c r="BW622" s="165">
        <v>3553758.97</v>
      </c>
      <c r="BX622" s="161">
        <v>288713</v>
      </c>
    </row>
    <row r="623" spans="1:76" ht="14.45" x14ac:dyDescent="0.3">
      <c r="A623" s="164" t="s">
        <v>31</v>
      </c>
      <c r="B623" s="6" t="s">
        <v>90</v>
      </c>
      <c r="C623" s="6" t="s">
        <v>39</v>
      </c>
      <c r="D623" s="6" t="s">
        <v>33</v>
      </c>
      <c r="E623" s="6" t="s">
        <v>34</v>
      </c>
      <c r="F623" s="24" t="str">
        <f>+Tabela1[[#This Row],[WK]]&amp;Tabela1[[#This Row],[PK]]&amp;Tabela1[[#This Row],[GK]]</f>
        <v>100401</v>
      </c>
      <c r="G623" s="6" t="s">
        <v>631</v>
      </c>
      <c r="H623" s="7">
        <v>497339128.68340105</v>
      </c>
      <c r="I623" s="8">
        <v>1.371</v>
      </c>
      <c r="J623" s="7">
        <v>681851945.43000007</v>
      </c>
      <c r="K623" s="8">
        <v>7.0000000000000007E-2</v>
      </c>
      <c r="L623" s="7">
        <v>47729636.180100009</v>
      </c>
      <c r="M623" s="7">
        <v>27147630.180100009</v>
      </c>
      <c r="N623" s="9">
        <v>1.318998263828123</v>
      </c>
      <c r="O623" s="7">
        <v>303457370</v>
      </c>
      <c r="P623" s="8">
        <v>1.2949999999999999</v>
      </c>
      <c r="Q623" s="7">
        <v>392977294</v>
      </c>
      <c r="R623" s="8">
        <v>1.6E-2</v>
      </c>
      <c r="S623" s="7">
        <v>6287636.7039999999</v>
      </c>
      <c r="T623" s="7">
        <v>4248607.7039999999</v>
      </c>
      <c r="U623" s="9">
        <v>2.0836426083199404</v>
      </c>
      <c r="V623" s="7">
        <v>31396237.884100005</v>
      </c>
      <c r="W623" s="9">
        <v>1.3879222539596445</v>
      </c>
      <c r="X623" s="7">
        <v>18325579.47148031</v>
      </c>
      <c r="Y623" s="7">
        <v>117436</v>
      </c>
      <c r="Z623" s="7">
        <v>20192.16</v>
      </c>
      <c r="AA623" s="7">
        <v>1428943.3114803089</v>
      </c>
      <c r="AB623" s="7">
        <v>16759008</v>
      </c>
      <c r="AC623" s="7">
        <v>0</v>
      </c>
      <c r="AD623" s="7">
        <v>0</v>
      </c>
      <c r="AE623" s="7">
        <v>0</v>
      </c>
      <c r="AF623" s="7">
        <v>47729636.180100009</v>
      </c>
      <c r="AG623" s="7">
        <v>6287636.7039999999</v>
      </c>
      <c r="AH623" s="7">
        <v>0</v>
      </c>
      <c r="AI623" s="7">
        <v>17184638</v>
      </c>
      <c r="AJ623" s="7">
        <v>1970382</v>
      </c>
      <c r="AK623" s="7">
        <v>2192075</v>
      </c>
      <c r="AL623" s="7">
        <v>0</v>
      </c>
      <c r="AM623" s="7">
        <v>493464</v>
      </c>
      <c r="AN623" s="7">
        <v>0</v>
      </c>
      <c r="AO623" s="7">
        <v>0</v>
      </c>
      <c r="AP623" s="7">
        <v>12670928</v>
      </c>
      <c r="AQ623" s="7">
        <v>1428203</v>
      </c>
      <c r="AR623" s="7">
        <v>20582006</v>
      </c>
      <c r="AS623" s="7">
        <v>2039029</v>
      </c>
      <c r="AT623" s="7">
        <v>2167787</v>
      </c>
      <c r="AU623" s="7">
        <v>0</v>
      </c>
      <c r="AV623" s="7">
        <v>533123</v>
      </c>
      <c r="AW623" s="7">
        <v>0</v>
      </c>
      <c r="AX623" s="7">
        <v>0</v>
      </c>
      <c r="AY623" s="7">
        <v>14286821</v>
      </c>
      <c r="AZ623" s="7">
        <v>590393</v>
      </c>
      <c r="BA623" s="7">
        <v>20192.16</v>
      </c>
      <c r="BB623" s="7">
        <v>0</v>
      </c>
      <c r="BC623" s="7">
        <v>0</v>
      </c>
      <c r="BD623" s="7">
        <v>203.1</v>
      </c>
      <c r="BE623" s="7">
        <v>28.04</v>
      </c>
      <c r="BF623" s="7">
        <v>0</v>
      </c>
      <c r="BG623" s="7">
        <v>1171521.3114803089</v>
      </c>
      <c r="BH623" s="7">
        <v>13065</v>
      </c>
      <c r="BI623" s="7">
        <v>257422</v>
      </c>
      <c r="BJ623" s="7">
        <v>3542906.1391666662</v>
      </c>
      <c r="BK623" s="7">
        <v>2866486.8133333325</v>
      </c>
      <c r="BL623" s="7">
        <v>322946.5</v>
      </c>
      <c r="BM623" s="7">
        <v>2059784.3033333337</v>
      </c>
      <c r="BN623" s="130">
        <v>0.998</v>
      </c>
      <c r="BO623" s="131">
        <v>5.8100990000000004E-4</v>
      </c>
      <c r="BP623" s="161">
        <v>14723.624774786411</v>
      </c>
      <c r="BQ623" s="162">
        <v>16759008</v>
      </c>
      <c r="BR623" s="161">
        <v>690337</v>
      </c>
      <c r="BS623" s="163">
        <v>8221037.3641000055</v>
      </c>
      <c r="BT623" s="163">
        <v>0</v>
      </c>
      <c r="BU623" s="161">
        <v>39508598.82</v>
      </c>
      <c r="BV623" s="161">
        <v>6287636.7000000002</v>
      </c>
      <c r="BW623" s="165">
        <v>0</v>
      </c>
      <c r="BX623" s="161">
        <v>690337</v>
      </c>
    </row>
    <row r="624" spans="1:76" ht="14.45" x14ac:dyDescent="0.3">
      <c r="A624" s="164" t="s">
        <v>31</v>
      </c>
      <c r="B624" s="6" t="s">
        <v>90</v>
      </c>
      <c r="C624" s="6" t="s">
        <v>39</v>
      </c>
      <c r="D624" s="6" t="s">
        <v>32</v>
      </c>
      <c r="E624" s="6" t="s">
        <v>36</v>
      </c>
      <c r="F624" s="24" t="str">
        <f>+Tabela1[[#This Row],[WK]]&amp;Tabela1[[#This Row],[PK]]&amp;Tabela1[[#This Row],[GK]]</f>
        <v>100402</v>
      </c>
      <c r="G624" s="6" t="s">
        <v>632</v>
      </c>
      <c r="H624" s="7">
        <v>91819004.204400033</v>
      </c>
      <c r="I624" s="8">
        <v>1.371</v>
      </c>
      <c r="J624" s="7">
        <v>125883854.77</v>
      </c>
      <c r="K624" s="8">
        <v>7.0000000000000007E-2</v>
      </c>
      <c r="L624" s="7">
        <v>8811869.8339000009</v>
      </c>
      <c r="M624" s="7">
        <v>6163870.8339000009</v>
      </c>
      <c r="N624" s="9">
        <v>2.3277466622532716</v>
      </c>
      <c r="O624" s="7">
        <v>3810652</v>
      </c>
      <c r="P624" s="8">
        <v>1.2949999999999999</v>
      </c>
      <c r="Q624" s="7">
        <v>4934794</v>
      </c>
      <c r="R624" s="8">
        <v>1.6E-2</v>
      </c>
      <c r="S624" s="7">
        <v>78956.703999999998</v>
      </c>
      <c r="T624" s="7">
        <v>-260170.296</v>
      </c>
      <c r="U624" s="9">
        <v>-0.76717659166035146</v>
      </c>
      <c r="V624" s="7">
        <v>5903700.5379000008</v>
      </c>
      <c r="W624" s="9">
        <v>1.9763814910720208</v>
      </c>
      <c r="X624" s="7">
        <v>8364035.7234490206</v>
      </c>
      <c r="Y624" s="7">
        <v>2518174</v>
      </c>
      <c r="Z624" s="7">
        <v>0</v>
      </c>
      <c r="AA624" s="7">
        <v>574615.72344902041</v>
      </c>
      <c r="AB624" s="7">
        <v>5271246</v>
      </c>
      <c r="AC624" s="7">
        <v>0</v>
      </c>
      <c r="AD624" s="7">
        <v>2460335.1855490198</v>
      </c>
      <c r="AE624" s="7">
        <v>0</v>
      </c>
      <c r="AF624" s="7">
        <v>8811869.8339000009</v>
      </c>
      <c r="AG624" s="7">
        <v>78956.703999999998</v>
      </c>
      <c r="AH624" s="7">
        <v>2460335.1855490198</v>
      </c>
      <c r="AI624" s="7">
        <v>2210907</v>
      </c>
      <c r="AJ624" s="7">
        <v>265704</v>
      </c>
      <c r="AK624" s="7">
        <v>1548194</v>
      </c>
      <c r="AL624" s="7">
        <v>52700</v>
      </c>
      <c r="AM624" s="7">
        <v>776075</v>
      </c>
      <c r="AN624" s="7">
        <v>0</v>
      </c>
      <c r="AO624" s="7">
        <v>0</v>
      </c>
      <c r="AP624" s="7">
        <v>3584963</v>
      </c>
      <c r="AQ624" s="7">
        <v>163109</v>
      </c>
      <c r="AR624" s="7">
        <v>2647999</v>
      </c>
      <c r="AS624" s="7">
        <v>339127</v>
      </c>
      <c r="AT624" s="7">
        <v>1557251</v>
      </c>
      <c r="AU624" s="7">
        <v>62310</v>
      </c>
      <c r="AV624" s="7">
        <v>983896</v>
      </c>
      <c r="AW624" s="7">
        <v>0</v>
      </c>
      <c r="AX624" s="7">
        <v>0</v>
      </c>
      <c r="AY624" s="7">
        <v>4124967</v>
      </c>
      <c r="AZ624" s="7">
        <v>69744</v>
      </c>
      <c r="BA624" s="7">
        <v>0</v>
      </c>
      <c r="BB624" s="7">
        <v>0</v>
      </c>
      <c r="BC624" s="7">
        <v>0</v>
      </c>
      <c r="BD624" s="7">
        <v>0</v>
      </c>
      <c r="BE624" s="7">
        <v>0</v>
      </c>
      <c r="BF624" s="7">
        <v>0</v>
      </c>
      <c r="BG624" s="7">
        <v>325407.72344902041</v>
      </c>
      <c r="BH624" s="7">
        <v>3629</v>
      </c>
      <c r="BI624" s="7">
        <v>249208</v>
      </c>
      <c r="BJ624" s="7">
        <v>3429951.7924999995</v>
      </c>
      <c r="BK624" s="7">
        <v>218541.1099999994</v>
      </c>
      <c r="BL624" s="7">
        <v>4020767.9433333334</v>
      </c>
      <c r="BM624" s="7">
        <v>4804106.8433333328</v>
      </c>
      <c r="BN624" s="130">
        <v>0.83499999999999996</v>
      </c>
      <c r="BO624" s="131">
        <v>1.668311E-4</v>
      </c>
      <c r="BP624" s="161">
        <v>4228.1896098292591</v>
      </c>
      <c r="BQ624" s="162">
        <v>5271246</v>
      </c>
      <c r="BR624" s="161">
        <v>188888</v>
      </c>
      <c r="BS624" s="163">
        <v>180077.88344902173</v>
      </c>
      <c r="BT624" s="163">
        <v>0</v>
      </c>
      <c r="BU624" s="161">
        <v>8811869.8300000001</v>
      </c>
      <c r="BV624" s="161">
        <v>78956.7</v>
      </c>
      <c r="BW624" s="165">
        <v>2280257.2999999998</v>
      </c>
      <c r="BX624" s="161">
        <v>188888</v>
      </c>
    </row>
    <row r="625" spans="1:76" ht="14.45" x14ac:dyDescent="0.3">
      <c r="A625" s="164" t="s">
        <v>31</v>
      </c>
      <c r="B625" s="6" t="s">
        <v>90</v>
      </c>
      <c r="C625" s="6" t="s">
        <v>39</v>
      </c>
      <c r="D625" s="6" t="s">
        <v>37</v>
      </c>
      <c r="E625" s="6" t="s">
        <v>36</v>
      </c>
      <c r="F625" s="24" t="str">
        <f>+Tabela1[[#This Row],[WK]]&amp;Tabela1[[#This Row],[PK]]&amp;Tabela1[[#This Row],[GK]]</f>
        <v>100403</v>
      </c>
      <c r="G625" s="6" t="s">
        <v>633</v>
      </c>
      <c r="H625" s="7">
        <v>93997180.322799906</v>
      </c>
      <c r="I625" s="8">
        <v>1.371</v>
      </c>
      <c r="J625" s="7">
        <v>128870134.22</v>
      </c>
      <c r="K625" s="8">
        <v>7.0000000000000007E-2</v>
      </c>
      <c r="L625" s="7">
        <v>9020909.3954000007</v>
      </c>
      <c r="M625" s="7">
        <v>5546004.3954000007</v>
      </c>
      <c r="N625" s="9">
        <v>1.5960161199802587</v>
      </c>
      <c r="O625" s="7">
        <v>1977043</v>
      </c>
      <c r="P625" s="8">
        <v>1.2949999999999999</v>
      </c>
      <c r="Q625" s="7">
        <v>2560271</v>
      </c>
      <c r="R625" s="8">
        <v>1.6E-2</v>
      </c>
      <c r="S625" s="7">
        <v>40964.336000000003</v>
      </c>
      <c r="T625" s="7">
        <v>-13846.663999999997</v>
      </c>
      <c r="U625" s="9">
        <v>-0.25262564083851774</v>
      </c>
      <c r="V625" s="7">
        <v>5532157.7313999999</v>
      </c>
      <c r="W625" s="9">
        <v>1.5673095884768067</v>
      </c>
      <c r="X625" s="7">
        <v>12402270.028440187</v>
      </c>
      <c r="Y625" s="7">
        <v>4357272</v>
      </c>
      <c r="Z625" s="7">
        <v>105563.37</v>
      </c>
      <c r="AA625" s="7">
        <v>571019.65844018618</v>
      </c>
      <c r="AB625" s="7">
        <v>6991769</v>
      </c>
      <c r="AC625" s="7">
        <v>376646</v>
      </c>
      <c r="AD625" s="7">
        <v>6870112.2970401859</v>
      </c>
      <c r="AE625" s="7">
        <v>0</v>
      </c>
      <c r="AF625" s="7">
        <v>9020909.3954000007</v>
      </c>
      <c r="AG625" s="7">
        <v>40964.336000000003</v>
      </c>
      <c r="AH625" s="7">
        <v>6870112.2970401859</v>
      </c>
      <c r="AI625" s="7">
        <v>2901320</v>
      </c>
      <c r="AJ625" s="7">
        <v>50254</v>
      </c>
      <c r="AK625" s="7">
        <v>4694310</v>
      </c>
      <c r="AL625" s="7">
        <v>0</v>
      </c>
      <c r="AM625" s="7">
        <v>159535</v>
      </c>
      <c r="AN625" s="7">
        <v>0</v>
      </c>
      <c r="AO625" s="7">
        <v>0</v>
      </c>
      <c r="AP625" s="7">
        <v>5341469</v>
      </c>
      <c r="AQ625" s="7">
        <v>433633</v>
      </c>
      <c r="AR625" s="7">
        <v>3474905</v>
      </c>
      <c r="AS625" s="7">
        <v>54811</v>
      </c>
      <c r="AT625" s="7">
        <v>5265429</v>
      </c>
      <c r="AU625" s="7">
        <v>0</v>
      </c>
      <c r="AV625" s="7">
        <v>364694</v>
      </c>
      <c r="AW625" s="7">
        <v>0</v>
      </c>
      <c r="AX625" s="7">
        <v>0</v>
      </c>
      <c r="AY625" s="7">
        <v>6203907</v>
      </c>
      <c r="AZ625" s="7">
        <v>180038</v>
      </c>
      <c r="BA625" s="7">
        <v>105563.37</v>
      </c>
      <c r="BB625" s="7">
        <v>0</v>
      </c>
      <c r="BC625" s="7">
        <v>0</v>
      </c>
      <c r="BD625" s="7">
        <v>978.89</v>
      </c>
      <c r="BE625" s="7">
        <v>312.39999999999998</v>
      </c>
      <c r="BF625" s="7">
        <v>0</v>
      </c>
      <c r="BG625" s="7">
        <v>381181.65844018612</v>
      </c>
      <c r="BH625" s="7">
        <v>4251</v>
      </c>
      <c r="BI625" s="7">
        <v>189838</v>
      </c>
      <c r="BJ625" s="7">
        <v>2612774.0883333334</v>
      </c>
      <c r="BK625" s="7">
        <v>1421688.7366666668</v>
      </c>
      <c r="BL625" s="7">
        <v>849813.61666666658</v>
      </c>
      <c r="BM625" s="7">
        <v>3064714.1733333333</v>
      </c>
      <c r="BN625" s="130">
        <v>0.71799999999999997</v>
      </c>
      <c r="BO625" s="131">
        <v>1.574584E-4</v>
      </c>
      <c r="BP625" s="161">
        <v>3990.0662953145015</v>
      </c>
      <c r="BQ625" s="162">
        <v>6991769</v>
      </c>
      <c r="BR625" s="161">
        <v>230460</v>
      </c>
      <c r="BS625" s="163">
        <v>0</v>
      </c>
      <c r="BT625" s="163">
        <v>1342257.5600000005</v>
      </c>
      <c r="BU625" s="161">
        <v>9020909.4000000004</v>
      </c>
      <c r="BV625" s="161">
        <v>40964.339999999997</v>
      </c>
      <c r="BW625" s="165">
        <v>8212369.8600000003</v>
      </c>
      <c r="BX625" s="161">
        <v>230460</v>
      </c>
    </row>
    <row r="626" spans="1:76" ht="14.45" x14ac:dyDescent="0.3">
      <c r="A626" s="164" t="s">
        <v>31</v>
      </c>
      <c r="B626" s="6" t="s">
        <v>90</v>
      </c>
      <c r="C626" s="6" t="s">
        <v>39</v>
      </c>
      <c r="D626" s="6" t="s">
        <v>39</v>
      </c>
      <c r="E626" s="6" t="s">
        <v>36</v>
      </c>
      <c r="F626" s="24" t="str">
        <f>+Tabela1[[#This Row],[WK]]&amp;Tabela1[[#This Row],[PK]]&amp;Tabela1[[#This Row],[GK]]</f>
        <v>100404</v>
      </c>
      <c r="G626" s="6" t="s">
        <v>634</v>
      </c>
      <c r="H626" s="7">
        <v>120451639.0975998</v>
      </c>
      <c r="I626" s="8">
        <v>1.371</v>
      </c>
      <c r="J626" s="7">
        <v>165139197.20999998</v>
      </c>
      <c r="K626" s="8">
        <v>7.0000000000000007E-2</v>
      </c>
      <c r="L626" s="7">
        <v>11559743.8047</v>
      </c>
      <c r="M626" s="7">
        <v>8395651.8047000002</v>
      </c>
      <c r="N626" s="9">
        <v>2.6534158313664711</v>
      </c>
      <c r="O626" s="7">
        <v>1256197</v>
      </c>
      <c r="P626" s="8">
        <v>1.2949999999999999</v>
      </c>
      <c r="Q626" s="7">
        <v>1626775</v>
      </c>
      <c r="R626" s="8">
        <v>1.6E-2</v>
      </c>
      <c r="S626" s="7">
        <v>26028.400000000001</v>
      </c>
      <c r="T626" s="7">
        <v>-29768.6</v>
      </c>
      <c r="U626" s="9">
        <v>-0.53351613886051219</v>
      </c>
      <c r="V626" s="7">
        <v>8365883.2047000006</v>
      </c>
      <c r="W626" s="9">
        <v>2.5981899390631171</v>
      </c>
      <c r="X626" s="7">
        <v>17804493.527736519</v>
      </c>
      <c r="Y626" s="7">
        <v>7253365</v>
      </c>
      <c r="Z626" s="7">
        <v>68011.83</v>
      </c>
      <c r="AA626" s="7">
        <v>786636.69773651869</v>
      </c>
      <c r="AB626" s="7">
        <v>9140289</v>
      </c>
      <c r="AC626" s="7">
        <v>556191</v>
      </c>
      <c r="AD626" s="7">
        <v>9438610.3230365179</v>
      </c>
      <c r="AE626" s="7">
        <v>0</v>
      </c>
      <c r="AF626" s="7">
        <v>11559743.8047</v>
      </c>
      <c r="AG626" s="7">
        <v>26028.400000000001</v>
      </c>
      <c r="AH626" s="7">
        <v>9438610.3230365179</v>
      </c>
      <c r="AI626" s="7">
        <v>2641811</v>
      </c>
      <c r="AJ626" s="7">
        <v>26750</v>
      </c>
      <c r="AK626" s="7">
        <v>6943662</v>
      </c>
      <c r="AL626" s="7">
        <v>0</v>
      </c>
      <c r="AM626" s="7">
        <v>766556</v>
      </c>
      <c r="AN626" s="7">
        <v>0</v>
      </c>
      <c r="AO626" s="7">
        <v>0</v>
      </c>
      <c r="AP626" s="7">
        <v>7433247</v>
      </c>
      <c r="AQ626" s="7">
        <v>389871</v>
      </c>
      <c r="AR626" s="7">
        <v>3164092</v>
      </c>
      <c r="AS626" s="7">
        <v>55797</v>
      </c>
      <c r="AT626" s="7">
        <v>7765803</v>
      </c>
      <c r="AU626" s="7">
        <v>0</v>
      </c>
      <c r="AV626" s="7">
        <v>813072</v>
      </c>
      <c r="AW626" s="7">
        <v>0</v>
      </c>
      <c r="AX626" s="7">
        <v>0</v>
      </c>
      <c r="AY626" s="7">
        <v>8552837</v>
      </c>
      <c r="AZ626" s="7">
        <v>175172</v>
      </c>
      <c r="BA626" s="7">
        <v>68011.83</v>
      </c>
      <c r="BB626" s="7">
        <v>0</v>
      </c>
      <c r="BC626" s="7">
        <v>0</v>
      </c>
      <c r="BD626" s="7">
        <v>562.72</v>
      </c>
      <c r="BE626" s="7">
        <v>337.18</v>
      </c>
      <c r="BF626" s="7">
        <v>0</v>
      </c>
      <c r="BG626" s="7">
        <v>475064.69773651875</v>
      </c>
      <c r="BH626" s="7">
        <v>5298</v>
      </c>
      <c r="BI626" s="7">
        <v>311572</v>
      </c>
      <c r="BJ626" s="7">
        <v>4288080.2458333336</v>
      </c>
      <c r="BK626" s="7">
        <v>2211922.1933333334</v>
      </c>
      <c r="BL626" s="7">
        <v>1084385.75</v>
      </c>
      <c r="BM626" s="7">
        <v>6135860.71</v>
      </c>
      <c r="BN626" s="130">
        <v>0.66600000000000004</v>
      </c>
      <c r="BO626" s="131">
        <v>2.1639949999999999E-4</v>
      </c>
      <c r="BP626" s="161">
        <v>5483.8398607369063</v>
      </c>
      <c r="BQ626" s="162">
        <v>9140289</v>
      </c>
      <c r="BR626" s="161">
        <v>289447</v>
      </c>
      <c r="BS626" s="163">
        <v>0</v>
      </c>
      <c r="BT626" s="163">
        <v>1291837.4722634815</v>
      </c>
      <c r="BU626" s="161">
        <v>11559743.800000001</v>
      </c>
      <c r="BV626" s="161">
        <v>26028.400000000001</v>
      </c>
      <c r="BW626" s="165">
        <v>10730447.792263482</v>
      </c>
      <c r="BX626" s="161">
        <v>289447</v>
      </c>
    </row>
    <row r="627" spans="1:76" ht="14.45" x14ac:dyDescent="0.3">
      <c r="A627" s="164" t="s">
        <v>31</v>
      </c>
      <c r="B627" s="6" t="s">
        <v>90</v>
      </c>
      <c r="C627" s="6" t="s">
        <v>39</v>
      </c>
      <c r="D627" s="6" t="s">
        <v>42</v>
      </c>
      <c r="E627" s="6" t="s">
        <v>36</v>
      </c>
      <c r="F627" s="24" t="str">
        <f>+Tabela1[[#This Row],[WK]]&amp;Tabela1[[#This Row],[PK]]&amp;Tabela1[[#This Row],[GK]]</f>
        <v>100405</v>
      </c>
      <c r="G627" s="6" t="s">
        <v>631</v>
      </c>
      <c r="H627" s="7">
        <v>246161481.17859861</v>
      </c>
      <c r="I627" s="8">
        <v>1.371</v>
      </c>
      <c r="J627" s="7">
        <v>337487390.69000006</v>
      </c>
      <c r="K627" s="8">
        <v>7.0000000000000007E-2</v>
      </c>
      <c r="L627" s="7">
        <v>23624117.348300006</v>
      </c>
      <c r="M627" s="7">
        <v>14391314.348300006</v>
      </c>
      <c r="N627" s="9">
        <v>1.5587156303779044</v>
      </c>
      <c r="O627" s="7">
        <v>15250983</v>
      </c>
      <c r="P627" s="8">
        <v>1.2949999999999999</v>
      </c>
      <c r="Q627" s="7">
        <v>19750023</v>
      </c>
      <c r="R627" s="8">
        <v>1.6E-2</v>
      </c>
      <c r="S627" s="7">
        <v>316000.36800000002</v>
      </c>
      <c r="T627" s="7">
        <v>49634.368000000017</v>
      </c>
      <c r="U627" s="9">
        <v>0.18633897719678943</v>
      </c>
      <c r="V627" s="7">
        <v>14440948.716300007</v>
      </c>
      <c r="W627" s="9">
        <v>1.5202328452415161</v>
      </c>
      <c r="X627" s="7">
        <v>18639148.79789082</v>
      </c>
      <c r="Y627" s="7">
        <v>0</v>
      </c>
      <c r="Z627" s="7">
        <v>275528.31</v>
      </c>
      <c r="AA627" s="7">
        <v>1073327.48789082</v>
      </c>
      <c r="AB627" s="7">
        <v>13400293</v>
      </c>
      <c r="AC627" s="7">
        <v>3890000</v>
      </c>
      <c r="AD627" s="7">
        <v>4198200.0815908136</v>
      </c>
      <c r="AE627" s="7">
        <v>0</v>
      </c>
      <c r="AF627" s="7">
        <v>23624117.348300006</v>
      </c>
      <c r="AG627" s="7">
        <v>316000.36800000002</v>
      </c>
      <c r="AH627" s="7">
        <v>4198200.0815908136</v>
      </c>
      <c r="AI627" s="7">
        <v>7708791</v>
      </c>
      <c r="AJ627" s="7">
        <v>306770</v>
      </c>
      <c r="AK627" s="7">
        <v>2252346</v>
      </c>
      <c r="AL627" s="7">
        <v>0</v>
      </c>
      <c r="AM627" s="7">
        <v>1034332</v>
      </c>
      <c r="AN627" s="7">
        <v>0</v>
      </c>
      <c r="AO627" s="7">
        <v>0</v>
      </c>
      <c r="AP627" s="7">
        <v>10971475</v>
      </c>
      <c r="AQ627" s="7">
        <v>676308</v>
      </c>
      <c r="AR627" s="7">
        <v>9232803</v>
      </c>
      <c r="AS627" s="7">
        <v>266366</v>
      </c>
      <c r="AT627" s="7">
        <v>3641418</v>
      </c>
      <c r="AU627" s="7">
        <v>0</v>
      </c>
      <c r="AV627" s="7">
        <v>333952</v>
      </c>
      <c r="AW627" s="7">
        <v>0</v>
      </c>
      <c r="AX627" s="7">
        <v>0</v>
      </c>
      <c r="AY627" s="7">
        <v>13647643</v>
      </c>
      <c r="AZ627" s="7">
        <v>287087</v>
      </c>
      <c r="BA627" s="7">
        <v>275528.31</v>
      </c>
      <c r="BB627" s="7">
        <v>0</v>
      </c>
      <c r="BC627" s="7">
        <v>0</v>
      </c>
      <c r="BD627" s="7">
        <v>2586.94</v>
      </c>
      <c r="BE627" s="7">
        <v>751.46</v>
      </c>
      <c r="BF627" s="7">
        <v>0</v>
      </c>
      <c r="BG627" s="7">
        <v>733848.4878908199</v>
      </c>
      <c r="BH627" s="7">
        <v>8184</v>
      </c>
      <c r="BI627" s="7">
        <v>339479</v>
      </c>
      <c r="BJ627" s="7">
        <v>4672210.0766666681</v>
      </c>
      <c r="BK627" s="7">
        <v>2305386.8233333351</v>
      </c>
      <c r="BL627" s="7">
        <v>1002625.0433333333</v>
      </c>
      <c r="BM627" s="7">
        <v>7462042.9266666668</v>
      </c>
      <c r="BN627" s="130">
        <v>1.0620000000000001</v>
      </c>
      <c r="BO627" s="131">
        <v>2.9996020000000001E-4</v>
      </c>
      <c r="BP627" s="161">
        <v>7600.9362200361757</v>
      </c>
      <c r="BQ627" s="162">
        <v>13400293</v>
      </c>
      <c r="BR627" s="161">
        <v>450452</v>
      </c>
      <c r="BS627" s="163">
        <v>0</v>
      </c>
      <c r="BT627" s="163">
        <v>2221402.7899999991</v>
      </c>
      <c r="BU627" s="161">
        <v>23624117.350000001</v>
      </c>
      <c r="BV627" s="161">
        <v>316000.37</v>
      </c>
      <c r="BW627" s="165">
        <v>6419602.8699999992</v>
      </c>
      <c r="BX627" s="161">
        <v>450452</v>
      </c>
    </row>
    <row r="628" spans="1:76" ht="14.45" x14ac:dyDescent="0.3">
      <c r="A628" s="164" t="s">
        <v>31</v>
      </c>
      <c r="B628" s="6" t="s">
        <v>90</v>
      </c>
      <c r="C628" s="6" t="s">
        <v>39</v>
      </c>
      <c r="D628" s="6" t="s">
        <v>44</v>
      </c>
      <c r="E628" s="6" t="s">
        <v>40</v>
      </c>
      <c r="F628" s="24" t="str">
        <f>+Tabela1[[#This Row],[WK]]&amp;Tabela1[[#This Row],[PK]]&amp;Tabela1[[#This Row],[GK]]</f>
        <v>100406</v>
      </c>
      <c r="G628" s="6" t="s">
        <v>635</v>
      </c>
      <c r="H628" s="7">
        <v>154915050.5483996</v>
      </c>
      <c r="I628" s="8">
        <v>1.371</v>
      </c>
      <c r="J628" s="7">
        <v>212388534.29999998</v>
      </c>
      <c r="K628" s="8">
        <v>7.0000000000000007E-2</v>
      </c>
      <c r="L628" s="7">
        <v>14867197.401000001</v>
      </c>
      <c r="M628" s="7">
        <v>8817314.4010000005</v>
      </c>
      <c r="N628" s="9">
        <v>1.4574355241250121</v>
      </c>
      <c r="O628" s="7">
        <v>17876595</v>
      </c>
      <c r="P628" s="8">
        <v>1.2949999999999999</v>
      </c>
      <c r="Q628" s="7">
        <v>23150191</v>
      </c>
      <c r="R628" s="8">
        <v>1.6E-2</v>
      </c>
      <c r="S628" s="7">
        <v>370403.05599999998</v>
      </c>
      <c r="T628" s="7">
        <v>-166689.94400000002</v>
      </c>
      <c r="U628" s="9">
        <v>-0.3103558303682975</v>
      </c>
      <c r="V628" s="7">
        <v>8650624.4570000004</v>
      </c>
      <c r="W628" s="9">
        <v>1.3132922386539743</v>
      </c>
      <c r="X628" s="7">
        <v>11337386.507132437</v>
      </c>
      <c r="Y628" s="7">
        <v>0</v>
      </c>
      <c r="Z628" s="7">
        <v>257399.81999999998</v>
      </c>
      <c r="AA628" s="7">
        <v>765337.68713243678</v>
      </c>
      <c r="AB628" s="7">
        <v>9053052</v>
      </c>
      <c r="AC628" s="7">
        <v>1261597</v>
      </c>
      <c r="AD628" s="7">
        <v>2686762.0501324367</v>
      </c>
      <c r="AE628" s="7">
        <v>0</v>
      </c>
      <c r="AF628" s="7">
        <v>14867197.401000001</v>
      </c>
      <c r="AG628" s="7">
        <v>370403.05599999998</v>
      </c>
      <c r="AH628" s="7">
        <v>2686762.0501324367</v>
      </c>
      <c r="AI628" s="7">
        <v>5051260</v>
      </c>
      <c r="AJ628" s="7">
        <v>550333</v>
      </c>
      <c r="AK628" s="7">
        <v>1691565</v>
      </c>
      <c r="AL628" s="7">
        <v>0</v>
      </c>
      <c r="AM628" s="7">
        <v>740824</v>
      </c>
      <c r="AN628" s="7">
        <v>0</v>
      </c>
      <c r="AO628" s="7">
        <v>0</v>
      </c>
      <c r="AP628" s="7">
        <v>7225683</v>
      </c>
      <c r="AQ628" s="7">
        <v>541046</v>
      </c>
      <c r="AR628" s="7">
        <v>6049883</v>
      </c>
      <c r="AS628" s="7">
        <v>537093</v>
      </c>
      <c r="AT628" s="7">
        <v>1931378</v>
      </c>
      <c r="AU628" s="7">
        <v>0</v>
      </c>
      <c r="AV628" s="7">
        <v>788726</v>
      </c>
      <c r="AW628" s="7">
        <v>0</v>
      </c>
      <c r="AX628" s="7">
        <v>0</v>
      </c>
      <c r="AY628" s="7">
        <v>7959572</v>
      </c>
      <c r="AZ628" s="7">
        <v>222209</v>
      </c>
      <c r="BA628" s="7">
        <v>257399.81999999998</v>
      </c>
      <c r="BB628" s="7">
        <v>0</v>
      </c>
      <c r="BC628" s="7">
        <v>0</v>
      </c>
      <c r="BD628" s="7">
        <v>2750.68</v>
      </c>
      <c r="BE628" s="7">
        <v>34.119999999999997</v>
      </c>
      <c r="BF628" s="7">
        <v>0</v>
      </c>
      <c r="BG628" s="7">
        <v>499992.68713243678</v>
      </c>
      <c r="BH628" s="7">
        <v>5576</v>
      </c>
      <c r="BI628" s="7">
        <v>265345</v>
      </c>
      <c r="BJ628" s="7">
        <v>3652034.3283333322</v>
      </c>
      <c r="BK628" s="7">
        <v>326654.95999999903</v>
      </c>
      <c r="BL628" s="7">
        <v>4360313.5033333329</v>
      </c>
      <c r="BM628" s="7">
        <v>4580890.4666666677</v>
      </c>
      <c r="BN628" s="130">
        <v>1.046</v>
      </c>
      <c r="BO628" s="131">
        <v>2.117412E-4</v>
      </c>
      <c r="BP628" s="161">
        <v>5365.7787216077413</v>
      </c>
      <c r="BQ628" s="162">
        <v>9053052</v>
      </c>
      <c r="BR628" s="161">
        <v>258033</v>
      </c>
      <c r="BS628" s="163">
        <v>0</v>
      </c>
      <c r="BT628" s="163">
        <v>1322531.0599999987</v>
      </c>
      <c r="BU628" s="161">
        <v>14867197.4</v>
      </c>
      <c r="BV628" s="161">
        <v>370403.06</v>
      </c>
      <c r="BW628" s="165">
        <v>4009293.1099999985</v>
      </c>
      <c r="BX628" s="161">
        <v>258033</v>
      </c>
    </row>
    <row r="629" spans="1:76" ht="14.45" x14ac:dyDescent="0.3">
      <c r="A629" s="164" t="s">
        <v>31</v>
      </c>
      <c r="B629" s="6" t="s">
        <v>90</v>
      </c>
      <c r="C629" s="6" t="s">
        <v>39</v>
      </c>
      <c r="D629" s="6" t="s">
        <v>51</v>
      </c>
      <c r="E629" s="6" t="s">
        <v>36</v>
      </c>
      <c r="F629" s="24" t="str">
        <f>+Tabela1[[#This Row],[WK]]&amp;Tabela1[[#This Row],[PK]]&amp;Tabela1[[#This Row],[GK]]</f>
        <v>100407</v>
      </c>
      <c r="G629" s="6" t="s">
        <v>636</v>
      </c>
      <c r="H629" s="7">
        <v>92966058.4661998</v>
      </c>
      <c r="I629" s="8">
        <v>1.371</v>
      </c>
      <c r="J629" s="7">
        <v>127456466.16000001</v>
      </c>
      <c r="K629" s="8">
        <v>7.0000000000000007E-2</v>
      </c>
      <c r="L629" s="7">
        <v>8921952.6312000025</v>
      </c>
      <c r="M629" s="7">
        <v>6163211.6312000025</v>
      </c>
      <c r="N629" s="9">
        <v>2.2340667830724241</v>
      </c>
      <c r="O629" s="7">
        <v>1626307</v>
      </c>
      <c r="P629" s="8">
        <v>1.2949999999999999</v>
      </c>
      <c r="Q629" s="7">
        <v>2106068</v>
      </c>
      <c r="R629" s="8">
        <v>1.6E-2</v>
      </c>
      <c r="S629" s="7">
        <v>33697.088000000003</v>
      </c>
      <c r="T629" s="7">
        <v>2577.0880000000034</v>
      </c>
      <c r="U629" s="9">
        <v>8.281131105398469E-2</v>
      </c>
      <c r="V629" s="7">
        <v>6165788.719200002</v>
      </c>
      <c r="W629" s="9">
        <v>2.210070221849763</v>
      </c>
      <c r="X629" s="7">
        <v>12235031.191434704</v>
      </c>
      <c r="Y629" s="7">
        <v>5819153</v>
      </c>
      <c r="Z629" s="7">
        <v>278115.10500000004</v>
      </c>
      <c r="AA629" s="7">
        <v>545604.08643470402</v>
      </c>
      <c r="AB629" s="7">
        <v>5592159</v>
      </c>
      <c r="AC629" s="7">
        <v>0</v>
      </c>
      <c r="AD629" s="7">
        <v>6069242.4722347008</v>
      </c>
      <c r="AE629" s="7">
        <v>0</v>
      </c>
      <c r="AF629" s="7">
        <v>8921952.6312000025</v>
      </c>
      <c r="AG629" s="7">
        <v>33697.088000000003</v>
      </c>
      <c r="AH629" s="7">
        <v>6069242.4722347008</v>
      </c>
      <c r="AI629" s="7">
        <v>2303370</v>
      </c>
      <c r="AJ629" s="7">
        <v>17999</v>
      </c>
      <c r="AK629" s="7">
        <v>4681167</v>
      </c>
      <c r="AL629" s="7">
        <v>0</v>
      </c>
      <c r="AM629" s="7">
        <v>139508</v>
      </c>
      <c r="AN629" s="7">
        <v>0</v>
      </c>
      <c r="AO629" s="7">
        <v>0</v>
      </c>
      <c r="AP629" s="7">
        <v>4484963</v>
      </c>
      <c r="AQ629" s="7">
        <v>310306</v>
      </c>
      <c r="AR629" s="7">
        <v>2758741</v>
      </c>
      <c r="AS629" s="7">
        <v>31120</v>
      </c>
      <c r="AT629" s="7">
        <v>5501047</v>
      </c>
      <c r="AU629" s="7">
        <v>119633</v>
      </c>
      <c r="AV629" s="7">
        <v>711765</v>
      </c>
      <c r="AW629" s="7">
        <v>0</v>
      </c>
      <c r="AX629" s="7">
        <v>0</v>
      </c>
      <c r="AY629" s="7">
        <v>5118912</v>
      </c>
      <c r="AZ629" s="7">
        <v>123269</v>
      </c>
      <c r="BA629" s="7">
        <v>278115.10500000004</v>
      </c>
      <c r="BB629" s="7">
        <v>0</v>
      </c>
      <c r="BC629" s="7">
        <v>0</v>
      </c>
      <c r="BD629" s="7">
        <v>2948.46</v>
      </c>
      <c r="BE629" s="7">
        <v>84.05</v>
      </c>
      <c r="BF629" s="7">
        <v>0</v>
      </c>
      <c r="BG629" s="7">
        <v>326394.08643470396</v>
      </c>
      <c r="BH629" s="7">
        <v>3640</v>
      </c>
      <c r="BI629" s="7">
        <v>219210</v>
      </c>
      <c r="BJ629" s="7">
        <v>3016918.665833334</v>
      </c>
      <c r="BK629" s="7">
        <v>1895514.0033333339</v>
      </c>
      <c r="BL629" s="7">
        <v>144715.28666666665</v>
      </c>
      <c r="BM629" s="7">
        <v>4196188.0766666671</v>
      </c>
      <c r="BN629" s="130">
        <v>0.63600000000000001</v>
      </c>
      <c r="BO629" s="131">
        <v>1.574658E-4</v>
      </c>
      <c r="BP629" s="161">
        <v>3990.0662953145015</v>
      </c>
      <c r="BQ629" s="162">
        <v>5592159</v>
      </c>
      <c r="BR629" s="161">
        <v>201177</v>
      </c>
      <c r="BS629" s="163">
        <v>0</v>
      </c>
      <c r="BT629" s="163">
        <v>540771.80856529623</v>
      </c>
      <c r="BU629" s="161">
        <v>8921952.6300000008</v>
      </c>
      <c r="BV629" s="161">
        <v>33697.089999999997</v>
      </c>
      <c r="BW629" s="165">
        <v>6610014.278565296</v>
      </c>
      <c r="BX629" s="161">
        <v>201177</v>
      </c>
    </row>
    <row r="630" spans="1:76" ht="14.45" x14ac:dyDescent="0.3">
      <c r="A630" s="164" t="s">
        <v>31</v>
      </c>
      <c r="B630" s="6" t="s">
        <v>90</v>
      </c>
      <c r="C630" s="6" t="s">
        <v>39</v>
      </c>
      <c r="D630" s="6" t="s">
        <v>75</v>
      </c>
      <c r="E630" s="6" t="s">
        <v>36</v>
      </c>
      <c r="F630" s="24" t="str">
        <f>+Tabela1[[#This Row],[WK]]&amp;Tabela1[[#This Row],[PK]]&amp;Tabela1[[#This Row],[GK]]</f>
        <v>100408</v>
      </c>
      <c r="G630" s="6" t="s">
        <v>637</v>
      </c>
      <c r="H630" s="7">
        <v>81309031.38060011</v>
      </c>
      <c r="I630" s="8">
        <v>1.371</v>
      </c>
      <c r="J630" s="7">
        <v>111474682.02</v>
      </c>
      <c r="K630" s="8">
        <v>7.0000000000000007E-2</v>
      </c>
      <c r="L630" s="7">
        <v>7803227.7414000006</v>
      </c>
      <c r="M630" s="7">
        <v>4678530.7414000006</v>
      </c>
      <c r="N630" s="9">
        <v>1.4972750130332639</v>
      </c>
      <c r="O630" s="7">
        <v>539476</v>
      </c>
      <c r="P630" s="8">
        <v>1.2949999999999999</v>
      </c>
      <c r="Q630" s="7">
        <v>698621</v>
      </c>
      <c r="R630" s="8">
        <v>1.6E-2</v>
      </c>
      <c r="S630" s="7">
        <v>11177.936</v>
      </c>
      <c r="T630" s="7">
        <v>6590.9359999999997</v>
      </c>
      <c r="U630" s="9">
        <v>1.436872901678657</v>
      </c>
      <c r="V630" s="7">
        <v>4685121.6774000004</v>
      </c>
      <c r="W630" s="9">
        <v>1.4971864737748317</v>
      </c>
      <c r="X630" s="7">
        <v>8430853.4900000002</v>
      </c>
      <c r="Y630" s="7">
        <v>2489520</v>
      </c>
      <c r="Z630" s="7">
        <v>57746.490000000005</v>
      </c>
      <c r="AA630" s="7">
        <v>436222</v>
      </c>
      <c r="AB630" s="7">
        <v>4543926</v>
      </c>
      <c r="AC630" s="7">
        <v>903439</v>
      </c>
      <c r="AD630" s="7">
        <v>3745731.8125999994</v>
      </c>
      <c r="AE630" s="7">
        <v>0</v>
      </c>
      <c r="AF630" s="7">
        <v>7803227.7414000006</v>
      </c>
      <c r="AG630" s="7">
        <v>11177.936</v>
      </c>
      <c r="AH630" s="7">
        <v>3745731.8125999994</v>
      </c>
      <c r="AI630" s="7">
        <v>2608919</v>
      </c>
      <c r="AJ630" s="7">
        <v>2238</v>
      </c>
      <c r="AK630" s="7">
        <v>3035320</v>
      </c>
      <c r="AL630" s="7">
        <v>0</v>
      </c>
      <c r="AM630" s="7">
        <v>328329</v>
      </c>
      <c r="AN630" s="7">
        <v>0</v>
      </c>
      <c r="AO630" s="7">
        <v>0</v>
      </c>
      <c r="AP630" s="7">
        <v>3562987</v>
      </c>
      <c r="AQ630" s="7">
        <v>302350</v>
      </c>
      <c r="AR630" s="7">
        <v>3124697</v>
      </c>
      <c r="AS630" s="7">
        <v>4587</v>
      </c>
      <c r="AT630" s="7">
        <v>3280832</v>
      </c>
      <c r="AU630" s="7">
        <v>0</v>
      </c>
      <c r="AV630" s="7">
        <v>651967</v>
      </c>
      <c r="AW630" s="7">
        <v>0</v>
      </c>
      <c r="AX630" s="7">
        <v>0</v>
      </c>
      <c r="AY630" s="7">
        <v>4087515</v>
      </c>
      <c r="AZ630" s="7">
        <v>128135</v>
      </c>
      <c r="BA630" s="7">
        <v>57746.490000000005</v>
      </c>
      <c r="BB630" s="7">
        <v>0</v>
      </c>
      <c r="BC630" s="7">
        <v>0</v>
      </c>
      <c r="BD630" s="7">
        <v>613.71</v>
      </c>
      <c r="BE630" s="7">
        <v>14.44</v>
      </c>
      <c r="BF630" s="7">
        <v>0</v>
      </c>
      <c r="BG630" s="7">
        <v>320594</v>
      </c>
      <c r="BH630" s="7">
        <v>3023</v>
      </c>
      <c r="BI630" s="7">
        <v>115628</v>
      </c>
      <c r="BJ630" s="7">
        <v>1591352.4291666672</v>
      </c>
      <c r="BK630" s="7">
        <v>240208.36666666716</v>
      </c>
      <c r="BL630" s="7">
        <v>1142807.3333333333</v>
      </c>
      <c r="BM630" s="7">
        <v>3118961.5833333335</v>
      </c>
      <c r="BN630" s="130">
        <v>0.77500000000000002</v>
      </c>
      <c r="BO630" s="131">
        <v>1.179117E-4</v>
      </c>
      <c r="BP630" s="161">
        <v>2988.5476489730231</v>
      </c>
      <c r="BQ630" s="162">
        <v>4543926</v>
      </c>
      <c r="BR630" s="161">
        <v>167948</v>
      </c>
      <c r="BS630" s="163">
        <v>0</v>
      </c>
      <c r="BT630" s="163">
        <v>885543.18999999948</v>
      </c>
      <c r="BU630" s="161">
        <v>7803227.7400000002</v>
      </c>
      <c r="BV630" s="161">
        <v>11177.94</v>
      </c>
      <c r="BW630" s="165">
        <v>4631275</v>
      </c>
      <c r="BX630" s="161">
        <v>167948</v>
      </c>
    </row>
    <row r="631" spans="1:76" ht="14.45" x14ac:dyDescent="0.3">
      <c r="A631" s="164" t="s">
        <v>31</v>
      </c>
      <c r="B631" s="6" t="s">
        <v>90</v>
      </c>
      <c r="C631" s="6" t="s">
        <v>42</v>
      </c>
      <c r="D631" s="6" t="s">
        <v>33</v>
      </c>
      <c r="E631" s="6" t="s">
        <v>34</v>
      </c>
      <c r="F631" s="24" t="str">
        <f>+Tabela1[[#This Row],[WK]]&amp;Tabela1[[#This Row],[PK]]&amp;Tabela1[[#This Row],[GK]]</f>
        <v>100501</v>
      </c>
      <c r="G631" s="6" t="s">
        <v>638</v>
      </c>
      <c r="H631" s="7">
        <v>1093788996.9420025</v>
      </c>
      <c r="I631" s="8">
        <v>1.371</v>
      </c>
      <c r="J631" s="7">
        <v>1499584714.8099999</v>
      </c>
      <c r="K631" s="8">
        <v>7.0000000000000007E-2</v>
      </c>
      <c r="L631" s="7">
        <v>104970930.03670001</v>
      </c>
      <c r="M631" s="7">
        <v>56058430.03670001</v>
      </c>
      <c r="N631" s="9">
        <v>1.1460961929302327</v>
      </c>
      <c r="O631" s="7">
        <v>53408679</v>
      </c>
      <c r="P631" s="8">
        <v>1.2949999999999999</v>
      </c>
      <c r="Q631" s="7">
        <v>69164239</v>
      </c>
      <c r="R631" s="8">
        <v>1.6E-2</v>
      </c>
      <c r="S631" s="7">
        <v>1106627.824</v>
      </c>
      <c r="T631" s="7">
        <v>-1128772.176</v>
      </c>
      <c r="U631" s="9">
        <v>-0.504953107273866</v>
      </c>
      <c r="V631" s="7">
        <v>54929657.860700011</v>
      </c>
      <c r="W631" s="9">
        <v>1.073937695598451</v>
      </c>
      <c r="X631" s="7">
        <v>49712847.586885661</v>
      </c>
      <c r="Y631" s="7">
        <v>0</v>
      </c>
      <c r="Z631" s="7">
        <v>29953.439999999999</v>
      </c>
      <c r="AA631" s="7">
        <v>3690118.1468856647</v>
      </c>
      <c r="AB631" s="7">
        <v>45992776</v>
      </c>
      <c r="AC631" s="7">
        <v>0</v>
      </c>
      <c r="AD631" s="7">
        <v>0</v>
      </c>
      <c r="AE631" s="7">
        <v>0</v>
      </c>
      <c r="AF631" s="7">
        <v>104970930.03670001</v>
      </c>
      <c r="AG631" s="7">
        <v>1106627.824</v>
      </c>
      <c r="AH631" s="7">
        <v>0</v>
      </c>
      <c r="AI631" s="7">
        <v>40838762</v>
      </c>
      <c r="AJ631" s="7">
        <v>2266291</v>
      </c>
      <c r="AK631" s="7">
        <v>0</v>
      </c>
      <c r="AL631" s="7">
        <v>461422</v>
      </c>
      <c r="AM631" s="7">
        <v>1692443</v>
      </c>
      <c r="AN631" s="7">
        <v>0</v>
      </c>
      <c r="AO631" s="7">
        <v>0</v>
      </c>
      <c r="AP631" s="7">
        <v>34729239</v>
      </c>
      <c r="AQ631" s="7">
        <v>3134886</v>
      </c>
      <c r="AR631" s="7">
        <v>48912500</v>
      </c>
      <c r="AS631" s="7">
        <v>2235400</v>
      </c>
      <c r="AT631" s="7">
        <v>0</v>
      </c>
      <c r="AU631" s="7">
        <v>482560</v>
      </c>
      <c r="AV631" s="7">
        <v>1059800</v>
      </c>
      <c r="AW631" s="7">
        <v>0</v>
      </c>
      <c r="AX631" s="7">
        <v>0</v>
      </c>
      <c r="AY631" s="7">
        <v>40232603</v>
      </c>
      <c r="AZ631" s="7">
        <v>1351093</v>
      </c>
      <c r="BA631" s="7">
        <v>29953.439999999999</v>
      </c>
      <c r="BB631" s="7">
        <v>0</v>
      </c>
      <c r="BC631" s="7">
        <v>0</v>
      </c>
      <c r="BD631" s="7">
        <v>321.27</v>
      </c>
      <c r="BE631" s="7">
        <v>1.62</v>
      </c>
      <c r="BF631" s="7">
        <v>0</v>
      </c>
      <c r="BG631" s="7">
        <v>2328875.1468856647</v>
      </c>
      <c r="BH631" s="7">
        <v>25972</v>
      </c>
      <c r="BI631" s="7">
        <v>1361243</v>
      </c>
      <c r="BJ631" s="7">
        <v>18734805.388333336</v>
      </c>
      <c r="BK631" s="7">
        <v>10350086.006666671</v>
      </c>
      <c r="BL631" s="7">
        <v>12906048.43</v>
      </c>
      <c r="BM631" s="7">
        <v>7726780.6666666642</v>
      </c>
      <c r="BN631" s="130">
        <v>1.145</v>
      </c>
      <c r="BO631" s="131">
        <v>1.0573957000000001E-3</v>
      </c>
      <c r="BP631" s="161">
        <v>26795.876509807669</v>
      </c>
      <c r="BQ631" s="162">
        <v>45992776</v>
      </c>
      <c r="BR631" s="161">
        <v>1813127</v>
      </c>
      <c r="BS631" s="163">
        <v>0</v>
      </c>
      <c r="BT631" s="163">
        <v>0</v>
      </c>
      <c r="BU631" s="161">
        <v>104970930.04000001</v>
      </c>
      <c r="BV631" s="161">
        <v>1106627.82</v>
      </c>
      <c r="BW631" s="165">
        <v>0</v>
      </c>
      <c r="BX631" s="161">
        <v>1813127</v>
      </c>
    </row>
    <row r="632" spans="1:76" ht="14.45" x14ac:dyDescent="0.3">
      <c r="A632" s="164" t="s">
        <v>31</v>
      </c>
      <c r="B632" s="6" t="s">
        <v>90</v>
      </c>
      <c r="C632" s="6" t="s">
        <v>42</v>
      </c>
      <c r="D632" s="6" t="s">
        <v>32</v>
      </c>
      <c r="E632" s="6" t="s">
        <v>36</v>
      </c>
      <c r="F632" s="24" t="str">
        <f>+Tabela1[[#This Row],[WK]]&amp;Tabela1[[#This Row],[PK]]&amp;Tabela1[[#This Row],[GK]]</f>
        <v>100502</v>
      </c>
      <c r="G632" s="6" t="s">
        <v>639</v>
      </c>
      <c r="H632" s="7">
        <v>122825103.45639969</v>
      </c>
      <c r="I632" s="8">
        <v>1.371</v>
      </c>
      <c r="J632" s="7">
        <v>168393216.84000003</v>
      </c>
      <c r="K632" s="8">
        <v>7.0000000000000007E-2</v>
      </c>
      <c r="L632" s="7">
        <v>11787525.178800004</v>
      </c>
      <c r="M632" s="7">
        <v>7671149.1788000036</v>
      </c>
      <c r="N632" s="9">
        <v>1.8635686290076523</v>
      </c>
      <c r="O632" s="7">
        <v>9620596</v>
      </c>
      <c r="P632" s="8">
        <v>1.2949999999999999</v>
      </c>
      <c r="Q632" s="7">
        <v>12458672</v>
      </c>
      <c r="R632" s="8">
        <v>1.6E-2</v>
      </c>
      <c r="S632" s="7">
        <v>199338.75200000001</v>
      </c>
      <c r="T632" s="7">
        <v>47855.752000000008</v>
      </c>
      <c r="U632" s="9">
        <v>0.31591500036307707</v>
      </c>
      <c r="V632" s="7">
        <v>7719004.9308000039</v>
      </c>
      <c r="W632" s="9">
        <v>1.8086363515758144</v>
      </c>
      <c r="X632" s="7">
        <v>18335525.653534938</v>
      </c>
      <c r="Y632" s="7">
        <v>5636487</v>
      </c>
      <c r="Z632" s="7">
        <v>975260.31</v>
      </c>
      <c r="AA632" s="7">
        <v>564396.34353493794</v>
      </c>
      <c r="AB632" s="7">
        <v>11159382</v>
      </c>
      <c r="AC632" s="7">
        <v>0</v>
      </c>
      <c r="AD632" s="7">
        <v>10616520.722734934</v>
      </c>
      <c r="AE632" s="7">
        <v>0</v>
      </c>
      <c r="AF632" s="7">
        <v>11787525.178800004</v>
      </c>
      <c r="AG632" s="7">
        <v>199338.75200000001</v>
      </c>
      <c r="AH632" s="7">
        <v>10616520.722734934</v>
      </c>
      <c r="AI632" s="7">
        <v>3436907</v>
      </c>
      <c r="AJ632" s="7">
        <v>176095</v>
      </c>
      <c r="AK632" s="7">
        <v>6148348</v>
      </c>
      <c r="AL632" s="7">
        <v>0</v>
      </c>
      <c r="AM632" s="7">
        <v>309917</v>
      </c>
      <c r="AN632" s="7">
        <v>0</v>
      </c>
      <c r="AO632" s="7">
        <v>0</v>
      </c>
      <c r="AP632" s="7">
        <v>8908192</v>
      </c>
      <c r="AQ632" s="7">
        <v>493307</v>
      </c>
      <c r="AR632" s="7">
        <v>4116376</v>
      </c>
      <c r="AS632" s="7">
        <v>151483</v>
      </c>
      <c r="AT632" s="7">
        <v>6617477</v>
      </c>
      <c r="AU632" s="7">
        <v>0</v>
      </c>
      <c r="AV632" s="7">
        <v>321497</v>
      </c>
      <c r="AW632" s="7">
        <v>0</v>
      </c>
      <c r="AX632" s="7">
        <v>0</v>
      </c>
      <c r="AY632" s="7">
        <v>10176055</v>
      </c>
      <c r="AZ632" s="7">
        <v>223830</v>
      </c>
      <c r="BA632" s="7">
        <v>975260.31</v>
      </c>
      <c r="BB632" s="7">
        <v>0</v>
      </c>
      <c r="BC632" s="7">
        <v>0</v>
      </c>
      <c r="BD632" s="7">
        <v>10486.1</v>
      </c>
      <c r="BE632" s="7">
        <v>1.1399999999999999</v>
      </c>
      <c r="BF632" s="7">
        <v>0</v>
      </c>
      <c r="BG632" s="7">
        <v>449150.34353493794</v>
      </c>
      <c r="BH632" s="7">
        <v>5009</v>
      </c>
      <c r="BI632" s="7">
        <v>115246</v>
      </c>
      <c r="BJ632" s="7">
        <v>1586154.8066666657</v>
      </c>
      <c r="BK632" s="7">
        <v>361244.32999999914</v>
      </c>
      <c r="BL632" s="7">
        <v>1029494.82</v>
      </c>
      <c r="BM632" s="7">
        <v>2840652.2666666671</v>
      </c>
      <c r="BN632" s="130">
        <v>0.71399999999999997</v>
      </c>
      <c r="BO632" s="131">
        <v>2.0057150000000001E-4</v>
      </c>
      <c r="BP632" s="161">
        <v>5082.6320913233876</v>
      </c>
      <c r="BQ632" s="162">
        <v>11159382</v>
      </c>
      <c r="BR632" s="161">
        <v>279673</v>
      </c>
      <c r="BS632" s="163">
        <v>0</v>
      </c>
      <c r="BT632" s="163">
        <v>783006.34646506235</v>
      </c>
      <c r="BU632" s="161">
        <v>11787525.18</v>
      </c>
      <c r="BV632" s="161">
        <v>199338.75</v>
      </c>
      <c r="BW632" s="165">
        <v>11399527.066465063</v>
      </c>
      <c r="BX632" s="161">
        <v>279673</v>
      </c>
    </row>
    <row r="633" spans="1:76" ht="14.45" x14ac:dyDescent="0.3">
      <c r="A633" s="164" t="s">
        <v>31</v>
      </c>
      <c r="B633" s="6" t="s">
        <v>90</v>
      </c>
      <c r="C633" s="6" t="s">
        <v>42</v>
      </c>
      <c r="D633" s="6" t="s">
        <v>37</v>
      </c>
      <c r="E633" s="6" t="s">
        <v>36</v>
      </c>
      <c r="F633" s="24" t="str">
        <f>+Tabela1[[#This Row],[WK]]&amp;Tabela1[[#This Row],[PK]]&amp;Tabela1[[#This Row],[GK]]</f>
        <v>100503</v>
      </c>
      <c r="G633" s="6" t="s">
        <v>640</v>
      </c>
      <c r="H633" s="7">
        <v>62555978.397600055</v>
      </c>
      <c r="I633" s="8">
        <v>1.371</v>
      </c>
      <c r="J633" s="7">
        <v>85764246.379999995</v>
      </c>
      <c r="K633" s="8">
        <v>7.0000000000000007E-2</v>
      </c>
      <c r="L633" s="7">
        <v>6003497.2466000002</v>
      </c>
      <c r="M633" s="7">
        <v>3934386.2466000002</v>
      </c>
      <c r="N633" s="9">
        <v>1.9014863130107569</v>
      </c>
      <c r="O633" s="7">
        <v>3288194</v>
      </c>
      <c r="P633" s="8">
        <v>1.2949999999999999</v>
      </c>
      <c r="Q633" s="7">
        <v>4258211</v>
      </c>
      <c r="R633" s="8">
        <v>1.6E-2</v>
      </c>
      <c r="S633" s="7">
        <v>68131.376000000004</v>
      </c>
      <c r="T633" s="7">
        <v>30366.376000000004</v>
      </c>
      <c r="U633" s="9">
        <v>0.80408780616973397</v>
      </c>
      <c r="V633" s="7">
        <v>3964752.6226000004</v>
      </c>
      <c r="W633" s="9">
        <v>1.8818158366225637</v>
      </c>
      <c r="X633" s="7">
        <v>8983811</v>
      </c>
      <c r="Y633" s="7">
        <v>2627580</v>
      </c>
      <c r="Z633" s="7">
        <v>0</v>
      </c>
      <c r="AA633" s="7">
        <v>543208</v>
      </c>
      <c r="AB633" s="7">
        <v>4279755</v>
      </c>
      <c r="AC633" s="7">
        <v>1533268</v>
      </c>
      <c r="AD633" s="7">
        <v>5019058.3773999996</v>
      </c>
      <c r="AE633" s="7">
        <v>0</v>
      </c>
      <c r="AF633" s="7">
        <v>6003497.2466000002</v>
      </c>
      <c r="AG633" s="7">
        <v>68131.376000000004</v>
      </c>
      <c r="AH633" s="7">
        <v>5019058.3773999996</v>
      </c>
      <c r="AI633" s="7">
        <v>1727573</v>
      </c>
      <c r="AJ633" s="7">
        <v>27887</v>
      </c>
      <c r="AK633" s="7">
        <v>3454066</v>
      </c>
      <c r="AL633" s="7">
        <v>0</v>
      </c>
      <c r="AM633" s="7">
        <v>906628</v>
      </c>
      <c r="AN633" s="7">
        <v>0</v>
      </c>
      <c r="AO633" s="7">
        <v>0</v>
      </c>
      <c r="AP633" s="7">
        <v>3416510</v>
      </c>
      <c r="AQ633" s="7">
        <v>175045</v>
      </c>
      <c r="AR633" s="7">
        <v>2069111</v>
      </c>
      <c r="AS633" s="7">
        <v>37765</v>
      </c>
      <c r="AT633" s="7">
        <v>3918507</v>
      </c>
      <c r="AU633" s="7">
        <v>0</v>
      </c>
      <c r="AV633" s="7">
        <v>795783</v>
      </c>
      <c r="AW633" s="7">
        <v>0</v>
      </c>
      <c r="AX633" s="7">
        <v>0</v>
      </c>
      <c r="AY633" s="7">
        <v>3931074</v>
      </c>
      <c r="AZ633" s="7">
        <v>71366</v>
      </c>
      <c r="BA633" s="7">
        <v>0</v>
      </c>
      <c r="BB633" s="7">
        <v>0</v>
      </c>
      <c r="BC633" s="7">
        <v>0</v>
      </c>
      <c r="BD633" s="7">
        <v>0</v>
      </c>
      <c r="BE633" s="7">
        <v>0</v>
      </c>
      <c r="BF633" s="7">
        <v>0</v>
      </c>
      <c r="BG633" s="7">
        <v>320594</v>
      </c>
      <c r="BH633" s="7">
        <v>2887</v>
      </c>
      <c r="BI633" s="7">
        <v>222614</v>
      </c>
      <c r="BJ633" s="7">
        <v>3063784.686666667</v>
      </c>
      <c r="BK633" s="7">
        <v>1952797.8633333337</v>
      </c>
      <c r="BL633" s="7">
        <v>890242.31333333347</v>
      </c>
      <c r="BM633" s="7">
        <v>2663462.6666666665</v>
      </c>
      <c r="BN633" s="130">
        <v>0.73699999999999999</v>
      </c>
      <c r="BO633" s="131">
        <v>1.0299589999999999E-4</v>
      </c>
      <c r="BP633" s="161">
        <v>2610.3517965084088</v>
      </c>
      <c r="BQ633" s="162">
        <v>4279755</v>
      </c>
      <c r="BR633" s="161">
        <v>157272</v>
      </c>
      <c r="BS633" s="163">
        <v>0</v>
      </c>
      <c r="BT633" s="163">
        <v>890191</v>
      </c>
      <c r="BU633" s="161">
        <v>6003497.25</v>
      </c>
      <c r="BV633" s="161">
        <v>68131.38</v>
      </c>
      <c r="BW633" s="165">
        <v>5909249.3799999999</v>
      </c>
      <c r="BX633" s="161">
        <v>157272</v>
      </c>
    </row>
    <row r="634" spans="1:76" ht="14.45" x14ac:dyDescent="0.3">
      <c r="A634" s="164" t="s">
        <v>31</v>
      </c>
      <c r="B634" s="6" t="s">
        <v>90</v>
      </c>
      <c r="C634" s="6" t="s">
        <v>42</v>
      </c>
      <c r="D634" s="6" t="s">
        <v>39</v>
      </c>
      <c r="E634" s="6" t="s">
        <v>36</v>
      </c>
      <c r="F634" s="24" t="str">
        <f>+Tabela1[[#This Row],[WK]]&amp;Tabela1[[#This Row],[PK]]&amp;Tabela1[[#This Row],[GK]]</f>
        <v>100504</v>
      </c>
      <c r="G634" s="6" t="s">
        <v>641</v>
      </c>
      <c r="H634" s="7">
        <v>126093529.42599949</v>
      </c>
      <c r="I634" s="8">
        <v>1.371</v>
      </c>
      <c r="J634" s="7">
        <v>172874228.84999999</v>
      </c>
      <c r="K634" s="8">
        <v>7.0000000000000007E-2</v>
      </c>
      <c r="L634" s="7">
        <v>12101196.0195</v>
      </c>
      <c r="M634" s="7">
        <v>8234945.0195000004</v>
      </c>
      <c r="N634" s="9">
        <v>2.1299561304995462</v>
      </c>
      <c r="O634" s="7">
        <v>2381539</v>
      </c>
      <c r="P634" s="8">
        <v>1.2949999999999999</v>
      </c>
      <c r="Q634" s="7">
        <v>3084093</v>
      </c>
      <c r="R634" s="8">
        <v>1.6E-2</v>
      </c>
      <c r="S634" s="7">
        <v>49345.487999999998</v>
      </c>
      <c r="T634" s="7">
        <v>-23766.512000000002</v>
      </c>
      <c r="U634" s="9">
        <v>-0.32506992012255176</v>
      </c>
      <c r="V634" s="7">
        <v>8211178.5075000003</v>
      </c>
      <c r="W634" s="9">
        <v>2.0843924531707283</v>
      </c>
      <c r="X634" s="7">
        <v>15231582.226156093</v>
      </c>
      <c r="Y634" s="7">
        <v>2597931</v>
      </c>
      <c r="Z634" s="7">
        <v>215984.13</v>
      </c>
      <c r="AA634" s="7">
        <v>675464.09615609434</v>
      </c>
      <c r="AB634" s="7">
        <v>9366067</v>
      </c>
      <c r="AC634" s="7">
        <v>2376136</v>
      </c>
      <c r="AD634" s="7">
        <v>7020403.7186560929</v>
      </c>
      <c r="AE634" s="7">
        <v>0</v>
      </c>
      <c r="AF634" s="7">
        <v>12101196.0195</v>
      </c>
      <c r="AG634" s="7">
        <v>49345.487999999998</v>
      </c>
      <c r="AH634" s="7">
        <v>7020403.7186560929</v>
      </c>
      <c r="AI634" s="7">
        <v>3228069</v>
      </c>
      <c r="AJ634" s="7">
        <v>85309</v>
      </c>
      <c r="AK634" s="7">
        <v>4916743</v>
      </c>
      <c r="AL634" s="7">
        <v>0</v>
      </c>
      <c r="AM634" s="7">
        <v>354290</v>
      </c>
      <c r="AN634" s="7">
        <v>0</v>
      </c>
      <c r="AO634" s="7">
        <v>0</v>
      </c>
      <c r="AP634" s="7">
        <v>7235117</v>
      </c>
      <c r="AQ634" s="7">
        <v>541046</v>
      </c>
      <c r="AR634" s="7">
        <v>3866251</v>
      </c>
      <c r="AS634" s="7">
        <v>73112</v>
      </c>
      <c r="AT634" s="7">
        <v>5389882</v>
      </c>
      <c r="AU634" s="7">
        <v>109976</v>
      </c>
      <c r="AV634" s="7">
        <v>808918</v>
      </c>
      <c r="AW634" s="7">
        <v>0</v>
      </c>
      <c r="AX634" s="7">
        <v>0</v>
      </c>
      <c r="AY634" s="7">
        <v>8264583</v>
      </c>
      <c r="AZ634" s="7">
        <v>222209</v>
      </c>
      <c r="BA634" s="7">
        <v>215984.13</v>
      </c>
      <c r="BB634" s="7">
        <v>0</v>
      </c>
      <c r="BC634" s="7">
        <v>0</v>
      </c>
      <c r="BD634" s="7">
        <v>2287.1799999999998</v>
      </c>
      <c r="BE634" s="7">
        <v>70.459999999999994</v>
      </c>
      <c r="BF634" s="7">
        <v>0</v>
      </c>
      <c r="BG634" s="7">
        <v>405661.09615609434</v>
      </c>
      <c r="BH634" s="7">
        <v>4524</v>
      </c>
      <c r="BI634" s="7">
        <v>269803</v>
      </c>
      <c r="BJ634" s="7">
        <v>3713225.9341666671</v>
      </c>
      <c r="BK634" s="7">
        <v>1198571.7800000012</v>
      </c>
      <c r="BL634" s="7">
        <v>2829235.4633333334</v>
      </c>
      <c r="BM634" s="7">
        <v>4400145.6899999985</v>
      </c>
      <c r="BN634" s="130">
        <v>0.83299999999999996</v>
      </c>
      <c r="BO634" s="131">
        <v>1.701602E-4</v>
      </c>
      <c r="BP634" s="161">
        <v>4312.2331325991736</v>
      </c>
      <c r="BQ634" s="162">
        <v>9366067</v>
      </c>
      <c r="BR634" s="161">
        <v>246203</v>
      </c>
      <c r="BS634" s="163">
        <v>0</v>
      </c>
      <c r="BT634" s="163">
        <v>1310188.6600000001</v>
      </c>
      <c r="BU634" s="161">
        <v>12101196.02</v>
      </c>
      <c r="BV634" s="161">
        <v>49345.49</v>
      </c>
      <c r="BW634" s="165">
        <v>8330592.3799999999</v>
      </c>
      <c r="BX634" s="161">
        <v>246203</v>
      </c>
    </row>
    <row r="635" spans="1:76" ht="14.45" x14ac:dyDescent="0.3">
      <c r="A635" s="164" t="s">
        <v>31</v>
      </c>
      <c r="B635" s="6" t="s">
        <v>90</v>
      </c>
      <c r="C635" s="6" t="s">
        <v>42</v>
      </c>
      <c r="D635" s="6" t="s">
        <v>42</v>
      </c>
      <c r="E635" s="6" t="s">
        <v>36</v>
      </c>
      <c r="F635" s="24" t="str">
        <f>+Tabela1[[#This Row],[WK]]&amp;Tabela1[[#This Row],[PK]]&amp;Tabela1[[#This Row],[GK]]</f>
        <v>100505</v>
      </c>
      <c r="G635" s="6" t="s">
        <v>642</v>
      </c>
      <c r="H635" s="7">
        <v>68054804.069799975</v>
      </c>
      <c r="I635" s="8">
        <v>1.371</v>
      </c>
      <c r="J635" s="7">
        <v>93303136.390000001</v>
      </c>
      <c r="K635" s="8">
        <v>7.0000000000000007E-2</v>
      </c>
      <c r="L635" s="7">
        <v>6531219.5473000007</v>
      </c>
      <c r="M635" s="7">
        <v>4328384.5473000007</v>
      </c>
      <c r="N635" s="9">
        <v>1.96491545998679</v>
      </c>
      <c r="O635" s="7">
        <v>1172659</v>
      </c>
      <c r="P635" s="8">
        <v>1.2949999999999999</v>
      </c>
      <c r="Q635" s="7">
        <v>1518593</v>
      </c>
      <c r="R635" s="8">
        <v>1.6E-2</v>
      </c>
      <c r="S635" s="7">
        <v>24297.488000000001</v>
      </c>
      <c r="T635" s="7">
        <v>10635.488000000001</v>
      </c>
      <c r="U635" s="9">
        <v>0.77847225882008497</v>
      </c>
      <c r="V635" s="7">
        <v>4339020.0353000006</v>
      </c>
      <c r="W635" s="9">
        <v>1.9576024850473519</v>
      </c>
      <c r="X635" s="7">
        <v>10215398.814999999</v>
      </c>
      <c r="Y635" s="7">
        <v>3402263</v>
      </c>
      <c r="Z635" s="7">
        <v>15247.815000000001</v>
      </c>
      <c r="AA635" s="7">
        <v>599908</v>
      </c>
      <c r="AB635" s="7">
        <v>5539932</v>
      </c>
      <c r="AC635" s="7">
        <v>658048</v>
      </c>
      <c r="AD635" s="7">
        <v>5876378.7796999989</v>
      </c>
      <c r="AE635" s="7">
        <v>0</v>
      </c>
      <c r="AF635" s="7">
        <v>6531219.5473000007</v>
      </c>
      <c r="AG635" s="7">
        <v>24297.488000000001</v>
      </c>
      <c r="AH635" s="7">
        <v>5876378.7796999989</v>
      </c>
      <c r="AI635" s="7">
        <v>1839224</v>
      </c>
      <c r="AJ635" s="7">
        <v>20252</v>
      </c>
      <c r="AK635" s="7">
        <v>3614874</v>
      </c>
      <c r="AL635" s="7">
        <v>0</v>
      </c>
      <c r="AM635" s="7">
        <v>1100723</v>
      </c>
      <c r="AN635" s="7">
        <v>0</v>
      </c>
      <c r="AO635" s="7">
        <v>0</v>
      </c>
      <c r="AP635" s="7">
        <v>4442021</v>
      </c>
      <c r="AQ635" s="7">
        <v>262566</v>
      </c>
      <c r="AR635" s="7">
        <v>2202835</v>
      </c>
      <c r="AS635" s="7">
        <v>13662</v>
      </c>
      <c r="AT635" s="7">
        <v>3939701</v>
      </c>
      <c r="AU635" s="7">
        <v>0</v>
      </c>
      <c r="AV635" s="7">
        <v>970594</v>
      </c>
      <c r="AW635" s="7">
        <v>0</v>
      </c>
      <c r="AX635" s="7">
        <v>0</v>
      </c>
      <c r="AY635" s="7">
        <v>4900444</v>
      </c>
      <c r="AZ635" s="7">
        <v>113537</v>
      </c>
      <c r="BA635" s="7">
        <v>15247.815000000001</v>
      </c>
      <c r="BB635" s="7">
        <v>0</v>
      </c>
      <c r="BC635" s="7">
        <v>0</v>
      </c>
      <c r="BD635" s="7">
        <v>0</v>
      </c>
      <c r="BE635" s="7">
        <v>327.91</v>
      </c>
      <c r="BF635" s="7">
        <v>0</v>
      </c>
      <c r="BG635" s="7">
        <v>320594</v>
      </c>
      <c r="BH635" s="7">
        <v>3074</v>
      </c>
      <c r="BI635" s="7">
        <v>279314</v>
      </c>
      <c r="BJ635" s="7">
        <v>3844223.6558333337</v>
      </c>
      <c r="BK635" s="7">
        <v>2326816.3433333337</v>
      </c>
      <c r="BL635" s="7">
        <v>752104</v>
      </c>
      <c r="BM635" s="7">
        <v>4565421.25</v>
      </c>
      <c r="BN635" s="130">
        <v>0.70899999999999996</v>
      </c>
      <c r="BO635" s="131">
        <v>1.18811E-4</v>
      </c>
      <c r="BP635" s="161">
        <v>3010.5590477937153</v>
      </c>
      <c r="BQ635" s="162">
        <v>5539932</v>
      </c>
      <c r="BR635" s="161">
        <v>168035</v>
      </c>
      <c r="BS635" s="163">
        <v>0</v>
      </c>
      <c r="BT635" s="163">
        <v>876911.91999999993</v>
      </c>
      <c r="BU635" s="161">
        <v>6531219.5499999998</v>
      </c>
      <c r="BV635" s="161">
        <v>24297.49</v>
      </c>
      <c r="BW635" s="165">
        <v>6753290.7000000002</v>
      </c>
      <c r="BX635" s="161">
        <v>168035</v>
      </c>
    </row>
    <row r="636" spans="1:76" ht="14.45" x14ac:dyDescent="0.3">
      <c r="A636" s="164" t="s">
        <v>31</v>
      </c>
      <c r="B636" s="6" t="s">
        <v>90</v>
      </c>
      <c r="C636" s="6" t="s">
        <v>42</v>
      </c>
      <c r="D636" s="6" t="s">
        <v>44</v>
      </c>
      <c r="E636" s="6" t="s">
        <v>36</v>
      </c>
      <c r="F636" s="24" t="str">
        <f>+Tabela1[[#This Row],[WK]]&amp;Tabela1[[#This Row],[PK]]&amp;Tabela1[[#This Row],[GK]]</f>
        <v>100506</v>
      </c>
      <c r="G636" s="6" t="s">
        <v>643</v>
      </c>
      <c r="H636" s="7">
        <v>88266693.39259991</v>
      </c>
      <c r="I636" s="8">
        <v>1.371</v>
      </c>
      <c r="J636" s="7">
        <v>121013636.64</v>
      </c>
      <c r="K636" s="8">
        <v>7.0000000000000007E-2</v>
      </c>
      <c r="L636" s="7">
        <v>8470954.5648000017</v>
      </c>
      <c r="M636" s="7">
        <v>5557549.5648000017</v>
      </c>
      <c r="N636" s="9">
        <v>1.9075787831763871</v>
      </c>
      <c r="O636" s="7">
        <v>5458491</v>
      </c>
      <c r="P636" s="8">
        <v>1.2949999999999999</v>
      </c>
      <c r="Q636" s="7">
        <v>7068746</v>
      </c>
      <c r="R636" s="8">
        <v>1.6E-2</v>
      </c>
      <c r="S636" s="7">
        <v>113099.936</v>
      </c>
      <c r="T636" s="7">
        <v>46410.936000000002</v>
      </c>
      <c r="U636" s="9">
        <v>0.69593090314744566</v>
      </c>
      <c r="V636" s="7">
        <v>5603960.5008000024</v>
      </c>
      <c r="W636" s="9">
        <v>1.8804643413261468</v>
      </c>
      <c r="X636" s="7">
        <v>14503817.126377115</v>
      </c>
      <c r="Y636" s="7">
        <v>5232510</v>
      </c>
      <c r="Z636" s="7">
        <v>0</v>
      </c>
      <c r="AA636" s="7">
        <v>641063.12637711479</v>
      </c>
      <c r="AB636" s="7">
        <v>8145459</v>
      </c>
      <c r="AC636" s="7">
        <v>484785</v>
      </c>
      <c r="AD636" s="7">
        <v>8899856.6255771127</v>
      </c>
      <c r="AE636" s="7">
        <v>0</v>
      </c>
      <c r="AF636" s="7">
        <v>8470954.5648000017</v>
      </c>
      <c r="AG636" s="7">
        <v>113099.936</v>
      </c>
      <c r="AH636" s="7">
        <v>8899856.6255771127</v>
      </c>
      <c r="AI636" s="7">
        <v>2432504</v>
      </c>
      <c r="AJ636" s="7">
        <v>39533</v>
      </c>
      <c r="AK636" s="7">
        <v>4961346</v>
      </c>
      <c r="AL636" s="7">
        <v>0</v>
      </c>
      <c r="AM636" s="7">
        <v>973235</v>
      </c>
      <c r="AN636" s="7">
        <v>0</v>
      </c>
      <c r="AO636" s="7">
        <v>0</v>
      </c>
      <c r="AP636" s="7">
        <v>6510178</v>
      </c>
      <c r="AQ636" s="7">
        <v>465459</v>
      </c>
      <c r="AR636" s="7">
        <v>2913405</v>
      </c>
      <c r="AS636" s="7">
        <v>66689</v>
      </c>
      <c r="AT636" s="7">
        <v>5474912</v>
      </c>
      <c r="AU636" s="7">
        <v>0</v>
      </c>
      <c r="AV636" s="7">
        <v>880199</v>
      </c>
      <c r="AW636" s="7">
        <v>0</v>
      </c>
      <c r="AX636" s="7">
        <v>0</v>
      </c>
      <c r="AY636" s="7">
        <v>7563794</v>
      </c>
      <c r="AZ636" s="7">
        <v>196257</v>
      </c>
      <c r="BA636" s="7">
        <v>0</v>
      </c>
      <c r="BB636" s="7">
        <v>0</v>
      </c>
      <c r="BC636" s="7">
        <v>0</v>
      </c>
      <c r="BD636" s="7">
        <v>0</v>
      </c>
      <c r="BE636" s="7">
        <v>0</v>
      </c>
      <c r="BF636" s="7">
        <v>0</v>
      </c>
      <c r="BG636" s="7">
        <v>356971.12637711474</v>
      </c>
      <c r="BH636" s="7">
        <v>3981</v>
      </c>
      <c r="BI636" s="7">
        <v>284092</v>
      </c>
      <c r="BJ636" s="7">
        <v>3909926.399166666</v>
      </c>
      <c r="BK636" s="7">
        <v>1773681.6033333326</v>
      </c>
      <c r="BL636" s="7">
        <v>1501565.5733333332</v>
      </c>
      <c r="BM636" s="7">
        <v>5541848.036666668</v>
      </c>
      <c r="BN636" s="130">
        <v>0.66800000000000004</v>
      </c>
      <c r="BO636" s="131">
        <v>1.5674530000000001E-4</v>
      </c>
      <c r="BP636" s="161">
        <v>3972.0569690066632</v>
      </c>
      <c r="BQ636" s="162">
        <v>8145459</v>
      </c>
      <c r="BR636" s="161">
        <v>215547</v>
      </c>
      <c r="BS636" s="163">
        <v>0</v>
      </c>
      <c r="BT636" s="163">
        <v>826891.87362288684</v>
      </c>
      <c r="BU636" s="161">
        <v>8470954.5600000005</v>
      </c>
      <c r="BV636" s="161">
        <v>113099.94</v>
      </c>
      <c r="BW636" s="165">
        <v>9726748.5036228877</v>
      </c>
      <c r="BX636" s="161">
        <v>215547</v>
      </c>
    </row>
    <row r="637" spans="1:76" ht="14.45" x14ac:dyDescent="0.3">
      <c r="A637" s="164" t="s">
        <v>31</v>
      </c>
      <c r="B637" s="6" t="s">
        <v>90</v>
      </c>
      <c r="C637" s="6" t="s">
        <v>42</v>
      </c>
      <c r="D637" s="6" t="s">
        <v>51</v>
      </c>
      <c r="E637" s="6" t="s">
        <v>36</v>
      </c>
      <c r="F637" s="24" t="str">
        <f>+Tabela1[[#This Row],[WK]]&amp;Tabela1[[#This Row],[PK]]&amp;Tabela1[[#This Row],[GK]]</f>
        <v>100507</v>
      </c>
      <c r="G637" s="6" t="s">
        <v>638</v>
      </c>
      <c r="H637" s="7">
        <v>260566587.65579921</v>
      </c>
      <c r="I637" s="8">
        <v>1.371</v>
      </c>
      <c r="J637" s="7">
        <v>357236791.68000001</v>
      </c>
      <c r="K637" s="8">
        <v>7.0000000000000007E-2</v>
      </c>
      <c r="L637" s="7">
        <v>25006575.417600002</v>
      </c>
      <c r="M637" s="7">
        <v>13955452.417600002</v>
      </c>
      <c r="N637" s="9">
        <v>1.2628085324541227</v>
      </c>
      <c r="O637" s="7">
        <v>5700081</v>
      </c>
      <c r="P637" s="8">
        <v>1.2949999999999999</v>
      </c>
      <c r="Q637" s="7">
        <v>7381605</v>
      </c>
      <c r="R637" s="8">
        <v>1.6E-2</v>
      </c>
      <c r="S637" s="7">
        <v>118105.68000000001</v>
      </c>
      <c r="T637" s="7">
        <v>36819.680000000008</v>
      </c>
      <c r="U637" s="9">
        <v>0.45296459414905405</v>
      </c>
      <c r="V637" s="7">
        <v>13992272.097600002</v>
      </c>
      <c r="W637" s="9">
        <v>1.2568952593818643</v>
      </c>
      <c r="X637" s="7">
        <v>20790339.708797682</v>
      </c>
      <c r="Y637" s="7">
        <v>0</v>
      </c>
      <c r="Z637" s="7">
        <v>288169.8</v>
      </c>
      <c r="AA637" s="7">
        <v>1062707.9087976811</v>
      </c>
      <c r="AB637" s="7">
        <v>13410973</v>
      </c>
      <c r="AC637" s="7">
        <v>6028489</v>
      </c>
      <c r="AD637" s="7">
        <v>6798067.6111976802</v>
      </c>
      <c r="AE637" s="7">
        <v>0</v>
      </c>
      <c r="AF637" s="7">
        <v>25006575.417600002</v>
      </c>
      <c r="AG637" s="7">
        <v>118105.68000000001</v>
      </c>
      <c r="AH637" s="7">
        <v>6798067.6111976802</v>
      </c>
      <c r="AI637" s="7">
        <v>9226971</v>
      </c>
      <c r="AJ637" s="7">
        <v>52710</v>
      </c>
      <c r="AK637" s="7">
        <v>4952505</v>
      </c>
      <c r="AL637" s="7">
        <v>0</v>
      </c>
      <c r="AM637" s="7">
        <v>858446</v>
      </c>
      <c r="AN637" s="7">
        <v>0</v>
      </c>
      <c r="AO637" s="7">
        <v>0</v>
      </c>
      <c r="AP637" s="7">
        <v>12180114</v>
      </c>
      <c r="AQ637" s="7">
        <v>907049</v>
      </c>
      <c r="AR637" s="7">
        <v>11051123</v>
      </c>
      <c r="AS637" s="7">
        <v>81286</v>
      </c>
      <c r="AT637" s="7">
        <v>5440671</v>
      </c>
      <c r="AU637" s="7">
        <v>0</v>
      </c>
      <c r="AV637" s="7">
        <v>315426</v>
      </c>
      <c r="AW637" s="7">
        <v>0</v>
      </c>
      <c r="AX637" s="7">
        <v>0</v>
      </c>
      <c r="AY637" s="7">
        <v>13894997</v>
      </c>
      <c r="AZ637" s="7">
        <v>386026</v>
      </c>
      <c r="BA637" s="7">
        <v>288169.8</v>
      </c>
      <c r="BB637" s="7">
        <v>0</v>
      </c>
      <c r="BC637" s="7">
        <v>0</v>
      </c>
      <c r="BD637" s="7">
        <v>3028.91</v>
      </c>
      <c r="BE637" s="7">
        <v>139.38</v>
      </c>
      <c r="BF637" s="7">
        <v>0</v>
      </c>
      <c r="BG637" s="7">
        <v>693138.9087976811</v>
      </c>
      <c r="BH637" s="7">
        <v>7730</v>
      </c>
      <c r="BI637" s="7">
        <v>369569</v>
      </c>
      <c r="BJ637" s="7">
        <v>5086325.8466666667</v>
      </c>
      <c r="BK637" s="7">
        <v>3362611.9333333336</v>
      </c>
      <c r="BL637" s="7">
        <v>2154109.8866666667</v>
      </c>
      <c r="BM637" s="7">
        <v>2586635.88</v>
      </c>
      <c r="BN637" s="130">
        <v>1.0680000000000001</v>
      </c>
      <c r="BO637" s="131">
        <v>2.617478E-4</v>
      </c>
      <c r="BP637" s="161">
        <v>6633.4351900539486</v>
      </c>
      <c r="BQ637" s="162">
        <v>13410973</v>
      </c>
      <c r="BR637" s="161">
        <v>437153</v>
      </c>
      <c r="BS637" s="163">
        <v>0</v>
      </c>
      <c r="BT637" s="163">
        <v>1683933.1799999997</v>
      </c>
      <c r="BU637" s="161">
        <v>25006575.420000002</v>
      </c>
      <c r="BV637" s="161">
        <v>118105.68</v>
      </c>
      <c r="BW637" s="165">
        <v>8482000.7899999991</v>
      </c>
      <c r="BX637" s="161">
        <v>437153</v>
      </c>
    </row>
    <row r="638" spans="1:76" ht="14.45" x14ac:dyDescent="0.3">
      <c r="A638" s="164" t="s">
        <v>31</v>
      </c>
      <c r="B638" s="6" t="s">
        <v>90</v>
      </c>
      <c r="C638" s="6" t="s">
        <v>42</v>
      </c>
      <c r="D638" s="6" t="s">
        <v>75</v>
      </c>
      <c r="E638" s="6" t="s">
        <v>36</v>
      </c>
      <c r="F638" s="24" t="str">
        <f>+Tabela1[[#This Row],[WK]]&amp;Tabela1[[#This Row],[PK]]&amp;Tabela1[[#This Row],[GK]]</f>
        <v>100508</v>
      </c>
      <c r="G638" s="6" t="s">
        <v>644</v>
      </c>
      <c r="H638" s="7">
        <v>198430796.39199963</v>
      </c>
      <c r="I638" s="8">
        <v>1.371</v>
      </c>
      <c r="J638" s="7">
        <v>272048621.86000001</v>
      </c>
      <c r="K638" s="8">
        <v>7.0000000000000007E-2</v>
      </c>
      <c r="L638" s="7">
        <v>19043403.530200005</v>
      </c>
      <c r="M638" s="7">
        <v>11653163.530200005</v>
      </c>
      <c r="N638" s="9">
        <v>1.5768315413572502</v>
      </c>
      <c r="O638" s="7">
        <v>846783</v>
      </c>
      <c r="P638" s="8">
        <v>1.2949999999999999</v>
      </c>
      <c r="Q638" s="7">
        <v>1096584</v>
      </c>
      <c r="R638" s="8">
        <v>1.6E-2</v>
      </c>
      <c r="S638" s="7">
        <v>17545.344000000001</v>
      </c>
      <c r="T638" s="7">
        <v>-302400.65600000002</v>
      </c>
      <c r="U638" s="9">
        <v>-0.94516154601088942</v>
      </c>
      <c r="V638" s="7">
        <v>11350762.874200005</v>
      </c>
      <c r="W638" s="9">
        <v>1.4721775679860389</v>
      </c>
      <c r="X638" s="7">
        <v>13617776.890087739</v>
      </c>
      <c r="Y638" s="7">
        <v>0</v>
      </c>
      <c r="Z638" s="7">
        <v>6103.9000000000005</v>
      </c>
      <c r="AA638" s="7">
        <v>747871.99008773908</v>
      </c>
      <c r="AB638" s="7">
        <v>10417068</v>
      </c>
      <c r="AC638" s="7">
        <v>2446733</v>
      </c>
      <c r="AD638" s="7">
        <v>2446733</v>
      </c>
      <c r="AE638" s="7">
        <v>0</v>
      </c>
      <c r="AF638" s="7">
        <v>19043403.530200005</v>
      </c>
      <c r="AG638" s="7">
        <v>17545.344000000001</v>
      </c>
      <c r="AH638" s="7">
        <v>2446733</v>
      </c>
      <c r="AI638" s="7">
        <v>6170371</v>
      </c>
      <c r="AJ638" s="7">
        <v>467922</v>
      </c>
      <c r="AK638" s="7">
        <v>3939262</v>
      </c>
      <c r="AL638" s="7">
        <v>0</v>
      </c>
      <c r="AM638" s="7">
        <v>242258</v>
      </c>
      <c r="AN638" s="7">
        <v>0</v>
      </c>
      <c r="AO638" s="7">
        <v>0</v>
      </c>
      <c r="AP638" s="7">
        <v>8252474</v>
      </c>
      <c r="AQ638" s="7">
        <v>624590</v>
      </c>
      <c r="AR638" s="7">
        <v>7390240</v>
      </c>
      <c r="AS638" s="7">
        <v>319946</v>
      </c>
      <c r="AT638" s="7">
        <v>2960656</v>
      </c>
      <c r="AU638" s="7">
        <v>0</v>
      </c>
      <c r="AV638" s="7">
        <v>262094</v>
      </c>
      <c r="AW638" s="7">
        <v>0</v>
      </c>
      <c r="AX638" s="7">
        <v>0</v>
      </c>
      <c r="AY638" s="7">
        <v>9755254</v>
      </c>
      <c r="AZ638" s="7">
        <v>256270</v>
      </c>
      <c r="BA638" s="7">
        <v>6103.9000000000005</v>
      </c>
      <c r="BB638" s="7">
        <v>0</v>
      </c>
      <c r="BC638" s="7">
        <v>19.690000000000001</v>
      </c>
      <c r="BD638" s="7">
        <v>0</v>
      </c>
      <c r="BE638" s="7">
        <v>0</v>
      </c>
      <c r="BF638" s="7">
        <v>0</v>
      </c>
      <c r="BG638" s="7">
        <v>575941.99008773908</v>
      </c>
      <c r="BH638" s="7">
        <v>6423</v>
      </c>
      <c r="BI638" s="7">
        <v>171930</v>
      </c>
      <c r="BJ638" s="7">
        <v>2366296.0416666665</v>
      </c>
      <c r="BK638" s="7">
        <v>1298917.6833333331</v>
      </c>
      <c r="BL638" s="7">
        <v>807867.6333333333</v>
      </c>
      <c r="BM638" s="7">
        <v>2653778.1666666665</v>
      </c>
      <c r="BN638" s="130">
        <v>1.0569999999999999</v>
      </c>
      <c r="BO638" s="131">
        <v>2.338122E-4</v>
      </c>
      <c r="BP638" s="161">
        <v>5925.0683552789569</v>
      </c>
      <c r="BQ638" s="162">
        <v>10417068</v>
      </c>
      <c r="BR638" s="161">
        <v>350275</v>
      </c>
      <c r="BS638" s="163">
        <v>0</v>
      </c>
      <c r="BT638" s="163">
        <v>1787052.6499999985</v>
      </c>
      <c r="BU638" s="161">
        <v>19043403.530000001</v>
      </c>
      <c r="BV638" s="161">
        <v>17545.34</v>
      </c>
      <c r="BW638" s="165">
        <v>4233785.6499999985</v>
      </c>
      <c r="BX638" s="161">
        <v>350275</v>
      </c>
    </row>
    <row r="639" spans="1:76" ht="14.45" x14ac:dyDescent="0.3">
      <c r="A639" s="164" t="s">
        <v>31</v>
      </c>
      <c r="B639" s="6" t="s">
        <v>90</v>
      </c>
      <c r="C639" s="6" t="s">
        <v>42</v>
      </c>
      <c r="D639" s="6" t="s">
        <v>77</v>
      </c>
      <c r="E639" s="6" t="s">
        <v>36</v>
      </c>
      <c r="F639" s="24" t="str">
        <f>+Tabela1[[#This Row],[WK]]&amp;Tabela1[[#This Row],[PK]]&amp;Tabela1[[#This Row],[GK]]</f>
        <v>100509</v>
      </c>
      <c r="G639" s="6" t="s">
        <v>645</v>
      </c>
      <c r="H639" s="7">
        <v>327397064.12759864</v>
      </c>
      <c r="I639" s="8">
        <v>1.371</v>
      </c>
      <c r="J639" s="7">
        <v>448861374.91000003</v>
      </c>
      <c r="K639" s="8">
        <v>7.0000000000000007E-2</v>
      </c>
      <c r="L639" s="7">
        <v>31420296.243700005</v>
      </c>
      <c r="M639" s="7">
        <v>19209874.243700005</v>
      </c>
      <c r="N639" s="9">
        <v>1.5732358999304041</v>
      </c>
      <c r="O639" s="7">
        <v>5123749</v>
      </c>
      <c r="P639" s="8">
        <v>1.2949999999999999</v>
      </c>
      <c r="Q639" s="7">
        <v>6635255</v>
      </c>
      <c r="R639" s="8">
        <v>1.6E-2</v>
      </c>
      <c r="S639" s="7">
        <v>106164.08</v>
      </c>
      <c r="T639" s="7">
        <v>-120048.92</v>
      </c>
      <c r="U639" s="9">
        <v>-0.53068974815770975</v>
      </c>
      <c r="V639" s="7">
        <v>19089825.323700003</v>
      </c>
      <c r="W639" s="9">
        <v>1.5349670810231226</v>
      </c>
      <c r="X639" s="7">
        <v>26889191.137380391</v>
      </c>
      <c r="Y639" s="7">
        <v>0</v>
      </c>
      <c r="Z639" s="7">
        <v>303806.97499999998</v>
      </c>
      <c r="AA639" s="7">
        <v>1515045.1623803922</v>
      </c>
      <c r="AB639" s="7">
        <v>17590188</v>
      </c>
      <c r="AC639" s="7">
        <v>7480151</v>
      </c>
      <c r="AD639" s="7">
        <v>7799365.8136803862</v>
      </c>
      <c r="AE639" s="7">
        <v>0</v>
      </c>
      <c r="AF639" s="7">
        <v>31420296.243700005</v>
      </c>
      <c r="AG639" s="7">
        <v>106164.08</v>
      </c>
      <c r="AH639" s="7">
        <v>7799365.8136803862</v>
      </c>
      <c r="AI639" s="7">
        <v>10194910</v>
      </c>
      <c r="AJ639" s="7">
        <v>340615</v>
      </c>
      <c r="AK639" s="7">
        <v>6006187</v>
      </c>
      <c r="AL639" s="7">
        <v>0</v>
      </c>
      <c r="AM639" s="7">
        <v>550099</v>
      </c>
      <c r="AN639" s="7">
        <v>0</v>
      </c>
      <c r="AO639" s="7">
        <v>0</v>
      </c>
      <c r="AP639" s="7">
        <v>15917061</v>
      </c>
      <c r="AQ639" s="7">
        <v>982636</v>
      </c>
      <c r="AR639" s="7">
        <v>12210422</v>
      </c>
      <c r="AS639" s="7">
        <v>226213</v>
      </c>
      <c r="AT639" s="7">
        <v>6561545</v>
      </c>
      <c r="AU639" s="7">
        <v>0</v>
      </c>
      <c r="AV639" s="7">
        <v>936777</v>
      </c>
      <c r="AW639" s="7">
        <v>0</v>
      </c>
      <c r="AX639" s="7">
        <v>0</v>
      </c>
      <c r="AY639" s="7">
        <v>18080356</v>
      </c>
      <c r="AZ639" s="7">
        <v>420088</v>
      </c>
      <c r="BA639" s="7">
        <v>303806.97499999998</v>
      </c>
      <c r="BB639" s="7">
        <v>0</v>
      </c>
      <c r="BC639" s="7">
        <v>69.2</v>
      </c>
      <c r="BD639" s="7">
        <v>3035.7</v>
      </c>
      <c r="BE639" s="7">
        <v>0.75</v>
      </c>
      <c r="BF639" s="7">
        <v>0</v>
      </c>
      <c r="BG639" s="7">
        <v>826745.1623803922</v>
      </c>
      <c r="BH639" s="7">
        <v>9220</v>
      </c>
      <c r="BI639" s="7">
        <v>688300</v>
      </c>
      <c r="BJ639" s="7">
        <v>9473065.0074999966</v>
      </c>
      <c r="BK639" s="7">
        <v>6432278.13333333</v>
      </c>
      <c r="BL639" s="7">
        <v>3190433.41</v>
      </c>
      <c r="BM639" s="7">
        <v>5782280.6766666668</v>
      </c>
      <c r="BN639" s="130">
        <v>1.056</v>
      </c>
      <c r="BO639" s="131">
        <v>3.224023E-4</v>
      </c>
      <c r="BP639" s="161">
        <v>8170.2310349895242</v>
      </c>
      <c r="BQ639" s="162">
        <v>17590188</v>
      </c>
      <c r="BR639" s="161">
        <v>501061</v>
      </c>
      <c r="BS639" s="163">
        <v>0</v>
      </c>
      <c r="BT639" s="163">
        <v>2110635.3800000027</v>
      </c>
      <c r="BU639" s="161">
        <v>31420296.239999998</v>
      </c>
      <c r="BV639" s="161">
        <v>106164.08</v>
      </c>
      <c r="BW639" s="165">
        <v>9910001.1900000013</v>
      </c>
      <c r="BX639" s="161">
        <v>501061</v>
      </c>
    </row>
    <row r="640" spans="1:76" ht="14.45" x14ac:dyDescent="0.3">
      <c r="A640" s="164" t="s">
        <v>31</v>
      </c>
      <c r="B640" s="6" t="s">
        <v>90</v>
      </c>
      <c r="C640" s="6" t="s">
        <v>42</v>
      </c>
      <c r="D640" s="6" t="s">
        <v>90</v>
      </c>
      <c r="E640" s="6" t="s">
        <v>36</v>
      </c>
      <c r="F640" s="24" t="str">
        <f>+Tabela1[[#This Row],[WK]]&amp;Tabela1[[#This Row],[PK]]&amp;Tabela1[[#This Row],[GK]]</f>
        <v>100510</v>
      </c>
      <c r="G640" s="6" t="s">
        <v>646</v>
      </c>
      <c r="H640" s="7">
        <v>135563808.28899971</v>
      </c>
      <c r="I640" s="8">
        <v>1.371</v>
      </c>
      <c r="J640" s="7">
        <v>185857981.16999999</v>
      </c>
      <c r="K640" s="8">
        <v>7.0000000000000007E-2</v>
      </c>
      <c r="L640" s="7">
        <v>13010058.6819</v>
      </c>
      <c r="M640" s="7">
        <v>8257317.6819000002</v>
      </c>
      <c r="N640" s="9">
        <v>1.7373801101090929</v>
      </c>
      <c r="O640" s="7">
        <v>4307663</v>
      </c>
      <c r="P640" s="8">
        <v>1.2949999999999999</v>
      </c>
      <c r="Q640" s="7">
        <v>5578424</v>
      </c>
      <c r="R640" s="8">
        <v>1.6E-2</v>
      </c>
      <c r="S640" s="7">
        <v>89254.784</v>
      </c>
      <c r="T640" s="7">
        <v>19840.784</v>
      </c>
      <c r="U640" s="9">
        <v>0.28583259861123117</v>
      </c>
      <c r="V640" s="7">
        <v>8277158.4659000002</v>
      </c>
      <c r="W640" s="9">
        <v>1.7164853609848709</v>
      </c>
      <c r="X640" s="7">
        <v>15915307.547754869</v>
      </c>
      <c r="Y640" s="7">
        <v>2814286</v>
      </c>
      <c r="Z640" s="7">
        <v>116498.77499999999</v>
      </c>
      <c r="AA640" s="7">
        <v>989599.77275486989</v>
      </c>
      <c r="AB640" s="7">
        <v>8287572</v>
      </c>
      <c r="AC640" s="7">
        <v>3707351</v>
      </c>
      <c r="AD640" s="7">
        <v>7638149.0818548687</v>
      </c>
      <c r="AE640" s="7">
        <v>0</v>
      </c>
      <c r="AF640" s="7">
        <v>13010058.6819</v>
      </c>
      <c r="AG640" s="7">
        <v>89254.784</v>
      </c>
      <c r="AH640" s="7">
        <v>7638149.0818548687</v>
      </c>
      <c r="AI640" s="7">
        <v>3968230</v>
      </c>
      <c r="AJ640" s="7">
        <v>70751</v>
      </c>
      <c r="AK640" s="7">
        <v>5773442</v>
      </c>
      <c r="AL640" s="7">
        <v>0</v>
      </c>
      <c r="AM640" s="7">
        <v>851562</v>
      </c>
      <c r="AN640" s="7">
        <v>0</v>
      </c>
      <c r="AO640" s="7">
        <v>0</v>
      </c>
      <c r="AP640" s="7">
        <v>6804421</v>
      </c>
      <c r="AQ640" s="7">
        <v>541046</v>
      </c>
      <c r="AR640" s="7">
        <v>4752741</v>
      </c>
      <c r="AS640" s="7">
        <v>69414</v>
      </c>
      <c r="AT640" s="7">
        <v>6267755</v>
      </c>
      <c r="AU640" s="7">
        <v>0</v>
      </c>
      <c r="AV640" s="7">
        <v>1192667</v>
      </c>
      <c r="AW640" s="7">
        <v>0</v>
      </c>
      <c r="AX640" s="7">
        <v>0</v>
      </c>
      <c r="AY640" s="7">
        <v>7734911</v>
      </c>
      <c r="AZ640" s="7">
        <v>225452</v>
      </c>
      <c r="BA640" s="7">
        <v>116498.77499999999</v>
      </c>
      <c r="BB640" s="7">
        <v>0</v>
      </c>
      <c r="BC640" s="7">
        <v>0</v>
      </c>
      <c r="BD640" s="7">
        <v>0</v>
      </c>
      <c r="BE640" s="7">
        <v>2505.35</v>
      </c>
      <c r="BF640" s="7">
        <v>0</v>
      </c>
      <c r="BG640" s="7">
        <v>465290.77275486989</v>
      </c>
      <c r="BH640" s="7">
        <v>5189</v>
      </c>
      <c r="BI640" s="7">
        <v>524309</v>
      </c>
      <c r="BJ640" s="7">
        <v>7216161.4883333342</v>
      </c>
      <c r="BK640" s="7">
        <v>2445352.4433333343</v>
      </c>
      <c r="BL640" s="7">
        <v>5934329.3700000001</v>
      </c>
      <c r="BM640" s="7">
        <v>7214577.4400000004</v>
      </c>
      <c r="BN640" s="130">
        <v>0.83399999999999996</v>
      </c>
      <c r="BO640" s="131">
        <v>1.8541879999999999E-4</v>
      </c>
      <c r="BP640" s="161">
        <v>4698.4331300894928</v>
      </c>
      <c r="BQ640" s="162">
        <v>8287572</v>
      </c>
      <c r="BR640" s="161">
        <v>289201</v>
      </c>
      <c r="BS640" s="163">
        <v>0</v>
      </c>
      <c r="BT640" s="163">
        <v>1294678.4522451311</v>
      </c>
      <c r="BU640" s="161">
        <v>13010058.68</v>
      </c>
      <c r="BV640" s="161">
        <v>89254.78</v>
      </c>
      <c r="BW640" s="165">
        <v>8932827.5322451312</v>
      </c>
      <c r="BX640" s="161">
        <v>289201</v>
      </c>
    </row>
    <row r="641" spans="1:76" ht="14.45" x14ac:dyDescent="0.3">
      <c r="A641" s="164" t="s">
        <v>31</v>
      </c>
      <c r="B641" s="6" t="s">
        <v>90</v>
      </c>
      <c r="C641" s="6" t="s">
        <v>44</v>
      </c>
      <c r="D641" s="6" t="s">
        <v>32</v>
      </c>
      <c r="E641" s="6" t="s">
        <v>36</v>
      </c>
      <c r="F641" s="24" t="str">
        <f>+Tabela1[[#This Row],[WK]]&amp;Tabela1[[#This Row],[PK]]&amp;Tabela1[[#This Row],[GK]]</f>
        <v>100602</v>
      </c>
      <c r="G641" s="6" t="s">
        <v>647</v>
      </c>
      <c r="H641" s="7">
        <v>616899320.62640107</v>
      </c>
      <c r="I641" s="8">
        <v>1.371</v>
      </c>
      <c r="J641" s="7">
        <v>845768968.56999993</v>
      </c>
      <c r="K641" s="8">
        <v>7.0000000000000007E-2</v>
      </c>
      <c r="L641" s="7">
        <v>59203827.799900003</v>
      </c>
      <c r="M641" s="7">
        <v>28579888.799900003</v>
      </c>
      <c r="N641" s="9">
        <v>0.93325319123382533</v>
      </c>
      <c r="O641" s="7">
        <v>22734987</v>
      </c>
      <c r="P641" s="8">
        <v>1.2949999999999999</v>
      </c>
      <c r="Q641" s="7">
        <v>29441808</v>
      </c>
      <c r="R641" s="8">
        <v>1.6E-2</v>
      </c>
      <c r="S641" s="7">
        <v>471068.92800000001</v>
      </c>
      <c r="T641" s="7">
        <v>177574.92800000001</v>
      </c>
      <c r="U641" s="9">
        <v>0.60503767709050271</v>
      </c>
      <c r="V641" s="7">
        <v>28757463.727900006</v>
      </c>
      <c r="W641" s="9">
        <v>0.93013749647003374</v>
      </c>
      <c r="X641" s="7">
        <v>36845903.747570097</v>
      </c>
      <c r="Y641" s="7">
        <v>0</v>
      </c>
      <c r="Z641" s="7">
        <v>13666.349999999999</v>
      </c>
      <c r="AA641" s="7">
        <v>2848316.397570095</v>
      </c>
      <c r="AB641" s="7">
        <v>33983921</v>
      </c>
      <c r="AC641" s="7">
        <v>0</v>
      </c>
      <c r="AD641" s="7">
        <v>8088440.0196700944</v>
      </c>
      <c r="AE641" s="7">
        <v>0</v>
      </c>
      <c r="AF641" s="7">
        <v>59203827.799900003</v>
      </c>
      <c r="AG641" s="7">
        <v>471068.92800000001</v>
      </c>
      <c r="AH641" s="7">
        <v>8088440.0196700944</v>
      </c>
      <c r="AI641" s="7">
        <v>25569001</v>
      </c>
      <c r="AJ641" s="7">
        <v>189910</v>
      </c>
      <c r="AK641" s="7">
        <v>0</v>
      </c>
      <c r="AL641" s="7">
        <v>0</v>
      </c>
      <c r="AM641" s="7">
        <v>1453443</v>
      </c>
      <c r="AN641" s="7">
        <v>0</v>
      </c>
      <c r="AO641" s="7">
        <v>0</v>
      </c>
      <c r="AP641" s="7">
        <v>26350511</v>
      </c>
      <c r="AQ641" s="7">
        <v>1730552</v>
      </c>
      <c r="AR641" s="7">
        <v>30623939</v>
      </c>
      <c r="AS641" s="7">
        <v>293494</v>
      </c>
      <c r="AT641" s="7">
        <v>0</v>
      </c>
      <c r="AU641" s="7">
        <v>0</v>
      </c>
      <c r="AV641" s="7">
        <v>1405530</v>
      </c>
      <c r="AW641" s="7">
        <v>0</v>
      </c>
      <c r="AX641" s="7">
        <v>0</v>
      </c>
      <c r="AY641" s="7">
        <v>30094849</v>
      </c>
      <c r="AZ641" s="7">
        <v>733126</v>
      </c>
      <c r="BA641" s="7">
        <v>13666.349999999999</v>
      </c>
      <c r="BB641" s="7">
        <v>0</v>
      </c>
      <c r="BC641" s="7">
        <v>0</v>
      </c>
      <c r="BD641" s="7">
        <v>146.94999999999999</v>
      </c>
      <c r="BE641" s="7">
        <v>0</v>
      </c>
      <c r="BF641" s="7">
        <v>0</v>
      </c>
      <c r="BG641" s="7">
        <v>1322792.3975700953</v>
      </c>
      <c r="BH641" s="7">
        <v>14752</v>
      </c>
      <c r="BI641" s="7">
        <v>1525524</v>
      </c>
      <c r="BJ641" s="7">
        <v>20995907.64833333</v>
      </c>
      <c r="BK641" s="7">
        <v>12928090.633333331</v>
      </c>
      <c r="BL641" s="7">
        <v>8773342.5900000017</v>
      </c>
      <c r="BM641" s="7">
        <v>14724582.880000001</v>
      </c>
      <c r="BN641" s="130">
        <v>1.177</v>
      </c>
      <c r="BO641" s="131">
        <v>5.4232559999999996E-4</v>
      </c>
      <c r="BP641" s="161">
        <v>13743.117009137412</v>
      </c>
      <c r="BQ641" s="162">
        <v>33983921</v>
      </c>
      <c r="BR641" s="161">
        <v>1147610</v>
      </c>
      <c r="BS641" s="163">
        <v>0</v>
      </c>
      <c r="BT641" s="163">
        <v>0</v>
      </c>
      <c r="BU641" s="161">
        <v>59203827.799999997</v>
      </c>
      <c r="BV641" s="161">
        <v>471068.93</v>
      </c>
      <c r="BW641" s="165">
        <v>8088440.0199999996</v>
      </c>
      <c r="BX641" s="161">
        <v>1147610</v>
      </c>
    </row>
    <row r="642" spans="1:76" ht="14.45" x14ac:dyDescent="0.3">
      <c r="A642" s="164" t="s">
        <v>31</v>
      </c>
      <c r="B642" s="6" t="s">
        <v>90</v>
      </c>
      <c r="C642" s="6" t="s">
        <v>44</v>
      </c>
      <c r="D642" s="6" t="s">
        <v>37</v>
      </c>
      <c r="E642" s="6" t="s">
        <v>36</v>
      </c>
      <c r="F642" s="24" t="str">
        <f>+Tabela1[[#This Row],[WK]]&amp;Tabela1[[#This Row],[PK]]&amp;Tabela1[[#This Row],[GK]]</f>
        <v>100603</v>
      </c>
      <c r="G642" s="6" t="s">
        <v>648</v>
      </c>
      <c r="H642" s="7">
        <v>283355364.37920004</v>
      </c>
      <c r="I642" s="8">
        <v>1.371</v>
      </c>
      <c r="J642" s="7">
        <v>388480204.56999999</v>
      </c>
      <c r="K642" s="8">
        <v>7.0000000000000007E-2</v>
      </c>
      <c r="L642" s="7">
        <v>27193614.319900002</v>
      </c>
      <c r="M642" s="7">
        <v>12442504.319900002</v>
      </c>
      <c r="N642" s="9">
        <v>0.8434961382499353</v>
      </c>
      <c r="O642" s="7">
        <v>12731649</v>
      </c>
      <c r="P642" s="8">
        <v>1.2949999999999999</v>
      </c>
      <c r="Q642" s="7">
        <v>16487485</v>
      </c>
      <c r="R642" s="8">
        <v>1.6E-2</v>
      </c>
      <c r="S642" s="7">
        <v>263799.76</v>
      </c>
      <c r="T642" s="7">
        <v>124282.76000000001</v>
      </c>
      <c r="U642" s="9">
        <v>0.89080728513371132</v>
      </c>
      <c r="V642" s="7">
        <v>12566787.079900004</v>
      </c>
      <c r="W642" s="9">
        <v>0.84393941772230308</v>
      </c>
      <c r="X642" s="7">
        <v>14778238.27201888</v>
      </c>
      <c r="Y642" s="7">
        <v>0</v>
      </c>
      <c r="Z642" s="7">
        <v>0</v>
      </c>
      <c r="AA642" s="7">
        <v>1162172.2720188806</v>
      </c>
      <c r="AB642" s="7">
        <v>13616066</v>
      </c>
      <c r="AC642" s="7">
        <v>0</v>
      </c>
      <c r="AD642" s="7">
        <v>2211451.1921188775</v>
      </c>
      <c r="AE642" s="7">
        <v>0</v>
      </c>
      <c r="AF642" s="7">
        <v>27193614.319900002</v>
      </c>
      <c r="AG642" s="7">
        <v>263799.76</v>
      </c>
      <c r="AH642" s="7">
        <v>2211451.1921188775</v>
      </c>
      <c r="AI642" s="7">
        <v>12316219</v>
      </c>
      <c r="AJ642" s="7">
        <v>117284</v>
      </c>
      <c r="AK642" s="7">
        <v>436806</v>
      </c>
      <c r="AL642" s="7">
        <v>0</v>
      </c>
      <c r="AM642" s="7">
        <v>950607</v>
      </c>
      <c r="AN642" s="7">
        <v>0</v>
      </c>
      <c r="AO642" s="7">
        <v>0</v>
      </c>
      <c r="AP642" s="7">
        <v>10812817</v>
      </c>
      <c r="AQ642" s="7">
        <v>942853</v>
      </c>
      <c r="AR642" s="7">
        <v>14751110</v>
      </c>
      <c r="AS642" s="7">
        <v>139517</v>
      </c>
      <c r="AT642" s="7">
        <v>463742</v>
      </c>
      <c r="AU642" s="7">
        <v>0</v>
      </c>
      <c r="AV642" s="7">
        <v>929554</v>
      </c>
      <c r="AW642" s="7">
        <v>0</v>
      </c>
      <c r="AX642" s="7">
        <v>0</v>
      </c>
      <c r="AY642" s="7">
        <v>12132596</v>
      </c>
      <c r="AZ642" s="7">
        <v>384405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0</v>
      </c>
      <c r="BG642" s="7">
        <v>653236.2720188807</v>
      </c>
      <c r="BH642" s="7">
        <v>7285</v>
      </c>
      <c r="BI642" s="7">
        <v>508936</v>
      </c>
      <c r="BJ642" s="7">
        <v>7004518.8850000007</v>
      </c>
      <c r="BK642" s="7">
        <v>3560065.6600000011</v>
      </c>
      <c r="BL642" s="7">
        <v>3908729.0966666662</v>
      </c>
      <c r="BM642" s="7">
        <v>5960354.7066666661</v>
      </c>
      <c r="BN642" s="130">
        <v>1.272</v>
      </c>
      <c r="BO642" s="131">
        <v>2.6087380000000001E-4</v>
      </c>
      <c r="BP642" s="161">
        <v>6610.4232731050433</v>
      </c>
      <c r="BQ642" s="162">
        <v>13616066</v>
      </c>
      <c r="BR642" s="161">
        <v>540173</v>
      </c>
      <c r="BS642" s="163">
        <v>0</v>
      </c>
      <c r="BT642" s="163">
        <v>1672231.7279811203</v>
      </c>
      <c r="BU642" s="161">
        <v>27193614.32</v>
      </c>
      <c r="BV642" s="161">
        <v>263799.76</v>
      </c>
      <c r="BW642" s="165">
        <v>3883682.9179811203</v>
      </c>
      <c r="BX642" s="161">
        <v>540173</v>
      </c>
    </row>
    <row r="643" spans="1:76" ht="14.45" x14ac:dyDescent="0.3">
      <c r="A643" s="164" t="s">
        <v>31</v>
      </c>
      <c r="B643" s="6" t="s">
        <v>90</v>
      </c>
      <c r="C643" s="6" t="s">
        <v>44</v>
      </c>
      <c r="D643" s="6" t="s">
        <v>51</v>
      </c>
      <c r="E643" s="6" t="s">
        <v>40</v>
      </c>
      <c r="F643" s="24" t="str">
        <f>+Tabela1[[#This Row],[WK]]&amp;Tabela1[[#This Row],[PK]]&amp;Tabela1[[#This Row],[GK]]</f>
        <v>100607</v>
      </c>
      <c r="G643" s="6" t="s">
        <v>649</v>
      </c>
      <c r="H643" s="7">
        <v>929578309.21020472</v>
      </c>
      <c r="I643" s="8">
        <v>1.371</v>
      </c>
      <c r="J643" s="7">
        <v>1274451861.9299998</v>
      </c>
      <c r="K643" s="8">
        <v>7.0000000000000007E-2</v>
      </c>
      <c r="L643" s="7">
        <v>89211630.335099995</v>
      </c>
      <c r="M643" s="7">
        <v>47981821.335099995</v>
      </c>
      <c r="N643" s="9">
        <v>1.1637653071616216</v>
      </c>
      <c r="O643" s="7">
        <v>89514183</v>
      </c>
      <c r="P643" s="8">
        <v>1.2949999999999999</v>
      </c>
      <c r="Q643" s="7">
        <v>115920867</v>
      </c>
      <c r="R643" s="8">
        <v>1.6E-2</v>
      </c>
      <c r="S643" s="7">
        <v>1854733.872</v>
      </c>
      <c r="T643" s="7">
        <v>-526051.12800000003</v>
      </c>
      <c r="U643" s="9">
        <v>-0.22095700703759474</v>
      </c>
      <c r="V643" s="7">
        <v>47455770.207099989</v>
      </c>
      <c r="W643" s="9">
        <v>1.0881706909816451</v>
      </c>
      <c r="X643" s="7">
        <v>39861378.413202226</v>
      </c>
      <c r="Y643" s="7">
        <v>0</v>
      </c>
      <c r="Z643" s="7">
        <v>25986.989999999998</v>
      </c>
      <c r="AA643" s="7">
        <v>3773534.4232022255</v>
      </c>
      <c r="AB643" s="7">
        <v>36061857</v>
      </c>
      <c r="AC643" s="7">
        <v>0</v>
      </c>
      <c r="AD643" s="7">
        <v>0</v>
      </c>
      <c r="AE643" s="7">
        <v>-1388511.112219393</v>
      </c>
      <c r="AF643" s="7">
        <v>87823119.222880602</v>
      </c>
      <c r="AG643" s="7">
        <v>1854733.872</v>
      </c>
      <c r="AH643" s="7">
        <v>0</v>
      </c>
      <c r="AI643" s="7">
        <v>34424214</v>
      </c>
      <c r="AJ643" s="7">
        <v>2186482</v>
      </c>
      <c r="AK643" s="7">
        <v>0</v>
      </c>
      <c r="AL643" s="7">
        <v>0</v>
      </c>
      <c r="AM643" s="7">
        <v>1226421</v>
      </c>
      <c r="AN643" s="7">
        <v>0</v>
      </c>
      <c r="AO643" s="7">
        <v>0</v>
      </c>
      <c r="AP643" s="7">
        <v>28530983</v>
      </c>
      <c r="AQ643" s="7">
        <v>2386969</v>
      </c>
      <c r="AR643" s="7">
        <v>41229809</v>
      </c>
      <c r="AS643" s="7">
        <v>2380785</v>
      </c>
      <c r="AT643" s="7">
        <v>0</v>
      </c>
      <c r="AU643" s="7">
        <v>36478</v>
      </c>
      <c r="AV643" s="7">
        <v>1205775</v>
      </c>
      <c r="AW643" s="7">
        <v>0</v>
      </c>
      <c r="AX643" s="7">
        <v>0</v>
      </c>
      <c r="AY643" s="7">
        <v>31886509</v>
      </c>
      <c r="AZ643" s="7">
        <v>973176</v>
      </c>
      <c r="BA643" s="7">
        <v>25986.989999999998</v>
      </c>
      <c r="BB643" s="7">
        <v>0</v>
      </c>
      <c r="BC643" s="7">
        <v>70.2</v>
      </c>
      <c r="BD643" s="7">
        <v>0</v>
      </c>
      <c r="BE643" s="7">
        <v>90.86</v>
      </c>
      <c r="BF643" s="7">
        <v>0</v>
      </c>
      <c r="BG643" s="7">
        <v>2044356.4232022255</v>
      </c>
      <c r="BH643" s="7">
        <v>22799</v>
      </c>
      <c r="BI643" s="7">
        <v>1729178</v>
      </c>
      <c r="BJ643" s="7">
        <v>23798725.468333334</v>
      </c>
      <c r="BK643" s="7">
        <v>16265540.573333332</v>
      </c>
      <c r="BL643" s="7">
        <v>9014875.1766666677</v>
      </c>
      <c r="BM643" s="7">
        <v>12102989.226666668</v>
      </c>
      <c r="BN643" s="130">
        <v>1.284</v>
      </c>
      <c r="BO643" s="131">
        <v>8.7073480000000002E-4</v>
      </c>
      <c r="BP643" s="161">
        <v>22065.42679961535</v>
      </c>
      <c r="BQ643" s="162">
        <v>36061857</v>
      </c>
      <c r="BR643" s="161">
        <v>1484848</v>
      </c>
      <c r="BS643" s="163">
        <v>976787.49488059618</v>
      </c>
      <c r="BT643" s="163">
        <v>0</v>
      </c>
      <c r="BU643" s="161">
        <v>86846331.730000004</v>
      </c>
      <c r="BV643" s="161">
        <v>1854733.87</v>
      </c>
      <c r="BW643" s="165">
        <v>0</v>
      </c>
      <c r="BX643" s="161">
        <v>1484848</v>
      </c>
    </row>
    <row r="644" spans="1:76" ht="14.45" x14ac:dyDescent="0.3">
      <c r="A644" s="164" t="s">
        <v>31</v>
      </c>
      <c r="B644" s="6" t="s">
        <v>90</v>
      </c>
      <c r="C644" s="6" t="s">
        <v>44</v>
      </c>
      <c r="D644" s="6" t="s">
        <v>75</v>
      </c>
      <c r="E644" s="6" t="s">
        <v>36</v>
      </c>
      <c r="F644" s="24" t="str">
        <f>+Tabela1[[#This Row],[WK]]&amp;Tabela1[[#This Row],[PK]]&amp;Tabela1[[#This Row],[GK]]</f>
        <v>100608</v>
      </c>
      <c r="G644" s="6" t="s">
        <v>650</v>
      </c>
      <c r="H644" s="7">
        <v>315466137.20519984</v>
      </c>
      <c r="I644" s="8">
        <v>1.371</v>
      </c>
      <c r="J644" s="7">
        <v>432504074.11000001</v>
      </c>
      <c r="K644" s="8">
        <v>7.0000000000000007E-2</v>
      </c>
      <c r="L644" s="7">
        <v>30275285.187700003</v>
      </c>
      <c r="M644" s="7">
        <v>7009003.1877000034</v>
      </c>
      <c r="N644" s="9">
        <v>0.30125153592224163</v>
      </c>
      <c r="O644" s="7">
        <v>17714921</v>
      </c>
      <c r="P644" s="8">
        <v>1.2949999999999999</v>
      </c>
      <c r="Q644" s="7">
        <v>22940823</v>
      </c>
      <c r="R644" s="8">
        <v>1.6E-2</v>
      </c>
      <c r="S644" s="7">
        <v>367053.16800000001</v>
      </c>
      <c r="T644" s="7">
        <v>-416233.83199999999</v>
      </c>
      <c r="U644" s="9">
        <v>-0.5313937700995931</v>
      </c>
      <c r="V644" s="7">
        <v>6592769.3557000048</v>
      </c>
      <c r="W644" s="9">
        <v>0.27413253666624982</v>
      </c>
      <c r="X644" s="7">
        <v>18354624.033738289</v>
      </c>
      <c r="Y644" s="7">
        <v>0</v>
      </c>
      <c r="Z644" s="7">
        <v>276243.79000000004</v>
      </c>
      <c r="AA644" s="7">
        <v>1033401.2437382896</v>
      </c>
      <c r="AB644" s="7">
        <v>12100322</v>
      </c>
      <c r="AC644" s="7">
        <v>4944657</v>
      </c>
      <c r="AD644" s="7">
        <v>11761854.678038286</v>
      </c>
      <c r="AE644" s="7">
        <v>-6633707.9413008792</v>
      </c>
      <c r="AF644" s="7">
        <v>30275285.187700003</v>
      </c>
      <c r="AG644" s="7">
        <v>367053.16800000001</v>
      </c>
      <c r="AH644" s="7">
        <v>5128146.7367374068</v>
      </c>
      <c r="AI644" s="7">
        <v>19425835</v>
      </c>
      <c r="AJ644" s="7">
        <v>479227</v>
      </c>
      <c r="AK644" s="7">
        <v>0</v>
      </c>
      <c r="AL644" s="7">
        <v>0</v>
      </c>
      <c r="AM644" s="7">
        <v>983977</v>
      </c>
      <c r="AN644" s="7">
        <v>0</v>
      </c>
      <c r="AO644" s="7">
        <v>-1310142</v>
      </c>
      <c r="AP644" s="7">
        <v>9352615</v>
      </c>
      <c r="AQ644" s="7">
        <v>875222</v>
      </c>
      <c r="AR644" s="7">
        <v>23266282</v>
      </c>
      <c r="AS644" s="7">
        <v>783287</v>
      </c>
      <c r="AT644" s="7">
        <v>0</v>
      </c>
      <c r="AU644" s="7">
        <v>0</v>
      </c>
      <c r="AV644" s="7">
        <v>960234</v>
      </c>
      <c r="AW644" s="7">
        <v>0</v>
      </c>
      <c r="AX644" s="7">
        <v>-1594997</v>
      </c>
      <c r="AY644" s="7">
        <v>10817544</v>
      </c>
      <c r="AZ644" s="7">
        <v>364941</v>
      </c>
      <c r="BA644" s="7">
        <v>276243.79000000004</v>
      </c>
      <c r="BB644" s="7">
        <v>0</v>
      </c>
      <c r="BC644" s="7">
        <v>8.17</v>
      </c>
      <c r="BD644" s="7">
        <v>2943.13</v>
      </c>
      <c r="BE644" s="7">
        <v>0</v>
      </c>
      <c r="BF644" s="7">
        <v>0</v>
      </c>
      <c r="BG644" s="7">
        <v>512008.24373828957</v>
      </c>
      <c r="BH644" s="7">
        <v>5710</v>
      </c>
      <c r="BI644" s="7">
        <v>521393</v>
      </c>
      <c r="BJ644" s="7">
        <v>7175991.7891666666</v>
      </c>
      <c r="BK644" s="7">
        <v>4891618.3266666671</v>
      </c>
      <c r="BL644" s="7">
        <v>1957603.8699999999</v>
      </c>
      <c r="BM644" s="7">
        <v>5222286.1100000003</v>
      </c>
      <c r="BN644" s="130">
        <v>1.6240000000000001</v>
      </c>
      <c r="BO644" s="131">
        <v>2.2325360000000001E-4</v>
      </c>
      <c r="BP644" s="161">
        <v>5657.9300150460149</v>
      </c>
      <c r="BQ644" s="162">
        <v>12100322</v>
      </c>
      <c r="BR644" s="161">
        <v>819031</v>
      </c>
      <c r="BS644" s="163">
        <v>0</v>
      </c>
      <c r="BT644" s="163">
        <v>1145836.7800000012</v>
      </c>
      <c r="BU644" s="161">
        <v>30275285.190000001</v>
      </c>
      <c r="BV644" s="161">
        <v>367053.17</v>
      </c>
      <c r="BW644" s="165">
        <v>6273983.5200000014</v>
      </c>
      <c r="BX644" s="161">
        <v>819031</v>
      </c>
    </row>
    <row r="645" spans="1:76" ht="14.45" x14ac:dyDescent="0.3">
      <c r="A645" s="164" t="s">
        <v>31</v>
      </c>
      <c r="B645" s="6" t="s">
        <v>90</v>
      </c>
      <c r="C645" s="6" t="s">
        <v>44</v>
      </c>
      <c r="D645" s="6" t="s">
        <v>90</v>
      </c>
      <c r="E645" s="6" t="s">
        <v>40</v>
      </c>
      <c r="F645" s="24" t="str">
        <f>+Tabela1[[#This Row],[WK]]&amp;Tabela1[[#This Row],[PK]]&amp;Tabela1[[#This Row],[GK]]</f>
        <v>100610</v>
      </c>
      <c r="G645" s="6" t="s">
        <v>651</v>
      </c>
      <c r="H645" s="7">
        <v>541080439.21320045</v>
      </c>
      <c r="I645" s="8">
        <v>1.371</v>
      </c>
      <c r="J645" s="7">
        <v>741821282.17000008</v>
      </c>
      <c r="K645" s="8">
        <v>7.0000000000000007E-2</v>
      </c>
      <c r="L645" s="7">
        <v>51927489.75190001</v>
      </c>
      <c r="M645" s="7">
        <v>20419620.75190001</v>
      </c>
      <c r="N645" s="9">
        <v>0.64808003206754505</v>
      </c>
      <c r="O645" s="7">
        <v>220491971</v>
      </c>
      <c r="P645" s="8">
        <v>1.2949999999999999</v>
      </c>
      <c r="Q645" s="7">
        <v>285537102</v>
      </c>
      <c r="R645" s="8">
        <v>1.6E-2</v>
      </c>
      <c r="S645" s="7">
        <v>4568593.6320000002</v>
      </c>
      <c r="T645" s="7">
        <v>-1347762.3679999998</v>
      </c>
      <c r="U645" s="9">
        <v>-0.22780278401096887</v>
      </c>
      <c r="V645" s="7">
        <v>19071858.383900009</v>
      </c>
      <c r="W645" s="9">
        <v>0.50961264752710334</v>
      </c>
      <c r="X645" s="7">
        <v>29659546.557104819</v>
      </c>
      <c r="Y645" s="7">
        <v>0</v>
      </c>
      <c r="Z645" s="7">
        <v>0</v>
      </c>
      <c r="AA645" s="7">
        <v>1868021.5571048176</v>
      </c>
      <c r="AB645" s="7">
        <v>19704120</v>
      </c>
      <c r="AC645" s="7">
        <v>8087405</v>
      </c>
      <c r="AD645" s="7">
        <v>10587688.173204809</v>
      </c>
      <c r="AE645" s="7">
        <v>-13794969.393407706</v>
      </c>
      <c r="AF645" s="7">
        <v>48720208.531697109</v>
      </c>
      <c r="AG645" s="7">
        <v>4568593.6320000002</v>
      </c>
      <c r="AH645" s="7">
        <v>0</v>
      </c>
      <c r="AI645" s="7">
        <v>26307025</v>
      </c>
      <c r="AJ645" s="7">
        <v>5435487</v>
      </c>
      <c r="AK645" s="7">
        <v>0</v>
      </c>
      <c r="AL645" s="7">
        <v>0</v>
      </c>
      <c r="AM645" s="7">
        <v>774363</v>
      </c>
      <c r="AN645" s="7">
        <v>0</v>
      </c>
      <c r="AO645" s="7">
        <v>-2543246</v>
      </c>
      <c r="AP645" s="7">
        <v>13310646</v>
      </c>
      <c r="AQ645" s="7">
        <v>1722597</v>
      </c>
      <c r="AR645" s="7">
        <v>31507869</v>
      </c>
      <c r="AS645" s="7">
        <v>5916356</v>
      </c>
      <c r="AT645" s="7">
        <v>0</v>
      </c>
      <c r="AU645" s="7">
        <v>0</v>
      </c>
      <c r="AV645" s="7">
        <v>463019</v>
      </c>
      <c r="AW645" s="7">
        <v>0</v>
      </c>
      <c r="AX645" s="7">
        <v>-2682658</v>
      </c>
      <c r="AY645" s="7">
        <v>15909169</v>
      </c>
      <c r="AZ645" s="7">
        <v>746102</v>
      </c>
      <c r="BA645" s="7">
        <v>0</v>
      </c>
      <c r="BB645" s="7">
        <v>0</v>
      </c>
      <c r="BC645" s="7">
        <v>0</v>
      </c>
      <c r="BD645" s="7">
        <v>0</v>
      </c>
      <c r="BE645" s="7">
        <v>0</v>
      </c>
      <c r="BF645" s="7">
        <v>0</v>
      </c>
      <c r="BG645" s="7">
        <v>1017470.5571048175</v>
      </c>
      <c r="BH645" s="7">
        <v>11347</v>
      </c>
      <c r="BI645" s="7">
        <v>850551</v>
      </c>
      <c r="BJ645" s="7">
        <v>11706100.295833334</v>
      </c>
      <c r="BK645" s="7">
        <v>10471899.183333334</v>
      </c>
      <c r="BL645" s="7">
        <v>129048.40999999999</v>
      </c>
      <c r="BM645" s="7">
        <v>4678707.6300000008</v>
      </c>
      <c r="BN645" s="130">
        <v>1.8759999999999999</v>
      </c>
      <c r="BO645" s="131">
        <v>4.0058470000000002E-4</v>
      </c>
      <c r="BP645" s="161">
        <v>10151.25692885179</v>
      </c>
      <c r="BQ645" s="162">
        <v>19704120</v>
      </c>
      <c r="BR645" s="161">
        <v>901333</v>
      </c>
      <c r="BS645" s="163">
        <v>0</v>
      </c>
      <c r="BT645" s="163">
        <v>2472387.8363028914</v>
      </c>
      <c r="BU645" s="161">
        <v>48720208.530000001</v>
      </c>
      <c r="BV645" s="161">
        <v>4568593.63</v>
      </c>
      <c r="BW645" s="165">
        <v>2472387.8363028914</v>
      </c>
      <c r="BX645" s="161">
        <v>901333</v>
      </c>
    </row>
    <row r="646" spans="1:76" ht="14.45" x14ac:dyDescent="0.3">
      <c r="A646" s="164" t="s">
        <v>31</v>
      </c>
      <c r="B646" s="6" t="s">
        <v>90</v>
      </c>
      <c r="C646" s="6" t="s">
        <v>44</v>
      </c>
      <c r="D646" s="6" t="s">
        <v>92</v>
      </c>
      <c r="E646" s="6" t="s">
        <v>40</v>
      </c>
      <c r="F646" s="24" t="str">
        <f>+Tabela1[[#This Row],[WK]]&amp;Tabela1[[#This Row],[PK]]&amp;Tabela1[[#This Row],[GK]]</f>
        <v>100611</v>
      </c>
      <c r="G646" s="6" t="s">
        <v>652</v>
      </c>
      <c r="H646" s="7">
        <v>453217600.49400109</v>
      </c>
      <c r="I646" s="8">
        <v>1.371</v>
      </c>
      <c r="J646" s="7">
        <v>621361330.27999997</v>
      </c>
      <c r="K646" s="8">
        <v>7.0000000000000007E-2</v>
      </c>
      <c r="L646" s="7">
        <v>43495293.119600005</v>
      </c>
      <c r="M646" s="7">
        <v>23078017.119600005</v>
      </c>
      <c r="N646" s="9">
        <v>1.1303181246900911</v>
      </c>
      <c r="O646" s="7">
        <v>48683049</v>
      </c>
      <c r="P646" s="8">
        <v>1.2949999999999999</v>
      </c>
      <c r="Q646" s="7">
        <v>63044548</v>
      </c>
      <c r="R646" s="8">
        <v>1.6E-2</v>
      </c>
      <c r="S646" s="7">
        <v>1008712.768</v>
      </c>
      <c r="T646" s="7">
        <v>37737.76800000004</v>
      </c>
      <c r="U646" s="9">
        <v>3.8865849275213103E-2</v>
      </c>
      <c r="V646" s="7">
        <v>23115754.887600005</v>
      </c>
      <c r="W646" s="9">
        <v>1.0807688243232232</v>
      </c>
      <c r="X646" s="7">
        <v>21563528.391219527</v>
      </c>
      <c r="Y646" s="7">
        <v>0</v>
      </c>
      <c r="Z646" s="7">
        <v>56590.5</v>
      </c>
      <c r="AA646" s="7">
        <v>2075105.8912195254</v>
      </c>
      <c r="AB646" s="7">
        <v>19431832</v>
      </c>
      <c r="AC646" s="7">
        <v>0</v>
      </c>
      <c r="AD646" s="7">
        <v>0</v>
      </c>
      <c r="AE646" s="7">
        <v>0</v>
      </c>
      <c r="AF646" s="7">
        <v>43495293.119600005</v>
      </c>
      <c r="AG646" s="7">
        <v>1008712.768</v>
      </c>
      <c r="AH646" s="7">
        <v>0</v>
      </c>
      <c r="AI646" s="7">
        <v>17047100</v>
      </c>
      <c r="AJ646" s="7">
        <v>1094460</v>
      </c>
      <c r="AK646" s="7">
        <v>1107917</v>
      </c>
      <c r="AL646" s="7">
        <v>62691</v>
      </c>
      <c r="AM646" s="7">
        <v>476956</v>
      </c>
      <c r="AN646" s="7">
        <v>0</v>
      </c>
      <c r="AO646" s="7">
        <v>0</v>
      </c>
      <c r="AP646" s="7">
        <v>15797133</v>
      </c>
      <c r="AQ646" s="7">
        <v>1348638</v>
      </c>
      <c r="AR646" s="7">
        <v>20417276</v>
      </c>
      <c r="AS646" s="7">
        <v>970975</v>
      </c>
      <c r="AT646" s="7">
        <v>1208806</v>
      </c>
      <c r="AU646" s="7">
        <v>57915</v>
      </c>
      <c r="AV646" s="7">
        <v>1205576</v>
      </c>
      <c r="AW646" s="7">
        <v>0</v>
      </c>
      <c r="AX646" s="7">
        <v>0</v>
      </c>
      <c r="AY646" s="7">
        <v>17317076</v>
      </c>
      <c r="AZ646" s="7">
        <v>556332</v>
      </c>
      <c r="BA646" s="7">
        <v>56590.5</v>
      </c>
      <c r="BB646" s="7">
        <v>0</v>
      </c>
      <c r="BC646" s="7">
        <v>182.55</v>
      </c>
      <c r="BD646" s="7">
        <v>0</v>
      </c>
      <c r="BE646" s="7">
        <v>0</v>
      </c>
      <c r="BF646" s="7">
        <v>0</v>
      </c>
      <c r="BG646" s="7">
        <v>1148924.8912195254</v>
      </c>
      <c r="BH646" s="7">
        <v>12813</v>
      </c>
      <c r="BI646" s="7">
        <v>926181</v>
      </c>
      <c r="BJ646" s="7">
        <v>12747131.26</v>
      </c>
      <c r="BK646" s="7">
        <v>4888633.2999999989</v>
      </c>
      <c r="BL646" s="7">
        <v>10269500.046666667</v>
      </c>
      <c r="BM646" s="7">
        <v>10894991.746666668</v>
      </c>
      <c r="BN646" s="130">
        <v>1.18</v>
      </c>
      <c r="BO646" s="131">
        <v>5.0482770000000003E-4</v>
      </c>
      <c r="BP646" s="161">
        <v>12792.624787334809</v>
      </c>
      <c r="BQ646" s="162">
        <v>19431832</v>
      </c>
      <c r="BR646" s="161">
        <v>727637</v>
      </c>
      <c r="BS646" s="163">
        <v>0</v>
      </c>
      <c r="BT646" s="163">
        <v>957587.11239999533</v>
      </c>
      <c r="BU646" s="161">
        <v>43495293.119999997</v>
      </c>
      <c r="BV646" s="161">
        <v>1008712.77</v>
      </c>
      <c r="BW646" s="165">
        <v>957587.11239999533</v>
      </c>
      <c r="BX646" s="161">
        <v>727637</v>
      </c>
    </row>
    <row r="647" spans="1:76" ht="14.45" x14ac:dyDescent="0.3">
      <c r="A647" s="164" t="s">
        <v>31</v>
      </c>
      <c r="B647" s="6" t="s">
        <v>90</v>
      </c>
      <c r="C647" s="6" t="s">
        <v>51</v>
      </c>
      <c r="D647" s="6" t="s">
        <v>33</v>
      </c>
      <c r="E647" s="6" t="s">
        <v>36</v>
      </c>
      <c r="F647" s="24" t="str">
        <f>+Tabela1[[#This Row],[WK]]&amp;Tabela1[[#This Row],[PK]]&amp;Tabela1[[#This Row],[GK]]</f>
        <v>100701</v>
      </c>
      <c r="G647" s="6" t="s">
        <v>653</v>
      </c>
      <c r="H647" s="7">
        <v>137430573.8223992</v>
      </c>
      <c r="I647" s="8">
        <v>1.371</v>
      </c>
      <c r="J647" s="7">
        <v>188417316.71000001</v>
      </c>
      <c r="K647" s="8">
        <v>7.0000000000000007E-2</v>
      </c>
      <c r="L647" s="7">
        <v>13189212.169700002</v>
      </c>
      <c r="M647" s="7">
        <v>8855522.1697000023</v>
      </c>
      <c r="N647" s="9">
        <v>2.0434138504830761</v>
      </c>
      <c r="O647" s="7">
        <v>10674154</v>
      </c>
      <c r="P647" s="8">
        <v>1.2949999999999999</v>
      </c>
      <c r="Q647" s="7">
        <v>13823029</v>
      </c>
      <c r="R647" s="8">
        <v>1.6E-2</v>
      </c>
      <c r="S647" s="7">
        <v>221168.46400000001</v>
      </c>
      <c r="T647" s="7">
        <v>128133.46400000001</v>
      </c>
      <c r="U647" s="9">
        <v>1.3772608588165745</v>
      </c>
      <c r="V647" s="7">
        <v>8983655.633700002</v>
      </c>
      <c r="W647" s="9">
        <v>2.0294135356725347</v>
      </c>
      <c r="X647" s="7">
        <v>20330028.532256473</v>
      </c>
      <c r="Y647" s="7">
        <v>7021613</v>
      </c>
      <c r="Z647" s="7">
        <v>6761.0999999999995</v>
      </c>
      <c r="AA647" s="7">
        <v>1162154.4322564723</v>
      </c>
      <c r="AB647" s="7">
        <v>9978628</v>
      </c>
      <c r="AC647" s="7">
        <v>2160872</v>
      </c>
      <c r="AD647" s="7">
        <v>11346372.898556471</v>
      </c>
      <c r="AE647" s="7">
        <v>0</v>
      </c>
      <c r="AF647" s="7">
        <v>13189212.169700002</v>
      </c>
      <c r="AG647" s="7">
        <v>221168.46400000001</v>
      </c>
      <c r="AH647" s="7">
        <v>11346372.898556471</v>
      </c>
      <c r="AI647" s="7">
        <v>3618349</v>
      </c>
      <c r="AJ647" s="7">
        <v>15474</v>
      </c>
      <c r="AK647" s="7">
        <v>8081812</v>
      </c>
      <c r="AL647" s="7">
        <v>0</v>
      </c>
      <c r="AM647" s="7">
        <v>866187</v>
      </c>
      <c r="AN647" s="7">
        <v>0</v>
      </c>
      <c r="AO647" s="7">
        <v>0</v>
      </c>
      <c r="AP647" s="7">
        <v>8641181</v>
      </c>
      <c r="AQ647" s="7">
        <v>477394</v>
      </c>
      <c r="AR647" s="7">
        <v>4333690</v>
      </c>
      <c r="AS647" s="7">
        <v>93035</v>
      </c>
      <c r="AT647" s="7">
        <v>8921390</v>
      </c>
      <c r="AU647" s="7">
        <v>87625</v>
      </c>
      <c r="AV647" s="7">
        <v>1164181</v>
      </c>
      <c r="AW647" s="7">
        <v>0</v>
      </c>
      <c r="AX647" s="7">
        <v>0</v>
      </c>
      <c r="AY647" s="7">
        <v>9413045</v>
      </c>
      <c r="AZ647" s="7">
        <v>194635</v>
      </c>
      <c r="BA647" s="7">
        <v>6761.0999999999995</v>
      </c>
      <c r="BB647" s="7">
        <v>0</v>
      </c>
      <c r="BC647" s="7">
        <v>21.81</v>
      </c>
      <c r="BD647" s="7">
        <v>0</v>
      </c>
      <c r="BE647" s="7">
        <v>0</v>
      </c>
      <c r="BF647" s="7">
        <v>0</v>
      </c>
      <c r="BG647" s="7">
        <v>492998.4322564723</v>
      </c>
      <c r="BH647" s="7">
        <v>5498</v>
      </c>
      <c r="BI647" s="7">
        <v>669156</v>
      </c>
      <c r="BJ647" s="7">
        <v>9209651.1466666665</v>
      </c>
      <c r="BK647" s="7">
        <v>4757849.3566666674</v>
      </c>
      <c r="BL647" s="7">
        <v>7211032.1299999999</v>
      </c>
      <c r="BM647" s="7">
        <v>3385142.9000000004</v>
      </c>
      <c r="BN647" s="130">
        <v>0.66600000000000004</v>
      </c>
      <c r="BO647" s="131">
        <v>2.095279E-4</v>
      </c>
      <c r="BP647" s="161">
        <v>5309.7497064277986</v>
      </c>
      <c r="BQ647" s="162">
        <v>9978628</v>
      </c>
      <c r="BR647" s="161">
        <v>304036</v>
      </c>
      <c r="BS647" s="163">
        <v>0</v>
      </c>
      <c r="BT647" s="163">
        <v>1254883.4677435271</v>
      </c>
      <c r="BU647" s="161">
        <v>13189212.17</v>
      </c>
      <c r="BV647" s="161">
        <v>221168.46</v>
      </c>
      <c r="BW647" s="165">
        <v>12601256.367743528</v>
      </c>
      <c r="BX647" s="161">
        <v>304036</v>
      </c>
    </row>
    <row r="648" spans="1:76" ht="14.45" x14ac:dyDescent="0.3">
      <c r="A648" s="164" t="s">
        <v>31</v>
      </c>
      <c r="B648" s="6" t="s">
        <v>90</v>
      </c>
      <c r="C648" s="6" t="s">
        <v>51</v>
      </c>
      <c r="D648" s="6" t="s">
        <v>32</v>
      </c>
      <c r="E648" s="6" t="s">
        <v>40</v>
      </c>
      <c r="F648" s="24" t="str">
        <f>+Tabela1[[#This Row],[WK]]&amp;Tabela1[[#This Row],[PK]]&amp;Tabela1[[#This Row],[GK]]</f>
        <v>100702</v>
      </c>
      <c r="G648" s="6" t="s">
        <v>654</v>
      </c>
      <c r="H648" s="7">
        <v>283100972.66499954</v>
      </c>
      <c r="I648" s="8">
        <v>1.371</v>
      </c>
      <c r="J648" s="7">
        <v>388131433.51999998</v>
      </c>
      <c r="K648" s="8">
        <v>7.0000000000000007E-2</v>
      </c>
      <c r="L648" s="7">
        <v>27169200.3464</v>
      </c>
      <c r="M648" s="7">
        <v>18530149.3464</v>
      </c>
      <c r="N648" s="9">
        <v>2.1449288059996405</v>
      </c>
      <c r="O648" s="7">
        <v>30550783</v>
      </c>
      <c r="P648" s="8">
        <v>1.2949999999999999</v>
      </c>
      <c r="Q648" s="7">
        <v>39563264</v>
      </c>
      <c r="R648" s="8">
        <v>1.6E-2</v>
      </c>
      <c r="S648" s="7">
        <v>633012.22400000005</v>
      </c>
      <c r="T648" s="7">
        <v>-75838.775999999954</v>
      </c>
      <c r="U648" s="9">
        <v>-0.1069883177141599</v>
      </c>
      <c r="V648" s="7">
        <v>18454310.5704</v>
      </c>
      <c r="W648" s="9">
        <v>1.9741660289549463</v>
      </c>
      <c r="X648" s="7">
        <v>29792930.311295606</v>
      </c>
      <c r="Y648" s="7">
        <v>7248176</v>
      </c>
      <c r="Z648" s="7">
        <v>164.61</v>
      </c>
      <c r="AA648" s="7">
        <v>1435325.701295604</v>
      </c>
      <c r="AB648" s="7">
        <v>17229211</v>
      </c>
      <c r="AC648" s="7">
        <v>3880053</v>
      </c>
      <c r="AD648" s="7">
        <v>11338619.740895607</v>
      </c>
      <c r="AE648" s="7">
        <v>0</v>
      </c>
      <c r="AF648" s="7">
        <v>27169200.3464</v>
      </c>
      <c r="AG648" s="7">
        <v>633012.22400000005</v>
      </c>
      <c r="AH648" s="7">
        <v>11338619.740895607</v>
      </c>
      <c r="AI648" s="7">
        <v>7213047</v>
      </c>
      <c r="AJ648" s="7">
        <v>750048</v>
      </c>
      <c r="AK648" s="7">
        <v>10250310</v>
      </c>
      <c r="AL648" s="7">
        <v>273307</v>
      </c>
      <c r="AM648" s="7">
        <v>512165</v>
      </c>
      <c r="AN648" s="7">
        <v>0</v>
      </c>
      <c r="AO648" s="7">
        <v>0</v>
      </c>
      <c r="AP648" s="7">
        <v>13870533</v>
      </c>
      <c r="AQ648" s="7">
        <v>954787</v>
      </c>
      <c r="AR648" s="7">
        <v>8639051</v>
      </c>
      <c r="AS648" s="7">
        <v>708851</v>
      </c>
      <c r="AT648" s="7">
        <v>11856739</v>
      </c>
      <c r="AU648" s="7">
        <v>353304</v>
      </c>
      <c r="AV648" s="7">
        <v>948176</v>
      </c>
      <c r="AW648" s="7">
        <v>0</v>
      </c>
      <c r="AX648" s="7">
        <v>0</v>
      </c>
      <c r="AY648" s="7">
        <v>15341887</v>
      </c>
      <c r="AZ648" s="7">
        <v>394136</v>
      </c>
      <c r="BA648" s="7">
        <v>164.61</v>
      </c>
      <c r="BB648" s="7">
        <v>0</v>
      </c>
      <c r="BC648" s="7">
        <v>0</v>
      </c>
      <c r="BD648" s="7">
        <v>1.77</v>
      </c>
      <c r="BE648" s="7">
        <v>0</v>
      </c>
      <c r="BF648" s="7">
        <v>0</v>
      </c>
      <c r="BG648" s="7">
        <v>877766.701295604</v>
      </c>
      <c r="BH648" s="7">
        <v>9789</v>
      </c>
      <c r="BI648" s="7">
        <v>557559</v>
      </c>
      <c r="BJ648" s="7">
        <v>7673686.7650000025</v>
      </c>
      <c r="BK648" s="7">
        <v>3873205.3566666692</v>
      </c>
      <c r="BL648" s="7">
        <v>3068991.47</v>
      </c>
      <c r="BM648" s="7">
        <v>9063942.6933333334</v>
      </c>
      <c r="BN648" s="130">
        <v>0.79100000000000004</v>
      </c>
      <c r="BO648" s="131">
        <v>3.7520940000000002E-4</v>
      </c>
      <c r="BP648" s="161">
        <v>9507.9237724106588</v>
      </c>
      <c r="BQ648" s="162">
        <v>17229211</v>
      </c>
      <c r="BR648" s="161">
        <v>511155</v>
      </c>
      <c r="BS648" s="163">
        <v>0</v>
      </c>
      <c r="BT648" s="163">
        <v>2112466.6887043938</v>
      </c>
      <c r="BU648" s="161">
        <v>27169200.350000001</v>
      </c>
      <c r="BV648" s="161">
        <v>633012.22</v>
      </c>
      <c r="BW648" s="165">
        <v>13451086.428704394</v>
      </c>
      <c r="BX648" s="161">
        <v>511155</v>
      </c>
    </row>
    <row r="649" spans="1:76" ht="14.45" x14ac:dyDescent="0.3">
      <c r="A649" s="164" t="s">
        <v>31</v>
      </c>
      <c r="B649" s="6" t="s">
        <v>90</v>
      </c>
      <c r="C649" s="6" t="s">
        <v>51</v>
      </c>
      <c r="D649" s="6" t="s">
        <v>37</v>
      </c>
      <c r="E649" s="6" t="s">
        <v>36</v>
      </c>
      <c r="F649" s="24" t="str">
        <f>+Tabela1[[#This Row],[WK]]&amp;Tabela1[[#This Row],[PK]]&amp;Tabela1[[#This Row],[GK]]</f>
        <v>100703</v>
      </c>
      <c r="G649" s="6" t="s">
        <v>655</v>
      </c>
      <c r="H649" s="7">
        <v>114616799.27219956</v>
      </c>
      <c r="I649" s="8">
        <v>1.371</v>
      </c>
      <c r="J649" s="7">
        <v>157139631.80000001</v>
      </c>
      <c r="K649" s="8">
        <v>7.0000000000000007E-2</v>
      </c>
      <c r="L649" s="7">
        <v>10999774.226000002</v>
      </c>
      <c r="M649" s="7">
        <v>7176249.2260000017</v>
      </c>
      <c r="N649" s="9">
        <v>1.8768673478007865</v>
      </c>
      <c r="O649" s="7">
        <v>4924282</v>
      </c>
      <c r="P649" s="8">
        <v>1.2949999999999999</v>
      </c>
      <c r="Q649" s="7">
        <v>6376945</v>
      </c>
      <c r="R649" s="8">
        <v>1.6E-2</v>
      </c>
      <c r="S649" s="7">
        <v>102031.12</v>
      </c>
      <c r="T649" s="7">
        <v>-57268.880000000005</v>
      </c>
      <c r="U649" s="9">
        <v>-0.35950332705586946</v>
      </c>
      <c r="V649" s="7">
        <v>7118980.3460000008</v>
      </c>
      <c r="W649" s="9">
        <v>1.7874198203536438</v>
      </c>
      <c r="X649" s="7">
        <v>15237180.430340923</v>
      </c>
      <c r="Y649" s="7">
        <v>2741691</v>
      </c>
      <c r="Z649" s="7">
        <v>317905.31</v>
      </c>
      <c r="AA649" s="7">
        <v>724283.12034092378</v>
      </c>
      <c r="AB649" s="7">
        <v>9217724</v>
      </c>
      <c r="AC649" s="7">
        <v>2235577</v>
      </c>
      <c r="AD649" s="7">
        <v>8118200.0843409216</v>
      </c>
      <c r="AE649" s="7">
        <v>0</v>
      </c>
      <c r="AF649" s="7">
        <v>10999774.226000002</v>
      </c>
      <c r="AG649" s="7">
        <v>102031.12</v>
      </c>
      <c r="AH649" s="7">
        <v>8118200.0843409216</v>
      </c>
      <c r="AI649" s="7">
        <v>3192395</v>
      </c>
      <c r="AJ649" s="7">
        <v>126650</v>
      </c>
      <c r="AK649" s="7">
        <v>4423250</v>
      </c>
      <c r="AL649" s="7">
        <v>0</v>
      </c>
      <c r="AM649" s="7">
        <v>362083</v>
      </c>
      <c r="AN649" s="7">
        <v>0</v>
      </c>
      <c r="AO649" s="7">
        <v>0</v>
      </c>
      <c r="AP649" s="7">
        <v>7704924</v>
      </c>
      <c r="AQ649" s="7">
        <v>417720</v>
      </c>
      <c r="AR649" s="7">
        <v>3823525</v>
      </c>
      <c r="AS649" s="7">
        <v>159300</v>
      </c>
      <c r="AT649" s="7">
        <v>5060562</v>
      </c>
      <c r="AU649" s="7">
        <v>155810</v>
      </c>
      <c r="AV649" s="7">
        <v>800616</v>
      </c>
      <c r="AW649" s="7">
        <v>0</v>
      </c>
      <c r="AX649" s="7">
        <v>0</v>
      </c>
      <c r="AY649" s="7">
        <v>8601126</v>
      </c>
      <c r="AZ649" s="7">
        <v>168684</v>
      </c>
      <c r="BA649" s="7">
        <v>317905.31</v>
      </c>
      <c r="BB649" s="7">
        <v>0</v>
      </c>
      <c r="BC649" s="7">
        <v>104.75</v>
      </c>
      <c r="BD649" s="7">
        <v>3069.17</v>
      </c>
      <c r="BE649" s="7">
        <v>0</v>
      </c>
      <c r="BF649" s="7">
        <v>0</v>
      </c>
      <c r="BG649" s="7">
        <v>423505.12034092384</v>
      </c>
      <c r="BH649" s="7">
        <v>4723</v>
      </c>
      <c r="BI649" s="7">
        <v>300778</v>
      </c>
      <c r="BJ649" s="7">
        <v>4139543.6800000006</v>
      </c>
      <c r="BK649" s="7">
        <v>1761798.3966666674</v>
      </c>
      <c r="BL649" s="7">
        <v>2436972.8833333333</v>
      </c>
      <c r="BM649" s="7">
        <v>4637035.3666666672</v>
      </c>
      <c r="BN649" s="130">
        <v>0.82799999999999996</v>
      </c>
      <c r="BO649" s="131">
        <v>1.743905E-4</v>
      </c>
      <c r="BP649" s="161">
        <v>4419.2885723179925</v>
      </c>
      <c r="BQ649" s="162">
        <v>9217724</v>
      </c>
      <c r="BR649" s="161">
        <v>260085</v>
      </c>
      <c r="BS649" s="163">
        <v>0</v>
      </c>
      <c r="BT649" s="163">
        <v>1309702.5696590766</v>
      </c>
      <c r="BU649" s="161">
        <v>10999774.23</v>
      </c>
      <c r="BV649" s="161">
        <v>102031.12</v>
      </c>
      <c r="BW649" s="165">
        <v>9427902.6496590767</v>
      </c>
      <c r="BX649" s="161">
        <v>260085</v>
      </c>
    </row>
    <row r="650" spans="1:76" ht="14.45" x14ac:dyDescent="0.3">
      <c r="A650" s="164" t="s">
        <v>31</v>
      </c>
      <c r="B650" s="6" t="s">
        <v>90</v>
      </c>
      <c r="C650" s="6" t="s">
        <v>51</v>
      </c>
      <c r="D650" s="6" t="s">
        <v>39</v>
      </c>
      <c r="E650" s="6" t="s">
        <v>40</v>
      </c>
      <c r="F650" s="24" t="str">
        <f>+Tabela1[[#This Row],[WK]]&amp;Tabela1[[#This Row],[PK]]&amp;Tabela1[[#This Row],[GK]]</f>
        <v>100704</v>
      </c>
      <c r="G650" s="6" t="s">
        <v>656</v>
      </c>
      <c r="H650" s="7">
        <v>1131764181.6954112</v>
      </c>
      <c r="I650" s="8">
        <v>1.371</v>
      </c>
      <c r="J650" s="7">
        <v>1551648693.1099999</v>
      </c>
      <c r="K650" s="8">
        <v>7.0000000000000007E-2</v>
      </c>
      <c r="L650" s="7">
        <v>108615408.5177</v>
      </c>
      <c r="M650" s="7">
        <v>63675051.517700002</v>
      </c>
      <c r="N650" s="9">
        <v>1.4168790763655927</v>
      </c>
      <c r="O650" s="7">
        <v>62145929</v>
      </c>
      <c r="P650" s="8">
        <v>1.2949999999999999</v>
      </c>
      <c r="Q650" s="7">
        <v>80478978</v>
      </c>
      <c r="R650" s="8">
        <v>1.6E-2</v>
      </c>
      <c r="S650" s="7">
        <v>1287663.648</v>
      </c>
      <c r="T650" s="7">
        <v>-106161.35199999996</v>
      </c>
      <c r="U650" s="9">
        <v>-7.6165481319390854E-2</v>
      </c>
      <c r="V650" s="7">
        <v>63568890.165700004</v>
      </c>
      <c r="W650" s="9">
        <v>1.3719653055642593</v>
      </c>
      <c r="X650" s="7">
        <v>75165347.352142468</v>
      </c>
      <c r="Y650" s="7">
        <v>394789</v>
      </c>
      <c r="Z650" s="7">
        <v>0</v>
      </c>
      <c r="AA650" s="7">
        <v>4559783.3521424737</v>
      </c>
      <c r="AB650" s="7">
        <v>67419931</v>
      </c>
      <c r="AC650" s="7">
        <v>2790844</v>
      </c>
      <c r="AD650" s="7">
        <v>11596457.186442466</v>
      </c>
      <c r="AE650" s="7">
        <v>0</v>
      </c>
      <c r="AF650" s="7">
        <v>108615408.5177</v>
      </c>
      <c r="AG650" s="7">
        <v>1287663.648</v>
      </c>
      <c r="AH650" s="7">
        <v>11596457.186442466</v>
      </c>
      <c r="AI650" s="7">
        <v>37522281</v>
      </c>
      <c r="AJ650" s="7">
        <v>1479361</v>
      </c>
      <c r="AK650" s="7">
        <v>5389045</v>
      </c>
      <c r="AL650" s="7">
        <v>71761</v>
      </c>
      <c r="AM650" s="7">
        <v>1390418</v>
      </c>
      <c r="AN650" s="7">
        <v>0</v>
      </c>
      <c r="AO650" s="7">
        <v>0</v>
      </c>
      <c r="AP650" s="7">
        <v>56415175</v>
      </c>
      <c r="AQ650" s="7">
        <v>4026022</v>
      </c>
      <c r="AR650" s="7">
        <v>44940357</v>
      </c>
      <c r="AS650" s="7">
        <v>1393825</v>
      </c>
      <c r="AT650" s="7">
        <v>5099785</v>
      </c>
      <c r="AU650" s="7">
        <v>228701</v>
      </c>
      <c r="AV650" s="7">
        <v>1470430</v>
      </c>
      <c r="AW650" s="7">
        <v>0</v>
      </c>
      <c r="AX650" s="7">
        <v>0</v>
      </c>
      <c r="AY650" s="7">
        <v>63695714</v>
      </c>
      <c r="AZ650" s="7">
        <v>1789022</v>
      </c>
      <c r="BA650" s="7">
        <v>0</v>
      </c>
      <c r="BB650" s="7">
        <v>0</v>
      </c>
      <c r="BC650" s="7">
        <v>0</v>
      </c>
      <c r="BD650" s="7">
        <v>0</v>
      </c>
      <c r="BE650" s="7">
        <v>0</v>
      </c>
      <c r="BF650" s="7">
        <v>0</v>
      </c>
      <c r="BG650" s="7">
        <v>2840345.3521424737</v>
      </c>
      <c r="BH650" s="7">
        <v>31676</v>
      </c>
      <c r="BI650" s="7">
        <v>1719438</v>
      </c>
      <c r="BJ650" s="7">
        <v>23664720.822500002</v>
      </c>
      <c r="BK650" s="7">
        <v>14770670.813333333</v>
      </c>
      <c r="BL650" s="7">
        <v>13978799.036666667</v>
      </c>
      <c r="BM650" s="7">
        <v>7618601.9633333348</v>
      </c>
      <c r="BN650" s="130">
        <v>0.997</v>
      </c>
      <c r="BO650" s="131">
        <v>1.3017202E-3</v>
      </c>
      <c r="BP650" s="161">
        <v>32987.082687191352</v>
      </c>
      <c r="BQ650" s="162">
        <v>67419931</v>
      </c>
      <c r="BR650" s="161">
        <v>1678730</v>
      </c>
      <c r="BS650" s="163">
        <v>0</v>
      </c>
      <c r="BT650" s="163">
        <v>2797034.3599999994</v>
      </c>
      <c r="BU650" s="161">
        <v>108615408.52</v>
      </c>
      <c r="BV650" s="161">
        <v>1287663.6499999999</v>
      </c>
      <c r="BW650" s="165">
        <v>14393491.549999999</v>
      </c>
      <c r="BX650" s="161">
        <v>1678730</v>
      </c>
    </row>
    <row r="651" spans="1:76" ht="14.45" x14ac:dyDescent="0.3">
      <c r="A651" s="164" t="s">
        <v>31</v>
      </c>
      <c r="B651" s="6" t="s">
        <v>90</v>
      </c>
      <c r="C651" s="6" t="s">
        <v>51</v>
      </c>
      <c r="D651" s="6" t="s">
        <v>42</v>
      </c>
      <c r="E651" s="6" t="s">
        <v>36</v>
      </c>
      <c r="F651" s="24" t="str">
        <f>+Tabela1[[#This Row],[WK]]&amp;Tabela1[[#This Row],[PK]]&amp;Tabela1[[#This Row],[GK]]</f>
        <v>100705</v>
      </c>
      <c r="G651" s="6" t="s">
        <v>657</v>
      </c>
      <c r="H651" s="7">
        <v>92173658.352999747</v>
      </c>
      <c r="I651" s="8">
        <v>1.371</v>
      </c>
      <c r="J651" s="7">
        <v>126370085.59</v>
      </c>
      <c r="K651" s="8">
        <v>7.0000000000000007E-2</v>
      </c>
      <c r="L651" s="7">
        <v>8845905.9913000017</v>
      </c>
      <c r="M651" s="7">
        <v>6044068.9913000017</v>
      </c>
      <c r="N651" s="9">
        <v>2.1571808036299047</v>
      </c>
      <c r="O651" s="7">
        <v>2325825</v>
      </c>
      <c r="P651" s="8">
        <v>1.2949999999999999</v>
      </c>
      <c r="Q651" s="7">
        <v>3011943</v>
      </c>
      <c r="R651" s="8">
        <v>1.6E-2</v>
      </c>
      <c r="S651" s="7">
        <v>48191.088000000003</v>
      </c>
      <c r="T651" s="7">
        <v>15594.088000000003</v>
      </c>
      <c r="U651" s="9">
        <v>0.47839028131423145</v>
      </c>
      <c r="V651" s="7">
        <v>6059663.0793000013</v>
      </c>
      <c r="W651" s="9">
        <v>2.1378741150084997</v>
      </c>
      <c r="X651" s="7">
        <v>17152669.632717047</v>
      </c>
      <c r="Y651" s="7">
        <v>4588058</v>
      </c>
      <c r="Z651" s="7">
        <v>194731.77</v>
      </c>
      <c r="AA651" s="7">
        <v>831033.86271704757</v>
      </c>
      <c r="AB651" s="7">
        <v>10449194</v>
      </c>
      <c r="AC651" s="7">
        <v>1089652</v>
      </c>
      <c r="AD651" s="7">
        <v>11093006.553417046</v>
      </c>
      <c r="AE651" s="7">
        <v>0</v>
      </c>
      <c r="AF651" s="7">
        <v>8845905.9913000017</v>
      </c>
      <c r="AG651" s="7">
        <v>48191.088000000003</v>
      </c>
      <c r="AH651" s="7">
        <v>11093006.553417046</v>
      </c>
      <c r="AI651" s="7">
        <v>2339352</v>
      </c>
      <c r="AJ651" s="7">
        <v>23536</v>
      </c>
      <c r="AK651" s="7">
        <v>4579549</v>
      </c>
      <c r="AL651" s="7">
        <v>0</v>
      </c>
      <c r="AM651" s="7">
        <v>1530327</v>
      </c>
      <c r="AN651" s="7">
        <v>0</v>
      </c>
      <c r="AO651" s="7">
        <v>0</v>
      </c>
      <c r="AP651" s="7">
        <v>8279458</v>
      </c>
      <c r="AQ651" s="7">
        <v>389871</v>
      </c>
      <c r="AR651" s="7">
        <v>2801837</v>
      </c>
      <c r="AS651" s="7">
        <v>32597</v>
      </c>
      <c r="AT651" s="7">
        <v>5138484</v>
      </c>
      <c r="AU651" s="7">
        <v>294917</v>
      </c>
      <c r="AV651" s="7">
        <v>1494302</v>
      </c>
      <c r="AW651" s="7">
        <v>0</v>
      </c>
      <c r="AX651" s="7">
        <v>0</v>
      </c>
      <c r="AY651" s="7">
        <v>9634647</v>
      </c>
      <c r="AZ651" s="7">
        <v>167062</v>
      </c>
      <c r="BA651" s="7">
        <v>194731.77</v>
      </c>
      <c r="BB651" s="7">
        <v>0</v>
      </c>
      <c r="BC651" s="7">
        <v>0</v>
      </c>
      <c r="BD651" s="7">
        <v>2093.89</v>
      </c>
      <c r="BE651" s="7">
        <v>0</v>
      </c>
      <c r="BF651" s="7">
        <v>0</v>
      </c>
      <c r="BG651" s="7">
        <v>374904.86271704757</v>
      </c>
      <c r="BH651" s="7">
        <v>4181</v>
      </c>
      <c r="BI651" s="7">
        <v>456129</v>
      </c>
      <c r="BJ651" s="7">
        <v>6277827.9433333315</v>
      </c>
      <c r="BK651" s="7">
        <v>1740347.3933333308</v>
      </c>
      <c r="BL651" s="7">
        <v>2903944.7633333332</v>
      </c>
      <c r="BM651" s="7">
        <v>12342032.673333334</v>
      </c>
      <c r="BN651" s="130">
        <v>0.71299999999999997</v>
      </c>
      <c r="BO651" s="131">
        <v>1.6283230000000001E-4</v>
      </c>
      <c r="BP651" s="161">
        <v>4126.1367607515058</v>
      </c>
      <c r="BQ651" s="162">
        <v>10449194</v>
      </c>
      <c r="BR651" s="161">
        <v>225366</v>
      </c>
      <c r="BS651" s="163">
        <v>0</v>
      </c>
      <c r="BT651" s="163">
        <v>1302107.879999999</v>
      </c>
      <c r="BU651" s="161">
        <v>8845905.9900000002</v>
      </c>
      <c r="BV651" s="161">
        <v>48191.09</v>
      </c>
      <c r="BW651" s="165">
        <v>12395114.43</v>
      </c>
      <c r="BX651" s="161">
        <v>225366</v>
      </c>
    </row>
    <row r="652" spans="1:76" ht="14.45" x14ac:dyDescent="0.3">
      <c r="A652" s="164" t="s">
        <v>31</v>
      </c>
      <c r="B652" s="6" t="s">
        <v>90</v>
      </c>
      <c r="C652" s="6" t="s">
        <v>51</v>
      </c>
      <c r="D652" s="6" t="s">
        <v>44</v>
      </c>
      <c r="E652" s="6" t="s">
        <v>36</v>
      </c>
      <c r="F652" s="24" t="str">
        <f>+Tabela1[[#This Row],[WK]]&amp;Tabela1[[#This Row],[PK]]&amp;Tabela1[[#This Row],[GK]]</f>
        <v>100706</v>
      </c>
      <c r="G652" s="6" t="s">
        <v>658</v>
      </c>
      <c r="H652" s="7">
        <v>70702727.745599851</v>
      </c>
      <c r="I652" s="8">
        <v>1.371</v>
      </c>
      <c r="J652" s="7">
        <v>96933439.739999995</v>
      </c>
      <c r="K652" s="8">
        <v>7.0000000000000007E-2</v>
      </c>
      <c r="L652" s="7">
        <v>6785340.7818</v>
      </c>
      <c r="M652" s="7">
        <v>4731183.7818</v>
      </c>
      <c r="N652" s="9">
        <v>2.3032240387662677</v>
      </c>
      <c r="O652" s="7">
        <v>2668787</v>
      </c>
      <c r="P652" s="8">
        <v>1.2949999999999999</v>
      </c>
      <c r="Q652" s="7">
        <v>3456079</v>
      </c>
      <c r="R652" s="8">
        <v>1.6E-2</v>
      </c>
      <c r="S652" s="7">
        <v>55297.264000000003</v>
      </c>
      <c r="T652" s="7">
        <v>25170.264000000003</v>
      </c>
      <c r="U652" s="9">
        <v>0.83547196866598072</v>
      </c>
      <c r="V652" s="7">
        <v>4756354.0458000004</v>
      </c>
      <c r="W652" s="9">
        <v>2.2820086158124329</v>
      </c>
      <c r="X652" s="7">
        <v>11476782.205</v>
      </c>
      <c r="Y652" s="7">
        <v>3353841</v>
      </c>
      <c r="Z652" s="7">
        <v>86879.205000000002</v>
      </c>
      <c r="AA652" s="7">
        <v>487196</v>
      </c>
      <c r="AB652" s="7">
        <v>6050431</v>
      </c>
      <c r="AC652" s="7">
        <v>1498435</v>
      </c>
      <c r="AD652" s="7">
        <v>6720428.1591999996</v>
      </c>
      <c r="AE652" s="7">
        <v>0</v>
      </c>
      <c r="AF652" s="7">
        <v>6785340.7818</v>
      </c>
      <c r="AG652" s="7">
        <v>55297.264000000003</v>
      </c>
      <c r="AH652" s="7">
        <v>6720428.1591999996</v>
      </c>
      <c r="AI652" s="7">
        <v>1715088</v>
      </c>
      <c r="AJ652" s="7">
        <v>4988</v>
      </c>
      <c r="AK652" s="7">
        <v>4248058</v>
      </c>
      <c r="AL652" s="7">
        <v>0</v>
      </c>
      <c r="AM652" s="7">
        <v>307635</v>
      </c>
      <c r="AN652" s="7">
        <v>0</v>
      </c>
      <c r="AO652" s="7">
        <v>0</v>
      </c>
      <c r="AP652" s="7">
        <v>4951387</v>
      </c>
      <c r="AQ652" s="7">
        <v>326219</v>
      </c>
      <c r="AR652" s="7">
        <v>2054157</v>
      </c>
      <c r="AS652" s="7">
        <v>30127</v>
      </c>
      <c r="AT652" s="7">
        <v>4636990</v>
      </c>
      <c r="AU652" s="7">
        <v>41775</v>
      </c>
      <c r="AV652" s="7">
        <v>839490</v>
      </c>
      <c r="AW652" s="7">
        <v>0</v>
      </c>
      <c r="AX652" s="7">
        <v>0</v>
      </c>
      <c r="AY652" s="7">
        <v>5514761</v>
      </c>
      <c r="AZ652" s="7">
        <v>145976</v>
      </c>
      <c r="BA652" s="7">
        <v>86879.205000000002</v>
      </c>
      <c r="BB652" s="7">
        <v>0</v>
      </c>
      <c r="BC652" s="7">
        <v>0</v>
      </c>
      <c r="BD652" s="7">
        <v>0.57999999999999996</v>
      </c>
      <c r="BE652" s="7">
        <v>1867.21</v>
      </c>
      <c r="BF652" s="7">
        <v>0</v>
      </c>
      <c r="BG652" s="7">
        <v>320594</v>
      </c>
      <c r="BH652" s="7">
        <v>2897</v>
      </c>
      <c r="BI652" s="7">
        <v>166602</v>
      </c>
      <c r="BJ652" s="7">
        <v>2293010.6916666678</v>
      </c>
      <c r="BK652" s="7">
        <v>698714.35333333444</v>
      </c>
      <c r="BL652" s="7">
        <v>890065.56666666677</v>
      </c>
      <c r="BM652" s="7">
        <v>4597054.22</v>
      </c>
      <c r="BN652" s="130">
        <v>0.69799999999999995</v>
      </c>
      <c r="BO652" s="131">
        <v>1.120597E-4</v>
      </c>
      <c r="BP652" s="161">
        <v>2839.4704478692465</v>
      </c>
      <c r="BQ652" s="162">
        <v>6050431</v>
      </c>
      <c r="BR652" s="161">
        <v>163522</v>
      </c>
      <c r="BS652" s="163">
        <v>0</v>
      </c>
      <c r="BT652" s="163">
        <v>865731.79499999993</v>
      </c>
      <c r="BU652" s="161">
        <v>6785340.7800000003</v>
      </c>
      <c r="BV652" s="161">
        <v>55297.26</v>
      </c>
      <c r="BW652" s="165">
        <v>7586159.9550000001</v>
      </c>
      <c r="BX652" s="161">
        <v>163522</v>
      </c>
    </row>
    <row r="653" spans="1:76" ht="14.45" x14ac:dyDescent="0.3">
      <c r="A653" s="164" t="s">
        <v>31</v>
      </c>
      <c r="B653" s="6" t="s">
        <v>90</v>
      </c>
      <c r="C653" s="6" t="s">
        <v>51</v>
      </c>
      <c r="D653" s="6" t="s">
        <v>51</v>
      </c>
      <c r="E653" s="6" t="s">
        <v>36</v>
      </c>
      <c r="F653" s="24" t="str">
        <f>+Tabela1[[#This Row],[WK]]&amp;Tabela1[[#This Row],[PK]]&amp;Tabela1[[#This Row],[GK]]</f>
        <v>100707</v>
      </c>
      <c r="G653" s="6" t="s">
        <v>659</v>
      </c>
      <c r="H653" s="7">
        <v>216325076.12079847</v>
      </c>
      <c r="I653" s="8">
        <v>1.371</v>
      </c>
      <c r="J653" s="7">
        <v>296581679.37</v>
      </c>
      <c r="K653" s="8">
        <v>7.0000000000000007E-2</v>
      </c>
      <c r="L653" s="7">
        <v>20760717.555900004</v>
      </c>
      <c r="M653" s="7">
        <v>13498083.555900004</v>
      </c>
      <c r="N653" s="9">
        <v>1.8585658530913169</v>
      </c>
      <c r="O653" s="7">
        <v>52611785</v>
      </c>
      <c r="P653" s="8">
        <v>1.2949999999999999</v>
      </c>
      <c r="Q653" s="7">
        <v>68132262</v>
      </c>
      <c r="R653" s="8">
        <v>1.6E-2</v>
      </c>
      <c r="S653" s="7">
        <v>1090116.192</v>
      </c>
      <c r="T653" s="7">
        <v>202428.19200000004</v>
      </c>
      <c r="U653" s="9">
        <v>0.22803979776678296</v>
      </c>
      <c r="V653" s="7">
        <v>13700511.747900005</v>
      </c>
      <c r="W653" s="9">
        <v>1.6809779721463771</v>
      </c>
      <c r="X653" s="7">
        <v>22991192.835887436</v>
      </c>
      <c r="Y653" s="7">
        <v>2051406</v>
      </c>
      <c r="Z653" s="7">
        <v>0</v>
      </c>
      <c r="AA653" s="7">
        <v>1014314.8358874359</v>
      </c>
      <c r="AB653" s="7">
        <v>16357791</v>
      </c>
      <c r="AC653" s="7">
        <v>3567681</v>
      </c>
      <c r="AD653" s="7">
        <v>9290681.0879874323</v>
      </c>
      <c r="AE653" s="7">
        <v>0</v>
      </c>
      <c r="AF653" s="7">
        <v>20760717.555900004</v>
      </c>
      <c r="AG653" s="7">
        <v>1090116.192</v>
      </c>
      <c r="AH653" s="7">
        <v>9290681.0879874323</v>
      </c>
      <c r="AI653" s="7">
        <v>6063828</v>
      </c>
      <c r="AJ653" s="7">
        <v>987529</v>
      </c>
      <c r="AK653" s="7">
        <v>3050055</v>
      </c>
      <c r="AL653" s="7">
        <v>0</v>
      </c>
      <c r="AM653" s="7">
        <v>279279</v>
      </c>
      <c r="AN653" s="7">
        <v>0</v>
      </c>
      <c r="AO653" s="7">
        <v>0</v>
      </c>
      <c r="AP653" s="7">
        <v>15489138</v>
      </c>
      <c r="AQ653" s="7">
        <v>803613</v>
      </c>
      <c r="AR653" s="7">
        <v>7262634</v>
      </c>
      <c r="AS653" s="7">
        <v>887688</v>
      </c>
      <c r="AT653" s="7">
        <v>3784278</v>
      </c>
      <c r="AU653" s="7">
        <v>253935</v>
      </c>
      <c r="AV653" s="7">
        <v>486118</v>
      </c>
      <c r="AW653" s="7">
        <v>0</v>
      </c>
      <c r="AX653" s="7">
        <v>0</v>
      </c>
      <c r="AY653" s="7">
        <v>17428941</v>
      </c>
      <c r="AZ653" s="7">
        <v>343856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7">
        <v>669645.83588743594</v>
      </c>
      <c r="BH653" s="7">
        <v>7468</v>
      </c>
      <c r="BI653" s="7">
        <v>344669</v>
      </c>
      <c r="BJ653" s="7">
        <v>4743783.5199999986</v>
      </c>
      <c r="BK653" s="7">
        <v>3047202.2299999986</v>
      </c>
      <c r="BL653" s="7">
        <v>1051588.1100000001</v>
      </c>
      <c r="BM653" s="7">
        <v>4683148.9400000004</v>
      </c>
      <c r="BN653" s="130">
        <v>0.92800000000000005</v>
      </c>
      <c r="BO653" s="131">
        <v>3.1096530000000001E-4</v>
      </c>
      <c r="BP653" s="161">
        <v>7880.0807778076769</v>
      </c>
      <c r="BQ653" s="162">
        <v>16357791</v>
      </c>
      <c r="BR653" s="161">
        <v>385733</v>
      </c>
      <c r="BS653" s="163">
        <v>0</v>
      </c>
      <c r="BT653" s="163">
        <v>1691668.1641125605</v>
      </c>
      <c r="BU653" s="161">
        <v>20760717.559999999</v>
      </c>
      <c r="BV653" s="161">
        <v>1090116.19</v>
      </c>
      <c r="BW653" s="165">
        <v>10982349.25411256</v>
      </c>
      <c r="BX653" s="161">
        <v>385733</v>
      </c>
    </row>
    <row r="654" spans="1:76" ht="14.45" x14ac:dyDescent="0.3">
      <c r="A654" s="164" t="s">
        <v>31</v>
      </c>
      <c r="B654" s="6" t="s">
        <v>90</v>
      </c>
      <c r="C654" s="6" t="s">
        <v>51</v>
      </c>
      <c r="D654" s="6" t="s">
        <v>75</v>
      </c>
      <c r="E654" s="6" t="s">
        <v>36</v>
      </c>
      <c r="F654" s="24" t="str">
        <f>+Tabela1[[#This Row],[WK]]&amp;Tabela1[[#This Row],[PK]]&amp;Tabela1[[#This Row],[GK]]</f>
        <v>100708</v>
      </c>
      <c r="G654" s="6" t="s">
        <v>660</v>
      </c>
      <c r="H654" s="7">
        <v>134772299.0299997</v>
      </c>
      <c r="I654" s="8">
        <v>1.371</v>
      </c>
      <c r="J654" s="7">
        <v>184772821.97</v>
      </c>
      <c r="K654" s="8">
        <v>7.0000000000000007E-2</v>
      </c>
      <c r="L654" s="7">
        <v>12934097.537900001</v>
      </c>
      <c r="M654" s="7">
        <v>8575006.5379000008</v>
      </c>
      <c r="N654" s="9">
        <v>1.9671547434774821</v>
      </c>
      <c r="O654" s="7">
        <v>6322826</v>
      </c>
      <c r="P654" s="8">
        <v>1.2949999999999999</v>
      </c>
      <c r="Q654" s="7">
        <v>8188060</v>
      </c>
      <c r="R654" s="8">
        <v>1.6E-2</v>
      </c>
      <c r="S654" s="7">
        <v>131008.96000000001</v>
      </c>
      <c r="T654" s="7">
        <v>55753.960000000006</v>
      </c>
      <c r="U654" s="9">
        <v>0.74086718490465753</v>
      </c>
      <c r="V654" s="7">
        <v>8630760.4979000017</v>
      </c>
      <c r="W654" s="9">
        <v>1.9463434964028521</v>
      </c>
      <c r="X654" s="7">
        <v>19283613.4463358</v>
      </c>
      <c r="Y654" s="7">
        <v>6371338</v>
      </c>
      <c r="Z654" s="7">
        <v>628739.36499999999</v>
      </c>
      <c r="AA654" s="7">
        <v>925895.08133580093</v>
      </c>
      <c r="AB654" s="7">
        <v>9524218</v>
      </c>
      <c r="AC654" s="7">
        <v>1833423</v>
      </c>
      <c r="AD654" s="7">
        <v>10652852.948435798</v>
      </c>
      <c r="AE654" s="7">
        <v>0</v>
      </c>
      <c r="AF654" s="7">
        <v>12934097.537900001</v>
      </c>
      <c r="AG654" s="7">
        <v>131008.96000000001</v>
      </c>
      <c r="AH654" s="7">
        <v>10652852.948435798</v>
      </c>
      <c r="AI654" s="7">
        <v>3639558</v>
      </c>
      <c r="AJ654" s="7">
        <v>35858</v>
      </c>
      <c r="AK654" s="7">
        <v>7468571</v>
      </c>
      <c r="AL654" s="7">
        <v>0</v>
      </c>
      <c r="AM654" s="7">
        <v>399680</v>
      </c>
      <c r="AN654" s="7">
        <v>0</v>
      </c>
      <c r="AO654" s="7">
        <v>0</v>
      </c>
      <c r="AP654" s="7">
        <v>7580280</v>
      </c>
      <c r="AQ654" s="7">
        <v>441589</v>
      </c>
      <c r="AR654" s="7">
        <v>4359091</v>
      </c>
      <c r="AS654" s="7">
        <v>75255</v>
      </c>
      <c r="AT654" s="7">
        <v>8543425</v>
      </c>
      <c r="AU654" s="7">
        <v>422106</v>
      </c>
      <c r="AV654" s="7">
        <v>922955</v>
      </c>
      <c r="AW654" s="7">
        <v>0</v>
      </c>
      <c r="AX654" s="7">
        <v>0</v>
      </c>
      <c r="AY654" s="7">
        <v>8674544</v>
      </c>
      <c r="AZ654" s="7">
        <v>181660</v>
      </c>
      <c r="BA654" s="7">
        <v>628739.36499999999</v>
      </c>
      <c r="BB654" s="7">
        <v>0</v>
      </c>
      <c r="BC654" s="7">
        <v>140.19999999999999</v>
      </c>
      <c r="BD654" s="7">
        <v>6281.05</v>
      </c>
      <c r="BE654" s="7">
        <v>24.51</v>
      </c>
      <c r="BF654" s="7">
        <v>0</v>
      </c>
      <c r="BG654" s="7">
        <v>497123.08133580087</v>
      </c>
      <c r="BH654" s="7">
        <v>5544</v>
      </c>
      <c r="BI654" s="7">
        <v>428772</v>
      </c>
      <c r="BJ654" s="7">
        <v>5901199.5658333311</v>
      </c>
      <c r="BK654" s="7">
        <v>3032154.2099999981</v>
      </c>
      <c r="BL654" s="7">
        <v>2619974.48</v>
      </c>
      <c r="BM654" s="7">
        <v>6236232.463333332</v>
      </c>
      <c r="BN654" s="130">
        <v>0.69199999999999995</v>
      </c>
      <c r="BO654" s="131">
        <v>2.0822190000000001E-4</v>
      </c>
      <c r="BP654" s="161">
        <v>5276.7326081967603</v>
      </c>
      <c r="BQ654" s="162">
        <v>9524218</v>
      </c>
      <c r="BR654" s="161">
        <v>304092</v>
      </c>
      <c r="BS654" s="163">
        <v>0</v>
      </c>
      <c r="BT654" s="163">
        <v>1265168.5536642</v>
      </c>
      <c r="BU654" s="161">
        <v>12934097.539999999</v>
      </c>
      <c r="BV654" s="161">
        <v>131008.96000000001</v>
      </c>
      <c r="BW654" s="165">
        <v>11918021.503664199</v>
      </c>
      <c r="BX654" s="161">
        <v>304092</v>
      </c>
    </row>
    <row r="655" spans="1:76" ht="14.45" x14ac:dyDescent="0.3">
      <c r="A655" s="164" t="s">
        <v>31</v>
      </c>
      <c r="B655" s="6" t="s">
        <v>90</v>
      </c>
      <c r="C655" s="6" t="s">
        <v>75</v>
      </c>
      <c r="D655" s="6" t="s">
        <v>33</v>
      </c>
      <c r="E655" s="6" t="s">
        <v>34</v>
      </c>
      <c r="F655" s="24" t="str">
        <f>+Tabela1[[#This Row],[WK]]&amp;Tabela1[[#This Row],[PK]]&amp;Tabela1[[#This Row],[GK]]</f>
        <v>100801</v>
      </c>
      <c r="G655" s="6" t="s">
        <v>661</v>
      </c>
      <c r="H655" s="7">
        <v>758534586.42579961</v>
      </c>
      <c r="I655" s="8">
        <v>1.371</v>
      </c>
      <c r="J655" s="7">
        <v>1039950917.99</v>
      </c>
      <c r="K655" s="8">
        <v>7.0000000000000007E-2</v>
      </c>
      <c r="L655" s="7">
        <v>72796564.259300008</v>
      </c>
      <c r="M655" s="7">
        <v>38654147.259300008</v>
      </c>
      <c r="N655" s="9">
        <v>1.132144430761888</v>
      </c>
      <c r="O655" s="7">
        <v>164331866</v>
      </c>
      <c r="P655" s="8">
        <v>1.2949999999999999</v>
      </c>
      <c r="Q655" s="7">
        <v>212809766</v>
      </c>
      <c r="R655" s="8">
        <v>1.6E-2</v>
      </c>
      <c r="S655" s="7">
        <v>3404956.2560000001</v>
      </c>
      <c r="T655" s="7">
        <v>755010.25600000005</v>
      </c>
      <c r="U655" s="9">
        <v>0.28491533638798677</v>
      </c>
      <c r="V655" s="7">
        <v>39409157.515300006</v>
      </c>
      <c r="W655" s="9">
        <v>1.0711233066302375</v>
      </c>
      <c r="X655" s="7">
        <v>29074318.554981984</v>
      </c>
      <c r="Y655" s="7">
        <v>0</v>
      </c>
      <c r="Z655" s="7">
        <v>0</v>
      </c>
      <c r="AA655" s="7">
        <v>2950416.5549819847</v>
      </c>
      <c r="AB655" s="7">
        <v>26123902</v>
      </c>
      <c r="AC655" s="7">
        <v>0</v>
      </c>
      <c r="AD655" s="7">
        <v>0</v>
      </c>
      <c r="AE655" s="7">
        <v>-333393.98737544112</v>
      </c>
      <c r="AF655" s="7">
        <v>72463170.27192457</v>
      </c>
      <c r="AG655" s="7">
        <v>3404956.2560000001</v>
      </c>
      <c r="AH655" s="7">
        <v>0</v>
      </c>
      <c r="AI655" s="7">
        <v>28506702</v>
      </c>
      <c r="AJ655" s="7">
        <v>2016329</v>
      </c>
      <c r="AK655" s="7">
        <v>0</v>
      </c>
      <c r="AL655" s="7">
        <v>0</v>
      </c>
      <c r="AM655" s="7">
        <v>817885</v>
      </c>
      <c r="AN655" s="7">
        <v>0</v>
      </c>
      <c r="AO655" s="7">
        <v>0</v>
      </c>
      <c r="AP655" s="7">
        <v>19544185</v>
      </c>
      <c r="AQ655" s="7">
        <v>2283534</v>
      </c>
      <c r="AR655" s="7">
        <v>34142417</v>
      </c>
      <c r="AS655" s="7">
        <v>2649946</v>
      </c>
      <c r="AT655" s="7">
        <v>0</v>
      </c>
      <c r="AU655" s="7">
        <v>0</v>
      </c>
      <c r="AV655" s="7">
        <v>1268149</v>
      </c>
      <c r="AW655" s="7">
        <v>0</v>
      </c>
      <c r="AX655" s="7">
        <v>0</v>
      </c>
      <c r="AY655" s="7">
        <v>22246287</v>
      </c>
      <c r="AZ655" s="7">
        <v>979664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7">
        <v>1724418.5549819847</v>
      </c>
      <c r="BH655" s="7">
        <v>19231</v>
      </c>
      <c r="BI655" s="7">
        <v>1225998</v>
      </c>
      <c r="BJ655" s="7">
        <v>16873558.072499998</v>
      </c>
      <c r="BK655" s="7">
        <v>9671510.9233333319</v>
      </c>
      <c r="BL655" s="7">
        <v>11535227.049999999</v>
      </c>
      <c r="BM655" s="7">
        <v>5737734.496666668</v>
      </c>
      <c r="BN655" s="130">
        <v>1.206</v>
      </c>
      <c r="BO655" s="131">
        <v>7.425655E-4</v>
      </c>
      <c r="BP655" s="161">
        <v>18817.744955435093</v>
      </c>
      <c r="BQ655" s="162">
        <v>26123902</v>
      </c>
      <c r="BR655" s="161">
        <v>1214880</v>
      </c>
      <c r="BS655" s="163">
        <v>5866622.3679245673</v>
      </c>
      <c r="BT655" s="163">
        <v>0</v>
      </c>
      <c r="BU655" s="161">
        <v>66596547.899999999</v>
      </c>
      <c r="BV655" s="161">
        <v>3404956.26</v>
      </c>
      <c r="BW655" s="165">
        <v>0</v>
      </c>
      <c r="BX655" s="161">
        <v>1214880</v>
      </c>
    </row>
    <row r="656" spans="1:76" ht="14.45" x14ac:dyDescent="0.3">
      <c r="A656" s="164" t="s">
        <v>31</v>
      </c>
      <c r="B656" s="6" t="s">
        <v>90</v>
      </c>
      <c r="C656" s="6" t="s">
        <v>75</v>
      </c>
      <c r="D656" s="6" t="s">
        <v>32</v>
      </c>
      <c r="E656" s="6" t="s">
        <v>34</v>
      </c>
      <c r="F656" s="24" t="str">
        <f>+Tabela1[[#This Row],[WK]]&amp;Tabela1[[#This Row],[PK]]&amp;Tabela1[[#This Row],[GK]]</f>
        <v>100802</v>
      </c>
      <c r="G656" s="6" t="s">
        <v>662</v>
      </c>
      <c r="H656" s="7">
        <v>2334294439.268785</v>
      </c>
      <c r="I656" s="8">
        <v>1.371</v>
      </c>
      <c r="J656" s="7">
        <v>3200317676.2400002</v>
      </c>
      <c r="K656" s="8">
        <v>7.0000000000000007E-2</v>
      </c>
      <c r="L656" s="7">
        <v>224022237.33680004</v>
      </c>
      <c r="M656" s="7">
        <v>126009765.33680004</v>
      </c>
      <c r="N656" s="9">
        <v>1.2856503133274717</v>
      </c>
      <c r="O656" s="7">
        <v>488604243</v>
      </c>
      <c r="P656" s="8">
        <v>1.2949999999999999</v>
      </c>
      <c r="Q656" s="7">
        <v>632742495</v>
      </c>
      <c r="R656" s="8">
        <v>1.6E-2</v>
      </c>
      <c r="S656" s="7">
        <v>10123879.92</v>
      </c>
      <c r="T656" s="7">
        <v>1475375.92</v>
      </c>
      <c r="U656" s="9">
        <v>0.17059319392116831</v>
      </c>
      <c r="V656" s="7">
        <v>127485141.25680003</v>
      </c>
      <c r="W656" s="9">
        <v>1.1952369651745922</v>
      </c>
      <c r="X656" s="7">
        <v>91355292.05006516</v>
      </c>
      <c r="Y656" s="7">
        <v>0</v>
      </c>
      <c r="Z656" s="7">
        <v>0</v>
      </c>
      <c r="AA656" s="7">
        <v>8943287.0500651523</v>
      </c>
      <c r="AB656" s="7">
        <v>82412005</v>
      </c>
      <c r="AC656" s="7">
        <v>0</v>
      </c>
      <c r="AD656" s="7">
        <v>0</v>
      </c>
      <c r="AE656" s="7">
        <v>0</v>
      </c>
      <c r="AF656" s="7">
        <v>224022237.33680004</v>
      </c>
      <c r="AG656" s="7">
        <v>10123879.92</v>
      </c>
      <c r="AH656" s="7">
        <v>0</v>
      </c>
      <c r="AI656" s="7">
        <v>81834051</v>
      </c>
      <c r="AJ656" s="7">
        <v>10408654</v>
      </c>
      <c r="AK656" s="7">
        <v>9127020</v>
      </c>
      <c r="AL656" s="7">
        <v>0</v>
      </c>
      <c r="AM656" s="7">
        <v>2894147</v>
      </c>
      <c r="AN656" s="7">
        <v>0</v>
      </c>
      <c r="AO656" s="7">
        <v>0</v>
      </c>
      <c r="AP656" s="7">
        <v>61022313</v>
      </c>
      <c r="AQ656" s="7">
        <v>6755123</v>
      </c>
      <c r="AR656" s="7">
        <v>98012472</v>
      </c>
      <c r="AS656" s="7">
        <v>8648504</v>
      </c>
      <c r="AT656" s="7">
        <v>8882528</v>
      </c>
      <c r="AU656" s="7">
        <v>0</v>
      </c>
      <c r="AV656" s="7">
        <v>2967970</v>
      </c>
      <c r="AW656" s="7">
        <v>0</v>
      </c>
      <c r="AX656" s="7">
        <v>0</v>
      </c>
      <c r="AY656" s="7">
        <v>70862784</v>
      </c>
      <c r="AZ656" s="7">
        <v>2934126</v>
      </c>
      <c r="BA656" s="7">
        <v>0</v>
      </c>
      <c r="BB656" s="7">
        <v>0</v>
      </c>
      <c r="BC656" s="7">
        <v>0</v>
      </c>
      <c r="BD656" s="7">
        <v>0</v>
      </c>
      <c r="BE656" s="7">
        <v>0</v>
      </c>
      <c r="BF656" s="7">
        <v>0</v>
      </c>
      <c r="BG656" s="7">
        <v>5433743.0500651533</v>
      </c>
      <c r="BH656" s="7">
        <v>60598</v>
      </c>
      <c r="BI656" s="7">
        <v>3509544</v>
      </c>
      <c r="BJ656" s="7">
        <v>48301972.236666672</v>
      </c>
      <c r="BK656" s="7">
        <v>12969006.740000004</v>
      </c>
      <c r="BL656" s="7">
        <v>65268350.476666667</v>
      </c>
      <c r="BM656" s="7">
        <v>10795161.033333326</v>
      </c>
      <c r="BN656" s="130">
        <v>1.1100000000000001</v>
      </c>
      <c r="BO656" s="131">
        <v>2.2907029999999998E-3</v>
      </c>
      <c r="BP656" s="161">
        <v>58050.061798933646</v>
      </c>
      <c r="BQ656" s="162">
        <v>82412005</v>
      </c>
      <c r="BR656" s="161">
        <v>3249958</v>
      </c>
      <c r="BS656" s="163">
        <v>15120774.216800027</v>
      </c>
      <c r="BT656" s="163">
        <v>0</v>
      </c>
      <c r="BU656" s="161">
        <v>208901463.12</v>
      </c>
      <c r="BV656" s="161">
        <v>10123879.92</v>
      </c>
      <c r="BW656" s="165">
        <v>0</v>
      </c>
      <c r="BX656" s="161">
        <v>3249958</v>
      </c>
    </row>
    <row r="657" spans="1:76" ht="14.45" x14ac:dyDescent="0.3">
      <c r="A657" s="164" t="s">
        <v>31</v>
      </c>
      <c r="B657" s="6" t="s">
        <v>90</v>
      </c>
      <c r="C657" s="6" t="s">
        <v>75</v>
      </c>
      <c r="D657" s="6" t="s">
        <v>37</v>
      </c>
      <c r="E657" s="6" t="s">
        <v>36</v>
      </c>
      <c r="F657" s="24" t="str">
        <f>+Tabela1[[#This Row],[WK]]&amp;Tabela1[[#This Row],[PK]]&amp;Tabela1[[#This Row],[GK]]</f>
        <v>100803</v>
      </c>
      <c r="G657" s="6" t="s">
        <v>663</v>
      </c>
      <c r="H657" s="7">
        <v>165358056.75039959</v>
      </c>
      <c r="I657" s="8">
        <v>1.371</v>
      </c>
      <c r="J657" s="7">
        <v>226705895.80000001</v>
      </c>
      <c r="K657" s="8">
        <v>7.0000000000000007E-2</v>
      </c>
      <c r="L657" s="7">
        <v>15869412.706000002</v>
      </c>
      <c r="M657" s="7">
        <v>8678192.7060000021</v>
      </c>
      <c r="N657" s="9">
        <v>1.2067761389583411</v>
      </c>
      <c r="O657" s="7">
        <v>4049106</v>
      </c>
      <c r="P657" s="8">
        <v>1.2949999999999999</v>
      </c>
      <c r="Q657" s="7">
        <v>5243592</v>
      </c>
      <c r="R657" s="8">
        <v>1.6E-2</v>
      </c>
      <c r="S657" s="7">
        <v>83897.472000000009</v>
      </c>
      <c r="T657" s="7">
        <v>43203.472000000009</v>
      </c>
      <c r="U657" s="9">
        <v>1.0616668796382762</v>
      </c>
      <c r="V657" s="7">
        <v>8721396.1780000012</v>
      </c>
      <c r="W657" s="9">
        <v>1.2059596087564095</v>
      </c>
      <c r="X657" s="7">
        <v>10183173.901114915</v>
      </c>
      <c r="Y657" s="7">
        <v>0</v>
      </c>
      <c r="Z657" s="7">
        <v>2575.17</v>
      </c>
      <c r="AA657" s="7">
        <v>761272.73111491534</v>
      </c>
      <c r="AB657" s="7">
        <v>7304064</v>
      </c>
      <c r="AC657" s="7">
        <v>2115262</v>
      </c>
      <c r="AD657" s="7">
        <v>2115262</v>
      </c>
      <c r="AE657" s="7">
        <v>0</v>
      </c>
      <c r="AF657" s="7">
        <v>15869412.706000002</v>
      </c>
      <c r="AG657" s="7">
        <v>83897.472000000009</v>
      </c>
      <c r="AH657" s="7">
        <v>2115262</v>
      </c>
      <c r="AI657" s="7">
        <v>6004202</v>
      </c>
      <c r="AJ657" s="7">
        <v>19156</v>
      </c>
      <c r="AK657" s="7">
        <v>3040974</v>
      </c>
      <c r="AL657" s="7">
        <v>0</v>
      </c>
      <c r="AM657" s="7">
        <v>378060</v>
      </c>
      <c r="AN657" s="7">
        <v>0</v>
      </c>
      <c r="AO657" s="7">
        <v>0</v>
      </c>
      <c r="AP657" s="7">
        <v>5398369</v>
      </c>
      <c r="AQ657" s="7">
        <v>497285</v>
      </c>
      <c r="AR657" s="7">
        <v>7191220</v>
      </c>
      <c r="AS657" s="7">
        <v>40694</v>
      </c>
      <c r="AT657" s="7">
        <v>3302464</v>
      </c>
      <c r="AU657" s="7">
        <v>0</v>
      </c>
      <c r="AV657" s="7">
        <v>677684</v>
      </c>
      <c r="AW657" s="7">
        <v>0</v>
      </c>
      <c r="AX657" s="7">
        <v>0</v>
      </c>
      <c r="AY657" s="7">
        <v>6171042</v>
      </c>
      <c r="AZ657" s="7">
        <v>215721</v>
      </c>
      <c r="BA657" s="7">
        <v>2575.17</v>
      </c>
      <c r="BB657" s="7">
        <v>0</v>
      </c>
      <c r="BC657" s="7">
        <v>0</v>
      </c>
      <c r="BD657" s="7">
        <v>0</v>
      </c>
      <c r="BE657" s="7">
        <v>55.38</v>
      </c>
      <c r="BF657" s="7">
        <v>0</v>
      </c>
      <c r="BG657" s="7">
        <v>445563.7311149154</v>
      </c>
      <c r="BH657" s="7">
        <v>4969</v>
      </c>
      <c r="BI657" s="7">
        <v>315709</v>
      </c>
      <c r="BJ657" s="7">
        <v>4345198.0716666672</v>
      </c>
      <c r="BK657" s="7">
        <v>3020474.5400000005</v>
      </c>
      <c r="BL657" s="7">
        <v>1274601</v>
      </c>
      <c r="BM657" s="7">
        <v>2749692.1266666665</v>
      </c>
      <c r="BN657" s="130">
        <v>1.0249999999999999</v>
      </c>
      <c r="BO657" s="131">
        <v>1.772577E-4</v>
      </c>
      <c r="BP657" s="161">
        <v>4492.3263956775609</v>
      </c>
      <c r="BQ657" s="162">
        <v>7304064</v>
      </c>
      <c r="BR657" s="161">
        <v>290850</v>
      </c>
      <c r="BS657" s="163">
        <v>0</v>
      </c>
      <c r="BT657" s="163">
        <v>1321102.8219999969</v>
      </c>
      <c r="BU657" s="161">
        <v>15869412.710000001</v>
      </c>
      <c r="BV657" s="161">
        <v>83897.47</v>
      </c>
      <c r="BW657" s="165">
        <v>3436364.8219999969</v>
      </c>
      <c r="BX657" s="161">
        <v>290850</v>
      </c>
    </row>
    <row r="658" spans="1:76" ht="14.45" x14ac:dyDescent="0.3">
      <c r="A658" s="164" t="s">
        <v>31</v>
      </c>
      <c r="B658" s="6" t="s">
        <v>90</v>
      </c>
      <c r="C658" s="6" t="s">
        <v>75</v>
      </c>
      <c r="D658" s="6" t="s">
        <v>39</v>
      </c>
      <c r="E658" s="6" t="s">
        <v>36</v>
      </c>
      <c r="F658" s="24" t="str">
        <f>+Tabela1[[#This Row],[WK]]&amp;Tabela1[[#This Row],[PK]]&amp;Tabela1[[#This Row],[GK]]</f>
        <v>100804</v>
      </c>
      <c r="G658" s="6" t="s">
        <v>664</v>
      </c>
      <c r="H658" s="7">
        <v>313603246.18059933</v>
      </c>
      <c r="I658" s="8">
        <v>1.371</v>
      </c>
      <c r="J658" s="7">
        <v>429950050.50999999</v>
      </c>
      <c r="K658" s="8">
        <v>7.0000000000000007E-2</v>
      </c>
      <c r="L658" s="7">
        <v>30096503.535700001</v>
      </c>
      <c r="M658" s="7">
        <v>14806356.535700001</v>
      </c>
      <c r="N658" s="9">
        <v>0.96835933203912306</v>
      </c>
      <c r="O658" s="7">
        <v>19845196</v>
      </c>
      <c r="P658" s="8">
        <v>1.2949999999999999</v>
      </c>
      <c r="Q658" s="7">
        <v>25699529</v>
      </c>
      <c r="R658" s="8">
        <v>1.6E-2</v>
      </c>
      <c r="S658" s="7">
        <v>411192.46400000004</v>
      </c>
      <c r="T658" s="7">
        <v>-110551.53599999996</v>
      </c>
      <c r="U658" s="9">
        <v>-0.21188846637431377</v>
      </c>
      <c r="V658" s="7">
        <v>14695804.999700002</v>
      </c>
      <c r="W658" s="9">
        <v>0.92941476763911424</v>
      </c>
      <c r="X658" s="7">
        <v>13356781.289164307</v>
      </c>
      <c r="Y658" s="7">
        <v>0</v>
      </c>
      <c r="Z658" s="7">
        <v>11387.85</v>
      </c>
      <c r="AA658" s="7">
        <v>1163001.4391643065</v>
      </c>
      <c r="AB658" s="7">
        <v>12182392</v>
      </c>
      <c r="AC658" s="7">
        <v>0</v>
      </c>
      <c r="AD658" s="7">
        <v>0</v>
      </c>
      <c r="AE658" s="7">
        <v>-197472.02684317296</v>
      </c>
      <c r="AF658" s="7">
        <v>29899031.508856829</v>
      </c>
      <c r="AG658" s="7">
        <v>411192.46400000004</v>
      </c>
      <c r="AH658" s="7">
        <v>0</v>
      </c>
      <c r="AI658" s="7">
        <v>12766280</v>
      </c>
      <c r="AJ658" s="7">
        <v>477265</v>
      </c>
      <c r="AK658" s="7">
        <v>1120585</v>
      </c>
      <c r="AL658" s="7">
        <v>0</v>
      </c>
      <c r="AM658" s="7">
        <v>848079</v>
      </c>
      <c r="AN658" s="7">
        <v>0</v>
      </c>
      <c r="AO658" s="7">
        <v>0</v>
      </c>
      <c r="AP658" s="7">
        <v>9439378</v>
      </c>
      <c r="AQ658" s="7">
        <v>708134</v>
      </c>
      <c r="AR658" s="7">
        <v>15290147</v>
      </c>
      <c r="AS658" s="7">
        <v>521744</v>
      </c>
      <c r="AT658" s="7">
        <v>1256190</v>
      </c>
      <c r="AU658" s="7">
        <v>0</v>
      </c>
      <c r="AV658" s="7">
        <v>814274</v>
      </c>
      <c r="AW658" s="7">
        <v>0</v>
      </c>
      <c r="AX658" s="7">
        <v>0</v>
      </c>
      <c r="AY658" s="7">
        <v>10889443</v>
      </c>
      <c r="AZ658" s="7">
        <v>291953</v>
      </c>
      <c r="BA658" s="7">
        <v>11387.85</v>
      </c>
      <c r="BB658" s="7">
        <v>0</v>
      </c>
      <c r="BC658" s="7">
        <v>0</v>
      </c>
      <c r="BD658" s="7">
        <v>0</v>
      </c>
      <c r="BE658" s="7">
        <v>244.9</v>
      </c>
      <c r="BF658" s="7">
        <v>0</v>
      </c>
      <c r="BG658" s="7">
        <v>728199.43916430639</v>
      </c>
      <c r="BH658" s="7">
        <v>8121</v>
      </c>
      <c r="BI658" s="7">
        <v>434802</v>
      </c>
      <c r="BJ658" s="7">
        <v>5984257.7733333325</v>
      </c>
      <c r="BK658" s="7">
        <v>3137158.7033333322</v>
      </c>
      <c r="BL658" s="7">
        <v>2918593.33</v>
      </c>
      <c r="BM658" s="7">
        <v>5551209.6200000001</v>
      </c>
      <c r="BN658" s="130">
        <v>1.3049999999999999</v>
      </c>
      <c r="BO658" s="131">
        <v>2.6777570000000001E-4</v>
      </c>
      <c r="BP658" s="161">
        <v>6785.513945542365</v>
      </c>
      <c r="BQ658" s="162">
        <v>12182392</v>
      </c>
      <c r="BR658" s="161">
        <v>572651</v>
      </c>
      <c r="BS658" s="163">
        <v>0</v>
      </c>
      <c r="BT658" s="163">
        <v>1826178.0271431692</v>
      </c>
      <c r="BU658" s="161">
        <v>29899031.510000002</v>
      </c>
      <c r="BV658" s="161">
        <v>411192.46</v>
      </c>
      <c r="BW658" s="165">
        <v>1826178.0271431692</v>
      </c>
      <c r="BX658" s="161">
        <v>572651</v>
      </c>
    </row>
    <row r="659" spans="1:76" ht="14.45" x14ac:dyDescent="0.3">
      <c r="A659" s="164" t="s">
        <v>31</v>
      </c>
      <c r="B659" s="6" t="s">
        <v>90</v>
      </c>
      <c r="C659" s="6" t="s">
        <v>75</v>
      </c>
      <c r="D659" s="6" t="s">
        <v>42</v>
      </c>
      <c r="E659" s="6" t="s">
        <v>36</v>
      </c>
      <c r="F659" s="24" t="str">
        <f>+Tabela1[[#This Row],[WK]]&amp;Tabela1[[#This Row],[PK]]&amp;Tabela1[[#This Row],[GK]]</f>
        <v>100805</v>
      </c>
      <c r="G659" s="6" t="s">
        <v>665</v>
      </c>
      <c r="H659" s="7">
        <v>350736645.06719977</v>
      </c>
      <c r="I659" s="8">
        <v>1.371</v>
      </c>
      <c r="J659" s="7">
        <v>480859940.40000004</v>
      </c>
      <c r="K659" s="8">
        <v>7.0000000000000007E-2</v>
      </c>
      <c r="L659" s="7">
        <v>33660195.828000009</v>
      </c>
      <c r="M659" s="7">
        <v>14750162.828000009</v>
      </c>
      <c r="N659" s="9">
        <v>0.78001782588110813</v>
      </c>
      <c r="O659" s="7">
        <v>31212690</v>
      </c>
      <c r="P659" s="8">
        <v>1.2949999999999999</v>
      </c>
      <c r="Q659" s="7">
        <v>40420434</v>
      </c>
      <c r="R659" s="8">
        <v>1.6E-2</v>
      </c>
      <c r="S659" s="7">
        <v>646726.94400000002</v>
      </c>
      <c r="T659" s="7">
        <v>-1012369.056</v>
      </c>
      <c r="U659" s="9">
        <v>-0.61019317507847648</v>
      </c>
      <c r="V659" s="7">
        <v>13737793.772000007</v>
      </c>
      <c r="W659" s="9">
        <v>0.66788407870843769</v>
      </c>
      <c r="X659" s="7">
        <v>20420150.439399824</v>
      </c>
      <c r="Y659" s="7">
        <v>0</v>
      </c>
      <c r="Z659" s="7">
        <v>0</v>
      </c>
      <c r="AA659" s="7">
        <v>1498932.4393998226</v>
      </c>
      <c r="AB659" s="7">
        <v>13805335</v>
      </c>
      <c r="AC659" s="7">
        <v>5115883</v>
      </c>
      <c r="AD659" s="7">
        <v>6682356.6673998144</v>
      </c>
      <c r="AE659" s="7">
        <v>-4742216.3746759575</v>
      </c>
      <c r="AF659" s="7">
        <v>33660195.828000009</v>
      </c>
      <c r="AG659" s="7">
        <v>646726.94400000002</v>
      </c>
      <c r="AH659" s="7">
        <v>1940140.2927238569</v>
      </c>
      <c r="AI659" s="7">
        <v>15788650</v>
      </c>
      <c r="AJ659" s="7">
        <v>1602730</v>
      </c>
      <c r="AK659" s="7">
        <v>0</v>
      </c>
      <c r="AL659" s="7">
        <v>0</v>
      </c>
      <c r="AM659" s="7">
        <v>1172912</v>
      </c>
      <c r="AN659" s="7">
        <v>0</v>
      </c>
      <c r="AO659" s="7">
        <v>0</v>
      </c>
      <c r="AP659" s="7">
        <v>12221897</v>
      </c>
      <c r="AQ659" s="7">
        <v>867266</v>
      </c>
      <c r="AR659" s="7">
        <v>18910033</v>
      </c>
      <c r="AS659" s="7">
        <v>1659096</v>
      </c>
      <c r="AT659" s="7">
        <v>0</v>
      </c>
      <c r="AU659" s="7">
        <v>0</v>
      </c>
      <c r="AV659" s="7">
        <v>1022160</v>
      </c>
      <c r="AW659" s="7">
        <v>0</v>
      </c>
      <c r="AX659" s="7">
        <v>0</v>
      </c>
      <c r="AY659" s="7">
        <v>13311011</v>
      </c>
      <c r="AZ659" s="7">
        <v>384405</v>
      </c>
      <c r="BA659" s="7">
        <v>0</v>
      </c>
      <c r="BB659" s="7">
        <v>0</v>
      </c>
      <c r="BC659" s="7">
        <v>0</v>
      </c>
      <c r="BD659" s="7">
        <v>0</v>
      </c>
      <c r="BE659" s="7">
        <v>0</v>
      </c>
      <c r="BF659" s="7">
        <v>0</v>
      </c>
      <c r="BG659" s="7">
        <v>687310.4393998225</v>
      </c>
      <c r="BH659" s="7">
        <v>7665</v>
      </c>
      <c r="BI659" s="7">
        <v>811622</v>
      </c>
      <c r="BJ659" s="7">
        <v>11170463.644166667</v>
      </c>
      <c r="BK659" s="7">
        <v>7411496.2800000003</v>
      </c>
      <c r="BL659" s="7">
        <v>6477419.6766666668</v>
      </c>
      <c r="BM659" s="7">
        <v>2081030.1033333326</v>
      </c>
      <c r="BN659" s="130">
        <v>1.631</v>
      </c>
      <c r="BO659" s="131">
        <v>2.6229040000000001E-4</v>
      </c>
      <c r="BP659" s="161">
        <v>6646.441925720721</v>
      </c>
      <c r="BQ659" s="162">
        <v>13805335</v>
      </c>
      <c r="BR659" s="161">
        <v>601476</v>
      </c>
      <c r="BS659" s="163">
        <v>0</v>
      </c>
      <c r="BT659" s="163">
        <v>1641117.9352761358</v>
      </c>
      <c r="BU659" s="161">
        <v>33660195.829999998</v>
      </c>
      <c r="BV659" s="161">
        <v>646726.93999999994</v>
      </c>
      <c r="BW659" s="165">
        <v>3581258.2252761358</v>
      </c>
      <c r="BX659" s="161">
        <v>601476</v>
      </c>
    </row>
    <row r="660" spans="1:76" ht="14.45" x14ac:dyDescent="0.3">
      <c r="A660" s="164" t="s">
        <v>31</v>
      </c>
      <c r="B660" s="6" t="s">
        <v>90</v>
      </c>
      <c r="C660" s="6" t="s">
        <v>75</v>
      </c>
      <c r="D660" s="6" t="s">
        <v>44</v>
      </c>
      <c r="E660" s="6" t="s">
        <v>36</v>
      </c>
      <c r="F660" s="24" t="str">
        <f>+Tabela1[[#This Row],[WK]]&amp;Tabela1[[#This Row],[PK]]&amp;Tabela1[[#This Row],[GK]]</f>
        <v>100806</v>
      </c>
      <c r="G660" s="6" t="s">
        <v>666</v>
      </c>
      <c r="H660" s="7">
        <v>328922393.27819937</v>
      </c>
      <c r="I660" s="8">
        <v>1.371</v>
      </c>
      <c r="J660" s="7">
        <v>450952601.18000001</v>
      </c>
      <c r="K660" s="8">
        <v>7.0000000000000007E-2</v>
      </c>
      <c r="L660" s="7">
        <v>31566682.082600005</v>
      </c>
      <c r="M660" s="7">
        <v>15832001.082600005</v>
      </c>
      <c r="N660" s="9">
        <v>1.0061850686772744</v>
      </c>
      <c r="O660" s="7">
        <v>1910394</v>
      </c>
      <c r="P660" s="8">
        <v>1.2949999999999999</v>
      </c>
      <c r="Q660" s="7">
        <v>2473960</v>
      </c>
      <c r="R660" s="8">
        <v>1.6E-2</v>
      </c>
      <c r="S660" s="7">
        <v>39583.360000000001</v>
      </c>
      <c r="T660" s="7">
        <v>-14701.64</v>
      </c>
      <c r="U660" s="9">
        <v>-0.27082324767431148</v>
      </c>
      <c r="V660" s="7">
        <v>15817299.442600004</v>
      </c>
      <c r="W660" s="9">
        <v>1.0017945090641152</v>
      </c>
      <c r="X660" s="7">
        <v>21301969.664286423</v>
      </c>
      <c r="Y660" s="7">
        <v>0</v>
      </c>
      <c r="Z660" s="7">
        <v>5865.2000000000007</v>
      </c>
      <c r="AA660" s="7">
        <v>1445276.4642864238</v>
      </c>
      <c r="AB660" s="7">
        <v>17484138</v>
      </c>
      <c r="AC660" s="7">
        <v>2366690</v>
      </c>
      <c r="AD660" s="7">
        <v>5484670.2216864191</v>
      </c>
      <c r="AE660" s="7">
        <v>0</v>
      </c>
      <c r="AF660" s="7">
        <v>31566682.082600005</v>
      </c>
      <c r="AG660" s="7">
        <v>39583.360000000001</v>
      </c>
      <c r="AH660" s="7">
        <v>5484670.2216864191</v>
      </c>
      <c r="AI660" s="7">
        <v>13137437</v>
      </c>
      <c r="AJ660" s="7">
        <v>38350</v>
      </c>
      <c r="AK660" s="7">
        <v>2653347</v>
      </c>
      <c r="AL660" s="7">
        <v>0</v>
      </c>
      <c r="AM660" s="7">
        <v>351335</v>
      </c>
      <c r="AN660" s="7">
        <v>0</v>
      </c>
      <c r="AO660" s="7">
        <v>0</v>
      </c>
      <c r="AP660" s="7">
        <v>14126275</v>
      </c>
      <c r="AQ660" s="7">
        <v>875222</v>
      </c>
      <c r="AR660" s="7">
        <v>15734681</v>
      </c>
      <c r="AS660" s="7">
        <v>54285</v>
      </c>
      <c r="AT660" s="7">
        <v>3018356</v>
      </c>
      <c r="AU660" s="7">
        <v>0</v>
      </c>
      <c r="AV660" s="7">
        <v>856739</v>
      </c>
      <c r="AW660" s="7">
        <v>0</v>
      </c>
      <c r="AX660" s="7">
        <v>0</v>
      </c>
      <c r="AY660" s="7">
        <v>16128619</v>
      </c>
      <c r="AZ660" s="7">
        <v>371429</v>
      </c>
      <c r="BA660" s="7">
        <v>5865.2000000000007</v>
      </c>
      <c r="BB660" s="7">
        <v>0</v>
      </c>
      <c r="BC660" s="7">
        <v>18.920000000000002</v>
      </c>
      <c r="BD660" s="7">
        <v>0</v>
      </c>
      <c r="BE660" s="7">
        <v>0</v>
      </c>
      <c r="BF660" s="7">
        <v>0</v>
      </c>
      <c r="BG660" s="7">
        <v>850238.46428642387</v>
      </c>
      <c r="BH660" s="7">
        <v>9482</v>
      </c>
      <c r="BI660" s="7">
        <v>595038</v>
      </c>
      <c r="BJ660" s="7">
        <v>8189458.8883333346</v>
      </c>
      <c r="BK660" s="7">
        <v>6518495.0733333342</v>
      </c>
      <c r="BL660" s="7">
        <v>244476.09666666668</v>
      </c>
      <c r="BM660" s="7">
        <v>6194903.0666666664</v>
      </c>
      <c r="BN660" s="130">
        <v>1.159</v>
      </c>
      <c r="BO660" s="131">
        <v>3.1661930000000002E-4</v>
      </c>
      <c r="BP660" s="161">
        <v>8023.1548701421743</v>
      </c>
      <c r="BQ660" s="162">
        <v>17484138</v>
      </c>
      <c r="BR660" s="161">
        <v>559590</v>
      </c>
      <c r="BS660" s="163">
        <v>0</v>
      </c>
      <c r="BT660" s="163">
        <v>2132763.0099999979</v>
      </c>
      <c r="BU660" s="161">
        <v>31566682.079999998</v>
      </c>
      <c r="BV660" s="161">
        <v>39583.360000000001</v>
      </c>
      <c r="BW660" s="165">
        <v>7617433.2299999977</v>
      </c>
      <c r="BX660" s="161">
        <v>559590</v>
      </c>
    </row>
    <row r="661" spans="1:76" ht="14.45" x14ac:dyDescent="0.3">
      <c r="A661" s="164" t="s">
        <v>31</v>
      </c>
      <c r="B661" s="6" t="s">
        <v>90</v>
      </c>
      <c r="C661" s="6" t="s">
        <v>75</v>
      </c>
      <c r="D661" s="6" t="s">
        <v>51</v>
      </c>
      <c r="E661" s="6" t="s">
        <v>36</v>
      </c>
      <c r="F661" s="24" t="str">
        <f>+Tabela1[[#This Row],[WK]]&amp;Tabela1[[#This Row],[PK]]&amp;Tabela1[[#This Row],[GK]]</f>
        <v>100807</v>
      </c>
      <c r="G661" s="6" t="s">
        <v>662</v>
      </c>
      <c r="H661" s="7">
        <v>359871850.25599933</v>
      </c>
      <c r="I661" s="8">
        <v>1.371</v>
      </c>
      <c r="J661" s="7">
        <v>493384306.70000005</v>
      </c>
      <c r="K661" s="8">
        <v>7.0000000000000007E-2</v>
      </c>
      <c r="L661" s="7">
        <v>34536901.469000004</v>
      </c>
      <c r="M661" s="7">
        <v>14540760.469000004</v>
      </c>
      <c r="N661" s="9">
        <v>0.7271783325092579</v>
      </c>
      <c r="O661" s="7">
        <v>35643990</v>
      </c>
      <c r="P661" s="8">
        <v>1.2949999999999999</v>
      </c>
      <c r="Q661" s="7">
        <v>46158967</v>
      </c>
      <c r="R661" s="8">
        <v>1.6E-2</v>
      </c>
      <c r="S661" s="7">
        <v>738543.47200000007</v>
      </c>
      <c r="T661" s="7">
        <v>-963.52799999993294</v>
      </c>
      <c r="U661" s="9">
        <v>-1.3029328998913235E-3</v>
      </c>
      <c r="V661" s="7">
        <v>14539796.941000007</v>
      </c>
      <c r="W661" s="9">
        <v>0.7011980981255086</v>
      </c>
      <c r="X661" s="7">
        <v>23994102.120741535</v>
      </c>
      <c r="Y661" s="7">
        <v>0</v>
      </c>
      <c r="Z661" s="7">
        <v>0</v>
      </c>
      <c r="AA661" s="7">
        <v>1499944.1207415354</v>
      </c>
      <c r="AB661" s="7">
        <v>16208211</v>
      </c>
      <c r="AC661" s="7">
        <v>6285947</v>
      </c>
      <c r="AD661" s="7">
        <v>9454305.1797415316</v>
      </c>
      <c r="AE661" s="7">
        <v>-4016927.0154041974</v>
      </c>
      <c r="AF661" s="7">
        <v>34536901.469000004</v>
      </c>
      <c r="AG661" s="7">
        <v>738543.47200000007</v>
      </c>
      <c r="AH661" s="7">
        <v>5437378.1643373342</v>
      </c>
      <c r="AI661" s="7">
        <v>16695479</v>
      </c>
      <c r="AJ661" s="7">
        <v>486065</v>
      </c>
      <c r="AK661" s="7">
        <v>701305</v>
      </c>
      <c r="AL661" s="7">
        <v>0</v>
      </c>
      <c r="AM661" s="7">
        <v>327865</v>
      </c>
      <c r="AN661" s="7">
        <v>0</v>
      </c>
      <c r="AO661" s="7">
        <v>0</v>
      </c>
      <c r="AP661" s="7">
        <v>14756003</v>
      </c>
      <c r="AQ661" s="7">
        <v>668351</v>
      </c>
      <c r="AR661" s="7">
        <v>19996141</v>
      </c>
      <c r="AS661" s="7">
        <v>739507</v>
      </c>
      <c r="AT661" s="7">
        <v>689380</v>
      </c>
      <c r="AU661" s="7">
        <v>0</v>
      </c>
      <c r="AV661" s="7">
        <v>957991</v>
      </c>
      <c r="AW661" s="7">
        <v>0</v>
      </c>
      <c r="AX661" s="7">
        <v>0</v>
      </c>
      <c r="AY661" s="7">
        <v>16894327</v>
      </c>
      <c r="AZ661" s="7">
        <v>283843</v>
      </c>
      <c r="BA661" s="7">
        <v>0</v>
      </c>
      <c r="BB661" s="7">
        <v>0</v>
      </c>
      <c r="BC661" s="7">
        <v>0</v>
      </c>
      <c r="BD661" s="7">
        <v>0</v>
      </c>
      <c r="BE661" s="7">
        <v>0</v>
      </c>
      <c r="BF661" s="7">
        <v>0</v>
      </c>
      <c r="BG661" s="7">
        <v>807018.12074153533</v>
      </c>
      <c r="BH661" s="7">
        <v>9000</v>
      </c>
      <c r="BI661" s="7">
        <v>692926</v>
      </c>
      <c r="BJ661" s="7">
        <v>9536668.145833334</v>
      </c>
      <c r="BK661" s="7">
        <v>6874987.6933333343</v>
      </c>
      <c r="BL661" s="7">
        <v>2353267.7599999998</v>
      </c>
      <c r="BM661" s="7">
        <v>5940186.29</v>
      </c>
      <c r="BN661" s="130">
        <v>1.514</v>
      </c>
      <c r="BO661" s="131">
        <v>3.0024240000000002E-4</v>
      </c>
      <c r="BP661" s="161">
        <v>7608.9403650618824</v>
      </c>
      <c r="BQ661" s="162">
        <v>16208211</v>
      </c>
      <c r="BR661" s="161">
        <v>748537</v>
      </c>
      <c r="BS661" s="163">
        <v>0</v>
      </c>
      <c r="BT661" s="163">
        <v>2096902.7400000021</v>
      </c>
      <c r="BU661" s="161">
        <v>34536901.469999999</v>
      </c>
      <c r="BV661" s="161">
        <v>738543.47</v>
      </c>
      <c r="BW661" s="165">
        <v>7534280.9000000022</v>
      </c>
      <c r="BX661" s="161">
        <v>748537</v>
      </c>
    </row>
    <row r="662" spans="1:76" ht="14.45" x14ac:dyDescent="0.3">
      <c r="A662" s="164" t="s">
        <v>31</v>
      </c>
      <c r="B662" s="6" t="s">
        <v>90</v>
      </c>
      <c r="C662" s="6" t="s">
        <v>77</v>
      </c>
      <c r="D662" s="6" t="s">
        <v>33</v>
      </c>
      <c r="E662" s="6" t="s">
        <v>40</v>
      </c>
      <c r="F662" s="24" t="str">
        <f>+Tabela1[[#This Row],[WK]]&amp;Tabela1[[#This Row],[PK]]&amp;Tabela1[[#This Row],[GK]]</f>
        <v>100901</v>
      </c>
      <c r="G662" s="6" t="s">
        <v>667</v>
      </c>
      <c r="H662" s="7">
        <v>461001516.82719845</v>
      </c>
      <c r="I662" s="8">
        <v>1.371</v>
      </c>
      <c r="J662" s="7">
        <v>632033079.56999993</v>
      </c>
      <c r="K662" s="8">
        <v>7.0000000000000007E-2</v>
      </c>
      <c r="L662" s="7">
        <v>44242315.569899999</v>
      </c>
      <c r="M662" s="7">
        <v>22385815.569899999</v>
      </c>
      <c r="N662" s="9">
        <v>1.0242177645048383</v>
      </c>
      <c r="O662" s="7">
        <v>193089859</v>
      </c>
      <c r="P662" s="8">
        <v>1.2949999999999999</v>
      </c>
      <c r="Q662" s="7">
        <v>250051367</v>
      </c>
      <c r="R662" s="8">
        <v>1.6E-2</v>
      </c>
      <c r="S662" s="7">
        <v>4000821.872</v>
      </c>
      <c r="T662" s="7">
        <v>994248.87199999997</v>
      </c>
      <c r="U662" s="9">
        <v>0.33069174505325499</v>
      </c>
      <c r="V662" s="7">
        <v>23380064.4419</v>
      </c>
      <c r="W662" s="9">
        <v>0.94035296609956465</v>
      </c>
      <c r="X662" s="7">
        <v>19642051.597049169</v>
      </c>
      <c r="Y662" s="7">
        <v>0</v>
      </c>
      <c r="Z662" s="7">
        <v>384025.52</v>
      </c>
      <c r="AA662" s="7">
        <v>1489336.0770491688</v>
      </c>
      <c r="AB662" s="7">
        <v>17768690</v>
      </c>
      <c r="AC662" s="7">
        <v>0</v>
      </c>
      <c r="AD662" s="7">
        <v>0</v>
      </c>
      <c r="AE662" s="7">
        <v>-2922076.2681106771</v>
      </c>
      <c r="AF662" s="7">
        <v>41320239.301789321</v>
      </c>
      <c r="AG662" s="7">
        <v>4000821.872</v>
      </c>
      <c r="AH662" s="7">
        <v>0</v>
      </c>
      <c r="AI662" s="7">
        <v>18248759</v>
      </c>
      <c r="AJ662" s="7">
        <v>3061504</v>
      </c>
      <c r="AK662" s="7">
        <v>1092463</v>
      </c>
      <c r="AL662" s="7">
        <v>20024</v>
      </c>
      <c r="AM662" s="7">
        <v>598829</v>
      </c>
      <c r="AN662" s="7">
        <v>0</v>
      </c>
      <c r="AO662" s="7">
        <v>0</v>
      </c>
      <c r="AP662" s="7">
        <v>13869474</v>
      </c>
      <c r="AQ662" s="7">
        <v>958766</v>
      </c>
      <c r="AR662" s="7">
        <v>21856500</v>
      </c>
      <c r="AS662" s="7">
        <v>3006573</v>
      </c>
      <c r="AT662" s="7">
        <v>1272305</v>
      </c>
      <c r="AU662" s="7">
        <v>49687</v>
      </c>
      <c r="AV662" s="7">
        <v>597377</v>
      </c>
      <c r="AW662" s="7">
        <v>0</v>
      </c>
      <c r="AX662" s="7">
        <v>0</v>
      </c>
      <c r="AY662" s="7">
        <v>15729221</v>
      </c>
      <c r="AZ662" s="7">
        <v>410356</v>
      </c>
      <c r="BA662" s="7">
        <v>384025.52</v>
      </c>
      <c r="BB662" s="7">
        <v>0</v>
      </c>
      <c r="BC662" s="7">
        <v>123.53</v>
      </c>
      <c r="BD662" s="7">
        <v>3580.15</v>
      </c>
      <c r="BE662" s="7">
        <v>274.77999999999997</v>
      </c>
      <c r="BF662" s="7">
        <v>0</v>
      </c>
      <c r="BG662" s="7">
        <v>1028948.0770491689</v>
      </c>
      <c r="BH662" s="7">
        <v>11475</v>
      </c>
      <c r="BI662" s="7">
        <v>460388</v>
      </c>
      <c r="BJ662" s="7">
        <v>6336286.0999999987</v>
      </c>
      <c r="BK662" s="7">
        <v>3770837.4566666652</v>
      </c>
      <c r="BL662" s="7">
        <v>4237827.84</v>
      </c>
      <c r="BM662" s="7">
        <v>1786138.8933333335</v>
      </c>
      <c r="BN662" s="130">
        <v>1.294</v>
      </c>
      <c r="BO662" s="131">
        <v>5.0164269999999997E-4</v>
      </c>
      <c r="BP662" s="161">
        <v>12712.583337077749</v>
      </c>
      <c r="BQ662" s="162">
        <v>17768690</v>
      </c>
      <c r="BR662" s="161">
        <v>658212</v>
      </c>
      <c r="BS662" s="163">
        <v>0</v>
      </c>
      <c r="BT662" s="163">
        <v>1259169.8262106776</v>
      </c>
      <c r="BU662" s="161">
        <v>41320239.299999997</v>
      </c>
      <c r="BV662" s="161">
        <v>4000821.87</v>
      </c>
      <c r="BW662" s="165">
        <v>1259169.8262106776</v>
      </c>
      <c r="BX662" s="161">
        <v>658212</v>
      </c>
    </row>
    <row r="663" spans="1:76" ht="14.45" x14ac:dyDescent="0.3">
      <c r="A663" s="164" t="s">
        <v>31</v>
      </c>
      <c r="B663" s="6" t="s">
        <v>90</v>
      </c>
      <c r="C663" s="6" t="s">
        <v>77</v>
      </c>
      <c r="D663" s="6" t="s">
        <v>32</v>
      </c>
      <c r="E663" s="6" t="s">
        <v>36</v>
      </c>
      <c r="F663" s="24" t="str">
        <f>+Tabela1[[#This Row],[WK]]&amp;Tabela1[[#This Row],[PK]]&amp;Tabela1[[#This Row],[GK]]</f>
        <v>100902</v>
      </c>
      <c r="G663" s="6" t="s">
        <v>668</v>
      </c>
      <c r="H663" s="7">
        <v>105077180.94139966</v>
      </c>
      <c r="I663" s="8">
        <v>1.371</v>
      </c>
      <c r="J663" s="7">
        <v>144060815.06999999</v>
      </c>
      <c r="K663" s="8">
        <v>7.0000000000000007E-2</v>
      </c>
      <c r="L663" s="7">
        <v>10084257.0549</v>
      </c>
      <c r="M663" s="7">
        <v>6222681.0548999999</v>
      </c>
      <c r="N663" s="9">
        <v>1.6114356042455205</v>
      </c>
      <c r="O663" s="7">
        <v>7788609</v>
      </c>
      <c r="P663" s="8">
        <v>1.2949999999999999</v>
      </c>
      <c r="Q663" s="7">
        <v>10086249</v>
      </c>
      <c r="R663" s="8">
        <v>1.6E-2</v>
      </c>
      <c r="S663" s="7">
        <v>161379.984</v>
      </c>
      <c r="T663" s="7">
        <v>52525.983999999997</v>
      </c>
      <c r="U663" s="9">
        <v>0.48253609421794325</v>
      </c>
      <c r="V663" s="7">
        <v>6275207.0388999991</v>
      </c>
      <c r="W663" s="9">
        <v>1.5804854987746917</v>
      </c>
      <c r="X663" s="7">
        <v>9860769.2205481343</v>
      </c>
      <c r="Y663" s="7">
        <v>1317443</v>
      </c>
      <c r="Z663" s="7">
        <v>0</v>
      </c>
      <c r="AA663" s="7">
        <v>464758.22054813436</v>
      </c>
      <c r="AB663" s="7">
        <v>6526754</v>
      </c>
      <c r="AC663" s="7">
        <v>1551814</v>
      </c>
      <c r="AD663" s="7">
        <v>3585562.1816481343</v>
      </c>
      <c r="AE663" s="7">
        <v>0</v>
      </c>
      <c r="AF663" s="7">
        <v>10084257.0549</v>
      </c>
      <c r="AG663" s="7">
        <v>161379.984</v>
      </c>
      <c r="AH663" s="7">
        <v>3585562.1816481343</v>
      </c>
      <c r="AI663" s="7">
        <v>3224166</v>
      </c>
      <c r="AJ663" s="7">
        <v>113056</v>
      </c>
      <c r="AK663" s="7">
        <v>2949826</v>
      </c>
      <c r="AL663" s="7">
        <v>0</v>
      </c>
      <c r="AM663" s="7">
        <v>273997</v>
      </c>
      <c r="AN663" s="7">
        <v>0</v>
      </c>
      <c r="AO663" s="7">
        <v>0</v>
      </c>
      <c r="AP663" s="7">
        <v>5247869</v>
      </c>
      <c r="AQ663" s="7">
        <v>350088</v>
      </c>
      <c r="AR663" s="7">
        <v>3861576</v>
      </c>
      <c r="AS663" s="7">
        <v>108854</v>
      </c>
      <c r="AT663" s="7">
        <v>3385209</v>
      </c>
      <c r="AU663" s="7">
        <v>0</v>
      </c>
      <c r="AV663" s="7">
        <v>318240</v>
      </c>
      <c r="AW663" s="7">
        <v>0</v>
      </c>
      <c r="AX663" s="7">
        <v>0</v>
      </c>
      <c r="AY663" s="7">
        <v>5667431</v>
      </c>
      <c r="AZ663" s="7">
        <v>137867</v>
      </c>
      <c r="BA663" s="7">
        <v>0</v>
      </c>
      <c r="BB663" s="7">
        <v>0</v>
      </c>
      <c r="BC663" s="7">
        <v>0</v>
      </c>
      <c r="BD663" s="7">
        <v>0</v>
      </c>
      <c r="BE663" s="7">
        <v>0</v>
      </c>
      <c r="BF663" s="7">
        <v>0</v>
      </c>
      <c r="BG663" s="7">
        <v>338230.22054813436</v>
      </c>
      <c r="BH663" s="7">
        <v>3772</v>
      </c>
      <c r="BI663" s="7">
        <v>126528</v>
      </c>
      <c r="BJ663" s="7">
        <v>1741343.6874999998</v>
      </c>
      <c r="BK663" s="7">
        <v>887501.20333333313</v>
      </c>
      <c r="BL663" s="7">
        <v>51583.746666666666</v>
      </c>
      <c r="BM663" s="7">
        <v>3312202.4433333334</v>
      </c>
      <c r="BN663" s="130">
        <v>0.89800000000000002</v>
      </c>
      <c r="BO663" s="131">
        <v>1.409169E-4</v>
      </c>
      <c r="BP663" s="161">
        <v>3570.8491995931436</v>
      </c>
      <c r="BQ663" s="162">
        <v>6526754</v>
      </c>
      <c r="BR663" s="161">
        <v>215080</v>
      </c>
      <c r="BS663" s="163">
        <v>0</v>
      </c>
      <c r="BT663" s="163">
        <v>863057.4299999997</v>
      </c>
      <c r="BU663" s="161">
        <v>10084257.050000001</v>
      </c>
      <c r="BV663" s="161">
        <v>161379.98000000001</v>
      </c>
      <c r="BW663" s="165">
        <v>4448619.6099999994</v>
      </c>
      <c r="BX663" s="161">
        <v>215080</v>
      </c>
    </row>
    <row r="664" spans="1:76" ht="14.45" x14ac:dyDescent="0.3">
      <c r="A664" s="164" t="s">
        <v>31</v>
      </c>
      <c r="B664" s="6" t="s">
        <v>90</v>
      </c>
      <c r="C664" s="6" t="s">
        <v>77</v>
      </c>
      <c r="D664" s="6" t="s">
        <v>37</v>
      </c>
      <c r="E664" s="6" t="s">
        <v>36</v>
      </c>
      <c r="F664" s="24" t="str">
        <f>+Tabela1[[#This Row],[WK]]&amp;Tabela1[[#This Row],[PK]]&amp;Tabela1[[#This Row],[GK]]</f>
        <v>100903</v>
      </c>
      <c r="G664" s="6" t="s">
        <v>669</v>
      </c>
      <c r="H664" s="7">
        <v>124109987.02399966</v>
      </c>
      <c r="I664" s="8">
        <v>1.371</v>
      </c>
      <c r="J664" s="7">
        <v>170154792.20999998</v>
      </c>
      <c r="K664" s="8">
        <v>7.0000000000000007E-2</v>
      </c>
      <c r="L664" s="7">
        <v>11910835.454699999</v>
      </c>
      <c r="M664" s="7">
        <v>8133117.4546999987</v>
      </c>
      <c r="N664" s="9">
        <v>2.1529180988893293</v>
      </c>
      <c r="O664" s="7">
        <v>484580</v>
      </c>
      <c r="P664" s="8">
        <v>1.2949999999999999</v>
      </c>
      <c r="Q664" s="7">
        <v>627531</v>
      </c>
      <c r="R664" s="8">
        <v>1.6E-2</v>
      </c>
      <c r="S664" s="7">
        <v>10040.496000000001</v>
      </c>
      <c r="T664" s="7">
        <v>-324124.50400000002</v>
      </c>
      <c r="U664" s="9">
        <v>-0.96995347807220988</v>
      </c>
      <c r="V664" s="7">
        <v>7808992.9506999981</v>
      </c>
      <c r="W664" s="9">
        <v>1.8991281976408372</v>
      </c>
      <c r="X664" s="7">
        <v>12722617.817149008</v>
      </c>
      <c r="Y664" s="7">
        <v>1195064</v>
      </c>
      <c r="Z664" s="7">
        <v>0</v>
      </c>
      <c r="AA664" s="7">
        <v>495614.8171490081</v>
      </c>
      <c r="AB664" s="7">
        <v>6833681</v>
      </c>
      <c r="AC664" s="7">
        <v>4198258</v>
      </c>
      <c r="AD664" s="7">
        <v>4913624.8664490087</v>
      </c>
      <c r="AE664" s="7">
        <v>0</v>
      </c>
      <c r="AF664" s="7">
        <v>11910835.454699999</v>
      </c>
      <c r="AG664" s="7">
        <v>10040.496000000001</v>
      </c>
      <c r="AH664" s="7">
        <v>4913624.8664490087</v>
      </c>
      <c r="AI664" s="7">
        <v>3154149</v>
      </c>
      <c r="AJ664" s="7">
        <v>239841</v>
      </c>
      <c r="AK664" s="7">
        <v>5000412</v>
      </c>
      <c r="AL664" s="7">
        <v>0</v>
      </c>
      <c r="AM664" s="7">
        <v>163877</v>
      </c>
      <c r="AN664" s="7">
        <v>0</v>
      </c>
      <c r="AO664" s="7">
        <v>0</v>
      </c>
      <c r="AP664" s="7">
        <v>5480615</v>
      </c>
      <c r="AQ664" s="7">
        <v>346110</v>
      </c>
      <c r="AR664" s="7">
        <v>3777718</v>
      </c>
      <c r="AS664" s="7">
        <v>334165</v>
      </c>
      <c r="AT664" s="7">
        <v>5568634</v>
      </c>
      <c r="AU664" s="7">
        <v>0</v>
      </c>
      <c r="AV664" s="7">
        <v>324649</v>
      </c>
      <c r="AW664" s="7">
        <v>0</v>
      </c>
      <c r="AX664" s="7">
        <v>0</v>
      </c>
      <c r="AY664" s="7">
        <v>6278563</v>
      </c>
      <c r="AZ664" s="7">
        <v>142732</v>
      </c>
      <c r="BA664" s="7">
        <v>0</v>
      </c>
      <c r="BB664" s="7">
        <v>0</v>
      </c>
      <c r="BC664" s="7">
        <v>0</v>
      </c>
      <c r="BD664" s="7">
        <v>0</v>
      </c>
      <c r="BE664" s="7">
        <v>0</v>
      </c>
      <c r="BF664" s="7">
        <v>0</v>
      </c>
      <c r="BG664" s="7">
        <v>388444.8171490081</v>
      </c>
      <c r="BH664" s="7">
        <v>4332</v>
      </c>
      <c r="BI664" s="7">
        <v>107170</v>
      </c>
      <c r="BJ664" s="7">
        <v>1475047.3241666667</v>
      </c>
      <c r="BK664" s="7">
        <v>534420.03000000026</v>
      </c>
      <c r="BL664" s="7">
        <v>123054.76666666666</v>
      </c>
      <c r="BM664" s="7">
        <v>3516399.6433333331</v>
      </c>
      <c r="BN664" s="130">
        <v>0.91200000000000003</v>
      </c>
      <c r="BO664" s="131">
        <v>1.4815480000000001E-4</v>
      </c>
      <c r="BP664" s="161">
        <v>3754.9445351843847</v>
      </c>
      <c r="BQ664" s="162">
        <v>6833681</v>
      </c>
      <c r="BR664" s="161">
        <v>241362</v>
      </c>
      <c r="BS664" s="163">
        <v>0</v>
      </c>
      <c r="BT664" s="163">
        <v>1333321.7699999996</v>
      </c>
      <c r="BU664" s="161">
        <v>11910835.449999999</v>
      </c>
      <c r="BV664" s="161">
        <v>10040.5</v>
      </c>
      <c r="BW664" s="165">
        <v>6246946.6399999997</v>
      </c>
      <c r="BX664" s="161">
        <v>241362</v>
      </c>
    </row>
    <row r="665" spans="1:76" ht="14.45" x14ac:dyDescent="0.3">
      <c r="A665" s="164" t="s">
        <v>31</v>
      </c>
      <c r="B665" s="6" t="s">
        <v>90</v>
      </c>
      <c r="C665" s="6" t="s">
        <v>77</v>
      </c>
      <c r="D665" s="6" t="s">
        <v>39</v>
      </c>
      <c r="E665" s="6" t="s">
        <v>40</v>
      </c>
      <c r="F665" s="24" t="str">
        <f>+Tabela1[[#This Row],[WK]]&amp;Tabela1[[#This Row],[PK]]&amp;Tabela1[[#This Row],[GK]]</f>
        <v>100904</v>
      </c>
      <c r="G665" s="6" t="s">
        <v>670</v>
      </c>
      <c r="H665" s="7">
        <v>360618410.02119941</v>
      </c>
      <c r="I665" s="8">
        <v>1.371</v>
      </c>
      <c r="J665" s="7">
        <v>494407840.13999999</v>
      </c>
      <c r="K665" s="8">
        <v>7.0000000000000007E-2</v>
      </c>
      <c r="L665" s="7">
        <v>34608548.809799999</v>
      </c>
      <c r="M665" s="7">
        <v>20372081.809799999</v>
      </c>
      <c r="N665" s="9">
        <v>1.4309787540546399</v>
      </c>
      <c r="O665" s="7">
        <v>62751180</v>
      </c>
      <c r="P665" s="8">
        <v>1.2949999999999999</v>
      </c>
      <c r="Q665" s="7">
        <v>81262778</v>
      </c>
      <c r="R665" s="8">
        <v>1.6E-2</v>
      </c>
      <c r="S665" s="7">
        <v>1300204.4480000001</v>
      </c>
      <c r="T665" s="7">
        <v>276942.44800000009</v>
      </c>
      <c r="U665" s="9">
        <v>0.27064666527243275</v>
      </c>
      <c r="V665" s="7">
        <v>20649024.257799998</v>
      </c>
      <c r="W665" s="9">
        <v>1.3531710987659085</v>
      </c>
      <c r="X665" s="7">
        <v>15801124.930694584</v>
      </c>
      <c r="Y665" s="7">
        <v>0</v>
      </c>
      <c r="Z665" s="7">
        <v>13175</v>
      </c>
      <c r="AA665" s="7">
        <v>1415292.9306945829</v>
      </c>
      <c r="AB665" s="7">
        <v>14372657</v>
      </c>
      <c r="AC665" s="7">
        <v>0</v>
      </c>
      <c r="AD665" s="7">
        <v>0</v>
      </c>
      <c r="AE665" s="7">
        <v>0</v>
      </c>
      <c r="AF665" s="7">
        <v>34608548.809799999</v>
      </c>
      <c r="AG665" s="7">
        <v>1300204.4480000001</v>
      </c>
      <c r="AH665" s="7">
        <v>0</v>
      </c>
      <c r="AI665" s="7">
        <v>11886526</v>
      </c>
      <c r="AJ665" s="7">
        <v>795607</v>
      </c>
      <c r="AK665" s="7">
        <v>4198015</v>
      </c>
      <c r="AL665" s="7">
        <v>32075</v>
      </c>
      <c r="AM665" s="7">
        <v>587342</v>
      </c>
      <c r="AN665" s="7">
        <v>0</v>
      </c>
      <c r="AO665" s="7">
        <v>0</v>
      </c>
      <c r="AP665" s="7">
        <v>10834797</v>
      </c>
      <c r="AQ665" s="7">
        <v>1125854</v>
      </c>
      <c r="AR665" s="7">
        <v>14236467</v>
      </c>
      <c r="AS665" s="7">
        <v>1023262</v>
      </c>
      <c r="AT665" s="7">
        <v>4170350</v>
      </c>
      <c r="AU665" s="7">
        <v>49084</v>
      </c>
      <c r="AV665" s="7">
        <v>624593</v>
      </c>
      <c r="AW665" s="7">
        <v>0</v>
      </c>
      <c r="AX665" s="7">
        <v>0</v>
      </c>
      <c r="AY665" s="7">
        <v>12470095</v>
      </c>
      <c r="AZ665" s="7">
        <v>465503</v>
      </c>
      <c r="BA665" s="7">
        <v>13175</v>
      </c>
      <c r="BB665" s="7">
        <v>0</v>
      </c>
      <c r="BC665" s="7">
        <v>42.5</v>
      </c>
      <c r="BD665" s="7">
        <v>0</v>
      </c>
      <c r="BE665" s="7">
        <v>0</v>
      </c>
      <c r="BF665" s="7">
        <v>0</v>
      </c>
      <c r="BG665" s="7">
        <v>993528.93069458287</v>
      </c>
      <c r="BH665" s="7">
        <v>11080</v>
      </c>
      <c r="BI665" s="7">
        <v>421764</v>
      </c>
      <c r="BJ665" s="7">
        <v>5804660.5666666692</v>
      </c>
      <c r="BK665" s="7">
        <v>2958352.9133333359</v>
      </c>
      <c r="BL665" s="7">
        <v>2133463.15</v>
      </c>
      <c r="BM665" s="7">
        <v>7118304.3133333325</v>
      </c>
      <c r="BN665" s="130">
        <v>1.044</v>
      </c>
      <c r="BO665" s="131">
        <v>4.0706850000000002E-4</v>
      </c>
      <c r="BP665" s="161">
        <v>10315.341901878764</v>
      </c>
      <c r="BQ665" s="162">
        <v>14372657</v>
      </c>
      <c r="BR665" s="161">
        <v>601962</v>
      </c>
      <c r="BS665" s="163">
        <v>0</v>
      </c>
      <c r="BT665" s="163">
        <v>732562.74220000207</v>
      </c>
      <c r="BU665" s="161">
        <v>34608548.810000002</v>
      </c>
      <c r="BV665" s="161">
        <v>1300204.45</v>
      </c>
      <c r="BW665" s="165">
        <v>732562.74220000207</v>
      </c>
      <c r="BX665" s="161">
        <v>601962</v>
      </c>
    </row>
    <row r="666" spans="1:76" ht="14.45" x14ac:dyDescent="0.3">
      <c r="A666" s="164" t="s">
        <v>31</v>
      </c>
      <c r="B666" s="6" t="s">
        <v>90</v>
      </c>
      <c r="C666" s="6" t="s">
        <v>77</v>
      </c>
      <c r="D666" s="6" t="s">
        <v>42</v>
      </c>
      <c r="E666" s="6" t="s">
        <v>36</v>
      </c>
      <c r="F666" s="24" t="str">
        <f>+Tabela1[[#This Row],[WK]]&amp;Tabela1[[#This Row],[PK]]&amp;Tabela1[[#This Row],[GK]]</f>
        <v>100905</v>
      </c>
      <c r="G666" s="6" t="s">
        <v>671</v>
      </c>
      <c r="H666" s="7">
        <v>152683354.89419919</v>
      </c>
      <c r="I666" s="8">
        <v>1.371</v>
      </c>
      <c r="J666" s="7">
        <v>209328879.56</v>
      </c>
      <c r="K666" s="8">
        <v>7.0000000000000007E-2</v>
      </c>
      <c r="L666" s="7">
        <v>14653021.569200002</v>
      </c>
      <c r="M666" s="7">
        <v>9318903.5692000017</v>
      </c>
      <c r="N666" s="9">
        <v>1.7470373863495336</v>
      </c>
      <c r="O666" s="7">
        <v>6430702</v>
      </c>
      <c r="P666" s="8">
        <v>1.2949999999999999</v>
      </c>
      <c r="Q666" s="7">
        <v>8327759</v>
      </c>
      <c r="R666" s="8">
        <v>1.6E-2</v>
      </c>
      <c r="S666" s="7">
        <v>133244.144</v>
      </c>
      <c r="T666" s="7">
        <v>63436.144</v>
      </c>
      <c r="U666" s="9">
        <v>0.90872312628925056</v>
      </c>
      <c r="V666" s="7">
        <v>9382339.713200001</v>
      </c>
      <c r="W666" s="9">
        <v>1.7362080297176536</v>
      </c>
      <c r="X666" s="7">
        <v>12075665.240691798</v>
      </c>
      <c r="Y666" s="7">
        <v>0</v>
      </c>
      <c r="Z666" s="7">
        <v>0</v>
      </c>
      <c r="AA666" s="7">
        <v>1845526.2406917985</v>
      </c>
      <c r="AB666" s="7">
        <v>8152365</v>
      </c>
      <c r="AC666" s="7">
        <v>2077774</v>
      </c>
      <c r="AD666" s="7">
        <v>2693325.5274917963</v>
      </c>
      <c r="AE666" s="7">
        <v>-4177586.4524834855</v>
      </c>
      <c r="AF666" s="7">
        <v>13168760.644208312</v>
      </c>
      <c r="AG666" s="7">
        <v>133244.144</v>
      </c>
      <c r="AH666" s="7">
        <v>0</v>
      </c>
      <c r="AI666" s="7">
        <v>4453642</v>
      </c>
      <c r="AJ666" s="7">
        <v>61612</v>
      </c>
      <c r="AK666" s="7">
        <v>0</v>
      </c>
      <c r="AL666" s="7">
        <v>0</v>
      </c>
      <c r="AM666" s="7">
        <v>2441899</v>
      </c>
      <c r="AN666" s="7">
        <v>0</v>
      </c>
      <c r="AO666" s="7">
        <v>-5012003</v>
      </c>
      <c r="AP666" s="7">
        <v>6246736</v>
      </c>
      <c r="AQ666" s="7">
        <v>608677</v>
      </c>
      <c r="AR666" s="7">
        <v>5334118</v>
      </c>
      <c r="AS666" s="7">
        <v>69808</v>
      </c>
      <c r="AT666" s="7">
        <v>0</v>
      </c>
      <c r="AU666" s="7">
        <v>124757</v>
      </c>
      <c r="AV666" s="7">
        <v>1162101</v>
      </c>
      <c r="AW666" s="7">
        <v>0</v>
      </c>
      <c r="AX666" s="7">
        <v>-1078461</v>
      </c>
      <c r="AY666" s="7">
        <v>7001699</v>
      </c>
      <c r="AZ666" s="7">
        <v>244916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7">
        <v>441080.24069179851</v>
      </c>
      <c r="BH666" s="7">
        <v>4919</v>
      </c>
      <c r="BI666" s="7">
        <v>1404446</v>
      </c>
      <c r="BJ666" s="7">
        <v>19329492.132499997</v>
      </c>
      <c r="BK666" s="7">
        <v>16216351.059999999</v>
      </c>
      <c r="BL666" s="7">
        <v>2735302.12</v>
      </c>
      <c r="BM666" s="7">
        <v>6981960.0500000007</v>
      </c>
      <c r="BN666" s="130">
        <v>1.609</v>
      </c>
      <c r="BO666" s="131">
        <v>2.0626269999999999E-4</v>
      </c>
      <c r="BP666" s="161">
        <v>5226.7067017860973</v>
      </c>
      <c r="BQ666" s="162">
        <v>8152365</v>
      </c>
      <c r="BR666" s="161">
        <v>246739</v>
      </c>
      <c r="BS666" s="163">
        <v>0</v>
      </c>
      <c r="BT666" s="163">
        <v>1114239.9117916869</v>
      </c>
      <c r="BU666" s="161">
        <v>13168760.640000001</v>
      </c>
      <c r="BV666" s="161">
        <v>133244.14000000001</v>
      </c>
      <c r="BW666" s="165">
        <v>1114239.9117916869</v>
      </c>
      <c r="BX666" s="161">
        <v>246739</v>
      </c>
    </row>
    <row r="667" spans="1:76" ht="14.45" x14ac:dyDescent="0.3">
      <c r="A667" s="164" t="s">
        <v>31</v>
      </c>
      <c r="B667" s="6" t="s">
        <v>90</v>
      </c>
      <c r="C667" s="6" t="s">
        <v>77</v>
      </c>
      <c r="D667" s="6" t="s">
        <v>44</v>
      </c>
      <c r="E667" s="6" t="s">
        <v>36</v>
      </c>
      <c r="F667" s="24" t="str">
        <f>+Tabela1[[#This Row],[WK]]&amp;Tabela1[[#This Row],[PK]]&amp;Tabela1[[#This Row],[GK]]</f>
        <v>100906</v>
      </c>
      <c r="G667" s="6" t="s">
        <v>672</v>
      </c>
      <c r="H667" s="7">
        <v>134899649.54039922</v>
      </c>
      <c r="I667" s="8">
        <v>1.371</v>
      </c>
      <c r="J667" s="7">
        <v>184947419.51000002</v>
      </c>
      <c r="K667" s="8">
        <v>7.0000000000000007E-2</v>
      </c>
      <c r="L667" s="7">
        <v>12946319.365700003</v>
      </c>
      <c r="M667" s="7">
        <v>7259587.3657000028</v>
      </c>
      <c r="N667" s="9">
        <v>1.2765833462347096</v>
      </c>
      <c r="O667" s="7">
        <v>1382912</v>
      </c>
      <c r="P667" s="8">
        <v>1.2949999999999999</v>
      </c>
      <c r="Q667" s="7">
        <v>1790871</v>
      </c>
      <c r="R667" s="8">
        <v>1.6E-2</v>
      </c>
      <c r="S667" s="7">
        <v>28653.936000000002</v>
      </c>
      <c r="T667" s="7">
        <v>9488.9360000000015</v>
      </c>
      <c r="U667" s="9">
        <v>0.49511797547612846</v>
      </c>
      <c r="V667" s="7">
        <v>7269076.3017000034</v>
      </c>
      <c r="W667" s="9">
        <v>1.2739585558063882</v>
      </c>
      <c r="X667" s="7">
        <v>13561259.519638235</v>
      </c>
      <c r="Y667" s="7">
        <v>3438908</v>
      </c>
      <c r="Z667" s="7">
        <v>4625.2</v>
      </c>
      <c r="AA667" s="7">
        <v>671231.31963823456</v>
      </c>
      <c r="AB667" s="7">
        <v>8403572</v>
      </c>
      <c r="AC667" s="7">
        <v>1042923</v>
      </c>
      <c r="AD667" s="7">
        <v>6292183.2179382322</v>
      </c>
      <c r="AE667" s="7">
        <v>0</v>
      </c>
      <c r="AF667" s="7">
        <v>12946319.365700003</v>
      </c>
      <c r="AG667" s="7">
        <v>28653.936000000002</v>
      </c>
      <c r="AH667" s="7">
        <v>6292183.2179382322</v>
      </c>
      <c r="AI667" s="7">
        <v>4748052</v>
      </c>
      <c r="AJ667" s="7">
        <v>20408</v>
      </c>
      <c r="AK667" s="7">
        <v>4191518</v>
      </c>
      <c r="AL667" s="7">
        <v>0</v>
      </c>
      <c r="AM667" s="7">
        <v>351874</v>
      </c>
      <c r="AN667" s="7">
        <v>0</v>
      </c>
      <c r="AO667" s="7">
        <v>0</v>
      </c>
      <c r="AP667" s="7">
        <v>6706632</v>
      </c>
      <c r="AQ667" s="7">
        <v>473415</v>
      </c>
      <c r="AR667" s="7">
        <v>5686732</v>
      </c>
      <c r="AS667" s="7">
        <v>19165</v>
      </c>
      <c r="AT667" s="7">
        <v>4583761</v>
      </c>
      <c r="AU667" s="7">
        <v>0</v>
      </c>
      <c r="AV667" s="7">
        <v>690319</v>
      </c>
      <c r="AW667" s="7">
        <v>0</v>
      </c>
      <c r="AX667" s="7">
        <v>0</v>
      </c>
      <c r="AY667" s="7">
        <v>7643162</v>
      </c>
      <c r="AZ667" s="7">
        <v>201123</v>
      </c>
      <c r="BA667" s="7">
        <v>4625.2</v>
      </c>
      <c r="BB667" s="7">
        <v>0</v>
      </c>
      <c r="BC667" s="7">
        <v>14.92</v>
      </c>
      <c r="BD667" s="7">
        <v>0</v>
      </c>
      <c r="BE667" s="7">
        <v>0</v>
      </c>
      <c r="BF667" s="7">
        <v>0</v>
      </c>
      <c r="BG667" s="7">
        <v>398039.31963823462</v>
      </c>
      <c r="BH667" s="7">
        <v>4439</v>
      </c>
      <c r="BI667" s="7">
        <v>273192</v>
      </c>
      <c r="BJ667" s="7">
        <v>3760016.7766666673</v>
      </c>
      <c r="BK667" s="7">
        <v>2079568.4833333339</v>
      </c>
      <c r="BL667" s="7">
        <v>1804685.0733333332</v>
      </c>
      <c r="BM667" s="7">
        <v>3112423.0266666668</v>
      </c>
      <c r="BN667" s="130">
        <v>0.79100000000000004</v>
      </c>
      <c r="BO667" s="131">
        <v>1.7855160000000001E-4</v>
      </c>
      <c r="BP667" s="161">
        <v>4524.3429757803851</v>
      </c>
      <c r="BQ667" s="162">
        <v>8403572</v>
      </c>
      <c r="BR667" s="161">
        <v>252131</v>
      </c>
      <c r="BS667" s="163">
        <v>0</v>
      </c>
      <c r="BT667" s="163">
        <v>1309236.0700000003</v>
      </c>
      <c r="BU667" s="161">
        <v>12946319.369999999</v>
      </c>
      <c r="BV667" s="161">
        <v>28653.94</v>
      </c>
      <c r="BW667" s="165">
        <v>7601419.29</v>
      </c>
      <c r="BX667" s="161">
        <v>252131</v>
      </c>
    </row>
    <row r="668" spans="1:76" ht="14.45" x14ac:dyDescent="0.3">
      <c r="A668" s="164" t="s">
        <v>31</v>
      </c>
      <c r="B668" s="6" t="s">
        <v>90</v>
      </c>
      <c r="C668" s="6" t="s">
        <v>77</v>
      </c>
      <c r="D668" s="6" t="s">
        <v>51</v>
      </c>
      <c r="E668" s="6" t="s">
        <v>36</v>
      </c>
      <c r="F668" s="24" t="str">
        <f>+Tabela1[[#This Row],[WK]]&amp;Tabela1[[#This Row],[PK]]&amp;Tabela1[[#This Row],[GK]]</f>
        <v>100907</v>
      </c>
      <c r="G668" s="6" t="s">
        <v>673</v>
      </c>
      <c r="H668" s="7">
        <v>117251392.09439971</v>
      </c>
      <c r="I668" s="8">
        <v>1.371</v>
      </c>
      <c r="J668" s="7">
        <v>160751658.56999999</v>
      </c>
      <c r="K668" s="8">
        <v>7.0000000000000007E-2</v>
      </c>
      <c r="L668" s="7">
        <v>11252616.0999</v>
      </c>
      <c r="M668" s="7">
        <v>7788596.0998999998</v>
      </c>
      <c r="N668" s="9">
        <v>2.2484270009699712</v>
      </c>
      <c r="O668" s="7">
        <v>12980512</v>
      </c>
      <c r="P668" s="8">
        <v>1.2949999999999999</v>
      </c>
      <c r="Q668" s="7">
        <v>16809763</v>
      </c>
      <c r="R668" s="8">
        <v>1.6E-2</v>
      </c>
      <c r="S668" s="7">
        <v>268956.20799999998</v>
      </c>
      <c r="T668" s="7">
        <v>141138.20799999998</v>
      </c>
      <c r="U668" s="9">
        <v>1.1042123018667167</v>
      </c>
      <c r="V668" s="7">
        <v>7929734.3079000004</v>
      </c>
      <c r="W668" s="9">
        <v>2.2077093420972775</v>
      </c>
      <c r="X668" s="7">
        <v>14445374.328422338</v>
      </c>
      <c r="Y668" s="7">
        <v>3077025</v>
      </c>
      <c r="Z668" s="7">
        <v>0</v>
      </c>
      <c r="AA668" s="7">
        <v>588993.3284223373</v>
      </c>
      <c r="AB668" s="7">
        <v>8270078</v>
      </c>
      <c r="AC668" s="7">
        <v>2509278</v>
      </c>
      <c r="AD668" s="7">
        <v>6515640.0205223374</v>
      </c>
      <c r="AE668" s="7">
        <v>0</v>
      </c>
      <c r="AF668" s="7">
        <v>11252616.0999</v>
      </c>
      <c r="AG668" s="7">
        <v>268956.20799999998</v>
      </c>
      <c r="AH668" s="7">
        <v>6515640.0205223374</v>
      </c>
      <c r="AI668" s="7">
        <v>2892232</v>
      </c>
      <c r="AJ668" s="7">
        <v>151618</v>
      </c>
      <c r="AK668" s="7">
        <v>5145336</v>
      </c>
      <c r="AL668" s="7">
        <v>0</v>
      </c>
      <c r="AM668" s="7">
        <v>350700</v>
      </c>
      <c r="AN668" s="7">
        <v>0</v>
      </c>
      <c r="AO668" s="7">
        <v>0</v>
      </c>
      <c r="AP668" s="7">
        <v>6410794</v>
      </c>
      <c r="AQ668" s="7">
        <v>473415</v>
      </c>
      <c r="AR668" s="7">
        <v>3464020</v>
      </c>
      <c r="AS668" s="7">
        <v>127818</v>
      </c>
      <c r="AT668" s="7">
        <v>5664520</v>
      </c>
      <c r="AU668" s="7">
        <v>68017</v>
      </c>
      <c r="AV668" s="7">
        <v>747095</v>
      </c>
      <c r="AW668" s="7">
        <v>0</v>
      </c>
      <c r="AX668" s="7">
        <v>0</v>
      </c>
      <c r="AY668" s="7">
        <v>7363210</v>
      </c>
      <c r="AZ668" s="7">
        <v>196257</v>
      </c>
      <c r="BA668" s="7">
        <v>0</v>
      </c>
      <c r="BB668" s="7">
        <v>0</v>
      </c>
      <c r="BC668" s="7">
        <v>0</v>
      </c>
      <c r="BD668" s="7">
        <v>0</v>
      </c>
      <c r="BE668" s="7">
        <v>0</v>
      </c>
      <c r="BF668" s="7">
        <v>0</v>
      </c>
      <c r="BG668" s="7">
        <v>373111.3284223373</v>
      </c>
      <c r="BH668" s="7">
        <v>4161</v>
      </c>
      <c r="BI668" s="7">
        <v>215882</v>
      </c>
      <c r="BJ668" s="7">
        <v>2971202.104166667</v>
      </c>
      <c r="BK668" s="7">
        <v>859538.59333333373</v>
      </c>
      <c r="BL668" s="7">
        <v>1970111.59</v>
      </c>
      <c r="BM668" s="7">
        <v>4506430.8633333333</v>
      </c>
      <c r="BN668" s="130">
        <v>0.79100000000000004</v>
      </c>
      <c r="BO668" s="131">
        <v>1.5933909999999999E-4</v>
      </c>
      <c r="BP668" s="161">
        <v>4038.0911654687384</v>
      </c>
      <c r="BQ668" s="162">
        <v>8270078</v>
      </c>
      <c r="BR668" s="161">
        <v>227689</v>
      </c>
      <c r="BS668" s="163">
        <v>0</v>
      </c>
      <c r="BT668" s="163">
        <v>1321413.6715776622</v>
      </c>
      <c r="BU668" s="161">
        <v>11252616.1</v>
      </c>
      <c r="BV668" s="161">
        <v>268956.21000000002</v>
      </c>
      <c r="BW668" s="165">
        <v>7837053.6915776618</v>
      </c>
      <c r="BX668" s="161">
        <v>227689</v>
      </c>
    </row>
    <row r="669" spans="1:76" ht="14.45" x14ac:dyDescent="0.3">
      <c r="A669" s="164" t="s">
        <v>31</v>
      </c>
      <c r="B669" s="6" t="s">
        <v>90</v>
      </c>
      <c r="C669" s="6" t="s">
        <v>77</v>
      </c>
      <c r="D669" s="6" t="s">
        <v>75</v>
      </c>
      <c r="E669" s="6" t="s">
        <v>36</v>
      </c>
      <c r="F669" s="24" t="str">
        <f>+Tabela1[[#This Row],[WK]]&amp;Tabela1[[#This Row],[PK]]&amp;Tabela1[[#This Row],[GK]]</f>
        <v>100908</v>
      </c>
      <c r="G669" s="6" t="s">
        <v>674</v>
      </c>
      <c r="H669" s="7">
        <v>144168223.79879963</v>
      </c>
      <c r="I669" s="8">
        <v>1.371</v>
      </c>
      <c r="J669" s="7">
        <v>197654634.82999998</v>
      </c>
      <c r="K669" s="8">
        <v>7.0000000000000007E-2</v>
      </c>
      <c r="L669" s="7">
        <v>13835824.438100001</v>
      </c>
      <c r="M669" s="7">
        <v>9125108.4381000008</v>
      </c>
      <c r="N669" s="9">
        <v>1.9370958550886959</v>
      </c>
      <c r="O669" s="7">
        <v>2721977</v>
      </c>
      <c r="P669" s="8">
        <v>1.2949999999999999</v>
      </c>
      <c r="Q669" s="7">
        <v>3524960</v>
      </c>
      <c r="R669" s="8">
        <v>1.6E-2</v>
      </c>
      <c r="S669" s="7">
        <v>56399.360000000001</v>
      </c>
      <c r="T669" s="7">
        <v>10629.36</v>
      </c>
      <c r="U669" s="9">
        <v>0.23223421455101595</v>
      </c>
      <c r="V669" s="7">
        <v>9135737.7981000002</v>
      </c>
      <c r="W669" s="9">
        <v>1.9206905682262074</v>
      </c>
      <c r="X669" s="7">
        <v>18994008.288367942</v>
      </c>
      <c r="Y669" s="7">
        <v>0</v>
      </c>
      <c r="Z669" s="7">
        <v>0</v>
      </c>
      <c r="AA669" s="7">
        <v>1970100.2883679438</v>
      </c>
      <c r="AB669" s="7">
        <v>8160280</v>
      </c>
      <c r="AC669" s="7">
        <v>8863628</v>
      </c>
      <c r="AD669" s="7">
        <v>9858270.4902679436</v>
      </c>
      <c r="AE669" s="7">
        <v>-17626347.754605245</v>
      </c>
      <c r="AF669" s="7">
        <v>6067747.1737626996</v>
      </c>
      <c r="AG669" s="7">
        <v>56399.360000000001</v>
      </c>
      <c r="AH669" s="7">
        <v>0</v>
      </c>
      <c r="AI669" s="7">
        <v>3933142</v>
      </c>
      <c r="AJ669" s="7">
        <v>30951</v>
      </c>
      <c r="AK669" s="7">
        <v>0</v>
      </c>
      <c r="AL669" s="7">
        <v>0</v>
      </c>
      <c r="AM669" s="7">
        <v>2914700</v>
      </c>
      <c r="AN669" s="7">
        <v>0</v>
      </c>
      <c r="AO669" s="7">
        <v>-8537947</v>
      </c>
      <c r="AP669" s="7">
        <v>6338221</v>
      </c>
      <c r="AQ669" s="7">
        <v>437611</v>
      </c>
      <c r="AR669" s="7">
        <v>4710716</v>
      </c>
      <c r="AS669" s="7">
        <v>45770</v>
      </c>
      <c r="AT669" s="7">
        <v>0</v>
      </c>
      <c r="AU669" s="7">
        <v>1055</v>
      </c>
      <c r="AV669" s="7">
        <v>2508807</v>
      </c>
      <c r="AW669" s="7">
        <v>0</v>
      </c>
      <c r="AX669" s="7">
        <v>-8900016</v>
      </c>
      <c r="AY669" s="7">
        <v>7236171</v>
      </c>
      <c r="AZ669" s="7">
        <v>181660</v>
      </c>
      <c r="BA669" s="7">
        <v>0</v>
      </c>
      <c r="BB669" s="7">
        <v>0</v>
      </c>
      <c r="BC669" s="7">
        <v>0</v>
      </c>
      <c r="BD669" s="7">
        <v>0</v>
      </c>
      <c r="BE669" s="7">
        <v>0</v>
      </c>
      <c r="BF669" s="7">
        <v>0</v>
      </c>
      <c r="BG669" s="7">
        <v>394273.28836794372</v>
      </c>
      <c r="BH669" s="7">
        <v>4397</v>
      </c>
      <c r="BI669" s="7">
        <v>1575827</v>
      </c>
      <c r="BJ669" s="7">
        <v>21688262.251666673</v>
      </c>
      <c r="BK669" s="7">
        <v>16136971.266666673</v>
      </c>
      <c r="BL669" s="7">
        <v>7989971.5033333329</v>
      </c>
      <c r="BM669" s="7">
        <v>6225220.9333333336</v>
      </c>
      <c r="BN669" s="130">
        <v>2.7869999999999999</v>
      </c>
      <c r="BO669" s="131">
        <v>2.012703E-4</v>
      </c>
      <c r="BP669" s="161">
        <v>5100.6414176312264</v>
      </c>
      <c r="BQ669" s="162">
        <v>8160280</v>
      </c>
      <c r="BR669" s="161">
        <v>279348</v>
      </c>
      <c r="BS669" s="163">
        <v>0</v>
      </c>
      <c r="BT669" s="163">
        <v>545715.56623730098</v>
      </c>
      <c r="BU669" s="161">
        <v>6067747.1699999999</v>
      </c>
      <c r="BV669" s="161">
        <v>56399.360000000001</v>
      </c>
      <c r="BW669" s="165">
        <v>545715.56623730098</v>
      </c>
      <c r="BX669" s="161">
        <v>279348</v>
      </c>
    </row>
    <row r="670" spans="1:76" ht="14.45" x14ac:dyDescent="0.3">
      <c r="A670" s="164" t="s">
        <v>31</v>
      </c>
      <c r="B670" s="6" t="s">
        <v>90</v>
      </c>
      <c r="C670" s="6" t="s">
        <v>90</v>
      </c>
      <c r="D670" s="6" t="s">
        <v>33</v>
      </c>
      <c r="E670" s="6" t="s">
        <v>36</v>
      </c>
      <c r="F670" s="24" t="str">
        <f>+Tabela1[[#This Row],[WK]]&amp;Tabela1[[#This Row],[PK]]&amp;Tabela1[[#This Row],[GK]]</f>
        <v>101001</v>
      </c>
      <c r="G670" s="6" t="s">
        <v>358</v>
      </c>
      <c r="H670" s="7">
        <v>89084687.73639971</v>
      </c>
      <c r="I670" s="8">
        <v>1.371</v>
      </c>
      <c r="J670" s="7">
        <v>122135106.89</v>
      </c>
      <c r="K670" s="8">
        <v>7.0000000000000007E-2</v>
      </c>
      <c r="L670" s="7">
        <v>8549457.4823000003</v>
      </c>
      <c r="M670" s="7">
        <v>5758169.4823000003</v>
      </c>
      <c r="N670" s="9">
        <v>2.0629076907506501</v>
      </c>
      <c r="O670" s="7">
        <v>3899660</v>
      </c>
      <c r="P670" s="8">
        <v>1.2949999999999999</v>
      </c>
      <c r="Q670" s="7">
        <v>5050060</v>
      </c>
      <c r="R670" s="8">
        <v>1.6E-2</v>
      </c>
      <c r="S670" s="7">
        <v>80800.960000000006</v>
      </c>
      <c r="T670" s="7">
        <v>50353.960000000006</v>
      </c>
      <c r="U670" s="9">
        <v>1.6538233651919731</v>
      </c>
      <c r="V670" s="7">
        <v>5808523.4423000012</v>
      </c>
      <c r="W670" s="9">
        <v>2.0584936013835464</v>
      </c>
      <c r="X670" s="7">
        <v>16669354.954623582</v>
      </c>
      <c r="Y670" s="7">
        <v>6259253</v>
      </c>
      <c r="Z670" s="7">
        <v>1017674.0450000002</v>
      </c>
      <c r="AA670" s="7">
        <v>678278.90962358157</v>
      </c>
      <c r="AB670" s="7">
        <v>8673679</v>
      </c>
      <c r="AC670" s="7">
        <v>40470</v>
      </c>
      <c r="AD670" s="7">
        <v>10860831.512323581</v>
      </c>
      <c r="AE670" s="7">
        <v>0</v>
      </c>
      <c r="AF670" s="7">
        <v>8549457.4823000003</v>
      </c>
      <c r="AG670" s="7">
        <v>80800.960000000006</v>
      </c>
      <c r="AH670" s="7">
        <v>10860831.512323581</v>
      </c>
      <c r="AI670" s="7">
        <v>2330545</v>
      </c>
      <c r="AJ670" s="7">
        <v>18021</v>
      </c>
      <c r="AK670" s="7">
        <v>6358131</v>
      </c>
      <c r="AL670" s="7">
        <v>0</v>
      </c>
      <c r="AM670" s="7">
        <v>159609</v>
      </c>
      <c r="AN670" s="7">
        <v>0</v>
      </c>
      <c r="AO670" s="7">
        <v>0</v>
      </c>
      <c r="AP670" s="7">
        <v>6876552</v>
      </c>
      <c r="AQ670" s="7">
        <v>441589</v>
      </c>
      <c r="AR670" s="7">
        <v>2791288</v>
      </c>
      <c r="AS670" s="7">
        <v>30447</v>
      </c>
      <c r="AT670" s="7">
        <v>7125007</v>
      </c>
      <c r="AU670" s="7">
        <v>273717</v>
      </c>
      <c r="AV670" s="7">
        <v>921951</v>
      </c>
      <c r="AW670" s="7">
        <v>0</v>
      </c>
      <c r="AX670" s="7">
        <v>0</v>
      </c>
      <c r="AY670" s="7">
        <v>7716924</v>
      </c>
      <c r="AZ670" s="7">
        <v>202745</v>
      </c>
      <c r="BA670" s="7">
        <v>1017674.0450000002</v>
      </c>
      <c r="BB670" s="7">
        <v>0</v>
      </c>
      <c r="BC670" s="7">
        <v>134.03</v>
      </c>
      <c r="BD670" s="7">
        <v>10350.950000000001</v>
      </c>
      <c r="BE670" s="7">
        <v>290.02999999999997</v>
      </c>
      <c r="BF670" s="7">
        <v>0</v>
      </c>
      <c r="BG670" s="7">
        <v>380553.90962358157</v>
      </c>
      <c r="BH670" s="7">
        <v>4244</v>
      </c>
      <c r="BI670" s="7">
        <v>297725</v>
      </c>
      <c r="BJ670" s="7">
        <v>4097545.9516666671</v>
      </c>
      <c r="BK670" s="7">
        <v>1408824.2033333341</v>
      </c>
      <c r="BL670" s="7">
        <v>2124887.5433333335</v>
      </c>
      <c r="BM670" s="7">
        <v>6505111.9066666663</v>
      </c>
      <c r="BN670" s="130">
        <v>0.61799999999999999</v>
      </c>
      <c r="BO670" s="131">
        <v>1.603423E-4</v>
      </c>
      <c r="BP670" s="161">
        <v>4063.1041186740699</v>
      </c>
      <c r="BQ670" s="162">
        <v>8673679</v>
      </c>
      <c r="BR670" s="161">
        <v>236030</v>
      </c>
      <c r="BS670" s="163">
        <v>0</v>
      </c>
      <c r="BT670" s="163">
        <v>1307018.9100000001</v>
      </c>
      <c r="BU670" s="161">
        <v>8549457.4800000004</v>
      </c>
      <c r="BV670" s="161">
        <v>80800.960000000006</v>
      </c>
      <c r="BW670" s="165">
        <v>12167850.42</v>
      </c>
      <c r="BX670" s="161">
        <v>236030</v>
      </c>
    </row>
    <row r="671" spans="1:76" ht="14.45" x14ac:dyDescent="0.3">
      <c r="A671" s="164" t="s">
        <v>31</v>
      </c>
      <c r="B671" s="6" t="s">
        <v>90</v>
      </c>
      <c r="C671" s="6" t="s">
        <v>90</v>
      </c>
      <c r="D671" s="6" t="s">
        <v>32</v>
      </c>
      <c r="E671" s="6" t="s">
        <v>36</v>
      </c>
      <c r="F671" s="24" t="str">
        <f>+Tabela1[[#This Row],[WK]]&amp;Tabela1[[#This Row],[PK]]&amp;Tabela1[[#This Row],[GK]]</f>
        <v>101002</v>
      </c>
      <c r="G671" s="6" t="s">
        <v>675</v>
      </c>
      <c r="H671" s="7">
        <v>117562945.49739972</v>
      </c>
      <c r="I671" s="8">
        <v>1.371</v>
      </c>
      <c r="J671" s="7">
        <v>161178798.28</v>
      </c>
      <c r="K671" s="8">
        <v>7.0000000000000007E-2</v>
      </c>
      <c r="L671" s="7">
        <v>11282515.879600001</v>
      </c>
      <c r="M671" s="7">
        <v>6753564.8796000015</v>
      </c>
      <c r="N671" s="9">
        <v>1.4911984871551938</v>
      </c>
      <c r="O671" s="7">
        <v>3188559</v>
      </c>
      <c r="P671" s="8">
        <v>1.2949999999999999</v>
      </c>
      <c r="Q671" s="7">
        <v>4129184</v>
      </c>
      <c r="R671" s="8">
        <v>1.6E-2</v>
      </c>
      <c r="S671" s="7">
        <v>66066.944000000003</v>
      </c>
      <c r="T671" s="7">
        <v>11009.944000000003</v>
      </c>
      <c r="U671" s="9">
        <v>0.19997355467969566</v>
      </c>
      <c r="V671" s="7">
        <v>6764574.8236000016</v>
      </c>
      <c r="W671" s="9">
        <v>1.4756900126701353</v>
      </c>
      <c r="X671" s="7">
        <v>12659733.41065078</v>
      </c>
      <c r="Y671" s="7">
        <v>2055575</v>
      </c>
      <c r="Z671" s="7">
        <v>0</v>
      </c>
      <c r="AA671" s="7">
        <v>744517.41065078042</v>
      </c>
      <c r="AB671" s="7">
        <v>8188616</v>
      </c>
      <c r="AC671" s="7">
        <v>1671025</v>
      </c>
      <c r="AD671" s="7">
        <v>5895158.5870507788</v>
      </c>
      <c r="AE671" s="7">
        <v>0</v>
      </c>
      <c r="AF671" s="7">
        <v>11282515.879600001</v>
      </c>
      <c r="AG671" s="7">
        <v>66066.944000000003</v>
      </c>
      <c r="AH671" s="7">
        <v>5895158.5870507788</v>
      </c>
      <c r="AI671" s="7">
        <v>3781380</v>
      </c>
      <c r="AJ671" s="7">
        <v>63563</v>
      </c>
      <c r="AK671" s="7">
        <v>3421396</v>
      </c>
      <c r="AL671" s="7">
        <v>0</v>
      </c>
      <c r="AM671" s="7">
        <v>861095</v>
      </c>
      <c r="AN671" s="7">
        <v>0</v>
      </c>
      <c r="AO671" s="7">
        <v>0</v>
      </c>
      <c r="AP671" s="7">
        <v>6359268</v>
      </c>
      <c r="AQ671" s="7">
        <v>485351</v>
      </c>
      <c r="AR671" s="7">
        <v>4528951</v>
      </c>
      <c r="AS671" s="7">
        <v>55057</v>
      </c>
      <c r="AT671" s="7">
        <v>3858688</v>
      </c>
      <c r="AU671" s="7">
        <v>0</v>
      </c>
      <c r="AV671" s="7">
        <v>1010376</v>
      </c>
      <c r="AW671" s="7">
        <v>0</v>
      </c>
      <c r="AX671" s="7">
        <v>0</v>
      </c>
      <c r="AY671" s="7">
        <v>7194535</v>
      </c>
      <c r="AZ671" s="7">
        <v>202745</v>
      </c>
      <c r="BA671" s="7">
        <v>0</v>
      </c>
      <c r="BB671" s="7">
        <v>0</v>
      </c>
      <c r="BC671" s="7">
        <v>0</v>
      </c>
      <c r="BD671" s="7">
        <v>0</v>
      </c>
      <c r="BE671" s="7">
        <v>0</v>
      </c>
      <c r="BF671" s="7">
        <v>0</v>
      </c>
      <c r="BG671" s="7">
        <v>360109.41065078048</v>
      </c>
      <c r="BH671" s="7">
        <v>4016</v>
      </c>
      <c r="BI671" s="7">
        <v>384408</v>
      </c>
      <c r="BJ671" s="7">
        <v>5290578.8575000009</v>
      </c>
      <c r="BK671" s="7">
        <v>2637179.2533333339</v>
      </c>
      <c r="BL671" s="7">
        <v>2675370.0500000003</v>
      </c>
      <c r="BM671" s="7">
        <v>5262858.3166666664</v>
      </c>
      <c r="BN671" s="130">
        <v>0.85299999999999998</v>
      </c>
      <c r="BO671" s="131">
        <v>1.5284209999999999E-4</v>
      </c>
      <c r="BP671" s="161">
        <v>3873.0056743135497</v>
      </c>
      <c r="BQ671" s="162">
        <v>8188616</v>
      </c>
      <c r="BR671" s="161">
        <v>222659</v>
      </c>
      <c r="BS671" s="163">
        <v>0</v>
      </c>
      <c r="BT671" s="163">
        <v>1329269.5893492177</v>
      </c>
      <c r="BU671" s="161">
        <v>11282515.880000001</v>
      </c>
      <c r="BV671" s="161">
        <v>66066.94</v>
      </c>
      <c r="BW671" s="165">
        <v>7224428.1793492176</v>
      </c>
      <c r="BX671" s="161">
        <v>222659</v>
      </c>
    </row>
    <row r="672" spans="1:76" ht="14.45" x14ac:dyDescent="0.3">
      <c r="A672" s="164" t="s">
        <v>31</v>
      </c>
      <c r="B672" s="6" t="s">
        <v>90</v>
      </c>
      <c r="C672" s="6" t="s">
        <v>90</v>
      </c>
      <c r="D672" s="6" t="s">
        <v>37</v>
      </c>
      <c r="E672" s="6" t="s">
        <v>36</v>
      </c>
      <c r="F672" s="24" t="str">
        <f>+Tabela1[[#This Row],[WK]]&amp;Tabela1[[#This Row],[PK]]&amp;Tabela1[[#This Row],[GK]]</f>
        <v>101003</v>
      </c>
      <c r="G672" s="6" t="s">
        <v>676</v>
      </c>
      <c r="H672" s="7">
        <v>261024264.46959898</v>
      </c>
      <c r="I672" s="8">
        <v>1.371</v>
      </c>
      <c r="J672" s="7">
        <v>357864266.57999998</v>
      </c>
      <c r="K672" s="8">
        <v>7.0000000000000007E-2</v>
      </c>
      <c r="L672" s="7">
        <v>25050498.660600003</v>
      </c>
      <c r="M672" s="7">
        <v>16324130.660600003</v>
      </c>
      <c r="N672" s="9">
        <v>1.8706672306966659</v>
      </c>
      <c r="O672" s="7">
        <v>34922428</v>
      </c>
      <c r="P672" s="8">
        <v>1.2949999999999999</v>
      </c>
      <c r="Q672" s="7">
        <v>45224544</v>
      </c>
      <c r="R672" s="8">
        <v>1.6E-2</v>
      </c>
      <c r="S672" s="7">
        <v>723592.70400000003</v>
      </c>
      <c r="T672" s="7">
        <v>393863.70400000003</v>
      </c>
      <c r="U672" s="9">
        <v>1.1945073196473468</v>
      </c>
      <c r="V672" s="7">
        <v>16717994.364600003</v>
      </c>
      <c r="W672" s="9">
        <v>1.8460485090431344</v>
      </c>
      <c r="X672" s="7">
        <v>22495136.368525967</v>
      </c>
      <c r="Y672" s="7">
        <v>0</v>
      </c>
      <c r="Z672" s="7">
        <v>6398.8649999999998</v>
      </c>
      <c r="AA672" s="7">
        <v>1083072.5035259654</v>
      </c>
      <c r="AB672" s="7">
        <v>15247506</v>
      </c>
      <c r="AC672" s="7">
        <v>6158159</v>
      </c>
      <c r="AD672" s="7">
        <v>6158159</v>
      </c>
      <c r="AE672" s="7">
        <v>0</v>
      </c>
      <c r="AF672" s="7">
        <v>25050498.660600003</v>
      </c>
      <c r="AG672" s="7">
        <v>723592.70400000003</v>
      </c>
      <c r="AH672" s="7">
        <v>6158159</v>
      </c>
      <c r="AI672" s="7">
        <v>7285950</v>
      </c>
      <c r="AJ672" s="7">
        <v>95859</v>
      </c>
      <c r="AK672" s="7">
        <v>6618675</v>
      </c>
      <c r="AL672" s="7">
        <v>0</v>
      </c>
      <c r="AM672" s="7">
        <v>425973</v>
      </c>
      <c r="AN672" s="7">
        <v>0</v>
      </c>
      <c r="AO672" s="7">
        <v>0</v>
      </c>
      <c r="AP672" s="7">
        <v>11275425</v>
      </c>
      <c r="AQ672" s="7">
        <v>1034354</v>
      </c>
      <c r="AR672" s="7">
        <v>8726368</v>
      </c>
      <c r="AS672" s="7">
        <v>329729</v>
      </c>
      <c r="AT672" s="7">
        <v>7935501</v>
      </c>
      <c r="AU672" s="7">
        <v>0</v>
      </c>
      <c r="AV672" s="7">
        <v>815177</v>
      </c>
      <c r="AW672" s="7">
        <v>0</v>
      </c>
      <c r="AX672" s="7">
        <v>0</v>
      </c>
      <c r="AY672" s="7">
        <v>12928324</v>
      </c>
      <c r="AZ672" s="7">
        <v>436307</v>
      </c>
      <c r="BA672" s="7">
        <v>6398.8649999999998</v>
      </c>
      <c r="BB672" s="7">
        <v>0</v>
      </c>
      <c r="BC672" s="7">
        <v>0</v>
      </c>
      <c r="BD672" s="7">
        <v>1.71</v>
      </c>
      <c r="BE672" s="7">
        <v>134.19</v>
      </c>
      <c r="BF672" s="7">
        <v>0</v>
      </c>
      <c r="BG672" s="7">
        <v>735731.50352596526</v>
      </c>
      <c r="BH672" s="7">
        <v>8205</v>
      </c>
      <c r="BI672" s="7">
        <v>347341</v>
      </c>
      <c r="BJ672" s="7">
        <v>4780416.7691666652</v>
      </c>
      <c r="BK672" s="7">
        <v>2204337.5599999987</v>
      </c>
      <c r="BL672" s="7">
        <v>882324.00333333341</v>
      </c>
      <c r="BM672" s="7">
        <v>8539668.8300000001</v>
      </c>
      <c r="BN672" s="130">
        <v>1.01</v>
      </c>
      <c r="BO672" s="131">
        <v>2.7894859999999999E-4</v>
      </c>
      <c r="BP672" s="161">
        <v>7068.6605758267187</v>
      </c>
      <c r="BQ672" s="162">
        <v>15247506</v>
      </c>
      <c r="BR672" s="161">
        <v>444683</v>
      </c>
      <c r="BS672" s="163">
        <v>0</v>
      </c>
      <c r="BT672" s="163">
        <v>2183838.6353999972</v>
      </c>
      <c r="BU672" s="161">
        <v>25050498.66</v>
      </c>
      <c r="BV672" s="161">
        <v>723592.7</v>
      </c>
      <c r="BW672" s="165">
        <v>8341997.6353999972</v>
      </c>
      <c r="BX672" s="161">
        <v>444683</v>
      </c>
    </row>
    <row r="673" spans="1:76" ht="14.45" x14ac:dyDescent="0.3">
      <c r="A673" s="164" t="s">
        <v>31</v>
      </c>
      <c r="B673" s="6" t="s">
        <v>90</v>
      </c>
      <c r="C673" s="6" t="s">
        <v>90</v>
      </c>
      <c r="D673" s="6" t="s">
        <v>39</v>
      </c>
      <c r="E673" s="6" t="s">
        <v>36</v>
      </c>
      <c r="F673" s="24" t="str">
        <f>+Tabela1[[#This Row],[WK]]&amp;Tabela1[[#This Row],[PK]]&amp;Tabela1[[#This Row],[GK]]</f>
        <v>101004</v>
      </c>
      <c r="G673" s="6" t="s">
        <v>677</v>
      </c>
      <c r="H673" s="7">
        <v>175277896.5681996</v>
      </c>
      <c r="I673" s="8">
        <v>1.371</v>
      </c>
      <c r="J673" s="7">
        <v>240305996.20000002</v>
      </c>
      <c r="K673" s="8">
        <v>7.0000000000000007E-2</v>
      </c>
      <c r="L673" s="7">
        <v>16821419.734000001</v>
      </c>
      <c r="M673" s="7">
        <v>8881918.7340000011</v>
      </c>
      <c r="N673" s="9">
        <v>1.1186998696769483</v>
      </c>
      <c r="O673" s="7">
        <v>7333510</v>
      </c>
      <c r="P673" s="8">
        <v>1.2949999999999999</v>
      </c>
      <c r="Q673" s="7">
        <v>9496895</v>
      </c>
      <c r="R673" s="8">
        <v>1.6E-2</v>
      </c>
      <c r="S673" s="7">
        <v>151950.32</v>
      </c>
      <c r="T673" s="7">
        <v>-663832.67999999993</v>
      </c>
      <c r="U673" s="9">
        <v>-0.81373683933104757</v>
      </c>
      <c r="V673" s="7">
        <v>8218086.0540000014</v>
      </c>
      <c r="W673" s="9">
        <v>0.93864300164335057</v>
      </c>
      <c r="X673" s="7">
        <v>19583103.608184904</v>
      </c>
      <c r="Y673" s="7">
        <v>0</v>
      </c>
      <c r="Z673" s="7">
        <v>0</v>
      </c>
      <c r="AA673" s="7">
        <v>1132896.6081849032</v>
      </c>
      <c r="AB673" s="7">
        <v>15396125</v>
      </c>
      <c r="AC673" s="7">
        <v>3054082</v>
      </c>
      <c r="AD673" s="7">
        <v>11365017.554184902</v>
      </c>
      <c r="AE673" s="7">
        <v>-1846269.1497488474</v>
      </c>
      <c r="AF673" s="7">
        <v>16821419.734000001</v>
      </c>
      <c r="AG673" s="7">
        <v>151950.32</v>
      </c>
      <c r="AH673" s="7">
        <v>9518748.4044360556</v>
      </c>
      <c r="AI673" s="7">
        <v>6628968</v>
      </c>
      <c r="AJ673" s="7">
        <v>90993</v>
      </c>
      <c r="AK673" s="7">
        <v>1699775</v>
      </c>
      <c r="AL673" s="7">
        <v>0</v>
      </c>
      <c r="AM673" s="7">
        <v>769800</v>
      </c>
      <c r="AN673" s="7">
        <v>0</v>
      </c>
      <c r="AO673" s="7">
        <v>0</v>
      </c>
      <c r="AP673" s="7">
        <v>12818826</v>
      </c>
      <c r="AQ673" s="7">
        <v>652438</v>
      </c>
      <c r="AR673" s="7">
        <v>7939501</v>
      </c>
      <c r="AS673" s="7">
        <v>815783</v>
      </c>
      <c r="AT673" s="7">
        <v>1947172</v>
      </c>
      <c r="AU673" s="7">
        <v>0</v>
      </c>
      <c r="AV673" s="7">
        <v>1010338</v>
      </c>
      <c r="AW673" s="7">
        <v>0</v>
      </c>
      <c r="AX673" s="7">
        <v>0</v>
      </c>
      <c r="AY673" s="7">
        <v>13956195</v>
      </c>
      <c r="AZ673" s="7">
        <v>269245</v>
      </c>
      <c r="BA673" s="7">
        <v>0</v>
      </c>
      <c r="BB673" s="7">
        <v>0</v>
      </c>
      <c r="BC673" s="7">
        <v>0</v>
      </c>
      <c r="BD673" s="7">
        <v>0</v>
      </c>
      <c r="BE673" s="7">
        <v>0</v>
      </c>
      <c r="BF673" s="7">
        <v>0</v>
      </c>
      <c r="BG673" s="7">
        <v>543033.60818490316</v>
      </c>
      <c r="BH673" s="7">
        <v>6056</v>
      </c>
      <c r="BI673" s="7">
        <v>589863</v>
      </c>
      <c r="BJ673" s="7">
        <v>8118273.1399999997</v>
      </c>
      <c r="BK673" s="7">
        <v>6162716.6366666658</v>
      </c>
      <c r="BL673" s="7">
        <v>350728.05</v>
      </c>
      <c r="BM673" s="7">
        <v>7120769.9133333331</v>
      </c>
      <c r="BN673" s="130">
        <v>1.3260000000000001</v>
      </c>
      <c r="BO673" s="131">
        <v>2.216012E-4</v>
      </c>
      <c r="BP673" s="161">
        <v>5615.9082536610576</v>
      </c>
      <c r="BQ673" s="162">
        <v>15396125</v>
      </c>
      <c r="BR673" s="161">
        <v>291586</v>
      </c>
      <c r="BS673" s="163">
        <v>0</v>
      </c>
      <c r="BT673" s="163">
        <v>1737701.541563943</v>
      </c>
      <c r="BU673" s="161">
        <v>16821419.73</v>
      </c>
      <c r="BV673" s="161">
        <v>151950.32</v>
      </c>
      <c r="BW673" s="165">
        <v>11256449.941563943</v>
      </c>
      <c r="BX673" s="161">
        <v>291586</v>
      </c>
    </row>
    <row r="674" spans="1:76" ht="14.45" x14ac:dyDescent="0.3">
      <c r="A674" s="164" t="s">
        <v>31</v>
      </c>
      <c r="B674" s="6" t="s">
        <v>90</v>
      </c>
      <c r="C674" s="6" t="s">
        <v>90</v>
      </c>
      <c r="D674" s="6" t="s">
        <v>42</v>
      </c>
      <c r="E674" s="6" t="s">
        <v>36</v>
      </c>
      <c r="F674" s="24" t="str">
        <f>+Tabela1[[#This Row],[WK]]&amp;Tabela1[[#This Row],[PK]]&amp;Tabela1[[#This Row],[GK]]</f>
        <v>101005</v>
      </c>
      <c r="G674" s="6" t="s">
        <v>678</v>
      </c>
      <c r="H674" s="7">
        <v>78921506.828599781</v>
      </c>
      <c r="I674" s="8">
        <v>1.371</v>
      </c>
      <c r="J674" s="7">
        <v>108201385.86</v>
      </c>
      <c r="K674" s="8">
        <v>7.0000000000000007E-2</v>
      </c>
      <c r="L674" s="7">
        <v>7574097.0102000004</v>
      </c>
      <c r="M674" s="7">
        <v>5073948.0102000004</v>
      </c>
      <c r="N674" s="9">
        <v>2.0294582483683974</v>
      </c>
      <c r="O674" s="7">
        <v>991008</v>
      </c>
      <c r="P674" s="8">
        <v>1.2949999999999999</v>
      </c>
      <c r="Q674" s="7">
        <v>1283355</v>
      </c>
      <c r="R674" s="8">
        <v>1.6E-2</v>
      </c>
      <c r="S674" s="7">
        <v>20533.68</v>
      </c>
      <c r="T674" s="7">
        <v>9077.68</v>
      </c>
      <c r="U674" s="9">
        <v>0.79239525139664801</v>
      </c>
      <c r="V674" s="7">
        <v>5083025.6902000001</v>
      </c>
      <c r="W674" s="9">
        <v>2.0238157234915524</v>
      </c>
      <c r="X674" s="7">
        <v>12380171.035</v>
      </c>
      <c r="Y674" s="7">
        <v>2834326</v>
      </c>
      <c r="Z674" s="7">
        <v>51289.035000000003</v>
      </c>
      <c r="AA674" s="7">
        <v>469823</v>
      </c>
      <c r="AB674" s="7">
        <v>6633566</v>
      </c>
      <c r="AC674" s="7">
        <v>2391167</v>
      </c>
      <c r="AD674" s="7">
        <v>7297145.3448000001</v>
      </c>
      <c r="AE674" s="7">
        <v>0</v>
      </c>
      <c r="AF674" s="7">
        <v>7574097.0102000004</v>
      </c>
      <c r="AG674" s="7">
        <v>20533.68</v>
      </c>
      <c r="AH674" s="7">
        <v>7297145.3448000001</v>
      </c>
      <c r="AI674" s="7">
        <v>2087462</v>
      </c>
      <c r="AJ674" s="7">
        <v>10294</v>
      </c>
      <c r="AK674" s="7">
        <v>4658243</v>
      </c>
      <c r="AL674" s="7">
        <v>0</v>
      </c>
      <c r="AM674" s="7">
        <v>324019</v>
      </c>
      <c r="AN674" s="7">
        <v>0</v>
      </c>
      <c r="AO674" s="7">
        <v>0</v>
      </c>
      <c r="AP674" s="7">
        <v>5161495</v>
      </c>
      <c r="AQ674" s="7">
        <v>274502</v>
      </c>
      <c r="AR674" s="7">
        <v>2500149</v>
      </c>
      <c r="AS674" s="7">
        <v>11456</v>
      </c>
      <c r="AT674" s="7">
        <v>5173010</v>
      </c>
      <c r="AU674" s="7">
        <v>122893</v>
      </c>
      <c r="AV674" s="7">
        <v>696885</v>
      </c>
      <c r="AW674" s="7">
        <v>0</v>
      </c>
      <c r="AX674" s="7">
        <v>0</v>
      </c>
      <c r="AY674" s="7">
        <v>5940553</v>
      </c>
      <c r="AZ674" s="7">
        <v>121647</v>
      </c>
      <c r="BA674" s="7">
        <v>51289.035000000003</v>
      </c>
      <c r="BB674" s="7">
        <v>0</v>
      </c>
      <c r="BC674" s="7">
        <v>0.06</v>
      </c>
      <c r="BD674" s="7">
        <v>540.37</v>
      </c>
      <c r="BE674" s="7">
        <v>21.85</v>
      </c>
      <c r="BF674" s="7">
        <v>0</v>
      </c>
      <c r="BG674" s="7">
        <v>320594</v>
      </c>
      <c r="BH674" s="7">
        <v>3180</v>
      </c>
      <c r="BI674" s="7">
        <v>149229</v>
      </c>
      <c r="BJ674" s="7">
        <v>2053783.0566666676</v>
      </c>
      <c r="BK674" s="7">
        <v>999478.62666666741</v>
      </c>
      <c r="BL674" s="7">
        <v>132697.52666666667</v>
      </c>
      <c r="BM674" s="7">
        <v>3951822.6666666665</v>
      </c>
      <c r="BN674" s="130">
        <v>0.73799999999999999</v>
      </c>
      <c r="BO674" s="131">
        <v>1.117261E-4</v>
      </c>
      <c r="BP674" s="161">
        <v>2831.4663028435407</v>
      </c>
      <c r="BQ674" s="162">
        <v>6633566</v>
      </c>
      <c r="BR674" s="161">
        <v>177740</v>
      </c>
      <c r="BS674" s="163">
        <v>0</v>
      </c>
      <c r="BT674" s="163">
        <v>852556.66999999993</v>
      </c>
      <c r="BU674" s="161">
        <v>7574097.0099999998</v>
      </c>
      <c r="BV674" s="161">
        <v>20533.68</v>
      </c>
      <c r="BW674" s="165">
        <v>8149702.0099999998</v>
      </c>
      <c r="BX674" s="161">
        <v>177740</v>
      </c>
    </row>
    <row r="675" spans="1:76" ht="14.45" x14ac:dyDescent="0.3">
      <c r="A675" s="164" t="s">
        <v>31</v>
      </c>
      <c r="B675" s="6" t="s">
        <v>90</v>
      </c>
      <c r="C675" s="6" t="s">
        <v>90</v>
      </c>
      <c r="D675" s="6" t="s">
        <v>44</v>
      </c>
      <c r="E675" s="6" t="s">
        <v>36</v>
      </c>
      <c r="F675" s="24" t="str">
        <f>+Tabela1[[#This Row],[WK]]&amp;Tabela1[[#This Row],[PK]]&amp;Tabela1[[#This Row],[GK]]</f>
        <v>101006</v>
      </c>
      <c r="G675" s="6" t="s">
        <v>679</v>
      </c>
      <c r="H675" s="7">
        <v>394108459.36380017</v>
      </c>
      <c r="I675" s="8">
        <v>1.371</v>
      </c>
      <c r="J675" s="7">
        <v>540322697.78999996</v>
      </c>
      <c r="K675" s="8">
        <v>7.0000000000000007E-2</v>
      </c>
      <c r="L675" s="7">
        <v>37822588.845300004</v>
      </c>
      <c r="M675" s="7">
        <v>23098062.845300004</v>
      </c>
      <c r="N675" s="9">
        <v>1.5686795517424468</v>
      </c>
      <c r="O675" s="7">
        <v>3443902</v>
      </c>
      <c r="P675" s="8">
        <v>1.2949999999999999</v>
      </c>
      <c r="Q675" s="7">
        <v>4459853</v>
      </c>
      <c r="R675" s="8">
        <v>1.6E-2</v>
      </c>
      <c r="S675" s="7">
        <v>71357.648000000001</v>
      </c>
      <c r="T675" s="7">
        <v>-471239.35200000001</v>
      </c>
      <c r="U675" s="9">
        <v>-0.86848867944349128</v>
      </c>
      <c r="V675" s="7">
        <v>22626823.493300006</v>
      </c>
      <c r="W675" s="9">
        <v>1.4820620422917929</v>
      </c>
      <c r="X675" s="7">
        <v>29201324.092299178</v>
      </c>
      <c r="Y675" s="7">
        <v>0</v>
      </c>
      <c r="Z675" s="7">
        <v>5206.1399999999994</v>
      </c>
      <c r="AA675" s="7">
        <v>2224559.9522991776</v>
      </c>
      <c r="AB675" s="7">
        <v>25414326</v>
      </c>
      <c r="AC675" s="7">
        <v>1557232</v>
      </c>
      <c r="AD675" s="7">
        <v>6574500.5989991743</v>
      </c>
      <c r="AE675" s="7">
        <v>0</v>
      </c>
      <c r="AF675" s="7">
        <v>37822588.845300004</v>
      </c>
      <c r="AG675" s="7">
        <v>71357.648000000001</v>
      </c>
      <c r="AH675" s="7">
        <v>6574500.5989991743</v>
      </c>
      <c r="AI675" s="7">
        <v>12294023</v>
      </c>
      <c r="AJ675" s="7">
        <v>524273</v>
      </c>
      <c r="AK675" s="7">
        <v>1989142</v>
      </c>
      <c r="AL675" s="7">
        <v>0</v>
      </c>
      <c r="AM675" s="7">
        <v>1309660</v>
      </c>
      <c r="AN675" s="7">
        <v>0</v>
      </c>
      <c r="AO675" s="7">
        <v>0</v>
      </c>
      <c r="AP675" s="7">
        <v>20575101</v>
      </c>
      <c r="AQ675" s="7">
        <v>1078115</v>
      </c>
      <c r="AR675" s="7">
        <v>14724526</v>
      </c>
      <c r="AS675" s="7">
        <v>542597</v>
      </c>
      <c r="AT675" s="7">
        <v>2624316</v>
      </c>
      <c r="AU675" s="7">
        <v>0</v>
      </c>
      <c r="AV675" s="7">
        <v>839075</v>
      </c>
      <c r="AW675" s="7">
        <v>0</v>
      </c>
      <c r="AX675" s="7">
        <v>0</v>
      </c>
      <c r="AY675" s="7">
        <v>24139335</v>
      </c>
      <c r="AZ675" s="7">
        <v>506052</v>
      </c>
      <c r="BA675" s="7">
        <v>5206.1399999999994</v>
      </c>
      <c r="BB675" s="7">
        <v>0</v>
      </c>
      <c r="BC675" s="7">
        <v>0</v>
      </c>
      <c r="BD675" s="7">
        <v>55.98</v>
      </c>
      <c r="BE675" s="7">
        <v>0</v>
      </c>
      <c r="BF675" s="7">
        <v>0</v>
      </c>
      <c r="BG675" s="7">
        <v>1126417.9522991774</v>
      </c>
      <c r="BH675" s="7">
        <v>12562</v>
      </c>
      <c r="BI675" s="7">
        <v>1098142</v>
      </c>
      <c r="BJ675" s="7">
        <v>15113730.294999998</v>
      </c>
      <c r="BK675" s="7">
        <v>10787863.916666664</v>
      </c>
      <c r="BL675" s="7">
        <v>5467332.3999999994</v>
      </c>
      <c r="BM675" s="7">
        <v>6368800.7133333348</v>
      </c>
      <c r="BN675" s="130">
        <v>1.0980000000000001</v>
      </c>
      <c r="BO675" s="131">
        <v>4.4585570000000001E-4</v>
      </c>
      <c r="BP675" s="161">
        <v>11298.851221912404</v>
      </c>
      <c r="BQ675" s="162">
        <v>25414326</v>
      </c>
      <c r="BR675" s="161">
        <v>652264</v>
      </c>
      <c r="BS675" s="163">
        <v>0</v>
      </c>
      <c r="BT675" s="163">
        <v>2559717.9077008218</v>
      </c>
      <c r="BU675" s="161">
        <v>37822588.850000001</v>
      </c>
      <c r="BV675" s="161">
        <v>71357.649999999994</v>
      </c>
      <c r="BW675" s="165">
        <v>9134218.5077008214</v>
      </c>
      <c r="BX675" s="161">
        <v>652264</v>
      </c>
    </row>
    <row r="676" spans="1:76" ht="14.45" x14ac:dyDescent="0.3">
      <c r="A676" s="164" t="s">
        <v>31</v>
      </c>
      <c r="B676" s="6" t="s">
        <v>90</v>
      </c>
      <c r="C676" s="6" t="s">
        <v>90</v>
      </c>
      <c r="D676" s="6" t="s">
        <v>51</v>
      </c>
      <c r="E676" s="6" t="s">
        <v>36</v>
      </c>
      <c r="F676" s="24" t="str">
        <f>+Tabela1[[#This Row],[WK]]&amp;Tabela1[[#This Row],[PK]]&amp;Tabela1[[#This Row],[GK]]</f>
        <v>101007</v>
      </c>
      <c r="G676" s="6" t="s">
        <v>680</v>
      </c>
      <c r="H676" s="7">
        <v>84398727.888999656</v>
      </c>
      <c r="I676" s="8">
        <v>1.371</v>
      </c>
      <c r="J676" s="7">
        <v>115710655.94</v>
      </c>
      <c r="K676" s="8">
        <v>7.0000000000000007E-2</v>
      </c>
      <c r="L676" s="7">
        <v>8099745.9158000005</v>
      </c>
      <c r="M676" s="7">
        <v>5348678.9158000005</v>
      </c>
      <c r="N676" s="9">
        <v>1.9442197939199592</v>
      </c>
      <c r="O676" s="7">
        <v>1151845</v>
      </c>
      <c r="P676" s="8">
        <v>1.2949999999999999</v>
      </c>
      <c r="Q676" s="7">
        <v>1491639</v>
      </c>
      <c r="R676" s="8">
        <v>1.6E-2</v>
      </c>
      <c r="S676" s="7">
        <v>23866.224000000002</v>
      </c>
      <c r="T676" s="7">
        <v>-209.77599999999802</v>
      </c>
      <c r="U676" s="9">
        <v>-8.7130752616712912E-3</v>
      </c>
      <c r="V676" s="7">
        <v>5348469.1398000009</v>
      </c>
      <c r="W676" s="9">
        <v>1.9272769510616212</v>
      </c>
      <c r="X676" s="7">
        <v>11317966.564999999</v>
      </c>
      <c r="Y676" s="7">
        <v>1970032</v>
      </c>
      <c r="Z676" s="7">
        <v>116935.565</v>
      </c>
      <c r="AA676" s="7">
        <v>492784</v>
      </c>
      <c r="AB676" s="7">
        <v>5144444</v>
      </c>
      <c r="AC676" s="7">
        <v>3593771</v>
      </c>
      <c r="AD676" s="7">
        <v>5969497.4251999985</v>
      </c>
      <c r="AE676" s="7">
        <v>0</v>
      </c>
      <c r="AF676" s="7">
        <v>8099745.9158000005</v>
      </c>
      <c r="AG676" s="7">
        <v>23866.224000000002</v>
      </c>
      <c r="AH676" s="7">
        <v>5969497.4251999985</v>
      </c>
      <c r="AI676" s="7">
        <v>2296962</v>
      </c>
      <c r="AJ676" s="7">
        <v>21069</v>
      </c>
      <c r="AK676" s="7">
        <v>4776431</v>
      </c>
      <c r="AL676" s="7">
        <v>0</v>
      </c>
      <c r="AM676" s="7">
        <v>227361</v>
      </c>
      <c r="AN676" s="7">
        <v>0</v>
      </c>
      <c r="AO676" s="7">
        <v>0</v>
      </c>
      <c r="AP676" s="7">
        <v>4262428</v>
      </c>
      <c r="AQ676" s="7">
        <v>306327</v>
      </c>
      <c r="AR676" s="7">
        <v>2751067</v>
      </c>
      <c r="AS676" s="7">
        <v>24076</v>
      </c>
      <c r="AT676" s="7">
        <v>5244095</v>
      </c>
      <c r="AU676" s="7">
        <v>176279</v>
      </c>
      <c r="AV676" s="7">
        <v>702791</v>
      </c>
      <c r="AW676" s="7">
        <v>0</v>
      </c>
      <c r="AX676" s="7">
        <v>0</v>
      </c>
      <c r="AY676" s="7">
        <v>4746287</v>
      </c>
      <c r="AZ676" s="7">
        <v>124891</v>
      </c>
      <c r="BA676" s="7">
        <v>116935.565</v>
      </c>
      <c r="BB676" s="7">
        <v>0</v>
      </c>
      <c r="BC676" s="7">
        <v>129.62</v>
      </c>
      <c r="BD676" s="7">
        <v>554.29</v>
      </c>
      <c r="BE676" s="7">
        <v>542.03</v>
      </c>
      <c r="BF676" s="7">
        <v>0</v>
      </c>
      <c r="BG676" s="7">
        <v>320594</v>
      </c>
      <c r="BH676" s="7">
        <v>3330</v>
      </c>
      <c r="BI676" s="7">
        <v>172190</v>
      </c>
      <c r="BJ676" s="7">
        <v>2369803.56</v>
      </c>
      <c r="BK676" s="7">
        <v>1293133.8133333335</v>
      </c>
      <c r="BL676" s="7">
        <v>44935.846666666672</v>
      </c>
      <c r="BM676" s="7">
        <v>4216807.293333333</v>
      </c>
      <c r="BN676" s="130">
        <v>0.80100000000000005</v>
      </c>
      <c r="BO676" s="131">
        <v>1.08603E-4</v>
      </c>
      <c r="BP676" s="161">
        <v>2752.4253707146927</v>
      </c>
      <c r="BQ676" s="162">
        <v>5144444</v>
      </c>
      <c r="BR676" s="161">
        <v>184088</v>
      </c>
      <c r="BS676" s="163">
        <v>0</v>
      </c>
      <c r="BT676" s="163">
        <v>860464.25999999978</v>
      </c>
      <c r="BU676" s="161">
        <v>8099745.9199999999</v>
      </c>
      <c r="BV676" s="161">
        <v>23866.22</v>
      </c>
      <c r="BW676" s="165">
        <v>6829961.6899999995</v>
      </c>
      <c r="BX676" s="161">
        <v>184088</v>
      </c>
    </row>
    <row r="677" spans="1:76" ht="14.45" x14ac:dyDescent="0.3">
      <c r="A677" s="164" t="s">
        <v>31</v>
      </c>
      <c r="B677" s="6" t="s">
        <v>90</v>
      </c>
      <c r="C677" s="6" t="s">
        <v>90</v>
      </c>
      <c r="D677" s="6" t="s">
        <v>75</v>
      </c>
      <c r="E677" s="6" t="s">
        <v>36</v>
      </c>
      <c r="F677" s="24" t="str">
        <f>+Tabela1[[#This Row],[WK]]&amp;Tabela1[[#This Row],[PK]]&amp;Tabela1[[#This Row],[GK]]</f>
        <v>101008</v>
      </c>
      <c r="G677" s="6" t="s">
        <v>681</v>
      </c>
      <c r="H677" s="7">
        <v>390306269.12779993</v>
      </c>
      <c r="I677" s="8">
        <v>1.371</v>
      </c>
      <c r="J677" s="7">
        <v>535109894.97999996</v>
      </c>
      <c r="K677" s="8">
        <v>7.0000000000000007E-2</v>
      </c>
      <c r="L677" s="7">
        <v>37457692.648599997</v>
      </c>
      <c r="M677" s="7">
        <v>24269450.648599997</v>
      </c>
      <c r="N677" s="9">
        <v>1.8402339484367967</v>
      </c>
      <c r="O677" s="7">
        <v>20792000</v>
      </c>
      <c r="P677" s="8">
        <v>1.2949999999999999</v>
      </c>
      <c r="Q677" s="7">
        <v>26925640</v>
      </c>
      <c r="R677" s="8">
        <v>1.6E-2</v>
      </c>
      <c r="S677" s="7">
        <v>430810.24</v>
      </c>
      <c r="T677" s="7">
        <v>50479.239999999991</v>
      </c>
      <c r="U677" s="9">
        <v>0.13272449524230207</v>
      </c>
      <c r="V677" s="7">
        <v>24319929.888599999</v>
      </c>
      <c r="W677" s="9">
        <v>1.792371967825946</v>
      </c>
      <c r="X677" s="7">
        <v>41861000.629903078</v>
      </c>
      <c r="Y677" s="7">
        <v>1367853</v>
      </c>
      <c r="Z677" s="7">
        <v>0</v>
      </c>
      <c r="AA677" s="7">
        <v>1499383.6299030797</v>
      </c>
      <c r="AB677" s="7">
        <v>27351264</v>
      </c>
      <c r="AC677" s="7">
        <v>11642500</v>
      </c>
      <c r="AD677" s="7">
        <v>17541070.741303079</v>
      </c>
      <c r="AE677" s="7">
        <v>0</v>
      </c>
      <c r="AF677" s="7">
        <v>37457692.648599997</v>
      </c>
      <c r="AG677" s="7">
        <v>430810.24</v>
      </c>
      <c r="AH677" s="7">
        <v>17541070.741303079</v>
      </c>
      <c r="AI677" s="7">
        <v>11011326</v>
      </c>
      <c r="AJ677" s="7">
        <v>292023</v>
      </c>
      <c r="AK677" s="7">
        <v>12571919</v>
      </c>
      <c r="AL677" s="7">
        <v>217068</v>
      </c>
      <c r="AM677" s="7">
        <v>459775</v>
      </c>
      <c r="AN677" s="7">
        <v>0</v>
      </c>
      <c r="AO677" s="7">
        <v>0</v>
      </c>
      <c r="AP677" s="7">
        <v>22371444</v>
      </c>
      <c r="AQ677" s="7">
        <v>1364551</v>
      </c>
      <c r="AR677" s="7">
        <v>13188242</v>
      </c>
      <c r="AS677" s="7">
        <v>380331</v>
      </c>
      <c r="AT677" s="7">
        <v>13325755</v>
      </c>
      <c r="AU677" s="7">
        <v>162805</v>
      </c>
      <c r="AV677" s="7">
        <v>652718</v>
      </c>
      <c r="AW677" s="7">
        <v>0</v>
      </c>
      <c r="AX677" s="7">
        <v>0</v>
      </c>
      <c r="AY677" s="7">
        <v>25909353</v>
      </c>
      <c r="AZ677" s="7">
        <v>604991</v>
      </c>
      <c r="BA677" s="7">
        <v>0</v>
      </c>
      <c r="BB677" s="7">
        <v>0</v>
      </c>
      <c r="BC677" s="7">
        <v>0</v>
      </c>
      <c r="BD677" s="7">
        <v>0</v>
      </c>
      <c r="BE677" s="7">
        <v>0</v>
      </c>
      <c r="BF677" s="7">
        <v>0</v>
      </c>
      <c r="BG677" s="7">
        <v>1092702.6299030797</v>
      </c>
      <c r="BH677" s="7">
        <v>12186</v>
      </c>
      <c r="BI677" s="7">
        <v>406681</v>
      </c>
      <c r="BJ677" s="7">
        <v>5597132.229166667</v>
      </c>
      <c r="BK677" s="7">
        <v>2838924.4266666668</v>
      </c>
      <c r="BL677" s="7">
        <v>1553748.8233333335</v>
      </c>
      <c r="BM677" s="7">
        <v>7925333.5633333335</v>
      </c>
      <c r="BN677" s="130">
        <v>0.96399999999999997</v>
      </c>
      <c r="BO677" s="131">
        <v>4.1588649999999998E-4</v>
      </c>
      <c r="BP677" s="161">
        <v>10539.457962598537</v>
      </c>
      <c r="BQ677" s="162">
        <v>27351264</v>
      </c>
      <c r="BR677" s="161">
        <v>656571</v>
      </c>
      <c r="BS677" s="163">
        <v>0</v>
      </c>
      <c r="BT677" s="163">
        <v>2451192.3399999961</v>
      </c>
      <c r="BU677" s="161">
        <v>37457692.649999999</v>
      </c>
      <c r="BV677" s="161">
        <v>430810.24</v>
      </c>
      <c r="BW677" s="165">
        <v>19992263.079999994</v>
      </c>
      <c r="BX677" s="161">
        <v>656571</v>
      </c>
    </row>
    <row r="678" spans="1:76" ht="14.45" x14ac:dyDescent="0.3">
      <c r="A678" s="164" t="s">
        <v>31</v>
      </c>
      <c r="B678" s="6" t="s">
        <v>90</v>
      </c>
      <c r="C678" s="6" t="s">
        <v>90</v>
      </c>
      <c r="D678" s="6" t="s">
        <v>77</v>
      </c>
      <c r="E678" s="6" t="s">
        <v>40</v>
      </c>
      <c r="F678" s="24" t="str">
        <f>+Tabela1[[#This Row],[WK]]&amp;Tabela1[[#This Row],[PK]]&amp;Tabela1[[#This Row],[GK]]</f>
        <v>101009</v>
      </c>
      <c r="G678" s="6" t="s">
        <v>682</v>
      </c>
      <c r="H678" s="7">
        <v>543684636.98719978</v>
      </c>
      <c r="I678" s="8">
        <v>1.371</v>
      </c>
      <c r="J678" s="7">
        <v>745391637.32000005</v>
      </c>
      <c r="K678" s="8">
        <v>7.0000000000000007E-2</v>
      </c>
      <c r="L678" s="7">
        <v>52177414.61240001</v>
      </c>
      <c r="M678" s="7">
        <v>29286050.61240001</v>
      </c>
      <c r="N678" s="9">
        <v>1.2793493044975393</v>
      </c>
      <c r="O678" s="7">
        <v>10333974</v>
      </c>
      <c r="P678" s="8">
        <v>1.2949999999999999</v>
      </c>
      <c r="Q678" s="7">
        <v>13382496</v>
      </c>
      <c r="R678" s="8">
        <v>1.6E-2</v>
      </c>
      <c r="S678" s="7">
        <v>214119.93600000002</v>
      </c>
      <c r="T678" s="7">
        <v>25438.936000000016</v>
      </c>
      <c r="U678" s="9">
        <v>0.13482510692650568</v>
      </c>
      <c r="V678" s="7">
        <v>29311489.548400007</v>
      </c>
      <c r="W678" s="9">
        <v>1.2699927382463945</v>
      </c>
      <c r="X678" s="7">
        <v>40173922.351114824</v>
      </c>
      <c r="Y678" s="7">
        <v>1151648</v>
      </c>
      <c r="Z678" s="7">
        <v>461630.14500000002</v>
      </c>
      <c r="AA678" s="7">
        <v>2304370.206114823</v>
      </c>
      <c r="AB678" s="7">
        <v>26886381</v>
      </c>
      <c r="AC678" s="7">
        <v>9369893</v>
      </c>
      <c r="AD678" s="7">
        <v>10862432.802714814</v>
      </c>
      <c r="AE678" s="7">
        <v>0</v>
      </c>
      <c r="AF678" s="7">
        <v>52177414.61240001</v>
      </c>
      <c r="AG678" s="7">
        <v>214119.93600000002</v>
      </c>
      <c r="AH678" s="7">
        <v>10862432.802714814</v>
      </c>
      <c r="AI678" s="7">
        <v>19112803</v>
      </c>
      <c r="AJ678" s="7">
        <v>160367</v>
      </c>
      <c r="AK678" s="7">
        <v>10931255</v>
      </c>
      <c r="AL678" s="7">
        <v>0</v>
      </c>
      <c r="AM678" s="7">
        <v>1296545</v>
      </c>
      <c r="AN678" s="7">
        <v>0</v>
      </c>
      <c r="AO678" s="7">
        <v>0</v>
      </c>
      <c r="AP678" s="7">
        <v>22695923</v>
      </c>
      <c r="AQ678" s="7">
        <v>1599270</v>
      </c>
      <c r="AR678" s="7">
        <v>22891364</v>
      </c>
      <c r="AS678" s="7">
        <v>188681</v>
      </c>
      <c r="AT678" s="7">
        <v>11730603</v>
      </c>
      <c r="AU678" s="7">
        <v>0</v>
      </c>
      <c r="AV678" s="7">
        <v>945122</v>
      </c>
      <c r="AW678" s="7">
        <v>0</v>
      </c>
      <c r="AX678" s="7">
        <v>0</v>
      </c>
      <c r="AY678" s="7">
        <v>25297641</v>
      </c>
      <c r="AZ678" s="7">
        <v>666626</v>
      </c>
      <c r="BA678" s="7">
        <v>461630.14500000002</v>
      </c>
      <c r="BB678" s="7">
        <v>0</v>
      </c>
      <c r="BC678" s="7">
        <v>164.4</v>
      </c>
      <c r="BD678" s="7">
        <v>4405.8</v>
      </c>
      <c r="BE678" s="7">
        <v>19.93</v>
      </c>
      <c r="BF678" s="7">
        <v>0</v>
      </c>
      <c r="BG678" s="7">
        <v>1486886.2061148228</v>
      </c>
      <c r="BH678" s="7">
        <v>16582</v>
      </c>
      <c r="BI678" s="7">
        <v>817484</v>
      </c>
      <c r="BJ678" s="7">
        <v>11250976.124999998</v>
      </c>
      <c r="BK678" s="7">
        <v>3908766.793333333</v>
      </c>
      <c r="BL678" s="7">
        <v>9035377.9000000004</v>
      </c>
      <c r="BM678" s="7">
        <v>11298081.526666665</v>
      </c>
      <c r="BN678" s="130">
        <v>0.97799999999999998</v>
      </c>
      <c r="BO678" s="131">
        <v>5.8225659999999995E-4</v>
      </c>
      <c r="BP678" s="161">
        <v>14755.641354889236</v>
      </c>
      <c r="BQ678" s="162">
        <v>26886381</v>
      </c>
      <c r="BR678" s="161">
        <v>907653</v>
      </c>
      <c r="BS678" s="163">
        <v>0</v>
      </c>
      <c r="BT678" s="163">
        <v>2873722.6488851756</v>
      </c>
      <c r="BU678" s="161">
        <v>52177414.609999999</v>
      </c>
      <c r="BV678" s="161">
        <v>214119.94</v>
      </c>
      <c r="BW678" s="165">
        <v>13736155.448885176</v>
      </c>
      <c r="BX678" s="161">
        <v>907653</v>
      </c>
    </row>
    <row r="679" spans="1:76" ht="14.45" x14ac:dyDescent="0.3">
      <c r="A679" s="164" t="s">
        <v>31</v>
      </c>
      <c r="B679" s="6" t="s">
        <v>90</v>
      </c>
      <c r="C679" s="6" t="s">
        <v>90</v>
      </c>
      <c r="D679" s="6" t="s">
        <v>90</v>
      </c>
      <c r="E679" s="6" t="s">
        <v>36</v>
      </c>
      <c r="F679" s="24" t="str">
        <f>+Tabela1[[#This Row],[WK]]&amp;Tabela1[[#This Row],[PK]]&amp;Tabela1[[#This Row],[GK]]</f>
        <v>101010</v>
      </c>
      <c r="G679" s="6" t="s">
        <v>683</v>
      </c>
      <c r="H679" s="7">
        <v>372267634.46979886</v>
      </c>
      <c r="I679" s="8">
        <v>1.371</v>
      </c>
      <c r="J679" s="7">
        <v>510378926.86000001</v>
      </c>
      <c r="K679" s="8">
        <v>7.0000000000000007E-2</v>
      </c>
      <c r="L679" s="7">
        <v>35726524.880200006</v>
      </c>
      <c r="M679" s="7">
        <v>22854230.880200006</v>
      </c>
      <c r="N679" s="9">
        <v>1.7754590502827239</v>
      </c>
      <c r="O679" s="7">
        <v>31138498</v>
      </c>
      <c r="P679" s="8">
        <v>1.2949999999999999</v>
      </c>
      <c r="Q679" s="7">
        <v>40324355</v>
      </c>
      <c r="R679" s="8">
        <v>1.6E-2</v>
      </c>
      <c r="S679" s="7">
        <v>645189.68000000005</v>
      </c>
      <c r="T679" s="7">
        <v>-284097.31999999995</v>
      </c>
      <c r="U679" s="9">
        <v>-0.30571537103176949</v>
      </c>
      <c r="V679" s="7">
        <v>22570133.560200006</v>
      </c>
      <c r="W679" s="9">
        <v>1.6353295727641641</v>
      </c>
      <c r="X679" s="7">
        <v>29632591.531336643</v>
      </c>
      <c r="Y679" s="7">
        <v>0</v>
      </c>
      <c r="Z679" s="7">
        <v>74928.239999999991</v>
      </c>
      <c r="AA679" s="7">
        <v>1945465.2913366447</v>
      </c>
      <c r="AB679" s="7">
        <v>24533540</v>
      </c>
      <c r="AC679" s="7">
        <v>3078658</v>
      </c>
      <c r="AD679" s="7">
        <v>7062457.971136637</v>
      </c>
      <c r="AE679" s="7">
        <v>0</v>
      </c>
      <c r="AF679" s="7">
        <v>35726524.880200006</v>
      </c>
      <c r="AG679" s="7">
        <v>645189.68000000005</v>
      </c>
      <c r="AH679" s="7">
        <v>7062457.971136637</v>
      </c>
      <c r="AI679" s="7">
        <v>10747530</v>
      </c>
      <c r="AJ679" s="7">
        <v>1093290</v>
      </c>
      <c r="AK679" s="7">
        <v>2473183</v>
      </c>
      <c r="AL679" s="7">
        <v>5623</v>
      </c>
      <c r="AM679" s="7">
        <v>663754</v>
      </c>
      <c r="AN679" s="7">
        <v>0</v>
      </c>
      <c r="AO679" s="7">
        <v>0</v>
      </c>
      <c r="AP679" s="7">
        <v>21081915</v>
      </c>
      <c r="AQ679" s="7">
        <v>994571</v>
      </c>
      <c r="AR679" s="7">
        <v>12872294</v>
      </c>
      <c r="AS679" s="7">
        <v>929287</v>
      </c>
      <c r="AT679" s="7">
        <v>3464836</v>
      </c>
      <c r="AU679" s="7">
        <v>0</v>
      </c>
      <c r="AV679" s="7">
        <v>1015576</v>
      </c>
      <c r="AW679" s="7">
        <v>0</v>
      </c>
      <c r="AX679" s="7">
        <v>0</v>
      </c>
      <c r="AY679" s="7">
        <v>23639716</v>
      </c>
      <c r="AZ679" s="7">
        <v>449283</v>
      </c>
      <c r="BA679" s="7">
        <v>74928.239999999991</v>
      </c>
      <c r="BB679" s="7">
        <v>0</v>
      </c>
      <c r="BC679" s="7">
        <v>0</v>
      </c>
      <c r="BD679" s="7">
        <v>805.68</v>
      </c>
      <c r="BE679" s="7">
        <v>0</v>
      </c>
      <c r="BF679" s="7">
        <v>0</v>
      </c>
      <c r="BG679" s="7">
        <v>1068671.2913366447</v>
      </c>
      <c r="BH679" s="7">
        <v>11918</v>
      </c>
      <c r="BI679" s="7">
        <v>876794</v>
      </c>
      <c r="BJ679" s="7">
        <v>12067256.094999999</v>
      </c>
      <c r="BK679" s="7">
        <v>9382106.5299999975</v>
      </c>
      <c r="BL679" s="7">
        <v>1211269.7366666666</v>
      </c>
      <c r="BM679" s="7">
        <v>8318058.786666669</v>
      </c>
      <c r="BN679" s="130">
        <v>1.107</v>
      </c>
      <c r="BO679" s="131">
        <v>4.416752E-4</v>
      </c>
      <c r="BP679" s="161">
        <v>11192.796300321797</v>
      </c>
      <c r="BQ679" s="162">
        <v>24533540</v>
      </c>
      <c r="BR679" s="161">
        <v>633139</v>
      </c>
      <c r="BS679" s="163">
        <v>0</v>
      </c>
      <c r="BT679" s="163">
        <v>2569958.4686633572</v>
      </c>
      <c r="BU679" s="161">
        <v>35726524.880000003</v>
      </c>
      <c r="BV679" s="161">
        <v>645189.68000000005</v>
      </c>
      <c r="BW679" s="165">
        <v>9632416.438663356</v>
      </c>
      <c r="BX679" s="161">
        <v>633139</v>
      </c>
    </row>
    <row r="680" spans="1:76" ht="14.45" x14ac:dyDescent="0.3">
      <c r="A680" s="164" t="s">
        <v>31</v>
      </c>
      <c r="B680" s="6" t="s">
        <v>90</v>
      </c>
      <c r="C680" s="6" t="s">
        <v>90</v>
      </c>
      <c r="D680" s="6" t="s">
        <v>92</v>
      </c>
      <c r="E680" s="6" t="s">
        <v>40</v>
      </c>
      <c r="F680" s="24" t="str">
        <f>+Tabela1[[#This Row],[WK]]&amp;Tabela1[[#This Row],[PK]]&amp;Tabela1[[#This Row],[GK]]</f>
        <v>101011</v>
      </c>
      <c r="G680" s="6" t="s">
        <v>684</v>
      </c>
      <c r="H680" s="7">
        <v>277682581.56919938</v>
      </c>
      <c r="I680" s="8">
        <v>1.371</v>
      </c>
      <c r="J680" s="7">
        <v>380702819.32999998</v>
      </c>
      <c r="K680" s="8">
        <v>7.0000000000000007E-2</v>
      </c>
      <c r="L680" s="7">
        <v>26649197.353100002</v>
      </c>
      <c r="M680" s="7">
        <v>14689821.353100002</v>
      </c>
      <c r="N680" s="9">
        <v>1.2283100182735287</v>
      </c>
      <c r="O680" s="7">
        <v>47878751</v>
      </c>
      <c r="P680" s="8">
        <v>1.2949999999999999</v>
      </c>
      <c r="Q680" s="7">
        <v>62002983</v>
      </c>
      <c r="R680" s="8">
        <v>1.6E-2</v>
      </c>
      <c r="S680" s="7">
        <v>992047.728</v>
      </c>
      <c r="T680" s="7">
        <v>52079.728000000003</v>
      </c>
      <c r="U680" s="9">
        <v>5.5405852114114529E-2</v>
      </c>
      <c r="V680" s="7">
        <v>14741901.081100002</v>
      </c>
      <c r="W680" s="9">
        <v>1.1428411461156476</v>
      </c>
      <c r="X680" s="7">
        <v>19903212.157612186</v>
      </c>
      <c r="Y680" s="7">
        <v>0</v>
      </c>
      <c r="Z680" s="7">
        <v>394004.42</v>
      </c>
      <c r="AA680" s="7">
        <v>1654658.7376121874</v>
      </c>
      <c r="AB680" s="7">
        <v>17279716</v>
      </c>
      <c r="AC680" s="7">
        <v>574833</v>
      </c>
      <c r="AD680" s="7">
        <v>5161311.076512184</v>
      </c>
      <c r="AE680" s="7">
        <v>0</v>
      </c>
      <c r="AF680" s="7">
        <v>26649197.353100002</v>
      </c>
      <c r="AG680" s="7">
        <v>992047.728</v>
      </c>
      <c r="AH680" s="7">
        <v>5161311.076512184</v>
      </c>
      <c r="AI680" s="7">
        <v>9985303</v>
      </c>
      <c r="AJ680" s="7">
        <v>891008</v>
      </c>
      <c r="AK680" s="7">
        <v>2078974</v>
      </c>
      <c r="AL680" s="7">
        <v>0</v>
      </c>
      <c r="AM680" s="7">
        <v>777760</v>
      </c>
      <c r="AN680" s="7">
        <v>0</v>
      </c>
      <c r="AO680" s="7">
        <v>0</v>
      </c>
      <c r="AP680" s="7">
        <v>13236722</v>
      </c>
      <c r="AQ680" s="7">
        <v>1086071</v>
      </c>
      <c r="AR680" s="7">
        <v>11959376</v>
      </c>
      <c r="AS680" s="7">
        <v>939968</v>
      </c>
      <c r="AT680" s="7">
        <v>2373811</v>
      </c>
      <c r="AU680" s="7">
        <v>0</v>
      </c>
      <c r="AV680" s="7">
        <v>1215861</v>
      </c>
      <c r="AW680" s="7">
        <v>0</v>
      </c>
      <c r="AX680" s="7">
        <v>0</v>
      </c>
      <c r="AY680" s="7">
        <v>15074085</v>
      </c>
      <c r="AZ680" s="7">
        <v>497942</v>
      </c>
      <c r="BA680" s="7">
        <v>394004.42</v>
      </c>
      <c r="BB680" s="7">
        <v>0</v>
      </c>
      <c r="BC680" s="7">
        <v>97.79</v>
      </c>
      <c r="BD680" s="7">
        <v>3910.64</v>
      </c>
      <c r="BE680" s="7">
        <v>0</v>
      </c>
      <c r="BF680" s="7">
        <v>0</v>
      </c>
      <c r="BG680" s="7">
        <v>703181.73761218751</v>
      </c>
      <c r="BH680" s="7">
        <v>7842</v>
      </c>
      <c r="BI680" s="7">
        <v>951477</v>
      </c>
      <c r="BJ680" s="7">
        <v>13095207.22916667</v>
      </c>
      <c r="BK680" s="7">
        <v>8810224.0166666694</v>
      </c>
      <c r="BL680" s="7">
        <v>4423766.78</v>
      </c>
      <c r="BM680" s="7">
        <v>8292399.2899999991</v>
      </c>
      <c r="BN680" s="130">
        <v>1.214</v>
      </c>
      <c r="BO680" s="131">
        <v>3.3143259999999998E-4</v>
      </c>
      <c r="BP680" s="161">
        <v>8399.3496863503606</v>
      </c>
      <c r="BQ680" s="162">
        <v>17279716</v>
      </c>
      <c r="BR680" s="161">
        <v>416735</v>
      </c>
      <c r="BS680" s="163">
        <v>0</v>
      </c>
      <c r="BT680" s="163">
        <v>1675221.8423878141</v>
      </c>
      <c r="BU680" s="161">
        <v>26649197.350000001</v>
      </c>
      <c r="BV680" s="161">
        <v>992047.73</v>
      </c>
      <c r="BW680" s="165">
        <v>6836532.9223878141</v>
      </c>
      <c r="BX680" s="161">
        <v>416735</v>
      </c>
    </row>
    <row r="681" spans="1:76" ht="14.45" x14ac:dyDescent="0.3">
      <c r="A681" s="164" t="s">
        <v>31</v>
      </c>
      <c r="B681" s="6" t="s">
        <v>90</v>
      </c>
      <c r="C681" s="6" t="s">
        <v>92</v>
      </c>
      <c r="D681" s="6" t="s">
        <v>33</v>
      </c>
      <c r="E681" s="6" t="s">
        <v>36</v>
      </c>
      <c r="F681" s="24" t="str">
        <f>+Tabela1[[#This Row],[WK]]&amp;Tabela1[[#This Row],[PK]]&amp;Tabela1[[#This Row],[GK]]</f>
        <v>101101</v>
      </c>
      <c r="G681" s="6" t="s">
        <v>685</v>
      </c>
      <c r="H681" s="7">
        <v>104437823.38419974</v>
      </c>
      <c r="I681" s="8">
        <v>1.371</v>
      </c>
      <c r="J681" s="7">
        <v>143184255.84999999</v>
      </c>
      <c r="K681" s="8">
        <v>7.0000000000000007E-2</v>
      </c>
      <c r="L681" s="7">
        <v>10022897.909500001</v>
      </c>
      <c r="M681" s="7">
        <v>6171769.909500001</v>
      </c>
      <c r="N681" s="9">
        <v>1.6025875820019488</v>
      </c>
      <c r="O681" s="7">
        <v>1926015</v>
      </c>
      <c r="P681" s="8">
        <v>1.2949999999999999</v>
      </c>
      <c r="Q681" s="7">
        <v>2494189</v>
      </c>
      <c r="R681" s="8">
        <v>1.6E-2</v>
      </c>
      <c r="S681" s="7">
        <v>39907.023999999998</v>
      </c>
      <c r="T681" s="7">
        <v>18358.023999999998</v>
      </c>
      <c r="U681" s="9">
        <v>0.85191999628753068</v>
      </c>
      <c r="V681" s="7">
        <v>6190127.9335000012</v>
      </c>
      <c r="W681" s="9">
        <v>1.5984105913041551</v>
      </c>
      <c r="X681" s="7">
        <v>14311593.831323223</v>
      </c>
      <c r="Y681" s="7">
        <v>5275139</v>
      </c>
      <c r="Z681" s="7">
        <v>0</v>
      </c>
      <c r="AA681" s="7">
        <v>829149.83132322342</v>
      </c>
      <c r="AB681" s="7">
        <v>7385688</v>
      </c>
      <c r="AC681" s="7">
        <v>821617</v>
      </c>
      <c r="AD681" s="7">
        <v>8121465.897823222</v>
      </c>
      <c r="AE681" s="7">
        <v>0</v>
      </c>
      <c r="AF681" s="7">
        <v>10022897.909500001</v>
      </c>
      <c r="AG681" s="7">
        <v>39907.023999999998</v>
      </c>
      <c r="AH681" s="7">
        <v>8121465.897823222</v>
      </c>
      <c r="AI681" s="7">
        <v>3215442</v>
      </c>
      <c r="AJ681" s="7">
        <v>2614</v>
      </c>
      <c r="AK681" s="7">
        <v>4369606</v>
      </c>
      <c r="AL681" s="7">
        <v>0</v>
      </c>
      <c r="AM681" s="7">
        <v>740357</v>
      </c>
      <c r="AN681" s="7">
        <v>0</v>
      </c>
      <c r="AO681" s="7">
        <v>0</v>
      </c>
      <c r="AP681" s="7">
        <v>5883962</v>
      </c>
      <c r="AQ681" s="7">
        <v>433633</v>
      </c>
      <c r="AR681" s="7">
        <v>3851128</v>
      </c>
      <c r="AS681" s="7">
        <v>21549</v>
      </c>
      <c r="AT681" s="7">
        <v>5209370</v>
      </c>
      <c r="AU681" s="7">
        <v>0</v>
      </c>
      <c r="AV681" s="7">
        <v>1626696</v>
      </c>
      <c r="AW681" s="7">
        <v>0</v>
      </c>
      <c r="AX681" s="7">
        <v>0</v>
      </c>
      <c r="AY681" s="7">
        <v>6896995</v>
      </c>
      <c r="AZ681" s="7">
        <v>171928</v>
      </c>
      <c r="BA681" s="7">
        <v>0</v>
      </c>
      <c r="BB681" s="7">
        <v>0</v>
      </c>
      <c r="BC681" s="7">
        <v>0</v>
      </c>
      <c r="BD681" s="7">
        <v>0</v>
      </c>
      <c r="BE681" s="7">
        <v>0</v>
      </c>
      <c r="BF681" s="7">
        <v>0</v>
      </c>
      <c r="BG681" s="7">
        <v>360288.83132322342</v>
      </c>
      <c r="BH681" s="7">
        <v>4018</v>
      </c>
      <c r="BI681" s="7">
        <v>468861</v>
      </c>
      <c r="BJ681" s="7">
        <v>6452884.9283333328</v>
      </c>
      <c r="BK681" s="7">
        <v>1239974.4633333329</v>
      </c>
      <c r="BL681" s="7">
        <v>4710017.13</v>
      </c>
      <c r="BM681" s="7">
        <v>11431607.6</v>
      </c>
      <c r="BN681" s="130">
        <v>0.68500000000000005</v>
      </c>
      <c r="BO681" s="131">
        <v>1.6796399999999999E-4</v>
      </c>
      <c r="BP681" s="161">
        <v>4256.20411741923</v>
      </c>
      <c r="BQ681" s="162">
        <v>7385688</v>
      </c>
      <c r="BR681" s="161">
        <v>226563</v>
      </c>
      <c r="BS681" s="163">
        <v>0</v>
      </c>
      <c r="BT681" s="163">
        <v>1319957.7100000009</v>
      </c>
      <c r="BU681" s="161">
        <v>10022897.91</v>
      </c>
      <c r="BV681" s="161">
        <v>39907.019999999997</v>
      </c>
      <c r="BW681" s="165">
        <v>9441423.6100000013</v>
      </c>
      <c r="BX681" s="161">
        <v>226563</v>
      </c>
    </row>
    <row r="682" spans="1:76" ht="14.45" x14ac:dyDescent="0.3">
      <c r="A682" s="164" t="s">
        <v>31</v>
      </c>
      <c r="B682" s="6" t="s">
        <v>90</v>
      </c>
      <c r="C682" s="6" t="s">
        <v>92</v>
      </c>
      <c r="D682" s="6" t="s">
        <v>32</v>
      </c>
      <c r="E682" s="6" t="s">
        <v>36</v>
      </c>
      <c r="F682" s="24" t="str">
        <f>+Tabela1[[#This Row],[WK]]&amp;Tabela1[[#This Row],[PK]]&amp;Tabela1[[#This Row],[GK]]</f>
        <v>101102</v>
      </c>
      <c r="G682" s="6" t="s">
        <v>686</v>
      </c>
      <c r="H682" s="7">
        <v>76474468.879000098</v>
      </c>
      <c r="I682" s="8">
        <v>1.371</v>
      </c>
      <c r="J682" s="7">
        <v>104846496.82999998</v>
      </c>
      <c r="K682" s="8">
        <v>7.0000000000000007E-2</v>
      </c>
      <c r="L682" s="7">
        <v>7339254.7780999998</v>
      </c>
      <c r="M682" s="7">
        <v>4973430.7780999998</v>
      </c>
      <c r="N682" s="9">
        <v>2.1021981255156765</v>
      </c>
      <c r="O682" s="7">
        <v>2427546</v>
      </c>
      <c r="P682" s="8">
        <v>1.2949999999999999</v>
      </c>
      <c r="Q682" s="7">
        <v>3143672</v>
      </c>
      <c r="R682" s="8">
        <v>1.6E-2</v>
      </c>
      <c r="S682" s="7">
        <v>50298.752</v>
      </c>
      <c r="T682" s="7">
        <v>25195.752</v>
      </c>
      <c r="U682" s="9">
        <v>1.0036948571883839</v>
      </c>
      <c r="V682" s="7">
        <v>4998626.5301000001</v>
      </c>
      <c r="W682" s="9">
        <v>2.0906646376489118</v>
      </c>
      <c r="X682" s="7">
        <v>11413448.93</v>
      </c>
      <c r="Y682" s="7">
        <v>5165759</v>
      </c>
      <c r="Z682" s="7">
        <v>931705.93</v>
      </c>
      <c r="AA682" s="7">
        <v>459152</v>
      </c>
      <c r="AB682" s="7">
        <v>4856832</v>
      </c>
      <c r="AC682" s="7">
        <v>0</v>
      </c>
      <c r="AD682" s="7">
        <v>6414822.3998999996</v>
      </c>
      <c r="AE682" s="7">
        <v>0</v>
      </c>
      <c r="AF682" s="7">
        <v>7339254.7780999998</v>
      </c>
      <c r="AG682" s="7">
        <v>50298.752</v>
      </c>
      <c r="AH682" s="7">
        <v>6414822.3998999996</v>
      </c>
      <c r="AI682" s="7">
        <v>1975310</v>
      </c>
      <c r="AJ682" s="7">
        <v>10596</v>
      </c>
      <c r="AK682" s="7">
        <v>3445426</v>
      </c>
      <c r="AL682" s="7">
        <v>0</v>
      </c>
      <c r="AM682" s="7">
        <v>798533</v>
      </c>
      <c r="AN682" s="7">
        <v>0</v>
      </c>
      <c r="AO682" s="7">
        <v>0</v>
      </c>
      <c r="AP682" s="7">
        <v>3684900</v>
      </c>
      <c r="AQ682" s="7">
        <v>350088</v>
      </c>
      <c r="AR682" s="7">
        <v>2365824</v>
      </c>
      <c r="AS682" s="7">
        <v>25103</v>
      </c>
      <c r="AT682" s="7">
        <v>4355312</v>
      </c>
      <c r="AU682" s="7">
        <v>152505</v>
      </c>
      <c r="AV682" s="7">
        <v>770093</v>
      </c>
      <c r="AW682" s="7">
        <v>0</v>
      </c>
      <c r="AX682" s="7">
        <v>0</v>
      </c>
      <c r="AY682" s="7">
        <v>4211362</v>
      </c>
      <c r="AZ682" s="7">
        <v>147598</v>
      </c>
      <c r="BA682" s="7">
        <v>931705.93</v>
      </c>
      <c r="BB682" s="7">
        <v>0</v>
      </c>
      <c r="BC682" s="7">
        <v>678.1</v>
      </c>
      <c r="BD682" s="7">
        <v>7750.56</v>
      </c>
      <c r="BE682" s="7">
        <v>14.9</v>
      </c>
      <c r="BF682" s="7">
        <v>0</v>
      </c>
      <c r="BG682" s="7">
        <v>320594</v>
      </c>
      <c r="BH682" s="7">
        <v>3353</v>
      </c>
      <c r="BI682" s="7">
        <v>138558</v>
      </c>
      <c r="BJ682" s="7">
        <v>1906952.5983333346</v>
      </c>
      <c r="BK682" s="7">
        <v>164873.67333333474</v>
      </c>
      <c r="BL682" s="7">
        <v>1005326.4533333333</v>
      </c>
      <c r="BM682" s="7">
        <v>4957662.793333333</v>
      </c>
      <c r="BN682" s="130">
        <v>0.65200000000000002</v>
      </c>
      <c r="BO682" s="131">
        <v>1.469617E-4</v>
      </c>
      <c r="BP682" s="161">
        <v>3723.9284732097731</v>
      </c>
      <c r="BQ682" s="162">
        <v>4856832</v>
      </c>
      <c r="BR682" s="161">
        <v>185725</v>
      </c>
      <c r="BS682" s="163">
        <v>125231.2899999998</v>
      </c>
      <c r="BT682" s="163">
        <v>0</v>
      </c>
      <c r="BU682" s="161">
        <v>7339254.7800000003</v>
      </c>
      <c r="BV682" s="161">
        <v>50298.75</v>
      </c>
      <c r="BW682" s="165">
        <v>6289591.1100000003</v>
      </c>
      <c r="BX682" s="161">
        <v>185725</v>
      </c>
    </row>
    <row r="683" spans="1:76" ht="14.45" x14ac:dyDescent="0.3">
      <c r="A683" s="164" t="s">
        <v>31</v>
      </c>
      <c r="B683" s="6" t="s">
        <v>90</v>
      </c>
      <c r="C683" s="6" t="s">
        <v>92</v>
      </c>
      <c r="D683" s="6" t="s">
        <v>37</v>
      </c>
      <c r="E683" s="6" t="s">
        <v>40</v>
      </c>
      <c r="F683" s="24" t="str">
        <f>+Tabela1[[#This Row],[WK]]&amp;Tabela1[[#This Row],[PK]]&amp;Tabela1[[#This Row],[GK]]</f>
        <v>101103</v>
      </c>
      <c r="G683" s="6" t="s">
        <v>687</v>
      </c>
      <c r="H683" s="7">
        <v>508868872.40619981</v>
      </c>
      <c r="I683" s="8">
        <v>1.371</v>
      </c>
      <c r="J683" s="7">
        <v>697659224.07000005</v>
      </c>
      <c r="K683" s="8">
        <v>7.0000000000000007E-2</v>
      </c>
      <c r="L683" s="7">
        <v>48836145.684900008</v>
      </c>
      <c r="M683" s="7">
        <v>28950880.684900008</v>
      </c>
      <c r="N683" s="9">
        <v>1.4558961464632234</v>
      </c>
      <c r="O683" s="7">
        <v>42502913</v>
      </c>
      <c r="P683" s="8">
        <v>1.2949999999999999</v>
      </c>
      <c r="Q683" s="7">
        <v>55041272</v>
      </c>
      <c r="R683" s="8">
        <v>1.6E-2</v>
      </c>
      <c r="S683" s="7">
        <v>880660.35200000007</v>
      </c>
      <c r="T683" s="7">
        <v>82270.352000000072</v>
      </c>
      <c r="U683" s="9">
        <v>0.10304531870389168</v>
      </c>
      <c r="V683" s="7">
        <v>29033151.036900006</v>
      </c>
      <c r="W683" s="9">
        <v>1.4036760445337155</v>
      </c>
      <c r="X683" s="7">
        <v>30244971.441777315</v>
      </c>
      <c r="Y683" s="7">
        <v>4749043</v>
      </c>
      <c r="Z683" s="7">
        <v>138591.54499999998</v>
      </c>
      <c r="AA683" s="7">
        <v>2401283.8967773141</v>
      </c>
      <c r="AB683" s="7">
        <v>21354544</v>
      </c>
      <c r="AC683" s="7">
        <v>1601509</v>
      </c>
      <c r="AD683" s="7">
        <v>1601509</v>
      </c>
      <c r="AE683" s="7">
        <v>0</v>
      </c>
      <c r="AF683" s="7">
        <v>48836145.684900008</v>
      </c>
      <c r="AG683" s="7">
        <v>880660.35200000007</v>
      </c>
      <c r="AH683" s="7">
        <v>1601509</v>
      </c>
      <c r="AI683" s="7">
        <v>16602906</v>
      </c>
      <c r="AJ683" s="7">
        <v>573040</v>
      </c>
      <c r="AK683" s="7">
        <v>8094187</v>
      </c>
      <c r="AL683" s="7">
        <v>31987</v>
      </c>
      <c r="AM683" s="7">
        <v>1173308</v>
      </c>
      <c r="AN683" s="7">
        <v>0</v>
      </c>
      <c r="AO683" s="7">
        <v>0</v>
      </c>
      <c r="AP683" s="7">
        <v>16733802</v>
      </c>
      <c r="AQ683" s="7">
        <v>1650987</v>
      </c>
      <c r="AR683" s="7">
        <v>19885265</v>
      </c>
      <c r="AS683" s="7">
        <v>798390</v>
      </c>
      <c r="AT683" s="7">
        <v>8692708</v>
      </c>
      <c r="AU683" s="7">
        <v>2324</v>
      </c>
      <c r="AV683" s="7">
        <v>895590</v>
      </c>
      <c r="AW683" s="7">
        <v>0</v>
      </c>
      <c r="AX683" s="7">
        <v>0</v>
      </c>
      <c r="AY683" s="7">
        <v>18948150</v>
      </c>
      <c r="AZ683" s="7">
        <v>763943</v>
      </c>
      <c r="BA683" s="7">
        <v>138591.54499999998</v>
      </c>
      <c r="BB683" s="7">
        <v>0</v>
      </c>
      <c r="BC683" s="7">
        <v>38.99</v>
      </c>
      <c r="BD683" s="7">
        <v>1359.26</v>
      </c>
      <c r="BE683" s="7">
        <v>2.0099999999999998</v>
      </c>
      <c r="BF683" s="7">
        <v>0</v>
      </c>
      <c r="BG683" s="7">
        <v>1302347.8967773144</v>
      </c>
      <c r="BH683" s="7">
        <v>14524</v>
      </c>
      <c r="BI683" s="7">
        <v>1098936</v>
      </c>
      <c r="BJ683" s="7">
        <v>15124771.920000002</v>
      </c>
      <c r="BK683" s="7">
        <v>10279850.726666668</v>
      </c>
      <c r="BL683" s="7">
        <v>5312880.3033333337</v>
      </c>
      <c r="BM683" s="7">
        <v>8753924.166666666</v>
      </c>
      <c r="BN683" s="130">
        <v>0.91500000000000004</v>
      </c>
      <c r="BO683" s="131">
        <v>6.136596E-4</v>
      </c>
      <c r="BP683" s="161">
        <v>15551.053266818783</v>
      </c>
      <c r="BQ683" s="162">
        <v>21354544</v>
      </c>
      <c r="BR683" s="161">
        <v>823843</v>
      </c>
      <c r="BS683" s="163">
        <v>0</v>
      </c>
      <c r="BT683" s="163">
        <v>2491897.8699999973</v>
      </c>
      <c r="BU683" s="161">
        <v>48836145.68</v>
      </c>
      <c r="BV683" s="161">
        <v>880660.35</v>
      </c>
      <c r="BW683" s="165">
        <v>4093406.8699999973</v>
      </c>
      <c r="BX683" s="161">
        <v>823843</v>
      </c>
    </row>
    <row r="684" spans="1:76" ht="14.45" x14ac:dyDescent="0.3">
      <c r="A684" s="164" t="s">
        <v>31</v>
      </c>
      <c r="B684" s="6" t="s">
        <v>90</v>
      </c>
      <c r="C684" s="6" t="s">
        <v>92</v>
      </c>
      <c r="D684" s="6" t="s">
        <v>39</v>
      </c>
      <c r="E684" s="6" t="s">
        <v>40</v>
      </c>
      <c r="F684" s="24" t="str">
        <f>+Tabela1[[#This Row],[WK]]&amp;Tabela1[[#This Row],[PK]]&amp;Tabela1[[#This Row],[GK]]</f>
        <v>101104</v>
      </c>
      <c r="G684" s="6" t="s">
        <v>688</v>
      </c>
      <c r="H684" s="7">
        <v>205179391.48519909</v>
      </c>
      <c r="I684" s="8">
        <v>1.371</v>
      </c>
      <c r="J684" s="7">
        <v>281300945.72999996</v>
      </c>
      <c r="K684" s="8">
        <v>7.0000000000000007E-2</v>
      </c>
      <c r="L684" s="7">
        <v>19691066.201099999</v>
      </c>
      <c r="M684" s="7">
        <v>12018883.201099999</v>
      </c>
      <c r="N684" s="9">
        <v>1.566553248417041</v>
      </c>
      <c r="O684" s="7">
        <v>9286516</v>
      </c>
      <c r="P684" s="8">
        <v>1.2949999999999999</v>
      </c>
      <c r="Q684" s="7">
        <v>12026038</v>
      </c>
      <c r="R684" s="8">
        <v>1.6E-2</v>
      </c>
      <c r="S684" s="7">
        <v>192416.60800000001</v>
      </c>
      <c r="T684" s="7">
        <v>-27043.391999999993</v>
      </c>
      <c r="U684" s="9">
        <v>-0.12322697530301646</v>
      </c>
      <c r="V684" s="7">
        <v>11991839.809099998</v>
      </c>
      <c r="W684" s="9">
        <v>1.5195618718560886</v>
      </c>
      <c r="X684" s="7">
        <v>19804178.354925565</v>
      </c>
      <c r="Y684" s="7">
        <v>2243612</v>
      </c>
      <c r="Z684" s="7">
        <v>591220.995</v>
      </c>
      <c r="AA684" s="7">
        <v>2127446.359925563</v>
      </c>
      <c r="AB684" s="7">
        <v>14841899</v>
      </c>
      <c r="AC684" s="7">
        <v>0</v>
      </c>
      <c r="AD684" s="7">
        <v>7812338.5458255662</v>
      </c>
      <c r="AE684" s="7">
        <v>0</v>
      </c>
      <c r="AF684" s="7">
        <v>19691066.201099999</v>
      </c>
      <c r="AG684" s="7">
        <v>192416.60800000001</v>
      </c>
      <c r="AH684" s="7">
        <v>7812338.5458255662</v>
      </c>
      <c r="AI684" s="7">
        <v>6405775</v>
      </c>
      <c r="AJ684" s="7">
        <v>236076</v>
      </c>
      <c r="AK684" s="7">
        <v>2630615</v>
      </c>
      <c r="AL684" s="7">
        <v>0</v>
      </c>
      <c r="AM684" s="7">
        <v>1257494</v>
      </c>
      <c r="AN684" s="7">
        <v>0</v>
      </c>
      <c r="AO684" s="7">
        <v>0</v>
      </c>
      <c r="AP684" s="7">
        <v>11938738</v>
      </c>
      <c r="AQ684" s="7">
        <v>867266</v>
      </c>
      <c r="AR684" s="7">
        <v>7672183</v>
      </c>
      <c r="AS684" s="7">
        <v>219460</v>
      </c>
      <c r="AT684" s="7">
        <v>2020937</v>
      </c>
      <c r="AU684" s="7">
        <v>0</v>
      </c>
      <c r="AV684" s="7">
        <v>2414665</v>
      </c>
      <c r="AW684" s="7">
        <v>0</v>
      </c>
      <c r="AX684" s="7">
        <v>0</v>
      </c>
      <c r="AY684" s="7">
        <v>13059890</v>
      </c>
      <c r="AZ684" s="7">
        <v>373051</v>
      </c>
      <c r="BA684" s="7">
        <v>591220.995</v>
      </c>
      <c r="BB684" s="7">
        <v>0</v>
      </c>
      <c r="BC684" s="7">
        <v>0</v>
      </c>
      <c r="BD684" s="7">
        <v>6327.58</v>
      </c>
      <c r="BE684" s="7">
        <v>59.27</v>
      </c>
      <c r="BF684" s="7">
        <v>0</v>
      </c>
      <c r="BG684" s="7">
        <v>603739.35992556298</v>
      </c>
      <c r="BH684" s="7">
        <v>6733</v>
      </c>
      <c r="BI684" s="7">
        <v>1523707</v>
      </c>
      <c r="BJ684" s="7">
        <v>20970810.885833334</v>
      </c>
      <c r="BK684" s="7">
        <v>3397546.826666669</v>
      </c>
      <c r="BL684" s="7">
        <v>31248429.709999997</v>
      </c>
      <c r="BM684" s="7">
        <v>7796196.8166666673</v>
      </c>
      <c r="BN684" s="130">
        <v>0.92300000000000004</v>
      </c>
      <c r="BO684" s="131">
        <v>3.2033570000000001E-4</v>
      </c>
      <c r="BP684" s="161">
        <v>8118.204092322434</v>
      </c>
      <c r="BQ684" s="162">
        <v>14841899</v>
      </c>
      <c r="BR684" s="161">
        <v>334676</v>
      </c>
      <c r="BS684" s="163">
        <v>0</v>
      </c>
      <c r="BT684" s="163">
        <v>399040.64507443458</v>
      </c>
      <c r="BU684" s="161">
        <v>19691066.199999999</v>
      </c>
      <c r="BV684" s="161">
        <v>192416.61</v>
      </c>
      <c r="BW684" s="165">
        <v>8211379.1950744344</v>
      </c>
      <c r="BX684" s="161">
        <v>334676</v>
      </c>
    </row>
    <row r="685" spans="1:76" ht="14.45" x14ac:dyDescent="0.3">
      <c r="A685" s="164" t="s">
        <v>31</v>
      </c>
      <c r="B685" s="6" t="s">
        <v>90</v>
      </c>
      <c r="C685" s="6" t="s">
        <v>92</v>
      </c>
      <c r="D685" s="6" t="s">
        <v>42</v>
      </c>
      <c r="E685" s="6" t="s">
        <v>36</v>
      </c>
      <c r="F685" s="24" t="str">
        <f>+Tabela1[[#This Row],[WK]]&amp;Tabela1[[#This Row],[PK]]&amp;Tabela1[[#This Row],[GK]]</f>
        <v>101105</v>
      </c>
      <c r="G685" s="6" t="s">
        <v>689</v>
      </c>
      <c r="H685" s="7">
        <v>172374522.99859911</v>
      </c>
      <c r="I685" s="8">
        <v>1.371</v>
      </c>
      <c r="J685" s="7">
        <v>236325471.03000003</v>
      </c>
      <c r="K685" s="8">
        <v>7.0000000000000007E-2</v>
      </c>
      <c r="L685" s="7">
        <v>16542782.972100005</v>
      </c>
      <c r="M685" s="7">
        <v>10752659.972100005</v>
      </c>
      <c r="N685" s="9">
        <v>1.8570693527754081</v>
      </c>
      <c r="O685" s="7">
        <v>224216816</v>
      </c>
      <c r="P685" s="8">
        <v>1.2949999999999999</v>
      </c>
      <c r="Q685" s="7">
        <v>290360777</v>
      </c>
      <c r="R685" s="8">
        <v>1.6E-2</v>
      </c>
      <c r="S685" s="7">
        <v>4645772.432</v>
      </c>
      <c r="T685" s="7">
        <v>2087145.432</v>
      </c>
      <c r="U685" s="9">
        <v>0.81572868260985287</v>
      </c>
      <c r="V685" s="7">
        <v>12839805.404100005</v>
      </c>
      <c r="W685" s="9">
        <v>1.5379314752627644</v>
      </c>
      <c r="X685" s="7">
        <v>9668989.2738388367</v>
      </c>
      <c r="Y685" s="7">
        <v>0</v>
      </c>
      <c r="Z685" s="7">
        <v>33974.76</v>
      </c>
      <c r="AA685" s="7">
        <v>1107425.5138388374</v>
      </c>
      <c r="AB685" s="7">
        <v>8527589</v>
      </c>
      <c r="AC685" s="7">
        <v>0</v>
      </c>
      <c r="AD685" s="7">
        <v>0</v>
      </c>
      <c r="AE685" s="7">
        <v>0</v>
      </c>
      <c r="AF685" s="7">
        <v>16542782.972100005</v>
      </c>
      <c r="AG685" s="7">
        <v>4645772.432</v>
      </c>
      <c r="AH685" s="7">
        <v>0</v>
      </c>
      <c r="AI685" s="7">
        <v>4834377</v>
      </c>
      <c r="AJ685" s="7">
        <v>2463247</v>
      </c>
      <c r="AK685" s="7">
        <v>1806873</v>
      </c>
      <c r="AL685" s="7">
        <v>0</v>
      </c>
      <c r="AM685" s="7">
        <v>1339258</v>
      </c>
      <c r="AN685" s="7">
        <v>0</v>
      </c>
      <c r="AO685" s="7">
        <v>0</v>
      </c>
      <c r="AP685" s="7">
        <v>6579632</v>
      </c>
      <c r="AQ685" s="7">
        <v>465459</v>
      </c>
      <c r="AR685" s="7">
        <v>5790123</v>
      </c>
      <c r="AS685" s="7">
        <v>2558627</v>
      </c>
      <c r="AT685" s="7">
        <v>2061900</v>
      </c>
      <c r="AU685" s="7">
        <v>0</v>
      </c>
      <c r="AV685" s="7">
        <v>1130457</v>
      </c>
      <c r="AW685" s="7">
        <v>0</v>
      </c>
      <c r="AX685" s="7">
        <v>0</v>
      </c>
      <c r="AY685" s="7">
        <v>7653379</v>
      </c>
      <c r="AZ685" s="7">
        <v>201123</v>
      </c>
      <c r="BA685" s="7">
        <v>33974.76</v>
      </c>
      <c r="BB685" s="7">
        <v>0</v>
      </c>
      <c r="BC685" s="7">
        <v>0</v>
      </c>
      <c r="BD685" s="7">
        <v>365.32</v>
      </c>
      <c r="BE685" s="7">
        <v>0</v>
      </c>
      <c r="BF685" s="7">
        <v>0</v>
      </c>
      <c r="BG685" s="7">
        <v>543302.51383883751</v>
      </c>
      <c r="BH685" s="7">
        <v>6059</v>
      </c>
      <c r="BI685" s="7">
        <v>564123</v>
      </c>
      <c r="BJ685" s="7">
        <v>7764059.041666667</v>
      </c>
      <c r="BK685" s="7">
        <v>2257985.6866666675</v>
      </c>
      <c r="BL685" s="7">
        <v>8438696.4766666666</v>
      </c>
      <c r="BM685" s="7">
        <v>5146900.4666666659</v>
      </c>
      <c r="BN685" s="130">
        <v>1.2190000000000001</v>
      </c>
      <c r="BO685" s="131">
        <v>2.298221E-4</v>
      </c>
      <c r="BP685" s="161">
        <v>5824.0160243294167</v>
      </c>
      <c r="BQ685" s="162">
        <v>8527589</v>
      </c>
      <c r="BR685" s="161">
        <v>78764</v>
      </c>
      <c r="BS685" s="163">
        <v>0</v>
      </c>
      <c r="BT685" s="163">
        <v>233254.89589999546</v>
      </c>
      <c r="BU685" s="161">
        <v>16542782.970000001</v>
      </c>
      <c r="BV685" s="161">
        <v>4645772.43</v>
      </c>
      <c r="BW685" s="165">
        <v>233254.89589999546</v>
      </c>
      <c r="BX685" s="161">
        <v>78764</v>
      </c>
    </row>
    <row r="686" spans="1:76" ht="14.45" x14ac:dyDescent="0.3">
      <c r="A686" s="164" t="s">
        <v>31</v>
      </c>
      <c r="B686" s="6" t="s">
        <v>90</v>
      </c>
      <c r="C686" s="6" t="s">
        <v>92</v>
      </c>
      <c r="D686" s="6" t="s">
        <v>44</v>
      </c>
      <c r="E686" s="6" t="s">
        <v>36</v>
      </c>
      <c r="F686" s="24" t="str">
        <f>+Tabela1[[#This Row],[WK]]&amp;Tabela1[[#This Row],[PK]]&amp;Tabela1[[#This Row],[GK]]</f>
        <v>101106</v>
      </c>
      <c r="G686" s="6" t="s">
        <v>690</v>
      </c>
      <c r="H686" s="7">
        <v>119572709.15439998</v>
      </c>
      <c r="I686" s="8">
        <v>1.371</v>
      </c>
      <c r="J686" s="7">
        <v>163934184.25</v>
      </c>
      <c r="K686" s="8">
        <v>7.0000000000000007E-2</v>
      </c>
      <c r="L686" s="7">
        <v>11475392.897500001</v>
      </c>
      <c r="M686" s="7">
        <v>7141798.8975000009</v>
      </c>
      <c r="N686" s="9">
        <v>1.6480083038466458</v>
      </c>
      <c r="O686" s="7">
        <v>2447598</v>
      </c>
      <c r="P686" s="8">
        <v>1.2949999999999999</v>
      </c>
      <c r="Q686" s="7">
        <v>3169639</v>
      </c>
      <c r="R686" s="8">
        <v>1.6E-2</v>
      </c>
      <c r="S686" s="7">
        <v>50714.224000000002</v>
      </c>
      <c r="T686" s="7">
        <v>21431.224000000002</v>
      </c>
      <c r="U686" s="9">
        <v>0.73186572414028628</v>
      </c>
      <c r="V686" s="7">
        <v>7163230.1215000004</v>
      </c>
      <c r="W686" s="9">
        <v>1.641859287231797</v>
      </c>
      <c r="X686" s="7">
        <v>14263584.338927651</v>
      </c>
      <c r="Y686" s="7">
        <v>4376449</v>
      </c>
      <c r="Z686" s="7">
        <v>2.3250000000000002</v>
      </c>
      <c r="AA686" s="7">
        <v>583616.0139276511</v>
      </c>
      <c r="AB686" s="7">
        <v>7568259</v>
      </c>
      <c r="AC686" s="7">
        <v>1735258</v>
      </c>
      <c r="AD686" s="7">
        <v>7100354.2174276495</v>
      </c>
      <c r="AE686" s="7">
        <v>0</v>
      </c>
      <c r="AF686" s="7">
        <v>11475392.897500001</v>
      </c>
      <c r="AG686" s="7">
        <v>50714.224000000002</v>
      </c>
      <c r="AH686" s="7">
        <v>7100354.2174276495</v>
      </c>
      <c r="AI686" s="7">
        <v>3618269</v>
      </c>
      <c r="AJ686" s="7">
        <v>19257</v>
      </c>
      <c r="AK686" s="7">
        <v>5365475</v>
      </c>
      <c r="AL686" s="7">
        <v>0</v>
      </c>
      <c r="AM686" s="7">
        <v>177015</v>
      </c>
      <c r="AN686" s="7">
        <v>0</v>
      </c>
      <c r="AO686" s="7">
        <v>0</v>
      </c>
      <c r="AP686" s="7">
        <v>6027073</v>
      </c>
      <c r="AQ686" s="7">
        <v>362024</v>
      </c>
      <c r="AR686" s="7">
        <v>4333594</v>
      </c>
      <c r="AS686" s="7">
        <v>29283</v>
      </c>
      <c r="AT686" s="7">
        <v>6070189</v>
      </c>
      <c r="AU686" s="7">
        <v>0</v>
      </c>
      <c r="AV686" s="7">
        <v>720594</v>
      </c>
      <c r="AW686" s="7">
        <v>0</v>
      </c>
      <c r="AX686" s="7">
        <v>0</v>
      </c>
      <c r="AY686" s="7">
        <v>6879389</v>
      </c>
      <c r="AZ686" s="7">
        <v>147598</v>
      </c>
      <c r="BA686" s="7">
        <v>2.3250000000000002</v>
      </c>
      <c r="BB686" s="7">
        <v>0</v>
      </c>
      <c r="BC686" s="7">
        <v>0</v>
      </c>
      <c r="BD686" s="7">
        <v>0.02</v>
      </c>
      <c r="BE686" s="7">
        <v>0.01</v>
      </c>
      <c r="BF686" s="7">
        <v>0</v>
      </c>
      <c r="BG686" s="7">
        <v>418663.0139276511</v>
      </c>
      <c r="BH686" s="7">
        <v>4669</v>
      </c>
      <c r="BI686" s="7">
        <v>164953</v>
      </c>
      <c r="BJ686" s="7">
        <v>2270253.084999999</v>
      </c>
      <c r="BK686" s="7">
        <v>87382.443333332427</v>
      </c>
      <c r="BL686" s="7">
        <v>1442824.45</v>
      </c>
      <c r="BM686" s="7">
        <v>5845833.666666667</v>
      </c>
      <c r="BN686" s="130">
        <v>0.746</v>
      </c>
      <c r="BO686" s="131">
        <v>1.7936739999999999E-4</v>
      </c>
      <c r="BP686" s="161">
        <v>4545.3538564728642</v>
      </c>
      <c r="BQ686" s="162">
        <v>7568259</v>
      </c>
      <c r="BR686" s="161">
        <v>261394</v>
      </c>
      <c r="BS686" s="163">
        <v>0</v>
      </c>
      <c r="BT686" s="163">
        <v>1315579.5899999999</v>
      </c>
      <c r="BU686" s="161">
        <v>11475392.9</v>
      </c>
      <c r="BV686" s="161">
        <v>50714.22</v>
      </c>
      <c r="BW686" s="165">
        <v>8415933.8099999987</v>
      </c>
      <c r="BX686" s="161">
        <v>261394</v>
      </c>
    </row>
    <row r="687" spans="1:76" ht="14.45" x14ac:dyDescent="0.3">
      <c r="A687" s="164" t="s">
        <v>31</v>
      </c>
      <c r="B687" s="6" t="s">
        <v>90</v>
      </c>
      <c r="C687" s="6" t="s">
        <v>93</v>
      </c>
      <c r="D687" s="6" t="s">
        <v>33</v>
      </c>
      <c r="E687" s="6" t="s">
        <v>34</v>
      </c>
      <c r="F687" s="24" t="str">
        <f>+Tabela1[[#This Row],[WK]]&amp;Tabela1[[#This Row],[PK]]&amp;Tabela1[[#This Row],[GK]]</f>
        <v>101201</v>
      </c>
      <c r="G687" s="6" t="s">
        <v>691</v>
      </c>
      <c r="H687" s="7">
        <v>1622155144.6795862</v>
      </c>
      <c r="I687" s="8">
        <v>1.371</v>
      </c>
      <c r="J687" s="7">
        <v>2223974703.3599997</v>
      </c>
      <c r="K687" s="8">
        <v>7.0000000000000007E-2</v>
      </c>
      <c r="L687" s="7">
        <v>155678229.23519999</v>
      </c>
      <c r="M687" s="7">
        <v>87193291.235199988</v>
      </c>
      <c r="N687" s="9">
        <v>1.2731747123024333</v>
      </c>
      <c r="O687" s="7">
        <v>255057054</v>
      </c>
      <c r="P687" s="8">
        <v>1.2949999999999999</v>
      </c>
      <c r="Q687" s="7">
        <v>330298885</v>
      </c>
      <c r="R687" s="8">
        <v>1.6E-2</v>
      </c>
      <c r="S687" s="7">
        <v>5284782.16</v>
      </c>
      <c r="T687" s="7">
        <v>-1005130.8399999999</v>
      </c>
      <c r="U687" s="9">
        <v>-0.15980043603146815</v>
      </c>
      <c r="V687" s="7">
        <v>86188160.395199984</v>
      </c>
      <c r="W687" s="9">
        <v>1.152635668845398</v>
      </c>
      <c r="X687" s="7">
        <v>69464969.420644149</v>
      </c>
      <c r="Y687" s="7">
        <v>0</v>
      </c>
      <c r="Z687" s="7">
        <v>0</v>
      </c>
      <c r="AA687" s="7">
        <v>6786799.4206441529</v>
      </c>
      <c r="AB687" s="7">
        <v>62678170</v>
      </c>
      <c r="AC687" s="7">
        <v>0</v>
      </c>
      <c r="AD687" s="7">
        <v>0</v>
      </c>
      <c r="AE687" s="7">
        <v>0</v>
      </c>
      <c r="AF687" s="7">
        <v>155678229.23519999</v>
      </c>
      <c r="AG687" s="7">
        <v>5284782.16</v>
      </c>
      <c r="AH687" s="7">
        <v>0</v>
      </c>
      <c r="AI687" s="7">
        <v>57180477</v>
      </c>
      <c r="AJ687" s="7">
        <v>5429441</v>
      </c>
      <c r="AK687" s="7">
        <v>0</v>
      </c>
      <c r="AL687" s="7">
        <v>171063</v>
      </c>
      <c r="AM687" s="7">
        <v>1625176</v>
      </c>
      <c r="AN687" s="7">
        <v>0</v>
      </c>
      <c r="AO687" s="7">
        <v>0</v>
      </c>
      <c r="AP687" s="7">
        <v>45802269</v>
      </c>
      <c r="AQ687" s="7">
        <v>4706308</v>
      </c>
      <c r="AR687" s="7">
        <v>68484938</v>
      </c>
      <c r="AS687" s="7">
        <v>6289913</v>
      </c>
      <c r="AT687" s="7">
        <v>0</v>
      </c>
      <c r="AU687" s="7">
        <v>429730</v>
      </c>
      <c r="AV687" s="7">
        <v>2266622</v>
      </c>
      <c r="AW687" s="7">
        <v>0</v>
      </c>
      <c r="AX687" s="7">
        <v>0</v>
      </c>
      <c r="AY687" s="7">
        <v>54392225</v>
      </c>
      <c r="AZ687" s="7">
        <v>2055023</v>
      </c>
      <c r="BA687" s="7">
        <v>0</v>
      </c>
      <c r="BB687" s="7">
        <v>0</v>
      </c>
      <c r="BC687" s="7">
        <v>0</v>
      </c>
      <c r="BD687" s="7">
        <v>0</v>
      </c>
      <c r="BE687" s="7">
        <v>0</v>
      </c>
      <c r="BF687" s="7">
        <v>0</v>
      </c>
      <c r="BG687" s="7">
        <v>3853332.4206441534</v>
      </c>
      <c r="BH687" s="7">
        <v>42973</v>
      </c>
      <c r="BI687" s="7">
        <v>2933467</v>
      </c>
      <c r="BJ687" s="7">
        <v>40373417.585833326</v>
      </c>
      <c r="BK687" s="7">
        <v>26901408.333333328</v>
      </c>
      <c r="BL687" s="7">
        <v>15575277.123333335</v>
      </c>
      <c r="BM687" s="7">
        <v>22737482.763333336</v>
      </c>
      <c r="BN687" s="130">
        <v>1.179</v>
      </c>
      <c r="BO687" s="131">
        <v>1.7145759E-3</v>
      </c>
      <c r="BP687" s="161">
        <v>43449.500753917469</v>
      </c>
      <c r="BQ687" s="162">
        <v>62678170</v>
      </c>
      <c r="BR687" s="161">
        <v>2384429</v>
      </c>
      <c r="BS687" s="163">
        <v>8303785.7951999847</v>
      </c>
      <c r="BT687" s="163">
        <v>0</v>
      </c>
      <c r="BU687" s="161">
        <v>147374443.44</v>
      </c>
      <c r="BV687" s="161">
        <v>5284782.16</v>
      </c>
      <c r="BW687" s="165">
        <v>0</v>
      </c>
      <c r="BX687" s="161">
        <v>2384429</v>
      </c>
    </row>
    <row r="688" spans="1:76" ht="14.45" x14ac:dyDescent="0.3">
      <c r="A688" s="164" t="s">
        <v>31</v>
      </c>
      <c r="B688" s="6" t="s">
        <v>90</v>
      </c>
      <c r="C688" s="6" t="s">
        <v>93</v>
      </c>
      <c r="D688" s="6" t="s">
        <v>32</v>
      </c>
      <c r="E688" s="6" t="s">
        <v>36</v>
      </c>
      <c r="F688" s="24" t="str">
        <f>+Tabela1[[#This Row],[WK]]&amp;Tabela1[[#This Row],[PK]]&amp;Tabela1[[#This Row],[GK]]</f>
        <v>101202</v>
      </c>
      <c r="G688" s="6" t="s">
        <v>692</v>
      </c>
      <c r="H688" s="7">
        <v>140791912.09719989</v>
      </c>
      <c r="I688" s="8">
        <v>1.371</v>
      </c>
      <c r="J688" s="7">
        <v>193025711.49000001</v>
      </c>
      <c r="K688" s="8">
        <v>7.0000000000000007E-2</v>
      </c>
      <c r="L688" s="7">
        <v>13511799.804300003</v>
      </c>
      <c r="M688" s="7">
        <v>8084540.8043000028</v>
      </c>
      <c r="N688" s="9">
        <v>1.4896176512490011</v>
      </c>
      <c r="O688" s="7">
        <v>2869944</v>
      </c>
      <c r="P688" s="8">
        <v>1.2949999999999999</v>
      </c>
      <c r="Q688" s="7">
        <v>3716577</v>
      </c>
      <c r="R688" s="8">
        <v>1.6E-2</v>
      </c>
      <c r="S688" s="7">
        <v>59465.232000000004</v>
      </c>
      <c r="T688" s="7">
        <v>-6145.7679999999964</v>
      </c>
      <c r="U688" s="9">
        <v>-9.36697809818475E-2</v>
      </c>
      <c r="V688" s="7">
        <v>8078395.0363000035</v>
      </c>
      <c r="W688" s="9">
        <v>1.4707056668553968</v>
      </c>
      <c r="X688" s="7">
        <v>8642841.3025516756</v>
      </c>
      <c r="Y688" s="7">
        <v>0</v>
      </c>
      <c r="Z688" s="7">
        <v>24591.99</v>
      </c>
      <c r="AA688" s="7">
        <v>892947.31255167571</v>
      </c>
      <c r="AB688" s="7">
        <v>6622045</v>
      </c>
      <c r="AC688" s="7">
        <v>1103257</v>
      </c>
      <c r="AD688" s="7">
        <v>1103257</v>
      </c>
      <c r="AE688" s="7">
        <v>0</v>
      </c>
      <c r="AF688" s="7">
        <v>13511799.804300003</v>
      </c>
      <c r="AG688" s="7">
        <v>59465.232000000004</v>
      </c>
      <c r="AH688" s="7">
        <v>1103257</v>
      </c>
      <c r="AI688" s="7">
        <v>4531409</v>
      </c>
      <c r="AJ688" s="7">
        <v>73926</v>
      </c>
      <c r="AK688" s="7">
        <v>1144975</v>
      </c>
      <c r="AL688" s="7">
        <v>0</v>
      </c>
      <c r="AM688" s="7">
        <v>782446</v>
      </c>
      <c r="AN688" s="7">
        <v>0</v>
      </c>
      <c r="AO688" s="7">
        <v>0</v>
      </c>
      <c r="AP688" s="7">
        <v>5850031</v>
      </c>
      <c r="AQ688" s="7">
        <v>397828</v>
      </c>
      <c r="AR688" s="7">
        <v>5427259</v>
      </c>
      <c r="AS688" s="7">
        <v>65611</v>
      </c>
      <c r="AT688" s="7">
        <v>1332873</v>
      </c>
      <c r="AU688" s="7">
        <v>0</v>
      </c>
      <c r="AV688" s="7">
        <v>1132598</v>
      </c>
      <c r="AW688" s="7">
        <v>0</v>
      </c>
      <c r="AX688" s="7">
        <v>0</v>
      </c>
      <c r="AY688" s="7">
        <v>6164906</v>
      </c>
      <c r="AZ688" s="7">
        <v>160574</v>
      </c>
      <c r="BA688" s="7">
        <v>24591.99</v>
      </c>
      <c r="BB688" s="7">
        <v>0</v>
      </c>
      <c r="BC688" s="7">
        <v>0</v>
      </c>
      <c r="BD688" s="7">
        <v>264.43</v>
      </c>
      <c r="BE688" s="7">
        <v>0</v>
      </c>
      <c r="BF688" s="7">
        <v>0</v>
      </c>
      <c r="BG688" s="7">
        <v>412117.31255167571</v>
      </c>
      <c r="BH688" s="7">
        <v>4596</v>
      </c>
      <c r="BI688" s="7">
        <v>480830</v>
      </c>
      <c r="BJ688" s="7">
        <v>6617583.9674999984</v>
      </c>
      <c r="BK688" s="7">
        <v>3115306.7366666654</v>
      </c>
      <c r="BL688" s="7">
        <v>3857158.2333333329</v>
      </c>
      <c r="BM688" s="7">
        <v>6294792.4566666679</v>
      </c>
      <c r="BN688" s="130">
        <v>1.018</v>
      </c>
      <c r="BO688" s="131">
        <v>1.752066E-4</v>
      </c>
      <c r="BP688" s="161">
        <v>4440.2994530104716</v>
      </c>
      <c r="BQ688" s="162">
        <v>6622045</v>
      </c>
      <c r="BR688" s="161">
        <v>245409</v>
      </c>
      <c r="BS688" s="163">
        <v>0</v>
      </c>
      <c r="BT688" s="163">
        <v>1307630.6999999993</v>
      </c>
      <c r="BU688" s="161">
        <v>13511799.800000001</v>
      </c>
      <c r="BV688" s="161">
        <v>59465.23</v>
      </c>
      <c r="BW688" s="165">
        <v>2410887.6999999993</v>
      </c>
      <c r="BX688" s="161">
        <v>245409</v>
      </c>
    </row>
    <row r="689" spans="1:76" ht="14.45" x14ac:dyDescent="0.3">
      <c r="A689" s="164" t="s">
        <v>31</v>
      </c>
      <c r="B689" s="6" t="s">
        <v>90</v>
      </c>
      <c r="C689" s="6" t="s">
        <v>93</v>
      </c>
      <c r="D689" s="6" t="s">
        <v>37</v>
      </c>
      <c r="E689" s="6" t="s">
        <v>36</v>
      </c>
      <c r="F689" s="24" t="str">
        <f>+Tabela1[[#This Row],[WK]]&amp;Tabela1[[#This Row],[PK]]&amp;Tabela1[[#This Row],[GK]]</f>
        <v>101203</v>
      </c>
      <c r="G689" s="6" t="s">
        <v>693</v>
      </c>
      <c r="H689" s="7">
        <v>163742771.09119925</v>
      </c>
      <c r="I689" s="8">
        <v>1.371</v>
      </c>
      <c r="J689" s="7">
        <v>224491339.17000002</v>
      </c>
      <c r="K689" s="8">
        <v>7.0000000000000007E-2</v>
      </c>
      <c r="L689" s="7">
        <v>15714393.741900003</v>
      </c>
      <c r="M689" s="7">
        <v>10387552.741900003</v>
      </c>
      <c r="N689" s="9">
        <v>1.9500399471093661</v>
      </c>
      <c r="O689" s="7">
        <v>660428</v>
      </c>
      <c r="P689" s="8">
        <v>1.2949999999999999</v>
      </c>
      <c r="Q689" s="7">
        <v>855254</v>
      </c>
      <c r="R689" s="8">
        <v>1.6E-2</v>
      </c>
      <c r="S689" s="7">
        <v>13684.064</v>
      </c>
      <c r="T689" s="7">
        <v>-26659.936000000002</v>
      </c>
      <c r="U689" s="9">
        <v>-0.66081538766607184</v>
      </c>
      <c r="V689" s="7">
        <v>10360892.805900002</v>
      </c>
      <c r="W689" s="9">
        <v>1.930414697071184</v>
      </c>
      <c r="X689" s="7">
        <v>17982085.241033837</v>
      </c>
      <c r="Y689" s="7">
        <v>3720899</v>
      </c>
      <c r="Z689" s="7">
        <v>684.94500000000005</v>
      </c>
      <c r="AA689" s="7">
        <v>669612.29603383876</v>
      </c>
      <c r="AB689" s="7">
        <v>9445639</v>
      </c>
      <c r="AC689" s="7">
        <v>4145250</v>
      </c>
      <c r="AD689" s="7">
        <v>7621192.4351338372</v>
      </c>
      <c r="AE689" s="7">
        <v>0</v>
      </c>
      <c r="AF689" s="7">
        <v>15714393.741900003</v>
      </c>
      <c r="AG689" s="7">
        <v>13684.064</v>
      </c>
      <c r="AH689" s="7">
        <v>7621192.4351338372</v>
      </c>
      <c r="AI689" s="7">
        <v>4447566</v>
      </c>
      <c r="AJ689" s="7">
        <v>39776</v>
      </c>
      <c r="AK689" s="7">
        <v>7122541</v>
      </c>
      <c r="AL689" s="7">
        <v>0</v>
      </c>
      <c r="AM689" s="7">
        <v>372051</v>
      </c>
      <c r="AN689" s="7">
        <v>0</v>
      </c>
      <c r="AO689" s="7">
        <v>0</v>
      </c>
      <c r="AP689" s="7">
        <v>7477685</v>
      </c>
      <c r="AQ689" s="7">
        <v>421698</v>
      </c>
      <c r="AR689" s="7">
        <v>5326841</v>
      </c>
      <c r="AS689" s="7">
        <v>40344</v>
      </c>
      <c r="AT689" s="7">
        <v>8027388</v>
      </c>
      <c r="AU689" s="7">
        <v>191928</v>
      </c>
      <c r="AV689" s="7">
        <v>398543</v>
      </c>
      <c r="AW689" s="7">
        <v>0</v>
      </c>
      <c r="AX689" s="7">
        <v>0</v>
      </c>
      <c r="AY689" s="7">
        <v>8644476</v>
      </c>
      <c r="AZ689" s="7">
        <v>171928</v>
      </c>
      <c r="BA689" s="7">
        <v>684.94500000000005</v>
      </c>
      <c r="BB689" s="7">
        <v>0</v>
      </c>
      <c r="BC689" s="7">
        <v>0</v>
      </c>
      <c r="BD689" s="7">
        <v>0</v>
      </c>
      <c r="BE689" s="7">
        <v>14.73</v>
      </c>
      <c r="BF689" s="7">
        <v>0</v>
      </c>
      <c r="BG689" s="7">
        <v>514429.29603383871</v>
      </c>
      <c r="BH689" s="7">
        <v>5737</v>
      </c>
      <c r="BI689" s="7">
        <v>155183</v>
      </c>
      <c r="BJ689" s="7">
        <v>2135843.2958333334</v>
      </c>
      <c r="BK689" s="7">
        <v>274838.48666666634</v>
      </c>
      <c r="BL689" s="7">
        <v>1568096.58</v>
      </c>
      <c r="BM689" s="7">
        <v>4307826.0766666671</v>
      </c>
      <c r="BN689" s="130">
        <v>0.80400000000000005</v>
      </c>
      <c r="BO689" s="131">
        <v>2.082079E-4</v>
      </c>
      <c r="BP689" s="161">
        <v>5276.7326081967603</v>
      </c>
      <c r="BQ689" s="162">
        <v>9445639</v>
      </c>
      <c r="BR689" s="161">
        <v>316641</v>
      </c>
      <c r="BS689" s="163">
        <v>0</v>
      </c>
      <c r="BT689" s="163">
        <v>1268818.7589661628</v>
      </c>
      <c r="BU689" s="161">
        <v>15714393.74</v>
      </c>
      <c r="BV689" s="161">
        <v>13684.06</v>
      </c>
      <c r="BW689" s="165">
        <v>8890011.1989661641</v>
      </c>
      <c r="BX689" s="161">
        <v>316641</v>
      </c>
    </row>
    <row r="690" spans="1:76" ht="14.45" x14ac:dyDescent="0.3">
      <c r="A690" s="164" t="s">
        <v>31</v>
      </c>
      <c r="B690" s="6" t="s">
        <v>90</v>
      </c>
      <c r="C690" s="6" t="s">
        <v>93</v>
      </c>
      <c r="D690" s="6" t="s">
        <v>39</v>
      </c>
      <c r="E690" s="6" t="s">
        <v>36</v>
      </c>
      <c r="F690" s="24" t="str">
        <f>+Tabela1[[#This Row],[WK]]&amp;Tabela1[[#This Row],[PK]]&amp;Tabela1[[#This Row],[GK]]</f>
        <v>101204</v>
      </c>
      <c r="G690" s="6" t="s">
        <v>694</v>
      </c>
      <c r="H690" s="7">
        <v>309855259.59359932</v>
      </c>
      <c r="I690" s="8">
        <v>1.371</v>
      </c>
      <c r="J690" s="7">
        <v>424811560.90000004</v>
      </c>
      <c r="K690" s="8">
        <v>7.0000000000000007E-2</v>
      </c>
      <c r="L690" s="7">
        <v>29736809.263000004</v>
      </c>
      <c r="M690" s="7">
        <v>14922817.263000004</v>
      </c>
      <c r="N690" s="9">
        <v>1.0073461132556305</v>
      </c>
      <c r="O690" s="7">
        <v>50417373</v>
      </c>
      <c r="P690" s="8">
        <v>1.2949999999999999</v>
      </c>
      <c r="Q690" s="7">
        <v>65290498</v>
      </c>
      <c r="R690" s="8">
        <v>1.6E-2</v>
      </c>
      <c r="S690" s="7">
        <v>1044647.968</v>
      </c>
      <c r="T690" s="7">
        <v>634764.96799999999</v>
      </c>
      <c r="U690" s="9">
        <v>1.5486491706169809</v>
      </c>
      <c r="V690" s="7">
        <v>15557582.231000002</v>
      </c>
      <c r="W690" s="9">
        <v>1.0219199928401936</v>
      </c>
      <c r="X690" s="7">
        <v>10099632.508350275</v>
      </c>
      <c r="Y690" s="7">
        <v>0</v>
      </c>
      <c r="Z690" s="7">
        <v>164977.35</v>
      </c>
      <c r="AA690" s="7">
        <v>1088402.1583502749</v>
      </c>
      <c r="AB690" s="7">
        <v>8846253</v>
      </c>
      <c r="AC690" s="7">
        <v>0</v>
      </c>
      <c r="AD690" s="7">
        <v>0</v>
      </c>
      <c r="AE690" s="7">
        <v>-2812576.360499972</v>
      </c>
      <c r="AF690" s="7">
        <v>26924232.902500033</v>
      </c>
      <c r="AG690" s="7">
        <v>1044647.968</v>
      </c>
      <c r="AH690" s="7">
        <v>0</v>
      </c>
      <c r="AI690" s="7">
        <v>12368721</v>
      </c>
      <c r="AJ690" s="7">
        <v>121480</v>
      </c>
      <c r="AK690" s="7">
        <v>652842</v>
      </c>
      <c r="AL690" s="7">
        <v>0</v>
      </c>
      <c r="AM690" s="7">
        <v>1041725</v>
      </c>
      <c r="AN690" s="7">
        <v>0</v>
      </c>
      <c r="AO690" s="7">
        <v>0</v>
      </c>
      <c r="AP690" s="7">
        <v>7331893</v>
      </c>
      <c r="AQ690" s="7">
        <v>469438</v>
      </c>
      <c r="AR690" s="7">
        <v>14813992</v>
      </c>
      <c r="AS690" s="7">
        <v>409883</v>
      </c>
      <c r="AT690" s="7">
        <v>740275</v>
      </c>
      <c r="AU690" s="7">
        <v>0</v>
      </c>
      <c r="AV690" s="7">
        <v>1166183</v>
      </c>
      <c r="AW690" s="7">
        <v>0</v>
      </c>
      <c r="AX690" s="7">
        <v>0</v>
      </c>
      <c r="AY690" s="7">
        <v>8480184</v>
      </c>
      <c r="AZ690" s="7">
        <v>194635</v>
      </c>
      <c r="BA690" s="7">
        <v>164977.35</v>
      </c>
      <c r="BB690" s="7">
        <v>0</v>
      </c>
      <c r="BC690" s="7">
        <v>0</v>
      </c>
      <c r="BD690" s="7">
        <v>1773.95</v>
      </c>
      <c r="BE690" s="7">
        <v>0</v>
      </c>
      <c r="BF690" s="7">
        <v>0</v>
      </c>
      <c r="BG690" s="7">
        <v>505821.15835027501</v>
      </c>
      <c r="BH690" s="7">
        <v>5641</v>
      </c>
      <c r="BI690" s="7">
        <v>582581</v>
      </c>
      <c r="BJ690" s="7">
        <v>8018038.9300000016</v>
      </c>
      <c r="BK690" s="7">
        <v>3566656.0633333344</v>
      </c>
      <c r="BL690" s="7">
        <v>5792336.5066666668</v>
      </c>
      <c r="BM690" s="7">
        <v>6220858.4533333331</v>
      </c>
      <c r="BN690" s="130">
        <v>1.5640000000000001</v>
      </c>
      <c r="BO690" s="131">
        <v>1.9228410000000001E-4</v>
      </c>
      <c r="BP690" s="161">
        <v>4872.5232843986014</v>
      </c>
      <c r="BQ690" s="162">
        <v>8846253</v>
      </c>
      <c r="BR690" s="161">
        <v>308762</v>
      </c>
      <c r="BS690" s="163">
        <v>0</v>
      </c>
      <c r="BT690" s="163">
        <v>0</v>
      </c>
      <c r="BU690" s="161">
        <v>26924232.899999999</v>
      </c>
      <c r="BV690" s="161">
        <v>1044647.97</v>
      </c>
      <c r="BW690" s="165">
        <v>0</v>
      </c>
      <c r="BX690" s="161">
        <v>308762</v>
      </c>
    </row>
    <row r="691" spans="1:76" ht="14.45" x14ac:dyDescent="0.3">
      <c r="A691" s="164" t="s">
        <v>31</v>
      </c>
      <c r="B691" s="6" t="s">
        <v>90</v>
      </c>
      <c r="C691" s="6" t="s">
        <v>93</v>
      </c>
      <c r="D691" s="6" t="s">
        <v>42</v>
      </c>
      <c r="E691" s="6" t="s">
        <v>40</v>
      </c>
      <c r="F691" s="24" t="str">
        <f>+Tabela1[[#This Row],[WK]]&amp;Tabela1[[#This Row],[PK]]&amp;Tabela1[[#This Row],[GK]]</f>
        <v>101205</v>
      </c>
      <c r="G691" s="6" t="s">
        <v>695</v>
      </c>
      <c r="H691" s="7">
        <v>208437947.33019933</v>
      </c>
      <c r="I691" s="8">
        <v>1.371</v>
      </c>
      <c r="J691" s="7">
        <v>285768425.77999997</v>
      </c>
      <c r="K691" s="8">
        <v>7.0000000000000007E-2</v>
      </c>
      <c r="L691" s="7">
        <v>20003789.8046</v>
      </c>
      <c r="M691" s="7">
        <v>12143913.8046</v>
      </c>
      <c r="N691" s="9">
        <v>1.5450515764625294</v>
      </c>
      <c r="O691" s="7">
        <v>93121898</v>
      </c>
      <c r="P691" s="8">
        <v>1.2949999999999999</v>
      </c>
      <c r="Q691" s="7">
        <v>120592858</v>
      </c>
      <c r="R691" s="8">
        <v>1.6E-2</v>
      </c>
      <c r="S691" s="7">
        <v>1929485.7280000001</v>
      </c>
      <c r="T691" s="7">
        <v>-131404.27199999988</v>
      </c>
      <c r="U691" s="9">
        <v>-6.3760934353604456E-2</v>
      </c>
      <c r="V691" s="7">
        <v>12012509.532600001</v>
      </c>
      <c r="W691" s="9">
        <v>1.2108449622337631</v>
      </c>
      <c r="X691" s="7">
        <v>15960619.485011619</v>
      </c>
      <c r="Y691" s="7">
        <v>0</v>
      </c>
      <c r="Z691" s="7">
        <v>221489.73</v>
      </c>
      <c r="AA691" s="7">
        <v>1830376.7550116186</v>
      </c>
      <c r="AB691" s="7">
        <v>13256146</v>
      </c>
      <c r="AC691" s="7">
        <v>652607</v>
      </c>
      <c r="AD691" s="7">
        <v>3948109.9524116181</v>
      </c>
      <c r="AE691" s="7">
        <v>0</v>
      </c>
      <c r="AF691" s="7">
        <v>20003789.8046</v>
      </c>
      <c r="AG691" s="7">
        <v>1929485.7280000001</v>
      </c>
      <c r="AH691" s="7">
        <v>3948109.9524116181</v>
      </c>
      <c r="AI691" s="7">
        <v>6562486</v>
      </c>
      <c r="AJ691" s="7">
        <v>2528717</v>
      </c>
      <c r="AK691" s="7">
        <v>1346134</v>
      </c>
      <c r="AL691" s="7">
        <v>0</v>
      </c>
      <c r="AM691" s="7">
        <v>1211656</v>
      </c>
      <c r="AN691" s="7">
        <v>0</v>
      </c>
      <c r="AO691" s="7">
        <v>0</v>
      </c>
      <c r="AP691" s="7">
        <v>11212748</v>
      </c>
      <c r="AQ691" s="7">
        <v>501263</v>
      </c>
      <c r="AR691" s="7">
        <v>7859876</v>
      </c>
      <c r="AS691" s="7">
        <v>2060890</v>
      </c>
      <c r="AT691" s="7">
        <v>1535622</v>
      </c>
      <c r="AU691" s="7">
        <v>0</v>
      </c>
      <c r="AV691" s="7">
        <v>1699008</v>
      </c>
      <c r="AW691" s="7">
        <v>0</v>
      </c>
      <c r="AX691" s="7">
        <v>0</v>
      </c>
      <c r="AY691" s="7">
        <v>12043195</v>
      </c>
      <c r="AZ691" s="7">
        <v>207611</v>
      </c>
      <c r="BA691" s="7">
        <v>221489.73</v>
      </c>
      <c r="BB691" s="7">
        <v>0</v>
      </c>
      <c r="BC691" s="7">
        <v>0</v>
      </c>
      <c r="BD691" s="7">
        <v>2381.61</v>
      </c>
      <c r="BE691" s="7">
        <v>0</v>
      </c>
      <c r="BF691" s="7">
        <v>0</v>
      </c>
      <c r="BG691" s="7">
        <v>496674.75501161866</v>
      </c>
      <c r="BH691" s="7">
        <v>5539</v>
      </c>
      <c r="BI691" s="7">
        <v>1333702</v>
      </c>
      <c r="BJ691" s="7">
        <v>18355827.998333331</v>
      </c>
      <c r="BK691" s="7">
        <v>15150969.009999998</v>
      </c>
      <c r="BL691" s="7">
        <v>3341651.19</v>
      </c>
      <c r="BM691" s="7">
        <v>6136133.5733333342</v>
      </c>
      <c r="BN691" s="130">
        <v>1.3540000000000001</v>
      </c>
      <c r="BO691" s="131">
        <v>2.0638429999999999E-4</v>
      </c>
      <c r="BP691" s="161">
        <v>5229.7082561707366</v>
      </c>
      <c r="BQ691" s="162">
        <v>13256146</v>
      </c>
      <c r="BR691" s="161">
        <v>218932</v>
      </c>
      <c r="BS691" s="163">
        <v>0</v>
      </c>
      <c r="BT691" s="163">
        <v>1243748.5149883814</v>
      </c>
      <c r="BU691" s="161">
        <v>20003789.800000001</v>
      </c>
      <c r="BV691" s="161">
        <v>1929485.73</v>
      </c>
      <c r="BW691" s="165">
        <v>5191858.4649883816</v>
      </c>
      <c r="BX691" s="161">
        <v>218932</v>
      </c>
    </row>
    <row r="692" spans="1:76" ht="14.45" x14ac:dyDescent="0.3">
      <c r="A692" s="164" t="s">
        <v>31</v>
      </c>
      <c r="B692" s="6" t="s">
        <v>90</v>
      </c>
      <c r="C692" s="6" t="s">
        <v>93</v>
      </c>
      <c r="D692" s="6" t="s">
        <v>44</v>
      </c>
      <c r="E692" s="6" t="s">
        <v>36</v>
      </c>
      <c r="F692" s="24" t="str">
        <f>+Tabela1[[#This Row],[WK]]&amp;Tabela1[[#This Row],[PK]]&amp;Tabela1[[#This Row],[GK]]</f>
        <v>101206</v>
      </c>
      <c r="G692" s="6" t="s">
        <v>696</v>
      </c>
      <c r="H692" s="7">
        <v>109664551.52939986</v>
      </c>
      <c r="I692" s="8">
        <v>1.371</v>
      </c>
      <c r="J692" s="7">
        <v>150350100.15000001</v>
      </c>
      <c r="K692" s="8">
        <v>7.0000000000000007E-2</v>
      </c>
      <c r="L692" s="7">
        <v>10524507.010500001</v>
      </c>
      <c r="M692" s="7">
        <v>6461063.0105000008</v>
      </c>
      <c r="N692" s="9">
        <v>1.5900460325034629</v>
      </c>
      <c r="O692" s="7">
        <v>16110754</v>
      </c>
      <c r="P692" s="8">
        <v>1.2949999999999999</v>
      </c>
      <c r="Q692" s="7">
        <v>20863426</v>
      </c>
      <c r="R692" s="8">
        <v>1.6E-2</v>
      </c>
      <c r="S692" s="7">
        <v>333814.81599999999</v>
      </c>
      <c r="T692" s="7">
        <v>128779.81599999999</v>
      </c>
      <c r="U692" s="9">
        <v>0.62808699002609303</v>
      </c>
      <c r="V692" s="7">
        <v>6589842.8265000004</v>
      </c>
      <c r="W692" s="9">
        <v>1.5438386428748978</v>
      </c>
      <c r="X692" s="7">
        <v>12169510.245454503</v>
      </c>
      <c r="Y692" s="7">
        <v>2869181</v>
      </c>
      <c r="Z692" s="7">
        <v>131050.95</v>
      </c>
      <c r="AA692" s="7">
        <v>560293.29545450269</v>
      </c>
      <c r="AB692" s="7">
        <v>6849931</v>
      </c>
      <c r="AC692" s="7">
        <v>1759054</v>
      </c>
      <c r="AD692" s="7">
        <v>5579667.4189545028</v>
      </c>
      <c r="AE692" s="7">
        <v>0</v>
      </c>
      <c r="AF692" s="7">
        <v>10524507.010500001</v>
      </c>
      <c r="AG692" s="7">
        <v>333814.81599999999</v>
      </c>
      <c r="AH692" s="7">
        <v>5579667.4189545028</v>
      </c>
      <c r="AI692" s="7">
        <v>3392712</v>
      </c>
      <c r="AJ692" s="7">
        <v>149396</v>
      </c>
      <c r="AK692" s="7">
        <v>4292841</v>
      </c>
      <c r="AL692" s="7">
        <v>0</v>
      </c>
      <c r="AM692" s="7">
        <v>246716</v>
      </c>
      <c r="AN692" s="7">
        <v>0</v>
      </c>
      <c r="AO692" s="7">
        <v>0</v>
      </c>
      <c r="AP692" s="7">
        <v>5613462</v>
      </c>
      <c r="AQ692" s="7">
        <v>334176</v>
      </c>
      <c r="AR692" s="7">
        <v>4063444</v>
      </c>
      <c r="AS692" s="7">
        <v>205035</v>
      </c>
      <c r="AT692" s="7">
        <v>4896767</v>
      </c>
      <c r="AU692" s="7">
        <v>0</v>
      </c>
      <c r="AV692" s="7">
        <v>377197</v>
      </c>
      <c r="AW692" s="7">
        <v>0</v>
      </c>
      <c r="AX692" s="7">
        <v>0</v>
      </c>
      <c r="AY692" s="7">
        <v>6360653</v>
      </c>
      <c r="AZ692" s="7">
        <v>136245</v>
      </c>
      <c r="BA692" s="7">
        <v>131050.95</v>
      </c>
      <c r="BB692" s="7">
        <v>0</v>
      </c>
      <c r="BC692" s="7">
        <v>82.68</v>
      </c>
      <c r="BD692" s="7">
        <v>1133.55</v>
      </c>
      <c r="BE692" s="7">
        <v>0</v>
      </c>
      <c r="BF692" s="7">
        <v>0</v>
      </c>
      <c r="BG692" s="7">
        <v>380195.29545450269</v>
      </c>
      <c r="BH692" s="7">
        <v>4240</v>
      </c>
      <c r="BI692" s="7">
        <v>180098</v>
      </c>
      <c r="BJ692" s="7">
        <v>2478785.2883333331</v>
      </c>
      <c r="BK692" s="7">
        <v>1430880.5099999998</v>
      </c>
      <c r="BL692" s="7">
        <v>37620</v>
      </c>
      <c r="BM692" s="7">
        <v>4116379.1133333333</v>
      </c>
      <c r="BN692" s="130">
        <v>0.80200000000000005</v>
      </c>
      <c r="BO692" s="131">
        <v>1.58319E-4</v>
      </c>
      <c r="BP692" s="161">
        <v>4012.0776941351933</v>
      </c>
      <c r="BQ692" s="162">
        <v>6849931</v>
      </c>
      <c r="BR692" s="161">
        <v>235896</v>
      </c>
      <c r="BS692" s="163">
        <v>0</v>
      </c>
      <c r="BT692" s="163">
        <v>1337247.629999999</v>
      </c>
      <c r="BU692" s="161">
        <v>10524507.01</v>
      </c>
      <c r="BV692" s="161">
        <v>333814.82</v>
      </c>
      <c r="BW692" s="165">
        <v>6916915.0499999989</v>
      </c>
      <c r="BX692" s="161">
        <v>235896</v>
      </c>
    </row>
    <row r="693" spans="1:76" ht="14.45" x14ac:dyDescent="0.3">
      <c r="A693" s="164" t="s">
        <v>31</v>
      </c>
      <c r="B693" s="6" t="s">
        <v>90</v>
      </c>
      <c r="C693" s="6" t="s">
        <v>93</v>
      </c>
      <c r="D693" s="6" t="s">
        <v>51</v>
      </c>
      <c r="E693" s="6" t="s">
        <v>36</v>
      </c>
      <c r="F693" s="24" t="str">
        <f>+Tabela1[[#This Row],[WK]]&amp;Tabela1[[#This Row],[PK]]&amp;Tabela1[[#This Row],[GK]]</f>
        <v>101207</v>
      </c>
      <c r="G693" s="6" t="s">
        <v>697</v>
      </c>
      <c r="H693" s="7">
        <v>113436418.14459966</v>
      </c>
      <c r="I693" s="8">
        <v>1.371</v>
      </c>
      <c r="J693" s="7">
        <v>155521329.27000001</v>
      </c>
      <c r="K693" s="8">
        <v>7.0000000000000007E-2</v>
      </c>
      <c r="L693" s="7">
        <v>10886493.048900003</v>
      </c>
      <c r="M693" s="7">
        <v>7078840.0489000026</v>
      </c>
      <c r="N693" s="9">
        <v>1.8591084977806545</v>
      </c>
      <c r="O693" s="7">
        <v>5896180</v>
      </c>
      <c r="P693" s="8">
        <v>1.2949999999999999</v>
      </c>
      <c r="Q693" s="7">
        <v>7635553</v>
      </c>
      <c r="R693" s="8">
        <v>1.6E-2</v>
      </c>
      <c r="S693" s="7">
        <v>122168.848</v>
      </c>
      <c r="T693" s="7">
        <v>14499.847999999998</v>
      </c>
      <c r="U693" s="9">
        <v>0.1346705922781859</v>
      </c>
      <c r="V693" s="7">
        <v>7093339.8969000019</v>
      </c>
      <c r="W693" s="9">
        <v>1.8116874925995874</v>
      </c>
      <c r="X693" s="7">
        <v>12697572.707078706</v>
      </c>
      <c r="Y693" s="7">
        <v>1344649</v>
      </c>
      <c r="Z693" s="7">
        <v>320055.78000000003</v>
      </c>
      <c r="AA693" s="7">
        <v>699030.92707870645</v>
      </c>
      <c r="AB693" s="7">
        <v>6432015</v>
      </c>
      <c r="AC693" s="7">
        <v>3901822</v>
      </c>
      <c r="AD693" s="7">
        <v>5604232.8101787036</v>
      </c>
      <c r="AE693" s="7">
        <v>0</v>
      </c>
      <c r="AF693" s="7">
        <v>10886493.048900003</v>
      </c>
      <c r="AG693" s="7">
        <v>122168.848</v>
      </c>
      <c r="AH693" s="7">
        <v>5604232.8101787036</v>
      </c>
      <c r="AI693" s="7">
        <v>3179143</v>
      </c>
      <c r="AJ693" s="7">
        <v>141786</v>
      </c>
      <c r="AK693" s="7">
        <v>4582839</v>
      </c>
      <c r="AL693" s="7">
        <v>0</v>
      </c>
      <c r="AM693" s="7">
        <v>162079</v>
      </c>
      <c r="AN693" s="7">
        <v>0</v>
      </c>
      <c r="AO693" s="7">
        <v>0</v>
      </c>
      <c r="AP693" s="7">
        <v>5366670</v>
      </c>
      <c r="AQ693" s="7">
        <v>218806</v>
      </c>
      <c r="AR693" s="7">
        <v>3807653</v>
      </c>
      <c r="AS693" s="7">
        <v>107669</v>
      </c>
      <c r="AT693" s="7">
        <v>5181086</v>
      </c>
      <c r="AU693" s="7">
        <v>75234</v>
      </c>
      <c r="AV693" s="7">
        <v>872914</v>
      </c>
      <c r="AW693" s="7">
        <v>0</v>
      </c>
      <c r="AX693" s="7">
        <v>0</v>
      </c>
      <c r="AY693" s="7">
        <v>6078953</v>
      </c>
      <c r="AZ693" s="7">
        <v>89208</v>
      </c>
      <c r="BA693" s="7">
        <v>320055.78000000003</v>
      </c>
      <c r="BB693" s="7">
        <v>0</v>
      </c>
      <c r="BC693" s="7">
        <v>0</v>
      </c>
      <c r="BD693" s="7">
        <v>3441.46</v>
      </c>
      <c r="BE693" s="7">
        <v>0</v>
      </c>
      <c r="BF693" s="7">
        <v>0</v>
      </c>
      <c r="BG693" s="7">
        <v>382436.92707870639</v>
      </c>
      <c r="BH693" s="7">
        <v>4265</v>
      </c>
      <c r="BI693" s="7">
        <v>316594</v>
      </c>
      <c r="BJ693" s="7">
        <v>4357285.7575000003</v>
      </c>
      <c r="BK693" s="7">
        <v>2505859.3466666676</v>
      </c>
      <c r="BL693" s="7">
        <v>1090022.77</v>
      </c>
      <c r="BM693" s="7">
        <v>5225660.1033333326</v>
      </c>
      <c r="BN693" s="130">
        <v>0.89800000000000002</v>
      </c>
      <c r="BO693" s="131">
        <v>1.44046E-4</v>
      </c>
      <c r="BP693" s="161">
        <v>3649.8901317219916</v>
      </c>
      <c r="BQ693" s="162">
        <v>6432015</v>
      </c>
      <c r="BR693" s="161">
        <v>235694</v>
      </c>
      <c r="BS693" s="163">
        <v>0</v>
      </c>
      <c r="BT693" s="163">
        <v>1335515.8900000006</v>
      </c>
      <c r="BU693" s="161">
        <v>10886493.050000001</v>
      </c>
      <c r="BV693" s="161">
        <v>122168.85</v>
      </c>
      <c r="BW693" s="165">
        <v>6939748.7000000002</v>
      </c>
      <c r="BX693" s="161">
        <v>235694</v>
      </c>
    </row>
    <row r="694" spans="1:76" ht="14.45" x14ac:dyDescent="0.3">
      <c r="A694" s="164" t="s">
        <v>31</v>
      </c>
      <c r="B694" s="6" t="s">
        <v>90</v>
      </c>
      <c r="C694" s="6" t="s">
        <v>93</v>
      </c>
      <c r="D694" s="6" t="s">
        <v>75</v>
      </c>
      <c r="E694" s="6" t="s">
        <v>36</v>
      </c>
      <c r="F694" s="24" t="str">
        <f>+Tabela1[[#This Row],[WK]]&amp;Tabela1[[#This Row],[PK]]&amp;Tabela1[[#This Row],[GK]]</f>
        <v>101208</v>
      </c>
      <c r="G694" s="6" t="s">
        <v>698</v>
      </c>
      <c r="H694" s="7">
        <v>139018145.26599979</v>
      </c>
      <c r="I694" s="8">
        <v>1.371</v>
      </c>
      <c r="J694" s="7">
        <v>190593877.16</v>
      </c>
      <c r="K694" s="8">
        <v>7.0000000000000007E-2</v>
      </c>
      <c r="L694" s="7">
        <v>13341571.4012</v>
      </c>
      <c r="M694" s="7">
        <v>7645901.4012000002</v>
      </c>
      <c r="N694" s="9">
        <v>1.3424059682530765</v>
      </c>
      <c r="O694" s="7">
        <v>595654</v>
      </c>
      <c r="P694" s="8">
        <v>1.2949999999999999</v>
      </c>
      <c r="Q694" s="7">
        <v>771372</v>
      </c>
      <c r="R694" s="8">
        <v>1.6E-2</v>
      </c>
      <c r="S694" s="7">
        <v>12341.952000000001</v>
      </c>
      <c r="T694" s="7">
        <v>-7377.0479999999989</v>
      </c>
      <c r="U694" s="9">
        <v>-0.37410862619808299</v>
      </c>
      <c r="V694" s="7">
        <v>7638524.3531999998</v>
      </c>
      <c r="W694" s="9">
        <v>1.3364837202157194</v>
      </c>
      <c r="X694" s="7">
        <v>11460509.639112473</v>
      </c>
      <c r="Y694" s="7">
        <v>1152082</v>
      </c>
      <c r="Z694" s="7">
        <v>0</v>
      </c>
      <c r="AA694" s="7">
        <v>778357.63911247149</v>
      </c>
      <c r="AB694" s="7">
        <v>6359936</v>
      </c>
      <c r="AC694" s="7">
        <v>3170134</v>
      </c>
      <c r="AD694" s="7">
        <v>3821985.2859124714</v>
      </c>
      <c r="AE694" s="7">
        <v>0</v>
      </c>
      <c r="AF694" s="7">
        <v>13341571.4012</v>
      </c>
      <c r="AG694" s="7">
        <v>12341.952000000001</v>
      </c>
      <c r="AH694" s="7">
        <v>3821985.2859124714</v>
      </c>
      <c r="AI694" s="7">
        <v>4755514</v>
      </c>
      <c r="AJ694" s="7">
        <v>15815</v>
      </c>
      <c r="AK694" s="7">
        <v>3585974</v>
      </c>
      <c r="AL694" s="7">
        <v>2937</v>
      </c>
      <c r="AM694" s="7">
        <v>773648</v>
      </c>
      <c r="AN694" s="7">
        <v>0</v>
      </c>
      <c r="AO694" s="7">
        <v>0</v>
      </c>
      <c r="AP694" s="7">
        <v>5293610</v>
      </c>
      <c r="AQ694" s="7">
        <v>302350</v>
      </c>
      <c r="AR694" s="7">
        <v>5695670</v>
      </c>
      <c r="AS694" s="7">
        <v>19719</v>
      </c>
      <c r="AT694" s="7">
        <v>3911502</v>
      </c>
      <c r="AU694" s="7">
        <v>0</v>
      </c>
      <c r="AV694" s="7">
        <v>914705</v>
      </c>
      <c r="AW694" s="7">
        <v>0</v>
      </c>
      <c r="AX694" s="7">
        <v>0</v>
      </c>
      <c r="AY694" s="7">
        <v>6099342</v>
      </c>
      <c r="AZ694" s="7">
        <v>129757</v>
      </c>
      <c r="BA694" s="7">
        <v>0</v>
      </c>
      <c r="BB694" s="7">
        <v>0</v>
      </c>
      <c r="BC694" s="7">
        <v>0</v>
      </c>
      <c r="BD694" s="7">
        <v>0</v>
      </c>
      <c r="BE694" s="7">
        <v>0</v>
      </c>
      <c r="BF694" s="7">
        <v>0</v>
      </c>
      <c r="BG694" s="7">
        <v>371676.63911247149</v>
      </c>
      <c r="BH694" s="7">
        <v>4145</v>
      </c>
      <c r="BI694" s="7">
        <v>406681</v>
      </c>
      <c r="BJ694" s="7">
        <v>5597168.7500000009</v>
      </c>
      <c r="BK694" s="7">
        <v>3741375.9633333338</v>
      </c>
      <c r="BL694" s="7">
        <v>1442182.55</v>
      </c>
      <c r="BM694" s="7">
        <v>4538806.0466666669</v>
      </c>
      <c r="BN694" s="130">
        <v>0.91700000000000004</v>
      </c>
      <c r="BO694" s="131">
        <v>1.517368E-4</v>
      </c>
      <c r="BP694" s="161">
        <v>3844.9911667235783</v>
      </c>
      <c r="BQ694" s="162">
        <v>6359936</v>
      </c>
      <c r="BR694" s="161">
        <v>235145</v>
      </c>
      <c r="BS694" s="163">
        <v>0</v>
      </c>
      <c r="BT694" s="163">
        <v>1329941.3608875275</v>
      </c>
      <c r="BU694" s="161">
        <v>13341571.4</v>
      </c>
      <c r="BV694" s="161">
        <v>12341.95</v>
      </c>
      <c r="BW694" s="165">
        <v>5151926.6508875275</v>
      </c>
      <c r="BX694" s="161">
        <v>235145</v>
      </c>
    </row>
    <row r="695" spans="1:76" ht="14.45" x14ac:dyDescent="0.3">
      <c r="A695" s="164" t="s">
        <v>31</v>
      </c>
      <c r="B695" s="6" t="s">
        <v>90</v>
      </c>
      <c r="C695" s="6" t="s">
        <v>93</v>
      </c>
      <c r="D695" s="6" t="s">
        <v>77</v>
      </c>
      <c r="E695" s="6" t="s">
        <v>36</v>
      </c>
      <c r="F695" s="24" t="str">
        <f>+Tabela1[[#This Row],[WK]]&amp;Tabela1[[#This Row],[PK]]&amp;Tabela1[[#This Row],[GK]]</f>
        <v>101209</v>
      </c>
      <c r="G695" s="6" t="s">
        <v>699</v>
      </c>
      <c r="H695" s="7">
        <v>127268395.8315997</v>
      </c>
      <c r="I695" s="8">
        <v>1.371</v>
      </c>
      <c r="J695" s="7">
        <v>174484970.69</v>
      </c>
      <c r="K695" s="8">
        <v>7.0000000000000007E-2</v>
      </c>
      <c r="L695" s="7">
        <v>12213947.9483</v>
      </c>
      <c r="M695" s="7">
        <v>7559261.9483000003</v>
      </c>
      <c r="N695" s="9">
        <v>1.6240111466810008</v>
      </c>
      <c r="O695" s="7">
        <v>1828180</v>
      </c>
      <c r="P695" s="8">
        <v>1.2949999999999999</v>
      </c>
      <c r="Q695" s="7">
        <v>2367493</v>
      </c>
      <c r="R695" s="8">
        <v>1.6E-2</v>
      </c>
      <c r="S695" s="7">
        <v>37879.887999999999</v>
      </c>
      <c r="T695" s="7">
        <v>-38496.112000000001</v>
      </c>
      <c r="U695" s="9">
        <v>-0.50403414685241443</v>
      </c>
      <c r="V695" s="7">
        <v>7520765.8363000005</v>
      </c>
      <c r="W695" s="9">
        <v>1.5896570022333254</v>
      </c>
      <c r="X695" s="7">
        <v>12084401.022887897</v>
      </c>
      <c r="Y695" s="7">
        <v>2045596</v>
      </c>
      <c r="Z695" s="7">
        <v>0</v>
      </c>
      <c r="AA695" s="7">
        <v>592137.02288789721</v>
      </c>
      <c r="AB695" s="7">
        <v>9036903</v>
      </c>
      <c r="AC695" s="7">
        <v>409765</v>
      </c>
      <c r="AD695" s="7">
        <v>4563635.1865878962</v>
      </c>
      <c r="AE695" s="7">
        <v>0</v>
      </c>
      <c r="AF695" s="7">
        <v>12213947.9483</v>
      </c>
      <c r="AG695" s="7">
        <v>37879.887999999999</v>
      </c>
      <c r="AH695" s="7">
        <v>4563635.1865878962</v>
      </c>
      <c r="AI695" s="7">
        <v>3886360</v>
      </c>
      <c r="AJ695" s="7">
        <v>92907</v>
      </c>
      <c r="AK695" s="7">
        <v>2676639</v>
      </c>
      <c r="AL695" s="7">
        <v>0</v>
      </c>
      <c r="AM695" s="7">
        <v>346604</v>
      </c>
      <c r="AN695" s="7">
        <v>0</v>
      </c>
      <c r="AO695" s="7">
        <v>0</v>
      </c>
      <c r="AP695" s="7">
        <v>7212982</v>
      </c>
      <c r="AQ695" s="7">
        <v>501263</v>
      </c>
      <c r="AR695" s="7">
        <v>4654686</v>
      </c>
      <c r="AS695" s="7">
        <v>76376</v>
      </c>
      <c r="AT695" s="7">
        <v>2899414</v>
      </c>
      <c r="AU695" s="7">
        <v>0</v>
      </c>
      <c r="AV695" s="7">
        <v>375338</v>
      </c>
      <c r="AW695" s="7">
        <v>0</v>
      </c>
      <c r="AX695" s="7">
        <v>0</v>
      </c>
      <c r="AY695" s="7">
        <v>8183718</v>
      </c>
      <c r="AZ695" s="7">
        <v>202745</v>
      </c>
      <c r="BA695" s="7">
        <v>0</v>
      </c>
      <c r="BB695" s="7">
        <v>0</v>
      </c>
      <c r="BC695" s="7">
        <v>0</v>
      </c>
      <c r="BD695" s="7">
        <v>0</v>
      </c>
      <c r="BE695" s="7">
        <v>0</v>
      </c>
      <c r="BF695" s="7">
        <v>0</v>
      </c>
      <c r="BG695" s="7">
        <v>412207.02288789721</v>
      </c>
      <c r="BH695" s="7">
        <v>4597</v>
      </c>
      <c r="BI695" s="7">
        <v>179930</v>
      </c>
      <c r="BJ695" s="7">
        <v>2476396.5883333334</v>
      </c>
      <c r="BK695" s="7">
        <v>1463486.0699999998</v>
      </c>
      <c r="BL695" s="7">
        <v>7400</v>
      </c>
      <c r="BM695" s="7">
        <v>4036842.0733333337</v>
      </c>
      <c r="BN695" s="130">
        <v>0.88</v>
      </c>
      <c r="BO695" s="131">
        <v>1.8598820000000001E-4</v>
      </c>
      <c r="BP695" s="161">
        <v>4713.4409020126923</v>
      </c>
      <c r="BQ695" s="162">
        <v>9036903</v>
      </c>
      <c r="BR695" s="161">
        <v>256696</v>
      </c>
      <c r="BS695" s="163">
        <v>0</v>
      </c>
      <c r="BT695" s="163">
        <v>1333509.9771121033</v>
      </c>
      <c r="BU695" s="161">
        <v>12213947.949999999</v>
      </c>
      <c r="BV695" s="161">
        <v>37879.89</v>
      </c>
      <c r="BW695" s="165">
        <v>5897145.1671121037</v>
      </c>
      <c r="BX695" s="161">
        <v>256696</v>
      </c>
    </row>
    <row r="696" spans="1:76" ht="14.45" x14ac:dyDescent="0.3">
      <c r="A696" s="164" t="s">
        <v>31</v>
      </c>
      <c r="B696" s="6" t="s">
        <v>90</v>
      </c>
      <c r="C696" s="6" t="s">
        <v>93</v>
      </c>
      <c r="D696" s="6" t="s">
        <v>90</v>
      </c>
      <c r="E696" s="6" t="s">
        <v>36</v>
      </c>
      <c r="F696" s="24" t="str">
        <f>+Tabela1[[#This Row],[WK]]&amp;Tabela1[[#This Row],[PK]]&amp;Tabela1[[#This Row],[GK]]</f>
        <v>101210</v>
      </c>
      <c r="G696" s="6" t="s">
        <v>700</v>
      </c>
      <c r="H696" s="7">
        <v>94689474.459399924</v>
      </c>
      <c r="I696" s="8">
        <v>1.371</v>
      </c>
      <c r="J696" s="7">
        <v>129819269.48</v>
      </c>
      <c r="K696" s="8">
        <v>7.0000000000000007E-2</v>
      </c>
      <c r="L696" s="7">
        <v>9087348.8636000007</v>
      </c>
      <c r="M696" s="7">
        <v>4583331.8636000007</v>
      </c>
      <c r="N696" s="9">
        <v>1.0176098055580165</v>
      </c>
      <c r="O696" s="7">
        <v>3644409</v>
      </c>
      <c r="P696" s="8">
        <v>1.2949999999999999</v>
      </c>
      <c r="Q696" s="7">
        <v>4719510</v>
      </c>
      <c r="R696" s="8">
        <v>1.6E-2</v>
      </c>
      <c r="S696" s="7">
        <v>75512.160000000003</v>
      </c>
      <c r="T696" s="7">
        <v>39816.160000000003</v>
      </c>
      <c r="U696" s="9">
        <v>1.1154235768713583</v>
      </c>
      <c r="V696" s="7">
        <v>4623148.0236000009</v>
      </c>
      <c r="W696" s="9">
        <v>1.0183789203414402</v>
      </c>
      <c r="X696" s="7">
        <v>11904673.297048304</v>
      </c>
      <c r="Y696" s="7">
        <v>3890825</v>
      </c>
      <c r="Z696" s="7">
        <v>504695.19</v>
      </c>
      <c r="AA696" s="7">
        <v>552020.10704830266</v>
      </c>
      <c r="AB696" s="7">
        <v>6957133</v>
      </c>
      <c r="AC696" s="7">
        <v>0</v>
      </c>
      <c r="AD696" s="7">
        <v>7281525.2734483033</v>
      </c>
      <c r="AE696" s="7">
        <v>0</v>
      </c>
      <c r="AF696" s="7">
        <v>9087348.8636000007</v>
      </c>
      <c r="AG696" s="7">
        <v>75512.160000000003</v>
      </c>
      <c r="AH696" s="7">
        <v>7281525.2734483033</v>
      </c>
      <c r="AI696" s="7">
        <v>3760562</v>
      </c>
      <c r="AJ696" s="7">
        <v>17322</v>
      </c>
      <c r="AK696" s="7">
        <v>3875425</v>
      </c>
      <c r="AL696" s="7">
        <v>21561</v>
      </c>
      <c r="AM696" s="7">
        <v>356460</v>
      </c>
      <c r="AN696" s="7">
        <v>0</v>
      </c>
      <c r="AO696" s="7">
        <v>0</v>
      </c>
      <c r="AP696" s="7">
        <v>5008169</v>
      </c>
      <c r="AQ696" s="7">
        <v>453524</v>
      </c>
      <c r="AR696" s="7">
        <v>4504017</v>
      </c>
      <c r="AS696" s="7">
        <v>35696</v>
      </c>
      <c r="AT696" s="7">
        <v>3784122</v>
      </c>
      <c r="AU696" s="7">
        <v>34681</v>
      </c>
      <c r="AV696" s="7">
        <v>635043</v>
      </c>
      <c r="AW696" s="7">
        <v>0</v>
      </c>
      <c r="AX696" s="7">
        <v>0</v>
      </c>
      <c r="AY696" s="7">
        <v>6097318</v>
      </c>
      <c r="AZ696" s="7">
        <v>186525</v>
      </c>
      <c r="BA696" s="7">
        <v>504695.19</v>
      </c>
      <c r="BB696" s="7">
        <v>0</v>
      </c>
      <c r="BC696" s="7">
        <v>40.950000000000003</v>
      </c>
      <c r="BD696" s="7">
        <v>5290.31</v>
      </c>
      <c r="BE696" s="7">
        <v>0.04</v>
      </c>
      <c r="BF696" s="7">
        <v>0</v>
      </c>
      <c r="BG696" s="7">
        <v>347466.10704830266</v>
      </c>
      <c r="BH696" s="7">
        <v>3875</v>
      </c>
      <c r="BI696" s="7">
        <v>204554</v>
      </c>
      <c r="BJ696" s="7">
        <v>2815358.3258333341</v>
      </c>
      <c r="BK696" s="7">
        <v>1585648.853333334</v>
      </c>
      <c r="BL696" s="7">
        <v>935883.33333333337</v>
      </c>
      <c r="BM696" s="7">
        <v>3047071.2233333332</v>
      </c>
      <c r="BN696" s="130">
        <v>0.73699999999999999</v>
      </c>
      <c r="BO696" s="131">
        <v>1.5271950000000001E-4</v>
      </c>
      <c r="BP696" s="161">
        <v>3870.0041199289099</v>
      </c>
      <c r="BQ696" s="162">
        <v>6957133</v>
      </c>
      <c r="BR696" s="161">
        <v>237931</v>
      </c>
      <c r="BS696" s="163">
        <v>0</v>
      </c>
      <c r="BT696" s="163">
        <v>70946.70295169577</v>
      </c>
      <c r="BU696" s="161">
        <v>9087348.8599999994</v>
      </c>
      <c r="BV696" s="161">
        <v>75512.160000000003</v>
      </c>
      <c r="BW696" s="165">
        <v>7352471.9729516953</v>
      </c>
      <c r="BX696" s="161">
        <v>237931</v>
      </c>
    </row>
    <row r="697" spans="1:76" ht="14.45" x14ac:dyDescent="0.3">
      <c r="A697" s="164" t="s">
        <v>31</v>
      </c>
      <c r="B697" s="6" t="s">
        <v>90</v>
      </c>
      <c r="C697" s="6" t="s">
        <v>93</v>
      </c>
      <c r="D697" s="6" t="s">
        <v>92</v>
      </c>
      <c r="E697" s="6" t="s">
        <v>40</v>
      </c>
      <c r="F697" s="24" t="str">
        <f>+Tabela1[[#This Row],[WK]]&amp;Tabela1[[#This Row],[PK]]&amp;Tabela1[[#This Row],[GK]]</f>
        <v>101211</v>
      </c>
      <c r="G697" s="6" t="s">
        <v>701</v>
      </c>
      <c r="H697" s="7">
        <v>181386516.29119852</v>
      </c>
      <c r="I697" s="8">
        <v>1.371</v>
      </c>
      <c r="J697" s="7">
        <v>248680913.84</v>
      </c>
      <c r="K697" s="8">
        <v>7.0000000000000007E-2</v>
      </c>
      <c r="L697" s="7">
        <v>17407663.968800001</v>
      </c>
      <c r="M697" s="7">
        <v>9904292.9688000008</v>
      </c>
      <c r="N697" s="9">
        <v>1.3199791092297051</v>
      </c>
      <c r="O697" s="7">
        <v>13553273</v>
      </c>
      <c r="P697" s="8">
        <v>1.2949999999999999</v>
      </c>
      <c r="Q697" s="7">
        <v>17551489</v>
      </c>
      <c r="R697" s="8">
        <v>1.6E-2</v>
      </c>
      <c r="S697" s="7">
        <v>280823.82400000002</v>
      </c>
      <c r="T697" s="7">
        <v>72345.824000000022</v>
      </c>
      <c r="U697" s="9">
        <v>0.34701898521666563</v>
      </c>
      <c r="V697" s="7">
        <v>9976638.7928000018</v>
      </c>
      <c r="W697" s="9">
        <v>1.2936766257741823</v>
      </c>
      <c r="X697" s="7">
        <v>21927117.050015494</v>
      </c>
      <c r="Y697" s="7">
        <v>7716160</v>
      </c>
      <c r="Z697" s="7">
        <v>1828303.43</v>
      </c>
      <c r="AA697" s="7">
        <v>1104441.6200154969</v>
      </c>
      <c r="AB697" s="7">
        <v>11278212</v>
      </c>
      <c r="AC697" s="7">
        <v>0</v>
      </c>
      <c r="AD697" s="7">
        <v>11950478.257215492</v>
      </c>
      <c r="AE697" s="7">
        <v>0</v>
      </c>
      <c r="AF697" s="7">
        <v>17407663.968800001</v>
      </c>
      <c r="AG697" s="7">
        <v>280823.82400000002</v>
      </c>
      <c r="AH697" s="7">
        <v>11950478.257215492</v>
      </c>
      <c r="AI697" s="7">
        <v>6264827</v>
      </c>
      <c r="AJ697" s="7">
        <v>185954</v>
      </c>
      <c r="AK697" s="7">
        <v>6498453</v>
      </c>
      <c r="AL697" s="7">
        <v>67135</v>
      </c>
      <c r="AM697" s="7">
        <v>450941</v>
      </c>
      <c r="AN697" s="7">
        <v>0</v>
      </c>
      <c r="AO697" s="7">
        <v>0</v>
      </c>
      <c r="AP697" s="7">
        <v>8486443</v>
      </c>
      <c r="AQ697" s="7">
        <v>620612</v>
      </c>
      <c r="AR697" s="7">
        <v>7503371</v>
      </c>
      <c r="AS697" s="7">
        <v>208478</v>
      </c>
      <c r="AT697" s="7">
        <v>6936383</v>
      </c>
      <c r="AU697" s="7">
        <v>232871</v>
      </c>
      <c r="AV697" s="7">
        <v>927022</v>
      </c>
      <c r="AW697" s="7">
        <v>0</v>
      </c>
      <c r="AX697" s="7">
        <v>0</v>
      </c>
      <c r="AY697" s="7">
        <v>9763301</v>
      </c>
      <c r="AZ697" s="7">
        <v>285465</v>
      </c>
      <c r="BA697" s="7">
        <v>1828303.43</v>
      </c>
      <c r="BB697" s="7">
        <v>0</v>
      </c>
      <c r="BC697" s="7">
        <v>617.21</v>
      </c>
      <c r="BD697" s="7">
        <v>17291.8</v>
      </c>
      <c r="BE697" s="7">
        <v>620.02</v>
      </c>
      <c r="BF697" s="7">
        <v>0</v>
      </c>
      <c r="BG697" s="7">
        <v>589033.62001549685</v>
      </c>
      <c r="BH697" s="7">
        <v>6569</v>
      </c>
      <c r="BI697" s="7">
        <v>515408</v>
      </c>
      <c r="BJ697" s="7">
        <v>7093508.6391666653</v>
      </c>
      <c r="BK697" s="7">
        <v>3795599.9799999977</v>
      </c>
      <c r="BL697" s="7">
        <v>4081798.9933333336</v>
      </c>
      <c r="BM697" s="7">
        <v>5028036.6500000013</v>
      </c>
      <c r="BN697" s="130">
        <v>0.72099999999999997</v>
      </c>
      <c r="BO697" s="131">
        <v>2.8251559999999999E-4</v>
      </c>
      <c r="BP697" s="161">
        <v>7159.707725494126</v>
      </c>
      <c r="BQ697" s="162">
        <v>11278212</v>
      </c>
      <c r="BR697" s="161">
        <v>375351</v>
      </c>
      <c r="BS697" s="163">
        <v>258855.01001549419</v>
      </c>
      <c r="BT697" s="163">
        <v>0</v>
      </c>
      <c r="BU697" s="161">
        <v>17407663.969999999</v>
      </c>
      <c r="BV697" s="161">
        <v>280823.82</v>
      </c>
      <c r="BW697" s="165">
        <v>11691623.25</v>
      </c>
      <c r="BX697" s="161">
        <v>375351</v>
      </c>
    </row>
    <row r="698" spans="1:76" ht="14.45" x14ac:dyDescent="0.3">
      <c r="A698" s="164" t="s">
        <v>31</v>
      </c>
      <c r="B698" s="6" t="s">
        <v>90</v>
      </c>
      <c r="C698" s="6" t="s">
        <v>93</v>
      </c>
      <c r="D698" s="6" t="s">
        <v>93</v>
      </c>
      <c r="E698" s="6" t="s">
        <v>36</v>
      </c>
      <c r="F698" s="24" t="str">
        <f>+Tabela1[[#This Row],[WK]]&amp;Tabela1[[#This Row],[PK]]&amp;Tabela1[[#This Row],[GK]]</f>
        <v>101212</v>
      </c>
      <c r="G698" s="6" t="s">
        <v>691</v>
      </c>
      <c r="H698" s="7">
        <v>168368297.3769998</v>
      </c>
      <c r="I698" s="8">
        <v>1.371</v>
      </c>
      <c r="J698" s="7">
        <v>230832935.70000002</v>
      </c>
      <c r="K698" s="8">
        <v>7.0000000000000007E-2</v>
      </c>
      <c r="L698" s="7">
        <v>16158305.499000004</v>
      </c>
      <c r="M698" s="7">
        <v>9213949.4990000036</v>
      </c>
      <c r="N698" s="9">
        <v>1.3268256263071772</v>
      </c>
      <c r="O698" s="7">
        <v>51794532</v>
      </c>
      <c r="P698" s="8">
        <v>1.2949999999999999</v>
      </c>
      <c r="Q698" s="7">
        <v>67073919</v>
      </c>
      <c r="R698" s="8">
        <v>1.6E-2</v>
      </c>
      <c r="S698" s="7">
        <v>1073182.7039999999</v>
      </c>
      <c r="T698" s="7">
        <v>365332.70399999991</v>
      </c>
      <c r="U698" s="9">
        <v>0.51611599067599057</v>
      </c>
      <c r="V698" s="7">
        <v>9579282.2030000016</v>
      </c>
      <c r="W698" s="9">
        <v>1.2518327660023791</v>
      </c>
      <c r="X698" s="7">
        <v>12901085.694218995</v>
      </c>
      <c r="Y698" s="7">
        <v>0</v>
      </c>
      <c r="Z698" s="7">
        <v>0</v>
      </c>
      <c r="AA698" s="7">
        <v>984316.69421899575</v>
      </c>
      <c r="AB698" s="7">
        <v>8752106</v>
      </c>
      <c r="AC698" s="7">
        <v>3164663</v>
      </c>
      <c r="AD698" s="7">
        <v>3321803.4912189916</v>
      </c>
      <c r="AE698" s="7">
        <v>0</v>
      </c>
      <c r="AF698" s="7">
        <v>16158305.499000004</v>
      </c>
      <c r="AG698" s="7">
        <v>1073182.7039999999</v>
      </c>
      <c r="AH698" s="7">
        <v>3321803.4912189916</v>
      </c>
      <c r="AI698" s="7">
        <v>5798086</v>
      </c>
      <c r="AJ698" s="7">
        <v>496814</v>
      </c>
      <c r="AK698" s="7">
        <v>2402214</v>
      </c>
      <c r="AL698" s="7">
        <v>0</v>
      </c>
      <c r="AM698" s="7">
        <v>850389</v>
      </c>
      <c r="AN698" s="7">
        <v>0</v>
      </c>
      <c r="AO698" s="7">
        <v>0</v>
      </c>
      <c r="AP698" s="7">
        <v>7684323</v>
      </c>
      <c r="AQ698" s="7">
        <v>369980</v>
      </c>
      <c r="AR698" s="7">
        <v>6944356</v>
      </c>
      <c r="AS698" s="7">
        <v>707850</v>
      </c>
      <c r="AT698" s="7">
        <v>2131511</v>
      </c>
      <c r="AU698" s="7">
        <v>0</v>
      </c>
      <c r="AV698" s="7">
        <v>1058425</v>
      </c>
      <c r="AW698" s="7">
        <v>0</v>
      </c>
      <c r="AX698" s="7">
        <v>0</v>
      </c>
      <c r="AY698" s="7">
        <v>9053782</v>
      </c>
      <c r="AZ698" s="7">
        <v>149220</v>
      </c>
      <c r="BA698" s="7">
        <v>0</v>
      </c>
      <c r="BB698" s="7">
        <v>0</v>
      </c>
      <c r="BC698" s="7">
        <v>0</v>
      </c>
      <c r="BD698" s="7">
        <v>0</v>
      </c>
      <c r="BE698" s="7">
        <v>0</v>
      </c>
      <c r="BF698" s="7">
        <v>0</v>
      </c>
      <c r="BG698" s="7">
        <v>485914.69421899569</v>
      </c>
      <c r="BH698" s="7">
        <v>5419</v>
      </c>
      <c r="BI698" s="7">
        <v>498402</v>
      </c>
      <c r="BJ698" s="7">
        <v>6859465.9449999994</v>
      </c>
      <c r="BK698" s="7">
        <v>4530013.7799999993</v>
      </c>
      <c r="BL698" s="7">
        <v>487065.90000000008</v>
      </c>
      <c r="BM698" s="7">
        <v>8343676.8599999994</v>
      </c>
      <c r="BN698" s="130">
        <v>1.036</v>
      </c>
      <c r="BO698" s="131">
        <v>2.0445080000000001E-4</v>
      </c>
      <c r="BP698" s="161">
        <v>5180.6828678882875</v>
      </c>
      <c r="BQ698" s="162">
        <v>8752106</v>
      </c>
      <c r="BR698" s="161">
        <v>304650</v>
      </c>
      <c r="BS698" s="163">
        <v>0</v>
      </c>
      <c r="BT698" s="163">
        <v>1296502.0599999987</v>
      </c>
      <c r="BU698" s="161">
        <v>16158305.5</v>
      </c>
      <c r="BV698" s="161">
        <v>1073182.7</v>
      </c>
      <c r="BW698" s="165">
        <v>4618305.5499999989</v>
      </c>
      <c r="BX698" s="161">
        <v>304650</v>
      </c>
    </row>
    <row r="699" spans="1:76" ht="14.45" x14ac:dyDescent="0.3">
      <c r="A699" s="164" t="s">
        <v>31</v>
      </c>
      <c r="B699" s="6" t="s">
        <v>90</v>
      </c>
      <c r="C699" s="6" t="s">
        <v>93</v>
      </c>
      <c r="D699" s="6" t="s">
        <v>95</v>
      </c>
      <c r="E699" s="6" t="s">
        <v>36</v>
      </c>
      <c r="F699" s="24" t="str">
        <f>+Tabela1[[#This Row],[WK]]&amp;Tabela1[[#This Row],[PK]]&amp;Tabela1[[#This Row],[GK]]</f>
        <v>101213</v>
      </c>
      <c r="G699" s="6" t="s">
        <v>702</v>
      </c>
      <c r="H699" s="7">
        <v>91806878.932599664</v>
      </c>
      <c r="I699" s="8">
        <v>1.371</v>
      </c>
      <c r="J699" s="7">
        <v>125867231.01000001</v>
      </c>
      <c r="K699" s="8">
        <v>7.0000000000000007E-2</v>
      </c>
      <c r="L699" s="7">
        <v>8810706.1707000006</v>
      </c>
      <c r="M699" s="7">
        <v>5724300.1707000006</v>
      </c>
      <c r="N699" s="9">
        <v>1.8546815197676523</v>
      </c>
      <c r="O699" s="7">
        <v>19283702</v>
      </c>
      <c r="P699" s="8">
        <v>1.2949999999999999</v>
      </c>
      <c r="Q699" s="7">
        <v>24972394</v>
      </c>
      <c r="R699" s="8">
        <v>1.6E-2</v>
      </c>
      <c r="S699" s="7">
        <v>399558.304</v>
      </c>
      <c r="T699" s="7">
        <v>169295.304</v>
      </c>
      <c r="U699" s="9">
        <v>0.73522582438342243</v>
      </c>
      <c r="V699" s="7">
        <v>5893595.4747000001</v>
      </c>
      <c r="W699" s="9">
        <v>1.7769622095843751</v>
      </c>
      <c r="X699" s="7">
        <v>16278388.533050075</v>
      </c>
      <c r="Y699" s="7">
        <v>8071810</v>
      </c>
      <c r="Z699" s="7">
        <v>728049.88</v>
      </c>
      <c r="AA699" s="7">
        <v>622702.65305007342</v>
      </c>
      <c r="AB699" s="7">
        <v>6855826</v>
      </c>
      <c r="AC699" s="7">
        <v>0</v>
      </c>
      <c r="AD699" s="7">
        <v>10384793.058350075</v>
      </c>
      <c r="AE699" s="7">
        <v>0</v>
      </c>
      <c r="AF699" s="7">
        <v>8810706.1707000006</v>
      </c>
      <c r="AG699" s="7">
        <v>399558.304</v>
      </c>
      <c r="AH699" s="7">
        <v>10384793.058350075</v>
      </c>
      <c r="AI699" s="7">
        <v>2576949</v>
      </c>
      <c r="AJ699" s="7">
        <v>115818</v>
      </c>
      <c r="AK699" s="7">
        <v>5547105</v>
      </c>
      <c r="AL699" s="7">
        <v>0</v>
      </c>
      <c r="AM699" s="7">
        <v>742511</v>
      </c>
      <c r="AN699" s="7">
        <v>0</v>
      </c>
      <c r="AO699" s="7">
        <v>0</v>
      </c>
      <c r="AP699" s="7">
        <v>5538897</v>
      </c>
      <c r="AQ699" s="7">
        <v>397828</v>
      </c>
      <c r="AR699" s="7">
        <v>3086406</v>
      </c>
      <c r="AS699" s="7">
        <v>230263</v>
      </c>
      <c r="AT699" s="7">
        <v>8009219</v>
      </c>
      <c r="AU699" s="7">
        <v>0</v>
      </c>
      <c r="AV699" s="7">
        <v>958913</v>
      </c>
      <c r="AW699" s="7">
        <v>0</v>
      </c>
      <c r="AX699" s="7">
        <v>0</v>
      </c>
      <c r="AY699" s="7">
        <v>6286326</v>
      </c>
      <c r="AZ699" s="7">
        <v>162196</v>
      </c>
      <c r="BA699" s="7">
        <v>728049.88</v>
      </c>
      <c r="BB699" s="7">
        <v>0</v>
      </c>
      <c r="BC699" s="7">
        <v>0.04</v>
      </c>
      <c r="BD699" s="7">
        <v>7828.36</v>
      </c>
      <c r="BE699" s="7">
        <v>0</v>
      </c>
      <c r="BF699" s="7">
        <v>0</v>
      </c>
      <c r="BG699" s="7">
        <v>384409.65305007342</v>
      </c>
      <c r="BH699" s="7">
        <v>4287</v>
      </c>
      <c r="BI699" s="7">
        <v>238293</v>
      </c>
      <c r="BJ699" s="7">
        <v>3279703.4683333333</v>
      </c>
      <c r="BK699" s="7">
        <v>805447.75</v>
      </c>
      <c r="BL699" s="7">
        <v>708483.77333333332</v>
      </c>
      <c r="BM699" s="7">
        <v>8480055.3266666662</v>
      </c>
      <c r="BN699" s="130">
        <v>0.54300000000000004</v>
      </c>
      <c r="BO699" s="131">
        <v>1.6944980000000001E-4</v>
      </c>
      <c r="BP699" s="161">
        <v>4294.2238062913348</v>
      </c>
      <c r="BQ699" s="162">
        <v>6855826</v>
      </c>
      <c r="BR699" s="161">
        <v>231343</v>
      </c>
      <c r="BS699" s="163">
        <v>0</v>
      </c>
      <c r="BT699" s="163">
        <v>869608.46694992483</v>
      </c>
      <c r="BU699" s="161">
        <v>8810706.1699999999</v>
      </c>
      <c r="BV699" s="161">
        <v>399558.3</v>
      </c>
      <c r="BW699" s="165">
        <v>11254401.526949925</v>
      </c>
      <c r="BX699" s="161">
        <v>231343</v>
      </c>
    </row>
    <row r="700" spans="1:76" ht="14.45" x14ac:dyDescent="0.3">
      <c r="A700" s="164" t="s">
        <v>31</v>
      </c>
      <c r="B700" s="6" t="s">
        <v>90</v>
      </c>
      <c r="C700" s="6" t="s">
        <v>93</v>
      </c>
      <c r="D700" s="6" t="s">
        <v>97</v>
      </c>
      <c r="E700" s="6" t="s">
        <v>36</v>
      </c>
      <c r="F700" s="24" t="str">
        <f>+Tabela1[[#This Row],[WK]]&amp;Tabela1[[#This Row],[PK]]&amp;Tabela1[[#This Row],[GK]]</f>
        <v>101214</v>
      </c>
      <c r="G700" s="6" t="s">
        <v>703</v>
      </c>
      <c r="H700" s="7">
        <v>97036953.778399125</v>
      </c>
      <c r="I700" s="8">
        <v>1.371</v>
      </c>
      <c r="J700" s="7">
        <v>133037663.63000001</v>
      </c>
      <c r="K700" s="8">
        <v>7.0000000000000007E-2</v>
      </c>
      <c r="L700" s="7">
        <v>9312636.4541000016</v>
      </c>
      <c r="M700" s="7">
        <v>6806232.4541000016</v>
      </c>
      <c r="N700" s="9">
        <v>2.7155368624132428</v>
      </c>
      <c r="O700" s="7">
        <v>1404270</v>
      </c>
      <c r="P700" s="8">
        <v>1.2949999999999999</v>
      </c>
      <c r="Q700" s="7">
        <v>1818530</v>
      </c>
      <c r="R700" s="8">
        <v>1.6E-2</v>
      </c>
      <c r="S700" s="7">
        <v>29096.48</v>
      </c>
      <c r="T700" s="7">
        <v>886.47999999999956</v>
      </c>
      <c r="U700" s="9">
        <v>3.1424317617865988E-2</v>
      </c>
      <c r="V700" s="7">
        <v>6807118.9341000021</v>
      </c>
      <c r="W700" s="9">
        <v>2.6856629585806764</v>
      </c>
      <c r="X700" s="7">
        <v>18334951.044738784</v>
      </c>
      <c r="Y700" s="7">
        <v>7126902</v>
      </c>
      <c r="Z700" s="7">
        <v>1391940.4550000001</v>
      </c>
      <c r="AA700" s="7">
        <v>715135.58973878273</v>
      </c>
      <c r="AB700" s="7">
        <v>8396434</v>
      </c>
      <c r="AC700" s="7">
        <v>704539</v>
      </c>
      <c r="AD700" s="7">
        <v>11527832.110638782</v>
      </c>
      <c r="AE700" s="7">
        <v>0</v>
      </c>
      <c r="AF700" s="7">
        <v>9312636.4541000016</v>
      </c>
      <c r="AG700" s="7">
        <v>29096.48</v>
      </c>
      <c r="AH700" s="7">
        <v>11527832.110638782</v>
      </c>
      <c r="AI700" s="7">
        <v>2092684</v>
      </c>
      <c r="AJ700" s="7">
        <v>16571</v>
      </c>
      <c r="AK700" s="7">
        <v>8766151</v>
      </c>
      <c r="AL700" s="7">
        <v>0</v>
      </c>
      <c r="AM700" s="7">
        <v>892941</v>
      </c>
      <c r="AN700" s="7">
        <v>0</v>
      </c>
      <c r="AO700" s="7">
        <v>0</v>
      </c>
      <c r="AP700" s="7">
        <v>6652478</v>
      </c>
      <c r="AQ700" s="7">
        <v>290414</v>
      </c>
      <c r="AR700" s="7">
        <v>2506404</v>
      </c>
      <c r="AS700" s="7">
        <v>28210</v>
      </c>
      <c r="AT700" s="7">
        <v>8845307</v>
      </c>
      <c r="AU700" s="7">
        <v>224879</v>
      </c>
      <c r="AV700" s="7">
        <v>904615</v>
      </c>
      <c r="AW700" s="7">
        <v>0</v>
      </c>
      <c r="AX700" s="7">
        <v>0</v>
      </c>
      <c r="AY700" s="7">
        <v>7769173</v>
      </c>
      <c r="AZ700" s="7">
        <v>121647</v>
      </c>
      <c r="BA700" s="7">
        <v>1391940.4550000001</v>
      </c>
      <c r="BB700" s="7">
        <v>0</v>
      </c>
      <c r="BC700" s="7">
        <v>47.09</v>
      </c>
      <c r="BD700" s="7">
        <v>14810.12</v>
      </c>
      <c r="BE700" s="7">
        <v>0.03</v>
      </c>
      <c r="BF700" s="7">
        <v>0</v>
      </c>
      <c r="BG700" s="7">
        <v>429333.58973878267</v>
      </c>
      <c r="BH700" s="7">
        <v>4788</v>
      </c>
      <c r="BI700" s="7">
        <v>285802</v>
      </c>
      <c r="BJ700" s="7">
        <v>3933595.9933333341</v>
      </c>
      <c r="BK700" s="7">
        <v>1320441.2666666675</v>
      </c>
      <c r="BL700" s="7">
        <v>1465279.7833333334</v>
      </c>
      <c r="BM700" s="7">
        <v>7522059.3399999999</v>
      </c>
      <c r="BN700" s="130">
        <v>0.60699999999999998</v>
      </c>
      <c r="BO700" s="131">
        <v>1.770725E-4</v>
      </c>
      <c r="BP700" s="161">
        <v>4487.3238050364944</v>
      </c>
      <c r="BQ700" s="162">
        <v>8396434</v>
      </c>
      <c r="BR700" s="161">
        <v>262701</v>
      </c>
      <c r="BS700" s="163">
        <v>0</v>
      </c>
      <c r="BT700" s="163">
        <v>1293370.6400000006</v>
      </c>
      <c r="BU700" s="161">
        <v>9312636.4499999993</v>
      </c>
      <c r="BV700" s="161">
        <v>29096.48</v>
      </c>
      <c r="BW700" s="165">
        <v>12821202.75</v>
      </c>
      <c r="BX700" s="161">
        <v>262701</v>
      </c>
    </row>
    <row r="701" spans="1:76" ht="14.45" x14ac:dyDescent="0.3">
      <c r="A701" s="164" t="s">
        <v>31</v>
      </c>
      <c r="B701" s="6" t="s">
        <v>90</v>
      </c>
      <c r="C701" s="6" t="s">
        <v>95</v>
      </c>
      <c r="D701" s="6" t="s">
        <v>33</v>
      </c>
      <c r="E701" s="6" t="s">
        <v>34</v>
      </c>
      <c r="F701" s="24" t="str">
        <f>+Tabela1[[#This Row],[WK]]&amp;Tabela1[[#This Row],[PK]]&amp;Tabela1[[#This Row],[GK]]</f>
        <v>101301</v>
      </c>
      <c r="G701" s="6" t="s">
        <v>704</v>
      </c>
      <c r="H701" s="7">
        <v>690081774.50739789</v>
      </c>
      <c r="I701" s="8">
        <v>1.371</v>
      </c>
      <c r="J701" s="7">
        <v>946102112.85000002</v>
      </c>
      <c r="K701" s="8">
        <v>7.0000000000000007E-2</v>
      </c>
      <c r="L701" s="7">
        <v>66227147.899500005</v>
      </c>
      <c r="M701" s="7">
        <v>32439883.899500005</v>
      </c>
      <c r="N701" s="9">
        <v>0.96012165706877017</v>
      </c>
      <c r="O701" s="7">
        <v>178605835</v>
      </c>
      <c r="P701" s="8">
        <v>1.2949999999999999</v>
      </c>
      <c r="Q701" s="7">
        <v>231294556</v>
      </c>
      <c r="R701" s="8">
        <v>1.6E-2</v>
      </c>
      <c r="S701" s="7">
        <v>3700712.8960000002</v>
      </c>
      <c r="T701" s="7">
        <v>293562.89600000018</v>
      </c>
      <c r="U701" s="9">
        <v>8.6160837063234727E-2</v>
      </c>
      <c r="V701" s="7">
        <v>32733446.79550001</v>
      </c>
      <c r="W701" s="9">
        <v>0.88006351694370044</v>
      </c>
      <c r="X701" s="7">
        <v>34501070.048984051</v>
      </c>
      <c r="Y701" s="7">
        <v>0</v>
      </c>
      <c r="Z701" s="7">
        <v>9194.6</v>
      </c>
      <c r="AA701" s="7">
        <v>2713372.4489840502</v>
      </c>
      <c r="AB701" s="7">
        <v>31778503</v>
      </c>
      <c r="AC701" s="7">
        <v>0</v>
      </c>
      <c r="AD701" s="7">
        <v>1767623.2534840456</v>
      </c>
      <c r="AE701" s="7">
        <v>0</v>
      </c>
      <c r="AF701" s="7">
        <v>66227147.899500005</v>
      </c>
      <c r="AG701" s="7">
        <v>3700712.8960000002</v>
      </c>
      <c r="AH701" s="7">
        <v>1767623.2534840456</v>
      </c>
      <c r="AI701" s="7">
        <v>28210172</v>
      </c>
      <c r="AJ701" s="7">
        <v>3156390</v>
      </c>
      <c r="AK701" s="7">
        <v>0</v>
      </c>
      <c r="AL701" s="7">
        <v>0</v>
      </c>
      <c r="AM701" s="7">
        <v>1254173</v>
      </c>
      <c r="AN701" s="7">
        <v>0</v>
      </c>
      <c r="AO701" s="7">
        <v>0</v>
      </c>
      <c r="AP701" s="7">
        <v>23654145</v>
      </c>
      <c r="AQ701" s="7">
        <v>2800710</v>
      </c>
      <c r="AR701" s="7">
        <v>33787264</v>
      </c>
      <c r="AS701" s="7">
        <v>3407150</v>
      </c>
      <c r="AT701" s="7">
        <v>0</v>
      </c>
      <c r="AU701" s="7">
        <v>0</v>
      </c>
      <c r="AV701" s="7">
        <v>924516</v>
      </c>
      <c r="AW701" s="7">
        <v>0</v>
      </c>
      <c r="AX701" s="7">
        <v>0</v>
      </c>
      <c r="AY701" s="7">
        <v>26921247</v>
      </c>
      <c r="AZ701" s="7">
        <v>1158079</v>
      </c>
      <c r="BA701" s="7">
        <v>9194.6</v>
      </c>
      <c r="BB701" s="7">
        <v>0</v>
      </c>
      <c r="BC701" s="7">
        <v>29.66</v>
      </c>
      <c r="BD701" s="7">
        <v>0</v>
      </c>
      <c r="BE701" s="7">
        <v>0</v>
      </c>
      <c r="BF701" s="7">
        <v>0</v>
      </c>
      <c r="BG701" s="7">
        <v>1429408.4489840502</v>
      </c>
      <c r="BH701" s="7">
        <v>15941</v>
      </c>
      <c r="BI701" s="7">
        <v>1283964</v>
      </c>
      <c r="BJ701" s="7">
        <v>17671349.914166667</v>
      </c>
      <c r="BK701" s="7">
        <v>14121201.93</v>
      </c>
      <c r="BL701" s="7">
        <v>3996276.6766666663</v>
      </c>
      <c r="BM701" s="7">
        <v>6208038.5833333321</v>
      </c>
      <c r="BN701" s="130">
        <v>1.143</v>
      </c>
      <c r="BO701" s="131">
        <v>7.1758429999999995E-4</v>
      </c>
      <c r="BP701" s="161">
        <v>18184.416980276095</v>
      </c>
      <c r="BQ701" s="162">
        <v>31778503</v>
      </c>
      <c r="BR701" s="161">
        <v>1270203</v>
      </c>
      <c r="BS701" s="163">
        <v>0</v>
      </c>
      <c r="BT701" s="163">
        <v>0</v>
      </c>
      <c r="BU701" s="161">
        <v>66227147.899999999</v>
      </c>
      <c r="BV701" s="161">
        <v>3700712.9</v>
      </c>
      <c r="BW701" s="165">
        <v>1767623.25</v>
      </c>
      <c r="BX701" s="161">
        <v>1270203</v>
      </c>
    </row>
    <row r="702" spans="1:76" ht="14.45" x14ac:dyDescent="0.3">
      <c r="A702" s="164" t="s">
        <v>31</v>
      </c>
      <c r="B702" s="6" t="s">
        <v>90</v>
      </c>
      <c r="C702" s="6" t="s">
        <v>95</v>
      </c>
      <c r="D702" s="6" t="s">
        <v>32</v>
      </c>
      <c r="E702" s="6" t="s">
        <v>40</v>
      </c>
      <c r="F702" s="24" t="str">
        <f>+Tabela1[[#This Row],[WK]]&amp;Tabela1[[#This Row],[PK]]&amp;Tabela1[[#This Row],[GK]]</f>
        <v>101302</v>
      </c>
      <c r="G702" s="6" t="s">
        <v>705</v>
      </c>
      <c r="H702" s="7">
        <v>258800373.02419862</v>
      </c>
      <c r="I702" s="8">
        <v>1.371</v>
      </c>
      <c r="J702" s="7">
        <v>354815311.41999996</v>
      </c>
      <c r="K702" s="8">
        <v>7.0000000000000007E-2</v>
      </c>
      <c r="L702" s="7">
        <v>24837071.799399998</v>
      </c>
      <c r="M702" s="7">
        <v>15158195.799399998</v>
      </c>
      <c r="N702" s="9">
        <v>1.5661111682182929</v>
      </c>
      <c r="O702" s="7">
        <v>67041721</v>
      </c>
      <c r="P702" s="8">
        <v>1.2949999999999999</v>
      </c>
      <c r="Q702" s="7">
        <v>86819029</v>
      </c>
      <c r="R702" s="8">
        <v>1.6E-2</v>
      </c>
      <c r="S702" s="7">
        <v>1389104.4639999999</v>
      </c>
      <c r="T702" s="7">
        <v>380796.46399999992</v>
      </c>
      <c r="U702" s="9">
        <v>0.37765887407419152</v>
      </c>
      <c r="V702" s="7">
        <v>15538992.2634</v>
      </c>
      <c r="W702" s="9">
        <v>1.453983786879687</v>
      </c>
      <c r="X702" s="7">
        <v>30547074.451018251</v>
      </c>
      <c r="Y702" s="7">
        <v>7824176</v>
      </c>
      <c r="Z702" s="7">
        <v>3295.3</v>
      </c>
      <c r="AA702" s="7">
        <v>1362102.1510182493</v>
      </c>
      <c r="AB702" s="7">
        <v>21357501</v>
      </c>
      <c r="AC702" s="7">
        <v>0</v>
      </c>
      <c r="AD702" s="7">
        <v>15008082.187618254</v>
      </c>
      <c r="AE702" s="7">
        <v>0</v>
      </c>
      <c r="AF702" s="7">
        <v>24837071.799399998</v>
      </c>
      <c r="AG702" s="7">
        <v>1389104.4639999999</v>
      </c>
      <c r="AH702" s="7">
        <v>15008082.187618254</v>
      </c>
      <c r="AI702" s="7">
        <v>8081233</v>
      </c>
      <c r="AJ702" s="7">
        <v>222678</v>
      </c>
      <c r="AK702" s="7">
        <v>7949609</v>
      </c>
      <c r="AL702" s="7">
        <v>39335</v>
      </c>
      <c r="AM702" s="7">
        <v>590210</v>
      </c>
      <c r="AN702" s="7">
        <v>0</v>
      </c>
      <c r="AO702" s="7">
        <v>0</v>
      </c>
      <c r="AP702" s="7">
        <v>17285397</v>
      </c>
      <c r="AQ702" s="7">
        <v>1121875</v>
      </c>
      <c r="AR702" s="7">
        <v>9678876</v>
      </c>
      <c r="AS702" s="7">
        <v>1008308</v>
      </c>
      <c r="AT702" s="7">
        <v>7902486</v>
      </c>
      <c r="AU702" s="7">
        <v>74820</v>
      </c>
      <c r="AV702" s="7">
        <v>614472</v>
      </c>
      <c r="AW702" s="7">
        <v>0</v>
      </c>
      <c r="AX702" s="7">
        <v>0</v>
      </c>
      <c r="AY702" s="7">
        <v>19276012</v>
      </c>
      <c r="AZ702" s="7">
        <v>462259</v>
      </c>
      <c r="BA702" s="7">
        <v>3295.3</v>
      </c>
      <c r="BB702" s="7">
        <v>0</v>
      </c>
      <c r="BC702" s="7">
        <v>10.63</v>
      </c>
      <c r="BD702" s="7">
        <v>0</v>
      </c>
      <c r="BE702" s="7">
        <v>0</v>
      </c>
      <c r="BF702" s="7">
        <v>0</v>
      </c>
      <c r="BG702" s="7">
        <v>966718.15101824945</v>
      </c>
      <c r="BH702" s="7">
        <v>10781</v>
      </c>
      <c r="BI702" s="7">
        <v>395384</v>
      </c>
      <c r="BJ702" s="7">
        <v>5441660.1724999994</v>
      </c>
      <c r="BK702" s="7">
        <v>3016103.51</v>
      </c>
      <c r="BL702" s="7">
        <v>667789.28</v>
      </c>
      <c r="BM702" s="7">
        <v>8366648.0899999999</v>
      </c>
      <c r="BN702" s="130">
        <v>0.80600000000000005</v>
      </c>
      <c r="BO702" s="131">
        <v>4.4063210000000003E-4</v>
      </c>
      <c r="BP702" s="161">
        <v>11165.782310860039</v>
      </c>
      <c r="BQ702" s="162">
        <v>21357501</v>
      </c>
      <c r="BR702" s="161">
        <v>588337</v>
      </c>
      <c r="BS702" s="163">
        <v>0</v>
      </c>
      <c r="BT702" s="163">
        <v>1371311.5489817485</v>
      </c>
      <c r="BU702" s="161">
        <v>24837071.800000001</v>
      </c>
      <c r="BV702" s="161">
        <v>1389104.46</v>
      </c>
      <c r="BW702" s="165">
        <v>16379393.738981748</v>
      </c>
      <c r="BX702" s="161">
        <v>588337</v>
      </c>
    </row>
    <row r="703" spans="1:76" ht="14.45" x14ac:dyDescent="0.3">
      <c r="A703" s="164" t="s">
        <v>31</v>
      </c>
      <c r="B703" s="6" t="s">
        <v>90</v>
      </c>
      <c r="C703" s="6" t="s">
        <v>95</v>
      </c>
      <c r="D703" s="6" t="s">
        <v>37</v>
      </c>
      <c r="E703" s="6" t="s">
        <v>36</v>
      </c>
      <c r="F703" s="24" t="str">
        <f>+Tabela1[[#This Row],[WK]]&amp;Tabela1[[#This Row],[PK]]&amp;Tabela1[[#This Row],[GK]]</f>
        <v>101303</v>
      </c>
      <c r="G703" s="6" t="s">
        <v>706</v>
      </c>
      <c r="H703" s="7">
        <v>90627234.725399807</v>
      </c>
      <c r="I703" s="8">
        <v>1.371</v>
      </c>
      <c r="J703" s="7">
        <v>124249938.81</v>
      </c>
      <c r="K703" s="8">
        <v>7.0000000000000007E-2</v>
      </c>
      <c r="L703" s="7">
        <v>8697495.7167000007</v>
      </c>
      <c r="M703" s="7">
        <v>6022276.7167000007</v>
      </c>
      <c r="N703" s="9">
        <v>2.2511341003110403</v>
      </c>
      <c r="O703" s="7">
        <v>32050526</v>
      </c>
      <c r="P703" s="8">
        <v>1.2949999999999999</v>
      </c>
      <c r="Q703" s="7">
        <v>41505431</v>
      </c>
      <c r="R703" s="8">
        <v>1.6E-2</v>
      </c>
      <c r="S703" s="7">
        <v>664086.89600000007</v>
      </c>
      <c r="T703" s="7">
        <v>151556.89600000007</v>
      </c>
      <c r="U703" s="9">
        <v>0.29570346321190966</v>
      </c>
      <c r="V703" s="7">
        <v>6173833.6127000004</v>
      </c>
      <c r="W703" s="9">
        <v>1.9367376831425562</v>
      </c>
      <c r="X703" s="7">
        <v>14057084.176800074</v>
      </c>
      <c r="Y703" s="7">
        <v>4933660</v>
      </c>
      <c r="Z703" s="7">
        <v>0</v>
      </c>
      <c r="AA703" s="7">
        <v>497747.17680007411</v>
      </c>
      <c r="AB703" s="7">
        <v>7916197</v>
      </c>
      <c r="AC703" s="7">
        <v>709480</v>
      </c>
      <c r="AD703" s="7">
        <v>7883250.5641000737</v>
      </c>
      <c r="AE703" s="7">
        <v>0</v>
      </c>
      <c r="AF703" s="7">
        <v>8697495.7167000007</v>
      </c>
      <c r="AG703" s="7">
        <v>664086.89600000007</v>
      </c>
      <c r="AH703" s="7">
        <v>7883250.5641000737</v>
      </c>
      <c r="AI703" s="7">
        <v>2233634</v>
      </c>
      <c r="AJ703" s="7">
        <v>405388</v>
      </c>
      <c r="AK703" s="7">
        <v>4943906</v>
      </c>
      <c r="AL703" s="7">
        <v>0</v>
      </c>
      <c r="AM703" s="7">
        <v>360077</v>
      </c>
      <c r="AN703" s="7">
        <v>0</v>
      </c>
      <c r="AO703" s="7">
        <v>0</v>
      </c>
      <c r="AP703" s="7">
        <v>6144415</v>
      </c>
      <c r="AQ703" s="7">
        <v>461481</v>
      </c>
      <c r="AR703" s="7">
        <v>2675219</v>
      </c>
      <c r="AS703" s="7">
        <v>512530</v>
      </c>
      <c r="AT703" s="7">
        <v>5508989</v>
      </c>
      <c r="AU703" s="7">
        <v>363188</v>
      </c>
      <c r="AV703" s="7">
        <v>335667</v>
      </c>
      <c r="AW703" s="7">
        <v>0</v>
      </c>
      <c r="AX703" s="7">
        <v>0</v>
      </c>
      <c r="AY703" s="7">
        <v>7258890</v>
      </c>
      <c r="AZ703" s="7">
        <v>207611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7">
        <v>351770.17680007411</v>
      </c>
      <c r="BH703" s="7">
        <v>3923</v>
      </c>
      <c r="BI703" s="7">
        <v>145977</v>
      </c>
      <c r="BJ703" s="7">
        <v>2008999.3191666668</v>
      </c>
      <c r="BK703" s="7">
        <v>806937.65666666673</v>
      </c>
      <c r="BL703" s="7">
        <v>1051485.54</v>
      </c>
      <c r="BM703" s="7">
        <v>2705275.57</v>
      </c>
      <c r="BN703" s="130">
        <v>0.68500000000000005</v>
      </c>
      <c r="BO703" s="131">
        <v>1.571698E-4</v>
      </c>
      <c r="BP703" s="161">
        <v>3983.0626684170088</v>
      </c>
      <c r="BQ703" s="162">
        <v>7916197</v>
      </c>
      <c r="BR703" s="161">
        <v>211998</v>
      </c>
      <c r="BS703" s="163">
        <v>0</v>
      </c>
      <c r="BT703" s="163">
        <v>829258.82319992781</v>
      </c>
      <c r="BU703" s="161">
        <v>8697495.7200000007</v>
      </c>
      <c r="BV703" s="161">
        <v>664086.9</v>
      </c>
      <c r="BW703" s="165">
        <v>8712509.3831999265</v>
      </c>
      <c r="BX703" s="161">
        <v>211998</v>
      </c>
    </row>
    <row r="704" spans="1:76" ht="14.45" x14ac:dyDescent="0.3">
      <c r="A704" s="164" t="s">
        <v>31</v>
      </c>
      <c r="B704" s="6" t="s">
        <v>90</v>
      </c>
      <c r="C704" s="6" t="s">
        <v>95</v>
      </c>
      <c r="D704" s="6" t="s">
        <v>39</v>
      </c>
      <c r="E704" s="6" t="s">
        <v>36</v>
      </c>
      <c r="F704" s="24" t="str">
        <f>+Tabela1[[#This Row],[WK]]&amp;Tabela1[[#This Row],[PK]]&amp;Tabela1[[#This Row],[GK]]</f>
        <v>101304</v>
      </c>
      <c r="G704" s="6" t="s">
        <v>704</v>
      </c>
      <c r="H704" s="7">
        <v>257966483.93539873</v>
      </c>
      <c r="I704" s="8">
        <v>1.371</v>
      </c>
      <c r="J704" s="7">
        <v>353672049.48000002</v>
      </c>
      <c r="K704" s="8">
        <v>7.0000000000000007E-2</v>
      </c>
      <c r="L704" s="7">
        <v>24757043.463600002</v>
      </c>
      <c r="M704" s="7">
        <v>13730873.463600002</v>
      </c>
      <c r="N704" s="9">
        <v>1.2452985455148979</v>
      </c>
      <c r="O704" s="7">
        <v>77631895</v>
      </c>
      <c r="P704" s="8">
        <v>1.2949999999999999</v>
      </c>
      <c r="Q704" s="7">
        <v>100533304</v>
      </c>
      <c r="R704" s="8">
        <v>1.6E-2</v>
      </c>
      <c r="S704" s="7">
        <v>1608532.8640000001</v>
      </c>
      <c r="T704" s="7">
        <v>527001.86400000006</v>
      </c>
      <c r="U704" s="9">
        <v>0.48727393297094584</v>
      </c>
      <c r="V704" s="7">
        <v>14257875.327600002</v>
      </c>
      <c r="W704" s="9">
        <v>1.1775873328553457</v>
      </c>
      <c r="X704" s="7">
        <v>17644782.00118814</v>
      </c>
      <c r="Y704" s="7">
        <v>0</v>
      </c>
      <c r="Z704" s="7">
        <v>41352.915000000001</v>
      </c>
      <c r="AA704" s="7">
        <v>1434553.0861881399</v>
      </c>
      <c r="AB704" s="7">
        <v>13876438</v>
      </c>
      <c r="AC704" s="7">
        <v>2292438</v>
      </c>
      <c r="AD704" s="7">
        <v>3386906.6735881381</v>
      </c>
      <c r="AE704" s="7">
        <v>0</v>
      </c>
      <c r="AF704" s="7">
        <v>24757043.463600002</v>
      </c>
      <c r="AG704" s="7">
        <v>1608532.8640000001</v>
      </c>
      <c r="AH704" s="7">
        <v>3386906.6735881381</v>
      </c>
      <c r="AI704" s="7">
        <v>9206136</v>
      </c>
      <c r="AJ704" s="7">
        <v>792432</v>
      </c>
      <c r="AK704" s="7">
        <v>2654752</v>
      </c>
      <c r="AL704" s="7">
        <v>0</v>
      </c>
      <c r="AM704" s="7">
        <v>959925</v>
      </c>
      <c r="AN704" s="7">
        <v>0</v>
      </c>
      <c r="AO704" s="7">
        <v>0</v>
      </c>
      <c r="AP704" s="7">
        <v>11038879</v>
      </c>
      <c r="AQ704" s="7">
        <v>716091</v>
      </c>
      <c r="AR704" s="7">
        <v>11026170</v>
      </c>
      <c r="AS704" s="7">
        <v>1081531</v>
      </c>
      <c r="AT704" s="7">
        <v>2658925</v>
      </c>
      <c r="AU704" s="7">
        <v>0</v>
      </c>
      <c r="AV704" s="7">
        <v>931777</v>
      </c>
      <c r="AW704" s="7">
        <v>0</v>
      </c>
      <c r="AX704" s="7">
        <v>0</v>
      </c>
      <c r="AY704" s="7">
        <v>12942923</v>
      </c>
      <c r="AZ704" s="7">
        <v>313038</v>
      </c>
      <c r="BA704" s="7">
        <v>41352.915000000001</v>
      </c>
      <c r="BB704" s="7">
        <v>0</v>
      </c>
      <c r="BC704" s="7">
        <v>79.290000000000006</v>
      </c>
      <c r="BD704" s="7">
        <v>0</v>
      </c>
      <c r="BE704" s="7">
        <v>360.71</v>
      </c>
      <c r="BF704" s="7">
        <v>0</v>
      </c>
      <c r="BG704" s="7">
        <v>773213.08618813974</v>
      </c>
      <c r="BH704" s="7">
        <v>8623</v>
      </c>
      <c r="BI704" s="7">
        <v>661340</v>
      </c>
      <c r="BJ704" s="7">
        <v>9102145.7908333316</v>
      </c>
      <c r="BK704" s="7">
        <v>6759282.2799999984</v>
      </c>
      <c r="BL704" s="7">
        <v>1214130.5933333335</v>
      </c>
      <c r="BM704" s="7">
        <v>6943192.8566666665</v>
      </c>
      <c r="BN704" s="130">
        <v>1.1279999999999999</v>
      </c>
      <c r="BO704" s="131">
        <v>3.026142E-4</v>
      </c>
      <c r="BP704" s="161">
        <v>7668.9714527546776</v>
      </c>
      <c r="BQ704" s="162">
        <v>13876438</v>
      </c>
      <c r="BR704" s="161">
        <v>503540</v>
      </c>
      <c r="BS704" s="163">
        <v>0</v>
      </c>
      <c r="BT704" s="163">
        <v>2205420.9600000009</v>
      </c>
      <c r="BU704" s="161">
        <v>24757043.460000001</v>
      </c>
      <c r="BV704" s="161">
        <v>1608532.86</v>
      </c>
      <c r="BW704" s="165">
        <v>5592327.6300000008</v>
      </c>
      <c r="BX704" s="161">
        <v>503540</v>
      </c>
    </row>
    <row r="705" spans="1:76" ht="14.45" x14ac:dyDescent="0.3">
      <c r="A705" s="164" t="s">
        <v>31</v>
      </c>
      <c r="B705" s="6" t="s">
        <v>90</v>
      </c>
      <c r="C705" s="6" t="s">
        <v>95</v>
      </c>
      <c r="D705" s="6" t="s">
        <v>42</v>
      </c>
      <c r="E705" s="6" t="s">
        <v>36</v>
      </c>
      <c r="F705" s="24" t="str">
        <f>+Tabela1[[#This Row],[WK]]&amp;Tabela1[[#This Row],[PK]]&amp;Tabela1[[#This Row],[GK]]</f>
        <v>101305</v>
      </c>
      <c r="G705" s="6" t="s">
        <v>707</v>
      </c>
      <c r="H705" s="7">
        <v>37101050.994799994</v>
      </c>
      <c r="I705" s="8">
        <v>1.371</v>
      </c>
      <c r="J705" s="7">
        <v>50865540.910000004</v>
      </c>
      <c r="K705" s="8">
        <v>7.0000000000000007E-2</v>
      </c>
      <c r="L705" s="7">
        <v>3560587.8637000006</v>
      </c>
      <c r="M705" s="7">
        <v>2245281.8637000006</v>
      </c>
      <c r="N705" s="9">
        <v>1.7070414517230215</v>
      </c>
      <c r="O705" s="7">
        <v>409903</v>
      </c>
      <c r="P705" s="8">
        <v>1.2949999999999999</v>
      </c>
      <c r="Q705" s="7">
        <v>530824</v>
      </c>
      <c r="R705" s="8">
        <v>1.6E-2</v>
      </c>
      <c r="S705" s="7">
        <v>8493.1839999999993</v>
      </c>
      <c r="T705" s="7">
        <v>-3691.8160000000007</v>
      </c>
      <c r="U705" s="9">
        <v>-0.30298038572014779</v>
      </c>
      <c r="V705" s="7">
        <v>2241590.0477000005</v>
      </c>
      <c r="W705" s="9">
        <v>1.6885915216751002</v>
      </c>
      <c r="X705" s="7">
        <v>5752644</v>
      </c>
      <c r="Y705" s="7">
        <v>1249855</v>
      </c>
      <c r="Z705" s="7">
        <v>0</v>
      </c>
      <c r="AA705" s="7">
        <v>436924</v>
      </c>
      <c r="AB705" s="7">
        <v>4065865</v>
      </c>
      <c r="AC705" s="7">
        <v>0</v>
      </c>
      <c r="AD705" s="7">
        <v>3511053.9522999995</v>
      </c>
      <c r="AE705" s="7">
        <v>0</v>
      </c>
      <c r="AF705" s="7">
        <v>3560587.8637000006</v>
      </c>
      <c r="AG705" s="7">
        <v>8493.1839999999993</v>
      </c>
      <c r="AH705" s="7">
        <v>3511053.9522999995</v>
      </c>
      <c r="AI705" s="7">
        <v>1098195</v>
      </c>
      <c r="AJ705" s="7">
        <v>5018</v>
      </c>
      <c r="AK705" s="7">
        <v>685827</v>
      </c>
      <c r="AL705" s="7">
        <v>0</v>
      </c>
      <c r="AM705" s="7">
        <v>971397</v>
      </c>
      <c r="AN705" s="7">
        <v>0</v>
      </c>
      <c r="AO705" s="7">
        <v>0</v>
      </c>
      <c r="AP705" s="7">
        <v>2774876</v>
      </c>
      <c r="AQ705" s="7">
        <v>214828</v>
      </c>
      <c r="AR705" s="7">
        <v>1315306</v>
      </c>
      <c r="AS705" s="7">
        <v>12185</v>
      </c>
      <c r="AT705" s="7">
        <v>1330224</v>
      </c>
      <c r="AU705" s="7">
        <v>46865</v>
      </c>
      <c r="AV705" s="7">
        <v>860801</v>
      </c>
      <c r="AW705" s="7">
        <v>0</v>
      </c>
      <c r="AX705" s="7">
        <v>0</v>
      </c>
      <c r="AY705" s="7">
        <v>3170274</v>
      </c>
      <c r="AZ705" s="7">
        <v>87586</v>
      </c>
      <c r="BA705" s="7">
        <v>0</v>
      </c>
      <c r="BB705" s="7">
        <v>0</v>
      </c>
      <c r="BC705" s="7">
        <v>0</v>
      </c>
      <c r="BD705" s="7">
        <v>0</v>
      </c>
      <c r="BE705" s="7">
        <v>0</v>
      </c>
      <c r="BF705" s="7">
        <v>0</v>
      </c>
      <c r="BG705" s="7">
        <v>320594</v>
      </c>
      <c r="BH705" s="7">
        <v>1702</v>
      </c>
      <c r="BI705" s="7">
        <v>116330</v>
      </c>
      <c r="BJ705" s="7">
        <v>1601128.8558333328</v>
      </c>
      <c r="BK705" s="7">
        <v>880544.33999999939</v>
      </c>
      <c r="BL705" s="7">
        <v>100946.21999999999</v>
      </c>
      <c r="BM705" s="7">
        <v>2680445.6233333335</v>
      </c>
      <c r="BN705" s="130">
        <v>0.79900000000000004</v>
      </c>
      <c r="BO705" s="131">
        <v>6.8168499999999996E-5</v>
      </c>
      <c r="BP705" s="161">
        <v>1727.894807424309</v>
      </c>
      <c r="BQ705" s="162">
        <v>4065865</v>
      </c>
      <c r="BR705" s="161">
        <v>93200</v>
      </c>
      <c r="BS705" s="163">
        <v>0</v>
      </c>
      <c r="BT705" s="163">
        <v>527950.10000000009</v>
      </c>
      <c r="BU705" s="161">
        <v>3560587.86</v>
      </c>
      <c r="BV705" s="161">
        <v>8493.18</v>
      </c>
      <c r="BW705" s="165">
        <v>4039004.0500000003</v>
      </c>
      <c r="BX705" s="161">
        <v>93200</v>
      </c>
    </row>
    <row r="706" spans="1:76" ht="14.45" x14ac:dyDescent="0.3">
      <c r="A706" s="164" t="s">
        <v>31</v>
      </c>
      <c r="B706" s="6" t="s">
        <v>90</v>
      </c>
      <c r="C706" s="6" t="s">
        <v>95</v>
      </c>
      <c r="D706" s="6" t="s">
        <v>44</v>
      </c>
      <c r="E706" s="6" t="s">
        <v>36</v>
      </c>
      <c r="F706" s="24" t="str">
        <f>+Tabela1[[#This Row],[WK]]&amp;Tabela1[[#This Row],[PK]]&amp;Tabela1[[#This Row],[GK]]</f>
        <v>101306</v>
      </c>
      <c r="G706" s="6" t="s">
        <v>708</v>
      </c>
      <c r="H706" s="7">
        <v>81446975.781599879</v>
      </c>
      <c r="I706" s="8">
        <v>1.371</v>
      </c>
      <c r="J706" s="7">
        <v>111663803.80000001</v>
      </c>
      <c r="K706" s="8">
        <v>7.0000000000000007E-2</v>
      </c>
      <c r="L706" s="7">
        <v>7816466.2660000017</v>
      </c>
      <c r="M706" s="7">
        <v>5669160.2660000017</v>
      </c>
      <c r="N706" s="9">
        <v>2.6401268687369206</v>
      </c>
      <c r="O706" s="7">
        <v>5224268</v>
      </c>
      <c r="P706" s="8">
        <v>1.2949999999999999</v>
      </c>
      <c r="Q706" s="7">
        <v>6765427</v>
      </c>
      <c r="R706" s="8">
        <v>1.6E-2</v>
      </c>
      <c r="S706" s="7">
        <v>108246.83200000001</v>
      </c>
      <c r="T706" s="7">
        <v>57554.832000000009</v>
      </c>
      <c r="U706" s="9">
        <v>1.1353829401088931</v>
      </c>
      <c r="V706" s="7">
        <v>5726715.0980000021</v>
      </c>
      <c r="W706" s="9">
        <v>2.6054232524324417</v>
      </c>
      <c r="X706" s="7">
        <v>21123498.430035107</v>
      </c>
      <c r="Y706" s="7">
        <v>9011802</v>
      </c>
      <c r="Z706" s="7">
        <v>53977.200000000004</v>
      </c>
      <c r="AA706" s="7">
        <v>662070.23003510619</v>
      </c>
      <c r="AB706" s="7">
        <v>11395649</v>
      </c>
      <c r="AC706" s="7">
        <v>0</v>
      </c>
      <c r="AD706" s="7">
        <v>15396783.332035104</v>
      </c>
      <c r="AE706" s="7">
        <v>0</v>
      </c>
      <c r="AF706" s="7">
        <v>7816466.2660000017</v>
      </c>
      <c r="AG706" s="7">
        <v>108246.83200000001</v>
      </c>
      <c r="AH706" s="7">
        <v>15396783.332035104</v>
      </c>
      <c r="AI706" s="7">
        <v>1792861</v>
      </c>
      <c r="AJ706" s="7">
        <v>26652</v>
      </c>
      <c r="AK706" s="7">
        <v>7108395</v>
      </c>
      <c r="AL706" s="7">
        <v>0</v>
      </c>
      <c r="AM706" s="7">
        <v>349191</v>
      </c>
      <c r="AN706" s="7">
        <v>0</v>
      </c>
      <c r="AO706" s="7">
        <v>0</v>
      </c>
      <c r="AP706" s="7">
        <v>9083927</v>
      </c>
      <c r="AQ706" s="7">
        <v>533090</v>
      </c>
      <c r="AR706" s="7">
        <v>2147306</v>
      </c>
      <c r="AS706" s="7">
        <v>50692</v>
      </c>
      <c r="AT706" s="7">
        <v>8000047</v>
      </c>
      <c r="AU706" s="7">
        <v>373642</v>
      </c>
      <c r="AV706" s="7">
        <v>663529</v>
      </c>
      <c r="AW706" s="7">
        <v>0</v>
      </c>
      <c r="AX706" s="7">
        <v>0</v>
      </c>
      <c r="AY706" s="7">
        <v>10399039</v>
      </c>
      <c r="AZ706" s="7">
        <v>218965</v>
      </c>
      <c r="BA706" s="7">
        <v>53977.200000000004</v>
      </c>
      <c r="BB706" s="7">
        <v>0</v>
      </c>
      <c r="BC706" s="7">
        <v>174.12</v>
      </c>
      <c r="BD706" s="7">
        <v>0</v>
      </c>
      <c r="BE706" s="7">
        <v>0</v>
      </c>
      <c r="BF706" s="7">
        <v>0</v>
      </c>
      <c r="BG706" s="7">
        <v>458386.23003510624</v>
      </c>
      <c r="BH706" s="7">
        <v>5112</v>
      </c>
      <c r="BI706" s="7">
        <v>203684</v>
      </c>
      <c r="BJ706" s="7">
        <v>2803393.9149999991</v>
      </c>
      <c r="BK706" s="7">
        <v>1274822.5999999987</v>
      </c>
      <c r="BL706" s="7">
        <v>423987</v>
      </c>
      <c r="BM706" s="7">
        <v>5266311.2600000007</v>
      </c>
      <c r="BN706" s="130">
        <v>0.56200000000000006</v>
      </c>
      <c r="BO706" s="131">
        <v>1.9821239999999999E-4</v>
      </c>
      <c r="BP706" s="161">
        <v>5022.6010036305915</v>
      </c>
      <c r="BQ706" s="162">
        <v>11395649</v>
      </c>
      <c r="BR706" s="161">
        <v>271136</v>
      </c>
      <c r="BS706" s="163">
        <v>0</v>
      </c>
      <c r="BT706" s="163">
        <v>302859.56996489316</v>
      </c>
      <c r="BU706" s="161">
        <v>7816466.2699999996</v>
      </c>
      <c r="BV706" s="161">
        <v>108246.83</v>
      </c>
      <c r="BW706" s="165">
        <v>15699642.899964893</v>
      </c>
      <c r="BX706" s="161">
        <v>271136</v>
      </c>
    </row>
    <row r="707" spans="1:76" ht="14.45" x14ac:dyDescent="0.3">
      <c r="A707" s="164" t="s">
        <v>31</v>
      </c>
      <c r="B707" s="6" t="s">
        <v>90</v>
      </c>
      <c r="C707" s="6" t="s">
        <v>97</v>
      </c>
      <c r="D707" s="6" t="s">
        <v>33</v>
      </c>
      <c r="E707" s="6" t="s">
        <v>34</v>
      </c>
      <c r="F707" s="24" t="str">
        <f>+Tabela1[[#This Row],[WK]]&amp;Tabela1[[#This Row],[PK]]&amp;Tabela1[[#This Row],[GK]]</f>
        <v>101401</v>
      </c>
      <c r="G707" s="6" t="s">
        <v>709</v>
      </c>
      <c r="H707" s="7">
        <v>1557679487.390414</v>
      </c>
      <c r="I707" s="8">
        <v>1.371</v>
      </c>
      <c r="J707" s="7">
        <v>2135578577.2200003</v>
      </c>
      <c r="K707" s="8">
        <v>7.0000000000000007E-2</v>
      </c>
      <c r="L707" s="7">
        <v>149490500.40540004</v>
      </c>
      <c r="M707" s="7">
        <v>79380833.405400038</v>
      </c>
      <c r="N707" s="9">
        <v>1.1322380607712776</v>
      </c>
      <c r="O707" s="7">
        <v>251221785</v>
      </c>
      <c r="P707" s="8">
        <v>1.2949999999999999</v>
      </c>
      <c r="Q707" s="7">
        <v>325332212</v>
      </c>
      <c r="R707" s="8">
        <v>1.6E-2</v>
      </c>
      <c r="S707" s="7">
        <v>5205315.392</v>
      </c>
      <c r="T707" s="7">
        <v>556687.39199999999</v>
      </c>
      <c r="U707" s="9">
        <v>0.1197530522984416</v>
      </c>
      <c r="V707" s="7">
        <v>79937520.797400028</v>
      </c>
      <c r="W707" s="9">
        <v>1.069279613685679</v>
      </c>
      <c r="X707" s="7">
        <v>62369427.199200593</v>
      </c>
      <c r="Y707" s="7">
        <v>0</v>
      </c>
      <c r="Z707" s="7">
        <v>124867.69</v>
      </c>
      <c r="AA707" s="7">
        <v>5422402.5092005916</v>
      </c>
      <c r="AB707" s="7">
        <v>56822157</v>
      </c>
      <c r="AC707" s="7">
        <v>0</v>
      </c>
      <c r="AD707" s="7">
        <v>0</v>
      </c>
      <c r="AE707" s="7">
        <v>0</v>
      </c>
      <c r="AF707" s="7">
        <v>149490500.40540004</v>
      </c>
      <c r="AG707" s="7">
        <v>5205315.392</v>
      </c>
      <c r="AH707" s="7">
        <v>0</v>
      </c>
      <c r="AI707" s="7">
        <v>58537020</v>
      </c>
      <c r="AJ707" s="7">
        <v>4558682</v>
      </c>
      <c r="AK707" s="7">
        <v>0</v>
      </c>
      <c r="AL707" s="7">
        <v>0</v>
      </c>
      <c r="AM707" s="7">
        <v>1634620</v>
      </c>
      <c r="AN707" s="7">
        <v>0</v>
      </c>
      <c r="AO707" s="7">
        <v>0</v>
      </c>
      <c r="AP707" s="7">
        <v>43069238</v>
      </c>
      <c r="AQ707" s="7">
        <v>4702329</v>
      </c>
      <c r="AR707" s="7">
        <v>70109667</v>
      </c>
      <c r="AS707" s="7">
        <v>4648628</v>
      </c>
      <c r="AT707" s="7">
        <v>0</v>
      </c>
      <c r="AU707" s="7">
        <v>0</v>
      </c>
      <c r="AV707" s="7">
        <v>1749231</v>
      </c>
      <c r="AW707" s="7">
        <v>0</v>
      </c>
      <c r="AX707" s="7">
        <v>0</v>
      </c>
      <c r="AY707" s="7">
        <v>49343048</v>
      </c>
      <c r="AZ707" s="7">
        <v>2003121</v>
      </c>
      <c r="BA707" s="7">
        <v>124867.69</v>
      </c>
      <c r="BB707" s="7">
        <v>0</v>
      </c>
      <c r="BC707" s="7">
        <v>0.37</v>
      </c>
      <c r="BD707" s="7">
        <v>1341.43</v>
      </c>
      <c r="BE707" s="7">
        <v>0</v>
      </c>
      <c r="BF707" s="7">
        <v>0</v>
      </c>
      <c r="BG707" s="7">
        <v>3472778.5092005921</v>
      </c>
      <c r="BH707" s="7">
        <v>38729</v>
      </c>
      <c r="BI707" s="7">
        <v>1949624</v>
      </c>
      <c r="BJ707" s="7">
        <v>26832863.942500003</v>
      </c>
      <c r="BK707" s="7">
        <v>20543180.390000004</v>
      </c>
      <c r="BL707" s="7">
        <v>3828272.9533333331</v>
      </c>
      <c r="BM707" s="7">
        <v>17502188.303333331</v>
      </c>
      <c r="BN707" s="130">
        <v>1.1639999999999999</v>
      </c>
      <c r="BO707" s="131">
        <v>1.4903733E-3</v>
      </c>
      <c r="BP707" s="161">
        <v>37768.558821922546</v>
      </c>
      <c r="BQ707" s="162">
        <v>56822157</v>
      </c>
      <c r="BR707" s="161">
        <v>2503739</v>
      </c>
      <c r="BS707" s="163">
        <v>8695489.7174000274</v>
      </c>
      <c r="BT707" s="163">
        <v>0</v>
      </c>
      <c r="BU707" s="161">
        <v>140795010.69</v>
      </c>
      <c r="BV707" s="161">
        <v>5205315.3899999997</v>
      </c>
      <c r="BW707" s="165">
        <v>0</v>
      </c>
      <c r="BX707" s="161">
        <v>2503739</v>
      </c>
    </row>
    <row r="708" spans="1:76" ht="14.45" x14ac:dyDescent="0.3">
      <c r="A708" s="164" t="s">
        <v>31</v>
      </c>
      <c r="B708" s="6" t="s">
        <v>90</v>
      </c>
      <c r="C708" s="6" t="s">
        <v>97</v>
      </c>
      <c r="D708" s="6" t="s">
        <v>32</v>
      </c>
      <c r="E708" s="6" t="s">
        <v>40</v>
      </c>
      <c r="F708" s="24" t="str">
        <f>+Tabela1[[#This Row],[WK]]&amp;Tabela1[[#This Row],[PK]]&amp;Tabela1[[#This Row],[GK]]</f>
        <v>101402</v>
      </c>
      <c r="G708" s="6" t="s">
        <v>710</v>
      </c>
      <c r="H708" s="7">
        <v>347685513.00979966</v>
      </c>
      <c r="I708" s="8">
        <v>1.371</v>
      </c>
      <c r="J708" s="7">
        <v>476676838.33999997</v>
      </c>
      <c r="K708" s="8">
        <v>7.0000000000000007E-2</v>
      </c>
      <c r="L708" s="7">
        <v>33367378.683800001</v>
      </c>
      <c r="M708" s="7">
        <v>20797346.683800001</v>
      </c>
      <c r="N708" s="9">
        <v>1.6545181972329108</v>
      </c>
      <c r="O708" s="7">
        <v>84927079</v>
      </c>
      <c r="P708" s="8">
        <v>1.2949999999999999</v>
      </c>
      <c r="Q708" s="7">
        <v>109980567</v>
      </c>
      <c r="R708" s="8">
        <v>1.6E-2</v>
      </c>
      <c r="S708" s="7">
        <v>1759689.0719999999</v>
      </c>
      <c r="T708" s="7">
        <v>692801.07199999993</v>
      </c>
      <c r="U708" s="9">
        <v>0.64936626150073851</v>
      </c>
      <c r="V708" s="7">
        <v>21490147.755800001</v>
      </c>
      <c r="W708" s="9">
        <v>1.575879872859854</v>
      </c>
      <c r="X708" s="7">
        <v>38557523.903570749</v>
      </c>
      <c r="Y708" s="7">
        <v>10652778</v>
      </c>
      <c r="Z708" s="7">
        <v>249615.72</v>
      </c>
      <c r="AA708" s="7">
        <v>2015961.1835707459</v>
      </c>
      <c r="AB708" s="7">
        <v>24228791</v>
      </c>
      <c r="AC708" s="7">
        <v>1410378</v>
      </c>
      <c r="AD708" s="7">
        <v>17067376.147770748</v>
      </c>
      <c r="AE708" s="7">
        <v>0</v>
      </c>
      <c r="AF708" s="7">
        <v>33367378.683800001</v>
      </c>
      <c r="AG708" s="7">
        <v>1759689.0719999999</v>
      </c>
      <c r="AH708" s="7">
        <v>17067376.147770748</v>
      </c>
      <c r="AI708" s="7">
        <v>10495160</v>
      </c>
      <c r="AJ708" s="7">
        <v>442581</v>
      </c>
      <c r="AK708" s="7">
        <v>12186743</v>
      </c>
      <c r="AL708" s="7">
        <v>1187935</v>
      </c>
      <c r="AM708" s="7">
        <v>707229</v>
      </c>
      <c r="AN708" s="7">
        <v>0</v>
      </c>
      <c r="AO708" s="7">
        <v>0</v>
      </c>
      <c r="AP708" s="7">
        <v>19970387</v>
      </c>
      <c r="AQ708" s="7">
        <v>1440138</v>
      </c>
      <c r="AR708" s="7">
        <v>12570032</v>
      </c>
      <c r="AS708" s="7">
        <v>1066888</v>
      </c>
      <c r="AT708" s="7">
        <v>14044294</v>
      </c>
      <c r="AU708" s="7">
        <v>342111</v>
      </c>
      <c r="AV708" s="7">
        <v>771432</v>
      </c>
      <c r="AW708" s="7">
        <v>0</v>
      </c>
      <c r="AX708" s="7">
        <v>0</v>
      </c>
      <c r="AY708" s="7">
        <v>21541624</v>
      </c>
      <c r="AZ708" s="7">
        <v>601747</v>
      </c>
      <c r="BA708" s="7">
        <v>249615.72</v>
      </c>
      <c r="BB708" s="7">
        <v>0</v>
      </c>
      <c r="BC708" s="7">
        <v>60.3</v>
      </c>
      <c r="BD708" s="7">
        <v>2483.04</v>
      </c>
      <c r="BE708" s="7">
        <v>0</v>
      </c>
      <c r="BF708" s="7">
        <v>0</v>
      </c>
      <c r="BG708" s="7">
        <v>1249802.1835707459</v>
      </c>
      <c r="BH708" s="7">
        <v>13938</v>
      </c>
      <c r="BI708" s="7">
        <v>766159</v>
      </c>
      <c r="BJ708" s="7">
        <v>10544586.408333335</v>
      </c>
      <c r="BK708" s="7">
        <v>6498222.0300000012</v>
      </c>
      <c r="BL708" s="7">
        <v>4676697.9133333331</v>
      </c>
      <c r="BM708" s="7">
        <v>6832061.6866666675</v>
      </c>
      <c r="BN708" s="130">
        <v>0.78500000000000003</v>
      </c>
      <c r="BO708" s="131">
        <v>5.340408E-4</v>
      </c>
      <c r="BP708" s="161">
        <v>13533.008202212626</v>
      </c>
      <c r="BQ708" s="162">
        <v>24228791</v>
      </c>
      <c r="BR708" s="161">
        <v>739539</v>
      </c>
      <c r="BS708" s="163">
        <v>0</v>
      </c>
      <c r="BT708" s="163">
        <v>2483223.0964292511</v>
      </c>
      <c r="BU708" s="161">
        <v>33367378.68</v>
      </c>
      <c r="BV708" s="161">
        <v>1759689.07</v>
      </c>
      <c r="BW708" s="165">
        <v>19550599.24642925</v>
      </c>
      <c r="BX708" s="161">
        <v>739539</v>
      </c>
    </row>
    <row r="709" spans="1:76" ht="14.45" x14ac:dyDescent="0.3">
      <c r="A709" s="164" t="s">
        <v>31</v>
      </c>
      <c r="B709" s="6" t="s">
        <v>90</v>
      </c>
      <c r="C709" s="6" t="s">
        <v>97</v>
      </c>
      <c r="D709" s="6" t="s">
        <v>37</v>
      </c>
      <c r="E709" s="6" t="s">
        <v>36</v>
      </c>
      <c r="F709" s="24" t="str">
        <f>+Tabela1[[#This Row],[WK]]&amp;Tabela1[[#This Row],[PK]]&amp;Tabela1[[#This Row],[GK]]</f>
        <v>101403</v>
      </c>
      <c r="G709" s="6" t="s">
        <v>711</v>
      </c>
      <c r="H709" s="7">
        <v>179521677.36679998</v>
      </c>
      <c r="I709" s="8">
        <v>1.371</v>
      </c>
      <c r="J709" s="7">
        <v>246124219.67000002</v>
      </c>
      <c r="K709" s="8">
        <v>7.0000000000000007E-2</v>
      </c>
      <c r="L709" s="7">
        <v>17228695.376900002</v>
      </c>
      <c r="M709" s="7">
        <v>6202349.3769000024</v>
      </c>
      <c r="N709" s="9">
        <v>0.5625026982556145</v>
      </c>
      <c r="O709" s="7">
        <v>18581023</v>
      </c>
      <c r="P709" s="8">
        <v>1.2949999999999999</v>
      </c>
      <c r="Q709" s="7">
        <v>24062425</v>
      </c>
      <c r="R709" s="8">
        <v>1.6E-2</v>
      </c>
      <c r="S709" s="7">
        <v>384998.8</v>
      </c>
      <c r="T709" s="7">
        <v>177348.8</v>
      </c>
      <c r="U709" s="9">
        <v>0.854075607994221</v>
      </c>
      <c r="V709" s="7">
        <v>6379698.1769000031</v>
      </c>
      <c r="W709" s="9">
        <v>0.56789215314835462</v>
      </c>
      <c r="X709" s="7">
        <v>12616776.017838046</v>
      </c>
      <c r="Y709" s="7">
        <v>0</v>
      </c>
      <c r="Z709" s="7">
        <v>504592.89000000007</v>
      </c>
      <c r="AA709" s="7">
        <v>624937.12783804489</v>
      </c>
      <c r="AB709" s="7">
        <v>10408638</v>
      </c>
      <c r="AC709" s="7">
        <v>1078608</v>
      </c>
      <c r="AD709" s="7">
        <v>6237077.8409380438</v>
      </c>
      <c r="AE709" s="7">
        <v>0</v>
      </c>
      <c r="AF709" s="7">
        <v>17228695.376900002</v>
      </c>
      <c r="AG709" s="7">
        <v>384998.8</v>
      </c>
      <c r="AH709" s="7">
        <v>6237077.8409380438</v>
      </c>
      <c r="AI709" s="7">
        <v>9206283</v>
      </c>
      <c r="AJ709" s="7">
        <v>57549</v>
      </c>
      <c r="AK709" s="7">
        <v>1331730</v>
      </c>
      <c r="AL709" s="7">
        <v>0</v>
      </c>
      <c r="AM709" s="7">
        <v>347764</v>
      </c>
      <c r="AN709" s="7">
        <v>0</v>
      </c>
      <c r="AO709" s="7">
        <v>0</v>
      </c>
      <c r="AP709" s="7">
        <v>8455391</v>
      </c>
      <c r="AQ709" s="7">
        <v>549003</v>
      </c>
      <c r="AR709" s="7">
        <v>11026346</v>
      </c>
      <c r="AS709" s="7">
        <v>207650</v>
      </c>
      <c r="AT709" s="7">
        <v>1521542</v>
      </c>
      <c r="AU709" s="7">
        <v>0</v>
      </c>
      <c r="AV709" s="7">
        <v>886838</v>
      </c>
      <c r="AW709" s="7">
        <v>0</v>
      </c>
      <c r="AX709" s="7">
        <v>0</v>
      </c>
      <c r="AY709" s="7">
        <v>9419980</v>
      </c>
      <c r="AZ709" s="7">
        <v>235184</v>
      </c>
      <c r="BA709" s="7">
        <v>504592.89000000007</v>
      </c>
      <c r="BB709" s="7">
        <v>0</v>
      </c>
      <c r="BC709" s="7">
        <v>3.99</v>
      </c>
      <c r="BD709" s="7">
        <v>5412.43</v>
      </c>
      <c r="BE709" s="7">
        <v>0</v>
      </c>
      <c r="BF709" s="7">
        <v>0</v>
      </c>
      <c r="BG709" s="7">
        <v>387010.12783804495</v>
      </c>
      <c r="BH709" s="7">
        <v>4316</v>
      </c>
      <c r="BI709" s="7">
        <v>237927</v>
      </c>
      <c r="BJ709" s="7">
        <v>3274602.6991666667</v>
      </c>
      <c r="BK709" s="7">
        <v>348997</v>
      </c>
      <c r="BL709" s="7">
        <v>2254897.1533333333</v>
      </c>
      <c r="BM709" s="7">
        <v>7192628.4899999993</v>
      </c>
      <c r="BN709" s="130">
        <v>1.0189999999999999</v>
      </c>
      <c r="BO709" s="131">
        <v>1.8616419999999999E-4</v>
      </c>
      <c r="BP709" s="161">
        <v>4717.4429745255457</v>
      </c>
      <c r="BQ709" s="162">
        <v>10408638</v>
      </c>
      <c r="BR709" s="161">
        <v>317086</v>
      </c>
      <c r="BS709" s="163">
        <v>0</v>
      </c>
      <c r="BT709" s="163">
        <v>1263853.7399999984</v>
      </c>
      <c r="BU709" s="161">
        <v>17228695.379999999</v>
      </c>
      <c r="BV709" s="161">
        <v>384998.8</v>
      </c>
      <c r="BW709" s="165">
        <v>7500931.5799999982</v>
      </c>
      <c r="BX709" s="161">
        <v>317086</v>
      </c>
    </row>
    <row r="710" spans="1:76" ht="14.45" x14ac:dyDescent="0.3">
      <c r="A710" s="164" t="s">
        <v>31</v>
      </c>
      <c r="B710" s="6" t="s">
        <v>90</v>
      </c>
      <c r="C710" s="6" t="s">
        <v>97</v>
      </c>
      <c r="D710" s="6" t="s">
        <v>39</v>
      </c>
      <c r="E710" s="6" t="s">
        <v>36</v>
      </c>
      <c r="F710" s="24" t="str">
        <f>+Tabela1[[#This Row],[WK]]&amp;Tabela1[[#This Row],[PK]]&amp;Tabela1[[#This Row],[GK]]</f>
        <v>101404</v>
      </c>
      <c r="G710" s="6" t="s">
        <v>712</v>
      </c>
      <c r="H710" s="7">
        <v>214524951.09979901</v>
      </c>
      <c r="I710" s="8">
        <v>1.371</v>
      </c>
      <c r="J710" s="7">
        <v>294113707.95999998</v>
      </c>
      <c r="K710" s="8">
        <v>7.0000000000000007E-2</v>
      </c>
      <c r="L710" s="7">
        <v>20587959.5572</v>
      </c>
      <c r="M710" s="7">
        <v>10845352.5572</v>
      </c>
      <c r="N710" s="9">
        <v>1.1131879339072179</v>
      </c>
      <c r="O710" s="7">
        <v>38845868</v>
      </c>
      <c r="P710" s="8">
        <v>1.2949999999999999</v>
      </c>
      <c r="Q710" s="7">
        <v>50305399</v>
      </c>
      <c r="R710" s="8">
        <v>1.6E-2</v>
      </c>
      <c r="S710" s="7">
        <v>804886.38399999996</v>
      </c>
      <c r="T710" s="7">
        <v>365070.38399999996</v>
      </c>
      <c r="U710" s="9">
        <v>0.83005253105844257</v>
      </c>
      <c r="V710" s="7">
        <v>11210422.941199999</v>
      </c>
      <c r="W710" s="9">
        <v>1.1009582828370026</v>
      </c>
      <c r="X710" s="7">
        <v>17943048.986841273</v>
      </c>
      <c r="Y710" s="7">
        <v>1507629</v>
      </c>
      <c r="Z710" s="7">
        <v>94902.78</v>
      </c>
      <c r="AA710" s="7">
        <v>963987.2068412723</v>
      </c>
      <c r="AB710" s="7">
        <v>12292863</v>
      </c>
      <c r="AC710" s="7">
        <v>3083667</v>
      </c>
      <c r="AD710" s="7">
        <v>6732626.0456412733</v>
      </c>
      <c r="AE710" s="7">
        <v>0</v>
      </c>
      <c r="AF710" s="7">
        <v>20587959.5572</v>
      </c>
      <c r="AG710" s="7">
        <v>804886.38399999996</v>
      </c>
      <c r="AH710" s="7">
        <v>6732626.0456412733</v>
      </c>
      <c r="AI710" s="7">
        <v>8134444</v>
      </c>
      <c r="AJ710" s="7">
        <v>257296</v>
      </c>
      <c r="AK710" s="7">
        <v>4055037</v>
      </c>
      <c r="AL710" s="7">
        <v>0</v>
      </c>
      <c r="AM710" s="7">
        <v>394711</v>
      </c>
      <c r="AN710" s="7">
        <v>0</v>
      </c>
      <c r="AO710" s="7">
        <v>0</v>
      </c>
      <c r="AP710" s="7">
        <v>10225482</v>
      </c>
      <c r="AQ710" s="7">
        <v>660395</v>
      </c>
      <c r="AR710" s="7">
        <v>9742607</v>
      </c>
      <c r="AS710" s="7">
        <v>439816</v>
      </c>
      <c r="AT710" s="7">
        <v>4207566</v>
      </c>
      <c r="AU710" s="7">
        <v>0</v>
      </c>
      <c r="AV710" s="7">
        <v>898717</v>
      </c>
      <c r="AW710" s="7">
        <v>0</v>
      </c>
      <c r="AX710" s="7">
        <v>0</v>
      </c>
      <c r="AY710" s="7">
        <v>11929928</v>
      </c>
      <c r="AZ710" s="7">
        <v>272489</v>
      </c>
      <c r="BA710" s="7">
        <v>94902.78</v>
      </c>
      <c r="BB710" s="7">
        <v>0</v>
      </c>
      <c r="BC710" s="7">
        <v>2.85</v>
      </c>
      <c r="BD710" s="7">
        <v>1010.96</v>
      </c>
      <c r="BE710" s="7">
        <v>0</v>
      </c>
      <c r="BF710" s="7">
        <v>0</v>
      </c>
      <c r="BG710" s="7">
        <v>552359.2068412723</v>
      </c>
      <c r="BH710" s="7">
        <v>6160</v>
      </c>
      <c r="BI710" s="7">
        <v>411628</v>
      </c>
      <c r="BJ710" s="7">
        <v>5665324.629999999</v>
      </c>
      <c r="BK710" s="7">
        <v>2651375.5599999996</v>
      </c>
      <c r="BL710" s="7">
        <v>3014470.8033333332</v>
      </c>
      <c r="BM710" s="7">
        <v>6026854.6733333329</v>
      </c>
      <c r="BN710" s="130">
        <v>0.93200000000000005</v>
      </c>
      <c r="BO710" s="131">
        <v>2.4435679999999999E-4</v>
      </c>
      <c r="BP710" s="161">
        <v>6192.206695511898</v>
      </c>
      <c r="BQ710" s="162">
        <v>12292863</v>
      </c>
      <c r="BR710" s="161">
        <v>355879</v>
      </c>
      <c r="BS710" s="163">
        <v>0</v>
      </c>
      <c r="BT710" s="163">
        <v>1721529.9800000004</v>
      </c>
      <c r="BU710" s="161">
        <v>20587959.559999999</v>
      </c>
      <c r="BV710" s="161">
        <v>804886.38</v>
      </c>
      <c r="BW710" s="165">
        <v>8454156.0300000012</v>
      </c>
      <c r="BX710" s="161">
        <v>355879</v>
      </c>
    </row>
    <row r="711" spans="1:76" ht="14.45" x14ac:dyDescent="0.3">
      <c r="A711" s="164" t="s">
        <v>31</v>
      </c>
      <c r="B711" s="6" t="s">
        <v>90</v>
      </c>
      <c r="C711" s="6" t="s">
        <v>97</v>
      </c>
      <c r="D711" s="6" t="s">
        <v>42</v>
      </c>
      <c r="E711" s="6" t="s">
        <v>36</v>
      </c>
      <c r="F711" s="24" t="str">
        <f>+Tabela1[[#This Row],[WK]]&amp;Tabela1[[#This Row],[PK]]&amp;Tabela1[[#This Row],[GK]]</f>
        <v>101405</v>
      </c>
      <c r="G711" s="6" t="s">
        <v>713</v>
      </c>
      <c r="H711" s="7">
        <v>137817683.85419977</v>
      </c>
      <c r="I711" s="8">
        <v>1.371</v>
      </c>
      <c r="J711" s="7">
        <v>188948044.56999999</v>
      </c>
      <c r="K711" s="8">
        <v>7.0000000000000007E-2</v>
      </c>
      <c r="L711" s="7">
        <v>13226363.119900001</v>
      </c>
      <c r="M711" s="7">
        <v>7901019.1199000012</v>
      </c>
      <c r="N711" s="9">
        <v>1.4836636130736345</v>
      </c>
      <c r="O711" s="7">
        <v>2232064</v>
      </c>
      <c r="P711" s="8">
        <v>1.2949999999999999</v>
      </c>
      <c r="Q711" s="7">
        <v>2890523</v>
      </c>
      <c r="R711" s="8">
        <v>1.6E-2</v>
      </c>
      <c r="S711" s="7">
        <v>46248.368000000002</v>
      </c>
      <c r="T711" s="7">
        <v>18559.368000000002</v>
      </c>
      <c r="U711" s="9">
        <v>0.67027946115786063</v>
      </c>
      <c r="V711" s="7">
        <v>7919578.4879000019</v>
      </c>
      <c r="W711" s="9">
        <v>1.4794563171757025</v>
      </c>
      <c r="X711" s="7">
        <v>16276432.354308929</v>
      </c>
      <c r="Y711" s="7">
        <v>3548202</v>
      </c>
      <c r="Z711" s="7">
        <v>399881.4</v>
      </c>
      <c r="AA711" s="7">
        <v>824701.9543089295</v>
      </c>
      <c r="AB711" s="7">
        <v>9707573</v>
      </c>
      <c r="AC711" s="7">
        <v>1796074</v>
      </c>
      <c r="AD711" s="7">
        <v>8356853.8664089283</v>
      </c>
      <c r="AE711" s="7">
        <v>0</v>
      </c>
      <c r="AF711" s="7">
        <v>13226363.119900001</v>
      </c>
      <c r="AG711" s="7">
        <v>46248.368000000002</v>
      </c>
      <c r="AH711" s="7">
        <v>8356853.8664089283</v>
      </c>
      <c r="AI711" s="7">
        <v>4446317</v>
      </c>
      <c r="AJ711" s="7">
        <v>14017</v>
      </c>
      <c r="AK711" s="7">
        <v>5645641</v>
      </c>
      <c r="AL711" s="7">
        <v>0</v>
      </c>
      <c r="AM711" s="7">
        <v>400983</v>
      </c>
      <c r="AN711" s="7">
        <v>0</v>
      </c>
      <c r="AO711" s="7">
        <v>0</v>
      </c>
      <c r="AP711" s="7">
        <v>7498480</v>
      </c>
      <c r="AQ711" s="7">
        <v>517176</v>
      </c>
      <c r="AR711" s="7">
        <v>5325344</v>
      </c>
      <c r="AS711" s="7">
        <v>27689</v>
      </c>
      <c r="AT711" s="7">
        <v>6402748</v>
      </c>
      <c r="AU711" s="7">
        <v>0</v>
      </c>
      <c r="AV711" s="7">
        <v>704893</v>
      </c>
      <c r="AW711" s="7">
        <v>0</v>
      </c>
      <c r="AX711" s="7">
        <v>0</v>
      </c>
      <c r="AY711" s="7">
        <v>8437161</v>
      </c>
      <c r="AZ711" s="7">
        <v>223830</v>
      </c>
      <c r="BA711" s="7">
        <v>399881.4</v>
      </c>
      <c r="BB711" s="7">
        <v>0</v>
      </c>
      <c r="BC711" s="7">
        <v>0</v>
      </c>
      <c r="BD711" s="7">
        <v>4299.8</v>
      </c>
      <c r="BE711" s="7">
        <v>0</v>
      </c>
      <c r="BF711" s="7">
        <v>0</v>
      </c>
      <c r="BG711" s="7">
        <v>471208.9543089295</v>
      </c>
      <c r="BH711" s="7">
        <v>5255</v>
      </c>
      <c r="BI711" s="7">
        <v>353493</v>
      </c>
      <c r="BJ711" s="7">
        <v>4865133.5291666668</v>
      </c>
      <c r="BK711" s="7">
        <v>3893800.56</v>
      </c>
      <c r="BL711" s="7">
        <v>188111.33333333334</v>
      </c>
      <c r="BM711" s="7">
        <v>3509109.2099999995</v>
      </c>
      <c r="BN711" s="130">
        <v>0.79600000000000004</v>
      </c>
      <c r="BO711" s="131">
        <v>1.897983E-4</v>
      </c>
      <c r="BP711" s="161">
        <v>4809.490642321166</v>
      </c>
      <c r="BQ711" s="162">
        <v>9707573</v>
      </c>
      <c r="BR711" s="161">
        <v>293647</v>
      </c>
      <c r="BS711" s="163">
        <v>0</v>
      </c>
      <c r="BT711" s="163">
        <v>1285846.6456910707</v>
      </c>
      <c r="BU711" s="161">
        <v>13226363.119999999</v>
      </c>
      <c r="BV711" s="161">
        <v>46248.37</v>
      </c>
      <c r="BW711" s="165">
        <v>9642700.5156910717</v>
      </c>
      <c r="BX711" s="161">
        <v>293647</v>
      </c>
    </row>
    <row r="712" spans="1:76" ht="14.45" x14ac:dyDescent="0.3">
      <c r="A712" s="164" t="s">
        <v>31</v>
      </c>
      <c r="B712" s="6" t="s">
        <v>90</v>
      </c>
      <c r="C712" s="6" t="s">
        <v>97</v>
      </c>
      <c r="D712" s="6" t="s">
        <v>44</v>
      </c>
      <c r="E712" s="6" t="s">
        <v>36</v>
      </c>
      <c r="F712" s="24" t="str">
        <f>+Tabela1[[#This Row],[WK]]&amp;Tabela1[[#This Row],[PK]]&amp;Tabela1[[#This Row],[GK]]</f>
        <v>101406</v>
      </c>
      <c r="G712" s="6" t="s">
        <v>714</v>
      </c>
      <c r="H712" s="7">
        <v>93061484.475999981</v>
      </c>
      <c r="I712" s="8">
        <v>1.371</v>
      </c>
      <c r="J712" s="7">
        <v>127587295.22000001</v>
      </c>
      <c r="K712" s="8">
        <v>7.0000000000000007E-2</v>
      </c>
      <c r="L712" s="7">
        <v>8931110.6654000022</v>
      </c>
      <c r="M712" s="7">
        <v>6409168.6654000022</v>
      </c>
      <c r="N712" s="9">
        <v>2.5413624363288299</v>
      </c>
      <c r="O712" s="7">
        <v>612617</v>
      </c>
      <c r="P712" s="8">
        <v>1.2949999999999999</v>
      </c>
      <c r="Q712" s="7">
        <v>793339</v>
      </c>
      <c r="R712" s="8">
        <v>1.6E-2</v>
      </c>
      <c r="S712" s="7">
        <v>12693.424000000001</v>
      </c>
      <c r="T712" s="7">
        <v>-4288.5759999999991</v>
      </c>
      <c r="U712" s="9">
        <v>-0.25253656813096215</v>
      </c>
      <c r="V712" s="7">
        <v>6404880.0894000027</v>
      </c>
      <c r="W712" s="9">
        <v>2.522674995155429</v>
      </c>
      <c r="X712" s="7">
        <v>20890618.388958056</v>
      </c>
      <c r="Y712" s="7">
        <v>9853821</v>
      </c>
      <c r="Z712" s="7">
        <v>18333.555</v>
      </c>
      <c r="AA712" s="7">
        <v>936692.83395805489</v>
      </c>
      <c r="AB712" s="7">
        <v>10081771</v>
      </c>
      <c r="AC712" s="7">
        <v>0</v>
      </c>
      <c r="AD712" s="7">
        <v>14485738.299558053</v>
      </c>
      <c r="AE712" s="7">
        <v>0</v>
      </c>
      <c r="AF712" s="7">
        <v>8931110.6654000022</v>
      </c>
      <c r="AG712" s="7">
        <v>12693.424000000001</v>
      </c>
      <c r="AH712" s="7">
        <v>14485738.299558053</v>
      </c>
      <c r="AI712" s="7">
        <v>2105657</v>
      </c>
      <c r="AJ712" s="7">
        <v>16854</v>
      </c>
      <c r="AK712" s="7">
        <v>7895400</v>
      </c>
      <c r="AL712" s="7">
        <v>0</v>
      </c>
      <c r="AM712" s="7">
        <v>851471</v>
      </c>
      <c r="AN712" s="7">
        <v>0</v>
      </c>
      <c r="AO712" s="7">
        <v>0</v>
      </c>
      <c r="AP712" s="7">
        <v>7767578</v>
      </c>
      <c r="AQ712" s="7">
        <v>497285</v>
      </c>
      <c r="AR712" s="7">
        <v>2521942</v>
      </c>
      <c r="AS712" s="7">
        <v>16982</v>
      </c>
      <c r="AT712" s="7">
        <v>8792884</v>
      </c>
      <c r="AU712" s="7">
        <v>633608</v>
      </c>
      <c r="AV712" s="7">
        <v>1166731</v>
      </c>
      <c r="AW712" s="7">
        <v>0</v>
      </c>
      <c r="AX712" s="7">
        <v>0</v>
      </c>
      <c r="AY712" s="7">
        <v>9202885</v>
      </c>
      <c r="AZ712" s="7">
        <v>207611</v>
      </c>
      <c r="BA712" s="7">
        <v>18333.555</v>
      </c>
      <c r="BB712" s="7">
        <v>0</v>
      </c>
      <c r="BC712" s="7">
        <v>0</v>
      </c>
      <c r="BD712" s="7">
        <v>12.51</v>
      </c>
      <c r="BE712" s="7">
        <v>369.25</v>
      </c>
      <c r="BF712" s="7">
        <v>0</v>
      </c>
      <c r="BG712" s="7">
        <v>453633.83395805489</v>
      </c>
      <c r="BH712" s="7">
        <v>5059</v>
      </c>
      <c r="BI712" s="7">
        <v>483059</v>
      </c>
      <c r="BJ712" s="7">
        <v>6648454.8583333362</v>
      </c>
      <c r="BK712" s="7">
        <v>3713178.993333336</v>
      </c>
      <c r="BL712" s="7">
        <v>878227.24000000011</v>
      </c>
      <c r="BM712" s="7">
        <v>9984648.9799999986</v>
      </c>
      <c r="BN712" s="130">
        <v>0.53400000000000003</v>
      </c>
      <c r="BO712" s="131">
        <v>2.0262439999999999E-4</v>
      </c>
      <c r="BP712" s="161">
        <v>5134.6590339904769</v>
      </c>
      <c r="BQ712" s="162">
        <v>10081771</v>
      </c>
      <c r="BR712" s="161">
        <v>271495</v>
      </c>
      <c r="BS712" s="163">
        <v>0</v>
      </c>
      <c r="BT712" s="163">
        <v>884595.61104194447</v>
      </c>
      <c r="BU712" s="161">
        <v>8931110.6699999999</v>
      </c>
      <c r="BV712" s="161">
        <v>12693.42</v>
      </c>
      <c r="BW712" s="165">
        <v>15370333.911041945</v>
      </c>
      <c r="BX712" s="161">
        <v>271495</v>
      </c>
    </row>
    <row r="713" spans="1:76" ht="14.45" x14ac:dyDescent="0.3">
      <c r="A713" s="164" t="s">
        <v>31</v>
      </c>
      <c r="B713" s="6" t="s">
        <v>90</v>
      </c>
      <c r="C713" s="6" t="s">
        <v>97</v>
      </c>
      <c r="D713" s="6" t="s">
        <v>51</v>
      </c>
      <c r="E713" s="6" t="s">
        <v>36</v>
      </c>
      <c r="F713" s="24" t="str">
        <f>+Tabela1[[#This Row],[WK]]&amp;Tabela1[[#This Row],[PK]]&amp;Tabela1[[#This Row],[GK]]</f>
        <v>101407</v>
      </c>
      <c r="G713" s="6" t="s">
        <v>715</v>
      </c>
      <c r="H713" s="7">
        <v>75985865.322999969</v>
      </c>
      <c r="I713" s="8">
        <v>1.371</v>
      </c>
      <c r="J713" s="7">
        <v>104176621.35999998</v>
      </c>
      <c r="K713" s="8">
        <v>7.0000000000000007E-2</v>
      </c>
      <c r="L713" s="7">
        <v>7292363.4951999998</v>
      </c>
      <c r="M713" s="7">
        <v>3829558.4951999998</v>
      </c>
      <c r="N713" s="9">
        <v>1.1059122576061891</v>
      </c>
      <c r="O713" s="7">
        <v>18448306</v>
      </c>
      <c r="P713" s="8">
        <v>1.2949999999999999</v>
      </c>
      <c r="Q713" s="7">
        <v>23890556</v>
      </c>
      <c r="R713" s="8">
        <v>1.6E-2</v>
      </c>
      <c r="S713" s="7">
        <v>382248.89600000001</v>
      </c>
      <c r="T713" s="7">
        <v>123816.89600000001</v>
      </c>
      <c r="U713" s="9">
        <v>0.47910822189202579</v>
      </c>
      <c r="V713" s="7">
        <v>3953375.3911999995</v>
      </c>
      <c r="W713" s="9">
        <v>1.0623820496248961</v>
      </c>
      <c r="X713" s="7">
        <v>7502624.6699999999</v>
      </c>
      <c r="Y713" s="7">
        <v>993080</v>
      </c>
      <c r="Z713" s="7">
        <v>416936.67</v>
      </c>
      <c r="AA713" s="7">
        <v>513836</v>
      </c>
      <c r="AB713" s="7">
        <v>4647962</v>
      </c>
      <c r="AC713" s="7">
        <v>930810</v>
      </c>
      <c r="AD713" s="7">
        <v>3549249.2788</v>
      </c>
      <c r="AE713" s="7">
        <v>0</v>
      </c>
      <c r="AF713" s="7">
        <v>7292363.4951999998</v>
      </c>
      <c r="AG713" s="7">
        <v>382248.89600000001</v>
      </c>
      <c r="AH713" s="7">
        <v>3549249.2788</v>
      </c>
      <c r="AI713" s="7">
        <v>2891217</v>
      </c>
      <c r="AJ713" s="7">
        <v>159502</v>
      </c>
      <c r="AK713" s="7">
        <v>2291771</v>
      </c>
      <c r="AL713" s="7">
        <v>0</v>
      </c>
      <c r="AM713" s="7">
        <v>836703</v>
      </c>
      <c r="AN713" s="7">
        <v>0</v>
      </c>
      <c r="AO713" s="7">
        <v>0</v>
      </c>
      <c r="AP713" s="7">
        <v>3330562</v>
      </c>
      <c r="AQ713" s="7">
        <v>350088</v>
      </c>
      <c r="AR713" s="7">
        <v>3462805</v>
      </c>
      <c r="AS713" s="7">
        <v>258432</v>
      </c>
      <c r="AT713" s="7">
        <v>2316135</v>
      </c>
      <c r="AU713" s="7">
        <v>65343</v>
      </c>
      <c r="AV713" s="7">
        <v>863244</v>
      </c>
      <c r="AW713" s="7">
        <v>0</v>
      </c>
      <c r="AX713" s="7">
        <v>0</v>
      </c>
      <c r="AY713" s="7">
        <v>3849471</v>
      </c>
      <c r="AZ713" s="7">
        <v>142732</v>
      </c>
      <c r="BA713" s="7">
        <v>416936.67</v>
      </c>
      <c r="BB713" s="7">
        <v>0</v>
      </c>
      <c r="BC713" s="7">
        <v>0</v>
      </c>
      <c r="BD713" s="7">
        <v>4483.1899999999996</v>
      </c>
      <c r="BE713" s="7">
        <v>0</v>
      </c>
      <c r="BF713" s="7">
        <v>0</v>
      </c>
      <c r="BG713" s="7">
        <v>320594</v>
      </c>
      <c r="BH713" s="7">
        <v>2741</v>
      </c>
      <c r="BI713" s="7">
        <v>193242</v>
      </c>
      <c r="BJ713" s="7">
        <v>2659503.2841666671</v>
      </c>
      <c r="BK713" s="7">
        <v>1443323.0366666671</v>
      </c>
      <c r="BL713" s="7">
        <v>215504.72</v>
      </c>
      <c r="BM713" s="7">
        <v>4433711.55</v>
      </c>
      <c r="BN713" s="130">
        <v>0.89200000000000002</v>
      </c>
      <c r="BO713" s="131">
        <v>1.008361E-4</v>
      </c>
      <c r="BP713" s="161">
        <v>2555.3232994566793</v>
      </c>
      <c r="BQ713" s="162">
        <v>4647962</v>
      </c>
      <c r="BR713" s="161">
        <v>154572</v>
      </c>
      <c r="BS713" s="163">
        <v>0</v>
      </c>
      <c r="BT713" s="163">
        <v>888872.33000000007</v>
      </c>
      <c r="BU713" s="161">
        <v>7292363.5</v>
      </c>
      <c r="BV713" s="161">
        <v>382248.9</v>
      </c>
      <c r="BW713" s="165">
        <v>4438121.6099999994</v>
      </c>
      <c r="BX713" s="161">
        <v>154572</v>
      </c>
    </row>
    <row r="714" spans="1:76" ht="14.45" x14ac:dyDescent="0.3">
      <c r="A714" s="164" t="s">
        <v>31</v>
      </c>
      <c r="B714" s="6" t="s">
        <v>90</v>
      </c>
      <c r="C714" s="6" t="s">
        <v>97</v>
      </c>
      <c r="D714" s="6" t="s">
        <v>75</v>
      </c>
      <c r="E714" s="6" t="s">
        <v>36</v>
      </c>
      <c r="F714" s="24" t="str">
        <f>+Tabela1[[#This Row],[WK]]&amp;Tabela1[[#This Row],[PK]]&amp;Tabela1[[#This Row],[GK]]</f>
        <v>101408</v>
      </c>
      <c r="G714" s="6" t="s">
        <v>709</v>
      </c>
      <c r="H714" s="7">
        <v>345412083.19999933</v>
      </c>
      <c r="I714" s="8">
        <v>1.371</v>
      </c>
      <c r="J714" s="7">
        <v>473559966.05999994</v>
      </c>
      <c r="K714" s="8">
        <v>7.0000000000000007E-2</v>
      </c>
      <c r="L714" s="7">
        <v>33149197.624199998</v>
      </c>
      <c r="M714" s="7">
        <v>19422108.624199998</v>
      </c>
      <c r="N714" s="9">
        <v>1.4148745319710536</v>
      </c>
      <c r="O714" s="7">
        <v>34983975</v>
      </c>
      <c r="P714" s="8">
        <v>1.2949999999999999</v>
      </c>
      <c r="Q714" s="7">
        <v>45304248</v>
      </c>
      <c r="R714" s="8">
        <v>1.6E-2</v>
      </c>
      <c r="S714" s="7">
        <v>724867.96799999999</v>
      </c>
      <c r="T714" s="7">
        <v>126791.96799999999</v>
      </c>
      <c r="U714" s="9">
        <v>0.21199975922792419</v>
      </c>
      <c r="V714" s="7">
        <v>19548900.592199996</v>
      </c>
      <c r="W714" s="9">
        <v>1.3646544798751006</v>
      </c>
      <c r="X714" s="7">
        <v>29297881.326317172</v>
      </c>
      <c r="Y714" s="7">
        <v>0</v>
      </c>
      <c r="Z714" s="7">
        <v>653379.87</v>
      </c>
      <c r="AA714" s="7">
        <v>1496774.4563171733</v>
      </c>
      <c r="AB714" s="7">
        <v>19999765</v>
      </c>
      <c r="AC714" s="7">
        <v>7147962</v>
      </c>
      <c r="AD714" s="7">
        <v>9748980.7341171745</v>
      </c>
      <c r="AE714" s="7">
        <v>0</v>
      </c>
      <c r="AF714" s="7">
        <v>33149197.624199998</v>
      </c>
      <c r="AG714" s="7">
        <v>724867.96799999999</v>
      </c>
      <c r="AH714" s="7">
        <v>9748980.7341171745</v>
      </c>
      <c r="AI714" s="7">
        <v>11461228</v>
      </c>
      <c r="AJ714" s="7">
        <v>550473</v>
      </c>
      <c r="AK714" s="7">
        <v>6067241</v>
      </c>
      <c r="AL714" s="7">
        <v>0</v>
      </c>
      <c r="AM714" s="7">
        <v>615339</v>
      </c>
      <c r="AN714" s="7">
        <v>0</v>
      </c>
      <c r="AO714" s="7">
        <v>0</v>
      </c>
      <c r="AP714" s="7">
        <v>17873407</v>
      </c>
      <c r="AQ714" s="7">
        <v>823505</v>
      </c>
      <c r="AR714" s="7">
        <v>13727089</v>
      </c>
      <c r="AS714" s="7">
        <v>598076</v>
      </c>
      <c r="AT714" s="7">
        <v>6462427</v>
      </c>
      <c r="AU714" s="7">
        <v>0</v>
      </c>
      <c r="AV714" s="7">
        <v>440740</v>
      </c>
      <c r="AW714" s="7">
        <v>0</v>
      </c>
      <c r="AX714" s="7">
        <v>0</v>
      </c>
      <c r="AY714" s="7">
        <v>21015074</v>
      </c>
      <c r="AZ714" s="7">
        <v>345477</v>
      </c>
      <c r="BA714" s="7">
        <v>653379.87</v>
      </c>
      <c r="BB714" s="7">
        <v>0</v>
      </c>
      <c r="BC714" s="7">
        <v>56.34</v>
      </c>
      <c r="BD714" s="7">
        <v>6837.79</v>
      </c>
      <c r="BE714" s="7">
        <v>0</v>
      </c>
      <c r="BF714" s="7">
        <v>0</v>
      </c>
      <c r="BG714" s="7">
        <v>968511.45631717332</v>
      </c>
      <c r="BH714" s="7">
        <v>10801</v>
      </c>
      <c r="BI714" s="7">
        <v>528263</v>
      </c>
      <c r="BJ714" s="7">
        <v>7270526.2116666669</v>
      </c>
      <c r="BK714" s="7">
        <v>5284644.9633333338</v>
      </c>
      <c r="BL714" s="7">
        <v>1457923.4633333336</v>
      </c>
      <c r="BM714" s="7">
        <v>5027678.0666666673</v>
      </c>
      <c r="BN714" s="130">
        <v>1.1519999999999999</v>
      </c>
      <c r="BO714" s="131">
        <v>3.4960010000000002E-4</v>
      </c>
      <c r="BP714" s="161">
        <v>8859.5880253284631</v>
      </c>
      <c r="BQ714" s="162">
        <v>19999765</v>
      </c>
      <c r="BR714" s="161">
        <v>602252</v>
      </c>
      <c r="BS714" s="163">
        <v>0</v>
      </c>
      <c r="BT714" s="163">
        <v>2568088.6499999985</v>
      </c>
      <c r="BU714" s="161">
        <v>33149197.620000001</v>
      </c>
      <c r="BV714" s="161">
        <v>724867.97</v>
      </c>
      <c r="BW714" s="165">
        <v>12317069.379999999</v>
      </c>
      <c r="BX714" s="161">
        <v>602252</v>
      </c>
    </row>
    <row r="715" spans="1:76" ht="14.45" x14ac:dyDescent="0.3">
      <c r="A715" s="164" t="s">
        <v>31</v>
      </c>
      <c r="B715" s="6" t="s">
        <v>90</v>
      </c>
      <c r="C715" s="6" t="s">
        <v>97</v>
      </c>
      <c r="D715" s="6" t="s">
        <v>77</v>
      </c>
      <c r="E715" s="6" t="s">
        <v>40</v>
      </c>
      <c r="F715" s="24" t="str">
        <f>+Tabela1[[#This Row],[WK]]&amp;Tabela1[[#This Row],[PK]]&amp;Tabela1[[#This Row],[GK]]</f>
        <v>101409</v>
      </c>
      <c r="G715" s="6" t="s">
        <v>716</v>
      </c>
      <c r="H715" s="7">
        <v>288510321.55939877</v>
      </c>
      <c r="I715" s="8">
        <v>1.371</v>
      </c>
      <c r="J715" s="7">
        <v>395547650.85000002</v>
      </c>
      <c r="K715" s="8">
        <v>7.0000000000000007E-2</v>
      </c>
      <c r="L715" s="7">
        <v>27688335.559500005</v>
      </c>
      <c r="M715" s="7">
        <v>18793146.559500005</v>
      </c>
      <c r="N715" s="9">
        <v>2.112731563039302</v>
      </c>
      <c r="O715" s="7">
        <v>6523807</v>
      </c>
      <c r="P715" s="8">
        <v>1.2949999999999999</v>
      </c>
      <c r="Q715" s="7">
        <v>8448330</v>
      </c>
      <c r="R715" s="8">
        <v>1.6E-2</v>
      </c>
      <c r="S715" s="7">
        <v>135173.28</v>
      </c>
      <c r="T715" s="7">
        <v>25554.28</v>
      </c>
      <c r="U715" s="9">
        <v>0.23311907607257865</v>
      </c>
      <c r="V715" s="7">
        <v>18818700.839500006</v>
      </c>
      <c r="W715" s="9">
        <v>2.0898503154648056</v>
      </c>
      <c r="X715" s="7">
        <v>40941545.095544025</v>
      </c>
      <c r="Y715" s="7">
        <v>15101439</v>
      </c>
      <c r="Z715" s="7">
        <v>924029.86499999999</v>
      </c>
      <c r="AA715" s="7">
        <v>1885777.2305440218</v>
      </c>
      <c r="AB715" s="7">
        <v>23030299</v>
      </c>
      <c r="AC715" s="7">
        <v>0</v>
      </c>
      <c r="AD715" s="7">
        <v>22122844.256044019</v>
      </c>
      <c r="AE715" s="7">
        <v>0</v>
      </c>
      <c r="AF715" s="7">
        <v>27688335.559500005</v>
      </c>
      <c r="AG715" s="7">
        <v>135173.28</v>
      </c>
      <c r="AH715" s="7">
        <v>22122844.256044019</v>
      </c>
      <c r="AI715" s="7">
        <v>7426906</v>
      </c>
      <c r="AJ715" s="7">
        <v>59184</v>
      </c>
      <c r="AK715" s="7">
        <v>14314737</v>
      </c>
      <c r="AL715" s="7">
        <v>770790</v>
      </c>
      <c r="AM715" s="7">
        <v>1186904</v>
      </c>
      <c r="AN715" s="7">
        <v>0</v>
      </c>
      <c r="AO715" s="7">
        <v>0</v>
      </c>
      <c r="AP715" s="7">
        <v>18548381</v>
      </c>
      <c r="AQ715" s="7">
        <v>1022418</v>
      </c>
      <c r="AR715" s="7">
        <v>8895189</v>
      </c>
      <c r="AS715" s="7">
        <v>109619</v>
      </c>
      <c r="AT715" s="7">
        <v>14586867</v>
      </c>
      <c r="AU715" s="7">
        <v>446893</v>
      </c>
      <c r="AV715" s="7">
        <v>1097463</v>
      </c>
      <c r="AW715" s="7">
        <v>0</v>
      </c>
      <c r="AX715" s="7">
        <v>0</v>
      </c>
      <c r="AY715" s="7">
        <v>21089189</v>
      </c>
      <c r="AZ715" s="7">
        <v>426575</v>
      </c>
      <c r="BA715" s="7">
        <v>924029.86499999999</v>
      </c>
      <c r="BB715" s="7">
        <v>0</v>
      </c>
      <c r="BC715" s="7">
        <v>1289.55</v>
      </c>
      <c r="BD715" s="7">
        <v>5602.97</v>
      </c>
      <c r="BE715" s="7">
        <v>68.67</v>
      </c>
      <c r="BF715" s="7">
        <v>0</v>
      </c>
      <c r="BG715" s="7">
        <v>1057911.2305440218</v>
      </c>
      <c r="BH715" s="7">
        <v>11798</v>
      </c>
      <c r="BI715" s="7">
        <v>827866</v>
      </c>
      <c r="BJ715" s="7">
        <v>11393957.218333334</v>
      </c>
      <c r="BK715" s="7">
        <v>6766470.6499999985</v>
      </c>
      <c r="BL715" s="7">
        <v>3676446.0499999993</v>
      </c>
      <c r="BM715" s="7">
        <v>11157054.173333336</v>
      </c>
      <c r="BN715" s="130">
        <v>0.69399999999999995</v>
      </c>
      <c r="BO715" s="131">
        <v>4.967401E-4</v>
      </c>
      <c r="BP715" s="161">
        <v>12588.519089179303</v>
      </c>
      <c r="BQ715" s="162">
        <v>23030299</v>
      </c>
      <c r="BR715" s="161">
        <v>642907</v>
      </c>
      <c r="BS715" s="163">
        <v>0</v>
      </c>
      <c r="BT715" s="163">
        <v>348348.9044559747</v>
      </c>
      <c r="BU715" s="161">
        <v>27688335.559999999</v>
      </c>
      <c r="BV715" s="161">
        <v>135173.28</v>
      </c>
      <c r="BW715" s="165">
        <v>22471193.164455976</v>
      </c>
      <c r="BX715" s="161">
        <v>642907</v>
      </c>
    </row>
    <row r="716" spans="1:76" ht="14.45" x14ac:dyDescent="0.3">
      <c r="A716" s="164" t="s">
        <v>31</v>
      </c>
      <c r="B716" s="6" t="s">
        <v>90</v>
      </c>
      <c r="C716" s="6" t="s">
        <v>97</v>
      </c>
      <c r="D716" s="6" t="s">
        <v>90</v>
      </c>
      <c r="E716" s="6" t="s">
        <v>36</v>
      </c>
      <c r="F716" s="24" t="str">
        <f>+Tabela1[[#This Row],[WK]]&amp;Tabela1[[#This Row],[PK]]&amp;Tabela1[[#This Row],[GK]]</f>
        <v>101410</v>
      </c>
      <c r="G716" s="6" t="s">
        <v>717</v>
      </c>
      <c r="H716" s="7">
        <v>161220445.44119933</v>
      </c>
      <c r="I716" s="8">
        <v>1.371</v>
      </c>
      <c r="J716" s="7">
        <v>221033230.70000002</v>
      </c>
      <c r="K716" s="8">
        <v>7.0000000000000007E-2</v>
      </c>
      <c r="L716" s="7">
        <v>15472326.149000002</v>
      </c>
      <c r="M716" s="7">
        <v>9774837.1490000021</v>
      </c>
      <c r="N716" s="9">
        <v>1.7156394946966993</v>
      </c>
      <c r="O716" s="7">
        <v>1601015</v>
      </c>
      <c r="P716" s="8">
        <v>1.2949999999999999</v>
      </c>
      <c r="Q716" s="7">
        <v>2073314</v>
      </c>
      <c r="R716" s="8">
        <v>1.6E-2</v>
      </c>
      <c r="S716" s="7">
        <v>33173.023999999998</v>
      </c>
      <c r="T716" s="7">
        <v>-105630.976</v>
      </c>
      <c r="U716" s="9">
        <v>-0.76100815538457101</v>
      </c>
      <c r="V716" s="7">
        <v>9669206.1730000023</v>
      </c>
      <c r="W716" s="9">
        <v>1.6567376197528128</v>
      </c>
      <c r="X716" s="7">
        <v>17574710.854600117</v>
      </c>
      <c r="Y716" s="7">
        <v>1111281</v>
      </c>
      <c r="Z716" s="7">
        <v>62739.66</v>
      </c>
      <c r="AA716" s="7">
        <v>950373.19460011658</v>
      </c>
      <c r="AB716" s="7">
        <v>10413288</v>
      </c>
      <c r="AC716" s="7">
        <v>5037029</v>
      </c>
      <c r="AD716" s="7">
        <v>7905504.6816001143</v>
      </c>
      <c r="AE716" s="7">
        <v>0</v>
      </c>
      <c r="AF716" s="7">
        <v>15472326.149000002</v>
      </c>
      <c r="AG716" s="7">
        <v>33173.023999999998</v>
      </c>
      <c r="AH716" s="7">
        <v>7905504.6816001143</v>
      </c>
      <c r="AI716" s="7">
        <v>4757033</v>
      </c>
      <c r="AJ716" s="7">
        <v>251905</v>
      </c>
      <c r="AK716" s="7">
        <v>1724291</v>
      </c>
      <c r="AL716" s="7">
        <v>0</v>
      </c>
      <c r="AM716" s="7">
        <v>904014</v>
      </c>
      <c r="AN716" s="7">
        <v>0</v>
      </c>
      <c r="AO716" s="7">
        <v>0</v>
      </c>
      <c r="AP716" s="7">
        <v>9257206</v>
      </c>
      <c r="AQ716" s="7">
        <v>517176</v>
      </c>
      <c r="AR716" s="7">
        <v>5697489</v>
      </c>
      <c r="AS716" s="7">
        <v>138804</v>
      </c>
      <c r="AT716" s="7">
        <v>5122557</v>
      </c>
      <c r="AU716" s="7">
        <v>0</v>
      </c>
      <c r="AV716" s="7">
        <v>1104694</v>
      </c>
      <c r="AW716" s="7">
        <v>0</v>
      </c>
      <c r="AX716" s="7">
        <v>0</v>
      </c>
      <c r="AY716" s="7">
        <v>10579978</v>
      </c>
      <c r="AZ716" s="7">
        <v>215721</v>
      </c>
      <c r="BA716" s="7">
        <v>62739.66</v>
      </c>
      <c r="BB716" s="7">
        <v>0</v>
      </c>
      <c r="BC716" s="7">
        <v>0</v>
      </c>
      <c r="BD716" s="7">
        <v>674.62</v>
      </c>
      <c r="BE716" s="7">
        <v>0</v>
      </c>
      <c r="BF716" s="7">
        <v>0</v>
      </c>
      <c r="BG716" s="7">
        <v>528776.19460011658</v>
      </c>
      <c r="BH716" s="7">
        <v>5897</v>
      </c>
      <c r="BI716" s="7">
        <v>421597</v>
      </c>
      <c r="BJ716" s="7">
        <v>5802377.4008333338</v>
      </c>
      <c r="BK716" s="7">
        <v>569278.16666666698</v>
      </c>
      <c r="BL716" s="7">
        <v>6570238.7466666671</v>
      </c>
      <c r="BM716" s="7">
        <v>7791919.4433333324</v>
      </c>
      <c r="BN716" s="130">
        <v>0.94099999999999995</v>
      </c>
      <c r="BO716" s="131">
        <v>2.080018E-4</v>
      </c>
      <c r="BP716" s="161">
        <v>5270.7294994274807</v>
      </c>
      <c r="BQ716" s="162">
        <v>10413288</v>
      </c>
      <c r="BR716" s="161">
        <v>319969</v>
      </c>
      <c r="BS716" s="163">
        <v>0</v>
      </c>
      <c r="BT716" s="163">
        <v>1268207.879999999</v>
      </c>
      <c r="BU716" s="161">
        <v>15472326.15</v>
      </c>
      <c r="BV716" s="161">
        <v>33173.019999999997</v>
      </c>
      <c r="BW716" s="165">
        <v>9173712.5599999987</v>
      </c>
      <c r="BX716" s="161">
        <v>319969</v>
      </c>
    </row>
    <row r="717" spans="1:76" ht="14.45" x14ac:dyDescent="0.3">
      <c r="A717" s="164" t="s">
        <v>31</v>
      </c>
      <c r="B717" s="6" t="s">
        <v>90</v>
      </c>
      <c r="C717" s="6" t="s">
        <v>97</v>
      </c>
      <c r="D717" s="6" t="s">
        <v>92</v>
      </c>
      <c r="E717" s="6" t="s">
        <v>40</v>
      </c>
      <c r="F717" s="24" t="str">
        <f>+Tabela1[[#This Row],[WK]]&amp;Tabela1[[#This Row],[PK]]&amp;Tabela1[[#This Row],[GK]]</f>
        <v>101411</v>
      </c>
      <c r="G717" s="6" t="s">
        <v>718</v>
      </c>
      <c r="H717" s="7">
        <v>179032593.77159908</v>
      </c>
      <c r="I717" s="8">
        <v>1.371</v>
      </c>
      <c r="J717" s="7">
        <v>245453686.05999997</v>
      </c>
      <c r="K717" s="8">
        <v>7.0000000000000007E-2</v>
      </c>
      <c r="L717" s="7">
        <v>17181758.0242</v>
      </c>
      <c r="M717" s="7">
        <v>10720255.0242</v>
      </c>
      <c r="N717" s="9">
        <v>1.6590961923564842</v>
      </c>
      <c r="O717" s="7">
        <v>2047941</v>
      </c>
      <c r="P717" s="8">
        <v>1.2949999999999999</v>
      </c>
      <c r="Q717" s="7">
        <v>2652084</v>
      </c>
      <c r="R717" s="8">
        <v>1.6E-2</v>
      </c>
      <c r="S717" s="7">
        <v>42433.343999999997</v>
      </c>
      <c r="T717" s="7">
        <v>-49234.656000000003</v>
      </c>
      <c r="U717" s="9">
        <v>-0.53709752585416948</v>
      </c>
      <c r="V717" s="7">
        <v>10671020.3682</v>
      </c>
      <c r="W717" s="9">
        <v>1.6283750825668979</v>
      </c>
      <c r="X717" s="7">
        <v>21896585.524993949</v>
      </c>
      <c r="Y717" s="7">
        <v>6774786</v>
      </c>
      <c r="Z717" s="7">
        <v>44078.9</v>
      </c>
      <c r="AA717" s="7">
        <v>1058993.6249939499</v>
      </c>
      <c r="AB717" s="7">
        <v>14011254</v>
      </c>
      <c r="AC717" s="7">
        <v>7473</v>
      </c>
      <c r="AD717" s="7">
        <v>11225565.156793948</v>
      </c>
      <c r="AE717" s="7">
        <v>0</v>
      </c>
      <c r="AF717" s="7">
        <v>17181758.0242</v>
      </c>
      <c r="AG717" s="7">
        <v>42433.343999999997</v>
      </c>
      <c r="AH717" s="7">
        <v>11225565.156793948</v>
      </c>
      <c r="AI717" s="7">
        <v>5394935</v>
      </c>
      <c r="AJ717" s="7">
        <v>82587</v>
      </c>
      <c r="AK717" s="7">
        <v>6908288</v>
      </c>
      <c r="AL717" s="7">
        <v>0</v>
      </c>
      <c r="AM717" s="7">
        <v>787485</v>
      </c>
      <c r="AN717" s="7">
        <v>0</v>
      </c>
      <c r="AO717" s="7">
        <v>0</v>
      </c>
      <c r="AP717" s="7">
        <v>10592385</v>
      </c>
      <c r="AQ717" s="7">
        <v>839418</v>
      </c>
      <c r="AR717" s="7">
        <v>6461503</v>
      </c>
      <c r="AS717" s="7">
        <v>91668</v>
      </c>
      <c r="AT717" s="7">
        <v>7638935</v>
      </c>
      <c r="AU717" s="7">
        <v>30178</v>
      </c>
      <c r="AV717" s="7">
        <v>935219</v>
      </c>
      <c r="AW717" s="7">
        <v>0</v>
      </c>
      <c r="AX717" s="7">
        <v>0</v>
      </c>
      <c r="AY717" s="7">
        <v>12283812</v>
      </c>
      <c r="AZ717" s="7">
        <v>356831</v>
      </c>
      <c r="BA717" s="7">
        <v>44078.9</v>
      </c>
      <c r="BB717" s="7">
        <v>0</v>
      </c>
      <c r="BC717" s="7">
        <v>142.19</v>
      </c>
      <c r="BD717" s="7">
        <v>0</v>
      </c>
      <c r="BE717" s="7">
        <v>0</v>
      </c>
      <c r="BF717" s="7">
        <v>0</v>
      </c>
      <c r="BG717" s="7">
        <v>608222.6249939499</v>
      </c>
      <c r="BH717" s="7">
        <v>6783</v>
      </c>
      <c r="BI717" s="7">
        <v>450771</v>
      </c>
      <c r="BJ717" s="7">
        <v>6203930.5716666672</v>
      </c>
      <c r="BK717" s="7">
        <v>2812924.8566666665</v>
      </c>
      <c r="BL717" s="7">
        <v>3140551.3233333337</v>
      </c>
      <c r="BM717" s="7">
        <v>7282920.2133333338</v>
      </c>
      <c r="BN717" s="130">
        <v>0.74099999999999999</v>
      </c>
      <c r="BO717" s="131">
        <v>2.7124130000000002E-4</v>
      </c>
      <c r="BP717" s="161">
        <v>6873.5595408251329</v>
      </c>
      <c r="BQ717" s="162">
        <v>14011254</v>
      </c>
      <c r="BR717" s="161">
        <v>369930</v>
      </c>
      <c r="BS717" s="163">
        <v>0</v>
      </c>
      <c r="BT717" s="163">
        <v>1718319.2399999984</v>
      </c>
      <c r="BU717" s="161">
        <v>17181758.02</v>
      </c>
      <c r="BV717" s="161">
        <v>42433.34</v>
      </c>
      <c r="BW717" s="165">
        <v>12943884.399999999</v>
      </c>
      <c r="BX717" s="161">
        <v>369930</v>
      </c>
    </row>
    <row r="718" spans="1:76" ht="14.45" x14ac:dyDescent="0.3">
      <c r="A718" s="164" t="s">
        <v>31</v>
      </c>
      <c r="B718" s="6" t="s">
        <v>90</v>
      </c>
      <c r="C718" s="6" t="s">
        <v>130</v>
      </c>
      <c r="D718" s="6" t="s">
        <v>33</v>
      </c>
      <c r="E718" s="6" t="s">
        <v>36</v>
      </c>
      <c r="F718" s="24" t="str">
        <f>+Tabela1[[#This Row],[WK]]&amp;Tabela1[[#This Row],[PK]]&amp;Tabela1[[#This Row],[GK]]</f>
        <v>101501</v>
      </c>
      <c r="G718" s="6" t="s">
        <v>719</v>
      </c>
      <c r="H718" s="7">
        <v>123236268.28119971</v>
      </c>
      <c r="I718" s="8">
        <v>1.371</v>
      </c>
      <c r="J718" s="7">
        <v>168956923.81</v>
      </c>
      <c r="K718" s="8">
        <v>7.0000000000000007E-2</v>
      </c>
      <c r="L718" s="7">
        <v>11826984.666700002</v>
      </c>
      <c r="M718" s="7">
        <v>7485069.6667000018</v>
      </c>
      <c r="N718" s="9">
        <v>1.7239097648618182</v>
      </c>
      <c r="O718" s="7">
        <v>969527</v>
      </c>
      <c r="P718" s="8">
        <v>1.2949999999999999</v>
      </c>
      <c r="Q718" s="7">
        <v>1255537</v>
      </c>
      <c r="R718" s="8">
        <v>1.6E-2</v>
      </c>
      <c r="S718" s="7">
        <v>20088.592000000001</v>
      </c>
      <c r="T718" s="7">
        <v>-948.40799999999945</v>
      </c>
      <c r="U718" s="9">
        <v>-4.5082854019109164E-2</v>
      </c>
      <c r="V718" s="7">
        <v>7484121.258700002</v>
      </c>
      <c r="W718" s="9">
        <v>1.7153801505723651</v>
      </c>
      <c r="X718" s="7">
        <v>12586912.382862629</v>
      </c>
      <c r="Y718" s="7">
        <v>1923810</v>
      </c>
      <c r="Z718" s="7">
        <v>297549.77999999997</v>
      </c>
      <c r="AA718" s="7">
        <v>728060.60286262981</v>
      </c>
      <c r="AB718" s="7">
        <v>8322962</v>
      </c>
      <c r="AC718" s="7">
        <v>1314530</v>
      </c>
      <c r="AD718" s="7">
        <v>5102791.1241626274</v>
      </c>
      <c r="AE718" s="7">
        <v>0</v>
      </c>
      <c r="AF718" s="7">
        <v>11826984.666700002</v>
      </c>
      <c r="AG718" s="7">
        <v>20088.592000000001</v>
      </c>
      <c r="AH718" s="7">
        <v>5102791.1241626274</v>
      </c>
      <c r="AI718" s="7">
        <v>3625217</v>
      </c>
      <c r="AJ718" s="7">
        <v>4338</v>
      </c>
      <c r="AK718" s="7">
        <v>3517334</v>
      </c>
      <c r="AL718" s="7">
        <v>0</v>
      </c>
      <c r="AM718" s="7">
        <v>854562</v>
      </c>
      <c r="AN718" s="7">
        <v>0</v>
      </c>
      <c r="AO718" s="7">
        <v>0</v>
      </c>
      <c r="AP718" s="7">
        <v>6307056</v>
      </c>
      <c r="AQ718" s="7">
        <v>489329</v>
      </c>
      <c r="AR718" s="7">
        <v>4341915</v>
      </c>
      <c r="AS718" s="7">
        <v>21037</v>
      </c>
      <c r="AT718" s="7">
        <v>3836670</v>
      </c>
      <c r="AU718" s="7">
        <v>0</v>
      </c>
      <c r="AV718" s="7">
        <v>959808</v>
      </c>
      <c r="AW718" s="7">
        <v>0</v>
      </c>
      <c r="AX718" s="7">
        <v>0</v>
      </c>
      <c r="AY718" s="7">
        <v>7187728</v>
      </c>
      <c r="AZ718" s="7">
        <v>210855</v>
      </c>
      <c r="BA718" s="7">
        <v>297549.77999999997</v>
      </c>
      <c r="BB718" s="7">
        <v>0</v>
      </c>
      <c r="BC718" s="7">
        <v>139.47</v>
      </c>
      <c r="BD718" s="7">
        <v>2623.96</v>
      </c>
      <c r="BE718" s="7">
        <v>221.2</v>
      </c>
      <c r="BF718" s="7">
        <v>0</v>
      </c>
      <c r="BG718" s="7">
        <v>348721.60286262986</v>
      </c>
      <c r="BH718" s="7">
        <v>3889</v>
      </c>
      <c r="BI718" s="7">
        <v>379339</v>
      </c>
      <c r="BJ718" s="7">
        <v>5220900.91</v>
      </c>
      <c r="BK718" s="7">
        <v>3141670.1866666675</v>
      </c>
      <c r="BL718" s="7">
        <v>2072660.4366666665</v>
      </c>
      <c r="BM718" s="7">
        <v>4171602.0199999996</v>
      </c>
      <c r="BN718" s="130">
        <v>0.86699999999999999</v>
      </c>
      <c r="BO718" s="131">
        <v>1.5824320000000001E-4</v>
      </c>
      <c r="BP718" s="161">
        <v>4010.076657878767</v>
      </c>
      <c r="BQ718" s="162">
        <v>8322962</v>
      </c>
      <c r="BR718" s="161">
        <v>224031</v>
      </c>
      <c r="BS718" s="163">
        <v>0</v>
      </c>
      <c r="BT718" s="163">
        <v>832179.55999999866</v>
      </c>
      <c r="BU718" s="161">
        <v>11826984.67</v>
      </c>
      <c r="BV718" s="161">
        <v>20088.59</v>
      </c>
      <c r="BW718" s="165">
        <v>5934970.6799999988</v>
      </c>
      <c r="BX718" s="161">
        <v>224031</v>
      </c>
    </row>
    <row r="719" spans="1:76" ht="14.45" x14ac:dyDescent="0.3">
      <c r="A719" s="164" t="s">
        <v>31</v>
      </c>
      <c r="B719" s="6" t="s">
        <v>90</v>
      </c>
      <c r="C719" s="6" t="s">
        <v>130</v>
      </c>
      <c r="D719" s="6" t="s">
        <v>32</v>
      </c>
      <c r="E719" s="6" t="s">
        <v>36</v>
      </c>
      <c r="F719" s="24" t="str">
        <f>+Tabela1[[#This Row],[WK]]&amp;Tabela1[[#This Row],[PK]]&amp;Tabela1[[#This Row],[GK]]</f>
        <v>101502</v>
      </c>
      <c r="G719" s="6" t="s">
        <v>720</v>
      </c>
      <c r="H719" s="7">
        <v>140464188.0243991</v>
      </c>
      <c r="I719" s="8">
        <v>1.371</v>
      </c>
      <c r="J719" s="7">
        <v>192576401.77999997</v>
      </c>
      <c r="K719" s="8">
        <v>7.0000000000000007E-2</v>
      </c>
      <c r="L719" s="7">
        <v>13480348.124599999</v>
      </c>
      <c r="M719" s="7">
        <v>9045859.1245999988</v>
      </c>
      <c r="N719" s="9">
        <v>2.0398876002623973</v>
      </c>
      <c r="O719" s="7">
        <v>473951</v>
      </c>
      <c r="P719" s="8">
        <v>1.2949999999999999</v>
      </c>
      <c r="Q719" s="7">
        <v>613767</v>
      </c>
      <c r="R719" s="8">
        <v>1.6E-2</v>
      </c>
      <c r="S719" s="7">
        <v>9820.2720000000008</v>
      </c>
      <c r="T719" s="7">
        <v>-72218.728000000003</v>
      </c>
      <c r="U719" s="9">
        <v>-0.88029751703458115</v>
      </c>
      <c r="V719" s="7">
        <v>8973640.3965999987</v>
      </c>
      <c r="W719" s="9">
        <v>1.9868448499821099</v>
      </c>
      <c r="X719" s="7">
        <v>19833275.126956452</v>
      </c>
      <c r="Y719" s="7">
        <v>4404551</v>
      </c>
      <c r="Z719" s="7">
        <v>2294</v>
      </c>
      <c r="AA719" s="7">
        <v>1141065.1269564508</v>
      </c>
      <c r="AB719" s="7">
        <v>13203985</v>
      </c>
      <c r="AC719" s="7">
        <v>1081380</v>
      </c>
      <c r="AD719" s="7">
        <v>10859634.730356453</v>
      </c>
      <c r="AE719" s="7">
        <v>0</v>
      </c>
      <c r="AF719" s="7">
        <v>13480348.124599999</v>
      </c>
      <c r="AG719" s="7">
        <v>9820.2720000000008</v>
      </c>
      <c r="AH719" s="7">
        <v>10859634.730356453</v>
      </c>
      <c r="AI719" s="7">
        <v>3702510</v>
      </c>
      <c r="AJ719" s="7">
        <v>20956</v>
      </c>
      <c r="AK719" s="7">
        <v>2413375</v>
      </c>
      <c r="AL719" s="7">
        <v>0</v>
      </c>
      <c r="AM719" s="7">
        <v>1123184</v>
      </c>
      <c r="AN719" s="7">
        <v>0</v>
      </c>
      <c r="AO719" s="7">
        <v>0</v>
      </c>
      <c r="AP719" s="7">
        <v>10591570</v>
      </c>
      <c r="AQ719" s="7">
        <v>521155</v>
      </c>
      <c r="AR719" s="7">
        <v>4434489</v>
      </c>
      <c r="AS719" s="7">
        <v>82039</v>
      </c>
      <c r="AT719" s="7">
        <v>5699702</v>
      </c>
      <c r="AU719" s="7">
        <v>125008</v>
      </c>
      <c r="AV719" s="7">
        <v>1192752</v>
      </c>
      <c r="AW719" s="7">
        <v>0</v>
      </c>
      <c r="AX719" s="7">
        <v>0</v>
      </c>
      <c r="AY719" s="7">
        <v>12063548</v>
      </c>
      <c r="AZ719" s="7">
        <v>212477</v>
      </c>
      <c r="BA719" s="7">
        <v>2294</v>
      </c>
      <c r="BB719" s="7">
        <v>0</v>
      </c>
      <c r="BC719" s="7">
        <v>7.4</v>
      </c>
      <c r="BD719" s="7">
        <v>0</v>
      </c>
      <c r="BE719" s="7">
        <v>0</v>
      </c>
      <c r="BF719" s="7">
        <v>0</v>
      </c>
      <c r="BG719" s="7">
        <v>491205.12695645075</v>
      </c>
      <c r="BH719" s="7">
        <v>5478</v>
      </c>
      <c r="BI719" s="7">
        <v>649860</v>
      </c>
      <c r="BJ719" s="7">
        <v>8943995.6791666653</v>
      </c>
      <c r="BK719" s="7">
        <v>5391958.379999998</v>
      </c>
      <c r="BL719" s="7">
        <v>3439478.6966666668</v>
      </c>
      <c r="BM719" s="7">
        <v>7329191.8033333337</v>
      </c>
      <c r="BN719" s="130">
        <v>0.78500000000000003</v>
      </c>
      <c r="BO719" s="131">
        <v>2.2000599999999999E-4</v>
      </c>
      <c r="BP719" s="161">
        <v>5574.8870104043135</v>
      </c>
      <c r="BQ719" s="162">
        <v>13203985</v>
      </c>
      <c r="BR719" s="161">
        <v>298701</v>
      </c>
      <c r="BS719" s="163">
        <v>0</v>
      </c>
      <c r="BT719" s="163">
        <v>1258912.8399999999</v>
      </c>
      <c r="BU719" s="161">
        <v>13480348.119999999</v>
      </c>
      <c r="BV719" s="161">
        <v>9820.27</v>
      </c>
      <c r="BW719" s="165">
        <v>12118547.57</v>
      </c>
      <c r="BX719" s="161">
        <v>298701</v>
      </c>
    </row>
    <row r="720" spans="1:76" ht="14.45" x14ac:dyDescent="0.3">
      <c r="A720" s="164" t="s">
        <v>31</v>
      </c>
      <c r="B720" s="6" t="s">
        <v>90</v>
      </c>
      <c r="C720" s="6" t="s">
        <v>130</v>
      </c>
      <c r="D720" s="6" t="s">
        <v>37</v>
      </c>
      <c r="E720" s="6" t="s">
        <v>36</v>
      </c>
      <c r="F720" s="24" t="str">
        <f>+Tabela1[[#This Row],[WK]]&amp;Tabela1[[#This Row],[PK]]&amp;Tabela1[[#This Row],[GK]]</f>
        <v>101503</v>
      </c>
      <c r="G720" s="6" t="s">
        <v>721</v>
      </c>
      <c r="H720" s="7">
        <v>76071329.306799918</v>
      </c>
      <c r="I720" s="8">
        <v>1.371</v>
      </c>
      <c r="J720" s="7">
        <v>104293792.47999999</v>
      </c>
      <c r="K720" s="8">
        <v>7.0000000000000007E-2</v>
      </c>
      <c r="L720" s="7">
        <v>7300565.4736000001</v>
      </c>
      <c r="M720" s="7">
        <v>4499074.4736000001</v>
      </c>
      <c r="N720" s="9">
        <v>1.6059571398230443</v>
      </c>
      <c r="O720" s="7">
        <v>4288959</v>
      </c>
      <c r="P720" s="8">
        <v>1.2949999999999999</v>
      </c>
      <c r="Q720" s="7">
        <v>5554202</v>
      </c>
      <c r="R720" s="8">
        <v>1.6E-2</v>
      </c>
      <c r="S720" s="7">
        <v>88867.232000000004</v>
      </c>
      <c r="T720" s="7">
        <v>70985.232000000004</v>
      </c>
      <c r="U720" s="9">
        <v>3.9696472430376919</v>
      </c>
      <c r="V720" s="7">
        <v>4570059.7056</v>
      </c>
      <c r="W720" s="9">
        <v>1.6209489505645405</v>
      </c>
      <c r="X720" s="7">
        <v>10831395</v>
      </c>
      <c r="Y720" s="7">
        <v>2911335</v>
      </c>
      <c r="Z720" s="7">
        <v>0</v>
      </c>
      <c r="AA720" s="7">
        <v>572321</v>
      </c>
      <c r="AB720" s="7">
        <v>6728994</v>
      </c>
      <c r="AC720" s="7">
        <v>618745</v>
      </c>
      <c r="AD720" s="7">
        <v>6261335.2944</v>
      </c>
      <c r="AE720" s="7">
        <v>0</v>
      </c>
      <c r="AF720" s="7">
        <v>7300565.4736000001</v>
      </c>
      <c r="AG720" s="7">
        <v>88867.232000000004</v>
      </c>
      <c r="AH720" s="7">
        <v>6261335.2944</v>
      </c>
      <c r="AI720" s="7">
        <v>2339063</v>
      </c>
      <c r="AJ720" s="7">
        <v>12253</v>
      </c>
      <c r="AK720" s="7">
        <v>2745301</v>
      </c>
      <c r="AL720" s="7">
        <v>0</v>
      </c>
      <c r="AM720" s="7">
        <v>967574</v>
      </c>
      <c r="AN720" s="7">
        <v>0</v>
      </c>
      <c r="AO720" s="7">
        <v>0</v>
      </c>
      <c r="AP720" s="7">
        <v>5322628</v>
      </c>
      <c r="AQ720" s="7">
        <v>369980</v>
      </c>
      <c r="AR720" s="7">
        <v>2801491</v>
      </c>
      <c r="AS720" s="7">
        <v>17882</v>
      </c>
      <c r="AT720" s="7">
        <v>3169364</v>
      </c>
      <c r="AU720" s="7">
        <v>0</v>
      </c>
      <c r="AV720" s="7">
        <v>1163875</v>
      </c>
      <c r="AW720" s="7">
        <v>0</v>
      </c>
      <c r="AX720" s="7">
        <v>0</v>
      </c>
      <c r="AY720" s="7">
        <v>6070829</v>
      </c>
      <c r="AZ720" s="7">
        <v>150842</v>
      </c>
      <c r="BA720" s="7">
        <v>0</v>
      </c>
      <c r="BB720" s="7">
        <v>0</v>
      </c>
      <c r="BC720" s="7">
        <v>0</v>
      </c>
      <c r="BD720" s="7">
        <v>0</v>
      </c>
      <c r="BE720" s="7">
        <v>0</v>
      </c>
      <c r="BF720" s="7">
        <v>0</v>
      </c>
      <c r="BG720" s="7">
        <v>320594</v>
      </c>
      <c r="BH720" s="7">
        <v>2542</v>
      </c>
      <c r="BI720" s="7">
        <v>251727</v>
      </c>
      <c r="BJ720" s="7">
        <v>3464607.5425</v>
      </c>
      <c r="BK720" s="7">
        <v>1654054.6799999997</v>
      </c>
      <c r="BL720" s="7">
        <v>1324214.3266666669</v>
      </c>
      <c r="BM720" s="7">
        <v>4593782.7966666669</v>
      </c>
      <c r="BN720" s="130">
        <v>0.72099999999999997</v>
      </c>
      <c r="BO720" s="131">
        <v>1.069115E-4</v>
      </c>
      <c r="BP720" s="161">
        <v>2709.4030912015223</v>
      </c>
      <c r="BQ720" s="162">
        <v>6728994</v>
      </c>
      <c r="BR720" s="161">
        <v>141329</v>
      </c>
      <c r="BS720" s="163">
        <v>0</v>
      </c>
      <c r="BT720" s="163">
        <v>864843.87999999896</v>
      </c>
      <c r="BU720" s="161">
        <v>7300565.4699999997</v>
      </c>
      <c r="BV720" s="161">
        <v>88867.23</v>
      </c>
      <c r="BW720" s="165">
        <v>7126179.169999999</v>
      </c>
      <c r="BX720" s="161">
        <v>141329</v>
      </c>
    </row>
    <row r="721" spans="1:76" ht="14.45" x14ac:dyDescent="0.3">
      <c r="A721" s="164" t="s">
        <v>31</v>
      </c>
      <c r="B721" s="6" t="s">
        <v>90</v>
      </c>
      <c r="C721" s="6" t="s">
        <v>130</v>
      </c>
      <c r="D721" s="6" t="s">
        <v>39</v>
      </c>
      <c r="E721" s="6" t="s">
        <v>36</v>
      </c>
      <c r="F721" s="24" t="str">
        <f>+Tabela1[[#This Row],[WK]]&amp;Tabela1[[#This Row],[PK]]&amp;Tabela1[[#This Row],[GK]]</f>
        <v>101504</v>
      </c>
      <c r="G721" s="6" t="s">
        <v>722</v>
      </c>
      <c r="H721" s="7">
        <v>78563001.910000071</v>
      </c>
      <c r="I721" s="8">
        <v>1.371</v>
      </c>
      <c r="J721" s="7">
        <v>107709875.62</v>
      </c>
      <c r="K721" s="8">
        <v>7.0000000000000007E-2</v>
      </c>
      <c r="L721" s="7">
        <v>7539691.2934000008</v>
      </c>
      <c r="M721" s="7">
        <v>4666629.2934000008</v>
      </c>
      <c r="N721" s="9">
        <v>1.6242703058270238</v>
      </c>
      <c r="O721" s="7">
        <v>6136027</v>
      </c>
      <c r="P721" s="8">
        <v>1.2949999999999999</v>
      </c>
      <c r="Q721" s="7">
        <v>7946155</v>
      </c>
      <c r="R721" s="8">
        <v>1.6E-2</v>
      </c>
      <c r="S721" s="7">
        <v>127138.48</v>
      </c>
      <c r="T721" s="7">
        <v>63673.479999999996</v>
      </c>
      <c r="U721" s="9">
        <v>1.0032849602142913</v>
      </c>
      <c r="V721" s="7">
        <v>4730302.7734000012</v>
      </c>
      <c r="W721" s="9">
        <v>1.6108494059138572</v>
      </c>
      <c r="X721" s="7">
        <v>7934244.4299999997</v>
      </c>
      <c r="Y721" s="7">
        <v>0</v>
      </c>
      <c r="Z721" s="7">
        <v>17376.43</v>
      </c>
      <c r="AA721" s="7">
        <v>550857</v>
      </c>
      <c r="AB721" s="7">
        <v>4546140</v>
      </c>
      <c r="AC721" s="7">
        <v>2819871</v>
      </c>
      <c r="AD721" s="7">
        <v>3203941.6565999989</v>
      </c>
      <c r="AE721" s="7">
        <v>0</v>
      </c>
      <c r="AF721" s="7">
        <v>7539691.2934000008</v>
      </c>
      <c r="AG721" s="7">
        <v>127138.48</v>
      </c>
      <c r="AH721" s="7">
        <v>3203941.6565999989</v>
      </c>
      <c r="AI721" s="7">
        <v>2398820</v>
      </c>
      <c r="AJ721" s="7">
        <v>22557</v>
      </c>
      <c r="AK721" s="7">
        <v>2181359</v>
      </c>
      <c r="AL721" s="7">
        <v>0</v>
      </c>
      <c r="AM721" s="7">
        <v>1090378</v>
      </c>
      <c r="AN721" s="7">
        <v>0</v>
      </c>
      <c r="AO721" s="7">
        <v>0</v>
      </c>
      <c r="AP721" s="7">
        <v>3436307</v>
      </c>
      <c r="AQ721" s="7">
        <v>254610</v>
      </c>
      <c r="AR721" s="7">
        <v>2873062</v>
      </c>
      <c r="AS721" s="7">
        <v>63465</v>
      </c>
      <c r="AT721" s="7">
        <v>2307075</v>
      </c>
      <c r="AU721" s="7">
        <v>0</v>
      </c>
      <c r="AV721" s="7">
        <v>1225224</v>
      </c>
      <c r="AW721" s="7">
        <v>0</v>
      </c>
      <c r="AX721" s="7">
        <v>0</v>
      </c>
      <c r="AY721" s="7">
        <v>4019440</v>
      </c>
      <c r="AZ721" s="7">
        <v>118403</v>
      </c>
      <c r="BA721" s="7">
        <v>17376.43</v>
      </c>
      <c r="BB721" s="7">
        <v>0</v>
      </c>
      <c r="BC721" s="7">
        <v>0</v>
      </c>
      <c r="BD721" s="7">
        <v>0</v>
      </c>
      <c r="BE721" s="7">
        <v>0</v>
      </c>
      <c r="BF721" s="7">
        <v>560.53</v>
      </c>
      <c r="BG721" s="7">
        <v>320594</v>
      </c>
      <c r="BH721" s="7">
        <v>2774</v>
      </c>
      <c r="BI721" s="7">
        <v>230263</v>
      </c>
      <c r="BJ721" s="7">
        <v>3169020.0050000008</v>
      </c>
      <c r="BK721" s="7">
        <v>651150.57333333418</v>
      </c>
      <c r="BL721" s="7">
        <v>1812798.8766666667</v>
      </c>
      <c r="BM721" s="7">
        <v>6445879.9733333336</v>
      </c>
      <c r="BN721" s="130">
        <v>1.03</v>
      </c>
      <c r="BO721" s="131">
        <v>9.4556999999999996E-5</v>
      </c>
      <c r="BP721" s="161">
        <v>2396.2409170707701</v>
      </c>
      <c r="BQ721" s="162">
        <v>4546140</v>
      </c>
      <c r="BR721" s="161">
        <v>156471</v>
      </c>
      <c r="BS721" s="163">
        <v>0</v>
      </c>
      <c r="BT721" s="163">
        <v>892368.5700000003</v>
      </c>
      <c r="BU721" s="161">
        <v>7539691.29</v>
      </c>
      <c r="BV721" s="161">
        <v>127138.48</v>
      </c>
      <c r="BW721" s="165">
        <v>4096310.2300000004</v>
      </c>
      <c r="BX721" s="161">
        <v>156471</v>
      </c>
    </row>
    <row r="722" spans="1:76" ht="14.45" x14ac:dyDescent="0.3">
      <c r="A722" s="164" t="s">
        <v>31</v>
      </c>
      <c r="B722" s="6" t="s">
        <v>90</v>
      </c>
      <c r="C722" s="6" t="s">
        <v>130</v>
      </c>
      <c r="D722" s="6" t="s">
        <v>42</v>
      </c>
      <c r="E722" s="6" t="s">
        <v>36</v>
      </c>
      <c r="F722" s="24" t="str">
        <f>+Tabela1[[#This Row],[WK]]&amp;Tabela1[[#This Row],[PK]]&amp;Tabela1[[#This Row],[GK]]</f>
        <v>101505</v>
      </c>
      <c r="G722" s="6" t="s">
        <v>723</v>
      </c>
      <c r="H722" s="7">
        <v>101708283.16859958</v>
      </c>
      <c r="I722" s="8">
        <v>1.371</v>
      </c>
      <c r="J722" s="7">
        <v>139442056.22999999</v>
      </c>
      <c r="K722" s="8">
        <v>7.0000000000000007E-2</v>
      </c>
      <c r="L722" s="7">
        <v>9760943.9361000005</v>
      </c>
      <c r="M722" s="7">
        <v>6219895.9361000005</v>
      </c>
      <c r="N722" s="9">
        <v>1.7565127431483563</v>
      </c>
      <c r="O722" s="7">
        <v>8573809</v>
      </c>
      <c r="P722" s="8">
        <v>1.2949999999999999</v>
      </c>
      <c r="Q722" s="7">
        <v>11103083</v>
      </c>
      <c r="R722" s="8">
        <v>1.6E-2</v>
      </c>
      <c r="S722" s="7">
        <v>177649.32800000001</v>
      </c>
      <c r="T722" s="7">
        <v>127575.32800000001</v>
      </c>
      <c r="U722" s="9">
        <v>2.5477359108519395</v>
      </c>
      <c r="V722" s="7">
        <v>6347471.2641000003</v>
      </c>
      <c r="W722" s="9">
        <v>1.7675454256636227</v>
      </c>
      <c r="X722" s="7">
        <v>11209007.4</v>
      </c>
      <c r="Y722" s="7">
        <v>2784568</v>
      </c>
      <c r="Z722" s="7">
        <v>818.40000000000009</v>
      </c>
      <c r="AA722" s="7">
        <v>571512</v>
      </c>
      <c r="AB722" s="7">
        <v>7852109</v>
      </c>
      <c r="AC722" s="7">
        <v>0</v>
      </c>
      <c r="AD722" s="7">
        <v>4861536.1359000001</v>
      </c>
      <c r="AE722" s="7">
        <v>0</v>
      </c>
      <c r="AF722" s="7">
        <v>9760943.9361000005</v>
      </c>
      <c r="AG722" s="7">
        <v>177649.32800000001</v>
      </c>
      <c r="AH722" s="7">
        <v>4861536.1359000001</v>
      </c>
      <c r="AI722" s="7">
        <v>2956546</v>
      </c>
      <c r="AJ722" s="7">
        <v>11234</v>
      </c>
      <c r="AK722" s="7">
        <v>2716650</v>
      </c>
      <c r="AL722" s="7">
        <v>0</v>
      </c>
      <c r="AM722" s="7">
        <v>1182384</v>
      </c>
      <c r="AN722" s="7">
        <v>0</v>
      </c>
      <c r="AO722" s="7">
        <v>0</v>
      </c>
      <c r="AP722" s="7">
        <v>6012802</v>
      </c>
      <c r="AQ722" s="7">
        <v>465459</v>
      </c>
      <c r="AR722" s="7">
        <v>3541048</v>
      </c>
      <c r="AS722" s="7">
        <v>50074</v>
      </c>
      <c r="AT722" s="7">
        <v>3015966</v>
      </c>
      <c r="AU722" s="7">
        <v>0</v>
      </c>
      <c r="AV722" s="7">
        <v>493518</v>
      </c>
      <c r="AW722" s="7">
        <v>0</v>
      </c>
      <c r="AX722" s="7">
        <v>0</v>
      </c>
      <c r="AY722" s="7">
        <v>7056631</v>
      </c>
      <c r="AZ722" s="7">
        <v>204367</v>
      </c>
      <c r="BA722" s="7">
        <v>818.40000000000009</v>
      </c>
      <c r="BB722" s="7">
        <v>0</v>
      </c>
      <c r="BC722" s="7">
        <v>2.64</v>
      </c>
      <c r="BD722" s="7">
        <v>0</v>
      </c>
      <c r="BE722" s="7">
        <v>0</v>
      </c>
      <c r="BF722" s="7">
        <v>0</v>
      </c>
      <c r="BG722" s="7">
        <v>320594</v>
      </c>
      <c r="BH722" s="7">
        <v>3097</v>
      </c>
      <c r="BI722" s="7">
        <v>250918</v>
      </c>
      <c r="BJ722" s="7">
        <v>3453412.4183333335</v>
      </c>
      <c r="BK722" s="7">
        <v>2152218.5233333334</v>
      </c>
      <c r="BL722" s="7">
        <v>1334550.92</v>
      </c>
      <c r="BM722" s="7">
        <v>2535673.7400000002</v>
      </c>
      <c r="BN722" s="130">
        <v>0.78300000000000003</v>
      </c>
      <c r="BO722" s="131">
        <v>1.3753039999999999E-4</v>
      </c>
      <c r="BP722" s="161">
        <v>3484.8046405668028</v>
      </c>
      <c r="BQ722" s="162">
        <v>7852109</v>
      </c>
      <c r="BR722" s="161">
        <v>168136</v>
      </c>
      <c r="BS722" s="163">
        <v>0</v>
      </c>
      <c r="BT722" s="163">
        <v>729610.59999999963</v>
      </c>
      <c r="BU722" s="161">
        <v>9760943.9399999995</v>
      </c>
      <c r="BV722" s="161">
        <v>177649.33</v>
      </c>
      <c r="BW722" s="165">
        <v>5591146.7399999993</v>
      </c>
      <c r="BX722" s="161">
        <v>168136</v>
      </c>
    </row>
    <row r="723" spans="1:76" ht="14.45" x14ac:dyDescent="0.3">
      <c r="A723" s="164" t="s">
        <v>31</v>
      </c>
      <c r="B723" s="6" t="s">
        <v>90</v>
      </c>
      <c r="C723" s="6" t="s">
        <v>130</v>
      </c>
      <c r="D723" s="6" t="s">
        <v>44</v>
      </c>
      <c r="E723" s="6" t="s">
        <v>36</v>
      </c>
      <c r="F723" s="24" t="str">
        <f>+Tabela1[[#This Row],[WK]]&amp;Tabela1[[#This Row],[PK]]&amp;Tabela1[[#This Row],[GK]]</f>
        <v>101506</v>
      </c>
      <c r="G723" s="6" t="s">
        <v>724</v>
      </c>
      <c r="H723" s="7">
        <v>197460419.88899958</v>
      </c>
      <c r="I723" s="8">
        <v>1.371</v>
      </c>
      <c r="J723" s="7">
        <v>270718235.66000003</v>
      </c>
      <c r="K723" s="8">
        <v>7.0000000000000007E-2</v>
      </c>
      <c r="L723" s="7">
        <v>18950276.496200003</v>
      </c>
      <c r="M723" s="7">
        <v>12624821.496200003</v>
      </c>
      <c r="N723" s="9">
        <v>1.9958756320612514</v>
      </c>
      <c r="O723" s="7">
        <v>3533710</v>
      </c>
      <c r="P723" s="8">
        <v>1.2949999999999999</v>
      </c>
      <c r="Q723" s="7">
        <v>4576154</v>
      </c>
      <c r="R723" s="8">
        <v>1.6E-2</v>
      </c>
      <c r="S723" s="7">
        <v>73218.464000000007</v>
      </c>
      <c r="T723" s="7">
        <v>-336323.53599999996</v>
      </c>
      <c r="U723" s="9">
        <v>-0.82121866865913618</v>
      </c>
      <c r="V723" s="7">
        <v>12288497.960200004</v>
      </c>
      <c r="W723" s="9">
        <v>1.8245736353260447</v>
      </c>
      <c r="X723" s="7">
        <v>21155639.942973815</v>
      </c>
      <c r="Y723" s="7">
        <v>3042878</v>
      </c>
      <c r="Z723" s="7">
        <v>20717.3</v>
      </c>
      <c r="AA723" s="7">
        <v>737786.64297381474</v>
      </c>
      <c r="AB723" s="7">
        <v>13852522</v>
      </c>
      <c r="AC723" s="7">
        <v>3501736</v>
      </c>
      <c r="AD723" s="7">
        <v>8867141.9827738125</v>
      </c>
      <c r="AE723" s="7">
        <v>0</v>
      </c>
      <c r="AF723" s="7">
        <v>18950276.496200003</v>
      </c>
      <c r="AG723" s="7">
        <v>73218.464000000007</v>
      </c>
      <c r="AH723" s="7">
        <v>8867141.9827738125</v>
      </c>
      <c r="AI723" s="7">
        <v>5281344</v>
      </c>
      <c r="AJ723" s="7">
        <v>370486</v>
      </c>
      <c r="AK723" s="7">
        <v>6195892</v>
      </c>
      <c r="AL723" s="7">
        <v>0</v>
      </c>
      <c r="AM723" s="7">
        <v>763574</v>
      </c>
      <c r="AN723" s="7">
        <v>0</v>
      </c>
      <c r="AO723" s="7">
        <v>0</v>
      </c>
      <c r="AP723" s="7">
        <v>11604951</v>
      </c>
      <c r="AQ723" s="7">
        <v>680287</v>
      </c>
      <c r="AR723" s="7">
        <v>6325455</v>
      </c>
      <c r="AS723" s="7">
        <v>409542</v>
      </c>
      <c r="AT723" s="7">
        <v>6869509</v>
      </c>
      <c r="AU723" s="7">
        <v>0</v>
      </c>
      <c r="AV723" s="7">
        <v>714071</v>
      </c>
      <c r="AW723" s="7">
        <v>0</v>
      </c>
      <c r="AX723" s="7">
        <v>0</v>
      </c>
      <c r="AY723" s="7">
        <v>12685769</v>
      </c>
      <c r="AZ723" s="7">
        <v>288709</v>
      </c>
      <c r="BA723" s="7">
        <v>20717.3</v>
      </c>
      <c r="BB723" s="7">
        <v>0</v>
      </c>
      <c r="BC723" s="7">
        <v>66.83</v>
      </c>
      <c r="BD723" s="7">
        <v>0</v>
      </c>
      <c r="BE723" s="7">
        <v>0</v>
      </c>
      <c r="BF723" s="7">
        <v>0</v>
      </c>
      <c r="BG723" s="7">
        <v>535949.64297381474</v>
      </c>
      <c r="BH723" s="7">
        <v>5977</v>
      </c>
      <c r="BI723" s="7">
        <v>201837</v>
      </c>
      <c r="BJ723" s="7">
        <v>2777890.4216666669</v>
      </c>
      <c r="BK723" s="7">
        <v>0</v>
      </c>
      <c r="BL723" s="7">
        <v>2392969.9233333333</v>
      </c>
      <c r="BM723" s="7">
        <v>6325621.8399999999</v>
      </c>
      <c r="BN723" s="130">
        <v>0.85499999999999998</v>
      </c>
      <c r="BO723" s="131">
        <v>2.2999350000000001E-4</v>
      </c>
      <c r="BP723" s="161">
        <v>5828.0180968422701</v>
      </c>
      <c r="BQ723" s="162">
        <v>13852522</v>
      </c>
      <c r="BR723" s="161">
        <v>321437</v>
      </c>
      <c r="BS723" s="163">
        <v>0</v>
      </c>
      <c r="BT723" s="163">
        <v>1223855.0570261851</v>
      </c>
      <c r="BU723" s="161">
        <v>18950276.5</v>
      </c>
      <c r="BV723" s="161">
        <v>73218.460000000006</v>
      </c>
      <c r="BW723" s="165">
        <v>10090997.037026186</v>
      </c>
      <c r="BX723" s="161">
        <v>321437</v>
      </c>
    </row>
    <row r="724" spans="1:76" ht="14.45" x14ac:dyDescent="0.3">
      <c r="A724" s="164" t="s">
        <v>31</v>
      </c>
      <c r="B724" s="6" t="s">
        <v>90</v>
      </c>
      <c r="C724" s="6" t="s">
        <v>130</v>
      </c>
      <c r="D724" s="6" t="s">
        <v>51</v>
      </c>
      <c r="E724" s="6" t="s">
        <v>36</v>
      </c>
      <c r="F724" s="24" t="str">
        <f>+Tabela1[[#This Row],[WK]]&amp;Tabela1[[#This Row],[PK]]&amp;Tabela1[[#This Row],[GK]]</f>
        <v>101507</v>
      </c>
      <c r="G724" s="6" t="s">
        <v>725</v>
      </c>
      <c r="H724" s="7">
        <v>110865893.53799987</v>
      </c>
      <c r="I724" s="8">
        <v>1.371</v>
      </c>
      <c r="J724" s="7">
        <v>151997140.04000002</v>
      </c>
      <c r="K724" s="8">
        <v>7.0000000000000007E-2</v>
      </c>
      <c r="L724" s="7">
        <v>10639799.802800003</v>
      </c>
      <c r="M724" s="7">
        <v>6029065.8028000034</v>
      </c>
      <c r="N724" s="9">
        <v>1.30761518725652</v>
      </c>
      <c r="O724" s="7">
        <v>34434354</v>
      </c>
      <c r="P724" s="8">
        <v>1.2949999999999999</v>
      </c>
      <c r="Q724" s="7">
        <v>44592488</v>
      </c>
      <c r="R724" s="8">
        <v>1.6E-2</v>
      </c>
      <c r="S724" s="7">
        <v>713479.80799999996</v>
      </c>
      <c r="T724" s="7">
        <v>271124.80799999996</v>
      </c>
      <c r="U724" s="9">
        <v>0.61291227181788377</v>
      </c>
      <c r="V724" s="7">
        <v>6300190.6108000036</v>
      </c>
      <c r="W724" s="9">
        <v>1.2467998507051832</v>
      </c>
      <c r="X724" s="7">
        <v>9170010.1850000005</v>
      </c>
      <c r="Y724" s="7">
        <v>0</v>
      </c>
      <c r="Z724" s="7">
        <v>70312.184999999998</v>
      </c>
      <c r="AA724" s="7">
        <v>750098</v>
      </c>
      <c r="AB724" s="7">
        <v>6795665</v>
      </c>
      <c r="AC724" s="7">
        <v>1553935</v>
      </c>
      <c r="AD724" s="7">
        <v>2869819.5741999969</v>
      </c>
      <c r="AE724" s="7">
        <v>0</v>
      </c>
      <c r="AF724" s="7">
        <v>10639799.802800003</v>
      </c>
      <c r="AG724" s="7">
        <v>713479.80799999996</v>
      </c>
      <c r="AH724" s="7">
        <v>2869819.5741999969</v>
      </c>
      <c r="AI724" s="7">
        <v>3849663</v>
      </c>
      <c r="AJ724" s="7">
        <v>370973</v>
      </c>
      <c r="AK724" s="7">
        <v>1367139</v>
      </c>
      <c r="AL724" s="7">
        <v>0</v>
      </c>
      <c r="AM724" s="7">
        <v>331932</v>
      </c>
      <c r="AN724" s="7">
        <v>0</v>
      </c>
      <c r="AO724" s="7">
        <v>0</v>
      </c>
      <c r="AP724" s="7">
        <v>5499658</v>
      </c>
      <c r="AQ724" s="7">
        <v>425677</v>
      </c>
      <c r="AR724" s="7">
        <v>4610734</v>
      </c>
      <c r="AS724" s="7">
        <v>442355</v>
      </c>
      <c r="AT724" s="7">
        <v>1567593</v>
      </c>
      <c r="AU724" s="7">
        <v>0</v>
      </c>
      <c r="AV724" s="7">
        <v>848821</v>
      </c>
      <c r="AW724" s="7">
        <v>0</v>
      </c>
      <c r="AX724" s="7">
        <v>0</v>
      </c>
      <c r="AY724" s="7">
        <v>6225044</v>
      </c>
      <c r="AZ724" s="7">
        <v>186525</v>
      </c>
      <c r="BA724" s="7">
        <v>70312.184999999998</v>
      </c>
      <c r="BB724" s="7">
        <v>0</v>
      </c>
      <c r="BC724" s="7">
        <v>108.18</v>
      </c>
      <c r="BD724" s="7">
        <v>0</v>
      </c>
      <c r="BE724" s="7">
        <v>790.89</v>
      </c>
      <c r="BF724" s="7">
        <v>0</v>
      </c>
      <c r="BG724" s="7">
        <v>320594</v>
      </c>
      <c r="BH724" s="7">
        <v>3398</v>
      </c>
      <c r="BI724" s="7">
        <v>429504</v>
      </c>
      <c r="BJ724" s="7">
        <v>5911244.9866666663</v>
      </c>
      <c r="BK724" s="7">
        <v>5143810.709999999</v>
      </c>
      <c r="BL724" s="7">
        <v>1178009.72</v>
      </c>
      <c r="BM724" s="7">
        <v>713717.66666666698</v>
      </c>
      <c r="BN724" s="130">
        <v>1.03</v>
      </c>
      <c r="BO724" s="131">
        <v>1.3406130000000001E-4</v>
      </c>
      <c r="BP724" s="161">
        <v>3397.759563412249</v>
      </c>
      <c r="BQ724" s="162">
        <v>6795665</v>
      </c>
      <c r="BR724" s="161">
        <v>201204</v>
      </c>
      <c r="BS724" s="163">
        <v>0</v>
      </c>
      <c r="BT724" s="163">
        <v>859176.81499999948</v>
      </c>
      <c r="BU724" s="161">
        <v>10639799.800000001</v>
      </c>
      <c r="BV724" s="161">
        <v>713479.81</v>
      </c>
      <c r="BW724" s="165">
        <v>3728996.3849999993</v>
      </c>
      <c r="BX724" s="161">
        <v>201204</v>
      </c>
    </row>
    <row r="725" spans="1:76" ht="14.45" x14ac:dyDescent="0.3">
      <c r="A725" s="164" t="s">
        <v>31</v>
      </c>
      <c r="B725" s="6" t="s">
        <v>90</v>
      </c>
      <c r="C725" s="6" t="s">
        <v>130</v>
      </c>
      <c r="D725" s="6" t="s">
        <v>75</v>
      </c>
      <c r="E725" s="6" t="s">
        <v>36</v>
      </c>
      <c r="F725" s="24" t="str">
        <f>+Tabela1[[#This Row],[WK]]&amp;Tabela1[[#This Row],[PK]]&amp;Tabela1[[#This Row],[GK]]</f>
        <v>101508</v>
      </c>
      <c r="G725" s="6" t="s">
        <v>726</v>
      </c>
      <c r="H725" s="7">
        <v>291247714.63659894</v>
      </c>
      <c r="I725" s="8">
        <v>1.371</v>
      </c>
      <c r="J725" s="7">
        <v>399300616.77000004</v>
      </c>
      <c r="K725" s="8">
        <v>7.0000000000000007E-2</v>
      </c>
      <c r="L725" s="7">
        <v>27951043.173900004</v>
      </c>
      <c r="M725" s="7">
        <v>16267478.173900004</v>
      </c>
      <c r="N725" s="9">
        <v>1.3923385690840087</v>
      </c>
      <c r="O725" s="7">
        <v>34012568</v>
      </c>
      <c r="P725" s="8">
        <v>1.2949999999999999</v>
      </c>
      <c r="Q725" s="7">
        <v>44046276</v>
      </c>
      <c r="R725" s="8">
        <v>1.6E-2</v>
      </c>
      <c r="S725" s="7">
        <v>704740.41599999997</v>
      </c>
      <c r="T725" s="7">
        <v>-19582.584000000032</v>
      </c>
      <c r="U725" s="9">
        <v>-2.7035706445881231E-2</v>
      </c>
      <c r="V725" s="7">
        <v>16247895.589900006</v>
      </c>
      <c r="W725" s="9">
        <v>1.3094811614917869</v>
      </c>
      <c r="X725" s="7">
        <v>18450699.356124729</v>
      </c>
      <c r="Y725" s="7">
        <v>0</v>
      </c>
      <c r="Z725" s="7">
        <v>67729.574999999997</v>
      </c>
      <c r="AA725" s="7">
        <v>1340132.7811247315</v>
      </c>
      <c r="AB725" s="7">
        <v>13378444</v>
      </c>
      <c r="AC725" s="7">
        <v>3664393</v>
      </c>
      <c r="AD725" s="7">
        <v>3664393</v>
      </c>
      <c r="AE725" s="7">
        <v>0</v>
      </c>
      <c r="AF725" s="7">
        <v>27951043.173900004</v>
      </c>
      <c r="AG725" s="7">
        <v>704740.41599999997</v>
      </c>
      <c r="AH725" s="7">
        <v>3664393</v>
      </c>
      <c r="AI725" s="7">
        <v>9755018</v>
      </c>
      <c r="AJ725" s="7">
        <v>893819</v>
      </c>
      <c r="AK725" s="7">
        <v>3058001</v>
      </c>
      <c r="AL725" s="7">
        <v>0</v>
      </c>
      <c r="AM725" s="7">
        <v>945884</v>
      </c>
      <c r="AN725" s="7">
        <v>0</v>
      </c>
      <c r="AO725" s="7">
        <v>0</v>
      </c>
      <c r="AP725" s="7">
        <v>12640863</v>
      </c>
      <c r="AQ725" s="7">
        <v>624590</v>
      </c>
      <c r="AR725" s="7">
        <v>11683565</v>
      </c>
      <c r="AS725" s="7">
        <v>724323</v>
      </c>
      <c r="AT725" s="7">
        <v>3881752</v>
      </c>
      <c r="AU725" s="7">
        <v>0</v>
      </c>
      <c r="AV725" s="7">
        <v>981987</v>
      </c>
      <c r="AW725" s="7">
        <v>0</v>
      </c>
      <c r="AX725" s="7">
        <v>0</v>
      </c>
      <c r="AY725" s="7">
        <v>13998372</v>
      </c>
      <c r="AZ725" s="7">
        <v>270867</v>
      </c>
      <c r="BA725" s="7">
        <v>67729.574999999997</v>
      </c>
      <c r="BB725" s="7">
        <v>0</v>
      </c>
      <c r="BC725" s="7">
        <v>135.44999999999999</v>
      </c>
      <c r="BD725" s="7">
        <v>0</v>
      </c>
      <c r="BE725" s="7">
        <v>553.54999999999995</v>
      </c>
      <c r="BF725" s="7">
        <v>0</v>
      </c>
      <c r="BG725" s="7">
        <v>730530.78112473164</v>
      </c>
      <c r="BH725" s="7">
        <v>8147</v>
      </c>
      <c r="BI725" s="7">
        <v>609602</v>
      </c>
      <c r="BJ725" s="7">
        <v>8389876.2791666649</v>
      </c>
      <c r="BK725" s="7">
        <v>4311320.4766666647</v>
      </c>
      <c r="BL725" s="7">
        <v>5073899.91</v>
      </c>
      <c r="BM725" s="7">
        <v>6166423.3900000006</v>
      </c>
      <c r="BN725" s="130">
        <v>1.107</v>
      </c>
      <c r="BO725" s="131">
        <v>2.955147E-4</v>
      </c>
      <c r="BP725" s="161">
        <v>7488.8781896762903</v>
      </c>
      <c r="BQ725" s="162">
        <v>13378444</v>
      </c>
      <c r="BR725" s="161">
        <v>459309</v>
      </c>
      <c r="BS725" s="163">
        <v>0</v>
      </c>
      <c r="BT725" s="163">
        <v>2179998.25</v>
      </c>
      <c r="BU725" s="161">
        <v>27951043.170000002</v>
      </c>
      <c r="BV725" s="161">
        <v>704740.42</v>
      </c>
      <c r="BW725" s="165">
        <v>5844391.25</v>
      </c>
      <c r="BX725" s="161">
        <v>459309</v>
      </c>
    </row>
    <row r="726" spans="1:76" ht="14.45" x14ac:dyDescent="0.3">
      <c r="A726" s="164" t="s">
        <v>31</v>
      </c>
      <c r="B726" s="6" t="s">
        <v>90</v>
      </c>
      <c r="C726" s="6" t="s">
        <v>130</v>
      </c>
      <c r="D726" s="6" t="s">
        <v>77</v>
      </c>
      <c r="E726" s="6" t="s">
        <v>36</v>
      </c>
      <c r="F726" s="24" t="str">
        <f>+Tabela1[[#This Row],[WK]]&amp;Tabela1[[#This Row],[PK]]&amp;Tabela1[[#This Row],[GK]]</f>
        <v>101509</v>
      </c>
      <c r="G726" s="6" t="s">
        <v>727</v>
      </c>
      <c r="H726" s="7">
        <v>72257027.117199928</v>
      </c>
      <c r="I726" s="8">
        <v>1.371</v>
      </c>
      <c r="J726" s="7">
        <v>99064384.179999992</v>
      </c>
      <c r="K726" s="8">
        <v>7.0000000000000007E-2</v>
      </c>
      <c r="L726" s="7">
        <v>6934506.8925999999</v>
      </c>
      <c r="M726" s="7">
        <v>4336620.8925999999</v>
      </c>
      <c r="N726" s="9">
        <v>1.669288372392014</v>
      </c>
      <c r="O726" s="7">
        <v>1701005</v>
      </c>
      <c r="P726" s="8">
        <v>1.2949999999999999</v>
      </c>
      <c r="Q726" s="7">
        <v>2202801</v>
      </c>
      <c r="R726" s="8">
        <v>1.6E-2</v>
      </c>
      <c r="S726" s="7">
        <v>35244.815999999999</v>
      </c>
      <c r="T726" s="7">
        <v>13925.815999999999</v>
      </c>
      <c r="U726" s="9">
        <v>0.65321150147755513</v>
      </c>
      <c r="V726" s="7">
        <v>4350546.7085999995</v>
      </c>
      <c r="W726" s="9">
        <v>1.6610180221097621</v>
      </c>
      <c r="X726" s="7">
        <v>8514845</v>
      </c>
      <c r="Y726" s="7">
        <v>996161</v>
      </c>
      <c r="Z726" s="7">
        <v>0</v>
      </c>
      <c r="AA726" s="7">
        <v>640410</v>
      </c>
      <c r="AB726" s="7">
        <v>4795959</v>
      </c>
      <c r="AC726" s="7">
        <v>2082315</v>
      </c>
      <c r="AD726" s="7">
        <v>4164298.2914</v>
      </c>
      <c r="AE726" s="7">
        <v>0</v>
      </c>
      <c r="AF726" s="7">
        <v>6934506.8925999999</v>
      </c>
      <c r="AG726" s="7">
        <v>35244.815999999999</v>
      </c>
      <c r="AH726" s="7">
        <v>4164298.2914</v>
      </c>
      <c r="AI726" s="7">
        <v>2169066</v>
      </c>
      <c r="AJ726" s="7">
        <v>13332</v>
      </c>
      <c r="AK726" s="7">
        <v>574458</v>
      </c>
      <c r="AL726" s="7">
        <v>0</v>
      </c>
      <c r="AM726" s="7">
        <v>255871</v>
      </c>
      <c r="AN726" s="7">
        <v>0</v>
      </c>
      <c r="AO726" s="7">
        <v>0</v>
      </c>
      <c r="AP726" s="7">
        <v>4048036</v>
      </c>
      <c r="AQ726" s="7">
        <v>234719</v>
      </c>
      <c r="AR726" s="7">
        <v>2597886</v>
      </c>
      <c r="AS726" s="7">
        <v>21319</v>
      </c>
      <c r="AT726" s="7">
        <v>2335224</v>
      </c>
      <c r="AU726" s="7">
        <v>0</v>
      </c>
      <c r="AV726" s="7">
        <v>1374901</v>
      </c>
      <c r="AW726" s="7">
        <v>0</v>
      </c>
      <c r="AX726" s="7">
        <v>0</v>
      </c>
      <c r="AY726" s="7">
        <v>4456434</v>
      </c>
      <c r="AZ726" s="7">
        <v>102183</v>
      </c>
      <c r="BA726" s="7">
        <v>0</v>
      </c>
      <c r="BB726" s="7">
        <v>0</v>
      </c>
      <c r="BC726" s="7">
        <v>0</v>
      </c>
      <c r="BD726" s="7">
        <v>0</v>
      </c>
      <c r="BE726" s="7">
        <v>0</v>
      </c>
      <c r="BF726" s="7">
        <v>0</v>
      </c>
      <c r="BG726" s="7">
        <v>320594</v>
      </c>
      <c r="BH726" s="7">
        <v>2485</v>
      </c>
      <c r="BI726" s="7">
        <v>319816</v>
      </c>
      <c r="BJ726" s="7">
        <v>4401537.2</v>
      </c>
      <c r="BK726" s="7">
        <v>2074397.3833333338</v>
      </c>
      <c r="BL726" s="7">
        <v>2429778.8933333331</v>
      </c>
      <c r="BM726" s="7">
        <v>4449001.4800000004</v>
      </c>
      <c r="BN726" s="130">
        <v>0.88300000000000001</v>
      </c>
      <c r="BO726" s="131">
        <v>9.3001699999999994E-5</v>
      </c>
      <c r="BP726" s="161">
        <v>2357.2207100704527</v>
      </c>
      <c r="BQ726" s="162">
        <v>4795959</v>
      </c>
      <c r="BR726" s="161">
        <v>135865</v>
      </c>
      <c r="BS726" s="163">
        <v>0</v>
      </c>
      <c r="BT726" s="163">
        <v>889761.88000000082</v>
      </c>
      <c r="BU726" s="161">
        <v>6934506.8899999997</v>
      </c>
      <c r="BV726" s="161">
        <v>35244.82</v>
      </c>
      <c r="BW726" s="165">
        <v>5054060.1700000009</v>
      </c>
      <c r="BX726" s="161">
        <v>135865</v>
      </c>
    </row>
    <row r="727" spans="1:76" ht="14.45" x14ac:dyDescent="0.3">
      <c r="A727" s="164" t="s">
        <v>31</v>
      </c>
      <c r="B727" s="6" t="s">
        <v>90</v>
      </c>
      <c r="C727" s="6" t="s">
        <v>134</v>
      </c>
      <c r="D727" s="6" t="s">
        <v>33</v>
      </c>
      <c r="E727" s="6" t="s">
        <v>34</v>
      </c>
      <c r="F727" s="24" t="str">
        <f>+Tabela1[[#This Row],[WK]]&amp;Tabela1[[#This Row],[PK]]&amp;Tabela1[[#This Row],[GK]]</f>
        <v>101601</v>
      </c>
      <c r="G727" s="6" t="s">
        <v>728</v>
      </c>
      <c r="H727" s="7">
        <v>2058644014.5035779</v>
      </c>
      <c r="I727" s="8">
        <v>1.371</v>
      </c>
      <c r="J727" s="7">
        <v>2822400943.8799996</v>
      </c>
      <c r="K727" s="8">
        <v>7.0000000000000007E-2</v>
      </c>
      <c r="L727" s="7">
        <v>197568066.07159999</v>
      </c>
      <c r="M727" s="7">
        <v>113322252.07159999</v>
      </c>
      <c r="N727" s="9">
        <v>1.3451380750098751</v>
      </c>
      <c r="O727" s="7">
        <v>272980971</v>
      </c>
      <c r="P727" s="8">
        <v>1.2949999999999999</v>
      </c>
      <c r="Q727" s="7">
        <v>353510357</v>
      </c>
      <c r="R727" s="8">
        <v>1.6E-2</v>
      </c>
      <c r="S727" s="7">
        <v>5656165.7120000003</v>
      </c>
      <c r="T727" s="7">
        <v>-944336.28799999971</v>
      </c>
      <c r="U727" s="9">
        <v>-0.14307037373823986</v>
      </c>
      <c r="V727" s="7">
        <v>112377915.7836</v>
      </c>
      <c r="W727" s="9">
        <v>1.2370112595826122</v>
      </c>
      <c r="X727" s="7">
        <v>103024664.80468401</v>
      </c>
      <c r="Y727" s="7">
        <v>6182119</v>
      </c>
      <c r="Z727" s="7">
        <v>13060.92</v>
      </c>
      <c r="AA727" s="7">
        <v>7739400.8846840132</v>
      </c>
      <c r="AB727" s="7">
        <v>89090084</v>
      </c>
      <c r="AC727" s="7">
        <v>0</v>
      </c>
      <c r="AD727" s="7">
        <v>0</v>
      </c>
      <c r="AE727" s="7">
        <v>0</v>
      </c>
      <c r="AF727" s="7">
        <v>197568066.07159999</v>
      </c>
      <c r="AG727" s="7">
        <v>5656165.7120000003</v>
      </c>
      <c r="AH727" s="7">
        <v>0</v>
      </c>
      <c r="AI727" s="7">
        <v>70339785</v>
      </c>
      <c r="AJ727" s="7">
        <v>5886688</v>
      </c>
      <c r="AK727" s="7">
        <v>4856682</v>
      </c>
      <c r="AL727" s="7">
        <v>1550395</v>
      </c>
      <c r="AM727" s="7">
        <v>2174376</v>
      </c>
      <c r="AN727" s="7">
        <v>0</v>
      </c>
      <c r="AO727" s="7">
        <v>0</v>
      </c>
      <c r="AP727" s="7">
        <v>69233971</v>
      </c>
      <c r="AQ727" s="7">
        <v>6389122</v>
      </c>
      <c r="AR727" s="7">
        <v>84245814</v>
      </c>
      <c r="AS727" s="7">
        <v>6600502</v>
      </c>
      <c r="AT727" s="7">
        <v>6386853</v>
      </c>
      <c r="AU727" s="7">
        <v>1667425</v>
      </c>
      <c r="AV727" s="7">
        <v>2459483</v>
      </c>
      <c r="AW727" s="7">
        <v>0</v>
      </c>
      <c r="AX727" s="7">
        <v>0</v>
      </c>
      <c r="AY727" s="7">
        <v>77821221</v>
      </c>
      <c r="AZ727" s="7">
        <v>2799503</v>
      </c>
      <c r="BA727" s="7">
        <v>13060.92</v>
      </c>
      <c r="BB727" s="7">
        <v>0</v>
      </c>
      <c r="BC727" s="7">
        <v>28.95</v>
      </c>
      <c r="BD727" s="7">
        <v>0</v>
      </c>
      <c r="BE727" s="7">
        <v>87.88</v>
      </c>
      <c r="BF727" s="7">
        <v>0</v>
      </c>
      <c r="BG727" s="7">
        <v>5150389.8846840132</v>
      </c>
      <c r="BH727" s="7">
        <v>57438</v>
      </c>
      <c r="BI727" s="7">
        <v>2589011</v>
      </c>
      <c r="BJ727" s="7">
        <v>35632664.265833333</v>
      </c>
      <c r="BK727" s="7">
        <v>32378238.746666666</v>
      </c>
      <c r="BL727" s="7">
        <v>3194713.5566666666</v>
      </c>
      <c r="BM727" s="7">
        <v>6628274.9633333348</v>
      </c>
      <c r="BN727" s="130">
        <v>0.97199999999999998</v>
      </c>
      <c r="BO727" s="131">
        <v>2.4278825999999999E-3</v>
      </c>
      <c r="BP727" s="161">
        <v>61525.86177634653</v>
      </c>
      <c r="BQ727" s="162">
        <v>89090084</v>
      </c>
      <c r="BR727" s="161">
        <v>3060733</v>
      </c>
      <c r="BS727" s="163">
        <v>0</v>
      </c>
      <c r="BT727" s="163">
        <v>0</v>
      </c>
      <c r="BU727" s="161">
        <v>197568066.06999999</v>
      </c>
      <c r="BV727" s="161">
        <v>5656165.71</v>
      </c>
      <c r="BW727" s="165">
        <v>0</v>
      </c>
      <c r="BX727" s="161">
        <v>3060733</v>
      </c>
    </row>
    <row r="728" spans="1:76" ht="14.45" x14ac:dyDescent="0.3">
      <c r="A728" s="164" t="s">
        <v>31</v>
      </c>
      <c r="B728" s="6" t="s">
        <v>90</v>
      </c>
      <c r="C728" s="6" t="s">
        <v>134</v>
      </c>
      <c r="D728" s="6" t="s">
        <v>32</v>
      </c>
      <c r="E728" s="6" t="s">
        <v>36</v>
      </c>
      <c r="F728" s="24" t="str">
        <f>+Tabela1[[#This Row],[WK]]&amp;Tabela1[[#This Row],[PK]]&amp;Tabela1[[#This Row],[GK]]</f>
        <v>101602</v>
      </c>
      <c r="G728" s="6" t="s">
        <v>729</v>
      </c>
      <c r="H728" s="7">
        <v>76774902.509199888</v>
      </c>
      <c r="I728" s="8">
        <v>1.371</v>
      </c>
      <c r="J728" s="7">
        <v>105258391.33</v>
      </c>
      <c r="K728" s="8">
        <v>7.0000000000000007E-2</v>
      </c>
      <c r="L728" s="7">
        <v>7368087.3931000009</v>
      </c>
      <c r="M728" s="7">
        <v>5125433.3931000009</v>
      </c>
      <c r="N728" s="9">
        <v>2.2854320787335012</v>
      </c>
      <c r="O728" s="7">
        <v>1999058</v>
      </c>
      <c r="P728" s="8">
        <v>1.2949999999999999</v>
      </c>
      <c r="Q728" s="7">
        <v>2588780</v>
      </c>
      <c r="R728" s="8">
        <v>1.6E-2</v>
      </c>
      <c r="S728" s="7">
        <v>41420.480000000003</v>
      </c>
      <c r="T728" s="7">
        <v>-11957.519999999997</v>
      </c>
      <c r="U728" s="9">
        <v>-0.22401588669489297</v>
      </c>
      <c r="V728" s="7">
        <v>5113475.8731000014</v>
      </c>
      <c r="W728" s="9">
        <v>2.2270925984916592</v>
      </c>
      <c r="X728" s="7">
        <v>10621036.82</v>
      </c>
      <c r="Y728" s="7">
        <v>2793174</v>
      </c>
      <c r="Z728" s="7">
        <v>85814.82</v>
      </c>
      <c r="AA728" s="7">
        <v>496539</v>
      </c>
      <c r="AB728" s="7">
        <v>5490644</v>
      </c>
      <c r="AC728" s="7">
        <v>1754865</v>
      </c>
      <c r="AD728" s="7">
        <v>5507560.9468999989</v>
      </c>
      <c r="AE728" s="7">
        <v>0</v>
      </c>
      <c r="AF728" s="7">
        <v>7368087.3931000009</v>
      </c>
      <c r="AG728" s="7">
        <v>41420.480000000003</v>
      </c>
      <c r="AH728" s="7">
        <v>5507560.9468999989</v>
      </c>
      <c r="AI728" s="7">
        <v>1872470</v>
      </c>
      <c r="AJ728" s="7">
        <v>65673</v>
      </c>
      <c r="AK728" s="7">
        <v>4047392</v>
      </c>
      <c r="AL728" s="7">
        <v>0</v>
      </c>
      <c r="AM728" s="7">
        <v>268978</v>
      </c>
      <c r="AN728" s="7">
        <v>0</v>
      </c>
      <c r="AO728" s="7">
        <v>0</v>
      </c>
      <c r="AP728" s="7">
        <v>4047674</v>
      </c>
      <c r="AQ728" s="7">
        <v>350088</v>
      </c>
      <c r="AR728" s="7">
        <v>2242654</v>
      </c>
      <c r="AS728" s="7">
        <v>53378</v>
      </c>
      <c r="AT728" s="7">
        <v>4657561</v>
      </c>
      <c r="AU728" s="7">
        <v>75800</v>
      </c>
      <c r="AV728" s="7">
        <v>799088</v>
      </c>
      <c r="AW728" s="7">
        <v>0</v>
      </c>
      <c r="AX728" s="7">
        <v>0</v>
      </c>
      <c r="AY728" s="7">
        <v>4638157</v>
      </c>
      <c r="AZ728" s="7">
        <v>154086</v>
      </c>
      <c r="BA728" s="7">
        <v>85814.82</v>
      </c>
      <c r="BB728" s="7">
        <v>0</v>
      </c>
      <c r="BC728" s="7">
        <v>0</v>
      </c>
      <c r="BD728" s="7">
        <v>922.74</v>
      </c>
      <c r="BE728" s="7">
        <v>0</v>
      </c>
      <c r="BF728" s="7">
        <v>0</v>
      </c>
      <c r="BG728" s="7">
        <v>320594</v>
      </c>
      <c r="BH728" s="7">
        <v>3142</v>
      </c>
      <c r="BI728" s="7">
        <v>175945</v>
      </c>
      <c r="BJ728" s="7">
        <v>2421537.2241666676</v>
      </c>
      <c r="BK728" s="7">
        <v>1148046.2500000009</v>
      </c>
      <c r="BL728" s="7">
        <v>0</v>
      </c>
      <c r="BM728" s="7">
        <v>5093963.8966666665</v>
      </c>
      <c r="BN728" s="130">
        <v>0.74199999999999999</v>
      </c>
      <c r="BO728" s="131">
        <v>1.122779E-4</v>
      </c>
      <c r="BP728" s="161">
        <v>2845.4735566385266</v>
      </c>
      <c r="BQ728" s="162">
        <v>5490644</v>
      </c>
      <c r="BR728" s="161">
        <v>168453</v>
      </c>
      <c r="BS728" s="163">
        <v>0</v>
      </c>
      <c r="BT728" s="163">
        <v>872108.1799999997</v>
      </c>
      <c r="BU728" s="161">
        <v>7368087.3899999997</v>
      </c>
      <c r="BV728" s="161">
        <v>41420.480000000003</v>
      </c>
      <c r="BW728" s="165">
        <v>6379669.1299999999</v>
      </c>
      <c r="BX728" s="161">
        <v>168453</v>
      </c>
    </row>
    <row r="729" spans="1:76" ht="14.45" x14ac:dyDescent="0.3">
      <c r="A729" s="164" t="s">
        <v>31</v>
      </c>
      <c r="B729" s="6" t="s">
        <v>90</v>
      </c>
      <c r="C729" s="6" t="s">
        <v>134</v>
      </c>
      <c r="D729" s="6" t="s">
        <v>37</v>
      </c>
      <c r="E729" s="6" t="s">
        <v>36</v>
      </c>
      <c r="F729" s="24" t="str">
        <f>+Tabela1[[#This Row],[WK]]&amp;Tabela1[[#This Row],[PK]]&amp;Tabela1[[#This Row],[GK]]</f>
        <v>101603</v>
      </c>
      <c r="G729" s="6" t="s">
        <v>730</v>
      </c>
      <c r="H729" s="7">
        <v>54332198.771200016</v>
      </c>
      <c r="I729" s="8">
        <v>1.371</v>
      </c>
      <c r="J729" s="7">
        <v>74489444.520000011</v>
      </c>
      <c r="K729" s="8">
        <v>7.0000000000000007E-2</v>
      </c>
      <c r="L729" s="7">
        <v>5214261.1164000016</v>
      </c>
      <c r="M729" s="7">
        <v>3608735.1164000016</v>
      </c>
      <c r="N729" s="9">
        <v>2.2476964660802761</v>
      </c>
      <c r="O729" s="7">
        <v>1900667</v>
      </c>
      <c r="P729" s="8">
        <v>1.2949999999999999</v>
      </c>
      <c r="Q729" s="7">
        <v>2461364</v>
      </c>
      <c r="R729" s="8">
        <v>1.6E-2</v>
      </c>
      <c r="S729" s="7">
        <v>39381.824000000001</v>
      </c>
      <c r="T729" s="7">
        <v>9859.8240000000005</v>
      </c>
      <c r="U729" s="9">
        <v>0.33398225052503222</v>
      </c>
      <c r="V729" s="7">
        <v>3618594.9404000016</v>
      </c>
      <c r="W729" s="9">
        <v>2.2131429416139476</v>
      </c>
      <c r="X729" s="7">
        <v>8325869</v>
      </c>
      <c r="Y729" s="7">
        <v>1487437</v>
      </c>
      <c r="Z729" s="7">
        <v>0</v>
      </c>
      <c r="AA729" s="7">
        <v>483670</v>
      </c>
      <c r="AB729" s="7">
        <v>4094201</v>
      </c>
      <c r="AC729" s="7">
        <v>2260561</v>
      </c>
      <c r="AD729" s="7">
        <v>4707274.0595999984</v>
      </c>
      <c r="AE729" s="7">
        <v>0</v>
      </c>
      <c r="AF729" s="7">
        <v>5214261.1164000016</v>
      </c>
      <c r="AG729" s="7">
        <v>39381.824000000001</v>
      </c>
      <c r="AH729" s="7">
        <v>4707274.0595999984</v>
      </c>
      <c r="AI729" s="7">
        <v>1340510</v>
      </c>
      <c r="AJ729" s="7">
        <v>13004</v>
      </c>
      <c r="AK729" s="7">
        <v>2542955</v>
      </c>
      <c r="AL729" s="7">
        <v>0</v>
      </c>
      <c r="AM729" s="7">
        <v>926272</v>
      </c>
      <c r="AN729" s="7">
        <v>0</v>
      </c>
      <c r="AO729" s="7">
        <v>0</v>
      </c>
      <c r="AP729" s="7">
        <v>3328147</v>
      </c>
      <c r="AQ729" s="7">
        <v>218806</v>
      </c>
      <c r="AR729" s="7">
        <v>1605526</v>
      </c>
      <c r="AS729" s="7">
        <v>29522</v>
      </c>
      <c r="AT729" s="7">
        <v>2837842</v>
      </c>
      <c r="AU729" s="7">
        <v>84710</v>
      </c>
      <c r="AV729" s="7">
        <v>1327476</v>
      </c>
      <c r="AW729" s="7">
        <v>0</v>
      </c>
      <c r="AX729" s="7">
        <v>0</v>
      </c>
      <c r="AY729" s="7">
        <v>3769577</v>
      </c>
      <c r="AZ729" s="7">
        <v>97318</v>
      </c>
      <c r="BA729" s="7">
        <v>0</v>
      </c>
      <c r="BB729" s="7">
        <v>0</v>
      </c>
      <c r="BC729" s="7">
        <v>0</v>
      </c>
      <c r="BD729" s="7">
        <v>0</v>
      </c>
      <c r="BE729" s="7">
        <v>0</v>
      </c>
      <c r="BF729" s="7">
        <v>0</v>
      </c>
      <c r="BG729" s="7">
        <v>320594</v>
      </c>
      <c r="BH729" s="7">
        <v>2077</v>
      </c>
      <c r="BI729" s="7">
        <v>163076</v>
      </c>
      <c r="BJ729" s="7">
        <v>2244427.1924999999</v>
      </c>
      <c r="BK729" s="7">
        <v>0</v>
      </c>
      <c r="BL729" s="7">
        <v>1027584.5166666666</v>
      </c>
      <c r="BM729" s="7">
        <v>6922539.7366666654</v>
      </c>
      <c r="BN729" s="130">
        <v>0.78500000000000003</v>
      </c>
      <c r="BO729" s="131">
        <v>7.4297999999999999E-5</v>
      </c>
      <c r="BP729" s="161">
        <v>1882.9751172973652</v>
      </c>
      <c r="BQ729" s="162">
        <v>4094201</v>
      </c>
      <c r="BR729" s="161">
        <v>110323</v>
      </c>
      <c r="BS729" s="163">
        <v>0</v>
      </c>
      <c r="BT729" s="163">
        <v>887606.4</v>
      </c>
      <c r="BU729" s="161">
        <v>5214261.12</v>
      </c>
      <c r="BV729" s="161">
        <v>39381.82</v>
      </c>
      <c r="BW729" s="165">
        <v>5594880.46</v>
      </c>
      <c r="BX729" s="161">
        <v>110323</v>
      </c>
    </row>
    <row r="730" spans="1:76" ht="14.45" x14ac:dyDescent="0.3">
      <c r="A730" s="164" t="s">
        <v>31</v>
      </c>
      <c r="B730" s="6" t="s">
        <v>90</v>
      </c>
      <c r="C730" s="6" t="s">
        <v>134</v>
      </c>
      <c r="D730" s="6" t="s">
        <v>39</v>
      </c>
      <c r="E730" s="6" t="s">
        <v>36</v>
      </c>
      <c r="F730" s="24" t="str">
        <f>+Tabela1[[#This Row],[WK]]&amp;Tabela1[[#This Row],[PK]]&amp;Tabela1[[#This Row],[GK]]</f>
        <v>101604</v>
      </c>
      <c r="G730" s="6" t="s">
        <v>731</v>
      </c>
      <c r="H730" s="7">
        <v>137839288.11799979</v>
      </c>
      <c r="I730" s="8">
        <v>1.371</v>
      </c>
      <c r="J730" s="7">
        <v>188977664.00999999</v>
      </c>
      <c r="K730" s="8">
        <v>7.0000000000000007E-2</v>
      </c>
      <c r="L730" s="7">
        <v>13228436.480700001</v>
      </c>
      <c r="M730" s="7">
        <v>7824516.4807000011</v>
      </c>
      <c r="N730" s="9">
        <v>1.4479334410390978</v>
      </c>
      <c r="O730" s="7">
        <v>8869186</v>
      </c>
      <c r="P730" s="8">
        <v>1.2949999999999999</v>
      </c>
      <c r="Q730" s="7">
        <v>11485596</v>
      </c>
      <c r="R730" s="8">
        <v>1.6E-2</v>
      </c>
      <c r="S730" s="7">
        <v>183769.53599999999</v>
      </c>
      <c r="T730" s="7">
        <v>-116727.46400000001</v>
      </c>
      <c r="U730" s="9">
        <v>-0.38844801778387139</v>
      </c>
      <c r="V730" s="7">
        <v>7707789.0167000014</v>
      </c>
      <c r="W730" s="9">
        <v>1.3511966282794545</v>
      </c>
      <c r="X730" s="7">
        <v>11383727.777195005</v>
      </c>
      <c r="Y730" s="7">
        <v>287276</v>
      </c>
      <c r="Z730" s="7">
        <v>95.17</v>
      </c>
      <c r="AA730" s="7">
        <v>1020773.6071950051</v>
      </c>
      <c r="AB730" s="7">
        <v>8204228</v>
      </c>
      <c r="AC730" s="7">
        <v>1871355</v>
      </c>
      <c r="AD730" s="7">
        <v>3675938.7604950033</v>
      </c>
      <c r="AE730" s="7">
        <v>0</v>
      </c>
      <c r="AF730" s="7">
        <v>13228436.480700001</v>
      </c>
      <c r="AG730" s="7">
        <v>183769.53599999999</v>
      </c>
      <c r="AH730" s="7">
        <v>3675938.7604950033</v>
      </c>
      <c r="AI730" s="7">
        <v>4511922</v>
      </c>
      <c r="AJ730" s="7">
        <v>208217</v>
      </c>
      <c r="AK730" s="7">
        <v>2054669</v>
      </c>
      <c r="AL730" s="7">
        <v>0</v>
      </c>
      <c r="AM730" s="7">
        <v>1077691</v>
      </c>
      <c r="AN730" s="7">
        <v>0</v>
      </c>
      <c r="AO730" s="7">
        <v>0</v>
      </c>
      <c r="AP730" s="7">
        <v>6501377</v>
      </c>
      <c r="AQ730" s="7">
        <v>385894</v>
      </c>
      <c r="AR730" s="7">
        <v>5403920</v>
      </c>
      <c r="AS730" s="7">
        <v>300497</v>
      </c>
      <c r="AT730" s="7">
        <v>2064145</v>
      </c>
      <c r="AU730" s="7">
        <v>0</v>
      </c>
      <c r="AV730" s="7">
        <v>1340631</v>
      </c>
      <c r="AW730" s="7">
        <v>0</v>
      </c>
      <c r="AX730" s="7">
        <v>0</v>
      </c>
      <c r="AY730" s="7">
        <v>7379991</v>
      </c>
      <c r="AZ730" s="7">
        <v>158952</v>
      </c>
      <c r="BA730" s="7">
        <v>95.17</v>
      </c>
      <c r="BB730" s="7">
        <v>0</v>
      </c>
      <c r="BC730" s="7">
        <v>0.13</v>
      </c>
      <c r="BD730" s="7">
        <v>0</v>
      </c>
      <c r="BE730" s="7">
        <v>1.18</v>
      </c>
      <c r="BF730" s="7">
        <v>0</v>
      </c>
      <c r="BG730" s="7">
        <v>431216.60719500505</v>
      </c>
      <c r="BH730" s="7">
        <v>4809</v>
      </c>
      <c r="BI730" s="7">
        <v>589557</v>
      </c>
      <c r="BJ730" s="7">
        <v>8114193.6016666638</v>
      </c>
      <c r="BK730" s="7">
        <v>3622034.4966666633</v>
      </c>
      <c r="BL730" s="7">
        <v>5183463.456666667</v>
      </c>
      <c r="BM730" s="7">
        <v>7601709.5066666668</v>
      </c>
      <c r="BN730" s="130">
        <v>0.98299999999999998</v>
      </c>
      <c r="BO730" s="131">
        <v>1.8849200000000001E-4</v>
      </c>
      <c r="BP730" s="161">
        <v>4776.4735440901277</v>
      </c>
      <c r="BQ730" s="162">
        <v>8204228</v>
      </c>
      <c r="BR730" s="161">
        <v>270819</v>
      </c>
      <c r="BS730" s="163">
        <v>0</v>
      </c>
      <c r="BT730" s="163">
        <v>1330810.2228049934</v>
      </c>
      <c r="BU730" s="161">
        <v>13228436.48</v>
      </c>
      <c r="BV730" s="161">
        <v>183769.54</v>
      </c>
      <c r="BW730" s="165">
        <v>5006748.9828049932</v>
      </c>
      <c r="BX730" s="161">
        <v>270819</v>
      </c>
    </row>
    <row r="731" spans="1:76" ht="14.45" x14ac:dyDescent="0.3">
      <c r="A731" s="164" t="s">
        <v>31</v>
      </c>
      <c r="B731" s="6" t="s">
        <v>90</v>
      </c>
      <c r="C731" s="6" t="s">
        <v>134</v>
      </c>
      <c r="D731" s="6" t="s">
        <v>42</v>
      </c>
      <c r="E731" s="6" t="s">
        <v>36</v>
      </c>
      <c r="F731" s="24" t="str">
        <f>+Tabela1[[#This Row],[WK]]&amp;Tabela1[[#This Row],[PK]]&amp;Tabela1[[#This Row],[GK]]</f>
        <v>101605</v>
      </c>
      <c r="G731" s="6" t="s">
        <v>732</v>
      </c>
      <c r="H731" s="7">
        <v>116416423.41059962</v>
      </c>
      <c r="I731" s="8">
        <v>1.371</v>
      </c>
      <c r="J731" s="7">
        <v>159606916.5</v>
      </c>
      <c r="K731" s="8">
        <v>7.0000000000000007E-2</v>
      </c>
      <c r="L731" s="7">
        <v>11172484.155000001</v>
      </c>
      <c r="M731" s="7">
        <v>6770887.1550000012</v>
      </c>
      <c r="N731" s="9">
        <v>1.5382796641764345</v>
      </c>
      <c r="O731" s="7">
        <v>5783707</v>
      </c>
      <c r="P731" s="8">
        <v>1.2949999999999999</v>
      </c>
      <c r="Q731" s="7">
        <v>7489901</v>
      </c>
      <c r="R731" s="8">
        <v>1.6E-2</v>
      </c>
      <c r="S731" s="7">
        <v>119838.416</v>
      </c>
      <c r="T731" s="7">
        <v>85328.415999999997</v>
      </c>
      <c r="U731" s="9">
        <v>2.4725707331208344</v>
      </c>
      <c r="V731" s="7">
        <v>6856215.5710000005</v>
      </c>
      <c r="W731" s="9">
        <v>1.5455478352979313</v>
      </c>
      <c r="X731" s="7">
        <v>8761116.7294007801</v>
      </c>
      <c r="Y731" s="7">
        <v>0</v>
      </c>
      <c r="Z731" s="7">
        <v>238961.79500000001</v>
      </c>
      <c r="AA731" s="7">
        <v>727326.93440078129</v>
      </c>
      <c r="AB731" s="7">
        <v>6149282</v>
      </c>
      <c r="AC731" s="7">
        <v>1645546</v>
      </c>
      <c r="AD731" s="7">
        <v>1904901.1584007798</v>
      </c>
      <c r="AE731" s="7">
        <v>0</v>
      </c>
      <c r="AF731" s="7">
        <v>11172484.155000001</v>
      </c>
      <c r="AG731" s="7">
        <v>119838.416</v>
      </c>
      <c r="AH731" s="7">
        <v>1904901.1584007798</v>
      </c>
      <c r="AI731" s="7">
        <v>3675048</v>
      </c>
      <c r="AJ731" s="7">
        <v>25266</v>
      </c>
      <c r="AK731" s="7">
        <v>1168362</v>
      </c>
      <c r="AL731" s="7">
        <v>0</v>
      </c>
      <c r="AM731" s="7">
        <v>741064</v>
      </c>
      <c r="AN731" s="7">
        <v>0</v>
      </c>
      <c r="AO731" s="7">
        <v>0</v>
      </c>
      <c r="AP731" s="7">
        <v>4937452</v>
      </c>
      <c r="AQ731" s="7">
        <v>234719</v>
      </c>
      <c r="AR731" s="7">
        <v>4401597</v>
      </c>
      <c r="AS731" s="7">
        <v>34510</v>
      </c>
      <c r="AT731" s="7">
        <v>1336671</v>
      </c>
      <c r="AU731" s="7">
        <v>0</v>
      </c>
      <c r="AV731" s="7">
        <v>1376326</v>
      </c>
      <c r="AW731" s="7">
        <v>0</v>
      </c>
      <c r="AX731" s="7">
        <v>0</v>
      </c>
      <c r="AY731" s="7">
        <v>5623382</v>
      </c>
      <c r="AZ731" s="7">
        <v>100562</v>
      </c>
      <c r="BA731" s="7">
        <v>238961.79500000001</v>
      </c>
      <c r="BB731" s="7">
        <v>0</v>
      </c>
      <c r="BC731" s="7">
        <v>497.21</v>
      </c>
      <c r="BD731" s="7">
        <v>0</v>
      </c>
      <c r="BE731" s="7">
        <v>1824.23</v>
      </c>
      <c r="BF731" s="7">
        <v>0</v>
      </c>
      <c r="BG731" s="7">
        <v>327469.93440078129</v>
      </c>
      <c r="BH731" s="7">
        <v>3652</v>
      </c>
      <c r="BI731" s="7">
        <v>399857</v>
      </c>
      <c r="BJ731" s="7">
        <v>5503315.4074999988</v>
      </c>
      <c r="BK731" s="7">
        <v>673214.4766666647</v>
      </c>
      <c r="BL731" s="7">
        <v>6711532.8500000006</v>
      </c>
      <c r="BM731" s="7">
        <v>5897338.0233333344</v>
      </c>
      <c r="BN731" s="130">
        <v>1.1859999999999999</v>
      </c>
      <c r="BO731" s="131">
        <v>1.3329920000000001E-4</v>
      </c>
      <c r="BP731" s="161">
        <v>3377.749200847983</v>
      </c>
      <c r="BQ731" s="162">
        <v>6149282</v>
      </c>
      <c r="BR731" s="161">
        <v>193510</v>
      </c>
      <c r="BS731" s="163">
        <v>0</v>
      </c>
      <c r="BT731" s="163">
        <v>869334.27059921995</v>
      </c>
      <c r="BU731" s="161">
        <v>11172484.16</v>
      </c>
      <c r="BV731" s="161">
        <v>119838.42</v>
      </c>
      <c r="BW731" s="165">
        <v>2774235.4305992201</v>
      </c>
      <c r="BX731" s="161">
        <v>193510</v>
      </c>
    </row>
    <row r="732" spans="1:76" ht="14.45" x14ac:dyDescent="0.3">
      <c r="A732" s="164" t="s">
        <v>31</v>
      </c>
      <c r="B732" s="6" t="s">
        <v>90</v>
      </c>
      <c r="C732" s="6" t="s">
        <v>134</v>
      </c>
      <c r="D732" s="6" t="s">
        <v>44</v>
      </c>
      <c r="E732" s="6" t="s">
        <v>36</v>
      </c>
      <c r="F732" s="24" t="str">
        <f>+Tabela1[[#This Row],[WK]]&amp;Tabela1[[#This Row],[PK]]&amp;Tabela1[[#This Row],[GK]]</f>
        <v>101606</v>
      </c>
      <c r="G732" s="6" t="s">
        <v>733</v>
      </c>
      <c r="H732" s="7">
        <v>232450608.2497994</v>
      </c>
      <c r="I732" s="8">
        <v>1.371</v>
      </c>
      <c r="J732" s="7">
        <v>318689783.90999997</v>
      </c>
      <c r="K732" s="8">
        <v>7.0000000000000007E-2</v>
      </c>
      <c r="L732" s="7">
        <v>22308284.8737</v>
      </c>
      <c r="M732" s="7">
        <v>13076435.8737</v>
      </c>
      <c r="N732" s="9">
        <v>1.4164481972896221</v>
      </c>
      <c r="O732" s="7">
        <v>12654704</v>
      </c>
      <c r="P732" s="8">
        <v>1.2949999999999999</v>
      </c>
      <c r="Q732" s="7">
        <v>16387842</v>
      </c>
      <c r="R732" s="8">
        <v>1.6E-2</v>
      </c>
      <c r="S732" s="7">
        <v>262205.47200000001</v>
      </c>
      <c r="T732" s="7">
        <v>113686.47200000001</v>
      </c>
      <c r="U732" s="9">
        <v>0.7654675294070119</v>
      </c>
      <c r="V732" s="7">
        <v>13190122.345699999</v>
      </c>
      <c r="W732" s="9">
        <v>1.4061412458125309</v>
      </c>
      <c r="X732" s="7">
        <v>19278633.490554914</v>
      </c>
      <c r="Y732" s="7">
        <v>202629</v>
      </c>
      <c r="Z732" s="7">
        <v>67074.7</v>
      </c>
      <c r="AA732" s="7">
        <v>1180451.7905549123</v>
      </c>
      <c r="AB732" s="7">
        <v>14460013</v>
      </c>
      <c r="AC732" s="7">
        <v>3368465</v>
      </c>
      <c r="AD732" s="7">
        <v>6088511.1448549116</v>
      </c>
      <c r="AE732" s="7">
        <v>0</v>
      </c>
      <c r="AF732" s="7">
        <v>22308284.8737</v>
      </c>
      <c r="AG732" s="7">
        <v>262205.47200000001</v>
      </c>
      <c r="AH732" s="7">
        <v>6088511.1448549116</v>
      </c>
      <c r="AI732" s="7">
        <v>7707995</v>
      </c>
      <c r="AJ732" s="7">
        <v>102758</v>
      </c>
      <c r="AK732" s="7">
        <v>4035132</v>
      </c>
      <c r="AL732" s="7">
        <v>2613</v>
      </c>
      <c r="AM732" s="7">
        <v>838712</v>
      </c>
      <c r="AN732" s="7">
        <v>0</v>
      </c>
      <c r="AO732" s="7">
        <v>0</v>
      </c>
      <c r="AP732" s="7">
        <v>11778450</v>
      </c>
      <c r="AQ732" s="7">
        <v>584807</v>
      </c>
      <c r="AR732" s="7">
        <v>9231849</v>
      </c>
      <c r="AS732" s="7">
        <v>148519</v>
      </c>
      <c r="AT732" s="7">
        <v>3879930</v>
      </c>
      <c r="AU732" s="7">
        <v>0</v>
      </c>
      <c r="AV732" s="7">
        <v>1035558</v>
      </c>
      <c r="AW732" s="7">
        <v>0</v>
      </c>
      <c r="AX732" s="7">
        <v>0</v>
      </c>
      <c r="AY732" s="7">
        <v>13429359</v>
      </c>
      <c r="AZ732" s="7">
        <v>238428</v>
      </c>
      <c r="BA732" s="7">
        <v>67074.7</v>
      </c>
      <c r="BB732" s="7">
        <v>0</v>
      </c>
      <c r="BC732" s="7">
        <v>148.6</v>
      </c>
      <c r="BD732" s="7">
        <v>0</v>
      </c>
      <c r="BE732" s="7">
        <v>451.8</v>
      </c>
      <c r="BF732" s="7">
        <v>0</v>
      </c>
      <c r="BG732" s="7">
        <v>642296.7905549123</v>
      </c>
      <c r="BH732" s="7">
        <v>7163</v>
      </c>
      <c r="BI732" s="7">
        <v>538155</v>
      </c>
      <c r="BJ732" s="7">
        <v>7406561.9524999987</v>
      </c>
      <c r="BK732" s="7">
        <v>2398668.959999999</v>
      </c>
      <c r="BL732" s="7">
        <v>6405736.2666666666</v>
      </c>
      <c r="BM732" s="7">
        <v>7220099.4366666675</v>
      </c>
      <c r="BN732" s="130">
        <v>0.99199999999999999</v>
      </c>
      <c r="BO732" s="131">
        <v>2.7779230000000001E-4</v>
      </c>
      <c r="BP732" s="161">
        <v>7039.6455501085338</v>
      </c>
      <c r="BQ732" s="162">
        <v>14460013</v>
      </c>
      <c r="BR732" s="161">
        <v>411606</v>
      </c>
      <c r="BS732" s="163">
        <v>0</v>
      </c>
      <c r="BT732" s="163">
        <v>1716247.5094450898</v>
      </c>
      <c r="BU732" s="161">
        <v>22308284.870000001</v>
      </c>
      <c r="BV732" s="161">
        <v>262205.46999999997</v>
      </c>
      <c r="BW732" s="165">
        <v>7804758.6494450895</v>
      </c>
      <c r="BX732" s="161">
        <v>411606</v>
      </c>
    </row>
    <row r="733" spans="1:76" ht="14.45" x14ac:dyDescent="0.3">
      <c r="A733" s="164" t="s">
        <v>31</v>
      </c>
      <c r="B733" s="6" t="s">
        <v>90</v>
      </c>
      <c r="C733" s="6" t="s">
        <v>134</v>
      </c>
      <c r="D733" s="6" t="s">
        <v>51</v>
      </c>
      <c r="E733" s="6" t="s">
        <v>36</v>
      </c>
      <c r="F733" s="24" t="str">
        <f>+Tabela1[[#This Row],[WK]]&amp;Tabela1[[#This Row],[PK]]&amp;Tabela1[[#This Row],[GK]]</f>
        <v>101607</v>
      </c>
      <c r="G733" s="6" t="s">
        <v>734</v>
      </c>
      <c r="H733" s="7">
        <v>211008912.39879957</v>
      </c>
      <c r="I733" s="8">
        <v>1.371</v>
      </c>
      <c r="J733" s="7">
        <v>289293218.89999998</v>
      </c>
      <c r="K733" s="8">
        <v>7.0000000000000007E-2</v>
      </c>
      <c r="L733" s="7">
        <v>20250525.322999999</v>
      </c>
      <c r="M733" s="7">
        <v>11259688.322999999</v>
      </c>
      <c r="N733" s="9">
        <v>1.2523515133240652</v>
      </c>
      <c r="O733" s="7">
        <v>5617687</v>
      </c>
      <c r="P733" s="8">
        <v>1.2949999999999999</v>
      </c>
      <c r="Q733" s="7">
        <v>7274905</v>
      </c>
      <c r="R733" s="8">
        <v>1.6E-2</v>
      </c>
      <c r="S733" s="7">
        <v>116398.48</v>
      </c>
      <c r="T733" s="7">
        <v>71525.48</v>
      </c>
      <c r="U733" s="9">
        <v>1.5939536023889642</v>
      </c>
      <c r="V733" s="7">
        <v>11331213.802999999</v>
      </c>
      <c r="W733" s="9">
        <v>1.2540479722124769</v>
      </c>
      <c r="X733" s="7">
        <v>15504376.367247637</v>
      </c>
      <c r="Y733" s="7">
        <v>0</v>
      </c>
      <c r="Z733" s="7">
        <v>19065</v>
      </c>
      <c r="AA733" s="7">
        <v>1153168.3672476378</v>
      </c>
      <c r="AB733" s="7">
        <v>10857386</v>
      </c>
      <c r="AC733" s="7">
        <v>3474757</v>
      </c>
      <c r="AD733" s="7">
        <v>4173162.5642476385</v>
      </c>
      <c r="AE733" s="7">
        <v>0</v>
      </c>
      <c r="AF733" s="7">
        <v>20250525.322999999</v>
      </c>
      <c r="AG733" s="7">
        <v>116398.48</v>
      </c>
      <c r="AH733" s="7">
        <v>4173162.5642476385</v>
      </c>
      <c r="AI733" s="7">
        <v>7506765</v>
      </c>
      <c r="AJ733" s="7">
        <v>31469</v>
      </c>
      <c r="AK733" s="7">
        <v>3391804</v>
      </c>
      <c r="AL733" s="7">
        <v>0</v>
      </c>
      <c r="AM733" s="7">
        <v>541107</v>
      </c>
      <c r="AN733" s="7">
        <v>0</v>
      </c>
      <c r="AO733" s="7">
        <v>0</v>
      </c>
      <c r="AP733" s="7">
        <v>8734975</v>
      </c>
      <c r="AQ733" s="7">
        <v>624590</v>
      </c>
      <c r="AR733" s="7">
        <v>8990837</v>
      </c>
      <c r="AS733" s="7">
        <v>44873</v>
      </c>
      <c r="AT733" s="7">
        <v>3498001</v>
      </c>
      <c r="AU733" s="7">
        <v>0</v>
      </c>
      <c r="AV733" s="7">
        <v>1083830</v>
      </c>
      <c r="AW733" s="7">
        <v>0</v>
      </c>
      <c r="AX733" s="7">
        <v>0</v>
      </c>
      <c r="AY733" s="7">
        <v>10069318</v>
      </c>
      <c r="AZ733" s="7">
        <v>259514</v>
      </c>
      <c r="BA733" s="7">
        <v>19065</v>
      </c>
      <c r="BB733" s="7">
        <v>0</v>
      </c>
      <c r="BC733" s="7">
        <v>61.5</v>
      </c>
      <c r="BD733" s="7">
        <v>0</v>
      </c>
      <c r="BE733" s="7">
        <v>0</v>
      </c>
      <c r="BF733" s="7">
        <v>0</v>
      </c>
      <c r="BG733" s="7">
        <v>548772.36724763783</v>
      </c>
      <c r="BH733" s="7">
        <v>6120</v>
      </c>
      <c r="BI733" s="7">
        <v>604396</v>
      </c>
      <c r="BJ733" s="7">
        <v>8318428.1624999996</v>
      </c>
      <c r="BK733" s="7">
        <v>5409478.8266666662</v>
      </c>
      <c r="BL733" s="7">
        <v>1848483.3666666665</v>
      </c>
      <c r="BM733" s="7">
        <v>7938830.6099999994</v>
      </c>
      <c r="BN733" s="130">
        <v>1.0589999999999999</v>
      </c>
      <c r="BO733" s="131">
        <v>2.1690819999999999E-4</v>
      </c>
      <c r="BP733" s="161">
        <v>5496.8465964036786</v>
      </c>
      <c r="BQ733" s="162">
        <v>10857386</v>
      </c>
      <c r="BR733" s="161">
        <v>350742</v>
      </c>
      <c r="BS733" s="163">
        <v>0</v>
      </c>
      <c r="BT733" s="163">
        <v>1757028.6327523626</v>
      </c>
      <c r="BU733" s="161">
        <v>20250525.32</v>
      </c>
      <c r="BV733" s="161">
        <v>116398.48</v>
      </c>
      <c r="BW733" s="165">
        <v>5930191.1927523632</v>
      </c>
      <c r="BX733" s="161">
        <v>350742</v>
      </c>
    </row>
    <row r="734" spans="1:76" ht="14.45" x14ac:dyDescent="0.3">
      <c r="A734" s="164" t="s">
        <v>31</v>
      </c>
      <c r="B734" s="6" t="s">
        <v>90</v>
      </c>
      <c r="C734" s="6" t="s">
        <v>134</v>
      </c>
      <c r="D734" s="6" t="s">
        <v>75</v>
      </c>
      <c r="E734" s="6" t="s">
        <v>36</v>
      </c>
      <c r="F734" s="24" t="str">
        <f>+Tabela1[[#This Row],[WK]]&amp;Tabela1[[#This Row],[PK]]&amp;Tabela1[[#This Row],[GK]]</f>
        <v>101608</v>
      </c>
      <c r="G734" s="6" t="s">
        <v>735</v>
      </c>
      <c r="H734" s="7">
        <v>96073083.59379977</v>
      </c>
      <c r="I734" s="8">
        <v>1.371</v>
      </c>
      <c r="J734" s="7">
        <v>131716197.61</v>
      </c>
      <c r="K734" s="8">
        <v>7.0000000000000007E-2</v>
      </c>
      <c r="L734" s="7">
        <v>9220133.8327000011</v>
      </c>
      <c r="M734" s="7">
        <v>5837366.8327000011</v>
      </c>
      <c r="N734" s="9">
        <v>1.725618948245623</v>
      </c>
      <c r="O734" s="7">
        <v>13581953</v>
      </c>
      <c r="P734" s="8">
        <v>1.2949999999999999</v>
      </c>
      <c r="Q734" s="7">
        <v>17588629</v>
      </c>
      <c r="R734" s="8">
        <v>1.6E-2</v>
      </c>
      <c r="S734" s="7">
        <v>281418.06400000001</v>
      </c>
      <c r="T734" s="7">
        <v>130546.06400000001</v>
      </c>
      <c r="U734" s="9">
        <v>0.86527694999734883</v>
      </c>
      <c r="V734" s="7">
        <v>5967912.8967000004</v>
      </c>
      <c r="W734" s="9">
        <v>1.6888858473375465</v>
      </c>
      <c r="X734" s="7">
        <v>15031617.335240375</v>
      </c>
      <c r="Y734" s="7">
        <v>6324696</v>
      </c>
      <c r="Z734" s="7">
        <v>70135.485000000001</v>
      </c>
      <c r="AA734" s="7">
        <v>880612.85024037585</v>
      </c>
      <c r="AB734" s="7">
        <v>6969711</v>
      </c>
      <c r="AC734" s="7">
        <v>786462</v>
      </c>
      <c r="AD734" s="7">
        <v>9063704.438540373</v>
      </c>
      <c r="AE734" s="7">
        <v>0</v>
      </c>
      <c r="AF734" s="7">
        <v>9220133.8327000011</v>
      </c>
      <c r="AG734" s="7">
        <v>281418.06400000001</v>
      </c>
      <c r="AH734" s="7">
        <v>9063704.438540373</v>
      </c>
      <c r="AI734" s="7">
        <v>2824391</v>
      </c>
      <c r="AJ734" s="7">
        <v>63424</v>
      </c>
      <c r="AK734" s="7">
        <v>5838527</v>
      </c>
      <c r="AL734" s="7">
        <v>0</v>
      </c>
      <c r="AM734" s="7">
        <v>1245365</v>
      </c>
      <c r="AN734" s="7">
        <v>0</v>
      </c>
      <c r="AO734" s="7">
        <v>0</v>
      </c>
      <c r="AP734" s="7">
        <v>5516126</v>
      </c>
      <c r="AQ734" s="7">
        <v>469438</v>
      </c>
      <c r="AR734" s="7">
        <v>3382767</v>
      </c>
      <c r="AS734" s="7">
        <v>150872</v>
      </c>
      <c r="AT734" s="7">
        <v>6215592</v>
      </c>
      <c r="AU734" s="7">
        <v>312989</v>
      </c>
      <c r="AV734" s="7">
        <v>1528484</v>
      </c>
      <c r="AW734" s="7">
        <v>0</v>
      </c>
      <c r="AX734" s="7">
        <v>0</v>
      </c>
      <c r="AY734" s="7">
        <v>6356249</v>
      </c>
      <c r="AZ734" s="7">
        <v>194635</v>
      </c>
      <c r="BA734" s="7">
        <v>70135.485000000001</v>
      </c>
      <c r="BB734" s="7">
        <v>0</v>
      </c>
      <c r="BC734" s="7">
        <v>2.52</v>
      </c>
      <c r="BD734" s="7">
        <v>0</v>
      </c>
      <c r="BE734" s="7">
        <v>1491.49</v>
      </c>
      <c r="BF734" s="7">
        <v>0</v>
      </c>
      <c r="BG734" s="7">
        <v>392210.8502403759</v>
      </c>
      <c r="BH734" s="7">
        <v>4374</v>
      </c>
      <c r="BI734" s="7">
        <v>488402</v>
      </c>
      <c r="BJ734" s="7">
        <v>6721925.2608333332</v>
      </c>
      <c r="BK734" s="7">
        <v>0</v>
      </c>
      <c r="BL734" s="7">
        <v>9194951.9866666663</v>
      </c>
      <c r="BM734" s="7">
        <v>8497797.0700000003</v>
      </c>
      <c r="BN734" s="130">
        <v>0.64100000000000001</v>
      </c>
      <c r="BO734" s="131">
        <v>1.7396919999999999E-4</v>
      </c>
      <c r="BP734" s="161">
        <v>4408.2828729076464</v>
      </c>
      <c r="BQ734" s="162">
        <v>6969711</v>
      </c>
      <c r="BR734" s="161">
        <v>239854</v>
      </c>
      <c r="BS734" s="163">
        <v>0</v>
      </c>
      <c r="BT734" s="163">
        <v>1316185.5799999982</v>
      </c>
      <c r="BU734" s="161">
        <v>9220133.8300000001</v>
      </c>
      <c r="BV734" s="161">
        <v>281418.06</v>
      </c>
      <c r="BW734" s="165">
        <v>10379890.019999998</v>
      </c>
      <c r="BX734" s="161">
        <v>239854</v>
      </c>
    </row>
    <row r="735" spans="1:76" ht="14.45" x14ac:dyDescent="0.3">
      <c r="A735" s="164" t="s">
        <v>31</v>
      </c>
      <c r="B735" s="6" t="s">
        <v>90</v>
      </c>
      <c r="C735" s="6" t="s">
        <v>134</v>
      </c>
      <c r="D735" s="6" t="s">
        <v>77</v>
      </c>
      <c r="E735" s="6" t="s">
        <v>36</v>
      </c>
      <c r="F735" s="24" t="str">
        <f>+Tabela1[[#This Row],[WK]]&amp;Tabela1[[#This Row],[PK]]&amp;Tabela1[[#This Row],[GK]]</f>
        <v>101609</v>
      </c>
      <c r="G735" s="6" t="s">
        <v>728</v>
      </c>
      <c r="H735" s="7">
        <v>435859288.18239933</v>
      </c>
      <c r="I735" s="8">
        <v>1.371</v>
      </c>
      <c r="J735" s="7">
        <v>597563084.10000002</v>
      </c>
      <c r="K735" s="8">
        <v>7.0000000000000007E-2</v>
      </c>
      <c r="L735" s="7">
        <v>41829415.887000002</v>
      </c>
      <c r="M735" s="7">
        <v>21127400.887000002</v>
      </c>
      <c r="N735" s="9">
        <v>1.020548042642226</v>
      </c>
      <c r="O735" s="7">
        <v>69518910</v>
      </c>
      <c r="P735" s="8">
        <v>1.2949999999999999</v>
      </c>
      <c r="Q735" s="7">
        <v>90026988</v>
      </c>
      <c r="R735" s="8">
        <v>1.6E-2</v>
      </c>
      <c r="S735" s="7">
        <v>1440431.808</v>
      </c>
      <c r="T735" s="7">
        <v>503080.80799999996</v>
      </c>
      <c r="U735" s="9">
        <v>0.53670482882079384</v>
      </c>
      <c r="V735" s="7">
        <v>21630481.695</v>
      </c>
      <c r="W735" s="9">
        <v>0.9995894378328829</v>
      </c>
      <c r="X735" s="7">
        <v>20480203.419506051</v>
      </c>
      <c r="Y735" s="7">
        <v>0</v>
      </c>
      <c r="Z735" s="7">
        <v>253671.13999999998</v>
      </c>
      <c r="AA735" s="7">
        <v>1820416.279506051</v>
      </c>
      <c r="AB735" s="7">
        <v>18406116</v>
      </c>
      <c r="AC735" s="7">
        <v>0</v>
      </c>
      <c r="AD735" s="7">
        <v>0</v>
      </c>
      <c r="AE735" s="7">
        <v>-606889.56676758989</v>
      </c>
      <c r="AF735" s="7">
        <v>41222526.320232414</v>
      </c>
      <c r="AG735" s="7">
        <v>1440431.808</v>
      </c>
      <c r="AH735" s="7">
        <v>0</v>
      </c>
      <c r="AI735" s="7">
        <v>17284839</v>
      </c>
      <c r="AJ735" s="7">
        <v>615966</v>
      </c>
      <c r="AK735" s="7">
        <v>1981680</v>
      </c>
      <c r="AL735" s="7">
        <v>0</v>
      </c>
      <c r="AM735" s="7">
        <v>862787</v>
      </c>
      <c r="AN735" s="7">
        <v>0</v>
      </c>
      <c r="AO735" s="7">
        <v>0</v>
      </c>
      <c r="AP735" s="7">
        <v>14197297</v>
      </c>
      <c r="AQ735" s="7">
        <v>1026397</v>
      </c>
      <c r="AR735" s="7">
        <v>20702015</v>
      </c>
      <c r="AS735" s="7">
        <v>937351</v>
      </c>
      <c r="AT735" s="7">
        <v>2236593</v>
      </c>
      <c r="AU735" s="7">
        <v>0</v>
      </c>
      <c r="AV735" s="7">
        <v>769900</v>
      </c>
      <c r="AW735" s="7">
        <v>0</v>
      </c>
      <c r="AX735" s="7">
        <v>0</v>
      </c>
      <c r="AY735" s="7">
        <v>16143543</v>
      </c>
      <c r="AZ735" s="7">
        <v>442795</v>
      </c>
      <c r="BA735" s="7">
        <v>253671.13999999998</v>
      </c>
      <c r="BB735" s="7">
        <v>71.61</v>
      </c>
      <c r="BC735" s="7">
        <v>80.27</v>
      </c>
      <c r="BD735" s="7">
        <v>1753.38</v>
      </c>
      <c r="BE735" s="7">
        <v>458.6</v>
      </c>
      <c r="BF735" s="7">
        <v>0</v>
      </c>
      <c r="BG735" s="7">
        <v>1022671.279506051</v>
      </c>
      <c r="BH735" s="7">
        <v>11405</v>
      </c>
      <c r="BI735" s="7">
        <v>797745</v>
      </c>
      <c r="BJ735" s="7">
        <v>10979437.604166668</v>
      </c>
      <c r="BK735" s="7">
        <v>5531386.333333334</v>
      </c>
      <c r="BL735" s="7">
        <v>8037088.3133333325</v>
      </c>
      <c r="BM735" s="7">
        <v>5718028.456666667</v>
      </c>
      <c r="BN735" s="130">
        <v>1.3240000000000001</v>
      </c>
      <c r="BO735" s="131">
        <v>4.006789E-4</v>
      </c>
      <c r="BP735" s="161">
        <v>10154.25848323643</v>
      </c>
      <c r="BQ735" s="162">
        <v>18406116</v>
      </c>
      <c r="BR735" s="161">
        <v>800420</v>
      </c>
      <c r="BS735" s="163">
        <v>0</v>
      </c>
      <c r="BT735" s="163">
        <v>2369658.871767588</v>
      </c>
      <c r="BU735" s="161">
        <v>41222526.32</v>
      </c>
      <c r="BV735" s="161">
        <v>1440431.81</v>
      </c>
      <c r="BW735" s="165">
        <v>2369658.871767588</v>
      </c>
      <c r="BX735" s="161">
        <v>800420</v>
      </c>
    </row>
    <row r="736" spans="1:76" ht="14.45" x14ac:dyDescent="0.3">
      <c r="A736" s="164" t="s">
        <v>31</v>
      </c>
      <c r="B736" s="6" t="s">
        <v>90</v>
      </c>
      <c r="C736" s="6" t="s">
        <v>134</v>
      </c>
      <c r="D736" s="6" t="s">
        <v>90</v>
      </c>
      <c r="E736" s="6" t="s">
        <v>36</v>
      </c>
      <c r="F736" s="24" t="str">
        <f>+Tabela1[[#This Row],[WK]]&amp;Tabela1[[#This Row],[PK]]&amp;Tabela1[[#This Row],[GK]]</f>
        <v>101610</v>
      </c>
      <c r="G736" s="6" t="s">
        <v>736</v>
      </c>
      <c r="H736" s="7">
        <v>281820232.45599866</v>
      </c>
      <c r="I736" s="8">
        <v>1.371</v>
      </c>
      <c r="J736" s="7">
        <v>386375538.69999999</v>
      </c>
      <c r="K736" s="8">
        <v>7.0000000000000007E-2</v>
      </c>
      <c r="L736" s="7">
        <v>27046287.709000003</v>
      </c>
      <c r="M736" s="7">
        <v>12877076.709000003</v>
      </c>
      <c r="N736" s="9">
        <v>0.908806898916249</v>
      </c>
      <c r="O736" s="7">
        <v>174637601</v>
      </c>
      <c r="P736" s="8">
        <v>1.2949999999999999</v>
      </c>
      <c r="Q736" s="7">
        <v>226155693</v>
      </c>
      <c r="R736" s="8">
        <v>1.6E-2</v>
      </c>
      <c r="S736" s="7">
        <v>3618491.088</v>
      </c>
      <c r="T736" s="7">
        <v>1901656.088</v>
      </c>
      <c r="U736" s="9">
        <v>1.10765221352081</v>
      </c>
      <c r="V736" s="7">
        <v>14778732.797000002</v>
      </c>
      <c r="W736" s="9">
        <v>0.93029648768485262</v>
      </c>
      <c r="X736" s="7">
        <v>21270208.258256324</v>
      </c>
      <c r="Y736" s="7">
        <v>0</v>
      </c>
      <c r="Z736" s="7">
        <v>0</v>
      </c>
      <c r="AA736" s="7">
        <v>1679930.258256325</v>
      </c>
      <c r="AB736" s="7">
        <v>13103646</v>
      </c>
      <c r="AC736" s="7">
        <v>6486632</v>
      </c>
      <c r="AD736" s="7">
        <v>6491475.4612563234</v>
      </c>
      <c r="AE736" s="7">
        <v>-4702853.7683607675</v>
      </c>
      <c r="AF736" s="7">
        <v>27046287.709000003</v>
      </c>
      <c r="AG736" s="7">
        <v>3618491.088</v>
      </c>
      <c r="AH736" s="7">
        <v>1788621.6928955559</v>
      </c>
      <c r="AI736" s="7">
        <v>11830371</v>
      </c>
      <c r="AJ736" s="7">
        <v>1554013</v>
      </c>
      <c r="AK736" s="7">
        <v>1261498</v>
      </c>
      <c r="AL736" s="7">
        <v>0</v>
      </c>
      <c r="AM736" s="7">
        <v>1652781</v>
      </c>
      <c r="AN736" s="7">
        <v>0</v>
      </c>
      <c r="AO736" s="7">
        <v>0</v>
      </c>
      <c r="AP736" s="7">
        <v>11154244</v>
      </c>
      <c r="AQ736" s="7">
        <v>815548</v>
      </c>
      <c r="AR736" s="7">
        <v>14169211</v>
      </c>
      <c r="AS736" s="7">
        <v>1716835</v>
      </c>
      <c r="AT736" s="7">
        <v>1432735</v>
      </c>
      <c r="AU736" s="7">
        <v>0</v>
      </c>
      <c r="AV736" s="7">
        <v>1342379</v>
      </c>
      <c r="AW736" s="7">
        <v>0</v>
      </c>
      <c r="AX736" s="7">
        <v>0</v>
      </c>
      <c r="AY736" s="7">
        <v>12585011</v>
      </c>
      <c r="AZ736" s="7">
        <v>340612</v>
      </c>
      <c r="BA736" s="7">
        <v>0</v>
      </c>
      <c r="BB736" s="7">
        <v>0</v>
      </c>
      <c r="BC736" s="7">
        <v>0</v>
      </c>
      <c r="BD736" s="7">
        <v>0</v>
      </c>
      <c r="BE736" s="7">
        <v>0</v>
      </c>
      <c r="BF736" s="7">
        <v>0</v>
      </c>
      <c r="BG736" s="7">
        <v>658975.25825632492</v>
      </c>
      <c r="BH736" s="7">
        <v>7349</v>
      </c>
      <c r="BI736" s="7">
        <v>1020955</v>
      </c>
      <c r="BJ736" s="7">
        <v>14051375.481666666</v>
      </c>
      <c r="BK736" s="7">
        <v>8455724.0966666657</v>
      </c>
      <c r="BL736" s="7">
        <v>7923724.2166666659</v>
      </c>
      <c r="BM736" s="7">
        <v>6535157.1066666655</v>
      </c>
      <c r="BN736" s="130">
        <v>1.6859999999999999</v>
      </c>
      <c r="BO736" s="131">
        <v>2.549192E-4</v>
      </c>
      <c r="BP736" s="161">
        <v>6460.3455538730541</v>
      </c>
      <c r="BQ736" s="162">
        <v>13103646</v>
      </c>
      <c r="BR736" s="161">
        <v>545297</v>
      </c>
      <c r="BS736" s="163">
        <v>0</v>
      </c>
      <c r="BT736" s="163">
        <v>1678679.1999999993</v>
      </c>
      <c r="BU736" s="161">
        <v>27046287.710000001</v>
      </c>
      <c r="BV736" s="161">
        <v>3618491.09</v>
      </c>
      <c r="BW736" s="165">
        <v>3467300.8899999992</v>
      </c>
      <c r="BX736" s="161">
        <v>545297</v>
      </c>
    </row>
    <row r="737" spans="1:76" ht="14.45" x14ac:dyDescent="0.3">
      <c r="A737" s="164" t="s">
        <v>31</v>
      </c>
      <c r="B737" s="6" t="s">
        <v>90</v>
      </c>
      <c r="C737" s="6" t="s">
        <v>134</v>
      </c>
      <c r="D737" s="6" t="s">
        <v>92</v>
      </c>
      <c r="E737" s="6" t="s">
        <v>36</v>
      </c>
      <c r="F737" s="24" t="str">
        <f>+Tabela1[[#This Row],[WK]]&amp;Tabela1[[#This Row],[PK]]&amp;Tabela1[[#This Row],[GK]]</f>
        <v>101611</v>
      </c>
      <c r="G737" s="6" t="s">
        <v>737</v>
      </c>
      <c r="H737" s="7">
        <v>74753929.010599881</v>
      </c>
      <c r="I737" s="8">
        <v>1.371</v>
      </c>
      <c r="J737" s="7">
        <v>102487636.68000001</v>
      </c>
      <c r="K737" s="8">
        <v>7.0000000000000007E-2</v>
      </c>
      <c r="L737" s="7">
        <v>7174134.5676000016</v>
      </c>
      <c r="M737" s="7">
        <v>4603233.5676000016</v>
      </c>
      <c r="N737" s="9">
        <v>1.7905137411358902</v>
      </c>
      <c r="O737" s="7">
        <v>12738975</v>
      </c>
      <c r="P737" s="8">
        <v>1.2949999999999999</v>
      </c>
      <c r="Q737" s="7">
        <v>16496973</v>
      </c>
      <c r="R737" s="8">
        <v>1.6E-2</v>
      </c>
      <c r="S737" s="7">
        <v>263951.56800000003</v>
      </c>
      <c r="T737" s="7">
        <v>-22865.431999999972</v>
      </c>
      <c r="U737" s="9">
        <v>-7.9721327536373274E-2</v>
      </c>
      <c r="V737" s="7">
        <v>4580368.1356000016</v>
      </c>
      <c r="W737" s="9">
        <v>1.6028062025714229</v>
      </c>
      <c r="X737" s="7">
        <v>11518516.6</v>
      </c>
      <c r="Y737" s="7">
        <v>2794893</v>
      </c>
      <c r="Z737" s="7">
        <v>6249.6</v>
      </c>
      <c r="AA737" s="7">
        <v>754572</v>
      </c>
      <c r="AB737" s="7">
        <v>5297731</v>
      </c>
      <c r="AC737" s="7">
        <v>2665071</v>
      </c>
      <c r="AD737" s="7">
        <v>6938148.4643999981</v>
      </c>
      <c r="AE737" s="7">
        <v>0</v>
      </c>
      <c r="AF737" s="7">
        <v>7174134.5676000016</v>
      </c>
      <c r="AG737" s="7">
        <v>263951.56800000003</v>
      </c>
      <c r="AH737" s="7">
        <v>6938148.4643999981</v>
      </c>
      <c r="AI737" s="7">
        <v>2146535</v>
      </c>
      <c r="AJ737" s="7">
        <v>373337</v>
      </c>
      <c r="AK737" s="7">
        <v>3898989</v>
      </c>
      <c r="AL737" s="7">
        <v>0</v>
      </c>
      <c r="AM737" s="7">
        <v>687152</v>
      </c>
      <c r="AN737" s="7">
        <v>0</v>
      </c>
      <c r="AO737" s="7">
        <v>0</v>
      </c>
      <c r="AP737" s="7">
        <v>4428207</v>
      </c>
      <c r="AQ737" s="7">
        <v>286436</v>
      </c>
      <c r="AR737" s="7">
        <v>2570901</v>
      </c>
      <c r="AS737" s="7">
        <v>286817</v>
      </c>
      <c r="AT737" s="7">
        <v>4441065</v>
      </c>
      <c r="AU737" s="7">
        <v>151606</v>
      </c>
      <c r="AV737" s="7">
        <v>1551134</v>
      </c>
      <c r="AW737" s="7">
        <v>0</v>
      </c>
      <c r="AX737" s="7">
        <v>0</v>
      </c>
      <c r="AY737" s="7">
        <v>4943985</v>
      </c>
      <c r="AZ737" s="7">
        <v>116781</v>
      </c>
      <c r="BA737" s="7">
        <v>6249.6</v>
      </c>
      <c r="BB737" s="7">
        <v>0</v>
      </c>
      <c r="BC737" s="7">
        <v>20.16</v>
      </c>
      <c r="BD737" s="7">
        <v>0</v>
      </c>
      <c r="BE737" s="7">
        <v>0</v>
      </c>
      <c r="BF737" s="7">
        <v>0</v>
      </c>
      <c r="BG737" s="7">
        <v>320594</v>
      </c>
      <c r="BH737" s="7">
        <v>3105</v>
      </c>
      <c r="BI737" s="7">
        <v>433978</v>
      </c>
      <c r="BJ737" s="7">
        <v>5972819.2824999988</v>
      </c>
      <c r="BK737" s="7">
        <v>2937397.209999999</v>
      </c>
      <c r="BL737" s="7">
        <v>2179587.5333333332</v>
      </c>
      <c r="BM737" s="7">
        <v>7782513.2233333327</v>
      </c>
      <c r="BN737" s="130">
        <v>0.74099999999999999</v>
      </c>
      <c r="BO737" s="131">
        <v>1.1190229999999999E-4</v>
      </c>
      <c r="BP737" s="161">
        <v>2835.4683753563936</v>
      </c>
      <c r="BQ737" s="162">
        <v>5297731</v>
      </c>
      <c r="BR737" s="161">
        <v>171607</v>
      </c>
      <c r="BS737" s="163">
        <v>0</v>
      </c>
      <c r="BT737" s="163">
        <v>857661.03999999911</v>
      </c>
      <c r="BU737" s="161">
        <v>7174134.5700000003</v>
      </c>
      <c r="BV737" s="161">
        <v>263951.57</v>
      </c>
      <c r="BW737" s="165">
        <v>7795809.4999999991</v>
      </c>
      <c r="BX737" s="161">
        <v>171607</v>
      </c>
    </row>
    <row r="738" spans="1:76" ht="14.45" x14ac:dyDescent="0.3">
      <c r="A738" s="164" t="s">
        <v>31</v>
      </c>
      <c r="B738" s="6" t="s">
        <v>90</v>
      </c>
      <c r="C738" s="6" t="s">
        <v>141</v>
      </c>
      <c r="D738" s="6" t="s">
        <v>33</v>
      </c>
      <c r="E738" s="6" t="s">
        <v>36</v>
      </c>
      <c r="F738" s="24" t="str">
        <f>+Tabela1[[#This Row],[WK]]&amp;Tabela1[[#This Row],[PK]]&amp;Tabela1[[#This Row],[GK]]</f>
        <v>101701</v>
      </c>
      <c r="G738" s="6" t="s">
        <v>738</v>
      </c>
      <c r="H738" s="7">
        <v>130473870.08399962</v>
      </c>
      <c r="I738" s="8">
        <v>1.371</v>
      </c>
      <c r="J738" s="7">
        <v>178879675.89000002</v>
      </c>
      <c r="K738" s="8">
        <v>7.0000000000000007E-2</v>
      </c>
      <c r="L738" s="7">
        <v>12521577.312300002</v>
      </c>
      <c r="M738" s="7">
        <v>8051300.3123000022</v>
      </c>
      <c r="N738" s="9">
        <v>1.8010741420050709</v>
      </c>
      <c r="O738" s="7">
        <v>8157223</v>
      </c>
      <c r="P738" s="8">
        <v>1.2949999999999999</v>
      </c>
      <c r="Q738" s="7">
        <v>10563604</v>
      </c>
      <c r="R738" s="8">
        <v>1.6E-2</v>
      </c>
      <c r="S738" s="7">
        <v>169017.66399999999</v>
      </c>
      <c r="T738" s="7">
        <v>59740.66399999999</v>
      </c>
      <c r="U738" s="9">
        <v>0.5466901909825489</v>
      </c>
      <c r="V738" s="7">
        <v>8111040.976300003</v>
      </c>
      <c r="W738" s="9">
        <v>1.7711421191452275</v>
      </c>
      <c r="X738" s="7">
        <v>17665936.608071644</v>
      </c>
      <c r="Y738" s="7">
        <v>5569442</v>
      </c>
      <c r="Z738" s="7">
        <v>6.2</v>
      </c>
      <c r="AA738" s="7">
        <v>897712.40807164274</v>
      </c>
      <c r="AB738" s="7">
        <v>10046944</v>
      </c>
      <c r="AC738" s="7">
        <v>1151832</v>
      </c>
      <c r="AD738" s="7">
        <v>9554895.6317716409</v>
      </c>
      <c r="AE738" s="7">
        <v>0</v>
      </c>
      <c r="AF738" s="7">
        <v>12521577.312300002</v>
      </c>
      <c r="AG738" s="7">
        <v>169017.66399999999</v>
      </c>
      <c r="AH738" s="7">
        <v>9554895.6317716409</v>
      </c>
      <c r="AI738" s="7">
        <v>3732391</v>
      </c>
      <c r="AJ738" s="7">
        <v>92782</v>
      </c>
      <c r="AK738" s="7">
        <v>6198097</v>
      </c>
      <c r="AL738" s="7">
        <v>0</v>
      </c>
      <c r="AM738" s="7">
        <v>959526</v>
      </c>
      <c r="AN738" s="7">
        <v>0</v>
      </c>
      <c r="AO738" s="7">
        <v>0</v>
      </c>
      <c r="AP738" s="7">
        <v>7764608</v>
      </c>
      <c r="AQ738" s="7">
        <v>572873</v>
      </c>
      <c r="AR738" s="7">
        <v>4470277</v>
      </c>
      <c r="AS738" s="7">
        <v>109277</v>
      </c>
      <c r="AT738" s="7">
        <v>7016663</v>
      </c>
      <c r="AU738" s="7">
        <v>171251</v>
      </c>
      <c r="AV738" s="7">
        <v>934784</v>
      </c>
      <c r="AW738" s="7">
        <v>0</v>
      </c>
      <c r="AX738" s="7">
        <v>0</v>
      </c>
      <c r="AY738" s="7">
        <v>8808905</v>
      </c>
      <c r="AZ738" s="7">
        <v>235184</v>
      </c>
      <c r="BA738" s="7">
        <v>6.2</v>
      </c>
      <c r="BB738" s="7">
        <v>0</v>
      </c>
      <c r="BC738" s="7">
        <v>0.02</v>
      </c>
      <c r="BD738" s="7">
        <v>0</v>
      </c>
      <c r="BE738" s="7">
        <v>0</v>
      </c>
      <c r="BF738" s="7">
        <v>0</v>
      </c>
      <c r="BG738" s="7">
        <v>475154.40807164268</v>
      </c>
      <c r="BH738" s="7">
        <v>5299</v>
      </c>
      <c r="BI738" s="7">
        <v>422558</v>
      </c>
      <c r="BJ738" s="7">
        <v>5815737.309166668</v>
      </c>
      <c r="BK738" s="7">
        <v>1545227.0766666671</v>
      </c>
      <c r="BL738" s="7">
        <v>7343203.0666666673</v>
      </c>
      <c r="BM738" s="7">
        <v>2395634.7966666655</v>
      </c>
      <c r="BN738" s="130">
        <v>0.71299999999999997</v>
      </c>
      <c r="BO738" s="131">
        <v>1.972919E-4</v>
      </c>
      <c r="BP738" s="161">
        <v>4999.5890866816862</v>
      </c>
      <c r="BQ738" s="162">
        <v>10046944</v>
      </c>
      <c r="BR738" s="161">
        <v>278897</v>
      </c>
      <c r="BS738" s="163">
        <v>0</v>
      </c>
      <c r="BT738" s="163">
        <v>1279747.3919283561</v>
      </c>
      <c r="BU738" s="161">
        <v>12521577.310000001</v>
      </c>
      <c r="BV738" s="161">
        <v>169017.66</v>
      </c>
      <c r="BW738" s="165">
        <v>10834643.021928357</v>
      </c>
      <c r="BX738" s="161">
        <v>278897</v>
      </c>
    </row>
    <row r="739" spans="1:76" ht="14.45" x14ac:dyDescent="0.3">
      <c r="A739" s="164" t="s">
        <v>31</v>
      </c>
      <c r="B739" s="6" t="s">
        <v>90</v>
      </c>
      <c r="C739" s="6" t="s">
        <v>141</v>
      </c>
      <c r="D739" s="6" t="s">
        <v>32</v>
      </c>
      <c r="E739" s="6" t="s">
        <v>36</v>
      </c>
      <c r="F739" s="24" t="str">
        <f>+Tabela1[[#This Row],[WK]]&amp;Tabela1[[#This Row],[PK]]&amp;Tabela1[[#This Row],[GK]]</f>
        <v>101702</v>
      </c>
      <c r="G739" s="6" t="s">
        <v>739</v>
      </c>
      <c r="H739" s="7">
        <v>122090288.27919969</v>
      </c>
      <c r="I739" s="8">
        <v>1.371</v>
      </c>
      <c r="J739" s="7">
        <v>167385785.23000002</v>
      </c>
      <c r="K739" s="8">
        <v>7.0000000000000007E-2</v>
      </c>
      <c r="L739" s="7">
        <v>11717004.966100002</v>
      </c>
      <c r="M739" s="7">
        <v>7275279.9661000017</v>
      </c>
      <c r="N739" s="9">
        <v>1.6379402070366809</v>
      </c>
      <c r="O739" s="7">
        <v>3306478</v>
      </c>
      <c r="P739" s="8">
        <v>1.2949999999999999</v>
      </c>
      <c r="Q739" s="7">
        <v>4281889</v>
      </c>
      <c r="R739" s="8">
        <v>1.6E-2</v>
      </c>
      <c r="S739" s="7">
        <v>68510.224000000002</v>
      </c>
      <c r="T739" s="7">
        <v>-24198.775999999998</v>
      </c>
      <c r="U739" s="9">
        <v>-0.26101862818065125</v>
      </c>
      <c r="V739" s="7">
        <v>7251081.1901000012</v>
      </c>
      <c r="W739" s="9">
        <v>1.5991149479957147</v>
      </c>
      <c r="X739" s="7">
        <v>13064836.234251317</v>
      </c>
      <c r="Y739" s="7">
        <v>4410674</v>
      </c>
      <c r="Z739" s="7">
        <v>0</v>
      </c>
      <c r="AA739" s="7">
        <v>834806.23425131768</v>
      </c>
      <c r="AB739" s="7">
        <v>7062117</v>
      </c>
      <c r="AC739" s="7">
        <v>757239</v>
      </c>
      <c r="AD739" s="7">
        <v>5813755.0441513145</v>
      </c>
      <c r="AE739" s="7">
        <v>0</v>
      </c>
      <c r="AF739" s="7">
        <v>11717004.966100002</v>
      </c>
      <c r="AG739" s="7">
        <v>68510.224000000002</v>
      </c>
      <c r="AH739" s="7">
        <v>5813755.0441513145</v>
      </c>
      <c r="AI739" s="7">
        <v>3708552</v>
      </c>
      <c r="AJ739" s="7">
        <v>119695</v>
      </c>
      <c r="AK739" s="7">
        <v>2842464</v>
      </c>
      <c r="AL739" s="7">
        <v>0</v>
      </c>
      <c r="AM739" s="7">
        <v>816327</v>
      </c>
      <c r="AN739" s="7">
        <v>0</v>
      </c>
      <c r="AO739" s="7">
        <v>0</v>
      </c>
      <c r="AP739" s="7">
        <v>5498595</v>
      </c>
      <c r="AQ739" s="7">
        <v>556959</v>
      </c>
      <c r="AR739" s="7">
        <v>4441725</v>
      </c>
      <c r="AS739" s="7">
        <v>92709</v>
      </c>
      <c r="AT739" s="7">
        <v>4920451</v>
      </c>
      <c r="AU739" s="7">
        <v>0</v>
      </c>
      <c r="AV739" s="7">
        <v>1219008</v>
      </c>
      <c r="AW739" s="7">
        <v>0</v>
      </c>
      <c r="AX739" s="7">
        <v>0</v>
      </c>
      <c r="AY739" s="7">
        <v>6284676</v>
      </c>
      <c r="AZ739" s="7">
        <v>230318</v>
      </c>
      <c r="BA739" s="7">
        <v>0</v>
      </c>
      <c r="BB739" s="7">
        <v>0</v>
      </c>
      <c r="BC739" s="7">
        <v>0</v>
      </c>
      <c r="BD739" s="7">
        <v>0</v>
      </c>
      <c r="BE739" s="7">
        <v>0</v>
      </c>
      <c r="BF739" s="7">
        <v>0</v>
      </c>
      <c r="BG739" s="7">
        <v>391852.23425131768</v>
      </c>
      <c r="BH739" s="7">
        <v>4370</v>
      </c>
      <c r="BI739" s="7">
        <v>442954</v>
      </c>
      <c r="BJ739" s="7">
        <v>6096296.4883333342</v>
      </c>
      <c r="BK739" s="7">
        <v>2477149.4700000007</v>
      </c>
      <c r="BL739" s="7">
        <v>3449982.706666667</v>
      </c>
      <c r="BM739" s="7">
        <v>7576622.6600000001</v>
      </c>
      <c r="BN739" s="130">
        <v>0.74199999999999999</v>
      </c>
      <c r="BO739" s="131">
        <v>1.7760949999999999E-4</v>
      </c>
      <c r="BP739" s="161">
        <v>4501.3310588314798</v>
      </c>
      <c r="BQ739" s="162">
        <v>7062117</v>
      </c>
      <c r="BR739" s="161">
        <v>236133</v>
      </c>
      <c r="BS739" s="163">
        <v>0</v>
      </c>
      <c r="BT739" s="163">
        <v>1325749.7657486834</v>
      </c>
      <c r="BU739" s="161">
        <v>11717004.970000001</v>
      </c>
      <c r="BV739" s="161">
        <v>68510.22</v>
      </c>
      <c r="BW739" s="165">
        <v>7139504.8057486834</v>
      </c>
      <c r="BX739" s="161">
        <v>236133</v>
      </c>
    </row>
    <row r="740" spans="1:76" ht="14.45" x14ac:dyDescent="0.3">
      <c r="A740" s="164" t="s">
        <v>31</v>
      </c>
      <c r="B740" s="6" t="s">
        <v>90</v>
      </c>
      <c r="C740" s="6" t="s">
        <v>141</v>
      </c>
      <c r="D740" s="6" t="s">
        <v>37</v>
      </c>
      <c r="E740" s="6" t="s">
        <v>36</v>
      </c>
      <c r="F740" s="24" t="str">
        <f>+Tabela1[[#This Row],[WK]]&amp;Tabela1[[#This Row],[PK]]&amp;Tabela1[[#This Row],[GK]]</f>
        <v>101703</v>
      </c>
      <c r="G740" s="6" t="s">
        <v>435</v>
      </c>
      <c r="H740" s="7">
        <v>85794615.88319996</v>
      </c>
      <c r="I740" s="8">
        <v>1.371</v>
      </c>
      <c r="J740" s="7">
        <v>117624418.38000001</v>
      </c>
      <c r="K740" s="8">
        <v>7.0000000000000007E-2</v>
      </c>
      <c r="L740" s="7">
        <v>8233709.2866000012</v>
      </c>
      <c r="M740" s="7">
        <v>5414610.2866000012</v>
      </c>
      <c r="N740" s="9">
        <v>1.9206882364187994</v>
      </c>
      <c r="O740" s="7">
        <v>705508</v>
      </c>
      <c r="P740" s="8">
        <v>1.2949999999999999</v>
      </c>
      <c r="Q740" s="7">
        <v>913633</v>
      </c>
      <c r="R740" s="8">
        <v>1.6E-2</v>
      </c>
      <c r="S740" s="7">
        <v>14618.128000000001</v>
      </c>
      <c r="T740" s="7">
        <v>-11412.871999999999</v>
      </c>
      <c r="U740" s="9">
        <v>-0.43843386731205097</v>
      </c>
      <c r="V740" s="7">
        <v>5403197.4146000007</v>
      </c>
      <c r="W740" s="9">
        <v>1.8991038773623703</v>
      </c>
      <c r="X740" s="7">
        <v>11848929.960000001</v>
      </c>
      <c r="Y740" s="7">
        <v>3556502</v>
      </c>
      <c r="Z740" s="7">
        <v>538567.96</v>
      </c>
      <c r="AA740" s="7">
        <v>542995</v>
      </c>
      <c r="AB740" s="7">
        <v>6231375</v>
      </c>
      <c r="AC740" s="7">
        <v>979490</v>
      </c>
      <c r="AD740" s="7">
        <v>6445732.5454000002</v>
      </c>
      <c r="AE740" s="7">
        <v>0</v>
      </c>
      <c r="AF740" s="7">
        <v>8233709.2866000012</v>
      </c>
      <c r="AG740" s="7">
        <v>14618.128000000001</v>
      </c>
      <c r="AH740" s="7">
        <v>6445732.5454000002</v>
      </c>
      <c r="AI740" s="7">
        <v>2353764</v>
      </c>
      <c r="AJ740" s="7">
        <v>28747</v>
      </c>
      <c r="AK740" s="7">
        <v>4174081</v>
      </c>
      <c r="AL740" s="7">
        <v>0</v>
      </c>
      <c r="AM740" s="7">
        <v>324373</v>
      </c>
      <c r="AN740" s="7">
        <v>0</v>
      </c>
      <c r="AO740" s="7">
        <v>0</v>
      </c>
      <c r="AP740" s="7">
        <v>5153257</v>
      </c>
      <c r="AQ740" s="7">
        <v>294393</v>
      </c>
      <c r="AR740" s="7">
        <v>2819099</v>
      </c>
      <c r="AS740" s="7">
        <v>26031</v>
      </c>
      <c r="AT740" s="7">
        <v>4668941</v>
      </c>
      <c r="AU740" s="7">
        <v>13948</v>
      </c>
      <c r="AV740" s="7">
        <v>918295</v>
      </c>
      <c r="AW740" s="7">
        <v>0</v>
      </c>
      <c r="AX740" s="7">
        <v>0</v>
      </c>
      <c r="AY740" s="7">
        <v>5785607</v>
      </c>
      <c r="AZ740" s="7">
        <v>121647</v>
      </c>
      <c r="BA740" s="7">
        <v>538567.96</v>
      </c>
      <c r="BB740" s="7">
        <v>0</v>
      </c>
      <c r="BC740" s="7">
        <v>70.87</v>
      </c>
      <c r="BD740" s="7">
        <v>5554.82</v>
      </c>
      <c r="BE740" s="7">
        <v>0</v>
      </c>
      <c r="BF740" s="7">
        <v>0</v>
      </c>
      <c r="BG740" s="7">
        <v>320594</v>
      </c>
      <c r="BH740" s="7">
        <v>3533</v>
      </c>
      <c r="BI740" s="7">
        <v>222401</v>
      </c>
      <c r="BJ740" s="7">
        <v>3060947.6033333335</v>
      </c>
      <c r="BK740" s="7">
        <v>506754.53000000026</v>
      </c>
      <c r="BL740" s="7">
        <v>2599945.5433333335</v>
      </c>
      <c r="BM740" s="7">
        <v>5016881.2066666661</v>
      </c>
      <c r="BN740" s="130">
        <v>0.73</v>
      </c>
      <c r="BO740" s="131">
        <v>1.35165E-4</v>
      </c>
      <c r="BP740" s="161">
        <v>3425.7740710022199</v>
      </c>
      <c r="BQ740" s="162">
        <v>6231375</v>
      </c>
      <c r="BR740" s="161">
        <v>195006</v>
      </c>
      <c r="BS740" s="163">
        <v>0</v>
      </c>
      <c r="BT740" s="163">
        <v>854514.03999999911</v>
      </c>
      <c r="BU740" s="161">
        <v>8233709.29</v>
      </c>
      <c r="BV740" s="161">
        <v>14618.13</v>
      </c>
      <c r="BW740" s="165">
        <v>7300246.5899999989</v>
      </c>
      <c r="BX740" s="161">
        <v>195006</v>
      </c>
    </row>
    <row r="741" spans="1:76" ht="14.45" x14ac:dyDescent="0.3">
      <c r="A741" s="164" t="s">
        <v>31</v>
      </c>
      <c r="B741" s="6" t="s">
        <v>90</v>
      </c>
      <c r="C741" s="6" t="s">
        <v>141</v>
      </c>
      <c r="D741" s="6" t="s">
        <v>39</v>
      </c>
      <c r="E741" s="6" t="s">
        <v>36</v>
      </c>
      <c r="F741" s="24" t="str">
        <f>+Tabela1[[#This Row],[WK]]&amp;Tabela1[[#This Row],[PK]]&amp;Tabela1[[#This Row],[GK]]</f>
        <v>101704</v>
      </c>
      <c r="G741" s="6" t="s">
        <v>740</v>
      </c>
      <c r="H741" s="7">
        <v>136781614.20339969</v>
      </c>
      <c r="I741" s="8">
        <v>1.371</v>
      </c>
      <c r="J741" s="7">
        <v>187527593.06999999</v>
      </c>
      <c r="K741" s="8">
        <v>7.0000000000000007E-2</v>
      </c>
      <c r="L741" s="7">
        <v>13126931.514900001</v>
      </c>
      <c r="M741" s="7">
        <v>9239851.5149000008</v>
      </c>
      <c r="N741" s="9">
        <v>2.3770674940829624</v>
      </c>
      <c r="O741" s="7">
        <v>3083406</v>
      </c>
      <c r="P741" s="8">
        <v>1.2949999999999999</v>
      </c>
      <c r="Q741" s="7">
        <v>3993011</v>
      </c>
      <c r="R741" s="8">
        <v>1.6E-2</v>
      </c>
      <c r="S741" s="7">
        <v>63888.175999999999</v>
      </c>
      <c r="T741" s="7">
        <v>9933.1759999999995</v>
      </c>
      <c r="U741" s="9">
        <v>0.18410112130479103</v>
      </c>
      <c r="V741" s="7">
        <v>9249784.6909000017</v>
      </c>
      <c r="W741" s="9">
        <v>2.347044543095913</v>
      </c>
      <c r="X741" s="7">
        <v>18081204.985141449</v>
      </c>
      <c r="Y741" s="7">
        <v>3930333</v>
      </c>
      <c r="Z741" s="7">
        <v>149850.9</v>
      </c>
      <c r="AA741" s="7">
        <v>752334.0851414504</v>
      </c>
      <c r="AB741" s="7">
        <v>10518912</v>
      </c>
      <c r="AC741" s="7">
        <v>2729775</v>
      </c>
      <c r="AD741" s="7">
        <v>8831420.2942414507</v>
      </c>
      <c r="AE741" s="7">
        <v>0</v>
      </c>
      <c r="AF741" s="7">
        <v>13126931.514900001</v>
      </c>
      <c r="AG741" s="7">
        <v>63888.175999999999</v>
      </c>
      <c r="AH741" s="7">
        <v>8831420.2942414507</v>
      </c>
      <c r="AI741" s="7">
        <v>3245459</v>
      </c>
      <c r="AJ741" s="7">
        <v>45491</v>
      </c>
      <c r="AK741" s="7">
        <v>6439381</v>
      </c>
      <c r="AL741" s="7">
        <v>0</v>
      </c>
      <c r="AM741" s="7">
        <v>782194</v>
      </c>
      <c r="AN741" s="7">
        <v>0</v>
      </c>
      <c r="AO741" s="7">
        <v>0</v>
      </c>
      <c r="AP741" s="7">
        <v>8333551</v>
      </c>
      <c r="AQ741" s="7">
        <v>525133</v>
      </c>
      <c r="AR741" s="7">
        <v>3887080</v>
      </c>
      <c r="AS741" s="7">
        <v>53955</v>
      </c>
      <c r="AT741" s="7">
        <v>7055252</v>
      </c>
      <c r="AU741" s="7">
        <v>87901</v>
      </c>
      <c r="AV741" s="7">
        <v>829142</v>
      </c>
      <c r="AW741" s="7">
        <v>0</v>
      </c>
      <c r="AX741" s="7">
        <v>0</v>
      </c>
      <c r="AY741" s="7">
        <v>9408829</v>
      </c>
      <c r="AZ741" s="7">
        <v>217343</v>
      </c>
      <c r="BA741" s="7">
        <v>149850.9</v>
      </c>
      <c r="BB741" s="7">
        <v>0</v>
      </c>
      <c r="BC741" s="7">
        <v>0</v>
      </c>
      <c r="BD741" s="7">
        <v>1611.3</v>
      </c>
      <c r="BE741" s="7">
        <v>0</v>
      </c>
      <c r="BF741" s="7">
        <v>0</v>
      </c>
      <c r="BG741" s="7">
        <v>453006.0851414504</v>
      </c>
      <c r="BH741" s="7">
        <v>5052</v>
      </c>
      <c r="BI741" s="7">
        <v>299328</v>
      </c>
      <c r="BJ741" s="7">
        <v>4119758.836666666</v>
      </c>
      <c r="BK741" s="7">
        <v>1772962.25</v>
      </c>
      <c r="BL741" s="7">
        <v>1587626.0999999999</v>
      </c>
      <c r="BM741" s="7">
        <v>6211934.1466666656</v>
      </c>
      <c r="BN741" s="130">
        <v>0.77600000000000002</v>
      </c>
      <c r="BO741" s="131">
        <v>1.8695140000000001E-4</v>
      </c>
      <c r="BP741" s="161">
        <v>4737.4533370898107</v>
      </c>
      <c r="BQ741" s="162">
        <v>10518912</v>
      </c>
      <c r="BR741" s="161">
        <v>264696</v>
      </c>
      <c r="BS741" s="163">
        <v>0</v>
      </c>
      <c r="BT741" s="163">
        <v>1281958.0148585476</v>
      </c>
      <c r="BU741" s="161">
        <v>13126931.51</v>
      </c>
      <c r="BV741" s="161">
        <v>63888.18</v>
      </c>
      <c r="BW741" s="165">
        <v>10113378.304858547</v>
      </c>
      <c r="BX741" s="161">
        <v>264696</v>
      </c>
    </row>
    <row r="742" spans="1:76" ht="14.45" x14ac:dyDescent="0.3">
      <c r="A742" s="164" t="s">
        <v>31</v>
      </c>
      <c r="B742" s="6" t="s">
        <v>90</v>
      </c>
      <c r="C742" s="6" t="s">
        <v>141</v>
      </c>
      <c r="D742" s="6" t="s">
        <v>42</v>
      </c>
      <c r="E742" s="6" t="s">
        <v>36</v>
      </c>
      <c r="F742" s="24" t="str">
        <f>+Tabela1[[#This Row],[WK]]&amp;Tabela1[[#This Row],[PK]]&amp;Tabela1[[#This Row],[GK]]</f>
        <v>101705</v>
      </c>
      <c r="G742" s="6" t="s">
        <v>741</v>
      </c>
      <c r="H742" s="7">
        <v>128236856.84399961</v>
      </c>
      <c r="I742" s="8">
        <v>1.371</v>
      </c>
      <c r="J742" s="7">
        <v>175812730.72999999</v>
      </c>
      <c r="K742" s="8">
        <v>7.0000000000000007E-2</v>
      </c>
      <c r="L742" s="7">
        <v>12306891.1511</v>
      </c>
      <c r="M742" s="7">
        <v>6614957.1511000004</v>
      </c>
      <c r="N742" s="9">
        <v>1.1621633615393292</v>
      </c>
      <c r="O742" s="7">
        <v>4948767</v>
      </c>
      <c r="P742" s="8">
        <v>1.2949999999999999</v>
      </c>
      <c r="Q742" s="7">
        <v>6408653</v>
      </c>
      <c r="R742" s="8">
        <v>1.6E-2</v>
      </c>
      <c r="S742" s="7">
        <v>102538.448</v>
      </c>
      <c r="T742" s="7">
        <v>50388.448000000004</v>
      </c>
      <c r="U742" s="9">
        <v>0.9662214381591564</v>
      </c>
      <c r="V742" s="7">
        <v>6665345.5991000012</v>
      </c>
      <c r="W742" s="9">
        <v>1.1603844231908866</v>
      </c>
      <c r="X742" s="7">
        <v>15257547.805306822</v>
      </c>
      <c r="Y742" s="7">
        <v>4264522</v>
      </c>
      <c r="Z742" s="7">
        <v>1366.1699999999998</v>
      </c>
      <c r="AA742" s="7">
        <v>952864.63530682214</v>
      </c>
      <c r="AB742" s="7">
        <v>9491188</v>
      </c>
      <c r="AC742" s="7">
        <v>547607</v>
      </c>
      <c r="AD742" s="7">
        <v>8592202.2062068209</v>
      </c>
      <c r="AE742" s="7">
        <v>0</v>
      </c>
      <c r="AF742" s="7">
        <v>12306891.1511</v>
      </c>
      <c r="AG742" s="7">
        <v>102538.448</v>
      </c>
      <c r="AH742" s="7">
        <v>8592202.2062068209</v>
      </c>
      <c r="AI742" s="7">
        <v>4752395</v>
      </c>
      <c r="AJ742" s="7">
        <v>30451</v>
      </c>
      <c r="AK742" s="7">
        <v>4432775</v>
      </c>
      <c r="AL742" s="7">
        <v>0</v>
      </c>
      <c r="AM742" s="7">
        <v>900148</v>
      </c>
      <c r="AN742" s="7">
        <v>0</v>
      </c>
      <c r="AO742" s="7">
        <v>0</v>
      </c>
      <c r="AP742" s="7">
        <v>7363318</v>
      </c>
      <c r="AQ742" s="7">
        <v>556959</v>
      </c>
      <c r="AR742" s="7">
        <v>5691934</v>
      </c>
      <c r="AS742" s="7">
        <v>52150</v>
      </c>
      <c r="AT742" s="7">
        <v>4953896</v>
      </c>
      <c r="AU742" s="7">
        <v>0</v>
      </c>
      <c r="AV742" s="7">
        <v>1244697</v>
      </c>
      <c r="AW742" s="7">
        <v>0</v>
      </c>
      <c r="AX742" s="7">
        <v>0</v>
      </c>
      <c r="AY742" s="7">
        <v>8351045</v>
      </c>
      <c r="AZ742" s="7">
        <v>231940</v>
      </c>
      <c r="BA742" s="7">
        <v>1366.1699999999998</v>
      </c>
      <c r="BB742" s="7">
        <v>0</v>
      </c>
      <c r="BC742" s="7">
        <v>0</v>
      </c>
      <c r="BD742" s="7">
        <v>14.69</v>
      </c>
      <c r="BE742" s="7">
        <v>0</v>
      </c>
      <c r="BF742" s="7">
        <v>0</v>
      </c>
      <c r="BG742" s="7">
        <v>415793.63530682219</v>
      </c>
      <c r="BH742" s="7">
        <v>4637</v>
      </c>
      <c r="BI742" s="7">
        <v>537071</v>
      </c>
      <c r="BJ742" s="7">
        <v>7391747.8291666657</v>
      </c>
      <c r="BK742" s="7">
        <v>3212136.1466666646</v>
      </c>
      <c r="BL742" s="7">
        <v>5236539.873333334</v>
      </c>
      <c r="BM742" s="7">
        <v>6245366.9833333343</v>
      </c>
      <c r="BN742" s="130">
        <v>0.755</v>
      </c>
      <c r="BO742" s="131">
        <v>1.8202849999999999E-4</v>
      </c>
      <c r="BP742" s="161">
        <v>4612.3885710631521</v>
      </c>
      <c r="BQ742" s="162">
        <v>9491188</v>
      </c>
      <c r="BR742" s="161">
        <v>268033</v>
      </c>
      <c r="BS742" s="163">
        <v>0</v>
      </c>
      <c r="BT742" s="163">
        <v>1292063.0500000007</v>
      </c>
      <c r="BU742" s="161">
        <v>12306891.15</v>
      </c>
      <c r="BV742" s="161">
        <v>102538.45</v>
      </c>
      <c r="BW742" s="165">
        <v>9884265.2600000016</v>
      </c>
      <c r="BX742" s="161">
        <v>268033</v>
      </c>
    </row>
    <row r="743" spans="1:76" ht="14.45" x14ac:dyDescent="0.3">
      <c r="A743" s="164" t="s">
        <v>31</v>
      </c>
      <c r="B743" s="6" t="s">
        <v>90</v>
      </c>
      <c r="C743" s="6" t="s">
        <v>141</v>
      </c>
      <c r="D743" s="6" t="s">
        <v>44</v>
      </c>
      <c r="E743" s="6" t="s">
        <v>36</v>
      </c>
      <c r="F743" s="24" t="str">
        <f>+Tabela1[[#This Row],[WK]]&amp;Tabela1[[#This Row],[PK]]&amp;Tabela1[[#This Row],[GK]]</f>
        <v>101706</v>
      </c>
      <c r="G743" s="6" t="s">
        <v>425</v>
      </c>
      <c r="H743" s="7">
        <v>102362312.67499948</v>
      </c>
      <c r="I743" s="8">
        <v>1.371</v>
      </c>
      <c r="J743" s="7">
        <v>140338730.68000001</v>
      </c>
      <c r="K743" s="8">
        <v>7.0000000000000007E-2</v>
      </c>
      <c r="L743" s="7">
        <v>9823711.1476000007</v>
      </c>
      <c r="M743" s="7">
        <v>7069620.1476000007</v>
      </c>
      <c r="N743" s="9">
        <v>2.5669522712212491</v>
      </c>
      <c r="O743" s="7">
        <v>4764505</v>
      </c>
      <c r="P743" s="8">
        <v>1.2949999999999999</v>
      </c>
      <c r="Q743" s="7">
        <v>6170034</v>
      </c>
      <c r="R743" s="8">
        <v>1.6E-2</v>
      </c>
      <c r="S743" s="7">
        <v>98720.544000000009</v>
      </c>
      <c r="T743" s="7">
        <v>22544.544000000009</v>
      </c>
      <c r="U743" s="9">
        <v>0.29595337114051684</v>
      </c>
      <c r="V743" s="7">
        <v>7092164.6916000005</v>
      </c>
      <c r="W743" s="9">
        <v>2.5058288463950578</v>
      </c>
      <c r="X743" s="7">
        <v>16333014.440576598</v>
      </c>
      <c r="Y743" s="7">
        <v>5697898</v>
      </c>
      <c r="Z743" s="7">
        <v>15452.88</v>
      </c>
      <c r="AA743" s="7">
        <v>720894.56057659746</v>
      </c>
      <c r="AB743" s="7">
        <v>8309929</v>
      </c>
      <c r="AC743" s="7">
        <v>1588840</v>
      </c>
      <c r="AD743" s="7">
        <v>9240849.7489765976</v>
      </c>
      <c r="AE743" s="7">
        <v>0</v>
      </c>
      <c r="AF743" s="7">
        <v>9823711.1476000007</v>
      </c>
      <c r="AG743" s="7">
        <v>98720.544000000009</v>
      </c>
      <c r="AH743" s="7">
        <v>9240849.7489765976</v>
      </c>
      <c r="AI743" s="7">
        <v>2299487</v>
      </c>
      <c r="AJ743" s="7">
        <v>49396</v>
      </c>
      <c r="AK743" s="7">
        <v>5947929</v>
      </c>
      <c r="AL743" s="7">
        <v>0</v>
      </c>
      <c r="AM743" s="7">
        <v>904973</v>
      </c>
      <c r="AN743" s="7">
        <v>0</v>
      </c>
      <c r="AO743" s="7">
        <v>0</v>
      </c>
      <c r="AP743" s="7">
        <v>6675825</v>
      </c>
      <c r="AQ743" s="7">
        <v>358045</v>
      </c>
      <c r="AR743" s="7">
        <v>2754091</v>
      </c>
      <c r="AS743" s="7">
        <v>76176</v>
      </c>
      <c r="AT743" s="7">
        <v>6876594</v>
      </c>
      <c r="AU743" s="7">
        <v>425662</v>
      </c>
      <c r="AV743" s="7">
        <v>851559</v>
      </c>
      <c r="AW743" s="7">
        <v>0</v>
      </c>
      <c r="AX743" s="7">
        <v>0</v>
      </c>
      <c r="AY743" s="7">
        <v>7599088</v>
      </c>
      <c r="AZ743" s="7">
        <v>152464</v>
      </c>
      <c r="BA743" s="7">
        <v>15452.88</v>
      </c>
      <c r="BB743" s="7">
        <v>0</v>
      </c>
      <c r="BC743" s="7">
        <v>0</v>
      </c>
      <c r="BD743" s="7">
        <v>166.16</v>
      </c>
      <c r="BE743" s="7">
        <v>0</v>
      </c>
      <c r="BF743" s="7">
        <v>0</v>
      </c>
      <c r="BG743" s="7">
        <v>392300.5605765974</v>
      </c>
      <c r="BH743" s="7">
        <v>4375</v>
      </c>
      <c r="BI743" s="7">
        <v>328594</v>
      </c>
      <c r="BJ743" s="7">
        <v>4522538.7166666659</v>
      </c>
      <c r="BK743" s="7">
        <v>2655113.2766666654</v>
      </c>
      <c r="BL743" s="7">
        <v>1124902.57</v>
      </c>
      <c r="BM743" s="7">
        <v>5219896.62</v>
      </c>
      <c r="BN743" s="130">
        <v>0.66800000000000004</v>
      </c>
      <c r="BO743" s="131">
        <v>1.706662E-4</v>
      </c>
      <c r="BP743" s="161">
        <v>4325.2398682659459</v>
      </c>
      <c r="BQ743" s="162">
        <v>8309929</v>
      </c>
      <c r="BR743" s="161">
        <v>237912</v>
      </c>
      <c r="BS743" s="163">
        <v>0</v>
      </c>
      <c r="BT743" s="163">
        <v>1310264.5399999991</v>
      </c>
      <c r="BU743" s="161">
        <v>9823711.1500000004</v>
      </c>
      <c r="BV743" s="161">
        <v>98720.54</v>
      </c>
      <c r="BW743" s="165">
        <v>10551114.289999999</v>
      </c>
      <c r="BX743" s="161">
        <v>237912</v>
      </c>
    </row>
    <row r="744" spans="1:76" ht="14.45" x14ac:dyDescent="0.3">
      <c r="A744" s="164" t="s">
        <v>31</v>
      </c>
      <c r="B744" s="6" t="s">
        <v>90</v>
      </c>
      <c r="C744" s="6" t="s">
        <v>141</v>
      </c>
      <c r="D744" s="6" t="s">
        <v>51</v>
      </c>
      <c r="E744" s="6" t="s">
        <v>36</v>
      </c>
      <c r="F744" s="24" t="str">
        <f>+Tabela1[[#This Row],[WK]]&amp;Tabela1[[#This Row],[PK]]&amp;Tabela1[[#This Row],[GK]]</f>
        <v>101707</v>
      </c>
      <c r="G744" s="6" t="s">
        <v>742</v>
      </c>
      <c r="H744" s="7">
        <v>174411833.91099969</v>
      </c>
      <c r="I744" s="8">
        <v>1.371</v>
      </c>
      <c r="J744" s="7">
        <v>239118624.28999999</v>
      </c>
      <c r="K744" s="8">
        <v>7.0000000000000007E-2</v>
      </c>
      <c r="L744" s="7">
        <v>16738303.700300001</v>
      </c>
      <c r="M744" s="7">
        <v>11469777.700300001</v>
      </c>
      <c r="N744" s="9">
        <v>2.1770373156173095</v>
      </c>
      <c r="O744" s="7">
        <v>8539240</v>
      </c>
      <c r="P744" s="8">
        <v>1.2949999999999999</v>
      </c>
      <c r="Q744" s="7">
        <v>11058316</v>
      </c>
      <c r="R744" s="8">
        <v>1.6E-2</v>
      </c>
      <c r="S744" s="7">
        <v>176933.05600000001</v>
      </c>
      <c r="T744" s="7">
        <v>101114.05600000001</v>
      </c>
      <c r="U744" s="9">
        <v>1.3336242366689091</v>
      </c>
      <c r="V744" s="7">
        <v>11570891.756300002</v>
      </c>
      <c r="W744" s="9">
        <v>2.1650720071963923</v>
      </c>
      <c r="X744" s="7">
        <v>20614360.335126977</v>
      </c>
      <c r="Y744" s="7">
        <v>3729417</v>
      </c>
      <c r="Z744" s="7">
        <v>506498.46</v>
      </c>
      <c r="AA744" s="7">
        <v>977712.87512697733</v>
      </c>
      <c r="AB744" s="7">
        <v>10849181</v>
      </c>
      <c r="AC744" s="7">
        <v>4551551</v>
      </c>
      <c r="AD744" s="7">
        <v>9043468.5788269769</v>
      </c>
      <c r="AE744" s="7">
        <v>0</v>
      </c>
      <c r="AF744" s="7">
        <v>16738303.700300001</v>
      </c>
      <c r="AG744" s="7">
        <v>176933.05600000001</v>
      </c>
      <c r="AH744" s="7">
        <v>9043468.5788269769</v>
      </c>
      <c r="AI744" s="7">
        <v>4398877</v>
      </c>
      <c r="AJ744" s="7">
        <v>23119</v>
      </c>
      <c r="AK744" s="7">
        <v>8200371</v>
      </c>
      <c r="AL744" s="7">
        <v>0</v>
      </c>
      <c r="AM744" s="7">
        <v>445019</v>
      </c>
      <c r="AN744" s="7">
        <v>0</v>
      </c>
      <c r="AO744" s="7">
        <v>0</v>
      </c>
      <c r="AP744" s="7">
        <v>8383851</v>
      </c>
      <c r="AQ744" s="7">
        <v>640503</v>
      </c>
      <c r="AR744" s="7">
        <v>5268526</v>
      </c>
      <c r="AS744" s="7">
        <v>75819</v>
      </c>
      <c r="AT744" s="7">
        <v>9168120</v>
      </c>
      <c r="AU744" s="7">
        <v>257421</v>
      </c>
      <c r="AV744" s="7">
        <v>888131</v>
      </c>
      <c r="AW744" s="7">
        <v>0</v>
      </c>
      <c r="AX744" s="7">
        <v>0</v>
      </c>
      <c r="AY744" s="7">
        <v>9433681</v>
      </c>
      <c r="AZ744" s="7">
        <v>274111</v>
      </c>
      <c r="BA744" s="7">
        <v>506498.46</v>
      </c>
      <c r="BB744" s="7">
        <v>0</v>
      </c>
      <c r="BC744" s="7">
        <v>0</v>
      </c>
      <c r="BD744" s="7">
        <v>5428.46</v>
      </c>
      <c r="BE744" s="7">
        <v>35.520000000000003</v>
      </c>
      <c r="BF744" s="7">
        <v>0</v>
      </c>
      <c r="BG744" s="7">
        <v>555138.87512697733</v>
      </c>
      <c r="BH744" s="7">
        <v>6191</v>
      </c>
      <c r="BI744" s="7">
        <v>422574</v>
      </c>
      <c r="BJ744" s="7">
        <v>5815833.2833333323</v>
      </c>
      <c r="BK744" s="7">
        <v>3450808.4733333318</v>
      </c>
      <c r="BL744" s="7">
        <v>998391.84333333327</v>
      </c>
      <c r="BM744" s="7">
        <v>7463315.5533333337</v>
      </c>
      <c r="BN744" s="130">
        <v>0.81299999999999994</v>
      </c>
      <c r="BO744" s="131">
        <v>2.1831779999999999E-4</v>
      </c>
      <c r="BP744" s="161">
        <v>5532.8652490193563</v>
      </c>
      <c r="BQ744" s="162">
        <v>10849181</v>
      </c>
      <c r="BR744" s="161">
        <v>335879</v>
      </c>
      <c r="BS744" s="163">
        <v>0</v>
      </c>
      <c r="BT744" s="163">
        <v>1742982.6648730189</v>
      </c>
      <c r="BU744" s="161">
        <v>16738303.699999999</v>
      </c>
      <c r="BV744" s="161">
        <v>176933.06</v>
      </c>
      <c r="BW744" s="165">
        <v>10786451.244873019</v>
      </c>
      <c r="BX744" s="161">
        <v>335879</v>
      </c>
    </row>
    <row r="745" spans="1:76" ht="14.45" x14ac:dyDescent="0.3">
      <c r="A745" s="164" t="s">
        <v>31</v>
      </c>
      <c r="B745" s="6" t="s">
        <v>90</v>
      </c>
      <c r="C745" s="6" t="s">
        <v>141</v>
      </c>
      <c r="D745" s="6" t="s">
        <v>75</v>
      </c>
      <c r="E745" s="6" t="s">
        <v>36</v>
      </c>
      <c r="F745" s="24" t="str">
        <f>+Tabela1[[#This Row],[WK]]&amp;Tabela1[[#This Row],[PK]]&amp;Tabela1[[#This Row],[GK]]</f>
        <v>101708</v>
      </c>
      <c r="G745" s="6" t="s">
        <v>743</v>
      </c>
      <c r="H745" s="7">
        <v>87058734.631600037</v>
      </c>
      <c r="I745" s="8">
        <v>1.371</v>
      </c>
      <c r="J745" s="7">
        <v>119357525.18000001</v>
      </c>
      <c r="K745" s="8">
        <v>7.0000000000000007E-2</v>
      </c>
      <c r="L745" s="7">
        <v>8355026.7626000009</v>
      </c>
      <c r="M745" s="7">
        <v>5198556.7626000009</v>
      </c>
      <c r="N745" s="9">
        <v>1.646952691646048</v>
      </c>
      <c r="O745" s="7">
        <v>4915191</v>
      </c>
      <c r="P745" s="8">
        <v>1.2949999999999999</v>
      </c>
      <c r="Q745" s="7">
        <v>6365172</v>
      </c>
      <c r="R745" s="8">
        <v>1.6E-2</v>
      </c>
      <c r="S745" s="7">
        <v>101842.75200000001</v>
      </c>
      <c r="T745" s="7">
        <v>46970.752000000008</v>
      </c>
      <c r="U745" s="9">
        <v>0.8560058317539001</v>
      </c>
      <c r="V745" s="7">
        <v>5245527.5146000013</v>
      </c>
      <c r="W745" s="9">
        <v>1.6334378320963638</v>
      </c>
      <c r="X745" s="7">
        <v>9695674.870000001</v>
      </c>
      <c r="Y745" s="7">
        <v>3112778</v>
      </c>
      <c r="Z745" s="7">
        <v>62643.87</v>
      </c>
      <c r="AA745" s="7">
        <v>438008</v>
      </c>
      <c r="AB745" s="7">
        <v>5444000</v>
      </c>
      <c r="AC745" s="7">
        <v>638245</v>
      </c>
      <c r="AD745" s="7">
        <v>4450147.3553999998</v>
      </c>
      <c r="AE745" s="7">
        <v>0</v>
      </c>
      <c r="AF745" s="7">
        <v>8355026.7626000009</v>
      </c>
      <c r="AG745" s="7">
        <v>101842.75200000001</v>
      </c>
      <c r="AH745" s="7">
        <v>4450147.3553999998</v>
      </c>
      <c r="AI745" s="7">
        <v>2635447</v>
      </c>
      <c r="AJ745" s="7">
        <v>41225</v>
      </c>
      <c r="AK745" s="7">
        <v>3858022</v>
      </c>
      <c r="AL745" s="7">
        <v>0</v>
      </c>
      <c r="AM745" s="7">
        <v>345265</v>
      </c>
      <c r="AN745" s="7">
        <v>0</v>
      </c>
      <c r="AO745" s="7">
        <v>0</v>
      </c>
      <c r="AP745" s="7">
        <v>4158755</v>
      </c>
      <c r="AQ745" s="7">
        <v>342133</v>
      </c>
      <c r="AR745" s="7">
        <v>3156470</v>
      </c>
      <c r="AS745" s="7">
        <v>54872</v>
      </c>
      <c r="AT745" s="7">
        <v>4168401</v>
      </c>
      <c r="AU745" s="7">
        <v>0</v>
      </c>
      <c r="AV745" s="7">
        <v>335404</v>
      </c>
      <c r="AW745" s="7">
        <v>0</v>
      </c>
      <c r="AX745" s="7">
        <v>0</v>
      </c>
      <c r="AY745" s="7">
        <v>4750256</v>
      </c>
      <c r="AZ745" s="7">
        <v>139489</v>
      </c>
      <c r="BA745" s="7">
        <v>62643.87</v>
      </c>
      <c r="BB745" s="7">
        <v>0</v>
      </c>
      <c r="BC745" s="7">
        <v>0</v>
      </c>
      <c r="BD745" s="7">
        <v>673.59</v>
      </c>
      <c r="BE745" s="7">
        <v>0</v>
      </c>
      <c r="BF745" s="7">
        <v>0</v>
      </c>
      <c r="BG745" s="7">
        <v>320594</v>
      </c>
      <c r="BH745" s="7">
        <v>3201</v>
      </c>
      <c r="BI745" s="7">
        <v>117414</v>
      </c>
      <c r="BJ745" s="7">
        <v>1616020.0074999994</v>
      </c>
      <c r="BK745" s="7">
        <v>594280.18999999948</v>
      </c>
      <c r="BL745" s="7">
        <v>801011.34</v>
      </c>
      <c r="BM745" s="7">
        <v>2484936.5900000003</v>
      </c>
      <c r="BN745" s="130">
        <v>0.73799999999999999</v>
      </c>
      <c r="BO745" s="131">
        <v>1.2293849999999999E-4</v>
      </c>
      <c r="BP745" s="161">
        <v>3115.613451256108</v>
      </c>
      <c r="BQ745" s="162">
        <v>5444000</v>
      </c>
      <c r="BR745" s="161">
        <v>174333</v>
      </c>
      <c r="BS745" s="163">
        <v>0</v>
      </c>
      <c r="BT745" s="163">
        <v>872207.75</v>
      </c>
      <c r="BU745" s="161">
        <v>8355026.7599999998</v>
      </c>
      <c r="BV745" s="161">
        <v>101842.75</v>
      </c>
      <c r="BW745" s="165">
        <v>5322355.1100000003</v>
      </c>
      <c r="BX745" s="161">
        <v>174333</v>
      </c>
    </row>
    <row r="746" spans="1:76" ht="14.45" x14ac:dyDescent="0.3">
      <c r="A746" s="164" t="s">
        <v>31</v>
      </c>
      <c r="B746" s="6" t="s">
        <v>90</v>
      </c>
      <c r="C746" s="6" t="s">
        <v>141</v>
      </c>
      <c r="D746" s="6" t="s">
        <v>77</v>
      </c>
      <c r="E746" s="6" t="s">
        <v>40</v>
      </c>
      <c r="F746" s="24" t="str">
        <f>+Tabela1[[#This Row],[WK]]&amp;Tabela1[[#This Row],[PK]]&amp;Tabela1[[#This Row],[GK]]</f>
        <v>101709</v>
      </c>
      <c r="G746" s="6" t="s">
        <v>744</v>
      </c>
      <c r="H746" s="7">
        <v>1118728902.1228189</v>
      </c>
      <c r="I746" s="8">
        <v>1.371</v>
      </c>
      <c r="J746" s="7">
        <v>1533777324.8099999</v>
      </c>
      <c r="K746" s="8">
        <v>7.0000000000000007E-2</v>
      </c>
      <c r="L746" s="7">
        <v>107364412.73670001</v>
      </c>
      <c r="M746" s="7">
        <v>58741948.736700013</v>
      </c>
      <c r="N746" s="9">
        <v>1.2081236511728408</v>
      </c>
      <c r="O746" s="7">
        <v>168736490</v>
      </c>
      <c r="P746" s="8">
        <v>1.2949999999999999</v>
      </c>
      <c r="Q746" s="7">
        <v>218513755</v>
      </c>
      <c r="R746" s="8">
        <v>1.6E-2</v>
      </c>
      <c r="S746" s="7">
        <v>3496220.08</v>
      </c>
      <c r="T746" s="7">
        <v>232186.08000000007</v>
      </c>
      <c r="U746" s="9">
        <v>7.1134700190010294E-2</v>
      </c>
      <c r="V746" s="7">
        <v>58974134.816700011</v>
      </c>
      <c r="W746" s="9">
        <v>1.1365988665625499</v>
      </c>
      <c r="X746" s="7">
        <v>49889202.508955359</v>
      </c>
      <c r="Y746" s="7">
        <v>0</v>
      </c>
      <c r="Z746" s="7">
        <v>6810.7</v>
      </c>
      <c r="AA746" s="7">
        <v>4523110.8089553565</v>
      </c>
      <c r="AB746" s="7">
        <v>45359281</v>
      </c>
      <c r="AC746" s="7">
        <v>0</v>
      </c>
      <c r="AD746" s="7">
        <v>0</v>
      </c>
      <c r="AE746" s="7">
        <v>-3252126.6779814232</v>
      </c>
      <c r="AF746" s="7">
        <v>104112286.05871859</v>
      </c>
      <c r="AG746" s="7">
        <v>3496220.08</v>
      </c>
      <c r="AH746" s="7">
        <v>0</v>
      </c>
      <c r="AI746" s="7">
        <v>40596601</v>
      </c>
      <c r="AJ746" s="7">
        <v>3205618</v>
      </c>
      <c r="AK746" s="7">
        <v>0</v>
      </c>
      <c r="AL746" s="7">
        <v>545682</v>
      </c>
      <c r="AM746" s="7">
        <v>1118611</v>
      </c>
      <c r="AN746" s="7">
        <v>0</v>
      </c>
      <c r="AO746" s="7">
        <v>0</v>
      </c>
      <c r="AP746" s="7">
        <v>34774991</v>
      </c>
      <c r="AQ746" s="7">
        <v>2939951</v>
      </c>
      <c r="AR746" s="7">
        <v>48622464</v>
      </c>
      <c r="AS746" s="7">
        <v>3264034</v>
      </c>
      <c r="AT746" s="7">
        <v>0</v>
      </c>
      <c r="AU746" s="7">
        <v>856225</v>
      </c>
      <c r="AV746" s="7">
        <v>1392853</v>
      </c>
      <c r="AW746" s="7">
        <v>0</v>
      </c>
      <c r="AX746" s="7">
        <v>0</v>
      </c>
      <c r="AY746" s="7">
        <v>40373143</v>
      </c>
      <c r="AZ746" s="7">
        <v>1224580</v>
      </c>
      <c r="BA746" s="7">
        <v>6810.7</v>
      </c>
      <c r="BB746" s="7">
        <v>0</v>
      </c>
      <c r="BC746" s="7">
        <v>21.97</v>
      </c>
      <c r="BD746" s="7">
        <v>0</v>
      </c>
      <c r="BE746" s="7">
        <v>0</v>
      </c>
      <c r="BF746" s="7">
        <v>0</v>
      </c>
      <c r="BG746" s="7">
        <v>2647467.8089553569</v>
      </c>
      <c r="BH746" s="7">
        <v>29525</v>
      </c>
      <c r="BI746" s="7">
        <v>1875643</v>
      </c>
      <c r="BJ746" s="7">
        <v>25814473.894166667</v>
      </c>
      <c r="BK746" s="7">
        <v>18888996.743333332</v>
      </c>
      <c r="BL746" s="7">
        <v>11004930.523333333</v>
      </c>
      <c r="BM746" s="7">
        <v>5692047.5566666685</v>
      </c>
      <c r="BN746" s="130">
        <v>1.2969999999999999</v>
      </c>
      <c r="BO746" s="131">
        <v>1.11775E-3</v>
      </c>
      <c r="BP746" s="161">
        <v>28325.66872784575</v>
      </c>
      <c r="BQ746" s="162">
        <v>45359281</v>
      </c>
      <c r="BR746" s="161">
        <v>1758915</v>
      </c>
      <c r="BS746" s="163">
        <v>0</v>
      </c>
      <c r="BT746" s="163">
        <v>0</v>
      </c>
      <c r="BU746" s="161">
        <v>104112286.06</v>
      </c>
      <c r="BV746" s="161">
        <v>3496220.08</v>
      </c>
      <c r="BW746" s="165">
        <v>0</v>
      </c>
      <c r="BX746" s="161">
        <v>1758915</v>
      </c>
    </row>
    <row r="747" spans="1:76" ht="14.45" x14ac:dyDescent="0.3">
      <c r="A747" s="164" t="s">
        <v>31</v>
      </c>
      <c r="B747" s="6" t="s">
        <v>90</v>
      </c>
      <c r="C747" s="6" t="s">
        <v>141</v>
      </c>
      <c r="D747" s="6" t="s">
        <v>90</v>
      </c>
      <c r="E747" s="6" t="s">
        <v>36</v>
      </c>
      <c r="F747" s="24" t="str">
        <f>+Tabela1[[#This Row],[WK]]&amp;Tabela1[[#This Row],[PK]]&amp;Tabela1[[#This Row],[GK]]</f>
        <v>101710</v>
      </c>
      <c r="G747" s="6" t="s">
        <v>745</v>
      </c>
      <c r="H747" s="7">
        <v>185636797.08619854</v>
      </c>
      <c r="I747" s="8">
        <v>1.371</v>
      </c>
      <c r="J747" s="7">
        <v>254508048.81</v>
      </c>
      <c r="K747" s="8">
        <v>7.0000000000000007E-2</v>
      </c>
      <c r="L747" s="7">
        <v>17815563.416700002</v>
      </c>
      <c r="M747" s="7">
        <v>10872521.416700002</v>
      </c>
      <c r="N747" s="9">
        <v>1.5659593326239423</v>
      </c>
      <c r="O747" s="7">
        <v>4848584</v>
      </c>
      <c r="P747" s="8">
        <v>1.2949999999999999</v>
      </c>
      <c r="Q747" s="7">
        <v>6278916</v>
      </c>
      <c r="R747" s="8">
        <v>1.6E-2</v>
      </c>
      <c r="S747" s="7">
        <v>100462.656</v>
      </c>
      <c r="T747" s="7">
        <v>29709.656000000003</v>
      </c>
      <c r="U747" s="9">
        <v>0.41990666120164521</v>
      </c>
      <c r="V747" s="7">
        <v>10902231.072700001</v>
      </c>
      <c r="W747" s="9">
        <v>1.5543983068652565</v>
      </c>
      <c r="X747" s="7">
        <v>25364320.084788814</v>
      </c>
      <c r="Y747" s="7">
        <v>4713496</v>
      </c>
      <c r="Z747" s="7">
        <v>415691.4</v>
      </c>
      <c r="AA747" s="7">
        <v>877018.68478881521</v>
      </c>
      <c r="AB747" s="7">
        <v>17629750</v>
      </c>
      <c r="AC747" s="7">
        <v>1728364</v>
      </c>
      <c r="AD747" s="7">
        <v>14462089.012088813</v>
      </c>
      <c r="AE747" s="7">
        <v>0</v>
      </c>
      <c r="AF747" s="7">
        <v>17815563.416700002</v>
      </c>
      <c r="AG747" s="7">
        <v>100462.656</v>
      </c>
      <c r="AH747" s="7">
        <v>14462089.012088813</v>
      </c>
      <c r="AI747" s="7">
        <v>5796989</v>
      </c>
      <c r="AJ747" s="7">
        <v>68293</v>
      </c>
      <c r="AK747" s="7">
        <v>6832007</v>
      </c>
      <c r="AL747" s="7">
        <v>0</v>
      </c>
      <c r="AM747" s="7">
        <v>239189</v>
      </c>
      <c r="AN747" s="7">
        <v>0</v>
      </c>
      <c r="AO747" s="7">
        <v>0</v>
      </c>
      <c r="AP747" s="7">
        <v>14175169</v>
      </c>
      <c r="AQ747" s="7">
        <v>767808</v>
      </c>
      <c r="AR747" s="7">
        <v>6943042</v>
      </c>
      <c r="AS747" s="7">
        <v>70753</v>
      </c>
      <c r="AT747" s="7">
        <v>7538423</v>
      </c>
      <c r="AU747" s="7">
        <v>0</v>
      </c>
      <c r="AV747" s="7">
        <v>744826</v>
      </c>
      <c r="AW747" s="7">
        <v>0</v>
      </c>
      <c r="AX747" s="7">
        <v>0</v>
      </c>
      <c r="AY747" s="7">
        <v>16071636</v>
      </c>
      <c r="AZ747" s="7">
        <v>330880</v>
      </c>
      <c r="BA747" s="7">
        <v>415691.4</v>
      </c>
      <c r="BB747" s="7">
        <v>0</v>
      </c>
      <c r="BC747" s="7">
        <v>0</v>
      </c>
      <c r="BD747" s="7">
        <v>4469.8</v>
      </c>
      <c r="BE747" s="7">
        <v>0</v>
      </c>
      <c r="BF747" s="7">
        <v>0</v>
      </c>
      <c r="BG747" s="7">
        <v>574148.68478881521</v>
      </c>
      <c r="BH747" s="7">
        <v>6403</v>
      </c>
      <c r="BI747" s="7">
        <v>302870</v>
      </c>
      <c r="BJ747" s="7">
        <v>4168499.8391666659</v>
      </c>
      <c r="BK747" s="7">
        <v>856820.70666666562</v>
      </c>
      <c r="BL747" s="7">
        <v>4952186.04</v>
      </c>
      <c r="BM747" s="7">
        <v>3342344.4500000007</v>
      </c>
      <c r="BN747" s="130">
        <v>0.79200000000000004</v>
      </c>
      <c r="BO747" s="131">
        <v>2.4592149999999997E-4</v>
      </c>
      <c r="BP747" s="161">
        <v>6232.227420640429</v>
      </c>
      <c r="BQ747" s="162">
        <v>17629750</v>
      </c>
      <c r="BR747" s="161">
        <v>357980</v>
      </c>
      <c r="BS747" s="163">
        <v>0</v>
      </c>
      <c r="BT747" s="163">
        <v>1679424.6000000015</v>
      </c>
      <c r="BU747" s="161">
        <v>17815563.420000002</v>
      </c>
      <c r="BV747" s="161">
        <v>100462.66</v>
      </c>
      <c r="BW747" s="165">
        <v>16141513.610000001</v>
      </c>
      <c r="BX747" s="161">
        <v>357980</v>
      </c>
    </row>
    <row r="748" spans="1:76" ht="14.45" x14ac:dyDescent="0.3">
      <c r="A748" s="164" t="s">
        <v>31</v>
      </c>
      <c r="B748" s="6" t="s">
        <v>90</v>
      </c>
      <c r="C748" s="6" t="s">
        <v>147</v>
      </c>
      <c r="D748" s="6" t="s">
        <v>33</v>
      </c>
      <c r="E748" s="6" t="s">
        <v>36</v>
      </c>
      <c r="F748" s="24" t="str">
        <f>+Tabela1[[#This Row],[WK]]&amp;Tabela1[[#This Row],[PK]]&amp;Tabela1[[#This Row],[GK]]</f>
        <v>101801</v>
      </c>
      <c r="G748" s="6" t="s">
        <v>35</v>
      </c>
      <c r="H748" s="7">
        <v>119922299.04899961</v>
      </c>
      <c r="I748" s="8">
        <v>1.371</v>
      </c>
      <c r="J748" s="7">
        <v>164413471.98999998</v>
      </c>
      <c r="K748" s="8">
        <v>7.0000000000000007E-2</v>
      </c>
      <c r="L748" s="7">
        <v>11508943.0393</v>
      </c>
      <c r="M748" s="7">
        <v>7227496.0393000003</v>
      </c>
      <c r="N748" s="9">
        <v>1.6880965802683066</v>
      </c>
      <c r="O748" s="7">
        <v>3222735</v>
      </c>
      <c r="P748" s="8">
        <v>1.2949999999999999</v>
      </c>
      <c r="Q748" s="7">
        <v>4173442</v>
      </c>
      <c r="R748" s="8">
        <v>1.6E-2</v>
      </c>
      <c r="S748" s="7">
        <v>66775.072</v>
      </c>
      <c r="T748" s="7">
        <v>-2331.9279999999999</v>
      </c>
      <c r="U748" s="9">
        <v>-3.3743730736394285E-2</v>
      </c>
      <c r="V748" s="7">
        <v>7225164.1113000009</v>
      </c>
      <c r="W748" s="9">
        <v>1.6607457604939511</v>
      </c>
      <c r="X748" s="7">
        <v>13131348.330387898</v>
      </c>
      <c r="Y748" s="7">
        <v>3470216</v>
      </c>
      <c r="Z748" s="7">
        <v>221137.26</v>
      </c>
      <c r="AA748" s="7">
        <v>483013.07038789894</v>
      </c>
      <c r="AB748" s="7">
        <v>8618969</v>
      </c>
      <c r="AC748" s="7">
        <v>338013</v>
      </c>
      <c r="AD748" s="7">
        <v>5906184.2190878978</v>
      </c>
      <c r="AE748" s="7">
        <v>0</v>
      </c>
      <c r="AF748" s="7">
        <v>11508943.0393</v>
      </c>
      <c r="AG748" s="7">
        <v>66775.072</v>
      </c>
      <c r="AH748" s="7">
        <v>5906184.2190878978</v>
      </c>
      <c r="AI748" s="7">
        <v>3574730</v>
      </c>
      <c r="AJ748" s="7">
        <v>54368</v>
      </c>
      <c r="AK748" s="7">
        <v>4214272</v>
      </c>
      <c r="AL748" s="7">
        <v>0</v>
      </c>
      <c r="AM748" s="7">
        <v>146958</v>
      </c>
      <c r="AN748" s="7">
        <v>0</v>
      </c>
      <c r="AO748" s="7">
        <v>0</v>
      </c>
      <c r="AP748" s="7">
        <v>6736503</v>
      </c>
      <c r="AQ748" s="7">
        <v>397828</v>
      </c>
      <c r="AR748" s="7">
        <v>4281447</v>
      </c>
      <c r="AS748" s="7">
        <v>69107</v>
      </c>
      <c r="AT748" s="7">
        <v>4621492</v>
      </c>
      <c r="AU748" s="7">
        <v>0</v>
      </c>
      <c r="AV748" s="7">
        <v>241639</v>
      </c>
      <c r="AW748" s="7">
        <v>0</v>
      </c>
      <c r="AX748" s="7">
        <v>0</v>
      </c>
      <c r="AY748" s="7">
        <v>7713812</v>
      </c>
      <c r="AZ748" s="7">
        <v>167062</v>
      </c>
      <c r="BA748" s="7">
        <v>221137.26</v>
      </c>
      <c r="BB748" s="7">
        <v>0</v>
      </c>
      <c r="BC748" s="7">
        <v>0</v>
      </c>
      <c r="BD748" s="7">
        <v>2377.8200000000002</v>
      </c>
      <c r="BE748" s="7">
        <v>0</v>
      </c>
      <c r="BF748" s="7">
        <v>0</v>
      </c>
      <c r="BG748" s="7">
        <v>346928.07038789894</v>
      </c>
      <c r="BH748" s="7">
        <v>3869</v>
      </c>
      <c r="BI748" s="7">
        <v>136085</v>
      </c>
      <c r="BJ748" s="7">
        <v>1872903.9049999998</v>
      </c>
      <c r="BK748" s="7">
        <v>1784342.2233333332</v>
      </c>
      <c r="BL748" s="7">
        <v>16174.5</v>
      </c>
      <c r="BM748" s="7">
        <v>321897.72666666657</v>
      </c>
      <c r="BN748" s="130">
        <v>0.76800000000000002</v>
      </c>
      <c r="BO748" s="131">
        <v>1.5820919999999999E-4</v>
      </c>
      <c r="BP748" s="161">
        <v>4009.0761397505539</v>
      </c>
      <c r="BQ748" s="162">
        <v>8618969</v>
      </c>
      <c r="BR748" s="161">
        <v>214255</v>
      </c>
      <c r="BS748" s="163">
        <v>0</v>
      </c>
      <c r="BT748" s="163">
        <v>826911.66961210221</v>
      </c>
      <c r="BU748" s="161">
        <v>11508943.039999999</v>
      </c>
      <c r="BV748" s="161">
        <v>66775.070000000007</v>
      </c>
      <c r="BW748" s="165">
        <v>6733095.8896121019</v>
      </c>
      <c r="BX748" s="161">
        <v>214255</v>
      </c>
    </row>
    <row r="749" spans="1:76" ht="14.45" x14ac:dyDescent="0.3">
      <c r="A749" s="164" t="s">
        <v>31</v>
      </c>
      <c r="B749" s="6" t="s">
        <v>90</v>
      </c>
      <c r="C749" s="6" t="s">
        <v>147</v>
      </c>
      <c r="D749" s="6" t="s">
        <v>32</v>
      </c>
      <c r="E749" s="6" t="s">
        <v>36</v>
      </c>
      <c r="F749" s="24" t="str">
        <f>+Tabela1[[#This Row],[WK]]&amp;Tabela1[[#This Row],[PK]]&amp;Tabela1[[#This Row],[GK]]</f>
        <v>101802</v>
      </c>
      <c r="G749" s="6" t="s">
        <v>746</v>
      </c>
      <c r="H749" s="7">
        <v>104505224.06099992</v>
      </c>
      <c r="I749" s="8">
        <v>1.371</v>
      </c>
      <c r="J749" s="7">
        <v>143276662.18999997</v>
      </c>
      <c r="K749" s="8">
        <v>7.0000000000000007E-2</v>
      </c>
      <c r="L749" s="7">
        <v>10029366.3533</v>
      </c>
      <c r="M749" s="7">
        <v>6461889.3532999996</v>
      </c>
      <c r="N749" s="9">
        <v>1.8113331503749006</v>
      </c>
      <c r="O749" s="7">
        <v>1839331</v>
      </c>
      <c r="P749" s="8">
        <v>1.2949999999999999</v>
      </c>
      <c r="Q749" s="7">
        <v>2381934</v>
      </c>
      <c r="R749" s="8">
        <v>1.6E-2</v>
      </c>
      <c r="S749" s="7">
        <v>38110.944000000003</v>
      </c>
      <c r="T749" s="7">
        <v>-42621.055999999997</v>
      </c>
      <c r="U749" s="9">
        <v>-0.52793261655848978</v>
      </c>
      <c r="V749" s="7">
        <v>6419268.2972999997</v>
      </c>
      <c r="W749" s="9">
        <v>1.7595670361264937</v>
      </c>
      <c r="X749" s="7">
        <v>14223419.107048303</v>
      </c>
      <c r="Y749" s="7">
        <v>5557702</v>
      </c>
      <c r="Z749" s="7">
        <v>0</v>
      </c>
      <c r="AA749" s="7">
        <v>536861.10704830266</v>
      </c>
      <c r="AB749" s="7">
        <v>8128856</v>
      </c>
      <c r="AC749" s="7">
        <v>0</v>
      </c>
      <c r="AD749" s="7">
        <v>7804150.8097483031</v>
      </c>
      <c r="AE749" s="7">
        <v>0</v>
      </c>
      <c r="AF749" s="7">
        <v>10029366.3533</v>
      </c>
      <c r="AG749" s="7">
        <v>38110.944000000003</v>
      </c>
      <c r="AH749" s="7">
        <v>7804150.8097483031</v>
      </c>
      <c r="AI749" s="7">
        <v>2978612</v>
      </c>
      <c r="AJ749" s="7">
        <v>105062</v>
      </c>
      <c r="AK749" s="7">
        <v>4574602</v>
      </c>
      <c r="AL749" s="7">
        <v>0</v>
      </c>
      <c r="AM749" s="7">
        <v>813481</v>
      </c>
      <c r="AN749" s="7">
        <v>0</v>
      </c>
      <c r="AO749" s="7">
        <v>0</v>
      </c>
      <c r="AP749" s="7">
        <v>6386103</v>
      </c>
      <c r="AQ749" s="7">
        <v>505242</v>
      </c>
      <c r="AR749" s="7">
        <v>3567477</v>
      </c>
      <c r="AS749" s="7">
        <v>80732</v>
      </c>
      <c r="AT749" s="7">
        <v>5296506</v>
      </c>
      <c r="AU749" s="7">
        <v>145303</v>
      </c>
      <c r="AV749" s="7">
        <v>659858</v>
      </c>
      <c r="AW749" s="7">
        <v>0</v>
      </c>
      <c r="AX749" s="7">
        <v>0</v>
      </c>
      <c r="AY749" s="7">
        <v>7190313</v>
      </c>
      <c r="AZ749" s="7">
        <v>209233</v>
      </c>
      <c r="BA749" s="7">
        <v>0</v>
      </c>
      <c r="BB749" s="7">
        <v>0</v>
      </c>
      <c r="BC749" s="7">
        <v>0</v>
      </c>
      <c r="BD749" s="7">
        <v>0</v>
      </c>
      <c r="BE749" s="7">
        <v>0</v>
      </c>
      <c r="BF749" s="7">
        <v>0</v>
      </c>
      <c r="BG749" s="7">
        <v>347466.10704830266</v>
      </c>
      <c r="BH749" s="7">
        <v>3875</v>
      </c>
      <c r="BI749" s="7">
        <v>189395</v>
      </c>
      <c r="BJ749" s="7">
        <v>2606583.9249999993</v>
      </c>
      <c r="BK749" s="7">
        <v>1391749.1633333326</v>
      </c>
      <c r="BL749" s="7">
        <v>560487.76666666672</v>
      </c>
      <c r="BM749" s="7">
        <v>3738363.5133333332</v>
      </c>
      <c r="BN749" s="130">
        <v>0.66</v>
      </c>
      <c r="BO749" s="131">
        <v>1.622944E-4</v>
      </c>
      <c r="BP749" s="161">
        <v>4113.1300250847335</v>
      </c>
      <c r="BQ749" s="162">
        <v>8128856</v>
      </c>
      <c r="BR749" s="161">
        <v>209808</v>
      </c>
      <c r="BS749" s="163">
        <v>0</v>
      </c>
      <c r="BT749" s="163">
        <v>487601.89295169711</v>
      </c>
      <c r="BU749" s="161">
        <v>10029366.35</v>
      </c>
      <c r="BV749" s="161">
        <v>38110.94</v>
      </c>
      <c r="BW749" s="165">
        <v>8291752.7029516967</v>
      </c>
      <c r="BX749" s="161">
        <v>209808</v>
      </c>
    </row>
    <row r="750" spans="1:76" ht="14.45" x14ac:dyDescent="0.3">
      <c r="A750" s="164" t="s">
        <v>31</v>
      </c>
      <c r="B750" s="6" t="s">
        <v>90</v>
      </c>
      <c r="C750" s="6" t="s">
        <v>147</v>
      </c>
      <c r="D750" s="6" t="s">
        <v>37</v>
      </c>
      <c r="E750" s="6" t="s">
        <v>36</v>
      </c>
      <c r="F750" s="24" t="str">
        <f>+Tabela1[[#This Row],[WK]]&amp;Tabela1[[#This Row],[PK]]&amp;Tabela1[[#This Row],[GK]]</f>
        <v>101803</v>
      </c>
      <c r="G750" s="6" t="s">
        <v>747</v>
      </c>
      <c r="H750" s="7">
        <v>200896668.1095998</v>
      </c>
      <c r="I750" s="8">
        <v>1.371</v>
      </c>
      <c r="J750" s="7">
        <v>275429331.96999997</v>
      </c>
      <c r="K750" s="8">
        <v>7.0000000000000007E-2</v>
      </c>
      <c r="L750" s="7">
        <v>19280053.2379</v>
      </c>
      <c r="M750" s="7">
        <v>10775627.2379</v>
      </c>
      <c r="N750" s="9">
        <v>1.2670610853572011</v>
      </c>
      <c r="O750" s="7">
        <v>16510159</v>
      </c>
      <c r="P750" s="8">
        <v>1.2949999999999999</v>
      </c>
      <c r="Q750" s="7">
        <v>21380656</v>
      </c>
      <c r="R750" s="8">
        <v>1.6E-2</v>
      </c>
      <c r="S750" s="7">
        <v>342090.49599999998</v>
      </c>
      <c r="T750" s="7">
        <v>47186.495999999985</v>
      </c>
      <c r="U750" s="9">
        <v>0.16000629357350182</v>
      </c>
      <c r="V750" s="7">
        <v>10822813.733899999</v>
      </c>
      <c r="W750" s="9">
        <v>1.2299588416277147</v>
      </c>
      <c r="X750" s="7">
        <v>18977340.523572918</v>
      </c>
      <c r="Y750" s="7">
        <v>1254139</v>
      </c>
      <c r="Z750" s="7">
        <v>555145.83000000007</v>
      </c>
      <c r="AA750" s="7">
        <v>1025867.6935729177</v>
      </c>
      <c r="AB750" s="7">
        <v>12019204</v>
      </c>
      <c r="AC750" s="7">
        <v>4122984</v>
      </c>
      <c r="AD750" s="7">
        <v>8154526.7896729186</v>
      </c>
      <c r="AE750" s="7">
        <v>0</v>
      </c>
      <c r="AF750" s="7">
        <v>19280053.2379</v>
      </c>
      <c r="AG750" s="7">
        <v>342090.49599999998</v>
      </c>
      <c r="AH750" s="7">
        <v>8154526.7896729186</v>
      </c>
      <c r="AI750" s="7">
        <v>7100644</v>
      </c>
      <c r="AJ750" s="7">
        <v>274448</v>
      </c>
      <c r="AK750" s="7">
        <v>4836448</v>
      </c>
      <c r="AL750" s="7">
        <v>0</v>
      </c>
      <c r="AM750" s="7">
        <v>648436</v>
      </c>
      <c r="AN750" s="7">
        <v>0</v>
      </c>
      <c r="AO750" s="7">
        <v>0</v>
      </c>
      <c r="AP750" s="7">
        <v>10529307</v>
      </c>
      <c r="AQ750" s="7">
        <v>624590</v>
      </c>
      <c r="AR750" s="7">
        <v>8504426</v>
      </c>
      <c r="AS750" s="7">
        <v>294904</v>
      </c>
      <c r="AT750" s="7">
        <v>5233742</v>
      </c>
      <c r="AU750" s="7">
        <v>0</v>
      </c>
      <c r="AV750" s="7">
        <v>895243</v>
      </c>
      <c r="AW750" s="7">
        <v>0</v>
      </c>
      <c r="AX750" s="7">
        <v>0</v>
      </c>
      <c r="AY750" s="7">
        <v>11962902</v>
      </c>
      <c r="AZ750" s="7">
        <v>261136</v>
      </c>
      <c r="BA750" s="7">
        <v>555145.83000000007</v>
      </c>
      <c r="BB750" s="7">
        <v>0</v>
      </c>
      <c r="BC750" s="7">
        <v>3.09</v>
      </c>
      <c r="BD750" s="7">
        <v>5958.85</v>
      </c>
      <c r="BE750" s="7">
        <v>0.32</v>
      </c>
      <c r="BF750" s="7">
        <v>0</v>
      </c>
      <c r="BG750" s="7">
        <v>549220.69357291772</v>
      </c>
      <c r="BH750" s="7">
        <v>6125</v>
      </c>
      <c r="BI750" s="7">
        <v>476647</v>
      </c>
      <c r="BJ750" s="7">
        <v>6560136.5933333337</v>
      </c>
      <c r="BK750" s="7">
        <v>4269772.74</v>
      </c>
      <c r="BL750" s="7">
        <v>1571705.14</v>
      </c>
      <c r="BM750" s="7">
        <v>6018045.1333333328</v>
      </c>
      <c r="BN750" s="130">
        <v>0.93899999999999995</v>
      </c>
      <c r="BO750" s="131">
        <v>2.268987E-4</v>
      </c>
      <c r="BP750" s="161">
        <v>5749.9776828416352</v>
      </c>
      <c r="BQ750" s="162">
        <v>12019204</v>
      </c>
      <c r="BR750" s="161">
        <v>349301</v>
      </c>
      <c r="BS750" s="163">
        <v>0</v>
      </c>
      <c r="BT750" s="163">
        <v>1724983.4600000009</v>
      </c>
      <c r="BU750" s="161">
        <v>19280053.239999998</v>
      </c>
      <c r="BV750" s="161">
        <v>342090.5</v>
      </c>
      <c r="BW750" s="165">
        <v>9879510.25</v>
      </c>
      <c r="BX750" s="161">
        <v>349301</v>
      </c>
    </row>
    <row r="751" spans="1:76" ht="14.45" x14ac:dyDescent="0.3">
      <c r="A751" s="164" t="s">
        <v>31</v>
      </c>
      <c r="B751" s="6" t="s">
        <v>90</v>
      </c>
      <c r="C751" s="6" t="s">
        <v>147</v>
      </c>
      <c r="D751" s="6" t="s">
        <v>39</v>
      </c>
      <c r="E751" s="6" t="s">
        <v>40</v>
      </c>
      <c r="F751" s="24" t="str">
        <f>+Tabela1[[#This Row],[WK]]&amp;Tabela1[[#This Row],[PK]]&amp;Tabela1[[#This Row],[GK]]</f>
        <v>101804</v>
      </c>
      <c r="G751" s="6" t="s">
        <v>748</v>
      </c>
      <c r="H751" s="7">
        <v>132664393.1849997</v>
      </c>
      <c r="I751" s="8">
        <v>1.371</v>
      </c>
      <c r="J751" s="7">
        <v>181882883.06</v>
      </c>
      <c r="K751" s="8">
        <v>7.0000000000000007E-2</v>
      </c>
      <c r="L751" s="7">
        <v>12731801.814200001</v>
      </c>
      <c r="M751" s="7">
        <v>7151087.8142000008</v>
      </c>
      <c r="N751" s="9">
        <v>1.2813929927604246</v>
      </c>
      <c r="O751" s="7">
        <v>41444732</v>
      </c>
      <c r="P751" s="8">
        <v>1.2949999999999999</v>
      </c>
      <c r="Q751" s="7">
        <v>53670928</v>
      </c>
      <c r="R751" s="8">
        <v>1.6E-2</v>
      </c>
      <c r="S751" s="7">
        <v>858734.848</v>
      </c>
      <c r="T751" s="7">
        <v>578328.848</v>
      </c>
      <c r="U751" s="9">
        <v>2.0624695905223143</v>
      </c>
      <c r="V751" s="7">
        <v>7729416.6622000001</v>
      </c>
      <c r="W751" s="9">
        <v>1.3187610323965386</v>
      </c>
      <c r="X751" s="7">
        <v>14684170.304956105</v>
      </c>
      <c r="Y751" s="7">
        <v>3658969</v>
      </c>
      <c r="Z751" s="7">
        <v>181.35</v>
      </c>
      <c r="AA751" s="7">
        <v>727763.95495610498</v>
      </c>
      <c r="AB751" s="7">
        <v>9843766</v>
      </c>
      <c r="AC751" s="7">
        <v>453490</v>
      </c>
      <c r="AD751" s="7">
        <v>6954753.6427561035</v>
      </c>
      <c r="AE751" s="7">
        <v>0</v>
      </c>
      <c r="AF751" s="7">
        <v>12731801.814200001</v>
      </c>
      <c r="AG751" s="7">
        <v>858734.848</v>
      </c>
      <c r="AH751" s="7">
        <v>6954753.6427561035</v>
      </c>
      <c r="AI751" s="7">
        <v>4659534</v>
      </c>
      <c r="AJ751" s="7">
        <v>165433</v>
      </c>
      <c r="AK751" s="7">
        <v>4215645</v>
      </c>
      <c r="AL751" s="7">
        <v>0</v>
      </c>
      <c r="AM751" s="7">
        <v>754400</v>
      </c>
      <c r="AN751" s="7">
        <v>0</v>
      </c>
      <c r="AO751" s="7">
        <v>0</v>
      </c>
      <c r="AP751" s="7">
        <v>7602747</v>
      </c>
      <c r="AQ751" s="7">
        <v>533090</v>
      </c>
      <c r="AR751" s="7">
        <v>5580714</v>
      </c>
      <c r="AS751" s="7">
        <v>280406</v>
      </c>
      <c r="AT751" s="7">
        <v>4488065</v>
      </c>
      <c r="AU751" s="7">
        <v>0</v>
      </c>
      <c r="AV751" s="7">
        <v>872858</v>
      </c>
      <c r="AW751" s="7">
        <v>0</v>
      </c>
      <c r="AX751" s="7">
        <v>0</v>
      </c>
      <c r="AY751" s="7">
        <v>8644412</v>
      </c>
      <c r="AZ751" s="7">
        <v>225452</v>
      </c>
      <c r="BA751" s="7">
        <v>181.35</v>
      </c>
      <c r="BB751" s="7">
        <v>0</v>
      </c>
      <c r="BC751" s="7">
        <v>0</v>
      </c>
      <c r="BD751" s="7">
        <v>1.95</v>
      </c>
      <c r="BE751" s="7">
        <v>0</v>
      </c>
      <c r="BF751" s="7">
        <v>0</v>
      </c>
      <c r="BG751" s="7">
        <v>407902.95495610504</v>
      </c>
      <c r="BH751" s="7">
        <v>4549</v>
      </c>
      <c r="BI751" s="7">
        <v>319861</v>
      </c>
      <c r="BJ751" s="7">
        <v>4402231.955000001</v>
      </c>
      <c r="BK751" s="7">
        <v>2170216.9600000009</v>
      </c>
      <c r="BL751" s="7">
        <v>1694451.406666667</v>
      </c>
      <c r="BM751" s="7">
        <v>5539157.166666667</v>
      </c>
      <c r="BN751" s="130">
        <v>0.78700000000000003</v>
      </c>
      <c r="BO751" s="131">
        <v>1.856394E-4</v>
      </c>
      <c r="BP751" s="161">
        <v>4704.4362388587733</v>
      </c>
      <c r="BQ751" s="162">
        <v>9843766</v>
      </c>
      <c r="BR751" s="161">
        <v>249965</v>
      </c>
      <c r="BS751" s="163">
        <v>0</v>
      </c>
      <c r="BT751" s="163">
        <v>1296581.2800000012</v>
      </c>
      <c r="BU751" s="161">
        <v>12731801.810000001</v>
      </c>
      <c r="BV751" s="161">
        <v>858734.85</v>
      </c>
      <c r="BW751" s="165">
        <v>8251334.9200000009</v>
      </c>
      <c r="BX751" s="161">
        <v>249965</v>
      </c>
    </row>
    <row r="752" spans="1:76" ht="14.45" x14ac:dyDescent="0.3">
      <c r="A752" s="164" t="s">
        <v>31</v>
      </c>
      <c r="B752" s="6" t="s">
        <v>90</v>
      </c>
      <c r="C752" s="6" t="s">
        <v>147</v>
      </c>
      <c r="D752" s="6" t="s">
        <v>42</v>
      </c>
      <c r="E752" s="6" t="s">
        <v>36</v>
      </c>
      <c r="F752" s="24" t="str">
        <f>+Tabela1[[#This Row],[WK]]&amp;Tabela1[[#This Row],[PK]]&amp;Tabela1[[#This Row],[GK]]</f>
        <v>101805</v>
      </c>
      <c r="G752" s="6" t="s">
        <v>749</v>
      </c>
      <c r="H752" s="7">
        <v>113096114.91279975</v>
      </c>
      <c r="I752" s="8">
        <v>1.371</v>
      </c>
      <c r="J752" s="7">
        <v>155054773.54999998</v>
      </c>
      <c r="K752" s="8">
        <v>7.0000000000000007E-2</v>
      </c>
      <c r="L752" s="7">
        <v>10853834.148499999</v>
      </c>
      <c r="M752" s="7">
        <v>6147800.1484999992</v>
      </c>
      <c r="N752" s="9">
        <v>1.3063654339301414</v>
      </c>
      <c r="O752" s="7">
        <v>6731487</v>
      </c>
      <c r="P752" s="8">
        <v>1.2949999999999999</v>
      </c>
      <c r="Q752" s="7">
        <v>8717276</v>
      </c>
      <c r="R752" s="8">
        <v>1.6E-2</v>
      </c>
      <c r="S752" s="7">
        <v>139476.416</v>
      </c>
      <c r="T752" s="7">
        <v>17923.415999999997</v>
      </c>
      <c r="U752" s="9">
        <v>0.1474535058780943</v>
      </c>
      <c r="V752" s="7">
        <v>6165723.5644999985</v>
      </c>
      <c r="W752" s="9">
        <v>1.2771853856802577</v>
      </c>
      <c r="X752" s="7">
        <v>11218227.738921832</v>
      </c>
      <c r="Y752" s="7">
        <v>1090655</v>
      </c>
      <c r="Z752" s="7">
        <v>51614.07</v>
      </c>
      <c r="AA752" s="7">
        <v>439322.66892183229</v>
      </c>
      <c r="AB752" s="7">
        <v>7447343</v>
      </c>
      <c r="AC752" s="7">
        <v>2189293</v>
      </c>
      <c r="AD752" s="7">
        <v>5052504.1744218329</v>
      </c>
      <c r="AE752" s="7">
        <v>0</v>
      </c>
      <c r="AF752" s="7">
        <v>10853834.148499999</v>
      </c>
      <c r="AG752" s="7">
        <v>139476.416</v>
      </c>
      <c r="AH752" s="7">
        <v>5052504.1744218329</v>
      </c>
      <c r="AI752" s="7">
        <v>3929232</v>
      </c>
      <c r="AJ752" s="7">
        <v>109890</v>
      </c>
      <c r="AK752" s="7">
        <v>2665474</v>
      </c>
      <c r="AL752" s="7">
        <v>0</v>
      </c>
      <c r="AM752" s="7">
        <v>144562</v>
      </c>
      <c r="AN752" s="7">
        <v>0</v>
      </c>
      <c r="AO752" s="7">
        <v>0</v>
      </c>
      <c r="AP752" s="7">
        <v>6754251</v>
      </c>
      <c r="AQ752" s="7">
        <v>330197</v>
      </c>
      <c r="AR752" s="7">
        <v>4706034</v>
      </c>
      <c r="AS752" s="7">
        <v>121553</v>
      </c>
      <c r="AT752" s="7">
        <v>2836685</v>
      </c>
      <c r="AU752" s="7">
        <v>0</v>
      </c>
      <c r="AV752" s="7">
        <v>157182</v>
      </c>
      <c r="AW752" s="7">
        <v>0</v>
      </c>
      <c r="AX752" s="7">
        <v>0</v>
      </c>
      <c r="AY752" s="7">
        <v>7708036</v>
      </c>
      <c r="AZ752" s="7">
        <v>142732</v>
      </c>
      <c r="BA752" s="7">
        <v>51614.07</v>
      </c>
      <c r="BB752" s="7">
        <v>0</v>
      </c>
      <c r="BC752" s="7">
        <v>0</v>
      </c>
      <c r="BD752" s="7">
        <v>554.99</v>
      </c>
      <c r="BE752" s="7">
        <v>0</v>
      </c>
      <c r="BF752" s="7">
        <v>0</v>
      </c>
      <c r="BG752" s="7">
        <v>345403.66892183229</v>
      </c>
      <c r="BH752" s="7">
        <v>3852</v>
      </c>
      <c r="BI752" s="7">
        <v>93919</v>
      </c>
      <c r="BJ752" s="7">
        <v>1292568.2250000006</v>
      </c>
      <c r="BK752" s="7">
        <v>1145744.1433333338</v>
      </c>
      <c r="BL752" s="7">
        <v>35261.200000000004</v>
      </c>
      <c r="BM752" s="7">
        <v>516773.92666666652</v>
      </c>
      <c r="BN752" s="130">
        <v>0.91600000000000004</v>
      </c>
      <c r="BO752" s="131">
        <v>1.4194110000000001E-4</v>
      </c>
      <c r="BP752" s="161">
        <v>3596.8626709266887</v>
      </c>
      <c r="BQ752" s="162">
        <v>7447343</v>
      </c>
      <c r="BR752" s="161">
        <v>214723</v>
      </c>
      <c r="BS752" s="163">
        <v>0</v>
      </c>
      <c r="BT752" s="163">
        <v>841130.26107816771</v>
      </c>
      <c r="BU752" s="161">
        <v>10853834.15</v>
      </c>
      <c r="BV752" s="161">
        <v>139476.42000000001</v>
      </c>
      <c r="BW752" s="165">
        <v>5893634.4310781676</v>
      </c>
      <c r="BX752" s="161">
        <v>214723</v>
      </c>
    </row>
    <row r="753" spans="1:76" ht="14.45" x14ac:dyDescent="0.3">
      <c r="A753" s="164" t="s">
        <v>31</v>
      </c>
      <c r="B753" s="6" t="s">
        <v>90</v>
      </c>
      <c r="C753" s="6" t="s">
        <v>147</v>
      </c>
      <c r="D753" s="6" t="s">
        <v>44</v>
      </c>
      <c r="E753" s="6" t="s">
        <v>36</v>
      </c>
      <c r="F753" s="24" t="str">
        <f>+Tabela1[[#This Row],[WK]]&amp;Tabela1[[#This Row],[PK]]&amp;Tabela1[[#This Row],[GK]]</f>
        <v>101806</v>
      </c>
      <c r="G753" s="6" t="s">
        <v>750</v>
      </c>
      <c r="H753" s="7">
        <v>163416430.8477999</v>
      </c>
      <c r="I753" s="8">
        <v>1.371</v>
      </c>
      <c r="J753" s="7">
        <v>224043926.69</v>
      </c>
      <c r="K753" s="8">
        <v>7.0000000000000007E-2</v>
      </c>
      <c r="L753" s="7">
        <v>15683074.868300002</v>
      </c>
      <c r="M753" s="7">
        <v>9258781.8683000021</v>
      </c>
      <c r="N753" s="9">
        <v>1.4412141333373185</v>
      </c>
      <c r="O753" s="7">
        <v>9928411</v>
      </c>
      <c r="P753" s="8">
        <v>1.2949999999999999</v>
      </c>
      <c r="Q753" s="7">
        <v>12857292</v>
      </c>
      <c r="R753" s="8">
        <v>1.6E-2</v>
      </c>
      <c r="S753" s="7">
        <v>205716.67199999999</v>
      </c>
      <c r="T753" s="7">
        <v>-18118.328000000009</v>
      </c>
      <c r="U753" s="9">
        <v>-8.0945017535238042E-2</v>
      </c>
      <c r="V753" s="7">
        <v>9240663.5403000023</v>
      </c>
      <c r="W753" s="9">
        <v>1.3899647450079184</v>
      </c>
      <c r="X753" s="7">
        <v>16109781.637720767</v>
      </c>
      <c r="Y753" s="7">
        <v>2865231</v>
      </c>
      <c r="Z753" s="7">
        <v>39396.35</v>
      </c>
      <c r="AA753" s="7">
        <v>853940.28772076825</v>
      </c>
      <c r="AB753" s="7">
        <v>11676961</v>
      </c>
      <c r="AC753" s="7">
        <v>674253</v>
      </c>
      <c r="AD753" s="7">
        <v>6869118.0974207651</v>
      </c>
      <c r="AE753" s="7">
        <v>0</v>
      </c>
      <c r="AF753" s="7">
        <v>15683074.868300002</v>
      </c>
      <c r="AG753" s="7">
        <v>205716.67199999999</v>
      </c>
      <c r="AH753" s="7">
        <v>6869118.0974207651</v>
      </c>
      <c r="AI753" s="7">
        <v>5363868</v>
      </c>
      <c r="AJ753" s="7">
        <v>294056</v>
      </c>
      <c r="AK753" s="7">
        <v>3584066</v>
      </c>
      <c r="AL753" s="7">
        <v>0</v>
      </c>
      <c r="AM753" s="7">
        <v>378114</v>
      </c>
      <c r="AN753" s="7">
        <v>0</v>
      </c>
      <c r="AO753" s="7">
        <v>0</v>
      </c>
      <c r="AP753" s="7">
        <v>9225801</v>
      </c>
      <c r="AQ753" s="7">
        <v>517176</v>
      </c>
      <c r="AR753" s="7">
        <v>6424293</v>
      </c>
      <c r="AS753" s="7">
        <v>223835</v>
      </c>
      <c r="AT753" s="7">
        <v>3919918</v>
      </c>
      <c r="AU753" s="7">
        <v>0</v>
      </c>
      <c r="AV753" s="7">
        <v>827915</v>
      </c>
      <c r="AW753" s="7">
        <v>0</v>
      </c>
      <c r="AX753" s="7">
        <v>0</v>
      </c>
      <c r="AY753" s="7">
        <v>10644221</v>
      </c>
      <c r="AZ753" s="7">
        <v>212477</v>
      </c>
      <c r="BA753" s="7">
        <v>39396.35</v>
      </c>
      <c r="BB753" s="7">
        <v>0</v>
      </c>
      <c r="BC753" s="7">
        <v>54.86</v>
      </c>
      <c r="BD753" s="7">
        <v>240.75</v>
      </c>
      <c r="BE753" s="7">
        <v>0</v>
      </c>
      <c r="BF753" s="7">
        <v>0</v>
      </c>
      <c r="BG753" s="7">
        <v>457579.28772076819</v>
      </c>
      <c r="BH753" s="7">
        <v>5103</v>
      </c>
      <c r="BI753" s="7">
        <v>396361</v>
      </c>
      <c r="BJ753" s="7">
        <v>5455069.6650000019</v>
      </c>
      <c r="BK753" s="7">
        <v>4088690.743333335</v>
      </c>
      <c r="BL753" s="7">
        <v>97415.99</v>
      </c>
      <c r="BM753" s="7">
        <v>5270683.7066666661</v>
      </c>
      <c r="BN753" s="130">
        <v>0.85099999999999998</v>
      </c>
      <c r="BO753" s="131">
        <v>2.1113140000000001E-4</v>
      </c>
      <c r="BP753" s="161">
        <v>5350.7709496845428</v>
      </c>
      <c r="BQ753" s="162">
        <v>11676961</v>
      </c>
      <c r="BR753" s="161">
        <v>279925</v>
      </c>
      <c r="BS753" s="163">
        <v>0</v>
      </c>
      <c r="BT753" s="163">
        <v>1274674.1600000001</v>
      </c>
      <c r="BU753" s="161">
        <v>15683074.869999999</v>
      </c>
      <c r="BV753" s="161">
        <v>205716.67</v>
      </c>
      <c r="BW753" s="165">
        <v>8143792.2599999998</v>
      </c>
      <c r="BX753" s="161">
        <v>279925</v>
      </c>
    </row>
    <row r="754" spans="1:76" ht="14.45" x14ac:dyDescent="0.3">
      <c r="A754" s="164" t="s">
        <v>31</v>
      </c>
      <c r="B754" s="6" t="s">
        <v>90</v>
      </c>
      <c r="C754" s="6" t="s">
        <v>147</v>
      </c>
      <c r="D754" s="6" t="s">
        <v>51</v>
      </c>
      <c r="E754" s="6" t="s">
        <v>40</v>
      </c>
      <c r="F754" s="24" t="str">
        <f>+Tabela1[[#This Row],[WK]]&amp;Tabela1[[#This Row],[PK]]&amp;Tabela1[[#This Row],[GK]]</f>
        <v>101807</v>
      </c>
      <c r="G754" s="6" t="s">
        <v>751</v>
      </c>
      <c r="H754" s="7">
        <v>557834360.56320071</v>
      </c>
      <c r="I754" s="8">
        <v>1.371</v>
      </c>
      <c r="J754" s="7">
        <v>764790908.32999992</v>
      </c>
      <c r="K754" s="8">
        <v>7.0000000000000007E-2</v>
      </c>
      <c r="L754" s="7">
        <v>53535363.583099999</v>
      </c>
      <c r="M754" s="7">
        <v>26944235.583099999</v>
      </c>
      <c r="N754" s="9">
        <v>1.0132791502150642</v>
      </c>
      <c r="O754" s="7">
        <v>88887063</v>
      </c>
      <c r="P754" s="8">
        <v>1.2949999999999999</v>
      </c>
      <c r="Q754" s="7">
        <v>115108747</v>
      </c>
      <c r="R754" s="8">
        <v>1.6E-2</v>
      </c>
      <c r="S754" s="7">
        <v>1841739.952</v>
      </c>
      <c r="T754" s="7">
        <v>-354061.04799999995</v>
      </c>
      <c r="U754" s="9">
        <v>-0.1612445973018502</v>
      </c>
      <c r="V754" s="7">
        <v>26590174.535099998</v>
      </c>
      <c r="W754" s="9">
        <v>0.92368916931361444</v>
      </c>
      <c r="X754" s="7">
        <v>26574388.427173223</v>
      </c>
      <c r="Y754" s="7">
        <v>0</v>
      </c>
      <c r="Z754" s="7">
        <v>313649.94</v>
      </c>
      <c r="AA754" s="7">
        <v>1768220.4871732236</v>
      </c>
      <c r="AB754" s="7">
        <v>24492518</v>
      </c>
      <c r="AC754" s="7">
        <v>0</v>
      </c>
      <c r="AD754" s="7">
        <v>0</v>
      </c>
      <c r="AE754" s="7">
        <v>-252794.30103029805</v>
      </c>
      <c r="AF754" s="7">
        <v>53282569.282069698</v>
      </c>
      <c r="AG754" s="7">
        <v>1841739.952</v>
      </c>
      <c r="AH754" s="7">
        <v>0</v>
      </c>
      <c r="AI754" s="7">
        <v>22201866</v>
      </c>
      <c r="AJ754" s="7">
        <v>2295219</v>
      </c>
      <c r="AK754" s="7">
        <v>0</v>
      </c>
      <c r="AL754" s="7">
        <v>137485</v>
      </c>
      <c r="AM754" s="7">
        <v>528912</v>
      </c>
      <c r="AN754" s="7">
        <v>0</v>
      </c>
      <c r="AO754" s="7">
        <v>0</v>
      </c>
      <c r="AP754" s="7">
        <v>18497536</v>
      </c>
      <c r="AQ754" s="7">
        <v>1830010</v>
      </c>
      <c r="AR754" s="7">
        <v>26591128</v>
      </c>
      <c r="AS754" s="7">
        <v>2195801</v>
      </c>
      <c r="AT754" s="7">
        <v>0</v>
      </c>
      <c r="AU754" s="7">
        <v>186828</v>
      </c>
      <c r="AV754" s="7">
        <v>574500</v>
      </c>
      <c r="AW754" s="7">
        <v>0</v>
      </c>
      <c r="AX754" s="7">
        <v>0</v>
      </c>
      <c r="AY754" s="7">
        <v>21569640</v>
      </c>
      <c r="AZ754" s="7">
        <v>763943</v>
      </c>
      <c r="BA754" s="7">
        <v>313649.94</v>
      </c>
      <c r="BB754" s="7">
        <v>0</v>
      </c>
      <c r="BC754" s="7">
        <v>0</v>
      </c>
      <c r="BD754" s="7">
        <v>3372.58</v>
      </c>
      <c r="BE754" s="7">
        <v>0</v>
      </c>
      <c r="BF754" s="7">
        <v>0</v>
      </c>
      <c r="BG754" s="7">
        <v>1262445.4871732236</v>
      </c>
      <c r="BH754" s="7">
        <v>14079</v>
      </c>
      <c r="BI754" s="7">
        <v>505775</v>
      </c>
      <c r="BJ754" s="7">
        <v>6960930.9083333332</v>
      </c>
      <c r="BK754" s="7">
        <v>6394960.1399999997</v>
      </c>
      <c r="BL754" s="7">
        <v>93719.933333333334</v>
      </c>
      <c r="BM754" s="7">
        <v>2076443.2066666661</v>
      </c>
      <c r="BN754" s="130">
        <v>1.278</v>
      </c>
      <c r="BO754" s="131">
        <v>5.5459159999999999E-4</v>
      </c>
      <c r="BP754" s="161">
        <v>14054.278147011737</v>
      </c>
      <c r="BQ754" s="162">
        <v>24492518</v>
      </c>
      <c r="BR754" s="161">
        <v>924814</v>
      </c>
      <c r="BS754" s="163">
        <v>0</v>
      </c>
      <c r="BT754" s="163">
        <v>682344.76593030244</v>
      </c>
      <c r="BU754" s="161">
        <v>53282569.280000001</v>
      </c>
      <c r="BV754" s="161">
        <v>1841739.95</v>
      </c>
      <c r="BW754" s="165">
        <v>682344.76593030244</v>
      </c>
      <c r="BX754" s="161">
        <v>924814</v>
      </c>
    </row>
    <row r="755" spans="1:76" ht="14.45" x14ac:dyDescent="0.3">
      <c r="A755" s="164" t="s">
        <v>31</v>
      </c>
      <c r="B755" s="6" t="s">
        <v>90</v>
      </c>
      <c r="C755" s="6" t="s">
        <v>153</v>
      </c>
      <c r="D755" s="6" t="s">
        <v>33</v>
      </c>
      <c r="E755" s="6" t="s">
        <v>34</v>
      </c>
      <c r="F755" s="24" t="str">
        <f>+Tabela1[[#This Row],[WK]]&amp;Tabela1[[#This Row],[PK]]&amp;Tabela1[[#This Row],[GK]]</f>
        <v>101901</v>
      </c>
      <c r="G755" s="6" t="s">
        <v>752</v>
      </c>
      <c r="H755" s="7">
        <v>1362404735.8384142</v>
      </c>
      <c r="I755" s="8">
        <v>1.371</v>
      </c>
      <c r="J755" s="7">
        <v>1867856892.8299999</v>
      </c>
      <c r="K755" s="8">
        <v>7.0000000000000007E-2</v>
      </c>
      <c r="L755" s="7">
        <v>130749982.49810001</v>
      </c>
      <c r="M755" s="7">
        <v>76994048.498100013</v>
      </c>
      <c r="N755" s="9">
        <v>1.4322892891806143</v>
      </c>
      <c r="O755" s="7">
        <v>266309274</v>
      </c>
      <c r="P755" s="8">
        <v>1.2949999999999999</v>
      </c>
      <c r="Q755" s="7">
        <v>344870510</v>
      </c>
      <c r="R755" s="8">
        <v>1.6E-2</v>
      </c>
      <c r="S755" s="7">
        <v>5517928.1600000001</v>
      </c>
      <c r="T755" s="7">
        <v>1567313.1600000001</v>
      </c>
      <c r="U755" s="9">
        <v>0.39672637298243441</v>
      </c>
      <c r="V755" s="7">
        <v>78561361.658100009</v>
      </c>
      <c r="W755" s="9">
        <v>1.3613942094873843</v>
      </c>
      <c r="X755" s="7">
        <v>64042197.739716679</v>
      </c>
      <c r="Y755" s="7">
        <v>285568</v>
      </c>
      <c r="Z755" s="7">
        <v>0</v>
      </c>
      <c r="AA755" s="7">
        <v>5792128.7397166807</v>
      </c>
      <c r="AB755" s="7">
        <v>57964501</v>
      </c>
      <c r="AC755" s="7">
        <v>0</v>
      </c>
      <c r="AD755" s="7">
        <v>0</v>
      </c>
      <c r="AE755" s="7">
        <v>0</v>
      </c>
      <c r="AF755" s="7">
        <v>130749982.49810001</v>
      </c>
      <c r="AG755" s="7">
        <v>5517928.1600000001</v>
      </c>
      <c r="AH755" s="7">
        <v>0</v>
      </c>
      <c r="AI755" s="7">
        <v>44882715</v>
      </c>
      <c r="AJ755" s="7">
        <v>3357743</v>
      </c>
      <c r="AK755" s="7">
        <v>13160537</v>
      </c>
      <c r="AL755" s="7">
        <v>343416</v>
      </c>
      <c r="AM755" s="7">
        <v>1655102</v>
      </c>
      <c r="AN755" s="7">
        <v>0</v>
      </c>
      <c r="AO755" s="7">
        <v>0</v>
      </c>
      <c r="AP755" s="7">
        <v>42730523</v>
      </c>
      <c r="AQ755" s="7">
        <v>4161283</v>
      </c>
      <c r="AR755" s="7">
        <v>53755934</v>
      </c>
      <c r="AS755" s="7">
        <v>3950615</v>
      </c>
      <c r="AT755" s="7">
        <v>14591009</v>
      </c>
      <c r="AU755" s="7">
        <v>340242</v>
      </c>
      <c r="AV755" s="7">
        <v>1567012</v>
      </c>
      <c r="AW755" s="7">
        <v>0</v>
      </c>
      <c r="AX755" s="7">
        <v>0</v>
      </c>
      <c r="AY755" s="7">
        <v>50364308</v>
      </c>
      <c r="AZ755" s="7">
        <v>1741985</v>
      </c>
      <c r="BA755" s="7">
        <v>0</v>
      </c>
      <c r="BB755" s="7">
        <v>0</v>
      </c>
      <c r="BC755" s="7">
        <v>0</v>
      </c>
      <c r="BD755" s="7">
        <v>0</v>
      </c>
      <c r="BE755" s="7">
        <v>0</v>
      </c>
      <c r="BF755" s="7">
        <v>0</v>
      </c>
      <c r="BG755" s="7">
        <v>3443456.7397166812</v>
      </c>
      <c r="BH755" s="7">
        <v>38402</v>
      </c>
      <c r="BI755" s="7">
        <v>2348672</v>
      </c>
      <c r="BJ755" s="7">
        <v>32324866.044166662</v>
      </c>
      <c r="BK755" s="7">
        <v>27986300.909999996</v>
      </c>
      <c r="BL755" s="7">
        <v>5162331.3266666671</v>
      </c>
      <c r="BM755" s="7">
        <v>7029597.8833333328</v>
      </c>
      <c r="BN755" s="130">
        <v>0.998</v>
      </c>
      <c r="BO755" s="131">
        <v>1.4921483000000001E-3</v>
      </c>
      <c r="BP755" s="161">
        <v>37813.582137692145</v>
      </c>
      <c r="BQ755" s="162">
        <v>57964501</v>
      </c>
      <c r="BR755" s="161">
        <v>2038493</v>
      </c>
      <c r="BS755" s="163">
        <v>0</v>
      </c>
      <c r="BT755" s="163">
        <v>0</v>
      </c>
      <c r="BU755" s="161">
        <v>130749982.5</v>
      </c>
      <c r="BV755" s="161">
        <v>5517928.1600000001</v>
      </c>
      <c r="BW755" s="165">
        <v>0</v>
      </c>
      <c r="BX755" s="161">
        <v>2038493</v>
      </c>
    </row>
    <row r="756" spans="1:76" ht="14.45" x14ac:dyDescent="0.3">
      <c r="A756" s="164" t="s">
        <v>31</v>
      </c>
      <c r="B756" s="6" t="s">
        <v>90</v>
      </c>
      <c r="C756" s="6" t="s">
        <v>153</v>
      </c>
      <c r="D756" s="6" t="s">
        <v>32</v>
      </c>
      <c r="E756" s="6" t="s">
        <v>40</v>
      </c>
      <c r="F756" s="24" t="str">
        <f>+Tabela1[[#This Row],[WK]]&amp;Tabela1[[#This Row],[PK]]&amp;Tabela1[[#This Row],[GK]]</f>
        <v>101902</v>
      </c>
      <c r="G756" s="6" t="s">
        <v>753</v>
      </c>
      <c r="H756" s="7">
        <v>203984315.81299853</v>
      </c>
      <c r="I756" s="8">
        <v>1.371</v>
      </c>
      <c r="J756" s="7">
        <v>279662496.96999997</v>
      </c>
      <c r="K756" s="8">
        <v>7.0000000000000007E-2</v>
      </c>
      <c r="L756" s="7">
        <v>19576374.787900001</v>
      </c>
      <c r="M756" s="7">
        <v>12071740.787900001</v>
      </c>
      <c r="N756" s="9">
        <v>1.6085715556414877</v>
      </c>
      <c r="O756" s="7">
        <v>12159881</v>
      </c>
      <c r="P756" s="8">
        <v>1.2949999999999999</v>
      </c>
      <c r="Q756" s="7">
        <v>15747046</v>
      </c>
      <c r="R756" s="8">
        <v>1.6E-2</v>
      </c>
      <c r="S756" s="7">
        <v>251952.736</v>
      </c>
      <c r="T756" s="7">
        <v>113875.736</v>
      </c>
      <c r="U756" s="9">
        <v>0.82472631937252405</v>
      </c>
      <c r="V756" s="7">
        <v>12185616.523900002</v>
      </c>
      <c r="W756" s="9">
        <v>1.5944102196066294</v>
      </c>
      <c r="X756" s="7">
        <v>19509686.577729464</v>
      </c>
      <c r="Y756" s="7">
        <v>3235814</v>
      </c>
      <c r="Z756" s="7">
        <v>7006</v>
      </c>
      <c r="AA756" s="7">
        <v>986502.57772946428</v>
      </c>
      <c r="AB756" s="7">
        <v>12774971</v>
      </c>
      <c r="AC756" s="7">
        <v>2505393</v>
      </c>
      <c r="AD756" s="7">
        <v>7324070.0538294632</v>
      </c>
      <c r="AE756" s="7">
        <v>0</v>
      </c>
      <c r="AF756" s="7">
        <v>19576374.787900001</v>
      </c>
      <c r="AG756" s="7">
        <v>251952.736</v>
      </c>
      <c r="AH756" s="7">
        <v>7324070.0538294632</v>
      </c>
      <c r="AI756" s="7">
        <v>6265882</v>
      </c>
      <c r="AJ756" s="7">
        <v>98728</v>
      </c>
      <c r="AK756" s="7">
        <v>6269840</v>
      </c>
      <c r="AL756" s="7">
        <v>0</v>
      </c>
      <c r="AM756" s="7">
        <v>427691</v>
      </c>
      <c r="AN756" s="7">
        <v>0</v>
      </c>
      <c r="AO756" s="7">
        <v>0</v>
      </c>
      <c r="AP756" s="7">
        <v>9912772</v>
      </c>
      <c r="AQ756" s="7">
        <v>903070</v>
      </c>
      <c r="AR756" s="7">
        <v>7504634</v>
      </c>
      <c r="AS756" s="7">
        <v>138077</v>
      </c>
      <c r="AT756" s="7">
        <v>6551168</v>
      </c>
      <c r="AU756" s="7">
        <v>0</v>
      </c>
      <c r="AV756" s="7">
        <v>744578</v>
      </c>
      <c r="AW756" s="7">
        <v>0</v>
      </c>
      <c r="AX756" s="7">
        <v>0</v>
      </c>
      <c r="AY756" s="7">
        <v>11177496</v>
      </c>
      <c r="AZ756" s="7">
        <v>371429</v>
      </c>
      <c r="BA756" s="7">
        <v>7006</v>
      </c>
      <c r="BB756" s="7">
        <v>0</v>
      </c>
      <c r="BC756" s="7">
        <v>22.6</v>
      </c>
      <c r="BD756" s="7">
        <v>0</v>
      </c>
      <c r="BE756" s="7">
        <v>0</v>
      </c>
      <c r="BF756" s="7">
        <v>0</v>
      </c>
      <c r="BG756" s="7">
        <v>632612.57772946428</v>
      </c>
      <c r="BH756" s="7">
        <v>7055</v>
      </c>
      <c r="BI756" s="7">
        <v>353890</v>
      </c>
      <c r="BJ756" s="7">
        <v>4870530.3491666652</v>
      </c>
      <c r="BK756" s="7">
        <v>2703087.6533333324</v>
      </c>
      <c r="BL756" s="7">
        <v>1635280.13</v>
      </c>
      <c r="BM756" s="7">
        <v>5399210.5233333334</v>
      </c>
      <c r="BN756" s="130">
        <v>0.87</v>
      </c>
      <c r="BO756" s="131">
        <v>2.725545E-4</v>
      </c>
      <c r="BP756" s="161">
        <v>6906.5766390561694</v>
      </c>
      <c r="BQ756" s="162">
        <v>12774971</v>
      </c>
      <c r="BR756" s="161">
        <v>396180</v>
      </c>
      <c r="BS756" s="163">
        <v>0</v>
      </c>
      <c r="BT756" s="163">
        <v>1731164.379999999</v>
      </c>
      <c r="BU756" s="161">
        <v>19576374.789999999</v>
      </c>
      <c r="BV756" s="161">
        <v>251952.74</v>
      </c>
      <c r="BW756" s="165">
        <v>9055234.4299999997</v>
      </c>
      <c r="BX756" s="161">
        <v>396180</v>
      </c>
    </row>
    <row r="757" spans="1:76" ht="14.45" x14ac:dyDescent="0.3">
      <c r="A757" s="164" t="s">
        <v>31</v>
      </c>
      <c r="B757" s="6" t="s">
        <v>90</v>
      </c>
      <c r="C757" s="6" t="s">
        <v>153</v>
      </c>
      <c r="D757" s="6" t="s">
        <v>37</v>
      </c>
      <c r="E757" s="6" t="s">
        <v>36</v>
      </c>
      <c r="F757" s="24" t="str">
        <f>+Tabela1[[#This Row],[WK]]&amp;Tabela1[[#This Row],[PK]]&amp;Tabela1[[#This Row],[GK]]</f>
        <v>101903</v>
      </c>
      <c r="G757" s="6" t="s">
        <v>754</v>
      </c>
      <c r="H757" s="7">
        <v>169060185.4393996</v>
      </c>
      <c r="I757" s="8">
        <v>1.371</v>
      </c>
      <c r="J757" s="7">
        <v>231781514.24000001</v>
      </c>
      <c r="K757" s="8">
        <v>7.0000000000000007E-2</v>
      </c>
      <c r="L757" s="7">
        <v>16224705.996800002</v>
      </c>
      <c r="M757" s="7">
        <v>7917505.9968000017</v>
      </c>
      <c r="N757" s="9">
        <v>0.95308960862865966</v>
      </c>
      <c r="O757" s="7">
        <v>1808380</v>
      </c>
      <c r="P757" s="8">
        <v>1.2949999999999999</v>
      </c>
      <c r="Q757" s="7">
        <v>2341852</v>
      </c>
      <c r="R757" s="8">
        <v>1.6E-2</v>
      </c>
      <c r="S757" s="7">
        <v>37469.631999999998</v>
      </c>
      <c r="T757" s="7">
        <v>12040.631999999998</v>
      </c>
      <c r="U757" s="9">
        <v>0.47350001966258987</v>
      </c>
      <c r="V757" s="7">
        <v>7929546.628800001</v>
      </c>
      <c r="W757" s="9">
        <v>0.95162602688779263</v>
      </c>
      <c r="X757" s="7">
        <v>13056461.524905935</v>
      </c>
      <c r="Y757" s="7">
        <v>547023</v>
      </c>
      <c r="Z757" s="7">
        <v>221781.44</v>
      </c>
      <c r="AA757" s="7">
        <v>788368.08490593429</v>
      </c>
      <c r="AB757" s="7">
        <v>8521096</v>
      </c>
      <c r="AC757" s="7">
        <v>2978193</v>
      </c>
      <c r="AD757" s="7">
        <v>5126914.896105933</v>
      </c>
      <c r="AE757" s="7">
        <v>0</v>
      </c>
      <c r="AF757" s="7">
        <v>16224705.996800002</v>
      </c>
      <c r="AG757" s="7">
        <v>37469.631999999998</v>
      </c>
      <c r="AH757" s="7">
        <v>5126914.896105933</v>
      </c>
      <c r="AI757" s="7">
        <v>6935973</v>
      </c>
      <c r="AJ757" s="7">
        <v>19597</v>
      </c>
      <c r="AK757" s="7">
        <v>3757540</v>
      </c>
      <c r="AL757" s="7">
        <v>0</v>
      </c>
      <c r="AM757" s="7">
        <v>205650</v>
      </c>
      <c r="AN757" s="7">
        <v>0</v>
      </c>
      <c r="AO757" s="7">
        <v>0</v>
      </c>
      <c r="AP757" s="7">
        <v>7057623</v>
      </c>
      <c r="AQ757" s="7">
        <v>409763</v>
      </c>
      <c r="AR757" s="7">
        <v>8307200</v>
      </c>
      <c r="AS757" s="7">
        <v>25429</v>
      </c>
      <c r="AT757" s="7">
        <v>3768402</v>
      </c>
      <c r="AU757" s="7">
        <v>0</v>
      </c>
      <c r="AV757" s="7">
        <v>689397</v>
      </c>
      <c r="AW757" s="7">
        <v>0</v>
      </c>
      <c r="AX757" s="7">
        <v>0</v>
      </c>
      <c r="AY757" s="7">
        <v>7893672</v>
      </c>
      <c r="AZ757" s="7">
        <v>167062</v>
      </c>
      <c r="BA757" s="7">
        <v>221781.44</v>
      </c>
      <c r="BB757" s="7">
        <v>0</v>
      </c>
      <c r="BC757" s="7">
        <v>33.799999999999997</v>
      </c>
      <c r="BD757" s="7">
        <v>2272.08</v>
      </c>
      <c r="BE757" s="7">
        <v>0</v>
      </c>
      <c r="BF757" s="7">
        <v>0</v>
      </c>
      <c r="BG757" s="7">
        <v>493895.08490593429</v>
      </c>
      <c r="BH757" s="7">
        <v>5508</v>
      </c>
      <c r="BI757" s="7">
        <v>294473</v>
      </c>
      <c r="BJ757" s="7">
        <v>4052952.2424999997</v>
      </c>
      <c r="BK757" s="7">
        <v>2037269.1499999994</v>
      </c>
      <c r="BL757" s="7">
        <v>1873309.1766666665</v>
      </c>
      <c r="BM757" s="7">
        <v>4316114.0166666675</v>
      </c>
      <c r="BN757" s="130">
        <v>0.96799999999999997</v>
      </c>
      <c r="BO757" s="131">
        <v>1.8599689999999999E-4</v>
      </c>
      <c r="BP757" s="161">
        <v>4713.4409020126923</v>
      </c>
      <c r="BQ757" s="162">
        <v>8521096</v>
      </c>
      <c r="BR757" s="161">
        <v>326155</v>
      </c>
      <c r="BS757" s="163">
        <v>0</v>
      </c>
      <c r="BT757" s="163">
        <v>1288226.4750940651</v>
      </c>
      <c r="BU757" s="161">
        <v>16224706</v>
      </c>
      <c r="BV757" s="161">
        <v>37469.629999999997</v>
      </c>
      <c r="BW757" s="165">
        <v>6415141.3750940654</v>
      </c>
      <c r="BX757" s="161">
        <v>326155</v>
      </c>
    </row>
    <row r="758" spans="1:76" ht="14.45" x14ac:dyDescent="0.3">
      <c r="A758" s="164" t="s">
        <v>31</v>
      </c>
      <c r="B758" s="6" t="s">
        <v>90</v>
      </c>
      <c r="C758" s="6" t="s">
        <v>153</v>
      </c>
      <c r="D758" s="6" t="s">
        <v>39</v>
      </c>
      <c r="E758" s="6" t="s">
        <v>36</v>
      </c>
      <c r="F758" s="24" t="str">
        <f>+Tabela1[[#This Row],[WK]]&amp;Tabela1[[#This Row],[PK]]&amp;Tabela1[[#This Row],[GK]]</f>
        <v>101904</v>
      </c>
      <c r="G758" s="6" t="s">
        <v>752</v>
      </c>
      <c r="H758" s="7">
        <v>395465519.73739982</v>
      </c>
      <c r="I758" s="8">
        <v>1.371</v>
      </c>
      <c r="J758" s="7">
        <v>542183227.57000005</v>
      </c>
      <c r="K758" s="8">
        <v>7.0000000000000007E-2</v>
      </c>
      <c r="L758" s="7">
        <v>37952825.929900005</v>
      </c>
      <c r="M758" s="7">
        <v>22373876.929900005</v>
      </c>
      <c r="N758" s="9">
        <v>1.4361608687402472</v>
      </c>
      <c r="O758" s="7">
        <v>38394613</v>
      </c>
      <c r="P758" s="8">
        <v>1.2949999999999999</v>
      </c>
      <c r="Q758" s="7">
        <v>49721024</v>
      </c>
      <c r="R758" s="8">
        <v>1.6E-2</v>
      </c>
      <c r="S758" s="7">
        <v>795536.38399999996</v>
      </c>
      <c r="T758" s="7">
        <v>303303.38399999996</v>
      </c>
      <c r="U758" s="9">
        <v>0.61617848457945723</v>
      </c>
      <c r="V758" s="7">
        <v>22677180.313900009</v>
      </c>
      <c r="W758" s="9">
        <v>1.4110462014492779</v>
      </c>
      <c r="X758" s="7">
        <v>30345023.415624119</v>
      </c>
      <c r="Y758" s="7">
        <v>3771971</v>
      </c>
      <c r="Z758" s="7">
        <v>62886.91</v>
      </c>
      <c r="AA758" s="7">
        <v>1748376.5056241201</v>
      </c>
      <c r="AB758" s="7">
        <v>22879189</v>
      </c>
      <c r="AC758" s="7">
        <v>1882600</v>
      </c>
      <c r="AD758" s="7">
        <v>7667843.1017241143</v>
      </c>
      <c r="AE758" s="7">
        <v>0</v>
      </c>
      <c r="AF758" s="7">
        <v>37952825.929900005</v>
      </c>
      <c r="AG758" s="7">
        <v>795536.38399999996</v>
      </c>
      <c r="AH758" s="7">
        <v>7667843.1017241143</v>
      </c>
      <c r="AI758" s="7">
        <v>13007411</v>
      </c>
      <c r="AJ758" s="7">
        <v>392946</v>
      </c>
      <c r="AK758" s="7">
        <v>6310177</v>
      </c>
      <c r="AL758" s="7">
        <v>0</v>
      </c>
      <c r="AM758" s="7">
        <v>631122</v>
      </c>
      <c r="AN758" s="7">
        <v>0</v>
      </c>
      <c r="AO758" s="7">
        <v>0</v>
      </c>
      <c r="AP758" s="7">
        <v>19181091</v>
      </c>
      <c r="AQ758" s="7">
        <v>1344660</v>
      </c>
      <c r="AR758" s="7">
        <v>15578949</v>
      </c>
      <c r="AS758" s="7">
        <v>492233</v>
      </c>
      <c r="AT758" s="7">
        <v>6805777</v>
      </c>
      <c r="AU758" s="7">
        <v>0</v>
      </c>
      <c r="AV758" s="7">
        <v>986836</v>
      </c>
      <c r="AW758" s="7">
        <v>0</v>
      </c>
      <c r="AX758" s="7">
        <v>0</v>
      </c>
      <c r="AY758" s="7">
        <v>20878281</v>
      </c>
      <c r="AZ758" s="7">
        <v>566064</v>
      </c>
      <c r="BA758" s="7">
        <v>62886.91</v>
      </c>
      <c r="BB758" s="7">
        <v>0</v>
      </c>
      <c r="BC758" s="7">
        <v>143.44</v>
      </c>
      <c r="BD758" s="7">
        <v>198.07</v>
      </c>
      <c r="BE758" s="7">
        <v>0</v>
      </c>
      <c r="BF758" s="7">
        <v>0</v>
      </c>
      <c r="BG758" s="7">
        <v>1108394.5056241201</v>
      </c>
      <c r="BH758" s="7">
        <v>12361</v>
      </c>
      <c r="BI758" s="7">
        <v>639982</v>
      </c>
      <c r="BJ758" s="7">
        <v>8807999.4899999965</v>
      </c>
      <c r="BK758" s="7">
        <v>3947271.0799999973</v>
      </c>
      <c r="BL758" s="7">
        <v>5851467.916666667</v>
      </c>
      <c r="BM758" s="7">
        <v>7739977.8066666676</v>
      </c>
      <c r="BN758" s="130">
        <v>0.91400000000000003</v>
      </c>
      <c r="BO758" s="131">
        <v>4.803691E-4</v>
      </c>
      <c r="BP758" s="161">
        <v>12173.304065970797</v>
      </c>
      <c r="BQ758" s="162">
        <v>22879189</v>
      </c>
      <c r="BR758" s="161">
        <v>648499</v>
      </c>
      <c r="BS758" s="163">
        <v>0</v>
      </c>
      <c r="BT758" s="163">
        <v>2540433.5843758732</v>
      </c>
      <c r="BU758" s="161">
        <v>37952825.93</v>
      </c>
      <c r="BV758" s="161">
        <v>795536.38</v>
      </c>
      <c r="BW758" s="165">
        <v>10208276.684375873</v>
      </c>
      <c r="BX758" s="161">
        <v>648499</v>
      </c>
    </row>
    <row r="759" spans="1:76" ht="14.45" x14ac:dyDescent="0.3">
      <c r="A759" s="164" t="s">
        <v>31</v>
      </c>
      <c r="B759" s="6" t="s">
        <v>90</v>
      </c>
      <c r="C759" s="6" t="s">
        <v>161</v>
      </c>
      <c r="D759" s="6" t="s">
        <v>33</v>
      </c>
      <c r="E759" s="6" t="s">
        <v>34</v>
      </c>
      <c r="F759" s="24" t="str">
        <f>+Tabela1[[#This Row],[WK]]&amp;Tabela1[[#This Row],[PK]]&amp;Tabela1[[#This Row],[GK]]</f>
        <v>102001</v>
      </c>
      <c r="G759" s="6" t="s">
        <v>755</v>
      </c>
      <c r="H759" s="7">
        <v>518890043.11659628</v>
      </c>
      <c r="I759" s="8">
        <v>1.371</v>
      </c>
      <c r="J759" s="7">
        <v>711398249.12</v>
      </c>
      <c r="K759" s="8">
        <v>7.0000000000000007E-2</v>
      </c>
      <c r="L759" s="7">
        <v>49797877.438400008</v>
      </c>
      <c r="M759" s="7">
        <v>32144745.438400008</v>
      </c>
      <c r="N759" s="9">
        <v>1.8209089151092286</v>
      </c>
      <c r="O759" s="7">
        <v>60521499</v>
      </c>
      <c r="P759" s="8">
        <v>1.2949999999999999</v>
      </c>
      <c r="Q759" s="7">
        <v>78375341</v>
      </c>
      <c r="R759" s="8">
        <v>1.6E-2</v>
      </c>
      <c r="S759" s="7">
        <v>1254005.456</v>
      </c>
      <c r="T759" s="7">
        <v>613344.45600000001</v>
      </c>
      <c r="U759" s="9">
        <v>0.95736193712431383</v>
      </c>
      <c r="V759" s="7">
        <v>32758089.894400008</v>
      </c>
      <c r="W759" s="9">
        <v>1.7906669160627326</v>
      </c>
      <c r="X759" s="7">
        <v>17929532.614059627</v>
      </c>
      <c r="Y759" s="7">
        <v>0</v>
      </c>
      <c r="Z759" s="7">
        <v>8373.1</v>
      </c>
      <c r="AA759" s="7">
        <v>1610301.5140596265</v>
      </c>
      <c r="AB759" s="7">
        <v>16310858</v>
      </c>
      <c r="AC759" s="7">
        <v>0</v>
      </c>
      <c r="AD759" s="7">
        <v>0</v>
      </c>
      <c r="AE759" s="7">
        <v>0</v>
      </c>
      <c r="AF759" s="7">
        <v>49797877.438400008</v>
      </c>
      <c r="AG759" s="7">
        <v>1254005.456</v>
      </c>
      <c r="AH759" s="7">
        <v>0</v>
      </c>
      <c r="AI759" s="7">
        <v>14739219</v>
      </c>
      <c r="AJ759" s="7">
        <v>542548</v>
      </c>
      <c r="AK759" s="7">
        <v>4253601</v>
      </c>
      <c r="AL759" s="7">
        <v>0</v>
      </c>
      <c r="AM759" s="7">
        <v>601470</v>
      </c>
      <c r="AN759" s="7">
        <v>0</v>
      </c>
      <c r="AO759" s="7">
        <v>0</v>
      </c>
      <c r="AP759" s="7">
        <v>12117177</v>
      </c>
      <c r="AQ759" s="7">
        <v>1328747</v>
      </c>
      <c r="AR759" s="7">
        <v>17653132</v>
      </c>
      <c r="AS759" s="7">
        <v>640661</v>
      </c>
      <c r="AT759" s="7">
        <v>4839143</v>
      </c>
      <c r="AU759" s="7">
        <v>0</v>
      </c>
      <c r="AV759" s="7">
        <v>632446</v>
      </c>
      <c r="AW759" s="7">
        <v>0</v>
      </c>
      <c r="AX759" s="7">
        <v>0</v>
      </c>
      <c r="AY759" s="7">
        <v>14022282</v>
      </c>
      <c r="AZ759" s="7">
        <v>575796</v>
      </c>
      <c r="BA759" s="7">
        <v>8373.1</v>
      </c>
      <c r="BB759" s="7">
        <v>0</v>
      </c>
      <c r="BC759" s="7">
        <v>27.01</v>
      </c>
      <c r="BD759" s="7">
        <v>0</v>
      </c>
      <c r="BE759" s="7">
        <v>0</v>
      </c>
      <c r="BF759" s="7">
        <v>0</v>
      </c>
      <c r="BG759" s="7">
        <v>1176094.5140596265</v>
      </c>
      <c r="BH759" s="7">
        <v>13116</v>
      </c>
      <c r="BI759" s="7">
        <v>434207</v>
      </c>
      <c r="BJ759" s="7">
        <v>5976102.6325000012</v>
      </c>
      <c r="BK759" s="7">
        <v>4791478.5633333344</v>
      </c>
      <c r="BL759" s="7">
        <v>1220471.9766666668</v>
      </c>
      <c r="BM759" s="7">
        <v>2297552.3233333332</v>
      </c>
      <c r="BN759" s="130">
        <v>1.0329999999999999</v>
      </c>
      <c r="BO759" s="131">
        <v>5.4435910000000004E-4</v>
      </c>
      <c r="BP759" s="161">
        <v>13795.143951804501</v>
      </c>
      <c r="BQ759" s="162">
        <v>16310858</v>
      </c>
      <c r="BR759" s="161">
        <v>694973</v>
      </c>
      <c r="BS759" s="163">
        <v>7306437.9344000081</v>
      </c>
      <c r="BT759" s="163">
        <v>0</v>
      </c>
      <c r="BU759" s="161">
        <v>42491439.5</v>
      </c>
      <c r="BV759" s="161">
        <v>1254005.46</v>
      </c>
      <c r="BW759" s="165">
        <v>0</v>
      </c>
      <c r="BX759" s="161">
        <v>694973</v>
      </c>
    </row>
    <row r="760" spans="1:76" ht="14.45" x14ac:dyDescent="0.3">
      <c r="A760" s="164" t="s">
        <v>31</v>
      </c>
      <c r="B760" s="6" t="s">
        <v>90</v>
      </c>
      <c r="C760" s="6" t="s">
        <v>161</v>
      </c>
      <c r="D760" s="6" t="s">
        <v>32</v>
      </c>
      <c r="E760" s="6" t="s">
        <v>34</v>
      </c>
      <c r="F760" s="24" t="str">
        <f>+Tabela1[[#This Row],[WK]]&amp;Tabela1[[#This Row],[PK]]&amp;Tabela1[[#This Row],[GK]]</f>
        <v>102002</v>
      </c>
      <c r="G760" s="6" t="s">
        <v>756</v>
      </c>
      <c r="H760" s="7">
        <v>641567750.44880199</v>
      </c>
      <c r="I760" s="8">
        <v>1.371</v>
      </c>
      <c r="J760" s="7">
        <v>879589385.86000001</v>
      </c>
      <c r="K760" s="8">
        <v>7.0000000000000007E-2</v>
      </c>
      <c r="L760" s="7">
        <v>61571257.010200009</v>
      </c>
      <c r="M760" s="7">
        <v>38212184.010200009</v>
      </c>
      <c r="N760" s="9">
        <v>1.6358604645912109</v>
      </c>
      <c r="O760" s="7">
        <v>71542597</v>
      </c>
      <c r="P760" s="8">
        <v>1.2949999999999999</v>
      </c>
      <c r="Q760" s="7">
        <v>92647663</v>
      </c>
      <c r="R760" s="8">
        <v>1.6E-2</v>
      </c>
      <c r="S760" s="7">
        <v>1482362.608</v>
      </c>
      <c r="T760" s="7">
        <v>209564.60800000001</v>
      </c>
      <c r="U760" s="9">
        <v>0.16464875651910202</v>
      </c>
      <c r="V760" s="7">
        <v>38421748.618200012</v>
      </c>
      <c r="W760" s="9">
        <v>1.5598388209405616</v>
      </c>
      <c r="X760" s="7">
        <v>29358039.229539398</v>
      </c>
      <c r="Y760" s="7">
        <v>0</v>
      </c>
      <c r="Z760" s="7">
        <v>0</v>
      </c>
      <c r="AA760" s="7">
        <v>2020105.2295393967</v>
      </c>
      <c r="AB760" s="7">
        <v>27337934</v>
      </c>
      <c r="AC760" s="7">
        <v>0</v>
      </c>
      <c r="AD760" s="7">
        <v>0</v>
      </c>
      <c r="AE760" s="7">
        <v>0</v>
      </c>
      <c r="AF760" s="7">
        <v>61571257.010200009</v>
      </c>
      <c r="AG760" s="7">
        <v>1482362.608</v>
      </c>
      <c r="AH760" s="7">
        <v>0</v>
      </c>
      <c r="AI760" s="7">
        <v>19503310</v>
      </c>
      <c r="AJ760" s="7">
        <v>1534578</v>
      </c>
      <c r="AK760" s="7">
        <v>6365445</v>
      </c>
      <c r="AL760" s="7">
        <v>0</v>
      </c>
      <c r="AM760" s="7">
        <v>683467</v>
      </c>
      <c r="AN760" s="7">
        <v>0</v>
      </c>
      <c r="AO760" s="7">
        <v>0</v>
      </c>
      <c r="AP760" s="7">
        <v>20162952</v>
      </c>
      <c r="AQ760" s="7">
        <v>2203969</v>
      </c>
      <c r="AR760" s="7">
        <v>23359073</v>
      </c>
      <c r="AS760" s="7">
        <v>1272798</v>
      </c>
      <c r="AT760" s="7">
        <v>7047597</v>
      </c>
      <c r="AU760" s="7">
        <v>0</v>
      </c>
      <c r="AV760" s="7">
        <v>737110</v>
      </c>
      <c r="AW760" s="7">
        <v>0</v>
      </c>
      <c r="AX760" s="7">
        <v>0</v>
      </c>
      <c r="AY760" s="7">
        <v>23646337</v>
      </c>
      <c r="AZ760" s="7">
        <v>903432</v>
      </c>
      <c r="BA760" s="7">
        <v>0</v>
      </c>
      <c r="BB760" s="7">
        <v>0</v>
      </c>
      <c r="BC760" s="7">
        <v>0</v>
      </c>
      <c r="BD760" s="7">
        <v>0</v>
      </c>
      <c r="BE760" s="7">
        <v>0</v>
      </c>
      <c r="BF760" s="7">
        <v>0</v>
      </c>
      <c r="BG760" s="7">
        <v>1619775.2295393967</v>
      </c>
      <c r="BH760" s="7">
        <v>18064</v>
      </c>
      <c r="BI760" s="7">
        <v>400330</v>
      </c>
      <c r="BJ760" s="7">
        <v>5509769.3091666652</v>
      </c>
      <c r="BK760" s="7">
        <v>2085087.1999999983</v>
      </c>
      <c r="BL760" s="7">
        <v>3990135.7266666666</v>
      </c>
      <c r="BM760" s="7">
        <v>5718456.9833333343</v>
      </c>
      <c r="BN760" s="130">
        <v>1.0189999999999999</v>
      </c>
      <c r="BO760" s="131">
        <v>6.9754150000000004E-4</v>
      </c>
      <c r="BP760" s="161">
        <v>17677.15428927197</v>
      </c>
      <c r="BQ760" s="162">
        <v>27337934</v>
      </c>
      <c r="BR760" s="161">
        <v>930439</v>
      </c>
      <c r="BS760" s="163">
        <v>0</v>
      </c>
      <c r="BT760" s="163">
        <v>0</v>
      </c>
      <c r="BU760" s="161">
        <v>61571257.009999998</v>
      </c>
      <c r="BV760" s="161">
        <v>1482362.61</v>
      </c>
      <c r="BW760" s="165">
        <v>0</v>
      </c>
      <c r="BX760" s="161">
        <v>930439</v>
      </c>
    </row>
    <row r="761" spans="1:76" ht="14.45" x14ac:dyDescent="0.3">
      <c r="A761" s="164" t="s">
        <v>31</v>
      </c>
      <c r="B761" s="6" t="s">
        <v>90</v>
      </c>
      <c r="C761" s="6" t="s">
        <v>161</v>
      </c>
      <c r="D761" s="6" t="s">
        <v>37</v>
      </c>
      <c r="E761" s="6" t="s">
        <v>34</v>
      </c>
      <c r="F761" s="24" t="str">
        <f>+Tabela1[[#This Row],[WK]]&amp;Tabela1[[#This Row],[PK]]&amp;Tabela1[[#This Row],[GK]]</f>
        <v>102003</v>
      </c>
      <c r="G761" s="6" t="s">
        <v>757</v>
      </c>
      <c r="H761" s="7">
        <v>2087614833.2305939</v>
      </c>
      <c r="I761" s="8">
        <v>1.371</v>
      </c>
      <c r="J761" s="7">
        <v>2862119936.3599997</v>
      </c>
      <c r="K761" s="8">
        <v>7.0000000000000007E-2</v>
      </c>
      <c r="L761" s="7">
        <v>200348395.54519999</v>
      </c>
      <c r="M761" s="7">
        <v>113161630.54519999</v>
      </c>
      <c r="N761" s="9">
        <v>1.2979221163349735</v>
      </c>
      <c r="O761" s="7">
        <v>121207569</v>
      </c>
      <c r="P761" s="8">
        <v>1.2949999999999999</v>
      </c>
      <c r="Q761" s="7">
        <v>156963802</v>
      </c>
      <c r="R761" s="8">
        <v>1.6E-2</v>
      </c>
      <c r="S761" s="7">
        <v>2511420.8319999999</v>
      </c>
      <c r="T761" s="7">
        <v>-3299771.1680000001</v>
      </c>
      <c r="U761" s="9">
        <v>-0.56783034668274601</v>
      </c>
      <c r="V761" s="7">
        <v>109861859.37719998</v>
      </c>
      <c r="W761" s="9">
        <v>1.181336267174127</v>
      </c>
      <c r="X761" s="7">
        <v>85012004.470515713</v>
      </c>
      <c r="Y761" s="7">
        <v>0</v>
      </c>
      <c r="Z761" s="7">
        <v>0</v>
      </c>
      <c r="AA761" s="7">
        <v>6929295.4705157084</v>
      </c>
      <c r="AB761" s="7">
        <v>78082709</v>
      </c>
      <c r="AC761" s="7">
        <v>0</v>
      </c>
      <c r="AD761" s="7">
        <v>0</v>
      </c>
      <c r="AE761" s="7">
        <v>0</v>
      </c>
      <c r="AF761" s="7">
        <v>200348395.54519999</v>
      </c>
      <c r="AG761" s="7">
        <v>2511420.8319999999</v>
      </c>
      <c r="AH761" s="7">
        <v>0</v>
      </c>
      <c r="AI761" s="7">
        <v>72795288</v>
      </c>
      <c r="AJ761" s="7">
        <v>6619824</v>
      </c>
      <c r="AK761" s="7">
        <v>6782957</v>
      </c>
      <c r="AL761" s="7">
        <v>0</v>
      </c>
      <c r="AM761" s="7">
        <v>2194504</v>
      </c>
      <c r="AN761" s="7">
        <v>0</v>
      </c>
      <c r="AO761" s="7">
        <v>0</v>
      </c>
      <c r="AP761" s="7">
        <v>60924806</v>
      </c>
      <c r="AQ761" s="7">
        <v>5378638</v>
      </c>
      <c r="AR761" s="7">
        <v>87186765</v>
      </c>
      <c r="AS761" s="7">
        <v>5811192</v>
      </c>
      <c r="AT761" s="7">
        <v>7410951</v>
      </c>
      <c r="AU761" s="7">
        <v>0</v>
      </c>
      <c r="AV761" s="7">
        <v>2337403</v>
      </c>
      <c r="AW761" s="7">
        <v>0</v>
      </c>
      <c r="AX761" s="7">
        <v>0</v>
      </c>
      <c r="AY761" s="7">
        <v>69227570</v>
      </c>
      <c r="AZ761" s="7">
        <v>2311293</v>
      </c>
      <c r="BA761" s="7">
        <v>0</v>
      </c>
      <c r="BB761" s="7">
        <v>0</v>
      </c>
      <c r="BC761" s="7">
        <v>0</v>
      </c>
      <c r="BD761" s="7">
        <v>0</v>
      </c>
      <c r="BE761" s="7">
        <v>0</v>
      </c>
      <c r="BF761" s="7">
        <v>0</v>
      </c>
      <c r="BG761" s="7">
        <v>4801130.4705157084</v>
      </c>
      <c r="BH761" s="7">
        <v>53543</v>
      </c>
      <c r="BI761" s="7">
        <v>2128165</v>
      </c>
      <c r="BJ761" s="7">
        <v>29290084.623333331</v>
      </c>
      <c r="BK761" s="7">
        <v>12464740.619999995</v>
      </c>
      <c r="BL761" s="7">
        <v>27655946.046666667</v>
      </c>
      <c r="BM761" s="7">
        <v>11989483.92</v>
      </c>
      <c r="BN761" s="130">
        <v>1.0389999999999999</v>
      </c>
      <c r="BO761" s="131">
        <v>2.1437556E-3</v>
      </c>
      <c r="BP761" s="161">
        <v>54326.13332572388</v>
      </c>
      <c r="BQ761" s="162">
        <v>78082709</v>
      </c>
      <c r="BR761" s="161">
        <v>2898443</v>
      </c>
      <c r="BS761" s="163">
        <v>4414165.3371999785</v>
      </c>
      <c r="BT761" s="163">
        <v>0</v>
      </c>
      <c r="BU761" s="161">
        <v>195934230.21000001</v>
      </c>
      <c r="BV761" s="161">
        <v>2511420.83</v>
      </c>
      <c r="BW761" s="165">
        <v>0</v>
      </c>
      <c r="BX761" s="161">
        <v>2898443</v>
      </c>
    </row>
    <row r="762" spans="1:76" ht="14.45" x14ac:dyDescent="0.3">
      <c r="A762" s="164" t="s">
        <v>31</v>
      </c>
      <c r="B762" s="6" t="s">
        <v>90</v>
      </c>
      <c r="C762" s="6" t="s">
        <v>161</v>
      </c>
      <c r="D762" s="6" t="s">
        <v>39</v>
      </c>
      <c r="E762" s="6" t="s">
        <v>40</v>
      </c>
      <c r="F762" s="24" t="str">
        <f>+Tabela1[[#This Row],[WK]]&amp;Tabela1[[#This Row],[PK]]&amp;Tabela1[[#This Row],[GK]]</f>
        <v>102004</v>
      </c>
      <c r="G762" s="6" t="s">
        <v>758</v>
      </c>
      <c r="H762" s="7">
        <v>1430237881.814806</v>
      </c>
      <c r="I762" s="8">
        <v>1.371</v>
      </c>
      <c r="J762" s="7">
        <v>1960856135.97</v>
      </c>
      <c r="K762" s="8">
        <v>7.0000000000000007E-2</v>
      </c>
      <c r="L762" s="7">
        <v>137259929.51790002</v>
      </c>
      <c r="M762" s="7">
        <v>65191060.51790002</v>
      </c>
      <c r="N762" s="9">
        <v>0.90456616598076511</v>
      </c>
      <c r="O762" s="7">
        <v>121388775</v>
      </c>
      <c r="P762" s="8">
        <v>1.2949999999999999</v>
      </c>
      <c r="Q762" s="7">
        <v>157198464</v>
      </c>
      <c r="R762" s="8">
        <v>1.6E-2</v>
      </c>
      <c r="S762" s="7">
        <v>2515175.4240000001</v>
      </c>
      <c r="T762" s="7">
        <v>187728.42400000012</v>
      </c>
      <c r="U762" s="9">
        <v>8.0658517250876222E-2</v>
      </c>
      <c r="V762" s="7">
        <v>65378788.941900015</v>
      </c>
      <c r="W762" s="9">
        <v>0.87879067751016082</v>
      </c>
      <c r="X762" s="7">
        <v>64501284.938402131</v>
      </c>
      <c r="Y762" s="7">
        <v>0</v>
      </c>
      <c r="Z762" s="7">
        <v>13128.5</v>
      </c>
      <c r="AA762" s="7">
        <v>4324649.4384021312</v>
      </c>
      <c r="AB762" s="7">
        <v>60163507</v>
      </c>
      <c r="AC762" s="7">
        <v>0</v>
      </c>
      <c r="AD762" s="7">
        <v>0</v>
      </c>
      <c r="AE762" s="7">
        <v>0</v>
      </c>
      <c r="AF762" s="7">
        <v>137259929.51790002</v>
      </c>
      <c r="AG762" s="7">
        <v>2515175.4240000001</v>
      </c>
      <c r="AH762" s="7">
        <v>0</v>
      </c>
      <c r="AI762" s="7">
        <v>60172826</v>
      </c>
      <c r="AJ762" s="7">
        <v>2546220</v>
      </c>
      <c r="AK762" s="7">
        <v>0</v>
      </c>
      <c r="AL762" s="7">
        <v>222152</v>
      </c>
      <c r="AM762" s="7">
        <v>1303375</v>
      </c>
      <c r="AN762" s="7">
        <v>0</v>
      </c>
      <c r="AO762" s="7">
        <v>0</v>
      </c>
      <c r="AP762" s="7">
        <v>46899610</v>
      </c>
      <c r="AQ762" s="7">
        <v>3906673</v>
      </c>
      <c r="AR762" s="7">
        <v>72068869</v>
      </c>
      <c r="AS762" s="7">
        <v>2327447</v>
      </c>
      <c r="AT762" s="7">
        <v>0</v>
      </c>
      <c r="AU762" s="7">
        <v>322661</v>
      </c>
      <c r="AV762" s="7">
        <v>1432680</v>
      </c>
      <c r="AW762" s="7">
        <v>0</v>
      </c>
      <c r="AX762" s="7">
        <v>0</v>
      </c>
      <c r="AY762" s="7">
        <v>53479186</v>
      </c>
      <c r="AZ762" s="7">
        <v>1634936</v>
      </c>
      <c r="BA762" s="7">
        <v>13128.5</v>
      </c>
      <c r="BB762" s="7">
        <v>0</v>
      </c>
      <c r="BC762" s="7">
        <v>42.35</v>
      </c>
      <c r="BD762" s="7">
        <v>0</v>
      </c>
      <c r="BE762" s="7">
        <v>0</v>
      </c>
      <c r="BF762" s="7">
        <v>0</v>
      </c>
      <c r="BG762" s="7">
        <v>3148267.4384021312</v>
      </c>
      <c r="BH762" s="7">
        <v>35110</v>
      </c>
      <c r="BI762" s="7">
        <v>1176382</v>
      </c>
      <c r="BJ762" s="7">
        <v>16190569.634166665</v>
      </c>
      <c r="BK762" s="7">
        <v>14719110.439999998</v>
      </c>
      <c r="BL762" s="7">
        <v>800493.04333333333</v>
      </c>
      <c r="BM762" s="7">
        <v>4284850.6900000013</v>
      </c>
      <c r="BN762" s="130">
        <v>1.1299999999999999</v>
      </c>
      <c r="BO762" s="131">
        <v>1.3212358000000001E-3</v>
      </c>
      <c r="BP762" s="161">
        <v>33482.33916065692</v>
      </c>
      <c r="BQ762" s="162">
        <v>60163507</v>
      </c>
      <c r="BR762" s="161">
        <v>2580207</v>
      </c>
      <c r="BS762" s="163">
        <v>0</v>
      </c>
      <c r="BT762" s="163">
        <v>0</v>
      </c>
      <c r="BU762" s="161">
        <v>137259929.52000001</v>
      </c>
      <c r="BV762" s="161">
        <v>2515175.42</v>
      </c>
      <c r="BW762" s="165">
        <v>0</v>
      </c>
      <c r="BX762" s="161">
        <v>2580207</v>
      </c>
    </row>
    <row r="763" spans="1:76" ht="14.45" x14ac:dyDescent="0.3">
      <c r="A763" s="164" t="s">
        <v>31</v>
      </c>
      <c r="B763" s="6" t="s">
        <v>90</v>
      </c>
      <c r="C763" s="6" t="s">
        <v>161</v>
      </c>
      <c r="D763" s="6" t="s">
        <v>42</v>
      </c>
      <c r="E763" s="6" t="s">
        <v>36</v>
      </c>
      <c r="F763" s="24" t="str">
        <f>+Tabela1[[#This Row],[WK]]&amp;Tabela1[[#This Row],[PK]]&amp;Tabela1[[#This Row],[GK]]</f>
        <v>102005</v>
      </c>
      <c r="G763" s="6" t="s">
        <v>755</v>
      </c>
      <c r="H763" s="7">
        <v>113372332.33899964</v>
      </c>
      <c r="I763" s="8">
        <v>1.371</v>
      </c>
      <c r="J763" s="7">
        <v>155433467.63999999</v>
      </c>
      <c r="K763" s="8">
        <v>7.0000000000000007E-2</v>
      </c>
      <c r="L763" s="7">
        <v>10880342.7348</v>
      </c>
      <c r="M763" s="7">
        <v>7226871.7347999997</v>
      </c>
      <c r="N763" s="9">
        <v>1.9780837824633069</v>
      </c>
      <c r="O763" s="7">
        <v>956831</v>
      </c>
      <c r="P763" s="8">
        <v>1.2949999999999999</v>
      </c>
      <c r="Q763" s="7">
        <v>1239096</v>
      </c>
      <c r="R763" s="8">
        <v>1.6E-2</v>
      </c>
      <c r="S763" s="7">
        <v>19825.536</v>
      </c>
      <c r="T763" s="7">
        <v>7235.5360000000001</v>
      </c>
      <c r="U763" s="9">
        <v>0.57470500397140589</v>
      </c>
      <c r="V763" s="7">
        <v>7234107.2708000001</v>
      </c>
      <c r="W763" s="9">
        <v>1.9732642939656486</v>
      </c>
      <c r="X763" s="7">
        <v>14509486.912657361</v>
      </c>
      <c r="Y763" s="7">
        <v>3312470</v>
      </c>
      <c r="Z763" s="7">
        <v>0.93</v>
      </c>
      <c r="AA763" s="7">
        <v>598551.98265736015</v>
      </c>
      <c r="AB763" s="7">
        <v>7585472</v>
      </c>
      <c r="AC763" s="7">
        <v>3012992</v>
      </c>
      <c r="AD763" s="7">
        <v>7275379.6418573614</v>
      </c>
      <c r="AE763" s="7">
        <v>0</v>
      </c>
      <c r="AF763" s="7">
        <v>10880342.7348</v>
      </c>
      <c r="AG763" s="7">
        <v>19825.536</v>
      </c>
      <c r="AH763" s="7">
        <v>7275379.6418573614</v>
      </c>
      <c r="AI763" s="7">
        <v>3050411</v>
      </c>
      <c r="AJ763" s="7">
        <v>6551</v>
      </c>
      <c r="AK763" s="7">
        <v>5813122</v>
      </c>
      <c r="AL763" s="7">
        <v>0</v>
      </c>
      <c r="AM763" s="7">
        <v>327291</v>
      </c>
      <c r="AN763" s="7">
        <v>0</v>
      </c>
      <c r="AO763" s="7">
        <v>0</v>
      </c>
      <c r="AP763" s="7">
        <v>6284677</v>
      </c>
      <c r="AQ763" s="7">
        <v>246653</v>
      </c>
      <c r="AR763" s="7">
        <v>3653471</v>
      </c>
      <c r="AS763" s="7">
        <v>12590</v>
      </c>
      <c r="AT763" s="7">
        <v>6292211</v>
      </c>
      <c r="AU763" s="7">
        <v>0</v>
      </c>
      <c r="AV763" s="7">
        <v>683437</v>
      </c>
      <c r="AW763" s="7">
        <v>0</v>
      </c>
      <c r="AX763" s="7">
        <v>0</v>
      </c>
      <c r="AY763" s="7">
        <v>6990363</v>
      </c>
      <c r="AZ763" s="7">
        <v>107049</v>
      </c>
      <c r="BA763" s="7">
        <v>0.93</v>
      </c>
      <c r="BB763" s="7">
        <v>0</v>
      </c>
      <c r="BC763" s="7">
        <v>0</v>
      </c>
      <c r="BD763" s="7">
        <v>0.01</v>
      </c>
      <c r="BE763" s="7">
        <v>0</v>
      </c>
      <c r="BF763" s="7">
        <v>0</v>
      </c>
      <c r="BG763" s="7">
        <v>414896.98265736015</v>
      </c>
      <c r="BH763" s="7">
        <v>4627</v>
      </c>
      <c r="BI763" s="7">
        <v>183655</v>
      </c>
      <c r="BJ763" s="7">
        <v>2527545.4641666664</v>
      </c>
      <c r="BK763" s="7">
        <v>875437.12999999989</v>
      </c>
      <c r="BL763" s="7">
        <v>642496.71000000008</v>
      </c>
      <c r="BM763" s="7">
        <v>5323439.916666667</v>
      </c>
      <c r="BN763" s="130">
        <v>0.78300000000000003</v>
      </c>
      <c r="BO763" s="131">
        <v>1.6388199999999999E-4</v>
      </c>
      <c r="BP763" s="161">
        <v>4153.1507502132636</v>
      </c>
      <c r="BQ763" s="162">
        <v>7585472</v>
      </c>
      <c r="BR763" s="161">
        <v>256471</v>
      </c>
      <c r="BS763" s="163">
        <v>0</v>
      </c>
      <c r="BT763" s="163">
        <v>1320044.0799999982</v>
      </c>
      <c r="BU763" s="161">
        <v>10880342.73</v>
      </c>
      <c r="BV763" s="161">
        <v>19825.54</v>
      </c>
      <c r="BW763" s="165">
        <v>8595423.7199999988</v>
      </c>
      <c r="BX763" s="161">
        <v>256471</v>
      </c>
    </row>
    <row r="764" spans="1:76" ht="14.45" x14ac:dyDescent="0.3">
      <c r="A764" s="164" t="s">
        <v>31</v>
      </c>
      <c r="B764" s="6" t="s">
        <v>90</v>
      </c>
      <c r="C764" s="6" t="s">
        <v>161</v>
      </c>
      <c r="D764" s="6" t="s">
        <v>44</v>
      </c>
      <c r="E764" s="6" t="s">
        <v>36</v>
      </c>
      <c r="F764" s="24" t="str">
        <f>+Tabela1[[#This Row],[WK]]&amp;Tabela1[[#This Row],[PK]]&amp;Tabela1[[#This Row],[GK]]</f>
        <v>102006</v>
      </c>
      <c r="G764" s="6" t="s">
        <v>756</v>
      </c>
      <c r="H764" s="7">
        <v>230300585.58339933</v>
      </c>
      <c r="I764" s="8">
        <v>1.371</v>
      </c>
      <c r="J764" s="7">
        <v>315742102.82999998</v>
      </c>
      <c r="K764" s="8">
        <v>7.0000000000000007E-2</v>
      </c>
      <c r="L764" s="7">
        <v>22101947.198100001</v>
      </c>
      <c r="M764" s="7">
        <v>12789997.198100001</v>
      </c>
      <c r="N764" s="9">
        <v>1.3735036375947036</v>
      </c>
      <c r="O764" s="7">
        <v>43601669</v>
      </c>
      <c r="P764" s="8">
        <v>1.2949999999999999</v>
      </c>
      <c r="Q764" s="7">
        <v>56464161</v>
      </c>
      <c r="R764" s="8">
        <v>1.6E-2</v>
      </c>
      <c r="S764" s="7">
        <v>903426.576</v>
      </c>
      <c r="T764" s="7">
        <v>171558.576</v>
      </c>
      <c r="U764" s="9">
        <v>0.23441191034448836</v>
      </c>
      <c r="V764" s="7">
        <v>12961555.774100002</v>
      </c>
      <c r="W764" s="9">
        <v>1.2905008607384165</v>
      </c>
      <c r="X764" s="7">
        <v>10751393.677072773</v>
      </c>
      <c r="Y764" s="7">
        <v>0</v>
      </c>
      <c r="Z764" s="7">
        <v>1420.11</v>
      </c>
      <c r="AA764" s="7">
        <v>872471.56707277196</v>
      </c>
      <c r="AB764" s="7">
        <v>9877502</v>
      </c>
      <c r="AC764" s="7">
        <v>0</v>
      </c>
      <c r="AD764" s="7">
        <v>0</v>
      </c>
      <c r="AE764" s="7">
        <v>0</v>
      </c>
      <c r="AF764" s="7">
        <v>22101947.198100001</v>
      </c>
      <c r="AG764" s="7">
        <v>903426.576</v>
      </c>
      <c r="AH764" s="7">
        <v>0</v>
      </c>
      <c r="AI764" s="7">
        <v>7774874</v>
      </c>
      <c r="AJ764" s="7">
        <v>703278</v>
      </c>
      <c r="AK764" s="7">
        <v>1253132</v>
      </c>
      <c r="AL764" s="7">
        <v>0</v>
      </c>
      <c r="AM764" s="7">
        <v>341292</v>
      </c>
      <c r="AN764" s="7">
        <v>0</v>
      </c>
      <c r="AO764" s="7">
        <v>0</v>
      </c>
      <c r="AP764" s="7">
        <v>8077311</v>
      </c>
      <c r="AQ764" s="7">
        <v>310306</v>
      </c>
      <c r="AR764" s="7">
        <v>9311950</v>
      </c>
      <c r="AS764" s="7">
        <v>731868</v>
      </c>
      <c r="AT764" s="7">
        <v>1415844</v>
      </c>
      <c r="AU764" s="7">
        <v>0</v>
      </c>
      <c r="AV764" s="7">
        <v>405736</v>
      </c>
      <c r="AW764" s="7">
        <v>0</v>
      </c>
      <c r="AX764" s="7">
        <v>0</v>
      </c>
      <c r="AY764" s="7">
        <v>9751467</v>
      </c>
      <c r="AZ764" s="7">
        <v>129757</v>
      </c>
      <c r="BA764" s="7">
        <v>1420.11</v>
      </c>
      <c r="BB764" s="7">
        <v>0</v>
      </c>
      <c r="BC764" s="7">
        <v>0</v>
      </c>
      <c r="BD764" s="7">
        <v>0</v>
      </c>
      <c r="BE764" s="7">
        <v>30.54</v>
      </c>
      <c r="BF764" s="7">
        <v>0</v>
      </c>
      <c r="BG764" s="7">
        <v>649918.56707277196</v>
      </c>
      <c r="BH764" s="7">
        <v>7248</v>
      </c>
      <c r="BI764" s="7">
        <v>222553</v>
      </c>
      <c r="BJ764" s="7">
        <v>3063046.9341666666</v>
      </c>
      <c r="BK764" s="7">
        <v>2152623.7966666664</v>
      </c>
      <c r="BL764" s="7">
        <v>636100.11</v>
      </c>
      <c r="BM764" s="7">
        <v>2369492.3300000005</v>
      </c>
      <c r="BN764" s="130">
        <v>1.167</v>
      </c>
      <c r="BO764" s="131">
        <v>2.5677460000000002E-4</v>
      </c>
      <c r="BP764" s="161">
        <v>6507.3699058990778</v>
      </c>
      <c r="BQ764" s="162">
        <v>9877502</v>
      </c>
      <c r="BR764" s="161">
        <v>335224</v>
      </c>
      <c r="BS764" s="163">
        <v>0</v>
      </c>
      <c r="BT764" s="163">
        <v>1076472.2258999981</v>
      </c>
      <c r="BU764" s="161">
        <v>22101947.199999999</v>
      </c>
      <c r="BV764" s="161">
        <v>903426.58</v>
      </c>
      <c r="BW764" s="165">
        <v>1076472.2258999981</v>
      </c>
      <c r="BX764" s="161">
        <v>335224</v>
      </c>
    </row>
    <row r="765" spans="1:76" ht="14.45" x14ac:dyDescent="0.3">
      <c r="A765" s="164" t="s">
        <v>31</v>
      </c>
      <c r="B765" s="6" t="s">
        <v>90</v>
      </c>
      <c r="C765" s="6" t="s">
        <v>161</v>
      </c>
      <c r="D765" s="6" t="s">
        <v>51</v>
      </c>
      <c r="E765" s="6" t="s">
        <v>36</v>
      </c>
      <c r="F765" s="24" t="str">
        <f>+Tabela1[[#This Row],[WK]]&amp;Tabela1[[#This Row],[PK]]&amp;Tabela1[[#This Row],[GK]]</f>
        <v>102007</v>
      </c>
      <c r="G765" s="6" t="s">
        <v>759</v>
      </c>
      <c r="H765" s="7">
        <v>159522784.33159959</v>
      </c>
      <c r="I765" s="8">
        <v>1.371</v>
      </c>
      <c r="J765" s="7">
        <v>218705737.31000003</v>
      </c>
      <c r="K765" s="8">
        <v>7.0000000000000007E-2</v>
      </c>
      <c r="L765" s="7">
        <v>15309401.611700004</v>
      </c>
      <c r="M765" s="7">
        <v>9560946.611700004</v>
      </c>
      <c r="N765" s="9">
        <v>1.6632202238166609</v>
      </c>
      <c r="O765" s="7">
        <v>1603867</v>
      </c>
      <c r="P765" s="8">
        <v>1.2949999999999999</v>
      </c>
      <c r="Q765" s="7">
        <v>2077008</v>
      </c>
      <c r="R765" s="8">
        <v>1.6E-2</v>
      </c>
      <c r="S765" s="7">
        <v>33232.128000000004</v>
      </c>
      <c r="T765" s="7">
        <v>7213.1280000000042</v>
      </c>
      <c r="U765" s="9">
        <v>0.277225412198778</v>
      </c>
      <c r="V765" s="7">
        <v>9568159.7397000045</v>
      </c>
      <c r="W765" s="9">
        <v>1.656975118374419</v>
      </c>
      <c r="X765" s="7">
        <v>13830984.7490969</v>
      </c>
      <c r="Y765" s="7">
        <v>0</v>
      </c>
      <c r="Z765" s="7">
        <v>301.32</v>
      </c>
      <c r="AA765" s="7">
        <v>854507.42909690097</v>
      </c>
      <c r="AB765" s="7">
        <v>10343823</v>
      </c>
      <c r="AC765" s="7">
        <v>2632353</v>
      </c>
      <c r="AD765" s="7">
        <v>4262825.0093968958</v>
      </c>
      <c r="AE765" s="7">
        <v>0</v>
      </c>
      <c r="AF765" s="7">
        <v>15309401.611700004</v>
      </c>
      <c r="AG765" s="7">
        <v>33232.128000000004</v>
      </c>
      <c r="AH765" s="7">
        <v>4262825.0093968958</v>
      </c>
      <c r="AI765" s="7">
        <v>4799586</v>
      </c>
      <c r="AJ765" s="7">
        <v>18407</v>
      </c>
      <c r="AK765" s="7">
        <v>2112869</v>
      </c>
      <c r="AL765" s="7">
        <v>9990</v>
      </c>
      <c r="AM765" s="7">
        <v>363231</v>
      </c>
      <c r="AN765" s="7">
        <v>0</v>
      </c>
      <c r="AO765" s="7">
        <v>0</v>
      </c>
      <c r="AP765" s="7">
        <v>7900677</v>
      </c>
      <c r="AQ765" s="7">
        <v>517176</v>
      </c>
      <c r="AR765" s="7">
        <v>5748455</v>
      </c>
      <c r="AS765" s="7">
        <v>26019</v>
      </c>
      <c r="AT765" s="7">
        <v>2690209</v>
      </c>
      <c r="AU765" s="7">
        <v>7239</v>
      </c>
      <c r="AV765" s="7">
        <v>960601</v>
      </c>
      <c r="AW765" s="7">
        <v>0</v>
      </c>
      <c r="AX765" s="7">
        <v>0</v>
      </c>
      <c r="AY765" s="7">
        <v>9460424</v>
      </c>
      <c r="AZ765" s="7">
        <v>222209</v>
      </c>
      <c r="BA765" s="7">
        <v>301.32</v>
      </c>
      <c r="BB765" s="7">
        <v>0</v>
      </c>
      <c r="BC765" s="7">
        <v>0</v>
      </c>
      <c r="BD765" s="7">
        <v>0</v>
      </c>
      <c r="BE765" s="7">
        <v>6.48</v>
      </c>
      <c r="BF765" s="7">
        <v>0</v>
      </c>
      <c r="BG765" s="7">
        <v>473809.42909690097</v>
      </c>
      <c r="BH765" s="7">
        <v>5284</v>
      </c>
      <c r="BI765" s="7">
        <v>380698</v>
      </c>
      <c r="BJ765" s="7">
        <v>5239476.0991666671</v>
      </c>
      <c r="BK765" s="7">
        <v>1363840.7433333341</v>
      </c>
      <c r="BL765" s="7">
        <v>5346761.2033333331</v>
      </c>
      <c r="BM765" s="7">
        <v>4809019.0166666666</v>
      </c>
      <c r="BN765" s="130">
        <v>1.0609999999999999</v>
      </c>
      <c r="BO765" s="131">
        <v>1.9303460000000001E-4</v>
      </c>
      <c r="BP765" s="161">
        <v>4891.5331288346533</v>
      </c>
      <c r="BQ765" s="162">
        <v>10343823</v>
      </c>
      <c r="BR765" s="161">
        <v>296189</v>
      </c>
      <c r="BS765" s="163">
        <v>0</v>
      </c>
      <c r="BT765" s="163">
        <v>1305886.2509030998</v>
      </c>
      <c r="BU765" s="161">
        <v>15309401.609999999</v>
      </c>
      <c r="BV765" s="161">
        <v>33232.129999999997</v>
      </c>
      <c r="BW765" s="165">
        <v>5568711.2609030996</v>
      </c>
      <c r="BX765" s="161">
        <v>296189</v>
      </c>
    </row>
    <row r="766" spans="1:76" ht="14.45" x14ac:dyDescent="0.3">
      <c r="A766" s="164" t="s">
        <v>31</v>
      </c>
      <c r="B766" s="6" t="s">
        <v>90</v>
      </c>
      <c r="C766" s="6" t="s">
        <v>161</v>
      </c>
      <c r="D766" s="6" t="s">
        <v>75</v>
      </c>
      <c r="E766" s="6" t="s">
        <v>40</v>
      </c>
      <c r="F766" s="24" t="str">
        <f>+Tabela1[[#This Row],[WK]]&amp;Tabela1[[#This Row],[PK]]&amp;Tabela1[[#This Row],[GK]]</f>
        <v>102008</v>
      </c>
      <c r="G766" s="6" t="s">
        <v>760</v>
      </c>
      <c r="H766" s="7">
        <v>502968236.08459848</v>
      </c>
      <c r="I766" s="8">
        <v>1.371</v>
      </c>
      <c r="J766" s="7">
        <v>689569451.67000008</v>
      </c>
      <c r="K766" s="8">
        <v>7.0000000000000007E-2</v>
      </c>
      <c r="L766" s="7">
        <v>48269861.616900012</v>
      </c>
      <c r="M766" s="7">
        <v>27146257.616900012</v>
      </c>
      <c r="N766" s="9">
        <v>1.2851148704027973</v>
      </c>
      <c r="O766" s="7">
        <v>491307466</v>
      </c>
      <c r="P766" s="8">
        <v>1.2949999999999999</v>
      </c>
      <c r="Q766" s="7">
        <v>636243168</v>
      </c>
      <c r="R766" s="8">
        <v>1.6E-2</v>
      </c>
      <c r="S766" s="7">
        <v>10179890.688000001</v>
      </c>
      <c r="T766" s="7">
        <v>234341.68800000101</v>
      </c>
      <c r="U766" s="9">
        <v>2.3562468798856755E-2</v>
      </c>
      <c r="V766" s="7">
        <v>27380599.304900013</v>
      </c>
      <c r="W766" s="9">
        <v>0.88127923232731875</v>
      </c>
      <c r="X766" s="7">
        <v>42735436.945067033</v>
      </c>
      <c r="Y766" s="7">
        <v>0</v>
      </c>
      <c r="Z766" s="7">
        <v>233570.73999999996</v>
      </c>
      <c r="AA766" s="7">
        <v>2416385.2050670357</v>
      </c>
      <c r="AB766" s="7">
        <v>26890468</v>
      </c>
      <c r="AC766" s="7">
        <v>13195013</v>
      </c>
      <c r="AD766" s="7">
        <v>15354837.640167024</v>
      </c>
      <c r="AE766" s="7">
        <v>-25150138.145910617</v>
      </c>
      <c r="AF766" s="7">
        <v>38474561.111156419</v>
      </c>
      <c r="AG766" s="7">
        <v>10179890.688000001</v>
      </c>
      <c r="AH766" s="7">
        <v>0</v>
      </c>
      <c r="AI766" s="7">
        <v>17636838</v>
      </c>
      <c r="AJ766" s="7">
        <v>10331679</v>
      </c>
      <c r="AK766" s="7">
        <v>0</v>
      </c>
      <c r="AL766" s="7">
        <v>0</v>
      </c>
      <c r="AM766" s="7">
        <v>885010</v>
      </c>
      <c r="AN766" s="7">
        <v>0</v>
      </c>
      <c r="AO766" s="7">
        <v>-7570142</v>
      </c>
      <c r="AP766" s="7">
        <v>21012930</v>
      </c>
      <c r="AQ766" s="7">
        <v>1416268</v>
      </c>
      <c r="AR766" s="7">
        <v>21123604</v>
      </c>
      <c r="AS766" s="7">
        <v>9945549</v>
      </c>
      <c r="AT766" s="7">
        <v>0</v>
      </c>
      <c r="AU766" s="7">
        <v>0</v>
      </c>
      <c r="AV766" s="7">
        <v>1060670</v>
      </c>
      <c r="AW766" s="7">
        <v>0</v>
      </c>
      <c r="AX766" s="7">
        <v>-8745214</v>
      </c>
      <c r="AY766" s="7">
        <v>23654265</v>
      </c>
      <c r="AZ766" s="7">
        <v>606613</v>
      </c>
      <c r="BA766" s="7">
        <v>233570.73999999996</v>
      </c>
      <c r="BB766" s="7">
        <v>0</v>
      </c>
      <c r="BC766" s="7">
        <v>39.28</v>
      </c>
      <c r="BD766" s="7">
        <v>2366.31</v>
      </c>
      <c r="BE766" s="7">
        <v>28.54</v>
      </c>
      <c r="BF766" s="7">
        <v>0</v>
      </c>
      <c r="BG766" s="7">
        <v>1166679.205067036</v>
      </c>
      <c r="BH766" s="7">
        <v>13011</v>
      </c>
      <c r="BI766" s="7">
        <v>1249706</v>
      </c>
      <c r="BJ766" s="7">
        <v>17199700.251666665</v>
      </c>
      <c r="BK766" s="7">
        <v>15942804.529999997</v>
      </c>
      <c r="BL766" s="7">
        <v>806137.65</v>
      </c>
      <c r="BM766" s="7">
        <v>3415307.586666666</v>
      </c>
      <c r="BN766" s="130">
        <v>2.1779999999999999</v>
      </c>
      <c r="BO766" s="131">
        <v>5.1300619999999995E-4</v>
      </c>
      <c r="BP766" s="161">
        <v>13000.732558003168</v>
      </c>
      <c r="BQ766" s="162">
        <v>26890468</v>
      </c>
      <c r="BR766" s="161">
        <v>527238</v>
      </c>
      <c r="BS766" s="163">
        <v>0</v>
      </c>
      <c r="BT766" s="163">
        <v>2518272.75</v>
      </c>
      <c r="BU766" s="161">
        <v>38474561.109999999</v>
      </c>
      <c r="BV766" s="161">
        <v>10179890.689999999</v>
      </c>
      <c r="BW766" s="165">
        <v>2518272.75</v>
      </c>
      <c r="BX766" s="161">
        <v>527238</v>
      </c>
    </row>
    <row r="767" spans="1:76" ht="14.45" x14ac:dyDescent="0.3">
      <c r="A767" s="164" t="s">
        <v>31</v>
      </c>
      <c r="B767" s="6" t="s">
        <v>90</v>
      </c>
      <c r="C767" s="6" t="s">
        <v>161</v>
      </c>
      <c r="D767" s="6" t="s">
        <v>77</v>
      </c>
      <c r="E767" s="6" t="s">
        <v>36</v>
      </c>
      <c r="F767" s="24" t="str">
        <f>+Tabela1[[#This Row],[WK]]&amp;Tabela1[[#This Row],[PK]]&amp;Tabela1[[#This Row],[GK]]</f>
        <v>102009</v>
      </c>
      <c r="G767" s="6" t="s">
        <v>757</v>
      </c>
      <c r="H767" s="7">
        <v>642638325.97099996</v>
      </c>
      <c r="I767" s="8">
        <v>1.371</v>
      </c>
      <c r="J767" s="7">
        <v>881057144.91000009</v>
      </c>
      <c r="K767" s="8">
        <v>7.0000000000000007E-2</v>
      </c>
      <c r="L767" s="7">
        <v>61674000.143700011</v>
      </c>
      <c r="M767" s="7">
        <v>30594058.143700011</v>
      </c>
      <c r="N767" s="9">
        <v>0.98436664211599911</v>
      </c>
      <c r="O767" s="7">
        <v>18482050</v>
      </c>
      <c r="P767" s="8">
        <v>1.2949999999999999</v>
      </c>
      <c r="Q767" s="7">
        <v>23934255</v>
      </c>
      <c r="R767" s="8">
        <v>1.6E-2</v>
      </c>
      <c r="S767" s="7">
        <v>382948.08</v>
      </c>
      <c r="T767" s="7">
        <v>-142961.91999999998</v>
      </c>
      <c r="U767" s="9">
        <v>-0.2718372345078055</v>
      </c>
      <c r="V767" s="7">
        <v>30451096.223700009</v>
      </c>
      <c r="W767" s="9">
        <v>0.96346386180951582</v>
      </c>
      <c r="X767" s="7">
        <v>30036118.330675956</v>
      </c>
      <c r="Y767" s="7">
        <v>0</v>
      </c>
      <c r="Z767" s="7">
        <v>63698.025000000001</v>
      </c>
      <c r="AA767" s="7">
        <v>2463934.3056759555</v>
      </c>
      <c r="AB767" s="7">
        <v>26025112</v>
      </c>
      <c r="AC767" s="7">
        <v>1483374</v>
      </c>
      <c r="AD767" s="7">
        <v>1483374</v>
      </c>
      <c r="AE767" s="7">
        <v>-1876799.2930856827</v>
      </c>
      <c r="AF767" s="7">
        <v>61280574.850614332</v>
      </c>
      <c r="AG767" s="7">
        <v>382948.08</v>
      </c>
      <c r="AH767" s="7">
        <v>0</v>
      </c>
      <c r="AI767" s="7">
        <v>25949734</v>
      </c>
      <c r="AJ767" s="7">
        <v>435702</v>
      </c>
      <c r="AK767" s="7">
        <v>2460490</v>
      </c>
      <c r="AL767" s="7">
        <v>0</v>
      </c>
      <c r="AM767" s="7">
        <v>793879</v>
      </c>
      <c r="AN767" s="7">
        <v>0</v>
      </c>
      <c r="AO767" s="7">
        <v>0</v>
      </c>
      <c r="AP767" s="7">
        <v>21043978</v>
      </c>
      <c r="AQ767" s="7">
        <v>1058223</v>
      </c>
      <c r="AR767" s="7">
        <v>31079942</v>
      </c>
      <c r="AS767" s="7">
        <v>525910</v>
      </c>
      <c r="AT767" s="7">
        <v>2742837</v>
      </c>
      <c r="AU767" s="7">
        <v>0</v>
      </c>
      <c r="AV767" s="7">
        <v>856284</v>
      </c>
      <c r="AW767" s="7">
        <v>0</v>
      </c>
      <c r="AX767" s="7">
        <v>0</v>
      </c>
      <c r="AY767" s="7">
        <v>24225885</v>
      </c>
      <c r="AZ767" s="7">
        <v>446039</v>
      </c>
      <c r="BA767" s="7">
        <v>63698.025000000001</v>
      </c>
      <c r="BB767" s="7">
        <v>0</v>
      </c>
      <c r="BC767" s="7">
        <v>200.25</v>
      </c>
      <c r="BD767" s="7">
        <v>0.79</v>
      </c>
      <c r="BE767" s="7">
        <v>33.270000000000003</v>
      </c>
      <c r="BF767" s="7">
        <v>0</v>
      </c>
      <c r="BG767" s="7">
        <v>1464917.3056759553</v>
      </c>
      <c r="BH767" s="7">
        <v>16337</v>
      </c>
      <c r="BI767" s="7">
        <v>999017</v>
      </c>
      <c r="BJ767" s="7">
        <v>13749472.102499999</v>
      </c>
      <c r="BK767" s="7">
        <v>11554587.103333332</v>
      </c>
      <c r="BL767" s="7">
        <v>1104646.3833333335</v>
      </c>
      <c r="BM767" s="7">
        <v>6570247.2300000004</v>
      </c>
      <c r="BN767" s="130">
        <v>1.351</v>
      </c>
      <c r="BO767" s="131">
        <v>5.7039839999999998E-4</v>
      </c>
      <c r="BP767" s="161">
        <v>14454.485398297042</v>
      </c>
      <c r="BQ767" s="162">
        <v>26025112</v>
      </c>
      <c r="BR767" s="161">
        <v>1176096</v>
      </c>
      <c r="BS767" s="163">
        <v>0</v>
      </c>
      <c r="BT767" s="163">
        <v>2889470.0693856701</v>
      </c>
      <c r="BU767" s="161">
        <v>61280574.850000001</v>
      </c>
      <c r="BV767" s="161">
        <v>382948.08</v>
      </c>
      <c r="BW767" s="165">
        <v>2889470.0693856701</v>
      </c>
      <c r="BX767" s="161">
        <v>1176096</v>
      </c>
    </row>
    <row r="768" spans="1:76" ht="14.45" x14ac:dyDescent="0.3">
      <c r="A768" s="164" t="s">
        <v>31</v>
      </c>
      <c r="B768" s="6" t="s">
        <v>90</v>
      </c>
      <c r="C768" s="6" t="s">
        <v>168</v>
      </c>
      <c r="D768" s="6" t="s">
        <v>33</v>
      </c>
      <c r="E768" s="6" t="s">
        <v>34</v>
      </c>
      <c r="F768" s="24" t="str">
        <f>+Tabela1[[#This Row],[WK]]&amp;Tabela1[[#This Row],[PK]]&amp;Tabela1[[#This Row],[GK]]</f>
        <v>102101</v>
      </c>
      <c r="G768" s="6" t="s">
        <v>761</v>
      </c>
      <c r="H768" s="7">
        <v>425276481.44839925</v>
      </c>
      <c r="I768" s="8">
        <v>1.371</v>
      </c>
      <c r="J768" s="7">
        <v>583054056.06999993</v>
      </c>
      <c r="K768" s="8">
        <v>7.0000000000000007E-2</v>
      </c>
      <c r="L768" s="7">
        <v>40813783.924900003</v>
      </c>
      <c r="M768" s="7">
        <v>23370256.924900003</v>
      </c>
      <c r="N768" s="9">
        <v>1.3397667183305304</v>
      </c>
      <c r="O768" s="7">
        <v>54377668</v>
      </c>
      <c r="P768" s="8">
        <v>1.2949999999999999</v>
      </c>
      <c r="Q768" s="7">
        <v>70419080</v>
      </c>
      <c r="R768" s="8">
        <v>1.6E-2</v>
      </c>
      <c r="S768" s="7">
        <v>1126705.28</v>
      </c>
      <c r="T768" s="7">
        <v>265724.28000000003</v>
      </c>
      <c r="U768" s="9">
        <v>0.30862966778593259</v>
      </c>
      <c r="V768" s="7">
        <v>23635981.204900004</v>
      </c>
      <c r="W768" s="9">
        <v>1.2912655835873876</v>
      </c>
      <c r="X768" s="7">
        <v>21898046.656797059</v>
      </c>
      <c r="Y768" s="7">
        <v>5079376</v>
      </c>
      <c r="Z768" s="7">
        <v>73.47</v>
      </c>
      <c r="AA768" s="7">
        <v>1533671.1867970591</v>
      </c>
      <c r="AB768" s="7">
        <v>15284926</v>
      </c>
      <c r="AC768" s="7">
        <v>0</v>
      </c>
      <c r="AD768" s="7">
        <v>0</v>
      </c>
      <c r="AE768" s="7">
        <v>0</v>
      </c>
      <c r="AF768" s="7">
        <v>40813783.924900003</v>
      </c>
      <c r="AG768" s="7">
        <v>1126705.28</v>
      </c>
      <c r="AH768" s="7">
        <v>0</v>
      </c>
      <c r="AI768" s="7">
        <v>14564213</v>
      </c>
      <c r="AJ768" s="7">
        <v>636766</v>
      </c>
      <c r="AK768" s="7">
        <v>4346765</v>
      </c>
      <c r="AL768" s="7">
        <v>0</v>
      </c>
      <c r="AM768" s="7">
        <v>1116752</v>
      </c>
      <c r="AN768" s="7">
        <v>0</v>
      </c>
      <c r="AO768" s="7">
        <v>0</v>
      </c>
      <c r="AP768" s="7">
        <v>11912234</v>
      </c>
      <c r="AQ768" s="7">
        <v>1284986</v>
      </c>
      <c r="AR768" s="7">
        <v>17443527</v>
      </c>
      <c r="AS768" s="7">
        <v>860981</v>
      </c>
      <c r="AT768" s="7">
        <v>4982553</v>
      </c>
      <c r="AU768" s="7">
        <v>0</v>
      </c>
      <c r="AV768" s="7">
        <v>692468</v>
      </c>
      <c r="AW768" s="7">
        <v>0</v>
      </c>
      <c r="AX768" s="7">
        <v>0</v>
      </c>
      <c r="AY768" s="7">
        <v>13274291</v>
      </c>
      <c r="AZ768" s="7">
        <v>530381</v>
      </c>
      <c r="BA768" s="7">
        <v>73.47</v>
      </c>
      <c r="BB768" s="7">
        <v>0</v>
      </c>
      <c r="BC768" s="7">
        <v>0</v>
      </c>
      <c r="BD768" s="7">
        <v>0.79</v>
      </c>
      <c r="BE768" s="7">
        <v>0</v>
      </c>
      <c r="BF768" s="7">
        <v>0</v>
      </c>
      <c r="BG768" s="7">
        <v>1071451.1867970591</v>
      </c>
      <c r="BH768" s="7">
        <v>11949</v>
      </c>
      <c r="BI768" s="7">
        <v>462220</v>
      </c>
      <c r="BJ768" s="7">
        <v>6361470.7700000014</v>
      </c>
      <c r="BK768" s="7">
        <v>2844621.9733333346</v>
      </c>
      <c r="BL768" s="7">
        <v>1416061.9666666666</v>
      </c>
      <c r="BM768" s="7">
        <v>11235271.253333332</v>
      </c>
      <c r="BN768" s="130">
        <v>0.89</v>
      </c>
      <c r="BO768" s="131">
        <v>5.0690550000000005E-4</v>
      </c>
      <c r="BP768" s="161">
        <v>12845.652248130113</v>
      </c>
      <c r="BQ768" s="162">
        <v>15284926</v>
      </c>
      <c r="BR768" s="161">
        <v>631110</v>
      </c>
      <c r="BS768" s="163">
        <v>0</v>
      </c>
      <c r="BT768" s="163">
        <v>0</v>
      </c>
      <c r="BU768" s="161">
        <v>40813783.920000002</v>
      </c>
      <c r="BV768" s="161">
        <v>1126705.28</v>
      </c>
      <c r="BW768" s="165">
        <v>0</v>
      </c>
      <c r="BX768" s="161">
        <v>631110</v>
      </c>
    </row>
    <row r="769" spans="1:76" ht="14.45" x14ac:dyDescent="0.3">
      <c r="A769" s="164" t="s">
        <v>31</v>
      </c>
      <c r="B769" s="6" t="s">
        <v>90</v>
      </c>
      <c r="C769" s="6" t="s">
        <v>168</v>
      </c>
      <c r="D769" s="6" t="s">
        <v>32</v>
      </c>
      <c r="E769" s="6" t="s">
        <v>36</v>
      </c>
      <c r="F769" s="24" t="str">
        <f>+Tabela1[[#This Row],[WK]]&amp;Tabela1[[#This Row],[PK]]&amp;Tabela1[[#This Row],[GK]]</f>
        <v>102102</v>
      </c>
      <c r="G769" s="6" t="s">
        <v>761</v>
      </c>
      <c r="H769" s="7">
        <v>210124066.6545988</v>
      </c>
      <c r="I769" s="8">
        <v>1.371</v>
      </c>
      <c r="J769" s="7">
        <v>288080095.38</v>
      </c>
      <c r="K769" s="8">
        <v>7.0000000000000007E-2</v>
      </c>
      <c r="L769" s="7">
        <v>20165606.676600002</v>
      </c>
      <c r="M769" s="7">
        <v>10483739.676600002</v>
      </c>
      <c r="N769" s="9">
        <v>1.0828221123673774</v>
      </c>
      <c r="O769" s="7">
        <v>14379243</v>
      </c>
      <c r="P769" s="8">
        <v>1.2949999999999999</v>
      </c>
      <c r="Q769" s="7">
        <v>18621120</v>
      </c>
      <c r="R769" s="8">
        <v>1.6E-2</v>
      </c>
      <c r="S769" s="7">
        <v>297937.91999999998</v>
      </c>
      <c r="T769" s="7">
        <v>141031.91999999998</v>
      </c>
      <c r="U769" s="9">
        <v>0.89883063745172254</v>
      </c>
      <c r="V769" s="7">
        <v>10624771.596600004</v>
      </c>
      <c r="W769" s="9">
        <v>1.0798878677859529</v>
      </c>
      <c r="X769" s="7">
        <v>9843473.5992257539</v>
      </c>
      <c r="Y769" s="7">
        <v>0</v>
      </c>
      <c r="Z769" s="7">
        <v>427427.99999999994</v>
      </c>
      <c r="AA769" s="7">
        <v>891532.59922575438</v>
      </c>
      <c r="AB769" s="7">
        <v>6569657</v>
      </c>
      <c r="AC769" s="7">
        <v>1954856</v>
      </c>
      <c r="AD769" s="7">
        <v>1954856</v>
      </c>
      <c r="AE769" s="7">
        <v>-457426.14395468752</v>
      </c>
      <c r="AF769" s="7">
        <v>20165606.676600002</v>
      </c>
      <c r="AG769" s="7">
        <v>297937.91999999998</v>
      </c>
      <c r="AH769" s="7">
        <v>1497429.8560453125</v>
      </c>
      <c r="AI769" s="7">
        <v>8083730</v>
      </c>
      <c r="AJ769" s="7">
        <v>159969</v>
      </c>
      <c r="AK769" s="7">
        <v>3038698</v>
      </c>
      <c r="AL769" s="7">
        <v>0</v>
      </c>
      <c r="AM769" s="7">
        <v>433333</v>
      </c>
      <c r="AN769" s="7">
        <v>0</v>
      </c>
      <c r="AO769" s="7">
        <v>0</v>
      </c>
      <c r="AP769" s="7">
        <v>6589519</v>
      </c>
      <c r="AQ769" s="7">
        <v>266545</v>
      </c>
      <c r="AR769" s="7">
        <v>9681867</v>
      </c>
      <c r="AS769" s="7">
        <v>156906</v>
      </c>
      <c r="AT769" s="7">
        <v>3363799</v>
      </c>
      <c r="AU769" s="7">
        <v>0</v>
      </c>
      <c r="AV769" s="7">
        <v>790423</v>
      </c>
      <c r="AW769" s="7">
        <v>0</v>
      </c>
      <c r="AX769" s="7">
        <v>0</v>
      </c>
      <c r="AY769" s="7">
        <v>7286769</v>
      </c>
      <c r="AZ769" s="7">
        <v>107049</v>
      </c>
      <c r="BA769" s="7">
        <v>427427.99999999994</v>
      </c>
      <c r="BB769" s="7">
        <v>0</v>
      </c>
      <c r="BC769" s="7">
        <v>41.76</v>
      </c>
      <c r="BD769" s="7">
        <v>4456.78</v>
      </c>
      <c r="BE769" s="7">
        <v>0.04</v>
      </c>
      <c r="BF769" s="7">
        <v>0</v>
      </c>
      <c r="BG769" s="7">
        <v>549489.59922575438</v>
      </c>
      <c r="BH769" s="7">
        <v>6128</v>
      </c>
      <c r="BI769" s="7">
        <v>342043</v>
      </c>
      <c r="BJ769" s="7">
        <v>4707561.9099999992</v>
      </c>
      <c r="BK769" s="7">
        <v>2090752.1966666654</v>
      </c>
      <c r="BL769" s="7">
        <v>2787133.57</v>
      </c>
      <c r="BM769" s="7">
        <v>4892971.7133333338</v>
      </c>
      <c r="BN769" s="130">
        <v>1.26</v>
      </c>
      <c r="BO769" s="131">
        <v>1.773671E-4</v>
      </c>
      <c r="BP769" s="161">
        <v>4596.0005220160192</v>
      </c>
      <c r="BQ769" s="162">
        <v>6569657</v>
      </c>
      <c r="BR769" s="161">
        <v>356726</v>
      </c>
      <c r="BS769" s="163">
        <v>0</v>
      </c>
      <c r="BT769" s="163">
        <v>1782564.5473546833</v>
      </c>
      <c r="BU769" s="161">
        <v>20165606.68</v>
      </c>
      <c r="BV769" s="161">
        <v>297937.91999999998</v>
      </c>
      <c r="BW769" s="165">
        <v>3279994.4073546836</v>
      </c>
      <c r="BX769" s="161">
        <v>356726</v>
      </c>
    </row>
    <row r="770" spans="1:76" ht="14.45" x14ac:dyDescent="0.3">
      <c r="A770" s="164" t="s">
        <v>31</v>
      </c>
      <c r="B770" s="6" t="s">
        <v>90</v>
      </c>
      <c r="C770" s="6" t="s">
        <v>168</v>
      </c>
      <c r="D770" s="6" t="s">
        <v>37</v>
      </c>
      <c r="E770" s="6" t="s">
        <v>36</v>
      </c>
      <c r="F770" s="24" t="str">
        <f>+Tabela1[[#This Row],[WK]]&amp;Tabela1[[#This Row],[PK]]&amp;Tabela1[[#This Row],[GK]]</f>
        <v>102103</v>
      </c>
      <c r="G770" s="6" t="s">
        <v>762</v>
      </c>
      <c r="H770" s="7">
        <v>146621584.89699957</v>
      </c>
      <c r="I770" s="8">
        <v>1.371</v>
      </c>
      <c r="J770" s="7">
        <v>201018192.88999999</v>
      </c>
      <c r="K770" s="8">
        <v>7.0000000000000007E-2</v>
      </c>
      <c r="L770" s="7">
        <v>14071273.5023</v>
      </c>
      <c r="M770" s="7">
        <v>7484610.5022999998</v>
      </c>
      <c r="N770" s="9">
        <v>1.1363281379812509</v>
      </c>
      <c r="O770" s="7">
        <v>19431651</v>
      </c>
      <c r="P770" s="8">
        <v>1.2949999999999999</v>
      </c>
      <c r="Q770" s="7">
        <v>25163988</v>
      </c>
      <c r="R770" s="8">
        <v>1.6E-2</v>
      </c>
      <c r="S770" s="7">
        <v>402623.80800000002</v>
      </c>
      <c r="T770" s="7">
        <v>302132.80800000002</v>
      </c>
      <c r="U770" s="9">
        <v>3.006565841717169</v>
      </c>
      <c r="V770" s="7">
        <v>7786743.3103</v>
      </c>
      <c r="W770" s="9">
        <v>1.1644330772552869</v>
      </c>
      <c r="X770" s="7">
        <v>8949575.9379260391</v>
      </c>
      <c r="Y770" s="7">
        <v>0</v>
      </c>
      <c r="Z770" s="7">
        <v>5460.0300000000007</v>
      </c>
      <c r="AA770" s="7">
        <v>696578.90792603791</v>
      </c>
      <c r="AB770" s="7">
        <v>6493289</v>
      </c>
      <c r="AC770" s="7">
        <v>1754248</v>
      </c>
      <c r="AD770" s="7">
        <v>1754248</v>
      </c>
      <c r="AE770" s="7">
        <v>0</v>
      </c>
      <c r="AF770" s="7">
        <v>14071273.5023</v>
      </c>
      <c r="AG770" s="7">
        <v>402623.80800000002</v>
      </c>
      <c r="AH770" s="7">
        <v>1754248</v>
      </c>
      <c r="AI770" s="7">
        <v>5499436</v>
      </c>
      <c r="AJ770" s="7">
        <v>62054</v>
      </c>
      <c r="AK770" s="7">
        <v>2052652</v>
      </c>
      <c r="AL770" s="7">
        <v>0</v>
      </c>
      <c r="AM770" s="7">
        <v>724537</v>
      </c>
      <c r="AN770" s="7">
        <v>0</v>
      </c>
      <c r="AO770" s="7">
        <v>0</v>
      </c>
      <c r="AP770" s="7">
        <v>5128448</v>
      </c>
      <c r="AQ770" s="7">
        <v>405785</v>
      </c>
      <c r="AR770" s="7">
        <v>6586663</v>
      </c>
      <c r="AS770" s="7">
        <v>100491</v>
      </c>
      <c r="AT770" s="7">
        <v>2103198</v>
      </c>
      <c r="AU770" s="7">
        <v>0</v>
      </c>
      <c r="AV770" s="7">
        <v>882011</v>
      </c>
      <c r="AW770" s="7">
        <v>0</v>
      </c>
      <c r="AX770" s="7">
        <v>0</v>
      </c>
      <c r="AY770" s="7">
        <v>5971520</v>
      </c>
      <c r="AZ770" s="7">
        <v>162196</v>
      </c>
      <c r="BA770" s="7">
        <v>5460.0300000000007</v>
      </c>
      <c r="BB770" s="7">
        <v>0</v>
      </c>
      <c r="BC770" s="7">
        <v>0</v>
      </c>
      <c r="BD770" s="7">
        <v>37.31</v>
      </c>
      <c r="BE770" s="7">
        <v>42.8</v>
      </c>
      <c r="BF770" s="7">
        <v>0</v>
      </c>
      <c r="BG770" s="7">
        <v>391403.90792603791</v>
      </c>
      <c r="BH770" s="7">
        <v>4365</v>
      </c>
      <c r="BI770" s="7">
        <v>305175</v>
      </c>
      <c r="BJ770" s="7">
        <v>4200106.0949999997</v>
      </c>
      <c r="BK770" s="7">
        <v>2190930.1933333334</v>
      </c>
      <c r="BL770" s="7">
        <v>1123799.9933333334</v>
      </c>
      <c r="BM770" s="7">
        <v>5789103.6200000001</v>
      </c>
      <c r="BN770" s="130">
        <v>1.1299999999999999</v>
      </c>
      <c r="BO770" s="131">
        <v>1.5144919999999999E-4</v>
      </c>
      <c r="BP770" s="161">
        <v>3837.9875398260851</v>
      </c>
      <c r="BQ770" s="162">
        <v>6493289</v>
      </c>
      <c r="BR770" s="161">
        <v>261392</v>
      </c>
      <c r="BS770" s="163">
        <v>0</v>
      </c>
      <c r="BT770" s="163">
        <v>1339325.2899999991</v>
      </c>
      <c r="BU770" s="161">
        <v>14071273.5</v>
      </c>
      <c r="BV770" s="161">
        <v>402623.81</v>
      </c>
      <c r="BW770" s="165">
        <v>3093573.2899999991</v>
      </c>
      <c r="BX770" s="161">
        <v>261392</v>
      </c>
    </row>
    <row r="771" spans="1:76" ht="14.45" x14ac:dyDescent="0.3">
      <c r="A771" s="164" t="s">
        <v>31</v>
      </c>
      <c r="B771" s="6" t="s">
        <v>90</v>
      </c>
      <c r="C771" s="6" t="s">
        <v>168</v>
      </c>
      <c r="D771" s="6" t="s">
        <v>39</v>
      </c>
      <c r="E771" s="6" t="s">
        <v>36</v>
      </c>
      <c r="F771" s="24" t="str">
        <f>+Tabela1[[#This Row],[WK]]&amp;Tabela1[[#This Row],[PK]]&amp;Tabela1[[#This Row],[GK]]</f>
        <v>102104</v>
      </c>
      <c r="G771" s="6" t="s">
        <v>763</v>
      </c>
      <c r="H771" s="7">
        <v>99792162.491399884</v>
      </c>
      <c r="I771" s="8">
        <v>1.371</v>
      </c>
      <c r="J771" s="7">
        <v>136815054.78</v>
      </c>
      <c r="K771" s="8">
        <v>7.0000000000000007E-2</v>
      </c>
      <c r="L771" s="7">
        <v>9577053.8346000016</v>
      </c>
      <c r="M771" s="7">
        <v>5270918.8346000016</v>
      </c>
      <c r="N771" s="9">
        <v>1.2240486734856204</v>
      </c>
      <c r="O771" s="7">
        <v>4160641</v>
      </c>
      <c r="P771" s="8">
        <v>1.2949999999999999</v>
      </c>
      <c r="Q771" s="7">
        <v>5388030</v>
      </c>
      <c r="R771" s="8">
        <v>1.6E-2</v>
      </c>
      <c r="S771" s="7">
        <v>86208.48</v>
      </c>
      <c r="T771" s="7">
        <v>23375.479999999996</v>
      </c>
      <c r="U771" s="9">
        <v>0.37202552798688582</v>
      </c>
      <c r="V771" s="7">
        <v>5294294.314600002</v>
      </c>
      <c r="W771" s="9">
        <v>1.2117951686988786</v>
      </c>
      <c r="X771" s="7">
        <v>8686941.9000000004</v>
      </c>
      <c r="Y771" s="7">
        <v>0</v>
      </c>
      <c r="Z771" s="7">
        <v>16674.900000000001</v>
      </c>
      <c r="AA771" s="7">
        <v>766953</v>
      </c>
      <c r="AB771" s="7">
        <v>4854740</v>
      </c>
      <c r="AC771" s="7">
        <v>3048574</v>
      </c>
      <c r="AD771" s="7">
        <v>3392647.5853999988</v>
      </c>
      <c r="AE771" s="7">
        <v>0</v>
      </c>
      <c r="AF771" s="7">
        <v>9577053.8346000016</v>
      </c>
      <c r="AG771" s="7">
        <v>86208.48</v>
      </c>
      <c r="AH771" s="7">
        <v>3392647.5853999988</v>
      </c>
      <c r="AI771" s="7">
        <v>3595344</v>
      </c>
      <c r="AJ771" s="7">
        <v>27488</v>
      </c>
      <c r="AK771" s="7">
        <v>2028011</v>
      </c>
      <c r="AL771" s="7">
        <v>0</v>
      </c>
      <c r="AM771" s="7">
        <v>760450</v>
      </c>
      <c r="AN771" s="7">
        <v>0</v>
      </c>
      <c r="AO771" s="7">
        <v>0</v>
      </c>
      <c r="AP771" s="7">
        <v>4105903</v>
      </c>
      <c r="AQ771" s="7">
        <v>266545</v>
      </c>
      <c r="AR771" s="7">
        <v>4306135</v>
      </c>
      <c r="AS771" s="7">
        <v>62833</v>
      </c>
      <c r="AT771" s="7">
        <v>2231974</v>
      </c>
      <c r="AU771" s="7">
        <v>0</v>
      </c>
      <c r="AV771" s="7">
        <v>1735071</v>
      </c>
      <c r="AW771" s="7">
        <v>0</v>
      </c>
      <c r="AX771" s="7">
        <v>0</v>
      </c>
      <c r="AY771" s="7">
        <v>4298830</v>
      </c>
      <c r="AZ771" s="7">
        <v>108671</v>
      </c>
      <c r="BA771" s="7">
        <v>16674.900000000001</v>
      </c>
      <c r="BB771" s="7">
        <v>0</v>
      </c>
      <c r="BC771" s="7">
        <v>53.79</v>
      </c>
      <c r="BD771" s="7">
        <v>0</v>
      </c>
      <c r="BE771" s="7">
        <v>0</v>
      </c>
      <c r="BF771" s="7">
        <v>0</v>
      </c>
      <c r="BG771" s="7">
        <v>320594</v>
      </c>
      <c r="BH771" s="7">
        <v>3142</v>
      </c>
      <c r="BI771" s="7">
        <v>446359</v>
      </c>
      <c r="BJ771" s="7">
        <v>6143180.3741666675</v>
      </c>
      <c r="BK771" s="7">
        <v>2447586.4233333338</v>
      </c>
      <c r="BL771" s="7">
        <v>2561678.5033333334</v>
      </c>
      <c r="BM771" s="7">
        <v>9659018.7966666669</v>
      </c>
      <c r="BN771" s="130">
        <v>1.0840000000000001</v>
      </c>
      <c r="BO771" s="131">
        <v>1.027443E-4</v>
      </c>
      <c r="BP771" s="161">
        <v>2603.3481696109161</v>
      </c>
      <c r="BQ771" s="162">
        <v>4854740</v>
      </c>
      <c r="BR771" s="161">
        <v>183129</v>
      </c>
      <c r="BS771" s="163">
        <v>0</v>
      </c>
      <c r="BT771" s="163">
        <v>870733.09999999963</v>
      </c>
      <c r="BU771" s="161">
        <v>9577053.8300000001</v>
      </c>
      <c r="BV771" s="161">
        <v>86208.48</v>
      </c>
      <c r="BW771" s="165">
        <v>4263380.6899999995</v>
      </c>
      <c r="BX771" s="161">
        <v>183129</v>
      </c>
    </row>
    <row r="772" spans="1:76" ht="14.45" x14ac:dyDescent="0.3">
      <c r="A772" s="164" t="s">
        <v>31</v>
      </c>
      <c r="B772" s="6" t="s">
        <v>90</v>
      </c>
      <c r="C772" s="6" t="s">
        <v>168</v>
      </c>
      <c r="D772" s="6" t="s">
        <v>42</v>
      </c>
      <c r="E772" s="6" t="s">
        <v>36</v>
      </c>
      <c r="F772" s="24" t="str">
        <f>+Tabela1[[#This Row],[WK]]&amp;Tabela1[[#This Row],[PK]]&amp;Tabela1[[#This Row],[GK]]</f>
        <v>102105</v>
      </c>
      <c r="G772" s="6" t="s">
        <v>764</v>
      </c>
      <c r="H772" s="7">
        <v>147107727.88239929</v>
      </c>
      <c r="I772" s="8">
        <v>1.371</v>
      </c>
      <c r="J772" s="7">
        <v>201684694.92000002</v>
      </c>
      <c r="K772" s="8">
        <v>7.0000000000000007E-2</v>
      </c>
      <c r="L772" s="7">
        <v>14117928.644400002</v>
      </c>
      <c r="M772" s="7">
        <v>8563620.6444000024</v>
      </c>
      <c r="N772" s="9">
        <v>1.5417979421378869</v>
      </c>
      <c r="O772" s="7">
        <v>3042960</v>
      </c>
      <c r="P772" s="8">
        <v>1.2949999999999999</v>
      </c>
      <c r="Q772" s="7">
        <v>3940633</v>
      </c>
      <c r="R772" s="8">
        <v>1.6E-2</v>
      </c>
      <c r="S772" s="7">
        <v>63050.128000000004</v>
      </c>
      <c r="T772" s="7">
        <v>3748.1280000000042</v>
      </c>
      <c r="U772" s="9">
        <v>6.3204074061583154E-2</v>
      </c>
      <c r="V772" s="7">
        <v>8567368.7724000029</v>
      </c>
      <c r="W772" s="9">
        <v>1.5261781228834925</v>
      </c>
      <c r="X772" s="7">
        <v>13905773.69691653</v>
      </c>
      <c r="Y772" s="7">
        <v>2191422</v>
      </c>
      <c r="Z772" s="7">
        <v>2802.3999999999996</v>
      </c>
      <c r="AA772" s="7">
        <v>813297.29691653023</v>
      </c>
      <c r="AB772" s="7">
        <v>8706778</v>
      </c>
      <c r="AC772" s="7">
        <v>2191474</v>
      </c>
      <c r="AD772" s="7">
        <v>5338404.924516527</v>
      </c>
      <c r="AE772" s="7">
        <v>0</v>
      </c>
      <c r="AF772" s="7">
        <v>14117928.644400002</v>
      </c>
      <c r="AG772" s="7">
        <v>63050.128000000004</v>
      </c>
      <c r="AH772" s="7">
        <v>5338404.924516527</v>
      </c>
      <c r="AI772" s="7">
        <v>4637486</v>
      </c>
      <c r="AJ772" s="7">
        <v>46800</v>
      </c>
      <c r="AK772" s="7">
        <v>4254713</v>
      </c>
      <c r="AL772" s="7">
        <v>0</v>
      </c>
      <c r="AM772" s="7">
        <v>801157</v>
      </c>
      <c r="AN772" s="7">
        <v>0</v>
      </c>
      <c r="AO772" s="7">
        <v>0</v>
      </c>
      <c r="AP772" s="7">
        <v>6520336</v>
      </c>
      <c r="AQ772" s="7">
        <v>596743</v>
      </c>
      <c r="AR772" s="7">
        <v>5554308</v>
      </c>
      <c r="AS772" s="7">
        <v>59302</v>
      </c>
      <c r="AT772" s="7">
        <v>4589859</v>
      </c>
      <c r="AU772" s="7">
        <v>0</v>
      </c>
      <c r="AV772" s="7">
        <v>1118402</v>
      </c>
      <c r="AW772" s="7">
        <v>0</v>
      </c>
      <c r="AX772" s="7">
        <v>0</v>
      </c>
      <c r="AY772" s="7">
        <v>7485108</v>
      </c>
      <c r="AZ772" s="7">
        <v>266001</v>
      </c>
      <c r="BA772" s="7">
        <v>2802.3999999999996</v>
      </c>
      <c r="BB772" s="7">
        <v>0</v>
      </c>
      <c r="BC772" s="7">
        <v>9.0399999999999991</v>
      </c>
      <c r="BD772" s="7">
        <v>0</v>
      </c>
      <c r="BE772" s="7">
        <v>0</v>
      </c>
      <c r="BF772" s="7">
        <v>0</v>
      </c>
      <c r="BG772" s="7">
        <v>410234.29691653029</v>
      </c>
      <c r="BH772" s="7">
        <v>4575</v>
      </c>
      <c r="BI772" s="7">
        <v>403063</v>
      </c>
      <c r="BJ772" s="7">
        <v>5547369.1683333339</v>
      </c>
      <c r="BK772" s="7">
        <v>2086207.416666667</v>
      </c>
      <c r="BL772" s="7">
        <v>3091268.8966666665</v>
      </c>
      <c r="BM772" s="7">
        <v>7662109.2133333338</v>
      </c>
      <c r="BN772" s="130">
        <v>0.86299999999999999</v>
      </c>
      <c r="BO772" s="131">
        <v>1.7511839999999999E-4</v>
      </c>
      <c r="BP772" s="161">
        <v>4437.2978986258313</v>
      </c>
      <c r="BQ772" s="162">
        <v>8706778</v>
      </c>
      <c r="BR772" s="161">
        <v>253142</v>
      </c>
      <c r="BS772" s="163">
        <v>0</v>
      </c>
      <c r="BT772" s="163">
        <v>1306738.3030834682</v>
      </c>
      <c r="BU772" s="161">
        <v>14117928.640000001</v>
      </c>
      <c r="BV772" s="161">
        <v>63050.13</v>
      </c>
      <c r="BW772" s="165">
        <v>6645143.2230834682</v>
      </c>
      <c r="BX772" s="161">
        <v>253142</v>
      </c>
    </row>
    <row r="773" spans="1:76" ht="14.45" x14ac:dyDescent="0.3">
      <c r="A773" s="164" t="s">
        <v>31</v>
      </c>
      <c r="B773" s="6" t="s">
        <v>93</v>
      </c>
      <c r="C773" s="6" t="s">
        <v>33</v>
      </c>
      <c r="D773" s="6" t="s">
        <v>33</v>
      </c>
      <c r="E773" s="6" t="s">
        <v>34</v>
      </c>
      <c r="F773" s="24" t="str">
        <f>+Tabela1[[#This Row],[WK]]&amp;Tabela1[[#This Row],[PK]]&amp;Tabela1[[#This Row],[GK]]</f>
        <v>120101</v>
      </c>
      <c r="G773" s="6" t="s">
        <v>765</v>
      </c>
      <c r="H773" s="7">
        <v>1130998373.1844034</v>
      </c>
      <c r="I773" s="8">
        <v>1.371</v>
      </c>
      <c r="J773" s="7">
        <v>1550598769.6299999</v>
      </c>
      <c r="K773" s="8">
        <v>7.0000000000000007E-2</v>
      </c>
      <c r="L773" s="7">
        <v>108541913.8741</v>
      </c>
      <c r="M773" s="7">
        <v>55738305.8741</v>
      </c>
      <c r="N773" s="9">
        <v>1.0555776013279243</v>
      </c>
      <c r="O773" s="7">
        <v>541585258</v>
      </c>
      <c r="P773" s="8">
        <v>1.2949999999999999</v>
      </c>
      <c r="Q773" s="7">
        <v>701352909</v>
      </c>
      <c r="R773" s="8">
        <v>1.6E-2</v>
      </c>
      <c r="S773" s="7">
        <v>11221646.544</v>
      </c>
      <c r="T773" s="7">
        <v>4634371.5439999998</v>
      </c>
      <c r="U773" s="9">
        <v>0.7035339414249443</v>
      </c>
      <c r="V773" s="7">
        <v>60372677.418099999</v>
      </c>
      <c r="W773" s="9">
        <v>1.016531062824912</v>
      </c>
      <c r="X773" s="7">
        <v>56926743.094714016</v>
      </c>
      <c r="Y773" s="7">
        <v>0</v>
      </c>
      <c r="Z773" s="7">
        <v>14388.03</v>
      </c>
      <c r="AA773" s="7">
        <v>3731229.0647140122</v>
      </c>
      <c r="AB773" s="7">
        <v>53181126</v>
      </c>
      <c r="AC773" s="7">
        <v>0</v>
      </c>
      <c r="AD773" s="7">
        <v>0</v>
      </c>
      <c r="AE773" s="7">
        <v>0</v>
      </c>
      <c r="AF773" s="7">
        <v>108541913.8741</v>
      </c>
      <c r="AG773" s="7">
        <v>11221646.544</v>
      </c>
      <c r="AH773" s="7">
        <v>0</v>
      </c>
      <c r="AI773" s="7">
        <v>44087585</v>
      </c>
      <c r="AJ773" s="7">
        <v>4145495</v>
      </c>
      <c r="AK773" s="7">
        <v>0</v>
      </c>
      <c r="AL773" s="7">
        <v>0</v>
      </c>
      <c r="AM773" s="7">
        <v>1073993</v>
      </c>
      <c r="AN773" s="7">
        <v>0</v>
      </c>
      <c r="AO773" s="7">
        <v>0</v>
      </c>
      <c r="AP773" s="7">
        <v>38926472</v>
      </c>
      <c r="AQ773" s="7">
        <v>3835064</v>
      </c>
      <c r="AR773" s="7">
        <v>52803608</v>
      </c>
      <c r="AS773" s="7">
        <v>6587275</v>
      </c>
      <c r="AT773" s="7">
        <v>0</v>
      </c>
      <c r="AU773" s="7">
        <v>0</v>
      </c>
      <c r="AV773" s="7">
        <v>1160549</v>
      </c>
      <c r="AW773" s="7">
        <v>0</v>
      </c>
      <c r="AX773" s="7">
        <v>0</v>
      </c>
      <c r="AY773" s="7">
        <v>45978010</v>
      </c>
      <c r="AZ773" s="7">
        <v>1704680</v>
      </c>
      <c r="BA773" s="7">
        <v>14388.03</v>
      </c>
      <c r="BB773" s="7">
        <v>0</v>
      </c>
      <c r="BC773" s="7">
        <v>0</v>
      </c>
      <c r="BD773" s="7">
        <v>154.71</v>
      </c>
      <c r="BE773" s="7">
        <v>0</v>
      </c>
      <c r="BF773" s="7">
        <v>0</v>
      </c>
      <c r="BG773" s="7">
        <v>2550267.0647140122</v>
      </c>
      <c r="BH773" s="7">
        <v>28441</v>
      </c>
      <c r="BI773" s="7">
        <v>1180962</v>
      </c>
      <c r="BJ773" s="7">
        <v>16253707.521666663</v>
      </c>
      <c r="BK773" s="7">
        <v>10125668.556666665</v>
      </c>
      <c r="BL773" s="7">
        <v>10945935.096666666</v>
      </c>
      <c r="BM773" s="7">
        <v>2620285.666666666</v>
      </c>
      <c r="BN773" s="130">
        <v>1.1950000000000001</v>
      </c>
      <c r="BO773" s="131">
        <v>1.1761439E-3</v>
      </c>
      <c r="BP773" s="161">
        <v>29805.43503947317</v>
      </c>
      <c r="BQ773" s="162">
        <v>53181126</v>
      </c>
      <c r="BR773" s="161">
        <v>1984973</v>
      </c>
      <c r="BS773" s="163">
        <v>0</v>
      </c>
      <c r="BT773" s="163">
        <v>0</v>
      </c>
      <c r="BU773" s="161">
        <v>108541913.87</v>
      </c>
      <c r="BV773" s="161">
        <v>11221646.539999999</v>
      </c>
      <c r="BW773" s="165">
        <v>0</v>
      </c>
      <c r="BX773" s="161">
        <v>1984973</v>
      </c>
    </row>
    <row r="774" spans="1:76" ht="14.45" x14ac:dyDescent="0.3">
      <c r="A774" s="164" t="s">
        <v>31</v>
      </c>
      <c r="B774" s="6" t="s">
        <v>93</v>
      </c>
      <c r="C774" s="6" t="s">
        <v>33</v>
      </c>
      <c r="D774" s="6" t="s">
        <v>32</v>
      </c>
      <c r="E774" s="6" t="s">
        <v>36</v>
      </c>
      <c r="F774" s="24" t="str">
        <f>+Tabela1[[#This Row],[WK]]&amp;Tabela1[[#This Row],[PK]]&amp;Tabela1[[#This Row],[GK]]</f>
        <v>120102</v>
      </c>
      <c r="G774" s="6" t="s">
        <v>765</v>
      </c>
      <c r="H774" s="7">
        <v>669298310.57220066</v>
      </c>
      <c r="I774" s="8">
        <v>1.371</v>
      </c>
      <c r="J774" s="7">
        <v>917607983.78999996</v>
      </c>
      <c r="K774" s="8">
        <v>7.0000000000000007E-2</v>
      </c>
      <c r="L774" s="7">
        <v>64232558.865300007</v>
      </c>
      <c r="M774" s="7">
        <v>38340982.865300007</v>
      </c>
      <c r="N774" s="9">
        <v>1.4808284696651917</v>
      </c>
      <c r="O774" s="7">
        <v>138857207</v>
      </c>
      <c r="P774" s="8">
        <v>1.2949999999999999</v>
      </c>
      <c r="Q774" s="7">
        <v>179820083</v>
      </c>
      <c r="R774" s="8">
        <v>1.6E-2</v>
      </c>
      <c r="S774" s="7">
        <v>2877121.3280000002</v>
      </c>
      <c r="T774" s="7">
        <v>282488.32800000021</v>
      </c>
      <c r="U774" s="9">
        <v>0.10887409818652588</v>
      </c>
      <c r="V774" s="7">
        <v>38623471.193300009</v>
      </c>
      <c r="W774" s="9">
        <v>1.3558656117877956</v>
      </c>
      <c r="X774" s="7">
        <v>62861345.440065965</v>
      </c>
      <c r="Y774" s="7">
        <v>10268196</v>
      </c>
      <c r="Z774" s="7">
        <v>469243.74500000005</v>
      </c>
      <c r="AA774" s="7">
        <v>3161163.6950659617</v>
      </c>
      <c r="AB774" s="7">
        <v>48962742</v>
      </c>
      <c r="AC774" s="7">
        <v>0</v>
      </c>
      <c r="AD774" s="7">
        <v>24237874.246765956</v>
      </c>
      <c r="AE774" s="7">
        <v>0</v>
      </c>
      <c r="AF774" s="7">
        <v>64232558.865300007</v>
      </c>
      <c r="AG774" s="7">
        <v>2877121.3280000002</v>
      </c>
      <c r="AH774" s="7">
        <v>24237874.246765956</v>
      </c>
      <c r="AI774" s="7">
        <v>21617785</v>
      </c>
      <c r="AJ774" s="7">
        <v>2606163</v>
      </c>
      <c r="AK774" s="7">
        <v>11250796</v>
      </c>
      <c r="AL774" s="7">
        <v>0</v>
      </c>
      <c r="AM774" s="7">
        <v>770982</v>
      </c>
      <c r="AN774" s="7">
        <v>0</v>
      </c>
      <c r="AO774" s="7">
        <v>0</v>
      </c>
      <c r="AP774" s="7">
        <v>37065242</v>
      </c>
      <c r="AQ774" s="7">
        <v>2908124</v>
      </c>
      <c r="AR774" s="7">
        <v>25891576</v>
      </c>
      <c r="AS774" s="7">
        <v>2594633</v>
      </c>
      <c r="AT774" s="7">
        <v>14242148</v>
      </c>
      <c r="AU774" s="7">
        <v>0</v>
      </c>
      <c r="AV774" s="7">
        <v>1025760</v>
      </c>
      <c r="AW774" s="7">
        <v>0</v>
      </c>
      <c r="AX774" s="7">
        <v>0</v>
      </c>
      <c r="AY774" s="7">
        <v>42736100</v>
      </c>
      <c r="AZ774" s="7">
        <v>1232690</v>
      </c>
      <c r="BA774" s="7">
        <v>469243.74500000005</v>
      </c>
      <c r="BB774" s="7">
        <v>0</v>
      </c>
      <c r="BC774" s="7">
        <v>24.74</v>
      </c>
      <c r="BD774" s="7">
        <v>4196.0200000000004</v>
      </c>
      <c r="BE774" s="7">
        <v>1534.29</v>
      </c>
      <c r="BF774" s="7">
        <v>0</v>
      </c>
      <c r="BG774" s="7">
        <v>1867260.6950659617</v>
      </c>
      <c r="BH774" s="7">
        <v>20824</v>
      </c>
      <c r="BI774" s="7">
        <v>1293903</v>
      </c>
      <c r="BJ774" s="7">
        <v>17808004.079999998</v>
      </c>
      <c r="BK774" s="7">
        <v>14354460.859999999</v>
      </c>
      <c r="BL774" s="7">
        <v>4752090.916666667</v>
      </c>
      <c r="BM774" s="7">
        <v>4309991.0466666669</v>
      </c>
      <c r="BN774" s="130">
        <v>0.86199999999999999</v>
      </c>
      <c r="BO774" s="131">
        <v>8.1774929999999999E-4</v>
      </c>
      <c r="BP774" s="161">
        <v>20722.73147155315</v>
      </c>
      <c r="BQ774" s="162">
        <v>48962742</v>
      </c>
      <c r="BR774" s="161">
        <v>1043814</v>
      </c>
      <c r="BS774" s="163">
        <v>0</v>
      </c>
      <c r="BT774" s="163">
        <v>919166.55993403494</v>
      </c>
      <c r="BU774" s="161">
        <v>64232558.869999997</v>
      </c>
      <c r="BV774" s="161">
        <v>2877121.33</v>
      </c>
      <c r="BW774" s="165">
        <v>25157040.809934035</v>
      </c>
      <c r="BX774" s="161">
        <v>1043814</v>
      </c>
    </row>
    <row r="775" spans="1:76" ht="14.45" x14ac:dyDescent="0.3">
      <c r="A775" s="164" t="s">
        <v>31</v>
      </c>
      <c r="B775" s="6" t="s">
        <v>93</v>
      </c>
      <c r="C775" s="6" t="s">
        <v>33</v>
      </c>
      <c r="D775" s="6" t="s">
        <v>37</v>
      </c>
      <c r="E775" s="6" t="s">
        <v>36</v>
      </c>
      <c r="F775" s="24" t="str">
        <f>+Tabela1[[#This Row],[WK]]&amp;Tabela1[[#This Row],[PK]]&amp;Tabela1[[#This Row],[GK]]</f>
        <v>120103</v>
      </c>
      <c r="G775" s="6" t="s">
        <v>766</v>
      </c>
      <c r="H775" s="7">
        <v>198032906.61059916</v>
      </c>
      <c r="I775" s="8">
        <v>1.371</v>
      </c>
      <c r="J775" s="7">
        <v>271503114.96000004</v>
      </c>
      <c r="K775" s="8">
        <v>7.0000000000000007E-2</v>
      </c>
      <c r="L775" s="7">
        <v>19005218.047200006</v>
      </c>
      <c r="M775" s="7">
        <v>11899806.047200006</v>
      </c>
      <c r="N775" s="9">
        <v>1.6747524347919593</v>
      </c>
      <c r="O775" s="7">
        <v>5065140</v>
      </c>
      <c r="P775" s="8">
        <v>1.2949999999999999</v>
      </c>
      <c r="Q775" s="7">
        <v>6559356</v>
      </c>
      <c r="R775" s="8">
        <v>1.6E-2</v>
      </c>
      <c r="S775" s="7">
        <v>104949.696</v>
      </c>
      <c r="T775" s="7">
        <v>57763.695999999996</v>
      </c>
      <c r="U775" s="9">
        <v>1.2241702199805027</v>
      </c>
      <c r="V775" s="7">
        <v>11957569.743200004</v>
      </c>
      <c r="W775" s="9">
        <v>1.6717799243295939</v>
      </c>
      <c r="X775" s="7">
        <v>24045163.18890544</v>
      </c>
      <c r="Y775" s="7">
        <v>1182060</v>
      </c>
      <c r="Z775" s="7">
        <v>281726.45</v>
      </c>
      <c r="AA775" s="7">
        <v>1137181.7389054412</v>
      </c>
      <c r="AB775" s="7">
        <v>15893862</v>
      </c>
      <c r="AC775" s="7">
        <v>5550333</v>
      </c>
      <c r="AD775" s="7">
        <v>12087593.445705434</v>
      </c>
      <c r="AE775" s="7">
        <v>0</v>
      </c>
      <c r="AF775" s="7">
        <v>19005218.047200006</v>
      </c>
      <c r="AG775" s="7">
        <v>104949.696</v>
      </c>
      <c r="AH775" s="7">
        <v>12087593.445705434</v>
      </c>
      <c r="AI775" s="7">
        <v>5932558</v>
      </c>
      <c r="AJ775" s="7">
        <v>57053</v>
      </c>
      <c r="AK775" s="7">
        <v>6616249</v>
      </c>
      <c r="AL775" s="7">
        <v>0</v>
      </c>
      <c r="AM775" s="7">
        <v>726691</v>
      </c>
      <c r="AN775" s="7">
        <v>0</v>
      </c>
      <c r="AO775" s="7">
        <v>0</v>
      </c>
      <c r="AP775" s="7">
        <v>13419476</v>
      </c>
      <c r="AQ775" s="7">
        <v>616634</v>
      </c>
      <c r="AR775" s="7">
        <v>7105412</v>
      </c>
      <c r="AS775" s="7">
        <v>47186</v>
      </c>
      <c r="AT775" s="7">
        <v>7205590</v>
      </c>
      <c r="AU775" s="7">
        <v>0</v>
      </c>
      <c r="AV775" s="7">
        <v>932837</v>
      </c>
      <c r="AW775" s="7">
        <v>0</v>
      </c>
      <c r="AX775" s="7">
        <v>0</v>
      </c>
      <c r="AY775" s="7">
        <v>14986139</v>
      </c>
      <c r="AZ775" s="7">
        <v>257892</v>
      </c>
      <c r="BA775" s="7">
        <v>281726.45</v>
      </c>
      <c r="BB775" s="7">
        <v>0</v>
      </c>
      <c r="BC775" s="7">
        <v>44.75</v>
      </c>
      <c r="BD775" s="7">
        <v>0</v>
      </c>
      <c r="BE775" s="7">
        <v>5760.3</v>
      </c>
      <c r="BF775" s="7">
        <v>0</v>
      </c>
      <c r="BG775" s="7">
        <v>576569.73890544125</v>
      </c>
      <c r="BH775" s="7">
        <v>6430</v>
      </c>
      <c r="BI775" s="7">
        <v>560612</v>
      </c>
      <c r="BJ775" s="7">
        <v>7715709.5775000006</v>
      </c>
      <c r="BK775" s="7">
        <v>3844177.2533333343</v>
      </c>
      <c r="BL775" s="7">
        <v>6170349.1499999994</v>
      </c>
      <c r="BM775" s="7">
        <v>3145430.9966666666</v>
      </c>
      <c r="BN775" s="130">
        <v>0.94099999999999995</v>
      </c>
      <c r="BO775" s="131">
        <v>2.1963589999999999E-4</v>
      </c>
      <c r="BP775" s="161">
        <v>5565.8823472503946</v>
      </c>
      <c r="BQ775" s="162">
        <v>15893862</v>
      </c>
      <c r="BR775" s="161">
        <v>353816</v>
      </c>
      <c r="BS775" s="163">
        <v>0</v>
      </c>
      <c r="BT775" s="163">
        <v>1691110.8110945597</v>
      </c>
      <c r="BU775" s="161">
        <v>19005218.050000001</v>
      </c>
      <c r="BV775" s="161">
        <v>104949.7</v>
      </c>
      <c r="BW775" s="165">
        <v>13778704.261094559</v>
      </c>
      <c r="BX775" s="161">
        <v>353816</v>
      </c>
    </row>
    <row r="776" spans="1:76" ht="14.45" x14ac:dyDescent="0.3">
      <c r="A776" s="164" t="s">
        <v>31</v>
      </c>
      <c r="B776" s="6" t="s">
        <v>93</v>
      </c>
      <c r="C776" s="6" t="s">
        <v>33</v>
      </c>
      <c r="D776" s="6" t="s">
        <v>39</v>
      </c>
      <c r="E776" s="6" t="s">
        <v>36</v>
      </c>
      <c r="F776" s="24" t="str">
        <f>+Tabela1[[#This Row],[WK]]&amp;Tabela1[[#This Row],[PK]]&amp;Tabela1[[#This Row],[GK]]</f>
        <v>120104</v>
      </c>
      <c r="G776" s="6" t="s">
        <v>767</v>
      </c>
      <c r="H776" s="7">
        <v>127813090.79199906</v>
      </c>
      <c r="I776" s="8">
        <v>1.371</v>
      </c>
      <c r="J776" s="7">
        <v>175231747.47</v>
      </c>
      <c r="K776" s="8">
        <v>7.0000000000000007E-2</v>
      </c>
      <c r="L776" s="7">
        <v>12266222.322900001</v>
      </c>
      <c r="M776" s="7">
        <v>8506018.322900001</v>
      </c>
      <c r="N776" s="9">
        <v>2.2621161838293884</v>
      </c>
      <c r="O776" s="7">
        <v>2594173</v>
      </c>
      <c r="P776" s="8">
        <v>1.2949999999999999</v>
      </c>
      <c r="Q776" s="7">
        <v>3359454</v>
      </c>
      <c r="R776" s="8">
        <v>1.6E-2</v>
      </c>
      <c r="S776" s="7">
        <v>53751.264000000003</v>
      </c>
      <c r="T776" s="7">
        <v>-17024.735999999997</v>
      </c>
      <c r="U776" s="9">
        <v>-0.24054391319091215</v>
      </c>
      <c r="V776" s="7">
        <v>8488993.5869000014</v>
      </c>
      <c r="W776" s="9">
        <v>2.2158804240429344</v>
      </c>
      <c r="X776" s="7">
        <v>20495087.157044444</v>
      </c>
      <c r="Y776" s="7">
        <v>6588990</v>
      </c>
      <c r="Z776" s="7">
        <v>560255.25</v>
      </c>
      <c r="AA776" s="7">
        <v>822253.90704444377</v>
      </c>
      <c r="AB776" s="7">
        <v>12523588</v>
      </c>
      <c r="AC776" s="7">
        <v>0</v>
      </c>
      <c r="AD776" s="7">
        <v>12006093.570144443</v>
      </c>
      <c r="AE776" s="7">
        <v>0</v>
      </c>
      <c r="AF776" s="7">
        <v>12266222.322900001</v>
      </c>
      <c r="AG776" s="7">
        <v>53751.264000000003</v>
      </c>
      <c r="AH776" s="7">
        <v>12006093.570144443</v>
      </c>
      <c r="AI776" s="7">
        <v>3139526</v>
      </c>
      <c r="AJ776" s="7">
        <v>65453</v>
      </c>
      <c r="AK776" s="7">
        <v>6593234</v>
      </c>
      <c r="AL776" s="7">
        <v>0</v>
      </c>
      <c r="AM776" s="7">
        <v>914504</v>
      </c>
      <c r="AN776" s="7">
        <v>0</v>
      </c>
      <c r="AO776" s="7">
        <v>0</v>
      </c>
      <c r="AP776" s="7">
        <v>9468822</v>
      </c>
      <c r="AQ776" s="7">
        <v>739961</v>
      </c>
      <c r="AR776" s="7">
        <v>3760204</v>
      </c>
      <c r="AS776" s="7">
        <v>70776</v>
      </c>
      <c r="AT776" s="7">
        <v>6942210</v>
      </c>
      <c r="AU776" s="7">
        <v>665326</v>
      </c>
      <c r="AV776" s="7">
        <v>748130</v>
      </c>
      <c r="AW776" s="7">
        <v>0</v>
      </c>
      <c r="AX776" s="7">
        <v>0</v>
      </c>
      <c r="AY776" s="7">
        <v>10880984</v>
      </c>
      <c r="AZ776" s="7">
        <v>308172</v>
      </c>
      <c r="BA776" s="7">
        <v>560255.25</v>
      </c>
      <c r="BB776" s="7">
        <v>0</v>
      </c>
      <c r="BC776" s="7">
        <v>0</v>
      </c>
      <c r="BD776" s="7">
        <v>6024.25</v>
      </c>
      <c r="BE776" s="7">
        <v>0</v>
      </c>
      <c r="BF776" s="7">
        <v>0</v>
      </c>
      <c r="BG776" s="7">
        <v>495598.90704444377</v>
      </c>
      <c r="BH776" s="7">
        <v>5527</v>
      </c>
      <c r="BI776" s="7">
        <v>326655</v>
      </c>
      <c r="BJ776" s="7">
        <v>4495683.3416666659</v>
      </c>
      <c r="BK776" s="7">
        <v>2289430.4333333322</v>
      </c>
      <c r="BL776" s="7">
        <v>2384543.2533333334</v>
      </c>
      <c r="BM776" s="7">
        <v>4055925.1266666674</v>
      </c>
      <c r="BN776" s="130">
        <v>0.68799999999999994</v>
      </c>
      <c r="BO776" s="131">
        <v>2.118829E-4</v>
      </c>
      <c r="BP776" s="161">
        <v>5369.7807941205947</v>
      </c>
      <c r="BQ776" s="162">
        <v>12523588</v>
      </c>
      <c r="BR776" s="161">
        <v>278568</v>
      </c>
      <c r="BS776" s="163">
        <v>0</v>
      </c>
      <c r="BT776" s="163">
        <v>828302.84295555577</v>
      </c>
      <c r="BU776" s="161">
        <v>12266222.32</v>
      </c>
      <c r="BV776" s="161">
        <v>53751.26</v>
      </c>
      <c r="BW776" s="165">
        <v>12834396.412955556</v>
      </c>
      <c r="BX776" s="161">
        <v>278568</v>
      </c>
    </row>
    <row r="777" spans="1:76" ht="14.45" x14ac:dyDescent="0.3">
      <c r="A777" s="164" t="s">
        <v>31</v>
      </c>
      <c r="B777" s="6" t="s">
        <v>93</v>
      </c>
      <c r="C777" s="6" t="s">
        <v>33</v>
      </c>
      <c r="D777" s="6" t="s">
        <v>42</v>
      </c>
      <c r="E777" s="6" t="s">
        <v>36</v>
      </c>
      <c r="F777" s="24" t="str">
        <f>+Tabela1[[#This Row],[WK]]&amp;Tabela1[[#This Row],[PK]]&amp;Tabela1[[#This Row],[GK]]</f>
        <v>120105</v>
      </c>
      <c r="G777" s="6" t="s">
        <v>768</v>
      </c>
      <c r="H777" s="7">
        <v>230841315.67059901</v>
      </c>
      <c r="I777" s="8">
        <v>1.371</v>
      </c>
      <c r="J777" s="7">
        <v>316483443.77999997</v>
      </c>
      <c r="K777" s="8">
        <v>7.0000000000000007E-2</v>
      </c>
      <c r="L777" s="7">
        <v>22153841.064599998</v>
      </c>
      <c r="M777" s="7">
        <v>13695091.064599998</v>
      </c>
      <c r="N777" s="9">
        <v>1.6190443108733559</v>
      </c>
      <c r="O777" s="7">
        <v>3269587</v>
      </c>
      <c r="P777" s="8">
        <v>1.2949999999999999</v>
      </c>
      <c r="Q777" s="7">
        <v>4234115</v>
      </c>
      <c r="R777" s="8">
        <v>1.6E-2</v>
      </c>
      <c r="S777" s="7">
        <v>67745.84</v>
      </c>
      <c r="T777" s="7">
        <v>13619.839999999997</v>
      </c>
      <c r="U777" s="9">
        <v>0.25163211765140592</v>
      </c>
      <c r="V777" s="7">
        <v>13708710.904599998</v>
      </c>
      <c r="W777" s="9">
        <v>1.6103501219329399</v>
      </c>
      <c r="X777" s="7">
        <v>37904116.963538677</v>
      </c>
      <c r="Y777" s="7">
        <v>10279157</v>
      </c>
      <c r="Z777" s="7">
        <v>665992.53</v>
      </c>
      <c r="AA777" s="7">
        <v>996365.43353867775</v>
      </c>
      <c r="AB777" s="7">
        <v>25962602</v>
      </c>
      <c r="AC777" s="7">
        <v>0</v>
      </c>
      <c r="AD777" s="7">
        <v>24195406.058938678</v>
      </c>
      <c r="AE777" s="7">
        <v>0</v>
      </c>
      <c r="AF777" s="7">
        <v>22153841.064599998</v>
      </c>
      <c r="AG777" s="7">
        <v>67745.84</v>
      </c>
      <c r="AH777" s="7">
        <v>24195406.058938678</v>
      </c>
      <c r="AI777" s="7">
        <v>7062507</v>
      </c>
      <c r="AJ777" s="7">
        <v>46816</v>
      </c>
      <c r="AK777" s="7">
        <v>7142325</v>
      </c>
      <c r="AL777" s="7">
        <v>0</v>
      </c>
      <c r="AM777" s="7">
        <v>479539</v>
      </c>
      <c r="AN777" s="7">
        <v>0</v>
      </c>
      <c r="AO777" s="7">
        <v>0</v>
      </c>
      <c r="AP777" s="7">
        <v>21097629</v>
      </c>
      <c r="AQ777" s="7">
        <v>1277029</v>
      </c>
      <c r="AR777" s="7">
        <v>8458750</v>
      </c>
      <c r="AS777" s="7">
        <v>54126</v>
      </c>
      <c r="AT777" s="7">
        <v>8482050</v>
      </c>
      <c r="AU777" s="7">
        <v>320989</v>
      </c>
      <c r="AV777" s="7">
        <v>492627</v>
      </c>
      <c r="AW777" s="7">
        <v>0</v>
      </c>
      <c r="AX777" s="7">
        <v>0</v>
      </c>
      <c r="AY777" s="7">
        <v>23225153</v>
      </c>
      <c r="AZ777" s="7">
        <v>564442</v>
      </c>
      <c r="BA777" s="7">
        <v>665992.53</v>
      </c>
      <c r="BB777" s="7">
        <v>0</v>
      </c>
      <c r="BC777" s="7">
        <v>0</v>
      </c>
      <c r="BD777" s="7">
        <v>7161.21</v>
      </c>
      <c r="BE777" s="7">
        <v>0</v>
      </c>
      <c r="BF777" s="7">
        <v>0</v>
      </c>
      <c r="BG777" s="7">
        <v>772316.43353867775</v>
      </c>
      <c r="BH777" s="7">
        <v>8613</v>
      </c>
      <c r="BI777" s="7">
        <v>224049</v>
      </c>
      <c r="BJ777" s="7">
        <v>3083600.3824999994</v>
      </c>
      <c r="BK777" s="7">
        <v>1511243.6099999994</v>
      </c>
      <c r="BL777" s="7">
        <v>50134.243333333325</v>
      </c>
      <c r="BM777" s="7">
        <v>6189158.6033333344</v>
      </c>
      <c r="BN777" s="130">
        <v>0.70199999999999996</v>
      </c>
      <c r="BO777" s="131">
        <v>3.485203E-4</v>
      </c>
      <c r="BP777" s="161">
        <v>8831.5735177384922</v>
      </c>
      <c r="BQ777" s="162">
        <v>25962602</v>
      </c>
      <c r="BR777" s="161">
        <v>424659</v>
      </c>
      <c r="BS777" s="163">
        <v>0</v>
      </c>
      <c r="BT777" s="163">
        <v>0</v>
      </c>
      <c r="BU777" s="161">
        <v>22153841.059999999</v>
      </c>
      <c r="BV777" s="161">
        <v>67745.84</v>
      </c>
      <c r="BW777" s="165">
        <v>24195406.059999999</v>
      </c>
      <c r="BX777" s="161">
        <v>424659</v>
      </c>
    </row>
    <row r="778" spans="1:76" ht="14.45" x14ac:dyDescent="0.3">
      <c r="A778" s="164" t="s">
        <v>31</v>
      </c>
      <c r="B778" s="6" t="s">
        <v>93</v>
      </c>
      <c r="C778" s="6" t="s">
        <v>33</v>
      </c>
      <c r="D778" s="6" t="s">
        <v>44</v>
      </c>
      <c r="E778" s="6" t="s">
        <v>40</v>
      </c>
      <c r="F778" s="24" t="str">
        <f>+Tabela1[[#This Row],[WK]]&amp;Tabela1[[#This Row],[PK]]&amp;Tabela1[[#This Row],[GK]]</f>
        <v>120106</v>
      </c>
      <c r="G778" s="6" t="s">
        <v>769</v>
      </c>
      <c r="H778" s="7">
        <v>412348335.33560002</v>
      </c>
      <c r="I778" s="8">
        <v>1.371</v>
      </c>
      <c r="J778" s="7">
        <v>565329567.74000013</v>
      </c>
      <c r="K778" s="8">
        <v>7.0000000000000007E-2</v>
      </c>
      <c r="L778" s="7">
        <v>39573069.74180001</v>
      </c>
      <c r="M778" s="7">
        <v>22616244.74180001</v>
      </c>
      <c r="N778" s="9">
        <v>1.3337546823653608</v>
      </c>
      <c r="O778" s="7">
        <v>5783948</v>
      </c>
      <c r="P778" s="8">
        <v>1.2949999999999999</v>
      </c>
      <c r="Q778" s="7">
        <v>7490213</v>
      </c>
      <c r="R778" s="8">
        <v>1.6E-2</v>
      </c>
      <c r="S778" s="7">
        <v>119843.408</v>
      </c>
      <c r="T778" s="7">
        <v>-167560.592</v>
      </c>
      <c r="U778" s="9">
        <v>-0.58301412645613837</v>
      </c>
      <c r="V778" s="7">
        <v>22448684.14980001</v>
      </c>
      <c r="W778" s="9">
        <v>1.3018085151733958</v>
      </c>
      <c r="X778" s="7">
        <v>46563389.874624312</v>
      </c>
      <c r="Y778" s="7">
        <v>8442982</v>
      </c>
      <c r="Z778" s="7">
        <v>763519.77000000014</v>
      </c>
      <c r="AA778" s="7">
        <v>1929650.1046243096</v>
      </c>
      <c r="AB778" s="7">
        <v>35427238</v>
      </c>
      <c r="AC778" s="7">
        <v>0</v>
      </c>
      <c r="AD778" s="7">
        <v>24114705.724824302</v>
      </c>
      <c r="AE778" s="7">
        <v>0</v>
      </c>
      <c r="AF778" s="7">
        <v>39573069.74180001</v>
      </c>
      <c r="AG778" s="7">
        <v>119843.408</v>
      </c>
      <c r="AH778" s="7">
        <v>24114705.724824302</v>
      </c>
      <c r="AI778" s="7">
        <v>14157848</v>
      </c>
      <c r="AJ778" s="7">
        <v>326449</v>
      </c>
      <c r="AK778" s="7">
        <v>10203418</v>
      </c>
      <c r="AL778" s="7">
        <v>0</v>
      </c>
      <c r="AM778" s="7">
        <v>739316</v>
      </c>
      <c r="AN778" s="7">
        <v>0</v>
      </c>
      <c r="AO778" s="7">
        <v>0</v>
      </c>
      <c r="AP778" s="7">
        <v>27143855</v>
      </c>
      <c r="AQ778" s="7">
        <v>2148272</v>
      </c>
      <c r="AR778" s="7">
        <v>16956825</v>
      </c>
      <c r="AS778" s="7">
        <v>287404</v>
      </c>
      <c r="AT778" s="7">
        <v>11210288</v>
      </c>
      <c r="AU778" s="7">
        <v>0</v>
      </c>
      <c r="AV778" s="7">
        <v>764503</v>
      </c>
      <c r="AW778" s="7">
        <v>0</v>
      </c>
      <c r="AX778" s="7">
        <v>0</v>
      </c>
      <c r="AY778" s="7">
        <v>30967640</v>
      </c>
      <c r="AZ778" s="7">
        <v>921273</v>
      </c>
      <c r="BA778" s="7">
        <v>763519.77000000014</v>
      </c>
      <c r="BB778" s="7">
        <v>0</v>
      </c>
      <c r="BC778" s="7">
        <v>1.53</v>
      </c>
      <c r="BD778" s="7">
        <v>8204.7900000000009</v>
      </c>
      <c r="BE778" s="7">
        <v>0</v>
      </c>
      <c r="BF778" s="7">
        <v>0</v>
      </c>
      <c r="BG778" s="7">
        <v>1292843.1046243096</v>
      </c>
      <c r="BH778" s="7">
        <v>14418</v>
      </c>
      <c r="BI778" s="7">
        <v>636807</v>
      </c>
      <c r="BJ778" s="7">
        <v>8764404.192499999</v>
      </c>
      <c r="BK778" s="7">
        <v>4428187.6599999983</v>
      </c>
      <c r="BL778" s="7">
        <v>5556828.2833333341</v>
      </c>
      <c r="BM778" s="7">
        <v>6231209.5633333325</v>
      </c>
      <c r="BN778" s="130">
        <v>0.82499999999999996</v>
      </c>
      <c r="BO778" s="131">
        <v>5.2893899999999997E-4</v>
      </c>
      <c r="BP778" s="161">
        <v>13403.941363673113</v>
      </c>
      <c r="BQ778" s="162">
        <v>35427238</v>
      </c>
      <c r="BR778" s="161">
        <v>741118</v>
      </c>
      <c r="BS778" s="163">
        <v>0</v>
      </c>
      <c r="BT778" s="163">
        <v>1041432.1253756881</v>
      </c>
      <c r="BU778" s="161">
        <v>39573069.740000002</v>
      </c>
      <c r="BV778" s="161">
        <v>119843.41</v>
      </c>
      <c r="BW778" s="165">
        <v>25156137.845375687</v>
      </c>
      <c r="BX778" s="161">
        <v>741118</v>
      </c>
    </row>
    <row r="779" spans="1:76" ht="14.45" x14ac:dyDescent="0.3">
      <c r="A779" s="164" t="s">
        <v>31</v>
      </c>
      <c r="B779" s="6" t="s">
        <v>93</v>
      </c>
      <c r="C779" s="6" t="s">
        <v>33</v>
      </c>
      <c r="D779" s="6" t="s">
        <v>51</v>
      </c>
      <c r="E779" s="6" t="s">
        <v>36</v>
      </c>
      <c r="F779" s="24" t="str">
        <f>+Tabela1[[#This Row],[WK]]&amp;Tabela1[[#This Row],[PK]]&amp;Tabela1[[#This Row],[GK]]</f>
        <v>120107</v>
      </c>
      <c r="G779" s="6" t="s">
        <v>770</v>
      </c>
      <c r="H779" s="7">
        <v>329815742.05399919</v>
      </c>
      <c r="I779" s="8">
        <v>1.371</v>
      </c>
      <c r="J779" s="7">
        <v>452177382.34999996</v>
      </c>
      <c r="K779" s="8">
        <v>7.0000000000000007E-2</v>
      </c>
      <c r="L779" s="7">
        <v>31652416.7645</v>
      </c>
      <c r="M779" s="7">
        <v>21483020.7645</v>
      </c>
      <c r="N779" s="9">
        <v>2.1125168854177772</v>
      </c>
      <c r="O779" s="7">
        <v>47846210</v>
      </c>
      <c r="P779" s="8">
        <v>1.2949999999999999</v>
      </c>
      <c r="Q779" s="7">
        <v>61960842</v>
      </c>
      <c r="R779" s="8">
        <v>1.6E-2</v>
      </c>
      <c r="S779" s="7">
        <v>991373.47200000007</v>
      </c>
      <c r="T779" s="7">
        <v>450252.47200000007</v>
      </c>
      <c r="U779" s="9">
        <v>0.83207355101724023</v>
      </c>
      <c r="V779" s="7">
        <v>21933273.236499999</v>
      </c>
      <c r="W779" s="9">
        <v>2.0478258179787212</v>
      </c>
      <c r="X779" s="7">
        <v>38613971.462933645</v>
      </c>
      <c r="Y779" s="7">
        <v>7772876</v>
      </c>
      <c r="Z779" s="7">
        <v>533455.43999999994</v>
      </c>
      <c r="AA779" s="7">
        <v>1669349.0229336405</v>
      </c>
      <c r="AB779" s="7">
        <v>28023801</v>
      </c>
      <c r="AC779" s="7">
        <v>614490</v>
      </c>
      <c r="AD779" s="7">
        <v>16680698.226433646</v>
      </c>
      <c r="AE779" s="7">
        <v>0</v>
      </c>
      <c r="AF779" s="7">
        <v>31652416.7645</v>
      </c>
      <c r="AG779" s="7">
        <v>991373.47200000007</v>
      </c>
      <c r="AH779" s="7">
        <v>16680698.226433646</v>
      </c>
      <c r="AI779" s="7">
        <v>8490785</v>
      </c>
      <c r="AJ779" s="7">
        <v>303800</v>
      </c>
      <c r="AK779" s="7">
        <v>9806824</v>
      </c>
      <c r="AL779" s="7">
        <v>582889</v>
      </c>
      <c r="AM779" s="7">
        <v>426310</v>
      </c>
      <c r="AN779" s="7">
        <v>0</v>
      </c>
      <c r="AO779" s="7">
        <v>0</v>
      </c>
      <c r="AP779" s="7">
        <v>21905359</v>
      </c>
      <c r="AQ779" s="7">
        <v>1479921</v>
      </c>
      <c r="AR779" s="7">
        <v>10169396</v>
      </c>
      <c r="AS779" s="7">
        <v>541121</v>
      </c>
      <c r="AT779" s="7">
        <v>10623736</v>
      </c>
      <c r="AU779" s="7">
        <v>583581</v>
      </c>
      <c r="AV779" s="7">
        <v>657647</v>
      </c>
      <c r="AW779" s="7">
        <v>0</v>
      </c>
      <c r="AX779" s="7">
        <v>0</v>
      </c>
      <c r="AY779" s="7">
        <v>25085548</v>
      </c>
      <c r="AZ779" s="7">
        <v>611479</v>
      </c>
      <c r="BA779" s="7">
        <v>533455.43999999994</v>
      </c>
      <c r="BB779" s="7">
        <v>0</v>
      </c>
      <c r="BC779" s="7">
        <v>0</v>
      </c>
      <c r="BD779" s="7">
        <v>5736.08</v>
      </c>
      <c r="BE779" s="7">
        <v>0</v>
      </c>
      <c r="BF779" s="7">
        <v>0</v>
      </c>
      <c r="BG779" s="7">
        <v>1026527.0229336404</v>
      </c>
      <c r="BH779" s="7">
        <v>11448</v>
      </c>
      <c r="BI779" s="7">
        <v>642822</v>
      </c>
      <c r="BJ779" s="7">
        <v>8847239.274166666</v>
      </c>
      <c r="BK779" s="7">
        <v>5621113.543333333</v>
      </c>
      <c r="BL779" s="7">
        <v>4763176.4533333331</v>
      </c>
      <c r="BM779" s="7">
        <v>3378150.0166666675</v>
      </c>
      <c r="BN779" s="130">
        <v>0.81100000000000005</v>
      </c>
      <c r="BO779" s="131">
        <v>4.4949969999999998E-4</v>
      </c>
      <c r="BP779" s="161">
        <v>11390.898889708025</v>
      </c>
      <c r="BQ779" s="162">
        <v>28023801</v>
      </c>
      <c r="BR779" s="161">
        <v>563619</v>
      </c>
      <c r="BS779" s="163">
        <v>0</v>
      </c>
      <c r="BT779" s="163">
        <v>2511638.5370663553</v>
      </c>
      <c r="BU779" s="161">
        <v>31652416.760000002</v>
      </c>
      <c r="BV779" s="161">
        <v>991373.47</v>
      </c>
      <c r="BW779" s="165">
        <v>19192336.767066356</v>
      </c>
      <c r="BX779" s="161">
        <v>563619</v>
      </c>
    </row>
    <row r="780" spans="1:76" ht="14.45" x14ac:dyDescent="0.3">
      <c r="A780" s="164" t="s">
        <v>31</v>
      </c>
      <c r="B780" s="6" t="s">
        <v>93</v>
      </c>
      <c r="C780" s="6" t="s">
        <v>33</v>
      </c>
      <c r="D780" s="6" t="s">
        <v>75</v>
      </c>
      <c r="E780" s="6" t="s">
        <v>36</v>
      </c>
      <c r="F780" s="24" t="str">
        <f>+Tabela1[[#This Row],[WK]]&amp;Tabela1[[#This Row],[PK]]&amp;Tabela1[[#This Row],[GK]]</f>
        <v>120108</v>
      </c>
      <c r="G780" s="6" t="s">
        <v>771</v>
      </c>
      <c r="H780" s="7">
        <v>157306091.87219912</v>
      </c>
      <c r="I780" s="8">
        <v>1.371</v>
      </c>
      <c r="J780" s="7">
        <v>215666651.96000001</v>
      </c>
      <c r="K780" s="8">
        <v>7.0000000000000007E-2</v>
      </c>
      <c r="L780" s="7">
        <v>15096665.637200002</v>
      </c>
      <c r="M780" s="7">
        <v>8462021.6372000016</v>
      </c>
      <c r="N780" s="9">
        <v>1.2754296443335922</v>
      </c>
      <c r="O780" s="7">
        <v>4275957</v>
      </c>
      <c r="P780" s="8">
        <v>1.2949999999999999</v>
      </c>
      <c r="Q780" s="7">
        <v>5537364</v>
      </c>
      <c r="R780" s="8">
        <v>1.6E-2</v>
      </c>
      <c r="S780" s="7">
        <v>88597.824000000008</v>
      </c>
      <c r="T780" s="7">
        <v>10102.824000000008</v>
      </c>
      <c r="U780" s="9">
        <v>0.12870659277661006</v>
      </c>
      <c r="V780" s="7">
        <v>8472124.4612000007</v>
      </c>
      <c r="W780" s="9">
        <v>1.2620213079455083</v>
      </c>
      <c r="X780" s="7">
        <v>29018064.540398695</v>
      </c>
      <c r="Y780" s="7">
        <v>7308866</v>
      </c>
      <c r="Z780" s="7">
        <v>343556.26</v>
      </c>
      <c r="AA780" s="7">
        <v>899030.28039869317</v>
      </c>
      <c r="AB780" s="7">
        <v>20466612</v>
      </c>
      <c r="AC780" s="7">
        <v>0</v>
      </c>
      <c r="AD780" s="7">
        <v>20545940.079198692</v>
      </c>
      <c r="AE780" s="7">
        <v>0</v>
      </c>
      <c r="AF780" s="7">
        <v>15096665.637200002</v>
      </c>
      <c r="AG780" s="7">
        <v>88597.824000000008</v>
      </c>
      <c r="AH780" s="7">
        <v>20545940.079198692</v>
      </c>
      <c r="AI780" s="7">
        <v>5539497</v>
      </c>
      <c r="AJ780" s="7">
        <v>55819</v>
      </c>
      <c r="AK780" s="7">
        <v>4212113</v>
      </c>
      <c r="AL780" s="7">
        <v>0</v>
      </c>
      <c r="AM780" s="7">
        <v>793406</v>
      </c>
      <c r="AN780" s="7">
        <v>0</v>
      </c>
      <c r="AO780" s="7">
        <v>0</v>
      </c>
      <c r="AP780" s="7">
        <v>16624389</v>
      </c>
      <c r="AQ780" s="7">
        <v>823505</v>
      </c>
      <c r="AR780" s="7">
        <v>6634644</v>
      </c>
      <c r="AS780" s="7">
        <v>78495</v>
      </c>
      <c r="AT780" s="7">
        <v>4849895</v>
      </c>
      <c r="AU780" s="7">
        <v>0</v>
      </c>
      <c r="AV780" s="7">
        <v>1031306</v>
      </c>
      <c r="AW780" s="7">
        <v>0</v>
      </c>
      <c r="AX780" s="7">
        <v>0</v>
      </c>
      <c r="AY780" s="7">
        <v>18541178</v>
      </c>
      <c r="AZ780" s="7">
        <v>353587</v>
      </c>
      <c r="BA780" s="7">
        <v>343556.26</v>
      </c>
      <c r="BB780" s="7">
        <v>0</v>
      </c>
      <c r="BC780" s="7">
        <v>63.94</v>
      </c>
      <c r="BD780" s="7">
        <v>3481.02</v>
      </c>
      <c r="BE780" s="7">
        <v>0</v>
      </c>
      <c r="BF780" s="7">
        <v>0</v>
      </c>
      <c r="BG780" s="7">
        <v>512546.28039869323</v>
      </c>
      <c r="BH780" s="7">
        <v>5716</v>
      </c>
      <c r="BI780" s="7">
        <v>386484</v>
      </c>
      <c r="BJ780" s="7">
        <v>5319155.4991666637</v>
      </c>
      <c r="BK780" s="7">
        <v>2100902.4033333305</v>
      </c>
      <c r="BL780" s="7">
        <v>1490430.3533333333</v>
      </c>
      <c r="BM780" s="7">
        <v>9892151.6766666677</v>
      </c>
      <c r="BN780" s="130">
        <v>0.69199999999999995</v>
      </c>
      <c r="BO780" s="131">
        <v>2.385776E-4</v>
      </c>
      <c r="BP780" s="161">
        <v>6046.1310487927612</v>
      </c>
      <c r="BQ780" s="162">
        <v>20466612</v>
      </c>
      <c r="BR780" s="161">
        <v>287647</v>
      </c>
      <c r="BS780" s="163">
        <v>141241.30039869482</v>
      </c>
      <c r="BT780" s="163">
        <v>0</v>
      </c>
      <c r="BU780" s="161">
        <v>15096665.640000001</v>
      </c>
      <c r="BV780" s="161">
        <v>88597.82</v>
      </c>
      <c r="BW780" s="165">
        <v>20404698.780000001</v>
      </c>
      <c r="BX780" s="161">
        <v>287647</v>
      </c>
    </row>
    <row r="781" spans="1:76" ht="14.45" x14ac:dyDescent="0.3">
      <c r="A781" s="164" t="s">
        <v>31</v>
      </c>
      <c r="B781" s="6" t="s">
        <v>93</v>
      </c>
      <c r="C781" s="6" t="s">
        <v>33</v>
      </c>
      <c r="D781" s="6" t="s">
        <v>77</v>
      </c>
      <c r="E781" s="6" t="s">
        <v>36</v>
      </c>
      <c r="F781" s="24" t="str">
        <f>+Tabela1[[#This Row],[WK]]&amp;Tabela1[[#This Row],[PK]]&amp;Tabela1[[#This Row],[GK]]</f>
        <v>120109</v>
      </c>
      <c r="G781" s="6" t="s">
        <v>772</v>
      </c>
      <c r="H781" s="7">
        <v>150396649.38279933</v>
      </c>
      <c r="I781" s="8">
        <v>1.371</v>
      </c>
      <c r="J781" s="7">
        <v>206193806.31</v>
      </c>
      <c r="K781" s="8">
        <v>7.0000000000000007E-2</v>
      </c>
      <c r="L781" s="7">
        <v>14433566.441700002</v>
      </c>
      <c r="M781" s="7">
        <v>9574698.4417000022</v>
      </c>
      <c r="N781" s="9">
        <v>1.9705615467841486</v>
      </c>
      <c r="O781" s="7">
        <v>3174271</v>
      </c>
      <c r="P781" s="8">
        <v>1.2949999999999999</v>
      </c>
      <c r="Q781" s="7">
        <v>4110681</v>
      </c>
      <c r="R781" s="8">
        <v>1.6E-2</v>
      </c>
      <c r="S781" s="7">
        <v>65770.896000000008</v>
      </c>
      <c r="T781" s="7">
        <v>54852.896000000008</v>
      </c>
      <c r="U781" s="9">
        <v>5.0240791353727801</v>
      </c>
      <c r="V781" s="7">
        <v>9629551.3377000019</v>
      </c>
      <c r="W781" s="9">
        <v>1.97740749546284</v>
      </c>
      <c r="X781" s="7">
        <v>29955592.152361058</v>
      </c>
      <c r="Y781" s="7">
        <v>7184791</v>
      </c>
      <c r="Z781" s="7">
        <v>57274.05</v>
      </c>
      <c r="AA781" s="7">
        <v>787351.10236105917</v>
      </c>
      <c r="AB781" s="7">
        <v>21926176</v>
      </c>
      <c r="AC781" s="7">
        <v>0</v>
      </c>
      <c r="AD781" s="7">
        <v>20326040.814661052</v>
      </c>
      <c r="AE781" s="7">
        <v>0</v>
      </c>
      <c r="AF781" s="7">
        <v>14433566.441700002</v>
      </c>
      <c r="AG781" s="7">
        <v>65770.896000000008</v>
      </c>
      <c r="AH781" s="7">
        <v>20326040.814661052</v>
      </c>
      <c r="AI781" s="7">
        <v>4056840</v>
      </c>
      <c r="AJ781" s="7">
        <v>18178</v>
      </c>
      <c r="AK781" s="7">
        <v>5166853</v>
      </c>
      <c r="AL781" s="7">
        <v>0</v>
      </c>
      <c r="AM781" s="7">
        <v>401807</v>
      </c>
      <c r="AN781" s="7">
        <v>0</v>
      </c>
      <c r="AO781" s="7">
        <v>0</v>
      </c>
      <c r="AP781" s="7">
        <v>19220167</v>
      </c>
      <c r="AQ781" s="7">
        <v>791678</v>
      </c>
      <c r="AR781" s="7">
        <v>4858868</v>
      </c>
      <c r="AS781" s="7">
        <v>10918</v>
      </c>
      <c r="AT781" s="7">
        <v>5813349</v>
      </c>
      <c r="AU781" s="7">
        <v>507721</v>
      </c>
      <c r="AV781" s="7">
        <v>754303</v>
      </c>
      <c r="AW781" s="7">
        <v>0</v>
      </c>
      <c r="AX781" s="7">
        <v>0</v>
      </c>
      <c r="AY781" s="7">
        <v>20258331</v>
      </c>
      <c r="AZ781" s="7">
        <v>326014</v>
      </c>
      <c r="BA781" s="7">
        <v>57274.05</v>
      </c>
      <c r="BB781" s="7">
        <v>0</v>
      </c>
      <c r="BC781" s="7">
        <v>0</v>
      </c>
      <c r="BD781" s="7">
        <v>615.85</v>
      </c>
      <c r="BE781" s="7">
        <v>0</v>
      </c>
      <c r="BF781" s="7">
        <v>0</v>
      </c>
      <c r="BG781" s="7">
        <v>495778.10236105917</v>
      </c>
      <c r="BH781" s="7">
        <v>5529</v>
      </c>
      <c r="BI781" s="7">
        <v>291573</v>
      </c>
      <c r="BJ781" s="7">
        <v>4012874.2016666653</v>
      </c>
      <c r="BK781" s="7">
        <v>2174806.5433333321</v>
      </c>
      <c r="BL781" s="7">
        <v>617041.68333333347</v>
      </c>
      <c r="BM781" s="7">
        <v>6118187.2666666666</v>
      </c>
      <c r="BN781" s="130">
        <v>0.68899999999999995</v>
      </c>
      <c r="BO781" s="131">
        <v>2.325948E-4</v>
      </c>
      <c r="BP781" s="161">
        <v>5894.0522933043449</v>
      </c>
      <c r="BQ781" s="162">
        <v>21926176</v>
      </c>
      <c r="BR781" s="161">
        <v>271355</v>
      </c>
      <c r="BS781" s="163">
        <v>0</v>
      </c>
      <c r="BT781" s="163">
        <v>0</v>
      </c>
      <c r="BU781" s="161">
        <v>14433566.439999999</v>
      </c>
      <c r="BV781" s="161">
        <v>65770.899999999994</v>
      </c>
      <c r="BW781" s="165">
        <v>20326040.809999999</v>
      </c>
      <c r="BX781" s="161">
        <v>271355</v>
      </c>
    </row>
    <row r="782" spans="1:76" ht="14.45" x14ac:dyDescent="0.3">
      <c r="A782" s="164" t="s">
        <v>31</v>
      </c>
      <c r="B782" s="6" t="s">
        <v>93</v>
      </c>
      <c r="C782" s="6" t="s">
        <v>32</v>
      </c>
      <c r="D782" s="6" t="s">
        <v>33</v>
      </c>
      <c r="E782" s="6" t="s">
        <v>36</v>
      </c>
      <c r="F782" s="24" t="str">
        <f>+Tabela1[[#This Row],[WK]]&amp;Tabela1[[#This Row],[PK]]&amp;Tabela1[[#This Row],[GK]]</f>
        <v>120201</v>
      </c>
      <c r="G782" s="6" t="s">
        <v>773</v>
      </c>
      <c r="H782" s="7">
        <v>182857834.42859906</v>
      </c>
      <c r="I782" s="8">
        <v>1.371</v>
      </c>
      <c r="J782" s="7">
        <v>250698091</v>
      </c>
      <c r="K782" s="8">
        <v>7.0000000000000007E-2</v>
      </c>
      <c r="L782" s="7">
        <v>17548866.370000001</v>
      </c>
      <c r="M782" s="7">
        <v>12132293.370000001</v>
      </c>
      <c r="N782" s="9">
        <v>2.2398467388882235</v>
      </c>
      <c r="O782" s="7">
        <v>2403898</v>
      </c>
      <c r="P782" s="8">
        <v>1.2949999999999999</v>
      </c>
      <c r="Q782" s="7">
        <v>3113048</v>
      </c>
      <c r="R782" s="8">
        <v>1.6E-2</v>
      </c>
      <c r="S782" s="7">
        <v>49808.768000000004</v>
      </c>
      <c r="T782" s="7">
        <v>-11537.231999999996</v>
      </c>
      <c r="U782" s="9">
        <v>-0.18806820330583895</v>
      </c>
      <c r="V782" s="7">
        <v>12120756.138</v>
      </c>
      <c r="W782" s="9">
        <v>2.2126570579083045</v>
      </c>
      <c r="X782" s="7">
        <v>24440101.1336862</v>
      </c>
      <c r="Y782" s="7">
        <v>5815631</v>
      </c>
      <c r="Z782" s="7">
        <v>653172.47999999998</v>
      </c>
      <c r="AA782" s="7">
        <v>1072114.6536862007</v>
      </c>
      <c r="AB782" s="7">
        <v>14042378</v>
      </c>
      <c r="AC782" s="7">
        <v>2856805</v>
      </c>
      <c r="AD782" s="7">
        <v>12319344.9956862</v>
      </c>
      <c r="AE782" s="7">
        <v>0</v>
      </c>
      <c r="AF782" s="7">
        <v>17548866.370000001</v>
      </c>
      <c r="AG782" s="7">
        <v>49808.768000000004</v>
      </c>
      <c r="AH782" s="7">
        <v>12319344.9956862</v>
      </c>
      <c r="AI782" s="7">
        <v>4522487</v>
      </c>
      <c r="AJ782" s="7">
        <v>73252</v>
      </c>
      <c r="AK782" s="7">
        <v>8178571</v>
      </c>
      <c r="AL782" s="7">
        <v>438808</v>
      </c>
      <c r="AM782" s="7">
        <v>304321</v>
      </c>
      <c r="AN782" s="7">
        <v>0</v>
      </c>
      <c r="AO782" s="7">
        <v>0</v>
      </c>
      <c r="AP782" s="7">
        <v>10778350</v>
      </c>
      <c r="AQ782" s="7">
        <v>688243</v>
      </c>
      <c r="AR782" s="7">
        <v>5416573</v>
      </c>
      <c r="AS782" s="7">
        <v>61346</v>
      </c>
      <c r="AT782" s="7">
        <v>9690215</v>
      </c>
      <c r="AU782" s="7">
        <v>778192</v>
      </c>
      <c r="AV782" s="7">
        <v>534828</v>
      </c>
      <c r="AW782" s="7">
        <v>0</v>
      </c>
      <c r="AX782" s="7">
        <v>0</v>
      </c>
      <c r="AY782" s="7">
        <v>12399779</v>
      </c>
      <c r="AZ782" s="7">
        <v>322770</v>
      </c>
      <c r="BA782" s="7">
        <v>653172.47999999998</v>
      </c>
      <c r="BB782" s="7">
        <v>0</v>
      </c>
      <c r="BC782" s="7">
        <v>0</v>
      </c>
      <c r="BD782" s="7">
        <v>7023.36</v>
      </c>
      <c r="BE782" s="7">
        <v>0</v>
      </c>
      <c r="BF782" s="7">
        <v>0</v>
      </c>
      <c r="BG782" s="7">
        <v>727033.65368620073</v>
      </c>
      <c r="BH782" s="7">
        <v>8108</v>
      </c>
      <c r="BI782" s="7">
        <v>345081</v>
      </c>
      <c r="BJ782" s="7">
        <v>4749335.689166666</v>
      </c>
      <c r="BK782" s="7">
        <v>2317526.1733333329</v>
      </c>
      <c r="BL782" s="7">
        <v>1438922.1166666665</v>
      </c>
      <c r="BM782" s="7">
        <v>6849393.8299999991</v>
      </c>
      <c r="BN782" s="130">
        <v>0.78</v>
      </c>
      <c r="BO782" s="131">
        <v>2.8315879999999999E-4</v>
      </c>
      <c r="BP782" s="161">
        <v>7175.7160155455385</v>
      </c>
      <c r="BQ782" s="162">
        <v>14042378</v>
      </c>
      <c r="BR782" s="161">
        <v>418099</v>
      </c>
      <c r="BS782" s="163">
        <v>0</v>
      </c>
      <c r="BT782" s="163">
        <v>2203781.8663138002</v>
      </c>
      <c r="BU782" s="161">
        <v>17548866.370000001</v>
      </c>
      <c r="BV782" s="161">
        <v>49808.77</v>
      </c>
      <c r="BW782" s="165">
        <v>14523126.8663138</v>
      </c>
      <c r="BX782" s="161">
        <v>418099</v>
      </c>
    </row>
    <row r="783" spans="1:76" ht="14.45" x14ac:dyDescent="0.3">
      <c r="A783" s="164" t="s">
        <v>31</v>
      </c>
      <c r="B783" s="6" t="s">
        <v>93</v>
      </c>
      <c r="C783" s="6" t="s">
        <v>32</v>
      </c>
      <c r="D783" s="6" t="s">
        <v>32</v>
      </c>
      <c r="E783" s="6" t="s">
        <v>40</v>
      </c>
      <c r="F783" s="24" t="str">
        <f>+Tabela1[[#This Row],[WK]]&amp;Tabela1[[#This Row],[PK]]&amp;Tabela1[[#This Row],[GK]]</f>
        <v>120202</v>
      </c>
      <c r="G783" s="6" t="s">
        <v>774</v>
      </c>
      <c r="H783" s="7">
        <v>1152790526.177213</v>
      </c>
      <c r="I783" s="8">
        <v>1.371</v>
      </c>
      <c r="J783" s="7">
        <v>1580475811.3899999</v>
      </c>
      <c r="K783" s="8">
        <v>7.0000000000000007E-2</v>
      </c>
      <c r="L783" s="7">
        <v>110633306.7973</v>
      </c>
      <c r="M783" s="7">
        <v>64555344.797299996</v>
      </c>
      <c r="N783" s="9">
        <v>1.4010026050479403</v>
      </c>
      <c r="O783" s="7">
        <v>67835252</v>
      </c>
      <c r="P783" s="8">
        <v>1.2949999999999999</v>
      </c>
      <c r="Q783" s="7">
        <v>87846651</v>
      </c>
      <c r="R783" s="8">
        <v>1.6E-2</v>
      </c>
      <c r="S783" s="7">
        <v>1405546.416</v>
      </c>
      <c r="T783" s="7">
        <v>-3980758.5839999998</v>
      </c>
      <c r="U783" s="9">
        <v>-0.73905183312122125</v>
      </c>
      <c r="V783" s="7">
        <v>60574586.21329999</v>
      </c>
      <c r="W783" s="9">
        <v>1.1770222281277218</v>
      </c>
      <c r="X783" s="7">
        <v>79979097.752796292</v>
      </c>
      <c r="Y783" s="7">
        <v>2515431</v>
      </c>
      <c r="Z783" s="7">
        <v>685509.51</v>
      </c>
      <c r="AA783" s="7">
        <v>4351356.2427962916</v>
      </c>
      <c r="AB783" s="7">
        <v>68112710</v>
      </c>
      <c r="AC783" s="7">
        <v>4314091</v>
      </c>
      <c r="AD783" s="7">
        <v>19404511.539496295</v>
      </c>
      <c r="AE783" s="7">
        <v>0</v>
      </c>
      <c r="AF783" s="7">
        <v>110633306.7973</v>
      </c>
      <c r="AG783" s="7">
        <v>1405546.416</v>
      </c>
      <c r="AH783" s="7">
        <v>19404511.539496295</v>
      </c>
      <c r="AI783" s="7">
        <v>38472107</v>
      </c>
      <c r="AJ783" s="7">
        <v>4450632</v>
      </c>
      <c r="AK783" s="7">
        <v>6243654</v>
      </c>
      <c r="AL783" s="7">
        <v>1205503</v>
      </c>
      <c r="AM783" s="7">
        <v>1425937</v>
      </c>
      <c r="AN783" s="7">
        <v>0</v>
      </c>
      <c r="AO783" s="7">
        <v>0</v>
      </c>
      <c r="AP783" s="7">
        <v>53865450</v>
      </c>
      <c r="AQ783" s="7">
        <v>4380089</v>
      </c>
      <c r="AR783" s="7">
        <v>46077962</v>
      </c>
      <c r="AS783" s="7">
        <v>5386305</v>
      </c>
      <c r="AT783" s="7">
        <v>11591571</v>
      </c>
      <c r="AU783" s="7">
        <v>106792</v>
      </c>
      <c r="AV783" s="7">
        <v>1550700</v>
      </c>
      <c r="AW783" s="7">
        <v>0</v>
      </c>
      <c r="AX783" s="7">
        <v>0</v>
      </c>
      <c r="AY783" s="7">
        <v>61758714</v>
      </c>
      <c r="AZ783" s="7">
        <v>1907425</v>
      </c>
      <c r="BA783" s="7">
        <v>685509.51</v>
      </c>
      <c r="BB783" s="7">
        <v>0</v>
      </c>
      <c r="BC783" s="7">
        <v>0</v>
      </c>
      <c r="BD783" s="7">
        <v>7371.07</v>
      </c>
      <c r="BE783" s="7">
        <v>0</v>
      </c>
      <c r="BF783" s="7">
        <v>0</v>
      </c>
      <c r="BG783" s="7">
        <v>3181355.2427962916</v>
      </c>
      <c r="BH783" s="7">
        <v>35479</v>
      </c>
      <c r="BI783" s="7">
        <v>1170001</v>
      </c>
      <c r="BJ783" s="7">
        <v>16102853.077499997</v>
      </c>
      <c r="BK783" s="7">
        <v>12800247.826666664</v>
      </c>
      <c r="BL783" s="7">
        <v>2641360.9933333336</v>
      </c>
      <c r="BM783" s="7">
        <v>7927699.0166666657</v>
      </c>
      <c r="BN783" s="130">
        <v>0.97899999999999998</v>
      </c>
      <c r="BO783" s="131">
        <v>1.3198177000000001E-3</v>
      </c>
      <c r="BP783" s="161">
        <v>33446.320508041244</v>
      </c>
      <c r="BQ783" s="162">
        <v>68112710</v>
      </c>
      <c r="BR783" s="161">
        <v>1762476</v>
      </c>
      <c r="BS783" s="163">
        <v>0</v>
      </c>
      <c r="BT783" s="163">
        <v>2698580.2472037077</v>
      </c>
      <c r="BU783" s="161">
        <v>110633306.8</v>
      </c>
      <c r="BV783" s="161">
        <v>1405546.42</v>
      </c>
      <c r="BW783" s="165">
        <v>22103091.787203707</v>
      </c>
      <c r="BX783" s="161">
        <v>1762476</v>
      </c>
    </row>
    <row r="784" spans="1:76" ht="14.45" x14ac:dyDescent="0.3">
      <c r="A784" s="164" t="s">
        <v>31</v>
      </c>
      <c r="B784" s="6" t="s">
        <v>93</v>
      </c>
      <c r="C784" s="6" t="s">
        <v>32</v>
      </c>
      <c r="D784" s="6" t="s">
        <v>37</v>
      </c>
      <c r="E784" s="6" t="s">
        <v>40</v>
      </c>
      <c r="F784" s="24" t="str">
        <f>+Tabela1[[#This Row],[WK]]&amp;Tabela1[[#This Row],[PK]]&amp;Tabela1[[#This Row],[GK]]</f>
        <v>120203</v>
      </c>
      <c r="G784" s="6" t="s">
        <v>775</v>
      </c>
      <c r="H784" s="7">
        <v>237412942.63099816</v>
      </c>
      <c r="I784" s="8">
        <v>1.371</v>
      </c>
      <c r="J784" s="7">
        <v>325493144.35000002</v>
      </c>
      <c r="K784" s="8">
        <v>7.0000000000000007E-2</v>
      </c>
      <c r="L784" s="7">
        <v>22784520.104500003</v>
      </c>
      <c r="M784" s="7">
        <v>14855678.104500003</v>
      </c>
      <c r="N784" s="9">
        <v>1.8736251907277259</v>
      </c>
      <c r="O784" s="7">
        <v>11563876</v>
      </c>
      <c r="P784" s="8">
        <v>1.2949999999999999</v>
      </c>
      <c r="Q784" s="7">
        <v>14975219</v>
      </c>
      <c r="R784" s="8">
        <v>1.6E-2</v>
      </c>
      <c r="S784" s="7">
        <v>239603.50400000002</v>
      </c>
      <c r="T784" s="7">
        <v>33785.504000000015</v>
      </c>
      <c r="U784" s="9">
        <v>0.16415232875647423</v>
      </c>
      <c r="V784" s="7">
        <v>14889463.608500004</v>
      </c>
      <c r="W784" s="9">
        <v>1.8303731942699515</v>
      </c>
      <c r="X784" s="7">
        <v>47736348.056243807</v>
      </c>
      <c r="Y784" s="7">
        <v>12830143</v>
      </c>
      <c r="Z784" s="7">
        <v>616894.73</v>
      </c>
      <c r="AA784" s="7">
        <v>1175974.3262438108</v>
      </c>
      <c r="AB784" s="7">
        <v>33113336</v>
      </c>
      <c r="AC784" s="7">
        <v>0</v>
      </c>
      <c r="AD784" s="7">
        <v>32846884.447743803</v>
      </c>
      <c r="AE784" s="7">
        <v>0</v>
      </c>
      <c r="AF784" s="7">
        <v>22784520.104500003</v>
      </c>
      <c r="AG784" s="7">
        <v>239603.50400000002</v>
      </c>
      <c r="AH784" s="7">
        <v>32846884.447743803</v>
      </c>
      <c r="AI784" s="7">
        <v>6620068</v>
      </c>
      <c r="AJ784" s="7">
        <v>186064</v>
      </c>
      <c r="AK784" s="7">
        <v>9256035</v>
      </c>
      <c r="AL784" s="7">
        <v>793848</v>
      </c>
      <c r="AM784" s="7">
        <v>364885</v>
      </c>
      <c r="AN784" s="7">
        <v>0</v>
      </c>
      <c r="AO784" s="7">
        <v>0</v>
      </c>
      <c r="AP784" s="7">
        <v>27707512</v>
      </c>
      <c r="AQ784" s="7">
        <v>1209398</v>
      </c>
      <c r="AR784" s="7">
        <v>7928842</v>
      </c>
      <c r="AS784" s="7">
        <v>205818</v>
      </c>
      <c r="AT784" s="7">
        <v>10240544</v>
      </c>
      <c r="AU784" s="7">
        <v>884609</v>
      </c>
      <c r="AV784" s="7">
        <v>396670</v>
      </c>
      <c r="AW784" s="7">
        <v>0</v>
      </c>
      <c r="AX784" s="7">
        <v>0</v>
      </c>
      <c r="AY784" s="7">
        <v>30152880</v>
      </c>
      <c r="AZ784" s="7">
        <v>501186</v>
      </c>
      <c r="BA784" s="7">
        <v>616894.73</v>
      </c>
      <c r="BB784" s="7">
        <v>0</v>
      </c>
      <c r="BC784" s="7">
        <v>5.6</v>
      </c>
      <c r="BD784" s="7">
        <v>6614.61</v>
      </c>
      <c r="BE784" s="7">
        <v>0</v>
      </c>
      <c r="BF784" s="7">
        <v>0</v>
      </c>
      <c r="BG784" s="7">
        <v>871669.32624381082</v>
      </c>
      <c r="BH784" s="7">
        <v>9721</v>
      </c>
      <c r="BI784" s="7">
        <v>304305</v>
      </c>
      <c r="BJ784" s="7">
        <v>4188258.5708333319</v>
      </c>
      <c r="BK784" s="7">
        <v>2926644.3599999985</v>
      </c>
      <c r="BL784" s="7">
        <v>1236684.0799999998</v>
      </c>
      <c r="BM784" s="7">
        <v>2573088.6833333336</v>
      </c>
      <c r="BN784" s="130">
        <v>0.67300000000000004</v>
      </c>
      <c r="BO784" s="131">
        <v>3.9188279999999997E-4</v>
      </c>
      <c r="BP784" s="161">
        <v>9931.1429406448697</v>
      </c>
      <c r="BQ784" s="162">
        <v>33113336</v>
      </c>
      <c r="BR784" s="161">
        <v>472001</v>
      </c>
      <c r="BS784" s="163">
        <v>0</v>
      </c>
      <c r="BT784" s="163">
        <v>0</v>
      </c>
      <c r="BU784" s="161">
        <v>22784520.100000001</v>
      </c>
      <c r="BV784" s="161">
        <v>239603.5</v>
      </c>
      <c r="BW784" s="165">
        <v>32846884.449999999</v>
      </c>
      <c r="BX784" s="161">
        <v>472001</v>
      </c>
    </row>
    <row r="785" spans="1:76" ht="14.45" x14ac:dyDescent="0.3">
      <c r="A785" s="164" t="s">
        <v>31</v>
      </c>
      <c r="B785" s="6" t="s">
        <v>93</v>
      </c>
      <c r="C785" s="6" t="s">
        <v>32</v>
      </c>
      <c r="D785" s="6" t="s">
        <v>39</v>
      </c>
      <c r="E785" s="6" t="s">
        <v>36</v>
      </c>
      <c r="F785" s="24" t="str">
        <f>+Tabela1[[#This Row],[WK]]&amp;Tabela1[[#This Row],[PK]]&amp;Tabela1[[#This Row],[GK]]</f>
        <v>120204</v>
      </c>
      <c r="G785" s="6" t="s">
        <v>776</v>
      </c>
      <c r="H785" s="7">
        <v>383435460.43819946</v>
      </c>
      <c r="I785" s="8">
        <v>1.371</v>
      </c>
      <c r="J785" s="7">
        <v>525690016.25999999</v>
      </c>
      <c r="K785" s="8">
        <v>7.0000000000000007E-2</v>
      </c>
      <c r="L785" s="7">
        <v>36798301.1382</v>
      </c>
      <c r="M785" s="7">
        <v>24711012.1382</v>
      </c>
      <c r="N785" s="9">
        <v>2.0443800208797853</v>
      </c>
      <c r="O785" s="7">
        <v>38454683</v>
      </c>
      <c r="P785" s="8">
        <v>1.2949999999999999</v>
      </c>
      <c r="Q785" s="7">
        <v>49798814</v>
      </c>
      <c r="R785" s="8">
        <v>1.6E-2</v>
      </c>
      <c r="S785" s="7">
        <v>796781.02399999998</v>
      </c>
      <c r="T785" s="7">
        <v>398461.02399999998</v>
      </c>
      <c r="U785" s="9">
        <v>1.0003540469973891</v>
      </c>
      <c r="V785" s="7">
        <v>25109473.162199996</v>
      </c>
      <c r="W785" s="9">
        <v>2.011073161285124</v>
      </c>
      <c r="X785" s="7">
        <v>47322391.770805947</v>
      </c>
      <c r="Y785" s="7">
        <v>12377695</v>
      </c>
      <c r="Z785" s="7">
        <v>510960.6</v>
      </c>
      <c r="AA785" s="7">
        <v>2000079.1708059476</v>
      </c>
      <c r="AB785" s="7">
        <v>30879865</v>
      </c>
      <c r="AC785" s="7">
        <v>1553792</v>
      </c>
      <c r="AD785" s="7">
        <v>22212918.608605947</v>
      </c>
      <c r="AE785" s="7">
        <v>0</v>
      </c>
      <c r="AF785" s="7">
        <v>36798301.1382</v>
      </c>
      <c r="AG785" s="7">
        <v>796781.02399999998</v>
      </c>
      <c r="AH785" s="7">
        <v>22212918.608605947</v>
      </c>
      <c r="AI785" s="7">
        <v>10092102</v>
      </c>
      <c r="AJ785" s="7">
        <v>232857</v>
      </c>
      <c r="AK785" s="7">
        <v>14694408</v>
      </c>
      <c r="AL785" s="7">
        <v>1114967</v>
      </c>
      <c r="AM785" s="7">
        <v>739976</v>
      </c>
      <c r="AN785" s="7">
        <v>0</v>
      </c>
      <c r="AO785" s="7">
        <v>0</v>
      </c>
      <c r="AP785" s="7">
        <v>24212919</v>
      </c>
      <c r="AQ785" s="7">
        <v>1619161</v>
      </c>
      <c r="AR785" s="7">
        <v>12087289</v>
      </c>
      <c r="AS785" s="7">
        <v>398320</v>
      </c>
      <c r="AT785" s="7">
        <v>16506491</v>
      </c>
      <c r="AU785" s="7">
        <v>724484</v>
      </c>
      <c r="AV785" s="7">
        <v>771490</v>
      </c>
      <c r="AW785" s="7">
        <v>0</v>
      </c>
      <c r="AX785" s="7">
        <v>0</v>
      </c>
      <c r="AY785" s="7">
        <v>27341852</v>
      </c>
      <c r="AZ785" s="7">
        <v>671491</v>
      </c>
      <c r="BA785" s="7">
        <v>510960.6</v>
      </c>
      <c r="BB785" s="7">
        <v>0</v>
      </c>
      <c r="BC785" s="7">
        <v>0</v>
      </c>
      <c r="BD785" s="7">
        <v>5494.2</v>
      </c>
      <c r="BE785" s="7">
        <v>0</v>
      </c>
      <c r="BF785" s="7">
        <v>0</v>
      </c>
      <c r="BG785" s="7">
        <v>1300375.1708059476</v>
      </c>
      <c r="BH785" s="7">
        <v>14502</v>
      </c>
      <c r="BI785" s="7">
        <v>699704</v>
      </c>
      <c r="BJ785" s="7">
        <v>9630076.628333332</v>
      </c>
      <c r="BK785" s="7">
        <v>5938143.8033333318</v>
      </c>
      <c r="BL785" s="7">
        <v>3941104.39</v>
      </c>
      <c r="BM785" s="7">
        <v>6885522.5200000005</v>
      </c>
      <c r="BN785" s="130">
        <v>0.75800000000000001</v>
      </c>
      <c r="BO785" s="131">
        <v>5.3586080000000004E-4</v>
      </c>
      <c r="BP785" s="161">
        <v>13579.032036110435</v>
      </c>
      <c r="BQ785" s="162">
        <v>30879865</v>
      </c>
      <c r="BR785" s="161">
        <v>714425</v>
      </c>
      <c r="BS785" s="163">
        <v>0</v>
      </c>
      <c r="BT785" s="163">
        <v>2407841.22919406</v>
      </c>
      <c r="BU785" s="161">
        <v>36798301.140000001</v>
      </c>
      <c r="BV785" s="161">
        <v>796781.02</v>
      </c>
      <c r="BW785" s="165">
        <v>24620759.839194059</v>
      </c>
      <c r="BX785" s="161">
        <v>714425</v>
      </c>
    </row>
    <row r="786" spans="1:76" ht="14.45" x14ac:dyDescent="0.3">
      <c r="A786" s="164" t="s">
        <v>31</v>
      </c>
      <c r="B786" s="6" t="s">
        <v>93</v>
      </c>
      <c r="C786" s="6" t="s">
        <v>32</v>
      </c>
      <c r="D786" s="6" t="s">
        <v>42</v>
      </c>
      <c r="E786" s="6" t="s">
        <v>36</v>
      </c>
      <c r="F786" s="24" t="str">
        <f>+Tabela1[[#This Row],[WK]]&amp;Tabela1[[#This Row],[PK]]&amp;Tabela1[[#This Row],[GK]]</f>
        <v>120205</v>
      </c>
      <c r="G786" s="6" t="s">
        <v>777</v>
      </c>
      <c r="H786" s="7">
        <v>196706126.1327987</v>
      </c>
      <c r="I786" s="8">
        <v>1.371</v>
      </c>
      <c r="J786" s="7">
        <v>269684098.93000001</v>
      </c>
      <c r="K786" s="8">
        <v>7.0000000000000007E-2</v>
      </c>
      <c r="L786" s="7">
        <v>18877886.925100002</v>
      </c>
      <c r="M786" s="7">
        <v>13121338.925100002</v>
      </c>
      <c r="N786" s="9">
        <v>2.2793762729156435</v>
      </c>
      <c r="O786" s="7">
        <v>21488237</v>
      </c>
      <c r="P786" s="8">
        <v>1.2949999999999999</v>
      </c>
      <c r="Q786" s="7">
        <v>27827267</v>
      </c>
      <c r="R786" s="8">
        <v>1.6E-2</v>
      </c>
      <c r="S786" s="7">
        <v>445236.272</v>
      </c>
      <c r="T786" s="7">
        <v>309753.272</v>
      </c>
      <c r="U786" s="9">
        <v>2.2862888480473567</v>
      </c>
      <c r="V786" s="7">
        <v>13431092.197100002</v>
      </c>
      <c r="W786" s="9">
        <v>2.2795352225913277</v>
      </c>
      <c r="X786" s="7">
        <v>32625838.950011481</v>
      </c>
      <c r="Y786" s="7">
        <v>9406705</v>
      </c>
      <c r="Z786" s="7">
        <v>510875.97</v>
      </c>
      <c r="AA786" s="7">
        <v>1170893.9800114804</v>
      </c>
      <c r="AB786" s="7">
        <v>21537364</v>
      </c>
      <c r="AC786" s="7">
        <v>0</v>
      </c>
      <c r="AD786" s="7">
        <v>19194746.752911478</v>
      </c>
      <c r="AE786" s="7">
        <v>0</v>
      </c>
      <c r="AF786" s="7">
        <v>18877886.925100002</v>
      </c>
      <c r="AG786" s="7">
        <v>445236.272</v>
      </c>
      <c r="AH786" s="7">
        <v>19194746.752911478</v>
      </c>
      <c r="AI786" s="7">
        <v>4806344</v>
      </c>
      <c r="AJ786" s="7">
        <v>80445</v>
      </c>
      <c r="AK786" s="7">
        <v>8369096</v>
      </c>
      <c r="AL786" s="7">
        <v>520587</v>
      </c>
      <c r="AM786" s="7">
        <v>775543</v>
      </c>
      <c r="AN786" s="7">
        <v>0</v>
      </c>
      <c r="AO786" s="7">
        <v>0</v>
      </c>
      <c r="AP786" s="7">
        <v>15958049</v>
      </c>
      <c r="AQ786" s="7">
        <v>1245203</v>
      </c>
      <c r="AR786" s="7">
        <v>5756548</v>
      </c>
      <c r="AS786" s="7">
        <v>135483</v>
      </c>
      <c r="AT786" s="7">
        <v>9399573</v>
      </c>
      <c r="AU786" s="7">
        <v>873353</v>
      </c>
      <c r="AV786" s="7">
        <v>660299</v>
      </c>
      <c r="AW786" s="7">
        <v>0</v>
      </c>
      <c r="AX786" s="7">
        <v>0</v>
      </c>
      <c r="AY786" s="7">
        <v>18633570</v>
      </c>
      <c r="AZ786" s="7">
        <v>532003</v>
      </c>
      <c r="BA786" s="7">
        <v>510875.97</v>
      </c>
      <c r="BB786" s="7">
        <v>0</v>
      </c>
      <c r="BC786" s="7">
        <v>0</v>
      </c>
      <c r="BD786" s="7">
        <v>5493.29</v>
      </c>
      <c r="BE786" s="7">
        <v>0</v>
      </c>
      <c r="BF786" s="7">
        <v>0</v>
      </c>
      <c r="BG786" s="7">
        <v>727481.98001148039</v>
      </c>
      <c r="BH786" s="7">
        <v>8113</v>
      </c>
      <c r="BI786" s="7">
        <v>443412</v>
      </c>
      <c r="BJ786" s="7">
        <v>6102606.0625</v>
      </c>
      <c r="BK786" s="7">
        <v>90072.896666667424</v>
      </c>
      <c r="BL786" s="7">
        <v>9500116.9399999995</v>
      </c>
      <c r="BM786" s="7">
        <v>5049898.7833333323</v>
      </c>
      <c r="BN786" s="130">
        <v>0.69799999999999995</v>
      </c>
      <c r="BO786" s="131">
        <v>3.1498060000000001E-4</v>
      </c>
      <c r="BP786" s="161">
        <v>7982.1336268854302</v>
      </c>
      <c r="BQ786" s="162">
        <v>21537364</v>
      </c>
      <c r="BR786" s="161">
        <v>391336</v>
      </c>
      <c r="BS786" s="163">
        <v>0</v>
      </c>
      <c r="BT786" s="163">
        <v>364295.04998852313</v>
      </c>
      <c r="BU786" s="161">
        <v>18877886.93</v>
      </c>
      <c r="BV786" s="161">
        <v>445236.27</v>
      </c>
      <c r="BW786" s="165">
        <v>19559041.799988523</v>
      </c>
      <c r="BX786" s="161">
        <v>391336</v>
      </c>
    </row>
    <row r="787" spans="1:76" ht="14.45" x14ac:dyDescent="0.3">
      <c r="A787" s="164" t="s">
        <v>31</v>
      </c>
      <c r="B787" s="6" t="s">
        <v>93</v>
      </c>
      <c r="C787" s="6" t="s">
        <v>32</v>
      </c>
      <c r="D787" s="6" t="s">
        <v>44</v>
      </c>
      <c r="E787" s="6" t="s">
        <v>36</v>
      </c>
      <c r="F787" s="24" t="str">
        <f>+Tabela1[[#This Row],[WK]]&amp;Tabela1[[#This Row],[PK]]&amp;Tabela1[[#This Row],[GK]]</f>
        <v>120206</v>
      </c>
      <c r="G787" s="6" t="s">
        <v>778</v>
      </c>
      <c r="H787" s="7">
        <v>170679259.01739874</v>
      </c>
      <c r="I787" s="8">
        <v>1.371</v>
      </c>
      <c r="J787" s="7">
        <v>234001264.11000001</v>
      </c>
      <c r="K787" s="8">
        <v>7.0000000000000007E-2</v>
      </c>
      <c r="L787" s="7">
        <v>16380088.487700002</v>
      </c>
      <c r="M787" s="7">
        <v>8901499.4877000023</v>
      </c>
      <c r="N787" s="9">
        <v>1.190264565641995</v>
      </c>
      <c r="O787" s="7">
        <v>7224963</v>
      </c>
      <c r="P787" s="8">
        <v>1.2949999999999999</v>
      </c>
      <c r="Q787" s="7">
        <v>9356327</v>
      </c>
      <c r="R787" s="8">
        <v>1.6E-2</v>
      </c>
      <c r="S787" s="7">
        <v>149701.23199999999</v>
      </c>
      <c r="T787" s="7">
        <v>71709.231999999989</v>
      </c>
      <c r="U787" s="9">
        <v>0.91944343009539431</v>
      </c>
      <c r="V787" s="7">
        <v>8973208.719700003</v>
      </c>
      <c r="W787" s="9">
        <v>1.1874694017969241</v>
      </c>
      <c r="X787" s="7">
        <v>28389149.866427675</v>
      </c>
      <c r="Y787" s="7">
        <v>8879895</v>
      </c>
      <c r="Z787" s="7">
        <v>438586.13999999996</v>
      </c>
      <c r="AA787" s="7">
        <v>883112.72642767208</v>
      </c>
      <c r="AB787" s="7">
        <v>18187556</v>
      </c>
      <c r="AC787" s="7">
        <v>0</v>
      </c>
      <c r="AD787" s="7">
        <v>19415941.146727674</v>
      </c>
      <c r="AE787" s="7">
        <v>0</v>
      </c>
      <c r="AF787" s="7">
        <v>16380088.487700002</v>
      </c>
      <c r="AG787" s="7">
        <v>149701.23199999999</v>
      </c>
      <c r="AH787" s="7">
        <v>19415941.146727674</v>
      </c>
      <c r="AI787" s="7">
        <v>6244136</v>
      </c>
      <c r="AJ787" s="7">
        <v>72771</v>
      </c>
      <c r="AK787" s="7">
        <v>5010209</v>
      </c>
      <c r="AL787" s="7">
        <v>0</v>
      </c>
      <c r="AM787" s="7">
        <v>852666</v>
      </c>
      <c r="AN787" s="7">
        <v>0</v>
      </c>
      <c r="AO787" s="7">
        <v>0</v>
      </c>
      <c r="AP787" s="7">
        <v>14103461</v>
      </c>
      <c r="AQ787" s="7">
        <v>875222</v>
      </c>
      <c r="AR787" s="7">
        <v>7478589</v>
      </c>
      <c r="AS787" s="7">
        <v>77992</v>
      </c>
      <c r="AT787" s="7">
        <v>5964351</v>
      </c>
      <c r="AU787" s="7">
        <v>130033</v>
      </c>
      <c r="AV787" s="7">
        <v>818894</v>
      </c>
      <c r="AW787" s="7">
        <v>0</v>
      </c>
      <c r="AX787" s="7">
        <v>0</v>
      </c>
      <c r="AY787" s="7">
        <v>16092541</v>
      </c>
      <c r="AZ787" s="7">
        <v>392514</v>
      </c>
      <c r="BA787" s="7">
        <v>438586.13999999996</v>
      </c>
      <c r="BB787" s="7">
        <v>0</v>
      </c>
      <c r="BC787" s="7">
        <v>0</v>
      </c>
      <c r="BD787" s="7">
        <v>4715.9799999999996</v>
      </c>
      <c r="BE787" s="7">
        <v>0</v>
      </c>
      <c r="BF787" s="7">
        <v>0</v>
      </c>
      <c r="BG787" s="7">
        <v>593875.72642767208</v>
      </c>
      <c r="BH787" s="7">
        <v>6623</v>
      </c>
      <c r="BI787" s="7">
        <v>289237</v>
      </c>
      <c r="BJ787" s="7">
        <v>3980818.8725000005</v>
      </c>
      <c r="BK787" s="7">
        <v>0</v>
      </c>
      <c r="BL787" s="7">
        <v>5127109.83</v>
      </c>
      <c r="BM787" s="7">
        <v>5669055.830000001</v>
      </c>
      <c r="BN787" s="130">
        <v>0.67100000000000004</v>
      </c>
      <c r="BO787" s="131">
        <v>2.6870110000000002E-4</v>
      </c>
      <c r="BP787" s="161">
        <v>6809.5263806194835</v>
      </c>
      <c r="BQ787" s="162">
        <v>18187556</v>
      </c>
      <c r="BR787" s="161">
        <v>331190</v>
      </c>
      <c r="BS787" s="163">
        <v>905294.38642767491</v>
      </c>
      <c r="BT787" s="163">
        <v>0</v>
      </c>
      <c r="BU787" s="161">
        <v>16380088.49</v>
      </c>
      <c r="BV787" s="161">
        <v>149701.23000000001</v>
      </c>
      <c r="BW787" s="165">
        <v>18510646.760000002</v>
      </c>
      <c r="BX787" s="161">
        <v>331190</v>
      </c>
    </row>
    <row r="788" spans="1:76" ht="14.45" x14ac:dyDescent="0.3">
      <c r="A788" s="164" t="s">
        <v>31</v>
      </c>
      <c r="B788" s="6" t="s">
        <v>93</v>
      </c>
      <c r="C788" s="6" t="s">
        <v>32</v>
      </c>
      <c r="D788" s="6" t="s">
        <v>51</v>
      </c>
      <c r="E788" s="6" t="s">
        <v>36</v>
      </c>
      <c r="F788" s="24" t="str">
        <f>+Tabela1[[#This Row],[WK]]&amp;Tabela1[[#This Row],[PK]]&amp;Tabela1[[#This Row],[GK]]</f>
        <v>120207</v>
      </c>
      <c r="G788" s="6" t="s">
        <v>779</v>
      </c>
      <c r="H788" s="7">
        <v>191325237.8277986</v>
      </c>
      <c r="I788" s="8">
        <v>1.371</v>
      </c>
      <c r="J788" s="7">
        <v>262306901.06</v>
      </c>
      <c r="K788" s="8">
        <v>7.0000000000000007E-2</v>
      </c>
      <c r="L788" s="7">
        <v>18361483.074200001</v>
      </c>
      <c r="M788" s="7">
        <v>12362110.074200001</v>
      </c>
      <c r="N788" s="9">
        <v>2.0605670082856995</v>
      </c>
      <c r="O788" s="7">
        <v>6133575</v>
      </c>
      <c r="P788" s="8">
        <v>1.2949999999999999</v>
      </c>
      <c r="Q788" s="7">
        <v>7942980</v>
      </c>
      <c r="R788" s="8">
        <v>1.6E-2</v>
      </c>
      <c r="S788" s="7">
        <v>127087.68000000001</v>
      </c>
      <c r="T788" s="7">
        <v>-106635.31999999999</v>
      </c>
      <c r="U788" s="9">
        <v>-0.45624658249295102</v>
      </c>
      <c r="V788" s="7">
        <v>12255474.7542</v>
      </c>
      <c r="W788" s="9">
        <v>1.966193807090409</v>
      </c>
      <c r="X788" s="7">
        <v>32306815.179696828</v>
      </c>
      <c r="Y788" s="7">
        <v>9074771</v>
      </c>
      <c r="Z788" s="7">
        <v>744775.15500000003</v>
      </c>
      <c r="AA788" s="7">
        <v>1250130.0246968283</v>
      </c>
      <c r="AB788" s="7">
        <v>19652590</v>
      </c>
      <c r="AC788" s="7">
        <v>1584549</v>
      </c>
      <c r="AD788" s="7">
        <v>20051340.425496828</v>
      </c>
      <c r="AE788" s="7">
        <v>0</v>
      </c>
      <c r="AF788" s="7">
        <v>18361483.074200001</v>
      </c>
      <c r="AG788" s="7">
        <v>127087.68000000001</v>
      </c>
      <c r="AH788" s="7">
        <v>20051340.425496828</v>
      </c>
      <c r="AI788" s="7">
        <v>5009087</v>
      </c>
      <c r="AJ788" s="7">
        <v>150878</v>
      </c>
      <c r="AK788" s="7">
        <v>10338219</v>
      </c>
      <c r="AL788" s="7">
        <v>235702</v>
      </c>
      <c r="AM788" s="7">
        <v>1015731</v>
      </c>
      <c r="AN788" s="7">
        <v>0</v>
      </c>
      <c r="AO788" s="7">
        <v>0</v>
      </c>
      <c r="AP788" s="7">
        <v>15653002</v>
      </c>
      <c r="AQ788" s="7">
        <v>863287</v>
      </c>
      <c r="AR788" s="7">
        <v>5999373</v>
      </c>
      <c r="AS788" s="7">
        <v>233723</v>
      </c>
      <c r="AT788" s="7">
        <v>11805027</v>
      </c>
      <c r="AU788" s="7">
        <v>480542</v>
      </c>
      <c r="AV788" s="7">
        <v>911180</v>
      </c>
      <c r="AW788" s="7">
        <v>0</v>
      </c>
      <c r="AX788" s="7">
        <v>0</v>
      </c>
      <c r="AY788" s="7">
        <v>17895278</v>
      </c>
      <c r="AZ788" s="7">
        <v>353587</v>
      </c>
      <c r="BA788" s="7">
        <v>744775.15500000003</v>
      </c>
      <c r="BB788" s="7">
        <v>0</v>
      </c>
      <c r="BC788" s="7">
        <v>0</v>
      </c>
      <c r="BD788" s="7">
        <v>7717.66</v>
      </c>
      <c r="BE788" s="7">
        <v>581.35</v>
      </c>
      <c r="BF788" s="7">
        <v>0</v>
      </c>
      <c r="BG788" s="7">
        <v>818137.02469682845</v>
      </c>
      <c r="BH788" s="7">
        <v>9124</v>
      </c>
      <c r="BI788" s="7">
        <v>431993</v>
      </c>
      <c r="BJ788" s="7">
        <v>5945475.4674999984</v>
      </c>
      <c r="BK788" s="7">
        <v>114565.99666666519</v>
      </c>
      <c r="BL788" s="7">
        <v>8724589.5333333332</v>
      </c>
      <c r="BM788" s="7">
        <v>5874458.8166666673</v>
      </c>
      <c r="BN788" s="130">
        <v>0.71499999999999997</v>
      </c>
      <c r="BO788" s="131">
        <v>3.2421270000000001E-4</v>
      </c>
      <c r="BP788" s="161">
        <v>8216.2548688873339</v>
      </c>
      <c r="BQ788" s="162">
        <v>19652590</v>
      </c>
      <c r="BR788" s="161">
        <v>479618</v>
      </c>
      <c r="BS788" s="163">
        <v>0</v>
      </c>
      <c r="BT788" s="163">
        <v>2118416.7199999988</v>
      </c>
      <c r="BU788" s="161">
        <v>18361483.07</v>
      </c>
      <c r="BV788" s="161">
        <v>127087.67999999999</v>
      </c>
      <c r="BW788" s="165">
        <v>22169757.149999999</v>
      </c>
      <c r="BX788" s="161">
        <v>479618</v>
      </c>
    </row>
    <row r="789" spans="1:76" ht="14.45" x14ac:dyDescent="0.3">
      <c r="A789" s="164" t="s">
        <v>31</v>
      </c>
      <c r="B789" s="6" t="s">
        <v>93</v>
      </c>
      <c r="C789" s="6" t="s">
        <v>37</v>
      </c>
      <c r="D789" s="6" t="s">
        <v>33</v>
      </c>
      <c r="E789" s="6" t="s">
        <v>40</v>
      </c>
      <c r="F789" s="24" t="str">
        <f>+Tabela1[[#This Row],[WK]]&amp;Tabela1[[#This Row],[PK]]&amp;Tabela1[[#This Row],[GK]]</f>
        <v>120301</v>
      </c>
      <c r="G789" s="6" t="s">
        <v>780</v>
      </c>
      <c r="H789" s="7">
        <v>487834978.82199973</v>
      </c>
      <c r="I789" s="8">
        <v>1.371</v>
      </c>
      <c r="J789" s="7">
        <v>668821755.97000003</v>
      </c>
      <c r="K789" s="8">
        <v>7.0000000000000007E-2</v>
      </c>
      <c r="L789" s="7">
        <v>46817522.917900003</v>
      </c>
      <c r="M789" s="7">
        <v>26963066.917900003</v>
      </c>
      <c r="N789" s="9">
        <v>1.3580360458075509</v>
      </c>
      <c r="O789" s="7">
        <v>188336148</v>
      </c>
      <c r="P789" s="8">
        <v>1.2949999999999999</v>
      </c>
      <c r="Q789" s="7">
        <v>243895312</v>
      </c>
      <c r="R789" s="8">
        <v>1.6E-2</v>
      </c>
      <c r="S789" s="7">
        <v>3902324.9920000001</v>
      </c>
      <c r="T789" s="7">
        <v>1344679.9920000001</v>
      </c>
      <c r="U789" s="9">
        <v>0.52574927012935735</v>
      </c>
      <c r="V789" s="7">
        <v>28307746.909900002</v>
      </c>
      <c r="W789" s="9">
        <v>1.263056368963356</v>
      </c>
      <c r="X789" s="7">
        <v>26764935.695801105</v>
      </c>
      <c r="Y789" s="7">
        <v>0</v>
      </c>
      <c r="Z789" s="7">
        <v>441979.71</v>
      </c>
      <c r="AA789" s="7">
        <v>1608458.9858011068</v>
      </c>
      <c r="AB789" s="7">
        <v>24714497</v>
      </c>
      <c r="AC789" s="7">
        <v>0</v>
      </c>
      <c r="AD789" s="7">
        <v>0</v>
      </c>
      <c r="AE789" s="7">
        <v>0</v>
      </c>
      <c r="AF789" s="7">
        <v>46817522.917900003</v>
      </c>
      <c r="AG789" s="7">
        <v>3902324.9920000001</v>
      </c>
      <c r="AH789" s="7">
        <v>0</v>
      </c>
      <c r="AI789" s="7">
        <v>16577182</v>
      </c>
      <c r="AJ789" s="7">
        <v>1308334</v>
      </c>
      <c r="AK789" s="7">
        <v>1202666</v>
      </c>
      <c r="AL789" s="7">
        <v>0</v>
      </c>
      <c r="AM789" s="7">
        <v>579783</v>
      </c>
      <c r="AN789" s="7">
        <v>0</v>
      </c>
      <c r="AO789" s="7">
        <v>0</v>
      </c>
      <c r="AP789" s="7">
        <v>21336408</v>
      </c>
      <c r="AQ789" s="7">
        <v>1177572</v>
      </c>
      <c r="AR789" s="7">
        <v>19854456</v>
      </c>
      <c r="AS789" s="7">
        <v>2557645</v>
      </c>
      <c r="AT789" s="7">
        <v>74455</v>
      </c>
      <c r="AU789" s="7">
        <v>0</v>
      </c>
      <c r="AV789" s="7">
        <v>637758</v>
      </c>
      <c r="AW789" s="7">
        <v>0</v>
      </c>
      <c r="AX789" s="7">
        <v>0</v>
      </c>
      <c r="AY789" s="7">
        <v>24143269</v>
      </c>
      <c r="AZ789" s="7">
        <v>484966</v>
      </c>
      <c r="BA789" s="7">
        <v>441979.71</v>
      </c>
      <c r="BB789" s="7">
        <v>0</v>
      </c>
      <c r="BC789" s="7">
        <v>26.34</v>
      </c>
      <c r="BD789" s="7">
        <v>4630.63</v>
      </c>
      <c r="BE789" s="7">
        <v>68.08</v>
      </c>
      <c r="BF789" s="7">
        <v>0</v>
      </c>
      <c r="BG789" s="7">
        <v>1107766.9858011068</v>
      </c>
      <c r="BH789" s="7">
        <v>12354</v>
      </c>
      <c r="BI789" s="7">
        <v>500692</v>
      </c>
      <c r="BJ789" s="7">
        <v>6890997.5116666676</v>
      </c>
      <c r="BK789" s="7">
        <v>5310140.0966666676</v>
      </c>
      <c r="BL789" s="7">
        <v>700045.36666666658</v>
      </c>
      <c r="BM789" s="7">
        <v>4923338.9266666658</v>
      </c>
      <c r="BN789" s="130">
        <v>1.1990000000000001</v>
      </c>
      <c r="BO789" s="131">
        <v>4.6611120000000002E-4</v>
      </c>
      <c r="BP789" s="161">
        <v>11812.11702168581</v>
      </c>
      <c r="BQ789" s="162">
        <v>24714497</v>
      </c>
      <c r="BR789" s="161">
        <v>648636</v>
      </c>
      <c r="BS789" s="163">
        <v>0</v>
      </c>
      <c r="BT789" s="163">
        <v>681337.09009999782</v>
      </c>
      <c r="BU789" s="161">
        <v>46817522.920000002</v>
      </c>
      <c r="BV789" s="161">
        <v>3902324.99</v>
      </c>
      <c r="BW789" s="165">
        <v>681337.09009999782</v>
      </c>
      <c r="BX789" s="161">
        <v>648636</v>
      </c>
    </row>
    <row r="790" spans="1:76" ht="14.45" x14ac:dyDescent="0.3">
      <c r="A790" s="164" t="s">
        <v>31</v>
      </c>
      <c r="B790" s="6" t="s">
        <v>93</v>
      </c>
      <c r="C790" s="6" t="s">
        <v>37</v>
      </c>
      <c r="D790" s="6" t="s">
        <v>32</v>
      </c>
      <c r="E790" s="6" t="s">
        <v>36</v>
      </c>
      <c r="F790" s="24" t="str">
        <f>+Tabela1[[#This Row],[WK]]&amp;Tabela1[[#This Row],[PK]]&amp;Tabela1[[#This Row],[GK]]</f>
        <v>120302</v>
      </c>
      <c r="G790" s="6" t="s">
        <v>781</v>
      </c>
      <c r="H790" s="7">
        <v>345818212.28879964</v>
      </c>
      <c r="I790" s="8">
        <v>1.371</v>
      </c>
      <c r="J790" s="7">
        <v>474116769.04999995</v>
      </c>
      <c r="K790" s="8">
        <v>7.0000000000000007E-2</v>
      </c>
      <c r="L790" s="7">
        <v>33188173.833500002</v>
      </c>
      <c r="M790" s="7">
        <v>19458811.833500002</v>
      </c>
      <c r="N790" s="9">
        <v>1.4173136256076577</v>
      </c>
      <c r="O790" s="7">
        <v>6306810</v>
      </c>
      <c r="P790" s="8">
        <v>1.2949999999999999</v>
      </c>
      <c r="Q790" s="7">
        <v>8167319</v>
      </c>
      <c r="R790" s="8">
        <v>1.6E-2</v>
      </c>
      <c r="S790" s="7">
        <v>130677.10400000001</v>
      </c>
      <c r="T790" s="7">
        <v>9098.1040000000066</v>
      </c>
      <c r="U790" s="9">
        <v>7.4832857648113621E-2</v>
      </c>
      <c r="V790" s="7">
        <v>19467909.9375</v>
      </c>
      <c r="W790" s="9">
        <v>1.4055297714068669</v>
      </c>
      <c r="X790" s="7">
        <v>19040464.406766795</v>
      </c>
      <c r="Y790" s="7">
        <v>0</v>
      </c>
      <c r="Z790" s="7">
        <v>227565.26500000001</v>
      </c>
      <c r="AA790" s="7">
        <v>1474570.1417667936</v>
      </c>
      <c r="AB790" s="7">
        <v>15835171</v>
      </c>
      <c r="AC790" s="7">
        <v>1503158</v>
      </c>
      <c r="AD790" s="7">
        <v>1503158</v>
      </c>
      <c r="AE790" s="7">
        <v>0</v>
      </c>
      <c r="AF790" s="7">
        <v>33188173.833500002</v>
      </c>
      <c r="AG790" s="7">
        <v>130677.10400000001</v>
      </c>
      <c r="AH790" s="7">
        <v>1503158</v>
      </c>
      <c r="AI790" s="7">
        <v>11463126</v>
      </c>
      <c r="AJ790" s="7">
        <v>121695</v>
      </c>
      <c r="AK790" s="7">
        <v>3898793</v>
      </c>
      <c r="AL790" s="7">
        <v>0</v>
      </c>
      <c r="AM790" s="7">
        <v>557038</v>
      </c>
      <c r="AN790" s="7">
        <v>0</v>
      </c>
      <c r="AO790" s="7">
        <v>0</v>
      </c>
      <c r="AP790" s="7">
        <v>12930638</v>
      </c>
      <c r="AQ790" s="7">
        <v>871243</v>
      </c>
      <c r="AR790" s="7">
        <v>13729362</v>
      </c>
      <c r="AS790" s="7">
        <v>121579</v>
      </c>
      <c r="AT790" s="7">
        <v>4232096</v>
      </c>
      <c r="AU790" s="7">
        <v>0</v>
      </c>
      <c r="AV790" s="7">
        <v>845999</v>
      </c>
      <c r="AW790" s="7">
        <v>0</v>
      </c>
      <c r="AX790" s="7">
        <v>0</v>
      </c>
      <c r="AY790" s="7">
        <v>14705514</v>
      </c>
      <c r="AZ790" s="7">
        <v>363319</v>
      </c>
      <c r="BA790" s="7">
        <v>227565.26500000001</v>
      </c>
      <c r="BB790" s="7">
        <v>0</v>
      </c>
      <c r="BC790" s="7">
        <v>33.82</v>
      </c>
      <c r="BD790" s="7">
        <v>1932.24</v>
      </c>
      <c r="BE790" s="7">
        <v>803.93</v>
      </c>
      <c r="BF790" s="7">
        <v>0</v>
      </c>
      <c r="BG790" s="7">
        <v>805673.14176679356</v>
      </c>
      <c r="BH790" s="7">
        <v>8985</v>
      </c>
      <c r="BI790" s="7">
        <v>668897</v>
      </c>
      <c r="BJ790" s="7">
        <v>9206007.2925000023</v>
      </c>
      <c r="BK790" s="7">
        <v>7623595.3533333354</v>
      </c>
      <c r="BL790" s="7">
        <v>1196678.53</v>
      </c>
      <c r="BM790" s="7">
        <v>3936290.6966666672</v>
      </c>
      <c r="BN790" s="130">
        <v>1.125</v>
      </c>
      <c r="BO790" s="131">
        <v>3.1039570000000001E-4</v>
      </c>
      <c r="BP790" s="161">
        <v>7866.0735240126915</v>
      </c>
      <c r="BQ790" s="162">
        <v>15835171</v>
      </c>
      <c r="BR790" s="161">
        <v>479368</v>
      </c>
      <c r="BS790" s="163">
        <v>0</v>
      </c>
      <c r="BT790" s="163">
        <v>2155227.6300000027</v>
      </c>
      <c r="BU790" s="161">
        <v>33188173.829999998</v>
      </c>
      <c r="BV790" s="161">
        <v>130677.1</v>
      </c>
      <c r="BW790" s="165">
        <v>3658385.6300000027</v>
      </c>
      <c r="BX790" s="161">
        <v>479368</v>
      </c>
    </row>
    <row r="791" spans="1:76" ht="14.45" x14ac:dyDescent="0.3">
      <c r="A791" s="164" t="s">
        <v>31</v>
      </c>
      <c r="B791" s="6" t="s">
        <v>93</v>
      </c>
      <c r="C791" s="6" t="s">
        <v>37</v>
      </c>
      <c r="D791" s="6" t="s">
        <v>37</v>
      </c>
      <c r="E791" s="6" t="s">
        <v>40</v>
      </c>
      <c r="F791" s="24" t="str">
        <f>+Tabela1[[#This Row],[WK]]&amp;Tabela1[[#This Row],[PK]]&amp;Tabela1[[#This Row],[GK]]</f>
        <v>120303</v>
      </c>
      <c r="G791" s="6" t="s">
        <v>392</v>
      </c>
      <c r="H791" s="7">
        <v>1732919560.1676021</v>
      </c>
      <c r="I791" s="8">
        <v>1.371</v>
      </c>
      <c r="J791" s="7">
        <v>2375832716.9800005</v>
      </c>
      <c r="K791" s="8">
        <v>7.0000000000000007E-2</v>
      </c>
      <c r="L791" s="7">
        <v>166308290.18860006</v>
      </c>
      <c r="M791" s="7">
        <v>96390334.188600063</v>
      </c>
      <c r="N791" s="9">
        <v>1.3786205962399711</v>
      </c>
      <c r="O791" s="7">
        <v>166511404</v>
      </c>
      <c r="P791" s="8">
        <v>1.2949999999999999</v>
      </c>
      <c r="Q791" s="7">
        <v>215632268</v>
      </c>
      <c r="R791" s="8">
        <v>1.6E-2</v>
      </c>
      <c r="S791" s="7">
        <v>3450116.2880000002</v>
      </c>
      <c r="T791" s="7">
        <v>34512.288000000175</v>
      </c>
      <c r="U791" s="9">
        <v>1.0104300147206811E-2</v>
      </c>
      <c r="V791" s="7">
        <v>96424846.476600051</v>
      </c>
      <c r="W791" s="9">
        <v>1.3148802059602731</v>
      </c>
      <c r="X791" s="7">
        <v>81219762.450083032</v>
      </c>
      <c r="Y791" s="7">
        <v>0</v>
      </c>
      <c r="Z791" s="7">
        <v>58925.73</v>
      </c>
      <c r="AA791" s="7">
        <v>5483044.7200830299</v>
      </c>
      <c r="AB791" s="7">
        <v>75677792</v>
      </c>
      <c r="AC791" s="7">
        <v>0</v>
      </c>
      <c r="AD791" s="7">
        <v>0</v>
      </c>
      <c r="AE791" s="7">
        <v>0</v>
      </c>
      <c r="AF791" s="7">
        <v>166308290.18860006</v>
      </c>
      <c r="AG791" s="7">
        <v>3450116.2880000002</v>
      </c>
      <c r="AH791" s="7">
        <v>0</v>
      </c>
      <c r="AI791" s="7">
        <v>58376954</v>
      </c>
      <c r="AJ791" s="7">
        <v>3275860</v>
      </c>
      <c r="AK791" s="7">
        <v>4915410</v>
      </c>
      <c r="AL791" s="7">
        <v>2138993</v>
      </c>
      <c r="AM791" s="7">
        <v>1778993</v>
      </c>
      <c r="AN791" s="7">
        <v>0</v>
      </c>
      <c r="AO791" s="7">
        <v>0</v>
      </c>
      <c r="AP791" s="7">
        <v>60764678</v>
      </c>
      <c r="AQ791" s="7">
        <v>4232893</v>
      </c>
      <c r="AR791" s="7">
        <v>69917956</v>
      </c>
      <c r="AS791" s="7">
        <v>3415604</v>
      </c>
      <c r="AT791" s="7">
        <v>5968383</v>
      </c>
      <c r="AU791" s="7">
        <v>2566154</v>
      </c>
      <c r="AV791" s="7">
        <v>1909313</v>
      </c>
      <c r="AW791" s="7">
        <v>0</v>
      </c>
      <c r="AX791" s="7">
        <v>0</v>
      </c>
      <c r="AY791" s="7">
        <v>68892318</v>
      </c>
      <c r="AZ791" s="7">
        <v>1805241</v>
      </c>
      <c r="BA791" s="7">
        <v>58925.73</v>
      </c>
      <c r="BB791" s="7">
        <v>0</v>
      </c>
      <c r="BC791" s="7">
        <v>0</v>
      </c>
      <c r="BD791" s="7">
        <v>633.61</v>
      </c>
      <c r="BE791" s="7">
        <v>0</v>
      </c>
      <c r="BF791" s="7">
        <v>0</v>
      </c>
      <c r="BG791" s="7">
        <v>3940131.7200830295</v>
      </c>
      <c r="BH791" s="7">
        <v>43941</v>
      </c>
      <c r="BI791" s="7">
        <v>1542913</v>
      </c>
      <c r="BJ791" s="7">
        <v>21235077.107500002</v>
      </c>
      <c r="BK791" s="7">
        <v>17042378.873333335</v>
      </c>
      <c r="BL791" s="7">
        <v>1174174.6966666665</v>
      </c>
      <c r="BM791" s="7">
        <v>14422443.543333333</v>
      </c>
      <c r="BN791" s="130">
        <v>1.0900000000000001</v>
      </c>
      <c r="BO791" s="131">
        <v>1.7285816000000001E-3</v>
      </c>
      <c r="BP791" s="161">
        <v>43804.684689433183</v>
      </c>
      <c r="BQ791" s="162">
        <v>75677792</v>
      </c>
      <c r="BR791" s="161">
        <v>2387660</v>
      </c>
      <c r="BS791" s="163">
        <v>0</v>
      </c>
      <c r="BT791" s="163">
        <v>0</v>
      </c>
      <c r="BU791" s="161">
        <v>166308290.19</v>
      </c>
      <c r="BV791" s="161">
        <v>3450116.29</v>
      </c>
      <c r="BW791" s="165">
        <v>0</v>
      </c>
      <c r="BX791" s="161">
        <v>2387660</v>
      </c>
    </row>
    <row r="792" spans="1:76" ht="14.45" x14ac:dyDescent="0.3">
      <c r="A792" s="164" t="s">
        <v>31</v>
      </c>
      <c r="B792" s="6" t="s">
        <v>93</v>
      </c>
      <c r="C792" s="6" t="s">
        <v>37</v>
      </c>
      <c r="D792" s="6" t="s">
        <v>39</v>
      </c>
      <c r="E792" s="6" t="s">
        <v>40</v>
      </c>
      <c r="F792" s="24" t="str">
        <f>+Tabela1[[#This Row],[WK]]&amp;Tabela1[[#This Row],[PK]]&amp;Tabela1[[#This Row],[GK]]</f>
        <v>120304</v>
      </c>
      <c r="G792" s="6" t="s">
        <v>782</v>
      </c>
      <c r="H792" s="7">
        <v>855222958.23000491</v>
      </c>
      <c r="I792" s="8">
        <v>1.371</v>
      </c>
      <c r="J792" s="7">
        <v>1172510675.73</v>
      </c>
      <c r="K792" s="8">
        <v>7.0000000000000007E-2</v>
      </c>
      <c r="L792" s="7">
        <v>82075747.301100016</v>
      </c>
      <c r="M792" s="7">
        <v>49410070.301100016</v>
      </c>
      <c r="N792" s="9">
        <v>1.5125989980584214</v>
      </c>
      <c r="O792" s="7">
        <v>47042582</v>
      </c>
      <c r="P792" s="8">
        <v>1.2949999999999999</v>
      </c>
      <c r="Q792" s="7">
        <v>60920144</v>
      </c>
      <c r="R792" s="8">
        <v>1.6E-2</v>
      </c>
      <c r="S792" s="7">
        <v>974722.304</v>
      </c>
      <c r="T792" s="7">
        <v>-461307.696</v>
      </c>
      <c r="U792" s="9">
        <v>-0.32123820254451507</v>
      </c>
      <c r="V792" s="7">
        <v>48948762.605100021</v>
      </c>
      <c r="W792" s="9">
        <v>1.4353757307544757</v>
      </c>
      <c r="X792" s="7">
        <v>37482640.864143349</v>
      </c>
      <c r="Y792" s="7">
        <v>0</v>
      </c>
      <c r="Z792" s="7">
        <v>0</v>
      </c>
      <c r="AA792" s="7">
        <v>2751966.8641433497</v>
      </c>
      <c r="AB792" s="7">
        <v>34730674</v>
      </c>
      <c r="AC792" s="7">
        <v>0</v>
      </c>
      <c r="AD792" s="7">
        <v>0</v>
      </c>
      <c r="AE792" s="7">
        <v>0</v>
      </c>
      <c r="AF792" s="7">
        <v>82075747.301100016</v>
      </c>
      <c r="AG792" s="7">
        <v>974722.304</v>
      </c>
      <c r="AH792" s="7">
        <v>0</v>
      </c>
      <c r="AI792" s="7">
        <v>27273720</v>
      </c>
      <c r="AJ792" s="7">
        <v>2384591</v>
      </c>
      <c r="AK792" s="7">
        <v>578829</v>
      </c>
      <c r="AL792" s="7">
        <v>303497</v>
      </c>
      <c r="AM792" s="7">
        <v>995791</v>
      </c>
      <c r="AN792" s="7">
        <v>0</v>
      </c>
      <c r="AO792" s="7">
        <v>0</v>
      </c>
      <c r="AP792" s="7">
        <v>27365270</v>
      </c>
      <c r="AQ792" s="7">
        <v>1945380</v>
      </c>
      <c r="AR792" s="7">
        <v>32665677</v>
      </c>
      <c r="AS792" s="7">
        <v>1436030</v>
      </c>
      <c r="AT792" s="7">
        <v>1402180</v>
      </c>
      <c r="AU792" s="7">
        <v>325311</v>
      </c>
      <c r="AV792" s="7">
        <v>860302</v>
      </c>
      <c r="AW792" s="7">
        <v>0</v>
      </c>
      <c r="AX792" s="7">
        <v>0</v>
      </c>
      <c r="AY792" s="7">
        <v>31865027</v>
      </c>
      <c r="AZ792" s="7">
        <v>815846</v>
      </c>
      <c r="BA792" s="7">
        <v>0</v>
      </c>
      <c r="BB792" s="7">
        <v>0</v>
      </c>
      <c r="BC792" s="7">
        <v>0</v>
      </c>
      <c r="BD792" s="7">
        <v>0</v>
      </c>
      <c r="BE792" s="7">
        <v>0</v>
      </c>
      <c r="BF792" s="7">
        <v>0</v>
      </c>
      <c r="BG792" s="7">
        <v>1890484.8641433497</v>
      </c>
      <c r="BH792" s="7">
        <v>21083</v>
      </c>
      <c r="BI792" s="7">
        <v>861482</v>
      </c>
      <c r="BJ792" s="7">
        <v>11856574.871666662</v>
      </c>
      <c r="BK792" s="7">
        <v>9165839.8066666629</v>
      </c>
      <c r="BL792" s="7">
        <v>287976.27</v>
      </c>
      <c r="BM792" s="7">
        <v>10186987.720000001</v>
      </c>
      <c r="BN792" s="130">
        <v>1.1579999999999999</v>
      </c>
      <c r="BO792" s="131">
        <v>8.1540029999999997E-4</v>
      </c>
      <c r="BP792" s="161">
        <v>20663.700901988566</v>
      </c>
      <c r="BQ792" s="162">
        <v>34730674</v>
      </c>
      <c r="BR792" s="161">
        <v>1105524</v>
      </c>
      <c r="BS792" s="163">
        <v>4117464.9651000202</v>
      </c>
      <c r="BT792" s="163">
        <v>0</v>
      </c>
      <c r="BU792" s="161">
        <v>77958282.340000004</v>
      </c>
      <c r="BV792" s="161">
        <v>974722.3</v>
      </c>
      <c r="BW792" s="165">
        <v>0</v>
      </c>
      <c r="BX792" s="161">
        <v>1105524</v>
      </c>
    </row>
    <row r="793" spans="1:76" ht="14.45" x14ac:dyDescent="0.3">
      <c r="A793" s="164" t="s">
        <v>31</v>
      </c>
      <c r="B793" s="6" t="s">
        <v>93</v>
      </c>
      <c r="C793" s="6" t="s">
        <v>37</v>
      </c>
      <c r="D793" s="6" t="s">
        <v>42</v>
      </c>
      <c r="E793" s="6" t="s">
        <v>40</v>
      </c>
      <c r="F793" s="24" t="str">
        <f>+Tabela1[[#This Row],[WK]]&amp;Tabela1[[#This Row],[PK]]&amp;Tabela1[[#This Row],[GK]]</f>
        <v>120305</v>
      </c>
      <c r="G793" s="6" t="s">
        <v>783</v>
      </c>
      <c r="H793" s="7">
        <v>1326751438.5198042</v>
      </c>
      <c r="I793" s="8">
        <v>1.371</v>
      </c>
      <c r="J793" s="7">
        <v>1818976222.2099998</v>
      </c>
      <c r="K793" s="8">
        <v>7.0000000000000007E-2</v>
      </c>
      <c r="L793" s="7">
        <v>127328335.5547</v>
      </c>
      <c r="M793" s="7">
        <v>72680056.554700002</v>
      </c>
      <c r="N793" s="9">
        <v>1.3299605748737302</v>
      </c>
      <c r="O793" s="7">
        <v>590124089</v>
      </c>
      <c r="P793" s="8">
        <v>1.2949999999999999</v>
      </c>
      <c r="Q793" s="7">
        <v>764210695</v>
      </c>
      <c r="R793" s="8">
        <v>1.6E-2</v>
      </c>
      <c r="S793" s="7">
        <v>12227371.120000001</v>
      </c>
      <c r="T793" s="7">
        <v>2654418.120000001</v>
      </c>
      <c r="U793" s="9">
        <v>0.27728310376119064</v>
      </c>
      <c r="V793" s="7">
        <v>75334474.674699992</v>
      </c>
      <c r="W793" s="9">
        <v>1.1730462392048162</v>
      </c>
      <c r="X793" s="7">
        <v>62865018.658087596</v>
      </c>
      <c r="Y793" s="7">
        <v>0</v>
      </c>
      <c r="Z793" s="7">
        <v>235053.16</v>
      </c>
      <c r="AA793" s="7">
        <v>4181931.4980875952</v>
      </c>
      <c r="AB793" s="7">
        <v>58448034</v>
      </c>
      <c r="AC793" s="7">
        <v>0</v>
      </c>
      <c r="AD793" s="7">
        <v>0</v>
      </c>
      <c r="AE793" s="7">
        <v>-2040220.8965801836</v>
      </c>
      <c r="AF793" s="7">
        <v>125288114.65811981</v>
      </c>
      <c r="AG793" s="7">
        <v>12227371.120000001</v>
      </c>
      <c r="AH793" s="7">
        <v>0</v>
      </c>
      <c r="AI793" s="7">
        <v>45627765</v>
      </c>
      <c r="AJ793" s="7">
        <v>8885217</v>
      </c>
      <c r="AK793" s="7">
        <v>0</v>
      </c>
      <c r="AL793" s="7">
        <v>717112</v>
      </c>
      <c r="AM793" s="7">
        <v>1327075</v>
      </c>
      <c r="AN793" s="7">
        <v>0</v>
      </c>
      <c r="AO793" s="7">
        <v>0</v>
      </c>
      <c r="AP793" s="7">
        <v>45953150</v>
      </c>
      <c r="AQ793" s="7">
        <v>3270148</v>
      </c>
      <c r="AR793" s="7">
        <v>54648279</v>
      </c>
      <c r="AS793" s="7">
        <v>9572953</v>
      </c>
      <c r="AT793" s="7">
        <v>0</v>
      </c>
      <c r="AU793" s="7">
        <v>753726</v>
      </c>
      <c r="AV793" s="7">
        <v>1437749</v>
      </c>
      <c r="AW793" s="7">
        <v>0</v>
      </c>
      <c r="AX793" s="7">
        <v>0</v>
      </c>
      <c r="AY793" s="7">
        <v>51811283</v>
      </c>
      <c r="AZ793" s="7">
        <v>1417593</v>
      </c>
      <c r="BA793" s="7">
        <v>235053.16</v>
      </c>
      <c r="BB793" s="7">
        <v>0</v>
      </c>
      <c r="BC793" s="7">
        <v>7.42</v>
      </c>
      <c r="BD793" s="7">
        <v>2502.7199999999998</v>
      </c>
      <c r="BE793" s="7">
        <v>0</v>
      </c>
      <c r="BF793" s="7">
        <v>0</v>
      </c>
      <c r="BG793" s="7">
        <v>2898181.4980875952</v>
      </c>
      <c r="BH793" s="7">
        <v>32321</v>
      </c>
      <c r="BI793" s="7">
        <v>1283750</v>
      </c>
      <c r="BJ793" s="7">
        <v>17668353.205833338</v>
      </c>
      <c r="BK793" s="7">
        <v>14880032.046666671</v>
      </c>
      <c r="BL793" s="7">
        <v>1363630.5333333334</v>
      </c>
      <c r="BM793" s="7">
        <v>8426023.5700000003</v>
      </c>
      <c r="BN793" s="130">
        <v>1.2969999999999999</v>
      </c>
      <c r="BO793" s="131">
        <v>1.3235789E-3</v>
      </c>
      <c r="BP793" s="161">
        <v>33541.369730221508</v>
      </c>
      <c r="BQ793" s="162">
        <v>58448034</v>
      </c>
      <c r="BR793" s="161">
        <v>1754490</v>
      </c>
      <c r="BS793" s="163">
        <v>1551884.0181198027</v>
      </c>
      <c r="BT793" s="163">
        <v>0</v>
      </c>
      <c r="BU793" s="161">
        <v>123736230.64</v>
      </c>
      <c r="BV793" s="161">
        <v>12227371.119999999</v>
      </c>
      <c r="BW793" s="165">
        <v>0</v>
      </c>
      <c r="BX793" s="161">
        <v>1754490</v>
      </c>
    </row>
    <row r="794" spans="1:76" ht="14.45" x14ac:dyDescent="0.3">
      <c r="A794" s="164" t="s">
        <v>31</v>
      </c>
      <c r="B794" s="6" t="s">
        <v>93</v>
      </c>
      <c r="C794" s="6" t="s">
        <v>39</v>
      </c>
      <c r="D794" s="6" t="s">
        <v>33</v>
      </c>
      <c r="E794" s="6" t="s">
        <v>36</v>
      </c>
      <c r="F794" s="24" t="str">
        <f>+Tabela1[[#This Row],[WK]]&amp;Tabela1[[#This Row],[PK]]&amp;Tabela1[[#This Row],[GK]]</f>
        <v>120401</v>
      </c>
      <c r="G794" s="6" t="s">
        <v>784</v>
      </c>
      <c r="H794" s="7">
        <v>41238646.674799941</v>
      </c>
      <c r="I794" s="8">
        <v>1.371</v>
      </c>
      <c r="J794" s="7">
        <v>56538184.589999996</v>
      </c>
      <c r="K794" s="8">
        <v>7.0000000000000007E-2</v>
      </c>
      <c r="L794" s="7">
        <v>3957672.9213</v>
      </c>
      <c r="M794" s="7">
        <v>2534886.9213</v>
      </c>
      <c r="N794" s="9">
        <v>1.7816361148479112</v>
      </c>
      <c r="O794" s="7">
        <v>653966</v>
      </c>
      <c r="P794" s="8">
        <v>1.2949999999999999</v>
      </c>
      <c r="Q794" s="7">
        <v>846886</v>
      </c>
      <c r="R794" s="8">
        <v>1.6E-2</v>
      </c>
      <c r="S794" s="7">
        <v>13550.175999999999</v>
      </c>
      <c r="T794" s="7">
        <v>-445.82400000000052</v>
      </c>
      <c r="U794" s="9">
        <v>-3.1853672477850849E-2</v>
      </c>
      <c r="V794" s="7">
        <v>2534441.0973</v>
      </c>
      <c r="W794" s="9">
        <v>1.7639705239208174</v>
      </c>
      <c r="X794" s="7">
        <v>8453511.2899999991</v>
      </c>
      <c r="Y794" s="7">
        <v>3920046</v>
      </c>
      <c r="Z794" s="7">
        <v>38272.29</v>
      </c>
      <c r="AA794" s="7">
        <v>458785</v>
      </c>
      <c r="AB794" s="7">
        <v>3651398</v>
      </c>
      <c r="AC794" s="7">
        <v>385010</v>
      </c>
      <c r="AD794" s="7">
        <v>5919070.1926999995</v>
      </c>
      <c r="AE794" s="7">
        <v>0</v>
      </c>
      <c r="AF794" s="7">
        <v>3957672.9213</v>
      </c>
      <c r="AG794" s="7">
        <v>13550.175999999999</v>
      </c>
      <c r="AH794" s="7">
        <v>5919070.1926999995</v>
      </c>
      <c r="AI794" s="7">
        <v>1187934</v>
      </c>
      <c r="AJ794" s="7">
        <v>4972</v>
      </c>
      <c r="AK794" s="7">
        <v>3568145</v>
      </c>
      <c r="AL794" s="7">
        <v>0</v>
      </c>
      <c r="AM794" s="7">
        <v>336207</v>
      </c>
      <c r="AN794" s="7">
        <v>0</v>
      </c>
      <c r="AO794" s="7">
        <v>0</v>
      </c>
      <c r="AP794" s="7">
        <v>2886159</v>
      </c>
      <c r="AQ794" s="7">
        <v>167088</v>
      </c>
      <c r="AR794" s="7">
        <v>1422786</v>
      </c>
      <c r="AS794" s="7">
        <v>13996</v>
      </c>
      <c r="AT794" s="7">
        <v>3987780</v>
      </c>
      <c r="AU794" s="7">
        <v>212363</v>
      </c>
      <c r="AV794" s="7">
        <v>719829</v>
      </c>
      <c r="AW794" s="7">
        <v>0</v>
      </c>
      <c r="AX794" s="7">
        <v>0</v>
      </c>
      <c r="AY794" s="7">
        <v>3227571</v>
      </c>
      <c r="AZ794" s="7">
        <v>74610</v>
      </c>
      <c r="BA794" s="7">
        <v>38272.29</v>
      </c>
      <c r="BB794" s="7">
        <v>0</v>
      </c>
      <c r="BC794" s="7">
        <v>0</v>
      </c>
      <c r="BD794" s="7">
        <v>411.53</v>
      </c>
      <c r="BE794" s="7">
        <v>0</v>
      </c>
      <c r="BF794" s="7">
        <v>0</v>
      </c>
      <c r="BG794" s="7">
        <v>320594</v>
      </c>
      <c r="BH794" s="7">
        <v>2628</v>
      </c>
      <c r="BI794" s="7">
        <v>138191</v>
      </c>
      <c r="BJ794" s="7">
        <v>1902034.2066666661</v>
      </c>
      <c r="BK794" s="7">
        <v>784965.85333333258</v>
      </c>
      <c r="BL794" s="7">
        <v>836717.69333333336</v>
      </c>
      <c r="BM794" s="7">
        <v>2794838.0266666668</v>
      </c>
      <c r="BN794" s="130">
        <v>0.57399999999999995</v>
      </c>
      <c r="BO794" s="131">
        <v>8.8979200000000004E-5</v>
      </c>
      <c r="BP794" s="161">
        <v>2255.1678609926994</v>
      </c>
      <c r="BQ794" s="162">
        <v>3651398</v>
      </c>
      <c r="BR794" s="161">
        <v>133435</v>
      </c>
      <c r="BS794" s="163">
        <v>0</v>
      </c>
      <c r="BT794" s="163">
        <v>881313.30000000075</v>
      </c>
      <c r="BU794" s="161">
        <v>3957672.92</v>
      </c>
      <c r="BV794" s="161">
        <v>13550.18</v>
      </c>
      <c r="BW794" s="165">
        <v>6800383.4900000012</v>
      </c>
      <c r="BX794" s="161">
        <v>133435</v>
      </c>
    </row>
    <row r="795" spans="1:76" ht="14.45" x14ac:dyDescent="0.3">
      <c r="A795" s="164" t="s">
        <v>31</v>
      </c>
      <c r="B795" s="6" t="s">
        <v>93</v>
      </c>
      <c r="C795" s="6" t="s">
        <v>39</v>
      </c>
      <c r="D795" s="6" t="s">
        <v>32</v>
      </c>
      <c r="E795" s="6" t="s">
        <v>40</v>
      </c>
      <c r="F795" s="24" t="str">
        <f>+Tabela1[[#This Row],[WK]]&amp;Tabela1[[#This Row],[PK]]&amp;Tabela1[[#This Row],[GK]]</f>
        <v>120402</v>
      </c>
      <c r="G795" s="6" t="s">
        <v>785</v>
      </c>
      <c r="H795" s="7">
        <v>512836597.46039808</v>
      </c>
      <c r="I795" s="8">
        <v>1.371</v>
      </c>
      <c r="J795" s="7">
        <v>703098975.11999989</v>
      </c>
      <c r="K795" s="8">
        <v>7.0000000000000007E-2</v>
      </c>
      <c r="L795" s="7">
        <v>49216928.258399993</v>
      </c>
      <c r="M795" s="7">
        <v>29899549.258399993</v>
      </c>
      <c r="N795" s="9">
        <v>1.547805696538852</v>
      </c>
      <c r="O795" s="7">
        <v>51801953</v>
      </c>
      <c r="P795" s="8">
        <v>1.2949999999999999</v>
      </c>
      <c r="Q795" s="7">
        <v>67083529</v>
      </c>
      <c r="R795" s="8">
        <v>1.6E-2</v>
      </c>
      <c r="S795" s="7">
        <v>1073336.4639999999</v>
      </c>
      <c r="T795" s="7">
        <v>190765.46399999992</v>
      </c>
      <c r="U795" s="9">
        <v>0.21614744196217633</v>
      </c>
      <c r="V795" s="7">
        <v>30090314.722399995</v>
      </c>
      <c r="W795" s="9">
        <v>1.4896232278990786</v>
      </c>
      <c r="X795" s="7">
        <v>67371420.871231005</v>
      </c>
      <c r="Y795" s="7">
        <v>25611769</v>
      </c>
      <c r="Z795" s="7">
        <v>0</v>
      </c>
      <c r="AA795" s="7">
        <v>2554020.871231006</v>
      </c>
      <c r="AB795" s="7">
        <v>39205631</v>
      </c>
      <c r="AC795" s="7">
        <v>0</v>
      </c>
      <c r="AD795" s="7">
        <v>37281106.14883101</v>
      </c>
      <c r="AE795" s="7">
        <v>0</v>
      </c>
      <c r="AF795" s="7">
        <v>49216928.258399993</v>
      </c>
      <c r="AG795" s="7">
        <v>1073336.4639999999</v>
      </c>
      <c r="AH795" s="7">
        <v>37281106.14883101</v>
      </c>
      <c r="AI795" s="7">
        <v>16128757</v>
      </c>
      <c r="AJ795" s="7">
        <v>671148</v>
      </c>
      <c r="AK795" s="7">
        <v>17332124</v>
      </c>
      <c r="AL795" s="7">
        <v>3290460</v>
      </c>
      <c r="AM795" s="7">
        <v>905560</v>
      </c>
      <c r="AN795" s="7">
        <v>0</v>
      </c>
      <c r="AO795" s="7">
        <v>0</v>
      </c>
      <c r="AP795" s="7">
        <v>30167709</v>
      </c>
      <c r="AQ795" s="7">
        <v>2466535</v>
      </c>
      <c r="AR795" s="7">
        <v>19317379</v>
      </c>
      <c r="AS795" s="7">
        <v>882571</v>
      </c>
      <c r="AT795" s="7">
        <v>19875239</v>
      </c>
      <c r="AU795" s="7">
        <v>1074959</v>
      </c>
      <c r="AV795" s="7">
        <v>853896</v>
      </c>
      <c r="AW795" s="7">
        <v>0</v>
      </c>
      <c r="AX795" s="7">
        <v>0</v>
      </c>
      <c r="AY795" s="7">
        <v>34816864</v>
      </c>
      <c r="AZ795" s="7">
        <v>1038054</v>
      </c>
      <c r="BA795" s="7">
        <v>0</v>
      </c>
      <c r="BB795" s="7">
        <v>0</v>
      </c>
      <c r="BC795" s="7">
        <v>0</v>
      </c>
      <c r="BD795" s="7">
        <v>0</v>
      </c>
      <c r="BE795" s="7">
        <v>0</v>
      </c>
      <c r="BF795" s="7">
        <v>0</v>
      </c>
      <c r="BG795" s="7">
        <v>1876406.871231006</v>
      </c>
      <c r="BH795" s="7">
        <v>20926</v>
      </c>
      <c r="BI795" s="7">
        <v>677614</v>
      </c>
      <c r="BJ795" s="7">
        <v>9325987.2891666684</v>
      </c>
      <c r="BK795" s="7">
        <v>6616752.7233333355</v>
      </c>
      <c r="BL795" s="7">
        <v>3154912.5400000005</v>
      </c>
      <c r="BM795" s="7">
        <v>4527113.1833333327</v>
      </c>
      <c r="BN795" s="130">
        <v>0.69</v>
      </c>
      <c r="BO795" s="131">
        <v>8.3123569999999996E-4</v>
      </c>
      <c r="BP795" s="161">
        <v>21064.908671402085</v>
      </c>
      <c r="BQ795" s="162">
        <v>39205631</v>
      </c>
      <c r="BR795" s="161">
        <v>1036009</v>
      </c>
      <c r="BS795" s="163">
        <v>0</v>
      </c>
      <c r="BT795" s="163">
        <v>0</v>
      </c>
      <c r="BU795" s="161">
        <v>49216928.259999998</v>
      </c>
      <c r="BV795" s="161">
        <v>1073336.46</v>
      </c>
      <c r="BW795" s="165">
        <v>37281106.149999999</v>
      </c>
      <c r="BX795" s="161">
        <v>1036009</v>
      </c>
    </row>
    <row r="796" spans="1:76" ht="14.45" x14ac:dyDescent="0.3">
      <c r="A796" s="164" t="s">
        <v>31</v>
      </c>
      <c r="B796" s="6" t="s">
        <v>93</v>
      </c>
      <c r="C796" s="6" t="s">
        <v>39</v>
      </c>
      <c r="D796" s="6" t="s">
        <v>37</v>
      </c>
      <c r="E796" s="6" t="s">
        <v>36</v>
      </c>
      <c r="F796" s="24" t="str">
        <f>+Tabela1[[#This Row],[WK]]&amp;Tabela1[[#This Row],[PK]]&amp;Tabela1[[#This Row],[GK]]</f>
        <v>120403</v>
      </c>
      <c r="G796" s="6" t="s">
        <v>786</v>
      </c>
      <c r="H796" s="7">
        <v>55533427.899200074</v>
      </c>
      <c r="I796" s="8">
        <v>1.371</v>
      </c>
      <c r="J796" s="7">
        <v>76136329.650000006</v>
      </c>
      <c r="K796" s="8">
        <v>7.0000000000000007E-2</v>
      </c>
      <c r="L796" s="7">
        <v>5329543.0755000012</v>
      </c>
      <c r="M796" s="7">
        <v>3258480.0755000012</v>
      </c>
      <c r="N796" s="9">
        <v>1.5733370136495128</v>
      </c>
      <c r="O796" s="7">
        <v>2357165</v>
      </c>
      <c r="P796" s="8">
        <v>1.2949999999999999</v>
      </c>
      <c r="Q796" s="7">
        <v>3052529</v>
      </c>
      <c r="R796" s="8">
        <v>1.6E-2</v>
      </c>
      <c r="S796" s="7">
        <v>48840.464</v>
      </c>
      <c r="T796" s="7">
        <v>24607.464</v>
      </c>
      <c r="U796" s="9">
        <v>1.0154526472166054</v>
      </c>
      <c r="V796" s="7">
        <v>3283087.5395000009</v>
      </c>
      <c r="W796" s="9">
        <v>1.5668848408530349</v>
      </c>
      <c r="X796" s="7">
        <v>7106703.5300000003</v>
      </c>
      <c r="Y796" s="7">
        <v>1029598</v>
      </c>
      <c r="Z796" s="7">
        <v>45868.53</v>
      </c>
      <c r="AA796" s="7">
        <v>517805</v>
      </c>
      <c r="AB796" s="7">
        <v>3914298</v>
      </c>
      <c r="AC796" s="7">
        <v>1599134</v>
      </c>
      <c r="AD796" s="7">
        <v>3823615.9904999989</v>
      </c>
      <c r="AE796" s="7">
        <v>0</v>
      </c>
      <c r="AF796" s="7">
        <v>5329543.0755000012</v>
      </c>
      <c r="AG796" s="7">
        <v>48840.464</v>
      </c>
      <c r="AH796" s="7">
        <v>3823615.9904999989</v>
      </c>
      <c r="AI796" s="7">
        <v>1729204</v>
      </c>
      <c r="AJ796" s="7">
        <v>22161</v>
      </c>
      <c r="AK796" s="7">
        <v>3318018</v>
      </c>
      <c r="AL796" s="7">
        <v>0</v>
      </c>
      <c r="AM796" s="7">
        <v>301089</v>
      </c>
      <c r="AN796" s="7">
        <v>0</v>
      </c>
      <c r="AO796" s="7">
        <v>0</v>
      </c>
      <c r="AP796" s="7">
        <v>2922709</v>
      </c>
      <c r="AQ796" s="7">
        <v>210849</v>
      </c>
      <c r="AR796" s="7">
        <v>2071063</v>
      </c>
      <c r="AS796" s="7">
        <v>24233</v>
      </c>
      <c r="AT796" s="7">
        <v>2740649</v>
      </c>
      <c r="AU796" s="7">
        <v>0</v>
      </c>
      <c r="AV796" s="7">
        <v>651840</v>
      </c>
      <c r="AW796" s="7">
        <v>0</v>
      </c>
      <c r="AX796" s="7">
        <v>0</v>
      </c>
      <c r="AY796" s="7">
        <v>3367996</v>
      </c>
      <c r="AZ796" s="7">
        <v>89208</v>
      </c>
      <c r="BA796" s="7">
        <v>45868.53</v>
      </c>
      <c r="BB796" s="7">
        <v>0</v>
      </c>
      <c r="BC796" s="7">
        <v>0</v>
      </c>
      <c r="BD796" s="7">
        <v>489.43</v>
      </c>
      <c r="BE796" s="7">
        <v>7.56</v>
      </c>
      <c r="BF796" s="7">
        <v>0</v>
      </c>
      <c r="BG796" s="7">
        <v>320594</v>
      </c>
      <c r="BH796" s="7">
        <v>3162</v>
      </c>
      <c r="BI796" s="7">
        <v>197211</v>
      </c>
      <c r="BJ796" s="7">
        <v>2714216.4958333331</v>
      </c>
      <c r="BK796" s="7">
        <v>1867070.0533333332</v>
      </c>
      <c r="BL796" s="7">
        <v>364410.84666666668</v>
      </c>
      <c r="BM796" s="7">
        <v>2659764.0766666667</v>
      </c>
      <c r="BN796" s="130">
        <v>0.88500000000000001</v>
      </c>
      <c r="BO796" s="131">
        <v>9.7774000000000003E-5</v>
      </c>
      <c r="BP796" s="161">
        <v>2477.2828854560444</v>
      </c>
      <c r="BQ796" s="162">
        <v>3914298</v>
      </c>
      <c r="BR796" s="161">
        <v>165902</v>
      </c>
      <c r="BS796" s="163">
        <v>0</v>
      </c>
      <c r="BT796" s="163">
        <v>819980.19</v>
      </c>
      <c r="BU796" s="161">
        <v>5329543.08</v>
      </c>
      <c r="BV796" s="161">
        <v>48840.46</v>
      </c>
      <c r="BW796" s="165">
        <v>4643596.18</v>
      </c>
      <c r="BX796" s="161">
        <v>165902</v>
      </c>
    </row>
    <row r="797" spans="1:76" ht="14.45" x14ac:dyDescent="0.3">
      <c r="A797" s="164" t="s">
        <v>31</v>
      </c>
      <c r="B797" s="6" t="s">
        <v>93</v>
      </c>
      <c r="C797" s="6" t="s">
        <v>39</v>
      </c>
      <c r="D797" s="6" t="s">
        <v>39</v>
      </c>
      <c r="E797" s="6" t="s">
        <v>36</v>
      </c>
      <c r="F797" s="24" t="str">
        <f>+Tabela1[[#This Row],[WK]]&amp;Tabela1[[#This Row],[PK]]&amp;Tabela1[[#This Row],[GK]]</f>
        <v>120404</v>
      </c>
      <c r="G797" s="6" t="s">
        <v>787</v>
      </c>
      <c r="H797" s="7">
        <v>61928839.674800061</v>
      </c>
      <c r="I797" s="8">
        <v>1.371</v>
      </c>
      <c r="J797" s="7">
        <v>84904439.189999983</v>
      </c>
      <c r="K797" s="8">
        <v>7.0000000000000007E-2</v>
      </c>
      <c r="L797" s="7">
        <v>5943310.7432999993</v>
      </c>
      <c r="M797" s="7">
        <v>4144689.7432999993</v>
      </c>
      <c r="N797" s="9">
        <v>2.3043708170314923</v>
      </c>
      <c r="O797" s="7">
        <v>49484</v>
      </c>
      <c r="P797" s="8">
        <v>1.2949999999999999</v>
      </c>
      <c r="Q797" s="7">
        <v>64082</v>
      </c>
      <c r="R797" s="8">
        <v>1.6E-2</v>
      </c>
      <c r="S797" s="7">
        <v>1025.3120000000001</v>
      </c>
      <c r="T797" s="7">
        <v>-1012.6879999999999</v>
      </c>
      <c r="U797" s="9">
        <v>-0.49690284592737971</v>
      </c>
      <c r="V797" s="7">
        <v>4143677.0552999992</v>
      </c>
      <c r="W797" s="9">
        <v>2.3012003134963361</v>
      </c>
      <c r="X797" s="7">
        <v>12074574.640000001</v>
      </c>
      <c r="Y797" s="7">
        <v>5015866</v>
      </c>
      <c r="Z797" s="7">
        <v>27107.64</v>
      </c>
      <c r="AA797" s="7">
        <v>560505</v>
      </c>
      <c r="AB797" s="7">
        <v>6094881</v>
      </c>
      <c r="AC797" s="7">
        <v>376215</v>
      </c>
      <c r="AD797" s="7">
        <v>7930897.5847000014</v>
      </c>
      <c r="AE797" s="7">
        <v>0</v>
      </c>
      <c r="AF797" s="7">
        <v>5943310.7432999993</v>
      </c>
      <c r="AG797" s="7">
        <v>1025.3120000000001</v>
      </c>
      <c r="AH797" s="7">
        <v>7930897.5847000014</v>
      </c>
      <c r="AI797" s="7">
        <v>1501732</v>
      </c>
      <c r="AJ797" s="7">
        <v>308</v>
      </c>
      <c r="AK797" s="7">
        <v>4917588</v>
      </c>
      <c r="AL797" s="7">
        <v>0</v>
      </c>
      <c r="AM797" s="7">
        <v>263528</v>
      </c>
      <c r="AN797" s="7">
        <v>0</v>
      </c>
      <c r="AO797" s="7">
        <v>0</v>
      </c>
      <c r="AP797" s="7">
        <v>4557805</v>
      </c>
      <c r="AQ797" s="7">
        <v>358045</v>
      </c>
      <c r="AR797" s="7">
        <v>1798621</v>
      </c>
      <c r="AS797" s="7">
        <v>2038</v>
      </c>
      <c r="AT797" s="7">
        <v>5460955</v>
      </c>
      <c r="AU797" s="7">
        <v>353773</v>
      </c>
      <c r="AV797" s="7">
        <v>611236</v>
      </c>
      <c r="AW797" s="7">
        <v>0</v>
      </c>
      <c r="AX797" s="7">
        <v>0</v>
      </c>
      <c r="AY797" s="7">
        <v>5194434</v>
      </c>
      <c r="AZ797" s="7">
        <v>149220</v>
      </c>
      <c r="BA797" s="7">
        <v>27107.64</v>
      </c>
      <c r="BB797" s="7">
        <v>0</v>
      </c>
      <c r="BC797" s="7">
        <v>0</v>
      </c>
      <c r="BD797" s="7">
        <v>291.26</v>
      </c>
      <c r="BE797" s="7">
        <v>0</v>
      </c>
      <c r="BF797" s="7">
        <v>0.66</v>
      </c>
      <c r="BG797" s="7">
        <v>320594</v>
      </c>
      <c r="BH797" s="7">
        <v>3285</v>
      </c>
      <c r="BI797" s="7">
        <v>239911</v>
      </c>
      <c r="BJ797" s="7">
        <v>3301809.8849999998</v>
      </c>
      <c r="BK797" s="7">
        <v>2903565.583333333</v>
      </c>
      <c r="BL797" s="7">
        <v>53719.56</v>
      </c>
      <c r="BM797" s="7">
        <v>1485538.0866666669</v>
      </c>
      <c r="BN797" s="130">
        <v>0.58399999999999996</v>
      </c>
      <c r="BO797" s="131">
        <v>1.1675990000000001E-4</v>
      </c>
      <c r="BP797" s="161">
        <v>2958.5321051266251</v>
      </c>
      <c r="BQ797" s="162">
        <v>6094881</v>
      </c>
      <c r="BR797" s="161">
        <v>167578</v>
      </c>
      <c r="BS797" s="163">
        <v>0</v>
      </c>
      <c r="BT797" s="163">
        <v>862621.3599999994</v>
      </c>
      <c r="BU797" s="161">
        <v>5943310.7400000002</v>
      </c>
      <c r="BV797" s="161">
        <v>1025.31</v>
      </c>
      <c r="BW797" s="165">
        <v>8793518.9399999995</v>
      </c>
      <c r="BX797" s="161">
        <v>167578</v>
      </c>
    </row>
    <row r="798" spans="1:76" ht="14.45" x14ac:dyDescent="0.3">
      <c r="A798" s="164" t="s">
        <v>31</v>
      </c>
      <c r="B798" s="6" t="s">
        <v>93</v>
      </c>
      <c r="C798" s="6" t="s">
        <v>39</v>
      </c>
      <c r="D798" s="6" t="s">
        <v>42</v>
      </c>
      <c r="E798" s="6" t="s">
        <v>36</v>
      </c>
      <c r="F798" s="24" t="str">
        <f>+Tabela1[[#This Row],[WK]]&amp;Tabela1[[#This Row],[PK]]&amp;Tabela1[[#This Row],[GK]]</f>
        <v>120405</v>
      </c>
      <c r="G798" s="6" t="s">
        <v>788</v>
      </c>
      <c r="H798" s="7">
        <v>153799045.67619848</v>
      </c>
      <c r="I798" s="8">
        <v>1.371</v>
      </c>
      <c r="J798" s="7">
        <v>210858491.63</v>
      </c>
      <c r="K798" s="8">
        <v>7.0000000000000007E-2</v>
      </c>
      <c r="L798" s="7">
        <v>14760094.414100001</v>
      </c>
      <c r="M798" s="7">
        <v>10412457.414100001</v>
      </c>
      <c r="N798" s="9">
        <v>2.3949693624605737</v>
      </c>
      <c r="O798" s="7">
        <v>777596</v>
      </c>
      <c r="P798" s="8">
        <v>1.2949999999999999</v>
      </c>
      <c r="Q798" s="7">
        <v>1006987</v>
      </c>
      <c r="R798" s="8">
        <v>1.6E-2</v>
      </c>
      <c r="S798" s="7">
        <v>16111.791999999999</v>
      </c>
      <c r="T798" s="7">
        <v>-23438.207999999999</v>
      </c>
      <c r="U798" s="9">
        <v>-0.59262219974715546</v>
      </c>
      <c r="V798" s="7">
        <v>10389019.2061</v>
      </c>
      <c r="W798" s="9">
        <v>2.3680365587562142</v>
      </c>
      <c r="X798" s="7">
        <v>24426131.769294139</v>
      </c>
      <c r="Y798" s="7">
        <v>8955835</v>
      </c>
      <c r="Z798" s="7">
        <v>0</v>
      </c>
      <c r="AA798" s="7">
        <v>935143.76929413818</v>
      </c>
      <c r="AB798" s="7">
        <v>12801648</v>
      </c>
      <c r="AC798" s="7">
        <v>1733505</v>
      </c>
      <c r="AD798" s="7">
        <v>14037112.563194139</v>
      </c>
      <c r="AE798" s="7">
        <v>0</v>
      </c>
      <c r="AF798" s="7">
        <v>14760094.414100001</v>
      </c>
      <c r="AG798" s="7">
        <v>16111.791999999999</v>
      </c>
      <c r="AH798" s="7">
        <v>14037112.563194139</v>
      </c>
      <c r="AI798" s="7">
        <v>3629995</v>
      </c>
      <c r="AJ798" s="7">
        <v>46845</v>
      </c>
      <c r="AK798" s="7">
        <v>9050317</v>
      </c>
      <c r="AL798" s="7">
        <v>692111</v>
      </c>
      <c r="AM798" s="7">
        <v>373973</v>
      </c>
      <c r="AN798" s="7">
        <v>0</v>
      </c>
      <c r="AO798" s="7">
        <v>0</v>
      </c>
      <c r="AP798" s="7">
        <v>10188295</v>
      </c>
      <c r="AQ798" s="7">
        <v>803613</v>
      </c>
      <c r="AR798" s="7">
        <v>4347637</v>
      </c>
      <c r="AS798" s="7">
        <v>39550</v>
      </c>
      <c r="AT798" s="7">
        <v>10468978</v>
      </c>
      <c r="AU798" s="7">
        <v>1081840</v>
      </c>
      <c r="AV798" s="7">
        <v>454594</v>
      </c>
      <c r="AW798" s="7">
        <v>0</v>
      </c>
      <c r="AX798" s="7">
        <v>0</v>
      </c>
      <c r="AY798" s="7">
        <v>11429653</v>
      </c>
      <c r="AZ798" s="7">
        <v>329258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7">
        <v>684530.76929413818</v>
      </c>
      <c r="BH798" s="7">
        <v>7634</v>
      </c>
      <c r="BI798" s="7">
        <v>250613</v>
      </c>
      <c r="BJ798" s="7">
        <v>3449263.6158333328</v>
      </c>
      <c r="BK798" s="7">
        <v>1697993.5899999994</v>
      </c>
      <c r="BL798" s="7">
        <v>1692053.8566666667</v>
      </c>
      <c r="BM798" s="7">
        <v>3620972.39</v>
      </c>
      <c r="BN798" s="130">
        <v>0.66600000000000004</v>
      </c>
      <c r="BO798" s="131">
        <v>2.6696679999999999E-4</v>
      </c>
      <c r="BP798" s="161">
        <v>6765.5035829780991</v>
      </c>
      <c r="BQ798" s="162">
        <v>12801648</v>
      </c>
      <c r="BR798" s="161">
        <v>376528</v>
      </c>
      <c r="BS798" s="163">
        <v>0</v>
      </c>
      <c r="BT798" s="163">
        <v>1714719.230705861</v>
      </c>
      <c r="BU798" s="161">
        <v>14760094.41</v>
      </c>
      <c r="BV798" s="161">
        <v>16111.79</v>
      </c>
      <c r="BW798" s="165">
        <v>15751831.790705862</v>
      </c>
      <c r="BX798" s="161">
        <v>376528</v>
      </c>
    </row>
    <row r="799" spans="1:76" ht="14.45" x14ac:dyDescent="0.3">
      <c r="A799" s="164" t="s">
        <v>31</v>
      </c>
      <c r="B799" s="6" t="s">
        <v>93</v>
      </c>
      <c r="C799" s="6" t="s">
        <v>39</v>
      </c>
      <c r="D799" s="6" t="s">
        <v>44</v>
      </c>
      <c r="E799" s="6" t="s">
        <v>36</v>
      </c>
      <c r="F799" s="24" t="str">
        <f>+Tabela1[[#This Row],[WK]]&amp;Tabela1[[#This Row],[PK]]&amp;Tabela1[[#This Row],[GK]]</f>
        <v>120406</v>
      </c>
      <c r="G799" s="6" t="s">
        <v>789</v>
      </c>
      <c r="H799" s="7">
        <v>134411341.62319842</v>
      </c>
      <c r="I799" s="8">
        <v>1.371</v>
      </c>
      <c r="J799" s="7">
        <v>184277949.36000001</v>
      </c>
      <c r="K799" s="8">
        <v>7.0000000000000007E-2</v>
      </c>
      <c r="L799" s="7">
        <v>12899456.455200002</v>
      </c>
      <c r="M799" s="7">
        <v>9078956.4552000016</v>
      </c>
      <c r="N799" s="9">
        <v>2.3763791271299572</v>
      </c>
      <c r="O799" s="7">
        <v>766816</v>
      </c>
      <c r="P799" s="8">
        <v>1.2949999999999999</v>
      </c>
      <c r="Q799" s="7">
        <v>993027</v>
      </c>
      <c r="R799" s="8">
        <v>1.6E-2</v>
      </c>
      <c r="S799" s="7">
        <v>15888.432000000001</v>
      </c>
      <c r="T799" s="7">
        <v>-20738.567999999999</v>
      </c>
      <c r="U799" s="9">
        <v>-0.56620984519616679</v>
      </c>
      <c r="V799" s="7">
        <v>9058217.8872000016</v>
      </c>
      <c r="W799" s="9">
        <v>2.3484365143278927</v>
      </c>
      <c r="X799" s="7">
        <v>29864911.783058792</v>
      </c>
      <c r="Y799" s="7">
        <v>13410469</v>
      </c>
      <c r="Z799" s="7">
        <v>315136.08</v>
      </c>
      <c r="AA799" s="7">
        <v>947972.70305879216</v>
      </c>
      <c r="AB799" s="7">
        <v>15191334</v>
      </c>
      <c r="AC799" s="7">
        <v>0</v>
      </c>
      <c r="AD799" s="7">
        <v>20806693.895858791</v>
      </c>
      <c r="AE799" s="7">
        <v>0</v>
      </c>
      <c r="AF799" s="7">
        <v>12899456.455200002</v>
      </c>
      <c r="AG799" s="7">
        <v>15888.432000000001</v>
      </c>
      <c r="AH799" s="7">
        <v>20806693.895858791</v>
      </c>
      <c r="AI799" s="7">
        <v>3189869</v>
      </c>
      <c r="AJ799" s="7">
        <v>30694</v>
      </c>
      <c r="AK799" s="7">
        <v>11809672</v>
      </c>
      <c r="AL799" s="7">
        <v>924571</v>
      </c>
      <c r="AM799" s="7">
        <v>402471</v>
      </c>
      <c r="AN799" s="7">
        <v>0</v>
      </c>
      <c r="AO799" s="7">
        <v>0</v>
      </c>
      <c r="AP799" s="7">
        <v>11880406</v>
      </c>
      <c r="AQ799" s="7">
        <v>692221</v>
      </c>
      <c r="AR799" s="7">
        <v>3820500</v>
      </c>
      <c r="AS799" s="7">
        <v>36627</v>
      </c>
      <c r="AT799" s="7">
        <v>13253309</v>
      </c>
      <c r="AU799" s="7">
        <v>1316991</v>
      </c>
      <c r="AV799" s="7">
        <v>466594</v>
      </c>
      <c r="AW799" s="7">
        <v>0</v>
      </c>
      <c r="AX799" s="7">
        <v>0</v>
      </c>
      <c r="AY799" s="7">
        <v>13570408</v>
      </c>
      <c r="AZ799" s="7">
        <v>296819</v>
      </c>
      <c r="BA799" s="7">
        <v>315136.08</v>
      </c>
      <c r="BB799" s="7">
        <v>0</v>
      </c>
      <c r="BC799" s="7">
        <v>0</v>
      </c>
      <c r="BD799" s="7">
        <v>3388.56</v>
      </c>
      <c r="BE799" s="7">
        <v>0</v>
      </c>
      <c r="BF799" s="7">
        <v>0</v>
      </c>
      <c r="BG799" s="7">
        <v>669376.70305879216</v>
      </c>
      <c r="BH799" s="7">
        <v>7465</v>
      </c>
      <c r="BI799" s="7">
        <v>278596</v>
      </c>
      <c r="BJ799" s="7">
        <v>3834367.9441666673</v>
      </c>
      <c r="BK799" s="7">
        <v>1573280.0200000009</v>
      </c>
      <c r="BL799" s="7">
        <v>2871106.6066666669</v>
      </c>
      <c r="BM799" s="7">
        <v>3302138.4833333329</v>
      </c>
      <c r="BN799" s="130">
        <v>0.52400000000000002</v>
      </c>
      <c r="BO799" s="131">
        <v>2.6935110000000001E-4</v>
      </c>
      <c r="BP799" s="161">
        <v>6825.5346706708951</v>
      </c>
      <c r="BQ799" s="162">
        <v>15191334</v>
      </c>
      <c r="BR799" s="161">
        <v>375710</v>
      </c>
      <c r="BS799" s="163">
        <v>0</v>
      </c>
      <c r="BT799" s="163">
        <v>1414919.2169412076</v>
      </c>
      <c r="BU799" s="161">
        <v>12899456.460000001</v>
      </c>
      <c r="BV799" s="161">
        <v>15888.43</v>
      </c>
      <c r="BW799" s="165">
        <v>22221613.116941206</v>
      </c>
      <c r="BX799" s="161">
        <v>375710</v>
      </c>
    </row>
    <row r="800" spans="1:76" ht="14.45" x14ac:dyDescent="0.3">
      <c r="A800" s="164" t="s">
        <v>31</v>
      </c>
      <c r="B800" s="6" t="s">
        <v>93</v>
      </c>
      <c r="C800" s="6" t="s">
        <v>39</v>
      </c>
      <c r="D800" s="6" t="s">
        <v>51</v>
      </c>
      <c r="E800" s="6" t="s">
        <v>40</v>
      </c>
      <c r="F800" s="24" t="str">
        <f>+Tabela1[[#This Row],[WK]]&amp;Tabela1[[#This Row],[PK]]&amp;Tabela1[[#This Row],[GK]]</f>
        <v>120407</v>
      </c>
      <c r="G800" s="6" t="s">
        <v>790</v>
      </c>
      <c r="H800" s="7">
        <v>271601723.47619832</v>
      </c>
      <c r="I800" s="8">
        <v>1.371</v>
      </c>
      <c r="J800" s="7">
        <v>372365962.88</v>
      </c>
      <c r="K800" s="8">
        <v>7.0000000000000007E-2</v>
      </c>
      <c r="L800" s="7">
        <v>26065617.401600003</v>
      </c>
      <c r="M800" s="7">
        <v>17788217.401600003</v>
      </c>
      <c r="N800" s="9">
        <v>2.1490102449561461</v>
      </c>
      <c r="O800" s="7">
        <v>13462474</v>
      </c>
      <c r="P800" s="8">
        <v>1.2949999999999999</v>
      </c>
      <c r="Q800" s="7">
        <v>17433904</v>
      </c>
      <c r="R800" s="8">
        <v>1.6E-2</v>
      </c>
      <c r="S800" s="7">
        <v>278942.46399999998</v>
      </c>
      <c r="T800" s="7">
        <v>16418.463999999978</v>
      </c>
      <c r="U800" s="9">
        <v>6.2540811506757388E-2</v>
      </c>
      <c r="V800" s="7">
        <v>17804635.865600005</v>
      </c>
      <c r="W800" s="9">
        <v>2.08487052877754</v>
      </c>
      <c r="X800" s="7">
        <v>45104175.58530575</v>
      </c>
      <c r="Y800" s="7">
        <v>16412206</v>
      </c>
      <c r="Z800" s="7">
        <v>71847.460000000006</v>
      </c>
      <c r="AA800" s="7">
        <v>1740007.1253057476</v>
      </c>
      <c r="AB800" s="7">
        <v>26880115</v>
      </c>
      <c r="AC800" s="7">
        <v>0</v>
      </c>
      <c r="AD800" s="7">
        <v>27299539.719705746</v>
      </c>
      <c r="AE800" s="7">
        <v>0</v>
      </c>
      <c r="AF800" s="7">
        <v>26065617.401600003</v>
      </c>
      <c r="AG800" s="7">
        <v>278942.46399999998</v>
      </c>
      <c r="AH800" s="7">
        <v>27299539.719705746</v>
      </c>
      <c r="AI800" s="7">
        <v>6911091</v>
      </c>
      <c r="AJ800" s="7">
        <v>297045</v>
      </c>
      <c r="AK800" s="7">
        <v>13074320</v>
      </c>
      <c r="AL800" s="7">
        <v>1979272</v>
      </c>
      <c r="AM800" s="7">
        <v>628969</v>
      </c>
      <c r="AN800" s="7">
        <v>0</v>
      </c>
      <c r="AO800" s="7">
        <v>0</v>
      </c>
      <c r="AP800" s="7">
        <v>21182290</v>
      </c>
      <c r="AQ800" s="7">
        <v>1340681</v>
      </c>
      <c r="AR800" s="7">
        <v>8277400</v>
      </c>
      <c r="AS800" s="7">
        <v>262524</v>
      </c>
      <c r="AT800" s="7">
        <v>14903954</v>
      </c>
      <c r="AU800" s="7">
        <v>1332347</v>
      </c>
      <c r="AV800" s="7">
        <v>677990</v>
      </c>
      <c r="AW800" s="7">
        <v>0</v>
      </c>
      <c r="AX800" s="7">
        <v>0</v>
      </c>
      <c r="AY800" s="7">
        <v>23807097</v>
      </c>
      <c r="AZ800" s="7">
        <v>561198</v>
      </c>
      <c r="BA800" s="7">
        <v>71847.460000000006</v>
      </c>
      <c r="BB800" s="7">
        <v>0</v>
      </c>
      <c r="BC800" s="7">
        <v>0</v>
      </c>
      <c r="BD800" s="7">
        <v>772.54</v>
      </c>
      <c r="BE800" s="7">
        <v>0</v>
      </c>
      <c r="BF800" s="7">
        <v>0.04</v>
      </c>
      <c r="BG800" s="7">
        <v>1116375.1253057476</v>
      </c>
      <c r="BH800" s="7">
        <v>12450</v>
      </c>
      <c r="BI800" s="7">
        <v>623632</v>
      </c>
      <c r="BJ800" s="7">
        <v>8583129.5733333342</v>
      </c>
      <c r="BK800" s="7">
        <v>6458530.6733333329</v>
      </c>
      <c r="BL800" s="7">
        <v>1443059.9266666668</v>
      </c>
      <c r="BM800" s="7">
        <v>5612275.7466666671</v>
      </c>
      <c r="BN800" s="130">
        <v>0.66</v>
      </c>
      <c r="BO800" s="131">
        <v>4.8005070000000001E-4</v>
      </c>
      <c r="BP800" s="161">
        <v>12165.299920945092</v>
      </c>
      <c r="BQ800" s="162">
        <v>26880115</v>
      </c>
      <c r="BR800" s="161">
        <v>612274</v>
      </c>
      <c r="BS800" s="163">
        <v>0</v>
      </c>
      <c r="BT800" s="163">
        <v>0</v>
      </c>
      <c r="BU800" s="161">
        <v>26065617.399999999</v>
      </c>
      <c r="BV800" s="161">
        <v>278942.46000000002</v>
      </c>
      <c r="BW800" s="165">
        <v>27299539.719999999</v>
      </c>
      <c r="BX800" s="161">
        <v>612274</v>
      </c>
    </row>
    <row r="801" spans="1:76" ht="14.45" x14ac:dyDescent="0.3">
      <c r="A801" s="164" t="s">
        <v>31</v>
      </c>
      <c r="B801" s="6" t="s">
        <v>93</v>
      </c>
      <c r="C801" s="6" t="s">
        <v>42</v>
      </c>
      <c r="D801" s="6" t="s">
        <v>33</v>
      </c>
      <c r="E801" s="6" t="s">
        <v>34</v>
      </c>
      <c r="F801" s="24" t="str">
        <f>+Tabela1[[#This Row],[WK]]&amp;Tabela1[[#This Row],[PK]]&amp;Tabela1[[#This Row],[GK]]</f>
        <v>120501</v>
      </c>
      <c r="G801" s="6" t="s">
        <v>791</v>
      </c>
      <c r="H801" s="7">
        <v>840082983.60740817</v>
      </c>
      <c r="I801" s="8">
        <v>1.371</v>
      </c>
      <c r="J801" s="7">
        <v>1151753770.53</v>
      </c>
      <c r="K801" s="8">
        <v>7.0000000000000007E-2</v>
      </c>
      <c r="L801" s="7">
        <v>80622763.937100008</v>
      </c>
      <c r="M801" s="7">
        <v>46534756.937100008</v>
      </c>
      <c r="N801" s="9">
        <v>1.3651357480975643</v>
      </c>
      <c r="O801" s="7">
        <v>157657877</v>
      </c>
      <c r="P801" s="8">
        <v>1.2949999999999999</v>
      </c>
      <c r="Q801" s="7">
        <v>204166951</v>
      </c>
      <c r="R801" s="8">
        <v>1.6E-2</v>
      </c>
      <c r="S801" s="7">
        <v>3266671.216</v>
      </c>
      <c r="T801" s="7">
        <v>-998233.78399999999</v>
      </c>
      <c r="U801" s="9">
        <v>-0.23405768334816368</v>
      </c>
      <c r="V801" s="7">
        <v>45536523.153100014</v>
      </c>
      <c r="W801" s="9">
        <v>1.1873028872775035</v>
      </c>
      <c r="X801" s="7">
        <v>36550307.149117805</v>
      </c>
      <c r="Y801" s="7">
        <v>0</v>
      </c>
      <c r="Z801" s="7">
        <v>654.255</v>
      </c>
      <c r="AA801" s="7">
        <v>4117984.8941178056</v>
      </c>
      <c r="AB801" s="7">
        <v>32431668</v>
      </c>
      <c r="AC801" s="7">
        <v>0</v>
      </c>
      <c r="AD801" s="7">
        <v>0</v>
      </c>
      <c r="AE801" s="7">
        <v>0</v>
      </c>
      <c r="AF801" s="7">
        <v>80622763.937100008</v>
      </c>
      <c r="AG801" s="7">
        <v>3266671.216</v>
      </c>
      <c r="AH801" s="7">
        <v>0</v>
      </c>
      <c r="AI801" s="7">
        <v>28461273</v>
      </c>
      <c r="AJ801" s="7">
        <v>4255166</v>
      </c>
      <c r="AK801" s="7">
        <v>4339335</v>
      </c>
      <c r="AL801" s="7">
        <v>188213</v>
      </c>
      <c r="AM801" s="7">
        <v>1612410</v>
      </c>
      <c r="AN801" s="7">
        <v>0</v>
      </c>
      <c r="AO801" s="7">
        <v>0</v>
      </c>
      <c r="AP801" s="7">
        <v>24544547</v>
      </c>
      <c r="AQ801" s="7">
        <v>2772863</v>
      </c>
      <c r="AR801" s="7">
        <v>34088007</v>
      </c>
      <c r="AS801" s="7">
        <v>4264905</v>
      </c>
      <c r="AT801" s="7">
        <v>4932779</v>
      </c>
      <c r="AU801" s="7">
        <v>240682</v>
      </c>
      <c r="AV801" s="7">
        <v>1314798</v>
      </c>
      <c r="AW801" s="7">
        <v>0</v>
      </c>
      <c r="AX801" s="7">
        <v>0</v>
      </c>
      <c r="AY801" s="7">
        <v>27661916</v>
      </c>
      <c r="AZ801" s="7">
        <v>1169433</v>
      </c>
      <c r="BA801" s="7">
        <v>654.255</v>
      </c>
      <c r="BB801" s="7">
        <v>0</v>
      </c>
      <c r="BC801" s="7">
        <v>0</v>
      </c>
      <c r="BD801" s="7">
        <v>0</v>
      </c>
      <c r="BE801" s="7">
        <v>14.07</v>
      </c>
      <c r="BF801" s="7">
        <v>0</v>
      </c>
      <c r="BG801" s="7">
        <v>2288613.8941178056</v>
      </c>
      <c r="BH801" s="7">
        <v>25523</v>
      </c>
      <c r="BI801" s="7">
        <v>1829371</v>
      </c>
      <c r="BJ801" s="7">
        <v>25177707.551666666</v>
      </c>
      <c r="BK801" s="7">
        <v>16501948.736666666</v>
      </c>
      <c r="BL801" s="7">
        <v>12191394.520000001</v>
      </c>
      <c r="BM801" s="7">
        <v>10320246.220000001</v>
      </c>
      <c r="BN801" s="130">
        <v>1.046</v>
      </c>
      <c r="BO801" s="131">
        <v>9.4243150000000004E-4</v>
      </c>
      <c r="BP801" s="161">
        <v>23882.367720450642</v>
      </c>
      <c r="BQ801" s="162">
        <v>32431668</v>
      </c>
      <c r="BR801" s="161">
        <v>1298498</v>
      </c>
      <c r="BS801" s="163">
        <v>0</v>
      </c>
      <c r="BT801" s="163">
        <v>0</v>
      </c>
      <c r="BU801" s="161">
        <v>80622763.939999998</v>
      </c>
      <c r="BV801" s="161">
        <v>3266671.22</v>
      </c>
      <c r="BW801" s="165">
        <v>0</v>
      </c>
      <c r="BX801" s="161">
        <v>1298498</v>
      </c>
    </row>
    <row r="802" spans="1:76" ht="14.45" x14ac:dyDescent="0.3">
      <c r="A802" s="164" t="s">
        <v>31</v>
      </c>
      <c r="B802" s="6" t="s">
        <v>93</v>
      </c>
      <c r="C802" s="6" t="s">
        <v>42</v>
      </c>
      <c r="D802" s="6" t="s">
        <v>32</v>
      </c>
      <c r="E802" s="6" t="s">
        <v>40</v>
      </c>
      <c r="F802" s="24" t="str">
        <f>+Tabela1[[#This Row],[WK]]&amp;Tabela1[[#This Row],[PK]]&amp;Tabela1[[#This Row],[GK]]</f>
        <v>120502</v>
      </c>
      <c r="G802" s="6" t="s">
        <v>792</v>
      </c>
      <c r="H802" s="7">
        <v>438299835.55539882</v>
      </c>
      <c r="I802" s="8">
        <v>1.371</v>
      </c>
      <c r="J802" s="7">
        <v>600909074.53999996</v>
      </c>
      <c r="K802" s="8">
        <v>7.0000000000000007E-2</v>
      </c>
      <c r="L802" s="7">
        <v>42063635.217799999</v>
      </c>
      <c r="M802" s="7">
        <v>27698727.217799999</v>
      </c>
      <c r="N802" s="9">
        <v>1.9282216925997715</v>
      </c>
      <c r="O802" s="7">
        <v>39171258</v>
      </c>
      <c r="P802" s="8">
        <v>1.2949999999999999</v>
      </c>
      <c r="Q802" s="7">
        <v>50726779</v>
      </c>
      <c r="R802" s="8">
        <v>1.6E-2</v>
      </c>
      <c r="S802" s="7">
        <v>811628.46400000004</v>
      </c>
      <c r="T802" s="7">
        <v>514360.46400000004</v>
      </c>
      <c r="U802" s="9">
        <v>1.7302920731461173</v>
      </c>
      <c r="V802" s="7">
        <v>28213087.6818</v>
      </c>
      <c r="W802" s="9">
        <v>1.9242087724086794</v>
      </c>
      <c r="X802" s="7">
        <v>50271890.549725041</v>
      </c>
      <c r="Y802" s="7">
        <v>11734349</v>
      </c>
      <c r="Z802" s="7">
        <v>8376.9750000000004</v>
      </c>
      <c r="AA802" s="7">
        <v>1995452.5747250377</v>
      </c>
      <c r="AB802" s="7">
        <v>33391282</v>
      </c>
      <c r="AC802" s="7">
        <v>3142430</v>
      </c>
      <c r="AD802" s="7">
        <v>22058802.86792504</v>
      </c>
      <c r="AE802" s="7">
        <v>0</v>
      </c>
      <c r="AF802" s="7">
        <v>42063635.217799999</v>
      </c>
      <c r="AG802" s="7">
        <v>811628.46400000004</v>
      </c>
      <c r="AH802" s="7">
        <v>22058802.86792504</v>
      </c>
      <c r="AI802" s="7">
        <v>11993766</v>
      </c>
      <c r="AJ802" s="7">
        <v>218527</v>
      </c>
      <c r="AK802" s="7">
        <v>15243113</v>
      </c>
      <c r="AL802" s="7">
        <v>1770660</v>
      </c>
      <c r="AM802" s="7">
        <v>783365</v>
      </c>
      <c r="AN802" s="7">
        <v>0</v>
      </c>
      <c r="AO802" s="7">
        <v>0</v>
      </c>
      <c r="AP802" s="7">
        <v>26426156</v>
      </c>
      <c r="AQ802" s="7">
        <v>1531639</v>
      </c>
      <c r="AR802" s="7">
        <v>14364908</v>
      </c>
      <c r="AS802" s="7">
        <v>297268</v>
      </c>
      <c r="AT802" s="7">
        <v>16857021</v>
      </c>
      <c r="AU802" s="7">
        <v>688413</v>
      </c>
      <c r="AV802" s="7">
        <v>657008</v>
      </c>
      <c r="AW802" s="7">
        <v>0</v>
      </c>
      <c r="AX802" s="7">
        <v>0</v>
      </c>
      <c r="AY802" s="7">
        <v>29987941</v>
      </c>
      <c r="AZ802" s="7">
        <v>643918</v>
      </c>
      <c r="BA802" s="7">
        <v>8376.9750000000004</v>
      </c>
      <c r="BB802" s="7">
        <v>0</v>
      </c>
      <c r="BC802" s="7">
        <v>0</v>
      </c>
      <c r="BD802" s="7">
        <v>0.02</v>
      </c>
      <c r="BE802" s="7">
        <v>180.11</v>
      </c>
      <c r="BF802" s="7">
        <v>0</v>
      </c>
      <c r="BG802" s="7">
        <v>1443755.5747250377</v>
      </c>
      <c r="BH802" s="7">
        <v>16101</v>
      </c>
      <c r="BI802" s="7">
        <v>551697</v>
      </c>
      <c r="BJ802" s="7">
        <v>7593120.8674999997</v>
      </c>
      <c r="BK802" s="7">
        <v>3407347.1999999993</v>
      </c>
      <c r="BL802" s="7">
        <v>3650257.8699999996</v>
      </c>
      <c r="BM802" s="7">
        <v>9442578.9300000016</v>
      </c>
      <c r="BN802" s="130">
        <v>0.78700000000000003</v>
      </c>
      <c r="BO802" s="131">
        <v>5.9580280000000004E-4</v>
      </c>
      <c r="BP802" s="161">
        <v>15098.819072866385</v>
      </c>
      <c r="BQ802" s="162">
        <v>33391282</v>
      </c>
      <c r="BR802" s="161">
        <v>794678</v>
      </c>
      <c r="BS802" s="163">
        <v>0</v>
      </c>
      <c r="BT802" s="163">
        <v>2857088.450000003</v>
      </c>
      <c r="BU802" s="161">
        <v>42063635.219999999</v>
      </c>
      <c r="BV802" s="161">
        <v>811628.46</v>
      </c>
      <c r="BW802" s="165">
        <v>24915891.320000004</v>
      </c>
      <c r="BX802" s="161">
        <v>794678</v>
      </c>
    </row>
    <row r="803" spans="1:76" ht="14.45" x14ac:dyDescent="0.3">
      <c r="A803" s="164" t="s">
        <v>31</v>
      </c>
      <c r="B803" s="6" t="s">
        <v>93</v>
      </c>
      <c r="C803" s="6" t="s">
        <v>42</v>
      </c>
      <c r="D803" s="6" t="s">
        <v>37</v>
      </c>
      <c r="E803" s="6" t="s">
        <v>40</v>
      </c>
      <c r="F803" s="24" t="str">
        <f>+Tabela1[[#This Row],[WK]]&amp;Tabela1[[#This Row],[PK]]&amp;Tabela1[[#This Row],[GK]]</f>
        <v>120503</v>
      </c>
      <c r="G803" s="6" t="s">
        <v>793</v>
      </c>
      <c r="H803" s="7">
        <v>222906837.84679866</v>
      </c>
      <c r="I803" s="8">
        <v>1.371</v>
      </c>
      <c r="J803" s="7">
        <v>305605274.69</v>
      </c>
      <c r="K803" s="8">
        <v>7.0000000000000007E-2</v>
      </c>
      <c r="L803" s="7">
        <v>21392369.228300001</v>
      </c>
      <c r="M803" s="7">
        <v>15339467.228300001</v>
      </c>
      <c r="N803" s="9">
        <v>2.5342335343113107</v>
      </c>
      <c r="O803" s="7">
        <v>9605099</v>
      </c>
      <c r="P803" s="8">
        <v>1.2949999999999999</v>
      </c>
      <c r="Q803" s="7">
        <v>12438603</v>
      </c>
      <c r="R803" s="8">
        <v>1.6E-2</v>
      </c>
      <c r="S803" s="7">
        <v>199017.64800000002</v>
      </c>
      <c r="T803" s="7">
        <v>-37973.351999999984</v>
      </c>
      <c r="U803" s="9">
        <v>-0.16023119865311333</v>
      </c>
      <c r="V803" s="7">
        <v>15301493.8763</v>
      </c>
      <c r="W803" s="9">
        <v>2.4327113158045774</v>
      </c>
      <c r="X803" s="7">
        <v>47550297.888083234</v>
      </c>
      <c r="Y803" s="7">
        <v>19178476</v>
      </c>
      <c r="Z803" s="7">
        <v>9499.4849999999988</v>
      </c>
      <c r="AA803" s="7">
        <v>2335590.4030832388</v>
      </c>
      <c r="AB803" s="7">
        <v>26026732</v>
      </c>
      <c r="AC803" s="7">
        <v>0</v>
      </c>
      <c r="AD803" s="7">
        <v>32248804.011783235</v>
      </c>
      <c r="AE803" s="7">
        <v>0</v>
      </c>
      <c r="AF803" s="7">
        <v>21392369.228300001</v>
      </c>
      <c r="AG803" s="7">
        <v>199017.64800000002</v>
      </c>
      <c r="AH803" s="7">
        <v>32248804.011783235</v>
      </c>
      <c r="AI803" s="7">
        <v>5053780</v>
      </c>
      <c r="AJ803" s="7">
        <v>218560</v>
      </c>
      <c r="AK803" s="7">
        <v>12507588</v>
      </c>
      <c r="AL803" s="7">
        <v>1326292</v>
      </c>
      <c r="AM803" s="7">
        <v>1053609</v>
      </c>
      <c r="AN803" s="7">
        <v>0</v>
      </c>
      <c r="AO803" s="7">
        <v>0</v>
      </c>
      <c r="AP803" s="7">
        <v>21793631</v>
      </c>
      <c r="AQ803" s="7">
        <v>871243</v>
      </c>
      <c r="AR803" s="7">
        <v>6052902</v>
      </c>
      <c r="AS803" s="7">
        <v>236991</v>
      </c>
      <c r="AT803" s="7">
        <v>14294688</v>
      </c>
      <c r="AU803" s="7">
        <v>1370600</v>
      </c>
      <c r="AV803" s="7">
        <v>1830467</v>
      </c>
      <c r="AW803" s="7">
        <v>0</v>
      </c>
      <c r="AX803" s="7">
        <v>0</v>
      </c>
      <c r="AY803" s="7">
        <v>24442434</v>
      </c>
      <c r="AZ803" s="7">
        <v>376295</v>
      </c>
      <c r="BA803" s="7">
        <v>9499.4849999999988</v>
      </c>
      <c r="BB803" s="7">
        <v>0</v>
      </c>
      <c r="BC803" s="7">
        <v>0</v>
      </c>
      <c r="BD803" s="7">
        <v>0</v>
      </c>
      <c r="BE803" s="7">
        <v>204.29</v>
      </c>
      <c r="BF803" s="7">
        <v>0</v>
      </c>
      <c r="BG803" s="7">
        <v>861895.40308323887</v>
      </c>
      <c r="BH803" s="7">
        <v>9612</v>
      </c>
      <c r="BI803" s="7">
        <v>1473695</v>
      </c>
      <c r="BJ803" s="7">
        <v>20282613.440000001</v>
      </c>
      <c r="BK803" s="7">
        <v>7057804.8866666686</v>
      </c>
      <c r="BL803" s="7">
        <v>19326307.616666667</v>
      </c>
      <c r="BM803" s="7">
        <v>14246618.979999999</v>
      </c>
      <c r="BN803" s="130">
        <v>0.54900000000000004</v>
      </c>
      <c r="BO803" s="131">
        <v>4.0913940000000002E-4</v>
      </c>
      <c r="BP803" s="161">
        <v>10368.369362674066</v>
      </c>
      <c r="BQ803" s="162">
        <v>26026732</v>
      </c>
      <c r="BR803" s="161">
        <v>455718</v>
      </c>
      <c r="BS803" s="163">
        <v>0</v>
      </c>
      <c r="BT803" s="163">
        <v>0</v>
      </c>
      <c r="BU803" s="161">
        <v>21392369.23</v>
      </c>
      <c r="BV803" s="161">
        <v>199017.65</v>
      </c>
      <c r="BW803" s="165">
        <v>32248804.010000002</v>
      </c>
      <c r="BX803" s="161">
        <v>455718</v>
      </c>
    </row>
    <row r="804" spans="1:76" ht="14.45" x14ac:dyDescent="0.3">
      <c r="A804" s="164" t="s">
        <v>31</v>
      </c>
      <c r="B804" s="6" t="s">
        <v>93</v>
      </c>
      <c r="C804" s="6" t="s">
        <v>42</v>
      </c>
      <c r="D804" s="6" t="s">
        <v>39</v>
      </c>
      <c r="E804" s="6" t="s">
        <v>36</v>
      </c>
      <c r="F804" s="24" t="str">
        <f>+Tabela1[[#This Row],[WK]]&amp;Tabela1[[#This Row],[PK]]&amp;Tabela1[[#This Row],[GK]]</f>
        <v>120504</v>
      </c>
      <c r="G804" s="6" t="s">
        <v>791</v>
      </c>
      <c r="H804" s="7">
        <v>466145474.74799973</v>
      </c>
      <c r="I804" s="8">
        <v>1.371</v>
      </c>
      <c r="J804" s="7">
        <v>639085445.87999988</v>
      </c>
      <c r="K804" s="8">
        <v>7.0000000000000007E-2</v>
      </c>
      <c r="L804" s="7">
        <v>44735981.211599998</v>
      </c>
      <c r="M804" s="7">
        <v>29012494.211599998</v>
      </c>
      <c r="N804" s="9">
        <v>1.845169217973087</v>
      </c>
      <c r="O804" s="7">
        <v>32852308</v>
      </c>
      <c r="P804" s="8">
        <v>1.2949999999999999</v>
      </c>
      <c r="Q804" s="7">
        <v>42543739</v>
      </c>
      <c r="R804" s="8">
        <v>1.6E-2</v>
      </c>
      <c r="S804" s="7">
        <v>680699.82400000002</v>
      </c>
      <c r="T804" s="7">
        <v>272433.82400000002</v>
      </c>
      <c r="U804" s="9">
        <v>0.66729491067098412</v>
      </c>
      <c r="V804" s="7">
        <v>29284928.035599999</v>
      </c>
      <c r="W804" s="9">
        <v>1.8153593125062106</v>
      </c>
      <c r="X804" s="7">
        <v>63780193.680190116</v>
      </c>
      <c r="Y804" s="7">
        <v>23510679</v>
      </c>
      <c r="Z804" s="7">
        <v>421723.22499999998</v>
      </c>
      <c r="AA804" s="7">
        <v>1948114.4551901128</v>
      </c>
      <c r="AB804" s="7">
        <v>37899677</v>
      </c>
      <c r="AC804" s="7">
        <v>0</v>
      </c>
      <c r="AD804" s="7">
        <v>34495265.644590117</v>
      </c>
      <c r="AE804" s="7">
        <v>0</v>
      </c>
      <c r="AF804" s="7">
        <v>44735981.211599998</v>
      </c>
      <c r="AG804" s="7">
        <v>680699.82400000002</v>
      </c>
      <c r="AH804" s="7">
        <v>34495265.644590117</v>
      </c>
      <c r="AI804" s="7">
        <v>13128091</v>
      </c>
      <c r="AJ804" s="7">
        <v>263845</v>
      </c>
      <c r="AK804" s="7">
        <v>17550662</v>
      </c>
      <c r="AL804" s="7">
        <v>2067469</v>
      </c>
      <c r="AM804" s="7">
        <v>635779</v>
      </c>
      <c r="AN804" s="7">
        <v>0</v>
      </c>
      <c r="AO804" s="7">
        <v>0</v>
      </c>
      <c r="AP804" s="7">
        <v>29226542</v>
      </c>
      <c r="AQ804" s="7">
        <v>2005054</v>
      </c>
      <c r="AR804" s="7">
        <v>15723487</v>
      </c>
      <c r="AS804" s="7">
        <v>408266</v>
      </c>
      <c r="AT804" s="7">
        <v>19655687</v>
      </c>
      <c r="AU804" s="7">
        <v>989875</v>
      </c>
      <c r="AV804" s="7">
        <v>691490</v>
      </c>
      <c r="AW804" s="7">
        <v>0</v>
      </c>
      <c r="AX804" s="7">
        <v>0</v>
      </c>
      <c r="AY804" s="7">
        <v>33241002</v>
      </c>
      <c r="AZ804" s="7">
        <v>833687</v>
      </c>
      <c r="BA804" s="7">
        <v>421723.22499999998</v>
      </c>
      <c r="BB804" s="7">
        <v>0</v>
      </c>
      <c r="BC804" s="7">
        <v>15.91</v>
      </c>
      <c r="BD804" s="7">
        <v>4461.92</v>
      </c>
      <c r="BE804" s="7">
        <v>39.409999999999997</v>
      </c>
      <c r="BF804" s="7">
        <v>0</v>
      </c>
      <c r="BG804" s="7">
        <v>1519525.4551901128</v>
      </c>
      <c r="BH804" s="7">
        <v>16946</v>
      </c>
      <c r="BI804" s="7">
        <v>428589</v>
      </c>
      <c r="BJ804" s="7">
        <v>5898708.5183333363</v>
      </c>
      <c r="BK804" s="7">
        <v>1663923.7033333369</v>
      </c>
      <c r="BL804" s="7">
        <v>3286806.3766666665</v>
      </c>
      <c r="BM804" s="7">
        <v>10365526.506666666</v>
      </c>
      <c r="BN804" s="130">
        <v>0.66800000000000004</v>
      </c>
      <c r="BO804" s="131">
        <v>7.041657E-4</v>
      </c>
      <c r="BP804" s="161">
        <v>17844.240816683585</v>
      </c>
      <c r="BQ804" s="162">
        <v>37899677</v>
      </c>
      <c r="BR804" s="161">
        <v>838187</v>
      </c>
      <c r="BS804" s="163">
        <v>0</v>
      </c>
      <c r="BT804" s="163">
        <v>0</v>
      </c>
      <c r="BU804" s="161">
        <v>44735981.210000001</v>
      </c>
      <c r="BV804" s="161">
        <v>680699.82</v>
      </c>
      <c r="BW804" s="165">
        <v>34495265.640000001</v>
      </c>
      <c r="BX804" s="161">
        <v>838187</v>
      </c>
    </row>
    <row r="805" spans="1:76" ht="14.45" x14ac:dyDescent="0.3">
      <c r="A805" s="164" t="s">
        <v>31</v>
      </c>
      <c r="B805" s="6" t="s">
        <v>93</v>
      </c>
      <c r="C805" s="6" t="s">
        <v>42</v>
      </c>
      <c r="D805" s="6" t="s">
        <v>42</v>
      </c>
      <c r="E805" s="6" t="s">
        <v>36</v>
      </c>
      <c r="F805" s="24" t="str">
        <f>+Tabela1[[#This Row],[WK]]&amp;Tabela1[[#This Row],[PK]]&amp;Tabela1[[#This Row],[GK]]</f>
        <v>120505</v>
      </c>
      <c r="G805" s="6" t="s">
        <v>794</v>
      </c>
      <c r="H805" s="7">
        <v>165486931.81899917</v>
      </c>
      <c r="I805" s="8">
        <v>1.371</v>
      </c>
      <c r="J805" s="7">
        <v>226882583.52000001</v>
      </c>
      <c r="K805" s="8">
        <v>7.0000000000000007E-2</v>
      </c>
      <c r="L805" s="7">
        <v>15881780.846400002</v>
      </c>
      <c r="M805" s="7">
        <v>11004379.846400002</v>
      </c>
      <c r="N805" s="9">
        <v>2.2561974802563909</v>
      </c>
      <c r="O805" s="7">
        <v>711327</v>
      </c>
      <c r="P805" s="8">
        <v>1.2949999999999999</v>
      </c>
      <c r="Q805" s="7">
        <v>921168</v>
      </c>
      <c r="R805" s="8">
        <v>1.6E-2</v>
      </c>
      <c r="S805" s="7">
        <v>14738.688</v>
      </c>
      <c r="T805" s="7">
        <v>4049.6880000000001</v>
      </c>
      <c r="U805" s="9">
        <v>0.37886500140331181</v>
      </c>
      <c r="V805" s="7">
        <v>11008429.534400001</v>
      </c>
      <c r="W805" s="9">
        <v>2.252092235290267</v>
      </c>
      <c r="X805" s="7">
        <v>25926682.05950135</v>
      </c>
      <c r="Y805" s="7">
        <v>10879751</v>
      </c>
      <c r="Z805" s="7">
        <v>668685.18999999994</v>
      </c>
      <c r="AA805" s="7">
        <v>1122648.8695013486</v>
      </c>
      <c r="AB805" s="7">
        <v>13255597</v>
      </c>
      <c r="AC805" s="7">
        <v>0</v>
      </c>
      <c r="AD805" s="7">
        <v>14918252.525101349</v>
      </c>
      <c r="AE805" s="7">
        <v>0</v>
      </c>
      <c r="AF805" s="7">
        <v>15881780.846400002</v>
      </c>
      <c r="AG805" s="7">
        <v>14738.688</v>
      </c>
      <c r="AH805" s="7">
        <v>14918252.525101349</v>
      </c>
      <c r="AI805" s="7">
        <v>4072313</v>
      </c>
      <c r="AJ805" s="7">
        <v>33860</v>
      </c>
      <c r="AK805" s="7">
        <v>8953705</v>
      </c>
      <c r="AL805" s="7">
        <v>0</v>
      </c>
      <c r="AM805" s="7">
        <v>1156099</v>
      </c>
      <c r="AN805" s="7">
        <v>0</v>
      </c>
      <c r="AO805" s="7">
        <v>0</v>
      </c>
      <c r="AP805" s="7">
        <v>10244422</v>
      </c>
      <c r="AQ805" s="7">
        <v>692221</v>
      </c>
      <c r="AR805" s="7">
        <v>4877401</v>
      </c>
      <c r="AS805" s="7">
        <v>10689</v>
      </c>
      <c r="AT805" s="7">
        <v>10188299</v>
      </c>
      <c r="AU805" s="7">
        <v>583788</v>
      </c>
      <c r="AV805" s="7">
        <v>1047536</v>
      </c>
      <c r="AW805" s="7">
        <v>0</v>
      </c>
      <c r="AX805" s="7">
        <v>0</v>
      </c>
      <c r="AY805" s="7">
        <v>11850941</v>
      </c>
      <c r="AZ805" s="7">
        <v>282221</v>
      </c>
      <c r="BA805" s="7">
        <v>668685.18999999994</v>
      </c>
      <c r="BB805" s="7">
        <v>996.29</v>
      </c>
      <c r="BC805" s="7">
        <v>0</v>
      </c>
      <c r="BD805" s="7">
        <v>0.02</v>
      </c>
      <c r="BE805" s="7">
        <v>1096.42</v>
      </c>
      <c r="BF805" s="7">
        <v>0</v>
      </c>
      <c r="BG805" s="7">
        <v>599255.86950134847</v>
      </c>
      <c r="BH805" s="7">
        <v>6683</v>
      </c>
      <c r="BI805" s="7">
        <v>523393</v>
      </c>
      <c r="BJ805" s="7">
        <v>7203511.8808333343</v>
      </c>
      <c r="BK805" s="7">
        <v>3023292.6800000006</v>
      </c>
      <c r="BL805" s="7">
        <v>4325809.8533333326</v>
      </c>
      <c r="BM805" s="7">
        <v>8069257.0966666667</v>
      </c>
      <c r="BN805" s="130">
        <v>0.60499999999999998</v>
      </c>
      <c r="BO805" s="131">
        <v>2.6842609999999997E-4</v>
      </c>
      <c r="BP805" s="161">
        <v>6802.5227537219898</v>
      </c>
      <c r="BQ805" s="162">
        <v>13255597</v>
      </c>
      <c r="BR805" s="161">
        <v>326427</v>
      </c>
      <c r="BS805" s="163">
        <v>0</v>
      </c>
      <c r="BT805" s="163">
        <v>352529.94049865007</v>
      </c>
      <c r="BU805" s="161">
        <v>15881780.85</v>
      </c>
      <c r="BV805" s="161">
        <v>14738.69</v>
      </c>
      <c r="BW805" s="165">
        <v>15270782.470498649</v>
      </c>
      <c r="BX805" s="161">
        <v>326427</v>
      </c>
    </row>
    <row r="806" spans="1:76" ht="14.45" x14ac:dyDescent="0.3">
      <c r="A806" s="164" t="s">
        <v>31</v>
      </c>
      <c r="B806" s="6" t="s">
        <v>93</v>
      </c>
      <c r="C806" s="6" t="s">
        <v>42</v>
      </c>
      <c r="D806" s="6" t="s">
        <v>44</v>
      </c>
      <c r="E806" s="6" t="s">
        <v>36</v>
      </c>
      <c r="F806" s="24" t="str">
        <f>+Tabela1[[#This Row],[WK]]&amp;Tabela1[[#This Row],[PK]]&amp;Tabela1[[#This Row],[GK]]</f>
        <v>120506</v>
      </c>
      <c r="G806" s="6" t="s">
        <v>795</v>
      </c>
      <c r="H806" s="7">
        <v>187963596.60599869</v>
      </c>
      <c r="I806" s="8">
        <v>1.371</v>
      </c>
      <c r="J806" s="7">
        <v>257698090.94999999</v>
      </c>
      <c r="K806" s="8">
        <v>7.0000000000000007E-2</v>
      </c>
      <c r="L806" s="7">
        <v>18038866.366500001</v>
      </c>
      <c r="M806" s="7">
        <v>13090312.366500001</v>
      </c>
      <c r="N806" s="9">
        <v>2.6452802912729663</v>
      </c>
      <c r="O806" s="7">
        <v>444069</v>
      </c>
      <c r="P806" s="8">
        <v>1.2949999999999999</v>
      </c>
      <c r="Q806" s="7">
        <v>575069</v>
      </c>
      <c r="R806" s="8">
        <v>1.6E-2</v>
      </c>
      <c r="S806" s="7">
        <v>9201.1039999999994</v>
      </c>
      <c r="T806" s="7">
        <v>-52022.896000000001</v>
      </c>
      <c r="U806" s="9">
        <v>-0.84971409904612571</v>
      </c>
      <c r="V806" s="7">
        <v>13038289.4705</v>
      </c>
      <c r="W806" s="9">
        <v>2.6025683115100109</v>
      </c>
      <c r="X806" s="7">
        <v>37700193.150468037</v>
      </c>
      <c r="Y806" s="7">
        <v>16242905</v>
      </c>
      <c r="Z806" s="7">
        <v>70462.37999999999</v>
      </c>
      <c r="AA806" s="7">
        <v>1128244.7704680394</v>
      </c>
      <c r="AB806" s="7">
        <v>20258581</v>
      </c>
      <c r="AC806" s="7">
        <v>0</v>
      </c>
      <c r="AD806" s="7">
        <v>24661903.679968037</v>
      </c>
      <c r="AE806" s="7">
        <v>0</v>
      </c>
      <c r="AF806" s="7">
        <v>18038866.366500001</v>
      </c>
      <c r="AG806" s="7">
        <v>9201.1039999999994</v>
      </c>
      <c r="AH806" s="7">
        <v>24661903.679968037</v>
      </c>
      <c r="AI806" s="7">
        <v>4131721</v>
      </c>
      <c r="AJ806" s="7">
        <v>26036</v>
      </c>
      <c r="AK806" s="7">
        <v>11270584</v>
      </c>
      <c r="AL806" s="7">
        <v>1005225</v>
      </c>
      <c r="AM806" s="7">
        <v>906345</v>
      </c>
      <c r="AN806" s="7">
        <v>0</v>
      </c>
      <c r="AO806" s="7">
        <v>0</v>
      </c>
      <c r="AP806" s="7">
        <v>15581199</v>
      </c>
      <c r="AQ806" s="7">
        <v>998549</v>
      </c>
      <c r="AR806" s="7">
        <v>4948554</v>
      </c>
      <c r="AS806" s="7">
        <v>61224</v>
      </c>
      <c r="AT806" s="7">
        <v>12671346</v>
      </c>
      <c r="AU806" s="7">
        <v>1258857</v>
      </c>
      <c r="AV806" s="7">
        <v>899804</v>
      </c>
      <c r="AW806" s="7">
        <v>0</v>
      </c>
      <c r="AX806" s="7">
        <v>0</v>
      </c>
      <c r="AY806" s="7">
        <v>17939837</v>
      </c>
      <c r="AZ806" s="7">
        <v>437929</v>
      </c>
      <c r="BA806" s="7">
        <v>70462.37999999999</v>
      </c>
      <c r="BB806" s="7">
        <v>0</v>
      </c>
      <c r="BC806" s="7">
        <v>0</v>
      </c>
      <c r="BD806" s="7">
        <v>757.66</v>
      </c>
      <c r="BE806" s="7">
        <v>0</v>
      </c>
      <c r="BF806" s="7">
        <v>0</v>
      </c>
      <c r="BG806" s="7">
        <v>747836.77046803944</v>
      </c>
      <c r="BH806" s="7">
        <v>8340</v>
      </c>
      <c r="BI806" s="7">
        <v>380408</v>
      </c>
      <c r="BJ806" s="7">
        <v>5235590.3558333348</v>
      </c>
      <c r="BK806" s="7">
        <v>1531531.4033333343</v>
      </c>
      <c r="BL806" s="7">
        <v>2454854.8800000004</v>
      </c>
      <c r="BM806" s="7">
        <v>9906526.0499999989</v>
      </c>
      <c r="BN806" s="130">
        <v>0.55000000000000004</v>
      </c>
      <c r="BO806" s="131">
        <v>3.4672620000000001E-4</v>
      </c>
      <c r="BP806" s="161">
        <v>8786.5502019688956</v>
      </c>
      <c r="BQ806" s="162">
        <v>20258581</v>
      </c>
      <c r="BR806" s="161">
        <v>395483</v>
      </c>
      <c r="BS806" s="163">
        <v>0</v>
      </c>
      <c r="BT806" s="163">
        <v>0</v>
      </c>
      <c r="BU806" s="161">
        <v>18038866.370000001</v>
      </c>
      <c r="BV806" s="161">
        <v>9201.1</v>
      </c>
      <c r="BW806" s="165">
        <v>24661903.68</v>
      </c>
      <c r="BX806" s="161">
        <v>395483</v>
      </c>
    </row>
    <row r="807" spans="1:76" ht="14.45" x14ac:dyDescent="0.3">
      <c r="A807" s="164" t="s">
        <v>31</v>
      </c>
      <c r="B807" s="6" t="s">
        <v>93</v>
      </c>
      <c r="C807" s="6" t="s">
        <v>42</v>
      </c>
      <c r="D807" s="6" t="s">
        <v>51</v>
      </c>
      <c r="E807" s="6" t="s">
        <v>36</v>
      </c>
      <c r="F807" s="24" t="str">
        <f>+Tabela1[[#This Row],[WK]]&amp;Tabela1[[#This Row],[PK]]&amp;Tabela1[[#This Row],[GK]]</f>
        <v>120507</v>
      </c>
      <c r="G807" s="6" t="s">
        <v>679</v>
      </c>
      <c r="H807" s="7">
        <v>105696159.31719941</v>
      </c>
      <c r="I807" s="8">
        <v>1.371</v>
      </c>
      <c r="J807" s="7">
        <v>144909434.41999999</v>
      </c>
      <c r="K807" s="8">
        <v>7.0000000000000007E-2</v>
      </c>
      <c r="L807" s="7">
        <v>10143660.409399999</v>
      </c>
      <c r="M807" s="7">
        <v>7160656.4093999993</v>
      </c>
      <c r="N807" s="9">
        <v>2.4004850175862988</v>
      </c>
      <c r="O807" s="7">
        <v>1618310</v>
      </c>
      <c r="P807" s="8">
        <v>1.2949999999999999</v>
      </c>
      <c r="Q807" s="7">
        <v>2095711</v>
      </c>
      <c r="R807" s="8">
        <v>1.6E-2</v>
      </c>
      <c r="S807" s="7">
        <v>33531.376000000004</v>
      </c>
      <c r="T807" s="7">
        <v>10749.376000000004</v>
      </c>
      <c r="U807" s="9">
        <v>0.47183636204020735</v>
      </c>
      <c r="V807" s="7">
        <v>7171405.7853999995</v>
      </c>
      <c r="W807" s="9">
        <v>2.3858670528773502</v>
      </c>
      <c r="X807" s="7">
        <v>19082376.551380835</v>
      </c>
      <c r="Y807" s="7">
        <v>8028169</v>
      </c>
      <c r="Z807" s="7">
        <v>0</v>
      </c>
      <c r="AA807" s="7">
        <v>1102664.5513808352</v>
      </c>
      <c r="AB807" s="7">
        <v>9951543</v>
      </c>
      <c r="AC807" s="7">
        <v>0</v>
      </c>
      <c r="AD807" s="7">
        <v>11910970.765980836</v>
      </c>
      <c r="AE807" s="7">
        <v>0</v>
      </c>
      <c r="AF807" s="7">
        <v>10143660.409399999</v>
      </c>
      <c r="AG807" s="7">
        <v>33531.376000000004</v>
      </c>
      <c r="AH807" s="7">
        <v>11910970.765980836</v>
      </c>
      <c r="AI807" s="7">
        <v>2490614</v>
      </c>
      <c r="AJ807" s="7">
        <v>8790</v>
      </c>
      <c r="AK807" s="7">
        <v>6651536</v>
      </c>
      <c r="AL807" s="7">
        <v>0</v>
      </c>
      <c r="AM807" s="7">
        <v>2013526</v>
      </c>
      <c r="AN807" s="7">
        <v>0</v>
      </c>
      <c r="AO807" s="7">
        <v>0</v>
      </c>
      <c r="AP807" s="7">
        <v>7620598</v>
      </c>
      <c r="AQ807" s="7">
        <v>628569</v>
      </c>
      <c r="AR807" s="7">
        <v>2983004</v>
      </c>
      <c r="AS807" s="7">
        <v>22782</v>
      </c>
      <c r="AT807" s="7">
        <v>7514591</v>
      </c>
      <c r="AU807" s="7">
        <v>709455</v>
      </c>
      <c r="AV807" s="7">
        <v>900111</v>
      </c>
      <c r="AW807" s="7">
        <v>0</v>
      </c>
      <c r="AX807" s="7">
        <v>0</v>
      </c>
      <c r="AY807" s="7">
        <v>8511375</v>
      </c>
      <c r="AZ807" s="7">
        <v>259514</v>
      </c>
      <c r="BA807" s="7">
        <v>0</v>
      </c>
      <c r="BB807" s="7">
        <v>0</v>
      </c>
      <c r="BC807" s="7">
        <v>0</v>
      </c>
      <c r="BD807" s="7">
        <v>0</v>
      </c>
      <c r="BE807" s="7">
        <v>0</v>
      </c>
      <c r="BF807" s="7">
        <v>0</v>
      </c>
      <c r="BG807" s="7">
        <v>439645.55138083524</v>
      </c>
      <c r="BH807" s="7">
        <v>4903</v>
      </c>
      <c r="BI807" s="7">
        <v>663019</v>
      </c>
      <c r="BJ807" s="7">
        <v>9125078.557500001</v>
      </c>
      <c r="BK807" s="7">
        <v>1741854.4200000027</v>
      </c>
      <c r="BL807" s="7">
        <v>12119213.713333333</v>
      </c>
      <c r="BM807" s="7">
        <v>5294469.1233333312</v>
      </c>
      <c r="BN807" s="130">
        <v>0.57999999999999996</v>
      </c>
      <c r="BO807" s="131">
        <v>1.848718E-4</v>
      </c>
      <c r="BP807" s="161">
        <v>4684.4258762945074</v>
      </c>
      <c r="BQ807" s="162">
        <v>9951543</v>
      </c>
      <c r="BR807" s="161">
        <v>232413</v>
      </c>
      <c r="BS807" s="163">
        <v>0</v>
      </c>
      <c r="BT807" s="163">
        <v>545082.44861916453</v>
      </c>
      <c r="BU807" s="161">
        <v>10143660.41</v>
      </c>
      <c r="BV807" s="161">
        <v>33531.379999999997</v>
      </c>
      <c r="BW807" s="165">
        <v>12456053.218619164</v>
      </c>
      <c r="BX807" s="161">
        <v>232413</v>
      </c>
    </row>
    <row r="808" spans="1:76" ht="14.45" x14ac:dyDescent="0.3">
      <c r="A808" s="164" t="s">
        <v>31</v>
      </c>
      <c r="B808" s="6" t="s">
        <v>93</v>
      </c>
      <c r="C808" s="6" t="s">
        <v>42</v>
      </c>
      <c r="D808" s="6" t="s">
        <v>75</v>
      </c>
      <c r="E808" s="6" t="s">
        <v>36</v>
      </c>
      <c r="F808" s="24" t="str">
        <f>+Tabela1[[#This Row],[WK]]&amp;Tabela1[[#This Row],[PK]]&amp;Tabela1[[#This Row],[GK]]</f>
        <v>120508</v>
      </c>
      <c r="G808" s="6" t="s">
        <v>796</v>
      </c>
      <c r="H808" s="7">
        <v>101979837.49219911</v>
      </c>
      <c r="I808" s="8">
        <v>1.371</v>
      </c>
      <c r="J808" s="7">
        <v>139814357.21000001</v>
      </c>
      <c r="K808" s="8">
        <v>7.0000000000000007E-2</v>
      </c>
      <c r="L808" s="7">
        <v>9787005.0047000013</v>
      </c>
      <c r="M808" s="7">
        <v>6826487.0047000013</v>
      </c>
      <c r="N808" s="9">
        <v>2.3058420873306633</v>
      </c>
      <c r="O808" s="7">
        <v>761616</v>
      </c>
      <c r="P808" s="8">
        <v>1.2949999999999999</v>
      </c>
      <c r="Q808" s="7">
        <v>986293</v>
      </c>
      <c r="R808" s="8">
        <v>1.6E-2</v>
      </c>
      <c r="S808" s="7">
        <v>15780.688</v>
      </c>
      <c r="T808" s="7">
        <v>-16729.311999999998</v>
      </c>
      <c r="U808" s="9">
        <v>-0.51458972623808052</v>
      </c>
      <c r="V808" s="7">
        <v>6809757.6927000005</v>
      </c>
      <c r="W808" s="9">
        <v>2.2752068115299959</v>
      </c>
      <c r="X808" s="7">
        <v>25602479.935594968</v>
      </c>
      <c r="Y808" s="7">
        <v>11101106</v>
      </c>
      <c r="Z808" s="7">
        <v>456237.54</v>
      </c>
      <c r="AA808" s="7">
        <v>639964.39559497102</v>
      </c>
      <c r="AB808" s="7">
        <v>13405172</v>
      </c>
      <c r="AC808" s="7">
        <v>0</v>
      </c>
      <c r="AD808" s="7">
        <v>18792722.242894966</v>
      </c>
      <c r="AE808" s="7">
        <v>0</v>
      </c>
      <c r="AF808" s="7">
        <v>9787005.0047000013</v>
      </c>
      <c r="AG808" s="7">
        <v>15780.688</v>
      </c>
      <c r="AH808" s="7">
        <v>18792722.242894966</v>
      </c>
      <c r="AI808" s="7">
        <v>2471840</v>
      </c>
      <c r="AJ808" s="7">
        <v>26283</v>
      </c>
      <c r="AK808" s="7">
        <v>7705506</v>
      </c>
      <c r="AL808" s="7">
        <v>298836</v>
      </c>
      <c r="AM808" s="7">
        <v>523006</v>
      </c>
      <c r="AN808" s="7">
        <v>0</v>
      </c>
      <c r="AO808" s="7">
        <v>0</v>
      </c>
      <c r="AP808" s="7">
        <v>10143209</v>
      </c>
      <c r="AQ808" s="7">
        <v>755874</v>
      </c>
      <c r="AR808" s="7">
        <v>2960518</v>
      </c>
      <c r="AS808" s="7">
        <v>32510</v>
      </c>
      <c r="AT808" s="7">
        <v>8844836</v>
      </c>
      <c r="AU808" s="7">
        <v>1050319</v>
      </c>
      <c r="AV808" s="7">
        <v>224103</v>
      </c>
      <c r="AW808" s="7">
        <v>0</v>
      </c>
      <c r="AX808" s="7">
        <v>0</v>
      </c>
      <c r="AY808" s="7">
        <v>11605946</v>
      </c>
      <c r="AZ808" s="7">
        <v>335746</v>
      </c>
      <c r="BA808" s="7">
        <v>456237.54</v>
      </c>
      <c r="BB808" s="7">
        <v>0</v>
      </c>
      <c r="BC808" s="7">
        <v>0</v>
      </c>
      <c r="BD808" s="7">
        <v>4905.78</v>
      </c>
      <c r="BE808" s="7">
        <v>0</v>
      </c>
      <c r="BF808" s="7">
        <v>0</v>
      </c>
      <c r="BG808" s="7">
        <v>492460.39559497108</v>
      </c>
      <c r="BH808" s="7">
        <v>5492</v>
      </c>
      <c r="BI808" s="7">
        <v>147504</v>
      </c>
      <c r="BJ808" s="7">
        <v>2030027.8591666669</v>
      </c>
      <c r="BK808" s="7">
        <v>0</v>
      </c>
      <c r="BL808" s="7">
        <v>2327515.6133333337</v>
      </c>
      <c r="BM808" s="7">
        <v>3465080.2099999995</v>
      </c>
      <c r="BN808" s="130">
        <v>0.503</v>
      </c>
      <c r="BO808" s="131">
        <v>2.1302039999999999E-4</v>
      </c>
      <c r="BP808" s="161">
        <v>5397.7953017105665</v>
      </c>
      <c r="BQ808" s="162">
        <v>13405172</v>
      </c>
      <c r="BR808" s="161">
        <v>264598</v>
      </c>
      <c r="BS808" s="163">
        <v>238702.81559496839</v>
      </c>
      <c r="BT808" s="163">
        <v>0</v>
      </c>
      <c r="BU808" s="161">
        <v>9787005</v>
      </c>
      <c r="BV808" s="161">
        <v>15780.69</v>
      </c>
      <c r="BW808" s="165">
        <v>18554019.43</v>
      </c>
      <c r="BX808" s="161">
        <v>264598</v>
      </c>
    </row>
    <row r="809" spans="1:76" ht="14.45" x14ac:dyDescent="0.3">
      <c r="A809" s="164" t="s">
        <v>31</v>
      </c>
      <c r="B809" s="6" t="s">
        <v>93</v>
      </c>
      <c r="C809" s="6" t="s">
        <v>42</v>
      </c>
      <c r="D809" s="6" t="s">
        <v>77</v>
      </c>
      <c r="E809" s="6" t="s">
        <v>36</v>
      </c>
      <c r="F809" s="24" t="str">
        <f>+Tabela1[[#This Row],[WK]]&amp;Tabela1[[#This Row],[PK]]&amp;Tabela1[[#This Row],[GK]]</f>
        <v>120509</v>
      </c>
      <c r="G809" s="6" t="s">
        <v>797</v>
      </c>
      <c r="H809" s="7">
        <v>121557647.28979976</v>
      </c>
      <c r="I809" s="8">
        <v>1.371</v>
      </c>
      <c r="J809" s="7">
        <v>166655534.43000001</v>
      </c>
      <c r="K809" s="8">
        <v>7.0000000000000007E-2</v>
      </c>
      <c r="L809" s="7">
        <v>11665887.410100002</v>
      </c>
      <c r="M809" s="7">
        <v>8055647.4101000018</v>
      </c>
      <c r="N809" s="9">
        <v>2.2313329335722836</v>
      </c>
      <c r="O809" s="7">
        <v>3606884</v>
      </c>
      <c r="P809" s="8">
        <v>1.2949999999999999</v>
      </c>
      <c r="Q809" s="7">
        <v>4670915</v>
      </c>
      <c r="R809" s="8">
        <v>1.6E-2</v>
      </c>
      <c r="S809" s="7">
        <v>74734.64</v>
      </c>
      <c r="T809" s="7">
        <v>-5630.3600000000006</v>
      </c>
      <c r="U809" s="9">
        <v>-7.00598519255895E-2</v>
      </c>
      <c r="V809" s="7">
        <v>8050017.0501000024</v>
      </c>
      <c r="W809" s="9">
        <v>2.1812188110350479</v>
      </c>
      <c r="X809" s="7">
        <v>17389023.382830307</v>
      </c>
      <c r="Y809" s="7">
        <v>3768204</v>
      </c>
      <c r="Z809" s="7">
        <v>2201642.3199999998</v>
      </c>
      <c r="AA809" s="7">
        <v>948193.06283030799</v>
      </c>
      <c r="AB809" s="7">
        <v>9058544</v>
      </c>
      <c r="AC809" s="7">
        <v>1412440</v>
      </c>
      <c r="AD809" s="7">
        <v>9339006.3327303082</v>
      </c>
      <c r="AE809" s="7">
        <v>0</v>
      </c>
      <c r="AF809" s="7">
        <v>11665887.410100002</v>
      </c>
      <c r="AG809" s="7">
        <v>74734.64</v>
      </c>
      <c r="AH809" s="7">
        <v>9339006.3327303082</v>
      </c>
      <c r="AI809" s="7">
        <v>3014316</v>
      </c>
      <c r="AJ809" s="7">
        <v>97282</v>
      </c>
      <c r="AK809" s="7">
        <v>6498827</v>
      </c>
      <c r="AL809" s="7">
        <v>0</v>
      </c>
      <c r="AM809" s="7">
        <v>2007212</v>
      </c>
      <c r="AN809" s="7">
        <v>0</v>
      </c>
      <c r="AO809" s="7">
        <v>0</v>
      </c>
      <c r="AP809" s="7">
        <v>6882744</v>
      </c>
      <c r="AQ809" s="7">
        <v>369980</v>
      </c>
      <c r="AR809" s="7">
        <v>3610240</v>
      </c>
      <c r="AS809" s="7">
        <v>80365</v>
      </c>
      <c r="AT809" s="7">
        <v>7573290</v>
      </c>
      <c r="AU809" s="7">
        <v>248709</v>
      </c>
      <c r="AV809" s="7">
        <v>809811</v>
      </c>
      <c r="AW809" s="7">
        <v>0</v>
      </c>
      <c r="AX809" s="7">
        <v>0</v>
      </c>
      <c r="AY809" s="7">
        <v>8105733</v>
      </c>
      <c r="AZ809" s="7">
        <v>167062</v>
      </c>
      <c r="BA809" s="7">
        <v>2201642.3199999998</v>
      </c>
      <c r="BB809" s="7">
        <v>736.97</v>
      </c>
      <c r="BC809" s="7">
        <v>11.76</v>
      </c>
      <c r="BD809" s="7">
        <v>18720.97</v>
      </c>
      <c r="BE809" s="7">
        <v>0.54</v>
      </c>
      <c r="BF809" s="7">
        <v>0</v>
      </c>
      <c r="BG809" s="7">
        <v>442784.06283030793</v>
      </c>
      <c r="BH809" s="7">
        <v>4938</v>
      </c>
      <c r="BI809" s="7">
        <v>505409</v>
      </c>
      <c r="BJ809" s="7">
        <v>6955991.1875</v>
      </c>
      <c r="BK809" s="7">
        <v>792121.11666666623</v>
      </c>
      <c r="BL809" s="7">
        <v>8776400.6400000006</v>
      </c>
      <c r="BM809" s="7">
        <v>7102679.0033333339</v>
      </c>
      <c r="BN809" s="130">
        <v>0.77200000000000002</v>
      </c>
      <c r="BO809" s="131">
        <v>1.7513079999999999E-4</v>
      </c>
      <c r="BP809" s="161">
        <v>4438.2984167540444</v>
      </c>
      <c r="BQ809" s="162">
        <v>9058544</v>
      </c>
      <c r="BR809" s="161">
        <v>275709</v>
      </c>
      <c r="BS809" s="163">
        <v>0</v>
      </c>
      <c r="BT809" s="163">
        <v>1291290.6171696894</v>
      </c>
      <c r="BU809" s="161">
        <v>11665887.41</v>
      </c>
      <c r="BV809" s="161">
        <v>74734.64</v>
      </c>
      <c r="BW809" s="165">
        <v>10630296.947169689</v>
      </c>
      <c r="BX809" s="161">
        <v>275709</v>
      </c>
    </row>
    <row r="810" spans="1:76" ht="14.45" x14ac:dyDescent="0.3">
      <c r="A810" s="164" t="s">
        <v>31</v>
      </c>
      <c r="B810" s="6" t="s">
        <v>93</v>
      </c>
      <c r="C810" s="6" t="s">
        <v>42</v>
      </c>
      <c r="D810" s="6" t="s">
        <v>90</v>
      </c>
      <c r="E810" s="6" t="s">
        <v>36</v>
      </c>
      <c r="F810" s="24" t="str">
        <f>+Tabela1[[#This Row],[WK]]&amp;Tabela1[[#This Row],[PK]]&amp;Tabela1[[#This Row],[GK]]</f>
        <v>120510</v>
      </c>
      <c r="G810" s="6" t="s">
        <v>798</v>
      </c>
      <c r="H810" s="7">
        <v>151931896.52799892</v>
      </c>
      <c r="I810" s="8">
        <v>1.371</v>
      </c>
      <c r="J810" s="7">
        <v>208298630.13999999</v>
      </c>
      <c r="K810" s="8">
        <v>7.0000000000000007E-2</v>
      </c>
      <c r="L810" s="7">
        <v>14580904.1098</v>
      </c>
      <c r="M810" s="7">
        <v>10122416.1098</v>
      </c>
      <c r="N810" s="9">
        <v>2.2703697104937817</v>
      </c>
      <c r="O810" s="7">
        <v>9664856</v>
      </c>
      <c r="P810" s="8">
        <v>1.2949999999999999</v>
      </c>
      <c r="Q810" s="7">
        <v>12515989</v>
      </c>
      <c r="R810" s="8">
        <v>1.6E-2</v>
      </c>
      <c r="S810" s="7">
        <v>200255.82399999999</v>
      </c>
      <c r="T810" s="7">
        <v>71666.823999999993</v>
      </c>
      <c r="U810" s="9">
        <v>0.55733246234125777</v>
      </c>
      <c r="V810" s="7">
        <v>10194082.933799999</v>
      </c>
      <c r="W810" s="9">
        <v>2.2223483350726396</v>
      </c>
      <c r="X810" s="7">
        <v>33195438.435330171</v>
      </c>
      <c r="Y810" s="7">
        <v>11616536</v>
      </c>
      <c r="Z810" s="7">
        <v>2672327.0999999996</v>
      </c>
      <c r="AA810" s="7">
        <v>888771.33533017151</v>
      </c>
      <c r="AB810" s="7">
        <v>18017804</v>
      </c>
      <c r="AC810" s="7">
        <v>0</v>
      </c>
      <c r="AD810" s="7">
        <v>23001355.50153017</v>
      </c>
      <c r="AE810" s="7">
        <v>0</v>
      </c>
      <c r="AF810" s="7">
        <v>14580904.1098</v>
      </c>
      <c r="AG810" s="7">
        <v>200255.82399999999</v>
      </c>
      <c r="AH810" s="7">
        <v>23001355.50153017</v>
      </c>
      <c r="AI810" s="7">
        <v>3722548</v>
      </c>
      <c r="AJ810" s="7">
        <v>112291</v>
      </c>
      <c r="AK810" s="7">
        <v>8400528</v>
      </c>
      <c r="AL810" s="7">
        <v>363307</v>
      </c>
      <c r="AM810" s="7">
        <v>886257</v>
      </c>
      <c r="AN810" s="7">
        <v>0</v>
      </c>
      <c r="AO810" s="7">
        <v>0</v>
      </c>
      <c r="AP810" s="7">
        <v>14416747</v>
      </c>
      <c r="AQ810" s="7">
        <v>835439</v>
      </c>
      <c r="AR810" s="7">
        <v>4458488</v>
      </c>
      <c r="AS810" s="7">
        <v>128589</v>
      </c>
      <c r="AT810" s="7">
        <v>9849405</v>
      </c>
      <c r="AU810" s="7">
        <v>688043</v>
      </c>
      <c r="AV810" s="7">
        <v>547481</v>
      </c>
      <c r="AW810" s="7">
        <v>0</v>
      </c>
      <c r="AX810" s="7">
        <v>0</v>
      </c>
      <c r="AY810" s="7">
        <v>15138107</v>
      </c>
      <c r="AZ810" s="7">
        <v>342234</v>
      </c>
      <c r="BA810" s="7">
        <v>2672327.0999999996</v>
      </c>
      <c r="BB810" s="7">
        <v>0</v>
      </c>
      <c r="BC810" s="7">
        <v>0</v>
      </c>
      <c r="BD810" s="7">
        <v>28734.35</v>
      </c>
      <c r="BE810" s="7">
        <v>0.7</v>
      </c>
      <c r="BF810" s="7">
        <v>0</v>
      </c>
      <c r="BG810" s="7">
        <v>608312.33533017151</v>
      </c>
      <c r="BH810" s="7">
        <v>6784</v>
      </c>
      <c r="BI810" s="7">
        <v>280459</v>
      </c>
      <c r="BJ810" s="7">
        <v>3859903.3941666652</v>
      </c>
      <c r="BK810" s="7">
        <v>507197.3899999978</v>
      </c>
      <c r="BL810" s="7">
        <v>3762862.8000000003</v>
      </c>
      <c r="BM810" s="7">
        <v>5885098.416666667</v>
      </c>
      <c r="BN810" s="130">
        <v>0.61899999999999999</v>
      </c>
      <c r="BO810" s="131">
        <v>2.9817670000000001E-4</v>
      </c>
      <c r="BP810" s="161">
        <v>7555.9129042665791</v>
      </c>
      <c r="BQ810" s="162">
        <v>18017804</v>
      </c>
      <c r="BR810" s="161">
        <v>373754</v>
      </c>
      <c r="BS810" s="163">
        <v>2473282.3153301678</v>
      </c>
      <c r="BT810" s="163">
        <v>0</v>
      </c>
      <c r="BU810" s="161">
        <v>14580904.109999999</v>
      </c>
      <c r="BV810" s="161">
        <v>200255.82</v>
      </c>
      <c r="BW810" s="165">
        <v>20528073.190000001</v>
      </c>
      <c r="BX810" s="161">
        <v>373754</v>
      </c>
    </row>
    <row r="811" spans="1:76" ht="14.45" x14ac:dyDescent="0.3">
      <c r="A811" s="164" t="s">
        <v>31</v>
      </c>
      <c r="B811" s="6" t="s">
        <v>93</v>
      </c>
      <c r="C811" s="6" t="s">
        <v>44</v>
      </c>
      <c r="D811" s="6" t="s">
        <v>33</v>
      </c>
      <c r="E811" s="6" t="s">
        <v>36</v>
      </c>
      <c r="F811" s="24" t="str">
        <f>+Tabela1[[#This Row],[WK]]&amp;Tabela1[[#This Row],[PK]]&amp;Tabela1[[#This Row],[GK]]</f>
        <v>120601</v>
      </c>
      <c r="G811" s="6" t="s">
        <v>799</v>
      </c>
      <c r="H811" s="7">
        <v>581933368.1427989</v>
      </c>
      <c r="I811" s="8">
        <v>1.371</v>
      </c>
      <c r="J811" s="7">
        <v>797830647.73000002</v>
      </c>
      <c r="K811" s="8">
        <v>7.0000000000000007E-2</v>
      </c>
      <c r="L811" s="7">
        <v>55848145.341100007</v>
      </c>
      <c r="M811" s="7">
        <v>27446379.341100007</v>
      </c>
      <c r="N811" s="9">
        <v>0.96636171641932433</v>
      </c>
      <c r="O811" s="7">
        <v>20475433</v>
      </c>
      <c r="P811" s="8">
        <v>1.2949999999999999</v>
      </c>
      <c r="Q811" s="7">
        <v>26515686</v>
      </c>
      <c r="R811" s="8">
        <v>1.6E-2</v>
      </c>
      <c r="S811" s="7">
        <v>424250.97600000002</v>
      </c>
      <c r="T811" s="7">
        <v>161800.97600000002</v>
      </c>
      <c r="U811" s="9">
        <v>0.61650209944751388</v>
      </c>
      <c r="V811" s="7">
        <v>27608180.317100011</v>
      </c>
      <c r="W811" s="9">
        <v>0.96315839641663359</v>
      </c>
      <c r="X811" s="7">
        <v>37226349.461307377</v>
      </c>
      <c r="Y811" s="7">
        <v>184914</v>
      </c>
      <c r="Z811" s="7">
        <v>315025.565</v>
      </c>
      <c r="AA811" s="7">
        <v>2312764.8963073799</v>
      </c>
      <c r="AB811" s="7">
        <v>33044276</v>
      </c>
      <c r="AC811" s="7">
        <v>1369369</v>
      </c>
      <c r="AD811" s="7">
        <v>9618169.1442073695</v>
      </c>
      <c r="AE811" s="7">
        <v>0</v>
      </c>
      <c r="AF811" s="7">
        <v>55848145.341100007</v>
      </c>
      <c r="AG811" s="7">
        <v>424250.97600000002</v>
      </c>
      <c r="AH811" s="7">
        <v>9618169.1442073695</v>
      </c>
      <c r="AI811" s="7">
        <v>23713631</v>
      </c>
      <c r="AJ811" s="7">
        <v>298304</v>
      </c>
      <c r="AK811" s="7">
        <v>4275247</v>
      </c>
      <c r="AL811" s="7">
        <v>0</v>
      </c>
      <c r="AM811" s="7">
        <v>575364</v>
      </c>
      <c r="AN811" s="7">
        <v>0</v>
      </c>
      <c r="AO811" s="7">
        <v>0</v>
      </c>
      <c r="AP811" s="7">
        <v>26249583</v>
      </c>
      <c r="AQ811" s="7">
        <v>1627117</v>
      </c>
      <c r="AR811" s="7">
        <v>28401766</v>
      </c>
      <c r="AS811" s="7">
        <v>262450</v>
      </c>
      <c r="AT811" s="7">
        <v>3025870</v>
      </c>
      <c r="AU811" s="7">
        <v>0</v>
      </c>
      <c r="AV811" s="7">
        <v>1095341</v>
      </c>
      <c r="AW811" s="7">
        <v>0</v>
      </c>
      <c r="AX811" s="7">
        <v>0</v>
      </c>
      <c r="AY811" s="7">
        <v>30856234</v>
      </c>
      <c r="AZ811" s="7">
        <v>725016</v>
      </c>
      <c r="BA811" s="7">
        <v>315025.565</v>
      </c>
      <c r="BB811" s="7">
        <v>0</v>
      </c>
      <c r="BC811" s="7">
        <v>12.77</v>
      </c>
      <c r="BD811" s="7">
        <v>3186.45</v>
      </c>
      <c r="BE811" s="7">
        <v>316.70999999999998</v>
      </c>
      <c r="BF811" s="7">
        <v>0</v>
      </c>
      <c r="BG811" s="7">
        <v>1384125.8963073802</v>
      </c>
      <c r="BH811" s="7">
        <v>15436</v>
      </c>
      <c r="BI811" s="7">
        <v>928639</v>
      </c>
      <c r="BJ811" s="7">
        <v>12780864.428333333</v>
      </c>
      <c r="BK811" s="7">
        <v>7361042.8666666653</v>
      </c>
      <c r="BL811" s="7">
        <v>6515155.3900000006</v>
      </c>
      <c r="BM811" s="7">
        <v>8648975.4666666687</v>
      </c>
      <c r="BN811" s="130">
        <v>0.997</v>
      </c>
      <c r="BO811" s="131">
        <v>5.9850750000000003E-4</v>
      </c>
      <c r="BP811" s="161">
        <v>15166.854305584888</v>
      </c>
      <c r="BQ811" s="162">
        <v>33044276</v>
      </c>
      <c r="BR811" s="161">
        <v>871507</v>
      </c>
      <c r="BS811" s="163">
        <v>0</v>
      </c>
      <c r="BT811" s="163">
        <v>2847618.1599999964</v>
      </c>
      <c r="BU811" s="161">
        <v>55848145.340000004</v>
      </c>
      <c r="BV811" s="161">
        <v>424250.98</v>
      </c>
      <c r="BW811" s="165">
        <v>12465787.299999997</v>
      </c>
      <c r="BX811" s="161">
        <v>871507</v>
      </c>
    </row>
    <row r="812" spans="1:76" ht="14.45" x14ac:dyDescent="0.3">
      <c r="A812" s="164" t="s">
        <v>31</v>
      </c>
      <c r="B812" s="6" t="s">
        <v>93</v>
      </c>
      <c r="C812" s="6" t="s">
        <v>44</v>
      </c>
      <c r="D812" s="6" t="s">
        <v>32</v>
      </c>
      <c r="E812" s="6" t="s">
        <v>36</v>
      </c>
      <c r="F812" s="24" t="str">
        <f>+Tabela1[[#This Row],[WK]]&amp;Tabela1[[#This Row],[PK]]&amp;Tabela1[[#This Row],[GK]]</f>
        <v>120602</v>
      </c>
      <c r="G812" s="6" t="s">
        <v>800</v>
      </c>
      <c r="H812" s="7">
        <v>237497202.30379847</v>
      </c>
      <c r="I812" s="8">
        <v>1.371</v>
      </c>
      <c r="J812" s="7">
        <v>325608664.36000001</v>
      </c>
      <c r="K812" s="8">
        <v>7.0000000000000007E-2</v>
      </c>
      <c r="L812" s="7">
        <v>22792606.505200002</v>
      </c>
      <c r="M812" s="7">
        <v>13928639.505200002</v>
      </c>
      <c r="N812" s="9">
        <v>1.5713776354537423</v>
      </c>
      <c r="O812" s="7">
        <v>20310752</v>
      </c>
      <c r="P812" s="8">
        <v>1.2949999999999999</v>
      </c>
      <c r="Q812" s="7">
        <v>26302424</v>
      </c>
      <c r="R812" s="8">
        <v>1.6E-2</v>
      </c>
      <c r="S812" s="7">
        <v>420838.78399999999</v>
      </c>
      <c r="T812" s="7">
        <v>87174.783999999985</v>
      </c>
      <c r="U812" s="9">
        <v>0.26126517694447104</v>
      </c>
      <c r="V812" s="7">
        <v>14015814.2892</v>
      </c>
      <c r="W812" s="9">
        <v>1.5238504664081436</v>
      </c>
      <c r="X812" s="7">
        <v>18951306.831959352</v>
      </c>
      <c r="Y812" s="7">
        <v>2362809</v>
      </c>
      <c r="Z812" s="7">
        <v>0</v>
      </c>
      <c r="AA812" s="7">
        <v>994363.83195935085</v>
      </c>
      <c r="AB812" s="7">
        <v>14391761</v>
      </c>
      <c r="AC812" s="7">
        <v>1202373</v>
      </c>
      <c r="AD812" s="7">
        <v>4935492.5427593496</v>
      </c>
      <c r="AE812" s="7">
        <v>0</v>
      </c>
      <c r="AF812" s="7">
        <v>22792606.505200002</v>
      </c>
      <c r="AG812" s="7">
        <v>420838.78399999999</v>
      </c>
      <c r="AH812" s="7">
        <v>4935492.5427593496</v>
      </c>
      <c r="AI812" s="7">
        <v>7400837</v>
      </c>
      <c r="AJ812" s="7">
        <v>393512</v>
      </c>
      <c r="AK812" s="7">
        <v>3871541</v>
      </c>
      <c r="AL812" s="7">
        <v>0</v>
      </c>
      <c r="AM812" s="7">
        <v>491612</v>
      </c>
      <c r="AN812" s="7">
        <v>0</v>
      </c>
      <c r="AO812" s="7">
        <v>0</v>
      </c>
      <c r="AP812" s="7">
        <v>11208436</v>
      </c>
      <c r="AQ812" s="7">
        <v>807591</v>
      </c>
      <c r="AR812" s="7">
        <v>8863967</v>
      </c>
      <c r="AS812" s="7">
        <v>333664</v>
      </c>
      <c r="AT812" s="7">
        <v>4481987</v>
      </c>
      <c r="AU812" s="7">
        <v>0</v>
      </c>
      <c r="AV812" s="7">
        <v>485169</v>
      </c>
      <c r="AW812" s="7">
        <v>0</v>
      </c>
      <c r="AX812" s="7">
        <v>0</v>
      </c>
      <c r="AY812" s="7">
        <v>12990475</v>
      </c>
      <c r="AZ812" s="7">
        <v>329258</v>
      </c>
      <c r="BA812" s="7">
        <v>0</v>
      </c>
      <c r="BB812" s="7">
        <v>0</v>
      </c>
      <c r="BC812" s="7">
        <v>0</v>
      </c>
      <c r="BD812" s="7">
        <v>0</v>
      </c>
      <c r="BE812" s="7">
        <v>0</v>
      </c>
      <c r="BF812" s="7">
        <v>0</v>
      </c>
      <c r="BG812" s="7">
        <v>702912.83195935085</v>
      </c>
      <c r="BH812" s="7">
        <v>7839</v>
      </c>
      <c r="BI812" s="7">
        <v>291451</v>
      </c>
      <c r="BJ812" s="7">
        <v>4011263.1949999994</v>
      </c>
      <c r="BK812" s="7">
        <v>2357603.6466666656</v>
      </c>
      <c r="BL812" s="7">
        <v>506130.30666666664</v>
      </c>
      <c r="BM812" s="7">
        <v>5602377.580000001</v>
      </c>
      <c r="BN812" s="130">
        <v>0.91300000000000003</v>
      </c>
      <c r="BO812" s="131">
        <v>2.9606640000000002E-4</v>
      </c>
      <c r="BP812" s="161">
        <v>7502.8854434712757</v>
      </c>
      <c r="BQ812" s="162">
        <v>14391761</v>
      </c>
      <c r="BR812" s="161">
        <v>385715</v>
      </c>
      <c r="BS812" s="163">
        <v>0</v>
      </c>
      <c r="BT812" s="163">
        <v>1721297.1680406481</v>
      </c>
      <c r="BU812" s="161">
        <v>22792606.510000002</v>
      </c>
      <c r="BV812" s="161">
        <v>420838.78</v>
      </c>
      <c r="BW812" s="165">
        <v>6656789.7080406481</v>
      </c>
      <c r="BX812" s="161">
        <v>385715</v>
      </c>
    </row>
    <row r="813" spans="1:76" ht="14.45" x14ac:dyDescent="0.3">
      <c r="A813" s="164" t="s">
        <v>31</v>
      </c>
      <c r="B813" s="6" t="s">
        <v>93</v>
      </c>
      <c r="C813" s="6" t="s">
        <v>44</v>
      </c>
      <c r="D813" s="6" t="s">
        <v>37</v>
      </c>
      <c r="E813" s="6" t="s">
        <v>36</v>
      </c>
      <c r="F813" s="24" t="str">
        <f>+Tabela1[[#This Row],[WK]]&amp;Tabela1[[#This Row],[PK]]&amp;Tabela1[[#This Row],[GK]]</f>
        <v>120603</v>
      </c>
      <c r="G813" s="6" t="s">
        <v>801</v>
      </c>
      <c r="H813" s="7">
        <v>330699063.71699834</v>
      </c>
      <c r="I813" s="8">
        <v>1.371</v>
      </c>
      <c r="J813" s="7">
        <v>453388416.36000001</v>
      </c>
      <c r="K813" s="8">
        <v>7.0000000000000007E-2</v>
      </c>
      <c r="L813" s="7">
        <v>31737189.145200003</v>
      </c>
      <c r="M813" s="7">
        <v>17985116.145200003</v>
      </c>
      <c r="N813" s="9">
        <v>1.3078112765399081</v>
      </c>
      <c r="O813" s="7">
        <v>15433834</v>
      </c>
      <c r="P813" s="8">
        <v>1.2949999999999999</v>
      </c>
      <c r="Q813" s="7">
        <v>19986815</v>
      </c>
      <c r="R813" s="8">
        <v>1.6E-2</v>
      </c>
      <c r="S813" s="7">
        <v>319789.03999999998</v>
      </c>
      <c r="T813" s="7">
        <v>121946.03999999998</v>
      </c>
      <c r="U813" s="9">
        <v>0.61637783494993492</v>
      </c>
      <c r="V813" s="7">
        <v>18107062.185200002</v>
      </c>
      <c r="W813" s="9">
        <v>1.2980051052063684</v>
      </c>
      <c r="X813" s="7">
        <v>34203157.242072634</v>
      </c>
      <c r="Y813" s="7">
        <v>5277344</v>
      </c>
      <c r="Z813" s="7">
        <v>233397.45</v>
      </c>
      <c r="AA813" s="7">
        <v>1309283.7920726337</v>
      </c>
      <c r="AB813" s="7">
        <v>27383132</v>
      </c>
      <c r="AC813" s="7">
        <v>0</v>
      </c>
      <c r="AD813" s="7">
        <v>16096095.056872632</v>
      </c>
      <c r="AE813" s="7">
        <v>0</v>
      </c>
      <c r="AF813" s="7">
        <v>31737189.145200003</v>
      </c>
      <c r="AG813" s="7">
        <v>319789.03999999998</v>
      </c>
      <c r="AH813" s="7">
        <v>16096095.056872632</v>
      </c>
      <c r="AI813" s="7">
        <v>11482088</v>
      </c>
      <c r="AJ813" s="7">
        <v>121705</v>
      </c>
      <c r="AK813" s="7">
        <v>5898171</v>
      </c>
      <c r="AL813" s="7">
        <v>0</v>
      </c>
      <c r="AM813" s="7">
        <v>366120</v>
      </c>
      <c r="AN813" s="7">
        <v>0</v>
      </c>
      <c r="AO813" s="7">
        <v>0</v>
      </c>
      <c r="AP813" s="7">
        <v>22042928</v>
      </c>
      <c r="AQ813" s="7">
        <v>1281007</v>
      </c>
      <c r="AR813" s="7">
        <v>13752073</v>
      </c>
      <c r="AS813" s="7">
        <v>197843</v>
      </c>
      <c r="AT813" s="7">
        <v>6542119</v>
      </c>
      <c r="AU813" s="7">
        <v>0</v>
      </c>
      <c r="AV813" s="7">
        <v>595572</v>
      </c>
      <c r="AW813" s="7">
        <v>0</v>
      </c>
      <c r="AX813" s="7">
        <v>0</v>
      </c>
      <c r="AY813" s="7">
        <v>24984390</v>
      </c>
      <c r="AZ813" s="7">
        <v>559576</v>
      </c>
      <c r="BA813" s="7">
        <v>233397.45</v>
      </c>
      <c r="BB813" s="7">
        <v>0</v>
      </c>
      <c r="BC813" s="7">
        <v>0</v>
      </c>
      <c r="BD813" s="7">
        <v>2509.65</v>
      </c>
      <c r="BE813" s="7">
        <v>0</v>
      </c>
      <c r="BF813" s="7">
        <v>0</v>
      </c>
      <c r="BG813" s="7">
        <v>880725.79207263375</v>
      </c>
      <c r="BH813" s="7">
        <v>9822</v>
      </c>
      <c r="BI813" s="7">
        <v>428558</v>
      </c>
      <c r="BJ813" s="7">
        <v>5898197.8641666677</v>
      </c>
      <c r="BK813" s="7">
        <v>2697229.2633333346</v>
      </c>
      <c r="BL813" s="7">
        <v>3179091.41</v>
      </c>
      <c r="BM813" s="7">
        <v>6445691.583333333</v>
      </c>
      <c r="BN813" s="130">
        <v>0.85199999999999998</v>
      </c>
      <c r="BO813" s="131">
        <v>3.9135919999999999E-4</v>
      </c>
      <c r="BP813" s="161">
        <v>9917.135686849886</v>
      </c>
      <c r="BQ813" s="162">
        <v>27383132</v>
      </c>
      <c r="BR813" s="161">
        <v>507778</v>
      </c>
      <c r="BS813" s="163">
        <v>0</v>
      </c>
      <c r="BT813" s="163">
        <v>1486277.7579273656</v>
      </c>
      <c r="BU813" s="161">
        <v>31737189.149999999</v>
      </c>
      <c r="BV813" s="161">
        <v>319789.03999999998</v>
      </c>
      <c r="BW813" s="165">
        <v>17582372.817927368</v>
      </c>
      <c r="BX813" s="161">
        <v>507778</v>
      </c>
    </row>
    <row r="814" spans="1:76" ht="14.45" x14ac:dyDescent="0.3">
      <c r="A814" s="164" t="s">
        <v>31</v>
      </c>
      <c r="B814" s="6" t="s">
        <v>93</v>
      </c>
      <c r="C814" s="6" t="s">
        <v>44</v>
      </c>
      <c r="D814" s="6" t="s">
        <v>39</v>
      </c>
      <c r="E814" s="6" t="s">
        <v>36</v>
      </c>
      <c r="F814" s="24" t="str">
        <f>+Tabela1[[#This Row],[WK]]&amp;Tabela1[[#This Row],[PK]]&amp;Tabela1[[#This Row],[GK]]</f>
        <v>120604</v>
      </c>
      <c r="G814" s="6" t="s">
        <v>802</v>
      </c>
      <c r="H814" s="7">
        <v>399259109.17219889</v>
      </c>
      <c r="I814" s="8">
        <v>1.371</v>
      </c>
      <c r="J814" s="7">
        <v>547384238.67999995</v>
      </c>
      <c r="K814" s="8">
        <v>7.0000000000000007E-2</v>
      </c>
      <c r="L814" s="7">
        <v>38316896.707599998</v>
      </c>
      <c r="M814" s="7">
        <v>21814543.707599998</v>
      </c>
      <c r="N814" s="9">
        <v>1.321905046365206</v>
      </c>
      <c r="O814" s="7">
        <v>21240225</v>
      </c>
      <c r="P814" s="8">
        <v>1.2949999999999999</v>
      </c>
      <c r="Q814" s="7">
        <v>27506091</v>
      </c>
      <c r="R814" s="8">
        <v>1.6E-2</v>
      </c>
      <c r="S814" s="7">
        <v>440097.45600000001</v>
      </c>
      <c r="T814" s="7">
        <v>195089.45600000001</v>
      </c>
      <c r="U814" s="9">
        <v>0.79625749363286102</v>
      </c>
      <c r="V814" s="7">
        <v>22009633.163599998</v>
      </c>
      <c r="W814" s="9">
        <v>1.3142150075823886</v>
      </c>
      <c r="X814" s="7">
        <v>28468446.833856255</v>
      </c>
      <c r="Y814" s="7">
        <v>3207024</v>
      </c>
      <c r="Z814" s="7">
        <v>567906.98</v>
      </c>
      <c r="AA814" s="7">
        <v>1332873.8538562525</v>
      </c>
      <c r="AB814" s="7">
        <v>21254442</v>
      </c>
      <c r="AC814" s="7">
        <v>2106200</v>
      </c>
      <c r="AD814" s="7">
        <v>6458813.6702562571</v>
      </c>
      <c r="AE814" s="7">
        <v>0</v>
      </c>
      <c r="AF814" s="7">
        <v>38316896.707599998</v>
      </c>
      <c r="AG814" s="7">
        <v>440097.45600000001</v>
      </c>
      <c r="AH814" s="7">
        <v>6458813.6702562571</v>
      </c>
      <c r="AI814" s="7">
        <v>13778393</v>
      </c>
      <c r="AJ814" s="7">
        <v>149397</v>
      </c>
      <c r="AK814" s="7">
        <v>6635012</v>
      </c>
      <c r="AL814" s="7">
        <v>0</v>
      </c>
      <c r="AM814" s="7">
        <v>613539</v>
      </c>
      <c r="AN814" s="7">
        <v>0</v>
      </c>
      <c r="AO814" s="7">
        <v>0</v>
      </c>
      <c r="AP814" s="7">
        <v>16841505</v>
      </c>
      <c r="AQ814" s="7">
        <v>1308854</v>
      </c>
      <c r="AR814" s="7">
        <v>16502353</v>
      </c>
      <c r="AS814" s="7">
        <v>245008</v>
      </c>
      <c r="AT814" s="7">
        <v>7001385</v>
      </c>
      <c r="AU814" s="7">
        <v>0</v>
      </c>
      <c r="AV814" s="7">
        <v>456572</v>
      </c>
      <c r="AW814" s="7">
        <v>0</v>
      </c>
      <c r="AX814" s="7">
        <v>0</v>
      </c>
      <c r="AY814" s="7">
        <v>19409113</v>
      </c>
      <c r="AZ814" s="7">
        <v>566064</v>
      </c>
      <c r="BA814" s="7">
        <v>567906.98</v>
      </c>
      <c r="BB814" s="7">
        <v>321.58999999999997</v>
      </c>
      <c r="BC814" s="7">
        <v>46.57</v>
      </c>
      <c r="BD814" s="7">
        <v>3807.36</v>
      </c>
      <c r="BE814" s="7">
        <v>0</v>
      </c>
      <c r="BF814" s="7">
        <v>0</v>
      </c>
      <c r="BG814" s="7">
        <v>1003302.8538562525</v>
      </c>
      <c r="BH814" s="7">
        <v>11189</v>
      </c>
      <c r="BI814" s="7">
        <v>329571</v>
      </c>
      <c r="BJ814" s="7">
        <v>4535957.3058333341</v>
      </c>
      <c r="BK814" s="7">
        <v>3057246.1300000008</v>
      </c>
      <c r="BL814" s="7">
        <v>787941.35999999987</v>
      </c>
      <c r="BM814" s="7">
        <v>4338961.9833333334</v>
      </c>
      <c r="BN814" s="130">
        <v>0.91900000000000004</v>
      </c>
      <c r="BO814" s="131">
        <v>4.3194909999999997E-4</v>
      </c>
      <c r="BP814" s="161">
        <v>10946.668840781334</v>
      </c>
      <c r="BQ814" s="162">
        <v>21254442</v>
      </c>
      <c r="BR814" s="161">
        <v>587632</v>
      </c>
      <c r="BS814" s="163">
        <v>0</v>
      </c>
      <c r="BT814" s="163">
        <v>2552318.7299999967</v>
      </c>
      <c r="BU814" s="161">
        <v>38316896.710000001</v>
      </c>
      <c r="BV814" s="161">
        <v>440097.46</v>
      </c>
      <c r="BW814" s="165">
        <v>9011132.3999999966</v>
      </c>
      <c r="BX814" s="161">
        <v>587632</v>
      </c>
    </row>
    <row r="815" spans="1:76" ht="14.45" x14ac:dyDescent="0.3">
      <c r="A815" s="164" t="s">
        <v>31</v>
      </c>
      <c r="B815" s="6" t="s">
        <v>93</v>
      </c>
      <c r="C815" s="6" t="s">
        <v>44</v>
      </c>
      <c r="D815" s="6" t="s">
        <v>42</v>
      </c>
      <c r="E815" s="6" t="s">
        <v>36</v>
      </c>
      <c r="F815" s="24" t="str">
        <f>+Tabela1[[#This Row],[WK]]&amp;Tabela1[[#This Row],[PK]]&amp;Tabela1[[#This Row],[GK]]</f>
        <v>120605</v>
      </c>
      <c r="G815" s="6" t="s">
        <v>803</v>
      </c>
      <c r="H815" s="7">
        <v>639434623.56379938</v>
      </c>
      <c r="I815" s="8">
        <v>1.371</v>
      </c>
      <c r="J815" s="7">
        <v>876664868.91000009</v>
      </c>
      <c r="K815" s="8">
        <v>7.0000000000000007E-2</v>
      </c>
      <c r="L815" s="7">
        <v>61366540.823700011</v>
      </c>
      <c r="M815" s="7">
        <v>26322311.823700011</v>
      </c>
      <c r="N815" s="9">
        <v>0.75111687643919944</v>
      </c>
      <c r="O815" s="7">
        <v>6490913</v>
      </c>
      <c r="P815" s="8">
        <v>1.2949999999999999</v>
      </c>
      <c r="Q815" s="7">
        <v>8405732</v>
      </c>
      <c r="R815" s="8">
        <v>1.6E-2</v>
      </c>
      <c r="S815" s="7">
        <v>134491.712</v>
      </c>
      <c r="T815" s="7">
        <v>-20735.288</v>
      </c>
      <c r="U815" s="9">
        <v>-0.13358042093192551</v>
      </c>
      <c r="V815" s="7">
        <v>26301576.535700008</v>
      </c>
      <c r="W815" s="9">
        <v>0.74721542672989061</v>
      </c>
      <c r="X815" s="7">
        <v>39468508.721249498</v>
      </c>
      <c r="Y815" s="7">
        <v>1635480</v>
      </c>
      <c r="Z815" s="7">
        <v>0</v>
      </c>
      <c r="AA815" s="7">
        <v>2775430.7212494956</v>
      </c>
      <c r="AB815" s="7">
        <v>33002599</v>
      </c>
      <c r="AC815" s="7">
        <v>2054999</v>
      </c>
      <c r="AD815" s="7">
        <v>13166932.185549488</v>
      </c>
      <c r="AE815" s="7">
        <v>0</v>
      </c>
      <c r="AF815" s="7">
        <v>61366540.823700011</v>
      </c>
      <c r="AG815" s="7">
        <v>134491.712</v>
      </c>
      <c r="AH815" s="7">
        <v>13166932.185549488</v>
      </c>
      <c r="AI815" s="7">
        <v>29259656</v>
      </c>
      <c r="AJ815" s="7">
        <v>137689</v>
      </c>
      <c r="AK815" s="7">
        <v>4330850</v>
      </c>
      <c r="AL815" s="7">
        <v>0</v>
      </c>
      <c r="AM815" s="7">
        <v>1479988</v>
      </c>
      <c r="AN815" s="7">
        <v>0</v>
      </c>
      <c r="AO815" s="7">
        <v>0</v>
      </c>
      <c r="AP815" s="7">
        <v>28249232</v>
      </c>
      <c r="AQ815" s="7">
        <v>2160207</v>
      </c>
      <c r="AR815" s="7">
        <v>35044229</v>
      </c>
      <c r="AS815" s="7">
        <v>155227</v>
      </c>
      <c r="AT815" s="7">
        <v>3928141</v>
      </c>
      <c r="AU815" s="7">
        <v>0</v>
      </c>
      <c r="AV815" s="7">
        <v>1003650</v>
      </c>
      <c r="AW815" s="7">
        <v>0</v>
      </c>
      <c r="AX815" s="7">
        <v>0</v>
      </c>
      <c r="AY815" s="7">
        <v>31797789</v>
      </c>
      <c r="AZ815" s="7">
        <v>905054</v>
      </c>
      <c r="BA815" s="7">
        <v>0</v>
      </c>
      <c r="BB815" s="7">
        <v>0</v>
      </c>
      <c r="BC815" s="7">
        <v>0</v>
      </c>
      <c r="BD815" s="7">
        <v>0</v>
      </c>
      <c r="BE815" s="7">
        <v>0</v>
      </c>
      <c r="BF815" s="7">
        <v>0</v>
      </c>
      <c r="BG815" s="7">
        <v>1635825.7212494954</v>
      </c>
      <c r="BH815" s="7">
        <v>18243</v>
      </c>
      <c r="BI815" s="7">
        <v>1139605</v>
      </c>
      <c r="BJ815" s="7">
        <v>15684400.209999999</v>
      </c>
      <c r="BK815" s="7">
        <v>9221559.5166666657</v>
      </c>
      <c r="BL815" s="7">
        <v>9481626.586666666</v>
      </c>
      <c r="BM815" s="7">
        <v>6888109.6000000015</v>
      </c>
      <c r="BN815" s="130">
        <v>0.97299999999999998</v>
      </c>
      <c r="BO815" s="131">
        <v>6.6336390000000002E-4</v>
      </c>
      <c r="BP815" s="161">
        <v>16810.705590239282</v>
      </c>
      <c r="BQ815" s="162">
        <v>33002599</v>
      </c>
      <c r="BR815" s="161">
        <v>1094588</v>
      </c>
      <c r="BS815" s="163">
        <v>0</v>
      </c>
      <c r="BT815" s="163">
        <v>2760713.2199999988</v>
      </c>
      <c r="BU815" s="161">
        <v>61366540.82</v>
      </c>
      <c r="BV815" s="161">
        <v>134491.71</v>
      </c>
      <c r="BW815" s="165">
        <v>15927645.409999998</v>
      </c>
      <c r="BX815" s="161">
        <v>1094588</v>
      </c>
    </row>
    <row r="816" spans="1:76" ht="14.45" x14ac:dyDescent="0.3">
      <c r="A816" s="164" t="s">
        <v>31</v>
      </c>
      <c r="B816" s="6" t="s">
        <v>93</v>
      </c>
      <c r="C816" s="6" t="s">
        <v>44</v>
      </c>
      <c r="D816" s="6" t="s">
        <v>44</v>
      </c>
      <c r="E816" s="6" t="s">
        <v>40</v>
      </c>
      <c r="F816" s="24" t="str">
        <f>+Tabela1[[#This Row],[WK]]&amp;Tabela1[[#This Row],[PK]]&amp;Tabela1[[#This Row],[GK]]</f>
        <v>120606</v>
      </c>
      <c r="G816" s="6" t="s">
        <v>804</v>
      </c>
      <c r="H816" s="7">
        <v>1212312638.7399976</v>
      </c>
      <c r="I816" s="8">
        <v>1.371</v>
      </c>
      <c r="J816" s="7">
        <v>1662080627.7200003</v>
      </c>
      <c r="K816" s="8">
        <v>7.0000000000000007E-2</v>
      </c>
      <c r="L816" s="7">
        <v>116345643.94040003</v>
      </c>
      <c r="M816" s="7">
        <v>66627321.940400034</v>
      </c>
      <c r="N816" s="9">
        <v>1.3400959497466554</v>
      </c>
      <c r="O816" s="7">
        <v>104722142</v>
      </c>
      <c r="P816" s="8">
        <v>1.2949999999999999</v>
      </c>
      <c r="Q816" s="7">
        <v>135615174</v>
      </c>
      <c r="R816" s="8">
        <v>1.6E-2</v>
      </c>
      <c r="S816" s="7">
        <v>2169842.784</v>
      </c>
      <c r="T816" s="7">
        <v>604322.78399999999</v>
      </c>
      <c r="U816" s="9">
        <v>0.38602048137360112</v>
      </c>
      <c r="V816" s="7">
        <v>67231644.724400029</v>
      </c>
      <c r="W816" s="9">
        <v>1.3109712943191743</v>
      </c>
      <c r="X816" s="7">
        <v>60294281.413658231</v>
      </c>
      <c r="Y816" s="7">
        <v>0</v>
      </c>
      <c r="Z816" s="7">
        <v>992048.20499999996</v>
      </c>
      <c r="AA816" s="7">
        <v>4178749.2086582347</v>
      </c>
      <c r="AB816" s="7">
        <v>55123484</v>
      </c>
      <c r="AC816" s="7">
        <v>0</v>
      </c>
      <c r="AD816" s="7">
        <v>0</v>
      </c>
      <c r="AE816" s="7">
        <v>0</v>
      </c>
      <c r="AF816" s="7">
        <v>116345643.94040003</v>
      </c>
      <c r="AG816" s="7">
        <v>2169842.784</v>
      </c>
      <c r="AH816" s="7">
        <v>0</v>
      </c>
      <c r="AI816" s="7">
        <v>41511571</v>
      </c>
      <c r="AJ816" s="7">
        <v>1470895</v>
      </c>
      <c r="AK816" s="7">
        <v>6850377</v>
      </c>
      <c r="AL816" s="7">
        <v>338235</v>
      </c>
      <c r="AM816" s="7">
        <v>1194412</v>
      </c>
      <c r="AN816" s="7">
        <v>0</v>
      </c>
      <c r="AO816" s="7">
        <v>0</v>
      </c>
      <c r="AP816" s="7">
        <v>44623596</v>
      </c>
      <c r="AQ816" s="7">
        <v>3783346</v>
      </c>
      <c r="AR816" s="7">
        <v>49718322</v>
      </c>
      <c r="AS816" s="7">
        <v>1565520</v>
      </c>
      <c r="AT816" s="7">
        <v>8048905</v>
      </c>
      <c r="AU816" s="7">
        <v>382073</v>
      </c>
      <c r="AV816" s="7">
        <v>1300308</v>
      </c>
      <c r="AW816" s="7">
        <v>0</v>
      </c>
      <c r="AX816" s="7">
        <v>0</v>
      </c>
      <c r="AY816" s="7">
        <v>51185602</v>
      </c>
      <c r="AZ816" s="7">
        <v>1617094</v>
      </c>
      <c r="BA816" s="7">
        <v>992048.20499999996</v>
      </c>
      <c r="BB816" s="7">
        <v>0</v>
      </c>
      <c r="BC816" s="7">
        <v>648.41999999999996</v>
      </c>
      <c r="BD816" s="7">
        <v>8485.5300000000007</v>
      </c>
      <c r="BE816" s="7">
        <v>40.51</v>
      </c>
      <c r="BF816" s="7">
        <v>0</v>
      </c>
      <c r="BG816" s="7">
        <v>2857382.2086582347</v>
      </c>
      <c r="BH816" s="7">
        <v>31866</v>
      </c>
      <c r="BI816" s="7">
        <v>1321367</v>
      </c>
      <c r="BJ816" s="7">
        <v>18186132.795833327</v>
      </c>
      <c r="BK816" s="7">
        <v>13947847.419999994</v>
      </c>
      <c r="BL816" s="7">
        <v>5332575.0666666664</v>
      </c>
      <c r="BM816" s="7">
        <v>6287991.370000001</v>
      </c>
      <c r="BN816" s="130">
        <v>1.0649999999999999</v>
      </c>
      <c r="BO816" s="131">
        <v>1.2203562E-3</v>
      </c>
      <c r="BP816" s="161">
        <v>30926.015343072027</v>
      </c>
      <c r="BQ816" s="162">
        <v>55123484</v>
      </c>
      <c r="BR816" s="161">
        <v>1717735</v>
      </c>
      <c r="BS816" s="163">
        <v>0</v>
      </c>
      <c r="BT816" s="163">
        <v>1020072.2755999714</v>
      </c>
      <c r="BU816" s="161">
        <v>116345643.94</v>
      </c>
      <c r="BV816" s="161">
        <v>2169842.7799999998</v>
      </c>
      <c r="BW816" s="165">
        <v>1020072.2755999714</v>
      </c>
      <c r="BX816" s="161">
        <v>1717735</v>
      </c>
    </row>
    <row r="817" spans="1:76" ht="14.45" x14ac:dyDescent="0.3">
      <c r="A817" s="164" t="s">
        <v>31</v>
      </c>
      <c r="B817" s="6" t="s">
        <v>93</v>
      </c>
      <c r="C817" s="6" t="s">
        <v>44</v>
      </c>
      <c r="D817" s="6" t="s">
        <v>51</v>
      </c>
      <c r="E817" s="6" t="s">
        <v>36</v>
      </c>
      <c r="F817" s="24" t="str">
        <f>+Tabela1[[#This Row],[WK]]&amp;Tabela1[[#This Row],[PK]]&amp;Tabela1[[#This Row],[GK]]</f>
        <v>120607</v>
      </c>
      <c r="G817" s="6" t="s">
        <v>805</v>
      </c>
      <c r="H817" s="7">
        <v>720794818.49740541</v>
      </c>
      <c r="I817" s="8">
        <v>1.371</v>
      </c>
      <c r="J817" s="7">
        <v>988209696.1500001</v>
      </c>
      <c r="K817" s="8">
        <v>7.0000000000000007E-2</v>
      </c>
      <c r="L817" s="7">
        <v>69174678.730500013</v>
      </c>
      <c r="M817" s="7">
        <v>35647839.730500013</v>
      </c>
      <c r="N817" s="9">
        <v>1.0632627707759748</v>
      </c>
      <c r="O817" s="7">
        <v>139536698</v>
      </c>
      <c r="P817" s="8">
        <v>1.2949999999999999</v>
      </c>
      <c r="Q817" s="7">
        <v>180700024</v>
      </c>
      <c r="R817" s="8">
        <v>1.6E-2</v>
      </c>
      <c r="S817" s="7">
        <v>2891200.3840000001</v>
      </c>
      <c r="T817" s="7">
        <v>240082.38400000008</v>
      </c>
      <c r="U817" s="9">
        <v>9.0558920425269668E-2</v>
      </c>
      <c r="V817" s="7">
        <v>35887922.114500016</v>
      </c>
      <c r="W817" s="9">
        <v>0.99198310491938546</v>
      </c>
      <c r="X817" s="7">
        <v>43508524.988188528</v>
      </c>
      <c r="Y817" s="7">
        <v>0</v>
      </c>
      <c r="Z817" s="7">
        <v>238950.47999999998</v>
      </c>
      <c r="AA817" s="7">
        <v>3257329.5081885308</v>
      </c>
      <c r="AB817" s="7">
        <v>40012245</v>
      </c>
      <c r="AC817" s="7">
        <v>0</v>
      </c>
      <c r="AD817" s="7">
        <v>7620602.8736885153</v>
      </c>
      <c r="AE817" s="7">
        <v>0</v>
      </c>
      <c r="AF817" s="7">
        <v>69174678.730500013</v>
      </c>
      <c r="AG817" s="7">
        <v>2891200.3840000001</v>
      </c>
      <c r="AH817" s="7">
        <v>7620602.8736885153</v>
      </c>
      <c r="AI817" s="7">
        <v>27992734</v>
      </c>
      <c r="AJ817" s="7">
        <v>1673470</v>
      </c>
      <c r="AK817" s="7">
        <v>0</v>
      </c>
      <c r="AL817" s="7">
        <v>0</v>
      </c>
      <c r="AM817" s="7">
        <v>901018</v>
      </c>
      <c r="AN817" s="7">
        <v>0</v>
      </c>
      <c r="AO817" s="7">
        <v>0</v>
      </c>
      <c r="AP817" s="7">
        <v>32729937</v>
      </c>
      <c r="AQ817" s="7">
        <v>2844472</v>
      </c>
      <c r="AR817" s="7">
        <v>33526839</v>
      </c>
      <c r="AS817" s="7">
        <v>2651118</v>
      </c>
      <c r="AT817" s="7">
        <v>0</v>
      </c>
      <c r="AU817" s="7">
        <v>0</v>
      </c>
      <c r="AV817" s="7">
        <v>1295187</v>
      </c>
      <c r="AW817" s="7">
        <v>0</v>
      </c>
      <c r="AX817" s="7">
        <v>0</v>
      </c>
      <c r="AY817" s="7">
        <v>37598570</v>
      </c>
      <c r="AZ817" s="7">
        <v>1219714</v>
      </c>
      <c r="BA817" s="7">
        <v>238950.47999999998</v>
      </c>
      <c r="BB817" s="7">
        <v>0</v>
      </c>
      <c r="BC817" s="7">
        <v>23.49</v>
      </c>
      <c r="BD817" s="7">
        <v>2491.06</v>
      </c>
      <c r="BE817" s="7">
        <v>0</v>
      </c>
      <c r="BF817" s="7">
        <v>0</v>
      </c>
      <c r="BG817" s="7">
        <v>1667030.508188531</v>
      </c>
      <c r="BH817" s="7">
        <v>18591</v>
      </c>
      <c r="BI817" s="7">
        <v>1590299</v>
      </c>
      <c r="BJ817" s="7">
        <v>21887435.80166667</v>
      </c>
      <c r="BK817" s="7">
        <v>17935824.153333336</v>
      </c>
      <c r="BL817" s="7">
        <v>4446914.166666667</v>
      </c>
      <c r="BM817" s="7">
        <v>6912618.2600000016</v>
      </c>
      <c r="BN817" s="130">
        <v>1.07</v>
      </c>
      <c r="BO817" s="131">
        <v>7.6477740000000004E-4</v>
      </c>
      <c r="BP817" s="161">
        <v>19381.03666161916</v>
      </c>
      <c r="BQ817" s="162">
        <v>40012245</v>
      </c>
      <c r="BR817" s="161">
        <v>1143387</v>
      </c>
      <c r="BS817" s="163">
        <v>0</v>
      </c>
      <c r="BT817" s="163">
        <v>1248333.011811465</v>
      </c>
      <c r="BU817" s="161">
        <v>69174678.730000004</v>
      </c>
      <c r="BV817" s="161">
        <v>2891200.38</v>
      </c>
      <c r="BW817" s="165">
        <v>8868935.8818114661</v>
      </c>
      <c r="BX817" s="161">
        <v>1143387</v>
      </c>
    </row>
    <row r="818" spans="1:76" ht="14.45" x14ac:dyDescent="0.3">
      <c r="A818" s="164" t="s">
        <v>31</v>
      </c>
      <c r="B818" s="6" t="s">
        <v>93</v>
      </c>
      <c r="C818" s="6" t="s">
        <v>44</v>
      </c>
      <c r="D818" s="6" t="s">
        <v>75</v>
      </c>
      <c r="E818" s="6" t="s">
        <v>36</v>
      </c>
      <c r="F818" s="24" t="str">
        <f>+Tabela1[[#This Row],[WK]]&amp;Tabela1[[#This Row],[PK]]&amp;Tabela1[[#This Row],[GK]]</f>
        <v>120608</v>
      </c>
      <c r="G818" s="6" t="s">
        <v>806</v>
      </c>
      <c r="H818" s="7">
        <v>574593268.92059839</v>
      </c>
      <c r="I818" s="8">
        <v>1.371</v>
      </c>
      <c r="J818" s="7">
        <v>787767371.69000006</v>
      </c>
      <c r="K818" s="8">
        <v>7.0000000000000007E-2</v>
      </c>
      <c r="L818" s="7">
        <v>55143716.018300012</v>
      </c>
      <c r="M818" s="7">
        <v>20945520.018300012</v>
      </c>
      <c r="N818" s="9">
        <v>0.61247441292809746</v>
      </c>
      <c r="O818" s="7">
        <v>16738034</v>
      </c>
      <c r="P818" s="8">
        <v>1.2949999999999999</v>
      </c>
      <c r="Q818" s="7">
        <v>21675754</v>
      </c>
      <c r="R818" s="8">
        <v>1.6E-2</v>
      </c>
      <c r="S818" s="7">
        <v>346812.06400000001</v>
      </c>
      <c r="T818" s="7">
        <v>65250.064000000013</v>
      </c>
      <c r="U818" s="9">
        <v>0.23174314715764205</v>
      </c>
      <c r="V818" s="7">
        <v>21010770.082300015</v>
      </c>
      <c r="W818" s="9">
        <v>0.60936535814143522</v>
      </c>
      <c r="X818" s="7">
        <v>28131001.547306094</v>
      </c>
      <c r="Y818" s="7">
        <v>0</v>
      </c>
      <c r="Z818" s="7">
        <v>164354.25</v>
      </c>
      <c r="AA818" s="7">
        <v>1984125.2973060934</v>
      </c>
      <c r="AB818" s="7">
        <v>25982522</v>
      </c>
      <c r="AC818" s="7">
        <v>0</v>
      </c>
      <c r="AD818" s="7">
        <v>7120231.4650060823</v>
      </c>
      <c r="AE818" s="7">
        <v>0</v>
      </c>
      <c r="AF818" s="7">
        <v>55143716.018300012</v>
      </c>
      <c r="AG818" s="7">
        <v>346812.06400000001</v>
      </c>
      <c r="AH818" s="7">
        <v>7120231.4650060823</v>
      </c>
      <c r="AI818" s="7">
        <v>28553274</v>
      </c>
      <c r="AJ818" s="7">
        <v>238449</v>
      </c>
      <c r="AK818" s="7">
        <v>0</v>
      </c>
      <c r="AL818" s="7">
        <v>0</v>
      </c>
      <c r="AM818" s="7">
        <v>1180604</v>
      </c>
      <c r="AN818" s="7">
        <v>0</v>
      </c>
      <c r="AO818" s="7">
        <v>0</v>
      </c>
      <c r="AP818" s="7">
        <v>19702629</v>
      </c>
      <c r="AQ818" s="7">
        <v>1845923</v>
      </c>
      <c r="AR818" s="7">
        <v>34198196</v>
      </c>
      <c r="AS818" s="7">
        <v>281562</v>
      </c>
      <c r="AT818" s="7">
        <v>0</v>
      </c>
      <c r="AU818" s="7">
        <v>0</v>
      </c>
      <c r="AV818" s="7">
        <v>794061</v>
      </c>
      <c r="AW818" s="7">
        <v>0</v>
      </c>
      <c r="AX818" s="7">
        <v>0</v>
      </c>
      <c r="AY818" s="7">
        <v>22419511</v>
      </c>
      <c r="AZ818" s="7">
        <v>793138</v>
      </c>
      <c r="BA818" s="7">
        <v>164354.25</v>
      </c>
      <c r="BB818" s="7">
        <v>0</v>
      </c>
      <c r="BC818" s="7">
        <v>0</v>
      </c>
      <c r="BD818" s="7">
        <v>1767.25</v>
      </c>
      <c r="BE818" s="7">
        <v>0</v>
      </c>
      <c r="BF818" s="7">
        <v>0</v>
      </c>
      <c r="BG818" s="7">
        <v>1199677.2973060934</v>
      </c>
      <c r="BH818" s="7">
        <v>13379</v>
      </c>
      <c r="BI818" s="7">
        <v>784448</v>
      </c>
      <c r="BJ818" s="7">
        <v>10796486.810000001</v>
      </c>
      <c r="BK818" s="7">
        <v>7101006.8366666688</v>
      </c>
      <c r="BL818" s="7">
        <v>4883121.34</v>
      </c>
      <c r="BM818" s="7">
        <v>5015677.2133333338</v>
      </c>
      <c r="BN818" s="130">
        <v>1.1160000000000001</v>
      </c>
      <c r="BO818" s="131">
        <v>5.0973580000000004E-4</v>
      </c>
      <c r="BP818" s="161">
        <v>12917.689553361468</v>
      </c>
      <c r="BQ818" s="162">
        <v>25982522</v>
      </c>
      <c r="BR818" s="161">
        <v>1235556</v>
      </c>
      <c r="BS818" s="163">
        <v>0</v>
      </c>
      <c r="BT818" s="163">
        <v>111264.45269390196</v>
      </c>
      <c r="BU818" s="161">
        <v>55143716.020000003</v>
      </c>
      <c r="BV818" s="161">
        <v>346812.06</v>
      </c>
      <c r="BW818" s="165">
        <v>7231495.9226939017</v>
      </c>
      <c r="BX818" s="161">
        <v>1235556</v>
      </c>
    </row>
    <row r="819" spans="1:76" ht="14.45" x14ac:dyDescent="0.3">
      <c r="A819" s="164" t="s">
        <v>31</v>
      </c>
      <c r="B819" s="6" t="s">
        <v>93</v>
      </c>
      <c r="C819" s="6" t="s">
        <v>44</v>
      </c>
      <c r="D819" s="6" t="s">
        <v>77</v>
      </c>
      <c r="E819" s="6" t="s">
        <v>36</v>
      </c>
      <c r="F819" s="24" t="str">
        <f>+Tabela1[[#This Row],[WK]]&amp;Tabela1[[#This Row],[PK]]&amp;Tabela1[[#This Row],[GK]]</f>
        <v>120609</v>
      </c>
      <c r="G819" s="6" t="s">
        <v>807</v>
      </c>
      <c r="H819" s="7">
        <v>768671136.1150018</v>
      </c>
      <c r="I819" s="8">
        <v>1.371</v>
      </c>
      <c r="J819" s="7">
        <v>1053848127.61</v>
      </c>
      <c r="K819" s="8">
        <v>7.0000000000000007E-2</v>
      </c>
      <c r="L819" s="7">
        <v>73769368.932700008</v>
      </c>
      <c r="M819" s="7">
        <v>23120155.932700008</v>
      </c>
      <c r="N819" s="9">
        <v>0.45647611410467537</v>
      </c>
      <c r="O819" s="7">
        <v>113291032</v>
      </c>
      <c r="P819" s="8">
        <v>1.2949999999999999</v>
      </c>
      <c r="Q819" s="7">
        <v>146711886</v>
      </c>
      <c r="R819" s="8">
        <v>1.6E-2</v>
      </c>
      <c r="S819" s="7">
        <v>2347390.176</v>
      </c>
      <c r="T819" s="7">
        <v>1007275.176</v>
      </c>
      <c r="U819" s="9">
        <v>0.75163338668696345</v>
      </c>
      <c r="V819" s="7">
        <v>24127431.108700007</v>
      </c>
      <c r="W819" s="9">
        <v>0.46408430416142343</v>
      </c>
      <c r="X819" s="7">
        <v>34840924.804915518</v>
      </c>
      <c r="Y819" s="7">
        <v>0</v>
      </c>
      <c r="Z819" s="7">
        <v>3183.7</v>
      </c>
      <c r="AA819" s="7">
        <v>2398769.1049155192</v>
      </c>
      <c r="AB819" s="7">
        <v>31152264</v>
      </c>
      <c r="AC819" s="7">
        <v>1286708</v>
      </c>
      <c r="AD819" s="7">
        <v>10713493.69621551</v>
      </c>
      <c r="AE819" s="7">
        <v>-3054265.6236765282</v>
      </c>
      <c r="AF819" s="7">
        <v>73769368.932700008</v>
      </c>
      <c r="AG819" s="7">
        <v>2347390.176</v>
      </c>
      <c r="AH819" s="7">
        <v>7659228.0725389821</v>
      </c>
      <c r="AI819" s="7">
        <v>42288805</v>
      </c>
      <c r="AJ819" s="7">
        <v>758612</v>
      </c>
      <c r="AK819" s="7">
        <v>0</v>
      </c>
      <c r="AL819" s="7">
        <v>0</v>
      </c>
      <c r="AM819" s="7">
        <v>803817</v>
      </c>
      <c r="AN819" s="7">
        <v>0</v>
      </c>
      <c r="AO819" s="7">
        <v>0</v>
      </c>
      <c r="AP819" s="7">
        <v>24469069</v>
      </c>
      <c r="AQ819" s="7">
        <v>2044837</v>
      </c>
      <c r="AR819" s="7">
        <v>50649213</v>
      </c>
      <c r="AS819" s="7">
        <v>1340115</v>
      </c>
      <c r="AT819" s="7">
        <v>0</v>
      </c>
      <c r="AU819" s="7">
        <v>0</v>
      </c>
      <c r="AV819" s="7">
        <v>846893</v>
      </c>
      <c r="AW819" s="7">
        <v>0</v>
      </c>
      <c r="AX819" s="7">
        <v>0</v>
      </c>
      <c r="AY819" s="7">
        <v>27515890</v>
      </c>
      <c r="AZ819" s="7">
        <v>854773</v>
      </c>
      <c r="BA819" s="7">
        <v>3183.7</v>
      </c>
      <c r="BB819" s="7">
        <v>0</v>
      </c>
      <c r="BC819" s="7">
        <v>10.27</v>
      </c>
      <c r="BD819" s="7">
        <v>0</v>
      </c>
      <c r="BE819" s="7">
        <v>0</v>
      </c>
      <c r="BF819" s="7">
        <v>0</v>
      </c>
      <c r="BG819" s="7">
        <v>1460344.1049155192</v>
      </c>
      <c r="BH819" s="7">
        <v>16286</v>
      </c>
      <c r="BI819" s="7">
        <v>938425</v>
      </c>
      <c r="BJ819" s="7">
        <v>12915522.52083333</v>
      </c>
      <c r="BK819" s="7">
        <v>9629893.7833333313</v>
      </c>
      <c r="BL819" s="7">
        <v>4437910.0166666666</v>
      </c>
      <c r="BM819" s="7">
        <v>4266694.916666666</v>
      </c>
      <c r="BN819" s="130">
        <v>1.2989999999999999</v>
      </c>
      <c r="BO819" s="131">
        <v>5.9720469999999996E-4</v>
      </c>
      <c r="BP819" s="161">
        <v>15133.837207353848</v>
      </c>
      <c r="BQ819" s="162">
        <v>31152264</v>
      </c>
      <c r="BR819" s="161">
        <v>1739638</v>
      </c>
      <c r="BS819" s="163">
        <v>0</v>
      </c>
      <c r="BT819" s="163">
        <v>2670534.7800000012</v>
      </c>
      <c r="BU819" s="161">
        <v>73769368.930000007</v>
      </c>
      <c r="BV819" s="161">
        <v>2347390.1800000002</v>
      </c>
      <c r="BW819" s="165">
        <v>10329762.850000001</v>
      </c>
      <c r="BX819" s="161">
        <v>1739638</v>
      </c>
    </row>
    <row r="820" spans="1:76" ht="14.45" x14ac:dyDescent="0.3">
      <c r="A820" s="164" t="s">
        <v>31</v>
      </c>
      <c r="B820" s="6" t="s">
        <v>93</v>
      </c>
      <c r="C820" s="6" t="s">
        <v>44</v>
      </c>
      <c r="D820" s="6" t="s">
        <v>90</v>
      </c>
      <c r="E820" s="6" t="s">
        <v>40</v>
      </c>
      <c r="F820" s="24" t="str">
        <f>+Tabela1[[#This Row],[WK]]&amp;Tabela1[[#This Row],[PK]]&amp;Tabela1[[#This Row],[GK]]</f>
        <v>120610</v>
      </c>
      <c r="G820" s="6" t="s">
        <v>808</v>
      </c>
      <c r="H820" s="7">
        <v>383481274.87439901</v>
      </c>
      <c r="I820" s="8">
        <v>1.371</v>
      </c>
      <c r="J820" s="7">
        <v>525752827.85999995</v>
      </c>
      <c r="K820" s="8">
        <v>7.0000000000000007E-2</v>
      </c>
      <c r="L820" s="7">
        <v>36802697.950199999</v>
      </c>
      <c r="M820" s="7">
        <v>20994801.950199999</v>
      </c>
      <c r="N820" s="9">
        <v>1.3281212091855867</v>
      </c>
      <c r="O820" s="7">
        <v>12122177</v>
      </c>
      <c r="P820" s="8">
        <v>1.2949999999999999</v>
      </c>
      <c r="Q820" s="7">
        <v>15698219</v>
      </c>
      <c r="R820" s="8">
        <v>1.6E-2</v>
      </c>
      <c r="S820" s="7">
        <v>251171.50400000002</v>
      </c>
      <c r="T820" s="7">
        <v>-12114.495999999985</v>
      </c>
      <c r="U820" s="9">
        <v>-4.6012685824540558E-2</v>
      </c>
      <c r="V820" s="7">
        <v>20982687.4542</v>
      </c>
      <c r="W820" s="9">
        <v>1.3056094725453298</v>
      </c>
      <c r="X820" s="7">
        <v>28403040.413241558</v>
      </c>
      <c r="Y820" s="7">
        <v>4500582</v>
      </c>
      <c r="Z820" s="7">
        <v>939832.58</v>
      </c>
      <c r="AA820" s="7">
        <v>1456847.8332415561</v>
      </c>
      <c r="AB820" s="7">
        <v>20853031</v>
      </c>
      <c r="AC820" s="7">
        <v>652747</v>
      </c>
      <c r="AD820" s="7">
        <v>7420352.9590415591</v>
      </c>
      <c r="AE820" s="7">
        <v>0</v>
      </c>
      <c r="AF820" s="7">
        <v>36802697.950199999</v>
      </c>
      <c r="AG820" s="7">
        <v>251171.50400000002</v>
      </c>
      <c r="AH820" s="7">
        <v>7420352.9590415591</v>
      </c>
      <c r="AI820" s="7">
        <v>13198567</v>
      </c>
      <c r="AJ820" s="7">
        <v>184863</v>
      </c>
      <c r="AK820" s="7">
        <v>6906065</v>
      </c>
      <c r="AL820" s="7">
        <v>0</v>
      </c>
      <c r="AM820" s="7">
        <v>563958</v>
      </c>
      <c r="AN820" s="7">
        <v>0</v>
      </c>
      <c r="AO820" s="7">
        <v>0</v>
      </c>
      <c r="AP820" s="7">
        <v>16484695</v>
      </c>
      <c r="AQ820" s="7">
        <v>1209398</v>
      </c>
      <c r="AR820" s="7">
        <v>15807896</v>
      </c>
      <c r="AS820" s="7">
        <v>263286</v>
      </c>
      <c r="AT820" s="7">
        <v>7446668</v>
      </c>
      <c r="AU820" s="7">
        <v>0</v>
      </c>
      <c r="AV820" s="7">
        <v>576381</v>
      </c>
      <c r="AW820" s="7">
        <v>0</v>
      </c>
      <c r="AX820" s="7">
        <v>0</v>
      </c>
      <c r="AY820" s="7">
        <v>18865780</v>
      </c>
      <c r="AZ820" s="7">
        <v>501186</v>
      </c>
      <c r="BA820" s="7">
        <v>939832.58</v>
      </c>
      <c r="BB820" s="7">
        <v>1205.53</v>
      </c>
      <c r="BC820" s="7">
        <v>0</v>
      </c>
      <c r="BD820" s="7">
        <v>2068.86</v>
      </c>
      <c r="BE820" s="7">
        <v>0</v>
      </c>
      <c r="BF820" s="7">
        <v>0</v>
      </c>
      <c r="BG820" s="7">
        <v>982230.83324155607</v>
      </c>
      <c r="BH820" s="7">
        <v>10954</v>
      </c>
      <c r="BI820" s="7">
        <v>474617</v>
      </c>
      <c r="BJ820" s="7">
        <v>6532126.6524999989</v>
      </c>
      <c r="BK820" s="7">
        <v>4975577.6933333324</v>
      </c>
      <c r="BL820" s="7">
        <v>1986531.0766666669</v>
      </c>
      <c r="BM820" s="7">
        <v>2253133.6833333336</v>
      </c>
      <c r="BN820" s="130">
        <v>0.88400000000000001</v>
      </c>
      <c r="BO820" s="131">
        <v>4.2660030000000001E-4</v>
      </c>
      <c r="BP820" s="161">
        <v>10810.598375344331</v>
      </c>
      <c r="BQ820" s="162">
        <v>20853031</v>
      </c>
      <c r="BR820" s="161">
        <v>572687</v>
      </c>
      <c r="BS820" s="163">
        <v>0</v>
      </c>
      <c r="BT820" s="163">
        <v>2559661.1599999964</v>
      </c>
      <c r="BU820" s="161">
        <v>36802697.950000003</v>
      </c>
      <c r="BV820" s="161">
        <v>251171.5</v>
      </c>
      <c r="BW820" s="165">
        <v>9980014.1199999973</v>
      </c>
      <c r="BX820" s="161">
        <v>572687</v>
      </c>
    </row>
    <row r="821" spans="1:76" ht="14.45" x14ac:dyDescent="0.3">
      <c r="A821" s="164" t="s">
        <v>31</v>
      </c>
      <c r="B821" s="6" t="s">
        <v>93</v>
      </c>
      <c r="C821" s="6" t="s">
        <v>44</v>
      </c>
      <c r="D821" s="6" t="s">
        <v>92</v>
      </c>
      <c r="E821" s="6" t="s">
        <v>40</v>
      </c>
      <c r="F821" s="24" t="str">
        <f>+Tabela1[[#This Row],[WK]]&amp;Tabela1[[#This Row],[PK]]&amp;Tabela1[[#This Row],[GK]]</f>
        <v>120611</v>
      </c>
      <c r="G821" s="6" t="s">
        <v>809</v>
      </c>
      <c r="H821" s="7">
        <v>1729415950.1389997</v>
      </c>
      <c r="I821" s="8">
        <v>1.371</v>
      </c>
      <c r="J821" s="7">
        <v>2371029267.6399999</v>
      </c>
      <c r="K821" s="8">
        <v>7.0000000000000007E-2</v>
      </c>
      <c r="L821" s="7">
        <v>165972048.73480001</v>
      </c>
      <c r="M821" s="7">
        <v>89783678.734800011</v>
      </c>
      <c r="N821" s="9">
        <v>1.1784433599878827</v>
      </c>
      <c r="O821" s="7">
        <v>379572376</v>
      </c>
      <c r="P821" s="8">
        <v>1.2949999999999999</v>
      </c>
      <c r="Q821" s="7">
        <v>491546227</v>
      </c>
      <c r="R821" s="8">
        <v>1.6E-2</v>
      </c>
      <c r="S821" s="7">
        <v>7864739.6320000002</v>
      </c>
      <c r="T821" s="7">
        <v>-273557.36799999978</v>
      </c>
      <c r="U821" s="9">
        <v>-3.3613588690606863E-2</v>
      </c>
      <c r="V821" s="7">
        <v>89510121.36680001</v>
      </c>
      <c r="W821" s="9">
        <v>1.0614687447186786</v>
      </c>
      <c r="X821" s="7">
        <v>94677166.435311809</v>
      </c>
      <c r="Y821" s="7">
        <v>0</v>
      </c>
      <c r="Z821" s="7">
        <v>8836.86</v>
      </c>
      <c r="AA821" s="7">
        <v>6490416.5753118098</v>
      </c>
      <c r="AB821" s="7">
        <v>88177913</v>
      </c>
      <c r="AC821" s="7">
        <v>0</v>
      </c>
      <c r="AD821" s="7">
        <v>5167045.068511798</v>
      </c>
      <c r="AE821" s="7">
        <v>0</v>
      </c>
      <c r="AF821" s="7">
        <v>165972048.73480001</v>
      </c>
      <c r="AG821" s="7">
        <v>7864739.6320000002</v>
      </c>
      <c r="AH821" s="7">
        <v>5167045.068511798</v>
      </c>
      <c r="AI821" s="7">
        <v>63612343</v>
      </c>
      <c r="AJ821" s="7">
        <v>9087410</v>
      </c>
      <c r="AK821" s="7">
        <v>0</v>
      </c>
      <c r="AL821" s="7">
        <v>227609</v>
      </c>
      <c r="AM821" s="7">
        <v>1998721</v>
      </c>
      <c r="AN821" s="7">
        <v>0</v>
      </c>
      <c r="AO821" s="7">
        <v>0</v>
      </c>
      <c r="AP821" s="7">
        <v>67807771</v>
      </c>
      <c r="AQ821" s="7">
        <v>5521856</v>
      </c>
      <c r="AR821" s="7">
        <v>76188370</v>
      </c>
      <c r="AS821" s="7">
        <v>8138297</v>
      </c>
      <c r="AT821" s="7">
        <v>0</v>
      </c>
      <c r="AU821" s="7">
        <v>237611</v>
      </c>
      <c r="AV821" s="7">
        <v>1795522</v>
      </c>
      <c r="AW821" s="7">
        <v>0</v>
      </c>
      <c r="AX821" s="7">
        <v>0</v>
      </c>
      <c r="AY821" s="7">
        <v>77434142</v>
      </c>
      <c r="AZ821" s="7">
        <v>2335622</v>
      </c>
      <c r="BA821" s="7">
        <v>8836.86</v>
      </c>
      <c r="BB821" s="7">
        <v>0</v>
      </c>
      <c r="BC821" s="7">
        <v>26.52</v>
      </c>
      <c r="BD821" s="7">
        <v>0</v>
      </c>
      <c r="BE821" s="7">
        <v>13.24</v>
      </c>
      <c r="BF821" s="7">
        <v>0</v>
      </c>
      <c r="BG821" s="7">
        <v>3945601.5753118093</v>
      </c>
      <c r="BH821" s="7">
        <v>44002</v>
      </c>
      <c r="BI821" s="7">
        <v>2544815</v>
      </c>
      <c r="BJ821" s="7">
        <v>35024326.853333339</v>
      </c>
      <c r="BK821" s="7">
        <v>24402278.900000006</v>
      </c>
      <c r="BL821" s="7">
        <v>14330127.810000001</v>
      </c>
      <c r="BM821" s="7">
        <v>13827936.193333328</v>
      </c>
      <c r="BN821" s="130">
        <v>1.175</v>
      </c>
      <c r="BO821" s="131">
        <v>1.8223238999999999E-3</v>
      </c>
      <c r="BP821" s="161">
        <v>46179.914725811468</v>
      </c>
      <c r="BQ821" s="162">
        <v>88177913</v>
      </c>
      <c r="BR821" s="161">
        <v>2436184</v>
      </c>
      <c r="BS821" s="163">
        <v>0</v>
      </c>
      <c r="BT821" s="163">
        <v>0</v>
      </c>
      <c r="BU821" s="161">
        <v>165972048.72999999</v>
      </c>
      <c r="BV821" s="161">
        <v>7864739.6299999999</v>
      </c>
      <c r="BW821" s="165">
        <v>5167045.07</v>
      </c>
      <c r="BX821" s="161">
        <v>2436184</v>
      </c>
    </row>
    <row r="822" spans="1:76" ht="14.45" x14ac:dyDescent="0.3">
      <c r="A822" s="164" t="s">
        <v>31</v>
      </c>
      <c r="B822" s="6" t="s">
        <v>93</v>
      </c>
      <c r="C822" s="6" t="s">
        <v>44</v>
      </c>
      <c r="D822" s="6" t="s">
        <v>93</v>
      </c>
      <c r="E822" s="6" t="s">
        <v>40</v>
      </c>
      <c r="F822" s="24" t="str">
        <f>+Tabela1[[#This Row],[WK]]&amp;Tabela1[[#This Row],[PK]]&amp;Tabela1[[#This Row],[GK]]</f>
        <v>120612</v>
      </c>
      <c r="G822" s="6" t="s">
        <v>810</v>
      </c>
      <c r="H822" s="7">
        <v>428090702.5551976</v>
      </c>
      <c r="I822" s="8">
        <v>1.371</v>
      </c>
      <c r="J822" s="7">
        <v>586912353.20000005</v>
      </c>
      <c r="K822" s="8">
        <v>7.0000000000000007E-2</v>
      </c>
      <c r="L822" s="7">
        <v>41083864.724000007</v>
      </c>
      <c r="M822" s="7">
        <v>25209888.724000007</v>
      </c>
      <c r="N822" s="9">
        <v>1.5881269269904406</v>
      </c>
      <c r="O822" s="7">
        <v>92135749</v>
      </c>
      <c r="P822" s="8">
        <v>1.2949999999999999</v>
      </c>
      <c r="Q822" s="7">
        <v>119315795</v>
      </c>
      <c r="R822" s="8">
        <v>1.6E-2</v>
      </c>
      <c r="S822" s="7">
        <v>1909052.72</v>
      </c>
      <c r="T822" s="7">
        <v>602574.72</v>
      </c>
      <c r="U822" s="9">
        <v>0.46122071707292428</v>
      </c>
      <c r="V822" s="7">
        <v>25812463.444000006</v>
      </c>
      <c r="W822" s="9">
        <v>1.5024319755461646</v>
      </c>
      <c r="X822" s="7">
        <v>42012009.253149569</v>
      </c>
      <c r="Y822" s="7">
        <v>3353446</v>
      </c>
      <c r="Z822" s="7">
        <v>52.080000000000005</v>
      </c>
      <c r="AA822" s="7">
        <v>2188307.1731495699</v>
      </c>
      <c r="AB822" s="7">
        <v>33544956</v>
      </c>
      <c r="AC822" s="7">
        <v>2925248</v>
      </c>
      <c r="AD822" s="7">
        <v>16199545.809149561</v>
      </c>
      <c r="AE822" s="7">
        <v>0</v>
      </c>
      <c r="AF822" s="7">
        <v>41083864.724000007</v>
      </c>
      <c r="AG822" s="7">
        <v>1909052.72</v>
      </c>
      <c r="AH822" s="7">
        <v>16199545.809149561</v>
      </c>
      <c r="AI822" s="7">
        <v>13253740</v>
      </c>
      <c r="AJ822" s="7">
        <v>1788843</v>
      </c>
      <c r="AK822" s="7">
        <v>5552681</v>
      </c>
      <c r="AL822" s="7">
        <v>6753</v>
      </c>
      <c r="AM822" s="7">
        <v>1015809</v>
      </c>
      <c r="AN822" s="7">
        <v>0</v>
      </c>
      <c r="AO822" s="7">
        <v>0</v>
      </c>
      <c r="AP822" s="7">
        <v>29093425</v>
      </c>
      <c r="AQ822" s="7">
        <v>1483899</v>
      </c>
      <c r="AR822" s="7">
        <v>15873976</v>
      </c>
      <c r="AS822" s="7">
        <v>1306478</v>
      </c>
      <c r="AT822" s="7">
        <v>6894612</v>
      </c>
      <c r="AU822" s="7">
        <v>7521</v>
      </c>
      <c r="AV822" s="7">
        <v>836058</v>
      </c>
      <c r="AW822" s="7">
        <v>0</v>
      </c>
      <c r="AX822" s="7">
        <v>0</v>
      </c>
      <c r="AY822" s="7">
        <v>32387483</v>
      </c>
      <c r="AZ822" s="7">
        <v>622833</v>
      </c>
      <c r="BA822" s="7">
        <v>52.080000000000005</v>
      </c>
      <c r="BB822" s="7">
        <v>0</v>
      </c>
      <c r="BC822" s="7">
        <v>0</v>
      </c>
      <c r="BD822" s="7">
        <v>0.56000000000000005</v>
      </c>
      <c r="BE822" s="7">
        <v>0</v>
      </c>
      <c r="BF822" s="7">
        <v>0</v>
      </c>
      <c r="BG822" s="7">
        <v>1226219.1731495697</v>
      </c>
      <c r="BH822" s="7">
        <v>13675</v>
      </c>
      <c r="BI822" s="7">
        <v>962088</v>
      </c>
      <c r="BJ822" s="7">
        <v>13241237.879999999</v>
      </c>
      <c r="BK822" s="7">
        <v>9129146.2733333334</v>
      </c>
      <c r="BL822" s="7">
        <v>4247242.3600000003</v>
      </c>
      <c r="BM822" s="7">
        <v>7953881.706666667</v>
      </c>
      <c r="BN822" s="130">
        <v>0.93100000000000005</v>
      </c>
      <c r="BO822" s="131">
        <v>5.2977540000000004E-4</v>
      </c>
      <c r="BP822" s="161">
        <v>13424.952244365593</v>
      </c>
      <c r="BQ822" s="162">
        <v>33544956</v>
      </c>
      <c r="BR822" s="161">
        <v>677438</v>
      </c>
      <c r="BS822" s="163">
        <v>0</v>
      </c>
      <c r="BT822" s="163">
        <v>2413935.746850431</v>
      </c>
      <c r="BU822" s="161">
        <v>41083864.719999999</v>
      </c>
      <c r="BV822" s="161">
        <v>1909052.72</v>
      </c>
      <c r="BW822" s="165">
        <v>18613481.556850433</v>
      </c>
      <c r="BX822" s="161">
        <v>677438</v>
      </c>
    </row>
    <row r="823" spans="1:76" ht="14.45" x14ac:dyDescent="0.3">
      <c r="A823" s="164" t="s">
        <v>31</v>
      </c>
      <c r="B823" s="6" t="s">
        <v>93</v>
      </c>
      <c r="C823" s="6" t="s">
        <v>44</v>
      </c>
      <c r="D823" s="6" t="s">
        <v>95</v>
      </c>
      <c r="E823" s="6" t="s">
        <v>36</v>
      </c>
      <c r="F823" s="24" t="str">
        <f>+Tabela1[[#This Row],[WK]]&amp;Tabela1[[#This Row],[PK]]&amp;Tabela1[[#This Row],[GK]]</f>
        <v>120613</v>
      </c>
      <c r="G823" s="6" t="s">
        <v>811</v>
      </c>
      <c r="H823" s="7">
        <v>168431505.55159912</v>
      </c>
      <c r="I823" s="8">
        <v>1.371</v>
      </c>
      <c r="J823" s="7">
        <v>230919594.09999999</v>
      </c>
      <c r="K823" s="8">
        <v>7.0000000000000007E-2</v>
      </c>
      <c r="L823" s="7">
        <v>16164371.587000001</v>
      </c>
      <c r="M823" s="7">
        <v>10030071.587000001</v>
      </c>
      <c r="N823" s="9">
        <v>1.6350800559151006</v>
      </c>
      <c r="O823" s="7">
        <v>8505297</v>
      </c>
      <c r="P823" s="8">
        <v>1.2949999999999999</v>
      </c>
      <c r="Q823" s="7">
        <v>11014360</v>
      </c>
      <c r="R823" s="8">
        <v>1.6E-2</v>
      </c>
      <c r="S823" s="7">
        <v>176229.76000000001</v>
      </c>
      <c r="T823" s="7">
        <v>73660.760000000009</v>
      </c>
      <c r="U823" s="9">
        <v>0.71815811794986795</v>
      </c>
      <c r="V823" s="7">
        <v>10103732.347000001</v>
      </c>
      <c r="W823" s="9">
        <v>1.6200007322584458</v>
      </c>
      <c r="X823" s="7">
        <v>18814007.026635982</v>
      </c>
      <c r="Y823" s="7">
        <v>5893365</v>
      </c>
      <c r="Z823" s="7">
        <v>316361.2</v>
      </c>
      <c r="AA823" s="7">
        <v>797806.82663598005</v>
      </c>
      <c r="AB823" s="7">
        <v>11806474</v>
      </c>
      <c r="AC823" s="7">
        <v>0</v>
      </c>
      <c r="AD823" s="7">
        <v>8710274.6796359811</v>
      </c>
      <c r="AE823" s="7">
        <v>0</v>
      </c>
      <c r="AF823" s="7">
        <v>16164371.587000001</v>
      </c>
      <c r="AG823" s="7">
        <v>176229.76000000001</v>
      </c>
      <c r="AH823" s="7">
        <v>8710274.6796359811</v>
      </c>
      <c r="AI823" s="7">
        <v>5121742</v>
      </c>
      <c r="AJ823" s="7">
        <v>70954</v>
      </c>
      <c r="AK823" s="7">
        <v>6020564</v>
      </c>
      <c r="AL823" s="7">
        <v>0</v>
      </c>
      <c r="AM823" s="7">
        <v>785637</v>
      </c>
      <c r="AN823" s="7">
        <v>0</v>
      </c>
      <c r="AO823" s="7">
        <v>0</v>
      </c>
      <c r="AP823" s="7">
        <v>8982494</v>
      </c>
      <c r="AQ823" s="7">
        <v>739961</v>
      </c>
      <c r="AR823" s="7">
        <v>6134300</v>
      </c>
      <c r="AS823" s="7">
        <v>102569</v>
      </c>
      <c r="AT823" s="7">
        <v>6669438</v>
      </c>
      <c r="AU823" s="7">
        <v>26141</v>
      </c>
      <c r="AV823" s="7">
        <v>433709</v>
      </c>
      <c r="AW823" s="7">
        <v>0</v>
      </c>
      <c r="AX823" s="7">
        <v>0</v>
      </c>
      <c r="AY823" s="7">
        <v>10252953</v>
      </c>
      <c r="AZ823" s="7">
        <v>313038</v>
      </c>
      <c r="BA823" s="7">
        <v>316361.2</v>
      </c>
      <c r="BB823" s="7">
        <v>510.26</v>
      </c>
      <c r="BC823" s="7">
        <v>0</v>
      </c>
      <c r="BD823" s="7">
        <v>0</v>
      </c>
      <c r="BE823" s="7">
        <v>0</v>
      </c>
      <c r="BF823" s="7">
        <v>0</v>
      </c>
      <c r="BG823" s="7">
        <v>508600.82663597999</v>
      </c>
      <c r="BH823" s="7">
        <v>5672</v>
      </c>
      <c r="BI823" s="7">
        <v>289206</v>
      </c>
      <c r="BJ823" s="7">
        <v>3980425.2441666671</v>
      </c>
      <c r="BK823" s="7">
        <v>1999337.976666667</v>
      </c>
      <c r="BL823" s="7">
        <v>2298581.64</v>
      </c>
      <c r="BM823" s="7">
        <v>3327185.7900000005</v>
      </c>
      <c r="BN823" s="130">
        <v>0.72899999999999998</v>
      </c>
      <c r="BO823" s="131">
        <v>2.231945E-4</v>
      </c>
      <c r="BP823" s="161">
        <v>5655.9289787895877</v>
      </c>
      <c r="BQ823" s="162">
        <v>11806474</v>
      </c>
      <c r="BR823" s="161">
        <v>290492</v>
      </c>
      <c r="BS823" s="163">
        <v>0</v>
      </c>
      <c r="BT823" s="163">
        <v>671763.9733640179</v>
      </c>
      <c r="BU823" s="161">
        <v>16164371.59</v>
      </c>
      <c r="BV823" s="161">
        <v>176229.76000000001</v>
      </c>
      <c r="BW823" s="165">
        <v>9382038.6533640176</v>
      </c>
      <c r="BX823" s="161">
        <v>290492</v>
      </c>
    </row>
    <row r="824" spans="1:76" ht="14.45" x14ac:dyDescent="0.3">
      <c r="A824" s="164" t="s">
        <v>31</v>
      </c>
      <c r="B824" s="6" t="s">
        <v>93</v>
      </c>
      <c r="C824" s="6" t="s">
        <v>44</v>
      </c>
      <c r="D824" s="6" t="s">
        <v>97</v>
      </c>
      <c r="E824" s="6" t="s">
        <v>40</v>
      </c>
      <c r="F824" s="24" t="str">
        <f>+Tabela1[[#This Row],[WK]]&amp;Tabela1[[#This Row],[PK]]&amp;Tabela1[[#This Row],[GK]]</f>
        <v>120614</v>
      </c>
      <c r="G824" s="6" t="s">
        <v>812</v>
      </c>
      <c r="H824" s="7">
        <v>493374375.85439986</v>
      </c>
      <c r="I824" s="8">
        <v>1.371</v>
      </c>
      <c r="J824" s="7">
        <v>676416269.30000007</v>
      </c>
      <c r="K824" s="8">
        <v>7.0000000000000007E-2</v>
      </c>
      <c r="L824" s="7">
        <v>47349138.851000011</v>
      </c>
      <c r="M824" s="7">
        <v>16193524.851000011</v>
      </c>
      <c r="N824" s="9">
        <v>0.51976266142596361</v>
      </c>
      <c r="O824" s="7">
        <v>49859226</v>
      </c>
      <c r="P824" s="8">
        <v>1.2949999999999999</v>
      </c>
      <c r="Q824" s="7">
        <v>64567698</v>
      </c>
      <c r="R824" s="8">
        <v>1.6E-2</v>
      </c>
      <c r="S824" s="7">
        <v>1033083.1680000001</v>
      </c>
      <c r="T824" s="7">
        <v>672644.16800000006</v>
      </c>
      <c r="U824" s="9">
        <v>1.8661803189998865</v>
      </c>
      <c r="V824" s="7">
        <v>16866169.019000009</v>
      </c>
      <c r="W824" s="9">
        <v>0.5351612087655776</v>
      </c>
      <c r="X824" s="7">
        <v>37623904.384457298</v>
      </c>
      <c r="Y824" s="7">
        <v>0</v>
      </c>
      <c r="Z824" s="7">
        <v>0</v>
      </c>
      <c r="AA824" s="7">
        <v>1841110.384457296</v>
      </c>
      <c r="AB824" s="7">
        <v>35782794</v>
      </c>
      <c r="AC824" s="7">
        <v>0</v>
      </c>
      <c r="AD824" s="7">
        <v>20757735.365457285</v>
      </c>
      <c r="AE824" s="7">
        <v>0</v>
      </c>
      <c r="AF824" s="7">
        <v>47349138.851000011</v>
      </c>
      <c r="AG824" s="7">
        <v>1033083.1680000001</v>
      </c>
      <c r="AH824" s="7">
        <v>20757735.365457285</v>
      </c>
      <c r="AI824" s="7">
        <v>26012915</v>
      </c>
      <c r="AJ824" s="7">
        <v>326307</v>
      </c>
      <c r="AK824" s="7">
        <v>0</v>
      </c>
      <c r="AL824" s="7">
        <v>0</v>
      </c>
      <c r="AM824" s="7">
        <v>1197765</v>
      </c>
      <c r="AN824" s="7">
        <v>0</v>
      </c>
      <c r="AO824" s="7">
        <v>0</v>
      </c>
      <c r="AP824" s="7">
        <v>29128730</v>
      </c>
      <c r="AQ824" s="7">
        <v>1798184</v>
      </c>
      <c r="AR824" s="7">
        <v>31155614</v>
      </c>
      <c r="AS824" s="7">
        <v>360439</v>
      </c>
      <c r="AT824" s="7">
        <v>0</v>
      </c>
      <c r="AU824" s="7">
        <v>0</v>
      </c>
      <c r="AV824" s="7">
        <v>771659</v>
      </c>
      <c r="AW824" s="7">
        <v>0</v>
      </c>
      <c r="AX824" s="7">
        <v>0</v>
      </c>
      <c r="AY824" s="7">
        <v>31829997</v>
      </c>
      <c r="AZ824" s="7">
        <v>776919</v>
      </c>
      <c r="BA824" s="7">
        <v>0</v>
      </c>
      <c r="BB824" s="7">
        <v>0</v>
      </c>
      <c r="BC824" s="7">
        <v>0</v>
      </c>
      <c r="BD824" s="7">
        <v>0</v>
      </c>
      <c r="BE824" s="7">
        <v>0</v>
      </c>
      <c r="BF824" s="7">
        <v>0</v>
      </c>
      <c r="BG824" s="7">
        <v>997474.38445729599</v>
      </c>
      <c r="BH824" s="7">
        <v>11124</v>
      </c>
      <c r="BI824" s="7">
        <v>843636</v>
      </c>
      <c r="BJ824" s="7">
        <v>11611051.696666665</v>
      </c>
      <c r="BK824" s="7">
        <v>4844247.0599999977</v>
      </c>
      <c r="BL824" s="7">
        <v>12375328.093333334</v>
      </c>
      <c r="BM824" s="7">
        <v>2316562.3600000013</v>
      </c>
      <c r="BN824" s="130">
        <v>1.034</v>
      </c>
      <c r="BO824" s="131">
        <v>4.7139879999999999E-4</v>
      </c>
      <c r="BP824" s="161">
        <v>11946.186450866386</v>
      </c>
      <c r="BQ824" s="162">
        <v>35782794</v>
      </c>
      <c r="BR824" s="161">
        <v>1202451</v>
      </c>
      <c r="BS824" s="163">
        <v>0</v>
      </c>
      <c r="BT824" s="163">
        <v>0</v>
      </c>
      <c r="BU824" s="161">
        <v>47349138.850000001</v>
      </c>
      <c r="BV824" s="161">
        <v>1033083.17</v>
      </c>
      <c r="BW824" s="165">
        <v>20757735.370000001</v>
      </c>
      <c r="BX824" s="161">
        <v>1202451</v>
      </c>
    </row>
    <row r="825" spans="1:76" ht="14.45" x14ac:dyDescent="0.3">
      <c r="A825" s="164" t="s">
        <v>31</v>
      </c>
      <c r="B825" s="6" t="s">
        <v>93</v>
      </c>
      <c r="C825" s="6" t="s">
        <v>44</v>
      </c>
      <c r="D825" s="6" t="s">
        <v>130</v>
      </c>
      <c r="E825" s="6" t="s">
        <v>36</v>
      </c>
      <c r="F825" s="24" t="str">
        <f>+Tabela1[[#This Row],[WK]]&amp;Tabela1[[#This Row],[PK]]&amp;Tabela1[[#This Row],[GK]]</f>
        <v>120615</v>
      </c>
      <c r="G825" s="6" t="s">
        <v>813</v>
      </c>
      <c r="H825" s="7">
        <v>789092158.53719997</v>
      </c>
      <c r="I825" s="8">
        <v>1.371</v>
      </c>
      <c r="J825" s="7">
        <v>1081845349.3500001</v>
      </c>
      <c r="K825" s="8">
        <v>7.0000000000000007E-2</v>
      </c>
      <c r="L825" s="7">
        <v>75729174.45450002</v>
      </c>
      <c r="M825" s="7">
        <v>29733456.45450002</v>
      </c>
      <c r="N825" s="9">
        <v>0.64643966324213087</v>
      </c>
      <c r="O825" s="7">
        <v>228026535</v>
      </c>
      <c r="P825" s="8">
        <v>1.2949999999999999</v>
      </c>
      <c r="Q825" s="7">
        <v>295294363</v>
      </c>
      <c r="R825" s="8">
        <v>1.6E-2</v>
      </c>
      <c r="S825" s="7">
        <v>4724709.8080000002</v>
      </c>
      <c r="T825" s="7">
        <v>560234.80800000019</v>
      </c>
      <c r="U825" s="9">
        <v>0.13452711518258609</v>
      </c>
      <c r="V825" s="7">
        <v>30293691.262500018</v>
      </c>
      <c r="W825" s="9">
        <v>0.60393888959916919</v>
      </c>
      <c r="X825" s="7">
        <v>40529021.267240629</v>
      </c>
      <c r="Y825" s="7">
        <v>0</v>
      </c>
      <c r="Z825" s="7">
        <v>335316.77</v>
      </c>
      <c r="AA825" s="7">
        <v>3282591.497240629</v>
      </c>
      <c r="AB825" s="7">
        <v>29471619</v>
      </c>
      <c r="AC825" s="7">
        <v>7439494</v>
      </c>
      <c r="AD825" s="7">
        <v>10235330.004740609</v>
      </c>
      <c r="AE825" s="7">
        <v>-8752670.6280963104</v>
      </c>
      <c r="AF825" s="7">
        <v>75729174.45450002</v>
      </c>
      <c r="AG825" s="7">
        <v>4724709.8080000002</v>
      </c>
      <c r="AH825" s="7">
        <v>1482659.3766442984</v>
      </c>
      <c r="AI825" s="7">
        <v>38403438</v>
      </c>
      <c r="AJ825" s="7">
        <v>4386571</v>
      </c>
      <c r="AK825" s="7">
        <v>0</v>
      </c>
      <c r="AL825" s="7">
        <v>0</v>
      </c>
      <c r="AM825" s="7">
        <v>1417333</v>
      </c>
      <c r="AN825" s="7">
        <v>0</v>
      </c>
      <c r="AO825" s="7">
        <v>-281604</v>
      </c>
      <c r="AP825" s="7">
        <v>23472141</v>
      </c>
      <c r="AQ825" s="7">
        <v>2506318</v>
      </c>
      <c r="AR825" s="7">
        <v>45995718</v>
      </c>
      <c r="AS825" s="7">
        <v>4164475</v>
      </c>
      <c r="AT825" s="7">
        <v>0</v>
      </c>
      <c r="AU825" s="7">
        <v>0</v>
      </c>
      <c r="AV825" s="7">
        <v>1342072</v>
      </c>
      <c r="AW825" s="7">
        <v>0</v>
      </c>
      <c r="AX825" s="7">
        <v>-253706</v>
      </c>
      <c r="AY825" s="7">
        <v>27490653</v>
      </c>
      <c r="AZ825" s="7">
        <v>1034810</v>
      </c>
      <c r="BA825" s="7">
        <v>335316.77</v>
      </c>
      <c r="BB825" s="7">
        <v>118.48</v>
      </c>
      <c r="BC825" s="7">
        <v>0.21</v>
      </c>
      <c r="BD825" s="7">
        <v>2814.99</v>
      </c>
      <c r="BE825" s="7">
        <v>0</v>
      </c>
      <c r="BF825" s="7">
        <v>0</v>
      </c>
      <c r="BG825" s="7">
        <v>1516835.4972406293</v>
      </c>
      <c r="BH825" s="7">
        <v>16916</v>
      </c>
      <c r="BI825" s="7">
        <v>1765756</v>
      </c>
      <c r="BJ825" s="7">
        <v>24302281.905000001</v>
      </c>
      <c r="BK825" s="7">
        <v>21173764.27</v>
      </c>
      <c r="BL825" s="7">
        <v>2644191.1233333335</v>
      </c>
      <c r="BM825" s="7">
        <v>7225688.293333333</v>
      </c>
      <c r="BN825" s="130">
        <v>1.494</v>
      </c>
      <c r="BO825" s="131">
        <v>6.5075549999999999E-4</v>
      </c>
      <c r="BP825" s="161">
        <v>16491.540307339252</v>
      </c>
      <c r="BQ825" s="162">
        <v>29471619</v>
      </c>
      <c r="BR825" s="161">
        <v>1351269</v>
      </c>
      <c r="BS825" s="163">
        <v>0</v>
      </c>
      <c r="BT825" s="163">
        <v>2688747.0900000036</v>
      </c>
      <c r="BU825" s="161">
        <v>75729174.450000003</v>
      </c>
      <c r="BV825" s="161">
        <v>4724709.8099999996</v>
      </c>
      <c r="BW825" s="165">
        <v>4171406.4700000035</v>
      </c>
      <c r="BX825" s="161">
        <v>1351269</v>
      </c>
    </row>
    <row r="826" spans="1:76" ht="14.45" x14ac:dyDescent="0.3">
      <c r="A826" s="164" t="s">
        <v>31</v>
      </c>
      <c r="B826" s="6" t="s">
        <v>93</v>
      </c>
      <c r="C826" s="6" t="s">
        <v>44</v>
      </c>
      <c r="D826" s="6" t="s">
        <v>134</v>
      </c>
      <c r="E826" s="6" t="s">
        <v>36</v>
      </c>
      <c r="F826" s="24" t="str">
        <f>+Tabela1[[#This Row],[WK]]&amp;Tabela1[[#This Row],[PK]]&amp;Tabela1[[#This Row],[GK]]</f>
        <v>120616</v>
      </c>
      <c r="G826" s="6" t="s">
        <v>814</v>
      </c>
      <c r="H826" s="7">
        <v>1412004708.4466043</v>
      </c>
      <c r="I826" s="8">
        <v>1.371</v>
      </c>
      <c r="J826" s="7">
        <v>1935858455.2800002</v>
      </c>
      <c r="K826" s="8">
        <v>7.0000000000000007E-2</v>
      </c>
      <c r="L826" s="7">
        <v>135510091.86960003</v>
      </c>
      <c r="M826" s="7">
        <v>55804256.869600028</v>
      </c>
      <c r="N826" s="9">
        <v>0.70012762390106109</v>
      </c>
      <c r="O826" s="7">
        <v>671600124</v>
      </c>
      <c r="P826" s="8">
        <v>1.2949999999999999</v>
      </c>
      <c r="Q826" s="7">
        <v>869722161</v>
      </c>
      <c r="R826" s="8">
        <v>1.6E-2</v>
      </c>
      <c r="S826" s="7">
        <v>13915554.575999999</v>
      </c>
      <c r="T826" s="7">
        <v>3765461.5759999994</v>
      </c>
      <c r="U826" s="9">
        <v>0.3709780369500062</v>
      </c>
      <c r="V826" s="7">
        <v>59569718.445600033</v>
      </c>
      <c r="W826" s="9">
        <v>0.66294700607399026</v>
      </c>
      <c r="X826" s="7">
        <v>81244384.933496192</v>
      </c>
      <c r="Y826" s="7">
        <v>0</v>
      </c>
      <c r="Z826" s="7">
        <v>593531.57999999996</v>
      </c>
      <c r="AA826" s="7">
        <v>5028066.3534961976</v>
      </c>
      <c r="AB826" s="7">
        <v>75622787</v>
      </c>
      <c r="AC826" s="7">
        <v>0</v>
      </c>
      <c r="AD826" s="7">
        <v>21674666.487896167</v>
      </c>
      <c r="AE826" s="7">
        <v>-3070747.1548005175</v>
      </c>
      <c r="AF826" s="7">
        <v>135510091.86960003</v>
      </c>
      <c r="AG826" s="7">
        <v>13915554.575999999</v>
      </c>
      <c r="AH826" s="7">
        <v>18603919.333095647</v>
      </c>
      <c r="AI826" s="7">
        <v>66549197</v>
      </c>
      <c r="AJ826" s="7">
        <v>10704264</v>
      </c>
      <c r="AK826" s="7">
        <v>0</v>
      </c>
      <c r="AL826" s="7">
        <v>0</v>
      </c>
      <c r="AM826" s="7">
        <v>1435706</v>
      </c>
      <c r="AN826" s="7">
        <v>0</v>
      </c>
      <c r="AO826" s="7">
        <v>0</v>
      </c>
      <c r="AP826" s="7">
        <v>58240357</v>
      </c>
      <c r="AQ826" s="7">
        <v>4073761</v>
      </c>
      <c r="AR826" s="7">
        <v>79705835</v>
      </c>
      <c r="AS826" s="7">
        <v>10150093</v>
      </c>
      <c r="AT826" s="7">
        <v>0</v>
      </c>
      <c r="AU826" s="7">
        <v>0</v>
      </c>
      <c r="AV826" s="7">
        <v>1207924</v>
      </c>
      <c r="AW826" s="7">
        <v>0</v>
      </c>
      <c r="AX826" s="7">
        <v>0</v>
      </c>
      <c r="AY826" s="7">
        <v>66636012</v>
      </c>
      <c r="AZ826" s="7">
        <v>1741985</v>
      </c>
      <c r="BA826" s="7">
        <v>593531.57999999996</v>
      </c>
      <c r="BB826" s="7">
        <v>0</v>
      </c>
      <c r="BC826" s="7">
        <v>78.72</v>
      </c>
      <c r="BD826" s="7">
        <v>6119.66</v>
      </c>
      <c r="BE826" s="7">
        <v>0</v>
      </c>
      <c r="BF826" s="7">
        <v>0</v>
      </c>
      <c r="BG826" s="7">
        <v>2654372.3534961976</v>
      </c>
      <c r="BH826" s="7">
        <v>29602</v>
      </c>
      <c r="BI826" s="7">
        <v>2373694</v>
      </c>
      <c r="BJ826" s="7">
        <v>32669169.740833331</v>
      </c>
      <c r="BK826" s="7">
        <v>28406408.773333333</v>
      </c>
      <c r="BL826" s="7">
        <v>6703845.4400000004</v>
      </c>
      <c r="BM826" s="7">
        <v>3643352.9899999984</v>
      </c>
      <c r="BN826" s="130">
        <v>1.325</v>
      </c>
      <c r="BO826" s="131">
        <v>1.2142263E-3</v>
      </c>
      <c r="BP826" s="161">
        <v>30769.93451507076</v>
      </c>
      <c r="BQ826" s="162">
        <v>75622787</v>
      </c>
      <c r="BR826" s="161">
        <v>2256681</v>
      </c>
      <c r="BS826" s="163">
        <v>0</v>
      </c>
      <c r="BT826" s="163">
        <v>0</v>
      </c>
      <c r="BU826" s="161">
        <v>135510091.87</v>
      </c>
      <c r="BV826" s="161">
        <v>13915554.58</v>
      </c>
      <c r="BW826" s="165">
        <v>18603919.329999998</v>
      </c>
      <c r="BX826" s="161">
        <v>2256681</v>
      </c>
    </row>
    <row r="827" spans="1:76" ht="14.45" x14ac:dyDescent="0.3">
      <c r="A827" s="164" t="s">
        <v>31</v>
      </c>
      <c r="B827" s="6" t="s">
        <v>93</v>
      </c>
      <c r="C827" s="6" t="s">
        <v>44</v>
      </c>
      <c r="D827" s="6" t="s">
        <v>141</v>
      </c>
      <c r="E827" s="6" t="s">
        <v>36</v>
      </c>
      <c r="F827" s="24" t="str">
        <f>+Tabela1[[#This Row],[WK]]&amp;Tabela1[[#This Row],[PK]]&amp;Tabela1[[#This Row],[GK]]</f>
        <v>120617</v>
      </c>
      <c r="G827" s="6" t="s">
        <v>815</v>
      </c>
      <c r="H827" s="7">
        <v>1430372848.6742039</v>
      </c>
      <c r="I827" s="8">
        <v>1.371</v>
      </c>
      <c r="J827" s="7">
        <v>1961041175.53</v>
      </c>
      <c r="K827" s="8">
        <v>7.0000000000000007E-2</v>
      </c>
      <c r="L827" s="7">
        <v>137272882.28710002</v>
      </c>
      <c r="M827" s="7">
        <v>46646162.287100017</v>
      </c>
      <c r="N827" s="9">
        <v>0.51470650473833779</v>
      </c>
      <c r="O827" s="7">
        <v>67583515</v>
      </c>
      <c r="P827" s="8">
        <v>1.2949999999999999</v>
      </c>
      <c r="Q827" s="7">
        <v>87520652</v>
      </c>
      <c r="R827" s="8">
        <v>1.6E-2</v>
      </c>
      <c r="S827" s="7">
        <v>1400330.432</v>
      </c>
      <c r="T827" s="7">
        <v>518175.43200000003</v>
      </c>
      <c r="U827" s="9">
        <v>0.58739726238586187</v>
      </c>
      <c r="V827" s="7">
        <v>47164337.719100028</v>
      </c>
      <c r="W827" s="9">
        <v>0.51540725114476638</v>
      </c>
      <c r="X827" s="7">
        <v>64885902.364671052</v>
      </c>
      <c r="Y827" s="7">
        <v>0</v>
      </c>
      <c r="Z827" s="7">
        <v>181421.61</v>
      </c>
      <c r="AA827" s="7">
        <v>4292714.754671054</v>
      </c>
      <c r="AB827" s="7">
        <v>60411766</v>
      </c>
      <c r="AC827" s="7">
        <v>0</v>
      </c>
      <c r="AD827" s="7">
        <v>17721564.645571034</v>
      </c>
      <c r="AE827" s="7">
        <v>-4210457.568115986</v>
      </c>
      <c r="AF827" s="7">
        <v>137272882.28710002</v>
      </c>
      <c r="AG827" s="7">
        <v>1400330.432</v>
      </c>
      <c r="AH827" s="7">
        <v>13511107.077455048</v>
      </c>
      <c r="AI827" s="7">
        <v>75667428</v>
      </c>
      <c r="AJ827" s="7">
        <v>640912</v>
      </c>
      <c r="AK827" s="7">
        <v>0</v>
      </c>
      <c r="AL827" s="7">
        <v>0</v>
      </c>
      <c r="AM827" s="7">
        <v>1473811</v>
      </c>
      <c r="AN827" s="7">
        <v>0</v>
      </c>
      <c r="AO827" s="7">
        <v>0</v>
      </c>
      <c r="AP827" s="7">
        <v>43785040</v>
      </c>
      <c r="AQ827" s="7">
        <v>3564541</v>
      </c>
      <c r="AR827" s="7">
        <v>90626720</v>
      </c>
      <c r="AS827" s="7">
        <v>882155</v>
      </c>
      <c r="AT827" s="7">
        <v>0</v>
      </c>
      <c r="AU827" s="7">
        <v>0</v>
      </c>
      <c r="AV827" s="7">
        <v>1132392</v>
      </c>
      <c r="AW827" s="7">
        <v>0</v>
      </c>
      <c r="AX827" s="7">
        <v>0</v>
      </c>
      <c r="AY827" s="7">
        <v>51545389</v>
      </c>
      <c r="AZ827" s="7">
        <v>1597631</v>
      </c>
      <c r="BA827" s="7">
        <v>181421.61</v>
      </c>
      <c r="BB827" s="7">
        <v>0</v>
      </c>
      <c r="BC827" s="7">
        <v>0</v>
      </c>
      <c r="BD827" s="7">
        <v>1950.77</v>
      </c>
      <c r="BE827" s="7">
        <v>0</v>
      </c>
      <c r="BF827" s="7">
        <v>0</v>
      </c>
      <c r="BG827" s="7">
        <v>2488395.7546710544</v>
      </c>
      <c r="BH827" s="7">
        <v>27751</v>
      </c>
      <c r="BI827" s="7">
        <v>1804319</v>
      </c>
      <c r="BJ827" s="7">
        <v>24832937.074166663</v>
      </c>
      <c r="BK827" s="7">
        <v>20530465.859999996</v>
      </c>
      <c r="BL827" s="7">
        <v>6080692.2999999998</v>
      </c>
      <c r="BM827" s="7">
        <v>5048500.2566666678</v>
      </c>
      <c r="BN827" s="130">
        <v>1.3240000000000001</v>
      </c>
      <c r="BO827" s="131">
        <v>1.0365245E-3</v>
      </c>
      <c r="BP827" s="161">
        <v>26266.602419982853</v>
      </c>
      <c r="BQ827" s="162">
        <v>60411766</v>
      </c>
      <c r="BR827" s="161">
        <v>3140124</v>
      </c>
      <c r="BS827" s="163">
        <v>0</v>
      </c>
      <c r="BT827" s="163">
        <v>740091.20344492793</v>
      </c>
      <c r="BU827" s="161">
        <v>137272882.28999999</v>
      </c>
      <c r="BV827" s="161">
        <v>1400330.43</v>
      </c>
      <c r="BW827" s="165">
        <v>14251198.283444928</v>
      </c>
      <c r="BX827" s="161">
        <v>3140124</v>
      </c>
    </row>
    <row r="828" spans="1:76" ht="14.45" x14ac:dyDescent="0.3">
      <c r="A828" s="164" t="s">
        <v>31</v>
      </c>
      <c r="B828" s="6" t="s">
        <v>93</v>
      </c>
      <c r="C828" s="6" t="s">
        <v>51</v>
      </c>
      <c r="D828" s="6" t="s">
        <v>33</v>
      </c>
      <c r="E828" s="6" t="s">
        <v>34</v>
      </c>
      <c r="F828" s="24" t="str">
        <f>+Tabela1[[#This Row],[WK]]&amp;Tabela1[[#This Row],[PK]]&amp;Tabela1[[#This Row],[GK]]</f>
        <v>120701</v>
      </c>
      <c r="G828" s="6" t="s">
        <v>816</v>
      </c>
      <c r="H828" s="7">
        <v>558052363.74300098</v>
      </c>
      <c r="I828" s="8">
        <v>1.371</v>
      </c>
      <c r="J828" s="7">
        <v>765089790.69000018</v>
      </c>
      <c r="K828" s="8">
        <v>7.0000000000000007E-2</v>
      </c>
      <c r="L828" s="7">
        <v>53556285.348300017</v>
      </c>
      <c r="M828" s="7">
        <v>27488307.348300017</v>
      </c>
      <c r="N828" s="9">
        <v>1.0544855971682965</v>
      </c>
      <c r="O828" s="7">
        <v>156432805</v>
      </c>
      <c r="P828" s="8">
        <v>1.2949999999999999</v>
      </c>
      <c r="Q828" s="7">
        <v>202580482</v>
      </c>
      <c r="R828" s="8">
        <v>1.6E-2</v>
      </c>
      <c r="S828" s="7">
        <v>3241287.7120000003</v>
      </c>
      <c r="T828" s="7">
        <v>1440948.7120000003</v>
      </c>
      <c r="U828" s="9">
        <v>0.80037632468107411</v>
      </c>
      <c r="V828" s="7">
        <v>28929256.060300015</v>
      </c>
      <c r="W828" s="9">
        <v>1.0380697212644745</v>
      </c>
      <c r="X828" s="7">
        <v>37007824.10476619</v>
      </c>
      <c r="Y828" s="7">
        <v>0</v>
      </c>
      <c r="Z828" s="7">
        <v>12389.925000000001</v>
      </c>
      <c r="AA828" s="7">
        <v>1881049.1797661937</v>
      </c>
      <c r="AB828" s="7">
        <v>35114385</v>
      </c>
      <c r="AC828" s="7">
        <v>0</v>
      </c>
      <c r="AD828" s="7">
        <v>8078568.0444661723</v>
      </c>
      <c r="AE828" s="7">
        <v>0</v>
      </c>
      <c r="AF828" s="7">
        <v>53556285.348300017</v>
      </c>
      <c r="AG828" s="7">
        <v>3241287.7120000003</v>
      </c>
      <c r="AH828" s="7">
        <v>8078568.0444661723</v>
      </c>
      <c r="AI828" s="7">
        <v>21765069</v>
      </c>
      <c r="AJ828" s="7">
        <v>1779703</v>
      </c>
      <c r="AK828" s="7">
        <v>0</v>
      </c>
      <c r="AL828" s="7">
        <v>0</v>
      </c>
      <c r="AM828" s="7">
        <v>945839</v>
      </c>
      <c r="AN828" s="7">
        <v>0</v>
      </c>
      <c r="AO828" s="7">
        <v>0</v>
      </c>
      <c r="AP828" s="7">
        <v>25806167</v>
      </c>
      <c r="AQ828" s="7">
        <v>2856407</v>
      </c>
      <c r="AR828" s="7">
        <v>26067978</v>
      </c>
      <c r="AS828" s="7">
        <v>1800339</v>
      </c>
      <c r="AT828" s="7">
        <v>0</v>
      </c>
      <c r="AU828" s="7">
        <v>0</v>
      </c>
      <c r="AV828" s="7">
        <v>1157708</v>
      </c>
      <c r="AW828" s="7">
        <v>0</v>
      </c>
      <c r="AX828" s="7">
        <v>0</v>
      </c>
      <c r="AY828" s="7">
        <v>29903003</v>
      </c>
      <c r="AZ828" s="7">
        <v>1229446</v>
      </c>
      <c r="BA828" s="7">
        <v>12389.925000000001</v>
      </c>
      <c r="BB828" s="7">
        <v>0</v>
      </c>
      <c r="BC828" s="7">
        <v>0</v>
      </c>
      <c r="BD828" s="7">
        <v>127.78</v>
      </c>
      <c r="BE828" s="7">
        <v>10.89</v>
      </c>
      <c r="BF828" s="7">
        <v>0</v>
      </c>
      <c r="BG828" s="7">
        <v>1293919.1797661937</v>
      </c>
      <c r="BH828" s="7">
        <v>14430</v>
      </c>
      <c r="BI828" s="7">
        <v>587130</v>
      </c>
      <c r="BJ828" s="7">
        <v>8080669.227500001</v>
      </c>
      <c r="BK828" s="7">
        <v>0</v>
      </c>
      <c r="BL828" s="7">
        <v>7496048.6000000006</v>
      </c>
      <c r="BM828" s="7">
        <v>17330579.710000005</v>
      </c>
      <c r="BN828" s="130">
        <v>1.004</v>
      </c>
      <c r="BO828" s="131">
        <v>6.56137E-4</v>
      </c>
      <c r="BP828" s="161">
        <v>16627.610772776257</v>
      </c>
      <c r="BQ828" s="162">
        <v>35114385</v>
      </c>
      <c r="BR828" s="161">
        <v>955323</v>
      </c>
      <c r="BS828" s="163">
        <v>0</v>
      </c>
      <c r="BT828" s="163">
        <v>0</v>
      </c>
      <c r="BU828" s="161">
        <v>53556285.350000001</v>
      </c>
      <c r="BV828" s="161">
        <v>3241287.71</v>
      </c>
      <c r="BW828" s="165">
        <v>8078568.04</v>
      </c>
      <c r="BX828" s="161">
        <v>955323</v>
      </c>
    </row>
    <row r="829" spans="1:76" ht="14.45" x14ac:dyDescent="0.3">
      <c r="A829" s="164" t="s">
        <v>31</v>
      </c>
      <c r="B829" s="6" t="s">
        <v>93</v>
      </c>
      <c r="C829" s="6" t="s">
        <v>51</v>
      </c>
      <c r="D829" s="6" t="s">
        <v>32</v>
      </c>
      <c r="E829" s="6" t="s">
        <v>34</v>
      </c>
      <c r="F829" s="24" t="str">
        <f>+Tabela1[[#This Row],[WK]]&amp;Tabela1[[#This Row],[PK]]&amp;Tabela1[[#This Row],[GK]]</f>
        <v>120702</v>
      </c>
      <c r="G829" s="6" t="s">
        <v>817</v>
      </c>
      <c r="H829" s="7">
        <v>242795705.82299957</v>
      </c>
      <c r="I829" s="8">
        <v>1.371</v>
      </c>
      <c r="J829" s="7">
        <v>332872912.68000001</v>
      </c>
      <c r="K829" s="8">
        <v>7.0000000000000007E-2</v>
      </c>
      <c r="L829" s="7">
        <v>23301103.887600001</v>
      </c>
      <c r="M829" s="7">
        <v>13049248.887600001</v>
      </c>
      <c r="N829" s="9">
        <v>1.2728670945502059</v>
      </c>
      <c r="O829" s="7">
        <v>42920860</v>
      </c>
      <c r="P829" s="8">
        <v>1.2949999999999999</v>
      </c>
      <c r="Q829" s="7">
        <v>55582514</v>
      </c>
      <c r="R829" s="8">
        <v>1.6E-2</v>
      </c>
      <c r="S829" s="7">
        <v>889320.22400000005</v>
      </c>
      <c r="T829" s="7">
        <v>169636.22400000005</v>
      </c>
      <c r="U829" s="9">
        <v>0.23570931686684718</v>
      </c>
      <c r="V829" s="7">
        <v>13218885.1116</v>
      </c>
      <c r="W829" s="9">
        <v>1.2048341724529257</v>
      </c>
      <c r="X829" s="7">
        <v>18441947.778301224</v>
      </c>
      <c r="Y829" s="7">
        <v>2702531</v>
      </c>
      <c r="Z829" s="7">
        <v>90824.73</v>
      </c>
      <c r="AA829" s="7">
        <v>1115985.0483012241</v>
      </c>
      <c r="AB829" s="7">
        <v>14532607</v>
      </c>
      <c r="AC829" s="7">
        <v>0</v>
      </c>
      <c r="AD829" s="7">
        <v>5223062.6667012228</v>
      </c>
      <c r="AE829" s="7">
        <v>0</v>
      </c>
      <c r="AF829" s="7">
        <v>23301103.887600001</v>
      </c>
      <c r="AG829" s="7">
        <v>889320.22400000005</v>
      </c>
      <c r="AH829" s="7">
        <v>5223062.6667012228</v>
      </c>
      <c r="AI829" s="7">
        <v>8559633</v>
      </c>
      <c r="AJ829" s="7">
        <v>641269</v>
      </c>
      <c r="AK829" s="7">
        <v>2980340</v>
      </c>
      <c r="AL829" s="7">
        <v>0</v>
      </c>
      <c r="AM829" s="7">
        <v>856130</v>
      </c>
      <c r="AN829" s="7">
        <v>0</v>
      </c>
      <c r="AO829" s="7">
        <v>0</v>
      </c>
      <c r="AP829" s="7">
        <v>10330957</v>
      </c>
      <c r="AQ829" s="7">
        <v>1404334</v>
      </c>
      <c r="AR829" s="7">
        <v>10251855</v>
      </c>
      <c r="AS829" s="7">
        <v>719684</v>
      </c>
      <c r="AT829" s="7">
        <v>2778853</v>
      </c>
      <c r="AU829" s="7">
        <v>0</v>
      </c>
      <c r="AV829" s="7">
        <v>520706</v>
      </c>
      <c r="AW829" s="7">
        <v>0</v>
      </c>
      <c r="AX829" s="7">
        <v>0</v>
      </c>
      <c r="AY829" s="7">
        <v>11933003</v>
      </c>
      <c r="AZ829" s="7">
        <v>595259</v>
      </c>
      <c r="BA829" s="7">
        <v>90824.73</v>
      </c>
      <c r="BB829" s="7">
        <v>0</v>
      </c>
      <c r="BC829" s="7">
        <v>0</v>
      </c>
      <c r="BD829" s="7">
        <v>975.88</v>
      </c>
      <c r="BE829" s="7">
        <v>1.46</v>
      </c>
      <c r="BF829" s="7">
        <v>0</v>
      </c>
      <c r="BG829" s="7">
        <v>701747.04830122425</v>
      </c>
      <c r="BH829" s="7">
        <v>7826</v>
      </c>
      <c r="BI829" s="7">
        <v>414238</v>
      </c>
      <c r="BJ829" s="7">
        <v>5701203.5700000003</v>
      </c>
      <c r="BK829" s="7">
        <v>4018951.0533333337</v>
      </c>
      <c r="BL829" s="7">
        <v>730056.02</v>
      </c>
      <c r="BM829" s="7">
        <v>5268898.0266666664</v>
      </c>
      <c r="BN829" s="130">
        <v>0.90500000000000003</v>
      </c>
      <c r="BO829" s="131">
        <v>3.1083100000000002E-4</v>
      </c>
      <c r="BP829" s="161">
        <v>7877.0792234230375</v>
      </c>
      <c r="BQ829" s="162">
        <v>14532607</v>
      </c>
      <c r="BR829" s="161">
        <v>401423</v>
      </c>
      <c r="BS829" s="163">
        <v>0</v>
      </c>
      <c r="BT829" s="163">
        <v>0</v>
      </c>
      <c r="BU829" s="161">
        <v>23301103.890000001</v>
      </c>
      <c r="BV829" s="161">
        <v>889320.22</v>
      </c>
      <c r="BW829" s="165">
        <v>5223062.67</v>
      </c>
      <c r="BX829" s="161">
        <v>401423</v>
      </c>
    </row>
    <row r="830" spans="1:76" ht="14.45" x14ac:dyDescent="0.3">
      <c r="A830" s="164" t="s">
        <v>31</v>
      </c>
      <c r="B830" s="6" t="s">
        <v>93</v>
      </c>
      <c r="C830" s="6" t="s">
        <v>51</v>
      </c>
      <c r="D830" s="6" t="s">
        <v>37</v>
      </c>
      <c r="E830" s="6" t="s">
        <v>36</v>
      </c>
      <c r="F830" s="24" t="str">
        <f>+Tabela1[[#This Row],[WK]]&amp;Tabela1[[#This Row],[PK]]&amp;Tabela1[[#This Row],[GK]]</f>
        <v>120703</v>
      </c>
      <c r="G830" s="6" t="s">
        <v>818</v>
      </c>
      <c r="H830" s="7">
        <v>228971479.29539815</v>
      </c>
      <c r="I830" s="8">
        <v>1.371</v>
      </c>
      <c r="J830" s="7">
        <v>313919898.11999995</v>
      </c>
      <c r="K830" s="8">
        <v>7.0000000000000007E-2</v>
      </c>
      <c r="L830" s="7">
        <v>21974392.8684</v>
      </c>
      <c r="M830" s="7">
        <v>15517392.8684</v>
      </c>
      <c r="N830" s="9">
        <v>2.4031892315936192</v>
      </c>
      <c r="O830" s="7">
        <v>4489399</v>
      </c>
      <c r="P830" s="8">
        <v>1.2949999999999999</v>
      </c>
      <c r="Q830" s="7">
        <v>5813772</v>
      </c>
      <c r="R830" s="8">
        <v>1.6E-2</v>
      </c>
      <c r="S830" s="7">
        <v>93020.351999999999</v>
      </c>
      <c r="T830" s="7">
        <v>-17760.648000000001</v>
      </c>
      <c r="U830" s="9">
        <v>-0.16032214910499093</v>
      </c>
      <c r="V830" s="7">
        <v>15499632.220400002</v>
      </c>
      <c r="W830" s="9">
        <v>2.3599496116572709</v>
      </c>
      <c r="X830" s="7">
        <v>53254870.389613807</v>
      </c>
      <c r="Y830" s="7">
        <v>22954224</v>
      </c>
      <c r="Z830" s="7">
        <v>687266.28</v>
      </c>
      <c r="AA830" s="7">
        <v>1408320.1096138111</v>
      </c>
      <c r="AB830" s="7">
        <v>28205060</v>
      </c>
      <c r="AC830" s="7">
        <v>0</v>
      </c>
      <c r="AD830" s="7">
        <v>37755238.169213809</v>
      </c>
      <c r="AE830" s="7">
        <v>0</v>
      </c>
      <c r="AF830" s="7">
        <v>21974392.8684</v>
      </c>
      <c r="AG830" s="7">
        <v>93020.351999999999</v>
      </c>
      <c r="AH830" s="7">
        <v>37755238.169213809</v>
      </c>
      <c r="AI830" s="7">
        <v>5391175</v>
      </c>
      <c r="AJ830" s="7">
        <v>82149</v>
      </c>
      <c r="AK830" s="7">
        <v>16400689</v>
      </c>
      <c r="AL830" s="7">
        <v>1685289</v>
      </c>
      <c r="AM830" s="7">
        <v>557311</v>
      </c>
      <c r="AN830" s="7">
        <v>0</v>
      </c>
      <c r="AO830" s="7">
        <v>0</v>
      </c>
      <c r="AP830" s="7">
        <v>22488082</v>
      </c>
      <c r="AQ830" s="7">
        <v>1400355</v>
      </c>
      <c r="AR830" s="7">
        <v>6457000</v>
      </c>
      <c r="AS830" s="7">
        <v>110781</v>
      </c>
      <c r="AT830" s="7">
        <v>14603907</v>
      </c>
      <c r="AU830" s="7">
        <v>1601551</v>
      </c>
      <c r="AV830" s="7">
        <v>903562</v>
      </c>
      <c r="AW830" s="7">
        <v>0</v>
      </c>
      <c r="AX830" s="7">
        <v>0</v>
      </c>
      <c r="AY830" s="7">
        <v>25082911</v>
      </c>
      <c r="AZ830" s="7">
        <v>604991</v>
      </c>
      <c r="BA830" s="7">
        <v>687266.28</v>
      </c>
      <c r="BB830" s="7">
        <v>0</v>
      </c>
      <c r="BC830" s="7">
        <v>49.98</v>
      </c>
      <c r="BD830" s="7">
        <v>6992.29</v>
      </c>
      <c r="BE830" s="7">
        <v>462.14</v>
      </c>
      <c r="BF830" s="7">
        <v>0</v>
      </c>
      <c r="BG830" s="7">
        <v>906102.10961381102</v>
      </c>
      <c r="BH830" s="7">
        <v>10105</v>
      </c>
      <c r="BI830" s="7">
        <v>502218</v>
      </c>
      <c r="BJ830" s="7">
        <v>6912146.5074999984</v>
      </c>
      <c r="BK830" s="7">
        <v>3120087.0533333309</v>
      </c>
      <c r="BL830" s="7">
        <v>3101961.32</v>
      </c>
      <c r="BM830" s="7">
        <v>8964315.1766666677</v>
      </c>
      <c r="BN830" s="130">
        <v>0.52800000000000002</v>
      </c>
      <c r="BO830" s="131">
        <v>4.656676E-4</v>
      </c>
      <c r="BP830" s="161">
        <v>11801.111322275463</v>
      </c>
      <c r="BQ830" s="162">
        <v>28205060</v>
      </c>
      <c r="BR830" s="161">
        <v>502419</v>
      </c>
      <c r="BS830" s="163">
        <v>3971474.7496138075</v>
      </c>
      <c r="BT830" s="163">
        <v>0</v>
      </c>
      <c r="BU830" s="161">
        <v>21974392.870000001</v>
      </c>
      <c r="BV830" s="161">
        <v>93020.35</v>
      </c>
      <c r="BW830" s="165">
        <v>33783763.420000002</v>
      </c>
      <c r="BX830" s="161">
        <v>502419</v>
      </c>
    </row>
    <row r="831" spans="1:76" ht="14.45" x14ac:dyDescent="0.3">
      <c r="A831" s="164" t="s">
        <v>31</v>
      </c>
      <c r="B831" s="6" t="s">
        <v>93</v>
      </c>
      <c r="C831" s="6" t="s">
        <v>51</v>
      </c>
      <c r="D831" s="6" t="s">
        <v>39</v>
      </c>
      <c r="E831" s="6" t="s">
        <v>36</v>
      </c>
      <c r="F831" s="24" t="str">
        <f>+Tabela1[[#This Row],[WK]]&amp;Tabela1[[#This Row],[PK]]&amp;Tabela1[[#This Row],[GK]]</f>
        <v>120704</v>
      </c>
      <c r="G831" s="6" t="s">
        <v>819</v>
      </c>
      <c r="H831" s="7">
        <v>207270311.09019834</v>
      </c>
      <c r="I831" s="8">
        <v>1.371</v>
      </c>
      <c r="J831" s="7">
        <v>284167596.5</v>
      </c>
      <c r="K831" s="8">
        <v>7.0000000000000007E-2</v>
      </c>
      <c r="L831" s="7">
        <v>19891731.755000003</v>
      </c>
      <c r="M831" s="7">
        <v>9934569.7550000027</v>
      </c>
      <c r="N831" s="9">
        <v>0.99773105579682275</v>
      </c>
      <c r="O831" s="7">
        <v>22787361</v>
      </c>
      <c r="P831" s="8">
        <v>1.2949999999999999</v>
      </c>
      <c r="Q831" s="7">
        <v>29509632</v>
      </c>
      <c r="R831" s="8">
        <v>1.6E-2</v>
      </c>
      <c r="S831" s="7">
        <v>472154.11200000002</v>
      </c>
      <c r="T831" s="7">
        <v>186408.11200000002</v>
      </c>
      <c r="U831" s="9">
        <v>0.65235598048616616</v>
      </c>
      <c r="V831" s="7">
        <v>10120977.867000002</v>
      </c>
      <c r="W831" s="9">
        <v>0.98809614095918874</v>
      </c>
      <c r="X831" s="7">
        <v>33922410.171115898</v>
      </c>
      <c r="Y831" s="7">
        <v>10442664</v>
      </c>
      <c r="Z831" s="7">
        <v>102123.45499999999</v>
      </c>
      <c r="AA831" s="7">
        <v>1978334.7161158973</v>
      </c>
      <c r="AB831" s="7">
        <v>21399288</v>
      </c>
      <c r="AC831" s="7">
        <v>0</v>
      </c>
      <c r="AD831" s="7">
        <v>23801432.304115895</v>
      </c>
      <c r="AE831" s="7">
        <v>0</v>
      </c>
      <c r="AF831" s="7">
        <v>19891731.755000003</v>
      </c>
      <c r="AG831" s="7">
        <v>472154.11200000002</v>
      </c>
      <c r="AH831" s="7">
        <v>23801432.304115895</v>
      </c>
      <c r="AI831" s="7">
        <v>8313584</v>
      </c>
      <c r="AJ831" s="7">
        <v>117618</v>
      </c>
      <c r="AK831" s="7">
        <v>6552620</v>
      </c>
      <c r="AL831" s="7">
        <v>0</v>
      </c>
      <c r="AM831" s="7">
        <v>1510171</v>
      </c>
      <c r="AN831" s="7">
        <v>0</v>
      </c>
      <c r="AO831" s="7">
        <v>0</v>
      </c>
      <c r="AP831" s="7">
        <v>17117367</v>
      </c>
      <c r="AQ831" s="7">
        <v>1165636</v>
      </c>
      <c r="AR831" s="7">
        <v>9957162</v>
      </c>
      <c r="AS831" s="7">
        <v>285746</v>
      </c>
      <c r="AT831" s="7">
        <v>7332213</v>
      </c>
      <c r="AU831" s="7">
        <v>0</v>
      </c>
      <c r="AV831" s="7">
        <v>1660360</v>
      </c>
      <c r="AW831" s="7">
        <v>0</v>
      </c>
      <c r="AX831" s="7">
        <v>0</v>
      </c>
      <c r="AY831" s="7">
        <v>19297977</v>
      </c>
      <c r="AZ831" s="7">
        <v>488210</v>
      </c>
      <c r="BA831" s="7">
        <v>102123.45499999999</v>
      </c>
      <c r="BB831" s="7">
        <v>0</v>
      </c>
      <c r="BC831" s="7">
        <v>34.97</v>
      </c>
      <c r="BD831" s="7">
        <v>0</v>
      </c>
      <c r="BE831" s="7">
        <v>1963.07</v>
      </c>
      <c r="BF831" s="7">
        <v>0</v>
      </c>
      <c r="BG831" s="7">
        <v>786304.71611589729</v>
      </c>
      <c r="BH831" s="7">
        <v>8769</v>
      </c>
      <c r="BI831" s="7">
        <v>1192030</v>
      </c>
      <c r="BJ831" s="7">
        <v>16405985.053333335</v>
      </c>
      <c r="BK831" s="7">
        <v>8622292.5766666681</v>
      </c>
      <c r="BL831" s="7">
        <v>6276304.2866666662</v>
      </c>
      <c r="BM831" s="7">
        <v>18582161.333333332</v>
      </c>
      <c r="BN831" s="130">
        <v>0.68600000000000005</v>
      </c>
      <c r="BO831" s="131">
        <v>3.3395240000000002E-4</v>
      </c>
      <c r="BP831" s="161">
        <v>8462.3823284277969</v>
      </c>
      <c r="BQ831" s="162">
        <v>21399288</v>
      </c>
      <c r="BR831" s="161">
        <v>453410</v>
      </c>
      <c r="BS831" s="163">
        <v>0</v>
      </c>
      <c r="BT831" s="163">
        <v>0</v>
      </c>
      <c r="BU831" s="161">
        <v>19891731.760000002</v>
      </c>
      <c r="BV831" s="161">
        <v>472154.11</v>
      </c>
      <c r="BW831" s="165">
        <v>23801432.300000001</v>
      </c>
      <c r="BX831" s="161">
        <v>453410</v>
      </c>
    </row>
    <row r="832" spans="1:76" ht="14.45" x14ac:dyDescent="0.3">
      <c r="A832" s="164" t="s">
        <v>31</v>
      </c>
      <c r="B832" s="6" t="s">
        <v>93</v>
      </c>
      <c r="C832" s="6" t="s">
        <v>51</v>
      </c>
      <c r="D832" s="6" t="s">
        <v>42</v>
      </c>
      <c r="E832" s="6" t="s">
        <v>36</v>
      </c>
      <c r="F832" s="24" t="str">
        <f>+Tabela1[[#This Row],[WK]]&amp;Tabela1[[#This Row],[PK]]&amp;Tabela1[[#This Row],[GK]]</f>
        <v>120705</v>
      </c>
      <c r="G832" s="6" t="s">
        <v>820</v>
      </c>
      <c r="H832" s="7">
        <v>173454501.57639891</v>
      </c>
      <c r="I832" s="8">
        <v>1.371</v>
      </c>
      <c r="J832" s="7">
        <v>237806121.65000001</v>
      </c>
      <c r="K832" s="8">
        <v>7.0000000000000007E-2</v>
      </c>
      <c r="L832" s="7">
        <v>16646428.515500002</v>
      </c>
      <c r="M832" s="7">
        <v>11712354.515500002</v>
      </c>
      <c r="N832" s="9">
        <v>2.373769529095024</v>
      </c>
      <c r="O832" s="7">
        <v>10691680</v>
      </c>
      <c r="P832" s="8">
        <v>1.2949999999999999</v>
      </c>
      <c r="Q832" s="7">
        <v>13845726</v>
      </c>
      <c r="R832" s="8">
        <v>1.6E-2</v>
      </c>
      <c r="S832" s="7">
        <v>221531.61600000001</v>
      </c>
      <c r="T832" s="7">
        <v>75660.616000000009</v>
      </c>
      <c r="U832" s="9">
        <v>0.51868168450206009</v>
      </c>
      <c r="V832" s="7">
        <v>11788015.131500002</v>
      </c>
      <c r="W832" s="9">
        <v>2.320500543116117</v>
      </c>
      <c r="X832" s="7">
        <v>38068559.58286041</v>
      </c>
      <c r="Y832" s="7">
        <v>15392600</v>
      </c>
      <c r="Z832" s="7">
        <v>1574364.915</v>
      </c>
      <c r="AA832" s="7">
        <v>1051469.667860416</v>
      </c>
      <c r="AB832" s="7">
        <v>20050125</v>
      </c>
      <c r="AC832" s="7">
        <v>0</v>
      </c>
      <c r="AD832" s="7">
        <v>26280544.451360408</v>
      </c>
      <c r="AE832" s="7">
        <v>0</v>
      </c>
      <c r="AF832" s="7">
        <v>16646428.515500002</v>
      </c>
      <c r="AG832" s="7">
        <v>221531.61600000001</v>
      </c>
      <c r="AH832" s="7">
        <v>26280544.451360408</v>
      </c>
      <c r="AI832" s="7">
        <v>4119631</v>
      </c>
      <c r="AJ832" s="7">
        <v>42034</v>
      </c>
      <c r="AK832" s="7">
        <v>10997978</v>
      </c>
      <c r="AL832" s="7">
        <v>712411</v>
      </c>
      <c r="AM832" s="7">
        <v>498997</v>
      </c>
      <c r="AN832" s="7">
        <v>0</v>
      </c>
      <c r="AO832" s="7">
        <v>0</v>
      </c>
      <c r="AP832" s="7">
        <v>16139714</v>
      </c>
      <c r="AQ832" s="7">
        <v>803613</v>
      </c>
      <c r="AR832" s="7">
        <v>4934074</v>
      </c>
      <c r="AS832" s="7">
        <v>145871</v>
      </c>
      <c r="AT832" s="7">
        <v>12261335</v>
      </c>
      <c r="AU832" s="7">
        <v>1193116</v>
      </c>
      <c r="AV832" s="7">
        <v>518233</v>
      </c>
      <c r="AW832" s="7">
        <v>0</v>
      </c>
      <c r="AX832" s="7">
        <v>0</v>
      </c>
      <c r="AY832" s="7">
        <v>18245187</v>
      </c>
      <c r="AZ832" s="7">
        <v>329258</v>
      </c>
      <c r="BA832" s="7">
        <v>1574364.915</v>
      </c>
      <c r="BB832" s="7">
        <v>1308.93</v>
      </c>
      <c r="BC832" s="7">
        <v>0</v>
      </c>
      <c r="BD832" s="7">
        <v>8202.1299999999992</v>
      </c>
      <c r="BE832" s="7">
        <v>0.65</v>
      </c>
      <c r="BF832" s="7">
        <v>0</v>
      </c>
      <c r="BG832" s="7">
        <v>698877.667860416</v>
      </c>
      <c r="BH832" s="7">
        <v>7794</v>
      </c>
      <c r="BI832" s="7">
        <v>352592</v>
      </c>
      <c r="BJ832" s="7">
        <v>4852724.9491666667</v>
      </c>
      <c r="BK832" s="7">
        <v>2563082.7633333327</v>
      </c>
      <c r="BL832" s="7">
        <v>1728493.9266666665</v>
      </c>
      <c r="BM832" s="7">
        <v>5701580.8900000006</v>
      </c>
      <c r="BN832" s="130">
        <v>0.55200000000000005</v>
      </c>
      <c r="BO832" s="131">
        <v>3.3060719999999997E-4</v>
      </c>
      <c r="BP832" s="161">
        <v>8378.3388056578842</v>
      </c>
      <c r="BQ832" s="162">
        <v>20050125</v>
      </c>
      <c r="BR832" s="161">
        <v>393859</v>
      </c>
      <c r="BS832" s="163">
        <v>565059.62286041025</v>
      </c>
      <c r="BT832" s="163">
        <v>0</v>
      </c>
      <c r="BU832" s="161">
        <v>16646428.52</v>
      </c>
      <c r="BV832" s="161">
        <v>221531.62</v>
      </c>
      <c r="BW832" s="165">
        <v>25715484.829999998</v>
      </c>
      <c r="BX832" s="161">
        <v>393859</v>
      </c>
    </row>
    <row r="833" spans="1:76" ht="14.45" x14ac:dyDescent="0.3">
      <c r="A833" s="164" t="s">
        <v>31</v>
      </c>
      <c r="B833" s="6" t="s">
        <v>93</v>
      </c>
      <c r="C833" s="6" t="s">
        <v>51</v>
      </c>
      <c r="D833" s="6" t="s">
        <v>44</v>
      </c>
      <c r="E833" s="6" t="s">
        <v>36</v>
      </c>
      <c r="F833" s="24" t="str">
        <f>+Tabela1[[#This Row],[WK]]&amp;Tabela1[[#This Row],[PK]]&amp;Tabela1[[#This Row],[GK]]</f>
        <v>120706</v>
      </c>
      <c r="G833" s="6" t="s">
        <v>821</v>
      </c>
      <c r="H833" s="7">
        <v>219673145.51479873</v>
      </c>
      <c r="I833" s="8">
        <v>1.371</v>
      </c>
      <c r="J833" s="7">
        <v>301171882.49999994</v>
      </c>
      <c r="K833" s="8">
        <v>7.0000000000000007E-2</v>
      </c>
      <c r="L833" s="7">
        <v>21082031.774999999</v>
      </c>
      <c r="M833" s="7">
        <v>12007409.774999999</v>
      </c>
      <c r="N833" s="9">
        <v>1.3231856682294865</v>
      </c>
      <c r="O833" s="7">
        <v>7232115</v>
      </c>
      <c r="P833" s="8">
        <v>1.2949999999999999</v>
      </c>
      <c r="Q833" s="7">
        <v>9365589</v>
      </c>
      <c r="R833" s="8">
        <v>1.6E-2</v>
      </c>
      <c r="S833" s="7">
        <v>149849.424</v>
      </c>
      <c r="T833" s="7">
        <v>42682.423999999999</v>
      </c>
      <c r="U833" s="9">
        <v>0.39827954500919127</v>
      </c>
      <c r="V833" s="7">
        <v>12050092.198999997</v>
      </c>
      <c r="W833" s="9">
        <v>1.3123904501617274</v>
      </c>
      <c r="X833" s="7">
        <v>37748312.78156554</v>
      </c>
      <c r="Y833" s="7">
        <v>11739697</v>
      </c>
      <c r="Z833" s="7">
        <v>642196.62</v>
      </c>
      <c r="AA833" s="7">
        <v>1080191.1615655399</v>
      </c>
      <c r="AB833" s="7">
        <v>24286228</v>
      </c>
      <c r="AC833" s="7">
        <v>0</v>
      </c>
      <c r="AD833" s="7">
        <v>25698220.582565542</v>
      </c>
      <c r="AE833" s="7">
        <v>0</v>
      </c>
      <c r="AF833" s="7">
        <v>21082031.774999999</v>
      </c>
      <c r="AG833" s="7">
        <v>149849.424</v>
      </c>
      <c r="AH833" s="7">
        <v>25698220.582565542</v>
      </c>
      <c r="AI833" s="7">
        <v>7576720</v>
      </c>
      <c r="AJ833" s="7">
        <v>96807</v>
      </c>
      <c r="AK833" s="7">
        <v>6322026</v>
      </c>
      <c r="AL833" s="7">
        <v>0</v>
      </c>
      <c r="AM833" s="7">
        <v>481496</v>
      </c>
      <c r="AN833" s="7">
        <v>0</v>
      </c>
      <c r="AO833" s="7">
        <v>0</v>
      </c>
      <c r="AP833" s="7">
        <v>18751538</v>
      </c>
      <c r="AQ833" s="7">
        <v>1495835</v>
      </c>
      <c r="AR833" s="7">
        <v>9074622</v>
      </c>
      <c r="AS833" s="7">
        <v>107167</v>
      </c>
      <c r="AT833" s="7">
        <v>6819971</v>
      </c>
      <c r="AU833" s="7">
        <v>199973</v>
      </c>
      <c r="AV833" s="7">
        <v>521229</v>
      </c>
      <c r="AW833" s="7">
        <v>0</v>
      </c>
      <c r="AX833" s="7">
        <v>0</v>
      </c>
      <c r="AY833" s="7">
        <v>21014717</v>
      </c>
      <c r="AZ833" s="7">
        <v>647162</v>
      </c>
      <c r="BA833" s="7">
        <v>642196.62</v>
      </c>
      <c r="BB833" s="7">
        <v>0</v>
      </c>
      <c r="BC833" s="7">
        <v>0</v>
      </c>
      <c r="BD833" s="7">
        <v>6905.34</v>
      </c>
      <c r="BE833" s="7">
        <v>0</v>
      </c>
      <c r="BF833" s="7">
        <v>0</v>
      </c>
      <c r="BG833" s="7">
        <v>733400.16156554001</v>
      </c>
      <c r="BH833" s="7">
        <v>8179</v>
      </c>
      <c r="BI833" s="7">
        <v>346791</v>
      </c>
      <c r="BJ833" s="7">
        <v>4772819.8208333347</v>
      </c>
      <c r="BK833" s="7">
        <v>2650352.3800000008</v>
      </c>
      <c r="BL833" s="7">
        <v>1277629.3233333332</v>
      </c>
      <c r="BM833" s="7">
        <v>5934611.1166666672</v>
      </c>
      <c r="BN833" s="130">
        <v>0.67200000000000004</v>
      </c>
      <c r="BO833" s="131">
        <v>3.5655559999999998E-4</v>
      </c>
      <c r="BP833" s="161">
        <v>9035.6792158939988</v>
      </c>
      <c r="BQ833" s="162">
        <v>24286228</v>
      </c>
      <c r="BR833" s="161">
        <v>416231</v>
      </c>
      <c r="BS833" s="163">
        <v>3472901.1415655399</v>
      </c>
      <c r="BT833" s="163">
        <v>0</v>
      </c>
      <c r="BU833" s="161">
        <v>21082031.780000001</v>
      </c>
      <c r="BV833" s="161">
        <v>149849.42000000001</v>
      </c>
      <c r="BW833" s="165">
        <v>22225319.440000001</v>
      </c>
      <c r="BX833" s="161">
        <v>416231</v>
      </c>
    </row>
    <row r="834" spans="1:76" ht="14.45" x14ac:dyDescent="0.3">
      <c r="A834" s="164" t="s">
        <v>31</v>
      </c>
      <c r="B834" s="6" t="s">
        <v>93</v>
      </c>
      <c r="C834" s="6" t="s">
        <v>51</v>
      </c>
      <c r="D834" s="6" t="s">
        <v>51</v>
      </c>
      <c r="E834" s="6" t="s">
        <v>36</v>
      </c>
      <c r="F834" s="24" t="str">
        <f>+Tabela1[[#This Row],[WK]]&amp;Tabela1[[#This Row],[PK]]&amp;Tabela1[[#This Row],[GK]]</f>
        <v>120707</v>
      </c>
      <c r="G834" s="6" t="s">
        <v>816</v>
      </c>
      <c r="H834" s="7">
        <v>707140459.44841027</v>
      </c>
      <c r="I834" s="8">
        <v>1.371</v>
      </c>
      <c r="J834" s="7">
        <v>969489569.90999997</v>
      </c>
      <c r="K834" s="8">
        <v>7.0000000000000007E-2</v>
      </c>
      <c r="L834" s="7">
        <v>67864269.893700004</v>
      </c>
      <c r="M834" s="7">
        <v>39222768.893700004</v>
      </c>
      <c r="N834" s="9">
        <v>1.3694383158794647</v>
      </c>
      <c r="O834" s="7">
        <v>3514816</v>
      </c>
      <c r="P834" s="8">
        <v>1.2949999999999999</v>
      </c>
      <c r="Q834" s="7">
        <v>4551687</v>
      </c>
      <c r="R834" s="8">
        <v>1.6E-2</v>
      </c>
      <c r="S834" s="7">
        <v>72826.991999999998</v>
      </c>
      <c r="T834" s="7">
        <v>-98176.008000000002</v>
      </c>
      <c r="U834" s="9">
        <v>-0.57411862949772807</v>
      </c>
      <c r="V834" s="7">
        <v>39124592.885700002</v>
      </c>
      <c r="W834" s="9">
        <v>1.3579032522025856</v>
      </c>
      <c r="X834" s="7">
        <v>84024919.610259354</v>
      </c>
      <c r="Y834" s="7">
        <v>21055183</v>
      </c>
      <c r="Z834" s="7">
        <v>671028.01500000001</v>
      </c>
      <c r="AA834" s="7">
        <v>3329783.5952593624</v>
      </c>
      <c r="AB834" s="7">
        <v>56963286</v>
      </c>
      <c r="AC834" s="7">
        <v>2005639</v>
      </c>
      <c r="AD834" s="7">
        <v>44900326.724559352</v>
      </c>
      <c r="AE834" s="7">
        <v>0</v>
      </c>
      <c r="AF834" s="7">
        <v>67864269.893700004</v>
      </c>
      <c r="AG834" s="7">
        <v>72826.991999999998</v>
      </c>
      <c r="AH834" s="7">
        <v>44900326.724559352</v>
      </c>
      <c r="AI834" s="7">
        <v>23913793</v>
      </c>
      <c r="AJ834" s="7">
        <v>29159</v>
      </c>
      <c r="AK834" s="7">
        <v>25896834</v>
      </c>
      <c r="AL834" s="7">
        <v>3114810</v>
      </c>
      <c r="AM834" s="7">
        <v>969932</v>
      </c>
      <c r="AN834" s="7">
        <v>0</v>
      </c>
      <c r="AO834" s="7">
        <v>0</v>
      </c>
      <c r="AP834" s="7">
        <v>44905735</v>
      </c>
      <c r="AQ834" s="7">
        <v>3242300</v>
      </c>
      <c r="AR834" s="7">
        <v>28641501</v>
      </c>
      <c r="AS834" s="7">
        <v>171003</v>
      </c>
      <c r="AT834" s="7">
        <v>26818155</v>
      </c>
      <c r="AU834" s="7">
        <v>559346</v>
      </c>
      <c r="AV834" s="7">
        <v>1063065</v>
      </c>
      <c r="AW834" s="7">
        <v>0</v>
      </c>
      <c r="AX834" s="7">
        <v>0</v>
      </c>
      <c r="AY834" s="7">
        <v>51799264</v>
      </c>
      <c r="AZ834" s="7">
        <v>1349471</v>
      </c>
      <c r="BA834" s="7">
        <v>671028.01500000001</v>
      </c>
      <c r="BB834" s="7">
        <v>0</v>
      </c>
      <c r="BC834" s="7">
        <v>4.4400000000000004</v>
      </c>
      <c r="BD834" s="7">
        <v>6984.2</v>
      </c>
      <c r="BE834" s="7">
        <v>432.71</v>
      </c>
      <c r="BF834" s="7">
        <v>0</v>
      </c>
      <c r="BG834" s="7">
        <v>2336048.5952593624</v>
      </c>
      <c r="BH834" s="7">
        <v>26052</v>
      </c>
      <c r="BI834" s="7">
        <v>993735</v>
      </c>
      <c r="BJ834" s="7">
        <v>13676831.152500002</v>
      </c>
      <c r="BK834" s="7">
        <v>9842671.7366666682</v>
      </c>
      <c r="BL834" s="7">
        <v>1130852.7966666666</v>
      </c>
      <c r="BM834" s="7">
        <v>13074932.07</v>
      </c>
      <c r="BN834" s="130">
        <v>0.76100000000000001</v>
      </c>
      <c r="BO834" s="131">
        <v>9.2841980000000005E-4</v>
      </c>
      <c r="BP834" s="161">
        <v>23527.183784934932</v>
      </c>
      <c r="BQ834" s="162">
        <v>56963286</v>
      </c>
      <c r="BR834" s="161">
        <v>1318416</v>
      </c>
      <c r="BS834" s="163">
        <v>0</v>
      </c>
      <c r="BT834" s="163">
        <v>2882797.3897406459</v>
      </c>
      <c r="BU834" s="161">
        <v>67864269.890000001</v>
      </c>
      <c r="BV834" s="161">
        <v>72826.990000000005</v>
      </c>
      <c r="BW834" s="165">
        <v>47783124.109740645</v>
      </c>
      <c r="BX834" s="161">
        <v>1318416</v>
      </c>
    </row>
    <row r="835" spans="1:76" ht="14.45" x14ac:dyDescent="0.3">
      <c r="A835" s="164" t="s">
        <v>31</v>
      </c>
      <c r="B835" s="6" t="s">
        <v>93</v>
      </c>
      <c r="C835" s="6" t="s">
        <v>51</v>
      </c>
      <c r="D835" s="6" t="s">
        <v>75</v>
      </c>
      <c r="E835" s="6" t="s">
        <v>36</v>
      </c>
      <c r="F835" s="24" t="str">
        <f>+Tabela1[[#This Row],[WK]]&amp;Tabela1[[#This Row],[PK]]&amp;Tabela1[[#This Row],[GK]]</f>
        <v>120708</v>
      </c>
      <c r="G835" s="6" t="s">
        <v>822</v>
      </c>
      <c r="H835" s="7">
        <v>229327413.3455981</v>
      </c>
      <c r="I835" s="8">
        <v>1.371</v>
      </c>
      <c r="J835" s="7">
        <v>314407883.69000006</v>
      </c>
      <c r="K835" s="8">
        <v>7.0000000000000007E-2</v>
      </c>
      <c r="L835" s="7">
        <v>22008551.858300008</v>
      </c>
      <c r="M835" s="7">
        <v>14560196.858300008</v>
      </c>
      <c r="N835" s="9">
        <v>1.9548204748968072</v>
      </c>
      <c r="O835" s="7">
        <v>512878</v>
      </c>
      <c r="P835" s="8">
        <v>1.2949999999999999</v>
      </c>
      <c r="Q835" s="7">
        <v>664177</v>
      </c>
      <c r="R835" s="8">
        <v>1.6E-2</v>
      </c>
      <c r="S835" s="7">
        <v>10626.832</v>
      </c>
      <c r="T835" s="7">
        <v>-56560.167999999998</v>
      </c>
      <c r="U835" s="9">
        <v>-0.8418320210755057</v>
      </c>
      <c r="V835" s="7">
        <v>14503636.690300006</v>
      </c>
      <c r="W835" s="9">
        <v>1.9298191255268091</v>
      </c>
      <c r="X835" s="7">
        <v>54069414.30934789</v>
      </c>
      <c r="Y835" s="7">
        <v>22294986</v>
      </c>
      <c r="Z835" s="7">
        <v>636505.02</v>
      </c>
      <c r="AA835" s="7">
        <v>1252934.2893478912</v>
      </c>
      <c r="AB835" s="7">
        <v>29884989</v>
      </c>
      <c r="AC835" s="7">
        <v>0</v>
      </c>
      <c r="AD835" s="7">
        <v>39565777.61904788</v>
      </c>
      <c r="AE835" s="7">
        <v>0</v>
      </c>
      <c r="AF835" s="7">
        <v>22008551.858300008</v>
      </c>
      <c r="AG835" s="7">
        <v>10626.832</v>
      </c>
      <c r="AH835" s="7">
        <v>39565777.61904788</v>
      </c>
      <c r="AI835" s="7">
        <v>6218892</v>
      </c>
      <c r="AJ835" s="7">
        <v>66272</v>
      </c>
      <c r="AK835" s="7">
        <v>12894114</v>
      </c>
      <c r="AL835" s="7">
        <v>1390952</v>
      </c>
      <c r="AM835" s="7">
        <v>536889</v>
      </c>
      <c r="AN835" s="7">
        <v>0</v>
      </c>
      <c r="AO835" s="7">
        <v>0</v>
      </c>
      <c r="AP835" s="7">
        <v>23629850</v>
      </c>
      <c r="AQ835" s="7">
        <v>1253159</v>
      </c>
      <c r="AR835" s="7">
        <v>7448355</v>
      </c>
      <c r="AS835" s="7">
        <v>67187</v>
      </c>
      <c r="AT835" s="7">
        <v>14621041</v>
      </c>
      <c r="AU835" s="7">
        <v>1405426</v>
      </c>
      <c r="AV835" s="7">
        <v>586890</v>
      </c>
      <c r="AW835" s="7">
        <v>0</v>
      </c>
      <c r="AX835" s="7">
        <v>0</v>
      </c>
      <c r="AY835" s="7">
        <v>26958323</v>
      </c>
      <c r="AZ835" s="7">
        <v>559576</v>
      </c>
      <c r="BA835" s="7">
        <v>636505.02</v>
      </c>
      <c r="BB835" s="7">
        <v>0</v>
      </c>
      <c r="BC835" s="7">
        <v>0</v>
      </c>
      <c r="BD835" s="7">
        <v>6844.14</v>
      </c>
      <c r="BE835" s="7">
        <v>0</v>
      </c>
      <c r="BF835" s="7">
        <v>0</v>
      </c>
      <c r="BG835" s="7">
        <v>912020.28934789123</v>
      </c>
      <c r="BH835" s="7">
        <v>10171</v>
      </c>
      <c r="BI835" s="7">
        <v>340914</v>
      </c>
      <c r="BJ835" s="7">
        <v>4692054.3966666665</v>
      </c>
      <c r="BK835" s="7">
        <v>2190505.4299999997</v>
      </c>
      <c r="BL835" s="7">
        <v>215853.23666666666</v>
      </c>
      <c r="BM835" s="7">
        <v>9574489.3933333326</v>
      </c>
      <c r="BN835" s="130">
        <v>0.51700000000000002</v>
      </c>
      <c r="BO835" s="131">
        <v>4.404667E-4</v>
      </c>
      <c r="BP835" s="161">
        <v>11161.780238347188</v>
      </c>
      <c r="BQ835" s="162">
        <v>29884989</v>
      </c>
      <c r="BR835" s="161">
        <v>482559</v>
      </c>
      <c r="BS835" s="163">
        <v>3200076.469347883</v>
      </c>
      <c r="BT835" s="163">
        <v>0</v>
      </c>
      <c r="BU835" s="161">
        <v>22008551.859999999</v>
      </c>
      <c r="BV835" s="161">
        <v>10626.83</v>
      </c>
      <c r="BW835" s="165">
        <v>36365701.149999999</v>
      </c>
      <c r="BX835" s="161">
        <v>482559</v>
      </c>
    </row>
    <row r="836" spans="1:76" ht="14.45" x14ac:dyDescent="0.3">
      <c r="A836" s="164" t="s">
        <v>31</v>
      </c>
      <c r="B836" s="6" t="s">
        <v>93</v>
      </c>
      <c r="C836" s="6" t="s">
        <v>51</v>
      </c>
      <c r="D836" s="6" t="s">
        <v>77</v>
      </c>
      <c r="E836" s="6" t="s">
        <v>36</v>
      </c>
      <c r="F836" s="24" t="str">
        <f>+Tabela1[[#This Row],[WK]]&amp;Tabela1[[#This Row],[PK]]&amp;Tabela1[[#This Row],[GK]]</f>
        <v>120709</v>
      </c>
      <c r="G836" s="6" t="s">
        <v>817</v>
      </c>
      <c r="H836" s="7">
        <v>450154521.10759622</v>
      </c>
      <c r="I836" s="8">
        <v>1.371</v>
      </c>
      <c r="J836" s="7">
        <v>617161848.43999994</v>
      </c>
      <c r="K836" s="8">
        <v>7.0000000000000007E-2</v>
      </c>
      <c r="L836" s="7">
        <v>43201329.390799999</v>
      </c>
      <c r="M836" s="7">
        <v>24191686.390799999</v>
      </c>
      <c r="N836" s="9">
        <v>1.2726007737651885</v>
      </c>
      <c r="O836" s="7">
        <v>6967760</v>
      </c>
      <c r="P836" s="8">
        <v>1.2949999999999999</v>
      </c>
      <c r="Q836" s="7">
        <v>9023249</v>
      </c>
      <c r="R836" s="8">
        <v>1.6E-2</v>
      </c>
      <c r="S836" s="7">
        <v>144371.984</v>
      </c>
      <c r="T836" s="7">
        <v>74760.983999999997</v>
      </c>
      <c r="U836" s="9">
        <v>1.0739823303788194</v>
      </c>
      <c r="V836" s="7">
        <v>24266447.374799997</v>
      </c>
      <c r="W836" s="9">
        <v>1.271876110816492</v>
      </c>
      <c r="X836" s="7">
        <v>63984295.7627244</v>
      </c>
      <c r="Y836" s="7">
        <v>18227189</v>
      </c>
      <c r="Z836" s="7">
        <v>1796289.5749999997</v>
      </c>
      <c r="AA836" s="7">
        <v>2136082.1877243957</v>
      </c>
      <c r="AB836" s="7">
        <v>41824735</v>
      </c>
      <c r="AC836" s="7">
        <v>0</v>
      </c>
      <c r="AD836" s="7">
        <v>39717848.387924403</v>
      </c>
      <c r="AE836" s="7">
        <v>0</v>
      </c>
      <c r="AF836" s="7">
        <v>43201329.390799999</v>
      </c>
      <c r="AG836" s="7">
        <v>144371.984</v>
      </c>
      <c r="AH836" s="7">
        <v>39717848.387924403</v>
      </c>
      <c r="AI836" s="7">
        <v>15871818</v>
      </c>
      <c r="AJ836" s="7">
        <v>68954</v>
      </c>
      <c r="AK836" s="7">
        <v>16980345</v>
      </c>
      <c r="AL836" s="7">
        <v>3376972</v>
      </c>
      <c r="AM836" s="7">
        <v>660184</v>
      </c>
      <c r="AN836" s="7">
        <v>0</v>
      </c>
      <c r="AO836" s="7">
        <v>0</v>
      </c>
      <c r="AP836" s="7">
        <v>33204100</v>
      </c>
      <c r="AQ836" s="7">
        <v>2168164</v>
      </c>
      <c r="AR836" s="7">
        <v>19009643</v>
      </c>
      <c r="AS836" s="7">
        <v>69611</v>
      </c>
      <c r="AT836" s="7">
        <v>18898184</v>
      </c>
      <c r="AU836" s="7">
        <v>1637946</v>
      </c>
      <c r="AV836" s="7">
        <v>719727</v>
      </c>
      <c r="AW836" s="7">
        <v>0</v>
      </c>
      <c r="AX836" s="7">
        <v>0</v>
      </c>
      <c r="AY836" s="7">
        <v>37602046</v>
      </c>
      <c r="AZ836" s="7">
        <v>922895</v>
      </c>
      <c r="BA836" s="7">
        <v>1796289.5749999997</v>
      </c>
      <c r="BB836" s="7">
        <v>1159.6099999999999</v>
      </c>
      <c r="BC836" s="7">
        <v>34.96</v>
      </c>
      <c r="BD836" s="7">
        <v>11457.33</v>
      </c>
      <c r="BE836" s="7">
        <v>20.69</v>
      </c>
      <c r="BF836" s="7">
        <v>0</v>
      </c>
      <c r="BG836" s="7">
        <v>1581576.1877243959</v>
      </c>
      <c r="BH836" s="7">
        <v>17638</v>
      </c>
      <c r="BI836" s="7">
        <v>554506</v>
      </c>
      <c r="BJ836" s="7">
        <v>7631627.8183333334</v>
      </c>
      <c r="BK836" s="7">
        <v>5649870.1766666668</v>
      </c>
      <c r="BL836" s="7">
        <v>946482.70333333348</v>
      </c>
      <c r="BM836" s="7">
        <v>6034065.1600000011</v>
      </c>
      <c r="BN836" s="130">
        <v>0.71399999999999997</v>
      </c>
      <c r="BO836" s="131">
        <v>6.5031080000000003E-4</v>
      </c>
      <c r="BP836" s="161">
        <v>16479.534089800694</v>
      </c>
      <c r="BQ836" s="162">
        <v>41824735</v>
      </c>
      <c r="BR836" s="161">
        <v>892051</v>
      </c>
      <c r="BS836" s="163">
        <v>0</v>
      </c>
      <c r="BT836" s="163">
        <v>188553.23727560043</v>
      </c>
      <c r="BU836" s="161">
        <v>43201329.390000001</v>
      </c>
      <c r="BV836" s="161">
        <v>144371.98000000001</v>
      </c>
      <c r="BW836" s="165">
        <v>39906401.627275601</v>
      </c>
      <c r="BX836" s="161">
        <v>892051</v>
      </c>
    </row>
    <row r="837" spans="1:76" ht="14.45" x14ac:dyDescent="0.3">
      <c r="A837" s="164" t="s">
        <v>31</v>
      </c>
      <c r="B837" s="6" t="s">
        <v>93</v>
      </c>
      <c r="C837" s="6" t="s">
        <v>51</v>
      </c>
      <c r="D837" s="6" t="s">
        <v>90</v>
      </c>
      <c r="E837" s="6" t="s">
        <v>36</v>
      </c>
      <c r="F837" s="24" t="str">
        <f>+Tabela1[[#This Row],[WK]]&amp;Tabela1[[#This Row],[PK]]&amp;Tabela1[[#This Row],[GK]]</f>
        <v>120710</v>
      </c>
      <c r="G837" s="6" t="s">
        <v>823</v>
      </c>
      <c r="H837" s="7">
        <v>155235235.94599891</v>
      </c>
      <c r="I837" s="8">
        <v>1.371</v>
      </c>
      <c r="J837" s="7">
        <v>212827508.47999999</v>
      </c>
      <c r="K837" s="8">
        <v>7.0000000000000007E-2</v>
      </c>
      <c r="L837" s="7">
        <v>14897925.593600001</v>
      </c>
      <c r="M837" s="7">
        <v>9586402.5936000012</v>
      </c>
      <c r="N837" s="9">
        <v>1.8048312308164722</v>
      </c>
      <c r="O837" s="7">
        <v>2021326</v>
      </c>
      <c r="P837" s="8">
        <v>1.2949999999999999</v>
      </c>
      <c r="Q837" s="7">
        <v>2617617</v>
      </c>
      <c r="R837" s="8">
        <v>1.6E-2</v>
      </c>
      <c r="S837" s="7">
        <v>41881.872000000003</v>
      </c>
      <c r="T837" s="7">
        <v>24398.872000000003</v>
      </c>
      <c r="U837" s="9">
        <v>1.395576960475891</v>
      </c>
      <c r="V837" s="7">
        <v>9610801.4656000007</v>
      </c>
      <c r="W837" s="9">
        <v>1.803488580346879</v>
      </c>
      <c r="X837" s="7">
        <v>36147135.029810227</v>
      </c>
      <c r="Y837" s="7">
        <v>14134658</v>
      </c>
      <c r="Z837" s="7">
        <v>2117180.0300000003</v>
      </c>
      <c r="AA837" s="7">
        <v>822619.99981022696</v>
      </c>
      <c r="AB837" s="7">
        <v>19072677</v>
      </c>
      <c r="AC837" s="7">
        <v>0</v>
      </c>
      <c r="AD837" s="7">
        <v>26536333.564210225</v>
      </c>
      <c r="AE837" s="7">
        <v>0</v>
      </c>
      <c r="AF837" s="7">
        <v>14897925.593600001</v>
      </c>
      <c r="AG837" s="7">
        <v>41881.872000000003</v>
      </c>
      <c r="AH837" s="7">
        <v>26536333.564210225</v>
      </c>
      <c r="AI837" s="7">
        <v>4434777</v>
      </c>
      <c r="AJ837" s="7">
        <v>26328</v>
      </c>
      <c r="AK837" s="7">
        <v>9426677</v>
      </c>
      <c r="AL837" s="7">
        <v>766270</v>
      </c>
      <c r="AM837" s="7">
        <v>403151</v>
      </c>
      <c r="AN837" s="7">
        <v>0</v>
      </c>
      <c r="AO837" s="7">
        <v>0</v>
      </c>
      <c r="AP837" s="7">
        <v>14807666</v>
      </c>
      <c r="AQ837" s="7">
        <v>962744</v>
      </c>
      <c r="AR837" s="7">
        <v>5311523</v>
      </c>
      <c r="AS837" s="7">
        <v>17483</v>
      </c>
      <c r="AT837" s="7">
        <v>10804561</v>
      </c>
      <c r="AU837" s="7">
        <v>1117706</v>
      </c>
      <c r="AV837" s="7">
        <v>416913</v>
      </c>
      <c r="AW837" s="7">
        <v>0</v>
      </c>
      <c r="AX837" s="7">
        <v>0</v>
      </c>
      <c r="AY837" s="7">
        <v>16914154</v>
      </c>
      <c r="AZ837" s="7">
        <v>390892</v>
      </c>
      <c r="BA837" s="7">
        <v>2117180.0300000003</v>
      </c>
      <c r="BB837" s="7">
        <v>2988.19</v>
      </c>
      <c r="BC837" s="7">
        <v>0</v>
      </c>
      <c r="BD837" s="7">
        <v>2842.57</v>
      </c>
      <c r="BE837" s="7">
        <v>3.08</v>
      </c>
      <c r="BF837" s="7">
        <v>0</v>
      </c>
      <c r="BG837" s="7">
        <v>655208.99981022696</v>
      </c>
      <c r="BH837" s="7">
        <v>7307</v>
      </c>
      <c r="BI837" s="7">
        <v>167411</v>
      </c>
      <c r="BJ837" s="7">
        <v>2304040.4733333327</v>
      </c>
      <c r="BK837" s="7">
        <v>623997.11666666577</v>
      </c>
      <c r="BL837" s="7">
        <v>1704338.3033333335</v>
      </c>
      <c r="BM837" s="7">
        <v>3311496.8200000003</v>
      </c>
      <c r="BN837" s="130">
        <v>0.54100000000000004</v>
      </c>
      <c r="BO837" s="131">
        <v>2.9551959999999999E-4</v>
      </c>
      <c r="BP837" s="161">
        <v>7488.8781896762903</v>
      </c>
      <c r="BQ837" s="162">
        <v>19072677</v>
      </c>
      <c r="BR837" s="161">
        <v>359508</v>
      </c>
      <c r="BS837" s="163">
        <v>1903472.2298102276</v>
      </c>
      <c r="BT837" s="163">
        <v>0</v>
      </c>
      <c r="BU837" s="161">
        <v>14897925.59</v>
      </c>
      <c r="BV837" s="161">
        <v>41881.870000000003</v>
      </c>
      <c r="BW837" s="165">
        <v>24632861.329999998</v>
      </c>
      <c r="BX837" s="161">
        <v>359508</v>
      </c>
    </row>
    <row r="838" spans="1:76" ht="14.45" x14ac:dyDescent="0.3">
      <c r="A838" s="164" t="s">
        <v>31</v>
      </c>
      <c r="B838" s="6" t="s">
        <v>93</v>
      </c>
      <c r="C838" s="6" t="s">
        <v>51</v>
      </c>
      <c r="D838" s="6" t="s">
        <v>92</v>
      </c>
      <c r="E838" s="6" t="s">
        <v>36</v>
      </c>
      <c r="F838" s="24" t="str">
        <f>+Tabela1[[#This Row],[WK]]&amp;Tabela1[[#This Row],[PK]]&amp;Tabela1[[#This Row],[GK]]</f>
        <v>120711</v>
      </c>
      <c r="G838" s="6" t="s">
        <v>824</v>
      </c>
      <c r="H838" s="7">
        <v>143666143.45879892</v>
      </c>
      <c r="I838" s="8">
        <v>1.371</v>
      </c>
      <c r="J838" s="7">
        <v>196966282.68000001</v>
      </c>
      <c r="K838" s="8">
        <v>7.0000000000000007E-2</v>
      </c>
      <c r="L838" s="7">
        <v>13787639.787600001</v>
      </c>
      <c r="M838" s="7">
        <v>9371835.7876000013</v>
      </c>
      <c r="N838" s="9">
        <v>2.122339620961438</v>
      </c>
      <c r="O838" s="7">
        <v>751524</v>
      </c>
      <c r="P838" s="8">
        <v>1.2949999999999999</v>
      </c>
      <c r="Q838" s="7">
        <v>973224</v>
      </c>
      <c r="R838" s="8">
        <v>1.6E-2</v>
      </c>
      <c r="S838" s="7">
        <v>15571.584000000001</v>
      </c>
      <c r="T838" s="7">
        <v>-4013.4159999999993</v>
      </c>
      <c r="U838" s="9">
        <v>-0.20492295123819246</v>
      </c>
      <c r="V838" s="7">
        <v>9367822.3716000021</v>
      </c>
      <c r="W838" s="9">
        <v>2.1120633098021395</v>
      </c>
      <c r="X838" s="7">
        <v>31410432.518630531</v>
      </c>
      <c r="Y838" s="7">
        <v>12577211</v>
      </c>
      <c r="Z838" s="7">
        <v>498742.10499999998</v>
      </c>
      <c r="AA838" s="7">
        <v>1096064.4136305295</v>
      </c>
      <c r="AB838" s="7">
        <v>17238415</v>
      </c>
      <c r="AC838" s="7">
        <v>0</v>
      </c>
      <c r="AD838" s="7">
        <v>22042610.147030532</v>
      </c>
      <c r="AE838" s="7">
        <v>0</v>
      </c>
      <c r="AF838" s="7">
        <v>13787639.787600001</v>
      </c>
      <c r="AG838" s="7">
        <v>15571.584000000001</v>
      </c>
      <c r="AH838" s="7">
        <v>22042610.147030532</v>
      </c>
      <c r="AI838" s="7">
        <v>3686910</v>
      </c>
      <c r="AJ838" s="7">
        <v>11565</v>
      </c>
      <c r="AK838" s="7">
        <v>9866989</v>
      </c>
      <c r="AL838" s="7">
        <v>902404</v>
      </c>
      <c r="AM838" s="7">
        <v>864353</v>
      </c>
      <c r="AN838" s="7">
        <v>0</v>
      </c>
      <c r="AO838" s="7">
        <v>0</v>
      </c>
      <c r="AP838" s="7">
        <v>13251153</v>
      </c>
      <c r="AQ838" s="7">
        <v>1145745</v>
      </c>
      <c r="AR838" s="7">
        <v>4415804</v>
      </c>
      <c r="AS838" s="7">
        <v>19585</v>
      </c>
      <c r="AT838" s="7">
        <v>9978903</v>
      </c>
      <c r="AU838" s="7">
        <v>1376902</v>
      </c>
      <c r="AV838" s="7">
        <v>811434</v>
      </c>
      <c r="AW838" s="7">
        <v>0</v>
      </c>
      <c r="AX838" s="7">
        <v>0</v>
      </c>
      <c r="AY838" s="7">
        <v>14883765</v>
      </c>
      <c r="AZ838" s="7">
        <v>491454</v>
      </c>
      <c r="BA838" s="7">
        <v>498742.10499999998</v>
      </c>
      <c r="BB838" s="7">
        <v>0</v>
      </c>
      <c r="BC838" s="7">
        <v>25.36</v>
      </c>
      <c r="BD838" s="7">
        <v>5269.46</v>
      </c>
      <c r="BE838" s="7">
        <v>17.649999999999999</v>
      </c>
      <c r="BF838" s="7">
        <v>0</v>
      </c>
      <c r="BG838" s="7">
        <v>628577.41363052954</v>
      </c>
      <c r="BH838" s="7">
        <v>7010</v>
      </c>
      <c r="BI838" s="7">
        <v>467487</v>
      </c>
      <c r="BJ838" s="7">
        <v>6434059.1391666662</v>
      </c>
      <c r="BK838" s="7">
        <v>4993447.2866666662</v>
      </c>
      <c r="BL838" s="7">
        <v>92584.60000000002</v>
      </c>
      <c r="BM838" s="7">
        <v>5577278.21</v>
      </c>
      <c r="BN838" s="130">
        <v>0.55700000000000005</v>
      </c>
      <c r="BO838" s="131">
        <v>2.7328950000000003E-4</v>
      </c>
      <c r="BP838" s="161">
        <v>6925.5864834922213</v>
      </c>
      <c r="BQ838" s="162">
        <v>17238415</v>
      </c>
      <c r="BR838" s="161">
        <v>333280</v>
      </c>
      <c r="BS838" s="163">
        <v>0</v>
      </c>
      <c r="BT838" s="163">
        <v>0</v>
      </c>
      <c r="BU838" s="161">
        <v>13787639.789999999</v>
      </c>
      <c r="BV838" s="161">
        <v>15571.58</v>
      </c>
      <c r="BW838" s="165">
        <v>22042610.149999999</v>
      </c>
      <c r="BX838" s="161">
        <v>333280</v>
      </c>
    </row>
    <row r="839" spans="1:76" ht="14.45" x14ac:dyDescent="0.3">
      <c r="A839" s="164" t="s">
        <v>31</v>
      </c>
      <c r="B839" s="6" t="s">
        <v>93</v>
      </c>
      <c r="C839" s="6" t="s">
        <v>51</v>
      </c>
      <c r="D839" s="6" t="s">
        <v>93</v>
      </c>
      <c r="E839" s="6" t="s">
        <v>36</v>
      </c>
      <c r="F839" s="24" t="str">
        <f>+Tabela1[[#This Row],[WK]]&amp;Tabela1[[#This Row],[PK]]&amp;Tabela1[[#This Row],[GK]]</f>
        <v>120712</v>
      </c>
      <c r="G839" s="6" t="s">
        <v>825</v>
      </c>
      <c r="H839" s="7">
        <v>200126537.33219922</v>
      </c>
      <c r="I839" s="8">
        <v>1.371</v>
      </c>
      <c r="J839" s="7">
        <v>274373482.68000001</v>
      </c>
      <c r="K839" s="8">
        <v>7.0000000000000007E-2</v>
      </c>
      <c r="L839" s="7">
        <v>19206143.787600003</v>
      </c>
      <c r="M839" s="7">
        <v>11557860.787600003</v>
      </c>
      <c r="N839" s="9">
        <v>1.5111706493601247</v>
      </c>
      <c r="O839" s="7">
        <v>60148733</v>
      </c>
      <c r="P839" s="8">
        <v>1.2949999999999999</v>
      </c>
      <c r="Q839" s="7">
        <v>77892609</v>
      </c>
      <c r="R839" s="8">
        <v>1.6E-2</v>
      </c>
      <c r="S839" s="7">
        <v>1246281.7439999999</v>
      </c>
      <c r="T839" s="7">
        <v>856298.74399999995</v>
      </c>
      <c r="U839" s="9">
        <v>2.1957335165891845</v>
      </c>
      <c r="V839" s="7">
        <v>12414159.531600002</v>
      </c>
      <c r="W839" s="9">
        <v>1.5443827725531853</v>
      </c>
      <c r="X839" s="7">
        <v>19785582.629664622</v>
      </c>
      <c r="Y839" s="7">
        <v>1319854</v>
      </c>
      <c r="Z839" s="7">
        <v>85226.13</v>
      </c>
      <c r="AA839" s="7">
        <v>1011099.4996646221</v>
      </c>
      <c r="AB839" s="7">
        <v>16687745</v>
      </c>
      <c r="AC839" s="7">
        <v>681658</v>
      </c>
      <c r="AD839" s="7">
        <v>7371423.0980646191</v>
      </c>
      <c r="AE839" s="7">
        <v>0</v>
      </c>
      <c r="AF839" s="7">
        <v>19206143.787600003</v>
      </c>
      <c r="AG839" s="7">
        <v>1246281.7439999999</v>
      </c>
      <c r="AH839" s="7">
        <v>7371423.0980646191</v>
      </c>
      <c r="AI839" s="7">
        <v>6385819</v>
      </c>
      <c r="AJ839" s="7">
        <v>207870</v>
      </c>
      <c r="AK839" s="7">
        <v>2366951</v>
      </c>
      <c r="AL839" s="7">
        <v>0</v>
      </c>
      <c r="AM839" s="7">
        <v>420554</v>
      </c>
      <c r="AN839" s="7">
        <v>0</v>
      </c>
      <c r="AO839" s="7">
        <v>0</v>
      </c>
      <c r="AP839" s="7">
        <v>13389004</v>
      </c>
      <c r="AQ839" s="7">
        <v>990593</v>
      </c>
      <c r="AR839" s="7">
        <v>7648283</v>
      </c>
      <c r="AS839" s="7">
        <v>389983</v>
      </c>
      <c r="AT839" s="7">
        <v>2495700</v>
      </c>
      <c r="AU839" s="7">
        <v>5353</v>
      </c>
      <c r="AV839" s="7">
        <v>824467</v>
      </c>
      <c r="AW839" s="7">
        <v>0</v>
      </c>
      <c r="AX839" s="7">
        <v>0</v>
      </c>
      <c r="AY839" s="7">
        <v>15442240</v>
      </c>
      <c r="AZ839" s="7">
        <v>416844</v>
      </c>
      <c r="BA839" s="7">
        <v>85226.13</v>
      </c>
      <c r="BB839" s="7">
        <v>0</v>
      </c>
      <c r="BC839" s="7">
        <v>0</v>
      </c>
      <c r="BD839" s="7">
        <v>901.49</v>
      </c>
      <c r="BE839" s="7">
        <v>29.84</v>
      </c>
      <c r="BF839" s="7">
        <v>0</v>
      </c>
      <c r="BG839" s="7">
        <v>571458.49966462213</v>
      </c>
      <c r="BH839" s="7">
        <v>6373</v>
      </c>
      <c r="BI839" s="7">
        <v>439641</v>
      </c>
      <c r="BJ839" s="7">
        <v>6050874.940833332</v>
      </c>
      <c r="BK839" s="7">
        <v>3790118.5499999989</v>
      </c>
      <c r="BL839" s="7">
        <v>1681000.6800000004</v>
      </c>
      <c r="BM839" s="7">
        <v>5681024.2033333331</v>
      </c>
      <c r="BN839" s="130">
        <v>0.94299999999999995</v>
      </c>
      <c r="BO839" s="131">
        <v>2.5523709999999999E-4</v>
      </c>
      <c r="BP839" s="161">
        <v>6468.3496988987599</v>
      </c>
      <c r="BQ839" s="162">
        <v>16687745</v>
      </c>
      <c r="BR839" s="161">
        <v>325495</v>
      </c>
      <c r="BS839" s="163">
        <v>0</v>
      </c>
      <c r="BT839" s="163">
        <v>1724516.3500000015</v>
      </c>
      <c r="BU839" s="161">
        <v>19206143.789999999</v>
      </c>
      <c r="BV839" s="161">
        <v>1246281.74</v>
      </c>
      <c r="BW839" s="165">
        <v>9095939.4500000011</v>
      </c>
      <c r="BX839" s="161">
        <v>325495</v>
      </c>
    </row>
    <row r="840" spans="1:76" ht="14.45" x14ac:dyDescent="0.3">
      <c r="A840" s="164" t="s">
        <v>31</v>
      </c>
      <c r="B840" s="6" t="s">
        <v>93</v>
      </c>
      <c r="C840" s="6" t="s">
        <v>75</v>
      </c>
      <c r="D840" s="6" t="s">
        <v>33</v>
      </c>
      <c r="E840" s="6" t="s">
        <v>36</v>
      </c>
      <c r="F840" s="24" t="str">
        <f>+Tabela1[[#This Row],[WK]]&amp;Tabela1[[#This Row],[PK]]&amp;Tabela1[[#This Row],[GK]]</f>
        <v>120801</v>
      </c>
      <c r="G840" s="6" t="s">
        <v>826</v>
      </c>
      <c r="H840" s="7">
        <v>192238213.47979951</v>
      </c>
      <c r="I840" s="8">
        <v>1.371</v>
      </c>
      <c r="J840" s="7">
        <v>263558590.68000004</v>
      </c>
      <c r="K840" s="8">
        <v>7.0000000000000007E-2</v>
      </c>
      <c r="L840" s="7">
        <v>18449101.347600006</v>
      </c>
      <c r="M840" s="7">
        <v>12327516.347600006</v>
      </c>
      <c r="N840" s="9">
        <v>2.0137785144860367</v>
      </c>
      <c r="O840" s="7">
        <v>7802541</v>
      </c>
      <c r="P840" s="8">
        <v>1.2949999999999999</v>
      </c>
      <c r="Q840" s="7">
        <v>10104291</v>
      </c>
      <c r="R840" s="8">
        <v>1.6E-2</v>
      </c>
      <c r="S840" s="7">
        <v>161668.65600000002</v>
      </c>
      <c r="T840" s="7">
        <v>16332.656000000017</v>
      </c>
      <c r="U840" s="9">
        <v>0.11237859855782474</v>
      </c>
      <c r="V840" s="7">
        <v>12343849.003600005</v>
      </c>
      <c r="W840" s="9">
        <v>1.9696831990701662</v>
      </c>
      <c r="X840" s="7">
        <v>20808549.661509871</v>
      </c>
      <c r="Y840" s="7">
        <v>5056147</v>
      </c>
      <c r="Z840" s="7">
        <v>728578.74</v>
      </c>
      <c r="AA840" s="7">
        <v>1064783.9215098689</v>
      </c>
      <c r="AB840" s="7">
        <v>13024654</v>
      </c>
      <c r="AC840" s="7">
        <v>934386</v>
      </c>
      <c r="AD840" s="7">
        <v>8464700.6579098664</v>
      </c>
      <c r="AE840" s="7">
        <v>0</v>
      </c>
      <c r="AF840" s="7">
        <v>18449101.347600006</v>
      </c>
      <c r="AG840" s="7">
        <v>161668.65600000002</v>
      </c>
      <c r="AH840" s="7">
        <v>8464700.6579098664</v>
      </c>
      <c r="AI840" s="7">
        <v>5111126</v>
      </c>
      <c r="AJ840" s="7">
        <v>94223</v>
      </c>
      <c r="AK840" s="7">
        <v>7416042</v>
      </c>
      <c r="AL840" s="7">
        <v>0</v>
      </c>
      <c r="AM840" s="7">
        <v>460780</v>
      </c>
      <c r="AN840" s="7">
        <v>0</v>
      </c>
      <c r="AO840" s="7">
        <v>0</v>
      </c>
      <c r="AP840" s="7">
        <v>9948077</v>
      </c>
      <c r="AQ840" s="7">
        <v>747917</v>
      </c>
      <c r="AR840" s="7">
        <v>6121585</v>
      </c>
      <c r="AS840" s="7">
        <v>145336</v>
      </c>
      <c r="AT840" s="7">
        <v>7795085</v>
      </c>
      <c r="AU840" s="7">
        <v>0</v>
      </c>
      <c r="AV840" s="7">
        <v>493306</v>
      </c>
      <c r="AW840" s="7">
        <v>0</v>
      </c>
      <c r="AX840" s="7">
        <v>0</v>
      </c>
      <c r="AY840" s="7">
        <v>11559838</v>
      </c>
      <c r="AZ840" s="7">
        <v>327636</v>
      </c>
      <c r="BA840" s="7">
        <v>728578.74</v>
      </c>
      <c r="BB840" s="7">
        <v>0</v>
      </c>
      <c r="BC840" s="7">
        <v>0.03</v>
      </c>
      <c r="BD840" s="7">
        <v>7834.08</v>
      </c>
      <c r="BE840" s="7">
        <v>0</v>
      </c>
      <c r="BF840" s="7">
        <v>0</v>
      </c>
      <c r="BG840" s="7">
        <v>634943.92150986893</v>
      </c>
      <c r="BH840" s="7">
        <v>7081</v>
      </c>
      <c r="BI840" s="7">
        <v>429840</v>
      </c>
      <c r="BJ840" s="7">
        <v>5916005.0800000001</v>
      </c>
      <c r="BK840" s="7">
        <v>3706782.2466666666</v>
      </c>
      <c r="BL840" s="7">
        <v>3120202.6733333333</v>
      </c>
      <c r="BM840" s="7">
        <v>2596485.9866666668</v>
      </c>
      <c r="BN840" s="130">
        <v>0.79400000000000004</v>
      </c>
      <c r="BO840" s="131">
        <v>2.6652389999999999E-4</v>
      </c>
      <c r="BP840" s="161">
        <v>6754.4978835677539</v>
      </c>
      <c r="BQ840" s="162">
        <v>13024654</v>
      </c>
      <c r="BR840" s="161">
        <v>364611</v>
      </c>
      <c r="BS840" s="163">
        <v>0</v>
      </c>
      <c r="BT840" s="163">
        <v>1731926.0300000012</v>
      </c>
      <c r="BU840" s="161">
        <v>18449101.350000001</v>
      </c>
      <c r="BV840" s="161">
        <v>161668.66</v>
      </c>
      <c r="BW840" s="165">
        <v>10196626.690000001</v>
      </c>
      <c r="BX840" s="161">
        <v>364611</v>
      </c>
    </row>
    <row r="841" spans="1:76" ht="14.45" x14ac:dyDescent="0.3">
      <c r="A841" s="164" t="s">
        <v>31</v>
      </c>
      <c r="B841" s="6" t="s">
        <v>93</v>
      </c>
      <c r="C841" s="6" t="s">
        <v>75</v>
      </c>
      <c r="D841" s="6" t="s">
        <v>32</v>
      </c>
      <c r="E841" s="6" t="s">
        <v>36</v>
      </c>
      <c r="F841" s="24" t="str">
        <f>+Tabela1[[#This Row],[WK]]&amp;Tabela1[[#This Row],[PK]]&amp;Tabela1[[#This Row],[GK]]</f>
        <v>120802</v>
      </c>
      <c r="G841" s="6" t="s">
        <v>827</v>
      </c>
      <c r="H841" s="7">
        <v>159707664.17039943</v>
      </c>
      <c r="I841" s="8">
        <v>1.371</v>
      </c>
      <c r="J841" s="7">
        <v>218959207.57999998</v>
      </c>
      <c r="K841" s="8">
        <v>7.0000000000000007E-2</v>
      </c>
      <c r="L841" s="7">
        <v>15327144.5306</v>
      </c>
      <c r="M841" s="7">
        <v>10237066.5306</v>
      </c>
      <c r="N841" s="9">
        <v>2.0111806794709235</v>
      </c>
      <c r="O841" s="7">
        <v>3209100</v>
      </c>
      <c r="P841" s="8">
        <v>1.2949999999999999</v>
      </c>
      <c r="Q841" s="7">
        <v>4155785</v>
      </c>
      <c r="R841" s="8">
        <v>1.6E-2</v>
      </c>
      <c r="S841" s="7">
        <v>66492.56</v>
      </c>
      <c r="T841" s="7">
        <v>-42831.44</v>
      </c>
      <c r="U841" s="9">
        <v>-0.39178442062127256</v>
      </c>
      <c r="V841" s="7">
        <v>10194235.090600001</v>
      </c>
      <c r="W841" s="9">
        <v>1.9606553004749394</v>
      </c>
      <c r="X841" s="7">
        <v>17926666.090236358</v>
      </c>
      <c r="Y841" s="7">
        <v>2640225</v>
      </c>
      <c r="Z841" s="7">
        <v>122960.88</v>
      </c>
      <c r="AA841" s="7">
        <v>1013107.2102363597</v>
      </c>
      <c r="AB841" s="7">
        <v>10367383</v>
      </c>
      <c r="AC841" s="7">
        <v>3782990</v>
      </c>
      <c r="AD841" s="7">
        <v>7732430.9996363595</v>
      </c>
      <c r="AE841" s="7">
        <v>0</v>
      </c>
      <c r="AF841" s="7">
        <v>15327144.5306</v>
      </c>
      <c r="AG841" s="7">
        <v>66492.56</v>
      </c>
      <c r="AH841" s="7">
        <v>7732430.9996363595</v>
      </c>
      <c r="AI841" s="7">
        <v>4249885</v>
      </c>
      <c r="AJ841" s="7">
        <v>137924</v>
      </c>
      <c r="AK841" s="7">
        <v>5692537</v>
      </c>
      <c r="AL841" s="7">
        <v>0</v>
      </c>
      <c r="AM841" s="7">
        <v>919854</v>
      </c>
      <c r="AN841" s="7">
        <v>0</v>
      </c>
      <c r="AO841" s="7">
        <v>0</v>
      </c>
      <c r="AP841" s="7">
        <v>8369931</v>
      </c>
      <c r="AQ841" s="7">
        <v>556959</v>
      </c>
      <c r="AR841" s="7">
        <v>5090078</v>
      </c>
      <c r="AS841" s="7">
        <v>109324</v>
      </c>
      <c r="AT841" s="7">
        <v>6504710</v>
      </c>
      <c r="AU841" s="7">
        <v>0</v>
      </c>
      <c r="AV841" s="7">
        <v>1006677</v>
      </c>
      <c r="AW841" s="7">
        <v>0</v>
      </c>
      <c r="AX841" s="7">
        <v>0</v>
      </c>
      <c r="AY841" s="7">
        <v>9639537</v>
      </c>
      <c r="AZ841" s="7">
        <v>230318</v>
      </c>
      <c r="BA841" s="7">
        <v>122960.88</v>
      </c>
      <c r="BB841" s="7">
        <v>0</v>
      </c>
      <c r="BC841" s="7">
        <v>0</v>
      </c>
      <c r="BD841" s="7">
        <v>1322.16</v>
      </c>
      <c r="BE841" s="7">
        <v>0</v>
      </c>
      <c r="BF841" s="7">
        <v>0</v>
      </c>
      <c r="BG841" s="7">
        <v>530659.21023635974</v>
      </c>
      <c r="BH841" s="7">
        <v>5918</v>
      </c>
      <c r="BI841" s="7">
        <v>482448</v>
      </c>
      <c r="BJ841" s="7">
        <v>6639957.5391666656</v>
      </c>
      <c r="BK841" s="7">
        <v>3549961.1499999994</v>
      </c>
      <c r="BL841" s="7">
        <v>2241165.2366666668</v>
      </c>
      <c r="BM841" s="7">
        <v>7877655.083333333</v>
      </c>
      <c r="BN841" s="130">
        <v>0.86299999999999999</v>
      </c>
      <c r="BO841" s="131">
        <v>2.115912E-4</v>
      </c>
      <c r="BP841" s="161">
        <v>5361.7766490948889</v>
      </c>
      <c r="BQ841" s="162">
        <v>10367383</v>
      </c>
      <c r="BR841" s="161">
        <v>316453</v>
      </c>
      <c r="BS841" s="163">
        <v>0</v>
      </c>
      <c r="BT841" s="163">
        <v>1271028.9097636379</v>
      </c>
      <c r="BU841" s="161">
        <v>15327144.529999999</v>
      </c>
      <c r="BV841" s="161">
        <v>66492.56</v>
      </c>
      <c r="BW841" s="165">
        <v>9003459.9097636379</v>
      </c>
      <c r="BX841" s="161">
        <v>316453</v>
      </c>
    </row>
    <row r="842" spans="1:76" ht="14.45" x14ac:dyDescent="0.3">
      <c r="A842" s="164" t="s">
        <v>31</v>
      </c>
      <c r="B842" s="6" t="s">
        <v>93</v>
      </c>
      <c r="C842" s="6" t="s">
        <v>75</v>
      </c>
      <c r="D842" s="6" t="s">
        <v>37</v>
      </c>
      <c r="E842" s="6" t="s">
        <v>36</v>
      </c>
      <c r="F842" s="24" t="str">
        <f>+Tabela1[[#This Row],[WK]]&amp;Tabela1[[#This Row],[PK]]&amp;Tabela1[[#This Row],[GK]]</f>
        <v>120803</v>
      </c>
      <c r="G842" s="6" t="s">
        <v>828</v>
      </c>
      <c r="H842" s="7">
        <v>125022547.93679959</v>
      </c>
      <c r="I842" s="8">
        <v>1.371</v>
      </c>
      <c r="J842" s="7">
        <v>171405913.22999999</v>
      </c>
      <c r="K842" s="8">
        <v>7.0000000000000007E-2</v>
      </c>
      <c r="L842" s="7">
        <v>11998413.926100001</v>
      </c>
      <c r="M842" s="7">
        <v>8799827.9261000007</v>
      </c>
      <c r="N842" s="9">
        <v>2.7511618965692968</v>
      </c>
      <c r="O842" s="7">
        <v>875731</v>
      </c>
      <c r="P842" s="8">
        <v>1.2949999999999999</v>
      </c>
      <c r="Q842" s="7">
        <v>1134072</v>
      </c>
      <c r="R842" s="8">
        <v>1.6E-2</v>
      </c>
      <c r="S842" s="7">
        <v>18145.152000000002</v>
      </c>
      <c r="T842" s="7">
        <v>1775.1520000000019</v>
      </c>
      <c r="U842" s="9">
        <v>0.108439340256567</v>
      </c>
      <c r="V842" s="7">
        <v>8801603.0781000014</v>
      </c>
      <c r="W842" s="9">
        <v>2.7377056103100639</v>
      </c>
      <c r="X842" s="7">
        <v>13543420.064992148</v>
      </c>
      <c r="Y842" s="7">
        <v>1349921</v>
      </c>
      <c r="Z842" s="7">
        <v>808737.14500000002</v>
      </c>
      <c r="AA842" s="7">
        <v>595038.91999214748</v>
      </c>
      <c r="AB842" s="7">
        <v>6130408</v>
      </c>
      <c r="AC842" s="7">
        <v>4659315</v>
      </c>
      <c r="AD842" s="7">
        <v>4741816.9868921479</v>
      </c>
      <c r="AE842" s="7">
        <v>0</v>
      </c>
      <c r="AF842" s="7">
        <v>11998413.926100001</v>
      </c>
      <c r="AG842" s="7">
        <v>18145.152000000002</v>
      </c>
      <c r="AH842" s="7">
        <v>4741816.9868921479</v>
      </c>
      <c r="AI842" s="7">
        <v>2670611</v>
      </c>
      <c r="AJ842" s="7">
        <v>13576</v>
      </c>
      <c r="AK842" s="7">
        <v>6311747</v>
      </c>
      <c r="AL842" s="7">
        <v>0</v>
      </c>
      <c r="AM842" s="7">
        <v>332337</v>
      </c>
      <c r="AN842" s="7">
        <v>0</v>
      </c>
      <c r="AO842" s="7">
        <v>0</v>
      </c>
      <c r="AP842" s="7">
        <v>4762988</v>
      </c>
      <c r="AQ842" s="7">
        <v>358045</v>
      </c>
      <c r="AR842" s="7">
        <v>3198586</v>
      </c>
      <c r="AS842" s="7">
        <v>16370</v>
      </c>
      <c r="AT842" s="7">
        <v>6972933</v>
      </c>
      <c r="AU842" s="7">
        <v>13867</v>
      </c>
      <c r="AV842" s="7">
        <v>640951</v>
      </c>
      <c r="AW842" s="7">
        <v>0</v>
      </c>
      <c r="AX842" s="7">
        <v>0</v>
      </c>
      <c r="AY842" s="7">
        <v>5356978</v>
      </c>
      <c r="AZ842" s="7">
        <v>154086</v>
      </c>
      <c r="BA842" s="7">
        <v>808737.14500000002</v>
      </c>
      <c r="BB842" s="7">
        <v>0</v>
      </c>
      <c r="BC842" s="7">
        <v>55.88</v>
      </c>
      <c r="BD842" s="7">
        <v>8509.6200000000008</v>
      </c>
      <c r="BE842" s="7">
        <v>0.23</v>
      </c>
      <c r="BF842" s="7">
        <v>0.28999999999999998</v>
      </c>
      <c r="BG842" s="7">
        <v>396514.91999214742</v>
      </c>
      <c r="BH842" s="7">
        <v>4422</v>
      </c>
      <c r="BI842" s="7">
        <v>198524</v>
      </c>
      <c r="BJ842" s="7">
        <v>2732300.5966666662</v>
      </c>
      <c r="BK842" s="7">
        <v>1005832.1133333328</v>
      </c>
      <c r="BL842" s="7">
        <v>1678564.2466666668</v>
      </c>
      <c r="BM842" s="7">
        <v>3548745.44</v>
      </c>
      <c r="BN842" s="130">
        <v>0.89600000000000002</v>
      </c>
      <c r="BO842" s="131">
        <v>1.4230239999999999E-4</v>
      </c>
      <c r="BP842" s="161">
        <v>3605.8673340806081</v>
      </c>
      <c r="BQ842" s="162">
        <v>6130408</v>
      </c>
      <c r="BR842" s="161">
        <v>238681</v>
      </c>
      <c r="BS842" s="163">
        <v>0</v>
      </c>
      <c r="BT842" s="163">
        <v>1334075.4800000004</v>
      </c>
      <c r="BU842" s="161">
        <v>11998413.93</v>
      </c>
      <c r="BV842" s="161">
        <v>18145.150000000001</v>
      </c>
      <c r="BW842" s="165">
        <v>6075892.4700000007</v>
      </c>
      <c r="BX842" s="161">
        <v>238681</v>
      </c>
    </row>
    <row r="843" spans="1:76" ht="14.45" x14ac:dyDescent="0.3">
      <c r="A843" s="164" t="s">
        <v>31</v>
      </c>
      <c r="B843" s="6" t="s">
        <v>93</v>
      </c>
      <c r="C843" s="6" t="s">
        <v>75</v>
      </c>
      <c r="D843" s="6" t="s">
        <v>39</v>
      </c>
      <c r="E843" s="6" t="s">
        <v>36</v>
      </c>
      <c r="F843" s="24" t="str">
        <f>+Tabela1[[#This Row],[WK]]&amp;Tabela1[[#This Row],[PK]]&amp;Tabela1[[#This Row],[GK]]</f>
        <v>120804</v>
      </c>
      <c r="G843" s="6" t="s">
        <v>829</v>
      </c>
      <c r="H843" s="7">
        <v>133470529.78839943</v>
      </c>
      <c r="I843" s="8">
        <v>1.371</v>
      </c>
      <c r="J843" s="7">
        <v>182988096.33999997</v>
      </c>
      <c r="K843" s="8">
        <v>7.0000000000000007E-2</v>
      </c>
      <c r="L843" s="7">
        <v>12809166.743799999</v>
      </c>
      <c r="M843" s="7">
        <v>8399678.7437999994</v>
      </c>
      <c r="N843" s="9">
        <v>1.9049102171952843</v>
      </c>
      <c r="O843" s="7">
        <v>5370343</v>
      </c>
      <c r="P843" s="8">
        <v>1.2949999999999999</v>
      </c>
      <c r="Q843" s="7">
        <v>6954594</v>
      </c>
      <c r="R843" s="8">
        <v>1.6E-2</v>
      </c>
      <c r="S843" s="7">
        <v>111273.504</v>
      </c>
      <c r="T843" s="7">
        <v>48512.504000000001</v>
      </c>
      <c r="U843" s="9">
        <v>0.77297213237520113</v>
      </c>
      <c r="V843" s="7">
        <v>8448191.2478</v>
      </c>
      <c r="W843" s="9">
        <v>1.8890252416178079</v>
      </c>
      <c r="X843" s="7">
        <v>15700712.977177314</v>
      </c>
      <c r="Y843" s="7">
        <v>1884571</v>
      </c>
      <c r="Z843" s="7">
        <v>1287320.26</v>
      </c>
      <c r="AA843" s="7">
        <v>627308.71717731375</v>
      </c>
      <c r="AB843" s="7">
        <v>9858204</v>
      </c>
      <c r="AC843" s="7">
        <v>2043309</v>
      </c>
      <c r="AD843" s="7">
        <v>7252521.7293773154</v>
      </c>
      <c r="AE843" s="7">
        <v>0</v>
      </c>
      <c r="AF843" s="7">
        <v>12809166.743799999</v>
      </c>
      <c r="AG843" s="7">
        <v>111273.504</v>
      </c>
      <c r="AH843" s="7">
        <v>7252521.7293773154</v>
      </c>
      <c r="AI843" s="7">
        <v>3681636</v>
      </c>
      <c r="AJ843" s="7">
        <v>74588</v>
      </c>
      <c r="AK843" s="7">
        <v>5336361</v>
      </c>
      <c r="AL843" s="7">
        <v>0</v>
      </c>
      <c r="AM843" s="7">
        <v>867995</v>
      </c>
      <c r="AN843" s="7">
        <v>0</v>
      </c>
      <c r="AO843" s="7">
        <v>0</v>
      </c>
      <c r="AP843" s="7">
        <v>7627092</v>
      </c>
      <c r="AQ843" s="7">
        <v>501263</v>
      </c>
      <c r="AR843" s="7">
        <v>4409488</v>
      </c>
      <c r="AS843" s="7">
        <v>62761</v>
      </c>
      <c r="AT843" s="7">
        <v>5960210</v>
      </c>
      <c r="AU843" s="7">
        <v>0</v>
      </c>
      <c r="AV843" s="7">
        <v>196968</v>
      </c>
      <c r="AW843" s="7">
        <v>0</v>
      </c>
      <c r="AX843" s="7">
        <v>0</v>
      </c>
      <c r="AY843" s="7">
        <v>8865292</v>
      </c>
      <c r="AZ843" s="7">
        <v>209233</v>
      </c>
      <c r="BA843" s="7">
        <v>1287320.26</v>
      </c>
      <c r="BB843" s="7">
        <v>0</v>
      </c>
      <c r="BC843" s="7">
        <v>31.97</v>
      </c>
      <c r="BD843" s="7">
        <v>13735.42</v>
      </c>
      <c r="BE843" s="7">
        <v>0</v>
      </c>
      <c r="BF843" s="7">
        <v>0.5</v>
      </c>
      <c r="BG843" s="7">
        <v>432830.71717731369</v>
      </c>
      <c r="BH843" s="7">
        <v>4827</v>
      </c>
      <c r="BI843" s="7">
        <v>194478</v>
      </c>
      <c r="BJ843" s="7">
        <v>2676516.895</v>
      </c>
      <c r="BK843" s="7">
        <v>1151163.3333333333</v>
      </c>
      <c r="BL843" s="7">
        <v>2302379.11</v>
      </c>
      <c r="BM843" s="7">
        <v>1496656.0266666666</v>
      </c>
      <c r="BN843" s="130">
        <v>0.879</v>
      </c>
      <c r="BO843" s="131">
        <v>1.708554E-4</v>
      </c>
      <c r="BP843" s="161">
        <v>4329.2419407787984</v>
      </c>
      <c r="BQ843" s="162">
        <v>9858204</v>
      </c>
      <c r="BR843" s="161">
        <v>269278</v>
      </c>
      <c r="BS843" s="163">
        <v>0</v>
      </c>
      <c r="BT843" s="163">
        <v>1300267.6999999993</v>
      </c>
      <c r="BU843" s="161">
        <v>12809166.74</v>
      </c>
      <c r="BV843" s="161">
        <v>111273.5</v>
      </c>
      <c r="BW843" s="165">
        <v>8552789.4299999997</v>
      </c>
      <c r="BX843" s="161">
        <v>269278</v>
      </c>
    </row>
    <row r="844" spans="1:76" ht="14.45" x14ac:dyDescent="0.3">
      <c r="A844" s="164" t="s">
        <v>31</v>
      </c>
      <c r="B844" s="6" t="s">
        <v>93</v>
      </c>
      <c r="C844" s="6" t="s">
        <v>75</v>
      </c>
      <c r="D844" s="6" t="s">
        <v>42</v>
      </c>
      <c r="E844" s="6" t="s">
        <v>40</v>
      </c>
      <c r="F844" s="24" t="str">
        <f>+Tabela1[[#This Row],[WK]]&amp;Tabela1[[#This Row],[PK]]&amp;Tabela1[[#This Row],[GK]]</f>
        <v>120805</v>
      </c>
      <c r="G844" s="6" t="s">
        <v>830</v>
      </c>
      <c r="H844" s="7">
        <v>655653465.67640173</v>
      </c>
      <c r="I844" s="8">
        <v>1.371</v>
      </c>
      <c r="J844" s="7">
        <v>898900901.44000006</v>
      </c>
      <c r="K844" s="8">
        <v>7.0000000000000007E-2</v>
      </c>
      <c r="L844" s="7">
        <v>62923063.100800008</v>
      </c>
      <c r="M844" s="7">
        <v>37146516.100800008</v>
      </c>
      <c r="N844" s="9">
        <v>1.4410974480328962</v>
      </c>
      <c r="O844" s="7">
        <v>13747025</v>
      </c>
      <c r="P844" s="8">
        <v>1.2949999999999999</v>
      </c>
      <c r="Q844" s="7">
        <v>17802397</v>
      </c>
      <c r="R844" s="8">
        <v>1.6E-2</v>
      </c>
      <c r="S844" s="7">
        <v>284838.35200000001</v>
      </c>
      <c r="T844" s="7">
        <v>-376802.64799999999</v>
      </c>
      <c r="U844" s="9">
        <v>-0.5694971260849917</v>
      </c>
      <c r="V844" s="7">
        <v>36769713.452800006</v>
      </c>
      <c r="W844" s="9">
        <v>1.3907803913339298</v>
      </c>
      <c r="X844" s="7">
        <v>34701410.662355855</v>
      </c>
      <c r="Y844" s="7">
        <v>2108122</v>
      </c>
      <c r="Z844" s="7">
        <v>1234899.7250000001</v>
      </c>
      <c r="AA844" s="7">
        <v>2458515.9373558527</v>
      </c>
      <c r="AB844" s="7">
        <v>28543082</v>
      </c>
      <c r="AC844" s="7">
        <v>356791</v>
      </c>
      <c r="AD844" s="7">
        <v>356791</v>
      </c>
      <c r="AE844" s="7">
        <v>0</v>
      </c>
      <c r="AF844" s="7">
        <v>62923063.100800008</v>
      </c>
      <c r="AG844" s="7">
        <v>284838.35200000001</v>
      </c>
      <c r="AH844" s="7">
        <v>356791</v>
      </c>
      <c r="AI844" s="7">
        <v>21521744</v>
      </c>
      <c r="AJ844" s="7">
        <v>577747</v>
      </c>
      <c r="AK844" s="7">
        <v>7676488</v>
      </c>
      <c r="AL844" s="7">
        <v>81977</v>
      </c>
      <c r="AM844" s="7">
        <v>1304756</v>
      </c>
      <c r="AN844" s="7">
        <v>0</v>
      </c>
      <c r="AO844" s="7">
        <v>0</v>
      </c>
      <c r="AP844" s="7">
        <v>22414592</v>
      </c>
      <c r="AQ844" s="7">
        <v>2199990</v>
      </c>
      <c r="AR844" s="7">
        <v>25776547</v>
      </c>
      <c r="AS844" s="7">
        <v>661641</v>
      </c>
      <c r="AT844" s="7">
        <v>7974015</v>
      </c>
      <c r="AU844" s="7">
        <v>71941</v>
      </c>
      <c r="AV844" s="7">
        <v>762491</v>
      </c>
      <c r="AW844" s="7">
        <v>0</v>
      </c>
      <c r="AX844" s="7">
        <v>0</v>
      </c>
      <c r="AY844" s="7">
        <v>25805433</v>
      </c>
      <c r="AZ844" s="7">
        <v>918029</v>
      </c>
      <c r="BA844" s="7">
        <v>1234899.7250000001</v>
      </c>
      <c r="BB844" s="7">
        <v>0</v>
      </c>
      <c r="BC844" s="7">
        <v>4.28</v>
      </c>
      <c r="BD844" s="7">
        <v>13263.75</v>
      </c>
      <c r="BE844" s="7">
        <v>0.95</v>
      </c>
      <c r="BF844" s="7">
        <v>0</v>
      </c>
      <c r="BG844" s="7">
        <v>1675548.9373558527</v>
      </c>
      <c r="BH844" s="7">
        <v>18686</v>
      </c>
      <c r="BI844" s="7">
        <v>782967</v>
      </c>
      <c r="BJ844" s="7">
        <v>10775999.019166665</v>
      </c>
      <c r="BK844" s="7">
        <v>5130990.4433333296</v>
      </c>
      <c r="BL844" s="7">
        <v>6991055.6733333347</v>
      </c>
      <c r="BM844" s="7">
        <v>8597922.9566666689</v>
      </c>
      <c r="BN844" s="130">
        <v>0.96799999999999997</v>
      </c>
      <c r="BO844" s="131">
        <v>7.2518780000000002E-4</v>
      </c>
      <c r="BP844" s="161">
        <v>18377.516979021257</v>
      </c>
      <c r="BQ844" s="162">
        <v>28543082</v>
      </c>
      <c r="BR844" s="161">
        <v>965242</v>
      </c>
      <c r="BS844" s="163">
        <v>0</v>
      </c>
      <c r="BT844" s="163">
        <v>2870646.5471999943</v>
      </c>
      <c r="BU844" s="161">
        <v>62923063.100000001</v>
      </c>
      <c r="BV844" s="161">
        <v>284838.34999999998</v>
      </c>
      <c r="BW844" s="165">
        <v>3227437.5471999943</v>
      </c>
      <c r="BX844" s="161">
        <v>965242</v>
      </c>
    </row>
    <row r="845" spans="1:76" ht="14.45" x14ac:dyDescent="0.3">
      <c r="A845" s="164" t="s">
        <v>31</v>
      </c>
      <c r="B845" s="6" t="s">
        <v>93</v>
      </c>
      <c r="C845" s="6" t="s">
        <v>75</v>
      </c>
      <c r="D845" s="6" t="s">
        <v>44</v>
      </c>
      <c r="E845" s="6" t="s">
        <v>36</v>
      </c>
      <c r="F845" s="24" t="str">
        <f>+Tabela1[[#This Row],[WK]]&amp;Tabela1[[#This Row],[PK]]&amp;Tabela1[[#This Row],[GK]]</f>
        <v>120806</v>
      </c>
      <c r="G845" s="6" t="s">
        <v>831</v>
      </c>
      <c r="H845" s="7">
        <v>50610569.546400003</v>
      </c>
      <c r="I845" s="8">
        <v>1.371</v>
      </c>
      <c r="J845" s="7">
        <v>69387090.850000009</v>
      </c>
      <c r="K845" s="8">
        <v>7.0000000000000007E-2</v>
      </c>
      <c r="L845" s="7">
        <v>4857096.3595000012</v>
      </c>
      <c r="M845" s="7">
        <v>3320625.3595000012</v>
      </c>
      <c r="N845" s="9">
        <v>2.1612027558606712</v>
      </c>
      <c r="O845" s="7">
        <v>5363056</v>
      </c>
      <c r="P845" s="8">
        <v>1.2949999999999999</v>
      </c>
      <c r="Q845" s="7">
        <v>6945158</v>
      </c>
      <c r="R845" s="8">
        <v>1.6E-2</v>
      </c>
      <c r="S845" s="7">
        <v>111122.52800000001</v>
      </c>
      <c r="T845" s="7">
        <v>71129.528000000006</v>
      </c>
      <c r="U845" s="9">
        <v>1.7785494461530769</v>
      </c>
      <c r="V845" s="7">
        <v>3391754.8875000011</v>
      </c>
      <c r="W845" s="9">
        <v>2.1514953005587194</v>
      </c>
      <c r="X845" s="7">
        <v>7960781.4500000002</v>
      </c>
      <c r="Y845" s="7">
        <v>2095594</v>
      </c>
      <c r="Z845" s="7">
        <v>552604.45000000007</v>
      </c>
      <c r="AA845" s="7">
        <v>430802</v>
      </c>
      <c r="AB845" s="7">
        <v>4400128</v>
      </c>
      <c r="AC845" s="7">
        <v>481653</v>
      </c>
      <c r="AD845" s="7">
        <v>4569026.5624999991</v>
      </c>
      <c r="AE845" s="7">
        <v>0</v>
      </c>
      <c r="AF845" s="7">
        <v>4857096.3595000012</v>
      </c>
      <c r="AG845" s="7">
        <v>111122.52800000001</v>
      </c>
      <c r="AH845" s="7">
        <v>4569026.5624999991</v>
      </c>
      <c r="AI845" s="7">
        <v>1282854</v>
      </c>
      <c r="AJ845" s="7">
        <v>20482</v>
      </c>
      <c r="AK845" s="7">
        <v>3047070</v>
      </c>
      <c r="AL845" s="7">
        <v>0</v>
      </c>
      <c r="AM845" s="7">
        <v>340447</v>
      </c>
      <c r="AN845" s="7">
        <v>0</v>
      </c>
      <c r="AO845" s="7">
        <v>0</v>
      </c>
      <c r="AP845" s="7">
        <v>3472172</v>
      </c>
      <c r="AQ845" s="7">
        <v>270523</v>
      </c>
      <c r="AR845" s="7">
        <v>1536471</v>
      </c>
      <c r="AS845" s="7">
        <v>39993</v>
      </c>
      <c r="AT845" s="7">
        <v>3421863</v>
      </c>
      <c r="AU845" s="7">
        <v>0</v>
      </c>
      <c r="AV845" s="7">
        <v>151558</v>
      </c>
      <c r="AW845" s="7">
        <v>0</v>
      </c>
      <c r="AX845" s="7">
        <v>0</v>
      </c>
      <c r="AY845" s="7">
        <v>4048636</v>
      </c>
      <c r="AZ845" s="7">
        <v>113537</v>
      </c>
      <c r="BA845" s="7">
        <v>552604.45000000007</v>
      </c>
      <c r="BB845" s="7">
        <v>0</v>
      </c>
      <c r="BC845" s="7">
        <v>16.63</v>
      </c>
      <c r="BD845" s="7">
        <v>5886.55</v>
      </c>
      <c r="BE845" s="7">
        <v>0</v>
      </c>
      <c r="BF845" s="7">
        <v>0</v>
      </c>
      <c r="BG845" s="7">
        <v>320594</v>
      </c>
      <c r="BH845" s="7">
        <v>2422</v>
      </c>
      <c r="BI845" s="7">
        <v>110208</v>
      </c>
      <c r="BJ845" s="7">
        <v>1516815.2191666667</v>
      </c>
      <c r="BK845" s="7">
        <v>870673.32666666666</v>
      </c>
      <c r="BL845" s="7">
        <v>748407.58000000007</v>
      </c>
      <c r="BM845" s="7">
        <v>1087752.4099999999</v>
      </c>
      <c r="BN845" s="130">
        <v>0.74299999999999999</v>
      </c>
      <c r="BO845" s="131">
        <v>8.4462900000000001E-5</v>
      </c>
      <c r="BP845" s="161">
        <v>2140.1082762481747</v>
      </c>
      <c r="BQ845" s="162">
        <v>4400128</v>
      </c>
      <c r="BR845" s="161">
        <v>130759</v>
      </c>
      <c r="BS845" s="163">
        <v>0</v>
      </c>
      <c r="BT845" s="163">
        <v>849853.25000000081</v>
      </c>
      <c r="BU845" s="161">
        <v>4857096.3600000003</v>
      </c>
      <c r="BV845" s="161">
        <v>111122.53</v>
      </c>
      <c r="BW845" s="165">
        <v>5418879.8100000005</v>
      </c>
      <c r="BX845" s="161">
        <v>130759</v>
      </c>
    </row>
    <row r="846" spans="1:76" ht="14.45" x14ac:dyDescent="0.3">
      <c r="A846" s="164" t="s">
        <v>31</v>
      </c>
      <c r="B846" s="6" t="s">
        <v>93</v>
      </c>
      <c r="C846" s="6" t="s">
        <v>75</v>
      </c>
      <c r="D846" s="6" t="s">
        <v>51</v>
      </c>
      <c r="E846" s="6" t="s">
        <v>36</v>
      </c>
      <c r="F846" s="24" t="str">
        <f>+Tabela1[[#This Row],[WK]]&amp;Tabela1[[#This Row],[PK]]&amp;Tabela1[[#This Row],[GK]]</f>
        <v>120807</v>
      </c>
      <c r="G846" s="6" t="s">
        <v>832</v>
      </c>
      <c r="H846" s="7">
        <v>79014313.307999983</v>
      </c>
      <c r="I846" s="8">
        <v>1.371</v>
      </c>
      <c r="J846" s="7">
        <v>108328623.54000001</v>
      </c>
      <c r="K846" s="8">
        <v>7.0000000000000007E-2</v>
      </c>
      <c r="L846" s="7">
        <v>7583003.6478000013</v>
      </c>
      <c r="M846" s="7">
        <v>4944771.6478000013</v>
      </c>
      <c r="N846" s="9">
        <v>1.8742747596875489</v>
      </c>
      <c r="O846" s="7">
        <v>832443</v>
      </c>
      <c r="P846" s="8">
        <v>1.2949999999999999</v>
      </c>
      <c r="Q846" s="7">
        <v>1078014</v>
      </c>
      <c r="R846" s="8">
        <v>1.6E-2</v>
      </c>
      <c r="S846" s="7">
        <v>17248.224000000002</v>
      </c>
      <c r="T846" s="7">
        <v>7516.224000000002</v>
      </c>
      <c r="U846" s="9">
        <v>0.77232059186189905</v>
      </c>
      <c r="V846" s="7">
        <v>4952287.8718000017</v>
      </c>
      <c r="W846" s="9">
        <v>1.8702247733730526</v>
      </c>
      <c r="X846" s="7">
        <v>10356478.550000001</v>
      </c>
      <c r="Y846" s="7">
        <v>1310521</v>
      </c>
      <c r="Z846" s="7">
        <v>713156.55</v>
      </c>
      <c r="AA846" s="7">
        <v>544628</v>
      </c>
      <c r="AB846" s="7">
        <v>5134139</v>
      </c>
      <c r="AC846" s="7">
        <v>2654034</v>
      </c>
      <c r="AD846" s="7">
        <v>5404190.678199999</v>
      </c>
      <c r="AE846" s="7">
        <v>0</v>
      </c>
      <c r="AF846" s="7">
        <v>7583003.6478000013</v>
      </c>
      <c r="AG846" s="7">
        <v>17248.224000000002</v>
      </c>
      <c r="AH846" s="7">
        <v>5404190.678199999</v>
      </c>
      <c r="AI846" s="7">
        <v>2202752</v>
      </c>
      <c r="AJ846" s="7">
        <v>6400</v>
      </c>
      <c r="AK846" s="7">
        <v>3908004</v>
      </c>
      <c r="AL846" s="7">
        <v>0</v>
      </c>
      <c r="AM846" s="7">
        <v>669449</v>
      </c>
      <c r="AN846" s="7">
        <v>0</v>
      </c>
      <c r="AO846" s="7">
        <v>0</v>
      </c>
      <c r="AP846" s="7">
        <v>4249936</v>
      </c>
      <c r="AQ846" s="7">
        <v>179022</v>
      </c>
      <c r="AR846" s="7">
        <v>2638232</v>
      </c>
      <c r="AS846" s="7">
        <v>9732</v>
      </c>
      <c r="AT846" s="7">
        <v>4373225</v>
      </c>
      <c r="AU846" s="7">
        <v>0</v>
      </c>
      <c r="AV846" s="7">
        <v>736219</v>
      </c>
      <c r="AW846" s="7">
        <v>0</v>
      </c>
      <c r="AX846" s="7">
        <v>0</v>
      </c>
      <c r="AY846" s="7">
        <v>4865347</v>
      </c>
      <c r="AZ846" s="7">
        <v>72988</v>
      </c>
      <c r="BA846" s="7">
        <v>713156.55</v>
      </c>
      <c r="BB846" s="7">
        <v>0</v>
      </c>
      <c r="BC846" s="7">
        <v>0</v>
      </c>
      <c r="BD846" s="7">
        <v>7668.35</v>
      </c>
      <c r="BE846" s="7">
        <v>0</v>
      </c>
      <c r="BF846" s="7">
        <v>0</v>
      </c>
      <c r="BG846" s="7">
        <v>320594</v>
      </c>
      <c r="BH846" s="7">
        <v>3311</v>
      </c>
      <c r="BI846" s="7">
        <v>224034</v>
      </c>
      <c r="BJ846" s="7">
        <v>3083495.9275000007</v>
      </c>
      <c r="BK846" s="7">
        <v>1438701.4800000004</v>
      </c>
      <c r="BL846" s="7">
        <v>2055535.3366666667</v>
      </c>
      <c r="BM846" s="7">
        <v>2468107.1166666667</v>
      </c>
      <c r="BN846" s="130">
        <v>0.86399999999999999</v>
      </c>
      <c r="BO846" s="131">
        <v>1.0572749999999999E-4</v>
      </c>
      <c r="BP846" s="161">
        <v>2679.3875473551243</v>
      </c>
      <c r="BQ846" s="162">
        <v>5134139</v>
      </c>
      <c r="BR846" s="161">
        <v>179943</v>
      </c>
      <c r="BS846" s="163">
        <v>0</v>
      </c>
      <c r="BT846" s="163">
        <v>871243.1400000006</v>
      </c>
      <c r="BU846" s="161">
        <v>7583003.6500000004</v>
      </c>
      <c r="BV846" s="161">
        <v>17248.22</v>
      </c>
      <c r="BW846" s="165">
        <v>6275433.8200000003</v>
      </c>
      <c r="BX846" s="161">
        <v>179943</v>
      </c>
    </row>
    <row r="847" spans="1:76" ht="14.45" x14ac:dyDescent="0.3">
      <c r="A847" s="164" t="s">
        <v>31</v>
      </c>
      <c r="B847" s="6" t="s">
        <v>93</v>
      </c>
      <c r="C847" s="6" t="s">
        <v>77</v>
      </c>
      <c r="D847" s="6" t="s">
        <v>33</v>
      </c>
      <c r="E847" s="6" t="s">
        <v>40</v>
      </c>
      <c r="F847" s="24" t="str">
        <f>+Tabela1[[#This Row],[WK]]&amp;Tabela1[[#This Row],[PK]]&amp;Tabela1[[#This Row],[GK]]</f>
        <v>120901</v>
      </c>
      <c r="G847" s="6" t="s">
        <v>833</v>
      </c>
      <c r="H847" s="7">
        <v>521664507.86960143</v>
      </c>
      <c r="I847" s="8">
        <v>1.371</v>
      </c>
      <c r="J847" s="7">
        <v>715202040.28000009</v>
      </c>
      <c r="K847" s="8">
        <v>7.0000000000000007E-2</v>
      </c>
      <c r="L847" s="7">
        <v>50064142.819600008</v>
      </c>
      <c r="M847" s="7">
        <v>28827811.819600008</v>
      </c>
      <c r="N847" s="9">
        <v>1.3574761016674683</v>
      </c>
      <c r="O847" s="7">
        <v>43798717</v>
      </c>
      <c r="P847" s="8">
        <v>1.2949999999999999</v>
      </c>
      <c r="Q847" s="7">
        <v>56719339</v>
      </c>
      <c r="R847" s="8">
        <v>1.6E-2</v>
      </c>
      <c r="S847" s="7">
        <v>907509.424</v>
      </c>
      <c r="T847" s="7">
        <v>-217667.576</v>
      </c>
      <c r="U847" s="9">
        <v>-0.19345185335285026</v>
      </c>
      <c r="V847" s="7">
        <v>28610144.243600011</v>
      </c>
      <c r="W847" s="9">
        <v>1.2794371579770027</v>
      </c>
      <c r="X847" s="7">
        <v>38011228.613318503</v>
      </c>
      <c r="Y847" s="7">
        <v>2083767</v>
      </c>
      <c r="Z847" s="7">
        <v>0</v>
      </c>
      <c r="AA847" s="7">
        <v>2692013.613318501</v>
      </c>
      <c r="AB847" s="7">
        <v>33235448</v>
      </c>
      <c r="AC847" s="7">
        <v>0</v>
      </c>
      <c r="AD847" s="7">
        <v>9401084.3697184939</v>
      </c>
      <c r="AE847" s="7">
        <v>0</v>
      </c>
      <c r="AF847" s="7">
        <v>50064142.819600008</v>
      </c>
      <c r="AG847" s="7">
        <v>907509.424</v>
      </c>
      <c r="AH847" s="7">
        <v>9401084.3697184939</v>
      </c>
      <c r="AI847" s="7">
        <v>17730958</v>
      </c>
      <c r="AJ847" s="7">
        <v>1735225</v>
      </c>
      <c r="AK847" s="7">
        <v>2108784</v>
      </c>
      <c r="AL847" s="7">
        <v>0</v>
      </c>
      <c r="AM847" s="7">
        <v>985546</v>
      </c>
      <c r="AN847" s="7">
        <v>0</v>
      </c>
      <c r="AO847" s="7">
        <v>0</v>
      </c>
      <c r="AP847" s="7">
        <v>27875927</v>
      </c>
      <c r="AQ847" s="7">
        <v>1845923</v>
      </c>
      <c r="AR847" s="7">
        <v>21236331</v>
      </c>
      <c r="AS847" s="7">
        <v>1125177</v>
      </c>
      <c r="AT847" s="7">
        <v>2916472</v>
      </c>
      <c r="AU847" s="7">
        <v>0</v>
      </c>
      <c r="AV847" s="7">
        <v>921217</v>
      </c>
      <c r="AW847" s="7">
        <v>0</v>
      </c>
      <c r="AX847" s="7">
        <v>0</v>
      </c>
      <c r="AY847" s="7">
        <v>31022325</v>
      </c>
      <c r="AZ847" s="7">
        <v>794760</v>
      </c>
      <c r="BA847" s="7">
        <v>0</v>
      </c>
      <c r="BB847" s="7">
        <v>0</v>
      </c>
      <c r="BC847" s="7">
        <v>0</v>
      </c>
      <c r="BD847" s="7">
        <v>0</v>
      </c>
      <c r="BE847" s="7">
        <v>0</v>
      </c>
      <c r="BF847" s="7">
        <v>0</v>
      </c>
      <c r="BG847" s="7">
        <v>1392554.6133185008</v>
      </c>
      <c r="BH847" s="7">
        <v>15530</v>
      </c>
      <c r="BI847" s="7">
        <v>1299459</v>
      </c>
      <c r="BJ847" s="7">
        <v>17884556.908333331</v>
      </c>
      <c r="BK847" s="7">
        <v>14552693.103333332</v>
      </c>
      <c r="BL847" s="7">
        <v>2776170.2233333332</v>
      </c>
      <c r="BM847" s="7">
        <v>7775114.7733333334</v>
      </c>
      <c r="BN847" s="130">
        <v>0.96399999999999997</v>
      </c>
      <c r="BO847" s="131">
        <v>6.3171029999999995E-4</v>
      </c>
      <c r="BP847" s="161">
        <v>16008.290051412245</v>
      </c>
      <c r="BQ847" s="162">
        <v>33235448</v>
      </c>
      <c r="BR847" s="161">
        <v>791557</v>
      </c>
      <c r="BS847" s="163">
        <v>0</v>
      </c>
      <c r="BT847" s="163">
        <v>1935102.3866814971</v>
      </c>
      <c r="BU847" s="161">
        <v>50064142.82</v>
      </c>
      <c r="BV847" s="161">
        <v>907509.42</v>
      </c>
      <c r="BW847" s="165">
        <v>11336186.756681496</v>
      </c>
      <c r="BX847" s="161">
        <v>791557</v>
      </c>
    </row>
    <row r="848" spans="1:76" ht="14.45" x14ac:dyDescent="0.3">
      <c r="A848" s="164" t="s">
        <v>31</v>
      </c>
      <c r="B848" s="6" t="s">
        <v>93</v>
      </c>
      <c r="C848" s="6" t="s">
        <v>77</v>
      </c>
      <c r="D848" s="6" t="s">
        <v>32</v>
      </c>
      <c r="E848" s="6" t="s">
        <v>36</v>
      </c>
      <c r="F848" s="24" t="str">
        <f>+Tabela1[[#This Row],[WK]]&amp;Tabela1[[#This Row],[PK]]&amp;Tabela1[[#This Row],[GK]]</f>
        <v>120902</v>
      </c>
      <c r="G848" s="6" t="s">
        <v>834</v>
      </c>
      <c r="H848" s="7">
        <v>234555204.58979848</v>
      </c>
      <c r="I848" s="8">
        <v>1.371</v>
      </c>
      <c r="J848" s="7">
        <v>321575185.5</v>
      </c>
      <c r="K848" s="8">
        <v>7.0000000000000007E-2</v>
      </c>
      <c r="L848" s="7">
        <v>22510262.985000003</v>
      </c>
      <c r="M848" s="7">
        <v>15344342.985000003</v>
      </c>
      <c r="N848" s="9">
        <v>2.1412942071639094</v>
      </c>
      <c r="O848" s="7">
        <v>2045728</v>
      </c>
      <c r="P848" s="8">
        <v>1.2949999999999999</v>
      </c>
      <c r="Q848" s="7">
        <v>2649218</v>
      </c>
      <c r="R848" s="8">
        <v>1.6E-2</v>
      </c>
      <c r="S848" s="7">
        <v>42387.487999999998</v>
      </c>
      <c r="T848" s="7">
        <v>-2674.5120000000024</v>
      </c>
      <c r="U848" s="9">
        <v>-5.9351826372553422E-2</v>
      </c>
      <c r="V848" s="7">
        <v>15341668.473000005</v>
      </c>
      <c r="W848" s="9">
        <v>2.1275421950852191</v>
      </c>
      <c r="X848" s="7">
        <v>37936919.716628127</v>
      </c>
      <c r="Y848" s="7">
        <v>12556323</v>
      </c>
      <c r="Z848" s="7">
        <v>697557.97</v>
      </c>
      <c r="AA848" s="7">
        <v>1192291.7466281275</v>
      </c>
      <c r="AB848" s="7">
        <v>23490747</v>
      </c>
      <c r="AC848" s="7">
        <v>0</v>
      </c>
      <c r="AD848" s="7">
        <v>22595251.243628122</v>
      </c>
      <c r="AE848" s="7">
        <v>0</v>
      </c>
      <c r="AF848" s="7">
        <v>22510262.985000003</v>
      </c>
      <c r="AG848" s="7">
        <v>42387.487999999998</v>
      </c>
      <c r="AH848" s="7">
        <v>22595251.243628122</v>
      </c>
      <c r="AI848" s="7">
        <v>5983078</v>
      </c>
      <c r="AJ848" s="7">
        <v>42506</v>
      </c>
      <c r="AK848" s="7">
        <v>12262781</v>
      </c>
      <c r="AL848" s="7">
        <v>1401098</v>
      </c>
      <c r="AM848" s="7">
        <v>491432</v>
      </c>
      <c r="AN848" s="7">
        <v>0</v>
      </c>
      <c r="AO848" s="7">
        <v>0</v>
      </c>
      <c r="AP848" s="7">
        <v>17720035</v>
      </c>
      <c r="AQ848" s="7">
        <v>1372507</v>
      </c>
      <c r="AR848" s="7">
        <v>7165920</v>
      </c>
      <c r="AS848" s="7">
        <v>45062</v>
      </c>
      <c r="AT848" s="7">
        <v>13969528</v>
      </c>
      <c r="AU848" s="7">
        <v>1467366</v>
      </c>
      <c r="AV848" s="7">
        <v>557198</v>
      </c>
      <c r="AW848" s="7">
        <v>0</v>
      </c>
      <c r="AX848" s="7">
        <v>0</v>
      </c>
      <c r="AY848" s="7">
        <v>20320319</v>
      </c>
      <c r="AZ848" s="7">
        <v>600125</v>
      </c>
      <c r="BA848" s="7">
        <v>697557.97</v>
      </c>
      <c r="BB848" s="7">
        <v>0</v>
      </c>
      <c r="BC848" s="7">
        <v>0.37</v>
      </c>
      <c r="BD848" s="7">
        <v>7499.39</v>
      </c>
      <c r="BE848" s="7">
        <v>0</v>
      </c>
      <c r="BF848" s="7">
        <v>0</v>
      </c>
      <c r="BG848" s="7">
        <v>905115.74662812753</v>
      </c>
      <c r="BH848" s="7">
        <v>10094</v>
      </c>
      <c r="BI848" s="7">
        <v>287176</v>
      </c>
      <c r="BJ848" s="7">
        <v>3952511.4174999995</v>
      </c>
      <c r="BK848" s="7">
        <v>1814098.6566666663</v>
      </c>
      <c r="BL848" s="7">
        <v>807443.18</v>
      </c>
      <c r="BM848" s="7">
        <v>6938764.6833333336</v>
      </c>
      <c r="BN848" s="130">
        <v>0.65700000000000003</v>
      </c>
      <c r="BO848" s="131">
        <v>3.6341280000000002E-4</v>
      </c>
      <c r="BP848" s="161">
        <v>9209.7693702031065</v>
      </c>
      <c r="BQ848" s="162">
        <v>23490747</v>
      </c>
      <c r="BR848" s="161">
        <v>478850</v>
      </c>
      <c r="BS848" s="163">
        <v>0</v>
      </c>
      <c r="BT848" s="163">
        <v>2456466.2833718732</v>
      </c>
      <c r="BU848" s="161">
        <v>22510262.989999998</v>
      </c>
      <c r="BV848" s="161">
        <v>42387.49</v>
      </c>
      <c r="BW848" s="165">
        <v>25051717.523371872</v>
      </c>
      <c r="BX848" s="161">
        <v>478850</v>
      </c>
    </row>
    <row r="849" spans="1:76" ht="14.45" x14ac:dyDescent="0.3">
      <c r="A849" s="164" t="s">
        <v>31</v>
      </c>
      <c r="B849" s="6" t="s">
        <v>93</v>
      </c>
      <c r="C849" s="6" t="s">
        <v>77</v>
      </c>
      <c r="D849" s="6" t="s">
        <v>37</v>
      </c>
      <c r="E849" s="6" t="s">
        <v>40</v>
      </c>
      <c r="F849" s="24" t="str">
        <f>+Tabela1[[#This Row],[WK]]&amp;Tabela1[[#This Row],[PK]]&amp;Tabela1[[#This Row],[GK]]</f>
        <v>120903</v>
      </c>
      <c r="G849" s="6" t="s">
        <v>835</v>
      </c>
      <c r="H849" s="7">
        <v>1635263666.5531776</v>
      </c>
      <c r="I849" s="8">
        <v>1.371</v>
      </c>
      <c r="J849" s="7">
        <v>2241946486.8400002</v>
      </c>
      <c r="K849" s="8">
        <v>7.0000000000000007E-2</v>
      </c>
      <c r="L849" s="7">
        <v>156936254.07880002</v>
      </c>
      <c r="M849" s="7">
        <v>81902338.078800023</v>
      </c>
      <c r="N849" s="9">
        <v>1.0915375665425755</v>
      </c>
      <c r="O849" s="7">
        <v>935896827</v>
      </c>
      <c r="P849" s="8">
        <v>1.2949999999999999</v>
      </c>
      <c r="Q849" s="7">
        <v>1211986391</v>
      </c>
      <c r="R849" s="8">
        <v>1.6E-2</v>
      </c>
      <c r="S849" s="7">
        <v>19391782.256000001</v>
      </c>
      <c r="T849" s="7">
        <v>15212693.256000001</v>
      </c>
      <c r="U849" s="9">
        <v>3.6401936536886392</v>
      </c>
      <c r="V849" s="7">
        <v>97115031.334800035</v>
      </c>
      <c r="W849" s="9">
        <v>1.2259985760520009</v>
      </c>
      <c r="X849" s="7">
        <v>101190662.20898362</v>
      </c>
      <c r="Y849" s="7">
        <v>0</v>
      </c>
      <c r="Z849" s="7">
        <v>297.59999999999997</v>
      </c>
      <c r="AA849" s="7">
        <v>5822488.6089836117</v>
      </c>
      <c r="AB849" s="7">
        <v>95367876</v>
      </c>
      <c r="AC849" s="7">
        <v>0</v>
      </c>
      <c r="AD849" s="7">
        <v>4075630.8741835915</v>
      </c>
      <c r="AE849" s="7">
        <v>0</v>
      </c>
      <c r="AF849" s="7">
        <v>156936254.07880002</v>
      </c>
      <c r="AG849" s="7">
        <v>19391782.256000001</v>
      </c>
      <c r="AH849" s="7">
        <v>4075630.8741835915</v>
      </c>
      <c r="AI849" s="7">
        <v>62648448</v>
      </c>
      <c r="AJ849" s="7">
        <v>3401897</v>
      </c>
      <c r="AK849" s="7">
        <v>3274301</v>
      </c>
      <c r="AL849" s="7">
        <v>0</v>
      </c>
      <c r="AM849" s="7">
        <v>1844008</v>
      </c>
      <c r="AN849" s="7">
        <v>0</v>
      </c>
      <c r="AO849" s="7">
        <v>0</v>
      </c>
      <c r="AP849" s="7">
        <v>76054982</v>
      </c>
      <c r="AQ849" s="7">
        <v>6635775</v>
      </c>
      <c r="AR849" s="7">
        <v>75033916</v>
      </c>
      <c r="AS849" s="7">
        <v>4179089</v>
      </c>
      <c r="AT849" s="7">
        <v>2465699</v>
      </c>
      <c r="AU849" s="7">
        <v>0</v>
      </c>
      <c r="AV849" s="7">
        <v>1995697</v>
      </c>
      <c r="AW849" s="7">
        <v>0</v>
      </c>
      <c r="AX849" s="7">
        <v>0</v>
      </c>
      <c r="AY849" s="7">
        <v>87562372</v>
      </c>
      <c r="AZ849" s="7">
        <v>2891955</v>
      </c>
      <c r="BA849" s="7">
        <v>297.59999999999997</v>
      </c>
      <c r="BB849" s="7">
        <v>0</v>
      </c>
      <c r="BC849" s="7">
        <v>0.96</v>
      </c>
      <c r="BD849" s="7">
        <v>0</v>
      </c>
      <c r="BE849" s="7">
        <v>0</v>
      </c>
      <c r="BF849" s="7">
        <v>0</v>
      </c>
      <c r="BG849" s="7">
        <v>4083601.6089836112</v>
      </c>
      <c r="BH849" s="7">
        <v>45541</v>
      </c>
      <c r="BI849" s="7">
        <v>1738887</v>
      </c>
      <c r="BJ849" s="7">
        <v>23932304.392499994</v>
      </c>
      <c r="BK849" s="7">
        <v>16399864.016666664</v>
      </c>
      <c r="BL849" s="7">
        <v>6873476.7166666659</v>
      </c>
      <c r="BM849" s="7">
        <v>16382808.069999998</v>
      </c>
      <c r="BN849" s="130">
        <v>1.091</v>
      </c>
      <c r="BO849" s="131">
        <v>1.8076231E-3</v>
      </c>
      <c r="BP849" s="161">
        <v>45807.721982116134</v>
      </c>
      <c r="BQ849" s="162">
        <v>95367876</v>
      </c>
      <c r="BR849" s="161">
        <v>2465871</v>
      </c>
      <c r="BS849" s="163">
        <v>0</v>
      </c>
      <c r="BT849" s="163">
        <v>1190931.7910163701</v>
      </c>
      <c r="BU849" s="161">
        <v>156936254.08000001</v>
      </c>
      <c r="BV849" s="161">
        <v>19391782.260000002</v>
      </c>
      <c r="BW849" s="165">
        <v>5266562.6610163702</v>
      </c>
      <c r="BX849" s="161">
        <v>2465871</v>
      </c>
    </row>
    <row r="850" spans="1:76" ht="14.45" x14ac:dyDescent="0.3">
      <c r="A850" s="164" t="s">
        <v>31</v>
      </c>
      <c r="B850" s="6" t="s">
        <v>93</v>
      </c>
      <c r="C850" s="6" t="s">
        <v>77</v>
      </c>
      <c r="D850" s="6" t="s">
        <v>39</v>
      </c>
      <c r="E850" s="6" t="s">
        <v>36</v>
      </c>
      <c r="F850" s="24" t="str">
        <f>+Tabela1[[#This Row],[WK]]&amp;Tabela1[[#This Row],[PK]]&amp;Tabela1[[#This Row],[GK]]</f>
        <v>120904</v>
      </c>
      <c r="G850" s="6" t="s">
        <v>836</v>
      </c>
      <c r="H850" s="7">
        <v>310633226.34259748</v>
      </c>
      <c r="I850" s="8">
        <v>1.371</v>
      </c>
      <c r="J850" s="7">
        <v>425878153.30999994</v>
      </c>
      <c r="K850" s="8">
        <v>7.0000000000000007E-2</v>
      </c>
      <c r="L850" s="7">
        <v>29811470.731699999</v>
      </c>
      <c r="M850" s="7">
        <v>17349558.731699999</v>
      </c>
      <c r="N850" s="9">
        <v>1.3922068083693737</v>
      </c>
      <c r="O850" s="7">
        <v>53169594</v>
      </c>
      <c r="P850" s="8">
        <v>1.2949999999999999</v>
      </c>
      <c r="Q850" s="7">
        <v>68854624</v>
      </c>
      <c r="R850" s="8">
        <v>1.6E-2</v>
      </c>
      <c r="S850" s="7">
        <v>1101673.9839999999</v>
      </c>
      <c r="T850" s="7">
        <v>571519.98399999994</v>
      </c>
      <c r="U850" s="9">
        <v>1.0780263546063973</v>
      </c>
      <c r="V850" s="7">
        <v>17921078.715700001</v>
      </c>
      <c r="W850" s="9">
        <v>1.3793863667025708</v>
      </c>
      <c r="X850" s="7">
        <v>32390666.776171591</v>
      </c>
      <c r="Y850" s="7">
        <v>5106160</v>
      </c>
      <c r="Z850" s="7">
        <v>6053.06</v>
      </c>
      <c r="AA850" s="7">
        <v>1451525.7161715911</v>
      </c>
      <c r="AB850" s="7">
        <v>23718474</v>
      </c>
      <c r="AC850" s="7">
        <v>2108454</v>
      </c>
      <c r="AD850" s="7">
        <v>14469588.060471592</v>
      </c>
      <c r="AE850" s="7">
        <v>0</v>
      </c>
      <c r="AF850" s="7">
        <v>29811470.731699999</v>
      </c>
      <c r="AG850" s="7">
        <v>1101673.9839999999</v>
      </c>
      <c r="AH850" s="7">
        <v>14469588.060471592</v>
      </c>
      <c r="AI850" s="7">
        <v>10404888</v>
      </c>
      <c r="AJ850" s="7">
        <v>366490</v>
      </c>
      <c r="AK850" s="7">
        <v>8550645</v>
      </c>
      <c r="AL850" s="7">
        <v>0</v>
      </c>
      <c r="AM850" s="7">
        <v>565208</v>
      </c>
      <c r="AN850" s="7">
        <v>0</v>
      </c>
      <c r="AO850" s="7">
        <v>0</v>
      </c>
      <c r="AP850" s="7">
        <v>18052524</v>
      </c>
      <c r="AQ850" s="7">
        <v>1571422</v>
      </c>
      <c r="AR850" s="7">
        <v>12461912</v>
      </c>
      <c r="AS850" s="7">
        <v>530154</v>
      </c>
      <c r="AT850" s="7">
        <v>9410866</v>
      </c>
      <c r="AU850" s="7">
        <v>0</v>
      </c>
      <c r="AV850" s="7">
        <v>638016</v>
      </c>
      <c r="AW850" s="7">
        <v>0</v>
      </c>
      <c r="AX850" s="7">
        <v>0</v>
      </c>
      <c r="AY850" s="7">
        <v>20675466</v>
      </c>
      <c r="AZ850" s="7">
        <v>655272</v>
      </c>
      <c r="BA850" s="7">
        <v>6053.06</v>
      </c>
      <c r="BB850" s="7">
        <v>0</v>
      </c>
      <c r="BC850" s="7">
        <v>0.02</v>
      </c>
      <c r="BD850" s="7">
        <v>0.08</v>
      </c>
      <c r="BE850" s="7">
        <v>129.88</v>
      </c>
      <c r="BF850" s="7">
        <v>0</v>
      </c>
      <c r="BG850" s="7">
        <v>994694.71617159108</v>
      </c>
      <c r="BH850" s="7">
        <v>11093</v>
      </c>
      <c r="BI850" s="7">
        <v>456831</v>
      </c>
      <c r="BJ850" s="7">
        <v>6287484.6433333345</v>
      </c>
      <c r="BK850" s="7">
        <v>4016786.203333335</v>
      </c>
      <c r="BL850" s="7">
        <v>109405.59666666666</v>
      </c>
      <c r="BM850" s="7">
        <v>8863982.5666666664</v>
      </c>
      <c r="BN850" s="130">
        <v>0.85599999999999998</v>
      </c>
      <c r="BO850" s="131">
        <v>3.8913240000000002E-4</v>
      </c>
      <c r="BP850" s="161">
        <v>9861.1066716699424</v>
      </c>
      <c r="BQ850" s="162">
        <v>23718474</v>
      </c>
      <c r="BR850" s="161">
        <v>561713</v>
      </c>
      <c r="BS850" s="163">
        <v>0</v>
      </c>
      <c r="BT850" s="163">
        <v>2550666.0099999979</v>
      </c>
      <c r="BU850" s="161">
        <v>29811470.73</v>
      </c>
      <c r="BV850" s="161">
        <v>1101673.98</v>
      </c>
      <c r="BW850" s="165">
        <v>17020254.07</v>
      </c>
      <c r="BX850" s="161">
        <v>561713</v>
      </c>
    </row>
    <row r="851" spans="1:76" ht="14.45" x14ac:dyDescent="0.3">
      <c r="A851" s="164" t="s">
        <v>31</v>
      </c>
      <c r="B851" s="6" t="s">
        <v>93</v>
      </c>
      <c r="C851" s="6" t="s">
        <v>77</v>
      </c>
      <c r="D851" s="6" t="s">
        <v>42</v>
      </c>
      <c r="E851" s="6" t="s">
        <v>36</v>
      </c>
      <c r="F851" s="24" t="str">
        <f>+Tabela1[[#This Row],[WK]]&amp;Tabela1[[#This Row],[PK]]&amp;Tabela1[[#This Row],[GK]]</f>
        <v>120905</v>
      </c>
      <c r="G851" s="6" t="s">
        <v>837</v>
      </c>
      <c r="H851" s="7">
        <v>161300014.00679901</v>
      </c>
      <c r="I851" s="8">
        <v>1.371</v>
      </c>
      <c r="J851" s="7">
        <v>221142319.19999999</v>
      </c>
      <c r="K851" s="8">
        <v>7.0000000000000007E-2</v>
      </c>
      <c r="L851" s="7">
        <v>15479962.344000001</v>
      </c>
      <c r="M851" s="7">
        <v>9098293.3440000005</v>
      </c>
      <c r="N851" s="9">
        <v>1.4256918282662421</v>
      </c>
      <c r="O851" s="7">
        <v>10128209</v>
      </c>
      <c r="P851" s="8">
        <v>1.2949999999999999</v>
      </c>
      <c r="Q851" s="7">
        <v>13116031</v>
      </c>
      <c r="R851" s="8">
        <v>1.6E-2</v>
      </c>
      <c r="S851" s="7">
        <v>209856.49600000001</v>
      </c>
      <c r="T851" s="7">
        <v>117560.49600000001</v>
      </c>
      <c r="U851" s="9">
        <v>1.2737333795614112</v>
      </c>
      <c r="V851" s="7">
        <v>9215853.8399999999</v>
      </c>
      <c r="W851" s="9">
        <v>1.4235254345675332</v>
      </c>
      <c r="X851" s="7">
        <v>36791318.666749239</v>
      </c>
      <c r="Y851" s="7">
        <v>10333044</v>
      </c>
      <c r="Z851" s="7">
        <v>6368.64</v>
      </c>
      <c r="AA851" s="7">
        <v>791950.02674924047</v>
      </c>
      <c r="AB851" s="7">
        <v>25659956</v>
      </c>
      <c r="AC851" s="7">
        <v>0</v>
      </c>
      <c r="AD851" s="7">
        <v>27575464.826749239</v>
      </c>
      <c r="AE851" s="7">
        <v>0</v>
      </c>
      <c r="AF851" s="7">
        <v>15479962.344000001</v>
      </c>
      <c r="AG851" s="7">
        <v>209856.49600000001</v>
      </c>
      <c r="AH851" s="7">
        <v>27575464.826749239</v>
      </c>
      <c r="AI851" s="7">
        <v>5328279</v>
      </c>
      <c r="AJ851" s="7">
        <v>68830</v>
      </c>
      <c r="AK851" s="7">
        <v>5786158</v>
      </c>
      <c r="AL851" s="7">
        <v>0</v>
      </c>
      <c r="AM851" s="7">
        <v>384537</v>
      </c>
      <c r="AN851" s="7">
        <v>0</v>
      </c>
      <c r="AO851" s="7">
        <v>0</v>
      </c>
      <c r="AP851" s="7">
        <v>22018614</v>
      </c>
      <c r="AQ851" s="7">
        <v>1034354</v>
      </c>
      <c r="AR851" s="7">
        <v>6381669</v>
      </c>
      <c r="AS851" s="7">
        <v>92296</v>
      </c>
      <c r="AT851" s="7">
        <v>6740269</v>
      </c>
      <c r="AU851" s="7">
        <v>32078</v>
      </c>
      <c r="AV851" s="7">
        <v>436724</v>
      </c>
      <c r="AW851" s="7">
        <v>0</v>
      </c>
      <c r="AX851" s="7">
        <v>0</v>
      </c>
      <c r="AY851" s="7">
        <v>23158897</v>
      </c>
      <c r="AZ851" s="7">
        <v>454149</v>
      </c>
      <c r="BA851" s="7">
        <v>6368.64</v>
      </c>
      <c r="BB851" s="7">
        <v>0</v>
      </c>
      <c r="BC851" s="7">
        <v>0</v>
      </c>
      <c r="BD851" s="7">
        <v>0</v>
      </c>
      <c r="BE851" s="7">
        <v>136.96</v>
      </c>
      <c r="BF851" s="7">
        <v>0</v>
      </c>
      <c r="BG851" s="7">
        <v>576480.02674924047</v>
      </c>
      <c r="BH851" s="7">
        <v>6429</v>
      </c>
      <c r="BI851" s="7">
        <v>215470</v>
      </c>
      <c r="BJ851" s="7">
        <v>2965589.8200000008</v>
      </c>
      <c r="BK851" s="7">
        <v>1331141.9600000009</v>
      </c>
      <c r="BL851" s="7">
        <v>259003.90333333332</v>
      </c>
      <c r="BM851" s="7">
        <v>6019783.6333333328</v>
      </c>
      <c r="BN851" s="130">
        <v>0.63100000000000001</v>
      </c>
      <c r="BO851" s="131">
        <v>2.7527850000000001E-4</v>
      </c>
      <c r="BP851" s="161">
        <v>6975.6123899028853</v>
      </c>
      <c r="BQ851" s="162">
        <v>25659956</v>
      </c>
      <c r="BR851" s="161">
        <v>327634</v>
      </c>
      <c r="BS851" s="163">
        <v>1126721.746749239</v>
      </c>
      <c r="BT851" s="163">
        <v>0</v>
      </c>
      <c r="BU851" s="161">
        <v>15479962.34</v>
      </c>
      <c r="BV851" s="161">
        <v>209856.5</v>
      </c>
      <c r="BW851" s="165">
        <v>26448743.079999998</v>
      </c>
      <c r="BX851" s="161">
        <v>327634</v>
      </c>
    </row>
    <row r="852" spans="1:76" ht="14.45" x14ac:dyDescent="0.3">
      <c r="A852" s="164" t="s">
        <v>31</v>
      </c>
      <c r="B852" s="6" t="s">
        <v>93</v>
      </c>
      <c r="C852" s="6" t="s">
        <v>77</v>
      </c>
      <c r="D852" s="6" t="s">
        <v>44</v>
      </c>
      <c r="E852" s="6" t="s">
        <v>36</v>
      </c>
      <c r="F852" s="24" t="str">
        <f>+Tabela1[[#This Row],[WK]]&amp;Tabela1[[#This Row],[PK]]&amp;Tabela1[[#This Row],[GK]]</f>
        <v>120906</v>
      </c>
      <c r="G852" s="6" t="s">
        <v>838</v>
      </c>
      <c r="H852" s="7">
        <v>343974656.814399</v>
      </c>
      <c r="I852" s="8">
        <v>1.371</v>
      </c>
      <c r="J852" s="7">
        <v>471589254.49000001</v>
      </c>
      <c r="K852" s="8">
        <v>7.0000000000000007E-2</v>
      </c>
      <c r="L852" s="7">
        <v>33011247.814300004</v>
      </c>
      <c r="M852" s="7">
        <v>15479125.814300004</v>
      </c>
      <c r="N852" s="9">
        <v>0.88290087271238493</v>
      </c>
      <c r="O852" s="7">
        <v>17484787</v>
      </c>
      <c r="P852" s="8">
        <v>1.2949999999999999</v>
      </c>
      <c r="Q852" s="7">
        <v>22642799</v>
      </c>
      <c r="R852" s="8">
        <v>1.6E-2</v>
      </c>
      <c r="S852" s="7">
        <v>362284.78399999999</v>
      </c>
      <c r="T852" s="7">
        <v>133552.78399999999</v>
      </c>
      <c r="U852" s="9">
        <v>0.5838832520154591</v>
      </c>
      <c r="V852" s="7">
        <v>15612678.598300003</v>
      </c>
      <c r="W852" s="9">
        <v>0.87904999378408277</v>
      </c>
      <c r="X852" s="7">
        <v>23808025.746863645</v>
      </c>
      <c r="Y852" s="7">
        <v>1484653</v>
      </c>
      <c r="Z852" s="7">
        <v>0</v>
      </c>
      <c r="AA852" s="7">
        <v>1144196.7468636436</v>
      </c>
      <c r="AB852" s="7">
        <v>21179176</v>
      </c>
      <c r="AC852" s="7">
        <v>0</v>
      </c>
      <c r="AD852" s="7">
        <v>8195347.1485636402</v>
      </c>
      <c r="AE852" s="7">
        <v>0</v>
      </c>
      <c r="AF852" s="7">
        <v>33011247.814300004</v>
      </c>
      <c r="AG852" s="7">
        <v>362284.78399999999</v>
      </c>
      <c r="AH852" s="7">
        <v>8195347.1485636402</v>
      </c>
      <c r="AI852" s="7">
        <v>14638184</v>
      </c>
      <c r="AJ852" s="7">
        <v>152488</v>
      </c>
      <c r="AK852" s="7">
        <v>2378156</v>
      </c>
      <c r="AL852" s="7">
        <v>0</v>
      </c>
      <c r="AM852" s="7">
        <v>538790</v>
      </c>
      <c r="AN852" s="7">
        <v>0</v>
      </c>
      <c r="AO852" s="7">
        <v>0</v>
      </c>
      <c r="AP852" s="7">
        <v>17113917</v>
      </c>
      <c r="AQ852" s="7">
        <v>1404334</v>
      </c>
      <c r="AR852" s="7">
        <v>17532122</v>
      </c>
      <c r="AS852" s="7">
        <v>228732</v>
      </c>
      <c r="AT852" s="7">
        <v>2660543</v>
      </c>
      <c r="AU852" s="7">
        <v>0</v>
      </c>
      <c r="AV852" s="7">
        <v>393283</v>
      </c>
      <c r="AW852" s="7">
        <v>0</v>
      </c>
      <c r="AX852" s="7">
        <v>0</v>
      </c>
      <c r="AY852" s="7">
        <v>19095467</v>
      </c>
      <c r="AZ852" s="7">
        <v>575796</v>
      </c>
      <c r="BA852" s="7">
        <v>0</v>
      </c>
      <c r="BB852" s="7">
        <v>0</v>
      </c>
      <c r="BC852" s="7">
        <v>0</v>
      </c>
      <c r="BD852" s="7">
        <v>0</v>
      </c>
      <c r="BE852" s="7">
        <v>0</v>
      </c>
      <c r="BF852" s="7">
        <v>0</v>
      </c>
      <c r="BG852" s="7">
        <v>864226.74686364364</v>
      </c>
      <c r="BH852" s="7">
        <v>9638</v>
      </c>
      <c r="BI852" s="7">
        <v>279970</v>
      </c>
      <c r="BJ852" s="7">
        <v>3853274.3266666676</v>
      </c>
      <c r="BK852" s="7">
        <v>1438427.5966666676</v>
      </c>
      <c r="BL852" s="7">
        <v>3610154.6266666665</v>
      </c>
      <c r="BM852" s="7">
        <v>2439077.6666666665</v>
      </c>
      <c r="BN852" s="130">
        <v>0.95599999999999996</v>
      </c>
      <c r="BO852" s="131">
        <v>3.6554529999999999E-4</v>
      </c>
      <c r="BP852" s="161">
        <v>9263.7973491266221</v>
      </c>
      <c r="BQ852" s="162">
        <v>21179176</v>
      </c>
      <c r="BR852" s="161">
        <v>548535</v>
      </c>
      <c r="BS852" s="163">
        <v>0</v>
      </c>
      <c r="BT852" s="163">
        <v>1965598.2531363592</v>
      </c>
      <c r="BU852" s="161">
        <v>33011247.809999999</v>
      </c>
      <c r="BV852" s="161">
        <v>362284.78</v>
      </c>
      <c r="BW852" s="165">
        <v>10160945.40313636</v>
      </c>
      <c r="BX852" s="161">
        <v>548535</v>
      </c>
    </row>
    <row r="853" spans="1:76" ht="14.45" x14ac:dyDescent="0.3">
      <c r="A853" s="164" t="s">
        <v>31</v>
      </c>
      <c r="B853" s="6" t="s">
        <v>93</v>
      </c>
      <c r="C853" s="6" t="s">
        <v>77</v>
      </c>
      <c r="D853" s="6" t="s">
        <v>51</v>
      </c>
      <c r="E853" s="6" t="s">
        <v>40</v>
      </c>
      <c r="F853" s="24" t="str">
        <f>+Tabela1[[#This Row],[WK]]&amp;Tabela1[[#This Row],[PK]]&amp;Tabela1[[#This Row],[GK]]</f>
        <v>120907</v>
      </c>
      <c r="G853" s="6" t="s">
        <v>839</v>
      </c>
      <c r="H853" s="7">
        <v>465410497.08259946</v>
      </c>
      <c r="I853" s="8">
        <v>1.371</v>
      </c>
      <c r="J853" s="7">
        <v>638077791.51000011</v>
      </c>
      <c r="K853" s="8">
        <v>7.0000000000000007E-2</v>
      </c>
      <c r="L853" s="7">
        <v>44665445.405700013</v>
      </c>
      <c r="M853" s="7">
        <v>27834694.405700013</v>
      </c>
      <c r="N853" s="9">
        <v>1.653799905048801</v>
      </c>
      <c r="O853" s="7">
        <v>25235313</v>
      </c>
      <c r="P853" s="8">
        <v>1.2949999999999999</v>
      </c>
      <c r="Q853" s="7">
        <v>32679730</v>
      </c>
      <c r="R853" s="8">
        <v>1.6E-2</v>
      </c>
      <c r="S853" s="7">
        <v>522875.68</v>
      </c>
      <c r="T853" s="7">
        <v>121166.68</v>
      </c>
      <c r="U853" s="9">
        <v>0.30162799439395183</v>
      </c>
      <c r="V853" s="7">
        <v>27955861.085700013</v>
      </c>
      <c r="W853" s="9">
        <v>1.622279180436224</v>
      </c>
      <c r="X853" s="7">
        <v>40345625.20620364</v>
      </c>
      <c r="Y853" s="7">
        <v>8270120</v>
      </c>
      <c r="Z853" s="7">
        <v>87249.5</v>
      </c>
      <c r="AA853" s="7">
        <v>1734089.7062036362</v>
      </c>
      <c r="AB853" s="7">
        <v>27996296</v>
      </c>
      <c r="AC853" s="7">
        <v>2257870</v>
      </c>
      <c r="AD853" s="7">
        <v>12389764.120503627</v>
      </c>
      <c r="AE853" s="7">
        <v>0</v>
      </c>
      <c r="AF853" s="7">
        <v>44665445.405700013</v>
      </c>
      <c r="AG853" s="7">
        <v>522875.68</v>
      </c>
      <c r="AH853" s="7">
        <v>12389764.120503627</v>
      </c>
      <c r="AI853" s="7">
        <v>14052585</v>
      </c>
      <c r="AJ853" s="7">
        <v>354581</v>
      </c>
      <c r="AK853" s="7">
        <v>11728354</v>
      </c>
      <c r="AL853" s="7">
        <v>759744</v>
      </c>
      <c r="AM853" s="7">
        <v>647103</v>
      </c>
      <c r="AN853" s="7">
        <v>0</v>
      </c>
      <c r="AO853" s="7">
        <v>0</v>
      </c>
      <c r="AP853" s="7">
        <v>21833285</v>
      </c>
      <c r="AQ853" s="7">
        <v>1977207</v>
      </c>
      <c r="AR853" s="7">
        <v>16830751</v>
      </c>
      <c r="AS853" s="7">
        <v>401709</v>
      </c>
      <c r="AT853" s="7">
        <v>13031792</v>
      </c>
      <c r="AU853" s="7">
        <v>287979</v>
      </c>
      <c r="AV853" s="7">
        <v>735048</v>
      </c>
      <c r="AW853" s="7">
        <v>0</v>
      </c>
      <c r="AX853" s="7">
        <v>0</v>
      </c>
      <c r="AY853" s="7">
        <v>24127603</v>
      </c>
      <c r="AZ853" s="7">
        <v>830444</v>
      </c>
      <c r="BA853" s="7">
        <v>87249.5</v>
      </c>
      <c r="BB853" s="7">
        <v>0</v>
      </c>
      <c r="BC853" s="7">
        <v>281.45</v>
      </c>
      <c r="BD853" s="7">
        <v>0</v>
      </c>
      <c r="BE853" s="7">
        <v>0</v>
      </c>
      <c r="BF853" s="7">
        <v>0</v>
      </c>
      <c r="BG853" s="7">
        <v>1362246.7062036362</v>
      </c>
      <c r="BH853" s="7">
        <v>15192</v>
      </c>
      <c r="BI853" s="7">
        <v>371843</v>
      </c>
      <c r="BJ853" s="7">
        <v>5117652.7608333342</v>
      </c>
      <c r="BK853" s="7">
        <v>2571541.1400000006</v>
      </c>
      <c r="BL853" s="7">
        <v>1495232.3</v>
      </c>
      <c r="BM853" s="7">
        <v>7193981.8833333328</v>
      </c>
      <c r="BN853" s="130">
        <v>0.84299999999999997</v>
      </c>
      <c r="BO853" s="131">
        <v>5.752865E-4</v>
      </c>
      <c r="BP853" s="161">
        <v>14578.549646195488</v>
      </c>
      <c r="BQ853" s="162">
        <v>27996296</v>
      </c>
      <c r="BR853" s="161">
        <v>762679</v>
      </c>
      <c r="BS853" s="163">
        <v>0</v>
      </c>
      <c r="BT853" s="163">
        <v>2929919.7937963605</v>
      </c>
      <c r="BU853" s="161">
        <v>44665445.409999996</v>
      </c>
      <c r="BV853" s="161">
        <v>522875.68</v>
      </c>
      <c r="BW853" s="165">
        <v>15319683.91379636</v>
      </c>
      <c r="BX853" s="161">
        <v>762679</v>
      </c>
    </row>
    <row r="854" spans="1:76" ht="14.45" x14ac:dyDescent="0.3">
      <c r="A854" s="164" t="s">
        <v>31</v>
      </c>
      <c r="B854" s="6" t="s">
        <v>93</v>
      </c>
      <c r="C854" s="6" t="s">
        <v>77</v>
      </c>
      <c r="D854" s="6" t="s">
        <v>75</v>
      </c>
      <c r="E854" s="6" t="s">
        <v>36</v>
      </c>
      <c r="F854" s="24" t="str">
        <f>+Tabela1[[#This Row],[WK]]&amp;Tabela1[[#This Row],[PK]]&amp;Tabela1[[#This Row],[GK]]</f>
        <v>120908</v>
      </c>
      <c r="G854" s="6" t="s">
        <v>840</v>
      </c>
      <c r="H854" s="7">
        <v>204902195.8789981</v>
      </c>
      <c r="I854" s="8">
        <v>1.371</v>
      </c>
      <c r="J854" s="7">
        <v>280920910.54999995</v>
      </c>
      <c r="K854" s="8">
        <v>7.0000000000000007E-2</v>
      </c>
      <c r="L854" s="7">
        <v>19664463.738499999</v>
      </c>
      <c r="M854" s="7">
        <v>13199420.738499999</v>
      </c>
      <c r="N854" s="9">
        <v>2.0416601619664401</v>
      </c>
      <c r="O854" s="7">
        <v>3819191</v>
      </c>
      <c r="P854" s="8">
        <v>1.2949999999999999</v>
      </c>
      <c r="Q854" s="7">
        <v>4945852</v>
      </c>
      <c r="R854" s="8">
        <v>1.6E-2</v>
      </c>
      <c r="S854" s="7">
        <v>79133.631999999998</v>
      </c>
      <c r="T854" s="7">
        <v>-162104.36800000002</v>
      </c>
      <c r="U854" s="9">
        <v>-0.67196862849136541</v>
      </c>
      <c r="V854" s="7">
        <v>13037316.370499998</v>
      </c>
      <c r="W854" s="9">
        <v>1.944045644747066</v>
      </c>
      <c r="X854" s="7">
        <v>32775237.134065382</v>
      </c>
      <c r="Y854" s="7">
        <v>10919200</v>
      </c>
      <c r="Z854" s="7">
        <v>20.46</v>
      </c>
      <c r="AA854" s="7">
        <v>892790.67406538082</v>
      </c>
      <c r="AB854" s="7">
        <v>20426246</v>
      </c>
      <c r="AC854" s="7">
        <v>536980</v>
      </c>
      <c r="AD854" s="7">
        <v>19737920.763565384</v>
      </c>
      <c r="AE854" s="7">
        <v>0</v>
      </c>
      <c r="AF854" s="7">
        <v>19664463.738499999</v>
      </c>
      <c r="AG854" s="7">
        <v>79133.631999999998</v>
      </c>
      <c r="AH854" s="7">
        <v>19737920.763565384</v>
      </c>
      <c r="AI854" s="7">
        <v>5397891</v>
      </c>
      <c r="AJ854" s="7">
        <v>146433</v>
      </c>
      <c r="AK854" s="7">
        <v>10275384</v>
      </c>
      <c r="AL854" s="7">
        <v>1260490</v>
      </c>
      <c r="AM854" s="7">
        <v>421800</v>
      </c>
      <c r="AN854" s="7">
        <v>0</v>
      </c>
      <c r="AO854" s="7">
        <v>0</v>
      </c>
      <c r="AP854" s="7">
        <v>15799765</v>
      </c>
      <c r="AQ854" s="7">
        <v>1105962</v>
      </c>
      <c r="AR854" s="7">
        <v>6465043</v>
      </c>
      <c r="AS854" s="7">
        <v>241238</v>
      </c>
      <c r="AT854" s="7">
        <v>11536828</v>
      </c>
      <c r="AU854" s="7">
        <v>1392147</v>
      </c>
      <c r="AV854" s="7">
        <v>448543</v>
      </c>
      <c r="AW854" s="7">
        <v>0</v>
      </c>
      <c r="AX854" s="7">
        <v>0</v>
      </c>
      <c r="AY854" s="7">
        <v>18129825</v>
      </c>
      <c r="AZ854" s="7">
        <v>454149</v>
      </c>
      <c r="BA854" s="7">
        <v>20.46</v>
      </c>
      <c r="BB854" s="7">
        <v>0</v>
      </c>
      <c r="BC854" s="7">
        <v>0</v>
      </c>
      <c r="BD854" s="7">
        <v>0.22</v>
      </c>
      <c r="BE854" s="7">
        <v>0</v>
      </c>
      <c r="BF854" s="7">
        <v>0</v>
      </c>
      <c r="BG854" s="7">
        <v>788994.67406538082</v>
      </c>
      <c r="BH854" s="7">
        <v>8799</v>
      </c>
      <c r="BI854" s="7">
        <v>103796</v>
      </c>
      <c r="BJ854" s="7">
        <v>1428544.71</v>
      </c>
      <c r="BK854" s="7">
        <v>0</v>
      </c>
      <c r="BL854" s="7">
        <v>695956.83666666667</v>
      </c>
      <c r="BM854" s="7">
        <v>4322265.166666667</v>
      </c>
      <c r="BN854" s="130">
        <v>0.66100000000000003</v>
      </c>
      <c r="BO854" s="131">
        <v>3.1944649999999998E-4</v>
      </c>
      <c r="BP854" s="161">
        <v>8095.1921753735287</v>
      </c>
      <c r="BQ854" s="162">
        <v>20426246</v>
      </c>
      <c r="BR854" s="161">
        <v>422839</v>
      </c>
      <c r="BS854" s="163">
        <v>0</v>
      </c>
      <c r="BT854" s="163">
        <v>2109093.8659346178</v>
      </c>
      <c r="BU854" s="161">
        <v>19664463.739999998</v>
      </c>
      <c r="BV854" s="161">
        <v>79133.63</v>
      </c>
      <c r="BW854" s="165">
        <v>21847014.625934619</v>
      </c>
      <c r="BX854" s="161">
        <v>422839</v>
      </c>
    </row>
    <row r="855" spans="1:76" ht="14.45" x14ac:dyDescent="0.3">
      <c r="A855" s="164" t="s">
        <v>31</v>
      </c>
      <c r="B855" s="6" t="s">
        <v>93</v>
      </c>
      <c r="C855" s="6" t="s">
        <v>77</v>
      </c>
      <c r="D855" s="6" t="s">
        <v>77</v>
      </c>
      <c r="E855" s="6" t="s">
        <v>36</v>
      </c>
      <c r="F855" s="24" t="str">
        <f>+Tabela1[[#This Row],[WK]]&amp;Tabela1[[#This Row],[PK]]&amp;Tabela1[[#This Row],[GK]]</f>
        <v>120909</v>
      </c>
      <c r="G855" s="6" t="s">
        <v>841</v>
      </c>
      <c r="H855" s="7">
        <v>193578203.03959852</v>
      </c>
      <c r="I855" s="8">
        <v>1.371</v>
      </c>
      <c r="J855" s="7">
        <v>265395716.37</v>
      </c>
      <c r="K855" s="8">
        <v>7.0000000000000007E-2</v>
      </c>
      <c r="L855" s="7">
        <v>18577700.145900004</v>
      </c>
      <c r="M855" s="7">
        <v>11569403.145900004</v>
      </c>
      <c r="N855" s="9">
        <v>1.6508151903236983</v>
      </c>
      <c r="O855" s="7">
        <v>7474700</v>
      </c>
      <c r="P855" s="8">
        <v>1.2949999999999999</v>
      </c>
      <c r="Q855" s="7">
        <v>9679737</v>
      </c>
      <c r="R855" s="8">
        <v>1.6E-2</v>
      </c>
      <c r="S855" s="7">
        <v>154875.79200000002</v>
      </c>
      <c r="T855" s="7">
        <v>-2930.2079999999842</v>
      </c>
      <c r="U855" s="9">
        <v>-1.8568419451731773E-2</v>
      </c>
      <c r="V855" s="7">
        <v>11566472.937900003</v>
      </c>
      <c r="W855" s="9">
        <v>1.6140534036281649</v>
      </c>
      <c r="X855" s="7">
        <v>31923513.43362489</v>
      </c>
      <c r="Y855" s="7">
        <v>10346537</v>
      </c>
      <c r="Z855" s="7">
        <v>28821.164999999997</v>
      </c>
      <c r="AA855" s="7">
        <v>1058763.2686248911</v>
      </c>
      <c r="AB855" s="7">
        <v>20489392</v>
      </c>
      <c r="AC855" s="7">
        <v>0</v>
      </c>
      <c r="AD855" s="7">
        <v>20357040.495724887</v>
      </c>
      <c r="AE855" s="7">
        <v>0</v>
      </c>
      <c r="AF855" s="7">
        <v>18577700.145900004</v>
      </c>
      <c r="AG855" s="7">
        <v>154875.79200000002</v>
      </c>
      <c r="AH855" s="7">
        <v>20357040.495724887</v>
      </c>
      <c r="AI855" s="7">
        <v>5851473</v>
      </c>
      <c r="AJ855" s="7">
        <v>158324</v>
      </c>
      <c r="AK855" s="7">
        <v>8257963</v>
      </c>
      <c r="AL855" s="7">
        <v>0</v>
      </c>
      <c r="AM855" s="7">
        <v>643982</v>
      </c>
      <c r="AN855" s="7">
        <v>0</v>
      </c>
      <c r="AO855" s="7">
        <v>0</v>
      </c>
      <c r="AP855" s="7">
        <v>15279160</v>
      </c>
      <c r="AQ855" s="7">
        <v>1086071</v>
      </c>
      <c r="AR855" s="7">
        <v>7008297</v>
      </c>
      <c r="AS855" s="7">
        <v>157806</v>
      </c>
      <c r="AT855" s="7">
        <v>9223559</v>
      </c>
      <c r="AU855" s="7">
        <v>171091</v>
      </c>
      <c r="AV855" s="7">
        <v>806561</v>
      </c>
      <c r="AW855" s="7">
        <v>0</v>
      </c>
      <c r="AX855" s="7">
        <v>0</v>
      </c>
      <c r="AY855" s="7">
        <v>17950722</v>
      </c>
      <c r="AZ855" s="7">
        <v>454149</v>
      </c>
      <c r="BA855" s="7">
        <v>28821.164999999997</v>
      </c>
      <c r="BB855" s="7">
        <v>0</v>
      </c>
      <c r="BC855" s="7">
        <v>0</v>
      </c>
      <c r="BD855" s="7">
        <v>0</v>
      </c>
      <c r="BE855" s="7">
        <v>619.80999999999995</v>
      </c>
      <c r="BF855" s="7">
        <v>0</v>
      </c>
      <c r="BG855" s="7">
        <v>674936.26862489094</v>
      </c>
      <c r="BH855" s="7">
        <v>7527</v>
      </c>
      <c r="BI855" s="7">
        <v>383827</v>
      </c>
      <c r="BJ855" s="7">
        <v>5282673.9641666682</v>
      </c>
      <c r="BK855" s="7">
        <v>2415900.5033333348</v>
      </c>
      <c r="BL855" s="7">
        <v>2106418.2900000005</v>
      </c>
      <c r="BM855" s="7">
        <v>7254257.2633333327</v>
      </c>
      <c r="BN855" s="130">
        <v>0.65400000000000003</v>
      </c>
      <c r="BO855" s="131">
        <v>2.961482E-4</v>
      </c>
      <c r="BP855" s="161">
        <v>7504.8864797277029</v>
      </c>
      <c r="BQ855" s="162">
        <v>20489392</v>
      </c>
      <c r="BR855" s="161">
        <v>383090</v>
      </c>
      <c r="BS855" s="163">
        <v>0</v>
      </c>
      <c r="BT855" s="163">
        <v>0</v>
      </c>
      <c r="BU855" s="161">
        <v>18577700.149999999</v>
      </c>
      <c r="BV855" s="161">
        <v>154875.79</v>
      </c>
      <c r="BW855" s="165">
        <v>20357040.5</v>
      </c>
      <c r="BX855" s="161">
        <v>383090</v>
      </c>
    </row>
    <row r="856" spans="1:76" ht="14.45" x14ac:dyDescent="0.3">
      <c r="A856" s="164" t="s">
        <v>31</v>
      </c>
      <c r="B856" s="6" t="s">
        <v>93</v>
      </c>
      <c r="C856" s="6" t="s">
        <v>90</v>
      </c>
      <c r="D856" s="6" t="s">
        <v>33</v>
      </c>
      <c r="E856" s="6" t="s">
        <v>34</v>
      </c>
      <c r="F856" s="24" t="str">
        <f>+Tabela1[[#This Row],[WK]]&amp;Tabela1[[#This Row],[PK]]&amp;Tabela1[[#This Row],[GK]]</f>
        <v>121001</v>
      </c>
      <c r="G856" s="6" t="s">
        <v>842</v>
      </c>
      <c r="H856" s="7">
        <v>167581111.21899959</v>
      </c>
      <c r="I856" s="8">
        <v>1.371</v>
      </c>
      <c r="J856" s="7">
        <v>229753703.48000002</v>
      </c>
      <c r="K856" s="8">
        <v>7.0000000000000007E-2</v>
      </c>
      <c r="L856" s="7">
        <v>16082759.243600003</v>
      </c>
      <c r="M856" s="7">
        <v>11260849.243600003</v>
      </c>
      <c r="N856" s="9">
        <v>2.3353503577627959</v>
      </c>
      <c r="O856" s="7">
        <v>27464669</v>
      </c>
      <c r="P856" s="8">
        <v>1.2949999999999999</v>
      </c>
      <c r="Q856" s="7">
        <v>35566746</v>
      </c>
      <c r="R856" s="8">
        <v>1.6E-2</v>
      </c>
      <c r="S856" s="7">
        <v>569067.93599999999</v>
      </c>
      <c r="T856" s="7">
        <v>347917.93599999999</v>
      </c>
      <c r="U856" s="9">
        <v>1.5732215057653176</v>
      </c>
      <c r="V856" s="7">
        <v>11608767.179600004</v>
      </c>
      <c r="W856" s="9">
        <v>2.3019292214647464</v>
      </c>
      <c r="X856" s="7">
        <v>25009181.71502433</v>
      </c>
      <c r="Y856" s="7">
        <v>9377487</v>
      </c>
      <c r="Z856" s="7">
        <v>159.02999999999997</v>
      </c>
      <c r="AA856" s="7">
        <v>938520.68502433121</v>
      </c>
      <c r="AB856" s="7">
        <v>14693015</v>
      </c>
      <c r="AC856" s="7">
        <v>0</v>
      </c>
      <c r="AD856" s="7">
        <v>13400414.535424326</v>
      </c>
      <c r="AE856" s="7">
        <v>0</v>
      </c>
      <c r="AF856" s="7">
        <v>16082759.243600003</v>
      </c>
      <c r="AG856" s="7">
        <v>569067.93599999999</v>
      </c>
      <c r="AH856" s="7">
        <v>13400414.535424326</v>
      </c>
      <c r="AI856" s="7">
        <v>4025982</v>
      </c>
      <c r="AJ856" s="7">
        <v>264118</v>
      </c>
      <c r="AK856" s="7">
        <v>6203532</v>
      </c>
      <c r="AL856" s="7">
        <v>0</v>
      </c>
      <c r="AM856" s="7">
        <v>800525</v>
      </c>
      <c r="AN856" s="7">
        <v>0</v>
      </c>
      <c r="AO856" s="7">
        <v>0</v>
      </c>
      <c r="AP856" s="7">
        <v>10580091</v>
      </c>
      <c r="AQ856" s="7">
        <v>1281007</v>
      </c>
      <c r="AR856" s="7">
        <v>4821910</v>
      </c>
      <c r="AS856" s="7">
        <v>221150</v>
      </c>
      <c r="AT856" s="7">
        <v>7081651</v>
      </c>
      <c r="AU856" s="7">
        <v>0</v>
      </c>
      <c r="AV856" s="7">
        <v>941339</v>
      </c>
      <c r="AW856" s="7">
        <v>0</v>
      </c>
      <c r="AX856" s="7">
        <v>0</v>
      </c>
      <c r="AY856" s="7">
        <v>12296166</v>
      </c>
      <c r="AZ856" s="7">
        <v>549844</v>
      </c>
      <c r="BA856" s="7">
        <v>159.02999999999997</v>
      </c>
      <c r="BB856" s="7">
        <v>0</v>
      </c>
      <c r="BC856" s="7">
        <v>0</v>
      </c>
      <c r="BD856" s="7">
        <v>0.28000000000000003</v>
      </c>
      <c r="BE856" s="7">
        <v>2.86</v>
      </c>
      <c r="BF856" s="7">
        <v>0</v>
      </c>
      <c r="BG856" s="7">
        <v>533259.68502433121</v>
      </c>
      <c r="BH856" s="7">
        <v>5947</v>
      </c>
      <c r="BI856" s="7">
        <v>405261</v>
      </c>
      <c r="BJ856" s="7">
        <v>5577540.5508333333</v>
      </c>
      <c r="BK856" s="7">
        <v>3185409.0066666668</v>
      </c>
      <c r="BL856" s="7">
        <v>612202.39666666661</v>
      </c>
      <c r="BM856" s="7">
        <v>8344121.3833333338</v>
      </c>
      <c r="BN856" s="130">
        <v>0.65300000000000002</v>
      </c>
      <c r="BO856" s="131">
        <v>2.6753090000000002E-4</v>
      </c>
      <c r="BP856" s="161">
        <v>6779.5108367730854</v>
      </c>
      <c r="BQ856" s="162">
        <v>14693015</v>
      </c>
      <c r="BR856" s="161">
        <v>289744</v>
      </c>
      <c r="BS856" s="163">
        <v>706221.23502432974</v>
      </c>
      <c r="BT856" s="163">
        <v>0</v>
      </c>
      <c r="BU856" s="161">
        <v>16082759.24</v>
      </c>
      <c r="BV856" s="161">
        <v>569067.93999999994</v>
      </c>
      <c r="BW856" s="165">
        <v>12694193.300000001</v>
      </c>
      <c r="BX856" s="161">
        <v>289744</v>
      </c>
    </row>
    <row r="857" spans="1:76" ht="14.45" x14ac:dyDescent="0.3">
      <c r="A857" s="164" t="s">
        <v>31</v>
      </c>
      <c r="B857" s="6" t="s">
        <v>93</v>
      </c>
      <c r="C857" s="6" t="s">
        <v>90</v>
      </c>
      <c r="D857" s="6" t="s">
        <v>32</v>
      </c>
      <c r="E857" s="6" t="s">
        <v>36</v>
      </c>
      <c r="F857" s="24" t="str">
        <f>+Tabela1[[#This Row],[WK]]&amp;Tabela1[[#This Row],[PK]]&amp;Tabela1[[#This Row],[GK]]</f>
        <v>121002</v>
      </c>
      <c r="G857" s="6" t="s">
        <v>843</v>
      </c>
      <c r="H857" s="7">
        <v>958556749.92501009</v>
      </c>
      <c r="I857" s="8">
        <v>1.371</v>
      </c>
      <c r="J857" s="7">
        <v>1314181304.1500001</v>
      </c>
      <c r="K857" s="8">
        <v>7.0000000000000007E-2</v>
      </c>
      <c r="L857" s="7">
        <v>91992691.290500015</v>
      </c>
      <c r="M857" s="7">
        <v>49585902.290500015</v>
      </c>
      <c r="N857" s="9">
        <v>1.1692916030614819</v>
      </c>
      <c r="O857" s="7">
        <v>69446236</v>
      </c>
      <c r="P857" s="8">
        <v>1.2949999999999999</v>
      </c>
      <c r="Q857" s="7">
        <v>89932876</v>
      </c>
      <c r="R857" s="8">
        <v>1.6E-2</v>
      </c>
      <c r="S857" s="7">
        <v>1438926.0160000001</v>
      </c>
      <c r="T857" s="7">
        <v>625935.01600000006</v>
      </c>
      <c r="U857" s="9">
        <v>0.76991629181626864</v>
      </c>
      <c r="V857" s="7">
        <v>50211837.306500018</v>
      </c>
      <c r="W857" s="9">
        <v>1.1617791045326935</v>
      </c>
      <c r="X857" s="7">
        <v>88082313.495295286</v>
      </c>
      <c r="Y857" s="7">
        <v>5885835</v>
      </c>
      <c r="Z857" s="7">
        <v>220733.94999999998</v>
      </c>
      <c r="AA857" s="7">
        <v>3778962.5452952893</v>
      </c>
      <c r="AB857" s="7">
        <v>77937294</v>
      </c>
      <c r="AC857" s="7">
        <v>259488</v>
      </c>
      <c r="AD857" s="7">
        <v>37870476.188795269</v>
      </c>
      <c r="AE857" s="7">
        <v>0</v>
      </c>
      <c r="AF857" s="7">
        <v>91992691.290500015</v>
      </c>
      <c r="AG857" s="7">
        <v>1438926.0160000001</v>
      </c>
      <c r="AH857" s="7">
        <v>37870476.188795269</v>
      </c>
      <c r="AI857" s="7">
        <v>35406916</v>
      </c>
      <c r="AJ857" s="7">
        <v>991646</v>
      </c>
      <c r="AK857" s="7">
        <v>9798079</v>
      </c>
      <c r="AL857" s="7">
        <v>0</v>
      </c>
      <c r="AM857" s="7">
        <v>1261513</v>
      </c>
      <c r="AN857" s="7">
        <v>0</v>
      </c>
      <c r="AO857" s="7">
        <v>0</v>
      </c>
      <c r="AP857" s="7">
        <v>63382793</v>
      </c>
      <c r="AQ857" s="7">
        <v>3496910</v>
      </c>
      <c r="AR857" s="7">
        <v>42406789</v>
      </c>
      <c r="AS857" s="7">
        <v>812991</v>
      </c>
      <c r="AT857" s="7">
        <v>10516336</v>
      </c>
      <c r="AU857" s="7">
        <v>0</v>
      </c>
      <c r="AV857" s="7">
        <v>1342198</v>
      </c>
      <c r="AW857" s="7">
        <v>0</v>
      </c>
      <c r="AX857" s="7">
        <v>0</v>
      </c>
      <c r="AY857" s="7">
        <v>71834263</v>
      </c>
      <c r="AZ857" s="7">
        <v>1521398</v>
      </c>
      <c r="BA857" s="7">
        <v>220733.94999999998</v>
      </c>
      <c r="BB857" s="7">
        <v>0</v>
      </c>
      <c r="BC857" s="7">
        <v>0.01</v>
      </c>
      <c r="BD857" s="7">
        <v>2373.4499999999998</v>
      </c>
      <c r="BE857" s="7">
        <v>0</v>
      </c>
      <c r="BF857" s="7">
        <v>0</v>
      </c>
      <c r="BG857" s="7">
        <v>2665401.5452952893</v>
      </c>
      <c r="BH857" s="7">
        <v>29725</v>
      </c>
      <c r="BI857" s="7">
        <v>1113561</v>
      </c>
      <c r="BJ857" s="7">
        <v>15325921.071666667</v>
      </c>
      <c r="BK857" s="7">
        <v>11407901.646666666</v>
      </c>
      <c r="BL857" s="7">
        <v>2654031.1166666667</v>
      </c>
      <c r="BM857" s="7">
        <v>10364015.466666667</v>
      </c>
      <c r="BN857" s="130">
        <v>0.94299999999999995</v>
      </c>
      <c r="BO857" s="131">
        <v>1.1331425999999999E-3</v>
      </c>
      <c r="BP857" s="161">
        <v>28715.870797848926</v>
      </c>
      <c r="BQ857" s="162">
        <v>77937294</v>
      </c>
      <c r="BR857" s="161">
        <v>1568098</v>
      </c>
      <c r="BS857" s="163">
        <v>0</v>
      </c>
      <c r="BT857" s="163">
        <v>2699979.2699999958</v>
      </c>
      <c r="BU857" s="161">
        <v>91992691.290000007</v>
      </c>
      <c r="BV857" s="161">
        <v>1438926.02</v>
      </c>
      <c r="BW857" s="165">
        <v>40570455.459999993</v>
      </c>
      <c r="BX857" s="161">
        <v>1568098</v>
      </c>
    </row>
    <row r="858" spans="1:76" ht="14.45" x14ac:dyDescent="0.3">
      <c r="A858" s="164" t="s">
        <v>31</v>
      </c>
      <c r="B858" s="6" t="s">
        <v>93</v>
      </c>
      <c r="C858" s="6" t="s">
        <v>90</v>
      </c>
      <c r="D858" s="6" t="s">
        <v>37</v>
      </c>
      <c r="E858" s="6" t="s">
        <v>36</v>
      </c>
      <c r="F858" s="24" t="str">
        <f>+Tabela1[[#This Row],[WK]]&amp;Tabela1[[#This Row],[PK]]&amp;Tabela1[[#This Row],[GK]]</f>
        <v>121003</v>
      </c>
      <c r="G858" s="6" t="s">
        <v>844</v>
      </c>
      <c r="H858" s="7">
        <v>200777022.54219812</v>
      </c>
      <c r="I858" s="8">
        <v>1.371</v>
      </c>
      <c r="J858" s="7">
        <v>275265297.89999998</v>
      </c>
      <c r="K858" s="8">
        <v>7.0000000000000007E-2</v>
      </c>
      <c r="L858" s="7">
        <v>19268570.853</v>
      </c>
      <c r="M858" s="7">
        <v>12629651.853</v>
      </c>
      <c r="N858" s="9">
        <v>1.9023657093873265</v>
      </c>
      <c r="O858" s="7">
        <v>19565679</v>
      </c>
      <c r="P858" s="8">
        <v>1.2949999999999999</v>
      </c>
      <c r="Q858" s="7">
        <v>25337554</v>
      </c>
      <c r="R858" s="8">
        <v>1.6E-2</v>
      </c>
      <c r="S858" s="7">
        <v>405400.864</v>
      </c>
      <c r="T858" s="7">
        <v>217920.864</v>
      </c>
      <c r="U858" s="9">
        <v>1.1623685939833581</v>
      </c>
      <c r="V858" s="7">
        <v>12847572.717</v>
      </c>
      <c r="W858" s="9">
        <v>1.8820424526899175</v>
      </c>
      <c r="X858" s="7">
        <v>32453110.948020674</v>
      </c>
      <c r="Y858" s="7">
        <v>7074380</v>
      </c>
      <c r="Z858" s="7">
        <v>812177.37</v>
      </c>
      <c r="AA858" s="7">
        <v>1209802.5780206742</v>
      </c>
      <c r="AB858" s="7">
        <v>23302056</v>
      </c>
      <c r="AC858" s="7">
        <v>54695</v>
      </c>
      <c r="AD858" s="7">
        <v>19605538.231020674</v>
      </c>
      <c r="AE858" s="7">
        <v>0</v>
      </c>
      <c r="AF858" s="7">
        <v>19268570.853</v>
      </c>
      <c r="AG858" s="7">
        <v>405400.864</v>
      </c>
      <c r="AH858" s="7">
        <v>19605538.231020674</v>
      </c>
      <c r="AI858" s="7">
        <v>5543066</v>
      </c>
      <c r="AJ858" s="7">
        <v>95575</v>
      </c>
      <c r="AK858" s="7">
        <v>6583649</v>
      </c>
      <c r="AL858" s="7">
        <v>787586</v>
      </c>
      <c r="AM858" s="7">
        <v>481524</v>
      </c>
      <c r="AN858" s="7">
        <v>0</v>
      </c>
      <c r="AO858" s="7">
        <v>0</v>
      </c>
      <c r="AP858" s="7">
        <v>20362084</v>
      </c>
      <c r="AQ858" s="7">
        <v>708134</v>
      </c>
      <c r="AR858" s="7">
        <v>6638919</v>
      </c>
      <c r="AS858" s="7">
        <v>187480</v>
      </c>
      <c r="AT858" s="7">
        <v>7734406</v>
      </c>
      <c r="AU858" s="7">
        <v>1014065</v>
      </c>
      <c r="AV858" s="7">
        <v>545428</v>
      </c>
      <c r="AW858" s="7">
        <v>0</v>
      </c>
      <c r="AX858" s="7">
        <v>0</v>
      </c>
      <c r="AY858" s="7">
        <v>22028202</v>
      </c>
      <c r="AZ858" s="7">
        <v>295197</v>
      </c>
      <c r="BA858" s="7">
        <v>812177.37</v>
      </c>
      <c r="BB858" s="7">
        <v>0</v>
      </c>
      <c r="BC858" s="7">
        <v>0</v>
      </c>
      <c r="BD858" s="7">
        <v>8733.09</v>
      </c>
      <c r="BE858" s="7">
        <v>0</v>
      </c>
      <c r="BF858" s="7">
        <v>0</v>
      </c>
      <c r="BG858" s="7">
        <v>800113.57802067418</v>
      </c>
      <c r="BH858" s="7">
        <v>8923</v>
      </c>
      <c r="BI858" s="7">
        <v>409689</v>
      </c>
      <c r="BJ858" s="7">
        <v>5638540.4024999989</v>
      </c>
      <c r="BK858" s="7">
        <v>3591065.8633333324</v>
      </c>
      <c r="BL858" s="7">
        <v>1309623.1900000002</v>
      </c>
      <c r="BM858" s="7">
        <v>5570651.7766666664</v>
      </c>
      <c r="BN858" s="130">
        <v>0.77500000000000002</v>
      </c>
      <c r="BO858" s="131">
        <v>3.3577409999999998E-4</v>
      </c>
      <c r="BP858" s="161">
        <v>8509.4066804538197</v>
      </c>
      <c r="BQ858" s="162">
        <v>23302056</v>
      </c>
      <c r="BR858" s="161">
        <v>446907</v>
      </c>
      <c r="BS858" s="163">
        <v>0</v>
      </c>
      <c r="BT858" s="163">
        <v>2111093.9600000009</v>
      </c>
      <c r="BU858" s="161">
        <v>19268570.850000001</v>
      </c>
      <c r="BV858" s="161">
        <v>405400.86</v>
      </c>
      <c r="BW858" s="165">
        <v>21716632.190000001</v>
      </c>
      <c r="BX858" s="161">
        <v>446907</v>
      </c>
    </row>
    <row r="859" spans="1:76" ht="14.45" x14ac:dyDescent="0.3">
      <c r="A859" s="164" t="s">
        <v>31</v>
      </c>
      <c r="B859" s="6" t="s">
        <v>93</v>
      </c>
      <c r="C859" s="6" t="s">
        <v>90</v>
      </c>
      <c r="D859" s="6" t="s">
        <v>39</v>
      </c>
      <c r="E859" s="6" t="s">
        <v>36</v>
      </c>
      <c r="F859" s="24" t="str">
        <f>+Tabela1[[#This Row],[WK]]&amp;Tabela1[[#This Row],[PK]]&amp;Tabela1[[#This Row],[GK]]</f>
        <v>121004</v>
      </c>
      <c r="G859" s="6" t="s">
        <v>842</v>
      </c>
      <c r="H859" s="7">
        <v>631814111.16300619</v>
      </c>
      <c r="I859" s="8">
        <v>1.371</v>
      </c>
      <c r="J859" s="7">
        <v>866217146.39999998</v>
      </c>
      <c r="K859" s="8">
        <v>7.0000000000000007E-2</v>
      </c>
      <c r="L859" s="7">
        <v>60635200.248000003</v>
      </c>
      <c r="M859" s="7">
        <v>41580913.248000003</v>
      </c>
      <c r="N859" s="9">
        <v>2.1822340163134943</v>
      </c>
      <c r="O859" s="7">
        <v>28189889</v>
      </c>
      <c r="P859" s="8">
        <v>1.2949999999999999</v>
      </c>
      <c r="Q859" s="7">
        <v>36505906</v>
      </c>
      <c r="R859" s="8">
        <v>1.6E-2</v>
      </c>
      <c r="S859" s="7">
        <v>584094.49600000004</v>
      </c>
      <c r="T859" s="7">
        <v>178579.49600000004</v>
      </c>
      <c r="U859" s="9">
        <v>0.44037704153977053</v>
      </c>
      <c r="V859" s="7">
        <v>41759492.744000003</v>
      </c>
      <c r="W859" s="9">
        <v>2.1459361582404592</v>
      </c>
      <c r="X859" s="7">
        <v>99482551.729897872</v>
      </c>
      <c r="Y859" s="7">
        <v>31981725</v>
      </c>
      <c r="Z859" s="7">
        <v>947540.26500000001</v>
      </c>
      <c r="AA859" s="7">
        <v>4032046.4648978733</v>
      </c>
      <c r="AB859" s="7">
        <v>62521240</v>
      </c>
      <c r="AC859" s="7">
        <v>0</v>
      </c>
      <c r="AD859" s="7">
        <v>57723058.985897869</v>
      </c>
      <c r="AE859" s="7">
        <v>0</v>
      </c>
      <c r="AF859" s="7">
        <v>60635200.248000003</v>
      </c>
      <c r="AG859" s="7">
        <v>584094.49600000004</v>
      </c>
      <c r="AH859" s="7">
        <v>57723058.985897869</v>
      </c>
      <c r="AI859" s="7">
        <v>15909093</v>
      </c>
      <c r="AJ859" s="7">
        <v>413340</v>
      </c>
      <c r="AK859" s="7">
        <v>29548892</v>
      </c>
      <c r="AL859" s="7">
        <v>5358248</v>
      </c>
      <c r="AM859" s="7">
        <v>1541002</v>
      </c>
      <c r="AN859" s="7">
        <v>0</v>
      </c>
      <c r="AO859" s="7">
        <v>0</v>
      </c>
      <c r="AP859" s="7">
        <v>49122472</v>
      </c>
      <c r="AQ859" s="7">
        <v>3138865</v>
      </c>
      <c r="AR859" s="7">
        <v>19054287</v>
      </c>
      <c r="AS859" s="7">
        <v>405515</v>
      </c>
      <c r="AT859" s="7">
        <v>32487688</v>
      </c>
      <c r="AU859" s="7">
        <v>2903694</v>
      </c>
      <c r="AV859" s="7">
        <v>1034133</v>
      </c>
      <c r="AW859" s="7">
        <v>0</v>
      </c>
      <c r="AX859" s="7">
        <v>0</v>
      </c>
      <c r="AY859" s="7">
        <v>55641281</v>
      </c>
      <c r="AZ859" s="7">
        <v>1307300</v>
      </c>
      <c r="BA859" s="7">
        <v>947540.26500000001</v>
      </c>
      <c r="BB859" s="7">
        <v>0</v>
      </c>
      <c r="BC859" s="7">
        <v>0</v>
      </c>
      <c r="BD859" s="7">
        <v>10184</v>
      </c>
      <c r="BE859" s="7">
        <v>9.2100000000000009</v>
      </c>
      <c r="BF859" s="7">
        <v>0</v>
      </c>
      <c r="BG859" s="7">
        <v>2272473.4648978733</v>
      </c>
      <c r="BH859" s="7">
        <v>25343</v>
      </c>
      <c r="BI859" s="7">
        <v>1759573</v>
      </c>
      <c r="BJ859" s="7">
        <v>24217179.423333332</v>
      </c>
      <c r="BK859" s="7">
        <v>20434266.669999998</v>
      </c>
      <c r="BL859" s="7">
        <v>2148586.2333333334</v>
      </c>
      <c r="BM859" s="7">
        <v>10834478.546666667</v>
      </c>
      <c r="BN859" s="130">
        <v>0.67200000000000004</v>
      </c>
      <c r="BO859" s="131">
        <v>9.7148739999999996E-4</v>
      </c>
      <c r="BP859" s="161">
        <v>24618.749062815605</v>
      </c>
      <c r="BQ859" s="162">
        <v>62521240</v>
      </c>
      <c r="BR859" s="161">
        <v>1238170</v>
      </c>
      <c r="BS859" s="163">
        <v>0</v>
      </c>
      <c r="BT859" s="163">
        <v>0</v>
      </c>
      <c r="BU859" s="161">
        <v>60635200.25</v>
      </c>
      <c r="BV859" s="161">
        <v>584094.5</v>
      </c>
      <c r="BW859" s="165">
        <v>57723058.990000002</v>
      </c>
      <c r="BX859" s="161">
        <v>1238170</v>
      </c>
    </row>
    <row r="860" spans="1:76" ht="14.45" x14ac:dyDescent="0.3">
      <c r="A860" s="164" t="s">
        <v>31</v>
      </c>
      <c r="B860" s="6" t="s">
        <v>93</v>
      </c>
      <c r="C860" s="6" t="s">
        <v>90</v>
      </c>
      <c r="D860" s="6" t="s">
        <v>42</v>
      </c>
      <c r="E860" s="6" t="s">
        <v>36</v>
      </c>
      <c r="F860" s="24" t="str">
        <f>+Tabela1[[#This Row],[WK]]&amp;Tabela1[[#This Row],[PK]]&amp;Tabela1[[#This Row],[GK]]</f>
        <v>121005</v>
      </c>
      <c r="G860" s="6" t="s">
        <v>845</v>
      </c>
      <c r="H860" s="7">
        <v>296916925.07059872</v>
      </c>
      <c r="I860" s="8">
        <v>1.371</v>
      </c>
      <c r="J860" s="7">
        <v>407073104.26999998</v>
      </c>
      <c r="K860" s="8">
        <v>7.0000000000000007E-2</v>
      </c>
      <c r="L860" s="7">
        <v>28495117.298900001</v>
      </c>
      <c r="M860" s="7">
        <v>17349337.298900001</v>
      </c>
      <c r="N860" s="9">
        <v>1.5565835050485477</v>
      </c>
      <c r="O860" s="7">
        <v>2122528</v>
      </c>
      <c r="P860" s="8">
        <v>1.2949999999999999</v>
      </c>
      <c r="Q860" s="7">
        <v>2748674</v>
      </c>
      <c r="R860" s="8">
        <v>1.6E-2</v>
      </c>
      <c r="S860" s="7">
        <v>43978.784</v>
      </c>
      <c r="T860" s="7">
        <v>7986.7839999999997</v>
      </c>
      <c r="U860" s="9">
        <v>0.22190442320515669</v>
      </c>
      <c r="V860" s="7">
        <v>17357324.082900003</v>
      </c>
      <c r="W860" s="9">
        <v>1.5522874266171769</v>
      </c>
      <c r="X860" s="7">
        <v>41883414.564166106</v>
      </c>
      <c r="Y860" s="7">
        <v>13001709</v>
      </c>
      <c r="Z860" s="7">
        <v>595566.41999999993</v>
      </c>
      <c r="AA860" s="7">
        <v>1606163.1441661089</v>
      </c>
      <c r="AB860" s="7">
        <v>26679976</v>
      </c>
      <c r="AC860" s="7">
        <v>0</v>
      </c>
      <c r="AD860" s="7">
        <v>24526090.481266104</v>
      </c>
      <c r="AE860" s="7">
        <v>0</v>
      </c>
      <c r="AF860" s="7">
        <v>28495117.298900001</v>
      </c>
      <c r="AG860" s="7">
        <v>43978.784</v>
      </c>
      <c r="AH860" s="7">
        <v>24526090.481266104</v>
      </c>
      <c r="AI860" s="7">
        <v>9306002</v>
      </c>
      <c r="AJ860" s="7">
        <v>23580</v>
      </c>
      <c r="AK860" s="7">
        <v>9203273</v>
      </c>
      <c r="AL860" s="7">
        <v>122375</v>
      </c>
      <c r="AM860" s="7">
        <v>580838</v>
      </c>
      <c r="AN860" s="7">
        <v>0</v>
      </c>
      <c r="AO860" s="7">
        <v>0</v>
      </c>
      <c r="AP860" s="7">
        <v>20762962</v>
      </c>
      <c r="AQ860" s="7">
        <v>1352616</v>
      </c>
      <c r="AR860" s="7">
        <v>11145780</v>
      </c>
      <c r="AS860" s="7">
        <v>35992</v>
      </c>
      <c r="AT860" s="7">
        <v>10832283</v>
      </c>
      <c r="AU860" s="7">
        <v>392638</v>
      </c>
      <c r="AV860" s="7">
        <v>921745</v>
      </c>
      <c r="AW860" s="7">
        <v>0</v>
      </c>
      <c r="AX860" s="7">
        <v>0</v>
      </c>
      <c r="AY860" s="7">
        <v>23768810</v>
      </c>
      <c r="AZ860" s="7">
        <v>580662</v>
      </c>
      <c r="BA860" s="7">
        <v>595566.41999999993</v>
      </c>
      <c r="BB860" s="7">
        <v>0</v>
      </c>
      <c r="BC860" s="7">
        <v>0</v>
      </c>
      <c r="BD860" s="7">
        <v>6403.94</v>
      </c>
      <c r="BE860" s="7">
        <v>0</v>
      </c>
      <c r="BF860" s="7">
        <v>0</v>
      </c>
      <c r="BG860" s="7">
        <v>939907.14416610892</v>
      </c>
      <c r="BH860" s="7">
        <v>10482</v>
      </c>
      <c r="BI860" s="7">
        <v>666256</v>
      </c>
      <c r="BJ860" s="7">
        <v>9169696.9358333349</v>
      </c>
      <c r="BK860" s="7">
        <v>7014946.4133333359</v>
      </c>
      <c r="BL860" s="7">
        <v>255153.6466666667</v>
      </c>
      <c r="BM860" s="7">
        <v>8108694.7966666669</v>
      </c>
      <c r="BN860" s="130">
        <v>0.69499999999999995</v>
      </c>
      <c r="BO860" s="131">
        <v>4.2915199999999997E-4</v>
      </c>
      <c r="BP860" s="161">
        <v>10875.632053678193</v>
      </c>
      <c r="BQ860" s="162">
        <v>26679976</v>
      </c>
      <c r="BR860" s="161">
        <v>526869</v>
      </c>
      <c r="BS860" s="163">
        <v>0</v>
      </c>
      <c r="BT860" s="163">
        <v>0</v>
      </c>
      <c r="BU860" s="161">
        <v>28495117.300000001</v>
      </c>
      <c r="BV860" s="161">
        <v>43978.78</v>
      </c>
      <c r="BW860" s="165">
        <v>24526090.48</v>
      </c>
      <c r="BX860" s="161">
        <v>526869</v>
      </c>
    </row>
    <row r="861" spans="1:76" ht="14.45" x14ac:dyDescent="0.3">
      <c r="A861" s="164" t="s">
        <v>31</v>
      </c>
      <c r="B861" s="6" t="s">
        <v>93</v>
      </c>
      <c r="C861" s="6" t="s">
        <v>90</v>
      </c>
      <c r="D861" s="6" t="s">
        <v>44</v>
      </c>
      <c r="E861" s="6" t="s">
        <v>36</v>
      </c>
      <c r="F861" s="24" t="str">
        <f>+Tabela1[[#This Row],[WK]]&amp;Tabela1[[#This Row],[PK]]&amp;Tabela1[[#This Row],[GK]]</f>
        <v>121006</v>
      </c>
      <c r="G861" s="6" t="s">
        <v>846</v>
      </c>
      <c r="H861" s="7">
        <v>325706134.29599881</v>
      </c>
      <c r="I861" s="8">
        <v>1.371</v>
      </c>
      <c r="J861" s="7">
        <v>446543110.12</v>
      </c>
      <c r="K861" s="8">
        <v>7.0000000000000007E-2</v>
      </c>
      <c r="L861" s="7">
        <v>31258017.708400004</v>
      </c>
      <c r="M861" s="7">
        <v>21288677.708400004</v>
      </c>
      <c r="N861" s="9">
        <v>2.1354149530861624</v>
      </c>
      <c r="O861" s="7">
        <v>99392393</v>
      </c>
      <c r="P861" s="8">
        <v>1.2949999999999999</v>
      </c>
      <c r="Q861" s="7">
        <v>128713149</v>
      </c>
      <c r="R861" s="8">
        <v>1.6E-2</v>
      </c>
      <c r="S861" s="7">
        <v>2059410.3840000001</v>
      </c>
      <c r="T861" s="7">
        <v>1623843.3840000001</v>
      </c>
      <c r="U861" s="9">
        <v>3.7281138929257729</v>
      </c>
      <c r="V861" s="7">
        <v>22912521.092400003</v>
      </c>
      <c r="W861" s="9">
        <v>2.2020880236988187</v>
      </c>
      <c r="X861" s="7">
        <v>67257052.018262833</v>
      </c>
      <c r="Y861" s="7">
        <v>27134625</v>
      </c>
      <c r="Z861" s="7">
        <v>74455.64499999999</v>
      </c>
      <c r="AA861" s="7">
        <v>2153596.3732628301</v>
      </c>
      <c r="AB861" s="7">
        <v>37894375</v>
      </c>
      <c r="AC861" s="7">
        <v>0</v>
      </c>
      <c r="AD861" s="7">
        <v>44344530.925862826</v>
      </c>
      <c r="AE861" s="7">
        <v>0</v>
      </c>
      <c r="AF861" s="7">
        <v>31258017.708400004</v>
      </c>
      <c r="AG861" s="7">
        <v>2059410.3840000001</v>
      </c>
      <c r="AH861" s="7">
        <v>44344530.925862826</v>
      </c>
      <c r="AI861" s="7">
        <v>8323752</v>
      </c>
      <c r="AJ861" s="7">
        <v>37198</v>
      </c>
      <c r="AK861" s="7">
        <v>18048168</v>
      </c>
      <c r="AL861" s="7">
        <v>2697379</v>
      </c>
      <c r="AM861" s="7">
        <v>1401819</v>
      </c>
      <c r="AN861" s="7">
        <v>0</v>
      </c>
      <c r="AO861" s="7">
        <v>0</v>
      </c>
      <c r="AP861" s="7">
        <v>31214788</v>
      </c>
      <c r="AQ861" s="7">
        <v>1567443</v>
      </c>
      <c r="AR861" s="7">
        <v>9969340</v>
      </c>
      <c r="AS861" s="7">
        <v>435567</v>
      </c>
      <c r="AT861" s="7">
        <v>19669605</v>
      </c>
      <c r="AU861" s="7">
        <v>1980875</v>
      </c>
      <c r="AV861" s="7">
        <v>953596</v>
      </c>
      <c r="AW861" s="7">
        <v>0</v>
      </c>
      <c r="AX861" s="7">
        <v>0</v>
      </c>
      <c r="AY861" s="7">
        <v>34888856</v>
      </c>
      <c r="AZ861" s="7">
        <v>700687</v>
      </c>
      <c r="BA861" s="7">
        <v>74455.64499999999</v>
      </c>
      <c r="BB861" s="7">
        <v>0</v>
      </c>
      <c r="BC861" s="7">
        <v>50.92</v>
      </c>
      <c r="BD861" s="7">
        <v>628.41999999999996</v>
      </c>
      <c r="BE861" s="7">
        <v>4.8899999999999997</v>
      </c>
      <c r="BF861" s="7">
        <v>0</v>
      </c>
      <c r="BG861" s="7">
        <v>1294098.3732628301</v>
      </c>
      <c r="BH861" s="7">
        <v>14432</v>
      </c>
      <c r="BI861" s="7">
        <v>859498</v>
      </c>
      <c r="BJ861" s="7">
        <v>11829250.397500005</v>
      </c>
      <c r="BK861" s="7">
        <v>5127622.2366666719</v>
      </c>
      <c r="BL861" s="7">
        <v>2660867.9899999998</v>
      </c>
      <c r="BM861" s="7">
        <v>21484776.66333333</v>
      </c>
      <c r="BN861" s="130">
        <v>0.57399999999999995</v>
      </c>
      <c r="BO861" s="131">
        <v>6.1510269999999999E-4</v>
      </c>
      <c r="BP861" s="161">
        <v>15588.072437562672</v>
      </c>
      <c r="BQ861" s="162">
        <v>37894375</v>
      </c>
      <c r="BR861" s="161">
        <v>684211</v>
      </c>
      <c r="BS861" s="163">
        <v>65293.578262833878</v>
      </c>
      <c r="BT861" s="163">
        <v>0</v>
      </c>
      <c r="BU861" s="161">
        <v>31258017.710000001</v>
      </c>
      <c r="BV861" s="161">
        <v>2059410.38</v>
      </c>
      <c r="BW861" s="165">
        <v>44279237.350000001</v>
      </c>
      <c r="BX861" s="161">
        <v>684211</v>
      </c>
    </row>
    <row r="862" spans="1:76" ht="14.45" x14ac:dyDescent="0.3">
      <c r="A862" s="164" t="s">
        <v>31</v>
      </c>
      <c r="B862" s="6" t="s">
        <v>93</v>
      </c>
      <c r="C862" s="6" t="s">
        <v>90</v>
      </c>
      <c r="D862" s="6" t="s">
        <v>51</v>
      </c>
      <c r="E862" s="6" t="s">
        <v>40</v>
      </c>
      <c r="F862" s="24" t="str">
        <f>+Tabela1[[#This Row],[WK]]&amp;Tabela1[[#This Row],[PK]]&amp;Tabela1[[#This Row],[GK]]</f>
        <v>121007</v>
      </c>
      <c r="G862" s="6" t="s">
        <v>847</v>
      </c>
      <c r="H862" s="7">
        <v>463036095.03359938</v>
      </c>
      <c r="I862" s="8">
        <v>1.371</v>
      </c>
      <c r="J862" s="7">
        <v>634822486.28999996</v>
      </c>
      <c r="K862" s="8">
        <v>7.0000000000000007E-2</v>
      </c>
      <c r="L862" s="7">
        <v>44437574.040300004</v>
      </c>
      <c r="M862" s="7">
        <v>25927609.040300004</v>
      </c>
      <c r="N862" s="9">
        <v>1.4007378749932808</v>
      </c>
      <c r="O862" s="7">
        <v>123301851</v>
      </c>
      <c r="P862" s="8">
        <v>1.2949999999999999</v>
      </c>
      <c r="Q862" s="7">
        <v>159675897</v>
      </c>
      <c r="R862" s="8">
        <v>1.6E-2</v>
      </c>
      <c r="S862" s="7">
        <v>2554814.352</v>
      </c>
      <c r="T862" s="7">
        <v>377800.35199999996</v>
      </c>
      <c r="U862" s="9">
        <v>0.17354061664279602</v>
      </c>
      <c r="V862" s="7">
        <v>26305409.392300002</v>
      </c>
      <c r="W862" s="9">
        <v>1.2715925990111945</v>
      </c>
      <c r="X862" s="7">
        <v>41517982.312011071</v>
      </c>
      <c r="Y862" s="7">
        <v>7448455</v>
      </c>
      <c r="Z862" s="7">
        <v>1350494.6949999998</v>
      </c>
      <c r="AA862" s="7">
        <v>2432428.6170110703</v>
      </c>
      <c r="AB862" s="7">
        <v>30286604</v>
      </c>
      <c r="AC862" s="7">
        <v>0</v>
      </c>
      <c r="AD862" s="7">
        <v>15212572.919711066</v>
      </c>
      <c r="AE862" s="7">
        <v>0</v>
      </c>
      <c r="AF862" s="7">
        <v>44437574.040300004</v>
      </c>
      <c r="AG862" s="7">
        <v>2554814.352</v>
      </c>
      <c r="AH862" s="7">
        <v>15212572.919711066</v>
      </c>
      <c r="AI862" s="7">
        <v>15454619</v>
      </c>
      <c r="AJ862" s="7">
        <v>2780897</v>
      </c>
      <c r="AK862" s="7">
        <v>1713962</v>
      </c>
      <c r="AL862" s="7">
        <v>586610</v>
      </c>
      <c r="AM862" s="7">
        <v>1255068</v>
      </c>
      <c r="AN862" s="7">
        <v>0</v>
      </c>
      <c r="AO862" s="7">
        <v>0</v>
      </c>
      <c r="AP862" s="7">
        <v>22576616</v>
      </c>
      <c r="AQ862" s="7">
        <v>1969250</v>
      </c>
      <c r="AR862" s="7">
        <v>18509965</v>
      </c>
      <c r="AS862" s="7">
        <v>2177014</v>
      </c>
      <c r="AT862" s="7">
        <v>3043525</v>
      </c>
      <c r="AU862" s="7">
        <v>135694</v>
      </c>
      <c r="AV862" s="7">
        <v>1322066</v>
      </c>
      <c r="AW862" s="7">
        <v>0</v>
      </c>
      <c r="AX862" s="7">
        <v>0</v>
      </c>
      <c r="AY862" s="7">
        <v>26219816</v>
      </c>
      <c r="AZ862" s="7">
        <v>849907</v>
      </c>
      <c r="BA862" s="7">
        <v>1350494.6949999998</v>
      </c>
      <c r="BB862" s="7">
        <v>0</v>
      </c>
      <c r="BC862" s="7">
        <v>1.99</v>
      </c>
      <c r="BD862" s="7">
        <v>14514.81</v>
      </c>
      <c r="BE862" s="7">
        <v>0.01</v>
      </c>
      <c r="BF862" s="7">
        <v>0</v>
      </c>
      <c r="BG862" s="7">
        <v>1400176.61701107</v>
      </c>
      <c r="BH862" s="7">
        <v>15615</v>
      </c>
      <c r="BI862" s="7">
        <v>1032252</v>
      </c>
      <c r="BJ862" s="7">
        <v>14206972.381666668</v>
      </c>
      <c r="BK862" s="7">
        <v>5397717.5533333346</v>
      </c>
      <c r="BL862" s="7">
        <v>8715483.5366666652</v>
      </c>
      <c r="BM862" s="7">
        <v>17806052.240000002</v>
      </c>
      <c r="BN862" s="130">
        <v>0.88</v>
      </c>
      <c r="BO862" s="131">
        <v>6.808475E-4</v>
      </c>
      <c r="BP862" s="161">
        <v>17253.935121037757</v>
      </c>
      <c r="BQ862" s="162">
        <v>30286604</v>
      </c>
      <c r="BR862" s="161">
        <v>780277</v>
      </c>
      <c r="BS862" s="163">
        <v>2802105.6320110708</v>
      </c>
      <c r="BT862" s="163">
        <v>0</v>
      </c>
      <c r="BU862" s="161">
        <v>44437574.039999999</v>
      </c>
      <c r="BV862" s="161">
        <v>2554814.35</v>
      </c>
      <c r="BW862" s="165">
        <v>12410467.289999999</v>
      </c>
      <c r="BX862" s="161">
        <v>780277</v>
      </c>
    </row>
    <row r="863" spans="1:76" ht="14.45" x14ac:dyDescent="0.3">
      <c r="A863" s="164" t="s">
        <v>31</v>
      </c>
      <c r="B863" s="6" t="s">
        <v>93</v>
      </c>
      <c r="C863" s="6" t="s">
        <v>90</v>
      </c>
      <c r="D863" s="6" t="s">
        <v>75</v>
      </c>
      <c r="E863" s="6" t="s">
        <v>36</v>
      </c>
      <c r="F863" s="24" t="str">
        <f>+Tabela1[[#This Row],[WK]]&amp;Tabela1[[#This Row],[PK]]&amp;Tabela1[[#This Row],[GK]]</f>
        <v>121008</v>
      </c>
      <c r="G863" s="6" t="s">
        <v>848</v>
      </c>
      <c r="H863" s="7">
        <v>163311982.23899943</v>
      </c>
      <c r="I863" s="8">
        <v>1.371</v>
      </c>
      <c r="J863" s="7">
        <v>223900727.65000001</v>
      </c>
      <c r="K863" s="8">
        <v>7.0000000000000007E-2</v>
      </c>
      <c r="L863" s="7">
        <v>15673050.935500002</v>
      </c>
      <c r="M863" s="7">
        <v>9738453.9355000015</v>
      </c>
      <c r="N863" s="9">
        <v>1.6409629728016917</v>
      </c>
      <c r="O863" s="7">
        <v>1923379</v>
      </c>
      <c r="P863" s="8">
        <v>1.2949999999999999</v>
      </c>
      <c r="Q863" s="7">
        <v>2490776</v>
      </c>
      <c r="R863" s="8">
        <v>1.6E-2</v>
      </c>
      <c r="S863" s="7">
        <v>39852.415999999997</v>
      </c>
      <c r="T863" s="7">
        <v>12005.415999999997</v>
      </c>
      <c r="U863" s="9">
        <v>0.431120623406471</v>
      </c>
      <c r="V863" s="7">
        <v>9750459.3515000008</v>
      </c>
      <c r="W863" s="9">
        <v>1.635312524780107</v>
      </c>
      <c r="X863" s="7">
        <v>23003008.033238795</v>
      </c>
      <c r="Y863" s="7">
        <v>7744946</v>
      </c>
      <c r="Z863" s="7">
        <v>1132034.1300000001</v>
      </c>
      <c r="AA863" s="7">
        <v>800343.90323879442</v>
      </c>
      <c r="AB863" s="7">
        <v>13325684</v>
      </c>
      <c r="AC863" s="7">
        <v>0</v>
      </c>
      <c r="AD863" s="7">
        <v>13252548.681738794</v>
      </c>
      <c r="AE863" s="7">
        <v>0</v>
      </c>
      <c r="AF863" s="7">
        <v>15673050.935500002</v>
      </c>
      <c r="AG863" s="7">
        <v>39852.415999999997</v>
      </c>
      <c r="AH863" s="7">
        <v>13252548.681738794</v>
      </c>
      <c r="AI863" s="7">
        <v>4955003</v>
      </c>
      <c r="AJ863" s="7">
        <v>20647</v>
      </c>
      <c r="AK863" s="7">
        <v>8107487</v>
      </c>
      <c r="AL863" s="7">
        <v>0</v>
      </c>
      <c r="AM863" s="7">
        <v>360713</v>
      </c>
      <c r="AN863" s="7">
        <v>0</v>
      </c>
      <c r="AO863" s="7">
        <v>0</v>
      </c>
      <c r="AP863" s="7">
        <v>10900037</v>
      </c>
      <c r="AQ863" s="7">
        <v>564916</v>
      </c>
      <c r="AR863" s="7">
        <v>5934597</v>
      </c>
      <c r="AS863" s="7">
        <v>27847</v>
      </c>
      <c r="AT863" s="7">
        <v>7909384</v>
      </c>
      <c r="AU863" s="7">
        <v>272448</v>
      </c>
      <c r="AV863" s="7">
        <v>437452</v>
      </c>
      <c r="AW863" s="7">
        <v>0</v>
      </c>
      <c r="AX863" s="7">
        <v>0</v>
      </c>
      <c r="AY863" s="7">
        <v>12461347</v>
      </c>
      <c r="AZ863" s="7">
        <v>231940</v>
      </c>
      <c r="BA863" s="7">
        <v>1132034.1300000001</v>
      </c>
      <c r="BB863" s="7">
        <v>0</v>
      </c>
      <c r="BC863" s="7">
        <v>116.01</v>
      </c>
      <c r="BD863" s="7">
        <v>11785.71</v>
      </c>
      <c r="BE863" s="7">
        <v>0</v>
      </c>
      <c r="BF863" s="7">
        <v>0</v>
      </c>
      <c r="BG863" s="7">
        <v>539715.90323879442</v>
      </c>
      <c r="BH863" s="7">
        <v>6019</v>
      </c>
      <c r="BI863" s="7">
        <v>260628</v>
      </c>
      <c r="BJ863" s="7">
        <v>3587078.5466666669</v>
      </c>
      <c r="BK863" s="7">
        <v>2216970.4966666671</v>
      </c>
      <c r="BL863" s="7">
        <v>325346.50999999995</v>
      </c>
      <c r="BM863" s="7">
        <v>4829739.18</v>
      </c>
      <c r="BN863" s="130">
        <v>0.68700000000000006</v>
      </c>
      <c r="BO863" s="131">
        <v>2.4883179999999998E-4</v>
      </c>
      <c r="BP863" s="161">
        <v>6305.2652439999974</v>
      </c>
      <c r="BQ863" s="162">
        <v>13325684</v>
      </c>
      <c r="BR863" s="161">
        <v>330814</v>
      </c>
      <c r="BS863" s="163">
        <v>0</v>
      </c>
      <c r="BT863" s="163">
        <v>640376.96676120535</v>
      </c>
      <c r="BU863" s="161">
        <v>15673050.939999999</v>
      </c>
      <c r="BV863" s="161">
        <v>39852.42</v>
      </c>
      <c r="BW863" s="165">
        <v>13892925.646761205</v>
      </c>
      <c r="BX863" s="161">
        <v>330814</v>
      </c>
    </row>
    <row r="864" spans="1:76" ht="14.45" x14ac:dyDescent="0.3">
      <c r="A864" s="164" t="s">
        <v>31</v>
      </c>
      <c r="B864" s="6" t="s">
        <v>93</v>
      </c>
      <c r="C864" s="6" t="s">
        <v>90</v>
      </c>
      <c r="D864" s="6" t="s">
        <v>77</v>
      </c>
      <c r="E864" s="6" t="s">
        <v>36</v>
      </c>
      <c r="F864" s="24" t="str">
        <f>+Tabela1[[#This Row],[WK]]&amp;Tabela1[[#This Row],[PK]]&amp;Tabela1[[#This Row],[GK]]</f>
        <v>121009</v>
      </c>
      <c r="G864" s="6" t="s">
        <v>849</v>
      </c>
      <c r="H864" s="7">
        <v>366640123.79099756</v>
      </c>
      <c r="I864" s="8">
        <v>1.371</v>
      </c>
      <c r="J864" s="7">
        <v>502663609.72000003</v>
      </c>
      <c r="K864" s="8">
        <v>7.0000000000000007E-2</v>
      </c>
      <c r="L864" s="7">
        <v>35186452.680400006</v>
      </c>
      <c r="M864" s="7">
        <v>23370469.680400006</v>
      </c>
      <c r="N864" s="9">
        <v>1.9778692708342596</v>
      </c>
      <c r="O864" s="7">
        <v>20372663</v>
      </c>
      <c r="P864" s="8">
        <v>1.2949999999999999</v>
      </c>
      <c r="Q864" s="7">
        <v>26382599</v>
      </c>
      <c r="R864" s="8">
        <v>1.6E-2</v>
      </c>
      <c r="S864" s="7">
        <v>422121.58400000003</v>
      </c>
      <c r="T864" s="7">
        <v>131030.58400000003</v>
      </c>
      <c r="U864" s="9">
        <v>0.45013615673449209</v>
      </c>
      <c r="V864" s="7">
        <v>23501500.264400005</v>
      </c>
      <c r="W864" s="9">
        <v>1.941137905360123</v>
      </c>
      <c r="X864" s="7">
        <v>87265594.580476493</v>
      </c>
      <c r="Y864" s="7">
        <v>34477987</v>
      </c>
      <c r="Z864" s="7">
        <v>1235102.31</v>
      </c>
      <c r="AA864" s="7">
        <v>2566088.2704764819</v>
      </c>
      <c r="AB864" s="7">
        <v>48986417</v>
      </c>
      <c r="AC864" s="7">
        <v>0</v>
      </c>
      <c r="AD864" s="7">
        <v>63764094.316076487</v>
      </c>
      <c r="AE864" s="7">
        <v>0</v>
      </c>
      <c r="AF864" s="7">
        <v>35186452.680400006</v>
      </c>
      <c r="AG864" s="7">
        <v>422121.58400000003</v>
      </c>
      <c r="AH864" s="7">
        <v>63764094.316076487</v>
      </c>
      <c r="AI864" s="7">
        <v>9865578</v>
      </c>
      <c r="AJ864" s="7">
        <v>253776</v>
      </c>
      <c r="AK864" s="7">
        <v>21348169</v>
      </c>
      <c r="AL864" s="7">
        <v>3306040</v>
      </c>
      <c r="AM864" s="7">
        <v>1413200</v>
      </c>
      <c r="AN864" s="7">
        <v>0</v>
      </c>
      <c r="AO864" s="7">
        <v>0</v>
      </c>
      <c r="AP864" s="7">
        <v>38540603</v>
      </c>
      <c r="AQ864" s="7">
        <v>2363100</v>
      </c>
      <c r="AR864" s="7">
        <v>11815983</v>
      </c>
      <c r="AS864" s="7">
        <v>291091</v>
      </c>
      <c r="AT864" s="7">
        <v>23851659</v>
      </c>
      <c r="AU864" s="7">
        <v>2340049</v>
      </c>
      <c r="AV864" s="7">
        <v>1380751</v>
      </c>
      <c r="AW864" s="7">
        <v>0</v>
      </c>
      <c r="AX864" s="7">
        <v>0</v>
      </c>
      <c r="AY864" s="7">
        <v>43374146</v>
      </c>
      <c r="AZ864" s="7">
        <v>1034810</v>
      </c>
      <c r="BA864" s="7">
        <v>1235102.31</v>
      </c>
      <c r="BB864" s="7">
        <v>0</v>
      </c>
      <c r="BC864" s="7">
        <v>0</v>
      </c>
      <c r="BD864" s="7">
        <v>13280.67</v>
      </c>
      <c r="BE864" s="7">
        <v>0</v>
      </c>
      <c r="BF864" s="7">
        <v>0</v>
      </c>
      <c r="BG864" s="7">
        <v>1494418.2704764816</v>
      </c>
      <c r="BH864" s="7">
        <v>16666</v>
      </c>
      <c r="BI864" s="7">
        <v>1071670</v>
      </c>
      <c r="BJ864" s="7">
        <v>14749408.165000001</v>
      </c>
      <c r="BK864" s="7">
        <v>2205993.59</v>
      </c>
      <c r="BL864" s="7">
        <v>17914379.276666667</v>
      </c>
      <c r="BM864" s="7">
        <v>14344899.746666668</v>
      </c>
      <c r="BN864" s="130">
        <v>0.52900000000000003</v>
      </c>
      <c r="BO864" s="131">
        <v>7.0155130000000001E-4</v>
      </c>
      <c r="BP864" s="161">
        <v>17778.20662022151</v>
      </c>
      <c r="BQ864" s="162">
        <v>48986417</v>
      </c>
      <c r="BR864" s="161">
        <v>790435</v>
      </c>
      <c r="BS864" s="163">
        <v>4308273.7004764937</v>
      </c>
      <c r="BT864" s="163">
        <v>0</v>
      </c>
      <c r="BU864" s="161">
        <v>35186452.68</v>
      </c>
      <c r="BV864" s="161">
        <v>422121.58</v>
      </c>
      <c r="BW864" s="165">
        <v>59455820.619999997</v>
      </c>
      <c r="BX864" s="161">
        <v>790435</v>
      </c>
    </row>
    <row r="865" spans="1:76" ht="14.45" x14ac:dyDescent="0.3">
      <c r="A865" s="164" t="s">
        <v>31</v>
      </c>
      <c r="B865" s="6" t="s">
        <v>93</v>
      </c>
      <c r="C865" s="6" t="s">
        <v>90</v>
      </c>
      <c r="D865" s="6" t="s">
        <v>90</v>
      </c>
      <c r="E865" s="6" t="s">
        <v>36</v>
      </c>
      <c r="F865" s="24" t="str">
        <f>+Tabela1[[#This Row],[WK]]&amp;Tabela1[[#This Row],[PK]]&amp;Tabela1[[#This Row],[GK]]</f>
        <v>121010</v>
      </c>
      <c r="G865" s="6" t="s">
        <v>850</v>
      </c>
      <c r="H865" s="7">
        <v>282857490.61999923</v>
      </c>
      <c r="I865" s="8">
        <v>1.371</v>
      </c>
      <c r="J865" s="7">
        <v>387797619.63999999</v>
      </c>
      <c r="K865" s="8">
        <v>7.0000000000000007E-2</v>
      </c>
      <c r="L865" s="7">
        <v>27145833.3748</v>
      </c>
      <c r="M865" s="7">
        <v>16798010.3748</v>
      </c>
      <c r="N865" s="9">
        <v>1.623337621333492</v>
      </c>
      <c r="O865" s="7">
        <v>47260834</v>
      </c>
      <c r="P865" s="8">
        <v>1.2949999999999999</v>
      </c>
      <c r="Q865" s="7">
        <v>61202780</v>
      </c>
      <c r="R865" s="8">
        <v>1.6E-2</v>
      </c>
      <c r="S865" s="7">
        <v>979244.48</v>
      </c>
      <c r="T865" s="7">
        <v>465086.48</v>
      </c>
      <c r="U865" s="9">
        <v>0.90455945448675301</v>
      </c>
      <c r="V865" s="7">
        <v>17263096.854800001</v>
      </c>
      <c r="W865" s="9">
        <v>1.589313851202649</v>
      </c>
      <c r="X865" s="7">
        <v>38324894.341647595</v>
      </c>
      <c r="Y865" s="7">
        <v>7880006</v>
      </c>
      <c r="Z865" s="7">
        <v>801937.76</v>
      </c>
      <c r="AA865" s="7">
        <v>1432703.5816475987</v>
      </c>
      <c r="AB865" s="7">
        <v>28210247</v>
      </c>
      <c r="AC865" s="7">
        <v>0</v>
      </c>
      <c r="AD865" s="7">
        <v>21061797.486847594</v>
      </c>
      <c r="AE865" s="7">
        <v>0</v>
      </c>
      <c r="AF865" s="7">
        <v>27145833.3748</v>
      </c>
      <c r="AG865" s="7">
        <v>979244.48</v>
      </c>
      <c r="AH865" s="7">
        <v>21061797.486847594</v>
      </c>
      <c r="AI865" s="7">
        <v>8639761</v>
      </c>
      <c r="AJ865" s="7">
        <v>338700</v>
      </c>
      <c r="AK865" s="7">
        <v>6476939</v>
      </c>
      <c r="AL865" s="7">
        <v>1158799</v>
      </c>
      <c r="AM865" s="7">
        <v>600060</v>
      </c>
      <c r="AN865" s="7">
        <v>0</v>
      </c>
      <c r="AO865" s="7">
        <v>0</v>
      </c>
      <c r="AP865" s="7">
        <v>21823379</v>
      </c>
      <c r="AQ865" s="7">
        <v>1471965</v>
      </c>
      <c r="AR865" s="7">
        <v>10347823</v>
      </c>
      <c r="AS865" s="7">
        <v>514158</v>
      </c>
      <c r="AT865" s="7">
        <v>7763470</v>
      </c>
      <c r="AU865" s="7">
        <v>802159</v>
      </c>
      <c r="AV865" s="7">
        <v>608409</v>
      </c>
      <c r="AW865" s="7">
        <v>0</v>
      </c>
      <c r="AX865" s="7">
        <v>0</v>
      </c>
      <c r="AY865" s="7">
        <v>24842849</v>
      </c>
      <c r="AZ865" s="7">
        <v>658516</v>
      </c>
      <c r="BA865" s="7">
        <v>801937.76</v>
      </c>
      <c r="BB865" s="7">
        <v>0</v>
      </c>
      <c r="BC865" s="7">
        <v>67.64</v>
      </c>
      <c r="BD865" s="7">
        <v>8397.52</v>
      </c>
      <c r="BE865" s="7">
        <v>0</v>
      </c>
      <c r="BF865" s="7">
        <v>0</v>
      </c>
      <c r="BG865" s="7">
        <v>1005275.5816475987</v>
      </c>
      <c r="BH865" s="7">
        <v>11211</v>
      </c>
      <c r="BI865" s="7">
        <v>427428</v>
      </c>
      <c r="BJ865" s="7">
        <v>5882735.2716666674</v>
      </c>
      <c r="BK865" s="7">
        <v>3968868.7866666671</v>
      </c>
      <c r="BL865" s="7">
        <v>843097.78666666662</v>
      </c>
      <c r="BM865" s="7">
        <v>5969270.3666666672</v>
      </c>
      <c r="BN865" s="130">
        <v>0.80100000000000005</v>
      </c>
      <c r="BO865" s="131">
        <v>4.340767E-4</v>
      </c>
      <c r="BP865" s="161">
        <v>10999.696301576638</v>
      </c>
      <c r="BQ865" s="162">
        <v>28210247</v>
      </c>
      <c r="BR865" s="161">
        <v>550813</v>
      </c>
      <c r="BS865" s="163">
        <v>0</v>
      </c>
      <c r="BT865" s="163">
        <v>0</v>
      </c>
      <c r="BU865" s="161">
        <v>27145833.370000001</v>
      </c>
      <c r="BV865" s="161">
        <v>979244.48</v>
      </c>
      <c r="BW865" s="165">
        <v>21061797.489999998</v>
      </c>
      <c r="BX865" s="161">
        <v>550813</v>
      </c>
    </row>
    <row r="866" spans="1:76" ht="14.45" x14ac:dyDescent="0.3">
      <c r="A866" s="164" t="s">
        <v>31</v>
      </c>
      <c r="B866" s="6" t="s">
        <v>93</v>
      </c>
      <c r="C866" s="6" t="s">
        <v>90</v>
      </c>
      <c r="D866" s="6" t="s">
        <v>92</v>
      </c>
      <c r="E866" s="6" t="s">
        <v>40</v>
      </c>
      <c r="F866" s="24" t="str">
        <f>+Tabela1[[#This Row],[WK]]&amp;Tabela1[[#This Row],[PK]]&amp;Tabela1[[#This Row],[GK]]</f>
        <v>121011</v>
      </c>
      <c r="G866" s="6" t="s">
        <v>851</v>
      </c>
      <c r="H866" s="7">
        <v>326019017.1555993</v>
      </c>
      <c r="I866" s="8">
        <v>1.371</v>
      </c>
      <c r="J866" s="7">
        <v>446972072.53000003</v>
      </c>
      <c r="K866" s="8">
        <v>7.0000000000000007E-2</v>
      </c>
      <c r="L866" s="7">
        <v>31288045.077100005</v>
      </c>
      <c r="M866" s="7">
        <v>18392908.077100005</v>
      </c>
      <c r="N866" s="9">
        <v>1.4263445263978201</v>
      </c>
      <c r="O866" s="7">
        <v>15652328</v>
      </c>
      <c r="P866" s="8">
        <v>1.2949999999999999</v>
      </c>
      <c r="Q866" s="7">
        <v>20269765</v>
      </c>
      <c r="R866" s="8">
        <v>1.6E-2</v>
      </c>
      <c r="S866" s="7">
        <v>324316.24</v>
      </c>
      <c r="T866" s="7">
        <v>-452969.76</v>
      </c>
      <c r="U866" s="9">
        <v>-0.58275816108871126</v>
      </c>
      <c r="V866" s="7">
        <v>17939938.317100003</v>
      </c>
      <c r="W866" s="9">
        <v>1.3121257524800105</v>
      </c>
      <c r="X866" s="7">
        <v>28876798.154194571</v>
      </c>
      <c r="Y866" s="7">
        <v>1030857</v>
      </c>
      <c r="Z866" s="7">
        <v>1354934.6700000002</v>
      </c>
      <c r="AA866" s="7">
        <v>1878405.4841945721</v>
      </c>
      <c r="AB866" s="7">
        <v>22633082</v>
      </c>
      <c r="AC866" s="7">
        <v>1979519</v>
      </c>
      <c r="AD866" s="7">
        <v>10936859.837094566</v>
      </c>
      <c r="AE866" s="7">
        <v>0</v>
      </c>
      <c r="AF866" s="7">
        <v>31288045.077100005</v>
      </c>
      <c r="AG866" s="7">
        <v>324316.24</v>
      </c>
      <c r="AH866" s="7">
        <v>10936859.837094566</v>
      </c>
      <c r="AI866" s="7">
        <v>10766602</v>
      </c>
      <c r="AJ866" s="7">
        <v>807631</v>
      </c>
      <c r="AK866" s="7">
        <v>5411518</v>
      </c>
      <c r="AL866" s="7">
        <v>104947</v>
      </c>
      <c r="AM866" s="7">
        <v>1250853</v>
      </c>
      <c r="AN866" s="7">
        <v>0</v>
      </c>
      <c r="AO866" s="7">
        <v>0</v>
      </c>
      <c r="AP866" s="7">
        <v>17486696</v>
      </c>
      <c r="AQ866" s="7">
        <v>1364551</v>
      </c>
      <c r="AR866" s="7">
        <v>12895137</v>
      </c>
      <c r="AS866" s="7">
        <v>777286</v>
      </c>
      <c r="AT866" s="7">
        <v>5769592</v>
      </c>
      <c r="AU866" s="7">
        <v>156937</v>
      </c>
      <c r="AV866" s="7">
        <v>1131026</v>
      </c>
      <c r="AW866" s="7">
        <v>0</v>
      </c>
      <c r="AX866" s="7">
        <v>0</v>
      </c>
      <c r="AY866" s="7">
        <v>20220276</v>
      </c>
      <c r="AZ866" s="7">
        <v>600125</v>
      </c>
      <c r="BA866" s="7">
        <v>1354934.6700000002</v>
      </c>
      <c r="BB866" s="7">
        <v>0</v>
      </c>
      <c r="BC866" s="7">
        <v>188.43</v>
      </c>
      <c r="BD866" s="7">
        <v>13940.59</v>
      </c>
      <c r="BE866" s="7">
        <v>1</v>
      </c>
      <c r="BF866" s="7">
        <v>0</v>
      </c>
      <c r="BG866" s="7">
        <v>993977.48419457208</v>
      </c>
      <c r="BH866" s="7">
        <v>11085</v>
      </c>
      <c r="BI866" s="7">
        <v>884428</v>
      </c>
      <c r="BJ866" s="7">
        <v>12172340.63583333</v>
      </c>
      <c r="BK866" s="7">
        <v>6169699.3266666625</v>
      </c>
      <c r="BL866" s="7">
        <v>7523355.0100000007</v>
      </c>
      <c r="BM866" s="7">
        <v>8963855.2166666687</v>
      </c>
      <c r="BN866" s="130">
        <v>0.97199999999999998</v>
      </c>
      <c r="BO866" s="131">
        <v>4.051843E-4</v>
      </c>
      <c r="BP866" s="161">
        <v>10268.31754985274</v>
      </c>
      <c r="BQ866" s="162">
        <v>22633082</v>
      </c>
      <c r="BR866" s="161">
        <v>577563</v>
      </c>
      <c r="BS866" s="163">
        <v>0</v>
      </c>
      <c r="BT866" s="163">
        <v>2578720.5799999982</v>
      </c>
      <c r="BU866" s="161">
        <v>31288045.079999998</v>
      </c>
      <c r="BV866" s="161">
        <v>324316.24</v>
      </c>
      <c r="BW866" s="165">
        <v>13515580.419999998</v>
      </c>
      <c r="BX866" s="161">
        <v>577563</v>
      </c>
    </row>
    <row r="867" spans="1:76" ht="14.45" x14ac:dyDescent="0.3">
      <c r="A867" s="164" t="s">
        <v>31</v>
      </c>
      <c r="B867" s="6" t="s">
        <v>93</v>
      </c>
      <c r="C867" s="6" t="s">
        <v>90</v>
      </c>
      <c r="D867" s="6" t="s">
        <v>93</v>
      </c>
      <c r="E867" s="6" t="s">
        <v>36</v>
      </c>
      <c r="F867" s="24" t="str">
        <f>+Tabela1[[#This Row],[WK]]&amp;Tabela1[[#This Row],[PK]]&amp;Tabela1[[#This Row],[GK]]</f>
        <v>121012</v>
      </c>
      <c r="G867" s="6" t="s">
        <v>852</v>
      </c>
      <c r="H867" s="7">
        <v>270237508.6355986</v>
      </c>
      <c r="I867" s="8">
        <v>1.371</v>
      </c>
      <c r="J867" s="7">
        <v>370495624.33999997</v>
      </c>
      <c r="K867" s="8">
        <v>7.0000000000000007E-2</v>
      </c>
      <c r="L867" s="7">
        <v>25934693.7038</v>
      </c>
      <c r="M867" s="7">
        <v>13062544.7038</v>
      </c>
      <c r="N867" s="9">
        <v>1.0147912911666888</v>
      </c>
      <c r="O867" s="7">
        <v>8808844</v>
      </c>
      <c r="P867" s="8">
        <v>1.2949999999999999</v>
      </c>
      <c r="Q867" s="7">
        <v>11407453</v>
      </c>
      <c r="R867" s="8">
        <v>1.6E-2</v>
      </c>
      <c r="S867" s="7">
        <v>182519.24799999999</v>
      </c>
      <c r="T867" s="7">
        <v>67902.247999999992</v>
      </c>
      <c r="U867" s="9">
        <v>0.59242737115785604</v>
      </c>
      <c r="V867" s="7">
        <v>13130446.9518</v>
      </c>
      <c r="W867" s="9">
        <v>1.0110636436969758</v>
      </c>
      <c r="X867" s="7">
        <v>23686479.529966604</v>
      </c>
      <c r="Y867" s="7">
        <v>3475171</v>
      </c>
      <c r="Z867" s="7">
        <v>466555.58</v>
      </c>
      <c r="AA867" s="7">
        <v>1325593.9499666037</v>
      </c>
      <c r="AB867" s="7">
        <v>17328430</v>
      </c>
      <c r="AC867" s="7">
        <v>1090729</v>
      </c>
      <c r="AD867" s="7">
        <v>10556032.578166604</v>
      </c>
      <c r="AE867" s="7">
        <v>0</v>
      </c>
      <c r="AF867" s="7">
        <v>25934693.7038</v>
      </c>
      <c r="AG867" s="7">
        <v>182519.24799999999</v>
      </c>
      <c r="AH867" s="7">
        <v>10556032.578166604</v>
      </c>
      <c r="AI867" s="7">
        <v>10747408</v>
      </c>
      <c r="AJ867" s="7">
        <v>73620</v>
      </c>
      <c r="AK867" s="7">
        <v>5302222</v>
      </c>
      <c r="AL867" s="7">
        <v>0</v>
      </c>
      <c r="AM867" s="7">
        <v>934895</v>
      </c>
      <c r="AN867" s="7">
        <v>0</v>
      </c>
      <c r="AO867" s="7">
        <v>0</v>
      </c>
      <c r="AP867" s="7">
        <v>13798105</v>
      </c>
      <c r="AQ867" s="7">
        <v>763831</v>
      </c>
      <c r="AR867" s="7">
        <v>12872149</v>
      </c>
      <c r="AS867" s="7">
        <v>114617</v>
      </c>
      <c r="AT867" s="7">
        <v>6033180</v>
      </c>
      <c r="AU867" s="7">
        <v>0</v>
      </c>
      <c r="AV867" s="7">
        <v>881636</v>
      </c>
      <c r="AW867" s="7">
        <v>0</v>
      </c>
      <c r="AX867" s="7">
        <v>0</v>
      </c>
      <c r="AY867" s="7">
        <v>15634273</v>
      </c>
      <c r="AZ867" s="7">
        <v>311416</v>
      </c>
      <c r="BA867" s="7">
        <v>466555.58</v>
      </c>
      <c r="BB867" s="7">
        <v>0</v>
      </c>
      <c r="BC867" s="7">
        <v>0.02</v>
      </c>
      <c r="BD867" s="7">
        <v>5016.66</v>
      </c>
      <c r="BE867" s="7">
        <v>0</v>
      </c>
      <c r="BF867" s="7">
        <v>0</v>
      </c>
      <c r="BG867" s="7">
        <v>794643.94996660366</v>
      </c>
      <c r="BH867" s="7">
        <v>8862</v>
      </c>
      <c r="BI867" s="7">
        <v>530950</v>
      </c>
      <c r="BJ867" s="7">
        <v>7307457.8975000009</v>
      </c>
      <c r="BK867" s="7">
        <v>4842202.3800000008</v>
      </c>
      <c r="BL867" s="7">
        <v>1240713.7733333334</v>
      </c>
      <c r="BM867" s="7">
        <v>7379594.5233333334</v>
      </c>
      <c r="BN867" s="130">
        <v>0.877</v>
      </c>
      <c r="BO867" s="131">
        <v>3.0953799999999999E-4</v>
      </c>
      <c r="BP867" s="161">
        <v>7844.0621251919993</v>
      </c>
      <c r="BQ867" s="162">
        <v>17328430</v>
      </c>
      <c r="BR867" s="161">
        <v>462873</v>
      </c>
      <c r="BS867" s="163">
        <v>0</v>
      </c>
      <c r="BT867" s="163">
        <v>2136898.4700333923</v>
      </c>
      <c r="BU867" s="161">
        <v>25934693.699999999</v>
      </c>
      <c r="BV867" s="161">
        <v>182519.25</v>
      </c>
      <c r="BW867" s="165">
        <v>12692931.050033392</v>
      </c>
      <c r="BX867" s="161">
        <v>462873</v>
      </c>
    </row>
    <row r="868" spans="1:76" ht="14.45" x14ac:dyDescent="0.3">
      <c r="A868" s="164" t="s">
        <v>31</v>
      </c>
      <c r="B868" s="6" t="s">
        <v>93</v>
      </c>
      <c r="C868" s="6" t="s">
        <v>90</v>
      </c>
      <c r="D868" s="6" t="s">
        <v>95</v>
      </c>
      <c r="E868" s="6" t="s">
        <v>40</v>
      </c>
      <c r="F868" s="24" t="str">
        <f>+Tabela1[[#This Row],[WK]]&amp;Tabela1[[#This Row],[PK]]&amp;Tabela1[[#This Row],[GK]]</f>
        <v>121013</v>
      </c>
      <c r="G868" s="6" t="s">
        <v>853</v>
      </c>
      <c r="H868" s="7">
        <v>252596594.29439813</v>
      </c>
      <c r="I868" s="8">
        <v>1.371</v>
      </c>
      <c r="J868" s="7">
        <v>346309930.78000003</v>
      </c>
      <c r="K868" s="8">
        <v>7.0000000000000007E-2</v>
      </c>
      <c r="L868" s="7">
        <v>24241695.154600006</v>
      </c>
      <c r="M868" s="7">
        <v>16561491.154600006</v>
      </c>
      <c r="N868" s="9">
        <v>2.1563868817286633</v>
      </c>
      <c r="O868" s="7">
        <v>10877428</v>
      </c>
      <c r="P868" s="8">
        <v>1.2949999999999999</v>
      </c>
      <c r="Q868" s="7">
        <v>14086269</v>
      </c>
      <c r="R868" s="8">
        <v>1.6E-2</v>
      </c>
      <c r="S868" s="7">
        <v>225380.304</v>
      </c>
      <c r="T868" s="7">
        <v>-20089.695999999996</v>
      </c>
      <c r="U868" s="9">
        <v>-8.1841756630138082E-2</v>
      </c>
      <c r="V868" s="7">
        <v>16541401.458600007</v>
      </c>
      <c r="W868" s="9">
        <v>2.0870655869267405</v>
      </c>
      <c r="X868" s="7">
        <v>31267882.107883766</v>
      </c>
      <c r="Y868" s="7">
        <v>9042489</v>
      </c>
      <c r="Z868" s="7">
        <v>1195934.7400000002</v>
      </c>
      <c r="AA868" s="7">
        <v>1308611.3678837654</v>
      </c>
      <c r="AB868" s="7">
        <v>17563446</v>
      </c>
      <c r="AC868" s="7">
        <v>2157401</v>
      </c>
      <c r="AD868" s="7">
        <v>14726480.649283761</v>
      </c>
      <c r="AE868" s="7">
        <v>0</v>
      </c>
      <c r="AF868" s="7">
        <v>24241695.154600006</v>
      </c>
      <c r="AG868" s="7">
        <v>225380.304</v>
      </c>
      <c r="AH868" s="7">
        <v>14726480.649283761</v>
      </c>
      <c r="AI868" s="7">
        <v>6412472</v>
      </c>
      <c r="AJ868" s="7">
        <v>348288</v>
      </c>
      <c r="AK868" s="7">
        <v>10554143</v>
      </c>
      <c r="AL868" s="7">
        <v>1121456</v>
      </c>
      <c r="AM868" s="7">
        <v>564793</v>
      </c>
      <c r="AN868" s="7">
        <v>0</v>
      </c>
      <c r="AO868" s="7">
        <v>0</v>
      </c>
      <c r="AP868" s="7">
        <v>13850279</v>
      </c>
      <c r="AQ868" s="7">
        <v>970701</v>
      </c>
      <c r="AR868" s="7">
        <v>7680204</v>
      </c>
      <c r="AS868" s="7">
        <v>245470</v>
      </c>
      <c r="AT868" s="7">
        <v>12146577</v>
      </c>
      <c r="AU868" s="7">
        <v>1022036</v>
      </c>
      <c r="AV868" s="7">
        <v>893654</v>
      </c>
      <c r="AW868" s="7">
        <v>0</v>
      </c>
      <c r="AX868" s="7">
        <v>0</v>
      </c>
      <c r="AY868" s="7">
        <v>15902370</v>
      </c>
      <c r="AZ868" s="7">
        <v>400624</v>
      </c>
      <c r="BA868" s="7">
        <v>1195934.7400000002</v>
      </c>
      <c r="BB868" s="7">
        <v>0</v>
      </c>
      <c r="BC868" s="7">
        <v>97.36</v>
      </c>
      <c r="BD868" s="7">
        <v>12534.92</v>
      </c>
      <c r="BE868" s="7">
        <v>0.12</v>
      </c>
      <c r="BF868" s="7">
        <v>0</v>
      </c>
      <c r="BG868" s="7">
        <v>891396.36788376537</v>
      </c>
      <c r="BH868" s="7">
        <v>9941</v>
      </c>
      <c r="BI868" s="7">
        <v>417215</v>
      </c>
      <c r="BJ868" s="7">
        <v>5742090.8325000023</v>
      </c>
      <c r="BK868" s="7">
        <v>1351250.3366666697</v>
      </c>
      <c r="BL868" s="7">
        <v>4411237.7166666659</v>
      </c>
      <c r="BM868" s="7">
        <v>8740886.5499999989</v>
      </c>
      <c r="BN868" s="130">
        <v>0.75</v>
      </c>
      <c r="BO868" s="131">
        <v>3.7718050000000003E-4</v>
      </c>
      <c r="BP868" s="161">
        <v>9557.9496788213237</v>
      </c>
      <c r="BQ868" s="162">
        <v>17563446</v>
      </c>
      <c r="BR868" s="161">
        <v>514566</v>
      </c>
      <c r="BS868" s="163">
        <v>0</v>
      </c>
      <c r="BT868" s="163">
        <v>2111944.8921162337</v>
      </c>
      <c r="BU868" s="161">
        <v>24241695.149999999</v>
      </c>
      <c r="BV868" s="161">
        <v>225380.3</v>
      </c>
      <c r="BW868" s="165">
        <v>16838425.542116232</v>
      </c>
      <c r="BX868" s="161">
        <v>514566</v>
      </c>
    </row>
    <row r="869" spans="1:76" ht="14.45" x14ac:dyDescent="0.3">
      <c r="A869" s="164" t="s">
        <v>31</v>
      </c>
      <c r="B869" s="6" t="s">
        <v>93</v>
      </c>
      <c r="C869" s="6" t="s">
        <v>90</v>
      </c>
      <c r="D869" s="6" t="s">
        <v>97</v>
      </c>
      <c r="E869" s="6" t="s">
        <v>36</v>
      </c>
      <c r="F869" s="24" t="str">
        <f>+Tabela1[[#This Row],[WK]]&amp;Tabela1[[#This Row],[PK]]&amp;Tabela1[[#This Row],[GK]]</f>
        <v>121014</v>
      </c>
      <c r="G869" s="6" t="s">
        <v>854</v>
      </c>
      <c r="H869" s="7">
        <v>348882384.54579896</v>
      </c>
      <c r="I869" s="8">
        <v>1.371</v>
      </c>
      <c r="J869" s="7">
        <v>478317749.20999998</v>
      </c>
      <c r="K869" s="8">
        <v>7.0000000000000007E-2</v>
      </c>
      <c r="L869" s="7">
        <v>33482242.444700003</v>
      </c>
      <c r="M869" s="7">
        <v>19865164.444700003</v>
      </c>
      <c r="N869" s="9">
        <v>1.4588419369192129</v>
      </c>
      <c r="O869" s="7">
        <v>28288200</v>
      </c>
      <c r="P869" s="8">
        <v>1.2949999999999999</v>
      </c>
      <c r="Q869" s="7">
        <v>36633219</v>
      </c>
      <c r="R869" s="8">
        <v>1.6E-2</v>
      </c>
      <c r="S869" s="7">
        <v>586131.50399999996</v>
      </c>
      <c r="T869" s="7">
        <v>145459.50399999996</v>
      </c>
      <c r="U869" s="9">
        <v>0.33008565100573661</v>
      </c>
      <c r="V869" s="7">
        <v>20010623.948700003</v>
      </c>
      <c r="W869" s="9">
        <v>1.4234585156728496</v>
      </c>
      <c r="X869" s="7">
        <v>46616281.519635081</v>
      </c>
      <c r="Y869" s="7">
        <v>13043816</v>
      </c>
      <c r="Z869" s="7">
        <v>301560.87</v>
      </c>
      <c r="AA869" s="7">
        <v>1860928.6496350847</v>
      </c>
      <c r="AB869" s="7">
        <v>31409976</v>
      </c>
      <c r="AC869" s="7">
        <v>0</v>
      </c>
      <c r="AD869" s="7">
        <v>26605657.570935078</v>
      </c>
      <c r="AE869" s="7">
        <v>0</v>
      </c>
      <c r="AF869" s="7">
        <v>33482242.444700003</v>
      </c>
      <c r="AG869" s="7">
        <v>586131.50399999996</v>
      </c>
      <c r="AH869" s="7">
        <v>26605657.570935078</v>
      </c>
      <c r="AI869" s="7">
        <v>11369376</v>
      </c>
      <c r="AJ869" s="7">
        <v>470432</v>
      </c>
      <c r="AK869" s="7">
        <v>11512026</v>
      </c>
      <c r="AL869" s="7">
        <v>1812607</v>
      </c>
      <c r="AM869" s="7">
        <v>654821</v>
      </c>
      <c r="AN869" s="7">
        <v>0</v>
      </c>
      <c r="AO869" s="7">
        <v>0</v>
      </c>
      <c r="AP869" s="7">
        <v>24758630</v>
      </c>
      <c r="AQ869" s="7">
        <v>1690770</v>
      </c>
      <c r="AR869" s="7">
        <v>13617078</v>
      </c>
      <c r="AS869" s="7">
        <v>440672</v>
      </c>
      <c r="AT869" s="7">
        <v>13088439</v>
      </c>
      <c r="AU869" s="7">
        <v>753649</v>
      </c>
      <c r="AV869" s="7">
        <v>755008</v>
      </c>
      <c r="AW869" s="7">
        <v>0</v>
      </c>
      <c r="AX869" s="7">
        <v>0</v>
      </c>
      <c r="AY869" s="7">
        <v>28116926</v>
      </c>
      <c r="AZ869" s="7">
        <v>715284</v>
      </c>
      <c r="BA869" s="7">
        <v>301560.87</v>
      </c>
      <c r="BB869" s="7">
        <v>0</v>
      </c>
      <c r="BC869" s="7">
        <v>0</v>
      </c>
      <c r="BD869" s="7">
        <v>3242.59</v>
      </c>
      <c r="BE869" s="7">
        <v>0</v>
      </c>
      <c r="BF869" s="7">
        <v>0</v>
      </c>
      <c r="BG869" s="7">
        <v>1217969.6496350847</v>
      </c>
      <c r="BH869" s="7">
        <v>13583</v>
      </c>
      <c r="BI869" s="7">
        <v>642959</v>
      </c>
      <c r="BJ869" s="7">
        <v>8849133.4858333319</v>
      </c>
      <c r="BK869" s="7">
        <v>5317644.7899999991</v>
      </c>
      <c r="BL869" s="7">
        <v>1933667</v>
      </c>
      <c r="BM869" s="7">
        <v>10258620.783333333</v>
      </c>
      <c r="BN869" s="130">
        <v>0.73599999999999999</v>
      </c>
      <c r="BO869" s="131">
        <v>5.0919859999999997E-4</v>
      </c>
      <c r="BP869" s="161">
        <v>12903.682299566482</v>
      </c>
      <c r="BQ869" s="162">
        <v>31409976</v>
      </c>
      <c r="BR869" s="161">
        <v>673167</v>
      </c>
      <c r="BS869" s="163">
        <v>0</v>
      </c>
      <c r="BT869" s="163">
        <v>486191.48036491871</v>
      </c>
      <c r="BU869" s="161">
        <v>33482242.440000001</v>
      </c>
      <c r="BV869" s="161">
        <v>586131.5</v>
      </c>
      <c r="BW869" s="165">
        <v>27091849.050364919</v>
      </c>
      <c r="BX869" s="161">
        <v>673167</v>
      </c>
    </row>
    <row r="870" spans="1:76" ht="14.45" x14ac:dyDescent="0.3">
      <c r="A870" s="164" t="s">
        <v>31</v>
      </c>
      <c r="B870" s="6" t="s">
        <v>93</v>
      </c>
      <c r="C870" s="6" t="s">
        <v>90</v>
      </c>
      <c r="D870" s="6" t="s">
        <v>130</v>
      </c>
      <c r="E870" s="6" t="s">
        <v>36</v>
      </c>
      <c r="F870" s="24" t="str">
        <f>+Tabela1[[#This Row],[WK]]&amp;Tabela1[[#This Row],[PK]]&amp;Tabela1[[#This Row],[GK]]</f>
        <v>121015</v>
      </c>
      <c r="G870" s="6" t="s">
        <v>855</v>
      </c>
      <c r="H870" s="7">
        <v>100514004.38559987</v>
      </c>
      <c r="I870" s="8">
        <v>1.371</v>
      </c>
      <c r="J870" s="7">
        <v>137804700.00999999</v>
      </c>
      <c r="K870" s="8">
        <v>7.0000000000000007E-2</v>
      </c>
      <c r="L870" s="7">
        <v>9646329.0007000007</v>
      </c>
      <c r="M870" s="7">
        <v>6639464.0007000007</v>
      </c>
      <c r="N870" s="9">
        <v>2.2081017939614851</v>
      </c>
      <c r="O870" s="7">
        <v>1011066</v>
      </c>
      <c r="P870" s="8">
        <v>1.2949999999999999</v>
      </c>
      <c r="Q870" s="7">
        <v>1309330</v>
      </c>
      <c r="R870" s="8">
        <v>1.6E-2</v>
      </c>
      <c r="S870" s="7">
        <v>20949.28</v>
      </c>
      <c r="T870" s="7">
        <v>8927.2799999999988</v>
      </c>
      <c r="U870" s="9">
        <v>0.74257860588920299</v>
      </c>
      <c r="V870" s="7">
        <v>6648391.2807</v>
      </c>
      <c r="W870" s="9">
        <v>2.2022656961655072</v>
      </c>
      <c r="X870" s="7">
        <v>12029993.480550233</v>
      </c>
      <c r="Y870" s="7">
        <v>2092450</v>
      </c>
      <c r="Z870" s="7">
        <v>420178.34</v>
      </c>
      <c r="AA870" s="7">
        <v>591382.14055023249</v>
      </c>
      <c r="AB870" s="7">
        <v>6577855</v>
      </c>
      <c r="AC870" s="7">
        <v>2348128</v>
      </c>
      <c r="AD870" s="7">
        <v>5381602.1998502333</v>
      </c>
      <c r="AE870" s="7">
        <v>0</v>
      </c>
      <c r="AF870" s="7">
        <v>9646329.0007000007</v>
      </c>
      <c r="AG870" s="7">
        <v>20949.28</v>
      </c>
      <c r="AH870" s="7">
        <v>5381602.1998502333</v>
      </c>
      <c r="AI870" s="7">
        <v>2510537</v>
      </c>
      <c r="AJ870" s="7">
        <v>1990</v>
      </c>
      <c r="AK870" s="7">
        <v>3985558</v>
      </c>
      <c r="AL870" s="7">
        <v>0</v>
      </c>
      <c r="AM870" s="7">
        <v>272762</v>
      </c>
      <c r="AN870" s="7">
        <v>0</v>
      </c>
      <c r="AO870" s="7">
        <v>0</v>
      </c>
      <c r="AP870" s="7">
        <v>5049104</v>
      </c>
      <c r="AQ870" s="7">
        <v>330197</v>
      </c>
      <c r="AR870" s="7">
        <v>3006865</v>
      </c>
      <c r="AS870" s="7">
        <v>12022</v>
      </c>
      <c r="AT870" s="7">
        <v>4678105</v>
      </c>
      <c r="AU870" s="7">
        <v>368339</v>
      </c>
      <c r="AV870" s="7">
        <v>795920</v>
      </c>
      <c r="AW870" s="7">
        <v>0</v>
      </c>
      <c r="AX870" s="7">
        <v>0</v>
      </c>
      <c r="AY870" s="7">
        <v>5708426</v>
      </c>
      <c r="AZ870" s="7">
        <v>141111</v>
      </c>
      <c r="BA870" s="7">
        <v>420178.34</v>
      </c>
      <c r="BB870" s="7">
        <v>0</v>
      </c>
      <c r="BC870" s="7">
        <v>141.97999999999999</v>
      </c>
      <c r="BD870" s="7">
        <v>4044.78</v>
      </c>
      <c r="BE870" s="7">
        <v>0</v>
      </c>
      <c r="BF870" s="7">
        <v>0</v>
      </c>
      <c r="BG870" s="7">
        <v>328815.14055023243</v>
      </c>
      <c r="BH870" s="7">
        <v>3667</v>
      </c>
      <c r="BI870" s="7">
        <v>262567</v>
      </c>
      <c r="BJ870" s="7">
        <v>3613758.044999999</v>
      </c>
      <c r="BK870" s="7">
        <v>2234790.8133333325</v>
      </c>
      <c r="BL870" s="7">
        <v>305548.5566666667</v>
      </c>
      <c r="BM870" s="7">
        <v>4904771.8133333335</v>
      </c>
      <c r="BN870" s="130">
        <v>0.82199999999999995</v>
      </c>
      <c r="BO870" s="131">
        <v>1.2843190000000001E-4</v>
      </c>
      <c r="BP870" s="161">
        <v>3254.6854710777516</v>
      </c>
      <c r="BQ870" s="162">
        <v>6577855</v>
      </c>
      <c r="BR870" s="161">
        <v>189094</v>
      </c>
      <c r="BS870" s="163">
        <v>0</v>
      </c>
      <c r="BT870" s="163">
        <v>851001.1799999997</v>
      </c>
      <c r="BU870" s="161">
        <v>9646329</v>
      </c>
      <c r="BV870" s="161">
        <v>20949.28</v>
      </c>
      <c r="BW870" s="165">
        <v>6232603.3799999999</v>
      </c>
      <c r="BX870" s="161">
        <v>189094</v>
      </c>
    </row>
    <row r="871" spans="1:76" ht="14.45" x14ac:dyDescent="0.3">
      <c r="A871" s="164" t="s">
        <v>31</v>
      </c>
      <c r="B871" s="6" t="s">
        <v>93</v>
      </c>
      <c r="C871" s="6" t="s">
        <v>90</v>
      </c>
      <c r="D871" s="6" t="s">
        <v>134</v>
      </c>
      <c r="E871" s="6" t="s">
        <v>40</v>
      </c>
      <c r="F871" s="24" t="str">
        <f>+Tabela1[[#This Row],[WK]]&amp;Tabela1[[#This Row],[PK]]&amp;Tabela1[[#This Row],[GK]]</f>
        <v>121016</v>
      </c>
      <c r="G871" s="6" t="s">
        <v>856</v>
      </c>
      <c r="H871" s="7">
        <v>675555735.02159917</v>
      </c>
      <c r="I871" s="8">
        <v>1.371</v>
      </c>
      <c r="J871" s="7">
        <v>926186912.71999991</v>
      </c>
      <c r="K871" s="8">
        <v>7.0000000000000007E-2</v>
      </c>
      <c r="L871" s="7">
        <v>64833083.8904</v>
      </c>
      <c r="M871" s="7">
        <v>40365934.8904</v>
      </c>
      <c r="N871" s="9">
        <v>1.6498013270937288</v>
      </c>
      <c r="O871" s="7">
        <v>47131908</v>
      </c>
      <c r="P871" s="8">
        <v>1.2949999999999999</v>
      </c>
      <c r="Q871" s="7">
        <v>61035821</v>
      </c>
      <c r="R871" s="8">
        <v>1.6E-2</v>
      </c>
      <c r="S871" s="7">
        <v>976573.13600000006</v>
      </c>
      <c r="T871" s="7">
        <v>345542.13600000006</v>
      </c>
      <c r="U871" s="9">
        <v>0.54758345628027794</v>
      </c>
      <c r="V871" s="7">
        <v>40711477.0264</v>
      </c>
      <c r="W871" s="9">
        <v>1.6220888138661846</v>
      </c>
      <c r="X871" s="7">
        <v>68629825.627007902</v>
      </c>
      <c r="Y871" s="7">
        <v>14600122</v>
      </c>
      <c r="Z871" s="7">
        <v>937168.44</v>
      </c>
      <c r="AA871" s="7">
        <v>3707312.1870078975</v>
      </c>
      <c r="AB871" s="7">
        <v>49066965</v>
      </c>
      <c r="AC871" s="7">
        <v>318258</v>
      </c>
      <c r="AD871" s="7">
        <v>27918348.600607902</v>
      </c>
      <c r="AE871" s="7">
        <v>0</v>
      </c>
      <c r="AF871" s="7">
        <v>64833083.8904</v>
      </c>
      <c r="AG871" s="7">
        <v>976573.13600000006</v>
      </c>
      <c r="AH871" s="7">
        <v>27918348.600607902</v>
      </c>
      <c r="AI871" s="7">
        <v>20428481</v>
      </c>
      <c r="AJ871" s="7">
        <v>604165</v>
      </c>
      <c r="AK871" s="7">
        <v>18694169</v>
      </c>
      <c r="AL871" s="7">
        <v>3373183</v>
      </c>
      <c r="AM871" s="7">
        <v>1349241</v>
      </c>
      <c r="AN871" s="7">
        <v>0</v>
      </c>
      <c r="AO871" s="7">
        <v>0</v>
      </c>
      <c r="AP871" s="7">
        <v>37654931</v>
      </c>
      <c r="AQ871" s="7">
        <v>2792755</v>
      </c>
      <c r="AR871" s="7">
        <v>24467149</v>
      </c>
      <c r="AS871" s="7">
        <v>631031</v>
      </c>
      <c r="AT871" s="7">
        <v>20070731</v>
      </c>
      <c r="AU871" s="7">
        <v>1174859</v>
      </c>
      <c r="AV871" s="7">
        <v>1215897</v>
      </c>
      <c r="AW871" s="7">
        <v>0</v>
      </c>
      <c r="AX871" s="7">
        <v>0</v>
      </c>
      <c r="AY871" s="7">
        <v>42864130</v>
      </c>
      <c r="AZ871" s="7">
        <v>1206738</v>
      </c>
      <c r="BA871" s="7">
        <v>937168.44</v>
      </c>
      <c r="BB871" s="7">
        <v>0</v>
      </c>
      <c r="BC871" s="7">
        <v>0</v>
      </c>
      <c r="BD871" s="7">
        <v>10077.08</v>
      </c>
      <c r="BE871" s="7">
        <v>0</v>
      </c>
      <c r="BF871" s="7">
        <v>0</v>
      </c>
      <c r="BG871" s="7">
        <v>2110173.1870078975</v>
      </c>
      <c r="BH871" s="7">
        <v>23533</v>
      </c>
      <c r="BI871" s="7">
        <v>1597139</v>
      </c>
      <c r="BJ871" s="7">
        <v>21981569.671666663</v>
      </c>
      <c r="BK871" s="7">
        <v>16152235.216666663</v>
      </c>
      <c r="BL871" s="7">
        <v>6351181.6333333338</v>
      </c>
      <c r="BM871" s="7">
        <v>10614974.553333333</v>
      </c>
      <c r="BN871" s="130">
        <v>0.82</v>
      </c>
      <c r="BO871" s="131">
        <v>8.8924819999999999E-4</v>
      </c>
      <c r="BP871" s="161">
        <v>22534.669801747372</v>
      </c>
      <c r="BQ871" s="162">
        <v>49066965</v>
      </c>
      <c r="BR871" s="161">
        <v>1169471</v>
      </c>
      <c r="BS871" s="163">
        <v>0</v>
      </c>
      <c r="BT871" s="163">
        <v>2571999.9399999976</v>
      </c>
      <c r="BU871" s="161">
        <v>64833083.890000001</v>
      </c>
      <c r="BV871" s="161">
        <v>976573.14</v>
      </c>
      <c r="BW871" s="165">
        <v>30490348.539999999</v>
      </c>
      <c r="BX871" s="161">
        <v>1169471</v>
      </c>
    </row>
    <row r="872" spans="1:76" ht="14.45" x14ac:dyDescent="0.3">
      <c r="A872" s="164" t="s">
        <v>31</v>
      </c>
      <c r="B872" s="6" t="s">
        <v>93</v>
      </c>
      <c r="C872" s="6" t="s">
        <v>92</v>
      </c>
      <c r="D872" s="6" t="s">
        <v>33</v>
      </c>
      <c r="E872" s="6" t="s">
        <v>34</v>
      </c>
      <c r="F872" s="24" t="str">
        <f>+Tabela1[[#This Row],[WK]]&amp;Tabela1[[#This Row],[PK]]&amp;Tabela1[[#This Row],[GK]]</f>
        <v>121101</v>
      </c>
      <c r="G872" s="6" t="s">
        <v>857</v>
      </c>
      <c r="H872" s="7">
        <v>1064164340.8196048</v>
      </c>
      <c r="I872" s="8">
        <v>1.371</v>
      </c>
      <c r="J872" s="7">
        <v>1458969311.26</v>
      </c>
      <c r="K872" s="8">
        <v>7.0000000000000007E-2</v>
      </c>
      <c r="L872" s="7">
        <v>102127851.78820001</v>
      </c>
      <c r="M872" s="7">
        <v>54596297.788200006</v>
      </c>
      <c r="N872" s="9">
        <v>1.1486327122441653</v>
      </c>
      <c r="O872" s="7">
        <v>159381863</v>
      </c>
      <c r="P872" s="8">
        <v>1.2949999999999999</v>
      </c>
      <c r="Q872" s="7">
        <v>206399513</v>
      </c>
      <c r="R872" s="8">
        <v>1.6E-2</v>
      </c>
      <c r="S872" s="7">
        <v>3302392.2080000001</v>
      </c>
      <c r="T872" s="7">
        <v>236741.2080000001</v>
      </c>
      <c r="U872" s="9">
        <v>7.7223796185541052E-2</v>
      </c>
      <c r="V872" s="7">
        <v>54833038.99620001</v>
      </c>
      <c r="W872" s="9">
        <v>1.0837167585877523</v>
      </c>
      <c r="X872" s="7">
        <v>57895976.72171744</v>
      </c>
      <c r="Y872" s="7">
        <v>0</v>
      </c>
      <c r="Z872" s="7">
        <v>94586.58</v>
      </c>
      <c r="AA872" s="7">
        <v>4683783.1417174377</v>
      </c>
      <c r="AB872" s="7">
        <v>51646261</v>
      </c>
      <c r="AC872" s="7">
        <v>1471346</v>
      </c>
      <c r="AD872" s="7">
        <v>3062937.7255174336</v>
      </c>
      <c r="AE872" s="7">
        <v>0</v>
      </c>
      <c r="AF872" s="7">
        <v>102127851.78820001</v>
      </c>
      <c r="AG872" s="7">
        <v>3302392.2080000001</v>
      </c>
      <c r="AH872" s="7">
        <v>3062937.7255174336</v>
      </c>
      <c r="AI872" s="7">
        <v>39685762</v>
      </c>
      <c r="AJ872" s="7">
        <v>2566820</v>
      </c>
      <c r="AK872" s="7">
        <v>6839782</v>
      </c>
      <c r="AL872" s="7">
        <v>0</v>
      </c>
      <c r="AM872" s="7">
        <v>1239105</v>
      </c>
      <c r="AN872" s="7">
        <v>0</v>
      </c>
      <c r="AO872" s="7">
        <v>0</v>
      </c>
      <c r="AP872" s="7">
        <v>38084983</v>
      </c>
      <c r="AQ872" s="7">
        <v>3663998</v>
      </c>
      <c r="AR872" s="7">
        <v>47531554</v>
      </c>
      <c r="AS872" s="7">
        <v>3065651</v>
      </c>
      <c r="AT872" s="7">
        <v>7012610</v>
      </c>
      <c r="AU872" s="7">
        <v>0</v>
      </c>
      <c r="AV872" s="7">
        <v>1545468</v>
      </c>
      <c r="AW872" s="7">
        <v>0</v>
      </c>
      <c r="AX872" s="7">
        <v>0</v>
      </c>
      <c r="AY872" s="7">
        <v>44949244</v>
      </c>
      <c r="AZ872" s="7">
        <v>1571679</v>
      </c>
      <c r="BA872" s="7">
        <v>94586.58</v>
      </c>
      <c r="BB872" s="7">
        <v>0</v>
      </c>
      <c r="BC872" s="7">
        <v>114.63</v>
      </c>
      <c r="BD872" s="7">
        <v>349.69</v>
      </c>
      <c r="BE872" s="7">
        <v>570.54</v>
      </c>
      <c r="BF872" s="7">
        <v>0</v>
      </c>
      <c r="BG872" s="7">
        <v>2964895.1417174381</v>
      </c>
      <c r="BH872" s="7">
        <v>33065</v>
      </c>
      <c r="BI872" s="7">
        <v>1718888</v>
      </c>
      <c r="BJ872" s="7">
        <v>23657121.77</v>
      </c>
      <c r="BK872" s="7">
        <v>13459761.210000003</v>
      </c>
      <c r="BL872" s="7">
        <v>12150723.163333332</v>
      </c>
      <c r="BM872" s="7">
        <v>16487995.913333332</v>
      </c>
      <c r="BN872" s="130">
        <v>1.0029999999999999</v>
      </c>
      <c r="BO872" s="131">
        <v>1.2306889000000001E-3</v>
      </c>
      <c r="BP872" s="161">
        <v>31187.150574535692</v>
      </c>
      <c r="BQ872" s="162">
        <v>51646261</v>
      </c>
      <c r="BR872" s="161">
        <v>1742786</v>
      </c>
      <c r="BS872" s="163">
        <v>0</v>
      </c>
      <c r="BT872" s="163">
        <v>2925810.0799999982</v>
      </c>
      <c r="BU872" s="161">
        <v>102127851.79000001</v>
      </c>
      <c r="BV872" s="161">
        <v>3302392.21</v>
      </c>
      <c r="BW872" s="165">
        <v>5988747.8099999987</v>
      </c>
      <c r="BX872" s="161">
        <v>1742786</v>
      </c>
    </row>
    <row r="873" spans="1:76" ht="14.45" x14ac:dyDescent="0.3">
      <c r="A873" s="164" t="s">
        <v>31</v>
      </c>
      <c r="B873" s="6" t="s">
        <v>93</v>
      </c>
      <c r="C873" s="6" t="s">
        <v>92</v>
      </c>
      <c r="D873" s="6" t="s">
        <v>32</v>
      </c>
      <c r="E873" s="6" t="s">
        <v>40</v>
      </c>
      <c r="F873" s="24" t="str">
        <f>+Tabela1[[#This Row],[WK]]&amp;Tabela1[[#This Row],[PK]]&amp;Tabela1[[#This Row],[GK]]</f>
        <v>121102</v>
      </c>
      <c r="G873" s="6" t="s">
        <v>858</v>
      </c>
      <c r="H873" s="7">
        <v>180682905.67499933</v>
      </c>
      <c r="I873" s="8">
        <v>1.371</v>
      </c>
      <c r="J873" s="7">
        <v>247716263.67000002</v>
      </c>
      <c r="K873" s="8">
        <v>7.0000000000000007E-2</v>
      </c>
      <c r="L873" s="7">
        <v>17340138.456900004</v>
      </c>
      <c r="M873" s="7">
        <v>11359557.456900004</v>
      </c>
      <c r="N873" s="9">
        <v>1.899407006927923</v>
      </c>
      <c r="O873" s="7">
        <v>8821180</v>
      </c>
      <c r="P873" s="8">
        <v>1.2949999999999999</v>
      </c>
      <c r="Q873" s="7">
        <v>11423428</v>
      </c>
      <c r="R873" s="8">
        <v>1.6E-2</v>
      </c>
      <c r="S873" s="7">
        <v>182774.848</v>
      </c>
      <c r="T873" s="7">
        <v>-99961.152000000002</v>
      </c>
      <c r="U873" s="9">
        <v>-0.3535494312715749</v>
      </c>
      <c r="V873" s="7">
        <v>11259596.304900005</v>
      </c>
      <c r="W873" s="9">
        <v>1.7977050027804764</v>
      </c>
      <c r="X873" s="7">
        <v>15007334.249555239</v>
      </c>
      <c r="Y873" s="7">
        <v>1434910</v>
      </c>
      <c r="Z873" s="7">
        <v>871225.08500000008</v>
      </c>
      <c r="AA873" s="7">
        <v>1028877.1645552397</v>
      </c>
      <c r="AB873" s="7">
        <v>10322387</v>
      </c>
      <c r="AC873" s="7">
        <v>1349935</v>
      </c>
      <c r="AD873" s="7">
        <v>3747737.9446552349</v>
      </c>
      <c r="AE873" s="7">
        <v>0</v>
      </c>
      <c r="AF873" s="7">
        <v>17340138.456900004</v>
      </c>
      <c r="AG873" s="7">
        <v>182774.848</v>
      </c>
      <c r="AH873" s="7">
        <v>3747737.9446552349</v>
      </c>
      <c r="AI873" s="7">
        <v>4993397</v>
      </c>
      <c r="AJ873" s="7">
        <v>308492</v>
      </c>
      <c r="AK873" s="7">
        <v>2931091</v>
      </c>
      <c r="AL873" s="7">
        <v>56414</v>
      </c>
      <c r="AM873" s="7">
        <v>460246</v>
      </c>
      <c r="AN873" s="7">
        <v>0</v>
      </c>
      <c r="AO873" s="7">
        <v>0</v>
      </c>
      <c r="AP873" s="7">
        <v>8060355</v>
      </c>
      <c r="AQ873" s="7">
        <v>620612</v>
      </c>
      <c r="AR873" s="7">
        <v>5980581</v>
      </c>
      <c r="AS873" s="7">
        <v>282736</v>
      </c>
      <c r="AT873" s="7">
        <v>3480960</v>
      </c>
      <c r="AU873" s="7">
        <v>508403</v>
      </c>
      <c r="AV873" s="7">
        <v>770295</v>
      </c>
      <c r="AW873" s="7">
        <v>0</v>
      </c>
      <c r="AX873" s="7">
        <v>0</v>
      </c>
      <c r="AY873" s="7">
        <v>9417289</v>
      </c>
      <c r="AZ873" s="7">
        <v>275733</v>
      </c>
      <c r="BA873" s="7">
        <v>871225.08500000008</v>
      </c>
      <c r="BB873" s="7">
        <v>34.64</v>
      </c>
      <c r="BC873" s="7">
        <v>167.77</v>
      </c>
      <c r="BD873" s="7">
        <v>8577.7800000000007</v>
      </c>
      <c r="BE873" s="7">
        <v>0.13</v>
      </c>
      <c r="BF873" s="7">
        <v>0</v>
      </c>
      <c r="BG873" s="7">
        <v>595938.16455523972</v>
      </c>
      <c r="BH873" s="7">
        <v>6646</v>
      </c>
      <c r="BI873" s="7">
        <v>432939</v>
      </c>
      <c r="BJ873" s="7">
        <v>5958487.6375000011</v>
      </c>
      <c r="BK873" s="7">
        <v>3669999.9833333339</v>
      </c>
      <c r="BL873" s="7">
        <v>2845023.8200000003</v>
      </c>
      <c r="BM873" s="7">
        <v>3463902.9766666661</v>
      </c>
      <c r="BN873" s="130">
        <v>0.93899999999999995</v>
      </c>
      <c r="BO873" s="131">
        <v>2.5696889999999998E-4</v>
      </c>
      <c r="BP873" s="161">
        <v>6512.3724965401434</v>
      </c>
      <c r="BQ873" s="162">
        <v>10322387</v>
      </c>
      <c r="BR873" s="161">
        <v>344054</v>
      </c>
      <c r="BS873" s="163">
        <v>0</v>
      </c>
      <c r="BT873" s="163">
        <v>1789399.4899999984</v>
      </c>
      <c r="BU873" s="161">
        <v>17340138.460000001</v>
      </c>
      <c r="BV873" s="161">
        <v>182774.85</v>
      </c>
      <c r="BW873" s="165">
        <v>5537137.4299999978</v>
      </c>
      <c r="BX873" s="161">
        <v>344054</v>
      </c>
    </row>
    <row r="874" spans="1:76" ht="14.45" x14ac:dyDescent="0.3">
      <c r="A874" s="164" t="s">
        <v>31</v>
      </c>
      <c r="B874" s="6" t="s">
        <v>93</v>
      </c>
      <c r="C874" s="6" t="s">
        <v>92</v>
      </c>
      <c r="D874" s="6" t="s">
        <v>37</v>
      </c>
      <c r="E874" s="6" t="s">
        <v>36</v>
      </c>
      <c r="F874" s="24" t="str">
        <f>+Tabela1[[#This Row],[WK]]&amp;Tabela1[[#This Row],[PK]]&amp;Tabela1[[#This Row],[GK]]</f>
        <v>121103</v>
      </c>
      <c r="G874" s="6" t="s">
        <v>859</v>
      </c>
      <c r="H874" s="7">
        <v>360412227.83379722</v>
      </c>
      <c r="I874" s="8">
        <v>1.371</v>
      </c>
      <c r="J874" s="7">
        <v>494125164.35999995</v>
      </c>
      <c r="K874" s="8">
        <v>7.0000000000000007E-2</v>
      </c>
      <c r="L874" s="7">
        <v>34588761.505199999</v>
      </c>
      <c r="M874" s="7">
        <v>23317021.505199999</v>
      </c>
      <c r="N874" s="9">
        <v>2.0686266277611085</v>
      </c>
      <c r="O874" s="7">
        <v>59225459</v>
      </c>
      <c r="P874" s="8">
        <v>1.2949999999999999</v>
      </c>
      <c r="Q874" s="7">
        <v>76696969</v>
      </c>
      <c r="R874" s="8">
        <v>1.6E-2</v>
      </c>
      <c r="S874" s="7">
        <v>1227151.504</v>
      </c>
      <c r="T874" s="7">
        <v>657739.50399999996</v>
      </c>
      <c r="U874" s="9">
        <v>1.1551205524295236</v>
      </c>
      <c r="V874" s="7">
        <v>23974761.009199999</v>
      </c>
      <c r="W874" s="9">
        <v>2.0246983578286977</v>
      </c>
      <c r="X874" s="7">
        <v>96081909.697874844</v>
      </c>
      <c r="Y874" s="7">
        <v>37343410</v>
      </c>
      <c r="Z874" s="7">
        <v>2018791.92</v>
      </c>
      <c r="AA874" s="7">
        <v>3053429.7778748386</v>
      </c>
      <c r="AB874" s="7">
        <v>53666278</v>
      </c>
      <c r="AC874" s="7">
        <v>0</v>
      </c>
      <c r="AD874" s="7">
        <v>72107148.688674852</v>
      </c>
      <c r="AE874" s="7">
        <v>0</v>
      </c>
      <c r="AF874" s="7">
        <v>34588761.505199999</v>
      </c>
      <c r="AG874" s="7">
        <v>1227151.504</v>
      </c>
      <c r="AH874" s="7">
        <v>72107148.688674852</v>
      </c>
      <c r="AI874" s="7">
        <v>9411171</v>
      </c>
      <c r="AJ874" s="7">
        <v>608655</v>
      </c>
      <c r="AK874" s="7">
        <v>30479264</v>
      </c>
      <c r="AL874" s="7">
        <v>7100341</v>
      </c>
      <c r="AM874" s="7">
        <v>977549</v>
      </c>
      <c r="AN874" s="7">
        <v>0</v>
      </c>
      <c r="AO874" s="7">
        <v>0</v>
      </c>
      <c r="AP874" s="7">
        <v>42971564</v>
      </c>
      <c r="AQ874" s="7">
        <v>2585884</v>
      </c>
      <c r="AR874" s="7">
        <v>11271740</v>
      </c>
      <c r="AS874" s="7">
        <v>569412</v>
      </c>
      <c r="AT874" s="7">
        <v>35538643</v>
      </c>
      <c r="AU874" s="7">
        <v>4853537</v>
      </c>
      <c r="AV874" s="7">
        <v>1083911</v>
      </c>
      <c r="AW874" s="7">
        <v>0</v>
      </c>
      <c r="AX874" s="7">
        <v>0</v>
      </c>
      <c r="AY874" s="7">
        <v>48291178</v>
      </c>
      <c r="AZ874" s="7">
        <v>1098067</v>
      </c>
      <c r="BA874" s="7">
        <v>2018791.92</v>
      </c>
      <c r="BB874" s="7">
        <v>0</v>
      </c>
      <c r="BC874" s="7">
        <v>0</v>
      </c>
      <c r="BD874" s="7">
        <v>21707.439999999999</v>
      </c>
      <c r="BE874" s="7">
        <v>0</v>
      </c>
      <c r="BF874" s="7">
        <v>0</v>
      </c>
      <c r="BG874" s="7">
        <v>1988492.7778748383</v>
      </c>
      <c r="BH874" s="7">
        <v>22176</v>
      </c>
      <c r="BI874" s="7">
        <v>1064937</v>
      </c>
      <c r="BJ874" s="7">
        <v>14656678.066666672</v>
      </c>
      <c r="BK874" s="7">
        <v>11046512.526666673</v>
      </c>
      <c r="BL874" s="7">
        <v>429706.52333333326</v>
      </c>
      <c r="BM874" s="7">
        <v>13581249.113333331</v>
      </c>
      <c r="BN874" s="130">
        <v>0.53500000000000003</v>
      </c>
      <c r="BO874" s="131">
        <v>7.7022280000000004E-4</v>
      </c>
      <c r="BP874" s="161">
        <v>19518.10764518438</v>
      </c>
      <c r="BQ874" s="162">
        <v>53666278</v>
      </c>
      <c r="BR874" s="161">
        <v>1087274</v>
      </c>
      <c r="BS874" s="163">
        <v>0</v>
      </c>
      <c r="BT874" s="163">
        <v>0</v>
      </c>
      <c r="BU874" s="161">
        <v>34588761.509999998</v>
      </c>
      <c r="BV874" s="161">
        <v>1227151.5</v>
      </c>
      <c r="BW874" s="165">
        <v>72107148.689999998</v>
      </c>
      <c r="BX874" s="161">
        <v>1087274</v>
      </c>
    </row>
    <row r="875" spans="1:76" ht="14.45" x14ac:dyDescent="0.3">
      <c r="A875" s="164" t="s">
        <v>31</v>
      </c>
      <c r="B875" s="6" t="s">
        <v>93</v>
      </c>
      <c r="C875" s="6" t="s">
        <v>92</v>
      </c>
      <c r="D875" s="6" t="s">
        <v>39</v>
      </c>
      <c r="E875" s="6" t="s">
        <v>36</v>
      </c>
      <c r="F875" s="24" t="str">
        <f>+Tabela1[[#This Row],[WK]]&amp;Tabela1[[#This Row],[PK]]&amp;Tabela1[[#This Row],[GK]]</f>
        <v>121104</v>
      </c>
      <c r="G875" s="6" t="s">
        <v>860</v>
      </c>
      <c r="H875" s="7">
        <v>172506171.64679891</v>
      </c>
      <c r="I875" s="8">
        <v>1.371</v>
      </c>
      <c r="J875" s="7">
        <v>236505961.33000001</v>
      </c>
      <c r="K875" s="8">
        <v>7.0000000000000007E-2</v>
      </c>
      <c r="L875" s="7">
        <v>16555417.293100003</v>
      </c>
      <c r="M875" s="7">
        <v>10723742.293100003</v>
      </c>
      <c r="N875" s="9">
        <v>1.8388785885873276</v>
      </c>
      <c r="O875" s="7">
        <v>12566966</v>
      </c>
      <c r="P875" s="8">
        <v>1.2949999999999999</v>
      </c>
      <c r="Q875" s="7">
        <v>16274221</v>
      </c>
      <c r="R875" s="8">
        <v>1.6E-2</v>
      </c>
      <c r="S875" s="7">
        <v>260387.53599999999</v>
      </c>
      <c r="T875" s="7">
        <v>169364.53599999999</v>
      </c>
      <c r="U875" s="9">
        <v>1.8606784658822495</v>
      </c>
      <c r="V875" s="7">
        <v>10893106.829100002</v>
      </c>
      <c r="W875" s="9">
        <v>1.8392136200596421</v>
      </c>
      <c r="X875" s="7">
        <v>24540542.338180885</v>
      </c>
      <c r="Y875" s="7">
        <v>5524445</v>
      </c>
      <c r="Z875" s="7">
        <v>1184332.3700000001</v>
      </c>
      <c r="AA875" s="7">
        <v>1124924.9681808869</v>
      </c>
      <c r="AB875" s="7">
        <v>15979813</v>
      </c>
      <c r="AC875" s="7">
        <v>727027</v>
      </c>
      <c r="AD875" s="7">
        <v>13647435.509080881</v>
      </c>
      <c r="AE875" s="7">
        <v>0</v>
      </c>
      <c r="AF875" s="7">
        <v>16555417.293100003</v>
      </c>
      <c r="AG875" s="7">
        <v>260387.53599999999</v>
      </c>
      <c r="AH875" s="7">
        <v>13647435.509080881</v>
      </c>
      <c r="AI875" s="7">
        <v>4869070</v>
      </c>
      <c r="AJ875" s="7">
        <v>81137</v>
      </c>
      <c r="AK875" s="7">
        <v>5935718</v>
      </c>
      <c r="AL875" s="7">
        <v>560866</v>
      </c>
      <c r="AM875" s="7">
        <v>596707</v>
      </c>
      <c r="AN875" s="7">
        <v>0</v>
      </c>
      <c r="AO875" s="7">
        <v>0</v>
      </c>
      <c r="AP875" s="7">
        <v>12365587</v>
      </c>
      <c r="AQ875" s="7">
        <v>875222</v>
      </c>
      <c r="AR875" s="7">
        <v>5831675</v>
      </c>
      <c r="AS875" s="7">
        <v>91023</v>
      </c>
      <c r="AT875" s="7">
        <v>7456444</v>
      </c>
      <c r="AU875" s="7">
        <v>1074510</v>
      </c>
      <c r="AV875" s="7">
        <v>879051</v>
      </c>
      <c r="AW875" s="7">
        <v>0</v>
      </c>
      <c r="AX875" s="7">
        <v>0</v>
      </c>
      <c r="AY875" s="7">
        <v>14074714</v>
      </c>
      <c r="AZ875" s="7">
        <v>386026</v>
      </c>
      <c r="BA875" s="7">
        <v>1184332.3700000001</v>
      </c>
      <c r="BB875" s="7">
        <v>1148.94</v>
      </c>
      <c r="BC875" s="7">
        <v>10.67</v>
      </c>
      <c r="BD875" s="7">
        <v>5039.45</v>
      </c>
      <c r="BE875" s="7">
        <v>0.28000000000000003</v>
      </c>
      <c r="BF875" s="7">
        <v>0</v>
      </c>
      <c r="BG875" s="7">
        <v>681481.96818088694</v>
      </c>
      <c r="BH875" s="7">
        <v>7600</v>
      </c>
      <c r="BI875" s="7">
        <v>443443</v>
      </c>
      <c r="BJ875" s="7">
        <v>6103095.9824999999</v>
      </c>
      <c r="BK875" s="7">
        <v>3679068.4833333334</v>
      </c>
      <c r="BL875" s="7">
        <v>724179.75666666671</v>
      </c>
      <c r="BM875" s="7">
        <v>8247750.4833333334</v>
      </c>
      <c r="BN875" s="130">
        <v>0.77700000000000002</v>
      </c>
      <c r="BO875" s="131">
        <v>2.6450630000000001E-4</v>
      </c>
      <c r="BP875" s="161">
        <v>6702.4709409006637</v>
      </c>
      <c r="BQ875" s="162">
        <v>15979813</v>
      </c>
      <c r="BR875" s="161">
        <v>368181</v>
      </c>
      <c r="BS875" s="163">
        <v>0</v>
      </c>
      <c r="BT875" s="163">
        <v>1698383.6618191153</v>
      </c>
      <c r="BU875" s="161">
        <v>16555417.289999999</v>
      </c>
      <c r="BV875" s="161">
        <v>260387.54</v>
      </c>
      <c r="BW875" s="165">
        <v>15345819.171819115</v>
      </c>
      <c r="BX875" s="161">
        <v>368181</v>
      </c>
    </row>
    <row r="876" spans="1:76" ht="14.45" x14ac:dyDescent="0.3">
      <c r="A876" s="164" t="s">
        <v>31</v>
      </c>
      <c r="B876" s="6" t="s">
        <v>93</v>
      </c>
      <c r="C876" s="6" t="s">
        <v>92</v>
      </c>
      <c r="D876" s="6" t="s">
        <v>42</v>
      </c>
      <c r="E876" s="6" t="s">
        <v>36</v>
      </c>
      <c r="F876" s="24" t="str">
        <f>+Tabela1[[#This Row],[WK]]&amp;Tabela1[[#This Row],[PK]]&amp;Tabela1[[#This Row],[GK]]</f>
        <v>121105</v>
      </c>
      <c r="G876" s="6" t="s">
        <v>861</v>
      </c>
      <c r="H876" s="7">
        <v>468839178.34819812</v>
      </c>
      <c r="I876" s="8">
        <v>1.371</v>
      </c>
      <c r="J876" s="7">
        <v>642778513.50999999</v>
      </c>
      <c r="K876" s="8">
        <v>7.0000000000000007E-2</v>
      </c>
      <c r="L876" s="7">
        <v>44994495.945700005</v>
      </c>
      <c r="M876" s="7">
        <v>29983878.945700005</v>
      </c>
      <c r="N876" s="9">
        <v>1.9975114244604339</v>
      </c>
      <c r="O876" s="7">
        <v>38050136</v>
      </c>
      <c r="P876" s="8">
        <v>1.2949999999999999</v>
      </c>
      <c r="Q876" s="7">
        <v>49274926</v>
      </c>
      <c r="R876" s="8">
        <v>1.6E-2</v>
      </c>
      <c r="S876" s="7">
        <v>788398.81599999999</v>
      </c>
      <c r="T876" s="7">
        <v>394470.81599999999</v>
      </c>
      <c r="U876" s="9">
        <v>1.0013779573932291</v>
      </c>
      <c r="V876" s="7">
        <v>30378349.761700004</v>
      </c>
      <c r="W876" s="9">
        <v>1.9720381070456807</v>
      </c>
      <c r="X876" s="7">
        <v>79616323.485442251</v>
      </c>
      <c r="Y876" s="7">
        <v>24078092</v>
      </c>
      <c r="Z876" s="7">
        <v>1991028.4750000001</v>
      </c>
      <c r="AA876" s="7">
        <v>2252509.0104422416</v>
      </c>
      <c r="AB876" s="7">
        <v>51294694</v>
      </c>
      <c r="AC876" s="7">
        <v>0</v>
      </c>
      <c r="AD876" s="7">
        <v>49237973.723742247</v>
      </c>
      <c r="AE876" s="7">
        <v>0</v>
      </c>
      <c r="AF876" s="7">
        <v>44994495.945700005</v>
      </c>
      <c r="AG876" s="7">
        <v>788398.81599999999</v>
      </c>
      <c r="AH876" s="7">
        <v>49237973.723742247</v>
      </c>
      <c r="AI876" s="7">
        <v>12532891</v>
      </c>
      <c r="AJ876" s="7">
        <v>222524</v>
      </c>
      <c r="AK876" s="7">
        <v>21640858</v>
      </c>
      <c r="AL876" s="7">
        <v>4222087</v>
      </c>
      <c r="AM876" s="7">
        <v>828674</v>
      </c>
      <c r="AN876" s="7">
        <v>0</v>
      </c>
      <c r="AO876" s="7">
        <v>0</v>
      </c>
      <c r="AP876" s="7">
        <v>41589509</v>
      </c>
      <c r="AQ876" s="7">
        <v>2629644</v>
      </c>
      <c r="AR876" s="7">
        <v>15010617</v>
      </c>
      <c r="AS876" s="7">
        <v>393928</v>
      </c>
      <c r="AT876" s="7">
        <v>24976363</v>
      </c>
      <c r="AU876" s="7">
        <v>2534713</v>
      </c>
      <c r="AV876" s="7">
        <v>908935</v>
      </c>
      <c r="AW876" s="7">
        <v>0</v>
      </c>
      <c r="AX876" s="7">
        <v>0</v>
      </c>
      <c r="AY876" s="7">
        <v>46870549</v>
      </c>
      <c r="AZ876" s="7">
        <v>1109421</v>
      </c>
      <c r="BA876" s="7">
        <v>1991028.4750000001</v>
      </c>
      <c r="BB876" s="7">
        <v>12.56</v>
      </c>
      <c r="BC876" s="7">
        <v>40.590000000000003</v>
      </c>
      <c r="BD876" s="7">
        <v>21189.79</v>
      </c>
      <c r="BE876" s="7">
        <v>0.17</v>
      </c>
      <c r="BF876" s="7">
        <v>0</v>
      </c>
      <c r="BG876" s="7">
        <v>1717514.0104422416</v>
      </c>
      <c r="BH876" s="7">
        <v>19154</v>
      </c>
      <c r="BI876" s="7">
        <v>534995</v>
      </c>
      <c r="BJ876" s="7">
        <v>7363157.3383333329</v>
      </c>
      <c r="BK876" s="7">
        <v>4421189.3833333328</v>
      </c>
      <c r="BL876" s="7">
        <v>803995.69000000006</v>
      </c>
      <c r="BM876" s="7">
        <v>10159880.439999999</v>
      </c>
      <c r="BN876" s="130">
        <v>0.67700000000000005</v>
      </c>
      <c r="BO876" s="131">
        <v>7.4582559999999997E-4</v>
      </c>
      <c r="BP876" s="161">
        <v>18900.787960076796</v>
      </c>
      <c r="BQ876" s="162">
        <v>51294694</v>
      </c>
      <c r="BR876" s="161">
        <v>977514</v>
      </c>
      <c r="BS876" s="163">
        <v>0</v>
      </c>
      <c r="BT876" s="163">
        <v>1261171.514557749</v>
      </c>
      <c r="BU876" s="161">
        <v>44994495.950000003</v>
      </c>
      <c r="BV876" s="161">
        <v>788398.82</v>
      </c>
      <c r="BW876" s="165">
        <v>50499145.234557748</v>
      </c>
      <c r="BX876" s="161">
        <v>977514</v>
      </c>
    </row>
    <row r="877" spans="1:76" ht="14.45" x14ac:dyDescent="0.3">
      <c r="A877" s="164" t="s">
        <v>31</v>
      </c>
      <c r="B877" s="6" t="s">
        <v>93</v>
      </c>
      <c r="C877" s="6" t="s">
        <v>92</v>
      </c>
      <c r="D877" s="6" t="s">
        <v>44</v>
      </c>
      <c r="E877" s="6" t="s">
        <v>36</v>
      </c>
      <c r="F877" s="24" t="str">
        <f>+Tabela1[[#This Row],[WK]]&amp;Tabela1[[#This Row],[PK]]&amp;Tabela1[[#This Row],[GK]]</f>
        <v>121106</v>
      </c>
      <c r="G877" s="6" t="s">
        <v>862</v>
      </c>
      <c r="H877" s="7">
        <v>157824848.8027994</v>
      </c>
      <c r="I877" s="8">
        <v>1.371</v>
      </c>
      <c r="J877" s="7">
        <v>216377867.70999998</v>
      </c>
      <c r="K877" s="8">
        <v>7.0000000000000007E-2</v>
      </c>
      <c r="L877" s="7">
        <v>15146450.739700001</v>
      </c>
      <c r="M877" s="7">
        <v>10558372.739700001</v>
      </c>
      <c r="N877" s="9">
        <v>2.3012626942480057</v>
      </c>
      <c r="O877" s="7">
        <v>5776988</v>
      </c>
      <c r="P877" s="8">
        <v>1.2949999999999999</v>
      </c>
      <c r="Q877" s="7">
        <v>7481199</v>
      </c>
      <c r="R877" s="8">
        <v>1.6E-2</v>
      </c>
      <c r="S877" s="7">
        <v>119699.18400000001</v>
      </c>
      <c r="T877" s="7">
        <v>-347120.81599999999</v>
      </c>
      <c r="U877" s="9">
        <v>-0.74358599888608023</v>
      </c>
      <c r="V877" s="7">
        <v>10211251.923700001</v>
      </c>
      <c r="W877" s="9">
        <v>2.0200708152172409</v>
      </c>
      <c r="X877" s="7">
        <v>25302968.020738635</v>
      </c>
      <c r="Y877" s="7">
        <v>7503634</v>
      </c>
      <c r="Z877" s="7">
        <v>1142069.6050000002</v>
      </c>
      <c r="AA877" s="7">
        <v>1045027.4157386351</v>
      </c>
      <c r="AB877" s="7">
        <v>15612237</v>
      </c>
      <c r="AC877" s="7">
        <v>0</v>
      </c>
      <c r="AD877" s="7">
        <v>15091716.097038634</v>
      </c>
      <c r="AE877" s="7">
        <v>0</v>
      </c>
      <c r="AF877" s="7">
        <v>15146450.739700001</v>
      </c>
      <c r="AG877" s="7">
        <v>119699.18400000001</v>
      </c>
      <c r="AH877" s="7">
        <v>15091716.097038634</v>
      </c>
      <c r="AI877" s="7">
        <v>3830747</v>
      </c>
      <c r="AJ877" s="7">
        <v>61696</v>
      </c>
      <c r="AK877" s="7">
        <v>7027846</v>
      </c>
      <c r="AL877" s="7">
        <v>300214</v>
      </c>
      <c r="AM877" s="7">
        <v>1067624</v>
      </c>
      <c r="AN877" s="7">
        <v>0</v>
      </c>
      <c r="AO877" s="7">
        <v>0</v>
      </c>
      <c r="AP877" s="7">
        <v>12510979</v>
      </c>
      <c r="AQ877" s="7">
        <v>867266</v>
      </c>
      <c r="AR877" s="7">
        <v>4588078</v>
      </c>
      <c r="AS877" s="7">
        <v>466820</v>
      </c>
      <c r="AT877" s="7">
        <v>7424363</v>
      </c>
      <c r="AU877" s="7">
        <v>946151</v>
      </c>
      <c r="AV877" s="7">
        <v>270908</v>
      </c>
      <c r="AW877" s="7">
        <v>0</v>
      </c>
      <c r="AX877" s="7">
        <v>0</v>
      </c>
      <c r="AY877" s="7">
        <v>13946878</v>
      </c>
      <c r="AZ877" s="7">
        <v>395758</v>
      </c>
      <c r="BA877" s="7">
        <v>1142069.6050000002</v>
      </c>
      <c r="BB877" s="7">
        <v>1159.4000000000001</v>
      </c>
      <c r="BC877" s="7">
        <v>0</v>
      </c>
      <c r="BD877" s="7">
        <v>4550.59</v>
      </c>
      <c r="BE877" s="7">
        <v>0.79</v>
      </c>
      <c r="BF877" s="7">
        <v>0</v>
      </c>
      <c r="BG877" s="7">
        <v>595310.41573863511</v>
      </c>
      <c r="BH877" s="7">
        <v>6639</v>
      </c>
      <c r="BI877" s="7">
        <v>449717</v>
      </c>
      <c r="BJ877" s="7">
        <v>6189453.458333334</v>
      </c>
      <c r="BK877" s="7">
        <v>5094658.57</v>
      </c>
      <c r="BL877" s="7">
        <v>397712.0733333333</v>
      </c>
      <c r="BM877" s="7">
        <v>3583755.4066666663</v>
      </c>
      <c r="BN877" s="130">
        <v>0.7</v>
      </c>
      <c r="BO877" s="131">
        <v>2.5304480000000001E-4</v>
      </c>
      <c r="BP877" s="161">
        <v>6412.3206837188163</v>
      </c>
      <c r="BQ877" s="162">
        <v>15612237</v>
      </c>
      <c r="BR877" s="161">
        <v>323391</v>
      </c>
      <c r="BS877" s="163">
        <v>0</v>
      </c>
      <c r="BT877" s="163">
        <v>4480.9792613647878</v>
      </c>
      <c r="BU877" s="161">
        <v>15146450.74</v>
      </c>
      <c r="BV877" s="161">
        <v>119699.18</v>
      </c>
      <c r="BW877" s="165">
        <v>15096197.079261364</v>
      </c>
      <c r="BX877" s="161">
        <v>323391</v>
      </c>
    </row>
    <row r="878" spans="1:76" ht="14.45" x14ac:dyDescent="0.3">
      <c r="A878" s="164" t="s">
        <v>31</v>
      </c>
      <c r="B878" s="6" t="s">
        <v>93</v>
      </c>
      <c r="C878" s="6" t="s">
        <v>92</v>
      </c>
      <c r="D878" s="6" t="s">
        <v>51</v>
      </c>
      <c r="E878" s="6" t="s">
        <v>36</v>
      </c>
      <c r="F878" s="24" t="str">
        <f>+Tabela1[[#This Row],[WK]]&amp;Tabela1[[#This Row],[PK]]&amp;Tabela1[[#This Row],[GK]]</f>
        <v>121107</v>
      </c>
      <c r="G878" s="6" t="s">
        <v>863</v>
      </c>
      <c r="H878" s="7">
        <v>127942744.30399954</v>
      </c>
      <c r="I878" s="8">
        <v>1.371</v>
      </c>
      <c r="J878" s="7">
        <v>175409502.44</v>
      </c>
      <c r="K878" s="8">
        <v>7.0000000000000007E-2</v>
      </c>
      <c r="L878" s="7">
        <v>12278665.1708</v>
      </c>
      <c r="M878" s="7">
        <v>9784865.1708000004</v>
      </c>
      <c r="N878" s="9">
        <v>3.9236767867511428</v>
      </c>
      <c r="O878" s="7">
        <v>75322</v>
      </c>
      <c r="P878" s="8">
        <v>1.2949999999999999</v>
      </c>
      <c r="Q878" s="7">
        <v>97542</v>
      </c>
      <c r="R878" s="8">
        <v>1.6E-2</v>
      </c>
      <c r="S878" s="7">
        <v>1560.672</v>
      </c>
      <c r="T878" s="7">
        <v>-5397.3279999999995</v>
      </c>
      <c r="U878" s="9">
        <v>-0.77570106352400103</v>
      </c>
      <c r="V878" s="7">
        <v>9779467.8428000007</v>
      </c>
      <c r="W878" s="9">
        <v>3.9106014427625548</v>
      </c>
      <c r="X878" s="7">
        <v>31020784.007177338</v>
      </c>
      <c r="Y878" s="7">
        <v>11008719</v>
      </c>
      <c r="Z878" s="7">
        <v>1060684.53</v>
      </c>
      <c r="AA878" s="7">
        <v>814322.47717733623</v>
      </c>
      <c r="AB878" s="7">
        <v>18137058</v>
      </c>
      <c r="AC878" s="7">
        <v>0</v>
      </c>
      <c r="AD878" s="7">
        <v>21241316.164377339</v>
      </c>
      <c r="AE878" s="7">
        <v>0</v>
      </c>
      <c r="AF878" s="7">
        <v>12278665.1708</v>
      </c>
      <c r="AG878" s="7">
        <v>1560.672</v>
      </c>
      <c r="AH878" s="7">
        <v>21241316.164377339</v>
      </c>
      <c r="AI878" s="7">
        <v>2082161</v>
      </c>
      <c r="AJ878" s="7">
        <v>3525</v>
      </c>
      <c r="AK878" s="7">
        <v>9944210</v>
      </c>
      <c r="AL878" s="7">
        <v>949614</v>
      </c>
      <c r="AM878" s="7">
        <v>433204</v>
      </c>
      <c r="AN878" s="7">
        <v>0</v>
      </c>
      <c r="AO878" s="7">
        <v>0</v>
      </c>
      <c r="AP878" s="7">
        <v>15063050</v>
      </c>
      <c r="AQ878" s="7">
        <v>767808</v>
      </c>
      <c r="AR878" s="7">
        <v>2493800</v>
      </c>
      <c r="AS878" s="7">
        <v>6958</v>
      </c>
      <c r="AT878" s="7">
        <v>11403772</v>
      </c>
      <c r="AU878" s="7">
        <v>1459356</v>
      </c>
      <c r="AV878" s="7">
        <v>422469</v>
      </c>
      <c r="AW878" s="7">
        <v>0</v>
      </c>
      <c r="AX878" s="7">
        <v>0</v>
      </c>
      <c r="AY878" s="7">
        <v>16563914</v>
      </c>
      <c r="AZ878" s="7">
        <v>321148</v>
      </c>
      <c r="BA878" s="7">
        <v>1060684.53</v>
      </c>
      <c r="BB878" s="7">
        <v>825.09</v>
      </c>
      <c r="BC878" s="7">
        <v>0</v>
      </c>
      <c r="BD878" s="7">
        <v>5904.61</v>
      </c>
      <c r="BE878" s="7">
        <v>0</v>
      </c>
      <c r="BF878" s="7">
        <v>0</v>
      </c>
      <c r="BG878" s="7">
        <v>542764.47717733623</v>
      </c>
      <c r="BH878" s="7">
        <v>6053</v>
      </c>
      <c r="BI878" s="7">
        <v>271558</v>
      </c>
      <c r="BJ878" s="7">
        <v>3737457.3575000004</v>
      </c>
      <c r="BK878" s="7">
        <v>2420651.6633333336</v>
      </c>
      <c r="BL878" s="7">
        <v>706327.57</v>
      </c>
      <c r="BM878" s="7">
        <v>3854567.6366666663</v>
      </c>
      <c r="BN878" s="130">
        <v>0.54900000000000004</v>
      </c>
      <c r="BO878" s="131">
        <v>2.345325E-4</v>
      </c>
      <c r="BP878" s="161">
        <v>5943.0776815867957</v>
      </c>
      <c r="BQ878" s="162">
        <v>18137058</v>
      </c>
      <c r="BR878" s="161">
        <v>303029</v>
      </c>
      <c r="BS878" s="163">
        <v>0</v>
      </c>
      <c r="BT878" s="163">
        <v>1452903.992822662</v>
      </c>
      <c r="BU878" s="161">
        <v>12278665.17</v>
      </c>
      <c r="BV878" s="161">
        <v>1560.67</v>
      </c>
      <c r="BW878" s="165">
        <v>22694220.152822662</v>
      </c>
      <c r="BX878" s="161">
        <v>303029</v>
      </c>
    </row>
    <row r="879" spans="1:76" ht="14.45" x14ac:dyDescent="0.3">
      <c r="A879" s="164" t="s">
        <v>31</v>
      </c>
      <c r="B879" s="6" t="s">
        <v>93</v>
      </c>
      <c r="C879" s="6" t="s">
        <v>92</v>
      </c>
      <c r="D879" s="6" t="s">
        <v>75</v>
      </c>
      <c r="E879" s="6" t="s">
        <v>36</v>
      </c>
      <c r="F879" s="24" t="str">
        <f>+Tabela1[[#This Row],[WK]]&amp;Tabela1[[#This Row],[PK]]&amp;Tabela1[[#This Row],[GK]]</f>
        <v>121108</v>
      </c>
      <c r="G879" s="6" t="s">
        <v>864</v>
      </c>
      <c r="H879" s="7">
        <v>162550235.48819914</v>
      </c>
      <c r="I879" s="8">
        <v>1.371</v>
      </c>
      <c r="J879" s="7">
        <v>222856372.86000001</v>
      </c>
      <c r="K879" s="8">
        <v>7.0000000000000007E-2</v>
      </c>
      <c r="L879" s="7">
        <v>15599946.100200003</v>
      </c>
      <c r="M879" s="7">
        <v>11381832.100200003</v>
      </c>
      <c r="N879" s="9">
        <v>2.698322544198664</v>
      </c>
      <c r="O879" s="7">
        <v>70194112</v>
      </c>
      <c r="P879" s="8">
        <v>1.2949999999999999</v>
      </c>
      <c r="Q879" s="7">
        <v>90901375</v>
      </c>
      <c r="R879" s="8">
        <v>1.6E-2</v>
      </c>
      <c r="S879" s="7">
        <v>1454422</v>
      </c>
      <c r="T879" s="7">
        <v>1409056</v>
      </c>
      <c r="U879" s="9">
        <v>31.059736366441829</v>
      </c>
      <c r="V879" s="7">
        <v>12790888.100200005</v>
      </c>
      <c r="W879" s="9">
        <v>3.0001051019824194</v>
      </c>
      <c r="X879" s="7">
        <v>36434284.639997005</v>
      </c>
      <c r="Y879" s="7">
        <v>9839428</v>
      </c>
      <c r="Z879" s="7">
        <v>1186114.8700000001</v>
      </c>
      <c r="AA879" s="7">
        <v>1269240.7699970077</v>
      </c>
      <c r="AB879" s="7">
        <v>20616063</v>
      </c>
      <c r="AC879" s="7">
        <v>3523438</v>
      </c>
      <c r="AD879" s="7">
        <v>23643396.539797008</v>
      </c>
      <c r="AE879" s="7">
        <v>0</v>
      </c>
      <c r="AF879" s="7">
        <v>15599946.100200003</v>
      </c>
      <c r="AG879" s="7">
        <v>1454422</v>
      </c>
      <c r="AH879" s="7">
        <v>23643396.539797008</v>
      </c>
      <c r="AI879" s="7">
        <v>3521851</v>
      </c>
      <c r="AJ879" s="7">
        <v>72836</v>
      </c>
      <c r="AK879" s="7">
        <v>11660322</v>
      </c>
      <c r="AL879" s="7">
        <v>2062335</v>
      </c>
      <c r="AM879" s="7">
        <v>541594</v>
      </c>
      <c r="AN879" s="7">
        <v>0</v>
      </c>
      <c r="AO879" s="7">
        <v>0</v>
      </c>
      <c r="AP879" s="7">
        <v>16554986</v>
      </c>
      <c r="AQ879" s="7">
        <v>1042310</v>
      </c>
      <c r="AR879" s="7">
        <v>4218114</v>
      </c>
      <c r="AS879" s="7">
        <v>45366</v>
      </c>
      <c r="AT879" s="7">
        <v>13595799</v>
      </c>
      <c r="AU879" s="7">
        <v>2037575</v>
      </c>
      <c r="AV879" s="7">
        <v>559008</v>
      </c>
      <c r="AW879" s="7">
        <v>0</v>
      </c>
      <c r="AX879" s="7">
        <v>0</v>
      </c>
      <c r="AY879" s="7">
        <v>18931816</v>
      </c>
      <c r="AZ879" s="7">
        <v>437929</v>
      </c>
      <c r="BA879" s="7">
        <v>1186114.8700000001</v>
      </c>
      <c r="BB879" s="7">
        <v>24.68</v>
      </c>
      <c r="BC879" s="7">
        <v>21.99</v>
      </c>
      <c r="BD879" s="7">
        <v>12516.09</v>
      </c>
      <c r="BE879" s="7">
        <v>0</v>
      </c>
      <c r="BF879" s="7">
        <v>0</v>
      </c>
      <c r="BG879" s="7">
        <v>829614.76999700756</v>
      </c>
      <c r="BH879" s="7">
        <v>9252</v>
      </c>
      <c r="BI879" s="7">
        <v>439626</v>
      </c>
      <c r="BJ879" s="7">
        <v>6050508.2850000001</v>
      </c>
      <c r="BK879" s="7">
        <v>3068548.0366666666</v>
      </c>
      <c r="BL879" s="7">
        <v>4206374.46</v>
      </c>
      <c r="BM879" s="7">
        <v>3515092.0733333337</v>
      </c>
      <c r="BN879" s="130">
        <v>0.68799999999999994</v>
      </c>
      <c r="BO879" s="131">
        <v>3.1733450000000002E-4</v>
      </c>
      <c r="BP879" s="161">
        <v>8042.1647145782263</v>
      </c>
      <c r="BQ879" s="162">
        <v>20616063</v>
      </c>
      <c r="BR879" s="161">
        <v>469209</v>
      </c>
      <c r="BS879" s="163">
        <v>0</v>
      </c>
      <c r="BT879" s="163">
        <v>2097051.3600029871</v>
      </c>
      <c r="BU879" s="161">
        <v>15599946.1</v>
      </c>
      <c r="BV879" s="161">
        <v>1454422</v>
      </c>
      <c r="BW879" s="165">
        <v>25740447.900002986</v>
      </c>
      <c r="BX879" s="161">
        <v>469209</v>
      </c>
    </row>
    <row r="880" spans="1:76" ht="14.45" x14ac:dyDescent="0.3">
      <c r="A880" s="164" t="s">
        <v>31</v>
      </c>
      <c r="B880" s="6" t="s">
        <v>93</v>
      </c>
      <c r="C880" s="6" t="s">
        <v>92</v>
      </c>
      <c r="D880" s="6" t="s">
        <v>77</v>
      </c>
      <c r="E880" s="6" t="s">
        <v>36</v>
      </c>
      <c r="F880" s="24" t="str">
        <f>+Tabela1[[#This Row],[WK]]&amp;Tabela1[[#This Row],[PK]]&amp;Tabela1[[#This Row],[GK]]</f>
        <v>121109</v>
      </c>
      <c r="G880" s="6" t="s">
        <v>857</v>
      </c>
      <c r="H880" s="7">
        <v>459896364.4027968</v>
      </c>
      <c r="I880" s="8">
        <v>1.371</v>
      </c>
      <c r="J880" s="7">
        <v>630517915.5999999</v>
      </c>
      <c r="K880" s="8">
        <v>7.0000000000000007E-2</v>
      </c>
      <c r="L880" s="7">
        <v>44136254.092</v>
      </c>
      <c r="M880" s="7">
        <v>28513736.092</v>
      </c>
      <c r="N880" s="9">
        <v>1.8251690343387668</v>
      </c>
      <c r="O880" s="7">
        <v>9170476</v>
      </c>
      <c r="P880" s="8">
        <v>1.2949999999999999</v>
      </c>
      <c r="Q880" s="7">
        <v>11875766</v>
      </c>
      <c r="R880" s="8">
        <v>1.6E-2</v>
      </c>
      <c r="S880" s="7">
        <v>190012.25599999999</v>
      </c>
      <c r="T880" s="7">
        <v>36228.255999999994</v>
      </c>
      <c r="U880" s="9">
        <v>0.23557883785049155</v>
      </c>
      <c r="V880" s="7">
        <v>28549964.347999997</v>
      </c>
      <c r="W880" s="9">
        <v>1.8096740508643911</v>
      </c>
      <c r="X880" s="7">
        <v>97121084.753484577</v>
      </c>
      <c r="Y880" s="7">
        <v>36655103</v>
      </c>
      <c r="Z880" s="7">
        <v>2248616.1549999998</v>
      </c>
      <c r="AA880" s="7">
        <v>2883263.5984845785</v>
      </c>
      <c r="AB880" s="7">
        <v>55334102</v>
      </c>
      <c r="AC880" s="7">
        <v>0</v>
      </c>
      <c r="AD880" s="7">
        <v>68571120.405484572</v>
      </c>
      <c r="AE880" s="7">
        <v>0</v>
      </c>
      <c r="AF880" s="7">
        <v>44136254.092</v>
      </c>
      <c r="AG880" s="7">
        <v>190012.25599999999</v>
      </c>
      <c r="AH880" s="7">
        <v>68571120.405484572</v>
      </c>
      <c r="AI880" s="7">
        <v>13043789</v>
      </c>
      <c r="AJ880" s="7">
        <v>153245</v>
      </c>
      <c r="AK880" s="7">
        <v>28683138</v>
      </c>
      <c r="AL880" s="7">
        <v>6497013</v>
      </c>
      <c r="AM880" s="7">
        <v>1204632</v>
      </c>
      <c r="AN880" s="7">
        <v>0</v>
      </c>
      <c r="AO880" s="7">
        <v>0</v>
      </c>
      <c r="AP880" s="7">
        <v>43753250</v>
      </c>
      <c r="AQ880" s="7">
        <v>2585884</v>
      </c>
      <c r="AR880" s="7">
        <v>15622518</v>
      </c>
      <c r="AS880" s="7">
        <v>153784</v>
      </c>
      <c r="AT880" s="7">
        <v>33177392</v>
      </c>
      <c r="AU880" s="7">
        <v>3875753</v>
      </c>
      <c r="AV880" s="7">
        <v>981902</v>
      </c>
      <c r="AW880" s="7">
        <v>0</v>
      </c>
      <c r="AX880" s="7">
        <v>0</v>
      </c>
      <c r="AY880" s="7">
        <v>49942269</v>
      </c>
      <c r="AZ880" s="7">
        <v>1115908</v>
      </c>
      <c r="BA880" s="7">
        <v>2248616.1549999998</v>
      </c>
      <c r="BB880" s="7">
        <v>602.21</v>
      </c>
      <c r="BC880" s="7">
        <v>9.18</v>
      </c>
      <c r="BD880" s="7">
        <v>20132.5</v>
      </c>
      <c r="BE880" s="7">
        <v>1.67</v>
      </c>
      <c r="BF880" s="7">
        <v>0</v>
      </c>
      <c r="BG880" s="7">
        <v>2157697.5984845785</v>
      </c>
      <c r="BH880" s="7">
        <v>24063</v>
      </c>
      <c r="BI880" s="7">
        <v>725566</v>
      </c>
      <c r="BJ880" s="7">
        <v>9985969.199166663</v>
      </c>
      <c r="BK880" s="7">
        <v>3751958.9999999963</v>
      </c>
      <c r="BL880" s="7">
        <v>6551773.7533333339</v>
      </c>
      <c r="BM880" s="7">
        <v>11832493.290000001</v>
      </c>
      <c r="BN880" s="130">
        <v>0.58599999999999997</v>
      </c>
      <c r="BO880" s="131">
        <v>8.5961679999999995E-4</v>
      </c>
      <c r="BP880" s="161">
        <v>21784.281205587424</v>
      </c>
      <c r="BQ880" s="162">
        <v>55334102</v>
      </c>
      <c r="BR880" s="161">
        <v>1150364</v>
      </c>
      <c r="BS880" s="163">
        <v>0</v>
      </c>
      <c r="BT880" s="163">
        <v>0</v>
      </c>
      <c r="BU880" s="161">
        <v>44136254.090000004</v>
      </c>
      <c r="BV880" s="161">
        <v>190012.26</v>
      </c>
      <c r="BW880" s="165">
        <v>68571120.409999996</v>
      </c>
      <c r="BX880" s="161">
        <v>1150364</v>
      </c>
    </row>
    <row r="881" spans="1:76" ht="14.45" x14ac:dyDescent="0.3">
      <c r="A881" s="164" t="s">
        <v>31</v>
      </c>
      <c r="B881" s="6" t="s">
        <v>93</v>
      </c>
      <c r="C881" s="6" t="s">
        <v>92</v>
      </c>
      <c r="D881" s="6" t="s">
        <v>90</v>
      </c>
      <c r="E881" s="6" t="s">
        <v>36</v>
      </c>
      <c r="F881" s="24" t="str">
        <f>+Tabela1[[#This Row],[WK]]&amp;Tabela1[[#This Row],[PK]]&amp;Tabela1[[#This Row],[GK]]</f>
        <v>121110</v>
      </c>
      <c r="G881" s="6" t="s">
        <v>865</v>
      </c>
      <c r="H881" s="7">
        <v>206246133.81959841</v>
      </c>
      <c r="I881" s="8">
        <v>1.371</v>
      </c>
      <c r="J881" s="7">
        <v>282763449.46000004</v>
      </c>
      <c r="K881" s="8">
        <v>7.0000000000000007E-2</v>
      </c>
      <c r="L881" s="7">
        <v>19793441.462200005</v>
      </c>
      <c r="M881" s="7">
        <v>11499612.462200005</v>
      </c>
      <c r="N881" s="9">
        <v>1.3865263513631647</v>
      </c>
      <c r="O881" s="7">
        <v>58793703</v>
      </c>
      <c r="P881" s="8">
        <v>1.2949999999999999</v>
      </c>
      <c r="Q881" s="7">
        <v>76137845</v>
      </c>
      <c r="R881" s="8">
        <v>1.6E-2</v>
      </c>
      <c r="S881" s="7">
        <v>1218205.52</v>
      </c>
      <c r="T881" s="7">
        <v>874398.52</v>
      </c>
      <c r="U881" s="9">
        <v>2.5432830628812098</v>
      </c>
      <c r="V881" s="7">
        <v>12374010.982200004</v>
      </c>
      <c r="W881" s="9">
        <v>1.4325691638545552</v>
      </c>
      <c r="X881" s="7">
        <v>35996064.176402271</v>
      </c>
      <c r="Y881" s="7">
        <v>10436628</v>
      </c>
      <c r="Z881" s="7">
        <v>1839006.645</v>
      </c>
      <c r="AA881" s="7">
        <v>1556820.5314022666</v>
      </c>
      <c r="AB881" s="7">
        <v>22163609</v>
      </c>
      <c r="AC881" s="7">
        <v>0</v>
      </c>
      <c r="AD881" s="7">
        <v>23622053.194202267</v>
      </c>
      <c r="AE881" s="7">
        <v>0</v>
      </c>
      <c r="AF881" s="7">
        <v>19793441.462200005</v>
      </c>
      <c r="AG881" s="7">
        <v>1218205.52</v>
      </c>
      <c r="AH881" s="7">
        <v>23622053.194202267</v>
      </c>
      <c r="AI881" s="7">
        <v>6924809</v>
      </c>
      <c r="AJ881" s="7">
        <v>463879</v>
      </c>
      <c r="AK881" s="7">
        <v>11050674</v>
      </c>
      <c r="AL881" s="7">
        <v>140221</v>
      </c>
      <c r="AM881" s="7">
        <v>1184053</v>
      </c>
      <c r="AN881" s="7">
        <v>0</v>
      </c>
      <c r="AO881" s="7">
        <v>0</v>
      </c>
      <c r="AP881" s="7">
        <v>17243465</v>
      </c>
      <c r="AQ881" s="7">
        <v>1026397</v>
      </c>
      <c r="AR881" s="7">
        <v>8293829</v>
      </c>
      <c r="AS881" s="7">
        <v>343807</v>
      </c>
      <c r="AT881" s="7">
        <v>10524656</v>
      </c>
      <c r="AU881" s="7">
        <v>609299</v>
      </c>
      <c r="AV881" s="7">
        <v>1195057</v>
      </c>
      <c r="AW881" s="7">
        <v>0</v>
      </c>
      <c r="AX881" s="7">
        <v>0</v>
      </c>
      <c r="AY881" s="7">
        <v>19476420</v>
      </c>
      <c r="AZ881" s="7">
        <v>462259</v>
      </c>
      <c r="BA881" s="7">
        <v>1839006.645</v>
      </c>
      <c r="BB881" s="7">
        <v>964.48</v>
      </c>
      <c r="BC881" s="7">
        <v>91.63</v>
      </c>
      <c r="BD881" s="7">
        <v>13032.48</v>
      </c>
      <c r="BE881" s="7">
        <v>12.97</v>
      </c>
      <c r="BF881" s="7">
        <v>0</v>
      </c>
      <c r="BG881" s="7">
        <v>761197.53140226647</v>
      </c>
      <c r="BH881" s="7">
        <v>8489</v>
      </c>
      <c r="BI881" s="7">
        <v>795623</v>
      </c>
      <c r="BJ881" s="7">
        <v>10950276.83333333</v>
      </c>
      <c r="BK881" s="7">
        <v>6396773.8066666629</v>
      </c>
      <c r="BL881" s="7">
        <v>2148717.1800000002</v>
      </c>
      <c r="BM881" s="7">
        <v>13916577.746666668</v>
      </c>
      <c r="BN881" s="130">
        <v>0.68899999999999995</v>
      </c>
      <c r="BO881" s="131">
        <v>3.3686540000000002E-4</v>
      </c>
      <c r="BP881" s="161">
        <v>8536.4206699155784</v>
      </c>
      <c r="BQ881" s="162">
        <v>22163609</v>
      </c>
      <c r="BR881" s="161">
        <v>455928</v>
      </c>
      <c r="BS881" s="163">
        <v>0</v>
      </c>
      <c r="BT881" s="163">
        <v>0</v>
      </c>
      <c r="BU881" s="161">
        <v>19793441.460000001</v>
      </c>
      <c r="BV881" s="161">
        <v>1218205.52</v>
      </c>
      <c r="BW881" s="165">
        <v>23622053.190000001</v>
      </c>
      <c r="BX881" s="161">
        <v>455928</v>
      </c>
    </row>
    <row r="882" spans="1:76" ht="14.45" x14ac:dyDescent="0.3">
      <c r="A882" s="164" t="s">
        <v>31</v>
      </c>
      <c r="B882" s="6" t="s">
        <v>93</v>
      </c>
      <c r="C882" s="6" t="s">
        <v>92</v>
      </c>
      <c r="D882" s="6" t="s">
        <v>92</v>
      </c>
      <c r="E882" s="6" t="s">
        <v>36</v>
      </c>
      <c r="F882" s="24" t="str">
        <f>+Tabela1[[#This Row],[WK]]&amp;Tabela1[[#This Row],[PK]]&amp;Tabela1[[#This Row],[GK]]</f>
        <v>121111</v>
      </c>
      <c r="G882" s="6" t="s">
        <v>866</v>
      </c>
      <c r="H882" s="7">
        <v>339036597.62479889</v>
      </c>
      <c r="I882" s="8">
        <v>1.371</v>
      </c>
      <c r="J882" s="7">
        <v>464819175.35000002</v>
      </c>
      <c r="K882" s="8">
        <v>7.0000000000000007E-2</v>
      </c>
      <c r="L882" s="7">
        <v>32537342.274500005</v>
      </c>
      <c r="M882" s="7">
        <v>19625036.274500005</v>
      </c>
      <c r="N882" s="9">
        <v>1.5198707554250963</v>
      </c>
      <c r="O882" s="7">
        <v>21193054</v>
      </c>
      <c r="P882" s="8">
        <v>1.2949999999999999</v>
      </c>
      <c r="Q882" s="7">
        <v>27445005</v>
      </c>
      <c r="R882" s="8">
        <v>1.6E-2</v>
      </c>
      <c r="S882" s="7">
        <v>439120.08</v>
      </c>
      <c r="T882" s="7">
        <v>175984.08000000002</v>
      </c>
      <c r="U882" s="9">
        <v>0.66879514775629334</v>
      </c>
      <c r="V882" s="7">
        <v>19801020.354500003</v>
      </c>
      <c r="W882" s="9">
        <v>1.5028733270959718</v>
      </c>
      <c r="X882" s="7">
        <v>50173603.692573793</v>
      </c>
      <c r="Y882" s="7">
        <v>15846237</v>
      </c>
      <c r="Z882" s="7">
        <v>605049.63</v>
      </c>
      <c r="AA882" s="7">
        <v>2037372.0625737931</v>
      </c>
      <c r="AB882" s="7">
        <v>30800962</v>
      </c>
      <c r="AC882" s="7">
        <v>883983</v>
      </c>
      <c r="AD882" s="7">
        <v>30372583.33807379</v>
      </c>
      <c r="AE882" s="7">
        <v>0</v>
      </c>
      <c r="AF882" s="7">
        <v>32537342.274500005</v>
      </c>
      <c r="AG882" s="7">
        <v>439120.08</v>
      </c>
      <c r="AH882" s="7">
        <v>30372583.33807379</v>
      </c>
      <c r="AI882" s="7">
        <v>10780937</v>
      </c>
      <c r="AJ882" s="7">
        <v>192974</v>
      </c>
      <c r="AK882" s="7">
        <v>16691893</v>
      </c>
      <c r="AL882" s="7">
        <v>1996421</v>
      </c>
      <c r="AM882" s="7">
        <v>715973</v>
      </c>
      <c r="AN882" s="7">
        <v>0</v>
      </c>
      <c r="AO882" s="7">
        <v>0</v>
      </c>
      <c r="AP882" s="7">
        <v>23599057</v>
      </c>
      <c r="AQ882" s="7">
        <v>1452073</v>
      </c>
      <c r="AR882" s="7">
        <v>12912306</v>
      </c>
      <c r="AS882" s="7">
        <v>263136</v>
      </c>
      <c r="AT882" s="7">
        <v>18745062</v>
      </c>
      <c r="AU882" s="7">
        <v>1472538</v>
      </c>
      <c r="AV882" s="7">
        <v>783834</v>
      </c>
      <c r="AW882" s="7">
        <v>0</v>
      </c>
      <c r="AX882" s="7">
        <v>0</v>
      </c>
      <c r="AY882" s="7">
        <v>27212232</v>
      </c>
      <c r="AZ882" s="7">
        <v>622833</v>
      </c>
      <c r="BA882" s="7">
        <v>605049.63</v>
      </c>
      <c r="BB882" s="7">
        <v>0</v>
      </c>
      <c r="BC882" s="7">
        <v>0</v>
      </c>
      <c r="BD882" s="7">
        <v>6505.91</v>
      </c>
      <c r="BE882" s="7">
        <v>0</v>
      </c>
      <c r="BF882" s="7">
        <v>0</v>
      </c>
      <c r="BG882" s="7">
        <v>1295533.0625737931</v>
      </c>
      <c r="BH882" s="7">
        <v>14448</v>
      </c>
      <c r="BI882" s="7">
        <v>741839</v>
      </c>
      <c r="BJ882" s="7">
        <v>10209985.240833335</v>
      </c>
      <c r="BK882" s="7">
        <v>7453077.9500000011</v>
      </c>
      <c r="BL882" s="7">
        <v>312738.13333333336</v>
      </c>
      <c r="BM882" s="7">
        <v>10402152.896666666</v>
      </c>
      <c r="BN882" s="130">
        <v>0.67800000000000005</v>
      </c>
      <c r="BO882" s="131">
        <v>4.9306380000000002E-4</v>
      </c>
      <c r="BP882" s="161">
        <v>12494.470385127255</v>
      </c>
      <c r="BQ882" s="162">
        <v>30800962</v>
      </c>
      <c r="BR882" s="161">
        <v>709886</v>
      </c>
      <c r="BS882" s="163">
        <v>0</v>
      </c>
      <c r="BT882" s="163">
        <v>2372781.3074262068</v>
      </c>
      <c r="BU882" s="161">
        <v>32537342.27</v>
      </c>
      <c r="BV882" s="161">
        <v>439120.08</v>
      </c>
      <c r="BW882" s="165">
        <v>32745364.647426207</v>
      </c>
      <c r="BX882" s="161">
        <v>709886</v>
      </c>
    </row>
    <row r="883" spans="1:76" ht="14.45" x14ac:dyDescent="0.3">
      <c r="A883" s="164" t="s">
        <v>31</v>
      </c>
      <c r="B883" s="6" t="s">
        <v>93</v>
      </c>
      <c r="C883" s="6" t="s">
        <v>92</v>
      </c>
      <c r="D883" s="6" t="s">
        <v>93</v>
      </c>
      <c r="E883" s="6" t="s">
        <v>40</v>
      </c>
      <c r="F883" s="24" t="str">
        <f>+Tabela1[[#This Row],[WK]]&amp;Tabela1[[#This Row],[PK]]&amp;Tabela1[[#This Row],[GK]]</f>
        <v>121112</v>
      </c>
      <c r="G883" s="6" t="s">
        <v>867</v>
      </c>
      <c r="H883" s="7">
        <v>494844323.66699874</v>
      </c>
      <c r="I883" s="8">
        <v>1.371</v>
      </c>
      <c r="J883" s="7">
        <v>678431567.75</v>
      </c>
      <c r="K883" s="8">
        <v>7.0000000000000007E-2</v>
      </c>
      <c r="L883" s="7">
        <v>47490209.742500007</v>
      </c>
      <c r="M883" s="7">
        <v>28016643.742500007</v>
      </c>
      <c r="N883" s="9">
        <v>1.4387012498121816</v>
      </c>
      <c r="O883" s="7">
        <v>51922575</v>
      </c>
      <c r="P883" s="8">
        <v>1.2949999999999999</v>
      </c>
      <c r="Q883" s="7">
        <v>67239735</v>
      </c>
      <c r="R883" s="8">
        <v>1.6E-2</v>
      </c>
      <c r="S883" s="7">
        <v>1075835.76</v>
      </c>
      <c r="T883" s="7">
        <v>-768339.24</v>
      </c>
      <c r="U883" s="9">
        <v>-0.41663033063565008</v>
      </c>
      <c r="V883" s="7">
        <v>27248304.502500005</v>
      </c>
      <c r="W883" s="9">
        <v>1.2781984968529265</v>
      </c>
      <c r="X883" s="7">
        <v>40964198.914329126</v>
      </c>
      <c r="Y883" s="7">
        <v>7804321</v>
      </c>
      <c r="Z883" s="7">
        <v>398288.93</v>
      </c>
      <c r="AA883" s="7">
        <v>2503986.9843291286</v>
      </c>
      <c r="AB883" s="7">
        <v>30257602</v>
      </c>
      <c r="AC883" s="7">
        <v>0</v>
      </c>
      <c r="AD883" s="7">
        <v>13715894.41182912</v>
      </c>
      <c r="AE883" s="7">
        <v>0</v>
      </c>
      <c r="AF883" s="7">
        <v>47490209.742500007</v>
      </c>
      <c r="AG883" s="7">
        <v>1075835.76</v>
      </c>
      <c r="AH883" s="7">
        <v>13715894.41182912</v>
      </c>
      <c r="AI883" s="7">
        <v>16259163</v>
      </c>
      <c r="AJ883" s="7">
        <v>2411701</v>
      </c>
      <c r="AK883" s="7">
        <v>8452160</v>
      </c>
      <c r="AL883" s="7">
        <v>838818</v>
      </c>
      <c r="AM883" s="7">
        <v>848408</v>
      </c>
      <c r="AN883" s="7">
        <v>0</v>
      </c>
      <c r="AO883" s="7">
        <v>0</v>
      </c>
      <c r="AP883" s="7">
        <v>24692335</v>
      </c>
      <c r="AQ883" s="7">
        <v>1794205</v>
      </c>
      <c r="AR883" s="7">
        <v>19473566</v>
      </c>
      <c r="AS883" s="7">
        <v>1844175</v>
      </c>
      <c r="AT883" s="7">
        <v>9738904</v>
      </c>
      <c r="AU883" s="7">
        <v>122771</v>
      </c>
      <c r="AV883" s="7">
        <v>1264453</v>
      </c>
      <c r="AW883" s="7">
        <v>0</v>
      </c>
      <c r="AX883" s="7">
        <v>0</v>
      </c>
      <c r="AY883" s="7">
        <v>27032654</v>
      </c>
      <c r="AZ883" s="7">
        <v>729882</v>
      </c>
      <c r="BA883" s="7">
        <v>398288.93</v>
      </c>
      <c r="BB883" s="7">
        <v>0.01</v>
      </c>
      <c r="BC883" s="7">
        <v>0.06</v>
      </c>
      <c r="BD883" s="7">
        <v>4282.41</v>
      </c>
      <c r="BE883" s="7">
        <v>0</v>
      </c>
      <c r="BF883" s="7">
        <v>0</v>
      </c>
      <c r="BG883" s="7">
        <v>1483657.9843291286</v>
      </c>
      <c r="BH883" s="7">
        <v>16546</v>
      </c>
      <c r="BI883" s="7">
        <v>1020329</v>
      </c>
      <c r="BJ883" s="7">
        <v>14042934.227500003</v>
      </c>
      <c r="BK883" s="7">
        <v>7764803.1400000043</v>
      </c>
      <c r="BL883" s="7">
        <v>4091595.1999999997</v>
      </c>
      <c r="BM883" s="7">
        <v>16929333.949999999</v>
      </c>
      <c r="BN883" s="130">
        <v>0.86499999999999999</v>
      </c>
      <c r="BO883" s="131">
        <v>6.3237649999999999E-4</v>
      </c>
      <c r="BP883" s="161">
        <v>16025.298859591869</v>
      </c>
      <c r="BQ883" s="162">
        <v>30257602</v>
      </c>
      <c r="BR883" s="161">
        <v>829036</v>
      </c>
      <c r="BS883" s="163">
        <v>0</v>
      </c>
      <c r="BT883" s="163">
        <v>2253501.0856708735</v>
      </c>
      <c r="BU883" s="161">
        <v>47490209.740000002</v>
      </c>
      <c r="BV883" s="161">
        <v>1075835.76</v>
      </c>
      <c r="BW883" s="165">
        <v>15969395.495670874</v>
      </c>
      <c r="BX883" s="161">
        <v>829036</v>
      </c>
    </row>
    <row r="884" spans="1:76" ht="14.45" x14ac:dyDescent="0.3">
      <c r="A884" s="164" t="s">
        <v>31</v>
      </c>
      <c r="B884" s="6" t="s">
        <v>93</v>
      </c>
      <c r="C884" s="6" t="s">
        <v>92</v>
      </c>
      <c r="D884" s="6" t="s">
        <v>95</v>
      </c>
      <c r="E884" s="6" t="s">
        <v>36</v>
      </c>
      <c r="F884" s="24" t="str">
        <f>+Tabela1[[#This Row],[WK]]&amp;Tabela1[[#This Row],[PK]]&amp;Tabela1[[#This Row],[GK]]</f>
        <v>121113</v>
      </c>
      <c r="G884" s="6" t="s">
        <v>868</v>
      </c>
      <c r="H884" s="7">
        <v>114020995.09899983</v>
      </c>
      <c r="I884" s="8">
        <v>1.371</v>
      </c>
      <c r="J884" s="7">
        <v>156322784.28</v>
      </c>
      <c r="K884" s="8">
        <v>7.0000000000000007E-2</v>
      </c>
      <c r="L884" s="7">
        <v>10942594.899600001</v>
      </c>
      <c r="M884" s="7">
        <v>5458541.8996000011</v>
      </c>
      <c r="N884" s="9">
        <v>0.99534813022412461</v>
      </c>
      <c r="O884" s="7">
        <v>4778318</v>
      </c>
      <c r="P884" s="8">
        <v>1.2949999999999999</v>
      </c>
      <c r="Q884" s="7">
        <v>6187922</v>
      </c>
      <c r="R884" s="8">
        <v>1.6E-2</v>
      </c>
      <c r="S884" s="7">
        <v>99006.752000000008</v>
      </c>
      <c r="T884" s="7">
        <v>37749.752000000008</v>
      </c>
      <c r="U884" s="9">
        <v>0.61625205282661588</v>
      </c>
      <c r="V884" s="7">
        <v>5496291.6516000014</v>
      </c>
      <c r="W884" s="9">
        <v>0.99116039528899225</v>
      </c>
      <c r="X884" s="7">
        <v>17529082.755713344</v>
      </c>
      <c r="Y884" s="7">
        <v>4414919</v>
      </c>
      <c r="Z884" s="7">
        <v>121331.52</v>
      </c>
      <c r="AA884" s="7">
        <v>742592.23571334523</v>
      </c>
      <c r="AB884" s="7">
        <v>12250240</v>
      </c>
      <c r="AC884" s="7">
        <v>0</v>
      </c>
      <c r="AD884" s="7">
        <v>12032791.104113342</v>
      </c>
      <c r="AE884" s="7">
        <v>0</v>
      </c>
      <c r="AF884" s="7">
        <v>10942594.899600001</v>
      </c>
      <c r="AG884" s="7">
        <v>99006.752000000008</v>
      </c>
      <c r="AH884" s="7">
        <v>12032791.104113342</v>
      </c>
      <c r="AI884" s="7">
        <v>4578828</v>
      </c>
      <c r="AJ884" s="7">
        <v>45619</v>
      </c>
      <c r="AK884" s="7">
        <v>3595055</v>
      </c>
      <c r="AL884" s="7">
        <v>0</v>
      </c>
      <c r="AM884" s="7">
        <v>362161</v>
      </c>
      <c r="AN884" s="7">
        <v>0</v>
      </c>
      <c r="AO884" s="7">
        <v>0</v>
      </c>
      <c r="AP884" s="7">
        <v>9617790</v>
      </c>
      <c r="AQ884" s="7">
        <v>556959</v>
      </c>
      <c r="AR884" s="7">
        <v>5484053</v>
      </c>
      <c r="AS884" s="7">
        <v>61257</v>
      </c>
      <c r="AT884" s="7">
        <v>4048162</v>
      </c>
      <c r="AU884" s="7">
        <v>118777</v>
      </c>
      <c r="AV884" s="7">
        <v>729190</v>
      </c>
      <c r="AW884" s="7">
        <v>0</v>
      </c>
      <c r="AX884" s="7">
        <v>0</v>
      </c>
      <c r="AY884" s="7">
        <v>11054977</v>
      </c>
      <c r="AZ884" s="7">
        <v>238428</v>
      </c>
      <c r="BA884" s="7">
        <v>121331.52</v>
      </c>
      <c r="BB884" s="7">
        <v>0</v>
      </c>
      <c r="BC884" s="7">
        <v>0</v>
      </c>
      <c r="BD884" s="7">
        <v>1304.6400000000001</v>
      </c>
      <c r="BE884" s="7">
        <v>0</v>
      </c>
      <c r="BF884" s="7">
        <v>0</v>
      </c>
      <c r="BG884" s="7">
        <v>421891.23571334529</v>
      </c>
      <c r="BH884" s="7">
        <v>4705</v>
      </c>
      <c r="BI884" s="7">
        <v>320701</v>
      </c>
      <c r="BJ884" s="7">
        <v>4413728.55</v>
      </c>
      <c r="BK884" s="7">
        <v>3005355.1233333326</v>
      </c>
      <c r="BL884" s="7">
        <v>1162143.3833333335</v>
      </c>
      <c r="BM884" s="7">
        <v>3309206.94</v>
      </c>
      <c r="BN884" s="130">
        <v>0.72899999999999998</v>
      </c>
      <c r="BO884" s="131">
        <v>1.6766400000000001E-4</v>
      </c>
      <c r="BP884" s="161">
        <v>4249.2004905217373</v>
      </c>
      <c r="BQ884" s="162">
        <v>12250240</v>
      </c>
      <c r="BR884" s="161">
        <v>236794</v>
      </c>
      <c r="BS884" s="163">
        <v>0</v>
      </c>
      <c r="BT884" s="163">
        <v>397245.24428665638</v>
      </c>
      <c r="BU884" s="161">
        <v>10942594.9</v>
      </c>
      <c r="BV884" s="161">
        <v>99006.75</v>
      </c>
      <c r="BW884" s="165">
        <v>12430036.344286656</v>
      </c>
      <c r="BX884" s="161">
        <v>236794</v>
      </c>
    </row>
    <row r="885" spans="1:76" ht="14.45" x14ac:dyDescent="0.3">
      <c r="A885" s="164" t="s">
        <v>31</v>
      </c>
      <c r="B885" s="6" t="s">
        <v>93</v>
      </c>
      <c r="C885" s="6" t="s">
        <v>92</v>
      </c>
      <c r="D885" s="6" t="s">
        <v>97</v>
      </c>
      <c r="E885" s="6" t="s">
        <v>36</v>
      </c>
      <c r="F885" s="24" t="str">
        <f>+Tabela1[[#This Row],[WK]]&amp;Tabela1[[#This Row],[PK]]&amp;Tabela1[[#This Row],[GK]]</f>
        <v>121114</v>
      </c>
      <c r="G885" s="6" t="s">
        <v>869</v>
      </c>
      <c r="H885" s="7">
        <v>189196232.49559867</v>
      </c>
      <c r="I885" s="8">
        <v>1.371</v>
      </c>
      <c r="J885" s="7">
        <v>259388034.75999999</v>
      </c>
      <c r="K885" s="8">
        <v>7.0000000000000007E-2</v>
      </c>
      <c r="L885" s="7">
        <v>18157162.433200002</v>
      </c>
      <c r="M885" s="7">
        <v>11249409.433200002</v>
      </c>
      <c r="N885" s="9">
        <v>1.6285193511117149</v>
      </c>
      <c r="O885" s="7">
        <v>36490469</v>
      </c>
      <c r="P885" s="8">
        <v>1.2949999999999999</v>
      </c>
      <c r="Q885" s="7">
        <v>47255157</v>
      </c>
      <c r="R885" s="8">
        <v>1.6E-2</v>
      </c>
      <c r="S885" s="7">
        <v>756082.51199999999</v>
      </c>
      <c r="T885" s="7">
        <v>244168.51199999999</v>
      </c>
      <c r="U885" s="9">
        <v>0.4769717413471794</v>
      </c>
      <c r="V885" s="7">
        <v>11493577.9452</v>
      </c>
      <c r="W885" s="9">
        <v>1.5490692432962287</v>
      </c>
      <c r="X885" s="7">
        <v>43893887.154720172</v>
      </c>
      <c r="Y885" s="7">
        <v>16268808</v>
      </c>
      <c r="Z885" s="7">
        <v>504324.43</v>
      </c>
      <c r="AA885" s="7">
        <v>2536881.7247201777</v>
      </c>
      <c r="AB885" s="7">
        <v>24583873</v>
      </c>
      <c r="AC885" s="7">
        <v>0</v>
      </c>
      <c r="AD885" s="7">
        <v>32400309.209520172</v>
      </c>
      <c r="AE885" s="7">
        <v>0</v>
      </c>
      <c r="AF885" s="7">
        <v>18157162.433200002</v>
      </c>
      <c r="AG885" s="7">
        <v>756082.51199999999</v>
      </c>
      <c r="AH885" s="7">
        <v>32400309.209520172</v>
      </c>
      <c r="AI885" s="7">
        <v>5767525</v>
      </c>
      <c r="AJ885" s="7">
        <v>549793</v>
      </c>
      <c r="AK885" s="7">
        <v>10867428</v>
      </c>
      <c r="AL885" s="7">
        <v>2784302</v>
      </c>
      <c r="AM885" s="7">
        <v>1321269</v>
      </c>
      <c r="AN885" s="7">
        <v>0</v>
      </c>
      <c r="AO885" s="7">
        <v>0</v>
      </c>
      <c r="AP885" s="7">
        <v>19527214</v>
      </c>
      <c r="AQ885" s="7">
        <v>1456051</v>
      </c>
      <c r="AR885" s="7">
        <v>6907753</v>
      </c>
      <c r="AS885" s="7">
        <v>511914</v>
      </c>
      <c r="AT885" s="7">
        <v>12746012</v>
      </c>
      <c r="AU885" s="7">
        <v>2158871</v>
      </c>
      <c r="AV885" s="7">
        <v>1987799</v>
      </c>
      <c r="AW885" s="7">
        <v>0</v>
      </c>
      <c r="AX885" s="7">
        <v>0</v>
      </c>
      <c r="AY885" s="7">
        <v>22147474</v>
      </c>
      <c r="AZ885" s="7">
        <v>616345</v>
      </c>
      <c r="BA885" s="7">
        <v>504324.43</v>
      </c>
      <c r="BB885" s="7">
        <v>0</v>
      </c>
      <c r="BC885" s="7">
        <v>0.16</v>
      </c>
      <c r="BD885" s="7">
        <v>5422.31</v>
      </c>
      <c r="BE885" s="7">
        <v>0</v>
      </c>
      <c r="BF885" s="7">
        <v>0</v>
      </c>
      <c r="BG885" s="7">
        <v>1010655.7247201778</v>
      </c>
      <c r="BH885" s="7">
        <v>11271</v>
      </c>
      <c r="BI885" s="7">
        <v>1526226</v>
      </c>
      <c r="BJ885" s="7">
        <v>21005485.024166673</v>
      </c>
      <c r="BK885" s="7">
        <v>8046814.1933333389</v>
      </c>
      <c r="BL885" s="7">
        <v>9433817.9033333343</v>
      </c>
      <c r="BM885" s="7">
        <v>32967047.516666662</v>
      </c>
      <c r="BN885" s="130">
        <v>0.60799999999999998</v>
      </c>
      <c r="BO885" s="131">
        <v>4.0483629999999999E-4</v>
      </c>
      <c r="BP885" s="161">
        <v>10259.312886698821</v>
      </c>
      <c r="BQ885" s="162">
        <v>24583873</v>
      </c>
      <c r="BR885" s="161">
        <v>532917</v>
      </c>
      <c r="BS885" s="163">
        <v>0</v>
      </c>
      <c r="BT885" s="163">
        <v>0</v>
      </c>
      <c r="BU885" s="161">
        <v>18157162.43</v>
      </c>
      <c r="BV885" s="161">
        <v>756082.51</v>
      </c>
      <c r="BW885" s="165">
        <v>32400309.210000001</v>
      </c>
      <c r="BX885" s="161">
        <v>532917</v>
      </c>
    </row>
    <row r="886" spans="1:76" ht="14.45" x14ac:dyDescent="0.3">
      <c r="A886" s="164" t="s">
        <v>31</v>
      </c>
      <c r="B886" s="6" t="s">
        <v>93</v>
      </c>
      <c r="C886" s="6" t="s">
        <v>93</v>
      </c>
      <c r="D886" s="6" t="s">
        <v>33</v>
      </c>
      <c r="E886" s="6" t="s">
        <v>34</v>
      </c>
      <c r="F886" s="24" t="str">
        <f>+Tabela1[[#This Row],[WK]]&amp;Tabela1[[#This Row],[PK]]&amp;Tabela1[[#This Row],[GK]]</f>
        <v>121201</v>
      </c>
      <c r="G886" s="6" t="s">
        <v>870</v>
      </c>
      <c r="H886" s="7">
        <v>428602845.66200048</v>
      </c>
      <c r="I886" s="8">
        <v>1.371</v>
      </c>
      <c r="J886" s="7">
        <v>587614501.41000009</v>
      </c>
      <c r="K886" s="8">
        <v>7.0000000000000007E-2</v>
      </c>
      <c r="L886" s="7">
        <v>41133015.098700009</v>
      </c>
      <c r="M886" s="7">
        <v>22042154.098700009</v>
      </c>
      <c r="N886" s="9">
        <v>1.1545919326896785</v>
      </c>
      <c r="O886" s="7">
        <v>90136383</v>
      </c>
      <c r="P886" s="8">
        <v>1.2949999999999999</v>
      </c>
      <c r="Q886" s="7">
        <v>116726616</v>
      </c>
      <c r="R886" s="8">
        <v>1.6E-2</v>
      </c>
      <c r="S886" s="7">
        <v>1867625.8560000001</v>
      </c>
      <c r="T886" s="7">
        <v>-172685.14399999985</v>
      </c>
      <c r="U886" s="9">
        <v>-8.4636677447702757E-2</v>
      </c>
      <c r="V886" s="7">
        <v>21869468.954700008</v>
      </c>
      <c r="W886" s="9">
        <v>1.0349387603631264</v>
      </c>
      <c r="X886" s="7">
        <v>14536410.285311682</v>
      </c>
      <c r="Y886" s="7">
        <v>0</v>
      </c>
      <c r="Z886" s="7">
        <v>65899.8</v>
      </c>
      <c r="AA886" s="7">
        <v>1383720.4853116819</v>
      </c>
      <c r="AB886" s="7">
        <v>13086790</v>
      </c>
      <c r="AC886" s="7">
        <v>0</v>
      </c>
      <c r="AD886" s="7">
        <v>0</v>
      </c>
      <c r="AE886" s="7">
        <v>-5747755.1288700681</v>
      </c>
      <c r="AF886" s="7">
        <v>35385259.969829939</v>
      </c>
      <c r="AG886" s="7">
        <v>1867625.8560000001</v>
      </c>
      <c r="AH886" s="7">
        <v>0</v>
      </c>
      <c r="AI886" s="7">
        <v>15939629</v>
      </c>
      <c r="AJ886" s="7">
        <v>2750103</v>
      </c>
      <c r="AK886" s="7">
        <v>0</v>
      </c>
      <c r="AL886" s="7">
        <v>0</v>
      </c>
      <c r="AM886" s="7">
        <v>359495</v>
      </c>
      <c r="AN886" s="7">
        <v>0</v>
      </c>
      <c r="AO886" s="7">
        <v>0</v>
      </c>
      <c r="AP886" s="7">
        <v>10025391</v>
      </c>
      <c r="AQ886" s="7">
        <v>895113</v>
      </c>
      <c r="AR886" s="7">
        <v>19090861</v>
      </c>
      <c r="AS886" s="7">
        <v>2040311</v>
      </c>
      <c r="AT886" s="7">
        <v>0</v>
      </c>
      <c r="AU886" s="7">
        <v>0</v>
      </c>
      <c r="AV886" s="7">
        <v>593746</v>
      </c>
      <c r="AW886" s="7">
        <v>0</v>
      </c>
      <c r="AX886" s="7">
        <v>0</v>
      </c>
      <c r="AY886" s="7">
        <v>11445625</v>
      </c>
      <c r="AZ886" s="7">
        <v>392514</v>
      </c>
      <c r="BA886" s="7">
        <v>65899.8</v>
      </c>
      <c r="BB886" s="7">
        <v>0</v>
      </c>
      <c r="BC886" s="7">
        <v>0</v>
      </c>
      <c r="BD886" s="7">
        <v>578.33000000000004</v>
      </c>
      <c r="BE886" s="7">
        <v>260.54000000000002</v>
      </c>
      <c r="BF886" s="7">
        <v>0</v>
      </c>
      <c r="BG886" s="7">
        <v>848893.48531168199</v>
      </c>
      <c r="BH886" s="7">
        <v>9467</v>
      </c>
      <c r="BI886" s="7">
        <v>534827</v>
      </c>
      <c r="BJ886" s="7">
        <v>7360849.2575000022</v>
      </c>
      <c r="BK886" s="7">
        <v>5097852.9400000023</v>
      </c>
      <c r="BL886" s="7">
        <v>1538135.2633333334</v>
      </c>
      <c r="BM886" s="7">
        <v>5975714.7433333332</v>
      </c>
      <c r="BN886" s="130">
        <v>1.484</v>
      </c>
      <c r="BO886" s="131">
        <v>3.6209609999999999E-4</v>
      </c>
      <c r="BP886" s="161">
        <v>9175.7517538438569</v>
      </c>
      <c r="BQ886" s="162">
        <v>13086790</v>
      </c>
      <c r="BR886" s="161">
        <v>595222</v>
      </c>
      <c r="BS886" s="163">
        <v>0</v>
      </c>
      <c r="BT886" s="163">
        <v>0</v>
      </c>
      <c r="BU886" s="161">
        <v>35385259.969999999</v>
      </c>
      <c r="BV886" s="161">
        <v>1867625.86</v>
      </c>
      <c r="BW886" s="165">
        <v>0</v>
      </c>
      <c r="BX886" s="161">
        <v>595222</v>
      </c>
    </row>
    <row r="887" spans="1:76" ht="14.45" x14ac:dyDescent="0.3">
      <c r="A887" s="164" t="s">
        <v>31</v>
      </c>
      <c r="B887" s="6" t="s">
        <v>93</v>
      </c>
      <c r="C887" s="6" t="s">
        <v>93</v>
      </c>
      <c r="D887" s="6" t="s">
        <v>37</v>
      </c>
      <c r="E887" s="6" t="s">
        <v>36</v>
      </c>
      <c r="F887" s="24" t="str">
        <f>+Tabela1[[#This Row],[WK]]&amp;Tabela1[[#This Row],[PK]]&amp;Tabela1[[#This Row],[GK]]</f>
        <v>121203</v>
      </c>
      <c r="G887" s="6" t="s">
        <v>784</v>
      </c>
      <c r="H887" s="7">
        <v>326601047.23859984</v>
      </c>
      <c r="I887" s="8">
        <v>1.371</v>
      </c>
      <c r="J887" s="7">
        <v>447770035.76999998</v>
      </c>
      <c r="K887" s="8">
        <v>7.0000000000000007E-2</v>
      </c>
      <c r="L887" s="7">
        <v>31343902.503900003</v>
      </c>
      <c r="M887" s="7">
        <v>17848980.503900003</v>
      </c>
      <c r="N887" s="9">
        <v>1.3226442141644097</v>
      </c>
      <c r="O887" s="7">
        <v>40238914</v>
      </c>
      <c r="P887" s="8">
        <v>1.2949999999999999</v>
      </c>
      <c r="Q887" s="7">
        <v>52109394</v>
      </c>
      <c r="R887" s="8">
        <v>1.6E-2</v>
      </c>
      <c r="S887" s="7">
        <v>833750.304</v>
      </c>
      <c r="T887" s="7">
        <v>230494.304</v>
      </c>
      <c r="U887" s="9">
        <v>0.3820837322794966</v>
      </c>
      <c r="V887" s="7">
        <v>18079474.807900004</v>
      </c>
      <c r="W887" s="9">
        <v>1.2823979671628494</v>
      </c>
      <c r="X887" s="7">
        <v>13433102.598887615</v>
      </c>
      <c r="Y887" s="7">
        <v>0</v>
      </c>
      <c r="Z887" s="7">
        <v>2837.4300000000003</v>
      </c>
      <c r="AA887" s="7">
        <v>1288386.1688876147</v>
      </c>
      <c r="AB887" s="7">
        <v>12141879</v>
      </c>
      <c r="AC887" s="7">
        <v>0</v>
      </c>
      <c r="AD887" s="7">
        <v>0</v>
      </c>
      <c r="AE887" s="7">
        <v>-3327916.258365598</v>
      </c>
      <c r="AF887" s="7">
        <v>28015986.245534405</v>
      </c>
      <c r="AG887" s="7">
        <v>833750.304</v>
      </c>
      <c r="AH887" s="7">
        <v>0</v>
      </c>
      <c r="AI887" s="7">
        <v>11267384</v>
      </c>
      <c r="AJ887" s="7">
        <v>1069516</v>
      </c>
      <c r="AK887" s="7">
        <v>0</v>
      </c>
      <c r="AL887" s="7">
        <v>0</v>
      </c>
      <c r="AM887" s="7">
        <v>913686</v>
      </c>
      <c r="AN887" s="7">
        <v>0</v>
      </c>
      <c r="AO887" s="7">
        <v>0</v>
      </c>
      <c r="AP887" s="7">
        <v>9408429</v>
      </c>
      <c r="AQ887" s="7">
        <v>732004</v>
      </c>
      <c r="AR887" s="7">
        <v>13494922</v>
      </c>
      <c r="AS887" s="7">
        <v>603256</v>
      </c>
      <c r="AT887" s="7">
        <v>0</v>
      </c>
      <c r="AU887" s="7">
        <v>0</v>
      </c>
      <c r="AV887" s="7">
        <v>581029</v>
      </c>
      <c r="AW887" s="7">
        <v>0</v>
      </c>
      <c r="AX887" s="7">
        <v>0</v>
      </c>
      <c r="AY887" s="7">
        <v>11605180</v>
      </c>
      <c r="AZ887" s="7">
        <v>304928</v>
      </c>
      <c r="BA887" s="7">
        <v>2837.4300000000003</v>
      </c>
      <c r="BB887" s="7">
        <v>0</v>
      </c>
      <c r="BC887" s="7">
        <v>0</v>
      </c>
      <c r="BD887" s="7">
        <v>0</v>
      </c>
      <c r="BE887" s="7">
        <v>61.02</v>
      </c>
      <c r="BF887" s="7">
        <v>0</v>
      </c>
      <c r="BG887" s="7">
        <v>678433.16888761485</v>
      </c>
      <c r="BH887" s="7">
        <v>7566</v>
      </c>
      <c r="BI887" s="7">
        <v>609953</v>
      </c>
      <c r="BJ887" s="7">
        <v>8394855.6808333322</v>
      </c>
      <c r="BK887" s="7">
        <v>7372263.8066666666</v>
      </c>
      <c r="BL887" s="7">
        <v>176921.76</v>
      </c>
      <c r="BM887" s="7">
        <v>3736523.9766666666</v>
      </c>
      <c r="BN887" s="130">
        <v>1.4890000000000001</v>
      </c>
      <c r="BO887" s="131">
        <v>2.7784869999999999E-4</v>
      </c>
      <c r="BP887" s="161">
        <v>7040.6460682367469</v>
      </c>
      <c r="BQ887" s="162">
        <v>12141879</v>
      </c>
      <c r="BR887" s="161">
        <v>365086</v>
      </c>
      <c r="BS887" s="163">
        <v>0</v>
      </c>
      <c r="BT887" s="163">
        <v>104664.45046559349</v>
      </c>
      <c r="BU887" s="161">
        <v>28015986.25</v>
      </c>
      <c r="BV887" s="161">
        <v>833750.3</v>
      </c>
      <c r="BW887" s="165">
        <v>104664.45046559349</v>
      </c>
      <c r="BX887" s="161">
        <v>365086</v>
      </c>
    </row>
    <row r="888" spans="1:76" ht="14.45" x14ac:dyDescent="0.3">
      <c r="A888" s="164" t="s">
        <v>31</v>
      </c>
      <c r="B888" s="6" t="s">
        <v>93</v>
      </c>
      <c r="C888" s="6" t="s">
        <v>93</v>
      </c>
      <c r="D888" s="6" t="s">
        <v>39</v>
      </c>
      <c r="E888" s="6" t="s">
        <v>36</v>
      </c>
      <c r="F888" s="24" t="str">
        <f>+Tabela1[[#This Row],[WK]]&amp;Tabela1[[#This Row],[PK]]&amp;Tabela1[[#This Row],[GK]]</f>
        <v>121204</v>
      </c>
      <c r="G888" s="6" t="s">
        <v>871</v>
      </c>
      <c r="H888" s="7">
        <v>567282275.79299796</v>
      </c>
      <c r="I888" s="8">
        <v>1.371</v>
      </c>
      <c r="J888" s="7">
        <v>777744000.12</v>
      </c>
      <c r="K888" s="8">
        <v>7.0000000000000007E-2</v>
      </c>
      <c r="L888" s="7">
        <v>54442080.008400008</v>
      </c>
      <c r="M888" s="7">
        <v>29566819.008400008</v>
      </c>
      <c r="N888" s="9">
        <v>1.1886033681576249</v>
      </c>
      <c r="O888" s="7">
        <v>13342365</v>
      </c>
      <c r="P888" s="8">
        <v>1.2949999999999999</v>
      </c>
      <c r="Q888" s="7">
        <v>17278363</v>
      </c>
      <c r="R888" s="8">
        <v>1.6E-2</v>
      </c>
      <c r="S888" s="7">
        <v>276453.80800000002</v>
      </c>
      <c r="T888" s="7">
        <v>-602555.19200000004</v>
      </c>
      <c r="U888" s="9">
        <v>-0.68549376855072019</v>
      </c>
      <c r="V888" s="7">
        <v>28964263.816400006</v>
      </c>
      <c r="W888" s="9">
        <v>1.124639285695149</v>
      </c>
      <c r="X888" s="7">
        <v>28628060.612079434</v>
      </c>
      <c r="Y888" s="7">
        <v>0</v>
      </c>
      <c r="Z888" s="7">
        <v>598541.49000000011</v>
      </c>
      <c r="AA888" s="7">
        <v>2528036.1220794339</v>
      </c>
      <c r="AB888" s="7">
        <v>25501483</v>
      </c>
      <c r="AC888" s="7">
        <v>0</v>
      </c>
      <c r="AD888" s="7">
        <v>0</v>
      </c>
      <c r="AE888" s="7">
        <v>0</v>
      </c>
      <c r="AF888" s="7">
        <v>54442080.008400008</v>
      </c>
      <c r="AG888" s="7">
        <v>276453.80800000002</v>
      </c>
      <c r="AH888" s="7">
        <v>0</v>
      </c>
      <c r="AI888" s="7">
        <v>20769228</v>
      </c>
      <c r="AJ888" s="7">
        <v>709076</v>
      </c>
      <c r="AK888" s="7">
        <v>0</v>
      </c>
      <c r="AL888" s="7">
        <v>13271</v>
      </c>
      <c r="AM888" s="7">
        <v>1273109</v>
      </c>
      <c r="AN888" s="7">
        <v>0</v>
      </c>
      <c r="AO888" s="7">
        <v>0</v>
      </c>
      <c r="AP888" s="7">
        <v>22030154</v>
      </c>
      <c r="AQ888" s="7">
        <v>1300898</v>
      </c>
      <c r="AR888" s="7">
        <v>24875261</v>
      </c>
      <c r="AS888" s="7">
        <v>879009</v>
      </c>
      <c r="AT888" s="7">
        <v>0</v>
      </c>
      <c r="AU888" s="7">
        <v>38985</v>
      </c>
      <c r="AV888" s="7">
        <v>1233993</v>
      </c>
      <c r="AW888" s="7">
        <v>0</v>
      </c>
      <c r="AX888" s="7">
        <v>0</v>
      </c>
      <c r="AY888" s="7">
        <v>22569972</v>
      </c>
      <c r="AZ888" s="7">
        <v>528759</v>
      </c>
      <c r="BA888" s="7">
        <v>598541.49000000011</v>
      </c>
      <c r="BB888" s="7">
        <v>0</v>
      </c>
      <c r="BC888" s="7">
        <v>96.09</v>
      </c>
      <c r="BD888" s="7">
        <v>6088.67</v>
      </c>
      <c r="BE888" s="7">
        <v>53.92</v>
      </c>
      <c r="BF888" s="7">
        <v>0</v>
      </c>
      <c r="BG888" s="7">
        <v>1294726.1220794341</v>
      </c>
      <c r="BH888" s="7">
        <v>14439</v>
      </c>
      <c r="BI888" s="7">
        <v>1233310</v>
      </c>
      <c r="BJ888" s="7">
        <v>16974193.182500001</v>
      </c>
      <c r="BK888" s="7">
        <v>10707638.433333334</v>
      </c>
      <c r="BL888" s="7">
        <v>8167519.3399999999</v>
      </c>
      <c r="BM888" s="7">
        <v>8731180.3166666664</v>
      </c>
      <c r="BN888" s="130">
        <v>1.173</v>
      </c>
      <c r="BO888" s="131">
        <v>5.5872069999999999E-4</v>
      </c>
      <c r="BP888" s="161">
        <v>14158.332032345917</v>
      </c>
      <c r="BQ888" s="162">
        <v>25501483</v>
      </c>
      <c r="BR888" s="161">
        <v>1018718</v>
      </c>
      <c r="BS888" s="163">
        <v>0</v>
      </c>
      <c r="BT888" s="163">
        <v>0</v>
      </c>
      <c r="BU888" s="161">
        <v>54442080.009999998</v>
      </c>
      <c r="BV888" s="161">
        <v>276453.81</v>
      </c>
      <c r="BW888" s="165">
        <v>0</v>
      </c>
      <c r="BX888" s="161">
        <v>1018718</v>
      </c>
    </row>
    <row r="889" spans="1:76" ht="14.45" x14ac:dyDescent="0.3">
      <c r="A889" s="164" t="s">
        <v>31</v>
      </c>
      <c r="B889" s="6" t="s">
        <v>93</v>
      </c>
      <c r="C889" s="6" t="s">
        <v>93</v>
      </c>
      <c r="D889" s="6" t="s">
        <v>42</v>
      </c>
      <c r="E889" s="6" t="s">
        <v>40</v>
      </c>
      <c r="F889" s="24" t="str">
        <f>+Tabela1[[#This Row],[WK]]&amp;Tabela1[[#This Row],[PK]]&amp;Tabela1[[#This Row],[GK]]</f>
        <v>121205</v>
      </c>
      <c r="G889" s="6" t="s">
        <v>872</v>
      </c>
      <c r="H889" s="7">
        <v>1895573941.8952036</v>
      </c>
      <c r="I889" s="8">
        <v>1.371</v>
      </c>
      <c r="J889" s="7">
        <v>2598831874.3400002</v>
      </c>
      <c r="K889" s="8">
        <v>7.0000000000000007E-2</v>
      </c>
      <c r="L889" s="7">
        <v>181918231.20380002</v>
      </c>
      <c r="M889" s="7">
        <v>102332084.20380002</v>
      </c>
      <c r="N889" s="9">
        <v>1.2858027189555994</v>
      </c>
      <c r="O889" s="7">
        <v>192118126</v>
      </c>
      <c r="P889" s="8">
        <v>1.2949999999999999</v>
      </c>
      <c r="Q889" s="7">
        <v>248792973</v>
      </c>
      <c r="R889" s="8">
        <v>1.6E-2</v>
      </c>
      <c r="S889" s="7">
        <v>3980687.568</v>
      </c>
      <c r="T889" s="7">
        <v>213890.56799999997</v>
      </c>
      <c r="U889" s="9">
        <v>5.6783141751466822E-2</v>
      </c>
      <c r="V889" s="7">
        <v>102545974.77180001</v>
      </c>
      <c r="W889" s="9">
        <v>1.2302621821228055</v>
      </c>
      <c r="X889" s="7">
        <v>80302710.674670547</v>
      </c>
      <c r="Y889" s="7">
        <v>0</v>
      </c>
      <c r="Z889" s="7">
        <v>538467.67500000005</v>
      </c>
      <c r="AA889" s="7">
        <v>5559108.9996705502</v>
      </c>
      <c r="AB889" s="7">
        <v>74205134</v>
      </c>
      <c r="AC889" s="7">
        <v>0</v>
      </c>
      <c r="AD889" s="7">
        <v>0</v>
      </c>
      <c r="AE889" s="7">
        <v>0</v>
      </c>
      <c r="AF889" s="7">
        <v>181918231.20380002</v>
      </c>
      <c r="AG889" s="7">
        <v>3980687.568</v>
      </c>
      <c r="AH889" s="7">
        <v>0</v>
      </c>
      <c r="AI889" s="7">
        <v>66449266</v>
      </c>
      <c r="AJ889" s="7">
        <v>4358380</v>
      </c>
      <c r="AK889" s="7">
        <v>7139071</v>
      </c>
      <c r="AL889" s="7">
        <v>230380</v>
      </c>
      <c r="AM889" s="7">
        <v>1865102</v>
      </c>
      <c r="AN889" s="7">
        <v>0</v>
      </c>
      <c r="AO889" s="7">
        <v>0</v>
      </c>
      <c r="AP889" s="7">
        <v>58564759</v>
      </c>
      <c r="AQ889" s="7">
        <v>5147897</v>
      </c>
      <c r="AR889" s="7">
        <v>79586147</v>
      </c>
      <c r="AS889" s="7">
        <v>3766797</v>
      </c>
      <c r="AT889" s="7">
        <v>5523639</v>
      </c>
      <c r="AU889" s="7">
        <v>280625</v>
      </c>
      <c r="AV889" s="7">
        <v>1861954</v>
      </c>
      <c r="AW889" s="7">
        <v>0</v>
      </c>
      <c r="AX889" s="7">
        <v>0</v>
      </c>
      <c r="AY889" s="7">
        <v>67411485</v>
      </c>
      <c r="AZ889" s="7">
        <v>2212353</v>
      </c>
      <c r="BA889" s="7">
        <v>538467.67500000005</v>
      </c>
      <c r="BB889" s="7">
        <v>0</v>
      </c>
      <c r="BC889" s="7">
        <v>187.23</v>
      </c>
      <c r="BD889" s="7">
        <v>5165.8599999999997</v>
      </c>
      <c r="BE889" s="7">
        <v>0.03</v>
      </c>
      <c r="BF889" s="7">
        <v>0</v>
      </c>
      <c r="BG889" s="7">
        <v>4091581.9996705498</v>
      </c>
      <c r="BH889" s="7">
        <v>45630</v>
      </c>
      <c r="BI889" s="7">
        <v>1467527</v>
      </c>
      <c r="BJ889" s="7">
        <v>20197699.347500004</v>
      </c>
      <c r="BK889" s="7">
        <v>16263249.383333337</v>
      </c>
      <c r="BL889" s="7">
        <v>4248046.45</v>
      </c>
      <c r="BM889" s="7">
        <v>7241706.956666667</v>
      </c>
      <c r="BN889" s="130">
        <v>1.161</v>
      </c>
      <c r="BO889" s="131">
        <v>1.7102856E-3</v>
      </c>
      <c r="BP889" s="161">
        <v>43341.444796070435</v>
      </c>
      <c r="BQ889" s="162">
        <v>74205134</v>
      </c>
      <c r="BR889" s="161">
        <v>2513680</v>
      </c>
      <c r="BS889" s="163">
        <v>3163437.1718000136</v>
      </c>
      <c r="BT889" s="163">
        <v>0</v>
      </c>
      <c r="BU889" s="161">
        <v>178754794.03</v>
      </c>
      <c r="BV889" s="161">
        <v>3980687.57</v>
      </c>
      <c r="BW889" s="165">
        <v>0</v>
      </c>
      <c r="BX889" s="161">
        <v>2513680</v>
      </c>
    </row>
    <row r="890" spans="1:76" ht="14.45" x14ac:dyDescent="0.3">
      <c r="A890" s="164" t="s">
        <v>31</v>
      </c>
      <c r="B890" s="6" t="s">
        <v>93</v>
      </c>
      <c r="C890" s="6" t="s">
        <v>93</v>
      </c>
      <c r="D890" s="6" t="s">
        <v>44</v>
      </c>
      <c r="E890" s="6" t="s">
        <v>36</v>
      </c>
      <c r="F890" s="24" t="str">
        <f>+Tabela1[[#This Row],[WK]]&amp;Tabela1[[#This Row],[PK]]&amp;Tabela1[[#This Row],[GK]]</f>
        <v>121206</v>
      </c>
      <c r="G890" s="6" t="s">
        <v>873</v>
      </c>
      <c r="H890" s="7">
        <v>206805676.15459913</v>
      </c>
      <c r="I890" s="8">
        <v>1.371</v>
      </c>
      <c r="J890" s="7">
        <v>283530582</v>
      </c>
      <c r="K890" s="8">
        <v>7.0000000000000007E-2</v>
      </c>
      <c r="L890" s="7">
        <v>19847140.740000002</v>
      </c>
      <c r="M890" s="7">
        <v>12861900.740000002</v>
      </c>
      <c r="N890" s="9">
        <v>1.841296897458069</v>
      </c>
      <c r="O890" s="7">
        <v>32495</v>
      </c>
      <c r="P890" s="8">
        <v>1.2949999999999999</v>
      </c>
      <c r="Q890" s="7">
        <v>42081</v>
      </c>
      <c r="R890" s="8">
        <v>1.6E-2</v>
      </c>
      <c r="S890" s="7">
        <v>673.29600000000005</v>
      </c>
      <c r="T890" s="7">
        <v>-945446.70400000003</v>
      </c>
      <c r="U890" s="9">
        <v>-0.99928836088445439</v>
      </c>
      <c r="V890" s="7">
        <v>11916454.036000002</v>
      </c>
      <c r="W890" s="9">
        <v>1.5024477562486134</v>
      </c>
      <c r="X890" s="7">
        <v>16599365.234126987</v>
      </c>
      <c r="Y890" s="7">
        <v>0</v>
      </c>
      <c r="Z890" s="7">
        <v>479016.96000000002</v>
      </c>
      <c r="AA890" s="7">
        <v>983828.27412698639</v>
      </c>
      <c r="AB890" s="7">
        <v>11282019</v>
      </c>
      <c r="AC890" s="7">
        <v>3854501</v>
      </c>
      <c r="AD890" s="7">
        <v>4682911.1981269848</v>
      </c>
      <c r="AE890" s="7">
        <v>0</v>
      </c>
      <c r="AF890" s="7">
        <v>19847140.740000002</v>
      </c>
      <c r="AG890" s="7">
        <v>673.29600000000005</v>
      </c>
      <c r="AH890" s="7">
        <v>4682911.1981269848</v>
      </c>
      <c r="AI890" s="7">
        <v>5832222</v>
      </c>
      <c r="AJ890" s="7">
        <v>187864</v>
      </c>
      <c r="AK890" s="7">
        <v>4379386</v>
      </c>
      <c r="AL890" s="7">
        <v>0</v>
      </c>
      <c r="AM890" s="7">
        <v>395018</v>
      </c>
      <c r="AN890" s="7">
        <v>0</v>
      </c>
      <c r="AO890" s="7">
        <v>0</v>
      </c>
      <c r="AP890" s="7">
        <v>9644397</v>
      </c>
      <c r="AQ890" s="7">
        <v>743938</v>
      </c>
      <c r="AR890" s="7">
        <v>6985240</v>
      </c>
      <c r="AS890" s="7">
        <v>946120</v>
      </c>
      <c r="AT890" s="7">
        <v>4387971</v>
      </c>
      <c r="AU890" s="7">
        <v>0</v>
      </c>
      <c r="AV890" s="7">
        <v>485724</v>
      </c>
      <c r="AW890" s="7">
        <v>0</v>
      </c>
      <c r="AX890" s="7">
        <v>0</v>
      </c>
      <c r="AY890" s="7">
        <v>10804814</v>
      </c>
      <c r="AZ890" s="7">
        <v>308172</v>
      </c>
      <c r="BA890" s="7">
        <v>479016.96000000002</v>
      </c>
      <c r="BB890" s="7">
        <v>0</v>
      </c>
      <c r="BC890" s="7">
        <v>12.99</v>
      </c>
      <c r="BD890" s="7">
        <v>5107.42</v>
      </c>
      <c r="BE890" s="7">
        <v>0</v>
      </c>
      <c r="BF890" s="7">
        <v>0</v>
      </c>
      <c r="BG890" s="7">
        <v>619969.27412698639</v>
      </c>
      <c r="BH890" s="7">
        <v>6914</v>
      </c>
      <c r="BI890" s="7">
        <v>363859</v>
      </c>
      <c r="BJ890" s="7">
        <v>5007706.2375000007</v>
      </c>
      <c r="BK890" s="7">
        <v>3161011.2033333341</v>
      </c>
      <c r="BL890" s="7">
        <v>1374505.58</v>
      </c>
      <c r="BM890" s="7">
        <v>4637768.9766666656</v>
      </c>
      <c r="BN890" s="130">
        <v>1.0529999999999999</v>
      </c>
      <c r="BO890" s="131">
        <v>2.329377E-4</v>
      </c>
      <c r="BP890" s="161">
        <v>5903.0569564582647</v>
      </c>
      <c r="BQ890" s="162">
        <v>11282019</v>
      </c>
      <c r="BR890" s="161">
        <v>369806</v>
      </c>
      <c r="BS890" s="163">
        <v>0</v>
      </c>
      <c r="BT890" s="163">
        <v>1757121.5300000012</v>
      </c>
      <c r="BU890" s="161">
        <v>19847140.739999998</v>
      </c>
      <c r="BV890" s="161">
        <v>673.3</v>
      </c>
      <c r="BW890" s="165">
        <v>6440032.7300000014</v>
      </c>
      <c r="BX890" s="161">
        <v>369806</v>
      </c>
    </row>
    <row r="891" spans="1:76" ht="14.45" x14ac:dyDescent="0.3">
      <c r="A891" s="164" t="s">
        <v>31</v>
      </c>
      <c r="B891" s="6" t="s">
        <v>93</v>
      </c>
      <c r="C891" s="6" t="s">
        <v>93</v>
      </c>
      <c r="D891" s="6" t="s">
        <v>51</v>
      </c>
      <c r="E891" s="6" t="s">
        <v>40</v>
      </c>
      <c r="F891" s="24" t="str">
        <f>+Tabela1[[#This Row],[WK]]&amp;Tabela1[[#This Row],[PK]]&amp;Tabela1[[#This Row],[GK]]</f>
        <v>121207</v>
      </c>
      <c r="G891" s="6" t="s">
        <v>874</v>
      </c>
      <c r="H891" s="7">
        <v>882988091.50140595</v>
      </c>
      <c r="I891" s="8">
        <v>1.371</v>
      </c>
      <c r="J891" s="7">
        <v>1210576673.45</v>
      </c>
      <c r="K891" s="8">
        <v>7.0000000000000007E-2</v>
      </c>
      <c r="L891" s="7">
        <v>84740367.141500011</v>
      </c>
      <c r="M891" s="7">
        <v>44580841.141500011</v>
      </c>
      <c r="N891" s="9">
        <v>1.1100938079174543</v>
      </c>
      <c r="O891" s="7">
        <v>154420138</v>
      </c>
      <c r="P891" s="8">
        <v>1.2949999999999999</v>
      </c>
      <c r="Q891" s="7">
        <v>199974079</v>
      </c>
      <c r="R891" s="8">
        <v>1.6E-2</v>
      </c>
      <c r="S891" s="7">
        <v>3199585.264</v>
      </c>
      <c r="T891" s="7">
        <v>1012969.264</v>
      </c>
      <c r="U891" s="9">
        <v>0.4632588730714492</v>
      </c>
      <c r="V891" s="7">
        <v>45593810.40550001</v>
      </c>
      <c r="W891" s="9">
        <v>1.0766933716299352</v>
      </c>
      <c r="X891" s="7">
        <v>36788218.318019323</v>
      </c>
      <c r="Y891" s="7">
        <v>0</v>
      </c>
      <c r="Z891" s="7">
        <v>252271.8</v>
      </c>
      <c r="AA891" s="7">
        <v>3114906.5180193232</v>
      </c>
      <c r="AB891" s="7">
        <v>33421040</v>
      </c>
      <c r="AC891" s="7">
        <v>0</v>
      </c>
      <c r="AD891" s="7">
        <v>0</v>
      </c>
      <c r="AE891" s="7">
        <v>0</v>
      </c>
      <c r="AF891" s="7">
        <v>84740367.141500011</v>
      </c>
      <c r="AG891" s="7">
        <v>3199585.264</v>
      </c>
      <c r="AH891" s="7">
        <v>0</v>
      </c>
      <c r="AI891" s="7">
        <v>33530597</v>
      </c>
      <c r="AJ891" s="7">
        <v>2091325</v>
      </c>
      <c r="AK891" s="7">
        <v>0</v>
      </c>
      <c r="AL891" s="7">
        <v>42558</v>
      </c>
      <c r="AM891" s="7">
        <v>1038340</v>
      </c>
      <c r="AN891" s="7">
        <v>0</v>
      </c>
      <c r="AO891" s="7">
        <v>0</v>
      </c>
      <c r="AP891" s="7">
        <v>28264520</v>
      </c>
      <c r="AQ891" s="7">
        <v>2160207</v>
      </c>
      <c r="AR891" s="7">
        <v>40159526</v>
      </c>
      <c r="AS891" s="7">
        <v>2186616</v>
      </c>
      <c r="AT891" s="7">
        <v>0</v>
      </c>
      <c r="AU891" s="7">
        <v>100229</v>
      </c>
      <c r="AV891" s="7">
        <v>1081947</v>
      </c>
      <c r="AW891" s="7">
        <v>0</v>
      </c>
      <c r="AX891" s="7">
        <v>0</v>
      </c>
      <c r="AY891" s="7">
        <v>31897475</v>
      </c>
      <c r="AZ891" s="7">
        <v>888834</v>
      </c>
      <c r="BA891" s="7">
        <v>252271.8</v>
      </c>
      <c r="BB891" s="7">
        <v>0</v>
      </c>
      <c r="BC891" s="7">
        <v>0</v>
      </c>
      <c r="BD891" s="7">
        <v>2712.6</v>
      </c>
      <c r="BE891" s="7">
        <v>0</v>
      </c>
      <c r="BF891" s="7">
        <v>0</v>
      </c>
      <c r="BG891" s="7">
        <v>1962309.5180193232</v>
      </c>
      <c r="BH891" s="7">
        <v>21884</v>
      </c>
      <c r="BI891" s="7">
        <v>1152597</v>
      </c>
      <c r="BJ891" s="7">
        <v>15863272.539999995</v>
      </c>
      <c r="BK891" s="7">
        <v>8181164.2033333275</v>
      </c>
      <c r="BL891" s="7">
        <v>12127773.306666667</v>
      </c>
      <c r="BM891" s="7">
        <v>6472886.7333333343</v>
      </c>
      <c r="BN891" s="130">
        <v>1.2070000000000001</v>
      </c>
      <c r="BO891" s="131">
        <v>8.0872910000000004E-4</v>
      </c>
      <c r="BP891" s="161">
        <v>20494.613338320527</v>
      </c>
      <c r="BQ891" s="162">
        <v>33421040</v>
      </c>
      <c r="BR891" s="161">
        <v>1354111</v>
      </c>
      <c r="BS891" s="163">
        <v>950965.84550000913</v>
      </c>
      <c r="BT891" s="163">
        <v>0</v>
      </c>
      <c r="BU891" s="161">
        <v>83789401.299999997</v>
      </c>
      <c r="BV891" s="161">
        <v>3199585.26</v>
      </c>
      <c r="BW891" s="165">
        <v>0</v>
      </c>
      <c r="BX891" s="161">
        <v>1354111</v>
      </c>
    </row>
    <row r="892" spans="1:76" ht="14.45" x14ac:dyDescent="0.3">
      <c r="A892" s="164" t="s">
        <v>31</v>
      </c>
      <c r="B892" s="6" t="s">
        <v>93</v>
      </c>
      <c r="C892" s="6" t="s">
        <v>95</v>
      </c>
      <c r="D892" s="6" t="s">
        <v>33</v>
      </c>
      <c r="E892" s="6" t="s">
        <v>34</v>
      </c>
      <c r="F892" s="24" t="str">
        <f>+Tabela1[[#This Row],[WK]]&amp;Tabela1[[#This Row],[PK]]&amp;Tabela1[[#This Row],[GK]]</f>
        <v>121301</v>
      </c>
      <c r="G892" s="6" t="s">
        <v>875</v>
      </c>
      <c r="H892" s="7">
        <v>1358528881.9386024</v>
      </c>
      <c r="I892" s="8">
        <v>1.371</v>
      </c>
      <c r="J892" s="7">
        <v>1862543097.1399999</v>
      </c>
      <c r="K892" s="8">
        <v>7.0000000000000007E-2</v>
      </c>
      <c r="L892" s="7">
        <v>130378016.79980001</v>
      </c>
      <c r="M892" s="7">
        <v>77582316.799800009</v>
      </c>
      <c r="N892" s="9">
        <v>1.4694817343041195</v>
      </c>
      <c r="O892" s="7">
        <v>1067643216</v>
      </c>
      <c r="P892" s="8">
        <v>1.2949999999999999</v>
      </c>
      <c r="Q892" s="7">
        <v>1382597965</v>
      </c>
      <c r="R892" s="8">
        <v>1.6E-2</v>
      </c>
      <c r="S892" s="7">
        <v>22121567.440000001</v>
      </c>
      <c r="T892" s="7">
        <v>8299453.4400000013</v>
      </c>
      <c r="U892" s="9">
        <v>0.6004474742430862</v>
      </c>
      <c r="V892" s="7">
        <v>85881770.239800006</v>
      </c>
      <c r="W892" s="9">
        <v>1.2891712453939124</v>
      </c>
      <c r="X892" s="7">
        <v>56282252.812972277</v>
      </c>
      <c r="Y892" s="7">
        <v>0</v>
      </c>
      <c r="Z892" s="7">
        <v>2006.01</v>
      </c>
      <c r="AA892" s="7">
        <v>4825874.8029722776</v>
      </c>
      <c r="AB892" s="7">
        <v>51454372</v>
      </c>
      <c r="AC892" s="7">
        <v>0</v>
      </c>
      <c r="AD892" s="7">
        <v>0</v>
      </c>
      <c r="AE892" s="7">
        <v>-4601905.6743913731</v>
      </c>
      <c r="AF892" s="7">
        <v>125776111.12540863</v>
      </c>
      <c r="AG892" s="7">
        <v>22121567.440000001</v>
      </c>
      <c r="AH892" s="7">
        <v>0</v>
      </c>
      <c r="AI892" s="7">
        <v>44080982</v>
      </c>
      <c r="AJ892" s="7">
        <v>14350119</v>
      </c>
      <c r="AK892" s="7">
        <v>0</v>
      </c>
      <c r="AL892" s="7">
        <v>779358</v>
      </c>
      <c r="AM892" s="7">
        <v>1349341</v>
      </c>
      <c r="AN892" s="7">
        <v>0</v>
      </c>
      <c r="AO892" s="7">
        <v>0</v>
      </c>
      <c r="AP892" s="7">
        <v>37963010</v>
      </c>
      <c r="AQ892" s="7">
        <v>3839043</v>
      </c>
      <c r="AR892" s="7">
        <v>52795700</v>
      </c>
      <c r="AS892" s="7">
        <v>13822114</v>
      </c>
      <c r="AT892" s="7">
        <v>0</v>
      </c>
      <c r="AU892" s="7">
        <v>792300</v>
      </c>
      <c r="AV892" s="7">
        <v>1451736</v>
      </c>
      <c r="AW892" s="7">
        <v>0</v>
      </c>
      <c r="AX892" s="7">
        <v>0</v>
      </c>
      <c r="AY892" s="7">
        <v>44327543</v>
      </c>
      <c r="AZ892" s="7">
        <v>1634936</v>
      </c>
      <c r="BA892" s="7">
        <v>2006.01</v>
      </c>
      <c r="BB892" s="7">
        <v>0</v>
      </c>
      <c r="BC892" s="7">
        <v>0</v>
      </c>
      <c r="BD892" s="7">
        <v>0</v>
      </c>
      <c r="BE892" s="7">
        <v>43.14</v>
      </c>
      <c r="BF892" s="7">
        <v>0</v>
      </c>
      <c r="BG892" s="7">
        <v>3190142.8029722781</v>
      </c>
      <c r="BH892" s="7">
        <v>35577</v>
      </c>
      <c r="BI892" s="7">
        <v>1635732</v>
      </c>
      <c r="BJ892" s="7">
        <v>22512675.524166666</v>
      </c>
      <c r="BK892" s="7">
        <v>18618866.469999999</v>
      </c>
      <c r="BL892" s="7">
        <v>1683671.0599999998</v>
      </c>
      <c r="BM892" s="7">
        <v>12207894.096666664</v>
      </c>
      <c r="BN892" s="130">
        <v>1.232</v>
      </c>
      <c r="BO892" s="131">
        <v>1.5212537E-3</v>
      </c>
      <c r="BP892" s="161">
        <v>38550.963998185325</v>
      </c>
      <c r="BQ892" s="162">
        <v>51454372</v>
      </c>
      <c r="BR892" s="161">
        <v>1864082</v>
      </c>
      <c r="BS892" s="163">
        <v>17206658.245408647</v>
      </c>
      <c r="BT892" s="163">
        <v>0</v>
      </c>
      <c r="BU892" s="161">
        <v>108569452.88</v>
      </c>
      <c r="BV892" s="161">
        <v>22121567.440000001</v>
      </c>
      <c r="BW892" s="165">
        <v>0</v>
      </c>
      <c r="BX892" s="161">
        <v>1864082</v>
      </c>
    </row>
    <row r="893" spans="1:76" ht="14.45" x14ac:dyDescent="0.3">
      <c r="A893" s="164" t="s">
        <v>31</v>
      </c>
      <c r="B893" s="6" t="s">
        <v>93</v>
      </c>
      <c r="C893" s="6" t="s">
        <v>95</v>
      </c>
      <c r="D893" s="6" t="s">
        <v>32</v>
      </c>
      <c r="E893" s="6" t="s">
        <v>40</v>
      </c>
      <c r="F893" s="24" t="str">
        <f>+Tabela1[[#This Row],[WK]]&amp;Tabela1[[#This Row],[PK]]&amp;Tabela1[[#This Row],[GK]]</f>
        <v>121302</v>
      </c>
      <c r="G893" s="6" t="s">
        <v>876</v>
      </c>
      <c r="H893" s="7">
        <v>891832670.09860599</v>
      </c>
      <c r="I893" s="8">
        <v>1.371</v>
      </c>
      <c r="J893" s="7">
        <v>1222702590.7</v>
      </c>
      <c r="K893" s="8">
        <v>7.0000000000000007E-2</v>
      </c>
      <c r="L893" s="7">
        <v>85589181.349000007</v>
      </c>
      <c r="M893" s="7">
        <v>50054065.349000007</v>
      </c>
      <c r="N893" s="9">
        <v>1.4085803279494009</v>
      </c>
      <c r="O893" s="7">
        <v>26094953</v>
      </c>
      <c r="P893" s="8">
        <v>1.2949999999999999</v>
      </c>
      <c r="Q893" s="7">
        <v>33792964</v>
      </c>
      <c r="R893" s="8">
        <v>1.6E-2</v>
      </c>
      <c r="S893" s="7">
        <v>540687.424</v>
      </c>
      <c r="T893" s="7">
        <v>-320730.576</v>
      </c>
      <c r="U893" s="9">
        <v>-0.37232862094825042</v>
      </c>
      <c r="V893" s="7">
        <v>49733334.773000002</v>
      </c>
      <c r="W893" s="9">
        <v>1.3664305170651689</v>
      </c>
      <c r="X893" s="7">
        <v>36475296.789648637</v>
      </c>
      <c r="Y893" s="7">
        <v>0</v>
      </c>
      <c r="Z893" s="7">
        <v>55056</v>
      </c>
      <c r="AA893" s="7">
        <v>2914595.7896486409</v>
      </c>
      <c r="AB893" s="7">
        <v>33505645</v>
      </c>
      <c r="AC893" s="7">
        <v>0</v>
      </c>
      <c r="AD893" s="7">
        <v>0</v>
      </c>
      <c r="AE893" s="7">
        <v>0</v>
      </c>
      <c r="AF893" s="7">
        <v>85589181.349000007</v>
      </c>
      <c r="AG893" s="7">
        <v>540687.424</v>
      </c>
      <c r="AH893" s="7">
        <v>0</v>
      </c>
      <c r="AI893" s="7">
        <v>29669515</v>
      </c>
      <c r="AJ893" s="7">
        <v>1630455</v>
      </c>
      <c r="AK893" s="7">
        <v>0</v>
      </c>
      <c r="AL893" s="7">
        <v>375375</v>
      </c>
      <c r="AM893" s="7">
        <v>1151850</v>
      </c>
      <c r="AN893" s="7">
        <v>0</v>
      </c>
      <c r="AO893" s="7">
        <v>0</v>
      </c>
      <c r="AP893" s="7">
        <v>27256311</v>
      </c>
      <c r="AQ893" s="7">
        <v>2168164</v>
      </c>
      <c r="AR893" s="7">
        <v>35535116</v>
      </c>
      <c r="AS893" s="7">
        <v>861418</v>
      </c>
      <c r="AT893" s="7">
        <v>1008972</v>
      </c>
      <c r="AU893" s="7">
        <v>376142</v>
      </c>
      <c r="AV893" s="7">
        <v>831004</v>
      </c>
      <c r="AW893" s="7">
        <v>0</v>
      </c>
      <c r="AX893" s="7">
        <v>0</v>
      </c>
      <c r="AY893" s="7">
        <v>30317267</v>
      </c>
      <c r="AZ893" s="7">
        <v>888834</v>
      </c>
      <c r="BA893" s="7">
        <v>55056</v>
      </c>
      <c r="BB893" s="7">
        <v>0</v>
      </c>
      <c r="BC893" s="7">
        <v>0</v>
      </c>
      <c r="BD893" s="7">
        <v>0</v>
      </c>
      <c r="BE893" s="7">
        <v>1184</v>
      </c>
      <c r="BF893" s="7">
        <v>0</v>
      </c>
      <c r="BG893" s="7">
        <v>1826102.7896486407</v>
      </c>
      <c r="BH893" s="7">
        <v>20365</v>
      </c>
      <c r="BI893" s="7">
        <v>1088493</v>
      </c>
      <c r="BJ893" s="7">
        <v>14980976.777500004</v>
      </c>
      <c r="BK893" s="7">
        <v>9881129.4233333357</v>
      </c>
      <c r="BL893" s="7">
        <v>6872745.3533333344</v>
      </c>
      <c r="BM893" s="7">
        <v>6653898.709999999</v>
      </c>
      <c r="BN893" s="130">
        <v>1.288</v>
      </c>
      <c r="BO893" s="131">
        <v>7.2799840000000002E-4</v>
      </c>
      <c r="BP893" s="161">
        <v>18448.553766124398</v>
      </c>
      <c r="BQ893" s="162">
        <v>33505645</v>
      </c>
      <c r="BR893" s="161">
        <v>1107777</v>
      </c>
      <c r="BS893" s="163">
        <v>6692155.1730000023</v>
      </c>
      <c r="BT893" s="163">
        <v>0</v>
      </c>
      <c r="BU893" s="161">
        <v>78897026.180000007</v>
      </c>
      <c r="BV893" s="161">
        <v>540687.42000000004</v>
      </c>
      <c r="BW893" s="165">
        <v>0</v>
      </c>
      <c r="BX893" s="161">
        <v>1107777</v>
      </c>
    </row>
    <row r="894" spans="1:76" ht="14.45" x14ac:dyDescent="0.3">
      <c r="A894" s="164" t="s">
        <v>31</v>
      </c>
      <c r="B894" s="6" t="s">
        <v>93</v>
      </c>
      <c r="C894" s="6" t="s">
        <v>95</v>
      </c>
      <c r="D894" s="6" t="s">
        <v>37</v>
      </c>
      <c r="E894" s="6" t="s">
        <v>40</v>
      </c>
      <c r="F894" s="24" t="str">
        <f>+Tabela1[[#This Row],[WK]]&amp;Tabela1[[#This Row],[PK]]&amp;Tabela1[[#This Row],[GK]]</f>
        <v>121303</v>
      </c>
      <c r="G894" s="6" t="s">
        <v>877</v>
      </c>
      <c r="H894" s="7">
        <v>479259419.636599</v>
      </c>
      <c r="I894" s="8">
        <v>1.371</v>
      </c>
      <c r="J894" s="7">
        <v>657064664.33000004</v>
      </c>
      <c r="K894" s="8">
        <v>7.0000000000000007E-2</v>
      </c>
      <c r="L894" s="7">
        <v>45994526.503100008</v>
      </c>
      <c r="M894" s="7">
        <v>28387700.503100008</v>
      </c>
      <c r="N894" s="9">
        <v>1.612312207952757</v>
      </c>
      <c r="O894" s="7">
        <v>74903250</v>
      </c>
      <c r="P894" s="8">
        <v>1.2949999999999999</v>
      </c>
      <c r="Q894" s="7">
        <v>96999709</v>
      </c>
      <c r="R894" s="8">
        <v>1.6E-2</v>
      </c>
      <c r="S894" s="7">
        <v>1551995.344</v>
      </c>
      <c r="T894" s="7">
        <v>-532678.65599999996</v>
      </c>
      <c r="U894" s="9">
        <v>-0.25552132179899589</v>
      </c>
      <c r="V894" s="7">
        <v>27855021.847100005</v>
      </c>
      <c r="W894" s="9">
        <v>1.4145708476804715</v>
      </c>
      <c r="X894" s="7">
        <v>17528366.916049335</v>
      </c>
      <c r="Y894" s="7">
        <v>0</v>
      </c>
      <c r="Z894" s="7">
        <v>0</v>
      </c>
      <c r="AA894" s="7">
        <v>1705507.9160493356</v>
      </c>
      <c r="AB894" s="7">
        <v>15822859</v>
      </c>
      <c r="AC894" s="7">
        <v>0</v>
      </c>
      <c r="AD894" s="7">
        <v>0</v>
      </c>
      <c r="AE894" s="7">
        <v>-373914.08310798195</v>
      </c>
      <c r="AF894" s="7">
        <v>45620612.419992022</v>
      </c>
      <c r="AG894" s="7">
        <v>1551995.344</v>
      </c>
      <c r="AH894" s="7">
        <v>0</v>
      </c>
      <c r="AI894" s="7">
        <v>14700556</v>
      </c>
      <c r="AJ894" s="7">
        <v>2242016</v>
      </c>
      <c r="AK894" s="7">
        <v>3065649</v>
      </c>
      <c r="AL894" s="7">
        <v>100203</v>
      </c>
      <c r="AM894" s="7">
        <v>668921</v>
      </c>
      <c r="AN894" s="7">
        <v>0</v>
      </c>
      <c r="AO894" s="7">
        <v>0</v>
      </c>
      <c r="AP894" s="7">
        <v>12932390</v>
      </c>
      <c r="AQ894" s="7">
        <v>1177572</v>
      </c>
      <c r="AR894" s="7">
        <v>17606826</v>
      </c>
      <c r="AS894" s="7">
        <v>2084674</v>
      </c>
      <c r="AT894" s="7">
        <v>3093266</v>
      </c>
      <c r="AU894" s="7">
        <v>111000</v>
      </c>
      <c r="AV894" s="7">
        <v>671874</v>
      </c>
      <c r="AW894" s="7">
        <v>0</v>
      </c>
      <c r="AX894" s="7">
        <v>0</v>
      </c>
      <c r="AY894" s="7">
        <v>14632589</v>
      </c>
      <c r="AZ894" s="7">
        <v>497942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7">
        <v>1103462.9160493356</v>
      </c>
      <c r="BH894" s="7">
        <v>12306</v>
      </c>
      <c r="BI894" s="7">
        <v>602045</v>
      </c>
      <c r="BJ894" s="7">
        <v>8286040.5075000003</v>
      </c>
      <c r="BK894" s="7">
        <v>5918404.2000000002</v>
      </c>
      <c r="BL894" s="7">
        <v>2125707.2533333334</v>
      </c>
      <c r="BM894" s="7">
        <v>5219130.7233333336</v>
      </c>
      <c r="BN894" s="130">
        <v>1.2370000000000001</v>
      </c>
      <c r="BO894" s="131">
        <v>4.1945429999999998E-4</v>
      </c>
      <c r="BP894" s="161">
        <v>10629.50459413773</v>
      </c>
      <c r="BQ894" s="162">
        <v>15822859</v>
      </c>
      <c r="BR894" s="161">
        <v>630210</v>
      </c>
      <c r="BS894" s="163">
        <v>3124821.0439920193</v>
      </c>
      <c r="BT894" s="163">
        <v>0</v>
      </c>
      <c r="BU894" s="161">
        <v>42495791.380000003</v>
      </c>
      <c r="BV894" s="161">
        <v>1551995.34</v>
      </c>
      <c r="BW894" s="165">
        <v>0</v>
      </c>
      <c r="BX894" s="161">
        <v>630210</v>
      </c>
    </row>
    <row r="895" spans="1:76" ht="14.45" x14ac:dyDescent="0.3">
      <c r="A895" s="164" t="s">
        <v>31</v>
      </c>
      <c r="B895" s="6" t="s">
        <v>93</v>
      </c>
      <c r="C895" s="6" t="s">
        <v>95</v>
      </c>
      <c r="D895" s="6" t="s">
        <v>39</v>
      </c>
      <c r="E895" s="6" t="s">
        <v>40</v>
      </c>
      <c r="F895" s="24" t="str">
        <f>+Tabela1[[#This Row],[WK]]&amp;Tabela1[[#This Row],[PK]]&amp;Tabela1[[#This Row],[GK]]</f>
        <v>121304</v>
      </c>
      <c r="G895" s="6" t="s">
        <v>878</v>
      </c>
      <c r="H895" s="7">
        <v>1219709966.8458092</v>
      </c>
      <c r="I895" s="8">
        <v>1.371</v>
      </c>
      <c r="J895" s="7">
        <v>1672222364.5400002</v>
      </c>
      <c r="K895" s="8">
        <v>7.0000000000000007E-2</v>
      </c>
      <c r="L895" s="7">
        <v>117055565.51780002</v>
      </c>
      <c r="M895" s="7">
        <v>68892086.517800018</v>
      </c>
      <c r="N895" s="9">
        <v>1.4303801957038862</v>
      </c>
      <c r="O895" s="7">
        <v>317441853</v>
      </c>
      <c r="P895" s="8">
        <v>1.2949999999999999</v>
      </c>
      <c r="Q895" s="7">
        <v>411087200</v>
      </c>
      <c r="R895" s="8">
        <v>1.6E-2</v>
      </c>
      <c r="S895" s="7">
        <v>6577395.2000000002</v>
      </c>
      <c r="T895" s="7">
        <v>-318572.79999999981</v>
      </c>
      <c r="U895" s="9">
        <v>-4.6196966111211629E-2</v>
      </c>
      <c r="V895" s="7">
        <v>68573513.717800021</v>
      </c>
      <c r="W895" s="9">
        <v>1.2454450136013901</v>
      </c>
      <c r="X895" s="7">
        <v>69666726.251554012</v>
      </c>
      <c r="Y895" s="7">
        <v>0</v>
      </c>
      <c r="Z895" s="7">
        <v>59451.18</v>
      </c>
      <c r="AA895" s="7">
        <v>3829590.071554007</v>
      </c>
      <c r="AB895" s="7">
        <v>65777685</v>
      </c>
      <c r="AC895" s="7">
        <v>0</v>
      </c>
      <c r="AD895" s="7">
        <v>1093212.5337539939</v>
      </c>
      <c r="AE895" s="7">
        <v>0</v>
      </c>
      <c r="AF895" s="7">
        <v>117055565.51780002</v>
      </c>
      <c r="AG895" s="7">
        <v>6577395.2000000002</v>
      </c>
      <c r="AH895" s="7">
        <v>1093212.5337539939</v>
      </c>
      <c r="AI895" s="7">
        <v>40213378</v>
      </c>
      <c r="AJ895" s="7">
        <v>5973331</v>
      </c>
      <c r="AK895" s="7">
        <v>3569444</v>
      </c>
      <c r="AL895" s="7">
        <v>186650</v>
      </c>
      <c r="AM895" s="7">
        <v>1366764</v>
      </c>
      <c r="AN895" s="7">
        <v>0</v>
      </c>
      <c r="AO895" s="7">
        <v>0</v>
      </c>
      <c r="AP895" s="7">
        <v>50512589</v>
      </c>
      <c r="AQ895" s="7">
        <v>4117522</v>
      </c>
      <c r="AR895" s="7">
        <v>48163479</v>
      </c>
      <c r="AS895" s="7">
        <v>6895968</v>
      </c>
      <c r="AT895" s="7">
        <v>3675125</v>
      </c>
      <c r="AU895" s="7">
        <v>268465</v>
      </c>
      <c r="AV895" s="7">
        <v>1357475</v>
      </c>
      <c r="AW895" s="7">
        <v>0</v>
      </c>
      <c r="AX895" s="7">
        <v>0</v>
      </c>
      <c r="AY895" s="7">
        <v>58540096</v>
      </c>
      <c r="AZ895" s="7">
        <v>1750095</v>
      </c>
      <c r="BA895" s="7">
        <v>59451.18</v>
      </c>
      <c r="BB895" s="7">
        <v>0</v>
      </c>
      <c r="BC895" s="7">
        <v>0</v>
      </c>
      <c r="BD895" s="7">
        <v>0</v>
      </c>
      <c r="BE895" s="7">
        <v>1278.52</v>
      </c>
      <c r="BF895" s="7">
        <v>0</v>
      </c>
      <c r="BG895" s="7">
        <v>2983008.071554007</v>
      </c>
      <c r="BH895" s="7">
        <v>33267</v>
      </c>
      <c r="BI895" s="7">
        <v>846582</v>
      </c>
      <c r="BJ895" s="7">
        <v>11651540.992500002</v>
      </c>
      <c r="BK895" s="7">
        <v>8881136.7266666684</v>
      </c>
      <c r="BL895" s="7">
        <v>1152744.9433333334</v>
      </c>
      <c r="BM895" s="7">
        <v>8776127.1766666677</v>
      </c>
      <c r="BN895" s="130">
        <v>1.1220000000000001</v>
      </c>
      <c r="BO895" s="131">
        <v>1.2463165000000001E-3</v>
      </c>
      <c r="BP895" s="161">
        <v>31583.35575330814</v>
      </c>
      <c r="BQ895" s="162">
        <v>65777685</v>
      </c>
      <c r="BR895" s="161">
        <v>1758500</v>
      </c>
      <c r="BS895" s="163">
        <v>0</v>
      </c>
      <c r="BT895" s="163">
        <v>1683029.7484459877</v>
      </c>
      <c r="BU895" s="161">
        <v>117055565.52</v>
      </c>
      <c r="BV895" s="161">
        <v>6577395.2000000002</v>
      </c>
      <c r="BW895" s="165">
        <v>2776242.278445988</v>
      </c>
      <c r="BX895" s="161">
        <v>1758500</v>
      </c>
    </row>
    <row r="896" spans="1:76" ht="14.45" x14ac:dyDescent="0.3">
      <c r="A896" s="164" t="s">
        <v>31</v>
      </c>
      <c r="B896" s="6" t="s">
        <v>93</v>
      </c>
      <c r="C896" s="6" t="s">
        <v>95</v>
      </c>
      <c r="D896" s="6" t="s">
        <v>42</v>
      </c>
      <c r="E896" s="6" t="s">
        <v>36</v>
      </c>
      <c r="F896" s="24" t="str">
        <f>+Tabela1[[#This Row],[WK]]&amp;Tabela1[[#This Row],[PK]]&amp;Tabela1[[#This Row],[GK]]</f>
        <v>121305</v>
      </c>
      <c r="G896" s="6" t="s">
        <v>226</v>
      </c>
      <c r="H896" s="7">
        <v>325597088.78239918</v>
      </c>
      <c r="I896" s="8">
        <v>1.371</v>
      </c>
      <c r="J896" s="7">
        <v>446393608.72000003</v>
      </c>
      <c r="K896" s="8">
        <v>7.0000000000000007E-2</v>
      </c>
      <c r="L896" s="7">
        <v>31247552.610400006</v>
      </c>
      <c r="M896" s="7">
        <v>19282914.610400006</v>
      </c>
      <c r="N896" s="9">
        <v>1.6116588408608774</v>
      </c>
      <c r="O896" s="7">
        <v>22213321</v>
      </c>
      <c r="P896" s="8">
        <v>1.2949999999999999</v>
      </c>
      <c r="Q896" s="7">
        <v>28766251</v>
      </c>
      <c r="R896" s="8">
        <v>1.6E-2</v>
      </c>
      <c r="S896" s="7">
        <v>460260.016</v>
      </c>
      <c r="T896" s="7">
        <v>356099.016</v>
      </c>
      <c r="U896" s="9">
        <v>3.418736532867388</v>
      </c>
      <c r="V896" s="7">
        <v>19639013.626400005</v>
      </c>
      <c r="W896" s="9">
        <v>1.6272550090858258</v>
      </c>
      <c r="X896" s="7">
        <v>19987642.874322444</v>
      </c>
      <c r="Y896" s="7">
        <v>0</v>
      </c>
      <c r="Z896" s="7">
        <v>11828.205</v>
      </c>
      <c r="AA896" s="7">
        <v>978308.66932244366</v>
      </c>
      <c r="AB896" s="7">
        <v>16816751</v>
      </c>
      <c r="AC896" s="7">
        <v>2180755</v>
      </c>
      <c r="AD896" s="7">
        <v>2180755</v>
      </c>
      <c r="AE896" s="7">
        <v>0</v>
      </c>
      <c r="AF896" s="7">
        <v>31247552.610400006</v>
      </c>
      <c r="AG896" s="7">
        <v>460260.016</v>
      </c>
      <c r="AH896" s="7">
        <v>2180755</v>
      </c>
      <c r="AI896" s="7">
        <v>9989696</v>
      </c>
      <c r="AJ896" s="7">
        <v>86689</v>
      </c>
      <c r="AK896" s="7">
        <v>4648833</v>
      </c>
      <c r="AL896" s="7">
        <v>0</v>
      </c>
      <c r="AM896" s="7">
        <v>305294</v>
      </c>
      <c r="AN896" s="7">
        <v>0</v>
      </c>
      <c r="AO896" s="7">
        <v>0</v>
      </c>
      <c r="AP896" s="7">
        <v>13274689</v>
      </c>
      <c r="AQ896" s="7">
        <v>946832</v>
      </c>
      <c r="AR896" s="7">
        <v>11964638</v>
      </c>
      <c r="AS896" s="7">
        <v>104161</v>
      </c>
      <c r="AT896" s="7">
        <v>4784627</v>
      </c>
      <c r="AU896" s="7">
        <v>0</v>
      </c>
      <c r="AV896" s="7">
        <v>458433</v>
      </c>
      <c r="AW896" s="7">
        <v>0</v>
      </c>
      <c r="AX896" s="7">
        <v>0</v>
      </c>
      <c r="AY896" s="7">
        <v>15413713</v>
      </c>
      <c r="AZ896" s="7">
        <v>399002</v>
      </c>
      <c r="BA896" s="7">
        <v>11828.205</v>
      </c>
      <c r="BB896" s="7">
        <v>0</v>
      </c>
      <c r="BC896" s="7">
        <v>0</v>
      </c>
      <c r="BD896" s="7">
        <v>0</v>
      </c>
      <c r="BE896" s="7">
        <v>254.37</v>
      </c>
      <c r="BF896" s="7">
        <v>0</v>
      </c>
      <c r="BG896" s="7">
        <v>728916.66932244366</v>
      </c>
      <c r="BH896" s="7">
        <v>8129</v>
      </c>
      <c r="BI896" s="7">
        <v>249392</v>
      </c>
      <c r="BJ896" s="7">
        <v>3432370.2016666671</v>
      </c>
      <c r="BK896" s="7">
        <v>2200494.5566666666</v>
      </c>
      <c r="BL896" s="7">
        <v>343191.37666666665</v>
      </c>
      <c r="BM896" s="7">
        <v>4241119.8266666671</v>
      </c>
      <c r="BN896" s="130">
        <v>1.07</v>
      </c>
      <c r="BO896" s="131">
        <v>3.0221000000000002E-4</v>
      </c>
      <c r="BP896" s="161">
        <v>7657.9657533443315</v>
      </c>
      <c r="BQ896" s="162">
        <v>16816751</v>
      </c>
      <c r="BR896" s="161">
        <v>428463</v>
      </c>
      <c r="BS896" s="163">
        <v>0</v>
      </c>
      <c r="BT896" s="163">
        <v>2164469.3735999912</v>
      </c>
      <c r="BU896" s="161">
        <v>31247552.609999999</v>
      </c>
      <c r="BV896" s="161">
        <v>460260.02</v>
      </c>
      <c r="BW896" s="165">
        <v>4345224.3735999912</v>
      </c>
      <c r="BX896" s="161">
        <v>428463</v>
      </c>
    </row>
    <row r="897" spans="1:76" ht="14.45" x14ac:dyDescent="0.3">
      <c r="A897" s="164" t="s">
        <v>31</v>
      </c>
      <c r="B897" s="6" t="s">
        <v>93</v>
      </c>
      <c r="C897" s="6" t="s">
        <v>95</v>
      </c>
      <c r="D897" s="6" t="s">
        <v>44</v>
      </c>
      <c r="E897" s="6" t="s">
        <v>36</v>
      </c>
      <c r="F897" s="24" t="str">
        <f>+Tabela1[[#This Row],[WK]]&amp;Tabela1[[#This Row],[PK]]&amp;Tabela1[[#This Row],[GK]]</f>
        <v>121306</v>
      </c>
      <c r="G897" s="6" t="s">
        <v>875</v>
      </c>
      <c r="H897" s="7">
        <v>839334955.08900511</v>
      </c>
      <c r="I897" s="8">
        <v>1.371</v>
      </c>
      <c r="J897" s="7">
        <v>1150728223.4300001</v>
      </c>
      <c r="K897" s="8">
        <v>7.0000000000000007E-2</v>
      </c>
      <c r="L897" s="7">
        <v>80550975.640100017</v>
      </c>
      <c r="M897" s="7">
        <v>43710497.640100017</v>
      </c>
      <c r="N897" s="9">
        <v>1.1864801982238129</v>
      </c>
      <c r="O897" s="7">
        <v>16896403</v>
      </c>
      <c r="P897" s="8">
        <v>1.2949999999999999</v>
      </c>
      <c r="Q897" s="7">
        <v>21880842</v>
      </c>
      <c r="R897" s="8">
        <v>1.6E-2</v>
      </c>
      <c r="S897" s="7">
        <v>350093.47200000001</v>
      </c>
      <c r="T897" s="7">
        <v>-13920.527999999991</v>
      </c>
      <c r="U897" s="9">
        <v>-3.8241737955133567E-2</v>
      </c>
      <c r="V897" s="7">
        <v>43696577.11210002</v>
      </c>
      <c r="W897" s="9">
        <v>1.1744973459683314</v>
      </c>
      <c r="X897" s="7">
        <v>45321860.554879338</v>
      </c>
      <c r="Y897" s="7">
        <v>0</v>
      </c>
      <c r="Z897" s="7">
        <v>135857.19</v>
      </c>
      <c r="AA897" s="7">
        <v>2455477.3648793385</v>
      </c>
      <c r="AB897" s="7">
        <v>42730526</v>
      </c>
      <c r="AC897" s="7">
        <v>0</v>
      </c>
      <c r="AD897" s="7">
        <v>1625283.4427793203</v>
      </c>
      <c r="AE897" s="7">
        <v>0</v>
      </c>
      <c r="AF897" s="7">
        <v>80550975.640100017</v>
      </c>
      <c r="AG897" s="7">
        <v>350093.47200000001</v>
      </c>
      <c r="AH897" s="7">
        <v>1625283.4427793203</v>
      </c>
      <c r="AI897" s="7">
        <v>30759407</v>
      </c>
      <c r="AJ897" s="7">
        <v>416197</v>
      </c>
      <c r="AK897" s="7">
        <v>2008935</v>
      </c>
      <c r="AL897" s="7">
        <v>0</v>
      </c>
      <c r="AM897" s="7">
        <v>860617</v>
      </c>
      <c r="AN897" s="7">
        <v>0</v>
      </c>
      <c r="AO897" s="7">
        <v>0</v>
      </c>
      <c r="AP897" s="7">
        <v>33032079</v>
      </c>
      <c r="AQ897" s="7">
        <v>2279556</v>
      </c>
      <c r="AR897" s="7">
        <v>36840478</v>
      </c>
      <c r="AS897" s="7">
        <v>364014</v>
      </c>
      <c r="AT897" s="7">
        <v>1939120</v>
      </c>
      <c r="AU897" s="7">
        <v>0</v>
      </c>
      <c r="AV897" s="7">
        <v>909647</v>
      </c>
      <c r="AW897" s="7">
        <v>0</v>
      </c>
      <c r="AX897" s="7">
        <v>0</v>
      </c>
      <c r="AY897" s="7">
        <v>38233828</v>
      </c>
      <c r="AZ897" s="7">
        <v>978042</v>
      </c>
      <c r="BA897" s="7">
        <v>135857.19</v>
      </c>
      <c r="BB897" s="7">
        <v>0</v>
      </c>
      <c r="BC897" s="7">
        <v>12.24</v>
      </c>
      <c r="BD897" s="7">
        <v>0</v>
      </c>
      <c r="BE897" s="7">
        <v>2840.06</v>
      </c>
      <c r="BF897" s="7">
        <v>0</v>
      </c>
      <c r="BG897" s="7">
        <v>1702539.3648793385</v>
      </c>
      <c r="BH897" s="7">
        <v>18987</v>
      </c>
      <c r="BI897" s="7">
        <v>752938</v>
      </c>
      <c r="BJ897" s="7">
        <v>10362694.567499997</v>
      </c>
      <c r="BK897" s="7">
        <v>7658649.4133333312</v>
      </c>
      <c r="BL897" s="7">
        <v>1933526.0499999998</v>
      </c>
      <c r="BM897" s="7">
        <v>6949128.5166666685</v>
      </c>
      <c r="BN897" s="130">
        <v>1.244</v>
      </c>
      <c r="BO897" s="131">
        <v>6.7463820000000004E-4</v>
      </c>
      <c r="BP897" s="161">
        <v>17095.853256780061</v>
      </c>
      <c r="BQ897" s="162">
        <v>42730526</v>
      </c>
      <c r="BR897" s="161">
        <v>1099351</v>
      </c>
      <c r="BS897" s="163">
        <v>0</v>
      </c>
      <c r="BT897" s="163">
        <v>1338127.4451206625</v>
      </c>
      <c r="BU897" s="161">
        <v>80550975.640000001</v>
      </c>
      <c r="BV897" s="161">
        <v>350093.47</v>
      </c>
      <c r="BW897" s="165">
        <v>2963410.8851206624</v>
      </c>
      <c r="BX897" s="161">
        <v>1099351</v>
      </c>
    </row>
    <row r="898" spans="1:76" ht="14.45" x14ac:dyDescent="0.3">
      <c r="A898" s="164" t="s">
        <v>31</v>
      </c>
      <c r="B898" s="6" t="s">
        <v>93</v>
      </c>
      <c r="C898" s="6" t="s">
        <v>95</v>
      </c>
      <c r="D898" s="6" t="s">
        <v>51</v>
      </c>
      <c r="E898" s="6" t="s">
        <v>36</v>
      </c>
      <c r="F898" s="24" t="str">
        <f>+Tabela1[[#This Row],[WK]]&amp;Tabela1[[#This Row],[PK]]&amp;Tabela1[[#This Row],[GK]]</f>
        <v>121307</v>
      </c>
      <c r="G898" s="6" t="s">
        <v>879</v>
      </c>
      <c r="H898" s="7">
        <v>168528001.05179971</v>
      </c>
      <c r="I898" s="8">
        <v>1.371</v>
      </c>
      <c r="J898" s="7">
        <v>231051889.44</v>
      </c>
      <c r="K898" s="8">
        <v>7.0000000000000007E-2</v>
      </c>
      <c r="L898" s="7">
        <v>16173632.260800002</v>
      </c>
      <c r="M898" s="7">
        <v>9843905.2608000021</v>
      </c>
      <c r="N898" s="9">
        <v>1.5551863865218836</v>
      </c>
      <c r="O898" s="7">
        <v>2625524</v>
      </c>
      <c r="P898" s="8">
        <v>1.2949999999999999</v>
      </c>
      <c r="Q898" s="7">
        <v>3400054</v>
      </c>
      <c r="R898" s="8">
        <v>1.6E-2</v>
      </c>
      <c r="S898" s="7">
        <v>54400.864000000001</v>
      </c>
      <c r="T898" s="7">
        <v>32521.864000000001</v>
      </c>
      <c r="U898" s="9">
        <v>1.4864419763243293</v>
      </c>
      <c r="V898" s="7">
        <v>9876427.1248000022</v>
      </c>
      <c r="W898" s="9">
        <v>1.5549495867344421</v>
      </c>
      <c r="X898" s="7">
        <v>10722531.09117764</v>
      </c>
      <c r="Y898" s="7">
        <v>0</v>
      </c>
      <c r="Z898" s="7">
        <v>0</v>
      </c>
      <c r="AA898" s="7">
        <v>651038.09117764118</v>
      </c>
      <c r="AB898" s="7">
        <v>8582390</v>
      </c>
      <c r="AC898" s="7">
        <v>1489103</v>
      </c>
      <c r="AD898" s="7">
        <v>1489103</v>
      </c>
      <c r="AE898" s="7">
        <v>0</v>
      </c>
      <c r="AF898" s="7">
        <v>16173632.260800002</v>
      </c>
      <c r="AG898" s="7">
        <v>54400.864000000001</v>
      </c>
      <c r="AH898" s="7">
        <v>1489103</v>
      </c>
      <c r="AI898" s="7">
        <v>5284911</v>
      </c>
      <c r="AJ898" s="7">
        <v>9231</v>
      </c>
      <c r="AK898" s="7">
        <v>2730736</v>
      </c>
      <c r="AL898" s="7">
        <v>0</v>
      </c>
      <c r="AM898" s="7">
        <v>943331</v>
      </c>
      <c r="AN898" s="7">
        <v>0</v>
      </c>
      <c r="AO898" s="7">
        <v>0</v>
      </c>
      <c r="AP898" s="7">
        <v>6486173</v>
      </c>
      <c r="AQ898" s="7">
        <v>529112</v>
      </c>
      <c r="AR898" s="7">
        <v>6329727</v>
      </c>
      <c r="AS898" s="7">
        <v>21879</v>
      </c>
      <c r="AT898" s="7">
        <v>2901482</v>
      </c>
      <c r="AU898" s="7">
        <v>0</v>
      </c>
      <c r="AV898" s="7">
        <v>474329</v>
      </c>
      <c r="AW898" s="7">
        <v>0</v>
      </c>
      <c r="AX898" s="7">
        <v>0</v>
      </c>
      <c r="AY898" s="7">
        <v>7366041</v>
      </c>
      <c r="AZ898" s="7">
        <v>220587</v>
      </c>
      <c r="BA898" s="7">
        <v>0</v>
      </c>
      <c r="BB898" s="7">
        <v>0</v>
      </c>
      <c r="BC898" s="7">
        <v>0</v>
      </c>
      <c r="BD898" s="7">
        <v>0</v>
      </c>
      <c r="BE898" s="7">
        <v>0</v>
      </c>
      <c r="BF898" s="7">
        <v>0</v>
      </c>
      <c r="BG898" s="7">
        <v>386472.09117764112</v>
      </c>
      <c r="BH898" s="7">
        <v>4310</v>
      </c>
      <c r="BI898" s="7">
        <v>264566</v>
      </c>
      <c r="BJ898" s="7">
        <v>3641291.3283333341</v>
      </c>
      <c r="BK898" s="7">
        <v>1798631.583333334</v>
      </c>
      <c r="BL898" s="7">
        <v>1507045.1033333333</v>
      </c>
      <c r="BM898" s="7">
        <v>4356548.7733333325</v>
      </c>
      <c r="BN898" s="130">
        <v>1.06</v>
      </c>
      <c r="BO898" s="131">
        <v>1.537419E-4</v>
      </c>
      <c r="BP898" s="161">
        <v>3896.0175912624545</v>
      </c>
      <c r="BQ898" s="162">
        <v>8582390</v>
      </c>
      <c r="BR898" s="161">
        <v>227674</v>
      </c>
      <c r="BS898" s="163">
        <v>0</v>
      </c>
      <c r="BT898" s="163">
        <v>1324582.8099999987</v>
      </c>
      <c r="BU898" s="161">
        <v>16173632.26</v>
      </c>
      <c r="BV898" s="161">
        <v>54400.86</v>
      </c>
      <c r="BW898" s="165">
        <v>2813685.8099999987</v>
      </c>
      <c r="BX898" s="161">
        <v>227674</v>
      </c>
    </row>
    <row r="899" spans="1:76" ht="14.45" x14ac:dyDescent="0.3">
      <c r="A899" s="164" t="s">
        <v>31</v>
      </c>
      <c r="B899" s="6" t="s">
        <v>93</v>
      </c>
      <c r="C899" s="6" t="s">
        <v>95</v>
      </c>
      <c r="D899" s="6" t="s">
        <v>75</v>
      </c>
      <c r="E899" s="6" t="s">
        <v>36</v>
      </c>
      <c r="F899" s="24" t="str">
        <f>+Tabela1[[#This Row],[WK]]&amp;Tabela1[[#This Row],[PK]]&amp;Tabela1[[#This Row],[GK]]</f>
        <v>121308</v>
      </c>
      <c r="G899" s="6" t="s">
        <v>880</v>
      </c>
      <c r="H899" s="7">
        <v>240801559.40139997</v>
      </c>
      <c r="I899" s="8">
        <v>1.371</v>
      </c>
      <c r="J899" s="7">
        <v>330138937.94999999</v>
      </c>
      <c r="K899" s="8">
        <v>7.0000000000000007E-2</v>
      </c>
      <c r="L899" s="7">
        <v>23109725.656500001</v>
      </c>
      <c r="M899" s="7">
        <v>14352647.656500001</v>
      </c>
      <c r="N899" s="9">
        <v>1.6389767975687781</v>
      </c>
      <c r="O899" s="7">
        <v>969019</v>
      </c>
      <c r="P899" s="8">
        <v>1.2949999999999999</v>
      </c>
      <c r="Q899" s="7">
        <v>1254880</v>
      </c>
      <c r="R899" s="8">
        <v>1.6E-2</v>
      </c>
      <c r="S899" s="7">
        <v>20078.080000000002</v>
      </c>
      <c r="T899" s="7">
        <v>-57315.92</v>
      </c>
      <c r="U899" s="9">
        <v>-0.74057317104685116</v>
      </c>
      <c r="V899" s="7">
        <v>14295331.736499999</v>
      </c>
      <c r="W899" s="9">
        <v>1.6181308556414009</v>
      </c>
      <c r="X899" s="7">
        <v>15127586.467862334</v>
      </c>
      <c r="Y899" s="7">
        <v>0</v>
      </c>
      <c r="Z899" s="7">
        <v>55852.08</v>
      </c>
      <c r="AA899" s="7">
        <v>860012.38786233426</v>
      </c>
      <c r="AB899" s="7">
        <v>12510069</v>
      </c>
      <c r="AC899" s="7">
        <v>1701653</v>
      </c>
      <c r="AD899" s="7">
        <v>1701653</v>
      </c>
      <c r="AE899" s="7">
        <v>0</v>
      </c>
      <c r="AF899" s="7">
        <v>23109725.656500001</v>
      </c>
      <c r="AG899" s="7">
        <v>20078.080000000002</v>
      </c>
      <c r="AH899" s="7">
        <v>1701653</v>
      </c>
      <c r="AI899" s="7">
        <v>7311592</v>
      </c>
      <c r="AJ899" s="7">
        <v>57234</v>
      </c>
      <c r="AK899" s="7">
        <v>2282062</v>
      </c>
      <c r="AL899" s="7">
        <v>0</v>
      </c>
      <c r="AM899" s="7">
        <v>663388</v>
      </c>
      <c r="AN899" s="7">
        <v>0</v>
      </c>
      <c r="AO899" s="7">
        <v>0</v>
      </c>
      <c r="AP899" s="7">
        <v>10011547</v>
      </c>
      <c r="AQ899" s="7">
        <v>584807</v>
      </c>
      <c r="AR899" s="7">
        <v>8757078</v>
      </c>
      <c r="AS899" s="7">
        <v>77394</v>
      </c>
      <c r="AT899" s="7">
        <v>3093168</v>
      </c>
      <c r="AU899" s="7">
        <v>0</v>
      </c>
      <c r="AV899" s="7">
        <v>259318</v>
      </c>
      <c r="AW899" s="7">
        <v>0</v>
      </c>
      <c r="AX899" s="7">
        <v>0</v>
      </c>
      <c r="AY899" s="7">
        <v>11814395</v>
      </c>
      <c r="AZ899" s="7">
        <v>246538</v>
      </c>
      <c r="BA899" s="7">
        <v>55852.08</v>
      </c>
      <c r="BB899" s="7">
        <v>0</v>
      </c>
      <c r="BC899" s="7">
        <v>85.41</v>
      </c>
      <c r="BD899" s="7">
        <v>0</v>
      </c>
      <c r="BE899" s="7">
        <v>631.72</v>
      </c>
      <c r="BF899" s="7">
        <v>0</v>
      </c>
      <c r="BG899" s="7">
        <v>569844.38786233426</v>
      </c>
      <c r="BH899" s="7">
        <v>6355</v>
      </c>
      <c r="BI899" s="7">
        <v>290168</v>
      </c>
      <c r="BJ899" s="7">
        <v>3993538.3091666661</v>
      </c>
      <c r="BK899" s="7">
        <v>2346715.0099999998</v>
      </c>
      <c r="BL899" s="7">
        <v>2560000.4499999997</v>
      </c>
      <c r="BM899" s="7">
        <v>1467292.2966666669</v>
      </c>
      <c r="BN899" s="130">
        <v>1.1160000000000001</v>
      </c>
      <c r="BO899" s="131">
        <v>2.2445399999999999E-4</v>
      </c>
      <c r="BP899" s="161">
        <v>5687.945558892412</v>
      </c>
      <c r="BQ899" s="162">
        <v>12510069</v>
      </c>
      <c r="BR899" s="161">
        <v>337710</v>
      </c>
      <c r="BS899" s="163">
        <v>0</v>
      </c>
      <c r="BT899" s="163">
        <v>1754143.9899999984</v>
      </c>
      <c r="BU899" s="161">
        <v>23109725.66</v>
      </c>
      <c r="BV899" s="161">
        <v>20078.080000000002</v>
      </c>
      <c r="BW899" s="165">
        <v>3455796.9899999984</v>
      </c>
      <c r="BX899" s="161">
        <v>337710</v>
      </c>
    </row>
    <row r="900" spans="1:76" ht="14.45" x14ac:dyDescent="0.3">
      <c r="A900" s="164" t="s">
        <v>31</v>
      </c>
      <c r="B900" s="6" t="s">
        <v>93</v>
      </c>
      <c r="C900" s="6" t="s">
        <v>95</v>
      </c>
      <c r="D900" s="6" t="s">
        <v>77</v>
      </c>
      <c r="E900" s="6" t="s">
        <v>40</v>
      </c>
      <c r="F900" s="24" t="str">
        <f>+Tabela1[[#This Row],[WK]]&amp;Tabela1[[#This Row],[PK]]&amp;Tabela1[[#This Row],[GK]]</f>
        <v>121309</v>
      </c>
      <c r="G900" s="6" t="s">
        <v>881</v>
      </c>
      <c r="H900" s="7">
        <v>336182271.55799812</v>
      </c>
      <c r="I900" s="8">
        <v>1.371</v>
      </c>
      <c r="J900" s="7">
        <v>460905894.31</v>
      </c>
      <c r="K900" s="8">
        <v>7.0000000000000007E-2</v>
      </c>
      <c r="L900" s="7">
        <v>32263412.601700004</v>
      </c>
      <c r="M900" s="7">
        <v>20007386.601700004</v>
      </c>
      <c r="N900" s="9">
        <v>1.6324530154962142</v>
      </c>
      <c r="O900" s="7">
        <v>27223341</v>
      </c>
      <c r="P900" s="8">
        <v>1.2949999999999999</v>
      </c>
      <c r="Q900" s="7">
        <v>35254227</v>
      </c>
      <c r="R900" s="8">
        <v>1.6E-2</v>
      </c>
      <c r="S900" s="7">
        <v>564067.63199999998</v>
      </c>
      <c r="T900" s="7">
        <v>-967850.36800000002</v>
      </c>
      <c r="U900" s="9">
        <v>-0.6317899313148615</v>
      </c>
      <c r="V900" s="7">
        <v>19039536.233700003</v>
      </c>
      <c r="W900" s="9">
        <v>1.3808829100045665</v>
      </c>
      <c r="X900" s="7">
        <v>26286814.588372648</v>
      </c>
      <c r="Y900" s="7">
        <v>0</v>
      </c>
      <c r="Z900" s="7">
        <v>125710.89</v>
      </c>
      <c r="AA900" s="7">
        <v>1766677.6983726462</v>
      </c>
      <c r="AB900" s="7">
        <v>24394426</v>
      </c>
      <c r="AC900" s="7">
        <v>0</v>
      </c>
      <c r="AD900" s="7">
        <v>7247278.3546726434</v>
      </c>
      <c r="AE900" s="7">
        <v>0</v>
      </c>
      <c r="AF900" s="7">
        <v>32263412.601700004</v>
      </c>
      <c r="AG900" s="7">
        <v>564067.63199999998</v>
      </c>
      <c r="AH900" s="7">
        <v>7247278.3546726434</v>
      </c>
      <c r="AI900" s="7">
        <v>10232986</v>
      </c>
      <c r="AJ900" s="7">
        <v>769884</v>
      </c>
      <c r="AK900" s="7">
        <v>0</v>
      </c>
      <c r="AL900" s="7">
        <v>0</v>
      </c>
      <c r="AM900" s="7">
        <v>1072501</v>
      </c>
      <c r="AN900" s="7">
        <v>0</v>
      </c>
      <c r="AO900" s="7">
        <v>0</v>
      </c>
      <c r="AP900" s="7">
        <v>20796607</v>
      </c>
      <c r="AQ900" s="7">
        <v>1404334</v>
      </c>
      <c r="AR900" s="7">
        <v>12256026</v>
      </c>
      <c r="AS900" s="7">
        <v>1531918</v>
      </c>
      <c r="AT900" s="7">
        <v>0</v>
      </c>
      <c r="AU900" s="7">
        <v>0</v>
      </c>
      <c r="AV900" s="7">
        <v>990331</v>
      </c>
      <c r="AW900" s="7">
        <v>0</v>
      </c>
      <c r="AX900" s="7">
        <v>0</v>
      </c>
      <c r="AY900" s="7">
        <v>21206650</v>
      </c>
      <c r="AZ900" s="7">
        <v>604991</v>
      </c>
      <c r="BA900" s="7">
        <v>125710.89</v>
      </c>
      <c r="BB900" s="7">
        <v>0</v>
      </c>
      <c r="BC900" s="7">
        <v>0</v>
      </c>
      <c r="BD900" s="7">
        <v>0</v>
      </c>
      <c r="BE900" s="7">
        <v>2703.46</v>
      </c>
      <c r="BF900" s="7">
        <v>0</v>
      </c>
      <c r="BG900" s="7">
        <v>817688.69837264623</v>
      </c>
      <c r="BH900" s="7">
        <v>9119</v>
      </c>
      <c r="BI900" s="7">
        <v>948989</v>
      </c>
      <c r="BJ900" s="7">
        <v>13061022.212500002</v>
      </c>
      <c r="BK900" s="7">
        <v>11499720.253333334</v>
      </c>
      <c r="BL900" s="7">
        <v>1039850.8966666666</v>
      </c>
      <c r="BM900" s="7">
        <v>4165506.043333333</v>
      </c>
      <c r="BN900" s="130">
        <v>1.0820000000000001</v>
      </c>
      <c r="BO900" s="131">
        <v>3.9351220000000001E-4</v>
      </c>
      <c r="BP900" s="161">
        <v>9972.1641839016156</v>
      </c>
      <c r="BQ900" s="162">
        <v>24394426</v>
      </c>
      <c r="BR900" s="161">
        <v>469629</v>
      </c>
      <c r="BS900" s="163">
        <v>0</v>
      </c>
      <c r="BT900" s="163">
        <v>0</v>
      </c>
      <c r="BU900" s="161">
        <v>32263412.600000001</v>
      </c>
      <c r="BV900" s="161">
        <v>564067.63</v>
      </c>
      <c r="BW900" s="165">
        <v>7247278.3499999996</v>
      </c>
      <c r="BX900" s="161">
        <v>469629</v>
      </c>
    </row>
    <row r="901" spans="1:76" ht="14.45" x14ac:dyDescent="0.3">
      <c r="A901" s="164" t="s">
        <v>31</v>
      </c>
      <c r="B901" s="6" t="s">
        <v>93</v>
      </c>
      <c r="C901" s="6" t="s">
        <v>97</v>
      </c>
      <c r="D901" s="6" t="s">
        <v>33</v>
      </c>
      <c r="E901" s="6" t="s">
        <v>36</v>
      </c>
      <c r="F901" s="24" t="str">
        <f>+Tabela1[[#This Row],[WK]]&amp;Tabela1[[#This Row],[PK]]&amp;Tabela1[[#This Row],[GK]]</f>
        <v>121401</v>
      </c>
      <c r="G901" s="6" t="s">
        <v>882</v>
      </c>
      <c r="H901" s="7">
        <v>238900624.89699852</v>
      </c>
      <c r="I901" s="8">
        <v>1.371</v>
      </c>
      <c r="J901" s="7">
        <v>327532756.72999996</v>
      </c>
      <c r="K901" s="8">
        <v>7.0000000000000007E-2</v>
      </c>
      <c r="L901" s="7">
        <v>22927292.971099999</v>
      </c>
      <c r="M901" s="7">
        <v>14300498.971099999</v>
      </c>
      <c r="N901" s="9">
        <v>1.6576840679283635</v>
      </c>
      <c r="O901" s="7">
        <v>25827152</v>
      </c>
      <c r="P901" s="8">
        <v>1.2949999999999999</v>
      </c>
      <c r="Q901" s="7">
        <v>33446162</v>
      </c>
      <c r="R901" s="8">
        <v>1.6E-2</v>
      </c>
      <c r="S901" s="7">
        <v>535138.59200000006</v>
      </c>
      <c r="T901" s="7">
        <v>184132.59200000006</v>
      </c>
      <c r="U901" s="9">
        <v>0.52458531193198998</v>
      </c>
      <c r="V901" s="7">
        <v>14484631.563099999</v>
      </c>
      <c r="W901" s="9">
        <v>1.6133831855354317</v>
      </c>
      <c r="X901" s="7">
        <v>23843990.897259396</v>
      </c>
      <c r="Y901" s="7">
        <v>5989386</v>
      </c>
      <c r="Z901" s="7">
        <v>0</v>
      </c>
      <c r="AA901" s="7">
        <v>1000492.897259395</v>
      </c>
      <c r="AB901" s="7">
        <v>16453677</v>
      </c>
      <c r="AC901" s="7">
        <v>400435</v>
      </c>
      <c r="AD901" s="7">
        <v>9359359.3341593966</v>
      </c>
      <c r="AE901" s="7">
        <v>0</v>
      </c>
      <c r="AF901" s="7">
        <v>22927292.971099999</v>
      </c>
      <c r="AG901" s="7">
        <v>535138.59200000006</v>
      </c>
      <c r="AH901" s="7">
        <v>9359359.3341593966</v>
      </c>
      <c r="AI901" s="7">
        <v>7202813</v>
      </c>
      <c r="AJ901" s="7">
        <v>255793</v>
      </c>
      <c r="AK901" s="7">
        <v>7260476</v>
      </c>
      <c r="AL901" s="7">
        <v>0</v>
      </c>
      <c r="AM901" s="7">
        <v>339245</v>
      </c>
      <c r="AN901" s="7">
        <v>0</v>
      </c>
      <c r="AO901" s="7">
        <v>0</v>
      </c>
      <c r="AP901" s="7">
        <v>12515443</v>
      </c>
      <c r="AQ901" s="7">
        <v>1050267</v>
      </c>
      <c r="AR901" s="7">
        <v>8626794</v>
      </c>
      <c r="AS901" s="7">
        <v>351006</v>
      </c>
      <c r="AT901" s="7">
        <v>7964488</v>
      </c>
      <c r="AU901" s="7">
        <v>0</v>
      </c>
      <c r="AV901" s="7">
        <v>370717</v>
      </c>
      <c r="AW901" s="7">
        <v>0</v>
      </c>
      <c r="AX901" s="7">
        <v>0</v>
      </c>
      <c r="AY901" s="7">
        <v>14298374</v>
      </c>
      <c r="AZ901" s="7">
        <v>428197</v>
      </c>
      <c r="BA901" s="7">
        <v>0</v>
      </c>
      <c r="BB901" s="7">
        <v>0</v>
      </c>
      <c r="BC901" s="7">
        <v>0</v>
      </c>
      <c r="BD901" s="7">
        <v>0</v>
      </c>
      <c r="BE901" s="7">
        <v>0</v>
      </c>
      <c r="BF901" s="7">
        <v>0</v>
      </c>
      <c r="BG901" s="7">
        <v>814639.89725939499</v>
      </c>
      <c r="BH901" s="7">
        <v>9085</v>
      </c>
      <c r="BI901" s="7">
        <v>185853</v>
      </c>
      <c r="BJ901" s="7">
        <v>2557825.6633333331</v>
      </c>
      <c r="BK901" s="7">
        <v>998241.42333333311</v>
      </c>
      <c r="BL901" s="7">
        <v>2524573.81</v>
      </c>
      <c r="BM901" s="7">
        <v>1189189.3400000001</v>
      </c>
      <c r="BN901" s="130">
        <v>0.80800000000000005</v>
      </c>
      <c r="BO901" s="131">
        <v>3.4144820000000002E-4</v>
      </c>
      <c r="BP901" s="161">
        <v>8652.4807727883181</v>
      </c>
      <c r="BQ901" s="162">
        <v>16453677</v>
      </c>
      <c r="BR901" s="161">
        <v>457247</v>
      </c>
      <c r="BS901" s="163">
        <v>0</v>
      </c>
      <c r="BT901" s="163">
        <v>2175031.7699999996</v>
      </c>
      <c r="BU901" s="161">
        <v>22927292.969999999</v>
      </c>
      <c r="BV901" s="161">
        <v>535138.59</v>
      </c>
      <c r="BW901" s="165">
        <v>11534391.1</v>
      </c>
      <c r="BX901" s="161">
        <v>457247</v>
      </c>
    </row>
    <row r="902" spans="1:76" ht="14.45" x14ac:dyDescent="0.3">
      <c r="A902" s="164" t="s">
        <v>31</v>
      </c>
      <c r="B902" s="6" t="s">
        <v>93</v>
      </c>
      <c r="C902" s="6" t="s">
        <v>97</v>
      </c>
      <c r="D902" s="6" t="s">
        <v>32</v>
      </c>
      <c r="E902" s="6" t="s">
        <v>40</v>
      </c>
      <c r="F902" s="24" t="str">
        <f>+Tabela1[[#This Row],[WK]]&amp;Tabela1[[#This Row],[PK]]&amp;Tabela1[[#This Row],[GK]]</f>
        <v>121402</v>
      </c>
      <c r="G902" s="6" t="s">
        <v>883</v>
      </c>
      <c r="H902" s="7">
        <v>112458874.80779941</v>
      </c>
      <c r="I902" s="8">
        <v>1.371</v>
      </c>
      <c r="J902" s="7">
        <v>154181117.35999998</v>
      </c>
      <c r="K902" s="8">
        <v>7.0000000000000007E-2</v>
      </c>
      <c r="L902" s="7">
        <v>10792678.2152</v>
      </c>
      <c r="M902" s="7">
        <v>7712147.2151999995</v>
      </c>
      <c r="N902" s="9">
        <v>2.5035122890177051</v>
      </c>
      <c r="O902" s="7">
        <v>3740606</v>
      </c>
      <c r="P902" s="8">
        <v>1.2949999999999999</v>
      </c>
      <c r="Q902" s="7">
        <v>4844085</v>
      </c>
      <c r="R902" s="8">
        <v>1.6E-2</v>
      </c>
      <c r="S902" s="7">
        <v>77505.36</v>
      </c>
      <c r="T902" s="7">
        <v>29551.360000000001</v>
      </c>
      <c r="U902" s="9">
        <v>0.61624390040455435</v>
      </c>
      <c r="V902" s="7">
        <v>7741698.5751999989</v>
      </c>
      <c r="W902" s="9">
        <v>2.4745838881119773</v>
      </c>
      <c r="X902" s="7">
        <v>15765800.484204343</v>
      </c>
      <c r="Y902" s="7">
        <v>4771574</v>
      </c>
      <c r="Z902" s="7">
        <v>613558.19999999995</v>
      </c>
      <c r="AA902" s="7">
        <v>696539.28420434264</v>
      </c>
      <c r="AB902" s="7">
        <v>9430024</v>
      </c>
      <c r="AC902" s="7">
        <v>254105</v>
      </c>
      <c r="AD902" s="7">
        <v>8024101.9090043427</v>
      </c>
      <c r="AE902" s="7">
        <v>0</v>
      </c>
      <c r="AF902" s="7">
        <v>10792678.2152</v>
      </c>
      <c r="AG902" s="7">
        <v>77505.36</v>
      </c>
      <c r="AH902" s="7">
        <v>8024101.9090043427</v>
      </c>
      <c r="AI902" s="7">
        <v>2572044</v>
      </c>
      <c r="AJ902" s="7">
        <v>14030</v>
      </c>
      <c r="AK902" s="7">
        <v>5899400</v>
      </c>
      <c r="AL902" s="7">
        <v>0</v>
      </c>
      <c r="AM902" s="7">
        <v>197228</v>
      </c>
      <c r="AN902" s="7">
        <v>0</v>
      </c>
      <c r="AO902" s="7">
        <v>0</v>
      </c>
      <c r="AP902" s="7">
        <v>7928822</v>
      </c>
      <c r="AQ902" s="7">
        <v>481372</v>
      </c>
      <c r="AR902" s="7">
        <v>3080531</v>
      </c>
      <c r="AS902" s="7">
        <v>47954</v>
      </c>
      <c r="AT902" s="7">
        <v>6159803</v>
      </c>
      <c r="AU902" s="7">
        <v>227628</v>
      </c>
      <c r="AV902" s="7">
        <v>386583</v>
      </c>
      <c r="AW902" s="7">
        <v>0</v>
      </c>
      <c r="AX902" s="7">
        <v>0</v>
      </c>
      <c r="AY902" s="7">
        <v>8323176</v>
      </c>
      <c r="AZ902" s="7">
        <v>215721</v>
      </c>
      <c r="BA902" s="7">
        <v>613558.19999999995</v>
      </c>
      <c r="BB902" s="7">
        <v>0</v>
      </c>
      <c r="BC902" s="7">
        <v>0</v>
      </c>
      <c r="BD902" s="7">
        <v>6597.4</v>
      </c>
      <c r="BE902" s="7">
        <v>0</v>
      </c>
      <c r="BF902" s="7">
        <v>0</v>
      </c>
      <c r="BG902" s="7">
        <v>468429.28420434264</v>
      </c>
      <c r="BH902" s="7">
        <v>5224</v>
      </c>
      <c r="BI902" s="7">
        <v>228110</v>
      </c>
      <c r="BJ902" s="7">
        <v>3139417.3666666667</v>
      </c>
      <c r="BK902" s="7">
        <v>1887018.7166666663</v>
      </c>
      <c r="BL902" s="7">
        <v>1078161.7333333332</v>
      </c>
      <c r="BM902" s="7">
        <v>2853271.1333333342</v>
      </c>
      <c r="BN902" s="130">
        <v>0.74199999999999999</v>
      </c>
      <c r="BO902" s="131">
        <v>1.920271E-4</v>
      </c>
      <c r="BP902" s="161">
        <v>4866.5201756293227</v>
      </c>
      <c r="BQ902" s="162">
        <v>9430024</v>
      </c>
      <c r="BR902" s="161">
        <v>265817</v>
      </c>
      <c r="BS902" s="163">
        <v>0</v>
      </c>
      <c r="BT902" s="163">
        <v>1312927.5157956593</v>
      </c>
      <c r="BU902" s="161">
        <v>10792678.220000001</v>
      </c>
      <c r="BV902" s="161">
        <v>77505.36</v>
      </c>
      <c r="BW902" s="165">
        <v>9337029.4257956594</v>
      </c>
      <c r="BX902" s="161">
        <v>265817</v>
      </c>
    </row>
    <row r="903" spans="1:76" ht="14.45" x14ac:dyDescent="0.3">
      <c r="A903" s="164" t="s">
        <v>31</v>
      </c>
      <c r="B903" s="6" t="s">
        <v>93</v>
      </c>
      <c r="C903" s="6" t="s">
        <v>97</v>
      </c>
      <c r="D903" s="6" t="s">
        <v>37</v>
      </c>
      <c r="E903" s="6" t="s">
        <v>40</v>
      </c>
      <c r="F903" s="24" t="str">
        <f>+Tabela1[[#This Row],[WK]]&amp;Tabela1[[#This Row],[PK]]&amp;Tabela1[[#This Row],[GK]]</f>
        <v>121403</v>
      </c>
      <c r="G903" s="6" t="s">
        <v>884</v>
      </c>
      <c r="H903" s="7">
        <v>166538813.71099892</v>
      </c>
      <c r="I903" s="8">
        <v>1.371</v>
      </c>
      <c r="J903" s="7">
        <v>228324713.60000002</v>
      </c>
      <c r="K903" s="8">
        <v>7.0000000000000007E-2</v>
      </c>
      <c r="L903" s="7">
        <v>15982729.952000003</v>
      </c>
      <c r="M903" s="7">
        <v>9694715.9520000033</v>
      </c>
      <c r="N903" s="9">
        <v>1.5417770940077429</v>
      </c>
      <c r="O903" s="7">
        <v>2742518</v>
      </c>
      <c r="P903" s="8">
        <v>1.2949999999999999</v>
      </c>
      <c r="Q903" s="7">
        <v>3551561</v>
      </c>
      <c r="R903" s="8">
        <v>1.6E-2</v>
      </c>
      <c r="S903" s="7">
        <v>56824.976000000002</v>
      </c>
      <c r="T903" s="7">
        <v>-14743.023999999998</v>
      </c>
      <c r="U903" s="9">
        <v>-0.20600022356360381</v>
      </c>
      <c r="V903" s="7">
        <v>9679972.9280000031</v>
      </c>
      <c r="W903" s="9">
        <v>1.5221083599519596</v>
      </c>
      <c r="X903" s="7">
        <v>16252285.261070978</v>
      </c>
      <c r="Y903" s="7">
        <v>3367737</v>
      </c>
      <c r="Z903" s="7">
        <v>0</v>
      </c>
      <c r="AA903" s="7">
        <v>867099.26107097871</v>
      </c>
      <c r="AB903" s="7">
        <v>10477827</v>
      </c>
      <c r="AC903" s="7">
        <v>1539622</v>
      </c>
      <c r="AD903" s="7">
        <v>6572312.3330709748</v>
      </c>
      <c r="AE903" s="7">
        <v>0</v>
      </c>
      <c r="AF903" s="7">
        <v>15982729.952000003</v>
      </c>
      <c r="AG903" s="7">
        <v>56824.976000000002</v>
      </c>
      <c r="AH903" s="7">
        <v>6572312.3330709748</v>
      </c>
      <c r="AI903" s="7">
        <v>5250083</v>
      </c>
      <c r="AJ903" s="7">
        <v>72346</v>
      </c>
      <c r="AK903" s="7">
        <v>4682135</v>
      </c>
      <c r="AL903" s="7">
        <v>0</v>
      </c>
      <c r="AM903" s="7">
        <v>960891</v>
      </c>
      <c r="AN903" s="7">
        <v>0</v>
      </c>
      <c r="AO903" s="7">
        <v>0</v>
      </c>
      <c r="AP903" s="7">
        <v>8213779</v>
      </c>
      <c r="AQ903" s="7">
        <v>592764</v>
      </c>
      <c r="AR903" s="7">
        <v>6288014</v>
      </c>
      <c r="AS903" s="7">
        <v>71568</v>
      </c>
      <c r="AT903" s="7">
        <v>5208192</v>
      </c>
      <c r="AU903" s="7">
        <v>0</v>
      </c>
      <c r="AV903" s="7">
        <v>878837</v>
      </c>
      <c r="AW903" s="7">
        <v>0</v>
      </c>
      <c r="AX903" s="7">
        <v>0</v>
      </c>
      <c r="AY903" s="7">
        <v>9398655</v>
      </c>
      <c r="AZ903" s="7">
        <v>254648</v>
      </c>
      <c r="BA903" s="7">
        <v>0</v>
      </c>
      <c r="BB903" s="7">
        <v>0</v>
      </c>
      <c r="BC903" s="7">
        <v>0</v>
      </c>
      <c r="BD903" s="7">
        <v>0</v>
      </c>
      <c r="BE903" s="7">
        <v>0</v>
      </c>
      <c r="BF903" s="7">
        <v>0</v>
      </c>
      <c r="BG903" s="7">
        <v>503041.26107097871</v>
      </c>
      <c r="BH903" s="7">
        <v>5610</v>
      </c>
      <c r="BI903" s="7">
        <v>364058</v>
      </c>
      <c r="BJ903" s="7">
        <v>5010513.1433333326</v>
      </c>
      <c r="BK903" s="7">
        <v>1490067.6133333324</v>
      </c>
      <c r="BL903" s="7">
        <v>4848294.2533333329</v>
      </c>
      <c r="BM903" s="7">
        <v>4385193.6133333342</v>
      </c>
      <c r="BN903" s="130">
        <v>0.82499999999999996</v>
      </c>
      <c r="BO903" s="131">
        <v>2.1048719999999999E-4</v>
      </c>
      <c r="BP903" s="161">
        <v>5333.7621415049171</v>
      </c>
      <c r="BQ903" s="162">
        <v>10477827</v>
      </c>
      <c r="BR903" s="161">
        <v>288073</v>
      </c>
      <c r="BS903" s="163">
        <v>0</v>
      </c>
      <c r="BT903" s="163">
        <v>1276119.7389290221</v>
      </c>
      <c r="BU903" s="161">
        <v>15982729.949999999</v>
      </c>
      <c r="BV903" s="161">
        <v>56824.98</v>
      </c>
      <c r="BW903" s="165">
        <v>7848432.0689290222</v>
      </c>
      <c r="BX903" s="161">
        <v>288073</v>
      </c>
    </row>
    <row r="904" spans="1:76" ht="14.45" x14ac:dyDescent="0.3">
      <c r="A904" s="164" t="s">
        <v>31</v>
      </c>
      <c r="B904" s="6" t="s">
        <v>93</v>
      </c>
      <c r="C904" s="6" t="s">
        <v>97</v>
      </c>
      <c r="D904" s="6" t="s">
        <v>39</v>
      </c>
      <c r="E904" s="6" t="s">
        <v>36</v>
      </c>
      <c r="F904" s="24" t="str">
        <f>+Tabela1[[#This Row],[WK]]&amp;Tabela1[[#This Row],[PK]]&amp;Tabela1[[#This Row],[GK]]</f>
        <v>121404</v>
      </c>
      <c r="G904" s="6" t="s">
        <v>885</v>
      </c>
      <c r="H904" s="7">
        <v>66626065.056400061</v>
      </c>
      <c r="I904" s="8">
        <v>1.371</v>
      </c>
      <c r="J904" s="7">
        <v>91344335.189999983</v>
      </c>
      <c r="K904" s="8">
        <v>7.0000000000000007E-2</v>
      </c>
      <c r="L904" s="7">
        <v>6394103.463299999</v>
      </c>
      <c r="M904" s="7">
        <v>4466889.463299999</v>
      </c>
      <c r="N904" s="9">
        <v>2.3177962921087119</v>
      </c>
      <c r="O904" s="7">
        <v>436802</v>
      </c>
      <c r="P904" s="8">
        <v>1.2949999999999999</v>
      </c>
      <c r="Q904" s="7">
        <v>565659</v>
      </c>
      <c r="R904" s="8">
        <v>1.6E-2</v>
      </c>
      <c r="S904" s="7">
        <v>9050.5439999999999</v>
      </c>
      <c r="T904" s="7">
        <v>-5204.4560000000001</v>
      </c>
      <c r="U904" s="9">
        <v>-0.36509687828831988</v>
      </c>
      <c r="V904" s="7">
        <v>4461685.0072999988</v>
      </c>
      <c r="W904" s="9">
        <v>2.2980974753137953</v>
      </c>
      <c r="X904" s="7">
        <v>14513491.300000001</v>
      </c>
      <c r="Y904" s="7">
        <v>4602278</v>
      </c>
      <c r="Z904" s="7">
        <v>9.3000000000000007</v>
      </c>
      <c r="AA904" s="7">
        <v>739275</v>
      </c>
      <c r="AB904" s="7">
        <v>8994787</v>
      </c>
      <c r="AC904" s="7">
        <v>177142</v>
      </c>
      <c r="AD904" s="7">
        <v>10051806.292700002</v>
      </c>
      <c r="AE904" s="7">
        <v>0</v>
      </c>
      <c r="AF904" s="7">
        <v>6394103.463299999</v>
      </c>
      <c r="AG904" s="7">
        <v>9050.5439999999999</v>
      </c>
      <c r="AH904" s="7">
        <v>10051806.292700002</v>
      </c>
      <c r="AI904" s="7">
        <v>1609098</v>
      </c>
      <c r="AJ904" s="7">
        <v>15999</v>
      </c>
      <c r="AK904" s="7">
        <v>4142724</v>
      </c>
      <c r="AL904" s="7">
        <v>0</v>
      </c>
      <c r="AM904" s="7">
        <v>2137968</v>
      </c>
      <c r="AN904" s="7">
        <v>0</v>
      </c>
      <c r="AO904" s="7">
        <v>0</v>
      </c>
      <c r="AP904" s="7">
        <v>7501447</v>
      </c>
      <c r="AQ904" s="7">
        <v>338154</v>
      </c>
      <c r="AR904" s="7">
        <v>1927214</v>
      </c>
      <c r="AS904" s="7">
        <v>14255</v>
      </c>
      <c r="AT904" s="7">
        <v>4716604</v>
      </c>
      <c r="AU904" s="7">
        <v>153628</v>
      </c>
      <c r="AV904" s="7">
        <v>921374</v>
      </c>
      <c r="AW904" s="7">
        <v>0</v>
      </c>
      <c r="AX904" s="7">
        <v>0</v>
      </c>
      <c r="AY904" s="7">
        <v>8241892</v>
      </c>
      <c r="AZ904" s="7">
        <v>141111</v>
      </c>
      <c r="BA904" s="7">
        <v>9.3000000000000007</v>
      </c>
      <c r="BB904" s="7">
        <v>0</v>
      </c>
      <c r="BC904" s="7">
        <v>0</v>
      </c>
      <c r="BD904" s="7">
        <v>0.1</v>
      </c>
      <c r="BE904" s="7">
        <v>0</v>
      </c>
      <c r="BF904" s="7">
        <v>0</v>
      </c>
      <c r="BG904" s="7">
        <v>320594</v>
      </c>
      <c r="BH904" s="7">
        <v>3446</v>
      </c>
      <c r="BI904" s="7">
        <v>418681</v>
      </c>
      <c r="BJ904" s="7">
        <v>5762235.0425000004</v>
      </c>
      <c r="BK904" s="7">
        <v>1010188.2266666666</v>
      </c>
      <c r="BL904" s="7">
        <v>4728125.916666667</v>
      </c>
      <c r="BM904" s="7">
        <v>9551935.4299999997</v>
      </c>
      <c r="BN904" s="130">
        <v>0.64500000000000002</v>
      </c>
      <c r="BO904" s="131">
        <v>1.2809569999999999E-4</v>
      </c>
      <c r="BP904" s="161">
        <v>3245.6808079238322</v>
      </c>
      <c r="BQ904" s="162">
        <v>8994787</v>
      </c>
      <c r="BR904" s="161">
        <v>175962</v>
      </c>
      <c r="BS904" s="163">
        <v>0</v>
      </c>
      <c r="BT904" s="163">
        <v>837079.59999999963</v>
      </c>
      <c r="BU904" s="161">
        <v>6394103.46</v>
      </c>
      <c r="BV904" s="161">
        <v>9050.5400000000009</v>
      </c>
      <c r="BW904" s="165">
        <v>10888885.889999999</v>
      </c>
      <c r="BX904" s="161">
        <v>175962</v>
      </c>
    </row>
    <row r="905" spans="1:76" ht="14.45" x14ac:dyDescent="0.3">
      <c r="A905" s="164" t="s">
        <v>31</v>
      </c>
      <c r="B905" s="6" t="s">
        <v>93</v>
      </c>
      <c r="C905" s="6" t="s">
        <v>97</v>
      </c>
      <c r="D905" s="6" t="s">
        <v>42</v>
      </c>
      <c r="E905" s="6" t="s">
        <v>40</v>
      </c>
      <c r="F905" s="24" t="str">
        <f>+Tabela1[[#This Row],[WK]]&amp;Tabela1[[#This Row],[PK]]&amp;Tabela1[[#This Row],[GK]]</f>
        <v>121405</v>
      </c>
      <c r="G905" s="6" t="s">
        <v>886</v>
      </c>
      <c r="H905" s="7">
        <v>487491552.21279895</v>
      </c>
      <c r="I905" s="8">
        <v>1.371</v>
      </c>
      <c r="J905" s="7">
        <v>668350918.08000004</v>
      </c>
      <c r="K905" s="8">
        <v>7.0000000000000007E-2</v>
      </c>
      <c r="L905" s="7">
        <v>46784564.265600011</v>
      </c>
      <c r="M905" s="7">
        <v>27988670.265600011</v>
      </c>
      <c r="N905" s="9">
        <v>1.4890842790239194</v>
      </c>
      <c r="O905" s="7">
        <v>29172159</v>
      </c>
      <c r="P905" s="8">
        <v>1.2949999999999999</v>
      </c>
      <c r="Q905" s="7">
        <v>37777946</v>
      </c>
      <c r="R905" s="8">
        <v>1.6E-2</v>
      </c>
      <c r="S905" s="7">
        <v>604447.13600000006</v>
      </c>
      <c r="T905" s="7">
        <v>205475.13600000006</v>
      </c>
      <c r="U905" s="9">
        <v>0.51501141934772376</v>
      </c>
      <c r="V905" s="7">
        <v>28194145.401600011</v>
      </c>
      <c r="W905" s="9">
        <v>1.4688378341166857</v>
      </c>
      <c r="X905" s="7">
        <v>38821251.560244828</v>
      </c>
      <c r="Y905" s="7">
        <v>4089804</v>
      </c>
      <c r="Z905" s="7">
        <v>12.09</v>
      </c>
      <c r="AA905" s="7">
        <v>2647246.4702448244</v>
      </c>
      <c r="AB905" s="7">
        <v>26644852</v>
      </c>
      <c r="AC905" s="7">
        <v>5439337</v>
      </c>
      <c r="AD905" s="7">
        <v>10627106.158644814</v>
      </c>
      <c r="AE905" s="7">
        <v>0</v>
      </c>
      <c r="AF905" s="7">
        <v>46784564.265600011</v>
      </c>
      <c r="AG905" s="7">
        <v>604447.13600000006</v>
      </c>
      <c r="AH905" s="7">
        <v>10627106.158644814</v>
      </c>
      <c r="AI905" s="7">
        <v>15693351</v>
      </c>
      <c r="AJ905" s="7">
        <v>257404</v>
      </c>
      <c r="AK905" s="7">
        <v>9457154</v>
      </c>
      <c r="AL905" s="7">
        <v>303167</v>
      </c>
      <c r="AM905" s="7">
        <v>1445049</v>
      </c>
      <c r="AN905" s="7">
        <v>0</v>
      </c>
      <c r="AO905" s="7">
        <v>0</v>
      </c>
      <c r="AP905" s="7">
        <v>21840293</v>
      </c>
      <c r="AQ905" s="7">
        <v>1734531</v>
      </c>
      <c r="AR905" s="7">
        <v>18795894</v>
      </c>
      <c r="AS905" s="7">
        <v>398972</v>
      </c>
      <c r="AT905" s="7">
        <v>10770038</v>
      </c>
      <c r="AU905" s="7">
        <v>330285</v>
      </c>
      <c r="AV905" s="7">
        <v>958818</v>
      </c>
      <c r="AW905" s="7">
        <v>0</v>
      </c>
      <c r="AX905" s="7">
        <v>0</v>
      </c>
      <c r="AY905" s="7">
        <v>24663444</v>
      </c>
      <c r="AZ905" s="7">
        <v>734748</v>
      </c>
      <c r="BA905" s="7">
        <v>12.09</v>
      </c>
      <c r="BB905" s="7">
        <v>0</v>
      </c>
      <c r="BC905" s="7">
        <v>0</v>
      </c>
      <c r="BD905" s="7">
        <v>0.13</v>
      </c>
      <c r="BE905" s="7">
        <v>0</v>
      </c>
      <c r="BF905" s="7">
        <v>0</v>
      </c>
      <c r="BG905" s="7">
        <v>1387174.4702448244</v>
      </c>
      <c r="BH905" s="7">
        <v>15470</v>
      </c>
      <c r="BI905" s="7">
        <v>1260072</v>
      </c>
      <c r="BJ905" s="7">
        <v>17342343.659166664</v>
      </c>
      <c r="BK905" s="7">
        <v>8975136.4666666649</v>
      </c>
      <c r="BL905" s="7">
        <v>13234341.246666664</v>
      </c>
      <c r="BM905" s="7">
        <v>7000146.2766666692</v>
      </c>
      <c r="BN905" s="130">
        <v>0.92</v>
      </c>
      <c r="BO905" s="131">
        <v>5.6238209999999998E-4</v>
      </c>
      <c r="BP905" s="161">
        <v>14251.380218269751</v>
      </c>
      <c r="BQ905" s="162">
        <v>26644852</v>
      </c>
      <c r="BR905" s="161">
        <v>789502</v>
      </c>
      <c r="BS905" s="163">
        <v>0</v>
      </c>
      <c r="BT905" s="163">
        <v>2925582.9900000021</v>
      </c>
      <c r="BU905" s="161">
        <v>46784564.270000003</v>
      </c>
      <c r="BV905" s="161">
        <v>604447.14</v>
      </c>
      <c r="BW905" s="165">
        <v>13552689.150000002</v>
      </c>
      <c r="BX905" s="161">
        <v>789502</v>
      </c>
    </row>
    <row r="906" spans="1:76" ht="14.45" x14ac:dyDescent="0.3">
      <c r="A906" s="164" t="s">
        <v>31</v>
      </c>
      <c r="B906" s="6" t="s">
        <v>93</v>
      </c>
      <c r="C906" s="6" t="s">
        <v>97</v>
      </c>
      <c r="D906" s="6" t="s">
        <v>44</v>
      </c>
      <c r="E906" s="6" t="s">
        <v>36</v>
      </c>
      <c r="F906" s="24" t="str">
        <f>+Tabela1[[#This Row],[WK]]&amp;Tabela1[[#This Row],[PK]]&amp;Tabela1[[#This Row],[GK]]</f>
        <v>121406</v>
      </c>
      <c r="G906" s="6" t="s">
        <v>887</v>
      </c>
      <c r="H906" s="7">
        <v>72448132.079999983</v>
      </c>
      <c r="I906" s="8">
        <v>1.371</v>
      </c>
      <c r="J906" s="7">
        <v>99326389.079999998</v>
      </c>
      <c r="K906" s="8">
        <v>7.0000000000000007E-2</v>
      </c>
      <c r="L906" s="7">
        <v>6952847.2356000002</v>
      </c>
      <c r="M906" s="7">
        <v>4542480.2356000002</v>
      </c>
      <c r="N906" s="9">
        <v>1.8845595859883579</v>
      </c>
      <c r="O906" s="7">
        <v>65435799</v>
      </c>
      <c r="P906" s="8">
        <v>1.2949999999999999</v>
      </c>
      <c r="Q906" s="7">
        <v>84739360</v>
      </c>
      <c r="R906" s="8">
        <v>1.6E-2</v>
      </c>
      <c r="S906" s="7">
        <v>1355829.76</v>
      </c>
      <c r="T906" s="7">
        <v>394052.76</v>
      </c>
      <c r="U906" s="9">
        <v>0.40971322874221366</v>
      </c>
      <c r="V906" s="7">
        <v>4936532.9956</v>
      </c>
      <c r="W906" s="9">
        <v>1.4639152407489122</v>
      </c>
      <c r="X906" s="7">
        <v>8813316.4399999995</v>
      </c>
      <c r="Y906" s="7">
        <v>1208142</v>
      </c>
      <c r="Z906" s="7">
        <v>7.44</v>
      </c>
      <c r="AA906" s="7">
        <v>457610</v>
      </c>
      <c r="AB906" s="7">
        <v>6068373</v>
      </c>
      <c r="AC906" s="7">
        <v>1079184</v>
      </c>
      <c r="AD906" s="7">
        <v>3876783.4443999995</v>
      </c>
      <c r="AE906" s="7">
        <v>0</v>
      </c>
      <c r="AF906" s="7">
        <v>6952847.2356000002</v>
      </c>
      <c r="AG906" s="7">
        <v>1355829.76</v>
      </c>
      <c r="AH906" s="7">
        <v>3876783.4443999995</v>
      </c>
      <c r="AI906" s="7">
        <v>2012500</v>
      </c>
      <c r="AJ906" s="7">
        <v>1959275</v>
      </c>
      <c r="AK906" s="7">
        <v>1457648</v>
      </c>
      <c r="AL906" s="7">
        <v>0</v>
      </c>
      <c r="AM906" s="7">
        <v>246102</v>
      </c>
      <c r="AN906" s="7">
        <v>0</v>
      </c>
      <c r="AO906" s="7">
        <v>0</v>
      </c>
      <c r="AP906" s="7">
        <v>4752694</v>
      </c>
      <c r="AQ906" s="7">
        <v>381915</v>
      </c>
      <c r="AR906" s="7">
        <v>2410367</v>
      </c>
      <c r="AS906" s="7">
        <v>961777</v>
      </c>
      <c r="AT906" s="7">
        <v>2529412</v>
      </c>
      <c r="AU906" s="7">
        <v>0</v>
      </c>
      <c r="AV906" s="7">
        <v>351474</v>
      </c>
      <c r="AW906" s="7">
        <v>0</v>
      </c>
      <c r="AX906" s="7">
        <v>0</v>
      </c>
      <c r="AY906" s="7">
        <v>5498435</v>
      </c>
      <c r="AZ906" s="7">
        <v>162196</v>
      </c>
      <c r="BA906" s="7">
        <v>7.44</v>
      </c>
      <c r="BB906" s="7">
        <v>0</v>
      </c>
      <c r="BC906" s="7">
        <v>0</v>
      </c>
      <c r="BD906" s="7">
        <v>0.08</v>
      </c>
      <c r="BE906" s="7">
        <v>0</v>
      </c>
      <c r="BF906" s="7">
        <v>0</v>
      </c>
      <c r="BG906" s="7">
        <v>320594</v>
      </c>
      <c r="BH906" s="7">
        <v>3170</v>
      </c>
      <c r="BI906" s="7">
        <v>137016</v>
      </c>
      <c r="BJ906" s="7">
        <v>1885760.5908333329</v>
      </c>
      <c r="BK906" s="7">
        <v>1011715.7633333327</v>
      </c>
      <c r="BL906" s="7">
        <v>213884.38666666663</v>
      </c>
      <c r="BM906" s="7">
        <v>3068410.5366666666</v>
      </c>
      <c r="BN906" s="130">
        <v>0.88800000000000001</v>
      </c>
      <c r="BO906" s="131">
        <v>1.182008E-4</v>
      </c>
      <c r="BP906" s="161">
        <v>2995.5512758705158</v>
      </c>
      <c r="BQ906" s="162">
        <v>6068373</v>
      </c>
      <c r="BR906" s="161">
        <v>151151</v>
      </c>
      <c r="BS906" s="163">
        <v>0</v>
      </c>
      <c r="BT906" s="163">
        <v>879351.56000000052</v>
      </c>
      <c r="BU906" s="161">
        <v>6952847.2400000002</v>
      </c>
      <c r="BV906" s="161">
        <v>1355829.76</v>
      </c>
      <c r="BW906" s="165">
        <v>4756135</v>
      </c>
      <c r="BX906" s="161">
        <v>151151</v>
      </c>
    </row>
    <row r="907" spans="1:76" ht="14.45" x14ac:dyDescent="0.3">
      <c r="A907" s="164" t="s">
        <v>31</v>
      </c>
      <c r="B907" s="6" t="s">
        <v>93</v>
      </c>
      <c r="C907" s="6" t="s">
        <v>130</v>
      </c>
      <c r="D907" s="6" t="s">
        <v>33</v>
      </c>
      <c r="E907" s="6" t="s">
        <v>34</v>
      </c>
      <c r="F907" s="24" t="str">
        <f>+Tabela1[[#This Row],[WK]]&amp;Tabela1[[#This Row],[PK]]&amp;Tabela1[[#This Row],[GK]]</f>
        <v>121501</v>
      </c>
      <c r="G907" s="6" t="s">
        <v>888</v>
      </c>
      <c r="H907" s="7">
        <v>180597824.38819957</v>
      </c>
      <c r="I907" s="8">
        <v>1.371</v>
      </c>
      <c r="J907" s="7">
        <v>247599617.23000002</v>
      </c>
      <c r="K907" s="8">
        <v>7.0000000000000007E-2</v>
      </c>
      <c r="L907" s="7">
        <v>17331973.206100002</v>
      </c>
      <c r="M907" s="7">
        <v>9444343.2061000019</v>
      </c>
      <c r="N907" s="9">
        <v>1.1973613374486383</v>
      </c>
      <c r="O907" s="7">
        <v>134179148</v>
      </c>
      <c r="P907" s="8">
        <v>1.2949999999999999</v>
      </c>
      <c r="Q907" s="7">
        <v>173761997</v>
      </c>
      <c r="R907" s="8">
        <v>1.6E-2</v>
      </c>
      <c r="S907" s="7">
        <v>2780191.952</v>
      </c>
      <c r="T907" s="7">
        <v>1073734.952</v>
      </c>
      <c r="U907" s="9">
        <v>0.62921887395932041</v>
      </c>
      <c r="V907" s="7">
        <v>10518078.158100002</v>
      </c>
      <c r="W907" s="9">
        <v>1.0963083989232119</v>
      </c>
      <c r="X907" s="7">
        <v>9868856.5849080328</v>
      </c>
      <c r="Y907" s="7">
        <v>0</v>
      </c>
      <c r="Z907" s="7">
        <v>5.58</v>
      </c>
      <c r="AA907" s="7">
        <v>996194.00490803248</v>
      </c>
      <c r="AB907" s="7">
        <v>8872657</v>
      </c>
      <c r="AC907" s="7">
        <v>0</v>
      </c>
      <c r="AD907" s="7">
        <v>0</v>
      </c>
      <c r="AE907" s="7">
        <v>0</v>
      </c>
      <c r="AF907" s="7">
        <v>17331973.206100002</v>
      </c>
      <c r="AG907" s="7">
        <v>2780191.952</v>
      </c>
      <c r="AH907" s="7">
        <v>0</v>
      </c>
      <c r="AI907" s="7">
        <v>6585659</v>
      </c>
      <c r="AJ907" s="7">
        <v>901095</v>
      </c>
      <c r="AK907" s="7">
        <v>107470</v>
      </c>
      <c r="AL907" s="7">
        <v>0</v>
      </c>
      <c r="AM907" s="7">
        <v>1511049</v>
      </c>
      <c r="AN907" s="7">
        <v>0</v>
      </c>
      <c r="AO907" s="7">
        <v>0</v>
      </c>
      <c r="AP907" s="7">
        <v>6459277</v>
      </c>
      <c r="AQ907" s="7">
        <v>807591</v>
      </c>
      <c r="AR907" s="7">
        <v>7887630</v>
      </c>
      <c r="AS907" s="7">
        <v>1706457</v>
      </c>
      <c r="AT907" s="7">
        <v>0</v>
      </c>
      <c r="AU907" s="7">
        <v>0</v>
      </c>
      <c r="AV907" s="7">
        <v>1144634</v>
      </c>
      <c r="AW907" s="7">
        <v>0</v>
      </c>
      <c r="AX907" s="7">
        <v>0</v>
      </c>
      <c r="AY907" s="7">
        <v>7423891</v>
      </c>
      <c r="AZ907" s="7">
        <v>356831</v>
      </c>
      <c r="BA907" s="7">
        <v>5.58</v>
      </c>
      <c r="BB907" s="7">
        <v>0</v>
      </c>
      <c r="BC907" s="7">
        <v>0</v>
      </c>
      <c r="BD907" s="7">
        <v>0.06</v>
      </c>
      <c r="BE907" s="7">
        <v>0</v>
      </c>
      <c r="BF907" s="7">
        <v>0</v>
      </c>
      <c r="BG907" s="7">
        <v>484480.00490803254</v>
      </c>
      <c r="BH907" s="7">
        <v>5403</v>
      </c>
      <c r="BI907" s="7">
        <v>511714</v>
      </c>
      <c r="BJ907" s="7">
        <v>7042813.6925000008</v>
      </c>
      <c r="BK907" s="7">
        <v>3329103.3266666671</v>
      </c>
      <c r="BL907" s="7">
        <v>3737834.3866666667</v>
      </c>
      <c r="BM907" s="7">
        <v>7379172.6900000004</v>
      </c>
      <c r="BN907" s="130">
        <v>1.1399999999999999</v>
      </c>
      <c r="BO907" s="131">
        <v>2.1108889999999999E-4</v>
      </c>
      <c r="BP907" s="161">
        <v>5349.7704315563287</v>
      </c>
      <c r="BQ907" s="162">
        <v>8872657</v>
      </c>
      <c r="BR907" s="161">
        <v>264198</v>
      </c>
      <c r="BS907" s="163">
        <v>0</v>
      </c>
      <c r="BT907" s="163">
        <v>171475.84189999849</v>
      </c>
      <c r="BU907" s="161">
        <v>17331973.210000001</v>
      </c>
      <c r="BV907" s="161">
        <v>2780191.95</v>
      </c>
      <c r="BW907" s="165">
        <v>171475.84189999849</v>
      </c>
      <c r="BX907" s="161">
        <v>264198</v>
      </c>
    </row>
    <row r="908" spans="1:76" ht="14.45" x14ac:dyDescent="0.3">
      <c r="A908" s="164" t="s">
        <v>31</v>
      </c>
      <c r="B908" s="6" t="s">
        <v>93</v>
      </c>
      <c r="C908" s="6" t="s">
        <v>130</v>
      </c>
      <c r="D908" s="6" t="s">
        <v>32</v>
      </c>
      <c r="E908" s="6" t="s">
        <v>34</v>
      </c>
      <c r="F908" s="24" t="str">
        <f>+Tabela1[[#This Row],[WK]]&amp;Tabela1[[#This Row],[PK]]&amp;Tabela1[[#This Row],[GK]]</f>
        <v>121502</v>
      </c>
      <c r="G908" s="6" t="s">
        <v>889</v>
      </c>
      <c r="H908" s="7">
        <v>322031304.41299981</v>
      </c>
      <c r="I908" s="8">
        <v>1.371</v>
      </c>
      <c r="J908" s="7">
        <v>441504918.35000002</v>
      </c>
      <c r="K908" s="8">
        <v>7.0000000000000007E-2</v>
      </c>
      <c r="L908" s="7">
        <v>30905344.284500003</v>
      </c>
      <c r="M908" s="7">
        <v>17558878.284500003</v>
      </c>
      <c r="N908" s="9">
        <v>1.3156200513679055</v>
      </c>
      <c r="O908" s="7">
        <v>102551791</v>
      </c>
      <c r="P908" s="8">
        <v>1.2949999999999999</v>
      </c>
      <c r="Q908" s="7">
        <v>132804569</v>
      </c>
      <c r="R908" s="8">
        <v>1.6E-2</v>
      </c>
      <c r="S908" s="7">
        <v>2124873.1039999998</v>
      </c>
      <c r="T908" s="7">
        <v>1376262.1039999998</v>
      </c>
      <c r="U908" s="9">
        <v>1.8384208941626556</v>
      </c>
      <c r="V908" s="7">
        <v>18935140.388500001</v>
      </c>
      <c r="W908" s="9">
        <v>1.343386800121773</v>
      </c>
      <c r="X908" s="7">
        <v>18409469.986627009</v>
      </c>
      <c r="Y908" s="7">
        <v>0</v>
      </c>
      <c r="Z908" s="7">
        <v>0</v>
      </c>
      <c r="AA908" s="7">
        <v>1279980.9866270074</v>
      </c>
      <c r="AB908" s="7">
        <v>17129489</v>
      </c>
      <c r="AC908" s="7">
        <v>0</v>
      </c>
      <c r="AD908" s="7">
        <v>0</v>
      </c>
      <c r="AE908" s="7">
        <v>0</v>
      </c>
      <c r="AF908" s="7">
        <v>30905344.284500003</v>
      </c>
      <c r="AG908" s="7">
        <v>2124873.1039999998</v>
      </c>
      <c r="AH908" s="7">
        <v>0</v>
      </c>
      <c r="AI908" s="7">
        <v>11143433</v>
      </c>
      <c r="AJ908" s="7">
        <v>736308</v>
      </c>
      <c r="AK908" s="7">
        <v>1306020</v>
      </c>
      <c r="AL908" s="7">
        <v>0</v>
      </c>
      <c r="AM908" s="7">
        <v>1157393</v>
      </c>
      <c r="AN908" s="7">
        <v>0</v>
      </c>
      <c r="AO908" s="7">
        <v>0</v>
      </c>
      <c r="AP908" s="7">
        <v>13561643</v>
      </c>
      <c r="AQ908" s="7">
        <v>1026397</v>
      </c>
      <c r="AR908" s="7">
        <v>13346466</v>
      </c>
      <c r="AS908" s="7">
        <v>748611</v>
      </c>
      <c r="AT908" s="7">
        <v>1165223</v>
      </c>
      <c r="AU908" s="7">
        <v>0</v>
      </c>
      <c r="AV908" s="7">
        <v>840854</v>
      </c>
      <c r="AW908" s="7">
        <v>0</v>
      </c>
      <c r="AX908" s="7">
        <v>0</v>
      </c>
      <c r="AY908" s="7">
        <v>15513087</v>
      </c>
      <c r="AZ908" s="7">
        <v>468746</v>
      </c>
      <c r="BA908" s="7">
        <v>0</v>
      </c>
      <c r="BB908" s="7">
        <v>0</v>
      </c>
      <c r="BC908" s="7">
        <v>0</v>
      </c>
      <c r="BD908" s="7">
        <v>0</v>
      </c>
      <c r="BE908" s="7">
        <v>0</v>
      </c>
      <c r="BF908" s="7">
        <v>0</v>
      </c>
      <c r="BG908" s="7">
        <v>795181.98662700737</v>
      </c>
      <c r="BH908" s="7">
        <v>8868</v>
      </c>
      <c r="BI908" s="7">
        <v>484799</v>
      </c>
      <c r="BJ908" s="7">
        <v>6672407.0525000012</v>
      </c>
      <c r="BK908" s="7">
        <v>4598143.7766666682</v>
      </c>
      <c r="BL908" s="7">
        <v>275033.27333333337</v>
      </c>
      <c r="BM908" s="7">
        <v>7746986.5566666657</v>
      </c>
      <c r="BN908" s="130">
        <v>1.1160000000000001</v>
      </c>
      <c r="BO908" s="131">
        <v>3.3703470000000002E-4</v>
      </c>
      <c r="BP908" s="161">
        <v>8541.4232605566449</v>
      </c>
      <c r="BQ908" s="162">
        <v>17129489</v>
      </c>
      <c r="BR908" s="161">
        <v>480497</v>
      </c>
      <c r="BS908" s="163">
        <v>0</v>
      </c>
      <c r="BT908" s="163">
        <v>2033266.6114999987</v>
      </c>
      <c r="BU908" s="161">
        <v>30905344.280000001</v>
      </c>
      <c r="BV908" s="161">
        <v>2124873.1</v>
      </c>
      <c r="BW908" s="165">
        <v>2033266.6114999987</v>
      </c>
      <c r="BX908" s="161">
        <v>480497</v>
      </c>
    </row>
    <row r="909" spans="1:76" ht="14.45" x14ac:dyDescent="0.3">
      <c r="A909" s="164" t="s">
        <v>31</v>
      </c>
      <c r="B909" s="6" t="s">
        <v>93</v>
      </c>
      <c r="C909" s="6" t="s">
        <v>130</v>
      </c>
      <c r="D909" s="6" t="s">
        <v>37</v>
      </c>
      <c r="E909" s="6" t="s">
        <v>36</v>
      </c>
      <c r="F909" s="24" t="str">
        <f>+Tabela1[[#This Row],[WK]]&amp;Tabela1[[#This Row],[PK]]&amp;Tabela1[[#This Row],[GK]]</f>
        <v>121503</v>
      </c>
      <c r="G909" s="6" t="s">
        <v>890</v>
      </c>
      <c r="H909" s="7">
        <v>229792144.94739908</v>
      </c>
      <c r="I909" s="8">
        <v>1.371</v>
      </c>
      <c r="J909" s="7">
        <v>315045030.72000003</v>
      </c>
      <c r="K909" s="8">
        <v>7.0000000000000007E-2</v>
      </c>
      <c r="L909" s="7">
        <v>22053152.150400005</v>
      </c>
      <c r="M909" s="7">
        <v>14191866.150400005</v>
      </c>
      <c r="N909" s="9">
        <v>1.8052855665599756</v>
      </c>
      <c r="O909" s="7">
        <v>3680812</v>
      </c>
      <c r="P909" s="8">
        <v>1.2949999999999999</v>
      </c>
      <c r="Q909" s="7">
        <v>4766652</v>
      </c>
      <c r="R909" s="8">
        <v>1.6E-2</v>
      </c>
      <c r="S909" s="7">
        <v>76266.432000000001</v>
      </c>
      <c r="T909" s="7">
        <v>35663.432000000001</v>
      </c>
      <c r="U909" s="9">
        <v>0.87834475285077462</v>
      </c>
      <c r="V909" s="7">
        <v>14227529.582400005</v>
      </c>
      <c r="W909" s="9">
        <v>1.8005225816763568</v>
      </c>
      <c r="X909" s="7">
        <v>35249905.385513753</v>
      </c>
      <c r="Y909" s="7">
        <v>9010687</v>
      </c>
      <c r="Z909" s="7">
        <v>6.2</v>
      </c>
      <c r="AA909" s="7">
        <v>1221134.1855137562</v>
      </c>
      <c r="AB909" s="7">
        <v>23097501</v>
      </c>
      <c r="AC909" s="7">
        <v>1920577</v>
      </c>
      <c r="AD909" s="7">
        <v>21022375.803113751</v>
      </c>
      <c r="AE909" s="7">
        <v>0</v>
      </c>
      <c r="AF909" s="7">
        <v>22053152.150400005</v>
      </c>
      <c r="AG909" s="7">
        <v>76266.432000000001</v>
      </c>
      <c r="AH909" s="7">
        <v>21022375.803113751</v>
      </c>
      <c r="AI909" s="7">
        <v>6563663</v>
      </c>
      <c r="AJ909" s="7">
        <v>34750</v>
      </c>
      <c r="AK909" s="7">
        <v>10205505</v>
      </c>
      <c r="AL909" s="7">
        <v>138260</v>
      </c>
      <c r="AM909" s="7">
        <v>910799</v>
      </c>
      <c r="AN909" s="7">
        <v>0</v>
      </c>
      <c r="AO909" s="7">
        <v>0</v>
      </c>
      <c r="AP909" s="7">
        <v>18495320</v>
      </c>
      <c r="AQ909" s="7">
        <v>950810</v>
      </c>
      <c r="AR909" s="7">
        <v>7861286</v>
      </c>
      <c r="AS909" s="7">
        <v>40603</v>
      </c>
      <c r="AT909" s="7">
        <v>11216914</v>
      </c>
      <c r="AU909" s="7">
        <v>794889</v>
      </c>
      <c r="AV909" s="7">
        <v>865833</v>
      </c>
      <c r="AW909" s="7">
        <v>0</v>
      </c>
      <c r="AX909" s="7">
        <v>0</v>
      </c>
      <c r="AY909" s="7">
        <v>21122297</v>
      </c>
      <c r="AZ909" s="7">
        <v>387648</v>
      </c>
      <c r="BA909" s="7">
        <v>6.2</v>
      </c>
      <c r="BB909" s="7">
        <v>0</v>
      </c>
      <c r="BC909" s="7">
        <v>0.02</v>
      </c>
      <c r="BD909" s="7">
        <v>0</v>
      </c>
      <c r="BE909" s="7">
        <v>0</v>
      </c>
      <c r="BF909" s="7">
        <v>0</v>
      </c>
      <c r="BG909" s="7">
        <v>792133.18551375612</v>
      </c>
      <c r="BH909" s="7">
        <v>8834</v>
      </c>
      <c r="BI909" s="7">
        <v>429001</v>
      </c>
      <c r="BJ909" s="7">
        <v>5904456.5308333356</v>
      </c>
      <c r="BK909" s="7">
        <v>2991470.8766666688</v>
      </c>
      <c r="BL909" s="7">
        <v>1300055.1033333333</v>
      </c>
      <c r="BM909" s="7">
        <v>9051832.4099999983</v>
      </c>
      <c r="BN909" s="130">
        <v>0.71099999999999997</v>
      </c>
      <c r="BO909" s="131">
        <v>3.1732409999999999E-4</v>
      </c>
      <c r="BP909" s="161">
        <v>8041.1641964500132</v>
      </c>
      <c r="BQ909" s="162">
        <v>23097501</v>
      </c>
      <c r="BR909" s="161">
        <v>435079</v>
      </c>
      <c r="BS909" s="163">
        <v>0</v>
      </c>
      <c r="BT909" s="163">
        <v>2072754.5099999979</v>
      </c>
      <c r="BU909" s="161">
        <v>22053152.149999999</v>
      </c>
      <c r="BV909" s="161">
        <v>76266.429999999993</v>
      </c>
      <c r="BW909" s="165">
        <v>23095130.309999999</v>
      </c>
      <c r="BX909" s="161">
        <v>435079</v>
      </c>
    </row>
    <row r="910" spans="1:76" ht="14.45" x14ac:dyDescent="0.3">
      <c r="A910" s="164" t="s">
        <v>31</v>
      </c>
      <c r="B910" s="6" t="s">
        <v>93</v>
      </c>
      <c r="C910" s="6" t="s">
        <v>130</v>
      </c>
      <c r="D910" s="6" t="s">
        <v>39</v>
      </c>
      <c r="E910" s="6" t="s">
        <v>36</v>
      </c>
      <c r="F910" s="24" t="str">
        <f>+Tabela1[[#This Row],[WK]]&amp;Tabela1[[#This Row],[PK]]&amp;Tabela1[[#This Row],[GK]]</f>
        <v>121504</v>
      </c>
      <c r="G910" s="6" t="s">
        <v>891</v>
      </c>
      <c r="H910" s="7">
        <v>168823103.29019925</v>
      </c>
      <c r="I910" s="8">
        <v>1.371</v>
      </c>
      <c r="J910" s="7">
        <v>231456474.61000001</v>
      </c>
      <c r="K910" s="8">
        <v>7.0000000000000007E-2</v>
      </c>
      <c r="L910" s="7">
        <v>16201953.222700002</v>
      </c>
      <c r="M910" s="7">
        <v>7628815.2227000017</v>
      </c>
      <c r="N910" s="9">
        <v>0.88985097670187996</v>
      </c>
      <c r="O910" s="7">
        <v>9915775</v>
      </c>
      <c r="P910" s="8">
        <v>1.2949999999999999</v>
      </c>
      <c r="Q910" s="7">
        <v>12840929</v>
      </c>
      <c r="R910" s="8">
        <v>1.6E-2</v>
      </c>
      <c r="S910" s="7">
        <v>205454.864</v>
      </c>
      <c r="T910" s="7">
        <v>116340.864</v>
      </c>
      <c r="U910" s="9">
        <v>1.3055284691518729</v>
      </c>
      <c r="V910" s="7">
        <v>7745156.0867000017</v>
      </c>
      <c r="W910" s="9">
        <v>0.89412731085403674</v>
      </c>
      <c r="X910" s="7">
        <v>26109568.041143402</v>
      </c>
      <c r="Y910" s="7">
        <v>8145430</v>
      </c>
      <c r="Z910" s="7">
        <v>750941.21</v>
      </c>
      <c r="AA910" s="7">
        <v>895827.83114340098</v>
      </c>
      <c r="AB910" s="7">
        <v>16317369</v>
      </c>
      <c r="AC910" s="7">
        <v>0</v>
      </c>
      <c r="AD910" s="7">
        <v>18364411.954443403</v>
      </c>
      <c r="AE910" s="7">
        <v>0</v>
      </c>
      <c r="AF910" s="7">
        <v>16201953.222700002</v>
      </c>
      <c r="AG910" s="7">
        <v>205454.864</v>
      </c>
      <c r="AH910" s="7">
        <v>18364411.954443403</v>
      </c>
      <c r="AI910" s="7">
        <v>7158013</v>
      </c>
      <c r="AJ910" s="7">
        <v>14314</v>
      </c>
      <c r="AK910" s="7">
        <v>5874788</v>
      </c>
      <c r="AL910" s="7">
        <v>0</v>
      </c>
      <c r="AM910" s="7">
        <v>393564</v>
      </c>
      <c r="AN910" s="7">
        <v>0</v>
      </c>
      <c r="AO910" s="7">
        <v>0</v>
      </c>
      <c r="AP910" s="7">
        <v>12275888</v>
      </c>
      <c r="AQ910" s="7">
        <v>966723</v>
      </c>
      <c r="AR910" s="7">
        <v>8573138</v>
      </c>
      <c r="AS910" s="7">
        <v>89114</v>
      </c>
      <c r="AT910" s="7">
        <v>6291924</v>
      </c>
      <c r="AU910" s="7">
        <v>0</v>
      </c>
      <c r="AV910" s="7">
        <v>458413</v>
      </c>
      <c r="AW910" s="7">
        <v>0</v>
      </c>
      <c r="AX910" s="7">
        <v>0</v>
      </c>
      <c r="AY910" s="7">
        <v>14090177</v>
      </c>
      <c r="AZ910" s="7">
        <v>405490</v>
      </c>
      <c r="BA910" s="7">
        <v>750941.21</v>
      </c>
      <c r="BB910" s="7">
        <v>0</v>
      </c>
      <c r="BC910" s="7">
        <v>13.82</v>
      </c>
      <c r="BD910" s="7">
        <v>8028.57</v>
      </c>
      <c r="BE910" s="7">
        <v>0</v>
      </c>
      <c r="BF910" s="7">
        <v>0</v>
      </c>
      <c r="BG910" s="7">
        <v>609567.83114340098</v>
      </c>
      <c r="BH910" s="7">
        <v>6798</v>
      </c>
      <c r="BI910" s="7">
        <v>286260</v>
      </c>
      <c r="BJ910" s="7">
        <v>3939861.442499999</v>
      </c>
      <c r="BK910" s="7">
        <v>2249492.2666666657</v>
      </c>
      <c r="BL910" s="7">
        <v>1228017.3866666667</v>
      </c>
      <c r="BM910" s="7">
        <v>4305441.9300000006</v>
      </c>
      <c r="BN910" s="130">
        <v>0.68899999999999995</v>
      </c>
      <c r="BO910" s="131">
        <v>2.6349540000000001E-4</v>
      </c>
      <c r="BP910" s="161">
        <v>6677.4579876953321</v>
      </c>
      <c r="BQ910" s="162">
        <v>16317369</v>
      </c>
      <c r="BR910" s="161">
        <v>370813</v>
      </c>
      <c r="BS910" s="163">
        <v>859262.76114340266</v>
      </c>
      <c r="BT910" s="163">
        <v>0</v>
      </c>
      <c r="BU910" s="161">
        <v>16201953.220000001</v>
      </c>
      <c r="BV910" s="161">
        <v>205454.86</v>
      </c>
      <c r="BW910" s="165">
        <v>17505149.190000001</v>
      </c>
      <c r="BX910" s="161">
        <v>370813</v>
      </c>
    </row>
    <row r="911" spans="1:76" ht="14.45" x14ac:dyDescent="0.3">
      <c r="A911" s="164" t="s">
        <v>31</v>
      </c>
      <c r="B911" s="6" t="s">
        <v>93</v>
      </c>
      <c r="C911" s="6" t="s">
        <v>130</v>
      </c>
      <c r="D911" s="6" t="s">
        <v>42</v>
      </c>
      <c r="E911" s="6" t="s">
        <v>36</v>
      </c>
      <c r="F911" s="24" t="str">
        <f>+Tabela1[[#This Row],[WK]]&amp;Tabela1[[#This Row],[PK]]&amp;Tabela1[[#This Row],[GK]]</f>
        <v>121505</v>
      </c>
      <c r="G911" s="6" t="s">
        <v>888</v>
      </c>
      <c r="H911" s="7">
        <v>268754429.69699889</v>
      </c>
      <c r="I911" s="8">
        <v>1.371</v>
      </c>
      <c r="J911" s="7">
        <v>368462323.12000006</v>
      </c>
      <c r="K911" s="8">
        <v>7.0000000000000007E-2</v>
      </c>
      <c r="L911" s="7">
        <v>25792362.618400007</v>
      </c>
      <c r="M911" s="7">
        <v>16135526.618400007</v>
      </c>
      <c r="N911" s="9">
        <v>1.6708916479890523</v>
      </c>
      <c r="O911" s="7">
        <v>1192528</v>
      </c>
      <c r="P911" s="8">
        <v>1.2949999999999999</v>
      </c>
      <c r="Q911" s="7">
        <v>1544324</v>
      </c>
      <c r="R911" s="8">
        <v>1.6E-2</v>
      </c>
      <c r="S911" s="7">
        <v>24709.184000000001</v>
      </c>
      <c r="T911" s="7">
        <v>-60693.815999999999</v>
      </c>
      <c r="U911" s="9">
        <v>-0.7106754563657014</v>
      </c>
      <c r="V911" s="7">
        <v>16074832.802400008</v>
      </c>
      <c r="W911" s="9">
        <v>1.6500142115585552</v>
      </c>
      <c r="X911" s="7">
        <v>41730617.514191374</v>
      </c>
      <c r="Y911" s="7">
        <v>13138642</v>
      </c>
      <c r="Z911" s="7">
        <v>691189.95</v>
      </c>
      <c r="AA911" s="7">
        <v>1325604.5641913763</v>
      </c>
      <c r="AB911" s="7">
        <v>26575181</v>
      </c>
      <c r="AC911" s="7">
        <v>0</v>
      </c>
      <c r="AD911" s="7">
        <v>25655784.711791366</v>
      </c>
      <c r="AE911" s="7">
        <v>0</v>
      </c>
      <c r="AF911" s="7">
        <v>25792362.618400007</v>
      </c>
      <c r="AG911" s="7">
        <v>24709.184000000001</v>
      </c>
      <c r="AH911" s="7">
        <v>25655784.711791366</v>
      </c>
      <c r="AI911" s="7">
        <v>8062831</v>
      </c>
      <c r="AJ911" s="7">
        <v>88586</v>
      </c>
      <c r="AK911" s="7">
        <v>10856522</v>
      </c>
      <c r="AL911" s="7">
        <v>1404863</v>
      </c>
      <c r="AM911" s="7">
        <v>590219</v>
      </c>
      <c r="AN911" s="7">
        <v>0</v>
      </c>
      <c r="AO911" s="7">
        <v>0</v>
      </c>
      <c r="AP911" s="7">
        <v>20641241</v>
      </c>
      <c r="AQ911" s="7">
        <v>1424225</v>
      </c>
      <c r="AR911" s="7">
        <v>9656836</v>
      </c>
      <c r="AS911" s="7">
        <v>85403</v>
      </c>
      <c r="AT911" s="7">
        <v>11982261</v>
      </c>
      <c r="AU911" s="7">
        <v>1120994</v>
      </c>
      <c r="AV911" s="7">
        <v>589286</v>
      </c>
      <c r="AW911" s="7">
        <v>0</v>
      </c>
      <c r="AX911" s="7">
        <v>0</v>
      </c>
      <c r="AY911" s="7">
        <v>23422845</v>
      </c>
      <c r="AZ911" s="7">
        <v>603369</v>
      </c>
      <c r="BA911" s="7">
        <v>691189.95</v>
      </c>
      <c r="BB911" s="7">
        <v>0</v>
      </c>
      <c r="BC911" s="7">
        <v>0</v>
      </c>
      <c r="BD911" s="7">
        <v>7432.15</v>
      </c>
      <c r="BE911" s="7">
        <v>0</v>
      </c>
      <c r="BF911" s="7">
        <v>0</v>
      </c>
      <c r="BG911" s="7">
        <v>1003392.5641913763</v>
      </c>
      <c r="BH911" s="7">
        <v>11190</v>
      </c>
      <c r="BI911" s="7">
        <v>322212</v>
      </c>
      <c r="BJ911" s="7">
        <v>4434629.8433333319</v>
      </c>
      <c r="BK911" s="7">
        <v>2715265.5333333323</v>
      </c>
      <c r="BL911" s="7">
        <v>157702.63999999998</v>
      </c>
      <c r="BM911" s="7">
        <v>6562051.96</v>
      </c>
      <c r="BN911" s="130">
        <v>0.68899999999999995</v>
      </c>
      <c r="BO911" s="131">
        <v>4.2440309999999999E-4</v>
      </c>
      <c r="BP911" s="161">
        <v>10754.569360164387</v>
      </c>
      <c r="BQ911" s="162">
        <v>26575181</v>
      </c>
      <c r="BR911" s="161">
        <v>548921</v>
      </c>
      <c r="BS911" s="163">
        <v>0</v>
      </c>
      <c r="BT911" s="163">
        <v>0</v>
      </c>
      <c r="BU911" s="161">
        <v>25792362.620000001</v>
      </c>
      <c r="BV911" s="161">
        <v>24709.18</v>
      </c>
      <c r="BW911" s="165">
        <v>25655784.710000001</v>
      </c>
      <c r="BX911" s="161">
        <v>548921</v>
      </c>
    </row>
    <row r="912" spans="1:76" ht="14.45" x14ac:dyDescent="0.3">
      <c r="A912" s="164" t="s">
        <v>31</v>
      </c>
      <c r="B912" s="6" t="s">
        <v>93</v>
      </c>
      <c r="C912" s="6" t="s">
        <v>130</v>
      </c>
      <c r="D912" s="6" t="s">
        <v>44</v>
      </c>
      <c r="E912" s="6" t="s">
        <v>40</v>
      </c>
      <c r="F912" s="24" t="str">
        <f>+Tabela1[[#This Row],[WK]]&amp;Tabela1[[#This Row],[PK]]&amp;Tabela1[[#This Row],[GK]]</f>
        <v>121506</v>
      </c>
      <c r="G912" s="6" t="s">
        <v>892</v>
      </c>
      <c r="H912" s="7">
        <v>554018330.78879833</v>
      </c>
      <c r="I912" s="8">
        <v>1.371</v>
      </c>
      <c r="J912" s="7">
        <v>759559131.50999999</v>
      </c>
      <c r="K912" s="8">
        <v>7.0000000000000007E-2</v>
      </c>
      <c r="L912" s="7">
        <v>53169139.205700003</v>
      </c>
      <c r="M912" s="7">
        <v>24495903.205700003</v>
      </c>
      <c r="N912" s="9">
        <v>0.85431247473079086</v>
      </c>
      <c r="O912" s="7">
        <v>53333641</v>
      </c>
      <c r="P912" s="8">
        <v>1.2949999999999999</v>
      </c>
      <c r="Q912" s="7">
        <v>69067065</v>
      </c>
      <c r="R912" s="8">
        <v>1.6E-2</v>
      </c>
      <c r="S912" s="7">
        <v>1105073.04</v>
      </c>
      <c r="T912" s="7">
        <v>387231.04000000004</v>
      </c>
      <c r="U912" s="9">
        <v>0.539437703561508</v>
      </c>
      <c r="V912" s="7">
        <v>24883134.245700002</v>
      </c>
      <c r="W912" s="9">
        <v>0.84662203426835869</v>
      </c>
      <c r="X912" s="7">
        <v>31148540.284800317</v>
      </c>
      <c r="Y912" s="7">
        <v>1743727</v>
      </c>
      <c r="Z912" s="7">
        <v>1.86</v>
      </c>
      <c r="AA912" s="7">
        <v>2162334.4248003177</v>
      </c>
      <c r="AB912" s="7">
        <v>27242477</v>
      </c>
      <c r="AC912" s="7">
        <v>0</v>
      </c>
      <c r="AD912" s="7">
        <v>6265406.0391003145</v>
      </c>
      <c r="AE912" s="7">
        <v>0</v>
      </c>
      <c r="AF912" s="7">
        <v>53169139.205700003</v>
      </c>
      <c r="AG912" s="7">
        <v>1105073.04</v>
      </c>
      <c r="AH912" s="7">
        <v>6265406.0391003145</v>
      </c>
      <c r="AI912" s="7">
        <v>23940291</v>
      </c>
      <c r="AJ912" s="7">
        <v>599856</v>
      </c>
      <c r="AK912" s="7">
        <v>2165420</v>
      </c>
      <c r="AL912" s="7">
        <v>0</v>
      </c>
      <c r="AM912" s="7">
        <v>775973</v>
      </c>
      <c r="AN912" s="7">
        <v>0</v>
      </c>
      <c r="AO912" s="7">
        <v>0</v>
      </c>
      <c r="AP912" s="7">
        <v>22871788</v>
      </c>
      <c r="AQ912" s="7">
        <v>1440138</v>
      </c>
      <c r="AR912" s="7">
        <v>28673236</v>
      </c>
      <c r="AS912" s="7">
        <v>717842</v>
      </c>
      <c r="AT912" s="7">
        <v>1626016</v>
      </c>
      <c r="AU912" s="7">
        <v>0</v>
      </c>
      <c r="AV912" s="7">
        <v>824340</v>
      </c>
      <c r="AW912" s="7">
        <v>0</v>
      </c>
      <c r="AX912" s="7">
        <v>0</v>
      </c>
      <c r="AY912" s="7">
        <v>26203793</v>
      </c>
      <c r="AZ912" s="7">
        <v>600125</v>
      </c>
      <c r="BA912" s="7">
        <v>1.86</v>
      </c>
      <c r="BB912" s="7">
        <v>0</v>
      </c>
      <c r="BC912" s="7">
        <v>0</v>
      </c>
      <c r="BD912" s="7">
        <v>0.02</v>
      </c>
      <c r="BE912" s="7">
        <v>0</v>
      </c>
      <c r="BF912" s="7">
        <v>0</v>
      </c>
      <c r="BG912" s="7">
        <v>1411564.424800318</v>
      </c>
      <c r="BH912" s="7">
        <v>15742</v>
      </c>
      <c r="BI912" s="7">
        <v>750770</v>
      </c>
      <c r="BJ912" s="7">
        <v>10332972.583333332</v>
      </c>
      <c r="BK912" s="7">
        <v>6665278.8199999984</v>
      </c>
      <c r="BL912" s="7">
        <v>3120885.97</v>
      </c>
      <c r="BM912" s="7">
        <v>8429003.1133333333</v>
      </c>
      <c r="BN912" s="130">
        <v>0.96899999999999997</v>
      </c>
      <c r="BO912" s="131">
        <v>6.155628E-4</v>
      </c>
      <c r="BP912" s="161">
        <v>15599.078136973018</v>
      </c>
      <c r="BQ912" s="162">
        <v>27242477</v>
      </c>
      <c r="BR912" s="161">
        <v>863285</v>
      </c>
      <c r="BS912" s="163">
        <v>0</v>
      </c>
      <c r="BT912" s="163">
        <v>2469018.7151996866</v>
      </c>
      <c r="BU912" s="161">
        <v>53169139.210000001</v>
      </c>
      <c r="BV912" s="161">
        <v>1105073.04</v>
      </c>
      <c r="BW912" s="165">
        <v>8734424.7551996857</v>
      </c>
      <c r="BX912" s="161">
        <v>863285</v>
      </c>
    </row>
    <row r="913" spans="1:76" ht="14.45" x14ac:dyDescent="0.3">
      <c r="A913" s="164" t="s">
        <v>31</v>
      </c>
      <c r="B913" s="6" t="s">
        <v>93</v>
      </c>
      <c r="C913" s="6" t="s">
        <v>130</v>
      </c>
      <c r="D913" s="6" t="s">
        <v>51</v>
      </c>
      <c r="E913" s="6" t="s">
        <v>36</v>
      </c>
      <c r="F913" s="24" t="str">
        <f>+Tabela1[[#This Row],[WK]]&amp;Tabela1[[#This Row],[PK]]&amp;Tabela1[[#This Row],[GK]]</f>
        <v>121507</v>
      </c>
      <c r="G913" s="6" t="s">
        <v>893</v>
      </c>
      <c r="H913" s="7">
        <v>383909103.66299838</v>
      </c>
      <c r="I913" s="8">
        <v>1.371</v>
      </c>
      <c r="J913" s="7">
        <v>526339381.12</v>
      </c>
      <c r="K913" s="8">
        <v>7.0000000000000007E-2</v>
      </c>
      <c r="L913" s="7">
        <v>36843756.678400002</v>
      </c>
      <c r="M913" s="7">
        <v>22243067.678400002</v>
      </c>
      <c r="N913" s="9">
        <v>1.5234258930109397</v>
      </c>
      <c r="O913" s="7">
        <v>1565957</v>
      </c>
      <c r="P913" s="8">
        <v>1.2949999999999999</v>
      </c>
      <c r="Q913" s="7">
        <v>2027914</v>
      </c>
      <c r="R913" s="8">
        <v>1.6E-2</v>
      </c>
      <c r="S913" s="7">
        <v>32446.624</v>
      </c>
      <c r="T913" s="7">
        <v>-12024.376</v>
      </c>
      <c r="U913" s="9">
        <v>-0.27038690382496461</v>
      </c>
      <c r="V913" s="7">
        <v>22231043.3024</v>
      </c>
      <c r="W913" s="9">
        <v>1.5179788614395473</v>
      </c>
      <c r="X913" s="7">
        <v>35379186.140895836</v>
      </c>
      <c r="Y913" s="7">
        <v>6135246</v>
      </c>
      <c r="Z913" s="7">
        <v>135139.23000000001</v>
      </c>
      <c r="AA913" s="7">
        <v>1438637.9108958363</v>
      </c>
      <c r="AB913" s="7">
        <v>24474848</v>
      </c>
      <c r="AC913" s="7">
        <v>3195315</v>
      </c>
      <c r="AD913" s="7">
        <v>13148142.838495834</v>
      </c>
      <c r="AE913" s="7">
        <v>0</v>
      </c>
      <c r="AF913" s="7">
        <v>36843756.678400002</v>
      </c>
      <c r="AG913" s="7">
        <v>32446.624</v>
      </c>
      <c r="AH913" s="7">
        <v>13148142.838495834</v>
      </c>
      <c r="AI913" s="7">
        <v>12190627</v>
      </c>
      <c r="AJ913" s="7">
        <v>21559</v>
      </c>
      <c r="AK913" s="7">
        <v>9949845</v>
      </c>
      <c r="AL913" s="7">
        <v>0</v>
      </c>
      <c r="AM913" s="7">
        <v>601083</v>
      </c>
      <c r="AN913" s="7">
        <v>0</v>
      </c>
      <c r="AO913" s="7">
        <v>0</v>
      </c>
      <c r="AP913" s="7">
        <v>19566614</v>
      </c>
      <c r="AQ913" s="7">
        <v>1328747</v>
      </c>
      <c r="AR913" s="7">
        <v>14600689</v>
      </c>
      <c r="AS913" s="7">
        <v>44471</v>
      </c>
      <c r="AT913" s="7">
        <v>11073061</v>
      </c>
      <c r="AU913" s="7">
        <v>0</v>
      </c>
      <c r="AV913" s="7">
        <v>638027</v>
      </c>
      <c r="AW913" s="7">
        <v>0</v>
      </c>
      <c r="AX913" s="7">
        <v>0</v>
      </c>
      <c r="AY913" s="7">
        <v>21990502</v>
      </c>
      <c r="AZ913" s="7">
        <v>554710</v>
      </c>
      <c r="BA913" s="7">
        <v>135139.23000000001</v>
      </c>
      <c r="BB913" s="7">
        <v>0</v>
      </c>
      <c r="BC913" s="7">
        <v>0</v>
      </c>
      <c r="BD913" s="7">
        <v>1392.79</v>
      </c>
      <c r="BE913" s="7">
        <v>120.64</v>
      </c>
      <c r="BF913" s="7">
        <v>0</v>
      </c>
      <c r="BG913" s="7">
        <v>1065801.9108958363</v>
      </c>
      <c r="BH913" s="7">
        <v>11886</v>
      </c>
      <c r="BI913" s="7">
        <v>372836</v>
      </c>
      <c r="BJ913" s="7">
        <v>5131396.2016666671</v>
      </c>
      <c r="BK913" s="7">
        <v>2663864.1466666674</v>
      </c>
      <c r="BL913" s="7">
        <v>847318.75</v>
      </c>
      <c r="BM913" s="7">
        <v>8175490.7199999997</v>
      </c>
      <c r="BN913" s="130">
        <v>0.85</v>
      </c>
      <c r="BO913" s="131">
        <v>4.489176E-4</v>
      </c>
      <c r="BP913" s="161">
        <v>11375.891117784824</v>
      </c>
      <c r="BQ913" s="162">
        <v>24474848</v>
      </c>
      <c r="BR913" s="161">
        <v>627596</v>
      </c>
      <c r="BS913" s="163">
        <v>0</v>
      </c>
      <c r="BT913" s="163">
        <v>2504709.4399999976</v>
      </c>
      <c r="BU913" s="161">
        <v>36843756.68</v>
      </c>
      <c r="BV913" s="161">
        <v>32446.62</v>
      </c>
      <c r="BW913" s="165">
        <v>15652852.279999997</v>
      </c>
      <c r="BX913" s="161">
        <v>627596</v>
      </c>
    </row>
    <row r="914" spans="1:76" ht="14.45" x14ac:dyDescent="0.3">
      <c r="A914" s="164" t="s">
        <v>31</v>
      </c>
      <c r="B914" s="6" t="s">
        <v>93</v>
      </c>
      <c r="C914" s="6" t="s">
        <v>130</v>
      </c>
      <c r="D914" s="6" t="s">
        <v>75</v>
      </c>
      <c r="E914" s="6" t="s">
        <v>36</v>
      </c>
      <c r="F914" s="24" t="str">
        <f>+Tabela1[[#This Row],[WK]]&amp;Tabela1[[#This Row],[PK]]&amp;Tabela1[[#This Row],[GK]]</f>
        <v>121508</v>
      </c>
      <c r="G914" s="6" t="s">
        <v>894</v>
      </c>
      <c r="H914" s="7">
        <v>218093451.43819857</v>
      </c>
      <c r="I914" s="8">
        <v>1.371</v>
      </c>
      <c r="J914" s="7">
        <v>299006121.92000002</v>
      </c>
      <c r="K914" s="8">
        <v>7.0000000000000007E-2</v>
      </c>
      <c r="L914" s="7">
        <v>20930428.534400005</v>
      </c>
      <c r="M914" s="7">
        <v>14077518.534400005</v>
      </c>
      <c r="N914" s="9">
        <v>2.054239517869052</v>
      </c>
      <c r="O914" s="7">
        <v>0</v>
      </c>
      <c r="P914" s="8">
        <v>1.2949999999999999</v>
      </c>
      <c r="Q914" s="7">
        <v>0</v>
      </c>
      <c r="R914" s="8">
        <v>1.6E-2</v>
      </c>
      <c r="S914" s="7">
        <v>0</v>
      </c>
      <c r="T914" s="7">
        <v>-81365</v>
      </c>
      <c r="U914" s="9">
        <v>-1</v>
      </c>
      <c r="V914" s="7">
        <v>13996153.534400005</v>
      </c>
      <c r="W914" s="9">
        <v>2.0184018566324533</v>
      </c>
      <c r="X914" s="7">
        <v>28562497.874932501</v>
      </c>
      <c r="Y914" s="7">
        <v>5690022</v>
      </c>
      <c r="Z914" s="7">
        <v>1669074.4100000001</v>
      </c>
      <c r="AA914" s="7">
        <v>1077436.4649325018</v>
      </c>
      <c r="AB914" s="7">
        <v>17860827</v>
      </c>
      <c r="AC914" s="7">
        <v>2265138</v>
      </c>
      <c r="AD914" s="7">
        <v>14566344.340532497</v>
      </c>
      <c r="AE914" s="7">
        <v>0</v>
      </c>
      <c r="AF914" s="7">
        <v>20930428.534400005</v>
      </c>
      <c r="AG914" s="7">
        <v>0</v>
      </c>
      <c r="AH914" s="7">
        <v>14566344.340532497</v>
      </c>
      <c r="AI914" s="7">
        <v>5721735</v>
      </c>
      <c r="AJ914" s="7">
        <v>88476</v>
      </c>
      <c r="AK914" s="7">
        <v>9424140</v>
      </c>
      <c r="AL914" s="7">
        <v>766990</v>
      </c>
      <c r="AM914" s="7">
        <v>549905</v>
      </c>
      <c r="AN914" s="7">
        <v>0</v>
      </c>
      <c r="AO914" s="7">
        <v>0</v>
      </c>
      <c r="AP914" s="7">
        <v>14051368</v>
      </c>
      <c r="AQ914" s="7">
        <v>787699</v>
      </c>
      <c r="AR914" s="7">
        <v>6852910</v>
      </c>
      <c r="AS914" s="7">
        <v>81365</v>
      </c>
      <c r="AT914" s="7">
        <v>10043085</v>
      </c>
      <c r="AU914" s="7">
        <v>890566</v>
      </c>
      <c r="AV914" s="7">
        <v>358109</v>
      </c>
      <c r="AW914" s="7">
        <v>0</v>
      </c>
      <c r="AX914" s="7">
        <v>0</v>
      </c>
      <c r="AY914" s="7">
        <v>16124442</v>
      </c>
      <c r="AZ914" s="7">
        <v>329258</v>
      </c>
      <c r="BA914" s="7">
        <v>1669074.4100000001</v>
      </c>
      <c r="BB914" s="7">
        <v>2552.59</v>
      </c>
      <c r="BC914" s="7">
        <v>57.78</v>
      </c>
      <c r="BD914" s="7">
        <v>0</v>
      </c>
      <c r="BE914" s="7">
        <v>1474.34</v>
      </c>
      <c r="BF914" s="7">
        <v>0</v>
      </c>
      <c r="BG914" s="7">
        <v>786932.46493250178</v>
      </c>
      <c r="BH914" s="7">
        <v>8776</v>
      </c>
      <c r="BI914" s="7">
        <v>290504</v>
      </c>
      <c r="BJ914" s="7">
        <v>3998231.5883333329</v>
      </c>
      <c r="BK914" s="7">
        <v>1698616.13</v>
      </c>
      <c r="BL914" s="7">
        <v>903176.48666666669</v>
      </c>
      <c r="BM914" s="7">
        <v>7392108.8600000003</v>
      </c>
      <c r="BN914" s="130">
        <v>0.80400000000000005</v>
      </c>
      <c r="BO914" s="131">
        <v>3.1817819999999998E-4</v>
      </c>
      <c r="BP914" s="161">
        <v>8063.1755952707044</v>
      </c>
      <c r="BQ914" s="162">
        <v>17860827</v>
      </c>
      <c r="BR914" s="161">
        <v>465585</v>
      </c>
      <c r="BS914" s="163">
        <v>0</v>
      </c>
      <c r="BT914" s="163">
        <v>2148546.799999997</v>
      </c>
      <c r="BU914" s="161">
        <v>20930428.530000001</v>
      </c>
      <c r="BV914" s="161">
        <v>0</v>
      </c>
      <c r="BW914" s="165">
        <v>16714891.139999997</v>
      </c>
      <c r="BX914" s="161">
        <v>465585</v>
      </c>
    </row>
    <row r="915" spans="1:76" ht="14.45" x14ac:dyDescent="0.3">
      <c r="A915" s="164" t="s">
        <v>31</v>
      </c>
      <c r="B915" s="6" t="s">
        <v>93</v>
      </c>
      <c r="C915" s="6" t="s">
        <v>130</v>
      </c>
      <c r="D915" s="6" t="s">
        <v>77</v>
      </c>
      <c r="E915" s="6" t="s">
        <v>36</v>
      </c>
      <c r="F915" s="24" t="str">
        <f>+Tabela1[[#This Row],[WK]]&amp;Tabela1[[#This Row],[PK]]&amp;Tabela1[[#This Row],[GK]]</f>
        <v>121509</v>
      </c>
      <c r="G915" s="6" t="s">
        <v>895</v>
      </c>
      <c r="H915" s="7">
        <v>174035967.07959926</v>
      </c>
      <c r="I915" s="8">
        <v>1.371</v>
      </c>
      <c r="J915" s="7">
        <v>238603310.87</v>
      </c>
      <c r="K915" s="8">
        <v>7.0000000000000007E-2</v>
      </c>
      <c r="L915" s="7">
        <v>16702231.760900002</v>
      </c>
      <c r="M915" s="7">
        <v>10309937.760900002</v>
      </c>
      <c r="N915" s="9">
        <v>1.61286977114945</v>
      </c>
      <c r="O915" s="7">
        <v>1836595</v>
      </c>
      <c r="P915" s="8">
        <v>1.2949999999999999</v>
      </c>
      <c r="Q915" s="7">
        <v>2378391</v>
      </c>
      <c r="R915" s="8">
        <v>1.6E-2</v>
      </c>
      <c r="S915" s="7">
        <v>38054.256000000001</v>
      </c>
      <c r="T915" s="7">
        <v>-13067.743999999999</v>
      </c>
      <c r="U915" s="9">
        <v>-0.25561879425687567</v>
      </c>
      <c r="V915" s="7">
        <v>10296870.016900001</v>
      </c>
      <c r="W915" s="9">
        <v>1.5980452010082853</v>
      </c>
      <c r="X915" s="7">
        <v>16268219.309094803</v>
      </c>
      <c r="Y915" s="7">
        <v>1915556</v>
      </c>
      <c r="Z915" s="7">
        <v>28792.800000000003</v>
      </c>
      <c r="AA915" s="7">
        <v>667566.50909480278</v>
      </c>
      <c r="AB915" s="7">
        <v>11863936</v>
      </c>
      <c r="AC915" s="7">
        <v>1792368</v>
      </c>
      <c r="AD915" s="7">
        <v>5971349.2921948014</v>
      </c>
      <c r="AE915" s="7">
        <v>0</v>
      </c>
      <c r="AF915" s="7">
        <v>16702231.760900002</v>
      </c>
      <c r="AG915" s="7">
        <v>38054.256000000001</v>
      </c>
      <c r="AH915" s="7">
        <v>5971349.2921948014</v>
      </c>
      <c r="AI915" s="7">
        <v>5337150</v>
      </c>
      <c r="AJ915" s="7">
        <v>50429</v>
      </c>
      <c r="AK915" s="7">
        <v>3769918</v>
      </c>
      <c r="AL915" s="7">
        <v>0</v>
      </c>
      <c r="AM915" s="7">
        <v>344062</v>
      </c>
      <c r="AN915" s="7">
        <v>0</v>
      </c>
      <c r="AO915" s="7">
        <v>0</v>
      </c>
      <c r="AP915" s="7">
        <v>9957145</v>
      </c>
      <c r="AQ915" s="7">
        <v>580829</v>
      </c>
      <c r="AR915" s="7">
        <v>6392294</v>
      </c>
      <c r="AS915" s="7">
        <v>51122</v>
      </c>
      <c r="AT915" s="7">
        <v>4195245</v>
      </c>
      <c r="AU915" s="7">
        <v>0</v>
      </c>
      <c r="AV915" s="7">
        <v>402400</v>
      </c>
      <c r="AW915" s="7">
        <v>0</v>
      </c>
      <c r="AX915" s="7">
        <v>0</v>
      </c>
      <c r="AY915" s="7">
        <v>10920851</v>
      </c>
      <c r="AZ915" s="7">
        <v>249782</v>
      </c>
      <c r="BA915" s="7">
        <v>28792.800000000003</v>
      </c>
      <c r="BB915" s="7">
        <v>0</v>
      </c>
      <c r="BC915" s="7">
        <v>0</v>
      </c>
      <c r="BD915" s="7">
        <v>309.60000000000002</v>
      </c>
      <c r="BE915" s="7">
        <v>0</v>
      </c>
      <c r="BF915" s="7">
        <v>0</v>
      </c>
      <c r="BG915" s="7">
        <v>483224.50909480278</v>
      </c>
      <c r="BH915" s="7">
        <v>5389</v>
      </c>
      <c r="BI915" s="7">
        <v>184342</v>
      </c>
      <c r="BJ915" s="7">
        <v>2537198.9016666654</v>
      </c>
      <c r="BK915" s="7">
        <v>1072944.1899999985</v>
      </c>
      <c r="BL915" s="7">
        <v>516190.55666666664</v>
      </c>
      <c r="BM915" s="7">
        <v>4824637.7333333334</v>
      </c>
      <c r="BN915" s="130">
        <v>0.89600000000000002</v>
      </c>
      <c r="BO915" s="131">
        <v>2.007698E-4</v>
      </c>
      <c r="BP915" s="161">
        <v>5087.6346819644532</v>
      </c>
      <c r="BQ915" s="162">
        <v>11863936</v>
      </c>
      <c r="BR915" s="161">
        <v>275074</v>
      </c>
      <c r="BS915" s="163">
        <v>0</v>
      </c>
      <c r="BT915" s="163">
        <v>1275132.3200000003</v>
      </c>
      <c r="BU915" s="161">
        <v>16702231.76</v>
      </c>
      <c r="BV915" s="161">
        <v>38054.26</v>
      </c>
      <c r="BW915" s="165">
        <v>7246481.6100000003</v>
      </c>
      <c r="BX915" s="161">
        <v>275074</v>
      </c>
    </row>
    <row r="916" spans="1:76" ht="14.45" x14ac:dyDescent="0.3">
      <c r="A916" s="164" t="s">
        <v>31</v>
      </c>
      <c r="B916" s="6" t="s">
        <v>93</v>
      </c>
      <c r="C916" s="6" t="s">
        <v>134</v>
      </c>
      <c r="D916" s="6" t="s">
        <v>33</v>
      </c>
      <c r="E916" s="6" t="s">
        <v>40</v>
      </c>
      <c r="F916" s="24" t="str">
        <f>+Tabela1[[#This Row],[WK]]&amp;Tabela1[[#This Row],[PK]]&amp;Tabela1[[#This Row],[GK]]</f>
        <v>121601</v>
      </c>
      <c r="G916" s="6" t="s">
        <v>896</v>
      </c>
      <c r="H916" s="7">
        <v>257391122.58519819</v>
      </c>
      <c r="I916" s="8">
        <v>1.371</v>
      </c>
      <c r="J916" s="7">
        <v>352883229.06999999</v>
      </c>
      <c r="K916" s="8">
        <v>7.0000000000000007E-2</v>
      </c>
      <c r="L916" s="7">
        <v>24701826.034900002</v>
      </c>
      <c r="M916" s="7">
        <v>16005662.034900002</v>
      </c>
      <c r="N916" s="9">
        <v>1.840542799664312</v>
      </c>
      <c r="O916" s="7">
        <v>12673213</v>
      </c>
      <c r="P916" s="8">
        <v>1.2949999999999999</v>
      </c>
      <c r="Q916" s="7">
        <v>16411811</v>
      </c>
      <c r="R916" s="8">
        <v>1.6E-2</v>
      </c>
      <c r="S916" s="7">
        <v>262588.97600000002</v>
      </c>
      <c r="T916" s="7">
        <v>79265.976000000024</v>
      </c>
      <c r="U916" s="9">
        <v>0.43238423983897289</v>
      </c>
      <c r="V916" s="7">
        <v>16084928.010900002</v>
      </c>
      <c r="W916" s="9">
        <v>1.8114704161287698</v>
      </c>
      <c r="X916" s="7">
        <v>48290612.883347243</v>
      </c>
      <c r="Y916" s="7">
        <v>17502554</v>
      </c>
      <c r="Z916" s="7">
        <v>948630.38</v>
      </c>
      <c r="AA916" s="7">
        <v>1902382.5033472404</v>
      </c>
      <c r="AB916" s="7">
        <v>27937046</v>
      </c>
      <c r="AC916" s="7">
        <v>0</v>
      </c>
      <c r="AD916" s="7">
        <v>32205684.872447241</v>
      </c>
      <c r="AE916" s="7">
        <v>0</v>
      </c>
      <c r="AF916" s="7">
        <v>24701826.034900002</v>
      </c>
      <c r="AG916" s="7">
        <v>262588.97600000002</v>
      </c>
      <c r="AH916" s="7">
        <v>32205684.872447241</v>
      </c>
      <c r="AI916" s="7">
        <v>7260732</v>
      </c>
      <c r="AJ916" s="7">
        <v>123788</v>
      </c>
      <c r="AK916" s="7">
        <v>11894119</v>
      </c>
      <c r="AL916" s="7">
        <v>576658</v>
      </c>
      <c r="AM916" s="7">
        <v>1775260</v>
      </c>
      <c r="AN916" s="7">
        <v>0</v>
      </c>
      <c r="AO916" s="7">
        <v>0</v>
      </c>
      <c r="AP916" s="7">
        <v>22027085</v>
      </c>
      <c r="AQ916" s="7">
        <v>1352616</v>
      </c>
      <c r="AR916" s="7">
        <v>8696164</v>
      </c>
      <c r="AS916" s="7">
        <v>183323</v>
      </c>
      <c r="AT916" s="7">
        <v>13651503</v>
      </c>
      <c r="AU916" s="7">
        <v>698574</v>
      </c>
      <c r="AV916" s="7">
        <v>870600</v>
      </c>
      <c r="AW916" s="7">
        <v>0</v>
      </c>
      <c r="AX916" s="7">
        <v>0</v>
      </c>
      <c r="AY916" s="7">
        <v>25003686</v>
      </c>
      <c r="AZ916" s="7">
        <v>587150</v>
      </c>
      <c r="BA916" s="7">
        <v>948630.38</v>
      </c>
      <c r="BB916" s="7">
        <v>0</v>
      </c>
      <c r="BC916" s="7">
        <v>15.11</v>
      </c>
      <c r="BD916" s="7">
        <v>10149.870000000001</v>
      </c>
      <c r="BE916" s="7">
        <v>0.18</v>
      </c>
      <c r="BF916" s="7">
        <v>0</v>
      </c>
      <c r="BG916" s="7">
        <v>985010.5033472405</v>
      </c>
      <c r="BH916" s="7">
        <v>10985</v>
      </c>
      <c r="BI916" s="7">
        <v>917372</v>
      </c>
      <c r="BJ916" s="7">
        <v>12625732.850833338</v>
      </c>
      <c r="BK916" s="7">
        <v>2802337.4900000039</v>
      </c>
      <c r="BL916" s="7">
        <v>14705732.386666665</v>
      </c>
      <c r="BM916" s="7">
        <v>9882116.6699999981</v>
      </c>
      <c r="BN916" s="130">
        <v>0.61799999999999999</v>
      </c>
      <c r="BO916" s="131">
        <v>4.4795140000000001E-4</v>
      </c>
      <c r="BP916" s="161">
        <v>11351.878682707707</v>
      </c>
      <c r="BQ916" s="162">
        <v>27937046</v>
      </c>
      <c r="BR916" s="161">
        <v>550699</v>
      </c>
      <c r="BS916" s="163">
        <v>899397.00334724318</v>
      </c>
      <c r="BT916" s="163">
        <v>0</v>
      </c>
      <c r="BU916" s="161">
        <v>24701826.030000001</v>
      </c>
      <c r="BV916" s="161">
        <v>262588.98</v>
      </c>
      <c r="BW916" s="165">
        <v>31306287.870000001</v>
      </c>
      <c r="BX916" s="161">
        <v>550699</v>
      </c>
    </row>
    <row r="917" spans="1:76" ht="14.45" x14ac:dyDescent="0.3">
      <c r="A917" s="164" t="s">
        <v>31</v>
      </c>
      <c r="B917" s="6" t="s">
        <v>93</v>
      </c>
      <c r="C917" s="6" t="s">
        <v>134</v>
      </c>
      <c r="D917" s="6" t="s">
        <v>32</v>
      </c>
      <c r="E917" s="6" t="s">
        <v>36</v>
      </c>
      <c r="F917" s="24" t="str">
        <f>+Tabela1[[#This Row],[WK]]&amp;Tabela1[[#This Row],[PK]]&amp;Tabela1[[#This Row],[GK]]</f>
        <v>121602</v>
      </c>
      <c r="G917" s="6" t="s">
        <v>897</v>
      </c>
      <c r="H917" s="7">
        <v>181041237.48099872</v>
      </c>
      <c r="I917" s="8">
        <v>1.371</v>
      </c>
      <c r="J917" s="7">
        <v>248207536.59</v>
      </c>
      <c r="K917" s="8">
        <v>7.0000000000000007E-2</v>
      </c>
      <c r="L917" s="7">
        <v>17374527.561300002</v>
      </c>
      <c r="M917" s="7">
        <v>12581195.561300002</v>
      </c>
      <c r="N917" s="9">
        <v>2.6247285940761045</v>
      </c>
      <c r="O917" s="7">
        <v>1482414</v>
      </c>
      <c r="P917" s="8">
        <v>1.2949999999999999</v>
      </c>
      <c r="Q917" s="7">
        <v>1919726</v>
      </c>
      <c r="R917" s="8">
        <v>1.6E-2</v>
      </c>
      <c r="S917" s="7">
        <v>30715.616000000002</v>
      </c>
      <c r="T917" s="7">
        <v>-26713.383999999998</v>
      </c>
      <c r="U917" s="9">
        <v>-0.46515495655505057</v>
      </c>
      <c r="V917" s="7">
        <v>12554482.177300002</v>
      </c>
      <c r="W917" s="9">
        <v>2.5881469273171782</v>
      </c>
      <c r="X917" s="7">
        <v>37162488.397988327</v>
      </c>
      <c r="Y917" s="7">
        <v>16033721</v>
      </c>
      <c r="Z917" s="7">
        <v>647916.12</v>
      </c>
      <c r="AA917" s="7">
        <v>1197259.2779883295</v>
      </c>
      <c r="AB917" s="7">
        <v>19221325</v>
      </c>
      <c r="AC917" s="7">
        <v>62267</v>
      </c>
      <c r="AD917" s="7">
        <v>24608006.220688324</v>
      </c>
      <c r="AE917" s="7">
        <v>0</v>
      </c>
      <c r="AF917" s="7">
        <v>17374527.561300002</v>
      </c>
      <c r="AG917" s="7">
        <v>30715.616000000002</v>
      </c>
      <c r="AH917" s="7">
        <v>24608006.220688324</v>
      </c>
      <c r="AI917" s="7">
        <v>4002121</v>
      </c>
      <c r="AJ917" s="7">
        <v>50488</v>
      </c>
      <c r="AK917" s="7">
        <v>12584001</v>
      </c>
      <c r="AL917" s="7">
        <v>1119187</v>
      </c>
      <c r="AM917" s="7">
        <v>326555</v>
      </c>
      <c r="AN917" s="7">
        <v>0</v>
      </c>
      <c r="AO917" s="7">
        <v>0</v>
      </c>
      <c r="AP917" s="7">
        <v>15590012</v>
      </c>
      <c r="AQ917" s="7">
        <v>843396</v>
      </c>
      <c r="AR917" s="7">
        <v>4793332</v>
      </c>
      <c r="AS917" s="7">
        <v>57429</v>
      </c>
      <c r="AT917" s="7">
        <v>16393066</v>
      </c>
      <c r="AU917" s="7">
        <v>1342180</v>
      </c>
      <c r="AV917" s="7">
        <v>823175</v>
      </c>
      <c r="AW917" s="7">
        <v>0</v>
      </c>
      <c r="AX917" s="7">
        <v>0</v>
      </c>
      <c r="AY917" s="7">
        <v>17421392</v>
      </c>
      <c r="AZ917" s="7">
        <v>351965</v>
      </c>
      <c r="BA917" s="7">
        <v>647916.12</v>
      </c>
      <c r="BB917" s="7">
        <v>0</v>
      </c>
      <c r="BC917" s="7">
        <v>0</v>
      </c>
      <c r="BD917" s="7">
        <v>6966.84</v>
      </c>
      <c r="BE917" s="7">
        <v>0</v>
      </c>
      <c r="BF917" s="7">
        <v>0</v>
      </c>
      <c r="BG917" s="7">
        <v>784242.27798832953</v>
      </c>
      <c r="BH917" s="7">
        <v>8746</v>
      </c>
      <c r="BI917" s="7">
        <v>413017</v>
      </c>
      <c r="BJ917" s="7">
        <v>5684472.9966666671</v>
      </c>
      <c r="BK917" s="7">
        <v>3040287.1800000006</v>
      </c>
      <c r="BL917" s="7">
        <v>1127333.7066666668</v>
      </c>
      <c r="BM917" s="7">
        <v>8322075.8533333326</v>
      </c>
      <c r="BN917" s="130">
        <v>0.51500000000000001</v>
      </c>
      <c r="BO917" s="131">
        <v>3.1563730000000001E-4</v>
      </c>
      <c r="BP917" s="161">
        <v>7999.1424350650559</v>
      </c>
      <c r="BQ917" s="162">
        <v>19221325</v>
      </c>
      <c r="BR917" s="161">
        <v>414738</v>
      </c>
      <c r="BS917" s="163">
        <v>0</v>
      </c>
      <c r="BT917" s="163">
        <v>2084027.2299999967</v>
      </c>
      <c r="BU917" s="161">
        <v>17374527.559999999</v>
      </c>
      <c r="BV917" s="161">
        <v>30715.62</v>
      </c>
      <c r="BW917" s="165">
        <v>26692033.449999996</v>
      </c>
      <c r="BX917" s="161">
        <v>414738</v>
      </c>
    </row>
    <row r="918" spans="1:76" ht="14.45" x14ac:dyDescent="0.3">
      <c r="A918" s="164" t="s">
        <v>31</v>
      </c>
      <c r="B918" s="6" t="s">
        <v>93</v>
      </c>
      <c r="C918" s="6" t="s">
        <v>134</v>
      </c>
      <c r="D918" s="6" t="s">
        <v>37</v>
      </c>
      <c r="E918" s="6" t="s">
        <v>36</v>
      </c>
      <c r="F918" s="24" t="str">
        <f>+Tabela1[[#This Row],[WK]]&amp;Tabela1[[#This Row],[PK]]&amp;Tabela1[[#This Row],[GK]]</f>
        <v>121603</v>
      </c>
      <c r="G918" s="6" t="s">
        <v>898</v>
      </c>
      <c r="H918" s="7">
        <v>420741064.02659744</v>
      </c>
      <c r="I918" s="8">
        <v>1.371</v>
      </c>
      <c r="J918" s="7">
        <v>576835998.77999997</v>
      </c>
      <c r="K918" s="8">
        <v>7.0000000000000007E-2</v>
      </c>
      <c r="L918" s="7">
        <v>40378519.9146</v>
      </c>
      <c r="M918" s="7">
        <v>25117774.9146</v>
      </c>
      <c r="N918" s="9">
        <v>1.6459075172673419</v>
      </c>
      <c r="O918" s="7">
        <v>5996371</v>
      </c>
      <c r="P918" s="8">
        <v>1.2949999999999999</v>
      </c>
      <c r="Q918" s="7">
        <v>7765300</v>
      </c>
      <c r="R918" s="8">
        <v>1.6E-2</v>
      </c>
      <c r="S918" s="7">
        <v>124244.8</v>
      </c>
      <c r="T918" s="7">
        <v>-165214.20000000001</v>
      </c>
      <c r="U918" s="9">
        <v>-0.57076891718689005</v>
      </c>
      <c r="V918" s="7">
        <v>24952560.714599997</v>
      </c>
      <c r="W918" s="9">
        <v>1.6046452326027361</v>
      </c>
      <c r="X918" s="7">
        <v>52043984.173000127</v>
      </c>
      <c r="Y918" s="7">
        <v>10855048</v>
      </c>
      <c r="Z918" s="7">
        <v>263150.94</v>
      </c>
      <c r="AA918" s="7">
        <v>2412757.2330001285</v>
      </c>
      <c r="AB918" s="7">
        <v>38513028</v>
      </c>
      <c r="AC918" s="7">
        <v>0</v>
      </c>
      <c r="AD918" s="7">
        <v>27091423.458400127</v>
      </c>
      <c r="AE918" s="7">
        <v>0</v>
      </c>
      <c r="AF918" s="7">
        <v>40378519.9146</v>
      </c>
      <c r="AG918" s="7">
        <v>124244.8</v>
      </c>
      <c r="AH918" s="7">
        <v>27091423.458400127</v>
      </c>
      <c r="AI918" s="7">
        <v>12741731</v>
      </c>
      <c r="AJ918" s="7">
        <v>148473</v>
      </c>
      <c r="AK918" s="7">
        <v>10428427</v>
      </c>
      <c r="AL918" s="7">
        <v>1763420</v>
      </c>
      <c r="AM918" s="7">
        <v>752913</v>
      </c>
      <c r="AN918" s="7">
        <v>0</v>
      </c>
      <c r="AO918" s="7">
        <v>0</v>
      </c>
      <c r="AP918" s="7">
        <v>30177257</v>
      </c>
      <c r="AQ918" s="7">
        <v>1897640</v>
      </c>
      <c r="AR918" s="7">
        <v>15260745</v>
      </c>
      <c r="AS918" s="7">
        <v>289459</v>
      </c>
      <c r="AT918" s="7">
        <v>12048806</v>
      </c>
      <c r="AU918" s="7">
        <v>934314</v>
      </c>
      <c r="AV918" s="7">
        <v>1171600</v>
      </c>
      <c r="AW918" s="7">
        <v>0</v>
      </c>
      <c r="AX918" s="7">
        <v>0</v>
      </c>
      <c r="AY918" s="7">
        <v>34527150</v>
      </c>
      <c r="AZ918" s="7">
        <v>789895</v>
      </c>
      <c r="BA918" s="7">
        <v>263150.94</v>
      </c>
      <c r="BB918" s="7">
        <v>0</v>
      </c>
      <c r="BC918" s="7">
        <v>0</v>
      </c>
      <c r="BD918" s="7">
        <v>2829.58</v>
      </c>
      <c r="BE918" s="7">
        <v>0</v>
      </c>
      <c r="BF918" s="7">
        <v>0</v>
      </c>
      <c r="BG918" s="7">
        <v>1400535.2330001283</v>
      </c>
      <c r="BH918" s="7">
        <v>15619</v>
      </c>
      <c r="BI918" s="7">
        <v>1012222</v>
      </c>
      <c r="BJ918" s="7">
        <v>13931180.634166667</v>
      </c>
      <c r="BK918" s="7">
        <v>7137581.5599999996</v>
      </c>
      <c r="BL918" s="7">
        <v>9832458.4700000007</v>
      </c>
      <c r="BM918" s="7">
        <v>7509479.3566666665</v>
      </c>
      <c r="BN918" s="130">
        <v>0.80100000000000005</v>
      </c>
      <c r="BO918" s="131">
        <v>5.9828099999999999E-4</v>
      </c>
      <c r="BP918" s="161">
        <v>15160.851196815607</v>
      </c>
      <c r="BQ918" s="162">
        <v>38513028</v>
      </c>
      <c r="BR918" s="161">
        <v>771754</v>
      </c>
      <c r="BS918" s="163">
        <v>0</v>
      </c>
      <c r="BT918" s="163">
        <v>1699534.8269998729</v>
      </c>
      <c r="BU918" s="161">
        <v>40378519.909999996</v>
      </c>
      <c r="BV918" s="161">
        <v>124244.8</v>
      </c>
      <c r="BW918" s="165">
        <v>28790958.286999874</v>
      </c>
      <c r="BX918" s="161">
        <v>771754</v>
      </c>
    </row>
    <row r="919" spans="1:76" ht="14.45" x14ac:dyDescent="0.3">
      <c r="A919" s="164" t="s">
        <v>31</v>
      </c>
      <c r="B919" s="6" t="s">
        <v>93</v>
      </c>
      <c r="C919" s="6" t="s">
        <v>134</v>
      </c>
      <c r="D919" s="6" t="s">
        <v>39</v>
      </c>
      <c r="E919" s="6" t="s">
        <v>36</v>
      </c>
      <c r="F919" s="24" t="str">
        <f>+Tabela1[[#This Row],[WK]]&amp;Tabela1[[#This Row],[PK]]&amp;Tabela1[[#This Row],[GK]]</f>
        <v>121604</v>
      </c>
      <c r="G919" s="6" t="s">
        <v>899</v>
      </c>
      <c r="H919" s="7">
        <v>336901654.33179915</v>
      </c>
      <c r="I919" s="8">
        <v>1.371</v>
      </c>
      <c r="J919" s="7">
        <v>461892168.09000003</v>
      </c>
      <c r="K919" s="8">
        <v>7.0000000000000007E-2</v>
      </c>
      <c r="L919" s="7">
        <v>32332451.766300004</v>
      </c>
      <c r="M919" s="7">
        <v>19849596.766300004</v>
      </c>
      <c r="N919" s="9">
        <v>1.5901487893835187</v>
      </c>
      <c r="O919" s="7">
        <v>5619255</v>
      </c>
      <c r="P919" s="8">
        <v>1.2949999999999999</v>
      </c>
      <c r="Q919" s="7">
        <v>7276935</v>
      </c>
      <c r="R919" s="8">
        <v>1.6E-2</v>
      </c>
      <c r="S919" s="7">
        <v>116430.96</v>
      </c>
      <c r="T919" s="7">
        <v>21902.960000000006</v>
      </c>
      <c r="U919" s="9">
        <v>0.23170870006770489</v>
      </c>
      <c r="V919" s="7">
        <v>19871499.726300005</v>
      </c>
      <c r="W919" s="9">
        <v>1.5799391436437933</v>
      </c>
      <c r="X919" s="7">
        <v>37909830.292788059</v>
      </c>
      <c r="Y919" s="7">
        <v>7705261</v>
      </c>
      <c r="Z919" s="7">
        <v>771767.01</v>
      </c>
      <c r="AA919" s="7">
        <v>1578958.2827880583</v>
      </c>
      <c r="AB919" s="7">
        <v>23160105</v>
      </c>
      <c r="AC919" s="7">
        <v>4693739</v>
      </c>
      <c r="AD919" s="7">
        <v>18038330.566488054</v>
      </c>
      <c r="AE919" s="7">
        <v>0</v>
      </c>
      <c r="AF919" s="7">
        <v>32332451.766300004</v>
      </c>
      <c r="AG919" s="7">
        <v>116430.96</v>
      </c>
      <c r="AH919" s="7">
        <v>18038330.566488054</v>
      </c>
      <c r="AI919" s="7">
        <v>10422374</v>
      </c>
      <c r="AJ919" s="7">
        <v>134585</v>
      </c>
      <c r="AK919" s="7">
        <v>10697039</v>
      </c>
      <c r="AL919" s="7">
        <v>495372</v>
      </c>
      <c r="AM919" s="7">
        <v>440610</v>
      </c>
      <c r="AN919" s="7">
        <v>0</v>
      </c>
      <c r="AO919" s="7">
        <v>0</v>
      </c>
      <c r="AP919" s="7">
        <v>18443165</v>
      </c>
      <c r="AQ919" s="7">
        <v>1026397</v>
      </c>
      <c r="AR919" s="7">
        <v>12482855</v>
      </c>
      <c r="AS919" s="7">
        <v>94528</v>
      </c>
      <c r="AT919" s="7">
        <v>14395998</v>
      </c>
      <c r="AU919" s="7">
        <v>230235</v>
      </c>
      <c r="AV919" s="7">
        <v>949454</v>
      </c>
      <c r="AW919" s="7">
        <v>0</v>
      </c>
      <c r="AX919" s="7">
        <v>0</v>
      </c>
      <c r="AY919" s="7">
        <v>20797492</v>
      </c>
      <c r="AZ919" s="7">
        <v>449283</v>
      </c>
      <c r="BA919" s="7">
        <v>771767.01</v>
      </c>
      <c r="BB919" s="7">
        <v>0</v>
      </c>
      <c r="BC919" s="7">
        <v>0</v>
      </c>
      <c r="BD919" s="7">
        <v>8298.57</v>
      </c>
      <c r="BE919" s="7">
        <v>0</v>
      </c>
      <c r="BF919" s="7">
        <v>0</v>
      </c>
      <c r="BG919" s="7">
        <v>1052710.2827880583</v>
      </c>
      <c r="BH919" s="7">
        <v>11740</v>
      </c>
      <c r="BI919" s="7">
        <v>526248</v>
      </c>
      <c r="BJ919" s="7">
        <v>7242826.0008333344</v>
      </c>
      <c r="BK919" s="7">
        <v>2199950.7100000009</v>
      </c>
      <c r="BL919" s="7">
        <v>5776582.1033333344</v>
      </c>
      <c r="BM919" s="7">
        <v>8618336.9566666652</v>
      </c>
      <c r="BN919" s="130">
        <v>0.79</v>
      </c>
      <c r="BO919" s="131">
        <v>3.9715390000000001E-4</v>
      </c>
      <c r="BP919" s="161">
        <v>10064.211851697235</v>
      </c>
      <c r="BQ919" s="162">
        <v>23160105</v>
      </c>
      <c r="BR919" s="161">
        <v>587495</v>
      </c>
      <c r="BS919" s="163">
        <v>0</v>
      </c>
      <c r="BT919" s="163">
        <v>2500126.6000000015</v>
      </c>
      <c r="BU919" s="161">
        <v>32332451.77</v>
      </c>
      <c r="BV919" s="161">
        <v>116430.96</v>
      </c>
      <c r="BW919" s="165">
        <v>20538457.170000002</v>
      </c>
      <c r="BX919" s="161">
        <v>587495</v>
      </c>
    </row>
    <row r="920" spans="1:76" ht="14.45" x14ac:dyDescent="0.3">
      <c r="A920" s="164" t="s">
        <v>31</v>
      </c>
      <c r="B920" s="6" t="s">
        <v>93</v>
      </c>
      <c r="C920" s="6" t="s">
        <v>134</v>
      </c>
      <c r="D920" s="6" t="s">
        <v>42</v>
      </c>
      <c r="E920" s="6" t="s">
        <v>40</v>
      </c>
      <c r="F920" s="24" t="str">
        <f>+Tabela1[[#This Row],[WK]]&amp;Tabela1[[#This Row],[PK]]&amp;Tabela1[[#This Row],[GK]]</f>
        <v>121605</v>
      </c>
      <c r="G920" s="6" t="s">
        <v>900</v>
      </c>
      <c r="H920" s="7">
        <v>258422685.92939889</v>
      </c>
      <c r="I920" s="8">
        <v>1.371</v>
      </c>
      <c r="J920" s="7">
        <v>354297502.40999997</v>
      </c>
      <c r="K920" s="8">
        <v>7.0000000000000007E-2</v>
      </c>
      <c r="L920" s="7">
        <v>24800825.168699998</v>
      </c>
      <c r="M920" s="7">
        <v>15780079.168699998</v>
      </c>
      <c r="N920" s="9">
        <v>1.7493097764530781</v>
      </c>
      <c r="O920" s="7">
        <v>9290702</v>
      </c>
      <c r="P920" s="8">
        <v>1.2949999999999999</v>
      </c>
      <c r="Q920" s="7">
        <v>12031459</v>
      </c>
      <c r="R920" s="8">
        <v>1.6E-2</v>
      </c>
      <c r="S920" s="7">
        <v>192503.34400000001</v>
      </c>
      <c r="T920" s="7">
        <v>58870.344000000012</v>
      </c>
      <c r="U920" s="9">
        <v>0.44053747203160903</v>
      </c>
      <c r="V920" s="7">
        <v>15838949.512699999</v>
      </c>
      <c r="W920" s="9">
        <v>1.7302046935898108</v>
      </c>
      <c r="X920" s="7">
        <v>27932484.63978288</v>
      </c>
      <c r="Y920" s="7">
        <v>5451217</v>
      </c>
      <c r="Z920" s="7">
        <v>557949.31499999994</v>
      </c>
      <c r="AA920" s="7">
        <v>1266952.3247828807</v>
      </c>
      <c r="AB920" s="7">
        <v>20656366</v>
      </c>
      <c r="AC920" s="7">
        <v>0</v>
      </c>
      <c r="AD920" s="7">
        <v>12093535.127082881</v>
      </c>
      <c r="AE920" s="7">
        <v>0</v>
      </c>
      <c r="AF920" s="7">
        <v>24800825.168699998</v>
      </c>
      <c r="AG920" s="7">
        <v>192503.34400000001</v>
      </c>
      <c r="AH920" s="7">
        <v>12093535.127082881</v>
      </c>
      <c r="AI920" s="7">
        <v>7531737</v>
      </c>
      <c r="AJ920" s="7">
        <v>140671</v>
      </c>
      <c r="AK920" s="7">
        <v>6715917</v>
      </c>
      <c r="AL920" s="7">
        <v>0</v>
      </c>
      <c r="AM920" s="7">
        <v>531692</v>
      </c>
      <c r="AN920" s="7">
        <v>0</v>
      </c>
      <c r="AO920" s="7">
        <v>0</v>
      </c>
      <c r="AP920" s="7">
        <v>16166949</v>
      </c>
      <c r="AQ920" s="7">
        <v>950810</v>
      </c>
      <c r="AR920" s="7">
        <v>9020746</v>
      </c>
      <c r="AS920" s="7">
        <v>133633</v>
      </c>
      <c r="AT920" s="7">
        <v>7458365</v>
      </c>
      <c r="AU920" s="7">
        <v>39158</v>
      </c>
      <c r="AV920" s="7">
        <v>566593</v>
      </c>
      <c r="AW920" s="7">
        <v>0</v>
      </c>
      <c r="AX920" s="7">
        <v>0</v>
      </c>
      <c r="AY920" s="7">
        <v>18300310</v>
      </c>
      <c r="AZ920" s="7">
        <v>407112</v>
      </c>
      <c r="BA920" s="7">
        <v>557949.31499999994</v>
      </c>
      <c r="BB920" s="7">
        <v>0</v>
      </c>
      <c r="BC920" s="7">
        <v>0</v>
      </c>
      <c r="BD920" s="7">
        <v>5969.68</v>
      </c>
      <c r="BE920" s="7">
        <v>59.55</v>
      </c>
      <c r="BF920" s="7">
        <v>0</v>
      </c>
      <c r="BG920" s="7">
        <v>841630.32478288072</v>
      </c>
      <c r="BH920" s="7">
        <v>9386</v>
      </c>
      <c r="BI920" s="7">
        <v>425322</v>
      </c>
      <c r="BJ920" s="7">
        <v>5853737.4633333329</v>
      </c>
      <c r="BK920" s="7">
        <v>3251745.37</v>
      </c>
      <c r="BL920" s="7">
        <v>2635535.9733333332</v>
      </c>
      <c r="BM920" s="7">
        <v>5136896.4266666668</v>
      </c>
      <c r="BN920" s="130">
        <v>0.83299999999999996</v>
      </c>
      <c r="BO920" s="131">
        <v>3.5769099999999999E-4</v>
      </c>
      <c r="BP920" s="161">
        <v>9064.6942416121838</v>
      </c>
      <c r="BQ920" s="162">
        <v>20656366</v>
      </c>
      <c r="BR920" s="161">
        <v>473011</v>
      </c>
      <c r="BS920" s="163">
        <v>0</v>
      </c>
      <c r="BT920" s="163">
        <v>1812064.3602171242</v>
      </c>
      <c r="BU920" s="161">
        <v>24800825.170000002</v>
      </c>
      <c r="BV920" s="161">
        <v>192503.34</v>
      </c>
      <c r="BW920" s="165">
        <v>13905599.490217125</v>
      </c>
      <c r="BX920" s="161">
        <v>473011</v>
      </c>
    </row>
    <row r="921" spans="1:76" ht="14.45" x14ac:dyDescent="0.3">
      <c r="A921" s="164" t="s">
        <v>31</v>
      </c>
      <c r="B921" s="6" t="s">
        <v>93</v>
      </c>
      <c r="C921" s="6" t="s">
        <v>134</v>
      </c>
      <c r="D921" s="6" t="s">
        <v>44</v>
      </c>
      <c r="E921" s="6" t="s">
        <v>40</v>
      </c>
      <c r="F921" s="24" t="str">
        <f>+Tabela1[[#This Row],[WK]]&amp;Tabela1[[#This Row],[PK]]&amp;Tabela1[[#This Row],[GK]]</f>
        <v>121606</v>
      </c>
      <c r="G921" s="6" t="s">
        <v>901</v>
      </c>
      <c r="H921" s="7">
        <v>265289446.62879786</v>
      </c>
      <c r="I921" s="8">
        <v>1.371</v>
      </c>
      <c r="J921" s="7">
        <v>363711831.31999999</v>
      </c>
      <c r="K921" s="8">
        <v>7.0000000000000007E-2</v>
      </c>
      <c r="L921" s="7">
        <v>25459828.192400001</v>
      </c>
      <c r="M921" s="7">
        <v>17970836.192400001</v>
      </c>
      <c r="N921" s="9">
        <v>2.3996335144168937</v>
      </c>
      <c r="O921" s="7">
        <v>5014351</v>
      </c>
      <c r="P921" s="8">
        <v>1.2949999999999999</v>
      </c>
      <c r="Q921" s="7">
        <v>6493585</v>
      </c>
      <c r="R921" s="8">
        <v>1.6E-2</v>
      </c>
      <c r="S921" s="7">
        <v>103897.36</v>
      </c>
      <c r="T921" s="7">
        <v>47931.360000000001</v>
      </c>
      <c r="U921" s="9">
        <v>0.8564371225386842</v>
      </c>
      <c r="V921" s="7">
        <v>18018767.5524</v>
      </c>
      <c r="W921" s="9">
        <v>2.3881865945973457</v>
      </c>
      <c r="X921" s="7">
        <v>40778020.903166115</v>
      </c>
      <c r="Y921" s="7">
        <v>13984504</v>
      </c>
      <c r="Z921" s="7">
        <v>1088055.3600000001</v>
      </c>
      <c r="AA921" s="7">
        <v>1580677.5431661182</v>
      </c>
      <c r="AB921" s="7">
        <v>23684343</v>
      </c>
      <c r="AC921" s="7">
        <v>440441</v>
      </c>
      <c r="AD921" s="7">
        <v>22759253.350766115</v>
      </c>
      <c r="AE921" s="7">
        <v>0</v>
      </c>
      <c r="AF921" s="7">
        <v>25459828.192400001</v>
      </c>
      <c r="AG921" s="7">
        <v>103897.36</v>
      </c>
      <c r="AH921" s="7">
        <v>22759253.350766115</v>
      </c>
      <c r="AI921" s="7">
        <v>6252822</v>
      </c>
      <c r="AJ921" s="7">
        <v>38964</v>
      </c>
      <c r="AK921" s="7">
        <v>13886441</v>
      </c>
      <c r="AL921" s="7">
        <v>1227753</v>
      </c>
      <c r="AM921" s="7">
        <v>1049947</v>
      </c>
      <c r="AN921" s="7">
        <v>0</v>
      </c>
      <c r="AO921" s="7">
        <v>0</v>
      </c>
      <c r="AP921" s="7">
        <v>18824041</v>
      </c>
      <c r="AQ921" s="7">
        <v>1324768</v>
      </c>
      <c r="AR921" s="7">
        <v>7488992</v>
      </c>
      <c r="AS921" s="7">
        <v>55966</v>
      </c>
      <c r="AT921" s="7">
        <v>15701741</v>
      </c>
      <c r="AU921" s="7">
        <v>1020343</v>
      </c>
      <c r="AV921" s="7">
        <v>991848</v>
      </c>
      <c r="AW921" s="7">
        <v>0</v>
      </c>
      <c r="AX921" s="7">
        <v>0</v>
      </c>
      <c r="AY921" s="7">
        <v>21463371</v>
      </c>
      <c r="AZ921" s="7">
        <v>559576</v>
      </c>
      <c r="BA921" s="7">
        <v>1088055.3600000001</v>
      </c>
      <c r="BB921" s="7">
        <v>0</v>
      </c>
      <c r="BC921" s="7">
        <v>0</v>
      </c>
      <c r="BD921" s="7">
        <v>11699.52</v>
      </c>
      <c r="BE921" s="7">
        <v>0</v>
      </c>
      <c r="BF921" s="7">
        <v>0</v>
      </c>
      <c r="BG921" s="7">
        <v>1004737.5431661181</v>
      </c>
      <c r="BH921" s="7">
        <v>11205</v>
      </c>
      <c r="BI921" s="7">
        <v>575940</v>
      </c>
      <c r="BJ921" s="7">
        <v>7926764.8024999984</v>
      </c>
      <c r="BK921" s="7">
        <v>4119198.1866666656</v>
      </c>
      <c r="BL921" s="7">
        <v>1199021.82</v>
      </c>
      <c r="BM921" s="7">
        <v>12832222.823333332</v>
      </c>
      <c r="BN921" s="130">
        <v>0.67</v>
      </c>
      <c r="BO921" s="131">
        <v>4.225667E-4</v>
      </c>
      <c r="BP921" s="161">
        <v>10708.545526266576</v>
      </c>
      <c r="BQ921" s="162">
        <v>23684343</v>
      </c>
      <c r="BR921" s="161">
        <v>562697</v>
      </c>
      <c r="BS921" s="163">
        <v>0</v>
      </c>
      <c r="BT921" s="163">
        <v>2521554.6599999964</v>
      </c>
      <c r="BU921" s="161">
        <v>25459828.190000001</v>
      </c>
      <c r="BV921" s="161">
        <v>103897.36</v>
      </c>
      <c r="BW921" s="165">
        <v>25280808.009999998</v>
      </c>
      <c r="BX921" s="161">
        <v>562697</v>
      </c>
    </row>
    <row r="922" spans="1:76" ht="14.45" x14ac:dyDescent="0.3">
      <c r="A922" s="164" t="s">
        <v>31</v>
      </c>
      <c r="B922" s="6" t="s">
        <v>93</v>
      </c>
      <c r="C922" s="6" t="s">
        <v>134</v>
      </c>
      <c r="D922" s="6" t="s">
        <v>51</v>
      </c>
      <c r="E922" s="6" t="s">
        <v>36</v>
      </c>
      <c r="F922" s="24" t="str">
        <f>+Tabela1[[#This Row],[WK]]&amp;Tabela1[[#This Row],[PK]]&amp;Tabela1[[#This Row],[GK]]</f>
        <v>121607</v>
      </c>
      <c r="G922" s="6" t="s">
        <v>902</v>
      </c>
      <c r="H922" s="7">
        <v>136112376.64359838</v>
      </c>
      <c r="I922" s="8">
        <v>1.371</v>
      </c>
      <c r="J922" s="7">
        <v>186610068.38000003</v>
      </c>
      <c r="K922" s="8">
        <v>7.0000000000000007E-2</v>
      </c>
      <c r="L922" s="7">
        <v>13062704.786600003</v>
      </c>
      <c r="M922" s="7">
        <v>9247426.786600003</v>
      </c>
      <c r="N922" s="9">
        <v>2.4237884596089727</v>
      </c>
      <c r="O922" s="7">
        <v>2215429</v>
      </c>
      <c r="P922" s="8">
        <v>1.2949999999999999</v>
      </c>
      <c r="Q922" s="7">
        <v>2868981</v>
      </c>
      <c r="R922" s="8">
        <v>1.6E-2</v>
      </c>
      <c r="S922" s="7">
        <v>45903.696000000004</v>
      </c>
      <c r="T922" s="7">
        <v>6263.6960000000036</v>
      </c>
      <c r="U922" s="9">
        <v>0.15801453077699304</v>
      </c>
      <c r="V922" s="7">
        <v>9253690.4826000035</v>
      </c>
      <c r="W922" s="9">
        <v>2.4004895778846667</v>
      </c>
      <c r="X922" s="7">
        <v>29333056.756941818</v>
      </c>
      <c r="Y922" s="7">
        <v>12193179</v>
      </c>
      <c r="Z922" s="7">
        <v>656948.28</v>
      </c>
      <c r="AA922" s="7">
        <v>1045614.4769418202</v>
      </c>
      <c r="AB922" s="7">
        <v>15437315</v>
      </c>
      <c r="AC922" s="7">
        <v>0</v>
      </c>
      <c r="AD922" s="7">
        <v>20079366.274341818</v>
      </c>
      <c r="AE922" s="7">
        <v>0</v>
      </c>
      <c r="AF922" s="7">
        <v>13062704.786600003</v>
      </c>
      <c r="AG922" s="7">
        <v>45903.696000000004</v>
      </c>
      <c r="AH922" s="7">
        <v>20079366.274341818</v>
      </c>
      <c r="AI922" s="7">
        <v>3185510</v>
      </c>
      <c r="AJ922" s="7">
        <v>39174</v>
      </c>
      <c r="AK922" s="7">
        <v>8165529</v>
      </c>
      <c r="AL922" s="7">
        <v>157515</v>
      </c>
      <c r="AM922" s="7">
        <v>1026115</v>
      </c>
      <c r="AN922" s="7">
        <v>0</v>
      </c>
      <c r="AO922" s="7">
        <v>0</v>
      </c>
      <c r="AP922" s="7">
        <v>12622891</v>
      </c>
      <c r="AQ922" s="7">
        <v>680287</v>
      </c>
      <c r="AR922" s="7">
        <v>3815278</v>
      </c>
      <c r="AS922" s="7">
        <v>39640</v>
      </c>
      <c r="AT922" s="7">
        <v>9264216</v>
      </c>
      <c r="AU922" s="7">
        <v>732615</v>
      </c>
      <c r="AV922" s="7">
        <v>1005490</v>
      </c>
      <c r="AW922" s="7">
        <v>0</v>
      </c>
      <c r="AX922" s="7">
        <v>0</v>
      </c>
      <c r="AY922" s="7">
        <v>14250391</v>
      </c>
      <c r="AZ922" s="7">
        <v>285465</v>
      </c>
      <c r="BA922" s="7">
        <v>656948.28</v>
      </c>
      <c r="BB922" s="7">
        <v>0</v>
      </c>
      <c r="BC922" s="7">
        <v>0</v>
      </c>
      <c r="BD922" s="7">
        <v>7063.96</v>
      </c>
      <c r="BE922" s="7">
        <v>0</v>
      </c>
      <c r="BF922" s="7">
        <v>0</v>
      </c>
      <c r="BG922" s="7">
        <v>583653.47694182023</v>
      </c>
      <c r="BH922" s="7">
        <v>6509</v>
      </c>
      <c r="BI922" s="7">
        <v>461961</v>
      </c>
      <c r="BJ922" s="7">
        <v>6358077.8008333351</v>
      </c>
      <c r="BK922" s="7">
        <v>2702193.8066666685</v>
      </c>
      <c r="BL922" s="7">
        <v>2714825.7966666669</v>
      </c>
      <c r="BM922" s="7">
        <v>9193884.383333331</v>
      </c>
      <c r="BN922" s="130">
        <v>0.56599999999999995</v>
      </c>
      <c r="BO922" s="131">
        <v>2.7111170000000001E-4</v>
      </c>
      <c r="BP922" s="161">
        <v>6870.5579864404917</v>
      </c>
      <c r="BQ922" s="162">
        <v>15437315</v>
      </c>
      <c r="BR922" s="161">
        <v>326807</v>
      </c>
      <c r="BS922" s="163">
        <v>0</v>
      </c>
      <c r="BT922" s="163">
        <v>0</v>
      </c>
      <c r="BU922" s="161">
        <v>13062704.789999999</v>
      </c>
      <c r="BV922" s="161">
        <v>45903.7</v>
      </c>
      <c r="BW922" s="165">
        <v>20079366.27</v>
      </c>
      <c r="BX922" s="161">
        <v>326807</v>
      </c>
    </row>
    <row r="923" spans="1:76" ht="14.45" x14ac:dyDescent="0.3">
      <c r="A923" s="164" t="s">
        <v>31</v>
      </c>
      <c r="B923" s="6" t="s">
        <v>93</v>
      </c>
      <c r="C923" s="6" t="s">
        <v>134</v>
      </c>
      <c r="D923" s="6" t="s">
        <v>75</v>
      </c>
      <c r="E923" s="6" t="s">
        <v>36</v>
      </c>
      <c r="F923" s="24" t="str">
        <f>+Tabela1[[#This Row],[WK]]&amp;Tabela1[[#This Row],[PK]]&amp;Tabela1[[#This Row],[GK]]</f>
        <v>121608</v>
      </c>
      <c r="G923" s="6" t="s">
        <v>903</v>
      </c>
      <c r="H923" s="7">
        <v>448929953.05979896</v>
      </c>
      <c r="I923" s="8">
        <v>1.371</v>
      </c>
      <c r="J923" s="7">
        <v>615482965.64999998</v>
      </c>
      <c r="K923" s="8">
        <v>7.0000000000000007E-2</v>
      </c>
      <c r="L923" s="7">
        <v>43083807.5955</v>
      </c>
      <c r="M923" s="7">
        <v>26004465.5955</v>
      </c>
      <c r="N923" s="9">
        <v>1.5225683516086275</v>
      </c>
      <c r="O923" s="7">
        <v>5955339</v>
      </c>
      <c r="P923" s="8">
        <v>1.2949999999999999</v>
      </c>
      <c r="Q923" s="7">
        <v>7712164</v>
      </c>
      <c r="R923" s="8">
        <v>1.6E-2</v>
      </c>
      <c r="S923" s="7">
        <v>123394.624</v>
      </c>
      <c r="T923" s="7">
        <v>-496016.37599999999</v>
      </c>
      <c r="U923" s="9">
        <v>-0.80078716070589639</v>
      </c>
      <c r="V923" s="7">
        <v>25508449.219499998</v>
      </c>
      <c r="W923" s="9">
        <v>1.4412568625315014</v>
      </c>
      <c r="X923" s="7">
        <v>32845031.447860163</v>
      </c>
      <c r="Y923" s="7">
        <v>0</v>
      </c>
      <c r="Z923" s="7">
        <v>628818.56999999995</v>
      </c>
      <c r="AA923" s="7">
        <v>2181233.8778601624</v>
      </c>
      <c r="AB923" s="7">
        <v>26309358</v>
      </c>
      <c r="AC923" s="7">
        <v>3725621</v>
      </c>
      <c r="AD923" s="7">
        <v>7336582.228360163</v>
      </c>
      <c r="AE923" s="7">
        <v>0</v>
      </c>
      <c r="AF923" s="7">
        <v>43083807.5955</v>
      </c>
      <c r="AG923" s="7">
        <v>123394.624</v>
      </c>
      <c r="AH923" s="7">
        <v>7336582.228360163</v>
      </c>
      <c r="AI923" s="7">
        <v>14260142</v>
      </c>
      <c r="AJ923" s="7">
        <v>732649</v>
      </c>
      <c r="AK923" s="7">
        <v>5653733</v>
      </c>
      <c r="AL923" s="7">
        <v>847974</v>
      </c>
      <c r="AM923" s="7">
        <v>529847</v>
      </c>
      <c r="AN923" s="7">
        <v>0</v>
      </c>
      <c r="AO923" s="7">
        <v>0</v>
      </c>
      <c r="AP923" s="7">
        <v>20574073</v>
      </c>
      <c r="AQ923" s="7">
        <v>1650987</v>
      </c>
      <c r="AR923" s="7">
        <v>17079342</v>
      </c>
      <c r="AS923" s="7">
        <v>619411</v>
      </c>
      <c r="AT923" s="7">
        <v>6413028</v>
      </c>
      <c r="AU923" s="7">
        <v>210253</v>
      </c>
      <c r="AV923" s="7">
        <v>1038994</v>
      </c>
      <c r="AW923" s="7">
        <v>0</v>
      </c>
      <c r="AX923" s="7">
        <v>0</v>
      </c>
      <c r="AY923" s="7">
        <v>23278993</v>
      </c>
      <c r="AZ923" s="7">
        <v>703931</v>
      </c>
      <c r="BA923" s="7">
        <v>628818.56999999995</v>
      </c>
      <c r="BB923" s="7">
        <v>0</v>
      </c>
      <c r="BC923" s="7">
        <v>0</v>
      </c>
      <c r="BD923" s="7">
        <v>6761.49</v>
      </c>
      <c r="BE923" s="7">
        <v>0</v>
      </c>
      <c r="BF923" s="7">
        <v>0</v>
      </c>
      <c r="BG923" s="7">
        <v>1270425.8778601622</v>
      </c>
      <c r="BH923" s="7">
        <v>14168</v>
      </c>
      <c r="BI923" s="7">
        <v>910808</v>
      </c>
      <c r="BJ923" s="7">
        <v>12535559.624999996</v>
      </c>
      <c r="BK923" s="7">
        <v>9895800.34333333</v>
      </c>
      <c r="BL923" s="7">
        <v>1223019.24</v>
      </c>
      <c r="BM923" s="7">
        <v>8112998.6466666684</v>
      </c>
      <c r="BN923" s="130">
        <v>1.0629999999999999</v>
      </c>
      <c r="BO923" s="131">
        <v>4.7763079999999999E-4</v>
      </c>
      <c r="BP923" s="161">
        <v>12104.268315124084</v>
      </c>
      <c r="BQ923" s="162">
        <v>26309358</v>
      </c>
      <c r="BR923" s="161">
        <v>699399</v>
      </c>
      <c r="BS923" s="163">
        <v>0</v>
      </c>
      <c r="BT923" s="163">
        <v>2499566.4900000021</v>
      </c>
      <c r="BU923" s="161">
        <v>43083807.600000001</v>
      </c>
      <c r="BV923" s="161">
        <v>123394.62</v>
      </c>
      <c r="BW923" s="165">
        <v>9836148.7200000025</v>
      </c>
      <c r="BX923" s="161">
        <v>699399</v>
      </c>
    </row>
    <row r="924" spans="1:76" ht="14.45" x14ac:dyDescent="0.3">
      <c r="A924" s="164" t="s">
        <v>31</v>
      </c>
      <c r="B924" s="6" t="s">
        <v>93</v>
      </c>
      <c r="C924" s="6" t="s">
        <v>134</v>
      </c>
      <c r="D924" s="6" t="s">
        <v>77</v>
      </c>
      <c r="E924" s="6" t="s">
        <v>36</v>
      </c>
      <c r="F924" s="24" t="str">
        <f>+Tabela1[[#This Row],[WK]]&amp;Tabela1[[#This Row],[PK]]&amp;Tabela1[[#This Row],[GK]]</f>
        <v>121609</v>
      </c>
      <c r="G924" s="6" t="s">
        <v>904</v>
      </c>
      <c r="H924" s="7">
        <v>935192785.30020702</v>
      </c>
      <c r="I924" s="8">
        <v>1.371</v>
      </c>
      <c r="J924" s="7">
        <v>1282149308.6499999</v>
      </c>
      <c r="K924" s="8">
        <v>7.0000000000000007E-2</v>
      </c>
      <c r="L924" s="7">
        <v>89750451.605499998</v>
      </c>
      <c r="M924" s="7">
        <v>47794851.605499998</v>
      </c>
      <c r="N924" s="9">
        <v>1.1391769300284109</v>
      </c>
      <c r="O924" s="7">
        <v>94351679</v>
      </c>
      <c r="P924" s="8">
        <v>1.2949999999999999</v>
      </c>
      <c r="Q924" s="7">
        <v>122185424</v>
      </c>
      <c r="R924" s="8">
        <v>1.6E-2</v>
      </c>
      <c r="S924" s="7">
        <v>1954966.784</v>
      </c>
      <c r="T924" s="7">
        <v>-8355.2160000000149</v>
      </c>
      <c r="U924" s="9">
        <v>-4.2556524095385346E-3</v>
      </c>
      <c r="V924" s="7">
        <v>47786496.389499992</v>
      </c>
      <c r="W924" s="9">
        <v>1.088061687613826</v>
      </c>
      <c r="X924" s="7">
        <v>54712617.206489757</v>
      </c>
      <c r="Y924" s="7">
        <v>0</v>
      </c>
      <c r="Z924" s="7">
        <v>314065.65000000002</v>
      </c>
      <c r="AA924" s="7">
        <v>3258456.5564897554</v>
      </c>
      <c r="AB924" s="7">
        <v>50558171</v>
      </c>
      <c r="AC924" s="7">
        <v>581924</v>
      </c>
      <c r="AD924" s="7">
        <v>6926120.816989759</v>
      </c>
      <c r="AE924" s="7">
        <v>0</v>
      </c>
      <c r="AF924" s="7">
        <v>89750451.605499998</v>
      </c>
      <c r="AG924" s="7">
        <v>1954966.784</v>
      </c>
      <c r="AH924" s="7">
        <v>6926120.816989759</v>
      </c>
      <c r="AI924" s="7">
        <v>35030202</v>
      </c>
      <c r="AJ924" s="7">
        <v>2233099</v>
      </c>
      <c r="AK924" s="7">
        <v>3347888</v>
      </c>
      <c r="AL924" s="7">
        <v>0</v>
      </c>
      <c r="AM924" s="7">
        <v>1086465</v>
      </c>
      <c r="AN924" s="7">
        <v>0</v>
      </c>
      <c r="AO924" s="7">
        <v>0</v>
      </c>
      <c r="AP924" s="7">
        <v>40132079</v>
      </c>
      <c r="AQ924" s="7">
        <v>2951885</v>
      </c>
      <c r="AR924" s="7">
        <v>41955600</v>
      </c>
      <c r="AS924" s="7">
        <v>1963322</v>
      </c>
      <c r="AT924" s="7">
        <v>3850352</v>
      </c>
      <c r="AU924" s="7">
        <v>0</v>
      </c>
      <c r="AV924" s="7">
        <v>1188968</v>
      </c>
      <c r="AW924" s="7">
        <v>0</v>
      </c>
      <c r="AX924" s="7">
        <v>0</v>
      </c>
      <c r="AY924" s="7">
        <v>46023147</v>
      </c>
      <c r="AZ924" s="7">
        <v>1258641</v>
      </c>
      <c r="BA924" s="7">
        <v>314065.65000000002</v>
      </c>
      <c r="BB924" s="7">
        <v>0</v>
      </c>
      <c r="BC924" s="7">
        <v>0</v>
      </c>
      <c r="BD924" s="7">
        <v>3298.49</v>
      </c>
      <c r="BE924" s="7">
        <v>157.12</v>
      </c>
      <c r="BF924" s="7">
        <v>0</v>
      </c>
      <c r="BG924" s="7">
        <v>2368777.5564897554</v>
      </c>
      <c r="BH924" s="7">
        <v>26417</v>
      </c>
      <c r="BI924" s="7">
        <v>889679</v>
      </c>
      <c r="BJ924" s="7">
        <v>12244632.695833338</v>
      </c>
      <c r="BK924" s="7">
        <v>9666860.5533333384</v>
      </c>
      <c r="BL924" s="7">
        <v>900547.23</v>
      </c>
      <c r="BM924" s="7">
        <v>8509994.1099999994</v>
      </c>
      <c r="BN924" s="130">
        <v>1.036</v>
      </c>
      <c r="BO924" s="131">
        <v>1.0044351E-3</v>
      </c>
      <c r="BP924" s="161">
        <v>25454.181699873679</v>
      </c>
      <c r="BQ924" s="162">
        <v>50558171</v>
      </c>
      <c r="BR924" s="161">
        <v>1414959</v>
      </c>
      <c r="BS924" s="163">
        <v>0</v>
      </c>
      <c r="BT924" s="163">
        <v>3023449.7935102433</v>
      </c>
      <c r="BU924" s="161">
        <v>89750451.609999999</v>
      </c>
      <c r="BV924" s="161">
        <v>1954966.78</v>
      </c>
      <c r="BW924" s="165">
        <v>9949570.6135102436</v>
      </c>
      <c r="BX924" s="161">
        <v>1414959</v>
      </c>
    </row>
    <row r="925" spans="1:76" ht="14.45" x14ac:dyDescent="0.3">
      <c r="A925" s="164" t="s">
        <v>31</v>
      </c>
      <c r="B925" s="6" t="s">
        <v>93</v>
      </c>
      <c r="C925" s="6" t="s">
        <v>134</v>
      </c>
      <c r="D925" s="6" t="s">
        <v>90</v>
      </c>
      <c r="E925" s="6" t="s">
        <v>40</v>
      </c>
      <c r="F925" s="24" t="str">
        <f>+Tabela1[[#This Row],[WK]]&amp;Tabela1[[#This Row],[PK]]&amp;Tabela1[[#This Row],[GK]]</f>
        <v>121610</v>
      </c>
      <c r="G925" s="6" t="s">
        <v>905</v>
      </c>
      <c r="H925" s="7">
        <v>450845018.06919998</v>
      </c>
      <c r="I925" s="8">
        <v>1.371</v>
      </c>
      <c r="J925" s="7">
        <v>618108519.76999998</v>
      </c>
      <c r="K925" s="8">
        <v>7.0000000000000007E-2</v>
      </c>
      <c r="L925" s="7">
        <v>43267596.383900002</v>
      </c>
      <c r="M925" s="7">
        <v>26426350.383900002</v>
      </c>
      <c r="N925" s="9">
        <v>1.5691446098406259</v>
      </c>
      <c r="O925" s="7">
        <v>9539812</v>
      </c>
      <c r="P925" s="8">
        <v>1.2949999999999999</v>
      </c>
      <c r="Q925" s="7">
        <v>12354057</v>
      </c>
      <c r="R925" s="8">
        <v>1.6E-2</v>
      </c>
      <c r="S925" s="7">
        <v>197664.91200000001</v>
      </c>
      <c r="T925" s="7">
        <v>-96084.087999999989</v>
      </c>
      <c r="U925" s="9">
        <v>-0.3270958811774678</v>
      </c>
      <c r="V925" s="7">
        <v>26330266.295900002</v>
      </c>
      <c r="W925" s="9">
        <v>1.5366369407111005</v>
      </c>
      <c r="X925" s="7">
        <v>53814879.292627543</v>
      </c>
      <c r="Y925" s="7">
        <v>12210790</v>
      </c>
      <c r="Z925" s="7">
        <v>927904.71</v>
      </c>
      <c r="AA925" s="7">
        <v>2271884.5826275465</v>
      </c>
      <c r="AB925" s="7">
        <v>37261323</v>
      </c>
      <c r="AC925" s="7">
        <v>1142977</v>
      </c>
      <c r="AD925" s="7">
        <v>27484612.996727541</v>
      </c>
      <c r="AE925" s="7">
        <v>0</v>
      </c>
      <c r="AF925" s="7">
        <v>43267596.383900002</v>
      </c>
      <c r="AG925" s="7">
        <v>197664.91200000001</v>
      </c>
      <c r="AH925" s="7">
        <v>27484612.996727541</v>
      </c>
      <c r="AI925" s="7">
        <v>14061347</v>
      </c>
      <c r="AJ925" s="7">
        <v>341865</v>
      </c>
      <c r="AK925" s="7">
        <v>15137034</v>
      </c>
      <c r="AL925" s="7">
        <v>1693010</v>
      </c>
      <c r="AM925" s="7">
        <v>801074</v>
      </c>
      <c r="AN925" s="7">
        <v>0</v>
      </c>
      <c r="AO925" s="7">
        <v>0</v>
      </c>
      <c r="AP925" s="7">
        <v>29560874</v>
      </c>
      <c r="AQ925" s="7">
        <v>1722597</v>
      </c>
      <c r="AR925" s="7">
        <v>16841246</v>
      </c>
      <c r="AS925" s="7">
        <v>293749</v>
      </c>
      <c r="AT925" s="7">
        <v>16735927</v>
      </c>
      <c r="AU925" s="7">
        <v>299139</v>
      </c>
      <c r="AV925" s="7">
        <v>870273</v>
      </c>
      <c r="AW925" s="7">
        <v>0</v>
      </c>
      <c r="AX925" s="7">
        <v>0</v>
      </c>
      <c r="AY925" s="7">
        <v>33617228</v>
      </c>
      <c r="AZ925" s="7">
        <v>744480</v>
      </c>
      <c r="BA925" s="7">
        <v>927904.71</v>
      </c>
      <c r="BB925" s="7">
        <v>0</v>
      </c>
      <c r="BC925" s="7">
        <v>0</v>
      </c>
      <c r="BD925" s="7">
        <v>9977.4699999999993</v>
      </c>
      <c r="BE925" s="7">
        <v>0</v>
      </c>
      <c r="BF925" s="7">
        <v>0</v>
      </c>
      <c r="BG925" s="7">
        <v>1523022.5826275465</v>
      </c>
      <c r="BH925" s="7">
        <v>16985</v>
      </c>
      <c r="BI925" s="7">
        <v>748862</v>
      </c>
      <c r="BJ925" s="7">
        <v>10306656.5275</v>
      </c>
      <c r="BK925" s="7">
        <v>6648592.5533333328</v>
      </c>
      <c r="BL925" s="7">
        <v>1766608.7433333334</v>
      </c>
      <c r="BM925" s="7">
        <v>11099038.410000002</v>
      </c>
      <c r="BN925" s="130">
        <v>0.78400000000000003</v>
      </c>
      <c r="BO925" s="131">
        <v>6.0719690000000004E-4</v>
      </c>
      <c r="BP925" s="161">
        <v>15386.968293791806</v>
      </c>
      <c r="BQ925" s="162">
        <v>37261323</v>
      </c>
      <c r="BR925" s="161">
        <v>845358</v>
      </c>
      <c r="BS925" s="163">
        <v>0</v>
      </c>
      <c r="BT925" s="163">
        <v>2797525.7073724568</v>
      </c>
      <c r="BU925" s="161">
        <v>43267596.380000003</v>
      </c>
      <c r="BV925" s="161">
        <v>197664.91</v>
      </c>
      <c r="BW925" s="165">
        <v>30282138.707372457</v>
      </c>
      <c r="BX925" s="161">
        <v>845358</v>
      </c>
    </row>
    <row r="926" spans="1:76" ht="14.45" x14ac:dyDescent="0.3">
      <c r="A926" s="164" t="s">
        <v>31</v>
      </c>
      <c r="B926" s="6" t="s">
        <v>93</v>
      </c>
      <c r="C926" s="6" t="s">
        <v>134</v>
      </c>
      <c r="D926" s="6" t="s">
        <v>92</v>
      </c>
      <c r="E926" s="6" t="s">
        <v>36</v>
      </c>
      <c r="F926" s="24" t="str">
        <f>+Tabela1[[#This Row],[WK]]&amp;Tabela1[[#This Row],[PK]]&amp;Tabela1[[#This Row],[GK]]</f>
        <v>121611</v>
      </c>
      <c r="G926" s="6" t="s">
        <v>906</v>
      </c>
      <c r="H926" s="7">
        <v>325438968.71639889</v>
      </c>
      <c r="I926" s="8">
        <v>1.371</v>
      </c>
      <c r="J926" s="7">
        <v>446176826.11000001</v>
      </c>
      <c r="K926" s="8">
        <v>7.0000000000000007E-2</v>
      </c>
      <c r="L926" s="7">
        <v>31232377.827700004</v>
      </c>
      <c r="M926" s="7">
        <v>20542888.827700004</v>
      </c>
      <c r="N926" s="9">
        <v>1.9217839905817766</v>
      </c>
      <c r="O926" s="7">
        <v>12177209</v>
      </c>
      <c r="P926" s="8">
        <v>1.2949999999999999</v>
      </c>
      <c r="Q926" s="7">
        <v>15769486</v>
      </c>
      <c r="R926" s="8">
        <v>1.6E-2</v>
      </c>
      <c r="S926" s="7">
        <v>252311.77600000001</v>
      </c>
      <c r="T926" s="7">
        <v>-140285.22399999999</v>
      </c>
      <c r="U926" s="9">
        <v>-0.35732627605407069</v>
      </c>
      <c r="V926" s="7">
        <v>20402603.603700005</v>
      </c>
      <c r="W926" s="9">
        <v>1.8410436089108138</v>
      </c>
      <c r="X926" s="7">
        <v>23933579.337593697</v>
      </c>
      <c r="Y926" s="7">
        <v>1509249</v>
      </c>
      <c r="Z926" s="7">
        <v>404889.44999999995</v>
      </c>
      <c r="AA926" s="7">
        <v>1452743.8875936982</v>
      </c>
      <c r="AB926" s="7">
        <v>16556524</v>
      </c>
      <c r="AC926" s="7">
        <v>4010173</v>
      </c>
      <c r="AD926" s="7">
        <v>4010173</v>
      </c>
      <c r="AE926" s="7">
        <v>0</v>
      </c>
      <c r="AF926" s="7">
        <v>31232377.827700004</v>
      </c>
      <c r="AG926" s="7">
        <v>252311.77600000001</v>
      </c>
      <c r="AH926" s="7">
        <v>4010173</v>
      </c>
      <c r="AI926" s="7">
        <v>8925030</v>
      </c>
      <c r="AJ926" s="7">
        <v>747749</v>
      </c>
      <c r="AK926" s="7">
        <v>5702601</v>
      </c>
      <c r="AL926" s="7">
        <v>0</v>
      </c>
      <c r="AM926" s="7">
        <v>521436</v>
      </c>
      <c r="AN926" s="7">
        <v>0</v>
      </c>
      <c r="AO926" s="7">
        <v>0</v>
      </c>
      <c r="AP926" s="7">
        <v>13593528</v>
      </c>
      <c r="AQ926" s="7">
        <v>1117898</v>
      </c>
      <c r="AR926" s="7">
        <v>10689489</v>
      </c>
      <c r="AS926" s="7">
        <v>392597</v>
      </c>
      <c r="AT926" s="7">
        <v>6959348</v>
      </c>
      <c r="AU926" s="7">
        <v>0</v>
      </c>
      <c r="AV926" s="7">
        <v>630812</v>
      </c>
      <c r="AW926" s="7">
        <v>0</v>
      </c>
      <c r="AX926" s="7">
        <v>0</v>
      </c>
      <c r="AY926" s="7">
        <v>15470628</v>
      </c>
      <c r="AZ926" s="7">
        <v>483344</v>
      </c>
      <c r="BA926" s="7">
        <v>404889.44999999995</v>
      </c>
      <c r="BB926" s="7">
        <v>0</v>
      </c>
      <c r="BC926" s="7">
        <v>30.6</v>
      </c>
      <c r="BD926" s="7">
        <v>4172.7</v>
      </c>
      <c r="BE926" s="7">
        <v>157.9</v>
      </c>
      <c r="BF926" s="7">
        <v>0</v>
      </c>
      <c r="BG926" s="7">
        <v>943762.88759369822</v>
      </c>
      <c r="BH926" s="7">
        <v>10525</v>
      </c>
      <c r="BI926" s="7">
        <v>508981</v>
      </c>
      <c r="BJ926" s="7">
        <v>7005158.0816666661</v>
      </c>
      <c r="BK926" s="7">
        <v>3716744.7733333325</v>
      </c>
      <c r="BL926" s="7">
        <v>3139774.0366666666</v>
      </c>
      <c r="BM926" s="7">
        <v>6874105.1599999992</v>
      </c>
      <c r="BN926" s="130">
        <v>0.95699999999999996</v>
      </c>
      <c r="BO926" s="131">
        <v>3.8324849999999999E-4</v>
      </c>
      <c r="BP926" s="161">
        <v>9712.0294705661654</v>
      </c>
      <c r="BQ926" s="162">
        <v>16556524</v>
      </c>
      <c r="BR926" s="161">
        <v>517210</v>
      </c>
      <c r="BS926" s="163">
        <v>0</v>
      </c>
      <c r="BT926" s="163">
        <v>2648565.3962999955</v>
      </c>
      <c r="BU926" s="161">
        <v>31232377.829999998</v>
      </c>
      <c r="BV926" s="161">
        <v>252311.78</v>
      </c>
      <c r="BW926" s="165">
        <v>6658738.3962999955</v>
      </c>
      <c r="BX926" s="161">
        <v>517210</v>
      </c>
    </row>
    <row r="927" spans="1:76" ht="14.45" x14ac:dyDescent="0.3">
      <c r="A927" s="164" t="s">
        <v>31</v>
      </c>
      <c r="B927" s="6" t="s">
        <v>93</v>
      </c>
      <c r="C927" s="6" t="s">
        <v>134</v>
      </c>
      <c r="D927" s="6" t="s">
        <v>93</v>
      </c>
      <c r="E927" s="6" t="s">
        <v>36</v>
      </c>
      <c r="F927" s="24" t="str">
        <f>+Tabela1[[#This Row],[WK]]&amp;Tabela1[[#This Row],[PK]]&amp;Tabela1[[#This Row],[GK]]</f>
        <v>121612</v>
      </c>
      <c r="G927" s="6" t="s">
        <v>907</v>
      </c>
      <c r="H927" s="7">
        <v>68454565.931600049</v>
      </c>
      <c r="I927" s="8">
        <v>1.371</v>
      </c>
      <c r="J927" s="7">
        <v>93851209.88000001</v>
      </c>
      <c r="K927" s="8">
        <v>7.0000000000000007E-2</v>
      </c>
      <c r="L927" s="7">
        <v>6569584.6916000014</v>
      </c>
      <c r="M927" s="7">
        <v>4739668.6916000014</v>
      </c>
      <c r="N927" s="9">
        <v>2.5901017815025398</v>
      </c>
      <c r="O927" s="7">
        <v>694749</v>
      </c>
      <c r="P927" s="8">
        <v>1.2949999999999999</v>
      </c>
      <c r="Q927" s="7">
        <v>899700</v>
      </c>
      <c r="R927" s="8">
        <v>1.6E-2</v>
      </c>
      <c r="S927" s="7">
        <v>14395.2</v>
      </c>
      <c r="T927" s="7">
        <v>-928.79999999999927</v>
      </c>
      <c r="U927" s="9">
        <v>-6.0610806577916947E-2</v>
      </c>
      <c r="V927" s="7">
        <v>4738739.8916000016</v>
      </c>
      <c r="W927" s="9">
        <v>2.5680886451626899</v>
      </c>
      <c r="X927" s="7">
        <v>11593571.385796364</v>
      </c>
      <c r="Y927" s="7">
        <v>5434451</v>
      </c>
      <c r="Z927" s="7">
        <v>212309.23499999999</v>
      </c>
      <c r="AA927" s="7">
        <v>659711.15079636278</v>
      </c>
      <c r="AB927" s="7">
        <v>4350829</v>
      </c>
      <c r="AC927" s="7">
        <v>936271</v>
      </c>
      <c r="AD927" s="7">
        <v>6854831.4941963628</v>
      </c>
      <c r="AE927" s="7">
        <v>0</v>
      </c>
      <c r="AF927" s="7">
        <v>6569584.6916000014</v>
      </c>
      <c r="AG927" s="7">
        <v>14395.2</v>
      </c>
      <c r="AH927" s="7">
        <v>6854831.4941963628</v>
      </c>
      <c r="AI927" s="7">
        <v>1527861</v>
      </c>
      <c r="AJ927" s="7">
        <v>4842</v>
      </c>
      <c r="AK927" s="7">
        <v>5346167</v>
      </c>
      <c r="AL927" s="7">
        <v>0</v>
      </c>
      <c r="AM927" s="7">
        <v>1165910</v>
      </c>
      <c r="AN927" s="7">
        <v>0</v>
      </c>
      <c r="AO927" s="7">
        <v>0</v>
      </c>
      <c r="AP927" s="7">
        <v>3316356</v>
      </c>
      <c r="AQ927" s="7">
        <v>234719</v>
      </c>
      <c r="AR927" s="7">
        <v>1829916</v>
      </c>
      <c r="AS927" s="7">
        <v>15324</v>
      </c>
      <c r="AT927" s="7">
        <v>5861501</v>
      </c>
      <c r="AU927" s="7">
        <v>465866</v>
      </c>
      <c r="AV927" s="7">
        <v>1070022</v>
      </c>
      <c r="AW927" s="7">
        <v>0</v>
      </c>
      <c r="AX927" s="7">
        <v>0</v>
      </c>
      <c r="AY927" s="7">
        <v>3776750</v>
      </c>
      <c r="AZ927" s="7">
        <v>97318</v>
      </c>
      <c r="BA927" s="7">
        <v>212309.23499999999</v>
      </c>
      <c r="BB927" s="7">
        <v>0</v>
      </c>
      <c r="BC927" s="7">
        <v>0</v>
      </c>
      <c r="BD927" s="7">
        <v>2263.38</v>
      </c>
      <c r="BE927" s="7">
        <v>39.03</v>
      </c>
      <c r="BF927" s="7">
        <v>0</v>
      </c>
      <c r="BG927" s="7">
        <v>333926.15079636278</v>
      </c>
      <c r="BH927" s="7">
        <v>3724</v>
      </c>
      <c r="BI927" s="7">
        <v>325785</v>
      </c>
      <c r="BJ927" s="7">
        <v>4483793.2125000004</v>
      </c>
      <c r="BK927" s="7">
        <v>1770811.0933333337</v>
      </c>
      <c r="BL927" s="7">
        <v>2403955.71</v>
      </c>
      <c r="BM927" s="7">
        <v>6044017.0566666657</v>
      </c>
      <c r="BN927" s="130">
        <v>0.60199999999999998</v>
      </c>
      <c r="BO927" s="131">
        <v>1.3303060000000001E-4</v>
      </c>
      <c r="BP927" s="161">
        <v>3370.7455739504903</v>
      </c>
      <c r="BQ927" s="162">
        <v>4350829</v>
      </c>
      <c r="BR927" s="161">
        <v>189057</v>
      </c>
      <c r="BS927" s="163">
        <v>0</v>
      </c>
      <c r="BT927" s="163">
        <v>866942.45999999903</v>
      </c>
      <c r="BU927" s="161">
        <v>6569584.6900000004</v>
      </c>
      <c r="BV927" s="161">
        <v>14395.2</v>
      </c>
      <c r="BW927" s="165">
        <v>7721773.9499999993</v>
      </c>
      <c r="BX927" s="161">
        <v>189057</v>
      </c>
    </row>
    <row r="928" spans="1:76" ht="14.45" x14ac:dyDescent="0.3">
      <c r="A928" s="164" t="s">
        <v>31</v>
      </c>
      <c r="B928" s="6" t="s">
        <v>93</v>
      </c>
      <c r="C928" s="6" t="s">
        <v>134</v>
      </c>
      <c r="D928" s="6" t="s">
        <v>95</v>
      </c>
      <c r="E928" s="6" t="s">
        <v>40</v>
      </c>
      <c r="F928" s="24" t="str">
        <f>+Tabela1[[#This Row],[WK]]&amp;Tabela1[[#This Row],[PK]]&amp;Tabela1[[#This Row],[GK]]</f>
        <v>121613</v>
      </c>
      <c r="G928" s="6" t="s">
        <v>908</v>
      </c>
      <c r="H928" s="7">
        <v>353692040.43739897</v>
      </c>
      <c r="I928" s="8">
        <v>1.371</v>
      </c>
      <c r="J928" s="7">
        <v>484911787.44</v>
      </c>
      <c r="K928" s="8">
        <v>7.0000000000000007E-2</v>
      </c>
      <c r="L928" s="7">
        <v>33943825.120800003</v>
      </c>
      <c r="M928" s="7">
        <v>22519015.120800003</v>
      </c>
      <c r="N928" s="9">
        <v>1.9710625490314502</v>
      </c>
      <c r="O928" s="7">
        <v>8483485</v>
      </c>
      <c r="P928" s="8">
        <v>1.2949999999999999</v>
      </c>
      <c r="Q928" s="7">
        <v>10986113</v>
      </c>
      <c r="R928" s="8">
        <v>1.6E-2</v>
      </c>
      <c r="S928" s="7">
        <v>175777.80799999999</v>
      </c>
      <c r="T928" s="7">
        <v>-371947.19200000004</v>
      </c>
      <c r="U928" s="9">
        <v>-0.67907652928020457</v>
      </c>
      <c r="V928" s="7">
        <v>22147067.928800002</v>
      </c>
      <c r="W928" s="9">
        <v>1.8498227759451111</v>
      </c>
      <c r="X928" s="7">
        <v>40820592.383140713</v>
      </c>
      <c r="Y928" s="7">
        <v>5865032</v>
      </c>
      <c r="Z928" s="7">
        <v>491706.03500000003</v>
      </c>
      <c r="AA928" s="7">
        <v>2125246.3481407124</v>
      </c>
      <c r="AB928" s="7">
        <v>30090613</v>
      </c>
      <c r="AC928" s="7">
        <v>2247995</v>
      </c>
      <c r="AD928" s="7">
        <v>18673524.454340711</v>
      </c>
      <c r="AE928" s="7">
        <v>0</v>
      </c>
      <c r="AF928" s="7">
        <v>33943825.120800003</v>
      </c>
      <c r="AG928" s="7">
        <v>175777.80799999999</v>
      </c>
      <c r="AH928" s="7">
        <v>18673524.454340711</v>
      </c>
      <c r="AI928" s="7">
        <v>9538975</v>
      </c>
      <c r="AJ928" s="7">
        <v>517501</v>
      </c>
      <c r="AK928" s="7">
        <v>10061843</v>
      </c>
      <c r="AL928" s="7">
        <v>910020</v>
      </c>
      <c r="AM928" s="7">
        <v>710287</v>
      </c>
      <c r="AN928" s="7">
        <v>0</v>
      </c>
      <c r="AO928" s="7">
        <v>0</v>
      </c>
      <c r="AP928" s="7">
        <v>23144939</v>
      </c>
      <c r="AQ928" s="7">
        <v>1519703</v>
      </c>
      <c r="AR928" s="7">
        <v>11424810</v>
      </c>
      <c r="AS928" s="7">
        <v>547725</v>
      </c>
      <c r="AT928" s="7">
        <v>10823559</v>
      </c>
      <c r="AU928" s="7">
        <v>591070</v>
      </c>
      <c r="AV928" s="7">
        <v>1130085</v>
      </c>
      <c r="AW928" s="7">
        <v>0</v>
      </c>
      <c r="AX928" s="7">
        <v>0</v>
      </c>
      <c r="AY928" s="7">
        <v>26448424</v>
      </c>
      <c r="AZ928" s="7">
        <v>665004</v>
      </c>
      <c r="BA928" s="7">
        <v>491706.03500000003</v>
      </c>
      <c r="BB928" s="7">
        <v>0</v>
      </c>
      <c r="BC928" s="7">
        <v>63.59</v>
      </c>
      <c r="BD928" s="7">
        <v>5073.8599999999997</v>
      </c>
      <c r="BE928" s="7">
        <v>2.67</v>
      </c>
      <c r="BF928" s="7">
        <v>0</v>
      </c>
      <c r="BG928" s="7">
        <v>1172059.3481407124</v>
      </c>
      <c r="BH928" s="7">
        <v>13071</v>
      </c>
      <c r="BI928" s="7">
        <v>953187</v>
      </c>
      <c r="BJ928" s="7">
        <v>13118808.748333333</v>
      </c>
      <c r="BK928" s="7">
        <v>7740481.8599999994</v>
      </c>
      <c r="BL928" s="7">
        <v>5756904.8700000001</v>
      </c>
      <c r="BM928" s="7">
        <v>9999497.8133333325</v>
      </c>
      <c r="BN928" s="130">
        <v>0.86299999999999999</v>
      </c>
      <c r="BO928" s="131">
        <v>4.6868799999999998E-4</v>
      </c>
      <c r="BP928" s="161">
        <v>11877.150700019673</v>
      </c>
      <c r="BQ928" s="162">
        <v>30090613</v>
      </c>
      <c r="BR928" s="161">
        <v>639746</v>
      </c>
      <c r="BS928" s="163">
        <v>0</v>
      </c>
      <c r="BT928" s="163">
        <v>2477295.616859287</v>
      </c>
      <c r="BU928" s="161">
        <v>33943825.119999997</v>
      </c>
      <c r="BV928" s="161">
        <v>175777.81</v>
      </c>
      <c r="BW928" s="165">
        <v>21150820.066859286</v>
      </c>
      <c r="BX928" s="161">
        <v>639746</v>
      </c>
    </row>
    <row r="929" spans="1:76" ht="14.45" x14ac:dyDescent="0.3">
      <c r="A929" s="164" t="s">
        <v>31</v>
      </c>
      <c r="B929" s="6" t="s">
        <v>93</v>
      </c>
      <c r="C929" s="6" t="s">
        <v>134</v>
      </c>
      <c r="D929" s="6" t="s">
        <v>97</v>
      </c>
      <c r="E929" s="6" t="s">
        <v>40</v>
      </c>
      <c r="F929" s="24" t="str">
        <f>+Tabela1[[#This Row],[WK]]&amp;Tabela1[[#This Row],[PK]]&amp;Tabela1[[#This Row],[GK]]</f>
        <v>121614</v>
      </c>
      <c r="G929" s="6" t="s">
        <v>909</v>
      </c>
      <c r="H929" s="7">
        <v>273687933.29879832</v>
      </c>
      <c r="I929" s="8">
        <v>1.371</v>
      </c>
      <c r="J929" s="7">
        <v>375226156.56</v>
      </c>
      <c r="K929" s="8">
        <v>7.0000000000000007E-2</v>
      </c>
      <c r="L929" s="7">
        <v>26265830.959200002</v>
      </c>
      <c r="M929" s="7">
        <v>17155335.959200002</v>
      </c>
      <c r="N929" s="9">
        <v>1.8830300613962252</v>
      </c>
      <c r="O929" s="7">
        <v>8365882</v>
      </c>
      <c r="P929" s="8">
        <v>1.2949999999999999</v>
      </c>
      <c r="Q929" s="7">
        <v>10833817</v>
      </c>
      <c r="R929" s="8">
        <v>1.6E-2</v>
      </c>
      <c r="S929" s="7">
        <v>173341.07200000001</v>
      </c>
      <c r="T929" s="7">
        <v>31646.072000000015</v>
      </c>
      <c r="U929" s="9">
        <v>0.22333936977310431</v>
      </c>
      <c r="V929" s="7">
        <v>17186982.031200003</v>
      </c>
      <c r="W929" s="9">
        <v>1.8576123092154402</v>
      </c>
      <c r="X929" s="7">
        <v>49417938.519298837</v>
      </c>
      <c r="Y929" s="7">
        <v>17794550</v>
      </c>
      <c r="Z929" s="7">
        <v>1153700.3400000001</v>
      </c>
      <c r="AA929" s="7">
        <v>2151755.1792988405</v>
      </c>
      <c r="AB929" s="7">
        <v>28317933</v>
      </c>
      <c r="AC929" s="7">
        <v>0</v>
      </c>
      <c r="AD929" s="7">
        <v>32230956.488098834</v>
      </c>
      <c r="AE929" s="7">
        <v>0</v>
      </c>
      <c r="AF929" s="7">
        <v>26265830.959200002</v>
      </c>
      <c r="AG929" s="7">
        <v>173341.07200000001</v>
      </c>
      <c r="AH929" s="7">
        <v>32230956.488098834</v>
      </c>
      <c r="AI929" s="7">
        <v>7606672</v>
      </c>
      <c r="AJ929" s="7">
        <v>101545</v>
      </c>
      <c r="AK929" s="7">
        <v>13822153</v>
      </c>
      <c r="AL929" s="7">
        <v>1568124</v>
      </c>
      <c r="AM929" s="7">
        <v>1267527</v>
      </c>
      <c r="AN929" s="7">
        <v>0</v>
      </c>
      <c r="AO929" s="7">
        <v>0</v>
      </c>
      <c r="AP929" s="7">
        <v>21744287</v>
      </c>
      <c r="AQ929" s="7">
        <v>1682814</v>
      </c>
      <c r="AR929" s="7">
        <v>9110495</v>
      </c>
      <c r="AS929" s="7">
        <v>141695</v>
      </c>
      <c r="AT929" s="7">
        <v>16073217</v>
      </c>
      <c r="AU929" s="7">
        <v>1073468</v>
      </c>
      <c r="AV929" s="7">
        <v>1210834</v>
      </c>
      <c r="AW929" s="7">
        <v>0</v>
      </c>
      <c r="AX929" s="7">
        <v>0</v>
      </c>
      <c r="AY929" s="7">
        <v>24909672</v>
      </c>
      <c r="AZ929" s="7">
        <v>713662</v>
      </c>
      <c r="BA929" s="7">
        <v>1153700.3400000001</v>
      </c>
      <c r="BB929" s="7">
        <v>0</v>
      </c>
      <c r="BC929" s="7">
        <v>97.71</v>
      </c>
      <c r="BD929" s="7">
        <v>12079.68</v>
      </c>
      <c r="BE929" s="7">
        <v>0</v>
      </c>
      <c r="BF929" s="7">
        <v>0</v>
      </c>
      <c r="BG929" s="7">
        <v>1107946.1792988405</v>
      </c>
      <c r="BH929" s="7">
        <v>12356</v>
      </c>
      <c r="BI929" s="7">
        <v>1043809</v>
      </c>
      <c r="BJ929" s="7">
        <v>14366085.664166665</v>
      </c>
      <c r="BK929" s="7">
        <v>9466787.883333331</v>
      </c>
      <c r="BL929" s="7">
        <v>2438332.9766666666</v>
      </c>
      <c r="BM929" s="7">
        <v>14720525.17</v>
      </c>
      <c r="BN929" s="130">
        <v>0.63100000000000001</v>
      </c>
      <c r="BO929" s="131">
        <v>4.7345180000000001E-4</v>
      </c>
      <c r="BP929" s="161">
        <v>11998.213393533475</v>
      </c>
      <c r="BQ929" s="162">
        <v>28317933</v>
      </c>
      <c r="BR929" s="161">
        <v>617264</v>
      </c>
      <c r="BS929" s="163">
        <v>0</v>
      </c>
      <c r="BT929" s="163">
        <v>0</v>
      </c>
      <c r="BU929" s="161">
        <v>26265830.960000001</v>
      </c>
      <c r="BV929" s="161">
        <v>173341.07</v>
      </c>
      <c r="BW929" s="165">
        <v>32230956.489999998</v>
      </c>
      <c r="BX929" s="161">
        <v>617264</v>
      </c>
    </row>
    <row r="930" spans="1:76" ht="14.45" x14ac:dyDescent="0.3">
      <c r="A930" s="164" t="s">
        <v>31</v>
      </c>
      <c r="B930" s="6" t="s">
        <v>93</v>
      </c>
      <c r="C930" s="6" t="s">
        <v>134</v>
      </c>
      <c r="D930" s="6" t="s">
        <v>130</v>
      </c>
      <c r="E930" s="6" t="s">
        <v>40</v>
      </c>
      <c r="F930" s="24" t="str">
        <f>+Tabela1[[#This Row],[WK]]&amp;Tabela1[[#This Row],[PK]]&amp;Tabela1[[#This Row],[GK]]</f>
        <v>121615</v>
      </c>
      <c r="G930" s="6" t="s">
        <v>910</v>
      </c>
      <c r="H930" s="7">
        <v>506530303.71399844</v>
      </c>
      <c r="I930" s="8">
        <v>1.371</v>
      </c>
      <c r="J930" s="7">
        <v>694453046.39999986</v>
      </c>
      <c r="K930" s="8">
        <v>7.0000000000000007E-2</v>
      </c>
      <c r="L930" s="7">
        <v>48611713.247999996</v>
      </c>
      <c r="M930" s="7">
        <v>29678409.247999996</v>
      </c>
      <c r="N930" s="9">
        <v>1.5675240437696452</v>
      </c>
      <c r="O930" s="7">
        <v>78951997</v>
      </c>
      <c r="P930" s="8">
        <v>1.2949999999999999</v>
      </c>
      <c r="Q930" s="7">
        <v>102242836</v>
      </c>
      <c r="R930" s="8">
        <v>1.6E-2</v>
      </c>
      <c r="S930" s="7">
        <v>1635885.3759999999</v>
      </c>
      <c r="T930" s="7">
        <v>52306.375999999931</v>
      </c>
      <c r="U930" s="9">
        <v>3.30304809548497E-2</v>
      </c>
      <c r="V930" s="7">
        <v>29730715.623999998</v>
      </c>
      <c r="W930" s="9">
        <v>1.4490854007404534</v>
      </c>
      <c r="X930" s="7">
        <v>44867307.350328982</v>
      </c>
      <c r="Y930" s="7">
        <v>2272298</v>
      </c>
      <c r="Z930" s="7">
        <v>6396.54</v>
      </c>
      <c r="AA930" s="7">
        <v>2931568.8103289809</v>
      </c>
      <c r="AB930" s="7">
        <v>33651805</v>
      </c>
      <c r="AC930" s="7">
        <v>6005239</v>
      </c>
      <c r="AD930" s="7">
        <v>15136591.726328986</v>
      </c>
      <c r="AE930" s="7">
        <v>0</v>
      </c>
      <c r="AF930" s="7">
        <v>48611713.247999996</v>
      </c>
      <c r="AG930" s="7">
        <v>1635885.3759999999</v>
      </c>
      <c r="AH930" s="7">
        <v>15136591.726328986</v>
      </c>
      <c r="AI930" s="7">
        <v>15808079</v>
      </c>
      <c r="AJ930" s="7">
        <v>2300907</v>
      </c>
      <c r="AK930" s="7">
        <v>11085698</v>
      </c>
      <c r="AL930" s="7">
        <v>1477004</v>
      </c>
      <c r="AM930" s="7">
        <v>903192</v>
      </c>
      <c r="AN930" s="7">
        <v>0</v>
      </c>
      <c r="AO930" s="7">
        <v>0</v>
      </c>
      <c r="AP930" s="7">
        <v>27164121</v>
      </c>
      <c r="AQ930" s="7">
        <v>1945380</v>
      </c>
      <c r="AR930" s="7">
        <v>18933304</v>
      </c>
      <c r="AS930" s="7">
        <v>1583579</v>
      </c>
      <c r="AT930" s="7">
        <v>9585610</v>
      </c>
      <c r="AU930" s="7">
        <v>140317</v>
      </c>
      <c r="AV930" s="7">
        <v>1258497</v>
      </c>
      <c r="AW930" s="7">
        <v>0</v>
      </c>
      <c r="AX930" s="7">
        <v>0</v>
      </c>
      <c r="AY930" s="7">
        <v>31408772</v>
      </c>
      <c r="AZ930" s="7">
        <v>823956</v>
      </c>
      <c r="BA930" s="7">
        <v>6396.54</v>
      </c>
      <c r="BB930" s="7">
        <v>0</v>
      </c>
      <c r="BC930" s="7">
        <v>0</v>
      </c>
      <c r="BD930" s="7">
        <v>0</v>
      </c>
      <c r="BE930" s="7">
        <v>137.56</v>
      </c>
      <c r="BF930" s="7">
        <v>0</v>
      </c>
      <c r="BG930" s="7">
        <v>1649634.8103289811</v>
      </c>
      <c r="BH930" s="7">
        <v>18397</v>
      </c>
      <c r="BI930" s="7">
        <v>1281934</v>
      </c>
      <c r="BJ930" s="7">
        <v>17643399.1875</v>
      </c>
      <c r="BK930" s="7">
        <v>12120930.190000001</v>
      </c>
      <c r="BL930" s="7">
        <v>5820060.8799999999</v>
      </c>
      <c r="BM930" s="7">
        <v>10449754.23</v>
      </c>
      <c r="BN930" s="130">
        <v>0.96099999999999997</v>
      </c>
      <c r="BO930" s="131">
        <v>6.4115769999999997E-4</v>
      </c>
      <c r="BP930" s="161">
        <v>16247.413884055215</v>
      </c>
      <c r="BQ930" s="162">
        <v>33651805</v>
      </c>
      <c r="BR930" s="161">
        <v>897060</v>
      </c>
      <c r="BS930" s="163">
        <v>0</v>
      </c>
      <c r="BT930" s="163">
        <v>2746904.6496710181</v>
      </c>
      <c r="BU930" s="161">
        <v>48611713.25</v>
      </c>
      <c r="BV930" s="161">
        <v>1635885.38</v>
      </c>
      <c r="BW930" s="165">
        <v>17883496.379671019</v>
      </c>
      <c r="BX930" s="161">
        <v>897060</v>
      </c>
    </row>
    <row r="931" spans="1:76" ht="14.45" x14ac:dyDescent="0.3">
      <c r="A931" s="164" t="s">
        <v>31</v>
      </c>
      <c r="B931" s="6" t="s">
        <v>93</v>
      </c>
      <c r="C931" s="6" t="s">
        <v>134</v>
      </c>
      <c r="D931" s="6" t="s">
        <v>134</v>
      </c>
      <c r="E931" s="6" t="s">
        <v>36</v>
      </c>
      <c r="F931" s="24" t="str">
        <f>+Tabela1[[#This Row],[WK]]&amp;Tabela1[[#This Row],[PK]]&amp;Tabela1[[#This Row],[GK]]</f>
        <v>121616</v>
      </c>
      <c r="G931" s="6" t="s">
        <v>911</v>
      </c>
      <c r="H931" s="7">
        <v>161913148.22459871</v>
      </c>
      <c r="I931" s="8">
        <v>1.371</v>
      </c>
      <c r="J931" s="7">
        <v>221982926.21000001</v>
      </c>
      <c r="K931" s="8">
        <v>7.0000000000000007E-2</v>
      </c>
      <c r="L931" s="7">
        <v>15538804.834700001</v>
      </c>
      <c r="M931" s="7">
        <v>11145786.834700001</v>
      </c>
      <c r="N931" s="9">
        <v>2.5371593821605103</v>
      </c>
      <c r="O931" s="7">
        <v>449845</v>
      </c>
      <c r="P931" s="8">
        <v>1.2949999999999999</v>
      </c>
      <c r="Q931" s="7">
        <v>582549</v>
      </c>
      <c r="R931" s="8">
        <v>1.6E-2</v>
      </c>
      <c r="S931" s="7">
        <v>9320.7839999999997</v>
      </c>
      <c r="T931" s="7">
        <v>-9383.2160000000003</v>
      </c>
      <c r="U931" s="9">
        <v>-0.50166894781864846</v>
      </c>
      <c r="V931" s="7">
        <v>11136403.618700001</v>
      </c>
      <c r="W931" s="9">
        <v>2.5242759218962578</v>
      </c>
      <c r="X931" s="7">
        <v>31606285.803005997</v>
      </c>
      <c r="Y931" s="7">
        <v>11507865</v>
      </c>
      <c r="Z931" s="7">
        <v>762043.39500000002</v>
      </c>
      <c r="AA931" s="7">
        <v>1246054.4080059985</v>
      </c>
      <c r="AB931" s="7">
        <v>16237105</v>
      </c>
      <c r="AC931" s="7">
        <v>1853218</v>
      </c>
      <c r="AD931" s="7">
        <v>20469882.184305996</v>
      </c>
      <c r="AE931" s="7">
        <v>0</v>
      </c>
      <c r="AF931" s="7">
        <v>15538804.834700001</v>
      </c>
      <c r="AG931" s="7">
        <v>9320.7839999999997</v>
      </c>
      <c r="AH931" s="7">
        <v>20469882.184305996</v>
      </c>
      <c r="AI931" s="7">
        <v>3667885</v>
      </c>
      <c r="AJ931" s="7">
        <v>11521</v>
      </c>
      <c r="AK931" s="7">
        <v>10643490</v>
      </c>
      <c r="AL931" s="7">
        <v>548751</v>
      </c>
      <c r="AM931" s="7">
        <v>1074342</v>
      </c>
      <c r="AN931" s="7">
        <v>0</v>
      </c>
      <c r="AO931" s="7">
        <v>0</v>
      </c>
      <c r="AP931" s="7">
        <v>12642040</v>
      </c>
      <c r="AQ931" s="7">
        <v>728025</v>
      </c>
      <c r="AR931" s="7">
        <v>4393018</v>
      </c>
      <c r="AS931" s="7">
        <v>18704</v>
      </c>
      <c r="AT931" s="7">
        <v>14025702</v>
      </c>
      <c r="AU931" s="7">
        <v>886855</v>
      </c>
      <c r="AV931" s="7">
        <v>1082455</v>
      </c>
      <c r="AW931" s="7">
        <v>0</v>
      </c>
      <c r="AX931" s="7">
        <v>0</v>
      </c>
      <c r="AY931" s="7">
        <v>14569257</v>
      </c>
      <c r="AZ931" s="7">
        <v>313038</v>
      </c>
      <c r="BA931" s="7">
        <v>762043.39500000002</v>
      </c>
      <c r="BB931" s="7">
        <v>0</v>
      </c>
      <c r="BC931" s="7">
        <v>0</v>
      </c>
      <c r="BD931" s="7">
        <v>8194.01</v>
      </c>
      <c r="BE931" s="7">
        <v>0.01</v>
      </c>
      <c r="BF931" s="7">
        <v>0</v>
      </c>
      <c r="BG931" s="7">
        <v>672694.40800599835</v>
      </c>
      <c r="BH931" s="7">
        <v>7502</v>
      </c>
      <c r="BI931" s="7">
        <v>573360</v>
      </c>
      <c r="BJ931" s="7">
        <v>7891225.9825000009</v>
      </c>
      <c r="BK931" s="7">
        <v>4062486.040000001</v>
      </c>
      <c r="BL931" s="7">
        <v>1993202.3966666667</v>
      </c>
      <c r="BM931" s="7">
        <v>11328554.976666667</v>
      </c>
      <c r="BN931" s="130">
        <v>0.57599999999999996</v>
      </c>
      <c r="BO931" s="131">
        <v>2.6265780000000002E-4</v>
      </c>
      <c r="BP931" s="161">
        <v>6656.447107002854</v>
      </c>
      <c r="BQ931" s="162">
        <v>16237105</v>
      </c>
      <c r="BR931" s="161">
        <v>372365</v>
      </c>
      <c r="BS931" s="163">
        <v>0</v>
      </c>
      <c r="BT931" s="163">
        <v>1643386.0600000024</v>
      </c>
      <c r="BU931" s="161">
        <v>15538804.83</v>
      </c>
      <c r="BV931" s="161">
        <v>9320.7800000000007</v>
      </c>
      <c r="BW931" s="165">
        <v>22113268.240000002</v>
      </c>
      <c r="BX931" s="161">
        <v>372365</v>
      </c>
    </row>
    <row r="932" spans="1:76" ht="14.45" x14ac:dyDescent="0.3">
      <c r="A932" s="164" t="s">
        <v>31</v>
      </c>
      <c r="B932" s="6" t="s">
        <v>93</v>
      </c>
      <c r="C932" s="6" t="s">
        <v>141</v>
      </c>
      <c r="D932" s="6" t="s">
        <v>33</v>
      </c>
      <c r="E932" s="6" t="s">
        <v>34</v>
      </c>
      <c r="F932" s="24" t="str">
        <f>+Tabela1[[#This Row],[WK]]&amp;Tabela1[[#This Row],[PK]]&amp;Tabela1[[#This Row],[GK]]</f>
        <v>121701</v>
      </c>
      <c r="G932" s="6" t="s">
        <v>912</v>
      </c>
      <c r="H932" s="7">
        <v>904128861.37599921</v>
      </c>
      <c r="I932" s="8">
        <v>1.371</v>
      </c>
      <c r="J932" s="7">
        <v>1239560668.9400001</v>
      </c>
      <c r="K932" s="8">
        <v>7.0000000000000007E-2</v>
      </c>
      <c r="L932" s="7">
        <v>86769246.825800017</v>
      </c>
      <c r="M932" s="7">
        <v>42766916.825800017</v>
      </c>
      <c r="N932" s="9">
        <v>0.97192391461543093</v>
      </c>
      <c r="O932" s="7">
        <v>209981147</v>
      </c>
      <c r="P932" s="8">
        <v>1.2949999999999999</v>
      </c>
      <c r="Q932" s="7">
        <v>271925585</v>
      </c>
      <c r="R932" s="8">
        <v>1.6E-2</v>
      </c>
      <c r="S932" s="7">
        <v>4350809.3600000003</v>
      </c>
      <c r="T932" s="7">
        <v>1879336.3600000003</v>
      </c>
      <c r="U932" s="9">
        <v>0.76041144693872853</v>
      </c>
      <c r="V932" s="7">
        <v>44646253.185800016</v>
      </c>
      <c r="W932" s="9">
        <v>0.9606756990771772</v>
      </c>
      <c r="X932" s="7">
        <v>42847785.641966745</v>
      </c>
      <c r="Y932" s="7">
        <v>0</v>
      </c>
      <c r="Z932" s="7">
        <v>3141300.0600000005</v>
      </c>
      <c r="AA932" s="7">
        <v>6081689.581966741</v>
      </c>
      <c r="AB932" s="7">
        <v>33624796</v>
      </c>
      <c r="AC932" s="7">
        <v>0</v>
      </c>
      <c r="AD932" s="7">
        <v>0</v>
      </c>
      <c r="AE932" s="7">
        <v>0</v>
      </c>
      <c r="AF932" s="7">
        <v>86769246.825800017</v>
      </c>
      <c r="AG932" s="7">
        <v>4350809.3600000003</v>
      </c>
      <c r="AH932" s="7">
        <v>0</v>
      </c>
      <c r="AI932" s="7">
        <v>36739089</v>
      </c>
      <c r="AJ932" s="7">
        <v>2188985</v>
      </c>
      <c r="AK932" s="7">
        <v>0</v>
      </c>
      <c r="AL932" s="7">
        <v>0</v>
      </c>
      <c r="AM932" s="7">
        <v>1841357</v>
      </c>
      <c r="AN932" s="7">
        <v>0</v>
      </c>
      <c r="AO932" s="7">
        <v>0</v>
      </c>
      <c r="AP932" s="7">
        <v>24666943</v>
      </c>
      <c r="AQ932" s="7">
        <v>2928016</v>
      </c>
      <c r="AR932" s="7">
        <v>44002330</v>
      </c>
      <c r="AS932" s="7">
        <v>2471473</v>
      </c>
      <c r="AT932" s="7">
        <v>0</v>
      </c>
      <c r="AU932" s="7">
        <v>0</v>
      </c>
      <c r="AV932" s="7">
        <v>2024586</v>
      </c>
      <c r="AW932" s="7">
        <v>0</v>
      </c>
      <c r="AX932" s="7">
        <v>0</v>
      </c>
      <c r="AY932" s="7">
        <v>28517269</v>
      </c>
      <c r="AZ932" s="7">
        <v>1258641</v>
      </c>
      <c r="BA932" s="7">
        <v>3141300.0600000005</v>
      </c>
      <c r="BB932" s="7">
        <v>5066.58</v>
      </c>
      <c r="BC932" s="7">
        <v>0</v>
      </c>
      <c r="BD932" s="7">
        <v>0.04</v>
      </c>
      <c r="BE932" s="7">
        <v>0.36</v>
      </c>
      <c r="BF932" s="7">
        <v>0</v>
      </c>
      <c r="BG932" s="7">
        <v>2260009.5819667415</v>
      </c>
      <c r="BH932" s="7">
        <v>25204</v>
      </c>
      <c r="BI932" s="7">
        <v>3821680</v>
      </c>
      <c r="BJ932" s="7">
        <v>52597879.980833322</v>
      </c>
      <c r="BK932" s="7">
        <v>40678573.479999989</v>
      </c>
      <c r="BL932" s="7">
        <v>14438600.036666667</v>
      </c>
      <c r="BM932" s="7">
        <v>18800025.93</v>
      </c>
      <c r="BN932" s="130">
        <v>1.1100000000000001</v>
      </c>
      <c r="BO932" s="131">
        <v>1.1456143E-3</v>
      </c>
      <c r="BP932" s="161">
        <v>29031.034008236104</v>
      </c>
      <c r="BQ932" s="162">
        <v>33624796</v>
      </c>
      <c r="BR932" s="161">
        <v>1595302</v>
      </c>
      <c r="BS932" s="163">
        <v>1666103.0658000167</v>
      </c>
      <c r="BT932" s="163">
        <v>0</v>
      </c>
      <c r="BU932" s="161">
        <v>85103143.760000005</v>
      </c>
      <c r="BV932" s="161">
        <v>4350809.3600000003</v>
      </c>
      <c r="BW932" s="165">
        <v>0</v>
      </c>
      <c r="BX932" s="161">
        <v>1595302</v>
      </c>
    </row>
    <row r="933" spans="1:76" ht="14.45" x14ac:dyDescent="0.3">
      <c r="A933" s="164" t="s">
        <v>31</v>
      </c>
      <c r="B933" s="6" t="s">
        <v>93</v>
      </c>
      <c r="C933" s="6" t="s">
        <v>141</v>
      </c>
      <c r="D933" s="6" t="s">
        <v>32</v>
      </c>
      <c r="E933" s="6" t="s">
        <v>36</v>
      </c>
      <c r="F933" s="24" t="str">
        <f>+Tabela1[[#This Row],[WK]]&amp;Tabela1[[#This Row],[PK]]&amp;Tabela1[[#This Row],[GK]]</f>
        <v>121702</v>
      </c>
      <c r="G933" s="6" t="s">
        <v>913</v>
      </c>
      <c r="H933" s="7">
        <v>130219739.38299903</v>
      </c>
      <c r="I933" s="8">
        <v>1.371</v>
      </c>
      <c r="J933" s="7">
        <v>178531262.70000002</v>
      </c>
      <c r="K933" s="8">
        <v>7.0000000000000007E-2</v>
      </c>
      <c r="L933" s="7">
        <v>12497188.389000002</v>
      </c>
      <c r="M933" s="7">
        <v>7021765.3890000023</v>
      </c>
      <c r="N933" s="9">
        <v>1.2824151465558007</v>
      </c>
      <c r="O933" s="7">
        <v>2445443</v>
      </c>
      <c r="P933" s="8">
        <v>1.2949999999999999</v>
      </c>
      <c r="Q933" s="7">
        <v>3166849</v>
      </c>
      <c r="R933" s="8">
        <v>1.6E-2</v>
      </c>
      <c r="S933" s="7">
        <v>50669.584000000003</v>
      </c>
      <c r="T933" s="7">
        <v>-40221.415999999997</v>
      </c>
      <c r="U933" s="9">
        <v>-0.44252363820400259</v>
      </c>
      <c r="V933" s="7">
        <v>6981543.973000003</v>
      </c>
      <c r="W933" s="9">
        <v>1.2542490367952657</v>
      </c>
      <c r="X933" s="7">
        <v>21808318.135081943</v>
      </c>
      <c r="Y933" s="7">
        <v>7898192</v>
      </c>
      <c r="Z933" s="7">
        <v>327013.73000000004</v>
      </c>
      <c r="AA933" s="7">
        <v>1021083.4050819431</v>
      </c>
      <c r="AB933" s="7">
        <v>12562029</v>
      </c>
      <c r="AC933" s="7">
        <v>0</v>
      </c>
      <c r="AD933" s="7">
        <v>14826774.16208194</v>
      </c>
      <c r="AE933" s="7">
        <v>0</v>
      </c>
      <c r="AF933" s="7">
        <v>12497188.389000002</v>
      </c>
      <c r="AG933" s="7">
        <v>50669.584000000003</v>
      </c>
      <c r="AH933" s="7">
        <v>14826774.16208194</v>
      </c>
      <c r="AI933" s="7">
        <v>4571622</v>
      </c>
      <c r="AJ933" s="7">
        <v>34249</v>
      </c>
      <c r="AK933" s="7">
        <v>6748565</v>
      </c>
      <c r="AL933" s="7">
        <v>214956</v>
      </c>
      <c r="AM933" s="7">
        <v>255659</v>
      </c>
      <c r="AN933" s="7">
        <v>0</v>
      </c>
      <c r="AO933" s="7">
        <v>0</v>
      </c>
      <c r="AP933" s="7">
        <v>10501234</v>
      </c>
      <c r="AQ933" s="7">
        <v>381915</v>
      </c>
      <c r="AR933" s="7">
        <v>5475423</v>
      </c>
      <c r="AS933" s="7">
        <v>90891</v>
      </c>
      <c r="AT933" s="7">
        <v>7270573</v>
      </c>
      <c r="AU933" s="7">
        <v>780486</v>
      </c>
      <c r="AV933" s="7">
        <v>466654</v>
      </c>
      <c r="AW933" s="7">
        <v>0</v>
      </c>
      <c r="AX933" s="7">
        <v>0</v>
      </c>
      <c r="AY933" s="7">
        <v>11893701</v>
      </c>
      <c r="AZ933" s="7">
        <v>160574</v>
      </c>
      <c r="BA933" s="7">
        <v>327013.73000000004</v>
      </c>
      <c r="BB933" s="7">
        <v>0.01</v>
      </c>
      <c r="BC933" s="7">
        <v>0</v>
      </c>
      <c r="BD933" s="7">
        <v>3516.21</v>
      </c>
      <c r="BE933" s="7">
        <v>0</v>
      </c>
      <c r="BF933" s="7">
        <v>0</v>
      </c>
      <c r="BG933" s="7">
        <v>612616.40508194314</v>
      </c>
      <c r="BH933" s="7">
        <v>6832</v>
      </c>
      <c r="BI933" s="7">
        <v>408467</v>
      </c>
      <c r="BJ933" s="7">
        <v>5621738.5374999996</v>
      </c>
      <c r="BK933" s="7">
        <v>4668401.9733333327</v>
      </c>
      <c r="BL933" s="7">
        <v>80964.403333333335</v>
      </c>
      <c r="BM933" s="7">
        <v>3651417.45</v>
      </c>
      <c r="BN933" s="130">
        <v>0.66300000000000003</v>
      </c>
      <c r="BO933" s="131">
        <v>2.3263560000000001E-4</v>
      </c>
      <c r="BP933" s="161">
        <v>5895.0528114325589</v>
      </c>
      <c r="BQ933" s="162">
        <v>12562029</v>
      </c>
      <c r="BR933" s="161">
        <v>336056</v>
      </c>
      <c r="BS933" s="163">
        <v>0</v>
      </c>
      <c r="BT933" s="163">
        <v>1099725.8649180569</v>
      </c>
      <c r="BU933" s="161">
        <v>12497188.390000001</v>
      </c>
      <c r="BV933" s="161">
        <v>50669.58</v>
      </c>
      <c r="BW933" s="165">
        <v>15926500.024918057</v>
      </c>
      <c r="BX933" s="161">
        <v>336056</v>
      </c>
    </row>
    <row r="934" spans="1:76" ht="14.45" x14ac:dyDescent="0.3">
      <c r="A934" s="164" t="s">
        <v>31</v>
      </c>
      <c r="B934" s="6" t="s">
        <v>93</v>
      </c>
      <c r="C934" s="6" t="s">
        <v>141</v>
      </c>
      <c r="D934" s="6" t="s">
        <v>37</v>
      </c>
      <c r="E934" s="6" t="s">
        <v>36</v>
      </c>
      <c r="F934" s="24" t="str">
        <f>+Tabela1[[#This Row],[WK]]&amp;Tabela1[[#This Row],[PK]]&amp;Tabela1[[#This Row],[GK]]</f>
        <v>121703</v>
      </c>
      <c r="G934" s="6" t="s">
        <v>914</v>
      </c>
      <c r="H934" s="7">
        <v>293257952.32319778</v>
      </c>
      <c r="I934" s="8">
        <v>1.371</v>
      </c>
      <c r="J934" s="7">
        <v>402056652.63000005</v>
      </c>
      <c r="K934" s="8">
        <v>7.0000000000000007E-2</v>
      </c>
      <c r="L934" s="7">
        <v>28143965.684100006</v>
      </c>
      <c r="M934" s="7">
        <v>15926490.684100006</v>
      </c>
      <c r="N934" s="9">
        <v>1.3035828339407287</v>
      </c>
      <c r="O934" s="7">
        <v>163150158</v>
      </c>
      <c r="P934" s="8">
        <v>1.2949999999999999</v>
      </c>
      <c r="Q934" s="7">
        <v>211279455</v>
      </c>
      <c r="R934" s="8">
        <v>1.6E-2</v>
      </c>
      <c r="S934" s="7">
        <v>3380471.2800000003</v>
      </c>
      <c r="T934" s="7">
        <v>1803725.2800000003</v>
      </c>
      <c r="U934" s="9">
        <v>1.1439542450083908</v>
      </c>
      <c r="V934" s="7">
        <v>17730215.964100007</v>
      </c>
      <c r="W934" s="9">
        <v>1.2853365162193651</v>
      </c>
      <c r="X934" s="7">
        <v>41887300.770007506</v>
      </c>
      <c r="Y934" s="7">
        <v>6520794</v>
      </c>
      <c r="Z934" s="7">
        <v>3526416.0049999999</v>
      </c>
      <c r="AA934" s="7">
        <v>1469533.7650075059</v>
      </c>
      <c r="AB934" s="7">
        <v>30370557</v>
      </c>
      <c r="AC934" s="7">
        <v>0</v>
      </c>
      <c r="AD934" s="7">
        <v>24157084.805907499</v>
      </c>
      <c r="AE934" s="7">
        <v>0</v>
      </c>
      <c r="AF934" s="7">
        <v>28143965.684100006</v>
      </c>
      <c r="AG934" s="7">
        <v>3380471.2800000003</v>
      </c>
      <c r="AH934" s="7">
        <v>24157084.805907499</v>
      </c>
      <c r="AI934" s="7">
        <v>10200798</v>
      </c>
      <c r="AJ934" s="7">
        <v>1219285</v>
      </c>
      <c r="AK934" s="7">
        <v>1395905</v>
      </c>
      <c r="AL934" s="7">
        <v>1402884</v>
      </c>
      <c r="AM934" s="7">
        <v>505591</v>
      </c>
      <c r="AN934" s="7">
        <v>0</v>
      </c>
      <c r="AO934" s="7">
        <v>0</v>
      </c>
      <c r="AP934" s="7">
        <v>23231553</v>
      </c>
      <c r="AQ934" s="7">
        <v>1901619</v>
      </c>
      <c r="AR934" s="7">
        <v>12217475</v>
      </c>
      <c r="AS934" s="7">
        <v>1576746</v>
      </c>
      <c r="AT934" s="7">
        <v>3334165</v>
      </c>
      <c r="AU934" s="7">
        <v>1302628</v>
      </c>
      <c r="AV934" s="7">
        <v>659502</v>
      </c>
      <c r="AW934" s="7">
        <v>0</v>
      </c>
      <c r="AX934" s="7">
        <v>0</v>
      </c>
      <c r="AY934" s="7">
        <v>26461218</v>
      </c>
      <c r="AZ934" s="7">
        <v>820712</v>
      </c>
      <c r="BA934" s="7">
        <v>3526416.0049999999</v>
      </c>
      <c r="BB934" s="7">
        <v>4367.41</v>
      </c>
      <c r="BC934" s="7">
        <v>0</v>
      </c>
      <c r="BD934" s="7">
        <v>8802.3700000000008</v>
      </c>
      <c r="BE934" s="7">
        <v>0.03</v>
      </c>
      <c r="BF934" s="7">
        <v>0</v>
      </c>
      <c r="BG934" s="7">
        <v>1216355.7650075059</v>
      </c>
      <c r="BH934" s="7">
        <v>13565</v>
      </c>
      <c r="BI934" s="7">
        <v>253178</v>
      </c>
      <c r="BJ934" s="7">
        <v>3484518.9716666667</v>
      </c>
      <c r="BK934" s="7">
        <v>0</v>
      </c>
      <c r="BL934" s="7">
        <v>4752760.9866666663</v>
      </c>
      <c r="BM934" s="7">
        <v>4432553.913333335</v>
      </c>
      <c r="BN934" s="130">
        <v>0.86799999999999999</v>
      </c>
      <c r="BO934" s="131">
        <v>5.4239559999999997E-4</v>
      </c>
      <c r="BP934" s="161">
        <v>13745.118045393838</v>
      </c>
      <c r="BQ934" s="162">
        <v>30370557</v>
      </c>
      <c r="BR934" s="161">
        <v>657629</v>
      </c>
      <c r="BS934" s="163">
        <v>3007837.770007506</v>
      </c>
      <c r="BT934" s="163">
        <v>0</v>
      </c>
      <c r="BU934" s="161">
        <v>28143965.68</v>
      </c>
      <c r="BV934" s="161">
        <v>3380471.28</v>
      </c>
      <c r="BW934" s="165">
        <v>21149247.039999999</v>
      </c>
      <c r="BX934" s="161">
        <v>657629</v>
      </c>
    </row>
    <row r="935" spans="1:76" ht="14.45" x14ac:dyDescent="0.3">
      <c r="A935" s="164" t="s">
        <v>31</v>
      </c>
      <c r="B935" s="6" t="s">
        <v>93</v>
      </c>
      <c r="C935" s="6" t="s">
        <v>141</v>
      </c>
      <c r="D935" s="6" t="s">
        <v>39</v>
      </c>
      <c r="E935" s="6" t="s">
        <v>36</v>
      </c>
      <c r="F935" s="24" t="str">
        <f>+Tabela1[[#This Row],[WK]]&amp;Tabela1[[#This Row],[PK]]&amp;Tabela1[[#This Row],[GK]]</f>
        <v>121704</v>
      </c>
      <c r="G935" s="6" t="s">
        <v>915</v>
      </c>
      <c r="H935" s="7">
        <v>204143297.00999922</v>
      </c>
      <c r="I935" s="8">
        <v>1.371</v>
      </c>
      <c r="J935" s="7">
        <v>279880460.20000005</v>
      </c>
      <c r="K935" s="8">
        <v>7.0000000000000007E-2</v>
      </c>
      <c r="L935" s="7">
        <v>19591632.214000005</v>
      </c>
      <c r="M935" s="7">
        <v>11890826.214000005</v>
      </c>
      <c r="N935" s="9">
        <v>1.5441015153478748</v>
      </c>
      <c r="O935" s="7">
        <v>21507596</v>
      </c>
      <c r="P935" s="8">
        <v>1.2949999999999999</v>
      </c>
      <c r="Q935" s="7">
        <v>27852337</v>
      </c>
      <c r="R935" s="8">
        <v>1.6E-2</v>
      </c>
      <c r="S935" s="7">
        <v>445637.39199999999</v>
      </c>
      <c r="T935" s="7">
        <v>172791.39199999999</v>
      </c>
      <c r="U935" s="9">
        <v>0.63329274389215895</v>
      </c>
      <c r="V935" s="7">
        <v>12063617.606000006</v>
      </c>
      <c r="W935" s="9">
        <v>1.5129350523448988</v>
      </c>
      <c r="X935" s="7">
        <v>21789942.589945056</v>
      </c>
      <c r="Y935" s="7">
        <v>1965828</v>
      </c>
      <c r="Z935" s="7">
        <v>5547576.6349999998</v>
      </c>
      <c r="AA935" s="7">
        <v>1420778.9549450567</v>
      </c>
      <c r="AB935" s="7">
        <v>12855759</v>
      </c>
      <c r="AC935" s="7">
        <v>0</v>
      </c>
      <c r="AD935" s="7">
        <v>9726324.9839450493</v>
      </c>
      <c r="AE935" s="7">
        <v>0</v>
      </c>
      <c r="AF935" s="7">
        <v>19591632.214000005</v>
      </c>
      <c r="AG935" s="7">
        <v>445637.39199999999</v>
      </c>
      <c r="AH935" s="7">
        <v>9726324.9839450493</v>
      </c>
      <c r="AI935" s="7">
        <v>6429673</v>
      </c>
      <c r="AJ935" s="7">
        <v>182006</v>
      </c>
      <c r="AK935" s="7">
        <v>4779916</v>
      </c>
      <c r="AL935" s="7">
        <v>686039</v>
      </c>
      <c r="AM935" s="7">
        <v>1191615</v>
      </c>
      <c r="AN935" s="7">
        <v>0</v>
      </c>
      <c r="AO935" s="7">
        <v>0</v>
      </c>
      <c r="AP935" s="7">
        <v>10317231</v>
      </c>
      <c r="AQ935" s="7">
        <v>851352</v>
      </c>
      <c r="AR935" s="7">
        <v>7700806</v>
      </c>
      <c r="AS935" s="7">
        <v>272846</v>
      </c>
      <c r="AT935" s="7">
        <v>6831549</v>
      </c>
      <c r="AU935" s="7">
        <v>980983</v>
      </c>
      <c r="AV935" s="7">
        <v>623967</v>
      </c>
      <c r="AW935" s="7">
        <v>0</v>
      </c>
      <c r="AX935" s="7">
        <v>0</v>
      </c>
      <c r="AY935" s="7">
        <v>11653920</v>
      </c>
      <c r="AZ935" s="7">
        <v>351965</v>
      </c>
      <c r="BA935" s="7">
        <v>5547576.6349999998</v>
      </c>
      <c r="BB935" s="7">
        <v>8118.1</v>
      </c>
      <c r="BC935" s="7">
        <v>0</v>
      </c>
      <c r="BD935" s="7">
        <v>5530.69</v>
      </c>
      <c r="BE935" s="7">
        <v>0.01</v>
      </c>
      <c r="BF935" s="7">
        <v>0</v>
      </c>
      <c r="BG935" s="7">
        <v>813832.95494505682</v>
      </c>
      <c r="BH935" s="7">
        <v>9076</v>
      </c>
      <c r="BI935" s="7">
        <v>606946</v>
      </c>
      <c r="BJ935" s="7">
        <v>8353394.3108333359</v>
      </c>
      <c r="BK935" s="7">
        <v>6654156.0700000022</v>
      </c>
      <c r="BL935" s="7">
        <v>918402.04999999993</v>
      </c>
      <c r="BM935" s="7">
        <v>4960148.8633333333</v>
      </c>
      <c r="BN935" s="130">
        <v>0.92900000000000005</v>
      </c>
      <c r="BO935" s="131">
        <v>3.033011E-4</v>
      </c>
      <c r="BP935" s="161">
        <v>7685.9802609343033</v>
      </c>
      <c r="BQ935" s="162">
        <v>12855759</v>
      </c>
      <c r="BR935" s="161">
        <v>484119</v>
      </c>
      <c r="BS935" s="163">
        <v>0</v>
      </c>
      <c r="BT935" s="163">
        <v>1636560.4100549445</v>
      </c>
      <c r="BU935" s="161">
        <v>19591632.210000001</v>
      </c>
      <c r="BV935" s="161">
        <v>445637.39</v>
      </c>
      <c r="BW935" s="165">
        <v>11362885.390054945</v>
      </c>
      <c r="BX935" s="161">
        <v>484119</v>
      </c>
    </row>
    <row r="936" spans="1:76" ht="14.45" x14ac:dyDescent="0.3">
      <c r="A936" s="164" t="s">
        <v>31</v>
      </c>
      <c r="B936" s="6" t="s">
        <v>93</v>
      </c>
      <c r="C936" s="6" t="s">
        <v>141</v>
      </c>
      <c r="D936" s="6" t="s">
        <v>42</v>
      </c>
      <c r="E936" s="6" t="s">
        <v>36</v>
      </c>
      <c r="F936" s="24" t="str">
        <f>+Tabela1[[#This Row],[WK]]&amp;Tabela1[[#This Row],[PK]]&amp;Tabela1[[#This Row],[GK]]</f>
        <v>121705</v>
      </c>
      <c r="G936" s="6" t="s">
        <v>916</v>
      </c>
      <c r="H936" s="7">
        <v>238946668.26899916</v>
      </c>
      <c r="I936" s="8">
        <v>1.371</v>
      </c>
      <c r="J936" s="7">
        <v>327595882.19</v>
      </c>
      <c r="K936" s="8">
        <v>7.0000000000000007E-2</v>
      </c>
      <c r="L936" s="7">
        <v>22931711.753300004</v>
      </c>
      <c r="M936" s="7">
        <v>13951453.753300004</v>
      </c>
      <c r="N936" s="9">
        <v>1.5535693688644585</v>
      </c>
      <c r="O936" s="7">
        <v>15470906</v>
      </c>
      <c r="P936" s="8">
        <v>1.2949999999999999</v>
      </c>
      <c r="Q936" s="7">
        <v>20034823</v>
      </c>
      <c r="R936" s="8">
        <v>1.6E-2</v>
      </c>
      <c r="S936" s="7">
        <v>320557.16800000001</v>
      </c>
      <c r="T936" s="7">
        <v>112204.16800000001</v>
      </c>
      <c r="U936" s="9">
        <v>0.53852916924642313</v>
      </c>
      <c r="V936" s="7">
        <v>14063657.921300005</v>
      </c>
      <c r="W936" s="9">
        <v>1.5305531947429274</v>
      </c>
      <c r="X936" s="7">
        <v>40641088.026197955</v>
      </c>
      <c r="Y936" s="7">
        <v>13960086</v>
      </c>
      <c r="Z936" s="7">
        <v>2673972.89</v>
      </c>
      <c r="AA936" s="7">
        <v>1719657.136197956</v>
      </c>
      <c r="AB936" s="7">
        <v>22287372</v>
      </c>
      <c r="AC936" s="7">
        <v>0</v>
      </c>
      <c r="AD936" s="7">
        <v>26577430.10489795</v>
      </c>
      <c r="AE936" s="7">
        <v>0</v>
      </c>
      <c r="AF936" s="7">
        <v>22931711.753300004</v>
      </c>
      <c r="AG936" s="7">
        <v>320557.16800000001</v>
      </c>
      <c r="AH936" s="7">
        <v>26577430.10489795</v>
      </c>
      <c r="AI936" s="7">
        <v>7497932</v>
      </c>
      <c r="AJ936" s="7">
        <v>236823</v>
      </c>
      <c r="AK936" s="7">
        <v>8892346</v>
      </c>
      <c r="AL936" s="7">
        <v>1884390</v>
      </c>
      <c r="AM936" s="7">
        <v>608937</v>
      </c>
      <c r="AN936" s="7">
        <v>0</v>
      </c>
      <c r="AO936" s="7">
        <v>0</v>
      </c>
      <c r="AP936" s="7">
        <v>16678665</v>
      </c>
      <c r="AQ936" s="7">
        <v>1460029</v>
      </c>
      <c r="AR936" s="7">
        <v>8980258</v>
      </c>
      <c r="AS936" s="7">
        <v>208353</v>
      </c>
      <c r="AT936" s="7">
        <v>10436112</v>
      </c>
      <c r="AU936" s="7">
        <v>1766465</v>
      </c>
      <c r="AV936" s="7">
        <v>651870</v>
      </c>
      <c r="AW936" s="7">
        <v>0</v>
      </c>
      <c r="AX936" s="7">
        <v>0</v>
      </c>
      <c r="AY936" s="7">
        <v>19149757</v>
      </c>
      <c r="AZ936" s="7">
        <v>614723</v>
      </c>
      <c r="BA936" s="7">
        <v>2673972.89</v>
      </c>
      <c r="BB936" s="7">
        <v>3600.46</v>
      </c>
      <c r="BC936" s="7">
        <v>0</v>
      </c>
      <c r="BD936" s="7">
        <v>4749.33</v>
      </c>
      <c r="BE936" s="7">
        <v>0</v>
      </c>
      <c r="BF936" s="7">
        <v>0</v>
      </c>
      <c r="BG936" s="7">
        <v>1058180.136197956</v>
      </c>
      <c r="BH936" s="7">
        <v>11801</v>
      </c>
      <c r="BI936" s="7">
        <v>661477</v>
      </c>
      <c r="BJ936" s="7">
        <v>9103924.3224999979</v>
      </c>
      <c r="BK936" s="7">
        <v>6573152.8766666651</v>
      </c>
      <c r="BL936" s="7">
        <v>3977469.3566666669</v>
      </c>
      <c r="BM936" s="7">
        <v>2168147.0700000003</v>
      </c>
      <c r="BN936" s="130">
        <v>0.68600000000000005</v>
      </c>
      <c r="BO936" s="131">
        <v>4.463391E-4</v>
      </c>
      <c r="BP936" s="161">
        <v>11310.857439450965</v>
      </c>
      <c r="BQ936" s="162">
        <v>22287372</v>
      </c>
      <c r="BR936" s="161">
        <v>569664</v>
      </c>
      <c r="BS936" s="163">
        <v>2367232.7861979548</v>
      </c>
      <c r="BT936" s="163">
        <v>0</v>
      </c>
      <c r="BU936" s="161">
        <v>22931711.75</v>
      </c>
      <c r="BV936" s="161">
        <v>320557.17</v>
      </c>
      <c r="BW936" s="165">
        <v>24210197.32</v>
      </c>
      <c r="BX936" s="161">
        <v>569664</v>
      </c>
    </row>
    <row r="937" spans="1:76" ht="14.45" x14ac:dyDescent="0.3">
      <c r="A937" s="164" t="s">
        <v>31</v>
      </c>
      <c r="B937" s="6" t="s">
        <v>93</v>
      </c>
      <c r="C937" s="6" t="s">
        <v>147</v>
      </c>
      <c r="D937" s="6" t="s">
        <v>33</v>
      </c>
      <c r="E937" s="6" t="s">
        <v>40</v>
      </c>
      <c r="F937" s="24" t="str">
        <f>+Tabela1[[#This Row],[WK]]&amp;Tabela1[[#This Row],[PK]]&amp;Tabela1[[#This Row],[GK]]</f>
        <v>121801</v>
      </c>
      <c r="G937" s="6" t="s">
        <v>917</v>
      </c>
      <c r="H937" s="7">
        <v>1442271450.3860035</v>
      </c>
      <c r="I937" s="8">
        <v>1.371</v>
      </c>
      <c r="J937" s="7">
        <v>1977354158.48</v>
      </c>
      <c r="K937" s="8">
        <v>7.0000000000000007E-2</v>
      </c>
      <c r="L937" s="7">
        <v>138414791.0936</v>
      </c>
      <c r="M937" s="7">
        <v>78619890.093600005</v>
      </c>
      <c r="N937" s="9">
        <v>1.3148259931662067</v>
      </c>
      <c r="O937" s="7">
        <v>251152084</v>
      </c>
      <c r="P937" s="8">
        <v>1.2949999999999999</v>
      </c>
      <c r="Q937" s="7">
        <v>325241949</v>
      </c>
      <c r="R937" s="8">
        <v>1.6E-2</v>
      </c>
      <c r="S937" s="7">
        <v>5203871.1840000004</v>
      </c>
      <c r="T937" s="7">
        <v>2561956.1840000004</v>
      </c>
      <c r="U937" s="9">
        <v>0.96973452363153256</v>
      </c>
      <c r="V937" s="7">
        <v>81181846.27759999</v>
      </c>
      <c r="W937" s="9">
        <v>1.3002239940870781</v>
      </c>
      <c r="X937" s="7">
        <v>99874062.576647848</v>
      </c>
      <c r="Y937" s="7">
        <v>1227314</v>
      </c>
      <c r="Z937" s="7">
        <v>403129.89000000007</v>
      </c>
      <c r="AA937" s="7">
        <v>5232555.6866478417</v>
      </c>
      <c r="AB937" s="7">
        <v>83328500</v>
      </c>
      <c r="AC937" s="7">
        <v>9682563</v>
      </c>
      <c r="AD937" s="7">
        <v>18692216.299047843</v>
      </c>
      <c r="AE937" s="7">
        <v>0</v>
      </c>
      <c r="AF937" s="7">
        <v>138414791.0936</v>
      </c>
      <c r="AG937" s="7">
        <v>5203871.1840000004</v>
      </c>
      <c r="AH937" s="7">
        <v>18692216.299047843</v>
      </c>
      <c r="AI937" s="7">
        <v>49924861</v>
      </c>
      <c r="AJ937" s="7">
        <v>2566652</v>
      </c>
      <c r="AK937" s="7">
        <v>16517887</v>
      </c>
      <c r="AL937" s="7">
        <v>817007</v>
      </c>
      <c r="AM937" s="7">
        <v>1700686</v>
      </c>
      <c r="AN937" s="7">
        <v>0</v>
      </c>
      <c r="AO937" s="7">
        <v>0</v>
      </c>
      <c r="AP937" s="7">
        <v>63797349</v>
      </c>
      <c r="AQ937" s="7">
        <v>5139941</v>
      </c>
      <c r="AR937" s="7">
        <v>59794901</v>
      </c>
      <c r="AS937" s="7">
        <v>2641915</v>
      </c>
      <c r="AT937" s="7">
        <v>17378744</v>
      </c>
      <c r="AU937" s="7">
        <v>1321299</v>
      </c>
      <c r="AV937" s="7">
        <v>1834342</v>
      </c>
      <c r="AW937" s="7">
        <v>0</v>
      </c>
      <c r="AX937" s="7">
        <v>0</v>
      </c>
      <c r="AY937" s="7">
        <v>73382382</v>
      </c>
      <c r="AZ937" s="7">
        <v>2152341</v>
      </c>
      <c r="BA937" s="7">
        <v>403129.89000000007</v>
      </c>
      <c r="BB937" s="7">
        <v>0</v>
      </c>
      <c r="BC937" s="7">
        <v>39.24</v>
      </c>
      <c r="BD937" s="7">
        <v>4203.93</v>
      </c>
      <c r="BE937" s="7">
        <v>0</v>
      </c>
      <c r="BF937" s="7">
        <v>0</v>
      </c>
      <c r="BG937" s="7">
        <v>3761242.6866478422</v>
      </c>
      <c r="BH937" s="7">
        <v>41946</v>
      </c>
      <c r="BI937" s="7">
        <v>1471313</v>
      </c>
      <c r="BJ937" s="7">
        <v>20249799.352499999</v>
      </c>
      <c r="BK937" s="7">
        <v>11192925.32333333</v>
      </c>
      <c r="BL937" s="7">
        <v>14602006.873333335</v>
      </c>
      <c r="BM937" s="7">
        <v>7023482.370000001</v>
      </c>
      <c r="BN937" s="130">
        <v>0.99199999999999999</v>
      </c>
      <c r="BO937" s="131">
        <v>1.5831393E-3</v>
      </c>
      <c r="BP937" s="161">
        <v>40118.775905095506</v>
      </c>
      <c r="BQ937" s="162">
        <v>83328500</v>
      </c>
      <c r="BR937" s="161">
        <v>2197916</v>
      </c>
      <c r="BS937" s="163">
        <v>0</v>
      </c>
      <c r="BT937" s="163">
        <v>3392961.4233521819</v>
      </c>
      <c r="BU937" s="161">
        <v>138414791.09</v>
      </c>
      <c r="BV937" s="161">
        <v>5203871.18</v>
      </c>
      <c r="BW937" s="165">
        <v>22085177.723352183</v>
      </c>
      <c r="BX937" s="161">
        <v>2197916</v>
      </c>
    </row>
    <row r="938" spans="1:76" ht="14.45" x14ac:dyDescent="0.3">
      <c r="A938" s="164" t="s">
        <v>31</v>
      </c>
      <c r="B938" s="6" t="s">
        <v>93</v>
      </c>
      <c r="C938" s="6" t="s">
        <v>147</v>
      </c>
      <c r="D938" s="6" t="s">
        <v>32</v>
      </c>
      <c r="E938" s="6" t="s">
        <v>36</v>
      </c>
      <c r="F938" s="24" t="str">
        <f>+Tabela1[[#This Row],[WK]]&amp;Tabela1[[#This Row],[PK]]&amp;Tabela1[[#This Row],[GK]]</f>
        <v>121802</v>
      </c>
      <c r="G938" s="6" t="s">
        <v>591</v>
      </c>
      <c r="H938" s="7">
        <v>340900881.12019902</v>
      </c>
      <c r="I938" s="8">
        <v>1.371</v>
      </c>
      <c r="J938" s="7">
        <v>467375108.01999998</v>
      </c>
      <c r="K938" s="8">
        <v>7.0000000000000007E-2</v>
      </c>
      <c r="L938" s="7">
        <v>32716257.5614</v>
      </c>
      <c r="M938" s="7">
        <v>19810292.5614</v>
      </c>
      <c r="N938" s="9">
        <v>1.5349718181786485</v>
      </c>
      <c r="O938" s="7">
        <v>16169622</v>
      </c>
      <c r="P938" s="8">
        <v>1.2949999999999999</v>
      </c>
      <c r="Q938" s="7">
        <v>20939660</v>
      </c>
      <c r="R938" s="8">
        <v>1.6E-2</v>
      </c>
      <c r="S938" s="7">
        <v>335034.56</v>
      </c>
      <c r="T938" s="7">
        <v>-274150.44</v>
      </c>
      <c r="U938" s="9">
        <v>-0.45002821802900594</v>
      </c>
      <c r="V938" s="7">
        <v>19536142.121399999</v>
      </c>
      <c r="W938" s="9">
        <v>1.4454994669981465</v>
      </c>
      <c r="X938" s="7">
        <v>31477179.7649391</v>
      </c>
      <c r="Y938" s="7">
        <v>6388657</v>
      </c>
      <c r="Z938" s="7">
        <v>0.93</v>
      </c>
      <c r="AA938" s="7">
        <v>1355467.8349390998</v>
      </c>
      <c r="AB938" s="7">
        <v>23422339</v>
      </c>
      <c r="AC938" s="7">
        <v>310715</v>
      </c>
      <c r="AD938" s="7">
        <v>11941037.643539099</v>
      </c>
      <c r="AE938" s="7">
        <v>0</v>
      </c>
      <c r="AF938" s="7">
        <v>32716257.5614</v>
      </c>
      <c r="AG938" s="7">
        <v>335034.56</v>
      </c>
      <c r="AH938" s="7">
        <v>11941037.643539099</v>
      </c>
      <c r="AI938" s="7">
        <v>10775643</v>
      </c>
      <c r="AJ938" s="7">
        <v>323046</v>
      </c>
      <c r="AK938" s="7">
        <v>7506787</v>
      </c>
      <c r="AL938" s="7">
        <v>0</v>
      </c>
      <c r="AM938" s="7">
        <v>600456</v>
      </c>
      <c r="AN938" s="7">
        <v>0</v>
      </c>
      <c r="AO938" s="7">
        <v>0</v>
      </c>
      <c r="AP938" s="7">
        <v>18201077</v>
      </c>
      <c r="AQ938" s="7">
        <v>1356594</v>
      </c>
      <c r="AR938" s="7">
        <v>12905965</v>
      </c>
      <c r="AS938" s="7">
        <v>609185</v>
      </c>
      <c r="AT938" s="7">
        <v>8548577</v>
      </c>
      <c r="AU938" s="7">
        <v>0</v>
      </c>
      <c r="AV938" s="7">
        <v>602611</v>
      </c>
      <c r="AW938" s="7">
        <v>0</v>
      </c>
      <c r="AX938" s="7">
        <v>0</v>
      </c>
      <c r="AY938" s="7">
        <v>20762220</v>
      </c>
      <c r="AZ938" s="7">
        <v>567686</v>
      </c>
      <c r="BA938" s="7">
        <v>0.93</v>
      </c>
      <c r="BB938" s="7">
        <v>0</v>
      </c>
      <c r="BC938" s="7">
        <v>0</v>
      </c>
      <c r="BD938" s="7">
        <v>0.01</v>
      </c>
      <c r="BE938" s="7">
        <v>0</v>
      </c>
      <c r="BF938" s="7">
        <v>0</v>
      </c>
      <c r="BG938" s="7">
        <v>971380.83493909996</v>
      </c>
      <c r="BH938" s="7">
        <v>10833</v>
      </c>
      <c r="BI938" s="7">
        <v>384087</v>
      </c>
      <c r="BJ938" s="7">
        <v>5286222.9575000005</v>
      </c>
      <c r="BK938" s="7">
        <v>3112150.4200000009</v>
      </c>
      <c r="BL938" s="7">
        <v>675554.56333333335</v>
      </c>
      <c r="BM938" s="7">
        <v>7345181.0233333325</v>
      </c>
      <c r="BN938" s="130">
        <v>0.83299999999999996</v>
      </c>
      <c r="BO938" s="131">
        <v>4.1998330000000001E-4</v>
      </c>
      <c r="BP938" s="161">
        <v>10642.511329804502</v>
      </c>
      <c r="BQ938" s="162">
        <v>23422339</v>
      </c>
      <c r="BR938" s="161">
        <v>550617</v>
      </c>
      <c r="BS938" s="163">
        <v>0</v>
      </c>
      <c r="BT938" s="163">
        <v>2554531.2350609004</v>
      </c>
      <c r="BU938" s="161">
        <v>32716257.559999999</v>
      </c>
      <c r="BV938" s="161">
        <v>335034.56</v>
      </c>
      <c r="BW938" s="165">
        <v>14495568.875060901</v>
      </c>
      <c r="BX938" s="161">
        <v>550617</v>
      </c>
    </row>
    <row r="939" spans="1:76" ht="14.45" x14ac:dyDescent="0.3">
      <c r="A939" s="164" t="s">
        <v>31</v>
      </c>
      <c r="B939" s="6" t="s">
        <v>93</v>
      </c>
      <c r="C939" s="6" t="s">
        <v>147</v>
      </c>
      <c r="D939" s="6" t="s">
        <v>37</v>
      </c>
      <c r="E939" s="6" t="s">
        <v>40</v>
      </c>
      <c r="F939" s="24" t="str">
        <f>+Tabela1[[#This Row],[WK]]&amp;Tabela1[[#This Row],[PK]]&amp;Tabela1[[#This Row],[GK]]</f>
        <v>121803</v>
      </c>
      <c r="G939" s="6" t="s">
        <v>918</v>
      </c>
      <c r="H939" s="7">
        <v>613535841.10199833</v>
      </c>
      <c r="I939" s="8">
        <v>1.371</v>
      </c>
      <c r="J939" s="7">
        <v>841157638.1500001</v>
      </c>
      <c r="K939" s="8">
        <v>7.0000000000000007E-2</v>
      </c>
      <c r="L939" s="7">
        <v>58881034.67050001</v>
      </c>
      <c r="M939" s="7">
        <v>31325394.67050001</v>
      </c>
      <c r="N939" s="9">
        <v>1.1368051938006161</v>
      </c>
      <c r="O939" s="7">
        <v>199884022</v>
      </c>
      <c r="P939" s="8">
        <v>1.2949999999999999</v>
      </c>
      <c r="Q939" s="7">
        <v>258849808</v>
      </c>
      <c r="R939" s="8">
        <v>1.6E-2</v>
      </c>
      <c r="S939" s="7">
        <v>4141596.9280000003</v>
      </c>
      <c r="T939" s="7">
        <v>2048659.9280000003</v>
      </c>
      <c r="U939" s="9">
        <v>0.97884452709278891</v>
      </c>
      <c r="V939" s="7">
        <v>33374054.598500013</v>
      </c>
      <c r="W939" s="9">
        <v>1.1256545161847065</v>
      </c>
      <c r="X939" s="7">
        <v>58728408.119584136</v>
      </c>
      <c r="Y939" s="7">
        <v>7577586</v>
      </c>
      <c r="Z939" s="7">
        <v>8806.6350000000002</v>
      </c>
      <c r="AA939" s="7">
        <v>2840648.484584135</v>
      </c>
      <c r="AB939" s="7">
        <v>48301367</v>
      </c>
      <c r="AC939" s="7">
        <v>0</v>
      </c>
      <c r="AD939" s="7">
        <v>25354353.521084126</v>
      </c>
      <c r="AE939" s="7">
        <v>0</v>
      </c>
      <c r="AF939" s="7">
        <v>58881034.67050001</v>
      </c>
      <c r="AG939" s="7">
        <v>4141596.9280000003</v>
      </c>
      <c r="AH939" s="7">
        <v>25354353.521084126</v>
      </c>
      <c r="AI939" s="7">
        <v>23007171</v>
      </c>
      <c r="AJ939" s="7">
        <v>2147259</v>
      </c>
      <c r="AK939" s="7">
        <v>7699826</v>
      </c>
      <c r="AL939" s="7">
        <v>0</v>
      </c>
      <c r="AM939" s="7">
        <v>935908</v>
      </c>
      <c r="AN939" s="7">
        <v>0</v>
      </c>
      <c r="AO939" s="7">
        <v>0</v>
      </c>
      <c r="AP939" s="7">
        <v>39243029</v>
      </c>
      <c r="AQ939" s="7">
        <v>2713188</v>
      </c>
      <c r="AR939" s="7">
        <v>27555640</v>
      </c>
      <c r="AS939" s="7">
        <v>2092937</v>
      </c>
      <c r="AT939" s="7">
        <v>8547799</v>
      </c>
      <c r="AU939" s="7">
        <v>0</v>
      </c>
      <c r="AV939" s="7">
        <v>995690</v>
      </c>
      <c r="AW939" s="7">
        <v>0</v>
      </c>
      <c r="AX939" s="7">
        <v>0</v>
      </c>
      <c r="AY939" s="7">
        <v>42935887</v>
      </c>
      <c r="AZ939" s="7">
        <v>1135372</v>
      </c>
      <c r="BA939" s="7">
        <v>8806.6350000000002</v>
      </c>
      <c r="BB939" s="7">
        <v>0</v>
      </c>
      <c r="BC939" s="7">
        <v>0</v>
      </c>
      <c r="BD939" s="7">
        <v>0</v>
      </c>
      <c r="BE939" s="7">
        <v>189.39</v>
      </c>
      <c r="BF939" s="7">
        <v>0</v>
      </c>
      <c r="BG939" s="7">
        <v>1783420.484584135</v>
      </c>
      <c r="BH939" s="7">
        <v>19889</v>
      </c>
      <c r="BI939" s="7">
        <v>1057228</v>
      </c>
      <c r="BJ939" s="7">
        <v>14550742.34416667</v>
      </c>
      <c r="BK939" s="7">
        <v>10952816.303333336</v>
      </c>
      <c r="BL939" s="7">
        <v>1800582.4166666667</v>
      </c>
      <c r="BM939" s="7">
        <v>10790539.33</v>
      </c>
      <c r="BN939" s="130">
        <v>0.89400000000000002</v>
      </c>
      <c r="BO939" s="131">
        <v>7.7915079999999999E-4</v>
      </c>
      <c r="BP939" s="161">
        <v>19745.225260288789</v>
      </c>
      <c r="BQ939" s="162">
        <v>48301367</v>
      </c>
      <c r="BR939" s="161">
        <v>1030666</v>
      </c>
      <c r="BS939" s="163">
        <v>0</v>
      </c>
      <c r="BT939" s="163">
        <v>0</v>
      </c>
      <c r="BU939" s="161">
        <v>58881034.670000002</v>
      </c>
      <c r="BV939" s="161">
        <v>4141596.93</v>
      </c>
      <c r="BW939" s="165">
        <v>25354353.52</v>
      </c>
      <c r="BX939" s="161">
        <v>1030666</v>
      </c>
    </row>
    <row r="940" spans="1:76" ht="14.45" x14ac:dyDescent="0.3">
      <c r="A940" s="164" t="s">
        <v>31</v>
      </c>
      <c r="B940" s="6" t="s">
        <v>93</v>
      </c>
      <c r="C940" s="6" t="s">
        <v>147</v>
      </c>
      <c r="D940" s="6" t="s">
        <v>39</v>
      </c>
      <c r="E940" s="6" t="s">
        <v>36</v>
      </c>
      <c r="F940" s="24" t="str">
        <f>+Tabela1[[#This Row],[WK]]&amp;Tabela1[[#This Row],[PK]]&amp;Tabela1[[#This Row],[GK]]</f>
        <v>121804</v>
      </c>
      <c r="G940" s="6" t="s">
        <v>919</v>
      </c>
      <c r="H940" s="7">
        <v>169649565.75039926</v>
      </c>
      <c r="I940" s="8">
        <v>1.371</v>
      </c>
      <c r="J940" s="7">
        <v>232589554.63999999</v>
      </c>
      <c r="K940" s="8">
        <v>7.0000000000000007E-2</v>
      </c>
      <c r="L940" s="7">
        <v>16281268.824800001</v>
      </c>
      <c r="M940" s="7">
        <v>10536827.824800001</v>
      </c>
      <c r="N940" s="9">
        <v>1.834265131246017</v>
      </c>
      <c r="O940" s="7">
        <v>11398142</v>
      </c>
      <c r="P940" s="8">
        <v>1.2949999999999999</v>
      </c>
      <c r="Q940" s="7">
        <v>14760594</v>
      </c>
      <c r="R940" s="8">
        <v>1.6E-2</v>
      </c>
      <c r="S940" s="7">
        <v>236169.50400000002</v>
      </c>
      <c r="T940" s="7">
        <v>105446.50400000002</v>
      </c>
      <c r="U940" s="9">
        <v>0.80664079006754752</v>
      </c>
      <c r="V940" s="7">
        <v>10642274.328800002</v>
      </c>
      <c r="W940" s="9">
        <v>1.811400384533947</v>
      </c>
      <c r="X940" s="7">
        <v>21228451.147510521</v>
      </c>
      <c r="Y940" s="7">
        <v>3692427</v>
      </c>
      <c r="Z940" s="7">
        <v>751.44</v>
      </c>
      <c r="AA940" s="7">
        <v>949215.70751051966</v>
      </c>
      <c r="AB940" s="7">
        <v>14294604</v>
      </c>
      <c r="AC940" s="7">
        <v>2291453</v>
      </c>
      <c r="AD940" s="7">
        <v>10586176.818710521</v>
      </c>
      <c r="AE940" s="7">
        <v>0</v>
      </c>
      <c r="AF940" s="7">
        <v>16281268.824800001</v>
      </c>
      <c r="AG940" s="7">
        <v>236169.50400000002</v>
      </c>
      <c r="AH940" s="7">
        <v>10586176.818710521</v>
      </c>
      <c r="AI940" s="7">
        <v>4796235</v>
      </c>
      <c r="AJ940" s="7">
        <v>125969</v>
      </c>
      <c r="AK940" s="7">
        <v>5806861</v>
      </c>
      <c r="AL940" s="7">
        <v>0</v>
      </c>
      <c r="AM940" s="7">
        <v>805185</v>
      </c>
      <c r="AN940" s="7">
        <v>0</v>
      </c>
      <c r="AO940" s="7">
        <v>0</v>
      </c>
      <c r="AP940" s="7">
        <v>11120569</v>
      </c>
      <c r="AQ940" s="7">
        <v>676308</v>
      </c>
      <c r="AR940" s="7">
        <v>5744441</v>
      </c>
      <c r="AS940" s="7">
        <v>130723</v>
      </c>
      <c r="AT940" s="7">
        <v>6472787</v>
      </c>
      <c r="AU940" s="7">
        <v>176458</v>
      </c>
      <c r="AV940" s="7">
        <v>839184</v>
      </c>
      <c r="AW940" s="7">
        <v>0</v>
      </c>
      <c r="AX940" s="7">
        <v>0</v>
      </c>
      <c r="AY940" s="7">
        <v>12864498</v>
      </c>
      <c r="AZ940" s="7">
        <v>295197</v>
      </c>
      <c r="BA940" s="7">
        <v>751.44</v>
      </c>
      <c r="BB940" s="7">
        <v>0</v>
      </c>
      <c r="BC940" s="7">
        <v>0</v>
      </c>
      <c r="BD940" s="7">
        <v>0</v>
      </c>
      <c r="BE940" s="7">
        <v>16.16</v>
      </c>
      <c r="BF940" s="7">
        <v>0</v>
      </c>
      <c r="BG940" s="7">
        <v>561953.70751051966</v>
      </c>
      <c r="BH940" s="7">
        <v>6267</v>
      </c>
      <c r="BI940" s="7">
        <v>387262</v>
      </c>
      <c r="BJ940" s="7">
        <v>5329951.1716666669</v>
      </c>
      <c r="BK940" s="7">
        <v>3437896.4833333334</v>
      </c>
      <c r="BL940" s="7">
        <v>375010.27333333337</v>
      </c>
      <c r="BM940" s="7">
        <v>6818198.2066666661</v>
      </c>
      <c r="BN940" s="130">
        <v>0.81699999999999995</v>
      </c>
      <c r="BO940" s="131">
        <v>2.2102069999999999E-4</v>
      </c>
      <c r="BP940" s="161">
        <v>5600.9004817378582</v>
      </c>
      <c r="BQ940" s="162">
        <v>14294604</v>
      </c>
      <c r="BR940" s="161">
        <v>311975</v>
      </c>
      <c r="BS940" s="163">
        <v>0</v>
      </c>
      <c r="BT940" s="163">
        <v>1731647.370000001</v>
      </c>
      <c r="BU940" s="161">
        <v>16281268.82</v>
      </c>
      <c r="BV940" s="161">
        <v>236169.5</v>
      </c>
      <c r="BW940" s="165">
        <v>12317824.190000001</v>
      </c>
      <c r="BX940" s="161">
        <v>311975</v>
      </c>
    </row>
    <row r="941" spans="1:76" ht="14.45" x14ac:dyDescent="0.3">
      <c r="A941" s="164" t="s">
        <v>31</v>
      </c>
      <c r="B941" s="6" t="s">
        <v>93</v>
      </c>
      <c r="C941" s="6" t="s">
        <v>147</v>
      </c>
      <c r="D941" s="6" t="s">
        <v>42</v>
      </c>
      <c r="E941" s="6" t="s">
        <v>36</v>
      </c>
      <c r="F941" s="24" t="str">
        <f>+Tabela1[[#This Row],[WK]]&amp;Tabela1[[#This Row],[PK]]&amp;Tabela1[[#This Row],[GK]]</f>
        <v>121805</v>
      </c>
      <c r="G941" s="6" t="s">
        <v>920</v>
      </c>
      <c r="H941" s="7">
        <v>121411568.60839985</v>
      </c>
      <c r="I941" s="8">
        <v>1.371</v>
      </c>
      <c r="J941" s="7">
        <v>166455260.56</v>
      </c>
      <c r="K941" s="8">
        <v>7.0000000000000007E-2</v>
      </c>
      <c r="L941" s="7">
        <v>11651868.239200002</v>
      </c>
      <c r="M941" s="7">
        <v>7560919.2392000016</v>
      </c>
      <c r="N941" s="9">
        <v>1.8482066726326829</v>
      </c>
      <c r="O941" s="7">
        <v>7347305</v>
      </c>
      <c r="P941" s="8">
        <v>1.2949999999999999</v>
      </c>
      <c r="Q941" s="7">
        <v>9514760</v>
      </c>
      <c r="R941" s="8">
        <v>1.6E-2</v>
      </c>
      <c r="S941" s="7">
        <v>152236.16</v>
      </c>
      <c r="T941" s="7">
        <v>104718.16</v>
      </c>
      <c r="U941" s="9">
        <v>2.2037577339113601</v>
      </c>
      <c r="V941" s="7">
        <v>7665637.3992000017</v>
      </c>
      <c r="W941" s="9">
        <v>1.8522891203916816</v>
      </c>
      <c r="X941" s="7">
        <v>12800445.724235566</v>
      </c>
      <c r="Y941" s="7">
        <v>2117179</v>
      </c>
      <c r="Z941" s="7">
        <v>95166.9</v>
      </c>
      <c r="AA941" s="7">
        <v>675236.82423556689</v>
      </c>
      <c r="AB941" s="7">
        <v>9912863</v>
      </c>
      <c r="AC941" s="7">
        <v>0</v>
      </c>
      <c r="AD941" s="7">
        <v>5134808.3250355646</v>
      </c>
      <c r="AE941" s="7">
        <v>0</v>
      </c>
      <c r="AF941" s="7">
        <v>11651868.239200002</v>
      </c>
      <c r="AG941" s="7">
        <v>152236.16</v>
      </c>
      <c r="AH941" s="7">
        <v>5134808.3250355646</v>
      </c>
      <c r="AI941" s="7">
        <v>3415677</v>
      </c>
      <c r="AJ941" s="7">
        <v>21280</v>
      </c>
      <c r="AK941" s="7">
        <v>1776850</v>
      </c>
      <c r="AL941" s="7">
        <v>0</v>
      </c>
      <c r="AM941" s="7">
        <v>378177</v>
      </c>
      <c r="AN941" s="7">
        <v>0</v>
      </c>
      <c r="AO941" s="7">
        <v>0</v>
      </c>
      <c r="AP941" s="7">
        <v>7550117</v>
      </c>
      <c r="AQ941" s="7">
        <v>517176</v>
      </c>
      <c r="AR941" s="7">
        <v>4090949</v>
      </c>
      <c r="AS941" s="7">
        <v>47518</v>
      </c>
      <c r="AT941" s="7">
        <v>2385765</v>
      </c>
      <c r="AU941" s="7">
        <v>119495</v>
      </c>
      <c r="AV941" s="7">
        <v>826012</v>
      </c>
      <c r="AW941" s="7">
        <v>0</v>
      </c>
      <c r="AX941" s="7">
        <v>0</v>
      </c>
      <c r="AY941" s="7">
        <v>8614111</v>
      </c>
      <c r="AZ941" s="7">
        <v>227074</v>
      </c>
      <c r="BA941" s="7">
        <v>95166.9</v>
      </c>
      <c r="BB941" s="7">
        <v>0</v>
      </c>
      <c r="BC941" s="7">
        <v>0</v>
      </c>
      <c r="BD941" s="7">
        <v>1023.3</v>
      </c>
      <c r="BE941" s="7">
        <v>0</v>
      </c>
      <c r="BF941" s="7">
        <v>0</v>
      </c>
      <c r="BG941" s="7">
        <v>374366.82423556695</v>
      </c>
      <c r="BH941" s="7">
        <v>4175</v>
      </c>
      <c r="BI941" s="7">
        <v>300870</v>
      </c>
      <c r="BJ941" s="7">
        <v>4140988.6716666659</v>
      </c>
      <c r="BK941" s="7">
        <v>2373876.4799999995</v>
      </c>
      <c r="BL941" s="7">
        <v>1351224.0666666667</v>
      </c>
      <c r="BM941" s="7">
        <v>4366000.6333333338</v>
      </c>
      <c r="BN941" s="130">
        <v>0.86399999999999999</v>
      </c>
      <c r="BO941" s="131">
        <v>1.703974E-4</v>
      </c>
      <c r="BP941" s="161">
        <v>4318.2362413684523</v>
      </c>
      <c r="BQ941" s="162">
        <v>9912863</v>
      </c>
      <c r="BR941" s="161">
        <v>211871</v>
      </c>
      <c r="BS941" s="163">
        <v>0</v>
      </c>
      <c r="BT941" s="163">
        <v>1083882.2757644355</v>
      </c>
      <c r="BU941" s="161">
        <v>11651868.24</v>
      </c>
      <c r="BV941" s="161">
        <v>152236.16</v>
      </c>
      <c r="BW941" s="165">
        <v>6218690.6057644356</v>
      </c>
      <c r="BX941" s="161">
        <v>211871</v>
      </c>
    </row>
    <row r="942" spans="1:76" ht="14.45" x14ac:dyDescent="0.3">
      <c r="A942" s="164" t="s">
        <v>31</v>
      </c>
      <c r="B942" s="6" t="s">
        <v>93</v>
      </c>
      <c r="C942" s="6" t="s">
        <v>147</v>
      </c>
      <c r="D942" s="6" t="s">
        <v>44</v>
      </c>
      <c r="E942" s="6" t="s">
        <v>36</v>
      </c>
      <c r="F942" s="24" t="str">
        <f>+Tabela1[[#This Row],[WK]]&amp;Tabela1[[#This Row],[PK]]&amp;Tabela1[[#This Row],[GK]]</f>
        <v>121806</v>
      </c>
      <c r="G942" s="6" t="s">
        <v>868</v>
      </c>
      <c r="H942" s="7">
        <v>342969860.95619959</v>
      </c>
      <c r="I942" s="8">
        <v>1.371</v>
      </c>
      <c r="J942" s="7">
        <v>470211679.38</v>
      </c>
      <c r="K942" s="8">
        <v>7.0000000000000007E-2</v>
      </c>
      <c r="L942" s="7">
        <v>32914817.556600004</v>
      </c>
      <c r="M942" s="7">
        <v>19824531.556600004</v>
      </c>
      <c r="N942" s="9">
        <v>1.5144460217752311</v>
      </c>
      <c r="O942" s="7">
        <v>1348684</v>
      </c>
      <c r="P942" s="8">
        <v>1.2949999999999999</v>
      </c>
      <c r="Q942" s="7">
        <v>1746546</v>
      </c>
      <c r="R942" s="8">
        <v>1.6E-2</v>
      </c>
      <c r="S942" s="7">
        <v>27944.736000000001</v>
      </c>
      <c r="T942" s="7">
        <v>-340401.26400000002</v>
      </c>
      <c r="U942" s="9">
        <v>-0.9241345474092294</v>
      </c>
      <c r="V942" s="7">
        <v>19484130.292600006</v>
      </c>
      <c r="W942" s="9">
        <v>1.4477051079634249</v>
      </c>
      <c r="X942" s="7">
        <v>28083048.440797206</v>
      </c>
      <c r="Y942" s="7">
        <v>3391306</v>
      </c>
      <c r="Z942" s="7">
        <v>30928.080000000002</v>
      </c>
      <c r="AA942" s="7">
        <v>1532480.3607972064</v>
      </c>
      <c r="AB942" s="7">
        <v>20528315</v>
      </c>
      <c r="AC942" s="7">
        <v>2600019</v>
      </c>
      <c r="AD942" s="7">
        <v>8598918.148197202</v>
      </c>
      <c r="AE942" s="7">
        <v>0</v>
      </c>
      <c r="AF942" s="7">
        <v>32914817.556600004</v>
      </c>
      <c r="AG942" s="7">
        <v>27944.736000000001</v>
      </c>
      <c r="AH942" s="7">
        <v>8598918.148197202</v>
      </c>
      <c r="AI942" s="7">
        <v>10929539</v>
      </c>
      <c r="AJ942" s="7">
        <v>331056</v>
      </c>
      <c r="AK942" s="7">
        <v>7168278</v>
      </c>
      <c r="AL942" s="7">
        <v>0</v>
      </c>
      <c r="AM942" s="7">
        <v>579755</v>
      </c>
      <c r="AN942" s="7">
        <v>0</v>
      </c>
      <c r="AO942" s="7">
        <v>0</v>
      </c>
      <c r="AP942" s="7">
        <v>15168841</v>
      </c>
      <c r="AQ942" s="7">
        <v>1185528</v>
      </c>
      <c r="AR942" s="7">
        <v>13090286</v>
      </c>
      <c r="AS942" s="7">
        <v>368346</v>
      </c>
      <c r="AT942" s="7">
        <v>7773202</v>
      </c>
      <c r="AU942" s="7">
        <v>0</v>
      </c>
      <c r="AV942" s="7">
        <v>583328</v>
      </c>
      <c r="AW942" s="7">
        <v>0</v>
      </c>
      <c r="AX942" s="7">
        <v>0</v>
      </c>
      <c r="AY942" s="7">
        <v>18287855</v>
      </c>
      <c r="AZ942" s="7">
        <v>504430</v>
      </c>
      <c r="BA942" s="7">
        <v>30928.080000000002</v>
      </c>
      <c r="BB942" s="7">
        <v>0</v>
      </c>
      <c r="BC942" s="7">
        <v>0</v>
      </c>
      <c r="BD942" s="7">
        <v>0</v>
      </c>
      <c r="BE942" s="7">
        <v>665.12</v>
      </c>
      <c r="BF942" s="7">
        <v>0</v>
      </c>
      <c r="BG942" s="7">
        <v>905474.36079720652</v>
      </c>
      <c r="BH942" s="7">
        <v>10098</v>
      </c>
      <c r="BI942" s="7">
        <v>627006</v>
      </c>
      <c r="BJ942" s="7">
        <v>8629574.9641666673</v>
      </c>
      <c r="BK942" s="7">
        <v>7303135.4066666663</v>
      </c>
      <c r="BL942" s="7">
        <v>1477747.7633333334</v>
      </c>
      <c r="BM942" s="7">
        <v>2350262.7033333331</v>
      </c>
      <c r="BN942" s="130">
        <v>0.90100000000000002</v>
      </c>
      <c r="BO942" s="131">
        <v>3.7659839999999999E-4</v>
      </c>
      <c r="BP942" s="161">
        <v>9543.9424250263364</v>
      </c>
      <c r="BQ942" s="162">
        <v>20528315</v>
      </c>
      <c r="BR942" s="161">
        <v>522930</v>
      </c>
      <c r="BS942" s="163">
        <v>0</v>
      </c>
      <c r="BT942" s="163">
        <v>2588696.2299999967</v>
      </c>
      <c r="BU942" s="161">
        <v>32914817.559999999</v>
      </c>
      <c r="BV942" s="161">
        <v>27944.74</v>
      </c>
      <c r="BW942" s="165">
        <v>11187614.379999997</v>
      </c>
      <c r="BX942" s="161">
        <v>522930</v>
      </c>
    </row>
    <row r="943" spans="1:76" ht="14.45" x14ac:dyDescent="0.3">
      <c r="A943" s="164" t="s">
        <v>31</v>
      </c>
      <c r="B943" s="6" t="s">
        <v>93</v>
      </c>
      <c r="C943" s="6" t="s">
        <v>147</v>
      </c>
      <c r="D943" s="6" t="s">
        <v>51</v>
      </c>
      <c r="E943" s="6" t="s">
        <v>36</v>
      </c>
      <c r="F943" s="24" t="str">
        <f>+Tabela1[[#This Row],[WK]]&amp;Tabela1[[#This Row],[PK]]&amp;Tabela1[[#This Row],[GK]]</f>
        <v>121807</v>
      </c>
      <c r="G943" s="6" t="s">
        <v>921</v>
      </c>
      <c r="H943" s="7">
        <v>193091754.84699973</v>
      </c>
      <c r="I943" s="8">
        <v>1.371</v>
      </c>
      <c r="J943" s="7">
        <v>264728795.90000001</v>
      </c>
      <c r="K943" s="8">
        <v>7.0000000000000007E-2</v>
      </c>
      <c r="L943" s="7">
        <v>18531015.713000003</v>
      </c>
      <c r="M943" s="7">
        <v>11712399.713000003</v>
      </c>
      <c r="N943" s="9">
        <v>1.7177092408488766</v>
      </c>
      <c r="O943" s="7">
        <v>1859707</v>
      </c>
      <c r="P943" s="8">
        <v>1.2949999999999999</v>
      </c>
      <c r="Q943" s="7">
        <v>2408321</v>
      </c>
      <c r="R943" s="8">
        <v>1.6E-2</v>
      </c>
      <c r="S943" s="7">
        <v>38533.135999999999</v>
      </c>
      <c r="T943" s="7">
        <v>23752.135999999999</v>
      </c>
      <c r="U943" s="9">
        <v>1.6069370137338475</v>
      </c>
      <c r="V943" s="7">
        <v>11736151.849000003</v>
      </c>
      <c r="W943" s="9">
        <v>1.7174696346487703</v>
      </c>
      <c r="X943" s="7">
        <v>24265246.756002612</v>
      </c>
      <c r="Y943" s="7">
        <v>4226088</v>
      </c>
      <c r="Z943" s="7">
        <v>0</v>
      </c>
      <c r="AA943" s="7">
        <v>1118984.7560026143</v>
      </c>
      <c r="AB943" s="7">
        <v>16451962</v>
      </c>
      <c r="AC943" s="7">
        <v>2468212</v>
      </c>
      <c r="AD943" s="7">
        <v>12529094.907002609</v>
      </c>
      <c r="AE943" s="7">
        <v>0</v>
      </c>
      <c r="AF943" s="7">
        <v>18531015.713000003</v>
      </c>
      <c r="AG943" s="7">
        <v>38533.135999999999</v>
      </c>
      <c r="AH943" s="7">
        <v>12529094.907002609</v>
      </c>
      <c r="AI943" s="7">
        <v>5693102</v>
      </c>
      <c r="AJ943" s="7">
        <v>13182</v>
      </c>
      <c r="AK943" s="7">
        <v>6135332</v>
      </c>
      <c r="AL943" s="7">
        <v>0</v>
      </c>
      <c r="AM943" s="7">
        <v>918962</v>
      </c>
      <c r="AN943" s="7">
        <v>0</v>
      </c>
      <c r="AO943" s="7">
        <v>0</v>
      </c>
      <c r="AP943" s="7">
        <v>13573125</v>
      </c>
      <c r="AQ943" s="7">
        <v>664373</v>
      </c>
      <c r="AR943" s="7">
        <v>6818616</v>
      </c>
      <c r="AS943" s="7">
        <v>14781</v>
      </c>
      <c r="AT943" s="7">
        <v>6956279</v>
      </c>
      <c r="AU943" s="7">
        <v>208780</v>
      </c>
      <c r="AV943" s="7">
        <v>939807</v>
      </c>
      <c r="AW943" s="7">
        <v>0</v>
      </c>
      <c r="AX943" s="7">
        <v>0</v>
      </c>
      <c r="AY943" s="7">
        <v>15232236</v>
      </c>
      <c r="AZ943" s="7">
        <v>280599</v>
      </c>
      <c r="BA943" s="7">
        <v>0</v>
      </c>
      <c r="BB943" s="7">
        <v>0</v>
      </c>
      <c r="BC943" s="7">
        <v>0</v>
      </c>
      <c r="BD943" s="7">
        <v>0</v>
      </c>
      <c r="BE943" s="7">
        <v>0</v>
      </c>
      <c r="BF943" s="7">
        <v>0</v>
      </c>
      <c r="BG943" s="7">
        <v>608491.75600261439</v>
      </c>
      <c r="BH943" s="7">
        <v>6786</v>
      </c>
      <c r="BI943" s="7">
        <v>510493</v>
      </c>
      <c r="BJ943" s="7">
        <v>7026017.4108333299</v>
      </c>
      <c r="BK943" s="7">
        <v>4478881.4633333301</v>
      </c>
      <c r="BL943" s="7">
        <v>1299558.4966666668</v>
      </c>
      <c r="BM943" s="7">
        <v>7589426.7966666678</v>
      </c>
      <c r="BN943" s="130">
        <v>0.81100000000000005</v>
      </c>
      <c r="BO943" s="131">
        <v>2.4422140000000001E-4</v>
      </c>
      <c r="BP943" s="161">
        <v>6189.2051411272587</v>
      </c>
      <c r="BQ943" s="162">
        <v>16451962</v>
      </c>
      <c r="BR943" s="161">
        <v>339638</v>
      </c>
      <c r="BS943" s="163">
        <v>0</v>
      </c>
      <c r="BT943" s="163">
        <v>1692092.2439973876</v>
      </c>
      <c r="BU943" s="161">
        <v>18531015.710000001</v>
      </c>
      <c r="BV943" s="161">
        <v>38533.14</v>
      </c>
      <c r="BW943" s="165">
        <v>14221187.153997388</v>
      </c>
      <c r="BX943" s="161">
        <v>339638</v>
      </c>
    </row>
    <row r="944" spans="1:76" ht="14.45" x14ac:dyDescent="0.3">
      <c r="A944" s="164" t="s">
        <v>31</v>
      </c>
      <c r="B944" s="6" t="s">
        <v>93</v>
      </c>
      <c r="C944" s="6" t="s">
        <v>147</v>
      </c>
      <c r="D944" s="6" t="s">
        <v>75</v>
      </c>
      <c r="E944" s="6" t="s">
        <v>36</v>
      </c>
      <c r="F944" s="24" t="str">
        <f>+Tabela1[[#This Row],[WK]]&amp;Tabela1[[#This Row],[PK]]&amp;Tabela1[[#This Row],[GK]]</f>
        <v>121808</v>
      </c>
      <c r="G944" s="6" t="s">
        <v>922</v>
      </c>
      <c r="H944" s="7">
        <v>256016999.43579945</v>
      </c>
      <c r="I944" s="8">
        <v>1.371</v>
      </c>
      <c r="J944" s="7">
        <v>350999306.23000002</v>
      </c>
      <c r="K944" s="8">
        <v>7.0000000000000007E-2</v>
      </c>
      <c r="L944" s="7">
        <v>24569951.436100002</v>
      </c>
      <c r="M944" s="7">
        <v>14663237.436100002</v>
      </c>
      <c r="N944" s="9">
        <v>1.4801312964218007</v>
      </c>
      <c r="O944" s="7">
        <v>9388024</v>
      </c>
      <c r="P944" s="8">
        <v>1.2949999999999999</v>
      </c>
      <c r="Q944" s="7">
        <v>12157491</v>
      </c>
      <c r="R944" s="8">
        <v>1.6E-2</v>
      </c>
      <c r="S944" s="7">
        <v>194519.856</v>
      </c>
      <c r="T944" s="7">
        <v>-7963.1440000000002</v>
      </c>
      <c r="U944" s="9">
        <v>-3.9327469466572507E-2</v>
      </c>
      <c r="V944" s="7">
        <v>14655274.292100001</v>
      </c>
      <c r="W944" s="9">
        <v>1.4496971710117037</v>
      </c>
      <c r="X944" s="7">
        <v>23997870.550310563</v>
      </c>
      <c r="Y944" s="7">
        <v>2614085</v>
      </c>
      <c r="Z944" s="7">
        <v>34737.824999999997</v>
      </c>
      <c r="AA944" s="7">
        <v>980702.72531056195</v>
      </c>
      <c r="AB944" s="7">
        <v>18497966</v>
      </c>
      <c r="AC944" s="7">
        <v>1870379</v>
      </c>
      <c r="AD944" s="7">
        <v>9342596.2582105622</v>
      </c>
      <c r="AE944" s="7">
        <v>0</v>
      </c>
      <c r="AF944" s="7">
        <v>24569951.436100002</v>
      </c>
      <c r="AG944" s="7">
        <v>194519.856</v>
      </c>
      <c r="AH944" s="7">
        <v>9342596.2582105622</v>
      </c>
      <c r="AI944" s="7">
        <v>8271463</v>
      </c>
      <c r="AJ944" s="7">
        <v>163327</v>
      </c>
      <c r="AK944" s="7">
        <v>5361399</v>
      </c>
      <c r="AL944" s="7">
        <v>0</v>
      </c>
      <c r="AM944" s="7">
        <v>384996</v>
      </c>
      <c r="AN944" s="7">
        <v>0</v>
      </c>
      <c r="AO944" s="7">
        <v>0</v>
      </c>
      <c r="AP944" s="7">
        <v>14594923</v>
      </c>
      <c r="AQ944" s="7">
        <v>1062201</v>
      </c>
      <c r="AR944" s="7">
        <v>9906714</v>
      </c>
      <c r="AS944" s="7">
        <v>202483</v>
      </c>
      <c r="AT944" s="7">
        <v>5927717</v>
      </c>
      <c r="AU944" s="7">
        <v>0</v>
      </c>
      <c r="AV944" s="7">
        <v>454039</v>
      </c>
      <c r="AW944" s="7">
        <v>0</v>
      </c>
      <c r="AX944" s="7">
        <v>0</v>
      </c>
      <c r="AY944" s="7">
        <v>16412354</v>
      </c>
      <c r="AZ944" s="7">
        <v>446039</v>
      </c>
      <c r="BA944" s="7">
        <v>34737.824999999997</v>
      </c>
      <c r="BB944" s="7">
        <v>0</v>
      </c>
      <c r="BC944" s="7">
        <v>0</v>
      </c>
      <c r="BD944" s="7">
        <v>0</v>
      </c>
      <c r="BE944" s="7">
        <v>747.05</v>
      </c>
      <c r="BF944" s="7">
        <v>0</v>
      </c>
      <c r="BG944" s="7">
        <v>738959.72531056195</v>
      </c>
      <c r="BH944" s="7">
        <v>8241</v>
      </c>
      <c r="BI944" s="7">
        <v>241743</v>
      </c>
      <c r="BJ944" s="7">
        <v>3327216.4616666669</v>
      </c>
      <c r="BK944" s="7">
        <v>1986040.6766666668</v>
      </c>
      <c r="BL944" s="7">
        <v>1123664.5566666666</v>
      </c>
      <c r="BM944" s="7">
        <v>3117374.0266666673</v>
      </c>
      <c r="BN944" s="130">
        <v>0.90400000000000003</v>
      </c>
      <c r="BO944" s="131">
        <v>2.9913360000000003E-4</v>
      </c>
      <c r="BP944" s="161">
        <v>7580.9258574719106</v>
      </c>
      <c r="BQ944" s="162">
        <v>18497966</v>
      </c>
      <c r="BR944" s="161">
        <v>420028</v>
      </c>
      <c r="BS944" s="163">
        <v>0</v>
      </c>
      <c r="BT944" s="163">
        <v>2162306.2599999979</v>
      </c>
      <c r="BU944" s="161">
        <v>24569951.440000001</v>
      </c>
      <c r="BV944" s="161">
        <v>194519.86</v>
      </c>
      <c r="BW944" s="165">
        <v>11504902.519999998</v>
      </c>
      <c r="BX944" s="161">
        <v>420028</v>
      </c>
    </row>
    <row r="945" spans="1:76" ht="14.45" x14ac:dyDescent="0.3">
      <c r="A945" s="164" t="s">
        <v>31</v>
      </c>
      <c r="B945" s="6" t="s">
        <v>93</v>
      </c>
      <c r="C945" s="6" t="s">
        <v>147</v>
      </c>
      <c r="D945" s="6" t="s">
        <v>77</v>
      </c>
      <c r="E945" s="6" t="s">
        <v>40</v>
      </c>
      <c r="F945" s="24" t="str">
        <f>+Tabela1[[#This Row],[WK]]&amp;Tabela1[[#This Row],[PK]]&amp;Tabela1[[#This Row],[GK]]</f>
        <v>121809</v>
      </c>
      <c r="G945" s="6" t="s">
        <v>923</v>
      </c>
      <c r="H945" s="7">
        <v>1239059780.1536124</v>
      </c>
      <c r="I945" s="8">
        <v>1.371</v>
      </c>
      <c r="J945" s="7">
        <v>1698750958.5799999</v>
      </c>
      <c r="K945" s="8">
        <v>7.0000000000000007E-2</v>
      </c>
      <c r="L945" s="7">
        <v>118912567.1006</v>
      </c>
      <c r="M945" s="7">
        <v>69322471.100600004</v>
      </c>
      <c r="N945" s="9">
        <v>1.3979095967186674</v>
      </c>
      <c r="O945" s="7">
        <v>221243048</v>
      </c>
      <c r="P945" s="8">
        <v>1.2949999999999999</v>
      </c>
      <c r="Q945" s="7">
        <v>286509747</v>
      </c>
      <c r="R945" s="8">
        <v>1.6E-2</v>
      </c>
      <c r="S945" s="7">
        <v>4584155.9520000005</v>
      </c>
      <c r="T945" s="7">
        <v>-1001107.0479999995</v>
      </c>
      <c r="U945" s="9">
        <v>-0.17924080710254817</v>
      </c>
      <c r="V945" s="7">
        <v>68321364.052600011</v>
      </c>
      <c r="W945" s="9">
        <v>1.2382586228863506</v>
      </c>
      <c r="X945" s="7">
        <v>82186817.706688017</v>
      </c>
      <c r="Y945" s="7">
        <v>0</v>
      </c>
      <c r="Z945" s="7">
        <v>199094.39999999997</v>
      </c>
      <c r="AA945" s="7">
        <v>6186896.3066880163</v>
      </c>
      <c r="AB945" s="7">
        <v>68756123</v>
      </c>
      <c r="AC945" s="7">
        <v>7044704</v>
      </c>
      <c r="AD945" s="7">
        <v>13865453.654088013</v>
      </c>
      <c r="AE945" s="7">
        <v>0</v>
      </c>
      <c r="AF945" s="7">
        <v>118912567.1006</v>
      </c>
      <c r="AG945" s="7">
        <v>4584155.9520000005</v>
      </c>
      <c r="AH945" s="7">
        <v>13865453.654088013</v>
      </c>
      <c r="AI945" s="7">
        <v>41404511</v>
      </c>
      <c r="AJ945" s="7">
        <v>7923366</v>
      </c>
      <c r="AK945" s="7">
        <v>0</v>
      </c>
      <c r="AL945" s="7">
        <v>175612</v>
      </c>
      <c r="AM945" s="7">
        <v>1903844</v>
      </c>
      <c r="AN945" s="7">
        <v>0</v>
      </c>
      <c r="AO945" s="7">
        <v>0</v>
      </c>
      <c r="AP945" s="7">
        <v>54139736</v>
      </c>
      <c r="AQ945" s="7">
        <v>4658569</v>
      </c>
      <c r="AR945" s="7">
        <v>49590096</v>
      </c>
      <c r="AS945" s="7">
        <v>5585263</v>
      </c>
      <c r="AT945" s="7">
        <v>11877617</v>
      </c>
      <c r="AU945" s="7">
        <v>243288</v>
      </c>
      <c r="AV945" s="7">
        <v>2038703</v>
      </c>
      <c r="AW945" s="7">
        <v>0</v>
      </c>
      <c r="AX945" s="7">
        <v>0</v>
      </c>
      <c r="AY945" s="7">
        <v>62858642</v>
      </c>
      <c r="AZ945" s="7">
        <v>1993389</v>
      </c>
      <c r="BA945" s="7">
        <v>199094.39999999997</v>
      </c>
      <c r="BB945" s="7">
        <v>0</v>
      </c>
      <c r="BC945" s="7">
        <v>0</v>
      </c>
      <c r="BD945" s="7">
        <v>2090.9899999999998</v>
      </c>
      <c r="BE945" s="7">
        <v>99.62</v>
      </c>
      <c r="BF945" s="7">
        <v>0</v>
      </c>
      <c r="BG945" s="7">
        <v>3270665.3066880167</v>
      </c>
      <c r="BH945" s="7">
        <v>36475</v>
      </c>
      <c r="BI945" s="7">
        <v>2916231</v>
      </c>
      <c r="BJ945" s="7">
        <v>40136131.035833329</v>
      </c>
      <c r="BK945" s="7">
        <v>28571074.856666662</v>
      </c>
      <c r="BL945" s="7">
        <v>15188990.456666669</v>
      </c>
      <c r="BM945" s="7">
        <v>15882243.803333335</v>
      </c>
      <c r="BN945" s="130">
        <v>1.006</v>
      </c>
      <c r="BO945" s="131">
        <v>1.3740029999999999E-3</v>
      </c>
      <c r="BP945" s="161">
        <v>34819.03137994984</v>
      </c>
      <c r="BQ945" s="162">
        <v>68756123</v>
      </c>
      <c r="BR945" s="161">
        <v>1815157</v>
      </c>
      <c r="BS945" s="163">
        <v>0</v>
      </c>
      <c r="BT945" s="163">
        <v>2639978.2933119833</v>
      </c>
      <c r="BU945" s="161">
        <v>118912567.09999999</v>
      </c>
      <c r="BV945" s="161">
        <v>4584155.95</v>
      </c>
      <c r="BW945" s="165">
        <v>16505431.943311984</v>
      </c>
      <c r="BX945" s="161">
        <v>1815157</v>
      </c>
    </row>
    <row r="946" spans="1:76" ht="14.45" x14ac:dyDescent="0.3">
      <c r="A946" s="164" t="s">
        <v>31</v>
      </c>
      <c r="B946" s="6" t="s">
        <v>93</v>
      </c>
      <c r="C946" s="6" t="s">
        <v>147</v>
      </c>
      <c r="D946" s="6" t="s">
        <v>90</v>
      </c>
      <c r="E946" s="6" t="s">
        <v>36</v>
      </c>
      <c r="F946" s="24" t="str">
        <f>+Tabela1[[#This Row],[WK]]&amp;Tabela1[[#This Row],[PK]]&amp;Tabela1[[#This Row],[GK]]</f>
        <v>121810</v>
      </c>
      <c r="G946" s="6" t="s">
        <v>924</v>
      </c>
      <c r="H946" s="7">
        <v>402292916.99639845</v>
      </c>
      <c r="I946" s="8">
        <v>1.371</v>
      </c>
      <c r="J946" s="7">
        <v>551543589.21000004</v>
      </c>
      <c r="K946" s="8">
        <v>7.0000000000000007E-2</v>
      </c>
      <c r="L946" s="7">
        <v>38608051.244700007</v>
      </c>
      <c r="M946" s="7">
        <v>24074239.244700007</v>
      </c>
      <c r="N946" s="9">
        <v>1.6564297958925027</v>
      </c>
      <c r="O946" s="7">
        <v>20815465</v>
      </c>
      <c r="P946" s="8">
        <v>1.2949999999999999</v>
      </c>
      <c r="Q946" s="7">
        <v>26956027</v>
      </c>
      <c r="R946" s="8">
        <v>1.6E-2</v>
      </c>
      <c r="S946" s="7">
        <v>431296.43200000003</v>
      </c>
      <c r="T946" s="7">
        <v>194550.43200000003</v>
      </c>
      <c r="U946" s="9">
        <v>0.82176861277487279</v>
      </c>
      <c r="V946" s="7">
        <v>24268789.676700011</v>
      </c>
      <c r="W946" s="9">
        <v>1.643051648874742</v>
      </c>
      <c r="X946" s="7">
        <v>37058593.113975331</v>
      </c>
      <c r="Y946" s="7">
        <v>3216238</v>
      </c>
      <c r="Z946" s="7">
        <v>35642.714999999997</v>
      </c>
      <c r="AA946" s="7">
        <v>1522666.3989753316</v>
      </c>
      <c r="AB946" s="7">
        <v>26749047</v>
      </c>
      <c r="AC946" s="7">
        <v>5534999</v>
      </c>
      <c r="AD946" s="7">
        <v>12789803.437275324</v>
      </c>
      <c r="AE946" s="7">
        <v>0</v>
      </c>
      <c r="AF946" s="7">
        <v>38608051.244700007</v>
      </c>
      <c r="AG946" s="7">
        <v>431296.43200000003</v>
      </c>
      <c r="AH946" s="7">
        <v>12789803.437275324</v>
      </c>
      <c r="AI946" s="7">
        <v>12134789</v>
      </c>
      <c r="AJ946" s="7">
        <v>172029</v>
      </c>
      <c r="AK946" s="7">
        <v>9438088</v>
      </c>
      <c r="AL946" s="7">
        <v>109177</v>
      </c>
      <c r="AM946" s="7">
        <v>475833</v>
      </c>
      <c r="AN946" s="7">
        <v>0</v>
      </c>
      <c r="AO946" s="7">
        <v>0</v>
      </c>
      <c r="AP946" s="7">
        <v>21221476</v>
      </c>
      <c r="AQ946" s="7">
        <v>1539595</v>
      </c>
      <c r="AR946" s="7">
        <v>14533812</v>
      </c>
      <c r="AS946" s="7">
        <v>236746</v>
      </c>
      <c r="AT946" s="7">
        <v>10499343</v>
      </c>
      <c r="AU946" s="7">
        <v>0</v>
      </c>
      <c r="AV946" s="7">
        <v>664967</v>
      </c>
      <c r="AW946" s="7">
        <v>0</v>
      </c>
      <c r="AX946" s="7">
        <v>0</v>
      </c>
      <c r="AY946" s="7">
        <v>24099524</v>
      </c>
      <c r="AZ946" s="7">
        <v>637430</v>
      </c>
      <c r="BA946" s="7">
        <v>35642.714999999997</v>
      </c>
      <c r="BB946" s="7">
        <v>0</v>
      </c>
      <c r="BC946" s="7">
        <v>0</v>
      </c>
      <c r="BD946" s="7">
        <v>0</v>
      </c>
      <c r="BE946" s="7">
        <v>766.51</v>
      </c>
      <c r="BF946" s="7">
        <v>0</v>
      </c>
      <c r="BG946" s="7">
        <v>1144441.3989753316</v>
      </c>
      <c r="BH946" s="7">
        <v>12763</v>
      </c>
      <c r="BI946" s="7">
        <v>378225</v>
      </c>
      <c r="BJ946" s="7">
        <v>5205480.3883333337</v>
      </c>
      <c r="BK946" s="7">
        <v>2590342.666666667</v>
      </c>
      <c r="BL946" s="7">
        <v>1169825.7366666666</v>
      </c>
      <c r="BM946" s="7">
        <v>8120899.4133333331</v>
      </c>
      <c r="BN946" s="130">
        <v>0.92200000000000004</v>
      </c>
      <c r="BO946" s="131">
        <v>4.5404689999999998E-4</v>
      </c>
      <c r="BP946" s="161">
        <v>11505.958474452549</v>
      </c>
      <c r="BQ946" s="162">
        <v>26749047</v>
      </c>
      <c r="BR946" s="161">
        <v>644169</v>
      </c>
      <c r="BS946" s="163">
        <v>0</v>
      </c>
      <c r="BT946" s="163">
        <v>2486839.8860246688</v>
      </c>
      <c r="BU946" s="161">
        <v>38608051.240000002</v>
      </c>
      <c r="BV946" s="161">
        <v>431296.43</v>
      </c>
      <c r="BW946" s="165">
        <v>15276643.326024668</v>
      </c>
      <c r="BX946" s="161">
        <v>644169</v>
      </c>
    </row>
    <row r="947" spans="1:76" ht="14.45" x14ac:dyDescent="0.3">
      <c r="A947" s="164" t="s">
        <v>31</v>
      </c>
      <c r="B947" s="6" t="s">
        <v>93</v>
      </c>
      <c r="C947" s="6" t="s">
        <v>153</v>
      </c>
      <c r="D947" s="6" t="s">
        <v>33</v>
      </c>
      <c r="E947" s="6" t="s">
        <v>36</v>
      </c>
      <c r="F947" s="24" t="str">
        <f>+Tabela1[[#This Row],[WK]]&amp;Tabela1[[#This Row],[PK]]&amp;Tabela1[[#This Row],[GK]]</f>
        <v>121901</v>
      </c>
      <c r="G947" s="6" t="s">
        <v>925</v>
      </c>
      <c r="H947" s="7">
        <v>402139669.81280053</v>
      </c>
      <c r="I947" s="8">
        <v>1.371</v>
      </c>
      <c r="J947" s="7">
        <v>551333487.31000006</v>
      </c>
      <c r="K947" s="8">
        <v>7.0000000000000007E-2</v>
      </c>
      <c r="L947" s="7">
        <v>38593344.111700006</v>
      </c>
      <c r="M947" s="7">
        <v>21377361.111700006</v>
      </c>
      <c r="N947" s="9">
        <v>1.2417159747253472</v>
      </c>
      <c r="O947" s="7">
        <v>9477398</v>
      </c>
      <c r="P947" s="8">
        <v>1.2949999999999999</v>
      </c>
      <c r="Q947" s="7">
        <v>12273230</v>
      </c>
      <c r="R947" s="8">
        <v>1.6E-2</v>
      </c>
      <c r="S947" s="7">
        <v>196371.68</v>
      </c>
      <c r="T947" s="7">
        <v>96224.68</v>
      </c>
      <c r="U947" s="9">
        <v>0.96083437347099754</v>
      </c>
      <c r="V947" s="7">
        <v>21473585.791700006</v>
      </c>
      <c r="W947" s="9">
        <v>1.2400915095751768</v>
      </c>
      <c r="X947" s="7">
        <v>34302648.956462778</v>
      </c>
      <c r="Y947" s="7">
        <v>3989913</v>
      </c>
      <c r="Z947" s="7">
        <v>0</v>
      </c>
      <c r="AA947" s="7">
        <v>1493429.9564627784</v>
      </c>
      <c r="AB947" s="7">
        <v>27961984</v>
      </c>
      <c r="AC947" s="7">
        <v>857322</v>
      </c>
      <c r="AD947" s="7">
        <v>12829063.164762773</v>
      </c>
      <c r="AE947" s="7">
        <v>0</v>
      </c>
      <c r="AF947" s="7">
        <v>38593344.111700006</v>
      </c>
      <c r="AG947" s="7">
        <v>196371.68</v>
      </c>
      <c r="AH947" s="7">
        <v>12829063.164762773</v>
      </c>
      <c r="AI947" s="7">
        <v>14374228</v>
      </c>
      <c r="AJ947" s="7">
        <v>54758</v>
      </c>
      <c r="AK947" s="7">
        <v>6098446</v>
      </c>
      <c r="AL947" s="7">
        <v>0</v>
      </c>
      <c r="AM947" s="7">
        <v>641743</v>
      </c>
      <c r="AN947" s="7">
        <v>0</v>
      </c>
      <c r="AO947" s="7">
        <v>0</v>
      </c>
      <c r="AP947" s="7">
        <v>21570220</v>
      </c>
      <c r="AQ947" s="7">
        <v>1818075</v>
      </c>
      <c r="AR947" s="7">
        <v>17215983</v>
      </c>
      <c r="AS947" s="7">
        <v>100147</v>
      </c>
      <c r="AT947" s="7">
        <v>7411803</v>
      </c>
      <c r="AU947" s="7">
        <v>0</v>
      </c>
      <c r="AV947" s="7">
        <v>665455</v>
      </c>
      <c r="AW947" s="7">
        <v>0</v>
      </c>
      <c r="AX947" s="7">
        <v>0</v>
      </c>
      <c r="AY947" s="7">
        <v>24321009</v>
      </c>
      <c r="AZ947" s="7">
        <v>778541</v>
      </c>
      <c r="BA947" s="7">
        <v>0</v>
      </c>
      <c r="BB947" s="7">
        <v>0</v>
      </c>
      <c r="BC947" s="7">
        <v>0</v>
      </c>
      <c r="BD947" s="7">
        <v>0</v>
      </c>
      <c r="BE947" s="7">
        <v>0</v>
      </c>
      <c r="BF947" s="7">
        <v>0</v>
      </c>
      <c r="BG947" s="7">
        <v>1052261.9564627784</v>
      </c>
      <c r="BH947" s="7">
        <v>11735</v>
      </c>
      <c r="BI947" s="7">
        <v>441168</v>
      </c>
      <c r="BJ947" s="7">
        <v>6071795.5024999985</v>
      </c>
      <c r="BK947" s="7">
        <v>2381420.379999998</v>
      </c>
      <c r="BL947" s="7">
        <v>3607692.9766666666</v>
      </c>
      <c r="BM947" s="7">
        <v>7546114.536666668</v>
      </c>
      <c r="BN947" s="130">
        <v>0.90200000000000002</v>
      </c>
      <c r="BO947" s="131">
        <v>4.4506E-4</v>
      </c>
      <c r="BP947" s="161">
        <v>11278.840859348138</v>
      </c>
      <c r="BQ947" s="162">
        <v>27961984</v>
      </c>
      <c r="BR947" s="161">
        <v>614764</v>
      </c>
      <c r="BS947" s="163">
        <v>0</v>
      </c>
      <c r="BT947" s="163">
        <v>2488922.9799999967</v>
      </c>
      <c r="BU947" s="161">
        <v>38593344.109999999</v>
      </c>
      <c r="BV947" s="161">
        <v>196371.68</v>
      </c>
      <c r="BW947" s="165">
        <v>15317986.139999997</v>
      </c>
      <c r="BX947" s="161">
        <v>614764</v>
      </c>
    </row>
    <row r="948" spans="1:76" ht="14.45" x14ac:dyDescent="0.3">
      <c r="A948" s="164" t="s">
        <v>31</v>
      </c>
      <c r="B948" s="6" t="s">
        <v>93</v>
      </c>
      <c r="C948" s="6" t="s">
        <v>153</v>
      </c>
      <c r="D948" s="6" t="s">
        <v>32</v>
      </c>
      <c r="E948" s="6" t="s">
        <v>36</v>
      </c>
      <c r="F948" s="24" t="str">
        <f>+Tabela1[[#This Row],[WK]]&amp;Tabela1[[#This Row],[PK]]&amp;Tabela1[[#This Row],[GK]]</f>
        <v>121902</v>
      </c>
      <c r="G948" s="6" t="s">
        <v>926</v>
      </c>
      <c r="H948" s="7">
        <v>623815711.01499772</v>
      </c>
      <c r="I948" s="8">
        <v>1.371</v>
      </c>
      <c r="J948" s="7">
        <v>855251339.79999995</v>
      </c>
      <c r="K948" s="8">
        <v>7.0000000000000007E-2</v>
      </c>
      <c r="L948" s="7">
        <v>59867593.786000006</v>
      </c>
      <c r="M948" s="7">
        <v>31344414.786000006</v>
      </c>
      <c r="N948" s="9">
        <v>1.0989102857714423</v>
      </c>
      <c r="O948" s="7">
        <v>53543938</v>
      </c>
      <c r="P948" s="8">
        <v>1.2949999999999999</v>
      </c>
      <c r="Q948" s="7">
        <v>69339400</v>
      </c>
      <c r="R948" s="8">
        <v>1.6E-2</v>
      </c>
      <c r="S948" s="7">
        <v>1109430.3999999999</v>
      </c>
      <c r="T948" s="7">
        <v>498321.39999999991</v>
      </c>
      <c r="U948" s="9">
        <v>0.8154378351488849</v>
      </c>
      <c r="V948" s="7">
        <v>31842736.186000004</v>
      </c>
      <c r="W948" s="9">
        <v>1.0929642827035966</v>
      </c>
      <c r="X948" s="7">
        <v>50827886.240767851</v>
      </c>
      <c r="Y948" s="7">
        <v>1574396</v>
      </c>
      <c r="Z948" s="7">
        <v>19.529999999999998</v>
      </c>
      <c r="AA948" s="7">
        <v>2461730.7107678484</v>
      </c>
      <c r="AB948" s="7">
        <v>45602704</v>
      </c>
      <c r="AC948" s="7">
        <v>1189036</v>
      </c>
      <c r="AD948" s="7">
        <v>18985150.054767847</v>
      </c>
      <c r="AE948" s="7">
        <v>0</v>
      </c>
      <c r="AF948" s="7">
        <v>59867593.786000006</v>
      </c>
      <c r="AG948" s="7">
        <v>1109430.3999999999</v>
      </c>
      <c r="AH948" s="7">
        <v>18985150.054767847</v>
      </c>
      <c r="AI948" s="7">
        <v>23815003</v>
      </c>
      <c r="AJ948" s="7">
        <v>470516</v>
      </c>
      <c r="AK948" s="7">
        <v>4473013</v>
      </c>
      <c r="AL948" s="7">
        <v>0</v>
      </c>
      <c r="AM948" s="7">
        <v>829893</v>
      </c>
      <c r="AN948" s="7">
        <v>0</v>
      </c>
      <c r="AO948" s="7">
        <v>0</v>
      </c>
      <c r="AP948" s="7">
        <v>37188750</v>
      </c>
      <c r="AQ948" s="7">
        <v>2379012</v>
      </c>
      <c r="AR948" s="7">
        <v>28523179</v>
      </c>
      <c r="AS948" s="7">
        <v>611109</v>
      </c>
      <c r="AT948" s="7">
        <v>4145817</v>
      </c>
      <c r="AU948" s="7">
        <v>0</v>
      </c>
      <c r="AV948" s="7">
        <v>931418</v>
      </c>
      <c r="AW948" s="7">
        <v>0</v>
      </c>
      <c r="AX948" s="7">
        <v>0</v>
      </c>
      <c r="AY948" s="7">
        <v>42921785</v>
      </c>
      <c r="AZ948" s="7">
        <v>1036432</v>
      </c>
      <c r="BA948" s="7">
        <v>19.529999999999998</v>
      </c>
      <c r="BB948" s="7">
        <v>0</v>
      </c>
      <c r="BC948" s="7">
        <v>0</v>
      </c>
      <c r="BD948" s="7">
        <v>0.21</v>
      </c>
      <c r="BE948" s="7">
        <v>0</v>
      </c>
      <c r="BF948" s="7">
        <v>0</v>
      </c>
      <c r="BG948" s="7">
        <v>1671603.7107678486</v>
      </c>
      <c r="BH948" s="7">
        <v>18642</v>
      </c>
      <c r="BI948" s="7">
        <v>790127</v>
      </c>
      <c r="BJ948" s="7">
        <v>10874544.782500003</v>
      </c>
      <c r="BK948" s="7">
        <v>6253053.5966666695</v>
      </c>
      <c r="BL948" s="7">
        <v>4713374.3</v>
      </c>
      <c r="BM948" s="7">
        <v>9059216.1433333326</v>
      </c>
      <c r="BN948" s="130">
        <v>0.97599999999999998</v>
      </c>
      <c r="BO948" s="131">
        <v>7.1878960000000005E-4</v>
      </c>
      <c r="BP948" s="161">
        <v>18215.433042250708</v>
      </c>
      <c r="BQ948" s="162">
        <v>45602704</v>
      </c>
      <c r="BR948" s="161">
        <v>1000730</v>
      </c>
      <c r="BS948" s="163">
        <v>0</v>
      </c>
      <c r="BT948" s="163">
        <v>2708295.299999997</v>
      </c>
      <c r="BU948" s="161">
        <v>59867593.789999999</v>
      </c>
      <c r="BV948" s="161">
        <v>1109430.3999999999</v>
      </c>
      <c r="BW948" s="165">
        <v>21693445.349999998</v>
      </c>
      <c r="BX948" s="161">
        <v>1000730</v>
      </c>
    </row>
    <row r="949" spans="1:76" ht="14.45" x14ac:dyDescent="0.3">
      <c r="A949" s="164" t="s">
        <v>31</v>
      </c>
      <c r="B949" s="6" t="s">
        <v>93</v>
      </c>
      <c r="C949" s="6" t="s">
        <v>153</v>
      </c>
      <c r="D949" s="6" t="s">
        <v>37</v>
      </c>
      <c r="E949" s="6" t="s">
        <v>36</v>
      </c>
      <c r="F949" s="24" t="str">
        <f>+Tabela1[[#This Row],[WK]]&amp;Tabela1[[#This Row],[PK]]&amp;Tabela1[[#This Row],[GK]]</f>
        <v>121903</v>
      </c>
      <c r="G949" s="6" t="s">
        <v>927</v>
      </c>
      <c r="H949" s="7">
        <v>402086965.98559821</v>
      </c>
      <c r="I949" s="8">
        <v>1.371</v>
      </c>
      <c r="J949" s="7">
        <v>551261230.37</v>
      </c>
      <c r="K949" s="8">
        <v>7.0000000000000007E-2</v>
      </c>
      <c r="L949" s="7">
        <v>38588286.1259</v>
      </c>
      <c r="M949" s="7">
        <v>22191511.1259</v>
      </c>
      <c r="N949" s="9">
        <v>1.3534070648587908</v>
      </c>
      <c r="O949" s="7">
        <v>28711699</v>
      </c>
      <c r="P949" s="8">
        <v>1.2949999999999999</v>
      </c>
      <c r="Q949" s="7">
        <v>37181650</v>
      </c>
      <c r="R949" s="8">
        <v>1.6E-2</v>
      </c>
      <c r="S949" s="7">
        <v>594906.4</v>
      </c>
      <c r="T949" s="7">
        <v>-490135.6</v>
      </c>
      <c r="U949" s="9">
        <v>-0.45172039423358723</v>
      </c>
      <c r="V949" s="7">
        <v>21701375.525899999</v>
      </c>
      <c r="W949" s="9">
        <v>1.2413684187347345</v>
      </c>
      <c r="X949" s="7">
        <v>25540206.684881512</v>
      </c>
      <c r="Y949" s="7">
        <v>0</v>
      </c>
      <c r="Z949" s="7">
        <v>162982.80999999997</v>
      </c>
      <c r="AA949" s="7">
        <v>1774940.8748815106</v>
      </c>
      <c r="AB949" s="7">
        <v>23602283</v>
      </c>
      <c r="AC949" s="7">
        <v>0</v>
      </c>
      <c r="AD949" s="7">
        <v>3838831.1589815118</v>
      </c>
      <c r="AE949" s="7">
        <v>0</v>
      </c>
      <c r="AF949" s="7">
        <v>38588286.1259</v>
      </c>
      <c r="AG949" s="7">
        <v>594906.4</v>
      </c>
      <c r="AH949" s="7">
        <v>3838831.1589815118</v>
      </c>
      <c r="AI949" s="7">
        <v>13690243</v>
      </c>
      <c r="AJ949" s="7">
        <v>1344572</v>
      </c>
      <c r="AK949" s="7">
        <v>0</v>
      </c>
      <c r="AL949" s="7">
        <v>0</v>
      </c>
      <c r="AM949" s="7">
        <v>1097341</v>
      </c>
      <c r="AN949" s="7">
        <v>0</v>
      </c>
      <c r="AO949" s="7">
        <v>0</v>
      </c>
      <c r="AP949" s="7">
        <v>19193473</v>
      </c>
      <c r="AQ949" s="7">
        <v>1380464</v>
      </c>
      <c r="AR949" s="7">
        <v>16396775</v>
      </c>
      <c r="AS949" s="7">
        <v>1085042</v>
      </c>
      <c r="AT949" s="7">
        <v>0</v>
      </c>
      <c r="AU949" s="7">
        <v>0</v>
      </c>
      <c r="AV949" s="7">
        <v>455960</v>
      </c>
      <c r="AW949" s="7">
        <v>0</v>
      </c>
      <c r="AX949" s="7">
        <v>0</v>
      </c>
      <c r="AY949" s="7">
        <v>21870602</v>
      </c>
      <c r="AZ949" s="7">
        <v>595259</v>
      </c>
      <c r="BA949" s="7">
        <v>162982.80999999997</v>
      </c>
      <c r="BB949" s="7">
        <v>0</v>
      </c>
      <c r="BC949" s="7">
        <v>29.23</v>
      </c>
      <c r="BD949" s="7">
        <v>0</v>
      </c>
      <c r="BE949" s="7">
        <v>3310.14</v>
      </c>
      <c r="BF949" s="7">
        <v>0</v>
      </c>
      <c r="BG949" s="7">
        <v>1001957.8748815106</v>
      </c>
      <c r="BH949" s="7">
        <v>11174</v>
      </c>
      <c r="BI949" s="7">
        <v>772983</v>
      </c>
      <c r="BJ949" s="7">
        <v>10638548.139166668</v>
      </c>
      <c r="BK949" s="7">
        <v>8179706.9600000009</v>
      </c>
      <c r="BL949" s="7">
        <v>3739879.5400000005</v>
      </c>
      <c r="BM949" s="7">
        <v>2355605.6366666667</v>
      </c>
      <c r="BN949" s="130">
        <v>1.071</v>
      </c>
      <c r="BO949" s="131">
        <v>4.4300019999999999E-4</v>
      </c>
      <c r="BP949" s="161">
        <v>11225.813398552837</v>
      </c>
      <c r="BQ949" s="162">
        <v>23602283</v>
      </c>
      <c r="BR949" s="161">
        <v>593575</v>
      </c>
      <c r="BS949" s="163">
        <v>0</v>
      </c>
      <c r="BT949" s="163">
        <v>975189.31511849165</v>
      </c>
      <c r="BU949" s="161">
        <v>38588286.130000003</v>
      </c>
      <c r="BV949" s="161">
        <v>594906.4</v>
      </c>
      <c r="BW949" s="165">
        <v>4814020.4751184918</v>
      </c>
      <c r="BX949" s="161">
        <v>593575</v>
      </c>
    </row>
    <row r="950" spans="1:76" ht="14.45" x14ac:dyDescent="0.3">
      <c r="A950" s="164" t="s">
        <v>31</v>
      </c>
      <c r="B950" s="6" t="s">
        <v>93</v>
      </c>
      <c r="C950" s="6" t="s">
        <v>153</v>
      </c>
      <c r="D950" s="6" t="s">
        <v>39</v>
      </c>
      <c r="E950" s="6" t="s">
        <v>40</v>
      </c>
      <c r="F950" s="24" t="str">
        <f>+Tabela1[[#This Row],[WK]]&amp;Tabela1[[#This Row],[PK]]&amp;Tabela1[[#This Row],[GK]]</f>
        <v>121904</v>
      </c>
      <c r="G950" s="6" t="s">
        <v>928</v>
      </c>
      <c r="H950" s="7">
        <v>1377856798.1432066</v>
      </c>
      <c r="I950" s="8">
        <v>1.371</v>
      </c>
      <c r="J950" s="7">
        <v>1889041670.2600002</v>
      </c>
      <c r="K950" s="8">
        <v>7.0000000000000007E-2</v>
      </c>
      <c r="L950" s="7">
        <v>132232916.91820003</v>
      </c>
      <c r="M950" s="7">
        <v>69462444.918200031</v>
      </c>
      <c r="N950" s="9">
        <v>1.1066102054832412</v>
      </c>
      <c r="O950" s="7">
        <v>935742321</v>
      </c>
      <c r="P950" s="8">
        <v>1.2949999999999999</v>
      </c>
      <c r="Q950" s="7">
        <v>1211786306</v>
      </c>
      <c r="R950" s="8">
        <v>1.6E-2</v>
      </c>
      <c r="S950" s="7">
        <v>19388580.896000002</v>
      </c>
      <c r="T950" s="7">
        <v>1947017.8960000016</v>
      </c>
      <c r="U950" s="9">
        <v>0.11163092986563197</v>
      </c>
      <c r="V950" s="7">
        <v>71409462.814200044</v>
      </c>
      <c r="W950" s="9">
        <v>0.89025871010752988</v>
      </c>
      <c r="X950" s="7">
        <v>91533700.459542885</v>
      </c>
      <c r="Y950" s="7">
        <v>0</v>
      </c>
      <c r="Z950" s="7">
        <v>71531.104999999996</v>
      </c>
      <c r="AA950" s="7">
        <v>5866002.3545428868</v>
      </c>
      <c r="AB950" s="7">
        <v>85596167</v>
      </c>
      <c r="AC950" s="7">
        <v>0</v>
      </c>
      <c r="AD950" s="7">
        <v>20124237.645342853</v>
      </c>
      <c r="AE950" s="7">
        <v>-1988953.4642330217</v>
      </c>
      <c r="AF950" s="7">
        <v>132232916.91820003</v>
      </c>
      <c r="AG950" s="7">
        <v>19388580.896000002</v>
      </c>
      <c r="AH950" s="7">
        <v>18135284.181109831</v>
      </c>
      <c r="AI950" s="7">
        <v>52409269</v>
      </c>
      <c r="AJ950" s="7">
        <v>16013565</v>
      </c>
      <c r="AK950" s="7">
        <v>0</v>
      </c>
      <c r="AL950" s="7">
        <v>0</v>
      </c>
      <c r="AM950" s="7">
        <v>1791627</v>
      </c>
      <c r="AN950" s="7">
        <v>0</v>
      </c>
      <c r="AO950" s="7">
        <v>0</v>
      </c>
      <c r="AP950" s="7">
        <v>64932589</v>
      </c>
      <c r="AQ950" s="7">
        <v>5788401</v>
      </c>
      <c r="AR950" s="7">
        <v>62770472</v>
      </c>
      <c r="AS950" s="7">
        <v>17441563</v>
      </c>
      <c r="AT950" s="7">
        <v>0</v>
      </c>
      <c r="AU950" s="7">
        <v>0</v>
      </c>
      <c r="AV950" s="7">
        <v>1679983</v>
      </c>
      <c r="AW950" s="7">
        <v>0</v>
      </c>
      <c r="AX950" s="7">
        <v>0</v>
      </c>
      <c r="AY950" s="7">
        <v>74261893</v>
      </c>
      <c r="AZ950" s="7">
        <v>2497818</v>
      </c>
      <c r="BA950" s="7">
        <v>71531.104999999996</v>
      </c>
      <c r="BB950" s="7">
        <v>0</v>
      </c>
      <c r="BC950" s="7">
        <v>3.56</v>
      </c>
      <c r="BD950" s="7">
        <v>0</v>
      </c>
      <c r="BE950" s="7">
        <v>1514.57</v>
      </c>
      <c r="BF950" s="7">
        <v>0</v>
      </c>
      <c r="BG950" s="7">
        <v>2974579.3545428864</v>
      </c>
      <c r="BH950" s="7">
        <v>33173</v>
      </c>
      <c r="BI950" s="7">
        <v>2891423</v>
      </c>
      <c r="BJ950" s="7">
        <v>39794703.180833332</v>
      </c>
      <c r="BK950" s="7">
        <v>27077939.996666666</v>
      </c>
      <c r="BL950" s="7">
        <v>21409693.576666668</v>
      </c>
      <c r="BM950" s="7">
        <v>8047665.5833333321</v>
      </c>
      <c r="BN950" s="130">
        <v>1.31</v>
      </c>
      <c r="BO950" s="131">
        <v>1.4527175E-3</v>
      </c>
      <c r="BP950" s="161">
        <v>36814.064527607094</v>
      </c>
      <c r="BQ950" s="162">
        <v>85596167</v>
      </c>
      <c r="BR950" s="161">
        <v>1251326</v>
      </c>
      <c r="BS950" s="163">
        <v>0</v>
      </c>
      <c r="BT950" s="163">
        <v>0</v>
      </c>
      <c r="BU950" s="161">
        <v>132232916.92</v>
      </c>
      <c r="BV950" s="161">
        <v>19388580.899999999</v>
      </c>
      <c r="BW950" s="165">
        <v>18135284.18</v>
      </c>
      <c r="BX950" s="161">
        <v>1251326</v>
      </c>
    </row>
    <row r="951" spans="1:76" ht="14.45" x14ac:dyDescent="0.3">
      <c r="A951" s="164" t="s">
        <v>31</v>
      </c>
      <c r="B951" s="6" t="s">
        <v>93</v>
      </c>
      <c r="C951" s="6" t="s">
        <v>153</v>
      </c>
      <c r="D951" s="6" t="s">
        <v>42</v>
      </c>
      <c r="E951" s="6" t="s">
        <v>40</v>
      </c>
      <c r="F951" s="24" t="str">
        <f>+Tabela1[[#This Row],[WK]]&amp;Tabela1[[#This Row],[PK]]&amp;Tabela1[[#This Row],[GK]]</f>
        <v>121905</v>
      </c>
      <c r="G951" s="6" t="s">
        <v>929</v>
      </c>
      <c r="H951" s="7">
        <v>2870675433.2586088</v>
      </c>
      <c r="I951" s="8">
        <v>1.371</v>
      </c>
      <c r="J951" s="7">
        <v>3935696019</v>
      </c>
      <c r="K951" s="8">
        <v>7.0000000000000007E-2</v>
      </c>
      <c r="L951" s="7">
        <v>275498721.33000004</v>
      </c>
      <c r="M951" s="7">
        <v>133501577.33000004</v>
      </c>
      <c r="N951" s="9">
        <v>0.94017086238016201</v>
      </c>
      <c r="O951" s="7">
        <v>340767619</v>
      </c>
      <c r="P951" s="8">
        <v>1.2949999999999999</v>
      </c>
      <c r="Q951" s="7">
        <v>441294067</v>
      </c>
      <c r="R951" s="8">
        <v>1.6E-2</v>
      </c>
      <c r="S951" s="7">
        <v>7060705.0719999997</v>
      </c>
      <c r="T951" s="7">
        <v>1916925.0719999997</v>
      </c>
      <c r="U951" s="9">
        <v>0.37266855736442844</v>
      </c>
      <c r="V951" s="7">
        <v>135418502.40200007</v>
      </c>
      <c r="W951" s="9">
        <v>0.92033201043375312</v>
      </c>
      <c r="X951" s="7">
        <v>163777531.41759998</v>
      </c>
      <c r="Y951" s="7">
        <v>0</v>
      </c>
      <c r="Z951" s="7">
        <v>322.40000000000003</v>
      </c>
      <c r="AA951" s="7">
        <v>10492384.017599963</v>
      </c>
      <c r="AB951" s="7">
        <v>153284825</v>
      </c>
      <c r="AC951" s="7">
        <v>0</v>
      </c>
      <c r="AD951" s="7">
        <v>28359029.015599933</v>
      </c>
      <c r="AE951" s="7">
        <v>0</v>
      </c>
      <c r="AF951" s="7">
        <v>275498721.33000004</v>
      </c>
      <c r="AG951" s="7">
        <v>7060705.0719999997</v>
      </c>
      <c r="AH951" s="7">
        <v>28359029.015599933</v>
      </c>
      <c r="AI951" s="7">
        <v>118558396</v>
      </c>
      <c r="AJ951" s="7">
        <v>4408512</v>
      </c>
      <c r="AK951" s="7">
        <v>0</v>
      </c>
      <c r="AL951" s="7">
        <v>0</v>
      </c>
      <c r="AM951" s="7">
        <v>3212833</v>
      </c>
      <c r="AN951" s="7">
        <v>0</v>
      </c>
      <c r="AO951" s="7">
        <v>0</v>
      </c>
      <c r="AP951" s="7">
        <v>119863224</v>
      </c>
      <c r="AQ951" s="7">
        <v>10180425</v>
      </c>
      <c r="AR951" s="7">
        <v>141997144</v>
      </c>
      <c r="AS951" s="7">
        <v>5143780</v>
      </c>
      <c r="AT951" s="7">
        <v>0</v>
      </c>
      <c r="AU951" s="7">
        <v>0</v>
      </c>
      <c r="AV951" s="7">
        <v>3058166</v>
      </c>
      <c r="AW951" s="7">
        <v>0</v>
      </c>
      <c r="AX951" s="7">
        <v>0</v>
      </c>
      <c r="AY951" s="7">
        <v>138529793</v>
      </c>
      <c r="AZ951" s="7">
        <v>4547976</v>
      </c>
      <c r="BA951" s="7">
        <v>322.40000000000003</v>
      </c>
      <c r="BB951" s="7">
        <v>0</v>
      </c>
      <c r="BC951" s="7">
        <v>1.04</v>
      </c>
      <c r="BD951" s="7">
        <v>0</v>
      </c>
      <c r="BE951" s="7">
        <v>0</v>
      </c>
      <c r="BF951" s="7">
        <v>0</v>
      </c>
      <c r="BG951" s="7">
        <v>6178531.0175999627</v>
      </c>
      <c r="BH951" s="7">
        <v>68904</v>
      </c>
      <c r="BI951" s="7">
        <v>4313853</v>
      </c>
      <c r="BJ951" s="7">
        <v>59371768.292500004</v>
      </c>
      <c r="BK951" s="7">
        <v>35928225.86333333</v>
      </c>
      <c r="BL951" s="7">
        <v>40345330.456666671</v>
      </c>
      <c r="BM951" s="7">
        <v>13083508.803333335</v>
      </c>
      <c r="BN951" s="130">
        <v>1.0449999999999999</v>
      </c>
      <c r="BO951" s="131">
        <v>2.8921847000000001E-3</v>
      </c>
      <c r="BP951" s="161">
        <v>73291.954964134537</v>
      </c>
      <c r="BQ951" s="162">
        <v>153284825</v>
      </c>
      <c r="BR951" s="161">
        <v>4997546</v>
      </c>
      <c r="BS951" s="163">
        <v>0</v>
      </c>
      <c r="BT951" s="163">
        <v>0</v>
      </c>
      <c r="BU951" s="161">
        <v>275498721.32999998</v>
      </c>
      <c r="BV951" s="161">
        <v>7060705.0700000003</v>
      </c>
      <c r="BW951" s="165">
        <v>28359029.02</v>
      </c>
      <c r="BX951" s="161">
        <v>4997546</v>
      </c>
    </row>
    <row r="952" spans="1:76" ht="14.45" x14ac:dyDescent="0.3">
      <c r="A952" s="164" t="s">
        <v>31</v>
      </c>
      <c r="B952" s="6" t="s">
        <v>97</v>
      </c>
      <c r="C952" s="6" t="s">
        <v>33</v>
      </c>
      <c r="D952" s="6" t="s">
        <v>33</v>
      </c>
      <c r="E952" s="6" t="s">
        <v>40</v>
      </c>
      <c r="F952" s="24" t="str">
        <f>+Tabela1[[#This Row],[WK]]&amp;Tabela1[[#This Row],[PK]]&amp;Tabela1[[#This Row],[GK]]</f>
        <v>140101</v>
      </c>
      <c r="G952" s="6" t="s">
        <v>930</v>
      </c>
      <c r="H952" s="7">
        <v>343235804.45559895</v>
      </c>
      <c r="I952" s="8">
        <v>1.371</v>
      </c>
      <c r="J952" s="7">
        <v>470576287.90999997</v>
      </c>
      <c r="K952" s="8">
        <v>7.0000000000000007E-2</v>
      </c>
      <c r="L952" s="7">
        <v>32940340.153700002</v>
      </c>
      <c r="M952" s="7">
        <v>19020343.153700002</v>
      </c>
      <c r="N952" s="9">
        <v>1.3664042566747681</v>
      </c>
      <c r="O952" s="7">
        <v>34898208</v>
      </c>
      <c r="P952" s="8">
        <v>1.2949999999999999</v>
      </c>
      <c r="Q952" s="7">
        <v>45193179</v>
      </c>
      <c r="R952" s="8">
        <v>1.6E-2</v>
      </c>
      <c r="S952" s="7">
        <v>723090.86400000006</v>
      </c>
      <c r="T952" s="7">
        <v>-60296.13599999994</v>
      </c>
      <c r="U952" s="9">
        <v>-7.6968517476036669E-2</v>
      </c>
      <c r="V952" s="7">
        <v>18960047.017700002</v>
      </c>
      <c r="W952" s="9">
        <v>1.2895022681649342</v>
      </c>
      <c r="X952" s="7">
        <v>22894404.464988016</v>
      </c>
      <c r="Y952" s="7">
        <v>0</v>
      </c>
      <c r="Z952" s="7">
        <v>722275.2</v>
      </c>
      <c r="AA952" s="7">
        <v>1579164.2649880154</v>
      </c>
      <c r="AB952" s="7">
        <v>20592965</v>
      </c>
      <c r="AC952" s="7">
        <v>0</v>
      </c>
      <c r="AD952" s="7">
        <v>3934357.447288014</v>
      </c>
      <c r="AE952" s="7">
        <v>0</v>
      </c>
      <c r="AF952" s="7">
        <v>32940340.153700002</v>
      </c>
      <c r="AG952" s="7">
        <v>723090.86400000006</v>
      </c>
      <c r="AH952" s="7">
        <v>3934357.447288014</v>
      </c>
      <c r="AI952" s="7">
        <v>11622294</v>
      </c>
      <c r="AJ952" s="7">
        <v>897043</v>
      </c>
      <c r="AK952" s="7">
        <v>1227332</v>
      </c>
      <c r="AL952" s="7">
        <v>0</v>
      </c>
      <c r="AM952" s="7">
        <v>732066</v>
      </c>
      <c r="AN952" s="7">
        <v>0</v>
      </c>
      <c r="AO952" s="7">
        <v>0</v>
      </c>
      <c r="AP952" s="7">
        <v>16071773</v>
      </c>
      <c r="AQ952" s="7">
        <v>1487878</v>
      </c>
      <c r="AR952" s="7">
        <v>13919997</v>
      </c>
      <c r="AS952" s="7">
        <v>783387</v>
      </c>
      <c r="AT952" s="7">
        <v>1611499</v>
      </c>
      <c r="AU952" s="7">
        <v>24415</v>
      </c>
      <c r="AV952" s="7">
        <v>936269</v>
      </c>
      <c r="AW952" s="7">
        <v>0</v>
      </c>
      <c r="AX952" s="7">
        <v>0</v>
      </c>
      <c r="AY952" s="7">
        <v>18544086</v>
      </c>
      <c r="AZ952" s="7">
        <v>652028</v>
      </c>
      <c r="BA952" s="7">
        <v>722275.2</v>
      </c>
      <c r="BB952" s="7">
        <v>0</v>
      </c>
      <c r="BC952" s="7">
        <v>0</v>
      </c>
      <c r="BD952" s="7">
        <v>7766.4</v>
      </c>
      <c r="BE952" s="7">
        <v>0</v>
      </c>
      <c r="BF952" s="7">
        <v>0</v>
      </c>
      <c r="BG952" s="7">
        <v>875704.26498801552</v>
      </c>
      <c r="BH952" s="7">
        <v>9766</v>
      </c>
      <c r="BI952" s="7">
        <v>703460</v>
      </c>
      <c r="BJ952" s="7">
        <v>9681653.444166664</v>
      </c>
      <c r="BK952" s="7">
        <v>5454453.7866666634</v>
      </c>
      <c r="BL952" s="7">
        <v>5885888.5633333335</v>
      </c>
      <c r="BM952" s="7">
        <v>5137021.5033333339</v>
      </c>
      <c r="BN952" s="130">
        <v>1.0389999999999999</v>
      </c>
      <c r="BO952" s="131">
        <v>3.7900130000000001E-4</v>
      </c>
      <c r="BP952" s="161">
        <v>9603.9735127191325</v>
      </c>
      <c r="BQ952" s="162">
        <v>20592965</v>
      </c>
      <c r="BR952" s="161">
        <v>512932</v>
      </c>
      <c r="BS952" s="163">
        <v>0</v>
      </c>
      <c r="BT952" s="163">
        <v>1886824.5350119844</v>
      </c>
      <c r="BU952" s="161">
        <v>32940340.149999999</v>
      </c>
      <c r="BV952" s="161">
        <v>723090.86</v>
      </c>
      <c r="BW952" s="165">
        <v>5821181.9850119846</v>
      </c>
      <c r="BX952" s="161">
        <v>512932</v>
      </c>
    </row>
    <row r="953" spans="1:76" ht="14.45" x14ac:dyDescent="0.3">
      <c r="A953" s="164" t="s">
        <v>31</v>
      </c>
      <c r="B953" s="6" t="s">
        <v>97</v>
      </c>
      <c r="C953" s="6" t="s">
        <v>33</v>
      </c>
      <c r="D953" s="6" t="s">
        <v>32</v>
      </c>
      <c r="E953" s="6" t="s">
        <v>36</v>
      </c>
      <c r="F953" s="24" t="str">
        <f>+Tabela1[[#This Row],[WK]]&amp;Tabela1[[#This Row],[PK]]&amp;Tabela1[[#This Row],[GK]]</f>
        <v>140102</v>
      </c>
      <c r="G953" s="6" t="s">
        <v>931</v>
      </c>
      <c r="H953" s="7">
        <v>128388941.76239914</v>
      </c>
      <c r="I953" s="8">
        <v>1.371</v>
      </c>
      <c r="J953" s="7">
        <v>176021239.15999997</v>
      </c>
      <c r="K953" s="8">
        <v>7.0000000000000007E-2</v>
      </c>
      <c r="L953" s="7">
        <v>12321486.741199998</v>
      </c>
      <c r="M953" s="7">
        <v>7266514.7411999982</v>
      </c>
      <c r="N953" s="9">
        <v>1.4374985145713959</v>
      </c>
      <c r="O953" s="7">
        <v>8461261</v>
      </c>
      <c r="P953" s="8">
        <v>1.2949999999999999</v>
      </c>
      <c r="Q953" s="7">
        <v>10957333</v>
      </c>
      <c r="R953" s="8">
        <v>1.6E-2</v>
      </c>
      <c r="S953" s="7">
        <v>175317.32800000001</v>
      </c>
      <c r="T953" s="7">
        <v>1805.3280000000086</v>
      </c>
      <c r="U953" s="9">
        <v>1.0404629074646184E-2</v>
      </c>
      <c r="V953" s="7">
        <v>7268320.0691999979</v>
      </c>
      <c r="W953" s="9">
        <v>1.3901391051784797</v>
      </c>
      <c r="X953" s="7">
        <v>20980750.749519017</v>
      </c>
      <c r="Y953" s="7">
        <v>3781542</v>
      </c>
      <c r="Z953" s="7">
        <v>271071.74999999994</v>
      </c>
      <c r="AA953" s="7">
        <v>734137.99951901729</v>
      </c>
      <c r="AB953" s="7">
        <v>14158997</v>
      </c>
      <c r="AC953" s="7">
        <v>2035002</v>
      </c>
      <c r="AD953" s="7">
        <v>13712430.680319019</v>
      </c>
      <c r="AE953" s="7">
        <v>0</v>
      </c>
      <c r="AF953" s="7">
        <v>12321486.741199998</v>
      </c>
      <c r="AG953" s="7">
        <v>175317.32800000001</v>
      </c>
      <c r="AH953" s="7">
        <v>13712430.680319019</v>
      </c>
      <c r="AI953" s="7">
        <v>4220573</v>
      </c>
      <c r="AJ953" s="7">
        <v>242721</v>
      </c>
      <c r="AK953" s="7">
        <v>5757118</v>
      </c>
      <c r="AL953" s="7">
        <v>0</v>
      </c>
      <c r="AM953" s="7">
        <v>351041</v>
      </c>
      <c r="AN953" s="7">
        <v>0</v>
      </c>
      <c r="AO953" s="7">
        <v>0</v>
      </c>
      <c r="AP953" s="7">
        <v>12202672</v>
      </c>
      <c r="AQ953" s="7">
        <v>497285</v>
      </c>
      <c r="AR953" s="7">
        <v>5054972</v>
      </c>
      <c r="AS953" s="7">
        <v>173512</v>
      </c>
      <c r="AT953" s="7">
        <v>6552033</v>
      </c>
      <c r="AU953" s="7">
        <v>0</v>
      </c>
      <c r="AV953" s="7">
        <v>427566</v>
      </c>
      <c r="AW953" s="7">
        <v>0</v>
      </c>
      <c r="AX953" s="7">
        <v>0</v>
      </c>
      <c r="AY953" s="7">
        <v>13242535</v>
      </c>
      <c r="AZ953" s="7">
        <v>201123</v>
      </c>
      <c r="BA953" s="7">
        <v>271071.74999999994</v>
      </c>
      <c r="BB953" s="7">
        <v>0</v>
      </c>
      <c r="BC953" s="7">
        <v>0</v>
      </c>
      <c r="BD953" s="7">
        <v>2903.22</v>
      </c>
      <c r="BE953" s="7">
        <v>23.06</v>
      </c>
      <c r="BF953" s="7">
        <v>0</v>
      </c>
      <c r="BG953" s="7">
        <v>487707.99951901723</v>
      </c>
      <c r="BH953" s="7">
        <v>5439</v>
      </c>
      <c r="BI953" s="7">
        <v>246430</v>
      </c>
      <c r="BJ953" s="7">
        <v>3391626.6416666675</v>
      </c>
      <c r="BK953" s="7">
        <v>1850296.7833333341</v>
      </c>
      <c r="BL953" s="7">
        <v>295240.17333333334</v>
      </c>
      <c r="BM953" s="7">
        <v>5574839.086666666</v>
      </c>
      <c r="BN953" s="130">
        <v>0.78500000000000003</v>
      </c>
      <c r="BO953" s="131">
        <v>1.8935729999999999E-4</v>
      </c>
      <c r="BP953" s="161">
        <v>4798.4849429108208</v>
      </c>
      <c r="BQ953" s="162">
        <v>14158997</v>
      </c>
      <c r="BR953" s="161">
        <v>297996</v>
      </c>
      <c r="BS953" s="163">
        <v>0</v>
      </c>
      <c r="BT953" s="163">
        <v>1240502.2504809834</v>
      </c>
      <c r="BU953" s="161">
        <v>12321486.74</v>
      </c>
      <c r="BV953" s="161">
        <v>175317.33</v>
      </c>
      <c r="BW953" s="165">
        <v>14952932.930480983</v>
      </c>
      <c r="BX953" s="161">
        <v>297996</v>
      </c>
    </row>
    <row r="954" spans="1:76" ht="14.45" x14ac:dyDescent="0.3">
      <c r="A954" s="164" t="s">
        <v>31</v>
      </c>
      <c r="B954" s="6" t="s">
        <v>97</v>
      </c>
      <c r="C954" s="6" t="s">
        <v>33</v>
      </c>
      <c r="D954" s="6" t="s">
        <v>37</v>
      </c>
      <c r="E954" s="6" t="s">
        <v>36</v>
      </c>
      <c r="F954" s="24" t="str">
        <f>+Tabela1[[#This Row],[WK]]&amp;Tabela1[[#This Row],[PK]]&amp;Tabela1[[#This Row],[GK]]</f>
        <v>140103</v>
      </c>
      <c r="G954" s="6" t="s">
        <v>932</v>
      </c>
      <c r="H954" s="7">
        <v>65736064.528400108</v>
      </c>
      <c r="I954" s="8">
        <v>1.371</v>
      </c>
      <c r="J954" s="7">
        <v>90124144.469999999</v>
      </c>
      <c r="K954" s="8">
        <v>7.0000000000000007E-2</v>
      </c>
      <c r="L954" s="7">
        <v>6308690.1129000001</v>
      </c>
      <c r="M954" s="7">
        <v>4187974.1129000001</v>
      </c>
      <c r="N954" s="9">
        <v>1.9747925289854935</v>
      </c>
      <c r="O954" s="7">
        <v>9105904</v>
      </c>
      <c r="P954" s="8">
        <v>1.2949999999999999</v>
      </c>
      <c r="Q954" s="7">
        <v>11792146</v>
      </c>
      <c r="R954" s="8">
        <v>1.6E-2</v>
      </c>
      <c r="S954" s="7">
        <v>188674.33600000001</v>
      </c>
      <c r="T954" s="7">
        <v>84858.33600000001</v>
      </c>
      <c r="U954" s="9">
        <v>0.81739169299529946</v>
      </c>
      <c r="V954" s="7">
        <v>4272832.4489000002</v>
      </c>
      <c r="W954" s="9">
        <v>1.9207781452008783</v>
      </c>
      <c r="X954" s="7">
        <v>15664200.78250856</v>
      </c>
      <c r="Y954" s="7">
        <v>6665764</v>
      </c>
      <c r="Z954" s="7">
        <v>338012.22</v>
      </c>
      <c r="AA954" s="7">
        <v>531956.56250855955</v>
      </c>
      <c r="AB954" s="7">
        <v>7964135</v>
      </c>
      <c r="AC954" s="7">
        <v>164333</v>
      </c>
      <c r="AD954" s="7">
        <v>11391368.33360856</v>
      </c>
      <c r="AE954" s="7">
        <v>0</v>
      </c>
      <c r="AF954" s="7">
        <v>6308690.1129000001</v>
      </c>
      <c r="AG954" s="7">
        <v>188674.33600000001</v>
      </c>
      <c r="AH954" s="7">
        <v>11391368.33360856</v>
      </c>
      <c r="AI954" s="7">
        <v>1770660</v>
      </c>
      <c r="AJ954" s="7">
        <v>40073</v>
      </c>
      <c r="AK954" s="7">
        <v>5732365</v>
      </c>
      <c r="AL954" s="7">
        <v>0</v>
      </c>
      <c r="AM954" s="7">
        <v>336351</v>
      </c>
      <c r="AN954" s="7">
        <v>0</v>
      </c>
      <c r="AO954" s="7">
        <v>0</v>
      </c>
      <c r="AP954" s="7">
        <v>6812217</v>
      </c>
      <c r="AQ954" s="7">
        <v>409763</v>
      </c>
      <c r="AR954" s="7">
        <v>2120716</v>
      </c>
      <c r="AS954" s="7">
        <v>103816</v>
      </c>
      <c r="AT954" s="7">
        <v>6491141</v>
      </c>
      <c r="AU954" s="7">
        <v>222982</v>
      </c>
      <c r="AV954" s="7">
        <v>914942</v>
      </c>
      <c r="AW954" s="7">
        <v>0</v>
      </c>
      <c r="AX954" s="7">
        <v>0</v>
      </c>
      <c r="AY954" s="7">
        <v>7484354</v>
      </c>
      <c r="AZ954" s="7">
        <v>171928</v>
      </c>
      <c r="BA954" s="7">
        <v>338012.22</v>
      </c>
      <c r="BB954" s="7">
        <v>0</v>
      </c>
      <c r="BC954" s="7">
        <v>0</v>
      </c>
      <c r="BD954" s="7">
        <v>3634.54</v>
      </c>
      <c r="BE954" s="7">
        <v>0</v>
      </c>
      <c r="BF954" s="7">
        <v>0</v>
      </c>
      <c r="BG954" s="7">
        <v>340561.56250855955</v>
      </c>
      <c r="BH954" s="7">
        <v>3798</v>
      </c>
      <c r="BI954" s="7">
        <v>191395</v>
      </c>
      <c r="BJ954" s="7">
        <v>2634110.7283333326</v>
      </c>
      <c r="BK954" s="7">
        <v>540602.73666666541</v>
      </c>
      <c r="BL954" s="7">
        <v>296619.08</v>
      </c>
      <c r="BM954" s="7">
        <v>7780793.8066666676</v>
      </c>
      <c r="BN954" s="130">
        <v>0.54500000000000004</v>
      </c>
      <c r="BO954" s="131">
        <v>1.408867E-4</v>
      </c>
      <c r="BP954" s="161">
        <v>3569.8486814649305</v>
      </c>
      <c r="BQ954" s="162">
        <v>7964135</v>
      </c>
      <c r="BR954" s="161">
        <v>201738</v>
      </c>
      <c r="BS954" s="163">
        <v>0</v>
      </c>
      <c r="BT954" s="163">
        <v>822883.82999999821</v>
      </c>
      <c r="BU954" s="161">
        <v>6308690.1100000003</v>
      </c>
      <c r="BV954" s="161">
        <v>188674.34</v>
      </c>
      <c r="BW954" s="165">
        <v>12214252.159999998</v>
      </c>
      <c r="BX954" s="161">
        <v>201738</v>
      </c>
    </row>
    <row r="955" spans="1:76" ht="14.45" x14ac:dyDescent="0.3">
      <c r="A955" s="164" t="s">
        <v>31</v>
      </c>
      <c r="B955" s="6" t="s">
        <v>97</v>
      </c>
      <c r="C955" s="6" t="s">
        <v>33</v>
      </c>
      <c r="D955" s="6" t="s">
        <v>39</v>
      </c>
      <c r="E955" s="6" t="s">
        <v>36</v>
      </c>
      <c r="F955" s="24" t="str">
        <f>+Tabela1[[#This Row],[WK]]&amp;Tabela1[[#This Row],[PK]]&amp;Tabela1[[#This Row],[GK]]</f>
        <v>140104</v>
      </c>
      <c r="G955" s="6" t="s">
        <v>933</v>
      </c>
      <c r="H955" s="7">
        <v>123910032.10439943</v>
      </c>
      <c r="I955" s="8">
        <v>1.371</v>
      </c>
      <c r="J955" s="7">
        <v>169880654.02000001</v>
      </c>
      <c r="K955" s="8">
        <v>7.0000000000000007E-2</v>
      </c>
      <c r="L955" s="7">
        <v>11891645.781400003</v>
      </c>
      <c r="M955" s="7">
        <v>7291333.7814000025</v>
      </c>
      <c r="N955" s="9">
        <v>1.5849650591959856</v>
      </c>
      <c r="O955" s="7">
        <v>500986</v>
      </c>
      <c r="P955" s="8">
        <v>1.2949999999999999</v>
      </c>
      <c r="Q955" s="7">
        <v>648777</v>
      </c>
      <c r="R955" s="8">
        <v>1.6E-2</v>
      </c>
      <c r="S955" s="7">
        <v>10380.432000000001</v>
      </c>
      <c r="T955" s="7">
        <v>-8888.5679999999993</v>
      </c>
      <c r="U955" s="9">
        <v>-0.46128849447298764</v>
      </c>
      <c r="V955" s="7">
        <v>7282445.2134000026</v>
      </c>
      <c r="W955" s="9">
        <v>1.5764298133099091</v>
      </c>
      <c r="X955" s="7">
        <v>21488219.068335623</v>
      </c>
      <c r="Y955" s="7">
        <v>7841297</v>
      </c>
      <c r="Z955" s="7">
        <v>359002.32</v>
      </c>
      <c r="AA955" s="7">
        <v>1029849.7483356218</v>
      </c>
      <c r="AB955" s="7">
        <v>12258070</v>
      </c>
      <c r="AC955" s="7">
        <v>0</v>
      </c>
      <c r="AD955" s="7">
        <v>14205773.85493562</v>
      </c>
      <c r="AE955" s="7">
        <v>0</v>
      </c>
      <c r="AF955" s="7">
        <v>11891645.781400003</v>
      </c>
      <c r="AG955" s="7">
        <v>10380.432000000001</v>
      </c>
      <c r="AH955" s="7">
        <v>14205773.85493562</v>
      </c>
      <c r="AI955" s="7">
        <v>3840962</v>
      </c>
      <c r="AJ955" s="7">
        <v>21951</v>
      </c>
      <c r="AK955" s="7">
        <v>6785137</v>
      </c>
      <c r="AL955" s="7">
        <v>0</v>
      </c>
      <c r="AM955" s="7">
        <v>1090648</v>
      </c>
      <c r="AN955" s="7">
        <v>0</v>
      </c>
      <c r="AO955" s="7">
        <v>0</v>
      </c>
      <c r="AP955" s="7">
        <v>9932904</v>
      </c>
      <c r="AQ955" s="7">
        <v>708134</v>
      </c>
      <c r="AR955" s="7">
        <v>4600312</v>
      </c>
      <c r="AS955" s="7">
        <v>19269</v>
      </c>
      <c r="AT955" s="7">
        <v>7617032</v>
      </c>
      <c r="AU955" s="7">
        <v>276399</v>
      </c>
      <c r="AV955" s="7">
        <v>1146748</v>
      </c>
      <c r="AW955" s="7">
        <v>0</v>
      </c>
      <c r="AX955" s="7">
        <v>0</v>
      </c>
      <c r="AY955" s="7">
        <v>11250400</v>
      </c>
      <c r="AZ955" s="7">
        <v>311416</v>
      </c>
      <c r="BA955" s="7">
        <v>359002.32</v>
      </c>
      <c r="BB955" s="7">
        <v>0</v>
      </c>
      <c r="BC955" s="7">
        <v>0</v>
      </c>
      <c r="BD955" s="7">
        <v>3860.24</v>
      </c>
      <c r="BE955" s="7">
        <v>0</v>
      </c>
      <c r="BF955" s="7">
        <v>0</v>
      </c>
      <c r="BG955" s="7">
        <v>488335.74833562179</v>
      </c>
      <c r="BH955" s="7">
        <v>5446</v>
      </c>
      <c r="BI955" s="7">
        <v>541514</v>
      </c>
      <c r="BJ955" s="7">
        <v>7452929.7949999981</v>
      </c>
      <c r="BK955" s="7">
        <v>4345360.2099999972</v>
      </c>
      <c r="BL955" s="7">
        <v>1771676.07</v>
      </c>
      <c r="BM955" s="7">
        <v>8886926.2000000011</v>
      </c>
      <c r="BN955" s="130">
        <v>0.63600000000000001</v>
      </c>
      <c r="BO955" s="131">
        <v>2.1196020000000001E-4</v>
      </c>
      <c r="BP955" s="161">
        <v>5371.7818303770209</v>
      </c>
      <c r="BQ955" s="162">
        <v>12258070</v>
      </c>
      <c r="BR955" s="161">
        <v>291893</v>
      </c>
      <c r="BS955" s="163">
        <v>0</v>
      </c>
      <c r="BT955" s="163">
        <v>905668.93166437745</v>
      </c>
      <c r="BU955" s="161">
        <v>11891645.779999999</v>
      </c>
      <c r="BV955" s="161">
        <v>10380.43</v>
      </c>
      <c r="BW955" s="165">
        <v>15111442.781664377</v>
      </c>
      <c r="BX955" s="161">
        <v>291893</v>
      </c>
    </row>
    <row r="956" spans="1:76" ht="14.45" x14ac:dyDescent="0.3">
      <c r="A956" s="164" t="s">
        <v>31</v>
      </c>
      <c r="B956" s="6" t="s">
        <v>97</v>
      </c>
      <c r="C956" s="6" t="s">
        <v>33</v>
      </c>
      <c r="D956" s="6" t="s">
        <v>42</v>
      </c>
      <c r="E956" s="6" t="s">
        <v>36</v>
      </c>
      <c r="F956" s="24" t="str">
        <f>+Tabela1[[#This Row],[WK]]&amp;Tabela1[[#This Row],[PK]]&amp;Tabela1[[#This Row],[GK]]</f>
        <v>140105</v>
      </c>
      <c r="G956" s="6" t="s">
        <v>934</v>
      </c>
      <c r="H956" s="7">
        <v>143240234.66919905</v>
      </c>
      <c r="I956" s="8">
        <v>1.371</v>
      </c>
      <c r="J956" s="7">
        <v>196382361.74000001</v>
      </c>
      <c r="K956" s="8">
        <v>7.0000000000000007E-2</v>
      </c>
      <c r="L956" s="7">
        <v>13746765.321800003</v>
      </c>
      <c r="M956" s="7">
        <v>9472449.3218000028</v>
      </c>
      <c r="N956" s="9">
        <v>2.2161322002865496</v>
      </c>
      <c r="O956" s="7">
        <v>4319560</v>
      </c>
      <c r="P956" s="8">
        <v>1.2949999999999999</v>
      </c>
      <c r="Q956" s="7">
        <v>5593830</v>
      </c>
      <c r="R956" s="8">
        <v>1.6E-2</v>
      </c>
      <c r="S956" s="7">
        <v>89501.28</v>
      </c>
      <c r="T956" s="7">
        <v>17941.28</v>
      </c>
      <c r="U956" s="9">
        <v>0.25071660145332586</v>
      </c>
      <c r="V956" s="7">
        <v>9490390.6018000022</v>
      </c>
      <c r="W956" s="9">
        <v>2.1837693026216125</v>
      </c>
      <c r="X956" s="7">
        <v>23763179.266409144</v>
      </c>
      <c r="Y956" s="7">
        <v>7688681</v>
      </c>
      <c r="Z956" s="7">
        <v>613206.81500000006</v>
      </c>
      <c r="AA956" s="7">
        <v>864958.45140914083</v>
      </c>
      <c r="AB956" s="7">
        <v>13844011</v>
      </c>
      <c r="AC956" s="7">
        <v>752322</v>
      </c>
      <c r="AD956" s="7">
        <v>14272788.664609142</v>
      </c>
      <c r="AE956" s="7">
        <v>0</v>
      </c>
      <c r="AF956" s="7">
        <v>13746765.321800003</v>
      </c>
      <c r="AG956" s="7">
        <v>89501.28</v>
      </c>
      <c r="AH956" s="7">
        <v>14272788.664609142</v>
      </c>
      <c r="AI956" s="7">
        <v>3568777</v>
      </c>
      <c r="AJ956" s="7">
        <v>56122</v>
      </c>
      <c r="AK956" s="7">
        <v>7612565</v>
      </c>
      <c r="AL956" s="7">
        <v>0</v>
      </c>
      <c r="AM956" s="7">
        <v>390588</v>
      </c>
      <c r="AN956" s="7">
        <v>0</v>
      </c>
      <c r="AO956" s="7">
        <v>0</v>
      </c>
      <c r="AP956" s="7">
        <v>11551105</v>
      </c>
      <c r="AQ956" s="7">
        <v>624590</v>
      </c>
      <c r="AR956" s="7">
        <v>4274316</v>
      </c>
      <c r="AS956" s="7">
        <v>71560</v>
      </c>
      <c r="AT956" s="7">
        <v>8613314</v>
      </c>
      <c r="AU956" s="7">
        <v>308756</v>
      </c>
      <c r="AV956" s="7">
        <v>887922</v>
      </c>
      <c r="AW956" s="7">
        <v>0</v>
      </c>
      <c r="AX956" s="7">
        <v>0</v>
      </c>
      <c r="AY956" s="7">
        <v>13120748</v>
      </c>
      <c r="AZ956" s="7">
        <v>254648</v>
      </c>
      <c r="BA956" s="7">
        <v>613206.81500000006</v>
      </c>
      <c r="BB956" s="7">
        <v>0</v>
      </c>
      <c r="BC956" s="7">
        <v>58.19</v>
      </c>
      <c r="BD956" s="7">
        <v>6398.86</v>
      </c>
      <c r="BE956" s="7">
        <v>1.59</v>
      </c>
      <c r="BF956" s="7">
        <v>0</v>
      </c>
      <c r="BG956" s="7">
        <v>484031.45140914083</v>
      </c>
      <c r="BH956" s="7">
        <v>5398</v>
      </c>
      <c r="BI956" s="7">
        <v>380927</v>
      </c>
      <c r="BJ956" s="7">
        <v>5242651.8</v>
      </c>
      <c r="BK956" s="7">
        <v>3333203.4733333336</v>
      </c>
      <c r="BL956" s="7">
        <v>120707.90666666666</v>
      </c>
      <c r="BM956" s="7">
        <v>7396377.4933333332</v>
      </c>
      <c r="BN956" s="130">
        <v>0.66</v>
      </c>
      <c r="BO956" s="131">
        <v>2.2426600000000001E-4</v>
      </c>
      <c r="BP956" s="161">
        <v>5682.9429682513464</v>
      </c>
      <c r="BQ956" s="162">
        <v>13844011</v>
      </c>
      <c r="BR956" s="161">
        <v>299484</v>
      </c>
      <c r="BS956" s="163">
        <v>0</v>
      </c>
      <c r="BT956" s="163">
        <v>1221692.5199999996</v>
      </c>
      <c r="BU956" s="161">
        <v>13746765.32</v>
      </c>
      <c r="BV956" s="161">
        <v>89501.28</v>
      </c>
      <c r="BW956" s="165">
        <v>15494481.18</v>
      </c>
      <c r="BX956" s="161">
        <v>299484</v>
      </c>
    </row>
    <row r="957" spans="1:76" ht="14.45" x14ac:dyDescent="0.3">
      <c r="A957" s="164" t="s">
        <v>31</v>
      </c>
      <c r="B957" s="6" t="s">
        <v>97</v>
      </c>
      <c r="C957" s="6" t="s">
        <v>33</v>
      </c>
      <c r="D957" s="6" t="s">
        <v>44</v>
      </c>
      <c r="E957" s="6" t="s">
        <v>40</v>
      </c>
      <c r="F957" s="24" t="str">
        <f>+Tabela1[[#This Row],[WK]]&amp;Tabela1[[#This Row],[PK]]&amp;Tabela1[[#This Row],[GK]]</f>
        <v>140106</v>
      </c>
      <c r="G957" s="6" t="s">
        <v>935</v>
      </c>
      <c r="H957" s="7">
        <v>68036937.891400054</v>
      </c>
      <c r="I957" s="8">
        <v>1.371</v>
      </c>
      <c r="J957" s="7">
        <v>93278641.849999994</v>
      </c>
      <c r="K957" s="8">
        <v>7.0000000000000007E-2</v>
      </c>
      <c r="L957" s="7">
        <v>6529504.9295000006</v>
      </c>
      <c r="M957" s="7">
        <v>3822278.9295000006</v>
      </c>
      <c r="N957" s="9">
        <v>1.4118802528861649</v>
      </c>
      <c r="O957" s="7">
        <v>1062348</v>
      </c>
      <c r="P957" s="8">
        <v>1.2949999999999999</v>
      </c>
      <c r="Q957" s="7">
        <v>1375741</v>
      </c>
      <c r="R957" s="8">
        <v>1.6E-2</v>
      </c>
      <c r="S957" s="7">
        <v>22011.856</v>
      </c>
      <c r="T957" s="7">
        <v>12911.856</v>
      </c>
      <c r="U957" s="9">
        <v>1.4188852747252747</v>
      </c>
      <c r="V957" s="7">
        <v>3835190.7855000002</v>
      </c>
      <c r="W957" s="9">
        <v>1.4119037205033564</v>
      </c>
      <c r="X957" s="7">
        <v>9712894.7300000004</v>
      </c>
      <c r="Y957" s="7">
        <v>2667722</v>
      </c>
      <c r="Z957" s="7">
        <v>1027520.73</v>
      </c>
      <c r="AA957" s="7">
        <v>421138</v>
      </c>
      <c r="AB957" s="7">
        <v>5596514</v>
      </c>
      <c r="AC957" s="7">
        <v>0</v>
      </c>
      <c r="AD957" s="7">
        <v>5877703.9445000002</v>
      </c>
      <c r="AE957" s="7">
        <v>0</v>
      </c>
      <c r="AF957" s="7">
        <v>6529504.9295000006</v>
      </c>
      <c r="AG957" s="7">
        <v>22011.856</v>
      </c>
      <c r="AH957" s="7">
        <v>5877703.9445000002</v>
      </c>
      <c r="AI957" s="7">
        <v>2260358</v>
      </c>
      <c r="AJ957" s="7">
        <v>9605</v>
      </c>
      <c r="AK957" s="7">
        <v>3138201</v>
      </c>
      <c r="AL957" s="7">
        <v>0</v>
      </c>
      <c r="AM957" s="7">
        <v>257268</v>
      </c>
      <c r="AN957" s="7">
        <v>0</v>
      </c>
      <c r="AO957" s="7">
        <v>0</v>
      </c>
      <c r="AP957" s="7">
        <v>4395351</v>
      </c>
      <c r="AQ957" s="7">
        <v>310306</v>
      </c>
      <c r="AR957" s="7">
        <v>2707226</v>
      </c>
      <c r="AS957" s="7">
        <v>9100</v>
      </c>
      <c r="AT957" s="7">
        <v>3560540</v>
      </c>
      <c r="AU957" s="7">
        <v>0</v>
      </c>
      <c r="AV957" s="7">
        <v>351094</v>
      </c>
      <c r="AW957" s="7">
        <v>0</v>
      </c>
      <c r="AX957" s="7">
        <v>0</v>
      </c>
      <c r="AY957" s="7">
        <v>5011184</v>
      </c>
      <c r="AZ957" s="7">
        <v>128135</v>
      </c>
      <c r="BA957" s="7">
        <v>1027520.73</v>
      </c>
      <c r="BB957" s="7">
        <v>0</v>
      </c>
      <c r="BC957" s="7">
        <v>336.96</v>
      </c>
      <c r="BD957" s="7">
        <v>9925.41</v>
      </c>
      <c r="BE957" s="7">
        <v>0</v>
      </c>
      <c r="BF957" s="7">
        <v>0</v>
      </c>
      <c r="BG957" s="7">
        <v>320594</v>
      </c>
      <c r="BH957" s="7">
        <v>2673</v>
      </c>
      <c r="BI957" s="7">
        <v>100544</v>
      </c>
      <c r="BJ957" s="7">
        <v>1383849.3299999996</v>
      </c>
      <c r="BK957" s="7">
        <v>702671.69999999972</v>
      </c>
      <c r="BL957" s="7">
        <v>35628.293333333335</v>
      </c>
      <c r="BM957" s="7">
        <v>2653453.9333333331</v>
      </c>
      <c r="BN957" s="130">
        <v>0.73</v>
      </c>
      <c r="BO957" s="131">
        <v>1.017123E-4</v>
      </c>
      <c r="BP957" s="161">
        <v>2577.3346982773714</v>
      </c>
      <c r="BQ957" s="162">
        <v>5596514</v>
      </c>
      <c r="BR957" s="161">
        <v>153174</v>
      </c>
      <c r="BS957" s="163">
        <v>0</v>
      </c>
      <c r="BT957" s="163">
        <v>491232.26999999955</v>
      </c>
      <c r="BU957" s="161">
        <v>6529504.9299999997</v>
      </c>
      <c r="BV957" s="161">
        <v>22011.86</v>
      </c>
      <c r="BW957" s="165">
        <v>6368936.21</v>
      </c>
      <c r="BX957" s="161">
        <v>153174</v>
      </c>
    </row>
    <row r="958" spans="1:76" ht="14.45" x14ac:dyDescent="0.3">
      <c r="A958" s="164" t="s">
        <v>31</v>
      </c>
      <c r="B958" s="6" t="s">
        <v>97</v>
      </c>
      <c r="C958" s="6" t="s">
        <v>32</v>
      </c>
      <c r="D958" s="6" t="s">
        <v>33</v>
      </c>
      <c r="E958" s="6" t="s">
        <v>34</v>
      </c>
      <c r="F958" s="24" t="str">
        <f>+Tabela1[[#This Row],[WK]]&amp;Tabela1[[#This Row],[PK]]&amp;Tabela1[[#This Row],[GK]]</f>
        <v>140201</v>
      </c>
      <c r="G958" s="6" t="s">
        <v>936</v>
      </c>
      <c r="H958" s="7">
        <v>1702747380.7472048</v>
      </c>
      <c r="I958" s="8">
        <v>1.371</v>
      </c>
      <c r="J958" s="7">
        <v>2334466659.0100002</v>
      </c>
      <c r="K958" s="8">
        <v>7.0000000000000007E-2</v>
      </c>
      <c r="L958" s="7">
        <v>163412666.13070002</v>
      </c>
      <c r="M958" s="7">
        <v>88692697.130700022</v>
      </c>
      <c r="N958" s="9">
        <v>1.1870012570628881</v>
      </c>
      <c r="O958" s="7">
        <v>92799174</v>
      </c>
      <c r="P958" s="8">
        <v>1.2949999999999999</v>
      </c>
      <c r="Q958" s="7">
        <v>120174930</v>
      </c>
      <c r="R958" s="8">
        <v>1.6E-2</v>
      </c>
      <c r="S958" s="7">
        <v>1922798.8800000001</v>
      </c>
      <c r="T958" s="7">
        <v>-980415.11999999988</v>
      </c>
      <c r="U958" s="9">
        <v>-0.33769991464631954</v>
      </c>
      <c r="V958" s="7">
        <v>87712282.010700017</v>
      </c>
      <c r="W958" s="9">
        <v>1.1299753323784727</v>
      </c>
      <c r="X958" s="7">
        <v>90583452.143646404</v>
      </c>
      <c r="Y958" s="7">
        <v>0</v>
      </c>
      <c r="Z958" s="7">
        <v>10.23</v>
      </c>
      <c r="AA958" s="7">
        <v>5982975.9136464074</v>
      </c>
      <c r="AB958" s="7">
        <v>84600466</v>
      </c>
      <c r="AC958" s="7">
        <v>0</v>
      </c>
      <c r="AD958" s="7">
        <v>2871170.1329463823</v>
      </c>
      <c r="AE958" s="7">
        <v>0</v>
      </c>
      <c r="AF958" s="7">
        <v>163412666.13070002</v>
      </c>
      <c r="AG958" s="7">
        <v>1922798.8800000001</v>
      </c>
      <c r="AH958" s="7">
        <v>2871170.1329463823</v>
      </c>
      <c r="AI958" s="7">
        <v>62386323</v>
      </c>
      <c r="AJ958" s="7">
        <v>2995209</v>
      </c>
      <c r="AK958" s="7">
        <v>0</v>
      </c>
      <c r="AL958" s="7">
        <v>1669125</v>
      </c>
      <c r="AM958" s="7">
        <v>1571386</v>
      </c>
      <c r="AN958" s="7">
        <v>0</v>
      </c>
      <c r="AO958" s="7">
        <v>0</v>
      </c>
      <c r="AP958" s="7">
        <v>64584858</v>
      </c>
      <c r="AQ958" s="7">
        <v>5494008</v>
      </c>
      <c r="AR958" s="7">
        <v>74719969</v>
      </c>
      <c r="AS958" s="7">
        <v>2903214</v>
      </c>
      <c r="AT958" s="7">
        <v>0</v>
      </c>
      <c r="AU958" s="7">
        <v>1677113</v>
      </c>
      <c r="AV958" s="7">
        <v>1894636</v>
      </c>
      <c r="AW958" s="7">
        <v>0</v>
      </c>
      <c r="AX958" s="7">
        <v>0</v>
      </c>
      <c r="AY958" s="7">
        <v>75263782</v>
      </c>
      <c r="AZ958" s="7">
        <v>2293451</v>
      </c>
      <c r="BA958" s="7">
        <v>10.23</v>
      </c>
      <c r="BB958" s="7">
        <v>0</v>
      </c>
      <c r="BC958" s="7">
        <v>0</v>
      </c>
      <c r="BD958" s="7">
        <v>0.11</v>
      </c>
      <c r="BE958" s="7">
        <v>0</v>
      </c>
      <c r="BF958" s="7">
        <v>0</v>
      </c>
      <c r="BG958" s="7">
        <v>3742770.9136464074</v>
      </c>
      <c r="BH958" s="7">
        <v>41740</v>
      </c>
      <c r="BI958" s="7">
        <v>2240205</v>
      </c>
      <c r="BJ958" s="7">
        <v>30832063.260833345</v>
      </c>
      <c r="BK958" s="7">
        <v>22597880.183333345</v>
      </c>
      <c r="BL958" s="7">
        <v>672442.63</v>
      </c>
      <c r="BM958" s="7">
        <v>31591847.049999997</v>
      </c>
      <c r="BN958" s="130">
        <v>1.048</v>
      </c>
      <c r="BO958" s="131">
        <v>1.7662819000000001E-3</v>
      </c>
      <c r="BP958" s="161">
        <v>44760.179501876846</v>
      </c>
      <c r="BQ958" s="162">
        <v>84600466</v>
      </c>
      <c r="BR958" s="161">
        <v>2696479</v>
      </c>
      <c r="BS958" s="163">
        <v>0</v>
      </c>
      <c r="BT958" s="163">
        <v>0</v>
      </c>
      <c r="BU958" s="161">
        <v>163412666.13</v>
      </c>
      <c r="BV958" s="161">
        <v>1922798.88</v>
      </c>
      <c r="BW958" s="165">
        <v>2871170.13</v>
      </c>
      <c r="BX958" s="161">
        <v>2696479</v>
      </c>
    </row>
    <row r="959" spans="1:76" ht="14.45" x14ac:dyDescent="0.3">
      <c r="A959" s="164" t="s">
        <v>31</v>
      </c>
      <c r="B959" s="6" t="s">
        <v>97</v>
      </c>
      <c r="C959" s="6" t="s">
        <v>32</v>
      </c>
      <c r="D959" s="6" t="s">
        <v>32</v>
      </c>
      <c r="E959" s="6" t="s">
        <v>36</v>
      </c>
      <c r="F959" s="24" t="str">
        <f>+Tabela1[[#This Row],[WK]]&amp;Tabela1[[#This Row],[PK]]&amp;Tabela1[[#This Row],[GK]]</f>
        <v>140202</v>
      </c>
      <c r="G959" s="6" t="s">
        <v>936</v>
      </c>
      <c r="H959" s="7">
        <v>261967581.49559969</v>
      </c>
      <c r="I959" s="8">
        <v>1.371</v>
      </c>
      <c r="J959" s="7">
        <v>359157554.23000002</v>
      </c>
      <c r="K959" s="8">
        <v>7.0000000000000007E-2</v>
      </c>
      <c r="L959" s="7">
        <v>25141028.796100006</v>
      </c>
      <c r="M959" s="7">
        <v>13232970.796100006</v>
      </c>
      <c r="N959" s="9">
        <v>1.1112618695760472</v>
      </c>
      <c r="O959" s="7">
        <v>247978958</v>
      </c>
      <c r="P959" s="8">
        <v>1.2949999999999999</v>
      </c>
      <c r="Q959" s="7">
        <v>321132751</v>
      </c>
      <c r="R959" s="8">
        <v>1.6E-2</v>
      </c>
      <c r="S959" s="7">
        <v>5138124.0159999998</v>
      </c>
      <c r="T959" s="7">
        <v>2313114.0159999998</v>
      </c>
      <c r="U959" s="9">
        <v>0.81879852319106827</v>
      </c>
      <c r="V959" s="7">
        <v>15546084.812100004</v>
      </c>
      <c r="W959" s="9">
        <v>1.055183130363615</v>
      </c>
      <c r="X959" s="7">
        <v>8456559.3064686898</v>
      </c>
      <c r="Y959" s="7">
        <v>0</v>
      </c>
      <c r="Z959" s="7">
        <v>537423.75</v>
      </c>
      <c r="AA959" s="7">
        <v>1067971.55646869</v>
      </c>
      <c r="AB959" s="7">
        <v>6851164</v>
      </c>
      <c r="AC959" s="7">
        <v>0</v>
      </c>
      <c r="AD959" s="7">
        <v>0</v>
      </c>
      <c r="AE959" s="7">
        <v>-5780737.7182303444</v>
      </c>
      <c r="AF959" s="7">
        <v>19360291.077869661</v>
      </c>
      <c r="AG959" s="7">
        <v>5138124.0159999998</v>
      </c>
      <c r="AH959" s="7">
        <v>0</v>
      </c>
      <c r="AI959" s="7">
        <v>9942456</v>
      </c>
      <c r="AJ959" s="7">
        <v>1594276</v>
      </c>
      <c r="AK959" s="7">
        <v>1938818</v>
      </c>
      <c r="AL959" s="7">
        <v>0</v>
      </c>
      <c r="AM959" s="7">
        <v>281075</v>
      </c>
      <c r="AN959" s="7">
        <v>0</v>
      </c>
      <c r="AO959" s="7">
        <v>0</v>
      </c>
      <c r="AP959" s="7">
        <v>5474833</v>
      </c>
      <c r="AQ959" s="7">
        <v>628569</v>
      </c>
      <c r="AR959" s="7">
        <v>11908058</v>
      </c>
      <c r="AS959" s="7">
        <v>2825010</v>
      </c>
      <c r="AT959" s="7">
        <v>2216470</v>
      </c>
      <c r="AU959" s="7">
        <v>0</v>
      </c>
      <c r="AV959" s="7">
        <v>463626</v>
      </c>
      <c r="AW959" s="7">
        <v>0</v>
      </c>
      <c r="AX959" s="7">
        <v>0</v>
      </c>
      <c r="AY959" s="7">
        <v>6127838</v>
      </c>
      <c r="AZ959" s="7">
        <v>257892</v>
      </c>
      <c r="BA959" s="7">
        <v>537423.75</v>
      </c>
      <c r="BB959" s="7">
        <v>0</v>
      </c>
      <c r="BC959" s="7">
        <v>0</v>
      </c>
      <c r="BD959" s="7">
        <v>5778.75</v>
      </c>
      <c r="BE959" s="7">
        <v>0</v>
      </c>
      <c r="BF959" s="7">
        <v>0</v>
      </c>
      <c r="BG959" s="7">
        <v>674846.55646869005</v>
      </c>
      <c r="BH959" s="7">
        <v>7526</v>
      </c>
      <c r="BI959" s="7">
        <v>393125</v>
      </c>
      <c r="BJ959" s="7">
        <v>5410503.4066666672</v>
      </c>
      <c r="BK959" s="7">
        <v>4706764.82</v>
      </c>
      <c r="BL959" s="7">
        <v>0</v>
      </c>
      <c r="BM959" s="7">
        <v>2814954.3466666667</v>
      </c>
      <c r="BN959" s="130">
        <v>1.5209999999999999</v>
      </c>
      <c r="BO959" s="131">
        <v>2.5636050000000003E-4</v>
      </c>
      <c r="BP959" s="161">
        <v>6496.3642064887308</v>
      </c>
      <c r="BQ959" s="162">
        <v>6851164</v>
      </c>
      <c r="BR959" s="161">
        <v>376923</v>
      </c>
      <c r="BS959" s="163">
        <v>0</v>
      </c>
      <c r="BT959" s="163">
        <v>1677401.90613034</v>
      </c>
      <c r="BU959" s="161">
        <v>19360291.079999998</v>
      </c>
      <c r="BV959" s="161">
        <v>5138124.0199999996</v>
      </c>
      <c r="BW959" s="165">
        <v>1677401.90613034</v>
      </c>
      <c r="BX959" s="161">
        <v>376923</v>
      </c>
    </row>
    <row r="960" spans="1:76" ht="14.45" x14ac:dyDescent="0.3">
      <c r="A960" s="164" t="s">
        <v>31</v>
      </c>
      <c r="B960" s="6" t="s">
        <v>97</v>
      </c>
      <c r="C960" s="6" t="s">
        <v>32</v>
      </c>
      <c r="D960" s="6" t="s">
        <v>37</v>
      </c>
      <c r="E960" s="6" t="s">
        <v>40</v>
      </c>
      <c r="F960" s="24" t="str">
        <f>+Tabela1[[#This Row],[WK]]&amp;Tabela1[[#This Row],[PK]]&amp;Tabela1[[#This Row],[GK]]</f>
        <v>140203</v>
      </c>
      <c r="G960" s="6" t="s">
        <v>937</v>
      </c>
      <c r="H960" s="7">
        <v>227406404.69419968</v>
      </c>
      <c r="I960" s="8">
        <v>1.371</v>
      </c>
      <c r="J960" s="7">
        <v>311774180.84000003</v>
      </c>
      <c r="K960" s="8">
        <v>7.0000000000000007E-2</v>
      </c>
      <c r="L960" s="7">
        <v>21824192.658800006</v>
      </c>
      <c r="M960" s="7">
        <v>12922426.658800006</v>
      </c>
      <c r="N960" s="9">
        <v>1.4516700010761916</v>
      </c>
      <c r="O960" s="7">
        <v>35887486</v>
      </c>
      <c r="P960" s="8">
        <v>1.2949999999999999</v>
      </c>
      <c r="Q960" s="7">
        <v>46474294</v>
      </c>
      <c r="R960" s="8">
        <v>1.6E-2</v>
      </c>
      <c r="S960" s="7">
        <v>743588.70400000003</v>
      </c>
      <c r="T960" s="7">
        <v>-1672833.2960000001</v>
      </c>
      <c r="U960" s="9">
        <v>-0.69227696817857154</v>
      </c>
      <c r="V960" s="7">
        <v>11249593.362800006</v>
      </c>
      <c r="W960" s="9">
        <v>0.99393943295516962</v>
      </c>
      <c r="X960" s="7">
        <v>15456102.353116382</v>
      </c>
      <c r="Y960" s="7">
        <v>0</v>
      </c>
      <c r="Z960" s="7">
        <v>1251159.69</v>
      </c>
      <c r="AA960" s="7">
        <v>1200709.6631163813</v>
      </c>
      <c r="AB960" s="7">
        <v>13004233</v>
      </c>
      <c r="AC960" s="7">
        <v>0</v>
      </c>
      <c r="AD960" s="7">
        <v>4206508.9903163761</v>
      </c>
      <c r="AE960" s="7">
        <v>0</v>
      </c>
      <c r="AF960" s="7">
        <v>21824192.658800006</v>
      </c>
      <c r="AG960" s="7">
        <v>743588.70400000003</v>
      </c>
      <c r="AH960" s="7">
        <v>4206508.9903163761</v>
      </c>
      <c r="AI960" s="7">
        <v>7432397</v>
      </c>
      <c r="AJ960" s="7">
        <v>2210726</v>
      </c>
      <c r="AK960" s="7">
        <v>2041699</v>
      </c>
      <c r="AL960" s="7">
        <v>87372</v>
      </c>
      <c r="AM960" s="7">
        <v>852644</v>
      </c>
      <c r="AN960" s="7">
        <v>0</v>
      </c>
      <c r="AO960" s="7">
        <v>0</v>
      </c>
      <c r="AP960" s="7">
        <v>9950305</v>
      </c>
      <c r="AQ960" s="7">
        <v>676308</v>
      </c>
      <c r="AR960" s="7">
        <v>8901766</v>
      </c>
      <c r="AS960" s="7">
        <v>2416422</v>
      </c>
      <c r="AT960" s="7">
        <v>2327147</v>
      </c>
      <c r="AU960" s="7">
        <v>77010</v>
      </c>
      <c r="AV960" s="7">
        <v>792428</v>
      </c>
      <c r="AW960" s="7">
        <v>0</v>
      </c>
      <c r="AX960" s="7">
        <v>0</v>
      </c>
      <c r="AY960" s="7">
        <v>11355141</v>
      </c>
      <c r="AZ960" s="7">
        <v>298441</v>
      </c>
      <c r="BA960" s="7">
        <v>1251159.69</v>
      </c>
      <c r="BB960" s="7">
        <v>0</v>
      </c>
      <c r="BC960" s="7">
        <v>0</v>
      </c>
      <c r="BD960" s="7">
        <v>13453.33</v>
      </c>
      <c r="BE960" s="7">
        <v>0</v>
      </c>
      <c r="BF960" s="7">
        <v>0</v>
      </c>
      <c r="BG960" s="7">
        <v>638799.66311638127</v>
      </c>
      <c r="BH960" s="7">
        <v>7124</v>
      </c>
      <c r="BI960" s="7">
        <v>561910</v>
      </c>
      <c r="BJ960" s="7">
        <v>7733616.4941666685</v>
      </c>
      <c r="BK960" s="7">
        <v>5804316.4966666689</v>
      </c>
      <c r="BL960" s="7">
        <v>1044093.85</v>
      </c>
      <c r="BM960" s="7">
        <v>5629012.29</v>
      </c>
      <c r="BN960" s="130">
        <v>1.016</v>
      </c>
      <c r="BO960" s="131">
        <v>2.9007879999999998E-4</v>
      </c>
      <c r="BP960" s="161">
        <v>7350.8066879828593</v>
      </c>
      <c r="BQ960" s="162">
        <v>13004233</v>
      </c>
      <c r="BR960" s="161">
        <v>262733</v>
      </c>
      <c r="BS960" s="163">
        <v>0</v>
      </c>
      <c r="BT960" s="163">
        <v>1656797.6468836181</v>
      </c>
      <c r="BU960" s="161">
        <v>21824192.66</v>
      </c>
      <c r="BV960" s="161">
        <v>743588.7</v>
      </c>
      <c r="BW960" s="165">
        <v>5863306.6368836183</v>
      </c>
      <c r="BX960" s="161">
        <v>262733</v>
      </c>
    </row>
    <row r="961" spans="1:76" ht="14.45" x14ac:dyDescent="0.3">
      <c r="A961" s="164" t="s">
        <v>31</v>
      </c>
      <c r="B961" s="6" t="s">
        <v>97</v>
      </c>
      <c r="C961" s="6" t="s">
        <v>32</v>
      </c>
      <c r="D961" s="6" t="s">
        <v>39</v>
      </c>
      <c r="E961" s="6" t="s">
        <v>36</v>
      </c>
      <c r="F961" s="24" t="str">
        <f>+Tabela1[[#This Row],[WK]]&amp;Tabela1[[#This Row],[PK]]&amp;Tabela1[[#This Row],[GK]]</f>
        <v>140204</v>
      </c>
      <c r="G961" s="6" t="s">
        <v>938</v>
      </c>
      <c r="H961" s="7">
        <v>84082759.39599964</v>
      </c>
      <c r="I961" s="8">
        <v>1.371</v>
      </c>
      <c r="J961" s="7">
        <v>115277463.12</v>
      </c>
      <c r="K961" s="8">
        <v>7.0000000000000007E-2</v>
      </c>
      <c r="L961" s="7">
        <v>8069422.4184000008</v>
      </c>
      <c r="M961" s="7">
        <v>5217466.4184000008</v>
      </c>
      <c r="N961" s="9">
        <v>1.8294344016527606</v>
      </c>
      <c r="O961" s="7">
        <v>2866751</v>
      </c>
      <c r="P961" s="8">
        <v>1.2949999999999999</v>
      </c>
      <c r="Q961" s="7">
        <v>3712443</v>
      </c>
      <c r="R961" s="8">
        <v>1.6E-2</v>
      </c>
      <c r="S961" s="7">
        <v>59399.088000000003</v>
      </c>
      <c r="T961" s="7">
        <v>-110557.912</v>
      </c>
      <c r="U961" s="9">
        <v>-0.65050519837370624</v>
      </c>
      <c r="V961" s="7">
        <v>5106908.5064000012</v>
      </c>
      <c r="W961" s="9">
        <v>1.6899588129770782</v>
      </c>
      <c r="X961" s="7">
        <v>12203909</v>
      </c>
      <c r="Y961" s="7">
        <v>4549996</v>
      </c>
      <c r="Z961" s="7">
        <v>0</v>
      </c>
      <c r="AA961" s="7">
        <v>397063</v>
      </c>
      <c r="AB961" s="7">
        <v>7256850</v>
      </c>
      <c r="AC961" s="7">
        <v>0</v>
      </c>
      <c r="AD961" s="7">
        <v>7097000.4935999988</v>
      </c>
      <c r="AE961" s="7">
        <v>0</v>
      </c>
      <c r="AF961" s="7">
        <v>8069422.4184000008</v>
      </c>
      <c r="AG961" s="7">
        <v>59399.088000000003</v>
      </c>
      <c r="AH961" s="7">
        <v>7097000.4935999988</v>
      </c>
      <c r="AI961" s="7">
        <v>2381198</v>
      </c>
      <c r="AJ961" s="7">
        <v>143809</v>
      </c>
      <c r="AK961" s="7">
        <v>3859143</v>
      </c>
      <c r="AL961" s="7">
        <v>0</v>
      </c>
      <c r="AM961" s="7">
        <v>267710</v>
      </c>
      <c r="AN961" s="7">
        <v>0</v>
      </c>
      <c r="AO961" s="7">
        <v>0</v>
      </c>
      <c r="AP961" s="7">
        <v>5775204</v>
      </c>
      <c r="AQ961" s="7">
        <v>310306</v>
      </c>
      <c r="AR961" s="7">
        <v>2851956</v>
      </c>
      <c r="AS961" s="7">
        <v>169957</v>
      </c>
      <c r="AT961" s="7">
        <v>4290118</v>
      </c>
      <c r="AU961" s="7">
        <v>0</v>
      </c>
      <c r="AV961" s="7">
        <v>151558</v>
      </c>
      <c r="AW961" s="7">
        <v>0</v>
      </c>
      <c r="AX961" s="7">
        <v>0</v>
      </c>
      <c r="AY961" s="7">
        <v>6627565</v>
      </c>
      <c r="AZ961" s="7">
        <v>128135</v>
      </c>
      <c r="BA961" s="7">
        <v>0</v>
      </c>
      <c r="BB961" s="7">
        <v>0</v>
      </c>
      <c r="BC961" s="7">
        <v>0</v>
      </c>
      <c r="BD961" s="7">
        <v>0</v>
      </c>
      <c r="BE961" s="7">
        <v>0</v>
      </c>
      <c r="BF961" s="7">
        <v>0</v>
      </c>
      <c r="BG961" s="7">
        <v>320594</v>
      </c>
      <c r="BH961" s="7">
        <v>3493</v>
      </c>
      <c r="BI961" s="7">
        <v>76469</v>
      </c>
      <c r="BJ961" s="7">
        <v>1052476.594166667</v>
      </c>
      <c r="BK961" s="7">
        <v>501626.94000000018</v>
      </c>
      <c r="BL961" s="7">
        <v>204341.64666666664</v>
      </c>
      <c r="BM961" s="7">
        <v>1794715.3233333335</v>
      </c>
      <c r="BN961" s="130">
        <v>0.68799999999999994</v>
      </c>
      <c r="BO961" s="131">
        <v>1.4639819999999999E-4</v>
      </c>
      <c r="BP961" s="161">
        <v>3709.9212194147872</v>
      </c>
      <c r="BQ961" s="162">
        <v>7256850</v>
      </c>
      <c r="BR961" s="161">
        <v>194549</v>
      </c>
      <c r="BS961" s="163">
        <v>0</v>
      </c>
      <c r="BT961" s="163">
        <v>188016</v>
      </c>
      <c r="BU961" s="161">
        <v>8069422.4199999999</v>
      </c>
      <c r="BV961" s="161">
        <v>59399.09</v>
      </c>
      <c r="BW961" s="165">
        <v>7285016.4900000002</v>
      </c>
      <c r="BX961" s="161">
        <v>194549</v>
      </c>
    </row>
    <row r="962" spans="1:76" ht="14.45" x14ac:dyDescent="0.3">
      <c r="A962" s="164" t="s">
        <v>31</v>
      </c>
      <c r="B962" s="6" t="s">
        <v>97</v>
      </c>
      <c r="C962" s="6" t="s">
        <v>32</v>
      </c>
      <c r="D962" s="6" t="s">
        <v>42</v>
      </c>
      <c r="E962" s="6" t="s">
        <v>36</v>
      </c>
      <c r="F962" s="24" t="str">
        <f>+Tabela1[[#This Row],[WK]]&amp;Tabela1[[#This Row],[PK]]&amp;Tabela1[[#This Row],[GK]]</f>
        <v>140205</v>
      </c>
      <c r="G962" s="6" t="s">
        <v>939</v>
      </c>
      <c r="H962" s="7">
        <v>82801176.682999939</v>
      </c>
      <c r="I962" s="8">
        <v>1.371</v>
      </c>
      <c r="J962" s="7">
        <v>113520413.23</v>
      </c>
      <c r="K962" s="8">
        <v>7.0000000000000007E-2</v>
      </c>
      <c r="L962" s="7">
        <v>7946428.9261000007</v>
      </c>
      <c r="M962" s="7">
        <v>5296287.9261000007</v>
      </c>
      <c r="N962" s="9">
        <v>1.998492882491913</v>
      </c>
      <c r="O962" s="7">
        <v>5701736</v>
      </c>
      <c r="P962" s="8">
        <v>1.2949999999999999</v>
      </c>
      <c r="Q962" s="7">
        <v>7383748</v>
      </c>
      <c r="R962" s="8">
        <v>1.6E-2</v>
      </c>
      <c r="S962" s="7">
        <v>118139.96800000001</v>
      </c>
      <c r="T962" s="7">
        <v>22425.968000000008</v>
      </c>
      <c r="U962" s="9">
        <v>0.23430185761748551</v>
      </c>
      <c r="V962" s="7">
        <v>5318713.8941000011</v>
      </c>
      <c r="W962" s="9">
        <v>1.9369973629707327</v>
      </c>
      <c r="X962" s="7">
        <v>10400641.08</v>
      </c>
      <c r="Y962" s="7">
        <v>3139316</v>
      </c>
      <c r="Z962" s="7">
        <v>376609.08</v>
      </c>
      <c r="AA962" s="7">
        <v>458831</v>
      </c>
      <c r="AB962" s="7">
        <v>5858497</v>
      </c>
      <c r="AC962" s="7">
        <v>567388</v>
      </c>
      <c r="AD962" s="7">
        <v>5081927.185899999</v>
      </c>
      <c r="AE962" s="7">
        <v>0</v>
      </c>
      <c r="AF962" s="7">
        <v>7946428.9261000007</v>
      </c>
      <c r="AG962" s="7">
        <v>118139.96800000001</v>
      </c>
      <c r="AH962" s="7">
        <v>5081927.185899999</v>
      </c>
      <c r="AI962" s="7">
        <v>2212696</v>
      </c>
      <c r="AJ962" s="7">
        <v>42117</v>
      </c>
      <c r="AK962" s="7">
        <v>3709442</v>
      </c>
      <c r="AL962" s="7">
        <v>0</v>
      </c>
      <c r="AM962" s="7">
        <v>250935</v>
      </c>
      <c r="AN962" s="7">
        <v>0</v>
      </c>
      <c r="AO962" s="7">
        <v>0</v>
      </c>
      <c r="AP962" s="7">
        <v>4760829</v>
      </c>
      <c r="AQ962" s="7">
        <v>123327</v>
      </c>
      <c r="AR962" s="7">
        <v>2650141</v>
      </c>
      <c r="AS962" s="7">
        <v>95714</v>
      </c>
      <c r="AT962" s="7">
        <v>4104128</v>
      </c>
      <c r="AU962" s="7">
        <v>0</v>
      </c>
      <c r="AV962" s="7">
        <v>321557</v>
      </c>
      <c r="AW962" s="7">
        <v>0</v>
      </c>
      <c r="AX962" s="7">
        <v>0</v>
      </c>
      <c r="AY962" s="7">
        <v>5611682</v>
      </c>
      <c r="AZ962" s="7">
        <v>50281</v>
      </c>
      <c r="BA962" s="7">
        <v>376609.08</v>
      </c>
      <c r="BB962" s="7">
        <v>0</v>
      </c>
      <c r="BC962" s="7">
        <v>0</v>
      </c>
      <c r="BD962" s="7">
        <v>4049.56</v>
      </c>
      <c r="BE962" s="7">
        <v>0</v>
      </c>
      <c r="BF962" s="7">
        <v>0</v>
      </c>
      <c r="BG962" s="7">
        <v>320594</v>
      </c>
      <c r="BH962" s="7">
        <v>3299</v>
      </c>
      <c r="BI962" s="7">
        <v>138237</v>
      </c>
      <c r="BJ962" s="7">
        <v>1902499.5183333331</v>
      </c>
      <c r="BK962" s="7">
        <v>1070123.25</v>
      </c>
      <c r="BL962" s="7">
        <v>597228.09</v>
      </c>
      <c r="BM962" s="7">
        <v>2135048.8933333331</v>
      </c>
      <c r="BN962" s="130">
        <v>0.75</v>
      </c>
      <c r="BO962" s="131">
        <v>1.312393E-4</v>
      </c>
      <c r="BP962" s="161">
        <v>3325.7222581808937</v>
      </c>
      <c r="BQ962" s="162">
        <v>5858497</v>
      </c>
      <c r="BR962" s="161">
        <v>182830</v>
      </c>
      <c r="BS962" s="163">
        <v>0</v>
      </c>
      <c r="BT962" s="163">
        <v>869836.66999999993</v>
      </c>
      <c r="BU962" s="161">
        <v>7946428.9299999997</v>
      </c>
      <c r="BV962" s="161">
        <v>118139.97</v>
      </c>
      <c r="BW962" s="165">
        <v>5951763.8600000003</v>
      </c>
      <c r="BX962" s="161">
        <v>182830</v>
      </c>
    </row>
    <row r="963" spans="1:76" ht="14.45" x14ac:dyDescent="0.3">
      <c r="A963" s="164" t="s">
        <v>31</v>
      </c>
      <c r="B963" s="6" t="s">
        <v>97</v>
      </c>
      <c r="C963" s="6" t="s">
        <v>32</v>
      </c>
      <c r="D963" s="6" t="s">
        <v>44</v>
      </c>
      <c r="E963" s="6" t="s">
        <v>36</v>
      </c>
      <c r="F963" s="24" t="str">
        <f>+Tabela1[[#This Row],[WK]]&amp;Tabela1[[#This Row],[PK]]&amp;Tabela1[[#This Row],[GK]]</f>
        <v>140206</v>
      </c>
      <c r="G963" s="6" t="s">
        <v>940</v>
      </c>
      <c r="H963" s="7">
        <v>107259130.09239948</v>
      </c>
      <c r="I963" s="8">
        <v>1.371</v>
      </c>
      <c r="J963" s="7">
        <v>147052267.36000001</v>
      </c>
      <c r="K963" s="8">
        <v>7.0000000000000007E-2</v>
      </c>
      <c r="L963" s="7">
        <v>10293658.715200001</v>
      </c>
      <c r="M963" s="7">
        <v>6594323.7152000014</v>
      </c>
      <c r="N963" s="9">
        <v>1.782570033587118</v>
      </c>
      <c r="O963" s="7">
        <v>3290784</v>
      </c>
      <c r="P963" s="8">
        <v>1.2949999999999999</v>
      </c>
      <c r="Q963" s="7">
        <v>4261565</v>
      </c>
      <c r="R963" s="8">
        <v>1.6E-2</v>
      </c>
      <c r="S963" s="7">
        <v>68185.040000000008</v>
      </c>
      <c r="T963" s="7">
        <v>16870.040000000008</v>
      </c>
      <c r="U963" s="9">
        <v>0.32875455519828528</v>
      </c>
      <c r="V963" s="7">
        <v>6611193.7552000005</v>
      </c>
      <c r="W963" s="9">
        <v>1.7626794702784851</v>
      </c>
      <c r="X963" s="7">
        <v>16279756.852699198</v>
      </c>
      <c r="Y963" s="7">
        <v>4765208</v>
      </c>
      <c r="Z963" s="7">
        <v>364768.32</v>
      </c>
      <c r="AA963" s="7">
        <v>659445.53269919869</v>
      </c>
      <c r="AB963" s="7">
        <v>8975809</v>
      </c>
      <c r="AC963" s="7">
        <v>1514526</v>
      </c>
      <c r="AD963" s="7">
        <v>9668563.0974991955</v>
      </c>
      <c r="AE963" s="7">
        <v>0</v>
      </c>
      <c r="AF963" s="7">
        <v>10293658.715200001</v>
      </c>
      <c r="AG963" s="7">
        <v>68185.040000000008</v>
      </c>
      <c r="AH963" s="7">
        <v>9668563.0974991955</v>
      </c>
      <c r="AI963" s="7">
        <v>3088705</v>
      </c>
      <c r="AJ963" s="7">
        <v>57494</v>
      </c>
      <c r="AK963" s="7">
        <v>5621025</v>
      </c>
      <c r="AL963" s="7">
        <v>0</v>
      </c>
      <c r="AM963" s="7">
        <v>844059</v>
      </c>
      <c r="AN963" s="7">
        <v>0</v>
      </c>
      <c r="AO963" s="7">
        <v>0</v>
      </c>
      <c r="AP963" s="7">
        <v>7690451</v>
      </c>
      <c r="AQ963" s="7">
        <v>322241</v>
      </c>
      <c r="AR963" s="7">
        <v>3699335</v>
      </c>
      <c r="AS963" s="7">
        <v>51315</v>
      </c>
      <c r="AT963" s="7">
        <v>6258533</v>
      </c>
      <c r="AU963" s="7">
        <v>132646</v>
      </c>
      <c r="AV963" s="7">
        <v>811888</v>
      </c>
      <c r="AW963" s="7">
        <v>0</v>
      </c>
      <c r="AX963" s="7">
        <v>0</v>
      </c>
      <c r="AY963" s="7">
        <v>8515124</v>
      </c>
      <c r="AZ963" s="7">
        <v>134623</v>
      </c>
      <c r="BA963" s="7">
        <v>364768.32</v>
      </c>
      <c r="BB963" s="7">
        <v>0</v>
      </c>
      <c r="BC963" s="7">
        <v>0</v>
      </c>
      <c r="BD963" s="7">
        <v>3922.24</v>
      </c>
      <c r="BE963" s="7">
        <v>0</v>
      </c>
      <c r="BF963" s="7">
        <v>0</v>
      </c>
      <c r="BG963" s="7">
        <v>366834.53269919875</v>
      </c>
      <c r="BH963" s="7">
        <v>4091</v>
      </c>
      <c r="BI963" s="7">
        <v>292611</v>
      </c>
      <c r="BJ963" s="7">
        <v>4027154.165</v>
      </c>
      <c r="BK963" s="7">
        <v>2401623.9666666668</v>
      </c>
      <c r="BL963" s="7">
        <v>791751.63</v>
      </c>
      <c r="BM963" s="7">
        <v>4918617.5333333332</v>
      </c>
      <c r="BN963" s="130">
        <v>0.69599999999999995</v>
      </c>
      <c r="BO963" s="131">
        <v>1.580091E-4</v>
      </c>
      <c r="BP963" s="161">
        <v>4004.0735491094874</v>
      </c>
      <c r="BQ963" s="162">
        <v>8975809</v>
      </c>
      <c r="BR963" s="161">
        <v>228622</v>
      </c>
      <c r="BS963" s="163">
        <v>0</v>
      </c>
      <c r="BT963" s="163">
        <v>1301679.1400000006</v>
      </c>
      <c r="BU963" s="161">
        <v>10293658.720000001</v>
      </c>
      <c r="BV963" s="161">
        <v>68185.039999999994</v>
      </c>
      <c r="BW963" s="165">
        <v>10970242.24</v>
      </c>
      <c r="BX963" s="161">
        <v>228622</v>
      </c>
    </row>
    <row r="964" spans="1:76" ht="14.45" x14ac:dyDescent="0.3">
      <c r="A964" s="164" t="s">
        <v>31</v>
      </c>
      <c r="B964" s="6" t="s">
        <v>97</v>
      </c>
      <c r="C964" s="6" t="s">
        <v>32</v>
      </c>
      <c r="D964" s="6" t="s">
        <v>51</v>
      </c>
      <c r="E964" s="6" t="s">
        <v>36</v>
      </c>
      <c r="F964" s="24" t="str">
        <f>+Tabela1[[#This Row],[WK]]&amp;Tabela1[[#This Row],[PK]]&amp;Tabela1[[#This Row],[GK]]</f>
        <v>140207</v>
      </c>
      <c r="G964" s="6" t="s">
        <v>941</v>
      </c>
      <c r="H964" s="7">
        <v>148700104.88059962</v>
      </c>
      <c r="I964" s="8">
        <v>1.371</v>
      </c>
      <c r="J964" s="7">
        <v>203867843.80000001</v>
      </c>
      <c r="K964" s="8">
        <v>7.0000000000000007E-2</v>
      </c>
      <c r="L964" s="7">
        <v>14270749.066000002</v>
      </c>
      <c r="M964" s="7">
        <v>9335319.0660000015</v>
      </c>
      <c r="N964" s="9">
        <v>1.8914905217985063</v>
      </c>
      <c r="O964" s="7">
        <v>415827</v>
      </c>
      <c r="P964" s="8">
        <v>1.2949999999999999</v>
      </c>
      <c r="Q964" s="7">
        <v>538496</v>
      </c>
      <c r="R964" s="8">
        <v>1.6E-2</v>
      </c>
      <c r="S964" s="7">
        <v>8615.9359999999997</v>
      </c>
      <c r="T964" s="7">
        <v>-135261.06400000001</v>
      </c>
      <c r="U964" s="9">
        <v>-0.94011596016041488</v>
      </c>
      <c r="V964" s="7">
        <v>9200058.0020000022</v>
      </c>
      <c r="W964" s="9">
        <v>1.8112821300228559</v>
      </c>
      <c r="X964" s="7">
        <v>14946935.159195509</v>
      </c>
      <c r="Y964" s="7">
        <v>2736867</v>
      </c>
      <c r="Z964" s="7">
        <v>294119.94</v>
      </c>
      <c r="AA964" s="7">
        <v>968409.21919550817</v>
      </c>
      <c r="AB964" s="7">
        <v>9420729</v>
      </c>
      <c r="AC964" s="7">
        <v>1526810</v>
      </c>
      <c r="AD964" s="7">
        <v>5746877.1571955075</v>
      </c>
      <c r="AE964" s="7">
        <v>0</v>
      </c>
      <c r="AF964" s="7">
        <v>14270749.066000002</v>
      </c>
      <c r="AG964" s="7">
        <v>8615.9359999999997</v>
      </c>
      <c r="AH964" s="7">
        <v>5746877.1571955075</v>
      </c>
      <c r="AI964" s="7">
        <v>4120763</v>
      </c>
      <c r="AJ964" s="7">
        <v>179509</v>
      </c>
      <c r="AK964" s="7">
        <v>3661210</v>
      </c>
      <c r="AL964" s="7">
        <v>0</v>
      </c>
      <c r="AM964" s="7">
        <v>429961</v>
      </c>
      <c r="AN964" s="7">
        <v>0</v>
      </c>
      <c r="AO964" s="7">
        <v>0</v>
      </c>
      <c r="AP964" s="7">
        <v>8076214</v>
      </c>
      <c r="AQ964" s="7">
        <v>485351</v>
      </c>
      <c r="AR964" s="7">
        <v>4935430</v>
      </c>
      <c r="AS964" s="7">
        <v>143877</v>
      </c>
      <c r="AT964" s="7">
        <v>4681628</v>
      </c>
      <c r="AU964" s="7">
        <v>0</v>
      </c>
      <c r="AV964" s="7">
        <v>758152</v>
      </c>
      <c r="AW964" s="7">
        <v>0</v>
      </c>
      <c r="AX964" s="7">
        <v>0</v>
      </c>
      <c r="AY964" s="7">
        <v>8787076</v>
      </c>
      <c r="AZ964" s="7">
        <v>201123</v>
      </c>
      <c r="BA964" s="7">
        <v>294119.94</v>
      </c>
      <c r="BB964" s="7">
        <v>0</v>
      </c>
      <c r="BC964" s="7">
        <v>0</v>
      </c>
      <c r="BD964" s="7">
        <v>3162.58</v>
      </c>
      <c r="BE964" s="7">
        <v>0</v>
      </c>
      <c r="BF964" s="7">
        <v>0</v>
      </c>
      <c r="BG964" s="7">
        <v>524203.21919550817</v>
      </c>
      <c r="BH964" s="7">
        <v>5846</v>
      </c>
      <c r="BI964" s="7">
        <v>444206</v>
      </c>
      <c r="BJ964" s="7">
        <v>6113671.0216666665</v>
      </c>
      <c r="BK964" s="7">
        <v>4496874.83</v>
      </c>
      <c r="BL964" s="7">
        <v>1550678.1833333333</v>
      </c>
      <c r="BM964" s="7">
        <v>3365828.4000000004</v>
      </c>
      <c r="BN964" s="130">
        <v>0.86799999999999999</v>
      </c>
      <c r="BO964" s="131">
        <v>2.2768269999999999E-4</v>
      </c>
      <c r="BP964" s="161">
        <v>5769.9880454059003</v>
      </c>
      <c r="BQ964" s="162">
        <v>9420729</v>
      </c>
      <c r="BR964" s="161">
        <v>320677</v>
      </c>
      <c r="BS964" s="163">
        <v>0</v>
      </c>
      <c r="BT964" s="163">
        <v>1301720.370000001</v>
      </c>
      <c r="BU964" s="161">
        <v>14270749.07</v>
      </c>
      <c r="BV964" s="161">
        <v>8615.94</v>
      </c>
      <c r="BW964" s="165">
        <v>7048597.5300000012</v>
      </c>
      <c r="BX964" s="161">
        <v>320677</v>
      </c>
    </row>
    <row r="965" spans="1:76" ht="14.45" x14ac:dyDescent="0.3">
      <c r="A965" s="164" t="s">
        <v>31</v>
      </c>
      <c r="B965" s="6" t="s">
        <v>97</v>
      </c>
      <c r="C965" s="6" t="s">
        <v>32</v>
      </c>
      <c r="D965" s="6" t="s">
        <v>75</v>
      </c>
      <c r="E965" s="6" t="s">
        <v>36</v>
      </c>
      <c r="F965" s="24" t="str">
        <f>+Tabela1[[#This Row],[WK]]&amp;Tabela1[[#This Row],[PK]]&amp;Tabela1[[#This Row],[GK]]</f>
        <v>140208</v>
      </c>
      <c r="G965" s="6" t="s">
        <v>942</v>
      </c>
      <c r="H965" s="7">
        <v>129014125.6105997</v>
      </c>
      <c r="I965" s="8">
        <v>1.371</v>
      </c>
      <c r="J965" s="7">
        <v>176878366.21000001</v>
      </c>
      <c r="K965" s="8">
        <v>7.0000000000000007E-2</v>
      </c>
      <c r="L965" s="7">
        <v>12381485.634700002</v>
      </c>
      <c r="M965" s="7">
        <v>8053807.6347000021</v>
      </c>
      <c r="N965" s="9">
        <v>1.8609997404381755</v>
      </c>
      <c r="O965" s="7">
        <v>2337068</v>
      </c>
      <c r="P965" s="8">
        <v>1.2949999999999999</v>
      </c>
      <c r="Q965" s="7">
        <v>3026503</v>
      </c>
      <c r="R965" s="8">
        <v>1.6E-2</v>
      </c>
      <c r="S965" s="7">
        <v>48424.048000000003</v>
      </c>
      <c r="T965" s="7">
        <v>-10468.951999999997</v>
      </c>
      <c r="U965" s="9">
        <v>-0.17776224678654504</v>
      </c>
      <c r="V965" s="7">
        <v>8043338.6827000026</v>
      </c>
      <c r="W965" s="9">
        <v>1.8336278342924355</v>
      </c>
      <c r="X965" s="7">
        <v>12318970.034193728</v>
      </c>
      <c r="Y965" s="7">
        <v>2038713</v>
      </c>
      <c r="Z965" s="7">
        <v>839819.76</v>
      </c>
      <c r="AA965" s="7">
        <v>744962.27419372834</v>
      </c>
      <c r="AB965" s="7">
        <v>7552333</v>
      </c>
      <c r="AC965" s="7">
        <v>1143142</v>
      </c>
      <c r="AD965" s="7">
        <v>4275631.3514937256</v>
      </c>
      <c r="AE965" s="7">
        <v>0</v>
      </c>
      <c r="AF965" s="7">
        <v>12381485.634700002</v>
      </c>
      <c r="AG965" s="7">
        <v>48424.048000000003</v>
      </c>
      <c r="AH965" s="7">
        <v>4275631.3514937256</v>
      </c>
      <c r="AI965" s="7">
        <v>3613330</v>
      </c>
      <c r="AJ965" s="7">
        <v>125546</v>
      </c>
      <c r="AK965" s="7">
        <v>3377726</v>
      </c>
      <c r="AL965" s="7">
        <v>0</v>
      </c>
      <c r="AM965" s="7">
        <v>387996</v>
      </c>
      <c r="AN965" s="7">
        <v>0</v>
      </c>
      <c r="AO965" s="7">
        <v>0</v>
      </c>
      <c r="AP965" s="7">
        <v>6430903</v>
      </c>
      <c r="AQ965" s="7">
        <v>354067</v>
      </c>
      <c r="AR965" s="7">
        <v>4327678</v>
      </c>
      <c r="AS965" s="7">
        <v>58893</v>
      </c>
      <c r="AT965" s="7">
        <v>4277328</v>
      </c>
      <c r="AU965" s="7">
        <v>0</v>
      </c>
      <c r="AV965" s="7">
        <v>381791</v>
      </c>
      <c r="AW965" s="7">
        <v>0</v>
      </c>
      <c r="AX965" s="7">
        <v>0</v>
      </c>
      <c r="AY965" s="7">
        <v>7086349</v>
      </c>
      <c r="AZ965" s="7">
        <v>147598</v>
      </c>
      <c r="BA965" s="7">
        <v>839819.76</v>
      </c>
      <c r="BB965" s="7">
        <v>0</v>
      </c>
      <c r="BC965" s="7">
        <v>16.829999999999998</v>
      </c>
      <c r="BD965" s="7">
        <v>8974.2199999999993</v>
      </c>
      <c r="BE965" s="7">
        <v>0</v>
      </c>
      <c r="BF965" s="7">
        <v>0</v>
      </c>
      <c r="BG965" s="7">
        <v>422429.2741937284</v>
      </c>
      <c r="BH965" s="7">
        <v>4711</v>
      </c>
      <c r="BI965" s="7">
        <v>322533</v>
      </c>
      <c r="BJ965" s="7">
        <v>4439125.2949999999</v>
      </c>
      <c r="BK965" s="7">
        <v>3916904.7233333336</v>
      </c>
      <c r="BL965" s="7">
        <v>152571.58333333334</v>
      </c>
      <c r="BM965" s="7">
        <v>1783739.12</v>
      </c>
      <c r="BN965" s="130">
        <v>0.877</v>
      </c>
      <c r="BO965" s="131">
        <v>1.8177140000000001E-4</v>
      </c>
      <c r="BP965" s="161">
        <v>4606.3854622938725</v>
      </c>
      <c r="BQ965" s="162">
        <v>7552333</v>
      </c>
      <c r="BR965" s="161">
        <v>260503</v>
      </c>
      <c r="BS965" s="163">
        <v>0</v>
      </c>
      <c r="BT965" s="163">
        <v>1334598.5999999996</v>
      </c>
      <c r="BU965" s="161">
        <v>12381485.630000001</v>
      </c>
      <c r="BV965" s="161">
        <v>48424.05</v>
      </c>
      <c r="BW965" s="165">
        <v>5610229.9499999993</v>
      </c>
      <c r="BX965" s="161">
        <v>260503</v>
      </c>
    </row>
    <row r="966" spans="1:76" ht="14.45" x14ac:dyDescent="0.3">
      <c r="A966" s="164" t="s">
        <v>31</v>
      </c>
      <c r="B966" s="6" t="s">
        <v>97</v>
      </c>
      <c r="C966" s="6" t="s">
        <v>32</v>
      </c>
      <c r="D966" s="6" t="s">
        <v>77</v>
      </c>
      <c r="E966" s="6" t="s">
        <v>36</v>
      </c>
      <c r="F966" s="24" t="str">
        <f>+Tabela1[[#This Row],[WK]]&amp;Tabela1[[#This Row],[PK]]&amp;Tabela1[[#This Row],[GK]]</f>
        <v>140209</v>
      </c>
      <c r="G966" s="6" t="s">
        <v>943</v>
      </c>
      <c r="H966" s="7">
        <v>213350023.07659963</v>
      </c>
      <c r="I966" s="8">
        <v>1.371</v>
      </c>
      <c r="J966" s="7">
        <v>292502881.63000005</v>
      </c>
      <c r="K966" s="8">
        <v>7.0000000000000007E-2</v>
      </c>
      <c r="L966" s="7">
        <v>20475201.714100007</v>
      </c>
      <c r="M966" s="7">
        <v>12467999.714100007</v>
      </c>
      <c r="N966" s="9">
        <v>1.5570981866199962</v>
      </c>
      <c r="O966" s="7">
        <v>22247334</v>
      </c>
      <c r="P966" s="8">
        <v>1.2949999999999999</v>
      </c>
      <c r="Q966" s="7">
        <v>28810298</v>
      </c>
      <c r="R966" s="8">
        <v>1.6E-2</v>
      </c>
      <c r="S966" s="7">
        <v>460964.76799999998</v>
      </c>
      <c r="T966" s="7">
        <v>316647.76799999998</v>
      </c>
      <c r="U966" s="9">
        <v>2.1941127379310821</v>
      </c>
      <c r="V966" s="7">
        <v>12784647.482100006</v>
      </c>
      <c r="W966" s="9">
        <v>1.5683760881990223</v>
      </c>
      <c r="X966" s="7">
        <v>22055649.85493442</v>
      </c>
      <c r="Y966" s="7">
        <v>4065103</v>
      </c>
      <c r="Z966" s="7">
        <v>36473.67</v>
      </c>
      <c r="AA966" s="7">
        <v>1122944.1849344198</v>
      </c>
      <c r="AB966" s="7">
        <v>14373726</v>
      </c>
      <c r="AC966" s="7">
        <v>2457403</v>
      </c>
      <c r="AD966" s="7">
        <v>9271002.3728344142</v>
      </c>
      <c r="AE966" s="7">
        <v>0</v>
      </c>
      <c r="AF966" s="7">
        <v>20475201.714100007</v>
      </c>
      <c r="AG966" s="7">
        <v>460964.76799999998</v>
      </c>
      <c r="AH966" s="7">
        <v>9271002.3728344142</v>
      </c>
      <c r="AI966" s="7">
        <v>6685494</v>
      </c>
      <c r="AJ966" s="7">
        <v>104037</v>
      </c>
      <c r="AK966" s="7">
        <v>6758593</v>
      </c>
      <c r="AL966" s="7">
        <v>0</v>
      </c>
      <c r="AM966" s="7">
        <v>456300</v>
      </c>
      <c r="AN966" s="7">
        <v>0</v>
      </c>
      <c r="AO966" s="7">
        <v>0</v>
      </c>
      <c r="AP966" s="7">
        <v>10910381</v>
      </c>
      <c r="AQ966" s="7">
        <v>787699</v>
      </c>
      <c r="AR966" s="7">
        <v>8007202</v>
      </c>
      <c r="AS966" s="7">
        <v>144317</v>
      </c>
      <c r="AT966" s="7">
        <v>7856618</v>
      </c>
      <c r="AU966" s="7">
        <v>0</v>
      </c>
      <c r="AV966" s="7">
        <v>505884</v>
      </c>
      <c r="AW966" s="7">
        <v>0</v>
      </c>
      <c r="AX966" s="7">
        <v>0</v>
      </c>
      <c r="AY966" s="7">
        <v>12651319</v>
      </c>
      <c r="AZ966" s="7">
        <v>330880</v>
      </c>
      <c r="BA966" s="7">
        <v>36473.67</v>
      </c>
      <c r="BB966" s="7">
        <v>0</v>
      </c>
      <c r="BC966" s="7">
        <v>0</v>
      </c>
      <c r="BD966" s="7">
        <v>392.19</v>
      </c>
      <c r="BE966" s="7">
        <v>0</v>
      </c>
      <c r="BF966" s="7">
        <v>0</v>
      </c>
      <c r="BG966" s="7">
        <v>657899.18493441981</v>
      </c>
      <c r="BH966" s="7">
        <v>7337</v>
      </c>
      <c r="BI966" s="7">
        <v>465045</v>
      </c>
      <c r="BJ966" s="7">
        <v>6400524.4558333354</v>
      </c>
      <c r="BK966" s="7">
        <v>4976557.2500000019</v>
      </c>
      <c r="BL966" s="7">
        <v>80810.47</v>
      </c>
      <c r="BM966" s="7">
        <v>5534247.8833333328</v>
      </c>
      <c r="BN966" s="130">
        <v>0.84099999999999997</v>
      </c>
      <c r="BO966" s="131">
        <v>2.807485E-4</v>
      </c>
      <c r="BP966" s="161">
        <v>7114.6844097245294</v>
      </c>
      <c r="BQ966" s="162">
        <v>14373726</v>
      </c>
      <c r="BR966" s="161">
        <v>411868</v>
      </c>
      <c r="BS966" s="163">
        <v>0</v>
      </c>
      <c r="BT966" s="163">
        <v>1700919.120000001</v>
      </c>
      <c r="BU966" s="161">
        <v>20475201.710000001</v>
      </c>
      <c r="BV966" s="161">
        <v>460964.77</v>
      </c>
      <c r="BW966" s="165">
        <v>10971921.49</v>
      </c>
      <c r="BX966" s="161">
        <v>411868</v>
      </c>
    </row>
    <row r="967" spans="1:76" ht="14.45" x14ac:dyDescent="0.3">
      <c r="A967" s="164" t="s">
        <v>31</v>
      </c>
      <c r="B967" s="6" t="s">
        <v>97</v>
      </c>
      <c r="C967" s="6" t="s">
        <v>37</v>
      </c>
      <c r="D967" s="6" t="s">
        <v>33</v>
      </c>
      <c r="E967" s="6" t="s">
        <v>34</v>
      </c>
      <c r="F967" s="24" t="str">
        <f>+Tabela1[[#This Row],[WK]]&amp;Tabela1[[#This Row],[PK]]&amp;Tabela1[[#This Row],[GK]]</f>
        <v>140301</v>
      </c>
      <c r="G967" s="6" t="s">
        <v>944</v>
      </c>
      <c r="H967" s="7">
        <v>754601466.0048002</v>
      </c>
      <c r="I967" s="8">
        <v>1.371</v>
      </c>
      <c r="J967" s="7">
        <v>1034558609.89</v>
      </c>
      <c r="K967" s="8">
        <v>7.0000000000000007E-2</v>
      </c>
      <c r="L967" s="7">
        <v>72419102.692300007</v>
      </c>
      <c r="M967" s="7">
        <v>35619796.692300007</v>
      </c>
      <c r="N967" s="9">
        <v>0.96794751217047426</v>
      </c>
      <c r="O967" s="7">
        <v>232585790</v>
      </c>
      <c r="P967" s="8">
        <v>1.2949999999999999</v>
      </c>
      <c r="Q967" s="7">
        <v>301198598</v>
      </c>
      <c r="R967" s="8">
        <v>1.6E-2</v>
      </c>
      <c r="S967" s="7">
        <v>4819177.568</v>
      </c>
      <c r="T967" s="7">
        <v>1676651.568</v>
      </c>
      <c r="U967" s="9">
        <v>0.53353625968408858</v>
      </c>
      <c r="V967" s="7">
        <v>37296448.26030001</v>
      </c>
      <c r="W967" s="9">
        <v>0.93376909352330184</v>
      </c>
      <c r="X967" s="7">
        <v>42926815.900168724</v>
      </c>
      <c r="Y967" s="7">
        <v>499909</v>
      </c>
      <c r="Z967" s="7">
        <v>0</v>
      </c>
      <c r="AA967" s="7">
        <v>1985627.9001687234</v>
      </c>
      <c r="AB967" s="7">
        <v>40441279</v>
      </c>
      <c r="AC967" s="7">
        <v>0</v>
      </c>
      <c r="AD967" s="7">
        <v>5630367.6398687176</v>
      </c>
      <c r="AE967" s="7">
        <v>0</v>
      </c>
      <c r="AF967" s="7">
        <v>72419102.692300007</v>
      </c>
      <c r="AG967" s="7">
        <v>4819177.568</v>
      </c>
      <c r="AH967" s="7">
        <v>5630367.6398687176</v>
      </c>
      <c r="AI967" s="7">
        <v>30725031</v>
      </c>
      <c r="AJ967" s="7">
        <v>2444405</v>
      </c>
      <c r="AK967" s="7">
        <v>0</v>
      </c>
      <c r="AL967" s="7">
        <v>76510</v>
      </c>
      <c r="AM967" s="7">
        <v>647944</v>
      </c>
      <c r="AN967" s="7">
        <v>0</v>
      </c>
      <c r="AO967" s="7">
        <v>0</v>
      </c>
      <c r="AP967" s="7">
        <v>33379161</v>
      </c>
      <c r="AQ967" s="7">
        <v>2760928</v>
      </c>
      <c r="AR967" s="7">
        <v>36799306</v>
      </c>
      <c r="AS967" s="7">
        <v>3142526</v>
      </c>
      <c r="AT967" s="7">
        <v>0</v>
      </c>
      <c r="AU967" s="7">
        <v>62856</v>
      </c>
      <c r="AV967" s="7">
        <v>788814</v>
      </c>
      <c r="AW967" s="7">
        <v>0</v>
      </c>
      <c r="AX967" s="7">
        <v>0</v>
      </c>
      <c r="AY967" s="7">
        <v>35731973</v>
      </c>
      <c r="AZ967" s="7">
        <v>1175921</v>
      </c>
      <c r="BA967" s="7">
        <v>0</v>
      </c>
      <c r="BB967" s="7">
        <v>0</v>
      </c>
      <c r="BC967" s="7">
        <v>0</v>
      </c>
      <c r="BD967" s="7">
        <v>0</v>
      </c>
      <c r="BE967" s="7">
        <v>0</v>
      </c>
      <c r="BF967" s="7">
        <v>0</v>
      </c>
      <c r="BG967" s="7">
        <v>1548398.9001687234</v>
      </c>
      <c r="BH967" s="7">
        <v>17268</v>
      </c>
      <c r="BI967" s="7">
        <v>437229</v>
      </c>
      <c r="BJ967" s="7">
        <v>6017681.5058333315</v>
      </c>
      <c r="BK967" s="7">
        <v>4009961.8933333317</v>
      </c>
      <c r="BL967" s="7">
        <v>251829.62333333332</v>
      </c>
      <c r="BM967" s="7">
        <v>7527219.2033333341</v>
      </c>
      <c r="BN967" s="130">
        <v>0.99399999999999999</v>
      </c>
      <c r="BO967" s="131">
        <v>8.424595E-4</v>
      </c>
      <c r="BP967" s="161">
        <v>21349.055819814654</v>
      </c>
      <c r="BQ967" s="162">
        <v>40441279</v>
      </c>
      <c r="BR967" s="161">
        <v>1258333</v>
      </c>
      <c r="BS967" s="163">
        <v>0</v>
      </c>
      <c r="BT967" s="163">
        <v>0</v>
      </c>
      <c r="BU967" s="161">
        <v>72419102.689999998</v>
      </c>
      <c r="BV967" s="161">
        <v>4819177.57</v>
      </c>
      <c r="BW967" s="165">
        <v>5630367.6399999997</v>
      </c>
      <c r="BX967" s="161">
        <v>1258333</v>
      </c>
    </row>
    <row r="968" spans="1:76" ht="14.45" x14ac:dyDescent="0.3">
      <c r="A968" s="164" t="s">
        <v>31</v>
      </c>
      <c r="B968" s="6" t="s">
        <v>97</v>
      </c>
      <c r="C968" s="6" t="s">
        <v>37</v>
      </c>
      <c r="D968" s="6" t="s">
        <v>32</v>
      </c>
      <c r="E968" s="6" t="s">
        <v>34</v>
      </c>
      <c r="F968" s="24" t="str">
        <f>+Tabela1[[#This Row],[WK]]&amp;Tabela1[[#This Row],[PK]]&amp;Tabela1[[#This Row],[GK]]</f>
        <v>140302</v>
      </c>
      <c r="G968" s="6" t="s">
        <v>945</v>
      </c>
      <c r="H968" s="7">
        <v>158181680.16559958</v>
      </c>
      <c r="I968" s="8">
        <v>1.371</v>
      </c>
      <c r="J968" s="7">
        <v>216867083.51000002</v>
      </c>
      <c r="K968" s="8">
        <v>7.0000000000000007E-2</v>
      </c>
      <c r="L968" s="7">
        <v>15180695.845700003</v>
      </c>
      <c r="M968" s="7">
        <v>8058918.8457000032</v>
      </c>
      <c r="N968" s="9">
        <v>1.131588204137816</v>
      </c>
      <c r="O968" s="7">
        <v>33464551</v>
      </c>
      <c r="P968" s="8">
        <v>1.2949999999999999</v>
      </c>
      <c r="Q968" s="7">
        <v>43336594</v>
      </c>
      <c r="R968" s="8">
        <v>1.6E-2</v>
      </c>
      <c r="S968" s="7">
        <v>693385.50399999996</v>
      </c>
      <c r="T968" s="7">
        <v>255734.50399999996</v>
      </c>
      <c r="U968" s="9">
        <v>0.58433433032256288</v>
      </c>
      <c r="V968" s="7">
        <v>8314653.3497000039</v>
      </c>
      <c r="W968" s="9">
        <v>1.0999050919857962</v>
      </c>
      <c r="X968" s="7">
        <v>14030230.810062449</v>
      </c>
      <c r="Y968" s="7">
        <v>1952116</v>
      </c>
      <c r="Z968" s="7">
        <v>0</v>
      </c>
      <c r="AA968" s="7">
        <v>585459.81006244919</v>
      </c>
      <c r="AB968" s="7">
        <v>11492655</v>
      </c>
      <c r="AC968" s="7">
        <v>0</v>
      </c>
      <c r="AD968" s="7">
        <v>5715577.4603624465</v>
      </c>
      <c r="AE968" s="7">
        <v>0</v>
      </c>
      <c r="AF968" s="7">
        <v>15180695.845700003</v>
      </c>
      <c r="AG968" s="7">
        <v>693385.50399999996</v>
      </c>
      <c r="AH968" s="7">
        <v>5715577.4603624465</v>
      </c>
      <c r="AI968" s="7">
        <v>5946221</v>
      </c>
      <c r="AJ968" s="7">
        <v>354110</v>
      </c>
      <c r="AK968" s="7">
        <v>1680727</v>
      </c>
      <c r="AL968" s="7">
        <v>0</v>
      </c>
      <c r="AM968" s="7">
        <v>274538</v>
      </c>
      <c r="AN968" s="7">
        <v>0</v>
      </c>
      <c r="AO968" s="7">
        <v>0</v>
      </c>
      <c r="AP968" s="7">
        <v>9003833</v>
      </c>
      <c r="AQ968" s="7">
        <v>648460</v>
      </c>
      <c r="AR968" s="7">
        <v>7121777</v>
      </c>
      <c r="AS968" s="7">
        <v>437651</v>
      </c>
      <c r="AT968" s="7">
        <v>1696472</v>
      </c>
      <c r="AU968" s="7">
        <v>0</v>
      </c>
      <c r="AV968" s="7">
        <v>388721</v>
      </c>
      <c r="AW968" s="7">
        <v>0</v>
      </c>
      <c r="AX968" s="7">
        <v>0</v>
      </c>
      <c r="AY968" s="7">
        <v>10211155</v>
      </c>
      <c r="AZ968" s="7">
        <v>264379</v>
      </c>
      <c r="BA968" s="7">
        <v>0</v>
      </c>
      <c r="BB968" s="7">
        <v>0</v>
      </c>
      <c r="BC968" s="7">
        <v>0</v>
      </c>
      <c r="BD968" s="7">
        <v>0</v>
      </c>
      <c r="BE968" s="7">
        <v>0</v>
      </c>
      <c r="BF968" s="7">
        <v>0</v>
      </c>
      <c r="BG968" s="7">
        <v>402522.81006244919</v>
      </c>
      <c r="BH968" s="7">
        <v>4489</v>
      </c>
      <c r="BI968" s="7">
        <v>182937</v>
      </c>
      <c r="BJ968" s="7">
        <v>2517689.4225000008</v>
      </c>
      <c r="BK968" s="7">
        <v>764141.88333333423</v>
      </c>
      <c r="BL968" s="7">
        <v>1738972.5666666667</v>
      </c>
      <c r="BM968" s="7">
        <v>3536245.023333333</v>
      </c>
      <c r="BN968" s="130">
        <v>0.88600000000000001</v>
      </c>
      <c r="BO968" s="131">
        <v>1.8794450000000001E-4</v>
      </c>
      <c r="BP968" s="161">
        <v>4762.4662902951422</v>
      </c>
      <c r="BQ968" s="162">
        <v>11492655</v>
      </c>
      <c r="BR968" s="161">
        <v>235130</v>
      </c>
      <c r="BS968" s="163">
        <v>0</v>
      </c>
      <c r="BT968" s="163">
        <v>265626.18993755057</v>
      </c>
      <c r="BU968" s="161">
        <v>15180695.85</v>
      </c>
      <c r="BV968" s="161">
        <v>693385.5</v>
      </c>
      <c r="BW968" s="165">
        <v>5981203.6499375505</v>
      </c>
      <c r="BX968" s="161">
        <v>235130</v>
      </c>
    </row>
    <row r="969" spans="1:76" ht="14.45" x14ac:dyDescent="0.3">
      <c r="A969" s="164" t="s">
        <v>31</v>
      </c>
      <c r="B969" s="6" t="s">
        <v>97</v>
      </c>
      <c r="C969" s="6" t="s">
        <v>37</v>
      </c>
      <c r="D969" s="6" t="s">
        <v>37</v>
      </c>
      <c r="E969" s="6" t="s">
        <v>36</v>
      </c>
      <c r="F969" s="24" t="str">
        <f>+Tabela1[[#This Row],[WK]]&amp;Tabela1[[#This Row],[PK]]&amp;Tabela1[[#This Row],[GK]]</f>
        <v>140303</v>
      </c>
      <c r="G969" s="6" t="s">
        <v>946</v>
      </c>
      <c r="H969" s="7">
        <v>151154318.20799914</v>
      </c>
      <c r="I969" s="8">
        <v>1.371</v>
      </c>
      <c r="J969" s="7">
        <v>207232570.27000001</v>
      </c>
      <c r="K969" s="8">
        <v>7.0000000000000007E-2</v>
      </c>
      <c r="L969" s="7">
        <v>14506279.918900002</v>
      </c>
      <c r="M969" s="7">
        <v>8908590.9189000018</v>
      </c>
      <c r="N969" s="9">
        <v>1.5914765752259552</v>
      </c>
      <c r="O969" s="7">
        <v>1062294</v>
      </c>
      <c r="P969" s="8">
        <v>1.2949999999999999</v>
      </c>
      <c r="Q969" s="7">
        <v>1375671</v>
      </c>
      <c r="R969" s="8">
        <v>1.6E-2</v>
      </c>
      <c r="S969" s="7">
        <v>22010.736000000001</v>
      </c>
      <c r="T969" s="7">
        <v>4974.7360000000008</v>
      </c>
      <c r="U969" s="9">
        <v>0.29201314862643818</v>
      </c>
      <c r="V969" s="7">
        <v>8913565.6549000014</v>
      </c>
      <c r="W969" s="9">
        <v>1.5875337892594921</v>
      </c>
      <c r="X969" s="7">
        <v>16509308.972053278</v>
      </c>
      <c r="Y969" s="7">
        <v>3293049</v>
      </c>
      <c r="Z969" s="7">
        <v>0</v>
      </c>
      <c r="AA969" s="7">
        <v>830231.97205327824</v>
      </c>
      <c r="AB969" s="7">
        <v>11302184</v>
      </c>
      <c r="AC969" s="7">
        <v>1083844</v>
      </c>
      <c r="AD969" s="7">
        <v>7595743.3171532769</v>
      </c>
      <c r="AE969" s="7">
        <v>0</v>
      </c>
      <c r="AF969" s="7">
        <v>14506279.918900002</v>
      </c>
      <c r="AG969" s="7">
        <v>22010.736000000001</v>
      </c>
      <c r="AH969" s="7">
        <v>7595743.3171532769</v>
      </c>
      <c r="AI969" s="7">
        <v>4673707</v>
      </c>
      <c r="AJ969" s="7">
        <v>12078</v>
      </c>
      <c r="AK969" s="7">
        <v>4360052</v>
      </c>
      <c r="AL969" s="7">
        <v>0</v>
      </c>
      <c r="AM969" s="7">
        <v>1199192</v>
      </c>
      <c r="AN969" s="7">
        <v>0</v>
      </c>
      <c r="AO969" s="7">
        <v>0</v>
      </c>
      <c r="AP969" s="7">
        <v>8563829</v>
      </c>
      <c r="AQ969" s="7">
        <v>684264</v>
      </c>
      <c r="AR969" s="7">
        <v>5597689</v>
      </c>
      <c r="AS969" s="7">
        <v>17036</v>
      </c>
      <c r="AT969" s="7">
        <v>4945728</v>
      </c>
      <c r="AU969" s="7">
        <v>0</v>
      </c>
      <c r="AV969" s="7">
        <v>896274</v>
      </c>
      <c r="AW969" s="7">
        <v>0</v>
      </c>
      <c r="AX969" s="7">
        <v>0</v>
      </c>
      <c r="AY969" s="7">
        <v>9887731</v>
      </c>
      <c r="AZ969" s="7">
        <v>287087</v>
      </c>
      <c r="BA969" s="7">
        <v>0</v>
      </c>
      <c r="BB969" s="7">
        <v>0</v>
      </c>
      <c r="BC969" s="7">
        <v>0</v>
      </c>
      <c r="BD969" s="7">
        <v>0</v>
      </c>
      <c r="BE969" s="7">
        <v>0</v>
      </c>
      <c r="BF969" s="7">
        <v>0</v>
      </c>
      <c r="BG969" s="7">
        <v>439824.97205327818</v>
      </c>
      <c r="BH969" s="7">
        <v>4905</v>
      </c>
      <c r="BI969" s="7">
        <v>390407</v>
      </c>
      <c r="BJ969" s="7">
        <v>5373241.1024999982</v>
      </c>
      <c r="BK969" s="7">
        <v>3393593.9699999979</v>
      </c>
      <c r="BL969" s="7">
        <v>929813.09</v>
      </c>
      <c r="BM969" s="7">
        <v>6058962.3500000006</v>
      </c>
      <c r="BN969" s="130">
        <v>0.81699999999999995</v>
      </c>
      <c r="BO969" s="131">
        <v>1.9728390000000001E-4</v>
      </c>
      <c r="BP969" s="161">
        <v>4999.5890866816862</v>
      </c>
      <c r="BQ969" s="162">
        <v>11302184</v>
      </c>
      <c r="BR969" s="161">
        <v>273439</v>
      </c>
      <c r="BS969" s="163">
        <v>0</v>
      </c>
      <c r="BT969" s="163">
        <v>1280950.0279467218</v>
      </c>
      <c r="BU969" s="161">
        <v>14506279.92</v>
      </c>
      <c r="BV969" s="161">
        <v>22010.74</v>
      </c>
      <c r="BW969" s="165">
        <v>8876693.3479467221</v>
      </c>
      <c r="BX969" s="161">
        <v>273439</v>
      </c>
    </row>
    <row r="970" spans="1:76" ht="14.45" x14ac:dyDescent="0.3">
      <c r="A970" s="164" t="s">
        <v>31</v>
      </c>
      <c r="B970" s="6" t="s">
        <v>97</v>
      </c>
      <c r="C970" s="6" t="s">
        <v>37</v>
      </c>
      <c r="D970" s="6" t="s">
        <v>39</v>
      </c>
      <c r="E970" s="6" t="s">
        <v>36</v>
      </c>
      <c r="F970" s="24" t="str">
        <f>+Tabela1[[#This Row],[WK]]&amp;Tabela1[[#This Row],[PK]]&amp;Tabela1[[#This Row],[GK]]</f>
        <v>140304</v>
      </c>
      <c r="G970" s="6" t="s">
        <v>944</v>
      </c>
      <c r="H970" s="7">
        <v>471658244.10259831</v>
      </c>
      <c r="I970" s="8">
        <v>1.371</v>
      </c>
      <c r="J970" s="7">
        <v>646643452.65999997</v>
      </c>
      <c r="K970" s="8">
        <v>7.0000000000000007E-2</v>
      </c>
      <c r="L970" s="7">
        <v>45265041.6862</v>
      </c>
      <c r="M970" s="7">
        <v>24384371.6862</v>
      </c>
      <c r="N970" s="9">
        <v>1.1677964206225184</v>
      </c>
      <c r="O970" s="7">
        <v>78082781</v>
      </c>
      <c r="P970" s="8">
        <v>1.2949999999999999</v>
      </c>
      <c r="Q970" s="7">
        <v>101117201</v>
      </c>
      <c r="R970" s="8">
        <v>1.6E-2</v>
      </c>
      <c r="S970" s="7">
        <v>1617875.216</v>
      </c>
      <c r="T970" s="7">
        <v>269176.21600000001</v>
      </c>
      <c r="U970" s="9">
        <v>0.19958212766525371</v>
      </c>
      <c r="V970" s="7">
        <v>24653547.902199998</v>
      </c>
      <c r="W970" s="9">
        <v>1.1090529786158121</v>
      </c>
      <c r="X970" s="7">
        <v>32165934.835609648</v>
      </c>
      <c r="Y970" s="7">
        <v>0</v>
      </c>
      <c r="Z970" s="7">
        <v>695805.53999999992</v>
      </c>
      <c r="AA970" s="7">
        <v>1810664.2956096472</v>
      </c>
      <c r="AB970" s="7">
        <v>27653064</v>
      </c>
      <c r="AC970" s="7">
        <v>2006401</v>
      </c>
      <c r="AD970" s="7">
        <v>7512386.933409648</v>
      </c>
      <c r="AE970" s="7">
        <v>0</v>
      </c>
      <c r="AF970" s="7">
        <v>45265041.6862</v>
      </c>
      <c r="AG970" s="7">
        <v>1617875.216</v>
      </c>
      <c r="AH970" s="7">
        <v>7512386.933409648</v>
      </c>
      <c r="AI970" s="7">
        <v>17434004</v>
      </c>
      <c r="AJ970" s="7">
        <v>1220844</v>
      </c>
      <c r="AK970" s="7">
        <v>4315127</v>
      </c>
      <c r="AL970" s="7">
        <v>0</v>
      </c>
      <c r="AM970" s="7">
        <v>689232</v>
      </c>
      <c r="AN970" s="7">
        <v>0</v>
      </c>
      <c r="AO970" s="7">
        <v>0</v>
      </c>
      <c r="AP970" s="7">
        <v>21811371</v>
      </c>
      <c r="AQ970" s="7">
        <v>2016989</v>
      </c>
      <c r="AR970" s="7">
        <v>20880670</v>
      </c>
      <c r="AS970" s="7">
        <v>1348699</v>
      </c>
      <c r="AT970" s="7">
        <v>4227507</v>
      </c>
      <c r="AU970" s="7">
        <v>0</v>
      </c>
      <c r="AV970" s="7">
        <v>698481</v>
      </c>
      <c r="AW970" s="7">
        <v>0</v>
      </c>
      <c r="AX970" s="7">
        <v>0</v>
      </c>
      <c r="AY970" s="7">
        <v>25118739</v>
      </c>
      <c r="AZ970" s="7">
        <v>825578</v>
      </c>
      <c r="BA970" s="7">
        <v>695805.53999999992</v>
      </c>
      <c r="BB970" s="7">
        <v>0</v>
      </c>
      <c r="BC970" s="7">
        <v>0</v>
      </c>
      <c r="BD970" s="7">
        <v>7481.78</v>
      </c>
      <c r="BE970" s="7">
        <v>0</v>
      </c>
      <c r="BF970" s="7">
        <v>0</v>
      </c>
      <c r="BG970" s="7">
        <v>1210527.2956096472</v>
      </c>
      <c r="BH970" s="7">
        <v>13500</v>
      </c>
      <c r="BI970" s="7">
        <v>600137</v>
      </c>
      <c r="BJ970" s="7">
        <v>8259808.6950000012</v>
      </c>
      <c r="BK970" s="7">
        <v>6238843.2833333341</v>
      </c>
      <c r="BL970" s="7">
        <v>1335542.2533333334</v>
      </c>
      <c r="BM970" s="7">
        <v>5412777.1399999997</v>
      </c>
      <c r="BN970" s="130">
        <v>1.087</v>
      </c>
      <c r="BO970" s="131">
        <v>4.8032020000000002E-4</v>
      </c>
      <c r="BP970" s="161">
        <v>12172.303547842585</v>
      </c>
      <c r="BQ970" s="162">
        <v>27653064</v>
      </c>
      <c r="BR970" s="161">
        <v>757062</v>
      </c>
      <c r="BS970" s="163">
        <v>0</v>
      </c>
      <c r="BT970" s="163">
        <v>2461432.1643903553</v>
      </c>
      <c r="BU970" s="161">
        <v>45265041.689999998</v>
      </c>
      <c r="BV970" s="161">
        <v>1617875.22</v>
      </c>
      <c r="BW970" s="165">
        <v>9973819.0943903551</v>
      </c>
      <c r="BX970" s="161">
        <v>757062</v>
      </c>
    </row>
    <row r="971" spans="1:76" ht="14.45" x14ac:dyDescent="0.3">
      <c r="A971" s="164" t="s">
        <v>31</v>
      </c>
      <c r="B971" s="6" t="s">
        <v>97</v>
      </c>
      <c r="C971" s="6" t="s">
        <v>37</v>
      </c>
      <c r="D971" s="6" t="s">
        <v>42</v>
      </c>
      <c r="E971" s="6" t="s">
        <v>36</v>
      </c>
      <c r="F971" s="24" t="str">
        <f>+Tabela1[[#This Row],[WK]]&amp;Tabela1[[#This Row],[PK]]&amp;Tabela1[[#This Row],[GK]]</f>
        <v>140305</v>
      </c>
      <c r="G971" s="6" t="s">
        <v>223</v>
      </c>
      <c r="H971" s="7">
        <v>187221091.41919941</v>
      </c>
      <c r="I971" s="8">
        <v>1.371</v>
      </c>
      <c r="J971" s="7">
        <v>256680116.33999997</v>
      </c>
      <c r="K971" s="8">
        <v>7.0000000000000007E-2</v>
      </c>
      <c r="L971" s="7">
        <v>17967608.143800002</v>
      </c>
      <c r="M971" s="7">
        <v>11591969.143800002</v>
      </c>
      <c r="N971" s="9">
        <v>1.8181658565988448</v>
      </c>
      <c r="O971" s="7">
        <v>732623</v>
      </c>
      <c r="P971" s="8">
        <v>1.2949999999999999</v>
      </c>
      <c r="Q971" s="7">
        <v>948747</v>
      </c>
      <c r="R971" s="8">
        <v>1.6E-2</v>
      </c>
      <c r="S971" s="7">
        <v>15179.952000000001</v>
      </c>
      <c r="T971" s="7">
        <v>4481.9520000000011</v>
      </c>
      <c r="U971" s="9">
        <v>0.41895232753785766</v>
      </c>
      <c r="V971" s="7">
        <v>11596451.095800001</v>
      </c>
      <c r="W971" s="9">
        <v>1.815821979923703</v>
      </c>
      <c r="X971" s="7">
        <v>28689735.944643233</v>
      </c>
      <c r="Y971" s="7">
        <v>8003340</v>
      </c>
      <c r="Z971" s="7">
        <v>0</v>
      </c>
      <c r="AA971" s="7">
        <v>1391603.944643233</v>
      </c>
      <c r="AB971" s="7">
        <v>19294792</v>
      </c>
      <c r="AC971" s="7">
        <v>0</v>
      </c>
      <c r="AD971" s="7">
        <v>17093284.848843232</v>
      </c>
      <c r="AE971" s="7">
        <v>0</v>
      </c>
      <c r="AF971" s="7">
        <v>17967608.143800002</v>
      </c>
      <c r="AG971" s="7">
        <v>15179.952000000001</v>
      </c>
      <c r="AH971" s="7">
        <v>17093284.848843232</v>
      </c>
      <c r="AI971" s="7">
        <v>5323245</v>
      </c>
      <c r="AJ971" s="7">
        <v>11698</v>
      </c>
      <c r="AK971" s="7">
        <v>7128591</v>
      </c>
      <c r="AL971" s="7">
        <v>0</v>
      </c>
      <c r="AM971" s="7">
        <v>979619</v>
      </c>
      <c r="AN971" s="7">
        <v>0</v>
      </c>
      <c r="AO971" s="7">
        <v>0</v>
      </c>
      <c r="AP971" s="7">
        <v>13983522</v>
      </c>
      <c r="AQ971" s="7">
        <v>1356594</v>
      </c>
      <c r="AR971" s="7">
        <v>6375639</v>
      </c>
      <c r="AS971" s="7">
        <v>10698</v>
      </c>
      <c r="AT971" s="7">
        <v>7902089</v>
      </c>
      <c r="AU971" s="7">
        <v>44765</v>
      </c>
      <c r="AV971" s="7">
        <v>1140164</v>
      </c>
      <c r="AW971" s="7">
        <v>0</v>
      </c>
      <c r="AX971" s="7">
        <v>0</v>
      </c>
      <c r="AY971" s="7">
        <v>16587058</v>
      </c>
      <c r="AZ971" s="7">
        <v>559576</v>
      </c>
      <c r="BA971" s="7">
        <v>0</v>
      </c>
      <c r="BB971" s="7">
        <v>0</v>
      </c>
      <c r="BC971" s="7">
        <v>0</v>
      </c>
      <c r="BD971" s="7">
        <v>0</v>
      </c>
      <c r="BE971" s="7">
        <v>0</v>
      </c>
      <c r="BF971" s="7">
        <v>0</v>
      </c>
      <c r="BG971" s="7">
        <v>600331.94464323286</v>
      </c>
      <c r="BH971" s="7">
        <v>6695</v>
      </c>
      <c r="BI971" s="7">
        <v>791272</v>
      </c>
      <c r="BJ971" s="7">
        <v>10890234.796666665</v>
      </c>
      <c r="BK971" s="7">
        <v>8503975.7066666652</v>
      </c>
      <c r="BL971" s="7">
        <v>577469.91333333333</v>
      </c>
      <c r="BM971" s="7">
        <v>8390096.5333333332</v>
      </c>
      <c r="BN971" s="130">
        <v>0.71</v>
      </c>
      <c r="BO971" s="131">
        <v>2.8041280000000001E-4</v>
      </c>
      <c r="BP971" s="161">
        <v>7105.6797465706095</v>
      </c>
      <c r="BQ971" s="162">
        <v>19294792</v>
      </c>
      <c r="BR971" s="161">
        <v>356781</v>
      </c>
      <c r="BS971" s="163">
        <v>0</v>
      </c>
      <c r="BT971" s="163">
        <v>0</v>
      </c>
      <c r="BU971" s="161">
        <v>17967608.140000001</v>
      </c>
      <c r="BV971" s="161">
        <v>15179.95</v>
      </c>
      <c r="BW971" s="165">
        <v>17093284.850000001</v>
      </c>
      <c r="BX971" s="161">
        <v>356781</v>
      </c>
    </row>
    <row r="972" spans="1:76" ht="14.45" x14ac:dyDescent="0.3">
      <c r="A972" s="164" t="s">
        <v>31</v>
      </c>
      <c r="B972" s="6" t="s">
        <v>97</v>
      </c>
      <c r="C972" s="6" t="s">
        <v>37</v>
      </c>
      <c r="D972" s="6" t="s">
        <v>44</v>
      </c>
      <c r="E972" s="6" t="s">
        <v>36</v>
      </c>
      <c r="F972" s="24" t="str">
        <f>+Tabela1[[#This Row],[WK]]&amp;Tabela1[[#This Row],[PK]]&amp;Tabela1[[#This Row],[GK]]</f>
        <v>140306</v>
      </c>
      <c r="G972" s="6" t="s">
        <v>945</v>
      </c>
      <c r="H972" s="7">
        <v>149013203.82399932</v>
      </c>
      <c r="I972" s="8">
        <v>1.371</v>
      </c>
      <c r="J972" s="7">
        <v>204297102.44</v>
      </c>
      <c r="K972" s="8">
        <v>7.0000000000000007E-2</v>
      </c>
      <c r="L972" s="7">
        <v>14300797.1708</v>
      </c>
      <c r="M972" s="7">
        <v>8597044.1708000004</v>
      </c>
      <c r="N972" s="9">
        <v>1.5072609509563266</v>
      </c>
      <c r="O972" s="7">
        <v>0</v>
      </c>
      <c r="P972" s="8">
        <v>1.2949999999999999</v>
      </c>
      <c r="Q972" s="7">
        <v>0</v>
      </c>
      <c r="R972" s="8">
        <v>1.6E-2</v>
      </c>
      <c r="S972" s="7">
        <v>0</v>
      </c>
      <c r="T972" s="7">
        <v>-8</v>
      </c>
      <c r="U972" s="9">
        <v>-1</v>
      </c>
      <c r="V972" s="7">
        <v>8597036.1708000004</v>
      </c>
      <c r="W972" s="9">
        <v>1.5072574343139553</v>
      </c>
      <c r="X972" s="7">
        <v>20235442.132842861</v>
      </c>
      <c r="Y972" s="7">
        <v>6230263</v>
      </c>
      <c r="Z972" s="7">
        <v>488503.58</v>
      </c>
      <c r="AA972" s="7">
        <v>778966.5528428629</v>
      </c>
      <c r="AB972" s="7">
        <v>12737709</v>
      </c>
      <c r="AC972" s="7">
        <v>0</v>
      </c>
      <c r="AD972" s="7">
        <v>11638405.962042861</v>
      </c>
      <c r="AE972" s="7">
        <v>0</v>
      </c>
      <c r="AF972" s="7">
        <v>14300797.1708</v>
      </c>
      <c r="AG972" s="7">
        <v>0</v>
      </c>
      <c r="AH972" s="7">
        <v>11638405.962042861</v>
      </c>
      <c r="AI972" s="7">
        <v>4762263</v>
      </c>
      <c r="AJ972" s="7">
        <v>16</v>
      </c>
      <c r="AK972" s="7">
        <v>6585828</v>
      </c>
      <c r="AL972" s="7">
        <v>0</v>
      </c>
      <c r="AM972" s="7">
        <v>371488</v>
      </c>
      <c r="AN972" s="7">
        <v>0</v>
      </c>
      <c r="AO972" s="7">
        <v>0</v>
      </c>
      <c r="AP972" s="7">
        <v>10350952</v>
      </c>
      <c r="AQ972" s="7">
        <v>640503</v>
      </c>
      <c r="AR972" s="7">
        <v>5703753</v>
      </c>
      <c r="AS972" s="7">
        <v>8</v>
      </c>
      <c r="AT972" s="7">
        <v>7315326</v>
      </c>
      <c r="AU972" s="7">
        <v>0</v>
      </c>
      <c r="AV972" s="7">
        <v>721076</v>
      </c>
      <c r="AW972" s="7">
        <v>0</v>
      </c>
      <c r="AX972" s="7">
        <v>0</v>
      </c>
      <c r="AY972" s="7">
        <v>11380235</v>
      </c>
      <c r="AZ972" s="7">
        <v>264379</v>
      </c>
      <c r="BA972" s="7">
        <v>488503.58</v>
      </c>
      <c r="BB972" s="7">
        <v>0</v>
      </c>
      <c r="BC972" s="7">
        <v>3.83</v>
      </c>
      <c r="BD972" s="7">
        <v>5239.96</v>
      </c>
      <c r="BE972" s="7">
        <v>0</v>
      </c>
      <c r="BF972" s="7">
        <v>0</v>
      </c>
      <c r="BG972" s="7">
        <v>469684.5528428629</v>
      </c>
      <c r="BH972" s="7">
        <v>5238</v>
      </c>
      <c r="BI972" s="7">
        <v>309282</v>
      </c>
      <c r="BJ972" s="7">
        <v>4256625.1008333331</v>
      </c>
      <c r="BK972" s="7">
        <v>2801050.4933333332</v>
      </c>
      <c r="BL972" s="7">
        <v>460248.5533333334</v>
      </c>
      <c r="BM972" s="7">
        <v>4901801.3233333332</v>
      </c>
      <c r="BN972" s="130">
        <v>0.69499999999999995</v>
      </c>
      <c r="BO972" s="131">
        <v>2.0578670000000001E-4</v>
      </c>
      <c r="BP972" s="161">
        <v>5214.700484247539</v>
      </c>
      <c r="BQ972" s="162">
        <v>12737709</v>
      </c>
      <c r="BR972" s="161">
        <v>292271</v>
      </c>
      <c r="BS972" s="163">
        <v>0</v>
      </c>
      <c r="BT972" s="163">
        <v>1237844.8671571389</v>
      </c>
      <c r="BU972" s="161">
        <v>14300797.17</v>
      </c>
      <c r="BV972" s="161">
        <v>0</v>
      </c>
      <c r="BW972" s="165">
        <v>12876250.82715714</v>
      </c>
      <c r="BX972" s="161">
        <v>292271</v>
      </c>
    </row>
    <row r="973" spans="1:76" ht="14.45" x14ac:dyDescent="0.3">
      <c r="A973" s="164" t="s">
        <v>31</v>
      </c>
      <c r="B973" s="6" t="s">
        <v>97</v>
      </c>
      <c r="C973" s="6" t="s">
        <v>37</v>
      </c>
      <c r="D973" s="6" t="s">
        <v>51</v>
      </c>
      <c r="E973" s="6" t="s">
        <v>36</v>
      </c>
      <c r="F973" s="24" t="str">
        <f>+Tabela1[[#This Row],[WK]]&amp;Tabela1[[#This Row],[PK]]&amp;Tabela1[[#This Row],[GK]]</f>
        <v>140307</v>
      </c>
      <c r="G973" s="6" t="s">
        <v>947</v>
      </c>
      <c r="H973" s="7">
        <v>171437280.78619936</v>
      </c>
      <c r="I973" s="8">
        <v>1.371</v>
      </c>
      <c r="J973" s="7">
        <v>235040511.95000002</v>
      </c>
      <c r="K973" s="8">
        <v>7.0000000000000007E-2</v>
      </c>
      <c r="L973" s="7">
        <v>16452835.836500002</v>
      </c>
      <c r="M973" s="7">
        <v>10568179.836500002</v>
      </c>
      <c r="N973" s="9">
        <v>1.7958874463520047</v>
      </c>
      <c r="O973" s="7">
        <v>13778489</v>
      </c>
      <c r="P973" s="8">
        <v>1.2949999999999999</v>
      </c>
      <c r="Q973" s="7">
        <v>17843143</v>
      </c>
      <c r="R973" s="8">
        <v>1.6E-2</v>
      </c>
      <c r="S973" s="7">
        <v>285490.288</v>
      </c>
      <c r="T973" s="7">
        <v>26850.288</v>
      </c>
      <c r="U973" s="9">
        <v>0.1038133622022889</v>
      </c>
      <c r="V973" s="7">
        <v>10595030.124500003</v>
      </c>
      <c r="W973" s="9">
        <v>1.7246491337060761</v>
      </c>
      <c r="X973" s="7">
        <v>20935082.240689881</v>
      </c>
      <c r="Y973" s="7">
        <v>2360115</v>
      </c>
      <c r="Z973" s="7">
        <v>1629642.72</v>
      </c>
      <c r="AA973" s="7">
        <v>1165166.5206898805</v>
      </c>
      <c r="AB973" s="7">
        <v>12308256</v>
      </c>
      <c r="AC973" s="7">
        <v>3471902</v>
      </c>
      <c r="AD973" s="7">
        <v>10340052.116189878</v>
      </c>
      <c r="AE973" s="7">
        <v>0</v>
      </c>
      <c r="AF973" s="7">
        <v>16452835.836500002</v>
      </c>
      <c r="AG973" s="7">
        <v>285490.288</v>
      </c>
      <c r="AH973" s="7">
        <v>10340052.116189878</v>
      </c>
      <c r="AI973" s="7">
        <v>4913305</v>
      </c>
      <c r="AJ973" s="7">
        <v>277385</v>
      </c>
      <c r="AK973" s="7">
        <v>7247582</v>
      </c>
      <c r="AL973" s="7">
        <v>0</v>
      </c>
      <c r="AM973" s="7">
        <v>951609</v>
      </c>
      <c r="AN973" s="7">
        <v>0</v>
      </c>
      <c r="AO973" s="7">
        <v>0</v>
      </c>
      <c r="AP973" s="7">
        <v>9842983</v>
      </c>
      <c r="AQ973" s="7">
        <v>676308</v>
      </c>
      <c r="AR973" s="7">
        <v>5884656</v>
      </c>
      <c r="AS973" s="7">
        <v>258640</v>
      </c>
      <c r="AT973" s="7">
        <v>7918642</v>
      </c>
      <c r="AU973" s="7">
        <v>0</v>
      </c>
      <c r="AV973" s="7">
        <v>1067654</v>
      </c>
      <c r="AW973" s="7">
        <v>0</v>
      </c>
      <c r="AX973" s="7">
        <v>0</v>
      </c>
      <c r="AY973" s="7">
        <v>11048314</v>
      </c>
      <c r="AZ973" s="7">
        <v>275733</v>
      </c>
      <c r="BA973" s="7">
        <v>1629642.72</v>
      </c>
      <c r="BB973" s="7">
        <v>0</v>
      </c>
      <c r="BC973" s="7">
        <v>75</v>
      </c>
      <c r="BD973" s="7">
        <v>17273.04</v>
      </c>
      <c r="BE973" s="7">
        <v>0</v>
      </c>
      <c r="BF973" s="7">
        <v>0</v>
      </c>
      <c r="BG973" s="7">
        <v>570113.52068988048</v>
      </c>
      <c r="BH973" s="7">
        <v>6358</v>
      </c>
      <c r="BI973" s="7">
        <v>595053</v>
      </c>
      <c r="BJ973" s="7">
        <v>8189713.9991666684</v>
      </c>
      <c r="BK973" s="7">
        <v>4805228.1566666681</v>
      </c>
      <c r="BL973" s="7">
        <v>949334.31</v>
      </c>
      <c r="BM973" s="7">
        <v>11639274.75</v>
      </c>
      <c r="BN973" s="130">
        <v>0.88100000000000001</v>
      </c>
      <c r="BO973" s="131">
        <v>2.178041E-4</v>
      </c>
      <c r="BP973" s="161">
        <v>5519.8585133525839</v>
      </c>
      <c r="BQ973" s="162">
        <v>12308256</v>
      </c>
      <c r="BR973" s="161">
        <v>356636</v>
      </c>
      <c r="BS973" s="163">
        <v>0</v>
      </c>
      <c r="BT973" s="163">
        <v>1731896.7593101189</v>
      </c>
      <c r="BU973" s="161">
        <v>16452835.84</v>
      </c>
      <c r="BV973" s="161">
        <v>285490.28999999998</v>
      </c>
      <c r="BW973" s="165">
        <v>12071948.879310118</v>
      </c>
      <c r="BX973" s="161">
        <v>356636</v>
      </c>
    </row>
    <row r="974" spans="1:76" ht="14.45" x14ac:dyDescent="0.3">
      <c r="A974" s="164" t="s">
        <v>31</v>
      </c>
      <c r="B974" s="6" t="s">
        <v>97</v>
      </c>
      <c r="C974" s="6" t="s">
        <v>37</v>
      </c>
      <c r="D974" s="6" t="s">
        <v>75</v>
      </c>
      <c r="E974" s="6" t="s">
        <v>36</v>
      </c>
      <c r="F974" s="24" t="str">
        <f>+Tabela1[[#This Row],[WK]]&amp;Tabela1[[#This Row],[PK]]&amp;Tabela1[[#This Row],[GK]]</f>
        <v>140308</v>
      </c>
      <c r="G974" s="6" t="s">
        <v>948</v>
      </c>
      <c r="H974" s="7">
        <v>123816761.1777993</v>
      </c>
      <c r="I974" s="8">
        <v>1.371</v>
      </c>
      <c r="J974" s="7">
        <v>169752779.56999999</v>
      </c>
      <c r="K974" s="8">
        <v>7.0000000000000007E-2</v>
      </c>
      <c r="L974" s="7">
        <v>11882694.5699</v>
      </c>
      <c r="M974" s="7">
        <v>7570268.5699000005</v>
      </c>
      <c r="N974" s="9">
        <v>1.7554547185041554</v>
      </c>
      <c r="O974" s="7">
        <v>3173173</v>
      </c>
      <c r="P974" s="8">
        <v>1.2949999999999999</v>
      </c>
      <c r="Q974" s="7">
        <v>4109259</v>
      </c>
      <c r="R974" s="8">
        <v>1.6E-2</v>
      </c>
      <c r="S974" s="7">
        <v>65748.144</v>
      </c>
      <c r="T974" s="7">
        <v>-35019.856</v>
      </c>
      <c r="U974" s="9">
        <v>-0.34752953318513813</v>
      </c>
      <c r="V974" s="7">
        <v>7535248.7138999999</v>
      </c>
      <c r="W974" s="9">
        <v>1.7074365445751989</v>
      </c>
      <c r="X974" s="7">
        <v>17970844.923150621</v>
      </c>
      <c r="Y974" s="7">
        <v>5634696</v>
      </c>
      <c r="Z974" s="7">
        <v>0</v>
      </c>
      <c r="AA974" s="7">
        <v>775974.92315062135</v>
      </c>
      <c r="AB974" s="7">
        <v>11560174</v>
      </c>
      <c r="AC974" s="7">
        <v>0</v>
      </c>
      <c r="AD974" s="7">
        <v>10435596.209250621</v>
      </c>
      <c r="AE974" s="7">
        <v>0</v>
      </c>
      <c r="AF974" s="7">
        <v>11882694.5699</v>
      </c>
      <c r="AG974" s="7">
        <v>65748.144</v>
      </c>
      <c r="AH974" s="7">
        <v>10435596.209250621</v>
      </c>
      <c r="AI974" s="7">
        <v>3600596</v>
      </c>
      <c r="AJ974" s="7">
        <v>64129</v>
      </c>
      <c r="AK974" s="7">
        <v>4832352</v>
      </c>
      <c r="AL974" s="7">
        <v>0</v>
      </c>
      <c r="AM974" s="7">
        <v>925175</v>
      </c>
      <c r="AN974" s="7">
        <v>0</v>
      </c>
      <c r="AO974" s="7">
        <v>0</v>
      </c>
      <c r="AP974" s="7">
        <v>9353053</v>
      </c>
      <c r="AQ974" s="7">
        <v>576850</v>
      </c>
      <c r="AR974" s="7">
        <v>4312426</v>
      </c>
      <c r="AS974" s="7">
        <v>100768</v>
      </c>
      <c r="AT974" s="7">
        <v>5658715</v>
      </c>
      <c r="AU974" s="7">
        <v>0</v>
      </c>
      <c r="AV974" s="7">
        <v>955630</v>
      </c>
      <c r="AW974" s="7">
        <v>0</v>
      </c>
      <c r="AX974" s="7">
        <v>0</v>
      </c>
      <c r="AY974" s="7">
        <v>10503937</v>
      </c>
      <c r="AZ974" s="7">
        <v>241672</v>
      </c>
      <c r="BA974" s="7">
        <v>0</v>
      </c>
      <c r="BB974" s="7">
        <v>0</v>
      </c>
      <c r="BC974" s="7">
        <v>0</v>
      </c>
      <c r="BD974" s="7">
        <v>0</v>
      </c>
      <c r="BE974" s="7">
        <v>0</v>
      </c>
      <c r="BF974" s="7">
        <v>0</v>
      </c>
      <c r="BG974" s="7">
        <v>415703.9231506213</v>
      </c>
      <c r="BH974" s="7">
        <v>4636</v>
      </c>
      <c r="BI974" s="7">
        <v>360271</v>
      </c>
      <c r="BJ974" s="7">
        <v>4958471.6383333327</v>
      </c>
      <c r="BK974" s="7">
        <v>2799835.8066666657</v>
      </c>
      <c r="BL974" s="7">
        <v>706060.04333333333</v>
      </c>
      <c r="BM974" s="7">
        <v>7222423.2400000012</v>
      </c>
      <c r="BN974" s="130">
        <v>0.70399999999999996</v>
      </c>
      <c r="BO974" s="131">
        <v>1.9276690000000001E-4</v>
      </c>
      <c r="BP974" s="161">
        <v>4884.5295019371606</v>
      </c>
      <c r="BQ974" s="162">
        <v>11560174</v>
      </c>
      <c r="BR974" s="161">
        <v>254878</v>
      </c>
      <c r="BS974" s="163">
        <v>0</v>
      </c>
      <c r="BT974" s="163">
        <v>1143987.0768493786</v>
      </c>
      <c r="BU974" s="161">
        <v>11882694.57</v>
      </c>
      <c r="BV974" s="161">
        <v>65748.14</v>
      </c>
      <c r="BW974" s="165">
        <v>11579583.28684938</v>
      </c>
      <c r="BX974" s="161">
        <v>254878</v>
      </c>
    </row>
    <row r="975" spans="1:76" ht="14.45" x14ac:dyDescent="0.3">
      <c r="A975" s="164" t="s">
        <v>31</v>
      </c>
      <c r="B975" s="6" t="s">
        <v>97</v>
      </c>
      <c r="C975" s="6" t="s">
        <v>37</v>
      </c>
      <c r="D975" s="6" t="s">
        <v>77</v>
      </c>
      <c r="E975" s="6" t="s">
        <v>36</v>
      </c>
      <c r="F975" s="24" t="str">
        <f>+Tabela1[[#This Row],[WK]]&amp;Tabela1[[#This Row],[PK]]&amp;Tabela1[[#This Row],[GK]]</f>
        <v>140309</v>
      </c>
      <c r="G975" s="6" t="s">
        <v>949</v>
      </c>
      <c r="H975" s="7">
        <v>101310125.02039948</v>
      </c>
      <c r="I975" s="8">
        <v>1.371</v>
      </c>
      <c r="J975" s="7">
        <v>138896181.39999998</v>
      </c>
      <c r="K975" s="8">
        <v>7.0000000000000007E-2</v>
      </c>
      <c r="L975" s="7">
        <v>9722732.6979999989</v>
      </c>
      <c r="M975" s="7">
        <v>6999290.6979999989</v>
      </c>
      <c r="N975" s="9">
        <v>2.5700164343503547</v>
      </c>
      <c r="O975" s="7">
        <v>10632</v>
      </c>
      <c r="P975" s="8">
        <v>1.2949999999999999</v>
      </c>
      <c r="Q975" s="7">
        <v>13768</v>
      </c>
      <c r="R975" s="8">
        <v>1.6E-2</v>
      </c>
      <c r="S975" s="7">
        <v>220.28800000000001</v>
      </c>
      <c r="T975" s="7">
        <v>-7979.7119999999995</v>
      </c>
      <c r="U975" s="9">
        <v>-0.97313560975609747</v>
      </c>
      <c r="V975" s="7">
        <v>6991310.9859999996</v>
      </c>
      <c r="W975" s="9">
        <v>2.55938039684556</v>
      </c>
      <c r="X975" s="7">
        <v>16620168.833177304</v>
      </c>
      <c r="Y975" s="7">
        <v>6015416</v>
      </c>
      <c r="Z975" s="7">
        <v>34024.514999999999</v>
      </c>
      <c r="AA975" s="7">
        <v>714150.31817730446</v>
      </c>
      <c r="AB975" s="7">
        <v>9856578</v>
      </c>
      <c r="AC975" s="7">
        <v>0</v>
      </c>
      <c r="AD975" s="7">
        <v>9628857.8471773043</v>
      </c>
      <c r="AE975" s="7">
        <v>0</v>
      </c>
      <c r="AF975" s="7">
        <v>9722732.6979999989</v>
      </c>
      <c r="AG975" s="7">
        <v>220.28800000000001</v>
      </c>
      <c r="AH975" s="7">
        <v>9628857.8471773043</v>
      </c>
      <c r="AI975" s="7">
        <v>2273897</v>
      </c>
      <c r="AJ975" s="7">
        <v>2396</v>
      </c>
      <c r="AK975" s="7">
        <v>5575027</v>
      </c>
      <c r="AL975" s="7">
        <v>0</v>
      </c>
      <c r="AM975" s="7">
        <v>900290</v>
      </c>
      <c r="AN975" s="7">
        <v>0</v>
      </c>
      <c r="AO975" s="7">
        <v>0</v>
      </c>
      <c r="AP975" s="7">
        <v>7418150</v>
      </c>
      <c r="AQ975" s="7">
        <v>537068</v>
      </c>
      <c r="AR975" s="7">
        <v>2723442</v>
      </c>
      <c r="AS975" s="7">
        <v>8200</v>
      </c>
      <c r="AT975" s="7">
        <v>6110943</v>
      </c>
      <c r="AU975" s="7">
        <v>338806</v>
      </c>
      <c r="AV975" s="7">
        <v>868393</v>
      </c>
      <c r="AW975" s="7">
        <v>0</v>
      </c>
      <c r="AX975" s="7">
        <v>0</v>
      </c>
      <c r="AY975" s="7">
        <v>8586960</v>
      </c>
      <c r="AZ975" s="7">
        <v>220587</v>
      </c>
      <c r="BA975" s="7">
        <v>34024.514999999999</v>
      </c>
      <c r="BB975" s="7">
        <v>0</v>
      </c>
      <c r="BC975" s="7">
        <v>0</v>
      </c>
      <c r="BD975" s="7">
        <v>361.3</v>
      </c>
      <c r="BE975" s="7">
        <v>9.11</v>
      </c>
      <c r="BF975" s="7">
        <v>0</v>
      </c>
      <c r="BG975" s="7">
        <v>368000.31817730452</v>
      </c>
      <c r="BH975" s="7">
        <v>4104</v>
      </c>
      <c r="BI975" s="7">
        <v>346150</v>
      </c>
      <c r="BJ975" s="7">
        <v>4764006.6575000007</v>
      </c>
      <c r="BK975" s="7">
        <v>2761624.0433333339</v>
      </c>
      <c r="BL975" s="7">
        <v>89396.793333333335</v>
      </c>
      <c r="BM975" s="7">
        <v>7830736.8700000001</v>
      </c>
      <c r="BN975" s="130">
        <v>0.64800000000000002</v>
      </c>
      <c r="BO975" s="131">
        <v>1.6892E-4</v>
      </c>
      <c r="BP975" s="161">
        <v>4280.2165524963493</v>
      </c>
      <c r="BQ975" s="162">
        <v>9856578</v>
      </c>
      <c r="BR975" s="161">
        <v>217126</v>
      </c>
      <c r="BS975" s="163">
        <v>0</v>
      </c>
      <c r="BT975" s="163">
        <v>1222646.1668226942</v>
      </c>
      <c r="BU975" s="161">
        <v>9722732.6999999993</v>
      </c>
      <c r="BV975" s="161">
        <v>220.29</v>
      </c>
      <c r="BW975" s="165">
        <v>10851504.016822694</v>
      </c>
      <c r="BX975" s="161">
        <v>217126</v>
      </c>
    </row>
    <row r="976" spans="1:76" ht="14.45" x14ac:dyDescent="0.3">
      <c r="A976" s="164" t="s">
        <v>31</v>
      </c>
      <c r="B976" s="6" t="s">
        <v>97</v>
      </c>
      <c r="C976" s="6" t="s">
        <v>37</v>
      </c>
      <c r="D976" s="6" t="s">
        <v>90</v>
      </c>
      <c r="E976" s="6" t="s">
        <v>40</v>
      </c>
      <c r="F976" s="24" t="str">
        <f>+Tabela1[[#This Row],[WK]]&amp;Tabela1[[#This Row],[PK]]&amp;Tabela1[[#This Row],[GK]]</f>
        <v>140310</v>
      </c>
      <c r="G976" s="6" t="s">
        <v>950</v>
      </c>
      <c r="H976" s="7">
        <v>385725299.9061994</v>
      </c>
      <c r="I976" s="8">
        <v>1.371</v>
      </c>
      <c r="J976" s="7">
        <v>528829386.17000002</v>
      </c>
      <c r="K976" s="8">
        <v>7.0000000000000007E-2</v>
      </c>
      <c r="L976" s="7">
        <v>37018057.031900004</v>
      </c>
      <c r="M976" s="7">
        <v>21973861.031900004</v>
      </c>
      <c r="N976" s="9">
        <v>1.4606204965622624</v>
      </c>
      <c r="O976" s="7">
        <v>58453289</v>
      </c>
      <c r="P976" s="8">
        <v>1.2949999999999999</v>
      </c>
      <c r="Q976" s="7">
        <v>75697009</v>
      </c>
      <c r="R976" s="8">
        <v>1.6E-2</v>
      </c>
      <c r="S976" s="7">
        <v>1211152.1440000001</v>
      </c>
      <c r="T976" s="7">
        <v>269581.14400000009</v>
      </c>
      <c r="U976" s="9">
        <v>0.28630994794869435</v>
      </c>
      <c r="V976" s="7">
        <v>22243442.175900005</v>
      </c>
      <c r="W976" s="9">
        <v>1.3914529203321933</v>
      </c>
      <c r="X976" s="7">
        <v>29401758.530225471</v>
      </c>
      <c r="Y976" s="7">
        <v>0</v>
      </c>
      <c r="Z976" s="7">
        <v>423815.88</v>
      </c>
      <c r="AA976" s="7">
        <v>1773162.6502254689</v>
      </c>
      <c r="AB976" s="7">
        <v>25746655</v>
      </c>
      <c r="AC976" s="7">
        <v>1458125</v>
      </c>
      <c r="AD976" s="7">
        <v>7158316.3543254668</v>
      </c>
      <c r="AE976" s="7">
        <v>0</v>
      </c>
      <c r="AF976" s="7">
        <v>37018057.031900004</v>
      </c>
      <c r="AG976" s="7">
        <v>1211152.1440000001</v>
      </c>
      <c r="AH976" s="7">
        <v>7158316.3543254668</v>
      </c>
      <c r="AI976" s="7">
        <v>12560927</v>
      </c>
      <c r="AJ976" s="7">
        <v>614247</v>
      </c>
      <c r="AK976" s="7">
        <v>2369430</v>
      </c>
      <c r="AL976" s="7">
        <v>0</v>
      </c>
      <c r="AM976" s="7">
        <v>1084527</v>
      </c>
      <c r="AN976" s="7">
        <v>0</v>
      </c>
      <c r="AO976" s="7">
        <v>0</v>
      </c>
      <c r="AP976" s="7">
        <v>20832576</v>
      </c>
      <c r="AQ976" s="7">
        <v>1583356</v>
      </c>
      <c r="AR976" s="7">
        <v>15044196</v>
      </c>
      <c r="AS976" s="7">
        <v>941571</v>
      </c>
      <c r="AT976" s="7">
        <v>2676608</v>
      </c>
      <c r="AU976" s="7">
        <v>0</v>
      </c>
      <c r="AV976" s="7">
        <v>957394</v>
      </c>
      <c r="AW976" s="7">
        <v>0</v>
      </c>
      <c r="AX976" s="7">
        <v>0</v>
      </c>
      <c r="AY976" s="7">
        <v>24107023</v>
      </c>
      <c r="AZ976" s="7">
        <v>658516</v>
      </c>
      <c r="BA976" s="7">
        <v>423815.88</v>
      </c>
      <c r="BB976" s="7">
        <v>0</v>
      </c>
      <c r="BC976" s="7">
        <v>33.659999999999997</v>
      </c>
      <c r="BD976" s="7">
        <v>4444.96</v>
      </c>
      <c r="BE976" s="7">
        <v>0</v>
      </c>
      <c r="BF976" s="7">
        <v>0</v>
      </c>
      <c r="BG976" s="7">
        <v>946273.65022546879</v>
      </c>
      <c r="BH976" s="7">
        <v>10553</v>
      </c>
      <c r="BI976" s="7">
        <v>826889</v>
      </c>
      <c r="BJ976" s="7">
        <v>11380588.189166667</v>
      </c>
      <c r="BK976" s="7">
        <v>7102841.4633333329</v>
      </c>
      <c r="BL976" s="7">
        <v>4703176.4633333338</v>
      </c>
      <c r="BM976" s="7">
        <v>7704633.9766666666</v>
      </c>
      <c r="BN976" s="130">
        <v>1.0169999999999999</v>
      </c>
      <c r="BO976" s="131">
        <v>4.2320919999999998E-4</v>
      </c>
      <c r="BP976" s="161">
        <v>10724.55381631799</v>
      </c>
      <c r="BQ976" s="162">
        <v>25746655</v>
      </c>
      <c r="BR976" s="161">
        <v>552836</v>
      </c>
      <c r="BS976" s="163">
        <v>0</v>
      </c>
      <c r="BT976" s="163">
        <v>2550618.4697745293</v>
      </c>
      <c r="BU976" s="161">
        <v>37018057.030000001</v>
      </c>
      <c r="BV976" s="161">
        <v>1211152.1399999999</v>
      </c>
      <c r="BW976" s="165">
        <v>9708934.819774529</v>
      </c>
      <c r="BX976" s="161">
        <v>552836</v>
      </c>
    </row>
    <row r="977" spans="1:76" ht="14.45" x14ac:dyDescent="0.3">
      <c r="A977" s="164" t="s">
        <v>31</v>
      </c>
      <c r="B977" s="6" t="s">
        <v>97</v>
      </c>
      <c r="C977" s="6" t="s">
        <v>37</v>
      </c>
      <c r="D977" s="6" t="s">
        <v>92</v>
      </c>
      <c r="E977" s="6" t="s">
        <v>36</v>
      </c>
      <c r="F977" s="24" t="str">
        <f>+Tabela1[[#This Row],[WK]]&amp;Tabela1[[#This Row],[PK]]&amp;Tabela1[[#This Row],[GK]]</f>
        <v>140311</v>
      </c>
      <c r="G977" s="6" t="s">
        <v>951</v>
      </c>
      <c r="H977" s="7">
        <v>238699620.75439864</v>
      </c>
      <c r="I977" s="8">
        <v>1.371</v>
      </c>
      <c r="J977" s="7">
        <v>327257180.04999995</v>
      </c>
      <c r="K977" s="8">
        <v>7.0000000000000007E-2</v>
      </c>
      <c r="L977" s="7">
        <v>22908002.603499997</v>
      </c>
      <c r="M977" s="7">
        <v>14278910.603499997</v>
      </c>
      <c r="N977" s="9">
        <v>1.6547408004805138</v>
      </c>
      <c r="O977" s="7">
        <v>3510317</v>
      </c>
      <c r="P977" s="8">
        <v>1.2949999999999999</v>
      </c>
      <c r="Q977" s="7">
        <v>4545861</v>
      </c>
      <c r="R977" s="8">
        <v>1.6E-2</v>
      </c>
      <c r="S977" s="7">
        <v>72733.775999999998</v>
      </c>
      <c r="T977" s="7">
        <v>20454.775999999998</v>
      </c>
      <c r="U977" s="9">
        <v>0.39126180684404827</v>
      </c>
      <c r="V977" s="7">
        <v>14299365.379499998</v>
      </c>
      <c r="W977" s="9">
        <v>1.6471321614408598</v>
      </c>
      <c r="X977" s="7">
        <v>31509201.006835155</v>
      </c>
      <c r="Y977" s="7">
        <v>10082114</v>
      </c>
      <c r="Z977" s="7">
        <v>57801.36</v>
      </c>
      <c r="AA977" s="7">
        <v>1178747.6468351576</v>
      </c>
      <c r="AB977" s="7">
        <v>20190538</v>
      </c>
      <c r="AC977" s="7">
        <v>0</v>
      </c>
      <c r="AD977" s="7">
        <v>17209835.627335157</v>
      </c>
      <c r="AE977" s="7">
        <v>0</v>
      </c>
      <c r="AF977" s="7">
        <v>22908002.603499997</v>
      </c>
      <c r="AG977" s="7">
        <v>72733.775999999998</v>
      </c>
      <c r="AH977" s="7">
        <v>17209835.627335157</v>
      </c>
      <c r="AI977" s="7">
        <v>7204731</v>
      </c>
      <c r="AJ977" s="7">
        <v>55599</v>
      </c>
      <c r="AK977" s="7">
        <v>5708635</v>
      </c>
      <c r="AL977" s="7">
        <v>0</v>
      </c>
      <c r="AM977" s="7">
        <v>900240</v>
      </c>
      <c r="AN977" s="7">
        <v>0</v>
      </c>
      <c r="AO977" s="7">
        <v>0</v>
      </c>
      <c r="AP977" s="7">
        <v>15779785</v>
      </c>
      <c r="AQ977" s="7">
        <v>1189506</v>
      </c>
      <c r="AR977" s="7">
        <v>8629092</v>
      </c>
      <c r="AS977" s="7">
        <v>52279</v>
      </c>
      <c r="AT977" s="7">
        <v>6395901</v>
      </c>
      <c r="AU977" s="7">
        <v>0</v>
      </c>
      <c r="AV977" s="7">
        <v>318650</v>
      </c>
      <c r="AW977" s="7">
        <v>0</v>
      </c>
      <c r="AX977" s="7">
        <v>0</v>
      </c>
      <c r="AY977" s="7">
        <v>18089283</v>
      </c>
      <c r="AZ977" s="7">
        <v>494698</v>
      </c>
      <c r="BA977" s="7">
        <v>57801.36</v>
      </c>
      <c r="BB977" s="7">
        <v>0</v>
      </c>
      <c r="BC977" s="7">
        <v>0</v>
      </c>
      <c r="BD977" s="7">
        <v>621.52</v>
      </c>
      <c r="BE977" s="7">
        <v>0</v>
      </c>
      <c r="BF977" s="7">
        <v>0</v>
      </c>
      <c r="BG977" s="7">
        <v>700222.64683515776</v>
      </c>
      <c r="BH977" s="7">
        <v>7809</v>
      </c>
      <c r="BI977" s="7">
        <v>478525</v>
      </c>
      <c r="BJ977" s="7">
        <v>6585933.3283333341</v>
      </c>
      <c r="BK977" s="7">
        <v>4729639.163333334</v>
      </c>
      <c r="BL977" s="7">
        <v>1350511.0233333332</v>
      </c>
      <c r="BM977" s="7">
        <v>4724154.6133333333</v>
      </c>
      <c r="BN977" s="130">
        <v>0.72</v>
      </c>
      <c r="BO977" s="131">
        <v>3.6850419999999998E-4</v>
      </c>
      <c r="BP977" s="161">
        <v>9338.8362087426176</v>
      </c>
      <c r="BQ977" s="162">
        <v>20190538</v>
      </c>
      <c r="BR977" s="161">
        <v>418585</v>
      </c>
      <c r="BS977" s="163">
        <v>1664265.4468351551</v>
      </c>
      <c r="BT977" s="163">
        <v>0</v>
      </c>
      <c r="BU977" s="161">
        <v>22908002.600000001</v>
      </c>
      <c r="BV977" s="161">
        <v>72733.78</v>
      </c>
      <c r="BW977" s="165">
        <v>15545570.18</v>
      </c>
      <c r="BX977" s="161">
        <v>418585</v>
      </c>
    </row>
    <row r="978" spans="1:76" ht="14.45" x14ac:dyDescent="0.3">
      <c r="A978" s="164" t="s">
        <v>31</v>
      </c>
      <c r="B978" s="6" t="s">
        <v>97</v>
      </c>
      <c r="C978" s="6" t="s">
        <v>37</v>
      </c>
      <c r="D978" s="6" t="s">
        <v>93</v>
      </c>
      <c r="E978" s="6" t="s">
        <v>36</v>
      </c>
      <c r="F978" s="24" t="str">
        <f>+Tabela1[[#This Row],[WK]]&amp;Tabela1[[#This Row],[PK]]&amp;Tabela1[[#This Row],[GK]]</f>
        <v>140312</v>
      </c>
      <c r="G978" s="6" t="s">
        <v>952</v>
      </c>
      <c r="H978" s="7">
        <v>188257220.77179915</v>
      </c>
      <c r="I978" s="8">
        <v>1.371</v>
      </c>
      <c r="J978" s="7">
        <v>258100649.66999999</v>
      </c>
      <c r="K978" s="8">
        <v>7.0000000000000007E-2</v>
      </c>
      <c r="L978" s="7">
        <v>18067045.4769</v>
      </c>
      <c r="M978" s="7">
        <v>11863373.4769</v>
      </c>
      <c r="N978" s="9">
        <v>1.9123147511506089</v>
      </c>
      <c r="O978" s="7">
        <v>1844294</v>
      </c>
      <c r="P978" s="8">
        <v>1.2949999999999999</v>
      </c>
      <c r="Q978" s="7">
        <v>2388361</v>
      </c>
      <c r="R978" s="8">
        <v>1.6E-2</v>
      </c>
      <c r="S978" s="7">
        <v>38213.775999999998</v>
      </c>
      <c r="T978" s="7">
        <v>-13780.224000000002</v>
      </c>
      <c r="U978" s="9">
        <v>-0.26503488864099706</v>
      </c>
      <c r="V978" s="7">
        <v>11849593.252900001</v>
      </c>
      <c r="W978" s="9">
        <v>1.8942176984672776</v>
      </c>
      <c r="X978" s="7">
        <v>26676157.494831774</v>
      </c>
      <c r="Y978" s="7">
        <v>6156420</v>
      </c>
      <c r="Z978" s="7">
        <v>34642.5</v>
      </c>
      <c r="AA978" s="7">
        <v>1157717.9948317739</v>
      </c>
      <c r="AB978" s="7">
        <v>16922305</v>
      </c>
      <c r="AC978" s="7">
        <v>2405072</v>
      </c>
      <c r="AD978" s="7">
        <v>14826564.241931774</v>
      </c>
      <c r="AE978" s="7">
        <v>0</v>
      </c>
      <c r="AF978" s="7">
        <v>18067045.4769</v>
      </c>
      <c r="AG978" s="7">
        <v>38213.775999999998</v>
      </c>
      <c r="AH978" s="7">
        <v>14826564.241931774</v>
      </c>
      <c r="AI978" s="7">
        <v>5179663</v>
      </c>
      <c r="AJ978" s="7">
        <v>63266</v>
      </c>
      <c r="AK978" s="7">
        <v>8921418</v>
      </c>
      <c r="AL978" s="7">
        <v>0</v>
      </c>
      <c r="AM978" s="7">
        <v>899465</v>
      </c>
      <c r="AN978" s="7">
        <v>0</v>
      </c>
      <c r="AO978" s="7">
        <v>0</v>
      </c>
      <c r="AP978" s="7">
        <v>13562122</v>
      </c>
      <c r="AQ978" s="7">
        <v>839418</v>
      </c>
      <c r="AR978" s="7">
        <v>6203672</v>
      </c>
      <c r="AS978" s="7">
        <v>51994</v>
      </c>
      <c r="AT978" s="7">
        <v>9130631</v>
      </c>
      <c r="AU978" s="7">
        <v>0</v>
      </c>
      <c r="AV978" s="7">
        <v>937821</v>
      </c>
      <c r="AW978" s="7">
        <v>0</v>
      </c>
      <c r="AX978" s="7">
        <v>0</v>
      </c>
      <c r="AY978" s="7">
        <v>15535127</v>
      </c>
      <c r="AZ978" s="7">
        <v>356831</v>
      </c>
      <c r="BA978" s="7">
        <v>34642.5</v>
      </c>
      <c r="BB978" s="7">
        <v>0</v>
      </c>
      <c r="BC978" s="7">
        <v>0</v>
      </c>
      <c r="BD978" s="7">
        <v>0.02</v>
      </c>
      <c r="BE978" s="7">
        <v>744.96</v>
      </c>
      <c r="BF978" s="7">
        <v>0</v>
      </c>
      <c r="BG978" s="7">
        <v>636019.9948317738</v>
      </c>
      <c r="BH978" s="7">
        <v>7093</v>
      </c>
      <c r="BI978" s="7">
        <v>521698</v>
      </c>
      <c r="BJ978" s="7">
        <v>7180158.3899999997</v>
      </c>
      <c r="BK978" s="7">
        <v>4920405.1766666658</v>
      </c>
      <c r="BL978" s="7">
        <v>402893.32333333342</v>
      </c>
      <c r="BM978" s="7">
        <v>8233226.206666667</v>
      </c>
      <c r="BN978" s="130">
        <v>0.76200000000000001</v>
      </c>
      <c r="BO978" s="131">
        <v>2.7272849999999998E-4</v>
      </c>
      <c r="BP978" s="161">
        <v>6911.5792296972359</v>
      </c>
      <c r="BQ978" s="162">
        <v>16922305</v>
      </c>
      <c r="BR978" s="161">
        <v>389690</v>
      </c>
      <c r="BS978" s="163">
        <v>0</v>
      </c>
      <c r="BT978" s="163">
        <v>1673942.3399999999</v>
      </c>
      <c r="BU978" s="161">
        <v>18067045.48</v>
      </c>
      <c r="BV978" s="161">
        <v>38213.78</v>
      </c>
      <c r="BW978" s="165">
        <v>16500506.58</v>
      </c>
      <c r="BX978" s="161">
        <v>389690</v>
      </c>
    </row>
    <row r="979" spans="1:76" ht="14.45" x14ac:dyDescent="0.3">
      <c r="A979" s="164" t="s">
        <v>31</v>
      </c>
      <c r="B979" s="6" t="s">
        <v>97</v>
      </c>
      <c r="C979" s="6" t="s">
        <v>37</v>
      </c>
      <c r="D979" s="6" t="s">
        <v>95</v>
      </c>
      <c r="E979" s="6" t="s">
        <v>36</v>
      </c>
      <c r="F979" s="24" t="str">
        <f>+Tabela1[[#This Row],[WK]]&amp;Tabela1[[#This Row],[PK]]&amp;Tabela1[[#This Row],[GK]]</f>
        <v>140313</v>
      </c>
      <c r="G979" s="6" t="s">
        <v>953</v>
      </c>
      <c r="H979" s="7">
        <v>138570260.0637992</v>
      </c>
      <c r="I979" s="8">
        <v>1.371</v>
      </c>
      <c r="J979" s="7">
        <v>189979826.55000001</v>
      </c>
      <c r="K979" s="8">
        <v>7.0000000000000007E-2</v>
      </c>
      <c r="L979" s="7">
        <v>13298587.858500002</v>
      </c>
      <c r="M979" s="7">
        <v>8527821.858500002</v>
      </c>
      <c r="N979" s="9">
        <v>1.787516272753684</v>
      </c>
      <c r="O979" s="7">
        <v>486032</v>
      </c>
      <c r="P979" s="8">
        <v>1.2949999999999999</v>
      </c>
      <c r="Q979" s="7">
        <v>629411</v>
      </c>
      <c r="R979" s="8">
        <v>1.6E-2</v>
      </c>
      <c r="S979" s="7">
        <v>10070.576000000001</v>
      </c>
      <c r="T979" s="7">
        <v>-272917.424</v>
      </c>
      <c r="U979" s="9">
        <v>-0.96441341682332815</v>
      </c>
      <c r="V979" s="7">
        <v>8254904.4345000014</v>
      </c>
      <c r="W979" s="9">
        <v>1.6334203118117743</v>
      </c>
      <c r="X979" s="7">
        <v>18006099.848746024</v>
      </c>
      <c r="Y979" s="7">
        <v>4745403</v>
      </c>
      <c r="Z979" s="7">
        <v>1104633.54</v>
      </c>
      <c r="AA979" s="7">
        <v>750891.30874602636</v>
      </c>
      <c r="AB979" s="7">
        <v>11405172</v>
      </c>
      <c r="AC979" s="7">
        <v>0</v>
      </c>
      <c r="AD979" s="7">
        <v>9751195.4142460227</v>
      </c>
      <c r="AE979" s="7">
        <v>0</v>
      </c>
      <c r="AF979" s="7">
        <v>13298587.858500002</v>
      </c>
      <c r="AG979" s="7">
        <v>10070.576000000001</v>
      </c>
      <c r="AH979" s="7">
        <v>9751195.4142460227</v>
      </c>
      <c r="AI979" s="7">
        <v>3983280</v>
      </c>
      <c r="AJ979" s="7">
        <v>255355</v>
      </c>
      <c r="AK979" s="7">
        <v>3806175</v>
      </c>
      <c r="AL979" s="7">
        <v>0</v>
      </c>
      <c r="AM979" s="7">
        <v>372938</v>
      </c>
      <c r="AN979" s="7">
        <v>0</v>
      </c>
      <c r="AO979" s="7">
        <v>0</v>
      </c>
      <c r="AP979" s="7">
        <v>8906254</v>
      </c>
      <c r="AQ979" s="7">
        <v>712112</v>
      </c>
      <c r="AR979" s="7">
        <v>4770766</v>
      </c>
      <c r="AS979" s="7">
        <v>282988</v>
      </c>
      <c r="AT979" s="7">
        <v>4410284</v>
      </c>
      <c r="AU979" s="7">
        <v>0</v>
      </c>
      <c r="AV979" s="7">
        <v>860165</v>
      </c>
      <c r="AW979" s="7">
        <v>0</v>
      </c>
      <c r="AX979" s="7">
        <v>0</v>
      </c>
      <c r="AY979" s="7">
        <v>10191723</v>
      </c>
      <c r="AZ979" s="7">
        <v>308172</v>
      </c>
      <c r="BA979" s="7">
        <v>1104633.54</v>
      </c>
      <c r="BB979" s="7">
        <v>0</v>
      </c>
      <c r="BC979" s="7">
        <v>0</v>
      </c>
      <c r="BD979" s="7">
        <v>11877.78</v>
      </c>
      <c r="BE979" s="7">
        <v>0</v>
      </c>
      <c r="BF979" s="7">
        <v>0</v>
      </c>
      <c r="BG979" s="7">
        <v>456234.30874602642</v>
      </c>
      <c r="BH979" s="7">
        <v>5088</v>
      </c>
      <c r="BI979" s="7">
        <v>294657</v>
      </c>
      <c r="BJ979" s="7">
        <v>4055437.5216666646</v>
      </c>
      <c r="BK979" s="7">
        <v>2123757.839999998</v>
      </c>
      <c r="BL979" s="7">
        <v>103465.01000000001</v>
      </c>
      <c r="BM979" s="7">
        <v>7519788.706666667</v>
      </c>
      <c r="BN979" s="130">
        <v>0.77200000000000002</v>
      </c>
      <c r="BO979" s="131">
        <v>2.2093199999999999E-4</v>
      </c>
      <c r="BP979" s="161">
        <v>5598.8994454814319</v>
      </c>
      <c r="BQ979" s="162">
        <v>11405172</v>
      </c>
      <c r="BR979" s="161">
        <v>280875</v>
      </c>
      <c r="BS979" s="163">
        <v>0</v>
      </c>
      <c r="BT979" s="163">
        <v>0</v>
      </c>
      <c r="BU979" s="161">
        <v>13298587.859999999</v>
      </c>
      <c r="BV979" s="161">
        <v>10070.58</v>
      </c>
      <c r="BW979" s="165">
        <v>9751195.4100000001</v>
      </c>
      <c r="BX979" s="161">
        <v>280875</v>
      </c>
    </row>
    <row r="980" spans="1:76" ht="14.45" x14ac:dyDescent="0.3">
      <c r="A980" s="164" t="s">
        <v>31</v>
      </c>
      <c r="B980" s="6" t="s">
        <v>97</v>
      </c>
      <c r="C980" s="6" t="s">
        <v>37</v>
      </c>
      <c r="D980" s="6" t="s">
        <v>97</v>
      </c>
      <c r="E980" s="6" t="s">
        <v>40</v>
      </c>
      <c r="F980" s="24" t="str">
        <f>+Tabela1[[#This Row],[WK]]&amp;Tabela1[[#This Row],[PK]]&amp;Tabela1[[#This Row],[GK]]</f>
        <v>140314</v>
      </c>
      <c r="G980" s="6" t="s">
        <v>954</v>
      </c>
      <c r="H980" s="7">
        <v>221436507.68399882</v>
      </c>
      <c r="I980" s="8">
        <v>1.371</v>
      </c>
      <c r="J980" s="7">
        <v>303589452.03000003</v>
      </c>
      <c r="K980" s="8">
        <v>7.0000000000000007E-2</v>
      </c>
      <c r="L980" s="7">
        <v>21251261.642100003</v>
      </c>
      <c r="M980" s="7">
        <v>12451060.642100003</v>
      </c>
      <c r="N980" s="9">
        <v>1.4148609380740285</v>
      </c>
      <c r="O980" s="7">
        <v>4879485</v>
      </c>
      <c r="P980" s="8">
        <v>1.2949999999999999</v>
      </c>
      <c r="Q980" s="7">
        <v>6318933</v>
      </c>
      <c r="R980" s="8">
        <v>1.6E-2</v>
      </c>
      <c r="S980" s="7">
        <v>101102.928</v>
      </c>
      <c r="T980" s="7">
        <v>-23473.072</v>
      </c>
      <c r="U980" s="9">
        <v>-0.18842370922167995</v>
      </c>
      <c r="V980" s="7">
        <v>12427587.570100002</v>
      </c>
      <c r="W980" s="9">
        <v>1.3924815791027609</v>
      </c>
      <c r="X980" s="7">
        <v>28685167.362560395</v>
      </c>
      <c r="Y980" s="7">
        <v>8913222</v>
      </c>
      <c r="Z980" s="7">
        <v>0</v>
      </c>
      <c r="AA980" s="7">
        <v>1061981.3625603945</v>
      </c>
      <c r="AB980" s="7">
        <v>18709964</v>
      </c>
      <c r="AC980" s="7">
        <v>0</v>
      </c>
      <c r="AD980" s="7">
        <v>16257579.792460393</v>
      </c>
      <c r="AE980" s="7">
        <v>0</v>
      </c>
      <c r="AF980" s="7">
        <v>21251261.642100003</v>
      </c>
      <c r="AG980" s="7">
        <v>101102.928</v>
      </c>
      <c r="AH980" s="7">
        <v>16257579.792460393</v>
      </c>
      <c r="AI980" s="7">
        <v>7347596</v>
      </c>
      <c r="AJ980" s="7">
        <v>134808</v>
      </c>
      <c r="AK980" s="7">
        <v>6889728</v>
      </c>
      <c r="AL980" s="7">
        <v>0</v>
      </c>
      <c r="AM980" s="7">
        <v>475372</v>
      </c>
      <c r="AN980" s="7">
        <v>0</v>
      </c>
      <c r="AO980" s="7">
        <v>0</v>
      </c>
      <c r="AP980" s="7">
        <v>14629654</v>
      </c>
      <c r="AQ980" s="7">
        <v>1014462</v>
      </c>
      <c r="AR980" s="7">
        <v>8800201</v>
      </c>
      <c r="AS980" s="7">
        <v>124576</v>
      </c>
      <c r="AT980" s="7">
        <v>7592874</v>
      </c>
      <c r="AU980" s="7">
        <v>0</v>
      </c>
      <c r="AV980" s="7">
        <v>453632</v>
      </c>
      <c r="AW980" s="7">
        <v>0</v>
      </c>
      <c r="AX980" s="7">
        <v>0</v>
      </c>
      <c r="AY980" s="7">
        <v>16841281</v>
      </c>
      <c r="AZ980" s="7">
        <v>426575</v>
      </c>
      <c r="BA980" s="7">
        <v>0</v>
      </c>
      <c r="BB980" s="7">
        <v>0</v>
      </c>
      <c r="BC980" s="7">
        <v>0</v>
      </c>
      <c r="BD980" s="7">
        <v>0</v>
      </c>
      <c r="BE980" s="7">
        <v>0</v>
      </c>
      <c r="BF980" s="7">
        <v>0</v>
      </c>
      <c r="BG980" s="7">
        <v>697084.36256039445</v>
      </c>
      <c r="BH980" s="7">
        <v>7774</v>
      </c>
      <c r="BI980" s="7">
        <v>364897</v>
      </c>
      <c r="BJ980" s="7">
        <v>5022060.3008333342</v>
      </c>
      <c r="BK980" s="7">
        <v>4244075.7000000011</v>
      </c>
      <c r="BL980" s="7">
        <v>218287.85333333336</v>
      </c>
      <c r="BM980" s="7">
        <v>2675362.6966666663</v>
      </c>
      <c r="BN980" s="130">
        <v>0.71899999999999997</v>
      </c>
      <c r="BO980" s="131">
        <v>3.241928E-4</v>
      </c>
      <c r="BP980" s="161">
        <v>8215.2543507591199</v>
      </c>
      <c r="BQ980" s="162">
        <v>18709964</v>
      </c>
      <c r="BR980" s="161">
        <v>411621</v>
      </c>
      <c r="BS980" s="163">
        <v>0</v>
      </c>
      <c r="BT980" s="163">
        <v>0</v>
      </c>
      <c r="BU980" s="161">
        <v>21251261.640000001</v>
      </c>
      <c r="BV980" s="161">
        <v>101102.93</v>
      </c>
      <c r="BW980" s="165">
        <v>16257579.789999999</v>
      </c>
      <c r="BX980" s="161">
        <v>411621</v>
      </c>
    </row>
    <row r="981" spans="1:76" ht="14.45" x14ac:dyDescent="0.3">
      <c r="A981" s="164" t="s">
        <v>31</v>
      </c>
      <c r="B981" s="6" t="s">
        <v>97</v>
      </c>
      <c r="C981" s="6" t="s">
        <v>39</v>
      </c>
      <c r="D981" s="6" t="s">
        <v>33</v>
      </c>
      <c r="E981" s="6" t="s">
        <v>34</v>
      </c>
      <c r="F981" s="24" t="str">
        <f>+Tabela1[[#This Row],[WK]]&amp;Tabela1[[#This Row],[PK]]&amp;Tabela1[[#This Row],[GK]]</f>
        <v>140401</v>
      </c>
      <c r="G981" s="6" t="s">
        <v>955</v>
      </c>
      <c r="H981" s="7">
        <v>602523844.6952002</v>
      </c>
      <c r="I981" s="8">
        <v>1.371</v>
      </c>
      <c r="J981" s="7">
        <v>826060191.08000004</v>
      </c>
      <c r="K981" s="8">
        <v>7.0000000000000007E-2</v>
      </c>
      <c r="L981" s="7">
        <v>57824213.37560001</v>
      </c>
      <c r="M981" s="7">
        <v>33578667.37560001</v>
      </c>
      <c r="N981" s="9">
        <v>1.3849416868401319</v>
      </c>
      <c r="O981" s="7">
        <v>178122564</v>
      </c>
      <c r="P981" s="8">
        <v>1.2949999999999999</v>
      </c>
      <c r="Q981" s="7">
        <v>230668720</v>
      </c>
      <c r="R981" s="8">
        <v>1.6E-2</v>
      </c>
      <c r="S981" s="7">
        <v>3690699.52</v>
      </c>
      <c r="T981" s="7">
        <v>-31688.479999999981</v>
      </c>
      <c r="U981" s="9">
        <v>-8.5129438414265207E-3</v>
      </c>
      <c r="V981" s="7">
        <v>33546978.895600013</v>
      </c>
      <c r="W981" s="9">
        <v>1.1994800508181982</v>
      </c>
      <c r="X981" s="7">
        <v>32071076.074783746</v>
      </c>
      <c r="Y981" s="7">
        <v>1503819</v>
      </c>
      <c r="Z981" s="7">
        <v>43473.78</v>
      </c>
      <c r="AA981" s="7">
        <v>2254555.2947837468</v>
      </c>
      <c r="AB981" s="7">
        <v>28269228</v>
      </c>
      <c r="AC981" s="7">
        <v>0</v>
      </c>
      <c r="AD981" s="7">
        <v>0</v>
      </c>
      <c r="AE981" s="7">
        <v>0</v>
      </c>
      <c r="AF981" s="7">
        <v>57824213.37560001</v>
      </c>
      <c r="AG981" s="7">
        <v>3690699.52</v>
      </c>
      <c r="AH981" s="7">
        <v>0</v>
      </c>
      <c r="AI981" s="7">
        <v>20243457</v>
      </c>
      <c r="AJ981" s="7">
        <v>3481599</v>
      </c>
      <c r="AK981" s="7">
        <v>2434605</v>
      </c>
      <c r="AL981" s="7">
        <v>224895</v>
      </c>
      <c r="AM981" s="7">
        <v>774032</v>
      </c>
      <c r="AN981" s="7">
        <v>0</v>
      </c>
      <c r="AO981" s="7">
        <v>0</v>
      </c>
      <c r="AP981" s="7">
        <v>21345967</v>
      </c>
      <c r="AQ981" s="7">
        <v>1806140</v>
      </c>
      <c r="AR981" s="7">
        <v>24245546</v>
      </c>
      <c r="AS981" s="7">
        <v>3722388</v>
      </c>
      <c r="AT981" s="7">
        <v>2485310</v>
      </c>
      <c r="AU981" s="7">
        <v>403757</v>
      </c>
      <c r="AV981" s="7">
        <v>828938</v>
      </c>
      <c r="AW981" s="7">
        <v>0</v>
      </c>
      <c r="AX981" s="7">
        <v>0</v>
      </c>
      <c r="AY981" s="7">
        <v>25311133</v>
      </c>
      <c r="AZ981" s="7">
        <v>729882</v>
      </c>
      <c r="BA981" s="7">
        <v>43473.78</v>
      </c>
      <c r="BB981" s="7">
        <v>0</v>
      </c>
      <c r="BC981" s="7">
        <v>140.07</v>
      </c>
      <c r="BD981" s="7">
        <v>0.56000000000000005</v>
      </c>
      <c r="BE981" s="7">
        <v>0</v>
      </c>
      <c r="BF981" s="7">
        <v>0</v>
      </c>
      <c r="BG981" s="7">
        <v>1523112.2947837471</v>
      </c>
      <c r="BH981" s="7">
        <v>16986</v>
      </c>
      <c r="BI981" s="7">
        <v>731443</v>
      </c>
      <c r="BJ981" s="7">
        <v>10066835.403333332</v>
      </c>
      <c r="BK981" s="7">
        <v>8072618.3433333328</v>
      </c>
      <c r="BL981" s="7">
        <v>767338.05666666664</v>
      </c>
      <c r="BM981" s="7">
        <v>6442192.126666666</v>
      </c>
      <c r="BN981" s="130">
        <v>0.97699999999999998</v>
      </c>
      <c r="BO981" s="131">
        <v>7.1029950000000002E-4</v>
      </c>
      <c r="BP981" s="161">
        <v>18000.321644684856</v>
      </c>
      <c r="BQ981" s="162">
        <v>28269228</v>
      </c>
      <c r="BR981" s="161">
        <v>895267</v>
      </c>
      <c r="BS981" s="163">
        <v>0</v>
      </c>
      <c r="BT981" s="163">
        <v>607308.10439998657</v>
      </c>
      <c r="BU981" s="161">
        <v>57824213.380000003</v>
      </c>
      <c r="BV981" s="161">
        <v>3690699.52</v>
      </c>
      <c r="BW981" s="165">
        <v>607308.10439998657</v>
      </c>
      <c r="BX981" s="161">
        <v>895267</v>
      </c>
    </row>
    <row r="982" spans="1:76" ht="14.45" x14ac:dyDescent="0.3">
      <c r="A982" s="164" t="s">
        <v>31</v>
      </c>
      <c r="B982" s="6" t="s">
        <v>97</v>
      </c>
      <c r="C982" s="6" t="s">
        <v>39</v>
      </c>
      <c r="D982" s="6" t="s">
        <v>32</v>
      </c>
      <c r="E982" s="6" t="s">
        <v>36</v>
      </c>
      <c r="F982" s="24" t="str">
        <f>+Tabela1[[#This Row],[WK]]&amp;Tabela1[[#This Row],[PK]]&amp;Tabela1[[#This Row],[GK]]</f>
        <v>140402</v>
      </c>
      <c r="G982" s="6" t="s">
        <v>955</v>
      </c>
      <c r="H982" s="7">
        <v>315848276.48359865</v>
      </c>
      <c r="I982" s="8">
        <v>1.371</v>
      </c>
      <c r="J982" s="7">
        <v>433027987.06</v>
      </c>
      <c r="K982" s="8">
        <v>7.0000000000000007E-2</v>
      </c>
      <c r="L982" s="7">
        <v>30311959.094200004</v>
      </c>
      <c r="M982" s="7">
        <v>18996461.094200004</v>
      </c>
      <c r="N982" s="9">
        <v>1.6788002697009008</v>
      </c>
      <c r="O982" s="7">
        <v>3340734</v>
      </c>
      <c r="P982" s="8">
        <v>1.2949999999999999</v>
      </c>
      <c r="Q982" s="7">
        <v>4326251</v>
      </c>
      <c r="R982" s="8">
        <v>1.6E-2</v>
      </c>
      <c r="S982" s="7">
        <v>69220.016000000003</v>
      </c>
      <c r="T982" s="7">
        <v>-70863.983999999997</v>
      </c>
      <c r="U982" s="9">
        <v>-0.50586779360954859</v>
      </c>
      <c r="V982" s="7">
        <v>18925597.110200003</v>
      </c>
      <c r="W982" s="9">
        <v>1.6520851677548991</v>
      </c>
      <c r="X982" s="7">
        <v>34607512.43043752</v>
      </c>
      <c r="Y982" s="7">
        <v>8487285</v>
      </c>
      <c r="Z982" s="7">
        <v>1276119.4949999999</v>
      </c>
      <c r="AA982" s="7">
        <v>1809552.93543752</v>
      </c>
      <c r="AB982" s="7">
        <v>19392505</v>
      </c>
      <c r="AC982" s="7">
        <v>3642050</v>
      </c>
      <c r="AD982" s="7">
        <v>15681915.320237515</v>
      </c>
      <c r="AE982" s="7">
        <v>0</v>
      </c>
      <c r="AF982" s="7">
        <v>30311959.094200004</v>
      </c>
      <c r="AG982" s="7">
        <v>69220.016000000003</v>
      </c>
      <c r="AH982" s="7">
        <v>15681915.320237515</v>
      </c>
      <c r="AI982" s="7">
        <v>9447706</v>
      </c>
      <c r="AJ982" s="7">
        <v>211954</v>
      </c>
      <c r="AK982" s="7">
        <v>12511688</v>
      </c>
      <c r="AL982" s="7">
        <v>556448</v>
      </c>
      <c r="AM982" s="7">
        <v>591838</v>
      </c>
      <c r="AN982" s="7">
        <v>0</v>
      </c>
      <c r="AO982" s="7">
        <v>0</v>
      </c>
      <c r="AP982" s="7">
        <v>16370236</v>
      </c>
      <c r="AQ982" s="7">
        <v>791678</v>
      </c>
      <c r="AR982" s="7">
        <v>11315498</v>
      </c>
      <c r="AS982" s="7">
        <v>140084</v>
      </c>
      <c r="AT982" s="7">
        <v>14327394</v>
      </c>
      <c r="AU982" s="7">
        <v>154113</v>
      </c>
      <c r="AV982" s="7">
        <v>663263</v>
      </c>
      <c r="AW982" s="7">
        <v>0</v>
      </c>
      <c r="AX982" s="7">
        <v>0</v>
      </c>
      <c r="AY982" s="7">
        <v>18001380</v>
      </c>
      <c r="AZ982" s="7">
        <v>351965</v>
      </c>
      <c r="BA982" s="7">
        <v>1276119.4949999999</v>
      </c>
      <c r="BB982" s="7">
        <v>0</v>
      </c>
      <c r="BC982" s="7">
        <v>203.34</v>
      </c>
      <c r="BD982" s="7">
        <v>13009.65</v>
      </c>
      <c r="BE982" s="7">
        <v>68.53</v>
      </c>
      <c r="BF982" s="7">
        <v>0</v>
      </c>
      <c r="BG982" s="7">
        <v>1053606.93543752</v>
      </c>
      <c r="BH982" s="7">
        <v>11750</v>
      </c>
      <c r="BI982" s="7">
        <v>755946</v>
      </c>
      <c r="BJ982" s="7">
        <v>10404037.379166666</v>
      </c>
      <c r="BK982" s="7">
        <v>9079954.2233333327</v>
      </c>
      <c r="BL982" s="7">
        <v>326277.12666666665</v>
      </c>
      <c r="BM982" s="7">
        <v>4643778.370000001</v>
      </c>
      <c r="BN982" s="130">
        <v>0.79100000000000004</v>
      </c>
      <c r="BO982" s="131">
        <v>4.4050600000000001E-4</v>
      </c>
      <c r="BP982" s="161">
        <v>11162.7807564754</v>
      </c>
      <c r="BQ982" s="162">
        <v>19392505</v>
      </c>
      <c r="BR982" s="161">
        <v>653327</v>
      </c>
      <c r="BS982" s="163">
        <v>0</v>
      </c>
      <c r="BT982" s="163">
        <v>2543929.5695624799</v>
      </c>
      <c r="BU982" s="161">
        <v>30311959.09</v>
      </c>
      <c r="BV982" s="161">
        <v>69220.02</v>
      </c>
      <c r="BW982" s="165">
        <v>18225844.88956248</v>
      </c>
      <c r="BX982" s="161">
        <v>653327</v>
      </c>
    </row>
    <row r="983" spans="1:76" ht="14.45" x14ac:dyDescent="0.3">
      <c r="A983" s="164" t="s">
        <v>31</v>
      </c>
      <c r="B983" s="6" t="s">
        <v>97</v>
      </c>
      <c r="C983" s="6" t="s">
        <v>39</v>
      </c>
      <c r="D983" s="6" t="s">
        <v>37</v>
      </c>
      <c r="E983" s="6" t="s">
        <v>36</v>
      </c>
      <c r="F983" s="24" t="str">
        <f>+Tabela1[[#This Row],[WK]]&amp;Tabela1[[#This Row],[PK]]&amp;Tabela1[[#This Row],[GK]]</f>
        <v>140403</v>
      </c>
      <c r="G983" s="6" t="s">
        <v>956</v>
      </c>
      <c r="H983" s="7">
        <v>72917000.80520013</v>
      </c>
      <c r="I983" s="8">
        <v>1.371</v>
      </c>
      <c r="J983" s="7">
        <v>99969208.109999999</v>
      </c>
      <c r="K983" s="8">
        <v>7.0000000000000007E-2</v>
      </c>
      <c r="L983" s="7">
        <v>6997844.5677000005</v>
      </c>
      <c r="M983" s="7">
        <v>4911967.5677000005</v>
      </c>
      <c r="N983" s="9">
        <v>2.3548692313592796</v>
      </c>
      <c r="O983" s="7">
        <v>2096858</v>
      </c>
      <c r="P983" s="8">
        <v>1.2949999999999999</v>
      </c>
      <c r="Q983" s="7">
        <v>2715431</v>
      </c>
      <c r="R983" s="8">
        <v>1.6E-2</v>
      </c>
      <c r="S983" s="7">
        <v>43446.896000000001</v>
      </c>
      <c r="T983" s="7">
        <v>6318.8960000000006</v>
      </c>
      <c r="U983" s="9">
        <v>0.17019219995690585</v>
      </c>
      <c r="V983" s="7">
        <v>4918286.4637000002</v>
      </c>
      <c r="W983" s="9">
        <v>2.316662685061976</v>
      </c>
      <c r="X983" s="7">
        <v>9538316.0649999995</v>
      </c>
      <c r="Y983" s="7">
        <v>2951337</v>
      </c>
      <c r="Z983" s="7">
        <v>328588.06499999994</v>
      </c>
      <c r="AA983" s="7">
        <v>484784</v>
      </c>
      <c r="AB983" s="7">
        <v>3854294</v>
      </c>
      <c r="AC983" s="7">
        <v>1919313</v>
      </c>
      <c r="AD983" s="7">
        <v>4620029.6012999993</v>
      </c>
      <c r="AE983" s="7">
        <v>0</v>
      </c>
      <c r="AF983" s="7">
        <v>6997844.5677000005</v>
      </c>
      <c r="AG983" s="7">
        <v>43446.896000000001</v>
      </c>
      <c r="AH983" s="7">
        <v>4620029.6012999993</v>
      </c>
      <c r="AI983" s="7">
        <v>1741572</v>
      </c>
      <c r="AJ983" s="7">
        <v>19734</v>
      </c>
      <c r="AK983" s="7">
        <v>4672360</v>
      </c>
      <c r="AL983" s="7">
        <v>0</v>
      </c>
      <c r="AM983" s="7">
        <v>211997</v>
      </c>
      <c r="AN983" s="7">
        <v>0</v>
      </c>
      <c r="AO983" s="7">
        <v>0</v>
      </c>
      <c r="AP983" s="7">
        <v>2963404</v>
      </c>
      <c r="AQ983" s="7">
        <v>143218</v>
      </c>
      <c r="AR983" s="7">
        <v>2085877</v>
      </c>
      <c r="AS983" s="7">
        <v>37128</v>
      </c>
      <c r="AT983" s="7">
        <v>5050415</v>
      </c>
      <c r="AU983" s="7">
        <v>0</v>
      </c>
      <c r="AV983" s="7">
        <v>665591</v>
      </c>
      <c r="AW983" s="7">
        <v>0</v>
      </c>
      <c r="AX983" s="7">
        <v>0</v>
      </c>
      <c r="AY983" s="7">
        <v>3459715</v>
      </c>
      <c r="AZ983" s="7">
        <v>69744</v>
      </c>
      <c r="BA983" s="7">
        <v>328588.06499999994</v>
      </c>
      <c r="BB983" s="7">
        <v>0</v>
      </c>
      <c r="BC983" s="7">
        <v>0</v>
      </c>
      <c r="BD983" s="7">
        <v>3532.79</v>
      </c>
      <c r="BE983" s="7">
        <v>0.83</v>
      </c>
      <c r="BF983" s="7">
        <v>0</v>
      </c>
      <c r="BG983" s="7">
        <v>320594</v>
      </c>
      <c r="BH983" s="7">
        <v>3238</v>
      </c>
      <c r="BI983" s="7">
        <v>164190</v>
      </c>
      <c r="BJ983" s="7">
        <v>2259760.1524999999</v>
      </c>
      <c r="BK983" s="7">
        <v>1231340.98</v>
      </c>
      <c r="BL983" s="7">
        <v>321922.65666666668</v>
      </c>
      <c r="BM983" s="7">
        <v>3469831.3766666665</v>
      </c>
      <c r="BN983" s="130">
        <v>0.73199999999999998</v>
      </c>
      <c r="BO983" s="131">
        <v>1.133561E-4</v>
      </c>
      <c r="BP983" s="161">
        <v>2872.4875461002844</v>
      </c>
      <c r="BQ983" s="162">
        <v>3854294</v>
      </c>
      <c r="BR983" s="161">
        <v>177392</v>
      </c>
      <c r="BS983" s="163">
        <v>0</v>
      </c>
      <c r="BT983" s="163">
        <v>884540.93500000052</v>
      </c>
      <c r="BU983" s="161">
        <v>6997844.5700000003</v>
      </c>
      <c r="BV983" s="161">
        <v>43446.9</v>
      </c>
      <c r="BW983" s="165">
        <v>5504570.5350000001</v>
      </c>
      <c r="BX983" s="161">
        <v>177392</v>
      </c>
    </row>
    <row r="984" spans="1:76" ht="14.45" x14ac:dyDescent="0.3">
      <c r="A984" s="164" t="s">
        <v>31</v>
      </c>
      <c r="B984" s="6" t="s">
        <v>97</v>
      </c>
      <c r="C984" s="6" t="s">
        <v>39</v>
      </c>
      <c r="D984" s="6" t="s">
        <v>39</v>
      </c>
      <c r="E984" s="6" t="s">
        <v>40</v>
      </c>
      <c r="F984" s="24" t="str">
        <f>+Tabela1[[#This Row],[WK]]&amp;Tabela1[[#This Row],[PK]]&amp;Tabela1[[#This Row],[GK]]</f>
        <v>140404</v>
      </c>
      <c r="G984" s="6" t="s">
        <v>957</v>
      </c>
      <c r="H984" s="7">
        <v>146549712.04139945</v>
      </c>
      <c r="I984" s="8">
        <v>1.371</v>
      </c>
      <c r="J984" s="7">
        <v>200919655.21000001</v>
      </c>
      <c r="K984" s="8">
        <v>7.0000000000000007E-2</v>
      </c>
      <c r="L984" s="7">
        <v>14064375.864700003</v>
      </c>
      <c r="M984" s="7">
        <v>8918006.8647000026</v>
      </c>
      <c r="N984" s="9">
        <v>1.7328735783811853</v>
      </c>
      <c r="O984" s="7">
        <v>0</v>
      </c>
      <c r="P984" s="8">
        <v>1.2949999999999999</v>
      </c>
      <c r="Q984" s="7">
        <v>0</v>
      </c>
      <c r="R984" s="8">
        <v>1.6E-2</v>
      </c>
      <c r="S984" s="7">
        <v>0</v>
      </c>
      <c r="T984" s="7">
        <v>-69212</v>
      </c>
      <c r="U984" s="9">
        <v>-1</v>
      </c>
      <c r="V984" s="7">
        <v>8848794.8647000026</v>
      </c>
      <c r="W984" s="9">
        <v>1.6966076961895524</v>
      </c>
      <c r="X984" s="7">
        <v>14585467.51508192</v>
      </c>
      <c r="Y984" s="7">
        <v>3038546</v>
      </c>
      <c r="Z984" s="7">
        <v>95472.87</v>
      </c>
      <c r="AA984" s="7">
        <v>880510.64508192043</v>
      </c>
      <c r="AB984" s="7">
        <v>8198259</v>
      </c>
      <c r="AC984" s="7">
        <v>2372679</v>
      </c>
      <c r="AD984" s="7">
        <v>5736672.6503819171</v>
      </c>
      <c r="AE984" s="7">
        <v>0</v>
      </c>
      <c r="AF984" s="7">
        <v>14064375.864700003</v>
      </c>
      <c r="AG984" s="7">
        <v>0</v>
      </c>
      <c r="AH984" s="7">
        <v>5736672.6503819171</v>
      </c>
      <c r="AI984" s="7">
        <v>4296884</v>
      </c>
      <c r="AJ984" s="7">
        <v>34214</v>
      </c>
      <c r="AK984" s="7">
        <v>4033956</v>
      </c>
      <c r="AL984" s="7">
        <v>0</v>
      </c>
      <c r="AM984" s="7">
        <v>387275</v>
      </c>
      <c r="AN984" s="7">
        <v>0</v>
      </c>
      <c r="AO984" s="7">
        <v>0</v>
      </c>
      <c r="AP984" s="7">
        <v>6394927</v>
      </c>
      <c r="AQ984" s="7">
        <v>401807</v>
      </c>
      <c r="AR984" s="7">
        <v>5146369</v>
      </c>
      <c r="AS984" s="7">
        <v>69212</v>
      </c>
      <c r="AT984" s="7">
        <v>5845127</v>
      </c>
      <c r="AU984" s="7">
        <v>0</v>
      </c>
      <c r="AV984" s="7">
        <v>804013</v>
      </c>
      <c r="AW984" s="7">
        <v>0</v>
      </c>
      <c r="AX984" s="7">
        <v>0</v>
      </c>
      <c r="AY984" s="7">
        <v>7265668</v>
      </c>
      <c r="AZ984" s="7">
        <v>170306</v>
      </c>
      <c r="BA984" s="7">
        <v>95472.87</v>
      </c>
      <c r="BB984" s="7">
        <v>0</v>
      </c>
      <c r="BC984" s="7">
        <v>0</v>
      </c>
      <c r="BD984" s="7">
        <v>1026.5899999999999</v>
      </c>
      <c r="BE984" s="7">
        <v>0</v>
      </c>
      <c r="BF984" s="7">
        <v>0</v>
      </c>
      <c r="BG984" s="7">
        <v>502682.64508192043</v>
      </c>
      <c r="BH984" s="7">
        <v>5606</v>
      </c>
      <c r="BI984" s="7">
        <v>377828</v>
      </c>
      <c r="BJ984" s="7">
        <v>5200050.0041666664</v>
      </c>
      <c r="BK984" s="7">
        <v>2174077.2966666659</v>
      </c>
      <c r="BL984" s="7">
        <v>3770444.1300000004</v>
      </c>
      <c r="BM984" s="7">
        <v>4563002.57</v>
      </c>
      <c r="BN984" s="130">
        <v>0.83699999999999997</v>
      </c>
      <c r="BO984" s="131">
        <v>2.042697E-4</v>
      </c>
      <c r="BP984" s="161">
        <v>5176.6807953754342</v>
      </c>
      <c r="BQ984" s="162">
        <v>8198259</v>
      </c>
      <c r="BR984" s="161">
        <v>304304</v>
      </c>
      <c r="BS984" s="163">
        <v>0</v>
      </c>
      <c r="BT984" s="163">
        <v>1303950.0100000016</v>
      </c>
      <c r="BU984" s="161">
        <v>14064375.859999999</v>
      </c>
      <c r="BV984" s="161">
        <v>0</v>
      </c>
      <c r="BW984" s="165">
        <v>7040622.660000002</v>
      </c>
      <c r="BX984" s="161">
        <v>304304</v>
      </c>
    </row>
    <row r="985" spans="1:76" ht="14.45" x14ac:dyDescent="0.3">
      <c r="A985" s="164" t="s">
        <v>31</v>
      </c>
      <c r="B985" s="6" t="s">
        <v>97</v>
      </c>
      <c r="C985" s="6" t="s">
        <v>39</v>
      </c>
      <c r="D985" s="6" t="s">
        <v>42</v>
      </c>
      <c r="E985" s="6" t="s">
        <v>36</v>
      </c>
      <c r="F985" s="24" t="str">
        <f>+Tabela1[[#This Row],[WK]]&amp;Tabela1[[#This Row],[PK]]&amp;Tabela1[[#This Row],[GK]]</f>
        <v>140405</v>
      </c>
      <c r="G985" s="6" t="s">
        <v>958</v>
      </c>
      <c r="H985" s="7">
        <v>107171481.39799951</v>
      </c>
      <c r="I985" s="8">
        <v>1.371</v>
      </c>
      <c r="J985" s="7">
        <v>146932100.99000001</v>
      </c>
      <c r="K985" s="8">
        <v>7.0000000000000007E-2</v>
      </c>
      <c r="L985" s="7">
        <v>10285247.069300001</v>
      </c>
      <c r="M985" s="7">
        <v>7164690.0693000015</v>
      </c>
      <c r="N985" s="9">
        <v>2.2959651335642968</v>
      </c>
      <c r="O985" s="7">
        <v>650240</v>
      </c>
      <c r="P985" s="8">
        <v>1.2949999999999999</v>
      </c>
      <c r="Q985" s="7">
        <v>842061</v>
      </c>
      <c r="R985" s="8">
        <v>1.6E-2</v>
      </c>
      <c r="S985" s="7">
        <v>13472.976000000001</v>
      </c>
      <c r="T985" s="7">
        <v>3688.9760000000006</v>
      </c>
      <c r="U985" s="9">
        <v>0.37704170073589538</v>
      </c>
      <c r="V985" s="7">
        <v>7168379.0453000013</v>
      </c>
      <c r="W985" s="9">
        <v>2.2899674653017041</v>
      </c>
      <c r="X985" s="7">
        <v>15697534.535941968</v>
      </c>
      <c r="Y985" s="7">
        <v>6921598</v>
      </c>
      <c r="Z985" s="7">
        <v>595318.88499999989</v>
      </c>
      <c r="AA985" s="7">
        <v>590018.65094196773</v>
      </c>
      <c r="AB985" s="7">
        <v>7590599</v>
      </c>
      <c r="AC985" s="7">
        <v>0</v>
      </c>
      <c r="AD985" s="7">
        <v>8529155.4906419665</v>
      </c>
      <c r="AE985" s="7">
        <v>0</v>
      </c>
      <c r="AF985" s="7">
        <v>10285247.069300001</v>
      </c>
      <c r="AG985" s="7">
        <v>13472.976000000001</v>
      </c>
      <c r="AH985" s="7">
        <v>8529155.4906419665</v>
      </c>
      <c r="AI985" s="7">
        <v>2605463</v>
      </c>
      <c r="AJ985" s="7">
        <v>10834</v>
      </c>
      <c r="AK985" s="7">
        <v>6886788</v>
      </c>
      <c r="AL985" s="7">
        <v>0</v>
      </c>
      <c r="AM985" s="7">
        <v>259851</v>
      </c>
      <c r="AN985" s="7">
        <v>0</v>
      </c>
      <c r="AO985" s="7">
        <v>0</v>
      </c>
      <c r="AP985" s="7">
        <v>6006323</v>
      </c>
      <c r="AQ985" s="7">
        <v>401807</v>
      </c>
      <c r="AR985" s="7">
        <v>3120557</v>
      </c>
      <c r="AS985" s="7">
        <v>9784</v>
      </c>
      <c r="AT985" s="7">
        <v>7712962</v>
      </c>
      <c r="AU985" s="7">
        <v>148266</v>
      </c>
      <c r="AV985" s="7">
        <v>360123</v>
      </c>
      <c r="AW985" s="7">
        <v>0</v>
      </c>
      <c r="AX985" s="7">
        <v>0</v>
      </c>
      <c r="AY985" s="7">
        <v>6725814</v>
      </c>
      <c r="AZ985" s="7">
        <v>176794</v>
      </c>
      <c r="BA985" s="7">
        <v>595318.88499999989</v>
      </c>
      <c r="BB985" s="7">
        <v>0</v>
      </c>
      <c r="BC985" s="7">
        <v>138.1</v>
      </c>
      <c r="BD985" s="7">
        <v>5940.94</v>
      </c>
      <c r="BE985" s="7">
        <v>0.01</v>
      </c>
      <c r="BF985" s="7">
        <v>0</v>
      </c>
      <c r="BG985" s="7">
        <v>417676.65094196767</v>
      </c>
      <c r="BH985" s="7">
        <v>4658</v>
      </c>
      <c r="BI985" s="7">
        <v>172342</v>
      </c>
      <c r="BJ985" s="7">
        <v>2372045.3758333339</v>
      </c>
      <c r="BK985" s="7">
        <v>1051067.9433333338</v>
      </c>
      <c r="BL985" s="7">
        <v>697024.44000000006</v>
      </c>
      <c r="BM985" s="7">
        <v>3889860.85</v>
      </c>
      <c r="BN985" s="130">
        <v>0.629</v>
      </c>
      <c r="BO985" s="131">
        <v>1.832208E-4</v>
      </c>
      <c r="BP985" s="161">
        <v>4643.4046330377632</v>
      </c>
      <c r="BQ985" s="162">
        <v>7590599</v>
      </c>
      <c r="BR985" s="161">
        <v>255044</v>
      </c>
      <c r="BS985" s="163">
        <v>0</v>
      </c>
      <c r="BT985" s="163">
        <v>1181468.4640580341</v>
      </c>
      <c r="BU985" s="161">
        <v>10285247.07</v>
      </c>
      <c r="BV985" s="161">
        <v>13472.98</v>
      </c>
      <c r="BW985" s="165">
        <v>9710623.9540580343</v>
      </c>
      <c r="BX985" s="161">
        <v>255044</v>
      </c>
    </row>
    <row r="986" spans="1:76" ht="14.45" x14ac:dyDescent="0.3">
      <c r="A986" s="164" t="s">
        <v>31</v>
      </c>
      <c r="B986" s="6" t="s">
        <v>97</v>
      </c>
      <c r="C986" s="6" t="s">
        <v>42</v>
      </c>
      <c r="D986" s="6" t="s">
        <v>33</v>
      </c>
      <c r="E986" s="6" t="s">
        <v>34</v>
      </c>
      <c r="F986" s="24" t="str">
        <f>+Tabela1[[#This Row],[WK]]&amp;Tabela1[[#This Row],[PK]]&amp;Tabela1[[#This Row],[GK]]</f>
        <v>140501</v>
      </c>
      <c r="G986" s="6" t="s">
        <v>959</v>
      </c>
      <c r="H986" s="7">
        <v>888965940.00500035</v>
      </c>
      <c r="I986" s="8">
        <v>1.371</v>
      </c>
      <c r="J986" s="7">
        <v>1218772303.75</v>
      </c>
      <c r="K986" s="8">
        <v>7.0000000000000007E-2</v>
      </c>
      <c r="L986" s="7">
        <v>85314061.262500003</v>
      </c>
      <c r="M986" s="7">
        <v>26979179.262500003</v>
      </c>
      <c r="N986" s="9">
        <v>0.46248793753452699</v>
      </c>
      <c r="O986" s="7">
        <v>40503097</v>
      </c>
      <c r="P986" s="8">
        <v>1.2949999999999999</v>
      </c>
      <c r="Q986" s="7">
        <v>52451511</v>
      </c>
      <c r="R986" s="8">
        <v>1.6E-2</v>
      </c>
      <c r="S986" s="7">
        <v>839224.17599999998</v>
      </c>
      <c r="T986" s="7">
        <v>330914.17599999998</v>
      </c>
      <c r="U986" s="9">
        <v>0.65100858924671945</v>
      </c>
      <c r="V986" s="7">
        <v>27310093.438500002</v>
      </c>
      <c r="W986" s="9">
        <v>0.46411645103311189</v>
      </c>
      <c r="X986" s="7">
        <v>39159790.56286516</v>
      </c>
      <c r="Y986" s="7">
        <v>0</v>
      </c>
      <c r="Z986" s="7">
        <v>116289.06000000001</v>
      </c>
      <c r="AA986" s="7">
        <v>2358687.5028651603</v>
      </c>
      <c r="AB986" s="7">
        <v>35420282</v>
      </c>
      <c r="AC986" s="7">
        <v>1264532</v>
      </c>
      <c r="AD986" s="7">
        <v>11849697.124365158</v>
      </c>
      <c r="AE986" s="7">
        <v>-2060446.407561182</v>
      </c>
      <c r="AF986" s="7">
        <v>85314061.262500003</v>
      </c>
      <c r="AG986" s="7">
        <v>839224.17599999998</v>
      </c>
      <c r="AH986" s="7">
        <v>9789250.7168039754</v>
      </c>
      <c r="AI986" s="7">
        <v>48705839</v>
      </c>
      <c r="AJ986" s="7">
        <v>487891</v>
      </c>
      <c r="AK986" s="7">
        <v>0</v>
      </c>
      <c r="AL986" s="7">
        <v>0</v>
      </c>
      <c r="AM986" s="7">
        <v>721432</v>
      </c>
      <c r="AN986" s="7">
        <v>0</v>
      </c>
      <c r="AO986" s="7">
        <v>0</v>
      </c>
      <c r="AP986" s="7">
        <v>29372212</v>
      </c>
      <c r="AQ986" s="7">
        <v>1885706</v>
      </c>
      <c r="AR986" s="7">
        <v>58334882</v>
      </c>
      <c r="AS986" s="7">
        <v>508310</v>
      </c>
      <c r="AT986" s="7">
        <v>0</v>
      </c>
      <c r="AU986" s="7">
        <v>0</v>
      </c>
      <c r="AV986" s="7">
        <v>840038</v>
      </c>
      <c r="AW986" s="7">
        <v>0</v>
      </c>
      <c r="AX986" s="7">
        <v>0</v>
      </c>
      <c r="AY986" s="7">
        <v>32325881</v>
      </c>
      <c r="AZ986" s="7">
        <v>776919</v>
      </c>
      <c r="BA986" s="7">
        <v>116289.06000000001</v>
      </c>
      <c r="BB986" s="7">
        <v>0</v>
      </c>
      <c r="BC986" s="7">
        <v>0</v>
      </c>
      <c r="BD986" s="7">
        <v>1250.42</v>
      </c>
      <c r="BE986" s="7">
        <v>0</v>
      </c>
      <c r="BF986" s="7">
        <v>0</v>
      </c>
      <c r="BG986" s="7">
        <v>1472718.5028651603</v>
      </c>
      <c r="BH986" s="7">
        <v>16424</v>
      </c>
      <c r="BI986" s="7">
        <v>885969</v>
      </c>
      <c r="BJ986" s="7">
        <v>12193606.978333332</v>
      </c>
      <c r="BK986" s="7">
        <v>6967314.2099999981</v>
      </c>
      <c r="BL986" s="7">
        <v>10310675.536666667</v>
      </c>
      <c r="BM986" s="7">
        <v>283820</v>
      </c>
      <c r="BN986" s="130">
        <v>1.2430000000000001</v>
      </c>
      <c r="BO986" s="131">
        <v>7.0692499999999996E-4</v>
      </c>
      <c r="BP986" s="161">
        <v>17914.277085658512</v>
      </c>
      <c r="BQ986" s="162">
        <v>35420282</v>
      </c>
      <c r="BR986" s="161">
        <v>2206580</v>
      </c>
      <c r="BS986" s="163">
        <v>0</v>
      </c>
      <c r="BT986" s="163">
        <v>2550073.8446960151</v>
      </c>
      <c r="BU986" s="161">
        <v>85314061.260000005</v>
      </c>
      <c r="BV986" s="161">
        <v>839224.18</v>
      </c>
      <c r="BW986" s="165">
        <v>12339324.564696016</v>
      </c>
      <c r="BX986" s="161">
        <v>2206580</v>
      </c>
    </row>
    <row r="987" spans="1:76" ht="14.45" x14ac:dyDescent="0.3">
      <c r="A987" s="164" t="s">
        <v>31</v>
      </c>
      <c r="B987" s="6" t="s">
        <v>97</v>
      </c>
      <c r="C987" s="6" t="s">
        <v>42</v>
      </c>
      <c r="D987" s="6" t="s">
        <v>32</v>
      </c>
      <c r="E987" s="6" t="s">
        <v>34</v>
      </c>
      <c r="F987" s="24" t="str">
        <f>+Tabela1[[#This Row],[WK]]&amp;Tabela1[[#This Row],[PK]]&amp;Tabela1[[#This Row],[GK]]</f>
        <v>140502</v>
      </c>
      <c r="G987" s="6" t="s">
        <v>960</v>
      </c>
      <c r="H987" s="7">
        <v>264070479.21059981</v>
      </c>
      <c r="I987" s="8">
        <v>1.371</v>
      </c>
      <c r="J987" s="7">
        <v>362040627</v>
      </c>
      <c r="K987" s="8">
        <v>7.0000000000000007E-2</v>
      </c>
      <c r="L987" s="7">
        <v>25342843.890000001</v>
      </c>
      <c r="M987" s="7">
        <v>2952956.8900000006</v>
      </c>
      <c r="N987" s="9">
        <v>0.13188797647795189</v>
      </c>
      <c r="O987" s="7">
        <v>3635679</v>
      </c>
      <c r="P987" s="8">
        <v>1.2949999999999999</v>
      </c>
      <c r="Q987" s="7">
        <v>4708204</v>
      </c>
      <c r="R987" s="8">
        <v>1.6E-2</v>
      </c>
      <c r="S987" s="7">
        <v>75331.263999999996</v>
      </c>
      <c r="T987" s="7">
        <v>19159.263999999996</v>
      </c>
      <c r="U987" s="9">
        <v>0.34108210496332686</v>
      </c>
      <c r="V987" s="7">
        <v>2972116.1539999992</v>
      </c>
      <c r="W987" s="9">
        <v>0.13241149165650856</v>
      </c>
      <c r="X987" s="7">
        <v>18107421.804664761</v>
      </c>
      <c r="Y987" s="7">
        <v>0</v>
      </c>
      <c r="Z987" s="7">
        <v>102381.53</v>
      </c>
      <c r="AA987" s="7">
        <v>753286.27466476045</v>
      </c>
      <c r="AB987" s="7">
        <v>16614306</v>
      </c>
      <c r="AC987" s="7">
        <v>637448</v>
      </c>
      <c r="AD987" s="7">
        <v>15135305.65066476</v>
      </c>
      <c r="AE987" s="7">
        <v>-3745728.5224999995</v>
      </c>
      <c r="AF987" s="7">
        <v>25342843.890000001</v>
      </c>
      <c r="AG987" s="7">
        <v>75331.263999999996</v>
      </c>
      <c r="AH987" s="7">
        <v>11389577.128164761</v>
      </c>
      <c r="AI987" s="7">
        <v>18694102</v>
      </c>
      <c r="AJ987" s="7">
        <v>47277</v>
      </c>
      <c r="AK987" s="7">
        <v>0</v>
      </c>
      <c r="AL987" s="7">
        <v>0</v>
      </c>
      <c r="AM987" s="7">
        <v>1332951</v>
      </c>
      <c r="AN987" s="7">
        <v>0</v>
      </c>
      <c r="AO987" s="7">
        <v>-1366395</v>
      </c>
      <c r="AP987" s="7">
        <v>12108044</v>
      </c>
      <c r="AQ987" s="7">
        <v>513198</v>
      </c>
      <c r="AR987" s="7">
        <v>22389887</v>
      </c>
      <c r="AS987" s="7">
        <v>56172</v>
      </c>
      <c r="AT987" s="7">
        <v>0</v>
      </c>
      <c r="AU987" s="7">
        <v>0</v>
      </c>
      <c r="AV987" s="7">
        <v>525635</v>
      </c>
      <c r="AW987" s="7">
        <v>0</v>
      </c>
      <c r="AX987" s="7">
        <v>-1663782</v>
      </c>
      <c r="AY987" s="7">
        <v>14189331</v>
      </c>
      <c r="AZ987" s="7">
        <v>223830</v>
      </c>
      <c r="BA987" s="7">
        <v>102381.53</v>
      </c>
      <c r="BB987" s="7">
        <v>0</v>
      </c>
      <c r="BC987" s="7">
        <v>38.99</v>
      </c>
      <c r="BD987" s="7">
        <v>970.91</v>
      </c>
      <c r="BE987" s="7">
        <v>0</v>
      </c>
      <c r="BF987" s="7">
        <v>0</v>
      </c>
      <c r="BG987" s="7">
        <v>340651.27466476045</v>
      </c>
      <c r="BH987" s="7">
        <v>3799</v>
      </c>
      <c r="BI987" s="7">
        <v>412635</v>
      </c>
      <c r="BJ987" s="7">
        <v>5679156.3966666684</v>
      </c>
      <c r="BK987" s="7">
        <v>4611120.1100000013</v>
      </c>
      <c r="BL987" s="7">
        <v>886945.82</v>
      </c>
      <c r="BM987" s="7">
        <v>2498253.5066666659</v>
      </c>
      <c r="BN987" s="130">
        <v>1.34</v>
      </c>
      <c r="BO987" s="131">
        <v>1.9552830000000001E-4</v>
      </c>
      <c r="BP987" s="161">
        <v>4748.75</v>
      </c>
      <c r="BQ987" s="162">
        <v>16614306</v>
      </c>
      <c r="BR987" s="161">
        <v>722246</v>
      </c>
      <c r="BS987" s="163">
        <v>0</v>
      </c>
      <c r="BT987" s="163">
        <v>635566.71783524007</v>
      </c>
      <c r="BU987" s="161">
        <v>25342843.890000001</v>
      </c>
      <c r="BV987" s="161">
        <v>75331.259999999995</v>
      </c>
      <c r="BW987" s="165">
        <v>12025143.847835241</v>
      </c>
      <c r="BX987" s="161">
        <v>722246</v>
      </c>
    </row>
    <row r="988" spans="1:76" ht="14.45" x14ac:dyDescent="0.3">
      <c r="A988" s="164" t="s">
        <v>31</v>
      </c>
      <c r="B988" s="6" t="s">
        <v>97</v>
      </c>
      <c r="C988" s="6" t="s">
        <v>42</v>
      </c>
      <c r="D988" s="6" t="s">
        <v>37</v>
      </c>
      <c r="E988" s="6" t="s">
        <v>36</v>
      </c>
      <c r="F988" s="24" t="str">
        <f>+Tabela1[[#This Row],[WK]]&amp;Tabela1[[#This Row],[PK]]&amp;Tabela1[[#This Row],[GK]]</f>
        <v>140503</v>
      </c>
      <c r="G988" s="6" t="s">
        <v>474</v>
      </c>
      <c r="H988" s="7">
        <v>193265305.6373992</v>
      </c>
      <c r="I988" s="8">
        <v>1.371</v>
      </c>
      <c r="J988" s="7">
        <v>264966734.03</v>
      </c>
      <c r="K988" s="8">
        <v>7.0000000000000007E-2</v>
      </c>
      <c r="L988" s="7">
        <v>18547671.382100001</v>
      </c>
      <c r="M988" s="7">
        <v>10715718.382100001</v>
      </c>
      <c r="N988" s="9">
        <v>1.3682051439915435</v>
      </c>
      <c r="O988" s="7">
        <v>8361568</v>
      </c>
      <c r="P988" s="8">
        <v>1.2949999999999999</v>
      </c>
      <c r="Q988" s="7">
        <v>10828231</v>
      </c>
      <c r="R988" s="8">
        <v>1.6E-2</v>
      </c>
      <c r="S988" s="7">
        <v>173251.696</v>
      </c>
      <c r="T988" s="7">
        <v>-79333.304000000004</v>
      </c>
      <c r="U988" s="9">
        <v>-0.31408557119385555</v>
      </c>
      <c r="V988" s="7">
        <v>10636385.0781</v>
      </c>
      <c r="W988" s="9">
        <v>1.3156453811089761</v>
      </c>
      <c r="X988" s="7">
        <v>14320953.542186171</v>
      </c>
      <c r="Y988" s="7">
        <v>0</v>
      </c>
      <c r="Z988" s="7">
        <v>0</v>
      </c>
      <c r="AA988" s="7">
        <v>680049.54218617058</v>
      </c>
      <c r="AB988" s="7">
        <v>12639725</v>
      </c>
      <c r="AC988" s="7">
        <v>1001179</v>
      </c>
      <c r="AD988" s="7">
        <v>3684568.4640861698</v>
      </c>
      <c r="AE988" s="7">
        <v>0</v>
      </c>
      <c r="AF988" s="7">
        <v>18547671.382100001</v>
      </c>
      <c r="AG988" s="7">
        <v>173251.696</v>
      </c>
      <c r="AH988" s="7">
        <v>3684568.4640861698</v>
      </c>
      <c r="AI988" s="7">
        <v>6539173</v>
      </c>
      <c r="AJ988" s="7">
        <v>327335</v>
      </c>
      <c r="AK988" s="7">
        <v>999358</v>
      </c>
      <c r="AL988" s="7">
        <v>0</v>
      </c>
      <c r="AM988" s="7">
        <v>402119</v>
      </c>
      <c r="AN988" s="7">
        <v>0</v>
      </c>
      <c r="AO988" s="7">
        <v>0</v>
      </c>
      <c r="AP988" s="7">
        <v>9946607</v>
      </c>
      <c r="AQ988" s="7">
        <v>433633</v>
      </c>
      <c r="AR988" s="7">
        <v>7831953</v>
      </c>
      <c r="AS988" s="7">
        <v>252585</v>
      </c>
      <c r="AT988" s="7">
        <v>1152549</v>
      </c>
      <c r="AU988" s="7">
        <v>0</v>
      </c>
      <c r="AV988" s="7">
        <v>715930</v>
      </c>
      <c r="AW988" s="7">
        <v>0</v>
      </c>
      <c r="AX988" s="7">
        <v>0</v>
      </c>
      <c r="AY988" s="7">
        <v>11739043</v>
      </c>
      <c r="AZ988" s="7">
        <v>178416</v>
      </c>
      <c r="BA988" s="7">
        <v>0</v>
      </c>
      <c r="BB988" s="7">
        <v>0</v>
      </c>
      <c r="BC988" s="7">
        <v>0</v>
      </c>
      <c r="BD988" s="7">
        <v>0</v>
      </c>
      <c r="BE988" s="7">
        <v>0</v>
      </c>
      <c r="BF988" s="7">
        <v>0</v>
      </c>
      <c r="BG988" s="7">
        <v>486990.54218617064</v>
      </c>
      <c r="BH988" s="7">
        <v>5431</v>
      </c>
      <c r="BI988" s="7">
        <v>193059</v>
      </c>
      <c r="BJ988" s="7">
        <v>2657079.2625000002</v>
      </c>
      <c r="BK988" s="7">
        <v>613117.75</v>
      </c>
      <c r="BL988" s="7">
        <v>146779.62666666668</v>
      </c>
      <c r="BM988" s="7">
        <v>7882286.7966666669</v>
      </c>
      <c r="BN988" s="130">
        <v>1.1080000000000001</v>
      </c>
      <c r="BO988" s="131">
        <v>2.2660399999999999E-4</v>
      </c>
      <c r="BP988" s="161">
        <v>5741.9735378159294</v>
      </c>
      <c r="BQ988" s="162">
        <v>12639725</v>
      </c>
      <c r="BR988" s="161">
        <v>313179</v>
      </c>
      <c r="BS988" s="163">
        <v>0</v>
      </c>
      <c r="BT988" s="163">
        <v>1278163.4499999993</v>
      </c>
      <c r="BU988" s="161">
        <v>18547671.379999999</v>
      </c>
      <c r="BV988" s="161">
        <v>173251.7</v>
      </c>
      <c r="BW988" s="165">
        <v>4962731.9099999992</v>
      </c>
      <c r="BX988" s="161">
        <v>313179</v>
      </c>
    </row>
    <row r="989" spans="1:76" ht="14.45" x14ac:dyDescent="0.3">
      <c r="A989" s="164" t="s">
        <v>31</v>
      </c>
      <c r="B989" s="6" t="s">
        <v>97</v>
      </c>
      <c r="C989" s="6" t="s">
        <v>42</v>
      </c>
      <c r="D989" s="6" t="s">
        <v>39</v>
      </c>
      <c r="E989" s="6" t="s">
        <v>40</v>
      </c>
      <c r="F989" s="24" t="str">
        <f>+Tabela1[[#This Row],[WK]]&amp;Tabela1[[#This Row],[PK]]&amp;Tabela1[[#This Row],[GK]]</f>
        <v>140504</v>
      </c>
      <c r="G989" s="6" t="s">
        <v>961</v>
      </c>
      <c r="H989" s="7">
        <v>2660177307.3317776</v>
      </c>
      <c r="I989" s="8">
        <v>1.371</v>
      </c>
      <c r="J989" s="7">
        <v>3647103088.3499999</v>
      </c>
      <c r="K989" s="8">
        <v>7.0000000000000007E-2</v>
      </c>
      <c r="L989" s="7">
        <v>255297216.18450001</v>
      </c>
      <c r="M989" s="7">
        <v>113133369.18450001</v>
      </c>
      <c r="N989" s="9">
        <v>0.79579563701944567</v>
      </c>
      <c r="O989" s="7">
        <v>650426489</v>
      </c>
      <c r="P989" s="8">
        <v>1.2949999999999999</v>
      </c>
      <c r="Q989" s="7">
        <v>842302303</v>
      </c>
      <c r="R989" s="8">
        <v>1.6E-2</v>
      </c>
      <c r="S989" s="7">
        <v>13476836.848000001</v>
      </c>
      <c r="T989" s="7">
        <v>4789264.8480000012</v>
      </c>
      <c r="U989" s="9">
        <v>0.55127771579907492</v>
      </c>
      <c r="V989" s="7">
        <v>117922634.03250003</v>
      </c>
      <c r="W989" s="9">
        <v>0.78171378707746875</v>
      </c>
      <c r="X989" s="7">
        <v>163990673.27207831</v>
      </c>
      <c r="Y989" s="7">
        <v>0</v>
      </c>
      <c r="Z989" s="7">
        <v>281314.76999999996</v>
      </c>
      <c r="AA989" s="7">
        <v>10161106.502078308</v>
      </c>
      <c r="AB989" s="7">
        <v>137918948</v>
      </c>
      <c r="AC989" s="7">
        <v>15629304</v>
      </c>
      <c r="AD989" s="7">
        <v>46068039.239578292</v>
      </c>
      <c r="AE989" s="7">
        <v>-41332695.84354791</v>
      </c>
      <c r="AF989" s="7">
        <v>255297216.18450001</v>
      </c>
      <c r="AG989" s="7">
        <v>13476836.848000001</v>
      </c>
      <c r="AH989" s="7">
        <v>4735343.3960303813</v>
      </c>
      <c r="AI989" s="7">
        <v>118697582</v>
      </c>
      <c r="AJ989" s="7">
        <v>8720056</v>
      </c>
      <c r="AK989" s="7">
        <v>0</v>
      </c>
      <c r="AL989" s="7">
        <v>244795</v>
      </c>
      <c r="AM989" s="7">
        <v>2982167</v>
      </c>
      <c r="AN989" s="7">
        <v>0</v>
      </c>
      <c r="AO989" s="7">
        <v>-11118264</v>
      </c>
      <c r="AP989" s="7">
        <v>110785124</v>
      </c>
      <c r="AQ989" s="7">
        <v>8883505</v>
      </c>
      <c r="AR989" s="7">
        <v>142163847</v>
      </c>
      <c r="AS989" s="7">
        <v>8687572</v>
      </c>
      <c r="AT989" s="7">
        <v>0</v>
      </c>
      <c r="AU989" s="7">
        <v>168023</v>
      </c>
      <c r="AV989" s="7">
        <v>2576140</v>
      </c>
      <c r="AW989" s="7">
        <v>0</v>
      </c>
      <c r="AX989" s="7">
        <v>-14501736</v>
      </c>
      <c r="AY989" s="7">
        <v>123259860</v>
      </c>
      <c r="AZ989" s="7">
        <v>3733752</v>
      </c>
      <c r="BA989" s="7">
        <v>281314.76999999996</v>
      </c>
      <c r="BB989" s="7">
        <v>0</v>
      </c>
      <c r="BC989" s="7">
        <v>0</v>
      </c>
      <c r="BD989" s="7">
        <v>3024.89</v>
      </c>
      <c r="BE989" s="7">
        <v>0</v>
      </c>
      <c r="BF989" s="7">
        <v>0</v>
      </c>
      <c r="BG989" s="7">
        <v>4972397.5020783078</v>
      </c>
      <c r="BH989" s="7">
        <v>55453</v>
      </c>
      <c r="BI989" s="7">
        <v>5188709</v>
      </c>
      <c r="BJ989" s="7">
        <v>71412407.050000012</v>
      </c>
      <c r="BK989" s="7">
        <v>61751395.903333336</v>
      </c>
      <c r="BL989" s="7">
        <v>8586750.9299999997</v>
      </c>
      <c r="BM989" s="7">
        <v>21470542.726666674</v>
      </c>
      <c r="BN989" s="130">
        <v>1.5389999999999999</v>
      </c>
      <c r="BO989" s="131">
        <v>2.566076E-3</v>
      </c>
      <c r="BP989" s="161">
        <v>65027.675225092964</v>
      </c>
      <c r="BQ989" s="162">
        <v>137918948</v>
      </c>
      <c r="BR989" s="161">
        <v>4713925</v>
      </c>
      <c r="BS989" s="163">
        <v>0</v>
      </c>
      <c r="BT989" s="163">
        <v>2291986.1700000167</v>
      </c>
      <c r="BU989" s="161">
        <v>255297216.18000001</v>
      </c>
      <c r="BV989" s="161">
        <v>13476836.85</v>
      </c>
      <c r="BW989" s="165">
        <v>7027329.5700000171</v>
      </c>
      <c r="BX989" s="161">
        <v>4713925</v>
      </c>
    </row>
    <row r="990" spans="1:76" ht="14.45" x14ac:dyDescent="0.3">
      <c r="A990" s="164" t="s">
        <v>31</v>
      </c>
      <c r="B990" s="6" t="s">
        <v>97</v>
      </c>
      <c r="C990" s="6" t="s">
        <v>42</v>
      </c>
      <c r="D990" s="6" t="s">
        <v>42</v>
      </c>
      <c r="E990" s="6" t="s">
        <v>36</v>
      </c>
      <c r="F990" s="24" t="str">
        <f>+Tabela1[[#This Row],[WK]]&amp;Tabela1[[#This Row],[PK]]&amp;Tabela1[[#This Row],[GK]]</f>
        <v>140505</v>
      </c>
      <c r="G990" s="6" t="s">
        <v>962</v>
      </c>
      <c r="H990" s="7">
        <v>551673956.05180228</v>
      </c>
      <c r="I990" s="8">
        <v>1.371</v>
      </c>
      <c r="J990" s="7">
        <v>756344993.75</v>
      </c>
      <c r="K990" s="8">
        <v>7.0000000000000007E-2</v>
      </c>
      <c r="L990" s="7">
        <v>52944149.562500007</v>
      </c>
      <c r="M990" s="7">
        <v>26956756.562500007</v>
      </c>
      <c r="N990" s="9">
        <v>1.0373013007691847</v>
      </c>
      <c r="O990" s="7">
        <v>52778646</v>
      </c>
      <c r="P990" s="8">
        <v>1.2949999999999999</v>
      </c>
      <c r="Q990" s="7">
        <v>68348347</v>
      </c>
      <c r="R990" s="8">
        <v>1.6E-2</v>
      </c>
      <c r="S990" s="7">
        <v>1093573.5519999999</v>
      </c>
      <c r="T990" s="7">
        <v>159595.55199999991</v>
      </c>
      <c r="U990" s="9">
        <v>0.17087720695776551</v>
      </c>
      <c r="V990" s="7">
        <v>27116352.114500009</v>
      </c>
      <c r="W990" s="9">
        <v>1.0072426145941829</v>
      </c>
      <c r="X990" s="7">
        <v>42417524.141597606</v>
      </c>
      <c r="Y990" s="7">
        <v>0</v>
      </c>
      <c r="Z990" s="7">
        <v>213259.23</v>
      </c>
      <c r="AA990" s="7">
        <v>2323087.9115976081</v>
      </c>
      <c r="AB990" s="7">
        <v>34219941</v>
      </c>
      <c r="AC990" s="7">
        <v>5661236</v>
      </c>
      <c r="AD990" s="7">
        <v>15301172.0270976</v>
      </c>
      <c r="AE990" s="7">
        <v>-14318605.029303361</v>
      </c>
      <c r="AF990" s="7">
        <v>52944149.562500007</v>
      </c>
      <c r="AG990" s="7">
        <v>1093573.5519999999</v>
      </c>
      <c r="AH990" s="7">
        <v>982566.99779423885</v>
      </c>
      <c r="AI990" s="7">
        <v>21697786</v>
      </c>
      <c r="AJ990" s="7">
        <v>1057089</v>
      </c>
      <c r="AK990" s="7">
        <v>0</v>
      </c>
      <c r="AL990" s="7">
        <v>0</v>
      </c>
      <c r="AM990" s="7">
        <v>869801</v>
      </c>
      <c r="AN990" s="7">
        <v>0</v>
      </c>
      <c r="AO990" s="7">
        <v>-4414380</v>
      </c>
      <c r="AP990" s="7">
        <v>27215944</v>
      </c>
      <c r="AQ990" s="7">
        <v>1969250</v>
      </c>
      <c r="AR990" s="7">
        <v>25987393</v>
      </c>
      <c r="AS990" s="7">
        <v>933978</v>
      </c>
      <c r="AT990" s="7">
        <v>0</v>
      </c>
      <c r="AU990" s="7">
        <v>0</v>
      </c>
      <c r="AV990" s="7">
        <v>819610</v>
      </c>
      <c r="AW990" s="7">
        <v>0</v>
      </c>
      <c r="AX990" s="7">
        <v>-4948203</v>
      </c>
      <c r="AY990" s="7">
        <v>29845312</v>
      </c>
      <c r="AZ990" s="7">
        <v>856395</v>
      </c>
      <c r="BA990" s="7">
        <v>213259.23</v>
      </c>
      <c r="BB990" s="7">
        <v>0</v>
      </c>
      <c r="BC990" s="7">
        <v>0</v>
      </c>
      <c r="BD990" s="7">
        <v>2293.11</v>
      </c>
      <c r="BE990" s="7">
        <v>0</v>
      </c>
      <c r="BF990" s="7">
        <v>0</v>
      </c>
      <c r="BG990" s="7">
        <v>1210885.9115976081</v>
      </c>
      <c r="BH990" s="7">
        <v>13504</v>
      </c>
      <c r="BI990" s="7">
        <v>1112202</v>
      </c>
      <c r="BJ990" s="7">
        <v>15307351.953333331</v>
      </c>
      <c r="BK990" s="7">
        <v>12602009.186666664</v>
      </c>
      <c r="BL990" s="7">
        <v>3559773.57</v>
      </c>
      <c r="BM990" s="7">
        <v>3701823.9266666677</v>
      </c>
      <c r="BN990" s="130">
        <v>1.66</v>
      </c>
      <c r="BO990" s="131">
        <v>6.0442809999999999E-4</v>
      </c>
      <c r="BP990" s="161">
        <v>15316.932024816877</v>
      </c>
      <c r="BQ990" s="162">
        <v>34219941</v>
      </c>
      <c r="BR990" s="161">
        <v>981050</v>
      </c>
      <c r="BS990" s="163">
        <v>0</v>
      </c>
      <c r="BT990" s="163">
        <v>2455244.6499999985</v>
      </c>
      <c r="BU990" s="161">
        <v>52944149.560000002</v>
      </c>
      <c r="BV990" s="161">
        <v>1093573.55</v>
      </c>
      <c r="BW990" s="165">
        <v>3437811.6499999985</v>
      </c>
      <c r="BX990" s="161">
        <v>981050</v>
      </c>
    </row>
    <row r="991" spans="1:76" ht="14.45" x14ac:dyDescent="0.3">
      <c r="A991" s="164" t="s">
        <v>31</v>
      </c>
      <c r="B991" s="6" t="s">
        <v>97</v>
      </c>
      <c r="C991" s="6" t="s">
        <v>42</v>
      </c>
      <c r="D991" s="6" t="s">
        <v>44</v>
      </c>
      <c r="E991" s="6" t="s">
        <v>36</v>
      </c>
      <c r="F991" s="24" t="str">
        <f>+Tabela1[[#This Row],[WK]]&amp;Tabela1[[#This Row],[PK]]&amp;Tabela1[[#This Row],[GK]]</f>
        <v>140506</v>
      </c>
      <c r="G991" s="6" t="s">
        <v>963</v>
      </c>
      <c r="H991" s="7">
        <v>496588646.75580007</v>
      </c>
      <c r="I991" s="8">
        <v>1.371</v>
      </c>
      <c r="J991" s="7">
        <v>680823034.68999994</v>
      </c>
      <c r="K991" s="8">
        <v>7.0000000000000007E-2</v>
      </c>
      <c r="L991" s="7">
        <v>47657612.428300001</v>
      </c>
      <c r="M991" s="7">
        <v>18563101.428300001</v>
      </c>
      <c r="N991" s="9">
        <v>0.63802761381004136</v>
      </c>
      <c r="O991" s="7">
        <v>177648749</v>
      </c>
      <c r="P991" s="8">
        <v>1.2949999999999999</v>
      </c>
      <c r="Q991" s="7">
        <v>230055130</v>
      </c>
      <c r="R991" s="8">
        <v>1.6E-2</v>
      </c>
      <c r="S991" s="7">
        <v>3680882.08</v>
      </c>
      <c r="T991" s="7">
        <v>254698.08000000007</v>
      </c>
      <c r="U991" s="9">
        <v>7.4338704517912663E-2</v>
      </c>
      <c r="V991" s="7">
        <v>18817799.508299999</v>
      </c>
      <c r="W991" s="9">
        <v>0.57864075501153955</v>
      </c>
      <c r="X991" s="7">
        <v>28877491.230005547</v>
      </c>
      <c r="Y991" s="7">
        <v>0</v>
      </c>
      <c r="Z991" s="7">
        <v>107517.61</v>
      </c>
      <c r="AA991" s="7">
        <v>2100081.6200055461</v>
      </c>
      <c r="AB991" s="7">
        <v>21399327</v>
      </c>
      <c r="AC991" s="7">
        <v>5270565</v>
      </c>
      <c r="AD991" s="7">
        <v>10059691.721705547</v>
      </c>
      <c r="AE991" s="7">
        <v>-4822351.970687327</v>
      </c>
      <c r="AF991" s="7">
        <v>47657612.428300001</v>
      </c>
      <c r="AG991" s="7">
        <v>3680882.08</v>
      </c>
      <c r="AH991" s="7">
        <v>5237339.7510182196</v>
      </c>
      <c r="AI991" s="7">
        <v>24292028</v>
      </c>
      <c r="AJ991" s="7">
        <v>3319308</v>
      </c>
      <c r="AK991" s="7">
        <v>0</v>
      </c>
      <c r="AL991" s="7">
        <v>0</v>
      </c>
      <c r="AM991" s="7">
        <v>1041953</v>
      </c>
      <c r="AN991" s="7">
        <v>0</v>
      </c>
      <c r="AO991" s="7">
        <v>-237452</v>
      </c>
      <c r="AP991" s="7">
        <v>18049412</v>
      </c>
      <c r="AQ991" s="7">
        <v>1336703</v>
      </c>
      <c r="AR991" s="7">
        <v>29094511</v>
      </c>
      <c r="AS991" s="7">
        <v>3426184</v>
      </c>
      <c r="AT991" s="7">
        <v>720820</v>
      </c>
      <c r="AU991" s="7">
        <v>0</v>
      </c>
      <c r="AV991" s="7">
        <v>1185284</v>
      </c>
      <c r="AW991" s="7">
        <v>0</v>
      </c>
      <c r="AX991" s="7">
        <v>0</v>
      </c>
      <c r="AY991" s="7">
        <v>20108751</v>
      </c>
      <c r="AZ991" s="7">
        <v>570930</v>
      </c>
      <c r="BA991" s="7">
        <v>107517.61</v>
      </c>
      <c r="BB991" s="7">
        <v>0</v>
      </c>
      <c r="BC991" s="7">
        <v>346.57</v>
      </c>
      <c r="BD991" s="7">
        <v>0.87</v>
      </c>
      <c r="BE991" s="7">
        <v>0</v>
      </c>
      <c r="BF991" s="7">
        <v>0</v>
      </c>
      <c r="BG991" s="7">
        <v>994963.62000554602</v>
      </c>
      <c r="BH991" s="7">
        <v>11096</v>
      </c>
      <c r="BI991" s="7">
        <v>1105118</v>
      </c>
      <c r="BJ991" s="7">
        <v>15209830.466666665</v>
      </c>
      <c r="BK991" s="7">
        <v>11425783.119999997</v>
      </c>
      <c r="BL991" s="7">
        <v>3559515.86</v>
      </c>
      <c r="BM991" s="7">
        <v>8017157.6666666679</v>
      </c>
      <c r="BN991" s="130">
        <v>1.43</v>
      </c>
      <c r="BO991" s="131">
        <v>4.3189429999999999E-4</v>
      </c>
      <c r="BP991" s="161">
        <v>10944.667804524908</v>
      </c>
      <c r="BQ991" s="162">
        <v>21399327</v>
      </c>
      <c r="BR991" s="161">
        <v>909197</v>
      </c>
      <c r="BS991" s="163">
        <v>0</v>
      </c>
      <c r="BT991" s="163">
        <v>2439842.7406817824</v>
      </c>
      <c r="BU991" s="161">
        <v>47657612.43</v>
      </c>
      <c r="BV991" s="161">
        <v>3680882.08</v>
      </c>
      <c r="BW991" s="165">
        <v>7677182.4906817824</v>
      </c>
      <c r="BX991" s="161">
        <v>909197</v>
      </c>
    </row>
    <row r="992" spans="1:76" ht="14.45" x14ac:dyDescent="0.3">
      <c r="A992" s="164" t="s">
        <v>31</v>
      </c>
      <c r="B992" s="6" t="s">
        <v>97</v>
      </c>
      <c r="C992" s="6" t="s">
        <v>44</v>
      </c>
      <c r="D992" s="6" t="s">
        <v>33</v>
      </c>
      <c r="E992" s="6" t="s">
        <v>36</v>
      </c>
      <c r="F992" s="24" t="str">
        <f>+Tabela1[[#This Row],[WK]]&amp;Tabela1[[#This Row],[PK]]&amp;Tabela1[[#This Row],[GK]]</f>
        <v>140601</v>
      </c>
      <c r="G992" s="6" t="s">
        <v>964</v>
      </c>
      <c r="H992" s="7">
        <v>173838727.11379942</v>
      </c>
      <c r="I992" s="8">
        <v>1.371</v>
      </c>
      <c r="J992" s="7">
        <v>238332894.88</v>
      </c>
      <c r="K992" s="8">
        <v>7.0000000000000007E-2</v>
      </c>
      <c r="L992" s="7">
        <v>16683302.641600002</v>
      </c>
      <c r="M992" s="7">
        <v>9959238.6416000016</v>
      </c>
      <c r="N992" s="9">
        <v>1.4811338264478151</v>
      </c>
      <c r="O992" s="7">
        <v>11383107</v>
      </c>
      <c r="P992" s="8">
        <v>1.2949999999999999</v>
      </c>
      <c r="Q992" s="7">
        <v>14741124</v>
      </c>
      <c r="R992" s="8">
        <v>1.6E-2</v>
      </c>
      <c r="S992" s="7">
        <v>235857.984</v>
      </c>
      <c r="T992" s="7">
        <v>-442666.016</v>
      </c>
      <c r="U992" s="9">
        <v>-0.6523955173287902</v>
      </c>
      <c r="V992" s="7">
        <v>9516572.6256000027</v>
      </c>
      <c r="W992" s="9">
        <v>1.2855737244325907</v>
      </c>
      <c r="X992" s="7">
        <v>14704731.105816014</v>
      </c>
      <c r="Y992" s="7">
        <v>0</v>
      </c>
      <c r="Z992" s="7">
        <v>218776.91999999998</v>
      </c>
      <c r="AA992" s="7">
        <v>909548.18581601407</v>
      </c>
      <c r="AB992" s="7">
        <v>13145559</v>
      </c>
      <c r="AC992" s="7">
        <v>430847</v>
      </c>
      <c r="AD992" s="7">
        <v>5188158.4802160123</v>
      </c>
      <c r="AE992" s="7">
        <v>0</v>
      </c>
      <c r="AF992" s="7">
        <v>16683302.641600002</v>
      </c>
      <c r="AG992" s="7">
        <v>235857.984</v>
      </c>
      <c r="AH992" s="7">
        <v>5188158.4802160123</v>
      </c>
      <c r="AI992" s="7">
        <v>5614157</v>
      </c>
      <c r="AJ992" s="7">
        <v>871949</v>
      </c>
      <c r="AK992" s="7">
        <v>1501044</v>
      </c>
      <c r="AL992" s="7">
        <v>0</v>
      </c>
      <c r="AM992" s="7">
        <v>233761</v>
      </c>
      <c r="AN992" s="7">
        <v>0</v>
      </c>
      <c r="AO992" s="7">
        <v>0</v>
      </c>
      <c r="AP992" s="7">
        <v>10951937</v>
      </c>
      <c r="AQ992" s="7">
        <v>835439</v>
      </c>
      <c r="AR992" s="7">
        <v>6724064</v>
      </c>
      <c r="AS992" s="7">
        <v>678524</v>
      </c>
      <c r="AT992" s="7">
        <v>1712205</v>
      </c>
      <c r="AU992" s="7">
        <v>0</v>
      </c>
      <c r="AV992" s="7">
        <v>416378</v>
      </c>
      <c r="AW992" s="7">
        <v>0</v>
      </c>
      <c r="AX992" s="7">
        <v>0</v>
      </c>
      <c r="AY992" s="7">
        <v>11761021</v>
      </c>
      <c r="AZ992" s="7">
        <v>360075</v>
      </c>
      <c r="BA992" s="7">
        <v>218776.91999999998</v>
      </c>
      <c r="BB992" s="7">
        <v>0</v>
      </c>
      <c r="BC992" s="7">
        <v>332.19</v>
      </c>
      <c r="BD992" s="7">
        <v>1245.1400000000001</v>
      </c>
      <c r="BE992" s="7">
        <v>0</v>
      </c>
      <c r="BF992" s="7">
        <v>0</v>
      </c>
      <c r="BG992" s="7">
        <v>553704.18581601407</v>
      </c>
      <c r="BH992" s="7">
        <v>6175</v>
      </c>
      <c r="BI992" s="7">
        <v>355844</v>
      </c>
      <c r="BJ992" s="7">
        <v>4897469.9116666671</v>
      </c>
      <c r="BK992" s="7">
        <v>4056172.496666668</v>
      </c>
      <c r="BL992" s="7">
        <v>621514.98333333328</v>
      </c>
      <c r="BM992" s="7">
        <v>2122159.6933333334</v>
      </c>
      <c r="BN992" s="130">
        <v>1.101</v>
      </c>
      <c r="BO992" s="131">
        <v>2.5525729999999999E-4</v>
      </c>
      <c r="BP992" s="161">
        <v>6468.3496988987599</v>
      </c>
      <c r="BQ992" s="162">
        <v>13145559</v>
      </c>
      <c r="BR992" s="161">
        <v>236168</v>
      </c>
      <c r="BS992" s="163">
        <v>0</v>
      </c>
      <c r="BT992" s="163">
        <v>1781115.6499999985</v>
      </c>
      <c r="BU992" s="161">
        <v>16683302.640000001</v>
      </c>
      <c r="BV992" s="161">
        <v>235857.98</v>
      </c>
      <c r="BW992" s="165">
        <v>6969274.129999999</v>
      </c>
      <c r="BX992" s="161">
        <v>236168</v>
      </c>
    </row>
    <row r="993" spans="1:76" ht="14.45" x14ac:dyDescent="0.3">
      <c r="A993" s="164" t="s">
        <v>31</v>
      </c>
      <c r="B993" s="6" t="s">
        <v>97</v>
      </c>
      <c r="C993" s="6" t="s">
        <v>44</v>
      </c>
      <c r="D993" s="6" t="s">
        <v>32</v>
      </c>
      <c r="E993" s="6" t="s">
        <v>36</v>
      </c>
      <c r="F993" s="24" t="str">
        <f>+Tabela1[[#This Row],[WK]]&amp;Tabela1[[#This Row],[PK]]&amp;Tabela1[[#This Row],[GK]]</f>
        <v>140602</v>
      </c>
      <c r="G993" s="6" t="s">
        <v>965</v>
      </c>
      <c r="H993" s="7">
        <v>157677131.75039941</v>
      </c>
      <c r="I993" s="8">
        <v>1.371</v>
      </c>
      <c r="J993" s="7">
        <v>216175347.63</v>
      </c>
      <c r="K993" s="8">
        <v>7.0000000000000007E-2</v>
      </c>
      <c r="L993" s="7">
        <v>15132274.334100001</v>
      </c>
      <c r="M993" s="7">
        <v>8672410.3341000006</v>
      </c>
      <c r="N993" s="9">
        <v>1.3425066431893924</v>
      </c>
      <c r="O993" s="7">
        <v>167730636</v>
      </c>
      <c r="P993" s="8">
        <v>1.2949999999999999</v>
      </c>
      <c r="Q993" s="7">
        <v>217211174</v>
      </c>
      <c r="R993" s="8">
        <v>1.6E-2</v>
      </c>
      <c r="S993" s="7">
        <v>3475378.784</v>
      </c>
      <c r="T993" s="7">
        <v>1378401.784</v>
      </c>
      <c r="U993" s="9">
        <v>0.65732804127083888</v>
      </c>
      <c r="V993" s="7">
        <v>10050812.118100002</v>
      </c>
      <c r="W993" s="9">
        <v>1.1745937686700036</v>
      </c>
      <c r="X993" s="7">
        <v>18360075.132094316</v>
      </c>
      <c r="Y993" s="7">
        <v>930520</v>
      </c>
      <c r="Z993" s="7">
        <v>603.57000000000005</v>
      </c>
      <c r="AA993" s="7">
        <v>811361.5620943188</v>
      </c>
      <c r="AB993" s="7">
        <v>13200535</v>
      </c>
      <c r="AC993" s="7">
        <v>3417055</v>
      </c>
      <c r="AD993" s="7">
        <v>8309263.0139943175</v>
      </c>
      <c r="AE993" s="7">
        <v>0</v>
      </c>
      <c r="AF993" s="7">
        <v>15132274.334100001</v>
      </c>
      <c r="AG993" s="7">
        <v>3475378.784</v>
      </c>
      <c r="AH993" s="7">
        <v>8309263.0139943175</v>
      </c>
      <c r="AI993" s="7">
        <v>5393567</v>
      </c>
      <c r="AJ993" s="7">
        <v>1430389</v>
      </c>
      <c r="AK993" s="7">
        <v>4340054</v>
      </c>
      <c r="AL993" s="7">
        <v>0</v>
      </c>
      <c r="AM993" s="7">
        <v>361201</v>
      </c>
      <c r="AN993" s="7">
        <v>0</v>
      </c>
      <c r="AO993" s="7">
        <v>0</v>
      </c>
      <c r="AP993" s="7">
        <v>10843183</v>
      </c>
      <c r="AQ993" s="7">
        <v>572873</v>
      </c>
      <c r="AR993" s="7">
        <v>6459864</v>
      </c>
      <c r="AS993" s="7">
        <v>2096977</v>
      </c>
      <c r="AT993" s="7">
        <v>4454041</v>
      </c>
      <c r="AU993" s="7">
        <v>0</v>
      </c>
      <c r="AV993" s="7">
        <v>381111</v>
      </c>
      <c r="AW993" s="7">
        <v>0</v>
      </c>
      <c r="AX993" s="7">
        <v>0</v>
      </c>
      <c r="AY993" s="7">
        <v>12627067</v>
      </c>
      <c r="AZ993" s="7">
        <v>256270</v>
      </c>
      <c r="BA993" s="7">
        <v>603.57000000000005</v>
      </c>
      <c r="BB993" s="7">
        <v>0</v>
      </c>
      <c r="BC993" s="7">
        <v>0</v>
      </c>
      <c r="BD993" s="7">
        <v>6.49</v>
      </c>
      <c r="BE993" s="7">
        <v>0</v>
      </c>
      <c r="BF993" s="7">
        <v>0</v>
      </c>
      <c r="BG993" s="7">
        <v>630729.5620943188</v>
      </c>
      <c r="BH993" s="7">
        <v>7034</v>
      </c>
      <c r="BI993" s="7">
        <v>180632</v>
      </c>
      <c r="BJ993" s="7">
        <v>2486107.5741666667</v>
      </c>
      <c r="BK993" s="7">
        <v>1772824.15</v>
      </c>
      <c r="BL993" s="7">
        <v>96950.04</v>
      </c>
      <c r="BM993" s="7">
        <v>2659233.6166666667</v>
      </c>
      <c r="BN993" s="130">
        <v>0.95899999999999996</v>
      </c>
      <c r="BO993" s="131">
        <v>2.486675E-4</v>
      </c>
      <c r="BP993" s="161">
        <v>6301.263171487145</v>
      </c>
      <c r="BQ993" s="162">
        <v>13200535</v>
      </c>
      <c r="BR993" s="161">
        <v>375082</v>
      </c>
      <c r="BS993" s="163">
        <v>0</v>
      </c>
      <c r="BT993" s="163">
        <v>1733495.8679056801</v>
      </c>
      <c r="BU993" s="161">
        <v>15132274.33</v>
      </c>
      <c r="BV993" s="161">
        <v>3475378.78</v>
      </c>
      <c r="BW993" s="165">
        <v>10042758.87790568</v>
      </c>
      <c r="BX993" s="161">
        <v>375082</v>
      </c>
    </row>
    <row r="994" spans="1:76" ht="14.45" x14ac:dyDescent="0.3">
      <c r="A994" s="164" t="s">
        <v>31</v>
      </c>
      <c r="B994" s="6" t="s">
        <v>97</v>
      </c>
      <c r="C994" s="6" t="s">
        <v>44</v>
      </c>
      <c r="D994" s="6" t="s">
        <v>37</v>
      </c>
      <c r="E994" s="6" t="s">
        <v>36</v>
      </c>
      <c r="F994" s="24" t="str">
        <f>+Tabela1[[#This Row],[WK]]&amp;Tabela1[[#This Row],[PK]]&amp;Tabela1[[#This Row],[GK]]</f>
        <v>140603</v>
      </c>
      <c r="G994" s="6" t="s">
        <v>966</v>
      </c>
      <c r="H994" s="7">
        <v>382350864.52499908</v>
      </c>
      <c r="I994" s="8">
        <v>1.371</v>
      </c>
      <c r="J994" s="7">
        <v>524203035.26999998</v>
      </c>
      <c r="K994" s="8">
        <v>7.0000000000000007E-2</v>
      </c>
      <c r="L994" s="7">
        <v>36694212.468900003</v>
      </c>
      <c r="M994" s="7">
        <v>18808082.468900003</v>
      </c>
      <c r="N994" s="9">
        <v>1.0515456652109765</v>
      </c>
      <c r="O994" s="7">
        <v>14867405</v>
      </c>
      <c r="P994" s="8">
        <v>1.2949999999999999</v>
      </c>
      <c r="Q994" s="7">
        <v>19253289</v>
      </c>
      <c r="R994" s="8">
        <v>1.6E-2</v>
      </c>
      <c r="S994" s="7">
        <v>308052.62400000001</v>
      </c>
      <c r="T994" s="7">
        <v>-3331.3759999999893</v>
      </c>
      <c r="U994" s="9">
        <v>-1.0698610076304464E-2</v>
      </c>
      <c r="V994" s="7">
        <v>18804751.092900001</v>
      </c>
      <c r="W994" s="9">
        <v>1.0333692334513385</v>
      </c>
      <c r="X994" s="7">
        <v>28234712.171326008</v>
      </c>
      <c r="Y994" s="7">
        <v>3041582</v>
      </c>
      <c r="Z994" s="7">
        <v>4.6500000000000004</v>
      </c>
      <c r="AA994" s="7">
        <v>1345692.5213260078</v>
      </c>
      <c r="AB994" s="7">
        <v>23400296</v>
      </c>
      <c r="AC994" s="7">
        <v>447137</v>
      </c>
      <c r="AD994" s="7">
        <v>9429961.0784260053</v>
      </c>
      <c r="AE994" s="7">
        <v>0</v>
      </c>
      <c r="AF994" s="7">
        <v>36694212.468900003</v>
      </c>
      <c r="AG994" s="7">
        <v>308052.62400000001</v>
      </c>
      <c r="AH994" s="7">
        <v>9429961.0784260053</v>
      </c>
      <c r="AI994" s="7">
        <v>14933758</v>
      </c>
      <c r="AJ994" s="7">
        <v>232910</v>
      </c>
      <c r="AK994" s="7">
        <v>3380762</v>
      </c>
      <c r="AL994" s="7">
        <v>0</v>
      </c>
      <c r="AM994" s="7">
        <v>505298</v>
      </c>
      <c r="AN994" s="7">
        <v>0</v>
      </c>
      <c r="AO994" s="7">
        <v>0</v>
      </c>
      <c r="AP994" s="7">
        <v>20224331</v>
      </c>
      <c r="AQ994" s="7">
        <v>1137789</v>
      </c>
      <c r="AR994" s="7">
        <v>17886130</v>
      </c>
      <c r="AS994" s="7">
        <v>311384</v>
      </c>
      <c r="AT994" s="7">
        <v>3618817</v>
      </c>
      <c r="AU994" s="7">
        <v>0</v>
      </c>
      <c r="AV994" s="7">
        <v>546746</v>
      </c>
      <c r="AW994" s="7">
        <v>0</v>
      </c>
      <c r="AX994" s="7">
        <v>0</v>
      </c>
      <c r="AY994" s="7">
        <v>22548367</v>
      </c>
      <c r="AZ994" s="7">
        <v>484966</v>
      </c>
      <c r="BA994" s="7">
        <v>4.6500000000000004</v>
      </c>
      <c r="BB994" s="7">
        <v>0</v>
      </c>
      <c r="BC994" s="7">
        <v>0</v>
      </c>
      <c r="BD994" s="7">
        <v>0.05</v>
      </c>
      <c r="BE994" s="7">
        <v>0</v>
      </c>
      <c r="BF994" s="7">
        <v>0</v>
      </c>
      <c r="BG994" s="7">
        <v>912737.52132600779</v>
      </c>
      <c r="BH994" s="7">
        <v>10179</v>
      </c>
      <c r="BI994" s="7">
        <v>432955</v>
      </c>
      <c r="BJ994" s="7">
        <v>5958763.4183333339</v>
      </c>
      <c r="BK994" s="7">
        <v>4068302.8400000008</v>
      </c>
      <c r="BL994" s="7">
        <v>2752896.44</v>
      </c>
      <c r="BM994" s="7">
        <v>2056049.4333333327</v>
      </c>
      <c r="BN994" s="130">
        <v>0.92400000000000004</v>
      </c>
      <c r="BO994" s="131">
        <v>4.3634179999999998E-4</v>
      </c>
      <c r="BP994" s="161">
        <v>11057.726353013008</v>
      </c>
      <c r="BQ994" s="162">
        <v>23400296</v>
      </c>
      <c r="BR994" s="161">
        <v>576091</v>
      </c>
      <c r="BS994" s="163">
        <v>0</v>
      </c>
      <c r="BT994" s="163">
        <v>2540274.828673996</v>
      </c>
      <c r="BU994" s="161">
        <v>36694212.469999999</v>
      </c>
      <c r="BV994" s="161">
        <v>308052.62</v>
      </c>
      <c r="BW994" s="165">
        <v>11970235.908673996</v>
      </c>
      <c r="BX994" s="161">
        <v>576091</v>
      </c>
    </row>
    <row r="995" spans="1:76" ht="14.45" x14ac:dyDescent="0.3">
      <c r="A995" s="164" t="s">
        <v>31</v>
      </c>
      <c r="B995" s="6" t="s">
        <v>97</v>
      </c>
      <c r="C995" s="6" t="s">
        <v>44</v>
      </c>
      <c r="D995" s="6" t="s">
        <v>39</v>
      </c>
      <c r="E995" s="6" t="s">
        <v>36</v>
      </c>
      <c r="F995" s="24" t="str">
        <f>+Tabela1[[#This Row],[WK]]&amp;Tabela1[[#This Row],[PK]]&amp;Tabela1[[#This Row],[GK]]</f>
        <v>140604</v>
      </c>
      <c r="G995" s="6" t="s">
        <v>967</v>
      </c>
      <c r="H995" s="7">
        <v>60047041.632800043</v>
      </c>
      <c r="I995" s="8">
        <v>1.371</v>
      </c>
      <c r="J995" s="7">
        <v>82324494.090000004</v>
      </c>
      <c r="K995" s="8">
        <v>7.0000000000000007E-2</v>
      </c>
      <c r="L995" s="7">
        <v>5762714.5863000005</v>
      </c>
      <c r="M995" s="7">
        <v>3316739.5863000005</v>
      </c>
      <c r="N995" s="9">
        <v>1.355998972311655</v>
      </c>
      <c r="O995" s="7">
        <v>849082</v>
      </c>
      <c r="P995" s="8">
        <v>1.2949999999999999</v>
      </c>
      <c r="Q995" s="7">
        <v>1099561</v>
      </c>
      <c r="R995" s="8">
        <v>1.6E-2</v>
      </c>
      <c r="S995" s="7">
        <v>17592.975999999999</v>
      </c>
      <c r="T995" s="7">
        <v>-39297.024000000005</v>
      </c>
      <c r="U995" s="9">
        <v>-0.69075450870100197</v>
      </c>
      <c r="V995" s="7">
        <v>3277442.5623000003</v>
      </c>
      <c r="W995" s="9">
        <v>1.3094763650057035</v>
      </c>
      <c r="X995" s="7">
        <v>12575769</v>
      </c>
      <c r="Y995" s="7">
        <v>4113031</v>
      </c>
      <c r="Z995" s="7">
        <v>0</v>
      </c>
      <c r="AA995" s="7">
        <v>529591</v>
      </c>
      <c r="AB995" s="7">
        <v>7933147</v>
      </c>
      <c r="AC995" s="7">
        <v>0</v>
      </c>
      <c r="AD995" s="7">
        <v>9298326.4376999997</v>
      </c>
      <c r="AE995" s="7">
        <v>0</v>
      </c>
      <c r="AF995" s="7">
        <v>5762714.5863000005</v>
      </c>
      <c r="AG995" s="7">
        <v>17592.975999999999</v>
      </c>
      <c r="AH995" s="7">
        <v>9298326.4376999997</v>
      </c>
      <c r="AI995" s="7">
        <v>2042230</v>
      </c>
      <c r="AJ995" s="7">
        <v>77617</v>
      </c>
      <c r="AK995" s="7">
        <v>2838800</v>
      </c>
      <c r="AL995" s="7">
        <v>0</v>
      </c>
      <c r="AM995" s="7">
        <v>323556</v>
      </c>
      <c r="AN995" s="7">
        <v>0</v>
      </c>
      <c r="AO995" s="7">
        <v>0</v>
      </c>
      <c r="AP995" s="7">
        <v>6268170</v>
      </c>
      <c r="AQ995" s="7">
        <v>342133</v>
      </c>
      <c r="AR995" s="7">
        <v>2445975</v>
      </c>
      <c r="AS995" s="7">
        <v>56890</v>
      </c>
      <c r="AT995" s="7">
        <v>3292394</v>
      </c>
      <c r="AU995" s="7">
        <v>0</v>
      </c>
      <c r="AV995" s="7">
        <v>865691</v>
      </c>
      <c r="AW995" s="7">
        <v>0</v>
      </c>
      <c r="AX995" s="7">
        <v>0</v>
      </c>
      <c r="AY995" s="7">
        <v>7262056</v>
      </c>
      <c r="AZ995" s="7">
        <v>142732</v>
      </c>
      <c r="BA995" s="7">
        <v>0</v>
      </c>
      <c r="BB995" s="7">
        <v>0</v>
      </c>
      <c r="BC995" s="7">
        <v>0</v>
      </c>
      <c r="BD995" s="7">
        <v>0</v>
      </c>
      <c r="BE995" s="7">
        <v>0</v>
      </c>
      <c r="BF995" s="7">
        <v>0</v>
      </c>
      <c r="BG995" s="7">
        <v>320594</v>
      </c>
      <c r="BH995" s="7">
        <v>2834</v>
      </c>
      <c r="BI995" s="7">
        <v>208997</v>
      </c>
      <c r="BJ995" s="7">
        <v>2876336.3275000006</v>
      </c>
      <c r="BK995" s="7">
        <v>1675788.0933333337</v>
      </c>
      <c r="BL995" s="7">
        <v>88224.2</v>
      </c>
      <c r="BM995" s="7">
        <v>4625744.5366666662</v>
      </c>
      <c r="BN995" s="130">
        <v>0.64500000000000002</v>
      </c>
      <c r="BO995" s="131">
        <v>1.143412E-4</v>
      </c>
      <c r="BP995" s="161">
        <v>2897.5004993056159</v>
      </c>
      <c r="BQ995" s="162">
        <v>7933147</v>
      </c>
      <c r="BR995" s="161">
        <v>154559</v>
      </c>
      <c r="BS995" s="163">
        <v>0</v>
      </c>
      <c r="BT995" s="163">
        <v>141663</v>
      </c>
      <c r="BU995" s="161">
        <v>5762714.5899999999</v>
      </c>
      <c r="BV995" s="161">
        <v>17592.98</v>
      </c>
      <c r="BW995" s="165">
        <v>9439989.4399999995</v>
      </c>
      <c r="BX995" s="161">
        <v>154559</v>
      </c>
    </row>
    <row r="996" spans="1:76" ht="14.45" x14ac:dyDescent="0.3">
      <c r="A996" s="164" t="s">
        <v>31</v>
      </c>
      <c r="B996" s="6" t="s">
        <v>97</v>
      </c>
      <c r="C996" s="6" t="s">
        <v>44</v>
      </c>
      <c r="D996" s="6" t="s">
        <v>42</v>
      </c>
      <c r="E996" s="6" t="s">
        <v>40</v>
      </c>
      <c r="F996" s="24" t="str">
        <f>+Tabela1[[#This Row],[WK]]&amp;Tabela1[[#This Row],[PK]]&amp;Tabela1[[#This Row],[GK]]</f>
        <v>140605</v>
      </c>
      <c r="G996" s="6" t="s">
        <v>968</v>
      </c>
      <c r="H996" s="7">
        <v>1078092019.8254054</v>
      </c>
      <c r="I996" s="8">
        <v>1.371</v>
      </c>
      <c r="J996" s="7">
        <v>1478064159.1800001</v>
      </c>
      <c r="K996" s="8">
        <v>7.0000000000000007E-2</v>
      </c>
      <c r="L996" s="7">
        <v>103464491.14260001</v>
      </c>
      <c r="M996" s="7">
        <v>52497693.142600015</v>
      </c>
      <c r="N996" s="9">
        <v>1.0300371065610208</v>
      </c>
      <c r="O996" s="7">
        <v>148496821</v>
      </c>
      <c r="P996" s="8">
        <v>1.2949999999999999</v>
      </c>
      <c r="Q996" s="7">
        <v>192303383</v>
      </c>
      <c r="R996" s="8">
        <v>1.6E-2</v>
      </c>
      <c r="S996" s="7">
        <v>3076854.128</v>
      </c>
      <c r="T996" s="7">
        <v>394767.12800000003</v>
      </c>
      <c r="U996" s="9">
        <v>0.14718654838564149</v>
      </c>
      <c r="V996" s="7">
        <v>52892460.270600021</v>
      </c>
      <c r="W996" s="9">
        <v>0.9859004575882615</v>
      </c>
      <c r="X996" s="7">
        <v>53397849.73930265</v>
      </c>
      <c r="Y996" s="7">
        <v>0</v>
      </c>
      <c r="Z996" s="7">
        <v>629940.46</v>
      </c>
      <c r="AA996" s="7">
        <v>4121576.2793026487</v>
      </c>
      <c r="AB996" s="7">
        <v>48646333</v>
      </c>
      <c r="AC996" s="7">
        <v>0</v>
      </c>
      <c r="AD996" s="7">
        <v>505389.46870263526</v>
      </c>
      <c r="AE996" s="7">
        <v>0</v>
      </c>
      <c r="AF996" s="7">
        <v>103464491.14260001</v>
      </c>
      <c r="AG996" s="7">
        <v>3076854.128</v>
      </c>
      <c r="AH996" s="7">
        <v>505389.46870263526</v>
      </c>
      <c r="AI996" s="7">
        <v>42553967</v>
      </c>
      <c r="AJ996" s="7">
        <v>3234364</v>
      </c>
      <c r="AK996" s="7">
        <v>0</v>
      </c>
      <c r="AL996" s="7">
        <v>115342</v>
      </c>
      <c r="AM996" s="7">
        <v>1157857</v>
      </c>
      <c r="AN996" s="7">
        <v>0</v>
      </c>
      <c r="AO996" s="7">
        <v>0</v>
      </c>
      <c r="AP996" s="7">
        <v>37083470</v>
      </c>
      <c r="AQ996" s="7">
        <v>3691846</v>
      </c>
      <c r="AR996" s="7">
        <v>50966798</v>
      </c>
      <c r="AS996" s="7">
        <v>2682087</v>
      </c>
      <c r="AT996" s="7">
        <v>0</v>
      </c>
      <c r="AU996" s="7">
        <v>166529</v>
      </c>
      <c r="AV996" s="7">
        <v>1268016</v>
      </c>
      <c r="AW996" s="7">
        <v>0</v>
      </c>
      <c r="AX996" s="7">
        <v>0</v>
      </c>
      <c r="AY996" s="7">
        <v>42747954</v>
      </c>
      <c r="AZ996" s="7">
        <v>1552216</v>
      </c>
      <c r="BA996" s="7">
        <v>629940.46</v>
      </c>
      <c r="BB996" s="7">
        <v>0</v>
      </c>
      <c r="BC996" s="7">
        <v>39.369999999999997</v>
      </c>
      <c r="BD996" s="7">
        <v>6642.32</v>
      </c>
      <c r="BE996" s="7">
        <v>0</v>
      </c>
      <c r="BF996" s="7">
        <v>0</v>
      </c>
      <c r="BG996" s="7">
        <v>2351561.2793026487</v>
      </c>
      <c r="BH996" s="7">
        <v>26225</v>
      </c>
      <c r="BI996" s="7">
        <v>1770015</v>
      </c>
      <c r="BJ996" s="7">
        <v>24360727.540833332</v>
      </c>
      <c r="BK996" s="7">
        <v>21292663.333333336</v>
      </c>
      <c r="BL996" s="7">
        <v>432988.3</v>
      </c>
      <c r="BM996" s="7">
        <v>11406280.229999997</v>
      </c>
      <c r="BN996" s="130">
        <v>1.093</v>
      </c>
      <c r="BO996" s="131">
        <v>1.1160078000000001E-3</v>
      </c>
      <c r="BP996" s="161">
        <v>28281.64593020437</v>
      </c>
      <c r="BQ996" s="162">
        <v>48646333</v>
      </c>
      <c r="BR996" s="161">
        <v>1754181</v>
      </c>
      <c r="BS996" s="163">
        <v>0</v>
      </c>
      <c r="BT996" s="163">
        <v>0</v>
      </c>
      <c r="BU996" s="161">
        <v>103464491.14</v>
      </c>
      <c r="BV996" s="161">
        <v>3076854.13</v>
      </c>
      <c r="BW996" s="165">
        <v>505389.47</v>
      </c>
      <c r="BX996" s="161">
        <v>1754181</v>
      </c>
    </row>
    <row r="997" spans="1:76" ht="14.45" x14ac:dyDescent="0.3">
      <c r="A997" s="164" t="s">
        <v>31</v>
      </c>
      <c r="B997" s="6" t="s">
        <v>97</v>
      </c>
      <c r="C997" s="6" t="s">
        <v>44</v>
      </c>
      <c r="D997" s="6" t="s">
        <v>44</v>
      </c>
      <c r="E997" s="6" t="s">
        <v>36</v>
      </c>
      <c r="F997" s="24" t="str">
        <f>+Tabela1[[#This Row],[WK]]&amp;Tabela1[[#This Row],[PK]]&amp;Tabela1[[#This Row],[GK]]</f>
        <v>140606</v>
      </c>
      <c r="G997" s="6" t="s">
        <v>969</v>
      </c>
      <c r="H997" s="7">
        <v>139936165.07659942</v>
      </c>
      <c r="I997" s="8">
        <v>1.371</v>
      </c>
      <c r="J997" s="7">
        <v>191852482.32000002</v>
      </c>
      <c r="K997" s="8">
        <v>7.0000000000000007E-2</v>
      </c>
      <c r="L997" s="7">
        <v>13429673.762400003</v>
      </c>
      <c r="M997" s="7">
        <v>7840951.7624000032</v>
      </c>
      <c r="N997" s="9">
        <v>1.4029954902748791</v>
      </c>
      <c r="O997" s="7">
        <v>20271055</v>
      </c>
      <c r="P997" s="8">
        <v>1.2949999999999999</v>
      </c>
      <c r="Q997" s="7">
        <v>26251016</v>
      </c>
      <c r="R997" s="8">
        <v>1.6E-2</v>
      </c>
      <c r="S997" s="7">
        <v>420016.25599999999</v>
      </c>
      <c r="T997" s="7">
        <v>235540.25599999999</v>
      </c>
      <c r="U997" s="9">
        <v>1.2768070426505345</v>
      </c>
      <c r="V997" s="7">
        <v>8076492.0184000023</v>
      </c>
      <c r="W997" s="9">
        <v>1.3989632814256505</v>
      </c>
      <c r="X997" s="7">
        <v>17680638.898495857</v>
      </c>
      <c r="Y997" s="7">
        <v>4120713</v>
      </c>
      <c r="Z997" s="7">
        <v>0</v>
      </c>
      <c r="AA997" s="7">
        <v>610317.89849585725</v>
      </c>
      <c r="AB997" s="7">
        <v>12111186</v>
      </c>
      <c r="AC997" s="7">
        <v>838422</v>
      </c>
      <c r="AD997" s="7">
        <v>9604146.8800958544</v>
      </c>
      <c r="AE997" s="7">
        <v>0</v>
      </c>
      <c r="AF997" s="7">
        <v>13429673.762400003</v>
      </c>
      <c r="AG997" s="7">
        <v>420016.25599999999</v>
      </c>
      <c r="AH997" s="7">
        <v>9604146.8800958544</v>
      </c>
      <c r="AI997" s="7">
        <v>4666220</v>
      </c>
      <c r="AJ997" s="7">
        <v>192799</v>
      </c>
      <c r="AK997" s="7">
        <v>5015326</v>
      </c>
      <c r="AL997" s="7">
        <v>0</v>
      </c>
      <c r="AM997" s="7">
        <v>200410</v>
      </c>
      <c r="AN997" s="7">
        <v>0</v>
      </c>
      <c r="AO997" s="7">
        <v>0</v>
      </c>
      <c r="AP997" s="7">
        <v>9349427</v>
      </c>
      <c r="AQ997" s="7">
        <v>644482</v>
      </c>
      <c r="AR997" s="7">
        <v>5588722</v>
      </c>
      <c r="AS997" s="7">
        <v>184476</v>
      </c>
      <c r="AT997" s="7">
        <v>5705179</v>
      </c>
      <c r="AU997" s="7">
        <v>0</v>
      </c>
      <c r="AV997" s="7">
        <v>319036</v>
      </c>
      <c r="AW997" s="7">
        <v>0</v>
      </c>
      <c r="AX997" s="7">
        <v>0</v>
      </c>
      <c r="AY997" s="7">
        <v>10858241</v>
      </c>
      <c r="AZ997" s="7">
        <v>269245</v>
      </c>
      <c r="BA997" s="7">
        <v>0</v>
      </c>
      <c r="BB997" s="7">
        <v>0</v>
      </c>
      <c r="BC997" s="7">
        <v>0</v>
      </c>
      <c r="BD997" s="7">
        <v>0</v>
      </c>
      <c r="BE997" s="7">
        <v>0</v>
      </c>
      <c r="BF997" s="7">
        <v>0</v>
      </c>
      <c r="BG997" s="7">
        <v>479637.89849585725</v>
      </c>
      <c r="BH997" s="7">
        <v>5349</v>
      </c>
      <c r="BI997" s="7">
        <v>130680</v>
      </c>
      <c r="BJ997" s="7">
        <v>1798626.4224999996</v>
      </c>
      <c r="BK997" s="7">
        <v>1066650.6933333329</v>
      </c>
      <c r="BL997" s="7">
        <v>255182.14333333331</v>
      </c>
      <c r="BM997" s="7">
        <v>2417538.63</v>
      </c>
      <c r="BN997" s="130">
        <v>0.78400000000000003</v>
      </c>
      <c r="BO997" s="131">
        <v>2.0536409999999999E-4</v>
      </c>
      <c r="BP997" s="161">
        <v>5204.695302965406</v>
      </c>
      <c r="BQ997" s="162">
        <v>12111186</v>
      </c>
      <c r="BR997" s="161">
        <v>296722</v>
      </c>
      <c r="BS997" s="163">
        <v>0</v>
      </c>
      <c r="BT997" s="163">
        <v>1267783.7899999991</v>
      </c>
      <c r="BU997" s="161">
        <v>13429673.76</v>
      </c>
      <c r="BV997" s="161">
        <v>420016.26</v>
      </c>
      <c r="BW997" s="165">
        <v>10871930.67</v>
      </c>
      <c r="BX997" s="161">
        <v>296722</v>
      </c>
    </row>
    <row r="998" spans="1:76" ht="14.45" x14ac:dyDescent="0.3">
      <c r="A998" s="164" t="s">
        <v>31</v>
      </c>
      <c r="B998" s="6" t="s">
        <v>97</v>
      </c>
      <c r="C998" s="6" t="s">
        <v>44</v>
      </c>
      <c r="D998" s="6" t="s">
        <v>51</v>
      </c>
      <c r="E998" s="6" t="s">
        <v>40</v>
      </c>
      <c r="F998" s="24" t="str">
        <f>+Tabela1[[#This Row],[WK]]&amp;Tabela1[[#This Row],[PK]]&amp;Tabela1[[#This Row],[GK]]</f>
        <v>140607</v>
      </c>
      <c r="G998" s="6" t="s">
        <v>970</v>
      </c>
      <c r="H998" s="7">
        <v>228767177.54359946</v>
      </c>
      <c r="I998" s="8">
        <v>1.371</v>
      </c>
      <c r="J998" s="7">
        <v>313639800.41000003</v>
      </c>
      <c r="K998" s="8">
        <v>7.0000000000000007E-2</v>
      </c>
      <c r="L998" s="7">
        <v>21954786.028700005</v>
      </c>
      <c r="M998" s="7">
        <v>13656304.028700005</v>
      </c>
      <c r="N998" s="9">
        <v>1.6456388082422793</v>
      </c>
      <c r="O998" s="7">
        <v>113305523</v>
      </c>
      <c r="P998" s="8">
        <v>1.2949999999999999</v>
      </c>
      <c r="Q998" s="7">
        <v>146730652</v>
      </c>
      <c r="R998" s="8">
        <v>1.6E-2</v>
      </c>
      <c r="S998" s="7">
        <v>2347690.432</v>
      </c>
      <c r="T998" s="7">
        <v>1640200.432</v>
      </c>
      <c r="U998" s="9">
        <v>2.3183372655443892</v>
      </c>
      <c r="V998" s="7">
        <v>15296504.460700005</v>
      </c>
      <c r="W998" s="9">
        <v>1.6984845678734073</v>
      </c>
      <c r="X998" s="7">
        <v>23192973.768437974</v>
      </c>
      <c r="Y998" s="7">
        <v>2148595</v>
      </c>
      <c r="Z998" s="7">
        <v>220757.04499999998</v>
      </c>
      <c r="AA998" s="7">
        <v>1238181.7234379724</v>
      </c>
      <c r="AB998" s="7">
        <v>16423507</v>
      </c>
      <c r="AC998" s="7">
        <v>3161933</v>
      </c>
      <c r="AD998" s="7">
        <v>7896469.3077379689</v>
      </c>
      <c r="AE998" s="7">
        <v>0</v>
      </c>
      <c r="AF998" s="7">
        <v>21954786.028700005</v>
      </c>
      <c r="AG998" s="7">
        <v>2347690.432</v>
      </c>
      <c r="AH998" s="7">
        <v>7896469.3077379689</v>
      </c>
      <c r="AI998" s="7">
        <v>6928694</v>
      </c>
      <c r="AJ998" s="7">
        <v>438286</v>
      </c>
      <c r="AK998" s="7">
        <v>5085985</v>
      </c>
      <c r="AL998" s="7">
        <v>0</v>
      </c>
      <c r="AM998" s="7">
        <v>487159</v>
      </c>
      <c r="AN998" s="7">
        <v>0</v>
      </c>
      <c r="AO998" s="7">
        <v>0</v>
      </c>
      <c r="AP998" s="7">
        <v>13942385</v>
      </c>
      <c r="AQ998" s="7">
        <v>891135</v>
      </c>
      <c r="AR998" s="7">
        <v>8298482</v>
      </c>
      <c r="AS998" s="7">
        <v>707490</v>
      </c>
      <c r="AT998" s="7">
        <v>5748116</v>
      </c>
      <c r="AU998" s="7">
        <v>0</v>
      </c>
      <c r="AV998" s="7">
        <v>514351</v>
      </c>
      <c r="AW998" s="7">
        <v>0</v>
      </c>
      <c r="AX998" s="7">
        <v>0</v>
      </c>
      <c r="AY998" s="7">
        <v>15781149</v>
      </c>
      <c r="AZ998" s="7">
        <v>387648</v>
      </c>
      <c r="BA998" s="7">
        <v>220757.04499999998</v>
      </c>
      <c r="BB998" s="7">
        <v>0</v>
      </c>
      <c r="BC998" s="7">
        <v>57.98</v>
      </c>
      <c r="BD998" s="7">
        <v>2054.42</v>
      </c>
      <c r="BE998" s="7">
        <v>252.09</v>
      </c>
      <c r="BF998" s="7">
        <v>0</v>
      </c>
      <c r="BG998" s="7">
        <v>731337.72343797237</v>
      </c>
      <c r="BH998" s="7">
        <v>8156</v>
      </c>
      <c r="BI998" s="7">
        <v>506844</v>
      </c>
      <c r="BJ998" s="7">
        <v>6975702.288333334</v>
      </c>
      <c r="BK998" s="7">
        <v>5969616.2700000014</v>
      </c>
      <c r="BL998" s="7">
        <v>95622.703333333324</v>
      </c>
      <c r="BM998" s="7">
        <v>3833098.666666666</v>
      </c>
      <c r="BN998" s="130">
        <v>0.92700000000000005</v>
      </c>
      <c r="BO998" s="131">
        <v>3.2315060000000001E-4</v>
      </c>
      <c r="BP998" s="161">
        <v>8189.2408794255753</v>
      </c>
      <c r="BQ998" s="162">
        <v>16423507</v>
      </c>
      <c r="BR998" s="161">
        <v>442908</v>
      </c>
      <c r="BS998" s="163">
        <v>0</v>
      </c>
      <c r="BT998" s="163">
        <v>2181198.2315620258</v>
      </c>
      <c r="BU998" s="161">
        <v>21954786.030000001</v>
      </c>
      <c r="BV998" s="161">
        <v>2347690.4300000002</v>
      </c>
      <c r="BW998" s="165">
        <v>10077667.541562025</v>
      </c>
      <c r="BX998" s="161">
        <v>442908</v>
      </c>
    </row>
    <row r="999" spans="1:76" ht="14.45" x14ac:dyDescent="0.3">
      <c r="A999" s="164" t="s">
        <v>31</v>
      </c>
      <c r="B999" s="6" t="s">
        <v>97</v>
      </c>
      <c r="C999" s="6" t="s">
        <v>44</v>
      </c>
      <c r="D999" s="6" t="s">
        <v>75</v>
      </c>
      <c r="E999" s="6" t="s">
        <v>40</v>
      </c>
      <c r="F999" s="24" t="str">
        <f>+Tabela1[[#This Row],[WK]]&amp;Tabela1[[#This Row],[PK]]&amp;Tabela1[[#This Row],[GK]]</f>
        <v>140608</v>
      </c>
      <c r="G999" s="6" t="s">
        <v>971</v>
      </c>
      <c r="H999" s="7">
        <v>215778409.67979887</v>
      </c>
      <c r="I999" s="8">
        <v>1.371</v>
      </c>
      <c r="J999" s="7">
        <v>295832199.68000001</v>
      </c>
      <c r="K999" s="8">
        <v>7.0000000000000007E-2</v>
      </c>
      <c r="L999" s="7">
        <v>20708253.977600001</v>
      </c>
      <c r="M999" s="7">
        <v>12439147.977600001</v>
      </c>
      <c r="N999" s="9">
        <v>1.5042917550700161</v>
      </c>
      <c r="O999" s="7">
        <v>25015350</v>
      </c>
      <c r="P999" s="8">
        <v>1.2949999999999999</v>
      </c>
      <c r="Q999" s="7">
        <v>32394878</v>
      </c>
      <c r="R999" s="8">
        <v>1.6E-2</v>
      </c>
      <c r="S999" s="7">
        <v>518318.04800000001</v>
      </c>
      <c r="T999" s="7">
        <v>141401.04800000001</v>
      </c>
      <c r="U999" s="9">
        <v>0.37515168591493619</v>
      </c>
      <c r="V999" s="7">
        <v>12580549.025600001</v>
      </c>
      <c r="W999" s="9">
        <v>1.4550677260053555</v>
      </c>
      <c r="X999" s="7">
        <v>21521084.19447786</v>
      </c>
      <c r="Y999" s="7">
        <v>3125246</v>
      </c>
      <c r="Z999" s="7">
        <v>539238.79999999993</v>
      </c>
      <c r="AA999" s="7">
        <v>914446.394477861</v>
      </c>
      <c r="AB999" s="7">
        <v>15439869</v>
      </c>
      <c r="AC999" s="7">
        <v>1502284</v>
      </c>
      <c r="AD999" s="7">
        <v>8940535.1688778587</v>
      </c>
      <c r="AE999" s="7">
        <v>0</v>
      </c>
      <c r="AF999" s="7">
        <v>20708253.977600001</v>
      </c>
      <c r="AG999" s="7">
        <v>518318.04800000001</v>
      </c>
      <c r="AH999" s="7">
        <v>8940535.1688778587</v>
      </c>
      <c r="AI999" s="7">
        <v>6904167</v>
      </c>
      <c r="AJ999" s="7">
        <v>263799</v>
      </c>
      <c r="AK999" s="7">
        <v>7399753</v>
      </c>
      <c r="AL999" s="7">
        <v>28624</v>
      </c>
      <c r="AM999" s="7">
        <v>414510</v>
      </c>
      <c r="AN999" s="7">
        <v>0</v>
      </c>
      <c r="AO999" s="7">
        <v>0</v>
      </c>
      <c r="AP999" s="7">
        <v>12600751</v>
      </c>
      <c r="AQ999" s="7">
        <v>732004</v>
      </c>
      <c r="AR999" s="7">
        <v>8269106</v>
      </c>
      <c r="AS999" s="7">
        <v>376917</v>
      </c>
      <c r="AT999" s="7">
        <v>4236324</v>
      </c>
      <c r="AU999" s="7">
        <v>31000</v>
      </c>
      <c r="AV999" s="7">
        <v>464145</v>
      </c>
      <c r="AW999" s="7">
        <v>0</v>
      </c>
      <c r="AX999" s="7">
        <v>0</v>
      </c>
      <c r="AY999" s="7">
        <v>13951286</v>
      </c>
      <c r="AZ999" s="7">
        <v>303307</v>
      </c>
      <c r="BA999" s="7">
        <v>539238.79999999993</v>
      </c>
      <c r="BB999" s="7">
        <v>0</v>
      </c>
      <c r="BC999" s="7">
        <v>102.74</v>
      </c>
      <c r="BD999" s="7">
        <v>5372.99</v>
      </c>
      <c r="BE999" s="7">
        <v>165.62</v>
      </c>
      <c r="BF999" s="7">
        <v>0</v>
      </c>
      <c r="BG999" s="7">
        <v>637544.394477861</v>
      </c>
      <c r="BH999" s="7">
        <v>7110</v>
      </c>
      <c r="BI999" s="7">
        <v>276902</v>
      </c>
      <c r="BJ999" s="7">
        <v>3810972.5374999987</v>
      </c>
      <c r="BK999" s="7">
        <v>2363457.0366666652</v>
      </c>
      <c r="BL999" s="7">
        <v>79195.833333333328</v>
      </c>
      <c r="BM999" s="7">
        <v>5631670.3366666669</v>
      </c>
      <c r="BN999" s="130">
        <v>0.88700000000000001</v>
      </c>
      <c r="BO999" s="131">
        <v>3.023287E-4</v>
      </c>
      <c r="BP999" s="161">
        <v>7660.9673077289717</v>
      </c>
      <c r="BQ999" s="162">
        <v>15439869</v>
      </c>
      <c r="BR999" s="161">
        <v>408579</v>
      </c>
      <c r="BS999" s="163">
        <v>0</v>
      </c>
      <c r="BT999" s="163">
        <v>0</v>
      </c>
      <c r="BU999" s="161">
        <v>20708253.98</v>
      </c>
      <c r="BV999" s="161">
        <v>518318.05</v>
      </c>
      <c r="BW999" s="165">
        <v>8940535.1699999999</v>
      </c>
      <c r="BX999" s="161">
        <v>408579</v>
      </c>
    </row>
    <row r="1000" spans="1:76" ht="14.45" x14ac:dyDescent="0.3">
      <c r="A1000" s="164" t="s">
        <v>31</v>
      </c>
      <c r="B1000" s="6" t="s">
        <v>97</v>
      </c>
      <c r="C1000" s="6" t="s">
        <v>44</v>
      </c>
      <c r="D1000" s="6" t="s">
        <v>77</v>
      </c>
      <c r="E1000" s="6" t="s">
        <v>36</v>
      </c>
      <c r="F1000" s="24" t="str">
        <f>+Tabela1[[#This Row],[WK]]&amp;Tabela1[[#This Row],[PK]]&amp;Tabela1[[#This Row],[GK]]</f>
        <v>140609</v>
      </c>
      <c r="G1000" s="6" t="s">
        <v>972</v>
      </c>
      <c r="H1000" s="7">
        <v>145784743.20179921</v>
      </c>
      <c r="I1000" s="8">
        <v>1.371</v>
      </c>
      <c r="J1000" s="7">
        <v>199870882.93000001</v>
      </c>
      <c r="K1000" s="8">
        <v>7.0000000000000007E-2</v>
      </c>
      <c r="L1000" s="7">
        <v>13990961.805100001</v>
      </c>
      <c r="M1000" s="7">
        <v>7371427.8051000014</v>
      </c>
      <c r="N1000" s="9">
        <v>1.1135871203471426</v>
      </c>
      <c r="O1000" s="7">
        <v>1423927</v>
      </c>
      <c r="P1000" s="8">
        <v>1.2949999999999999</v>
      </c>
      <c r="Q1000" s="7">
        <v>1843985</v>
      </c>
      <c r="R1000" s="8">
        <v>1.6E-2</v>
      </c>
      <c r="S1000" s="7">
        <v>29503.760000000002</v>
      </c>
      <c r="T1000" s="7">
        <v>-376827.24</v>
      </c>
      <c r="U1000" s="9">
        <v>-0.9273898373493531</v>
      </c>
      <c r="V1000" s="7">
        <v>6994600.5651000012</v>
      </c>
      <c r="W1000" s="9">
        <v>0.99555009455775212</v>
      </c>
      <c r="X1000" s="7">
        <v>15988985.669315822</v>
      </c>
      <c r="Y1000" s="7">
        <v>2687164</v>
      </c>
      <c r="Z1000" s="7">
        <v>663469.13000000012</v>
      </c>
      <c r="AA1000" s="7">
        <v>931394.53931582312</v>
      </c>
      <c r="AB1000" s="7">
        <v>11706958</v>
      </c>
      <c r="AC1000" s="7">
        <v>0</v>
      </c>
      <c r="AD1000" s="7">
        <v>8994385.1042158213</v>
      </c>
      <c r="AE1000" s="7">
        <v>0</v>
      </c>
      <c r="AF1000" s="7">
        <v>13990961.805100001</v>
      </c>
      <c r="AG1000" s="7">
        <v>29503.760000000002</v>
      </c>
      <c r="AH1000" s="7">
        <v>8994385.1042158213</v>
      </c>
      <c r="AI1000" s="7">
        <v>5526881</v>
      </c>
      <c r="AJ1000" s="7">
        <v>1255729</v>
      </c>
      <c r="AK1000" s="7">
        <v>1362184</v>
      </c>
      <c r="AL1000" s="7">
        <v>0</v>
      </c>
      <c r="AM1000" s="7">
        <v>1411869</v>
      </c>
      <c r="AN1000" s="7">
        <v>0</v>
      </c>
      <c r="AO1000" s="7">
        <v>0</v>
      </c>
      <c r="AP1000" s="7">
        <v>8536407</v>
      </c>
      <c r="AQ1000" s="7">
        <v>720070</v>
      </c>
      <c r="AR1000" s="7">
        <v>6619534</v>
      </c>
      <c r="AS1000" s="7">
        <v>406331</v>
      </c>
      <c r="AT1000" s="7">
        <v>1560346</v>
      </c>
      <c r="AU1000" s="7">
        <v>0</v>
      </c>
      <c r="AV1000" s="7">
        <v>1271098</v>
      </c>
      <c r="AW1000" s="7">
        <v>0</v>
      </c>
      <c r="AX1000" s="7">
        <v>0</v>
      </c>
      <c r="AY1000" s="7">
        <v>9435526</v>
      </c>
      <c r="AZ1000" s="7">
        <v>301685</v>
      </c>
      <c r="BA1000" s="7">
        <v>663469.13000000012</v>
      </c>
      <c r="BB1000" s="7">
        <v>0</v>
      </c>
      <c r="BC1000" s="7">
        <v>6.08</v>
      </c>
      <c r="BD1000" s="7">
        <v>7113.81</v>
      </c>
      <c r="BE1000" s="7">
        <v>0</v>
      </c>
      <c r="BF1000" s="7">
        <v>0</v>
      </c>
      <c r="BG1000" s="7">
        <v>434534.53931582312</v>
      </c>
      <c r="BH1000" s="7">
        <v>4846</v>
      </c>
      <c r="BI1000" s="7">
        <v>496860</v>
      </c>
      <c r="BJ1000" s="7">
        <v>6838356.2108333344</v>
      </c>
      <c r="BK1000" s="7">
        <v>3981291.7433333341</v>
      </c>
      <c r="BL1000" s="7">
        <v>9968.6666666666661</v>
      </c>
      <c r="BM1000" s="7">
        <v>11408320.536666667</v>
      </c>
      <c r="BN1000" s="130">
        <v>0.86199999999999999</v>
      </c>
      <c r="BO1000" s="131">
        <v>2.1383090000000001E-4</v>
      </c>
      <c r="BP1000" s="161">
        <v>5418.8061824030447</v>
      </c>
      <c r="BQ1000" s="162">
        <v>11706958</v>
      </c>
      <c r="BR1000" s="161">
        <v>178144</v>
      </c>
      <c r="BS1000" s="163">
        <v>869466.98931582272</v>
      </c>
      <c r="BT1000" s="163">
        <v>0</v>
      </c>
      <c r="BU1000" s="161">
        <v>13990961.810000001</v>
      </c>
      <c r="BV1000" s="161">
        <v>29503.759999999998</v>
      </c>
      <c r="BW1000" s="165">
        <v>8124918.1100000003</v>
      </c>
      <c r="BX1000" s="161">
        <v>178144</v>
      </c>
    </row>
    <row r="1001" spans="1:76" ht="14.45" x14ac:dyDescent="0.3">
      <c r="A1001" s="164" t="s">
        <v>31</v>
      </c>
      <c r="B1001" s="6" t="s">
        <v>97</v>
      </c>
      <c r="C1001" s="6" t="s">
        <v>44</v>
      </c>
      <c r="D1001" s="6" t="s">
        <v>92</v>
      </c>
      <c r="E1001" s="6" t="s">
        <v>40</v>
      </c>
      <c r="F1001" s="24" t="str">
        <f>+Tabela1[[#This Row],[WK]]&amp;Tabela1[[#This Row],[PK]]&amp;Tabela1[[#This Row],[GK]]</f>
        <v>140611</v>
      </c>
      <c r="G1001" s="6" t="s">
        <v>973</v>
      </c>
      <c r="H1001" s="7">
        <v>604271671.55979919</v>
      </c>
      <c r="I1001" s="8">
        <v>1.371</v>
      </c>
      <c r="J1001" s="7">
        <v>828456461.70999992</v>
      </c>
      <c r="K1001" s="8">
        <v>7.0000000000000007E-2</v>
      </c>
      <c r="L1001" s="7">
        <v>57991952.319700003</v>
      </c>
      <c r="M1001" s="7">
        <v>32142768.319700003</v>
      </c>
      <c r="N1001" s="9">
        <v>1.243473229936388</v>
      </c>
      <c r="O1001" s="7">
        <v>63842932</v>
      </c>
      <c r="P1001" s="8">
        <v>1.2949999999999999</v>
      </c>
      <c r="Q1001" s="7">
        <v>82676597</v>
      </c>
      <c r="R1001" s="8">
        <v>1.6E-2</v>
      </c>
      <c r="S1001" s="7">
        <v>1322825.5520000001</v>
      </c>
      <c r="T1001" s="7">
        <v>-228220.44799999986</v>
      </c>
      <c r="U1001" s="9">
        <v>-0.14713970314226649</v>
      </c>
      <c r="V1001" s="7">
        <v>31914547.871700004</v>
      </c>
      <c r="W1001" s="9">
        <v>1.1647547437266039</v>
      </c>
      <c r="X1001" s="7">
        <v>38553606.674665213</v>
      </c>
      <c r="Y1001" s="7">
        <v>3761821</v>
      </c>
      <c r="Z1001" s="7">
        <v>481510.755</v>
      </c>
      <c r="AA1001" s="7">
        <v>2274800.9196652118</v>
      </c>
      <c r="AB1001" s="7">
        <v>32035474</v>
      </c>
      <c r="AC1001" s="7">
        <v>0</v>
      </c>
      <c r="AD1001" s="7">
        <v>6639058.8029652098</v>
      </c>
      <c r="AE1001" s="7">
        <v>0</v>
      </c>
      <c r="AF1001" s="7">
        <v>57991952.319700003</v>
      </c>
      <c r="AG1001" s="7">
        <v>1322825.5520000001</v>
      </c>
      <c r="AH1001" s="7">
        <v>6639058.8029652098</v>
      </c>
      <c r="AI1001" s="7">
        <v>21582391</v>
      </c>
      <c r="AJ1001" s="7">
        <v>2028333</v>
      </c>
      <c r="AK1001" s="7">
        <v>6281677</v>
      </c>
      <c r="AL1001" s="7">
        <v>104595</v>
      </c>
      <c r="AM1001" s="7">
        <v>829043</v>
      </c>
      <c r="AN1001" s="7">
        <v>0</v>
      </c>
      <c r="AO1001" s="7">
        <v>0</v>
      </c>
      <c r="AP1001" s="7">
        <v>27080781</v>
      </c>
      <c r="AQ1001" s="7">
        <v>2669428</v>
      </c>
      <c r="AR1001" s="7">
        <v>25849184</v>
      </c>
      <c r="AS1001" s="7">
        <v>1551046</v>
      </c>
      <c r="AT1001" s="7">
        <v>4651149</v>
      </c>
      <c r="AU1001" s="7">
        <v>162337</v>
      </c>
      <c r="AV1001" s="7">
        <v>883076</v>
      </c>
      <c r="AW1001" s="7">
        <v>0</v>
      </c>
      <c r="AX1001" s="7">
        <v>0</v>
      </c>
      <c r="AY1001" s="7">
        <v>29227849</v>
      </c>
      <c r="AZ1001" s="7">
        <v>1133750</v>
      </c>
      <c r="BA1001" s="7">
        <v>481510.755</v>
      </c>
      <c r="BB1001" s="7">
        <v>0</v>
      </c>
      <c r="BC1001" s="7">
        <v>0</v>
      </c>
      <c r="BD1001" s="7">
        <v>5132.01</v>
      </c>
      <c r="BE1001" s="7">
        <v>91.05</v>
      </c>
      <c r="BF1001" s="7">
        <v>0</v>
      </c>
      <c r="BG1001" s="7">
        <v>1714554.9196652118</v>
      </c>
      <c r="BH1001" s="7">
        <v>19121</v>
      </c>
      <c r="BI1001" s="7">
        <v>560246</v>
      </c>
      <c r="BJ1001" s="7">
        <v>7710659.0691666687</v>
      </c>
      <c r="BK1001" s="7">
        <v>4581948.3300000019</v>
      </c>
      <c r="BL1001" s="7">
        <v>2922014.84</v>
      </c>
      <c r="BM1001" s="7">
        <v>6670813.2766666673</v>
      </c>
      <c r="BN1001" s="130">
        <v>0.94699999999999995</v>
      </c>
      <c r="BO1001" s="131">
        <v>7.744901E-4</v>
      </c>
      <c r="BP1001" s="161">
        <v>19627.164121159625</v>
      </c>
      <c r="BQ1001" s="162">
        <v>32035474</v>
      </c>
      <c r="BR1001" s="161">
        <v>1007886</v>
      </c>
      <c r="BS1001" s="163">
        <v>0</v>
      </c>
      <c r="BT1001" s="163">
        <v>2012440.3253347874</v>
      </c>
      <c r="BU1001" s="161">
        <v>57991952.32</v>
      </c>
      <c r="BV1001" s="161">
        <v>1322825.55</v>
      </c>
      <c r="BW1001" s="165">
        <v>8651499.1253347881</v>
      </c>
      <c r="BX1001" s="161">
        <v>1007886</v>
      </c>
    </row>
    <row r="1002" spans="1:76" ht="14.45" x14ac:dyDescent="0.3">
      <c r="A1002" s="164" t="s">
        <v>31</v>
      </c>
      <c r="B1002" s="6" t="s">
        <v>97</v>
      </c>
      <c r="C1002" s="6" t="s">
        <v>51</v>
      </c>
      <c r="D1002" s="6" t="s">
        <v>33</v>
      </c>
      <c r="E1002" s="6" t="s">
        <v>36</v>
      </c>
      <c r="F1002" s="24" t="str">
        <f>+Tabela1[[#This Row],[WK]]&amp;Tabela1[[#This Row],[PK]]&amp;Tabela1[[#This Row],[GK]]</f>
        <v>140701</v>
      </c>
      <c r="G1002" s="6" t="s">
        <v>974</v>
      </c>
      <c r="H1002" s="7">
        <v>151059474.42579985</v>
      </c>
      <c r="I1002" s="8">
        <v>1.371</v>
      </c>
      <c r="J1002" s="7">
        <v>207102539.44</v>
      </c>
      <c r="K1002" s="8">
        <v>7.0000000000000007E-2</v>
      </c>
      <c r="L1002" s="7">
        <v>14497177.760800002</v>
      </c>
      <c r="M1002" s="7">
        <v>8810129.7608000021</v>
      </c>
      <c r="N1002" s="9">
        <v>1.549156919512549</v>
      </c>
      <c r="O1002" s="7">
        <v>10524367</v>
      </c>
      <c r="P1002" s="8">
        <v>1.2949999999999999</v>
      </c>
      <c r="Q1002" s="7">
        <v>13629055</v>
      </c>
      <c r="R1002" s="8">
        <v>1.6E-2</v>
      </c>
      <c r="S1002" s="7">
        <v>218064.88</v>
      </c>
      <c r="T1002" s="7">
        <v>90312.88</v>
      </c>
      <c r="U1002" s="9">
        <v>0.70693906944705376</v>
      </c>
      <c r="V1002" s="7">
        <v>8900442.640800003</v>
      </c>
      <c r="W1002" s="9">
        <v>1.5306532711013281</v>
      </c>
      <c r="X1002" s="7">
        <v>11180394.213591587</v>
      </c>
      <c r="Y1002" s="7">
        <v>1780344</v>
      </c>
      <c r="Z1002" s="7">
        <v>524779.47</v>
      </c>
      <c r="AA1002" s="7">
        <v>698411.74359158718</v>
      </c>
      <c r="AB1002" s="7">
        <v>7073475</v>
      </c>
      <c r="AC1002" s="7">
        <v>1103384</v>
      </c>
      <c r="AD1002" s="7">
        <v>2279951.5727915848</v>
      </c>
      <c r="AE1002" s="7">
        <v>0</v>
      </c>
      <c r="AF1002" s="7">
        <v>14497177.760800002</v>
      </c>
      <c r="AG1002" s="7">
        <v>218064.88</v>
      </c>
      <c r="AH1002" s="7">
        <v>2279951.5727915848</v>
      </c>
      <c r="AI1002" s="7">
        <v>4748316</v>
      </c>
      <c r="AJ1002" s="7">
        <v>101858</v>
      </c>
      <c r="AK1002" s="7">
        <v>3158403</v>
      </c>
      <c r="AL1002" s="7">
        <v>0</v>
      </c>
      <c r="AM1002" s="7">
        <v>179710</v>
      </c>
      <c r="AN1002" s="7">
        <v>0</v>
      </c>
      <c r="AO1002" s="7">
        <v>0</v>
      </c>
      <c r="AP1002" s="7">
        <v>5461477</v>
      </c>
      <c r="AQ1002" s="7">
        <v>413741</v>
      </c>
      <c r="AR1002" s="7">
        <v>5687048</v>
      </c>
      <c r="AS1002" s="7">
        <v>127752</v>
      </c>
      <c r="AT1002" s="7">
        <v>3659804</v>
      </c>
      <c r="AU1002" s="7">
        <v>0</v>
      </c>
      <c r="AV1002" s="7">
        <v>648583</v>
      </c>
      <c r="AW1002" s="7">
        <v>0</v>
      </c>
      <c r="AX1002" s="7">
        <v>0</v>
      </c>
      <c r="AY1002" s="7">
        <v>6263690</v>
      </c>
      <c r="AZ1002" s="7">
        <v>175172</v>
      </c>
      <c r="BA1002" s="7">
        <v>524779.47</v>
      </c>
      <c r="BB1002" s="7">
        <v>0</v>
      </c>
      <c r="BC1002" s="7">
        <v>267.12</v>
      </c>
      <c r="BD1002" s="7">
        <v>2412.37</v>
      </c>
      <c r="BE1002" s="7">
        <v>4680.04</v>
      </c>
      <c r="BF1002" s="7">
        <v>0</v>
      </c>
      <c r="BG1002" s="7">
        <v>428257.74359158718</v>
      </c>
      <c r="BH1002" s="7">
        <v>4776</v>
      </c>
      <c r="BI1002" s="7">
        <v>270154</v>
      </c>
      <c r="BJ1002" s="7">
        <v>3718235.9850000008</v>
      </c>
      <c r="BK1002" s="7">
        <v>2173130.9866666677</v>
      </c>
      <c r="BL1002" s="7">
        <v>1948953.8166666664</v>
      </c>
      <c r="BM1002" s="7">
        <v>2282512.36</v>
      </c>
      <c r="BN1002" s="130">
        <v>0.89700000000000002</v>
      </c>
      <c r="BO1002" s="131">
        <v>1.8981719999999999E-4</v>
      </c>
      <c r="BP1002" s="161">
        <v>4810.4911604493791</v>
      </c>
      <c r="BQ1002" s="162">
        <v>7073475</v>
      </c>
      <c r="BR1002" s="161">
        <v>264876</v>
      </c>
      <c r="BS1002" s="163">
        <v>0</v>
      </c>
      <c r="BT1002" s="163">
        <v>1331730.75</v>
      </c>
      <c r="BU1002" s="161">
        <v>14497177.76</v>
      </c>
      <c r="BV1002" s="161">
        <v>218064.88</v>
      </c>
      <c r="BW1002" s="165">
        <v>3611682.32</v>
      </c>
      <c r="BX1002" s="161">
        <v>264876</v>
      </c>
    </row>
    <row r="1003" spans="1:76" ht="14.45" x14ac:dyDescent="0.3">
      <c r="A1003" s="164" t="s">
        <v>31</v>
      </c>
      <c r="B1003" s="6" t="s">
        <v>97</v>
      </c>
      <c r="C1003" s="6" t="s">
        <v>51</v>
      </c>
      <c r="D1003" s="6" t="s">
        <v>32</v>
      </c>
      <c r="E1003" s="6" t="s">
        <v>36</v>
      </c>
      <c r="F1003" s="24" t="str">
        <f>+Tabela1[[#This Row],[WK]]&amp;Tabela1[[#This Row],[PK]]&amp;Tabela1[[#This Row],[GK]]</f>
        <v>140702</v>
      </c>
      <c r="G1003" s="6" t="s">
        <v>975</v>
      </c>
      <c r="H1003" s="7">
        <v>195132649.23619926</v>
      </c>
      <c r="I1003" s="8">
        <v>1.371</v>
      </c>
      <c r="J1003" s="7">
        <v>267526862.09999999</v>
      </c>
      <c r="K1003" s="8">
        <v>7.0000000000000007E-2</v>
      </c>
      <c r="L1003" s="7">
        <v>18726880.347000003</v>
      </c>
      <c r="M1003" s="7">
        <v>12149747.347000003</v>
      </c>
      <c r="N1003" s="9">
        <v>1.8472710445417484</v>
      </c>
      <c r="O1003" s="7">
        <v>2472750</v>
      </c>
      <c r="P1003" s="8">
        <v>1.2949999999999999</v>
      </c>
      <c r="Q1003" s="7">
        <v>3202211</v>
      </c>
      <c r="R1003" s="8">
        <v>1.6E-2</v>
      </c>
      <c r="S1003" s="7">
        <v>51235.376000000004</v>
      </c>
      <c r="T1003" s="7">
        <v>33164.376000000004</v>
      </c>
      <c r="U1003" s="9">
        <v>1.8352263848154504</v>
      </c>
      <c r="V1003" s="7">
        <v>12182911.723000001</v>
      </c>
      <c r="W1003" s="9">
        <v>1.8472380419165202</v>
      </c>
      <c r="X1003" s="7">
        <v>21709581.370968513</v>
      </c>
      <c r="Y1003" s="7">
        <v>4362085</v>
      </c>
      <c r="Z1003" s="7">
        <v>294503.09999999998</v>
      </c>
      <c r="AA1003" s="7">
        <v>936534.27096851252</v>
      </c>
      <c r="AB1003" s="7">
        <v>13006734</v>
      </c>
      <c r="AC1003" s="7">
        <v>3109725</v>
      </c>
      <c r="AD1003" s="7">
        <v>9526669.6479685102</v>
      </c>
      <c r="AE1003" s="7">
        <v>0</v>
      </c>
      <c r="AF1003" s="7">
        <v>18726880.347000003</v>
      </c>
      <c r="AG1003" s="7">
        <v>51235.376000000004</v>
      </c>
      <c r="AH1003" s="7">
        <v>9526669.6479685102</v>
      </c>
      <c r="AI1003" s="7">
        <v>5491479</v>
      </c>
      <c r="AJ1003" s="7">
        <v>10974</v>
      </c>
      <c r="AK1003" s="7">
        <v>7997822</v>
      </c>
      <c r="AL1003" s="7">
        <v>0</v>
      </c>
      <c r="AM1003" s="7">
        <v>418893</v>
      </c>
      <c r="AN1003" s="7">
        <v>0</v>
      </c>
      <c r="AO1003" s="7">
        <v>0</v>
      </c>
      <c r="AP1003" s="7">
        <v>10347478</v>
      </c>
      <c r="AQ1003" s="7">
        <v>728025</v>
      </c>
      <c r="AR1003" s="7">
        <v>6577133</v>
      </c>
      <c r="AS1003" s="7">
        <v>18071</v>
      </c>
      <c r="AT1003" s="7">
        <v>8435349</v>
      </c>
      <c r="AU1003" s="7">
        <v>0</v>
      </c>
      <c r="AV1003" s="7">
        <v>724853</v>
      </c>
      <c r="AW1003" s="7">
        <v>0</v>
      </c>
      <c r="AX1003" s="7">
        <v>0</v>
      </c>
      <c r="AY1003" s="7">
        <v>11570098</v>
      </c>
      <c r="AZ1003" s="7">
        <v>319526</v>
      </c>
      <c r="BA1003" s="7">
        <v>294503.09999999998</v>
      </c>
      <c r="BB1003" s="7">
        <v>0</v>
      </c>
      <c r="BC1003" s="7">
        <v>17.07</v>
      </c>
      <c r="BD1003" s="7">
        <v>24.12</v>
      </c>
      <c r="BE1003" s="7">
        <v>6171.36</v>
      </c>
      <c r="BF1003" s="7">
        <v>0</v>
      </c>
      <c r="BG1003" s="7">
        <v>600780.27096851252</v>
      </c>
      <c r="BH1003" s="7">
        <v>6700</v>
      </c>
      <c r="BI1003" s="7">
        <v>335754</v>
      </c>
      <c r="BJ1003" s="7">
        <v>4620985.4249999998</v>
      </c>
      <c r="BK1003" s="7">
        <v>2139958.7000000002</v>
      </c>
      <c r="BL1003" s="7">
        <v>1246499.7166666668</v>
      </c>
      <c r="BM1003" s="7">
        <v>7431107.4666666659</v>
      </c>
      <c r="BN1003" s="130">
        <v>0.81499999999999995</v>
      </c>
      <c r="BO1003" s="131">
        <v>2.5821200000000001E-4</v>
      </c>
      <c r="BP1003" s="161">
        <v>6543.3885585147545</v>
      </c>
      <c r="BQ1003" s="162">
        <v>13006734</v>
      </c>
      <c r="BR1003" s="161">
        <v>379510</v>
      </c>
      <c r="BS1003" s="163">
        <v>0</v>
      </c>
      <c r="BT1003" s="163">
        <v>1719754.6000000015</v>
      </c>
      <c r="BU1003" s="161">
        <v>18726880.350000001</v>
      </c>
      <c r="BV1003" s="161">
        <v>51235.38</v>
      </c>
      <c r="BW1003" s="165">
        <v>11246424.250000002</v>
      </c>
      <c r="BX1003" s="161">
        <v>379510</v>
      </c>
    </row>
    <row r="1004" spans="1:76" ht="14.45" x14ac:dyDescent="0.3">
      <c r="A1004" s="164" t="s">
        <v>31</v>
      </c>
      <c r="B1004" s="6" t="s">
        <v>97</v>
      </c>
      <c r="C1004" s="6" t="s">
        <v>51</v>
      </c>
      <c r="D1004" s="6" t="s">
        <v>37</v>
      </c>
      <c r="E1004" s="6" t="s">
        <v>36</v>
      </c>
      <c r="F1004" s="24" t="str">
        <f>+Tabela1[[#This Row],[WK]]&amp;Tabela1[[#This Row],[PK]]&amp;Tabela1[[#This Row],[GK]]</f>
        <v>140703</v>
      </c>
      <c r="G1004" s="6" t="s">
        <v>976</v>
      </c>
      <c r="H1004" s="7">
        <v>83591488.112599581</v>
      </c>
      <c r="I1004" s="8">
        <v>1.371</v>
      </c>
      <c r="J1004" s="7">
        <v>114603930.19999999</v>
      </c>
      <c r="K1004" s="8">
        <v>7.0000000000000007E-2</v>
      </c>
      <c r="L1004" s="7">
        <v>8022275.1140000001</v>
      </c>
      <c r="M1004" s="7">
        <v>5759159.1140000001</v>
      </c>
      <c r="N1004" s="9">
        <v>2.5447918330302115</v>
      </c>
      <c r="O1004" s="7">
        <v>856938</v>
      </c>
      <c r="P1004" s="8">
        <v>1.2949999999999999</v>
      </c>
      <c r="Q1004" s="7">
        <v>1109735</v>
      </c>
      <c r="R1004" s="8">
        <v>1.6E-2</v>
      </c>
      <c r="S1004" s="7">
        <v>17755.760000000002</v>
      </c>
      <c r="T1004" s="7">
        <v>-848.23999999999796</v>
      </c>
      <c r="U1004" s="9">
        <v>-4.5594495807353148E-2</v>
      </c>
      <c r="V1004" s="7">
        <v>5758310.8739999998</v>
      </c>
      <c r="W1004" s="9">
        <v>2.5236711226618516</v>
      </c>
      <c r="X1004" s="7">
        <v>14807995.969895298</v>
      </c>
      <c r="Y1004" s="7">
        <v>7496916</v>
      </c>
      <c r="Z1004" s="7">
        <v>29930.654999999999</v>
      </c>
      <c r="AA1004" s="7">
        <v>458199.31489529758</v>
      </c>
      <c r="AB1004" s="7">
        <v>6822950</v>
      </c>
      <c r="AC1004" s="7">
        <v>0</v>
      </c>
      <c r="AD1004" s="7">
        <v>9049685.0958952978</v>
      </c>
      <c r="AE1004" s="7">
        <v>0</v>
      </c>
      <c r="AF1004" s="7">
        <v>8022275.1140000001</v>
      </c>
      <c r="AG1004" s="7">
        <v>17755.760000000002</v>
      </c>
      <c r="AH1004" s="7">
        <v>9049685.0958952978</v>
      </c>
      <c r="AI1004" s="7">
        <v>1889555</v>
      </c>
      <c r="AJ1004" s="7">
        <v>13850</v>
      </c>
      <c r="AK1004" s="7">
        <v>5381691</v>
      </c>
      <c r="AL1004" s="7">
        <v>0</v>
      </c>
      <c r="AM1004" s="7">
        <v>276738</v>
      </c>
      <c r="AN1004" s="7">
        <v>0</v>
      </c>
      <c r="AO1004" s="7">
        <v>0</v>
      </c>
      <c r="AP1004" s="7">
        <v>5440214</v>
      </c>
      <c r="AQ1004" s="7">
        <v>385894</v>
      </c>
      <c r="AR1004" s="7">
        <v>2263116</v>
      </c>
      <c r="AS1004" s="7">
        <v>18604</v>
      </c>
      <c r="AT1004" s="7">
        <v>6200209</v>
      </c>
      <c r="AU1004" s="7">
        <v>197408</v>
      </c>
      <c r="AV1004" s="7">
        <v>276980</v>
      </c>
      <c r="AW1004" s="7">
        <v>0</v>
      </c>
      <c r="AX1004" s="7">
        <v>0</v>
      </c>
      <c r="AY1004" s="7">
        <v>6120906</v>
      </c>
      <c r="AZ1004" s="7">
        <v>162196</v>
      </c>
      <c r="BA1004" s="7">
        <v>29930.654999999999</v>
      </c>
      <c r="BB1004" s="7">
        <v>0</v>
      </c>
      <c r="BC1004" s="7">
        <v>0</v>
      </c>
      <c r="BD1004" s="7">
        <v>0</v>
      </c>
      <c r="BE1004" s="7">
        <v>643.66999999999996</v>
      </c>
      <c r="BF1004" s="7">
        <v>0</v>
      </c>
      <c r="BG1004" s="7">
        <v>337961.31489529758</v>
      </c>
      <c r="BH1004" s="7">
        <v>3769</v>
      </c>
      <c r="BI1004" s="7">
        <v>120238</v>
      </c>
      <c r="BJ1004" s="7">
        <v>1654885.8758333335</v>
      </c>
      <c r="BK1004" s="7">
        <v>1033092.6666666667</v>
      </c>
      <c r="BL1004" s="7">
        <v>348031.92</v>
      </c>
      <c r="BM1004" s="7">
        <v>1791108.9966666668</v>
      </c>
      <c r="BN1004" s="130">
        <v>0.56000000000000005</v>
      </c>
      <c r="BO1004" s="131">
        <v>1.6411799999999999E-4</v>
      </c>
      <c r="BP1004" s="161">
        <v>4159.1538589825432</v>
      </c>
      <c r="BQ1004" s="162">
        <v>6822950</v>
      </c>
      <c r="BR1004" s="161">
        <v>203107</v>
      </c>
      <c r="BS1004" s="163">
        <v>0</v>
      </c>
      <c r="BT1004" s="163">
        <v>0</v>
      </c>
      <c r="BU1004" s="161">
        <v>8022275.1100000003</v>
      </c>
      <c r="BV1004" s="161">
        <v>17755.759999999998</v>
      </c>
      <c r="BW1004" s="165">
        <v>9049685.0999999996</v>
      </c>
      <c r="BX1004" s="161">
        <v>203107</v>
      </c>
    </row>
    <row r="1005" spans="1:76" ht="14.45" x14ac:dyDescent="0.3">
      <c r="A1005" s="164" t="s">
        <v>31</v>
      </c>
      <c r="B1005" s="6" t="s">
        <v>97</v>
      </c>
      <c r="C1005" s="6" t="s">
        <v>51</v>
      </c>
      <c r="D1005" s="6" t="s">
        <v>39</v>
      </c>
      <c r="E1005" s="6" t="s">
        <v>36</v>
      </c>
      <c r="F1005" s="24" t="str">
        <f>+Tabela1[[#This Row],[WK]]&amp;Tabela1[[#This Row],[PK]]&amp;Tabela1[[#This Row],[GK]]</f>
        <v>140704</v>
      </c>
      <c r="G1005" s="6" t="s">
        <v>977</v>
      </c>
      <c r="H1005" s="7">
        <v>103879098.64979942</v>
      </c>
      <c r="I1005" s="8">
        <v>1.371</v>
      </c>
      <c r="J1005" s="7">
        <v>142418244.25</v>
      </c>
      <c r="K1005" s="8">
        <v>7.0000000000000007E-2</v>
      </c>
      <c r="L1005" s="7">
        <v>9969277.0975000001</v>
      </c>
      <c r="M1005" s="7">
        <v>6322133.0975000001</v>
      </c>
      <c r="N1005" s="9">
        <v>1.7334476229893858</v>
      </c>
      <c r="O1005" s="7">
        <v>1132319</v>
      </c>
      <c r="P1005" s="8">
        <v>1.2949999999999999</v>
      </c>
      <c r="Q1005" s="7">
        <v>1466353</v>
      </c>
      <c r="R1005" s="8">
        <v>1.6E-2</v>
      </c>
      <c r="S1005" s="7">
        <v>23461.648000000001</v>
      </c>
      <c r="T1005" s="7">
        <v>15110.648000000001</v>
      </c>
      <c r="U1005" s="9">
        <v>1.8094417435037722</v>
      </c>
      <c r="V1005" s="7">
        <v>6337243.7455000002</v>
      </c>
      <c r="W1005" s="9">
        <v>1.7336212320082507</v>
      </c>
      <c r="X1005" s="7">
        <v>12766127.540950801</v>
      </c>
      <c r="Y1005" s="7">
        <v>3795086</v>
      </c>
      <c r="Z1005" s="7">
        <v>172842.82500000001</v>
      </c>
      <c r="AA1005" s="7">
        <v>588837.71595080197</v>
      </c>
      <c r="AB1005" s="7">
        <v>7109442</v>
      </c>
      <c r="AC1005" s="7">
        <v>1099919</v>
      </c>
      <c r="AD1005" s="7">
        <v>6428883.795450801</v>
      </c>
      <c r="AE1005" s="7">
        <v>0</v>
      </c>
      <c r="AF1005" s="7">
        <v>9969277.0975000001</v>
      </c>
      <c r="AG1005" s="7">
        <v>23461.648000000001</v>
      </c>
      <c r="AH1005" s="7">
        <v>6428883.795450801</v>
      </c>
      <c r="AI1005" s="7">
        <v>3045128</v>
      </c>
      <c r="AJ1005" s="7">
        <v>4419</v>
      </c>
      <c r="AK1005" s="7">
        <v>4566032</v>
      </c>
      <c r="AL1005" s="7">
        <v>0</v>
      </c>
      <c r="AM1005" s="7">
        <v>151225</v>
      </c>
      <c r="AN1005" s="7">
        <v>0</v>
      </c>
      <c r="AO1005" s="7">
        <v>0</v>
      </c>
      <c r="AP1005" s="7">
        <v>5648725</v>
      </c>
      <c r="AQ1005" s="7">
        <v>338154</v>
      </c>
      <c r="AR1005" s="7">
        <v>3647144</v>
      </c>
      <c r="AS1005" s="7">
        <v>8351</v>
      </c>
      <c r="AT1005" s="7">
        <v>5090994</v>
      </c>
      <c r="AU1005" s="7">
        <v>7368</v>
      </c>
      <c r="AV1005" s="7">
        <v>663892</v>
      </c>
      <c r="AW1005" s="7">
        <v>0</v>
      </c>
      <c r="AX1005" s="7">
        <v>0</v>
      </c>
      <c r="AY1005" s="7">
        <v>6471886</v>
      </c>
      <c r="AZ1005" s="7">
        <v>141111</v>
      </c>
      <c r="BA1005" s="7">
        <v>172842.82500000001</v>
      </c>
      <c r="BB1005" s="7">
        <v>0</v>
      </c>
      <c r="BC1005" s="7">
        <v>0</v>
      </c>
      <c r="BD1005" s="7">
        <v>1659.88</v>
      </c>
      <c r="BE1005" s="7">
        <v>397.29</v>
      </c>
      <c r="BF1005" s="7">
        <v>0</v>
      </c>
      <c r="BG1005" s="7">
        <v>361902.71595080197</v>
      </c>
      <c r="BH1005" s="7">
        <v>4036</v>
      </c>
      <c r="BI1005" s="7">
        <v>226935</v>
      </c>
      <c r="BJ1005" s="7">
        <v>3123310.1316666664</v>
      </c>
      <c r="BK1005" s="7">
        <v>2035324.6966666668</v>
      </c>
      <c r="BL1005" s="7">
        <v>351171.98</v>
      </c>
      <c r="BM1005" s="7">
        <v>3649597.78</v>
      </c>
      <c r="BN1005" s="130">
        <v>0.75</v>
      </c>
      <c r="BO1005" s="131">
        <v>1.5814909999999999E-4</v>
      </c>
      <c r="BP1005" s="161">
        <v>4008.0756216223403</v>
      </c>
      <c r="BQ1005" s="162">
        <v>7109442</v>
      </c>
      <c r="BR1005" s="161">
        <v>228286</v>
      </c>
      <c r="BS1005" s="163">
        <v>0</v>
      </c>
      <c r="BT1005" s="163">
        <v>1337409.4590491988</v>
      </c>
      <c r="BU1005" s="161">
        <v>9969277.0999999996</v>
      </c>
      <c r="BV1005" s="161">
        <v>23461.65</v>
      </c>
      <c r="BW1005" s="165">
        <v>7766293.2590491986</v>
      </c>
      <c r="BX1005" s="161">
        <v>228286</v>
      </c>
    </row>
    <row r="1006" spans="1:76" ht="14.45" x14ac:dyDescent="0.3">
      <c r="A1006" s="164" t="s">
        <v>31</v>
      </c>
      <c r="B1006" s="6" t="s">
        <v>97</v>
      </c>
      <c r="C1006" s="6" t="s">
        <v>51</v>
      </c>
      <c r="D1006" s="6" t="s">
        <v>42</v>
      </c>
      <c r="E1006" s="6" t="s">
        <v>40</v>
      </c>
      <c r="F1006" s="24" t="str">
        <f>+Tabela1[[#This Row],[WK]]&amp;Tabela1[[#This Row],[PK]]&amp;Tabela1[[#This Row],[GK]]</f>
        <v>140705</v>
      </c>
      <c r="G1006" s="6" t="s">
        <v>978</v>
      </c>
      <c r="H1006" s="7">
        <v>1112457959.5012059</v>
      </c>
      <c r="I1006" s="8">
        <v>1.371</v>
      </c>
      <c r="J1006" s="7">
        <v>1525179862.48</v>
      </c>
      <c r="K1006" s="8">
        <v>7.0000000000000007E-2</v>
      </c>
      <c r="L1006" s="7">
        <v>106762590.37360001</v>
      </c>
      <c r="M1006" s="7">
        <v>60009255.373600006</v>
      </c>
      <c r="N1006" s="9">
        <v>1.2835288728301415</v>
      </c>
      <c r="O1006" s="7">
        <v>151356787</v>
      </c>
      <c r="P1006" s="8">
        <v>1.2949999999999999</v>
      </c>
      <c r="Q1006" s="7">
        <v>196007039</v>
      </c>
      <c r="R1006" s="8">
        <v>1.6E-2</v>
      </c>
      <c r="S1006" s="7">
        <v>3136112.6239999998</v>
      </c>
      <c r="T1006" s="7">
        <v>-368515.37600000016</v>
      </c>
      <c r="U1006" s="9">
        <v>-0.10515106767394433</v>
      </c>
      <c r="V1006" s="7">
        <v>59640739.997600004</v>
      </c>
      <c r="W1006" s="9">
        <v>1.1866923456010345</v>
      </c>
      <c r="X1006" s="7">
        <v>50460080.786507286</v>
      </c>
      <c r="Y1006" s="7">
        <v>0</v>
      </c>
      <c r="Z1006" s="7">
        <v>1083360.875</v>
      </c>
      <c r="AA1006" s="7">
        <v>5063628.9115072861</v>
      </c>
      <c r="AB1006" s="7">
        <v>44313091</v>
      </c>
      <c r="AC1006" s="7">
        <v>0</v>
      </c>
      <c r="AD1006" s="7">
        <v>0</v>
      </c>
      <c r="AE1006" s="7">
        <v>-14114266.110372169</v>
      </c>
      <c r="AF1006" s="7">
        <v>92648324.263227835</v>
      </c>
      <c r="AG1006" s="7">
        <v>3136112.6239999998</v>
      </c>
      <c r="AH1006" s="7">
        <v>0</v>
      </c>
      <c r="AI1006" s="7">
        <v>39036000</v>
      </c>
      <c r="AJ1006" s="7">
        <v>8962842</v>
      </c>
      <c r="AK1006" s="7">
        <v>0</v>
      </c>
      <c r="AL1006" s="7">
        <v>149827</v>
      </c>
      <c r="AM1006" s="7">
        <v>1705562</v>
      </c>
      <c r="AN1006" s="7">
        <v>0</v>
      </c>
      <c r="AO1006" s="7">
        <v>-2262468</v>
      </c>
      <c r="AP1006" s="7">
        <v>35631909</v>
      </c>
      <c r="AQ1006" s="7">
        <v>2880276</v>
      </c>
      <c r="AR1006" s="7">
        <v>46753335</v>
      </c>
      <c r="AS1006" s="7">
        <v>3504628</v>
      </c>
      <c r="AT1006" s="7">
        <v>0</v>
      </c>
      <c r="AU1006" s="7">
        <v>158158</v>
      </c>
      <c r="AV1006" s="7">
        <v>1733777</v>
      </c>
      <c r="AW1006" s="7">
        <v>0</v>
      </c>
      <c r="AX1006" s="7">
        <v>-702499</v>
      </c>
      <c r="AY1006" s="7">
        <v>40753646</v>
      </c>
      <c r="AZ1006" s="7">
        <v>1188897</v>
      </c>
      <c r="BA1006" s="7">
        <v>1083360.875</v>
      </c>
      <c r="BB1006" s="7">
        <v>0</v>
      </c>
      <c r="BC1006" s="7">
        <v>159.02000000000001</v>
      </c>
      <c r="BD1006" s="7">
        <v>4687.34</v>
      </c>
      <c r="BE1006" s="7">
        <v>12863.27</v>
      </c>
      <c r="BF1006" s="7">
        <v>0</v>
      </c>
      <c r="BG1006" s="7">
        <v>2488036.9115072861</v>
      </c>
      <c r="BH1006" s="7">
        <v>27747</v>
      </c>
      <c r="BI1006" s="7">
        <v>2575592</v>
      </c>
      <c r="BJ1006" s="7">
        <v>35448014.439166665</v>
      </c>
      <c r="BK1006" s="7">
        <v>29061271.036666662</v>
      </c>
      <c r="BL1006" s="7">
        <v>4868466.5733333332</v>
      </c>
      <c r="BM1006" s="7">
        <v>15810040.463333338</v>
      </c>
      <c r="BN1006" s="130">
        <v>1.4279999999999999</v>
      </c>
      <c r="BO1006" s="131">
        <v>1.1865774E-3</v>
      </c>
      <c r="BP1006" s="161">
        <v>30069.571825321473</v>
      </c>
      <c r="BQ1006" s="162">
        <v>44313091</v>
      </c>
      <c r="BR1006" s="161">
        <v>1281978</v>
      </c>
      <c r="BS1006" s="163">
        <v>0</v>
      </c>
      <c r="BT1006" s="163">
        <v>2887483.1127721667</v>
      </c>
      <c r="BU1006" s="161">
        <v>92648324.260000005</v>
      </c>
      <c r="BV1006" s="161">
        <v>3136112.62</v>
      </c>
      <c r="BW1006" s="165">
        <v>2887483.1127721667</v>
      </c>
      <c r="BX1006" s="161">
        <v>1281978</v>
      </c>
    </row>
    <row r="1007" spans="1:76" ht="14.45" x14ac:dyDescent="0.3">
      <c r="A1007" s="164" t="s">
        <v>31</v>
      </c>
      <c r="B1007" s="6" t="s">
        <v>97</v>
      </c>
      <c r="C1007" s="6" t="s">
        <v>51</v>
      </c>
      <c r="D1007" s="6" t="s">
        <v>44</v>
      </c>
      <c r="E1007" s="6" t="s">
        <v>36</v>
      </c>
      <c r="F1007" s="24" t="str">
        <f>+Tabela1[[#This Row],[WK]]&amp;Tabela1[[#This Row],[PK]]&amp;Tabela1[[#This Row],[GK]]</f>
        <v>140706</v>
      </c>
      <c r="G1007" s="6" t="s">
        <v>979</v>
      </c>
      <c r="H1007" s="7">
        <v>168481118.66059947</v>
      </c>
      <c r="I1007" s="8">
        <v>1.371</v>
      </c>
      <c r="J1007" s="7">
        <v>230987613.68000001</v>
      </c>
      <c r="K1007" s="8">
        <v>7.0000000000000007E-2</v>
      </c>
      <c r="L1007" s="7">
        <v>16169132.957600001</v>
      </c>
      <c r="M1007" s="7">
        <v>10123372.957600001</v>
      </c>
      <c r="N1007" s="9">
        <v>1.6744582910337165</v>
      </c>
      <c r="O1007" s="7">
        <v>2867069</v>
      </c>
      <c r="P1007" s="8">
        <v>1.2949999999999999</v>
      </c>
      <c r="Q1007" s="7">
        <v>3712854</v>
      </c>
      <c r="R1007" s="8">
        <v>1.6E-2</v>
      </c>
      <c r="S1007" s="7">
        <v>59405.664000000004</v>
      </c>
      <c r="T1007" s="7">
        <v>13213.664000000004</v>
      </c>
      <c r="U1007" s="9">
        <v>0.28605957741600285</v>
      </c>
      <c r="V1007" s="7">
        <v>10136586.621600002</v>
      </c>
      <c r="W1007" s="9">
        <v>1.6639308093038163</v>
      </c>
      <c r="X1007" s="7">
        <v>26740029.08496464</v>
      </c>
      <c r="Y1007" s="7">
        <v>11192973</v>
      </c>
      <c r="Z1007" s="7">
        <v>332285.28000000003</v>
      </c>
      <c r="AA1007" s="7">
        <v>768874.80496464367</v>
      </c>
      <c r="AB1007" s="7">
        <v>14445896</v>
      </c>
      <c r="AC1007" s="7">
        <v>0</v>
      </c>
      <c r="AD1007" s="7">
        <v>16603442.463364638</v>
      </c>
      <c r="AE1007" s="7">
        <v>0</v>
      </c>
      <c r="AF1007" s="7">
        <v>16169132.957600001</v>
      </c>
      <c r="AG1007" s="7">
        <v>59405.664000000004</v>
      </c>
      <c r="AH1007" s="7">
        <v>16603442.463364638</v>
      </c>
      <c r="AI1007" s="7">
        <v>5047817</v>
      </c>
      <c r="AJ1007" s="7">
        <v>27404</v>
      </c>
      <c r="AK1007" s="7">
        <v>6700663</v>
      </c>
      <c r="AL1007" s="7">
        <v>0</v>
      </c>
      <c r="AM1007" s="7">
        <v>403545</v>
      </c>
      <c r="AN1007" s="7">
        <v>0</v>
      </c>
      <c r="AO1007" s="7">
        <v>0</v>
      </c>
      <c r="AP1007" s="7">
        <v>11539340</v>
      </c>
      <c r="AQ1007" s="7">
        <v>735982</v>
      </c>
      <c r="AR1007" s="7">
        <v>6045760</v>
      </c>
      <c r="AS1007" s="7">
        <v>46192</v>
      </c>
      <c r="AT1007" s="7">
        <v>7665776</v>
      </c>
      <c r="AU1007" s="7">
        <v>4618</v>
      </c>
      <c r="AV1007" s="7">
        <v>260870</v>
      </c>
      <c r="AW1007" s="7">
        <v>0</v>
      </c>
      <c r="AX1007" s="7">
        <v>0</v>
      </c>
      <c r="AY1007" s="7">
        <v>13197998</v>
      </c>
      <c r="AZ1007" s="7">
        <v>311416</v>
      </c>
      <c r="BA1007" s="7">
        <v>332285.28000000003</v>
      </c>
      <c r="BB1007" s="7">
        <v>0</v>
      </c>
      <c r="BC1007" s="7">
        <v>28.98</v>
      </c>
      <c r="BD1007" s="7">
        <v>1354.68</v>
      </c>
      <c r="BE1007" s="7">
        <v>4243.3599999999997</v>
      </c>
      <c r="BF1007" s="7">
        <v>0</v>
      </c>
      <c r="BG1007" s="7">
        <v>573251.80496464367</v>
      </c>
      <c r="BH1007" s="7">
        <v>6393</v>
      </c>
      <c r="BI1007" s="7">
        <v>195623</v>
      </c>
      <c r="BJ1007" s="7">
        <v>2692391.1658333321</v>
      </c>
      <c r="BK1007" s="7">
        <v>1625636.9566666659</v>
      </c>
      <c r="BL1007" s="7">
        <v>1124979.0166666666</v>
      </c>
      <c r="BM1007" s="7">
        <v>2017058.8033333335</v>
      </c>
      <c r="BN1007" s="130">
        <v>0.63200000000000001</v>
      </c>
      <c r="BO1007" s="131">
        <v>2.9902649999999999E-4</v>
      </c>
      <c r="BP1007" s="161">
        <v>7577.9243030872713</v>
      </c>
      <c r="BQ1007" s="162">
        <v>14445896</v>
      </c>
      <c r="BR1007" s="161">
        <v>353282</v>
      </c>
      <c r="BS1007" s="163">
        <v>1599759.6449646405</v>
      </c>
      <c r="BT1007" s="163">
        <v>0</v>
      </c>
      <c r="BU1007" s="161">
        <v>16169132.960000001</v>
      </c>
      <c r="BV1007" s="161">
        <v>59405.66</v>
      </c>
      <c r="BW1007" s="165">
        <v>15003682.82</v>
      </c>
      <c r="BX1007" s="161">
        <v>353282</v>
      </c>
    </row>
    <row r="1008" spans="1:76" ht="14.45" x14ac:dyDescent="0.3">
      <c r="A1008" s="164" t="s">
        <v>31</v>
      </c>
      <c r="B1008" s="6" t="s">
        <v>97</v>
      </c>
      <c r="C1008" s="6" t="s">
        <v>51</v>
      </c>
      <c r="D1008" s="6" t="s">
        <v>51</v>
      </c>
      <c r="E1008" s="6" t="s">
        <v>36</v>
      </c>
      <c r="F1008" s="24" t="str">
        <f>+Tabela1[[#This Row],[WK]]&amp;Tabela1[[#This Row],[PK]]&amp;Tabela1[[#This Row],[GK]]</f>
        <v>140707</v>
      </c>
      <c r="G1008" s="6" t="s">
        <v>980</v>
      </c>
      <c r="H1008" s="7">
        <v>104022899.96539965</v>
      </c>
      <c r="I1008" s="8">
        <v>1.371</v>
      </c>
      <c r="J1008" s="7">
        <v>142615395.84999999</v>
      </c>
      <c r="K1008" s="8">
        <v>7.0000000000000007E-2</v>
      </c>
      <c r="L1008" s="7">
        <v>9983077.7094999999</v>
      </c>
      <c r="M1008" s="7">
        <v>6584402.7094999999</v>
      </c>
      <c r="N1008" s="9">
        <v>1.9373440265691777</v>
      </c>
      <c r="O1008" s="7">
        <v>187317</v>
      </c>
      <c r="P1008" s="8">
        <v>1.2949999999999999</v>
      </c>
      <c r="Q1008" s="7">
        <v>242576</v>
      </c>
      <c r="R1008" s="8">
        <v>1.6E-2</v>
      </c>
      <c r="S1008" s="7">
        <v>3881.2159999999999</v>
      </c>
      <c r="T1008" s="7">
        <v>-16837.784</v>
      </c>
      <c r="U1008" s="9">
        <v>-0.81267358463246298</v>
      </c>
      <c r="V1008" s="7">
        <v>6567564.9254999999</v>
      </c>
      <c r="W1008" s="9">
        <v>1.9206809526775797</v>
      </c>
      <c r="X1008" s="7">
        <v>12230356.294949189</v>
      </c>
      <c r="Y1008" s="7">
        <v>5142220</v>
      </c>
      <c r="Z1008" s="7">
        <v>66731.684999999998</v>
      </c>
      <c r="AA1008" s="7">
        <v>581928.60994918877</v>
      </c>
      <c r="AB1008" s="7">
        <v>6439476</v>
      </c>
      <c r="AC1008" s="7">
        <v>0</v>
      </c>
      <c r="AD1008" s="7">
        <v>5662791.3694491889</v>
      </c>
      <c r="AE1008" s="7">
        <v>0</v>
      </c>
      <c r="AF1008" s="7">
        <v>9983077.7094999999</v>
      </c>
      <c r="AG1008" s="7">
        <v>3881.2159999999999</v>
      </c>
      <c r="AH1008" s="7">
        <v>5662791.3694491889</v>
      </c>
      <c r="AI1008" s="7">
        <v>2837673</v>
      </c>
      <c r="AJ1008" s="7">
        <v>9424</v>
      </c>
      <c r="AK1008" s="7">
        <v>3838575</v>
      </c>
      <c r="AL1008" s="7">
        <v>0</v>
      </c>
      <c r="AM1008" s="7">
        <v>349121</v>
      </c>
      <c r="AN1008" s="7">
        <v>0</v>
      </c>
      <c r="AO1008" s="7">
        <v>0</v>
      </c>
      <c r="AP1008" s="7">
        <v>5158672</v>
      </c>
      <c r="AQ1008" s="7">
        <v>326219</v>
      </c>
      <c r="AR1008" s="7">
        <v>3398675</v>
      </c>
      <c r="AS1008" s="7">
        <v>20719</v>
      </c>
      <c r="AT1008" s="7">
        <v>4359395</v>
      </c>
      <c r="AU1008" s="7">
        <v>0</v>
      </c>
      <c r="AV1008" s="7">
        <v>782337</v>
      </c>
      <c r="AW1008" s="7">
        <v>0</v>
      </c>
      <c r="AX1008" s="7">
        <v>0</v>
      </c>
      <c r="AY1008" s="7">
        <v>5778350</v>
      </c>
      <c r="AZ1008" s="7">
        <v>137867</v>
      </c>
      <c r="BA1008" s="7">
        <v>66731.684999999998</v>
      </c>
      <c r="BB1008" s="7">
        <v>0</v>
      </c>
      <c r="BC1008" s="7">
        <v>0</v>
      </c>
      <c r="BD1008" s="7">
        <v>0.14000000000000001</v>
      </c>
      <c r="BE1008" s="7">
        <v>1434.81</v>
      </c>
      <c r="BF1008" s="7">
        <v>0</v>
      </c>
      <c r="BG1008" s="7">
        <v>334643.60994918883</v>
      </c>
      <c r="BH1008" s="7">
        <v>3732</v>
      </c>
      <c r="BI1008" s="7">
        <v>247285</v>
      </c>
      <c r="BJ1008" s="7">
        <v>3403385.9808333339</v>
      </c>
      <c r="BK1008" s="7">
        <v>1981492.7766666673</v>
      </c>
      <c r="BL1008" s="7">
        <v>71915.326666666675</v>
      </c>
      <c r="BM1008" s="7">
        <v>5543742.1633333331</v>
      </c>
      <c r="BN1008" s="130">
        <v>0.68899999999999995</v>
      </c>
      <c r="BO1008" s="131">
        <v>1.66446E-4</v>
      </c>
      <c r="BP1008" s="161">
        <v>4218.1844285471261</v>
      </c>
      <c r="BQ1008" s="162">
        <v>6439476</v>
      </c>
      <c r="BR1008" s="161">
        <v>202760</v>
      </c>
      <c r="BS1008" s="163">
        <v>0</v>
      </c>
      <c r="BT1008" s="163">
        <v>30352.705050811172</v>
      </c>
      <c r="BU1008" s="161">
        <v>9983077.7100000009</v>
      </c>
      <c r="BV1008" s="161">
        <v>3881.22</v>
      </c>
      <c r="BW1008" s="165">
        <v>5693144.0750508113</v>
      </c>
      <c r="BX1008" s="161">
        <v>202760</v>
      </c>
    </row>
    <row r="1009" spans="1:76" ht="14.45" x14ac:dyDescent="0.3">
      <c r="A1009" s="164" t="s">
        <v>31</v>
      </c>
      <c r="B1009" s="6" t="s">
        <v>97</v>
      </c>
      <c r="C1009" s="6" t="s">
        <v>75</v>
      </c>
      <c r="D1009" s="6" t="s">
        <v>33</v>
      </c>
      <c r="E1009" s="6" t="s">
        <v>34</v>
      </c>
      <c r="F1009" s="24" t="str">
        <f>+Tabela1[[#This Row],[WK]]&amp;Tabela1[[#This Row],[PK]]&amp;Tabela1[[#This Row],[GK]]</f>
        <v>140801</v>
      </c>
      <c r="G1009" s="6" t="s">
        <v>981</v>
      </c>
      <c r="H1009" s="7">
        <v>2562335570.4769816</v>
      </c>
      <c r="I1009" s="8">
        <v>1.371</v>
      </c>
      <c r="J1009" s="7">
        <v>3512962067.1300001</v>
      </c>
      <c r="K1009" s="8">
        <v>7.0000000000000007E-2</v>
      </c>
      <c r="L1009" s="7">
        <v>245907344.69910002</v>
      </c>
      <c r="M1009" s="7">
        <v>113207784.69910002</v>
      </c>
      <c r="N1009" s="9">
        <v>0.85311348959333411</v>
      </c>
      <c r="O1009" s="7">
        <v>188837317</v>
      </c>
      <c r="P1009" s="8">
        <v>1.2949999999999999</v>
      </c>
      <c r="Q1009" s="7">
        <v>244544326</v>
      </c>
      <c r="R1009" s="8">
        <v>1.6E-2</v>
      </c>
      <c r="S1009" s="7">
        <v>3912709.216</v>
      </c>
      <c r="T1009" s="7">
        <v>441016.21600000001</v>
      </c>
      <c r="U1009" s="9">
        <v>0.12703203192217746</v>
      </c>
      <c r="V1009" s="7">
        <v>113648800.91510001</v>
      </c>
      <c r="W1009" s="9">
        <v>0.83460200601297252</v>
      </c>
      <c r="X1009" s="7">
        <v>117111524.02782524</v>
      </c>
      <c r="Y1009" s="7">
        <v>0</v>
      </c>
      <c r="Z1009" s="7">
        <v>26.040000000000003</v>
      </c>
      <c r="AA1009" s="7">
        <v>6961757.9878252298</v>
      </c>
      <c r="AB1009" s="7">
        <v>110149740</v>
      </c>
      <c r="AC1009" s="7">
        <v>0</v>
      </c>
      <c r="AD1009" s="7">
        <v>3462723.1127252188</v>
      </c>
      <c r="AE1009" s="7">
        <v>0</v>
      </c>
      <c r="AF1009" s="7">
        <v>245907344.69910002</v>
      </c>
      <c r="AG1009" s="7">
        <v>3912709.216</v>
      </c>
      <c r="AH1009" s="7">
        <v>3462723.1127252188</v>
      </c>
      <c r="AI1009" s="7">
        <v>110795518</v>
      </c>
      <c r="AJ1009" s="7">
        <v>3087731</v>
      </c>
      <c r="AK1009" s="7">
        <v>0</v>
      </c>
      <c r="AL1009" s="7">
        <v>0</v>
      </c>
      <c r="AM1009" s="7">
        <v>2113840</v>
      </c>
      <c r="AN1009" s="7">
        <v>0</v>
      </c>
      <c r="AO1009" s="7">
        <v>0</v>
      </c>
      <c r="AP1009" s="7">
        <v>85163996</v>
      </c>
      <c r="AQ1009" s="7">
        <v>6667602</v>
      </c>
      <c r="AR1009" s="7">
        <v>132699560</v>
      </c>
      <c r="AS1009" s="7">
        <v>3471693</v>
      </c>
      <c r="AT1009" s="7">
        <v>0</v>
      </c>
      <c r="AU1009" s="7">
        <v>219993</v>
      </c>
      <c r="AV1009" s="7">
        <v>2147592</v>
      </c>
      <c r="AW1009" s="7">
        <v>0</v>
      </c>
      <c r="AX1009" s="7">
        <v>0</v>
      </c>
      <c r="AY1009" s="7">
        <v>98074926</v>
      </c>
      <c r="AZ1009" s="7">
        <v>2848162</v>
      </c>
      <c r="BA1009" s="7">
        <v>26.040000000000003</v>
      </c>
      <c r="BB1009" s="7">
        <v>0</v>
      </c>
      <c r="BC1009" s="7">
        <v>0</v>
      </c>
      <c r="BD1009" s="7">
        <v>0.28000000000000003</v>
      </c>
      <c r="BE1009" s="7">
        <v>0</v>
      </c>
      <c r="BF1009" s="7">
        <v>0</v>
      </c>
      <c r="BG1009" s="7">
        <v>4719262.9878252298</v>
      </c>
      <c r="BH1009" s="7">
        <v>52630</v>
      </c>
      <c r="BI1009" s="7">
        <v>2242495</v>
      </c>
      <c r="BJ1009" s="7">
        <v>30863618.555000003</v>
      </c>
      <c r="BK1009" s="7">
        <v>25762760.99666667</v>
      </c>
      <c r="BL1009" s="7">
        <v>7048512.1466666674</v>
      </c>
      <c r="BM1009" s="7">
        <v>6306405.9399999976</v>
      </c>
      <c r="BN1009" s="130">
        <v>1.137</v>
      </c>
      <c r="BO1009" s="131">
        <v>2.2884451000000001E-3</v>
      </c>
      <c r="BP1009" s="161">
        <v>57992.031747497284</v>
      </c>
      <c r="BQ1009" s="162">
        <v>110149740</v>
      </c>
      <c r="BR1009" s="161">
        <v>4965434</v>
      </c>
      <c r="BS1009" s="163">
        <v>0</v>
      </c>
      <c r="BT1009" s="163">
        <v>0</v>
      </c>
      <c r="BU1009" s="161">
        <v>245907344.69999999</v>
      </c>
      <c r="BV1009" s="161">
        <v>3912709.22</v>
      </c>
      <c r="BW1009" s="165">
        <v>3462723.11</v>
      </c>
      <c r="BX1009" s="161">
        <v>4965434</v>
      </c>
    </row>
    <row r="1010" spans="1:76" ht="14.45" x14ac:dyDescent="0.3">
      <c r="A1010" s="164" t="s">
        <v>31</v>
      </c>
      <c r="B1010" s="6" t="s">
        <v>97</v>
      </c>
      <c r="C1010" s="6" t="s">
        <v>75</v>
      </c>
      <c r="D1010" s="6" t="s">
        <v>32</v>
      </c>
      <c r="E1010" s="6" t="s">
        <v>36</v>
      </c>
      <c r="F1010" s="24" t="str">
        <f>+Tabela1[[#This Row],[WK]]&amp;Tabela1[[#This Row],[PK]]&amp;Tabela1[[#This Row],[GK]]</f>
        <v>140802</v>
      </c>
      <c r="G1010" s="6" t="s">
        <v>433</v>
      </c>
      <c r="H1010" s="7">
        <v>1197770892.8138025</v>
      </c>
      <c r="I1010" s="8">
        <v>1.371</v>
      </c>
      <c r="J1010" s="7">
        <v>1642143894.05</v>
      </c>
      <c r="K1010" s="8">
        <v>7.0000000000000007E-2</v>
      </c>
      <c r="L1010" s="7">
        <v>114950072.58350001</v>
      </c>
      <c r="M1010" s="7">
        <v>40720889.583500013</v>
      </c>
      <c r="N1010" s="9">
        <v>0.5485832921467021</v>
      </c>
      <c r="O1010" s="7">
        <v>39918417</v>
      </c>
      <c r="P1010" s="8">
        <v>1.2949999999999999</v>
      </c>
      <c r="Q1010" s="7">
        <v>51694350</v>
      </c>
      <c r="R1010" s="8">
        <v>1.6E-2</v>
      </c>
      <c r="S1010" s="7">
        <v>827109.6</v>
      </c>
      <c r="T1010" s="7">
        <v>267249.59999999998</v>
      </c>
      <c r="U1010" s="9">
        <v>0.47735076626299427</v>
      </c>
      <c r="V1010" s="7">
        <v>40988139.183500007</v>
      </c>
      <c r="W1010" s="9">
        <v>0.54805005572139764</v>
      </c>
      <c r="X1010" s="7">
        <v>68976136.928794429</v>
      </c>
      <c r="Y1010" s="7">
        <v>0</v>
      </c>
      <c r="Z1010" s="7">
        <v>546680.04</v>
      </c>
      <c r="AA1010" s="7">
        <v>4638230.8887944343</v>
      </c>
      <c r="AB1010" s="7">
        <v>63791226</v>
      </c>
      <c r="AC1010" s="7">
        <v>0</v>
      </c>
      <c r="AD1010" s="7">
        <v>27987997.745294414</v>
      </c>
      <c r="AE1010" s="7">
        <v>-4200414.821380212</v>
      </c>
      <c r="AF1010" s="7">
        <v>114950072.58350001</v>
      </c>
      <c r="AG1010" s="7">
        <v>827109.6</v>
      </c>
      <c r="AH1010" s="7">
        <v>23787582.923914202</v>
      </c>
      <c r="AI1010" s="7">
        <v>61976548</v>
      </c>
      <c r="AJ1010" s="7">
        <v>534256</v>
      </c>
      <c r="AK1010" s="7">
        <v>0</v>
      </c>
      <c r="AL1010" s="7">
        <v>0</v>
      </c>
      <c r="AM1010" s="7">
        <v>1553899</v>
      </c>
      <c r="AN1010" s="7">
        <v>0</v>
      </c>
      <c r="AO1010" s="7">
        <v>0</v>
      </c>
      <c r="AP1010" s="7">
        <v>49447069</v>
      </c>
      <c r="AQ1010" s="7">
        <v>3067256</v>
      </c>
      <c r="AR1010" s="7">
        <v>74229183</v>
      </c>
      <c r="AS1010" s="7">
        <v>559860</v>
      </c>
      <c r="AT1010" s="7">
        <v>0</v>
      </c>
      <c r="AU1010" s="7">
        <v>0</v>
      </c>
      <c r="AV1010" s="7">
        <v>1361379</v>
      </c>
      <c r="AW1010" s="7">
        <v>0</v>
      </c>
      <c r="AX1010" s="7">
        <v>0</v>
      </c>
      <c r="AY1010" s="7">
        <v>56596028</v>
      </c>
      <c r="AZ1010" s="7">
        <v>1385154</v>
      </c>
      <c r="BA1010" s="7">
        <v>546680.04</v>
      </c>
      <c r="BB1010" s="7">
        <v>0</v>
      </c>
      <c r="BC1010" s="7">
        <v>563.61</v>
      </c>
      <c r="BD1010" s="7">
        <v>3976.51</v>
      </c>
      <c r="BE1010" s="7">
        <v>46.14</v>
      </c>
      <c r="BF1010" s="7">
        <v>0</v>
      </c>
      <c r="BG1010" s="7">
        <v>2094301.8887944345</v>
      </c>
      <c r="BH1010" s="7">
        <v>23356</v>
      </c>
      <c r="BI1010" s="7">
        <v>2543929</v>
      </c>
      <c r="BJ1010" s="7">
        <v>35012120.758333333</v>
      </c>
      <c r="BK1010" s="7">
        <v>23218504.333333336</v>
      </c>
      <c r="BL1010" s="7">
        <v>21042104.893333334</v>
      </c>
      <c r="BM1010" s="7">
        <v>5090255.913333334</v>
      </c>
      <c r="BN1010" s="130">
        <v>1.339</v>
      </c>
      <c r="BO1010" s="131">
        <v>8.8380679999999995E-4</v>
      </c>
      <c r="BP1010" s="161">
        <v>22396.598300053942</v>
      </c>
      <c r="BQ1010" s="162">
        <v>63791226</v>
      </c>
      <c r="BR1010" s="161">
        <v>2618277</v>
      </c>
      <c r="BS1010" s="163">
        <v>0</v>
      </c>
      <c r="BT1010" s="163">
        <v>685115.8925857842</v>
      </c>
      <c r="BU1010" s="161">
        <v>114950072.58</v>
      </c>
      <c r="BV1010" s="161">
        <v>827109.6</v>
      </c>
      <c r="BW1010" s="165">
        <v>24472698.812585786</v>
      </c>
      <c r="BX1010" s="161">
        <v>2618277</v>
      </c>
    </row>
    <row r="1011" spans="1:76" ht="14.45" x14ac:dyDescent="0.3">
      <c r="A1011" s="164" t="s">
        <v>31</v>
      </c>
      <c r="B1011" s="6" t="s">
        <v>97</v>
      </c>
      <c r="C1011" s="6" t="s">
        <v>75</v>
      </c>
      <c r="D1011" s="6" t="s">
        <v>37</v>
      </c>
      <c r="E1011" s="6" t="s">
        <v>36</v>
      </c>
      <c r="F1011" s="24" t="str">
        <f>+Tabela1[[#This Row],[WK]]&amp;Tabela1[[#This Row],[PK]]&amp;Tabela1[[#This Row],[GK]]</f>
        <v>140803</v>
      </c>
      <c r="G1011" s="6" t="s">
        <v>982</v>
      </c>
      <c r="H1011" s="7">
        <v>854120172.7071979</v>
      </c>
      <c r="I1011" s="8">
        <v>1.371</v>
      </c>
      <c r="J1011" s="7">
        <v>1170998756.78</v>
      </c>
      <c r="K1011" s="8">
        <v>7.0000000000000007E-2</v>
      </c>
      <c r="L1011" s="7">
        <v>81969912.974600002</v>
      </c>
      <c r="M1011" s="7">
        <v>29406128.974600002</v>
      </c>
      <c r="N1011" s="9">
        <v>0.55943706363681889</v>
      </c>
      <c r="O1011" s="7">
        <v>106099829</v>
      </c>
      <c r="P1011" s="8">
        <v>1.2949999999999999</v>
      </c>
      <c r="Q1011" s="7">
        <v>137399279</v>
      </c>
      <c r="R1011" s="8">
        <v>1.6E-2</v>
      </c>
      <c r="S1011" s="7">
        <v>2198388.4640000002</v>
      </c>
      <c r="T1011" s="7">
        <v>475649.46400000015</v>
      </c>
      <c r="U1011" s="9">
        <v>0.27610071171547179</v>
      </c>
      <c r="V1011" s="7">
        <v>29881778.438600004</v>
      </c>
      <c r="W1011" s="9">
        <v>0.55044561315153673</v>
      </c>
      <c r="X1011" s="7">
        <v>59076150.918030217</v>
      </c>
      <c r="Y1011" s="7">
        <v>0</v>
      </c>
      <c r="Z1011" s="7">
        <v>872297.84</v>
      </c>
      <c r="AA1011" s="7">
        <v>3068784.0780302137</v>
      </c>
      <c r="AB1011" s="7">
        <v>53559729</v>
      </c>
      <c r="AC1011" s="7">
        <v>1575340</v>
      </c>
      <c r="AD1011" s="7">
        <v>29194372.479430214</v>
      </c>
      <c r="AE1011" s="7">
        <v>-6511258.7317660293</v>
      </c>
      <c r="AF1011" s="7">
        <v>81969912.974600002</v>
      </c>
      <c r="AG1011" s="7">
        <v>2198388.4640000002</v>
      </c>
      <c r="AH1011" s="7">
        <v>22683113.747664183</v>
      </c>
      <c r="AI1011" s="7">
        <v>43887347</v>
      </c>
      <c r="AJ1011" s="7">
        <v>2434120</v>
      </c>
      <c r="AK1011" s="7">
        <v>0</v>
      </c>
      <c r="AL1011" s="7">
        <v>0</v>
      </c>
      <c r="AM1011" s="7">
        <v>1244836</v>
      </c>
      <c r="AN1011" s="7">
        <v>0</v>
      </c>
      <c r="AO1011" s="7">
        <v>-214149</v>
      </c>
      <c r="AP1011" s="7">
        <v>38825118</v>
      </c>
      <c r="AQ1011" s="7">
        <v>2196012</v>
      </c>
      <c r="AR1011" s="7">
        <v>52563784</v>
      </c>
      <c r="AS1011" s="7">
        <v>1722739</v>
      </c>
      <c r="AT1011" s="7">
        <v>0</v>
      </c>
      <c r="AU1011" s="7">
        <v>0</v>
      </c>
      <c r="AV1011" s="7">
        <v>1223917</v>
      </c>
      <c r="AW1011" s="7">
        <v>0</v>
      </c>
      <c r="AX1011" s="7">
        <v>0</v>
      </c>
      <c r="AY1011" s="7">
        <v>47558306</v>
      </c>
      <c r="AZ1011" s="7">
        <v>1036432</v>
      </c>
      <c r="BA1011" s="7">
        <v>872297.84</v>
      </c>
      <c r="BB1011" s="7">
        <v>0</v>
      </c>
      <c r="BC1011" s="7">
        <v>213.5</v>
      </c>
      <c r="BD1011" s="7">
        <v>8667.8799999999992</v>
      </c>
      <c r="BE1011" s="7">
        <v>0</v>
      </c>
      <c r="BF1011" s="7">
        <v>0</v>
      </c>
      <c r="BG1011" s="7">
        <v>1546695.0780302139</v>
      </c>
      <c r="BH1011" s="7">
        <v>17249</v>
      </c>
      <c r="BI1011" s="7">
        <v>1522089</v>
      </c>
      <c r="BJ1011" s="7">
        <v>20948593.808333341</v>
      </c>
      <c r="BK1011" s="7">
        <v>17449272.746666674</v>
      </c>
      <c r="BL1011" s="7">
        <v>4687966.3099999996</v>
      </c>
      <c r="BM1011" s="7">
        <v>4621351.6266666651</v>
      </c>
      <c r="BN1011" s="130">
        <v>1.3859999999999999</v>
      </c>
      <c r="BO1011" s="131">
        <v>6.9355070000000005E-4</v>
      </c>
      <c r="BP1011" s="161">
        <v>17575.101440194216</v>
      </c>
      <c r="BQ1011" s="162">
        <v>53559729</v>
      </c>
      <c r="BR1011" s="161">
        <v>1688302</v>
      </c>
      <c r="BS1011" s="163">
        <v>0</v>
      </c>
      <c r="BT1011" s="163">
        <v>2442064.8137358129</v>
      </c>
      <c r="BU1011" s="161">
        <v>81969912.969999999</v>
      </c>
      <c r="BV1011" s="161">
        <v>2198388.46</v>
      </c>
      <c r="BW1011" s="165">
        <v>25125178.563735813</v>
      </c>
      <c r="BX1011" s="161">
        <v>1688302</v>
      </c>
    </row>
    <row r="1012" spans="1:76" ht="14.45" x14ac:dyDescent="0.3">
      <c r="A1012" s="164" t="s">
        <v>31</v>
      </c>
      <c r="B1012" s="6" t="s">
        <v>97</v>
      </c>
      <c r="C1012" s="6" t="s">
        <v>75</v>
      </c>
      <c r="D1012" s="6" t="s">
        <v>39</v>
      </c>
      <c r="E1012" s="6" t="s">
        <v>40</v>
      </c>
      <c r="F1012" s="24" t="str">
        <f>+Tabela1[[#This Row],[WK]]&amp;Tabela1[[#This Row],[PK]]&amp;Tabela1[[#This Row],[GK]]</f>
        <v>140804</v>
      </c>
      <c r="G1012" s="6" t="s">
        <v>983</v>
      </c>
      <c r="H1012" s="7">
        <v>697488407.50820112</v>
      </c>
      <c r="I1012" s="8">
        <v>1.371</v>
      </c>
      <c r="J1012" s="7">
        <v>956256606.68999994</v>
      </c>
      <c r="K1012" s="8">
        <v>7.0000000000000007E-2</v>
      </c>
      <c r="L1012" s="7">
        <v>66937962.4683</v>
      </c>
      <c r="M1012" s="7">
        <v>33201392.4683</v>
      </c>
      <c r="N1012" s="9">
        <v>0.98413657548173983</v>
      </c>
      <c r="O1012" s="7">
        <v>57181727</v>
      </c>
      <c r="P1012" s="8">
        <v>1.2949999999999999</v>
      </c>
      <c r="Q1012" s="7">
        <v>74050336</v>
      </c>
      <c r="R1012" s="8">
        <v>1.6E-2</v>
      </c>
      <c r="S1012" s="7">
        <v>1184805.3759999999</v>
      </c>
      <c r="T1012" s="7">
        <v>642651.37599999993</v>
      </c>
      <c r="U1012" s="9">
        <v>1.1853668441070249</v>
      </c>
      <c r="V1012" s="7">
        <v>33844043.844300002</v>
      </c>
      <c r="W1012" s="9">
        <v>0.98731924339715804</v>
      </c>
      <c r="X1012" s="7">
        <v>36386650.027794696</v>
      </c>
      <c r="Y1012" s="7">
        <v>0</v>
      </c>
      <c r="Z1012" s="7">
        <v>777803.95000000007</v>
      </c>
      <c r="AA1012" s="7">
        <v>3170143.0777946976</v>
      </c>
      <c r="AB1012" s="7">
        <v>32438703</v>
      </c>
      <c r="AC1012" s="7">
        <v>0</v>
      </c>
      <c r="AD1012" s="7">
        <v>2542606.1834946964</v>
      </c>
      <c r="AE1012" s="7">
        <v>0</v>
      </c>
      <c r="AF1012" s="7">
        <v>66937962.4683</v>
      </c>
      <c r="AG1012" s="7">
        <v>1184805.3759999999</v>
      </c>
      <c r="AH1012" s="7">
        <v>2542606.1834946964</v>
      </c>
      <c r="AI1012" s="7">
        <v>28167846</v>
      </c>
      <c r="AJ1012" s="7">
        <v>417142</v>
      </c>
      <c r="AK1012" s="7">
        <v>0</v>
      </c>
      <c r="AL1012" s="7">
        <v>0</v>
      </c>
      <c r="AM1012" s="7">
        <v>1378280</v>
      </c>
      <c r="AN1012" s="7">
        <v>0</v>
      </c>
      <c r="AO1012" s="7">
        <v>0</v>
      </c>
      <c r="AP1012" s="7">
        <v>25351019</v>
      </c>
      <c r="AQ1012" s="7">
        <v>2108489</v>
      </c>
      <c r="AR1012" s="7">
        <v>33736570</v>
      </c>
      <c r="AS1012" s="7">
        <v>542154</v>
      </c>
      <c r="AT1012" s="7">
        <v>0</v>
      </c>
      <c r="AU1012" s="7">
        <v>0</v>
      </c>
      <c r="AV1012" s="7">
        <v>1334916</v>
      </c>
      <c r="AW1012" s="7">
        <v>0</v>
      </c>
      <c r="AX1012" s="7">
        <v>0</v>
      </c>
      <c r="AY1012" s="7">
        <v>27902020</v>
      </c>
      <c r="AZ1012" s="7">
        <v>892078</v>
      </c>
      <c r="BA1012" s="7">
        <v>777803.95000000007</v>
      </c>
      <c r="BB1012" s="7">
        <v>0</v>
      </c>
      <c r="BC1012" s="7">
        <v>172.75</v>
      </c>
      <c r="BD1012" s="7">
        <v>7787.48</v>
      </c>
      <c r="BE1012" s="7">
        <v>0.34</v>
      </c>
      <c r="BF1012" s="7">
        <v>0</v>
      </c>
      <c r="BG1012" s="7">
        <v>1587584.0777946976</v>
      </c>
      <c r="BH1012" s="7">
        <v>17705</v>
      </c>
      <c r="BI1012" s="7">
        <v>1582559</v>
      </c>
      <c r="BJ1012" s="7">
        <v>21780735.72583333</v>
      </c>
      <c r="BK1012" s="7">
        <v>17713926.089999996</v>
      </c>
      <c r="BL1012" s="7">
        <v>1150897.1933333334</v>
      </c>
      <c r="BM1012" s="7">
        <v>13965444.15666667</v>
      </c>
      <c r="BN1012" s="130">
        <v>1.238</v>
      </c>
      <c r="BO1012" s="131">
        <v>6.6719589999999997E-4</v>
      </c>
      <c r="BP1012" s="161">
        <v>16907.755848675966</v>
      </c>
      <c r="BQ1012" s="162">
        <v>32438703</v>
      </c>
      <c r="BR1012" s="161">
        <v>1226995</v>
      </c>
      <c r="BS1012" s="163">
        <v>0</v>
      </c>
      <c r="BT1012" s="163">
        <v>0</v>
      </c>
      <c r="BU1012" s="161">
        <v>66937962.469999999</v>
      </c>
      <c r="BV1012" s="161">
        <v>1184805.3799999999</v>
      </c>
      <c r="BW1012" s="165">
        <v>2542606.1800000002</v>
      </c>
      <c r="BX1012" s="161">
        <v>1226995</v>
      </c>
    </row>
    <row r="1013" spans="1:76" ht="14.45" x14ac:dyDescent="0.3">
      <c r="A1013" s="164" t="s">
        <v>31</v>
      </c>
      <c r="B1013" s="6" t="s">
        <v>97</v>
      </c>
      <c r="C1013" s="6" t="s">
        <v>75</v>
      </c>
      <c r="D1013" s="6" t="s">
        <v>42</v>
      </c>
      <c r="E1013" s="6" t="s">
        <v>36</v>
      </c>
      <c r="F1013" s="24" t="str">
        <f>+Tabela1[[#This Row],[WK]]&amp;Tabela1[[#This Row],[PK]]&amp;Tabela1[[#This Row],[GK]]</f>
        <v>140805</v>
      </c>
      <c r="G1013" s="6" t="s">
        <v>984</v>
      </c>
      <c r="H1013" s="7">
        <v>885182424.92860186</v>
      </c>
      <c r="I1013" s="8">
        <v>1.371</v>
      </c>
      <c r="J1013" s="7">
        <v>1213585104.5700002</v>
      </c>
      <c r="K1013" s="8">
        <v>7.0000000000000007E-2</v>
      </c>
      <c r="L1013" s="7">
        <v>84950957.319900021</v>
      </c>
      <c r="M1013" s="7">
        <v>41847371.319900021</v>
      </c>
      <c r="N1013" s="9">
        <v>0.97085591254286874</v>
      </c>
      <c r="O1013" s="7">
        <v>74353238</v>
      </c>
      <c r="P1013" s="8">
        <v>1.2949999999999999</v>
      </c>
      <c r="Q1013" s="7">
        <v>96287443</v>
      </c>
      <c r="R1013" s="8">
        <v>1.6E-2</v>
      </c>
      <c r="S1013" s="7">
        <v>1540599.088</v>
      </c>
      <c r="T1013" s="7">
        <v>418966.08799999999</v>
      </c>
      <c r="U1013" s="9">
        <v>0.37353224093798953</v>
      </c>
      <c r="V1013" s="7">
        <v>42266337.40790002</v>
      </c>
      <c r="W1013" s="9">
        <v>0.95570668418623361</v>
      </c>
      <c r="X1013" s="7">
        <v>58568179.236267209</v>
      </c>
      <c r="Y1013" s="7">
        <v>0</v>
      </c>
      <c r="Z1013" s="7">
        <v>671619.96</v>
      </c>
      <c r="AA1013" s="7">
        <v>3248021.2762672058</v>
      </c>
      <c r="AB1013" s="7">
        <v>54648538</v>
      </c>
      <c r="AC1013" s="7">
        <v>0</v>
      </c>
      <c r="AD1013" s="7">
        <v>16301841.828367189</v>
      </c>
      <c r="AE1013" s="7">
        <v>0</v>
      </c>
      <c r="AF1013" s="7">
        <v>84950957.319900021</v>
      </c>
      <c r="AG1013" s="7">
        <v>1540599.088</v>
      </c>
      <c r="AH1013" s="7">
        <v>16301841.828367189</v>
      </c>
      <c r="AI1013" s="7">
        <v>35988696</v>
      </c>
      <c r="AJ1013" s="7">
        <v>581782</v>
      </c>
      <c r="AK1013" s="7">
        <v>0</v>
      </c>
      <c r="AL1013" s="7">
        <v>0</v>
      </c>
      <c r="AM1013" s="7">
        <v>1341719</v>
      </c>
      <c r="AN1013" s="7">
        <v>0</v>
      </c>
      <c r="AO1013" s="7">
        <v>0</v>
      </c>
      <c r="AP1013" s="7">
        <v>43915172</v>
      </c>
      <c r="AQ1013" s="7">
        <v>3616258</v>
      </c>
      <c r="AR1013" s="7">
        <v>43103586</v>
      </c>
      <c r="AS1013" s="7">
        <v>1121633</v>
      </c>
      <c r="AT1013" s="7">
        <v>0</v>
      </c>
      <c r="AU1013" s="7">
        <v>0</v>
      </c>
      <c r="AV1013" s="7">
        <v>1314658</v>
      </c>
      <c r="AW1013" s="7">
        <v>0</v>
      </c>
      <c r="AX1013" s="7">
        <v>0</v>
      </c>
      <c r="AY1013" s="7">
        <v>47170932</v>
      </c>
      <c r="AZ1013" s="7">
        <v>1523020</v>
      </c>
      <c r="BA1013" s="7">
        <v>671619.96</v>
      </c>
      <c r="BB1013" s="7">
        <v>0</v>
      </c>
      <c r="BC1013" s="7">
        <v>12.75</v>
      </c>
      <c r="BD1013" s="7">
        <v>7159.43</v>
      </c>
      <c r="BE1013" s="7">
        <v>39.58</v>
      </c>
      <c r="BF1013" s="7">
        <v>0</v>
      </c>
      <c r="BG1013" s="7">
        <v>1874703.2762672058</v>
      </c>
      <c r="BH1013" s="7">
        <v>20907</v>
      </c>
      <c r="BI1013" s="7">
        <v>1373318</v>
      </c>
      <c r="BJ1013" s="7">
        <v>18901073.429166667</v>
      </c>
      <c r="BK1013" s="7">
        <v>15687099.049999999</v>
      </c>
      <c r="BL1013" s="7">
        <v>599516.57666666666</v>
      </c>
      <c r="BM1013" s="7">
        <v>11656864.363333331</v>
      </c>
      <c r="BN1013" s="130">
        <v>1.3</v>
      </c>
      <c r="BO1013" s="131">
        <v>7.9818490000000005E-4</v>
      </c>
      <c r="BP1013" s="161">
        <v>20227.474998087582</v>
      </c>
      <c r="BQ1013" s="162">
        <v>54648538</v>
      </c>
      <c r="BR1013" s="161">
        <v>1456177</v>
      </c>
      <c r="BS1013" s="163">
        <v>0</v>
      </c>
      <c r="BT1013" s="163">
        <v>0</v>
      </c>
      <c r="BU1013" s="161">
        <v>84950957.319999993</v>
      </c>
      <c r="BV1013" s="161">
        <v>1540599.09</v>
      </c>
      <c r="BW1013" s="165">
        <v>16301841.83</v>
      </c>
      <c r="BX1013" s="161">
        <v>1456177</v>
      </c>
    </row>
    <row r="1014" spans="1:76" ht="14.45" x14ac:dyDescent="0.3">
      <c r="A1014" s="164" t="s">
        <v>31</v>
      </c>
      <c r="B1014" s="6" t="s">
        <v>97</v>
      </c>
      <c r="C1014" s="6" t="s">
        <v>77</v>
      </c>
      <c r="D1014" s="6" t="s">
        <v>33</v>
      </c>
      <c r="E1014" s="6" t="s">
        <v>36</v>
      </c>
      <c r="F1014" s="24" t="str">
        <f>+Tabela1[[#This Row],[WK]]&amp;Tabela1[[#This Row],[PK]]&amp;Tabela1[[#This Row],[GK]]</f>
        <v>140901</v>
      </c>
      <c r="G1014" s="6" t="s">
        <v>985</v>
      </c>
      <c r="H1014" s="7">
        <v>48537555.199000046</v>
      </c>
      <c r="I1014" s="8">
        <v>1.371</v>
      </c>
      <c r="J1014" s="7">
        <v>66544988.18</v>
      </c>
      <c r="K1014" s="8">
        <v>7.0000000000000007E-2</v>
      </c>
      <c r="L1014" s="7">
        <v>4658149.1726000002</v>
      </c>
      <c r="M1014" s="7">
        <v>3445902.1726000002</v>
      </c>
      <c r="N1014" s="9">
        <v>2.8425743042465768</v>
      </c>
      <c r="O1014" s="7">
        <v>0</v>
      </c>
      <c r="P1014" s="8">
        <v>1.2949999999999999</v>
      </c>
      <c r="Q1014" s="7">
        <v>0</v>
      </c>
      <c r="R1014" s="8">
        <v>1.6E-2</v>
      </c>
      <c r="S1014" s="7">
        <v>0</v>
      </c>
      <c r="T1014" s="7">
        <v>-13846</v>
      </c>
      <c r="U1014" s="9">
        <v>-1</v>
      </c>
      <c r="V1014" s="7">
        <v>3432056.1726000002</v>
      </c>
      <c r="W1014" s="9">
        <v>2.7991809533208332</v>
      </c>
      <c r="X1014" s="7">
        <v>8716109.5</v>
      </c>
      <c r="Y1014" s="7">
        <v>3394719</v>
      </c>
      <c r="Z1014" s="7">
        <v>309457.5</v>
      </c>
      <c r="AA1014" s="7">
        <v>438756</v>
      </c>
      <c r="AB1014" s="7">
        <v>3417751</v>
      </c>
      <c r="AC1014" s="7">
        <v>1155426</v>
      </c>
      <c r="AD1014" s="7">
        <v>5284053.3273999998</v>
      </c>
      <c r="AE1014" s="7">
        <v>0</v>
      </c>
      <c r="AF1014" s="7">
        <v>4658149.1726000002</v>
      </c>
      <c r="AG1014" s="7">
        <v>0</v>
      </c>
      <c r="AH1014" s="7">
        <v>5284053.3273999998</v>
      </c>
      <c r="AI1014" s="7">
        <v>1012148</v>
      </c>
      <c r="AJ1014" s="7">
        <v>8940</v>
      </c>
      <c r="AK1014" s="7">
        <v>3841093</v>
      </c>
      <c r="AL1014" s="7">
        <v>0</v>
      </c>
      <c r="AM1014" s="7">
        <v>336057</v>
      </c>
      <c r="AN1014" s="7">
        <v>0</v>
      </c>
      <c r="AO1014" s="7">
        <v>0</v>
      </c>
      <c r="AP1014" s="7">
        <v>2783609</v>
      </c>
      <c r="AQ1014" s="7">
        <v>135262</v>
      </c>
      <c r="AR1014" s="7">
        <v>1212247</v>
      </c>
      <c r="AS1014" s="7">
        <v>13846</v>
      </c>
      <c r="AT1014" s="7">
        <v>4317703</v>
      </c>
      <c r="AU1014" s="7">
        <v>184441</v>
      </c>
      <c r="AV1014" s="7">
        <v>746102</v>
      </c>
      <c r="AW1014" s="7">
        <v>0</v>
      </c>
      <c r="AX1014" s="7">
        <v>0</v>
      </c>
      <c r="AY1014" s="7">
        <v>3194031</v>
      </c>
      <c r="AZ1014" s="7">
        <v>55147</v>
      </c>
      <c r="BA1014" s="7">
        <v>309457.5</v>
      </c>
      <c r="BB1014" s="7">
        <v>0</v>
      </c>
      <c r="BC1014" s="7">
        <v>0</v>
      </c>
      <c r="BD1014" s="7">
        <v>3308.16</v>
      </c>
      <c r="BE1014" s="7">
        <v>38.68</v>
      </c>
      <c r="BF1014" s="7">
        <v>0</v>
      </c>
      <c r="BG1014" s="7">
        <v>320594</v>
      </c>
      <c r="BH1014" s="7">
        <v>2188</v>
      </c>
      <c r="BI1014" s="7">
        <v>118162</v>
      </c>
      <c r="BJ1014" s="7">
        <v>1626247.5674999999</v>
      </c>
      <c r="BK1014" s="7">
        <v>752665.20333333313</v>
      </c>
      <c r="BL1014" s="7">
        <v>29258.333333333332</v>
      </c>
      <c r="BM1014" s="7">
        <v>3435812.7900000005</v>
      </c>
      <c r="BN1014" s="130">
        <v>0.6</v>
      </c>
      <c r="BO1014" s="131">
        <v>8.2572599999999996E-5</v>
      </c>
      <c r="BP1014" s="161">
        <v>2092.0834060939378</v>
      </c>
      <c r="BQ1014" s="162">
        <v>3417751</v>
      </c>
      <c r="BR1014" s="161">
        <v>120248</v>
      </c>
      <c r="BS1014" s="163">
        <v>0</v>
      </c>
      <c r="BT1014" s="163">
        <v>885938.84999999963</v>
      </c>
      <c r="BU1014" s="161">
        <v>4658149.17</v>
      </c>
      <c r="BV1014" s="161">
        <v>0</v>
      </c>
      <c r="BW1014" s="165">
        <v>6169992.1799999997</v>
      </c>
      <c r="BX1014" s="161">
        <v>120248</v>
      </c>
    </row>
    <row r="1015" spans="1:76" ht="14.45" x14ac:dyDescent="0.3">
      <c r="A1015" s="164" t="s">
        <v>31</v>
      </c>
      <c r="B1015" s="6" t="s">
        <v>97</v>
      </c>
      <c r="C1015" s="6" t="s">
        <v>77</v>
      </c>
      <c r="D1015" s="6" t="s">
        <v>32</v>
      </c>
      <c r="E1015" s="6" t="s">
        <v>36</v>
      </c>
      <c r="F1015" s="24" t="str">
        <f>+Tabela1[[#This Row],[WK]]&amp;Tabela1[[#This Row],[PK]]&amp;Tabela1[[#This Row],[GK]]</f>
        <v>140902</v>
      </c>
      <c r="G1015" s="6" t="s">
        <v>986</v>
      </c>
      <c r="H1015" s="7">
        <v>105951693.07619901</v>
      </c>
      <c r="I1015" s="8">
        <v>1.371</v>
      </c>
      <c r="J1015" s="7">
        <v>145259771.21000001</v>
      </c>
      <c r="K1015" s="8">
        <v>7.0000000000000007E-2</v>
      </c>
      <c r="L1015" s="7">
        <v>10168183.984700002</v>
      </c>
      <c r="M1015" s="7">
        <v>7031221.9847000018</v>
      </c>
      <c r="N1015" s="9">
        <v>2.2414112713829502</v>
      </c>
      <c r="O1015" s="7">
        <v>1721520</v>
      </c>
      <c r="P1015" s="8">
        <v>1.2949999999999999</v>
      </c>
      <c r="Q1015" s="7">
        <v>2229368</v>
      </c>
      <c r="R1015" s="8">
        <v>1.6E-2</v>
      </c>
      <c r="S1015" s="7">
        <v>35669.887999999999</v>
      </c>
      <c r="T1015" s="7">
        <v>8483.887999999999</v>
      </c>
      <c r="U1015" s="9">
        <v>0.3120682704333112</v>
      </c>
      <c r="V1015" s="7">
        <v>7039705.872700002</v>
      </c>
      <c r="W1015" s="9">
        <v>2.2248345755950738</v>
      </c>
      <c r="X1015" s="7">
        <v>19163039.579258233</v>
      </c>
      <c r="Y1015" s="7">
        <v>7970100</v>
      </c>
      <c r="Z1015" s="7">
        <v>0</v>
      </c>
      <c r="AA1015" s="7">
        <v>819673.57925823401</v>
      </c>
      <c r="AB1015" s="7">
        <v>8939703</v>
      </c>
      <c r="AC1015" s="7">
        <v>1433563</v>
      </c>
      <c r="AD1015" s="7">
        <v>12123333.706558231</v>
      </c>
      <c r="AE1015" s="7">
        <v>0</v>
      </c>
      <c r="AF1015" s="7">
        <v>10168183.984700002</v>
      </c>
      <c r="AG1015" s="7">
        <v>35669.887999999999</v>
      </c>
      <c r="AH1015" s="7">
        <v>12123333.706558231</v>
      </c>
      <c r="AI1015" s="7">
        <v>2619159</v>
      </c>
      <c r="AJ1015" s="7">
        <v>31203</v>
      </c>
      <c r="AK1015" s="7">
        <v>8158911</v>
      </c>
      <c r="AL1015" s="7">
        <v>0</v>
      </c>
      <c r="AM1015" s="7">
        <v>855204</v>
      </c>
      <c r="AN1015" s="7">
        <v>0</v>
      </c>
      <c r="AO1015" s="7">
        <v>0</v>
      </c>
      <c r="AP1015" s="7">
        <v>7209931</v>
      </c>
      <c r="AQ1015" s="7">
        <v>409763</v>
      </c>
      <c r="AR1015" s="7">
        <v>3136962</v>
      </c>
      <c r="AS1015" s="7">
        <v>27186</v>
      </c>
      <c r="AT1015" s="7">
        <v>9204945</v>
      </c>
      <c r="AU1015" s="7">
        <v>489241</v>
      </c>
      <c r="AV1015" s="7">
        <v>795451</v>
      </c>
      <c r="AW1015" s="7">
        <v>0</v>
      </c>
      <c r="AX1015" s="7">
        <v>0</v>
      </c>
      <c r="AY1015" s="7">
        <v>8007501</v>
      </c>
      <c r="AZ1015" s="7">
        <v>165440</v>
      </c>
      <c r="BA1015" s="7">
        <v>0</v>
      </c>
      <c r="BB1015" s="7">
        <v>0</v>
      </c>
      <c r="BC1015" s="7">
        <v>0</v>
      </c>
      <c r="BD1015" s="7">
        <v>0</v>
      </c>
      <c r="BE1015" s="7">
        <v>0</v>
      </c>
      <c r="BF1015" s="7">
        <v>0</v>
      </c>
      <c r="BG1015" s="7">
        <v>465111.57925823395</v>
      </c>
      <c r="BH1015" s="7">
        <v>5187</v>
      </c>
      <c r="BI1015" s="7">
        <v>354562</v>
      </c>
      <c r="BJ1015" s="7">
        <v>4879833.5266666664</v>
      </c>
      <c r="BK1015" s="7">
        <v>2816971.8099999996</v>
      </c>
      <c r="BL1015" s="7">
        <v>1946069.7333333334</v>
      </c>
      <c r="BM1015" s="7">
        <v>4359307.4000000013</v>
      </c>
      <c r="BN1015" s="130">
        <v>0.59499999999999997</v>
      </c>
      <c r="BO1015" s="131">
        <v>1.9152789999999999E-4</v>
      </c>
      <c r="BP1015" s="161">
        <v>4853.5134399625504</v>
      </c>
      <c r="BQ1015" s="162">
        <v>8939703</v>
      </c>
      <c r="BR1015" s="161">
        <v>279400</v>
      </c>
      <c r="BS1015" s="163">
        <v>0</v>
      </c>
      <c r="BT1015" s="163">
        <v>1278938.4207417667</v>
      </c>
      <c r="BU1015" s="161">
        <v>10168183.98</v>
      </c>
      <c r="BV1015" s="161">
        <v>35669.89</v>
      </c>
      <c r="BW1015" s="165">
        <v>13402272.130741768</v>
      </c>
      <c r="BX1015" s="161">
        <v>279400</v>
      </c>
    </row>
    <row r="1016" spans="1:76" ht="14.45" x14ac:dyDescent="0.3">
      <c r="A1016" s="164" t="s">
        <v>31</v>
      </c>
      <c r="B1016" s="6" t="s">
        <v>97</v>
      </c>
      <c r="C1016" s="6" t="s">
        <v>77</v>
      </c>
      <c r="D1016" s="6" t="s">
        <v>37</v>
      </c>
      <c r="E1016" s="6" t="s">
        <v>40</v>
      </c>
      <c r="F1016" s="24" t="str">
        <f>+Tabela1[[#This Row],[WK]]&amp;Tabela1[[#This Row],[PK]]&amp;Tabela1[[#This Row],[GK]]</f>
        <v>140903</v>
      </c>
      <c r="G1016" s="6" t="s">
        <v>987</v>
      </c>
      <c r="H1016" s="7">
        <v>314780864.19339752</v>
      </c>
      <c r="I1016" s="8">
        <v>1.371</v>
      </c>
      <c r="J1016" s="7">
        <v>431564564.81</v>
      </c>
      <c r="K1016" s="8">
        <v>7.0000000000000007E-2</v>
      </c>
      <c r="L1016" s="7">
        <v>30209519.536700003</v>
      </c>
      <c r="M1016" s="7">
        <v>17896056.536700003</v>
      </c>
      <c r="N1016" s="9">
        <v>1.4533731523536477</v>
      </c>
      <c r="O1016" s="7">
        <v>63448116</v>
      </c>
      <c r="P1016" s="8">
        <v>1.2949999999999999</v>
      </c>
      <c r="Q1016" s="7">
        <v>82165310</v>
      </c>
      <c r="R1016" s="8">
        <v>1.6E-2</v>
      </c>
      <c r="S1016" s="7">
        <v>1314644.96</v>
      </c>
      <c r="T1016" s="7">
        <v>281386.95999999996</v>
      </c>
      <c r="U1016" s="9">
        <v>0.27232981501232023</v>
      </c>
      <c r="V1016" s="7">
        <v>18177443.496700004</v>
      </c>
      <c r="W1016" s="9">
        <v>1.3619407715722838</v>
      </c>
      <c r="X1016" s="7">
        <v>18880893.53320054</v>
      </c>
      <c r="Y1016" s="7">
        <v>939567</v>
      </c>
      <c r="Z1016" s="7">
        <v>298.52999999999997</v>
      </c>
      <c r="AA1016" s="7">
        <v>1363877.003200538</v>
      </c>
      <c r="AB1016" s="7">
        <v>13703726</v>
      </c>
      <c r="AC1016" s="7">
        <v>2873425</v>
      </c>
      <c r="AD1016" s="7">
        <v>2873425</v>
      </c>
      <c r="AE1016" s="7">
        <v>0</v>
      </c>
      <c r="AF1016" s="7">
        <v>30209519.536700003</v>
      </c>
      <c r="AG1016" s="7">
        <v>1314644.96</v>
      </c>
      <c r="AH1016" s="7">
        <v>2873425</v>
      </c>
      <c r="AI1016" s="7">
        <v>10280942</v>
      </c>
      <c r="AJ1016" s="7">
        <v>843569</v>
      </c>
      <c r="AK1016" s="7">
        <v>5151362</v>
      </c>
      <c r="AL1016" s="7">
        <v>0</v>
      </c>
      <c r="AM1016" s="7">
        <v>496615</v>
      </c>
      <c r="AN1016" s="7">
        <v>0</v>
      </c>
      <c r="AO1016" s="7">
        <v>0</v>
      </c>
      <c r="AP1016" s="7">
        <v>12009406</v>
      </c>
      <c r="AQ1016" s="7">
        <v>791678</v>
      </c>
      <c r="AR1016" s="7">
        <v>12313463</v>
      </c>
      <c r="AS1016" s="7">
        <v>1033258</v>
      </c>
      <c r="AT1016" s="7">
        <v>5803803</v>
      </c>
      <c r="AU1016" s="7">
        <v>201</v>
      </c>
      <c r="AV1016" s="7">
        <v>563601</v>
      </c>
      <c r="AW1016" s="7">
        <v>0</v>
      </c>
      <c r="AX1016" s="7">
        <v>0</v>
      </c>
      <c r="AY1016" s="7">
        <v>13460271</v>
      </c>
      <c r="AZ1016" s="7">
        <v>324392</v>
      </c>
      <c r="BA1016" s="7">
        <v>298.52999999999997</v>
      </c>
      <c r="BB1016" s="7">
        <v>0</v>
      </c>
      <c r="BC1016" s="7">
        <v>0</v>
      </c>
      <c r="BD1016" s="7">
        <v>3.21</v>
      </c>
      <c r="BE1016" s="7">
        <v>0</v>
      </c>
      <c r="BF1016" s="7">
        <v>0</v>
      </c>
      <c r="BG1016" s="7">
        <v>901260.00320053799</v>
      </c>
      <c r="BH1016" s="7">
        <v>10051</v>
      </c>
      <c r="BI1016" s="7">
        <v>462617</v>
      </c>
      <c r="BJ1016" s="7">
        <v>6367076.2266666656</v>
      </c>
      <c r="BK1016" s="7">
        <v>4867778.2366666654</v>
      </c>
      <c r="BL1016" s="7">
        <v>802919.89666666661</v>
      </c>
      <c r="BM1016" s="7">
        <v>4391352.166666667</v>
      </c>
      <c r="BN1016" s="130">
        <v>0.97299999999999998</v>
      </c>
      <c r="BO1016" s="131">
        <v>3.7969760000000001E-4</v>
      </c>
      <c r="BP1016" s="161">
        <v>9621.9828390269722</v>
      </c>
      <c r="BQ1016" s="162">
        <v>13703726</v>
      </c>
      <c r="BR1016" s="161">
        <v>558030</v>
      </c>
      <c r="BS1016" s="163">
        <v>0</v>
      </c>
      <c r="BT1016" s="163">
        <v>2659429.5032999963</v>
      </c>
      <c r="BU1016" s="161">
        <v>30209519.539999999</v>
      </c>
      <c r="BV1016" s="161">
        <v>1314644.96</v>
      </c>
      <c r="BW1016" s="165">
        <v>5532854.5032999963</v>
      </c>
      <c r="BX1016" s="161">
        <v>558030</v>
      </c>
    </row>
    <row r="1017" spans="1:76" ht="14.45" x14ac:dyDescent="0.3">
      <c r="A1017" s="164" t="s">
        <v>31</v>
      </c>
      <c r="B1017" s="6" t="s">
        <v>97</v>
      </c>
      <c r="C1017" s="6" t="s">
        <v>77</v>
      </c>
      <c r="D1017" s="6" t="s">
        <v>39</v>
      </c>
      <c r="E1017" s="6" t="s">
        <v>36</v>
      </c>
      <c r="F1017" s="24" t="str">
        <f>+Tabela1[[#This Row],[WK]]&amp;Tabela1[[#This Row],[PK]]&amp;Tabela1[[#This Row],[GK]]</f>
        <v>140904</v>
      </c>
      <c r="G1017" s="6" t="s">
        <v>988</v>
      </c>
      <c r="H1017" s="7">
        <v>102607431.60419941</v>
      </c>
      <c r="I1017" s="8">
        <v>1.371</v>
      </c>
      <c r="J1017" s="7">
        <v>140674788.72</v>
      </c>
      <c r="K1017" s="8">
        <v>7.0000000000000007E-2</v>
      </c>
      <c r="L1017" s="7">
        <v>9847235.2104000002</v>
      </c>
      <c r="M1017" s="7">
        <v>6214194.2104000002</v>
      </c>
      <c r="N1017" s="9">
        <v>1.7104663036833332</v>
      </c>
      <c r="O1017" s="7">
        <v>669276</v>
      </c>
      <c r="P1017" s="8">
        <v>1.2949999999999999</v>
      </c>
      <c r="Q1017" s="7">
        <v>866712</v>
      </c>
      <c r="R1017" s="8">
        <v>1.6E-2</v>
      </c>
      <c r="S1017" s="7">
        <v>13867.392</v>
      </c>
      <c r="T1017" s="7">
        <v>-3633.6080000000002</v>
      </c>
      <c r="U1017" s="9">
        <v>-0.20762287869264615</v>
      </c>
      <c r="V1017" s="7">
        <v>6210560.6024000011</v>
      </c>
      <c r="W1017" s="9">
        <v>1.7012708256472604</v>
      </c>
      <c r="X1017" s="7">
        <v>12843404.922100253</v>
      </c>
      <c r="Y1017" s="7">
        <v>1797981</v>
      </c>
      <c r="Z1017" s="7">
        <v>0</v>
      </c>
      <c r="AA1017" s="7">
        <v>792126.92210025317</v>
      </c>
      <c r="AB1017" s="7">
        <v>6547043</v>
      </c>
      <c r="AC1017" s="7">
        <v>3706254</v>
      </c>
      <c r="AD1017" s="7">
        <v>6632844.3197002532</v>
      </c>
      <c r="AE1017" s="7">
        <v>0</v>
      </c>
      <c r="AF1017" s="7">
        <v>9847235.2104000002</v>
      </c>
      <c r="AG1017" s="7">
        <v>13867.392</v>
      </c>
      <c r="AH1017" s="7">
        <v>6632844.3197002532</v>
      </c>
      <c r="AI1017" s="7">
        <v>3033353</v>
      </c>
      <c r="AJ1017" s="7">
        <v>9917</v>
      </c>
      <c r="AK1017" s="7">
        <v>5399426</v>
      </c>
      <c r="AL1017" s="7">
        <v>0</v>
      </c>
      <c r="AM1017" s="7">
        <v>1544615</v>
      </c>
      <c r="AN1017" s="7">
        <v>0</v>
      </c>
      <c r="AO1017" s="7">
        <v>0</v>
      </c>
      <c r="AP1017" s="7">
        <v>5516918</v>
      </c>
      <c r="AQ1017" s="7">
        <v>314284</v>
      </c>
      <c r="AR1017" s="7">
        <v>3633041</v>
      </c>
      <c r="AS1017" s="7">
        <v>17501</v>
      </c>
      <c r="AT1017" s="7">
        <v>5635568</v>
      </c>
      <c r="AU1017" s="7">
        <v>0</v>
      </c>
      <c r="AV1017" s="7">
        <v>684470</v>
      </c>
      <c r="AW1017" s="7">
        <v>0</v>
      </c>
      <c r="AX1017" s="7">
        <v>0</v>
      </c>
      <c r="AY1017" s="7">
        <v>6002009</v>
      </c>
      <c r="AZ1017" s="7">
        <v>136245</v>
      </c>
      <c r="BA1017" s="7">
        <v>0</v>
      </c>
      <c r="BB1017" s="7">
        <v>0</v>
      </c>
      <c r="BC1017" s="7">
        <v>0</v>
      </c>
      <c r="BD1017" s="7">
        <v>0</v>
      </c>
      <c r="BE1017" s="7">
        <v>0</v>
      </c>
      <c r="BF1017" s="7">
        <v>0</v>
      </c>
      <c r="BG1017" s="7">
        <v>363247.92210025317</v>
      </c>
      <c r="BH1017" s="7">
        <v>4051</v>
      </c>
      <c r="BI1017" s="7">
        <v>428879</v>
      </c>
      <c r="BJ1017" s="7">
        <v>5902661.8083333317</v>
      </c>
      <c r="BK1017" s="7">
        <v>2608352.0266666654</v>
      </c>
      <c r="BL1017" s="7">
        <v>3927115.5100000002</v>
      </c>
      <c r="BM1017" s="7">
        <v>5323008.1066666674</v>
      </c>
      <c r="BN1017" s="130">
        <v>0.84899999999999998</v>
      </c>
      <c r="BO1017" s="131">
        <v>1.30567E-4</v>
      </c>
      <c r="BP1017" s="161">
        <v>3308.7134500012685</v>
      </c>
      <c r="BQ1017" s="162">
        <v>6547043</v>
      </c>
      <c r="BR1017" s="161">
        <v>221807</v>
      </c>
      <c r="BS1017" s="163">
        <v>0</v>
      </c>
      <c r="BT1017" s="163">
        <v>1336693.5899999999</v>
      </c>
      <c r="BU1017" s="161">
        <v>9847235.2100000009</v>
      </c>
      <c r="BV1017" s="161">
        <v>13867.39</v>
      </c>
      <c r="BW1017" s="165">
        <v>7969537.9100000001</v>
      </c>
      <c r="BX1017" s="161">
        <v>221807</v>
      </c>
    </row>
    <row r="1018" spans="1:76" ht="14.45" x14ac:dyDescent="0.3">
      <c r="A1018" s="164" t="s">
        <v>31</v>
      </c>
      <c r="B1018" s="6" t="s">
        <v>97</v>
      </c>
      <c r="C1018" s="6" t="s">
        <v>77</v>
      </c>
      <c r="D1018" s="6" t="s">
        <v>42</v>
      </c>
      <c r="E1018" s="6" t="s">
        <v>36</v>
      </c>
      <c r="F1018" s="24" t="str">
        <f>+Tabela1[[#This Row],[WK]]&amp;Tabela1[[#This Row],[PK]]&amp;Tabela1[[#This Row],[GK]]</f>
        <v>140905</v>
      </c>
      <c r="G1018" s="6" t="s">
        <v>989</v>
      </c>
      <c r="H1018" s="7">
        <v>119891771.12219901</v>
      </c>
      <c r="I1018" s="8">
        <v>1.371</v>
      </c>
      <c r="J1018" s="7">
        <v>164371618.19999999</v>
      </c>
      <c r="K1018" s="8">
        <v>7.0000000000000007E-2</v>
      </c>
      <c r="L1018" s="7">
        <v>11506013.274</v>
      </c>
      <c r="M1018" s="7">
        <v>7998663.2740000002</v>
      </c>
      <c r="N1018" s="9">
        <v>2.2805432232312146</v>
      </c>
      <c r="O1018" s="7">
        <v>2294679</v>
      </c>
      <c r="P1018" s="8">
        <v>1.2949999999999999</v>
      </c>
      <c r="Q1018" s="7">
        <v>2971609</v>
      </c>
      <c r="R1018" s="8">
        <v>1.6E-2</v>
      </c>
      <c r="S1018" s="7">
        <v>47545.743999999999</v>
      </c>
      <c r="T1018" s="7">
        <v>17770.743999999999</v>
      </c>
      <c r="U1018" s="9">
        <v>0.5968343912678421</v>
      </c>
      <c r="V1018" s="7">
        <v>8016434.0180000011</v>
      </c>
      <c r="W1018" s="9">
        <v>2.2663700089762169</v>
      </c>
      <c r="X1018" s="7">
        <v>22864387.027220272</v>
      </c>
      <c r="Y1018" s="7">
        <v>8174627</v>
      </c>
      <c r="Z1018" s="7">
        <v>0</v>
      </c>
      <c r="AA1018" s="7">
        <v>717423.02722027246</v>
      </c>
      <c r="AB1018" s="7">
        <v>13895747</v>
      </c>
      <c r="AC1018" s="7">
        <v>76590</v>
      </c>
      <c r="AD1018" s="7">
        <v>14847953.00922027</v>
      </c>
      <c r="AE1018" s="7">
        <v>0</v>
      </c>
      <c r="AF1018" s="7">
        <v>11506013.274</v>
      </c>
      <c r="AG1018" s="7">
        <v>47545.743999999999</v>
      </c>
      <c r="AH1018" s="7">
        <v>14847953.00922027</v>
      </c>
      <c r="AI1018" s="7">
        <v>2928410</v>
      </c>
      <c r="AJ1018" s="7">
        <v>18222</v>
      </c>
      <c r="AK1018" s="7">
        <v>8064274</v>
      </c>
      <c r="AL1018" s="7">
        <v>0</v>
      </c>
      <c r="AM1018" s="7">
        <v>208308</v>
      </c>
      <c r="AN1018" s="7">
        <v>0</v>
      </c>
      <c r="AO1018" s="7">
        <v>0</v>
      </c>
      <c r="AP1018" s="7">
        <v>11851167</v>
      </c>
      <c r="AQ1018" s="7">
        <v>564916</v>
      </c>
      <c r="AR1018" s="7">
        <v>3507350</v>
      </c>
      <c r="AS1018" s="7">
        <v>29775</v>
      </c>
      <c r="AT1018" s="7">
        <v>8718861</v>
      </c>
      <c r="AU1018" s="7">
        <v>34232</v>
      </c>
      <c r="AV1018" s="7">
        <v>389216</v>
      </c>
      <c r="AW1018" s="7">
        <v>0</v>
      </c>
      <c r="AX1018" s="7">
        <v>0</v>
      </c>
      <c r="AY1018" s="7">
        <v>12919821</v>
      </c>
      <c r="AZ1018" s="7">
        <v>240050</v>
      </c>
      <c r="BA1018" s="7">
        <v>0</v>
      </c>
      <c r="BB1018" s="7">
        <v>0</v>
      </c>
      <c r="BC1018" s="7">
        <v>0</v>
      </c>
      <c r="BD1018" s="7">
        <v>0</v>
      </c>
      <c r="BE1018" s="7">
        <v>0</v>
      </c>
      <c r="BF1018" s="7">
        <v>0</v>
      </c>
      <c r="BG1018" s="7">
        <v>494702.0272202724</v>
      </c>
      <c r="BH1018" s="7">
        <v>5517</v>
      </c>
      <c r="BI1018" s="7">
        <v>222721</v>
      </c>
      <c r="BJ1018" s="7">
        <v>3065255.5941666663</v>
      </c>
      <c r="BK1018" s="7">
        <v>1647843.1366666663</v>
      </c>
      <c r="BL1018" s="7">
        <v>830824.09666666668</v>
      </c>
      <c r="BM1018" s="7">
        <v>4008001.6366666672</v>
      </c>
      <c r="BN1018" s="130">
        <v>0.63</v>
      </c>
      <c r="BO1018" s="131">
        <v>2.1685150000000001E-4</v>
      </c>
      <c r="BP1018" s="161">
        <v>5494.8455601472533</v>
      </c>
      <c r="BQ1018" s="162">
        <v>13895747</v>
      </c>
      <c r="BR1018" s="161">
        <v>300806</v>
      </c>
      <c r="BS1018" s="163">
        <v>0</v>
      </c>
      <c r="BT1018" s="163">
        <v>1238598.8900000006</v>
      </c>
      <c r="BU1018" s="161">
        <v>11506013.27</v>
      </c>
      <c r="BV1018" s="161">
        <v>47545.74</v>
      </c>
      <c r="BW1018" s="165">
        <v>16086551.9</v>
      </c>
      <c r="BX1018" s="161">
        <v>300806</v>
      </c>
    </row>
    <row r="1019" spans="1:76" ht="14.45" x14ac:dyDescent="0.3">
      <c r="A1019" s="164" t="s">
        <v>31</v>
      </c>
      <c r="B1019" s="6" t="s">
        <v>97</v>
      </c>
      <c r="C1019" s="6" t="s">
        <v>77</v>
      </c>
      <c r="D1019" s="6" t="s">
        <v>44</v>
      </c>
      <c r="E1019" s="6" t="s">
        <v>36</v>
      </c>
      <c r="F1019" s="24" t="str">
        <f>+Tabela1[[#This Row],[WK]]&amp;Tabela1[[#This Row],[PK]]&amp;Tabela1[[#This Row],[GK]]</f>
        <v>140906</v>
      </c>
      <c r="G1019" s="6" t="s">
        <v>990</v>
      </c>
      <c r="H1019" s="7">
        <v>100477332.33159946</v>
      </c>
      <c r="I1019" s="8">
        <v>1.371</v>
      </c>
      <c r="J1019" s="7">
        <v>137754422.63</v>
      </c>
      <c r="K1019" s="8">
        <v>7.0000000000000007E-2</v>
      </c>
      <c r="L1019" s="7">
        <v>9642809.5841000006</v>
      </c>
      <c r="M1019" s="7">
        <v>6910857.5841000006</v>
      </c>
      <c r="N1019" s="9">
        <v>2.5296409249137617</v>
      </c>
      <c r="O1019" s="7">
        <v>426368</v>
      </c>
      <c r="P1019" s="8">
        <v>1.2949999999999999</v>
      </c>
      <c r="Q1019" s="7">
        <v>552147</v>
      </c>
      <c r="R1019" s="8">
        <v>1.6E-2</v>
      </c>
      <c r="S1019" s="7">
        <v>8834.3520000000008</v>
      </c>
      <c r="T1019" s="7">
        <v>1157.3520000000008</v>
      </c>
      <c r="U1019" s="9">
        <v>0.15075576397030099</v>
      </c>
      <c r="V1019" s="7">
        <v>6912014.9361000005</v>
      </c>
      <c r="W1019" s="9">
        <v>2.5229748028291423</v>
      </c>
      <c r="X1019" s="7">
        <v>16141366.717763703</v>
      </c>
      <c r="Y1019" s="7">
        <v>4897838</v>
      </c>
      <c r="Z1019" s="7">
        <v>1206627.8799999999</v>
      </c>
      <c r="AA1019" s="7">
        <v>588606.83776370424</v>
      </c>
      <c r="AB1019" s="7">
        <v>7841600</v>
      </c>
      <c r="AC1019" s="7">
        <v>1606694</v>
      </c>
      <c r="AD1019" s="7">
        <v>9229351.7816637028</v>
      </c>
      <c r="AE1019" s="7">
        <v>0</v>
      </c>
      <c r="AF1019" s="7">
        <v>9642809.5841000006</v>
      </c>
      <c r="AG1019" s="7">
        <v>8834.3520000000008</v>
      </c>
      <c r="AH1019" s="7">
        <v>9229351.7816637028</v>
      </c>
      <c r="AI1019" s="7">
        <v>2281003</v>
      </c>
      <c r="AJ1019" s="7">
        <v>5226</v>
      </c>
      <c r="AK1019" s="7">
        <v>6830967</v>
      </c>
      <c r="AL1019" s="7">
        <v>0</v>
      </c>
      <c r="AM1019" s="7">
        <v>310776</v>
      </c>
      <c r="AN1019" s="7">
        <v>0</v>
      </c>
      <c r="AO1019" s="7">
        <v>0</v>
      </c>
      <c r="AP1019" s="7">
        <v>6434845</v>
      </c>
      <c r="AQ1019" s="7">
        <v>425677</v>
      </c>
      <c r="AR1019" s="7">
        <v>2731952</v>
      </c>
      <c r="AS1019" s="7">
        <v>7677</v>
      </c>
      <c r="AT1019" s="7">
        <v>7666664</v>
      </c>
      <c r="AU1019" s="7">
        <v>0</v>
      </c>
      <c r="AV1019" s="7">
        <v>666669</v>
      </c>
      <c r="AW1019" s="7">
        <v>0</v>
      </c>
      <c r="AX1019" s="7">
        <v>0</v>
      </c>
      <c r="AY1019" s="7">
        <v>7198589</v>
      </c>
      <c r="AZ1019" s="7">
        <v>173550</v>
      </c>
      <c r="BA1019" s="7">
        <v>1206627.8799999999</v>
      </c>
      <c r="BB1019" s="7">
        <v>0</v>
      </c>
      <c r="BC1019" s="7">
        <v>0.7</v>
      </c>
      <c r="BD1019" s="7">
        <v>12972.15</v>
      </c>
      <c r="BE1019" s="7">
        <v>0.02</v>
      </c>
      <c r="BF1019" s="7">
        <v>0</v>
      </c>
      <c r="BG1019" s="7">
        <v>409516.83776370424</v>
      </c>
      <c r="BH1019" s="7">
        <v>4567</v>
      </c>
      <c r="BI1019" s="7">
        <v>179090</v>
      </c>
      <c r="BJ1019" s="7">
        <v>2464731.5008333344</v>
      </c>
      <c r="BK1019" s="7">
        <v>703755.97000000067</v>
      </c>
      <c r="BL1019" s="7">
        <v>990382.45333333348</v>
      </c>
      <c r="BM1019" s="7">
        <v>5063137.2166666668</v>
      </c>
      <c r="BN1019" s="130">
        <v>0.69299999999999995</v>
      </c>
      <c r="BO1019" s="131">
        <v>1.6052340000000001E-4</v>
      </c>
      <c r="BP1019" s="161">
        <v>4068.1067093151364</v>
      </c>
      <c r="BQ1019" s="162">
        <v>7841600</v>
      </c>
      <c r="BR1019" s="161">
        <v>248954</v>
      </c>
      <c r="BS1019" s="163">
        <v>0</v>
      </c>
      <c r="BT1019" s="163">
        <v>1313059.2822362967</v>
      </c>
      <c r="BU1019" s="161">
        <v>9642809.5800000001</v>
      </c>
      <c r="BV1019" s="161">
        <v>8834.35</v>
      </c>
      <c r="BW1019" s="165">
        <v>10542411.062236296</v>
      </c>
      <c r="BX1019" s="161">
        <v>248954</v>
      </c>
    </row>
    <row r="1020" spans="1:76" ht="14.45" x14ac:dyDescent="0.3">
      <c r="A1020" s="164" t="s">
        <v>31</v>
      </c>
      <c r="B1020" s="6" t="s">
        <v>97</v>
      </c>
      <c r="C1020" s="6" t="s">
        <v>90</v>
      </c>
      <c r="D1020" s="6" t="s">
        <v>33</v>
      </c>
      <c r="E1020" s="6" t="s">
        <v>36</v>
      </c>
      <c r="F1020" s="24" t="str">
        <f>+Tabela1[[#This Row],[WK]]&amp;Tabela1[[#This Row],[PK]]&amp;Tabela1[[#This Row],[GK]]</f>
        <v>141001</v>
      </c>
      <c r="G1020" s="6" t="s">
        <v>991</v>
      </c>
      <c r="H1020" s="7">
        <v>46804881.302599989</v>
      </c>
      <c r="I1020" s="8">
        <v>1.371</v>
      </c>
      <c r="J1020" s="7">
        <v>64169492.259999998</v>
      </c>
      <c r="K1020" s="8">
        <v>7.0000000000000007E-2</v>
      </c>
      <c r="L1020" s="7">
        <v>4491864.4582000002</v>
      </c>
      <c r="M1020" s="7">
        <v>3290935.4582000002</v>
      </c>
      <c r="N1020" s="9">
        <v>2.7403247470916265</v>
      </c>
      <c r="O1020" s="7">
        <v>2354995</v>
      </c>
      <c r="P1020" s="8">
        <v>1.2949999999999999</v>
      </c>
      <c r="Q1020" s="7">
        <v>3049719</v>
      </c>
      <c r="R1020" s="8">
        <v>1.6E-2</v>
      </c>
      <c r="S1020" s="7">
        <v>48795.504000000001</v>
      </c>
      <c r="T1020" s="7">
        <v>-25922.495999999999</v>
      </c>
      <c r="U1020" s="9">
        <v>-0.34693776600016057</v>
      </c>
      <c r="V1020" s="7">
        <v>3265012.9622</v>
      </c>
      <c r="W1020" s="9">
        <v>2.5594956615740876</v>
      </c>
      <c r="X1020" s="7">
        <v>9472171</v>
      </c>
      <c r="Y1020" s="7">
        <v>3341856</v>
      </c>
      <c r="Z1020" s="7">
        <v>0</v>
      </c>
      <c r="AA1020" s="7">
        <v>557116</v>
      </c>
      <c r="AB1020" s="7">
        <v>5573199</v>
      </c>
      <c r="AC1020" s="7">
        <v>0</v>
      </c>
      <c r="AD1020" s="7">
        <v>6207158.0378</v>
      </c>
      <c r="AE1020" s="7">
        <v>0</v>
      </c>
      <c r="AF1020" s="7">
        <v>4491864.4582000002</v>
      </c>
      <c r="AG1020" s="7">
        <v>48795.504000000001</v>
      </c>
      <c r="AH1020" s="7">
        <v>6207158.0378</v>
      </c>
      <c r="AI1020" s="7">
        <v>1002697</v>
      </c>
      <c r="AJ1020" s="7">
        <v>117413</v>
      </c>
      <c r="AK1020" s="7">
        <v>2496951</v>
      </c>
      <c r="AL1020" s="7">
        <v>0</v>
      </c>
      <c r="AM1020" s="7">
        <v>954364</v>
      </c>
      <c r="AN1020" s="7">
        <v>0</v>
      </c>
      <c r="AO1020" s="7">
        <v>0</v>
      </c>
      <c r="AP1020" s="7">
        <v>4178837</v>
      </c>
      <c r="AQ1020" s="7">
        <v>258589</v>
      </c>
      <c r="AR1020" s="7">
        <v>1200929</v>
      </c>
      <c r="AS1020" s="7">
        <v>74718</v>
      </c>
      <c r="AT1020" s="7">
        <v>2411714</v>
      </c>
      <c r="AU1020" s="7">
        <v>0</v>
      </c>
      <c r="AV1020" s="7">
        <v>840461</v>
      </c>
      <c r="AW1020" s="7">
        <v>0</v>
      </c>
      <c r="AX1020" s="7">
        <v>0</v>
      </c>
      <c r="AY1020" s="7">
        <v>4717845</v>
      </c>
      <c r="AZ1020" s="7">
        <v>115159</v>
      </c>
      <c r="BA1020" s="7">
        <v>0</v>
      </c>
      <c r="BB1020" s="7">
        <v>0</v>
      </c>
      <c r="BC1020" s="7">
        <v>0</v>
      </c>
      <c r="BD1020" s="7">
        <v>0</v>
      </c>
      <c r="BE1020" s="7">
        <v>0</v>
      </c>
      <c r="BF1020" s="7">
        <v>0</v>
      </c>
      <c r="BG1020" s="7">
        <v>320594</v>
      </c>
      <c r="BH1020" s="7">
        <v>2631</v>
      </c>
      <c r="BI1020" s="7">
        <v>236522</v>
      </c>
      <c r="BJ1020" s="7">
        <v>3255211.2266666656</v>
      </c>
      <c r="BK1020" s="7">
        <v>2458817.3433333323</v>
      </c>
      <c r="BL1020" s="7">
        <v>43544.1</v>
      </c>
      <c r="BM1020" s="7">
        <v>3098487.3333333335</v>
      </c>
      <c r="BN1020" s="130">
        <v>0.70399999999999996</v>
      </c>
      <c r="BO1020" s="131">
        <v>1.143912E-4</v>
      </c>
      <c r="BP1020" s="161">
        <v>2898.5010174338295</v>
      </c>
      <c r="BQ1020" s="162">
        <v>5573199</v>
      </c>
      <c r="BR1020" s="161">
        <v>141381</v>
      </c>
      <c r="BS1020" s="163">
        <v>105346.16000000015</v>
      </c>
      <c r="BT1020" s="163">
        <v>0</v>
      </c>
      <c r="BU1020" s="161">
        <v>4491864.46</v>
      </c>
      <c r="BV1020" s="161">
        <v>48795.5</v>
      </c>
      <c r="BW1020" s="165">
        <v>6101811.8799999999</v>
      </c>
      <c r="BX1020" s="161">
        <v>141381</v>
      </c>
    </row>
    <row r="1021" spans="1:76" ht="14.45" x14ac:dyDescent="0.3">
      <c r="A1021" s="164" t="s">
        <v>31</v>
      </c>
      <c r="B1021" s="6" t="s">
        <v>97</v>
      </c>
      <c r="C1021" s="6" t="s">
        <v>90</v>
      </c>
      <c r="D1021" s="6" t="s">
        <v>32</v>
      </c>
      <c r="E1021" s="6" t="s">
        <v>40</v>
      </c>
      <c r="F1021" s="24" t="str">
        <f>+Tabela1[[#This Row],[WK]]&amp;Tabela1[[#This Row],[PK]]&amp;Tabela1[[#This Row],[GK]]</f>
        <v>141002</v>
      </c>
      <c r="G1021" s="6" t="s">
        <v>992</v>
      </c>
      <c r="H1021" s="7">
        <v>385416971.12459958</v>
      </c>
      <c r="I1021" s="8">
        <v>1.371</v>
      </c>
      <c r="J1021" s="7">
        <v>528406667.41000003</v>
      </c>
      <c r="K1021" s="8">
        <v>7.0000000000000007E-2</v>
      </c>
      <c r="L1021" s="7">
        <v>36988466.718700007</v>
      </c>
      <c r="M1021" s="7">
        <v>20291960.718700007</v>
      </c>
      <c r="N1021" s="9">
        <v>1.2153417438774321</v>
      </c>
      <c r="O1021" s="7">
        <v>79675682</v>
      </c>
      <c r="P1021" s="8">
        <v>1.2949999999999999</v>
      </c>
      <c r="Q1021" s="7">
        <v>103180008</v>
      </c>
      <c r="R1021" s="8">
        <v>1.6E-2</v>
      </c>
      <c r="S1021" s="7">
        <v>1650880.128</v>
      </c>
      <c r="T1021" s="7">
        <v>580439.12800000003</v>
      </c>
      <c r="U1021" s="9">
        <v>0.54224298957158779</v>
      </c>
      <c r="V1021" s="7">
        <v>20872399.846700005</v>
      </c>
      <c r="W1021" s="9">
        <v>1.1747882090659698</v>
      </c>
      <c r="X1021" s="7">
        <v>19434344.636286769</v>
      </c>
      <c r="Y1021" s="7">
        <v>0</v>
      </c>
      <c r="Z1021" s="7">
        <v>0</v>
      </c>
      <c r="AA1021" s="7">
        <v>1493496.6362867695</v>
      </c>
      <c r="AB1021" s="7">
        <v>17940848</v>
      </c>
      <c r="AC1021" s="7">
        <v>0</v>
      </c>
      <c r="AD1021" s="7">
        <v>0</v>
      </c>
      <c r="AE1021" s="7">
        <v>0</v>
      </c>
      <c r="AF1021" s="7">
        <v>36988466.718700007</v>
      </c>
      <c r="AG1021" s="7">
        <v>1650880.128</v>
      </c>
      <c r="AH1021" s="7">
        <v>0</v>
      </c>
      <c r="AI1021" s="7">
        <v>13940499</v>
      </c>
      <c r="AJ1021" s="7">
        <v>900016</v>
      </c>
      <c r="AK1021" s="7">
        <v>1375637</v>
      </c>
      <c r="AL1021" s="7">
        <v>46016</v>
      </c>
      <c r="AM1021" s="7">
        <v>468412</v>
      </c>
      <c r="AN1021" s="7">
        <v>0</v>
      </c>
      <c r="AO1021" s="7">
        <v>0</v>
      </c>
      <c r="AP1021" s="7">
        <v>13719782</v>
      </c>
      <c r="AQ1021" s="7">
        <v>1467986</v>
      </c>
      <c r="AR1021" s="7">
        <v>16696506</v>
      </c>
      <c r="AS1021" s="7">
        <v>1070441</v>
      </c>
      <c r="AT1021" s="7">
        <v>1573901</v>
      </c>
      <c r="AU1021" s="7">
        <v>55491</v>
      </c>
      <c r="AV1021" s="7">
        <v>587932</v>
      </c>
      <c r="AW1021" s="7">
        <v>0</v>
      </c>
      <c r="AX1021" s="7">
        <v>0</v>
      </c>
      <c r="AY1021" s="7">
        <v>15324242</v>
      </c>
      <c r="AZ1021" s="7">
        <v>613101</v>
      </c>
      <c r="BA1021" s="7">
        <v>0</v>
      </c>
      <c r="BB1021" s="7">
        <v>0</v>
      </c>
      <c r="BC1021" s="7">
        <v>0</v>
      </c>
      <c r="BD1021" s="7">
        <v>0</v>
      </c>
      <c r="BE1021" s="7">
        <v>0</v>
      </c>
      <c r="BF1021" s="7">
        <v>0</v>
      </c>
      <c r="BG1021" s="7">
        <v>933540.63628676953</v>
      </c>
      <c r="BH1021" s="7">
        <v>10411</v>
      </c>
      <c r="BI1021" s="7">
        <v>559956</v>
      </c>
      <c r="BJ1021" s="7">
        <v>7706730.4658333333</v>
      </c>
      <c r="BK1021" s="7">
        <v>5770117.4500000002</v>
      </c>
      <c r="BL1021" s="7">
        <v>83508.42333333334</v>
      </c>
      <c r="BM1021" s="7">
        <v>7579435.2166666659</v>
      </c>
      <c r="BN1021" s="130">
        <v>1.071</v>
      </c>
      <c r="BO1021" s="131">
        <v>4.3592769999999998E-4</v>
      </c>
      <c r="BP1021" s="161">
        <v>11046.720653602661</v>
      </c>
      <c r="BQ1021" s="162">
        <v>17940848</v>
      </c>
      <c r="BR1021" s="161">
        <v>530202</v>
      </c>
      <c r="BS1021" s="163">
        <v>0</v>
      </c>
      <c r="BT1021" s="163">
        <v>812469.15329999477</v>
      </c>
      <c r="BU1021" s="161">
        <v>36988466.719999999</v>
      </c>
      <c r="BV1021" s="161">
        <v>1650880.13</v>
      </c>
      <c r="BW1021" s="165">
        <v>812469.15329999477</v>
      </c>
      <c r="BX1021" s="161">
        <v>530202</v>
      </c>
    </row>
    <row r="1022" spans="1:76" ht="14.45" x14ac:dyDescent="0.3">
      <c r="A1022" s="164" t="s">
        <v>31</v>
      </c>
      <c r="B1022" s="6" t="s">
        <v>97</v>
      </c>
      <c r="C1022" s="6" t="s">
        <v>90</v>
      </c>
      <c r="D1022" s="6" t="s">
        <v>37</v>
      </c>
      <c r="E1022" s="6" t="s">
        <v>36</v>
      </c>
      <c r="F1022" s="24" t="str">
        <f>+Tabela1[[#This Row],[WK]]&amp;Tabela1[[#This Row],[PK]]&amp;Tabela1[[#This Row],[GK]]</f>
        <v>141003</v>
      </c>
      <c r="G1022" s="6" t="s">
        <v>993</v>
      </c>
      <c r="H1022" s="7">
        <v>93893630.499200076</v>
      </c>
      <c r="I1022" s="8">
        <v>1.371</v>
      </c>
      <c r="J1022" s="7">
        <v>128728167.41</v>
      </c>
      <c r="K1022" s="8">
        <v>7.0000000000000007E-2</v>
      </c>
      <c r="L1022" s="7">
        <v>9010971.718700001</v>
      </c>
      <c r="M1022" s="7">
        <v>4979674.718700001</v>
      </c>
      <c r="N1022" s="9">
        <v>1.2352537455563311</v>
      </c>
      <c r="O1022" s="7">
        <v>2885766</v>
      </c>
      <c r="P1022" s="8">
        <v>1.2949999999999999</v>
      </c>
      <c r="Q1022" s="7">
        <v>3737067</v>
      </c>
      <c r="R1022" s="8">
        <v>1.6E-2</v>
      </c>
      <c r="S1022" s="7">
        <v>59793.072</v>
      </c>
      <c r="T1022" s="7">
        <v>6726.0720000000001</v>
      </c>
      <c r="U1022" s="9">
        <v>0.12674679179150886</v>
      </c>
      <c r="V1022" s="7">
        <v>4986400.7907000016</v>
      </c>
      <c r="W1022" s="9">
        <v>1.2208512244990901</v>
      </c>
      <c r="X1022" s="7">
        <v>11203120.785</v>
      </c>
      <c r="Y1022" s="7">
        <v>2364535</v>
      </c>
      <c r="Z1022" s="7">
        <v>78421.785000000003</v>
      </c>
      <c r="AA1022" s="7">
        <v>412788</v>
      </c>
      <c r="AB1022" s="7">
        <v>8347376</v>
      </c>
      <c r="AC1022" s="7">
        <v>0</v>
      </c>
      <c r="AD1022" s="7">
        <v>6216719.9942999994</v>
      </c>
      <c r="AE1022" s="7">
        <v>0</v>
      </c>
      <c r="AF1022" s="7">
        <v>9010971.718700001</v>
      </c>
      <c r="AG1022" s="7">
        <v>59793.072</v>
      </c>
      <c r="AH1022" s="7">
        <v>6216719.9942999994</v>
      </c>
      <c r="AI1022" s="7">
        <v>3365871</v>
      </c>
      <c r="AJ1022" s="7">
        <v>36038</v>
      </c>
      <c r="AK1022" s="7">
        <v>1811353</v>
      </c>
      <c r="AL1022" s="7">
        <v>0</v>
      </c>
      <c r="AM1022" s="7">
        <v>195476</v>
      </c>
      <c r="AN1022" s="7">
        <v>0</v>
      </c>
      <c r="AO1022" s="7">
        <v>0</v>
      </c>
      <c r="AP1022" s="7">
        <v>5734635</v>
      </c>
      <c r="AQ1022" s="7">
        <v>358045</v>
      </c>
      <c r="AR1022" s="7">
        <v>4031297</v>
      </c>
      <c r="AS1022" s="7">
        <v>53067</v>
      </c>
      <c r="AT1022" s="7">
        <v>1753065</v>
      </c>
      <c r="AU1022" s="7">
        <v>0</v>
      </c>
      <c r="AV1022" s="7">
        <v>353206</v>
      </c>
      <c r="AW1022" s="7">
        <v>0</v>
      </c>
      <c r="AX1022" s="7">
        <v>0</v>
      </c>
      <c r="AY1022" s="7">
        <v>6634678</v>
      </c>
      <c r="AZ1022" s="7">
        <v>163818</v>
      </c>
      <c r="BA1022" s="7">
        <v>78421.785000000003</v>
      </c>
      <c r="BB1022" s="7">
        <v>0</v>
      </c>
      <c r="BC1022" s="7">
        <v>0</v>
      </c>
      <c r="BD1022" s="7">
        <v>0</v>
      </c>
      <c r="BE1022" s="7">
        <v>1686.49</v>
      </c>
      <c r="BF1022" s="7">
        <v>0</v>
      </c>
      <c r="BG1022" s="7">
        <v>320594</v>
      </c>
      <c r="BH1022" s="7">
        <v>2734</v>
      </c>
      <c r="BI1022" s="7">
        <v>92194</v>
      </c>
      <c r="BJ1022" s="7">
        <v>1268801.7808333333</v>
      </c>
      <c r="BK1022" s="7">
        <v>390071.72666666657</v>
      </c>
      <c r="BL1022" s="7">
        <v>118864.19666666666</v>
      </c>
      <c r="BM1022" s="7">
        <v>3277191.8233333337</v>
      </c>
      <c r="BN1022" s="130">
        <v>0.80200000000000005</v>
      </c>
      <c r="BO1022" s="131">
        <v>1.3076259999999999E-4</v>
      </c>
      <c r="BP1022" s="161">
        <v>3313.7160406423341</v>
      </c>
      <c r="BQ1022" s="162">
        <v>8347376</v>
      </c>
      <c r="BR1022" s="161">
        <v>149055</v>
      </c>
      <c r="BS1022" s="163">
        <v>572716.46500000032</v>
      </c>
      <c r="BT1022" s="163">
        <v>0</v>
      </c>
      <c r="BU1022" s="161">
        <v>9010971.7200000007</v>
      </c>
      <c r="BV1022" s="161">
        <v>59793.07</v>
      </c>
      <c r="BW1022" s="165">
        <v>5644003.5300000003</v>
      </c>
      <c r="BX1022" s="161">
        <v>149055</v>
      </c>
    </row>
    <row r="1023" spans="1:76" ht="14.45" x14ac:dyDescent="0.3">
      <c r="A1023" s="164" t="s">
        <v>31</v>
      </c>
      <c r="B1023" s="6" t="s">
        <v>97</v>
      </c>
      <c r="C1023" s="6" t="s">
        <v>90</v>
      </c>
      <c r="D1023" s="6" t="s">
        <v>39</v>
      </c>
      <c r="E1023" s="6" t="s">
        <v>36</v>
      </c>
      <c r="F1023" s="24" t="str">
        <f>+Tabela1[[#This Row],[WK]]&amp;Tabela1[[#This Row],[PK]]&amp;Tabela1[[#This Row],[GK]]</f>
        <v>141004</v>
      </c>
      <c r="G1023" s="6" t="s">
        <v>994</v>
      </c>
      <c r="H1023" s="7">
        <v>94063919.409199804</v>
      </c>
      <c r="I1023" s="8">
        <v>1.371</v>
      </c>
      <c r="J1023" s="7">
        <v>128961633.51000001</v>
      </c>
      <c r="K1023" s="8">
        <v>7.0000000000000007E-2</v>
      </c>
      <c r="L1023" s="7">
        <v>9027314.3457000013</v>
      </c>
      <c r="M1023" s="7">
        <v>6062004.3457000013</v>
      </c>
      <c r="N1023" s="9">
        <v>2.0443071198964025</v>
      </c>
      <c r="O1023" s="7">
        <v>26045060</v>
      </c>
      <c r="P1023" s="8">
        <v>1.2949999999999999</v>
      </c>
      <c r="Q1023" s="7">
        <v>33728353</v>
      </c>
      <c r="R1023" s="8">
        <v>1.6E-2</v>
      </c>
      <c r="S1023" s="7">
        <v>539653.64800000004</v>
      </c>
      <c r="T1023" s="7">
        <v>414475.64800000004</v>
      </c>
      <c r="U1023" s="9">
        <v>3.3110901915672089</v>
      </c>
      <c r="V1023" s="7">
        <v>6476479.9937000014</v>
      </c>
      <c r="W1023" s="9">
        <v>2.0956172597013811</v>
      </c>
      <c r="X1023" s="7">
        <v>16256927.198578876</v>
      </c>
      <c r="Y1023" s="7">
        <v>7128563</v>
      </c>
      <c r="Z1023" s="7">
        <v>437885.38500000007</v>
      </c>
      <c r="AA1023" s="7">
        <v>557434.81357887469</v>
      </c>
      <c r="AB1023" s="7">
        <v>8133044</v>
      </c>
      <c r="AC1023" s="7">
        <v>0</v>
      </c>
      <c r="AD1023" s="7">
        <v>9780447.2048788741</v>
      </c>
      <c r="AE1023" s="7">
        <v>0</v>
      </c>
      <c r="AF1023" s="7">
        <v>9027314.3457000013</v>
      </c>
      <c r="AG1023" s="7">
        <v>539653.64800000004</v>
      </c>
      <c r="AH1023" s="7">
        <v>9780447.2048788741</v>
      </c>
      <c r="AI1023" s="7">
        <v>2475842</v>
      </c>
      <c r="AJ1023" s="7">
        <v>5960</v>
      </c>
      <c r="AK1023" s="7">
        <v>6041086</v>
      </c>
      <c r="AL1023" s="7">
        <v>0</v>
      </c>
      <c r="AM1023" s="7">
        <v>335320</v>
      </c>
      <c r="AN1023" s="7">
        <v>0</v>
      </c>
      <c r="AO1023" s="7">
        <v>0</v>
      </c>
      <c r="AP1023" s="7">
        <v>6988634</v>
      </c>
      <c r="AQ1023" s="7">
        <v>366003</v>
      </c>
      <c r="AR1023" s="7">
        <v>2965310</v>
      </c>
      <c r="AS1023" s="7">
        <v>125178</v>
      </c>
      <c r="AT1023" s="7">
        <v>6566071</v>
      </c>
      <c r="AU1023" s="7">
        <v>0</v>
      </c>
      <c r="AV1023" s="7">
        <v>332480</v>
      </c>
      <c r="AW1023" s="7">
        <v>0</v>
      </c>
      <c r="AX1023" s="7">
        <v>0</v>
      </c>
      <c r="AY1023" s="7">
        <v>7258877</v>
      </c>
      <c r="AZ1023" s="7">
        <v>163818</v>
      </c>
      <c r="BA1023" s="7">
        <v>437885.38500000007</v>
      </c>
      <c r="BB1023" s="7">
        <v>0</v>
      </c>
      <c r="BC1023" s="7">
        <v>0</v>
      </c>
      <c r="BD1023" s="7">
        <v>4708.1000000000004</v>
      </c>
      <c r="BE1023" s="7">
        <v>0.69</v>
      </c>
      <c r="BF1023" s="7">
        <v>0</v>
      </c>
      <c r="BG1023" s="7">
        <v>391672.81357887469</v>
      </c>
      <c r="BH1023" s="7">
        <v>4368</v>
      </c>
      <c r="BI1023" s="7">
        <v>165762</v>
      </c>
      <c r="BJ1023" s="7">
        <v>2281428.98</v>
      </c>
      <c r="BK1023" s="7">
        <v>927582.11333333328</v>
      </c>
      <c r="BL1023" s="7">
        <v>1362393.8533333333</v>
      </c>
      <c r="BM1023" s="7">
        <v>2690599.7600000002</v>
      </c>
      <c r="BN1023" s="130">
        <v>0.61899999999999999</v>
      </c>
      <c r="BO1023" s="131">
        <v>1.8336280000000001E-4</v>
      </c>
      <c r="BP1023" s="161">
        <v>4646.4061874224035</v>
      </c>
      <c r="BQ1023" s="162">
        <v>8133044</v>
      </c>
      <c r="BR1023" s="161">
        <v>239917</v>
      </c>
      <c r="BS1023" s="163">
        <v>0</v>
      </c>
      <c r="BT1023" s="163">
        <v>0</v>
      </c>
      <c r="BU1023" s="161">
        <v>9027314.3499999996</v>
      </c>
      <c r="BV1023" s="161">
        <v>539653.65</v>
      </c>
      <c r="BW1023" s="165">
        <v>9780447.1999999993</v>
      </c>
      <c r="BX1023" s="161">
        <v>239917</v>
      </c>
    </row>
    <row r="1024" spans="1:76" ht="14.45" x14ac:dyDescent="0.3">
      <c r="A1024" s="164" t="s">
        <v>31</v>
      </c>
      <c r="B1024" s="6" t="s">
        <v>97</v>
      </c>
      <c r="C1024" s="6" t="s">
        <v>90</v>
      </c>
      <c r="D1024" s="6" t="s">
        <v>42</v>
      </c>
      <c r="E1024" s="6" t="s">
        <v>36</v>
      </c>
      <c r="F1024" s="24" t="str">
        <f>+Tabela1[[#This Row],[WK]]&amp;Tabela1[[#This Row],[PK]]&amp;Tabela1[[#This Row],[GK]]</f>
        <v>141005</v>
      </c>
      <c r="G1024" s="6" t="s">
        <v>995</v>
      </c>
      <c r="H1024" s="7">
        <v>99686481.069799811</v>
      </c>
      <c r="I1024" s="8">
        <v>1.371</v>
      </c>
      <c r="J1024" s="7">
        <v>136670165.54999998</v>
      </c>
      <c r="K1024" s="8">
        <v>7.0000000000000007E-2</v>
      </c>
      <c r="L1024" s="7">
        <v>9566911.5885000005</v>
      </c>
      <c r="M1024" s="7">
        <v>6396363.5885000005</v>
      </c>
      <c r="N1024" s="9">
        <v>2.0174315570999086</v>
      </c>
      <c r="O1024" s="7">
        <v>0</v>
      </c>
      <c r="P1024" s="8">
        <v>1.2949999999999999</v>
      </c>
      <c r="Q1024" s="7">
        <v>0</v>
      </c>
      <c r="R1024" s="8">
        <v>1.6E-2</v>
      </c>
      <c r="S1024" s="7">
        <v>0</v>
      </c>
      <c r="T1024" s="7">
        <v>-87355</v>
      </c>
      <c r="U1024" s="9">
        <v>-1</v>
      </c>
      <c r="V1024" s="7">
        <v>6309008.5885000005</v>
      </c>
      <c r="W1024" s="9">
        <v>1.9365243804066605</v>
      </c>
      <c r="X1024" s="7">
        <v>10164259.417699199</v>
      </c>
      <c r="Y1024" s="7">
        <v>0</v>
      </c>
      <c r="Z1024" s="7">
        <v>1052537.885</v>
      </c>
      <c r="AA1024" s="7">
        <v>714465.53269919869</v>
      </c>
      <c r="AB1024" s="7">
        <v>7744252</v>
      </c>
      <c r="AC1024" s="7">
        <v>653004</v>
      </c>
      <c r="AD1024" s="7">
        <v>3855250.8291991986</v>
      </c>
      <c r="AE1024" s="7">
        <v>0</v>
      </c>
      <c r="AF1024" s="7">
        <v>9566911.5885000005</v>
      </c>
      <c r="AG1024" s="7">
        <v>0</v>
      </c>
      <c r="AH1024" s="7">
        <v>3855250.8291991986</v>
      </c>
      <c r="AI1024" s="7">
        <v>2647202</v>
      </c>
      <c r="AJ1024" s="7">
        <v>179453</v>
      </c>
      <c r="AK1024" s="7">
        <v>2507096</v>
      </c>
      <c r="AL1024" s="7">
        <v>0</v>
      </c>
      <c r="AM1024" s="7">
        <v>268647</v>
      </c>
      <c r="AN1024" s="7">
        <v>0</v>
      </c>
      <c r="AO1024" s="7">
        <v>0</v>
      </c>
      <c r="AP1024" s="7">
        <v>6124941</v>
      </c>
      <c r="AQ1024" s="7">
        <v>282458</v>
      </c>
      <c r="AR1024" s="7">
        <v>3170548</v>
      </c>
      <c r="AS1024" s="7">
        <v>87355</v>
      </c>
      <c r="AT1024" s="7">
        <v>1801223</v>
      </c>
      <c r="AU1024" s="7">
        <v>0</v>
      </c>
      <c r="AV1024" s="7">
        <v>857334</v>
      </c>
      <c r="AW1024" s="7">
        <v>0</v>
      </c>
      <c r="AX1024" s="7">
        <v>0</v>
      </c>
      <c r="AY1024" s="7">
        <v>7094185</v>
      </c>
      <c r="AZ1024" s="7">
        <v>123269</v>
      </c>
      <c r="BA1024" s="7">
        <v>1052537.885</v>
      </c>
      <c r="BB1024" s="7">
        <v>0</v>
      </c>
      <c r="BC1024" s="7">
        <v>132.88999999999999</v>
      </c>
      <c r="BD1024" s="7">
        <v>10873.82</v>
      </c>
      <c r="BE1024" s="7">
        <v>1.65</v>
      </c>
      <c r="BF1024" s="7">
        <v>0</v>
      </c>
      <c r="BG1024" s="7">
        <v>366834.53269919875</v>
      </c>
      <c r="BH1024" s="7">
        <v>4091</v>
      </c>
      <c r="BI1024" s="7">
        <v>347631</v>
      </c>
      <c r="BJ1024" s="7">
        <v>4784547.1383333327</v>
      </c>
      <c r="BK1024" s="7">
        <v>1808624.9066666663</v>
      </c>
      <c r="BL1024" s="7">
        <v>2710493.5266666668</v>
      </c>
      <c r="BM1024" s="7">
        <v>6482701.8733333321</v>
      </c>
      <c r="BN1024" s="130">
        <v>1.141</v>
      </c>
      <c r="BO1024" s="131">
        <v>1.4200279999999999E-4</v>
      </c>
      <c r="BP1024" s="161">
        <v>3598.8637071831149</v>
      </c>
      <c r="BQ1024" s="162">
        <v>7744252</v>
      </c>
      <c r="BR1024" s="161">
        <v>155356</v>
      </c>
      <c r="BS1024" s="163">
        <v>0</v>
      </c>
      <c r="BT1024" s="163">
        <v>1196034.3000000007</v>
      </c>
      <c r="BU1024" s="161">
        <v>9566911.5899999999</v>
      </c>
      <c r="BV1024" s="161">
        <v>0</v>
      </c>
      <c r="BW1024" s="165">
        <v>5051285.1300000008</v>
      </c>
      <c r="BX1024" s="161">
        <v>155356</v>
      </c>
    </row>
    <row r="1025" spans="1:76" ht="14.45" x14ac:dyDescent="0.3">
      <c r="A1025" s="164" t="s">
        <v>31</v>
      </c>
      <c r="B1025" s="6" t="s">
        <v>97</v>
      </c>
      <c r="C1025" s="6" t="s">
        <v>90</v>
      </c>
      <c r="D1025" s="6" t="s">
        <v>44</v>
      </c>
      <c r="E1025" s="6" t="s">
        <v>36</v>
      </c>
      <c r="F1025" s="24" t="str">
        <f>+Tabela1[[#This Row],[WK]]&amp;Tabela1[[#This Row],[PK]]&amp;Tabela1[[#This Row],[GK]]</f>
        <v>141006</v>
      </c>
      <c r="G1025" s="6" t="s">
        <v>996</v>
      </c>
      <c r="H1025" s="7">
        <v>113109322.47459984</v>
      </c>
      <c r="I1025" s="8">
        <v>1.371</v>
      </c>
      <c r="J1025" s="7">
        <v>155072881.11000001</v>
      </c>
      <c r="K1025" s="8">
        <v>7.0000000000000007E-2</v>
      </c>
      <c r="L1025" s="7">
        <v>10855101.677700002</v>
      </c>
      <c r="M1025" s="7">
        <v>5845432.6777000017</v>
      </c>
      <c r="N1025" s="9">
        <v>1.1668301194549984</v>
      </c>
      <c r="O1025" s="7">
        <v>0</v>
      </c>
      <c r="P1025" s="8">
        <v>1.2949999999999999</v>
      </c>
      <c r="Q1025" s="7">
        <v>0</v>
      </c>
      <c r="R1025" s="8">
        <v>1.6E-2</v>
      </c>
      <c r="S1025" s="7">
        <v>0</v>
      </c>
      <c r="T1025" s="7">
        <v>-81293</v>
      </c>
      <c r="U1025" s="9">
        <v>-1</v>
      </c>
      <c r="V1025" s="7">
        <v>5764139.6777000017</v>
      </c>
      <c r="W1025" s="9">
        <v>1.1322299553011792</v>
      </c>
      <c r="X1025" s="7">
        <v>15127482.445204176</v>
      </c>
      <c r="Y1025" s="7">
        <v>5913987</v>
      </c>
      <c r="Z1025" s="7">
        <v>0</v>
      </c>
      <c r="AA1025" s="7">
        <v>865798.44520417601</v>
      </c>
      <c r="AB1025" s="7">
        <v>8347697</v>
      </c>
      <c r="AC1025" s="7">
        <v>0</v>
      </c>
      <c r="AD1025" s="7">
        <v>9363342.7675041743</v>
      </c>
      <c r="AE1025" s="7">
        <v>0</v>
      </c>
      <c r="AF1025" s="7">
        <v>10855101.677700002</v>
      </c>
      <c r="AG1025" s="7">
        <v>0</v>
      </c>
      <c r="AH1025" s="7">
        <v>9363342.7675041743</v>
      </c>
      <c r="AI1025" s="7">
        <v>4182748</v>
      </c>
      <c r="AJ1025" s="7">
        <v>89603</v>
      </c>
      <c r="AK1025" s="7">
        <v>3941307</v>
      </c>
      <c r="AL1025" s="7">
        <v>0</v>
      </c>
      <c r="AM1025" s="7">
        <v>356321</v>
      </c>
      <c r="AN1025" s="7">
        <v>0</v>
      </c>
      <c r="AO1025" s="7">
        <v>0</v>
      </c>
      <c r="AP1025" s="7">
        <v>6242596</v>
      </c>
      <c r="AQ1025" s="7">
        <v>465459</v>
      </c>
      <c r="AR1025" s="7">
        <v>5009669</v>
      </c>
      <c r="AS1025" s="7">
        <v>81293</v>
      </c>
      <c r="AT1025" s="7">
        <v>4824753</v>
      </c>
      <c r="AU1025" s="7">
        <v>0</v>
      </c>
      <c r="AV1025" s="7">
        <v>1045128</v>
      </c>
      <c r="AW1025" s="7">
        <v>0</v>
      </c>
      <c r="AX1025" s="7">
        <v>0</v>
      </c>
      <c r="AY1025" s="7">
        <v>7275932</v>
      </c>
      <c r="AZ1025" s="7">
        <v>184903</v>
      </c>
      <c r="BA1025" s="7">
        <v>0</v>
      </c>
      <c r="BB1025" s="7">
        <v>0</v>
      </c>
      <c r="BC1025" s="7">
        <v>0</v>
      </c>
      <c r="BD1025" s="7">
        <v>0</v>
      </c>
      <c r="BE1025" s="7">
        <v>0</v>
      </c>
      <c r="BF1025" s="7">
        <v>0</v>
      </c>
      <c r="BG1025" s="7">
        <v>393914.44520417607</v>
      </c>
      <c r="BH1025" s="7">
        <v>4393</v>
      </c>
      <c r="BI1025" s="7">
        <v>471884</v>
      </c>
      <c r="BJ1025" s="7">
        <v>6494529.4449999994</v>
      </c>
      <c r="BK1025" s="7">
        <v>2663991.6633333331</v>
      </c>
      <c r="BL1025" s="7">
        <v>6607442.6200000001</v>
      </c>
      <c r="BM1025" s="7">
        <v>2107265.8866666667</v>
      </c>
      <c r="BN1025" s="130">
        <v>0.68</v>
      </c>
      <c r="BO1025" s="131">
        <v>1.8498540000000001E-4</v>
      </c>
      <c r="BP1025" s="161">
        <v>4687.4274306791476</v>
      </c>
      <c r="BQ1025" s="162">
        <v>8347697</v>
      </c>
      <c r="BR1025" s="161">
        <v>244479</v>
      </c>
      <c r="BS1025" s="163">
        <v>0</v>
      </c>
      <c r="BT1025" s="163">
        <v>0</v>
      </c>
      <c r="BU1025" s="161">
        <v>10855101.68</v>
      </c>
      <c r="BV1025" s="161">
        <v>0</v>
      </c>
      <c r="BW1025" s="165">
        <v>9363342.7699999996</v>
      </c>
      <c r="BX1025" s="161">
        <v>244479</v>
      </c>
    </row>
    <row r="1026" spans="1:76" ht="14.45" x14ac:dyDescent="0.3">
      <c r="A1026" s="164" t="s">
        <v>31</v>
      </c>
      <c r="B1026" s="6" t="s">
        <v>97</v>
      </c>
      <c r="C1026" s="6" t="s">
        <v>92</v>
      </c>
      <c r="D1026" s="6" t="s">
        <v>33</v>
      </c>
      <c r="E1026" s="6" t="s">
        <v>34</v>
      </c>
      <c r="F1026" s="24" t="str">
        <f>+Tabela1[[#This Row],[WK]]&amp;Tabela1[[#This Row],[PK]]&amp;Tabela1[[#This Row],[GK]]</f>
        <v>141101</v>
      </c>
      <c r="G1026" s="6" t="s">
        <v>997</v>
      </c>
      <c r="H1026" s="7">
        <v>313712104.97839928</v>
      </c>
      <c r="I1026" s="8">
        <v>1.371</v>
      </c>
      <c r="J1026" s="7">
        <v>430099295.92000008</v>
      </c>
      <c r="K1026" s="8">
        <v>7.0000000000000007E-2</v>
      </c>
      <c r="L1026" s="7">
        <v>30106950.714400008</v>
      </c>
      <c r="M1026" s="7">
        <v>16288093.714400008</v>
      </c>
      <c r="N1026" s="9">
        <v>1.1786860312976688</v>
      </c>
      <c r="O1026" s="7">
        <v>17019351</v>
      </c>
      <c r="P1026" s="8">
        <v>1.2949999999999999</v>
      </c>
      <c r="Q1026" s="7">
        <v>22040060</v>
      </c>
      <c r="R1026" s="8">
        <v>1.6E-2</v>
      </c>
      <c r="S1026" s="7">
        <v>352640.96</v>
      </c>
      <c r="T1026" s="7">
        <v>-127007.03999999998</v>
      </c>
      <c r="U1026" s="9">
        <v>-0.26479218093268392</v>
      </c>
      <c r="V1026" s="7">
        <v>16161086.674400009</v>
      </c>
      <c r="W1026" s="9">
        <v>1.1302640852592638</v>
      </c>
      <c r="X1026" s="7">
        <v>26797190.267331637</v>
      </c>
      <c r="Y1026" s="7">
        <v>9438131</v>
      </c>
      <c r="Z1026" s="7">
        <v>0</v>
      </c>
      <c r="AA1026" s="7">
        <v>1412951.2673316372</v>
      </c>
      <c r="AB1026" s="7">
        <v>15946108</v>
      </c>
      <c r="AC1026" s="7">
        <v>0</v>
      </c>
      <c r="AD1026" s="7">
        <v>10636103.592931628</v>
      </c>
      <c r="AE1026" s="7">
        <v>0</v>
      </c>
      <c r="AF1026" s="7">
        <v>30106950.714400008</v>
      </c>
      <c r="AG1026" s="7">
        <v>352640.96</v>
      </c>
      <c r="AH1026" s="7">
        <v>10636103.592931628</v>
      </c>
      <c r="AI1026" s="7">
        <v>11537849</v>
      </c>
      <c r="AJ1026" s="7">
        <v>472538</v>
      </c>
      <c r="AK1026" s="7">
        <v>2164834</v>
      </c>
      <c r="AL1026" s="7">
        <v>378558</v>
      </c>
      <c r="AM1026" s="7">
        <v>884356</v>
      </c>
      <c r="AN1026" s="7">
        <v>0</v>
      </c>
      <c r="AO1026" s="7">
        <v>0</v>
      </c>
      <c r="AP1026" s="7">
        <v>12111007</v>
      </c>
      <c r="AQ1026" s="7">
        <v>1237246</v>
      </c>
      <c r="AR1026" s="7">
        <v>13818857</v>
      </c>
      <c r="AS1026" s="7">
        <v>479648</v>
      </c>
      <c r="AT1026" s="7">
        <v>2301210</v>
      </c>
      <c r="AU1026" s="7">
        <v>459196</v>
      </c>
      <c r="AV1026" s="7">
        <v>913845</v>
      </c>
      <c r="AW1026" s="7">
        <v>0</v>
      </c>
      <c r="AX1026" s="7">
        <v>0</v>
      </c>
      <c r="AY1026" s="7">
        <v>13813729</v>
      </c>
      <c r="AZ1026" s="7">
        <v>514161</v>
      </c>
      <c r="BA1026" s="7">
        <v>0</v>
      </c>
      <c r="BB1026" s="7">
        <v>0</v>
      </c>
      <c r="BC1026" s="7">
        <v>0</v>
      </c>
      <c r="BD1026" s="7">
        <v>0</v>
      </c>
      <c r="BE1026" s="7">
        <v>0</v>
      </c>
      <c r="BF1026" s="7">
        <v>0</v>
      </c>
      <c r="BG1026" s="7">
        <v>801548.26733163721</v>
      </c>
      <c r="BH1026" s="7">
        <v>8939</v>
      </c>
      <c r="BI1026" s="7">
        <v>611403</v>
      </c>
      <c r="BJ1026" s="7">
        <v>8414820.2449999992</v>
      </c>
      <c r="BK1026" s="7">
        <v>5482210.416666666</v>
      </c>
      <c r="BL1026" s="7">
        <v>1243088.9233333333</v>
      </c>
      <c r="BM1026" s="7">
        <v>9244261.4666666668</v>
      </c>
      <c r="BN1026" s="130">
        <v>0.77200000000000002</v>
      </c>
      <c r="BO1026" s="131">
        <v>4.4667740000000001E-4</v>
      </c>
      <c r="BP1026" s="161">
        <v>11173.75</v>
      </c>
      <c r="BQ1026" s="162">
        <v>15946108</v>
      </c>
      <c r="BR1026" s="161">
        <v>483711</v>
      </c>
      <c r="BS1026" s="163">
        <v>4377215.4273316376</v>
      </c>
      <c r="BT1026" s="163">
        <v>0</v>
      </c>
      <c r="BU1026" s="161">
        <v>30106950.710000001</v>
      </c>
      <c r="BV1026" s="161">
        <v>352640.96</v>
      </c>
      <c r="BW1026" s="165">
        <v>6258888.1699999999</v>
      </c>
      <c r="BX1026" s="161">
        <v>483711</v>
      </c>
    </row>
    <row r="1027" spans="1:76" ht="14.45" x14ac:dyDescent="0.3">
      <c r="A1027" s="164" t="s">
        <v>31</v>
      </c>
      <c r="B1027" s="6" t="s">
        <v>97</v>
      </c>
      <c r="C1027" s="6" t="s">
        <v>92</v>
      </c>
      <c r="D1027" s="6" t="s">
        <v>32</v>
      </c>
      <c r="E1027" s="6" t="s">
        <v>36</v>
      </c>
      <c r="F1027" s="24" t="str">
        <f>+Tabela1[[#This Row],[WK]]&amp;Tabela1[[#This Row],[PK]]&amp;Tabela1[[#This Row],[GK]]</f>
        <v>141102</v>
      </c>
      <c r="G1027" s="6" t="s">
        <v>998</v>
      </c>
      <c r="H1027" s="7">
        <v>57096312.425999984</v>
      </c>
      <c r="I1027" s="8">
        <v>1.371</v>
      </c>
      <c r="J1027" s="7">
        <v>78279044.330000013</v>
      </c>
      <c r="K1027" s="8">
        <v>7.0000000000000007E-2</v>
      </c>
      <c r="L1027" s="7">
        <v>5479533.1031000018</v>
      </c>
      <c r="M1027" s="7">
        <v>3627527.1031000018</v>
      </c>
      <c r="N1027" s="9">
        <v>1.9587015933533702</v>
      </c>
      <c r="O1027" s="7">
        <v>0</v>
      </c>
      <c r="P1027" s="8">
        <v>1.2949999999999999</v>
      </c>
      <c r="Q1027" s="7">
        <v>0</v>
      </c>
      <c r="R1027" s="8">
        <v>1.6E-2</v>
      </c>
      <c r="S1027" s="7">
        <v>0</v>
      </c>
      <c r="T1027" s="7">
        <v>-9</v>
      </c>
      <c r="U1027" s="9">
        <v>-1</v>
      </c>
      <c r="V1027" s="7">
        <v>3627518.1031000018</v>
      </c>
      <c r="W1027" s="9">
        <v>1.9586872153303303</v>
      </c>
      <c r="X1027" s="7">
        <v>6700681</v>
      </c>
      <c r="Y1027" s="7">
        <v>611674</v>
      </c>
      <c r="Z1027" s="7">
        <v>0</v>
      </c>
      <c r="AA1027" s="7">
        <v>579558</v>
      </c>
      <c r="AB1027" s="7">
        <v>2779897</v>
      </c>
      <c r="AC1027" s="7">
        <v>2729552</v>
      </c>
      <c r="AD1027" s="7">
        <v>3073162.8968999982</v>
      </c>
      <c r="AE1027" s="7">
        <v>0</v>
      </c>
      <c r="AF1027" s="7">
        <v>5479533.1031000018</v>
      </c>
      <c r="AG1027" s="7">
        <v>0</v>
      </c>
      <c r="AH1027" s="7">
        <v>3073162.8968999982</v>
      </c>
      <c r="AI1027" s="7">
        <v>1546305</v>
      </c>
      <c r="AJ1027" s="7">
        <v>30</v>
      </c>
      <c r="AK1027" s="7">
        <v>2251196</v>
      </c>
      <c r="AL1027" s="7">
        <v>0</v>
      </c>
      <c r="AM1027" s="7">
        <v>679639</v>
      </c>
      <c r="AN1027" s="7">
        <v>0</v>
      </c>
      <c r="AO1027" s="7">
        <v>0</v>
      </c>
      <c r="AP1027" s="7">
        <v>2113095</v>
      </c>
      <c r="AQ1027" s="7">
        <v>163109</v>
      </c>
      <c r="AR1027" s="7">
        <v>1852006</v>
      </c>
      <c r="AS1027" s="7">
        <v>9</v>
      </c>
      <c r="AT1027" s="7">
        <v>2782880</v>
      </c>
      <c r="AU1027" s="7">
        <v>129089</v>
      </c>
      <c r="AV1027" s="7">
        <v>984253</v>
      </c>
      <c r="AW1027" s="7">
        <v>0</v>
      </c>
      <c r="AX1027" s="7">
        <v>0</v>
      </c>
      <c r="AY1027" s="7">
        <v>2509235</v>
      </c>
      <c r="AZ1027" s="7">
        <v>68122</v>
      </c>
      <c r="BA1027" s="7">
        <v>0</v>
      </c>
      <c r="BB1027" s="7">
        <v>0</v>
      </c>
      <c r="BC1027" s="7">
        <v>0</v>
      </c>
      <c r="BD1027" s="7">
        <v>0</v>
      </c>
      <c r="BE1027" s="7">
        <v>0</v>
      </c>
      <c r="BF1027" s="7">
        <v>0</v>
      </c>
      <c r="BG1027" s="7">
        <v>320594</v>
      </c>
      <c r="BH1027" s="7">
        <v>2539</v>
      </c>
      <c r="BI1027" s="7">
        <v>258964</v>
      </c>
      <c r="BJ1027" s="7">
        <v>3564225.0325000002</v>
      </c>
      <c r="BK1027" s="7">
        <v>2038870.4966666671</v>
      </c>
      <c r="BL1027" s="7">
        <v>520444.70333333331</v>
      </c>
      <c r="BM1027" s="7">
        <v>5060528.7366666663</v>
      </c>
      <c r="BN1027" s="130">
        <v>0.92</v>
      </c>
      <c r="BO1027" s="131">
        <v>8.3700099999999995E-5</v>
      </c>
      <c r="BP1027" s="161">
        <v>2121.0984318121223</v>
      </c>
      <c r="BQ1027" s="162">
        <v>2779897</v>
      </c>
      <c r="BR1027" s="161">
        <v>142422</v>
      </c>
      <c r="BS1027" s="163">
        <v>0</v>
      </c>
      <c r="BT1027" s="163">
        <v>762121.44</v>
      </c>
      <c r="BU1027" s="161">
        <v>5479533.0999999996</v>
      </c>
      <c r="BV1027" s="161">
        <v>0</v>
      </c>
      <c r="BW1027" s="165">
        <v>3835284.34</v>
      </c>
      <c r="BX1027" s="161">
        <v>142422</v>
      </c>
    </row>
    <row r="1028" spans="1:76" ht="14.45" x14ac:dyDescent="0.3">
      <c r="A1028" s="164" t="s">
        <v>31</v>
      </c>
      <c r="B1028" s="6" t="s">
        <v>97</v>
      </c>
      <c r="C1028" s="6" t="s">
        <v>92</v>
      </c>
      <c r="D1028" s="6" t="s">
        <v>37</v>
      </c>
      <c r="E1028" s="6" t="s">
        <v>36</v>
      </c>
      <c r="F1028" s="24" t="str">
        <f>+Tabela1[[#This Row],[WK]]&amp;Tabela1[[#This Row],[PK]]&amp;Tabela1[[#This Row],[GK]]</f>
        <v>141103</v>
      </c>
      <c r="G1028" s="6" t="s">
        <v>999</v>
      </c>
      <c r="H1028" s="7">
        <v>126255805.65479992</v>
      </c>
      <c r="I1028" s="8">
        <v>1.371</v>
      </c>
      <c r="J1028" s="7">
        <v>173096709.54999998</v>
      </c>
      <c r="K1028" s="8">
        <v>7.0000000000000007E-2</v>
      </c>
      <c r="L1028" s="7">
        <v>12116769.668500001</v>
      </c>
      <c r="M1028" s="7">
        <v>6946983.6685000006</v>
      </c>
      <c r="N1028" s="9">
        <v>1.3437661962216618</v>
      </c>
      <c r="O1028" s="7">
        <v>0</v>
      </c>
      <c r="P1028" s="8">
        <v>1.2949999999999999</v>
      </c>
      <c r="Q1028" s="7">
        <v>0</v>
      </c>
      <c r="R1028" s="8">
        <v>1.6E-2</v>
      </c>
      <c r="S1028" s="7">
        <v>0</v>
      </c>
      <c r="T1028" s="7">
        <v>-14234</v>
      </c>
      <c r="U1028" s="9">
        <v>-1</v>
      </c>
      <c r="V1028" s="7">
        <v>6932749.6685000006</v>
      </c>
      <c r="W1028" s="9">
        <v>1.3373308105485706</v>
      </c>
      <c r="X1028" s="7">
        <v>13863355.100004859</v>
      </c>
      <c r="Y1028" s="7">
        <v>3147234</v>
      </c>
      <c r="Z1028" s="7">
        <v>84560.25</v>
      </c>
      <c r="AA1028" s="7">
        <v>627303.85000485997</v>
      </c>
      <c r="AB1028" s="7">
        <v>8575420</v>
      </c>
      <c r="AC1028" s="7">
        <v>1428837</v>
      </c>
      <c r="AD1028" s="7">
        <v>6930605.4315048587</v>
      </c>
      <c r="AE1028" s="7">
        <v>0</v>
      </c>
      <c r="AF1028" s="7">
        <v>12116769.668500001</v>
      </c>
      <c r="AG1028" s="7">
        <v>0</v>
      </c>
      <c r="AH1028" s="7">
        <v>6930605.4315048587</v>
      </c>
      <c r="AI1028" s="7">
        <v>4316436</v>
      </c>
      <c r="AJ1028" s="7">
        <v>8980</v>
      </c>
      <c r="AK1028" s="7">
        <v>5109368</v>
      </c>
      <c r="AL1028" s="7">
        <v>0</v>
      </c>
      <c r="AM1028" s="7">
        <v>393606</v>
      </c>
      <c r="AN1028" s="7">
        <v>0</v>
      </c>
      <c r="AO1028" s="7">
        <v>0</v>
      </c>
      <c r="AP1028" s="7">
        <v>6296670</v>
      </c>
      <c r="AQ1028" s="7">
        <v>521155</v>
      </c>
      <c r="AR1028" s="7">
        <v>5169786</v>
      </c>
      <c r="AS1028" s="7">
        <v>14234</v>
      </c>
      <c r="AT1028" s="7">
        <v>5437822</v>
      </c>
      <c r="AU1028" s="7">
        <v>0</v>
      </c>
      <c r="AV1028" s="7">
        <v>402664</v>
      </c>
      <c r="AW1028" s="7">
        <v>0</v>
      </c>
      <c r="AX1028" s="7">
        <v>0</v>
      </c>
      <c r="AY1028" s="7">
        <v>7329742</v>
      </c>
      <c r="AZ1028" s="7">
        <v>230318</v>
      </c>
      <c r="BA1028" s="7">
        <v>84560.25</v>
      </c>
      <c r="BB1028" s="7">
        <v>0</v>
      </c>
      <c r="BC1028" s="7">
        <v>0</v>
      </c>
      <c r="BD1028" s="7">
        <v>909.25</v>
      </c>
      <c r="BE1028" s="7">
        <v>0</v>
      </c>
      <c r="BF1028" s="7">
        <v>0</v>
      </c>
      <c r="BG1028" s="7">
        <v>433099.85000485991</v>
      </c>
      <c r="BH1028" s="7">
        <v>4830</v>
      </c>
      <c r="BI1028" s="7">
        <v>194204</v>
      </c>
      <c r="BJ1028" s="7">
        <v>2672809.2808333337</v>
      </c>
      <c r="BK1028" s="7">
        <v>1376020.2166666668</v>
      </c>
      <c r="BL1028" s="7">
        <v>26694.296666666673</v>
      </c>
      <c r="BM1028" s="7">
        <v>5133767.6633333331</v>
      </c>
      <c r="BN1028" s="130">
        <v>0.80500000000000005</v>
      </c>
      <c r="BO1028" s="131">
        <v>1.7643389999999999E-4</v>
      </c>
      <c r="BP1028" s="161">
        <v>4471.3155149850827</v>
      </c>
      <c r="BQ1028" s="162">
        <v>8575420</v>
      </c>
      <c r="BR1028" s="161">
        <v>274221</v>
      </c>
      <c r="BS1028" s="163">
        <v>0</v>
      </c>
      <c r="BT1028" s="163">
        <v>1311411.8999951407</v>
      </c>
      <c r="BU1028" s="161">
        <v>12116769.67</v>
      </c>
      <c r="BV1028" s="161">
        <v>0</v>
      </c>
      <c r="BW1028" s="165">
        <v>8242017.3299951404</v>
      </c>
      <c r="BX1028" s="161">
        <v>274221</v>
      </c>
    </row>
    <row r="1029" spans="1:76" ht="14.45" x14ac:dyDescent="0.3">
      <c r="A1029" s="164" t="s">
        <v>31</v>
      </c>
      <c r="B1029" s="6" t="s">
        <v>97</v>
      </c>
      <c r="C1029" s="6" t="s">
        <v>92</v>
      </c>
      <c r="D1029" s="6" t="s">
        <v>39</v>
      </c>
      <c r="E1029" s="6" t="s">
        <v>36</v>
      </c>
      <c r="F1029" s="24" t="str">
        <f>+Tabela1[[#This Row],[WK]]&amp;Tabela1[[#This Row],[PK]]&amp;Tabela1[[#This Row],[GK]]</f>
        <v>141104</v>
      </c>
      <c r="G1029" s="6" t="s">
        <v>1000</v>
      </c>
      <c r="H1029" s="7">
        <v>128959332.374999</v>
      </c>
      <c r="I1029" s="8">
        <v>1.371</v>
      </c>
      <c r="J1029" s="7">
        <v>176803244.68000001</v>
      </c>
      <c r="K1029" s="8">
        <v>7.0000000000000007E-2</v>
      </c>
      <c r="L1029" s="7">
        <v>12376227.127600001</v>
      </c>
      <c r="M1029" s="7">
        <v>7639085.1276000012</v>
      </c>
      <c r="N1029" s="9">
        <v>1.6125936540639907</v>
      </c>
      <c r="O1029" s="7">
        <v>568021</v>
      </c>
      <c r="P1029" s="8">
        <v>1.2949999999999999</v>
      </c>
      <c r="Q1029" s="7">
        <v>735587</v>
      </c>
      <c r="R1029" s="8">
        <v>1.6E-2</v>
      </c>
      <c r="S1029" s="7">
        <v>11769.392</v>
      </c>
      <c r="T1029" s="7">
        <v>-3388.6080000000002</v>
      </c>
      <c r="U1029" s="9">
        <v>-0.22355244755244758</v>
      </c>
      <c r="V1029" s="7">
        <v>7635696.5196000021</v>
      </c>
      <c r="W1029" s="9">
        <v>1.6067370577615054</v>
      </c>
      <c r="X1029" s="7">
        <v>25385430.448312134</v>
      </c>
      <c r="Y1029" s="7">
        <v>12388323</v>
      </c>
      <c r="Z1029" s="7">
        <v>12537.175000000001</v>
      </c>
      <c r="AA1029" s="7">
        <v>709622.27331213432</v>
      </c>
      <c r="AB1029" s="7">
        <v>12274948</v>
      </c>
      <c r="AC1029" s="7">
        <v>0</v>
      </c>
      <c r="AD1029" s="7">
        <v>17749733.928712133</v>
      </c>
      <c r="AE1029" s="7">
        <v>0</v>
      </c>
      <c r="AF1029" s="7">
        <v>12376227.127600001</v>
      </c>
      <c r="AG1029" s="7">
        <v>11769.392</v>
      </c>
      <c r="AH1029" s="7">
        <v>17749733.928712133</v>
      </c>
      <c r="AI1029" s="7">
        <v>3955206</v>
      </c>
      <c r="AJ1029" s="7">
        <v>14918</v>
      </c>
      <c r="AK1029" s="7">
        <v>8256411</v>
      </c>
      <c r="AL1029" s="7">
        <v>0</v>
      </c>
      <c r="AM1029" s="7">
        <v>384161</v>
      </c>
      <c r="AN1029" s="7">
        <v>0</v>
      </c>
      <c r="AO1029" s="7">
        <v>0</v>
      </c>
      <c r="AP1029" s="7">
        <v>9976093</v>
      </c>
      <c r="AQ1029" s="7">
        <v>568895</v>
      </c>
      <c r="AR1029" s="7">
        <v>4737142</v>
      </c>
      <c r="AS1029" s="7">
        <v>15158</v>
      </c>
      <c r="AT1029" s="7">
        <v>9298946</v>
      </c>
      <c r="AU1029" s="7">
        <v>459390</v>
      </c>
      <c r="AV1029" s="7">
        <v>364161</v>
      </c>
      <c r="AW1029" s="7">
        <v>0</v>
      </c>
      <c r="AX1029" s="7">
        <v>0</v>
      </c>
      <c r="AY1029" s="7">
        <v>11222096</v>
      </c>
      <c r="AZ1029" s="7">
        <v>241672</v>
      </c>
      <c r="BA1029" s="7">
        <v>12537.175000000001</v>
      </c>
      <c r="BB1029" s="7">
        <v>0</v>
      </c>
      <c r="BC1029" s="7">
        <v>40.36</v>
      </c>
      <c r="BD1029" s="7">
        <v>0</v>
      </c>
      <c r="BE1029" s="7">
        <v>0.55000000000000004</v>
      </c>
      <c r="BF1029" s="7">
        <v>0</v>
      </c>
      <c r="BG1029" s="7">
        <v>526624.27331213432</v>
      </c>
      <c r="BH1029" s="7">
        <v>5873</v>
      </c>
      <c r="BI1029" s="7">
        <v>182998</v>
      </c>
      <c r="BJ1029" s="7">
        <v>2518626.7566666673</v>
      </c>
      <c r="BK1029" s="7">
        <v>1266667.3433333337</v>
      </c>
      <c r="BL1029" s="7">
        <v>478416.78</v>
      </c>
      <c r="BM1029" s="7">
        <v>4051004.0933333337</v>
      </c>
      <c r="BN1029" s="130">
        <v>0.53700000000000003</v>
      </c>
      <c r="BO1029" s="131">
        <v>2.567639E-4</v>
      </c>
      <c r="BP1029" s="161">
        <v>6506.3693877708638</v>
      </c>
      <c r="BQ1029" s="162">
        <v>12274948</v>
      </c>
      <c r="BR1029" s="161">
        <v>324919</v>
      </c>
      <c r="BS1029" s="163">
        <v>274628.36831213348</v>
      </c>
      <c r="BT1029" s="163">
        <v>0</v>
      </c>
      <c r="BU1029" s="161">
        <v>12376227.130000001</v>
      </c>
      <c r="BV1029" s="161">
        <v>11769.39</v>
      </c>
      <c r="BW1029" s="165">
        <v>17475105.559999999</v>
      </c>
      <c r="BX1029" s="161">
        <v>324919</v>
      </c>
    </row>
    <row r="1030" spans="1:76" ht="14.45" x14ac:dyDescent="0.3">
      <c r="A1030" s="164" t="s">
        <v>31</v>
      </c>
      <c r="B1030" s="6" t="s">
        <v>97</v>
      </c>
      <c r="C1030" s="6" t="s">
        <v>92</v>
      </c>
      <c r="D1030" s="6" t="s">
        <v>42</v>
      </c>
      <c r="E1030" s="6" t="s">
        <v>36</v>
      </c>
      <c r="F1030" s="24" t="str">
        <f>+Tabela1[[#This Row],[WK]]&amp;Tabela1[[#This Row],[PK]]&amp;Tabela1[[#This Row],[GK]]</f>
        <v>141105</v>
      </c>
      <c r="G1030" s="6" t="s">
        <v>1001</v>
      </c>
      <c r="H1030" s="7">
        <v>90887652.359799951</v>
      </c>
      <c r="I1030" s="8">
        <v>1.371</v>
      </c>
      <c r="J1030" s="7">
        <v>124606971.37999998</v>
      </c>
      <c r="K1030" s="8">
        <v>7.0000000000000007E-2</v>
      </c>
      <c r="L1030" s="7">
        <v>8722487.9966000002</v>
      </c>
      <c r="M1030" s="7">
        <v>2651554.9966000002</v>
      </c>
      <c r="N1030" s="9">
        <v>0.43676235540731551</v>
      </c>
      <c r="O1030" s="7">
        <v>26809192</v>
      </c>
      <c r="P1030" s="8">
        <v>1.2949999999999999</v>
      </c>
      <c r="Q1030" s="7">
        <v>34717904</v>
      </c>
      <c r="R1030" s="8">
        <v>1.6E-2</v>
      </c>
      <c r="S1030" s="7">
        <v>555486.46400000004</v>
      </c>
      <c r="T1030" s="7">
        <v>524927.46400000004</v>
      </c>
      <c r="U1030" s="9">
        <v>17.177507902745511</v>
      </c>
      <c r="V1030" s="7">
        <v>3176482.4605999999</v>
      </c>
      <c r="W1030" s="9">
        <v>0.52060749413422158</v>
      </c>
      <c r="X1030" s="7">
        <v>5544785.46</v>
      </c>
      <c r="Y1030" s="7">
        <v>0</v>
      </c>
      <c r="Z1030" s="7">
        <v>76931.460000000006</v>
      </c>
      <c r="AA1030" s="7">
        <v>533102</v>
      </c>
      <c r="AB1030" s="7">
        <v>3048566</v>
      </c>
      <c r="AC1030" s="7">
        <v>1886186</v>
      </c>
      <c r="AD1030" s="7">
        <v>2368302.9993999996</v>
      </c>
      <c r="AE1030" s="7">
        <v>-1466965.7567334003</v>
      </c>
      <c r="AF1030" s="7">
        <v>8722487.9966000002</v>
      </c>
      <c r="AG1030" s="7">
        <v>555486.46400000004</v>
      </c>
      <c r="AH1030" s="7">
        <v>901337.24266659934</v>
      </c>
      <c r="AI1030" s="7">
        <v>5068835</v>
      </c>
      <c r="AJ1030" s="7">
        <v>29452</v>
      </c>
      <c r="AK1030" s="7">
        <v>0</v>
      </c>
      <c r="AL1030" s="7">
        <v>0</v>
      </c>
      <c r="AM1030" s="7">
        <v>1226808</v>
      </c>
      <c r="AN1030" s="7">
        <v>0</v>
      </c>
      <c r="AO1030" s="7">
        <v>-167458</v>
      </c>
      <c r="AP1030" s="7">
        <v>2191087</v>
      </c>
      <c r="AQ1030" s="7">
        <v>143218</v>
      </c>
      <c r="AR1030" s="7">
        <v>6070933</v>
      </c>
      <c r="AS1030" s="7">
        <v>30559</v>
      </c>
      <c r="AT1030" s="7">
        <v>0</v>
      </c>
      <c r="AU1030" s="7">
        <v>0</v>
      </c>
      <c r="AV1030" s="7">
        <v>1341720</v>
      </c>
      <c r="AW1030" s="7">
        <v>0</v>
      </c>
      <c r="AX1030" s="7">
        <v>-250872</v>
      </c>
      <c r="AY1030" s="7">
        <v>2702409</v>
      </c>
      <c r="AZ1030" s="7">
        <v>58391</v>
      </c>
      <c r="BA1030" s="7">
        <v>76931.460000000006</v>
      </c>
      <c r="BB1030" s="7">
        <v>0</v>
      </c>
      <c r="BC1030" s="7">
        <v>0</v>
      </c>
      <c r="BD1030" s="7">
        <v>0</v>
      </c>
      <c r="BE1030" s="7">
        <v>1654.44</v>
      </c>
      <c r="BF1030" s="7">
        <v>0</v>
      </c>
      <c r="BG1030" s="7">
        <v>320594</v>
      </c>
      <c r="BH1030" s="7">
        <v>1607</v>
      </c>
      <c r="BI1030" s="7">
        <v>212508</v>
      </c>
      <c r="BJ1030" s="7">
        <v>2924834.6116666682</v>
      </c>
      <c r="BK1030" s="7">
        <v>1668395.3933333349</v>
      </c>
      <c r="BL1030" s="7">
        <v>489875.37666666665</v>
      </c>
      <c r="BM1030" s="7">
        <v>4046006.1199999996</v>
      </c>
      <c r="BN1030" s="130">
        <v>1.724</v>
      </c>
      <c r="BO1030" s="131">
        <v>6.0887300000000002E-5</v>
      </c>
      <c r="BP1030" s="161">
        <v>1542.798953704855</v>
      </c>
      <c r="BQ1030" s="162">
        <v>3048566</v>
      </c>
      <c r="BR1030" s="161">
        <v>125386</v>
      </c>
      <c r="BS1030" s="163">
        <v>0</v>
      </c>
      <c r="BT1030" s="163">
        <v>899214.29673340172</v>
      </c>
      <c r="BU1030" s="161">
        <v>8722488</v>
      </c>
      <c r="BV1030" s="161">
        <v>555486.46</v>
      </c>
      <c r="BW1030" s="165">
        <v>1800551.5367334017</v>
      </c>
      <c r="BX1030" s="161">
        <v>125386</v>
      </c>
    </row>
    <row r="1031" spans="1:76" ht="14.45" x14ac:dyDescent="0.3">
      <c r="A1031" s="164" t="s">
        <v>31</v>
      </c>
      <c r="B1031" s="6" t="s">
        <v>97</v>
      </c>
      <c r="C1031" s="6" t="s">
        <v>92</v>
      </c>
      <c r="D1031" s="6" t="s">
        <v>44</v>
      </c>
      <c r="E1031" s="6" t="s">
        <v>36</v>
      </c>
      <c r="F1031" s="24" t="str">
        <f>+Tabela1[[#This Row],[WK]]&amp;Tabela1[[#This Row],[PK]]&amp;Tabela1[[#This Row],[GK]]</f>
        <v>141106</v>
      </c>
      <c r="G1031" s="6" t="s">
        <v>1002</v>
      </c>
      <c r="H1031" s="7">
        <v>123985540.44559948</v>
      </c>
      <c r="I1031" s="8">
        <v>1.371</v>
      </c>
      <c r="J1031" s="7">
        <v>169984175.95000002</v>
      </c>
      <c r="K1031" s="8">
        <v>7.0000000000000007E-2</v>
      </c>
      <c r="L1031" s="7">
        <v>11898892.316500003</v>
      </c>
      <c r="M1031" s="7">
        <v>7488168.3165000025</v>
      </c>
      <c r="N1031" s="9">
        <v>1.6977186322472235</v>
      </c>
      <c r="O1031" s="7">
        <v>8491971</v>
      </c>
      <c r="P1031" s="8">
        <v>1.2949999999999999</v>
      </c>
      <c r="Q1031" s="7">
        <v>10997102</v>
      </c>
      <c r="R1031" s="8">
        <v>1.6E-2</v>
      </c>
      <c r="S1031" s="7">
        <v>175953.63200000001</v>
      </c>
      <c r="T1031" s="7">
        <v>53157.632000000012</v>
      </c>
      <c r="U1031" s="9">
        <v>0.4328938401902343</v>
      </c>
      <c r="V1031" s="7">
        <v>7541325.9485000018</v>
      </c>
      <c r="W1031" s="9">
        <v>1.6634592873749321</v>
      </c>
      <c r="X1031" s="7">
        <v>15329319.097618122</v>
      </c>
      <c r="Y1031" s="7">
        <v>4589042</v>
      </c>
      <c r="Z1031" s="7">
        <v>0</v>
      </c>
      <c r="AA1031" s="7">
        <v>680115.097618122</v>
      </c>
      <c r="AB1031" s="7">
        <v>10017078</v>
      </c>
      <c r="AC1031" s="7">
        <v>43084</v>
      </c>
      <c r="AD1031" s="7">
        <v>7787993.1491181189</v>
      </c>
      <c r="AE1031" s="7">
        <v>0</v>
      </c>
      <c r="AF1031" s="7">
        <v>11898892.316500003</v>
      </c>
      <c r="AG1031" s="7">
        <v>175953.63200000001</v>
      </c>
      <c r="AH1031" s="7">
        <v>7787993.1491181189</v>
      </c>
      <c r="AI1031" s="7">
        <v>3682668</v>
      </c>
      <c r="AJ1031" s="7">
        <v>117702</v>
      </c>
      <c r="AK1031" s="7">
        <v>4157418</v>
      </c>
      <c r="AL1031" s="7">
        <v>0</v>
      </c>
      <c r="AM1031" s="7">
        <v>290777</v>
      </c>
      <c r="AN1031" s="7">
        <v>0</v>
      </c>
      <c r="AO1031" s="7">
        <v>0</v>
      </c>
      <c r="AP1031" s="7">
        <v>8264822</v>
      </c>
      <c r="AQ1031" s="7">
        <v>381915</v>
      </c>
      <c r="AR1031" s="7">
        <v>4410724</v>
      </c>
      <c r="AS1031" s="7">
        <v>122796</v>
      </c>
      <c r="AT1031" s="7">
        <v>4570839</v>
      </c>
      <c r="AU1031" s="7">
        <v>0</v>
      </c>
      <c r="AV1031" s="7">
        <v>657739</v>
      </c>
      <c r="AW1031" s="7">
        <v>0</v>
      </c>
      <c r="AX1031" s="7">
        <v>0</v>
      </c>
      <c r="AY1031" s="7">
        <v>9469261</v>
      </c>
      <c r="AZ1031" s="7">
        <v>165440</v>
      </c>
      <c r="BA1031" s="7">
        <v>0</v>
      </c>
      <c r="BB1031" s="7">
        <v>0</v>
      </c>
      <c r="BC1031" s="7">
        <v>0</v>
      </c>
      <c r="BD1031" s="7">
        <v>0</v>
      </c>
      <c r="BE1031" s="7">
        <v>0</v>
      </c>
      <c r="BF1031" s="7">
        <v>0</v>
      </c>
      <c r="BG1031" s="7">
        <v>435700.097618122</v>
      </c>
      <c r="BH1031" s="7">
        <v>4859</v>
      </c>
      <c r="BI1031" s="7">
        <v>244415</v>
      </c>
      <c r="BJ1031" s="7">
        <v>3363840.5733333332</v>
      </c>
      <c r="BK1031" s="7">
        <v>1784686.5733333332</v>
      </c>
      <c r="BL1031" s="7">
        <v>598902.24000000011</v>
      </c>
      <c r="BM1031" s="7">
        <v>5118811.5200000005</v>
      </c>
      <c r="BN1031" s="130">
        <v>0.76500000000000001</v>
      </c>
      <c r="BO1031" s="131">
        <v>2.0604330000000001E-4</v>
      </c>
      <c r="BP1031" s="161">
        <v>5221.7041111450308</v>
      </c>
      <c r="BQ1031" s="162">
        <v>10017078</v>
      </c>
      <c r="BR1031" s="161">
        <v>269378</v>
      </c>
      <c r="BS1031" s="163">
        <v>0</v>
      </c>
      <c r="BT1031" s="163">
        <v>1303337.9023818783</v>
      </c>
      <c r="BU1031" s="161">
        <v>11898892.32</v>
      </c>
      <c r="BV1031" s="161">
        <v>175953.63</v>
      </c>
      <c r="BW1031" s="165">
        <v>9091331.0523818787</v>
      </c>
      <c r="BX1031" s="161">
        <v>269378</v>
      </c>
    </row>
    <row r="1032" spans="1:76" ht="14.45" x14ac:dyDescent="0.3">
      <c r="A1032" s="164" t="s">
        <v>31</v>
      </c>
      <c r="B1032" s="6" t="s">
        <v>97</v>
      </c>
      <c r="C1032" s="6" t="s">
        <v>92</v>
      </c>
      <c r="D1032" s="6" t="s">
        <v>51</v>
      </c>
      <c r="E1032" s="6" t="s">
        <v>40</v>
      </c>
      <c r="F1032" s="24" t="str">
        <f>+Tabela1[[#This Row],[WK]]&amp;Tabela1[[#This Row],[PK]]&amp;Tabela1[[#This Row],[GK]]</f>
        <v>141107</v>
      </c>
      <c r="G1032" s="6" t="s">
        <v>1003</v>
      </c>
      <c r="H1032" s="7">
        <v>125192867.92479979</v>
      </c>
      <c r="I1032" s="8">
        <v>1.371</v>
      </c>
      <c r="J1032" s="7">
        <v>171639421.91999999</v>
      </c>
      <c r="K1032" s="8">
        <v>7.0000000000000007E-2</v>
      </c>
      <c r="L1032" s="7">
        <v>12014759.534399999</v>
      </c>
      <c r="M1032" s="7">
        <v>6725912.5343999993</v>
      </c>
      <c r="N1032" s="9">
        <v>1.2717162236684101</v>
      </c>
      <c r="O1032" s="7">
        <v>7243003</v>
      </c>
      <c r="P1032" s="8">
        <v>1.2949999999999999</v>
      </c>
      <c r="Q1032" s="7">
        <v>9379689</v>
      </c>
      <c r="R1032" s="8">
        <v>1.6E-2</v>
      </c>
      <c r="S1032" s="7">
        <v>150075.024</v>
      </c>
      <c r="T1032" s="7">
        <v>-192846.976</v>
      </c>
      <c r="U1032" s="9">
        <v>-0.56236396614973672</v>
      </c>
      <c r="V1032" s="7">
        <v>6533065.5583999995</v>
      </c>
      <c r="W1032" s="9">
        <v>1.160037913202761</v>
      </c>
      <c r="X1032" s="7">
        <v>11755626.305648841</v>
      </c>
      <c r="Y1032" s="7">
        <v>3145060</v>
      </c>
      <c r="Z1032" s="7">
        <v>68343.375</v>
      </c>
      <c r="AA1032" s="7">
        <v>932218.9306488398</v>
      </c>
      <c r="AB1032" s="7">
        <v>7610004</v>
      </c>
      <c r="AC1032" s="7">
        <v>0</v>
      </c>
      <c r="AD1032" s="7">
        <v>5222560.7472488414</v>
      </c>
      <c r="AE1032" s="7">
        <v>0</v>
      </c>
      <c r="AF1032" s="7">
        <v>12014759.534399999</v>
      </c>
      <c r="AG1032" s="7">
        <v>150075.024</v>
      </c>
      <c r="AH1032" s="7">
        <v>5222560.7472488414</v>
      </c>
      <c r="AI1032" s="7">
        <v>4415844</v>
      </c>
      <c r="AJ1032" s="7">
        <v>115590</v>
      </c>
      <c r="AK1032" s="7">
        <v>1903972</v>
      </c>
      <c r="AL1032" s="7">
        <v>44100</v>
      </c>
      <c r="AM1032" s="7">
        <v>540910</v>
      </c>
      <c r="AN1032" s="7">
        <v>0</v>
      </c>
      <c r="AO1032" s="7">
        <v>0</v>
      </c>
      <c r="AP1032" s="7">
        <v>5841424</v>
      </c>
      <c r="AQ1032" s="7">
        <v>417720</v>
      </c>
      <c r="AR1032" s="7">
        <v>5288847</v>
      </c>
      <c r="AS1032" s="7">
        <v>342922</v>
      </c>
      <c r="AT1032" s="7">
        <v>2047478</v>
      </c>
      <c r="AU1032" s="7">
        <v>88386</v>
      </c>
      <c r="AV1032" s="7">
        <v>872296</v>
      </c>
      <c r="AW1032" s="7">
        <v>0</v>
      </c>
      <c r="AX1032" s="7">
        <v>0</v>
      </c>
      <c r="AY1032" s="7">
        <v>6636540</v>
      </c>
      <c r="AZ1032" s="7">
        <v>173550</v>
      </c>
      <c r="BA1032" s="7">
        <v>68343.375</v>
      </c>
      <c r="BB1032" s="7">
        <v>0</v>
      </c>
      <c r="BC1032" s="7">
        <v>0</v>
      </c>
      <c r="BD1032" s="7">
        <v>0</v>
      </c>
      <c r="BE1032" s="7">
        <v>1469.75</v>
      </c>
      <c r="BF1032" s="7">
        <v>0</v>
      </c>
      <c r="BG1032" s="7">
        <v>379208.9306488398</v>
      </c>
      <c r="BH1032" s="7">
        <v>4229</v>
      </c>
      <c r="BI1032" s="7">
        <v>553010</v>
      </c>
      <c r="BJ1032" s="7">
        <v>7611033.0033333339</v>
      </c>
      <c r="BK1032" s="7">
        <v>6803664.5966666676</v>
      </c>
      <c r="BL1032" s="7">
        <v>8688.5466666666671</v>
      </c>
      <c r="BM1032" s="7">
        <v>3212096.5333333332</v>
      </c>
      <c r="BN1032" s="130">
        <v>0.81899999999999995</v>
      </c>
      <c r="BO1032" s="131">
        <v>1.899126E-4</v>
      </c>
      <c r="BP1032" s="161">
        <v>4812.4921967058062</v>
      </c>
      <c r="BQ1032" s="162">
        <v>7610004</v>
      </c>
      <c r="BR1032" s="161">
        <v>242503</v>
      </c>
      <c r="BS1032" s="163">
        <v>0</v>
      </c>
      <c r="BT1032" s="163">
        <v>0</v>
      </c>
      <c r="BU1032" s="161">
        <v>12014759.529999999</v>
      </c>
      <c r="BV1032" s="161">
        <v>150075.01999999999</v>
      </c>
      <c r="BW1032" s="165">
        <v>5222560.75</v>
      </c>
      <c r="BX1032" s="161">
        <v>242503</v>
      </c>
    </row>
    <row r="1033" spans="1:76" ht="14.45" x14ac:dyDescent="0.3">
      <c r="A1033" s="164" t="s">
        <v>31</v>
      </c>
      <c r="B1033" s="6" t="s">
        <v>97</v>
      </c>
      <c r="C1033" s="6" t="s">
        <v>92</v>
      </c>
      <c r="D1033" s="6" t="s">
        <v>75</v>
      </c>
      <c r="E1033" s="6" t="s">
        <v>36</v>
      </c>
      <c r="F1033" s="24" t="str">
        <f>+Tabela1[[#This Row],[WK]]&amp;Tabela1[[#This Row],[PK]]&amp;Tabela1[[#This Row],[GK]]</f>
        <v>141108</v>
      </c>
      <c r="G1033" s="6" t="s">
        <v>1004</v>
      </c>
      <c r="H1033" s="7">
        <v>50883505.93779999</v>
      </c>
      <c r="I1033" s="8">
        <v>1.371</v>
      </c>
      <c r="J1033" s="7">
        <v>69761286.640000001</v>
      </c>
      <c r="K1033" s="8">
        <v>7.0000000000000007E-2</v>
      </c>
      <c r="L1033" s="7">
        <v>4883290.0648000007</v>
      </c>
      <c r="M1033" s="7">
        <v>3208621.0648000007</v>
      </c>
      <c r="N1033" s="9">
        <v>1.915973284750599</v>
      </c>
      <c r="O1033" s="7">
        <v>1118282</v>
      </c>
      <c r="P1033" s="8">
        <v>1.2949999999999999</v>
      </c>
      <c r="Q1033" s="7">
        <v>1448175</v>
      </c>
      <c r="R1033" s="8">
        <v>1.6E-2</v>
      </c>
      <c r="S1033" s="7">
        <v>23170.799999999999</v>
      </c>
      <c r="T1033" s="7">
        <v>8092.7999999999993</v>
      </c>
      <c r="U1033" s="9">
        <v>0.5367290091524074</v>
      </c>
      <c r="V1033" s="7">
        <v>3216713.8648000006</v>
      </c>
      <c r="W1033" s="9">
        <v>1.9036659717697386</v>
      </c>
      <c r="X1033" s="7">
        <v>7834005.9199999999</v>
      </c>
      <c r="Y1033" s="7">
        <v>2202100</v>
      </c>
      <c r="Z1033" s="7">
        <v>94249.919999999998</v>
      </c>
      <c r="AA1033" s="7">
        <v>561940</v>
      </c>
      <c r="AB1033" s="7">
        <v>4231833</v>
      </c>
      <c r="AC1033" s="7">
        <v>743883</v>
      </c>
      <c r="AD1033" s="7">
        <v>4617292.0551999994</v>
      </c>
      <c r="AE1033" s="7">
        <v>0</v>
      </c>
      <c r="AF1033" s="7">
        <v>4883290.0648000007</v>
      </c>
      <c r="AG1033" s="7">
        <v>23170.799999999999</v>
      </c>
      <c r="AH1033" s="7">
        <v>4617292.0551999994</v>
      </c>
      <c r="AI1033" s="7">
        <v>1398240</v>
      </c>
      <c r="AJ1033" s="7">
        <v>8114</v>
      </c>
      <c r="AK1033" s="7">
        <v>2535855</v>
      </c>
      <c r="AL1033" s="7">
        <v>0</v>
      </c>
      <c r="AM1033" s="7">
        <v>341456</v>
      </c>
      <c r="AN1033" s="7">
        <v>0</v>
      </c>
      <c r="AO1033" s="7">
        <v>0</v>
      </c>
      <c r="AP1033" s="7">
        <v>3050929</v>
      </c>
      <c r="AQ1033" s="7">
        <v>218806</v>
      </c>
      <c r="AR1033" s="7">
        <v>1674669</v>
      </c>
      <c r="AS1033" s="7">
        <v>15078</v>
      </c>
      <c r="AT1033" s="7">
        <v>2788817</v>
      </c>
      <c r="AU1033" s="7">
        <v>126415</v>
      </c>
      <c r="AV1033" s="7">
        <v>931652</v>
      </c>
      <c r="AW1033" s="7">
        <v>0</v>
      </c>
      <c r="AX1033" s="7">
        <v>0</v>
      </c>
      <c r="AY1033" s="7">
        <v>3662683</v>
      </c>
      <c r="AZ1033" s="7">
        <v>94074</v>
      </c>
      <c r="BA1033" s="7">
        <v>94249.919999999998</v>
      </c>
      <c r="BB1033" s="7">
        <v>0</v>
      </c>
      <c r="BC1033" s="7">
        <v>0</v>
      </c>
      <c r="BD1033" s="7">
        <v>0</v>
      </c>
      <c r="BE1033" s="7">
        <v>2026.88</v>
      </c>
      <c r="BF1033" s="7">
        <v>0</v>
      </c>
      <c r="BG1033" s="7">
        <v>320594</v>
      </c>
      <c r="BH1033" s="7">
        <v>2419</v>
      </c>
      <c r="BI1033" s="7">
        <v>241346</v>
      </c>
      <c r="BJ1033" s="7">
        <v>3321743.3008333337</v>
      </c>
      <c r="BK1033" s="7">
        <v>1534630.8266666671</v>
      </c>
      <c r="BL1033" s="7">
        <v>919118</v>
      </c>
      <c r="BM1033" s="7">
        <v>5310213.8966666665</v>
      </c>
      <c r="BN1033" s="130">
        <v>0.753</v>
      </c>
      <c r="BO1033" s="131">
        <v>9.2977600000000002E-5</v>
      </c>
      <c r="BP1033" s="161">
        <v>2356.2201919422396</v>
      </c>
      <c r="BQ1033" s="162">
        <v>4231833</v>
      </c>
      <c r="BR1033" s="161">
        <v>136070</v>
      </c>
      <c r="BS1033" s="163">
        <v>0</v>
      </c>
      <c r="BT1033" s="163">
        <v>848650.88000000012</v>
      </c>
      <c r="BU1033" s="161">
        <v>4883290.0599999996</v>
      </c>
      <c r="BV1033" s="161">
        <v>23170.799999999999</v>
      </c>
      <c r="BW1033" s="165">
        <v>5465942.9399999995</v>
      </c>
      <c r="BX1033" s="161">
        <v>136070</v>
      </c>
    </row>
    <row r="1034" spans="1:76" ht="14.45" x14ac:dyDescent="0.3">
      <c r="A1034" s="164" t="s">
        <v>31</v>
      </c>
      <c r="B1034" s="6" t="s">
        <v>97</v>
      </c>
      <c r="C1034" s="6" t="s">
        <v>92</v>
      </c>
      <c r="D1034" s="6" t="s">
        <v>77</v>
      </c>
      <c r="E1034" s="6" t="s">
        <v>36</v>
      </c>
      <c r="F1034" s="24" t="str">
        <f>+Tabela1[[#This Row],[WK]]&amp;Tabela1[[#This Row],[PK]]&amp;Tabela1[[#This Row],[GK]]</f>
        <v>141109</v>
      </c>
      <c r="G1034" s="6" t="s">
        <v>1005</v>
      </c>
      <c r="H1034" s="7">
        <v>74893513.907400012</v>
      </c>
      <c r="I1034" s="8">
        <v>1.371</v>
      </c>
      <c r="J1034" s="7">
        <v>102679007.56999999</v>
      </c>
      <c r="K1034" s="8">
        <v>7.0000000000000007E-2</v>
      </c>
      <c r="L1034" s="7">
        <v>7187530.5299000004</v>
      </c>
      <c r="M1034" s="7">
        <v>3904705.5299000004</v>
      </c>
      <c r="N1034" s="9">
        <v>1.189434566234874</v>
      </c>
      <c r="O1034" s="7">
        <v>31125740</v>
      </c>
      <c r="P1034" s="8">
        <v>1.2949999999999999</v>
      </c>
      <c r="Q1034" s="7">
        <v>40307833</v>
      </c>
      <c r="R1034" s="8">
        <v>1.6E-2</v>
      </c>
      <c r="S1034" s="7">
        <v>644925.32799999998</v>
      </c>
      <c r="T1034" s="7">
        <v>329958.32799999998</v>
      </c>
      <c r="U1034" s="9">
        <v>1.0475965037607113</v>
      </c>
      <c r="V1034" s="7">
        <v>4234663.8579000002</v>
      </c>
      <c r="W1034" s="9">
        <v>1.1770174201009953</v>
      </c>
      <c r="X1034" s="7">
        <v>9018892</v>
      </c>
      <c r="Y1034" s="7">
        <v>2042840</v>
      </c>
      <c r="Z1034" s="7">
        <v>0</v>
      </c>
      <c r="AA1034" s="7">
        <v>568200</v>
      </c>
      <c r="AB1034" s="7">
        <v>6086588</v>
      </c>
      <c r="AC1034" s="7">
        <v>321264</v>
      </c>
      <c r="AD1034" s="7">
        <v>4784228.1420999998</v>
      </c>
      <c r="AE1034" s="7">
        <v>0</v>
      </c>
      <c r="AF1034" s="7">
        <v>7187530.5299000004</v>
      </c>
      <c r="AG1034" s="7">
        <v>644925.32799999998</v>
      </c>
      <c r="AH1034" s="7">
        <v>4784228.1420999998</v>
      </c>
      <c r="AI1034" s="7">
        <v>2740946</v>
      </c>
      <c r="AJ1034" s="7">
        <v>131823</v>
      </c>
      <c r="AK1034" s="7">
        <v>2499108</v>
      </c>
      <c r="AL1034" s="7">
        <v>0</v>
      </c>
      <c r="AM1034" s="7">
        <v>339750</v>
      </c>
      <c r="AN1034" s="7">
        <v>0</v>
      </c>
      <c r="AO1034" s="7">
        <v>0</v>
      </c>
      <c r="AP1034" s="7">
        <v>4432130</v>
      </c>
      <c r="AQ1034" s="7">
        <v>377937</v>
      </c>
      <c r="AR1034" s="7">
        <v>3282825</v>
      </c>
      <c r="AS1034" s="7">
        <v>314967</v>
      </c>
      <c r="AT1034" s="7">
        <v>2619517</v>
      </c>
      <c r="AU1034" s="7">
        <v>0</v>
      </c>
      <c r="AV1034" s="7">
        <v>1012534</v>
      </c>
      <c r="AW1034" s="7">
        <v>0</v>
      </c>
      <c r="AX1034" s="7">
        <v>0</v>
      </c>
      <c r="AY1034" s="7">
        <v>4941479</v>
      </c>
      <c r="AZ1034" s="7">
        <v>154086</v>
      </c>
      <c r="BA1034" s="7">
        <v>0</v>
      </c>
      <c r="BB1034" s="7">
        <v>0</v>
      </c>
      <c r="BC1034" s="7">
        <v>0</v>
      </c>
      <c r="BD1034" s="7">
        <v>0</v>
      </c>
      <c r="BE1034" s="7">
        <v>0</v>
      </c>
      <c r="BF1034" s="7">
        <v>0</v>
      </c>
      <c r="BG1034" s="7">
        <v>320594</v>
      </c>
      <c r="BH1034" s="7">
        <v>2912</v>
      </c>
      <c r="BI1034" s="7">
        <v>247606</v>
      </c>
      <c r="BJ1034" s="7">
        <v>3407863.9924999997</v>
      </c>
      <c r="BK1034" s="7">
        <v>1758959.8666666662</v>
      </c>
      <c r="BL1034" s="7">
        <v>597999.74333333329</v>
      </c>
      <c r="BM1034" s="7">
        <v>5399617.0166666666</v>
      </c>
      <c r="BN1034" s="130">
        <v>0.80900000000000005</v>
      </c>
      <c r="BO1034" s="131">
        <v>1.17419E-4</v>
      </c>
      <c r="BP1034" s="161">
        <v>2975.5409133062508</v>
      </c>
      <c r="BQ1034" s="162">
        <v>6086588</v>
      </c>
      <c r="BR1034" s="161">
        <v>166358</v>
      </c>
      <c r="BS1034" s="163">
        <v>0</v>
      </c>
      <c r="BT1034" s="163">
        <v>875082</v>
      </c>
      <c r="BU1034" s="161">
        <v>7187530.5300000003</v>
      </c>
      <c r="BV1034" s="161">
        <v>644925.32999999996</v>
      </c>
      <c r="BW1034" s="165">
        <v>5659310.1399999997</v>
      </c>
      <c r="BX1034" s="161">
        <v>166358</v>
      </c>
    </row>
    <row r="1035" spans="1:76" ht="14.45" x14ac:dyDescent="0.3">
      <c r="A1035" s="164" t="s">
        <v>31</v>
      </c>
      <c r="B1035" s="6" t="s">
        <v>97</v>
      </c>
      <c r="C1035" s="6" t="s">
        <v>92</v>
      </c>
      <c r="D1035" s="6" t="s">
        <v>90</v>
      </c>
      <c r="E1035" s="6" t="s">
        <v>36</v>
      </c>
      <c r="F1035" s="24" t="str">
        <f>+Tabela1[[#This Row],[WK]]&amp;Tabela1[[#This Row],[PK]]&amp;Tabela1[[#This Row],[GK]]</f>
        <v>141110</v>
      </c>
      <c r="G1035" s="6" t="s">
        <v>1006</v>
      </c>
      <c r="H1035" s="7">
        <v>84583365.295199797</v>
      </c>
      <c r="I1035" s="8">
        <v>1.371</v>
      </c>
      <c r="J1035" s="7">
        <v>115963793.82000001</v>
      </c>
      <c r="K1035" s="8">
        <v>7.0000000000000007E-2</v>
      </c>
      <c r="L1035" s="7">
        <v>8117465.567400001</v>
      </c>
      <c r="M1035" s="7">
        <v>5040504.567400001</v>
      </c>
      <c r="N1035" s="9">
        <v>1.6381437942827357</v>
      </c>
      <c r="O1035" s="7">
        <v>2646661</v>
      </c>
      <c r="P1035" s="8">
        <v>1.2949999999999999</v>
      </c>
      <c r="Q1035" s="7">
        <v>3427426</v>
      </c>
      <c r="R1035" s="8">
        <v>1.6E-2</v>
      </c>
      <c r="S1035" s="7">
        <v>54838.815999999999</v>
      </c>
      <c r="T1035" s="7">
        <v>15817.815999999999</v>
      </c>
      <c r="U1035" s="9">
        <v>0.40536675123651367</v>
      </c>
      <c r="V1035" s="7">
        <v>5056322.3834000006</v>
      </c>
      <c r="W1035" s="9">
        <v>1.622705902473121</v>
      </c>
      <c r="X1035" s="7">
        <v>9322768.620000001</v>
      </c>
      <c r="Y1035" s="7">
        <v>1457714</v>
      </c>
      <c r="Z1035" s="7">
        <v>39277.620000000003</v>
      </c>
      <c r="AA1035" s="7">
        <v>548094</v>
      </c>
      <c r="AB1035" s="7">
        <v>4816848</v>
      </c>
      <c r="AC1035" s="7">
        <v>2460835</v>
      </c>
      <c r="AD1035" s="7">
        <v>4266446.2365999985</v>
      </c>
      <c r="AE1035" s="7">
        <v>0</v>
      </c>
      <c r="AF1035" s="7">
        <v>8117465.567400001</v>
      </c>
      <c r="AG1035" s="7">
        <v>54838.815999999999</v>
      </c>
      <c r="AH1035" s="7">
        <v>4266446.2365999985</v>
      </c>
      <c r="AI1035" s="7">
        <v>2569063</v>
      </c>
      <c r="AJ1035" s="7">
        <v>11361</v>
      </c>
      <c r="AK1035" s="7">
        <v>3609245</v>
      </c>
      <c r="AL1035" s="7">
        <v>0</v>
      </c>
      <c r="AM1035" s="7">
        <v>668939</v>
      </c>
      <c r="AN1035" s="7">
        <v>0</v>
      </c>
      <c r="AO1035" s="7">
        <v>0</v>
      </c>
      <c r="AP1035" s="7">
        <v>3648459</v>
      </c>
      <c r="AQ1035" s="7">
        <v>198915</v>
      </c>
      <c r="AR1035" s="7">
        <v>3076961</v>
      </c>
      <c r="AS1035" s="7">
        <v>39021</v>
      </c>
      <c r="AT1035" s="7">
        <v>3864368</v>
      </c>
      <c r="AU1035" s="7">
        <v>0</v>
      </c>
      <c r="AV1035" s="7">
        <v>691606</v>
      </c>
      <c r="AW1035" s="7">
        <v>0</v>
      </c>
      <c r="AX1035" s="7">
        <v>0</v>
      </c>
      <c r="AY1035" s="7">
        <v>4360119</v>
      </c>
      <c r="AZ1035" s="7">
        <v>85964</v>
      </c>
      <c r="BA1035" s="7">
        <v>39277.620000000003</v>
      </c>
      <c r="BB1035" s="7">
        <v>0</v>
      </c>
      <c r="BC1035" s="7">
        <v>0</v>
      </c>
      <c r="BD1035" s="7">
        <v>0.04</v>
      </c>
      <c r="BE1035" s="7">
        <v>844.6</v>
      </c>
      <c r="BF1035" s="7">
        <v>0</v>
      </c>
      <c r="BG1035" s="7">
        <v>320594</v>
      </c>
      <c r="BH1035" s="7">
        <v>3529</v>
      </c>
      <c r="BI1035" s="7">
        <v>227500</v>
      </c>
      <c r="BJ1035" s="7">
        <v>3131134.710833333</v>
      </c>
      <c r="BK1035" s="7">
        <v>2047810.8633333328</v>
      </c>
      <c r="BL1035" s="7">
        <v>549687.91333333333</v>
      </c>
      <c r="BM1035" s="7">
        <v>3233919.5633333339</v>
      </c>
      <c r="BN1035" s="130">
        <v>0.86899999999999999</v>
      </c>
      <c r="BO1035" s="131">
        <v>1.218102E-4</v>
      </c>
      <c r="BP1035" s="161">
        <v>3086.598425537923</v>
      </c>
      <c r="BQ1035" s="162">
        <v>4816848</v>
      </c>
      <c r="BR1035" s="161">
        <v>197556</v>
      </c>
      <c r="BS1035" s="163">
        <v>0</v>
      </c>
      <c r="BT1035" s="163">
        <v>876844.05000000075</v>
      </c>
      <c r="BU1035" s="161">
        <v>8117465.5700000003</v>
      </c>
      <c r="BV1035" s="161">
        <v>54838.82</v>
      </c>
      <c r="BW1035" s="165">
        <v>5143290.290000001</v>
      </c>
      <c r="BX1035" s="161">
        <v>197556</v>
      </c>
    </row>
    <row r="1036" spans="1:76" ht="14.45" x14ac:dyDescent="0.3">
      <c r="A1036" s="164" t="s">
        <v>31</v>
      </c>
      <c r="B1036" s="6" t="s">
        <v>97</v>
      </c>
      <c r="C1036" s="6" t="s">
        <v>93</v>
      </c>
      <c r="D1036" s="6" t="s">
        <v>33</v>
      </c>
      <c r="E1036" s="6" t="s">
        <v>34</v>
      </c>
      <c r="F1036" s="24" t="str">
        <f>+Tabela1[[#This Row],[WK]]&amp;Tabela1[[#This Row],[PK]]&amp;Tabela1[[#This Row],[GK]]</f>
        <v>141201</v>
      </c>
      <c r="G1036" s="6" t="s">
        <v>1007</v>
      </c>
      <c r="H1036" s="7">
        <v>1861830472.2728126</v>
      </c>
      <c r="I1036" s="8">
        <v>1.371</v>
      </c>
      <c r="J1036" s="7">
        <v>2552569577.4900002</v>
      </c>
      <c r="K1036" s="8">
        <v>7.0000000000000007E-2</v>
      </c>
      <c r="L1036" s="7">
        <v>178679870.42430004</v>
      </c>
      <c r="M1036" s="7">
        <v>86074878.424300045</v>
      </c>
      <c r="N1036" s="9">
        <v>0.92948421640487855</v>
      </c>
      <c r="O1036" s="7">
        <v>185794860</v>
      </c>
      <c r="P1036" s="8">
        <v>1.2949999999999999</v>
      </c>
      <c r="Q1036" s="7">
        <v>240604344</v>
      </c>
      <c r="R1036" s="8">
        <v>1.6E-2</v>
      </c>
      <c r="S1036" s="7">
        <v>3849669.5040000002</v>
      </c>
      <c r="T1036" s="7">
        <v>-341012.49599999981</v>
      </c>
      <c r="U1036" s="9">
        <v>-8.1373985427670201E-2</v>
      </c>
      <c r="V1036" s="7">
        <v>85733865.928300053</v>
      </c>
      <c r="W1036" s="9">
        <v>0.88572001604431261</v>
      </c>
      <c r="X1036" s="7">
        <v>96290301.27190572</v>
      </c>
      <c r="Y1036" s="7">
        <v>0</v>
      </c>
      <c r="Z1036" s="7">
        <v>9726.8700000000008</v>
      </c>
      <c r="AA1036" s="7">
        <v>4943770.4019057248</v>
      </c>
      <c r="AB1036" s="7">
        <v>91336804</v>
      </c>
      <c r="AC1036" s="7">
        <v>0</v>
      </c>
      <c r="AD1036" s="7">
        <v>10556435.343605675</v>
      </c>
      <c r="AE1036" s="7">
        <v>0</v>
      </c>
      <c r="AF1036" s="7">
        <v>178679870.42430004</v>
      </c>
      <c r="AG1036" s="7">
        <v>3849669.5040000002</v>
      </c>
      <c r="AH1036" s="7">
        <v>10556435.343605675</v>
      </c>
      <c r="AI1036" s="7">
        <v>77319156</v>
      </c>
      <c r="AJ1036" s="7">
        <v>4325265</v>
      </c>
      <c r="AK1036" s="7">
        <v>0</v>
      </c>
      <c r="AL1036" s="7">
        <v>0</v>
      </c>
      <c r="AM1036" s="7">
        <v>1500379</v>
      </c>
      <c r="AN1036" s="7">
        <v>0</v>
      </c>
      <c r="AO1036" s="7">
        <v>0</v>
      </c>
      <c r="AP1036" s="7">
        <v>68119712</v>
      </c>
      <c r="AQ1036" s="7">
        <v>6321491</v>
      </c>
      <c r="AR1036" s="7">
        <v>92604992</v>
      </c>
      <c r="AS1036" s="7">
        <v>4190682</v>
      </c>
      <c r="AT1036" s="7">
        <v>0</v>
      </c>
      <c r="AU1036" s="7">
        <v>0</v>
      </c>
      <c r="AV1036" s="7">
        <v>1738968</v>
      </c>
      <c r="AW1036" s="7">
        <v>0</v>
      </c>
      <c r="AX1036" s="7">
        <v>0</v>
      </c>
      <c r="AY1036" s="7">
        <v>79683883</v>
      </c>
      <c r="AZ1036" s="7">
        <v>2733003</v>
      </c>
      <c r="BA1036" s="7">
        <v>9726.8700000000008</v>
      </c>
      <c r="BB1036" s="7">
        <v>0</v>
      </c>
      <c r="BC1036" s="7">
        <v>0</v>
      </c>
      <c r="BD1036" s="7">
        <v>104.59</v>
      </c>
      <c r="BE1036" s="7">
        <v>0</v>
      </c>
      <c r="BF1036" s="7">
        <v>0</v>
      </c>
      <c r="BG1036" s="7">
        <v>3572131.4019057252</v>
      </c>
      <c r="BH1036" s="7">
        <v>39837</v>
      </c>
      <c r="BI1036" s="7">
        <v>1371639</v>
      </c>
      <c r="BJ1036" s="7">
        <v>18877978.759999998</v>
      </c>
      <c r="BK1036" s="7">
        <v>14393558.109999998</v>
      </c>
      <c r="BL1036" s="7">
        <v>1250929.4633333331</v>
      </c>
      <c r="BM1036" s="7">
        <v>15435823.673333334</v>
      </c>
      <c r="BN1036" s="130">
        <v>1.147</v>
      </c>
      <c r="BO1036" s="131">
        <v>1.6599871E-3</v>
      </c>
      <c r="BP1036" s="161">
        <v>42066.784700726741</v>
      </c>
      <c r="BQ1036" s="162">
        <v>91336804</v>
      </c>
      <c r="BR1036" s="161">
        <v>3358426</v>
      </c>
      <c r="BS1036" s="163">
        <v>0</v>
      </c>
      <c r="BT1036" s="163">
        <v>0</v>
      </c>
      <c r="BU1036" s="161">
        <v>178679870.41999999</v>
      </c>
      <c r="BV1036" s="161">
        <v>3849669.5</v>
      </c>
      <c r="BW1036" s="165">
        <v>10556435.34</v>
      </c>
      <c r="BX1036" s="161">
        <v>3358426</v>
      </c>
    </row>
    <row r="1037" spans="1:76" ht="14.45" x14ac:dyDescent="0.3">
      <c r="A1037" s="164" t="s">
        <v>31</v>
      </c>
      <c r="B1037" s="6" t="s">
        <v>97</v>
      </c>
      <c r="C1037" s="6" t="s">
        <v>93</v>
      </c>
      <c r="D1037" s="6" t="s">
        <v>39</v>
      </c>
      <c r="E1037" s="6" t="s">
        <v>36</v>
      </c>
      <c r="F1037" s="24" t="str">
        <f>+Tabela1[[#This Row],[WK]]&amp;Tabela1[[#This Row],[PK]]&amp;Tabela1[[#This Row],[GK]]</f>
        <v>141204</v>
      </c>
      <c r="G1037" s="6" t="s">
        <v>1008</v>
      </c>
      <c r="H1037" s="7">
        <v>201169154.14339906</v>
      </c>
      <c r="I1037" s="8">
        <v>1.371</v>
      </c>
      <c r="J1037" s="7">
        <v>275802910.32999998</v>
      </c>
      <c r="K1037" s="8">
        <v>7.0000000000000007E-2</v>
      </c>
      <c r="L1037" s="7">
        <v>19306203.723099999</v>
      </c>
      <c r="M1037" s="7">
        <v>11583317.723099999</v>
      </c>
      <c r="N1037" s="9">
        <v>1.4998690545347944</v>
      </c>
      <c r="O1037" s="7">
        <v>4068881</v>
      </c>
      <c r="P1037" s="8">
        <v>1.2949999999999999</v>
      </c>
      <c r="Q1037" s="7">
        <v>5269201</v>
      </c>
      <c r="R1037" s="8">
        <v>1.6E-2</v>
      </c>
      <c r="S1037" s="7">
        <v>84307.216</v>
      </c>
      <c r="T1037" s="7">
        <v>57424.216</v>
      </c>
      <c r="U1037" s="9">
        <v>2.136079157832087</v>
      </c>
      <c r="V1037" s="7">
        <v>11640741.939099997</v>
      </c>
      <c r="W1037" s="9">
        <v>1.5020759895036868</v>
      </c>
      <c r="X1037" s="7">
        <v>18938641.629652068</v>
      </c>
      <c r="Y1037" s="7">
        <v>3251679</v>
      </c>
      <c r="Z1037" s="7">
        <v>622573.62</v>
      </c>
      <c r="AA1037" s="7">
        <v>1081675.0096520672</v>
      </c>
      <c r="AB1037" s="7">
        <v>13089426</v>
      </c>
      <c r="AC1037" s="7">
        <v>893288</v>
      </c>
      <c r="AD1037" s="7">
        <v>7297899.6905520689</v>
      </c>
      <c r="AE1037" s="7">
        <v>0</v>
      </c>
      <c r="AF1037" s="7">
        <v>19306203.723099999</v>
      </c>
      <c r="AG1037" s="7">
        <v>84307.216</v>
      </c>
      <c r="AH1037" s="7">
        <v>7297899.6905520689</v>
      </c>
      <c r="AI1037" s="7">
        <v>6448108</v>
      </c>
      <c r="AJ1037" s="7">
        <v>9709</v>
      </c>
      <c r="AK1037" s="7">
        <v>5348655</v>
      </c>
      <c r="AL1037" s="7">
        <v>0</v>
      </c>
      <c r="AM1037" s="7">
        <v>578945</v>
      </c>
      <c r="AN1037" s="7">
        <v>0</v>
      </c>
      <c r="AO1037" s="7">
        <v>0</v>
      </c>
      <c r="AP1037" s="7">
        <v>9937630</v>
      </c>
      <c r="AQ1037" s="7">
        <v>879200</v>
      </c>
      <c r="AR1037" s="7">
        <v>7722886</v>
      </c>
      <c r="AS1037" s="7">
        <v>26883</v>
      </c>
      <c r="AT1037" s="7">
        <v>5712250</v>
      </c>
      <c r="AU1037" s="7">
        <v>0</v>
      </c>
      <c r="AV1037" s="7">
        <v>829474</v>
      </c>
      <c r="AW1037" s="7">
        <v>0</v>
      </c>
      <c r="AX1037" s="7">
        <v>0</v>
      </c>
      <c r="AY1037" s="7">
        <v>11402301</v>
      </c>
      <c r="AZ1037" s="7">
        <v>386026</v>
      </c>
      <c r="BA1037" s="7">
        <v>622573.62</v>
      </c>
      <c r="BB1037" s="7">
        <v>0</v>
      </c>
      <c r="BC1037" s="7">
        <v>71.489999999999995</v>
      </c>
      <c r="BD1037" s="7">
        <v>6456.04</v>
      </c>
      <c r="BE1037" s="7">
        <v>0</v>
      </c>
      <c r="BF1037" s="7">
        <v>0</v>
      </c>
      <c r="BG1037" s="7">
        <v>544558.00965206721</v>
      </c>
      <c r="BH1037" s="7">
        <v>6073</v>
      </c>
      <c r="BI1037" s="7">
        <v>537117</v>
      </c>
      <c r="BJ1037" s="7">
        <v>7392465.4658333343</v>
      </c>
      <c r="BK1037" s="7">
        <v>5453096.6700000009</v>
      </c>
      <c r="BL1037" s="7">
        <v>996925.07666666666</v>
      </c>
      <c r="BM1037" s="7">
        <v>5763625.0300000003</v>
      </c>
      <c r="BN1037" s="130">
        <v>0.85399999999999998</v>
      </c>
      <c r="BO1037" s="131">
        <v>2.4420959999999999E-4</v>
      </c>
      <c r="BP1037" s="161">
        <v>6188.2046229990456</v>
      </c>
      <c r="BQ1037" s="162">
        <v>13089426</v>
      </c>
      <c r="BR1037" s="161">
        <v>344349</v>
      </c>
      <c r="BS1037" s="163">
        <v>0</v>
      </c>
      <c r="BT1037" s="163">
        <v>1735758.3099999987</v>
      </c>
      <c r="BU1037" s="161">
        <v>19306203.719999999</v>
      </c>
      <c r="BV1037" s="161">
        <v>84307.22</v>
      </c>
      <c r="BW1037" s="165">
        <v>9033658</v>
      </c>
      <c r="BX1037" s="161">
        <v>344349</v>
      </c>
    </row>
    <row r="1038" spans="1:76" ht="14.45" x14ac:dyDescent="0.3">
      <c r="A1038" s="164" t="s">
        <v>31</v>
      </c>
      <c r="B1038" s="6" t="s">
        <v>97</v>
      </c>
      <c r="C1038" s="6" t="s">
        <v>93</v>
      </c>
      <c r="D1038" s="6" t="s">
        <v>42</v>
      </c>
      <c r="E1038" s="6" t="s">
        <v>36</v>
      </c>
      <c r="F1038" s="24" t="str">
        <f>+Tabela1[[#This Row],[WK]]&amp;Tabela1[[#This Row],[PK]]&amp;Tabela1[[#This Row],[GK]]</f>
        <v>141205</v>
      </c>
      <c r="G1038" s="6" t="s">
        <v>1009</v>
      </c>
      <c r="H1038" s="7">
        <v>453935115.4292016</v>
      </c>
      <c r="I1038" s="8">
        <v>1.371</v>
      </c>
      <c r="J1038" s="7">
        <v>622345043.25999999</v>
      </c>
      <c r="K1038" s="8">
        <v>7.0000000000000007E-2</v>
      </c>
      <c r="L1038" s="7">
        <v>43564153.028200001</v>
      </c>
      <c r="M1038" s="7">
        <v>24105116.028200001</v>
      </c>
      <c r="N1038" s="9">
        <v>1.2387620224063502</v>
      </c>
      <c r="O1038" s="7">
        <v>39329791</v>
      </c>
      <c r="P1038" s="8">
        <v>1.2949999999999999</v>
      </c>
      <c r="Q1038" s="7">
        <v>50932079</v>
      </c>
      <c r="R1038" s="8">
        <v>1.6E-2</v>
      </c>
      <c r="S1038" s="7">
        <v>814913.26399999997</v>
      </c>
      <c r="T1038" s="7">
        <v>235098.26399999997</v>
      </c>
      <c r="U1038" s="9">
        <v>0.40547116580288534</v>
      </c>
      <c r="V1038" s="7">
        <v>24340214.292199999</v>
      </c>
      <c r="W1038" s="9">
        <v>1.2146511333184156</v>
      </c>
      <c r="X1038" s="7">
        <v>29339415.881762959</v>
      </c>
      <c r="Y1038" s="7">
        <v>0</v>
      </c>
      <c r="Z1038" s="7">
        <v>94047.18</v>
      </c>
      <c r="AA1038" s="7">
        <v>1659021.7017629573</v>
      </c>
      <c r="AB1038" s="7">
        <v>26663037</v>
      </c>
      <c r="AC1038" s="7">
        <v>923310</v>
      </c>
      <c r="AD1038" s="7">
        <v>4999201.5895629581</v>
      </c>
      <c r="AE1038" s="7">
        <v>0</v>
      </c>
      <c r="AF1038" s="7">
        <v>43564153.028200001</v>
      </c>
      <c r="AG1038" s="7">
        <v>814913.26399999997</v>
      </c>
      <c r="AH1038" s="7">
        <v>4999201.5895629581</v>
      </c>
      <c r="AI1038" s="7">
        <v>16247033</v>
      </c>
      <c r="AJ1038" s="7">
        <v>499724</v>
      </c>
      <c r="AK1038" s="7">
        <v>2624592</v>
      </c>
      <c r="AL1038" s="7">
        <v>0</v>
      </c>
      <c r="AM1038" s="7">
        <v>612400</v>
      </c>
      <c r="AN1038" s="7">
        <v>0</v>
      </c>
      <c r="AO1038" s="7">
        <v>0</v>
      </c>
      <c r="AP1038" s="7">
        <v>19535936</v>
      </c>
      <c r="AQ1038" s="7">
        <v>1654965</v>
      </c>
      <c r="AR1038" s="7">
        <v>19459037</v>
      </c>
      <c r="AS1038" s="7">
        <v>579815</v>
      </c>
      <c r="AT1038" s="7">
        <v>2787079</v>
      </c>
      <c r="AU1038" s="7">
        <v>0</v>
      </c>
      <c r="AV1038" s="7">
        <v>647600</v>
      </c>
      <c r="AW1038" s="7">
        <v>0</v>
      </c>
      <c r="AX1038" s="7">
        <v>0</v>
      </c>
      <c r="AY1038" s="7">
        <v>24090783</v>
      </c>
      <c r="AZ1038" s="7">
        <v>681223</v>
      </c>
      <c r="BA1038" s="7">
        <v>94047.18</v>
      </c>
      <c r="BB1038" s="7">
        <v>0</v>
      </c>
      <c r="BC1038" s="7">
        <v>0</v>
      </c>
      <c r="BD1038" s="7">
        <v>1011.26</v>
      </c>
      <c r="BE1038" s="7">
        <v>0</v>
      </c>
      <c r="BF1038" s="7">
        <v>0</v>
      </c>
      <c r="BG1038" s="7">
        <v>1063739.7017629573</v>
      </c>
      <c r="BH1038" s="7">
        <v>11863</v>
      </c>
      <c r="BI1038" s="7">
        <v>595282</v>
      </c>
      <c r="BJ1038" s="7">
        <v>8192979.1716666669</v>
      </c>
      <c r="BK1038" s="7">
        <v>6306142.6133333342</v>
      </c>
      <c r="BL1038" s="7">
        <v>104428.16666666667</v>
      </c>
      <c r="BM1038" s="7">
        <v>7338489.8999999994</v>
      </c>
      <c r="BN1038" s="130">
        <v>1.0569999999999999</v>
      </c>
      <c r="BO1038" s="131">
        <v>4.5434220000000001E-4</v>
      </c>
      <c r="BP1038" s="161">
        <v>11513.962619478256</v>
      </c>
      <c r="BQ1038" s="162">
        <v>26663037</v>
      </c>
      <c r="BR1038" s="161">
        <v>643837</v>
      </c>
      <c r="BS1038" s="163">
        <v>0</v>
      </c>
      <c r="BT1038" s="163">
        <v>2511106.1182370409</v>
      </c>
      <c r="BU1038" s="161">
        <v>43564153.030000001</v>
      </c>
      <c r="BV1038" s="161">
        <v>814913.26</v>
      </c>
      <c r="BW1038" s="165">
        <v>7510307.7082370408</v>
      </c>
      <c r="BX1038" s="161">
        <v>643837</v>
      </c>
    </row>
    <row r="1039" spans="1:76" ht="14.45" x14ac:dyDescent="0.3">
      <c r="A1039" s="164" t="s">
        <v>31</v>
      </c>
      <c r="B1039" s="6" t="s">
        <v>97</v>
      </c>
      <c r="C1039" s="6" t="s">
        <v>93</v>
      </c>
      <c r="D1039" s="6" t="s">
        <v>44</v>
      </c>
      <c r="E1039" s="6" t="s">
        <v>36</v>
      </c>
      <c r="F1039" s="24" t="str">
        <f>+Tabela1[[#This Row],[WK]]&amp;Tabela1[[#This Row],[PK]]&amp;Tabela1[[#This Row],[GK]]</f>
        <v>141206</v>
      </c>
      <c r="G1039" s="6" t="s">
        <v>281</v>
      </c>
      <c r="H1039" s="7">
        <v>174114826.84499949</v>
      </c>
      <c r="I1039" s="8">
        <v>1.371</v>
      </c>
      <c r="J1039" s="7">
        <v>238711427.59999999</v>
      </c>
      <c r="K1039" s="8">
        <v>7.0000000000000007E-2</v>
      </c>
      <c r="L1039" s="7">
        <v>16709799.932000002</v>
      </c>
      <c r="M1039" s="7">
        <v>10016585.932000002</v>
      </c>
      <c r="N1039" s="9">
        <v>1.4965285634076546</v>
      </c>
      <c r="O1039" s="7">
        <v>4492691</v>
      </c>
      <c r="P1039" s="8">
        <v>1.2949999999999999</v>
      </c>
      <c r="Q1039" s="7">
        <v>5818035</v>
      </c>
      <c r="R1039" s="8">
        <v>1.6E-2</v>
      </c>
      <c r="S1039" s="7">
        <v>93088.56</v>
      </c>
      <c r="T1039" s="7">
        <v>-116361.44</v>
      </c>
      <c r="U1039" s="9">
        <v>-0.55555712580568151</v>
      </c>
      <c r="V1039" s="7">
        <v>9900224.4920000024</v>
      </c>
      <c r="W1039" s="9">
        <v>1.4342613941515916</v>
      </c>
      <c r="X1039" s="7">
        <v>17964032.858524162</v>
      </c>
      <c r="Y1039" s="7">
        <v>1763733</v>
      </c>
      <c r="Z1039" s="7">
        <v>2085.06</v>
      </c>
      <c r="AA1039" s="7">
        <v>867654.79852416285</v>
      </c>
      <c r="AB1039" s="7">
        <v>12909270</v>
      </c>
      <c r="AC1039" s="7">
        <v>2421290</v>
      </c>
      <c r="AD1039" s="7">
        <v>8063808.3665241608</v>
      </c>
      <c r="AE1039" s="7">
        <v>0</v>
      </c>
      <c r="AF1039" s="7">
        <v>16709799.932000002</v>
      </c>
      <c r="AG1039" s="7">
        <v>93088.56</v>
      </c>
      <c r="AH1039" s="7">
        <v>8063808.3665241608</v>
      </c>
      <c r="AI1039" s="7">
        <v>5588399</v>
      </c>
      <c r="AJ1039" s="7">
        <v>255698</v>
      </c>
      <c r="AK1039" s="7">
        <v>3735073</v>
      </c>
      <c r="AL1039" s="7">
        <v>0</v>
      </c>
      <c r="AM1039" s="7">
        <v>436139</v>
      </c>
      <c r="AN1039" s="7">
        <v>0</v>
      </c>
      <c r="AO1039" s="7">
        <v>0</v>
      </c>
      <c r="AP1039" s="7">
        <v>10585457</v>
      </c>
      <c r="AQ1039" s="7">
        <v>632547</v>
      </c>
      <c r="AR1039" s="7">
        <v>6693214</v>
      </c>
      <c r="AS1039" s="7">
        <v>209450</v>
      </c>
      <c r="AT1039" s="7">
        <v>4238948</v>
      </c>
      <c r="AU1039" s="7">
        <v>0</v>
      </c>
      <c r="AV1039" s="7">
        <v>767393</v>
      </c>
      <c r="AW1039" s="7">
        <v>0</v>
      </c>
      <c r="AX1039" s="7">
        <v>0</v>
      </c>
      <c r="AY1039" s="7">
        <v>12120808</v>
      </c>
      <c r="AZ1039" s="7">
        <v>262758</v>
      </c>
      <c r="BA1039" s="7">
        <v>2085.06</v>
      </c>
      <c r="BB1039" s="7">
        <v>0</v>
      </c>
      <c r="BC1039" s="7">
        <v>6.72</v>
      </c>
      <c r="BD1039" s="7">
        <v>0</v>
      </c>
      <c r="BE1039" s="7">
        <v>0.04</v>
      </c>
      <c r="BF1039" s="7">
        <v>0</v>
      </c>
      <c r="BG1039" s="7">
        <v>524023.79852416285</v>
      </c>
      <c r="BH1039" s="7">
        <v>5844</v>
      </c>
      <c r="BI1039" s="7">
        <v>343631</v>
      </c>
      <c r="BJ1039" s="7">
        <v>4729341.3250000011</v>
      </c>
      <c r="BK1039" s="7">
        <v>3111481.7700000014</v>
      </c>
      <c r="BL1039" s="7">
        <v>228198.12666666668</v>
      </c>
      <c r="BM1039" s="7">
        <v>6015041.9666666649</v>
      </c>
      <c r="BN1039" s="130">
        <v>0.91500000000000004</v>
      </c>
      <c r="BO1039" s="131">
        <v>2.2651360000000001E-4</v>
      </c>
      <c r="BP1039" s="161">
        <v>5739.9725015595022</v>
      </c>
      <c r="BQ1039" s="162">
        <v>12909270</v>
      </c>
      <c r="BR1039" s="161">
        <v>327921</v>
      </c>
      <c r="BS1039" s="163">
        <v>0</v>
      </c>
      <c r="BT1039" s="163">
        <v>1253795.0799999982</v>
      </c>
      <c r="BU1039" s="161">
        <v>16709799.93</v>
      </c>
      <c r="BV1039" s="161">
        <v>93088.56</v>
      </c>
      <c r="BW1039" s="165">
        <v>9317603.4499999993</v>
      </c>
      <c r="BX1039" s="161">
        <v>327921</v>
      </c>
    </row>
    <row r="1040" spans="1:76" ht="14.45" x14ac:dyDescent="0.3">
      <c r="A1040" s="164" t="s">
        <v>31</v>
      </c>
      <c r="B1040" s="6" t="s">
        <v>97</v>
      </c>
      <c r="C1040" s="6" t="s">
        <v>93</v>
      </c>
      <c r="D1040" s="6" t="s">
        <v>51</v>
      </c>
      <c r="E1040" s="6" t="s">
        <v>40</v>
      </c>
      <c r="F1040" s="24" t="str">
        <f>+Tabela1[[#This Row],[WK]]&amp;Tabela1[[#This Row],[PK]]&amp;Tabela1[[#This Row],[GK]]</f>
        <v>141207</v>
      </c>
      <c r="G1040" s="6" t="s">
        <v>1010</v>
      </c>
      <c r="H1040" s="7">
        <v>754475695.97520125</v>
      </c>
      <c r="I1040" s="8">
        <v>1.371</v>
      </c>
      <c r="J1040" s="7">
        <v>1034386179.1799999</v>
      </c>
      <c r="K1040" s="8">
        <v>7.0000000000000007E-2</v>
      </c>
      <c r="L1040" s="7">
        <v>72407032.542600006</v>
      </c>
      <c r="M1040" s="7">
        <v>33623357.542600006</v>
      </c>
      <c r="N1040" s="9">
        <v>0.8669461453201639</v>
      </c>
      <c r="O1040" s="7">
        <v>62817498</v>
      </c>
      <c r="P1040" s="8">
        <v>1.2949999999999999</v>
      </c>
      <c r="Q1040" s="7">
        <v>81348660</v>
      </c>
      <c r="R1040" s="8">
        <v>1.6E-2</v>
      </c>
      <c r="S1040" s="7">
        <v>1301578.56</v>
      </c>
      <c r="T1040" s="7">
        <v>178148.56000000006</v>
      </c>
      <c r="U1040" s="9">
        <v>0.15857557658243066</v>
      </c>
      <c r="V1040" s="7">
        <v>33801506.102600008</v>
      </c>
      <c r="W1040" s="9">
        <v>0.84700471514032427</v>
      </c>
      <c r="X1040" s="7">
        <v>47915267.803740822</v>
      </c>
      <c r="Y1040" s="7">
        <v>0</v>
      </c>
      <c r="Z1040" s="7">
        <v>198519.66</v>
      </c>
      <c r="AA1040" s="7">
        <v>3510045.1437408198</v>
      </c>
      <c r="AB1040" s="7">
        <v>44206703</v>
      </c>
      <c r="AC1040" s="7">
        <v>0</v>
      </c>
      <c r="AD1040" s="7">
        <v>14113761.701140815</v>
      </c>
      <c r="AE1040" s="7">
        <v>0</v>
      </c>
      <c r="AF1040" s="7">
        <v>72407032.542600006</v>
      </c>
      <c r="AG1040" s="7">
        <v>1301578.56</v>
      </c>
      <c r="AH1040" s="7">
        <v>14113761.701140815</v>
      </c>
      <c r="AI1040" s="7">
        <v>32381851</v>
      </c>
      <c r="AJ1040" s="7">
        <v>816894</v>
      </c>
      <c r="AK1040" s="7">
        <v>0</v>
      </c>
      <c r="AL1040" s="7">
        <v>0</v>
      </c>
      <c r="AM1040" s="7">
        <v>1124735</v>
      </c>
      <c r="AN1040" s="7">
        <v>0</v>
      </c>
      <c r="AO1040" s="7">
        <v>0</v>
      </c>
      <c r="AP1040" s="7">
        <v>33932086</v>
      </c>
      <c r="AQ1040" s="7">
        <v>2339230</v>
      </c>
      <c r="AR1040" s="7">
        <v>38783675</v>
      </c>
      <c r="AS1040" s="7">
        <v>1123430</v>
      </c>
      <c r="AT1040" s="7">
        <v>0</v>
      </c>
      <c r="AU1040" s="7">
        <v>0</v>
      </c>
      <c r="AV1040" s="7">
        <v>1084548</v>
      </c>
      <c r="AW1040" s="7">
        <v>0</v>
      </c>
      <c r="AX1040" s="7">
        <v>0</v>
      </c>
      <c r="AY1040" s="7">
        <v>39793236</v>
      </c>
      <c r="AZ1040" s="7">
        <v>955334</v>
      </c>
      <c r="BA1040" s="7">
        <v>198519.66</v>
      </c>
      <c r="BB1040" s="7">
        <v>0</v>
      </c>
      <c r="BC1040" s="7">
        <v>0</v>
      </c>
      <c r="BD1040" s="7">
        <v>2134.62</v>
      </c>
      <c r="BE1040" s="7">
        <v>0</v>
      </c>
      <c r="BF1040" s="7">
        <v>0</v>
      </c>
      <c r="BG1040" s="7">
        <v>1636005.1437408198</v>
      </c>
      <c r="BH1040" s="7">
        <v>18245</v>
      </c>
      <c r="BI1040" s="7">
        <v>1874040</v>
      </c>
      <c r="BJ1040" s="7">
        <v>25792439.112499993</v>
      </c>
      <c r="BK1040" s="7">
        <v>22102154.406666663</v>
      </c>
      <c r="BL1040" s="7">
        <v>3776862.7066666665</v>
      </c>
      <c r="BM1040" s="7">
        <v>7207413.4100000001</v>
      </c>
      <c r="BN1040" s="130">
        <v>1.204</v>
      </c>
      <c r="BO1040" s="131">
        <v>6.8231949999999998E-4</v>
      </c>
      <c r="BP1040" s="161">
        <v>17290.954291781647</v>
      </c>
      <c r="BQ1040" s="162">
        <v>44206703</v>
      </c>
      <c r="BR1040" s="161">
        <v>1390465</v>
      </c>
      <c r="BS1040" s="163">
        <v>0</v>
      </c>
      <c r="BT1040" s="163">
        <v>0</v>
      </c>
      <c r="BU1040" s="161">
        <v>72407032.540000007</v>
      </c>
      <c r="BV1040" s="161">
        <v>1301578.56</v>
      </c>
      <c r="BW1040" s="165">
        <v>14113761.699999999</v>
      </c>
      <c r="BX1040" s="161">
        <v>1390465</v>
      </c>
    </row>
    <row r="1041" spans="1:76" ht="14.45" x14ac:dyDescent="0.3">
      <c r="A1041" s="164" t="s">
        <v>31</v>
      </c>
      <c r="B1041" s="6" t="s">
        <v>97</v>
      </c>
      <c r="C1041" s="6" t="s">
        <v>93</v>
      </c>
      <c r="D1041" s="6" t="s">
        <v>75</v>
      </c>
      <c r="E1041" s="6" t="s">
        <v>36</v>
      </c>
      <c r="F1041" s="24" t="str">
        <f>+Tabela1[[#This Row],[WK]]&amp;Tabela1[[#This Row],[PK]]&amp;Tabela1[[#This Row],[GK]]</f>
        <v>141208</v>
      </c>
      <c r="G1041" s="6" t="s">
        <v>1011</v>
      </c>
      <c r="H1041" s="7">
        <v>161103218.83919987</v>
      </c>
      <c r="I1041" s="8">
        <v>1.371</v>
      </c>
      <c r="J1041" s="7">
        <v>220872513.02000001</v>
      </c>
      <c r="K1041" s="8">
        <v>7.0000000000000007E-2</v>
      </c>
      <c r="L1041" s="7">
        <v>15461075.911400001</v>
      </c>
      <c r="M1041" s="7">
        <v>9019712.9114000015</v>
      </c>
      <c r="N1041" s="9">
        <v>1.4002801753914507</v>
      </c>
      <c r="O1041" s="7">
        <v>6978519</v>
      </c>
      <c r="P1041" s="8">
        <v>1.2949999999999999</v>
      </c>
      <c r="Q1041" s="7">
        <v>9037182</v>
      </c>
      <c r="R1041" s="8">
        <v>1.6E-2</v>
      </c>
      <c r="S1041" s="7">
        <v>144594.91200000001</v>
      </c>
      <c r="T1041" s="7">
        <v>63448.912000000011</v>
      </c>
      <c r="U1041" s="9">
        <v>0.78191053163433821</v>
      </c>
      <c r="V1041" s="7">
        <v>9083161.823400002</v>
      </c>
      <c r="W1041" s="9">
        <v>1.3925870893240626</v>
      </c>
      <c r="X1041" s="7">
        <v>15210830.988904163</v>
      </c>
      <c r="Y1041" s="7">
        <v>2684611</v>
      </c>
      <c r="Z1041" s="7">
        <v>31959.449999999997</v>
      </c>
      <c r="AA1041" s="7">
        <v>665139.53890416364</v>
      </c>
      <c r="AB1041" s="7">
        <v>10768765</v>
      </c>
      <c r="AC1041" s="7">
        <v>1060356</v>
      </c>
      <c r="AD1041" s="7">
        <v>6127669.1655041613</v>
      </c>
      <c r="AE1041" s="7">
        <v>0</v>
      </c>
      <c r="AF1041" s="7">
        <v>15461075.911400001</v>
      </c>
      <c r="AG1041" s="7">
        <v>144594.91200000001</v>
      </c>
      <c r="AH1041" s="7">
        <v>6127669.1655041613</v>
      </c>
      <c r="AI1041" s="7">
        <v>5378120</v>
      </c>
      <c r="AJ1041" s="7">
        <v>105788</v>
      </c>
      <c r="AK1041" s="7">
        <v>3604162</v>
      </c>
      <c r="AL1041" s="7">
        <v>0</v>
      </c>
      <c r="AM1041" s="7">
        <v>365169</v>
      </c>
      <c r="AN1041" s="7">
        <v>0</v>
      </c>
      <c r="AO1041" s="7">
        <v>0</v>
      </c>
      <c r="AP1041" s="7">
        <v>8738063</v>
      </c>
      <c r="AQ1041" s="7">
        <v>632547</v>
      </c>
      <c r="AR1041" s="7">
        <v>6441363</v>
      </c>
      <c r="AS1041" s="7">
        <v>81146</v>
      </c>
      <c r="AT1041" s="7">
        <v>4035899</v>
      </c>
      <c r="AU1041" s="7">
        <v>0</v>
      </c>
      <c r="AV1041" s="7">
        <v>412979</v>
      </c>
      <c r="AW1041" s="7">
        <v>0</v>
      </c>
      <c r="AX1041" s="7">
        <v>0</v>
      </c>
      <c r="AY1041" s="7">
        <v>9999754</v>
      </c>
      <c r="AZ1041" s="7">
        <v>261136</v>
      </c>
      <c r="BA1041" s="7">
        <v>31959.449999999997</v>
      </c>
      <c r="BB1041" s="7">
        <v>0</v>
      </c>
      <c r="BC1041" s="7">
        <v>0</v>
      </c>
      <c r="BD1041" s="7">
        <v>343.65</v>
      </c>
      <c r="BE1041" s="7">
        <v>0</v>
      </c>
      <c r="BF1041" s="7">
        <v>0</v>
      </c>
      <c r="BG1041" s="7">
        <v>456951.53890416364</v>
      </c>
      <c r="BH1041" s="7">
        <v>5096</v>
      </c>
      <c r="BI1041" s="7">
        <v>208188</v>
      </c>
      <c r="BJ1041" s="7">
        <v>2865255.5333333341</v>
      </c>
      <c r="BK1041" s="7">
        <v>979297.38000000082</v>
      </c>
      <c r="BL1041" s="7">
        <v>290692.83333333331</v>
      </c>
      <c r="BM1041" s="7">
        <v>6962446.9466666663</v>
      </c>
      <c r="BN1041" s="130">
        <v>0.85799999999999998</v>
      </c>
      <c r="BO1041" s="131">
        <v>2.0759549999999999E-4</v>
      </c>
      <c r="BP1041" s="161">
        <v>5260.7243181453487</v>
      </c>
      <c r="BQ1041" s="162">
        <v>10768765</v>
      </c>
      <c r="BR1041" s="161">
        <v>285881</v>
      </c>
      <c r="BS1041" s="163">
        <v>0</v>
      </c>
      <c r="BT1041" s="163">
        <v>1284818.0110958368</v>
      </c>
      <c r="BU1041" s="161">
        <v>15461075.91</v>
      </c>
      <c r="BV1041" s="161">
        <v>144594.91</v>
      </c>
      <c r="BW1041" s="165">
        <v>7412487.1810958367</v>
      </c>
      <c r="BX1041" s="161">
        <v>285881</v>
      </c>
    </row>
    <row r="1042" spans="1:76" ht="14.45" x14ac:dyDescent="0.3">
      <c r="A1042" s="164" t="s">
        <v>31</v>
      </c>
      <c r="B1042" s="6" t="s">
        <v>97</v>
      </c>
      <c r="C1042" s="6" t="s">
        <v>93</v>
      </c>
      <c r="D1042" s="6" t="s">
        <v>77</v>
      </c>
      <c r="E1042" s="6" t="s">
        <v>40</v>
      </c>
      <c r="F1042" s="24" t="str">
        <f>+Tabela1[[#This Row],[WK]]&amp;Tabela1[[#This Row],[PK]]&amp;Tabela1[[#This Row],[GK]]</f>
        <v>141209</v>
      </c>
      <c r="G1042" s="6" t="s">
        <v>1012</v>
      </c>
      <c r="H1042" s="7">
        <v>162453301.19459924</v>
      </c>
      <c r="I1042" s="8">
        <v>1.371</v>
      </c>
      <c r="J1042" s="7">
        <v>222723475.94</v>
      </c>
      <c r="K1042" s="8">
        <v>7.0000000000000007E-2</v>
      </c>
      <c r="L1042" s="7">
        <v>15590643.315800002</v>
      </c>
      <c r="M1042" s="7">
        <v>9498120.3158000018</v>
      </c>
      <c r="N1042" s="9">
        <v>1.5589798045571599</v>
      </c>
      <c r="O1042" s="7">
        <v>17662522</v>
      </c>
      <c r="P1042" s="8">
        <v>1.2949999999999999</v>
      </c>
      <c r="Q1042" s="7">
        <v>22872966</v>
      </c>
      <c r="R1042" s="8">
        <v>1.6E-2</v>
      </c>
      <c r="S1042" s="7">
        <v>365967.45600000001</v>
      </c>
      <c r="T1042" s="7">
        <v>59654.456000000006</v>
      </c>
      <c r="U1042" s="9">
        <v>0.19474999755152411</v>
      </c>
      <c r="V1042" s="7">
        <v>9557774.7718000021</v>
      </c>
      <c r="W1042" s="9">
        <v>1.4936739700470527</v>
      </c>
      <c r="X1042" s="7">
        <v>12582407.937220272</v>
      </c>
      <c r="Y1042" s="7">
        <v>0</v>
      </c>
      <c r="Z1042" s="7">
        <v>259302.91</v>
      </c>
      <c r="AA1042" s="7">
        <v>931336.02722027246</v>
      </c>
      <c r="AB1042" s="7">
        <v>11227533</v>
      </c>
      <c r="AC1042" s="7">
        <v>164236</v>
      </c>
      <c r="AD1042" s="7">
        <v>3024633.1654202696</v>
      </c>
      <c r="AE1042" s="7">
        <v>0</v>
      </c>
      <c r="AF1042" s="7">
        <v>15590643.315800002</v>
      </c>
      <c r="AG1042" s="7">
        <v>365967.45600000001</v>
      </c>
      <c r="AH1042" s="7">
        <v>3024633.1654202696</v>
      </c>
      <c r="AI1042" s="7">
        <v>5086861</v>
      </c>
      <c r="AJ1042" s="7">
        <v>53333</v>
      </c>
      <c r="AK1042" s="7">
        <v>1318887</v>
      </c>
      <c r="AL1042" s="7">
        <v>0</v>
      </c>
      <c r="AM1042" s="7">
        <v>402455</v>
      </c>
      <c r="AN1042" s="7">
        <v>0</v>
      </c>
      <c r="AO1042" s="7">
        <v>0</v>
      </c>
      <c r="AP1042" s="7">
        <v>8541659</v>
      </c>
      <c r="AQ1042" s="7">
        <v>592764</v>
      </c>
      <c r="AR1042" s="7">
        <v>6092523</v>
      </c>
      <c r="AS1042" s="7">
        <v>306313</v>
      </c>
      <c r="AT1042" s="7">
        <v>1505129</v>
      </c>
      <c r="AU1042" s="7">
        <v>0</v>
      </c>
      <c r="AV1042" s="7">
        <v>418810</v>
      </c>
      <c r="AW1042" s="7">
        <v>0</v>
      </c>
      <c r="AX1042" s="7">
        <v>0</v>
      </c>
      <c r="AY1042" s="7">
        <v>9969771</v>
      </c>
      <c r="AZ1042" s="7">
        <v>240050</v>
      </c>
      <c r="BA1042" s="7">
        <v>259302.91</v>
      </c>
      <c r="BB1042" s="7">
        <v>0</v>
      </c>
      <c r="BC1042" s="7">
        <v>6.4</v>
      </c>
      <c r="BD1042" s="7">
        <v>2766.87</v>
      </c>
      <c r="BE1042" s="7">
        <v>0</v>
      </c>
      <c r="BF1042" s="7">
        <v>0</v>
      </c>
      <c r="BG1042" s="7">
        <v>494702.0272202724</v>
      </c>
      <c r="BH1042" s="7">
        <v>5517</v>
      </c>
      <c r="BI1042" s="7">
        <v>436634</v>
      </c>
      <c r="BJ1042" s="7">
        <v>6009409.435833334</v>
      </c>
      <c r="BK1042" s="7">
        <v>4837372.580000001</v>
      </c>
      <c r="BL1042" s="7">
        <v>712436.24666666659</v>
      </c>
      <c r="BM1042" s="7">
        <v>3263274.9299999997</v>
      </c>
      <c r="BN1042" s="130">
        <v>1.054</v>
      </c>
      <c r="BO1042" s="131">
        <v>2.15319E-4</v>
      </c>
      <c r="BP1042" s="161">
        <v>5456.8258712751485</v>
      </c>
      <c r="BQ1042" s="162">
        <v>11227533</v>
      </c>
      <c r="BR1042" s="161">
        <v>260715</v>
      </c>
      <c r="BS1042" s="163">
        <v>0</v>
      </c>
      <c r="BT1042" s="163">
        <v>1312066.8900000006</v>
      </c>
      <c r="BU1042" s="161">
        <v>15590643.32</v>
      </c>
      <c r="BV1042" s="161">
        <v>365967.46</v>
      </c>
      <c r="BW1042" s="165">
        <v>4336700.0600000005</v>
      </c>
      <c r="BX1042" s="161">
        <v>260715</v>
      </c>
    </row>
    <row r="1043" spans="1:76" ht="14.45" x14ac:dyDescent="0.3">
      <c r="A1043" s="164" t="s">
        <v>31</v>
      </c>
      <c r="B1043" s="6" t="s">
        <v>97</v>
      </c>
      <c r="C1043" s="6" t="s">
        <v>93</v>
      </c>
      <c r="D1043" s="6" t="s">
        <v>90</v>
      </c>
      <c r="E1043" s="6" t="s">
        <v>36</v>
      </c>
      <c r="F1043" s="24" t="str">
        <f>+Tabela1[[#This Row],[WK]]&amp;Tabela1[[#This Row],[PK]]&amp;Tabela1[[#This Row],[GK]]</f>
        <v>141210</v>
      </c>
      <c r="G1043" s="6" t="s">
        <v>1013</v>
      </c>
      <c r="H1043" s="7">
        <v>133903976.58279921</v>
      </c>
      <c r="I1043" s="8">
        <v>1.371</v>
      </c>
      <c r="J1043" s="7">
        <v>183582351.89000002</v>
      </c>
      <c r="K1043" s="8">
        <v>7.0000000000000007E-2</v>
      </c>
      <c r="L1043" s="7">
        <v>12850764.632300003</v>
      </c>
      <c r="M1043" s="7">
        <v>7676528.6323000025</v>
      </c>
      <c r="N1043" s="9">
        <v>1.4836062043362541</v>
      </c>
      <c r="O1043" s="7">
        <v>8555368</v>
      </c>
      <c r="P1043" s="8">
        <v>1.2949999999999999</v>
      </c>
      <c r="Q1043" s="7">
        <v>11079202</v>
      </c>
      <c r="R1043" s="8">
        <v>1.6E-2</v>
      </c>
      <c r="S1043" s="7">
        <v>177267.23200000002</v>
      </c>
      <c r="T1043" s="7">
        <v>88773.232000000018</v>
      </c>
      <c r="U1043" s="9">
        <v>1.0031553777657245</v>
      </c>
      <c r="V1043" s="7">
        <v>7765301.8643000033</v>
      </c>
      <c r="W1043" s="9">
        <v>1.4755273145876766</v>
      </c>
      <c r="X1043" s="7">
        <v>16389139.986342695</v>
      </c>
      <c r="Y1043" s="7">
        <v>3209117</v>
      </c>
      <c r="Z1043" s="7">
        <v>1882.32</v>
      </c>
      <c r="AA1043" s="7">
        <v>966712.66634269455</v>
      </c>
      <c r="AB1043" s="7">
        <v>9353188</v>
      </c>
      <c r="AC1043" s="7">
        <v>2858240</v>
      </c>
      <c r="AD1043" s="7">
        <v>8623838.1220426932</v>
      </c>
      <c r="AE1043" s="7">
        <v>0</v>
      </c>
      <c r="AF1043" s="7">
        <v>12850764.632300003</v>
      </c>
      <c r="AG1043" s="7">
        <v>177267.23200000002</v>
      </c>
      <c r="AH1043" s="7">
        <v>8623838.1220426932</v>
      </c>
      <c r="AI1043" s="7">
        <v>4320151</v>
      </c>
      <c r="AJ1043" s="7">
        <v>27715</v>
      </c>
      <c r="AK1043" s="7">
        <v>5406356</v>
      </c>
      <c r="AL1043" s="7">
        <v>0</v>
      </c>
      <c r="AM1043" s="7">
        <v>921502</v>
      </c>
      <c r="AN1043" s="7">
        <v>0</v>
      </c>
      <c r="AO1043" s="7">
        <v>0</v>
      </c>
      <c r="AP1043" s="7">
        <v>7624753</v>
      </c>
      <c r="AQ1043" s="7">
        <v>425677</v>
      </c>
      <c r="AR1043" s="7">
        <v>5174236</v>
      </c>
      <c r="AS1043" s="7">
        <v>88494</v>
      </c>
      <c r="AT1043" s="7">
        <v>5966255</v>
      </c>
      <c r="AU1043" s="7">
        <v>0</v>
      </c>
      <c r="AV1043" s="7">
        <v>1107303</v>
      </c>
      <c r="AW1043" s="7">
        <v>0</v>
      </c>
      <c r="AX1043" s="7">
        <v>0</v>
      </c>
      <c r="AY1043" s="7">
        <v>8630600</v>
      </c>
      <c r="AZ1043" s="7">
        <v>180038</v>
      </c>
      <c r="BA1043" s="7">
        <v>1882.32</v>
      </c>
      <c r="BB1043" s="7">
        <v>0</v>
      </c>
      <c r="BC1043" s="7">
        <v>0</v>
      </c>
      <c r="BD1043" s="7">
        <v>0</v>
      </c>
      <c r="BE1043" s="7">
        <v>40.479999999999997</v>
      </c>
      <c r="BF1043" s="7">
        <v>0</v>
      </c>
      <c r="BG1043" s="7">
        <v>460448.6663426946</v>
      </c>
      <c r="BH1043" s="7">
        <v>5135</v>
      </c>
      <c r="BI1043" s="7">
        <v>506264</v>
      </c>
      <c r="BJ1043" s="7">
        <v>6967772.3041666681</v>
      </c>
      <c r="BK1043" s="7">
        <v>3960859.746666668</v>
      </c>
      <c r="BL1043" s="7">
        <v>1478378.6033333335</v>
      </c>
      <c r="BM1043" s="7">
        <v>9070893.0233333334</v>
      </c>
      <c r="BN1043" s="130">
        <v>0.81100000000000005</v>
      </c>
      <c r="BO1043" s="131">
        <v>1.857479E-4</v>
      </c>
      <c r="BP1043" s="161">
        <v>4707.4377932434127</v>
      </c>
      <c r="BQ1043" s="162">
        <v>9353188</v>
      </c>
      <c r="BR1043" s="161">
        <v>290569</v>
      </c>
      <c r="BS1043" s="163">
        <v>0</v>
      </c>
      <c r="BT1043" s="163">
        <v>1285625.0136573054</v>
      </c>
      <c r="BU1043" s="161">
        <v>12850764.630000001</v>
      </c>
      <c r="BV1043" s="161">
        <v>177267.23</v>
      </c>
      <c r="BW1043" s="165">
        <v>9909463.1336573046</v>
      </c>
      <c r="BX1043" s="161">
        <v>290569</v>
      </c>
    </row>
    <row r="1044" spans="1:76" ht="14.45" x14ac:dyDescent="0.3">
      <c r="A1044" s="164" t="s">
        <v>31</v>
      </c>
      <c r="B1044" s="6" t="s">
        <v>97</v>
      </c>
      <c r="C1044" s="6" t="s">
        <v>93</v>
      </c>
      <c r="D1044" s="6" t="s">
        <v>92</v>
      </c>
      <c r="E1044" s="6" t="s">
        <v>36</v>
      </c>
      <c r="F1044" s="24" t="str">
        <f>+Tabela1[[#This Row],[WK]]&amp;Tabela1[[#This Row],[PK]]&amp;Tabela1[[#This Row],[GK]]</f>
        <v>141211</v>
      </c>
      <c r="G1044" s="6" t="s">
        <v>1007</v>
      </c>
      <c r="H1044" s="7">
        <v>675632012.5512017</v>
      </c>
      <c r="I1044" s="8">
        <v>1.371</v>
      </c>
      <c r="J1044" s="7">
        <v>926291489.21000004</v>
      </c>
      <c r="K1044" s="8">
        <v>7.0000000000000007E-2</v>
      </c>
      <c r="L1044" s="7">
        <v>64840404.244700007</v>
      </c>
      <c r="M1044" s="7">
        <v>30371354.244700007</v>
      </c>
      <c r="N1044" s="9">
        <v>0.88111956217824416</v>
      </c>
      <c r="O1044" s="7">
        <v>54984014</v>
      </c>
      <c r="P1044" s="8">
        <v>1.2949999999999999</v>
      </c>
      <c r="Q1044" s="7">
        <v>71204298</v>
      </c>
      <c r="R1044" s="8">
        <v>1.6E-2</v>
      </c>
      <c r="S1044" s="7">
        <v>1139268.7679999999</v>
      </c>
      <c r="T1044" s="7">
        <v>253399.76799999992</v>
      </c>
      <c r="U1044" s="9">
        <v>0.28604654638552646</v>
      </c>
      <c r="V1044" s="7">
        <v>30624754.012700006</v>
      </c>
      <c r="W1044" s="9">
        <v>0.86620914087513556</v>
      </c>
      <c r="X1044" s="7">
        <v>34062975.067433208</v>
      </c>
      <c r="Y1044" s="7">
        <v>0</v>
      </c>
      <c r="Z1044" s="7">
        <v>604640.12</v>
      </c>
      <c r="AA1044" s="7">
        <v>2929554.947433209</v>
      </c>
      <c r="AB1044" s="7">
        <v>30528780</v>
      </c>
      <c r="AC1044" s="7">
        <v>0</v>
      </c>
      <c r="AD1044" s="7">
        <v>3438221.0547332009</v>
      </c>
      <c r="AE1044" s="7">
        <v>0</v>
      </c>
      <c r="AF1044" s="7">
        <v>64840404.244700007</v>
      </c>
      <c r="AG1044" s="7">
        <v>1139268.7679999999</v>
      </c>
      <c r="AH1044" s="7">
        <v>3438221.0547332009</v>
      </c>
      <c r="AI1044" s="7">
        <v>28779419</v>
      </c>
      <c r="AJ1044" s="7">
        <v>670680</v>
      </c>
      <c r="AK1044" s="7">
        <v>0</v>
      </c>
      <c r="AL1044" s="7">
        <v>0</v>
      </c>
      <c r="AM1044" s="7">
        <v>629641</v>
      </c>
      <c r="AN1044" s="7">
        <v>0</v>
      </c>
      <c r="AO1044" s="7">
        <v>0</v>
      </c>
      <c r="AP1044" s="7">
        <v>24483217</v>
      </c>
      <c r="AQ1044" s="7">
        <v>1603247</v>
      </c>
      <c r="AR1044" s="7">
        <v>34469050</v>
      </c>
      <c r="AS1044" s="7">
        <v>885869</v>
      </c>
      <c r="AT1044" s="7">
        <v>0</v>
      </c>
      <c r="AU1044" s="7">
        <v>0</v>
      </c>
      <c r="AV1044" s="7">
        <v>1198143</v>
      </c>
      <c r="AW1044" s="7">
        <v>0</v>
      </c>
      <c r="AX1044" s="7">
        <v>0</v>
      </c>
      <c r="AY1044" s="7">
        <v>28374898</v>
      </c>
      <c r="AZ1044" s="7">
        <v>665004</v>
      </c>
      <c r="BA1044" s="7">
        <v>604640.12</v>
      </c>
      <c r="BB1044" s="7">
        <v>0</v>
      </c>
      <c r="BC1044" s="7">
        <v>48.38</v>
      </c>
      <c r="BD1044" s="7">
        <v>6340.24</v>
      </c>
      <c r="BE1044" s="7">
        <v>0</v>
      </c>
      <c r="BF1044" s="7">
        <v>0</v>
      </c>
      <c r="BG1044" s="7">
        <v>1524008.947433209</v>
      </c>
      <c r="BH1044" s="7">
        <v>16996</v>
      </c>
      <c r="BI1044" s="7">
        <v>1405546</v>
      </c>
      <c r="BJ1044" s="7">
        <v>19344522.064999998</v>
      </c>
      <c r="BK1044" s="7">
        <v>16145241.149999995</v>
      </c>
      <c r="BL1044" s="7">
        <v>2546489.66</v>
      </c>
      <c r="BM1044" s="7">
        <v>7704144.3399999999</v>
      </c>
      <c r="BN1044" s="130">
        <v>1.17</v>
      </c>
      <c r="BO1044" s="131">
        <v>6.5509119999999997E-4</v>
      </c>
      <c r="BP1044" s="161">
        <v>16600.596783314497</v>
      </c>
      <c r="BQ1044" s="162">
        <v>30528780</v>
      </c>
      <c r="BR1044" s="161">
        <v>1263360</v>
      </c>
      <c r="BS1044" s="163">
        <v>0</v>
      </c>
      <c r="BT1044" s="163">
        <v>938429.93256679177</v>
      </c>
      <c r="BU1044" s="161">
        <v>64840404.240000002</v>
      </c>
      <c r="BV1044" s="161">
        <v>1139268.77</v>
      </c>
      <c r="BW1044" s="165">
        <v>4376650.9825667916</v>
      </c>
      <c r="BX1044" s="161">
        <v>1263360</v>
      </c>
    </row>
    <row r="1045" spans="1:76" ht="14.45" x14ac:dyDescent="0.3">
      <c r="A1045" s="164" t="s">
        <v>31</v>
      </c>
      <c r="B1045" s="6" t="s">
        <v>97</v>
      </c>
      <c r="C1045" s="6" t="s">
        <v>93</v>
      </c>
      <c r="D1045" s="6" t="s">
        <v>93</v>
      </c>
      <c r="E1045" s="6" t="s">
        <v>40</v>
      </c>
      <c r="F1045" s="24" t="str">
        <f>+Tabela1[[#This Row],[WK]]&amp;Tabela1[[#This Row],[PK]]&amp;Tabela1[[#This Row],[GK]]</f>
        <v>141212</v>
      </c>
      <c r="G1045" s="6" t="s">
        <v>1014</v>
      </c>
      <c r="H1045" s="7">
        <v>285024146.48019958</v>
      </c>
      <c r="I1045" s="8">
        <v>1.371</v>
      </c>
      <c r="J1045" s="7">
        <v>390768104.82999998</v>
      </c>
      <c r="K1045" s="8">
        <v>7.0000000000000007E-2</v>
      </c>
      <c r="L1045" s="7">
        <v>27353767.338100001</v>
      </c>
      <c r="M1045" s="7">
        <v>16789981.338100001</v>
      </c>
      <c r="N1045" s="9">
        <v>1.5893905213623223</v>
      </c>
      <c r="O1045" s="7">
        <v>2085995</v>
      </c>
      <c r="P1045" s="8">
        <v>1.2949999999999999</v>
      </c>
      <c r="Q1045" s="7">
        <v>2701364</v>
      </c>
      <c r="R1045" s="8">
        <v>1.6E-2</v>
      </c>
      <c r="S1045" s="7">
        <v>43221.824000000001</v>
      </c>
      <c r="T1045" s="7">
        <v>-5958.1759999999995</v>
      </c>
      <c r="U1045" s="9">
        <v>-0.1211503863359089</v>
      </c>
      <c r="V1045" s="7">
        <v>16784023.162100002</v>
      </c>
      <c r="W1045" s="9">
        <v>1.581463952876133</v>
      </c>
      <c r="X1045" s="7">
        <v>31375483.862477221</v>
      </c>
      <c r="Y1045" s="7">
        <v>3135415</v>
      </c>
      <c r="Z1045" s="7">
        <v>1274586.855</v>
      </c>
      <c r="AA1045" s="7">
        <v>1403348.0074772197</v>
      </c>
      <c r="AB1045" s="7">
        <v>23023936</v>
      </c>
      <c r="AC1045" s="7">
        <v>2538198</v>
      </c>
      <c r="AD1045" s="7">
        <v>14591460.70037722</v>
      </c>
      <c r="AE1045" s="7">
        <v>0</v>
      </c>
      <c r="AF1045" s="7">
        <v>27353767.338100001</v>
      </c>
      <c r="AG1045" s="7">
        <v>43221.824000000001</v>
      </c>
      <c r="AH1045" s="7">
        <v>14591460.70037722</v>
      </c>
      <c r="AI1045" s="7">
        <v>8820075</v>
      </c>
      <c r="AJ1045" s="7">
        <v>39689</v>
      </c>
      <c r="AK1045" s="7">
        <v>7047352</v>
      </c>
      <c r="AL1045" s="7">
        <v>0</v>
      </c>
      <c r="AM1045" s="7">
        <v>1212702</v>
      </c>
      <c r="AN1045" s="7">
        <v>0</v>
      </c>
      <c r="AO1045" s="7">
        <v>0</v>
      </c>
      <c r="AP1045" s="7">
        <v>18788165</v>
      </c>
      <c r="AQ1045" s="7">
        <v>1094028</v>
      </c>
      <c r="AR1045" s="7">
        <v>10563786</v>
      </c>
      <c r="AS1045" s="7">
        <v>49180</v>
      </c>
      <c r="AT1045" s="7">
        <v>8517378</v>
      </c>
      <c r="AU1045" s="7">
        <v>0</v>
      </c>
      <c r="AV1045" s="7">
        <v>622025</v>
      </c>
      <c r="AW1045" s="7">
        <v>0</v>
      </c>
      <c r="AX1045" s="7">
        <v>0</v>
      </c>
      <c r="AY1045" s="7">
        <v>20875875</v>
      </c>
      <c r="AZ1045" s="7">
        <v>457393</v>
      </c>
      <c r="BA1045" s="7">
        <v>1274586.855</v>
      </c>
      <c r="BB1045" s="7">
        <v>0</v>
      </c>
      <c r="BC1045" s="7">
        <v>757.8</v>
      </c>
      <c r="BD1045" s="7">
        <v>10926.14</v>
      </c>
      <c r="BE1045" s="7">
        <v>506.19</v>
      </c>
      <c r="BF1045" s="7">
        <v>0</v>
      </c>
      <c r="BG1045" s="7">
        <v>775365.00747721957</v>
      </c>
      <c r="BH1045" s="7">
        <v>8647</v>
      </c>
      <c r="BI1045" s="7">
        <v>627983</v>
      </c>
      <c r="BJ1045" s="7">
        <v>8642870.0016666669</v>
      </c>
      <c r="BK1045" s="7">
        <v>4249558.6933333343</v>
      </c>
      <c r="BL1045" s="7">
        <v>5930893.6433333335</v>
      </c>
      <c r="BM1045" s="7">
        <v>5711457.9466666663</v>
      </c>
      <c r="BN1045" s="130">
        <v>0.89600000000000002</v>
      </c>
      <c r="BO1045" s="131">
        <v>3.3064809999999999E-4</v>
      </c>
      <c r="BP1045" s="161">
        <v>8379.3393237860946</v>
      </c>
      <c r="BQ1045" s="162">
        <v>23023936</v>
      </c>
      <c r="BR1045" s="161">
        <v>487086</v>
      </c>
      <c r="BS1045" s="163">
        <v>0</v>
      </c>
      <c r="BT1045" s="163">
        <v>2084272.7700000033</v>
      </c>
      <c r="BU1045" s="161">
        <v>27353767.34</v>
      </c>
      <c r="BV1045" s="161">
        <v>43221.82</v>
      </c>
      <c r="BW1045" s="165">
        <v>16675733.470000003</v>
      </c>
      <c r="BX1045" s="161">
        <v>487086</v>
      </c>
    </row>
    <row r="1046" spans="1:76" ht="14.45" x14ac:dyDescent="0.3">
      <c r="A1046" s="164" t="s">
        <v>31</v>
      </c>
      <c r="B1046" s="6" t="s">
        <v>97</v>
      </c>
      <c r="C1046" s="6" t="s">
        <v>93</v>
      </c>
      <c r="D1046" s="6" t="s">
        <v>95</v>
      </c>
      <c r="E1046" s="6" t="s">
        <v>36</v>
      </c>
      <c r="F1046" s="24" t="str">
        <f>+Tabela1[[#This Row],[WK]]&amp;Tabela1[[#This Row],[PK]]&amp;Tabela1[[#This Row],[GK]]</f>
        <v>141213</v>
      </c>
      <c r="G1046" s="6" t="s">
        <v>1015</v>
      </c>
      <c r="H1046" s="7">
        <v>292919550.16919899</v>
      </c>
      <c r="I1046" s="8">
        <v>1.371</v>
      </c>
      <c r="J1046" s="7">
        <v>401592703.29000002</v>
      </c>
      <c r="K1046" s="8">
        <v>7.0000000000000007E-2</v>
      </c>
      <c r="L1046" s="7">
        <v>28111489.230300006</v>
      </c>
      <c r="M1046" s="7">
        <v>14401854.230300006</v>
      </c>
      <c r="N1046" s="9">
        <v>1.050491441260107</v>
      </c>
      <c r="O1046" s="7">
        <v>8051246</v>
      </c>
      <c r="P1046" s="8">
        <v>1.2949999999999999</v>
      </c>
      <c r="Q1046" s="7">
        <v>10426364</v>
      </c>
      <c r="R1046" s="8">
        <v>1.6E-2</v>
      </c>
      <c r="S1046" s="7">
        <v>166821.82399999999</v>
      </c>
      <c r="T1046" s="7">
        <v>53282.823999999993</v>
      </c>
      <c r="U1046" s="9">
        <v>0.46929093967711527</v>
      </c>
      <c r="V1046" s="7">
        <v>14455137.054300006</v>
      </c>
      <c r="W1046" s="9">
        <v>1.0457176516985178</v>
      </c>
      <c r="X1046" s="7">
        <v>30259885.739082109</v>
      </c>
      <c r="Y1046" s="7">
        <v>3724453</v>
      </c>
      <c r="Z1046" s="7">
        <v>264930.495</v>
      </c>
      <c r="AA1046" s="7">
        <v>1083965.2440821095</v>
      </c>
      <c r="AB1046" s="7">
        <v>25186537</v>
      </c>
      <c r="AC1046" s="7">
        <v>0</v>
      </c>
      <c r="AD1046" s="7">
        <v>15804748.684782105</v>
      </c>
      <c r="AE1046" s="7">
        <v>0</v>
      </c>
      <c r="AF1046" s="7">
        <v>28111489.230300006</v>
      </c>
      <c r="AG1046" s="7">
        <v>166821.82399999999</v>
      </c>
      <c r="AH1046" s="7">
        <v>15804748.684782105</v>
      </c>
      <c r="AI1046" s="7">
        <v>11446655</v>
      </c>
      <c r="AJ1046" s="7">
        <v>74571</v>
      </c>
      <c r="AK1046" s="7">
        <v>3808369</v>
      </c>
      <c r="AL1046" s="7">
        <v>0</v>
      </c>
      <c r="AM1046" s="7">
        <v>452147</v>
      </c>
      <c r="AN1046" s="7">
        <v>0</v>
      </c>
      <c r="AO1046" s="7">
        <v>0</v>
      </c>
      <c r="AP1046" s="7">
        <v>19510795</v>
      </c>
      <c r="AQ1046" s="7">
        <v>1245203</v>
      </c>
      <c r="AR1046" s="7">
        <v>13709635</v>
      </c>
      <c r="AS1046" s="7">
        <v>113539</v>
      </c>
      <c r="AT1046" s="7">
        <v>4226564</v>
      </c>
      <c r="AU1046" s="7">
        <v>0</v>
      </c>
      <c r="AV1046" s="7">
        <v>484026</v>
      </c>
      <c r="AW1046" s="7">
        <v>0</v>
      </c>
      <c r="AX1046" s="7">
        <v>0</v>
      </c>
      <c r="AY1046" s="7">
        <v>22585995</v>
      </c>
      <c r="AZ1046" s="7">
        <v>554710</v>
      </c>
      <c r="BA1046" s="7">
        <v>264930.495</v>
      </c>
      <c r="BB1046" s="7">
        <v>0</v>
      </c>
      <c r="BC1046" s="7">
        <v>13.74</v>
      </c>
      <c r="BD1046" s="7">
        <v>2802.56</v>
      </c>
      <c r="BE1046" s="7">
        <v>0.71</v>
      </c>
      <c r="BF1046" s="7">
        <v>0</v>
      </c>
      <c r="BG1046" s="7">
        <v>687131.24408210965</v>
      </c>
      <c r="BH1046" s="7">
        <v>7663</v>
      </c>
      <c r="BI1046" s="7">
        <v>396834</v>
      </c>
      <c r="BJ1046" s="7">
        <v>5461691.9891666668</v>
      </c>
      <c r="BK1046" s="7">
        <v>4107322.4366666665</v>
      </c>
      <c r="BL1046" s="7">
        <v>435933.62333333335</v>
      </c>
      <c r="BM1046" s="7">
        <v>4545610.9633333338</v>
      </c>
      <c r="BN1046" s="130">
        <v>0.877</v>
      </c>
      <c r="BO1046" s="131">
        <v>3.3194970000000002E-4</v>
      </c>
      <c r="BP1046" s="161">
        <v>8412.3564220171338</v>
      </c>
      <c r="BQ1046" s="162">
        <v>25186537</v>
      </c>
      <c r="BR1046" s="161">
        <v>449613</v>
      </c>
      <c r="BS1046" s="163">
        <v>0</v>
      </c>
      <c r="BT1046" s="163">
        <v>41022.260917887092</v>
      </c>
      <c r="BU1046" s="161">
        <v>28111489.23</v>
      </c>
      <c r="BV1046" s="161">
        <v>166821.82</v>
      </c>
      <c r="BW1046" s="165">
        <v>15845770.940917887</v>
      </c>
      <c r="BX1046" s="161">
        <v>449613</v>
      </c>
    </row>
    <row r="1047" spans="1:76" ht="14.45" x14ac:dyDescent="0.3">
      <c r="A1047" s="164" t="s">
        <v>31</v>
      </c>
      <c r="B1047" s="6" t="s">
        <v>97</v>
      </c>
      <c r="C1047" s="6" t="s">
        <v>93</v>
      </c>
      <c r="D1047" s="6" t="s">
        <v>97</v>
      </c>
      <c r="E1047" s="6" t="s">
        <v>36</v>
      </c>
      <c r="F1047" s="24" t="str">
        <f>+Tabela1[[#This Row],[WK]]&amp;Tabela1[[#This Row],[PK]]&amp;Tabela1[[#This Row],[GK]]</f>
        <v>141214</v>
      </c>
      <c r="G1047" s="6" t="s">
        <v>1016</v>
      </c>
      <c r="H1047" s="7">
        <v>223635892.47959965</v>
      </c>
      <c r="I1047" s="8">
        <v>1.371</v>
      </c>
      <c r="J1047" s="7">
        <v>306604808.58999997</v>
      </c>
      <c r="K1047" s="8">
        <v>7.0000000000000007E-2</v>
      </c>
      <c r="L1047" s="7">
        <v>21462336.601300001</v>
      </c>
      <c r="M1047" s="7">
        <v>13408906.601300001</v>
      </c>
      <c r="N1047" s="9">
        <v>1.6649932514841503</v>
      </c>
      <c r="O1047" s="7">
        <v>12367462</v>
      </c>
      <c r="P1047" s="8">
        <v>1.2949999999999999</v>
      </c>
      <c r="Q1047" s="7">
        <v>16015863</v>
      </c>
      <c r="R1047" s="8">
        <v>1.6E-2</v>
      </c>
      <c r="S1047" s="7">
        <v>256253.80800000002</v>
      </c>
      <c r="T1047" s="7">
        <v>84763.808000000019</v>
      </c>
      <c r="U1047" s="9">
        <v>0.49427843022916801</v>
      </c>
      <c r="V1047" s="7">
        <v>13493670.409299999</v>
      </c>
      <c r="W1047" s="9">
        <v>1.6405837879638949</v>
      </c>
      <c r="X1047" s="7">
        <v>22554593.97474378</v>
      </c>
      <c r="Y1047" s="7">
        <v>2963490</v>
      </c>
      <c r="Z1047" s="7">
        <v>1424.7599999999998</v>
      </c>
      <c r="AA1047" s="7">
        <v>1104548.2147437809</v>
      </c>
      <c r="AB1047" s="7">
        <v>17727379</v>
      </c>
      <c r="AC1047" s="7">
        <v>757752</v>
      </c>
      <c r="AD1047" s="7">
        <v>9060923.5654437784</v>
      </c>
      <c r="AE1047" s="7">
        <v>0</v>
      </c>
      <c r="AF1047" s="7">
        <v>21462336.601300001</v>
      </c>
      <c r="AG1047" s="7">
        <v>256253.80800000002</v>
      </c>
      <c r="AH1047" s="7">
        <v>9060923.5654437784</v>
      </c>
      <c r="AI1047" s="7">
        <v>6724091</v>
      </c>
      <c r="AJ1047" s="7">
        <v>85640</v>
      </c>
      <c r="AK1047" s="7">
        <v>4660505</v>
      </c>
      <c r="AL1047" s="7">
        <v>0</v>
      </c>
      <c r="AM1047" s="7">
        <v>792027</v>
      </c>
      <c r="AN1047" s="7">
        <v>0</v>
      </c>
      <c r="AO1047" s="7">
        <v>0</v>
      </c>
      <c r="AP1047" s="7">
        <v>13657200</v>
      </c>
      <c r="AQ1047" s="7">
        <v>998549</v>
      </c>
      <c r="AR1047" s="7">
        <v>8053430</v>
      </c>
      <c r="AS1047" s="7">
        <v>171490</v>
      </c>
      <c r="AT1047" s="7">
        <v>5505792</v>
      </c>
      <c r="AU1047" s="7">
        <v>0</v>
      </c>
      <c r="AV1047" s="7">
        <v>287434</v>
      </c>
      <c r="AW1047" s="7">
        <v>0</v>
      </c>
      <c r="AX1047" s="7">
        <v>0</v>
      </c>
      <c r="AY1047" s="7">
        <v>15651801</v>
      </c>
      <c r="AZ1047" s="7">
        <v>416844</v>
      </c>
      <c r="BA1047" s="7">
        <v>1424.7599999999998</v>
      </c>
      <c r="BB1047" s="7">
        <v>0</v>
      </c>
      <c r="BC1047" s="7">
        <v>0</v>
      </c>
      <c r="BD1047" s="7">
        <v>0.13</v>
      </c>
      <c r="BE1047" s="7">
        <v>30.38</v>
      </c>
      <c r="BF1047" s="7">
        <v>0</v>
      </c>
      <c r="BG1047" s="7">
        <v>631626.21474378079</v>
      </c>
      <c r="BH1047" s="7">
        <v>7044</v>
      </c>
      <c r="BI1047" s="7">
        <v>472922</v>
      </c>
      <c r="BJ1047" s="7">
        <v>6508949.1274999995</v>
      </c>
      <c r="BK1047" s="7">
        <v>4910350.3466666657</v>
      </c>
      <c r="BL1047" s="7">
        <v>1097425.9466666665</v>
      </c>
      <c r="BM1047" s="7">
        <v>4199543.2300000004</v>
      </c>
      <c r="BN1047" s="130">
        <v>0.88600000000000001</v>
      </c>
      <c r="BO1047" s="131">
        <v>2.8520740000000002E-4</v>
      </c>
      <c r="BP1047" s="161">
        <v>7227.7429582126279</v>
      </c>
      <c r="BQ1047" s="162">
        <v>17727379</v>
      </c>
      <c r="BR1047" s="161">
        <v>387975</v>
      </c>
      <c r="BS1047" s="163">
        <v>0</v>
      </c>
      <c r="BT1047" s="163">
        <v>1695252.025256224</v>
      </c>
      <c r="BU1047" s="161">
        <v>21462336.600000001</v>
      </c>
      <c r="BV1047" s="161">
        <v>256253.81</v>
      </c>
      <c r="BW1047" s="165">
        <v>10756175.595256224</v>
      </c>
      <c r="BX1047" s="161">
        <v>387975</v>
      </c>
    </row>
    <row r="1048" spans="1:76" ht="14.45" x14ac:dyDescent="0.3">
      <c r="A1048" s="164" t="s">
        <v>31</v>
      </c>
      <c r="B1048" s="6" t="s">
        <v>97</v>
      </c>
      <c r="C1048" s="6" t="s">
        <v>93</v>
      </c>
      <c r="D1048" s="6" t="s">
        <v>130</v>
      </c>
      <c r="E1048" s="6" t="s">
        <v>34</v>
      </c>
      <c r="F1048" s="24" t="str">
        <f>+Tabela1[[#This Row],[WK]]&amp;Tabela1[[#This Row],[PK]]&amp;Tabela1[[#This Row],[GK]]</f>
        <v>141215</v>
      </c>
      <c r="G1048" s="6" t="s">
        <v>1017</v>
      </c>
      <c r="H1048" s="7">
        <v>1006961322.4827969</v>
      </c>
      <c r="I1048" s="8">
        <v>1.371</v>
      </c>
      <c r="J1048" s="7">
        <v>1380543973.1200001</v>
      </c>
      <c r="K1048" s="8">
        <v>7.0000000000000007E-2</v>
      </c>
      <c r="L1048" s="7">
        <v>96638078.118400022</v>
      </c>
      <c r="M1048" s="7">
        <v>41873669.118400022</v>
      </c>
      <c r="N1048" s="9">
        <v>0.76461464449292282</v>
      </c>
      <c r="O1048" s="7">
        <v>98912208</v>
      </c>
      <c r="P1048" s="8">
        <v>1.2949999999999999</v>
      </c>
      <c r="Q1048" s="7">
        <v>128091309</v>
      </c>
      <c r="R1048" s="8">
        <v>1.6E-2</v>
      </c>
      <c r="S1048" s="7">
        <v>2049460.9440000001</v>
      </c>
      <c r="T1048" s="7">
        <v>824993.94400000013</v>
      </c>
      <c r="U1048" s="9">
        <v>0.67375759738727148</v>
      </c>
      <c r="V1048" s="7">
        <v>42698663.062400028</v>
      </c>
      <c r="W1048" s="9">
        <v>0.76262761664299228</v>
      </c>
      <c r="X1048" s="7">
        <v>57051372.398254842</v>
      </c>
      <c r="Y1048" s="7">
        <v>0</v>
      </c>
      <c r="Z1048" s="7">
        <v>29681.88</v>
      </c>
      <c r="AA1048" s="7">
        <v>3631622.5182548389</v>
      </c>
      <c r="AB1048" s="7">
        <v>53390068</v>
      </c>
      <c r="AC1048" s="7">
        <v>0</v>
      </c>
      <c r="AD1048" s="7">
        <v>14352709.335854819</v>
      </c>
      <c r="AE1048" s="7">
        <v>0</v>
      </c>
      <c r="AF1048" s="7">
        <v>96638078.118400022</v>
      </c>
      <c r="AG1048" s="7">
        <v>2049460.9440000001</v>
      </c>
      <c r="AH1048" s="7">
        <v>14352709.335854819</v>
      </c>
      <c r="AI1048" s="7">
        <v>45724726</v>
      </c>
      <c r="AJ1048" s="7">
        <v>1140603</v>
      </c>
      <c r="AK1048" s="7">
        <v>0</v>
      </c>
      <c r="AL1048" s="7">
        <v>0</v>
      </c>
      <c r="AM1048" s="7">
        <v>1201540</v>
      </c>
      <c r="AN1048" s="7">
        <v>0</v>
      </c>
      <c r="AO1048" s="7">
        <v>0</v>
      </c>
      <c r="AP1048" s="7">
        <v>48281547</v>
      </c>
      <c r="AQ1048" s="7">
        <v>2824580</v>
      </c>
      <c r="AR1048" s="7">
        <v>54764409</v>
      </c>
      <c r="AS1048" s="7">
        <v>1224467</v>
      </c>
      <c r="AT1048" s="7">
        <v>0</v>
      </c>
      <c r="AU1048" s="7">
        <v>0</v>
      </c>
      <c r="AV1048" s="7">
        <v>1495714</v>
      </c>
      <c r="AW1048" s="7">
        <v>0</v>
      </c>
      <c r="AX1048" s="7">
        <v>0</v>
      </c>
      <c r="AY1048" s="7">
        <v>49096599</v>
      </c>
      <c r="AZ1048" s="7">
        <v>1167811</v>
      </c>
      <c r="BA1048" s="7">
        <v>29681.88</v>
      </c>
      <c r="BB1048" s="7">
        <v>0</v>
      </c>
      <c r="BC1048" s="7">
        <v>0</v>
      </c>
      <c r="BD1048" s="7">
        <v>319.16000000000003</v>
      </c>
      <c r="BE1048" s="7">
        <v>0</v>
      </c>
      <c r="BF1048" s="7">
        <v>0</v>
      </c>
      <c r="BG1048" s="7">
        <v>1921420.5182548391</v>
      </c>
      <c r="BH1048" s="7">
        <v>21428</v>
      </c>
      <c r="BI1048" s="7">
        <v>1710202</v>
      </c>
      <c r="BJ1048" s="7">
        <v>23537646.889166668</v>
      </c>
      <c r="BK1048" s="7">
        <v>13410592.019999998</v>
      </c>
      <c r="BL1048" s="7">
        <v>15548542.116666667</v>
      </c>
      <c r="BM1048" s="7">
        <v>9411135.2433333341</v>
      </c>
      <c r="BN1048" s="130">
        <v>1.1220000000000001</v>
      </c>
      <c r="BO1048" s="131">
        <v>9.2007969999999999E-4</v>
      </c>
      <c r="BP1048" s="161">
        <v>23316.074459881933</v>
      </c>
      <c r="BQ1048" s="162">
        <v>53390068</v>
      </c>
      <c r="BR1048" s="161">
        <v>1992064</v>
      </c>
      <c r="BS1048" s="163">
        <v>0</v>
      </c>
      <c r="BT1048" s="163">
        <v>200815.60174515843</v>
      </c>
      <c r="BU1048" s="161">
        <v>96638078.120000005</v>
      </c>
      <c r="BV1048" s="161">
        <v>2049460.94</v>
      </c>
      <c r="BW1048" s="165">
        <v>14553524.941745158</v>
      </c>
      <c r="BX1048" s="161">
        <v>1992064</v>
      </c>
    </row>
    <row r="1049" spans="1:76" ht="14.45" x14ac:dyDescent="0.3">
      <c r="A1049" s="164" t="s">
        <v>31</v>
      </c>
      <c r="B1049" s="6" t="s">
        <v>97</v>
      </c>
      <c r="C1049" s="6" t="s">
        <v>95</v>
      </c>
      <c r="D1049" s="6" t="s">
        <v>33</v>
      </c>
      <c r="E1049" s="6" t="s">
        <v>34</v>
      </c>
      <c r="F1049" s="24" t="str">
        <f>+Tabela1[[#This Row],[WK]]&amp;Tabela1[[#This Row],[PK]]&amp;Tabela1[[#This Row],[GK]]</f>
        <v>141301</v>
      </c>
      <c r="G1049" s="6" t="s">
        <v>1018</v>
      </c>
      <c r="H1049" s="7">
        <v>1314781253.8144071</v>
      </c>
      <c r="I1049" s="8">
        <v>1.371</v>
      </c>
      <c r="J1049" s="7">
        <v>1802565098.9799998</v>
      </c>
      <c r="K1049" s="8">
        <v>7.0000000000000007E-2</v>
      </c>
      <c r="L1049" s="7">
        <v>126179556.9286</v>
      </c>
      <c r="M1049" s="7">
        <v>62290250.928599998</v>
      </c>
      <c r="N1049" s="9">
        <v>0.97497147532953321</v>
      </c>
      <c r="O1049" s="7">
        <v>616382559</v>
      </c>
      <c r="P1049" s="8">
        <v>1.2949999999999999</v>
      </c>
      <c r="Q1049" s="7">
        <v>798215414</v>
      </c>
      <c r="R1049" s="8">
        <v>1.6E-2</v>
      </c>
      <c r="S1049" s="7">
        <v>12771446.624</v>
      </c>
      <c r="T1049" s="7">
        <v>-2048934.3760000002</v>
      </c>
      <c r="U1049" s="9">
        <v>-0.13825112701218681</v>
      </c>
      <c r="V1049" s="7">
        <v>60241316.552599996</v>
      </c>
      <c r="W1049" s="9">
        <v>0.76536089582721878</v>
      </c>
      <c r="X1049" s="7">
        <v>57494334.629715815</v>
      </c>
      <c r="Y1049" s="7">
        <v>0</v>
      </c>
      <c r="Z1049" s="7">
        <v>124063.86</v>
      </c>
      <c r="AA1049" s="7">
        <v>5164216.7697158158</v>
      </c>
      <c r="AB1049" s="7">
        <v>52206054</v>
      </c>
      <c r="AC1049" s="7">
        <v>0</v>
      </c>
      <c r="AD1049" s="7">
        <v>0</v>
      </c>
      <c r="AE1049" s="7">
        <v>0</v>
      </c>
      <c r="AF1049" s="7">
        <v>126179556.9286</v>
      </c>
      <c r="AG1049" s="7">
        <v>12771446.624</v>
      </c>
      <c r="AH1049" s="7">
        <v>0</v>
      </c>
      <c r="AI1049" s="7">
        <v>53343423</v>
      </c>
      <c r="AJ1049" s="7">
        <v>15080288</v>
      </c>
      <c r="AK1049" s="7">
        <v>0</v>
      </c>
      <c r="AL1049" s="7">
        <v>295669</v>
      </c>
      <c r="AM1049" s="7">
        <v>1699039</v>
      </c>
      <c r="AN1049" s="7">
        <v>0</v>
      </c>
      <c r="AO1049" s="7">
        <v>0</v>
      </c>
      <c r="AP1049" s="7">
        <v>40010231</v>
      </c>
      <c r="AQ1049" s="7">
        <v>3520780</v>
      </c>
      <c r="AR1049" s="7">
        <v>63889306</v>
      </c>
      <c r="AS1049" s="7">
        <v>14820381</v>
      </c>
      <c r="AT1049" s="7">
        <v>0</v>
      </c>
      <c r="AU1049" s="7">
        <v>281222</v>
      </c>
      <c r="AV1049" s="7">
        <v>1810491</v>
      </c>
      <c r="AW1049" s="7">
        <v>0</v>
      </c>
      <c r="AX1049" s="7">
        <v>0</v>
      </c>
      <c r="AY1049" s="7">
        <v>46032218</v>
      </c>
      <c r="AZ1049" s="7">
        <v>1488959</v>
      </c>
      <c r="BA1049" s="7">
        <v>124063.86</v>
      </c>
      <c r="BB1049" s="7">
        <v>0</v>
      </c>
      <c r="BC1049" s="7">
        <v>0</v>
      </c>
      <c r="BD1049" s="7">
        <v>1334.02</v>
      </c>
      <c r="BE1049" s="7">
        <v>0</v>
      </c>
      <c r="BF1049" s="7">
        <v>0</v>
      </c>
      <c r="BG1049" s="7">
        <v>2761974.7697158153</v>
      </c>
      <c r="BH1049" s="7">
        <v>30802</v>
      </c>
      <c r="BI1049" s="7">
        <v>2402242</v>
      </c>
      <c r="BJ1049" s="7">
        <v>33062238.471666671</v>
      </c>
      <c r="BK1049" s="7">
        <v>25003284.306666669</v>
      </c>
      <c r="BL1049" s="7">
        <v>6267352.8633333333</v>
      </c>
      <c r="BM1049" s="7">
        <v>19701110.933333334</v>
      </c>
      <c r="BN1049" s="130">
        <v>1.262</v>
      </c>
      <c r="BO1049" s="131">
        <v>1.2207574E-3</v>
      </c>
      <c r="BP1049" s="161">
        <v>30936.02052435416</v>
      </c>
      <c r="BQ1049" s="162">
        <v>52206054</v>
      </c>
      <c r="BR1049" s="161">
        <v>1591708</v>
      </c>
      <c r="BS1049" s="163">
        <v>0</v>
      </c>
      <c r="BT1049" s="163">
        <v>0</v>
      </c>
      <c r="BU1049" s="161">
        <v>126179556.93000001</v>
      </c>
      <c r="BV1049" s="161">
        <v>12771446.619999999</v>
      </c>
      <c r="BW1049" s="165">
        <v>0</v>
      </c>
      <c r="BX1049" s="161">
        <v>1591708</v>
      </c>
    </row>
    <row r="1050" spans="1:76" ht="14.45" x14ac:dyDescent="0.3">
      <c r="A1050" s="164" t="s">
        <v>31</v>
      </c>
      <c r="B1050" s="6" t="s">
        <v>97</v>
      </c>
      <c r="C1050" s="6" t="s">
        <v>95</v>
      </c>
      <c r="D1050" s="6" t="s">
        <v>32</v>
      </c>
      <c r="E1050" s="6" t="s">
        <v>36</v>
      </c>
      <c r="F1050" s="24" t="str">
        <f>+Tabela1[[#This Row],[WK]]&amp;Tabela1[[#This Row],[PK]]&amp;Tabela1[[#This Row],[GK]]</f>
        <v>141302</v>
      </c>
      <c r="G1050" s="6" t="s">
        <v>1019</v>
      </c>
      <c r="H1050" s="7">
        <v>49309111.922799967</v>
      </c>
      <c r="I1050" s="8">
        <v>1.371</v>
      </c>
      <c r="J1050" s="7">
        <v>67602792.450000003</v>
      </c>
      <c r="K1050" s="8">
        <v>7.0000000000000007E-2</v>
      </c>
      <c r="L1050" s="7">
        <v>4732195.4715000009</v>
      </c>
      <c r="M1050" s="7">
        <v>3200201.4715000009</v>
      </c>
      <c r="N1050" s="9">
        <v>2.0889125358846057</v>
      </c>
      <c r="O1050" s="7">
        <v>155562</v>
      </c>
      <c r="P1050" s="8">
        <v>1.2949999999999999</v>
      </c>
      <c r="Q1050" s="7">
        <v>201453</v>
      </c>
      <c r="R1050" s="8">
        <v>1.6E-2</v>
      </c>
      <c r="S1050" s="7">
        <v>3223.248</v>
      </c>
      <c r="T1050" s="7">
        <v>-4911.7520000000004</v>
      </c>
      <c r="U1050" s="9">
        <v>-0.60378020897357099</v>
      </c>
      <c r="V1050" s="7">
        <v>3195289.7195000006</v>
      </c>
      <c r="W1050" s="9">
        <v>2.0746896652812854</v>
      </c>
      <c r="X1050" s="7">
        <v>12938528.859999999</v>
      </c>
      <c r="Y1050" s="7">
        <v>5866758</v>
      </c>
      <c r="Z1050" s="7">
        <v>720472.86</v>
      </c>
      <c r="AA1050" s="7">
        <v>515576</v>
      </c>
      <c r="AB1050" s="7">
        <v>5835722</v>
      </c>
      <c r="AC1050" s="7">
        <v>0</v>
      </c>
      <c r="AD1050" s="7">
        <v>9743239.1404999979</v>
      </c>
      <c r="AE1050" s="7">
        <v>0</v>
      </c>
      <c r="AF1050" s="7">
        <v>4732195.4715000009</v>
      </c>
      <c r="AG1050" s="7">
        <v>3223.248</v>
      </c>
      <c r="AH1050" s="7">
        <v>9743239.1404999979</v>
      </c>
      <c r="AI1050" s="7">
        <v>1279116</v>
      </c>
      <c r="AJ1050" s="7">
        <v>8458</v>
      </c>
      <c r="AK1050" s="7">
        <v>4107349</v>
      </c>
      <c r="AL1050" s="7">
        <v>0</v>
      </c>
      <c r="AM1050" s="7">
        <v>733270</v>
      </c>
      <c r="AN1050" s="7">
        <v>0</v>
      </c>
      <c r="AO1050" s="7">
        <v>0</v>
      </c>
      <c r="AP1050" s="7">
        <v>5115281</v>
      </c>
      <c r="AQ1050" s="7">
        <v>210849</v>
      </c>
      <c r="AR1050" s="7">
        <v>1531994</v>
      </c>
      <c r="AS1050" s="7">
        <v>8135</v>
      </c>
      <c r="AT1050" s="7">
        <v>4623362</v>
      </c>
      <c r="AU1050" s="7">
        <v>39633</v>
      </c>
      <c r="AV1050" s="7">
        <v>748299</v>
      </c>
      <c r="AW1050" s="7">
        <v>0</v>
      </c>
      <c r="AX1050" s="7">
        <v>0</v>
      </c>
      <c r="AY1050" s="7">
        <v>5532147</v>
      </c>
      <c r="AZ1050" s="7">
        <v>85964</v>
      </c>
      <c r="BA1050" s="7">
        <v>720472.86</v>
      </c>
      <c r="BB1050" s="7">
        <v>0</v>
      </c>
      <c r="BC1050" s="7">
        <v>0</v>
      </c>
      <c r="BD1050" s="7">
        <v>7747.02</v>
      </c>
      <c r="BE1050" s="7">
        <v>0</v>
      </c>
      <c r="BF1050" s="7">
        <v>0</v>
      </c>
      <c r="BG1050" s="7">
        <v>320594</v>
      </c>
      <c r="BH1050" s="7">
        <v>2741</v>
      </c>
      <c r="BI1050" s="7">
        <v>194982</v>
      </c>
      <c r="BJ1050" s="7">
        <v>2683534.958333333</v>
      </c>
      <c r="BK1050" s="7">
        <v>1916706</v>
      </c>
      <c r="BL1050" s="7">
        <v>12916.666666666666</v>
      </c>
      <c r="BM1050" s="7">
        <v>3041482.5</v>
      </c>
      <c r="BN1050" s="130">
        <v>0.51800000000000002</v>
      </c>
      <c r="BO1050" s="131">
        <v>1.164059E-4</v>
      </c>
      <c r="BP1050" s="161">
        <v>2949.5274419727057</v>
      </c>
      <c r="BQ1050" s="162">
        <v>5835722</v>
      </c>
      <c r="BR1050" s="161">
        <v>151737</v>
      </c>
      <c r="BS1050" s="163">
        <v>230834.33999999939</v>
      </c>
      <c r="BT1050" s="163">
        <v>0</v>
      </c>
      <c r="BU1050" s="161">
        <v>4732195.47</v>
      </c>
      <c r="BV1050" s="161">
        <v>3223.25</v>
      </c>
      <c r="BW1050" s="165">
        <v>9512404.8000000007</v>
      </c>
      <c r="BX1050" s="161">
        <v>151737</v>
      </c>
    </row>
    <row r="1051" spans="1:76" ht="14.45" x14ac:dyDescent="0.3">
      <c r="A1051" s="164" t="s">
        <v>31</v>
      </c>
      <c r="B1051" s="6" t="s">
        <v>97</v>
      </c>
      <c r="C1051" s="6" t="s">
        <v>95</v>
      </c>
      <c r="D1051" s="6" t="s">
        <v>37</v>
      </c>
      <c r="E1051" s="6" t="s">
        <v>36</v>
      </c>
      <c r="F1051" s="24" t="str">
        <f>+Tabela1[[#This Row],[WK]]&amp;Tabela1[[#This Row],[PK]]&amp;Tabela1[[#This Row],[GK]]</f>
        <v>141303</v>
      </c>
      <c r="G1051" s="6" t="s">
        <v>1020</v>
      </c>
      <c r="H1051" s="7">
        <v>110496362.45839915</v>
      </c>
      <c r="I1051" s="8">
        <v>1.371</v>
      </c>
      <c r="J1051" s="7">
        <v>151490512.92999998</v>
      </c>
      <c r="K1051" s="8">
        <v>7.0000000000000007E-2</v>
      </c>
      <c r="L1051" s="7">
        <v>10604335.905099999</v>
      </c>
      <c r="M1051" s="7">
        <v>7366799.9050999992</v>
      </c>
      <c r="N1051" s="9">
        <v>2.2754341280220509</v>
      </c>
      <c r="O1051" s="7">
        <v>5384966</v>
      </c>
      <c r="P1051" s="8">
        <v>1.2949999999999999</v>
      </c>
      <c r="Q1051" s="7">
        <v>6973531</v>
      </c>
      <c r="R1051" s="8">
        <v>1.6E-2</v>
      </c>
      <c r="S1051" s="7">
        <v>111576.496</v>
      </c>
      <c r="T1051" s="7">
        <v>67984.495999999999</v>
      </c>
      <c r="U1051" s="9">
        <v>1.5595635896494771</v>
      </c>
      <c r="V1051" s="7">
        <v>7434784.4010999985</v>
      </c>
      <c r="W1051" s="9">
        <v>2.2659233047598262</v>
      </c>
      <c r="X1051" s="7">
        <v>15994202.400927315</v>
      </c>
      <c r="Y1051" s="7">
        <v>5369290</v>
      </c>
      <c r="Z1051" s="7">
        <v>1077416.1599999999</v>
      </c>
      <c r="AA1051" s="7">
        <v>525101.2409273145</v>
      </c>
      <c r="AB1051" s="7">
        <v>8320055</v>
      </c>
      <c r="AC1051" s="7">
        <v>702340</v>
      </c>
      <c r="AD1051" s="7">
        <v>8559417.9998273142</v>
      </c>
      <c r="AE1051" s="7">
        <v>0</v>
      </c>
      <c r="AF1051" s="7">
        <v>10604335.905099999</v>
      </c>
      <c r="AG1051" s="7">
        <v>111576.496</v>
      </c>
      <c r="AH1051" s="7">
        <v>8559417.9998273142</v>
      </c>
      <c r="AI1051" s="7">
        <v>2703133</v>
      </c>
      <c r="AJ1051" s="7">
        <v>32352</v>
      </c>
      <c r="AK1051" s="7">
        <v>6319980</v>
      </c>
      <c r="AL1051" s="7">
        <v>0</v>
      </c>
      <c r="AM1051" s="7">
        <v>250159</v>
      </c>
      <c r="AN1051" s="7">
        <v>0</v>
      </c>
      <c r="AO1051" s="7">
        <v>0</v>
      </c>
      <c r="AP1051" s="7">
        <v>6560665</v>
      </c>
      <c r="AQ1051" s="7">
        <v>445568</v>
      </c>
      <c r="AR1051" s="7">
        <v>3237536</v>
      </c>
      <c r="AS1051" s="7">
        <v>43592</v>
      </c>
      <c r="AT1051" s="7">
        <v>7101917</v>
      </c>
      <c r="AU1051" s="7">
        <v>347274</v>
      </c>
      <c r="AV1051" s="7">
        <v>308320</v>
      </c>
      <c r="AW1051" s="7">
        <v>0</v>
      </c>
      <c r="AX1051" s="7">
        <v>0</v>
      </c>
      <c r="AY1051" s="7">
        <v>7620783</v>
      </c>
      <c r="AZ1051" s="7">
        <v>180038</v>
      </c>
      <c r="BA1051" s="7">
        <v>1077416.1599999999</v>
      </c>
      <c r="BB1051" s="7">
        <v>0</v>
      </c>
      <c r="BC1051" s="7">
        <v>326.7</v>
      </c>
      <c r="BD1051" s="7">
        <v>10421.93</v>
      </c>
      <c r="BE1051" s="7">
        <v>148.38</v>
      </c>
      <c r="BF1051" s="7">
        <v>0</v>
      </c>
      <c r="BG1051" s="7">
        <v>400191.2409273145</v>
      </c>
      <c r="BH1051" s="7">
        <v>4463</v>
      </c>
      <c r="BI1051" s="7">
        <v>124910</v>
      </c>
      <c r="BJ1051" s="7">
        <v>1719191.6616666666</v>
      </c>
      <c r="BK1051" s="7">
        <v>993836.69666666677</v>
      </c>
      <c r="BL1051" s="7">
        <v>0</v>
      </c>
      <c r="BM1051" s="7">
        <v>2901419.86</v>
      </c>
      <c r="BN1051" s="130">
        <v>0.68600000000000005</v>
      </c>
      <c r="BO1051" s="131">
        <v>1.718751E-4</v>
      </c>
      <c r="BP1051" s="161">
        <v>4355.255412112343</v>
      </c>
      <c r="BQ1051" s="162">
        <v>8320055</v>
      </c>
      <c r="BR1051" s="161">
        <v>245026</v>
      </c>
      <c r="BS1051" s="163">
        <v>0</v>
      </c>
      <c r="BT1051" s="163">
        <v>1309155.1400000006</v>
      </c>
      <c r="BU1051" s="161">
        <v>10604335.91</v>
      </c>
      <c r="BV1051" s="161">
        <v>111576.5</v>
      </c>
      <c r="BW1051" s="165">
        <v>9868573.1400000006</v>
      </c>
      <c r="BX1051" s="161">
        <v>245026</v>
      </c>
    </row>
    <row r="1052" spans="1:76" ht="14.45" x14ac:dyDescent="0.3">
      <c r="A1052" s="164" t="s">
        <v>31</v>
      </c>
      <c r="B1052" s="6" t="s">
        <v>97</v>
      </c>
      <c r="C1052" s="6" t="s">
        <v>95</v>
      </c>
      <c r="D1052" s="6" t="s">
        <v>39</v>
      </c>
      <c r="E1052" s="6" t="s">
        <v>36</v>
      </c>
      <c r="F1052" s="24" t="str">
        <f>+Tabela1[[#This Row],[WK]]&amp;Tabela1[[#This Row],[PK]]&amp;Tabela1[[#This Row],[GK]]</f>
        <v>141304</v>
      </c>
      <c r="G1052" s="6" t="s">
        <v>932</v>
      </c>
      <c r="H1052" s="7">
        <v>152448594.48679996</v>
      </c>
      <c r="I1052" s="8">
        <v>1.371</v>
      </c>
      <c r="J1052" s="7">
        <v>209007023.05000001</v>
      </c>
      <c r="K1052" s="8">
        <v>7.0000000000000007E-2</v>
      </c>
      <c r="L1052" s="7">
        <v>14630491.613500003</v>
      </c>
      <c r="M1052" s="7">
        <v>5407890.6135000028</v>
      </c>
      <c r="N1052" s="9">
        <v>0.58637369365757042</v>
      </c>
      <c r="O1052" s="7">
        <v>105474768</v>
      </c>
      <c r="P1052" s="8">
        <v>1.2949999999999999</v>
      </c>
      <c r="Q1052" s="7">
        <v>136589825</v>
      </c>
      <c r="R1052" s="8">
        <v>1.6E-2</v>
      </c>
      <c r="S1052" s="7">
        <v>2185437.2000000002</v>
      </c>
      <c r="T1052" s="7">
        <v>1282368.2000000002</v>
      </c>
      <c r="U1052" s="9">
        <v>1.4200113169647062</v>
      </c>
      <c r="V1052" s="7">
        <v>6690258.813500002</v>
      </c>
      <c r="W1052" s="9">
        <v>0.66072258067861211</v>
      </c>
      <c r="X1052" s="7">
        <v>7433251.2999999998</v>
      </c>
      <c r="Y1052" s="7">
        <v>0</v>
      </c>
      <c r="Z1052" s="7">
        <v>703554.3</v>
      </c>
      <c r="AA1052" s="7">
        <v>588824</v>
      </c>
      <c r="AB1052" s="7">
        <v>6123095</v>
      </c>
      <c r="AC1052" s="7">
        <v>17778</v>
      </c>
      <c r="AD1052" s="7">
        <v>742992.48649999686</v>
      </c>
      <c r="AE1052" s="7">
        <v>-548671.13477648795</v>
      </c>
      <c r="AF1052" s="7">
        <v>14630491.613500003</v>
      </c>
      <c r="AG1052" s="7">
        <v>2185437.2000000002</v>
      </c>
      <c r="AH1052" s="7">
        <v>194321.35172350891</v>
      </c>
      <c r="AI1052" s="7">
        <v>7700273</v>
      </c>
      <c r="AJ1052" s="7">
        <v>70869</v>
      </c>
      <c r="AK1052" s="7">
        <v>1034351</v>
      </c>
      <c r="AL1052" s="7">
        <v>0</v>
      </c>
      <c r="AM1052" s="7">
        <v>1079451</v>
      </c>
      <c r="AN1052" s="7">
        <v>0</v>
      </c>
      <c r="AO1052" s="7">
        <v>0</v>
      </c>
      <c r="AP1052" s="7">
        <v>4988288</v>
      </c>
      <c r="AQ1052" s="7">
        <v>302350</v>
      </c>
      <c r="AR1052" s="7">
        <v>9222601</v>
      </c>
      <c r="AS1052" s="7">
        <v>903069</v>
      </c>
      <c r="AT1052" s="7">
        <v>0</v>
      </c>
      <c r="AU1052" s="7">
        <v>0</v>
      </c>
      <c r="AV1052" s="7">
        <v>975197</v>
      </c>
      <c r="AW1052" s="7">
        <v>0</v>
      </c>
      <c r="AX1052" s="7">
        <v>-45848</v>
      </c>
      <c r="AY1052" s="7">
        <v>5452917</v>
      </c>
      <c r="AZ1052" s="7">
        <v>131379</v>
      </c>
      <c r="BA1052" s="7">
        <v>703554.3</v>
      </c>
      <c r="BB1052" s="7">
        <v>0</v>
      </c>
      <c r="BC1052" s="7">
        <v>0</v>
      </c>
      <c r="BD1052" s="7">
        <v>7045.39</v>
      </c>
      <c r="BE1052" s="7">
        <v>1039.42</v>
      </c>
      <c r="BF1052" s="7">
        <v>0</v>
      </c>
      <c r="BG1052" s="7">
        <v>320594</v>
      </c>
      <c r="BH1052" s="7">
        <v>2908</v>
      </c>
      <c r="BI1052" s="7">
        <v>268230</v>
      </c>
      <c r="BJ1052" s="7">
        <v>3691624.0700000003</v>
      </c>
      <c r="BK1052" s="7">
        <v>1558665.8000000003</v>
      </c>
      <c r="BL1052" s="7">
        <v>2399120.0099999998</v>
      </c>
      <c r="BM1052" s="7">
        <v>3733593.06</v>
      </c>
      <c r="BN1052" s="130">
        <v>1.304</v>
      </c>
      <c r="BO1052" s="131">
        <v>1.3816880000000001E-4</v>
      </c>
      <c r="BP1052" s="161">
        <v>3501.8134487464281</v>
      </c>
      <c r="BQ1052" s="162">
        <v>6123095</v>
      </c>
      <c r="BR1052" s="161">
        <v>202517</v>
      </c>
      <c r="BS1052" s="163">
        <v>0</v>
      </c>
      <c r="BT1052" s="163">
        <v>831581.6799999997</v>
      </c>
      <c r="BU1052" s="161">
        <v>14630491.609999999</v>
      </c>
      <c r="BV1052" s="161">
        <v>2185437.2000000002</v>
      </c>
      <c r="BW1052" s="165">
        <v>1025903.0299999997</v>
      </c>
      <c r="BX1052" s="161">
        <v>202517</v>
      </c>
    </row>
    <row r="1053" spans="1:76" ht="14.45" x14ac:dyDescent="0.3">
      <c r="A1053" s="164" t="s">
        <v>31</v>
      </c>
      <c r="B1053" s="6" t="s">
        <v>97</v>
      </c>
      <c r="C1053" s="6" t="s">
        <v>95</v>
      </c>
      <c r="D1053" s="6" t="s">
        <v>42</v>
      </c>
      <c r="E1053" s="6" t="s">
        <v>36</v>
      </c>
      <c r="F1053" s="24" t="str">
        <f>+Tabela1[[#This Row],[WK]]&amp;Tabela1[[#This Row],[PK]]&amp;Tabela1[[#This Row],[GK]]</f>
        <v>141305</v>
      </c>
      <c r="G1053" s="6" t="s">
        <v>1021</v>
      </c>
      <c r="H1053" s="7">
        <v>195587087.80759859</v>
      </c>
      <c r="I1053" s="8">
        <v>1.371</v>
      </c>
      <c r="J1053" s="7">
        <v>268149897.38</v>
      </c>
      <c r="K1053" s="8">
        <v>7.0000000000000007E-2</v>
      </c>
      <c r="L1053" s="7">
        <v>18770492.816600002</v>
      </c>
      <c r="M1053" s="7">
        <v>10985335.816600002</v>
      </c>
      <c r="N1053" s="9">
        <v>1.4110615645387758</v>
      </c>
      <c r="O1053" s="7">
        <v>5760203</v>
      </c>
      <c r="P1053" s="8">
        <v>1.2949999999999999</v>
      </c>
      <c r="Q1053" s="7">
        <v>7459463</v>
      </c>
      <c r="R1053" s="8">
        <v>1.6E-2</v>
      </c>
      <c r="S1053" s="7">
        <v>119351.408</v>
      </c>
      <c r="T1053" s="7">
        <v>81037.407999999996</v>
      </c>
      <c r="U1053" s="9">
        <v>2.1150860781959597</v>
      </c>
      <c r="V1053" s="7">
        <v>11066373.224600002</v>
      </c>
      <c r="W1053" s="9">
        <v>1.414509394180665</v>
      </c>
      <c r="X1053" s="7">
        <v>20840562.490133893</v>
      </c>
      <c r="Y1053" s="7">
        <v>2709152</v>
      </c>
      <c r="Z1053" s="7">
        <v>1894074.27</v>
      </c>
      <c r="AA1053" s="7">
        <v>1335201.2201338934</v>
      </c>
      <c r="AB1053" s="7">
        <v>13462931</v>
      </c>
      <c r="AC1053" s="7">
        <v>1439204</v>
      </c>
      <c r="AD1053" s="7">
        <v>9774189.2655338906</v>
      </c>
      <c r="AE1053" s="7">
        <v>0</v>
      </c>
      <c r="AF1053" s="7">
        <v>18770492.816600002</v>
      </c>
      <c r="AG1053" s="7">
        <v>119351.408</v>
      </c>
      <c r="AH1053" s="7">
        <v>9774189.2655338906</v>
      </c>
      <c r="AI1053" s="7">
        <v>6500101</v>
      </c>
      <c r="AJ1053" s="7">
        <v>18702</v>
      </c>
      <c r="AK1053" s="7">
        <v>5676229</v>
      </c>
      <c r="AL1053" s="7">
        <v>0</v>
      </c>
      <c r="AM1053" s="7">
        <v>977945</v>
      </c>
      <c r="AN1053" s="7">
        <v>0</v>
      </c>
      <c r="AO1053" s="7">
        <v>0</v>
      </c>
      <c r="AP1053" s="7">
        <v>11014294</v>
      </c>
      <c r="AQ1053" s="7">
        <v>604699</v>
      </c>
      <c r="AR1053" s="7">
        <v>7785157</v>
      </c>
      <c r="AS1053" s="7">
        <v>38314</v>
      </c>
      <c r="AT1053" s="7">
        <v>6587315</v>
      </c>
      <c r="AU1053" s="7">
        <v>0</v>
      </c>
      <c r="AV1053" s="7">
        <v>1085270</v>
      </c>
      <c r="AW1053" s="7">
        <v>0</v>
      </c>
      <c r="AX1053" s="7">
        <v>0</v>
      </c>
      <c r="AY1053" s="7">
        <v>12235478</v>
      </c>
      <c r="AZ1053" s="7">
        <v>248160</v>
      </c>
      <c r="BA1053" s="7">
        <v>1894074.27</v>
      </c>
      <c r="BB1053" s="7">
        <v>0</v>
      </c>
      <c r="BC1053" s="7">
        <v>0</v>
      </c>
      <c r="BD1053" s="7">
        <v>20366.39</v>
      </c>
      <c r="BE1053" s="7">
        <v>0</v>
      </c>
      <c r="BF1053" s="7">
        <v>0</v>
      </c>
      <c r="BG1053" s="7">
        <v>628398.22013389342</v>
      </c>
      <c r="BH1053" s="7">
        <v>7008</v>
      </c>
      <c r="BI1053" s="7">
        <v>706803</v>
      </c>
      <c r="BJ1053" s="7">
        <v>9727670.7166666687</v>
      </c>
      <c r="BK1053" s="7">
        <v>5871037.2333333343</v>
      </c>
      <c r="BL1053" s="7">
        <v>4186109.99</v>
      </c>
      <c r="BM1053" s="7">
        <v>7054313.9533333331</v>
      </c>
      <c r="BN1053" s="130">
        <v>0.88600000000000001</v>
      </c>
      <c r="BO1053" s="131">
        <v>2.5979360000000001E-4</v>
      </c>
      <c r="BP1053" s="161">
        <v>6583.4092836432856</v>
      </c>
      <c r="BQ1053" s="162">
        <v>13462931</v>
      </c>
      <c r="BR1053" s="161">
        <v>400537</v>
      </c>
      <c r="BS1053" s="163">
        <v>0</v>
      </c>
      <c r="BT1053" s="163">
        <v>1716197.5098661073</v>
      </c>
      <c r="BU1053" s="161">
        <v>18770492.82</v>
      </c>
      <c r="BV1053" s="161">
        <v>119351.41</v>
      </c>
      <c r="BW1053" s="165">
        <v>11490386.779866107</v>
      </c>
      <c r="BX1053" s="161">
        <v>400537</v>
      </c>
    </row>
    <row r="1054" spans="1:76" ht="14.45" x14ac:dyDescent="0.3">
      <c r="A1054" s="164" t="s">
        <v>31</v>
      </c>
      <c r="B1054" s="6" t="s">
        <v>97</v>
      </c>
      <c r="C1054" s="6" t="s">
        <v>95</v>
      </c>
      <c r="D1054" s="6" t="s">
        <v>44</v>
      </c>
      <c r="E1054" s="6" t="s">
        <v>36</v>
      </c>
      <c r="F1054" s="24" t="str">
        <f>+Tabela1[[#This Row],[WK]]&amp;Tabela1[[#This Row],[PK]]&amp;Tabela1[[#This Row],[GK]]</f>
        <v>141306</v>
      </c>
      <c r="G1054" s="6" t="s">
        <v>1022</v>
      </c>
      <c r="H1054" s="7">
        <v>115867996.02939919</v>
      </c>
      <c r="I1054" s="8">
        <v>1.371</v>
      </c>
      <c r="J1054" s="7">
        <v>158855022.55999997</v>
      </c>
      <c r="K1054" s="8">
        <v>7.0000000000000007E-2</v>
      </c>
      <c r="L1054" s="7">
        <v>11119851.5792</v>
      </c>
      <c r="M1054" s="7">
        <v>7132550.5791999996</v>
      </c>
      <c r="N1054" s="9">
        <v>1.7888166905884455</v>
      </c>
      <c r="O1054" s="7">
        <v>2353545</v>
      </c>
      <c r="P1054" s="8">
        <v>1.2949999999999999</v>
      </c>
      <c r="Q1054" s="7">
        <v>3047841</v>
      </c>
      <c r="R1054" s="8">
        <v>1.6E-2</v>
      </c>
      <c r="S1054" s="7">
        <v>48765.455999999998</v>
      </c>
      <c r="T1054" s="7">
        <v>-24337.544000000002</v>
      </c>
      <c r="U1054" s="9">
        <v>-0.33292127546065142</v>
      </c>
      <c r="V1054" s="7">
        <v>7108213.0351999998</v>
      </c>
      <c r="W1054" s="9">
        <v>1.7506171886344315</v>
      </c>
      <c r="X1054" s="7">
        <v>14508553.159638233</v>
      </c>
      <c r="Y1054" s="7">
        <v>2630227</v>
      </c>
      <c r="Z1054" s="7">
        <v>284475.84000000003</v>
      </c>
      <c r="AA1054" s="7">
        <v>723030.31963823456</v>
      </c>
      <c r="AB1054" s="7">
        <v>8344827</v>
      </c>
      <c r="AC1054" s="7">
        <v>2525993</v>
      </c>
      <c r="AD1054" s="7">
        <v>7400340.1244382337</v>
      </c>
      <c r="AE1054" s="7">
        <v>0</v>
      </c>
      <c r="AF1054" s="7">
        <v>11119851.5792</v>
      </c>
      <c r="AG1054" s="7">
        <v>48765.455999999998</v>
      </c>
      <c r="AH1054" s="7">
        <v>7400340.1244382337</v>
      </c>
      <c r="AI1054" s="7">
        <v>3329137</v>
      </c>
      <c r="AJ1054" s="7">
        <v>95366</v>
      </c>
      <c r="AK1054" s="7">
        <v>3547029</v>
      </c>
      <c r="AL1054" s="7">
        <v>0</v>
      </c>
      <c r="AM1054" s="7">
        <v>320981</v>
      </c>
      <c r="AN1054" s="7">
        <v>0</v>
      </c>
      <c r="AO1054" s="7">
        <v>0</v>
      </c>
      <c r="AP1054" s="7">
        <v>7001663</v>
      </c>
      <c r="AQ1054" s="7">
        <v>369980</v>
      </c>
      <c r="AR1054" s="7">
        <v>3987301</v>
      </c>
      <c r="AS1054" s="7">
        <v>73103</v>
      </c>
      <c r="AT1054" s="7">
        <v>5311567</v>
      </c>
      <c r="AU1054" s="7">
        <v>9943</v>
      </c>
      <c r="AV1054" s="7">
        <v>816029</v>
      </c>
      <c r="AW1054" s="7">
        <v>0</v>
      </c>
      <c r="AX1054" s="7">
        <v>0</v>
      </c>
      <c r="AY1054" s="7">
        <v>7782376</v>
      </c>
      <c r="AZ1054" s="7">
        <v>155708</v>
      </c>
      <c r="BA1054" s="7">
        <v>284475.84000000003</v>
      </c>
      <c r="BB1054" s="7">
        <v>0</v>
      </c>
      <c r="BC1054" s="7">
        <v>0</v>
      </c>
      <c r="BD1054" s="7">
        <v>3058.88</v>
      </c>
      <c r="BE1054" s="7">
        <v>0</v>
      </c>
      <c r="BF1054" s="7">
        <v>0</v>
      </c>
      <c r="BG1054" s="7">
        <v>398039.31963823462</v>
      </c>
      <c r="BH1054" s="7">
        <v>4439</v>
      </c>
      <c r="BI1054" s="7">
        <v>324991</v>
      </c>
      <c r="BJ1054" s="7">
        <v>4472799.2041666657</v>
      </c>
      <c r="BK1054" s="7">
        <v>2951095.3033333328</v>
      </c>
      <c r="BL1054" s="7">
        <v>171877.19999999998</v>
      </c>
      <c r="BM1054" s="7">
        <v>5743061.2033333331</v>
      </c>
      <c r="BN1054" s="130">
        <v>0.82299999999999995</v>
      </c>
      <c r="BO1054" s="131">
        <v>1.623749E-4</v>
      </c>
      <c r="BP1054" s="161">
        <v>4115.1310613411597</v>
      </c>
      <c r="BQ1054" s="162">
        <v>8344827</v>
      </c>
      <c r="BR1054" s="161">
        <v>249079</v>
      </c>
      <c r="BS1054" s="163">
        <v>0</v>
      </c>
      <c r="BT1054" s="163">
        <v>1316148.8403617665</v>
      </c>
      <c r="BU1054" s="161">
        <v>11119851.58</v>
      </c>
      <c r="BV1054" s="161">
        <v>48765.46</v>
      </c>
      <c r="BW1054" s="165">
        <v>8716488.9603617676</v>
      </c>
      <c r="BX1054" s="161">
        <v>249079</v>
      </c>
    </row>
    <row r="1055" spans="1:76" ht="14.45" x14ac:dyDescent="0.3">
      <c r="A1055" s="164" t="s">
        <v>31</v>
      </c>
      <c r="B1055" s="6" t="s">
        <v>97</v>
      </c>
      <c r="C1055" s="6" t="s">
        <v>95</v>
      </c>
      <c r="D1055" s="6" t="s">
        <v>51</v>
      </c>
      <c r="E1055" s="6" t="s">
        <v>36</v>
      </c>
      <c r="F1055" s="24" t="str">
        <f>+Tabela1[[#This Row],[WK]]&amp;Tabela1[[#This Row],[PK]]&amp;Tabela1[[#This Row],[GK]]</f>
        <v>141307</v>
      </c>
      <c r="G1055" s="6" t="s">
        <v>1023</v>
      </c>
      <c r="H1055" s="7">
        <v>164721198.82139975</v>
      </c>
      <c r="I1055" s="8">
        <v>1.371</v>
      </c>
      <c r="J1055" s="7">
        <v>225832763.59</v>
      </c>
      <c r="K1055" s="8">
        <v>7.0000000000000007E-2</v>
      </c>
      <c r="L1055" s="7">
        <v>15808293.451300003</v>
      </c>
      <c r="M1055" s="7">
        <v>6517948.4513000026</v>
      </c>
      <c r="N1055" s="9">
        <v>0.70158303607670147</v>
      </c>
      <c r="O1055" s="7">
        <v>1112899</v>
      </c>
      <c r="P1055" s="8">
        <v>1.2949999999999999</v>
      </c>
      <c r="Q1055" s="7">
        <v>1441204</v>
      </c>
      <c r="R1055" s="8">
        <v>1.6E-2</v>
      </c>
      <c r="S1055" s="7">
        <v>23059.263999999999</v>
      </c>
      <c r="T1055" s="7">
        <v>-443766.73599999998</v>
      </c>
      <c r="U1055" s="9">
        <v>-0.95060415658082453</v>
      </c>
      <c r="V1055" s="7">
        <v>6074181.7153000031</v>
      </c>
      <c r="W1055" s="9">
        <v>0.62253512983425252</v>
      </c>
      <c r="X1055" s="7">
        <v>7874511.2113613645</v>
      </c>
      <c r="Y1055" s="7">
        <v>0</v>
      </c>
      <c r="Z1055" s="7">
        <v>305509.495</v>
      </c>
      <c r="AA1055" s="7">
        <v>543169.71636136412</v>
      </c>
      <c r="AB1055" s="7">
        <v>6268944</v>
      </c>
      <c r="AC1055" s="7">
        <v>756888</v>
      </c>
      <c r="AD1055" s="7">
        <v>1800329.4960613619</v>
      </c>
      <c r="AE1055" s="7">
        <v>0</v>
      </c>
      <c r="AF1055" s="7">
        <v>15808293.451300003</v>
      </c>
      <c r="AG1055" s="7">
        <v>23059.263999999999</v>
      </c>
      <c r="AH1055" s="7">
        <v>1800329.4960613619</v>
      </c>
      <c r="AI1055" s="7">
        <v>7756835</v>
      </c>
      <c r="AJ1055" s="7">
        <v>274163</v>
      </c>
      <c r="AK1055" s="7">
        <v>1263445</v>
      </c>
      <c r="AL1055" s="7">
        <v>0</v>
      </c>
      <c r="AM1055" s="7">
        <v>358065</v>
      </c>
      <c r="AN1055" s="7">
        <v>0</v>
      </c>
      <c r="AO1055" s="7">
        <v>0</v>
      </c>
      <c r="AP1055" s="7">
        <v>4871045</v>
      </c>
      <c r="AQ1055" s="7">
        <v>330197</v>
      </c>
      <c r="AR1055" s="7">
        <v>9290345</v>
      </c>
      <c r="AS1055" s="7">
        <v>466826</v>
      </c>
      <c r="AT1055" s="7">
        <v>1433364</v>
      </c>
      <c r="AU1055" s="7">
        <v>0</v>
      </c>
      <c r="AV1055" s="7">
        <v>314698</v>
      </c>
      <c r="AW1055" s="7">
        <v>0</v>
      </c>
      <c r="AX1055" s="7">
        <v>0</v>
      </c>
      <c r="AY1055" s="7">
        <v>5576401</v>
      </c>
      <c r="AZ1055" s="7">
        <v>134623</v>
      </c>
      <c r="BA1055" s="7">
        <v>305509.495</v>
      </c>
      <c r="BB1055" s="7">
        <v>0</v>
      </c>
      <c r="BC1055" s="7">
        <v>148.33000000000001</v>
      </c>
      <c r="BD1055" s="7">
        <v>679.8</v>
      </c>
      <c r="BE1055" s="7">
        <v>4221.63</v>
      </c>
      <c r="BF1055" s="7">
        <v>0</v>
      </c>
      <c r="BG1055" s="7">
        <v>339485.71636136406</v>
      </c>
      <c r="BH1055" s="7">
        <v>3786</v>
      </c>
      <c r="BI1055" s="7">
        <v>203684</v>
      </c>
      <c r="BJ1055" s="7">
        <v>2803328.3283333336</v>
      </c>
      <c r="BK1055" s="7">
        <v>2420109.1833333336</v>
      </c>
      <c r="BL1055" s="7">
        <v>1838.7033333333331</v>
      </c>
      <c r="BM1055" s="7">
        <v>1529199.1733333333</v>
      </c>
      <c r="BN1055" s="130">
        <v>1.139</v>
      </c>
      <c r="BO1055" s="131">
        <v>1.4798E-4</v>
      </c>
      <c r="BP1055" s="161">
        <v>3749.9419445433182</v>
      </c>
      <c r="BQ1055" s="162">
        <v>6268944</v>
      </c>
      <c r="BR1055" s="161">
        <v>240854</v>
      </c>
      <c r="BS1055" s="163">
        <v>0</v>
      </c>
      <c r="BT1055" s="163">
        <v>825428.78863863647</v>
      </c>
      <c r="BU1055" s="161">
        <v>15808293.449999999</v>
      </c>
      <c r="BV1055" s="161">
        <v>23059.26</v>
      </c>
      <c r="BW1055" s="165">
        <v>2625758.2886386365</v>
      </c>
      <c r="BX1055" s="161">
        <v>240854</v>
      </c>
    </row>
    <row r="1056" spans="1:76" ht="14.45" x14ac:dyDescent="0.3">
      <c r="A1056" s="164" t="s">
        <v>31</v>
      </c>
      <c r="B1056" s="6" t="s">
        <v>97</v>
      </c>
      <c r="C1056" s="6" t="s">
        <v>95</v>
      </c>
      <c r="D1056" s="6" t="s">
        <v>75</v>
      </c>
      <c r="E1056" s="6" t="s">
        <v>36</v>
      </c>
      <c r="F1056" s="24" t="str">
        <f>+Tabela1[[#This Row],[WK]]&amp;Tabela1[[#This Row],[PK]]&amp;Tabela1[[#This Row],[GK]]</f>
        <v>141308</v>
      </c>
      <c r="G1056" s="6" t="s">
        <v>1024</v>
      </c>
      <c r="H1056" s="7">
        <v>116872729.21259928</v>
      </c>
      <c r="I1056" s="8">
        <v>1.371</v>
      </c>
      <c r="J1056" s="7">
        <v>160232511.75999999</v>
      </c>
      <c r="K1056" s="8">
        <v>7.0000000000000007E-2</v>
      </c>
      <c r="L1056" s="7">
        <v>11216275.8232</v>
      </c>
      <c r="M1056" s="7">
        <v>6831688.8232000005</v>
      </c>
      <c r="N1056" s="9">
        <v>1.558114555190717</v>
      </c>
      <c r="O1056" s="7">
        <v>10764738</v>
      </c>
      <c r="P1056" s="8">
        <v>1.2949999999999999</v>
      </c>
      <c r="Q1056" s="7">
        <v>13940336</v>
      </c>
      <c r="R1056" s="8">
        <v>1.6E-2</v>
      </c>
      <c r="S1056" s="7">
        <v>223045.37600000002</v>
      </c>
      <c r="T1056" s="7">
        <v>92672.376000000018</v>
      </c>
      <c r="U1056" s="9">
        <v>0.71082491006573456</v>
      </c>
      <c r="V1056" s="7">
        <v>6924361.1992000006</v>
      </c>
      <c r="W1056" s="9">
        <v>1.5336484042383545</v>
      </c>
      <c r="X1056" s="7">
        <v>11336285.679199368</v>
      </c>
      <c r="Y1056" s="7">
        <v>1398751</v>
      </c>
      <c r="Z1056" s="7">
        <v>460426.25999999995</v>
      </c>
      <c r="AA1056" s="7">
        <v>545405.41919936705</v>
      </c>
      <c r="AB1056" s="7">
        <v>6685409</v>
      </c>
      <c r="AC1056" s="7">
        <v>2246294</v>
      </c>
      <c r="AD1056" s="7">
        <v>4411924.4799993671</v>
      </c>
      <c r="AE1056" s="7">
        <v>0</v>
      </c>
      <c r="AF1056" s="7">
        <v>11216275.8232</v>
      </c>
      <c r="AG1056" s="7">
        <v>223045.37600000002</v>
      </c>
      <c r="AH1056" s="7">
        <v>4411924.4799993671</v>
      </c>
      <c r="AI1056" s="7">
        <v>3660846</v>
      </c>
      <c r="AJ1056" s="7">
        <v>103860</v>
      </c>
      <c r="AK1056" s="7">
        <v>2431479</v>
      </c>
      <c r="AL1056" s="7">
        <v>0</v>
      </c>
      <c r="AM1056" s="7">
        <v>227390</v>
      </c>
      <c r="AN1056" s="7">
        <v>0</v>
      </c>
      <c r="AO1056" s="7">
        <v>0</v>
      </c>
      <c r="AP1056" s="7">
        <v>6438825</v>
      </c>
      <c r="AQ1056" s="7">
        <v>346110</v>
      </c>
      <c r="AR1056" s="7">
        <v>4384587</v>
      </c>
      <c r="AS1056" s="7">
        <v>130373</v>
      </c>
      <c r="AT1056" s="7">
        <v>3244880</v>
      </c>
      <c r="AU1056" s="7">
        <v>0</v>
      </c>
      <c r="AV1056" s="7">
        <v>304702</v>
      </c>
      <c r="AW1056" s="7">
        <v>0</v>
      </c>
      <c r="AX1056" s="7">
        <v>0</v>
      </c>
      <c r="AY1056" s="7">
        <v>7244810</v>
      </c>
      <c r="AZ1056" s="7">
        <v>149220</v>
      </c>
      <c r="BA1056" s="7">
        <v>460426.25999999995</v>
      </c>
      <c r="BB1056" s="7">
        <v>0</v>
      </c>
      <c r="BC1056" s="7">
        <v>0</v>
      </c>
      <c r="BD1056" s="7">
        <v>4950.82</v>
      </c>
      <c r="BE1056" s="7">
        <v>0</v>
      </c>
      <c r="BF1056" s="7">
        <v>0</v>
      </c>
      <c r="BG1056" s="7">
        <v>376070.41919936705</v>
      </c>
      <c r="BH1056" s="7">
        <v>4194</v>
      </c>
      <c r="BI1056" s="7">
        <v>169335</v>
      </c>
      <c r="BJ1056" s="7">
        <v>2330600.5400000005</v>
      </c>
      <c r="BK1056" s="7">
        <v>1716220.9700000007</v>
      </c>
      <c r="BL1056" s="7">
        <v>17041.649999999998</v>
      </c>
      <c r="BM1056" s="7">
        <v>2423434.98</v>
      </c>
      <c r="BN1056" s="130">
        <v>0.90600000000000003</v>
      </c>
      <c r="BO1056" s="131">
        <v>1.62764E-4</v>
      </c>
      <c r="BP1056" s="161">
        <v>4125.1362426232927</v>
      </c>
      <c r="BQ1056" s="162">
        <v>6685409</v>
      </c>
      <c r="BR1056" s="161">
        <v>235731</v>
      </c>
      <c r="BS1056" s="163">
        <v>0</v>
      </c>
      <c r="BT1056" s="163">
        <v>1343056.9700000007</v>
      </c>
      <c r="BU1056" s="161">
        <v>11216275.82</v>
      </c>
      <c r="BV1056" s="161">
        <v>223045.38</v>
      </c>
      <c r="BW1056" s="165">
        <v>5754981.4500000011</v>
      </c>
      <c r="BX1056" s="161">
        <v>235731</v>
      </c>
    </row>
    <row r="1057" spans="1:76" ht="14.45" x14ac:dyDescent="0.3">
      <c r="A1057" s="164" t="s">
        <v>31</v>
      </c>
      <c r="B1057" s="6" t="s">
        <v>97</v>
      </c>
      <c r="C1057" s="6" t="s">
        <v>95</v>
      </c>
      <c r="D1057" s="6" t="s">
        <v>77</v>
      </c>
      <c r="E1057" s="6" t="s">
        <v>36</v>
      </c>
      <c r="F1057" s="24" t="str">
        <f>+Tabela1[[#This Row],[WK]]&amp;Tabela1[[#This Row],[PK]]&amp;Tabela1[[#This Row],[GK]]</f>
        <v>141309</v>
      </c>
      <c r="G1057" s="6" t="s">
        <v>1025</v>
      </c>
      <c r="H1057" s="7">
        <v>90868846.145000026</v>
      </c>
      <c r="I1057" s="8">
        <v>1.371</v>
      </c>
      <c r="J1057" s="7">
        <v>124581188.06999999</v>
      </c>
      <c r="K1057" s="8">
        <v>7.0000000000000007E-2</v>
      </c>
      <c r="L1057" s="7">
        <v>8720683.1649000011</v>
      </c>
      <c r="M1057" s="7">
        <v>4845309.1649000011</v>
      </c>
      <c r="N1057" s="9">
        <v>1.2502816927862965</v>
      </c>
      <c r="O1057" s="7">
        <v>30627922</v>
      </c>
      <c r="P1057" s="8">
        <v>1.2949999999999999</v>
      </c>
      <c r="Q1057" s="7">
        <v>39663159</v>
      </c>
      <c r="R1057" s="8">
        <v>1.6E-2</v>
      </c>
      <c r="S1057" s="7">
        <v>634610.54399999999</v>
      </c>
      <c r="T1057" s="7">
        <v>216915.54399999999</v>
      </c>
      <c r="U1057" s="9">
        <v>0.51931563461377317</v>
      </c>
      <c r="V1057" s="7">
        <v>5062224.7089000009</v>
      </c>
      <c r="W1057" s="9">
        <v>1.1791622051497428</v>
      </c>
      <c r="X1057" s="7">
        <v>8527481.0537841432</v>
      </c>
      <c r="Y1057" s="7">
        <v>0</v>
      </c>
      <c r="Z1057" s="7">
        <v>321718.62</v>
      </c>
      <c r="AA1057" s="7">
        <v>650839.43378414446</v>
      </c>
      <c r="AB1057" s="7">
        <v>6442383</v>
      </c>
      <c r="AC1057" s="7">
        <v>1112540</v>
      </c>
      <c r="AD1057" s="7">
        <v>3465256.3448841432</v>
      </c>
      <c r="AE1057" s="7">
        <v>0</v>
      </c>
      <c r="AF1057" s="7">
        <v>8720683.1649000011</v>
      </c>
      <c r="AG1057" s="7">
        <v>634610.54399999999</v>
      </c>
      <c r="AH1057" s="7">
        <v>3465256.3448841432</v>
      </c>
      <c r="AI1057" s="7">
        <v>3235685</v>
      </c>
      <c r="AJ1057" s="7">
        <v>394403</v>
      </c>
      <c r="AK1057" s="7">
        <v>1271305</v>
      </c>
      <c r="AL1057" s="7">
        <v>0</v>
      </c>
      <c r="AM1057" s="7">
        <v>347902</v>
      </c>
      <c r="AN1057" s="7">
        <v>0</v>
      </c>
      <c r="AO1057" s="7">
        <v>0</v>
      </c>
      <c r="AP1057" s="7">
        <v>5002022</v>
      </c>
      <c r="AQ1057" s="7">
        <v>369980</v>
      </c>
      <c r="AR1057" s="7">
        <v>3875374</v>
      </c>
      <c r="AS1057" s="7">
        <v>417695</v>
      </c>
      <c r="AT1057" s="7">
        <v>1443470</v>
      </c>
      <c r="AU1057" s="7">
        <v>0</v>
      </c>
      <c r="AV1057" s="7">
        <v>799626</v>
      </c>
      <c r="AW1057" s="7">
        <v>0</v>
      </c>
      <c r="AX1057" s="7">
        <v>0</v>
      </c>
      <c r="AY1057" s="7">
        <v>5820459</v>
      </c>
      <c r="AZ1057" s="7">
        <v>152464</v>
      </c>
      <c r="BA1057" s="7">
        <v>321718.62</v>
      </c>
      <c r="BB1057" s="7">
        <v>0</v>
      </c>
      <c r="BC1057" s="7">
        <v>0</v>
      </c>
      <c r="BD1057" s="7">
        <v>3459.34</v>
      </c>
      <c r="BE1057" s="7">
        <v>0</v>
      </c>
      <c r="BF1057" s="7">
        <v>0</v>
      </c>
      <c r="BG1057" s="7">
        <v>325497.43378414441</v>
      </c>
      <c r="BH1057" s="7">
        <v>3630</v>
      </c>
      <c r="BI1057" s="7">
        <v>325342</v>
      </c>
      <c r="BJ1057" s="7">
        <v>4477763.5558333332</v>
      </c>
      <c r="BK1057" s="7">
        <v>3028650.7033333331</v>
      </c>
      <c r="BL1057" s="7">
        <v>1293438.1133333333</v>
      </c>
      <c r="BM1057" s="7">
        <v>3209575.1833333336</v>
      </c>
      <c r="BN1057" s="130">
        <v>1.0669999999999999</v>
      </c>
      <c r="BO1057" s="131">
        <v>1.4397619999999999E-4</v>
      </c>
      <c r="BP1057" s="161">
        <v>3648.8896135937784</v>
      </c>
      <c r="BQ1057" s="162">
        <v>6442383</v>
      </c>
      <c r="BR1057" s="161">
        <v>184526</v>
      </c>
      <c r="BS1057" s="163">
        <v>0</v>
      </c>
      <c r="BT1057" s="163">
        <v>873063.8599999994</v>
      </c>
      <c r="BU1057" s="161">
        <v>8720683.1600000001</v>
      </c>
      <c r="BV1057" s="161">
        <v>634610.54</v>
      </c>
      <c r="BW1057" s="165">
        <v>4338320.1999999993</v>
      </c>
      <c r="BX1057" s="161">
        <v>184526</v>
      </c>
    </row>
    <row r="1058" spans="1:76" ht="14.45" x14ac:dyDescent="0.3">
      <c r="A1058" s="164" t="s">
        <v>31</v>
      </c>
      <c r="B1058" s="6" t="s">
        <v>97</v>
      </c>
      <c r="C1058" s="6" t="s">
        <v>95</v>
      </c>
      <c r="D1058" s="6" t="s">
        <v>90</v>
      </c>
      <c r="E1058" s="6" t="s">
        <v>36</v>
      </c>
      <c r="F1058" s="24" t="str">
        <f>+Tabela1[[#This Row],[WK]]&amp;Tabela1[[#This Row],[PK]]&amp;Tabela1[[#This Row],[GK]]</f>
        <v>141310</v>
      </c>
      <c r="G1058" s="6" t="s">
        <v>1026</v>
      </c>
      <c r="H1058" s="7">
        <v>146395496.08999902</v>
      </c>
      <c r="I1058" s="8">
        <v>1.371</v>
      </c>
      <c r="J1058" s="7">
        <v>200708225.13999999</v>
      </c>
      <c r="K1058" s="8">
        <v>7.0000000000000007E-2</v>
      </c>
      <c r="L1058" s="7">
        <v>14049575.7598</v>
      </c>
      <c r="M1058" s="7">
        <v>8487175.7598000001</v>
      </c>
      <c r="N1058" s="9">
        <v>1.5258118365813318</v>
      </c>
      <c r="O1058" s="7">
        <v>7844017</v>
      </c>
      <c r="P1058" s="8">
        <v>1.2949999999999999</v>
      </c>
      <c r="Q1058" s="7">
        <v>10158002</v>
      </c>
      <c r="R1058" s="8">
        <v>1.6E-2</v>
      </c>
      <c r="S1058" s="7">
        <v>162528.03200000001</v>
      </c>
      <c r="T1058" s="7">
        <v>-8801.9679999999935</v>
      </c>
      <c r="U1058" s="9">
        <v>-5.1374353586645619E-2</v>
      </c>
      <c r="V1058" s="7">
        <v>8478373.7917999998</v>
      </c>
      <c r="W1058" s="9">
        <v>1.4786838221890461</v>
      </c>
      <c r="X1058" s="7">
        <v>14452827.677720768</v>
      </c>
      <c r="Y1058" s="7">
        <v>1096751</v>
      </c>
      <c r="Z1058" s="7">
        <v>196437.38999999998</v>
      </c>
      <c r="AA1058" s="7">
        <v>826537.28772076825</v>
      </c>
      <c r="AB1058" s="7">
        <v>8688955</v>
      </c>
      <c r="AC1058" s="7">
        <v>3644147</v>
      </c>
      <c r="AD1058" s="7">
        <v>5974453.8859207686</v>
      </c>
      <c r="AE1058" s="7">
        <v>0</v>
      </c>
      <c r="AF1058" s="7">
        <v>14049575.7598</v>
      </c>
      <c r="AG1058" s="7">
        <v>162528.03200000001</v>
      </c>
      <c r="AH1058" s="7">
        <v>5974453.8859207686</v>
      </c>
      <c r="AI1058" s="7">
        <v>4644243</v>
      </c>
      <c r="AJ1058" s="7">
        <v>144627</v>
      </c>
      <c r="AK1058" s="7">
        <v>3973187</v>
      </c>
      <c r="AL1058" s="7">
        <v>0</v>
      </c>
      <c r="AM1058" s="7">
        <v>759876</v>
      </c>
      <c r="AN1058" s="7">
        <v>0</v>
      </c>
      <c r="AO1058" s="7">
        <v>0</v>
      </c>
      <c r="AP1058" s="7">
        <v>7687214</v>
      </c>
      <c r="AQ1058" s="7">
        <v>437611</v>
      </c>
      <c r="AR1058" s="7">
        <v>5562400</v>
      </c>
      <c r="AS1058" s="7">
        <v>171330</v>
      </c>
      <c r="AT1058" s="7">
        <v>4360866</v>
      </c>
      <c r="AU1058" s="7">
        <v>0</v>
      </c>
      <c r="AV1058" s="7">
        <v>684867</v>
      </c>
      <c r="AW1058" s="7">
        <v>0</v>
      </c>
      <c r="AX1058" s="7">
        <v>0</v>
      </c>
      <c r="AY1058" s="7">
        <v>8748977</v>
      </c>
      <c r="AZ1058" s="7">
        <v>176794</v>
      </c>
      <c r="BA1058" s="7">
        <v>196437.38999999998</v>
      </c>
      <c r="BB1058" s="7">
        <v>0</v>
      </c>
      <c r="BC1058" s="7">
        <v>0</v>
      </c>
      <c r="BD1058" s="7">
        <v>810.9</v>
      </c>
      <c r="BE1058" s="7">
        <v>2602.66</v>
      </c>
      <c r="BF1058" s="7">
        <v>0</v>
      </c>
      <c r="BG1058" s="7">
        <v>457579.28772076819</v>
      </c>
      <c r="BH1058" s="7">
        <v>5103</v>
      </c>
      <c r="BI1058" s="7">
        <v>368958</v>
      </c>
      <c r="BJ1058" s="7">
        <v>5078076.121666668</v>
      </c>
      <c r="BK1058" s="7">
        <v>4114050.0566666676</v>
      </c>
      <c r="BL1058" s="7">
        <v>685438.07333333336</v>
      </c>
      <c r="BM1058" s="7">
        <v>2485228.1133333333</v>
      </c>
      <c r="BN1058" s="130">
        <v>0.93500000000000005</v>
      </c>
      <c r="BO1058" s="131">
        <v>1.833738E-4</v>
      </c>
      <c r="BP1058" s="161">
        <v>4647.4067055506175</v>
      </c>
      <c r="BQ1058" s="162">
        <v>8688955</v>
      </c>
      <c r="BR1058" s="161">
        <v>281457</v>
      </c>
      <c r="BS1058" s="163">
        <v>0</v>
      </c>
      <c r="BT1058" s="163">
        <v>1300133.0899999999</v>
      </c>
      <c r="BU1058" s="161">
        <v>14049575.76</v>
      </c>
      <c r="BV1058" s="161">
        <v>162528.03</v>
      </c>
      <c r="BW1058" s="165">
        <v>7274586.9799999995</v>
      </c>
      <c r="BX1058" s="161">
        <v>281457</v>
      </c>
    </row>
    <row r="1059" spans="1:76" ht="14.45" x14ac:dyDescent="0.3">
      <c r="A1059" s="164" t="s">
        <v>31</v>
      </c>
      <c r="B1059" s="6" t="s">
        <v>97</v>
      </c>
      <c r="C1059" s="6" t="s">
        <v>97</v>
      </c>
      <c r="D1059" s="6" t="s">
        <v>33</v>
      </c>
      <c r="E1059" s="6" t="s">
        <v>34</v>
      </c>
      <c r="F1059" s="24" t="str">
        <f>+Tabela1[[#This Row],[WK]]&amp;Tabela1[[#This Row],[PK]]&amp;Tabela1[[#This Row],[GK]]</f>
        <v>141401</v>
      </c>
      <c r="G1059" s="6" t="s">
        <v>1027</v>
      </c>
      <c r="H1059" s="7">
        <v>1273280713.9420159</v>
      </c>
      <c r="I1059" s="8">
        <v>1.371</v>
      </c>
      <c r="J1059" s="7">
        <v>1745667858.8099999</v>
      </c>
      <c r="K1059" s="8">
        <v>7.0000000000000007E-2</v>
      </c>
      <c r="L1059" s="7">
        <v>122196750.11670001</v>
      </c>
      <c r="M1059" s="7">
        <v>63377303.116700009</v>
      </c>
      <c r="N1059" s="9">
        <v>1.0774889317932554</v>
      </c>
      <c r="O1059" s="7">
        <v>1144927030</v>
      </c>
      <c r="P1059" s="8">
        <v>1.2949999999999999</v>
      </c>
      <c r="Q1059" s="7">
        <v>1482680504</v>
      </c>
      <c r="R1059" s="8">
        <v>1.6E-2</v>
      </c>
      <c r="S1059" s="7">
        <v>23722888.063999999</v>
      </c>
      <c r="T1059" s="7">
        <v>12548756.063999999</v>
      </c>
      <c r="U1059" s="9">
        <v>1.1230184200437223</v>
      </c>
      <c r="V1059" s="7">
        <v>75926059.180700004</v>
      </c>
      <c r="W1059" s="9">
        <v>1.0847574915507607</v>
      </c>
      <c r="X1059" s="7">
        <v>62996519.052203238</v>
      </c>
      <c r="Y1059" s="7">
        <v>0</v>
      </c>
      <c r="Z1059" s="7">
        <v>95679.485000000001</v>
      </c>
      <c r="AA1059" s="7">
        <v>3997161.5672032391</v>
      </c>
      <c r="AB1059" s="7">
        <v>58903678</v>
      </c>
      <c r="AC1059" s="7">
        <v>0</v>
      </c>
      <c r="AD1059" s="7">
        <v>0</v>
      </c>
      <c r="AE1059" s="7">
        <v>-430244.46435332124</v>
      </c>
      <c r="AF1059" s="7">
        <v>121766505.65234669</v>
      </c>
      <c r="AG1059" s="7">
        <v>23722888.063999999</v>
      </c>
      <c r="AH1059" s="7">
        <v>0</v>
      </c>
      <c r="AI1059" s="7">
        <v>49110419</v>
      </c>
      <c r="AJ1059" s="7">
        <v>9587133</v>
      </c>
      <c r="AK1059" s="7">
        <v>0</v>
      </c>
      <c r="AL1059" s="7">
        <v>0</v>
      </c>
      <c r="AM1059" s="7">
        <v>1235669</v>
      </c>
      <c r="AN1059" s="7">
        <v>0</v>
      </c>
      <c r="AO1059" s="7">
        <v>0</v>
      </c>
      <c r="AP1059" s="7">
        <v>46130504</v>
      </c>
      <c r="AQ1059" s="7">
        <v>3552606</v>
      </c>
      <c r="AR1059" s="7">
        <v>58819447</v>
      </c>
      <c r="AS1059" s="7">
        <v>11174132</v>
      </c>
      <c r="AT1059" s="7">
        <v>0</v>
      </c>
      <c r="AU1059" s="7">
        <v>0</v>
      </c>
      <c r="AV1059" s="7">
        <v>1309060</v>
      </c>
      <c r="AW1059" s="7">
        <v>0</v>
      </c>
      <c r="AX1059" s="7">
        <v>0</v>
      </c>
      <c r="AY1059" s="7">
        <v>52686288</v>
      </c>
      <c r="AZ1059" s="7">
        <v>1467874</v>
      </c>
      <c r="BA1059" s="7">
        <v>95679.485000000001</v>
      </c>
      <c r="BB1059" s="7">
        <v>0</v>
      </c>
      <c r="BC1059" s="7">
        <v>111.62</v>
      </c>
      <c r="BD1059" s="7">
        <v>618.65</v>
      </c>
      <c r="BE1059" s="7">
        <v>76.19</v>
      </c>
      <c r="BF1059" s="7">
        <v>0</v>
      </c>
      <c r="BG1059" s="7">
        <v>2559861.5672032391</v>
      </c>
      <c r="BH1059" s="7">
        <v>28548</v>
      </c>
      <c r="BI1059" s="7">
        <v>1437300</v>
      </c>
      <c r="BJ1059" s="7">
        <v>19781616.891666669</v>
      </c>
      <c r="BK1059" s="7">
        <v>13852791.830000002</v>
      </c>
      <c r="BL1059" s="7">
        <v>9984699.4033333343</v>
      </c>
      <c r="BM1059" s="7">
        <v>3745901.4400000013</v>
      </c>
      <c r="BN1059" s="130">
        <v>1.2809999999999999</v>
      </c>
      <c r="BO1059" s="131">
        <v>1.3113555999999999E-3</v>
      </c>
      <c r="BP1059" s="161">
        <v>33231.209110475393</v>
      </c>
      <c r="BQ1059" s="162">
        <v>58903678</v>
      </c>
      <c r="BR1059" s="161">
        <v>1722177</v>
      </c>
      <c r="BS1059" s="163">
        <v>3048938.3563466817</v>
      </c>
      <c r="BT1059" s="163">
        <v>0</v>
      </c>
      <c r="BU1059" s="161">
        <v>118717567.3</v>
      </c>
      <c r="BV1059" s="161">
        <v>23722888.059999999</v>
      </c>
      <c r="BW1059" s="165">
        <v>0</v>
      </c>
      <c r="BX1059" s="161">
        <v>1722177</v>
      </c>
    </row>
    <row r="1060" spans="1:76" ht="14.45" x14ac:dyDescent="0.3">
      <c r="A1060" s="164" t="s">
        <v>31</v>
      </c>
      <c r="B1060" s="6" t="s">
        <v>97</v>
      </c>
      <c r="C1060" s="6" t="s">
        <v>97</v>
      </c>
      <c r="D1060" s="6" t="s">
        <v>32</v>
      </c>
      <c r="E1060" s="6" t="s">
        <v>36</v>
      </c>
      <c r="F1060" s="24" t="str">
        <f>+Tabela1[[#This Row],[WK]]&amp;Tabela1[[#This Row],[PK]]&amp;Tabela1[[#This Row],[GK]]</f>
        <v>141402</v>
      </c>
      <c r="G1060" s="6" t="s">
        <v>1028</v>
      </c>
      <c r="H1060" s="7">
        <v>486108679.90899956</v>
      </c>
      <c r="I1060" s="8">
        <v>1.371</v>
      </c>
      <c r="J1060" s="7">
        <v>666455000.14999998</v>
      </c>
      <c r="K1060" s="8">
        <v>7.0000000000000007E-2</v>
      </c>
      <c r="L1060" s="7">
        <v>46651850.010500006</v>
      </c>
      <c r="M1060" s="7">
        <v>20082421.010500006</v>
      </c>
      <c r="N1060" s="9">
        <v>0.75584691754196176</v>
      </c>
      <c r="O1060" s="7">
        <v>626090455</v>
      </c>
      <c r="P1060" s="8">
        <v>1.2949999999999999</v>
      </c>
      <c r="Q1060" s="7">
        <v>810787139</v>
      </c>
      <c r="R1060" s="8">
        <v>1.6E-2</v>
      </c>
      <c r="S1060" s="7">
        <v>12972594.223999999</v>
      </c>
      <c r="T1060" s="7">
        <v>1522501.2239999995</v>
      </c>
      <c r="U1060" s="9">
        <v>0.13296845920814787</v>
      </c>
      <c r="V1060" s="7">
        <v>21604922.234500006</v>
      </c>
      <c r="W1060" s="9">
        <v>0.56825864971421802</v>
      </c>
      <c r="X1060" s="7">
        <v>32741882.463416442</v>
      </c>
      <c r="Y1060" s="7">
        <v>0</v>
      </c>
      <c r="Z1060" s="7">
        <v>4396109.0699999994</v>
      </c>
      <c r="AA1060" s="7">
        <v>2276906.3934164448</v>
      </c>
      <c r="AB1060" s="7">
        <v>26068867</v>
      </c>
      <c r="AC1060" s="7">
        <v>0</v>
      </c>
      <c r="AD1060" s="7">
        <v>11136960.228916436</v>
      </c>
      <c r="AE1060" s="7">
        <v>-9065415.1789567228</v>
      </c>
      <c r="AF1060" s="7">
        <v>46651850.010500006</v>
      </c>
      <c r="AG1060" s="7">
        <v>12972594.223999999</v>
      </c>
      <c r="AH1060" s="7">
        <v>2071545.0499597136</v>
      </c>
      <c r="AI1060" s="7">
        <v>22183748</v>
      </c>
      <c r="AJ1060" s="7">
        <v>13602379</v>
      </c>
      <c r="AK1060" s="7">
        <v>0</v>
      </c>
      <c r="AL1060" s="7">
        <v>0</v>
      </c>
      <c r="AM1060" s="7">
        <v>412311</v>
      </c>
      <c r="AN1060" s="7">
        <v>0</v>
      </c>
      <c r="AO1060" s="7">
        <v>-2674552</v>
      </c>
      <c r="AP1060" s="7">
        <v>18694036</v>
      </c>
      <c r="AQ1060" s="7">
        <v>1503790</v>
      </c>
      <c r="AR1060" s="7">
        <v>26569429</v>
      </c>
      <c r="AS1060" s="7">
        <v>11450093</v>
      </c>
      <c r="AT1060" s="7">
        <v>0</v>
      </c>
      <c r="AU1060" s="7">
        <v>0</v>
      </c>
      <c r="AV1060" s="7">
        <v>1125530</v>
      </c>
      <c r="AW1060" s="7">
        <v>0</v>
      </c>
      <c r="AX1060" s="7">
        <v>-2194021</v>
      </c>
      <c r="AY1060" s="7">
        <v>22597700</v>
      </c>
      <c r="AZ1060" s="7">
        <v>669869</v>
      </c>
      <c r="BA1060" s="7">
        <v>4396109.0699999994</v>
      </c>
      <c r="BB1060" s="7">
        <v>5926.92</v>
      </c>
      <c r="BC1060" s="7">
        <v>367.83</v>
      </c>
      <c r="BD1060" s="7">
        <v>6527.69</v>
      </c>
      <c r="BE1060" s="7">
        <v>6.8</v>
      </c>
      <c r="BF1060" s="7">
        <v>0</v>
      </c>
      <c r="BG1060" s="7">
        <v>991018.39341644465</v>
      </c>
      <c r="BH1060" s="7">
        <v>11052</v>
      </c>
      <c r="BI1060" s="7">
        <v>1285888</v>
      </c>
      <c r="BJ1060" s="7">
        <v>17697788.780000001</v>
      </c>
      <c r="BK1060" s="7">
        <v>16320993.093333334</v>
      </c>
      <c r="BL1060" s="7">
        <v>54465.859999999993</v>
      </c>
      <c r="BM1060" s="7">
        <v>5398251.0266666673</v>
      </c>
      <c r="BN1060" s="130">
        <v>1.47</v>
      </c>
      <c r="BO1060" s="131">
        <v>5.032735E-4</v>
      </c>
      <c r="BP1060" s="161">
        <v>12753.604580334491</v>
      </c>
      <c r="BQ1060" s="162">
        <v>26068867</v>
      </c>
      <c r="BR1060" s="161">
        <v>366524</v>
      </c>
      <c r="BS1060" s="163">
        <v>0</v>
      </c>
      <c r="BT1060" s="163">
        <v>1889134.7155402824</v>
      </c>
      <c r="BU1060" s="161">
        <v>46651850.009999998</v>
      </c>
      <c r="BV1060" s="161">
        <v>12972594.220000001</v>
      </c>
      <c r="BW1060" s="165">
        <v>3960679.7655402822</v>
      </c>
      <c r="BX1060" s="161">
        <v>366524</v>
      </c>
    </row>
    <row r="1061" spans="1:76" ht="14.45" x14ac:dyDescent="0.3">
      <c r="A1061" s="164" t="s">
        <v>31</v>
      </c>
      <c r="B1061" s="6" t="s">
        <v>97</v>
      </c>
      <c r="C1061" s="6" t="s">
        <v>97</v>
      </c>
      <c r="D1061" s="6" t="s">
        <v>37</v>
      </c>
      <c r="E1061" s="6" t="s">
        <v>36</v>
      </c>
      <c r="F1061" s="24" t="str">
        <f>+Tabela1[[#This Row],[WK]]&amp;Tabela1[[#This Row],[PK]]&amp;Tabela1[[#This Row],[GK]]</f>
        <v>141403</v>
      </c>
      <c r="G1061" s="6" t="s">
        <v>1029</v>
      </c>
      <c r="H1061" s="7">
        <v>205418343.65479994</v>
      </c>
      <c r="I1061" s="8">
        <v>1.371</v>
      </c>
      <c r="J1061" s="7">
        <v>281628549.14999998</v>
      </c>
      <c r="K1061" s="8">
        <v>7.0000000000000007E-2</v>
      </c>
      <c r="L1061" s="7">
        <v>19713998.440499999</v>
      </c>
      <c r="M1061" s="7">
        <v>10797969.440499999</v>
      </c>
      <c r="N1061" s="9">
        <v>1.2110738357288877</v>
      </c>
      <c r="O1061" s="7">
        <v>21624293</v>
      </c>
      <c r="P1061" s="8">
        <v>1.2949999999999999</v>
      </c>
      <c r="Q1061" s="7">
        <v>28003459</v>
      </c>
      <c r="R1061" s="8">
        <v>1.6E-2</v>
      </c>
      <c r="S1061" s="7">
        <v>448055.34399999998</v>
      </c>
      <c r="T1061" s="7">
        <v>216708.34399999998</v>
      </c>
      <c r="U1061" s="9">
        <v>0.93672424539760613</v>
      </c>
      <c r="V1061" s="7">
        <v>11014677.784499999</v>
      </c>
      <c r="W1061" s="9">
        <v>1.2041352388378919</v>
      </c>
      <c r="X1061" s="7">
        <v>16924936.77077096</v>
      </c>
      <c r="Y1061" s="7">
        <v>26483</v>
      </c>
      <c r="Z1061" s="7">
        <v>6205513.8150000004</v>
      </c>
      <c r="AA1061" s="7">
        <v>871930.95577095717</v>
      </c>
      <c r="AB1061" s="7">
        <v>9821009</v>
      </c>
      <c r="AC1061" s="7">
        <v>0</v>
      </c>
      <c r="AD1061" s="7">
        <v>5910258.9862709614</v>
      </c>
      <c r="AE1061" s="7">
        <v>0</v>
      </c>
      <c r="AF1061" s="7">
        <v>19713998.440499999</v>
      </c>
      <c r="AG1061" s="7">
        <v>448055.34399999998</v>
      </c>
      <c r="AH1061" s="7">
        <v>5910258.9862709614</v>
      </c>
      <c r="AI1061" s="7">
        <v>7444305</v>
      </c>
      <c r="AJ1061" s="7">
        <v>130036</v>
      </c>
      <c r="AK1061" s="7">
        <v>3248564</v>
      </c>
      <c r="AL1061" s="7">
        <v>0</v>
      </c>
      <c r="AM1061" s="7">
        <v>368267</v>
      </c>
      <c r="AN1061" s="7">
        <v>0</v>
      </c>
      <c r="AO1061" s="7">
        <v>0</v>
      </c>
      <c r="AP1061" s="7">
        <v>7733419</v>
      </c>
      <c r="AQ1061" s="7">
        <v>584807</v>
      </c>
      <c r="AR1061" s="7">
        <v>8916029</v>
      </c>
      <c r="AS1061" s="7">
        <v>231347</v>
      </c>
      <c r="AT1061" s="7">
        <v>3456896</v>
      </c>
      <c r="AU1061" s="7">
        <v>0</v>
      </c>
      <c r="AV1061" s="7">
        <v>779442</v>
      </c>
      <c r="AW1061" s="7">
        <v>0</v>
      </c>
      <c r="AX1061" s="7">
        <v>0</v>
      </c>
      <c r="AY1061" s="7">
        <v>8676525</v>
      </c>
      <c r="AZ1061" s="7">
        <v>246538</v>
      </c>
      <c r="BA1061" s="7">
        <v>6205513.8150000004</v>
      </c>
      <c r="BB1061" s="7">
        <v>9667.01</v>
      </c>
      <c r="BC1061" s="7">
        <v>334.55</v>
      </c>
      <c r="BD1061" s="7">
        <v>880.25</v>
      </c>
      <c r="BE1061" s="7">
        <v>567.61</v>
      </c>
      <c r="BF1061" s="7">
        <v>0</v>
      </c>
      <c r="BG1061" s="7">
        <v>501247.95577095717</v>
      </c>
      <c r="BH1061" s="7">
        <v>5590</v>
      </c>
      <c r="BI1061" s="7">
        <v>370683</v>
      </c>
      <c r="BJ1061" s="7">
        <v>5101701.3583333343</v>
      </c>
      <c r="BK1061" s="7">
        <v>3349596.2000000011</v>
      </c>
      <c r="BL1061" s="7">
        <v>702304.90666666662</v>
      </c>
      <c r="BM1061" s="7">
        <v>5603810.8200000003</v>
      </c>
      <c r="BN1061" s="130">
        <v>0.999</v>
      </c>
      <c r="BO1061" s="131">
        <v>2.2215599999999999E-4</v>
      </c>
      <c r="BP1061" s="161">
        <v>5629.9155074560431</v>
      </c>
      <c r="BQ1061" s="162">
        <v>9821009</v>
      </c>
      <c r="BR1061" s="161">
        <v>346383</v>
      </c>
      <c r="BS1061" s="163">
        <v>700773.57077095984</v>
      </c>
      <c r="BT1061" s="163">
        <v>0</v>
      </c>
      <c r="BU1061" s="161">
        <v>19713998.440000001</v>
      </c>
      <c r="BV1061" s="161">
        <v>448055.34</v>
      </c>
      <c r="BW1061" s="165">
        <v>5209485.42</v>
      </c>
      <c r="BX1061" s="161">
        <v>346383</v>
      </c>
    </row>
    <row r="1062" spans="1:76" ht="14.45" x14ac:dyDescent="0.3">
      <c r="A1062" s="164" t="s">
        <v>31</v>
      </c>
      <c r="B1062" s="6" t="s">
        <v>97</v>
      </c>
      <c r="C1062" s="6" t="s">
        <v>97</v>
      </c>
      <c r="D1062" s="6" t="s">
        <v>39</v>
      </c>
      <c r="E1062" s="6" t="s">
        <v>40</v>
      </c>
      <c r="F1062" s="24" t="str">
        <f>+Tabela1[[#This Row],[WK]]&amp;Tabela1[[#This Row],[PK]]&amp;Tabela1[[#This Row],[GK]]</f>
        <v>141404</v>
      </c>
      <c r="G1062" s="6" t="s">
        <v>1030</v>
      </c>
      <c r="H1062" s="7">
        <v>643441007.89220369</v>
      </c>
      <c r="I1062" s="8">
        <v>1.371</v>
      </c>
      <c r="J1062" s="7">
        <v>882157621.81999993</v>
      </c>
      <c r="K1062" s="8">
        <v>7.0000000000000007E-2</v>
      </c>
      <c r="L1062" s="7">
        <v>61751033.527400002</v>
      </c>
      <c r="M1062" s="7">
        <v>37155066.527400002</v>
      </c>
      <c r="N1062" s="9">
        <v>1.5106162131133125</v>
      </c>
      <c r="O1062" s="7">
        <v>21034790</v>
      </c>
      <c r="P1062" s="8">
        <v>1.2949999999999999</v>
      </c>
      <c r="Q1062" s="7">
        <v>27240053</v>
      </c>
      <c r="R1062" s="8">
        <v>1.6E-2</v>
      </c>
      <c r="S1062" s="7">
        <v>435840.848</v>
      </c>
      <c r="T1062" s="7">
        <v>23818.847999999998</v>
      </c>
      <c r="U1062" s="9">
        <v>5.7809650940969168E-2</v>
      </c>
      <c r="V1062" s="7">
        <v>37178885.375399999</v>
      </c>
      <c r="W1062" s="9">
        <v>1.486680331449282</v>
      </c>
      <c r="X1062" s="7">
        <v>56138759.949610665</v>
      </c>
      <c r="Y1062" s="7">
        <v>11676490</v>
      </c>
      <c r="Z1062" s="7">
        <v>409857.50999999995</v>
      </c>
      <c r="AA1062" s="7">
        <v>3083427.439610661</v>
      </c>
      <c r="AB1062" s="7">
        <v>40968985</v>
      </c>
      <c r="AC1062" s="7">
        <v>0</v>
      </c>
      <c r="AD1062" s="7">
        <v>18959874.574210662</v>
      </c>
      <c r="AE1062" s="7">
        <v>0</v>
      </c>
      <c r="AF1062" s="7">
        <v>61751033.527400002</v>
      </c>
      <c r="AG1062" s="7">
        <v>435840.848</v>
      </c>
      <c r="AH1062" s="7">
        <v>18959874.574210662</v>
      </c>
      <c r="AI1062" s="7">
        <v>20536036</v>
      </c>
      <c r="AJ1062" s="7">
        <v>293043</v>
      </c>
      <c r="AK1062" s="7">
        <v>10337970</v>
      </c>
      <c r="AL1062" s="7">
        <v>1739</v>
      </c>
      <c r="AM1062" s="7">
        <v>920469</v>
      </c>
      <c r="AN1062" s="7">
        <v>0</v>
      </c>
      <c r="AO1062" s="7">
        <v>0</v>
      </c>
      <c r="AP1062" s="7">
        <v>35252495</v>
      </c>
      <c r="AQ1062" s="7">
        <v>2581905</v>
      </c>
      <c r="AR1062" s="7">
        <v>24595967</v>
      </c>
      <c r="AS1062" s="7">
        <v>412022</v>
      </c>
      <c r="AT1062" s="7">
        <v>11959731</v>
      </c>
      <c r="AU1062" s="7">
        <v>21944</v>
      </c>
      <c r="AV1062" s="7">
        <v>1240270</v>
      </c>
      <c r="AW1062" s="7">
        <v>0</v>
      </c>
      <c r="AX1062" s="7">
        <v>0</v>
      </c>
      <c r="AY1062" s="7">
        <v>36251922</v>
      </c>
      <c r="AZ1062" s="7">
        <v>1093201</v>
      </c>
      <c r="BA1062" s="7">
        <v>409857.50999999995</v>
      </c>
      <c r="BB1062" s="7">
        <v>0</v>
      </c>
      <c r="BC1062" s="7">
        <v>0</v>
      </c>
      <c r="BD1062" s="7">
        <v>4407.07</v>
      </c>
      <c r="BE1062" s="7">
        <v>0</v>
      </c>
      <c r="BF1062" s="7">
        <v>0</v>
      </c>
      <c r="BG1062" s="7">
        <v>1726032.439610661</v>
      </c>
      <c r="BH1062" s="7">
        <v>19249</v>
      </c>
      <c r="BI1062" s="7">
        <v>1357395</v>
      </c>
      <c r="BJ1062" s="7">
        <v>18681977.596666671</v>
      </c>
      <c r="BK1062" s="7">
        <v>14443664.463333337</v>
      </c>
      <c r="BL1062" s="7">
        <v>3327613.5066666664</v>
      </c>
      <c r="BM1062" s="7">
        <v>10298025.519999998</v>
      </c>
      <c r="BN1062" s="130">
        <v>0.84599999999999997</v>
      </c>
      <c r="BO1062" s="131">
        <v>8.2923830000000004E-4</v>
      </c>
      <c r="BP1062" s="161">
        <v>21013.88224686321</v>
      </c>
      <c r="BQ1062" s="162">
        <v>40968985</v>
      </c>
      <c r="BR1062" s="161">
        <v>1028872</v>
      </c>
      <c r="BS1062" s="163">
        <v>0</v>
      </c>
      <c r="BT1062" s="163">
        <v>0</v>
      </c>
      <c r="BU1062" s="161">
        <v>61751033.530000001</v>
      </c>
      <c r="BV1062" s="161">
        <v>435840.85</v>
      </c>
      <c r="BW1062" s="165">
        <v>18959874.57</v>
      </c>
      <c r="BX1062" s="161">
        <v>1028872</v>
      </c>
    </row>
    <row r="1063" spans="1:76" ht="14.45" x14ac:dyDescent="0.3">
      <c r="A1063" s="164" t="s">
        <v>31</v>
      </c>
      <c r="B1063" s="6" t="s">
        <v>97</v>
      </c>
      <c r="C1063" s="6" t="s">
        <v>97</v>
      </c>
      <c r="D1063" s="6" t="s">
        <v>42</v>
      </c>
      <c r="E1063" s="6" t="s">
        <v>36</v>
      </c>
      <c r="F1063" s="24" t="str">
        <f>+Tabela1[[#This Row],[WK]]&amp;Tabela1[[#This Row],[PK]]&amp;Tabela1[[#This Row],[GK]]</f>
        <v>141405</v>
      </c>
      <c r="G1063" s="6" t="s">
        <v>1031</v>
      </c>
      <c r="H1063" s="7">
        <v>365833519.35679972</v>
      </c>
      <c r="I1063" s="8">
        <v>1.371</v>
      </c>
      <c r="J1063" s="7">
        <v>501557755.03999996</v>
      </c>
      <c r="K1063" s="8">
        <v>7.0000000000000007E-2</v>
      </c>
      <c r="L1063" s="7">
        <v>35109042.852800004</v>
      </c>
      <c r="M1063" s="7">
        <v>19056043.852800004</v>
      </c>
      <c r="N1063" s="9">
        <v>1.1870706434853702</v>
      </c>
      <c r="O1063" s="7">
        <v>37109264</v>
      </c>
      <c r="P1063" s="8">
        <v>1.2949999999999999</v>
      </c>
      <c r="Q1063" s="7">
        <v>48056497</v>
      </c>
      <c r="R1063" s="8">
        <v>1.6E-2</v>
      </c>
      <c r="S1063" s="7">
        <v>768903.95200000005</v>
      </c>
      <c r="T1063" s="7">
        <v>227977.95200000005</v>
      </c>
      <c r="U1063" s="9">
        <v>0.42145866902311968</v>
      </c>
      <c r="V1063" s="7">
        <v>19284021.804800004</v>
      </c>
      <c r="W1063" s="9">
        <v>1.1621133520128604</v>
      </c>
      <c r="X1063" s="7">
        <v>28463110.48798269</v>
      </c>
      <c r="Y1063" s="7">
        <v>0</v>
      </c>
      <c r="Z1063" s="7">
        <v>794257.35499999998</v>
      </c>
      <c r="AA1063" s="7">
        <v>1599111.1329826908</v>
      </c>
      <c r="AB1063" s="7">
        <v>26069742</v>
      </c>
      <c r="AC1063" s="7">
        <v>0</v>
      </c>
      <c r="AD1063" s="7">
        <v>9179088.6831826866</v>
      </c>
      <c r="AE1063" s="7">
        <v>0</v>
      </c>
      <c r="AF1063" s="7">
        <v>35109042.852800004</v>
      </c>
      <c r="AG1063" s="7">
        <v>768903.95200000005</v>
      </c>
      <c r="AH1063" s="7">
        <v>9179088.6831826866</v>
      </c>
      <c r="AI1063" s="7">
        <v>13403212</v>
      </c>
      <c r="AJ1063" s="7">
        <v>463740</v>
      </c>
      <c r="AK1063" s="7">
        <v>1079967</v>
      </c>
      <c r="AL1063" s="7">
        <v>0</v>
      </c>
      <c r="AM1063" s="7">
        <v>874566</v>
      </c>
      <c r="AN1063" s="7">
        <v>0</v>
      </c>
      <c r="AO1063" s="7">
        <v>0</v>
      </c>
      <c r="AP1063" s="7">
        <v>22478812</v>
      </c>
      <c r="AQ1063" s="7">
        <v>998549</v>
      </c>
      <c r="AR1063" s="7">
        <v>16052999</v>
      </c>
      <c r="AS1063" s="7">
        <v>540926</v>
      </c>
      <c r="AT1063" s="7">
        <v>1220363</v>
      </c>
      <c r="AU1063" s="7">
        <v>0</v>
      </c>
      <c r="AV1063" s="7">
        <v>1102794</v>
      </c>
      <c r="AW1063" s="7">
        <v>0</v>
      </c>
      <c r="AX1063" s="7">
        <v>0</v>
      </c>
      <c r="AY1063" s="7">
        <v>24009739</v>
      </c>
      <c r="AZ1063" s="7">
        <v>423332</v>
      </c>
      <c r="BA1063" s="7">
        <v>794257.35499999998</v>
      </c>
      <c r="BB1063" s="7">
        <v>0</v>
      </c>
      <c r="BC1063" s="7">
        <v>43.73</v>
      </c>
      <c r="BD1063" s="7">
        <v>8387.6299999999992</v>
      </c>
      <c r="BE1063" s="7">
        <v>14.01</v>
      </c>
      <c r="BF1063" s="7">
        <v>0</v>
      </c>
      <c r="BG1063" s="7">
        <v>830601.13298269094</v>
      </c>
      <c r="BH1063" s="7">
        <v>9263</v>
      </c>
      <c r="BI1063" s="7">
        <v>768510</v>
      </c>
      <c r="BJ1063" s="7">
        <v>10577055.225833334</v>
      </c>
      <c r="BK1063" s="7">
        <v>1846429.5066666678</v>
      </c>
      <c r="BL1063" s="7">
        <v>17032002.09</v>
      </c>
      <c r="BM1063" s="7">
        <v>858498.69666666538</v>
      </c>
      <c r="BN1063" s="130">
        <v>1.1040000000000001</v>
      </c>
      <c r="BO1063" s="131">
        <v>3.9528330000000001E-4</v>
      </c>
      <c r="BP1063" s="161">
        <v>10017.187499671212</v>
      </c>
      <c r="BQ1063" s="162">
        <v>26069742</v>
      </c>
      <c r="BR1063" s="161">
        <v>632095</v>
      </c>
      <c r="BS1063" s="163">
        <v>0</v>
      </c>
      <c r="BT1063" s="163">
        <v>1425212.5120173097</v>
      </c>
      <c r="BU1063" s="161">
        <v>35109042.850000001</v>
      </c>
      <c r="BV1063" s="161">
        <v>768903.95</v>
      </c>
      <c r="BW1063" s="165">
        <v>10604301.192017309</v>
      </c>
      <c r="BX1063" s="161">
        <v>632095</v>
      </c>
    </row>
    <row r="1064" spans="1:76" ht="14.45" x14ac:dyDescent="0.3">
      <c r="A1064" s="164" t="s">
        <v>31</v>
      </c>
      <c r="B1064" s="6" t="s">
        <v>97</v>
      </c>
      <c r="C1064" s="6" t="s">
        <v>97</v>
      </c>
      <c r="D1064" s="6" t="s">
        <v>44</v>
      </c>
      <c r="E1064" s="6" t="s">
        <v>40</v>
      </c>
      <c r="F1064" s="24" t="str">
        <f>+Tabela1[[#This Row],[WK]]&amp;Tabela1[[#This Row],[PK]]&amp;Tabela1[[#This Row],[GK]]</f>
        <v>141406</v>
      </c>
      <c r="G1064" s="6" t="s">
        <v>1032</v>
      </c>
      <c r="H1064" s="7">
        <v>196169784.35339928</v>
      </c>
      <c r="I1064" s="8">
        <v>1.371</v>
      </c>
      <c r="J1064" s="7">
        <v>268948774.35000002</v>
      </c>
      <c r="K1064" s="8">
        <v>7.0000000000000007E-2</v>
      </c>
      <c r="L1064" s="7">
        <v>18826414.204500005</v>
      </c>
      <c r="M1064" s="7">
        <v>10771650.204500005</v>
      </c>
      <c r="N1064" s="9">
        <v>1.3373017762531596</v>
      </c>
      <c r="O1064" s="7">
        <v>32808834</v>
      </c>
      <c r="P1064" s="8">
        <v>1.2949999999999999</v>
      </c>
      <c r="Q1064" s="7">
        <v>42487440</v>
      </c>
      <c r="R1064" s="8">
        <v>1.6E-2</v>
      </c>
      <c r="S1064" s="7">
        <v>679799.04</v>
      </c>
      <c r="T1064" s="7">
        <v>-1474137.96</v>
      </c>
      <c r="U1064" s="9">
        <v>-0.68439232902355085</v>
      </c>
      <c r="V1064" s="7">
        <v>9297512.2445000038</v>
      </c>
      <c r="W1064" s="9">
        <v>0.91074390801532967</v>
      </c>
      <c r="X1064" s="7">
        <v>12314888.715148367</v>
      </c>
      <c r="Y1064" s="7">
        <v>0</v>
      </c>
      <c r="Z1064" s="7">
        <v>359638.28499999997</v>
      </c>
      <c r="AA1064" s="7">
        <v>1147973.4301483666</v>
      </c>
      <c r="AB1064" s="7">
        <v>10123954</v>
      </c>
      <c r="AC1064" s="7">
        <v>683323</v>
      </c>
      <c r="AD1064" s="7">
        <v>3017376.4706483623</v>
      </c>
      <c r="AE1064" s="7">
        <v>0</v>
      </c>
      <c r="AF1064" s="7">
        <v>18826414.204500005</v>
      </c>
      <c r="AG1064" s="7">
        <v>679799.04</v>
      </c>
      <c r="AH1064" s="7">
        <v>3017376.4706483623</v>
      </c>
      <c r="AI1064" s="7">
        <v>6725205</v>
      </c>
      <c r="AJ1064" s="7">
        <v>3390670</v>
      </c>
      <c r="AK1064" s="7">
        <v>867918</v>
      </c>
      <c r="AL1064" s="7">
        <v>49703</v>
      </c>
      <c r="AM1064" s="7">
        <v>445590</v>
      </c>
      <c r="AN1064" s="7">
        <v>0</v>
      </c>
      <c r="AO1064" s="7">
        <v>0</v>
      </c>
      <c r="AP1064" s="7">
        <v>8802474</v>
      </c>
      <c r="AQ1064" s="7">
        <v>604699</v>
      </c>
      <c r="AR1064" s="7">
        <v>8054764</v>
      </c>
      <c r="AS1064" s="7">
        <v>2153937</v>
      </c>
      <c r="AT1064" s="7">
        <v>991273</v>
      </c>
      <c r="AU1064" s="7">
        <v>67963</v>
      </c>
      <c r="AV1064" s="7">
        <v>895319</v>
      </c>
      <c r="AW1064" s="7">
        <v>0</v>
      </c>
      <c r="AX1064" s="7">
        <v>0</v>
      </c>
      <c r="AY1064" s="7">
        <v>9056885</v>
      </c>
      <c r="AZ1064" s="7">
        <v>253026</v>
      </c>
      <c r="BA1064" s="7">
        <v>359638.28499999997</v>
      </c>
      <c r="BB1064" s="7">
        <v>0</v>
      </c>
      <c r="BC1064" s="7">
        <v>486.58</v>
      </c>
      <c r="BD1064" s="7">
        <v>2237.6999999999998</v>
      </c>
      <c r="BE1064" s="7">
        <v>14.89</v>
      </c>
      <c r="BF1064" s="7">
        <v>0</v>
      </c>
      <c r="BG1064" s="7">
        <v>526265.43014836661</v>
      </c>
      <c r="BH1064" s="7">
        <v>5869</v>
      </c>
      <c r="BI1064" s="7">
        <v>621708</v>
      </c>
      <c r="BJ1064" s="7">
        <v>8556553.5283333324</v>
      </c>
      <c r="BK1064" s="7">
        <v>6667906.6733333338</v>
      </c>
      <c r="BL1064" s="7">
        <v>22966.666666666668</v>
      </c>
      <c r="BM1064" s="7">
        <v>7508654.086666666</v>
      </c>
      <c r="BN1064" s="130">
        <v>1.0229999999999999</v>
      </c>
      <c r="BO1064" s="131">
        <v>2.6038709999999998E-4</v>
      </c>
      <c r="BP1064" s="161">
        <v>6598.4170555664841</v>
      </c>
      <c r="BQ1064" s="162">
        <v>10123954</v>
      </c>
      <c r="BR1064" s="161">
        <v>168269</v>
      </c>
      <c r="BS1064" s="163">
        <v>0</v>
      </c>
      <c r="BT1064" s="163">
        <v>617846.28485163301</v>
      </c>
      <c r="BU1064" s="161">
        <v>18826414.199999999</v>
      </c>
      <c r="BV1064" s="161">
        <v>679799.04</v>
      </c>
      <c r="BW1064" s="165">
        <v>3635222.7548516332</v>
      </c>
      <c r="BX1064" s="161">
        <v>168269</v>
      </c>
    </row>
    <row r="1065" spans="1:76" ht="14.45" x14ac:dyDescent="0.3">
      <c r="A1065" s="164" t="s">
        <v>31</v>
      </c>
      <c r="B1065" s="6" t="s">
        <v>97</v>
      </c>
      <c r="C1065" s="6" t="s">
        <v>130</v>
      </c>
      <c r="D1065" s="6" t="s">
        <v>33</v>
      </c>
      <c r="E1065" s="6" t="s">
        <v>36</v>
      </c>
      <c r="F1065" s="24" t="str">
        <f>+Tabela1[[#This Row],[WK]]&amp;Tabela1[[#This Row],[PK]]&amp;Tabela1[[#This Row],[GK]]</f>
        <v>141501</v>
      </c>
      <c r="G1065" s="6" t="s">
        <v>1033</v>
      </c>
      <c r="H1065" s="7">
        <v>132569391.86899863</v>
      </c>
      <c r="I1065" s="8">
        <v>1.371</v>
      </c>
      <c r="J1065" s="7">
        <v>181752636.25</v>
      </c>
      <c r="K1065" s="8">
        <v>7.0000000000000007E-2</v>
      </c>
      <c r="L1065" s="7">
        <v>12722684.537500001</v>
      </c>
      <c r="M1065" s="7">
        <v>7800368.5375000015</v>
      </c>
      <c r="N1065" s="9">
        <v>1.5846947935687188</v>
      </c>
      <c r="O1065" s="7">
        <v>0</v>
      </c>
      <c r="P1065" s="8">
        <v>1.2949999999999999</v>
      </c>
      <c r="Q1065" s="7">
        <v>0</v>
      </c>
      <c r="R1065" s="8">
        <v>1.6E-2</v>
      </c>
      <c r="S1065" s="7">
        <v>0</v>
      </c>
      <c r="T1065" s="7">
        <v>-261493</v>
      </c>
      <c r="U1065" s="9">
        <v>-1</v>
      </c>
      <c r="V1065" s="7">
        <v>7538875.5375000015</v>
      </c>
      <c r="W1065" s="9">
        <v>1.4543119813056387</v>
      </c>
      <c r="X1065" s="7">
        <v>22937821.559334196</v>
      </c>
      <c r="Y1065" s="7">
        <v>9800358</v>
      </c>
      <c r="Z1065" s="7">
        <v>502204.185</v>
      </c>
      <c r="AA1065" s="7">
        <v>926704.37433419679</v>
      </c>
      <c r="AB1065" s="7">
        <v>11708555</v>
      </c>
      <c r="AC1065" s="7">
        <v>0</v>
      </c>
      <c r="AD1065" s="7">
        <v>15398946.021834195</v>
      </c>
      <c r="AE1065" s="7">
        <v>0</v>
      </c>
      <c r="AF1065" s="7">
        <v>12722684.537500001</v>
      </c>
      <c r="AG1065" s="7">
        <v>0</v>
      </c>
      <c r="AH1065" s="7">
        <v>15398946.021834195</v>
      </c>
      <c r="AI1065" s="7">
        <v>4109814</v>
      </c>
      <c r="AJ1065" s="7">
        <v>187447</v>
      </c>
      <c r="AK1065" s="7">
        <v>8165052</v>
      </c>
      <c r="AL1065" s="7">
        <v>0</v>
      </c>
      <c r="AM1065" s="7">
        <v>225601</v>
      </c>
      <c r="AN1065" s="7">
        <v>0</v>
      </c>
      <c r="AO1065" s="7">
        <v>0</v>
      </c>
      <c r="AP1065" s="7">
        <v>9449017</v>
      </c>
      <c r="AQ1065" s="7">
        <v>616634</v>
      </c>
      <c r="AR1065" s="7">
        <v>4922316</v>
      </c>
      <c r="AS1065" s="7">
        <v>261493</v>
      </c>
      <c r="AT1065" s="7">
        <v>9041858</v>
      </c>
      <c r="AU1065" s="7">
        <v>558961</v>
      </c>
      <c r="AV1065" s="7">
        <v>243323</v>
      </c>
      <c r="AW1065" s="7">
        <v>0</v>
      </c>
      <c r="AX1065" s="7">
        <v>0</v>
      </c>
      <c r="AY1065" s="7">
        <v>10522015</v>
      </c>
      <c r="AZ1065" s="7">
        <v>254648</v>
      </c>
      <c r="BA1065" s="7">
        <v>502204.185</v>
      </c>
      <c r="BB1065" s="7">
        <v>0</v>
      </c>
      <c r="BC1065" s="7">
        <v>0</v>
      </c>
      <c r="BD1065" s="7">
        <v>0</v>
      </c>
      <c r="BE1065" s="7">
        <v>10800.09</v>
      </c>
      <c r="BF1065" s="7">
        <v>0</v>
      </c>
      <c r="BG1065" s="7">
        <v>534694.37433419679</v>
      </c>
      <c r="BH1065" s="7">
        <v>5963</v>
      </c>
      <c r="BI1065" s="7">
        <v>392010</v>
      </c>
      <c r="BJ1065" s="7">
        <v>5395190.0225</v>
      </c>
      <c r="BK1065" s="7">
        <v>4814758.9766666666</v>
      </c>
      <c r="BL1065" s="7">
        <v>66851.849999999991</v>
      </c>
      <c r="BM1065" s="7">
        <v>2188020.4833333334</v>
      </c>
      <c r="BN1065" s="130">
        <v>0.60099999999999998</v>
      </c>
      <c r="BO1065" s="131">
        <v>2.3920779999999999E-4</v>
      </c>
      <c r="BP1065" s="161">
        <v>6062.1393388441738</v>
      </c>
      <c r="BQ1065" s="162">
        <v>11708555</v>
      </c>
      <c r="BR1065" s="161">
        <v>332489</v>
      </c>
      <c r="BS1065" s="163">
        <v>0</v>
      </c>
      <c r="BT1065" s="163">
        <v>0</v>
      </c>
      <c r="BU1065" s="161">
        <v>12722684.539999999</v>
      </c>
      <c r="BV1065" s="161">
        <v>0</v>
      </c>
      <c r="BW1065" s="165">
        <v>15398946.02</v>
      </c>
      <c r="BX1065" s="161">
        <v>332489</v>
      </c>
    </row>
    <row r="1066" spans="1:76" ht="14.45" x14ac:dyDescent="0.3">
      <c r="A1066" s="164" t="s">
        <v>31</v>
      </c>
      <c r="B1066" s="6" t="s">
        <v>97</v>
      </c>
      <c r="C1066" s="6" t="s">
        <v>130</v>
      </c>
      <c r="D1066" s="6" t="s">
        <v>32</v>
      </c>
      <c r="E1066" s="6" t="s">
        <v>36</v>
      </c>
      <c r="F1066" s="24" t="str">
        <f>+Tabela1[[#This Row],[WK]]&amp;Tabela1[[#This Row],[PK]]&amp;Tabela1[[#This Row],[GK]]</f>
        <v>141502</v>
      </c>
      <c r="G1066" s="6" t="s">
        <v>1034</v>
      </c>
      <c r="H1066" s="7">
        <v>35781933.721199974</v>
      </c>
      <c r="I1066" s="8">
        <v>1.371</v>
      </c>
      <c r="J1066" s="7">
        <v>49057031.130000003</v>
      </c>
      <c r="K1066" s="8">
        <v>7.0000000000000007E-2</v>
      </c>
      <c r="L1066" s="7">
        <v>3433992.1791000003</v>
      </c>
      <c r="M1066" s="7">
        <v>2001661.1791000003</v>
      </c>
      <c r="N1066" s="9">
        <v>1.3974850639272629</v>
      </c>
      <c r="O1066" s="7">
        <v>8145314</v>
      </c>
      <c r="P1066" s="8">
        <v>1.2949999999999999</v>
      </c>
      <c r="Q1066" s="7">
        <v>10548182</v>
      </c>
      <c r="R1066" s="8">
        <v>1.6E-2</v>
      </c>
      <c r="S1066" s="7">
        <v>168770.91200000001</v>
      </c>
      <c r="T1066" s="7">
        <v>99153.912000000011</v>
      </c>
      <c r="U1066" s="9">
        <v>1.4242772885933035</v>
      </c>
      <c r="V1066" s="7">
        <v>2100815.0911000003</v>
      </c>
      <c r="W1066" s="9">
        <v>1.3987269140476237</v>
      </c>
      <c r="X1066" s="7">
        <v>12102680.370000001</v>
      </c>
      <c r="Y1066" s="7">
        <v>6300714</v>
      </c>
      <c r="Z1066" s="7">
        <v>146080.37</v>
      </c>
      <c r="AA1066" s="7">
        <v>492066</v>
      </c>
      <c r="AB1066" s="7">
        <v>5163820</v>
      </c>
      <c r="AC1066" s="7">
        <v>0</v>
      </c>
      <c r="AD1066" s="7">
        <v>10001865.278900001</v>
      </c>
      <c r="AE1066" s="7">
        <v>0</v>
      </c>
      <c r="AF1066" s="7">
        <v>3433992.1791000003</v>
      </c>
      <c r="AG1066" s="7">
        <v>168770.91200000001</v>
      </c>
      <c r="AH1066" s="7">
        <v>10001865.278900001</v>
      </c>
      <c r="AI1066" s="7">
        <v>1195903</v>
      </c>
      <c r="AJ1066" s="7">
        <v>2931</v>
      </c>
      <c r="AK1066" s="7">
        <v>2933419</v>
      </c>
      <c r="AL1066" s="7">
        <v>0</v>
      </c>
      <c r="AM1066" s="7">
        <v>953474</v>
      </c>
      <c r="AN1066" s="7">
        <v>0</v>
      </c>
      <c r="AO1066" s="7">
        <v>0</v>
      </c>
      <c r="AP1066" s="7">
        <v>4466929</v>
      </c>
      <c r="AQ1066" s="7">
        <v>190958</v>
      </c>
      <c r="AR1066" s="7">
        <v>1432331</v>
      </c>
      <c r="AS1066" s="7">
        <v>69617</v>
      </c>
      <c r="AT1066" s="7">
        <v>3191838</v>
      </c>
      <c r="AU1066" s="7">
        <v>314576</v>
      </c>
      <c r="AV1066" s="7">
        <v>465848</v>
      </c>
      <c r="AW1066" s="7">
        <v>0</v>
      </c>
      <c r="AX1066" s="7">
        <v>0</v>
      </c>
      <c r="AY1066" s="7">
        <v>4183797</v>
      </c>
      <c r="AZ1066" s="7">
        <v>77854</v>
      </c>
      <c r="BA1066" s="7">
        <v>146080.37</v>
      </c>
      <c r="BB1066" s="7">
        <v>0</v>
      </c>
      <c r="BC1066" s="7">
        <v>145.31</v>
      </c>
      <c r="BD1066" s="7">
        <v>0</v>
      </c>
      <c r="BE1066" s="7">
        <v>2172.7800000000002</v>
      </c>
      <c r="BF1066" s="7">
        <v>0</v>
      </c>
      <c r="BG1066" s="7">
        <v>320594</v>
      </c>
      <c r="BH1066" s="7">
        <v>2217</v>
      </c>
      <c r="BI1066" s="7">
        <v>171472</v>
      </c>
      <c r="BJ1066" s="7">
        <v>2360053.6358333332</v>
      </c>
      <c r="BK1066" s="7">
        <v>1255454.4433333331</v>
      </c>
      <c r="BL1066" s="7">
        <v>1346537.7166666668</v>
      </c>
      <c r="BM1066" s="7">
        <v>1725321.3366666667</v>
      </c>
      <c r="BN1066" s="130">
        <v>0.45500000000000002</v>
      </c>
      <c r="BO1066" s="131">
        <v>1.129334E-4</v>
      </c>
      <c r="BP1066" s="161">
        <v>2771.25</v>
      </c>
      <c r="BQ1066" s="162">
        <v>5163820</v>
      </c>
      <c r="BR1066" s="161">
        <v>123076</v>
      </c>
      <c r="BS1066" s="163">
        <v>2562618.9300000011</v>
      </c>
      <c r="BT1066" s="163">
        <v>0</v>
      </c>
      <c r="BU1066" s="161">
        <v>3433992.18</v>
      </c>
      <c r="BV1066" s="161">
        <v>168770.91</v>
      </c>
      <c r="BW1066" s="165">
        <v>7439246.3499999996</v>
      </c>
      <c r="BX1066" s="161">
        <v>123076</v>
      </c>
    </row>
    <row r="1067" spans="1:76" ht="14.45" x14ac:dyDescent="0.3">
      <c r="A1067" s="164" t="s">
        <v>31</v>
      </c>
      <c r="B1067" s="6" t="s">
        <v>97</v>
      </c>
      <c r="C1067" s="6" t="s">
        <v>130</v>
      </c>
      <c r="D1067" s="6" t="s">
        <v>37</v>
      </c>
      <c r="E1067" s="6" t="s">
        <v>36</v>
      </c>
      <c r="F1067" s="24" t="str">
        <f>+Tabela1[[#This Row],[WK]]&amp;Tabela1[[#This Row],[PK]]&amp;Tabela1[[#This Row],[GK]]</f>
        <v>141503</v>
      </c>
      <c r="G1067" s="6" t="s">
        <v>1035</v>
      </c>
      <c r="H1067" s="7">
        <v>119386793.99819927</v>
      </c>
      <c r="I1067" s="8">
        <v>1.371</v>
      </c>
      <c r="J1067" s="7">
        <v>163679294.56999999</v>
      </c>
      <c r="K1067" s="8">
        <v>7.0000000000000007E-2</v>
      </c>
      <c r="L1067" s="7">
        <v>11457550.619900001</v>
      </c>
      <c r="M1067" s="7">
        <v>6133888.6199000012</v>
      </c>
      <c r="N1067" s="9">
        <v>1.1521934750741127</v>
      </c>
      <c r="O1067" s="7">
        <v>7589652</v>
      </c>
      <c r="P1067" s="8">
        <v>1.2949999999999999</v>
      </c>
      <c r="Q1067" s="7">
        <v>9828599</v>
      </c>
      <c r="R1067" s="8">
        <v>1.6E-2</v>
      </c>
      <c r="S1067" s="7">
        <v>157257.584</v>
      </c>
      <c r="T1067" s="7">
        <v>63353.584000000003</v>
      </c>
      <c r="U1067" s="9">
        <v>0.67466331572669969</v>
      </c>
      <c r="V1067" s="7">
        <v>6197242.2039000019</v>
      </c>
      <c r="W1067" s="9">
        <v>1.1439163277198656</v>
      </c>
      <c r="X1067" s="7">
        <v>10720988.120340925</v>
      </c>
      <c r="Y1067" s="7">
        <v>0</v>
      </c>
      <c r="Z1067" s="7">
        <v>0</v>
      </c>
      <c r="AA1067" s="7">
        <v>617617.12034092378</v>
      </c>
      <c r="AB1067" s="7">
        <v>8910959</v>
      </c>
      <c r="AC1067" s="7">
        <v>1192412</v>
      </c>
      <c r="AD1067" s="7">
        <v>4523745.9164409237</v>
      </c>
      <c r="AE1067" s="7">
        <v>0</v>
      </c>
      <c r="AF1067" s="7">
        <v>11457550.619900001</v>
      </c>
      <c r="AG1067" s="7">
        <v>157257.584</v>
      </c>
      <c r="AH1067" s="7">
        <v>4523745.9164409237</v>
      </c>
      <c r="AI1067" s="7">
        <v>4444912</v>
      </c>
      <c r="AJ1067" s="7">
        <v>46295</v>
      </c>
      <c r="AK1067" s="7">
        <v>1683431</v>
      </c>
      <c r="AL1067" s="7">
        <v>0</v>
      </c>
      <c r="AM1067" s="7">
        <v>333696</v>
      </c>
      <c r="AN1067" s="7">
        <v>0</v>
      </c>
      <c r="AO1067" s="7">
        <v>0</v>
      </c>
      <c r="AP1067" s="7">
        <v>7143365</v>
      </c>
      <c r="AQ1067" s="7">
        <v>489329</v>
      </c>
      <c r="AR1067" s="7">
        <v>5323662</v>
      </c>
      <c r="AS1067" s="7">
        <v>93904</v>
      </c>
      <c r="AT1067" s="7">
        <v>1932129</v>
      </c>
      <c r="AU1067" s="7">
        <v>0</v>
      </c>
      <c r="AV1067" s="7">
        <v>328713</v>
      </c>
      <c r="AW1067" s="7">
        <v>0</v>
      </c>
      <c r="AX1067" s="7">
        <v>0</v>
      </c>
      <c r="AY1067" s="7">
        <v>7885701</v>
      </c>
      <c r="AZ1067" s="7">
        <v>199501</v>
      </c>
      <c r="BA1067" s="7">
        <v>0</v>
      </c>
      <c r="BB1067" s="7">
        <v>0</v>
      </c>
      <c r="BC1067" s="7">
        <v>0</v>
      </c>
      <c r="BD1067" s="7">
        <v>0</v>
      </c>
      <c r="BE1067" s="7">
        <v>0</v>
      </c>
      <c r="BF1067" s="7">
        <v>0</v>
      </c>
      <c r="BG1067" s="7">
        <v>423505.12034092384</v>
      </c>
      <c r="BH1067" s="7">
        <v>4723</v>
      </c>
      <c r="BI1067" s="7">
        <v>194112</v>
      </c>
      <c r="BJ1067" s="7">
        <v>2671480.9233333333</v>
      </c>
      <c r="BK1067" s="7">
        <v>1443339.3033333332</v>
      </c>
      <c r="BL1067" s="7">
        <v>1014764.8233333332</v>
      </c>
      <c r="BM1067" s="7">
        <v>2883036.8333333335</v>
      </c>
      <c r="BN1067" s="130">
        <v>1.0269999999999999</v>
      </c>
      <c r="BO1067" s="131">
        <v>1.717337E-4</v>
      </c>
      <c r="BP1067" s="161">
        <v>4352.2538577277037</v>
      </c>
      <c r="BQ1067" s="162">
        <v>8910959</v>
      </c>
      <c r="BR1067" s="161">
        <v>215156</v>
      </c>
      <c r="BS1067" s="163">
        <v>0</v>
      </c>
      <c r="BT1067" s="163">
        <v>1340211.8796590753</v>
      </c>
      <c r="BU1067" s="161">
        <v>11457550.619999999</v>
      </c>
      <c r="BV1067" s="161">
        <v>157257.57999999999</v>
      </c>
      <c r="BW1067" s="165">
        <v>5863957.7996590752</v>
      </c>
      <c r="BX1067" s="161">
        <v>215156</v>
      </c>
    </row>
    <row r="1068" spans="1:76" ht="14.45" x14ac:dyDescent="0.3">
      <c r="A1068" s="164" t="s">
        <v>31</v>
      </c>
      <c r="B1068" s="6" t="s">
        <v>97</v>
      </c>
      <c r="C1068" s="6" t="s">
        <v>130</v>
      </c>
      <c r="D1068" s="6" t="s">
        <v>39</v>
      </c>
      <c r="E1068" s="6" t="s">
        <v>36</v>
      </c>
      <c r="F1068" s="24" t="str">
        <f>+Tabela1[[#This Row],[WK]]&amp;Tabela1[[#This Row],[PK]]&amp;Tabela1[[#This Row],[GK]]</f>
        <v>141504</v>
      </c>
      <c r="G1068" s="6" t="s">
        <v>1036</v>
      </c>
      <c r="H1068" s="7">
        <v>178549432.39499834</v>
      </c>
      <c r="I1068" s="8">
        <v>1.371</v>
      </c>
      <c r="J1068" s="7">
        <v>244791271.81</v>
      </c>
      <c r="K1068" s="8">
        <v>7.0000000000000007E-2</v>
      </c>
      <c r="L1068" s="7">
        <v>17135389.026700001</v>
      </c>
      <c r="M1068" s="7">
        <v>11264215.026700001</v>
      </c>
      <c r="N1068" s="9">
        <v>1.9185626293310334</v>
      </c>
      <c r="O1068" s="7">
        <v>12343236</v>
      </c>
      <c r="P1068" s="8">
        <v>1.2949999999999999</v>
      </c>
      <c r="Q1068" s="7">
        <v>15984491</v>
      </c>
      <c r="R1068" s="8">
        <v>1.6E-2</v>
      </c>
      <c r="S1068" s="7">
        <v>255751.856</v>
      </c>
      <c r="T1068" s="7">
        <v>189626.856</v>
      </c>
      <c r="U1068" s="9">
        <v>2.8677029262759923</v>
      </c>
      <c r="V1068" s="7">
        <v>11453841.8827</v>
      </c>
      <c r="W1068" s="9">
        <v>1.9291334128026902</v>
      </c>
      <c r="X1068" s="7">
        <v>29305941.161323108</v>
      </c>
      <c r="Y1068" s="7">
        <v>12453748</v>
      </c>
      <c r="Z1068" s="7">
        <v>135795.345</v>
      </c>
      <c r="AA1068" s="7">
        <v>1050324.8163231078</v>
      </c>
      <c r="AB1068" s="7">
        <v>15666073</v>
      </c>
      <c r="AC1068" s="7">
        <v>0</v>
      </c>
      <c r="AD1068" s="7">
        <v>17852099.278623108</v>
      </c>
      <c r="AE1068" s="7">
        <v>0</v>
      </c>
      <c r="AF1068" s="7">
        <v>17135389.026700001</v>
      </c>
      <c r="AG1068" s="7">
        <v>255751.856</v>
      </c>
      <c r="AH1068" s="7">
        <v>17852099.278623108</v>
      </c>
      <c r="AI1068" s="7">
        <v>4902049</v>
      </c>
      <c r="AJ1068" s="7">
        <v>15879</v>
      </c>
      <c r="AK1068" s="7">
        <v>11356574</v>
      </c>
      <c r="AL1068" s="7">
        <v>27243</v>
      </c>
      <c r="AM1068" s="7">
        <v>294364</v>
      </c>
      <c r="AN1068" s="7">
        <v>0</v>
      </c>
      <c r="AO1068" s="7">
        <v>0</v>
      </c>
      <c r="AP1068" s="7">
        <v>12621398</v>
      </c>
      <c r="AQ1068" s="7">
        <v>759852</v>
      </c>
      <c r="AR1068" s="7">
        <v>5871174</v>
      </c>
      <c r="AS1068" s="7">
        <v>66125</v>
      </c>
      <c r="AT1068" s="7">
        <v>11280607</v>
      </c>
      <c r="AU1068" s="7">
        <v>327130</v>
      </c>
      <c r="AV1068" s="7">
        <v>459725</v>
      </c>
      <c r="AW1068" s="7">
        <v>0</v>
      </c>
      <c r="AX1068" s="7">
        <v>0</v>
      </c>
      <c r="AY1068" s="7">
        <v>14184382</v>
      </c>
      <c r="AZ1068" s="7">
        <v>314660</v>
      </c>
      <c r="BA1068" s="7">
        <v>135795.345</v>
      </c>
      <c r="BB1068" s="7">
        <v>0</v>
      </c>
      <c r="BC1068" s="7">
        <v>0</v>
      </c>
      <c r="BD1068" s="7">
        <v>0</v>
      </c>
      <c r="BE1068" s="7">
        <v>2920.33</v>
      </c>
      <c r="BF1068" s="7">
        <v>0</v>
      </c>
      <c r="BG1068" s="7">
        <v>701029.81632310781</v>
      </c>
      <c r="BH1068" s="7">
        <v>7818</v>
      </c>
      <c r="BI1068" s="7">
        <v>349295</v>
      </c>
      <c r="BJ1068" s="7">
        <v>4807391.0808333335</v>
      </c>
      <c r="BK1068" s="7">
        <v>3747359.4066666672</v>
      </c>
      <c r="BL1068" s="7">
        <v>427521.77</v>
      </c>
      <c r="BM1068" s="7">
        <v>3385083.1566666663</v>
      </c>
      <c r="BN1068" s="130">
        <v>0.628</v>
      </c>
      <c r="BO1068" s="131">
        <v>3.285626E-4</v>
      </c>
      <c r="BP1068" s="161">
        <v>8326.3118629907931</v>
      </c>
      <c r="BQ1068" s="162">
        <v>15666073</v>
      </c>
      <c r="BR1068" s="161">
        <v>433844</v>
      </c>
      <c r="BS1068" s="163">
        <v>0</v>
      </c>
      <c r="BT1068" s="163">
        <v>0</v>
      </c>
      <c r="BU1068" s="161">
        <v>17135389.030000001</v>
      </c>
      <c r="BV1068" s="161">
        <v>255751.86</v>
      </c>
      <c r="BW1068" s="165">
        <v>17852099.280000001</v>
      </c>
      <c r="BX1068" s="161">
        <v>433844</v>
      </c>
    </row>
    <row r="1069" spans="1:76" ht="14.45" x14ac:dyDescent="0.3">
      <c r="A1069" s="164" t="s">
        <v>31</v>
      </c>
      <c r="B1069" s="6" t="s">
        <v>97</v>
      </c>
      <c r="C1069" s="6" t="s">
        <v>130</v>
      </c>
      <c r="D1069" s="6" t="s">
        <v>42</v>
      </c>
      <c r="E1069" s="6" t="s">
        <v>36</v>
      </c>
      <c r="F1069" s="24" t="str">
        <f>+Tabela1[[#This Row],[WK]]&amp;Tabela1[[#This Row],[PK]]&amp;Tabela1[[#This Row],[GK]]</f>
        <v>141505</v>
      </c>
      <c r="G1069" s="6" t="s">
        <v>1037</v>
      </c>
      <c r="H1069" s="7">
        <v>250500772.54659864</v>
      </c>
      <c r="I1069" s="8">
        <v>1.371</v>
      </c>
      <c r="J1069" s="7">
        <v>343436559.16000003</v>
      </c>
      <c r="K1069" s="8">
        <v>7.0000000000000007E-2</v>
      </c>
      <c r="L1069" s="7">
        <v>24040559.141200002</v>
      </c>
      <c r="M1069" s="7">
        <v>15106864.141200002</v>
      </c>
      <c r="N1069" s="9">
        <v>1.6909984212803328</v>
      </c>
      <c r="O1069" s="7">
        <v>4511192</v>
      </c>
      <c r="P1069" s="8">
        <v>1.2949999999999999</v>
      </c>
      <c r="Q1069" s="7">
        <v>5841994</v>
      </c>
      <c r="R1069" s="8">
        <v>1.6E-2</v>
      </c>
      <c r="S1069" s="7">
        <v>93471.903999999995</v>
      </c>
      <c r="T1069" s="7">
        <v>-3721.096000000005</v>
      </c>
      <c r="U1069" s="9">
        <v>-3.8285637854578058E-2</v>
      </c>
      <c r="V1069" s="7">
        <v>15103143.045200001</v>
      </c>
      <c r="W1069" s="9">
        <v>1.6723873715630182</v>
      </c>
      <c r="X1069" s="7">
        <v>40794796.217515223</v>
      </c>
      <c r="Y1069" s="7">
        <v>13034249</v>
      </c>
      <c r="Z1069" s="7">
        <v>253118.1</v>
      </c>
      <c r="AA1069" s="7">
        <v>1687928.1175152219</v>
      </c>
      <c r="AB1069" s="7">
        <v>25819501</v>
      </c>
      <c r="AC1069" s="7">
        <v>0</v>
      </c>
      <c r="AD1069" s="7">
        <v>25691653.172315221</v>
      </c>
      <c r="AE1069" s="7">
        <v>0</v>
      </c>
      <c r="AF1069" s="7">
        <v>24040559.141200002</v>
      </c>
      <c r="AG1069" s="7">
        <v>93471.903999999995</v>
      </c>
      <c r="AH1069" s="7">
        <v>25691653.172315221</v>
      </c>
      <c r="AI1069" s="7">
        <v>7459055</v>
      </c>
      <c r="AJ1069" s="7">
        <v>90067</v>
      </c>
      <c r="AK1069" s="7">
        <v>12569072</v>
      </c>
      <c r="AL1069" s="7">
        <v>1269757</v>
      </c>
      <c r="AM1069" s="7">
        <v>622865</v>
      </c>
      <c r="AN1069" s="7">
        <v>0</v>
      </c>
      <c r="AO1069" s="7">
        <v>0</v>
      </c>
      <c r="AP1069" s="7">
        <v>19882763</v>
      </c>
      <c r="AQ1069" s="7">
        <v>1233267</v>
      </c>
      <c r="AR1069" s="7">
        <v>8933695</v>
      </c>
      <c r="AS1069" s="7">
        <v>97193</v>
      </c>
      <c r="AT1069" s="7">
        <v>14286255</v>
      </c>
      <c r="AU1069" s="7">
        <v>1016736</v>
      </c>
      <c r="AV1069" s="7">
        <v>992536</v>
      </c>
      <c r="AW1069" s="7">
        <v>0</v>
      </c>
      <c r="AX1069" s="7">
        <v>0</v>
      </c>
      <c r="AY1069" s="7">
        <v>22687691</v>
      </c>
      <c r="AZ1069" s="7">
        <v>579040</v>
      </c>
      <c r="BA1069" s="7">
        <v>253118.1</v>
      </c>
      <c r="BB1069" s="7">
        <v>0</v>
      </c>
      <c r="BC1069" s="7">
        <v>437.73</v>
      </c>
      <c r="BD1069" s="7">
        <v>0</v>
      </c>
      <c r="BE1069" s="7">
        <v>2525.1999999999998</v>
      </c>
      <c r="BF1069" s="7">
        <v>0</v>
      </c>
      <c r="BG1069" s="7">
        <v>985369.11751522194</v>
      </c>
      <c r="BH1069" s="7">
        <v>10989</v>
      </c>
      <c r="BI1069" s="7">
        <v>702559</v>
      </c>
      <c r="BJ1069" s="7">
        <v>9669264.0208333358</v>
      </c>
      <c r="BK1069" s="7">
        <v>5413305.5233333353</v>
      </c>
      <c r="BL1069" s="7">
        <v>1423424.3099999998</v>
      </c>
      <c r="BM1069" s="7">
        <v>14176985.369999999</v>
      </c>
      <c r="BN1069" s="130">
        <v>0.69199999999999995</v>
      </c>
      <c r="BO1069" s="131">
        <v>4.2555829999999997E-4</v>
      </c>
      <c r="BP1069" s="161">
        <v>10784.584904010786</v>
      </c>
      <c r="BQ1069" s="162">
        <v>25819501</v>
      </c>
      <c r="BR1069" s="161">
        <v>605086</v>
      </c>
      <c r="BS1069" s="163">
        <v>0</v>
      </c>
      <c r="BT1069" s="163">
        <v>2372547.7824847773</v>
      </c>
      <c r="BU1069" s="161">
        <v>24040559.140000001</v>
      </c>
      <c r="BV1069" s="161">
        <v>93471.9</v>
      </c>
      <c r="BW1069" s="165">
        <v>28064200.952484779</v>
      </c>
      <c r="BX1069" s="161">
        <v>605086</v>
      </c>
    </row>
    <row r="1070" spans="1:76" ht="14.45" x14ac:dyDescent="0.3">
      <c r="A1070" s="164" t="s">
        <v>31</v>
      </c>
      <c r="B1070" s="6" t="s">
        <v>97</v>
      </c>
      <c r="C1070" s="6" t="s">
        <v>130</v>
      </c>
      <c r="D1070" s="6" t="s">
        <v>44</v>
      </c>
      <c r="E1070" s="6" t="s">
        <v>36</v>
      </c>
      <c r="F1070" s="24" t="str">
        <f>+Tabela1[[#This Row],[WK]]&amp;Tabela1[[#This Row],[PK]]&amp;Tabela1[[#This Row],[GK]]</f>
        <v>141506</v>
      </c>
      <c r="G1070" s="6" t="s">
        <v>1038</v>
      </c>
      <c r="H1070" s="7">
        <v>256137676.37299863</v>
      </c>
      <c r="I1070" s="8">
        <v>1.371</v>
      </c>
      <c r="J1070" s="7">
        <v>351164754.30000007</v>
      </c>
      <c r="K1070" s="8">
        <v>7.0000000000000007E-2</v>
      </c>
      <c r="L1070" s="7">
        <v>24581532.801000006</v>
      </c>
      <c r="M1070" s="7">
        <v>14050296.801000006</v>
      </c>
      <c r="N1070" s="9">
        <v>1.3341545855586188</v>
      </c>
      <c r="O1070" s="7">
        <v>6081951</v>
      </c>
      <c r="P1070" s="8">
        <v>1.2949999999999999</v>
      </c>
      <c r="Q1070" s="7">
        <v>7876127</v>
      </c>
      <c r="R1070" s="8">
        <v>1.6E-2</v>
      </c>
      <c r="S1070" s="7">
        <v>126018.03200000001</v>
      </c>
      <c r="T1070" s="7">
        <v>44999.032000000007</v>
      </c>
      <c r="U1070" s="9">
        <v>0.55541332280082456</v>
      </c>
      <c r="V1070" s="7">
        <v>14095295.833000008</v>
      </c>
      <c r="W1070" s="9">
        <v>1.328209304525759</v>
      </c>
      <c r="X1070" s="7">
        <v>30963560.697689429</v>
      </c>
      <c r="Y1070" s="7">
        <v>4884027</v>
      </c>
      <c r="Z1070" s="7">
        <v>207715.965</v>
      </c>
      <c r="AA1070" s="7">
        <v>1257905.7326894281</v>
      </c>
      <c r="AB1070" s="7">
        <v>20066168</v>
      </c>
      <c r="AC1070" s="7">
        <v>4547744</v>
      </c>
      <c r="AD1070" s="7">
        <v>16868264.864689425</v>
      </c>
      <c r="AE1070" s="7">
        <v>0</v>
      </c>
      <c r="AF1070" s="7">
        <v>24581532.801000006</v>
      </c>
      <c r="AG1070" s="7">
        <v>126018.03200000001</v>
      </c>
      <c r="AH1070" s="7">
        <v>16868264.864689425</v>
      </c>
      <c r="AI1070" s="7">
        <v>8792898</v>
      </c>
      <c r="AJ1070" s="7">
        <v>38722</v>
      </c>
      <c r="AK1070" s="7">
        <v>8206137</v>
      </c>
      <c r="AL1070" s="7">
        <v>406462</v>
      </c>
      <c r="AM1070" s="7">
        <v>370575</v>
      </c>
      <c r="AN1070" s="7">
        <v>0</v>
      </c>
      <c r="AO1070" s="7">
        <v>0</v>
      </c>
      <c r="AP1070" s="7">
        <v>16696760</v>
      </c>
      <c r="AQ1070" s="7">
        <v>986614</v>
      </c>
      <c r="AR1070" s="7">
        <v>10531236</v>
      </c>
      <c r="AS1070" s="7">
        <v>81019</v>
      </c>
      <c r="AT1070" s="7">
        <v>9852914</v>
      </c>
      <c r="AU1070" s="7">
        <v>359466</v>
      </c>
      <c r="AV1070" s="7">
        <v>530004</v>
      </c>
      <c r="AW1070" s="7">
        <v>0</v>
      </c>
      <c r="AX1070" s="7">
        <v>0</v>
      </c>
      <c r="AY1070" s="7">
        <v>18850277</v>
      </c>
      <c r="AZ1070" s="7">
        <v>407112</v>
      </c>
      <c r="BA1070" s="7">
        <v>207715.965</v>
      </c>
      <c r="BB1070" s="7">
        <v>0</v>
      </c>
      <c r="BC1070" s="7">
        <v>140.75</v>
      </c>
      <c r="BD1070" s="7">
        <v>0</v>
      </c>
      <c r="BE1070" s="7">
        <v>3528.67</v>
      </c>
      <c r="BF1070" s="7">
        <v>0.01</v>
      </c>
      <c r="BG1070" s="7">
        <v>892382.73268942814</v>
      </c>
      <c r="BH1070" s="7">
        <v>9952</v>
      </c>
      <c r="BI1070" s="7">
        <v>365523</v>
      </c>
      <c r="BJ1070" s="7">
        <v>5030800.2991666673</v>
      </c>
      <c r="BK1070" s="7">
        <v>3555104.5966666676</v>
      </c>
      <c r="BL1070" s="7">
        <v>558010.46000000008</v>
      </c>
      <c r="BM1070" s="7">
        <v>4786761.8899999997</v>
      </c>
      <c r="BN1070" s="130">
        <v>0.84799999999999998</v>
      </c>
      <c r="BO1070" s="131">
        <v>3.524596E-4</v>
      </c>
      <c r="BP1070" s="161">
        <v>8931.6253305598184</v>
      </c>
      <c r="BQ1070" s="162">
        <v>20066168</v>
      </c>
      <c r="BR1070" s="161">
        <v>552146</v>
      </c>
      <c r="BS1070" s="163">
        <v>0</v>
      </c>
      <c r="BT1070" s="163">
        <v>2088358.2599999979</v>
      </c>
      <c r="BU1070" s="161">
        <v>24581532.800000001</v>
      </c>
      <c r="BV1070" s="161">
        <v>126018.03</v>
      </c>
      <c r="BW1070" s="165">
        <v>18956623.119999997</v>
      </c>
      <c r="BX1070" s="161">
        <v>552146</v>
      </c>
    </row>
    <row r="1071" spans="1:76" ht="14.45" x14ac:dyDescent="0.3">
      <c r="A1071" s="164" t="s">
        <v>31</v>
      </c>
      <c r="B1071" s="6" t="s">
        <v>97</v>
      </c>
      <c r="C1071" s="6" t="s">
        <v>130</v>
      </c>
      <c r="D1071" s="6" t="s">
        <v>51</v>
      </c>
      <c r="E1071" s="6" t="s">
        <v>36</v>
      </c>
      <c r="F1071" s="24" t="str">
        <f>+Tabela1[[#This Row],[WK]]&amp;Tabela1[[#This Row],[PK]]&amp;Tabela1[[#This Row],[GK]]</f>
        <v>141507</v>
      </c>
      <c r="G1071" s="6" t="s">
        <v>1039</v>
      </c>
      <c r="H1071" s="7">
        <v>251094901.57719842</v>
      </c>
      <c r="I1071" s="8">
        <v>1.371</v>
      </c>
      <c r="J1071" s="7">
        <v>344251110.06</v>
      </c>
      <c r="K1071" s="8">
        <v>7.0000000000000007E-2</v>
      </c>
      <c r="L1071" s="7">
        <v>24097577.704200003</v>
      </c>
      <c r="M1071" s="7">
        <v>5797629.7042000033</v>
      </c>
      <c r="N1071" s="9">
        <v>0.31681126657846259</v>
      </c>
      <c r="O1071" s="7">
        <v>0</v>
      </c>
      <c r="P1071" s="8">
        <v>1.2949999999999999</v>
      </c>
      <c r="Q1071" s="7">
        <v>0</v>
      </c>
      <c r="R1071" s="8">
        <v>1.6E-2</v>
      </c>
      <c r="S1071" s="7">
        <v>0</v>
      </c>
      <c r="T1071" s="7">
        <v>-50406</v>
      </c>
      <c r="U1071" s="9">
        <v>-1</v>
      </c>
      <c r="V1071" s="7">
        <v>5747223.7042000033</v>
      </c>
      <c r="W1071" s="9">
        <v>0.31319415986198429</v>
      </c>
      <c r="X1071" s="7">
        <v>34708538.012590796</v>
      </c>
      <c r="Y1071" s="7">
        <v>10969665</v>
      </c>
      <c r="Z1071" s="7">
        <v>167893.83000000002</v>
      </c>
      <c r="AA1071" s="7">
        <v>1895827.1825907985</v>
      </c>
      <c r="AB1071" s="7">
        <v>21675152</v>
      </c>
      <c r="AC1071" s="7">
        <v>0</v>
      </c>
      <c r="AD1071" s="7">
        <v>28961314.308390792</v>
      </c>
      <c r="AE1071" s="7">
        <v>0</v>
      </c>
      <c r="AF1071" s="7">
        <v>24097577.704200003</v>
      </c>
      <c r="AG1071" s="7">
        <v>0</v>
      </c>
      <c r="AH1071" s="7">
        <v>28961314.308390792</v>
      </c>
      <c r="AI1071" s="7">
        <v>15279269</v>
      </c>
      <c r="AJ1071" s="7">
        <v>52127</v>
      </c>
      <c r="AK1071" s="7">
        <v>2967123</v>
      </c>
      <c r="AL1071" s="7">
        <v>0</v>
      </c>
      <c r="AM1071" s="7">
        <v>1350032</v>
      </c>
      <c r="AN1071" s="7">
        <v>0</v>
      </c>
      <c r="AO1071" s="7">
        <v>0</v>
      </c>
      <c r="AP1071" s="7">
        <v>15910343</v>
      </c>
      <c r="AQ1071" s="7">
        <v>926940</v>
      </c>
      <c r="AR1071" s="7">
        <v>18299948</v>
      </c>
      <c r="AS1071" s="7">
        <v>50406</v>
      </c>
      <c r="AT1071" s="7">
        <v>3336598</v>
      </c>
      <c r="AU1071" s="7">
        <v>0</v>
      </c>
      <c r="AV1071" s="7">
        <v>1270989</v>
      </c>
      <c r="AW1071" s="7">
        <v>0</v>
      </c>
      <c r="AX1071" s="7">
        <v>0</v>
      </c>
      <c r="AY1071" s="7">
        <v>18180823</v>
      </c>
      <c r="AZ1071" s="7">
        <v>407112</v>
      </c>
      <c r="BA1071" s="7">
        <v>167893.83000000002</v>
      </c>
      <c r="BB1071" s="7">
        <v>0</v>
      </c>
      <c r="BC1071" s="7">
        <v>214.91</v>
      </c>
      <c r="BD1071" s="7">
        <v>0</v>
      </c>
      <c r="BE1071" s="7">
        <v>2177.88</v>
      </c>
      <c r="BF1071" s="7">
        <v>0.01</v>
      </c>
      <c r="BG1071" s="7">
        <v>732055.18259079836</v>
      </c>
      <c r="BH1071" s="7">
        <v>8164</v>
      </c>
      <c r="BI1071" s="7">
        <v>1163772</v>
      </c>
      <c r="BJ1071" s="7">
        <v>16017077.124999996</v>
      </c>
      <c r="BK1071" s="7">
        <v>13445434.936666662</v>
      </c>
      <c r="BL1071" s="7">
        <v>925486.77999999991</v>
      </c>
      <c r="BM1071" s="7">
        <v>8435595.1933333334</v>
      </c>
      <c r="BN1071" s="130">
        <v>0.69699999999999995</v>
      </c>
      <c r="BO1071" s="131">
        <v>3.6484720000000003E-4</v>
      </c>
      <c r="BP1071" s="161">
        <v>9245.7880228187842</v>
      </c>
      <c r="BQ1071" s="162">
        <v>21675152</v>
      </c>
      <c r="BR1071" s="161">
        <v>614322</v>
      </c>
      <c r="BS1071" s="163">
        <v>5839470.252590796</v>
      </c>
      <c r="BT1071" s="163">
        <v>0</v>
      </c>
      <c r="BU1071" s="161">
        <v>24097577.699999999</v>
      </c>
      <c r="BV1071" s="161">
        <v>0</v>
      </c>
      <c r="BW1071" s="165">
        <v>23121844.059999999</v>
      </c>
      <c r="BX1071" s="161">
        <v>614322</v>
      </c>
    </row>
    <row r="1072" spans="1:76" ht="14.45" x14ac:dyDescent="0.3">
      <c r="A1072" s="164" t="s">
        <v>31</v>
      </c>
      <c r="B1072" s="6" t="s">
        <v>97</v>
      </c>
      <c r="C1072" s="6" t="s">
        <v>130</v>
      </c>
      <c r="D1072" s="6" t="s">
        <v>75</v>
      </c>
      <c r="E1072" s="6" t="s">
        <v>40</v>
      </c>
      <c r="F1072" s="24" t="str">
        <f>+Tabela1[[#This Row],[WK]]&amp;Tabela1[[#This Row],[PK]]&amp;Tabela1[[#This Row],[GK]]</f>
        <v>141508</v>
      </c>
      <c r="G1072" s="6" t="s">
        <v>1040</v>
      </c>
      <c r="H1072" s="7">
        <v>226758826.40899786</v>
      </c>
      <c r="I1072" s="8">
        <v>1.371</v>
      </c>
      <c r="J1072" s="7">
        <v>310886351.00999999</v>
      </c>
      <c r="K1072" s="8">
        <v>7.0000000000000007E-2</v>
      </c>
      <c r="L1072" s="7">
        <v>21762044.570700001</v>
      </c>
      <c r="M1072" s="7">
        <v>12548206.570700001</v>
      </c>
      <c r="N1072" s="9">
        <v>1.3618870410680111</v>
      </c>
      <c r="O1072" s="7">
        <v>14191640</v>
      </c>
      <c r="P1072" s="8">
        <v>1.2949999999999999</v>
      </c>
      <c r="Q1072" s="7">
        <v>18378174</v>
      </c>
      <c r="R1072" s="8">
        <v>1.6E-2</v>
      </c>
      <c r="S1072" s="7">
        <v>294050.78399999999</v>
      </c>
      <c r="T1072" s="7">
        <v>82017.783999999985</v>
      </c>
      <c r="U1072" s="9">
        <v>0.3868161276782387</v>
      </c>
      <c r="V1072" s="7">
        <v>12630224.354699999</v>
      </c>
      <c r="W1072" s="9">
        <v>1.3399530244685078</v>
      </c>
      <c r="X1072" s="7">
        <v>42827553.038997017</v>
      </c>
      <c r="Y1072" s="7">
        <v>17008624</v>
      </c>
      <c r="Z1072" s="7">
        <v>16143.87</v>
      </c>
      <c r="AA1072" s="7">
        <v>1787223.1689970165</v>
      </c>
      <c r="AB1072" s="7">
        <v>24015562</v>
      </c>
      <c r="AC1072" s="7">
        <v>0</v>
      </c>
      <c r="AD1072" s="7">
        <v>30197328.684297018</v>
      </c>
      <c r="AE1072" s="7">
        <v>0</v>
      </c>
      <c r="AF1072" s="7">
        <v>21762044.570700001</v>
      </c>
      <c r="AG1072" s="7">
        <v>294050.78399999999</v>
      </c>
      <c r="AH1072" s="7">
        <v>30197328.684297018</v>
      </c>
      <c r="AI1072" s="7">
        <v>7692956</v>
      </c>
      <c r="AJ1072" s="7">
        <v>94304</v>
      </c>
      <c r="AK1072" s="7">
        <v>10788831</v>
      </c>
      <c r="AL1072" s="7">
        <v>1529522</v>
      </c>
      <c r="AM1072" s="7">
        <v>733371</v>
      </c>
      <c r="AN1072" s="7">
        <v>0</v>
      </c>
      <c r="AO1072" s="7">
        <v>0</v>
      </c>
      <c r="AP1072" s="7">
        <v>17792170</v>
      </c>
      <c r="AQ1072" s="7">
        <v>1189506</v>
      </c>
      <c r="AR1072" s="7">
        <v>9213838</v>
      </c>
      <c r="AS1072" s="7">
        <v>212033</v>
      </c>
      <c r="AT1072" s="7">
        <v>11735055</v>
      </c>
      <c r="AU1072" s="7">
        <v>1322874</v>
      </c>
      <c r="AV1072" s="7">
        <v>965533</v>
      </c>
      <c r="AW1072" s="7">
        <v>0</v>
      </c>
      <c r="AX1072" s="7">
        <v>0</v>
      </c>
      <c r="AY1072" s="7">
        <v>21330499</v>
      </c>
      <c r="AZ1072" s="7">
        <v>501186</v>
      </c>
      <c r="BA1072" s="7">
        <v>16143.87</v>
      </c>
      <c r="BB1072" s="7">
        <v>0</v>
      </c>
      <c r="BC1072" s="7">
        <v>0</v>
      </c>
      <c r="BD1072" s="7">
        <v>0</v>
      </c>
      <c r="BE1072" s="7">
        <v>347.18</v>
      </c>
      <c r="BF1072" s="7">
        <v>0</v>
      </c>
      <c r="BG1072" s="7">
        <v>894445.1689970165</v>
      </c>
      <c r="BH1072" s="7">
        <v>9975</v>
      </c>
      <c r="BI1072" s="7">
        <v>892778</v>
      </c>
      <c r="BJ1072" s="7">
        <v>12287380.709166665</v>
      </c>
      <c r="BK1072" s="7">
        <v>9678175.4933333322</v>
      </c>
      <c r="BL1072" s="7">
        <v>2696291.88</v>
      </c>
      <c r="BM1072" s="7">
        <v>5044237.1033333335</v>
      </c>
      <c r="BN1072" s="130">
        <v>0.61899999999999999</v>
      </c>
      <c r="BO1072" s="131">
        <v>4.3651330000000002E-4</v>
      </c>
      <c r="BP1072" s="161">
        <v>11061.72842552586</v>
      </c>
      <c r="BQ1072" s="162">
        <v>24015562</v>
      </c>
      <c r="BR1072" s="161">
        <v>544377</v>
      </c>
      <c r="BS1072" s="163">
        <v>928981.63899701741</v>
      </c>
      <c r="BT1072" s="163">
        <v>0</v>
      </c>
      <c r="BU1072" s="161">
        <v>21762044.57</v>
      </c>
      <c r="BV1072" s="161">
        <v>294050.78000000003</v>
      </c>
      <c r="BW1072" s="165">
        <v>29268347.050000001</v>
      </c>
      <c r="BX1072" s="161">
        <v>544377</v>
      </c>
    </row>
    <row r="1073" spans="1:76" ht="14.45" x14ac:dyDescent="0.3">
      <c r="A1073" s="164" t="s">
        <v>31</v>
      </c>
      <c r="B1073" s="6" t="s">
        <v>97</v>
      </c>
      <c r="C1073" s="6" t="s">
        <v>130</v>
      </c>
      <c r="D1073" s="6" t="s">
        <v>77</v>
      </c>
      <c r="E1073" s="6" t="s">
        <v>36</v>
      </c>
      <c r="F1073" s="24" t="str">
        <f>+Tabela1[[#This Row],[WK]]&amp;Tabela1[[#This Row],[PK]]&amp;Tabela1[[#This Row],[GK]]</f>
        <v>141509</v>
      </c>
      <c r="G1073" s="6" t="s">
        <v>1041</v>
      </c>
      <c r="H1073" s="7">
        <v>346457350.20359975</v>
      </c>
      <c r="I1073" s="8">
        <v>1.371</v>
      </c>
      <c r="J1073" s="7">
        <v>474993027.13</v>
      </c>
      <c r="K1073" s="8">
        <v>7.0000000000000007E-2</v>
      </c>
      <c r="L1073" s="7">
        <v>33249511.899100002</v>
      </c>
      <c r="M1073" s="7">
        <v>17713354.899100002</v>
      </c>
      <c r="N1073" s="9">
        <v>1.1401374805300952</v>
      </c>
      <c r="O1073" s="7">
        <v>12377095</v>
      </c>
      <c r="P1073" s="8">
        <v>1.2949999999999999</v>
      </c>
      <c r="Q1073" s="7">
        <v>16028338</v>
      </c>
      <c r="R1073" s="8">
        <v>1.6E-2</v>
      </c>
      <c r="S1073" s="7">
        <v>256453.408</v>
      </c>
      <c r="T1073" s="7">
        <v>72699.407999999996</v>
      </c>
      <c r="U1073" s="9">
        <v>0.39563442428464141</v>
      </c>
      <c r="V1073" s="7">
        <v>17786054.307100002</v>
      </c>
      <c r="W1073" s="9">
        <v>1.131434796742806</v>
      </c>
      <c r="X1073" s="7">
        <v>29436391.984281309</v>
      </c>
      <c r="Y1073" s="7">
        <v>3300820</v>
      </c>
      <c r="Z1073" s="7">
        <v>113657.15999999999</v>
      </c>
      <c r="AA1073" s="7">
        <v>1555588.8242813102</v>
      </c>
      <c r="AB1073" s="7">
        <v>20578507</v>
      </c>
      <c r="AC1073" s="7">
        <v>3887819</v>
      </c>
      <c r="AD1073" s="7">
        <v>11650337.677181307</v>
      </c>
      <c r="AE1073" s="7">
        <v>0</v>
      </c>
      <c r="AF1073" s="7">
        <v>33249511.899100002</v>
      </c>
      <c r="AG1073" s="7">
        <v>256453.408</v>
      </c>
      <c r="AH1073" s="7">
        <v>11650337.677181307</v>
      </c>
      <c r="AI1073" s="7">
        <v>12971682</v>
      </c>
      <c r="AJ1073" s="7">
        <v>71346</v>
      </c>
      <c r="AK1073" s="7">
        <v>7450444</v>
      </c>
      <c r="AL1073" s="7">
        <v>0</v>
      </c>
      <c r="AM1073" s="7">
        <v>410552</v>
      </c>
      <c r="AN1073" s="7">
        <v>0</v>
      </c>
      <c r="AO1073" s="7">
        <v>0</v>
      </c>
      <c r="AP1073" s="7">
        <v>16143435</v>
      </c>
      <c r="AQ1073" s="7">
        <v>1157681</v>
      </c>
      <c r="AR1073" s="7">
        <v>15536157</v>
      </c>
      <c r="AS1073" s="7">
        <v>183754</v>
      </c>
      <c r="AT1073" s="7">
        <v>8436761</v>
      </c>
      <c r="AU1073" s="7">
        <v>0</v>
      </c>
      <c r="AV1073" s="7">
        <v>649140</v>
      </c>
      <c r="AW1073" s="7">
        <v>0</v>
      </c>
      <c r="AX1073" s="7">
        <v>0</v>
      </c>
      <c r="AY1073" s="7">
        <v>18791638</v>
      </c>
      <c r="AZ1073" s="7">
        <v>478478</v>
      </c>
      <c r="BA1073" s="7">
        <v>113657.15999999999</v>
      </c>
      <c r="BB1073" s="7">
        <v>0</v>
      </c>
      <c r="BC1073" s="7">
        <v>0</v>
      </c>
      <c r="BD1073" s="7">
        <v>0</v>
      </c>
      <c r="BE1073" s="7">
        <v>2444.2399999999998</v>
      </c>
      <c r="BF1073" s="7">
        <v>0</v>
      </c>
      <c r="BG1073" s="7">
        <v>988686.82428131008</v>
      </c>
      <c r="BH1073" s="7">
        <v>11026</v>
      </c>
      <c r="BI1073" s="7">
        <v>566902</v>
      </c>
      <c r="BJ1073" s="7">
        <v>7802261.7508333325</v>
      </c>
      <c r="BK1073" s="7">
        <v>5403719.6066666655</v>
      </c>
      <c r="BL1073" s="7">
        <v>595810.30666666664</v>
      </c>
      <c r="BM1073" s="7">
        <v>8402547.9633333329</v>
      </c>
      <c r="BN1073" s="130">
        <v>0.91200000000000003</v>
      </c>
      <c r="BO1073" s="131">
        <v>4.0978249999999998E-4</v>
      </c>
      <c r="BP1073" s="161">
        <v>10384.377652725481</v>
      </c>
      <c r="BQ1073" s="162">
        <v>20578507</v>
      </c>
      <c r="BR1073" s="161">
        <v>633283</v>
      </c>
      <c r="BS1073" s="163">
        <v>0</v>
      </c>
      <c r="BT1073" s="163">
        <v>2552907.8900000006</v>
      </c>
      <c r="BU1073" s="161">
        <v>33249511.899999999</v>
      </c>
      <c r="BV1073" s="161">
        <v>256453.41</v>
      </c>
      <c r="BW1073" s="165">
        <v>14203245.57</v>
      </c>
      <c r="BX1073" s="161">
        <v>633283</v>
      </c>
    </row>
    <row r="1074" spans="1:76" ht="14.45" x14ac:dyDescent="0.3">
      <c r="A1074" s="164" t="s">
        <v>31</v>
      </c>
      <c r="B1074" s="6" t="s">
        <v>97</v>
      </c>
      <c r="C1074" s="6" t="s">
        <v>130</v>
      </c>
      <c r="D1074" s="6" t="s">
        <v>90</v>
      </c>
      <c r="E1074" s="6" t="s">
        <v>36</v>
      </c>
      <c r="F1074" s="24" t="str">
        <f>+Tabela1[[#This Row],[WK]]&amp;Tabela1[[#This Row],[PK]]&amp;Tabela1[[#This Row],[GK]]</f>
        <v>141510</v>
      </c>
      <c r="G1074" s="6" t="s">
        <v>1042</v>
      </c>
      <c r="H1074" s="7">
        <v>396731429.1412003</v>
      </c>
      <c r="I1074" s="8">
        <v>1.371</v>
      </c>
      <c r="J1074" s="7">
        <v>543918789.35000002</v>
      </c>
      <c r="K1074" s="8">
        <v>7.0000000000000007E-2</v>
      </c>
      <c r="L1074" s="7">
        <v>38074315.254500002</v>
      </c>
      <c r="M1074" s="7">
        <v>21034789.254500002</v>
      </c>
      <c r="N1074" s="9">
        <v>1.2344703282532625</v>
      </c>
      <c r="O1074" s="7">
        <v>41071753</v>
      </c>
      <c r="P1074" s="8">
        <v>1.2949999999999999</v>
      </c>
      <c r="Q1074" s="7">
        <v>53187920</v>
      </c>
      <c r="R1074" s="8">
        <v>1.6E-2</v>
      </c>
      <c r="S1074" s="7">
        <v>851006.72</v>
      </c>
      <c r="T1074" s="7">
        <v>164136.71999999997</v>
      </c>
      <c r="U1074" s="9">
        <v>0.23896329727604929</v>
      </c>
      <c r="V1074" s="7">
        <v>21198925.9745</v>
      </c>
      <c r="W1074" s="9">
        <v>1.1958959945665211</v>
      </c>
      <c r="X1074" s="7">
        <v>27548026.625115108</v>
      </c>
      <c r="Y1074" s="7">
        <v>0</v>
      </c>
      <c r="Z1074" s="7">
        <v>65824.47</v>
      </c>
      <c r="AA1074" s="7">
        <v>1741824.1551151082</v>
      </c>
      <c r="AB1074" s="7">
        <v>22152114</v>
      </c>
      <c r="AC1074" s="7">
        <v>3588264</v>
      </c>
      <c r="AD1074" s="7">
        <v>6349100.6506151063</v>
      </c>
      <c r="AE1074" s="7">
        <v>0</v>
      </c>
      <c r="AF1074" s="7">
        <v>38074315.254500002</v>
      </c>
      <c r="AG1074" s="7">
        <v>851006.72</v>
      </c>
      <c r="AH1074" s="7">
        <v>6349100.6506151063</v>
      </c>
      <c r="AI1074" s="7">
        <v>14226898</v>
      </c>
      <c r="AJ1074" s="7">
        <v>687784</v>
      </c>
      <c r="AK1074" s="7">
        <v>3214674</v>
      </c>
      <c r="AL1074" s="7">
        <v>0</v>
      </c>
      <c r="AM1074" s="7">
        <v>446374</v>
      </c>
      <c r="AN1074" s="7">
        <v>0</v>
      </c>
      <c r="AO1074" s="7">
        <v>0</v>
      </c>
      <c r="AP1074" s="7">
        <v>19878094</v>
      </c>
      <c r="AQ1074" s="7">
        <v>1133811</v>
      </c>
      <c r="AR1074" s="7">
        <v>17039526</v>
      </c>
      <c r="AS1074" s="7">
        <v>686870</v>
      </c>
      <c r="AT1074" s="7">
        <v>3365417</v>
      </c>
      <c r="AU1074" s="7">
        <v>0</v>
      </c>
      <c r="AV1074" s="7">
        <v>496072</v>
      </c>
      <c r="AW1074" s="7">
        <v>0</v>
      </c>
      <c r="AX1074" s="7">
        <v>0</v>
      </c>
      <c r="AY1074" s="7">
        <v>22100669</v>
      </c>
      <c r="AZ1074" s="7">
        <v>475234</v>
      </c>
      <c r="BA1074" s="7">
        <v>65824.47</v>
      </c>
      <c r="BB1074" s="7">
        <v>0</v>
      </c>
      <c r="BC1074" s="7">
        <v>0</v>
      </c>
      <c r="BD1074" s="7">
        <v>0</v>
      </c>
      <c r="BE1074" s="7">
        <v>1415.58</v>
      </c>
      <c r="BF1074" s="7">
        <v>0</v>
      </c>
      <c r="BG1074" s="7">
        <v>1090102.1551151082</v>
      </c>
      <c r="BH1074" s="7">
        <v>12157</v>
      </c>
      <c r="BI1074" s="7">
        <v>651722</v>
      </c>
      <c r="BJ1074" s="7">
        <v>8969617.4458333328</v>
      </c>
      <c r="BK1074" s="7">
        <v>8290082.2066666661</v>
      </c>
      <c r="BL1074" s="7">
        <v>159474.21333333335</v>
      </c>
      <c r="BM1074" s="7">
        <v>2399192.5300000003</v>
      </c>
      <c r="BN1074" s="130">
        <v>1.095</v>
      </c>
      <c r="BO1074" s="131">
        <v>4.2978420000000002E-4</v>
      </c>
      <c r="BP1074" s="161">
        <v>10891.640343729605</v>
      </c>
      <c r="BQ1074" s="162">
        <v>22152114</v>
      </c>
      <c r="BR1074" s="161">
        <v>662373</v>
      </c>
      <c r="BS1074" s="163">
        <v>0</v>
      </c>
      <c r="BT1074" s="163">
        <v>2551738.374884896</v>
      </c>
      <c r="BU1074" s="161">
        <v>38074315.25</v>
      </c>
      <c r="BV1074" s="161">
        <v>851006.72</v>
      </c>
      <c r="BW1074" s="165">
        <v>8900839.0248848964</v>
      </c>
      <c r="BX1074" s="161">
        <v>662373</v>
      </c>
    </row>
    <row r="1075" spans="1:76" ht="14.45" x14ac:dyDescent="0.3">
      <c r="A1075" s="164" t="s">
        <v>31</v>
      </c>
      <c r="B1075" s="6" t="s">
        <v>97</v>
      </c>
      <c r="C1075" s="6" t="s">
        <v>130</v>
      </c>
      <c r="D1075" s="6" t="s">
        <v>92</v>
      </c>
      <c r="E1075" s="6" t="s">
        <v>36</v>
      </c>
      <c r="F1075" s="24" t="str">
        <f>+Tabela1[[#This Row],[WK]]&amp;Tabela1[[#This Row],[PK]]&amp;Tabela1[[#This Row],[GK]]</f>
        <v>141511</v>
      </c>
      <c r="G1075" s="6" t="s">
        <v>1043</v>
      </c>
      <c r="H1075" s="7">
        <v>98998939.668999434</v>
      </c>
      <c r="I1075" s="8">
        <v>1.371</v>
      </c>
      <c r="J1075" s="7">
        <v>135727546.28</v>
      </c>
      <c r="K1075" s="8">
        <v>7.0000000000000007E-2</v>
      </c>
      <c r="L1075" s="7">
        <v>9500928.2396000009</v>
      </c>
      <c r="M1075" s="7">
        <v>5847875.2396000009</v>
      </c>
      <c r="N1075" s="9">
        <v>1.6008186138005664</v>
      </c>
      <c r="O1075" s="7">
        <v>8006786</v>
      </c>
      <c r="P1075" s="8">
        <v>1.2949999999999999</v>
      </c>
      <c r="Q1075" s="7">
        <v>10368788</v>
      </c>
      <c r="R1075" s="8">
        <v>1.6E-2</v>
      </c>
      <c r="S1075" s="7">
        <v>165900.60800000001</v>
      </c>
      <c r="T1075" s="7">
        <v>-90163.391999999993</v>
      </c>
      <c r="U1075" s="9">
        <v>-0.35211272181954506</v>
      </c>
      <c r="V1075" s="7">
        <v>5757711.8476000018</v>
      </c>
      <c r="W1075" s="9">
        <v>1.4728932000756185</v>
      </c>
      <c r="X1075" s="7">
        <v>15776036.827517573</v>
      </c>
      <c r="Y1075" s="7">
        <v>7216060</v>
      </c>
      <c r="Z1075" s="7">
        <v>0</v>
      </c>
      <c r="AA1075" s="7">
        <v>553405.82751757395</v>
      </c>
      <c r="AB1075" s="7">
        <v>8006571</v>
      </c>
      <c r="AC1075" s="7">
        <v>0</v>
      </c>
      <c r="AD1075" s="7">
        <v>10018324.979917571</v>
      </c>
      <c r="AE1075" s="7">
        <v>0</v>
      </c>
      <c r="AF1075" s="7">
        <v>9500928.2396000009</v>
      </c>
      <c r="AG1075" s="7">
        <v>165900.60800000001</v>
      </c>
      <c r="AH1075" s="7">
        <v>10018324.979917571</v>
      </c>
      <c r="AI1075" s="7">
        <v>3050062</v>
      </c>
      <c r="AJ1075" s="7">
        <v>186941</v>
      </c>
      <c r="AK1075" s="7">
        <v>5884526</v>
      </c>
      <c r="AL1075" s="7">
        <v>0</v>
      </c>
      <c r="AM1075" s="7">
        <v>745401</v>
      </c>
      <c r="AN1075" s="7">
        <v>0</v>
      </c>
      <c r="AO1075" s="7">
        <v>0</v>
      </c>
      <c r="AP1075" s="7">
        <v>6387520</v>
      </c>
      <c r="AQ1075" s="7">
        <v>572873</v>
      </c>
      <c r="AR1075" s="7">
        <v>3653053</v>
      </c>
      <c r="AS1075" s="7">
        <v>256064</v>
      </c>
      <c r="AT1075" s="7">
        <v>6043392</v>
      </c>
      <c r="AU1075" s="7">
        <v>33414</v>
      </c>
      <c r="AV1075" s="7">
        <v>644963</v>
      </c>
      <c r="AW1075" s="7">
        <v>0</v>
      </c>
      <c r="AX1075" s="7">
        <v>0</v>
      </c>
      <c r="AY1075" s="7">
        <v>6971582</v>
      </c>
      <c r="AZ1075" s="7">
        <v>230318</v>
      </c>
      <c r="BA1075" s="7">
        <v>0</v>
      </c>
      <c r="BB1075" s="7">
        <v>0</v>
      </c>
      <c r="BC1075" s="7">
        <v>0</v>
      </c>
      <c r="BD1075" s="7">
        <v>0</v>
      </c>
      <c r="BE1075" s="7">
        <v>0</v>
      </c>
      <c r="BF1075" s="7">
        <v>0</v>
      </c>
      <c r="BG1075" s="7">
        <v>404405.82751757401</v>
      </c>
      <c r="BH1075" s="7">
        <v>4510</v>
      </c>
      <c r="BI1075" s="7">
        <v>149000</v>
      </c>
      <c r="BJ1075" s="7">
        <v>2050632.4758333322</v>
      </c>
      <c r="BK1075" s="7">
        <v>589370.08333333209</v>
      </c>
      <c r="BL1075" s="7">
        <v>91536.7</v>
      </c>
      <c r="BM1075" s="7">
        <v>5661976.1700000009</v>
      </c>
      <c r="BN1075" s="130">
        <v>0.625</v>
      </c>
      <c r="BO1075" s="131">
        <v>1.8869850000000001E-4</v>
      </c>
      <c r="BP1075" s="161">
        <v>4781.4761347311942</v>
      </c>
      <c r="BQ1075" s="162">
        <v>8006571</v>
      </c>
      <c r="BR1075" s="161">
        <v>254197</v>
      </c>
      <c r="BS1075" s="163">
        <v>0</v>
      </c>
      <c r="BT1075" s="163">
        <v>0</v>
      </c>
      <c r="BU1075" s="161">
        <v>9500928.2400000002</v>
      </c>
      <c r="BV1075" s="161">
        <v>165900.60999999999</v>
      </c>
      <c r="BW1075" s="165">
        <v>10018324.98</v>
      </c>
      <c r="BX1075" s="161">
        <v>254197</v>
      </c>
    </row>
    <row r="1076" spans="1:76" ht="14.45" x14ac:dyDescent="0.3">
      <c r="A1076" s="164" t="s">
        <v>31</v>
      </c>
      <c r="B1076" s="6" t="s">
        <v>97</v>
      </c>
      <c r="C1076" s="6" t="s">
        <v>134</v>
      </c>
      <c r="D1076" s="6" t="s">
        <v>33</v>
      </c>
      <c r="E1076" s="6" t="s">
        <v>34</v>
      </c>
      <c r="F1076" s="24" t="str">
        <f>+Tabela1[[#This Row],[WK]]&amp;Tabela1[[#This Row],[PK]]&amp;Tabela1[[#This Row],[GK]]</f>
        <v>141601</v>
      </c>
      <c r="G1076" s="6" t="s">
        <v>1044</v>
      </c>
      <c r="H1076" s="7">
        <v>796985550.68060172</v>
      </c>
      <c r="I1076" s="8">
        <v>1.371</v>
      </c>
      <c r="J1076" s="7">
        <v>1092667189.99</v>
      </c>
      <c r="K1076" s="8">
        <v>7.0000000000000007E-2</v>
      </c>
      <c r="L1076" s="7">
        <v>76486703.299300015</v>
      </c>
      <c r="M1076" s="7">
        <v>39981959.299300015</v>
      </c>
      <c r="N1076" s="9">
        <v>1.095253792200269</v>
      </c>
      <c r="O1076" s="7">
        <v>235360314</v>
      </c>
      <c r="P1076" s="8">
        <v>1.2949999999999999</v>
      </c>
      <c r="Q1076" s="7">
        <v>304791607</v>
      </c>
      <c r="R1076" s="8">
        <v>1.6E-2</v>
      </c>
      <c r="S1076" s="7">
        <v>4876665.7120000003</v>
      </c>
      <c r="T1076" s="7">
        <v>1339638.7120000003</v>
      </c>
      <c r="U1076" s="9">
        <v>0.3787470980572103</v>
      </c>
      <c r="V1076" s="7">
        <v>41321598.011300012</v>
      </c>
      <c r="W1076" s="9">
        <v>1.0319622978539089</v>
      </c>
      <c r="X1076" s="7">
        <v>40108681.11941988</v>
      </c>
      <c r="Y1076" s="7">
        <v>0</v>
      </c>
      <c r="Z1076" s="7">
        <v>23596.424999999999</v>
      </c>
      <c r="AA1076" s="7">
        <v>3067545.6944198837</v>
      </c>
      <c r="AB1076" s="7">
        <v>37017539</v>
      </c>
      <c r="AC1076" s="7">
        <v>0</v>
      </c>
      <c r="AD1076" s="7">
        <v>0</v>
      </c>
      <c r="AE1076" s="7">
        <v>0</v>
      </c>
      <c r="AF1076" s="7">
        <v>76486703.299300015</v>
      </c>
      <c r="AG1076" s="7">
        <v>4876665.7120000003</v>
      </c>
      <c r="AH1076" s="7">
        <v>0</v>
      </c>
      <c r="AI1076" s="7">
        <v>30479092</v>
      </c>
      <c r="AJ1076" s="7">
        <v>4329133</v>
      </c>
      <c r="AK1076" s="7">
        <v>0</v>
      </c>
      <c r="AL1076" s="7">
        <v>0</v>
      </c>
      <c r="AM1076" s="7">
        <v>1443574</v>
      </c>
      <c r="AN1076" s="7">
        <v>0</v>
      </c>
      <c r="AO1076" s="7">
        <v>0</v>
      </c>
      <c r="AP1076" s="7">
        <v>27497622</v>
      </c>
      <c r="AQ1076" s="7">
        <v>2713188</v>
      </c>
      <c r="AR1076" s="7">
        <v>36504744</v>
      </c>
      <c r="AS1076" s="7">
        <v>3537027</v>
      </c>
      <c r="AT1076" s="7">
        <v>0</v>
      </c>
      <c r="AU1076" s="7">
        <v>0</v>
      </c>
      <c r="AV1076" s="7">
        <v>878542</v>
      </c>
      <c r="AW1076" s="7">
        <v>0</v>
      </c>
      <c r="AX1076" s="7">
        <v>0</v>
      </c>
      <c r="AY1076" s="7">
        <v>32336557</v>
      </c>
      <c r="AZ1076" s="7">
        <v>1167811</v>
      </c>
      <c r="BA1076" s="7">
        <v>23596.424999999999</v>
      </c>
      <c r="BB1076" s="7">
        <v>0</v>
      </c>
      <c r="BC1076" s="7">
        <v>0</v>
      </c>
      <c r="BD1076" s="7">
        <v>0</v>
      </c>
      <c r="BE1076" s="7">
        <v>507.45</v>
      </c>
      <c r="BF1076" s="7">
        <v>0</v>
      </c>
      <c r="BG1076" s="7">
        <v>1930566.6944198837</v>
      </c>
      <c r="BH1076" s="7">
        <v>21530</v>
      </c>
      <c r="BI1076" s="7">
        <v>1136979</v>
      </c>
      <c r="BJ1076" s="7">
        <v>15648206.779166665</v>
      </c>
      <c r="BK1076" s="7">
        <v>11630853.193333331</v>
      </c>
      <c r="BL1076" s="7">
        <v>418101.31666666665</v>
      </c>
      <c r="BM1076" s="7">
        <v>15233211.710000001</v>
      </c>
      <c r="BN1076" s="130">
        <v>1.1020000000000001</v>
      </c>
      <c r="BO1076" s="131">
        <v>8.3239100000000003E-4</v>
      </c>
      <c r="BP1076" s="161">
        <v>21093.92369712027</v>
      </c>
      <c r="BQ1076" s="162">
        <v>37017539</v>
      </c>
      <c r="BR1076" s="161">
        <v>1167722</v>
      </c>
      <c r="BS1076" s="163">
        <v>0</v>
      </c>
      <c r="BT1076" s="163">
        <v>0</v>
      </c>
      <c r="BU1076" s="161">
        <v>76486703.299999997</v>
      </c>
      <c r="BV1076" s="161">
        <v>4876665.71</v>
      </c>
      <c r="BW1076" s="165">
        <v>0</v>
      </c>
      <c r="BX1076" s="161">
        <v>1167722</v>
      </c>
    </row>
    <row r="1077" spans="1:76" ht="14.45" x14ac:dyDescent="0.3">
      <c r="A1077" s="164" t="s">
        <v>31</v>
      </c>
      <c r="B1077" s="6" t="s">
        <v>97</v>
      </c>
      <c r="C1077" s="6" t="s">
        <v>134</v>
      </c>
      <c r="D1077" s="6" t="s">
        <v>32</v>
      </c>
      <c r="E1077" s="6" t="s">
        <v>36</v>
      </c>
      <c r="F1077" s="24" t="str">
        <f>+Tabela1[[#This Row],[WK]]&amp;Tabela1[[#This Row],[PK]]&amp;Tabela1[[#This Row],[GK]]</f>
        <v>141602</v>
      </c>
      <c r="G1077" s="6" t="s">
        <v>1045</v>
      </c>
      <c r="H1077" s="7">
        <v>71184964.829800084</v>
      </c>
      <c r="I1077" s="8">
        <v>1.371</v>
      </c>
      <c r="J1077" s="7">
        <v>97594586.780000016</v>
      </c>
      <c r="K1077" s="8">
        <v>7.0000000000000007E-2</v>
      </c>
      <c r="L1077" s="7">
        <v>6831621.0746000018</v>
      </c>
      <c r="M1077" s="7">
        <v>4006025.0746000018</v>
      </c>
      <c r="N1077" s="9">
        <v>1.4177628629853674</v>
      </c>
      <c r="O1077" s="7">
        <v>2387989</v>
      </c>
      <c r="P1077" s="8">
        <v>1.2949999999999999</v>
      </c>
      <c r="Q1077" s="7">
        <v>3092446</v>
      </c>
      <c r="R1077" s="8">
        <v>1.6E-2</v>
      </c>
      <c r="S1077" s="7">
        <v>49479.135999999999</v>
      </c>
      <c r="T1077" s="7">
        <v>-15294.864000000001</v>
      </c>
      <c r="U1077" s="9">
        <v>-0.23612659400376695</v>
      </c>
      <c r="V1077" s="7">
        <v>3990730.2106000017</v>
      </c>
      <c r="W1077" s="9">
        <v>1.3806987377394595</v>
      </c>
      <c r="X1077" s="7">
        <v>13746393.641220577</v>
      </c>
      <c r="Y1077" s="7">
        <v>5714638</v>
      </c>
      <c r="Z1077" s="7">
        <v>0</v>
      </c>
      <c r="AA1077" s="7">
        <v>658072.64122057729</v>
      </c>
      <c r="AB1077" s="7">
        <v>7373683</v>
      </c>
      <c r="AC1077" s="7">
        <v>0</v>
      </c>
      <c r="AD1077" s="7">
        <v>9755663.4306205753</v>
      </c>
      <c r="AE1077" s="7">
        <v>0</v>
      </c>
      <c r="AF1077" s="7">
        <v>6831621.0746000018</v>
      </c>
      <c r="AG1077" s="7">
        <v>49479.135999999999</v>
      </c>
      <c r="AH1077" s="7">
        <v>9755663.4306205753</v>
      </c>
      <c r="AI1077" s="7">
        <v>2359189</v>
      </c>
      <c r="AJ1077" s="7">
        <v>43909</v>
      </c>
      <c r="AK1077" s="7">
        <v>4919235</v>
      </c>
      <c r="AL1077" s="7">
        <v>0</v>
      </c>
      <c r="AM1077" s="7">
        <v>711178</v>
      </c>
      <c r="AN1077" s="7">
        <v>0</v>
      </c>
      <c r="AO1077" s="7">
        <v>0</v>
      </c>
      <c r="AP1077" s="7">
        <v>6075559</v>
      </c>
      <c r="AQ1077" s="7">
        <v>338154</v>
      </c>
      <c r="AR1077" s="7">
        <v>2825596</v>
      </c>
      <c r="AS1077" s="7">
        <v>64774</v>
      </c>
      <c r="AT1077" s="7">
        <v>5166235</v>
      </c>
      <c r="AU1077" s="7">
        <v>0</v>
      </c>
      <c r="AV1077" s="7">
        <v>846811</v>
      </c>
      <c r="AW1077" s="7">
        <v>0</v>
      </c>
      <c r="AX1077" s="7">
        <v>0</v>
      </c>
      <c r="AY1077" s="7">
        <v>6857900</v>
      </c>
      <c r="AZ1077" s="7">
        <v>137867</v>
      </c>
      <c r="BA1077" s="7">
        <v>0</v>
      </c>
      <c r="BB1077" s="7">
        <v>0</v>
      </c>
      <c r="BC1077" s="7">
        <v>0</v>
      </c>
      <c r="BD1077" s="7">
        <v>0</v>
      </c>
      <c r="BE1077" s="7">
        <v>0</v>
      </c>
      <c r="BF1077" s="7">
        <v>0</v>
      </c>
      <c r="BG1077" s="7">
        <v>338409.64122057724</v>
      </c>
      <c r="BH1077" s="7">
        <v>3774</v>
      </c>
      <c r="BI1077" s="7">
        <v>319663</v>
      </c>
      <c r="BJ1077" s="7">
        <v>4399582.8000000007</v>
      </c>
      <c r="BK1077" s="7">
        <v>2594714.1466666665</v>
      </c>
      <c r="BL1077" s="7">
        <v>569003.94000000006</v>
      </c>
      <c r="BM1077" s="7">
        <v>6081466.7333333343</v>
      </c>
      <c r="BN1077" s="130">
        <v>0.61599999999999999</v>
      </c>
      <c r="BO1077" s="131">
        <v>1.4563379999999999E-4</v>
      </c>
      <c r="BP1077" s="161">
        <v>3690.9113749787357</v>
      </c>
      <c r="BQ1077" s="162">
        <v>7373683</v>
      </c>
      <c r="BR1077" s="161">
        <v>212544</v>
      </c>
      <c r="BS1077" s="163">
        <v>0</v>
      </c>
      <c r="BT1077" s="163">
        <v>474963.35877942294</v>
      </c>
      <c r="BU1077" s="161">
        <v>6831621.0700000003</v>
      </c>
      <c r="BV1077" s="161">
        <v>49479.14</v>
      </c>
      <c r="BW1077" s="165">
        <v>10230626.788779423</v>
      </c>
      <c r="BX1077" s="161">
        <v>212544</v>
      </c>
    </row>
    <row r="1078" spans="1:76" ht="14.45" x14ac:dyDescent="0.3">
      <c r="A1078" s="164" t="s">
        <v>31</v>
      </c>
      <c r="B1078" s="6" t="s">
        <v>97</v>
      </c>
      <c r="C1078" s="6" t="s">
        <v>134</v>
      </c>
      <c r="D1078" s="6" t="s">
        <v>37</v>
      </c>
      <c r="E1078" s="6" t="s">
        <v>36</v>
      </c>
      <c r="F1078" s="24" t="str">
        <f>+Tabela1[[#This Row],[WK]]&amp;Tabela1[[#This Row],[PK]]&amp;Tabela1[[#This Row],[GK]]</f>
        <v>141603</v>
      </c>
      <c r="G1078" s="6" t="s">
        <v>1046</v>
      </c>
      <c r="H1078" s="7">
        <v>39948457.204599887</v>
      </c>
      <c r="I1078" s="8">
        <v>1.371</v>
      </c>
      <c r="J1078" s="7">
        <v>54769334.829999998</v>
      </c>
      <c r="K1078" s="8">
        <v>7.0000000000000007E-2</v>
      </c>
      <c r="L1078" s="7">
        <v>3833853.4381000004</v>
      </c>
      <c r="M1078" s="7">
        <v>2444967.4381000004</v>
      </c>
      <c r="N1078" s="9">
        <v>1.7603802170228517</v>
      </c>
      <c r="O1078" s="7">
        <v>0</v>
      </c>
      <c r="P1078" s="8">
        <v>1.2949999999999999</v>
      </c>
      <c r="Q1078" s="7">
        <v>0</v>
      </c>
      <c r="R1078" s="8">
        <v>1.6E-2</v>
      </c>
      <c r="S1078" s="7">
        <v>0</v>
      </c>
      <c r="T1078" s="7">
        <v>-60505</v>
      </c>
      <c r="U1078" s="9">
        <v>-1</v>
      </c>
      <c r="V1078" s="7">
        <v>2384462.4381000004</v>
      </c>
      <c r="W1078" s="9">
        <v>1.6451478159447661</v>
      </c>
      <c r="X1078" s="7">
        <v>9209206</v>
      </c>
      <c r="Y1078" s="7">
        <v>4294449</v>
      </c>
      <c r="Z1078" s="7">
        <v>0</v>
      </c>
      <c r="AA1078" s="7">
        <v>607510</v>
      </c>
      <c r="AB1078" s="7">
        <v>4307247</v>
      </c>
      <c r="AC1078" s="7">
        <v>0</v>
      </c>
      <c r="AD1078" s="7">
        <v>6824743.5618999992</v>
      </c>
      <c r="AE1078" s="7">
        <v>0</v>
      </c>
      <c r="AF1078" s="7">
        <v>3833853.4381000004</v>
      </c>
      <c r="AG1078" s="7">
        <v>0</v>
      </c>
      <c r="AH1078" s="7">
        <v>6824743.5618999992</v>
      </c>
      <c r="AI1078" s="7">
        <v>1159630</v>
      </c>
      <c r="AJ1078" s="7">
        <v>25487</v>
      </c>
      <c r="AK1078" s="7">
        <v>3576246</v>
      </c>
      <c r="AL1078" s="7">
        <v>0</v>
      </c>
      <c r="AM1078" s="7">
        <v>705955</v>
      </c>
      <c r="AN1078" s="7">
        <v>0</v>
      </c>
      <c r="AO1078" s="7">
        <v>0</v>
      </c>
      <c r="AP1078" s="7">
        <v>3571184</v>
      </c>
      <c r="AQ1078" s="7">
        <v>186979</v>
      </c>
      <c r="AR1078" s="7">
        <v>1388886</v>
      </c>
      <c r="AS1078" s="7">
        <v>60505</v>
      </c>
      <c r="AT1078" s="7">
        <v>3514823</v>
      </c>
      <c r="AU1078" s="7">
        <v>0</v>
      </c>
      <c r="AV1078" s="7">
        <v>1188803</v>
      </c>
      <c r="AW1078" s="7">
        <v>0</v>
      </c>
      <c r="AX1078" s="7">
        <v>0</v>
      </c>
      <c r="AY1078" s="7">
        <v>4102920</v>
      </c>
      <c r="AZ1078" s="7">
        <v>79476</v>
      </c>
      <c r="BA1078" s="7">
        <v>0</v>
      </c>
      <c r="BB1078" s="7">
        <v>0</v>
      </c>
      <c r="BC1078" s="7">
        <v>0</v>
      </c>
      <c r="BD1078" s="7">
        <v>0</v>
      </c>
      <c r="BE1078" s="7">
        <v>0</v>
      </c>
      <c r="BF1078" s="7">
        <v>0</v>
      </c>
      <c r="BG1078" s="7">
        <v>320594</v>
      </c>
      <c r="BH1078" s="7">
        <v>2368</v>
      </c>
      <c r="BI1078" s="7">
        <v>286916</v>
      </c>
      <c r="BJ1078" s="7">
        <v>3948917.4200000004</v>
      </c>
      <c r="BK1078" s="7">
        <v>1998840.9366666675</v>
      </c>
      <c r="BL1078" s="7">
        <v>2498789.36</v>
      </c>
      <c r="BM1078" s="7">
        <v>2802727.2133333329</v>
      </c>
      <c r="BN1078" s="130">
        <v>0.56100000000000005</v>
      </c>
      <c r="BO1078" s="131">
        <v>9.4369200000000004E-5</v>
      </c>
      <c r="BP1078" s="161">
        <v>2391.2383264297036</v>
      </c>
      <c r="BQ1078" s="162">
        <v>4307247</v>
      </c>
      <c r="BR1078" s="161">
        <v>129607</v>
      </c>
      <c r="BS1078" s="163">
        <v>0</v>
      </c>
      <c r="BT1078" s="163">
        <v>806423</v>
      </c>
      <c r="BU1078" s="161">
        <v>3833853.44</v>
      </c>
      <c r="BV1078" s="161">
        <v>0</v>
      </c>
      <c r="BW1078" s="165">
        <v>7631166.5599999996</v>
      </c>
      <c r="BX1078" s="161">
        <v>129607</v>
      </c>
    </row>
    <row r="1079" spans="1:76" ht="14.45" x14ac:dyDescent="0.3">
      <c r="A1079" s="164" t="s">
        <v>31</v>
      </c>
      <c r="B1079" s="6" t="s">
        <v>97</v>
      </c>
      <c r="C1079" s="6" t="s">
        <v>134</v>
      </c>
      <c r="D1079" s="6" t="s">
        <v>39</v>
      </c>
      <c r="E1079" s="6" t="s">
        <v>40</v>
      </c>
      <c r="F1079" s="24" t="str">
        <f>+Tabela1[[#This Row],[WK]]&amp;Tabela1[[#This Row],[PK]]&amp;Tabela1[[#This Row],[GK]]</f>
        <v>141604</v>
      </c>
      <c r="G1079" s="6" t="s">
        <v>1047</v>
      </c>
      <c r="H1079" s="7">
        <v>71410209.965800047</v>
      </c>
      <c r="I1079" s="8">
        <v>1.371</v>
      </c>
      <c r="J1079" s="7">
        <v>97903397.859999999</v>
      </c>
      <c r="K1079" s="8">
        <v>7.0000000000000007E-2</v>
      </c>
      <c r="L1079" s="7">
        <v>6853237.8502000002</v>
      </c>
      <c r="M1079" s="7">
        <v>4064623.8502000002</v>
      </c>
      <c r="N1079" s="9">
        <v>1.4575785139858008</v>
      </c>
      <c r="O1079" s="7">
        <v>1003696</v>
      </c>
      <c r="P1079" s="8">
        <v>1.2949999999999999</v>
      </c>
      <c r="Q1079" s="7">
        <v>1299786</v>
      </c>
      <c r="R1079" s="8">
        <v>1.6E-2</v>
      </c>
      <c r="S1079" s="7">
        <v>20796.576000000001</v>
      </c>
      <c r="T1079" s="7">
        <v>-6272.4239999999991</v>
      </c>
      <c r="U1079" s="9">
        <v>-0.23171982710850048</v>
      </c>
      <c r="V1079" s="7">
        <v>4058351.4262000006</v>
      </c>
      <c r="W1079" s="9">
        <v>1.4413381855130711</v>
      </c>
      <c r="X1079" s="7">
        <v>6855140.2800000003</v>
      </c>
      <c r="Y1079" s="7">
        <v>1401124</v>
      </c>
      <c r="Z1079" s="7">
        <v>512147.27999999997</v>
      </c>
      <c r="AA1079" s="7">
        <v>444618</v>
      </c>
      <c r="AB1079" s="7">
        <v>3737896</v>
      </c>
      <c r="AC1079" s="7">
        <v>759355</v>
      </c>
      <c r="AD1079" s="7">
        <v>2796788.8538000002</v>
      </c>
      <c r="AE1079" s="7">
        <v>0</v>
      </c>
      <c r="AF1079" s="7">
        <v>6853237.8502000002</v>
      </c>
      <c r="AG1079" s="7">
        <v>20796.576000000001</v>
      </c>
      <c r="AH1079" s="7">
        <v>2796788.8538000002</v>
      </c>
      <c r="AI1079" s="7">
        <v>2328312</v>
      </c>
      <c r="AJ1079" s="7">
        <v>15468</v>
      </c>
      <c r="AK1079" s="7">
        <v>2400495</v>
      </c>
      <c r="AL1079" s="7">
        <v>0</v>
      </c>
      <c r="AM1079" s="7">
        <v>348608</v>
      </c>
      <c r="AN1079" s="7">
        <v>0</v>
      </c>
      <c r="AO1079" s="7">
        <v>0</v>
      </c>
      <c r="AP1079" s="7">
        <v>3272668</v>
      </c>
      <c r="AQ1079" s="7">
        <v>202892</v>
      </c>
      <c r="AR1079" s="7">
        <v>2788614</v>
      </c>
      <c r="AS1079" s="7">
        <v>27069</v>
      </c>
      <c r="AT1079" s="7">
        <v>2613985</v>
      </c>
      <c r="AU1079" s="7">
        <v>0</v>
      </c>
      <c r="AV1079" s="7">
        <v>663954</v>
      </c>
      <c r="AW1079" s="7">
        <v>0</v>
      </c>
      <c r="AX1079" s="7">
        <v>0</v>
      </c>
      <c r="AY1079" s="7">
        <v>3251473</v>
      </c>
      <c r="AZ1079" s="7">
        <v>81098</v>
      </c>
      <c r="BA1079" s="7">
        <v>512147.27999999997</v>
      </c>
      <c r="BB1079" s="7">
        <v>0</v>
      </c>
      <c r="BC1079" s="7">
        <v>0</v>
      </c>
      <c r="BD1079" s="7">
        <v>28.42</v>
      </c>
      <c r="BE1079" s="7">
        <v>10957.08</v>
      </c>
      <c r="BF1079" s="7">
        <v>0</v>
      </c>
      <c r="BG1079" s="7">
        <v>320594</v>
      </c>
      <c r="BH1079" s="7">
        <v>2565</v>
      </c>
      <c r="BI1079" s="7">
        <v>124024</v>
      </c>
      <c r="BJ1079" s="7">
        <v>1707018.0458333334</v>
      </c>
      <c r="BK1079" s="7">
        <v>447143.38666666672</v>
      </c>
      <c r="BL1079" s="7">
        <v>1395861.22</v>
      </c>
      <c r="BM1079" s="7">
        <v>2247776.1966666668</v>
      </c>
      <c r="BN1079" s="130">
        <v>0.84399999999999997</v>
      </c>
      <c r="BO1079" s="131">
        <v>9.8639800000000004E-5</v>
      </c>
      <c r="BP1079" s="161">
        <v>2499.2942842767366</v>
      </c>
      <c r="BQ1079" s="162">
        <v>3737896</v>
      </c>
      <c r="BR1079" s="161">
        <v>148880</v>
      </c>
      <c r="BS1079" s="163">
        <v>0</v>
      </c>
      <c r="BT1079" s="163">
        <v>861756.5699999996</v>
      </c>
      <c r="BU1079" s="161">
        <v>6853237.8499999996</v>
      </c>
      <c r="BV1079" s="161">
        <v>20796.580000000002</v>
      </c>
      <c r="BW1079" s="165">
        <v>3658545.42</v>
      </c>
      <c r="BX1079" s="161">
        <v>148880</v>
      </c>
    </row>
    <row r="1080" spans="1:76" ht="14.45" x14ac:dyDescent="0.3">
      <c r="A1080" s="164" t="s">
        <v>31</v>
      </c>
      <c r="B1080" s="6" t="s">
        <v>97</v>
      </c>
      <c r="C1080" s="6" t="s">
        <v>134</v>
      </c>
      <c r="D1080" s="6" t="s">
        <v>42</v>
      </c>
      <c r="E1080" s="6" t="s">
        <v>36</v>
      </c>
      <c r="F1080" s="24" t="str">
        <f>+Tabela1[[#This Row],[WK]]&amp;Tabela1[[#This Row],[PK]]&amp;Tabela1[[#This Row],[GK]]</f>
        <v>141605</v>
      </c>
      <c r="G1080" s="6" t="s">
        <v>1048</v>
      </c>
      <c r="H1080" s="7">
        <v>350994844.74179834</v>
      </c>
      <c r="I1080" s="8">
        <v>1.371</v>
      </c>
      <c r="J1080" s="7">
        <v>481213932.13999999</v>
      </c>
      <c r="K1080" s="8">
        <v>7.0000000000000007E-2</v>
      </c>
      <c r="L1080" s="7">
        <v>33684975.249800004</v>
      </c>
      <c r="M1080" s="7">
        <v>20899276.249800004</v>
      </c>
      <c r="N1080" s="9">
        <v>1.6345822195407544</v>
      </c>
      <c r="O1080" s="7">
        <v>34452393</v>
      </c>
      <c r="P1080" s="8">
        <v>1.2949999999999999</v>
      </c>
      <c r="Q1080" s="7">
        <v>44615849</v>
      </c>
      <c r="R1080" s="8">
        <v>1.6E-2</v>
      </c>
      <c r="S1080" s="7">
        <v>713853.58400000003</v>
      </c>
      <c r="T1080" s="7">
        <v>-146861.41599999997</v>
      </c>
      <c r="U1080" s="9">
        <v>-0.17062722968694627</v>
      </c>
      <c r="V1080" s="7">
        <v>20752414.833800003</v>
      </c>
      <c r="W1080" s="9">
        <v>1.5207229411184509</v>
      </c>
      <c r="X1080" s="7">
        <v>28755779.727678653</v>
      </c>
      <c r="Y1080" s="7">
        <v>521065</v>
      </c>
      <c r="Z1080" s="7">
        <v>417549.54</v>
      </c>
      <c r="AA1080" s="7">
        <v>1580278.1876786533</v>
      </c>
      <c r="AB1080" s="7">
        <v>21846329</v>
      </c>
      <c r="AC1080" s="7">
        <v>4390558</v>
      </c>
      <c r="AD1080" s="7">
        <v>8003364.893878649</v>
      </c>
      <c r="AE1080" s="7">
        <v>0</v>
      </c>
      <c r="AF1080" s="7">
        <v>33684975.249800004</v>
      </c>
      <c r="AG1080" s="7">
        <v>713853.58400000003</v>
      </c>
      <c r="AH1080" s="7">
        <v>8003364.893878649</v>
      </c>
      <c r="AI1080" s="7">
        <v>10675229</v>
      </c>
      <c r="AJ1080" s="7">
        <v>840036</v>
      </c>
      <c r="AK1080" s="7">
        <v>5483898</v>
      </c>
      <c r="AL1080" s="7">
        <v>56854</v>
      </c>
      <c r="AM1080" s="7">
        <v>1058937</v>
      </c>
      <c r="AN1080" s="7">
        <v>0</v>
      </c>
      <c r="AO1080" s="7">
        <v>0</v>
      </c>
      <c r="AP1080" s="7">
        <v>18165410</v>
      </c>
      <c r="AQ1080" s="7">
        <v>1026397</v>
      </c>
      <c r="AR1080" s="7">
        <v>12785699</v>
      </c>
      <c r="AS1080" s="7">
        <v>860715</v>
      </c>
      <c r="AT1080" s="7">
        <v>6198972</v>
      </c>
      <c r="AU1080" s="7">
        <v>151449</v>
      </c>
      <c r="AV1080" s="7">
        <v>440169</v>
      </c>
      <c r="AW1080" s="7">
        <v>0</v>
      </c>
      <c r="AX1080" s="7">
        <v>0</v>
      </c>
      <c r="AY1080" s="7">
        <v>20543187</v>
      </c>
      <c r="AZ1080" s="7">
        <v>418466</v>
      </c>
      <c r="BA1080" s="7">
        <v>417549.54</v>
      </c>
      <c r="BB1080" s="7">
        <v>0</v>
      </c>
      <c r="BC1080" s="7">
        <v>0</v>
      </c>
      <c r="BD1080" s="7">
        <v>1.3</v>
      </c>
      <c r="BE1080" s="7">
        <v>8976.9599999999991</v>
      </c>
      <c r="BF1080" s="7">
        <v>0</v>
      </c>
      <c r="BG1080" s="7">
        <v>967256.18767865316</v>
      </c>
      <c r="BH1080" s="7">
        <v>10787</v>
      </c>
      <c r="BI1080" s="7">
        <v>613022</v>
      </c>
      <c r="BJ1080" s="7">
        <v>8437130.2983333319</v>
      </c>
      <c r="BK1080" s="7">
        <v>5819039.0599999987</v>
      </c>
      <c r="BL1080" s="7">
        <v>862784.97000000009</v>
      </c>
      <c r="BM1080" s="7">
        <v>8746795.0133333337</v>
      </c>
      <c r="BN1080" s="130">
        <v>0.98599999999999999</v>
      </c>
      <c r="BO1080" s="131">
        <v>4.1003740000000001E-4</v>
      </c>
      <c r="BP1080" s="161">
        <v>10391.381279622972</v>
      </c>
      <c r="BQ1080" s="162">
        <v>21846329</v>
      </c>
      <c r="BR1080" s="161">
        <v>583713</v>
      </c>
      <c r="BS1080" s="163">
        <v>0</v>
      </c>
      <c r="BT1080" s="163">
        <v>2580176.2723213509</v>
      </c>
      <c r="BU1080" s="161">
        <v>33684975.25</v>
      </c>
      <c r="BV1080" s="161">
        <v>713853.58</v>
      </c>
      <c r="BW1080" s="165">
        <v>10583541.162321351</v>
      </c>
      <c r="BX1080" s="161">
        <v>583713</v>
      </c>
    </row>
    <row r="1081" spans="1:76" ht="14.45" x14ac:dyDescent="0.3">
      <c r="A1081" s="164" t="s">
        <v>31</v>
      </c>
      <c r="B1081" s="6" t="s">
        <v>97</v>
      </c>
      <c r="C1081" s="6" t="s">
        <v>134</v>
      </c>
      <c r="D1081" s="6" t="s">
        <v>44</v>
      </c>
      <c r="E1081" s="6" t="s">
        <v>36</v>
      </c>
      <c r="F1081" s="24" t="str">
        <f>+Tabela1[[#This Row],[WK]]&amp;Tabela1[[#This Row],[PK]]&amp;Tabela1[[#This Row],[GK]]</f>
        <v>141606</v>
      </c>
      <c r="G1081" s="6" t="s">
        <v>1049</v>
      </c>
      <c r="H1081" s="7">
        <v>49453344.176800035</v>
      </c>
      <c r="I1081" s="8">
        <v>1.371</v>
      </c>
      <c r="J1081" s="7">
        <v>67800534.870000005</v>
      </c>
      <c r="K1081" s="8">
        <v>7.0000000000000007E-2</v>
      </c>
      <c r="L1081" s="7">
        <v>4746037.4409000007</v>
      </c>
      <c r="M1081" s="7">
        <v>2883799.4409000007</v>
      </c>
      <c r="N1081" s="9">
        <v>1.5485665317215096</v>
      </c>
      <c r="O1081" s="7">
        <v>721130</v>
      </c>
      <c r="P1081" s="8">
        <v>1.2949999999999999</v>
      </c>
      <c r="Q1081" s="7">
        <v>933863</v>
      </c>
      <c r="R1081" s="8">
        <v>1.6E-2</v>
      </c>
      <c r="S1081" s="7">
        <v>14941.808000000001</v>
      </c>
      <c r="T1081" s="7">
        <v>-11074.191999999999</v>
      </c>
      <c r="U1081" s="9">
        <v>-0.42566851168511682</v>
      </c>
      <c r="V1081" s="7">
        <v>2872725.2489000009</v>
      </c>
      <c r="W1081" s="9">
        <v>1.5213659014624097</v>
      </c>
      <c r="X1081" s="7">
        <v>8667897.629999999</v>
      </c>
      <c r="Y1081" s="7">
        <v>4273266</v>
      </c>
      <c r="Z1081" s="7">
        <v>128796.62999999999</v>
      </c>
      <c r="AA1081" s="7">
        <v>535911</v>
      </c>
      <c r="AB1081" s="7">
        <v>3729924</v>
      </c>
      <c r="AC1081" s="7">
        <v>0</v>
      </c>
      <c r="AD1081" s="7">
        <v>5795172.381099998</v>
      </c>
      <c r="AE1081" s="7">
        <v>0</v>
      </c>
      <c r="AF1081" s="7">
        <v>4746037.4409000007</v>
      </c>
      <c r="AG1081" s="7">
        <v>14941.808000000001</v>
      </c>
      <c r="AH1081" s="7">
        <v>5795172.381099998</v>
      </c>
      <c r="AI1081" s="7">
        <v>1554848</v>
      </c>
      <c r="AJ1081" s="7">
        <v>8837</v>
      </c>
      <c r="AK1081" s="7">
        <v>3415599</v>
      </c>
      <c r="AL1081" s="7">
        <v>0</v>
      </c>
      <c r="AM1081" s="7">
        <v>798224</v>
      </c>
      <c r="AN1081" s="7">
        <v>0</v>
      </c>
      <c r="AO1081" s="7">
        <v>0</v>
      </c>
      <c r="AP1081" s="7">
        <v>2985284</v>
      </c>
      <c r="AQ1081" s="7">
        <v>198915</v>
      </c>
      <c r="AR1081" s="7">
        <v>1862238</v>
      </c>
      <c r="AS1081" s="7">
        <v>26016</v>
      </c>
      <c r="AT1081" s="7">
        <v>3715739</v>
      </c>
      <c r="AU1081" s="7">
        <v>0</v>
      </c>
      <c r="AV1081" s="7">
        <v>1076916</v>
      </c>
      <c r="AW1081" s="7">
        <v>0</v>
      </c>
      <c r="AX1081" s="7">
        <v>0</v>
      </c>
      <c r="AY1081" s="7">
        <v>3413997</v>
      </c>
      <c r="AZ1081" s="7">
        <v>81098</v>
      </c>
      <c r="BA1081" s="7">
        <v>128796.62999999999</v>
      </c>
      <c r="BB1081" s="7">
        <v>0</v>
      </c>
      <c r="BC1081" s="7">
        <v>0</v>
      </c>
      <c r="BD1081" s="7">
        <v>1375.85</v>
      </c>
      <c r="BE1081" s="7">
        <v>18.12</v>
      </c>
      <c r="BF1081" s="7">
        <v>0</v>
      </c>
      <c r="BG1081" s="7">
        <v>320594</v>
      </c>
      <c r="BH1081" s="7">
        <v>2467</v>
      </c>
      <c r="BI1081" s="7">
        <v>215317</v>
      </c>
      <c r="BJ1081" s="7">
        <v>2963466.6166666672</v>
      </c>
      <c r="BK1081" s="7">
        <v>1586857.7200000007</v>
      </c>
      <c r="BL1081" s="7">
        <v>88487.136666666673</v>
      </c>
      <c r="BM1081" s="7">
        <v>5329461.3133333335</v>
      </c>
      <c r="BN1081" s="130">
        <v>0.58399999999999996</v>
      </c>
      <c r="BO1081" s="131">
        <v>9.9531599999999994E-5</v>
      </c>
      <c r="BP1081" s="161">
        <v>2522.3062012256419</v>
      </c>
      <c r="BQ1081" s="162">
        <v>3729924</v>
      </c>
      <c r="BR1081" s="161">
        <v>139478</v>
      </c>
      <c r="BS1081" s="163">
        <v>0</v>
      </c>
      <c r="BT1081" s="163">
        <v>759330.37000000104</v>
      </c>
      <c r="BU1081" s="161">
        <v>4746037.4400000004</v>
      </c>
      <c r="BV1081" s="161">
        <v>14941.81</v>
      </c>
      <c r="BW1081" s="165">
        <v>6554502.7500000009</v>
      </c>
      <c r="BX1081" s="161">
        <v>139478</v>
      </c>
    </row>
    <row r="1082" spans="1:76" ht="14.45" x14ac:dyDescent="0.3">
      <c r="A1082" s="164" t="s">
        <v>31</v>
      </c>
      <c r="B1082" s="6" t="s">
        <v>97</v>
      </c>
      <c r="C1082" s="6" t="s">
        <v>134</v>
      </c>
      <c r="D1082" s="6" t="s">
        <v>51</v>
      </c>
      <c r="E1082" s="6" t="s">
        <v>36</v>
      </c>
      <c r="F1082" s="24" t="str">
        <f>+Tabela1[[#This Row],[WK]]&amp;Tabela1[[#This Row],[PK]]&amp;Tabela1[[#This Row],[GK]]</f>
        <v>141607</v>
      </c>
      <c r="G1082" s="6" t="s">
        <v>1044</v>
      </c>
      <c r="H1082" s="7">
        <v>348235548.64639843</v>
      </c>
      <c r="I1082" s="8">
        <v>1.371</v>
      </c>
      <c r="J1082" s="7">
        <v>477430937.19</v>
      </c>
      <c r="K1082" s="8">
        <v>7.0000000000000007E-2</v>
      </c>
      <c r="L1082" s="7">
        <v>33420165.603300001</v>
      </c>
      <c r="M1082" s="7">
        <v>20419264.603300001</v>
      </c>
      <c r="N1082" s="9">
        <v>1.5706038068669241</v>
      </c>
      <c r="O1082" s="7">
        <v>13176738</v>
      </c>
      <c r="P1082" s="8">
        <v>1.2949999999999999</v>
      </c>
      <c r="Q1082" s="7">
        <v>17063876</v>
      </c>
      <c r="R1082" s="8">
        <v>1.6E-2</v>
      </c>
      <c r="S1082" s="7">
        <v>273022.016</v>
      </c>
      <c r="T1082" s="7">
        <v>-179458.984</v>
      </c>
      <c r="U1082" s="9">
        <v>-0.39661109306247111</v>
      </c>
      <c r="V1082" s="7">
        <v>20239805.6193</v>
      </c>
      <c r="W1082" s="9">
        <v>1.5044399705070444</v>
      </c>
      <c r="X1082" s="7">
        <v>40068647.678006068</v>
      </c>
      <c r="Y1082" s="7">
        <v>9498865</v>
      </c>
      <c r="Z1082" s="7">
        <v>838055.08499999996</v>
      </c>
      <c r="AA1082" s="7">
        <v>1697436.5930060628</v>
      </c>
      <c r="AB1082" s="7">
        <v>26687976</v>
      </c>
      <c r="AC1082" s="7">
        <v>1346315</v>
      </c>
      <c r="AD1082" s="7">
        <v>19828842.058706068</v>
      </c>
      <c r="AE1082" s="7">
        <v>0</v>
      </c>
      <c r="AF1082" s="7">
        <v>33420165.603300001</v>
      </c>
      <c r="AG1082" s="7">
        <v>273022.016</v>
      </c>
      <c r="AH1082" s="7">
        <v>19828842.058706068</v>
      </c>
      <c r="AI1082" s="7">
        <v>10854908</v>
      </c>
      <c r="AJ1082" s="7">
        <v>241931</v>
      </c>
      <c r="AK1082" s="7">
        <v>11620461</v>
      </c>
      <c r="AL1082" s="7">
        <v>313190</v>
      </c>
      <c r="AM1082" s="7">
        <v>582360</v>
      </c>
      <c r="AN1082" s="7">
        <v>0</v>
      </c>
      <c r="AO1082" s="7">
        <v>0</v>
      </c>
      <c r="AP1082" s="7">
        <v>22269595</v>
      </c>
      <c r="AQ1082" s="7">
        <v>1193485</v>
      </c>
      <c r="AR1082" s="7">
        <v>13000901</v>
      </c>
      <c r="AS1082" s="7">
        <v>452481</v>
      </c>
      <c r="AT1082" s="7">
        <v>12862745</v>
      </c>
      <c r="AU1082" s="7">
        <v>0</v>
      </c>
      <c r="AV1082" s="7">
        <v>657458</v>
      </c>
      <c r="AW1082" s="7">
        <v>0</v>
      </c>
      <c r="AX1082" s="7">
        <v>0</v>
      </c>
      <c r="AY1082" s="7">
        <v>24812997</v>
      </c>
      <c r="AZ1082" s="7">
        <v>499564</v>
      </c>
      <c r="BA1082" s="7">
        <v>838055.08499999996</v>
      </c>
      <c r="BB1082" s="7">
        <v>0</v>
      </c>
      <c r="BC1082" s="7">
        <v>0</v>
      </c>
      <c r="BD1082" s="7">
        <v>0</v>
      </c>
      <c r="BE1082" s="7">
        <v>18022.689999999999</v>
      </c>
      <c r="BF1082" s="7">
        <v>0</v>
      </c>
      <c r="BG1082" s="7">
        <v>1133053.5930060628</v>
      </c>
      <c r="BH1082" s="7">
        <v>12636</v>
      </c>
      <c r="BI1082" s="7">
        <v>564383</v>
      </c>
      <c r="BJ1082" s="7">
        <v>7767559.8108333321</v>
      </c>
      <c r="BK1082" s="7">
        <v>6076508.629999999</v>
      </c>
      <c r="BL1082" s="7">
        <v>777507.24666666659</v>
      </c>
      <c r="BM1082" s="7">
        <v>5209190.2300000004</v>
      </c>
      <c r="BN1082" s="130">
        <v>0.79500000000000004</v>
      </c>
      <c r="BO1082" s="131">
        <v>5.0330049999999999E-4</v>
      </c>
      <c r="BP1082" s="161">
        <v>12754.605098462705</v>
      </c>
      <c r="BQ1082" s="162">
        <v>26687976</v>
      </c>
      <c r="BR1082" s="161">
        <v>705963</v>
      </c>
      <c r="BS1082" s="163">
        <v>0</v>
      </c>
      <c r="BT1082" s="163">
        <v>2470078.9099999964</v>
      </c>
      <c r="BU1082" s="161">
        <v>33420165.600000001</v>
      </c>
      <c r="BV1082" s="161">
        <v>273022.02</v>
      </c>
      <c r="BW1082" s="165">
        <v>22298920.969999995</v>
      </c>
      <c r="BX1082" s="161">
        <v>705963</v>
      </c>
    </row>
    <row r="1083" spans="1:76" ht="14.45" x14ac:dyDescent="0.3">
      <c r="A1083" s="164" t="s">
        <v>31</v>
      </c>
      <c r="B1083" s="6" t="s">
        <v>97</v>
      </c>
      <c r="C1083" s="6" t="s">
        <v>134</v>
      </c>
      <c r="D1083" s="6" t="s">
        <v>75</v>
      </c>
      <c r="E1083" s="6" t="s">
        <v>36</v>
      </c>
      <c r="F1083" s="24" t="str">
        <f>+Tabela1[[#This Row],[WK]]&amp;Tabela1[[#This Row],[PK]]&amp;Tabela1[[#This Row],[GK]]</f>
        <v>141608</v>
      </c>
      <c r="G1083" s="6" t="s">
        <v>1050</v>
      </c>
      <c r="H1083" s="7">
        <v>59692890.088999979</v>
      </c>
      <c r="I1083" s="8">
        <v>1.371</v>
      </c>
      <c r="J1083" s="7">
        <v>81838952.309999987</v>
      </c>
      <c r="K1083" s="8">
        <v>7.0000000000000007E-2</v>
      </c>
      <c r="L1083" s="7">
        <v>5728726.6617000001</v>
      </c>
      <c r="M1083" s="7">
        <v>4091794.6617000001</v>
      </c>
      <c r="N1083" s="9">
        <v>2.4996729624077236</v>
      </c>
      <c r="O1083" s="7">
        <v>170931</v>
      </c>
      <c r="P1083" s="8">
        <v>1.2949999999999999</v>
      </c>
      <c r="Q1083" s="7">
        <v>221356</v>
      </c>
      <c r="R1083" s="8">
        <v>1.6E-2</v>
      </c>
      <c r="S1083" s="7">
        <v>3541.6959999999999</v>
      </c>
      <c r="T1083" s="7">
        <v>-41517.304000000004</v>
      </c>
      <c r="U1083" s="9">
        <v>-0.92139869948290032</v>
      </c>
      <c r="V1083" s="7">
        <v>4050277.3577000005</v>
      </c>
      <c r="W1083" s="9">
        <v>2.4080255825982424</v>
      </c>
      <c r="X1083" s="7">
        <v>12427579.086857663</v>
      </c>
      <c r="Y1083" s="7">
        <v>5119814</v>
      </c>
      <c r="Z1083" s="7">
        <v>21961.95</v>
      </c>
      <c r="AA1083" s="7">
        <v>702181.1368576634</v>
      </c>
      <c r="AB1083" s="7">
        <v>5302224</v>
      </c>
      <c r="AC1083" s="7">
        <v>1281398</v>
      </c>
      <c r="AD1083" s="7">
        <v>8377301.7291576639</v>
      </c>
      <c r="AE1083" s="7">
        <v>0</v>
      </c>
      <c r="AF1083" s="7">
        <v>5728726.6617000001</v>
      </c>
      <c r="AG1083" s="7">
        <v>3541.6959999999999</v>
      </c>
      <c r="AH1083" s="7">
        <v>8377301.7291576639</v>
      </c>
      <c r="AI1083" s="7">
        <v>1366732</v>
      </c>
      <c r="AJ1083" s="7">
        <v>19139</v>
      </c>
      <c r="AK1083" s="7">
        <v>5079239</v>
      </c>
      <c r="AL1083" s="7">
        <v>0</v>
      </c>
      <c r="AM1083" s="7">
        <v>357962</v>
      </c>
      <c r="AN1083" s="7">
        <v>0</v>
      </c>
      <c r="AO1083" s="7">
        <v>0</v>
      </c>
      <c r="AP1083" s="7">
        <v>4288867</v>
      </c>
      <c r="AQ1083" s="7">
        <v>342133</v>
      </c>
      <c r="AR1083" s="7">
        <v>1636932</v>
      </c>
      <c r="AS1083" s="7">
        <v>45059</v>
      </c>
      <c r="AT1083" s="7">
        <v>5599140</v>
      </c>
      <c r="AU1083" s="7">
        <v>585266</v>
      </c>
      <c r="AV1083" s="7">
        <v>967778</v>
      </c>
      <c r="AW1083" s="7">
        <v>0</v>
      </c>
      <c r="AX1083" s="7">
        <v>0</v>
      </c>
      <c r="AY1083" s="7">
        <v>4798467</v>
      </c>
      <c r="AZ1083" s="7">
        <v>144354</v>
      </c>
      <c r="BA1083" s="7">
        <v>21961.95</v>
      </c>
      <c r="BB1083" s="7">
        <v>0</v>
      </c>
      <c r="BC1083" s="7">
        <v>0</v>
      </c>
      <c r="BD1083" s="7">
        <v>0</v>
      </c>
      <c r="BE1083" s="7">
        <v>472.3</v>
      </c>
      <c r="BF1083" s="7">
        <v>0</v>
      </c>
      <c r="BG1083" s="7">
        <v>321193.1368576634</v>
      </c>
      <c r="BH1083" s="7">
        <v>3582</v>
      </c>
      <c r="BI1083" s="7">
        <v>380988</v>
      </c>
      <c r="BJ1083" s="7">
        <v>5243451.3433333328</v>
      </c>
      <c r="BK1083" s="7">
        <v>3544680.6333333328</v>
      </c>
      <c r="BL1083" s="7">
        <v>1337944.8866666665</v>
      </c>
      <c r="BM1083" s="7">
        <v>4119193.0666666664</v>
      </c>
      <c r="BN1083" s="130">
        <v>0.61499999999999999</v>
      </c>
      <c r="BO1083" s="131">
        <v>1.3004520000000001E-4</v>
      </c>
      <c r="BP1083" s="161">
        <v>3295.7067143344957</v>
      </c>
      <c r="BQ1083" s="162">
        <v>5302224</v>
      </c>
      <c r="BR1083" s="161">
        <v>192875</v>
      </c>
      <c r="BS1083" s="163">
        <v>0</v>
      </c>
      <c r="BT1083" s="163">
        <v>860300.91314233467</v>
      </c>
      <c r="BU1083" s="161">
        <v>5728726.6600000001</v>
      </c>
      <c r="BV1083" s="161">
        <v>3541.7</v>
      </c>
      <c r="BW1083" s="165">
        <v>9237602.6431423351</v>
      </c>
      <c r="BX1083" s="161">
        <v>192875</v>
      </c>
    </row>
    <row r="1084" spans="1:76" ht="14.45" x14ac:dyDescent="0.3">
      <c r="A1084" s="164" t="s">
        <v>31</v>
      </c>
      <c r="B1084" s="6" t="s">
        <v>97</v>
      </c>
      <c r="C1084" s="6" t="s">
        <v>134</v>
      </c>
      <c r="D1084" s="6" t="s">
        <v>77</v>
      </c>
      <c r="E1084" s="6" t="s">
        <v>36</v>
      </c>
      <c r="F1084" s="24" t="str">
        <f>+Tabela1[[#This Row],[WK]]&amp;Tabela1[[#This Row],[PK]]&amp;Tabela1[[#This Row],[GK]]</f>
        <v>141609</v>
      </c>
      <c r="G1084" s="6" t="s">
        <v>1051</v>
      </c>
      <c r="H1084" s="7">
        <v>59570334.666799977</v>
      </c>
      <c r="I1084" s="8">
        <v>1.371</v>
      </c>
      <c r="J1084" s="7">
        <v>81670928.829999983</v>
      </c>
      <c r="K1084" s="8">
        <v>7.0000000000000007E-2</v>
      </c>
      <c r="L1084" s="7">
        <v>5716965.0180999991</v>
      </c>
      <c r="M1084" s="7">
        <v>2046703.0180999991</v>
      </c>
      <c r="N1084" s="9">
        <v>0.55764493600184373</v>
      </c>
      <c r="O1084" s="7">
        <v>0</v>
      </c>
      <c r="P1084" s="8">
        <v>1.2949999999999999</v>
      </c>
      <c r="Q1084" s="7">
        <v>0</v>
      </c>
      <c r="R1084" s="8">
        <v>1.6E-2</v>
      </c>
      <c r="S1084" s="7">
        <v>0</v>
      </c>
      <c r="T1084" s="7">
        <v>-6000</v>
      </c>
      <c r="U1084" s="9">
        <v>-1</v>
      </c>
      <c r="V1084" s="7">
        <v>2040703.0180999991</v>
      </c>
      <c r="W1084" s="9">
        <v>0.55510271523085108</v>
      </c>
      <c r="X1084" s="7">
        <v>4219777</v>
      </c>
      <c r="Y1084" s="7">
        <v>294474</v>
      </c>
      <c r="Z1084" s="7">
        <v>0</v>
      </c>
      <c r="AA1084" s="7">
        <v>456740</v>
      </c>
      <c r="AB1084" s="7">
        <v>2558624</v>
      </c>
      <c r="AC1084" s="7">
        <v>909939</v>
      </c>
      <c r="AD1084" s="7">
        <v>2179073.9819000009</v>
      </c>
      <c r="AE1084" s="7">
        <v>0</v>
      </c>
      <c r="AF1084" s="7">
        <v>5716965.0180999991</v>
      </c>
      <c r="AG1084" s="7">
        <v>0</v>
      </c>
      <c r="AH1084" s="7">
        <v>2179073.9819000009</v>
      </c>
      <c r="AI1084" s="7">
        <v>3064431</v>
      </c>
      <c r="AJ1084" s="7">
        <v>2297</v>
      </c>
      <c r="AK1084" s="7">
        <v>518065</v>
      </c>
      <c r="AL1084" s="7">
        <v>0</v>
      </c>
      <c r="AM1084" s="7">
        <v>771022</v>
      </c>
      <c r="AN1084" s="7">
        <v>0</v>
      </c>
      <c r="AO1084" s="7">
        <v>0</v>
      </c>
      <c r="AP1084" s="7">
        <v>2238241</v>
      </c>
      <c r="AQ1084" s="7">
        <v>107414</v>
      </c>
      <c r="AR1084" s="7">
        <v>3670262</v>
      </c>
      <c r="AS1084" s="7">
        <v>6000</v>
      </c>
      <c r="AT1084" s="7">
        <v>584816</v>
      </c>
      <c r="AU1084" s="7">
        <v>0</v>
      </c>
      <c r="AV1084" s="7">
        <v>993927</v>
      </c>
      <c r="AW1084" s="7">
        <v>0</v>
      </c>
      <c r="AX1084" s="7">
        <v>0</v>
      </c>
      <c r="AY1084" s="7">
        <v>2404131</v>
      </c>
      <c r="AZ1084" s="7">
        <v>43793</v>
      </c>
      <c r="BA1084" s="7">
        <v>0</v>
      </c>
      <c r="BB1084" s="7">
        <v>0</v>
      </c>
      <c r="BC1084" s="7">
        <v>0</v>
      </c>
      <c r="BD1084" s="7">
        <v>0</v>
      </c>
      <c r="BE1084" s="7">
        <v>0</v>
      </c>
      <c r="BF1084" s="7">
        <v>0</v>
      </c>
      <c r="BG1084" s="7">
        <v>320594</v>
      </c>
      <c r="BH1084" s="7">
        <v>1501</v>
      </c>
      <c r="BI1084" s="7">
        <v>136146</v>
      </c>
      <c r="BJ1084" s="7">
        <v>1873839.9808333332</v>
      </c>
      <c r="BK1084" s="7">
        <v>732573.68666666653</v>
      </c>
      <c r="BL1084" s="7">
        <v>338845.99666666664</v>
      </c>
      <c r="BM1084" s="7">
        <v>3887373.1833333336</v>
      </c>
      <c r="BN1084" s="130">
        <v>0.94699999999999995</v>
      </c>
      <c r="BO1084" s="131">
        <v>6.12878E-5</v>
      </c>
      <c r="BP1084" s="161">
        <v>1552.8041349869875</v>
      </c>
      <c r="BQ1084" s="162">
        <v>2558624</v>
      </c>
      <c r="BR1084" s="161">
        <v>114931</v>
      </c>
      <c r="BS1084" s="163">
        <v>0</v>
      </c>
      <c r="BT1084" s="163">
        <v>703607</v>
      </c>
      <c r="BU1084" s="161">
        <v>5716965.0199999996</v>
      </c>
      <c r="BV1084" s="161">
        <v>0</v>
      </c>
      <c r="BW1084" s="165">
        <v>2882680.98</v>
      </c>
      <c r="BX1084" s="161">
        <v>114931</v>
      </c>
    </row>
    <row r="1085" spans="1:76" ht="14.45" x14ac:dyDescent="0.3">
      <c r="A1085" s="164" t="s">
        <v>31</v>
      </c>
      <c r="B1085" s="6" t="s">
        <v>97</v>
      </c>
      <c r="C1085" s="6" t="s">
        <v>134</v>
      </c>
      <c r="D1085" s="6" t="s">
        <v>90</v>
      </c>
      <c r="E1085" s="6" t="s">
        <v>36</v>
      </c>
      <c r="F1085" s="24" t="str">
        <f>+Tabela1[[#This Row],[WK]]&amp;Tabela1[[#This Row],[PK]]&amp;Tabela1[[#This Row],[GK]]</f>
        <v>141610</v>
      </c>
      <c r="G1085" s="6" t="s">
        <v>1052</v>
      </c>
      <c r="H1085" s="7">
        <v>96447528.966999665</v>
      </c>
      <c r="I1085" s="8">
        <v>1.371</v>
      </c>
      <c r="J1085" s="7">
        <v>132229562.22</v>
      </c>
      <c r="K1085" s="8">
        <v>7.0000000000000007E-2</v>
      </c>
      <c r="L1085" s="7">
        <v>9256069.3554000016</v>
      </c>
      <c r="M1085" s="7">
        <v>6009347.3554000016</v>
      </c>
      <c r="N1085" s="9">
        <v>1.8508967984939892</v>
      </c>
      <c r="O1085" s="7">
        <v>6237994</v>
      </c>
      <c r="P1085" s="8">
        <v>1.2949999999999999</v>
      </c>
      <c r="Q1085" s="7">
        <v>8078202</v>
      </c>
      <c r="R1085" s="8">
        <v>1.6E-2</v>
      </c>
      <c r="S1085" s="7">
        <v>129251.232</v>
      </c>
      <c r="T1085" s="7">
        <v>66221.232000000004</v>
      </c>
      <c r="U1085" s="9">
        <v>1.0506303664921466</v>
      </c>
      <c r="V1085" s="7">
        <v>6075568.5874000024</v>
      </c>
      <c r="W1085" s="9">
        <v>1.8356567463060685</v>
      </c>
      <c r="X1085" s="7">
        <v>15976299.511589143</v>
      </c>
      <c r="Y1085" s="7">
        <v>8002883</v>
      </c>
      <c r="Z1085" s="7">
        <v>178375.86</v>
      </c>
      <c r="AA1085" s="7">
        <v>419878.65158914321</v>
      </c>
      <c r="AB1085" s="7">
        <v>7375162</v>
      </c>
      <c r="AC1085" s="7">
        <v>0</v>
      </c>
      <c r="AD1085" s="7">
        <v>9900730.924189141</v>
      </c>
      <c r="AE1085" s="7">
        <v>0</v>
      </c>
      <c r="AF1085" s="7">
        <v>9256069.3554000016</v>
      </c>
      <c r="AG1085" s="7">
        <v>129251.232</v>
      </c>
      <c r="AH1085" s="7">
        <v>9900730.924189141</v>
      </c>
      <c r="AI1085" s="7">
        <v>2710802</v>
      </c>
      <c r="AJ1085" s="7">
        <v>24997</v>
      </c>
      <c r="AK1085" s="7">
        <v>4679610</v>
      </c>
      <c r="AL1085" s="7">
        <v>0</v>
      </c>
      <c r="AM1085" s="7">
        <v>149091</v>
      </c>
      <c r="AN1085" s="7">
        <v>0</v>
      </c>
      <c r="AO1085" s="7">
        <v>0</v>
      </c>
      <c r="AP1085" s="7">
        <v>5781663</v>
      </c>
      <c r="AQ1085" s="7">
        <v>401807</v>
      </c>
      <c r="AR1085" s="7">
        <v>3246722</v>
      </c>
      <c r="AS1085" s="7">
        <v>63030</v>
      </c>
      <c r="AT1085" s="7">
        <v>5494414</v>
      </c>
      <c r="AU1085" s="7">
        <v>106584</v>
      </c>
      <c r="AV1085" s="7">
        <v>161263</v>
      </c>
      <c r="AW1085" s="7">
        <v>0</v>
      </c>
      <c r="AX1085" s="7">
        <v>0</v>
      </c>
      <c r="AY1085" s="7">
        <v>6646704</v>
      </c>
      <c r="AZ1085" s="7">
        <v>175172</v>
      </c>
      <c r="BA1085" s="7">
        <v>178375.86</v>
      </c>
      <c r="BB1085" s="7">
        <v>0</v>
      </c>
      <c r="BC1085" s="7">
        <v>0</v>
      </c>
      <c r="BD1085" s="7">
        <v>0</v>
      </c>
      <c r="BE1085" s="7">
        <v>3836.04</v>
      </c>
      <c r="BF1085" s="7">
        <v>0</v>
      </c>
      <c r="BG1085" s="7">
        <v>354370.65158914321</v>
      </c>
      <c r="BH1085" s="7">
        <v>3952</v>
      </c>
      <c r="BI1085" s="7">
        <v>65508</v>
      </c>
      <c r="BJ1085" s="7">
        <v>901623.07750000036</v>
      </c>
      <c r="BK1085" s="7">
        <v>22806.51666666707</v>
      </c>
      <c r="BL1085" s="7">
        <v>331729.09999999998</v>
      </c>
      <c r="BM1085" s="7">
        <v>2851808.043333333</v>
      </c>
      <c r="BN1085" s="130">
        <v>0.58499999999999996</v>
      </c>
      <c r="BO1085" s="131">
        <v>1.8706469999999999E-4</v>
      </c>
      <c r="BP1085" s="161">
        <v>4740.4548914744501</v>
      </c>
      <c r="BQ1085" s="162">
        <v>7375162</v>
      </c>
      <c r="BR1085" s="161">
        <v>219691</v>
      </c>
      <c r="BS1085" s="163">
        <v>1238841.9115891436</v>
      </c>
      <c r="BT1085" s="163">
        <v>0</v>
      </c>
      <c r="BU1085" s="161">
        <v>9256069.3599999994</v>
      </c>
      <c r="BV1085" s="161">
        <v>129251.23</v>
      </c>
      <c r="BW1085" s="165">
        <v>8661889.0099999998</v>
      </c>
      <c r="BX1085" s="161">
        <v>219691</v>
      </c>
    </row>
    <row r="1086" spans="1:76" ht="14.45" x14ac:dyDescent="0.3">
      <c r="A1086" s="164" t="s">
        <v>31</v>
      </c>
      <c r="B1086" s="6" t="s">
        <v>97</v>
      </c>
      <c r="C1086" s="6" t="s">
        <v>134</v>
      </c>
      <c r="D1086" s="6" t="s">
        <v>92</v>
      </c>
      <c r="E1086" s="6" t="s">
        <v>36</v>
      </c>
      <c r="F1086" s="24" t="str">
        <f>+Tabela1[[#This Row],[WK]]&amp;Tabela1[[#This Row],[PK]]&amp;Tabela1[[#This Row],[GK]]</f>
        <v>141611</v>
      </c>
      <c r="G1086" s="6" t="s">
        <v>1053</v>
      </c>
      <c r="H1086" s="7">
        <v>100374013.15879984</v>
      </c>
      <c r="I1086" s="8">
        <v>1.371</v>
      </c>
      <c r="J1086" s="7">
        <v>137612772.04000002</v>
      </c>
      <c r="K1086" s="8">
        <v>7.0000000000000007E-2</v>
      </c>
      <c r="L1086" s="7">
        <v>9632894.0428000018</v>
      </c>
      <c r="M1086" s="7">
        <v>5293474.0428000018</v>
      </c>
      <c r="N1086" s="9">
        <v>1.2198575023390226</v>
      </c>
      <c r="O1086" s="7">
        <v>2430595</v>
      </c>
      <c r="P1086" s="8">
        <v>1.2949999999999999</v>
      </c>
      <c r="Q1086" s="7">
        <v>3147621</v>
      </c>
      <c r="R1086" s="8">
        <v>1.6E-2</v>
      </c>
      <c r="S1086" s="7">
        <v>50361.936000000002</v>
      </c>
      <c r="T1086" s="7">
        <v>-137148.06400000001</v>
      </c>
      <c r="U1086" s="9">
        <v>-0.73141733240893825</v>
      </c>
      <c r="V1086" s="7">
        <v>5156325.9788000025</v>
      </c>
      <c r="W1086" s="9">
        <v>1.1390337334131526</v>
      </c>
      <c r="X1086" s="7">
        <v>8888127.5850000009</v>
      </c>
      <c r="Y1086" s="7">
        <v>889181</v>
      </c>
      <c r="Z1086" s="7">
        <v>22863.585000000003</v>
      </c>
      <c r="AA1086" s="7">
        <v>679858</v>
      </c>
      <c r="AB1086" s="7">
        <v>4915404</v>
      </c>
      <c r="AC1086" s="7">
        <v>2380821</v>
      </c>
      <c r="AD1086" s="7">
        <v>3731801.6061999984</v>
      </c>
      <c r="AE1086" s="7">
        <v>0</v>
      </c>
      <c r="AF1086" s="7">
        <v>9632894.0428000018</v>
      </c>
      <c r="AG1086" s="7">
        <v>50361.936000000002</v>
      </c>
      <c r="AH1086" s="7">
        <v>3731801.6061999984</v>
      </c>
      <c r="AI1086" s="7">
        <v>3623134</v>
      </c>
      <c r="AJ1086" s="7">
        <v>103813</v>
      </c>
      <c r="AK1086" s="7">
        <v>2749846</v>
      </c>
      <c r="AL1086" s="7">
        <v>0</v>
      </c>
      <c r="AM1086" s="7">
        <v>1015924</v>
      </c>
      <c r="AN1086" s="7">
        <v>0</v>
      </c>
      <c r="AO1086" s="7">
        <v>0</v>
      </c>
      <c r="AP1086" s="7">
        <v>3953557</v>
      </c>
      <c r="AQ1086" s="7">
        <v>230740</v>
      </c>
      <c r="AR1086" s="7">
        <v>4339420</v>
      </c>
      <c r="AS1086" s="7">
        <v>187510</v>
      </c>
      <c r="AT1086" s="7">
        <v>2793440</v>
      </c>
      <c r="AU1086" s="7">
        <v>0</v>
      </c>
      <c r="AV1086" s="7">
        <v>1110420</v>
      </c>
      <c r="AW1086" s="7">
        <v>0</v>
      </c>
      <c r="AX1086" s="7">
        <v>0</v>
      </c>
      <c r="AY1086" s="7">
        <v>4574184</v>
      </c>
      <c r="AZ1086" s="7">
        <v>94074</v>
      </c>
      <c r="BA1086" s="7">
        <v>22863.585000000003</v>
      </c>
      <c r="BB1086" s="7">
        <v>0</v>
      </c>
      <c r="BC1086" s="7">
        <v>0</v>
      </c>
      <c r="BD1086" s="7">
        <v>179.06</v>
      </c>
      <c r="BE1086" s="7">
        <v>133.57</v>
      </c>
      <c r="BF1086" s="7">
        <v>0</v>
      </c>
      <c r="BG1086" s="7">
        <v>320594</v>
      </c>
      <c r="BH1086" s="7">
        <v>3250</v>
      </c>
      <c r="BI1086" s="7">
        <v>359264</v>
      </c>
      <c r="BJ1086" s="7">
        <v>4944518.8783333329</v>
      </c>
      <c r="BK1086" s="7">
        <v>3341442.0533333328</v>
      </c>
      <c r="BL1086" s="7">
        <v>304965.95666666667</v>
      </c>
      <c r="BM1086" s="7">
        <v>5802375.3866666667</v>
      </c>
      <c r="BN1086" s="130">
        <v>0.91800000000000004</v>
      </c>
      <c r="BO1086" s="131">
        <v>1.188419E-4</v>
      </c>
      <c r="BP1086" s="161">
        <v>3011.5595659219284</v>
      </c>
      <c r="BQ1086" s="162">
        <v>4915404</v>
      </c>
      <c r="BR1086" s="161">
        <v>183187</v>
      </c>
      <c r="BS1086" s="163">
        <v>0</v>
      </c>
      <c r="BT1086" s="163">
        <v>867177.41499999911</v>
      </c>
      <c r="BU1086" s="161">
        <v>9632894.0399999991</v>
      </c>
      <c r="BV1086" s="161">
        <v>50361.94</v>
      </c>
      <c r="BW1086" s="165">
        <v>4598979.0249999985</v>
      </c>
      <c r="BX1086" s="161">
        <v>183187</v>
      </c>
    </row>
    <row r="1087" spans="1:76" ht="14.45" x14ac:dyDescent="0.3">
      <c r="A1087" s="164" t="s">
        <v>31</v>
      </c>
      <c r="B1087" s="6" t="s">
        <v>97</v>
      </c>
      <c r="C1087" s="6" t="s">
        <v>141</v>
      </c>
      <c r="D1087" s="6" t="s">
        <v>33</v>
      </c>
      <c r="E1087" s="6" t="s">
        <v>34</v>
      </c>
      <c r="F1087" s="24" t="str">
        <f>+Tabela1[[#This Row],[WK]]&amp;Tabela1[[#This Row],[PK]]&amp;Tabela1[[#This Row],[GK]]</f>
        <v>141701</v>
      </c>
      <c r="G1087" s="6" t="s">
        <v>362</v>
      </c>
      <c r="H1087" s="7">
        <v>1229677413.7242036</v>
      </c>
      <c r="I1087" s="8">
        <v>1.371</v>
      </c>
      <c r="J1087" s="7">
        <v>1685887734.2199998</v>
      </c>
      <c r="K1087" s="8">
        <v>7.0000000000000007E-2</v>
      </c>
      <c r="L1087" s="7">
        <v>118012141.3954</v>
      </c>
      <c r="M1087" s="7">
        <v>32854992.395400003</v>
      </c>
      <c r="N1087" s="9">
        <v>0.38581602110000185</v>
      </c>
      <c r="O1087" s="7">
        <v>60807098</v>
      </c>
      <c r="P1087" s="8">
        <v>1.2949999999999999</v>
      </c>
      <c r="Q1087" s="7">
        <v>78745192</v>
      </c>
      <c r="R1087" s="8">
        <v>1.6E-2</v>
      </c>
      <c r="S1087" s="7">
        <v>1259923.0719999999</v>
      </c>
      <c r="T1087" s="7">
        <v>437185.07199999993</v>
      </c>
      <c r="U1087" s="9">
        <v>0.53137824191905558</v>
      </c>
      <c r="V1087" s="7">
        <v>33292177.467399999</v>
      </c>
      <c r="W1087" s="9">
        <v>0.3872089000000663</v>
      </c>
      <c r="X1087" s="7">
        <v>55259452.153929226</v>
      </c>
      <c r="Y1087" s="7">
        <v>0</v>
      </c>
      <c r="Z1087" s="7">
        <v>229560.73500000002</v>
      </c>
      <c r="AA1087" s="7">
        <v>4330252.418929223</v>
      </c>
      <c r="AB1087" s="7">
        <v>47317325</v>
      </c>
      <c r="AC1087" s="7">
        <v>3382314</v>
      </c>
      <c r="AD1087" s="7">
        <v>21967274.686529223</v>
      </c>
      <c r="AE1087" s="7">
        <v>-8868184.2649762221</v>
      </c>
      <c r="AF1087" s="7">
        <v>118012141.3954</v>
      </c>
      <c r="AG1087" s="7">
        <v>1259923.0719999999</v>
      </c>
      <c r="AH1087" s="7">
        <v>13099090.421553001</v>
      </c>
      <c r="AI1087" s="7">
        <v>71100691</v>
      </c>
      <c r="AJ1087" s="7">
        <v>727440</v>
      </c>
      <c r="AK1087" s="7">
        <v>0</v>
      </c>
      <c r="AL1087" s="7">
        <v>0</v>
      </c>
      <c r="AM1087" s="7">
        <v>1442521</v>
      </c>
      <c r="AN1087" s="7">
        <v>0</v>
      </c>
      <c r="AO1087" s="7">
        <v>-1278363</v>
      </c>
      <c r="AP1087" s="7">
        <v>35747084</v>
      </c>
      <c r="AQ1087" s="7">
        <v>3349714</v>
      </c>
      <c r="AR1087" s="7">
        <v>85157149</v>
      </c>
      <c r="AS1087" s="7">
        <v>822738</v>
      </c>
      <c r="AT1087" s="7">
        <v>0</v>
      </c>
      <c r="AU1087" s="7">
        <v>0</v>
      </c>
      <c r="AV1087" s="7">
        <v>1565208</v>
      </c>
      <c r="AW1087" s="7">
        <v>0</v>
      </c>
      <c r="AX1087" s="7">
        <v>-1802342</v>
      </c>
      <c r="AY1087" s="7">
        <v>40973401</v>
      </c>
      <c r="AZ1087" s="7">
        <v>1479228</v>
      </c>
      <c r="BA1087" s="7">
        <v>229560.73500000002</v>
      </c>
      <c r="BB1087" s="7">
        <v>0</v>
      </c>
      <c r="BC1087" s="7">
        <v>353.61</v>
      </c>
      <c r="BD1087" s="7">
        <v>1287.1300000000001</v>
      </c>
      <c r="BE1087" s="7">
        <v>5.13</v>
      </c>
      <c r="BF1087" s="7">
        <v>0</v>
      </c>
      <c r="BG1087" s="7">
        <v>1902500.418929223</v>
      </c>
      <c r="BH1087" s="7">
        <v>21217</v>
      </c>
      <c r="BI1087" s="7">
        <v>2427752</v>
      </c>
      <c r="BJ1087" s="7">
        <v>33413319.899166673</v>
      </c>
      <c r="BK1087" s="7">
        <v>29568394.120000005</v>
      </c>
      <c r="BL1087" s="7">
        <v>1568900.97</v>
      </c>
      <c r="BM1087" s="7">
        <v>12241901.17666667</v>
      </c>
      <c r="BN1087" s="130">
        <v>1.3320000000000001</v>
      </c>
      <c r="BO1087" s="131">
        <v>9.3348499999999996E-4</v>
      </c>
      <c r="BP1087" s="161">
        <v>23656.250623474443</v>
      </c>
      <c r="BQ1087" s="162">
        <v>47317325</v>
      </c>
      <c r="BR1087" s="161">
        <v>2865167</v>
      </c>
      <c r="BS1087" s="163">
        <v>0</v>
      </c>
      <c r="BT1087" s="163">
        <v>2189394.1110469848</v>
      </c>
      <c r="BU1087" s="161">
        <v>118012141.40000001</v>
      </c>
      <c r="BV1087" s="161">
        <v>1259923.07</v>
      </c>
      <c r="BW1087" s="165">
        <v>15288484.531046985</v>
      </c>
      <c r="BX1087" s="161">
        <v>2865167</v>
      </c>
    </row>
    <row r="1088" spans="1:76" ht="14.45" x14ac:dyDescent="0.3">
      <c r="A1088" s="164" t="s">
        <v>31</v>
      </c>
      <c r="B1088" s="6" t="s">
        <v>97</v>
      </c>
      <c r="C1088" s="6" t="s">
        <v>141</v>
      </c>
      <c r="D1088" s="6" t="s">
        <v>32</v>
      </c>
      <c r="E1088" s="6" t="s">
        <v>34</v>
      </c>
      <c r="F1088" s="24" t="str">
        <f>+Tabela1[[#This Row],[WK]]&amp;Tabela1[[#This Row],[PK]]&amp;Tabela1[[#This Row],[GK]]</f>
        <v>141702</v>
      </c>
      <c r="G1088" s="6" t="s">
        <v>1054</v>
      </c>
      <c r="H1088" s="7">
        <v>1989722893.5181849</v>
      </c>
      <c r="I1088" s="8">
        <v>1.371</v>
      </c>
      <c r="J1088" s="7">
        <v>2727910087.02</v>
      </c>
      <c r="K1088" s="8">
        <v>7.0000000000000007E-2</v>
      </c>
      <c r="L1088" s="7">
        <v>190953706.09140003</v>
      </c>
      <c r="M1088" s="7">
        <v>89980779.091400027</v>
      </c>
      <c r="N1088" s="9">
        <v>0.89113767189694348</v>
      </c>
      <c r="O1088" s="7">
        <v>81923059</v>
      </c>
      <c r="P1088" s="8">
        <v>1.2949999999999999</v>
      </c>
      <c r="Q1088" s="7">
        <v>106090361</v>
      </c>
      <c r="R1088" s="8">
        <v>1.6E-2</v>
      </c>
      <c r="S1088" s="7">
        <v>1697445.7760000001</v>
      </c>
      <c r="T1088" s="7">
        <v>-468383.22399999993</v>
      </c>
      <c r="U1088" s="9">
        <v>-0.21626048224490479</v>
      </c>
      <c r="V1088" s="7">
        <v>89512395.86740002</v>
      </c>
      <c r="W1088" s="9">
        <v>0.86788322197138024</v>
      </c>
      <c r="X1088" s="7">
        <v>78881175.235647872</v>
      </c>
      <c r="Y1088" s="7">
        <v>0</v>
      </c>
      <c r="Z1088" s="7">
        <v>222570.38999999998</v>
      </c>
      <c r="AA1088" s="7">
        <v>6719328.8456478734</v>
      </c>
      <c r="AB1088" s="7">
        <v>71939276</v>
      </c>
      <c r="AC1088" s="7">
        <v>0</v>
      </c>
      <c r="AD1088" s="7">
        <v>0</v>
      </c>
      <c r="AE1088" s="7">
        <v>0</v>
      </c>
      <c r="AF1088" s="7">
        <v>190953706.09140003</v>
      </c>
      <c r="AG1088" s="7">
        <v>1697445.7760000001</v>
      </c>
      <c r="AH1088" s="7">
        <v>0</v>
      </c>
      <c r="AI1088" s="7">
        <v>84305839</v>
      </c>
      <c r="AJ1088" s="7">
        <v>2200761</v>
      </c>
      <c r="AK1088" s="7">
        <v>0</v>
      </c>
      <c r="AL1088" s="7">
        <v>0</v>
      </c>
      <c r="AM1088" s="7">
        <v>1849754</v>
      </c>
      <c r="AN1088" s="7">
        <v>0</v>
      </c>
      <c r="AO1088" s="7">
        <v>0</v>
      </c>
      <c r="AP1088" s="7">
        <v>56470757</v>
      </c>
      <c r="AQ1088" s="7">
        <v>5163810</v>
      </c>
      <c r="AR1088" s="7">
        <v>100972927</v>
      </c>
      <c r="AS1088" s="7">
        <v>2165829</v>
      </c>
      <c r="AT1088" s="7">
        <v>0</v>
      </c>
      <c r="AU1088" s="7">
        <v>0</v>
      </c>
      <c r="AV1088" s="7">
        <v>2241781</v>
      </c>
      <c r="AW1088" s="7">
        <v>0</v>
      </c>
      <c r="AX1088" s="7">
        <v>0</v>
      </c>
      <c r="AY1088" s="7">
        <v>63128799</v>
      </c>
      <c r="AZ1088" s="7">
        <v>2225329</v>
      </c>
      <c r="BA1088" s="7">
        <v>222570.38999999998</v>
      </c>
      <c r="BB1088" s="7">
        <v>0</v>
      </c>
      <c r="BC1088" s="7">
        <v>141.96</v>
      </c>
      <c r="BD1088" s="7">
        <v>1914.11</v>
      </c>
      <c r="BE1088" s="7">
        <v>11.84</v>
      </c>
      <c r="BF1088" s="7">
        <v>0</v>
      </c>
      <c r="BG1088" s="7">
        <v>3936006.8456478738</v>
      </c>
      <c r="BH1088" s="7">
        <v>43895</v>
      </c>
      <c r="BI1088" s="7">
        <v>2783322</v>
      </c>
      <c r="BJ1088" s="7">
        <v>38306989.480000004</v>
      </c>
      <c r="BK1088" s="7">
        <v>30893976.516666669</v>
      </c>
      <c r="BL1088" s="7">
        <v>2218770.9833333334</v>
      </c>
      <c r="BM1088" s="7">
        <v>25214509.886666667</v>
      </c>
      <c r="BN1088" s="130">
        <v>1.0569999999999999</v>
      </c>
      <c r="BO1088" s="131">
        <v>1.9076149000000001E-3</v>
      </c>
      <c r="BP1088" s="161">
        <v>48342.034400880329</v>
      </c>
      <c r="BQ1088" s="162">
        <v>71939276</v>
      </c>
      <c r="BR1088" s="161">
        <v>3757851</v>
      </c>
      <c r="BS1088" s="163">
        <v>0</v>
      </c>
      <c r="BT1088" s="163">
        <v>0</v>
      </c>
      <c r="BU1088" s="161">
        <v>190953706.09</v>
      </c>
      <c r="BV1088" s="161">
        <v>1697445.78</v>
      </c>
      <c r="BW1088" s="165">
        <v>0</v>
      </c>
      <c r="BX1088" s="161">
        <v>3757851</v>
      </c>
    </row>
    <row r="1089" spans="1:76" ht="14.45" x14ac:dyDescent="0.3">
      <c r="A1089" s="164" t="s">
        <v>31</v>
      </c>
      <c r="B1089" s="6" t="s">
        <v>97</v>
      </c>
      <c r="C1089" s="6" t="s">
        <v>141</v>
      </c>
      <c r="D1089" s="6" t="s">
        <v>37</v>
      </c>
      <c r="E1089" s="6" t="s">
        <v>36</v>
      </c>
      <c r="F1089" s="24" t="str">
        <f>+Tabela1[[#This Row],[WK]]&amp;Tabela1[[#This Row],[PK]]&amp;Tabela1[[#This Row],[GK]]</f>
        <v>141703</v>
      </c>
      <c r="G1089" s="6" t="s">
        <v>1055</v>
      </c>
      <c r="H1089" s="7">
        <v>512443727.8730002</v>
      </c>
      <c r="I1089" s="8">
        <v>1.371</v>
      </c>
      <c r="J1089" s="7">
        <v>702560350.91999996</v>
      </c>
      <c r="K1089" s="8">
        <v>7.0000000000000007E-2</v>
      </c>
      <c r="L1089" s="7">
        <v>49179224.564400002</v>
      </c>
      <c r="M1089" s="7">
        <v>25402247.564400002</v>
      </c>
      <c r="N1089" s="9">
        <v>1.0683548023956115</v>
      </c>
      <c r="O1089" s="7">
        <v>66109785</v>
      </c>
      <c r="P1089" s="8">
        <v>1.2949999999999999</v>
      </c>
      <c r="Q1089" s="7">
        <v>85612172</v>
      </c>
      <c r="R1089" s="8">
        <v>1.6E-2</v>
      </c>
      <c r="S1089" s="7">
        <v>1369794.7520000001</v>
      </c>
      <c r="T1089" s="7">
        <v>338959.75200000009</v>
      </c>
      <c r="U1089" s="9">
        <v>0.3288205697323045</v>
      </c>
      <c r="V1089" s="7">
        <v>25741207.316399999</v>
      </c>
      <c r="W1089" s="9">
        <v>1.0376250560267064</v>
      </c>
      <c r="X1089" s="7">
        <v>26967251.119273573</v>
      </c>
      <c r="Y1089" s="7">
        <v>0</v>
      </c>
      <c r="Z1089" s="7">
        <v>803475.36</v>
      </c>
      <c r="AA1089" s="7">
        <v>2248505.7592735728</v>
      </c>
      <c r="AB1089" s="7">
        <v>23915270</v>
      </c>
      <c r="AC1089" s="7">
        <v>0</v>
      </c>
      <c r="AD1089" s="7">
        <v>1226043.8028735707</v>
      </c>
      <c r="AE1089" s="7">
        <v>0</v>
      </c>
      <c r="AF1089" s="7">
        <v>49179224.564400002</v>
      </c>
      <c r="AG1089" s="7">
        <v>1369794.7520000001</v>
      </c>
      <c r="AH1089" s="7">
        <v>1226043.8028735707</v>
      </c>
      <c r="AI1089" s="7">
        <v>19852232</v>
      </c>
      <c r="AJ1089" s="7">
        <v>982827</v>
      </c>
      <c r="AK1089" s="7">
        <v>0</v>
      </c>
      <c r="AL1089" s="7">
        <v>0</v>
      </c>
      <c r="AM1089" s="7">
        <v>1204107</v>
      </c>
      <c r="AN1089" s="7">
        <v>0</v>
      </c>
      <c r="AO1089" s="7">
        <v>0</v>
      </c>
      <c r="AP1089" s="7">
        <v>19121468</v>
      </c>
      <c r="AQ1089" s="7">
        <v>1456051</v>
      </c>
      <c r="AR1089" s="7">
        <v>23776977</v>
      </c>
      <c r="AS1089" s="7">
        <v>1030835</v>
      </c>
      <c r="AT1089" s="7">
        <v>0</v>
      </c>
      <c r="AU1089" s="7">
        <v>0</v>
      </c>
      <c r="AV1089" s="7">
        <v>1213721</v>
      </c>
      <c r="AW1089" s="7">
        <v>0</v>
      </c>
      <c r="AX1089" s="7">
        <v>0</v>
      </c>
      <c r="AY1089" s="7">
        <v>20967224</v>
      </c>
      <c r="AZ1089" s="7">
        <v>598503</v>
      </c>
      <c r="BA1089" s="7">
        <v>803475.36</v>
      </c>
      <c r="BB1089" s="7">
        <v>0</v>
      </c>
      <c r="BC1089" s="7">
        <v>88.77</v>
      </c>
      <c r="BD1089" s="7">
        <v>8343.25</v>
      </c>
      <c r="BE1089" s="7">
        <v>0.74</v>
      </c>
      <c r="BF1089" s="7">
        <v>0</v>
      </c>
      <c r="BG1089" s="7">
        <v>1044460.7592735729</v>
      </c>
      <c r="BH1089" s="7">
        <v>11648</v>
      </c>
      <c r="BI1089" s="7">
        <v>1204045</v>
      </c>
      <c r="BJ1089" s="7">
        <v>16571272.849166667</v>
      </c>
      <c r="BK1089" s="7">
        <v>8937366.286666669</v>
      </c>
      <c r="BL1089" s="7">
        <v>12711761.229999999</v>
      </c>
      <c r="BM1089" s="7">
        <v>5112103.7899999991</v>
      </c>
      <c r="BN1089" s="130">
        <v>1.2490000000000001</v>
      </c>
      <c r="BO1089" s="131">
        <v>4.368644E-4</v>
      </c>
      <c r="BP1089" s="161">
        <v>11070.733088679781</v>
      </c>
      <c r="BQ1089" s="162">
        <v>23915270</v>
      </c>
      <c r="BR1089" s="161">
        <v>873299</v>
      </c>
      <c r="BS1089" s="163">
        <v>0</v>
      </c>
      <c r="BT1089" s="163">
        <v>0</v>
      </c>
      <c r="BU1089" s="161">
        <v>49179224.560000002</v>
      </c>
      <c r="BV1089" s="161">
        <v>1369794.75</v>
      </c>
      <c r="BW1089" s="165">
        <v>1226043.8</v>
      </c>
      <c r="BX1089" s="161">
        <v>873299</v>
      </c>
    </row>
    <row r="1090" spans="1:76" ht="14.45" x14ac:dyDescent="0.3">
      <c r="A1090" s="164" t="s">
        <v>31</v>
      </c>
      <c r="B1090" s="6" t="s">
        <v>97</v>
      </c>
      <c r="C1090" s="6" t="s">
        <v>141</v>
      </c>
      <c r="D1090" s="6" t="s">
        <v>39</v>
      </c>
      <c r="E1090" s="6" t="s">
        <v>40</v>
      </c>
      <c r="F1090" s="24" t="str">
        <f>+Tabela1[[#This Row],[WK]]&amp;Tabela1[[#This Row],[PK]]&amp;Tabela1[[#This Row],[GK]]</f>
        <v>141704</v>
      </c>
      <c r="G1090" s="6" t="s">
        <v>1056</v>
      </c>
      <c r="H1090" s="7">
        <v>798870821.56019735</v>
      </c>
      <c r="I1090" s="8">
        <v>1.371</v>
      </c>
      <c r="J1090" s="7">
        <v>1095251896.3699999</v>
      </c>
      <c r="K1090" s="8">
        <v>7.0000000000000007E-2</v>
      </c>
      <c r="L1090" s="7">
        <v>76667632.745900005</v>
      </c>
      <c r="M1090" s="7">
        <v>37650832.745900005</v>
      </c>
      <c r="N1090" s="9">
        <v>0.96499027972309381</v>
      </c>
      <c r="O1090" s="7">
        <v>84886179</v>
      </c>
      <c r="P1090" s="8">
        <v>1.2949999999999999</v>
      </c>
      <c r="Q1090" s="7">
        <v>109927602</v>
      </c>
      <c r="R1090" s="8">
        <v>1.6E-2</v>
      </c>
      <c r="S1090" s="7">
        <v>1758841.632</v>
      </c>
      <c r="T1090" s="7">
        <v>-91371.368000000017</v>
      </c>
      <c r="U1090" s="9">
        <v>-4.9384242787181808E-2</v>
      </c>
      <c r="V1090" s="7">
        <v>37559461.377900004</v>
      </c>
      <c r="W1090" s="9">
        <v>0.91906549122883052</v>
      </c>
      <c r="X1090" s="7">
        <v>32166325.836336687</v>
      </c>
      <c r="Y1090" s="7">
        <v>0</v>
      </c>
      <c r="Z1090" s="7">
        <v>474316.12</v>
      </c>
      <c r="AA1090" s="7">
        <v>2164141.7163366862</v>
      </c>
      <c r="AB1090" s="7">
        <v>29527868</v>
      </c>
      <c r="AC1090" s="7">
        <v>0</v>
      </c>
      <c r="AD1090" s="7">
        <v>0</v>
      </c>
      <c r="AE1090" s="7">
        <v>-2437601.4230180522</v>
      </c>
      <c r="AF1090" s="7">
        <v>74230031.322881952</v>
      </c>
      <c r="AG1090" s="7">
        <v>1758841.632</v>
      </c>
      <c r="AH1090" s="7">
        <v>0</v>
      </c>
      <c r="AI1090" s="7">
        <v>32576495</v>
      </c>
      <c r="AJ1090" s="7">
        <v>1820532</v>
      </c>
      <c r="AK1090" s="7">
        <v>0</v>
      </c>
      <c r="AL1090" s="7">
        <v>0</v>
      </c>
      <c r="AM1090" s="7">
        <v>734222</v>
      </c>
      <c r="AN1090" s="7">
        <v>0</v>
      </c>
      <c r="AO1090" s="7">
        <v>0</v>
      </c>
      <c r="AP1090" s="7">
        <v>23647125</v>
      </c>
      <c r="AQ1090" s="7">
        <v>1861836</v>
      </c>
      <c r="AR1090" s="7">
        <v>39016800</v>
      </c>
      <c r="AS1090" s="7">
        <v>1850213</v>
      </c>
      <c r="AT1090" s="7">
        <v>0</v>
      </c>
      <c r="AU1090" s="7">
        <v>0</v>
      </c>
      <c r="AV1090" s="7">
        <v>766239</v>
      </c>
      <c r="AW1090" s="7">
        <v>0</v>
      </c>
      <c r="AX1090" s="7">
        <v>0</v>
      </c>
      <c r="AY1090" s="7">
        <v>26053704</v>
      </c>
      <c r="AZ1090" s="7">
        <v>793138</v>
      </c>
      <c r="BA1090" s="7">
        <v>474316.12</v>
      </c>
      <c r="BB1090" s="7">
        <v>0</v>
      </c>
      <c r="BC1090" s="7">
        <v>339.58</v>
      </c>
      <c r="BD1090" s="7">
        <v>3851.7</v>
      </c>
      <c r="BE1090" s="7">
        <v>233.08</v>
      </c>
      <c r="BF1090" s="7">
        <v>0</v>
      </c>
      <c r="BG1090" s="7">
        <v>1419096.7163366864</v>
      </c>
      <c r="BH1090" s="7">
        <v>15826</v>
      </c>
      <c r="BI1090" s="7">
        <v>745045</v>
      </c>
      <c r="BJ1090" s="7">
        <v>10254009.839166667</v>
      </c>
      <c r="BK1090" s="7">
        <v>9063344.5166666675</v>
      </c>
      <c r="BL1090" s="7">
        <v>365923.32666666666</v>
      </c>
      <c r="BM1090" s="7">
        <v>4030814.6366666667</v>
      </c>
      <c r="BN1090" s="130">
        <v>1.377</v>
      </c>
      <c r="BO1090" s="131">
        <v>6.1436379999999999E-4</v>
      </c>
      <c r="BP1090" s="161">
        <v>15569.06259312662</v>
      </c>
      <c r="BQ1090" s="162">
        <v>29527868</v>
      </c>
      <c r="BR1090" s="161">
        <v>1205031</v>
      </c>
      <c r="BS1090" s="163">
        <v>0</v>
      </c>
      <c r="BT1090" s="163">
        <v>0</v>
      </c>
      <c r="BU1090" s="161">
        <v>74230031.319999993</v>
      </c>
      <c r="BV1090" s="161">
        <v>1758841.63</v>
      </c>
      <c r="BW1090" s="165">
        <v>0</v>
      </c>
      <c r="BX1090" s="161">
        <v>1205031</v>
      </c>
    </row>
    <row r="1091" spans="1:76" ht="14.45" x14ac:dyDescent="0.3">
      <c r="A1091" s="164" t="s">
        <v>31</v>
      </c>
      <c r="B1091" s="6" t="s">
        <v>97</v>
      </c>
      <c r="C1091" s="6" t="s">
        <v>141</v>
      </c>
      <c r="D1091" s="6" t="s">
        <v>42</v>
      </c>
      <c r="E1091" s="6" t="s">
        <v>36</v>
      </c>
      <c r="F1091" s="24" t="str">
        <f>+Tabela1[[#This Row],[WK]]&amp;Tabela1[[#This Row],[PK]]&amp;Tabela1[[#This Row],[GK]]</f>
        <v>141705</v>
      </c>
      <c r="G1091" s="6" t="s">
        <v>1057</v>
      </c>
      <c r="H1091" s="7">
        <v>330926286.23139942</v>
      </c>
      <c r="I1091" s="8">
        <v>1.371</v>
      </c>
      <c r="J1091" s="7">
        <v>453699938.43000001</v>
      </c>
      <c r="K1091" s="8">
        <v>7.0000000000000007E-2</v>
      </c>
      <c r="L1091" s="7">
        <v>31758995.690100003</v>
      </c>
      <c r="M1091" s="7">
        <v>18013419.690100003</v>
      </c>
      <c r="N1091" s="9">
        <v>1.3104885302805793</v>
      </c>
      <c r="O1091" s="7">
        <v>99801331</v>
      </c>
      <c r="P1091" s="8">
        <v>1.2949999999999999</v>
      </c>
      <c r="Q1091" s="7">
        <v>129242724</v>
      </c>
      <c r="R1091" s="8">
        <v>1.6E-2</v>
      </c>
      <c r="S1091" s="7">
        <v>2067883.584</v>
      </c>
      <c r="T1091" s="7">
        <v>733144.58400000003</v>
      </c>
      <c r="U1091" s="9">
        <v>0.54927936023447288</v>
      </c>
      <c r="V1091" s="7">
        <v>18746564.274100006</v>
      </c>
      <c r="W1091" s="9">
        <v>1.2431149000601118</v>
      </c>
      <c r="X1091" s="7">
        <v>21929997.552712895</v>
      </c>
      <c r="Y1091" s="7">
        <v>0</v>
      </c>
      <c r="Z1091" s="7">
        <v>811656.1050000001</v>
      </c>
      <c r="AA1091" s="7">
        <v>1055518.4477128931</v>
      </c>
      <c r="AB1091" s="7">
        <v>20062823</v>
      </c>
      <c r="AC1091" s="7">
        <v>0</v>
      </c>
      <c r="AD1091" s="7">
        <v>3183433.2786128921</v>
      </c>
      <c r="AE1091" s="7">
        <v>0</v>
      </c>
      <c r="AF1091" s="7">
        <v>31758995.690100003</v>
      </c>
      <c r="AG1091" s="7">
        <v>2067883.584</v>
      </c>
      <c r="AH1091" s="7">
        <v>3183433.2786128921</v>
      </c>
      <c r="AI1091" s="7">
        <v>11476663</v>
      </c>
      <c r="AJ1091" s="7">
        <v>1484753</v>
      </c>
      <c r="AK1091" s="7">
        <v>1359655</v>
      </c>
      <c r="AL1091" s="7">
        <v>0</v>
      </c>
      <c r="AM1091" s="7">
        <v>444978</v>
      </c>
      <c r="AN1091" s="7">
        <v>0</v>
      </c>
      <c r="AO1091" s="7">
        <v>0</v>
      </c>
      <c r="AP1091" s="7">
        <v>14827288</v>
      </c>
      <c r="AQ1091" s="7">
        <v>1161659</v>
      </c>
      <c r="AR1091" s="7">
        <v>13745576</v>
      </c>
      <c r="AS1091" s="7">
        <v>1334739</v>
      </c>
      <c r="AT1091" s="7">
        <v>1546078</v>
      </c>
      <c r="AU1091" s="7">
        <v>0</v>
      </c>
      <c r="AV1091" s="7">
        <v>465485</v>
      </c>
      <c r="AW1091" s="7">
        <v>0</v>
      </c>
      <c r="AX1091" s="7">
        <v>0</v>
      </c>
      <c r="AY1091" s="7">
        <v>17479912</v>
      </c>
      <c r="AZ1091" s="7">
        <v>499564</v>
      </c>
      <c r="BA1091" s="7">
        <v>811656.1050000001</v>
      </c>
      <c r="BB1091" s="7">
        <v>0</v>
      </c>
      <c r="BC1091" s="7">
        <v>133.29</v>
      </c>
      <c r="BD1091" s="7">
        <v>8280.5400000000009</v>
      </c>
      <c r="BE1091" s="7">
        <v>5.29</v>
      </c>
      <c r="BF1091" s="7">
        <v>0</v>
      </c>
      <c r="BG1091" s="7">
        <v>744160.44771289302</v>
      </c>
      <c r="BH1091" s="7">
        <v>8299</v>
      </c>
      <c r="BI1091" s="7">
        <v>311358</v>
      </c>
      <c r="BJ1091" s="7">
        <v>4285177.4091666657</v>
      </c>
      <c r="BK1091" s="7">
        <v>3414795.2433333327</v>
      </c>
      <c r="BL1091" s="7">
        <v>184578.52333333332</v>
      </c>
      <c r="BM1091" s="7">
        <v>3112371.6166666667</v>
      </c>
      <c r="BN1091" s="130">
        <v>1.141</v>
      </c>
      <c r="BO1091" s="131">
        <v>3.4295339999999998E-4</v>
      </c>
      <c r="BP1091" s="161">
        <v>8690.5004616604201</v>
      </c>
      <c r="BQ1091" s="162">
        <v>20062823</v>
      </c>
      <c r="BR1091" s="161">
        <v>452221</v>
      </c>
      <c r="BS1091" s="163">
        <v>0</v>
      </c>
      <c r="BT1091" s="163">
        <v>1013262.447287105</v>
      </c>
      <c r="BU1091" s="161">
        <v>31758995.690000001</v>
      </c>
      <c r="BV1091" s="161">
        <v>2067883.58</v>
      </c>
      <c r="BW1091" s="165">
        <v>4196695.7272871044</v>
      </c>
      <c r="BX1091" s="161">
        <v>452221</v>
      </c>
    </row>
    <row r="1092" spans="1:76" ht="14.45" x14ac:dyDescent="0.3">
      <c r="A1092" s="164" t="s">
        <v>31</v>
      </c>
      <c r="B1092" s="6" t="s">
        <v>97</v>
      </c>
      <c r="C1092" s="6" t="s">
        <v>141</v>
      </c>
      <c r="D1092" s="6" t="s">
        <v>44</v>
      </c>
      <c r="E1092" s="6" t="s">
        <v>36</v>
      </c>
      <c r="F1092" s="24" t="str">
        <f>+Tabela1[[#This Row],[WK]]&amp;Tabela1[[#This Row],[PK]]&amp;Tabela1[[#This Row],[GK]]</f>
        <v>141706</v>
      </c>
      <c r="G1092" s="6" t="s">
        <v>1058</v>
      </c>
      <c r="H1092" s="7">
        <v>114237974.60819991</v>
      </c>
      <c r="I1092" s="8">
        <v>1.371</v>
      </c>
      <c r="J1092" s="7">
        <v>156620263.19</v>
      </c>
      <c r="K1092" s="8">
        <v>7.0000000000000007E-2</v>
      </c>
      <c r="L1092" s="7">
        <v>10963418.423300002</v>
      </c>
      <c r="M1092" s="7">
        <v>7138110.4233000018</v>
      </c>
      <c r="N1092" s="9">
        <v>1.8660224021961112</v>
      </c>
      <c r="O1092" s="7">
        <v>25407009</v>
      </c>
      <c r="P1092" s="8">
        <v>1.2949999999999999</v>
      </c>
      <c r="Q1092" s="7">
        <v>32902077</v>
      </c>
      <c r="R1092" s="8">
        <v>1.6E-2</v>
      </c>
      <c r="S1092" s="7">
        <v>526433.23199999996</v>
      </c>
      <c r="T1092" s="7">
        <v>350004.23199999996</v>
      </c>
      <c r="U1092" s="9">
        <v>1.9838248360530295</v>
      </c>
      <c r="V1092" s="7">
        <v>7488114.6553000025</v>
      </c>
      <c r="W1092" s="9">
        <v>1.871216088238683</v>
      </c>
      <c r="X1092" s="7">
        <v>13684830.691398503</v>
      </c>
      <c r="Y1092" s="7">
        <v>1542022</v>
      </c>
      <c r="Z1092" s="7">
        <v>561339.01</v>
      </c>
      <c r="AA1092" s="7">
        <v>686842.68139850395</v>
      </c>
      <c r="AB1092" s="7">
        <v>9051969</v>
      </c>
      <c r="AC1092" s="7">
        <v>1842658</v>
      </c>
      <c r="AD1092" s="7">
        <v>6196716.0360985016</v>
      </c>
      <c r="AE1092" s="7">
        <v>0</v>
      </c>
      <c r="AF1092" s="7">
        <v>10963418.423300002</v>
      </c>
      <c r="AG1092" s="7">
        <v>526433.23199999996</v>
      </c>
      <c r="AH1092" s="7">
        <v>6196716.0360985016</v>
      </c>
      <c r="AI1092" s="7">
        <v>3193884</v>
      </c>
      <c r="AJ1092" s="7">
        <v>104888</v>
      </c>
      <c r="AK1092" s="7">
        <v>3363532</v>
      </c>
      <c r="AL1092" s="7">
        <v>0</v>
      </c>
      <c r="AM1092" s="7">
        <v>927869</v>
      </c>
      <c r="AN1092" s="7">
        <v>0</v>
      </c>
      <c r="AO1092" s="7">
        <v>0</v>
      </c>
      <c r="AP1092" s="7">
        <v>7294984</v>
      </c>
      <c r="AQ1092" s="7">
        <v>441589</v>
      </c>
      <c r="AR1092" s="7">
        <v>3825308</v>
      </c>
      <c r="AS1092" s="7">
        <v>176429</v>
      </c>
      <c r="AT1092" s="7">
        <v>3823370</v>
      </c>
      <c r="AU1092" s="7">
        <v>0</v>
      </c>
      <c r="AV1092" s="7">
        <v>1101895</v>
      </c>
      <c r="AW1092" s="7">
        <v>0</v>
      </c>
      <c r="AX1092" s="7">
        <v>0</v>
      </c>
      <c r="AY1092" s="7">
        <v>8193847</v>
      </c>
      <c r="AZ1092" s="7">
        <v>184903</v>
      </c>
      <c r="BA1092" s="7">
        <v>561339.01</v>
      </c>
      <c r="BB1092" s="7">
        <v>0</v>
      </c>
      <c r="BC1092" s="7">
        <v>77.05</v>
      </c>
      <c r="BD1092" s="7">
        <v>5737.38</v>
      </c>
      <c r="BE1092" s="7">
        <v>83.38</v>
      </c>
      <c r="BF1092" s="7">
        <v>0</v>
      </c>
      <c r="BG1092" s="7">
        <v>328097.68139850395</v>
      </c>
      <c r="BH1092" s="7">
        <v>3659</v>
      </c>
      <c r="BI1092" s="7">
        <v>358745</v>
      </c>
      <c r="BJ1092" s="7">
        <v>4937430.2324999981</v>
      </c>
      <c r="BK1092" s="7">
        <v>2322839.3999999985</v>
      </c>
      <c r="BL1092" s="7">
        <v>2026209.7000000002</v>
      </c>
      <c r="BM1092" s="7">
        <v>6405943.9299999997</v>
      </c>
      <c r="BN1092" s="130">
        <v>0.88300000000000001</v>
      </c>
      <c r="BO1092" s="131">
        <v>1.4433560000000001E-4</v>
      </c>
      <c r="BP1092" s="161">
        <v>3657.8942767476979</v>
      </c>
      <c r="BQ1092" s="162">
        <v>9051969</v>
      </c>
      <c r="BR1092" s="161">
        <v>205701</v>
      </c>
      <c r="BS1092" s="163">
        <v>0</v>
      </c>
      <c r="BT1092" s="163">
        <v>824885.30860149488</v>
      </c>
      <c r="BU1092" s="161">
        <v>10963418.42</v>
      </c>
      <c r="BV1092" s="161">
        <v>526433.23</v>
      </c>
      <c r="BW1092" s="165">
        <v>7021601.3486014949</v>
      </c>
      <c r="BX1092" s="161">
        <v>205701</v>
      </c>
    </row>
    <row r="1093" spans="1:76" ht="14.45" x14ac:dyDescent="0.3">
      <c r="A1093" s="164" t="s">
        <v>31</v>
      </c>
      <c r="B1093" s="6" t="s">
        <v>97</v>
      </c>
      <c r="C1093" s="6" t="s">
        <v>141</v>
      </c>
      <c r="D1093" s="6" t="s">
        <v>51</v>
      </c>
      <c r="E1093" s="6" t="s">
        <v>36</v>
      </c>
      <c r="F1093" s="24" t="str">
        <f>+Tabela1[[#This Row],[WK]]&amp;Tabela1[[#This Row],[PK]]&amp;Tabela1[[#This Row],[GK]]</f>
        <v>141707</v>
      </c>
      <c r="G1093" s="6" t="s">
        <v>1059</v>
      </c>
      <c r="H1093" s="7">
        <v>190609798.90619931</v>
      </c>
      <c r="I1093" s="8">
        <v>1.371</v>
      </c>
      <c r="J1093" s="7">
        <v>261326034.30000001</v>
      </c>
      <c r="K1093" s="8">
        <v>7.0000000000000007E-2</v>
      </c>
      <c r="L1093" s="7">
        <v>18292822.401000004</v>
      </c>
      <c r="M1093" s="7">
        <v>11350954.401000004</v>
      </c>
      <c r="N1093" s="9">
        <v>1.6351440852807926</v>
      </c>
      <c r="O1093" s="7">
        <v>16003039</v>
      </c>
      <c r="P1093" s="8">
        <v>1.2949999999999999</v>
      </c>
      <c r="Q1093" s="7">
        <v>20723936</v>
      </c>
      <c r="R1093" s="8">
        <v>1.6E-2</v>
      </c>
      <c r="S1093" s="7">
        <v>331582.97600000002</v>
      </c>
      <c r="T1093" s="7">
        <v>38653.976000000024</v>
      </c>
      <c r="U1093" s="9">
        <v>0.13195680864646389</v>
      </c>
      <c r="V1093" s="7">
        <v>11389608.377000004</v>
      </c>
      <c r="W1093" s="9">
        <v>1.5742816801908892</v>
      </c>
      <c r="X1093" s="7">
        <v>18444454.891398367</v>
      </c>
      <c r="Y1093" s="7">
        <v>2628002</v>
      </c>
      <c r="Z1093" s="7">
        <v>915427.9850000001</v>
      </c>
      <c r="AA1093" s="7">
        <v>932381.90639836574</v>
      </c>
      <c r="AB1093" s="7">
        <v>12699209</v>
      </c>
      <c r="AC1093" s="7">
        <v>1269434</v>
      </c>
      <c r="AD1093" s="7">
        <v>7054846.5143983625</v>
      </c>
      <c r="AE1093" s="7">
        <v>0</v>
      </c>
      <c r="AF1093" s="7">
        <v>18292822.401000004</v>
      </c>
      <c r="AG1093" s="7">
        <v>331582.97600000002</v>
      </c>
      <c r="AH1093" s="7">
        <v>7054846.5143983625</v>
      </c>
      <c r="AI1093" s="7">
        <v>5796009</v>
      </c>
      <c r="AJ1093" s="7">
        <v>289275</v>
      </c>
      <c r="AK1093" s="7">
        <v>5467743</v>
      </c>
      <c r="AL1093" s="7">
        <v>0</v>
      </c>
      <c r="AM1093" s="7">
        <v>320681</v>
      </c>
      <c r="AN1093" s="7">
        <v>0</v>
      </c>
      <c r="AO1093" s="7">
        <v>0</v>
      </c>
      <c r="AP1093" s="7">
        <v>10029558</v>
      </c>
      <c r="AQ1093" s="7">
        <v>803613</v>
      </c>
      <c r="AR1093" s="7">
        <v>6941868</v>
      </c>
      <c r="AS1093" s="7">
        <v>292929</v>
      </c>
      <c r="AT1093" s="7">
        <v>5620072</v>
      </c>
      <c r="AU1093" s="7">
        <v>0</v>
      </c>
      <c r="AV1093" s="7">
        <v>460500</v>
      </c>
      <c r="AW1093" s="7">
        <v>0</v>
      </c>
      <c r="AX1093" s="7">
        <v>0</v>
      </c>
      <c r="AY1093" s="7">
        <v>11430650</v>
      </c>
      <c r="AZ1093" s="7">
        <v>335746</v>
      </c>
      <c r="BA1093" s="7">
        <v>915427.9850000001</v>
      </c>
      <c r="BB1093" s="7">
        <v>0</v>
      </c>
      <c r="BC1093" s="7">
        <v>62.99</v>
      </c>
      <c r="BD1093" s="7">
        <v>9631.4500000000007</v>
      </c>
      <c r="BE1093" s="7">
        <v>3.79</v>
      </c>
      <c r="BF1093" s="7">
        <v>0</v>
      </c>
      <c r="BG1093" s="7">
        <v>558904.90639836574</v>
      </c>
      <c r="BH1093" s="7">
        <v>6233</v>
      </c>
      <c r="BI1093" s="7">
        <v>373477</v>
      </c>
      <c r="BJ1093" s="7">
        <v>5140220.2949999981</v>
      </c>
      <c r="BK1093" s="7">
        <v>3879114.5399999986</v>
      </c>
      <c r="BL1093" s="7">
        <v>490862.63999999996</v>
      </c>
      <c r="BM1093" s="7">
        <v>4062697.7399999998</v>
      </c>
      <c r="BN1093" s="130">
        <v>0.88</v>
      </c>
      <c r="BO1093" s="131">
        <v>2.404269E-4</v>
      </c>
      <c r="BP1093" s="161">
        <v>6093.155400818785</v>
      </c>
      <c r="BQ1093" s="162">
        <v>12699209</v>
      </c>
      <c r="BR1093" s="161">
        <v>343237</v>
      </c>
      <c r="BS1093" s="163">
        <v>0</v>
      </c>
      <c r="BT1093" s="163">
        <v>1745749.9800000004</v>
      </c>
      <c r="BU1093" s="161">
        <v>18292822.399999999</v>
      </c>
      <c r="BV1093" s="161">
        <v>331582.98</v>
      </c>
      <c r="BW1093" s="165">
        <v>8800596.4900000002</v>
      </c>
      <c r="BX1093" s="161">
        <v>343237</v>
      </c>
    </row>
    <row r="1094" spans="1:76" ht="14.45" x14ac:dyDescent="0.3">
      <c r="A1094" s="164" t="s">
        <v>31</v>
      </c>
      <c r="B1094" s="6" t="s">
        <v>97</v>
      </c>
      <c r="C1094" s="6" t="s">
        <v>141</v>
      </c>
      <c r="D1094" s="6" t="s">
        <v>75</v>
      </c>
      <c r="E1094" s="6" t="s">
        <v>36</v>
      </c>
      <c r="F1094" s="24" t="str">
        <f>+Tabela1[[#This Row],[WK]]&amp;Tabela1[[#This Row],[PK]]&amp;Tabela1[[#This Row],[GK]]</f>
        <v>141708</v>
      </c>
      <c r="G1094" s="6" t="s">
        <v>1060</v>
      </c>
      <c r="H1094" s="7">
        <v>685925798.76020038</v>
      </c>
      <c r="I1094" s="8">
        <v>1.371</v>
      </c>
      <c r="J1094" s="7">
        <v>940404270.10000002</v>
      </c>
      <c r="K1094" s="8">
        <v>7.0000000000000007E-2</v>
      </c>
      <c r="L1094" s="7">
        <v>65828298.907000005</v>
      </c>
      <c r="M1094" s="7">
        <v>21790811.907000005</v>
      </c>
      <c r="N1094" s="9">
        <v>0.49482414623250426</v>
      </c>
      <c r="O1094" s="7">
        <v>160846536</v>
      </c>
      <c r="P1094" s="8">
        <v>1.2949999999999999</v>
      </c>
      <c r="Q1094" s="7">
        <v>208296264</v>
      </c>
      <c r="R1094" s="8">
        <v>1.6E-2</v>
      </c>
      <c r="S1094" s="7">
        <v>3332740.2239999999</v>
      </c>
      <c r="T1094" s="7">
        <v>614783.22399999993</v>
      </c>
      <c r="U1094" s="9">
        <v>0.22619313844921018</v>
      </c>
      <c r="V1094" s="7">
        <v>22405595.131000012</v>
      </c>
      <c r="W1094" s="9">
        <v>0.47920826355536295</v>
      </c>
      <c r="X1094" s="7">
        <v>51192727.994213931</v>
      </c>
      <c r="Y1094" s="7">
        <v>0</v>
      </c>
      <c r="Z1094" s="7">
        <v>697282.69000000006</v>
      </c>
      <c r="AA1094" s="7">
        <v>3992456.3042139281</v>
      </c>
      <c r="AB1094" s="7">
        <v>46502989</v>
      </c>
      <c r="AC1094" s="7">
        <v>0</v>
      </c>
      <c r="AD1094" s="7">
        <v>28787132.863213927</v>
      </c>
      <c r="AE1094" s="7">
        <v>-8161832.9039342552</v>
      </c>
      <c r="AF1094" s="7">
        <v>65828298.907000005</v>
      </c>
      <c r="AG1094" s="7">
        <v>3332740.2239999999</v>
      </c>
      <c r="AH1094" s="7">
        <v>20625299.959279671</v>
      </c>
      <c r="AI1094" s="7">
        <v>36768443</v>
      </c>
      <c r="AJ1094" s="7">
        <v>2793317</v>
      </c>
      <c r="AK1094" s="7">
        <v>0</v>
      </c>
      <c r="AL1094" s="7">
        <v>0</v>
      </c>
      <c r="AM1094" s="7">
        <v>1760057</v>
      </c>
      <c r="AN1094" s="7">
        <v>0</v>
      </c>
      <c r="AO1094" s="7">
        <v>-1405117</v>
      </c>
      <c r="AP1094" s="7">
        <v>30980603</v>
      </c>
      <c r="AQ1094" s="7">
        <v>2569970</v>
      </c>
      <c r="AR1094" s="7">
        <v>44037487</v>
      </c>
      <c r="AS1094" s="7">
        <v>2717957</v>
      </c>
      <c r="AT1094" s="7">
        <v>0</v>
      </c>
      <c r="AU1094" s="7">
        <v>0</v>
      </c>
      <c r="AV1094" s="7">
        <v>1698509</v>
      </c>
      <c r="AW1094" s="7">
        <v>0</v>
      </c>
      <c r="AX1094" s="7">
        <v>-1224409</v>
      </c>
      <c r="AY1094" s="7">
        <v>36612011</v>
      </c>
      <c r="AZ1094" s="7">
        <v>1124018</v>
      </c>
      <c r="BA1094" s="7">
        <v>697282.69000000006</v>
      </c>
      <c r="BB1094" s="7">
        <v>0</v>
      </c>
      <c r="BC1094" s="7">
        <v>103.63</v>
      </c>
      <c r="BD1094" s="7">
        <v>7148.14</v>
      </c>
      <c r="BE1094" s="7">
        <v>8.18</v>
      </c>
      <c r="BF1094" s="7">
        <v>0</v>
      </c>
      <c r="BG1094" s="7">
        <v>1434878.3042139278</v>
      </c>
      <c r="BH1094" s="7">
        <v>16002</v>
      </c>
      <c r="BI1094" s="7">
        <v>2557578</v>
      </c>
      <c r="BJ1094" s="7">
        <v>35200069.729166664</v>
      </c>
      <c r="BK1094" s="7">
        <v>28879354.453333333</v>
      </c>
      <c r="BL1094" s="7">
        <v>6910394.71</v>
      </c>
      <c r="BM1094" s="7">
        <v>11462071.68333333</v>
      </c>
      <c r="BN1094" s="130">
        <v>1.351</v>
      </c>
      <c r="BO1094" s="131">
        <v>6.7233699999999996E-4</v>
      </c>
      <c r="BP1094" s="161">
        <v>17037.823205343691</v>
      </c>
      <c r="BQ1094" s="162">
        <v>46502989</v>
      </c>
      <c r="BR1094" s="161">
        <v>1686662</v>
      </c>
      <c r="BS1094" s="163">
        <v>0</v>
      </c>
      <c r="BT1094" s="163">
        <v>365895.90972031653</v>
      </c>
      <c r="BU1094" s="161">
        <v>65828298.909999996</v>
      </c>
      <c r="BV1094" s="161">
        <v>3332740.22</v>
      </c>
      <c r="BW1094" s="165">
        <v>20991195.869720317</v>
      </c>
      <c r="BX1094" s="161">
        <v>1686662</v>
      </c>
    </row>
    <row r="1095" spans="1:76" ht="14.45" x14ac:dyDescent="0.3">
      <c r="A1095" s="164" t="s">
        <v>31</v>
      </c>
      <c r="B1095" s="6" t="s">
        <v>97</v>
      </c>
      <c r="C1095" s="6" t="s">
        <v>147</v>
      </c>
      <c r="D1095" s="6" t="s">
        <v>33</v>
      </c>
      <c r="E1095" s="6" t="s">
        <v>40</v>
      </c>
      <c r="F1095" s="24" t="str">
        <f>+Tabela1[[#This Row],[WK]]&amp;Tabela1[[#This Row],[PK]]&amp;Tabela1[[#This Row],[GK]]</f>
        <v>141801</v>
      </c>
      <c r="G1095" s="6" t="s">
        <v>1061</v>
      </c>
      <c r="H1095" s="7">
        <v>1169657973.4550061</v>
      </c>
      <c r="I1095" s="8">
        <v>1.371</v>
      </c>
      <c r="J1095" s="7">
        <v>1603601081.6099999</v>
      </c>
      <c r="K1095" s="8">
        <v>7.0000000000000007E-2</v>
      </c>
      <c r="L1095" s="7">
        <v>112252075.71270001</v>
      </c>
      <c r="M1095" s="7">
        <v>56462389.712700009</v>
      </c>
      <c r="N1095" s="9">
        <v>1.0120578508489904</v>
      </c>
      <c r="O1095" s="7">
        <v>289952562</v>
      </c>
      <c r="P1095" s="8">
        <v>1.2949999999999999</v>
      </c>
      <c r="Q1095" s="7">
        <v>375488568</v>
      </c>
      <c r="R1095" s="8">
        <v>1.6E-2</v>
      </c>
      <c r="S1095" s="7">
        <v>6007817.0880000005</v>
      </c>
      <c r="T1095" s="7">
        <v>160255.08800000045</v>
      </c>
      <c r="U1095" s="9">
        <v>2.7405453418022838E-2</v>
      </c>
      <c r="V1095" s="7">
        <v>56622644.800700009</v>
      </c>
      <c r="W1095" s="9">
        <v>0.91864329829748415</v>
      </c>
      <c r="X1095" s="7">
        <v>67019977.162453562</v>
      </c>
      <c r="Y1095" s="7">
        <v>0</v>
      </c>
      <c r="Z1095" s="7">
        <v>867407.745</v>
      </c>
      <c r="AA1095" s="7">
        <v>4016616.4174535656</v>
      </c>
      <c r="AB1095" s="7">
        <v>62135953</v>
      </c>
      <c r="AC1095" s="7">
        <v>0</v>
      </c>
      <c r="AD1095" s="7">
        <v>10397332.361753553</v>
      </c>
      <c r="AE1095" s="7">
        <v>0</v>
      </c>
      <c r="AF1095" s="7">
        <v>112252075.71270001</v>
      </c>
      <c r="AG1095" s="7">
        <v>6007817.0880000005</v>
      </c>
      <c r="AH1095" s="7">
        <v>10397332.361753553</v>
      </c>
      <c r="AI1095" s="7">
        <v>46580765</v>
      </c>
      <c r="AJ1095" s="7">
        <v>6153608</v>
      </c>
      <c r="AK1095" s="7">
        <v>0</v>
      </c>
      <c r="AL1095" s="7">
        <v>264476</v>
      </c>
      <c r="AM1095" s="7">
        <v>1189975</v>
      </c>
      <c r="AN1095" s="7">
        <v>0</v>
      </c>
      <c r="AO1095" s="7">
        <v>0</v>
      </c>
      <c r="AP1095" s="7">
        <v>48215099</v>
      </c>
      <c r="AQ1095" s="7">
        <v>3401432</v>
      </c>
      <c r="AR1095" s="7">
        <v>55789686</v>
      </c>
      <c r="AS1095" s="7">
        <v>5847562</v>
      </c>
      <c r="AT1095" s="7">
        <v>0</v>
      </c>
      <c r="AU1095" s="7">
        <v>337333</v>
      </c>
      <c r="AV1095" s="7">
        <v>1294421</v>
      </c>
      <c r="AW1095" s="7">
        <v>0</v>
      </c>
      <c r="AX1095" s="7">
        <v>0</v>
      </c>
      <c r="AY1095" s="7">
        <v>56009014</v>
      </c>
      <c r="AZ1095" s="7">
        <v>1428947</v>
      </c>
      <c r="BA1095" s="7">
        <v>867407.745</v>
      </c>
      <c r="BB1095" s="7">
        <v>0</v>
      </c>
      <c r="BC1095" s="7">
        <v>227.37</v>
      </c>
      <c r="BD1095" s="7">
        <v>8566</v>
      </c>
      <c r="BE1095" s="7">
        <v>6.13</v>
      </c>
      <c r="BF1095" s="7">
        <v>0</v>
      </c>
      <c r="BG1095" s="7">
        <v>2546142.4174535656</v>
      </c>
      <c r="BH1095" s="7">
        <v>28395</v>
      </c>
      <c r="BI1095" s="7">
        <v>1470474</v>
      </c>
      <c r="BJ1095" s="7">
        <v>20238199.619166665</v>
      </c>
      <c r="BK1095" s="7">
        <v>17477010.843333334</v>
      </c>
      <c r="BL1095" s="7">
        <v>2799963.1133333333</v>
      </c>
      <c r="BM1095" s="7">
        <v>5444828.8766666651</v>
      </c>
      <c r="BN1095" s="130">
        <v>1.24</v>
      </c>
      <c r="BO1095" s="131">
        <v>1.1230477999999999E-3</v>
      </c>
      <c r="BP1095" s="161">
        <v>28459.738157026331</v>
      </c>
      <c r="BQ1095" s="162">
        <v>62135953</v>
      </c>
      <c r="BR1095" s="161">
        <v>1769749</v>
      </c>
      <c r="BS1095" s="163">
        <v>0</v>
      </c>
      <c r="BT1095" s="163">
        <v>0</v>
      </c>
      <c r="BU1095" s="161">
        <v>112252075.70999999</v>
      </c>
      <c r="BV1095" s="161">
        <v>6007817.0899999999</v>
      </c>
      <c r="BW1095" s="165">
        <v>10397332.359999999</v>
      </c>
      <c r="BX1095" s="161">
        <v>1769749</v>
      </c>
    </row>
    <row r="1096" spans="1:76" ht="14.45" x14ac:dyDescent="0.3">
      <c r="A1096" s="164" t="s">
        <v>31</v>
      </c>
      <c r="B1096" s="6" t="s">
        <v>97</v>
      </c>
      <c r="C1096" s="6" t="s">
        <v>147</v>
      </c>
      <c r="D1096" s="6" t="s">
        <v>32</v>
      </c>
      <c r="E1096" s="6" t="s">
        <v>40</v>
      </c>
      <c r="F1096" s="24" t="str">
        <f>+Tabela1[[#This Row],[WK]]&amp;Tabela1[[#This Row],[PK]]&amp;Tabela1[[#This Row],[GK]]</f>
        <v>141802</v>
      </c>
      <c r="G1096" s="6" t="s">
        <v>1062</v>
      </c>
      <c r="H1096" s="7">
        <v>1604897034.3262022</v>
      </c>
      <c r="I1096" s="8">
        <v>1.371</v>
      </c>
      <c r="J1096" s="7">
        <v>2200313834.0700002</v>
      </c>
      <c r="K1096" s="8">
        <v>7.0000000000000007E-2</v>
      </c>
      <c r="L1096" s="7">
        <v>154021968.38490003</v>
      </c>
      <c r="M1096" s="7">
        <v>19630732.384900033</v>
      </c>
      <c r="N1096" s="9">
        <v>0.14607152199195514</v>
      </c>
      <c r="O1096" s="7">
        <v>1314737815</v>
      </c>
      <c r="P1096" s="8">
        <v>1.2949999999999999</v>
      </c>
      <c r="Q1096" s="7">
        <v>1702585470</v>
      </c>
      <c r="R1096" s="8">
        <v>1.6E-2</v>
      </c>
      <c r="S1096" s="7">
        <v>27241367.52</v>
      </c>
      <c r="T1096" s="7">
        <v>24951700.52</v>
      </c>
      <c r="U1096" s="9">
        <v>10.897523753454104</v>
      </c>
      <c r="V1096" s="7">
        <v>44582432.904900044</v>
      </c>
      <c r="W1096" s="9">
        <v>0.32617894619045679</v>
      </c>
      <c r="X1096" s="7">
        <v>70456302.041808456</v>
      </c>
      <c r="Y1096" s="7">
        <v>0</v>
      </c>
      <c r="Z1096" s="7">
        <v>544739.12999999989</v>
      </c>
      <c r="AA1096" s="7">
        <v>4397252.911808447</v>
      </c>
      <c r="AB1096" s="7">
        <v>45271985</v>
      </c>
      <c r="AC1096" s="7">
        <v>20242325</v>
      </c>
      <c r="AD1096" s="7">
        <v>25873869.136908416</v>
      </c>
      <c r="AE1096" s="7">
        <v>-32599523.924050797</v>
      </c>
      <c r="AF1096" s="7">
        <v>147296313.59775764</v>
      </c>
      <c r="AG1096" s="7">
        <v>27241367.52</v>
      </c>
      <c r="AH1096" s="7">
        <v>0</v>
      </c>
      <c r="AI1096" s="7">
        <v>112207957</v>
      </c>
      <c r="AJ1096" s="7">
        <v>2067512</v>
      </c>
      <c r="AK1096" s="7">
        <v>0</v>
      </c>
      <c r="AL1096" s="7">
        <v>70423</v>
      </c>
      <c r="AM1096" s="7">
        <v>1481135</v>
      </c>
      <c r="AN1096" s="7">
        <v>0</v>
      </c>
      <c r="AO1096" s="7">
        <v>-8557754</v>
      </c>
      <c r="AP1096" s="7">
        <v>33738024</v>
      </c>
      <c r="AQ1096" s="7">
        <v>2995647</v>
      </c>
      <c r="AR1096" s="7">
        <v>134391236</v>
      </c>
      <c r="AS1096" s="7">
        <v>2289667</v>
      </c>
      <c r="AT1096" s="7">
        <v>0</v>
      </c>
      <c r="AU1096" s="7">
        <v>41144</v>
      </c>
      <c r="AV1096" s="7">
        <v>1493648</v>
      </c>
      <c r="AW1096" s="7">
        <v>0</v>
      </c>
      <c r="AX1096" s="7">
        <v>-10393645</v>
      </c>
      <c r="AY1096" s="7">
        <v>39278194</v>
      </c>
      <c r="AZ1096" s="7">
        <v>1320275</v>
      </c>
      <c r="BA1096" s="7">
        <v>544739.12999999989</v>
      </c>
      <c r="BB1096" s="7">
        <v>0</v>
      </c>
      <c r="BC1096" s="7">
        <v>627.29999999999995</v>
      </c>
      <c r="BD1096" s="7">
        <v>3766.26</v>
      </c>
      <c r="BE1096" s="7">
        <v>0.3</v>
      </c>
      <c r="BF1096" s="7">
        <v>0</v>
      </c>
      <c r="BG1096" s="7">
        <v>2249607.911808447</v>
      </c>
      <c r="BH1096" s="7">
        <v>25088</v>
      </c>
      <c r="BI1096" s="7">
        <v>2147645</v>
      </c>
      <c r="BJ1096" s="7">
        <v>29558096.342500001</v>
      </c>
      <c r="BK1096" s="7">
        <v>27110895.690000001</v>
      </c>
      <c r="BL1096" s="7">
        <v>1150718.8966666667</v>
      </c>
      <c r="BM1096" s="7">
        <v>7487364.8166666664</v>
      </c>
      <c r="BN1096" s="130">
        <v>1.766</v>
      </c>
      <c r="BO1096" s="131">
        <v>1.0507724000000001E-3</v>
      </c>
      <c r="BP1096" s="161">
        <v>26627.78946426784</v>
      </c>
      <c r="BQ1096" s="162">
        <v>45271985</v>
      </c>
      <c r="BR1096" s="161">
        <v>4389066</v>
      </c>
      <c r="BS1096" s="163">
        <v>0</v>
      </c>
      <c r="BT1096" s="163">
        <v>2271903.8822423518</v>
      </c>
      <c r="BU1096" s="161">
        <v>147296313.59999999</v>
      </c>
      <c r="BV1096" s="161">
        <v>27241367.52</v>
      </c>
      <c r="BW1096" s="165">
        <v>2271903.8822423518</v>
      </c>
      <c r="BX1096" s="161">
        <v>4389066</v>
      </c>
    </row>
    <row r="1097" spans="1:76" ht="14.45" x14ac:dyDescent="0.3">
      <c r="A1097" s="164" t="s">
        <v>31</v>
      </c>
      <c r="B1097" s="6" t="s">
        <v>97</v>
      </c>
      <c r="C1097" s="6" t="s">
        <v>147</v>
      </c>
      <c r="D1097" s="6" t="s">
        <v>37</v>
      </c>
      <c r="E1097" s="6" t="s">
        <v>36</v>
      </c>
      <c r="F1097" s="24" t="str">
        <f>+Tabela1[[#This Row],[WK]]&amp;Tabela1[[#This Row],[PK]]&amp;Tabela1[[#This Row],[GK]]</f>
        <v>141803</v>
      </c>
      <c r="G1097" s="6" t="s">
        <v>1063</v>
      </c>
      <c r="H1097" s="7">
        <v>2151897622.6933975</v>
      </c>
      <c r="I1097" s="8">
        <v>1.371</v>
      </c>
      <c r="J1097" s="7">
        <v>2950251640.71</v>
      </c>
      <c r="K1097" s="8">
        <v>7.0000000000000007E-2</v>
      </c>
      <c r="L1097" s="7">
        <v>206517614.84970003</v>
      </c>
      <c r="M1097" s="7">
        <v>63647443.849700034</v>
      </c>
      <c r="N1097" s="9">
        <v>0.44549147946144779</v>
      </c>
      <c r="O1097" s="7">
        <v>810874189</v>
      </c>
      <c r="P1097" s="8">
        <v>1.2949999999999999</v>
      </c>
      <c r="Q1097" s="7">
        <v>1050082075</v>
      </c>
      <c r="R1097" s="8">
        <v>1.6E-2</v>
      </c>
      <c r="S1097" s="7">
        <v>16801313.199999999</v>
      </c>
      <c r="T1097" s="7">
        <v>4962021.1999999993</v>
      </c>
      <c r="U1097" s="9">
        <v>0.41911469030411608</v>
      </c>
      <c r="V1097" s="7">
        <v>68609465.049700022</v>
      </c>
      <c r="W1097" s="9">
        <v>0.44347297003868485</v>
      </c>
      <c r="X1097" s="7">
        <v>143695607.56243643</v>
      </c>
      <c r="Y1097" s="7">
        <v>0</v>
      </c>
      <c r="Z1097" s="7">
        <v>154469.28</v>
      </c>
      <c r="AA1097" s="7">
        <v>5484775.2824364454</v>
      </c>
      <c r="AB1097" s="7">
        <v>130974881</v>
      </c>
      <c r="AC1097" s="7">
        <v>7081482</v>
      </c>
      <c r="AD1097" s="7">
        <v>75086142.512736395</v>
      </c>
      <c r="AE1097" s="7">
        <v>-26373152.455973353</v>
      </c>
      <c r="AF1097" s="7">
        <v>206517614.84970003</v>
      </c>
      <c r="AG1097" s="7">
        <v>16801313.199999999</v>
      </c>
      <c r="AH1097" s="7">
        <v>48712990.056763038</v>
      </c>
      <c r="AI1097" s="7">
        <v>119287318</v>
      </c>
      <c r="AJ1097" s="7">
        <v>9886654</v>
      </c>
      <c r="AK1097" s="7">
        <v>0</v>
      </c>
      <c r="AL1097" s="7">
        <v>0</v>
      </c>
      <c r="AM1097" s="7">
        <v>1702591</v>
      </c>
      <c r="AN1097" s="7">
        <v>0</v>
      </c>
      <c r="AO1097" s="7">
        <v>-8543838</v>
      </c>
      <c r="AP1097" s="7">
        <v>96820968</v>
      </c>
      <c r="AQ1097" s="7">
        <v>7566693</v>
      </c>
      <c r="AR1097" s="7">
        <v>142870171</v>
      </c>
      <c r="AS1097" s="7">
        <v>11839292</v>
      </c>
      <c r="AT1097" s="7">
        <v>0</v>
      </c>
      <c r="AU1097" s="7">
        <v>0</v>
      </c>
      <c r="AV1097" s="7">
        <v>1570153</v>
      </c>
      <c r="AW1097" s="7">
        <v>0</v>
      </c>
      <c r="AX1097" s="7">
        <v>-8615448</v>
      </c>
      <c r="AY1097" s="7">
        <v>114081092</v>
      </c>
      <c r="AZ1097" s="7">
        <v>3316908</v>
      </c>
      <c r="BA1097" s="7">
        <v>154469.28</v>
      </c>
      <c r="BB1097" s="7">
        <v>0</v>
      </c>
      <c r="BC1097" s="7">
        <v>0</v>
      </c>
      <c r="BD1097" s="7">
        <v>1660.96</v>
      </c>
      <c r="BE1097" s="7">
        <v>0</v>
      </c>
      <c r="BF1097" s="7">
        <v>0</v>
      </c>
      <c r="BG1097" s="7">
        <v>3450361.2824364449</v>
      </c>
      <c r="BH1097" s="7">
        <v>38479</v>
      </c>
      <c r="BI1097" s="7">
        <v>2034414</v>
      </c>
      <c r="BJ1097" s="7">
        <v>27999649.796666667</v>
      </c>
      <c r="BK1097" s="7">
        <v>26275794.176666666</v>
      </c>
      <c r="BL1097" s="7">
        <v>484015.63000000006</v>
      </c>
      <c r="BM1097" s="7">
        <v>5927391.2199999988</v>
      </c>
      <c r="BN1097" s="130">
        <v>1.4610000000000001</v>
      </c>
      <c r="BO1097" s="131">
        <v>1.7533391000000001E-3</v>
      </c>
      <c r="BP1097" s="161">
        <v>44432.009555822893</v>
      </c>
      <c r="BQ1097" s="162">
        <v>130974881</v>
      </c>
      <c r="BR1097" s="161">
        <v>4276365</v>
      </c>
      <c r="BS1097" s="163">
        <v>0</v>
      </c>
      <c r="BT1097" s="163">
        <v>1306614.6700000167</v>
      </c>
      <c r="BU1097" s="161">
        <v>206517614.84999999</v>
      </c>
      <c r="BV1097" s="161">
        <v>16801313.199999999</v>
      </c>
      <c r="BW1097" s="165">
        <v>50019604.730000019</v>
      </c>
      <c r="BX1097" s="161">
        <v>4276365</v>
      </c>
    </row>
    <row r="1098" spans="1:76" ht="14.45" x14ac:dyDescent="0.3">
      <c r="A1098" s="164" t="s">
        <v>31</v>
      </c>
      <c r="B1098" s="6" t="s">
        <v>97</v>
      </c>
      <c r="C1098" s="6" t="s">
        <v>147</v>
      </c>
      <c r="D1098" s="6" t="s">
        <v>39</v>
      </c>
      <c r="E1098" s="6" t="s">
        <v>40</v>
      </c>
      <c r="F1098" s="24" t="str">
        <f>+Tabela1[[#This Row],[WK]]&amp;Tabela1[[#This Row],[PK]]&amp;Tabela1[[#This Row],[GK]]</f>
        <v>141804</v>
      </c>
      <c r="G1098" s="6" t="s">
        <v>1064</v>
      </c>
      <c r="H1098" s="7">
        <v>5399317017.9411869</v>
      </c>
      <c r="I1098" s="8">
        <v>1.371</v>
      </c>
      <c r="J1098" s="7">
        <v>7402463631.6000004</v>
      </c>
      <c r="K1098" s="8">
        <v>7.0000000000000007E-2</v>
      </c>
      <c r="L1098" s="7">
        <v>518172454.21200007</v>
      </c>
      <c r="M1098" s="7">
        <v>173019614.21200007</v>
      </c>
      <c r="N1098" s="9">
        <v>0.50128405205068016</v>
      </c>
      <c r="O1098" s="7">
        <v>1236441739</v>
      </c>
      <c r="P1098" s="8">
        <v>1.2949999999999999</v>
      </c>
      <c r="Q1098" s="7">
        <v>1601192052</v>
      </c>
      <c r="R1098" s="8">
        <v>1.6E-2</v>
      </c>
      <c r="S1098" s="7">
        <v>25619072.832000002</v>
      </c>
      <c r="T1098" s="7">
        <v>11651206.832000002</v>
      </c>
      <c r="U1098" s="9">
        <v>0.83414365744917673</v>
      </c>
      <c r="V1098" s="7">
        <v>184670821.04400003</v>
      </c>
      <c r="W1098" s="9">
        <v>0.51423050233143619</v>
      </c>
      <c r="X1098" s="7">
        <v>259106391.35839313</v>
      </c>
      <c r="Y1098" s="7">
        <v>0</v>
      </c>
      <c r="Z1098" s="7">
        <v>855108.96</v>
      </c>
      <c r="AA1098" s="7">
        <v>16241242.398393124</v>
      </c>
      <c r="AB1098" s="7">
        <v>230498369</v>
      </c>
      <c r="AC1098" s="7">
        <v>11511671</v>
      </c>
      <c r="AD1098" s="7">
        <v>74435570.314393058</v>
      </c>
      <c r="AE1098" s="7">
        <v>-33011098.003760673</v>
      </c>
      <c r="AF1098" s="7">
        <v>518172454.21200007</v>
      </c>
      <c r="AG1098" s="7">
        <v>25619072.832000002</v>
      </c>
      <c r="AH1098" s="7">
        <v>41424472.310632385</v>
      </c>
      <c r="AI1098" s="7">
        <v>288180214</v>
      </c>
      <c r="AJ1098" s="7">
        <v>14930580</v>
      </c>
      <c r="AK1098" s="7">
        <v>0</v>
      </c>
      <c r="AL1098" s="7">
        <v>223759</v>
      </c>
      <c r="AM1098" s="7">
        <v>4135062</v>
      </c>
      <c r="AN1098" s="7">
        <v>0</v>
      </c>
      <c r="AO1098" s="7">
        <v>-2409657</v>
      </c>
      <c r="AP1098" s="7">
        <v>181180678</v>
      </c>
      <c r="AQ1098" s="7">
        <v>14480947</v>
      </c>
      <c r="AR1098" s="7">
        <v>345152840</v>
      </c>
      <c r="AS1098" s="7">
        <v>13967866</v>
      </c>
      <c r="AT1098" s="7">
        <v>0</v>
      </c>
      <c r="AU1098" s="7">
        <v>284096</v>
      </c>
      <c r="AV1098" s="7">
        <v>3970086</v>
      </c>
      <c r="AW1098" s="7">
        <v>0</v>
      </c>
      <c r="AX1098" s="7">
        <v>-2788807</v>
      </c>
      <c r="AY1098" s="7">
        <v>201401855</v>
      </c>
      <c r="AZ1098" s="7">
        <v>6372681</v>
      </c>
      <c r="BA1098" s="7">
        <v>855108.96</v>
      </c>
      <c r="BB1098" s="7">
        <v>0</v>
      </c>
      <c r="BC1098" s="7">
        <v>106.8</v>
      </c>
      <c r="BD1098" s="7">
        <v>8838</v>
      </c>
      <c r="BE1098" s="7">
        <v>1.44</v>
      </c>
      <c r="BF1098" s="7">
        <v>0</v>
      </c>
      <c r="BG1098" s="7">
        <v>8724135.3983931243</v>
      </c>
      <c r="BH1098" s="7">
        <v>97293</v>
      </c>
      <c r="BI1098" s="7">
        <v>7517107</v>
      </c>
      <c r="BJ1098" s="7">
        <v>103458232.54249999</v>
      </c>
      <c r="BK1098" s="7">
        <v>99982112.573333323</v>
      </c>
      <c r="BL1098" s="7">
        <v>1418805.8166666667</v>
      </c>
      <c r="BM1098" s="7">
        <v>11066868.24333334</v>
      </c>
      <c r="BN1098" s="130">
        <v>1.3819999999999999</v>
      </c>
      <c r="BO1098" s="131">
        <v>4.1550375999999997E-3</v>
      </c>
      <c r="BP1098" s="161">
        <v>105294.52781316402</v>
      </c>
      <c r="BQ1098" s="162">
        <v>230498369</v>
      </c>
      <c r="BR1098" s="161">
        <v>11061165</v>
      </c>
      <c r="BS1098" s="163">
        <v>0</v>
      </c>
      <c r="BT1098" s="163">
        <v>205782.17999994755</v>
      </c>
      <c r="BU1098" s="161">
        <v>518172454.20999998</v>
      </c>
      <c r="BV1098" s="161">
        <v>25619072.829999998</v>
      </c>
      <c r="BW1098" s="165">
        <v>41630254.48999995</v>
      </c>
      <c r="BX1098" s="161">
        <v>11061165</v>
      </c>
    </row>
    <row r="1099" spans="1:76" ht="14.45" x14ac:dyDescent="0.3">
      <c r="A1099" s="164" t="s">
        <v>31</v>
      </c>
      <c r="B1099" s="6" t="s">
        <v>97</v>
      </c>
      <c r="C1099" s="6" t="s">
        <v>147</v>
      </c>
      <c r="D1099" s="6" t="s">
        <v>42</v>
      </c>
      <c r="E1099" s="6" t="s">
        <v>36</v>
      </c>
      <c r="F1099" s="24" t="str">
        <f>+Tabela1[[#This Row],[WK]]&amp;Tabela1[[#This Row],[PK]]&amp;Tabela1[[#This Row],[GK]]</f>
        <v>141805</v>
      </c>
      <c r="G1099" s="6" t="s">
        <v>1065</v>
      </c>
      <c r="H1099" s="7">
        <v>551419789.56679916</v>
      </c>
      <c r="I1099" s="8">
        <v>1.371</v>
      </c>
      <c r="J1099" s="7">
        <v>755996531.5</v>
      </c>
      <c r="K1099" s="8">
        <v>7.0000000000000007E-2</v>
      </c>
      <c r="L1099" s="7">
        <v>52919757.205000006</v>
      </c>
      <c r="M1099" s="7">
        <v>23928931.205000006</v>
      </c>
      <c r="N1099" s="9">
        <v>0.82539666875997275</v>
      </c>
      <c r="O1099" s="7">
        <v>10537867</v>
      </c>
      <c r="P1099" s="8">
        <v>1.2949999999999999</v>
      </c>
      <c r="Q1099" s="7">
        <v>13646538</v>
      </c>
      <c r="R1099" s="8">
        <v>1.6E-2</v>
      </c>
      <c r="S1099" s="7">
        <v>218344.60800000001</v>
      </c>
      <c r="T1099" s="7">
        <v>37751.608000000007</v>
      </c>
      <c r="U1099" s="9">
        <v>0.20904247672944137</v>
      </c>
      <c r="V1099" s="7">
        <v>23966682.813000008</v>
      </c>
      <c r="W1099" s="9">
        <v>0.82158097324645085</v>
      </c>
      <c r="X1099" s="7">
        <v>32200389.204992853</v>
      </c>
      <c r="Y1099" s="7">
        <v>0</v>
      </c>
      <c r="Z1099" s="7">
        <v>528901.85000000009</v>
      </c>
      <c r="AA1099" s="7">
        <v>2358932.354992853</v>
      </c>
      <c r="AB1099" s="7">
        <v>29312555</v>
      </c>
      <c r="AC1099" s="7">
        <v>0</v>
      </c>
      <c r="AD1099" s="7">
        <v>8233706.3919928474</v>
      </c>
      <c r="AE1099" s="7">
        <v>0</v>
      </c>
      <c r="AF1099" s="7">
        <v>52919757.205000006</v>
      </c>
      <c r="AG1099" s="7">
        <v>218344.60800000001</v>
      </c>
      <c r="AH1099" s="7">
        <v>8233706.3919928474</v>
      </c>
      <c r="AI1099" s="7">
        <v>24205458</v>
      </c>
      <c r="AJ1099" s="7">
        <v>137828</v>
      </c>
      <c r="AK1099" s="7">
        <v>0</v>
      </c>
      <c r="AL1099" s="7">
        <v>0</v>
      </c>
      <c r="AM1099" s="7">
        <v>694709</v>
      </c>
      <c r="AN1099" s="7">
        <v>0</v>
      </c>
      <c r="AO1099" s="7">
        <v>0</v>
      </c>
      <c r="AP1099" s="7">
        <v>24193678</v>
      </c>
      <c r="AQ1099" s="7">
        <v>1535617</v>
      </c>
      <c r="AR1099" s="7">
        <v>28990826</v>
      </c>
      <c r="AS1099" s="7">
        <v>180593</v>
      </c>
      <c r="AT1099" s="7">
        <v>0</v>
      </c>
      <c r="AU1099" s="7">
        <v>0</v>
      </c>
      <c r="AV1099" s="7">
        <v>1074852</v>
      </c>
      <c r="AW1099" s="7">
        <v>0</v>
      </c>
      <c r="AX1099" s="7">
        <v>0</v>
      </c>
      <c r="AY1099" s="7">
        <v>26143929</v>
      </c>
      <c r="AZ1099" s="7">
        <v>752589</v>
      </c>
      <c r="BA1099" s="7">
        <v>528901.85000000009</v>
      </c>
      <c r="BB1099" s="7">
        <v>0</v>
      </c>
      <c r="BC1099" s="7">
        <v>18.23</v>
      </c>
      <c r="BD1099" s="7">
        <v>5626.35</v>
      </c>
      <c r="BE1099" s="7">
        <v>0</v>
      </c>
      <c r="BF1099" s="7">
        <v>0</v>
      </c>
      <c r="BG1099" s="7">
        <v>1198870.354992853</v>
      </c>
      <c r="BH1099" s="7">
        <v>13370</v>
      </c>
      <c r="BI1099" s="7">
        <v>1160062</v>
      </c>
      <c r="BJ1099" s="7">
        <v>15965947.540833335</v>
      </c>
      <c r="BK1099" s="7">
        <v>14294951.840000004</v>
      </c>
      <c r="BL1099" s="7">
        <v>4151.9733333333334</v>
      </c>
      <c r="BM1099" s="7">
        <v>6675678.8566666655</v>
      </c>
      <c r="BN1099" s="130">
        <v>1.1240000000000001</v>
      </c>
      <c r="BO1099" s="131">
        <v>4.9425939999999996E-4</v>
      </c>
      <c r="BP1099" s="161">
        <v>12525.486447101868</v>
      </c>
      <c r="BQ1099" s="162">
        <v>29312555</v>
      </c>
      <c r="BR1099" s="161">
        <v>1038374</v>
      </c>
      <c r="BS1099" s="163">
        <v>0</v>
      </c>
      <c r="BT1099" s="163">
        <v>0</v>
      </c>
      <c r="BU1099" s="161">
        <v>52919757.210000001</v>
      </c>
      <c r="BV1099" s="161">
        <v>218344.61</v>
      </c>
      <c r="BW1099" s="165">
        <v>8233706.3899999997</v>
      </c>
      <c r="BX1099" s="161">
        <v>1038374</v>
      </c>
    </row>
    <row r="1100" spans="1:76" ht="14.45" x14ac:dyDescent="0.3">
      <c r="A1100" s="164" t="s">
        <v>31</v>
      </c>
      <c r="B1100" s="6" t="s">
        <v>97</v>
      </c>
      <c r="C1100" s="6" t="s">
        <v>147</v>
      </c>
      <c r="D1100" s="6" t="s">
        <v>44</v>
      </c>
      <c r="E1100" s="6" t="s">
        <v>40</v>
      </c>
      <c r="F1100" s="24" t="str">
        <f>+Tabela1[[#This Row],[WK]]&amp;Tabela1[[#This Row],[PK]]&amp;Tabela1[[#This Row],[GK]]</f>
        <v>141806</v>
      </c>
      <c r="G1100" s="6" t="s">
        <v>1066</v>
      </c>
      <c r="H1100" s="7">
        <v>478822704.82559717</v>
      </c>
      <c r="I1100" s="8">
        <v>1.371</v>
      </c>
      <c r="J1100" s="7">
        <v>656465928.32000005</v>
      </c>
      <c r="K1100" s="8">
        <v>7.0000000000000007E-2</v>
      </c>
      <c r="L1100" s="7">
        <v>45952614.982400008</v>
      </c>
      <c r="M1100" s="7">
        <v>22638146.982400008</v>
      </c>
      <c r="N1100" s="9">
        <v>0.97099135963128169</v>
      </c>
      <c r="O1100" s="7">
        <v>137337921</v>
      </c>
      <c r="P1100" s="8">
        <v>1.2949999999999999</v>
      </c>
      <c r="Q1100" s="7">
        <v>177852608</v>
      </c>
      <c r="R1100" s="8">
        <v>1.6E-2</v>
      </c>
      <c r="S1100" s="7">
        <v>2845641.7280000001</v>
      </c>
      <c r="T1100" s="7">
        <v>1012598.7280000001</v>
      </c>
      <c r="U1100" s="9">
        <v>0.55241406120860237</v>
      </c>
      <c r="V1100" s="7">
        <v>23650745.710400008</v>
      </c>
      <c r="W1100" s="9">
        <v>0.94048057918734018</v>
      </c>
      <c r="X1100" s="7">
        <v>29581243.218962777</v>
      </c>
      <c r="Y1100" s="7">
        <v>0</v>
      </c>
      <c r="Z1100" s="7">
        <v>486359.31</v>
      </c>
      <c r="AA1100" s="7">
        <v>2332637.9089627764</v>
      </c>
      <c r="AB1100" s="7">
        <v>26762246</v>
      </c>
      <c r="AC1100" s="7">
        <v>0</v>
      </c>
      <c r="AD1100" s="7">
        <v>5930497.5085627697</v>
      </c>
      <c r="AE1100" s="7">
        <v>0</v>
      </c>
      <c r="AF1100" s="7">
        <v>45952614.982400008</v>
      </c>
      <c r="AG1100" s="7">
        <v>2845641.7280000001</v>
      </c>
      <c r="AH1100" s="7">
        <v>5930497.5085627697</v>
      </c>
      <c r="AI1100" s="7">
        <v>19466067</v>
      </c>
      <c r="AJ1100" s="7">
        <v>1564187</v>
      </c>
      <c r="AK1100" s="7">
        <v>606319</v>
      </c>
      <c r="AL1100" s="7">
        <v>0</v>
      </c>
      <c r="AM1100" s="7">
        <v>1117942</v>
      </c>
      <c r="AN1100" s="7">
        <v>0</v>
      </c>
      <c r="AO1100" s="7">
        <v>0</v>
      </c>
      <c r="AP1100" s="7">
        <v>22299455</v>
      </c>
      <c r="AQ1100" s="7">
        <v>1380464</v>
      </c>
      <c r="AR1100" s="7">
        <v>23314468</v>
      </c>
      <c r="AS1100" s="7">
        <v>1833043</v>
      </c>
      <c r="AT1100" s="7">
        <v>598227</v>
      </c>
      <c r="AU1100" s="7">
        <v>0</v>
      </c>
      <c r="AV1100" s="7">
        <v>1161232</v>
      </c>
      <c r="AW1100" s="7">
        <v>0</v>
      </c>
      <c r="AX1100" s="7">
        <v>0</v>
      </c>
      <c r="AY1100" s="7">
        <v>23533404</v>
      </c>
      <c r="AZ1100" s="7">
        <v>590393</v>
      </c>
      <c r="BA1100" s="7">
        <v>486359.31</v>
      </c>
      <c r="BB1100" s="7">
        <v>0</v>
      </c>
      <c r="BC1100" s="7">
        <v>0</v>
      </c>
      <c r="BD1100" s="7">
        <v>5229.67</v>
      </c>
      <c r="BE1100" s="7">
        <v>0</v>
      </c>
      <c r="BF1100" s="7">
        <v>0</v>
      </c>
      <c r="BG1100" s="7">
        <v>1117540.9089627764</v>
      </c>
      <c r="BH1100" s="7">
        <v>12463</v>
      </c>
      <c r="BI1100" s="7">
        <v>1215097</v>
      </c>
      <c r="BJ1100" s="7">
        <v>16723404.314999999</v>
      </c>
      <c r="BK1100" s="7">
        <v>13544723.779999999</v>
      </c>
      <c r="BL1100" s="7">
        <v>1214897.46</v>
      </c>
      <c r="BM1100" s="7">
        <v>10284927.220000001</v>
      </c>
      <c r="BN1100" s="130">
        <v>1.2849999999999999</v>
      </c>
      <c r="BO1100" s="131">
        <v>4.705453E-4</v>
      </c>
      <c r="BP1100" s="161">
        <v>11924.175052045695</v>
      </c>
      <c r="BQ1100" s="162">
        <v>26762246</v>
      </c>
      <c r="BR1100" s="161">
        <v>847935</v>
      </c>
      <c r="BS1100" s="163">
        <v>0</v>
      </c>
      <c r="BT1100" s="163">
        <v>149947.78103722632</v>
      </c>
      <c r="BU1100" s="161">
        <v>45952614.979999997</v>
      </c>
      <c r="BV1100" s="161">
        <v>2845641.73</v>
      </c>
      <c r="BW1100" s="165">
        <v>6080445.2910372261</v>
      </c>
      <c r="BX1100" s="161">
        <v>847935</v>
      </c>
    </row>
    <row r="1101" spans="1:76" ht="14.45" x14ac:dyDescent="0.3">
      <c r="A1101" s="164" t="s">
        <v>31</v>
      </c>
      <c r="B1101" s="6" t="s">
        <v>97</v>
      </c>
      <c r="C1101" s="6" t="s">
        <v>153</v>
      </c>
      <c r="D1101" s="6" t="s">
        <v>33</v>
      </c>
      <c r="E1101" s="6" t="s">
        <v>36</v>
      </c>
      <c r="F1101" s="24" t="str">
        <f>+Tabela1[[#This Row],[WK]]&amp;Tabela1[[#This Row],[PK]]&amp;Tabela1[[#This Row],[GK]]</f>
        <v>141901</v>
      </c>
      <c r="G1101" s="6" t="s">
        <v>1067</v>
      </c>
      <c r="H1101" s="7">
        <v>286699176.21239865</v>
      </c>
      <c r="I1101" s="8">
        <v>1.371</v>
      </c>
      <c r="J1101" s="7">
        <v>393064570.58999997</v>
      </c>
      <c r="K1101" s="8">
        <v>7.0000000000000007E-2</v>
      </c>
      <c r="L1101" s="7">
        <v>27514519.941300001</v>
      </c>
      <c r="M1101" s="7">
        <v>15764622.941300001</v>
      </c>
      <c r="N1101" s="9">
        <v>1.3416817986830014</v>
      </c>
      <c r="O1101" s="7">
        <v>16405328</v>
      </c>
      <c r="P1101" s="8">
        <v>1.2949999999999999</v>
      </c>
      <c r="Q1101" s="7">
        <v>21244900</v>
      </c>
      <c r="R1101" s="8">
        <v>1.6E-2</v>
      </c>
      <c r="S1101" s="7">
        <v>339918.4</v>
      </c>
      <c r="T1101" s="7">
        <v>-59183.599999999977</v>
      </c>
      <c r="U1101" s="9">
        <v>-0.14829191534996061</v>
      </c>
      <c r="V1101" s="7">
        <v>15705439.3413</v>
      </c>
      <c r="W1101" s="9">
        <v>1.2927352567318509</v>
      </c>
      <c r="X1101" s="7">
        <v>24044256.312952287</v>
      </c>
      <c r="Y1101" s="7">
        <v>3631691</v>
      </c>
      <c r="Z1101" s="7">
        <v>0</v>
      </c>
      <c r="AA1101" s="7">
        <v>1106881.312952287</v>
      </c>
      <c r="AB1101" s="7">
        <v>17636480</v>
      </c>
      <c r="AC1101" s="7">
        <v>1669204</v>
      </c>
      <c r="AD1101" s="7">
        <v>8338816.9716522861</v>
      </c>
      <c r="AE1101" s="7">
        <v>0</v>
      </c>
      <c r="AF1101" s="7">
        <v>27514519.941300001</v>
      </c>
      <c r="AG1101" s="7">
        <v>339918.4</v>
      </c>
      <c r="AH1101" s="7">
        <v>8338816.9716522861</v>
      </c>
      <c r="AI1101" s="7">
        <v>9810401</v>
      </c>
      <c r="AJ1101" s="7">
        <v>351912</v>
      </c>
      <c r="AK1101" s="7">
        <v>5977928</v>
      </c>
      <c r="AL1101" s="7">
        <v>0</v>
      </c>
      <c r="AM1101" s="7">
        <v>441298</v>
      </c>
      <c r="AN1101" s="7">
        <v>0</v>
      </c>
      <c r="AO1101" s="7">
        <v>0</v>
      </c>
      <c r="AP1101" s="7">
        <v>13652168</v>
      </c>
      <c r="AQ1101" s="7">
        <v>783722</v>
      </c>
      <c r="AR1101" s="7">
        <v>11749897</v>
      </c>
      <c r="AS1101" s="7">
        <v>399102</v>
      </c>
      <c r="AT1101" s="7">
        <v>6577956</v>
      </c>
      <c r="AU1101" s="7">
        <v>0</v>
      </c>
      <c r="AV1101" s="7">
        <v>500165</v>
      </c>
      <c r="AW1101" s="7">
        <v>0</v>
      </c>
      <c r="AX1101" s="7">
        <v>0</v>
      </c>
      <c r="AY1101" s="7">
        <v>15796754</v>
      </c>
      <c r="AZ1101" s="7">
        <v>319526</v>
      </c>
      <c r="BA1101" s="7">
        <v>0</v>
      </c>
      <c r="BB1101" s="7">
        <v>0</v>
      </c>
      <c r="BC1101" s="7">
        <v>0</v>
      </c>
      <c r="BD1101" s="7">
        <v>0</v>
      </c>
      <c r="BE1101" s="7">
        <v>0</v>
      </c>
      <c r="BF1101" s="7">
        <v>0</v>
      </c>
      <c r="BG1101" s="7">
        <v>795630.31295228703</v>
      </c>
      <c r="BH1101" s="7">
        <v>8873</v>
      </c>
      <c r="BI1101" s="7">
        <v>311251</v>
      </c>
      <c r="BJ1101" s="7">
        <v>4283743.135833336</v>
      </c>
      <c r="BK1101" s="7">
        <v>2091484.1333333356</v>
      </c>
      <c r="BL1101" s="7">
        <v>1791275.0633333332</v>
      </c>
      <c r="BM1101" s="7">
        <v>5186485.8833333328</v>
      </c>
      <c r="BN1101" s="130">
        <v>0.88600000000000001</v>
      </c>
      <c r="BO1101" s="131">
        <v>3.4870000000000002E-4</v>
      </c>
      <c r="BP1101" s="161">
        <v>8836.5761083795587</v>
      </c>
      <c r="BQ1101" s="162">
        <v>17636480</v>
      </c>
      <c r="BR1101" s="161">
        <v>491506</v>
      </c>
      <c r="BS1101" s="163">
        <v>0</v>
      </c>
      <c r="BT1101" s="163">
        <v>2141650.6870477125</v>
      </c>
      <c r="BU1101" s="161">
        <v>27514519.940000001</v>
      </c>
      <c r="BV1101" s="161">
        <v>339918.4</v>
      </c>
      <c r="BW1101" s="165">
        <v>10480467.657047711</v>
      </c>
      <c r="BX1101" s="161">
        <v>491506</v>
      </c>
    </row>
    <row r="1102" spans="1:76" ht="14.45" x14ac:dyDescent="0.3">
      <c r="A1102" s="164" t="s">
        <v>31</v>
      </c>
      <c r="B1102" s="6" t="s">
        <v>97</v>
      </c>
      <c r="C1102" s="6" t="s">
        <v>153</v>
      </c>
      <c r="D1102" s="6" t="s">
        <v>32</v>
      </c>
      <c r="E1102" s="6" t="s">
        <v>36</v>
      </c>
      <c r="F1102" s="24" t="str">
        <f>+Tabela1[[#This Row],[WK]]&amp;Tabela1[[#This Row],[PK]]&amp;Tabela1[[#This Row],[GK]]</f>
        <v>141902</v>
      </c>
      <c r="G1102" s="6" t="s">
        <v>1068</v>
      </c>
      <c r="H1102" s="7">
        <v>216609548.7321988</v>
      </c>
      <c r="I1102" s="8">
        <v>1.371</v>
      </c>
      <c r="J1102" s="7">
        <v>296971691.30999994</v>
      </c>
      <c r="K1102" s="8">
        <v>7.0000000000000007E-2</v>
      </c>
      <c r="L1102" s="7">
        <v>20788018.3917</v>
      </c>
      <c r="M1102" s="7">
        <v>12953393.3917</v>
      </c>
      <c r="N1102" s="9">
        <v>1.6533520611005632</v>
      </c>
      <c r="O1102" s="7">
        <v>7581541</v>
      </c>
      <c r="P1102" s="8">
        <v>1.2949999999999999</v>
      </c>
      <c r="Q1102" s="7">
        <v>9818096</v>
      </c>
      <c r="R1102" s="8">
        <v>1.6E-2</v>
      </c>
      <c r="S1102" s="7">
        <v>157089.53599999999</v>
      </c>
      <c r="T1102" s="7">
        <v>-6005.4640000000072</v>
      </c>
      <c r="U1102" s="9">
        <v>-3.6821876820258177E-2</v>
      </c>
      <c r="V1102" s="7">
        <v>12947387.927699998</v>
      </c>
      <c r="W1102" s="9">
        <v>1.6188848731513479</v>
      </c>
      <c r="X1102" s="7">
        <v>22773660.944432825</v>
      </c>
      <c r="Y1102" s="7">
        <v>3717823</v>
      </c>
      <c r="Z1102" s="7">
        <v>682385.0199999999</v>
      </c>
      <c r="AA1102" s="7">
        <v>1042133.9244328266</v>
      </c>
      <c r="AB1102" s="7">
        <v>14556248</v>
      </c>
      <c r="AC1102" s="7">
        <v>2775071</v>
      </c>
      <c r="AD1102" s="7">
        <v>9826273.016732825</v>
      </c>
      <c r="AE1102" s="7">
        <v>0</v>
      </c>
      <c r="AF1102" s="7">
        <v>20788018.3917</v>
      </c>
      <c r="AG1102" s="7">
        <v>157089.53599999999</v>
      </c>
      <c r="AH1102" s="7">
        <v>9826273.016732825</v>
      </c>
      <c r="AI1102" s="7">
        <v>6541403</v>
      </c>
      <c r="AJ1102" s="7">
        <v>113459</v>
      </c>
      <c r="AK1102" s="7">
        <v>7436217</v>
      </c>
      <c r="AL1102" s="7">
        <v>0</v>
      </c>
      <c r="AM1102" s="7">
        <v>454814</v>
      </c>
      <c r="AN1102" s="7">
        <v>0</v>
      </c>
      <c r="AO1102" s="7">
        <v>0</v>
      </c>
      <c r="AP1102" s="7">
        <v>11744760</v>
      </c>
      <c r="AQ1102" s="7">
        <v>720070</v>
      </c>
      <c r="AR1102" s="7">
        <v>7834625</v>
      </c>
      <c r="AS1102" s="7">
        <v>163095</v>
      </c>
      <c r="AT1102" s="7">
        <v>8257163</v>
      </c>
      <c r="AU1102" s="7">
        <v>0</v>
      </c>
      <c r="AV1102" s="7">
        <v>453030</v>
      </c>
      <c r="AW1102" s="7">
        <v>0</v>
      </c>
      <c r="AX1102" s="7">
        <v>0</v>
      </c>
      <c r="AY1102" s="7">
        <v>13035629</v>
      </c>
      <c r="AZ1102" s="7">
        <v>291953</v>
      </c>
      <c r="BA1102" s="7">
        <v>682385.0199999999</v>
      </c>
      <c r="BB1102" s="7">
        <v>0</v>
      </c>
      <c r="BC1102" s="7">
        <v>214.12</v>
      </c>
      <c r="BD1102" s="7">
        <v>6623.74</v>
      </c>
      <c r="BE1102" s="7">
        <v>0</v>
      </c>
      <c r="BF1102" s="7">
        <v>0</v>
      </c>
      <c r="BG1102" s="7">
        <v>695021.92443282658</v>
      </c>
      <c r="BH1102" s="7">
        <v>7751</v>
      </c>
      <c r="BI1102" s="7">
        <v>347112</v>
      </c>
      <c r="BJ1102" s="7">
        <v>4777403.2366666663</v>
      </c>
      <c r="BK1102" s="7">
        <v>3695398.2233333332</v>
      </c>
      <c r="BL1102" s="7">
        <v>641747.45666666667</v>
      </c>
      <c r="BM1102" s="7">
        <v>3044525.14</v>
      </c>
      <c r="BN1102" s="130">
        <v>0.85599999999999998</v>
      </c>
      <c r="BO1102" s="131">
        <v>2.8241220000000002E-4</v>
      </c>
      <c r="BP1102" s="161">
        <v>7156.7061711094866</v>
      </c>
      <c r="BQ1102" s="162">
        <v>14556248</v>
      </c>
      <c r="BR1102" s="161">
        <v>431219</v>
      </c>
      <c r="BS1102" s="163">
        <v>0</v>
      </c>
      <c r="BT1102" s="163">
        <v>1695332.8599999994</v>
      </c>
      <c r="BU1102" s="161">
        <v>20788018.390000001</v>
      </c>
      <c r="BV1102" s="161">
        <v>157089.54</v>
      </c>
      <c r="BW1102" s="165">
        <v>11521605.879999999</v>
      </c>
      <c r="BX1102" s="161">
        <v>431219</v>
      </c>
    </row>
    <row r="1103" spans="1:76" ht="14.45" x14ac:dyDescent="0.3">
      <c r="A1103" s="164" t="s">
        <v>31</v>
      </c>
      <c r="B1103" s="6" t="s">
        <v>97</v>
      </c>
      <c r="C1103" s="6" t="s">
        <v>153</v>
      </c>
      <c r="D1103" s="6" t="s">
        <v>37</v>
      </c>
      <c r="E1103" s="6" t="s">
        <v>36</v>
      </c>
      <c r="F1103" s="24" t="str">
        <f>+Tabela1[[#This Row],[WK]]&amp;Tabela1[[#This Row],[PK]]&amp;Tabela1[[#This Row],[GK]]</f>
        <v>141903</v>
      </c>
      <c r="G1103" s="6" t="s">
        <v>1069</v>
      </c>
      <c r="H1103" s="7">
        <v>249459232.08119881</v>
      </c>
      <c r="I1103" s="8">
        <v>1.371</v>
      </c>
      <c r="J1103" s="7">
        <v>342008607.19</v>
      </c>
      <c r="K1103" s="8">
        <v>7.0000000000000007E-2</v>
      </c>
      <c r="L1103" s="7">
        <v>23940602.503300004</v>
      </c>
      <c r="M1103" s="7">
        <v>14574369.503300004</v>
      </c>
      <c r="N1103" s="9">
        <v>1.5560545529136425</v>
      </c>
      <c r="O1103" s="7">
        <v>10016</v>
      </c>
      <c r="P1103" s="8">
        <v>1.2949999999999999</v>
      </c>
      <c r="Q1103" s="7">
        <v>12971</v>
      </c>
      <c r="R1103" s="8">
        <v>1.6E-2</v>
      </c>
      <c r="S1103" s="7">
        <v>207.536</v>
      </c>
      <c r="T1103" s="7">
        <v>-16972.464</v>
      </c>
      <c r="U1103" s="9">
        <v>-0.98791990686845166</v>
      </c>
      <c r="V1103" s="7">
        <v>14557397.039300002</v>
      </c>
      <c r="W1103" s="9">
        <v>1.5513968147091044</v>
      </c>
      <c r="X1103" s="7">
        <v>23558528.942961123</v>
      </c>
      <c r="Y1103" s="7">
        <v>2473066</v>
      </c>
      <c r="Z1103" s="7">
        <v>454246.56500000006</v>
      </c>
      <c r="AA1103" s="7">
        <v>936579.3779611215</v>
      </c>
      <c r="AB1103" s="7">
        <v>14943119</v>
      </c>
      <c r="AC1103" s="7">
        <v>4751518</v>
      </c>
      <c r="AD1103" s="7">
        <v>9001131.9036611188</v>
      </c>
      <c r="AE1103" s="7">
        <v>0</v>
      </c>
      <c r="AF1103" s="7">
        <v>23940602.503300004</v>
      </c>
      <c r="AG1103" s="7">
        <v>207.536</v>
      </c>
      <c r="AH1103" s="7">
        <v>9001131.9036611188</v>
      </c>
      <c r="AI1103" s="7">
        <v>7820196</v>
      </c>
      <c r="AJ1103" s="7">
        <v>25054</v>
      </c>
      <c r="AK1103" s="7">
        <v>7608430</v>
      </c>
      <c r="AL1103" s="7">
        <v>0</v>
      </c>
      <c r="AM1103" s="7">
        <v>402165</v>
      </c>
      <c r="AN1103" s="7">
        <v>0</v>
      </c>
      <c r="AO1103" s="7">
        <v>0</v>
      </c>
      <c r="AP1103" s="7">
        <v>11503167</v>
      </c>
      <c r="AQ1103" s="7">
        <v>779744</v>
      </c>
      <c r="AR1103" s="7">
        <v>9366233</v>
      </c>
      <c r="AS1103" s="7">
        <v>17180</v>
      </c>
      <c r="AT1103" s="7">
        <v>8486449</v>
      </c>
      <c r="AU1103" s="7">
        <v>0</v>
      </c>
      <c r="AV1103" s="7">
        <v>445837</v>
      </c>
      <c r="AW1103" s="7">
        <v>0</v>
      </c>
      <c r="AX1103" s="7">
        <v>0</v>
      </c>
      <c r="AY1103" s="7">
        <v>13518923</v>
      </c>
      <c r="AZ1103" s="7">
        <v>321148</v>
      </c>
      <c r="BA1103" s="7">
        <v>454246.56500000006</v>
      </c>
      <c r="BB1103" s="7">
        <v>0</v>
      </c>
      <c r="BC1103" s="7">
        <v>274.10000000000002</v>
      </c>
      <c r="BD1103" s="7">
        <v>3970.03</v>
      </c>
      <c r="BE1103" s="7">
        <v>1.35</v>
      </c>
      <c r="BF1103" s="7">
        <v>0</v>
      </c>
      <c r="BG1103" s="7">
        <v>739856.3779611215</v>
      </c>
      <c r="BH1103" s="7">
        <v>8251</v>
      </c>
      <c r="BI1103" s="7">
        <v>196723</v>
      </c>
      <c r="BJ1103" s="7">
        <v>2707433.6700000004</v>
      </c>
      <c r="BK1103" s="7">
        <v>1075382.9800000004</v>
      </c>
      <c r="BL1103" s="7">
        <v>1801099.8499999999</v>
      </c>
      <c r="BM1103" s="7">
        <v>2926003.06</v>
      </c>
      <c r="BN1103" s="130">
        <v>0.90900000000000003</v>
      </c>
      <c r="BO1103" s="131">
        <v>2.9640489999999999E-4</v>
      </c>
      <c r="BP1103" s="161">
        <v>7510.8895884969816</v>
      </c>
      <c r="BQ1103" s="162">
        <v>14943119</v>
      </c>
      <c r="BR1103" s="161">
        <v>460014</v>
      </c>
      <c r="BS1103" s="163">
        <v>0</v>
      </c>
      <c r="BT1103" s="163">
        <v>2173842.0570388809</v>
      </c>
      <c r="BU1103" s="161">
        <v>23940602.5</v>
      </c>
      <c r="BV1103" s="161">
        <v>207.54</v>
      </c>
      <c r="BW1103" s="165">
        <v>11174973.957038881</v>
      </c>
      <c r="BX1103" s="161">
        <v>460014</v>
      </c>
    </row>
    <row r="1104" spans="1:76" ht="14.45" x14ac:dyDescent="0.3">
      <c r="A1104" s="164" t="s">
        <v>31</v>
      </c>
      <c r="B1104" s="6" t="s">
        <v>97</v>
      </c>
      <c r="C1104" s="6" t="s">
        <v>153</v>
      </c>
      <c r="D1104" s="6" t="s">
        <v>39</v>
      </c>
      <c r="E1104" s="6" t="s">
        <v>36</v>
      </c>
      <c r="F1104" s="24" t="str">
        <f>+Tabela1[[#This Row],[WK]]&amp;Tabela1[[#This Row],[PK]]&amp;Tabela1[[#This Row],[GK]]</f>
        <v>141904</v>
      </c>
      <c r="G1104" s="6" t="s">
        <v>1070</v>
      </c>
      <c r="H1104" s="7">
        <v>118870909.55739971</v>
      </c>
      <c r="I1104" s="8">
        <v>1.371</v>
      </c>
      <c r="J1104" s="7">
        <v>162972017.00999999</v>
      </c>
      <c r="K1104" s="8">
        <v>7.0000000000000007E-2</v>
      </c>
      <c r="L1104" s="7">
        <v>11408041.1907</v>
      </c>
      <c r="M1104" s="7">
        <v>7835078.1907000002</v>
      </c>
      <c r="N1104" s="9">
        <v>2.1928797445425547</v>
      </c>
      <c r="O1104" s="7">
        <v>8033512</v>
      </c>
      <c r="P1104" s="8">
        <v>1.2949999999999999</v>
      </c>
      <c r="Q1104" s="7">
        <v>10403398</v>
      </c>
      <c r="R1104" s="8">
        <v>1.6E-2</v>
      </c>
      <c r="S1104" s="7">
        <v>166454.36800000002</v>
      </c>
      <c r="T1104" s="7">
        <v>-14843.631999999983</v>
      </c>
      <c r="U1104" s="9">
        <v>-8.1874218138092994E-2</v>
      </c>
      <c r="V1104" s="7">
        <v>7820234.5587000009</v>
      </c>
      <c r="W1104" s="9">
        <v>2.0830290058949021</v>
      </c>
      <c r="X1104" s="7">
        <v>17792290.38874393</v>
      </c>
      <c r="Y1104" s="7">
        <v>5892908</v>
      </c>
      <c r="Z1104" s="7">
        <v>0</v>
      </c>
      <c r="AA1104" s="7">
        <v>643884.38874392817</v>
      </c>
      <c r="AB1104" s="7">
        <v>9745211</v>
      </c>
      <c r="AC1104" s="7">
        <v>1510287</v>
      </c>
      <c r="AD1104" s="7">
        <v>9972055.8300439268</v>
      </c>
      <c r="AE1104" s="7">
        <v>0</v>
      </c>
      <c r="AF1104" s="7">
        <v>11408041.1907</v>
      </c>
      <c r="AG1104" s="7">
        <v>166454.36800000002</v>
      </c>
      <c r="AH1104" s="7">
        <v>9972055.8300439268</v>
      </c>
      <c r="AI1104" s="7">
        <v>2983192</v>
      </c>
      <c r="AJ1104" s="7">
        <v>215240</v>
      </c>
      <c r="AK1104" s="7">
        <v>6503716</v>
      </c>
      <c r="AL1104" s="7">
        <v>0</v>
      </c>
      <c r="AM1104" s="7">
        <v>349817</v>
      </c>
      <c r="AN1104" s="7">
        <v>0</v>
      </c>
      <c r="AO1104" s="7">
        <v>0</v>
      </c>
      <c r="AP1104" s="7">
        <v>8009842</v>
      </c>
      <c r="AQ1104" s="7">
        <v>445568</v>
      </c>
      <c r="AR1104" s="7">
        <v>3572963</v>
      </c>
      <c r="AS1104" s="7">
        <v>181298</v>
      </c>
      <c r="AT1104" s="7">
        <v>7352350</v>
      </c>
      <c r="AU1104" s="7">
        <v>0</v>
      </c>
      <c r="AV1104" s="7">
        <v>668063</v>
      </c>
      <c r="AW1104" s="7">
        <v>0</v>
      </c>
      <c r="AX1104" s="7">
        <v>0</v>
      </c>
      <c r="AY1104" s="7">
        <v>9092880</v>
      </c>
      <c r="AZ1104" s="7">
        <v>186525</v>
      </c>
      <c r="BA1104" s="7">
        <v>0</v>
      </c>
      <c r="BB1104" s="7">
        <v>0</v>
      </c>
      <c r="BC1104" s="7">
        <v>0</v>
      </c>
      <c r="BD1104" s="7">
        <v>0</v>
      </c>
      <c r="BE1104" s="7">
        <v>0</v>
      </c>
      <c r="BF1104" s="7">
        <v>0</v>
      </c>
      <c r="BG1104" s="7">
        <v>465649.38874392817</v>
      </c>
      <c r="BH1104" s="7">
        <v>5193</v>
      </c>
      <c r="BI1104" s="7">
        <v>178235</v>
      </c>
      <c r="BJ1104" s="7">
        <v>2452953.8683333332</v>
      </c>
      <c r="BK1104" s="7">
        <v>212171.68666666653</v>
      </c>
      <c r="BL1104" s="7">
        <v>2000890.7700000003</v>
      </c>
      <c r="BM1104" s="7">
        <v>4961347.1866666665</v>
      </c>
      <c r="BN1104" s="130">
        <v>0.69899999999999995</v>
      </c>
      <c r="BO1104" s="131">
        <v>1.9779239999999999E-4</v>
      </c>
      <c r="BP1104" s="161">
        <v>5012.5958223484586</v>
      </c>
      <c r="BQ1104" s="162">
        <v>9745211</v>
      </c>
      <c r="BR1104" s="161">
        <v>279140</v>
      </c>
      <c r="BS1104" s="163">
        <v>0</v>
      </c>
      <c r="BT1104" s="163">
        <v>1286667.6112560704</v>
      </c>
      <c r="BU1104" s="161">
        <v>11408041.189999999</v>
      </c>
      <c r="BV1104" s="161">
        <v>166454.37</v>
      </c>
      <c r="BW1104" s="165">
        <v>11258723.441256071</v>
      </c>
      <c r="BX1104" s="161">
        <v>279140</v>
      </c>
    </row>
    <row r="1105" spans="1:76" ht="14.45" x14ac:dyDescent="0.3">
      <c r="A1105" s="164" t="s">
        <v>31</v>
      </c>
      <c r="B1105" s="6" t="s">
        <v>97</v>
      </c>
      <c r="C1105" s="6" t="s">
        <v>153</v>
      </c>
      <c r="D1105" s="6" t="s">
        <v>42</v>
      </c>
      <c r="E1105" s="6" t="s">
        <v>40</v>
      </c>
      <c r="F1105" s="24" t="str">
        <f>+Tabela1[[#This Row],[WK]]&amp;Tabela1[[#This Row],[PK]]&amp;Tabela1[[#This Row],[GK]]</f>
        <v>141905</v>
      </c>
      <c r="G1105" s="6" t="s">
        <v>1071</v>
      </c>
      <c r="H1105" s="7">
        <v>172454030.14659914</v>
      </c>
      <c r="I1105" s="8">
        <v>1.371</v>
      </c>
      <c r="J1105" s="7">
        <v>236434475.33000001</v>
      </c>
      <c r="K1105" s="8">
        <v>7.0000000000000007E-2</v>
      </c>
      <c r="L1105" s="7">
        <v>16550413.273100002</v>
      </c>
      <c r="M1105" s="7">
        <v>11471581.273100002</v>
      </c>
      <c r="N1105" s="9">
        <v>2.258704614190822</v>
      </c>
      <c r="O1105" s="7">
        <v>7313812</v>
      </c>
      <c r="P1105" s="8">
        <v>1.2949999999999999</v>
      </c>
      <c r="Q1105" s="7">
        <v>9471387</v>
      </c>
      <c r="R1105" s="8">
        <v>1.6E-2</v>
      </c>
      <c r="S1105" s="7">
        <v>151542.19200000001</v>
      </c>
      <c r="T1105" s="7">
        <v>-62815.80799999999</v>
      </c>
      <c r="U1105" s="9">
        <v>-0.29304158463878183</v>
      </c>
      <c r="V1105" s="7">
        <v>11408765.465100002</v>
      </c>
      <c r="W1105" s="9">
        <v>2.1553667004396218</v>
      </c>
      <c r="X1105" s="7">
        <v>28715320.115182646</v>
      </c>
      <c r="Y1105" s="7">
        <v>12518669</v>
      </c>
      <c r="Z1105" s="7">
        <v>0</v>
      </c>
      <c r="AA1105" s="7">
        <v>862622.1151826483</v>
      </c>
      <c r="AB1105" s="7">
        <v>15334029</v>
      </c>
      <c r="AC1105" s="7">
        <v>0</v>
      </c>
      <c r="AD1105" s="7">
        <v>17306554.65008264</v>
      </c>
      <c r="AE1105" s="7">
        <v>0</v>
      </c>
      <c r="AF1105" s="7">
        <v>16550413.273100002</v>
      </c>
      <c r="AG1105" s="7">
        <v>151542.19200000001</v>
      </c>
      <c r="AH1105" s="7">
        <v>17306554.65008264</v>
      </c>
      <c r="AI1105" s="7">
        <v>4240495</v>
      </c>
      <c r="AJ1105" s="7">
        <v>258657</v>
      </c>
      <c r="AK1105" s="7">
        <v>8858920</v>
      </c>
      <c r="AL1105" s="7">
        <v>0</v>
      </c>
      <c r="AM1105" s="7">
        <v>395151</v>
      </c>
      <c r="AN1105" s="7">
        <v>0</v>
      </c>
      <c r="AO1105" s="7">
        <v>0</v>
      </c>
      <c r="AP1105" s="7">
        <v>12532022</v>
      </c>
      <c r="AQ1105" s="7">
        <v>612656</v>
      </c>
      <c r="AR1105" s="7">
        <v>5078832</v>
      </c>
      <c r="AS1105" s="7">
        <v>214358</v>
      </c>
      <c r="AT1105" s="7">
        <v>10000938</v>
      </c>
      <c r="AU1105" s="7">
        <v>17103</v>
      </c>
      <c r="AV1105" s="7">
        <v>430465</v>
      </c>
      <c r="AW1105" s="7">
        <v>0</v>
      </c>
      <c r="AX1105" s="7">
        <v>0</v>
      </c>
      <c r="AY1105" s="7">
        <v>13966397</v>
      </c>
      <c r="AZ1105" s="7">
        <v>246538</v>
      </c>
      <c r="BA1105" s="7">
        <v>0</v>
      </c>
      <c r="BB1105" s="7">
        <v>0</v>
      </c>
      <c r="BC1105" s="7">
        <v>0</v>
      </c>
      <c r="BD1105" s="7">
        <v>0</v>
      </c>
      <c r="BE1105" s="7">
        <v>0</v>
      </c>
      <c r="BF1105" s="7">
        <v>0</v>
      </c>
      <c r="BG1105" s="7">
        <v>653595.1151826483</v>
      </c>
      <c r="BH1105" s="7">
        <v>7289</v>
      </c>
      <c r="BI1105" s="7">
        <v>209027</v>
      </c>
      <c r="BJ1105" s="7">
        <v>2876753.6816666676</v>
      </c>
      <c r="BK1105" s="7">
        <v>1139127.7900000005</v>
      </c>
      <c r="BL1105" s="7">
        <v>1681488.49</v>
      </c>
      <c r="BM1105" s="7">
        <v>3587526.5866666674</v>
      </c>
      <c r="BN1105" s="130">
        <v>0.61899999999999999</v>
      </c>
      <c r="BO1105" s="131">
        <v>3.2156680000000002E-4</v>
      </c>
      <c r="BP1105" s="161">
        <v>8149.2201542970452</v>
      </c>
      <c r="BQ1105" s="162">
        <v>15334029</v>
      </c>
      <c r="BR1105" s="161">
        <v>389870</v>
      </c>
      <c r="BS1105" s="163">
        <v>22668.995182638522</v>
      </c>
      <c r="BT1105" s="163">
        <v>0</v>
      </c>
      <c r="BU1105" s="161">
        <v>16550413.27</v>
      </c>
      <c r="BV1105" s="161">
        <v>151542.19</v>
      </c>
      <c r="BW1105" s="165">
        <v>17283885.649999999</v>
      </c>
      <c r="BX1105" s="161">
        <v>389870</v>
      </c>
    </row>
    <row r="1106" spans="1:76" ht="14.45" x14ac:dyDescent="0.3">
      <c r="A1106" s="164" t="s">
        <v>31</v>
      </c>
      <c r="B1106" s="6" t="s">
        <v>97</v>
      </c>
      <c r="C1106" s="6" t="s">
        <v>153</v>
      </c>
      <c r="D1106" s="6" t="s">
        <v>44</v>
      </c>
      <c r="E1106" s="6" t="s">
        <v>40</v>
      </c>
      <c r="F1106" s="24" t="str">
        <f>+Tabela1[[#This Row],[WK]]&amp;Tabela1[[#This Row],[PK]]&amp;Tabela1[[#This Row],[GK]]</f>
        <v>141906</v>
      </c>
      <c r="G1106" s="6" t="s">
        <v>1072</v>
      </c>
      <c r="H1106" s="7">
        <v>348208522.4919979</v>
      </c>
      <c r="I1106" s="8">
        <v>1.371</v>
      </c>
      <c r="J1106" s="7">
        <v>477393884.32999998</v>
      </c>
      <c r="K1106" s="8">
        <v>7.0000000000000007E-2</v>
      </c>
      <c r="L1106" s="7">
        <v>33417571.903100003</v>
      </c>
      <c r="M1106" s="7">
        <v>19524814.903100003</v>
      </c>
      <c r="N1106" s="9">
        <v>1.4053952648203667</v>
      </c>
      <c r="O1106" s="7">
        <v>14435167</v>
      </c>
      <c r="P1106" s="8">
        <v>1.2949999999999999</v>
      </c>
      <c r="Q1106" s="7">
        <v>18693541</v>
      </c>
      <c r="R1106" s="8">
        <v>1.6E-2</v>
      </c>
      <c r="S1106" s="7">
        <v>299096.65600000002</v>
      </c>
      <c r="T1106" s="7">
        <v>55677.656000000017</v>
      </c>
      <c r="U1106" s="9">
        <v>0.22873175881915553</v>
      </c>
      <c r="V1106" s="7">
        <v>19580492.559100002</v>
      </c>
      <c r="W1106" s="9">
        <v>1.3851336145715787</v>
      </c>
      <c r="X1106" s="7">
        <v>36858725.406753942</v>
      </c>
      <c r="Y1106" s="7">
        <v>7983386</v>
      </c>
      <c r="Z1106" s="7">
        <v>774375.97</v>
      </c>
      <c r="AA1106" s="7">
        <v>1526020.4367539429</v>
      </c>
      <c r="AB1106" s="7">
        <v>26574943</v>
      </c>
      <c r="AC1106" s="7">
        <v>0</v>
      </c>
      <c r="AD1106" s="7">
        <v>17278232.84765394</v>
      </c>
      <c r="AE1106" s="7">
        <v>0</v>
      </c>
      <c r="AF1106" s="7">
        <v>33417571.903100003</v>
      </c>
      <c r="AG1106" s="7">
        <v>299096.65600000002</v>
      </c>
      <c r="AH1106" s="7">
        <v>17278232.84765394</v>
      </c>
      <c r="AI1106" s="7">
        <v>11599550</v>
      </c>
      <c r="AJ1106" s="7">
        <v>195796</v>
      </c>
      <c r="AK1106" s="7">
        <v>7501519</v>
      </c>
      <c r="AL1106" s="7">
        <v>3107</v>
      </c>
      <c r="AM1106" s="7">
        <v>604833</v>
      </c>
      <c r="AN1106" s="7">
        <v>0</v>
      </c>
      <c r="AO1106" s="7">
        <v>0</v>
      </c>
      <c r="AP1106" s="7">
        <v>21635449</v>
      </c>
      <c r="AQ1106" s="7">
        <v>1229289</v>
      </c>
      <c r="AR1106" s="7">
        <v>13892757</v>
      </c>
      <c r="AS1106" s="7">
        <v>243419</v>
      </c>
      <c r="AT1106" s="7">
        <v>8666444</v>
      </c>
      <c r="AU1106" s="7">
        <v>0</v>
      </c>
      <c r="AV1106" s="7">
        <v>638188</v>
      </c>
      <c r="AW1106" s="7">
        <v>0</v>
      </c>
      <c r="AX1106" s="7">
        <v>0</v>
      </c>
      <c r="AY1106" s="7">
        <v>24225644</v>
      </c>
      <c r="AZ1106" s="7">
        <v>497942</v>
      </c>
      <c r="BA1106" s="7">
        <v>774375.97</v>
      </c>
      <c r="BB1106" s="7">
        <v>0</v>
      </c>
      <c r="BC1106" s="7">
        <v>121.21</v>
      </c>
      <c r="BD1106" s="7">
        <v>7922.59</v>
      </c>
      <c r="BE1106" s="7">
        <v>0</v>
      </c>
      <c r="BF1106" s="7">
        <v>0</v>
      </c>
      <c r="BG1106" s="7">
        <v>999895.43675394286</v>
      </c>
      <c r="BH1106" s="7">
        <v>11151</v>
      </c>
      <c r="BI1106" s="7">
        <v>526125</v>
      </c>
      <c r="BJ1106" s="7">
        <v>7241091.1983333351</v>
      </c>
      <c r="BK1106" s="7">
        <v>4600851.0900000017</v>
      </c>
      <c r="BL1106" s="7">
        <v>1706678.6033333333</v>
      </c>
      <c r="BM1106" s="7">
        <v>7147603.2266666666</v>
      </c>
      <c r="BN1106" s="130">
        <v>0.81299999999999994</v>
      </c>
      <c r="BO1106" s="131">
        <v>4.6727660000000002E-4</v>
      </c>
      <c r="BP1106" s="161">
        <v>11841.132047403995</v>
      </c>
      <c r="BQ1106" s="162">
        <v>26574943</v>
      </c>
      <c r="BR1106" s="161">
        <v>609476</v>
      </c>
      <c r="BS1106" s="163">
        <v>0</v>
      </c>
      <c r="BT1106" s="163">
        <v>778968.59324605763</v>
      </c>
      <c r="BU1106" s="161">
        <v>33417571.899999999</v>
      </c>
      <c r="BV1106" s="161">
        <v>299096.65999999997</v>
      </c>
      <c r="BW1106" s="165">
        <v>18057201.443246059</v>
      </c>
      <c r="BX1106" s="161">
        <v>609476</v>
      </c>
    </row>
    <row r="1107" spans="1:76" ht="14.45" x14ac:dyDescent="0.3">
      <c r="A1107" s="164" t="s">
        <v>31</v>
      </c>
      <c r="B1107" s="6" t="s">
        <v>97</v>
      </c>
      <c r="C1107" s="6" t="s">
        <v>153</v>
      </c>
      <c r="D1107" s="6" t="s">
        <v>51</v>
      </c>
      <c r="E1107" s="6" t="s">
        <v>36</v>
      </c>
      <c r="F1107" s="24" t="str">
        <f>+Tabela1[[#This Row],[WK]]&amp;Tabela1[[#This Row],[PK]]&amp;Tabela1[[#This Row],[GK]]</f>
        <v>141907</v>
      </c>
      <c r="G1107" s="6" t="s">
        <v>1073</v>
      </c>
      <c r="H1107" s="7">
        <v>192137275.40939957</v>
      </c>
      <c r="I1107" s="8">
        <v>1.371</v>
      </c>
      <c r="J1107" s="7">
        <v>263420204.58000001</v>
      </c>
      <c r="K1107" s="8">
        <v>7.0000000000000007E-2</v>
      </c>
      <c r="L1107" s="7">
        <v>18439414.320600003</v>
      </c>
      <c r="M1107" s="7">
        <v>10240805.320600003</v>
      </c>
      <c r="N1107" s="9">
        <v>1.2490905860494144</v>
      </c>
      <c r="O1107" s="7">
        <v>6456773</v>
      </c>
      <c r="P1107" s="8">
        <v>1.2949999999999999</v>
      </c>
      <c r="Q1107" s="7">
        <v>8361521</v>
      </c>
      <c r="R1107" s="8">
        <v>1.6E-2</v>
      </c>
      <c r="S1107" s="7">
        <v>133784.33600000001</v>
      </c>
      <c r="T1107" s="7">
        <v>1022.3360000000102</v>
      </c>
      <c r="U1107" s="9">
        <v>7.7005167141200818E-3</v>
      </c>
      <c r="V1107" s="7">
        <v>10241827.656600002</v>
      </c>
      <c r="W1107" s="9">
        <v>1.229308796427383</v>
      </c>
      <c r="X1107" s="7">
        <v>10640086.817470599</v>
      </c>
      <c r="Y1107" s="7">
        <v>0</v>
      </c>
      <c r="Z1107" s="7">
        <v>625199.94000000006</v>
      </c>
      <c r="AA1107" s="7">
        <v>674941.87747059902</v>
      </c>
      <c r="AB1107" s="7">
        <v>8891331</v>
      </c>
      <c r="AC1107" s="7">
        <v>448614</v>
      </c>
      <c r="AD1107" s="7">
        <v>448614</v>
      </c>
      <c r="AE1107" s="7">
        <v>0</v>
      </c>
      <c r="AF1107" s="7">
        <v>18439414.320600003</v>
      </c>
      <c r="AG1107" s="7">
        <v>133784.33600000001</v>
      </c>
      <c r="AH1107" s="7">
        <v>448614</v>
      </c>
      <c r="AI1107" s="7">
        <v>6845306</v>
      </c>
      <c r="AJ1107" s="7">
        <v>128938</v>
      </c>
      <c r="AK1107" s="7">
        <v>1707533</v>
      </c>
      <c r="AL1107" s="7">
        <v>0</v>
      </c>
      <c r="AM1107" s="7">
        <v>296756</v>
      </c>
      <c r="AN1107" s="7">
        <v>0</v>
      </c>
      <c r="AO1107" s="7">
        <v>0</v>
      </c>
      <c r="AP1107" s="7">
        <v>6802997</v>
      </c>
      <c r="AQ1107" s="7">
        <v>429654</v>
      </c>
      <c r="AR1107" s="7">
        <v>8198609</v>
      </c>
      <c r="AS1107" s="7">
        <v>132762</v>
      </c>
      <c r="AT1107" s="7">
        <v>1795322</v>
      </c>
      <c r="AU1107" s="7">
        <v>0</v>
      </c>
      <c r="AV1107" s="7">
        <v>365318</v>
      </c>
      <c r="AW1107" s="7">
        <v>0</v>
      </c>
      <c r="AX1107" s="7">
        <v>0</v>
      </c>
      <c r="AY1107" s="7">
        <v>7834655</v>
      </c>
      <c r="AZ1107" s="7">
        <v>193013</v>
      </c>
      <c r="BA1107" s="7">
        <v>625199.94000000006</v>
      </c>
      <c r="BB1107" s="7">
        <v>0</v>
      </c>
      <c r="BC1107" s="7">
        <v>362.94</v>
      </c>
      <c r="BD1107" s="7">
        <v>5320.8</v>
      </c>
      <c r="BE1107" s="7">
        <v>383.96</v>
      </c>
      <c r="BF1107" s="7">
        <v>0</v>
      </c>
      <c r="BG1107" s="7">
        <v>480982.87747059902</v>
      </c>
      <c r="BH1107" s="7">
        <v>5364</v>
      </c>
      <c r="BI1107" s="7">
        <v>193959</v>
      </c>
      <c r="BJ1107" s="7">
        <v>2669445.9616666669</v>
      </c>
      <c r="BK1107" s="7">
        <v>1774394.2266666666</v>
      </c>
      <c r="BL1107" s="7">
        <v>104143.89</v>
      </c>
      <c r="BM1107" s="7">
        <v>3371919.16</v>
      </c>
      <c r="BN1107" s="130">
        <v>1.1679999999999999</v>
      </c>
      <c r="BO1107" s="131">
        <v>1.897701E-4</v>
      </c>
      <c r="BP1107" s="161">
        <v>4809.490642321166</v>
      </c>
      <c r="BQ1107" s="162">
        <v>8891331</v>
      </c>
      <c r="BR1107" s="161">
        <v>313799</v>
      </c>
      <c r="BS1107" s="163">
        <v>0</v>
      </c>
      <c r="BT1107" s="163">
        <v>1311665.2199999988</v>
      </c>
      <c r="BU1107" s="161">
        <v>18439414.32</v>
      </c>
      <c r="BV1107" s="161">
        <v>133784.34</v>
      </c>
      <c r="BW1107" s="165">
        <v>1760279.2199999988</v>
      </c>
      <c r="BX1107" s="161">
        <v>313799</v>
      </c>
    </row>
    <row r="1108" spans="1:76" ht="14.45" x14ac:dyDescent="0.3">
      <c r="A1108" s="164" t="s">
        <v>31</v>
      </c>
      <c r="B1108" s="6" t="s">
        <v>97</v>
      </c>
      <c r="C1108" s="6" t="s">
        <v>153</v>
      </c>
      <c r="D1108" s="6" t="s">
        <v>75</v>
      </c>
      <c r="E1108" s="6" t="s">
        <v>36</v>
      </c>
      <c r="F1108" s="24" t="str">
        <f>+Tabela1[[#This Row],[WK]]&amp;Tabela1[[#This Row],[PK]]&amp;Tabela1[[#This Row],[GK]]</f>
        <v>141908</v>
      </c>
      <c r="G1108" s="6" t="s">
        <v>1074</v>
      </c>
      <c r="H1108" s="7">
        <v>143418528.53799886</v>
      </c>
      <c r="I1108" s="8">
        <v>1.371</v>
      </c>
      <c r="J1108" s="7">
        <v>196626802.63000003</v>
      </c>
      <c r="K1108" s="8">
        <v>7.0000000000000007E-2</v>
      </c>
      <c r="L1108" s="7">
        <v>13763876.184100004</v>
      </c>
      <c r="M1108" s="7">
        <v>9367222.1841000039</v>
      </c>
      <c r="N1108" s="9">
        <v>2.1305343072481948</v>
      </c>
      <c r="O1108" s="7">
        <v>4059695</v>
      </c>
      <c r="P1108" s="8">
        <v>1.2949999999999999</v>
      </c>
      <c r="Q1108" s="7">
        <v>5257305</v>
      </c>
      <c r="R1108" s="8">
        <v>1.6E-2</v>
      </c>
      <c r="S1108" s="7">
        <v>84116.88</v>
      </c>
      <c r="T1108" s="7">
        <v>56355.880000000005</v>
      </c>
      <c r="U1108" s="9">
        <v>2.0300378228449985</v>
      </c>
      <c r="V1108" s="7">
        <v>9423578.0641000047</v>
      </c>
      <c r="W1108" s="9">
        <v>2.1299037418732203</v>
      </c>
      <c r="X1108" s="7">
        <v>21751729.808526102</v>
      </c>
      <c r="Y1108" s="7">
        <v>8118535</v>
      </c>
      <c r="Z1108" s="7">
        <v>415233.53</v>
      </c>
      <c r="AA1108" s="7">
        <v>704776.27852610359</v>
      </c>
      <c r="AB1108" s="7">
        <v>12513185</v>
      </c>
      <c r="AC1108" s="7">
        <v>0</v>
      </c>
      <c r="AD1108" s="7">
        <v>12328151.744426098</v>
      </c>
      <c r="AE1108" s="7">
        <v>0</v>
      </c>
      <c r="AF1108" s="7">
        <v>13763876.184100004</v>
      </c>
      <c r="AG1108" s="7">
        <v>84116.88</v>
      </c>
      <c r="AH1108" s="7">
        <v>12328151.744426098</v>
      </c>
      <c r="AI1108" s="7">
        <v>3670921</v>
      </c>
      <c r="AJ1108" s="7">
        <v>21809</v>
      </c>
      <c r="AK1108" s="7">
        <v>7047930</v>
      </c>
      <c r="AL1108" s="7">
        <v>0</v>
      </c>
      <c r="AM1108" s="7">
        <v>339043</v>
      </c>
      <c r="AN1108" s="7">
        <v>0</v>
      </c>
      <c r="AO1108" s="7">
        <v>0</v>
      </c>
      <c r="AP1108" s="7">
        <v>10222683</v>
      </c>
      <c r="AQ1108" s="7">
        <v>560937</v>
      </c>
      <c r="AR1108" s="7">
        <v>4396654</v>
      </c>
      <c r="AS1108" s="7">
        <v>27761</v>
      </c>
      <c r="AT1108" s="7">
        <v>8101871</v>
      </c>
      <c r="AU1108" s="7">
        <v>40994</v>
      </c>
      <c r="AV1108" s="7">
        <v>371334</v>
      </c>
      <c r="AW1108" s="7">
        <v>0</v>
      </c>
      <c r="AX1108" s="7">
        <v>0</v>
      </c>
      <c r="AY1108" s="7">
        <v>11354458</v>
      </c>
      <c r="AZ1108" s="7">
        <v>246538</v>
      </c>
      <c r="BA1108" s="7">
        <v>415233.53</v>
      </c>
      <c r="BB1108" s="7">
        <v>0</v>
      </c>
      <c r="BC1108" s="7">
        <v>243.98</v>
      </c>
      <c r="BD1108" s="7">
        <v>3651.61</v>
      </c>
      <c r="BE1108" s="7">
        <v>0</v>
      </c>
      <c r="BF1108" s="7">
        <v>0</v>
      </c>
      <c r="BG1108" s="7">
        <v>504924.27852610353</v>
      </c>
      <c r="BH1108" s="7">
        <v>5631</v>
      </c>
      <c r="BI1108" s="7">
        <v>199852</v>
      </c>
      <c r="BJ1108" s="7">
        <v>2750496.2366666668</v>
      </c>
      <c r="BK1108" s="7">
        <v>1854491.0266666668</v>
      </c>
      <c r="BL1108" s="7">
        <v>25879.813333333335</v>
      </c>
      <c r="BM1108" s="7">
        <v>3532261.2133333334</v>
      </c>
      <c r="BN1108" s="130">
        <v>0.65800000000000003</v>
      </c>
      <c r="BO1108" s="131">
        <v>2.354376E-4</v>
      </c>
      <c r="BP1108" s="161">
        <v>5966.089598535701</v>
      </c>
      <c r="BQ1108" s="162">
        <v>12513185</v>
      </c>
      <c r="BR1108" s="161">
        <v>304781</v>
      </c>
      <c r="BS1108" s="163">
        <v>0</v>
      </c>
      <c r="BT1108" s="163">
        <v>168246.19147389755</v>
      </c>
      <c r="BU1108" s="161">
        <v>13763876.18</v>
      </c>
      <c r="BV1108" s="161">
        <v>84116.88</v>
      </c>
      <c r="BW1108" s="165">
        <v>12496397.931473898</v>
      </c>
      <c r="BX1108" s="161">
        <v>304781</v>
      </c>
    </row>
    <row r="1109" spans="1:76" ht="14.45" x14ac:dyDescent="0.3">
      <c r="A1109" s="164" t="s">
        <v>31</v>
      </c>
      <c r="B1109" s="6" t="s">
        <v>97</v>
      </c>
      <c r="C1109" s="6" t="s">
        <v>153</v>
      </c>
      <c r="D1109" s="6" t="s">
        <v>77</v>
      </c>
      <c r="E1109" s="6" t="s">
        <v>36</v>
      </c>
      <c r="F1109" s="24" t="str">
        <f>+Tabela1[[#This Row],[WK]]&amp;Tabela1[[#This Row],[PK]]&amp;Tabela1[[#This Row],[GK]]</f>
        <v>141909</v>
      </c>
      <c r="G1109" s="6" t="s">
        <v>1075</v>
      </c>
      <c r="H1109" s="7">
        <v>120610172.09759969</v>
      </c>
      <c r="I1109" s="8">
        <v>1.371</v>
      </c>
      <c r="J1109" s="7">
        <v>165356545.94999999</v>
      </c>
      <c r="K1109" s="8">
        <v>7.0000000000000007E-2</v>
      </c>
      <c r="L1109" s="7">
        <v>11574958.216500001</v>
      </c>
      <c r="M1109" s="7">
        <v>7280422.216500001</v>
      </c>
      <c r="N1109" s="9">
        <v>1.6952756284963035</v>
      </c>
      <c r="O1109" s="7">
        <v>1572224</v>
      </c>
      <c r="P1109" s="8">
        <v>1.2949999999999999</v>
      </c>
      <c r="Q1109" s="7">
        <v>2036030</v>
      </c>
      <c r="R1109" s="8">
        <v>1.6E-2</v>
      </c>
      <c r="S1109" s="7">
        <v>32576.48</v>
      </c>
      <c r="T1109" s="7">
        <v>12589.48</v>
      </c>
      <c r="U1109" s="9">
        <v>0.62988342422574672</v>
      </c>
      <c r="V1109" s="7">
        <v>7293011.6965000015</v>
      </c>
      <c r="W1109" s="9">
        <v>1.6903402059741022</v>
      </c>
      <c r="X1109" s="7">
        <v>9357156.0547857583</v>
      </c>
      <c r="Y1109" s="7">
        <v>1227947</v>
      </c>
      <c r="Z1109" s="7">
        <v>1195594.5149999999</v>
      </c>
      <c r="AA1109" s="7">
        <v>479559.53978575766</v>
      </c>
      <c r="AB1109" s="7">
        <v>4218799</v>
      </c>
      <c r="AC1109" s="7">
        <v>2235256</v>
      </c>
      <c r="AD1109" s="7">
        <v>2235256</v>
      </c>
      <c r="AE1109" s="7">
        <v>0</v>
      </c>
      <c r="AF1109" s="7">
        <v>11574958.216500001</v>
      </c>
      <c r="AG1109" s="7">
        <v>32576.48</v>
      </c>
      <c r="AH1109" s="7">
        <v>2235256</v>
      </c>
      <c r="AI1109" s="7">
        <v>3585658</v>
      </c>
      <c r="AJ1109" s="7">
        <v>29697</v>
      </c>
      <c r="AK1109" s="7">
        <v>4403750</v>
      </c>
      <c r="AL1109" s="7">
        <v>0</v>
      </c>
      <c r="AM1109" s="7">
        <v>259403</v>
      </c>
      <c r="AN1109" s="7">
        <v>0</v>
      </c>
      <c r="AO1109" s="7">
        <v>0</v>
      </c>
      <c r="AP1109" s="7">
        <v>3458476</v>
      </c>
      <c r="AQ1109" s="7">
        <v>230740</v>
      </c>
      <c r="AR1109" s="7">
        <v>4294536</v>
      </c>
      <c r="AS1109" s="7">
        <v>19987</v>
      </c>
      <c r="AT1109" s="7">
        <v>4847992</v>
      </c>
      <c r="AU1109" s="7">
        <v>0</v>
      </c>
      <c r="AV1109" s="7">
        <v>275382</v>
      </c>
      <c r="AW1109" s="7">
        <v>0</v>
      </c>
      <c r="AX1109" s="7">
        <v>0</v>
      </c>
      <c r="AY1109" s="7">
        <v>3946801</v>
      </c>
      <c r="AZ1109" s="7">
        <v>94074</v>
      </c>
      <c r="BA1109" s="7">
        <v>1195594.5149999999</v>
      </c>
      <c r="BB1109" s="7">
        <v>0</v>
      </c>
      <c r="BC1109" s="7">
        <v>642.09</v>
      </c>
      <c r="BD1109" s="7">
        <v>10715.47</v>
      </c>
      <c r="BE1109" s="7">
        <v>0.17</v>
      </c>
      <c r="BF1109" s="7">
        <v>0</v>
      </c>
      <c r="BG1109" s="7">
        <v>352756.53978575766</v>
      </c>
      <c r="BH1109" s="7">
        <v>3934</v>
      </c>
      <c r="BI1109" s="7">
        <v>126803</v>
      </c>
      <c r="BJ1109" s="7">
        <v>1745287.7683333335</v>
      </c>
      <c r="BK1109" s="7">
        <v>975851.86666666693</v>
      </c>
      <c r="BL1109" s="7">
        <v>845037.9800000001</v>
      </c>
      <c r="BM1109" s="7">
        <v>1387667.6466666663</v>
      </c>
      <c r="BN1109" s="130">
        <v>0.90500000000000003</v>
      </c>
      <c r="BO1109" s="131">
        <v>1.410305E-4</v>
      </c>
      <c r="BP1109" s="161">
        <v>3573.8507539777834</v>
      </c>
      <c r="BQ1109" s="162">
        <v>4218799</v>
      </c>
      <c r="BR1109" s="161">
        <v>226961</v>
      </c>
      <c r="BS1109" s="163">
        <v>0</v>
      </c>
      <c r="BT1109" s="163">
        <v>862942.30349999852</v>
      </c>
      <c r="BU1109" s="161">
        <v>11574958.220000001</v>
      </c>
      <c r="BV1109" s="161">
        <v>32576.48</v>
      </c>
      <c r="BW1109" s="165">
        <v>3098198.3034999985</v>
      </c>
      <c r="BX1109" s="161">
        <v>226961</v>
      </c>
    </row>
    <row r="1110" spans="1:76" ht="14.45" x14ac:dyDescent="0.3">
      <c r="A1110" s="164" t="s">
        <v>31</v>
      </c>
      <c r="B1110" s="6" t="s">
        <v>97</v>
      </c>
      <c r="C1110" s="6" t="s">
        <v>153</v>
      </c>
      <c r="D1110" s="6" t="s">
        <v>90</v>
      </c>
      <c r="E1110" s="6" t="s">
        <v>36</v>
      </c>
      <c r="F1110" s="24" t="str">
        <f>+Tabela1[[#This Row],[WK]]&amp;Tabela1[[#This Row],[PK]]&amp;Tabela1[[#This Row],[GK]]</f>
        <v>141910</v>
      </c>
      <c r="G1110" s="6" t="s">
        <v>1076</v>
      </c>
      <c r="H1110" s="7">
        <v>294407839.59759879</v>
      </c>
      <c r="I1110" s="8">
        <v>1.371</v>
      </c>
      <c r="J1110" s="7">
        <v>403633148.08999997</v>
      </c>
      <c r="K1110" s="8">
        <v>7.0000000000000007E-2</v>
      </c>
      <c r="L1110" s="7">
        <v>28254320.366300002</v>
      </c>
      <c r="M1110" s="7">
        <v>15815226.366300002</v>
      </c>
      <c r="N1110" s="9">
        <v>1.2714130439322995</v>
      </c>
      <c r="O1110" s="7">
        <v>16493461</v>
      </c>
      <c r="P1110" s="8">
        <v>1.2949999999999999</v>
      </c>
      <c r="Q1110" s="7">
        <v>21359032</v>
      </c>
      <c r="R1110" s="8">
        <v>1.6E-2</v>
      </c>
      <c r="S1110" s="7">
        <v>341744.51199999999</v>
      </c>
      <c r="T1110" s="7">
        <v>110216.51199999999</v>
      </c>
      <c r="U1110" s="9">
        <v>0.476039666908538</v>
      </c>
      <c r="V1110" s="7">
        <v>15925442.8783</v>
      </c>
      <c r="W1110" s="9">
        <v>1.2568793290731899</v>
      </c>
      <c r="X1110" s="7">
        <v>17268389.407053165</v>
      </c>
      <c r="Y1110" s="7">
        <v>0</v>
      </c>
      <c r="Z1110" s="7">
        <v>227631.45</v>
      </c>
      <c r="AA1110" s="7">
        <v>1417998.9570531626</v>
      </c>
      <c r="AB1110" s="7">
        <v>13866251</v>
      </c>
      <c r="AC1110" s="7">
        <v>1756508</v>
      </c>
      <c r="AD1110" s="7">
        <v>1756508</v>
      </c>
      <c r="AE1110" s="7">
        <v>0</v>
      </c>
      <c r="AF1110" s="7">
        <v>28254320.366300002</v>
      </c>
      <c r="AG1110" s="7">
        <v>341744.51199999999</v>
      </c>
      <c r="AH1110" s="7">
        <v>1756508</v>
      </c>
      <c r="AI1110" s="7">
        <v>10385836</v>
      </c>
      <c r="AJ1110" s="7">
        <v>219188</v>
      </c>
      <c r="AK1110" s="7">
        <v>1750935</v>
      </c>
      <c r="AL1110" s="7">
        <v>0</v>
      </c>
      <c r="AM1110" s="7">
        <v>473958</v>
      </c>
      <c r="AN1110" s="7">
        <v>0</v>
      </c>
      <c r="AO1110" s="7">
        <v>0</v>
      </c>
      <c r="AP1110" s="7">
        <v>10585061</v>
      </c>
      <c r="AQ1110" s="7">
        <v>843396</v>
      </c>
      <c r="AR1110" s="7">
        <v>12439094</v>
      </c>
      <c r="AS1110" s="7">
        <v>231528</v>
      </c>
      <c r="AT1110" s="7">
        <v>3747965</v>
      </c>
      <c r="AU1110" s="7">
        <v>0</v>
      </c>
      <c r="AV1110" s="7">
        <v>900129</v>
      </c>
      <c r="AW1110" s="7">
        <v>0</v>
      </c>
      <c r="AX1110" s="7">
        <v>0</v>
      </c>
      <c r="AY1110" s="7">
        <v>11899802</v>
      </c>
      <c r="AZ1110" s="7">
        <v>350343</v>
      </c>
      <c r="BA1110" s="7">
        <v>227631.45</v>
      </c>
      <c r="BB1110" s="7">
        <v>0</v>
      </c>
      <c r="BC1110" s="7">
        <v>0</v>
      </c>
      <c r="BD1110" s="7">
        <v>2447.65</v>
      </c>
      <c r="BE1110" s="7">
        <v>0</v>
      </c>
      <c r="BF1110" s="7">
        <v>0</v>
      </c>
      <c r="BG1110" s="7">
        <v>780565.95705316251</v>
      </c>
      <c r="BH1110" s="7">
        <v>8705</v>
      </c>
      <c r="BI1110" s="7">
        <v>637433</v>
      </c>
      <c r="BJ1110" s="7">
        <v>8772947.8266666662</v>
      </c>
      <c r="BK1110" s="7">
        <v>6265618.0866666669</v>
      </c>
      <c r="BL1110" s="7">
        <v>1487645.07</v>
      </c>
      <c r="BM1110" s="7">
        <v>7054028.8199999994</v>
      </c>
      <c r="BN1110" s="130">
        <v>1.1879999999999999</v>
      </c>
      <c r="BO1110" s="131">
        <v>2.7973009999999999E-4</v>
      </c>
      <c r="BP1110" s="161">
        <v>7088.6709383909847</v>
      </c>
      <c r="BQ1110" s="162">
        <v>13866251</v>
      </c>
      <c r="BR1110" s="161">
        <v>483191</v>
      </c>
      <c r="BS1110" s="163">
        <v>0</v>
      </c>
      <c r="BT1110" s="163">
        <v>2199479.1217</v>
      </c>
      <c r="BU1110" s="161">
        <v>28254320.370000001</v>
      </c>
      <c r="BV1110" s="161">
        <v>341744.51</v>
      </c>
      <c r="BW1110" s="165">
        <v>3955987.1217</v>
      </c>
      <c r="BX1110" s="161">
        <v>483191</v>
      </c>
    </row>
    <row r="1111" spans="1:76" ht="14.45" x14ac:dyDescent="0.3">
      <c r="A1111" s="164" t="s">
        <v>31</v>
      </c>
      <c r="B1111" s="6" t="s">
        <v>97</v>
      </c>
      <c r="C1111" s="6" t="s">
        <v>153</v>
      </c>
      <c r="D1111" s="6" t="s">
        <v>92</v>
      </c>
      <c r="E1111" s="6" t="s">
        <v>36</v>
      </c>
      <c r="F1111" s="24" t="str">
        <f>+Tabela1[[#This Row],[WK]]&amp;Tabela1[[#This Row],[PK]]&amp;Tabela1[[#This Row],[GK]]</f>
        <v>141911</v>
      </c>
      <c r="G1111" s="6" t="s">
        <v>564</v>
      </c>
      <c r="H1111" s="7">
        <v>100338675.04419963</v>
      </c>
      <c r="I1111" s="8">
        <v>1.371</v>
      </c>
      <c r="J1111" s="7">
        <v>137564323.47999999</v>
      </c>
      <c r="K1111" s="8">
        <v>7.0000000000000007E-2</v>
      </c>
      <c r="L1111" s="7">
        <v>9629502.6436000001</v>
      </c>
      <c r="M1111" s="7">
        <v>6519406.6436000001</v>
      </c>
      <c r="N1111" s="9">
        <v>2.0962075265843882</v>
      </c>
      <c r="O1111" s="7">
        <v>2787528</v>
      </c>
      <c r="P1111" s="8">
        <v>1.2949999999999999</v>
      </c>
      <c r="Q1111" s="7">
        <v>3609849</v>
      </c>
      <c r="R1111" s="8">
        <v>1.6E-2</v>
      </c>
      <c r="S1111" s="7">
        <v>57757.584000000003</v>
      </c>
      <c r="T1111" s="7">
        <v>15199.584000000003</v>
      </c>
      <c r="U1111" s="9">
        <v>0.35714986606513471</v>
      </c>
      <c r="V1111" s="7">
        <v>6534606.2276000008</v>
      </c>
      <c r="W1111" s="9">
        <v>2.0727318086919784</v>
      </c>
      <c r="X1111" s="7">
        <v>17053120.056815825</v>
      </c>
      <c r="Y1111" s="7">
        <v>6658263</v>
      </c>
      <c r="Z1111" s="7">
        <v>710748.47000000009</v>
      </c>
      <c r="AA1111" s="7">
        <v>778119.58681582473</v>
      </c>
      <c r="AB1111" s="7">
        <v>8905989</v>
      </c>
      <c r="AC1111" s="7">
        <v>0</v>
      </c>
      <c r="AD1111" s="7">
        <v>10518513.829215825</v>
      </c>
      <c r="AE1111" s="7">
        <v>0</v>
      </c>
      <c r="AF1111" s="7">
        <v>9629502.6436000001</v>
      </c>
      <c r="AG1111" s="7">
        <v>57757.584000000003</v>
      </c>
      <c r="AH1111" s="7">
        <v>10518513.829215825</v>
      </c>
      <c r="AI1111" s="7">
        <v>2596728</v>
      </c>
      <c r="AJ1111" s="7">
        <v>24201</v>
      </c>
      <c r="AK1111" s="7">
        <v>4935977</v>
      </c>
      <c r="AL1111" s="7">
        <v>0</v>
      </c>
      <c r="AM1111" s="7">
        <v>724518</v>
      </c>
      <c r="AN1111" s="7">
        <v>0</v>
      </c>
      <c r="AO1111" s="7">
        <v>0</v>
      </c>
      <c r="AP1111" s="7">
        <v>6755020</v>
      </c>
      <c r="AQ1111" s="7">
        <v>409763</v>
      </c>
      <c r="AR1111" s="7">
        <v>3110096</v>
      </c>
      <c r="AS1111" s="7">
        <v>42558</v>
      </c>
      <c r="AT1111" s="7">
        <v>5820125</v>
      </c>
      <c r="AU1111" s="7">
        <v>133453</v>
      </c>
      <c r="AV1111" s="7">
        <v>949287</v>
      </c>
      <c r="AW1111" s="7">
        <v>0</v>
      </c>
      <c r="AX1111" s="7">
        <v>0</v>
      </c>
      <c r="AY1111" s="7">
        <v>8006346</v>
      </c>
      <c r="AZ1111" s="7">
        <v>173550</v>
      </c>
      <c r="BA1111" s="7">
        <v>710748.47000000009</v>
      </c>
      <c r="BB1111" s="7">
        <v>0</v>
      </c>
      <c r="BC1111" s="7">
        <v>343.49</v>
      </c>
      <c r="BD1111" s="7">
        <v>6497.48</v>
      </c>
      <c r="BE1111" s="7">
        <v>0.02</v>
      </c>
      <c r="BF1111" s="7">
        <v>0</v>
      </c>
      <c r="BG1111" s="7">
        <v>369255.58681582479</v>
      </c>
      <c r="BH1111" s="7">
        <v>4118</v>
      </c>
      <c r="BI1111" s="7">
        <v>408864</v>
      </c>
      <c r="BJ1111" s="7">
        <v>5627315.25</v>
      </c>
      <c r="BK1111" s="7">
        <v>3631683.0866666664</v>
      </c>
      <c r="BL1111" s="7">
        <v>1971643.3333333333</v>
      </c>
      <c r="BM1111" s="7">
        <v>4039241.9866666668</v>
      </c>
      <c r="BN1111" s="130">
        <v>0.63300000000000001</v>
      </c>
      <c r="BO1111" s="131">
        <v>1.78424E-4</v>
      </c>
      <c r="BP1111" s="161">
        <v>4521.3414213957458</v>
      </c>
      <c r="BQ1111" s="162">
        <v>8905989</v>
      </c>
      <c r="BR1111" s="161">
        <v>225819</v>
      </c>
      <c r="BS1111" s="163">
        <v>0</v>
      </c>
      <c r="BT1111" s="163">
        <v>0</v>
      </c>
      <c r="BU1111" s="161">
        <v>9629502.6400000006</v>
      </c>
      <c r="BV1111" s="161">
        <v>57757.58</v>
      </c>
      <c r="BW1111" s="165">
        <v>10518513.83</v>
      </c>
      <c r="BX1111" s="161">
        <v>225819</v>
      </c>
    </row>
    <row r="1112" spans="1:76" ht="14.45" x14ac:dyDescent="0.3">
      <c r="A1112" s="164" t="s">
        <v>31</v>
      </c>
      <c r="B1112" s="6" t="s">
        <v>97</v>
      </c>
      <c r="C1112" s="6" t="s">
        <v>153</v>
      </c>
      <c r="D1112" s="6" t="s">
        <v>93</v>
      </c>
      <c r="E1112" s="6" t="s">
        <v>36</v>
      </c>
      <c r="F1112" s="24" t="str">
        <f>+Tabela1[[#This Row],[WK]]&amp;Tabela1[[#This Row],[PK]]&amp;Tabela1[[#This Row],[GK]]</f>
        <v>141912</v>
      </c>
      <c r="G1112" s="6" t="s">
        <v>1077</v>
      </c>
      <c r="H1112" s="7">
        <v>511460064.75659931</v>
      </c>
      <c r="I1112" s="8">
        <v>1.371</v>
      </c>
      <c r="J1112" s="7">
        <v>701211748.78000009</v>
      </c>
      <c r="K1112" s="8">
        <v>7.0000000000000007E-2</v>
      </c>
      <c r="L1112" s="7">
        <v>49084822.414600015</v>
      </c>
      <c r="M1112" s="7">
        <v>17868748.414600015</v>
      </c>
      <c r="N1112" s="9">
        <v>0.57242138824376232</v>
      </c>
      <c r="O1112" s="7">
        <v>77353430</v>
      </c>
      <c r="P1112" s="8">
        <v>1.2949999999999999</v>
      </c>
      <c r="Q1112" s="7">
        <v>100172692</v>
      </c>
      <c r="R1112" s="8">
        <v>1.6E-2</v>
      </c>
      <c r="S1112" s="7">
        <v>1602763.0719999999</v>
      </c>
      <c r="T1112" s="7">
        <v>-1162221.9280000001</v>
      </c>
      <c r="U1112" s="9">
        <v>-0.42033570815031551</v>
      </c>
      <c r="V1112" s="7">
        <v>16706526.486600012</v>
      </c>
      <c r="W1112" s="9">
        <v>0.49164231422569882</v>
      </c>
      <c r="X1112" s="7">
        <v>23461081.718320854</v>
      </c>
      <c r="Y1112" s="7">
        <v>0</v>
      </c>
      <c r="Z1112" s="7">
        <v>638756.39500000002</v>
      </c>
      <c r="AA1112" s="7">
        <v>1644357.3233208531</v>
      </c>
      <c r="AB1112" s="7">
        <v>12811043</v>
      </c>
      <c r="AC1112" s="7">
        <v>8366925</v>
      </c>
      <c r="AD1112" s="7">
        <v>8366925</v>
      </c>
      <c r="AE1112" s="7">
        <v>-14899401.390446216</v>
      </c>
      <c r="AF1112" s="7">
        <v>42552346.024153799</v>
      </c>
      <c r="AG1112" s="7">
        <v>1602763.0719999999</v>
      </c>
      <c r="AH1112" s="7">
        <v>0</v>
      </c>
      <c r="AI1112" s="7">
        <v>26063395</v>
      </c>
      <c r="AJ1112" s="7">
        <v>2979507</v>
      </c>
      <c r="AK1112" s="7">
        <v>0</v>
      </c>
      <c r="AL1112" s="7">
        <v>0</v>
      </c>
      <c r="AM1112" s="7">
        <v>1101307</v>
      </c>
      <c r="AN1112" s="7">
        <v>0</v>
      </c>
      <c r="AO1112" s="7">
        <v>-3126027</v>
      </c>
      <c r="AP1112" s="7">
        <v>9310903</v>
      </c>
      <c r="AQ1112" s="7">
        <v>795657</v>
      </c>
      <c r="AR1112" s="7">
        <v>31216074</v>
      </c>
      <c r="AS1112" s="7">
        <v>2764985</v>
      </c>
      <c r="AT1112" s="7">
        <v>0</v>
      </c>
      <c r="AU1112" s="7">
        <v>0</v>
      </c>
      <c r="AV1112" s="7">
        <v>680157</v>
      </c>
      <c r="AW1112" s="7">
        <v>0</v>
      </c>
      <c r="AX1112" s="7">
        <v>-3106688</v>
      </c>
      <c r="AY1112" s="7">
        <v>11010349</v>
      </c>
      <c r="AZ1112" s="7">
        <v>332502</v>
      </c>
      <c r="BA1112" s="7">
        <v>638756.39500000002</v>
      </c>
      <c r="BB1112" s="7">
        <v>0</v>
      </c>
      <c r="BC1112" s="7">
        <v>147.72999999999999</v>
      </c>
      <c r="BD1112" s="7">
        <v>6375.89</v>
      </c>
      <c r="BE1112" s="7">
        <v>0.05</v>
      </c>
      <c r="BF1112" s="7">
        <v>0</v>
      </c>
      <c r="BG1112" s="7">
        <v>811591.32332085317</v>
      </c>
      <c r="BH1112" s="7">
        <v>9051</v>
      </c>
      <c r="BI1112" s="7">
        <v>832766</v>
      </c>
      <c r="BJ1112" s="7">
        <v>11461342.156666666</v>
      </c>
      <c r="BK1112" s="7">
        <v>9275354.1833333336</v>
      </c>
      <c r="BL1112" s="7">
        <v>221320.80000000002</v>
      </c>
      <c r="BM1112" s="7">
        <v>8301310.293333333</v>
      </c>
      <c r="BN1112" s="130">
        <v>2.1080000000000001</v>
      </c>
      <c r="BO1112" s="131">
        <v>3.094862E-4</v>
      </c>
      <c r="BP1112" s="161">
        <v>7843.0616070637861</v>
      </c>
      <c r="BQ1112" s="162">
        <v>12811043</v>
      </c>
      <c r="BR1112" s="161">
        <v>820551</v>
      </c>
      <c r="BS1112" s="163">
        <v>0</v>
      </c>
      <c r="BT1112" s="163">
        <v>2062820.700000003</v>
      </c>
      <c r="BU1112" s="161">
        <v>42552346.020000003</v>
      </c>
      <c r="BV1112" s="161">
        <v>1602763.07</v>
      </c>
      <c r="BW1112" s="165">
        <v>2062820.700000003</v>
      </c>
      <c r="BX1112" s="161">
        <v>820551</v>
      </c>
    </row>
    <row r="1113" spans="1:76" ht="14.45" x14ac:dyDescent="0.3">
      <c r="A1113" s="164" t="s">
        <v>31</v>
      </c>
      <c r="B1113" s="6" t="s">
        <v>97</v>
      </c>
      <c r="C1113" s="6" t="s">
        <v>153</v>
      </c>
      <c r="D1113" s="6" t="s">
        <v>95</v>
      </c>
      <c r="E1113" s="6" t="s">
        <v>36</v>
      </c>
      <c r="F1113" s="24" t="str">
        <f>+Tabela1[[#This Row],[WK]]&amp;Tabela1[[#This Row],[PK]]&amp;Tabela1[[#This Row],[GK]]</f>
        <v>141913</v>
      </c>
      <c r="G1113" s="6" t="s">
        <v>1078</v>
      </c>
      <c r="H1113" s="7">
        <v>513148815.13599962</v>
      </c>
      <c r="I1113" s="8">
        <v>1.371</v>
      </c>
      <c r="J1113" s="7">
        <v>703527025.55999994</v>
      </c>
      <c r="K1113" s="8">
        <v>7.0000000000000007E-2</v>
      </c>
      <c r="L1113" s="7">
        <v>49246891.7892</v>
      </c>
      <c r="M1113" s="7">
        <v>25366057.7892</v>
      </c>
      <c r="N1113" s="9">
        <v>1.0621931289836863</v>
      </c>
      <c r="O1113" s="7">
        <v>318940340</v>
      </c>
      <c r="P1113" s="8">
        <v>1.2949999999999999</v>
      </c>
      <c r="Q1113" s="7">
        <v>413027740</v>
      </c>
      <c r="R1113" s="8">
        <v>1.6E-2</v>
      </c>
      <c r="S1113" s="7">
        <v>6608443.8399999999</v>
      </c>
      <c r="T1113" s="7">
        <v>2837765.84</v>
      </c>
      <c r="U1113" s="9">
        <v>0.75258768847406221</v>
      </c>
      <c r="V1113" s="7">
        <v>28203823.629199997</v>
      </c>
      <c r="W1113" s="9">
        <v>1.0199740118804352</v>
      </c>
      <c r="X1113" s="7">
        <v>25403996.527939461</v>
      </c>
      <c r="Y1113" s="7">
        <v>0</v>
      </c>
      <c r="Z1113" s="7">
        <v>114928.16</v>
      </c>
      <c r="AA1113" s="7">
        <v>2398513.3679394592</v>
      </c>
      <c r="AB1113" s="7">
        <v>20005405</v>
      </c>
      <c r="AC1113" s="7">
        <v>2885150</v>
      </c>
      <c r="AD1113" s="7">
        <v>2885150</v>
      </c>
      <c r="AE1113" s="7">
        <v>-7762668.6787903551</v>
      </c>
      <c r="AF1113" s="7">
        <v>44369373.110409647</v>
      </c>
      <c r="AG1113" s="7">
        <v>6608443.8399999999</v>
      </c>
      <c r="AH1113" s="7">
        <v>0</v>
      </c>
      <c r="AI1113" s="7">
        <v>19938946</v>
      </c>
      <c r="AJ1113" s="7">
        <v>1478470</v>
      </c>
      <c r="AK1113" s="7">
        <v>495565</v>
      </c>
      <c r="AL1113" s="7">
        <v>4164</v>
      </c>
      <c r="AM1113" s="7">
        <v>678514</v>
      </c>
      <c r="AN1113" s="7">
        <v>0</v>
      </c>
      <c r="AO1113" s="7">
        <v>0</v>
      </c>
      <c r="AP1113" s="7">
        <v>16955990</v>
      </c>
      <c r="AQ1113" s="7">
        <v>978657</v>
      </c>
      <c r="AR1113" s="7">
        <v>23880834</v>
      </c>
      <c r="AS1113" s="7">
        <v>3770678</v>
      </c>
      <c r="AT1113" s="7">
        <v>517915</v>
      </c>
      <c r="AU1113" s="7">
        <v>2698</v>
      </c>
      <c r="AV1113" s="7">
        <v>1082120</v>
      </c>
      <c r="AW1113" s="7">
        <v>0</v>
      </c>
      <c r="AX1113" s="7">
        <v>0</v>
      </c>
      <c r="AY1113" s="7">
        <v>20009580</v>
      </c>
      <c r="AZ1113" s="7">
        <v>394136</v>
      </c>
      <c r="BA1113" s="7">
        <v>114928.16</v>
      </c>
      <c r="BB1113" s="7">
        <v>0</v>
      </c>
      <c r="BC1113" s="7">
        <v>48.98</v>
      </c>
      <c r="BD1113" s="7">
        <v>1072.52</v>
      </c>
      <c r="BE1113" s="7">
        <v>0</v>
      </c>
      <c r="BF1113" s="7">
        <v>0</v>
      </c>
      <c r="BG1113" s="7">
        <v>1099786.3679394592</v>
      </c>
      <c r="BH1113" s="7">
        <v>12265</v>
      </c>
      <c r="BI1113" s="7">
        <v>1298727</v>
      </c>
      <c r="BJ1113" s="7">
        <v>17874368.737500001</v>
      </c>
      <c r="BK1113" s="7">
        <v>16813219.853333332</v>
      </c>
      <c r="BL1113" s="7">
        <v>37863.113333333335</v>
      </c>
      <c r="BM1113" s="7">
        <v>4168869.3099999987</v>
      </c>
      <c r="BN1113" s="130">
        <v>1.6479999999999999</v>
      </c>
      <c r="BO1113" s="131">
        <v>4.1938700000000001E-4</v>
      </c>
      <c r="BP1113" s="161">
        <v>10627.503557881302</v>
      </c>
      <c r="BQ1113" s="162">
        <v>20005405</v>
      </c>
      <c r="BR1113" s="161">
        <v>815125</v>
      </c>
      <c r="BS1113" s="163">
        <v>0</v>
      </c>
      <c r="BT1113" s="163">
        <v>2495269.0495903566</v>
      </c>
      <c r="BU1113" s="161">
        <v>44369373.109999999</v>
      </c>
      <c r="BV1113" s="161">
        <v>6608443.8399999999</v>
      </c>
      <c r="BW1113" s="165">
        <v>2495269.0495903566</v>
      </c>
      <c r="BX1113" s="161">
        <v>815125</v>
      </c>
    </row>
    <row r="1114" spans="1:76" ht="14.45" x14ac:dyDescent="0.3">
      <c r="A1114" s="164" t="s">
        <v>31</v>
      </c>
      <c r="B1114" s="6" t="s">
        <v>97</v>
      </c>
      <c r="C1114" s="6" t="s">
        <v>153</v>
      </c>
      <c r="D1114" s="6" t="s">
        <v>97</v>
      </c>
      <c r="E1114" s="6" t="s">
        <v>36</v>
      </c>
      <c r="F1114" s="24" t="str">
        <f>+Tabela1[[#This Row],[WK]]&amp;Tabela1[[#This Row],[PK]]&amp;Tabela1[[#This Row],[GK]]</f>
        <v>141914</v>
      </c>
      <c r="G1114" s="6" t="s">
        <v>1079</v>
      </c>
      <c r="H1114" s="7">
        <v>169508981.02139899</v>
      </c>
      <c r="I1114" s="8">
        <v>1.371</v>
      </c>
      <c r="J1114" s="7">
        <v>232396812.97999999</v>
      </c>
      <c r="K1114" s="8">
        <v>7.0000000000000007E-2</v>
      </c>
      <c r="L1114" s="7">
        <v>16267776.908600001</v>
      </c>
      <c r="M1114" s="7">
        <v>10765659.908600001</v>
      </c>
      <c r="N1114" s="9">
        <v>1.9566395822916889</v>
      </c>
      <c r="O1114" s="7">
        <v>20970503</v>
      </c>
      <c r="P1114" s="8">
        <v>1.2949999999999999</v>
      </c>
      <c r="Q1114" s="7">
        <v>27156801</v>
      </c>
      <c r="R1114" s="8">
        <v>1.6E-2</v>
      </c>
      <c r="S1114" s="7">
        <v>434508.81599999999</v>
      </c>
      <c r="T1114" s="7">
        <v>251390.81599999999</v>
      </c>
      <c r="U1114" s="9">
        <v>1.3728350899420045</v>
      </c>
      <c r="V1114" s="7">
        <v>11017050.7246</v>
      </c>
      <c r="W1114" s="9">
        <v>1.9378355907187654</v>
      </c>
      <c r="X1114" s="7">
        <v>20426537.933864105</v>
      </c>
      <c r="Y1114" s="7">
        <v>5333667</v>
      </c>
      <c r="Z1114" s="7">
        <v>0</v>
      </c>
      <c r="AA1114" s="7">
        <v>1067206.933864105</v>
      </c>
      <c r="AB1114" s="7">
        <v>12229796</v>
      </c>
      <c r="AC1114" s="7">
        <v>1795868</v>
      </c>
      <c r="AD1114" s="7">
        <v>9409487.2092641052</v>
      </c>
      <c r="AE1114" s="7">
        <v>0</v>
      </c>
      <c r="AF1114" s="7">
        <v>16267776.908600001</v>
      </c>
      <c r="AG1114" s="7">
        <v>434508.81599999999</v>
      </c>
      <c r="AH1114" s="7">
        <v>9409487.2092641052</v>
      </c>
      <c r="AI1114" s="7">
        <v>4593911</v>
      </c>
      <c r="AJ1114" s="7">
        <v>123373</v>
      </c>
      <c r="AK1114" s="7">
        <v>6844077</v>
      </c>
      <c r="AL1114" s="7">
        <v>0</v>
      </c>
      <c r="AM1114" s="7">
        <v>436655</v>
      </c>
      <c r="AN1114" s="7">
        <v>0</v>
      </c>
      <c r="AO1114" s="7">
        <v>0</v>
      </c>
      <c r="AP1114" s="7">
        <v>9801508</v>
      </c>
      <c r="AQ1114" s="7">
        <v>652438</v>
      </c>
      <c r="AR1114" s="7">
        <v>5502117</v>
      </c>
      <c r="AS1114" s="7">
        <v>183118</v>
      </c>
      <c r="AT1114" s="7">
        <v>7787995</v>
      </c>
      <c r="AU1114" s="7">
        <v>0</v>
      </c>
      <c r="AV1114" s="7">
        <v>796872</v>
      </c>
      <c r="AW1114" s="7">
        <v>0</v>
      </c>
      <c r="AX1114" s="7">
        <v>0</v>
      </c>
      <c r="AY1114" s="7">
        <v>10954368</v>
      </c>
      <c r="AZ1114" s="7">
        <v>259514</v>
      </c>
      <c r="BA1114" s="7">
        <v>0</v>
      </c>
      <c r="BB1114" s="7">
        <v>0</v>
      </c>
      <c r="BC1114" s="7">
        <v>0</v>
      </c>
      <c r="BD1114" s="7">
        <v>0</v>
      </c>
      <c r="BE1114" s="7">
        <v>0</v>
      </c>
      <c r="BF1114" s="7">
        <v>0</v>
      </c>
      <c r="BG1114" s="7">
        <v>606787.93386410491</v>
      </c>
      <c r="BH1114" s="7">
        <v>6767</v>
      </c>
      <c r="BI1114" s="7">
        <v>460419</v>
      </c>
      <c r="BJ1114" s="7">
        <v>6336729.0025000004</v>
      </c>
      <c r="BK1114" s="7">
        <v>4406354.373333334</v>
      </c>
      <c r="BL1114" s="7">
        <v>581485.67333333334</v>
      </c>
      <c r="BM1114" s="7">
        <v>6558527.169999999</v>
      </c>
      <c r="BN1114" s="130">
        <v>0.78200000000000003</v>
      </c>
      <c r="BO1114" s="131">
        <v>2.6205039999999997E-4</v>
      </c>
      <c r="BP1114" s="161">
        <v>6640.4388169514405</v>
      </c>
      <c r="BQ1114" s="162">
        <v>12229796</v>
      </c>
      <c r="BR1114" s="161">
        <v>369257</v>
      </c>
      <c r="BS1114" s="163">
        <v>0</v>
      </c>
      <c r="BT1114" s="163">
        <v>1741467.5899999999</v>
      </c>
      <c r="BU1114" s="161">
        <v>16267776.91</v>
      </c>
      <c r="BV1114" s="161">
        <v>434508.82</v>
      </c>
      <c r="BW1114" s="165">
        <v>11150954.800000001</v>
      </c>
      <c r="BX1114" s="161">
        <v>369257</v>
      </c>
    </row>
    <row r="1115" spans="1:76" ht="14.45" x14ac:dyDescent="0.3">
      <c r="A1115" s="164" t="s">
        <v>31</v>
      </c>
      <c r="B1115" s="6" t="s">
        <v>97</v>
      </c>
      <c r="C1115" s="6" t="s">
        <v>153</v>
      </c>
      <c r="D1115" s="6" t="s">
        <v>130</v>
      </c>
      <c r="E1115" s="6" t="s">
        <v>40</v>
      </c>
      <c r="F1115" s="24" t="str">
        <f>+Tabela1[[#This Row],[WK]]&amp;Tabela1[[#This Row],[PK]]&amp;Tabela1[[#This Row],[GK]]</f>
        <v>141915</v>
      </c>
      <c r="G1115" s="6" t="s">
        <v>1080</v>
      </c>
      <c r="H1115" s="7">
        <v>136566119.94139928</v>
      </c>
      <c r="I1115" s="8">
        <v>1.371</v>
      </c>
      <c r="J1115" s="7">
        <v>187232150.44</v>
      </c>
      <c r="K1115" s="8">
        <v>7.0000000000000007E-2</v>
      </c>
      <c r="L1115" s="7">
        <v>13106250.530800002</v>
      </c>
      <c r="M1115" s="7">
        <v>8518026.5308000017</v>
      </c>
      <c r="N1115" s="9">
        <v>1.8564975316811041</v>
      </c>
      <c r="O1115" s="7">
        <v>17647163</v>
      </c>
      <c r="P1115" s="8">
        <v>1.2949999999999999</v>
      </c>
      <c r="Q1115" s="7">
        <v>22853076</v>
      </c>
      <c r="R1115" s="8">
        <v>1.6E-2</v>
      </c>
      <c r="S1115" s="7">
        <v>365649.21600000001</v>
      </c>
      <c r="T1115" s="7">
        <v>107483.21600000001</v>
      </c>
      <c r="U1115" s="9">
        <v>0.41633373875723378</v>
      </c>
      <c r="V1115" s="7">
        <v>8625509.7468000017</v>
      </c>
      <c r="W1115" s="9">
        <v>1.7797803616299972</v>
      </c>
      <c r="X1115" s="7">
        <v>18180531.872418649</v>
      </c>
      <c r="Y1115" s="7">
        <v>6950597</v>
      </c>
      <c r="Z1115" s="7">
        <v>505005.81000000006</v>
      </c>
      <c r="AA1115" s="7">
        <v>636643.06241864851</v>
      </c>
      <c r="AB1115" s="7">
        <v>10088286</v>
      </c>
      <c r="AC1115" s="7">
        <v>0</v>
      </c>
      <c r="AD1115" s="7">
        <v>9555022.1256186478</v>
      </c>
      <c r="AE1115" s="7">
        <v>0</v>
      </c>
      <c r="AF1115" s="7">
        <v>13106250.530800002</v>
      </c>
      <c r="AG1115" s="7">
        <v>365649.21600000001</v>
      </c>
      <c r="AH1115" s="7">
        <v>9555022.1256186478</v>
      </c>
      <c r="AI1115" s="7">
        <v>3830869</v>
      </c>
      <c r="AJ1115" s="7">
        <v>130777</v>
      </c>
      <c r="AK1115" s="7">
        <v>5486082</v>
      </c>
      <c r="AL1115" s="7">
        <v>17410</v>
      </c>
      <c r="AM1115" s="7">
        <v>307130</v>
      </c>
      <c r="AN1115" s="7">
        <v>0</v>
      </c>
      <c r="AO1115" s="7">
        <v>0</v>
      </c>
      <c r="AP1115" s="7">
        <v>8164100</v>
      </c>
      <c r="AQ1115" s="7">
        <v>409763</v>
      </c>
      <c r="AR1115" s="7">
        <v>4588224</v>
      </c>
      <c r="AS1115" s="7">
        <v>258166</v>
      </c>
      <c r="AT1115" s="7">
        <v>6206281</v>
      </c>
      <c r="AU1115" s="7">
        <v>21686</v>
      </c>
      <c r="AV1115" s="7">
        <v>351901</v>
      </c>
      <c r="AW1115" s="7">
        <v>0</v>
      </c>
      <c r="AX1115" s="7">
        <v>0</v>
      </c>
      <c r="AY1115" s="7">
        <v>9193524</v>
      </c>
      <c r="AZ1115" s="7">
        <v>173550</v>
      </c>
      <c r="BA1115" s="7">
        <v>505005.81000000006</v>
      </c>
      <c r="BB1115" s="7">
        <v>0</v>
      </c>
      <c r="BC1115" s="7">
        <v>218.16</v>
      </c>
      <c r="BD1115" s="7">
        <v>4702.97</v>
      </c>
      <c r="BE1115" s="7">
        <v>0</v>
      </c>
      <c r="BF1115" s="7">
        <v>0</v>
      </c>
      <c r="BG1115" s="7">
        <v>465201.06241864845</v>
      </c>
      <c r="BH1115" s="7">
        <v>5188</v>
      </c>
      <c r="BI1115" s="7">
        <v>171442</v>
      </c>
      <c r="BJ1115" s="7">
        <v>2359563.2366666663</v>
      </c>
      <c r="BK1115" s="7">
        <v>1574218.353333333</v>
      </c>
      <c r="BL1115" s="7">
        <v>58278.966666666667</v>
      </c>
      <c r="BM1115" s="7">
        <v>3024821.6</v>
      </c>
      <c r="BN1115" s="130">
        <v>0.68899999999999995</v>
      </c>
      <c r="BO1115" s="131">
        <v>2.247738E-4</v>
      </c>
      <c r="BP1115" s="161">
        <v>5695.9497039181197</v>
      </c>
      <c r="BQ1115" s="162">
        <v>10088286</v>
      </c>
      <c r="BR1115" s="161">
        <v>284774</v>
      </c>
      <c r="BS1115" s="163">
        <v>0</v>
      </c>
      <c r="BT1115" s="163">
        <v>0</v>
      </c>
      <c r="BU1115" s="161">
        <v>13106250.529999999</v>
      </c>
      <c r="BV1115" s="161">
        <v>365649.22</v>
      </c>
      <c r="BW1115" s="165">
        <v>9555022.1300000008</v>
      </c>
      <c r="BX1115" s="161">
        <v>284774</v>
      </c>
    </row>
    <row r="1116" spans="1:76" ht="14.45" x14ac:dyDescent="0.3">
      <c r="A1116" s="164" t="s">
        <v>31</v>
      </c>
      <c r="B1116" s="6" t="s">
        <v>97</v>
      </c>
      <c r="C1116" s="6" t="s">
        <v>161</v>
      </c>
      <c r="D1116" s="6" t="s">
        <v>33</v>
      </c>
      <c r="E1116" s="6" t="s">
        <v>34</v>
      </c>
      <c r="F1116" s="24" t="str">
        <f>+Tabela1[[#This Row],[WK]]&amp;Tabela1[[#This Row],[PK]]&amp;Tabela1[[#This Row],[GK]]</f>
        <v>142001</v>
      </c>
      <c r="G1116" s="6" t="s">
        <v>1081</v>
      </c>
      <c r="H1116" s="7">
        <v>890691816.18640554</v>
      </c>
      <c r="I1116" s="8">
        <v>1.371</v>
      </c>
      <c r="J1116" s="7">
        <v>1221138479.99</v>
      </c>
      <c r="K1116" s="8">
        <v>7.0000000000000007E-2</v>
      </c>
      <c r="L1116" s="7">
        <v>85479693.599300012</v>
      </c>
      <c r="M1116" s="7">
        <v>44019075.599300012</v>
      </c>
      <c r="N1116" s="9">
        <v>1.0617081394999952</v>
      </c>
      <c r="O1116" s="7">
        <v>157560948</v>
      </c>
      <c r="P1116" s="8">
        <v>1.2949999999999999</v>
      </c>
      <c r="Q1116" s="7">
        <v>204041428</v>
      </c>
      <c r="R1116" s="8">
        <v>1.6E-2</v>
      </c>
      <c r="S1116" s="7">
        <v>3264662.8480000002</v>
      </c>
      <c r="T1116" s="7">
        <v>933906.84800000023</v>
      </c>
      <c r="U1116" s="9">
        <v>0.40068838093734405</v>
      </c>
      <c r="V1116" s="7">
        <v>44952982.447300017</v>
      </c>
      <c r="W1116" s="9">
        <v>1.0265259648464105</v>
      </c>
      <c r="X1116" s="7">
        <v>54209998.694419883</v>
      </c>
      <c r="Y1116" s="7">
        <v>0</v>
      </c>
      <c r="Z1116" s="7">
        <v>0</v>
      </c>
      <c r="AA1116" s="7">
        <v>3390872.6944198837</v>
      </c>
      <c r="AB1116" s="7">
        <v>50819126</v>
      </c>
      <c r="AC1116" s="7">
        <v>0</v>
      </c>
      <c r="AD1116" s="7">
        <v>9257016.24711987</v>
      </c>
      <c r="AE1116" s="7">
        <v>0</v>
      </c>
      <c r="AF1116" s="7">
        <v>85479693.599300012</v>
      </c>
      <c r="AG1116" s="7">
        <v>3264662.8480000002</v>
      </c>
      <c r="AH1116" s="7">
        <v>9257016.24711987</v>
      </c>
      <c r="AI1116" s="7">
        <v>34616925</v>
      </c>
      <c r="AJ1116" s="7">
        <v>2293805</v>
      </c>
      <c r="AK1116" s="7">
        <v>0</v>
      </c>
      <c r="AL1116" s="7">
        <v>130194</v>
      </c>
      <c r="AM1116" s="7">
        <v>1251921</v>
      </c>
      <c r="AN1116" s="7">
        <v>0</v>
      </c>
      <c r="AO1116" s="7">
        <v>0</v>
      </c>
      <c r="AP1116" s="7">
        <v>38730296</v>
      </c>
      <c r="AQ1116" s="7">
        <v>3484976</v>
      </c>
      <c r="AR1116" s="7">
        <v>41460618</v>
      </c>
      <c r="AS1116" s="7">
        <v>2330756</v>
      </c>
      <c r="AT1116" s="7">
        <v>0</v>
      </c>
      <c r="AU1116" s="7">
        <v>127242</v>
      </c>
      <c r="AV1116" s="7">
        <v>1144720</v>
      </c>
      <c r="AW1116" s="7">
        <v>0</v>
      </c>
      <c r="AX1116" s="7">
        <v>0</v>
      </c>
      <c r="AY1116" s="7">
        <v>43917675</v>
      </c>
      <c r="AZ1116" s="7">
        <v>1605740</v>
      </c>
      <c r="BA1116" s="7">
        <v>0</v>
      </c>
      <c r="BB1116" s="7">
        <v>0</v>
      </c>
      <c r="BC1116" s="7">
        <v>0</v>
      </c>
      <c r="BD1116" s="7">
        <v>0</v>
      </c>
      <c r="BE1116" s="7">
        <v>0</v>
      </c>
      <c r="BF1116" s="7">
        <v>0</v>
      </c>
      <c r="BG1116" s="7">
        <v>1930566.6944198837</v>
      </c>
      <c r="BH1116" s="7">
        <v>21530</v>
      </c>
      <c r="BI1116" s="7">
        <v>1460306</v>
      </c>
      <c r="BJ1116" s="7">
        <v>20098269.114999995</v>
      </c>
      <c r="BK1116" s="7">
        <v>10502550.633333329</v>
      </c>
      <c r="BL1116" s="7">
        <v>14358459.576666668</v>
      </c>
      <c r="BM1116" s="7">
        <v>9665954.7733333334</v>
      </c>
      <c r="BN1116" s="130">
        <v>1.0580000000000001</v>
      </c>
      <c r="BO1116" s="131">
        <v>9.0905439999999999E-4</v>
      </c>
      <c r="BP1116" s="161">
        <v>23036.929902110431</v>
      </c>
      <c r="BQ1116" s="162">
        <v>50819126</v>
      </c>
      <c r="BR1116" s="161">
        <v>1481788</v>
      </c>
      <c r="BS1116" s="163">
        <v>0</v>
      </c>
      <c r="BT1116" s="163">
        <v>0</v>
      </c>
      <c r="BU1116" s="161">
        <v>85479693.599999994</v>
      </c>
      <c r="BV1116" s="161">
        <v>3264662.85</v>
      </c>
      <c r="BW1116" s="165">
        <v>9257016.25</v>
      </c>
      <c r="BX1116" s="161">
        <v>1481788</v>
      </c>
    </row>
    <row r="1117" spans="1:76" ht="14.45" x14ac:dyDescent="0.3">
      <c r="A1117" s="164" t="s">
        <v>31</v>
      </c>
      <c r="B1117" s="6" t="s">
        <v>97</v>
      </c>
      <c r="C1117" s="6" t="s">
        <v>161</v>
      </c>
      <c r="D1117" s="6" t="s">
        <v>32</v>
      </c>
      <c r="E1117" s="6" t="s">
        <v>34</v>
      </c>
      <c r="F1117" s="24" t="str">
        <f>+Tabela1[[#This Row],[WK]]&amp;Tabela1[[#This Row],[PK]]&amp;Tabela1[[#This Row],[GK]]</f>
        <v>142002</v>
      </c>
      <c r="G1117" s="6" t="s">
        <v>1082</v>
      </c>
      <c r="H1117" s="7">
        <v>130763536.41899951</v>
      </c>
      <c r="I1117" s="8">
        <v>1.371</v>
      </c>
      <c r="J1117" s="7">
        <v>179276808.41999999</v>
      </c>
      <c r="K1117" s="8">
        <v>7.0000000000000007E-2</v>
      </c>
      <c r="L1117" s="7">
        <v>12549376.589400001</v>
      </c>
      <c r="M1117" s="7">
        <v>7953968.5894000009</v>
      </c>
      <c r="N1117" s="9">
        <v>1.7308514476625363</v>
      </c>
      <c r="O1117" s="7">
        <v>66144599</v>
      </c>
      <c r="P1117" s="8">
        <v>1.2949999999999999</v>
      </c>
      <c r="Q1117" s="7">
        <v>85657256</v>
      </c>
      <c r="R1117" s="8">
        <v>1.6E-2</v>
      </c>
      <c r="S1117" s="7">
        <v>1370516.0960000001</v>
      </c>
      <c r="T1117" s="7">
        <v>473824.09600000014</v>
      </c>
      <c r="U1117" s="9">
        <v>0.52841343069861235</v>
      </c>
      <c r="V1117" s="7">
        <v>8427792.6854000017</v>
      </c>
      <c r="W1117" s="9">
        <v>1.5345300860144575</v>
      </c>
      <c r="X1117" s="7">
        <v>12828978.780227663</v>
      </c>
      <c r="Y1117" s="7">
        <v>2197015</v>
      </c>
      <c r="Z1117" s="7">
        <v>46873.86</v>
      </c>
      <c r="AA1117" s="7">
        <v>550485.92022766359</v>
      </c>
      <c r="AB1117" s="7">
        <v>10034604</v>
      </c>
      <c r="AC1117" s="7">
        <v>0</v>
      </c>
      <c r="AD1117" s="7">
        <v>4401186.0948276622</v>
      </c>
      <c r="AE1117" s="7">
        <v>0</v>
      </c>
      <c r="AF1117" s="7">
        <v>12549376.589400001</v>
      </c>
      <c r="AG1117" s="7">
        <v>1370516.0960000001</v>
      </c>
      <c r="AH1117" s="7">
        <v>4401186.0948276622</v>
      </c>
      <c r="AI1117" s="7">
        <v>3836867</v>
      </c>
      <c r="AJ1117" s="7">
        <v>619380</v>
      </c>
      <c r="AK1117" s="7">
        <v>1071298</v>
      </c>
      <c r="AL1117" s="7">
        <v>103644</v>
      </c>
      <c r="AM1117" s="7">
        <v>149503</v>
      </c>
      <c r="AN1117" s="7">
        <v>0</v>
      </c>
      <c r="AO1117" s="7">
        <v>0</v>
      </c>
      <c r="AP1117" s="7">
        <v>8063596</v>
      </c>
      <c r="AQ1117" s="7">
        <v>461481</v>
      </c>
      <c r="AR1117" s="7">
        <v>4595408</v>
      </c>
      <c r="AS1117" s="7">
        <v>896692</v>
      </c>
      <c r="AT1117" s="7">
        <v>1113401</v>
      </c>
      <c r="AU1117" s="7">
        <v>102362</v>
      </c>
      <c r="AV1117" s="7">
        <v>612826</v>
      </c>
      <c r="AW1117" s="7">
        <v>0</v>
      </c>
      <c r="AX1117" s="7">
        <v>0</v>
      </c>
      <c r="AY1117" s="7">
        <v>8919433</v>
      </c>
      <c r="AZ1117" s="7">
        <v>191391</v>
      </c>
      <c r="BA1117" s="7">
        <v>46873.86</v>
      </c>
      <c r="BB1117" s="7">
        <v>0</v>
      </c>
      <c r="BC1117" s="7">
        <v>0</v>
      </c>
      <c r="BD1117" s="7">
        <v>504.02</v>
      </c>
      <c r="BE1117" s="7">
        <v>0</v>
      </c>
      <c r="BF1117" s="7">
        <v>0</v>
      </c>
      <c r="BG1117" s="7">
        <v>355625.92022766353</v>
      </c>
      <c r="BH1117" s="7">
        <v>3966</v>
      </c>
      <c r="BI1117" s="7">
        <v>194860</v>
      </c>
      <c r="BJ1117" s="7">
        <v>2681973.1808333322</v>
      </c>
      <c r="BK1117" s="7">
        <v>932286.30333333183</v>
      </c>
      <c r="BL1117" s="7">
        <v>1994088.9400000002</v>
      </c>
      <c r="BM1117" s="7">
        <v>3010569.6300000004</v>
      </c>
      <c r="BN1117" s="130">
        <v>0.87</v>
      </c>
      <c r="BO1117" s="131">
        <v>1.8512690000000001E-4</v>
      </c>
      <c r="BP1117" s="161">
        <v>4691.429503192001</v>
      </c>
      <c r="BQ1117" s="162">
        <v>10034604</v>
      </c>
      <c r="BR1117" s="161">
        <v>196186</v>
      </c>
      <c r="BS1117" s="163">
        <v>0</v>
      </c>
      <c r="BT1117" s="163">
        <v>0</v>
      </c>
      <c r="BU1117" s="161">
        <v>12549376.59</v>
      </c>
      <c r="BV1117" s="161">
        <v>1370516.1</v>
      </c>
      <c r="BW1117" s="165">
        <v>4401186.09</v>
      </c>
      <c r="BX1117" s="161">
        <v>196186</v>
      </c>
    </row>
    <row r="1118" spans="1:76" ht="14.45" x14ac:dyDescent="0.3">
      <c r="A1118" s="164" t="s">
        <v>31</v>
      </c>
      <c r="B1118" s="6" t="s">
        <v>97</v>
      </c>
      <c r="C1118" s="6" t="s">
        <v>161</v>
      </c>
      <c r="D1118" s="6" t="s">
        <v>37</v>
      </c>
      <c r="E1118" s="6" t="s">
        <v>36</v>
      </c>
      <c r="F1118" s="24" t="str">
        <f>+Tabela1[[#This Row],[WK]]&amp;Tabela1[[#This Row],[PK]]&amp;Tabela1[[#This Row],[GK]]</f>
        <v>142003</v>
      </c>
      <c r="G1118" s="6" t="s">
        <v>1083</v>
      </c>
      <c r="H1118" s="7">
        <v>188532844.51179942</v>
      </c>
      <c r="I1118" s="8">
        <v>1.371</v>
      </c>
      <c r="J1118" s="7">
        <v>258478529.81999999</v>
      </c>
      <c r="K1118" s="8">
        <v>7.0000000000000007E-2</v>
      </c>
      <c r="L1118" s="7">
        <v>18093497.087400001</v>
      </c>
      <c r="M1118" s="7">
        <v>11847081.087400001</v>
      </c>
      <c r="N1118" s="9">
        <v>1.8966205720848563</v>
      </c>
      <c r="O1118" s="7">
        <v>6380011</v>
      </c>
      <c r="P1118" s="8">
        <v>1.2949999999999999</v>
      </c>
      <c r="Q1118" s="7">
        <v>8262114</v>
      </c>
      <c r="R1118" s="8">
        <v>1.6E-2</v>
      </c>
      <c r="S1118" s="7">
        <v>132193.82399999999</v>
      </c>
      <c r="T1118" s="7">
        <v>-18046.176000000007</v>
      </c>
      <c r="U1118" s="9">
        <v>-0.12011565495207673</v>
      </c>
      <c r="V1118" s="7">
        <v>11829034.911400001</v>
      </c>
      <c r="W1118" s="9">
        <v>1.8492529395671742</v>
      </c>
      <c r="X1118" s="7">
        <v>28324012.069474161</v>
      </c>
      <c r="Y1118" s="7">
        <v>8116038</v>
      </c>
      <c r="Z1118" s="7">
        <v>406104.34</v>
      </c>
      <c r="AA1118" s="7">
        <v>1059515.7294741631</v>
      </c>
      <c r="AB1118" s="7">
        <v>17516794</v>
      </c>
      <c r="AC1118" s="7">
        <v>1225560</v>
      </c>
      <c r="AD1118" s="7">
        <v>16494977.158074161</v>
      </c>
      <c r="AE1118" s="7">
        <v>0</v>
      </c>
      <c r="AF1118" s="7">
        <v>18093497.087400001</v>
      </c>
      <c r="AG1118" s="7">
        <v>132193.82399999999</v>
      </c>
      <c r="AH1118" s="7">
        <v>16494977.158074161</v>
      </c>
      <c r="AI1118" s="7">
        <v>5215352</v>
      </c>
      <c r="AJ1118" s="7">
        <v>133219</v>
      </c>
      <c r="AK1118" s="7">
        <v>8907263</v>
      </c>
      <c r="AL1118" s="7">
        <v>0</v>
      </c>
      <c r="AM1118" s="7">
        <v>475485</v>
      </c>
      <c r="AN1118" s="7">
        <v>0</v>
      </c>
      <c r="AO1118" s="7">
        <v>0</v>
      </c>
      <c r="AP1118" s="7">
        <v>14411487</v>
      </c>
      <c r="AQ1118" s="7">
        <v>648460</v>
      </c>
      <c r="AR1118" s="7">
        <v>6246416</v>
      </c>
      <c r="AS1118" s="7">
        <v>150240</v>
      </c>
      <c r="AT1118" s="7">
        <v>10273282</v>
      </c>
      <c r="AU1118" s="7">
        <v>0</v>
      </c>
      <c r="AV1118" s="7">
        <v>861898</v>
      </c>
      <c r="AW1118" s="7">
        <v>0</v>
      </c>
      <c r="AX1118" s="7">
        <v>0</v>
      </c>
      <c r="AY1118" s="7">
        <v>16172712</v>
      </c>
      <c r="AZ1118" s="7">
        <v>264379</v>
      </c>
      <c r="BA1118" s="7">
        <v>406104.34</v>
      </c>
      <c r="BB1118" s="7">
        <v>0</v>
      </c>
      <c r="BC1118" s="7">
        <v>5.29</v>
      </c>
      <c r="BD1118" s="7">
        <v>4349.08</v>
      </c>
      <c r="BE1118" s="7">
        <v>0</v>
      </c>
      <c r="BF1118" s="7">
        <v>0</v>
      </c>
      <c r="BG1118" s="7">
        <v>664803.72947416326</v>
      </c>
      <c r="BH1118" s="7">
        <v>7414</v>
      </c>
      <c r="BI1118" s="7">
        <v>394712</v>
      </c>
      <c r="BJ1118" s="7">
        <v>5432360.7825000007</v>
      </c>
      <c r="BK1118" s="7">
        <v>2687358.5066666678</v>
      </c>
      <c r="BL1118" s="7">
        <v>938472.30999999994</v>
      </c>
      <c r="BM1118" s="7">
        <v>9103064.4833333343</v>
      </c>
      <c r="BN1118" s="130">
        <v>0.71299999999999997</v>
      </c>
      <c r="BO1118" s="131">
        <v>2.8773250000000002E-4</v>
      </c>
      <c r="BP1118" s="161">
        <v>7291.7761184182764</v>
      </c>
      <c r="BQ1118" s="162">
        <v>17516794</v>
      </c>
      <c r="BR1118" s="161">
        <v>407972</v>
      </c>
      <c r="BS1118" s="163">
        <v>0</v>
      </c>
      <c r="BT1118" s="163">
        <v>1656230.9305258393</v>
      </c>
      <c r="BU1118" s="161">
        <v>18093497.09</v>
      </c>
      <c r="BV1118" s="161">
        <v>132193.82</v>
      </c>
      <c r="BW1118" s="165">
        <v>18151208.090525839</v>
      </c>
      <c r="BX1118" s="161">
        <v>407972</v>
      </c>
    </row>
    <row r="1119" spans="1:76" ht="14.45" x14ac:dyDescent="0.3">
      <c r="A1119" s="164" t="s">
        <v>31</v>
      </c>
      <c r="B1119" s="6" t="s">
        <v>97</v>
      </c>
      <c r="C1119" s="6" t="s">
        <v>161</v>
      </c>
      <c r="D1119" s="6" t="s">
        <v>39</v>
      </c>
      <c r="E1119" s="6" t="s">
        <v>40</v>
      </c>
      <c r="F1119" s="24" t="str">
        <f>+Tabela1[[#This Row],[WK]]&amp;Tabela1[[#This Row],[PK]]&amp;Tabela1[[#This Row],[GK]]</f>
        <v>142004</v>
      </c>
      <c r="G1119" s="6" t="s">
        <v>1084</v>
      </c>
      <c r="H1119" s="7">
        <v>148907302.56459916</v>
      </c>
      <c r="I1119" s="8">
        <v>1.371</v>
      </c>
      <c r="J1119" s="7">
        <v>204151911.81</v>
      </c>
      <c r="K1119" s="8">
        <v>7.0000000000000007E-2</v>
      </c>
      <c r="L1119" s="7">
        <v>14290633.826700002</v>
      </c>
      <c r="M1119" s="7">
        <v>9667701.826700002</v>
      </c>
      <c r="N1119" s="9">
        <v>2.0912489793706683</v>
      </c>
      <c r="O1119" s="7">
        <v>956989</v>
      </c>
      <c r="P1119" s="8">
        <v>1.2949999999999999</v>
      </c>
      <c r="Q1119" s="7">
        <v>1239301</v>
      </c>
      <c r="R1119" s="8">
        <v>1.6E-2</v>
      </c>
      <c r="S1119" s="7">
        <v>19828.815999999999</v>
      </c>
      <c r="T1119" s="7">
        <v>835.81599999999889</v>
      </c>
      <c r="U1119" s="9">
        <v>4.4006528721107718E-2</v>
      </c>
      <c r="V1119" s="7">
        <v>9668537.6427000016</v>
      </c>
      <c r="W1119" s="9">
        <v>2.0828724382018238</v>
      </c>
      <c r="X1119" s="7">
        <v>28170966.89559111</v>
      </c>
      <c r="Y1119" s="7">
        <v>11673535</v>
      </c>
      <c r="Z1119" s="7">
        <v>346229.7</v>
      </c>
      <c r="AA1119" s="7">
        <v>1052572.1955911124</v>
      </c>
      <c r="AB1119" s="7">
        <v>15098630</v>
      </c>
      <c r="AC1119" s="7">
        <v>0</v>
      </c>
      <c r="AD1119" s="7">
        <v>18502429.252891108</v>
      </c>
      <c r="AE1119" s="7">
        <v>0</v>
      </c>
      <c r="AF1119" s="7">
        <v>14290633.826700002</v>
      </c>
      <c r="AG1119" s="7">
        <v>19828.815999999999</v>
      </c>
      <c r="AH1119" s="7">
        <v>18502429.252891108</v>
      </c>
      <c r="AI1119" s="7">
        <v>3859848</v>
      </c>
      <c r="AJ1119" s="7">
        <v>14088</v>
      </c>
      <c r="AK1119" s="7">
        <v>10164481</v>
      </c>
      <c r="AL1119" s="7">
        <v>0</v>
      </c>
      <c r="AM1119" s="7">
        <v>453950</v>
      </c>
      <c r="AN1119" s="7">
        <v>0</v>
      </c>
      <c r="AO1119" s="7">
        <v>0</v>
      </c>
      <c r="AP1119" s="7">
        <v>12714395</v>
      </c>
      <c r="AQ1119" s="7">
        <v>652438</v>
      </c>
      <c r="AR1119" s="7">
        <v>4622932</v>
      </c>
      <c r="AS1119" s="7">
        <v>18993</v>
      </c>
      <c r="AT1119" s="7">
        <v>11770208</v>
      </c>
      <c r="AU1119" s="7">
        <v>190790</v>
      </c>
      <c r="AV1119" s="7">
        <v>497066</v>
      </c>
      <c r="AW1119" s="7">
        <v>0</v>
      </c>
      <c r="AX1119" s="7">
        <v>0</v>
      </c>
      <c r="AY1119" s="7">
        <v>14156437</v>
      </c>
      <c r="AZ1119" s="7">
        <v>269245</v>
      </c>
      <c r="BA1119" s="7">
        <v>346229.7</v>
      </c>
      <c r="BB1119" s="7">
        <v>0</v>
      </c>
      <c r="BC1119" s="7">
        <v>0</v>
      </c>
      <c r="BD1119" s="7">
        <v>3722.9</v>
      </c>
      <c r="BE1119" s="7">
        <v>0</v>
      </c>
      <c r="BF1119" s="7">
        <v>0</v>
      </c>
      <c r="BG1119" s="7">
        <v>640593.19559111237</v>
      </c>
      <c r="BH1119" s="7">
        <v>7144</v>
      </c>
      <c r="BI1119" s="7">
        <v>411979</v>
      </c>
      <c r="BJ1119" s="7">
        <v>5670023.6141666677</v>
      </c>
      <c r="BK1119" s="7">
        <v>4083487.1766666677</v>
      </c>
      <c r="BL1119" s="7">
        <v>82830</v>
      </c>
      <c r="BM1119" s="7">
        <v>6180485.75</v>
      </c>
      <c r="BN1119" s="130">
        <v>0.58799999999999997</v>
      </c>
      <c r="BO1119" s="131">
        <v>2.750001E-4</v>
      </c>
      <c r="BP1119" s="161">
        <v>6968.6087630053926</v>
      </c>
      <c r="BQ1119" s="162">
        <v>15098630</v>
      </c>
      <c r="BR1119" s="161">
        <v>377039</v>
      </c>
      <c r="BS1119" s="163">
        <v>0</v>
      </c>
      <c r="BT1119" s="163">
        <v>1089818.10440889</v>
      </c>
      <c r="BU1119" s="161">
        <v>14290633.83</v>
      </c>
      <c r="BV1119" s="161">
        <v>19828.82</v>
      </c>
      <c r="BW1119" s="165">
        <v>19592247.35440889</v>
      </c>
      <c r="BX1119" s="161">
        <v>377039</v>
      </c>
    </row>
    <row r="1120" spans="1:76" ht="14.45" x14ac:dyDescent="0.3">
      <c r="A1120" s="164" t="s">
        <v>31</v>
      </c>
      <c r="B1120" s="6" t="s">
        <v>97</v>
      </c>
      <c r="C1120" s="6" t="s">
        <v>161</v>
      </c>
      <c r="D1120" s="6" t="s">
        <v>42</v>
      </c>
      <c r="E1120" s="6" t="s">
        <v>36</v>
      </c>
      <c r="F1120" s="24" t="str">
        <f>+Tabela1[[#This Row],[WK]]&amp;Tabela1[[#This Row],[PK]]&amp;Tabela1[[#This Row],[GK]]</f>
        <v>142005</v>
      </c>
      <c r="G1120" s="6" t="s">
        <v>1085</v>
      </c>
      <c r="H1120" s="7">
        <v>83701203.962800056</v>
      </c>
      <c r="I1120" s="8">
        <v>1.371</v>
      </c>
      <c r="J1120" s="7">
        <v>114754350.63</v>
      </c>
      <c r="K1120" s="8">
        <v>7.0000000000000007E-2</v>
      </c>
      <c r="L1120" s="7">
        <v>8032804.5441000005</v>
      </c>
      <c r="M1120" s="7">
        <v>5228298.5441000005</v>
      </c>
      <c r="N1120" s="9">
        <v>1.8642493701564555</v>
      </c>
      <c r="O1120" s="7">
        <v>560115</v>
      </c>
      <c r="P1120" s="8">
        <v>1.2949999999999999</v>
      </c>
      <c r="Q1120" s="7">
        <v>725349</v>
      </c>
      <c r="R1120" s="8">
        <v>1.6E-2</v>
      </c>
      <c r="S1120" s="7">
        <v>11605.584000000001</v>
      </c>
      <c r="T1120" s="7">
        <v>-5439.4159999999993</v>
      </c>
      <c r="U1120" s="9">
        <v>-0.31912091522440594</v>
      </c>
      <c r="V1120" s="7">
        <v>5222859.1281000003</v>
      </c>
      <c r="W1120" s="9">
        <v>1.8510596222077857</v>
      </c>
      <c r="X1120" s="7">
        <v>10426334</v>
      </c>
      <c r="Y1120" s="7">
        <v>1629611</v>
      </c>
      <c r="Z1120" s="7">
        <v>0</v>
      </c>
      <c r="AA1120" s="7">
        <v>416833</v>
      </c>
      <c r="AB1120" s="7">
        <v>6001566</v>
      </c>
      <c r="AC1120" s="7">
        <v>2378324</v>
      </c>
      <c r="AD1120" s="7">
        <v>5203474.8718999997</v>
      </c>
      <c r="AE1120" s="7">
        <v>0</v>
      </c>
      <c r="AF1120" s="7">
        <v>8032804.5441000005</v>
      </c>
      <c r="AG1120" s="7">
        <v>11605.584000000001</v>
      </c>
      <c r="AH1120" s="7">
        <v>5203474.8718999997</v>
      </c>
      <c r="AI1120" s="7">
        <v>2341580</v>
      </c>
      <c r="AJ1120" s="7">
        <v>14502</v>
      </c>
      <c r="AK1120" s="7">
        <v>3543247</v>
      </c>
      <c r="AL1120" s="7">
        <v>0</v>
      </c>
      <c r="AM1120" s="7">
        <v>139508</v>
      </c>
      <c r="AN1120" s="7">
        <v>0</v>
      </c>
      <c r="AO1120" s="7">
        <v>0</v>
      </c>
      <c r="AP1120" s="7">
        <v>4871476</v>
      </c>
      <c r="AQ1120" s="7">
        <v>226762</v>
      </c>
      <c r="AR1120" s="7">
        <v>2804506</v>
      </c>
      <c r="AS1120" s="7">
        <v>17045</v>
      </c>
      <c r="AT1120" s="7">
        <v>4000495</v>
      </c>
      <c r="AU1120" s="7">
        <v>0</v>
      </c>
      <c r="AV1120" s="7">
        <v>324110</v>
      </c>
      <c r="AW1120" s="7">
        <v>0</v>
      </c>
      <c r="AX1120" s="7">
        <v>0</v>
      </c>
      <c r="AY1120" s="7">
        <v>5692954</v>
      </c>
      <c r="AZ1120" s="7">
        <v>92452</v>
      </c>
      <c r="BA1120" s="7">
        <v>0</v>
      </c>
      <c r="BB1120" s="7">
        <v>0</v>
      </c>
      <c r="BC1120" s="7">
        <v>0</v>
      </c>
      <c r="BD1120" s="7">
        <v>0</v>
      </c>
      <c r="BE1120" s="7">
        <v>0</v>
      </c>
      <c r="BF1120" s="7">
        <v>0</v>
      </c>
      <c r="BG1120" s="7">
        <v>320594</v>
      </c>
      <c r="BH1120" s="7">
        <v>3346</v>
      </c>
      <c r="BI1120" s="7">
        <v>96239</v>
      </c>
      <c r="BJ1120" s="7">
        <v>1324450.3158333332</v>
      </c>
      <c r="BK1120" s="7">
        <v>448703.50999999978</v>
      </c>
      <c r="BL1120" s="7">
        <v>79544.849999999991</v>
      </c>
      <c r="BM1120" s="7">
        <v>3343897.5233333334</v>
      </c>
      <c r="BN1120" s="130">
        <v>0.84899999999999998</v>
      </c>
      <c r="BO1120" s="131">
        <v>1.181799E-4</v>
      </c>
      <c r="BP1120" s="161">
        <v>2994.5507577423032</v>
      </c>
      <c r="BQ1120" s="162">
        <v>6001566</v>
      </c>
      <c r="BR1120" s="161">
        <v>185156</v>
      </c>
      <c r="BS1120" s="163">
        <v>0</v>
      </c>
      <c r="BT1120" s="163">
        <v>868832.8200000003</v>
      </c>
      <c r="BU1120" s="161">
        <v>8032804.54</v>
      </c>
      <c r="BV1120" s="161">
        <v>11605.58</v>
      </c>
      <c r="BW1120" s="165">
        <v>6072307.6900000004</v>
      </c>
      <c r="BX1120" s="161">
        <v>185156</v>
      </c>
    </row>
    <row r="1121" spans="1:76" ht="14.45" x14ac:dyDescent="0.3">
      <c r="A1121" s="164" t="s">
        <v>31</v>
      </c>
      <c r="B1121" s="6" t="s">
        <v>97</v>
      </c>
      <c r="C1121" s="6" t="s">
        <v>161</v>
      </c>
      <c r="D1121" s="6" t="s">
        <v>44</v>
      </c>
      <c r="E1121" s="6" t="s">
        <v>36</v>
      </c>
      <c r="F1121" s="24" t="str">
        <f>+Tabela1[[#This Row],[WK]]&amp;Tabela1[[#This Row],[PK]]&amp;Tabela1[[#This Row],[GK]]</f>
        <v>142006</v>
      </c>
      <c r="G1121" s="6" t="s">
        <v>1086</v>
      </c>
      <c r="H1121" s="7">
        <v>74338779.410000041</v>
      </c>
      <c r="I1121" s="8">
        <v>1.371</v>
      </c>
      <c r="J1121" s="7">
        <v>101918466.56999999</v>
      </c>
      <c r="K1121" s="8">
        <v>7.0000000000000007E-2</v>
      </c>
      <c r="L1121" s="7">
        <v>7134292.6599000003</v>
      </c>
      <c r="M1121" s="7">
        <v>4094855.6599000003</v>
      </c>
      <c r="N1121" s="9">
        <v>1.3472414989683945</v>
      </c>
      <c r="O1121" s="7">
        <v>210713</v>
      </c>
      <c r="P1121" s="8">
        <v>1.2949999999999999</v>
      </c>
      <c r="Q1121" s="7">
        <v>272873</v>
      </c>
      <c r="R1121" s="8">
        <v>1.6E-2</v>
      </c>
      <c r="S1121" s="7">
        <v>4365.9679999999998</v>
      </c>
      <c r="T1121" s="7">
        <v>-1392.0320000000002</v>
      </c>
      <c r="U1121" s="9">
        <v>-0.24175616533518585</v>
      </c>
      <c r="V1121" s="7">
        <v>4093463.6279000007</v>
      </c>
      <c r="W1121" s="9">
        <v>1.3442369463696087</v>
      </c>
      <c r="X1121" s="7">
        <v>9069136.7899999991</v>
      </c>
      <c r="Y1121" s="7">
        <v>2237136</v>
      </c>
      <c r="Z1121" s="7">
        <v>553631.78999999992</v>
      </c>
      <c r="AA1121" s="7">
        <v>517668</v>
      </c>
      <c r="AB1121" s="7">
        <v>5760701</v>
      </c>
      <c r="AC1121" s="7">
        <v>0</v>
      </c>
      <c r="AD1121" s="7">
        <v>4975673.1620999984</v>
      </c>
      <c r="AE1121" s="7">
        <v>0</v>
      </c>
      <c r="AF1121" s="7">
        <v>7134292.6599000003</v>
      </c>
      <c r="AG1121" s="7">
        <v>4365.9679999999998</v>
      </c>
      <c r="AH1121" s="7">
        <v>4975673.1620999984</v>
      </c>
      <c r="AI1121" s="7">
        <v>2537732</v>
      </c>
      <c r="AJ1121" s="7">
        <v>4539</v>
      </c>
      <c r="AK1121" s="7">
        <v>1763124</v>
      </c>
      <c r="AL1121" s="7">
        <v>0</v>
      </c>
      <c r="AM1121" s="7">
        <v>756031</v>
      </c>
      <c r="AN1121" s="7">
        <v>0</v>
      </c>
      <c r="AO1121" s="7">
        <v>0</v>
      </c>
      <c r="AP1121" s="7">
        <v>4344221</v>
      </c>
      <c r="AQ1121" s="7">
        <v>270523</v>
      </c>
      <c r="AR1121" s="7">
        <v>3039437</v>
      </c>
      <c r="AS1121" s="7">
        <v>5758</v>
      </c>
      <c r="AT1121" s="7">
        <v>1979553</v>
      </c>
      <c r="AU1121" s="7">
        <v>0</v>
      </c>
      <c r="AV1121" s="7">
        <v>867681</v>
      </c>
      <c r="AW1121" s="7">
        <v>0</v>
      </c>
      <c r="AX1121" s="7">
        <v>0</v>
      </c>
      <c r="AY1121" s="7">
        <v>5213416</v>
      </c>
      <c r="AZ1121" s="7">
        <v>128135</v>
      </c>
      <c r="BA1121" s="7">
        <v>553631.78999999992</v>
      </c>
      <c r="BB1121" s="7">
        <v>0</v>
      </c>
      <c r="BC1121" s="7">
        <v>0</v>
      </c>
      <c r="BD1121" s="7">
        <v>5953.03</v>
      </c>
      <c r="BE1121" s="7">
        <v>0</v>
      </c>
      <c r="BF1121" s="7">
        <v>0</v>
      </c>
      <c r="BG1121" s="7">
        <v>320594</v>
      </c>
      <c r="BH1121" s="7">
        <v>2781</v>
      </c>
      <c r="BI1121" s="7">
        <v>197074</v>
      </c>
      <c r="BJ1121" s="7">
        <v>2712287.1625000001</v>
      </c>
      <c r="BK1121" s="7">
        <v>1041580.0833333335</v>
      </c>
      <c r="BL1121" s="7">
        <v>1862022.176666667</v>
      </c>
      <c r="BM1121" s="7">
        <v>2958783.9633333334</v>
      </c>
      <c r="BN1121" s="130">
        <v>0.79600000000000004</v>
      </c>
      <c r="BO1121" s="131">
        <v>1.192225E-4</v>
      </c>
      <c r="BP1121" s="161">
        <v>3021.564747204061</v>
      </c>
      <c r="BQ1121" s="162">
        <v>5760701</v>
      </c>
      <c r="BR1121" s="161">
        <v>157271</v>
      </c>
      <c r="BS1121" s="163">
        <v>0</v>
      </c>
      <c r="BT1121" s="163">
        <v>276919.21000000089</v>
      </c>
      <c r="BU1121" s="161">
        <v>7134292.6600000001</v>
      </c>
      <c r="BV1121" s="161">
        <v>4365.97</v>
      </c>
      <c r="BW1121" s="165">
        <v>5252592.370000001</v>
      </c>
      <c r="BX1121" s="161">
        <v>157271</v>
      </c>
    </row>
    <row r="1122" spans="1:76" ht="14.45" x14ac:dyDescent="0.3">
      <c r="A1122" s="164" t="s">
        <v>31</v>
      </c>
      <c r="B1122" s="6" t="s">
        <v>97</v>
      </c>
      <c r="C1122" s="6" t="s">
        <v>161</v>
      </c>
      <c r="D1122" s="6" t="s">
        <v>51</v>
      </c>
      <c r="E1122" s="6" t="s">
        <v>36</v>
      </c>
      <c r="F1122" s="24" t="str">
        <f>+Tabela1[[#This Row],[WK]]&amp;Tabela1[[#This Row],[PK]]&amp;Tabela1[[#This Row],[GK]]</f>
        <v>142007</v>
      </c>
      <c r="G1122" s="6" t="s">
        <v>1087</v>
      </c>
      <c r="H1122" s="7">
        <v>138806355.18499929</v>
      </c>
      <c r="I1122" s="8">
        <v>1.371</v>
      </c>
      <c r="J1122" s="7">
        <v>190303512.94999999</v>
      </c>
      <c r="K1122" s="8">
        <v>7.0000000000000007E-2</v>
      </c>
      <c r="L1122" s="7">
        <v>13321245.906500001</v>
      </c>
      <c r="M1122" s="7">
        <v>9118589.9065000005</v>
      </c>
      <c r="N1122" s="9">
        <v>2.1697207448099487</v>
      </c>
      <c r="O1122" s="7">
        <v>3785874</v>
      </c>
      <c r="P1122" s="8">
        <v>1.2949999999999999</v>
      </c>
      <c r="Q1122" s="7">
        <v>4902707</v>
      </c>
      <c r="R1122" s="8">
        <v>1.6E-2</v>
      </c>
      <c r="S1122" s="7">
        <v>78443.312000000005</v>
      </c>
      <c r="T1122" s="7">
        <v>37412.312000000005</v>
      </c>
      <c r="U1122" s="9">
        <v>0.91180600034120551</v>
      </c>
      <c r="V1122" s="7">
        <v>9156002.2185000014</v>
      </c>
      <c r="W1122" s="9">
        <v>2.1575583256964994</v>
      </c>
      <c r="X1122" s="7">
        <v>19621920.158964969</v>
      </c>
      <c r="Y1122" s="7">
        <v>7484750</v>
      </c>
      <c r="Z1122" s="7">
        <v>606501.98</v>
      </c>
      <c r="AA1122" s="7">
        <v>726516.17896497122</v>
      </c>
      <c r="AB1122" s="7">
        <v>10804152</v>
      </c>
      <c r="AC1122" s="7">
        <v>0</v>
      </c>
      <c r="AD1122" s="7">
        <v>10465917.940464968</v>
      </c>
      <c r="AE1122" s="7">
        <v>0</v>
      </c>
      <c r="AF1122" s="7">
        <v>13321245.906500001</v>
      </c>
      <c r="AG1122" s="7">
        <v>78443.312000000005</v>
      </c>
      <c r="AH1122" s="7">
        <v>10465917.940464968</v>
      </c>
      <c r="AI1122" s="7">
        <v>3508945</v>
      </c>
      <c r="AJ1122" s="7">
        <v>74063</v>
      </c>
      <c r="AK1122" s="7">
        <v>6930254</v>
      </c>
      <c r="AL1122" s="7">
        <v>0</v>
      </c>
      <c r="AM1122" s="7">
        <v>368943</v>
      </c>
      <c r="AN1122" s="7">
        <v>0</v>
      </c>
      <c r="AO1122" s="7">
        <v>0</v>
      </c>
      <c r="AP1122" s="7">
        <v>9228973</v>
      </c>
      <c r="AQ1122" s="7">
        <v>401807</v>
      </c>
      <c r="AR1122" s="7">
        <v>4202656</v>
      </c>
      <c r="AS1122" s="7">
        <v>41031</v>
      </c>
      <c r="AT1122" s="7">
        <v>7639608</v>
      </c>
      <c r="AU1122" s="7">
        <v>0</v>
      </c>
      <c r="AV1122" s="7">
        <v>402714</v>
      </c>
      <c r="AW1122" s="7">
        <v>0</v>
      </c>
      <c r="AX1122" s="7">
        <v>0</v>
      </c>
      <c r="AY1122" s="7">
        <v>10321111</v>
      </c>
      <c r="AZ1122" s="7">
        <v>163818</v>
      </c>
      <c r="BA1122" s="7">
        <v>606501.98</v>
      </c>
      <c r="BB1122" s="7">
        <v>0</v>
      </c>
      <c r="BC1122" s="7">
        <v>75.650000000000006</v>
      </c>
      <c r="BD1122" s="7">
        <v>6269.36</v>
      </c>
      <c r="BE1122" s="7">
        <v>0</v>
      </c>
      <c r="BF1122" s="7">
        <v>0</v>
      </c>
      <c r="BG1122" s="7">
        <v>526893.17896497122</v>
      </c>
      <c r="BH1122" s="7">
        <v>5876</v>
      </c>
      <c r="BI1122" s="7">
        <v>199623</v>
      </c>
      <c r="BJ1122" s="7">
        <v>2747330.2175000003</v>
      </c>
      <c r="BK1122" s="7">
        <v>1058974.67</v>
      </c>
      <c r="BL1122" s="7">
        <v>966407.95000000007</v>
      </c>
      <c r="BM1122" s="7">
        <v>4820606.29</v>
      </c>
      <c r="BN1122" s="130">
        <v>0.69099999999999995</v>
      </c>
      <c r="BO1122" s="131">
        <v>2.43737E-4</v>
      </c>
      <c r="BP1122" s="161">
        <v>6176.1984054604864</v>
      </c>
      <c r="BQ1122" s="162">
        <v>10804152</v>
      </c>
      <c r="BR1122" s="161">
        <v>322419</v>
      </c>
      <c r="BS1122" s="163">
        <v>0</v>
      </c>
      <c r="BT1122" s="163">
        <v>727749.84103503078</v>
      </c>
      <c r="BU1122" s="161">
        <v>13321245.91</v>
      </c>
      <c r="BV1122" s="161">
        <v>78443.31</v>
      </c>
      <c r="BW1122" s="165">
        <v>11193667.78103503</v>
      </c>
      <c r="BX1122" s="161">
        <v>322419</v>
      </c>
    </row>
    <row r="1123" spans="1:76" ht="14.45" x14ac:dyDescent="0.3">
      <c r="A1123" s="164" t="s">
        <v>31</v>
      </c>
      <c r="B1123" s="6" t="s">
        <v>97</v>
      </c>
      <c r="C1123" s="6" t="s">
        <v>161</v>
      </c>
      <c r="D1123" s="6" t="s">
        <v>75</v>
      </c>
      <c r="E1123" s="6" t="s">
        <v>36</v>
      </c>
      <c r="F1123" s="24" t="str">
        <f>+Tabela1[[#This Row],[WK]]&amp;Tabela1[[#This Row],[PK]]&amp;Tabela1[[#This Row],[GK]]</f>
        <v>142008</v>
      </c>
      <c r="G1123" s="6" t="s">
        <v>1088</v>
      </c>
      <c r="H1123" s="7">
        <v>127776677.56219949</v>
      </c>
      <c r="I1123" s="8">
        <v>1.371</v>
      </c>
      <c r="J1123" s="7">
        <v>175181824.93000001</v>
      </c>
      <c r="K1123" s="8">
        <v>7.0000000000000007E-2</v>
      </c>
      <c r="L1123" s="7">
        <v>12262727.745100001</v>
      </c>
      <c r="M1123" s="7">
        <v>7577655.7451000009</v>
      </c>
      <c r="N1123" s="9">
        <v>1.6174043312674813</v>
      </c>
      <c r="O1123" s="7">
        <v>6933740</v>
      </c>
      <c r="P1123" s="8">
        <v>1.2949999999999999</v>
      </c>
      <c r="Q1123" s="7">
        <v>8979193</v>
      </c>
      <c r="R1123" s="8">
        <v>1.6E-2</v>
      </c>
      <c r="S1123" s="7">
        <v>143667.08799999999</v>
      </c>
      <c r="T1123" s="7">
        <v>50554.087999999989</v>
      </c>
      <c r="U1123" s="9">
        <v>0.54293265172424887</v>
      </c>
      <c r="V1123" s="7">
        <v>7628209.8331000004</v>
      </c>
      <c r="W1123" s="9">
        <v>1.596465987210625</v>
      </c>
      <c r="X1123" s="7">
        <v>12477200.122463683</v>
      </c>
      <c r="Y1123" s="7">
        <v>818763</v>
      </c>
      <c r="Z1123" s="7">
        <v>305284.59000000003</v>
      </c>
      <c r="AA1123" s="7">
        <v>560158.53246368282</v>
      </c>
      <c r="AB1123" s="7">
        <v>7657025</v>
      </c>
      <c r="AC1123" s="7">
        <v>3135969</v>
      </c>
      <c r="AD1123" s="7">
        <v>4848990.2893636823</v>
      </c>
      <c r="AE1123" s="7">
        <v>0</v>
      </c>
      <c r="AF1123" s="7">
        <v>12262727.745100001</v>
      </c>
      <c r="AG1123" s="7">
        <v>143667.08799999999</v>
      </c>
      <c r="AH1123" s="7">
        <v>4848990.2893636823</v>
      </c>
      <c r="AI1123" s="7">
        <v>3911731</v>
      </c>
      <c r="AJ1123" s="7">
        <v>75948</v>
      </c>
      <c r="AK1123" s="7">
        <v>4298344</v>
      </c>
      <c r="AL1123" s="7">
        <v>0</v>
      </c>
      <c r="AM1123" s="7">
        <v>854054</v>
      </c>
      <c r="AN1123" s="7">
        <v>0</v>
      </c>
      <c r="AO1123" s="7">
        <v>0</v>
      </c>
      <c r="AP1123" s="7">
        <v>6125376</v>
      </c>
      <c r="AQ1123" s="7">
        <v>433633</v>
      </c>
      <c r="AR1123" s="7">
        <v>4685072</v>
      </c>
      <c r="AS1123" s="7">
        <v>93113</v>
      </c>
      <c r="AT1123" s="7">
        <v>4975847</v>
      </c>
      <c r="AU1123" s="7">
        <v>0</v>
      </c>
      <c r="AV1123" s="7">
        <v>185542</v>
      </c>
      <c r="AW1123" s="7">
        <v>0</v>
      </c>
      <c r="AX1123" s="7">
        <v>0</v>
      </c>
      <c r="AY1123" s="7">
        <v>6708185</v>
      </c>
      <c r="AZ1123" s="7">
        <v>178416</v>
      </c>
      <c r="BA1123" s="7">
        <v>305284.59000000003</v>
      </c>
      <c r="BB1123" s="7">
        <v>0</v>
      </c>
      <c r="BC1123" s="7">
        <v>0</v>
      </c>
      <c r="BD1123" s="7">
        <v>3282.63</v>
      </c>
      <c r="BE1123" s="7">
        <v>0</v>
      </c>
      <c r="BF1123" s="7">
        <v>0</v>
      </c>
      <c r="BG1123" s="7">
        <v>407723.53246368276</v>
      </c>
      <c r="BH1123" s="7">
        <v>4547</v>
      </c>
      <c r="BI1123" s="7">
        <v>152435</v>
      </c>
      <c r="BJ1123" s="7">
        <v>2097998.4949999996</v>
      </c>
      <c r="BK1123" s="7">
        <v>1007794.083333333</v>
      </c>
      <c r="BL1123" s="7">
        <v>803712.01333333331</v>
      </c>
      <c r="BM1123" s="7">
        <v>2753393.62</v>
      </c>
      <c r="BN1123" s="130">
        <v>0.94199999999999995</v>
      </c>
      <c r="BO1123" s="131">
        <v>1.535362E-4</v>
      </c>
      <c r="BP1123" s="161">
        <v>3891.0150006213885</v>
      </c>
      <c r="BQ1123" s="162">
        <v>7657025</v>
      </c>
      <c r="BR1123" s="161">
        <v>258365</v>
      </c>
      <c r="BS1123" s="163">
        <v>0</v>
      </c>
      <c r="BT1123" s="163">
        <v>1329154.6000000015</v>
      </c>
      <c r="BU1123" s="161">
        <v>12262727.75</v>
      </c>
      <c r="BV1123" s="161">
        <v>143667.09</v>
      </c>
      <c r="BW1123" s="165">
        <v>6178144.8900000015</v>
      </c>
      <c r="BX1123" s="161">
        <v>258365</v>
      </c>
    </row>
    <row r="1124" spans="1:76" ht="14.45" x14ac:dyDescent="0.3">
      <c r="A1124" s="164" t="s">
        <v>31</v>
      </c>
      <c r="B1124" s="6" t="s">
        <v>97</v>
      </c>
      <c r="C1124" s="6" t="s">
        <v>161</v>
      </c>
      <c r="D1124" s="6" t="s">
        <v>77</v>
      </c>
      <c r="E1124" s="6" t="s">
        <v>36</v>
      </c>
      <c r="F1124" s="24" t="str">
        <f>+Tabela1[[#This Row],[WK]]&amp;Tabela1[[#This Row],[PK]]&amp;Tabela1[[#This Row],[GK]]</f>
        <v>142009</v>
      </c>
      <c r="G1124" s="6" t="s">
        <v>1081</v>
      </c>
      <c r="H1124" s="7">
        <v>248922517.74459967</v>
      </c>
      <c r="I1124" s="8">
        <v>1.371</v>
      </c>
      <c r="J1124" s="7">
        <v>341272771.83000004</v>
      </c>
      <c r="K1124" s="8">
        <v>7.0000000000000007E-2</v>
      </c>
      <c r="L1124" s="7">
        <v>23889094.028100006</v>
      </c>
      <c r="M1124" s="7">
        <v>14313026.028100006</v>
      </c>
      <c r="N1124" s="9">
        <v>1.494666289765278</v>
      </c>
      <c r="O1124" s="7">
        <v>10569321</v>
      </c>
      <c r="P1124" s="8">
        <v>1.2949999999999999</v>
      </c>
      <c r="Q1124" s="7">
        <v>13687271</v>
      </c>
      <c r="R1124" s="8">
        <v>1.6E-2</v>
      </c>
      <c r="S1124" s="7">
        <v>218996.33600000001</v>
      </c>
      <c r="T1124" s="7">
        <v>35413.33600000001</v>
      </c>
      <c r="U1124" s="9">
        <v>0.19290095488144332</v>
      </c>
      <c r="V1124" s="7">
        <v>14348439.364100005</v>
      </c>
      <c r="W1124" s="9">
        <v>1.4701795549963832</v>
      </c>
      <c r="X1124" s="7">
        <v>18275308.45495389</v>
      </c>
      <c r="Y1124" s="7">
        <v>0</v>
      </c>
      <c r="Z1124" s="7">
        <v>77589.434999999998</v>
      </c>
      <c r="AA1124" s="7">
        <v>1301558.0199538912</v>
      </c>
      <c r="AB1124" s="7">
        <v>12067804</v>
      </c>
      <c r="AC1124" s="7">
        <v>4828357</v>
      </c>
      <c r="AD1124" s="7">
        <v>4828357</v>
      </c>
      <c r="AE1124" s="7">
        <v>0</v>
      </c>
      <c r="AF1124" s="7">
        <v>23889094.028100006</v>
      </c>
      <c r="AG1124" s="7">
        <v>218996.33600000001</v>
      </c>
      <c r="AH1124" s="7">
        <v>4828357</v>
      </c>
      <c r="AI1124" s="7">
        <v>7995395</v>
      </c>
      <c r="AJ1124" s="7">
        <v>272076</v>
      </c>
      <c r="AK1124" s="7">
        <v>3801118</v>
      </c>
      <c r="AL1124" s="7">
        <v>0</v>
      </c>
      <c r="AM1124" s="7">
        <v>499013</v>
      </c>
      <c r="AN1124" s="7">
        <v>0</v>
      </c>
      <c r="AO1124" s="7">
        <v>0</v>
      </c>
      <c r="AP1124" s="7">
        <v>13759612</v>
      </c>
      <c r="AQ1124" s="7">
        <v>644482</v>
      </c>
      <c r="AR1124" s="7">
        <v>9576068</v>
      </c>
      <c r="AS1124" s="7">
        <v>183583</v>
      </c>
      <c r="AT1124" s="7">
        <v>4864139</v>
      </c>
      <c r="AU1124" s="7">
        <v>0</v>
      </c>
      <c r="AV1124" s="7">
        <v>820376</v>
      </c>
      <c r="AW1124" s="7">
        <v>0</v>
      </c>
      <c r="AX1124" s="7">
        <v>0</v>
      </c>
      <c r="AY1124" s="7">
        <v>12297350</v>
      </c>
      <c r="AZ1124" s="7">
        <v>264379</v>
      </c>
      <c r="BA1124" s="7">
        <v>77589.434999999998</v>
      </c>
      <c r="BB1124" s="7">
        <v>0</v>
      </c>
      <c r="BC1124" s="7">
        <v>0</v>
      </c>
      <c r="BD1124" s="7">
        <v>833.75</v>
      </c>
      <c r="BE1124" s="7">
        <v>1.0900000000000001</v>
      </c>
      <c r="BF1124" s="7">
        <v>0</v>
      </c>
      <c r="BG1124" s="7">
        <v>758059.01995389129</v>
      </c>
      <c r="BH1124" s="7">
        <v>8454</v>
      </c>
      <c r="BI1124" s="7">
        <v>543499</v>
      </c>
      <c r="BJ1124" s="7">
        <v>7480116.1266666651</v>
      </c>
      <c r="BK1124" s="7">
        <v>5174957.2866666652</v>
      </c>
      <c r="BL1124" s="7">
        <v>1386057.51</v>
      </c>
      <c r="BM1124" s="7">
        <v>6448520.3399999999</v>
      </c>
      <c r="BN1124" s="130">
        <v>1.21</v>
      </c>
      <c r="BO1124" s="131">
        <v>2.5295E-4</v>
      </c>
      <c r="BP1124" s="161">
        <v>6410.319647462391</v>
      </c>
      <c r="BQ1124" s="162">
        <v>12067804</v>
      </c>
      <c r="BR1124" s="161">
        <v>460759</v>
      </c>
      <c r="BS1124" s="163">
        <v>0</v>
      </c>
      <c r="BT1124" s="163">
        <v>2030206.6358999945</v>
      </c>
      <c r="BU1124" s="161">
        <v>23889094.030000001</v>
      </c>
      <c r="BV1124" s="161">
        <v>218996.34</v>
      </c>
      <c r="BW1124" s="165">
        <v>6858563.6358999945</v>
      </c>
      <c r="BX1124" s="161">
        <v>460759</v>
      </c>
    </row>
    <row r="1125" spans="1:76" ht="14.45" x14ac:dyDescent="0.3">
      <c r="A1125" s="164" t="s">
        <v>31</v>
      </c>
      <c r="B1125" s="6" t="s">
        <v>97</v>
      </c>
      <c r="C1125" s="6" t="s">
        <v>161</v>
      </c>
      <c r="D1125" s="6" t="s">
        <v>90</v>
      </c>
      <c r="E1125" s="6" t="s">
        <v>36</v>
      </c>
      <c r="F1125" s="24" t="str">
        <f>+Tabela1[[#This Row],[WK]]&amp;Tabela1[[#This Row],[PK]]&amp;Tabela1[[#This Row],[GK]]</f>
        <v>142010</v>
      </c>
      <c r="G1125" s="6" t="s">
        <v>1082</v>
      </c>
      <c r="H1125" s="7">
        <v>169044831.88939926</v>
      </c>
      <c r="I1125" s="8">
        <v>1.371</v>
      </c>
      <c r="J1125" s="7">
        <v>231760464.53</v>
      </c>
      <c r="K1125" s="8">
        <v>7.0000000000000007E-2</v>
      </c>
      <c r="L1125" s="7">
        <v>16223232.517100001</v>
      </c>
      <c r="M1125" s="7">
        <v>9516323.5171000008</v>
      </c>
      <c r="N1125" s="9">
        <v>1.4188836492488568</v>
      </c>
      <c r="O1125" s="7">
        <v>10756307</v>
      </c>
      <c r="P1125" s="8">
        <v>1.2949999999999999</v>
      </c>
      <c r="Q1125" s="7">
        <v>13929418</v>
      </c>
      <c r="R1125" s="8">
        <v>1.6E-2</v>
      </c>
      <c r="S1125" s="7">
        <v>222870.68799999999</v>
      </c>
      <c r="T1125" s="7">
        <v>48498.687999999995</v>
      </c>
      <c r="U1125" s="9">
        <v>0.27813346179432474</v>
      </c>
      <c r="V1125" s="7">
        <v>9564822.2050999999</v>
      </c>
      <c r="W1125" s="9">
        <v>1.3899769832244897</v>
      </c>
      <c r="X1125" s="7">
        <v>20428169.021286909</v>
      </c>
      <c r="Y1125" s="7">
        <v>5039907</v>
      </c>
      <c r="Z1125" s="7">
        <v>824888.6100000001</v>
      </c>
      <c r="AA1125" s="7">
        <v>1123704.4112869077</v>
      </c>
      <c r="AB1125" s="7">
        <v>13172986</v>
      </c>
      <c r="AC1125" s="7">
        <v>266683</v>
      </c>
      <c r="AD1125" s="7">
        <v>10863346.816186909</v>
      </c>
      <c r="AE1125" s="7">
        <v>0</v>
      </c>
      <c r="AF1125" s="7">
        <v>16223232.517100001</v>
      </c>
      <c r="AG1125" s="7">
        <v>222870.68799999999</v>
      </c>
      <c r="AH1125" s="7">
        <v>10863346.816186909</v>
      </c>
      <c r="AI1125" s="7">
        <v>5599833</v>
      </c>
      <c r="AJ1125" s="7">
        <v>109356</v>
      </c>
      <c r="AK1125" s="7">
        <v>5665719</v>
      </c>
      <c r="AL1125" s="7">
        <v>0</v>
      </c>
      <c r="AM1125" s="7">
        <v>296684</v>
      </c>
      <c r="AN1125" s="7">
        <v>0</v>
      </c>
      <c r="AO1125" s="7">
        <v>0</v>
      </c>
      <c r="AP1125" s="7">
        <v>10915885</v>
      </c>
      <c r="AQ1125" s="7">
        <v>596743</v>
      </c>
      <c r="AR1125" s="7">
        <v>6706909</v>
      </c>
      <c r="AS1125" s="7">
        <v>174372</v>
      </c>
      <c r="AT1125" s="7">
        <v>6911980</v>
      </c>
      <c r="AU1125" s="7">
        <v>0</v>
      </c>
      <c r="AV1125" s="7">
        <v>467983</v>
      </c>
      <c r="AW1125" s="7">
        <v>0</v>
      </c>
      <c r="AX1125" s="7">
        <v>0</v>
      </c>
      <c r="AY1125" s="7">
        <v>12097987</v>
      </c>
      <c r="AZ1125" s="7">
        <v>235184</v>
      </c>
      <c r="BA1125" s="7">
        <v>824888.6100000001</v>
      </c>
      <c r="BB1125" s="7">
        <v>0</v>
      </c>
      <c r="BC1125" s="7">
        <v>0</v>
      </c>
      <c r="BD1125" s="7">
        <v>8869.76</v>
      </c>
      <c r="BE1125" s="7">
        <v>0.02</v>
      </c>
      <c r="BF1125" s="7">
        <v>0</v>
      </c>
      <c r="BG1125" s="7">
        <v>702733.41128690774</v>
      </c>
      <c r="BH1125" s="7">
        <v>7837</v>
      </c>
      <c r="BI1125" s="7">
        <v>420971</v>
      </c>
      <c r="BJ1125" s="7">
        <v>5793911.8716666671</v>
      </c>
      <c r="BK1125" s="7">
        <v>4716869.4833333334</v>
      </c>
      <c r="BL1125" s="7">
        <v>907862.17333333334</v>
      </c>
      <c r="BM1125" s="7">
        <v>2492445.206666667</v>
      </c>
      <c r="BN1125" s="130">
        <v>0.81200000000000006</v>
      </c>
      <c r="BO1125" s="131">
        <v>2.9286129999999999E-4</v>
      </c>
      <c r="BP1125" s="161">
        <v>7421.8434750860015</v>
      </c>
      <c r="BQ1125" s="162">
        <v>13172986</v>
      </c>
      <c r="BR1125" s="161">
        <v>444644</v>
      </c>
      <c r="BS1125" s="163">
        <v>0</v>
      </c>
      <c r="BT1125" s="163">
        <v>1729608.9787130915</v>
      </c>
      <c r="BU1125" s="161">
        <v>16223232.52</v>
      </c>
      <c r="BV1125" s="161">
        <v>222870.69</v>
      </c>
      <c r="BW1125" s="165">
        <v>12592955.798713092</v>
      </c>
      <c r="BX1125" s="161">
        <v>444644</v>
      </c>
    </row>
    <row r="1126" spans="1:76" ht="14.45" x14ac:dyDescent="0.3">
      <c r="A1126" s="164" t="s">
        <v>31</v>
      </c>
      <c r="B1126" s="6" t="s">
        <v>97</v>
      </c>
      <c r="C1126" s="6" t="s">
        <v>161</v>
      </c>
      <c r="D1126" s="6" t="s">
        <v>92</v>
      </c>
      <c r="E1126" s="6" t="s">
        <v>36</v>
      </c>
      <c r="F1126" s="24" t="str">
        <f>+Tabela1[[#This Row],[WK]]&amp;Tabela1[[#This Row],[PK]]&amp;Tabela1[[#This Row],[GK]]</f>
        <v>142011</v>
      </c>
      <c r="G1126" s="6" t="s">
        <v>1089</v>
      </c>
      <c r="H1126" s="7">
        <v>168282705.52999923</v>
      </c>
      <c r="I1126" s="8">
        <v>1.371</v>
      </c>
      <c r="J1126" s="7">
        <v>230715589.27999997</v>
      </c>
      <c r="K1126" s="8">
        <v>7.0000000000000007E-2</v>
      </c>
      <c r="L1126" s="7">
        <v>16150091.249599999</v>
      </c>
      <c r="M1126" s="7">
        <v>9417355.2495999988</v>
      </c>
      <c r="N1126" s="9">
        <v>1.3987412026255002</v>
      </c>
      <c r="O1126" s="7">
        <v>3340220</v>
      </c>
      <c r="P1126" s="8">
        <v>1.2949999999999999</v>
      </c>
      <c r="Q1126" s="7">
        <v>4325585</v>
      </c>
      <c r="R1126" s="8">
        <v>1.6E-2</v>
      </c>
      <c r="S1126" s="7">
        <v>69209.36</v>
      </c>
      <c r="T1126" s="7">
        <v>20483.36</v>
      </c>
      <c r="U1126" s="9">
        <v>0.42037844272051883</v>
      </c>
      <c r="V1126" s="7">
        <v>9437838.6095999982</v>
      </c>
      <c r="W1126" s="9">
        <v>1.3917114937162516</v>
      </c>
      <c r="X1126" s="7">
        <v>15670926.139887583</v>
      </c>
      <c r="Y1126" s="7">
        <v>1837238</v>
      </c>
      <c r="Z1126" s="7">
        <v>985001.13</v>
      </c>
      <c r="AA1126" s="7">
        <v>640639.00988758332</v>
      </c>
      <c r="AB1126" s="7">
        <v>10729895</v>
      </c>
      <c r="AC1126" s="7">
        <v>1478153</v>
      </c>
      <c r="AD1126" s="7">
        <v>6233087.5302875834</v>
      </c>
      <c r="AE1126" s="7">
        <v>0</v>
      </c>
      <c r="AF1126" s="7">
        <v>16150091.249599999</v>
      </c>
      <c r="AG1126" s="7">
        <v>69209.36</v>
      </c>
      <c r="AH1126" s="7">
        <v>6233087.5302875834</v>
      </c>
      <c r="AI1126" s="7">
        <v>5621398</v>
      </c>
      <c r="AJ1126" s="7">
        <v>35744</v>
      </c>
      <c r="AK1126" s="7">
        <v>5216838</v>
      </c>
      <c r="AL1126" s="7">
        <v>0</v>
      </c>
      <c r="AM1126" s="7">
        <v>298066</v>
      </c>
      <c r="AN1126" s="7">
        <v>0</v>
      </c>
      <c r="AO1126" s="7">
        <v>0</v>
      </c>
      <c r="AP1126" s="7">
        <v>8774770</v>
      </c>
      <c r="AQ1126" s="7">
        <v>501263</v>
      </c>
      <c r="AR1126" s="7">
        <v>6732736</v>
      </c>
      <c r="AS1126" s="7">
        <v>48726</v>
      </c>
      <c r="AT1126" s="7">
        <v>4325559</v>
      </c>
      <c r="AU1126" s="7">
        <v>0</v>
      </c>
      <c r="AV1126" s="7">
        <v>372209</v>
      </c>
      <c r="AW1126" s="7">
        <v>0</v>
      </c>
      <c r="AX1126" s="7">
        <v>0</v>
      </c>
      <c r="AY1126" s="7">
        <v>10224506</v>
      </c>
      <c r="AZ1126" s="7">
        <v>205989</v>
      </c>
      <c r="BA1126" s="7">
        <v>985001.13</v>
      </c>
      <c r="BB1126" s="7">
        <v>0</v>
      </c>
      <c r="BC1126" s="7">
        <v>0</v>
      </c>
      <c r="BD1126" s="7">
        <v>10591.41</v>
      </c>
      <c r="BE1126" s="7">
        <v>0</v>
      </c>
      <c r="BF1126" s="7">
        <v>0</v>
      </c>
      <c r="BG1126" s="7">
        <v>503669.00988758332</v>
      </c>
      <c r="BH1126" s="7">
        <v>5617</v>
      </c>
      <c r="BI1126" s="7">
        <v>136970</v>
      </c>
      <c r="BJ1126" s="7">
        <v>1885195.6549999998</v>
      </c>
      <c r="BK1126" s="7">
        <v>765168.82333333325</v>
      </c>
      <c r="BL1126" s="7">
        <v>41141.966666666667</v>
      </c>
      <c r="BM1126" s="7">
        <v>4397823.3933333335</v>
      </c>
      <c r="BN1126" s="130">
        <v>0.90700000000000003</v>
      </c>
      <c r="BO1126" s="131">
        <v>2.1613519999999999E-4</v>
      </c>
      <c r="BP1126" s="161">
        <v>5476.8362338394136</v>
      </c>
      <c r="BQ1126" s="162">
        <v>10729895</v>
      </c>
      <c r="BR1126" s="161">
        <v>320362</v>
      </c>
      <c r="BS1126" s="163">
        <v>0</v>
      </c>
      <c r="BT1126" s="163">
        <v>1277698.8601124175</v>
      </c>
      <c r="BU1126" s="161">
        <v>16150091.25</v>
      </c>
      <c r="BV1126" s="161">
        <v>69209.36</v>
      </c>
      <c r="BW1126" s="165">
        <v>7510786.3901124178</v>
      </c>
      <c r="BX1126" s="161">
        <v>320362</v>
      </c>
    </row>
    <row r="1127" spans="1:76" ht="14.45" x14ac:dyDescent="0.3">
      <c r="A1127" s="164" t="s">
        <v>31</v>
      </c>
      <c r="B1127" s="6" t="s">
        <v>97</v>
      </c>
      <c r="C1127" s="6" t="s">
        <v>161</v>
      </c>
      <c r="D1127" s="6" t="s">
        <v>93</v>
      </c>
      <c r="E1127" s="6" t="s">
        <v>36</v>
      </c>
      <c r="F1127" s="24" t="str">
        <f>+Tabela1[[#This Row],[WK]]&amp;Tabela1[[#This Row],[PK]]&amp;Tabela1[[#This Row],[GK]]</f>
        <v>142012</v>
      </c>
      <c r="G1127" s="6" t="s">
        <v>1090</v>
      </c>
      <c r="H1127" s="7">
        <v>153769967.0615992</v>
      </c>
      <c r="I1127" s="8">
        <v>1.371</v>
      </c>
      <c r="J1127" s="7">
        <v>210818624.84</v>
      </c>
      <c r="K1127" s="8">
        <v>7.0000000000000007E-2</v>
      </c>
      <c r="L1127" s="7">
        <v>14757303.738800002</v>
      </c>
      <c r="M1127" s="7">
        <v>8605209.7388000023</v>
      </c>
      <c r="N1127" s="9">
        <v>1.3987448401796205</v>
      </c>
      <c r="O1127" s="7">
        <v>69164844</v>
      </c>
      <c r="P1127" s="8">
        <v>1.2949999999999999</v>
      </c>
      <c r="Q1127" s="7">
        <v>89568473</v>
      </c>
      <c r="R1127" s="8">
        <v>1.6E-2</v>
      </c>
      <c r="S1127" s="7">
        <v>1433095.568</v>
      </c>
      <c r="T1127" s="7">
        <v>573455.56799999997</v>
      </c>
      <c r="U1127" s="9">
        <v>0.6670880461588572</v>
      </c>
      <c r="V1127" s="7">
        <v>9178665.3068000022</v>
      </c>
      <c r="W1127" s="9">
        <v>1.3090435699357681</v>
      </c>
      <c r="X1127" s="7">
        <v>16764684.238087393</v>
      </c>
      <c r="Y1127" s="7">
        <v>1922632</v>
      </c>
      <c r="Z1127" s="7">
        <v>317775.42</v>
      </c>
      <c r="AA1127" s="7">
        <v>801432.81808739342</v>
      </c>
      <c r="AB1127" s="7">
        <v>12011356</v>
      </c>
      <c r="AC1127" s="7">
        <v>1711488</v>
      </c>
      <c r="AD1127" s="7">
        <v>7586018.9312873911</v>
      </c>
      <c r="AE1127" s="7">
        <v>0</v>
      </c>
      <c r="AF1127" s="7">
        <v>14757303.738800002</v>
      </c>
      <c r="AG1127" s="7">
        <v>1433095.568</v>
      </c>
      <c r="AH1127" s="7">
        <v>7586018.9312873911</v>
      </c>
      <c r="AI1127" s="7">
        <v>5136599</v>
      </c>
      <c r="AJ1127" s="7">
        <v>638306</v>
      </c>
      <c r="AK1127" s="7">
        <v>2120560</v>
      </c>
      <c r="AL1127" s="7">
        <v>0</v>
      </c>
      <c r="AM1127" s="7">
        <v>894339</v>
      </c>
      <c r="AN1127" s="7">
        <v>0</v>
      </c>
      <c r="AO1127" s="7">
        <v>0</v>
      </c>
      <c r="AP1127" s="7">
        <v>9848365</v>
      </c>
      <c r="AQ1127" s="7">
        <v>624590</v>
      </c>
      <c r="AR1127" s="7">
        <v>6152094</v>
      </c>
      <c r="AS1127" s="7">
        <v>859640</v>
      </c>
      <c r="AT1127" s="7">
        <v>2771823</v>
      </c>
      <c r="AU1127" s="7">
        <v>0</v>
      </c>
      <c r="AV1127" s="7">
        <v>841334</v>
      </c>
      <c r="AW1127" s="7">
        <v>0</v>
      </c>
      <c r="AX1127" s="7">
        <v>0</v>
      </c>
      <c r="AY1127" s="7">
        <v>12346015</v>
      </c>
      <c r="AZ1127" s="7">
        <v>270867</v>
      </c>
      <c r="BA1127" s="7">
        <v>317775.42</v>
      </c>
      <c r="BB1127" s="7">
        <v>0</v>
      </c>
      <c r="BC1127" s="7">
        <v>0</v>
      </c>
      <c r="BD1127" s="7">
        <v>3416.94</v>
      </c>
      <c r="BE1127" s="7">
        <v>0</v>
      </c>
      <c r="BF1127" s="7">
        <v>0</v>
      </c>
      <c r="BG1127" s="7">
        <v>492639.81808739342</v>
      </c>
      <c r="BH1127" s="7">
        <v>5494</v>
      </c>
      <c r="BI1127" s="7">
        <v>308793</v>
      </c>
      <c r="BJ1127" s="7">
        <v>4249939.084999999</v>
      </c>
      <c r="BK1127" s="7">
        <v>1071238.669999999</v>
      </c>
      <c r="BL1127" s="7">
        <v>2300568.9266666668</v>
      </c>
      <c r="BM1127" s="7">
        <v>8113663.8066666676</v>
      </c>
      <c r="BN1127" s="130">
        <v>0.90800000000000003</v>
      </c>
      <c r="BO1127" s="131">
        <v>2.2760059999999999E-4</v>
      </c>
      <c r="BP1127" s="161">
        <v>5767.987009149474</v>
      </c>
      <c r="BQ1127" s="162">
        <v>12011356</v>
      </c>
      <c r="BR1127" s="161">
        <v>299235</v>
      </c>
      <c r="BS1127" s="163">
        <v>0</v>
      </c>
      <c r="BT1127" s="163">
        <v>1264589.7619126067</v>
      </c>
      <c r="BU1127" s="161">
        <v>14757303.74</v>
      </c>
      <c r="BV1127" s="161">
        <v>1433095.57</v>
      </c>
      <c r="BW1127" s="165">
        <v>8850608.6919126064</v>
      </c>
      <c r="BX1127" s="161">
        <v>299235</v>
      </c>
    </row>
    <row r="1128" spans="1:76" ht="14.45" x14ac:dyDescent="0.3">
      <c r="A1128" s="164" t="s">
        <v>31</v>
      </c>
      <c r="B1128" s="6" t="s">
        <v>97</v>
      </c>
      <c r="C1128" s="6" t="s">
        <v>168</v>
      </c>
      <c r="D1128" s="6" t="s">
        <v>33</v>
      </c>
      <c r="E1128" s="6" t="s">
        <v>34</v>
      </c>
      <c r="F1128" s="24" t="str">
        <f>+Tabela1[[#This Row],[WK]]&amp;Tabela1[[#This Row],[PK]]&amp;Tabela1[[#This Row],[GK]]</f>
        <v>142101</v>
      </c>
      <c r="G1128" s="6" t="s">
        <v>1091</v>
      </c>
      <c r="H1128" s="7">
        <v>1170199638.1904068</v>
      </c>
      <c r="I1128" s="8">
        <v>1.371</v>
      </c>
      <c r="J1128" s="7">
        <v>1604343703.9599998</v>
      </c>
      <c r="K1128" s="8">
        <v>7.0000000000000007E-2</v>
      </c>
      <c r="L1128" s="7">
        <v>112304059.2772</v>
      </c>
      <c r="M1128" s="7">
        <v>52443376.277199998</v>
      </c>
      <c r="N1128" s="9">
        <v>0.87609050964553814</v>
      </c>
      <c r="O1128" s="7">
        <v>82175134</v>
      </c>
      <c r="P1128" s="8">
        <v>1.2949999999999999</v>
      </c>
      <c r="Q1128" s="7">
        <v>106416799</v>
      </c>
      <c r="R1128" s="8">
        <v>1.6E-2</v>
      </c>
      <c r="S1128" s="7">
        <v>1702668.784</v>
      </c>
      <c r="T1128" s="7">
        <v>261495.78399999999</v>
      </c>
      <c r="U1128" s="9">
        <v>0.18144649115685624</v>
      </c>
      <c r="V1128" s="7">
        <v>52704872.061199993</v>
      </c>
      <c r="W1128" s="9">
        <v>0.85975980990200351</v>
      </c>
      <c r="X1128" s="7">
        <v>50382826.267651878</v>
      </c>
      <c r="Y1128" s="7">
        <v>0</v>
      </c>
      <c r="Z1128" s="7">
        <v>0</v>
      </c>
      <c r="AA1128" s="7">
        <v>3112105.2676518774</v>
      </c>
      <c r="AB1128" s="7">
        <v>47270721</v>
      </c>
      <c r="AC1128" s="7">
        <v>0</v>
      </c>
      <c r="AD1128" s="7">
        <v>0</v>
      </c>
      <c r="AE1128" s="7">
        <v>0</v>
      </c>
      <c r="AF1128" s="7">
        <v>112304059.2772</v>
      </c>
      <c r="AG1128" s="7">
        <v>1702668.784</v>
      </c>
      <c r="AH1128" s="7">
        <v>0</v>
      </c>
      <c r="AI1128" s="7">
        <v>49979784</v>
      </c>
      <c r="AJ1128" s="7">
        <v>1479148</v>
      </c>
      <c r="AK1128" s="7">
        <v>0</v>
      </c>
      <c r="AL1128" s="7">
        <v>0</v>
      </c>
      <c r="AM1128" s="7">
        <v>863364</v>
      </c>
      <c r="AN1128" s="7">
        <v>0</v>
      </c>
      <c r="AO1128" s="7">
        <v>0</v>
      </c>
      <c r="AP1128" s="7">
        <v>37310217</v>
      </c>
      <c r="AQ1128" s="7">
        <v>2681362</v>
      </c>
      <c r="AR1128" s="7">
        <v>59860683</v>
      </c>
      <c r="AS1128" s="7">
        <v>1441173</v>
      </c>
      <c r="AT1128" s="7">
        <v>0</v>
      </c>
      <c r="AU1128" s="7">
        <v>0</v>
      </c>
      <c r="AV1128" s="7">
        <v>1106105</v>
      </c>
      <c r="AW1128" s="7">
        <v>0</v>
      </c>
      <c r="AX1128" s="7">
        <v>0</v>
      </c>
      <c r="AY1128" s="7">
        <v>42440006</v>
      </c>
      <c r="AZ1128" s="7">
        <v>1151592</v>
      </c>
      <c r="BA1128" s="7">
        <v>0</v>
      </c>
      <c r="BB1128" s="7">
        <v>0</v>
      </c>
      <c r="BC1128" s="7">
        <v>0</v>
      </c>
      <c r="BD1128" s="7">
        <v>0</v>
      </c>
      <c r="BE1128" s="7">
        <v>0</v>
      </c>
      <c r="BF1128" s="7">
        <v>0</v>
      </c>
      <c r="BG1128" s="7">
        <v>2056282.2676518771</v>
      </c>
      <c r="BH1128" s="7">
        <v>22932</v>
      </c>
      <c r="BI1128" s="7">
        <v>1055823</v>
      </c>
      <c r="BJ1128" s="7">
        <v>14531420.800833333</v>
      </c>
      <c r="BK1128" s="7">
        <v>9084157.4900000002</v>
      </c>
      <c r="BL1128" s="7">
        <v>6420428.6233333321</v>
      </c>
      <c r="BM1128" s="7">
        <v>8948195.996666668</v>
      </c>
      <c r="BN1128" s="130">
        <v>1.171</v>
      </c>
      <c r="BO1128" s="131">
        <v>9.6495049999999996E-4</v>
      </c>
      <c r="BP1128" s="161">
        <v>24453.663571660418</v>
      </c>
      <c r="BQ1128" s="162">
        <v>47270721</v>
      </c>
      <c r="BR1128" s="161">
        <v>2178903</v>
      </c>
      <c r="BS1128" s="163">
        <v>0</v>
      </c>
      <c r="BT1128" s="163">
        <v>0</v>
      </c>
      <c r="BU1128" s="161">
        <v>112304059.28</v>
      </c>
      <c r="BV1128" s="161">
        <v>1702668.78</v>
      </c>
      <c r="BW1128" s="165">
        <v>0</v>
      </c>
      <c r="BX1128" s="161">
        <v>2178903</v>
      </c>
    </row>
    <row r="1129" spans="1:76" ht="14.45" x14ac:dyDescent="0.3">
      <c r="A1129" s="164" t="s">
        <v>31</v>
      </c>
      <c r="B1129" s="6" t="s">
        <v>97</v>
      </c>
      <c r="C1129" s="6" t="s">
        <v>168</v>
      </c>
      <c r="D1129" s="6" t="s">
        <v>32</v>
      </c>
      <c r="E1129" s="6" t="s">
        <v>34</v>
      </c>
      <c r="F1129" s="24" t="str">
        <f>+Tabela1[[#This Row],[WK]]&amp;Tabela1[[#This Row],[PK]]&amp;Tabela1[[#This Row],[GK]]</f>
        <v>142102</v>
      </c>
      <c r="G1129" s="6" t="s">
        <v>1092</v>
      </c>
      <c r="H1129" s="7">
        <v>3323252286.2645965</v>
      </c>
      <c r="I1129" s="8">
        <v>1.371</v>
      </c>
      <c r="J1129" s="7">
        <v>4556178884.46</v>
      </c>
      <c r="K1129" s="8">
        <v>7.0000000000000007E-2</v>
      </c>
      <c r="L1129" s="7">
        <v>318932521.91220003</v>
      </c>
      <c r="M1129" s="7">
        <v>149762933.91220003</v>
      </c>
      <c r="N1129" s="9">
        <v>0.88528284358179099</v>
      </c>
      <c r="O1129" s="7">
        <v>778926830</v>
      </c>
      <c r="P1129" s="8">
        <v>1.2949999999999999</v>
      </c>
      <c r="Q1129" s="7">
        <v>1008710245</v>
      </c>
      <c r="R1129" s="8">
        <v>1.6E-2</v>
      </c>
      <c r="S1129" s="7">
        <v>16139363.92</v>
      </c>
      <c r="T1129" s="7">
        <v>-1071278.0800000001</v>
      </c>
      <c r="U1129" s="9">
        <v>-6.2245096958033298E-2</v>
      </c>
      <c r="V1129" s="7">
        <v>148691655.83220005</v>
      </c>
      <c r="W1129" s="9">
        <v>0.79778663129775107</v>
      </c>
      <c r="X1129" s="7">
        <v>144650382.85185236</v>
      </c>
      <c r="Y1129" s="7">
        <v>0</v>
      </c>
      <c r="Z1129" s="7">
        <v>6987.0899999999992</v>
      </c>
      <c r="AA1129" s="7">
        <v>10296717.761852354</v>
      </c>
      <c r="AB1129" s="7">
        <v>134346678</v>
      </c>
      <c r="AC1129" s="7">
        <v>0</v>
      </c>
      <c r="AD1129" s="7">
        <v>0</v>
      </c>
      <c r="AE1129" s="7">
        <v>0</v>
      </c>
      <c r="AF1129" s="7">
        <v>318932521.91220003</v>
      </c>
      <c r="AG1129" s="7">
        <v>16139363.92</v>
      </c>
      <c r="AH1129" s="7">
        <v>0</v>
      </c>
      <c r="AI1129" s="7">
        <v>141245623</v>
      </c>
      <c r="AJ1129" s="7">
        <v>22225956</v>
      </c>
      <c r="AK1129" s="7">
        <v>0</v>
      </c>
      <c r="AL1129" s="7">
        <v>0</v>
      </c>
      <c r="AM1129" s="7">
        <v>2780057</v>
      </c>
      <c r="AN1129" s="7">
        <v>0</v>
      </c>
      <c r="AO1129" s="7">
        <v>0</v>
      </c>
      <c r="AP1129" s="7">
        <v>108232965</v>
      </c>
      <c r="AQ1129" s="7">
        <v>9531965</v>
      </c>
      <c r="AR1129" s="7">
        <v>169169588</v>
      </c>
      <c r="AS1129" s="7">
        <v>17210642</v>
      </c>
      <c r="AT1129" s="7">
        <v>0</v>
      </c>
      <c r="AU1129" s="7">
        <v>0</v>
      </c>
      <c r="AV1129" s="7">
        <v>2671167</v>
      </c>
      <c r="AW1129" s="7">
        <v>0</v>
      </c>
      <c r="AX1129" s="7">
        <v>0</v>
      </c>
      <c r="AY1129" s="7">
        <v>118951402</v>
      </c>
      <c r="AZ1129" s="7">
        <v>4069498</v>
      </c>
      <c r="BA1129" s="7">
        <v>6987.0899999999992</v>
      </c>
      <c r="BB1129" s="7">
        <v>0</v>
      </c>
      <c r="BC1129" s="7">
        <v>0</v>
      </c>
      <c r="BD1129" s="7">
        <v>75.13</v>
      </c>
      <c r="BE1129" s="7">
        <v>0</v>
      </c>
      <c r="BF1129" s="7">
        <v>0</v>
      </c>
      <c r="BG1129" s="7">
        <v>5869801.7618523538</v>
      </c>
      <c r="BH1129" s="7">
        <v>65461</v>
      </c>
      <c r="BI1129" s="7">
        <v>4426916</v>
      </c>
      <c r="BJ1129" s="7">
        <v>60927738.075833328</v>
      </c>
      <c r="BK1129" s="7">
        <v>50673627.783333331</v>
      </c>
      <c r="BL1129" s="7">
        <v>14571437.286666667</v>
      </c>
      <c r="BM1129" s="7">
        <v>11873566.596666664</v>
      </c>
      <c r="BN1129" s="130">
        <v>1.2130000000000001</v>
      </c>
      <c r="BO1129" s="131">
        <v>2.9093678000000002E-3</v>
      </c>
      <c r="BP1129" s="161">
        <v>73727.180349907299</v>
      </c>
      <c r="BQ1129" s="162">
        <v>134346678</v>
      </c>
      <c r="BR1129" s="161">
        <v>4943899</v>
      </c>
      <c r="BS1129" s="163">
        <v>0</v>
      </c>
      <c r="BT1129" s="163">
        <v>0</v>
      </c>
      <c r="BU1129" s="161">
        <v>318932521.91000003</v>
      </c>
      <c r="BV1129" s="161">
        <v>16139363.92</v>
      </c>
      <c r="BW1129" s="165">
        <v>0</v>
      </c>
      <c r="BX1129" s="161">
        <v>4943899</v>
      </c>
    </row>
    <row r="1130" spans="1:76" ht="14.45" x14ac:dyDescent="0.3">
      <c r="A1130" s="164" t="s">
        <v>31</v>
      </c>
      <c r="B1130" s="6" t="s">
        <v>97</v>
      </c>
      <c r="C1130" s="6" t="s">
        <v>168</v>
      </c>
      <c r="D1130" s="6" t="s">
        <v>37</v>
      </c>
      <c r="E1130" s="6" t="s">
        <v>40</v>
      </c>
      <c r="F1130" s="24" t="str">
        <f>+Tabela1[[#This Row],[WK]]&amp;Tabela1[[#This Row],[PK]]&amp;Tabela1[[#This Row],[GK]]</f>
        <v>142103</v>
      </c>
      <c r="G1130" s="6" t="s">
        <v>1093</v>
      </c>
      <c r="H1130" s="7">
        <v>1544968511.195004</v>
      </c>
      <c r="I1130" s="8">
        <v>1.371</v>
      </c>
      <c r="J1130" s="7">
        <v>2118151828.8499999</v>
      </c>
      <c r="K1130" s="8">
        <v>7.0000000000000007E-2</v>
      </c>
      <c r="L1130" s="7">
        <v>148270628.01950002</v>
      </c>
      <c r="M1130" s="7">
        <v>55124558.019500017</v>
      </c>
      <c r="N1130" s="9">
        <v>0.5918076631628153</v>
      </c>
      <c r="O1130" s="7">
        <v>181510784</v>
      </c>
      <c r="P1130" s="8">
        <v>1.2949999999999999</v>
      </c>
      <c r="Q1130" s="7">
        <v>235056465</v>
      </c>
      <c r="R1130" s="8">
        <v>1.6E-2</v>
      </c>
      <c r="S1130" s="7">
        <v>3760903.44</v>
      </c>
      <c r="T1130" s="7">
        <v>-1296633.56</v>
      </c>
      <c r="U1130" s="9">
        <v>-0.25637648523382034</v>
      </c>
      <c r="V1130" s="7">
        <v>53827924.459500015</v>
      </c>
      <c r="W1130" s="9">
        <v>0.54812573696503852</v>
      </c>
      <c r="X1130" s="7">
        <v>58058840.440523222</v>
      </c>
      <c r="Y1130" s="7">
        <v>0</v>
      </c>
      <c r="Z1130" s="7">
        <v>253763.52</v>
      </c>
      <c r="AA1130" s="7">
        <v>5740789.9205232253</v>
      </c>
      <c r="AB1130" s="7">
        <v>47388933</v>
      </c>
      <c r="AC1130" s="7">
        <v>4675354</v>
      </c>
      <c r="AD1130" s="7">
        <v>4675354</v>
      </c>
      <c r="AE1130" s="7">
        <v>-12799084.356486615</v>
      </c>
      <c r="AF1130" s="7">
        <v>140146897.6630134</v>
      </c>
      <c r="AG1130" s="7">
        <v>3760903.44</v>
      </c>
      <c r="AH1130" s="7">
        <v>0</v>
      </c>
      <c r="AI1130" s="7">
        <v>77770921</v>
      </c>
      <c r="AJ1130" s="7">
        <v>4767478</v>
      </c>
      <c r="AK1130" s="7">
        <v>0</v>
      </c>
      <c r="AL1130" s="7">
        <v>0</v>
      </c>
      <c r="AM1130" s="7">
        <v>1861206</v>
      </c>
      <c r="AN1130" s="7">
        <v>0</v>
      </c>
      <c r="AO1130" s="7">
        <v>-877016</v>
      </c>
      <c r="AP1130" s="7">
        <v>39815134</v>
      </c>
      <c r="AQ1130" s="7">
        <v>3313909</v>
      </c>
      <c r="AR1130" s="7">
        <v>93146070</v>
      </c>
      <c r="AS1130" s="7">
        <v>5057537</v>
      </c>
      <c r="AT1130" s="7">
        <v>0</v>
      </c>
      <c r="AU1130" s="7">
        <v>0</v>
      </c>
      <c r="AV1130" s="7">
        <v>1527284</v>
      </c>
      <c r="AW1130" s="7">
        <v>0</v>
      </c>
      <c r="AX1130" s="7">
        <v>-1557248</v>
      </c>
      <c r="AY1130" s="7">
        <v>39860547</v>
      </c>
      <c r="AZ1130" s="7">
        <v>1419215</v>
      </c>
      <c r="BA1130" s="7">
        <v>253763.52</v>
      </c>
      <c r="BB1130" s="7">
        <v>0</v>
      </c>
      <c r="BC1130" s="7">
        <v>0</v>
      </c>
      <c r="BD1130" s="7">
        <v>2728.64</v>
      </c>
      <c r="BE1130" s="7">
        <v>0</v>
      </c>
      <c r="BF1130" s="7">
        <v>0</v>
      </c>
      <c r="BG1130" s="7">
        <v>2689970.9205232253</v>
      </c>
      <c r="BH1130" s="7">
        <v>29999</v>
      </c>
      <c r="BI1130" s="7">
        <v>3050819</v>
      </c>
      <c r="BJ1130" s="7">
        <v>41988588.204999998</v>
      </c>
      <c r="BK1130" s="7">
        <v>37890120.769999996</v>
      </c>
      <c r="BL1130" s="7">
        <v>3786618.8333333335</v>
      </c>
      <c r="BM1130" s="7">
        <v>8820632.0733333379</v>
      </c>
      <c r="BN1130" s="130">
        <v>1.399</v>
      </c>
      <c r="BO1130" s="131">
        <v>1.2676454000000001E-3</v>
      </c>
      <c r="BP1130" s="161">
        <v>32123.635542543307</v>
      </c>
      <c r="BQ1130" s="162">
        <v>47388933</v>
      </c>
      <c r="BR1130" s="161">
        <v>3029566</v>
      </c>
      <c r="BS1130" s="163">
        <v>0</v>
      </c>
      <c r="BT1130" s="163">
        <v>2575169.8969866037</v>
      </c>
      <c r="BU1130" s="161">
        <v>140146897.66</v>
      </c>
      <c r="BV1130" s="161">
        <v>3760903.44</v>
      </c>
      <c r="BW1130" s="165">
        <v>2575169.8969866037</v>
      </c>
      <c r="BX1130" s="161">
        <v>3029566</v>
      </c>
    </row>
    <row r="1131" spans="1:76" ht="14.45" x14ac:dyDescent="0.3">
      <c r="A1131" s="164" t="s">
        <v>31</v>
      </c>
      <c r="B1131" s="6" t="s">
        <v>97</v>
      </c>
      <c r="C1131" s="6" t="s">
        <v>168</v>
      </c>
      <c r="D1131" s="6" t="s">
        <v>39</v>
      </c>
      <c r="E1131" s="6" t="s">
        <v>36</v>
      </c>
      <c r="F1131" s="24" t="str">
        <f>+Tabela1[[#This Row],[WK]]&amp;Tabela1[[#This Row],[PK]]&amp;Tabela1[[#This Row],[GK]]</f>
        <v>142104</v>
      </c>
      <c r="G1131" s="6" t="s">
        <v>806</v>
      </c>
      <c r="H1131" s="7">
        <v>1324185003.4338007</v>
      </c>
      <c r="I1131" s="8">
        <v>1.371</v>
      </c>
      <c r="J1131" s="7">
        <v>1815457639.71</v>
      </c>
      <c r="K1131" s="8">
        <v>7.0000000000000007E-2</v>
      </c>
      <c r="L1131" s="7">
        <v>127082034.77970001</v>
      </c>
      <c r="M1131" s="7">
        <v>22712250.779700011</v>
      </c>
      <c r="N1131" s="9">
        <v>0.21761327761011762</v>
      </c>
      <c r="O1131" s="7">
        <v>388745052</v>
      </c>
      <c r="P1131" s="8">
        <v>1.2949999999999999</v>
      </c>
      <c r="Q1131" s="7">
        <v>503424842</v>
      </c>
      <c r="R1131" s="8">
        <v>1.6E-2</v>
      </c>
      <c r="S1131" s="7">
        <v>8054797.4720000001</v>
      </c>
      <c r="T1131" s="7">
        <v>786258.47200000007</v>
      </c>
      <c r="U1131" s="9">
        <v>0.10817283528367944</v>
      </c>
      <c r="V1131" s="7">
        <v>23498509.251700014</v>
      </c>
      <c r="W1131" s="9">
        <v>0.21048783804912596</v>
      </c>
      <c r="X1131" s="7">
        <v>75019172.577647194</v>
      </c>
      <c r="Y1131" s="7">
        <v>0</v>
      </c>
      <c r="Z1131" s="7">
        <v>111108.96</v>
      </c>
      <c r="AA1131" s="7">
        <v>5956368.6176471971</v>
      </c>
      <c r="AB1131" s="7">
        <v>51490376</v>
      </c>
      <c r="AC1131" s="7">
        <v>17461319</v>
      </c>
      <c r="AD1131" s="7">
        <v>51520663.32594718</v>
      </c>
      <c r="AE1131" s="7">
        <v>-36361420.209267728</v>
      </c>
      <c r="AF1131" s="7">
        <v>127082034.77970001</v>
      </c>
      <c r="AG1131" s="7">
        <v>8054797.4720000001</v>
      </c>
      <c r="AH1131" s="7">
        <v>15159243.116679452</v>
      </c>
      <c r="AI1131" s="7">
        <v>87141994</v>
      </c>
      <c r="AJ1131" s="7">
        <v>5436634</v>
      </c>
      <c r="AK1131" s="7">
        <v>0</v>
      </c>
      <c r="AL1131" s="7">
        <v>0</v>
      </c>
      <c r="AM1131" s="7">
        <v>2127870</v>
      </c>
      <c r="AN1131" s="7">
        <v>0</v>
      </c>
      <c r="AO1131" s="7">
        <v>-12416105</v>
      </c>
      <c r="AP1131" s="7">
        <v>41681654</v>
      </c>
      <c r="AQ1131" s="7">
        <v>2514275</v>
      </c>
      <c r="AR1131" s="7">
        <v>104369784</v>
      </c>
      <c r="AS1131" s="7">
        <v>7268539</v>
      </c>
      <c r="AT1131" s="7">
        <v>0</v>
      </c>
      <c r="AU1131" s="7">
        <v>0</v>
      </c>
      <c r="AV1131" s="7">
        <v>2002276</v>
      </c>
      <c r="AW1131" s="7">
        <v>0</v>
      </c>
      <c r="AX1131" s="7">
        <v>-14873885</v>
      </c>
      <c r="AY1131" s="7">
        <v>45772133</v>
      </c>
      <c r="AZ1131" s="7">
        <v>1080225</v>
      </c>
      <c r="BA1131" s="7">
        <v>111108.96</v>
      </c>
      <c r="BB1131" s="7">
        <v>0</v>
      </c>
      <c r="BC1131" s="7">
        <v>0</v>
      </c>
      <c r="BD1131" s="7">
        <v>1194.72</v>
      </c>
      <c r="BE1131" s="7">
        <v>0</v>
      </c>
      <c r="BF1131" s="7">
        <v>0</v>
      </c>
      <c r="BG1131" s="7">
        <v>1742800.6176471976</v>
      </c>
      <c r="BH1131" s="7">
        <v>19436</v>
      </c>
      <c r="BI1131" s="7">
        <v>4213568</v>
      </c>
      <c r="BJ1131" s="7">
        <v>57991496.150000013</v>
      </c>
      <c r="BK1131" s="7">
        <v>50179657.803333342</v>
      </c>
      <c r="BL1131" s="7">
        <v>12354682.43</v>
      </c>
      <c r="BM1131" s="7">
        <v>6537988.5266666636</v>
      </c>
      <c r="BN1131" s="130">
        <v>1.831</v>
      </c>
      <c r="BO1131" s="131">
        <v>8.6284060000000001E-4</v>
      </c>
      <c r="BP1131" s="161">
        <v>21865.323173972698</v>
      </c>
      <c r="BQ1131" s="162">
        <v>51490376</v>
      </c>
      <c r="BR1131" s="161">
        <v>3188923</v>
      </c>
      <c r="BS1131" s="163">
        <v>0</v>
      </c>
      <c r="BT1131" s="163">
        <v>2011919.6316205263</v>
      </c>
      <c r="BU1131" s="161">
        <v>127082034.78</v>
      </c>
      <c r="BV1131" s="161">
        <v>8054797.4699999997</v>
      </c>
      <c r="BW1131" s="165">
        <v>17171162.751620524</v>
      </c>
      <c r="BX1131" s="161">
        <v>3188923</v>
      </c>
    </row>
    <row r="1132" spans="1:76" ht="14.45" x14ac:dyDescent="0.3">
      <c r="A1132" s="164" t="s">
        <v>31</v>
      </c>
      <c r="B1132" s="6" t="s">
        <v>97</v>
      </c>
      <c r="C1132" s="6" t="s">
        <v>168</v>
      </c>
      <c r="D1132" s="6" t="s">
        <v>42</v>
      </c>
      <c r="E1132" s="6" t="s">
        <v>36</v>
      </c>
      <c r="F1132" s="24" t="str">
        <f>+Tabela1[[#This Row],[WK]]&amp;Tabela1[[#This Row],[PK]]&amp;Tabela1[[#This Row],[GK]]</f>
        <v>142105</v>
      </c>
      <c r="G1132" s="6" t="s">
        <v>1094</v>
      </c>
      <c r="H1132" s="7">
        <v>968319184.07280505</v>
      </c>
      <c r="I1132" s="8">
        <v>1.371</v>
      </c>
      <c r="J1132" s="7">
        <v>1327565601.3599999</v>
      </c>
      <c r="K1132" s="8">
        <v>7.0000000000000007E-2</v>
      </c>
      <c r="L1132" s="7">
        <v>92929592.095200002</v>
      </c>
      <c r="M1132" s="7">
        <v>29071656.095200002</v>
      </c>
      <c r="N1132" s="9">
        <v>0.45525517917146591</v>
      </c>
      <c r="O1132" s="7">
        <v>872502166</v>
      </c>
      <c r="P1132" s="8">
        <v>1.2949999999999999</v>
      </c>
      <c r="Q1132" s="7">
        <v>1129890305</v>
      </c>
      <c r="R1132" s="8">
        <v>1.6E-2</v>
      </c>
      <c r="S1132" s="7">
        <v>18078244.879999999</v>
      </c>
      <c r="T1132" s="7">
        <v>7555048.879999999</v>
      </c>
      <c r="U1132" s="9">
        <v>0.71794242737662584</v>
      </c>
      <c r="V1132" s="7">
        <v>36626704.975199997</v>
      </c>
      <c r="W1132" s="9">
        <v>0.49241930030320052</v>
      </c>
      <c r="X1132" s="7">
        <v>76199120.717150718</v>
      </c>
      <c r="Y1132" s="7">
        <v>0</v>
      </c>
      <c r="Z1132" s="7">
        <v>308019.71999999997</v>
      </c>
      <c r="AA1132" s="7">
        <v>3370301.9971507178</v>
      </c>
      <c r="AB1132" s="7">
        <v>52754946</v>
      </c>
      <c r="AC1132" s="7">
        <v>19765853</v>
      </c>
      <c r="AD1132" s="7">
        <v>39572415.741950721</v>
      </c>
      <c r="AE1132" s="7">
        <v>-43775398.339206897</v>
      </c>
      <c r="AF1132" s="7">
        <v>88726609.497943819</v>
      </c>
      <c r="AG1132" s="7">
        <v>18078244.879999999</v>
      </c>
      <c r="AH1132" s="7">
        <v>0</v>
      </c>
      <c r="AI1132" s="7">
        <v>53317231</v>
      </c>
      <c r="AJ1132" s="7">
        <v>10487104</v>
      </c>
      <c r="AK1132" s="7">
        <v>0</v>
      </c>
      <c r="AL1132" s="7">
        <v>0</v>
      </c>
      <c r="AM1132" s="7">
        <v>1082083</v>
      </c>
      <c r="AN1132" s="7">
        <v>0</v>
      </c>
      <c r="AO1132" s="7">
        <v>-15353222</v>
      </c>
      <c r="AP1132" s="7">
        <v>41620861</v>
      </c>
      <c r="AQ1132" s="7">
        <v>3079191</v>
      </c>
      <c r="AR1132" s="7">
        <v>63857936</v>
      </c>
      <c r="AS1132" s="7">
        <v>10523196</v>
      </c>
      <c r="AT1132" s="7">
        <v>0</v>
      </c>
      <c r="AU1132" s="7">
        <v>0</v>
      </c>
      <c r="AV1132" s="7">
        <v>1041545</v>
      </c>
      <c r="AW1132" s="7">
        <v>0</v>
      </c>
      <c r="AX1132" s="7">
        <v>-18398994</v>
      </c>
      <c r="AY1132" s="7">
        <v>45665135</v>
      </c>
      <c r="AZ1132" s="7">
        <v>1330007</v>
      </c>
      <c r="BA1132" s="7">
        <v>308019.71999999997</v>
      </c>
      <c r="BB1132" s="7">
        <v>0</v>
      </c>
      <c r="BC1132" s="7">
        <v>39.78</v>
      </c>
      <c r="BD1132" s="7">
        <v>3179.44</v>
      </c>
      <c r="BE1132" s="7">
        <v>0</v>
      </c>
      <c r="BF1132" s="7">
        <v>0</v>
      </c>
      <c r="BG1132" s="7">
        <v>1641474.9971507178</v>
      </c>
      <c r="BH1132" s="7">
        <v>18306</v>
      </c>
      <c r="BI1132" s="7">
        <v>1728827</v>
      </c>
      <c r="BJ1132" s="7">
        <v>23793960.599999998</v>
      </c>
      <c r="BK1132" s="7">
        <v>20631140.649999999</v>
      </c>
      <c r="BL1132" s="7">
        <v>3450957.28</v>
      </c>
      <c r="BM1132" s="7">
        <v>5749365.2399999984</v>
      </c>
      <c r="BN1132" s="130">
        <v>2.2130000000000001</v>
      </c>
      <c r="BO1132" s="131">
        <v>7.9941259999999998E-4</v>
      </c>
      <c r="BP1132" s="161">
        <v>20258.491060062192</v>
      </c>
      <c r="BQ1132" s="162">
        <v>52754946</v>
      </c>
      <c r="BR1132" s="161">
        <v>1728556</v>
      </c>
      <c r="BS1132" s="163">
        <v>0</v>
      </c>
      <c r="BT1132" s="163">
        <v>2442526.1899999976</v>
      </c>
      <c r="BU1132" s="161">
        <v>88726609.5</v>
      </c>
      <c r="BV1132" s="161">
        <v>18078244.879999999</v>
      </c>
      <c r="BW1132" s="165">
        <v>2442526.1899999976</v>
      </c>
      <c r="BX1132" s="161">
        <v>1728556</v>
      </c>
    </row>
    <row r="1133" spans="1:76" ht="14.45" x14ac:dyDescent="0.3">
      <c r="A1133" s="164" t="s">
        <v>31</v>
      </c>
      <c r="B1133" s="6" t="s">
        <v>97</v>
      </c>
      <c r="C1133" s="6" t="s">
        <v>168</v>
      </c>
      <c r="D1133" s="6" t="s">
        <v>44</v>
      </c>
      <c r="E1133" s="6" t="s">
        <v>36</v>
      </c>
      <c r="F1133" s="24" t="str">
        <f>+Tabela1[[#This Row],[WK]]&amp;Tabela1[[#This Row],[PK]]&amp;Tabela1[[#This Row],[GK]]</f>
        <v>142106</v>
      </c>
      <c r="G1133" s="6" t="s">
        <v>1095</v>
      </c>
      <c r="H1133" s="7">
        <v>1292269159.6271996</v>
      </c>
      <c r="I1133" s="8">
        <v>1.371</v>
      </c>
      <c r="J1133" s="7">
        <v>1771701017.8499999</v>
      </c>
      <c r="K1133" s="8">
        <v>7.0000000000000007E-2</v>
      </c>
      <c r="L1133" s="7">
        <v>124019071.24950001</v>
      </c>
      <c r="M1133" s="7">
        <v>50054498.249500006</v>
      </c>
      <c r="N1133" s="9">
        <v>0.67673612135231287</v>
      </c>
      <c r="O1133" s="7">
        <v>1227894229</v>
      </c>
      <c r="P1133" s="8">
        <v>1.2949999999999999</v>
      </c>
      <c r="Q1133" s="7">
        <v>1590123027</v>
      </c>
      <c r="R1133" s="8">
        <v>1.6E-2</v>
      </c>
      <c r="S1133" s="7">
        <v>25441968.432</v>
      </c>
      <c r="T1133" s="7">
        <v>15110652.432</v>
      </c>
      <c r="U1133" s="9">
        <v>1.4626067416774398</v>
      </c>
      <c r="V1133" s="7">
        <v>65165150.681500018</v>
      </c>
      <c r="W1133" s="9">
        <v>0.77305253499966076</v>
      </c>
      <c r="X1133" s="7">
        <v>63102773.767007895</v>
      </c>
      <c r="Y1133" s="7">
        <v>0</v>
      </c>
      <c r="Z1133" s="7">
        <v>141768.58000000002</v>
      </c>
      <c r="AA1133" s="7">
        <v>4281496.1870078975</v>
      </c>
      <c r="AB1133" s="7">
        <v>52461676</v>
      </c>
      <c r="AC1133" s="7">
        <v>6217833</v>
      </c>
      <c r="AD1133" s="7">
        <v>6217833</v>
      </c>
      <c r="AE1133" s="7">
        <v>-25808574.777835976</v>
      </c>
      <c r="AF1133" s="7">
        <v>104428329.47166403</v>
      </c>
      <c r="AG1133" s="7">
        <v>25441968.432</v>
      </c>
      <c r="AH1133" s="7">
        <v>0</v>
      </c>
      <c r="AI1133" s="7">
        <v>61755617</v>
      </c>
      <c r="AJ1133" s="7">
        <v>9378691</v>
      </c>
      <c r="AK1133" s="7">
        <v>0</v>
      </c>
      <c r="AL1133" s="7">
        <v>0</v>
      </c>
      <c r="AM1133" s="7">
        <v>1470855</v>
      </c>
      <c r="AN1133" s="7">
        <v>0</v>
      </c>
      <c r="AO1133" s="7">
        <v>-5765360</v>
      </c>
      <c r="AP1133" s="7">
        <v>38880316</v>
      </c>
      <c r="AQ1133" s="7">
        <v>3512823</v>
      </c>
      <c r="AR1133" s="7">
        <v>73964573</v>
      </c>
      <c r="AS1133" s="7">
        <v>10331316</v>
      </c>
      <c r="AT1133" s="7">
        <v>0</v>
      </c>
      <c r="AU1133" s="7">
        <v>0</v>
      </c>
      <c r="AV1133" s="7">
        <v>1581865</v>
      </c>
      <c r="AW1133" s="7">
        <v>0</v>
      </c>
      <c r="AX1133" s="7">
        <v>-6003692</v>
      </c>
      <c r="AY1133" s="7">
        <v>44941807</v>
      </c>
      <c r="AZ1133" s="7">
        <v>1521398</v>
      </c>
      <c r="BA1133" s="7">
        <v>141768.58000000002</v>
      </c>
      <c r="BB1133" s="7">
        <v>0</v>
      </c>
      <c r="BC1133" s="7">
        <v>155.19999999999999</v>
      </c>
      <c r="BD1133" s="7">
        <v>1007.06</v>
      </c>
      <c r="BE1133" s="7">
        <v>0</v>
      </c>
      <c r="BF1133" s="7">
        <v>0</v>
      </c>
      <c r="BG1133" s="7">
        <v>2110173.1870078975</v>
      </c>
      <c r="BH1133" s="7">
        <v>23533</v>
      </c>
      <c r="BI1133" s="7">
        <v>2171323</v>
      </c>
      <c r="BJ1133" s="7">
        <v>29883974.740833327</v>
      </c>
      <c r="BK1133" s="7">
        <v>23546475.456666663</v>
      </c>
      <c r="BL1133" s="7">
        <v>7268460.5733333332</v>
      </c>
      <c r="BM1133" s="7">
        <v>10813075.990000002</v>
      </c>
      <c r="BN1133" s="130">
        <v>1.8080000000000001</v>
      </c>
      <c r="BO1133" s="131">
        <v>9.969492999999999E-4</v>
      </c>
      <c r="BP1133" s="161">
        <v>25264.08325551316</v>
      </c>
      <c r="BQ1133" s="162">
        <v>52461676</v>
      </c>
      <c r="BR1133" s="161">
        <v>2247186</v>
      </c>
      <c r="BS1133" s="163">
        <v>0</v>
      </c>
      <c r="BT1133" s="163">
        <v>2214155.0963359624</v>
      </c>
      <c r="BU1133" s="161">
        <v>104428329.47</v>
      </c>
      <c r="BV1133" s="161">
        <v>25441968.43</v>
      </c>
      <c r="BW1133" s="165">
        <v>2214155.0963359624</v>
      </c>
      <c r="BX1133" s="161">
        <v>2247186</v>
      </c>
    </row>
    <row r="1134" spans="1:76" ht="14.45" x14ac:dyDescent="0.3">
      <c r="A1134" s="164" t="s">
        <v>31</v>
      </c>
      <c r="B1134" s="6" t="s">
        <v>97</v>
      </c>
      <c r="C1134" s="6" t="s">
        <v>177</v>
      </c>
      <c r="D1134" s="6" t="s">
        <v>33</v>
      </c>
      <c r="E1134" s="6" t="s">
        <v>34</v>
      </c>
      <c r="F1134" s="24" t="str">
        <f>+Tabela1[[#This Row],[WK]]&amp;Tabela1[[#This Row],[PK]]&amp;Tabela1[[#This Row],[GK]]</f>
        <v>142201</v>
      </c>
      <c r="G1134" s="6" t="s">
        <v>1096</v>
      </c>
      <c r="H1134" s="7">
        <v>611744426.59939778</v>
      </c>
      <c r="I1134" s="8">
        <v>1.371</v>
      </c>
      <c r="J1134" s="7">
        <v>838701608.87</v>
      </c>
      <c r="K1134" s="8">
        <v>7.0000000000000007E-2</v>
      </c>
      <c r="L1134" s="7">
        <v>58709112.620900005</v>
      </c>
      <c r="M1134" s="7">
        <v>32166608.620900005</v>
      </c>
      <c r="N1134" s="9">
        <v>1.211890506671865</v>
      </c>
      <c r="O1134" s="7">
        <v>79681205</v>
      </c>
      <c r="P1134" s="8">
        <v>1.2949999999999999</v>
      </c>
      <c r="Q1134" s="7">
        <v>103187160</v>
      </c>
      <c r="R1134" s="8">
        <v>1.6E-2</v>
      </c>
      <c r="S1134" s="7">
        <v>1650994.56</v>
      </c>
      <c r="T1134" s="7">
        <v>-71121.439999999944</v>
      </c>
      <c r="U1134" s="9">
        <v>-4.1298867207551611E-2</v>
      </c>
      <c r="V1134" s="7">
        <v>32095487.180900007</v>
      </c>
      <c r="W1134" s="9">
        <v>1.1355357751457478</v>
      </c>
      <c r="X1134" s="7">
        <v>50426727.610974878</v>
      </c>
      <c r="Y1134" s="7">
        <v>11234315</v>
      </c>
      <c r="Z1134" s="7">
        <v>0</v>
      </c>
      <c r="AA1134" s="7">
        <v>2151148.610974879</v>
      </c>
      <c r="AB1134" s="7">
        <v>37041264</v>
      </c>
      <c r="AC1134" s="7">
        <v>0</v>
      </c>
      <c r="AD1134" s="7">
        <v>18331240.430074874</v>
      </c>
      <c r="AE1134" s="7">
        <v>0</v>
      </c>
      <c r="AF1134" s="7">
        <v>58709112.620900005</v>
      </c>
      <c r="AG1134" s="7">
        <v>1650994.56</v>
      </c>
      <c r="AH1134" s="7">
        <v>18331240.430074874</v>
      </c>
      <c r="AI1134" s="7">
        <v>22161268</v>
      </c>
      <c r="AJ1134" s="7">
        <v>1843709</v>
      </c>
      <c r="AK1134" s="7">
        <v>952192</v>
      </c>
      <c r="AL1134" s="7">
        <v>0</v>
      </c>
      <c r="AM1134" s="7">
        <v>714210</v>
      </c>
      <c r="AN1134" s="7">
        <v>0</v>
      </c>
      <c r="AO1134" s="7">
        <v>0</v>
      </c>
      <c r="AP1134" s="7">
        <v>28405186</v>
      </c>
      <c r="AQ1134" s="7">
        <v>3043386</v>
      </c>
      <c r="AR1134" s="7">
        <v>26542504</v>
      </c>
      <c r="AS1134" s="7">
        <v>1722116</v>
      </c>
      <c r="AT1134" s="7">
        <v>875662</v>
      </c>
      <c r="AU1134" s="7">
        <v>144923</v>
      </c>
      <c r="AV1134" s="7">
        <v>806670</v>
      </c>
      <c r="AW1134" s="7">
        <v>0</v>
      </c>
      <c r="AX1134" s="7">
        <v>0</v>
      </c>
      <c r="AY1134" s="7">
        <v>31647829</v>
      </c>
      <c r="AZ1134" s="7">
        <v>1315410</v>
      </c>
      <c r="BA1134" s="7">
        <v>0</v>
      </c>
      <c r="BB1134" s="7">
        <v>0</v>
      </c>
      <c r="BC1134" s="7">
        <v>0</v>
      </c>
      <c r="BD1134" s="7">
        <v>0</v>
      </c>
      <c r="BE1134" s="7">
        <v>0</v>
      </c>
      <c r="BF1134" s="7">
        <v>0</v>
      </c>
      <c r="BG1134" s="7">
        <v>1466710.6109748792</v>
      </c>
      <c r="BH1134" s="7">
        <v>16357</v>
      </c>
      <c r="BI1134" s="7">
        <v>684438</v>
      </c>
      <c r="BJ1134" s="7">
        <v>9419930.2508333325</v>
      </c>
      <c r="BK1134" s="7">
        <v>7034918.166666666</v>
      </c>
      <c r="BL1134" s="7">
        <v>162723.85333333333</v>
      </c>
      <c r="BM1134" s="7">
        <v>9214600.6300000008</v>
      </c>
      <c r="BN1134" s="130">
        <v>0.84799999999999998</v>
      </c>
      <c r="BO1134" s="131">
        <v>8.1875320000000004E-4</v>
      </c>
      <c r="BP1134" s="161">
        <v>20446.25</v>
      </c>
      <c r="BQ1134" s="162">
        <v>37041264</v>
      </c>
      <c r="BR1134" s="161">
        <v>880114</v>
      </c>
      <c r="BS1134" s="163">
        <v>7083892.2509748787</v>
      </c>
      <c r="BT1134" s="163">
        <v>0</v>
      </c>
      <c r="BU1134" s="161">
        <v>58709112.619999997</v>
      </c>
      <c r="BV1134" s="161">
        <v>1650994.56</v>
      </c>
      <c r="BW1134" s="165">
        <v>11247348.18</v>
      </c>
      <c r="BX1134" s="161">
        <v>880114</v>
      </c>
    </row>
    <row r="1135" spans="1:76" ht="14.45" x14ac:dyDescent="0.3">
      <c r="A1135" s="164" t="s">
        <v>31</v>
      </c>
      <c r="B1135" s="6" t="s">
        <v>97</v>
      </c>
      <c r="C1135" s="6" t="s">
        <v>177</v>
      </c>
      <c r="D1135" s="6" t="s">
        <v>32</v>
      </c>
      <c r="E1135" s="6" t="s">
        <v>40</v>
      </c>
      <c r="F1135" s="24" t="str">
        <f>+Tabela1[[#This Row],[WK]]&amp;Tabela1[[#This Row],[PK]]&amp;Tabela1[[#This Row],[GK]]</f>
        <v>142202</v>
      </c>
      <c r="G1135" s="6" t="s">
        <v>1097</v>
      </c>
      <c r="H1135" s="7">
        <v>198891049.60279828</v>
      </c>
      <c r="I1135" s="8">
        <v>1.371</v>
      </c>
      <c r="J1135" s="7">
        <v>272679629.01000005</v>
      </c>
      <c r="K1135" s="8">
        <v>7.0000000000000007E-2</v>
      </c>
      <c r="L1135" s="7">
        <v>19087574.030700006</v>
      </c>
      <c r="M1135" s="7">
        <v>12176239.030700006</v>
      </c>
      <c r="N1135" s="9">
        <v>1.7617781558410937</v>
      </c>
      <c r="O1135" s="7">
        <v>26446609</v>
      </c>
      <c r="P1135" s="8">
        <v>1.2949999999999999</v>
      </c>
      <c r="Q1135" s="7">
        <v>34248359</v>
      </c>
      <c r="R1135" s="8">
        <v>1.6E-2</v>
      </c>
      <c r="S1135" s="7">
        <v>547973.74400000006</v>
      </c>
      <c r="T1135" s="7">
        <v>62307.744000000064</v>
      </c>
      <c r="U1135" s="9">
        <v>0.12829340328538555</v>
      </c>
      <c r="V1135" s="7">
        <v>12238546.774700005</v>
      </c>
      <c r="W1135" s="9">
        <v>1.6545282033488984</v>
      </c>
      <c r="X1135" s="7">
        <v>43396836.582522273</v>
      </c>
      <c r="Y1135" s="7">
        <v>20579868</v>
      </c>
      <c r="Z1135" s="7">
        <v>623394.34499999997</v>
      </c>
      <c r="AA1135" s="7">
        <v>1171605.2375222766</v>
      </c>
      <c r="AB1135" s="7">
        <v>21021969</v>
      </c>
      <c r="AC1135" s="7">
        <v>0</v>
      </c>
      <c r="AD1135" s="7">
        <v>31158289.807822268</v>
      </c>
      <c r="AE1135" s="7">
        <v>0</v>
      </c>
      <c r="AF1135" s="7">
        <v>19087574.030700006</v>
      </c>
      <c r="AG1135" s="7">
        <v>547973.74400000006</v>
      </c>
      <c r="AH1135" s="7">
        <v>31158289.807822268</v>
      </c>
      <c r="AI1135" s="7">
        <v>5770516</v>
      </c>
      <c r="AJ1135" s="7">
        <v>520695</v>
      </c>
      <c r="AK1135" s="7">
        <v>10234551</v>
      </c>
      <c r="AL1135" s="7">
        <v>543252</v>
      </c>
      <c r="AM1135" s="7">
        <v>350212</v>
      </c>
      <c r="AN1135" s="7">
        <v>0</v>
      </c>
      <c r="AO1135" s="7">
        <v>0</v>
      </c>
      <c r="AP1135" s="7">
        <v>16035036</v>
      </c>
      <c r="AQ1135" s="7">
        <v>680287</v>
      </c>
      <c r="AR1135" s="7">
        <v>6911335</v>
      </c>
      <c r="AS1135" s="7">
        <v>485666</v>
      </c>
      <c r="AT1135" s="7">
        <v>11655670</v>
      </c>
      <c r="AU1135" s="7">
        <v>486902</v>
      </c>
      <c r="AV1135" s="7">
        <v>515364</v>
      </c>
      <c r="AW1135" s="7">
        <v>0</v>
      </c>
      <c r="AX1135" s="7">
        <v>0</v>
      </c>
      <c r="AY1135" s="7">
        <v>19735363</v>
      </c>
      <c r="AZ1135" s="7">
        <v>277355</v>
      </c>
      <c r="BA1135" s="7">
        <v>623394.34499999997</v>
      </c>
      <c r="BB1135" s="7">
        <v>0</v>
      </c>
      <c r="BC1135" s="7">
        <v>0</v>
      </c>
      <c r="BD1135" s="7">
        <v>0</v>
      </c>
      <c r="BE1135" s="7">
        <v>13406.33</v>
      </c>
      <c r="BF1135" s="7">
        <v>0</v>
      </c>
      <c r="BG1135" s="7">
        <v>827821.23752227647</v>
      </c>
      <c r="BH1135" s="7">
        <v>9232</v>
      </c>
      <c r="BI1135" s="7">
        <v>343784</v>
      </c>
      <c r="BJ1135" s="7">
        <v>4731416.3899999987</v>
      </c>
      <c r="BK1135" s="7">
        <v>2363161.0666666655</v>
      </c>
      <c r="BL1135" s="7">
        <v>1157535.7433333334</v>
      </c>
      <c r="BM1135" s="7">
        <v>7157949.8066666676</v>
      </c>
      <c r="BN1135" s="130">
        <v>0.56200000000000006</v>
      </c>
      <c r="BO1135" s="131">
        <v>4.530127E-4</v>
      </c>
      <c r="BP1135" s="161">
        <v>11479.945003119004</v>
      </c>
      <c r="BQ1135" s="162">
        <v>21021969</v>
      </c>
      <c r="BR1135" s="161">
        <v>512605</v>
      </c>
      <c r="BS1135" s="163">
        <v>5343946.3825222729</v>
      </c>
      <c r="BT1135" s="163">
        <v>0</v>
      </c>
      <c r="BU1135" s="161">
        <v>19087574.030000001</v>
      </c>
      <c r="BV1135" s="161">
        <v>547973.74</v>
      </c>
      <c r="BW1135" s="165">
        <v>25814343.43</v>
      </c>
      <c r="BX1135" s="161">
        <v>512605</v>
      </c>
    </row>
    <row r="1136" spans="1:76" ht="14.45" x14ac:dyDescent="0.3">
      <c r="A1136" s="164" t="s">
        <v>31</v>
      </c>
      <c r="B1136" s="6" t="s">
        <v>97</v>
      </c>
      <c r="C1136" s="6" t="s">
        <v>177</v>
      </c>
      <c r="D1136" s="6" t="s">
        <v>37</v>
      </c>
      <c r="E1136" s="6" t="s">
        <v>36</v>
      </c>
      <c r="F1136" s="24" t="str">
        <f>+Tabela1[[#This Row],[WK]]&amp;Tabela1[[#This Row],[PK]]&amp;Tabela1[[#This Row],[GK]]</f>
        <v>142203</v>
      </c>
      <c r="G1136" s="6" t="s">
        <v>1098</v>
      </c>
      <c r="H1136" s="7">
        <v>78909187.53399995</v>
      </c>
      <c r="I1136" s="8">
        <v>1.371</v>
      </c>
      <c r="J1136" s="7">
        <v>108184496.11</v>
      </c>
      <c r="K1136" s="8">
        <v>7.0000000000000007E-2</v>
      </c>
      <c r="L1136" s="7">
        <v>7572914.7277000006</v>
      </c>
      <c r="M1136" s="7">
        <v>4968636.7277000006</v>
      </c>
      <c r="N1136" s="9">
        <v>1.9078749379674522</v>
      </c>
      <c r="O1136" s="7">
        <v>840784</v>
      </c>
      <c r="P1136" s="8">
        <v>1.2949999999999999</v>
      </c>
      <c r="Q1136" s="7">
        <v>1088815</v>
      </c>
      <c r="R1136" s="8">
        <v>1.6E-2</v>
      </c>
      <c r="S1136" s="7">
        <v>17421.04</v>
      </c>
      <c r="T1136" s="7">
        <v>6033.0400000000009</v>
      </c>
      <c r="U1136" s="9">
        <v>0.52977168949771702</v>
      </c>
      <c r="V1136" s="7">
        <v>4974669.7677000007</v>
      </c>
      <c r="W1136" s="9">
        <v>1.9018749976870137</v>
      </c>
      <c r="X1136" s="7">
        <v>9006605.629999999</v>
      </c>
      <c r="Y1136" s="7">
        <v>3415599</v>
      </c>
      <c r="Z1136" s="7">
        <v>369945.63</v>
      </c>
      <c r="AA1136" s="7">
        <v>364546</v>
      </c>
      <c r="AB1136" s="7">
        <v>4622520</v>
      </c>
      <c r="AC1136" s="7">
        <v>233995</v>
      </c>
      <c r="AD1136" s="7">
        <v>4031935.8622999983</v>
      </c>
      <c r="AE1136" s="7">
        <v>0</v>
      </c>
      <c r="AF1136" s="7">
        <v>7572914.7277000006</v>
      </c>
      <c r="AG1136" s="7">
        <v>17421.04</v>
      </c>
      <c r="AH1136" s="7">
        <v>4031935.8622999983</v>
      </c>
      <c r="AI1136" s="7">
        <v>2174403</v>
      </c>
      <c r="AJ1136" s="7">
        <v>11634</v>
      </c>
      <c r="AK1136" s="7">
        <v>3608596</v>
      </c>
      <c r="AL1136" s="7">
        <v>0</v>
      </c>
      <c r="AM1136" s="7">
        <v>185952</v>
      </c>
      <c r="AN1136" s="7">
        <v>0</v>
      </c>
      <c r="AO1136" s="7">
        <v>0</v>
      </c>
      <c r="AP1136" s="7">
        <v>3743213</v>
      </c>
      <c r="AQ1136" s="7">
        <v>226762</v>
      </c>
      <c r="AR1136" s="7">
        <v>2604278</v>
      </c>
      <c r="AS1136" s="7">
        <v>11388</v>
      </c>
      <c r="AT1136" s="7">
        <v>4112441</v>
      </c>
      <c r="AU1136" s="7">
        <v>0</v>
      </c>
      <c r="AV1136" s="7">
        <v>201940</v>
      </c>
      <c r="AW1136" s="7">
        <v>0</v>
      </c>
      <c r="AX1136" s="7">
        <v>0</v>
      </c>
      <c r="AY1136" s="7">
        <v>4295016</v>
      </c>
      <c r="AZ1136" s="7">
        <v>90830</v>
      </c>
      <c r="BA1136" s="7">
        <v>369945.63</v>
      </c>
      <c r="BB1136" s="7">
        <v>0</v>
      </c>
      <c r="BC1136" s="7">
        <v>0</v>
      </c>
      <c r="BD1136" s="7">
        <v>3977.91</v>
      </c>
      <c r="BE1136" s="7">
        <v>0</v>
      </c>
      <c r="BF1136" s="7">
        <v>0</v>
      </c>
      <c r="BG1136" s="7">
        <v>320594</v>
      </c>
      <c r="BH1136" s="7">
        <v>3491</v>
      </c>
      <c r="BI1136" s="7">
        <v>43952</v>
      </c>
      <c r="BJ1136" s="7">
        <v>604892.51666666649</v>
      </c>
      <c r="BK1136" s="7">
        <v>248683.48999999987</v>
      </c>
      <c r="BL1136" s="7">
        <v>200798.97</v>
      </c>
      <c r="BM1136" s="7">
        <v>1023238.1666666666</v>
      </c>
      <c r="BN1136" s="130">
        <v>0.74199999999999999</v>
      </c>
      <c r="BO1136" s="131">
        <v>1.3716950000000001E-4</v>
      </c>
      <c r="BP1136" s="161">
        <v>3475.7999774128834</v>
      </c>
      <c r="BQ1136" s="162">
        <v>4622520</v>
      </c>
      <c r="BR1136" s="161">
        <v>191307</v>
      </c>
      <c r="BS1136" s="163">
        <v>0</v>
      </c>
      <c r="BT1136" s="163">
        <v>884928</v>
      </c>
      <c r="BU1136" s="161">
        <v>7572914.7300000004</v>
      </c>
      <c r="BV1136" s="161">
        <v>17421.04</v>
      </c>
      <c r="BW1136" s="165">
        <v>4916863.8599999994</v>
      </c>
      <c r="BX1136" s="161">
        <v>191307</v>
      </c>
    </row>
    <row r="1137" spans="1:76" ht="14.45" x14ac:dyDescent="0.3">
      <c r="A1137" s="164" t="s">
        <v>31</v>
      </c>
      <c r="B1137" s="6" t="s">
        <v>97</v>
      </c>
      <c r="C1137" s="6" t="s">
        <v>177</v>
      </c>
      <c r="D1137" s="6" t="s">
        <v>39</v>
      </c>
      <c r="E1137" s="6" t="s">
        <v>36</v>
      </c>
      <c r="F1137" s="24" t="str">
        <f>+Tabela1[[#This Row],[WK]]&amp;Tabela1[[#This Row],[PK]]&amp;Tabela1[[#This Row],[GK]]</f>
        <v>142204</v>
      </c>
      <c r="G1137" s="6" t="s">
        <v>1099</v>
      </c>
      <c r="H1137" s="7">
        <v>121172847.94859885</v>
      </c>
      <c r="I1137" s="8">
        <v>1.371</v>
      </c>
      <c r="J1137" s="7">
        <v>166127974.53999999</v>
      </c>
      <c r="K1137" s="8">
        <v>7.0000000000000007E-2</v>
      </c>
      <c r="L1137" s="7">
        <v>11628958.217800001</v>
      </c>
      <c r="M1137" s="7">
        <v>8226996.2178000007</v>
      </c>
      <c r="N1137" s="9">
        <v>2.4183092632427994</v>
      </c>
      <c r="O1137" s="7">
        <v>462582</v>
      </c>
      <c r="P1137" s="8">
        <v>1.2949999999999999</v>
      </c>
      <c r="Q1137" s="7">
        <v>599044</v>
      </c>
      <c r="R1137" s="8">
        <v>1.6E-2</v>
      </c>
      <c r="S1137" s="7">
        <v>9584.7039999999997</v>
      </c>
      <c r="T1137" s="7">
        <v>-32271.296000000002</v>
      </c>
      <c r="U1137" s="9">
        <v>-0.77100764525993892</v>
      </c>
      <c r="V1137" s="7">
        <v>8194724.9218000006</v>
      </c>
      <c r="W1137" s="9">
        <v>2.3795464573911862</v>
      </c>
      <c r="X1137" s="7">
        <v>34649789.0621178</v>
      </c>
      <c r="Y1137" s="7">
        <v>17231140</v>
      </c>
      <c r="Z1137" s="7">
        <v>141725.02499999999</v>
      </c>
      <c r="AA1137" s="7">
        <v>994588.03711780626</v>
      </c>
      <c r="AB1137" s="7">
        <v>16282336</v>
      </c>
      <c r="AC1137" s="7">
        <v>0</v>
      </c>
      <c r="AD1137" s="7">
        <v>26455064.140317801</v>
      </c>
      <c r="AE1137" s="7">
        <v>0</v>
      </c>
      <c r="AF1137" s="7">
        <v>11628958.217800001</v>
      </c>
      <c r="AG1137" s="7">
        <v>9584.7039999999997</v>
      </c>
      <c r="AH1137" s="7">
        <v>26455064.140317801</v>
      </c>
      <c r="AI1137" s="7">
        <v>2840417</v>
      </c>
      <c r="AJ1137" s="7">
        <v>31984</v>
      </c>
      <c r="AK1137" s="7">
        <v>10952435</v>
      </c>
      <c r="AL1137" s="7">
        <v>474849</v>
      </c>
      <c r="AM1137" s="7">
        <v>370975</v>
      </c>
      <c r="AN1137" s="7">
        <v>0</v>
      </c>
      <c r="AO1137" s="7">
        <v>0</v>
      </c>
      <c r="AP1137" s="7">
        <v>12694644</v>
      </c>
      <c r="AQ1137" s="7">
        <v>696200</v>
      </c>
      <c r="AR1137" s="7">
        <v>3401962</v>
      </c>
      <c r="AS1137" s="7">
        <v>41856</v>
      </c>
      <c r="AT1137" s="7">
        <v>12273153</v>
      </c>
      <c r="AU1137" s="7">
        <v>879950</v>
      </c>
      <c r="AV1137" s="7">
        <v>822423</v>
      </c>
      <c r="AW1137" s="7">
        <v>0</v>
      </c>
      <c r="AX1137" s="7">
        <v>0</v>
      </c>
      <c r="AY1137" s="7">
        <v>14624110</v>
      </c>
      <c r="AZ1137" s="7">
        <v>290331</v>
      </c>
      <c r="BA1137" s="7">
        <v>141725.02499999999</v>
      </c>
      <c r="BB1137" s="7">
        <v>0</v>
      </c>
      <c r="BC1137" s="7">
        <v>0</v>
      </c>
      <c r="BD1137" s="7">
        <v>0</v>
      </c>
      <c r="BE1137" s="7">
        <v>3047.85</v>
      </c>
      <c r="BF1137" s="7">
        <v>0</v>
      </c>
      <c r="BG1137" s="7">
        <v>592441.03711780626</v>
      </c>
      <c r="BH1137" s="7">
        <v>6607</v>
      </c>
      <c r="BI1137" s="7">
        <v>402147</v>
      </c>
      <c r="BJ1137" s="7">
        <v>5534870.6933333315</v>
      </c>
      <c r="BK1137" s="7">
        <v>3275641.086666665</v>
      </c>
      <c r="BL1137" s="7">
        <v>388262.35666666663</v>
      </c>
      <c r="BM1137" s="7">
        <v>8260393.7133333338</v>
      </c>
      <c r="BN1137" s="130">
        <v>0.45600000000000002</v>
      </c>
      <c r="BO1137" s="131">
        <v>2.9924880000000001E-4</v>
      </c>
      <c r="BP1137" s="161">
        <v>7582.9268937283377</v>
      </c>
      <c r="BQ1137" s="162">
        <v>16282336</v>
      </c>
      <c r="BR1137" s="161">
        <v>362032</v>
      </c>
      <c r="BS1137" s="163">
        <v>1474292.0221178001</v>
      </c>
      <c r="BT1137" s="163">
        <v>0</v>
      </c>
      <c r="BU1137" s="161">
        <v>11628958.220000001</v>
      </c>
      <c r="BV1137" s="161">
        <v>9584.7000000000007</v>
      </c>
      <c r="BW1137" s="165">
        <v>24980772.120000001</v>
      </c>
      <c r="BX1137" s="161">
        <v>362032</v>
      </c>
    </row>
    <row r="1138" spans="1:76" ht="14.45" x14ac:dyDescent="0.3">
      <c r="A1138" s="164" t="s">
        <v>31</v>
      </c>
      <c r="B1138" s="6" t="s">
        <v>97</v>
      </c>
      <c r="C1138" s="6" t="s">
        <v>177</v>
      </c>
      <c r="D1138" s="6" t="s">
        <v>42</v>
      </c>
      <c r="E1138" s="6" t="s">
        <v>36</v>
      </c>
      <c r="F1138" s="24" t="str">
        <f>+Tabela1[[#This Row],[WK]]&amp;Tabela1[[#This Row],[PK]]&amp;Tabela1[[#This Row],[GK]]</f>
        <v>142205</v>
      </c>
      <c r="G1138" s="6" t="s">
        <v>1100</v>
      </c>
      <c r="H1138" s="7">
        <v>72569134.727200046</v>
      </c>
      <c r="I1138" s="8">
        <v>1.371</v>
      </c>
      <c r="J1138" s="7">
        <v>99492283.720000014</v>
      </c>
      <c r="K1138" s="8">
        <v>7.0000000000000007E-2</v>
      </c>
      <c r="L1138" s="7">
        <v>6964459.8604000015</v>
      </c>
      <c r="M1138" s="7">
        <v>4621950.8604000015</v>
      </c>
      <c r="N1138" s="9">
        <v>1.9730770982736892</v>
      </c>
      <c r="O1138" s="7">
        <v>0</v>
      </c>
      <c r="P1138" s="8">
        <v>1.2949999999999999</v>
      </c>
      <c r="Q1138" s="7">
        <v>0</v>
      </c>
      <c r="R1138" s="8">
        <v>1.6E-2</v>
      </c>
      <c r="S1138" s="7">
        <v>0</v>
      </c>
      <c r="T1138" s="7">
        <v>-4999</v>
      </c>
      <c r="U1138" s="9">
        <v>-1</v>
      </c>
      <c r="V1138" s="7">
        <v>4616951.8604000015</v>
      </c>
      <c r="W1138" s="9">
        <v>1.9667459537518091</v>
      </c>
      <c r="X1138" s="7">
        <v>8952465</v>
      </c>
      <c r="Y1138" s="7">
        <v>1533817</v>
      </c>
      <c r="Z1138" s="7">
        <v>0</v>
      </c>
      <c r="AA1138" s="7">
        <v>475731</v>
      </c>
      <c r="AB1138" s="7">
        <v>5469769</v>
      </c>
      <c r="AC1138" s="7">
        <v>1473148</v>
      </c>
      <c r="AD1138" s="7">
        <v>4335513.1395999985</v>
      </c>
      <c r="AE1138" s="7">
        <v>0</v>
      </c>
      <c r="AF1138" s="7">
        <v>6964459.8604000015</v>
      </c>
      <c r="AG1138" s="7">
        <v>0</v>
      </c>
      <c r="AH1138" s="7">
        <v>4335513.1395999985</v>
      </c>
      <c r="AI1138" s="7">
        <v>1955843</v>
      </c>
      <c r="AJ1138" s="7">
        <v>3244</v>
      </c>
      <c r="AK1138" s="7">
        <v>2226236</v>
      </c>
      <c r="AL1138" s="7">
        <v>0</v>
      </c>
      <c r="AM1138" s="7">
        <v>259976</v>
      </c>
      <c r="AN1138" s="7">
        <v>0</v>
      </c>
      <c r="AO1138" s="7">
        <v>0</v>
      </c>
      <c r="AP1138" s="7">
        <v>4429422</v>
      </c>
      <c r="AQ1138" s="7">
        <v>218806</v>
      </c>
      <c r="AR1138" s="7">
        <v>2342509</v>
      </c>
      <c r="AS1138" s="7">
        <v>4999</v>
      </c>
      <c r="AT1138" s="7">
        <v>2772746</v>
      </c>
      <c r="AU1138" s="7">
        <v>0</v>
      </c>
      <c r="AV1138" s="7">
        <v>645828</v>
      </c>
      <c r="AW1138" s="7">
        <v>0</v>
      </c>
      <c r="AX1138" s="7">
        <v>0</v>
      </c>
      <c r="AY1138" s="7">
        <v>5152767</v>
      </c>
      <c r="AZ1138" s="7">
        <v>87586</v>
      </c>
      <c r="BA1138" s="7">
        <v>0</v>
      </c>
      <c r="BB1138" s="7">
        <v>0</v>
      </c>
      <c r="BC1138" s="7">
        <v>0</v>
      </c>
      <c r="BD1138" s="7">
        <v>0</v>
      </c>
      <c r="BE1138" s="7">
        <v>0</v>
      </c>
      <c r="BF1138" s="7">
        <v>0</v>
      </c>
      <c r="BG1138" s="7">
        <v>320594</v>
      </c>
      <c r="BH1138" s="7">
        <v>3270</v>
      </c>
      <c r="BI1138" s="7">
        <v>155137</v>
      </c>
      <c r="BJ1138" s="7">
        <v>2135121.9691666667</v>
      </c>
      <c r="BK1138" s="7">
        <v>686764.01666666707</v>
      </c>
      <c r="BL1138" s="7">
        <v>1520589.1633333333</v>
      </c>
      <c r="BM1138" s="7">
        <v>2752253.4833333329</v>
      </c>
      <c r="BN1138" s="130">
        <v>0.86299999999999999</v>
      </c>
      <c r="BO1138" s="131">
        <v>1.226175E-4</v>
      </c>
      <c r="BP1138" s="161">
        <v>3107.6093062304017</v>
      </c>
      <c r="BQ1138" s="162">
        <v>5469769</v>
      </c>
      <c r="BR1138" s="161">
        <v>181657</v>
      </c>
      <c r="BS1138" s="163">
        <v>0</v>
      </c>
      <c r="BT1138" s="163">
        <v>888119</v>
      </c>
      <c r="BU1138" s="161">
        <v>6964459.8600000003</v>
      </c>
      <c r="BV1138" s="161">
        <v>0</v>
      </c>
      <c r="BW1138" s="165">
        <v>5223632.1399999997</v>
      </c>
      <c r="BX1138" s="161">
        <v>181657</v>
      </c>
    </row>
    <row r="1139" spans="1:76" ht="14.45" x14ac:dyDescent="0.3">
      <c r="A1139" s="164" t="s">
        <v>31</v>
      </c>
      <c r="B1139" s="6" t="s">
        <v>97</v>
      </c>
      <c r="C1139" s="6" t="s">
        <v>177</v>
      </c>
      <c r="D1139" s="6" t="s">
        <v>44</v>
      </c>
      <c r="E1139" s="6" t="s">
        <v>36</v>
      </c>
      <c r="F1139" s="24" t="str">
        <f>+Tabela1[[#This Row],[WK]]&amp;Tabela1[[#This Row],[PK]]&amp;Tabela1[[#This Row],[GK]]</f>
        <v>142206</v>
      </c>
      <c r="G1139" s="6" t="s">
        <v>1101</v>
      </c>
      <c r="H1139" s="7">
        <v>64212932.182600014</v>
      </c>
      <c r="I1139" s="8">
        <v>1.371</v>
      </c>
      <c r="J1139" s="7">
        <v>88035930.00999999</v>
      </c>
      <c r="K1139" s="8">
        <v>7.0000000000000007E-2</v>
      </c>
      <c r="L1139" s="7">
        <v>6162515.1007000003</v>
      </c>
      <c r="M1139" s="7">
        <v>3574144.1007000003</v>
      </c>
      <c r="N1139" s="9">
        <v>1.3808469113198998</v>
      </c>
      <c r="O1139" s="7">
        <v>380179</v>
      </c>
      <c r="P1139" s="8">
        <v>1.2949999999999999</v>
      </c>
      <c r="Q1139" s="7">
        <v>492332</v>
      </c>
      <c r="R1139" s="8">
        <v>1.6E-2</v>
      </c>
      <c r="S1139" s="7">
        <v>7877.3119999999999</v>
      </c>
      <c r="T1139" s="7">
        <v>-9388.6880000000001</v>
      </c>
      <c r="U1139" s="9">
        <v>-0.5437674041468783</v>
      </c>
      <c r="V1139" s="7">
        <v>3564755.4127000002</v>
      </c>
      <c r="W1139" s="9">
        <v>1.3680936418618557</v>
      </c>
      <c r="X1139" s="7">
        <v>14793490</v>
      </c>
      <c r="Y1139" s="7">
        <v>7471033</v>
      </c>
      <c r="Z1139" s="7">
        <v>0</v>
      </c>
      <c r="AA1139" s="7">
        <v>475166</v>
      </c>
      <c r="AB1139" s="7">
        <v>6847291</v>
      </c>
      <c r="AC1139" s="7">
        <v>0</v>
      </c>
      <c r="AD1139" s="7">
        <v>11228734.587299999</v>
      </c>
      <c r="AE1139" s="7">
        <v>0</v>
      </c>
      <c r="AF1139" s="7">
        <v>6162515.1007000003</v>
      </c>
      <c r="AG1139" s="7">
        <v>7877.3119999999999</v>
      </c>
      <c r="AH1139" s="7">
        <v>11228734.587299999</v>
      </c>
      <c r="AI1139" s="7">
        <v>2161122</v>
      </c>
      <c r="AJ1139" s="7">
        <v>19749</v>
      </c>
      <c r="AK1139" s="7">
        <v>3973687</v>
      </c>
      <c r="AL1139" s="7">
        <v>0</v>
      </c>
      <c r="AM1139" s="7">
        <v>759281</v>
      </c>
      <c r="AN1139" s="7">
        <v>0</v>
      </c>
      <c r="AO1139" s="7">
        <v>0</v>
      </c>
      <c r="AP1139" s="7">
        <v>5543296</v>
      </c>
      <c r="AQ1139" s="7">
        <v>358045</v>
      </c>
      <c r="AR1139" s="7">
        <v>2588371</v>
      </c>
      <c r="AS1139" s="7">
        <v>17266</v>
      </c>
      <c r="AT1139" s="7">
        <v>4705383</v>
      </c>
      <c r="AU1139" s="7">
        <v>17754</v>
      </c>
      <c r="AV1139" s="7">
        <v>756552</v>
      </c>
      <c r="AW1139" s="7">
        <v>0</v>
      </c>
      <c r="AX1139" s="7">
        <v>0</v>
      </c>
      <c r="AY1139" s="7">
        <v>6103230</v>
      </c>
      <c r="AZ1139" s="7">
        <v>149220</v>
      </c>
      <c r="BA1139" s="7">
        <v>0</v>
      </c>
      <c r="BB1139" s="7">
        <v>0</v>
      </c>
      <c r="BC1139" s="7">
        <v>0</v>
      </c>
      <c r="BD1139" s="7">
        <v>0</v>
      </c>
      <c r="BE1139" s="7">
        <v>0</v>
      </c>
      <c r="BF1139" s="7">
        <v>0</v>
      </c>
      <c r="BG1139" s="7">
        <v>320594</v>
      </c>
      <c r="BH1139" s="7">
        <v>3235</v>
      </c>
      <c r="BI1139" s="7">
        <v>154572</v>
      </c>
      <c r="BJ1139" s="7">
        <v>2127343.8883333327</v>
      </c>
      <c r="BK1139" s="7">
        <v>877845.73999999929</v>
      </c>
      <c r="BL1139" s="7">
        <v>40674.5</v>
      </c>
      <c r="BM1139" s="7">
        <v>4916643.5933333337</v>
      </c>
      <c r="BN1139" s="130">
        <v>0.52</v>
      </c>
      <c r="BO1139" s="131">
        <v>1.4884539999999999E-4</v>
      </c>
      <c r="BP1139" s="161">
        <v>3771.9533433640099</v>
      </c>
      <c r="BQ1139" s="162">
        <v>6847291</v>
      </c>
      <c r="BR1139" s="161">
        <v>182682</v>
      </c>
      <c r="BS1139" s="163">
        <v>1136214.04</v>
      </c>
      <c r="BT1139" s="163">
        <v>0</v>
      </c>
      <c r="BU1139" s="161">
        <v>6162515.0999999996</v>
      </c>
      <c r="BV1139" s="161">
        <v>7877.31</v>
      </c>
      <c r="BW1139" s="165">
        <v>10092520.550000001</v>
      </c>
      <c r="BX1139" s="161">
        <v>182682</v>
      </c>
    </row>
    <row r="1140" spans="1:76" ht="14.45" x14ac:dyDescent="0.3">
      <c r="A1140" s="164" t="s">
        <v>31</v>
      </c>
      <c r="B1140" s="6" t="s">
        <v>97</v>
      </c>
      <c r="C1140" s="6" t="s">
        <v>177</v>
      </c>
      <c r="D1140" s="6" t="s">
        <v>51</v>
      </c>
      <c r="E1140" s="6" t="s">
        <v>36</v>
      </c>
      <c r="F1140" s="24" t="str">
        <f>+Tabela1[[#This Row],[WK]]&amp;Tabela1[[#This Row],[PK]]&amp;Tabela1[[#This Row],[GK]]</f>
        <v>142207</v>
      </c>
      <c r="G1140" s="6" t="s">
        <v>1096</v>
      </c>
      <c r="H1140" s="7">
        <v>160891463.54459903</v>
      </c>
      <c r="I1140" s="8">
        <v>1.371</v>
      </c>
      <c r="J1140" s="7">
        <v>220582196.52000001</v>
      </c>
      <c r="K1140" s="8">
        <v>7.0000000000000007E-2</v>
      </c>
      <c r="L1140" s="7">
        <v>15440753.756400002</v>
      </c>
      <c r="M1140" s="7">
        <v>9537121.7564000022</v>
      </c>
      <c r="N1140" s="9">
        <v>1.6154668442070919</v>
      </c>
      <c r="O1140" s="7">
        <v>12735906</v>
      </c>
      <c r="P1140" s="8">
        <v>1.2949999999999999</v>
      </c>
      <c r="Q1140" s="7">
        <v>16492998</v>
      </c>
      <c r="R1140" s="8">
        <v>1.6E-2</v>
      </c>
      <c r="S1140" s="7">
        <v>263887.96799999999</v>
      </c>
      <c r="T1140" s="7">
        <v>211311.96799999999</v>
      </c>
      <c r="U1140" s="9">
        <v>4.0191716372489346</v>
      </c>
      <c r="V1140" s="7">
        <v>9748433.7244000025</v>
      </c>
      <c r="W1140" s="9">
        <v>1.6366845691755565</v>
      </c>
      <c r="X1140" s="7">
        <v>15554994.188740069</v>
      </c>
      <c r="Y1140" s="7">
        <v>2705830</v>
      </c>
      <c r="Z1140" s="7">
        <v>0</v>
      </c>
      <c r="AA1140" s="7">
        <v>999289.18874006951</v>
      </c>
      <c r="AB1140" s="7">
        <v>7294870</v>
      </c>
      <c r="AC1140" s="7">
        <v>4555005</v>
      </c>
      <c r="AD1140" s="7">
        <v>5806560.4643400665</v>
      </c>
      <c r="AE1140" s="7">
        <v>0</v>
      </c>
      <c r="AF1140" s="7">
        <v>15440753.756400002</v>
      </c>
      <c r="AG1140" s="7">
        <v>263887.96799999999</v>
      </c>
      <c r="AH1140" s="7">
        <v>5806560.4643400665</v>
      </c>
      <c r="AI1140" s="7">
        <v>4929149</v>
      </c>
      <c r="AJ1140" s="7">
        <v>48644</v>
      </c>
      <c r="AK1140" s="7">
        <v>6584994</v>
      </c>
      <c r="AL1140" s="7">
        <v>0</v>
      </c>
      <c r="AM1140" s="7">
        <v>985342</v>
      </c>
      <c r="AN1140" s="7">
        <v>0</v>
      </c>
      <c r="AO1140" s="7">
        <v>0</v>
      </c>
      <c r="AP1140" s="7">
        <v>5911227</v>
      </c>
      <c r="AQ1140" s="7">
        <v>326219</v>
      </c>
      <c r="AR1140" s="7">
        <v>5903632</v>
      </c>
      <c r="AS1140" s="7">
        <v>52576</v>
      </c>
      <c r="AT1140" s="7">
        <v>7154533</v>
      </c>
      <c r="AU1140" s="7">
        <v>76319</v>
      </c>
      <c r="AV1140" s="7">
        <v>786661</v>
      </c>
      <c r="AW1140" s="7">
        <v>0</v>
      </c>
      <c r="AX1140" s="7">
        <v>0</v>
      </c>
      <c r="AY1140" s="7">
        <v>6807500</v>
      </c>
      <c r="AZ1140" s="7">
        <v>139489</v>
      </c>
      <c r="BA1140" s="7">
        <v>0</v>
      </c>
      <c r="BB1140" s="7">
        <v>0</v>
      </c>
      <c r="BC1140" s="7">
        <v>0</v>
      </c>
      <c r="BD1140" s="7">
        <v>0</v>
      </c>
      <c r="BE1140" s="7">
        <v>0</v>
      </c>
      <c r="BF1140" s="7">
        <v>0</v>
      </c>
      <c r="BG1140" s="7">
        <v>613782.18874006951</v>
      </c>
      <c r="BH1140" s="7">
        <v>6845</v>
      </c>
      <c r="BI1140" s="7">
        <v>385507</v>
      </c>
      <c r="BJ1140" s="7">
        <v>5305697.5458333334</v>
      </c>
      <c r="BK1140" s="7">
        <v>2461775.3566666674</v>
      </c>
      <c r="BL1140" s="7">
        <v>3150582.1333333333</v>
      </c>
      <c r="BM1140" s="7">
        <v>5074524.4899999993</v>
      </c>
      <c r="BN1140" s="130">
        <v>0.874</v>
      </c>
      <c r="BO1140" s="131">
        <v>2.359037E-4</v>
      </c>
      <c r="BP1140" s="161">
        <v>5978.0958160742593</v>
      </c>
      <c r="BQ1140" s="162">
        <v>7294870</v>
      </c>
      <c r="BR1140" s="161">
        <v>377510</v>
      </c>
      <c r="BS1140" s="163">
        <v>0</v>
      </c>
      <c r="BT1140" s="163">
        <v>1787017.8000000007</v>
      </c>
      <c r="BU1140" s="161">
        <v>15440753.76</v>
      </c>
      <c r="BV1140" s="161">
        <v>263887.96999999997</v>
      </c>
      <c r="BW1140" s="165">
        <v>7593578.2600000007</v>
      </c>
      <c r="BX1140" s="161">
        <v>377510</v>
      </c>
    </row>
    <row r="1141" spans="1:76" ht="14.45" x14ac:dyDescent="0.3">
      <c r="A1141" s="164" t="s">
        <v>31</v>
      </c>
      <c r="B1141" s="6" t="s">
        <v>97</v>
      </c>
      <c r="C1141" s="6" t="s">
        <v>181</v>
      </c>
      <c r="D1141" s="6" t="s">
        <v>33</v>
      </c>
      <c r="E1141" s="6" t="s">
        <v>36</v>
      </c>
      <c r="F1141" s="24" t="str">
        <f>+Tabela1[[#This Row],[WK]]&amp;Tabela1[[#This Row],[PK]]&amp;Tabela1[[#This Row],[GK]]</f>
        <v>142301</v>
      </c>
      <c r="G1141" s="6" t="s">
        <v>1102</v>
      </c>
      <c r="H1141" s="7">
        <v>94993366.350799486</v>
      </c>
      <c r="I1141" s="8">
        <v>1.371</v>
      </c>
      <c r="J1141" s="7">
        <v>130235905.27</v>
      </c>
      <c r="K1141" s="8">
        <v>7.0000000000000007E-2</v>
      </c>
      <c r="L1141" s="7">
        <v>9116513.368900001</v>
      </c>
      <c r="M1141" s="7">
        <v>6480147.368900001</v>
      </c>
      <c r="N1141" s="9">
        <v>2.4579847293205881</v>
      </c>
      <c r="O1141" s="7">
        <v>1604259</v>
      </c>
      <c r="P1141" s="8">
        <v>1.2949999999999999</v>
      </c>
      <c r="Q1141" s="7">
        <v>2077515</v>
      </c>
      <c r="R1141" s="8">
        <v>1.6E-2</v>
      </c>
      <c r="S1141" s="7">
        <v>33240.239999999998</v>
      </c>
      <c r="T1141" s="7">
        <v>19593.239999999998</v>
      </c>
      <c r="U1141" s="9">
        <v>1.4357177401626731</v>
      </c>
      <c r="V1141" s="7">
        <v>6499740.6089000013</v>
      </c>
      <c r="W1141" s="9">
        <v>2.4527202730326234</v>
      </c>
      <c r="X1141" s="7">
        <v>17885243.990209974</v>
      </c>
      <c r="Y1141" s="7">
        <v>6749766</v>
      </c>
      <c r="Z1141" s="7">
        <v>501801.96</v>
      </c>
      <c r="AA1141" s="7">
        <v>588999.03020997229</v>
      </c>
      <c r="AB1141" s="7">
        <v>10044677</v>
      </c>
      <c r="AC1141" s="7">
        <v>0</v>
      </c>
      <c r="AD1141" s="7">
        <v>11385503.381309973</v>
      </c>
      <c r="AE1141" s="7">
        <v>0</v>
      </c>
      <c r="AF1141" s="7">
        <v>9116513.368900001</v>
      </c>
      <c r="AG1141" s="7">
        <v>33240.239999999998</v>
      </c>
      <c r="AH1141" s="7">
        <v>11385503.381309973</v>
      </c>
      <c r="AI1141" s="7">
        <v>2201194</v>
      </c>
      <c r="AJ1141" s="7">
        <v>17939</v>
      </c>
      <c r="AK1141" s="7">
        <v>6081301</v>
      </c>
      <c r="AL1141" s="7">
        <v>0</v>
      </c>
      <c r="AM1141" s="7">
        <v>267635</v>
      </c>
      <c r="AN1141" s="7">
        <v>0</v>
      </c>
      <c r="AO1141" s="7">
        <v>0</v>
      </c>
      <c r="AP1141" s="7">
        <v>8351745</v>
      </c>
      <c r="AQ1141" s="7">
        <v>366003</v>
      </c>
      <c r="AR1141" s="7">
        <v>2636366</v>
      </c>
      <c r="AS1141" s="7">
        <v>13647</v>
      </c>
      <c r="AT1141" s="7">
        <v>6767735</v>
      </c>
      <c r="AU1141" s="7">
        <v>377000</v>
      </c>
      <c r="AV1141" s="7">
        <v>694673</v>
      </c>
      <c r="AW1141" s="7">
        <v>0</v>
      </c>
      <c r="AX1141" s="7">
        <v>0</v>
      </c>
      <c r="AY1141" s="7">
        <v>9164056</v>
      </c>
      <c r="AZ1141" s="7">
        <v>158952</v>
      </c>
      <c r="BA1141" s="7">
        <v>501801.96</v>
      </c>
      <c r="BB1141" s="7">
        <v>0</v>
      </c>
      <c r="BC1141" s="7">
        <v>0</v>
      </c>
      <c r="BD1141" s="7">
        <v>5395.72</v>
      </c>
      <c r="BE1141" s="7">
        <v>0</v>
      </c>
      <c r="BF1141" s="7">
        <v>0</v>
      </c>
      <c r="BG1141" s="7">
        <v>357240.03020997223</v>
      </c>
      <c r="BH1141" s="7">
        <v>3984</v>
      </c>
      <c r="BI1141" s="7">
        <v>231759</v>
      </c>
      <c r="BJ1141" s="7">
        <v>3189628.8291666661</v>
      </c>
      <c r="BK1141" s="7">
        <v>1663027.2633333327</v>
      </c>
      <c r="BL1141" s="7">
        <v>54672.333333333336</v>
      </c>
      <c r="BM1141" s="7">
        <v>5997061.5966666667</v>
      </c>
      <c r="BN1141" s="130">
        <v>0.6</v>
      </c>
      <c r="BO1141" s="131">
        <v>1.6429119999999999E-4</v>
      </c>
      <c r="BP1141" s="161">
        <v>4163.1559314953965</v>
      </c>
      <c r="BQ1141" s="162">
        <v>10044677</v>
      </c>
      <c r="BR1141" s="161">
        <v>212084</v>
      </c>
      <c r="BS1141" s="163">
        <v>0</v>
      </c>
      <c r="BT1141" s="163">
        <v>489256.00979002565</v>
      </c>
      <c r="BU1141" s="161">
        <v>9116513.3699999992</v>
      </c>
      <c r="BV1141" s="161">
        <v>33240.239999999998</v>
      </c>
      <c r="BW1141" s="165">
        <v>11874759.389790026</v>
      </c>
      <c r="BX1141" s="161">
        <v>212084</v>
      </c>
    </row>
    <row r="1142" spans="1:76" ht="14.45" x14ac:dyDescent="0.3">
      <c r="A1142" s="164" t="s">
        <v>31</v>
      </c>
      <c r="B1142" s="6" t="s">
        <v>97</v>
      </c>
      <c r="C1142" s="6" t="s">
        <v>181</v>
      </c>
      <c r="D1142" s="6" t="s">
        <v>32</v>
      </c>
      <c r="E1142" s="6" t="s">
        <v>36</v>
      </c>
      <c r="F1142" s="24" t="str">
        <f>+Tabela1[[#This Row],[WK]]&amp;Tabela1[[#This Row],[PK]]&amp;Tabela1[[#This Row],[GK]]</f>
        <v>142302</v>
      </c>
      <c r="G1142" s="6" t="s">
        <v>1103</v>
      </c>
      <c r="H1142" s="7">
        <v>102799803.61319964</v>
      </c>
      <c r="I1142" s="8">
        <v>1.371</v>
      </c>
      <c r="J1142" s="7">
        <v>140938530.75999999</v>
      </c>
      <c r="K1142" s="8">
        <v>7.0000000000000007E-2</v>
      </c>
      <c r="L1142" s="7">
        <v>9865697.1532000005</v>
      </c>
      <c r="M1142" s="7">
        <v>7126415.1532000005</v>
      </c>
      <c r="N1142" s="9">
        <v>2.6015631662603562</v>
      </c>
      <c r="O1142" s="7">
        <v>928115</v>
      </c>
      <c r="P1142" s="8">
        <v>1.2949999999999999</v>
      </c>
      <c r="Q1142" s="7">
        <v>1201909</v>
      </c>
      <c r="R1142" s="8">
        <v>1.6E-2</v>
      </c>
      <c r="S1142" s="7">
        <v>19230.544000000002</v>
      </c>
      <c r="T1142" s="7">
        <v>4075.5440000000017</v>
      </c>
      <c r="U1142" s="9">
        <v>0.26892405146816245</v>
      </c>
      <c r="V1142" s="7">
        <v>7130490.6972000003</v>
      </c>
      <c r="W1142" s="9">
        <v>2.5887289116432868</v>
      </c>
      <c r="X1142" s="7">
        <v>16394951.751866678</v>
      </c>
      <c r="Y1142" s="7">
        <v>4781143</v>
      </c>
      <c r="Z1142" s="7">
        <v>464344.35</v>
      </c>
      <c r="AA1142" s="7">
        <v>638719.40186667792</v>
      </c>
      <c r="AB1142" s="7">
        <v>8319007</v>
      </c>
      <c r="AC1142" s="7">
        <v>2191738</v>
      </c>
      <c r="AD1142" s="7">
        <v>9264461.0546666775</v>
      </c>
      <c r="AE1142" s="7">
        <v>0</v>
      </c>
      <c r="AF1142" s="7">
        <v>9865697.1532000005</v>
      </c>
      <c r="AG1142" s="7">
        <v>19230.544000000002</v>
      </c>
      <c r="AH1142" s="7">
        <v>9264461.0546666775</v>
      </c>
      <c r="AI1142" s="7">
        <v>2287122</v>
      </c>
      <c r="AJ1142" s="7">
        <v>7513</v>
      </c>
      <c r="AK1142" s="7">
        <v>6284410</v>
      </c>
      <c r="AL1142" s="7">
        <v>0</v>
      </c>
      <c r="AM1142" s="7">
        <v>336656</v>
      </c>
      <c r="AN1142" s="7">
        <v>0</v>
      </c>
      <c r="AO1142" s="7">
        <v>0</v>
      </c>
      <c r="AP1142" s="7">
        <v>7010271</v>
      </c>
      <c r="AQ1142" s="7">
        <v>397828</v>
      </c>
      <c r="AR1142" s="7">
        <v>2739282</v>
      </c>
      <c r="AS1142" s="7">
        <v>15155</v>
      </c>
      <c r="AT1142" s="7">
        <v>6962880</v>
      </c>
      <c r="AU1142" s="7">
        <v>450773</v>
      </c>
      <c r="AV1142" s="7">
        <v>731911</v>
      </c>
      <c r="AW1142" s="7">
        <v>0</v>
      </c>
      <c r="AX1142" s="7">
        <v>0</v>
      </c>
      <c r="AY1142" s="7">
        <v>7661803</v>
      </c>
      <c r="AZ1142" s="7">
        <v>171928</v>
      </c>
      <c r="BA1142" s="7">
        <v>464344.35</v>
      </c>
      <c r="BB1142" s="7">
        <v>0</v>
      </c>
      <c r="BC1142" s="7">
        <v>0</v>
      </c>
      <c r="BD1142" s="7">
        <v>4992.95</v>
      </c>
      <c r="BE1142" s="7">
        <v>0</v>
      </c>
      <c r="BF1142" s="7">
        <v>0</v>
      </c>
      <c r="BG1142" s="7">
        <v>385037.40186667792</v>
      </c>
      <c r="BH1142" s="7">
        <v>4294</v>
      </c>
      <c r="BI1142" s="7">
        <v>253682</v>
      </c>
      <c r="BJ1142" s="7">
        <v>3491502.2225000001</v>
      </c>
      <c r="BK1142" s="7">
        <v>1988575.8633333333</v>
      </c>
      <c r="BL1142" s="7">
        <v>667462.03999999992</v>
      </c>
      <c r="BM1142" s="7">
        <v>4676781.3566666665</v>
      </c>
      <c r="BN1142" s="130">
        <v>0.69299999999999995</v>
      </c>
      <c r="BO1142" s="131">
        <v>1.5714829999999999E-4</v>
      </c>
      <c r="BP1142" s="161">
        <v>3982.0621502887957</v>
      </c>
      <c r="BQ1142" s="162">
        <v>8319007</v>
      </c>
      <c r="BR1142" s="161">
        <v>226059</v>
      </c>
      <c r="BS1142" s="163">
        <v>0</v>
      </c>
      <c r="BT1142" s="163">
        <v>1310402.0899999999</v>
      </c>
      <c r="BU1142" s="161">
        <v>9865697.1500000004</v>
      </c>
      <c r="BV1142" s="161">
        <v>19230.54</v>
      </c>
      <c r="BW1142" s="165">
        <v>10574863.140000001</v>
      </c>
      <c r="BX1142" s="161">
        <v>226059</v>
      </c>
    </row>
    <row r="1143" spans="1:76" ht="14.45" x14ac:dyDescent="0.3">
      <c r="A1143" s="164" t="s">
        <v>31</v>
      </c>
      <c r="B1143" s="6" t="s">
        <v>97</v>
      </c>
      <c r="C1143" s="6" t="s">
        <v>181</v>
      </c>
      <c r="D1143" s="6" t="s">
        <v>37</v>
      </c>
      <c r="E1143" s="6" t="s">
        <v>36</v>
      </c>
      <c r="F1143" s="24" t="str">
        <f>+Tabela1[[#This Row],[WK]]&amp;Tabela1[[#This Row],[PK]]&amp;Tabela1[[#This Row],[GK]]</f>
        <v>142303</v>
      </c>
      <c r="G1143" s="6" t="s">
        <v>1104</v>
      </c>
      <c r="H1143" s="7">
        <v>53183891.047600091</v>
      </c>
      <c r="I1143" s="8">
        <v>1.371</v>
      </c>
      <c r="J1143" s="7">
        <v>72915114.629999995</v>
      </c>
      <c r="K1143" s="8">
        <v>7.0000000000000007E-2</v>
      </c>
      <c r="L1143" s="7">
        <v>5104058.0241</v>
      </c>
      <c r="M1143" s="7">
        <v>3549806.0241</v>
      </c>
      <c r="N1143" s="9">
        <v>2.2839320934443061</v>
      </c>
      <c r="O1143" s="7">
        <v>1088055</v>
      </c>
      <c r="P1143" s="8">
        <v>1.2949999999999999</v>
      </c>
      <c r="Q1143" s="7">
        <v>1409031</v>
      </c>
      <c r="R1143" s="8">
        <v>1.6E-2</v>
      </c>
      <c r="S1143" s="7">
        <v>22544.495999999999</v>
      </c>
      <c r="T1143" s="7">
        <v>2460.4959999999992</v>
      </c>
      <c r="U1143" s="9">
        <v>0.12251025692093205</v>
      </c>
      <c r="V1143" s="7">
        <v>3552266.5201000003</v>
      </c>
      <c r="W1143" s="9">
        <v>2.2563585664686574</v>
      </c>
      <c r="X1143" s="7">
        <v>13585295.890000001</v>
      </c>
      <c r="Y1143" s="7">
        <v>6634308</v>
      </c>
      <c r="Z1143" s="7">
        <v>168676.89</v>
      </c>
      <c r="AA1143" s="7">
        <v>483608</v>
      </c>
      <c r="AB1143" s="7">
        <v>6298703</v>
      </c>
      <c r="AC1143" s="7">
        <v>0</v>
      </c>
      <c r="AD1143" s="7">
        <v>10033029.369900001</v>
      </c>
      <c r="AE1143" s="7">
        <v>0</v>
      </c>
      <c r="AF1143" s="7">
        <v>5104058.0241</v>
      </c>
      <c r="AG1143" s="7">
        <v>22544.495999999999</v>
      </c>
      <c r="AH1143" s="7">
        <v>10033029.369900001</v>
      </c>
      <c r="AI1143" s="7">
        <v>1297700</v>
      </c>
      <c r="AJ1143" s="7">
        <v>9060</v>
      </c>
      <c r="AK1143" s="7">
        <v>5000436</v>
      </c>
      <c r="AL1143" s="7">
        <v>0</v>
      </c>
      <c r="AM1143" s="7">
        <v>331921</v>
      </c>
      <c r="AN1143" s="7">
        <v>0</v>
      </c>
      <c r="AO1143" s="7">
        <v>0</v>
      </c>
      <c r="AP1143" s="7">
        <v>4980203</v>
      </c>
      <c r="AQ1143" s="7">
        <v>350088</v>
      </c>
      <c r="AR1143" s="7">
        <v>1554252</v>
      </c>
      <c r="AS1143" s="7">
        <v>20084</v>
      </c>
      <c r="AT1143" s="7">
        <v>5497580</v>
      </c>
      <c r="AU1143" s="7">
        <v>389853</v>
      </c>
      <c r="AV1143" s="7">
        <v>354631</v>
      </c>
      <c r="AW1143" s="7">
        <v>0</v>
      </c>
      <c r="AX1143" s="7">
        <v>0</v>
      </c>
      <c r="AY1143" s="7">
        <v>5553682</v>
      </c>
      <c r="AZ1143" s="7">
        <v>141111</v>
      </c>
      <c r="BA1143" s="7">
        <v>168676.89</v>
      </c>
      <c r="BB1143" s="7">
        <v>0</v>
      </c>
      <c r="BC1143" s="7">
        <v>0</v>
      </c>
      <c r="BD1143" s="7">
        <v>1737.99</v>
      </c>
      <c r="BE1143" s="7">
        <v>151.47999999999999</v>
      </c>
      <c r="BF1143" s="7">
        <v>0</v>
      </c>
      <c r="BG1143" s="7">
        <v>320594</v>
      </c>
      <c r="BH1143" s="7">
        <v>3096</v>
      </c>
      <c r="BI1143" s="7">
        <v>163014</v>
      </c>
      <c r="BJ1143" s="7">
        <v>2243644.6691666665</v>
      </c>
      <c r="BK1143" s="7">
        <v>1436067.1999999997</v>
      </c>
      <c r="BL1143" s="7">
        <v>193776.78333333333</v>
      </c>
      <c r="BM1143" s="7">
        <v>2842756.31</v>
      </c>
      <c r="BN1143" s="130">
        <v>0.498</v>
      </c>
      <c r="BO1143" s="131">
        <v>1.2583310000000001E-4</v>
      </c>
      <c r="BP1143" s="161">
        <v>3188.6512746156764</v>
      </c>
      <c r="BQ1143" s="162">
        <v>6298703</v>
      </c>
      <c r="BR1143" s="161">
        <v>167624</v>
      </c>
      <c r="BS1143" s="163">
        <v>0</v>
      </c>
      <c r="BT1143" s="163">
        <v>0</v>
      </c>
      <c r="BU1143" s="161">
        <v>5104058.0199999996</v>
      </c>
      <c r="BV1143" s="161">
        <v>22544.5</v>
      </c>
      <c r="BW1143" s="165">
        <v>10033029.369999999</v>
      </c>
      <c r="BX1143" s="161">
        <v>167624</v>
      </c>
    </row>
    <row r="1144" spans="1:76" ht="14.45" x14ac:dyDescent="0.3">
      <c r="A1144" s="164" t="s">
        <v>31</v>
      </c>
      <c r="B1144" s="6" t="s">
        <v>97</v>
      </c>
      <c r="C1144" s="6" t="s">
        <v>181</v>
      </c>
      <c r="D1144" s="6" t="s">
        <v>39</v>
      </c>
      <c r="E1144" s="6" t="s">
        <v>36</v>
      </c>
      <c r="F1144" s="24" t="str">
        <f>+Tabela1[[#This Row],[WK]]&amp;Tabela1[[#This Row],[PK]]&amp;Tabela1[[#This Row],[GK]]</f>
        <v>142304</v>
      </c>
      <c r="G1144" s="6" t="s">
        <v>1105</v>
      </c>
      <c r="H1144" s="7">
        <v>89938679.330399498</v>
      </c>
      <c r="I1144" s="8">
        <v>1.371</v>
      </c>
      <c r="J1144" s="7">
        <v>123305929.36</v>
      </c>
      <c r="K1144" s="8">
        <v>7.0000000000000007E-2</v>
      </c>
      <c r="L1144" s="7">
        <v>8631415.0552000012</v>
      </c>
      <c r="M1144" s="7">
        <v>5724123.0552000012</v>
      </c>
      <c r="N1144" s="9">
        <v>1.9688848093689939</v>
      </c>
      <c r="O1144" s="7">
        <v>785364</v>
      </c>
      <c r="P1144" s="8">
        <v>1.2949999999999999</v>
      </c>
      <c r="Q1144" s="7">
        <v>1017046</v>
      </c>
      <c r="R1144" s="8">
        <v>1.6E-2</v>
      </c>
      <c r="S1144" s="7">
        <v>16272.736000000001</v>
      </c>
      <c r="T1144" s="7">
        <v>4228.7360000000008</v>
      </c>
      <c r="U1144" s="9">
        <v>0.3511072733311193</v>
      </c>
      <c r="V1144" s="7">
        <v>5728351.7912000008</v>
      </c>
      <c r="W1144" s="9">
        <v>1.9622105133496113</v>
      </c>
      <c r="X1144" s="7">
        <v>11113325.91</v>
      </c>
      <c r="Y1144" s="7">
        <v>2083754</v>
      </c>
      <c r="Z1144" s="7">
        <v>921152.90999999992</v>
      </c>
      <c r="AA1144" s="7">
        <v>582046</v>
      </c>
      <c r="AB1144" s="7">
        <v>4403086</v>
      </c>
      <c r="AC1144" s="7">
        <v>3123287</v>
      </c>
      <c r="AD1144" s="7">
        <v>5384974.1187999994</v>
      </c>
      <c r="AE1144" s="7">
        <v>0</v>
      </c>
      <c r="AF1144" s="7">
        <v>8631415.0552000012</v>
      </c>
      <c r="AG1144" s="7">
        <v>16272.736000000001</v>
      </c>
      <c r="AH1144" s="7">
        <v>5384974.1187999994</v>
      </c>
      <c r="AI1144" s="7">
        <v>2427400</v>
      </c>
      <c r="AJ1144" s="7">
        <v>7275</v>
      </c>
      <c r="AK1144" s="7">
        <v>5005832</v>
      </c>
      <c r="AL1144" s="7">
        <v>0</v>
      </c>
      <c r="AM1144" s="7">
        <v>262601</v>
      </c>
      <c r="AN1144" s="7">
        <v>0</v>
      </c>
      <c r="AO1144" s="7">
        <v>0</v>
      </c>
      <c r="AP1144" s="7">
        <v>3909282</v>
      </c>
      <c r="AQ1144" s="7">
        <v>266545</v>
      </c>
      <c r="AR1144" s="7">
        <v>2907292</v>
      </c>
      <c r="AS1144" s="7">
        <v>12044</v>
      </c>
      <c r="AT1144" s="7">
        <v>5612705</v>
      </c>
      <c r="AU1144" s="7">
        <v>184595</v>
      </c>
      <c r="AV1144" s="7">
        <v>799953</v>
      </c>
      <c r="AW1144" s="7">
        <v>0</v>
      </c>
      <c r="AX1144" s="7">
        <v>0</v>
      </c>
      <c r="AY1144" s="7">
        <v>4078769</v>
      </c>
      <c r="AZ1144" s="7">
        <v>108671</v>
      </c>
      <c r="BA1144" s="7">
        <v>921152.90999999992</v>
      </c>
      <c r="BB1144" s="7">
        <v>0</v>
      </c>
      <c r="BC1144" s="7">
        <v>0</v>
      </c>
      <c r="BD1144" s="7">
        <v>9902.31</v>
      </c>
      <c r="BE1144" s="7">
        <v>5.12</v>
      </c>
      <c r="BF1144" s="7">
        <v>0</v>
      </c>
      <c r="BG1144" s="7">
        <v>320594</v>
      </c>
      <c r="BH1144" s="7">
        <v>3392</v>
      </c>
      <c r="BI1144" s="7">
        <v>261452</v>
      </c>
      <c r="BJ1144" s="7">
        <v>3598356.8149999995</v>
      </c>
      <c r="BK1144" s="7">
        <v>2377670.9666666663</v>
      </c>
      <c r="BL1144" s="7">
        <v>590171.03333333333</v>
      </c>
      <c r="BM1144" s="7">
        <v>3702401.3266666667</v>
      </c>
      <c r="BN1144" s="130">
        <v>0.79600000000000004</v>
      </c>
      <c r="BO1144" s="131">
        <v>1.115543E-4</v>
      </c>
      <c r="BP1144" s="161">
        <v>2826.4637122024742</v>
      </c>
      <c r="BQ1144" s="162">
        <v>4403086</v>
      </c>
      <c r="BR1144" s="161">
        <v>189696</v>
      </c>
      <c r="BS1144" s="163">
        <v>0</v>
      </c>
      <c r="BT1144" s="163">
        <v>861062.75</v>
      </c>
      <c r="BU1144" s="161">
        <v>8631415.0600000005</v>
      </c>
      <c r="BV1144" s="161">
        <v>16272.74</v>
      </c>
      <c r="BW1144" s="165">
        <v>6246036.8700000001</v>
      </c>
      <c r="BX1144" s="161">
        <v>189696</v>
      </c>
    </row>
    <row r="1145" spans="1:76" ht="14.45" x14ac:dyDescent="0.3">
      <c r="A1145" s="164" t="s">
        <v>31</v>
      </c>
      <c r="B1145" s="6" t="s">
        <v>97</v>
      </c>
      <c r="C1145" s="6" t="s">
        <v>181</v>
      </c>
      <c r="D1145" s="6" t="s">
        <v>42</v>
      </c>
      <c r="E1145" s="6" t="s">
        <v>36</v>
      </c>
      <c r="F1145" s="24" t="str">
        <f>+Tabela1[[#This Row],[WK]]&amp;Tabela1[[#This Row],[PK]]&amp;Tabela1[[#This Row],[GK]]</f>
        <v>142305</v>
      </c>
      <c r="G1145" s="6" t="s">
        <v>1106</v>
      </c>
      <c r="H1145" s="7">
        <v>62937891.791400068</v>
      </c>
      <c r="I1145" s="8">
        <v>1.371</v>
      </c>
      <c r="J1145" s="7">
        <v>86287849.640000015</v>
      </c>
      <c r="K1145" s="8">
        <v>7.0000000000000007E-2</v>
      </c>
      <c r="L1145" s="7">
        <v>6040149.4748000018</v>
      </c>
      <c r="M1145" s="7">
        <v>4227769.4748000018</v>
      </c>
      <c r="N1145" s="9">
        <v>2.3327169108023713</v>
      </c>
      <c r="O1145" s="7">
        <v>1263580</v>
      </c>
      <c r="P1145" s="8">
        <v>1.2949999999999999</v>
      </c>
      <c r="Q1145" s="7">
        <v>1636336</v>
      </c>
      <c r="R1145" s="8">
        <v>1.6E-2</v>
      </c>
      <c r="S1145" s="7">
        <v>26181.376</v>
      </c>
      <c r="T1145" s="7">
        <v>-13412.624</v>
      </c>
      <c r="U1145" s="9">
        <v>-0.3387539526190837</v>
      </c>
      <c r="V1145" s="7">
        <v>4214356.850800002</v>
      </c>
      <c r="W1145" s="9">
        <v>2.2756026006844601</v>
      </c>
      <c r="X1145" s="7">
        <v>16037490.854220916</v>
      </c>
      <c r="Y1145" s="7">
        <v>7141655</v>
      </c>
      <c r="Z1145" s="7">
        <v>7.44</v>
      </c>
      <c r="AA1145" s="7">
        <v>480340.41422091384</v>
      </c>
      <c r="AB1145" s="7">
        <v>8415488</v>
      </c>
      <c r="AC1145" s="7">
        <v>0</v>
      </c>
      <c r="AD1145" s="7">
        <v>11823134.003420914</v>
      </c>
      <c r="AE1145" s="7">
        <v>0</v>
      </c>
      <c r="AF1145" s="7">
        <v>6040149.4748000018</v>
      </c>
      <c r="AG1145" s="7">
        <v>26181.376</v>
      </c>
      <c r="AH1145" s="7">
        <v>11823134.003420914</v>
      </c>
      <c r="AI1145" s="7">
        <v>1513220</v>
      </c>
      <c r="AJ1145" s="7">
        <v>27380</v>
      </c>
      <c r="AK1145" s="7">
        <v>6145018</v>
      </c>
      <c r="AL1145" s="7">
        <v>0</v>
      </c>
      <c r="AM1145" s="7">
        <v>259097</v>
      </c>
      <c r="AN1145" s="7">
        <v>0</v>
      </c>
      <c r="AO1145" s="7">
        <v>0</v>
      </c>
      <c r="AP1145" s="7">
        <v>6111055</v>
      </c>
      <c r="AQ1145" s="7">
        <v>529112</v>
      </c>
      <c r="AR1145" s="7">
        <v>1812380</v>
      </c>
      <c r="AS1145" s="7">
        <v>39594</v>
      </c>
      <c r="AT1145" s="7">
        <v>6716051</v>
      </c>
      <c r="AU1145" s="7">
        <v>622168</v>
      </c>
      <c r="AV1145" s="7">
        <v>298998</v>
      </c>
      <c r="AW1145" s="7">
        <v>0</v>
      </c>
      <c r="AX1145" s="7">
        <v>0</v>
      </c>
      <c r="AY1145" s="7">
        <v>7062098</v>
      </c>
      <c r="AZ1145" s="7">
        <v>218965</v>
      </c>
      <c r="BA1145" s="7">
        <v>7.44</v>
      </c>
      <c r="BB1145" s="7">
        <v>0</v>
      </c>
      <c r="BC1145" s="7">
        <v>0</v>
      </c>
      <c r="BD1145" s="7">
        <v>0.08</v>
      </c>
      <c r="BE1145" s="7">
        <v>0</v>
      </c>
      <c r="BF1145" s="7">
        <v>0</v>
      </c>
      <c r="BG1145" s="7">
        <v>356881.41422091384</v>
      </c>
      <c r="BH1145" s="7">
        <v>3980</v>
      </c>
      <c r="BI1145" s="7">
        <v>123459</v>
      </c>
      <c r="BJ1145" s="7">
        <v>1699163.5624999998</v>
      </c>
      <c r="BK1145" s="7">
        <v>1058514.0333333332</v>
      </c>
      <c r="BL1145" s="7">
        <v>360.66666666666669</v>
      </c>
      <c r="BM1145" s="7">
        <v>2561876.7833333332</v>
      </c>
      <c r="BN1145" s="130">
        <v>0.53500000000000003</v>
      </c>
      <c r="BO1145" s="131">
        <v>1.4706109999999999E-4</v>
      </c>
      <c r="BP1145" s="161">
        <v>3726.9300275944129</v>
      </c>
      <c r="BQ1145" s="162">
        <v>8415488</v>
      </c>
      <c r="BR1145" s="161">
        <v>211616</v>
      </c>
      <c r="BS1145" s="163">
        <v>0</v>
      </c>
      <c r="BT1145" s="163">
        <v>92405.145779084414</v>
      </c>
      <c r="BU1145" s="161">
        <v>6040149.4699999997</v>
      </c>
      <c r="BV1145" s="161">
        <v>26181.38</v>
      </c>
      <c r="BW1145" s="165">
        <v>11915539.145779084</v>
      </c>
      <c r="BX1145" s="161">
        <v>211616</v>
      </c>
    </row>
    <row r="1146" spans="1:76" ht="14.45" x14ac:dyDescent="0.3">
      <c r="A1146" s="164" t="s">
        <v>31</v>
      </c>
      <c r="B1146" s="6" t="s">
        <v>97</v>
      </c>
      <c r="C1146" s="6" t="s">
        <v>181</v>
      </c>
      <c r="D1146" s="6" t="s">
        <v>44</v>
      </c>
      <c r="E1146" s="6" t="s">
        <v>40</v>
      </c>
      <c r="F1146" s="24" t="str">
        <f>+Tabela1[[#This Row],[WK]]&amp;Tabela1[[#This Row],[PK]]&amp;Tabela1[[#This Row],[GK]]</f>
        <v>142306</v>
      </c>
      <c r="G1146" s="6" t="s">
        <v>1107</v>
      </c>
      <c r="H1146" s="7">
        <v>353629776.09219927</v>
      </c>
      <c r="I1146" s="8">
        <v>1.371</v>
      </c>
      <c r="J1146" s="7">
        <v>484826423.01999998</v>
      </c>
      <c r="K1146" s="8">
        <v>7.0000000000000007E-2</v>
      </c>
      <c r="L1146" s="7">
        <v>33937849.611400001</v>
      </c>
      <c r="M1146" s="7">
        <v>21357866.611400001</v>
      </c>
      <c r="N1146" s="9">
        <v>1.6977659358840151</v>
      </c>
      <c r="O1146" s="7">
        <v>51713466</v>
      </c>
      <c r="P1146" s="8">
        <v>1.2949999999999999</v>
      </c>
      <c r="Q1146" s="7">
        <v>66968938</v>
      </c>
      <c r="R1146" s="8">
        <v>1.6E-2</v>
      </c>
      <c r="S1146" s="7">
        <v>1071503.0079999999</v>
      </c>
      <c r="T1146" s="7">
        <v>121940.00799999991</v>
      </c>
      <c r="U1146" s="9">
        <v>0.12841697496637919</v>
      </c>
      <c r="V1146" s="7">
        <v>21479806.619400002</v>
      </c>
      <c r="W1146" s="9">
        <v>1.5876221285917504</v>
      </c>
      <c r="X1146" s="7">
        <v>18375395.31861382</v>
      </c>
      <c r="Y1146" s="7">
        <v>0</v>
      </c>
      <c r="Z1146" s="7">
        <v>983180.81</v>
      </c>
      <c r="AA1146" s="7">
        <v>1427000.5086138202</v>
      </c>
      <c r="AB1146" s="7">
        <v>15024864</v>
      </c>
      <c r="AC1146" s="7">
        <v>940350</v>
      </c>
      <c r="AD1146" s="7">
        <v>940350</v>
      </c>
      <c r="AE1146" s="7">
        <v>0</v>
      </c>
      <c r="AF1146" s="7">
        <v>33937849.611400001</v>
      </c>
      <c r="AG1146" s="7">
        <v>1071503.0079999999</v>
      </c>
      <c r="AH1146" s="7">
        <v>940350</v>
      </c>
      <c r="AI1146" s="7">
        <v>10503469</v>
      </c>
      <c r="AJ1146" s="7">
        <v>1048351</v>
      </c>
      <c r="AK1146" s="7">
        <v>6534113</v>
      </c>
      <c r="AL1146" s="7">
        <v>0</v>
      </c>
      <c r="AM1146" s="7">
        <v>410627</v>
      </c>
      <c r="AN1146" s="7">
        <v>0</v>
      </c>
      <c r="AO1146" s="7">
        <v>0</v>
      </c>
      <c r="AP1146" s="7">
        <v>11371443</v>
      </c>
      <c r="AQ1146" s="7">
        <v>1046288</v>
      </c>
      <c r="AR1146" s="7">
        <v>12579983</v>
      </c>
      <c r="AS1146" s="7">
        <v>949563</v>
      </c>
      <c r="AT1146" s="7">
        <v>7184677</v>
      </c>
      <c r="AU1146" s="7">
        <v>0</v>
      </c>
      <c r="AV1146" s="7">
        <v>561989</v>
      </c>
      <c r="AW1146" s="7">
        <v>0</v>
      </c>
      <c r="AX1146" s="7">
        <v>0</v>
      </c>
      <c r="AY1146" s="7">
        <v>13287879</v>
      </c>
      <c r="AZ1146" s="7">
        <v>429819</v>
      </c>
      <c r="BA1146" s="7">
        <v>983180.81</v>
      </c>
      <c r="BB1146" s="7">
        <v>0</v>
      </c>
      <c r="BC1146" s="7">
        <v>72.95</v>
      </c>
      <c r="BD1146" s="7">
        <v>10328.67</v>
      </c>
      <c r="BE1146" s="7">
        <v>0</v>
      </c>
      <c r="BF1146" s="7">
        <v>0</v>
      </c>
      <c r="BG1146" s="7">
        <v>970932.50861382007</v>
      </c>
      <c r="BH1146" s="7">
        <v>10828</v>
      </c>
      <c r="BI1146" s="7">
        <v>456068</v>
      </c>
      <c r="BJ1146" s="7">
        <v>6276920.6766666668</v>
      </c>
      <c r="BK1146" s="7">
        <v>4666299.79</v>
      </c>
      <c r="BL1146" s="7">
        <v>999270.99333333329</v>
      </c>
      <c r="BM1146" s="7">
        <v>4443941.5599999996</v>
      </c>
      <c r="BN1146" s="130">
        <v>1.0940000000000001</v>
      </c>
      <c r="BO1146" s="131">
        <v>3.7669819999999998E-4</v>
      </c>
      <c r="BP1146" s="161">
        <v>9545.9434612827627</v>
      </c>
      <c r="BQ1146" s="162">
        <v>15024864</v>
      </c>
      <c r="BR1146" s="161">
        <v>599855</v>
      </c>
      <c r="BS1146" s="163">
        <v>0</v>
      </c>
      <c r="BT1146" s="163">
        <v>2644062.3500000015</v>
      </c>
      <c r="BU1146" s="161">
        <v>33937849.609999999</v>
      </c>
      <c r="BV1146" s="161">
        <v>1071503.01</v>
      </c>
      <c r="BW1146" s="165">
        <v>3584412.3500000015</v>
      </c>
      <c r="BX1146" s="161">
        <v>599855</v>
      </c>
    </row>
    <row r="1147" spans="1:76" ht="14.45" x14ac:dyDescent="0.3">
      <c r="A1147" s="164" t="s">
        <v>31</v>
      </c>
      <c r="B1147" s="6" t="s">
        <v>97</v>
      </c>
      <c r="C1147" s="6" t="s">
        <v>181</v>
      </c>
      <c r="D1147" s="6" t="s">
        <v>51</v>
      </c>
      <c r="E1147" s="6" t="s">
        <v>36</v>
      </c>
      <c r="F1147" s="24" t="str">
        <f>+Tabela1[[#This Row],[WK]]&amp;Tabela1[[#This Row],[PK]]&amp;Tabela1[[#This Row],[GK]]</f>
        <v>142307</v>
      </c>
      <c r="G1147" s="6" t="s">
        <v>1108</v>
      </c>
      <c r="H1147" s="7">
        <v>82690792.875199512</v>
      </c>
      <c r="I1147" s="8">
        <v>1.371</v>
      </c>
      <c r="J1147" s="7">
        <v>113369077.02999999</v>
      </c>
      <c r="K1147" s="8">
        <v>7.0000000000000007E-2</v>
      </c>
      <c r="L1147" s="7">
        <v>7935835.3920999998</v>
      </c>
      <c r="M1147" s="7">
        <v>5892781.3920999998</v>
      </c>
      <c r="N1147" s="9">
        <v>2.8843003621539127</v>
      </c>
      <c r="O1147" s="7">
        <v>374443</v>
      </c>
      <c r="P1147" s="8">
        <v>1.2949999999999999</v>
      </c>
      <c r="Q1147" s="7">
        <v>484904</v>
      </c>
      <c r="R1147" s="8">
        <v>1.6E-2</v>
      </c>
      <c r="S1147" s="7">
        <v>7758.4639999999999</v>
      </c>
      <c r="T1147" s="7">
        <v>-2286.5360000000001</v>
      </c>
      <c r="U1147" s="9">
        <v>-0.22762926829268293</v>
      </c>
      <c r="V1147" s="7">
        <v>5890494.8560999995</v>
      </c>
      <c r="W1147" s="9">
        <v>2.8690749233719366</v>
      </c>
      <c r="X1147" s="7">
        <v>16562836.67722429</v>
      </c>
      <c r="Y1147" s="7">
        <v>6901624</v>
      </c>
      <c r="Z1147" s="7">
        <v>145040.00999999998</v>
      </c>
      <c r="AA1147" s="7">
        <v>693197.66722428869</v>
      </c>
      <c r="AB1147" s="7">
        <v>7376956</v>
      </c>
      <c r="AC1147" s="7">
        <v>1446019</v>
      </c>
      <c r="AD1147" s="7">
        <v>10672341.821124291</v>
      </c>
      <c r="AE1147" s="7">
        <v>0</v>
      </c>
      <c r="AF1147" s="7">
        <v>7935835.3920999998</v>
      </c>
      <c r="AG1147" s="7">
        <v>7758.4639999999999</v>
      </c>
      <c r="AH1147" s="7">
        <v>10672341.821124291</v>
      </c>
      <c r="AI1147" s="7">
        <v>1705817</v>
      </c>
      <c r="AJ1147" s="7">
        <v>1384</v>
      </c>
      <c r="AK1147" s="7">
        <v>7262333</v>
      </c>
      <c r="AL1147" s="7">
        <v>0</v>
      </c>
      <c r="AM1147" s="7">
        <v>771305</v>
      </c>
      <c r="AN1147" s="7">
        <v>0</v>
      </c>
      <c r="AO1147" s="7">
        <v>0</v>
      </c>
      <c r="AP1147" s="7">
        <v>5429687</v>
      </c>
      <c r="AQ1147" s="7">
        <v>473415</v>
      </c>
      <c r="AR1147" s="7">
        <v>2043054</v>
      </c>
      <c r="AS1147" s="7">
        <v>10045</v>
      </c>
      <c r="AT1147" s="7">
        <v>8046153</v>
      </c>
      <c r="AU1147" s="7">
        <v>484066</v>
      </c>
      <c r="AV1147" s="7">
        <v>1101514</v>
      </c>
      <c r="AW1147" s="7">
        <v>0</v>
      </c>
      <c r="AX1147" s="7">
        <v>0</v>
      </c>
      <c r="AY1147" s="7">
        <v>6332810</v>
      </c>
      <c r="AZ1147" s="7">
        <v>202745</v>
      </c>
      <c r="BA1147" s="7">
        <v>145040.00999999998</v>
      </c>
      <c r="BB1147" s="7">
        <v>0</v>
      </c>
      <c r="BC1147" s="7">
        <v>0</v>
      </c>
      <c r="BD1147" s="7">
        <v>1559.57</v>
      </c>
      <c r="BE1147" s="7">
        <v>0</v>
      </c>
      <c r="BF1147" s="7">
        <v>0</v>
      </c>
      <c r="BG1147" s="7">
        <v>356253.66722428874</v>
      </c>
      <c r="BH1147" s="7">
        <v>3973</v>
      </c>
      <c r="BI1147" s="7">
        <v>336944</v>
      </c>
      <c r="BJ1147" s="7">
        <v>4637384.5583333308</v>
      </c>
      <c r="BK1147" s="7">
        <v>1618057.963333331</v>
      </c>
      <c r="BL1147" s="7">
        <v>2262242.7366666668</v>
      </c>
      <c r="BM1147" s="7">
        <v>7552820.9066666663</v>
      </c>
      <c r="BN1147" s="130">
        <v>0.55100000000000005</v>
      </c>
      <c r="BO1147" s="131">
        <v>1.4777590000000001E-4</v>
      </c>
      <c r="BP1147" s="161">
        <v>3744.9393539022517</v>
      </c>
      <c r="BQ1147" s="162">
        <v>7376956</v>
      </c>
      <c r="BR1147" s="161">
        <v>211232</v>
      </c>
      <c r="BS1147" s="163">
        <v>0</v>
      </c>
      <c r="BT1147" s="163">
        <v>815683.32277571037</v>
      </c>
      <c r="BU1147" s="161">
        <v>7935835.3899999997</v>
      </c>
      <c r="BV1147" s="161">
        <v>7758.46</v>
      </c>
      <c r="BW1147" s="165">
        <v>11488025.142775711</v>
      </c>
      <c r="BX1147" s="161">
        <v>211232</v>
      </c>
    </row>
    <row r="1148" spans="1:76" ht="14.45" x14ac:dyDescent="0.3">
      <c r="A1148" s="164" t="s">
        <v>31</v>
      </c>
      <c r="B1148" s="6" t="s">
        <v>97</v>
      </c>
      <c r="C1148" s="6" t="s">
        <v>181</v>
      </c>
      <c r="D1148" s="6" t="s">
        <v>75</v>
      </c>
      <c r="E1148" s="6" t="s">
        <v>36</v>
      </c>
      <c r="F1148" s="24" t="str">
        <f>+Tabela1[[#This Row],[WK]]&amp;Tabela1[[#This Row],[PK]]&amp;Tabela1[[#This Row],[GK]]</f>
        <v>142308</v>
      </c>
      <c r="G1148" s="6" t="s">
        <v>1109</v>
      </c>
      <c r="H1148" s="7">
        <v>118845843.68639913</v>
      </c>
      <c r="I1148" s="8">
        <v>1.371</v>
      </c>
      <c r="J1148" s="7">
        <v>162937651.68999997</v>
      </c>
      <c r="K1148" s="8">
        <v>7.0000000000000007E-2</v>
      </c>
      <c r="L1148" s="7">
        <v>11405635.618299998</v>
      </c>
      <c r="M1148" s="7">
        <v>7814190.6182999983</v>
      </c>
      <c r="N1148" s="9">
        <v>2.1757790021286691</v>
      </c>
      <c r="O1148" s="7">
        <v>648822</v>
      </c>
      <c r="P1148" s="8">
        <v>1.2949999999999999</v>
      </c>
      <c r="Q1148" s="7">
        <v>840224</v>
      </c>
      <c r="R1148" s="8">
        <v>1.6E-2</v>
      </c>
      <c r="S1148" s="7">
        <v>13443.584000000001</v>
      </c>
      <c r="T1148" s="7">
        <v>-29301.415999999997</v>
      </c>
      <c r="U1148" s="9">
        <v>-0.68549341443443668</v>
      </c>
      <c r="V1148" s="7">
        <v>7784889.2022999991</v>
      </c>
      <c r="W1148" s="9">
        <v>2.1421249858427873</v>
      </c>
      <c r="X1148" s="7">
        <v>18573515.812932797</v>
      </c>
      <c r="Y1148" s="7">
        <v>4694727</v>
      </c>
      <c r="Z1148" s="7">
        <v>0</v>
      </c>
      <c r="AA1148" s="7">
        <v>1023956.8129327967</v>
      </c>
      <c r="AB1148" s="7">
        <v>9461280</v>
      </c>
      <c r="AC1148" s="7">
        <v>3393552</v>
      </c>
      <c r="AD1148" s="7">
        <v>10788626.6106328</v>
      </c>
      <c r="AE1148" s="7">
        <v>0</v>
      </c>
      <c r="AF1148" s="7">
        <v>11405635.618299998</v>
      </c>
      <c r="AG1148" s="7">
        <v>13443.584000000001</v>
      </c>
      <c r="AH1148" s="7">
        <v>10788626.6106328</v>
      </c>
      <c r="AI1148" s="7">
        <v>2998623</v>
      </c>
      <c r="AJ1148" s="7">
        <v>41529</v>
      </c>
      <c r="AK1148" s="7">
        <v>6660861</v>
      </c>
      <c r="AL1148" s="7">
        <v>0</v>
      </c>
      <c r="AM1148" s="7">
        <v>911897</v>
      </c>
      <c r="AN1148" s="7">
        <v>0</v>
      </c>
      <c r="AO1148" s="7">
        <v>0</v>
      </c>
      <c r="AP1148" s="7">
        <v>7475724</v>
      </c>
      <c r="AQ1148" s="7">
        <v>505242</v>
      </c>
      <c r="AR1148" s="7">
        <v>3591445</v>
      </c>
      <c r="AS1148" s="7">
        <v>42745</v>
      </c>
      <c r="AT1148" s="7">
        <v>7658646</v>
      </c>
      <c r="AU1148" s="7">
        <v>462245</v>
      </c>
      <c r="AV1148" s="7">
        <v>1177772</v>
      </c>
      <c r="AW1148" s="7">
        <v>0</v>
      </c>
      <c r="AX1148" s="7">
        <v>0</v>
      </c>
      <c r="AY1148" s="7">
        <v>8579911</v>
      </c>
      <c r="AZ1148" s="7">
        <v>201123</v>
      </c>
      <c r="BA1148" s="7">
        <v>0</v>
      </c>
      <c r="BB1148" s="7">
        <v>0</v>
      </c>
      <c r="BC1148" s="7">
        <v>0</v>
      </c>
      <c r="BD1148" s="7">
        <v>0</v>
      </c>
      <c r="BE1148" s="7">
        <v>0</v>
      </c>
      <c r="BF1148" s="7">
        <v>0</v>
      </c>
      <c r="BG1148" s="7">
        <v>454978.81293279666</v>
      </c>
      <c r="BH1148" s="7">
        <v>5074</v>
      </c>
      <c r="BI1148" s="7">
        <v>568978</v>
      </c>
      <c r="BJ1148" s="7">
        <v>7830860.0858333353</v>
      </c>
      <c r="BK1148" s="7">
        <v>3984729.0533333346</v>
      </c>
      <c r="BL1148" s="7">
        <v>4688399.8933333335</v>
      </c>
      <c r="BM1148" s="7">
        <v>6007724.3433333337</v>
      </c>
      <c r="BN1148" s="130">
        <v>0.73</v>
      </c>
      <c r="BO1148" s="131">
        <v>1.785705E-4</v>
      </c>
      <c r="BP1148" s="161">
        <v>4525.3434939085982</v>
      </c>
      <c r="BQ1148" s="162">
        <v>9461280</v>
      </c>
      <c r="BR1148" s="161">
        <v>273941</v>
      </c>
      <c r="BS1148" s="163">
        <v>0</v>
      </c>
      <c r="BT1148" s="163">
        <v>1280121.7199999988</v>
      </c>
      <c r="BU1148" s="161">
        <v>11405635.619999999</v>
      </c>
      <c r="BV1148" s="161">
        <v>13443.58</v>
      </c>
      <c r="BW1148" s="165">
        <v>12068748.329999998</v>
      </c>
      <c r="BX1148" s="161">
        <v>273941</v>
      </c>
    </row>
    <row r="1149" spans="1:76" ht="14.45" x14ac:dyDescent="0.3">
      <c r="A1149" s="164" t="s">
        <v>31</v>
      </c>
      <c r="B1149" s="6" t="s">
        <v>97</v>
      </c>
      <c r="C1149" s="6" t="s">
        <v>191</v>
      </c>
      <c r="D1149" s="6" t="s">
        <v>33</v>
      </c>
      <c r="E1149" s="6" t="s">
        <v>36</v>
      </c>
      <c r="F1149" s="24" t="str">
        <f>+Tabela1[[#This Row],[WK]]&amp;Tabela1[[#This Row],[PK]]&amp;Tabela1[[#This Row],[GK]]</f>
        <v>142401</v>
      </c>
      <c r="G1149" s="6" t="s">
        <v>1110</v>
      </c>
      <c r="H1149" s="7">
        <v>87728427.221599802</v>
      </c>
      <c r="I1149" s="8">
        <v>1.371</v>
      </c>
      <c r="J1149" s="7">
        <v>120275673.72000001</v>
      </c>
      <c r="K1149" s="8">
        <v>7.0000000000000007E-2</v>
      </c>
      <c r="L1149" s="7">
        <v>8419297.1604000013</v>
      </c>
      <c r="M1149" s="7">
        <v>5559693.1604000013</v>
      </c>
      <c r="N1149" s="9">
        <v>1.9442178568780857</v>
      </c>
      <c r="O1149" s="7">
        <v>296509</v>
      </c>
      <c r="P1149" s="8">
        <v>1.2949999999999999</v>
      </c>
      <c r="Q1149" s="7">
        <v>383979</v>
      </c>
      <c r="R1149" s="8">
        <v>1.6E-2</v>
      </c>
      <c r="S1149" s="7">
        <v>6143.6639999999998</v>
      </c>
      <c r="T1149" s="7">
        <v>1701.6639999999998</v>
      </c>
      <c r="U1149" s="9">
        <v>0.38308509680324171</v>
      </c>
      <c r="V1149" s="7">
        <v>5561394.8244000021</v>
      </c>
      <c r="W1149" s="9">
        <v>1.9417966137415399</v>
      </c>
      <c r="X1149" s="7">
        <v>13744554.390000001</v>
      </c>
      <c r="Y1149" s="7">
        <v>4498990</v>
      </c>
      <c r="Z1149" s="7">
        <v>173094.39</v>
      </c>
      <c r="AA1149" s="7">
        <v>492829</v>
      </c>
      <c r="AB1149" s="7">
        <v>8427756</v>
      </c>
      <c r="AC1149" s="7">
        <v>151885</v>
      </c>
      <c r="AD1149" s="7">
        <v>8183159.5655999994</v>
      </c>
      <c r="AE1149" s="7">
        <v>0</v>
      </c>
      <c r="AF1149" s="7">
        <v>8419297.1604000013</v>
      </c>
      <c r="AG1149" s="7">
        <v>6143.6639999999998</v>
      </c>
      <c r="AH1149" s="7">
        <v>8183159.5655999994</v>
      </c>
      <c r="AI1149" s="7">
        <v>2387583</v>
      </c>
      <c r="AJ1149" s="7">
        <v>6880</v>
      </c>
      <c r="AK1149" s="7">
        <v>4372803</v>
      </c>
      <c r="AL1149" s="7">
        <v>0</v>
      </c>
      <c r="AM1149" s="7">
        <v>339095</v>
      </c>
      <c r="AN1149" s="7">
        <v>0</v>
      </c>
      <c r="AO1149" s="7">
        <v>0</v>
      </c>
      <c r="AP1149" s="7">
        <v>7049232</v>
      </c>
      <c r="AQ1149" s="7">
        <v>310306</v>
      </c>
      <c r="AR1149" s="7">
        <v>2859604</v>
      </c>
      <c r="AS1149" s="7">
        <v>4442</v>
      </c>
      <c r="AT1149" s="7">
        <v>4919726</v>
      </c>
      <c r="AU1149" s="7">
        <v>0</v>
      </c>
      <c r="AV1149" s="7">
        <v>352415</v>
      </c>
      <c r="AW1149" s="7">
        <v>0</v>
      </c>
      <c r="AX1149" s="7">
        <v>0</v>
      </c>
      <c r="AY1149" s="7">
        <v>7976559</v>
      </c>
      <c r="AZ1149" s="7">
        <v>133001</v>
      </c>
      <c r="BA1149" s="7">
        <v>173094.39</v>
      </c>
      <c r="BB1149" s="7">
        <v>0</v>
      </c>
      <c r="BC1149" s="7">
        <v>0</v>
      </c>
      <c r="BD1149" s="7">
        <v>1861.23</v>
      </c>
      <c r="BE1149" s="7">
        <v>0</v>
      </c>
      <c r="BF1149" s="7">
        <v>0</v>
      </c>
      <c r="BG1149" s="7">
        <v>320594</v>
      </c>
      <c r="BH1149" s="7">
        <v>3553</v>
      </c>
      <c r="BI1149" s="7">
        <v>172235</v>
      </c>
      <c r="BJ1149" s="7">
        <v>2370417.021666667</v>
      </c>
      <c r="BK1149" s="7">
        <v>1391857.8066666671</v>
      </c>
      <c r="BL1149" s="7">
        <v>579430.58333333337</v>
      </c>
      <c r="BM1149" s="7">
        <v>2755375.6933333329</v>
      </c>
      <c r="BN1149" s="130">
        <v>0.68700000000000006</v>
      </c>
      <c r="BO1149" s="131">
        <v>1.4455730000000001E-4</v>
      </c>
      <c r="BP1149" s="161">
        <v>3662.8968673887639</v>
      </c>
      <c r="BQ1149" s="162">
        <v>8427756</v>
      </c>
      <c r="BR1149" s="161">
        <v>198412</v>
      </c>
      <c r="BS1149" s="163">
        <v>0</v>
      </c>
      <c r="BT1149" s="163">
        <v>835558.41000000015</v>
      </c>
      <c r="BU1149" s="161">
        <v>8419297.1600000001</v>
      </c>
      <c r="BV1149" s="161">
        <v>6143.66</v>
      </c>
      <c r="BW1149" s="165">
        <v>9018717.9800000004</v>
      </c>
      <c r="BX1149" s="161">
        <v>198412</v>
      </c>
    </row>
    <row r="1150" spans="1:76" ht="14.45" x14ac:dyDescent="0.3">
      <c r="A1150" s="164" t="s">
        <v>31</v>
      </c>
      <c r="B1150" s="6" t="s">
        <v>97</v>
      </c>
      <c r="C1150" s="6" t="s">
        <v>191</v>
      </c>
      <c r="D1150" s="6" t="s">
        <v>32</v>
      </c>
      <c r="E1150" s="6" t="s">
        <v>36</v>
      </c>
      <c r="F1150" s="24" t="str">
        <f>+Tabela1[[#This Row],[WK]]&amp;Tabela1[[#This Row],[PK]]&amp;Tabela1[[#This Row],[GK]]</f>
        <v>142402</v>
      </c>
      <c r="G1150" s="6" t="s">
        <v>1111</v>
      </c>
      <c r="H1150" s="7">
        <v>111795447.08599934</v>
      </c>
      <c r="I1150" s="8">
        <v>1.371</v>
      </c>
      <c r="J1150" s="7">
        <v>153271557.94999999</v>
      </c>
      <c r="K1150" s="8">
        <v>7.0000000000000007E-2</v>
      </c>
      <c r="L1150" s="7">
        <v>10729009.056500001</v>
      </c>
      <c r="M1150" s="7">
        <v>6885139.0565000009</v>
      </c>
      <c r="N1150" s="9">
        <v>1.7911997691128996</v>
      </c>
      <c r="O1150" s="7">
        <v>583373</v>
      </c>
      <c r="P1150" s="8">
        <v>1.2949999999999999</v>
      </c>
      <c r="Q1150" s="7">
        <v>755468</v>
      </c>
      <c r="R1150" s="8">
        <v>1.6E-2</v>
      </c>
      <c r="S1150" s="7">
        <v>12087.487999999999</v>
      </c>
      <c r="T1150" s="7">
        <v>-4435.5120000000006</v>
      </c>
      <c r="U1150" s="9">
        <v>-0.26844471342976461</v>
      </c>
      <c r="V1150" s="7">
        <v>6880703.5445000008</v>
      </c>
      <c r="W1150" s="9">
        <v>1.7823842143792097</v>
      </c>
      <c r="X1150" s="7">
        <v>15484241.534852361</v>
      </c>
      <c r="Y1150" s="7">
        <v>6924081</v>
      </c>
      <c r="Z1150" s="7">
        <v>359093.76999999996</v>
      </c>
      <c r="AA1150" s="7">
        <v>627461.76485236129</v>
      </c>
      <c r="AB1150" s="7">
        <v>7573605</v>
      </c>
      <c r="AC1150" s="7">
        <v>0</v>
      </c>
      <c r="AD1150" s="7">
        <v>8603537.9903523605</v>
      </c>
      <c r="AE1150" s="7">
        <v>0</v>
      </c>
      <c r="AF1150" s="7">
        <v>10729009.056500001</v>
      </c>
      <c r="AG1150" s="7">
        <v>12087.487999999999</v>
      </c>
      <c r="AH1150" s="7">
        <v>8603537.9903523605</v>
      </c>
      <c r="AI1150" s="7">
        <v>3209382</v>
      </c>
      <c r="AJ1150" s="7">
        <v>10986</v>
      </c>
      <c r="AK1150" s="7">
        <v>5556703</v>
      </c>
      <c r="AL1150" s="7">
        <v>0</v>
      </c>
      <c r="AM1150" s="7">
        <v>687030</v>
      </c>
      <c r="AN1150" s="7">
        <v>0</v>
      </c>
      <c r="AO1150" s="7">
        <v>0</v>
      </c>
      <c r="AP1150" s="7">
        <v>6071484</v>
      </c>
      <c r="AQ1150" s="7">
        <v>481372</v>
      </c>
      <c r="AR1150" s="7">
        <v>3843870</v>
      </c>
      <c r="AS1150" s="7">
        <v>16523</v>
      </c>
      <c r="AT1150" s="7">
        <v>6241831</v>
      </c>
      <c r="AU1150" s="7">
        <v>0</v>
      </c>
      <c r="AV1150" s="7">
        <v>663784</v>
      </c>
      <c r="AW1150" s="7">
        <v>0</v>
      </c>
      <c r="AX1150" s="7">
        <v>0</v>
      </c>
      <c r="AY1150" s="7">
        <v>6521521</v>
      </c>
      <c r="AZ1150" s="7">
        <v>196257</v>
      </c>
      <c r="BA1150" s="7">
        <v>359093.76999999996</v>
      </c>
      <c r="BB1150" s="7">
        <v>0</v>
      </c>
      <c r="BC1150" s="7">
        <v>21.43</v>
      </c>
      <c r="BD1150" s="7">
        <v>27.07</v>
      </c>
      <c r="BE1150" s="7">
        <v>7525.44</v>
      </c>
      <c r="BF1150" s="7">
        <v>0</v>
      </c>
      <c r="BG1150" s="7">
        <v>386023.76485236135</v>
      </c>
      <c r="BH1150" s="7">
        <v>4305</v>
      </c>
      <c r="BI1150" s="7">
        <v>241438</v>
      </c>
      <c r="BJ1150" s="7">
        <v>3323015.4558333335</v>
      </c>
      <c r="BK1150" s="7">
        <v>1974710.0533333337</v>
      </c>
      <c r="BL1150" s="7">
        <v>156668.56</v>
      </c>
      <c r="BM1150" s="7">
        <v>5079884.4899999993</v>
      </c>
      <c r="BN1150" s="130">
        <v>0.63600000000000001</v>
      </c>
      <c r="BO1150" s="131">
        <v>1.8746769999999999E-4</v>
      </c>
      <c r="BP1150" s="161">
        <v>4750.460072756583</v>
      </c>
      <c r="BQ1150" s="162">
        <v>7573605</v>
      </c>
      <c r="BR1150" s="161">
        <v>243689</v>
      </c>
      <c r="BS1150" s="163">
        <v>0</v>
      </c>
      <c r="BT1150" s="163">
        <v>0</v>
      </c>
      <c r="BU1150" s="161">
        <v>10729009.060000001</v>
      </c>
      <c r="BV1150" s="161">
        <v>12087.49</v>
      </c>
      <c r="BW1150" s="165">
        <v>8603537.9900000002</v>
      </c>
      <c r="BX1150" s="161">
        <v>243689</v>
      </c>
    </row>
    <row r="1151" spans="1:76" ht="14.45" x14ac:dyDescent="0.3">
      <c r="A1151" s="164" t="s">
        <v>31</v>
      </c>
      <c r="B1151" s="6" t="s">
        <v>97</v>
      </c>
      <c r="C1151" s="6" t="s">
        <v>191</v>
      </c>
      <c r="D1151" s="6" t="s">
        <v>37</v>
      </c>
      <c r="E1151" s="6" t="s">
        <v>36</v>
      </c>
      <c r="F1151" s="24" t="str">
        <f>+Tabela1[[#This Row],[WK]]&amp;Tabela1[[#This Row],[PK]]&amp;Tabela1[[#This Row],[GK]]</f>
        <v>142403</v>
      </c>
      <c r="G1151" s="6" t="s">
        <v>1112</v>
      </c>
      <c r="H1151" s="7">
        <v>130326647.35459934</v>
      </c>
      <c r="I1151" s="8">
        <v>1.371</v>
      </c>
      <c r="J1151" s="7">
        <v>178677833.53</v>
      </c>
      <c r="K1151" s="8">
        <v>7.0000000000000007E-2</v>
      </c>
      <c r="L1151" s="7">
        <v>12507448.347100001</v>
      </c>
      <c r="M1151" s="7">
        <v>8217287.3471000008</v>
      </c>
      <c r="N1151" s="9">
        <v>1.9153797135119173</v>
      </c>
      <c r="O1151" s="7">
        <v>4306377</v>
      </c>
      <c r="P1151" s="8">
        <v>1.2949999999999999</v>
      </c>
      <c r="Q1151" s="7">
        <v>5576758</v>
      </c>
      <c r="R1151" s="8">
        <v>1.6E-2</v>
      </c>
      <c r="S1151" s="7">
        <v>89228.127999999997</v>
      </c>
      <c r="T1151" s="7">
        <v>48779.127999999997</v>
      </c>
      <c r="U1151" s="9">
        <v>1.2059415065885435</v>
      </c>
      <c r="V1151" s="7">
        <v>8266066.4751000013</v>
      </c>
      <c r="W1151" s="9">
        <v>1.9087533800319127</v>
      </c>
      <c r="X1151" s="7">
        <v>17033540.40917024</v>
      </c>
      <c r="Y1151" s="7">
        <v>3210379</v>
      </c>
      <c r="Z1151" s="7">
        <v>194069.61</v>
      </c>
      <c r="AA1151" s="7">
        <v>772533.79917024099</v>
      </c>
      <c r="AB1151" s="7">
        <v>10827905</v>
      </c>
      <c r="AC1151" s="7">
        <v>2028653</v>
      </c>
      <c r="AD1151" s="7">
        <v>8767473.9340702407</v>
      </c>
      <c r="AE1151" s="7">
        <v>0</v>
      </c>
      <c r="AF1151" s="7">
        <v>12507448.347100001</v>
      </c>
      <c r="AG1151" s="7">
        <v>89228.127999999997</v>
      </c>
      <c r="AH1151" s="7">
        <v>8767473.9340702407</v>
      </c>
      <c r="AI1151" s="7">
        <v>3582006</v>
      </c>
      <c r="AJ1151" s="7">
        <v>37350</v>
      </c>
      <c r="AK1151" s="7">
        <v>4893758</v>
      </c>
      <c r="AL1151" s="7">
        <v>0</v>
      </c>
      <c r="AM1151" s="7">
        <v>1074634</v>
      </c>
      <c r="AN1151" s="7">
        <v>0</v>
      </c>
      <c r="AO1151" s="7">
        <v>0</v>
      </c>
      <c r="AP1151" s="7">
        <v>8685936</v>
      </c>
      <c r="AQ1151" s="7">
        <v>505242</v>
      </c>
      <c r="AR1151" s="7">
        <v>4290161</v>
      </c>
      <c r="AS1151" s="7">
        <v>40449</v>
      </c>
      <c r="AT1151" s="7">
        <v>5780172</v>
      </c>
      <c r="AU1151" s="7">
        <v>34614</v>
      </c>
      <c r="AV1151" s="7">
        <v>512695</v>
      </c>
      <c r="AW1151" s="7">
        <v>0</v>
      </c>
      <c r="AX1151" s="7">
        <v>0</v>
      </c>
      <c r="AY1151" s="7">
        <v>10005053</v>
      </c>
      <c r="AZ1151" s="7">
        <v>205989</v>
      </c>
      <c r="BA1151" s="7">
        <v>194069.61</v>
      </c>
      <c r="BB1151" s="7">
        <v>0</v>
      </c>
      <c r="BC1151" s="7">
        <v>1.2</v>
      </c>
      <c r="BD1151" s="7">
        <v>2082.77</v>
      </c>
      <c r="BE1151" s="7">
        <v>0</v>
      </c>
      <c r="BF1151" s="7">
        <v>0</v>
      </c>
      <c r="BG1151" s="7">
        <v>460717.79917024093</v>
      </c>
      <c r="BH1151" s="7">
        <v>5138</v>
      </c>
      <c r="BI1151" s="7">
        <v>311816</v>
      </c>
      <c r="BJ1151" s="7">
        <v>4291463.6174999978</v>
      </c>
      <c r="BK1151" s="7">
        <v>1644763.629999998</v>
      </c>
      <c r="BL1151" s="7">
        <v>3149960.6033333335</v>
      </c>
      <c r="BM1151" s="7">
        <v>4286878.7433333341</v>
      </c>
      <c r="BN1151" s="130">
        <v>0.81799999999999995</v>
      </c>
      <c r="BO1151" s="131">
        <v>1.9277110000000001E-4</v>
      </c>
      <c r="BP1151" s="161">
        <v>4885.5300200653746</v>
      </c>
      <c r="BQ1151" s="162">
        <v>10827905</v>
      </c>
      <c r="BR1151" s="161">
        <v>283491</v>
      </c>
      <c r="BS1151" s="163">
        <v>0</v>
      </c>
      <c r="BT1151" s="163">
        <v>1288473.5908297598</v>
      </c>
      <c r="BU1151" s="161">
        <v>12507448.35</v>
      </c>
      <c r="BV1151" s="161">
        <v>89228.13</v>
      </c>
      <c r="BW1151" s="165">
        <v>10055947.52082976</v>
      </c>
      <c r="BX1151" s="161">
        <v>283491</v>
      </c>
    </row>
    <row r="1152" spans="1:76" ht="14.45" x14ac:dyDescent="0.3">
      <c r="A1152" s="164" t="s">
        <v>31</v>
      </c>
      <c r="B1152" s="6" t="s">
        <v>97</v>
      </c>
      <c r="C1152" s="6" t="s">
        <v>191</v>
      </c>
      <c r="D1152" s="6" t="s">
        <v>39</v>
      </c>
      <c r="E1152" s="6" t="s">
        <v>40</v>
      </c>
      <c r="F1152" s="24" t="str">
        <f>+Tabela1[[#This Row],[WK]]&amp;Tabela1[[#This Row],[PK]]&amp;Tabela1[[#This Row],[GK]]</f>
        <v>142404</v>
      </c>
      <c r="G1152" s="6" t="s">
        <v>1113</v>
      </c>
      <c r="H1152" s="7">
        <v>842638258.47139835</v>
      </c>
      <c r="I1152" s="8">
        <v>1.371</v>
      </c>
      <c r="J1152" s="7">
        <v>1155257052.3700001</v>
      </c>
      <c r="K1152" s="8">
        <v>7.0000000000000007E-2</v>
      </c>
      <c r="L1152" s="7">
        <v>80867993.665900022</v>
      </c>
      <c r="M1152" s="7">
        <v>44028527.665900022</v>
      </c>
      <c r="N1152" s="9">
        <v>1.1951456534657701</v>
      </c>
      <c r="O1152" s="7">
        <v>103160433</v>
      </c>
      <c r="P1152" s="8">
        <v>1.2949999999999999</v>
      </c>
      <c r="Q1152" s="7">
        <v>133592761</v>
      </c>
      <c r="R1152" s="8">
        <v>1.6E-2</v>
      </c>
      <c r="S1152" s="7">
        <v>2137484.176</v>
      </c>
      <c r="T1152" s="7">
        <v>318882.17599999998</v>
      </c>
      <c r="U1152" s="9">
        <v>0.17534467464568937</v>
      </c>
      <c r="V1152" s="7">
        <v>44347409.841900021</v>
      </c>
      <c r="W1152" s="9">
        <v>1.1471708788421611</v>
      </c>
      <c r="X1152" s="7">
        <v>51439874.878200151</v>
      </c>
      <c r="Y1152" s="7">
        <v>1629259</v>
      </c>
      <c r="Z1152" s="7">
        <v>543729.61499999999</v>
      </c>
      <c r="AA1152" s="7">
        <v>3287235.2632001494</v>
      </c>
      <c r="AB1152" s="7">
        <v>43258879</v>
      </c>
      <c r="AC1152" s="7">
        <v>2720772</v>
      </c>
      <c r="AD1152" s="7">
        <v>7092465.0363001293</v>
      </c>
      <c r="AE1152" s="7">
        <v>0</v>
      </c>
      <c r="AF1152" s="7">
        <v>80867993.665900022</v>
      </c>
      <c r="AG1152" s="7">
        <v>2137484.176</v>
      </c>
      <c r="AH1152" s="7">
        <v>7092465.0363001293</v>
      </c>
      <c r="AI1152" s="7">
        <v>30758562</v>
      </c>
      <c r="AJ1152" s="7">
        <v>1392044</v>
      </c>
      <c r="AK1152" s="7">
        <v>7213942</v>
      </c>
      <c r="AL1152" s="7">
        <v>1346552</v>
      </c>
      <c r="AM1152" s="7">
        <v>907197</v>
      </c>
      <c r="AN1152" s="7">
        <v>0</v>
      </c>
      <c r="AO1152" s="7">
        <v>0</v>
      </c>
      <c r="AP1152" s="7">
        <v>33032143</v>
      </c>
      <c r="AQ1152" s="7">
        <v>2880276</v>
      </c>
      <c r="AR1152" s="7">
        <v>36839466</v>
      </c>
      <c r="AS1152" s="7">
        <v>1818602</v>
      </c>
      <c r="AT1152" s="7">
        <v>6691461</v>
      </c>
      <c r="AU1152" s="7">
        <v>1568209</v>
      </c>
      <c r="AV1152" s="7">
        <v>1177490</v>
      </c>
      <c r="AW1152" s="7">
        <v>0</v>
      </c>
      <c r="AX1152" s="7">
        <v>0</v>
      </c>
      <c r="AY1152" s="7">
        <v>38521322</v>
      </c>
      <c r="AZ1152" s="7">
        <v>1276483</v>
      </c>
      <c r="BA1152" s="7">
        <v>543729.61499999999</v>
      </c>
      <c r="BB1152" s="7">
        <v>0</v>
      </c>
      <c r="BC1152" s="7">
        <v>0</v>
      </c>
      <c r="BD1152" s="7">
        <v>5583.79</v>
      </c>
      <c r="BE1152" s="7">
        <v>525.53</v>
      </c>
      <c r="BF1152" s="7">
        <v>0</v>
      </c>
      <c r="BG1152" s="7">
        <v>2163705.2632001494</v>
      </c>
      <c r="BH1152" s="7">
        <v>24130</v>
      </c>
      <c r="BI1152" s="7">
        <v>1123530</v>
      </c>
      <c r="BJ1152" s="7">
        <v>15463161.702499997</v>
      </c>
      <c r="BK1152" s="7">
        <v>9027138.0099999961</v>
      </c>
      <c r="BL1152" s="7">
        <v>4922981.29</v>
      </c>
      <c r="BM1152" s="7">
        <v>15898132.190000003</v>
      </c>
      <c r="BN1152" s="130">
        <v>0.98099999999999998</v>
      </c>
      <c r="BO1152" s="131">
        <v>9.3809290000000005E-4</v>
      </c>
      <c r="BP1152" s="161">
        <v>23772.310726347183</v>
      </c>
      <c r="BQ1152" s="162">
        <v>43258879</v>
      </c>
      <c r="BR1152" s="161">
        <v>1312851</v>
      </c>
      <c r="BS1152" s="163">
        <v>0</v>
      </c>
      <c r="BT1152" s="163">
        <v>2607941.1217998564</v>
      </c>
      <c r="BU1152" s="161">
        <v>80867993.670000002</v>
      </c>
      <c r="BV1152" s="161">
        <v>2137484.1800000002</v>
      </c>
      <c r="BW1152" s="165">
        <v>9700406.1617998555</v>
      </c>
      <c r="BX1152" s="161">
        <v>1312851</v>
      </c>
    </row>
    <row r="1153" spans="1:76" ht="14.45" x14ac:dyDescent="0.3">
      <c r="A1153" s="164" t="s">
        <v>31</v>
      </c>
      <c r="B1153" s="6" t="s">
        <v>97</v>
      </c>
      <c r="C1153" s="6" t="s">
        <v>191</v>
      </c>
      <c r="D1153" s="6" t="s">
        <v>42</v>
      </c>
      <c r="E1153" s="6" t="s">
        <v>36</v>
      </c>
      <c r="F1153" s="24" t="str">
        <f>+Tabela1[[#This Row],[WK]]&amp;Tabela1[[#This Row],[PK]]&amp;Tabela1[[#This Row],[GK]]</f>
        <v>142405</v>
      </c>
      <c r="G1153" s="6" t="s">
        <v>1114</v>
      </c>
      <c r="H1153" s="7">
        <v>112348856.70459941</v>
      </c>
      <c r="I1153" s="8">
        <v>1.371</v>
      </c>
      <c r="J1153" s="7">
        <v>154030282.53999999</v>
      </c>
      <c r="K1153" s="8">
        <v>7.0000000000000007E-2</v>
      </c>
      <c r="L1153" s="7">
        <v>10782119.777800001</v>
      </c>
      <c r="M1153" s="7">
        <v>7098396.7778000012</v>
      </c>
      <c r="N1153" s="9">
        <v>1.9269626890512672</v>
      </c>
      <c r="O1153" s="7">
        <v>1183345</v>
      </c>
      <c r="P1153" s="8">
        <v>1.2949999999999999</v>
      </c>
      <c r="Q1153" s="7">
        <v>1532432</v>
      </c>
      <c r="R1153" s="8">
        <v>1.6E-2</v>
      </c>
      <c r="S1153" s="7">
        <v>24518.912</v>
      </c>
      <c r="T1153" s="7">
        <v>6762.9120000000003</v>
      </c>
      <c r="U1153" s="9">
        <v>0.38088037846361794</v>
      </c>
      <c r="V1153" s="7">
        <v>7105159.6898000017</v>
      </c>
      <c r="W1153" s="9">
        <v>1.9195461300199195</v>
      </c>
      <c r="X1153" s="7">
        <v>13990759.026404323</v>
      </c>
      <c r="Y1153" s="7">
        <v>3717804</v>
      </c>
      <c r="Z1153" s="7">
        <v>0</v>
      </c>
      <c r="AA1153" s="7">
        <v>687739.02640432271</v>
      </c>
      <c r="AB1153" s="7">
        <v>8150921</v>
      </c>
      <c r="AC1153" s="7">
        <v>1434295</v>
      </c>
      <c r="AD1153" s="7">
        <v>6885599.3366043223</v>
      </c>
      <c r="AE1153" s="7">
        <v>0</v>
      </c>
      <c r="AF1153" s="7">
        <v>10782119.777800001</v>
      </c>
      <c r="AG1153" s="7">
        <v>24518.912</v>
      </c>
      <c r="AH1153" s="7">
        <v>6885599.3366043223</v>
      </c>
      <c r="AI1153" s="7">
        <v>3075670</v>
      </c>
      <c r="AJ1153" s="7">
        <v>21634</v>
      </c>
      <c r="AK1153" s="7">
        <v>4728956</v>
      </c>
      <c r="AL1153" s="7">
        <v>0</v>
      </c>
      <c r="AM1153" s="7">
        <v>352692</v>
      </c>
      <c r="AN1153" s="7">
        <v>0</v>
      </c>
      <c r="AO1153" s="7">
        <v>0</v>
      </c>
      <c r="AP1153" s="7">
        <v>6682612</v>
      </c>
      <c r="AQ1153" s="7">
        <v>429654</v>
      </c>
      <c r="AR1153" s="7">
        <v>3683723</v>
      </c>
      <c r="AS1153" s="7">
        <v>17756</v>
      </c>
      <c r="AT1153" s="7">
        <v>5099617</v>
      </c>
      <c r="AU1153" s="7">
        <v>0</v>
      </c>
      <c r="AV1153" s="7">
        <v>755518</v>
      </c>
      <c r="AW1153" s="7">
        <v>0</v>
      </c>
      <c r="AX1153" s="7">
        <v>0</v>
      </c>
      <c r="AY1153" s="7">
        <v>7533337</v>
      </c>
      <c r="AZ1153" s="7">
        <v>181660</v>
      </c>
      <c r="BA1153" s="7">
        <v>0</v>
      </c>
      <c r="BB1153" s="7">
        <v>0</v>
      </c>
      <c r="BC1153" s="7">
        <v>0</v>
      </c>
      <c r="BD1153" s="7">
        <v>0</v>
      </c>
      <c r="BE1153" s="7">
        <v>0</v>
      </c>
      <c r="BF1153" s="7">
        <v>0</v>
      </c>
      <c r="BG1153" s="7">
        <v>401357.02640432271</v>
      </c>
      <c r="BH1153" s="7">
        <v>4476</v>
      </c>
      <c r="BI1153" s="7">
        <v>286382</v>
      </c>
      <c r="BJ1153" s="7">
        <v>3941515.2691666652</v>
      </c>
      <c r="BK1153" s="7">
        <v>2462290.4866666645</v>
      </c>
      <c r="BL1153" s="7">
        <v>715153.25333333341</v>
      </c>
      <c r="BM1153" s="7">
        <v>4486592.623333334</v>
      </c>
      <c r="BN1153" s="130">
        <v>0.77300000000000002</v>
      </c>
      <c r="BO1153" s="131">
        <v>1.742437E-4</v>
      </c>
      <c r="BP1153" s="161">
        <v>4415.2864998051391</v>
      </c>
      <c r="BQ1153" s="162">
        <v>8150921</v>
      </c>
      <c r="BR1153" s="161">
        <v>245456</v>
      </c>
      <c r="BS1153" s="163">
        <v>0</v>
      </c>
      <c r="BT1153" s="163">
        <v>1324828.9735956751</v>
      </c>
      <c r="BU1153" s="161">
        <v>10782119.779999999</v>
      </c>
      <c r="BV1153" s="161">
        <v>24518.91</v>
      </c>
      <c r="BW1153" s="165">
        <v>8210428.3135956749</v>
      </c>
      <c r="BX1153" s="161">
        <v>245456</v>
      </c>
    </row>
    <row r="1154" spans="1:76" ht="14.45" x14ac:dyDescent="0.3">
      <c r="A1154" s="164" t="s">
        <v>31</v>
      </c>
      <c r="B1154" s="6" t="s">
        <v>97</v>
      </c>
      <c r="C1154" s="6" t="s">
        <v>191</v>
      </c>
      <c r="D1154" s="6" t="s">
        <v>44</v>
      </c>
      <c r="E1154" s="6" t="s">
        <v>36</v>
      </c>
      <c r="F1154" s="24" t="str">
        <f>+Tabela1[[#This Row],[WK]]&amp;Tabela1[[#This Row],[PK]]&amp;Tabela1[[#This Row],[GK]]</f>
        <v>142406</v>
      </c>
      <c r="G1154" s="6" t="s">
        <v>1115</v>
      </c>
      <c r="H1154" s="7">
        <v>107056169.81959981</v>
      </c>
      <c r="I1154" s="8">
        <v>1.371</v>
      </c>
      <c r="J1154" s="7">
        <v>146774008.82999998</v>
      </c>
      <c r="K1154" s="8">
        <v>7.0000000000000007E-2</v>
      </c>
      <c r="L1154" s="7">
        <v>10274180.618100001</v>
      </c>
      <c r="M1154" s="7">
        <v>6482626.6181000005</v>
      </c>
      <c r="N1154" s="9">
        <v>1.7097545275894792</v>
      </c>
      <c r="O1154" s="7">
        <v>0</v>
      </c>
      <c r="P1154" s="8">
        <v>1.2949999999999999</v>
      </c>
      <c r="Q1154" s="7">
        <v>0</v>
      </c>
      <c r="R1154" s="8">
        <v>1.6E-2</v>
      </c>
      <c r="S1154" s="7">
        <v>0</v>
      </c>
      <c r="T1154" s="7">
        <v>-209002</v>
      </c>
      <c r="U1154" s="9">
        <v>-1</v>
      </c>
      <c r="V1154" s="7">
        <v>6273624.6181000005</v>
      </c>
      <c r="W1154" s="9">
        <v>1.5681881763684848</v>
      </c>
      <c r="X1154" s="7">
        <v>15657530.35201226</v>
      </c>
      <c r="Y1154" s="7">
        <v>4687495</v>
      </c>
      <c r="Z1154" s="7">
        <v>346887.20999999996</v>
      </c>
      <c r="AA1154" s="7">
        <v>705752.14201226016</v>
      </c>
      <c r="AB1154" s="7">
        <v>9917396</v>
      </c>
      <c r="AC1154" s="7">
        <v>0</v>
      </c>
      <c r="AD1154" s="7">
        <v>9383905.7339122593</v>
      </c>
      <c r="AE1154" s="7">
        <v>0</v>
      </c>
      <c r="AF1154" s="7">
        <v>10274180.618100001</v>
      </c>
      <c r="AG1154" s="7">
        <v>0</v>
      </c>
      <c r="AH1154" s="7">
        <v>9383905.7339122593</v>
      </c>
      <c r="AI1154" s="7">
        <v>3165701</v>
      </c>
      <c r="AJ1154" s="7">
        <v>186721</v>
      </c>
      <c r="AK1154" s="7">
        <v>3582708</v>
      </c>
      <c r="AL1154" s="7">
        <v>0</v>
      </c>
      <c r="AM1154" s="7">
        <v>847739</v>
      </c>
      <c r="AN1154" s="7">
        <v>0</v>
      </c>
      <c r="AO1154" s="7">
        <v>0</v>
      </c>
      <c r="AP1154" s="7">
        <v>8203557</v>
      </c>
      <c r="AQ1154" s="7">
        <v>485351</v>
      </c>
      <c r="AR1154" s="7">
        <v>3791554</v>
      </c>
      <c r="AS1154" s="7">
        <v>209002</v>
      </c>
      <c r="AT1154" s="7">
        <v>4155990</v>
      </c>
      <c r="AU1154" s="7">
        <v>0</v>
      </c>
      <c r="AV1154" s="7">
        <v>909530</v>
      </c>
      <c r="AW1154" s="7">
        <v>0</v>
      </c>
      <c r="AX1154" s="7">
        <v>0</v>
      </c>
      <c r="AY1154" s="7">
        <v>8987874</v>
      </c>
      <c r="AZ1154" s="7">
        <v>205989</v>
      </c>
      <c r="BA1154" s="7">
        <v>346887.20999999996</v>
      </c>
      <c r="BB1154" s="7">
        <v>0</v>
      </c>
      <c r="BC1154" s="7">
        <v>0</v>
      </c>
      <c r="BD1154" s="7">
        <v>3729.97</v>
      </c>
      <c r="BE1154" s="7">
        <v>0</v>
      </c>
      <c r="BF1154" s="7">
        <v>0</v>
      </c>
      <c r="BG1154" s="7">
        <v>358854.14201226016</v>
      </c>
      <c r="BH1154" s="7">
        <v>4002</v>
      </c>
      <c r="BI1154" s="7">
        <v>346898</v>
      </c>
      <c r="BJ1154" s="7">
        <v>4774288.4416666655</v>
      </c>
      <c r="BK1154" s="7">
        <v>3098349.8633333324</v>
      </c>
      <c r="BL1154" s="7">
        <v>1022209.8066666666</v>
      </c>
      <c r="BM1154" s="7">
        <v>4659334.7</v>
      </c>
      <c r="BN1154" s="130">
        <v>0.72499999999999998</v>
      </c>
      <c r="BO1154" s="131">
        <v>1.7449030000000001E-4</v>
      </c>
      <c r="BP1154" s="161">
        <v>4422.2901267026327</v>
      </c>
      <c r="BQ1154" s="162">
        <v>9917396</v>
      </c>
      <c r="BR1154" s="161">
        <v>223789</v>
      </c>
      <c r="BS1154" s="163">
        <v>0</v>
      </c>
      <c r="BT1154" s="163">
        <v>325641.64798773825</v>
      </c>
      <c r="BU1154" s="161">
        <v>10274180.619999999</v>
      </c>
      <c r="BV1154" s="161">
        <v>0</v>
      </c>
      <c r="BW1154" s="165">
        <v>9709547.3779877387</v>
      </c>
      <c r="BX1154" s="161">
        <v>223789</v>
      </c>
    </row>
    <row r="1155" spans="1:76" ht="14.45" x14ac:dyDescent="0.3">
      <c r="A1155" s="164" t="s">
        <v>31</v>
      </c>
      <c r="B1155" s="6" t="s">
        <v>97</v>
      </c>
      <c r="C1155" s="6" t="s">
        <v>191</v>
      </c>
      <c r="D1155" s="6" t="s">
        <v>51</v>
      </c>
      <c r="E1155" s="6" t="s">
        <v>36</v>
      </c>
      <c r="F1155" s="24" t="str">
        <f>+Tabela1[[#This Row],[WK]]&amp;Tabela1[[#This Row],[PK]]&amp;Tabela1[[#This Row],[GK]]</f>
        <v>142407</v>
      </c>
      <c r="G1155" s="6" t="s">
        <v>1116</v>
      </c>
      <c r="H1155" s="7">
        <v>113850380.85999957</v>
      </c>
      <c r="I1155" s="8">
        <v>1.371</v>
      </c>
      <c r="J1155" s="7">
        <v>156088872.16</v>
      </c>
      <c r="K1155" s="8">
        <v>7.0000000000000007E-2</v>
      </c>
      <c r="L1155" s="7">
        <v>10926221.051200001</v>
      </c>
      <c r="M1155" s="7">
        <v>7433786.0512000006</v>
      </c>
      <c r="N1155" s="9">
        <v>2.1285395579874788</v>
      </c>
      <c r="O1155" s="7">
        <v>448614</v>
      </c>
      <c r="P1155" s="8">
        <v>1.2949999999999999</v>
      </c>
      <c r="Q1155" s="7">
        <v>580955</v>
      </c>
      <c r="R1155" s="8">
        <v>1.6E-2</v>
      </c>
      <c r="S1155" s="7">
        <v>9295.2800000000007</v>
      </c>
      <c r="T1155" s="7">
        <v>1349.2800000000007</v>
      </c>
      <c r="U1155" s="9">
        <v>0.16980619179461373</v>
      </c>
      <c r="V1155" s="7">
        <v>7435135.3311999999</v>
      </c>
      <c r="W1155" s="9">
        <v>2.1240931576305551</v>
      </c>
      <c r="X1155" s="7">
        <v>15691901.386029961</v>
      </c>
      <c r="Y1155" s="7">
        <v>5594673</v>
      </c>
      <c r="Z1155" s="7">
        <v>385075.95499999996</v>
      </c>
      <c r="AA1155" s="7">
        <v>681293.43102996075</v>
      </c>
      <c r="AB1155" s="7">
        <v>8699504</v>
      </c>
      <c r="AC1155" s="7">
        <v>331355</v>
      </c>
      <c r="AD1155" s="7">
        <v>8256766.0548299598</v>
      </c>
      <c r="AE1155" s="7">
        <v>0</v>
      </c>
      <c r="AF1155" s="7">
        <v>10926221.051200001</v>
      </c>
      <c r="AG1155" s="7">
        <v>9295.2800000000007</v>
      </c>
      <c r="AH1155" s="7">
        <v>8256766.0548299598</v>
      </c>
      <c r="AI1155" s="7">
        <v>2915957</v>
      </c>
      <c r="AJ1155" s="7">
        <v>10136</v>
      </c>
      <c r="AK1155" s="7">
        <v>5602426</v>
      </c>
      <c r="AL1155" s="7">
        <v>0</v>
      </c>
      <c r="AM1155" s="7">
        <v>341718</v>
      </c>
      <c r="AN1155" s="7">
        <v>0</v>
      </c>
      <c r="AO1155" s="7">
        <v>0</v>
      </c>
      <c r="AP1155" s="7">
        <v>6520964</v>
      </c>
      <c r="AQ1155" s="7">
        <v>584807</v>
      </c>
      <c r="AR1155" s="7">
        <v>3492435</v>
      </c>
      <c r="AS1155" s="7">
        <v>7946</v>
      </c>
      <c r="AT1155" s="7">
        <v>6448421</v>
      </c>
      <c r="AU1155" s="7">
        <v>330630</v>
      </c>
      <c r="AV1155" s="7">
        <v>762401</v>
      </c>
      <c r="AW1155" s="7">
        <v>0</v>
      </c>
      <c r="AX1155" s="7">
        <v>0</v>
      </c>
      <c r="AY1155" s="7">
        <v>7458500</v>
      </c>
      <c r="AZ1155" s="7">
        <v>243294</v>
      </c>
      <c r="BA1155" s="7">
        <v>385075.95499999996</v>
      </c>
      <c r="BB1155" s="7">
        <v>0</v>
      </c>
      <c r="BC1155" s="7">
        <v>153.22999999999999</v>
      </c>
      <c r="BD1155" s="7">
        <v>8.99</v>
      </c>
      <c r="BE1155" s="7">
        <v>7241.69</v>
      </c>
      <c r="BF1155" s="7">
        <v>0</v>
      </c>
      <c r="BG1155" s="7">
        <v>422070.43102996069</v>
      </c>
      <c r="BH1155" s="7">
        <v>4707</v>
      </c>
      <c r="BI1155" s="7">
        <v>259223</v>
      </c>
      <c r="BJ1155" s="7">
        <v>3567648.7091666684</v>
      </c>
      <c r="BK1155" s="7">
        <v>1613935.0466666687</v>
      </c>
      <c r="BL1155" s="7">
        <v>914300</v>
      </c>
      <c r="BM1155" s="7">
        <v>5986254.6499999994</v>
      </c>
      <c r="BN1155" s="130">
        <v>0.7</v>
      </c>
      <c r="BO1155" s="131">
        <v>1.8831389999999999E-4</v>
      </c>
      <c r="BP1155" s="161">
        <v>4772.4714715772752</v>
      </c>
      <c r="BQ1155" s="162">
        <v>8699504</v>
      </c>
      <c r="BR1155" s="161">
        <v>258633</v>
      </c>
      <c r="BS1155" s="163">
        <v>0</v>
      </c>
      <c r="BT1155" s="163">
        <v>1309977.3999999985</v>
      </c>
      <c r="BU1155" s="161">
        <v>10926221.050000001</v>
      </c>
      <c r="BV1155" s="161">
        <v>9295.2800000000007</v>
      </c>
      <c r="BW1155" s="165">
        <v>9566743.4499999993</v>
      </c>
      <c r="BX1155" s="161">
        <v>258633</v>
      </c>
    </row>
    <row r="1156" spans="1:76" ht="14.45" x14ac:dyDescent="0.3">
      <c r="A1156" s="164" t="s">
        <v>31</v>
      </c>
      <c r="B1156" s="6" t="s">
        <v>97</v>
      </c>
      <c r="C1156" s="6" t="s">
        <v>199</v>
      </c>
      <c r="D1156" s="6" t="s">
        <v>33</v>
      </c>
      <c r="E1156" s="6" t="s">
        <v>34</v>
      </c>
      <c r="F1156" s="24" t="str">
        <f>+Tabela1[[#This Row],[WK]]&amp;Tabela1[[#This Row],[PK]]&amp;Tabela1[[#This Row],[GK]]</f>
        <v>142501</v>
      </c>
      <c r="G1156" s="6" t="s">
        <v>1117</v>
      </c>
      <c r="H1156" s="7">
        <v>530723596.64779818</v>
      </c>
      <c r="I1156" s="8">
        <v>1.371</v>
      </c>
      <c r="J1156" s="7">
        <v>727622051.01000011</v>
      </c>
      <c r="K1156" s="8">
        <v>7.0000000000000007E-2</v>
      </c>
      <c r="L1156" s="7">
        <v>50933543.570700012</v>
      </c>
      <c r="M1156" s="7">
        <v>31664105.570700012</v>
      </c>
      <c r="N1156" s="9">
        <v>1.6432293235900295</v>
      </c>
      <c r="O1156" s="7">
        <v>83827657</v>
      </c>
      <c r="P1156" s="8">
        <v>1.2949999999999999</v>
      </c>
      <c r="Q1156" s="7">
        <v>108556816</v>
      </c>
      <c r="R1156" s="8">
        <v>1.6E-2</v>
      </c>
      <c r="S1156" s="7">
        <v>1736909.0560000001</v>
      </c>
      <c r="T1156" s="7">
        <v>481705.0560000001</v>
      </c>
      <c r="U1156" s="9">
        <v>0.38376634873693843</v>
      </c>
      <c r="V1156" s="7">
        <v>32145810.626700014</v>
      </c>
      <c r="W1156" s="9">
        <v>1.5662056676408784</v>
      </c>
      <c r="X1156" s="7">
        <v>29365937.759584248</v>
      </c>
      <c r="Y1156" s="7">
        <v>3265987</v>
      </c>
      <c r="Z1156" s="7">
        <v>121844.26000000001</v>
      </c>
      <c r="AA1156" s="7">
        <v>2044770.4995842506</v>
      </c>
      <c r="AB1156" s="7">
        <v>23933336</v>
      </c>
      <c r="AC1156" s="7">
        <v>0</v>
      </c>
      <c r="AD1156" s="7">
        <v>0</v>
      </c>
      <c r="AE1156" s="7">
        <v>0</v>
      </c>
      <c r="AF1156" s="7">
        <v>50933543.570700012</v>
      </c>
      <c r="AG1156" s="7">
        <v>1736909.0560000001</v>
      </c>
      <c r="AH1156" s="7">
        <v>0</v>
      </c>
      <c r="AI1156" s="7">
        <v>16088730</v>
      </c>
      <c r="AJ1156" s="7">
        <v>1328641</v>
      </c>
      <c r="AK1156" s="7">
        <v>6944867</v>
      </c>
      <c r="AL1156" s="7">
        <v>107279</v>
      </c>
      <c r="AM1156" s="7">
        <v>817430</v>
      </c>
      <c r="AN1156" s="7">
        <v>0</v>
      </c>
      <c r="AO1156" s="7">
        <v>0</v>
      </c>
      <c r="AP1156" s="7">
        <v>17821553</v>
      </c>
      <c r="AQ1156" s="7">
        <v>1686791</v>
      </c>
      <c r="AR1156" s="7">
        <v>19269438</v>
      </c>
      <c r="AS1156" s="7">
        <v>1255204</v>
      </c>
      <c r="AT1156" s="7">
        <v>7466168</v>
      </c>
      <c r="AU1156" s="7">
        <v>284936</v>
      </c>
      <c r="AV1156" s="7">
        <v>656519</v>
      </c>
      <c r="AW1156" s="7">
        <v>0</v>
      </c>
      <c r="AX1156" s="7">
        <v>0</v>
      </c>
      <c r="AY1156" s="7">
        <v>20864131</v>
      </c>
      <c r="AZ1156" s="7">
        <v>729882</v>
      </c>
      <c r="BA1156" s="7">
        <v>121844.26000000001</v>
      </c>
      <c r="BB1156" s="7">
        <v>0</v>
      </c>
      <c r="BC1156" s="7">
        <v>39.340000000000003</v>
      </c>
      <c r="BD1156" s="7">
        <v>558.32000000000005</v>
      </c>
      <c r="BE1156" s="7">
        <v>1241.4000000000001</v>
      </c>
      <c r="BF1156" s="7">
        <v>0</v>
      </c>
      <c r="BG1156" s="7">
        <v>1442679.4995842506</v>
      </c>
      <c r="BH1156" s="7">
        <v>16089</v>
      </c>
      <c r="BI1156" s="7">
        <v>602091</v>
      </c>
      <c r="BJ1156" s="7">
        <v>8286675.254999998</v>
      </c>
      <c r="BK1156" s="7">
        <v>3818652.5366666648</v>
      </c>
      <c r="BL1156" s="7">
        <v>7231101.5333333341</v>
      </c>
      <c r="BM1156" s="7">
        <v>3409887.8066666662</v>
      </c>
      <c r="BN1156" s="130">
        <v>0.94399999999999995</v>
      </c>
      <c r="BO1156" s="131">
        <v>6.3823540000000005E-4</v>
      </c>
      <c r="BP1156" s="161">
        <v>16173.375542567434</v>
      </c>
      <c r="BQ1156" s="162">
        <v>23933336</v>
      </c>
      <c r="BR1156" s="161">
        <v>821360</v>
      </c>
      <c r="BS1156" s="163">
        <v>0</v>
      </c>
      <c r="BT1156" s="163">
        <v>2177185.3732999861</v>
      </c>
      <c r="BU1156" s="161">
        <v>50933543.57</v>
      </c>
      <c r="BV1156" s="161">
        <v>1736909.06</v>
      </c>
      <c r="BW1156" s="165">
        <v>2177185.3732999861</v>
      </c>
      <c r="BX1156" s="161">
        <v>821360</v>
      </c>
    </row>
    <row r="1157" spans="1:76" ht="14.45" x14ac:dyDescent="0.3">
      <c r="A1157" s="164" t="s">
        <v>31</v>
      </c>
      <c r="B1157" s="6" t="s">
        <v>97</v>
      </c>
      <c r="C1157" s="6" t="s">
        <v>199</v>
      </c>
      <c r="D1157" s="6" t="s">
        <v>32</v>
      </c>
      <c r="E1157" s="6" t="s">
        <v>36</v>
      </c>
      <c r="F1157" s="24" t="str">
        <f>+Tabela1[[#This Row],[WK]]&amp;Tabela1[[#This Row],[PK]]&amp;Tabela1[[#This Row],[GK]]</f>
        <v>142502</v>
      </c>
      <c r="G1157" s="6" t="s">
        <v>1118</v>
      </c>
      <c r="H1157" s="7">
        <v>245357859.74119943</v>
      </c>
      <c r="I1157" s="8">
        <v>1.371</v>
      </c>
      <c r="J1157" s="7">
        <v>336385625.70999998</v>
      </c>
      <c r="K1157" s="8">
        <v>7.0000000000000007E-2</v>
      </c>
      <c r="L1157" s="7">
        <v>23546993.799699999</v>
      </c>
      <c r="M1157" s="7">
        <v>14445310.799699999</v>
      </c>
      <c r="N1157" s="9">
        <v>1.5871032642754093</v>
      </c>
      <c r="O1157" s="7">
        <v>4721</v>
      </c>
      <c r="P1157" s="8">
        <v>1.2949999999999999</v>
      </c>
      <c r="Q1157" s="7">
        <v>6114</v>
      </c>
      <c r="R1157" s="8">
        <v>1.6E-2</v>
      </c>
      <c r="S1157" s="7">
        <v>97.823999999999998</v>
      </c>
      <c r="T1157" s="7">
        <v>-33125.175999999999</v>
      </c>
      <c r="U1157" s="9">
        <v>-0.99705553381693401</v>
      </c>
      <c r="V1157" s="7">
        <v>14412185.6237</v>
      </c>
      <c r="W1157" s="9">
        <v>1.5777048634873747</v>
      </c>
      <c r="X1157" s="7">
        <v>36141806.281548969</v>
      </c>
      <c r="Y1157" s="7">
        <v>10857584</v>
      </c>
      <c r="Z1157" s="7">
        <v>44849.25</v>
      </c>
      <c r="AA1157" s="7">
        <v>1441436.0315489687</v>
      </c>
      <c r="AB1157" s="7">
        <v>23797937</v>
      </c>
      <c r="AC1157" s="7">
        <v>0</v>
      </c>
      <c r="AD1157" s="7">
        <v>21729620.657848969</v>
      </c>
      <c r="AE1157" s="7">
        <v>0</v>
      </c>
      <c r="AF1157" s="7">
        <v>23546993.799699999</v>
      </c>
      <c r="AG1157" s="7">
        <v>97.823999999999998</v>
      </c>
      <c r="AH1157" s="7">
        <v>21729620.657848969</v>
      </c>
      <c r="AI1157" s="7">
        <v>7599314</v>
      </c>
      <c r="AJ1157" s="7">
        <v>21367</v>
      </c>
      <c r="AK1157" s="7">
        <v>9428936</v>
      </c>
      <c r="AL1157" s="7">
        <v>620390</v>
      </c>
      <c r="AM1157" s="7">
        <v>551322</v>
      </c>
      <c r="AN1157" s="7">
        <v>0</v>
      </c>
      <c r="AO1157" s="7">
        <v>0</v>
      </c>
      <c r="AP1157" s="7">
        <v>18710695</v>
      </c>
      <c r="AQ1157" s="7">
        <v>982636</v>
      </c>
      <c r="AR1157" s="7">
        <v>9101683</v>
      </c>
      <c r="AS1157" s="7">
        <v>33223</v>
      </c>
      <c r="AT1157" s="7">
        <v>10676738</v>
      </c>
      <c r="AU1157" s="7">
        <v>743458</v>
      </c>
      <c r="AV1157" s="7">
        <v>569862</v>
      </c>
      <c r="AW1157" s="7">
        <v>0</v>
      </c>
      <c r="AX1157" s="7">
        <v>0</v>
      </c>
      <c r="AY1157" s="7">
        <v>21850998</v>
      </c>
      <c r="AZ1157" s="7">
        <v>410356</v>
      </c>
      <c r="BA1157" s="7">
        <v>44849.25</v>
      </c>
      <c r="BB1157" s="7">
        <v>0</v>
      </c>
      <c r="BC1157" s="7">
        <v>0</v>
      </c>
      <c r="BD1157" s="7">
        <v>0.04</v>
      </c>
      <c r="BE1157" s="7">
        <v>964.42</v>
      </c>
      <c r="BF1157" s="7">
        <v>0</v>
      </c>
      <c r="BG1157" s="7">
        <v>844948.03154896875</v>
      </c>
      <c r="BH1157" s="7">
        <v>9423</v>
      </c>
      <c r="BI1157" s="7">
        <v>596488</v>
      </c>
      <c r="BJ1157" s="7">
        <v>8209493.5800000019</v>
      </c>
      <c r="BK1157" s="7">
        <v>6940101.9333333354</v>
      </c>
      <c r="BL1157" s="7">
        <v>1133287.43</v>
      </c>
      <c r="BM1157" s="7">
        <v>2810991.7266666666</v>
      </c>
      <c r="BN1157" s="130">
        <v>0.69399999999999995</v>
      </c>
      <c r="BO1157" s="131">
        <v>3.5703219999999998E-4</v>
      </c>
      <c r="BP1157" s="161">
        <v>9047.6854334325581</v>
      </c>
      <c r="BQ1157" s="162">
        <v>23797937</v>
      </c>
      <c r="BR1157" s="161">
        <v>462895</v>
      </c>
      <c r="BS1157" s="163">
        <v>0</v>
      </c>
      <c r="BT1157" s="163">
        <v>1072500.7184510306</v>
      </c>
      <c r="BU1157" s="161">
        <v>23546993.800000001</v>
      </c>
      <c r="BV1157" s="161">
        <v>97.82</v>
      </c>
      <c r="BW1157" s="165">
        <v>22802121.378451031</v>
      </c>
      <c r="BX1157" s="161">
        <v>462895</v>
      </c>
    </row>
    <row r="1158" spans="1:76" ht="14.45" x14ac:dyDescent="0.3">
      <c r="A1158" s="164" t="s">
        <v>31</v>
      </c>
      <c r="B1158" s="6" t="s">
        <v>97</v>
      </c>
      <c r="C1158" s="6" t="s">
        <v>199</v>
      </c>
      <c r="D1158" s="6" t="s">
        <v>37</v>
      </c>
      <c r="E1158" s="6" t="s">
        <v>40</v>
      </c>
      <c r="F1158" s="24" t="str">
        <f>+Tabela1[[#This Row],[WK]]&amp;Tabela1[[#This Row],[PK]]&amp;Tabela1[[#This Row],[GK]]</f>
        <v>142503</v>
      </c>
      <c r="G1158" s="6" t="s">
        <v>1119</v>
      </c>
      <c r="H1158" s="7">
        <v>377871509.12099779</v>
      </c>
      <c r="I1158" s="8">
        <v>1.371</v>
      </c>
      <c r="J1158" s="7">
        <v>518061839.00999999</v>
      </c>
      <c r="K1158" s="8">
        <v>7.0000000000000007E-2</v>
      </c>
      <c r="L1158" s="7">
        <v>36264328.730700001</v>
      </c>
      <c r="M1158" s="7">
        <v>23539094.730700001</v>
      </c>
      <c r="N1158" s="9">
        <v>1.8497966112607438</v>
      </c>
      <c r="O1158" s="7">
        <v>40229773</v>
      </c>
      <c r="P1158" s="8">
        <v>1.2949999999999999</v>
      </c>
      <c r="Q1158" s="7">
        <v>52097556</v>
      </c>
      <c r="R1158" s="8">
        <v>1.6E-2</v>
      </c>
      <c r="S1158" s="7">
        <v>833560.89600000007</v>
      </c>
      <c r="T1158" s="7">
        <v>221203.89600000007</v>
      </c>
      <c r="U1158" s="9">
        <v>0.36123355493609133</v>
      </c>
      <c r="V1158" s="7">
        <v>23760298.626699999</v>
      </c>
      <c r="W1158" s="9">
        <v>1.7814535343526428</v>
      </c>
      <c r="X1158" s="7">
        <v>39590074.567993194</v>
      </c>
      <c r="Y1158" s="7">
        <v>7519830</v>
      </c>
      <c r="Z1158" s="7">
        <v>733312.44000000018</v>
      </c>
      <c r="AA1158" s="7">
        <v>1984569.1279931895</v>
      </c>
      <c r="AB1158" s="7">
        <v>25210339</v>
      </c>
      <c r="AC1158" s="7">
        <v>4142024</v>
      </c>
      <c r="AD1158" s="7">
        <v>15829775.941293193</v>
      </c>
      <c r="AE1158" s="7">
        <v>0</v>
      </c>
      <c r="AF1158" s="7">
        <v>36264328.730700001</v>
      </c>
      <c r="AG1158" s="7">
        <v>833560.89600000007</v>
      </c>
      <c r="AH1158" s="7">
        <v>15829775.941293193</v>
      </c>
      <c r="AI1158" s="7">
        <v>10624744</v>
      </c>
      <c r="AJ1158" s="7">
        <v>416479</v>
      </c>
      <c r="AK1158" s="7">
        <v>10069176</v>
      </c>
      <c r="AL1158" s="7">
        <v>161355</v>
      </c>
      <c r="AM1158" s="7">
        <v>709470</v>
      </c>
      <c r="AN1158" s="7">
        <v>0</v>
      </c>
      <c r="AO1158" s="7">
        <v>0</v>
      </c>
      <c r="AP1158" s="7">
        <v>20123785</v>
      </c>
      <c r="AQ1158" s="7">
        <v>1336703</v>
      </c>
      <c r="AR1158" s="7">
        <v>12725234</v>
      </c>
      <c r="AS1158" s="7">
        <v>612357</v>
      </c>
      <c r="AT1158" s="7">
        <v>14148412</v>
      </c>
      <c r="AU1158" s="7">
        <v>0</v>
      </c>
      <c r="AV1158" s="7">
        <v>727853</v>
      </c>
      <c r="AW1158" s="7">
        <v>0</v>
      </c>
      <c r="AX1158" s="7">
        <v>0</v>
      </c>
      <c r="AY1158" s="7">
        <v>22909409</v>
      </c>
      <c r="AZ1158" s="7">
        <v>532003</v>
      </c>
      <c r="BA1158" s="7">
        <v>733312.44000000018</v>
      </c>
      <c r="BB1158" s="7">
        <v>0</v>
      </c>
      <c r="BC1158" s="7">
        <v>30.93</v>
      </c>
      <c r="BD1158" s="7">
        <v>7771.22</v>
      </c>
      <c r="BE1158" s="7">
        <v>21.52</v>
      </c>
      <c r="BF1158" s="7">
        <v>0</v>
      </c>
      <c r="BG1158" s="7">
        <v>1217342.1279931895</v>
      </c>
      <c r="BH1158" s="7">
        <v>13576</v>
      </c>
      <c r="BI1158" s="7">
        <v>767227</v>
      </c>
      <c r="BJ1158" s="7">
        <v>10559462.894166671</v>
      </c>
      <c r="BK1158" s="7">
        <v>8573644.6400000043</v>
      </c>
      <c r="BL1158" s="7">
        <v>761100.02999999991</v>
      </c>
      <c r="BM1158" s="7">
        <v>6421072.9566666652</v>
      </c>
      <c r="BN1158" s="130">
        <v>0.84199999999999997</v>
      </c>
      <c r="BO1158" s="131">
        <v>5.2090730000000003E-4</v>
      </c>
      <c r="BP1158" s="161">
        <v>13200.836183645821</v>
      </c>
      <c r="BQ1158" s="162">
        <v>25210339</v>
      </c>
      <c r="BR1158" s="161">
        <v>748361</v>
      </c>
      <c r="BS1158" s="163">
        <v>0</v>
      </c>
      <c r="BT1158" s="163">
        <v>2475963.4320068061</v>
      </c>
      <c r="BU1158" s="161">
        <v>36264328.729999997</v>
      </c>
      <c r="BV1158" s="161">
        <v>833560.9</v>
      </c>
      <c r="BW1158" s="165">
        <v>18305739.372006804</v>
      </c>
      <c r="BX1158" s="161">
        <v>748361</v>
      </c>
    </row>
    <row r="1159" spans="1:76" ht="14.45" x14ac:dyDescent="0.3">
      <c r="A1159" s="164" t="s">
        <v>31</v>
      </c>
      <c r="B1159" s="6" t="s">
        <v>97</v>
      </c>
      <c r="C1159" s="6" t="s">
        <v>199</v>
      </c>
      <c r="D1159" s="6" t="s">
        <v>39</v>
      </c>
      <c r="E1159" s="6" t="s">
        <v>36</v>
      </c>
      <c r="F1159" s="24" t="str">
        <f>+Tabela1[[#This Row],[WK]]&amp;Tabela1[[#This Row],[PK]]&amp;Tabela1[[#This Row],[GK]]</f>
        <v>142504</v>
      </c>
      <c r="G1159" s="6" t="s">
        <v>1120</v>
      </c>
      <c r="H1159" s="7">
        <v>198229496.17399928</v>
      </c>
      <c r="I1159" s="8">
        <v>1.371</v>
      </c>
      <c r="J1159" s="7">
        <v>271772639.25999999</v>
      </c>
      <c r="K1159" s="8">
        <v>7.0000000000000007E-2</v>
      </c>
      <c r="L1159" s="7">
        <v>19024084.748199999</v>
      </c>
      <c r="M1159" s="7">
        <v>11401019.748199999</v>
      </c>
      <c r="N1159" s="9">
        <v>1.4955952426222261</v>
      </c>
      <c r="O1159" s="7">
        <v>2518963</v>
      </c>
      <c r="P1159" s="8">
        <v>1.2949999999999999</v>
      </c>
      <c r="Q1159" s="7">
        <v>3262057</v>
      </c>
      <c r="R1159" s="8">
        <v>1.6E-2</v>
      </c>
      <c r="S1159" s="7">
        <v>52192.912000000004</v>
      </c>
      <c r="T1159" s="7">
        <v>34581.912000000004</v>
      </c>
      <c r="U1159" s="9">
        <v>1.9636540798364661</v>
      </c>
      <c r="V1159" s="7">
        <v>11435601.6602</v>
      </c>
      <c r="W1159" s="9">
        <v>1.4966740717967886</v>
      </c>
      <c r="X1159" s="7">
        <v>26270203.067269206</v>
      </c>
      <c r="Y1159" s="7">
        <v>7613638</v>
      </c>
      <c r="Z1159" s="7">
        <v>215886.94500000001</v>
      </c>
      <c r="AA1159" s="7">
        <v>1116408.1222692071</v>
      </c>
      <c r="AB1159" s="7">
        <v>17324270</v>
      </c>
      <c r="AC1159" s="7">
        <v>0</v>
      </c>
      <c r="AD1159" s="7">
        <v>14834601.407069206</v>
      </c>
      <c r="AE1159" s="7">
        <v>0</v>
      </c>
      <c r="AF1159" s="7">
        <v>19024084.748199999</v>
      </c>
      <c r="AG1159" s="7">
        <v>52192.912000000004</v>
      </c>
      <c r="AH1159" s="7">
        <v>14834601.407069206</v>
      </c>
      <c r="AI1159" s="7">
        <v>6364765</v>
      </c>
      <c r="AJ1159" s="7">
        <v>8508</v>
      </c>
      <c r="AK1159" s="7">
        <v>6825594</v>
      </c>
      <c r="AL1159" s="7">
        <v>0</v>
      </c>
      <c r="AM1159" s="7">
        <v>451428</v>
      </c>
      <c r="AN1159" s="7">
        <v>0</v>
      </c>
      <c r="AO1159" s="7">
        <v>0</v>
      </c>
      <c r="AP1159" s="7">
        <v>13964441</v>
      </c>
      <c r="AQ1159" s="7">
        <v>751895</v>
      </c>
      <c r="AR1159" s="7">
        <v>7623065</v>
      </c>
      <c r="AS1159" s="7">
        <v>17611</v>
      </c>
      <c r="AT1159" s="7">
        <v>7596374</v>
      </c>
      <c r="AU1159" s="7">
        <v>35146</v>
      </c>
      <c r="AV1159" s="7">
        <v>486646</v>
      </c>
      <c r="AW1159" s="7">
        <v>0</v>
      </c>
      <c r="AX1159" s="7">
        <v>0</v>
      </c>
      <c r="AY1159" s="7">
        <v>15972487</v>
      </c>
      <c r="AZ1159" s="7">
        <v>317904</v>
      </c>
      <c r="BA1159" s="7">
        <v>215886.94500000001</v>
      </c>
      <c r="BB1159" s="7">
        <v>0</v>
      </c>
      <c r="BC1159" s="7">
        <v>0</v>
      </c>
      <c r="BD1159" s="7">
        <v>439.85</v>
      </c>
      <c r="BE1159" s="7">
        <v>3763.03</v>
      </c>
      <c r="BF1159" s="7">
        <v>0</v>
      </c>
      <c r="BG1159" s="7">
        <v>639517.12226920726</v>
      </c>
      <c r="BH1159" s="7">
        <v>7132</v>
      </c>
      <c r="BI1159" s="7">
        <v>476891</v>
      </c>
      <c r="BJ1159" s="7">
        <v>6563531.8366666669</v>
      </c>
      <c r="BK1159" s="7">
        <v>5102595.6366666667</v>
      </c>
      <c r="BL1159" s="7">
        <v>1830446.71</v>
      </c>
      <c r="BM1159" s="7">
        <v>2182851.38</v>
      </c>
      <c r="BN1159" s="130">
        <v>0.72899999999999998</v>
      </c>
      <c r="BO1159" s="131">
        <v>2.8894370000000002E-4</v>
      </c>
      <c r="BP1159" s="161">
        <v>7321.7916622646753</v>
      </c>
      <c r="BQ1159" s="162">
        <v>17324270</v>
      </c>
      <c r="BR1159" s="161">
        <v>381791</v>
      </c>
      <c r="BS1159" s="163">
        <v>0</v>
      </c>
      <c r="BT1159" s="163">
        <v>520144.93273079395</v>
      </c>
      <c r="BU1159" s="161">
        <v>19024084.75</v>
      </c>
      <c r="BV1159" s="161">
        <v>52192.91</v>
      </c>
      <c r="BW1159" s="165">
        <v>15354746.342730794</v>
      </c>
      <c r="BX1159" s="161">
        <v>381791</v>
      </c>
    </row>
    <row r="1160" spans="1:76" ht="14.45" x14ac:dyDescent="0.3">
      <c r="A1160" s="164" t="s">
        <v>31</v>
      </c>
      <c r="B1160" s="6" t="s">
        <v>97</v>
      </c>
      <c r="C1160" s="6" t="s">
        <v>199</v>
      </c>
      <c r="D1160" s="6" t="s">
        <v>42</v>
      </c>
      <c r="E1160" s="6" t="s">
        <v>36</v>
      </c>
      <c r="F1160" s="24" t="str">
        <f>+Tabela1[[#This Row],[WK]]&amp;Tabela1[[#This Row],[PK]]&amp;Tabela1[[#This Row],[GK]]</f>
        <v>142505</v>
      </c>
      <c r="G1160" s="6" t="s">
        <v>1121</v>
      </c>
      <c r="H1160" s="7">
        <v>449995312.01979882</v>
      </c>
      <c r="I1160" s="8">
        <v>1.371</v>
      </c>
      <c r="J1160" s="7">
        <v>616943572.77999997</v>
      </c>
      <c r="K1160" s="8">
        <v>7.0000000000000007E-2</v>
      </c>
      <c r="L1160" s="7">
        <v>43186050.094599999</v>
      </c>
      <c r="M1160" s="7">
        <v>23266693.094599999</v>
      </c>
      <c r="N1160" s="9">
        <v>1.1680443848965607</v>
      </c>
      <c r="O1160" s="7">
        <v>18612437</v>
      </c>
      <c r="P1160" s="8">
        <v>1.2949999999999999</v>
      </c>
      <c r="Q1160" s="7">
        <v>24103106</v>
      </c>
      <c r="R1160" s="8">
        <v>1.6E-2</v>
      </c>
      <c r="S1160" s="7">
        <v>385649.696</v>
      </c>
      <c r="T1160" s="7">
        <v>210820.696</v>
      </c>
      <c r="U1160" s="9">
        <v>1.2058679967282315</v>
      </c>
      <c r="V1160" s="7">
        <v>23477513.790600002</v>
      </c>
      <c r="W1160" s="9">
        <v>1.1683734683554736</v>
      </c>
      <c r="X1160" s="7">
        <v>45029096.387201533</v>
      </c>
      <c r="Y1160" s="7">
        <v>6446654</v>
      </c>
      <c r="Z1160" s="7">
        <v>0</v>
      </c>
      <c r="AA1160" s="7">
        <v>1809904.3872015288</v>
      </c>
      <c r="AB1160" s="7">
        <v>36772538</v>
      </c>
      <c r="AC1160" s="7">
        <v>0</v>
      </c>
      <c r="AD1160" s="7">
        <v>21551582.596601535</v>
      </c>
      <c r="AE1160" s="7">
        <v>0</v>
      </c>
      <c r="AF1160" s="7">
        <v>43186050.094599999</v>
      </c>
      <c r="AG1160" s="7">
        <v>385649.696</v>
      </c>
      <c r="AH1160" s="7">
        <v>21551582.596601535</v>
      </c>
      <c r="AI1160" s="7">
        <v>16631370</v>
      </c>
      <c r="AJ1160" s="7">
        <v>109277</v>
      </c>
      <c r="AK1160" s="7">
        <v>7507678</v>
      </c>
      <c r="AL1160" s="7">
        <v>0</v>
      </c>
      <c r="AM1160" s="7">
        <v>686544</v>
      </c>
      <c r="AN1160" s="7">
        <v>0</v>
      </c>
      <c r="AO1160" s="7">
        <v>0</v>
      </c>
      <c r="AP1160" s="7">
        <v>28952710</v>
      </c>
      <c r="AQ1160" s="7">
        <v>1905597</v>
      </c>
      <c r="AR1160" s="7">
        <v>19919357</v>
      </c>
      <c r="AS1160" s="7">
        <v>174829</v>
      </c>
      <c r="AT1160" s="7">
        <v>8166053</v>
      </c>
      <c r="AU1160" s="7">
        <v>0</v>
      </c>
      <c r="AV1160" s="7">
        <v>594699</v>
      </c>
      <c r="AW1160" s="7">
        <v>0</v>
      </c>
      <c r="AX1160" s="7">
        <v>0</v>
      </c>
      <c r="AY1160" s="7">
        <v>32942690</v>
      </c>
      <c r="AZ1160" s="7">
        <v>822334</v>
      </c>
      <c r="BA1160" s="7">
        <v>0</v>
      </c>
      <c r="BB1160" s="7">
        <v>0</v>
      </c>
      <c r="BC1160" s="7">
        <v>0</v>
      </c>
      <c r="BD1160" s="7">
        <v>0</v>
      </c>
      <c r="BE1160" s="7">
        <v>0</v>
      </c>
      <c r="BF1160" s="7">
        <v>0</v>
      </c>
      <c r="BG1160" s="7">
        <v>1306831.3872015288</v>
      </c>
      <c r="BH1160" s="7">
        <v>14574</v>
      </c>
      <c r="BI1160" s="7">
        <v>503073</v>
      </c>
      <c r="BJ1160" s="7">
        <v>6923845.1358333342</v>
      </c>
      <c r="BK1160" s="7">
        <v>5255972.9466666682</v>
      </c>
      <c r="BL1160" s="7">
        <v>185012.90666666665</v>
      </c>
      <c r="BM1160" s="7">
        <v>6301462.9433333324</v>
      </c>
      <c r="BN1160" s="130">
        <v>0.874</v>
      </c>
      <c r="BO1160" s="131">
        <v>5.6221549999999998E-4</v>
      </c>
      <c r="BP1160" s="161">
        <v>14247.378145756897</v>
      </c>
      <c r="BQ1160" s="162">
        <v>36772538</v>
      </c>
      <c r="BR1160" s="161">
        <v>769019</v>
      </c>
      <c r="BS1160" s="163">
        <v>0</v>
      </c>
      <c r="BT1160" s="163">
        <v>1265698.6127984673</v>
      </c>
      <c r="BU1160" s="161">
        <v>43186050.090000004</v>
      </c>
      <c r="BV1160" s="161">
        <v>385649.7</v>
      </c>
      <c r="BW1160" s="165">
        <v>22817281.212798469</v>
      </c>
      <c r="BX1160" s="161">
        <v>769019</v>
      </c>
    </row>
    <row r="1161" spans="1:76" ht="14.45" x14ac:dyDescent="0.3">
      <c r="A1161" s="164" t="s">
        <v>31</v>
      </c>
      <c r="B1161" s="6" t="s">
        <v>97</v>
      </c>
      <c r="C1161" s="6" t="s">
        <v>199</v>
      </c>
      <c r="D1161" s="6" t="s">
        <v>44</v>
      </c>
      <c r="E1161" s="6" t="s">
        <v>36</v>
      </c>
      <c r="F1161" s="24" t="str">
        <f>+Tabela1[[#This Row],[WK]]&amp;Tabela1[[#This Row],[PK]]&amp;Tabela1[[#This Row],[GK]]</f>
        <v>142506</v>
      </c>
      <c r="G1161" s="6" t="s">
        <v>1122</v>
      </c>
      <c r="H1161" s="7">
        <v>428479562.79459894</v>
      </c>
      <c r="I1161" s="8">
        <v>1.371</v>
      </c>
      <c r="J1161" s="7">
        <v>587445480.59000003</v>
      </c>
      <c r="K1161" s="8">
        <v>7.0000000000000007E-2</v>
      </c>
      <c r="L1161" s="7">
        <v>41121183.641300008</v>
      </c>
      <c r="M1161" s="7">
        <v>22028936.641300008</v>
      </c>
      <c r="N1161" s="9">
        <v>1.1538158206993661</v>
      </c>
      <c r="O1161" s="7">
        <v>3982890</v>
      </c>
      <c r="P1161" s="8">
        <v>1.2949999999999999</v>
      </c>
      <c r="Q1161" s="7">
        <v>5157843</v>
      </c>
      <c r="R1161" s="8">
        <v>1.6E-2</v>
      </c>
      <c r="S1161" s="7">
        <v>82525.487999999998</v>
      </c>
      <c r="T1161" s="7">
        <v>62711.487999999998</v>
      </c>
      <c r="U1161" s="9">
        <v>3.1650089835469868</v>
      </c>
      <c r="V1161" s="7">
        <v>22091648.129300006</v>
      </c>
      <c r="W1161" s="9">
        <v>1.155900880041143</v>
      </c>
      <c r="X1161" s="7">
        <v>37389496.636084557</v>
      </c>
      <c r="Y1161" s="7">
        <v>6735774</v>
      </c>
      <c r="Z1161" s="7">
        <v>155363.47500000001</v>
      </c>
      <c r="AA1161" s="7">
        <v>2168174.1610845574</v>
      </c>
      <c r="AB1161" s="7">
        <v>28330185</v>
      </c>
      <c r="AC1161" s="7">
        <v>0</v>
      </c>
      <c r="AD1161" s="7">
        <v>15297848.506784549</v>
      </c>
      <c r="AE1161" s="7">
        <v>0</v>
      </c>
      <c r="AF1161" s="7">
        <v>41121183.641300008</v>
      </c>
      <c r="AG1161" s="7">
        <v>82525.487999999998</v>
      </c>
      <c r="AH1161" s="7">
        <v>15297848.506784549</v>
      </c>
      <c r="AI1161" s="7">
        <v>15940787</v>
      </c>
      <c r="AJ1161" s="7">
        <v>12950</v>
      </c>
      <c r="AK1161" s="7">
        <v>8150656</v>
      </c>
      <c r="AL1161" s="7">
        <v>0</v>
      </c>
      <c r="AM1161" s="7">
        <v>505217</v>
      </c>
      <c r="AN1161" s="7">
        <v>0</v>
      </c>
      <c r="AO1161" s="7">
        <v>0</v>
      </c>
      <c r="AP1161" s="7">
        <v>21055446</v>
      </c>
      <c r="AQ1161" s="7">
        <v>1487878</v>
      </c>
      <c r="AR1161" s="7">
        <v>19092247</v>
      </c>
      <c r="AS1161" s="7">
        <v>19814</v>
      </c>
      <c r="AT1161" s="7">
        <v>9212591</v>
      </c>
      <c r="AU1161" s="7">
        <v>0</v>
      </c>
      <c r="AV1161" s="7">
        <v>749711</v>
      </c>
      <c r="AW1161" s="7">
        <v>0</v>
      </c>
      <c r="AX1161" s="7">
        <v>0</v>
      </c>
      <c r="AY1161" s="7">
        <v>25148708</v>
      </c>
      <c r="AZ1161" s="7">
        <v>671491</v>
      </c>
      <c r="BA1161" s="7">
        <v>155363.47500000001</v>
      </c>
      <c r="BB1161" s="7">
        <v>0</v>
      </c>
      <c r="BC1161" s="7">
        <v>86.7</v>
      </c>
      <c r="BD1161" s="7">
        <v>276.43</v>
      </c>
      <c r="BE1161" s="7">
        <v>2210.29</v>
      </c>
      <c r="BF1161" s="7">
        <v>0</v>
      </c>
      <c r="BG1161" s="7">
        <v>1221108.1610845574</v>
      </c>
      <c r="BH1161" s="7">
        <v>13618</v>
      </c>
      <c r="BI1161" s="7">
        <v>947066</v>
      </c>
      <c r="BJ1161" s="7">
        <v>13034460.547499999</v>
      </c>
      <c r="BK1161" s="7">
        <v>11344576.023333333</v>
      </c>
      <c r="BL1161" s="7">
        <v>129009.37</v>
      </c>
      <c r="BM1161" s="7">
        <v>6501519.3566666655</v>
      </c>
      <c r="BN1161" s="130">
        <v>0.85499999999999998</v>
      </c>
      <c r="BO1161" s="131">
        <v>5.0833390000000001E-4</v>
      </c>
      <c r="BP1161" s="161">
        <v>12881.67090074579</v>
      </c>
      <c r="BQ1161" s="162">
        <v>28330185</v>
      </c>
      <c r="BR1161" s="161">
        <v>717853</v>
      </c>
      <c r="BS1161" s="163">
        <v>0</v>
      </c>
      <c r="BT1161" s="163">
        <v>2110857.3639154434</v>
      </c>
      <c r="BU1161" s="161">
        <v>41121183.640000001</v>
      </c>
      <c r="BV1161" s="161">
        <v>82525.490000000005</v>
      </c>
      <c r="BW1161" s="165">
        <v>17408705.873915441</v>
      </c>
      <c r="BX1161" s="161">
        <v>717853</v>
      </c>
    </row>
    <row r="1162" spans="1:76" ht="14.45" x14ac:dyDescent="0.3">
      <c r="A1162" s="164" t="s">
        <v>31</v>
      </c>
      <c r="B1162" s="6" t="s">
        <v>97</v>
      </c>
      <c r="C1162" s="6" t="s">
        <v>199</v>
      </c>
      <c r="D1162" s="6" t="s">
        <v>51</v>
      </c>
      <c r="E1162" s="6" t="s">
        <v>36</v>
      </c>
      <c r="F1162" s="24" t="str">
        <f>+Tabela1[[#This Row],[WK]]&amp;Tabela1[[#This Row],[PK]]&amp;Tabela1[[#This Row],[GK]]</f>
        <v>142507</v>
      </c>
      <c r="G1162" s="6" t="s">
        <v>1123</v>
      </c>
      <c r="H1162" s="7">
        <v>363328002.32199913</v>
      </c>
      <c r="I1162" s="8">
        <v>1.371</v>
      </c>
      <c r="J1162" s="7">
        <v>498122691.18000001</v>
      </c>
      <c r="K1162" s="8">
        <v>7.0000000000000007E-2</v>
      </c>
      <c r="L1162" s="7">
        <v>34868588.382600002</v>
      </c>
      <c r="M1162" s="7">
        <v>20532639.382600002</v>
      </c>
      <c r="N1162" s="9">
        <v>1.4322483556965779</v>
      </c>
      <c r="O1162" s="7">
        <v>9353334</v>
      </c>
      <c r="P1162" s="8">
        <v>1.2949999999999999</v>
      </c>
      <c r="Q1162" s="7">
        <v>12112568</v>
      </c>
      <c r="R1162" s="8">
        <v>1.6E-2</v>
      </c>
      <c r="S1162" s="7">
        <v>193801.08800000002</v>
      </c>
      <c r="T1162" s="7">
        <v>60077.088000000018</v>
      </c>
      <c r="U1162" s="9">
        <v>0.44926182285902322</v>
      </c>
      <c r="V1162" s="7">
        <v>20592716.470600002</v>
      </c>
      <c r="W1162" s="9">
        <v>1.4231639146648305</v>
      </c>
      <c r="X1162" s="7">
        <v>36825037.752743185</v>
      </c>
      <c r="Y1162" s="7">
        <v>4028682</v>
      </c>
      <c r="Z1162" s="7">
        <v>24877.5</v>
      </c>
      <c r="AA1162" s="7">
        <v>1594092.2527431813</v>
      </c>
      <c r="AB1162" s="7">
        <v>25966059</v>
      </c>
      <c r="AC1162" s="7">
        <v>5211327</v>
      </c>
      <c r="AD1162" s="7">
        <v>16232321.282143179</v>
      </c>
      <c r="AE1162" s="7">
        <v>0</v>
      </c>
      <c r="AF1162" s="7">
        <v>34868588.382600002</v>
      </c>
      <c r="AG1162" s="7">
        <v>193801.08800000002</v>
      </c>
      <c r="AH1162" s="7">
        <v>16232321.282143179</v>
      </c>
      <c r="AI1162" s="7">
        <v>11969587</v>
      </c>
      <c r="AJ1162" s="7">
        <v>127770</v>
      </c>
      <c r="AK1162" s="7">
        <v>7982194</v>
      </c>
      <c r="AL1162" s="7">
        <v>216530</v>
      </c>
      <c r="AM1162" s="7">
        <v>602715</v>
      </c>
      <c r="AN1162" s="7">
        <v>0</v>
      </c>
      <c r="AO1162" s="7">
        <v>0</v>
      </c>
      <c r="AP1162" s="7">
        <v>23052904</v>
      </c>
      <c r="AQ1162" s="7">
        <v>1117898</v>
      </c>
      <c r="AR1162" s="7">
        <v>14335949</v>
      </c>
      <c r="AS1162" s="7">
        <v>133724</v>
      </c>
      <c r="AT1162" s="7">
        <v>8832047</v>
      </c>
      <c r="AU1162" s="7">
        <v>0</v>
      </c>
      <c r="AV1162" s="7">
        <v>660480</v>
      </c>
      <c r="AW1162" s="7">
        <v>0</v>
      </c>
      <c r="AX1162" s="7">
        <v>0</v>
      </c>
      <c r="AY1162" s="7">
        <v>25725676</v>
      </c>
      <c r="AZ1162" s="7">
        <v>467124</v>
      </c>
      <c r="BA1162" s="7">
        <v>24877.5</v>
      </c>
      <c r="BB1162" s="7">
        <v>0</v>
      </c>
      <c r="BC1162" s="7">
        <v>0</v>
      </c>
      <c r="BD1162" s="7">
        <v>267.5</v>
      </c>
      <c r="BE1162" s="7">
        <v>0</v>
      </c>
      <c r="BF1162" s="7">
        <v>0</v>
      </c>
      <c r="BG1162" s="7">
        <v>1119872.2527431813</v>
      </c>
      <c r="BH1162" s="7">
        <v>12489</v>
      </c>
      <c r="BI1162" s="7">
        <v>474220</v>
      </c>
      <c r="BJ1162" s="7">
        <v>6526654.7408333328</v>
      </c>
      <c r="BK1162" s="7">
        <v>3063729.04</v>
      </c>
      <c r="BL1162" s="7">
        <v>3843370.1666666665</v>
      </c>
      <c r="BM1162" s="7">
        <v>6164962.4699999997</v>
      </c>
      <c r="BN1162" s="130">
        <v>0.9</v>
      </c>
      <c r="BO1162" s="131">
        <v>4.4150649999999999E-4</v>
      </c>
      <c r="BP1162" s="161">
        <v>11188.794227808945</v>
      </c>
      <c r="BQ1162" s="162">
        <v>25966059</v>
      </c>
      <c r="BR1162" s="161">
        <v>631842</v>
      </c>
      <c r="BS1162" s="163">
        <v>0</v>
      </c>
      <c r="BT1162" s="163">
        <v>2492131.2472568154</v>
      </c>
      <c r="BU1162" s="161">
        <v>34868588.380000003</v>
      </c>
      <c r="BV1162" s="161">
        <v>193801.09</v>
      </c>
      <c r="BW1162" s="165">
        <v>18724452.527256817</v>
      </c>
      <c r="BX1162" s="161">
        <v>631842</v>
      </c>
    </row>
    <row r="1163" spans="1:76" ht="14.45" x14ac:dyDescent="0.3">
      <c r="A1163" s="164" t="s">
        <v>31</v>
      </c>
      <c r="B1163" s="6" t="s">
        <v>97</v>
      </c>
      <c r="C1163" s="6" t="s">
        <v>199</v>
      </c>
      <c r="D1163" s="6" t="s">
        <v>75</v>
      </c>
      <c r="E1163" s="6" t="s">
        <v>36</v>
      </c>
      <c r="F1163" s="24" t="str">
        <f>+Tabela1[[#This Row],[WK]]&amp;Tabela1[[#This Row],[PK]]&amp;Tabela1[[#This Row],[GK]]</f>
        <v>142508</v>
      </c>
      <c r="G1163" s="6" t="s">
        <v>1117</v>
      </c>
      <c r="H1163" s="7">
        <v>269423669.02959967</v>
      </c>
      <c r="I1163" s="8">
        <v>1.371</v>
      </c>
      <c r="J1163" s="7">
        <v>369379850.24000001</v>
      </c>
      <c r="K1163" s="8">
        <v>7.0000000000000007E-2</v>
      </c>
      <c r="L1163" s="7">
        <v>25856589.516800005</v>
      </c>
      <c r="M1163" s="7">
        <v>16761246.516800005</v>
      </c>
      <c r="N1163" s="9">
        <v>1.8428383093193963</v>
      </c>
      <c r="O1163" s="7">
        <v>33170931</v>
      </c>
      <c r="P1163" s="8">
        <v>1.2949999999999999</v>
      </c>
      <c r="Q1163" s="7">
        <v>42956356</v>
      </c>
      <c r="R1163" s="8">
        <v>1.6E-2</v>
      </c>
      <c r="S1163" s="7">
        <v>687301.696</v>
      </c>
      <c r="T1163" s="7">
        <v>247432.696</v>
      </c>
      <c r="U1163" s="9">
        <v>0.56251451227524563</v>
      </c>
      <c r="V1163" s="7">
        <v>17008679.212800004</v>
      </c>
      <c r="W1163" s="9">
        <v>1.7837756740804509</v>
      </c>
      <c r="X1163" s="7">
        <v>30125555.346032724</v>
      </c>
      <c r="Y1163" s="7">
        <v>5878261</v>
      </c>
      <c r="Z1163" s="7">
        <v>1852402.9850000001</v>
      </c>
      <c r="AA1163" s="7">
        <v>1132403.3610327223</v>
      </c>
      <c r="AB1163" s="7">
        <v>16415693</v>
      </c>
      <c r="AC1163" s="7">
        <v>4846795</v>
      </c>
      <c r="AD1163" s="7">
        <v>13116876.133232718</v>
      </c>
      <c r="AE1163" s="7">
        <v>0</v>
      </c>
      <c r="AF1163" s="7">
        <v>25856589.516800005</v>
      </c>
      <c r="AG1163" s="7">
        <v>687301.696</v>
      </c>
      <c r="AH1163" s="7">
        <v>13116876.133232718</v>
      </c>
      <c r="AI1163" s="7">
        <v>7594021</v>
      </c>
      <c r="AJ1163" s="7">
        <v>360594</v>
      </c>
      <c r="AK1163" s="7">
        <v>12003621</v>
      </c>
      <c r="AL1163" s="7">
        <v>95128</v>
      </c>
      <c r="AM1163" s="7">
        <v>362976</v>
      </c>
      <c r="AN1163" s="7">
        <v>0</v>
      </c>
      <c r="AO1163" s="7">
        <v>0</v>
      </c>
      <c r="AP1163" s="7">
        <v>13484534</v>
      </c>
      <c r="AQ1163" s="7">
        <v>568895</v>
      </c>
      <c r="AR1163" s="7">
        <v>9095343</v>
      </c>
      <c r="AS1163" s="7">
        <v>439869</v>
      </c>
      <c r="AT1163" s="7">
        <v>13201749</v>
      </c>
      <c r="AU1163" s="7">
        <v>86446</v>
      </c>
      <c r="AV1163" s="7">
        <v>393446</v>
      </c>
      <c r="AW1163" s="7">
        <v>0</v>
      </c>
      <c r="AX1163" s="7">
        <v>0</v>
      </c>
      <c r="AY1163" s="7">
        <v>15272877</v>
      </c>
      <c r="AZ1163" s="7">
        <v>243294</v>
      </c>
      <c r="BA1163" s="7">
        <v>1852402.9850000001</v>
      </c>
      <c r="BB1163" s="7">
        <v>0</v>
      </c>
      <c r="BC1163" s="7">
        <v>500.63</v>
      </c>
      <c r="BD1163" s="7">
        <v>14043.54</v>
      </c>
      <c r="BE1163" s="7">
        <v>8412.01</v>
      </c>
      <c r="BF1163" s="7">
        <v>0</v>
      </c>
      <c r="BG1163" s="7">
        <v>864585.36103272229</v>
      </c>
      <c r="BH1163" s="7">
        <v>9642</v>
      </c>
      <c r="BI1163" s="7">
        <v>267818</v>
      </c>
      <c r="BJ1163" s="7">
        <v>3686065.0108333328</v>
      </c>
      <c r="BK1163" s="7">
        <v>3174298.3266666662</v>
      </c>
      <c r="BL1163" s="7">
        <v>50874.55000000001</v>
      </c>
      <c r="BM1163" s="7">
        <v>1945317.6366666667</v>
      </c>
      <c r="BN1163" s="130">
        <v>0.81499999999999995</v>
      </c>
      <c r="BO1163" s="131">
        <v>3.4873439999999999E-4</v>
      </c>
      <c r="BP1163" s="161">
        <v>8837.5766265077709</v>
      </c>
      <c r="BQ1163" s="162">
        <v>16415693</v>
      </c>
      <c r="BR1163" s="161">
        <v>535062</v>
      </c>
      <c r="BS1163" s="163">
        <v>0</v>
      </c>
      <c r="BT1163" s="163">
        <v>2107318.6539672762</v>
      </c>
      <c r="BU1163" s="161">
        <v>25856589.52</v>
      </c>
      <c r="BV1163" s="161">
        <v>687301.7</v>
      </c>
      <c r="BW1163" s="165">
        <v>15224194.783967277</v>
      </c>
      <c r="BX1163" s="161">
        <v>535062</v>
      </c>
    </row>
    <row r="1164" spans="1:76" ht="14.45" x14ac:dyDescent="0.3">
      <c r="A1164" s="164" t="s">
        <v>31</v>
      </c>
      <c r="B1164" s="6" t="s">
        <v>97</v>
      </c>
      <c r="C1164" s="6" t="s">
        <v>199</v>
      </c>
      <c r="D1164" s="6" t="s">
        <v>77</v>
      </c>
      <c r="E1164" s="6" t="s">
        <v>36</v>
      </c>
      <c r="F1164" s="24" t="str">
        <f>+Tabela1[[#This Row],[WK]]&amp;Tabela1[[#This Row],[PK]]&amp;Tabela1[[#This Row],[GK]]</f>
        <v>142509</v>
      </c>
      <c r="G1164" s="6" t="s">
        <v>1124</v>
      </c>
      <c r="H1164" s="7">
        <v>139506906.90099931</v>
      </c>
      <c r="I1164" s="8">
        <v>1.371</v>
      </c>
      <c r="J1164" s="7">
        <v>191263969.35999998</v>
      </c>
      <c r="K1164" s="8">
        <v>7.0000000000000007E-2</v>
      </c>
      <c r="L1164" s="7">
        <v>13388477.8552</v>
      </c>
      <c r="M1164" s="7">
        <v>8824677.8552000001</v>
      </c>
      <c r="N1164" s="9">
        <v>1.9336250175730751</v>
      </c>
      <c r="O1164" s="7">
        <v>5607063</v>
      </c>
      <c r="P1164" s="8">
        <v>1.2949999999999999</v>
      </c>
      <c r="Q1164" s="7">
        <v>7261147</v>
      </c>
      <c r="R1164" s="8">
        <v>1.6E-2</v>
      </c>
      <c r="S1164" s="7">
        <v>116178.352</v>
      </c>
      <c r="T1164" s="7">
        <v>3578.351999999999</v>
      </c>
      <c r="U1164" s="9">
        <v>3.1779325044404963E-2</v>
      </c>
      <c r="V1164" s="7">
        <v>8828256.2072000001</v>
      </c>
      <c r="W1164" s="9">
        <v>1.8878317096912154</v>
      </c>
      <c r="X1164" s="7">
        <v>26421461.94610526</v>
      </c>
      <c r="Y1164" s="7">
        <v>8548980</v>
      </c>
      <c r="Z1164" s="7">
        <v>0</v>
      </c>
      <c r="AA1164" s="7">
        <v>1279741.9461052606</v>
      </c>
      <c r="AB1164" s="7">
        <v>14838451</v>
      </c>
      <c r="AC1164" s="7">
        <v>1754289</v>
      </c>
      <c r="AD1164" s="7">
        <v>17593205.738905258</v>
      </c>
      <c r="AE1164" s="7">
        <v>0</v>
      </c>
      <c r="AF1164" s="7">
        <v>13388477.8552</v>
      </c>
      <c r="AG1164" s="7">
        <v>116178.352</v>
      </c>
      <c r="AH1164" s="7">
        <v>17593205.738905258</v>
      </c>
      <c r="AI1164" s="7">
        <v>3810477</v>
      </c>
      <c r="AJ1164" s="7">
        <v>126462</v>
      </c>
      <c r="AK1164" s="7">
        <v>9377382</v>
      </c>
      <c r="AL1164" s="7">
        <v>200690</v>
      </c>
      <c r="AM1164" s="7">
        <v>448891</v>
      </c>
      <c r="AN1164" s="7">
        <v>0</v>
      </c>
      <c r="AO1164" s="7">
        <v>0</v>
      </c>
      <c r="AP1164" s="7">
        <v>11775129</v>
      </c>
      <c r="AQ1164" s="7">
        <v>771787</v>
      </c>
      <c r="AR1164" s="7">
        <v>4563800</v>
      </c>
      <c r="AS1164" s="7">
        <v>112600</v>
      </c>
      <c r="AT1164" s="7">
        <v>10571565</v>
      </c>
      <c r="AU1164" s="7">
        <v>542726</v>
      </c>
      <c r="AV1164" s="7">
        <v>993405</v>
      </c>
      <c r="AW1164" s="7">
        <v>0</v>
      </c>
      <c r="AX1164" s="7">
        <v>0</v>
      </c>
      <c r="AY1164" s="7">
        <v>13314989</v>
      </c>
      <c r="AZ1164" s="7">
        <v>317904</v>
      </c>
      <c r="BA1164" s="7">
        <v>0</v>
      </c>
      <c r="BB1164" s="7">
        <v>0</v>
      </c>
      <c r="BC1164" s="7">
        <v>0</v>
      </c>
      <c r="BD1164" s="7">
        <v>0</v>
      </c>
      <c r="BE1164" s="7">
        <v>0</v>
      </c>
      <c r="BF1164" s="7">
        <v>0</v>
      </c>
      <c r="BG1164" s="7">
        <v>630370.94610526063</v>
      </c>
      <c r="BH1164" s="7">
        <v>7030</v>
      </c>
      <c r="BI1164" s="7">
        <v>649371</v>
      </c>
      <c r="BJ1164" s="7">
        <v>8937340.620000001</v>
      </c>
      <c r="BK1164" s="7">
        <v>6762329.8000000007</v>
      </c>
      <c r="BL1164" s="7">
        <v>18664.143333333333</v>
      </c>
      <c r="BM1164" s="7">
        <v>8662714.9933333341</v>
      </c>
      <c r="BN1164" s="130">
        <v>0.65700000000000003</v>
      </c>
      <c r="BO1164" s="131">
        <v>2.474129E-4</v>
      </c>
      <c r="BP1164" s="161">
        <v>6270.2471095125329</v>
      </c>
      <c r="BQ1164" s="162">
        <v>14838451</v>
      </c>
      <c r="BR1164" s="161">
        <v>372973</v>
      </c>
      <c r="BS1164" s="163">
        <v>0</v>
      </c>
      <c r="BT1164" s="163">
        <v>1692100.0538947396</v>
      </c>
      <c r="BU1164" s="161">
        <v>13388477.859999999</v>
      </c>
      <c r="BV1164" s="161">
        <v>116178.35</v>
      </c>
      <c r="BW1164" s="165">
        <v>19285305.793894738</v>
      </c>
      <c r="BX1164" s="161">
        <v>372973</v>
      </c>
    </row>
    <row r="1165" spans="1:76" ht="14.45" x14ac:dyDescent="0.3">
      <c r="A1165" s="164" t="s">
        <v>31</v>
      </c>
      <c r="B1165" s="6" t="s">
        <v>97</v>
      </c>
      <c r="C1165" s="6" t="s">
        <v>199</v>
      </c>
      <c r="D1165" s="6" t="s">
        <v>90</v>
      </c>
      <c r="E1165" s="6" t="s">
        <v>40</v>
      </c>
      <c r="F1165" s="24" t="str">
        <f>+Tabela1[[#This Row],[WK]]&amp;Tabela1[[#This Row],[PK]]&amp;Tabela1[[#This Row],[GK]]</f>
        <v>142510</v>
      </c>
      <c r="G1165" s="6" t="s">
        <v>1125</v>
      </c>
      <c r="H1165" s="7">
        <v>394954589.06999868</v>
      </c>
      <c r="I1165" s="8">
        <v>1.371</v>
      </c>
      <c r="J1165" s="7">
        <v>541482741.61000001</v>
      </c>
      <c r="K1165" s="8">
        <v>7.0000000000000007E-2</v>
      </c>
      <c r="L1165" s="7">
        <v>37903791.912700005</v>
      </c>
      <c r="M1165" s="7">
        <v>22425323.912700005</v>
      </c>
      <c r="N1165" s="9">
        <v>1.4488077187419326</v>
      </c>
      <c r="O1165" s="7">
        <v>12233680</v>
      </c>
      <c r="P1165" s="8">
        <v>1.2949999999999999</v>
      </c>
      <c r="Q1165" s="7">
        <v>15842616</v>
      </c>
      <c r="R1165" s="8">
        <v>1.6E-2</v>
      </c>
      <c r="S1165" s="7">
        <v>253481.856</v>
      </c>
      <c r="T1165" s="7">
        <v>167405.856</v>
      </c>
      <c r="U1165" s="9">
        <v>1.9448610065523491</v>
      </c>
      <c r="V1165" s="7">
        <v>22592729.768700004</v>
      </c>
      <c r="W1165" s="9">
        <v>1.4515510231909141</v>
      </c>
      <c r="X1165" s="7">
        <v>47930936.555969059</v>
      </c>
      <c r="Y1165" s="7">
        <v>9729975</v>
      </c>
      <c r="Z1165" s="7">
        <v>662116.28999999992</v>
      </c>
      <c r="AA1165" s="7">
        <v>1995573.2659690604</v>
      </c>
      <c r="AB1165" s="7">
        <v>31515289</v>
      </c>
      <c r="AC1165" s="7">
        <v>4027983</v>
      </c>
      <c r="AD1165" s="7">
        <v>25338206.787269056</v>
      </c>
      <c r="AE1165" s="7">
        <v>0</v>
      </c>
      <c r="AF1165" s="7">
        <v>37903791.912700005</v>
      </c>
      <c r="AG1165" s="7">
        <v>253481.856</v>
      </c>
      <c r="AH1165" s="7">
        <v>25338206.787269056</v>
      </c>
      <c r="AI1165" s="7">
        <v>12923516</v>
      </c>
      <c r="AJ1165" s="7">
        <v>92231</v>
      </c>
      <c r="AK1165" s="7">
        <v>14006788</v>
      </c>
      <c r="AL1165" s="7">
        <v>835419</v>
      </c>
      <c r="AM1165" s="7">
        <v>576299</v>
      </c>
      <c r="AN1165" s="7">
        <v>0</v>
      </c>
      <c r="AO1165" s="7">
        <v>0</v>
      </c>
      <c r="AP1165" s="7">
        <v>25637653</v>
      </c>
      <c r="AQ1165" s="7">
        <v>1587335</v>
      </c>
      <c r="AR1165" s="7">
        <v>15478468</v>
      </c>
      <c r="AS1165" s="7">
        <v>86076</v>
      </c>
      <c r="AT1165" s="7">
        <v>16332537</v>
      </c>
      <c r="AU1165" s="7">
        <v>203375</v>
      </c>
      <c r="AV1165" s="7">
        <v>761691</v>
      </c>
      <c r="AW1165" s="7">
        <v>0</v>
      </c>
      <c r="AX1165" s="7">
        <v>0</v>
      </c>
      <c r="AY1165" s="7">
        <v>28540671</v>
      </c>
      <c r="AZ1165" s="7">
        <v>653650</v>
      </c>
      <c r="BA1165" s="7">
        <v>662116.28999999992</v>
      </c>
      <c r="BB1165" s="7">
        <v>0</v>
      </c>
      <c r="BC1165" s="7">
        <v>0</v>
      </c>
      <c r="BD1165" s="7">
        <v>7119.53</v>
      </c>
      <c r="BE1165" s="7">
        <v>0</v>
      </c>
      <c r="BF1165" s="7">
        <v>0</v>
      </c>
      <c r="BG1165" s="7">
        <v>1393451.2659690604</v>
      </c>
      <c r="BH1165" s="7">
        <v>15540</v>
      </c>
      <c r="BI1165" s="7">
        <v>602122</v>
      </c>
      <c r="BJ1165" s="7">
        <v>8287100.668333333</v>
      </c>
      <c r="BK1165" s="7">
        <v>5665567.4233333329</v>
      </c>
      <c r="BL1165" s="7">
        <v>1356626.5766666664</v>
      </c>
      <c r="BM1165" s="7">
        <v>7772879.8266666671</v>
      </c>
      <c r="BN1165" s="130">
        <v>0.80200000000000005</v>
      </c>
      <c r="BO1165" s="131">
        <v>5.3930449999999995E-4</v>
      </c>
      <c r="BP1165" s="161">
        <v>13667.077631393202</v>
      </c>
      <c r="BQ1165" s="162">
        <v>31515289</v>
      </c>
      <c r="BR1165" s="161">
        <v>810344</v>
      </c>
      <c r="BS1165" s="163">
        <v>0</v>
      </c>
      <c r="BT1165" s="163">
        <v>2871331.4440309405</v>
      </c>
      <c r="BU1165" s="161">
        <v>37903791.909999996</v>
      </c>
      <c r="BV1165" s="161">
        <v>253481.86</v>
      </c>
      <c r="BW1165" s="165">
        <v>28209538.23403094</v>
      </c>
      <c r="BX1165" s="161">
        <v>810344</v>
      </c>
    </row>
    <row r="1166" spans="1:76" ht="14.45" x14ac:dyDescent="0.3">
      <c r="A1166" s="164" t="s">
        <v>31</v>
      </c>
      <c r="B1166" s="6" t="s">
        <v>97</v>
      </c>
      <c r="C1166" s="6" t="s">
        <v>199</v>
      </c>
      <c r="D1166" s="6" t="s">
        <v>92</v>
      </c>
      <c r="E1166" s="6" t="s">
        <v>36</v>
      </c>
      <c r="F1166" s="24" t="str">
        <f>+Tabela1[[#This Row],[WK]]&amp;Tabela1[[#This Row],[PK]]&amp;Tabela1[[#This Row],[GK]]</f>
        <v>142511</v>
      </c>
      <c r="G1166" s="6" t="s">
        <v>380</v>
      </c>
      <c r="H1166" s="7">
        <v>242545842.81499863</v>
      </c>
      <c r="I1166" s="8">
        <v>1.371</v>
      </c>
      <c r="J1166" s="7">
        <v>332530350.5</v>
      </c>
      <c r="K1166" s="8">
        <v>7.0000000000000007E-2</v>
      </c>
      <c r="L1166" s="7">
        <v>23277124.535000004</v>
      </c>
      <c r="M1166" s="7">
        <v>15169413.535000004</v>
      </c>
      <c r="N1166" s="9">
        <v>1.8709859706395557</v>
      </c>
      <c r="O1166" s="7">
        <v>18160058</v>
      </c>
      <c r="P1166" s="8">
        <v>1.2949999999999999</v>
      </c>
      <c r="Q1166" s="7">
        <v>23517275</v>
      </c>
      <c r="R1166" s="8">
        <v>1.6E-2</v>
      </c>
      <c r="S1166" s="7">
        <v>376276.4</v>
      </c>
      <c r="T1166" s="7">
        <v>24479.400000000023</v>
      </c>
      <c r="U1166" s="9">
        <v>6.9583879339505522E-2</v>
      </c>
      <c r="V1166" s="7">
        <v>15193892.935000002</v>
      </c>
      <c r="W1166" s="9">
        <v>1.7960728844987206</v>
      </c>
      <c r="X1166" s="7">
        <v>28987992.428106725</v>
      </c>
      <c r="Y1166" s="7">
        <v>6693301</v>
      </c>
      <c r="Z1166" s="7">
        <v>257642.55</v>
      </c>
      <c r="AA1166" s="7">
        <v>975384.87810672645</v>
      </c>
      <c r="AB1166" s="7">
        <v>20582954</v>
      </c>
      <c r="AC1166" s="7">
        <v>478710</v>
      </c>
      <c r="AD1166" s="7">
        <v>13794099.493106721</v>
      </c>
      <c r="AE1166" s="7">
        <v>0</v>
      </c>
      <c r="AF1166" s="7">
        <v>23277124.535000004</v>
      </c>
      <c r="AG1166" s="7">
        <v>376276.4</v>
      </c>
      <c r="AH1166" s="7">
        <v>13794099.493106721</v>
      </c>
      <c r="AI1166" s="7">
        <v>6769413</v>
      </c>
      <c r="AJ1166" s="7">
        <v>385206</v>
      </c>
      <c r="AK1166" s="7">
        <v>7201507</v>
      </c>
      <c r="AL1166" s="7">
        <v>168995</v>
      </c>
      <c r="AM1166" s="7">
        <v>431448</v>
      </c>
      <c r="AN1166" s="7">
        <v>0</v>
      </c>
      <c r="AO1166" s="7">
        <v>0</v>
      </c>
      <c r="AP1166" s="7">
        <v>16134748</v>
      </c>
      <c r="AQ1166" s="7">
        <v>827482</v>
      </c>
      <c r="AR1166" s="7">
        <v>8107711</v>
      </c>
      <c r="AS1166" s="7">
        <v>351797</v>
      </c>
      <c r="AT1166" s="7">
        <v>8195987</v>
      </c>
      <c r="AU1166" s="7">
        <v>532880</v>
      </c>
      <c r="AV1166" s="7">
        <v>454041</v>
      </c>
      <c r="AW1166" s="7">
        <v>0</v>
      </c>
      <c r="AX1166" s="7">
        <v>0</v>
      </c>
      <c r="AY1166" s="7">
        <v>18623689</v>
      </c>
      <c r="AZ1166" s="7">
        <v>342234</v>
      </c>
      <c r="BA1166" s="7">
        <v>257642.55</v>
      </c>
      <c r="BB1166" s="7">
        <v>0</v>
      </c>
      <c r="BC1166" s="7">
        <v>0</v>
      </c>
      <c r="BD1166" s="7">
        <v>2770.35</v>
      </c>
      <c r="BE1166" s="7">
        <v>0</v>
      </c>
      <c r="BF1166" s="7">
        <v>0</v>
      </c>
      <c r="BG1166" s="7">
        <v>823606.87810672645</v>
      </c>
      <c r="BH1166" s="7">
        <v>9185</v>
      </c>
      <c r="BI1166" s="7">
        <v>151778</v>
      </c>
      <c r="BJ1166" s="7">
        <v>2088881.416666667</v>
      </c>
      <c r="BK1166" s="7">
        <v>765755.54666666687</v>
      </c>
      <c r="BL1166" s="7">
        <v>1267811.95</v>
      </c>
      <c r="BM1166" s="7">
        <v>2756879.58</v>
      </c>
      <c r="BN1166" s="130">
        <v>0.79600000000000004</v>
      </c>
      <c r="BO1166" s="131">
        <v>3.5726820000000001E-4</v>
      </c>
      <c r="BP1166" s="161">
        <v>9053.6885422018368</v>
      </c>
      <c r="BQ1166" s="162">
        <v>20582954</v>
      </c>
      <c r="BR1166" s="161">
        <v>468394</v>
      </c>
      <c r="BS1166" s="163">
        <v>0</v>
      </c>
      <c r="BT1166" s="163">
        <v>2129232.5718932748</v>
      </c>
      <c r="BU1166" s="161">
        <v>23277124.539999999</v>
      </c>
      <c r="BV1166" s="161">
        <v>376276.4</v>
      </c>
      <c r="BW1166" s="165">
        <v>15923332.061893275</v>
      </c>
      <c r="BX1166" s="161">
        <v>468394</v>
      </c>
    </row>
    <row r="1167" spans="1:76" ht="14.45" x14ac:dyDescent="0.3">
      <c r="A1167" s="164" t="s">
        <v>31</v>
      </c>
      <c r="B1167" s="6" t="s">
        <v>97</v>
      </c>
      <c r="C1167" s="6" t="s">
        <v>199</v>
      </c>
      <c r="D1167" s="6" t="s">
        <v>93</v>
      </c>
      <c r="E1167" s="6" t="s">
        <v>36</v>
      </c>
      <c r="F1167" s="24" t="str">
        <f>+Tabela1[[#This Row],[WK]]&amp;Tabela1[[#This Row],[PK]]&amp;Tabela1[[#This Row],[GK]]</f>
        <v>142512</v>
      </c>
      <c r="G1167" s="6" t="s">
        <v>1126</v>
      </c>
      <c r="H1167" s="7">
        <v>248588084.60079998</v>
      </c>
      <c r="I1167" s="8">
        <v>1.371</v>
      </c>
      <c r="J1167" s="7">
        <v>340814263.99000001</v>
      </c>
      <c r="K1167" s="8">
        <v>7.0000000000000007E-2</v>
      </c>
      <c r="L1167" s="7">
        <v>23856998.479300003</v>
      </c>
      <c r="M1167" s="7">
        <v>13494104.479300003</v>
      </c>
      <c r="N1167" s="9">
        <v>1.3021559884043978</v>
      </c>
      <c r="O1167" s="7">
        <v>7643238</v>
      </c>
      <c r="P1167" s="8">
        <v>1.2949999999999999</v>
      </c>
      <c r="Q1167" s="7">
        <v>9897993</v>
      </c>
      <c r="R1167" s="8">
        <v>1.6E-2</v>
      </c>
      <c r="S1167" s="7">
        <v>158367.88800000001</v>
      </c>
      <c r="T1167" s="7">
        <v>-42284.111999999994</v>
      </c>
      <c r="U1167" s="9">
        <v>-0.21073356856647327</v>
      </c>
      <c r="V1167" s="7">
        <v>13451820.367300004</v>
      </c>
      <c r="W1167" s="9">
        <v>1.2734190173735225</v>
      </c>
      <c r="X1167" s="7">
        <v>27233267.616554767</v>
      </c>
      <c r="Y1167" s="7">
        <v>5730961</v>
      </c>
      <c r="Z1167" s="7">
        <v>0</v>
      </c>
      <c r="AA1167" s="7">
        <v>1338062.616554765</v>
      </c>
      <c r="AB1167" s="7">
        <v>19910552</v>
      </c>
      <c r="AC1167" s="7">
        <v>253692</v>
      </c>
      <c r="AD1167" s="7">
        <v>13781447.249254763</v>
      </c>
      <c r="AE1167" s="7">
        <v>0</v>
      </c>
      <c r="AF1167" s="7">
        <v>23856998.479300003</v>
      </c>
      <c r="AG1167" s="7">
        <v>158367.88800000001</v>
      </c>
      <c r="AH1167" s="7">
        <v>13781447.249254763</v>
      </c>
      <c r="AI1167" s="7">
        <v>8652344</v>
      </c>
      <c r="AJ1167" s="7">
        <v>171477</v>
      </c>
      <c r="AK1167" s="7">
        <v>5998758</v>
      </c>
      <c r="AL1167" s="7">
        <v>0</v>
      </c>
      <c r="AM1167" s="7">
        <v>529680</v>
      </c>
      <c r="AN1167" s="7">
        <v>0</v>
      </c>
      <c r="AO1167" s="7">
        <v>0</v>
      </c>
      <c r="AP1167" s="7">
        <v>15637828</v>
      </c>
      <c r="AQ1167" s="7">
        <v>1086071</v>
      </c>
      <c r="AR1167" s="7">
        <v>10362894</v>
      </c>
      <c r="AS1167" s="7">
        <v>200652</v>
      </c>
      <c r="AT1167" s="7">
        <v>7039115</v>
      </c>
      <c r="AU1167" s="7">
        <v>0</v>
      </c>
      <c r="AV1167" s="7">
        <v>870254</v>
      </c>
      <c r="AW1167" s="7">
        <v>0</v>
      </c>
      <c r="AX1167" s="7">
        <v>0</v>
      </c>
      <c r="AY1167" s="7">
        <v>18037998</v>
      </c>
      <c r="AZ1167" s="7">
        <v>449283</v>
      </c>
      <c r="BA1167" s="7">
        <v>0</v>
      </c>
      <c r="BB1167" s="7">
        <v>0</v>
      </c>
      <c r="BC1167" s="7">
        <v>0</v>
      </c>
      <c r="BD1167" s="7">
        <v>0</v>
      </c>
      <c r="BE1167" s="7">
        <v>0</v>
      </c>
      <c r="BF1167" s="7">
        <v>0</v>
      </c>
      <c r="BG1167" s="7">
        <v>808273.61655476503</v>
      </c>
      <c r="BH1167" s="7">
        <v>9014</v>
      </c>
      <c r="BI1167" s="7">
        <v>529789</v>
      </c>
      <c r="BJ1167" s="7">
        <v>7291495.9516666681</v>
      </c>
      <c r="BK1167" s="7">
        <v>5225358.4033333343</v>
      </c>
      <c r="BL1167" s="7">
        <v>47424.753333333327</v>
      </c>
      <c r="BM1167" s="7">
        <v>8169700.6866666675</v>
      </c>
      <c r="BN1167" s="130">
        <v>0.81299999999999994</v>
      </c>
      <c r="BO1167" s="131">
        <v>3.3493390000000002E-4</v>
      </c>
      <c r="BP1167" s="161">
        <v>8487.3952816331293</v>
      </c>
      <c r="BQ1167" s="162">
        <v>19910552</v>
      </c>
      <c r="BR1167" s="161">
        <v>462392</v>
      </c>
      <c r="BS1167" s="163">
        <v>0</v>
      </c>
      <c r="BT1167" s="163">
        <v>2125774.1199999973</v>
      </c>
      <c r="BU1167" s="161">
        <v>23856998.48</v>
      </c>
      <c r="BV1167" s="161">
        <v>158367.89000000001</v>
      </c>
      <c r="BW1167" s="165">
        <v>15907221.369999997</v>
      </c>
      <c r="BX1167" s="161">
        <v>462392</v>
      </c>
    </row>
    <row r="1168" spans="1:76" ht="14.45" x14ac:dyDescent="0.3">
      <c r="A1168" s="164" t="s">
        <v>31</v>
      </c>
      <c r="B1168" s="6" t="s">
        <v>97</v>
      </c>
      <c r="C1168" s="6" t="s">
        <v>199</v>
      </c>
      <c r="D1168" s="6" t="s">
        <v>95</v>
      </c>
      <c r="E1168" s="6" t="s">
        <v>36</v>
      </c>
      <c r="F1168" s="24" t="str">
        <f>+Tabela1[[#This Row],[WK]]&amp;Tabela1[[#This Row],[PK]]&amp;Tabela1[[#This Row],[GK]]</f>
        <v>142513</v>
      </c>
      <c r="G1168" s="6" t="s">
        <v>443</v>
      </c>
      <c r="H1168" s="7">
        <v>400584865.40239793</v>
      </c>
      <c r="I1168" s="8">
        <v>1.371</v>
      </c>
      <c r="J1168" s="7">
        <v>549201850.46000004</v>
      </c>
      <c r="K1168" s="8">
        <v>7.0000000000000007E-2</v>
      </c>
      <c r="L1168" s="7">
        <v>38444129.532200009</v>
      </c>
      <c r="M1168" s="7">
        <v>21563403.532200009</v>
      </c>
      <c r="N1168" s="9">
        <v>1.2773978756719355</v>
      </c>
      <c r="O1168" s="7">
        <v>19000969</v>
      </c>
      <c r="P1168" s="8">
        <v>1.2949999999999999</v>
      </c>
      <c r="Q1168" s="7">
        <v>24606255</v>
      </c>
      <c r="R1168" s="8">
        <v>1.6E-2</v>
      </c>
      <c r="S1168" s="7">
        <v>393700.08</v>
      </c>
      <c r="T1168" s="7">
        <v>166964.08000000002</v>
      </c>
      <c r="U1168" s="9">
        <v>0.73638098934443585</v>
      </c>
      <c r="V1168" s="7">
        <v>21730367.612200007</v>
      </c>
      <c r="W1168" s="9">
        <v>1.2702274371382503</v>
      </c>
      <c r="X1168" s="7">
        <v>43266694.344100647</v>
      </c>
      <c r="Y1168" s="7">
        <v>7502632</v>
      </c>
      <c r="Z1168" s="7">
        <v>0</v>
      </c>
      <c r="AA1168" s="7">
        <v>2394350.3441006448</v>
      </c>
      <c r="AB1168" s="7">
        <v>32182287</v>
      </c>
      <c r="AC1168" s="7">
        <v>1187425</v>
      </c>
      <c r="AD1168" s="7">
        <v>21536326.73190064</v>
      </c>
      <c r="AE1168" s="7">
        <v>0</v>
      </c>
      <c r="AF1168" s="7">
        <v>38444129.532200009</v>
      </c>
      <c r="AG1168" s="7">
        <v>393700.08</v>
      </c>
      <c r="AH1168" s="7">
        <v>21536326.73190064</v>
      </c>
      <c r="AI1168" s="7">
        <v>14094310</v>
      </c>
      <c r="AJ1168" s="7">
        <v>150047</v>
      </c>
      <c r="AK1168" s="7">
        <v>9455333</v>
      </c>
      <c r="AL1168" s="7">
        <v>43204</v>
      </c>
      <c r="AM1168" s="7">
        <v>1173991</v>
      </c>
      <c r="AN1168" s="7">
        <v>0</v>
      </c>
      <c r="AO1168" s="7">
        <v>0</v>
      </c>
      <c r="AP1168" s="7">
        <v>25065373</v>
      </c>
      <c r="AQ1168" s="7">
        <v>1726575</v>
      </c>
      <c r="AR1168" s="7">
        <v>16880726</v>
      </c>
      <c r="AS1168" s="7">
        <v>226736</v>
      </c>
      <c r="AT1168" s="7">
        <v>11074826</v>
      </c>
      <c r="AU1168" s="7">
        <v>0</v>
      </c>
      <c r="AV1168" s="7">
        <v>1178731</v>
      </c>
      <c r="AW1168" s="7">
        <v>0</v>
      </c>
      <c r="AX1168" s="7">
        <v>0</v>
      </c>
      <c r="AY1168" s="7">
        <v>28981973</v>
      </c>
      <c r="AZ1168" s="7">
        <v>721772</v>
      </c>
      <c r="BA1168" s="7">
        <v>0</v>
      </c>
      <c r="BB1168" s="7">
        <v>0</v>
      </c>
      <c r="BC1168" s="7">
        <v>0</v>
      </c>
      <c r="BD1168" s="7">
        <v>0</v>
      </c>
      <c r="BE1168" s="7">
        <v>0</v>
      </c>
      <c r="BF1168" s="7">
        <v>0</v>
      </c>
      <c r="BG1168" s="7">
        <v>1257065.3441006446</v>
      </c>
      <c r="BH1168" s="7">
        <v>14019</v>
      </c>
      <c r="BI1168" s="7">
        <v>1137285</v>
      </c>
      <c r="BJ1168" s="7">
        <v>15652582.987499997</v>
      </c>
      <c r="BK1168" s="7">
        <v>12555366.316666665</v>
      </c>
      <c r="BL1168" s="7">
        <v>154484.4</v>
      </c>
      <c r="BM1168" s="7">
        <v>12079897.883333335</v>
      </c>
      <c r="BN1168" s="130">
        <v>0.83699999999999997</v>
      </c>
      <c r="BO1168" s="131">
        <v>5.0386919999999996E-4</v>
      </c>
      <c r="BP1168" s="161">
        <v>12768.612352257691</v>
      </c>
      <c r="BQ1168" s="162">
        <v>32182287</v>
      </c>
      <c r="BR1168" s="161">
        <v>711628</v>
      </c>
      <c r="BS1168" s="163">
        <v>0</v>
      </c>
      <c r="BT1168" s="163">
        <v>2402235.6558993533</v>
      </c>
      <c r="BU1168" s="161">
        <v>38444129.530000001</v>
      </c>
      <c r="BV1168" s="161">
        <v>393700.08</v>
      </c>
      <c r="BW1168" s="165">
        <v>23938562.385899354</v>
      </c>
      <c r="BX1168" s="161">
        <v>711628</v>
      </c>
    </row>
    <row r="1169" spans="1:76" ht="14.45" x14ac:dyDescent="0.3">
      <c r="A1169" s="164" t="s">
        <v>31</v>
      </c>
      <c r="B1169" s="6" t="s">
        <v>97</v>
      </c>
      <c r="C1169" s="6" t="s">
        <v>206</v>
      </c>
      <c r="D1169" s="6" t="s">
        <v>33</v>
      </c>
      <c r="E1169" s="6" t="s">
        <v>36</v>
      </c>
      <c r="F1169" s="24" t="str">
        <f>+Tabela1[[#This Row],[WK]]&amp;Tabela1[[#This Row],[PK]]&amp;Tabela1[[#This Row],[GK]]</f>
        <v>142601</v>
      </c>
      <c r="G1169" s="6" t="s">
        <v>1127</v>
      </c>
      <c r="H1169" s="7">
        <v>67059557.208599977</v>
      </c>
      <c r="I1169" s="8">
        <v>1.371</v>
      </c>
      <c r="J1169" s="7">
        <v>91938652.930000007</v>
      </c>
      <c r="K1169" s="8">
        <v>7.0000000000000007E-2</v>
      </c>
      <c r="L1169" s="7">
        <v>6435705.7051000008</v>
      </c>
      <c r="M1169" s="7">
        <v>4158595.7051000008</v>
      </c>
      <c r="N1169" s="9">
        <v>1.8262603497854741</v>
      </c>
      <c r="O1169" s="7">
        <v>0</v>
      </c>
      <c r="P1169" s="8">
        <v>1.2949999999999999</v>
      </c>
      <c r="Q1169" s="7">
        <v>0</v>
      </c>
      <c r="R1169" s="8">
        <v>1.6E-2</v>
      </c>
      <c r="S1169" s="7">
        <v>0</v>
      </c>
      <c r="T1169" s="7">
        <v>-4288</v>
      </c>
      <c r="U1169" s="9">
        <v>-1</v>
      </c>
      <c r="V1169" s="7">
        <v>4154307.7051000008</v>
      </c>
      <c r="W1169" s="9">
        <v>1.8209482541406632</v>
      </c>
      <c r="X1169" s="7">
        <v>10828997.285</v>
      </c>
      <c r="Y1169" s="7">
        <v>3577035</v>
      </c>
      <c r="Z1169" s="7">
        <v>157146.28499999997</v>
      </c>
      <c r="AA1169" s="7">
        <v>465243</v>
      </c>
      <c r="AB1169" s="7">
        <v>6252184</v>
      </c>
      <c r="AC1169" s="7">
        <v>377389</v>
      </c>
      <c r="AD1169" s="7">
        <v>6674689.5798999993</v>
      </c>
      <c r="AE1169" s="7">
        <v>0</v>
      </c>
      <c r="AF1169" s="7">
        <v>6435705.7051000008</v>
      </c>
      <c r="AG1169" s="7">
        <v>0</v>
      </c>
      <c r="AH1169" s="7">
        <v>6674689.5798999993</v>
      </c>
      <c r="AI1169" s="7">
        <v>1901239</v>
      </c>
      <c r="AJ1169" s="7">
        <v>885</v>
      </c>
      <c r="AK1169" s="7">
        <v>2978408</v>
      </c>
      <c r="AL1169" s="7">
        <v>0</v>
      </c>
      <c r="AM1169" s="7">
        <v>345829</v>
      </c>
      <c r="AN1169" s="7">
        <v>0</v>
      </c>
      <c r="AO1169" s="7">
        <v>0</v>
      </c>
      <c r="AP1169" s="7">
        <v>5264684</v>
      </c>
      <c r="AQ1169" s="7">
        <v>330197</v>
      </c>
      <c r="AR1169" s="7">
        <v>2277110</v>
      </c>
      <c r="AS1169" s="7">
        <v>4288</v>
      </c>
      <c r="AT1169" s="7">
        <v>3441024</v>
      </c>
      <c r="AU1169" s="7">
        <v>146107</v>
      </c>
      <c r="AV1169" s="7">
        <v>942911</v>
      </c>
      <c r="AW1169" s="7">
        <v>0</v>
      </c>
      <c r="AX1169" s="7">
        <v>0</v>
      </c>
      <c r="AY1169" s="7">
        <v>5883576</v>
      </c>
      <c r="AZ1169" s="7">
        <v>150842</v>
      </c>
      <c r="BA1169" s="7">
        <v>157146.28499999997</v>
      </c>
      <c r="BB1169" s="7">
        <v>0</v>
      </c>
      <c r="BC1169" s="7">
        <v>0</v>
      </c>
      <c r="BD1169" s="7">
        <v>1659.35</v>
      </c>
      <c r="BE1169" s="7">
        <v>60.79</v>
      </c>
      <c r="BF1169" s="7">
        <v>0</v>
      </c>
      <c r="BG1169" s="7">
        <v>320594</v>
      </c>
      <c r="BH1169" s="7">
        <v>2470</v>
      </c>
      <c r="BI1169" s="7">
        <v>144649</v>
      </c>
      <c r="BJ1169" s="7">
        <v>1990728.6291666664</v>
      </c>
      <c r="BK1169" s="7">
        <v>607983.57333333325</v>
      </c>
      <c r="BL1169" s="7">
        <v>121320.65999999999</v>
      </c>
      <c r="BM1169" s="7">
        <v>5288338.9033333333</v>
      </c>
      <c r="BN1169" s="130">
        <v>0.66100000000000003</v>
      </c>
      <c r="BO1169" s="131">
        <v>1.0474760000000001E-4</v>
      </c>
      <c r="BP1169" s="161">
        <v>2654.3745941497928</v>
      </c>
      <c r="BQ1169" s="162">
        <v>6252184</v>
      </c>
      <c r="BR1169" s="161">
        <v>134731</v>
      </c>
      <c r="BS1169" s="163">
        <v>0</v>
      </c>
      <c r="BT1169" s="163">
        <v>870193.71499999985</v>
      </c>
      <c r="BU1169" s="161">
        <v>6435705.71</v>
      </c>
      <c r="BV1169" s="161">
        <v>0</v>
      </c>
      <c r="BW1169" s="165">
        <v>7544883.2949999999</v>
      </c>
      <c r="BX1169" s="161">
        <v>134731</v>
      </c>
    </row>
    <row r="1170" spans="1:76" ht="14.45" x14ac:dyDescent="0.3">
      <c r="A1170" s="164" t="s">
        <v>31</v>
      </c>
      <c r="B1170" s="6" t="s">
        <v>97</v>
      </c>
      <c r="C1170" s="6" t="s">
        <v>206</v>
      </c>
      <c r="D1170" s="6" t="s">
        <v>32</v>
      </c>
      <c r="E1170" s="6" t="s">
        <v>36</v>
      </c>
      <c r="F1170" s="24" t="str">
        <f>+Tabela1[[#This Row],[WK]]&amp;Tabela1[[#This Row],[PK]]&amp;Tabela1[[#This Row],[GK]]</f>
        <v>142602</v>
      </c>
      <c r="G1170" s="6" t="s">
        <v>1128</v>
      </c>
      <c r="H1170" s="7">
        <v>48172369.403400086</v>
      </c>
      <c r="I1170" s="8">
        <v>1.371</v>
      </c>
      <c r="J1170" s="7">
        <v>66044318.450000003</v>
      </c>
      <c r="K1170" s="8">
        <v>7.0000000000000007E-2</v>
      </c>
      <c r="L1170" s="7">
        <v>4623102.2915000003</v>
      </c>
      <c r="M1170" s="7">
        <v>3362906.2915000003</v>
      </c>
      <c r="N1170" s="9">
        <v>2.668558138178506</v>
      </c>
      <c r="O1170" s="7">
        <v>445788</v>
      </c>
      <c r="P1170" s="8">
        <v>1.2949999999999999</v>
      </c>
      <c r="Q1170" s="7">
        <v>577295</v>
      </c>
      <c r="R1170" s="8">
        <v>1.6E-2</v>
      </c>
      <c r="S1170" s="7">
        <v>9236.7199999999993</v>
      </c>
      <c r="T1170" s="7">
        <v>736.71999999999935</v>
      </c>
      <c r="U1170" s="9">
        <v>8.6672941176470508E-2</v>
      </c>
      <c r="V1170" s="7">
        <v>3363643.0115</v>
      </c>
      <c r="W1170" s="9">
        <v>2.6512600429890218</v>
      </c>
      <c r="X1170" s="7">
        <v>8017217.9950000001</v>
      </c>
      <c r="Y1170" s="7">
        <v>1909846</v>
      </c>
      <c r="Z1170" s="7">
        <v>938358.995</v>
      </c>
      <c r="AA1170" s="7">
        <v>524782</v>
      </c>
      <c r="AB1170" s="7">
        <v>3294741</v>
      </c>
      <c r="AC1170" s="7">
        <v>1349490</v>
      </c>
      <c r="AD1170" s="7">
        <v>4653574.9835000001</v>
      </c>
      <c r="AE1170" s="7">
        <v>0</v>
      </c>
      <c r="AF1170" s="7">
        <v>4623102.2915000003</v>
      </c>
      <c r="AG1170" s="7">
        <v>9236.7199999999993</v>
      </c>
      <c r="AH1170" s="7">
        <v>4653574.9835000001</v>
      </c>
      <c r="AI1170" s="7">
        <v>1052182</v>
      </c>
      <c r="AJ1170" s="7">
        <v>5665</v>
      </c>
      <c r="AK1170" s="7">
        <v>3357247</v>
      </c>
      <c r="AL1170" s="7">
        <v>0</v>
      </c>
      <c r="AM1170" s="7">
        <v>1188680</v>
      </c>
      <c r="AN1170" s="7">
        <v>0</v>
      </c>
      <c r="AO1170" s="7">
        <v>0</v>
      </c>
      <c r="AP1170" s="7">
        <v>2708592</v>
      </c>
      <c r="AQ1170" s="7">
        <v>91501</v>
      </c>
      <c r="AR1170" s="7">
        <v>1260196</v>
      </c>
      <c r="AS1170" s="7">
        <v>8500</v>
      </c>
      <c r="AT1170" s="7">
        <v>3480645</v>
      </c>
      <c r="AU1170" s="7">
        <v>0</v>
      </c>
      <c r="AV1170" s="7">
        <v>1198996</v>
      </c>
      <c r="AW1170" s="7">
        <v>0</v>
      </c>
      <c r="AX1170" s="7">
        <v>0</v>
      </c>
      <c r="AY1170" s="7">
        <v>3078964</v>
      </c>
      <c r="AZ1170" s="7">
        <v>37305</v>
      </c>
      <c r="BA1170" s="7">
        <v>938358.995</v>
      </c>
      <c r="BB1170" s="7">
        <v>0</v>
      </c>
      <c r="BC1170" s="7">
        <v>101.45</v>
      </c>
      <c r="BD1170" s="7">
        <v>9751.31</v>
      </c>
      <c r="BE1170" s="7">
        <v>0.81</v>
      </c>
      <c r="BF1170" s="7">
        <v>0</v>
      </c>
      <c r="BG1170" s="7">
        <v>320594</v>
      </c>
      <c r="BH1170" s="7">
        <v>2334</v>
      </c>
      <c r="BI1170" s="7">
        <v>204188</v>
      </c>
      <c r="BJ1170" s="7">
        <v>2810222.2858333336</v>
      </c>
      <c r="BK1170" s="7">
        <v>640975.11000000034</v>
      </c>
      <c r="BL1170" s="7">
        <v>786725.60333333339</v>
      </c>
      <c r="BM1170" s="7">
        <v>7103537.4966666661</v>
      </c>
      <c r="BN1170" s="130">
        <v>0.754</v>
      </c>
      <c r="BO1170" s="131">
        <v>8.1376299999999995E-5</v>
      </c>
      <c r="BP1170" s="161">
        <v>2062.0678622475398</v>
      </c>
      <c r="BQ1170" s="162">
        <v>3294741</v>
      </c>
      <c r="BR1170" s="161">
        <v>129368</v>
      </c>
      <c r="BS1170" s="163">
        <v>0</v>
      </c>
      <c r="BT1170" s="163">
        <v>827457.40500000084</v>
      </c>
      <c r="BU1170" s="161">
        <v>4623102.29</v>
      </c>
      <c r="BV1170" s="161">
        <v>9236.7199999999993</v>
      </c>
      <c r="BW1170" s="165">
        <v>5481032.3850000016</v>
      </c>
      <c r="BX1170" s="161">
        <v>129368</v>
      </c>
    </row>
    <row r="1171" spans="1:76" ht="14.45" x14ac:dyDescent="0.3">
      <c r="A1171" s="164" t="s">
        <v>31</v>
      </c>
      <c r="B1171" s="6" t="s">
        <v>97</v>
      </c>
      <c r="C1171" s="6" t="s">
        <v>206</v>
      </c>
      <c r="D1171" s="6" t="s">
        <v>37</v>
      </c>
      <c r="E1171" s="6" t="s">
        <v>36</v>
      </c>
      <c r="F1171" s="24" t="str">
        <f>+Tabela1[[#This Row],[WK]]&amp;Tabela1[[#This Row],[PK]]&amp;Tabela1[[#This Row],[GK]]</f>
        <v>142603</v>
      </c>
      <c r="G1171" s="6" t="s">
        <v>1129</v>
      </c>
      <c r="H1171" s="7">
        <v>240800450.86359903</v>
      </c>
      <c r="I1171" s="8">
        <v>1.371</v>
      </c>
      <c r="J1171" s="7">
        <v>330137418.13999999</v>
      </c>
      <c r="K1171" s="8">
        <v>7.0000000000000007E-2</v>
      </c>
      <c r="L1171" s="7">
        <v>23109619.2698</v>
      </c>
      <c r="M1171" s="7">
        <v>15073792.2698</v>
      </c>
      <c r="N1171" s="9">
        <v>1.8758233931367612</v>
      </c>
      <c r="O1171" s="7">
        <v>9318835</v>
      </c>
      <c r="P1171" s="8">
        <v>1.2949999999999999</v>
      </c>
      <c r="Q1171" s="7">
        <v>12067891</v>
      </c>
      <c r="R1171" s="8">
        <v>1.6E-2</v>
      </c>
      <c r="S1171" s="7">
        <v>193086.25599999999</v>
      </c>
      <c r="T1171" s="7">
        <v>-92636.744000000006</v>
      </c>
      <c r="U1171" s="9">
        <v>-0.32421871532918251</v>
      </c>
      <c r="V1171" s="7">
        <v>14981155.525800001</v>
      </c>
      <c r="W1171" s="9">
        <v>1.8002842650467763</v>
      </c>
      <c r="X1171" s="7">
        <v>27170330.668986224</v>
      </c>
      <c r="Y1171" s="7">
        <v>5102713</v>
      </c>
      <c r="Z1171" s="7">
        <v>527849.71</v>
      </c>
      <c r="AA1171" s="7">
        <v>1203290.9589862223</v>
      </c>
      <c r="AB1171" s="7">
        <v>18923438</v>
      </c>
      <c r="AC1171" s="7">
        <v>1413039</v>
      </c>
      <c r="AD1171" s="7">
        <v>12189175.143186225</v>
      </c>
      <c r="AE1171" s="7">
        <v>0</v>
      </c>
      <c r="AF1171" s="7">
        <v>23109619.2698</v>
      </c>
      <c r="AG1171" s="7">
        <v>193086.25599999999</v>
      </c>
      <c r="AH1171" s="7">
        <v>12189175.143186225</v>
      </c>
      <c r="AI1171" s="7">
        <v>6709394</v>
      </c>
      <c r="AJ1171" s="7">
        <v>268733</v>
      </c>
      <c r="AK1171" s="7">
        <v>8111369</v>
      </c>
      <c r="AL1171" s="7">
        <v>0</v>
      </c>
      <c r="AM1171" s="7">
        <v>304396</v>
      </c>
      <c r="AN1171" s="7">
        <v>0</v>
      </c>
      <c r="AO1171" s="7">
        <v>0</v>
      </c>
      <c r="AP1171" s="7">
        <v>13889378</v>
      </c>
      <c r="AQ1171" s="7">
        <v>986614</v>
      </c>
      <c r="AR1171" s="7">
        <v>8035827</v>
      </c>
      <c r="AS1171" s="7">
        <v>285723</v>
      </c>
      <c r="AT1171" s="7">
        <v>8882198</v>
      </c>
      <c r="AU1171" s="7">
        <v>0</v>
      </c>
      <c r="AV1171" s="7">
        <v>527531</v>
      </c>
      <c r="AW1171" s="7">
        <v>0</v>
      </c>
      <c r="AX1171" s="7">
        <v>0</v>
      </c>
      <c r="AY1171" s="7">
        <v>16518206</v>
      </c>
      <c r="AZ1171" s="7">
        <v>444417</v>
      </c>
      <c r="BA1171" s="7">
        <v>527849.71</v>
      </c>
      <c r="BB1171" s="7">
        <v>0</v>
      </c>
      <c r="BC1171" s="7">
        <v>268.39</v>
      </c>
      <c r="BD1171" s="7">
        <v>3738.11</v>
      </c>
      <c r="BE1171" s="7">
        <v>2086.12</v>
      </c>
      <c r="BF1171" s="7">
        <v>0</v>
      </c>
      <c r="BG1171" s="7">
        <v>728826.95898622228</v>
      </c>
      <c r="BH1171" s="7">
        <v>8128</v>
      </c>
      <c r="BI1171" s="7">
        <v>474464</v>
      </c>
      <c r="BJ1171" s="7">
        <v>6530028.4841666687</v>
      </c>
      <c r="BK1171" s="7">
        <v>4374221.2800000021</v>
      </c>
      <c r="BL1171" s="7">
        <v>177002.25333333333</v>
      </c>
      <c r="BM1171" s="7">
        <v>8269224.3099999996</v>
      </c>
      <c r="BN1171" s="130">
        <v>0.82599999999999996</v>
      </c>
      <c r="BO1171" s="131">
        <v>3.2034689999999998E-4</v>
      </c>
      <c r="BP1171" s="161">
        <v>8118.204092322434</v>
      </c>
      <c r="BQ1171" s="162">
        <v>18923438</v>
      </c>
      <c r="BR1171" s="161">
        <v>446574</v>
      </c>
      <c r="BS1171" s="163">
        <v>0</v>
      </c>
      <c r="BT1171" s="163">
        <v>2148595.2400000021</v>
      </c>
      <c r="BU1171" s="161">
        <v>23109619.27</v>
      </c>
      <c r="BV1171" s="161">
        <v>193086.26</v>
      </c>
      <c r="BW1171" s="165">
        <v>14337770.380000003</v>
      </c>
      <c r="BX1171" s="161">
        <v>446574</v>
      </c>
    </row>
    <row r="1172" spans="1:76" ht="14.45" x14ac:dyDescent="0.3">
      <c r="A1172" s="164" t="s">
        <v>31</v>
      </c>
      <c r="B1172" s="6" t="s">
        <v>97</v>
      </c>
      <c r="C1172" s="6" t="s">
        <v>206</v>
      </c>
      <c r="D1172" s="6" t="s">
        <v>39</v>
      </c>
      <c r="E1172" s="6" t="s">
        <v>36</v>
      </c>
      <c r="F1172" s="24" t="str">
        <f>+Tabela1[[#This Row],[WK]]&amp;Tabela1[[#This Row],[PK]]&amp;Tabela1[[#This Row],[GK]]</f>
        <v>142604</v>
      </c>
      <c r="G1172" s="6" t="s">
        <v>1130</v>
      </c>
      <c r="H1172" s="7">
        <v>112014314.0419997</v>
      </c>
      <c r="I1172" s="8">
        <v>1.371</v>
      </c>
      <c r="J1172" s="7">
        <v>153571624.54999998</v>
      </c>
      <c r="K1172" s="8">
        <v>7.0000000000000007E-2</v>
      </c>
      <c r="L1172" s="7">
        <v>10750013.718499999</v>
      </c>
      <c r="M1172" s="7">
        <v>7466759.7184999995</v>
      </c>
      <c r="N1172" s="9">
        <v>2.2741949658783631</v>
      </c>
      <c r="O1172" s="7">
        <v>3950348</v>
      </c>
      <c r="P1172" s="8">
        <v>1.2949999999999999</v>
      </c>
      <c r="Q1172" s="7">
        <v>5115701</v>
      </c>
      <c r="R1172" s="8">
        <v>1.6E-2</v>
      </c>
      <c r="S1172" s="7">
        <v>81851.216</v>
      </c>
      <c r="T1172" s="7">
        <v>45942.216</v>
      </c>
      <c r="U1172" s="9">
        <v>1.2794067225486647</v>
      </c>
      <c r="V1172" s="7">
        <v>7512701.9344999995</v>
      </c>
      <c r="W1172" s="9">
        <v>2.2634326589263618</v>
      </c>
      <c r="X1172" s="7">
        <v>17409986.411577269</v>
      </c>
      <c r="Y1172" s="7">
        <v>5087614</v>
      </c>
      <c r="Z1172" s="7">
        <v>887674.30500000005</v>
      </c>
      <c r="AA1172" s="7">
        <v>794538.10657727066</v>
      </c>
      <c r="AB1172" s="7">
        <v>9407352</v>
      </c>
      <c r="AC1172" s="7">
        <v>1232808</v>
      </c>
      <c r="AD1172" s="7">
        <v>9897284.4770772699</v>
      </c>
      <c r="AE1172" s="7">
        <v>0</v>
      </c>
      <c r="AF1172" s="7">
        <v>10750013.718499999</v>
      </c>
      <c r="AG1172" s="7">
        <v>81851.216</v>
      </c>
      <c r="AH1172" s="7">
        <v>9897284.4770772699</v>
      </c>
      <c r="AI1172" s="7">
        <v>2741304</v>
      </c>
      <c r="AJ1172" s="7">
        <v>18898</v>
      </c>
      <c r="AK1172" s="7">
        <v>6773156</v>
      </c>
      <c r="AL1172" s="7">
        <v>0</v>
      </c>
      <c r="AM1172" s="7">
        <v>735004</v>
      </c>
      <c r="AN1172" s="7">
        <v>0</v>
      </c>
      <c r="AO1172" s="7">
        <v>0</v>
      </c>
      <c r="AP1172" s="7">
        <v>7398996</v>
      </c>
      <c r="AQ1172" s="7">
        <v>461481</v>
      </c>
      <c r="AR1172" s="7">
        <v>3283254</v>
      </c>
      <c r="AS1172" s="7">
        <v>35909</v>
      </c>
      <c r="AT1172" s="7">
        <v>7485991</v>
      </c>
      <c r="AU1172" s="7">
        <v>0</v>
      </c>
      <c r="AV1172" s="7">
        <v>806510</v>
      </c>
      <c r="AW1172" s="7">
        <v>0</v>
      </c>
      <c r="AX1172" s="7">
        <v>0</v>
      </c>
      <c r="AY1172" s="7">
        <v>8461993</v>
      </c>
      <c r="AZ1172" s="7">
        <v>188147</v>
      </c>
      <c r="BA1172" s="7">
        <v>887674.30500000005</v>
      </c>
      <c r="BB1172" s="7">
        <v>0</v>
      </c>
      <c r="BC1172" s="7">
        <v>0</v>
      </c>
      <c r="BD1172" s="7">
        <v>9544.44</v>
      </c>
      <c r="BE1172" s="7">
        <v>0.89</v>
      </c>
      <c r="BF1172" s="7">
        <v>0</v>
      </c>
      <c r="BG1172" s="7">
        <v>429244.10657727066</v>
      </c>
      <c r="BH1172" s="7">
        <v>4787</v>
      </c>
      <c r="BI1172" s="7">
        <v>365294</v>
      </c>
      <c r="BJ1172" s="7">
        <v>5027543.3783333339</v>
      </c>
      <c r="BK1172" s="7">
        <v>3254856.6433333335</v>
      </c>
      <c r="BL1172" s="7">
        <v>225299.31666666668</v>
      </c>
      <c r="BM1172" s="7">
        <v>6640148.3066666676</v>
      </c>
      <c r="BN1172" s="130">
        <v>0.70599999999999996</v>
      </c>
      <c r="BO1172" s="131">
        <v>1.7517619999999999E-4</v>
      </c>
      <c r="BP1172" s="161">
        <v>4439.2989348822575</v>
      </c>
      <c r="BQ1172" s="162">
        <v>9407352</v>
      </c>
      <c r="BR1172" s="161">
        <v>262106</v>
      </c>
      <c r="BS1172" s="163">
        <v>0</v>
      </c>
      <c r="BT1172" s="163">
        <v>1294760.5884227306</v>
      </c>
      <c r="BU1172" s="161">
        <v>10750013.720000001</v>
      </c>
      <c r="BV1172" s="161">
        <v>81851.22</v>
      </c>
      <c r="BW1172" s="165">
        <v>11192045.068422731</v>
      </c>
      <c r="BX1172" s="161">
        <v>262106</v>
      </c>
    </row>
    <row r="1173" spans="1:76" ht="14.45" x14ac:dyDescent="0.3">
      <c r="A1173" s="164" t="s">
        <v>31</v>
      </c>
      <c r="B1173" s="6" t="s">
        <v>97</v>
      </c>
      <c r="C1173" s="6" t="s">
        <v>206</v>
      </c>
      <c r="D1173" s="6" t="s">
        <v>42</v>
      </c>
      <c r="E1173" s="6" t="s">
        <v>40</v>
      </c>
      <c r="F1173" s="24" t="str">
        <f>+Tabela1[[#This Row],[WK]]&amp;Tabela1[[#This Row],[PK]]&amp;Tabela1[[#This Row],[GK]]</f>
        <v>142605</v>
      </c>
      <c r="G1173" s="6" t="s">
        <v>1131</v>
      </c>
      <c r="H1173" s="7">
        <v>133052175.56899939</v>
      </c>
      <c r="I1173" s="8">
        <v>1.371</v>
      </c>
      <c r="J1173" s="7">
        <v>182414532.69999999</v>
      </c>
      <c r="K1173" s="8">
        <v>7.0000000000000007E-2</v>
      </c>
      <c r="L1173" s="7">
        <v>12769017.289000001</v>
      </c>
      <c r="M1173" s="7">
        <v>8319559.2890000008</v>
      </c>
      <c r="N1173" s="9">
        <v>1.8697916215862698</v>
      </c>
      <c r="O1173" s="7">
        <v>4146814</v>
      </c>
      <c r="P1173" s="8">
        <v>1.2949999999999999</v>
      </c>
      <c r="Q1173" s="7">
        <v>5370124</v>
      </c>
      <c r="R1173" s="8">
        <v>1.6E-2</v>
      </c>
      <c r="S1173" s="7">
        <v>85921.983999999997</v>
      </c>
      <c r="T1173" s="7">
        <v>30360.983999999997</v>
      </c>
      <c r="U1173" s="9">
        <v>0.54644416047227362</v>
      </c>
      <c r="V1173" s="7">
        <v>8349920.273</v>
      </c>
      <c r="W1173" s="9">
        <v>1.8534706009009063</v>
      </c>
      <c r="X1173" s="7">
        <v>13973535.947346406</v>
      </c>
      <c r="Y1173" s="7">
        <v>2360845</v>
      </c>
      <c r="Z1173" s="7">
        <v>369089.25500000006</v>
      </c>
      <c r="AA1173" s="7">
        <v>817633.69234640617</v>
      </c>
      <c r="AB1173" s="7">
        <v>6577475</v>
      </c>
      <c r="AC1173" s="7">
        <v>3848493</v>
      </c>
      <c r="AD1173" s="7">
        <v>5623615.6743464051</v>
      </c>
      <c r="AE1173" s="7">
        <v>0</v>
      </c>
      <c r="AF1173" s="7">
        <v>12769017.289000001</v>
      </c>
      <c r="AG1173" s="7">
        <v>85921.983999999997</v>
      </c>
      <c r="AH1173" s="7">
        <v>5623615.6743464051</v>
      </c>
      <c r="AI1173" s="7">
        <v>3715008</v>
      </c>
      <c r="AJ1173" s="7">
        <v>39815</v>
      </c>
      <c r="AK1173" s="7">
        <v>6203718</v>
      </c>
      <c r="AL1173" s="7">
        <v>0</v>
      </c>
      <c r="AM1173" s="7">
        <v>349598</v>
      </c>
      <c r="AN1173" s="7">
        <v>0</v>
      </c>
      <c r="AO1173" s="7">
        <v>0</v>
      </c>
      <c r="AP1173" s="7">
        <v>5123736</v>
      </c>
      <c r="AQ1173" s="7">
        <v>354067</v>
      </c>
      <c r="AR1173" s="7">
        <v>4449458</v>
      </c>
      <c r="AS1173" s="7">
        <v>55561</v>
      </c>
      <c r="AT1173" s="7">
        <v>6642633</v>
      </c>
      <c r="AU1173" s="7">
        <v>0</v>
      </c>
      <c r="AV1173" s="7">
        <v>827759</v>
      </c>
      <c r="AW1173" s="7">
        <v>0</v>
      </c>
      <c r="AX1173" s="7">
        <v>0</v>
      </c>
      <c r="AY1173" s="7">
        <v>5873023</v>
      </c>
      <c r="AZ1173" s="7">
        <v>147598</v>
      </c>
      <c r="BA1173" s="7">
        <v>369089.25500000006</v>
      </c>
      <c r="BB1173" s="7">
        <v>0</v>
      </c>
      <c r="BC1173" s="7">
        <v>111.44</v>
      </c>
      <c r="BD1173" s="7">
        <v>0</v>
      </c>
      <c r="BE1173" s="7">
        <v>7194.47</v>
      </c>
      <c r="BF1173" s="7">
        <v>0</v>
      </c>
      <c r="BG1173" s="7">
        <v>478292.69234640611</v>
      </c>
      <c r="BH1173" s="7">
        <v>5334</v>
      </c>
      <c r="BI1173" s="7">
        <v>339341</v>
      </c>
      <c r="BJ1173" s="7">
        <v>4670277.3216666682</v>
      </c>
      <c r="BK1173" s="7">
        <v>2998927.2200000016</v>
      </c>
      <c r="BL1173" s="7">
        <v>64106.356666666667</v>
      </c>
      <c r="BM1173" s="7">
        <v>6557187.6933333324</v>
      </c>
      <c r="BN1173" s="130">
        <v>0.85899999999999999</v>
      </c>
      <c r="BO1173" s="131">
        <v>1.835176E-4</v>
      </c>
      <c r="BP1173" s="161">
        <v>4650.4082599352569</v>
      </c>
      <c r="BQ1173" s="162">
        <v>6577475</v>
      </c>
      <c r="BR1173" s="161">
        <v>299567</v>
      </c>
      <c r="BS1173" s="163">
        <v>0</v>
      </c>
      <c r="BT1173" s="163">
        <v>1317044.0100000016</v>
      </c>
      <c r="BU1173" s="161">
        <v>12769017.289999999</v>
      </c>
      <c r="BV1173" s="161">
        <v>85921.98</v>
      </c>
      <c r="BW1173" s="165">
        <v>6940659.6800000016</v>
      </c>
      <c r="BX1173" s="161">
        <v>299567</v>
      </c>
    </row>
    <row r="1174" spans="1:76" ht="14.45" x14ac:dyDescent="0.3">
      <c r="A1174" s="164" t="s">
        <v>31</v>
      </c>
      <c r="B1174" s="6" t="s">
        <v>97</v>
      </c>
      <c r="C1174" s="6" t="s">
        <v>206</v>
      </c>
      <c r="D1174" s="6" t="s">
        <v>44</v>
      </c>
      <c r="E1174" s="6" t="s">
        <v>36</v>
      </c>
      <c r="F1174" s="24" t="str">
        <f>+Tabela1[[#This Row],[WK]]&amp;Tabela1[[#This Row],[PK]]&amp;Tabela1[[#This Row],[GK]]</f>
        <v>142606</v>
      </c>
      <c r="G1174" s="6" t="s">
        <v>1132</v>
      </c>
      <c r="H1174" s="7">
        <v>74961083.873800024</v>
      </c>
      <c r="I1174" s="8">
        <v>1.371</v>
      </c>
      <c r="J1174" s="7">
        <v>102771645.99999999</v>
      </c>
      <c r="K1174" s="8">
        <v>7.0000000000000007E-2</v>
      </c>
      <c r="L1174" s="7">
        <v>7194015.2199999997</v>
      </c>
      <c r="M1174" s="7">
        <v>4149450.2199999997</v>
      </c>
      <c r="N1174" s="9">
        <v>1.3629041324458502</v>
      </c>
      <c r="O1174" s="7">
        <v>21847644</v>
      </c>
      <c r="P1174" s="8">
        <v>1.2949999999999999</v>
      </c>
      <c r="Q1174" s="7">
        <v>28292699</v>
      </c>
      <c r="R1174" s="8">
        <v>1.6E-2</v>
      </c>
      <c r="S1174" s="7">
        <v>452683.18400000001</v>
      </c>
      <c r="T1174" s="7">
        <v>8655.1840000000084</v>
      </c>
      <c r="U1174" s="9">
        <v>1.9492428405415894E-2</v>
      </c>
      <c r="V1174" s="7">
        <v>4158105.4040000001</v>
      </c>
      <c r="W1174" s="9">
        <v>1.1919147358261626</v>
      </c>
      <c r="X1174" s="7">
        <v>7721478.8799999999</v>
      </c>
      <c r="Y1174" s="7">
        <v>631992</v>
      </c>
      <c r="Z1174" s="7">
        <v>665.88</v>
      </c>
      <c r="AA1174" s="7">
        <v>616808</v>
      </c>
      <c r="AB1174" s="7">
        <v>4656109</v>
      </c>
      <c r="AC1174" s="7">
        <v>1815904</v>
      </c>
      <c r="AD1174" s="7">
        <v>3563373.4760000003</v>
      </c>
      <c r="AE1174" s="7">
        <v>0</v>
      </c>
      <c r="AF1174" s="7">
        <v>7194015.2199999997</v>
      </c>
      <c r="AG1174" s="7">
        <v>452683.18400000001</v>
      </c>
      <c r="AH1174" s="7">
        <v>3563373.4760000003</v>
      </c>
      <c r="AI1174" s="7">
        <v>2542014</v>
      </c>
      <c r="AJ1174" s="7">
        <v>607826</v>
      </c>
      <c r="AK1174" s="7">
        <v>1487008</v>
      </c>
      <c r="AL1174" s="7">
        <v>0</v>
      </c>
      <c r="AM1174" s="7">
        <v>988743</v>
      </c>
      <c r="AN1174" s="7">
        <v>0</v>
      </c>
      <c r="AO1174" s="7">
        <v>0</v>
      </c>
      <c r="AP1174" s="7">
        <v>3760576</v>
      </c>
      <c r="AQ1174" s="7">
        <v>238697</v>
      </c>
      <c r="AR1174" s="7">
        <v>3044565</v>
      </c>
      <c r="AS1174" s="7">
        <v>444028</v>
      </c>
      <c r="AT1174" s="7">
        <v>1816399</v>
      </c>
      <c r="AU1174" s="7">
        <v>0</v>
      </c>
      <c r="AV1174" s="7">
        <v>1330973</v>
      </c>
      <c r="AW1174" s="7">
        <v>0</v>
      </c>
      <c r="AX1174" s="7">
        <v>0</v>
      </c>
      <c r="AY1174" s="7">
        <v>4244896</v>
      </c>
      <c r="AZ1174" s="7">
        <v>97318</v>
      </c>
      <c r="BA1174" s="7">
        <v>665.88</v>
      </c>
      <c r="BB1174" s="7">
        <v>0</v>
      </c>
      <c r="BC1174" s="7">
        <v>0</v>
      </c>
      <c r="BD1174" s="7">
        <v>7.16</v>
      </c>
      <c r="BE1174" s="7">
        <v>0</v>
      </c>
      <c r="BF1174" s="7">
        <v>0</v>
      </c>
      <c r="BG1174" s="7">
        <v>320594</v>
      </c>
      <c r="BH1174" s="7">
        <v>2367</v>
      </c>
      <c r="BI1174" s="7">
        <v>296214</v>
      </c>
      <c r="BJ1174" s="7">
        <v>4076797.4508333337</v>
      </c>
      <c r="BK1174" s="7">
        <v>2316314.7166666668</v>
      </c>
      <c r="BL1174" s="7">
        <v>500769.27333333326</v>
      </c>
      <c r="BM1174" s="7">
        <v>6040392.3899999997</v>
      </c>
      <c r="BN1174" s="130">
        <v>0.92600000000000005</v>
      </c>
      <c r="BO1174" s="131">
        <v>9.3136599999999999E-5</v>
      </c>
      <c r="BP1174" s="161">
        <v>2360.222264455093</v>
      </c>
      <c r="BQ1174" s="162">
        <v>4656109</v>
      </c>
      <c r="BR1174" s="161">
        <v>120902</v>
      </c>
      <c r="BS1174" s="163">
        <v>0</v>
      </c>
      <c r="BT1174" s="163">
        <v>889009.11999999918</v>
      </c>
      <c r="BU1174" s="161">
        <v>7194015.2199999997</v>
      </c>
      <c r="BV1174" s="161">
        <v>452683.18</v>
      </c>
      <c r="BW1174" s="165">
        <v>4452382.5999999996</v>
      </c>
      <c r="BX1174" s="161">
        <v>120902</v>
      </c>
    </row>
    <row r="1175" spans="1:76" ht="14.45" x14ac:dyDescent="0.3">
      <c r="A1175" s="164" t="s">
        <v>31</v>
      </c>
      <c r="B1175" s="6" t="s">
        <v>97</v>
      </c>
      <c r="C1175" s="6" t="s">
        <v>206</v>
      </c>
      <c r="D1175" s="6" t="s">
        <v>51</v>
      </c>
      <c r="E1175" s="6" t="s">
        <v>36</v>
      </c>
      <c r="F1175" s="24" t="str">
        <f>+Tabela1[[#This Row],[WK]]&amp;Tabela1[[#This Row],[PK]]&amp;Tabela1[[#This Row],[GK]]</f>
        <v>142607</v>
      </c>
      <c r="G1175" s="6" t="s">
        <v>1133</v>
      </c>
      <c r="H1175" s="7">
        <v>50202572.861800104</v>
      </c>
      <c r="I1175" s="8">
        <v>1.371</v>
      </c>
      <c r="J1175" s="7">
        <v>68827727.390000001</v>
      </c>
      <c r="K1175" s="8">
        <v>7.0000000000000007E-2</v>
      </c>
      <c r="L1175" s="7">
        <v>4817940.9173000008</v>
      </c>
      <c r="M1175" s="7">
        <v>3616575.9173000008</v>
      </c>
      <c r="N1175" s="9">
        <v>3.0103889469894667</v>
      </c>
      <c r="O1175" s="7">
        <v>0</v>
      </c>
      <c r="P1175" s="8">
        <v>1.2949999999999999</v>
      </c>
      <c r="Q1175" s="7">
        <v>0</v>
      </c>
      <c r="R1175" s="8">
        <v>1.6E-2</v>
      </c>
      <c r="S1175" s="7">
        <v>0</v>
      </c>
      <c r="T1175" s="7">
        <v>-11162</v>
      </c>
      <c r="U1175" s="9">
        <v>-1</v>
      </c>
      <c r="V1175" s="7">
        <v>3605413.9173000008</v>
      </c>
      <c r="W1175" s="9">
        <v>2.9734710380057523</v>
      </c>
      <c r="X1175" s="7">
        <v>10430976.67</v>
      </c>
      <c r="Y1175" s="7">
        <v>3968209</v>
      </c>
      <c r="Z1175" s="7">
        <v>171695.67</v>
      </c>
      <c r="AA1175" s="7">
        <v>472861</v>
      </c>
      <c r="AB1175" s="7">
        <v>5569152</v>
      </c>
      <c r="AC1175" s="7">
        <v>249059</v>
      </c>
      <c r="AD1175" s="7">
        <v>6825562.7526999991</v>
      </c>
      <c r="AE1175" s="7">
        <v>0</v>
      </c>
      <c r="AF1175" s="7">
        <v>4817940.9173000008</v>
      </c>
      <c r="AG1175" s="7">
        <v>0</v>
      </c>
      <c r="AH1175" s="7">
        <v>6825562.7526999991</v>
      </c>
      <c r="AI1175" s="7">
        <v>1003062</v>
      </c>
      <c r="AJ1175" s="7">
        <v>4114</v>
      </c>
      <c r="AK1175" s="7">
        <v>4124408</v>
      </c>
      <c r="AL1175" s="7">
        <v>0</v>
      </c>
      <c r="AM1175" s="7">
        <v>318945</v>
      </c>
      <c r="AN1175" s="7">
        <v>0</v>
      </c>
      <c r="AO1175" s="7">
        <v>0</v>
      </c>
      <c r="AP1175" s="7">
        <v>4313314</v>
      </c>
      <c r="AQ1175" s="7">
        <v>318263</v>
      </c>
      <c r="AR1175" s="7">
        <v>1201365</v>
      </c>
      <c r="AS1175" s="7">
        <v>11162</v>
      </c>
      <c r="AT1175" s="7">
        <v>4507778</v>
      </c>
      <c r="AU1175" s="7">
        <v>0</v>
      </c>
      <c r="AV1175" s="7">
        <v>654857</v>
      </c>
      <c r="AW1175" s="7">
        <v>0</v>
      </c>
      <c r="AX1175" s="7">
        <v>0</v>
      </c>
      <c r="AY1175" s="7">
        <v>4862795</v>
      </c>
      <c r="AZ1175" s="7">
        <v>139489</v>
      </c>
      <c r="BA1175" s="7">
        <v>171695.67</v>
      </c>
      <c r="BB1175" s="7">
        <v>0</v>
      </c>
      <c r="BC1175" s="7">
        <v>0</v>
      </c>
      <c r="BD1175" s="7">
        <v>1846.19</v>
      </c>
      <c r="BE1175" s="7">
        <v>0</v>
      </c>
      <c r="BF1175" s="7">
        <v>0</v>
      </c>
      <c r="BG1175" s="7">
        <v>320594</v>
      </c>
      <c r="BH1175" s="7">
        <v>2767</v>
      </c>
      <c r="BI1175" s="7">
        <v>152267</v>
      </c>
      <c r="BJ1175" s="7">
        <v>2095594.1125000003</v>
      </c>
      <c r="BK1175" s="7">
        <v>1095529.666666667</v>
      </c>
      <c r="BL1175" s="7">
        <v>69111.266666666663</v>
      </c>
      <c r="BM1175" s="7">
        <v>3862035.25</v>
      </c>
      <c r="BN1175" s="130">
        <v>0.626</v>
      </c>
      <c r="BO1175" s="131">
        <v>1.041339E-4</v>
      </c>
      <c r="BP1175" s="161">
        <v>2639.3668222265937</v>
      </c>
      <c r="BQ1175" s="162">
        <v>5569152</v>
      </c>
      <c r="BR1175" s="161">
        <v>150775</v>
      </c>
      <c r="BS1175" s="163">
        <v>0</v>
      </c>
      <c r="BT1175" s="163">
        <v>884717.33000000007</v>
      </c>
      <c r="BU1175" s="161">
        <v>4817940.92</v>
      </c>
      <c r="BV1175" s="161">
        <v>0</v>
      </c>
      <c r="BW1175" s="165">
        <v>7710280.0800000001</v>
      </c>
      <c r="BX1175" s="161">
        <v>150775</v>
      </c>
    </row>
    <row r="1176" spans="1:76" ht="14.45" x14ac:dyDescent="0.3">
      <c r="A1176" s="164" t="s">
        <v>31</v>
      </c>
      <c r="B1176" s="6" t="s">
        <v>97</v>
      </c>
      <c r="C1176" s="6" t="s">
        <v>206</v>
      </c>
      <c r="D1176" s="6" t="s">
        <v>75</v>
      </c>
      <c r="E1176" s="6" t="s">
        <v>36</v>
      </c>
      <c r="F1176" s="24" t="str">
        <f>+Tabela1[[#This Row],[WK]]&amp;Tabela1[[#This Row],[PK]]&amp;Tabela1[[#This Row],[GK]]</f>
        <v>142608</v>
      </c>
      <c r="G1176" s="6" t="s">
        <v>1134</v>
      </c>
      <c r="H1176" s="7">
        <v>745134719.654001</v>
      </c>
      <c r="I1176" s="8">
        <v>1.371</v>
      </c>
      <c r="J1176" s="7">
        <v>1021579700.65</v>
      </c>
      <c r="K1176" s="8">
        <v>7.0000000000000007E-2</v>
      </c>
      <c r="L1176" s="7">
        <v>71510579.04550001</v>
      </c>
      <c r="M1176" s="7">
        <v>36545510.04550001</v>
      </c>
      <c r="N1176" s="9">
        <v>1.0452005699030655</v>
      </c>
      <c r="O1176" s="7">
        <v>63393457</v>
      </c>
      <c r="P1176" s="8">
        <v>1.2949999999999999</v>
      </c>
      <c r="Q1176" s="7">
        <v>82094527</v>
      </c>
      <c r="R1176" s="8">
        <v>1.6E-2</v>
      </c>
      <c r="S1176" s="7">
        <v>1313512.432</v>
      </c>
      <c r="T1176" s="7">
        <v>-235229.56799999997</v>
      </c>
      <c r="U1176" s="9">
        <v>-0.15188428285666689</v>
      </c>
      <c r="V1176" s="7">
        <v>36310280.477500007</v>
      </c>
      <c r="W1176" s="9">
        <v>0.99442593043766392</v>
      </c>
      <c r="X1176" s="7">
        <v>49213133.809623376</v>
      </c>
      <c r="Y1176" s="7">
        <v>0</v>
      </c>
      <c r="Z1176" s="7">
        <v>583179.43999999994</v>
      </c>
      <c r="AA1176" s="7">
        <v>3578096.3696233733</v>
      </c>
      <c r="AB1176" s="7">
        <v>45051858</v>
      </c>
      <c r="AC1176" s="7">
        <v>0</v>
      </c>
      <c r="AD1176" s="7">
        <v>12902853.332123365</v>
      </c>
      <c r="AE1176" s="7">
        <v>0</v>
      </c>
      <c r="AF1176" s="7">
        <v>71510579.04550001</v>
      </c>
      <c r="AG1176" s="7">
        <v>1313512.432</v>
      </c>
      <c r="AH1176" s="7">
        <v>12902853.332123365</v>
      </c>
      <c r="AI1176" s="7">
        <v>29193562</v>
      </c>
      <c r="AJ1176" s="7">
        <v>1663474</v>
      </c>
      <c r="AK1176" s="7">
        <v>0</v>
      </c>
      <c r="AL1176" s="7">
        <v>0</v>
      </c>
      <c r="AM1176" s="7">
        <v>1267080</v>
      </c>
      <c r="AN1176" s="7">
        <v>0</v>
      </c>
      <c r="AO1176" s="7">
        <v>0</v>
      </c>
      <c r="AP1176" s="7">
        <v>35039817</v>
      </c>
      <c r="AQ1176" s="7">
        <v>2418795</v>
      </c>
      <c r="AR1176" s="7">
        <v>34965069</v>
      </c>
      <c r="AS1176" s="7">
        <v>1548742</v>
      </c>
      <c r="AT1176" s="7">
        <v>0</v>
      </c>
      <c r="AU1176" s="7">
        <v>0</v>
      </c>
      <c r="AV1176" s="7">
        <v>1341784</v>
      </c>
      <c r="AW1176" s="7">
        <v>0</v>
      </c>
      <c r="AX1176" s="7">
        <v>0</v>
      </c>
      <c r="AY1176" s="7">
        <v>40240491</v>
      </c>
      <c r="AZ1176" s="7">
        <v>1002371</v>
      </c>
      <c r="BA1176" s="7">
        <v>583179.43999999994</v>
      </c>
      <c r="BB1176" s="7">
        <v>0</v>
      </c>
      <c r="BC1176" s="7">
        <v>307.43</v>
      </c>
      <c r="BD1176" s="7">
        <v>4257.6499999999996</v>
      </c>
      <c r="BE1176" s="7">
        <v>1976.66</v>
      </c>
      <c r="BF1176" s="7">
        <v>0</v>
      </c>
      <c r="BG1176" s="7">
        <v>1762617.3696233733</v>
      </c>
      <c r="BH1176" s="7">
        <v>19657</v>
      </c>
      <c r="BI1176" s="7">
        <v>1815479</v>
      </c>
      <c r="BJ1176" s="7">
        <v>24986611.215833336</v>
      </c>
      <c r="BK1176" s="7">
        <v>20778188.186666667</v>
      </c>
      <c r="BL1176" s="7">
        <v>1620407.4033333333</v>
      </c>
      <c r="BM1176" s="7">
        <v>13592877.310000002</v>
      </c>
      <c r="BN1176" s="130">
        <v>1.137</v>
      </c>
      <c r="BO1176" s="131">
        <v>7.6497149999999999E-4</v>
      </c>
      <c r="BP1176" s="161">
        <v>19385.038734132013</v>
      </c>
      <c r="BQ1176" s="162">
        <v>45051858</v>
      </c>
      <c r="BR1176" s="161">
        <v>1179094</v>
      </c>
      <c r="BS1176" s="163">
        <v>0</v>
      </c>
      <c r="BT1176" s="163">
        <v>0</v>
      </c>
      <c r="BU1176" s="161">
        <v>71510579.049999997</v>
      </c>
      <c r="BV1176" s="161">
        <v>1313512.43</v>
      </c>
      <c r="BW1176" s="165">
        <v>12902853.33</v>
      </c>
      <c r="BX1176" s="161">
        <v>1179094</v>
      </c>
    </row>
    <row r="1177" spans="1:76" ht="14.45" x14ac:dyDescent="0.3">
      <c r="A1177" s="164" t="s">
        <v>31</v>
      </c>
      <c r="B1177" s="6" t="s">
        <v>97</v>
      </c>
      <c r="C1177" s="6" t="s">
        <v>206</v>
      </c>
      <c r="D1177" s="6" t="s">
        <v>77</v>
      </c>
      <c r="E1177" s="6" t="s">
        <v>36</v>
      </c>
      <c r="F1177" s="24" t="str">
        <f>+Tabela1[[#This Row],[WK]]&amp;Tabela1[[#This Row],[PK]]&amp;Tabela1[[#This Row],[GK]]</f>
        <v>142609</v>
      </c>
      <c r="G1177" s="6" t="s">
        <v>1135</v>
      </c>
      <c r="H1177" s="7">
        <v>251486954.24299958</v>
      </c>
      <c r="I1177" s="8">
        <v>1.371</v>
      </c>
      <c r="J1177" s="7">
        <v>344788614.27000004</v>
      </c>
      <c r="K1177" s="8">
        <v>7.0000000000000007E-2</v>
      </c>
      <c r="L1177" s="7">
        <v>24135202.998900004</v>
      </c>
      <c r="M1177" s="7">
        <v>13536430.998900004</v>
      </c>
      <c r="N1177" s="9">
        <v>1.2771697512598632</v>
      </c>
      <c r="O1177" s="7">
        <v>3548800</v>
      </c>
      <c r="P1177" s="8">
        <v>1.2949999999999999</v>
      </c>
      <c r="Q1177" s="7">
        <v>4595696</v>
      </c>
      <c r="R1177" s="8">
        <v>1.6E-2</v>
      </c>
      <c r="S1177" s="7">
        <v>73531.135999999999</v>
      </c>
      <c r="T1177" s="7">
        <v>-119419.864</v>
      </c>
      <c r="U1177" s="9">
        <v>-0.61891290534902643</v>
      </c>
      <c r="V1177" s="7">
        <v>13417011.134900004</v>
      </c>
      <c r="W1177" s="9">
        <v>1.243268673121058</v>
      </c>
      <c r="X1177" s="7">
        <v>27163095.72548639</v>
      </c>
      <c r="Y1177" s="7">
        <v>5044731</v>
      </c>
      <c r="Z1177" s="7">
        <v>99524.88</v>
      </c>
      <c r="AA1177" s="7">
        <v>1300674.8454863904</v>
      </c>
      <c r="AB1177" s="7">
        <v>19896056</v>
      </c>
      <c r="AC1177" s="7">
        <v>822109</v>
      </c>
      <c r="AD1177" s="7">
        <v>13746084.590586387</v>
      </c>
      <c r="AE1177" s="7">
        <v>0</v>
      </c>
      <c r="AF1177" s="7">
        <v>24135202.998900004</v>
      </c>
      <c r="AG1177" s="7">
        <v>73531.135999999999</v>
      </c>
      <c r="AH1177" s="7">
        <v>13746084.590586387</v>
      </c>
      <c r="AI1177" s="7">
        <v>8849286</v>
      </c>
      <c r="AJ1177" s="7">
        <v>247635</v>
      </c>
      <c r="AK1177" s="7">
        <v>6684363</v>
      </c>
      <c r="AL1177" s="7">
        <v>0</v>
      </c>
      <c r="AM1177" s="7">
        <v>890208</v>
      </c>
      <c r="AN1177" s="7">
        <v>0</v>
      </c>
      <c r="AO1177" s="7">
        <v>0</v>
      </c>
      <c r="AP1177" s="7">
        <v>15867539</v>
      </c>
      <c r="AQ1177" s="7">
        <v>1177572</v>
      </c>
      <c r="AR1177" s="7">
        <v>10598772</v>
      </c>
      <c r="AS1177" s="7">
        <v>192951</v>
      </c>
      <c r="AT1177" s="7">
        <v>7819729</v>
      </c>
      <c r="AU1177" s="7">
        <v>0</v>
      </c>
      <c r="AV1177" s="7">
        <v>863972</v>
      </c>
      <c r="AW1177" s="7">
        <v>0</v>
      </c>
      <c r="AX1177" s="7">
        <v>0</v>
      </c>
      <c r="AY1177" s="7">
        <v>17110640</v>
      </c>
      <c r="AZ1177" s="7">
        <v>528759</v>
      </c>
      <c r="BA1177" s="7">
        <v>99524.88</v>
      </c>
      <c r="BB1177" s="7">
        <v>0</v>
      </c>
      <c r="BC1177" s="7">
        <v>0</v>
      </c>
      <c r="BD1177" s="7">
        <v>421.46</v>
      </c>
      <c r="BE1177" s="7">
        <v>1297.4000000000001</v>
      </c>
      <c r="BF1177" s="7">
        <v>0</v>
      </c>
      <c r="BG1177" s="7">
        <v>738062.84548639052</v>
      </c>
      <c r="BH1177" s="7">
        <v>8231</v>
      </c>
      <c r="BI1177" s="7">
        <v>562612</v>
      </c>
      <c r="BJ1177" s="7">
        <v>7743254.5033333348</v>
      </c>
      <c r="BK1177" s="7">
        <v>5974117.4900000012</v>
      </c>
      <c r="BL1177" s="7">
        <v>36204.97</v>
      </c>
      <c r="BM1177" s="7">
        <v>7004138.1133333324</v>
      </c>
      <c r="BN1177" s="130">
        <v>0.82399999999999995</v>
      </c>
      <c r="BO1177" s="131">
        <v>3.1425339999999999E-4</v>
      </c>
      <c r="BP1177" s="161">
        <v>7964.1243005775914</v>
      </c>
      <c r="BQ1177" s="162">
        <v>19896056</v>
      </c>
      <c r="BR1177" s="161">
        <v>464205</v>
      </c>
      <c r="BS1177" s="163">
        <v>0</v>
      </c>
      <c r="BT1177" s="163">
        <v>2124209.2745136097</v>
      </c>
      <c r="BU1177" s="161">
        <v>24135203</v>
      </c>
      <c r="BV1177" s="161">
        <v>73531.14</v>
      </c>
      <c r="BW1177" s="165">
        <v>15870293.86451361</v>
      </c>
      <c r="BX1177" s="161">
        <v>464205</v>
      </c>
    </row>
    <row r="1178" spans="1:76" ht="14.45" x14ac:dyDescent="0.3">
      <c r="A1178" s="164" t="s">
        <v>31</v>
      </c>
      <c r="B1178" s="6" t="s">
        <v>97</v>
      </c>
      <c r="C1178" s="6" t="s">
        <v>206</v>
      </c>
      <c r="D1178" s="6" t="s">
        <v>90</v>
      </c>
      <c r="E1178" s="6" t="s">
        <v>36</v>
      </c>
      <c r="F1178" s="24" t="str">
        <f>+Tabela1[[#This Row],[WK]]&amp;Tabela1[[#This Row],[PK]]&amp;Tabela1[[#This Row],[GK]]</f>
        <v>142610</v>
      </c>
      <c r="G1178" s="6" t="s">
        <v>1136</v>
      </c>
      <c r="H1178" s="7">
        <v>159992518.0119994</v>
      </c>
      <c r="I1178" s="8">
        <v>1.371</v>
      </c>
      <c r="J1178" s="7">
        <v>219349742.19</v>
      </c>
      <c r="K1178" s="8">
        <v>7.0000000000000007E-2</v>
      </c>
      <c r="L1178" s="7">
        <v>15354481.953300001</v>
      </c>
      <c r="M1178" s="7">
        <v>8609301.9533000011</v>
      </c>
      <c r="N1178" s="9">
        <v>1.2763635593564591</v>
      </c>
      <c r="O1178" s="7">
        <v>7834438</v>
      </c>
      <c r="P1178" s="8">
        <v>1.2949999999999999</v>
      </c>
      <c r="Q1178" s="7">
        <v>10145597</v>
      </c>
      <c r="R1178" s="8">
        <v>1.6E-2</v>
      </c>
      <c r="S1178" s="7">
        <v>162329.552</v>
      </c>
      <c r="T1178" s="7">
        <v>-434344.44799999997</v>
      </c>
      <c r="U1178" s="9">
        <v>-0.72794264204574022</v>
      </c>
      <c r="V1178" s="7">
        <v>8174957.5053000003</v>
      </c>
      <c r="W1178" s="9">
        <v>1.1134731779329854</v>
      </c>
      <c r="X1178" s="7">
        <v>12187957.415693739</v>
      </c>
      <c r="Y1178" s="7">
        <v>241148</v>
      </c>
      <c r="Z1178" s="7">
        <v>136348.69500000001</v>
      </c>
      <c r="AA1178" s="7">
        <v>620336.72069373913</v>
      </c>
      <c r="AB1178" s="7">
        <v>10884644</v>
      </c>
      <c r="AC1178" s="7">
        <v>305480</v>
      </c>
      <c r="AD1178" s="7">
        <v>4012999.9103937382</v>
      </c>
      <c r="AE1178" s="7">
        <v>0</v>
      </c>
      <c r="AF1178" s="7">
        <v>15354481.953300001</v>
      </c>
      <c r="AG1178" s="7">
        <v>162329.552</v>
      </c>
      <c r="AH1178" s="7">
        <v>4012999.9103937382</v>
      </c>
      <c r="AI1178" s="7">
        <v>5631787</v>
      </c>
      <c r="AJ1178" s="7">
        <v>455579</v>
      </c>
      <c r="AK1178" s="7">
        <v>1758763</v>
      </c>
      <c r="AL1178" s="7">
        <v>0</v>
      </c>
      <c r="AM1178" s="7">
        <v>175069</v>
      </c>
      <c r="AN1178" s="7">
        <v>0</v>
      </c>
      <c r="AO1178" s="7">
        <v>0</v>
      </c>
      <c r="AP1178" s="7">
        <v>8204170</v>
      </c>
      <c r="AQ1178" s="7">
        <v>656417</v>
      </c>
      <c r="AR1178" s="7">
        <v>6745180</v>
      </c>
      <c r="AS1178" s="7">
        <v>596674</v>
      </c>
      <c r="AT1178" s="7">
        <v>1754481</v>
      </c>
      <c r="AU1178" s="7">
        <v>0</v>
      </c>
      <c r="AV1178" s="7">
        <v>192030</v>
      </c>
      <c r="AW1178" s="7">
        <v>0</v>
      </c>
      <c r="AX1178" s="7">
        <v>0</v>
      </c>
      <c r="AY1178" s="7">
        <v>9513410</v>
      </c>
      <c r="AZ1178" s="7">
        <v>275733</v>
      </c>
      <c r="BA1178" s="7">
        <v>136348.69500000001</v>
      </c>
      <c r="BB1178" s="7">
        <v>0</v>
      </c>
      <c r="BC1178" s="7">
        <v>0</v>
      </c>
      <c r="BD1178" s="7">
        <v>647.07000000000005</v>
      </c>
      <c r="BE1178" s="7">
        <v>1638.09</v>
      </c>
      <c r="BF1178" s="7">
        <v>0</v>
      </c>
      <c r="BG1178" s="7">
        <v>421980.72069373919</v>
      </c>
      <c r="BH1178" s="7">
        <v>4706</v>
      </c>
      <c r="BI1178" s="7">
        <v>198356</v>
      </c>
      <c r="BJ1178" s="7">
        <v>2730072.1824999996</v>
      </c>
      <c r="BK1178" s="7">
        <v>2162803.6466666665</v>
      </c>
      <c r="BL1178" s="7">
        <v>211542.53333333333</v>
      </c>
      <c r="BM1178" s="7">
        <v>1845989.0766666667</v>
      </c>
      <c r="BN1178" s="130">
        <v>0.98599999999999999</v>
      </c>
      <c r="BO1178" s="131">
        <v>1.903823E-4</v>
      </c>
      <c r="BP1178" s="161">
        <v>4824.4984142443654</v>
      </c>
      <c r="BQ1178" s="162">
        <v>10884644</v>
      </c>
      <c r="BR1178" s="161">
        <v>258939</v>
      </c>
      <c r="BS1178" s="163">
        <v>0</v>
      </c>
      <c r="BT1178" s="163">
        <v>1306635.5300000012</v>
      </c>
      <c r="BU1178" s="161">
        <v>15354481.949999999</v>
      </c>
      <c r="BV1178" s="161">
        <v>162329.54999999999</v>
      </c>
      <c r="BW1178" s="165">
        <v>5319635.4400000013</v>
      </c>
      <c r="BX1178" s="161">
        <v>258939</v>
      </c>
    </row>
    <row r="1179" spans="1:76" ht="14.45" x14ac:dyDescent="0.3">
      <c r="A1179" s="164" t="s">
        <v>31</v>
      </c>
      <c r="B1179" s="6" t="s">
        <v>97</v>
      </c>
      <c r="C1179" s="6" t="s">
        <v>206</v>
      </c>
      <c r="D1179" s="6" t="s">
        <v>92</v>
      </c>
      <c r="E1179" s="6" t="s">
        <v>36</v>
      </c>
      <c r="F1179" s="24" t="str">
        <f>+Tabela1[[#This Row],[WK]]&amp;Tabela1[[#This Row],[PK]]&amp;Tabela1[[#This Row],[GK]]</f>
        <v>142611</v>
      </c>
      <c r="G1179" s="6" t="s">
        <v>1137</v>
      </c>
      <c r="H1179" s="7">
        <v>172511770.33779895</v>
      </c>
      <c r="I1179" s="8">
        <v>1.371</v>
      </c>
      <c r="J1179" s="7">
        <v>236513637.13</v>
      </c>
      <c r="K1179" s="8">
        <v>7.0000000000000007E-2</v>
      </c>
      <c r="L1179" s="7">
        <v>16555954.599100001</v>
      </c>
      <c r="M1179" s="7">
        <v>9917760.5991000012</v>
      </c>
      <c r="N1179" s="9">
        <v>1.4940450066840472</v>
      </c>
      <c r="O1179" s="7">
        <v>107429629</v>
      </c>
      <c r="P1179" s="8">
        <v>1.2949999999999999</v>
      </c>
      <c r="Q1179" s="7">
        <v>139121370</v>
      </c>
      <c r="R1179" s="8">
        <v>1.6E-2</v>
      </c>
      <c r="S1179" s="7">
        <v>2225941.92</v>
      </c>
      <c r="T1179" s="7">
        <v>1868099.92</v>
      </c>
      <c r="U1179" s="9">
        <v>5.2204602031063985</v>
      </c>
      <c r="V1179" s="7">
        <v>11785860.519100003</v>
      </c>
      <c r="W1179" s="9">
        <v>1.684648352166856</v>
      </c>
      <c r="X1179" s="7">
        <v>13535183.140362494</v>
      </c>
      <c r="Y1179" s="7">
        <v>0</v>
      </c>
      <c r="Z1179" s="7">
        <v>370475.26500000001</v>
      </c>
      <c r="AA1179" s="7">
        <v>1200336.8753624933</v>
      </c>
      <c r="AB1179" s="7">
        <v>8482496</v>
      </c>
      <c r="AC1179" s="7">
        <v>3481875</v>
      </c>
      <c r="AD1179" s="7">
        <v>3481875</v>
      </c>
      <c r="AE1179" s="7">
        <v>0</v>
      </c>
      <c r="AF1179" s="7">
        <v>16555954.599100001</v>
      </c>
      <c r="AG1179" s="7">
        <v>2225941.92</v>
      </c>
      <c r="AH1179" s="7">
        <v>3481875</v>
      </c>
      <c r="AI1179" s="7">
        <v>5542461</v>
      </c>
      <c r="AJ1179" s="7">
        <v>492960</v>
      </c>
      <c r="AK1179" s="7">
        <v>4451409</v>
      </c>
      <c r="AL1179" s="7">
        <v>0</v>
      </c>
      <c r="AM1179" s="7">
        <v>422888</v>
      </c>
      <c r="AN1179" s="7">
        <v>0</v>
      </c>
      <c r="AO1179" s="7">
        <v>0</v>
      </c>
      <c r="AP1179" s="7">
        <v>7103436</v>
      </c>
      <c r="AQ1179" s="7">
        <v>552982</v>
      </c>
      <c r="AR1179" s="7">
        <v>6638194</v>
      </c>
      <c r="AS1179" s="7">
        <v>357842</v>
      </c>
      <c r="AT1179" s="7">
        <v>5290308</v>
      </c>
      <c r="AU1179" s="7">
        <v>0</v>
      </c>
      <c r="AV1179" s="7">
        <v>1112500</v>
      </c>
      <c r="AW1179" s="7">
        <v>0</v>
      </c>
      <c r="AX1179" s="7">
        <v>0</v>
      </c>
      <c r="AY1179" s="7">
        <v>8095125</v>
      </c>
      <c r="AZ1179" s="7">
        <v>228696</v>
      </c>
      <c r="BA1179" s="7">
        <v>370475.26500000001</v>
      </c>
      <c r="BB1179" s="7">
        <v>0</v>
      </c>
      <c r="BC1179" s="7">
        <v>0</v>
      </c>
      <c r="BD1179" s="7">
        <v>3983.4</v>
      </c>
      <c r="BE1179" s="7">
        <v>0.41</v>
      </c>
      <c r="BF1179" s="7">
        <v>0</v>
      </c>
      <c r="BG1179" s="7">
        <v>514249.87536249327</v>
      </c>
      <c r="BH1179" s="7">
        <v>5735</v>
      </c>
      <c r="BI1179" s="7">
        <v>686087</v>
      </c>
      <c r="BJ1179" s="7">
        <v>9442713.2866666671</v>
      </c>
      <c r="BK1179" s="7">
        <v>7571417.3200000012</v>
      </c>
      <c r="BL1179" s="7">
        <v>156174.45333333334</v>
      </c>
      <c r="BM1179" s="7">
        <v>7172834.96</v>
      </c>
      <c r="BN1179" s="130">
        <v>1.0329999999999999</v>
      </c>
      <c r="BO1179" s="131">
        <v>2.0311379999999999E-4</v>
      </c>
      <c r="BP1179" s="161">
        <v>5147.6657696572493</v>
      </c>
      <c r="BQ1179" s="162">
        <v>8482496</v>
      </c>
      <c r="BR1179" s="161">
        <v>320673</v>
      </c>
      <c r="BS1179" s="163">
        <v>0</v>
      </c>
      <c r="BT1179" s="163">
        <v>1279566.4808999971</v>
      </c>
      <c r="BU1179" s="161">
        <v>16555954.6</v>
      </c>
      <c r="BV1179" s="161">
        <v>2225941.92</v>
      </c>
      <c r="BW1179" s="165">
        <v>4761441.4808999971</v>
      </c>
      <c r="BX1179" s="161">
        <v>320673</v>
      </c>
    </row>
    <row r="1180" spans="1:76" ht="14.45" x14ac:dyDescent="0.3">
      <c r="A1180" s="164" t="s">
        <v>31</v>
      </c>
      <c r="B1180" s="6" t="s">
        <v>97</v>
      </c>
      <c r="C1180" s="6" t="s">
        <v>206</v>
      </c>
      <c r="D1180" s="6" t="s">
        <v>93</v>
      </c>
      <c r="E1180" s="6" t="s">
        <v>36</v>
      </c>
      <c r="F1180" s="24" t="str">
        <f>+Tabela1[[#This Row],[WK]]&amp;Tabela1[[#This Row],[PK]]&amp;Tabela1[[#This Row],[GK]]</f>
        <v>142612</v>
      </c>
      <c r="G1180" s="6" t="s">
        <v>1138</v>
      </c>
      <c r="H1180" s="7">
        <v>106967330.74319962</v>
      </c>
      <c r="I1180" s="8">
        <v>1.371</v>
      </c>
      <c r="J1180" s="7">
        <v>146652210.44999999</v>
      </c>
      <c r="K1180" s="8">
        <v>7.0000000000000007E-2</v>
      </c>
      <c r="L1180" s="7">
        <v>10265654.7315</v>
      </c>
      <c r="M1180" s="7">
        <v>6935510.7314999998</v>
      </c>
      <c r="N1180" s="9">
        <v>2.0826458950423765</v>
      </c>
      <c r="O1180" s="7">
        <v>945660</v>
      </c>
      <c r="P1180" s="8">
        <v>1.2949999999999999</v>
      </c>
      <c r="Q1180" s="7">
        <v>1224630</v>
      </c>
      <c r="R1180" s="8">
        <v>1.6E-2</v>
      </c>
      <c r="S1180" s="7">
        <v>19594.080000000002</v>
      </c>
      <c r="T1180" s="7">
        <v>6221.0800000000017</v>
      </c>
      <c r="U1180" s="9">
        <v>0.46519703880954172</v>
      </c>
      <c r="V1180" s="7">
        <v>6941731.8114999998</v>
      </c>
      <c r="W1180" s="9">
        <v>2.0761766162696347</v>
      </c>
      <c r="X1180" s="7">
        <v>16099774.724801509</v>
      </c>
      <c r="Y1180" s="7">
        <v>4966698</v>
      </c>
      <c r="Z1180" s="7">
        <v>391871.77500000002</v>
      </c>
      <c r="AA1180" s="7">
        <v>608580.94980150834</v>
      </c>
      <c r="AB1180" s="7">
        <v>8681404</v>
      </c>
      <c r="AC1180" s="7">
        <v>1451220</v>
      </c>
      <c r="AD1180" s="7">
        <v>9158042.9133015089</v>
      </c>
      <c r="AE1180" s="7">
        <v>0</v>
      </c>
      <c r="AF1180" s="7">
        <v>10265654.7315</v>
      </c>
      <c r="AG1180" s="7">
        <v>19594.080000000002</v>
      </c>
      <c r="AH1180" s="7">
        <v>9158042.9133015089</v>
      </c>
      <c r="AI1180" s="7">
        <v>2780454</v>
      </c>
      <c r="AJ1180" s="7">
        <v>7110</v>
      </c>
      <c r="AK1180" s="7">
        <v>5906609</v>
      </c>
      <c r="AL1180" s="7">
        <v>0</v>
      </c>
      <c r="AM1180" s="7">
        <v>1108078</v>
      </c>
      <c r="AN1180" s="7">
        <v>0</v>
      </c>
      <c r="AO1180" s="7">
        <v>0</v>
      </c>
      <c r="AP1180" s="7">
        <v>6945673</v>
      </c>
      <c r="AQ1180" s="7">
        <v>377937</v>
      </c>
      <c r="AR1180" s="7">
        <v>3330144</v>
      </c>
      <c r="AS1180" s="7">
        <v>13373</v>
      </c>
      <c r="AT1180" s="7">
        <v>6599454</v>
      </c>
      <c r="AU1180" s="7">
        <v>176955</v>
      </c>
      <c r="AV1180" s="7">
        <v>913284</v>
      </c>
      <c r="AW1180" s="7">
        <v>0</v>
      </c>
      <c r="AX1180" s="7">
        <v>0</v>
      </c>
      <c r="AY1180" s="7">
        <v>7829655</v>
      </c>
      <c r="AZ1180" s="7">
        <v>158952</v>
      </c>
      <c r="BA1180" s="7">
        <v>391871.77500000002</v>
      </c>
      <c r="BB1180" s="7">
        <v>0</v>
      </c>
      <c r="BC1180" s="7">
        <v>593.37</v>
      </c>
      <c r="BD1180" s="7">
        <v>1511.28</v>
      </c>
      <c r="BE1180" s="7">
        <v>1448.99</v>
      </c>
      <c r="BF1180" s="7">
        <v>0</v>
      </c>
      <c r="BG1180" s="7">
        <v>370241.94980150834</v>
      </c>
      <c r="BH1180" s="7">
        <v>4129</v>
      </c>
      <c r="BI1180" s="7">
        <v>238339</v>
      </c>
      <c r="BJ1180" s="7">
        <v>3280282.1383333346</v>
      </c>
      <c r="BK1180" s="7">
        <v>920318.45666666795</v>
      </c>
      <c r="BL1180" s="7">
        <v>963920.0199999999</v>
      </c>
      <c r="BM1180" s="7">
        <v>7512014.6866666665</v>
      </c>
      <c r="BN1180" s="130">
        <v>0.68799999999999994</v>
      </c>
      <c r="BO1180" s="131">
        <v>1.5989509999999999E-4</v>
      </c>
      <c r="BP1180" s="161">
        <v>4052.0984192637243</v>
      </c>
      <c r="BQ1180" s="162">
        <v>8681404</v>
      </c>
      <c r="BR1180" s="161">
        <v>228967</v>
      </c>
      <c r="BS1180" s="163">
        <v>0</v>
      </c>
      <c r="BT1180" s="163">
        <v>1307492.1600000001</v>
      </c>
      <c r="BU1180" s="161">
        <v>10265654.73</v>
      </c>
      <c r="BV1180" s="161">
        <v>19594.080000000002</v>
      </c>
      <c r="BW1180" s="165">
        <v>10465535.07</v>
      </c>
      <c r="BX1180" s="161">
        <v>228967</v>
      </c>
    </row>
    <row r="1181" spans="1:76" ht="14.45" x14ac:dyDescent="0.3">
      <c r="A1181" s="164" t="s">
        <v>31</v>
      </c>
      <c r="B1181" s="6" t="s">
        <v>97</v>
      </c>
      <c r="C1181" s="6" t="s">
        <v>206</v>
      </c>
      <c r="D1181" s="6" t="s">
        <v>95</v>
      </c>
      <c r="E1181" s="6" t="s">
        <v>36</v>
      </c>
      <c r="F1181" s="24" t="str">
        <f>+Tabela1[[#This Row],[WK]]&amp;Tabela1[[#This Row],[PK]]&amp;Tabela1[[#This Row],[GK]]</f>
        <v>142613</v>
      </c>
      <c r="G1181" s="6" t="s">
        <v>1139</v>
      </c>
      <c r="H1181" s="7">
        <v>324028106.15879804</v>
      </c>
      <c r="I1181" s="8">
        <v>1.371</v>
      </c>
      <c r="J1181" s="7">
        <v>444242533.55000001</v>
      </c>
      <c r="K1181" s="8">
        <v>7.0000000000000007E-2</v>
      </c>
      <c r="L1181" s="7">
        <v>31096977.348500002</v>
      </c>
      <c r="M1181" s="7">
        <v>16457903.348500002</v>
      </c>
      <c r="N1181" s="9">
        <v>1.1242448360121686</v>
      </c>
      <c r="O1181" s="7">
        <v>20989876</v>
      </c>
      <c r="P1181" s="8">
        <v>1.2949999999999999</v>
      </c>
      <c r="Q1181" s="7">
        <v>27181889</v>
      </c>
      <c r="R1181" s="8">
        <v>1.6E-2</v>
      </c>
      <c r="S1181" s="7">
        <v>434910.22399999999</v>
      </c>
      <c r="T1181" s="7">
        <v>285404.22399999999</v>
      </c>
      <c r="U1181" s="9">
        <v>1.9089817398632829</v>
      </c>
      <c r="V1181" s="7">
        <v>16743307.572500002</v>
      </c>
      <c r="W1181" s="9">
        <v>1.1321781788718053</v>
      </c>
      <c r="X1181" s="7">
        <v>37196533.795112208</v>
      </c>
      <c r="Y1181" s="7">
        <v>5545553</v>
      </c>
      <c r="Z1181" s="7">
        <v>36099.345000000001</v>
      </c>
      <c r="AA1181" s="7">
        <v>1346553.4501122085</v>
      </c>
      <c r="AB1181" s="7">
        <v>30268328</v>
      </c>
      <c r="AC1181" s="7">
        <v>0</v>
      </c>
      <c r="AD1181" s="7">
        <v>20453226.222612206</v>
      </c>
      <c r="AE1181" s="7">
        <v>0</v>
      </c>
      <c r="AF1181" s="7">
        <v>31096977.348500002</v>
      </c>
      <c r="AG1181" s="7">
        <v>434910.22399999999</v>
      </c>
      <c r="AH1181" s="7">
        <v>20453226.222612206</v>
      </c>
      <c r="AI1181" s="7">
        <v>12222676</v>
      </c>
      <c r="AJ1181" s="7">
        <v>64877</v>
      </c>
      <c r="AK1181" s="7">
        <v>5386905</v>
      </c>
      <c r="AL1181" s="7">
        <v>0</v>
      </c>
      <c r="AM1181" s="7">
        <v>560438</v>
      </c>
      <c r="AN1181" s="7">
        <v>0</v>
      </c>
      <c r="AO1181" s="7">
        <v>0</v>
      </c>
      <c r="AP1181" s="7">
        <v>23174722</v>
      </c>
      <c r="AQ1181" s="7">
        <v>1607226</v>
      </c>
      <c r="AR1181" s="7">
        <v>14639074</v>
      </c>
      <c r="AS1181" s="7">
        <v>149506</v>
      </c>
      <c r="AT1181" s="7">
        <v>5983720</v>
      </c>
      <c r="AU1181" s="7">
        <v>0</v>
      </c>
      <c r="AV1181" s="7">
        <v>399730</v>
      </c>
      <c r="AW1181" s="7">
        <v>0</v>
      </c>
      <c r="AX1181" s="7">
        <v>0</v>
      </c>
      <c r="AY1181" s="7">
        <v>26640510</v>
      </c>
      <c r="AZ1181" s="7">
        <v>676357</v>
      </c>
      <c r="BA1181" s="7">
        <v>36099.345000000001</v>
      </c>
      <c r="BB1181" s="7">
        <v>0</v>
      </c>
      <c r="BC1181" s="7">
        <v>0</v>
      </c>
      <c r="BD1181" s="7">
        <v>0</v>
      </c>
      <c r="BE1181" s="7">
        <v>776.33</v>
      </c>
      <c r="BF1181" s="7">
        <v>0</v>
      </c>
      <c r="BG1181" s="7">
        <v>878394.45011220849</v>
      </c>
      <c r="BH1181" s="7">
        <v>9796</v>
      </c>
      <c r="BI1181" s="7">
        <v>468159</v>
      </c>
      <c r="BJ1181" s="7">
        <v>6443290.3791666701</v>
      </c>
      <c r="BK1181" s="7">
        <v>4226516.9666666705</v>
      </c>
      <c r="BL1181" s="7">
        <v>1383539.5666666667</v>
      </c>
      <c r="BM1181" s="7">
        <v>6100014.5166666657</v>
      </c>
      <c r="BN1181" s="130">
        <v>0.85599999999999998</v>
      </c>
      <c r="BO1181" s="131">
        <v>4.2243069999999997E-4</v>
      </c>
      <c r="BP1181" s="161">
        <v>10704.543453753726</v>
      </c>
      <c r="BQ1181" s="162">
        <v>30268328</v>
      </c>
      <c r="BR1181" s="161">
        <v>554963</v>
      </c>
      <c r="BS1181" s="163">
        <v>0</v>
      </c>
      <c r="BT1181" s="163">
        <v>0</v>
      </c>
      <c r="BU1181" s="161">
        <v>31096977.350000001</v>
      </c>
      <c r="BV1181" s="161">
        <v>434910.22</v>
      </c>
      <c r="BW1181" s="165">
        <v>20453226.219999999</v>
      </c>
      <c r="BX1181" s="161">
        <v>554963</v>
      </c>
    </row>
    <row r="1182" spans="1:76" ht="14.45" x14ac:dyDescent="0.3">
      <c r="A1182" s="164" t="s">
        <v>31</v>
      </c>
      <c r="B1182" s="6" t="s">
        <v>97</v>
      </c>
      <c r="C1182" s="6" t="s">
        <v>1140</v>
      </c>
      <c r="D1182" s="6" t="s">
        <v>33</v>
      </c>
      <c r="E1182" s="6" t="s">
        <v>34</v>
      </c>
      <c r="F1182" s="24" t="str">
        <f>+Tabela1[[#This Row],[WK]]&amp;Tabela1[[#This Row],[PK]]&amp;Tabela1[[#This Row],[GK]]</f>
        <v>142701</v>
      </c>
      <c r="G1182" s="6" t="s">
        <v>1141</v>
      </c>
      <c r="H1182" s="7">
        <v>665673571.1511997</v>
      </c>
      <c r="I1182" s="8">
        <v>1.371</v>
      </c>
      <c r="J1182" s="7">
        <v>912638466.05000007</v>
      </c>
      <c r="K1182" s="8">
        <v>7.0000000000000007E-2</v>
      </c>
      <c r="L1182" s="7">
        <v>63884692.623500012</v>
      </c>
      <c r="M1182" s="7">
        <v>34506293.623500012</v>
      </c>
      <c r="N1182" s="9">
        <v>1.1745464286021854</v>
      </c>
      <c r="O1182" s="7">
        <v>83562384</v>
      </c>
      <c r="P1182" s="8">
        <v>1.2949999999999999</v>
      </c>
      <c r="Q1182" s="7">
        <v>108213287</v>
      </c>
      <c r="R1182" s="8">
        <v>1.6E-2</v>
      </c>
      <c r="S1182" s="7">
        <v>1731412.5919999999</v>
      </c>
      <c r="T1182" s="7">
        <v>-706199.40800000005</v>
      </c>
      <c r="U1182" s="9">
        <v>-0.28970952227015623</v>
      </c>
      <c r="V1182" s="7">
        <v>33800094.215500012</v>
      </c>
      <c r="W1182" s="9">
        <v>1.0623611556929626</v>
      </c>
      <c r="X1182" s="7">
        <v>30476061.428864833</v>
      </c>
      <c r="Y1182" s="7">
        <v>0</v>
      </c>
      <c r="Z1182" s="7">
        <v>9.3000000000000007</v>
      </c>
      <c r="AA1182" s="7">
        <v>2194325.1288648332</v>
      </c>
      <c r="AB1182" s="7">
        <v>28281727</v>
      </c>
      <c r="AC1182" s="7">
        <v>0</v>
      </c>
      <c r="AD1182" s="7">
        <v>0</v>
      </c>
      <c r="AE1182" s="7">
        <v>0</v>
      </c>
      <c r="AF1182" s="7">
        <v>63884692.623500012</v>
      </c>
      <c r="AG1182" s="7">
        <v>1731412.5919999999</v>
      </c>
      <c r="AH1182" s="7">
        <v>0</v>
      </c>
      <c r="AI1182" s="7">
        <v>24529056</v>
      </c>
      <c r="AJ1182" s="7">
        <v>2121409</v>
      </c>
      <c r="AK1182" s="7">
        <v>0</v>
      </c>
      <c r="AL1182" s="7">
        <v>407943</v>
      </c>
      <c r="AM1182" s="7">
        <v>759361</v>
      </c>
      <c r="AN1182" s="7">
        <v>0</v>
      </c>
      <c r="AO1182" s="7">
        <v>0</v>
      </c>
      <c r="AP1182" s="7">
        <v>21038848</v>
      </c>
      <c r="AQ1182" s="7">
        <v>2104511</v>
      </c>
      <c r="AR1182" s="7">
        <v>29378399</v>
      </c>
      <c r="AS1182" s="7">
        <v>2437612</v>
      </c>
      <c r="AT1182" s="7">
        <v>0</v>
      </c>
      <c r="AU1182" s="7">
        <v>663410</v>
      </c>
      <c r="AV1182" s="7">
        <v>816403</v>
      </c>
      <c r="AW1182" s="7">
        <v>0</v>
      </c>
      <c r="AX1182" s="7">
        <v>0</v>
      </c>
      <c r="AY1182" s="7">
        <v>24871820</v>
      </c>
      <c r="AZ1182" s="7">
        <v>880724</v>
      </c>
      <c r="BA1182" s="7">
        <v>9.3000000000000007</v>
      </c>
      <c r="BB1182" s="7">
        <v>0</v>
      </c>
      <c r="BC1182" s="7">
        <v>0</v>
      </c>
      <c r="BD1182" s="7">
        <v>0.1</v>
      </c>
      <c r="BE1182" s="7">
        <v>0</v>
      </c>
      <c r="BF1182" s="7">
        <v>0</v>
      </c>
      <c r="BG1182" s="7">
        <v>1519077.1288648329</v>
      </c>
      <c r="BH1182" s="7">
        <v>16941</v>
      </c>
      <c r="BI1182" s="7">
        <v>675248</v>
      </c>
      <c r="BJ1182" s="7">
        <v>9293494.3641666677</v>
      </c>
      <c r="BK1182" s="7">
        <v>7230255.0700000012</v>
      </c>
      <c r="BL1182" s="7">
        <v>463625.89666666667</v>
      </c>
      <c r="BM1182" s="7">
        <v>7325705.3833333338</v>
      </c>
      <c r="BN1182" s="130">
        <v>1.1379999999999999</v>
      </c>
      <c r="BO1182" s="131">
        <v>6.9384579999999996E-4</v>
      </c>
      <c r="BP1182" s="161">
        <v>17583.105585219921</v>
      </c>
      <c r="BQ1182" s="162">
        <v>28281727</v>
      </c>
      <c r="BR1182" s="161">
        <v>994884</v>
      </c>
      <c r="BS1182" s="163">
        <v>0</v>
      </c>
      <c r="BT1182" s="163">
        <v>0</v>
      </c>
      <c r="BU1182" s="161">
        <v>63884692.619999997</v>
      </c>
      <c r="BV1182" s="161">
        <v>1731412.59</v>
      </c>
      <c r="BW1182" s="165">
        <v>0</v>
      </c>
      <c r="BX1182" s="161">
        <v>994884</v>
      </c>
    </row>
    <row r="1183" spans="1:76" ht="14.45" x14ac:dyDescent="0.3">
      <c r="A1183" s="164" t="s">
        <v>31</v>
      </c>
      <c r="B1183" s="6" t="s">
        <v>97</v>
      </c>
      <c r="C1183" s="6" t="s">
        <v>1140</v>
      </c>
      <c r="D1183" s="6" t="s">
        <v>32</v>
      </c>
      <c r="E1183" s="6" t="s">
        <v>36</v>
      </c>
      <c r="F1183" s="24" t="str">
        <f>+Tabela1[[#This Row],[WK]]&amp;Tabela1[[#This Row],[PK]]&amp;Tabela1[[#This Row],[GK]]</f>
        <v>142702</v>
      </c>
      <c r="G1183" s="6" t="s">
        <v>1142</v>
      </c>
      <c r="H1183" s="7">
        <v>142877377.15759933</v>
      </c>
      <c r="I1183" s="8">
        <v>1.371</v>
      </c>
      <c r="J1183" s="7">
        <v>195884884.07999998</v>
      </c>
      <c r="K1183" s="8">
        <v>7.0000000000000007E-2</v>
      </c>
      <c r="L1183" s="7">
        <v>13711941.885600001</v>
      </c>
      <c r="M1183" s="7">
        <v>9800141.8856000006</v>
      </c>
      <c r="N1183" s="9">
        <v>2.5052768254000717</v>
      </c>
      <c r="O1183" s="7">
        <v>2376572</v>
      </c>
      <c r="P1183" s="8">
        <v>1.2949999999999999</v>
      </c>
      <c r="Q1183" s="7">
        <v>3077661</v>
      </c>
      <c r="R1183" s="8">
        <v>1.6E-2</v>
      </c>
      <c r="S1183" s="7">
        <v>49242.576000000001</v>
      </c>
      <c r="T1183" s="7">
        <v>15676.576000000001</v>
      </c>
      <c r="U1183" s="9">
        <v>0.46703735923255679</v>
      </c>
      <c r="V1183" s="7">
        <v>9815818.4616</v>
      </c>
      <c r="W1183" s="9">
        <v>2.4879360904919849</v>
      </c>
      <c r="X1183" s="7">
        <v>19500817.173986517</v>
      </c>
      <c r="Y1183" s="7">
        <v>3524314</v>
      </c>
      <c r="Z1183" s="7">
        <v>0</v>
      </c>
      <c r="AA1183" s="7">
        <v>750455.17398651794</v>
      </c>
      <c r="AB1183" s="7">
        <v>11496180</v>
      </c>
      <c r="AC1183" s="7">
        <v>3729868</v>
      </c>
      <c r="AD1183" s="7">
        <v>9684998.712386515</v>
      </c>
      <c r="AE1183" s="7">
        <v>0</v>
      </c>
      <c r="AF1183" s="7">
        <v>13711941.885600001</v>
      </c>
      <c r="AG1183" s="7">
        <v>49242.576000000001</v>
      </c>
      <c r="AH1183" s="7">
        <v>9684998.712386515</v>
      </c>
      <c r="AI1183" s="7">
        <v>3266099</v>
      </c>
      <c r="AJ1183" s="7">
        <v>38703</v>
      </c>
      <c r="AK1183" s="7">
        <v>7182169</v>
      </c>
      <c r="AL1183" s="7">
        <v>3717</v>
      </c>
      <c r="AM1183" s="7">
        <v>777480</v>
      </c>
      <c r="AN1183" s="7">
        <v>0</v>
      </c>
      <c r="AO1183" s="7">
        <v>0</v>
      </c>
      <c r="AP1183" s="7">
        <v>9067631</v>
      </c>
      <c r="AQ1183" s="7">
        <v>433633</v>
      </c>
      <c r="AR1183" s="7">
        <v>3911800</v>
      </c>
      <c r="AS1183" s="7">
        <v>33566</v>
      </c>
      <c r="AT1183" s="7">
        <v>7695423</v>
      </c>
      <c r="AU1183" s="7">
        <v>115034</v>
      </c>
      <c r="AV1183" s="7">
        <v>420185</v>
      </c>
      <c r="AW1183" s="7">
        <v>0</v>
      </c>
      <c r="AX1183" s="7">
        <v>0</v>
      </c>
      <c r="AY1183" s="7">
        <v>10548921</v>
      </c>
      <c r="AZ1183" s="7">
        <v>181660</v>
      </c>
      <c r="BA1183" s="7">
        <v>0</v>
      </c>
      <c r="BB1183" s="7">
        <v>0</v>
      </c>
      <c r="BC1183" s="7">
        <v>0</v>
      </c>
      <c r="BD1183" s="7">
        <v>0</v>
      </c>
      <c r="BE1183" s="7">
        <v>0</v>
      </c>
      <c r="BF1183" s="7">
        <v>0</v>
      </c>
      <c r="BG1183" s="7">
        <v>507704.17398651794</v>
      </c>
      <c r="BH1183" s="7">
        <v>5662</v>
      </c>
      <c r="BI1183" s="7">
        <v>242751</v>
      </c>
      <c r="BJ1183" s="7">
        <v>3341018.7924999995</v>
      </c>
      <c r="BK1183" s="7">
        <v>2006803.6799999997</v>
      </c>
      <c r="BL1183" s="7">
        <v>116308.75666666665</v>
      </c>
      <c r="BM1183" s="7">
        <v>5104242.9366666665</v>
      </c>
      <c r="BN1183" s="130">
        <v>0.81100000000000005</v>
      </c>
      <c r="BO1183" s="131">
        <v>2.03931E-4</v>
      </c>
      <c r="BP1183" s="161">
        <v>5167.6761322215152</v>
      </c>
      <c r="BQ1183" s="162">
        <v>11496180</v>
      </c>
      <c r="BR1183" s="161">
        <v>307454</v>
      </c>
      <c r="BS1183" s="163">
        <v>0</v>
      </c>
      <c r="BT1183" s="163">
        <v>1267859.5700000003</v>
      </c>
      <c r="BU1183" s="161">
        <v>13711941.890000001</v>
      </c>
      <c r="BV1183" s="161">
        <v>49242.58</v>
      </c>
      <c r="BW1183" s="165">
        <v>10952858.280000001</v>
      </c>
      <c r="BX1183" s="161">
        <v>307454</v>
      </c>
    </row>
    <row r="1184" spans="1:76" ht="14.45" x14ac:dyDescent="0.3">
      <c r="A1184" s="164" t="s">
        <v>31</v>
      </c>
      <c r="B1184" s="6" t="s">
        <v>97</v>
      </c>
      <c r="C1184" s="6" t="s">
        <v>1140</v>
      </c>
      <c r="D1184" s="6" t="s">
        <v>37</v>
      </c>
      <c r="E1184" s="6" t="s">
        <v>36</v>
      </c>
      <c r="F1184" s="24" t="str">
        <f>+Tabela1[[#This Row],[WK]]&amp;Tabela1[[#This Row],[PK]]&amp;Tabela1[[#This Row],[GK]]</f>
        <v>142703</v>
      </c>
      <c r="G1184" s="6" t="s">
        <v>1143</v>
      </c>
      <c r="H1184" s="7">
        <v>125695804.19439904</v>
      </c>
      <c r="I1184" s="8">
        <v>1.371</v>
      </c>
      <c r="J1184" s="7">
        <v>172328947.54999998</v>
      </c>
      <c r="K1184" s="8">
        <v>7.0000000000000007E-2</v>
      </c>
      <c r="L1184" s="7">
        <v>12063026.328500001</v>
      </c>
      <c r="M1184" s="7">
        <v>8191558.3285000008</v>
      </c>
      <c r="N1184" s="9">
        <v>2.1158791260834393</v>
      </c>
      <c r="O1184" s="7">
        <v>567489</v>
      </c>
      <c r="P1184" s="8">
        <v>1.2949999999999999</v>
      </c>
      <c r="Q1184" s="7">
        <v>734898</v>
      </c>
      <c r="R1184" s="8">
        <v>1.6E-2</v>
      </c>
      <c r="S1184" s="7">
        <v>11758.368</v>
      </c>
      <c r="T1184" s="7">
        <v>-21826.631999999998</v>
      </c>
      <c r="U1184" s="9">
        <v>-0.64989227333631083</v>
      </c>
      <c r="V1184" s="7">
        <v>8169731.6965000015</v>
      </c>
      <c r="W1184" s="9">
        <v>2.0920923983618152</v>
      </c>
      <c r="X1184" s="7">
        <v>19519961.626708224</v>
      </c>
      <c r="Y1184" s="7">
        <v>6575938</v>
      </c>
      <c r="Z1184" s="7">
        <v>977849.43</v>
      </c>
      <c r="AA1184" s="7">
        <v>706674.19670822239</v>
      </c>
      <c r="AB1184" s="7">
        <v>10927501</v>
      </c>
      <c r="AC1184" s="7">
        <v>331999</v>
      </c>
      <c r="AD1184" s="7">
        <v>11350229.930208223</v>
      </c>
      <c r="AE1184" s="7">
        <v>0</v>
      </c>
      <c r="AF1184" s="7">
        <v>12063026.328500001</v>
      </c>
      <c r="AG1184" s="7">
        <v>11758.368</v>
      </c>
      <c r="AH1184" s="7">
        <v>11350229.930208223</v>
      </c>
      <c r="AI1184" s="7">
        <v>3232424</v>
      </c>
      <c r="AJ1184" s="7">
        <v>24963</v>
      </c>
      <c r="AK1184" s="7">
        <v>7052186</v>
      </c>
      <c r="AL1184" s="7">
        <v>0</v>
      </c>
      <c r="AM1184" s="7">
        <v>208383</v>
      </c>
      <c r="AN1184" s="7">
        <v>0</v>
      </c>
      <c r="AO1184" s="7">
        <v>0</v>
      </c>
      <c r="AP1184" s="7">
        <v>9144373</v>
      </c>
      <c r="AQ1184" s="7">
        <v>421698</v>
      </c>
      <c r="AR1184" s="7">
        <v>3871468</v>
      </c>
      <c r="AS1184" s="7">
        <v>33585</v>
      </c>
      <c r="AT1184" s="7">
        <v>7990237</v>
      </c>
      <c r="AU1184" s="7">
        <v>152531</v>
      </c>
      <c r="AV1184" s="7">
        <v>367799</v>
      </c>
      <c r="AW1184" s="7">
        <v>0</v>
      </c>
      <c r="AX1184" s="7">
        <v>0</v>
      </c>
      <c r="AY1184" s="7">
        <v>10303930</v>
      </c>
      <c r="AZ1184" s="7">
        <v>168684</v>
      </c>
      <c r="BA1184" s="7">
        <v>977849.43</v>
      </c>
      <c r="BB1184" s="7">
        <v>0</v>
      </c>
      <c r="BC1184" s="7">
        <v>0</v>
      </c>
      <c r="BD1184" s="7">
        <v>10514.51</v>
      </c>
      <c r="BE1184" s="7">
        <v>0</v>
      </c>
      <c r="BF1184" s="7">
        <v>0</v>
      </c>
      <c r="BG1184" s="7">
        <v>495509.19670822233</v>
      </c>
      <c r="BH1184" s="7">
        <v>5526</v>
      </c>
      <c r="BI1184" s="7">
        <v>211165</v>
      </c>
      <c r="BJ1184" s="7">
        <v>2906332.9466666663</v>
      </c>
      <c r="BK1184" s="7">
        <v>1722780.313333333</v>
      </c>
      <c r="BL1184" s="7">
        <v>816508.04666666675</v>
      </c>
      <c r="BM1184" s="7">
        <v>3101194.44</v>
      </c>
      <c r="BN1184" s="130">
        <v>0.68799999999999994</v>
      </c>
      <c r="BO1184" s="131">
        <v>2.116675E-4</v>
      </c>
      <c r="BP1184" s="161">
        <v>5363.7776853513151</v>
      </c>
      <c r="BQ1184" s="162">
        <v>10927501</v>
      </c>
      <c r="BR1184" s="161">
        <v>304850</v>
      </c>
      <c r="BS1184" s="163">
        <v>0</v>
      </c>
      <c r="BT1184" s="163">
        <v>1268069.1600000001</v>
      </c>
      <c r="BU1184" s="161">
        <v>12063026.33</v>
      </c>
      <c r="BV1184" s="161">
        <v>11758.37</v>
      </c>
      <c r="BW1184" s="165">
        <v>12618299.09</v>
      </c>
      <c r="BX1184" s="161">
        <v>304850</v>
      </c>
    </row>
    <row r="1185" spans="1:76" ht="14.45" x14ac:dyDescent="0.3">
      <c r="A1185" s="164" t="s">
        <v>31</v>
      </c>
      <c r="B1185" s="6" t="s">
        <v>97</v>
      </c>
      <c r="C1185" s="6" t="s">
        <v>1140</v>
      </c>
      <c r="D1185" s="6" t="s">
        <v>39</v>
      </c>
      <c r="E1185" s="6" t="s">
        <v>36</v>
      </c>
      <c r="F1185" s="24" t="str">
        <f>+Tabela1[[#This Row],[WK]]&amp;Tabela1[[#This Row],[PK]]&amp;Tabela1[[#This Row],[GK]]</f>
        <v>142704</v>
      </c>
      <c r="G1185" s="6" t="s">
        <v>1144</v>
      </c>
      <c r="H1185" s="7">
        <v>73327473.075799942</v>
      </c>
      <c r="I1185" s="8">
        <v>1.371</v>
      </c>
      <c r="J1185" s="7">
        <v>100531965.58</v>
      </c>
      <c r="K1185" s="8">
        <v>7.0000000000000007E-2</v>
      </c>
      <c r="L1185" s="7">
        <v>7037237.5906000007</v>
      </c>
      <c r="M1185" s="7">
        <v>4988872.5906000007</v>
      </c>
      <c r="N1185" s="9">
        <v>2.4355388764209507</v>
      </c>
      <c r="O1185" s="7">
        <v>614772</v>
      </c>
      <c r="P1185" s="8">
        <v>1.2949999999999999</v>
      </c>
      <c r="Q1185" s="7">
        <v>796130</v>
      </c>
      <c r="R1185" s="8">
        <v>1.6E-2</v>
      </c>
      <c r="S1185" s="7">
        <v>12738.08</v>
      </c>
      <c r="T1185" s="7">
        <v>3583.08</v>
      </c>
      <c r="U1185" s="9">
        <v>0.39137957400327689</v>
      </c>
      <c r="V1185" s="7">
        <v>4992455.6706000008</v>
      </c>
      <c r="W1185" s="9">
        <v>2.4264433252653683</v>
      </c>
      <c r="X1185" s="7">
        <v>14518394.492934871</v>
      </c>
      <c r="Y1185" s="7">
        <v>6867429</v>
      </c>
      <c r="Z1185" s="7">
        <v>584657.52</v>
      </c>
      <c r="AA1185" s="7">
        <v>577052.97293487226</v>
      </c>
      <c r="AB1185" s="7">
        <v>5965308</v>
      </c>
      <c r="AC1185" s="7">
        <v>523947</v>
      </c>
      <c r="AD1185" s="7">
        <v>9525938.8223348707</v>
      </c>
      <c r="AE1185" s="7">
        <v>0</v>
      </c>
      <c r="AF1185" s="7">
        <v>7037237.5906000007</v>
      </c>
      <c r="AG1185" s="7">
        <v>12738.08</v>
      </c>
      <c r="AH1185" s="7">
        <v>9525938.8223348707</v>
      </c>
      <c r="AI1185" s="7">
        <v>1710252</v>
      </c>
      <c r="AJ1185" s="7">
        <v>4700</v>
      </c>
      <c r="AK1185" s="7">
        <v>6624512</v>
      </c>
      <c r="AL1185" s="7">
        <v>0</v>
      </c>
      <c r="AM1185" s="7">
        <v>295418</v>
      </c>
      <c r="AN1185" s="7">
        <v>0</v>
      </c>
      <c r="AO1185" s="7">
        <v>0</v>
      </c>
      <c r="AP1185" s="7">
        <v>4739771</v>
      </c>
      <c r="AQ1185" s="7">
        <v>282458</v>
      </c>
      <c r="AR1185" s="7">
        <v>2048365</v>
      </c>
      <c r="AS1185" s="7">
        <v>9155</v>
      </c>
      <c r="AT1185" s="7">
        <v>7266490</v>
      </c>
      <c r="AU1185" s="7">
        <v>495785</v>
      </c>
      <c r="AV1185" s="7">
        <v>671027</v>
      </c>
      <c r="AW1185" s="7">
        <v>0</v>
      </c>
      <c r="AX1185" s="7">
        <v>0</v>
      </c>
      <c r="AY1185" s="7">
        <v>5605316</v>
      </c>
      <c r="AZ1185" s="7">
        <v>111915</v>
      </c>
      <c r="BA1185" s="7">
        <v>584657.52</v>
      </c>
      <c r="BB1185" s="7">
        <v>0</v>
      </c>
      <c r="BC1185" s="7">
        <v>0</v>
      </c>
      <c r="BD1185" s="7">
        <v>6286.64</v>
      </c>
      <c r="BE1185" s="7">
        <v>0</v>
      </c>
      <c r="BF1185" s="7">
        <v>0</v>
      </c>
      <c r="BG1185" s="7">
        <v>335629.97293487226</v>
      </c>
      <c r="BH1185" s="7">
        <v>3743</v>
      </c>
      <c r="BI1185" s="7">
        <v>241423</v>
      </c>
      <c r="BJ1185" s="7">
        <v>3322753.8200000017</v>
      </c>
      <c r="BK1185" s="7">
        <v>2195592.4033333347</v>
      </c>
      <c r="BL1185" s="7">
        <v>461615.88333333336</v>
      </c>
      <c r="BM1185" s="7">
        <v>3585413.9</v>
      </c>
      <c r="BN1185" s="130">
        <v>0.53800000000000003</v>
      </c>
      <c r="BO1185" s="131">
        <v>1.427388E-4</v>
      </c>
      <c r="BP1185" s="161">
        <v>3616.8730334909537</v>
      </c>
      <c r="BQ1185" s="162">
        <v>5965308</v>
      </c>
      <c r="BR1185" s="161">
        <v>203744</v>
      </c>
      <c r="BS1185" s="163">
        <v>0</v>
      </c>
      <c r="BT1185" s="163">
        <v>835882.02999999933</v>
      </c>
      <c r="BU1185" s="161">
        <v>7037237.5899999999</v>
      </c>
      <c r="BV1185" s="161">
        <v>12738.08</v>
      </c>
      <c r="BW1185" s="165">
        <v>10361820.85</v>
      </c>
      <c r="BX1185" s="161">
        <v>203744</v>
      </c>
    </row>
    <row r="1186" spans="1:76" ht="14.45" x14ac:dyDescent="0.3">
      <c r="A1186" s="164" t="s">
        <v>31</v>
      </c>
      <c r="B1186" s="6" t="s">
        <v>97</v>
      </c>
      <c r="C1186" s="6" t="s">
        <v>1140</v>
      </c>
      <c r="D1186" s="6" t="s">
        <v>42</v>
      </c>
      <c r="E1186" s="6" t="s">
        <v>36</v>
      </c>
      <c r="F1186" s="24" t="str">
        <f>+Tabela1[[#This Row],[WK]]&amp;Tabela1[[#This Row],[PK]]&amp;Tabela1[[#This Row],[GK]]</f>
        <v>142705</v>
      </c>
      <c r="G1186" s="6" t="s">
        <v>1141</v>
      </c>
      <c r="H1186" s="7">
        <v>162389780.34879926</v>
      </c>
      <c r="I1186" s="8">
        <v>1.371</v>
      </c>
      <c r="J1186" s="7">
        <v>222636388.85999998</v>
      </c>
      <c r="K1186" s="8">
        <v>7.0000000000000007E-2</v>
      </c>
      <c r="L1186" s="7">
        <v>15584547.2202</v>
      </c>
      <c r="M1186" s="7">
        <v>10565585.2202</v>
      </c>
      <c r="N1186" s="9">
        <v>2.1051335356195167</v>
      </c>
      <c r="O1186" s="7">
        <v>12155344</v>
      </c>
      <c r="P1186" s="8">
        <v>1.2949999999999999</v>
      </c>
      <c r="Q1186" s="7">
        <v>15741170</v>
      </c>
      <c r="R1186" s="8">
        <v>1.6E-2</v>
      </c>
      <c r="S1186" s="7">
        <v>251858.72</v>
      </c>
      <c r="T1186" s="7">
        <v>151040.72</v>
      </c>
      <c r="U1186" s="9">
        <v>1.4981523140709001</v>
      </c>
      <c r="V1186" s="7">
        <v>10716625.940200001</v>
      </c>
      <c r="W1186" s="9">
        <v>2.0931809453140566</v>
      </c>
      <c r="X1186" s="7">
        <v>19895624.918654017</v>
      </c>
      <c r="Y1186" s="7">
        <v>5567386</v>
      </c>
      <c r="Z1186" s="7">
        <v>595824.03</v>
      </c>
      <c r="AA1186" s="7">
        <v>746906.88865401701</v>
      </c>
      <c r="AB1186" s="7">
        <v>11944361</v>
      </c>
      <c r="AC1186" s="7">
        <v>1041147</v>
      </c>
      <c r="AD1186" s="7">
        <v>9178998.9784540161</v>
      </c>
      <c r="AE1186" s="7">
        <v>0</v>
      </c>
      <c r="AF1186" s="7">
        <v>15584547.2202</v>
      </c>
      <c r="AG1186" s="7">
        <v>251858.72</v>
      </c>
      <c r="AH1186" s="7">
        <v>9178998.9784540161</v>
      </c>
      <c r="AI1186" s="7">
        <v>4190508</v>
      </c>
      <c r="AJ1186" s="7">
        <v>71940</v>
      </c>
      <c r="AK1186" s="7">
        <v>6569245</v>
      </c>
      <c r="AL1186" s="7">
        <v>0</v>
      </c>
      <c r="AM1186" s="7">
        <v>316073</v>
      </c>
      <c r="AN1186" s="7">
        <v>0</v>
      </c>
      <c r="AO1186" s="7">
        <v>0</v>
      </c>
      <c r="AP1186" s="7">
        <v>10136045</v>
      </c>
      <c r="AQ1186" s="7">
        <v>393850</v>
      </c>
      <c r="AR1186" s="7">
        <v>5018962</v>
      </c>
      <c r="AS1186" s="7">
        <v>100818</v>
      </c>
      <c r="AT1186" s="7">
        <v>7393064</v>
      </c>
      <c r="AU1186" s="7">
        <v>282926</v>
      </c>
      <c r="AV1186" s="7">
        <v>356643</v>
      </c>
      <c r="AW1186" s="7">
        <v>0</v>
      </c>
      <c r="AX1186" s="7">
        <v>0</v>
      </c>
      <c r="AY1186" s="7">
        <v>11083521</v>
      </c>
      <c r="AZ1186" s="7">
        <v>171928</v>
      </c>
      <c r="BA1186" s="7">
        <v>595824.03</v>
      </c>
      <c r="BB1186" s="7">
        <v>0</v>
      </c>
      <c r="BC1186" s="7">
        <v>0</v>
      </c>
      <c r="BD1186" s="7">
        <v>6406.71</v>
      </c>
      <c r="BE1186" s="7">
        <v>0</v>
      </c>
      <c r="BF1186" s="7">
        <v>0</v>
      </c>
      <c r="BG1186" s="7">
        <v>590288.88865401701</v>
      </c>
      <c r="BH1186" s="7">
        <v>6583</v>
      </c>
      <c r="BI1186" s="7">
        <v>156618</v>
      </c>
      <c r="BJ1186" s="7">
        <v>2155559.1391666667</v>
      </c>
      <c r="BK1186" s="7">
        <v>1485498.67</v>
      </c>
      <c r="BL1186" s="7">
        <v>214939.08</v>
      </c>
      <c r="BM1186" s="7">
        <v>2250363.7166666668</v>
      </c>
      <c r="BN1186" s="130">
        <v>0.77400000000000002</v>
      </c>
      <c r="BO1186" s="131">
        <v>2.6207500000000001E-4</v>
      </c>
      <c r="BP1186" s="161">
        <v>6641.4393350796545</v>
      </c>
      <c r="BQ1186" s="162">
        <v>11944361</v>
      </c>
      <c r="BR1186" s="161">
        <v>359866</v>
      </c>
      <c r="BS1186" s="163">
        <v>0</v>
      </c>
      <c r="BT1186" s="163">
        <v>1752322.7199999988</v>
      </c>
      <c r="BU1186" s="161">
        <v>15584547.220000001</v>
      </c>
      <c r="BV1186" s="161">
        <v>251858.72</v>
      </c>
      <c r="BW1186" s="165">
        <v>10931321.699999999</v>
      </c>
      <c r="BX1186" s="161">
        <v>359866</v>
      </c>
    </row>
    <row r="1187" spans="1:76" ht="14.45" x14ac:dyDescent="0.3">
      <c r="A1187" s="164" t="s">
        <v>31</v>
      </c>
      <c r="B1187" s="6" t="s">
        <v>97</v>
      </c>
      <c r="C1187" s="6" t="s">
        <v>1140</v>
      </c>
      <c r="D1187" s="6" t="s">
        <v>44</v>
      </c>
      <c r="E1187" s="6" t="s">
        <v>36</v>
      </c>
      <c r="F1187" s="24" t="str">
        <f>+Tabela1[[#This Row],[WK]]&amp;Tabela1[[#This Row],[PK]]&amp;Tabela1[[#This Row],[GK]]</f>
        <v>142706</v>
      </c>
      <c r="G1187" s="6" t="s">
        <v>1145</v>
      </c>
      <c r="H1187" s="7">
        <v>85104557.240799189</v>
      </c>
      <c r="I1187" s="8">
        <v>1.371</v>
      </c>
      <c r="J1187" s="7">
        <v>116678347.97</v>
      </c>
      <c r="K1187" s="8">
        <v>7.0000000000000007E-2</v>
      </c>
      <c r="L1187" s="7">
        <v>8167484.3579000011</v>
      </c>
      <c r="M1187" s="7">
        <v>5900954.3579000011</v>
      </c>
      <c r="N1187" s="9">
        <v>2.603519193613145</v>
      </c>
      <c r="O1187" s="7">
        <v>1274527</v>
      </c>
      <c r="P1187" s="8">
        <v>1.2949999999999999</v>
      </c>
      <c r="Q1187" s="7">
        <v>1650512</v>
      </c>
      <c r="R1187" s="8">
        <v>1.6E-2</v>
      </c>
      <c r="S1187" s="7">
        <v>26408.191999999999</v>
      </c>
      <c r="T1187" s="7">
        <v>-108206.808</v>
      </c>
      <c r="U1187" s="9">
        <v>-0.80382429892656837</v>
      </c>
      <c r="V1187" s="7">
        <v>5792747.5499000009</v>
      </c>
      <c r="W1187" s="9">
        <v>2.4124938518498471</v>
      </c>
      <c r="X1187" s="7">
        <v>14395552.879537528</v>
      </c>
      <c r="Y1187" s="7">
        <v>6338749</v>
      </c>
      <c r="Z1187" s="7">
        <v>944451.2699999999</v>
      </c>
      <c r="AA1187" s="7">
        <v>548470.60953752929</v>
      </c>
      <c r="AB1187" s="7">
        <v>6563882</v>
      </c>
      <c r="AC1187" s="7">
        <v>0</v>
      </c>
      <c r="AD1187" s="7">
        <v>8602805.3296375275</v>
      </c>
      <c r="AE1187" s="7">
        <v>0</v>
      </c>
      <c r="AF1187" s="7">
        <v>8167484.3579000011</v>
      </c>
      <c r="AG1187" s="7">
        <v>26408.191999999999</v>
      </c>
      <c r="AH1187" s="7">
        <v>8602805.3296375275</v>
      </c>
      <c r="AI1187" s="7">
        <v>1892405</v>
      </c>
      <c r="AJ1187" s="7">
        <v>41317</v>
      </c>
      <c r="AK1187" s="7">
        <v>5994640</v>
      </c>
      <c r="AL1187" s="7">
        <v>0</v>
      </c>
      <c r="AM1187" s="7">
        <v>150513</v>
      </c>
      <c r="AN1187" s="7">
        <v>0</v>
      </c>
      <c r="AO1187" s="7">
        <v>0</v>
      </c>
      <c r="AP1187" s="7">
        <v>5374710</v>
      </c>
      <c r="AQ1187" s="7">
        <v>338154</v>
      </c>
      <c r="AR1187" s="7">
        <v>2266530</v>
      </c>
      <c r="AS1187" s="7">
        <v>134615</v>
      </c>
      <c r="AT1187" s="7">
        <v>6484932</v>
      </c>
      <c r="AU1187" s="7">
        <v>584350</v>
      </c>
      <c r="AV1187" s="7">
        <v>162487</v>
      </c>
      <c r="AW1187" s="7">
        <v>0</v>
      </c>
      <c r="AX1187" s="7">
        <v>0</v>
      </c>
      <c r="AY1187" s="7">
        <v>6181120</v>
      </c>
      <c r="AZ1187" s="7">
        <v>136245</v>
      </c>
      <c r="BA1187" s="7">
        <v>944451.2699999999</v>
      </c>
      <c r="BB1187" s="7">
        <v>0</v>
      </c>
      <c r="BC1187" s="7">
        <v>0</v>
      </c>
      <c r="BD1187" s="7">
        <v>10155.39</v>
      </c>
      <c r="BE1187" s="7">
        <v>0</v>
      </c>
      <c r="BF1187" s="7">
        <v>0</v>
      </c>
      <c r="BG1187" s="7">
        <v>357060.60953752924</v>
      </c>
      <c r="BH1187" s="7">
        <v>3982</v>
      </c>
      <c r="BI1187" s="7">
        <v>191410</v>
      </c>
      <c r="BJ1187" s="7">
        <v>2634359.3250000002</v>
      </c>
      <c r="BK1187" s="7">
        <v>1774208.8633333337</v>
      </c>
      <c r="BL1187" s="7">
        <v>44705.420000000006</v>
      </c>
      <c r="BM1187" s="7">
        <v>3351191.0066666664</v>
      </c>
      <c r="BN1187" s="130">
        <v>0.61</v>
      </c>
      <c r="BO1187" s="131">
        <v>1.5886329999999999E-4</v>
      </c>
      <c r="BP1187" s="161">
        <v>4026.0849479301792</v>
      </c>
      <c r="BQ1187" s="162">
        <v>6563882</v>
      </c>
      <c r="BR1187" s="161">
        <v>217835</v>
      </c>
      <c r="BS1187" s="163">
        <v>0</v>
      </c>
      <c r="BT1187" s="163">
        <v>371416.12046246976</v>
      </c>
      <c r="BU1187" s="161">
        <v>8167484.3600000003</v>
      </c>
      <c r="BV1187" s="161">
        <v>26408.19</v>
      </c>
      <c r="BW1187" s="165">
        <v>8974221.4504624698</v>
      </c>
      <c r="BX1187" s="161">
        <v>217835</v>
      </c>
    </row>
    <row r="1188" spans="1:76" ht="14.45" x14ac:dyDescent="0.3">
      <c r="A1188" s="164" t="s">
        <v>31</v>
      </c>
      <c r="B1188" s="6" t="s">
        <v>97</v>
      </c>
      <c r="C1188" s="6" t="s">
        <v>1140</v>
      </c>
      <c r="D1188" s="6" t="s">
        <v>51</v>
      </c>
      <c r="E1188" s="6" t="s">
        <v>36</v>
      </c>
      <c r="F1188" s="24" t="str">
        <f>+Tabela1[[#This Row],[WK]]&amp;Tabela1[[#This Row],[PK]]&amp;Tabela1[[#This Row],[GK]]</f>
        <v>142707</v>
      </c>
      <c r="G1188" s="6" t="s">
        <v>1146</v>
      </c>
      <c r="H1188" s="7">
        <v>123285914.93459907</v>
      </c>
      <c r="I1188" s="8">
        <v>1.371</v>
      </c>
      <c r="J1188" s="7">
        <v>169024989.38</v>
      </c>
      <c r="K1188" s="8">
        <v>7.0000000000000007E-2</v>
      </c>
      <c r="L1188" s="7">
        <v>11831749.2566</v>
      </c>
      <c r="M1188" s="7">
        <v>8073120.2566</v>
      </c>
      <c r="N1188" s="9">
        <v>2.1478896311926503</v>
      </c>
      <c r="O1188" s="7">
        <v>6204144</v>
      </c>
      <c r="P1188" s="8">
        <v>1.2949999999999999</v>
      </c>
      <c r="Q1188" s="7">
        <v>8034366</v>
      </c>
      <c r="R1188" s="8">
        <v>1.6E-2</v>
      </c>
      <c r="S1188" s="7">
        <v>128549.856</v>
      </c>
      <c r="T1188" s="7">
        <v>88639.856</v>
      </c>
      <c r="U1188" s="9">
        <v>2.2209936356802804</v>
      </c>
      <c r="V1188" s="7">
        <v>8161760.1126000006</v>
      </c>
      <c r="W1188" s="9">
        <v>2.1486577109251743</v>
      </c>
      <c r="X1188" s="7">
        <v>25731558.802551698</v>
      </c>
      <c r="Y1188" s="7">
        <v>10481188</v>
      </c>
      <c r="Z1188" s="7">
        <v>656729.73</v>
      </c>
      <c r="AA1188" s="7">
        <v>796266.07255169842</v>
      </c>
      <c r="AB1188" s="7">
        <v>13797375</v>
      </c>
      <c r="AC1188" s="7">
        <v>0</v>
      </c>
      <c r="AD1188" s="7">
        <v>17569798.689951699</v>
      </c>
      <c r="AE1188" s="7">
        <v>0</v>
      </c>
      <c r="AF1188" s="7">
        <v>11831749.2566</v>
      </c>
      <c r="AG1188" s="7">
        <v>128549.856</v>
      </c>
      <c r="AH1188" s="7">
        <v>17569798.689951699</v>
      </c>
      <c r="AI1188" s="7">
        <v>3138211</v>
      </c>
      <c r="AJ1188" s="7">
        <v>23088</v>
      </c>
      <c r="AK1188" s="7">
        <v>7368519</v>
      </c>
      <c r="AL1188" s="7">
        <v>0</v>
      </c>
      <c r="AM1188" s="7">
        <v>220923</v>
      </c>
      <c r="AN1188" s="7">
        <v>0</v>
      </c>
      <c r="AO1188" s="7">
        <v>0</v>
      </c>
      <c r="AP1188" s="7">
        <v>11615371</v>
      </c>
      <c r="AQ1188" s="7">
        <v>437611</v>
      </c>
      <c r="AR1188" s="7">
        <v>3758629</v>
      </c>
      <c r="AS1188" s="7">
        <v>39910</v>
      </c>
      <c r="AT1188" s="7">
        <v>7957552</v>
      </c>
      <c r="AU1188" s="7">
        <v>428373</v>
      </c>
      <c r="AV1188" s="7">
        <v>697494</v>
      </c>
      <c r="AW1188" s="7">
        <v>0</v>
      </c>
      <c r="AX1188" s="7">
        <v>0</v>
      </c>
      <c r="AY1188" s="7">
        <v>13153858</v>
      </c>
      <c r="AZ1188" s="7">
        <v>178416</v>
      </c>
      <c r="BA1188" s="7">
        <v>656729.73</v>
      </c>
      <c r="BB1188" s="7">
        <v>0</v>
      </c>
      <c r="BC1188" s="7">
        <v>0</v>
      </c>
      <c r="BD1188" s="7">
        <v>7061.61</v>
      </c>
      <c r="BE1188" s="7">
        <v>0</v>
      </c>
      <c r="BF1188" s="7">
        <v>0</v>
      </c>
      <c r="BG1188" s="7">
        <v>522051.07255169842</v>
      </c>
      <c r="BH1188" s="7">
        <v>5822</v>
      </c>
      <c r="BI1188" s="7">
        <v>274215</v>
      </c>
      <c r="BJ1188" s="7">
        <v>3774123.2516666669</v>
      </c>
      <c r="BK1188" s="7">
        <v>2201553.7033333331</v>
      </c>
      <c r="BL1188" s="7">
        <v>266220</v>
      </c>
      <c r="BM1188" s="7">
        <v>5757838.1933333343</v>
      </c>
      <c r="BN1188" s="130">
        <v>0.60499999999999998</v>
      </c>
      <c r="BO1188" s="131">
        <v>2.584447E-4</v>
      </c>
      <c r="BP1188" s="161">
        <v>6549.3916672840342</v>
      </c>
      <c r="BQ1188" s="162">
        <v>13797375</v>
      </c>
      <c r="BR1188" s="161">
        <v>320708</v>
      </c>
      <c r="BS1188" s="163">
        <v>0</v>
      </c>
      <c r="BT1188" s="163">
        <v>0</v>
      </c>
      <c r="BU1188" s="161">
        <v>11831749.26</v>
      </c>
      <c r="BV1188" s="161">
        <v>128549.86</v>
      </c>
      <c r="BW1188" s="165">
        <v>17569798.690000001</v>
      </c>
      <c r="BX1188" s="161">
        <v>320708</v>
      </c>
    </row>
    <row r="1189" spans="1:76" ht="14.45" x14ac:dyDescent="0.3">
      <c r="A1189" s="164" t="s">
        <v>31</v>
      </c>
      <c r="B1189" s="6" t="s">
        <v>97</v>
      </c>
      <c r="C1189" s="6" t="s">
        <v>1147</v>
      </c>
      <c r="D1189" s="6" t="s">
        <v>33</v>
      </c>
      <c r="E1189" s="6" t="s">
        <v>34</v>
      </c>
      <c r="F1189" s="24" t="str">
        <f>+Tabela1[[#This Row],[WK]]&amp;Tabela1[[#This Row],[PK]]&amp;Tabela1[[#This Row],[GK]]</f>
        <v>142801</v>
      </c>
      <c r="G1189" s="6" t="s">
        <v>1148</v>
      </c>
      <c r="H1189" s="7">
        <v>1473851329.0419939</v>
      </c>
      <c r="I1189" s="8">
        <v>1.371</v>
      </c>
      <c r="J1189" s="7">
        <v>2020650172.1099999</v>
      </c>
      <c r="K1189" s="8">
        <v>7.0000000000000007E-2</v>
      </c>
      <c r="L1189" s="7">
        <v>141445512.04770002</v>
      </c>
      <c r="M1189" s="7">
        <v>74010837.047700018</v>
      </c>
      <c r="N1189" s="9">
        <v>1.0975189996496613</v>
      </c>
      <c r="O1189" s="7">
        <v>97192623</v>
      </c>
      <c r="P1189" s="8">
        <v>1.2949999999999999</v>
      </c>
      <c r="Q1189" s="7">
        <v>125864447</v>
      </c>
      <c r="R1189" s="8">
        <v>1.6E-2</v>
      </c>
      <c r="S1189" s="7">
        <v>2013831.152</v>
      </c>
      <c r="T1189" s="7">
        <v>-4420269.8480000002</v>
      </c>
      <c r="U1189" s="9">
        <v>-0.68700659936796149</v>
      </c>
      <c r="V1189" s="7">
        <v>69590567.199700028</v>
      </c>
      <c r="W1189" s="9">
        <v>0.94208366468262628</v>
      </c>
      <c r="X1189" s="7">
        <v>70110832.374909356</v>
      </c>
      <c r="Y1189" s="7">
        <v>0</v>
      </c>
      <c r="Z1189" s="7">
        <v>0.93</v>
      </c>
      <c r="AA1189" s="7">
        <v>3981065.4449093542</v>
      </c>
      <c r="AB1189" s="7">
        <v>66129766</v>
      </c>
      <c r="AC1189" s="7">
        <v>0</v>
      </c>
      <c r="AD1189" s="7">
        <v>520265.17520933878</v>
      </c>
      <c r="AE1189" s="7">
        <v>0</v>
      </c>
      <c r="AF1189" s="7">
        <v>141445512.04770002</v>
      </c>
      <c r="AG1189" s="7">
        <v>2013831.152</v>
      </c>
      <c r="AH1189" s="7">
        <v>520265.17520933878</v>
      </c>
      <c r="AI1189" s="7">
        <v>56303576</v>
      </c>
      <c r="AJ1189" s="7">
        <v>2797632</v>
      </c>
      <c r="AK1189" s="7">
        <v>0</v>
      </c>
      <c r="AL1189" s="7">
        <v>429650</v>
      </c>
      <c r="AM1189" s="7">
        <v>1261377</v>
      </c>
      <c r="AN1189" s="7">
        <v>0</v>
      </c>
      <c r="AO1189" s="7">
        <v>0</v>
      </c>
      <c r="AP1189" s="7">
        <v>51279449</v>
      </c>
      <c r="AQ1189" s="7">
        <v>4781896</v>
      </c>
      <c r="AR1189" s="7">
        <v>67434675</v>
      </c>
      <c r="AS1189" s="7">
        <v>6434101</v>
      </c>
      <c r="AT1189" s="7">
        <v>0</v>
      </c>
      <c r="AU1189" s="7">
        <v>417196</v>
      </c>
      <c r="AV1189" s="7">
        <v>1365188</v>
      </c>
      <c r="AW1189" s="7">
        <v>0</v>
      </c>
      <c r="AX1189" s="7">
        <v>0</v>
      </c>
      <c r="AY1189" s="7">
        <v>57593411</v>
      </c>
      <c r="AZ1189" s="7">
        <v>2093950</v>
      </c>
      <c r="BA1189" s="7">
        <v>0.93</v>
      </c>
      <c r="BB1189" s="7">
        <v>0</v>
      </c>
      <c r="BC1189" s="7">
        <v>0</v>
      </c>
      <c r="BD1189" s="7">
        <v>0.01</v>
      </c>
      <c r="BE1189" s="7">
        <v>0</v>
      </c>
      <c r="BF1189" s="7">
        <v>0</v>
      </c>
      <c r="BG1189" s="7">
        <v>2999955.4449093542</v>
      </c>
      <c r="BH1189" s="7">
        <v>33456</v>
      </c>
      <c r="BI1189" s="7">
        <v>981110</v>
      </c>
      <c r="BJ1189" s="7">
        <v>13503112.00666667</v>
      </c>
      <c r="BK1189" s="7">
        <v>9608193.573333336</v>
      </c>
      <c r="BL1189" s="7">
        <v>4411719.5733333332</v>
      </c>
      <c r="BM1189" s="7">
        <v>6756234.586666666</v>
      </c>
      <c r="BN1189" s="130">
        <v>1.0660000000000001</v>
      </c>
      <c r="BO1189" s="131">
        <v>1.4851097000000001E-3</v>
      </c>
      <c r="BP1189" s="161">
        <v>37634.489392741976</v>
      </c>
      <c r="BQ1189" s="162">
        <v>66129766</v>
      </c>
      <c r="BR1189" s="161">
        <v>2454519</v>
      </c>
      <c r="BS1189" s="163">
        <v>0</v>
      </c>
      <c r="BT1189" s="163">
        <v>0</v>
      </c>
      <c r="BU1189" s="161">
        <v>141445512.05000001</v>
      </c>
      <c r="BV1189" s="161">
        <v>2013831.15</v>
      </c>
      <c r="BW1189" s="165">
        <v>520265.18</v>
      </c>
      <c r="BX1189" s="161">
        <v>2454519</v>
      </c>
    </row>
    <row r="1190" spans="1:76" ht="14.45" x14ac:dyDescent="0.3">
      <c r="A1190" s="164" t="s">
        <v>31</v>
      </c>
      <c r="B1190" s="6" t="s">
        <v>97</v>
      </c>
      <c r="C1190" s="6" t="s">
        <v>1147</v>
      </c>
      <c r="D1190" s="6" t="s">
        <v>32</v>
      </c>
      <c r="E1190" s="6" t="s">
        <v>36</v>
      </c>
      <c r="F1190" s="24" t="str">
        <f>+Tabela1[[#This Row],[WK]]&amp;Tabela1[[#This Row],[PK]]&amp;Tabela1[[#This Row],[GK]]</f>
        <v>142802</v>
      </c>
      <c r="G1190" s="6" t="s">
        <v>1149</v>
      </c>
      <c r="H1190" s="7">
        <v>146412314.56539965</v>
      </c>
      <c r="I1190" s="8">
        <v>1.371</v>
      </c>
      <c r="J1190" s="7">
        <v>200731283.27000001</v>
      </c>
      <c r="K1190" s="8">
        <v>7.0000000000000007E-2</v>
      </c>
      <c r="L1190" s="7">
        <v>14051189.828900002</v>
      </c>
      <c r="M1190" s="7">
        <v>7782100.8289000019</v>
      </c>
      <c r="N1190" s="9">
        <v>1.2413447677804545</v>
      </c>
      <c r="O1190" s="7">
        <v>8380895</v>
      </c>
      <c r="P1190" s="8">
        <v>1.2949999999999999</v>
      </c>
      <c r="Q1190" s="7">
        <v>10853259</v>
      </c>
      <c r="R1190" s="8">
        <v>1.6E-2</v>
      </c>
      <c r="S1190" s="7">
        <v>173652.144</v>
      </c>
      <c r="T1190" s="7">
        <v>-44787.856</v>
      </c>
      <c r="U1190" s="9">
        <v>-0.20503504852591101</v>
      </c>
      <c r="V1190" s="7">
        <v>7737312.9729000013</v>
      </c>
      <c r="W1190" s="9">
        <v>1.1926440672403933</v>
      </c>
      <c r="X1190" s="7">
        <v>14366447.96433931</v>
      </c>
      <c r="Y1190" s="7">
        <v>1338010</v>
      </c>
      <c r="Z1190" s="7">
        <v>3873277.9499999997</v>
      </c>
      <c r="AA1190" s="7">
        <v>672873.01433931058</v>
      </c>
      <c r="AB1190" s="7">
        <v>8482287</v>
      </c>
      <c r="AC1190" s="7">
        <v>0</v>
      </c>
      <c r="AD1190" s="7">
        <v>6629134.991439308</v>
      </c>
      <c r="AE1190" s="7">
        <v>0</v>
      </c>
      <c r="AF1190" s="7">
        <v>14051189.828900002</v>
      </c>
      <c r="AG1190" s="7">
        <v>173652.144</v>
      </c>
      <c r="AH1190" s="7">
        <v>6629134.991439308</v>
      </c>
      <c r="AI1190" s="7">
        <v>5234282</v>
      </c>
      <c r="AJ1190" s="7">
        <v>73024</v>
      </c>
      <c r="AK1190" s="7">
        <v>1420624</v>
      </c>
      <c r="AL1190" s="7">
        <v>0</v>
      </c>
      <c r="AM1190" s="7">
        <v>375156</v>
      </c>
      <c r="AN1190" s="7">
        <v>0</v>
      </c>
      <c r="AO1190" s="7">
        <v>0</v>
      </c>
      <c r="AP1190" s="7">
        <v>6624839</v>
      </c>
      <c r="AQ1190" s="7">
        <v>445568</v>
      </c>
      <c r="AR1190" s="7">
        <v>6269089</v>
      </c>
      <c r="AS1190" s="7">
        <v>218440</v>
      </c>
      <c r="AT1190" s="7">
        <v>2378961</v>
      </c>
      <c r="AU1190" s="7">
        <v>0</v>
      </c>
      <c r="AV1190" s="7">
        <v>681222</v>
      </c>
      <c r="AW1190" s="7">
        <v>0</v>
      </c>
      <c r="AX1190" s="7">
        <v>0</v>
      </c>
      <c r="AY1190" s="7">
        <v>7840987</v>
      </c>
      <c r="AZ1190" s="7">
        <v>188147</v>
      </c>
      <c r="BA1190" s="7">
        <v>3873277.9499999997</v>
      </c>
      <c r="BB1190" s="7">
        <v>5420.82</v>
      </c>
      <c r="BC1190" s="7">
        <v>0</v>
      </c>
      <c r="BD1190" s="7">
        <v>5507.71</v>
      </c>
      <c r="BE1190" s="7">
        <v>3.28</v>
      </c>
      <c r="BF1190" s="7">
        <v>0</v>
      </c>
      <c r="BG1190" s="7">
        <v>396246.01433931064</v>
      </c>
      <c r="BH1190" s="7">
        <v>4419</v>
      </c>
      <c r="BI1190" s="7">
        <v>276627</v>
      </c>
      <c r="BJ1190" s="7">
        <v>3807243.6133333342</v>
      </c>
      <c r="BK1190" s="7">
        <v>2392097.0633333339</v>
      </c>
      <c r="BL1190" s="7">
        <v>864926.35333333339</v>
      </c>
      <c r="BM1190" s="7">
        <v>3930733.4933333336</v>
      </c>
      <c r="BN1190" s="130">
        <v>0.92100000000000004</v>
      </c>
      <c r="BO1190" s="131">
        <v>1.852968E-4</v>
      </c>
      <c r="BP1190" s="161">
        <v>4695.4315757048535</v>
      </c>
      <c r="BQ1190" s="162">
        <v>8482287</v>
      </c>
      <c r="BR1190" s="161">
        <v>261990</v>
      </c>
      <c r="BS1190" s="163">
        <v>874480.64433930861</v>
      </c>
      <c r="BT1190" s="163">
        <v>0</v>
      </c>
      <c r="BU1190" s="161">
        <v>14051189.83</v>
      </c>
      <c r="BV1190" s="161">
        <v>173652.14</v>
      </c>
      <c r="BW1190" s="165">
        <v>5754654.3499999996</v>
      </c>
      <c r="BX1190" s="161">
        <v>261990</v>
      </c>
    </row>
    <row r="1191" spans="1:76" ht="14.45" x14ac:dyDescent="0.3">
      <c r="A1191" s="164" t="s">
        <v>31</v>
      </c>
      <c r="B1191" s="6" t="s">
        <v>97</v>
      </c>
      <c r="C1191" s="6" t="s">
        <v>1147</v>
      </c>
      <c r="D1191" s="6" t="s">
        <v>37</v>
      </c>
      <c r="E1191" s="6" t="s">
        <v>36</v>
      </c>
      <c r="F1191" s="24" t="str">
        <f>+Tabela1[[#This Row],[WK]]&amp;Tabela1[[#This Row],[PK]]&amp;Tabela1[[#This Row],[GK]]</f>
        <v>142803</v>
      </c>
      <c r="G1191" s="6" t="s">
        <v>1150</v>
      </c>
      <c r="H1191" s="7">
        <v>188828803.60999897</v>
      </c>
      <c r="I1191" s="8">
        <v>1.371</v>
      </c>
      <c r="J1191" s="7">
        <v>258884289.73999998</v>
      </c>
      <c r="K1191" s="8">
        <v>7.0000000000000007E-2</v>
      </c>
      <c r="L1191" s="7">
        <v>18121900.281800002</v>
      </c>
      <c r="M1191" s="7">
        <v>8677148.2818000019</v>
      </c>
      <c r="N1191" s="9">
        <v>0.91872695882327049</v>
      </c>
      <c r="O1191" s="7">
        <v>25057605</v>
      </c>
      <c r="P1191" s="8">
        <v>1.2949999999999999</v>
      </c>
      <c r="Q1191" s="7">
        <v>32449598</v>
      </c>
      <c r="R1191" s="8">
        <v>1.6E-2</v>
      </c>
      <c r="S1191" s="7">
        <v>519193.56800000003</v>
      </c>
      <c r="T1191" s="7">
        <v>264865.56800000003</v>
      </c>
      <c r="U1191" s="9">
        <v>1.0414329841779122</v>
      </c>
      <c r="V1191" s="7">
        <v>8942013.8498000018</v>
      </c>
      <c r="W1191" s="9">
        <v>0.9219445400800903</v>
      </c>
      <c r="X1191" s="7">
        <v>14942340.304001171</v>
      </c>
      <c r="Y1191" s="7">
        <v>2128213</v>
      </c>
      <c r="Z1191" s="7">
        <v>613958.72</v>
      </c>
      <c r="AA1191" s="7">
        <v>866668.58400117117</v>
      </c>
      <c r="AB1191" s="7">
        <v>11333500</v>
      </c>
      <c r="AC1191" s="7">
        <v>0</v>
      </c>
      <c r="AD1191" s="7">
        <v>6000326.4542011693</v>
      </c>
      <c r="AE1191" s="7">
        <v>0</v>
      </c>
      <c r="AF1191" s="7">
        <v>18121900.281800002</v>
      </c>
      <c r="AG1191" s="7">
        <v>519193.56800000003</v>
      </c>
      <c r="AH1191" s="7">
        <v>6000326.4542011693</v>
      </c>
      <c r="AI1191" s="7">
        <v>7885755</v>
      </c>
      <c r="AJ1191" s="7">
        <v>120556</v>
      </c>
      <c r="AK1191" s="7">
        <v>2351769</v>
      </c>
      <c r="AL1191" s="7">
        <v>0</v>
      </c>
      <c r="AM1191" s="7">
        <v>764881</v>
      </c>
      <c r="AN1191" s="7">
        <v>0</v>
      </c>
      <c r="AO1191" s="7">
        <v>0</v>
      </c>
      <c r="AP1191" s="7">
        <v>9216500</v>
      </c>
      <c r="AQ1191" s="7">
        <v>656417</v>
      </c>
      <c r="AR1191" s="7">
        <v>9444752</v>
      </c>
      <c r="AS1191" s="7">
        <v>254328</v>
      </c>
      <c r="AT1191" s="7">
        <v>2093670</v>
      </c>
      <c r="AU1191" s="7">
        <v>0</v>
      </c>
      <c r="AV1191" s="7">
        <v>697180</v>
      </c>
      <c r="AW1191" s="7">
        <v>0</v>
      </c>
      <c r="AX1191" s="7">
        <v>0</v>
      </c>
      <c r="AY1191" s="7">
        <v>10344042</v>
      </c>
      <c r="AZ1191" s="7">
        <v>254648</v>
      </c>
      <c r="BA1191" s="7">
        <v>613958.72</v>
      </c>
      <c r="BB1191" s="7">
        <v>0</v>
      </c>
      <c r="BC1191" s="7">
        <v>585.23</v>
      </c>
      <c r="BD1191" s="7">
        <v>4650.9399999999996</v>
      </c>
      <c r="BE1191" s="7">
        <v>0</v>
      </c>
      <c r="BF1191" s="7">
        <v>0</v>
      </c>
      <c r="BG1191" s="7">
        <v>525189.58400117117</v>
      </c>
      <c r="BH1191" s="7">
        <v>5857</v>
      </c>
      <c r="BI1191" s="7">
        <v>341479</v>
      </c>
      <c r="BJ1191" s="7">
        <v>4699758.1158333337</v>
      </c>
      <c r="BK1191" s="7">
        <v>3460340.6166666672</v>
      </c>
      <c r="BL1191" s="7">
        <v>17333.333333333332</v>
      </c>
      <c r="BM1191" s="7">
        <v>4923003.3299999991</v>
      </c>
      <c r="BN1191" s="130">
        <v>0.90600000000000003</v>
      </c>
      <c r="BO1191" s="131">
        <v>2.4764120000000001E-4</v>
      </c>
      <c r="BP1191" s="161">
        <v>6275.2497001535994</v>
      </c>
      <c r="BQ1191" s="162">
        <v>11333500</v>
      </c>
      <c r="BR1191" s="161">
        <v>351100</v>
      </c>
      <c r="BS1191" s="163">
        <v>0</v>
      </c>
      <c r="BT1191" s="163">
        <v>298299.69599882886</v>
      </c>
      <c r="BU1191" s="161">
        <v>18121900.280000001</v>
      </c>
      <c r="BV1191" s="161">
        <v>519193.57</v>
      </c>
      <c r="BW1191" s="165">
        <v>6298626.145998829</v>
      </c>
      <c r="BX1191" s="161">
        <v>351100</v>
      </c>
    </row>
    <row r="1192" spans="1:76" ht="14.45" x14ac:dyDescent="0.3">
      <c r="A1192" s="164" t="s">
        <v>31</v>
      </c>
      <c r="B1192" s="6" t="s">
        <v>97</v>
      </c>
      <c r="C1192" s="6" t="s">
        <v>1147</v>
      </c>
      <c r="D1192" s="6" t="s">
        <v>39</v>
      </c>
      <c r="E1192" s="6" t="s">
        <v>36</v>
      </c>
      <c r="F1192" s="24" t="str">
        <f>+Tabela1[[#This Row],[WK]]&amp;Tabela1[[#This Row],[PK]]&amp;Tabela1[[#This Row],[GK]]</f>
        <v>142804</v>
      </c>
      <c r="G1192" s="6" t="s">
        <v>1151</v>
      </c>
      <c r="H1192" s="7">
        <v>166443210.16779929</v>
      </c>
      <c r="I1192" s="8">
        <v>1.371</v>
      </c>
      <c r="J1192" s="7">
        <v>228193641.14000002</v>
      </c>
      <c r="K1192" s="8">
        <v>7.0000000000000007E-2</v>
      </c>
      <c r="L1192" s="7">
        <v>15973554.879800003</v>
      </c>
      <c r="M1192" s="7">
        <v>9839188.879800003</v>
      </c>
      <c r="N1192" s="9">
        <v>1.6039455226179857</v>
      </c>
      <c r="O1192" s="7">
        <v>7299402</v>
      </c>
      <c r="P1192" s="8">
        <v>1.2949999999999999</v>
      </c>
      <c r="Q1192" s="7">
        <v>9452726</v>
      </c>
      <c r="R1192" s="8">
        <v>1.6E-2</v>
      </c>
      <c r="S1192" s="7">
        <v>151243.61600000001</v>
      </c>
      <c r="T1192" s="7">
        <v>33233.616000000009</v>
      </c>
      <c r="U1192" s="9">
        <v>0.28161694771629531</v>
      </c>
      <c r="V1192" s="7">
        <v>9872422.4958000034</v>
      </c>
      <c r="W1192" s="9">
        <v>1.5789873315040559</v>
      </c>
      <c r="X1192" s="7">
        <v>16254792.255434737</v>
      </c>
      <c r="Y1192" s="7">
        <v>3032315</v>
      </c>
      <c r="Z1192" s="7">
        <v>622130.01</v>
      </c>
      <c r="AA1192" s="7">
        <v>907641.24543473567</v>
      </c>
      <c r="AB1192" s="7">
        <v>9820913</v>
      </c>
      <c r="AC1192" s="7">
        <v>1871793</v>
      </c>
      <c r="AD1192" s="7">
        <v>6382369.7596347332</v>
      </c>
      <c r="AE1192" s="7">
        <v>0</v>
      </c>
      <c r="AF1192" s="7">
        <v>15973554.879800003</v>
      </c>
      <c r="AG1192" s="7">
        <v>151243.61600000001</v>
      </c>
      <c r="AH1192" s="7">
        <v>6382369.7596347332</v>
      </c>
      <c r="AI1192" s="7">
        <v>5121797</v>
      </c>
      <c r="AJ1192" s="7">
        <v>100267</v>
      </c>
      <c r="AK1192" s="7">
        <v>4802253</v>
      </c>
      <c r="AL1192" s="7">
        <v>0</v>
      </c>
      <c r="AM1192" s="7">
        <v>810573</v>
      </c>
      <c r="AN1192" s="7">
        <v>0</v>
      </c>
      <c r="AO1192" s="7">
        <v>0</v>
      </c>
      <c r="AP1192" s="7">
        <v>8136389</v>
      </c>
      <c r="AQ1192" s="7">
        <v>449546</v>
      </c>
      <c r="AR1192" s="7">
        <v>6134366</v>
      </c>
      <c r="AS1192" s="7">
        <v>118010</v>
      </c>
      <c r="AT1192" s="7">
        <v>5486068</v>
      </c>
      <c r="AU1192" s="7">
        <v>61533</v>
      </c>
      <c r="AV1192" s="7">
        <v>779705</v>
      </c>
      <c r="AW1192" s="7">
        <v>0</v>
      </c>
      <c r="AX1192" s="7">
        <v>0</v>
      </c>
      <c r="AY1192" s="7">
        <v>9204026</v>
      </c>
      <c r="AZ1192" s="7">
        <v>189769</v>
      </c>
      <c r="BA1192" s="7">
        <v>622130.01</v>
      </c>
      <c r="BB1192" s="7">
        <v>0</v>
      </c>
      <c r="BC1192" s="7">
        <v>0</v>
      </c>
      <c r="BD1192" s="7">
        <v>6689.57</v>
      </c>
      <c r="BE1192" s="7">
        <v>0</v>
      </c>
      <c r="BF1192" s="7">
        <v>0</v>
      </c>
      <c r="BG1192" s="7">
        <v>501158.24543473573</v>
      </c>
      <c r="BH1192" s="7">
        <v>5589</v>
      </c>
      <c r="BI1192" s="7">
        <v>406483</v>
      </c>
      <c r="BJ1192" s="7">
        <v>5594413.4766666675</v>
      </c>
      <c r="BK1192" s="7">
        <v>3526191.893333334</v>
      </c>
      <c r="BL1192" s="7">
        <v>2063036.0899999999</v>
      </c>
      <c r="BM1192" s="7">
        <v>4146814.1533333338</v>
      </c>
      <c r="BN1192" s="130">
        <v>0.84899999999999998</v>
      </c>
      <c r="BO1192" s="131">
        <v>2.1955910000000001E-4</v>
      </c>
      <c r="BP1192" s="161">
        <v>5563.8813109939674</v>
      </c>
      <c r="BQ1192" s="162">
        <v>9820913</v>
      </c>
      <c r="BR1192" s="161">
        <v>310848</v>
      </c>
      <c r="BS1192" s="163">
        <v>0</v>
      </c>
      <c r="BT1192" s="163">
        <v>1277156.7445652634</v>
      </c>
      <c r="BU1192" s="161">
        <v>15973554.880000001</v>
      </c>
      <c r="BV1192" s="161">
        <v>151243.62</v>
      </c>
      <c r="BW1192" s="165">
        <v>7659526.5045652632</v>
      </c>
      <c r="BX1192" s="161">
        <v>310848</v>
      </c>
    </row>
    <row r="1193" spans="1:76" ht="14.45" x14ac:dyDescent="0.3">
      <c r="A1193" s="164" t="s">
        <v>31</v>
      </c>
      <c r="B1193" s="6" t="s">
        <v>97</v>
      </c>
      <c r="C1193" s="6" t="s">
        <v>1147</v>
      </c>
      <c r="D1193" s="6" t="s">
        <v>42</v>
      </c>
      <c r="E1193" s="6" t="s">
        <v>36</v>
      </c>
      <c r="F1193" s="24" t="str">
        <f>+Tabela1[[#This Row],[WK]]&amp;Tabela1[[#This Row],[PK]]&amp;Tabela1[[#This Row],[GK]]</f>
        <v>142805</v>
      </c>
      <c r="G1193" s="6" t="s">
        <v>1152</v>
      </c>
      <c r="H1193" s="7">
        <v>233098395.94239891</v>
      </c>
      <c r="I1193" s="8">
        <v>1.371</v>
      </c>
      <c r="J1193" s="7">
        <v>319577900.84999996</v>
      </c>
      <c r="K1193" s="8">
        <v>7.0000000000000007E-2</v>
      </c>
      <c r="L1193" s="7">
        <v>22370453.059500001</v>
      </c>
      <c r="M1193" s="7">
        <v>13831113.059500001</v>
      </c>
      <c r="N1193" s="9">
        <v>1.6196934493180974</v>
      </c>
      <c r="O1193" s="7">
        <v>43966832</v>
      </c>
      <c r="P1193" s="8">
        <v>1.2949999999999999</v>
      </c>
      <c r="Q1193" s="7">
        <v>56937047</v>
      </c>
      <c r="R1193" s="8">
        <v>1.6E-2</v>
      </c>
      <c r="S1193" s="7">
        <v>910992.75199999998</v>
      </c>
      <c r="T1193" s="7">
        <v>387038.75199999998</v>
      </c>
      <c r="U1193" s="9">
        <v>0.7386884192123736</v>
      </c>
      <c r="V1193" s="7">
        <v>14218151.811500002</v>
      </c>
      <c r="W1193" s="9">
        <v>1.568762065039488</v>
      </c>
      <c r="X1193" s="7">
        <v>22900428.42071709</v>
      </c>
      <c r="Y1193" s="7">
        <v>1673424</v>
      </c>
      <c r="Z1193" s="7">
        <v>0</v>
      </c>
      <c r="AA1193" s="7">
        <v>1039546.4207170885</v>
      </c>
      <c r="AB1193" s="7">
        <v>16443926</v>
      </c>
      <c r="AC1193" s="7">
        <v>3743532</v>
      </c>
      <c r="AD1193" s="7">
        <v>8682276.6092170887</v>
      </c>
      <c r="AE1193" s="7">
        <v>0</v>
      </c>
      <c r="AF1193" s="7">
        <v>22370453.059500001</v>
      </c>
      <c r="AG1193" s="7">
        <v>910992.75199999998</v>
      </c>
      <c r="AH1193" s="7">
        <v>8682276.6092170887</v>
      </c>
      <c r="AI1193" s="7">
        <v>7129794</v>
      </c>
      <c r="AJ1193" s="7">
        <v>268915</v>
      </c>
      <c r="AK1193" s="7">
        <v>4514129</v>
      </c>
      <c r="AL1193" s="7">
        <v>0</v>
      </c>
      <c r="AM1193" s="7">
        <v>254536</v>
      </c>
      <c r="AN1193" s="7">
        <v>0</v>
      </c>
      <c r="AO1193" s="7">
        <v>0</v>
      </c>
      <c r="AP1193" s="7">
        <v>14672603</v>
      </c>
      <c r="AQ1193" s="7">
        <v>672330</v>
      </c>
      <c r="AR1193" s="7">
        <v>8539340</v>
      </c>
      <c r="AS1193" s="7">
        <v>523954</v>
      </c>
      <c r="AT1193" s="7">
        <v>4841855</v>
      </c>
      <c r="AU1193" s="7">
        <v>0</v>
      </c>
      <c r="AV1193" s="7">
        <v>468312</v>
      </c>
      <c r="AW1193" s="7">
        <v>0</v>
      </c>
      <c r="AX1193" s="7">
        <v>0</v>
      </c>
      <c r="AY1193" s="7">
        <v>16623219</v>
      </c>
      <c r="AZ1193" s="7">
        <v>277355</v>
      </c>
      <c r="BA1193" s="7">
        <v>0</v>
      </c>
      <c r="BB1193" s="7">
        <v>0</v>
      </c>
      <c r="BC1193" s="7">
        <v>0</v>
      </c>
      <c r="BD1193" s="7">
        <v>0</v>
      </c>
      <c r="BE1193" s="7">
        <v>0</v>
      </c>
      <c r="BF1193" s="7">
        <v>0</v>
      </c>
      <c r="BG1193" s="7">
        <v>614499.42071708851</v>
      </c>
      <c r="BH1193" s="7">
        <v>6853</v>
      </c>
      <c r="BI1193" s="7">
        <v>425047</v>
      </c>
      <c r="BJ1193" s="7">
        <v>5849848.6233333349</v>
      </c>
      <c r="BK1193" s="7">
        <v>4466852.8933333345</v>
      </c>
      <c r="BL1193" s="7">
        <v>670677.85333333339</v>
      </c>
      <c r="BM1193" s="7">
        <v>4190627.2133333329</v>
      </c>
      <c r="BN1193" s="130">
        <v>0.93400000000000005</v>
      </c>
      <c r="BO1193" s="131">
        <v>2.7611250000000002E-4</v>
      </c>
      <c r="BP1193" s="161">
        <v>6996.6232705953644</v>
      </c>
      <c r="BQ1193" s="162">
        <v>16443926</v>
      </c>
      <c r="BR1193" s="161">
        <v>373215</v>
      </c>
      <c r="BS1193" s="163">
        <v>0</v>
      </c>
      <c r="BT1193" s="163">
        <v>1683527.5</v>
      </c>
      <c r="BU1193" s="161">
        <v>22370453.059999999</v>
      </c>
      <c r="BV1193" s="161">
        <v>910992.75</v>
      </c>
      <c r="BW1193" s="165">
        <v>10365804.109999999</v>
      </c>
      <c r="BX1193" s="161">
        <v>373215</v>
      </c>
    </row>
    <row r="1194" spans="1:76" ht="14.45" x14ac:dyDescent="0.3">
      <c r="A1194" s="164" t="s">
        <v>31</v>
      </c>
      <c r="B1194" s="6" t="s">
        <v>97</v>
      </c>
      <c r="C1194" s="6" t="s">
        <v>1147</v>
      </c>
      <c r="D1194" s="6" t="s">
        <v>44</v>
      </c>
      <c r="E1194" s="6" t="s">
        <v>36</v>
      </c>
      <c r="F1194" s="24" t="str">
        <f>+Tabela1[[#This Row],[WK]]&amp;Tabela1[[#This Row],[PK]]&amp;Tabela1[[#This Row],[GK]]</f>
        <v>142806</v>
      </c>
      <c r="G1194" s="6" t="s">
        <v>1153</v>
      </c>
      <c r="H1194" s="7">
        <v>119311750.61579953</v>
      </c>
      <c r="I1194" s="8">
        <v>1.371</v>
      </c>
      <c r="J1194" s="7">
        <v>163576410.09999999</v>
      </c>
      <c r="K1194" s="8">
        <v>7.0000000000000007E-2</v>
      </c>
      <c r="L1194" s="7">
        <v>11450348.707</v>
      </c>
      <c r="M1194" s="7">
        <v>5700143.7070000004</v>
      </c>
      <c r="N1194" s="9">
        <v>0.99129399856179046</v>
      </c>
      <c r="O1194" s="7">
        <v>4298715</v>
      </c>
      <c r="P1194" s="8">
        <v>1.2949999999999999</v>
      </c>
      <c r="Q1194" s="7">
        <v>5566836</v>
      </c>
      <c r="R1194" s="8">
        <v>1.6E-2</v>
      </c>
      <c r="S1194" s="7">
        <v>89069.376000000004</v>
      </c>
      <c r="T1194" s="7">
        <v>32815.376000000004</v>
      </c>
      <c r="U1194" s="9">
        <v>0.58334298005475171</v>
      </c>
      <c r="V1194" s="7">
        <v>5732959.0830000006</v>
      </c>
      <c r="W1194" s="9">
        <v>0.98734169706528552</v>
      </c>
      <c r="X1194" s="7">
        <v>9653464</v>
      </c>
      <c r="Y1194" s="7">
        <v>2795667</v>
      </c>
      <c r="Z1194" s="7">
        <v>0</v>
      </c>
      <c r="AA1194" s="7">
        <v>741076</v>
      </c>
      <c r="AB1194" s="7">
        <v>6116721</v>
      </c>
      <c r="AC1194" s="7">
        <v>0</v>
      </c>
      <c r="AD1194" s="7">
        <v>3920504.9169999994</v>
      </c>
      <c r="AE1194" s="7">
        <v>0</v>
      </c>
      <c r="AF1194" s="7">
        <v>11450348.707</v>
      </c>
      <c r="AG1194" s="7">
        <v>89069.376000000004</v>
      </c>
      <c r="AH1194" s="7">
        <v>3920504.9169999994</v>
      </c>
      <c r="AI1194" s="7">
        <v>4801048</v>
      </c>
      <c r="AJ1194" s="7">
        <v>33074</v>
      </c>
      <c r="AK1194" s="7">
        <v>1051561</v>
      </c>
      <c r="AL1194" s="7">
        <v>0</v>
      </c>
      <c r="AM1194" s="7">
        <v>1095751</v>
      </c>
      <c r="AN1194" s="7">
        <v>0</v>
      </c>
      <c r="AO1194" s="7">
        <v>0</v>
      </c>
      <c r="AP1194" s="7">
        <v>5243592</v>
      </c>
      <c r="AQ1194" s="7">
        <v>346110</v>
      </c>
      <c r="AR1194" s="7">
        <v>5750205</v>
      </c>
      <c r="AS1194" s="7">
        <v>56254</v>
      </c>
      <c r="AT1194" s="7">
        <v>1106866</v>
      </c>
      <c r="AU1194" s="7">
        <v>0</v>
      </c>
      <c r="AV1194" s="7">
        <v>1104448</v>
      </c>
      <c r="AW1194" s="7">
        <v>0</v>
      </c>
      <c r="AX1194" s="7">
        <v>0</v>
      </c>
      <c r="AY1194" s="7">
        <v>5710268</v>
      </c>
      <c r="AZ1194" s="7">
        <v>149220</v>
      </c>
      <c r="BA1194" s="7">
        <v>0</v>
      </c>
      <c r="BB1194" s="7">
        <v>0</v>
      </c>
      <c r="BC1194" s="7">
        <v>0</v>
      </c>
      <c r="BD1194" s="7">
        <v>0</v>
      </c>
      <c r="BE1194" s="7">
        <v>0</v>
      </c>
      <c r="BF1194" s="7">
        <v>0</v>
      </c>
      <c r="BG1194" s="7">
        <v>320594</v>
      </c>
      <c r="BH1194" s="7">
        <v>3423</v>
      </c>
      <c r="BI1194" s="7">
        <v>420482</v>
      </c>
      <c r="BJ1194" s="7">
        <v>5787098.9908333328</v>
      </c>
      <c r="BK1194" s="7">
        <v>3503572.6833333327</v>
      </c>
      <c r="BL1194" s="7">
        <v>2434702.23</v>
      </c>
      <c r="BM1194" s="7">
        <v>4264700.7700000005</v>
      </c>
      <c r="BN1194" s="130">
        <v>0.81899999999999995</v>
      </c>
      <c r="BO1194" s="131">
        <v>1.7054529999999999E-4</v>
      </c>
      <c r="BP1194" s="161">
        <v>4278.75</v>
      </c>
      <c r="BQ1194" s="162">
        <v>6116721</v>
      </c>
      <c r="BR1194" s="161">
        <v>211704</v>
      </c>
      <c r="BS1194" s="163">
        <v>0</v>
      </c>
      <c r="BT1194" s="163">
        <v>0</v>
      </c>
      <c r="BU1194" s="161">
        <v>11450348.710000001</v>
      </c>
      <c r="BV1194" s="161">
        <v>89069.38</v>
      </c>
      <c r="BW1194" s="165">
        <v>3920504.92</v>
      </c>
      <c r="BX1194" s="161">
        <v>211704</v>
      </c>
    </row>
    <row r="1195" spans="1:76" ht="14.45" x14ac:dyDescent="0.3">
      <c r="A1195" s="164" t="s">
        <v>31</v>
      </c>
      <c r="B1195" s="6" t="s">
        <v>97</v>
      </c>
      <c r="C1195" s="6" t="s">
        <v>1147</v>
      </c>
      <c r="D1195" s="6" t="s">
        <v>51</v>
      </c>
      <c r="E1195" s="6" t="s">
        <v>36</v>
      </c>
      <c r="F1195" s="24" t="str">
        <f>+Tabela1[[#This Row],[WK]]&amp;Tabela1[[#This Row],[PK]]&amp;Tabela1[[#This Row],[GK]]</f>
        <v>142807</v>
      </c>
      <c r="G1195" s="6" t="s">
        <v>1148</v>
      </c>
      <c r="H1195" s="7">
        <v>465197568.110798</v>
      </c>
      <c r="I1195" s="8">
        <v>1.371</v>
      </c>
      <c r="J1195" s="7">
        <v>637785865.88999999</v>
      </c>
      <c r="K1195" s="8">
        <v>7.0000000000000007E-2</v>
      </c>
      <c r="L1195" s="7">
        <v>44645010.612300001</v>
      </c>
      <c r="M1195" s="7">
        <v>22531586.612300001</v>
      </c>
      <c r="N1195" s="9">
        <v>1.0189098989057508</v>
      </c>
      <c r="O1195" s="7">
        <v>491060821</v>
      </c>
      <c r="P1195" s="8">
        <v>1.2949999999999999</v>
      </c>
      <c r="Q1195" s="7">
        <v>635923763</v>
      </c>
      <c r="R1195" s="8">
        <v>1.6E-2</v>
      </c>
      <c r="S1195" s="7">
        <v>10174780.208000001</v>
      </c>
      <c r="T1195" s="7">
        <v>3494298.2080000006</v>
      </c>
      <c r="U1195" s="9">
        <v>0.52306079232007519</v>
      </c>
      <c r="V1195" s="7">
        <v>26025884.820299998</v>
      </c>
      <c r="W1195" s="9">
        <v>0.90386781217872969</v>
      </c>
      <c r="X1195" s="7">
        <v>30480294.290559772</v>
      </c>
      <c r="Y1195" s="7">
        <v>0</v>
      </c>
      <c r="Z1195" s="7">
        <v>4.6500000000000004</v>
      </c>
      <c r="AA1195" s="7">
        <v>1812381.6405597723</v>
      </c>
      <c r="AB1195" s="7">
        <v>24941289</v>
      </c>
      <c r="AC1195" s="7">
        <v>3726619</v>
      </c>
      <c r="AD1195" s="7">
        <v>4454409.4702597708</v>
      </c>
      <c r="AE1195" s="7">
        <v>-3307379.0449664164</v>
      </c>
      <c r="AF1195" s="7">
        <v>44645010.612300001</v>
      </c>
      <c r="AG1195" s="7">
        <v>10174780.208000001</v>
      </c>
      <c r="AH1195" s="7">
        <v>1147030.4252933543</v>
      </c>
      <c r="AI1195" s="7">
        <v>18463274</v>
      </c>
      <c r="AJ1195" s="7">
        <v>8135301</v>
      </c>
      <c r="AK1195" s="7">
        <v>0</v>
      </c>
      <c r="AL1195" s="7">
        <v>0</v>
      </c>
      <c r="AM1195" s="7">
        <v>1060822</v>
      </c>
      <c r="AN1195" s="7">
        <v>0</v>
      </c>
      <c r="AO1195" s="7">
        <v>0</v>
      </c>
      <c r="AP1195" s="7">
        <v>22183613</v>
      </c>
      <c r="AQ1195" s="7">
        <v>911026</v>
      </c>
      <c r="AR1195" s="7">
        <v>22113424</v>
      </c>
      <c r="AS1195" s="7">
        <v>6680482</v>
      </c>
      <c r="AT1195" s="7">
        <v>0</v>
      </c>
      <c r="AU1195" s="7">
        <v>0</v>
      </c>
      <c r="AV1195" s="7">
        <v>489380</v>
      </c>
      <c r="AW1195" s="7">
        <v>0</v>
      </c>
      <c r="AX1195" s="7">
        <v>0</v>
      </c>
      <c r="AY1195" s="7">
        <v>25325300</v>
      </c>
      <c r="AZ1195" s="7">
        <v>405490</v>
      </c>
      <c r="BA1195" s="7">
        <v>4.6500000000000004</v>
      </c>
      <c r="BB1195" s="7">
        <v>0</v>
      </c>
      <c r="BC1195" s="7">
        <v>0</v>
      </c>
      <c r="BD1195" s="7">
        <v>0.05</v>
      </c>
      <c r="BE1195" s="7">
        <v>0</v>
      </c>
      <c r="BF1195" s="7">
        <v>0</v>
      </c>
      <c r="BG1195" s="7">
        <v>1075396.6405597723</v>
      </c>
      <c r="BH1195" s="7">
        <v>11993</v>
      </c>
      <c r="BI1195" s="7">
        <v>736985</v>
      </c>
      <c r="BJ1195" s="7">
        <v>10143214.543333337</v>
      </c>
      <c r="BK1195" s="7">
        <v>7638938.490000003</v>
      </c>
      <c r="BL1195" s="7">
        <v>2837169.0066666664</v>
      </c>
      <c r="BM1195" s="7">
        <v>4342766.2</v>
      </c>
      <c r="BN1195" s="130">
        <v>1.474</v>
      </c>
      <c r="BO1195" s="131">
        <v>4.6245979999999997E-4</v>
      </c>
      <c r="BP1195" s="161">
        <v>11719.068835761977</v>
      </c>
      <c r="BQ1195" s="162">
        <v>24941289</v>
      </c>
      <c r="BR1195" s="161">
        <v>398618</v>
      </c>
      <c r="BS1195" s="163">
        <v>0</v>
      </c>
      <c r="BT1195" s="163">
        <v>2445872.7544066459</v>
      </c>
      <c r="BU1195" s="161">
        <v>44645010.609999999</v>
      </c>
      <c r="BV1195" s="161">
        <v>10174780.210000001</v>
      </c>
      <c r="BW1195" s="165">
        <v>3592903.1844066456</v>
      </c>
      <c r="BX1195" s="161">
        <v>398618</v>
      </c>
    </row>
    <row r="1196" spans="1:76" ht="14.45" x14ac:dyDescent="0.3">
      <c r="A1196" s="164" t="s">
        <v>31</v>
      </c>
      <c r="B1196" s="6" t="s">
        <v>97</v>
      </c>
      <c r="C1196" s="6" t="s">
        <v>1147</v>
      </c>
      <c r="D1196" s="6" t="s">
        <v>75</v>
      </c>
      <c r="E1196" s="6" t="s">
        <v>36</v>
      </c>
      <c r="F1196" s="24" t="str">
        <f>+Tabela1[[#This Row],[WK]]&amp;Tabela1[[#This Row],[PK]]&amp;Tabela1[[#This Row],[GK]]</f>
        <v>142808</v>
      </c>
      <c r="G1196" s="6" t="s">
        <v>1154</v>
      </c>
      <c r="H1196" s="7">
        <v>475228205.00819981</v>
      </c>
      <c r="I1196" s="8">
        <v>1.371</v>
      </c>
      <c r="J1196" s="7">
        <v>651537869.06999993</v>
      </c>
      <c r="K1196" s="8">
        <v>7.0000000000000007E-2</v>
      </c>
      <c r="L1196" s="7">
        <v>45607650.834899999</v>
      </c>
      <c r="M1196" s="7">
        <v>25025842.834899999</v>
      </c>
      <c r="N1196" s="9">
        <v>1.2159205272393951</v>
      </c>
      <c r="O1196" s="7">
        <v>105711484</v>
      </c>
      <c r="P1196" s="8">
        <v>1.2949999999999999</v>
      </c>
      <c r="Q1196" s="7">
        <v>136896372</v>
      </c>
      <c r="R1196" s="8">
        <v>1.6E-2</v>
      </c>
      <c r="S1196" s="7">
        <v>2190341.952</v>
      </c>
      <c r="T1196" s="7">
        <v>8721.9520000000484</v>
      </c>
      <c r="U1196" s="9">
        <v>3.9979244781401203E-3</v>
      </c>
      <c r="V1196" s="7">
        <v>25034564.786899999</v>
      </c>
      <c r="W1196" s="9">
        <v>1.0997712992480746</v>
      </c>
      <c r="X1196" s="7">
        <v>33181272.86021084</v>
      </c>
      <c r="Y1196" s="7">
        <v>0</v>
      </c>
      <c r="Z1196" s="7">
        <v>1.86</v>
      </c>
      <c r="AA1196" s="7">
        <v>2024488.0002108384</v>
      </c>
      <c r="AB1196" s="7">
        <v>27807415</v>
      </c>
      <c r="AC1196" s="7">
        <v>3349368</v>
      </c>
      <c r="AD1196" s="7">
        <v>8146708.0733108409</v>
      </c>
      <c r="AE1196" s="7">
        <v>-4144808.0628700685</v>
      </c>
      <c r="AF1196" s="7">
        <v>45607650.834899999</v>
      </c>
      <c r="AG1196" s="7">
        <v>2190341.952</v>
      </c>
      <c r="AH1196" s="7">
        <v>4001900.0104407724</v>
      </c>
      <c r="AI1196" s="7">
        <v>17184473</v>
      </c>
      <c r="AJ1196" s="7">
        <v>2103000</v>
      </c>
      <c r="AK1196" s="7">
        <v>0</v>
      </c>
      <c r="AL1196" s="7">
        <v>0</v>
      </c>
      <c r="AM1196" s="7">
        <v>1075505</v>
      </c>
      <c r="AN1196" s="7">
        <v>0</v>
      </c>
      <c r="AO1196" s="7">
        <v>0</v>
      </c>
      <c r="AP1196" s="7">
        <v>22162053</v>
      </c>
      <c r="AQ1196" s="7">
        <v>1491856</v>
      </c>
      <c r="AR1196" s="7">
        <v>20581808</v>
      </c>
      <c r="AS1196" s="7">
        <v>2181620</v>
      </c>
      <c r="AT1196" s="7">
        <v>0</v>
      </c>
      <c r="AU1196" s="7">
        <v>0</v>
      </c>
      <c r="AV1196" s="7">
        <v>1001726</v>
      </c>
      <c r="AW1196" s="7">
        <v>0</v>
      </c>
      <c r="AX1196" s="7">
        <v>-13206</v>
      </c>
      <c r="AY1196" s="7">
        <v>26184013</v>
      </c>
      <c r="AZ1196" s="7">
        <v>679601</v>
      </c>
      <c r="BA1196" s="7">
        <v>1.86</v>
      </c>
      <c r="BB1196" s="7">
        <v>0</v>
      </c>
      <c r="BC1196" s="7">
        <v>0</v>
      </c>
      <c r="BD1196" s="7">
        <v>0.02</v>
      </c>
      <c r="BE1196" s="7">
        <v>0</v>
      </c>
      <c r="BF1196" s="7">
        <v>0</v>
      </c>
      <c r="BG1196" s="7">
        <v>1038722.0002108383</v>
      </c>
      <c r="BH1196" s="7">
        <v>11584</v>
      </c>
      <c r="BI1196" s="7">
        <v>985766</v>
      </c>
      <c r="BJ1196" s="7">
        <v>13567133.204999998</v>
      </c>
      <c r="BK1196" s="7">
        <v>11469920.956666663</v>
      </c>
      <c r="BL1196" s="7">
        <v>273453.77999999997</v>
      </c>
      <c r="BM1196" s="7">
        <v>7841941.4333333336</v>
      </c>
      <c r="BN1196" s="130">
        <v>1.4730000000000001</v>
      </c>
      <c r="BO1196" s="131">
        <v>4.7296360000000001E-4</v>
      </c>
      <c r="BP1196" s="161">
        <v>11985.206657866704</v>
      </c>
      <c r="BQ1196" s="162">
        <v>27807415</v>
      </c>
      <c r="BR1196" s="161">
        <v>671461</v>
      </c>
      <c r="BS1196" s="163">
        <v>0</v>
      </c>
      <c r="BT1196" s="163">
        <v>2487129.7699999958</v>
      </c>
      <c r="BU1196" s="161">
        <v>45607650.829999998</v>
      </c>
      <c r="BV1196" s="161">
        <v>2190341.9500000002</v>
      </c>
      <c r="BW1196" s="165">
        <v>6489029.7799999956</v>
      </c>
      <c r="BX1196" s="161">
        <v>671461</v>
      </c>
    </row>
    <row r="1197" spans="1:76" ht="14.45" x14ac:dyDescent="0.3">
      <c r="A1197" s="164" t="s">
        <v>31</v>
      </c>
      <c r="B1197" s="6" t="s">
        <v>97</v>
      </c>
      <c r="C1197" s="6" t="s">
        <v>1155</v>
      </c>
      <c r="D1197" s="6" t="s">
        <v>33</v>
      </c>
      <c r="E1197" s="6" t="s">
        <v>34</v>
      </c>
      <c r="F1197" s="24" t="str">
        <f>+Tabela1[[#This Row],[WK]]&amp;Tabela1[[#This Row],[PK]]&amp;Tabela1[[#This Row],[GK]]</f>
        <v>142901</v>
      </c>
      <c r="G1197" s="6" t="s">
        <v>1156</v>
      </c>
      <c r="H1197" s="7">
        <v>763636107.04920149</v>
      </c>
      <c r="I1197" s="8">
        <v>1.371</v>
      </c>
      <c r="J1197" s="7">
        <v>1046945102.77</v>
      </c>
      <c r="K1197" s="8">
        <v>7.0000000000000007E-2</v>
      </c>
      <c r="L1197" s="7">
        <v>73286157.193900004</v>
      </c>
      <c r="M1197" s="7">
        <v>37564223.193900004</v>
      </c>
      <c r="N1197" s="9">
        <v>1.0515730529567633</v>
      </c>
      <c r="O1197" s="7">
        <v>294102158</v>
      </c>
      <c r="P1197" s="8">
        <v>1.2949999999999999</v>
      </c>
      <c r="Q1197" s="7">
        <v>380862295</v>
      </c>
      <c r="R1197" s="8">
        <v>1.6E-2</v>
      </c>
      <c r="S1197" s="7">
        <v>6093796.7199999997</v>
      </c>
      <c r="T1197" s="7">
        <v>3252921.7199999997</v>
      </c>
      <c r="U1197" s="9">
        <v>1.1450421859462312</v>
      </c>
      <c r="V1197" s="7">
        <v>40817144.913900003</v>
      </c>
      <c r="W1197" s="9">
        <v>1.0584588097277874</v>
      </c>
      <c r="X1197" s="7">
        <v>43304568.813899115</v>
      </c>
      <c r="Y1197" s="7">
        <v>0</v>
      </c>
      <c r="Z1197" s="7">
        <v>0</v>
      </c>
      <c r="AA1197" s="7">
        <v>2088505.8138991145</v>
      </c>
      <c r="AB1197" s="7">
        <v>41216063</v>
      </c>
      <c r="AC1197" s="7">
        <v>0</v>
      </c>
      <c r="AD1197" s="7">
        <v>2487423.899999111</v>
      </c>
      <c r="AE1197" s="7">
        <v>0</v>
      </c>
      <c r="AF1197" s="7">
        <v>73286157.193900004</v>
      </c>
      <c r="AG1197" s="7">
        <v>6093796.7199999997</v>
      </c>
      <c r="AH1197" s="7">
        <v>2487423.899999111</v>
      </c>
      <c r="AI1197" s="7">
        <v>29825496</v>
      </c>
      <c r="AJ1197" s="7">
        <v>2792727</v>
      </c>
      <c r="AK1197" s="7">
        <v>0</v>
      </c>
      <c r="AL1197" s="7">
        <v>0</v>
      </c>
      <c r="AM1197" s="7">
        <v>691477</v>
      </c>
      <c r="AN1197" s="7">
        <v>0</v>
      </c>
      <c r="AO1197" s="7">
        <v>0</v>
      </c>
      <c r="AP1197" s="7">
        <v>32180726</v>
      </c>
      <c r="AQ1197" s="7">
        <v>2852429</v>
      </c>
      <c r="AR1197" s="7">
        <v>35721934</v>
      </c>
      <c r="AS1197" s="7">
        <v>2840875</v>
      </c>
      <c r="AT1197" s="7">
        <v>0</v>
      </c>
      <c r="AU1197" s="7">
        <v>0</v>
      </c>
      <c r="AV1197" s="7">
        <v>822539</v>
      </c>
      <c r="AW1197" s="7">
        <v>0</v>
      </c>
      <c r="AX1197" s="7">
        <v>0</v>
      </c>
      <c r="AY1197" s="7">
        <v>35926563</v>
      </c>
      <c r="AZ1197" s="7">
        <v>1226202</v>
      </c>
      <c r="BA1197" s="7">
        <v>0</v>
      </c>
      <c r="BB1197" s="7">
        <v>0</v>
      </c>
      <c r="BC1197" s="7">
        <v>0</v>
      </c>
      <c r="BD1197" s="7">
        <v>0</v>
      </c>
      <c r="BE1197" s="7">
        <v>0</v>
      </c>
      <c r="BF1197" s="7">
        <v>0</v>
      </c>
      <c r="BG1197" s="7">
        <v>1646406.8138991145</v>
      </c>
      <c r="BH1197" s="7">
        <v>18361</v>
      </c>
      <c r="BI1197" s="7">
        <v>442099</v>
      </c>
      <c r="BJ1197" s="7">
        <v>6084578.7033333341</v>
      </c>
      <c r="BK1197" s="7">
        <v>4990795.790000001</v>
      </c>
      <c r="BL1197" s="7">
        <v>549811.09</v>
      </c>
      <c r="BM1197" s="7">
        <v>3275509.4733333336</v>
      </c>
      <c r="BN1197" s="130">
        <v>1.0569999999999999</v>
      </c>
      <c r="BO1197" s="131">
        <v>8.3592970000000003E-4</v>
      </c>
      <c r="BP1197" s="161">
        <v>21183.970328659463</v>
      </c>
      <c r="BQ1197" s="162">
        <v>41216063</v>
      </c>
      <c r="BR1197" s="161">
        <v>1214254</v>
      </c>
      <c r="BS1197" s="163">
        <v>0</v>
      </c>
      <c r="BT1197" s="163">
        <v>0</v>
      </c>
      <c r="BU1197" s="161">
        <v>73286157.189999998</v>
      </c>
      <c r="BV1197" s="161">
        <v>6093796.7199999997</v>
      </c>
      <c r="BW1197" s="165">
        <v>2487423.9</v>
      </c>
      <c r="BX1197" s="161">
        <v>1214254</v>
      </c>
    </row>
    <row r="1198" spans="1:76" ht="14.45" x14ac:dyDescent="0.3">
      <c r="A1198" s="164" t="s">
        <v>31</v>
      </c>
      <c r="B1198" s="6" t="s">
        <v>97</v>
      </c>
      <c r="C1198" s="6" t="s">
        <v>1155</v>
      </c>
      <c r="D1198" s="6" t="s">
        <v>32</v>
      </c>
      <c r="E1198" s="6" t="s">
        <v>36</v>
      </c>
      <c r="F1198" s="24" t="str">
        <f>+Tabela1[[#This Row],[WK]]&amp;Tabela1[[#This Row],[PK]]&amp;Tabela1[[#This Row],[GK]]</f>
        <v>142902</v>
      </c>
      <c r="G1198" s="6" t="s">
        <v>1157</v>
      </c>
      <c r="H1198" s="7">
        <v>90980608.000199899</v>
      </c>
      <c r="I1198" s="8">
        <v>1.371</v>
      </c>
      <c r="J1198" s="7">
        <v>124734413.56</v>
      </c>
      <c r="K1198" s="8">
        <v>7.0000000000000007E-2</v>
      </c>
      <c r="L1198" s="7">
        <v>8731408.9492000006</v>
      </c>
      <c r="M1198" s="7">
        <v>5051164.9492000006</v>
      </c>
      <c r="N1198" s="9">
        <v>1.3725081677193145</v>
      </c>
      <c r="O1198" s="7">
        <v>16879719</v>
      </c>
      <c r="P1198" s="8">
        <v>1.2949999999999999</v>
      </c>
      <c r="Q1198" s="7">
        <v>21859236</v>
      </c>
      <c r="R1198" s="8">
        <v>1.6E-2</v>
      </c>
      <c r="S1198" s="7">
        <v>349747.77600000001</v>
      </c>
      <c r="T1198" s="7">
        <v>248125.77600000001</v>
      </c>
      <c r="U1198" s="9">
        <v>2.441654130011218</v>
      </c>
      <c r="V1198" s="7">
        <v>5299290.7252000012</v>
      </c>
      <c r="W1198" s="9">
        <v>1.4012370415027928</v>
      </c>
      <c r="X1198" s="7">
        <v>12376387.870000001</v>
      </c>
      <c r="Y1198" s="7">
        <v>2416024</v>
      </c>
      <c r="Z1198" s="7">
        <v>156666.87</v>
      </c>
      <c r="AA1198" s="7">
        <v>679690</v>
      </c>
      <c r="AB1198" s="7">
        <v>8237708</v>
      </c>
      <c r="AC1198" s="7">
        <v>886299</v>
      </c>
      <c r="AD1198" s="7">
        <v>7077097.1448000008</v>
      </c>
      <c r="AE1198" s="7">
        <v>0</v>
      </c>
      <c r="AF1198" s="7">
        <v>8731408.9492000006</v>
      </c>
      <c r="AG1198" s="7">
        <v>349747.77600000001</v>
      </c>
      <c r="AH1198" s="7">
        <v>7077097.1448000008</v>
      </c>
      <c r="AI1198" s="7">
        <v>3072765</v>
      </c>
      <c r="AJ1198" s="7">
        <v>28009</v>
      </c>
      <c r="AK1198" s="7">
        <v>3618576</v>
      </c>
      <c r="AL1198" s="7">
        <v>0</v>
      </c>
      <c r="AM1198" s="7">
        <v>791049</v>
      </c>
      <c r="AN1198" s="7">
        <v>0</v>
      </c>
      <c r="AO1198" s="7">
        <v>0</v>
      </c>
      <c r="AP1198" s="7">
        <v>7620331</v>
      </c>
      <c r="AQ1198" s="7">
        <v>425677</v>
      </c>
      <c r="AR1198" s="7">
        <v>3680244</v>
      </c>
      <c r="AS1198" s="7">
        <v>101622</v>
      </c>
      <c r="AT1198" s="7">
        <v>3886525</v>
      </c>
      <c r="AU1198" s="7">
        <v>0</v>
      </c>
      <c r="AV1198" s="7">
        <v>582094</v>
      </c>
      <c r="AW1198" s="7">
        <v>0</v>
      </c>
      <c r="AX1198" s="7">
        <v>0</v>
      </c>
      <c r="AY1198" s="7">
        <v>7302572</v>
      </c>
      <c r="AZ1198" s="7">
        <v>181660</v>
      </c>
      <c r="BA1198" s="7">
        <v>156666.87</v>
      </c>
      <c r="BB1198" s="7">
        <v>0</v>
      </c>
      <c r="BC1198" s="7">
        <v>0</v>
      </c>
      <c r="BD1198" s="7">
        <v>1684.59</v>
      </c>
      <c r="BE1198" s="7">
        <v>0</v>
      </c>
      <c r="BF1198" s="7">
        <v>0</v>
      </c>
      <c r="BG1198" s="7">
        <v>320594</v>
      </c>
      <c r="BH1198" s="7">
        <v>3470</v>
      </c>
      <c r="BI1198" s="7">
        <v>359096</v>
      </c>
      <c r="BJ1198" s="7">
        <v>4942240.8783333329</v>
      </c>
      <c r="BK1198" s="7">
        <v>2803483.1033333326</v>
      </c>
      <c r="BL1198" s="7">
        <v>1327463.2566666666</v>
      </c>
      <c r="BM1198" s="7">
        <v>5900104.5866666669</v>
      </c>
      <c r="BN1198" s="130">
        <v>0.8</v>
      </c>
      <c r="BO1198" s="131">
        <v>1.3242709999999999E-4</v>
      </c>
      <c r="BP1198" s="161">
        <v>3355.7378020272918</v>
      </c>
      <c r="BQ1198" s="162">
        <v>8237708</v>
      </c>
      <c r="BR1198" s="161">
        <v>194655</v>
      </c>
      <c r="BS1198" s="163">
        <v>0</v>
      </c>
      <c r="BT1198" s="163">
        <v>771118.12999999896</v>
      </c>
      <c r="BU1198" s="161">
        <v>8731408.9499999993</v>
      </c>
      <c r="BV1198" s="161">
        <v>349747.78</v>
      </c>
      <c r="BW1198" s="165">
        <v>7848215.2699999986</v>
      </c>
      <c r="BX1198" s="161">
        <v>194655</v>
      </c>
    </row>
    <row r="1199" spans="1:76" ht="14.45" x14ac:dyDescent="0.3">
      <c r="A1199" s="164" t="s">
        <v>31</v>
      </c>
      <c r="B1199" s="6" t="s">
        <v>97</v>
      </c>
      <c r="C1199" s="6" t="s">
        <v>1155</v>
      </c>
      <c r="D1199" s="6" t="s">
        <v>37</v>
      </c>
      <c r="E1199" s="6" t="s">
        <v>36</v>
      </c>
      <c r="F1199" s="24" t="str">
        <f>+Tabela1[[#This Row],[WK]]&amp;Tabela1[[#This Row],[PK]]&amp;Tabela1[[#This Row],[GK]]</f>
        <v>142903</v>
      </c>
      <c r="G1199" s="6" t="s">
        <v>1158</v>
      </c>
      <c r="H1199" s="7">
        <v>47916487.512800038</v>
      </c>
      <c r="I1199" s="8">
        <v>1.371</v>
      </c>
      <c r="J1199" s="7">
        <v>65693504.369999997</v>
      </c>
      <c r="K1199" s="8">
        <v>7.0000000000000007E-2</v>
      </c>
      <c r="L1199" s="7">
        <v>4598545.3059</v>
      </c>
      <c r="M1199" s="7">
        <v>2821039.3059</v>
      </c>
      <c r="N1199" s="9">
        <v>1.5870772340008978</v>
      </c>
      <c r="O1199" s="7">
        <v>92102</v>
      </c>
      <c r="P1199" s="8">
        <v>1.2949999999999999</v>
      </c>
      <c r="Q1199" s="7">
        <v>119272</v>
      </c>
      <c r="R1199" s="8">
        <v>1.6E-2</v>
      </c>
      <c r="S1199" s="7">
        <v>1908.3520000000001</v>
      </c>
      <c r="T1199" s="7">
        <v>-2861.6480000000001</v>
      </c>
      <c r="U1199" s="9">
        <v>-0.59992620545073383</v>
      </c>
      <c r="V1199" s="7">
        <v>2818177.6579</v>
      </c>
      <c r="W1199" s="9">
        <v>1.5812240404404256</v>
      </c>
      <c r="X1199" s="7">
        <v>7067905.3899999997</v>
      </c>
      <c r="Y1199" s="7">
        <v>909507</v>
      </c>
      <c r="Z1199" s="7">
        <v>837610.3899999999</v>
      </c>
      <c r="AA1199" s="7">
        <v>511897</v>
      </c>
      <c r="AB1199" s="7">
        <v>3132209</v>
      </c>
      <c r="AC1199" s="7">
        <v>1676682</v>
      </c>
      <c r="AD1199" s="7">
        <v>4249727.7320999997</v>
      </c>
      <c r="AE1199" s="7">
        <v>0</v>
      </c>
      <c r="AF1199" s="7">
        <v>4598545.3059</v>
      </c>
      <c r="AG1199" s="7">
        <v>1908.3520000000001</v>
      </c>
      <c r="AH1199" s="7">
        <v>4249727.7320999997</v>
      </c>
      <c r="AI1199" s="7">
        <v>1484102</v>
      </c>
      <c r="AJ1199" s="7">
        <v>8791</v>
      </c>
      <c r="AK1199" s="7">
        <v>2107404</v>
      </c>
      <c r="AL1199" s="7">
        <v>0</v>
      </c>
      <c r="AM1199" s="7">
        <v>349438</v>
      </c>
      <c r="AN1199" s="7">
        <v>0</v>
      </c>
      <c r="AO1199" s="7">
        <v>0</v>
      </c>
      <c r="AP1199" s="7">
        <v>2455245</v>
      </c>
      <c r="AQ1199" s="7">
        <v>107414</v>
      </c>
      <c r="AR1199" s="7">
        <v>1777506</v>
      </c>
      <c r="AS1199" s="7">
        <v>4770</v>
      </c>
      <c r="AT1199" s="7">
        <v>2309185</v>
      </c>
      <c r="AU1199" s="7">
        <v>0</v>
      </c>
      <c r="AV1199" s="7">
        <v>1624010</v>
      </c>
      <c r="AW1199" s="7">
        <v>0</v>
      </c>
      <c r="AX1199" s="7">
        <v>0</v>
      </c>
      <c r="AY1199" s="7">
        <v>2901139</v>
      </c>
      <c r="AZ1199" s="7">
        <v>42171</v>
      </c>
      <c r="BA1199" s="7">
        <v>837610.3899999999</v>
      </c>
      <c r="BB1199" s="7">
        <v>0</v>
      </c>
      <c r="BC1199" s="7">
        <v>78.819999999999993</v>
      </c>
      <c r="BD1199" s="7">
        <v>8743.81</v>
      </c>
      <c r="BE1199" s="7">
        <v>0.04</v>
      </c>
      <c r="BF1199" s="7">
        <v>0</v>
      </c>
      <c r="BG1199" s="7">
        <v>320594</v>
      </c>
      <c r="BH1199" s="7">
        <v>1812</v>
      </c>
      <c r="BI1199" s="7">
        <v>191303</v>
      </c>
      <c r="BJ1199" s="7">
        <v>2632938.0366666662</v>
      </c>
      <c r="BK1199" s="7">
        <v>565778.21</v>
      </c>
      <c r="BL1199" s="7">
        <v>793601.17999999982</v>
      </c>
      <c r="BM1199" s="7">
        <v>6681436.9466666663</v>
      </c>
      <c r="BN1199" s="130">
        <v>0.84499999999999997</v>
      </c>
      <c r="BO1199" s="131">
        <v>6.4082400000000002E-5</v>
      </c>
      <c r="BP1199" s="161">
        <v>1623.8409220901294</v>
      </c>
      <c r="BQ1199" s="162">
        <v>3132209</v>
      </c>
      <c r="BR1199" s="161">
        <v>103775</v>
      </c>
      <c r="BS1199" s="163">
        <v>0</v>
      </c>
      <c r="BT1199" s="163">
        <v>788630.03999999957</v>
      </c>
      <c r="BU1199" s="161">
        <v>4598545.3099999996</v>
      </c>
      <c r="BV1199" s="161">
        <v>1908.35</v>
      </c>
      <c r="BW1199" s="165">
        <v>5038357.7699999996</v>
      </c>
      <c r="BX1199" s="161">
        <v>103775</v>
      </c>
    </row>
    <row r="1200" spans="1:76" ht="14.45" x14ac:dyDescent="0.3">
      <c r="A1200" s="164" t="s">
        <v>31</v>
      </c>
      <c r="B1200" s="6" t="s">
        <v>97</v>
      </c>
      <c r="C1200" s="6" t="s">
        <v>1155</v>
      </c>
      <c r="D1200" s="6" t="s">
        <v>39</v>
      </c>
      <c r="E1200" s="6" t="s">
        <v>36</v>
      </c>
      <c r="F1200" s="24" t="str">
        <f>+Tabela1[[#This Row],[WK]]&amp;Tabela1[[#This Row],[PK]]&amp;Tabela1[[#This Row],[GK]]</f>
        <v>142904</v>
      </c>
      <c r="G1200" s="6" t="s">
        <v>1159</v>
      </c>
      <c r="H1200" s="7">
        <v>114240429.01339921</v>
      </c>
      <c r="I1200" s="8">
        <v>1.371</v>
      </c>
      <c r="J1200" s="7">
        <v>156623628.18000001</v>
      </c>
      <c r="K1200" s="8">
        <v>7.0000000000000007E-2</v>
      </c>
      <c r="L1200" s="7">
        <v>10963653.972600002</v>
      </c>
      <c r="M1200" s="7">
        <v>7089762.9726000018</v>
      </c>
      <c r="N1200" s="9">
        <v>1.8301400252614237</v>
      </c>
      <c r="O1200" s="7">
        <v>17033292</v>
      </c>
      <c r="P1200" s="8">
        <v>1.2949999999999999</v>
      </c>
      <c r="Q1200" s="7">
        <v>22058113</v>
      </c>
      <c r="R1200" s="8">
        <v>1.6E-2</v>
      </c>
      <c r="S1200" s="7">
        <v>352929.80800000002</v>
      </c>
      <c r="T1200" s="7">
        <v>129522.80800000002</v>
      </c>
      <c r="U1200" s="9">
        <v>0.57976163683322379</v>
      </c>
      <c r="V1200" s="7">
        <v>7219285.780600002</v>
      </c>
      <c r="W1200" s="9">
        <v>1.7619625862214567</v>
      </c>
      <c r="X1200" s="7">
        <v>12284523.615738774</v>
      </c>
      <c r="Y1200" s="7">
        <v>960968</v>
      </c>
      <c r="Z1200" s="7">
        <v>1074992.4249999998</v>
      </c>
      <c r="AA1200" s="7">
        <v>839303.19073877356</v>
      </c>
      <c r="AB1200" s="7">
        <v>7932148</v>
      </c>
      <c r="AC1200" s="7">
        <v>1477112</v>
      </c>
      <c r="AD1200" s="7">
        <v>5065237.8351387717</v>
      </c>
      <c r="AE1200" s="7">
        <v>0</v>
      </c>
      <c r="AF1200" s="7">
        <v>10963653.972600002</v>
      </c>
      <c r="AG1200" s="7">
        <v>352929.80800000002</v>
      </c>
      <c r="AH1200" s="7">
        <v>5065237.8351387717</v>
      </c>
      <c r="AI1200" s="7">
        <v>3234447</v>
      </c>
      <c r="AJ1200" s="7">
        <v>154251</v>
      </c>
      <c r="AK1200" s="7">
        <v>3449664</v>
      </c>
      <c r="AL1200" s="7">
        <v>0</v>
      </c>
      <c r="AM1200" s="7">
        <v>1290754</v>
      </c>
      <c r="AN1200" s="7">
        <v>0</v>
      </c>
      <c r="AO1200" s="7">
        <v>0</v>
      </c>
      <c r="AP1200" s="7">
        <v>5827663</v>
      </c>
      <c r="AQ1200" s="7">
        <v>362024</v>
      </c>
      <c r="AR1200" s="7">
        <v>3873891</v>
      </c>
      <c r="AS1200" s="7">
        <v>223407</v>
      </c>
      <c r="AT1200" s="7">
        <v>3759060</v>
      </c>
      <c r="AU1200" s="7">
        <v>0</v>
      </c>
      <c r="AV1200" s="7">
        <v>1054118</v>
      </c>
      <c r="AW1200" s="7">
        <v>0</v>
      </c>
      <c r="AX1200" s="7">
        <v>0</v>
      </c>
      <c r="AY1200" s="7">
        <v>6920712</v>
      </c>
      <c r="AZ1200" s="7">
        <v>158952</v>
      </c>
      <c r="BA1200" s="7">
        <v>1074992.4249999998</v>
      </c>
      <c r="BB1200" s="7">
        <v>0</v>
      </c>
      <c r="BC1200" s="7">
        <v>116.44</v>
      </c>
      <c r="BD1200" s="7">
        <v>11170.25</v>
      </c>
      <c r="BE1200" s="7">
        <v>1.35</v>
      </c>
      <c r="BF1200" s="7">
        <v>0</v>
      </c>
      <c r="BG1200" s="7">
        <v>364503.19073877356</v>
      </c>
      <c r="BH1200" s="7">
        <v>4065</v>
      </c>
      <c r="BI1200" s="7">
        <v>474800</v>
      </c>
      <c r="BJ1200" s="7">
        <v>6534776.2116666678</v>
      </c>
      <c r="BK1200" s="7">
        <v>2216919.0600000005</v>
      </c>
      <c r="BL1200" s="7">
        <v>6426278.6700000009</v>
      </c>
      <c r="BM1200" s="7">
        <v>4418871.2666666666</v>
      </c>
      <c r="BN1200" s="130">
        <v>0.93100000000000005</v>
      </c>
      <c r="BO1200" s="131">
        <v>1.5269900000000001E-4</v>
      </c>
      <c r="BP1200" s="161">
        <v>3870.0041199289099</v>
      </c>
      <c r="BQ1200" s="162">
        <v>7932148</v>
      </c>
      <c r="BR1200" s="161">
        <v>229485</v>
      </c>
      <c r="BS1200" s="163">
        <v>0</v>
      </c>
      <c r="BT1200" s="163">
        <v>1337803.3842612263</v>
      </c>
      <c r="BU1200" s="161">
        <v>10963653.970000001</v>
      </c>
      <c r="BV1200" s="161">
        <v>352929.81</v>
      </c>
      <c r="BW1200" s="165">
        <v>6403041.2242612261</v>
      </c>
      <c r="BX1200" s="161">
        <v>229485</v>
      </c>
    </row>
    <row r="1201" spans="1:76" ht="14.45" x14ac:dyDescent="0.3">
      <c r="A1201" s="164" t="s">
        <v>31</v>
      </c>
      <c r="B1201" s="6" t="s">
        <v>97</v>
      </c>
      <c r="C1201" s="6" t="s">
        <v>1155</v>
      </c>
      <c r="D1201" s="6" t="s">
        <v>42</v>
      </c>
      <c r="E1201" s="6" t="s">
        <v>40</v>
      </c>
      <c r="F1201" s="24" t="str">
        <f>+Tabela1[[#This Row],[WK]]&amp;Tabela1[[#This Row],[PK]]&amp;Tabela1[[#This Row],[GK]]</f>
        <v>142905</v>
      </c>
      <c r="G1201" s="6" t="s">
        <v>1160</v>
      </c>
      <c r="H1201" s="7">
        <v>202257457.117199</v>
      </c>
      <c r="I1201" s="8">
        <v>1.371</v>
      </c>
      <c r="J1201" s="7">
        <v>277294973.71000004</v>
      </c>
      <c r="K1201" s="8">
        <v>7.0000000000000007E-2</v>
      </c>
      <c r="L1201" s="7">
        <v>19410648.159700006</v>
      </c>
      <c r="M1201" s="7">
        <v>9113000.1597000062</v>
      </c>
      <c r="N1201" s="9">
        <v>0.88495937710242245</v>
      </c>
      <c r="O1201" s="7">
        <v>39504449</v>
      </c>
      <c r="P1201" s="8">
        <v>1.2949999999999999</v>
      </c>
      <c r="Q1201" s="7">
        <v>51158261</v>
      </c>
      <c r="R1201" s="8">
        <v>1.6E-2</v>
      </c>
      <c r="S1201" s="7">
        <v>818532.17599999998</v>
      </c>
      <c r="T1201" s="7">
        <v>137185.17599999998</v>
      </c>
      <c r="U1201" s="9">
        <v>0.20134406697321625</v>
      </c>
      <c r="V1201" s="7">
        <v>9250185.3357000053</v>
      </c>
      <c r="W1201" s="9">
        <v>0.8425347981031055</v>
      </c>
      <c r="X1201" s="7">
        <v>13346894.922346406</v>
      </c>
      <c r="Y1201" s="7">
        <v>0</v>
      </c>
      <c r="Z1201" s="7">
        <v>606370.23</v>
      </c>
      <c r="AA1201" s="7">
        <v>980892.69234640617</v>
      </c>
      <c r="AB1201" s="7">
        <v>10367741</v>
      </c>
      <c r="AC1201" s="7">
        <v>1391891</v>
      </c>
      <c r="AD1201" s="7">
        <v>4096709.5866463995</v>
      </c>
      <c r="AE1201" s="7">
        <v>-308783.35851775669</v>
      </c>
      <c r="AF1201" s="7">
        <v>19410648.159700006</v>
      </c>
      <c r="AG1201" s="7">
        <v>818532.17599999998</v>
      </c>
      <c r="AH1201" s="7">
        <v>3787926.2281286428</v>
      </c>
      <c r="AI1201" s="7">
        <v>8597867</v>
      </c>
      <c r="AJ1201" s="7">
        <v>280503</v>
      </c>
      <c r="AK1201" s="7">
        <v>1943249</v>
      </c>
      <c r="AL1201" s="7">
        <v>0</v>
      </c>
      <c r="AM1201" s="7">
        <v>734918</v>
      </c>
      <c r="AN1201" s="7">
        <v>0</v>
      </c>
      <c r="AO1201" s="7">
        <v>0</v>
      </c>
      <c r="AP1201" s="7">
        <v>8250814</v>
      </c>
      <c r="AQ1201" s="7">
        <v>477394</v>
      </c>
      <c r="AR1201" s="7">
        <v>10297648</v>
      </c>
      <c r="AS1201" s="7">
        <v>681347</v>
      </c>
      <c r="AT1201" s="7">
        <v>2207963</v>
      </c>
      <c r="AU1201" s="7">
        <v>0</v>
      </c>
      <c r="AV1201" s="7">
        <v>758340</v>
      </c>
      <c r="AW1201" s="7">
        <v>0</v>
      </c>
      <c r="AX1201" s="7">
        <v>0</v>
      </c>
      <c r="AY1201" s="7">
        <v>9264151</v>
      </c>
      <c r="AZ1201" s="7">
        <v>193013</v>
      </c>
      <c r="BA1201" s="7">
        <v>606370.23</v>
      </c>
      <c r="BB1201" s="7">
        <v>0</v>
      </c>
      <c r="BC1201" s="7">
        <v>7.59</v>
      </c>
      <c r="BD1201" s="7">
        <v>6494.77</v>
      </c>
      <c r="BE1201" s="7">
        <v>0.08</v>
      </c>
      <c r="BF1201" s="7">
        <v>0</v>
      </c>
      <c r="BG1201" s="7">
        <v>478292.69234640611</v>
      </c>
      <c r="BH1201" s="7">
        <v>5334</v>
      </c>
      <c r="BI1201" s="7">
        <v>502600</v>
      </c>
      <c r="BJ1201" s="7">
        <v>6917282.1508333348</v>
      </c>
      <c r="BK1201" s="7">
        <v>5438804.3900000006</v>
      </c>
      <c r="BL1201" s="7">
        <v>304956.0733333333</v>
      </c>
      <c r="BM1201" s="7">
        <v>5303998.8966666665</v>
      </c>
      <c r="BN1201" s="130">
        <v>1.2629999999999999</v>
      </c>
      <c r="BO1201" s="131">
        <v>1.9922329999999999E-4</v>
      </c>
      <c r="BP1201" s="161">
        <v>5048.6144749641362</v>
      </c>
      <c r="BQ1201" s="162">
        <v>10367741</v>
      </c>
      <c r="BR1201" s="161">
        <v>376851</v>
      </c>
      <c r="BS1201" s="163">
        <v>0</v>
      </c>
      <c r="BT1201" s="163">
        <v>1262206.4361713529</v>
      </c>
      <c r="BU1201" s="161">
        <v>19410648.16</v>
      </c>
      <c r="BV1201" s="161">
        <v>818532.18</v>
      </c>
      <c r="BW1201" s="165">
        <v>5050132.6661713533</v>
      </c>
      <c r="BX1201" s="161">
        <v>376851</v>
      </c>
    </row>
    <row r="1202" spans="1:76" ht="14.45" x14ac:dyDescent="0.3">
      <c r="A1202" s="164" t="s">
        <v>31</v>
      </c>
      <c r="B1202" s="6" t="s">
        <v>97</v>
      </c>
      <c r="C1202" s="6" t="s">
        <v>1155</v>
      </c>
      <c r="D1202" s="6" t="s">
        <v>44</v>
      </c>
      <c r="E1202" s="6" t="s">
        <v>36</v>
      </c>
      <c r="F1202" s="24" t="str">
        <f>+Tabela1[[#This Row],[WK]]&amp;Tabela1[[#This Row],[PK]]&amp;Tabela1[[#This Row],[GK]]</f>
        <v>142906</v>
      </c>
      <c r="G1202" s="6" t="s">
        <v>1161</v>
      </c>
      <c r="H1202" s="7">
        <v>117606185.21179941</v>
      </c>
      <c r="I1202" s="8">
        <v>1.371</v>
      </c>
      <c r="J1202" s="7">
        <v>161238079.91999999</v>
      </c>
      <c r="K1202" s="8">
        <v>7.0000000000000007E-2</v>
      </c>
      <c r="L1202" s="7">
        <v>11286665.5944</v>
      </c>
      <c r="M1202" s="7">
        <v>7065121.5943999998</v>
      </c>
      <c r="N1202" s="9">
        <v>1.6735871032968033</v>
      </c>
      <c r="O1202" s="7">
        <v>0</v>
      </c>
      <c r="P1202" s="8">
        <v>1.2949999999999999</v>
      </c>
      <c r="Q1202" s="7">
        <v>0</v>
      </c>
      <c r="R1202" s="8">
        <v>1.6E-2</v>
      </c>
      <c r="S1202" s="7">
        <v>0</v>
      </c>
      <c r="T1202" s="7">
        <v>-10432</v>
      </c>
      <c r="U1202" s="9">
        <v>-1</v>
      </c>
      <c r="V1202" s="7">
        <v>7054689.5943999998</v>
      </c>
      <c r="W1202" s="9">
        <v>1.6669965979013113</v>
      </c>
      <c r="X1202" s="7">
        <v>14159528.528682619</v>
      </c>
      <c r="Y1202" s="7">
        <v>2227077</v>
      </c>
      <c r="Z1202" s="7">
        <v>532805.52500000002</v>
      </c>
      <c r="AA1202" s="7">
        <v>960653.00368261838</v>
      </c>
      <c r="AB1202" s="7">
        <v>8768770</v>
      </c>
      <c r="AC1202" s="7">
        <v>1670223</v>
      </c>
      <c r="AD1202" s="7">
        <v>7104838.9342826195</v>
      </c>
      <c r="AE1202" s="7">
        <v>0</v>
      </c>
      <c r="AF1202" s="7">
        <v>11286665.5944</v>
      </c>
      <c r="AG1202" s="7">
        <v>0</v>
      </c>
      <c r="AH1202" s="7">
        <v>7104838.9342826195</v>
      </c>
      <c r="AI1202" s="7">
        <v>3524715</v>
      </c>
      <c r="AJ1202" s="7">
        <v>15967</v>
      </c>
      <c r="AK1202" s="7">
        <v>3927793</v>
      </c>
      <c r="AL1202" s="7">
        <v>0</v>
      </c>
      <c r="AM1202" s="7">
        <v>1194727</v>
      </c>
      <c r="AN1202" s="7">
        <v>0</v>
      </c>
      <c r="AO1202" s="7">
        <v>0</v>
      </c>
      <c r="AP1202" s="7">
        <v>6877972</v>
      </c>
      <c r="AQ1202" s="7">
        <v>385894</v>
      </c>
      <c r="AR1202" s="7">
        <v>4221544</v>
      </c>
      <c r="AS1202" s="7">
        <v>10432</v>
      </c>
      <c r="AT1202" s="7">
        <v>4601533</v>
      </c>
      <c r="AU1202" s="7">
        <v>0</v>
      </c>
      <c r="AV1202" s="7">
        <v>1120550</v>
      </c>
      <c r="AW1202" s="7">
        <v>0</v>
      </c>
      <c r="AX1202" s="7">
        <v>0</v>
      </c>
      <c r="AY1202" s="7">
        <v>7833861</v>
      </c>
      <c r="AZ1202" s="7">
        <v>160574</v>
      </c>
      <c r="BA1202" s="7">
        <v>532805.52500000002</v>
      </c>
      <c r="BB1202" s="7">
        <v>0</v>
      </c>
      <c r="BC1202" s="7">
        <v>24.92</v>
      </c>
      <c r="BD1202" s="7">
        <v>5645.62</v>
      </c>
      <c r="BE1202" s="7">
        <v>0.81</v>
      </c>
      <c r="BF1202" s="7">
        <v>0</v>
      </c>
      <c r="BG1202" s="7">
        <v>413552.00368261838</v>
      </c>
      <c r="BH1202" s="7">
        <v>4612</v>
      </c>
      <c r="BI1202" s="7">
        <v>547101</v>
      </c>
      <c r="BJ1202" s="7">
        <v>7529868.0008333316</v>
      </c>
      <c r="BK1202" s="7">
        <v>5233283.4599999981</v>
      </c>
      <c r="BL1202" s="7">
        <v>789558.28666666662</v>
      </c>
      <c r="BM1202" s="7">
        <v>7607221.5900000008</v>
      </c>
      <c r="BN1202" s="130">
        <v>0.85799999999999998</v>
      </c>
      <c r="BO1202" s="131">
        <v>1.7216310000000001E-4</v>
      </c>
      <c r="BP1202" s="161">
        <v>4363.2595571380498</v>
      </c>
      <c r="BQ1202" s="162">
        <v>8768770</v>
      </c>
      <c r="BR1202" s="161">
        <v>260916</v>
      </c>
      <c r="BS1202" s="163">
        <v>0</v>
      </c>
      <c r="BT1202" s="163">
        <v>1317905.4713173807</v>
      </c>
      <c r="BU1202" s="161">
        <v>11286665.59</v>
      </c>
      <c r="BV1202" s="161">
        <v>0</v>
      </c>
      <c r="BW1202" s="165">
        <v>8422744.4013173804</v>
      </c>
      <c r="BX1202" s="161">
        <v>260916</v>
      </c>
    </row>
    <row r="1203" spans="1:76" ht="14.45" x14ac:dyDescent="0.3">
      <c r="A1203" s="164" t="s">
        <v>31</v>
      </c>
      <c r="B1203" s="6" t="s">
        <v>97</v>
      </c>
      <c r="C1203" s="6" t="s">
        <v>1155</v>
      </c>
      <c r="D1203" s="6" t="s">
        <v>51</v>
      </c>
      <c r="E1203" s="6" t="s">
        <v>36</v>
      </c>
      <c r="F1203" s="24" t="str">
        <f>+Tabela1[[#This Row],[WK]]&amp;Tabela1[[#This Row],[PK]]&amp;Tabela1[[#This Row],[GK]]</f>
        <v>142907</v>
      </c>
      <c r="G1203" s="6" t="s">
        <v>1162</v>
      </c>
      <c r="H1203" s="7">
        <v>108002318.82079968</v>
      </c>
      <c r="I1203" s="8">
        <v>1.371</v>
      </c>
      <c r="J1203" s="7">
        <v>148071179.10000002</v>
      </c>
      <c r="K1203" s="8">
        <v>7.0000000000000007E-2</v>
      </c>
      <c r="L1203" s="7">
        <v>10364982.537000002</v>
      </c>
      <c r="M1203" s="7">
        <v>5755898.5370000023</v>
      </c>
      <c r="N1203" s="9">
        <v>1.2488161502372277</v>
      </c>
      <c r="O1203" s="7">
        <v>2146963</v>
      </c>
      <c r="P1203" s="8">
        <v>1.2949999999999999</v>
      </c>
      <c r="Q1203" s="7">
        <v>2780317</v>
      </c>
      <c r="R1203" s="8">
        <v>1.6E-2</v>
      </c>
      <c r="S1203" s="7">
        <v>44485.072</v>
      </c>
      <c r="T1203" s="7">
        <v>14091.072</v>
      </c>
      <c r="U1203" s="9">
        <v>0.4636136079489373</v>
      </c>
      <c r="V1203" s="7">
        <v>5769989.609000003</v>
      </c>
      <c r="W1203" s="9">
        <v>1.2436721564365654</v>
      </c>
      <c r="X1203" s="7">
        <v>7860149.5</v>
      </c>
      <c r="Y1203" s="7">
        <v>0</v>
      </c>
      <c r="Z1203" s="7">
        <v>162517.5</v>
      </c>
      <c r="AA1203" s="7">
        <v>579832</v>
      </c>
      <c r="AB1203" s="7">
        <v>5116070</v>
      </c>
      <c r="AC1203" s="7">
        <v>2001730</v>
      </c>
      <c r="AD1203" s="7">
        <v>2090159.8909999977</v>
      </c>
      <c r="AE1203" s="7">
        <v>0</v>
      </c>
      <c r="AF1203" s="7">
        <v>10364982.537000002</v>
      </c>
      <c r="AG1203" s="7">
        <v>44485.072</v>
      </c>
      <c r="AH1203" s="7">
        <v>2090159.8909999977</v>
      </c>
      <c r="AI1203" s="7">
        <v>3848286</v>
      </c>
      <c r="AJ1203" s="7">
        <v>26563</v>
      </c>
      <c r="AK1203" s="7">
        <v>1897348</v>
      </c>
      <c r="AL1203" s="7">
        <v>0</v>
      </c>
      <c r="AM1203" s="7">
        <v>278343</v>
      </c>
      <c r="AN1203" s="7">
        <v>0</v>
      </c>
      <c r="AO1203" s="7">
        <v>0</v>
      </c>
      <c r="AP1203" s="7">
        <v>4619264</v>
      </c>
      <c r="AQ1203" s="7">
        <v>226762</v>
      </c>
      <c r="AR1203" s="7">
        <v>4609084</v>
      </c>
      <c r="AS1203" s="7">
        <v>30394</v>
      </c>
      <c r="AT1203" s="7">
        <v>2009888</v>
      </c>
      <c r="AU1203" s="7">
        <v>0</v>
      </c>
      <c r="AV1203" s="7">
        <v>959441</v>
      </c>
      <c r="AW1203" s="7">
        <v>0</v>
      </c>
      <c r="AX1203" s="7">
        <v>0</v>
      </c>
      <c r="AY1203" s="7">
        <v>4471255</v>
      </c>
      <c r="AZ1203" s="7">
        <v>103805</v>
      </c>
      <c r="BA1203" s="7">
        <v>162517.5</v>
      </c>
      <c r="BB1203" s="7">
        <v>0</v>
      </c>
      <c r="BC1203" s="7">
        <v>0</v>
      </c>
      <c r="BD1203" s="7">
        <v>1747.5</v>
      </c>
      <c r="BE1203" s="7">
        <v>0</v>
      </c>
      <c r="BF1203" s="7">
        <v>0</v>
      </c>
      <c r="BG1203" s="7">
        <v>320594</v>
      </c>
      <c r="BH1203" s="7">
        <v>3253</v>
      </c>
      <c r="BI1203" s="7">
        <v>259238</v>
      </c>
      <c r="BJ1203" s="7">
        <v>3567969.7425000002</v>
      </c>
      <c r="BK1203" s="7">
        <v>1896044.9833333334</v>
      </c>
      <c r="BL1203" s="7">
        <v>171502.91333333333</v>
      </c>
      <c r="BM1203" s="7">
        <v>6344693.2100000009</v>
      </c>
      <c r="BN1203" s="130">
        <v>1.115</v>
      </c>
      <c r="BO1203" s="131">
        <v>1.115713E-4</v>
      </c>
      <c r="BP1203" s="161">
        <v>2827.4642303306878</v>
      </c>
      <c r="BQ1203" s="162">
        <v>5116070</v>
      </c>
      <c r="BR1203" s="161">
        <v>192002</v>
      </c>
      <c r="BS1203" s="163">
        <v>0</v>
      </c>
      <c r="BT1203" s="163">
        <v>876241.31000000052</v>
      </c>
      <c r="BU1203" s="161">
        <v>10364982.539999999</v>
      </c>
      <c r="BV1203" s="161">
        <v>44485.07</v>
      </c>
      <c r="BW1203" s="165">
        <v>2966401.2</v>
      </c>
      <c r="BX1203" s="161">
        <v>192002</v>
      </c>
    </row>
    <row r="1204" spans="1:76" ht="14.45" x14ac:dyDescent="0.3">
      <c r="A1204" s="164" t="s">
        <v>31</v>
      </c>
      <c r="B1204" s="6" t="s">
        <v>97</v>
      </c>
      <c r="C1204" s="6" t="s">
        <v>1155</v>
      </c>
      <c r="D1204" s="6" t="s">
        <v>75</v>
      </c>
      <c r="E1204" s="6" t="s">
        <v>36</v>
      </c>
      <c r="F1204" s="24" t="str">
        <f>+Tabela1[[#This Row],[WK]]&amp;Tabela1[[#This Row],[PK]]&amp;Tabela1[[#This Row],[GK]]</f>
        <v>142908</v>
      </c>
      <c r="G1204" s="6" t="s">
        <v>1156</v>
      </c>
      <c r="H1204" s="7">
        <v>175692362.71839932</v>
      </c>
      <c r="I1204" s="8">
        <v>1.371</v>
      </c>
      <c r="J1204" s="7">
        <v>240874229.28999999</v>
      </c>
      <c r="K1204" s="8">
        <v>7.0000000000000007E-2</v>
      </c>
      <c r="L1204" s="7">
        <v>16861196.050300002</v>
      </c>
      <c r="M1204" s="7">
        <v>10178103.050300002</v>
      </c>
      <c r="N1204" s="9">
        <v>1.5229629529770126</v>
      </c>
      <c r="O1204" s="7">
        <v>5946092</v>
      </c>
      <c r="P1204" s="8">
        <v>1.2949999999999999</v>
      </c>
      <c r="Q1204" s="7">
        <v>7700189</v>
      </c>
      <c r="R1204" s="8">
        <v>1.6E-2</v>
      </c>
      <c r="S1204" s="7">
        <v>123203.024</v>
      </c>
      <c r="T1204" s="7">
        <v>58892.024000000005</v>
      </c>
      <c r="U1204" s="9">
        <v>0.9157379608465116</v>
      </c>
      <c r="V1204" s="7">
        <v>10236995.074300002</v>
      </c>
      <c r="W1204" s="9">
        <v>1.5171753572633271</v>
      </c>
      <c r="X1204" s="7">
        <v>14741263.040308602</v>
      </c>
      <c r="Y1204" s="7">
        <v>0</v>
      </c>
      <c r="Z1204" s="7">
        <v>202295.46</v>
      </c>
      <c r="AA1204" s="7">
        <v>991313.58030860208</v>
      </c>
      <c r="AB1204" s="7">
        <v>8686114</v>
      </c>
      <c r="AC1204" s="7">
        <v>4861540</v>
      </c>
      <c r="AD1204" s="7">
        <v>4861540</v>
      </c>
      <c r="AE1204" s="7">
        <v>0</v>
      </c>
      <c r="AF1204" s="7">
        <v>16861196.050300002</v>
      </c>
      <c r="AG1204" s="7">
        <v>123203.024</v>
      </c>
      <c r="AH1204" s="7">
        <v>4861540</v>
      </c>
      <c r="AI1204" s="7">
        <v>5579949</v>
      </c>
      <c r="AJ1204" s="7">
        <v>36604</v>
      </c>
      <c r="AK1204" s="7">
        <v>3752365</v>
      </c>
      <c r="AL1204" s="7">
        <v>0</v>
      </c>
      <c r="AM1204" s="7">
        <v>756477</v>
      </c>
      <c r="AN1204" s="7">
        <v>0</v>
      </c>
      <c r="AO1204" s="7">
        <v>0</v>
      </c>
      <c r="AP1204" s="7">
        <v>7846542</v>
      </c>
      <c r="AQ1204" s="7">
        <v>457502</v>
      </c>
      <c r="AR1204" s="7">
        <v>6683093</v>
      </c>
      <c r="AS1204" s="7">
        <v>64311</v>
      </c>
      <c r="AT1204" s="7">
        <v>4737937</v>
      </c>
      <c r="AU1204" s="7">
        <v>0</v>
      </c>
      <c r="AV1204" s="7">
        <v>961193</v>
      </c>
      <c r="AW1204" s="7">
        <v>0</v>
      </c>
      <c r="AX1204" s="7">
        <v>0</v>
      </c>
      <c r="AY1204" s="7">
        <v>8666471</v>
      </c>
      <c r="AZ1204" s="7">
        <v>188147</v>
      </c>
      <c r="BA1204" s="7">
        <v>202295.46</v>
      </c>
      <c r="BB1204" s="7">
        <v>0</v>
      </c>
      <c r="BC1204" s="7">
        <v>0</v>
      </c>
      <c r="BD1204" s="7">
        <v>2175.2199999999998</v>
      </c>
      <c r="BE1204" s="7">
        <v>0</v>
      </c>
      <c r="BF1204" s="7">
        <v>0</v>
      </c>
      <c r="BG1204" s="7">
        <v>517567.58030860208</v>
      </c>
      <c r="BH1204" s="7">
        <v>5772</v>
      </c>
      <c r="BI1204" s="7">
        <v>473746</v>
      </c>
      <c r="BJ1204" s="7">
        <v>6520206.4941666666</v>
      </c>
      <c r="BK1204" s="7">
        <v>3251524.9899999993</v>
      </c>
      <c r="BL1204" s="7">
        <v>2735097.3133333335</v>
      </c>
      <c r="BM1204" s="7">
        <v>7604531.3899999997</v>
      </c>
      <c r="BN1204" s="130">
        <v>1.0649999999999999</v>
      </c>
      <c r="BO1204" s="131">
        <v>1.9168780000000001E-4</v>
      </c>
      <c r="BP1204" s="161">
        <v>4857.5155124754028</v>
      </c>
      <c r="BQ1204" s="162">
        <v>8686114</v>
      </c>
      <c r="BR1204" s="161">
        <v>328491</v>
      </c>
      <c r="BS1204" s="163">
        <v>0</v>
      </c>
      <c r="BT1204" s="163">
        <v>1283703.5700000003</v>
      </c>
      <c r="BU1204" s="161">
        <v>16861196.050000001</v>
      </c>
      <c r="BV1204" s="161">
        <v>123203.02</v>
      </c>
      <c r="BW1204" s="165">
        <v>6145243.5700000003</v>
      </c>
      <c r="BX1204" s="161">
        <v>328491</v>
      </c>
    </row>
    <row r="1205" spans="1:76" ht="14.45" x14ac:dyDescent="0.3">
      <c r="A1205" s="164" t="s">
        <v>31</v>
      </c>
      <c r="B1205" s="6" t="s">
        <v>97</v>
      </c>
      <c r="C1205" s="6" t="s">
        <v>1155</v>
      </c>
      <c r="D1205" s="6" t="s">
        <v>77</v>
      </c>
      <c r="E1205" s="6" t="s">
        <v>36</v>
      </c>
      <c r="F1205" s="24" t="str">
        <f>+Tabela1[[#This Row],[WK]]&amp;Tabela1[[#This Row],[PK]]&amp;Tabela1[[#This Row],[GK]]</f>
        <v>142909</v>
      </c>
      <c r="G1205" s="6" t="s">
        <v>1163</v>
      </c>
      <c r="H1205" s="7">
        <v>90827485.064799786</v>
      </c>
      <c r="I1205" s="8">
        <v>1.371</v>
      </c>
      <c r="J1205" s="7">
        <v>124524482.02</v>
      </c>
      <c r="K1205" s="8">
        <v>7.0000000000000007E-2</v>
      </c>
      <c r="L1205" s="7">
        <v>8716713.7413999997</v>
      </c>
      <c r="M1205" s="7">
        <v>5168884.7413999997</v>
      </c>
      <c r="N1205" s="9">
        <v>1.4569148460650161</v>
      </c>
      <c r="O1205" s="7">
        <v>0</v>
      </c>
      <c r="P1205" s="8">
        <v>1.2949999999999999</v>
      </c>
      <c r="Q1205" s="7">
        <v>0</v>
      </c>
      <c r="R1205" s="8">
        <v>1.6E-2</v>
      </c>
      <c r="S1205" s="7">
        <v>0</v>
      </c>
      <c r="T1205" s="7">
        <v>-8766</v>
      </c>
      <c r="U1205" s="9">
        <v>-1</v>
      </c>
      <c r="V1205" s="7">
        <v>5160118.7413999997</v>
      </c>
      <c r="W1205" s="9">
        <v>1.4508592463859393</v>
      </c>
      <c r="X1205" s="7">
        <v>10654416.58</v>
      </c>
      <c r="Y1205" s="7">
        <v>1169747</v>
      </c>
      <c r="Z1205" s="7">
        <v>942095.58000000007</v>
      </c>
      <c r="AA1205" s="7">
        <v>627250</v>
      </c>
      <c r="AB1205" s="7">
        <v>6559235</v>
      </c>
      <c r="AC1205" s="7">
        <v>1356089</v>
      </c>
      <c r="AD1205" s="7">
        <v>5494297.8386000004</v>
      </c>
      <c r="AE1205" s="7">
        <v>0</v>
      </c>
      <c r="AF1205" s="7">
        <v>8716713.7413999997</v>
      </c>
      <c r="AG1205" s="7">
        <v>0</v>
      </c>
      <c r="AH1205" s="7">
        <v>5494297.8386000004</v>
      </c>
      <c r="AI1205" s="7">
        <v>2962207</v>
      </c>
      <c r="AJ1205" s="7">
        <v>17358</v>
      </c>
      <c r="AK1205" s="7">
        <v>3450401</v>
      </c>
      <c r="AL1205" s="7">
        <v>0</v>
      </c>
      <c r="AM1205" s="7">
        <v>848825</v>
      </c>
      <c r="AN1205" s="7">
        <v>0</v>
      </c>
      <c r="AO1205" s="7">
        <v>0</v>
      </c>
      <c r="AP1205" s="7">
        <v>5143583</v>
      </c>
      <c r="AQ1205" s="7">
        <v>246653</v>
      </c>
      <c r="AR1205" s="7">
        <v>3547829</v>
      </c>
      <c r="AS1205" s="7">
        <v>8766</v>
      </c>
      <c r="AT1205" s="7">
        <v>3322003</v>
      </c>
      <c r="AU1205" s="7">
        <v>0</v>
      </c>
      <c r="AV1205" s="7">
        <v>972935</v>
      </c>
      <c r="AW1205" s="7">
        <v>0</v>
      </c>
      <c r="AX1205" s="7">
        <v>0</v>
      </c>
      <c r="AY1205" s="7">
        <v>5923723</v>
      </c>
      <c r="AZ1205" s="7">
        <v>98940</v>
      </c>
      <c r="BA1205" s="7">
        <v>942095.58000000007</v>
      </c>
      <c r="BB1205" s="7">
        <v>0</v>
      </c>
      <c r="BC1205" s="7">
        <v>0</v>
      </c>
      <c r="BD1205" s="7">
        <v>10119.85</v>
      </c>
      <c r="BE1205" s="7">
        <v>20.420000000000002</v>
      </c>
      <c r="BF1205" s="7">
        <v>0</v>
      </c>
      <c r="BG1205" s="7">
        <v>320594</v>
      </c>
      <c r="BH1205" s="7">
        <v>3385</v>
      </c>
      <c r="BI1205" s="7">
        <v>306656</v>
      </c>
      <c r="BJ1205" s="7">
        <v>4220442.6499999994</v>
      </c>
      <c r="BK1205" s="7">
        <v>2813397.1499999994</v>
      </c>
      <c r="BL1205" s="7">
        <v>72121.599999999991</v>
      </c>
      <c r="BM1205" s="7">
        <v>5483938.7999999998</v>
      </c>
      <c r="BN1205" s="130">
        <v>0.89500000000000002</v>
      </c>
      <c r="BO1205" s="131">
        <v>1.219175E-4</v>
      </c>
      <c r="BP1205" s="161">
        <v>3089.5999799225629</v>
      </c>
      <c r="BQ1205" s="162">
        <v>6559235</v>
      </c>
      <c r="BR1205" s="161">
        <v>196112</v>
      </c>
      <c r="BS1205" s="163">
        <v>0</v>
      </c>
      <c r="BT1205" s="163">
        <v>859296.41999999993</v>
      </c>
      <c r="BU1205" s="161">
        <v>8716713.7400000002</v>
      </c>
      <c r="BV1205" s="161">
        <v>0</v>
      </c>
      <c r="BW1205" s="165">
        <v>6353594.2599999998</v>
      </c>
      <c r="BX1205" s="161">
        <v>196112</v>
      </c>
    </row>
    <row r="1206" spans="1:76" ht="14.45" x14ac:dyDescent="0.3">
      <c r="A1206" s="164" t="s">
        <v>31</v>
      </c>
      <c r="B1206" s="6" t="s">
        <v>97</v>
      </c>
      <c r="C1206" s="6" t="s">
        <v>1164</v>
      </c>
      <c r="D1206" s="6" t="s">
        <v>33</v>
      </c>
      <c r="E1206" s="6" t="s">
        <v>36</v>
      </c>
      <c r="F1206" s="24" t="str">
        <f>+Tabela1[[#This Row],[WK]]&amp;Tabela1[[#This Row],[PK]]&amp;Tabela1[[#This Row],[GK]]</f>
        <v>143001</v>
      </c>
      <c r="G1206" s="6" t="s">
        <v>1165</v>
      </c>
      <c r="H1206" s="7">
        <v>131128953.58519936</v>
      </c>
      <c r="I1206" s="8">
        <v>1.371</v>
      </c>
      <c r="J1206" s="7">
        <v>179777795.37</v>
      </c>
      <c r="K1206" s="8">
        <v>7.0000000000000007E-2</v>
      </c>
      <c r="L1206" s="7">
        <v>12584445.675900001</v>
      </c>
      <c r="M1206" s="7">
        <v>8803060.6759000011</v>
      </c>
      <c r="N1206" s="9">
        <v>2.3279990468836158</v>
      </c>
      <c r="O1206" s="7">
        <v>478344</v>
      </c>
      <c r="P1206" s="8">
        <v>1.2949999999999999</v>
      </c>
      <c r="Q1206" s="7">
        <v>619455</v>
      </c>
      <c r="R1206" s="8">
        <v>1.6E-2</v>
      </c>
      <c r="S1206" s="7">
        <v>9911.2800000000007</v>
      </c>
      <c r="T1206" s="7">
        <v>-12838.72</v>
      </c>
      <c r="U1206" s="9">
        <v>-0.56433934065934066</v>
      </c>
      <c r="V1206" s="7">
        <v>8790221.9559000004</v>
      </c>
      <c r="W1206" s="9">
        <v>2.3107018956740495</v>
      </c>
      <c r="X1206" s="7">
        <v>18124836.771073077</v>
      </c>
      <c r="Y1206" s="7">
        <v>7375766</v>
      </c>
      <c r="Z1206" s="7">
        <v>657692.59000000008</v>
      </c>
      <c r="AA1206" s="7">
        <v>686746.18107307679</v>
      </c>
      <c r="AB1206" s="7">
        <v>8707713</v>
      </c>
      <c r="AC1206" s="7">
        <v>696919</v>
      </c>
      <c r="AD1206" s="7">
        <v>9334614.8151730765</v>
      </c>
      <c r="AE1206" s="7">
        <v>0</v>
      </c>
      <c r="AF1206" s="7">
        <v>12584445.675900001</v>
      </c>
      <c r="AG1206" s="7">
        <v>9911.2800000000007</v>
      </c>
      <c r="AH1206" s="7">
        <v>9334614.8151730765</v>
      </c>
      <c r="AI1206" s="7">
        <v>3157211</v>
      </c>
      <c r="AJ1206" s="7">
        <v>13707</v>
      </c>
      <c r="AK1206" s="7">
        <v>7190548</v>
      </c>
      <c r="AL1206" s="7">
        <v>0</v>
      </c>
      <c r="AM1206" s="7">
        <v>301057</v>
      </c>
      <c r="AN1206" s="7">
        <v>0</v>
      </c>
      <c r="AO1206" s="7">
        <v>0</v>
      </c>
      <c r="AP1206" s="7">
        <v>7160523</v>
      </c>
      <c r="AQ1206" s="7">
        <v>401807</v>
      </c>
      <c r="AR1206" s="7">
        <v>3781385</v>
      </c>
      <c r="AS1206" s="7">
        <v>22750</v>
      </c>
      <c r="AT1206" s="7">
        <v>8505030</v>
      </c>
      <c r="AU1206" s="7">
        <v>668473</v>
      </c>
      <c r="AV1206" s="7">
        <v>337113</v>
      </c>
      <c r="AW1206" s="7">
        <v>0</v>
      </c>
      <c r="AX1206" s="7">
        <v>0</v>
      </c>
      <c r="AY1206" s="7">
        <v>7926549</v>
      </c>
      <c r="AZ1206" s="7">
        <v>173550</v>
      </c>
      <c r="BA1206" s="7">
        <v>657692.59000000008</v>
      </c>
      <c r="BB1206" s="7">
        <v>0</v>
      </c>
      <c r="BC1206" s="7">
        <v>195.22</v>
      </c>
      <c r="BD1206" s="7">
        <v>6421.22</v>
      </c>
      <c r="BE1206" s="7">
        <v>0.02</v>
      </c>
      <c r="BF1206" s="7">
        <v>0</v>
      </c>
      <c r="BG1206" s="7">
        <v>493626.18107307685</v>
      </c>
      <c r="BH1206" s="7">
        <v>5505</v>
      </c>
      <c r="BI1206" s="7">
        <v>193120</v>
      </c>
      <c r="BJ1206" s="7">
        <v>2658010.6716666669</v>
      </c>
      <c r="BK1206" s="7">
        <v>1771383.0366666666</v>
      </c>
      <c r="BL1206" s="7">
        <v>600268.33333333337</v>
      </c>
      <c r="BM1206" s="7">
        <v>2345973.8733333335</v>
      </c>
      <c r="BN1206" s="130">
        <v>0.66200000000000003</v>
      </c>
      <c r="BO1206" s="131">
        <v>2.167007E-4</v>
      </c>
      <c r="BP1206" s="161">
        <v>5491.8440057626131</v>
      </c>
      <c r="BQ1206" s="162">
        <v>8707713</v>
      </c>
      <c r="BR1206" s="161">
        <v>297003</v>
      </c>
      <c r="BS1206" s="163">
        <v>0</v>
      </c>
      <c r="BT1206" s="163">
        <v>1282881.2289269231</v>
      </c>
      <c r="BU1206" s="161">
        <v>12584445.68</v>
      </c>
      <c r="BV1206" s="161">
        <v>9911.2800000000007</v>
      </c>
      <c r="BW1206" s="165">
        <v>10617496.048926923</v>
      </c>
      <c r="BX1206" s="161">
        <v>297003</v>
      </c>
    </row>
    <row r="1207" spans="1:76" ht="14.45" x14ac:dyDescent="0.3">
      <c r="A1207" s="164" t="s">
        <v>31</v>
      </c>
      <c r="B1207" s="6" t="s">
        <v>97</v>
      </c>
      <c r="C1207" s="6" t="s">
        <v>1164</v>
      </c>
      <c r="D1207" s="6" t="s">
        <v>32</v>
      </c>
      <c r="E1207" s="6" t="s">
        <v>36</v>
      </c>
      <c r="F1207" s="24" t="str">
        <f>+Tabela1[[#This Row],[WK]]&amp;Tabela1[[#This Row],[PK]]&amp;Tabela1[[#This Row],[GK]]</f>
        <v>143002</v>
      </c>
      <c r="G1207" s="6" t="s">
        <v>1166</v>
      </c>
      <c r="H1207" s="7">
        <v>137801926.21539947</v>
      </c>
      <c r="I1207" s="8">
        <v>1.371</v>
      </c>
      <c r="J1207" s="7">
        <v>188926440.84</v>
      </c>
      <c r="K1207" s="8">
        <v>7.0000000000000007E-2</v>
      </c>
      <c r="L1207" s="7">
        <v>13224850.858800001</v>
      </c>
      <c r="M1207" s="7">
        <v>9160700.8588000014</v>
      </c>
      <c r="N1207" s="9">
        <v>2.254026268420211</v>
      </c>
      <c r="O1207" s="7">
        <v>9305490</v>
      </c>
      <c r="P1207" s="8">
        <v>1.2949999999999999</v>
      </c>
      <c r="Q1207" s="7">
        <v>12050610</v>
      </c>
      <c r="R1207" s="8">
        <v>1.6E-2</v>
      </c>
      <c r="S1207" s="7">
        <v>192809.76</v>
      </c>
      <c r="T1207" s="7">
        <v>130968.76000000001</v>
      </c>
      <c r="U1207" s="9">
        <v>2.1178305654824472</v>
      </c>
      <c r="V1207" s="7">
        <v>9291669.6188000012</v>
      </c>
      <c r="W1207" s="9">
        <v>2.251984945871186</v>
      </c>
      <c r="X1207" s="7">
        <v>19377613.946184557</v>
      </c>
      <c r="Y1207" s="7">
        <v>5950651</v>
      </c>
      <c r="Z1207" s="7">
        <v>32835.51</v>
      </c>
      <c r="AA1207" s="7">
        <v>703871.43618455739</v>
      </c>
      <c r="AB1207" s="7">
        <v>12351498</v>
      </c>
      <c r="AC1207" s="7">
        <v>338758</v>
      </c>
      <c r="AD1207" s="7">
        <v>10085944.327384556</v>
      </c>
      <c r="AE1207" s="7">
        <v>0</v>
      </c>
      <c r="AF1207" s="7">
        <v>13224850.858800001</v>
      </c>
      <c r="AG1207" s="7">
        <v>192809.76</v>
      </c>
      <c r="AH1207" s="7">
        <v>10085944.327384556</v>
      </c>
      <c r="AI1207" s="7">
        <v>3393301</v>
      </c>
      <c r="AJ1207" s="7">
        <v>76207</v>
      </c>
      <c r="AK1207" s="7">
        <v>5346380</v>
      </c>
      <c r="AL1207" s="7">
        <v>0</v>
      </c>
      <c r="AM1207" s="7">
        <v>356873</v>
      </c>
      <c r="AN1207" s="7">
        <v>0</v>
      </c>
      <c r="AO1207" s="7">
        <v>0</v>
      </c>
      <c r="AP1207" s="7">
        <v>10001961</v>
      </c>
      <c r="AQ1207" s="7">
        <v>672330</v>
      </c>
      <c r="AR1207" s="7">
        <v>4064150</v>
      </c>
      <c r="AS1207" s="7">
        <v>61841</v>
      </c>
      <c r="AT1207" s="7">
        <v>5953897</v>
      </c>
      <c r="AU1207" s="7">
        <v>531989</v>
      </c>
      <c r="AV1207" s="7">
        <v>737690</v>
      </c>
      <c r="AW1207" s="7">
        <v>0</v>
      </c>
      <c r="AX1207" s="7">
        <v>0</v>
      </c>
      <c r="AY1207" s="7">
        <v>11375872</v>
      </c>
      <c r="AZ1207" s="7">
        <v>283843</v>
      </c>
      <c r="BA1207" s="7">
        <v>32835.51</v>
      </c>
      <c r="BB1207" s="7">
        <v>0</v>
      </c>
      <c r="BC1207" s="7">
        <v>0</v>
      </c>
      <c r="BD1207" s="7">
        <v>353.07</v>
      </c>
      <c r="BE1207" s="7">
        <v>0</v>
      </c>
      <c r="BF1207" s="7">
        <v>0</v>
      </c>
      <c r="BG1207" s="7">
        <v>459731.43618455739</v>
      </c>
      <c r="BH1207" s="7">
        <v>5127</v>
      </c>
      <c r="BI1207" s="7">
        <v>244140</v>
      </c>
      <c r="BJ1207" s="7">
        <v>3360135.2208333332</v>
      </c>
      <c r="BK1207" s="7">
        <v>1380387.9399999995</v>
      </c>
      <c r="BL1207" s="7">
        <v>1255884.8533333333</v>
      </c>
      <c r="BM1207" s="7">
        <v>5407219.416666667</v>
      </c>
      <c r="BN1207" s="130">
        <v>0.71499999999999997</v>
      </c>
      <c r="BO1207" s="131">
        <v>2.1277629999999999E-4</v>
      </c>
      <c r="BP1207" s="161">
        <v>5391.792192941286</v>
      </c>
      <c r="BQ1207" s="162">
        <v>12351498</v>
      </c>
      <c r="BR1207" s="161">
        <v>261614</v>
      </c>
      <c r="BS1207" s="163">
        <v>0</v>
      </c>
      <c r="BT1207" s="163">
        <v>1267291.0399999991</v>
      </c>
      <c r="BU1207" s="161">
        <v>13224850.859999999</v>
      </c>
      <c r="BV1207" s="161">
        <v>192809.76</v>
      </c>
      <c r="BW1207" s="165">
        <v>11353235.369999999</v>
      </c>
      <c r="BX1207" s="161">
        <v>261614</v>
      </c>
    </row>
    <row r="1208" spans="1:76" ht="14.45" x14ac:dyDescent="0.3">
      <c r="A1208" s="164" t="s">
        <v>31</v>
      </c>
      <c r="B1208" s="6" t="s">
        <v>97</v>
      </c>
      <c r="C1208" s="6" t="s">
        <v>1164</v>
      </c>
      <c r="D1208" s="6" t="s">
        <v>37</v>
      </c>
      <c r="E1208" s="6" t="s">
        <v>36</v>
      </c>
      <c r="F1208" s="24" t="str">
        <f>+Tabela1[[#This Row],[WK]]&amp;Tabela1[[#This Row],[PK]]&amp;Tabela1[[#This Row],[GK]]</f>
        <v>143003</v>
      </c>
      <c r="G1208" s="6" t="s">
        <v>1167</v>
      </c>
      <c r="H1208" s="7">
        <v>82280531.986999705</v>
      </c>
      <c r="I1208" s="8">
        <v>1.371</v>
      </c>
      <c r="J1208" s="7">
        <v>112806609.36</v>
      </c>
      <c r="K1208" s="8">
        <v>7.0000000000000007E-2</v>
      </c>
      <c r="L1208" s="7">
        <v>7896462.6552000009</v>
      </c>
      <c r="M1208" s="7">
        <v>5872410.6552000009</v>
      </c>
      <c r="N1208" s="9">
        <v>2.9013141239454328</v>
      </c>
      <c r="O1208" s="7">
        <v>0</v>
      </c>
      <c r="P1208" s="8">
        <v>1.2949999999999999</v>
      </c>
      <c r="Q1208" s="7">
        <v>0</v>
      </c>
      <c r="R1208" s="8">
        <v>1.6E-2</v>
      </c>
      <c r="S1208" s="7">
        <v>0</v>
      </c>
      <c r="T1208" s="7">
        <v>-1025</v>
      </c>
      <c r="U1208" s="9">
        <v>-1</v>
      </c>
      <c r="V1208" s="7">
        <v>5871385.6552000009</v>
      </c>
      <c r="W1208" s="9">
        <v>2.8993394597835049</v>
      </c>
      <c r="X1208" s="7">
        <v>17851902.766609594</v>
      </c>
      <c r="Y1208" s="7">
        <v>9058816</v>
      </c>
      <c r="Z1208" s="7">
        <v>294237.12</v>
      </c>
      <c r="AA1208" s="7">
        <v>417635.64660959248</v>
      </c>
      <c r="AB1208" s="7">
        <v>8081214</v>
      </c>
      <c r="AC1208" s="7">
        <v>0</v>
      </c>
      <c r="AD1208" s="7">
        <v>11980517.111409593</v>
      </c>
      <c r="AE1208" s="7">
        <v>0</v>
      </c>
      <c r="AF1208" s="7">
        <v>7896462.6552000009</v>
      </c>
      <c r="AG1208" s="7">
        <v>0</v>
      </c>
      <c r="AH1208" s="7">
        <v>11980517.111409593</v>
      </c>
      <c r="AI1208" s="7">
        <v>1689952</v>
      </c>
      <c r="AJ1208" s="7">
        <v>1561</v>
      </c>
      <c r="AK1208" s="7">
        <v>6255990</v>
      </c>
      <c r="AL1208" s="7">
        <v>0</v>
      </c>
      <c r="AM1208" s="7">
        <v>297230</v>
      </c>
      <c r="AN1208" s="7">
        <v>0</v>
      </c>
      <c r="AO1208" s="7">
        <v>0</v>
      </c>
      <c r="AP1208" s="7">
        <v>6620585</v>
      </c>
      <c r="AQ1208" s="7">
        <v>405785</v>
      </c>
      <c r="AR1208" s="7">
        <v>2024052</v>
      </c>
      <c r="AS1208" s="7">
        <v>1025</v>
      </c>
      <c r="AT1208" s="7">
        <v>6977773</v>
      </c>
      <c r="AU1208" s="7">
        <v>540023</v>
      </c>
      <c r="AV1208" s="7">
        <v>152544</v>
      </c>
      <c r="AW1208" s="7">
        <v>0</v>
      </c>
      <c r="AX1208" s="7">
        <v>0</v>
      </c>
      <c r="AY1208" s="7">
        <v>7409695</v>
      </c>
      <c r="AZ1208" s="7">
        <v>167062</v>
      </c>
      <c r="BA1208" s="7">
        <v>294237.12</v>
      </c>
      <c r="BB1208" s="7">
        <v>0</v>
      </c>
      <c r="BC1208" s="7">
        <v>0</v>
      </c>
      <c r="BD1208" s="7">
        <v>3163.84</v>
      </c>
      <c r="BE1208" s="7">
        <v>0</v>
      </c>
      <c r="BF1208" s="7">
        <v>0</v>
      </c>
      <c r="BG1208" s="7">
        <v>335181.64660959248</v>
      </c>
      <c r="BH1208" s="7">
        <v>3738</v>
      </c>
      <c r="BI1208" s="7">
        <v>82454</v>
      </c>
      <c r="BJ1208" s="7">
        <v>1134791.4491666669</v>
      </c>
      <c r="BK1208" s="7">
        <v>248627.88000000035</v>
      </c>
      <c r="BL1208" s="7">
        <v>606348.2466666667</v>
      </c>
      <c r="BM1208" s="7">
        <v>2331957.7833333332</v>
      </c>
      <c r="BN1208" s="130">
        <v>0.48599999999999999</v>
      </c>
      <c r="BO1208" s="131">
        <v>1.67479E-4</v>
      </c>
      <c r="BP1208" s="161">
        <v>4244.1978998806717</v>
      </c>
      <c r="BQ1208" s="162">
        <v>8081214</v>
      </c>
      <c r="BR1208" s="161">
        <v>192182</v>
      </c>
      <c r="BS1208" s="163">
        <v>316901.04660959425</v>
      </c>
      <c r="BT1208" s="163">
        <v>0</v>
      </c>
      <c r="BU1208" s="161">
        <v>7896462.6600000001</v>
      </c>
      <c r="BV1208" s="161">
        <v>0</v>
      </c>
      <c r="BW1208" s="165">
        <v>11663616.060000001</v>
      </c>
      <c r="BX1208" s="161">
        <v>192182</v>
      </c>
    </row>
    <row r="1209" spans="1:76" ht="14.45" x14ac:dyDescent="0.3">
      <c r="A1209" s="164" t="s">
        <v>31</v>
      </c>
      <c r="B1209" s="6" t="s">
        <v>97</v>
      </c>
      <c r="C1209" s="6" t="s">
        <v>1164</v>
      </c>
      <c r="D1209" s="6" t="s">
        <v>39</v>
      </c>
      <c r="E1209" s="6" t="s">
        <v>36</v>
      </c>
      <c r="F1209" s="24" t="str">
        <f>+Tabela1[[#This Row],[WK]]&amp;Tabela1[[#This Row],[PK]]&amp;Tabela1[[#This Row],[GK]]</f>
        <v>143004</v>
      </c>
      <c r="G1209" s="6" t="s">
        <v>1168</v>
      </c>
      <c r="H1209" s="7">
        <v>151524207.20579931</v>
      </c>
      <c r="I1209" s="8">
        <v>1.371</v>
      </c>
      <c r="J1209" s="7">
        <v>207739688.08000001</v>
      </c>
      <c r="K1209" s="8">
        <v>7.0000000000000007E-2</v>
      </c>
      <c r="L1209" s="7">
        <v>14541778.165600002</v>
      </c>
      <c r="M1209" s="7">
        <v>8971341.1656000018</v>
      </c>
      <c r="N1209" s="9">
        <v>1.610527354604316</v>
      </c>
      <c r="O1209" s="7">
        <v>0</v>
      </c>
      <c r="P1209" s="8">
        <v>1.2949999999999999</v>
      </c>
      <c r="Q1209" s="7">
        <v>0</v>
      </c>
      <c r="R1209" s="8">
        <v>1.6E-2</v>
      </c>
      <c r="S1209" s="7">
        <v>0</v>
      </c>
      <c r="T1209" s="7">
        <v>-30742</v>
      </c>
      <c r="U1209" s="9">
        <v>-1</v>
      </c>
      <c r="V1209" s="7">
        <v>8940599.1656000018</v>
      </c>
      <c r="W1209" s="9">
        <v>1.5961995082820959</v>
      </c>
      <c r="X1209" s="7">
        <v>18769563.210236359</v>
      </c>
      <c r="Y1209" s="7">
        <v>4569038</v>
      </c>
      <c r="Z1209" s="7">
        <v>0</v>
      </c>
      <c r="AA1209" s="7">
        <v>783852.21023635974</v>
      </c>
      <c r="AB1209" s="7">
        <v>11986175</v>
      </c>
      <c r="AC1209" s="7">
        <v>1430498</v>
      </c>
      <c r="AD1209" s="7">
        <v>9828964.0446363576</v>
      </c>
      <c r="AE1209" s="7">
        <v>0</v>
      </c>
      <c r="AF1209" s="7">
        <v>14541778.165600002</v>
      </c>
      <c r="AG1209" s="7">
        <v>0</v>
      </c>
      <c r="AH1209" s="7">
        <v>9828964.0446363576</v>
      </c>
      <c r="AI1209" s="7">
        <v>4650953</v>
      </c>
      <c r="AJ1209" s="7">
        <v>18185</v>
      </c>
      <c r="AK1209" s="7">
        <v>5702029</v>
      </c>
      <c r="AL1209" s="7">
        <v>0</v>
      </c>
      <c r="AM1209" s="7">
        <v>394486</v>
      </c>
      <c r="AN1209" s="7">
        <v>0</v>
      </c>
      <c r="AO1209" s="7">
        <v>0</v>
      </c>
      <c r="AP1209" s="7">
        <v>9949631</v>
      </c>
      <c r="AQ1209" s="7">
        <v>453524</v>
      </c>
      <c r="AR1209" s="7">
        <v>5570437</v>
      </c>
      <c r="AS1209" s="7">
        <v>30742</v>
      </c>
      <c r="AT1209" s="7">
        <v>6355719</v>
      </c>
      <c r="AU1209" s="7">
        <v>266485</v>
      </c>
      <c r="AV1209" s="7">
        <v>373851</v>
      </c>
      <c r="AW1209" s="7">
        <v>0</v>
      </c>
      <c r="AX1209" s="7">
        <v>0</v>
      </c>
      <c r="AY1209" s="7">
        <v>10997300</v>
      </c>
      <c r="AZ1209" s="7">
        <v>220587</v>
      </c>
      <c r="BA1209" s="7">
        <v>0</v>
      </c>
      <c r="BB1209" s="7">
        <v>0</v>
      </c>
      <c r="BC1209" s="7">
        <v>0</v>
      </c>
      <c r="BD1209" s="7">
        <v>0</v>
      </c>
      <c r="BE1209" s="7">
        <v>0</v>
      </c>
      <c r="BF1209" s="7">
        <v>0</v>
      </c>
      <c r="BG1209" s="7">
        <v>530659.21023635974</v>
      </c>
      <c r="BH1209" s="7">
        <v>5918</v>
      </c>
      <c r="BI1209" s="7">
        <v>253193</v>
      </c>
      <c r="BJ1209" s="7">
        <v>3484686.0199999996</v>
      </c>
      <c r="BK1209" s="7">
        <v>2543866.6399999997</v>
      </c>
      <c r="BL1209" s="7">
        <v>919224.21333333338</v>
      </c>
      <c r="BM1209" s="7">
        <v>1924829.0933333337</v>
      </c>
      <c r="BN1209" s="130">
        <v>0.77800000000000002</v>
      </c>
      <c r="BO1209" s="131">
        <v>2.203013E-4</v>
      </c>
      <c r="BP1209" s="161">
        <v>5582.8911554300194</v>
      </c>
      <c r="BQ1209" s="162">
        <v>11986175</v>
      </c>
      <c r="BR1209" s="161">
        <v>314327</v>
      </c>
      <c r="BS1209" s="163">
        <v>0</v>
      </c>
      <c r="BT1209" s="163">
        <v>1258705.5199999996</v>
      </c>
      <c r="BU1209" s="161">
        <v>14541778.17</v>
      </c>
      <c r="BV1209" s="161">
        <v>0</v>
      </c>
      <c r="BW1209" s="165">
        <v>11087669.559999999</v>
      </c>
      <c r="BX1209" s="161">
        <v>314327</v>
      </c>
    </row>
    <row r="1210" spans="1:76" ht="14.45" x14ac:dyDescent="0.3">
      <c r="A1210" s="164" t="s">
        <v>31</v>
      </c>
      <c r="B1210" s="6" t="s">
        <v>97</v>
      </c>
      <c r="C1210" s="6" t="s">
        <v>1164</v>
      </c>
      <c r="D1210" s="6" t="s">
        <v>42</v>
      </c>
      <c r="E1210" s="6" t="s">
        <v>40</v>
      </c>
      <c r="F1210" s="24" t="str">
        <f>+Tabela1[[#This Row],[WK]]&amp;Tabela1[[#This Row],[PK]]&amp;Tabela1[[#This Row],[GK]]</f>
        <v>143005</v>
      </c>
      <c r="G1210" s="6" t="s">
        <v>1169</v>
      </c>
      <c r="H1210" s="7">
        <v>508576219.79099822</v>
      </c>
      <c r="I1210" s="8">
        <v>1.371</v>
      </c>
      <c r="J1210" s="7">
        <v>697257997.34000003</v>
      </c>
      <c r="K1210" s="8">
        <v>7.0000000000000007E-2</v>
      </c>
      <c r="L1210" s="7">
        <v>48808059.813800007</v>
      </c>
      <c r="M1210" s="7">
        <v>30723989.813800007</v>
      </c>
      <c r="N1210" s="9">
        <v>1.6989532673673573</v>
      </c>
      <c r="O1210" s="7">
        <v>34452547</v>
      </c>
      <c r="P1210" s="8">
        <v>1.2949999999999999</v>
      </c>
      <c r="Q1210" s="7">
        <v>44616048</v>
      </c>
      <c r="R1210" s="8">
        <v>1.6E-2</v>
      </c>
      <c r="S1210" s="7">
        <v>713856.76800000004</v>
      </c>
      <c r="T1210" s="7">
        <v>49152.76800000004</v>
      </c>
      <c r="U1210" s="9">
        <v>7.3946851530907048E-2</v>
      </c>
      <c r="V1210" s="7">
        <v>30773142.581800006</v>
      </c>
      <c r="W1210" s="9">
        <v>1.6413415928849537</v>
      </c>
      <c r="X1210" s="7">
        <v>43605046.408084109</v>
      </c>
      <c r="Y1210" s="7">
        <v>13657028</v>
      </c>
      <c r="Z1210" s="7">
        <v>482406.03500000009</v>
      </c>
      <c r="AA1210" s="7">
        <v>2118492.3730841051</v>
      </c>
      <c r="AB1210" s="7">
        <v>27347120</v>
      </c>
      <c r="AC1210" s="7">
        <v>0</v>
      </c>
      <c r="AD1210" s="7">
        <v>12831903.826284103</v>
      </c>
      <c r="AE1210" s="7">
        <v>0</v>
      </c>
      <c r="AF1210" s="7">
        <v>48808059.813800007</v>
      </c>
      <c r="AG1210" s="7">
        <v>713856.76800000004</v>
      </c>
      <c r="AH1210" s="7">
        <v>12831903.826284103</v>
      </c>
      <c r="AI1210" s="7">
        <v>15099025</v>
      </c>
      <c r="AJ1210" s="7">
        <v>602517</v>
      </c>
      <c r="AK1210" s="7">
        <v>12508336</v>
      </c>
      <c r="AL1210" s="7">
        <v>1278889</v>
      </c>
      <c r="AM1210" s="7">
        <v>763012</v>
      </c>
      <c r="AN1210" s="7">
        <v>0</v>
      </c>
      <c r="AO1210" s="7">
        <v>0</v>
      </c>
      <c r="AP1210" s="7">
        <v>21185002</v>
      </c>
      <c r="AQ1210" s="7">
        <v>1941402</v>
      </c>
      <c r="AR1210" s="7">
        <v>18084070</v>
      </c>
      <c r="AS1210" s="7">
        <v>664704</v>
      </c>
      <c r="AT1210" s="7">
        <v>13439109</v>
      </c>
      <c r="AU1210" s="7">
        <v>219859</v>
      </c>
      <c r="AV1210" s="7">
        <v>702344</v>
      </c>
      <c r="AW1210" s="7">
        <v>0</v>
      </c>
      <c r="AX1210" s="7">
        <v>0</v>
      </c>
      <c r="AY1210" s="7">
        <v>24141743</v>
      </c>
      <c r="AZ1210" s="7">
        <v>799626</v>
      </c>
      <c r="BA1210" s="7">
        <v>482406.03500000009</v>
      </c>
      <c r="BB1210" s="7">
        <v>0</v>
      </c>
      <c r="BC1210" s="7">
        <v>17.09</v>
      </c>
      <c r="BD1210" s="7">
        <v>5130.18</v>
      </c>
      <c r="BE1210" s="7">
        <v>0.03</v>
      </c>
      <c r="BF1210" s="7">
        <v>0</v>
      </c>
      <c r="BG1210" s="7">
        <v>1543377.3730841051</v>
      </c>
      <c r="BH1210" s="7">
        <v>17212</v>
      </c>
      <c r="BI1210" s="7">
        <v>575115</v>
      </c>
      <c r="BJ1210" s="7">
        <v>7915279.2966666687</v>
      </c>
      <c r="BK1210" s="7">
        <v>5483595.7833333351</v>
      </c>
      <c r="BL1210" s="7">
        <v>2795750.5433333335</v>
      </c>
      <c r="BM1210" s="7">
        <v>4135232.9666666668</v>
      </c>
      <c r="BN1210" s="130">
        <v>0.79</v>
      </c>
      <c r="BO1210" s="131">
        <v>7.0304630000000003E-4</v>
      </c>
      <c r="BP1210" s="161">
        <v>17816.226309093614</v>
      </c>
      <c r="BQ1210" s="162">
        <v>27347120</v>
      </c>
      <c r="BR1210" s="161">
        <v>863050</v>
      </c>
      <c r="BS1210" s="163">
        <v>0</v>
      </c>
      <c r="BT1210" s="163">
        <v>60684.591915890574</v>
      </c>
      <c r="BU1210" s="161">
        <v>48808059.810000002</v>
      </c>
      <c r="BV1210" s="161">
        <v>713856.77</v>
      </c>
      <c r="BW1210" s="165">
        <v>12892588.421915891</v>
      </c>
      <c r="BX1210" s="161">
        <v>863050</v>
      </c>
    </row>
    <row r="1211" spans="1:76" ht="14.45" x14ac:dyDescent="0.3">
      <c r="A1211" s="164" t="s">
        <v>31</v>
      </c>
      <c r="B1211" s="6" t="s">
        <v>97</v>
      </c>
      <c r="C1211" s="6" t="s">
        <v>1170</v>
      </c>
      <c r="D1211" s="6" t="s">
        <v>33</v>
      </c>
      <c r="E1211" s="6" t="s">
        <v>40</v>
      </c>
      <c r="F1211" s="24" t="str">
        <f>+Tabela1[[#This Row],[WK]]&amp;Tabela1[[#This Row],[PK]]&amp;Tabela1[[#This Row],[GK]]</f>
        <v>143201</v>
      </c>
      <c r="G1211" s="6" t="s">
        <v>1171</v>
      </c>
      <c r="H1211" s="7">
        <v>1042491198.1210058</v>
      </c>
      <c r="I1211" s="8">
        <v>1.371</v>
      </c>
      <c r="J1211" s="7">
        <v>1429255432.6200001</v>
      </c>
      <c r="K1211" s="8">
        <v>7.0000000000000007E-2</v>
      </c>
      <c r="L1211" s="7">
        <v>100047880.28340001</v>
      </c>
      <c r="M1211" s="7">
        <v>49022778.283400014</v>
      </c>
      <c r="N1211" s="9">
        <v>0.96075806538123165</v>
      </c>
      <c r="O1211" s="7">
        <v>461977771</v>
      </c>
      <c r="P1211" s="8">
        <v>1.2949999999999999</v>
      </c>
      <c r="Q1211" s="7">
        <v>598261213</v>
      </c>
      <c r="R1211" s="8">
        <v>1.6E-2</v>
      </c>
      <c r="S1211" s="7">
        <v>9572179.4079999998</v>
      </c>
      <c r="T1211" s="7">
        <v>101375.40799999982</v>
      </c>
      <c r="U1211" s="9">
        <v>1.0703991762473367E-2</v>
      </c>
      <c r="V1211" s="7">
        <v>49124153.691400021</v>
      </c>
      <c r="W1211" s="9">
        <v>0.81202443172600836</v>
      </c>
      <c r="X1211" s="7">
        <v>62351504.80764126</v>
      </c>
      <c r="Y1211" s="7">
        <v>0</v>
      </c>
      <c r="Z1211" s="7">
        <v>45416.55</v>
      </c>
      <c r="AA1211" s="7">
        <v>3731918.2576412628</v>
      </c>
      <c r="AB1211" s="7">
        <v>50534394</v>
      </c>
      <c r="AC1211" s="7">
        <v>8039776</v>
      </c>
      <c r="AD1211" s="7">
        <v>13227351.116241246</v>
      </c>
      <c r="AE1211" s="7">
        <v>-16726197.44285892</v>
      </c>
      <c r="AF1211" s="7">
        <v>96549033.956782341</v>
      </c>
      <c r="AG1211" s="7">
        <v>9572179.4079999998</v>
      </c>
      <c r="AH1211" s="7">
        <v>0</v>
      </c>
      <c r="AI1211" s="7">
        <v>42602647</v>
      </c>
      <c r="AJ1211" s="7">
        <v>8210901</v>
      </c>
      <c r="AK1211" s="7">
        <v>0</v>
      </c>
      <c r="AL1211" s="7">
        <v>0</v>
      </c>
      <c r="AM1211" s="7">
        <v>1050122</v>
      </c>
      <c r="AN1211" s="7">
        <v>0</v>
      </c>
      <c r="AO1211" s="7">
        <v>-4007783</v>
      </c>
      <c r="AP1211" s="7">
        <v>40185513</v>
      </c>
      <c r="AQ1211" s="7">
        <v>2900167</v>
      </c>
      <c r="AR1211" s="7">
        <v>51025102</v>
      </c>
      <c r="AS1211" s="7">
        <v>9470804</v>
      </c>
      <c r="AT1211" s="7">
        <v>0</v>
      </c>
      <c r="AU1211" s="7">
        <v>0</v>
      </c>
      <c r="AV1211" s="7">
        <v>1116968</v>
      </c>
      <c r="AW1211" s="7">
        <v>0</v>
      </c>
      <c r="AX1211" s="7">
        <v>-4781614</v>
      </c>
      <c r="AY1211" s="7">
        <v>45506021</v>
      </c>
      <c r="AZ1211" s="7">
        <v>1218092</v>
      </c>
      <c r="BA1211" s="7">
        <v>45416.55</v>
      </c>
      <c r="BB1211" s="7">
        <v>0</v>
      </c>
      <c r="BC1211" s="7">
        <v>0</v>
      </c>
      <c r="BD1211" s="7">
        <v>488.35</v>
      </c>
      <c r="BE1211" s="7">
        <v>0</v>
      </c>
      <c r="BF1211" s="7">
        <v>0</v>
      </c>
      <c r="BG1211" s="7">
        <v>2010282.2576412628</v>
      </c>
      <c r="BH1211" s="7">
        <v>22419</v>
      </c>
      <c r="BI1211" s="7">
        <v>1721636</v>
      </c>
      <c r="BJ1211" s="7">
        <v>23694889.741666671</v>
      </c>
      <c r="BK1211" s="7">
        <v>21138198.766666673</v>
      </c>
      <c r="BL1211" s="7">
        <v>131792.97</v>
      </c>
      <c r="BM1211" s="7">
        <v>9963177.9599999972</v>
      </c>
      <c r="BN1211" s="130">
        <v>1.5920000000000001</v>
      </c>
      <c r="BO1211" s="131">
        <v>9.8104870000000001E-4</v>
      </c>
      <c r="BP1211" s="161">
        <v>24860.874449843213</v>
      </c>
      <c r="BQ1211" s="162">
        <v>50534394</v>
      </c>
      <c r="BR1211" s="161">
        <v>1515135</v>
      </c>
      <c r="BS1211" s="163">
        <v>0</v>
      </c>
      <c r="BT1211" s="163">
        <v>2449294.6352176517</v>
      </c>
      <c r="BU1211" s="161">
        <v>96549033.959999993</v>
      </c>
      <c r="BV1211" s="161">
        <v>9572179.4100000001</v>
      </c>
      <c r="BW1211" s="165">
        <v>2449294.6352176517</v>
      </c>
      <c r="BX1211" s="161">
        <v>1515135</v>
      </c>
    </row>
    <row r="1212" spans="1:76" ht="14.45" x14ac:dyDescent="0.3">
      <c r="A1212" s="164" t="s">
        <v>31</v>
      </c>
      <c r="B1212" s="6" t="s">
        <v>97</v>
      </c>
      <c r="C1212" s="6" t="s">
        <v>1170</v>
      </c>
      <c r="D1212" s="6" t="s">
        <v>32</v>
      </c>
      <c r="E1212" s="6" t="s">
        <v>36</v>
      </c>
      <c r="F1212" s="24" t="str">
        <f>+Tabela1[[#This Row],[WK]]&amp;Tabela1[[#This Row],[PK]]&amp;Tabela1[[#This Row],[GK]]</f>
        <v>143202</v>
      </c>
      <c r="G1212" s="6" t="s">
        <v>1172</v>
      </c>
      <c r="H1212" s="7">
        <v>649266275.53700113</v>
      </c>
      <c r="I1212" s="8">
        <v>1.371</v>
      </c>
      <c r="J1212" s="7">
        <v>890144063.75999999</v>
      </c>
      <c r="K1212" s="8">
        <v>7.0000000000000007E-2</v>
      </c>
      <c r="L1212" s="7">
        <v>62310084.463200003</v>
      </c>
      <c r="M1212" s="7">
        <v>12572701.463200003</v>
      </c>
      <c r="N1212" s="9">
        <v>0.25278172482858624</v>
      </c>
      <c r="O1212" s="7">
        <v>40574589</v>
      </c>
      <c r="P1212" s="8">
        <v>1.2949999999999999</v>
      </c>
      <c r="Q1212" s="7">
        <v>52544093</v>
      </c>
      <c r="R1212" s="8">
        <v>1.6E-2</v>
      </c>
      <c r="S1212" s="7">
        <v>840705.48800000001</v>
      </c>
      <c r="T1212" s="7">
        <v>119546.48800000001</v>
      </c>
      <c r="U1212" s="9">
        <v>0.16576994532412409</v>
      </c>
      <c r="V1212" s="7">
        <v>12692247.951200001</v>
      </c>
      <c r="W1212" s="9">
        <v>0.25153814296100752</v>
      </c>
      <c r="X1212" s="7">
        <v>30229087.428667709</v>
      </c>
      <c r="Y1212" s="7">
        <v>0</v>
      </c>
      <c r="Z1212" s="7">
        <v>3458898.625</v>
      </c>
      <c r="AA1212" s="7">
        <v>2640932.8036677116</v>
      </c>
      <c r="AB1212" s="7">
        <v>18876982</v>
      </c>
      <c r="AC1212" s="7">
        <v>5252274</v>
      </c>
      <c r="AD1212" s="7">
        <v>17536839.477467708</v>
      </c>
      <c r="AE1212" s="7">
        <v>-12289477.685629327</v>
      </c>
      <c r="AF1212" s="7">
        <v>62310084.463200003</v>
      </c>
      <c r="AG1212" s="7">
        <v>840705.48800000001</v>
      </c>
      <c r="AH1212" s="7">
        <v>5247361.7918383814</v>
      </c>
      <c r="AI1212" s="7">
        <v>41527486</v>
      </c>
      <c r="AJ1212" s="7">
        <v>851280</v>
      </c>
      <c r="AK1212" s="7">
        <v>0</v>
      </c>
      <c r="AL1212" s="7">
        <v>0</v>
      </c>
      <c r="AM1212" s="7">
        <v>1109876</v>
      </c>
      <c r="AN1212" s="7">
        <v>0</v>
      </c>
      <c r="AO1212" s="7">
        <v>-2117448</v>
      </c>
      <c r="AP1212" s="7">
        <v>14629547</v>
      </c>
      <c r="AQ1212" s="7">
        <v>1070158</v>
      </c>
      <c r="AR1212" s="7">
        <v>49737383</v>
      </c>
      <c r="AS1212" s="7">
        <v>721159</v>
      </c>
      <c r="AT1212" s="7">
        <v>0</v>
      </c>
      <c r="AU1212" s="7">
        <v>0</v>
      </c>
      <c r="AV1212" s="7">
        <v>1186479</v>
      </c>
      <c r="AW1212" s="7">
        <v>0</v>
      </c>
      <c r="AX1212" s="7">
        <v>-2518447</v>
      </c>
      <c r="AY1212" s="7">
        <v>16407423</v>
      </c>
      <c r="AZ1212" s="7">
        <v>454149</v>
      </c>
      <c r="BA1212" s="7">
        <v>3458898.625</v>
      </c>
      <c r="BB1212" s="7">
        <v>5578.55</v>
      </c>
      <c r="BC1212" s="7">
        <v>0</v>
      </c>
      <c r="BD1212" s="7">
        <v>0.09</v>
      </c>
      <c r="BE1212" s="7">
        <v>4.07</v>
      </c>
      <c r="BF1212" s="7">
        <v>0</v>
      </c>
      <c r="BG1212" s="7">
        <v>967614.80366771144</v>
      </c>
      <c r="BH1212" s="7">
        <v>10791</v>
      </c>
      <c r="BI1212" s="7">
        <v>1673318</v>
      </c>
      <c r="BJ1212" s="7">
        <v>23030036.324166663</v>
      </c>
      <c r="BK1212" s="7">
        <v>21867903.079999998</v>
      </c>
      <c r="BL1212" s="7">
        <v>1222619.0033333332</v>
      </c>
      <c r="BM1212" s="7">
        <v>2203294.9699999988</v>
      </c>
      <c r="BN1212" s="130">
        <v>1.5409999999999999</v>
      </c>
      <c r="BO1212" s="131">
        <v>4.3168319999999999E-4</v>
      </c>
      <c r="BP1212" s="161">
        <v>10939.665213883842</v>
      </c>
      <c r="BQ1212" s="162">
        <v>18876982</v>
      </c>
      <c r="BR1212" s="161">
        <v>1732796</v>
      </c>
      <c r="BS1212" s="163">
        <v>0</v>
      </c>
      <c r="BT1212" s="163">
        <v>2322790.2569616139</v>
      </c>
      <c r="BU1212" s="161">
        <v>62310084.460000001</v>
      </c>
      <c r="BV1212" s="161">
        <v>840705.49</v>
      </c>
      <c r="BW1212" s="165">
        <v>7570152.0469616139</v>
      </c>
      <c r="BX1212" s="161">
        <v>1732796</v>
      </c>
    </row>
    <row r="1213" spans="1:76" ht="14.45" x14ac:dyDescent="0.3">
      <c r="A1213" s="164" t="s">
        <v>31</v>
      </c>
      <c r="B1213" s="6" t="s">
        <v>97</v>
      </c>
      <c r="C1213" s="6" t="s">
        <v>1170</v>
      </c>
      <c r="D1213" s="6" t="s">
        <v>37</v>
      </c>
      <c r="E1213" s="6" t="s">
        <v>36</v>
      </c>
      <c r="F1213" s="24" t="str">
        <f>+Tabela1[[#This Row],[WK]]&amp;Tabela1[[#This Row],[PK]]&amp;Tabela1[[#This Row],[GK]]</f>
        <v>143203</v>
      </c>
      <c r="G1213" s="6" t="s">
        <v>1173</v>
      </c>
      <c r="H1213" s="7">
        <v>185001572.61499941</v>
      </c>
      <c r="I1213" s="8">
        <v>1.371</v>
      </c>
      <c r="J1213" s="7">
        <v>253637156.04999998</v>
      </c>
      <c r="K1213" s="8">
        <v>7.0000000000000007E-2</v>
      </c>
      <c r="L1213" s="7">
        <v>17754600.923500001</v>
      </c>
      <c r="M1213" s="7">
        <v>8714203.9235000014</v>
      </c>
      <c r="N1213" s="9">
        <v>0.96391827963971066</v>
      </c>
      <c r="O1213" s="7">
        <v>7175106</v>
      </c>
      <c r="P1213" s="8">
        <v>1.2949999999999999</v>
      </c>
      <c r="Q1213" s="7">
        <v>9291762</v>
      </c>
      <c r="R1213" s="8">
        <v>1.6E-2</v>
      </c>
      <c r="S1213" s="7">
        <v>148668.19200000001</v>
      </c>
      <c r="T1213" s="7">
        <v>-46891.80799999999</v>
      </c>
      <c r="U1213" s="9">
        <v>-0.23978220494988745</v>
      </c>
      <c r="V1213" s="7">
        <v>8667312.1155000031</v>
      </c>
      <c r="W1213" s="9">
        <v>0.93843140624193067</v>
      </c>
      <c r="X1213" s="7">
        <v>12825310.945415266</v>
      </c>
      <c r="Y1213" s="7">
        <v>0</v>
      </c>
      <c r="Z1213" s="7">
        <v>2191079.5350000001</v>
      </c>
      <c r="AA1213" s="7">
        <v>684693.41041526455</v>
      </c>
      <c r="AB1213" s="7">
        <v>6740789</v>
      </c>
      <c r="AC1213" s="7">
        <v>3208749</v>
      </c>
      <c r="AD1213" s="7">
        <v>4157998.8299152646</v>
      </c>
      <c r="AE1213" s="7">
        <v>-8104840.5738921771</v>
      </c>
      <c r="AF1213" s="7">
        <v>13807759.179523088</v>
      </c>
      <c r="AG1213" s="7">
        <v>148668.19200000001</v>
      </c>
      <c r="AH1213" s="7">
        <v>0</v>
      </c>
      <c r="AI1213" s="7">
        <v>7548144</v>
      </c>
      <c r="AJ1213" s="7">
        <v>213578</v>
      </c>
      <c r="AK1213" s="7">
        <v>0</v>
      </c>
      <c r="AL1213" s="7">
        <v>0</v>
      </c>
      <c r="AM1213" s="7">
        <v>534183</v>
      </c>
      <c r="AN1213" s="7">
        <v>0</v>
      </c>
      <c r="AO1213" s="7">
        <v>-2303227</v>
      </c>
      <c r="AP1213" s="7">
        <v>5541693</v>
      </c>
      <c r="AQ1213" s="7">
        <v>445568</v>
      </c>
      <c r="AR1213" s="7">
        <v>9040397</v>
      </c>
      <c r="AS1213" s="7">
        <v>195560</v>
      </c>
      <c r="AT1213" s="7">
        <v>0</v>
      </c>
      <c r="AU1213" s="7">
        <v>0</v>
      </c>
      <c r="AV1213" s="7">
        <v>182482</v>
      </c>
      <c r="AW1213" s="7">
        <v>0</v>
      </c>
      <c r="AX1213" s="7">
        <v>-2020293</v>
      </c>
      <c r="AY1213" s="7">
        <v>5883550</v>
      </c>
      <c r="AZ1213" s="7">
        <v>189769</v>
      </c>
      <c r="BA1213" s="7">
        <v>2191079.5350000001</v>
      </c>
      <c r="BB1213" s="7">
        <v>3270.24</v>
      </c>
      <c r="BC1213" s="7">
        <v>0</v>
      </c>
      <c r="BD1213" s="7">
        <v>1756.26</v>
      </c>
      <c r="BE1213" s="7">
        <v>4.2699999999999996</v>
      </c>
      <c r="BF1213" s="7">
        <v>0</v>
      </c>
      <c r="BG1213" s="7">
        <v>400998.41041526449</v>
      </c>
      <c r="BH1213" s="7">
        <v>4472</v>
      </c>
      <c r="BI1213" s="7">
        <v>283695</v>
      </c>
      <c r="BJ1213" s="7">
        <v>3904452.1233333321</v>
      </c>
      <c r="BK1213" s="7">
        <v>3300633.1566666653</v>
      </c>
      <c r="BL1213" s="7">
        <v>487151.59666666668</v>
      </c>
      <c r="BM1213" s="7">
        <v>1440972.6733333338</v>
      </c>
      <c r="BN1213" s="130">
        <v>2.0339999999999998</v>
      </c>
      <c r="BO1213" s="131">
        <v>1.6861900000000001E-4</v>
      </c>
      <c r="BP1213" s="161">
        <v>4273.2129255988557</v>
      </c>
      <c r="BQ1213" s="162">
        <v>6740789</v>
      </c>
      <c r="BR1213" s="161">
        <v>346780</v>
      </c>
      <c r="BS1213" s="163">
        <v>0</v>
      </c>
      <c r="BT1213" s="163">
        <v>1243642.0500000007</v>
      </c>
      <c r="BU1213" s="161">
        <v>13807759.18</v>
      </c>
      <c r="BV1213" s="161">
        <v>148668.19</v>
      </c>
      <c r="BW1213" s="165">
        <v>1243642.0500000007</v>
      </c>
      <c r="BX1213" s="161">
        <v>346780</v>
      </c>
    </row>
    <row r="1214" spans="1:76" ht="14.45" x14ac:dyDescent="0.3">
      <c r="A1214" s="164" t="s">
        <v>31</v>
      </c>
      <c r="B1214" s="6" t="s">
        <v>97</v>
      </c>
      <c r="C1214" s="6" t="s">
        <v>1170</v>
      </c>
      <c r="D1214" s="6" t="s">
        <v>39</v>
      </c>
      <c r="E1214" s="6" t="s">
        <v>36</v>
      </c>
      <c r="F1214" s="24" t="str">
        <f>+Tabela1[[#This Row],[WK]]&amp;Tabela1[[#This Row],[PK]]&amp;Tabela1[[#This Row],[GK]]</f>
        <v>143204</v>
      </c>
      <c r="G1214" s="6" t="s">
        <v>1174</v>
      </c>
      <c r="H1214" s="7">
        <v>585972456.7951988</v>
      </c>
      <c r="I1214" s="8">
        <v>1.371</v>
      </c>
      <c r="J1214" s="7">
        <v>803368238.2700001</v>
      </c>
      <c r="K1214" s="8">
        <v>7.0000000000000007E-2</v>
      </c>
      <c r="L1214" s="7">
        <v>56235776.678900011</v>
      </c>
      <c r="M1214" s="7">
        <v>18800089.678900011</v>
      </c>
      <c r="N1214" s="9">
        <v>0.50219699932046158</v>
      </c>
      <c r="O1214" s="7">
        <v>40321262</v>
      </c>
      <c r="P1214" s="8">
        <v>1.2949999999999999</v>
      </c>
      <c r="Q1214" s="7">
        <v>52216034</v>
      </c>
      <c r="R1214" s="8">
        <v>1.6E-2</v>
      </c>
      <c r="S1214" s="7">
        <v>835456.54399999999</v>
      </c>
      <c r="T1214" s="7">
        <v>-174314.45600000001</v>
      </c>
      <c r="U1214" s="9">
        <v>-0.17262771063934298</v>
      </c>
      <c r="V1214" s="7">
        <v>18625775.222900011</v>
      </c>
      <c r="W1214" s="9">
        <v>0.48447270995965275</v>
      </c>
      <c r="X1214" s="7">
        <v>31490947.883716468</v>
      </c>
      <c r="Y1214" s="7">
        <v>0</v>
      </c>
      <c r="Z1214" s="7">
        <v>4463012.1850000005</v>
      </c>
      <c r="AA1214" s="7">
        <v>2369671.6987164663</v>
      </c>
      <c r="AB1214" s="7">
        <v>21885552</v>
      </c>
      <c r="AC1214" s="7">
        <v>2772712</v>
      </c>
      <c r="AD1214" s="7">
        <v>12865172.660816457</v>
      </c>
      <c r="AE1214" s="7">
        <v>-9748971.5794027839</v>
      </c>
      <c r="AF1214" s="7">
        <v>56235776.678900011</v>
      </c>
      <c r="AG1214" s="7">
        <v>835456.54399999999</v>
      </c>
      <c r="AH1214" s="7">
        <v>3116201.0814136732</v>
      </c>
      <c r="AI1214" s="7">
        <v>31256368</v>
      </c>
      <c r="AJ1214" s="7">
        <v>1118462</v>
      </c>
      <c r="AK1214" s="7">
        <v>0</v>
      </c>
      <c r="AL1214" s="7">
        <v>0</v>
      </c>
      <c r="AM1214" s="7">
        <v>1134264</v>
      </c>
      <c r="AN1214" s="7">
        <v>0</v>
      </c>
      <c r="AO1214" s="7">
        <v>-423088</v>
      </c>
      <c r="AP1214" s="7">
        <v>17905121</v>
      </c>
      <c r="AQ1214" s="7">
        <v>1129832</v>
      </c>
      <c r="AR1214" s="7">
        <v>37435687</v>
      </c>
      <c r="AS1214" s="7">
        <v>1009771</v>
      </c>
      <c r="AT1214" s="7">
        <v>0</v>
      </c>
      <c r="AU1214" s="7">
        <v>0</v>
      </c>
      <c r="AV1214" s="7">
        <v>1218950</v>
      </c>
      <c r="AW1214" s="7">
        <v>0</v>
      </c>
      <c r="AX1214" s="7">
        <v>-1110743</v>
      </c>
      <c r="AY1214" s="7">
        <v>19375698</v>
      </c>
      <c r="AZ1214" s="7">
        <v>468746</v>
      </c>
      <c r="BA1214" s="7">
        <v>4463012.1850000005</v>
      </c>
      <c r="BB1214" s="7">
        <v>6979.43</v>
      </c>
      <c r="BC1214" s="7">
        <v>0</v>
      </c>
      <c r="BD1214" s="7">
        <v>1458.88</v>
      </c>
      <c r="BE1214" s="7">
        <v>1.93</v>
      </c>
      <c r="BF1214" s="7">
        <v>0</v>
      </c>
      <c r="BG1214" s="7">
        <v>992811.6987164662</v>
      </c>
      <c r="BH1214" s="7">
        <v>11072</v>
      </c>
      <c r="BI1214" s="7">
        <v>1376860</v>
      </c>
      <c r="BJ1214" s="7">
        <v>18949831.010833334</v>
      </c>
      <c r="BK1214" s="7">
        <v>15125143.876666669</v>
      </c>
      <c r="BL1214" s="7">
        <v>5227940.166666667</v>
      </c>
      <c r="BM1214" s="7">
        <v>4842868.2033333331</v>
      </c>
      <c r="BN1214" s="130">
        <v>1.5329999999999999</v>
      </c>
      <c r="BO1214" s="131">
        <v>4.3545059999999997E-4</v>
      </c>
      <c r="BP1214" s="161">
        <v>11034.714436064103</v>
      </c>
      <c r="BQ1214" s="162">
        <v>21885552</v>
      </c>
      <c r="BR1214" s="161">
        <v>1193410</v>
      </c>
      <c r="BS1214" s="163">
        <v>0</v>
      </c>
      <c r="BT1214" s="163">
        <v>2404084.695686318</v>
      </c>
      <c r="BU1214" s="161">
        <v>56235776.68</v>
      </c>
      <c r="BV1214" s="161">
        <v>835456.54</v>
      </c>
      <c r="BW1214" s="165">
        <v>5520285.7756863181</v>
      </c>
      <c r="BX1214" s="161">
        <v>1193410</v>
      </c>
    </row>
    <row r="1215" spans="1:76" ht="14.45" x14ac:dyDescent="0.3">
      <c r="A1215" s="164" t="s">
        <v>31</v>
      </c>
      <c r="B1215" s="6" t="s">
        <v>97</v>
      </c>
      <c r="C1215" s="6" t="s">
        <v>1170</v>
      </c>
      <c r="D1215" s="6" t="s">
        <v>42</v>
      </c>
      <c r="E1215" s="6" t="s">
        <v>40</v>
      </c>
      <c r="F1215" s="24" t="str">
        <f>+Tabela1[[#This Row],[WK]]&amp;Tabela1[[#This Row],[PK]]&amp;Tabela1[[#This Row],[GK]]</f>
        <v>143205</v>
      </c>
      <c r="G1215" s="6" t="s">
        <v>1175</v>
      </c>
      <c r="H1215" s="7">
        <v>1846583901.8595986</v>
      </c>
      <c r="I1215" s="8">
        <v>1.371</v>
      </c>
      <c r="J1215" s="7">
        <v>2531666529.4399996</v>
      </c>
      <c r="K1215" s="8">
        <v>7.0000000000000007E-2</v>
      </c>
      <c r="L1215" s="7">
        <v>177216657.06079999</v>
      </c>
      <c r="M1215" s="7">
        <v>48269953.060799986</v>
      </c>
      <c r="N1215" s="9">
        <v>0.37434034033781882</v>
      </c>
      <c r="O1215" s="7">
        <v>396257450</v>
      </c>
      <c r="P1215" s="8">
        <v>1.2949999999999999</v>
      </c>
      <c r="Q1215" s="7">
        <v>513153398</v>
      </c>
      <c r="R1215" s="8">
        <v>1.6E-2</v>
      </c>
      <c r="S1215" s="7">
        <v>8210454.3679999998</v>
      </c>
      <c r="T1215" s="7">
        <v>2083282.3679999998</v>
      </c>
      <c r="U1215" s="9">
        <v>0.34000716284772153</v>
      </c>
      <c r="V1215" s="7">
        <v>50353235.428799987</v>
      </c>
      <c r="W1215" s="9">
        <v>0.37278293123682915</v>
      </c>
      <c r="X1215" s="7">
        <v>83880904.233289167</v>
      </c>
      <c r="Y1215" s="7">
        <v>0</v>
      </c>
      <c r="Z1215" s="7">
        <v>633527.78</v>
      </c>
      <c r="AA1215" s="7">
        <v>4717199.4532891661</v>
      </c>
      <c r="AB1215" s="7">
        <v>63369491</v>
      </c>
      <c r="AC1215" s="7">
        <v>15160686</v>
      </c>
      <c r="AD1215" s="7">
        <v>33527668.80448918</v>
      </c>
      <c r="AE1215" s="7">
        <v>-23021172.566018015</v>
      </c>
      <c r="AF1215" s="7">
        <v>177216657.06079999</v>
      </c>
      <c r="AG1215" s="7">
        <v>8210454.3679999998</v>
      </c>
      <c r="AH1215" s="7">
        <v>10506496.238471165</v>
      </c>
      <c r="AI1215" s="7">
        <v>107662126</v>
      </c>
      <c r="AJ1215" s="7">
        <v>5998956</v>
      </c>
      <c r="AK1215" s="7">
        <v>0</v>
      </c>
      <c r="AL1215" s="7">
        <v>0</v>
      </c>
      <c r="AM1215" s="7">
        <v>1496310</v>
      </c>
      <c r="AN1215" s="7">
        <v>0</v>
      </c>
      <c r="AO1215" s="7">
        <v>-4003782</v>
      </c>
      <c r="AP1215" s="7">
        <v>50924448</v>
      </c>
      <c r="AQ1215" s="7">
        <v>3874847</v>
      </c>
      <c r="AR1215" s="7">
        <v>128946704</v>
      </c>
      <c r="AS1215" s="7">
        <v>6127172</v>
      </c>
      <c r="AT1215" s="7">
        <v>0</v>
      </c>
      <c r="AU1215" s="7">
        <v>0</v>
      </c>
      <c r="AV1215" s="7">
        <v>1301164</v>
      </c>
      <c r="AW1215" s="7">
        <v>0</v>
      </c>
      <c r="AX1215" s="7">
        <v>-4140144</v>
      </c>
      <c r="AY1215" s="7">
        <v>56028398</v>
      </c>
      <c r="AZ1215" s="7">
        <v>1707924</v>
      </c>
      <c r="BA1215" s="7">
        <v>633527.78</v>
      </c>
      <c r="BB1215" s="7">
        <v>560.05999999999995</v>
      </c>
      <c r="BC1215" s="7">
        <v>347.92</v>
      </c>
      <c r="BD1215" s="7">
        <v>1918.22</v>
      </c>
      <c r="BE1215" s="7">
        <v>0.88</v>
      </c>
      <c r="BF1215" s="7">
        <v>0</v>
      </c>
      <c r="BG1215" s="7">
        <v>2859265.4532891666</v>
      </c>
      <c r="BH1215" s="7">
        <v>31887</v>
      </c>
      <c r="BI1215" s="7">
        <v>1857934</v>
      </c>
      <c r="BJ1215" s="7">
        <v>25570908.405833334</v>
      </c>
      <c r="BK1215" s="7">
        <v>24866064.316666666</v>
      </c>
      <c r="BL1215" s="7">
        <v>133629.66666666666</v>
      </c>
      <c r="BM1215" s="7">
        <v>2552117.0233333334</v>
      </c>
      <c r="BN1215" s="130">
        <v>1.51</v>
      </c>
      <c r="BO1215" s="131">
        <v>1.2806480999999999E-3</v>
      </c>
      <c r="BP1215" s="161">
        <v>32453.806524853684</v>
      </c>
      <c r="BQ1215" s="162">
        <v>63369491</v>
      </c>
      <c r="BR1215" s="161">
        <v>4022453</v>
      </c>
      <c r="BS1215" s="163">
        <v>0</v>
      </c>
      <c r="BT1215" s="163">
        <v>2060063.2899999917</v>
      </c>
      <c r="BU1215" s="161">
        <v>177216657.06</v>
      </c>
      <c r="BV1215" s="161">
        <v>8210454.3700000001</v>
      </c>
      <c r="BW1215" s="165">
        <v>12566559.529999992</v>
      </c>
      <c r="BX1215" s="161">
        <v>4022453</v>
      </c>
    </row>
    <row r="1216" spans="1:76" ht="14.45" x14ac:dyDescent="0.3">
      <c r="A1216" s="164" t="s">
        <v>31</v>
      </c>
      <c r="B1216" s="6" t="s">
        <v>97</v>
      </c>
      <c r="C1216" s="6" t="s">
        <v>1170</v>
      </c>
      <c r="D1216" s="6" t="s">
        <v>44</v>
      </c>
      <c r="E1216" s="6" t="s">
        <v>40</v>
      </c>
      <c r="F1216" s="24" t="str">
        <f>+Tabela1[[#This Row],[WK]]&amp;Tabela1[[#This Row],[PK]]&amp;Tabela1[[#This Row],[GK]]</f>
        <v>143206</v>
      </c>
      <c r="G1216" s="6" t="s">
        <v>1176</v>
      </c>
      <c r="H1216" s="7">
        <v>1604267360.8958089</v>
      </c>
      <c r="I1216" s="8">
        <v>1.371</v>
      </c>
      <c r="J1216" s="7">
        <v>2199450551.79</v>
      </c>
      <c r="K1216" s="8">
        <v>7.0000000000000007E-2</v>
      </c>
      <c r="L1216" s="7">
        <v>153961538.62530002</v>
      </c>
      <c r="M1216" s="7">
        <v>67696109.62530002</v>
      </c>
      <c r="N1216" s="9">
        <v>0.78474205032122446</v>
      </c>
      <c r="O1216" s="7">
        <v>893770393</v>
      </c>
      <c r="P1216" s="8">
        <v>1.2949999999999999</v>
      </c>
      <c r="Q1216" s="7">
        <v>1157432659</v>
      </c>
      <c r="R1216" s="8">
        <v>1.6E-2</v>
      </c>
      <c r="S1216" s="7">
        <v>18518922.544</v>
      </c>
      <c r="T1216" s="7">
        <v>2032576.5439999998</v>
      </c>
      <c r="U1216" s="9">
        <v>0.12328848029757472</v>
      </c>
      <c r="V1216" s="7">
        <v>69728686.16930002</v>
      </c>
      <c r="W1216" s="9">
        <v>0.67861295991529125</v>
      </c>
      <c r="X1216" s="7">
        <v>94764143.288204879</v>
      </c>
      <c r="Y1216" s="7">
        <v>0</v>
      </c>
      <c r="Z1216" s="7">
        <v>28564.95</v>
      </c>
      <c r="AA1216" s="7">
        <v>7054264.3382048719</v>
      </c>
      <c r="AB1216" s="7">
        <v>76148022</v>
      </c>
      <c r="AC1216" s="7">
        <v>11533292</v>
      </c>
      <c r="AD1216" s="7">
        <v>25035457.118904859</v>
      </c>
      <c r="AE1216" s="7">
        <v>-29857806.019303307</v>
      </c>
      <c r="AF1216" s="7">
        <v>149139189.72490156</v>
      </c>
      <c r="AG1216" s="7">
        <v>18518922.544</v>
      </c>
      <c r="AH1216" s="7">
        <v>0</v>
      </c>
      <c r="AI1216" s="7">
        <v>72026032</v>
      </c>
      <c r="AJ1216" s="7">
        <v>16634506</v>
      </c>
      <c r="AK1216" s="7">
        <v>0</v>
      </c>
      <c r="AL1216" s="7">
        <v>0</v>
      </c>
      <c r="AM1216" s="7">
        <v>1958038</v>
      </c>
      <c r="AN1216" s="7">
        <v>0</v>
      </c>
      <c r="AO1216" s="7">
        <v>-10325013</v>
      </c>
      <c r="AP1216" s="7">
        <v>58651298</v>
      </c>
      <c r="AQ1216" s="7">
        <v>5446269</v>
      </c>
      <c r="AR1216" s="7">
        <v>86265429</v>
      </c>
      <c r="AS1216" s="7">
        <v>16486346</v>
      </c>
      <c r="AT1216" s="7">
        <v>0</v>
      </c>
      <c r="AU1216" s="7">
        <v>0</v>
      </c>
      <c r="AV1216" s="7">
        <v>2028308</v>
      </c>
      <c r="AW1216" s="7">
        <v>0</v>
      </c>
      <c r="AX1216" s="7">
        <v>-9563190</v>
      </c>
      <c r="AY1216" s="7">
        <v>66278266</v>
      </c>
      <c r="AZ1216" s="7">
        <v>2348598</v>
      </c>
      <c r="BA1216" s="7">
        <v>28564.95</v>
      </c>
      <c r="BB1216" s="7">
        <v>0</v>
      </c>
      <c r="BC1216" s="7">
        <v>49.74</v>
      </c>
      <c r="BD1216" s="7">
        <v>141.35</v>
      </c>
      <c r="BE1216" s="7">
        <v>0</v>
      </c>
      <c r="BF1216" s="7">
        <v>0</v>
      </c>
      <c r="BG1216" s="7">
        <v>2827612.3382048714</v>
      </c>
      <c r="BH1216" s="7">
        <v>31534</v>
      </c>
      <c r="BI1216" s="7">
        <v>4226652</v>
      </c>
      <c r="BJ1216" s="7">
        <v>58171588.901666671</v>
      </c>
      <c r="BK1216" s="7">
        <v>52235161.38666667</v>
      </c>
      <c r="BL1216" s="7">
        <v>9691325.2833333332</v>
      </c>
      <c r="BM1216" s="7">
        <v>4363059.4933333322</v>
      </c>
      <c r="BN1216" s="130">
        <v>1.6679999999999999</v>
      </c>
      <c r="BO1216" s="131">
        <v>1.3951647E-3</v>
      </c>
      <c r="BP1216" s="161">
        <v>35355.309096672157</v>
      </c>
      <c r="BQ1216" s="162">
        <v>76148022</v>
      </c>
      <c r="BR1216" s="161">
        <v>2154374</v>
      </c>
      <c r="BS1216" s="163">
        <v>0</v>
      </c>
      <c r="BT1216" s="163">
        <v>2340018.6899999976</v>
      </c>
      <c r="BU1216" s="161">
        <v>149139189.72</v>
      </c>
      <c r="BV1216" s="161">
        <v>18518922.539999999</v>
      </c>
      <c r="BW1216" s="165">
        <v>2340018.6899999976</v>
      </c>
      <c r="BX1216" s="161">
        <v>2154374</v>
      </c>
    </row>
    <row r="1217" spans="1:76" ht="14.45" x14ac:dyDescent="0.3">
      <c r="A1217" s="164" t="s">
        <v>31</v>
      </c>
      <c r="B1217" s="6" t="s">
        <v>97</v>
      </c>
      <c r="C1217" s="6" t="s">
        <v>1170</v>
      </c>
      <c r="D1217" s="6" t="s">
        <v>51</v>
      </c>
      <c r="E1217" s="6" t="s">
        <v>36</v>
      </c>
      <c r="F1217" s="24" t="str">
        <f>+Tabela1[[#This Row],[WK]]&amp;Tabela1[[#This Row],[PK]]&amp;Tabela1[[#This Row],[GK]]</f>
        <v>143207</v>
      </c>
      <c r="G1217" s="6" t="s">
        <v>1177</v>
      </c>
      <c r="H1217" s="7">
        <v>1394029500.8146017</v>
      </c>
      <c r="I1217" s="8">
        <v>1.371</v>
      </c>
      <c r="J1217" s="7">
        <v>1911214445.6100001</v>
      </c>
      <c r="K1217" s="8">
        <v>7.0000000000000007E-2</v>
      </c>
      <c r="L1217" s="7">
        <v>133785011.19270003</v>
      </c>
      <c r="M1217" s="7">
        <v>31257251.192700028</v>
      </c>
      <c r="N1217" s="9">
        <v>0.30486622542714314</v>
      </c>
      <c r="O1217" s="7">
        <v>314669863</v>
      </c>
      <c r="P1217" s="8">
        <v>1.2949999999999999</v>
      </c>
      <c r="Q1217" s="7">
        <v>407497473</v>
      </c>
      <c r="R1217" s="8">
        <v>1.6E-2</v>
      </c>
      <c r="S1217" s="7">
        <v>6519959.568</v>
      </c>
      <c r="T1217" s="7">
        <v>1436329.568</v>
      </c>
      <c r="U1217" s="9">
        <v>0.28254014709961189</v>
      </c>
      <c r="V1217" s="7">
        <v>32693580.760700017</v>
      </c>
      <c r="W1217" s="9">
        <v>0.30381152739222139</v>
      </c>
      <c r="X1217" s="7">
        <v>87686783.877632424</v>
      </c>
      <c r="Y1217" s="7">
        <v>0</v>
      </c>
      <c r="Z1217" s="7">
        <v>946635.68499999994</v>
      </c>
      <c r="AA1217" s="7">
        <v>4127049.1926324284</v>
      </c>
      <c r="AB1217" s="7">
        <v>71988763</v>
      </c>
      <c r="AC1217" s="7">
        <v>10624336</v>
      </c>
      <c r="AD1217" s="7">
        <v>54993203.116932392</v>
      </c>
      <c r="AE1217" s="7">
        <v>-24035984.420378808</v>
      </c>
      <c r="AF1217" s="7">
        <v>133785011.19270003</v>
      </c>
      <c r="AG1217" s="7">
        <v>6519959.568</v>
      </c>
      <c r="AH1217" s="7">
        <v>30957218.696553584</v>
      </c>
      <c r="AI1217" s="7">
        <v>85604024</v>
      </c>
      <c r="AJ1217" s="7">
        <v>4251971</v>
      </c>
      <c r="AK1217" s="7">
        <v>0</v>
      </c>
      <c r="AL1217" s="7">
        <v>0</v>
      </c>
      <c r="AM1217" s="7">
        <v>1408637</v>
      </c>
      <c r="AN1217" s="7">
        <v>0</v>
      </c>
      <c r="AO1217" s="7">
        <v>-6279505</v>
      </c>
      <c r="AP1217" s="7">
        <v>55462731</v>
      </c>
      <c r="AQ1217" s="7">
        <v>3835064</v>
      </c>
      <c r="AR1217" s="7">
        <v>102527760</v>
      </c>
      <c r="AS1217" s="7">
        <v>5083630</v>
      </c>
      <c r="AT1217" s="7">
        <v>0</v>
      </c>
      <c r="AU1217" s="7">
        <v>0</v>
      </c>
      <c r="AV1217" s="7">
        <v>1531840</v>
      </c>
      <c r="AW1217" s="7">
        <v>0</v>
      </c>
      <c r="AX1217" s="7">
        <v>-7207824</v>
      </c>
      <c r="AY1217" s="7">
        <v>62724520</v>
      </c>
      <c r="AZ1217" s="7">
        <v>1729009</v>
      </c>
      <c r="BA1217" s="7">
        <v>946635.68499999994</v>
      </c>
      <c r="BB1217" s="7">
        <v>1058.1099999999999</v>
      </c>
      <c r="BC1217" s="7">
        <v>34.909999999999997</v>
      </c>
      <c r="BD1217" s="7">
        <v>3007.19</v>
      </c>
      <c r="BE1217" s="7">
        <v>2.5099999999999998</v>
      </c>
      <c r="BF1217" s="7">
        <v>0</v>
      </c>
      <c r="BG1217" s="7">
        <v>2066056.1926324286</v>
      </c>
      <c r="BH1217" s="7">
        <v>23041</v>
      </c>
      <c r="BI1217" s="7">
        <v>2060993</v>
      </c>
      <c r="BJ1217" s="7">
        <v>28365586.954166666</v>
      </c>
      <c r="BK1217" s="7">
        <v>23460222.293333333</v>
      </c>
      <c r="BL1217" s="7">
        <v>1316450.6666666667</v>
      </c>
      <c r="BM1217" s="7">
        <v>16988557.309999999</v>
      </c>
      <c r="BN1217" s="130">
        <v>1.5580000000000001</v>
      </c>
      <c r="BO1217" s="131">
        <v>9.9468769999999998E-4</v>
      </c>
      <c r="BP1217" s="161">
        <v>25207.053722205004</v>
      </c>
      <c r="BQ1217" s="162">
        <v>71988763</v>
      </c>
      <c r="BR1217" s="161">
        <v>3177589</v>
      </c>
      <c r="BS1217" s="163">
        <v>0</v>
      </c>
      <c r="BT1217" s="163">
        <v>1804334.5427463949</v>
      </c>
      <c r="BU1217" s="161">
        <v>133785011.19</v>
      </c>
      <c r="BV1217" s="161">
        <v>6519959.5700000003</v>
      </c>
      <c r="BW1217" s="165">
        <v>32761553.242746394</v>
      </c>
      <c r="BX1217" s="161">
        <v>3177589</v>
      </c>
    </row>
    <row r="1218" spans="1:76" ht="14.45" x14ac:dyDescent="0.3">
      <c r="A1218" s="164" t="s">
        <v>31</v>
      </c>
      <c r="B1218" s="6" t="s">
        <v>97</v>
      </c>
      <c r="C1218" s="6" t="s">
        <v>1178</v>
      </c>
      <c r="D1218" s="6" t="s">
        <v>33</v>
      </c>
      <c r="E1218" s="6" t="s">
        <v>34</v>
      </c>
      <c r="F1218" s="24" t="str">
        <f>+Tabela1[[#This Row],[WK]]&amp;Tabela1[[#This Row],[PK]]&amp;Tabela1[[#This Row],[GK]]</f>
        <v>143301</v>
      </c>
      <c r="G1218" s="6" t="s">
        <v>1179</v>
      </c>
      <c r="H1218" s="7">
        <v>498501560.73720115</v>
      </c>
      <c r="I1218" s="8">
        <v>1.371</v>
      </c>
      <c r="J1218" s="7">
        <v>683445639.78000009</v>
      </c>
      <c r="K1218" s="8">
        <v>7.0000000000000007E-2</v>
      </c>
      <c r="L1218" s="7">
        <v>47841194.784600012</v>
      </c>
      <c r="M1218" s="7">
        <v>23413308.784600012</v>
      </c>
      <c r="N1218" s="9">
        <v>0.95846643400087961</v>
      </c>
      <c r="O1218" s="7">
        <v>107253094</v>
      </c>
      <c r="P1218" s="8">
        <v>1.2949999999999999</v>
      </c>
      <c r="Q1218" s="7">
        <v>138892757</v>
      </c>
      <c r="R1218" s="8">
        <v>1.6E-2</v>
      </c>
      <c r="S1218" s="7">
        <v>2222284.1120000002</v>
      </c>
      <c r="T1218" s="7">
        <v>328597.1120000002</v>
      </c>
      <c r="U1218" s="9">
        <v>0.17352239942503708</v>
      </c>
      <c r="V1218" s="7">
        <v>23741905.896600015</v>
      </c>
      <c r="W1218" s="9">
        <v>0.90199418919986341</v>
      </c>
      <c r="X1218" s="7">
        <v>27379235.769624449</v>
      </c>
      <c r="Y1218" s="7">
        <v>0</v>
      </c>
      <c r="Z1218" s="7">
        <v>99763.890000000014</v>
      </c>
      <c r="AA1218" s="7">
        <v>2156284.8796244478</v>
      </c>
      <c r="AB1218" s="7">
        <v>25123187</v>
      </c>
      <c r="AC1218" s="7">
        <v>0</v>
      </c>
      <c r="AD1218" s="7">
        <v>3637329.8730244371</v>
      </c>
      <c r="AE1218" s="7">
        <v>0</v>
      </c>
      <c r="AF1218" s="7">
        <v>47841194.784600012</v>
      </c>
      <c r="AG1218" s="7">
        <v>2222284.1120000002</v>
      </c>
      <c r="AH1218" s="7">
        <v>3637329.8730244371</v>
      </c>
      <c r="AI1218" s="7">
        <v>20395699</v>
      </c>
      <c r="AJ1218" s="7">
        <v>1892293</v>
      </c>
      <c r="AK1218" s="7">
        <v>0</v>
      </c>
      <c r="AL1218" s="7">
        <v>441950</v>
      </c>
      <c r="AM1218" s="7">
        <v>1240882</v>
      </c>
      <c r="AN1218" s="7">
        <v>0</v>
      </c>
      <c r="AO1218" s="7">
        <v>0</v>
      </c>
      <c r="AP1218" s="7">
        <v>18943501</v>
      </c>
      <c r="AQ1218" s="7">
        <v>1742488</v>
      </c>
      <c r="AR1218" s="7">
        <v>24427886</v>
      </c>
      <c r="AS1218" s="7">
        <v>1893687</v>
      </c>
      <c r="AT1218" s="7">
        <v>0</v>
      </c>
      <c r="AU1218" s="7">
        <v>422120</v>
      </c>
      <c r="AV1218" s="7">
        <v>844202</v>
      </c>
      <c r="AW1218" s="7">
        <v>0</v>
      </c>
      <c r="AX1218" s="7">
        <v>0</v>
      </c>
      <c r="AY1218" s="7">
        <v>21828344</v>
      </c>
      <c r="AZ1218" s="7">
        <v>781785</v>
      </c>
      <c r="BA1218" s="7">
        <v>99763.890000000014</v>
      </c>
      <c r="BB1218" s="7">
        <v>0</v>
      </c>
      <c r="BC1218" s="7">
        <v>0</v>
      </c>
      <c r="BD1218" s="7">
        <v>898.34</v>
      </c>
      <c r="BE1218" s="7">
        <v>348.78</v>
      </c>
      <c r="BF1218" s="7">
        <v>0</v>
      </c>
      <c r="BG1218" s="7">
        <v>1062035.8796244478</v>
      </c>
      <c r="BH1218" s="7">
        <v>11844</v>
      </c>
      <c r="BI1218" s="7">
        <v>1094249</v>
      </c>
      <c r="BJ1218" s="7">
        <v>15060244.195</v>
      </c>
      <c r="BK1218" s="7">
        <v>8568124.2466666661</v>
      </c>
      <c r="BL1218" s="7">
        <v>6721495.6166666672</v>
      </c>
      <c r="BM1218" s="7">
        <v>12525488.560000002</v>
      </c>
      <c r="BN1218" s="130">
        <v>1.081</v>
      </c>
      <c r="BO1218" s="131">
        <v>5.4694430000000005E-4</v>
      </c>
      <c r="BP1218" s="161">
        <v>13860.177630138363</v>
      </c>
      <c r="BQ1218" s="162">
        <v>25123187</v>
      </c>
      <c r="BR1218" s="161">
        <v>865340</v>
      </c>
      <c r="BS1218" s="163">
        <v>0</v>
      </c>
      <c r="BT1218" s="163">
        <v>362555.23037555069</v>
      </c>
      <c r="BU1218" s="161">
        <v>47841194.780000001</v>
      </c>
      <c r="BV1218" s="161">
        <v>2222284.11</v>
      </c>
      <c r="BW1218" s="165">
        <v>3999885.1003755508</v>
      </c>
      <c r="BX1218" s="161">
        <v>865340</v>
      </c>
    </row>
    <row r="1219" spans="1:76" ht="14.45" x14ac:dyDescent="0.3">
      <c r="A1219" s="164" t="s">
        <v>31</v>
      </c>
      <c r="B1219" s="6" t="s">
        <v>97</v>
      </c>
      <c r="C1219" s="6" t="s">
        <v>1178</v>
      </c>
      <c r="D1219" s="6" t="s">
        <v>32</v>
      </c>
      <c r="E1219" s="6" t="s">
        <v>36</v>
      </c>
      <c r="F1219" s="24" t="str">
        <f>+Tabela1[[#This Row],[WK]]&amp;Tabela1[[#This Row],[PK]]&amp;Tabela1[[#This Row],[GK]]</f>
        <v>143302</v>
      </c>
      <c r="G1219" s="6" t="s">
        <v>1180</v>
      </c>
      <c r="H1219" s="7">
        <v>94651988.315999642</v>
      </c>
      <c r="I1219" s="8">
        <v>1.371</v>
      </c>
      <c r="J1219" s="7">
        <v>129767875.97999999</v>
      </c>
      <c r="K1219" s="8">
        <v>7.0000000000000007E-2</v>
      </c>
      <c r="L1219" s="7">
        <v>9083751.3186000008</v>
      </c>
      <c r="M1219" s="7">
        <v>5740126.3186000008</v>
      </c>
      <c r="N1219" s="9">
        <v>1.716737468645557</v>
      </c>
      <c r="O1219" s="7">
        <v>295470</v>
      </c>
      <c r="P1219" s="8">
        <v>1.2949999999999999</v>
      </c>
      <c r="Q1219" s="7">
        <v>382634</v>
      </c>
      <c r="R1219" s="8">
        <v>1.6E-2</v>
      </c>
      <c r="S1219" s="7">
        <v>6122.1440000000002</v>
      </c>
      <c r="T1219" s="7">
        <v>-27793.856</v>
      </c>
      <c r="U1219" s="9">
        <v>-0.81949097770963553</v>
      </c>
      <c r="V1219" s="7">
        <v>5712332.4626000002</v>
      </c>
      <c r="W1219" s="9">
        <v>1.6912696137811503</v>
      </c>
      <c r="X1219" s="7">
        <v>18292115.005454503</v>
      </c>
      <c r="Y1219" s="7">
        <v>7080782</v>
      </c>
      <c r="Z1219" s="7">
        <v>162235.71</v>
      </c>
      <c r="AA1219" s="7">
        <v>730146.29545450269</v>
      </c>
      <c r="AB1219" s="7">
        <v>10318951</v>
      </c>
      <c r="AC1219" s="7">
        <v>0</v>
      </c>
      <c r="AD1219" s="7">
        <v>12579782.542854503</v>
      </c>
      <c r="AE1219" s="7">
        <v>0</v>
      </c>
      <c r="AF1219" s="7">
        <v>9083751.3186000008</v>
      </c>
      <c r="AG1219" s="7">
        <v>6122.1440000000002</v>
      </c>
      <c r="AH1219" s="7">
        <v>12579782.542854503</v>
      </c>
      <c r="AI1219" s="7">
        <v>2791710</v>
      </c>
      <c r="AJ1219" s="7">
        <v>43218</v>
      </c>
      <c r="AK1219" s="7">
        <v>4989793</v>
      </c>
      <c r="AL1219" s="7">
        <v>0</v>
      </c>
      <c r="AM1219" s="7">
        <v>290577</v>
      </c>
      <c r="AN1219" s="7">
        <v>0</v>
      </c>
      <c r="AO1219" s="7">
        <v>0</v>
      </c>
      <c r="AP1219" s="7">
        <v>8028926</v>
      </c>
      <c r="AQ1219" s="7">
        <v>501263</v>
      </c>
      <c r="AR1219" s="7">
        <v>3343625</v>
      </c>
      <c r="AS1219" s="7">
        <v>33916</v>
      </c>
      <c r="AT1219" s="7">
        <v>5774789</v>
      </c>
      <c r="AU1219" s="7">
        <v>0</v>
      </c>
      <c r="AV1219" s="7">
        <v>802124</v>
      </c>
      <c r="AW1219" s="7">
        <v>0</v>
      </c>
      <c r="AX1219" s="7">
        <v>0</v>
      </c>
      <c r="AY1219" s="7">
        <v>9327346</v>
      </c>
      <c r="AZ1219" s="7">
        <v>202745</v>
      </c>
      <c r="BA1219" s="7">
        <v>162235.71</v>
      </c>
      <c r="BB1219" s="7">
        <v>0</v>
      </c>
      <c r="BC1219" s="7">
        <v>0</v>
      </c>
      <c r="BD1219" s="7">
        <v>949.03</v>
      </c>
      <c r="BE1219" s="7">
        <v>1590.88</v>
      </c>
      <c r="BF1219" s="7">
        <v>0</v>
      </c>
      <c r="BG1219" s="7">
        <v>380195.29545450269</v>
      </c>
      <c r="BH1219" s="7">
        <v>4240</v>
      </c>
      <c r="BI1219" s="7">
        <v>349951</v>
      </c>
      <c r="BJ1219" s="7">
        <v>4816303.88</v>
      </c>
      <c r="BK1219" s="7">
        <v>3405143.6533333333</v>
      </c>
      <c r="BL1219" s="7">
        <v>46440.436666666668</v>
      </c>
      <c r="BM1219" s="7">
        <v>5551760.0333333341</v>
      </c>
      <c r="BN1219" s="130">
        <v>0.61699999999999999</v>
      </c>
      <c r="BO1219" s="131">
        <v>1.810747E-4</v>
      </c>
      <c r="BP1219" s="161">
        <v>4588.3761359860337</v>
      </c>
      <c r="BQ1219" s="162">
        <v>10318951</v>
      </c>
      <c r="BR1219" s="161">
        <v>235087</v>
      </c>
      <c r="BS1219" s="163">
        <v>0</v>
      </c>
      <c r="BT1219" s="163">
        <v>0</v>
      </c>
      <c r="BU1219" s="161">
        <v>9083751.3200000003</v>
      </c>
      <c r="BV1219" s="161">
        <v>6122.14</v>
      </c>
      <c r="BW1219" s="165">
        <v>12579782.539999999</v>
      </c>
      <c r="BX1219" s="161">
        <v>235087</v>
      </c>
    </row>
    <row r="1220" spans="1:76" ht="14.45" x14ac:dyDescent="0.3">
      <c r="A1220" s="164" t="s">
        <v>31</v>
      </c>
      <c r="B1220" s="6" t="s">
        <v>97</v>
      </c>
      <c r="C1220" s="6" t="s">
        <v>1178</v>
      </c>
      <c r="D1220" s="6" t="s">
        <v>37</v>
      </c>
      <c r="E1220" s="6" t="s">
        <v>36</v>
      </c>
      <c r="F1220" s="24" t="str">
        <f>+Tabela1[[#This Row],[WK]]&amp;Tabela1[[#This Row],[PK]]&amp;Tabela1[[#This Row],[GK]]</f>
        <v>143303</v>
      </c>
      <c r="G1220" s="6" t="s">
        <v>1181</v>
      </c>
      <c r="H1220" s="7">
        <v>134554797.52739906</v>
      </c>
      <c r="I1220" s="8">
        <v>1.371</v>
      </c>
      <c r="J1220" s="7">
        <v>184474627.41999999</v>
      </c>
      <c r="K1220" s="8">
        <v>7.0000000000000007E-2</v>
      </c>
      <c r="L1220" s="7">
        <v>12913223.919400001</v>
      </c>
      <c r="M1220" s="7">
        <v>7781993.9194000009</v>
      </c>
      <c r="N1220" s="9">
        <v>1.5165942511639512</v>
      </c>
      <c r="O1220" s="7">
        <v>335582</v>
      </c>
      <c r="P1220" s="8">
        <v>1.2949999999999999</v>
      </c>
      <c r="Q1220" s="7">
        <v>434579</v>
      </c>
      <c r="R1220" s="8">
        <v>1.6E-2</v>
      </c>
      <c r="S1220" s="7">
        <v>6953.2640000000001</v>
      </c>
      <c r="T1220" s="7">
        <v>-15438.736000000001</v>
      </c>
      <c r="U1220" s="9">
        <v>-0.68947552697391934</v>
      </c>
      <c r="V1220" s="7">
        <v>7766555.1834000014</v>
      </c>
      <c r="W1220" s="9">
        <v>1.5070090866966963</v>
      </c>
      <c r="X1220" s="7">
        <v>15222198.782062136</v>
      </c>
      <c r="Y1220" s="7">
        <v>3776562</v>
      </c>
      <c r="Z1220" s="7">
        <v>134723.98499999999</v>
      </c>
      <c r="AA1220" s="7">
        <v>983348.7970621353</v>
      </c>
      <c r="AB1220" s="7">
        <v>10327564</v>
      </c>
      <c r="AC1220" s="7">
        <v>0</v>
      </c>
      <c r="AD1220" s="7">
        <v>7455643.5986621343</v>
      </c>
      <c r="AE1220" s="7">
        <v>0</v>
      </c>
      <c r="AF1220" s="7">
        <v>12913223.919400001</v>
      </c>
      <c r="AG1220" s="7">
        <v>6953.2640000000001</v>
      </c>
      <c r="AH1220" s="7">
        <v>7455643.5986621343</v>
      </c>
      <c r="AI1220" s="7">
        <v>4284244</v>
      </c>
      <c r="AJ1220" s="7">
        <v>17212</v>
      </c>
      <c r="AK1220" s="7">
        <v>1917309</v>
      </c>
      <c r="AL1220" s="7">
        <v>43034</v>
      </c>
      <c r="AM1220" s="7">
        <v>431646</v>
      </c>
      <c r="AN1220" s="7">
        <v>0</v>
      </c>
      <c r="AO1220" s="7">
        <v>0</v>
      </c>
      <c r="AP1220" s="7">
        <v>8139710</v>
      </c>
      <c r="AQ1220" s="7">
        <v>525133</v>
      </c>
      <c r="AR1220" s="7">
        <v>5131230</v>
      </c>
      <c r="AS1220" s="7">
        <v>22392</v>
      </c>
      <c r="AT1220" s="7">
        <v>3642687</v>
      </c>
      <c r="AU1220" s="7">
        <v>94369</v>
      </c>
      <c r="AV1220" s="7">
        <v>976366</v>
      </c>
      <c r="AW1220" s="7">
        <v>0</v>
      </c>
      <c r="AX1220" s="7">
        <v>0</v>
      </c>
      <c r="AY1220" s="7">
        <v>8639255</v>
      </c>
      <c r="AZ1220" s="7">
        <v>217343</v>
      </c>
      <c r="BA1220" s="7">
        <v>134723.98499999999</v>
      </c>
      <c r="BB1220" s="7">
        <v>0</v>
      </c>
      <c r="BC1220" s="7">
        <v>0</v>
      </c>
      <c r="BD1220" s="7">
        <v>0</v>
      </c>
      <c r="BE1220" s="7">
        <v>2897.29</v>
      </c>
      <c r="BF1220" s="7">
        <v>0</v>
      </c>
      <c r="BG1220" s="7">
        <v>493984.79706213524</v>
      </c>
      <c r="BH1220" s="7">
        <v>5509</v>
      </c>
      <c r="BI1220" s="7">
        <v>489364</v>
      </c>
      <c r="BJ1220" s="7">
        <v>6735151.1408333341</v>
      </c>
      <c r="BK1220" s="7">
        <v>4239964.7300000014</v>
      </c>
      <c r="BL1220" s="7">
        <v>1008277.6466666666</v>
      </c>
      <c r="BM1220" s="7">
        <v>7964190.3499999987</v>
      </c>
      <c r="BN1220" s="130">
        <v>0.82099999999999995</v>
      </c>
      <c r="BO1220" s="131">
        <v>2.316125E-4</v>
      </c>
      <c r="BP1220" s="161">
        <v>5869.0393400990142</v>
      </c>
      <c r="BQ1220" s="162">
        <v>10327564</v>
      </c>
      <c r="BR1220" s="161">
        <v>312433</v>
      </c>
      <c r="BS1220" s="163">
        <v>0</v>
      </c>
      <c r="BT1220" s="163">
        <v>160254.21793786436</v>
      </c>
      <c r="BU1220" s="161">
        <v>12913223.92</v>
      </c>
      <c r="BV1220" s="161">
        <v>6953.26</v>
      </c>
      <c r="BW1220" s="165">
        <v>7615897.817937864</v>
      </c>
      <c r="BX1220" s="161">
        <v>312433</v>
      </c>
    </row>
    <row r="1221" spans="1:76" ht="14.45" x14ac:dyDescent="0.3">
      <c r="A1221" s="164" t="s">
        <v>31</v>
      </c>
      <c r="B1221" s="6" t="s">
        <v>97</v>
      </c>
      <c r="C1221" s="6" t="s">
        <v>1178</v>
      </c>
      <c r="D1221" s="6" t="s">
        <v>39</v>
      </c>
      <c r="E1221" s="6" t="s">
        <v>36</v>
      </c>
      <c r="F1221" s="24" t="str">
        <f>+Tabela1[[#This Row],[WK]]&amp;Tabela1[[#This Row],[PK]]&amp;Tabela1[[#This Row],[GK]]</f>
        <v>143304</v>
      </c>
      <c r="G1221" s="6" t="s">
        <v>1182</v>
      </c>
      <c r="H1221" s="7">
        <v>215966552.69879928</v>
      </c>
      <c r="I1221" s="8">
        <v>1.371</v>
      </c>
      <c r="J1221" s="7">
        <v>296090143.74999994</v>
      </c>
      <c r="K1221" s="8">
        <v>7.0000000000000007E-2</v>
      </c>
      <c r="L1221" s="7">
        <v>20726310.062499996</v>
      </c>
      <c r="M1221" s="7">
        <v>11453260.062499996</v>
      </c>
      <c r="N1221" s="9">
        <v>1.2351125101773415</v>
      </c>
      <c r="O1221" s="7">
        <v>4792030</v>
      </c>
      <c r="P1221" s="8">
        <v>1.2949999999999999</v>
      </c>
      <c r="Q1221" s="7">
        <v>6205679</v>
      </c>
      <c r="R1221" s="8">
        <v>1.6E-2</v>
      </c>
      <c r="S1221" s="7">
        <v>99290.864000000001</v>
      </c>
      <c r="T1221" s="7">
        <v>-90404.135999999999</v>
      </c>
      <c r="U1221" s="9">
        <v>-0.47657627243733358</v>
      </c>
      <c r="V1221" s="7">
        <v>11362855.926499996</v>
      </c>
      <c r="W1221" s="9">
        <v>1.2007991260992446</v>
      </c>
      <c r="X1221" s="7">
        <v>19758154.823065687</v>
      </c>
      <c r="Y1221" s="7">
        <v>200240</v>
      </c>
      <c r="Z1221" s="7">
        <v>877113.53500000015</v>
      </c>
      <c r="AA1221" s="7">
        <v>1288439.2880656857</v>
      </c>
      <c r="AB1221" s="7">
        <v>12761354</v>
      </c>
      <c r="AC1221" s="7">
        <v>4631008</v>
      </c>
      <c r="AD1221" s="7">
        <v>8395298.8965656906</v>
      </c>
      <c r="AE1221" s="7">
        <v>0</v>
      </c>
      <c r="AF1221" s="7">
        <v>20726310.062499996</v>
      </c>
      <c r="AG1221" s="7">
        <v>99290.864000000001</v>
      </c>
      <c r="AH1221" s="7">
        <v>8395298.8965656906</v>
      </c>
      <c r="AI1221" s="7">
        <v>7742395</v>
      </c>
      <c r="AJ1221" s="7">
        <v>202545</v>
      </c>
      <c r="AK1221" s="7">
        <v>4014413</v>
      </c>
      <c r="AL1221" s="7">
        <v>0</v>
      </c>
      <c r="AM1221" s="7">
        <v>966198</v>
      </c>
      <c r="AN1221" s="7">
        <v>0</v>
      </c>
      <c r="AO1221" s="7">
        <v>0</v>
      </c>
      <c r="AP1221" s="7">
        <v>11094903</v>
      </c>
      <c r="AQ1221" s="7">
        <v>656417</v>
      </c>
      <c r="AR1221" s="7">
        <v>9273050</v>
      </c>
      <c r="AS1221" s="7">
        <v>189695</v>
      </c>
      <c r="AT1221" s="7">
        <v>4593129</v>
      </c>
      <c r="AU1221" s="7">
        <v>0</v>
      </c>
      <c r="AV1221" s="7">
        <v>1067173</v>
      </c>
      <c r="AW1221" s="7">
        <v>0</v>
      </c>
      <c r="AX1221" s="7">
        <v>0</v>
      </c>
      <c r="AY1221" s="7">
        <v>13121709</v>
      </c>
      <c r="AZ1221" s="7">
        <v>269245</v>
      </c>
      <c r="BA1221" s="7">
        <v>877113.53500000015</v>
      </c>
      <c r="BB1221" s="7">
        <v>0</v>
      </c>
      <c r="BC1221" s="7">
        <v>95.59</v>
      </c>
      <c r="BD1221" s="7">
        <v>8288.9500000000007</v>
      </c>
      <c r="BE1221" s="7">
        <v>1647.49</v>
      </c>
      <c r="BF1221" s="7">
        <v>0</v>
      </c>
      <c r="BG1221" s="7">
        <v>632702.28806568566</v>
      </c>
      <c r="BH1221" s="7">
        <v>7056</v>
      </c>
      <c r="BI1221" s="7">
        <v>655737</v>
      </c>
      <c r="BJ1221" s="7">
        <v>9025017.2441666648</v>
      </c>
      <c r="BK1221" s="7">
        <v>6464353.7599999979</v>
      </c>
      <c r="BL1221" s="7">
        <v>348602.27333333337</v>
      </c>
      <c r="BM1221" s="7">
        <v>9545449.3900000006</v>
      </c>
      <c r="BN1221" s="130">
        <v>0.99099999999999999</v>
      </c>
      <c r="BO1221" s="131">
        <v>2.5507159999999999E-4</v>
      </c>
      <c r="BP1221" s="161">
        <v>6464.3476263859066</v>
      </c>
      <c r="BQ1221" s="162">
        <v>12761354</v>
      </c>
      <c r="BR1221" s="161">
        <v>417583</v>
      </c>
      <c r="BS1221" s="163">
        <v>0</v>
      </c>
      <c r="BT1221" s="163">
        <v>1710684.1600000001</v>
      </c>
      <c r="BU1221" s="161">
        <v>20726310.059999999</v>
      </c>
      <c r="BV1221" s="161">
        <v>99290.86</v>
      </c>
      <c r="BW1221" s="165">
        <v>10105983.060000001</v>
      </c>
      <c r="BX1221" s="161">
        <v>417583</v>
      </c>
    </row>
    <row r="1222" spans="1:76" ht="14.45" x14ac:dyDescent="0.3">
      <c r="A1222" s="164" t="s">
        <v>31</v>
      </c>
      <c r="B1222" s="6" t="s">
        <v>97</v>
      </c>
      <c r="C1222" s="6" t="s">
        <v>1178</v>
      </c>
      <c r="D1222" s="6" t="s">
        <v>42</v>
      </c>
      <c r="E1222" s="6" t="s">
        <v>40</v>
      </c>
      <c r="F1222" s="24" t="str">
        <f>+Tabela1[[#This Row],[WK]]&amp;Tabela1[[#This Row],[PK]]&amp;Tabela1[[#This Row],[GK]]</f>
        <v>143305</v>
      </c>
      <c r="G1222" s="6" t="s">
        <v>1183</v>
      </c>
      <c r="H1222" s="7">
        <v>532563096.7189976</v>
      </c>
      <c r="I1222" s="8">
        <v>1.371</v>
      </c>
      <c r="J1222" s="7">
        <v>730144005.6099999</v>
      </c>
      <c r="K1222" s="8">
        <v>7.0000000000000007E-2</v>
      </c>
      <c r="L1222" s="7">
        <v>51110080.392699994</v>
      </c>
      <c r="M1222" s="7">
        <v>32369226.392699994</v>
      </c>
      <c r="N1222" s="9">
        <v>1.7272012466827815</v>
      </c>
      <c r="O1222" s="7">
        <v>41872003</v>
      </c>
      <c r="P1222" s="8">
        <v>1.2949999999999999</v>
      </c>
      <c r="Q1222" s="7">
        <v>54224244</v>
      </c>
      <c r="R1222" s="8">
        <v>1.6E-2</v>
      </c>
      <c r="S1222" s="7">
        <v>867587.90399999998</v>
      </c>
      <c r="T1222" s="7">
        <v>184955.90399999998</v>
      </c>
      <c r="U1222" s="9">
        <v>0.27094525893893046</v>
      </c>
      <c r="V1222" s="7">
        <v>32554182.296699993</v>
      </c>
      <c r="W1222" s="9">
        <v>1.6760216109868225</v>
      </c>
      <c r="X1222" s="7">
        <v>50011349.297835879</v>
      </c>
      <c r="Y1222" s="7">
        <v>9223544</v>
      </c>
      <c r="Z1222" s="7">
        <v>984085.85499999998</v>
      </c>
      <c r="AA1222" s="7">
        <v>2046464.442835877</v>
      </c>
      <c r="AB1222" s="7">
        <v>35609958</v>
      </c>
      <c r="AC1222" s="7">
        <v>2147297</v>
      </c>
      <c r="AD1222" s="7">
        <v>17457167.001135886</v>
      </c>
      <c r="AE1222" s="7">
        <v>0</v>
      </c>
      <c r="AF1222" s="7">
        <v>51110080.392699994</v>
      </c>
      <c r="AG1222" s="7">
        <v>867587.90399999998</v>
      </c>
      <c r="AH1222" s="7">
        <v>17457167.001135886</v>
      </c>
      <c r="AI1222" s="7">
        <v>15647396</v>
      </c>
      <c r="AJ1222" s="7">
        <v>686158</v>
      </c>
      <c r="AK1222" s="7">
        <v>12270410</v>
      </c>
      <c r="AL1222" s="7">
        <v>1018560</v>
      </c>
      <c r="AM1222" s="7">
        <v>648468</v>
      </c>
      <c r="AN1222" s="7">
        <v>0</v>
      </c>
      <c r="AO1222" s="7">
        <v>0</v>
      </c>
      <c r="AP1222" s="7">
        <v>28879951</v>
      </c>
      <c r="AQ1222" s="7">
        <v>2394926</v>
      </c>
      <c r="AR1222" s="7">
        <v>18740854</v>
      </c>
      <c r="AS1222" s="7">
        <v>682632</v>
      </c>
      <c r="AT1222" s="7">
        <v>14279924</v>
      </c>
      <c r="AU1222" s="7">
        <v>63517</v>
      </c>
      <c r="AV1222" s="7">
        <v>704302</v>
      </c>
      <c r="AW1222" s="7">
        <v>0</v>
      </c>
      <c r="AX1222" s="7">
        <v>0</v>
      </c>
      <c r="AY1222" s="7">
        <v>32367589</v>
      </c>
      <c r="AZ1222" s="7">
        <v>994261</v>
      </c>
      <c r="BA1222" s="7">
        <v>984085.85499999998</v>
      </c>
      <c r="BB1222" s="7">
        <v>0</v>
      </c>
      <c r="BC1222" s="7">
        <v>319.51</v>
      </c>
      <c r="BD1222" s="7">
        <v>8015.61</v>
      </c>
      <c r="BE1222" s="7">
        <v>3001.85</v>
      </c>
      <c r="BF1222" s="7">
        <v>0</v>
      </c>
      <c r="BG1222" s="7">
        <v>1547681.442835877</v>
      </c>
      <c r="BH1222" s="7">
        <v>17260</v>
      </c>
      <c r="BI1222" s="7">
        <v>498783</v>
      </c>
      <c r="BJ1222" s="7">
        <v>6864727.5800000001</v>
      </c>
      <c r="BK1222" s="7">
        <v>5143647.0199999996</v>
      </c>
      <c r="BL1222" s="7">
        <v>885016.9</v>
      </c>
      <c r="BM1222" s="7">
        <v>5114288.4399999995</v>
      </c>
      <c r="BN1222" s="130">
        <v>0.85399999999999998</v>
      </c>
      <c r="BO1222" s="131">
        <v>6.9003260000000002E-4</v>
      </c>
      <c r="BP1222" s="161">
        <v>17486.055326783237</v>
      </c>
      <c r="BQ1222" s="162">
        <v>35609958</v>
      </c>
      <c r="BR1222" s="161">
        <v>914283</v>
      </c>
      <c r="BS1222" s="163">
        <v>0</v>
      </c>
      <c r="BT1222" s="163">
        <v>2812526.3799999952</v>
      </c>
      <c r="BU1222" s="161">
        <v>51110080.390000001</v>
      </c>
      <c r="BV1222" s="161">
        <v>867587.9</v>
      </c>
      <c r="BW1222" s="165">
        <v>20269693.379999995</v>
      </c>
      <c r="BX1222" s="161">
        <v>914283</v>
      </c>
    </row>
    <row r="1223" spans="1:76" ht="14.45" x14ac:dyDescent="0.3">
      <c r="A1223" s="164" t="s">
        <v>31</v>
      </c>
      <c r="B1223" s="6" t="s">
        <v>97</v>
      </c>
      <c r="C1223" s="6" t="s">
        <v>1178</v>
      </c>
      <c r="D1223" s="6" t="s">
        <v>44</v>
      </c>
      <c r="E1223" s="6" t="s">
        <v>36</v>
      </c>
      <c r="F1223" s="24" t="str">
        <f>+Tabela1[[#This Row],[WK]]&amp;Tabela1[[#This Row],[PK]]&amp;Tabela1[[#This Row],[GK]]</f>
        <v>143306</v>
      </c>
      <c r="G1223" s="6" t="s">
        <v>1184</v>
      </c>
      <c r="H1223" s="7">
        <v>100311049.76879954</v>
      </c>
      <c r="I1223" s="8">
        <v>1.371</v>
      </c>
      <c r="J1223" s="7">
        <v>137526449.23000002</v>
      </c>
      <c r="K1223" s="8">
        <v>7.0000000000000007E-2</v>
      </c>
      <c r="L1223" s="7">
        <v>9626851.4461000022</v>
      </c>
      <c r="M1223" s="7">
        <v>5707509.4461000022</v>
      </c>
      <c r="N1223" s="9">
        <v>1.4562417482577439</v>
      </c>
      <c r="O1223" s="7">
        <v>3378709</v>
      </c>
      <c r="P1223" s="8">
        <v>1.2949999999999999</v>
      </c>
      <c r="Q1223" s="7">
        <v>4375428</v>
      </c>
      <c r="R1223" s="8">
        <v>1.6E-2</v>
      </c>
      <c r="S1223" s="7">
        <v>70006.847999999998</v>
      </c>
      <c r="T1223" s="7">
        <v>48428.847999999998</v>
      </c>
      <c r="U1223" s="9">
        <v>2.2443622207804244</v>
      </c>
      <c r="V1223" s="7">
        <v>5755938.2941000015</v>
      </c>
      <c r="W1223" s="9">
        <v>1.4605570004212218</v>
      </c>
      <c r="X1223" s="7">
        <v>10604729.097371969</v>
      </c>
      <c r="Y1223" s="7">
        <v>1866365</v>
      </c>
      <c r="Z1223" s="7">
        <v>312934.76999999996</v>
      </c>
      <c r="AA1223" s="7">
        <v>592671.32737196912</v>
      </c>
      <c r="AB1223" s="7">
        <v>6120271</v>
      </c>
      <c r="AC1223" s="7">
        <v>1712487</v>
      </c>
      <c r="AD1223" s="7">
        <v>4848790.803271967</v>
      </c>
      <c r="AE1223" s="7">
        <v>0</v>
      </c>
      <c r="AF1223" s="7">
        <v>9626851.4461000022</v>
      </c>
      <c r="AG1223" s="7">
        <v>70006.847999999998</v>
      </c>
      <c r="AH1223" s="7">
        <v>4848790.803271967</v>
      </c>
      <c r="AI1223" s="7">
        <v>3272396</v>
      </c>
      <c r="AJ1223" s="7">
        <v>18041</v>
      </c>
      <c r="AK1223" s="7">
        <v>3021678</v>
      </c>
      <c r="AL1223" s="7">
        <v>0</v>
      </c>
      <c r="AM1223" s="7">
        <v>344579</v>
      </c>
      <c r="AN1223" s="7">
        <v>0</v>
      </c>
      <c r="AO1223" s="7">
        <v>0</v>
      </c>
      <c r="AP1223" s="7">
        <v>4772662</v>
      </c>
      <c r="AQ1223" s="7">
        <v>306327</v>
      </c>
      <c r="AR1223" s="7">
        <v>3919342</v>
      </c>
      <c r="AS1223" s="7">
        <v>21578</v>
      </c>
      <c r="AT1223" s="7">
        <v>3713150</v>
      </c>
      <c r="AU1223" s="7">
        <v>0</v>
      </c>
      <c r="AV1223" s="7">
        <v>925508</v>
      </c>
      <c r="AW1223" s="7">
        <v>0</v>
      </c>
      <c r="AX1223" s="7">
        <v>0</v>
      </c>
      <c r="AY1223" s="7">
        <v>5491951</v>
      </c>
      <c r="AZ1223" s="7">
        <v>124891</v>
      </c>
      <c r="BA1223" s="7">
        <v>312934.76999999996</v>
      </c>
      <c r="BB1223" s="7">
        <v>0</v>
      </c>
      <c r="BC1223" s="7">
        <v>0</v>
      </c>
      <c r="BD1223" s="7">
        <v>3364.89</v>
      </c>
      <c r="BE1223" s="7">
        <v>0</v>
      </c>
      <c r="BF1223" s="7">
        <v>0</v>
      </c>
      <c r="BG1223" s="7">
        <v>320655.32737196912</v>
      </c>
      <c r="BH1223" s="7">
        <v>3576</v>
      </c>
      <c r="BI1223" s="7">
        <v>272016</v>
      </c>
      <c r="BJ1223" s="7">
        <v>3743858.4716666657</v>
      </c>
      <c r="BK1223" s="7">
        <v>2213388.4733333327</v>
      </c>
      <c r="BL1223" s="7">
        <v>5902.333333333333</v>
      </c>
      <c r="BM1223" s="7">
        <v>6110075.3266666671</v>
      </c>
      <c r="BN1223" s="130">
        <v>0.84899999999999998</v>
      </c>
      <c r="BO1223" s="131">
        <v>1.354145E-4</v>
      </c>
      <c r="BP1223" s="161">
        <v>3431.7771797715</v>
      </c>
      <c r="BQ1223" s="162">
        <v>6120271</v>
      </c>
      <c r="BR1223" s="161">
        <v>205213</v>
      </c>
      <c r="BS1223" s="163">
        <v>0</v>
      </c>
      <c r="BT1223" s="163">
        <v>855983.66999999993</v>
      </c>
      <c r="BU1223" s="161">
        <v>9626851.4499999993</v>
      </c>
      <c r="BV1223" s="161">
        <v>70006.850000000006</v>
      </c>
      <c r="BW1223" s="165">
        <v>5704774.4699999997</v>
      </c>
      <c r="BX1223" s="161">
        <v>205213</v>
      </c>
    </row>
    <row r="1224" spans="1:76" ht="14.45" x14ac:dyDescent="0.3">
      <c r="A1224" s="164" t="s">
        <v>31</v>
      </c>
      <c r="B1224" s="6" t="s">
        <v>97</v>
      </c>
      <c r="C1224" s="6" t="s">
        <v>1178</v>
      </c>
      <c r="D1224" s="6" t="s">
        <v>51</v>
      </c>
      <c r="E1224" s="6" t="s">
        <v>36</v>
      </c>
      <c r="F1224" s="24" t="str">
        <f>+Tabela1[[#This Row],[WK]]&amp;Tabela1[[#This Row],[PK]]&amp;Tabela1[[#This Row],[GK]]</f>
        <v>143307</v>
      </c>
      <c r="G1224" s="6" t="s">
        <v>1185</v>
      </c>
      <c r="H1224" s="7">
        <v>150223432.47539926</v>
      </c>
      <c r="I1224" s="8">
        <v>1.371</v>
      </c>
      <c r="J1224" s="7">
        <v>205956325.93000001</v>
      </c>
      <c r="K1224" s="8">
        <v>7.0000000000000007E-2</v>
      </c>
      <c r="L1224" s="7">
        <v>14416942.815100001</v>
      </c>
      <c r="M1224" s="7">
        <v>9455226.8151000012</v>
      </c>
      <c r="N1224" s="9">
        <v>1.9056364401146701</v>
      </c>
      <c r="O1224" s="7">
        <v>0</v>
      </c>
      <c r="P1224" s="8">
        <v>1.2949999999999999</v>
      </c>
      <c r="Q1224" s="7">
        <v>0</v>
      </c>
      <c r="R1224" s="8">
        <v>1.6E-2</v>
      </c>
      <c r="S1224" s="7">
        <v>0</v>
      </c>
      <c r="T1224" s="7">
        <v>-14562</v>
      </c>
      <c r="U1224" s="9">
        <v>-1</v>
      </c>
      <c r="V1224" s="7">
        <v>9440664.8151000012</v>
      </c>
      <c r="W1224" s="9">
        <v>1.8971337242613859</v>
      </c>
      <c r="X1224" s="7">
        <v>21686171.034058761</v>
      </c>
      <c r="Y1224" s="7">
        <v>6938225</v>
      </c>
      <c r="Z1224" s="7">
        <v>1369294.49</v>
      </c>
      <c r="AA1224" s="7">
        <v>782246.54405876028</v>
      </c>
      <c r="AB1224" s="7">
        <v>12596405</v>
      </c>
      <c r="AC1224" s="7">
        <v>0</v>
      </c>
      <c r="AD1224" s="7">
        <v>12245506.21895876</v>
      </c>
      <c r="AE1224" s="7">
        <v>0</v>
      </c>
      <c r="AF1224" s="7">
        <v>14416942.815100001</v>
      </c>
      <c r="AG1224" s="7">
        <v>0</v>
      </c>
      <c r="AH1224" s="7">
        <v>12245506.21895876</v>
      </c>
      <c r="AI1224" s="7">
        <v>4142711</v>
      </c>
      <c r="AJ1224" s="7">
        <v>7696</v>
      </c>
      <c r="AK1224" s="7">
        <v>7383716</v>
      </c>
      <c r="AL1224" s="7">
        <v>0</v>
      </c>
      <c r="AM1224" s="7">
        <v>206399</v>
      </c>
      <c r="AN1224" s="7">
        <v>0</v>
      </c>
      <c r="AO1224" s="7">
        <v>0</v>
      </c>
      <c r="AP1224" s="7">
        <v>9936313</v>
      </c>
      <c r="AQ1224" s="7">
        <v>533090</v>
      </c>
      <c r="AR1224" s="7">
        <v>4961716</v>
      </c>
      <c r="AS1224" s="7">
        <v>14562</v>
      </c>
      <c r="AT1224" s="7">
        <v>8253459</v>
      </c>
      <c r="AU1224" s="7">
        <v>232845</v>
      </c>
      <c r="AV1224" s="7">
        <v>741336</v>
      </c>
      <c r="AW1224" s="7">
        <v>0</v>
      </c>
      <c r="AX1224" s="7">
        <v>0</v>
      </c>
      <c r="AY1224" s="7">
        <v>11430319</v>
      </c>
      <c r="AZ1224" s="7">
        <v>228696</v>
      </c>
      <c r="BA1224" s="7">
        <v>1369294.49</v>
      </c>
      <c r="BB1224" s="7">
        <v>0</v>
      </c>
      <c r="BC1224" s="7">
        <v>117.74</v>
      </c>
      <c r="BD1224" s="7">
        <v>14313.32</v>
      </c>
      <c r="BE1224" s="7">
        <v>35.619999999999997</v>
      </c>
      <c r="BF1224" s="7">
        <v>0</v>
      </c>
      <c r="BG1224" s="7">
        <v>494612.54405876028</v>
      </c>
      <c r="BH1224" s="7">
        <v>5516</v>
      </c>
      <c r="BI1224" s="7">
        <v>287634</v>
      </c>
      <c r="BJ1224" s="7">
        <v>3958629.8516666684</v>
      </c>
      <c r="BK1224" s="7">
        <v>1925942.0900000017</v>
      </c>
      <c r="BL1224" s="7">
        <v>400705.78666666668</v>
      </c>
      <c r="BM1224" s="7">
        <v>7329339.4733333327</v>
      </c>
      <c r="BN1224" s="130">
        <v>0.68799999999999994</v>
      </c>
      <c r="BO1224" s="131">
        <v>2.234723E-4</v>
      </c>
      <c r="BP1224" s="161">
        <v>5662.9326056870814</v>
      </c>
      <c r="BQ1224" s="162">
        <v>12596405</v>
      </c>
      <c r="BR1224" s="161">
        <v>309337</v>
      </c>
      <c r="BS1224" s="163">
        <v>0</v>
      </c>
      <c r="BT1224" s="163">
        <v>1009820.9659412391</v>
      </c>
      <c r="BU1224" s="161">
        <v>14416942.82</v>
      </c>
      <c r="BV1224" s="161">
        <v>0</v>
      </c>
      <c r="BW1224" s="165">
        <v>13255327.18594124</v>
      </c>
      <c r="BX1224" s="161">
        <v>309337</v>
      </c>
    </row>
    <row r="1225" spans="1:76" ht="14.45" x14ac:dyDescent="0.3">
      <c r="A1225" s="164" t="s">
        <v>31</v>
      </c>
      <c r="B1225" s="6" t="s">
        <v>97</v>
      </c>
      <c r="C1225" s="6" t="s">
        <v>1178</v>
      </c>
      <c r="D1225" s="6" t="s">
        <v>75</v>
      </c>
      <c r="E1225" s="6" t="s">
        <v>36</v>
      </c>
      <c r="F1225" s="24" t="str">
        <f>+Tabela1[[#This Row],[WK]]&amp;Tabela1[[#This Row],[PK]]&amp;Tabela1[[#This Row],[GK]]</f>
        <v>143308</v>
      </c>
      <c r="G1225" s="6" t="s">
        <v>1186</v>
      </c>
      <c r="H1225" s="7">
        <v>127915186.39039935</v>
      </c>
      <c r="I1225" s="8">
        <v>1.371</v>
      </c>
      <c r="J1225" s="7">
        <v>175371720.53999999</v>
      </c>
      <c r="K1225" s="8">
        <v>7.0000000000000007E-2</v>
      </c>
      <c r="L1225" s="7">
        <v>12276020.437800001</v>
      </c>
      <c r="M1225" s="7">
        <v>7378194.4378000014</v>
      </c>
      <c r="N1225" s="9">
        <v>1.5064223265179288</v>
      </c>
      <c r="O1225" s="7">
        <v>4981409</v>
      </c>
      <c r="P1225" s="8">
        <v>1.2949999999999999</v>
      </c>
      <c r="Q1225" s="7">
        <v>6450925</v>
      </c>
      <c r="R1225" s="8">
        <v>1.6E-2</v>
      </c>
      <c r="S1225" s="7">
        <v>103214.8</v>
      </c>
      <c r="T1225" s="7">
        <v>30645.800000000003</v>
      </c>
      <c r="U1225" s="9">
        <v>0.42229877771500229</v>
      </c>
      <c r="V1225" s="7">
        <v>7408840.2378000021</v>
      </c>
      <c r="W1225" s="9">
        <v>1.4905938537681618</v>
      </c>
      <c r="X1225" s="7">
        <v>12855652.807076765</v>
      </c>
      <c r="Y1225" s="7">
        <v>2989080</v>
      </c>
      <c r="Z1225" s="7">
        <v>855741.36</v>
      </c>
      <c r="AA1225" s="7">
        <v>554353.4470767657</v>
      </c>
      <c r="AB1225" s="7">
        <v>8068509</v>
      </c>
      <c r="AC1225" s="7">
        <v>387969</v>
      </c>
      <c r="AD1225" s="7">
        <v>5446812.5692767641</v>
      </c>
      <c r="AE1225" s="7">
        <v>0</v>
      </c>
      <c r="AF1225" s="7">
        <v>12276020.437800001</v>
      </c>
      <c r="AG1225" s="7">
        <v>103214.8</v>
      </c>
      <c r="AH1225" s="7">
        <v>5446812.5692767641</v>
      </c>
      <c r="AI1225" s="7">
        <v>4089367</v>
      </c>
      <c r="AJ1225" s="7">
        <v>66671</v>
      </c>
      <c r="AK1225" s="7">
        <v>3975273</v>
      </c>
      <c r="AL1225" s="7">
        <v>0</v>
      </c>
      <c r="AM1225" s="7">
        <v>169941</v>
      </c>
      <c r="AN1225" s="7">
        <v>0</v>
      </c>
      <c r="AO1225" s="7">
        <v>0</v>
      </c>
      <c r="AP1225" s="7">
        <v>6271248</v>
      </c>
      <c r="AQ1225" s="7">
        <v>413741</v>
      </c>
      <c r="AR1225" s="7">
        <v>4897826</v>
      </c>
      <c r="AS1225" s="7">
        <v>72569</v>
      </c>
      <c r="AT1225" s="7">
        <v>4776095</v>
      </c>
      <c r="AU1225" s="7">
        <v>0</v>
      </c>
      <c r="AV1225" s="7">
        <v>359047</v>
      </c>
      <c r="AW1225" s="7">
        <v>0</v>
      </c>
      <c r="AX1225" s="7">
        <v>0</v>
      </c>
      <c r="AY1225" s="7">
        <v>7106063</v>
      </c>
      <c r="AZ1225" s="7">
        <v>180038</v>
      </c>
      <c r="BA1225" s="7">
        <v>855741.36</v>
      </c>
      <c r="BB1225" s="7">
        <v>0</v>
      </c>
      <c r="BC1225" s="7">
        <v>130.94999999999999</v>
      </c>
      <c r="BD1225" s="7">
        <v>8765.02</v>
      </c>
      <c r="BE1225" s="7">
        <v>0</v>
      </c>
      <c r="BF1225" s="7">
        <v>0</v>
      </c>
      <c r="BG1225" s="7">
        <v>401536.4470767657</v>
      </c>
      <c r="BH1225" s="7">
        <v>4478</v>
      </c>
      <c r="BI1225" s="7">
        <v>152817</v>
      </c>
      <c r="BJ1225" s="7">
        <v>2103298.4283333328</v>
      </c>
      <c r="BK1225" s="7">
        <v>889183.73333333246</v>
      </c>
      <c r="BL1225" s="7">
        <v>53209.5</v>
      </c>
      <c r="BM1225" s="7">
        <v>4750039.78</v>
      </c>
      <c r="BN1225" s="130">
        <v>0.81499999999999995</v>
      </c>
      <c r="BO1225" s="131">
        <v>1.7712030000000001E-4</v>
      </c>
      <c r="BP1225" s="161">
        <v>4488.3243231647075</v>
      </c>
      <c r="BQ1225" s="162">
        <v>8068509</v>
      </c>
      <c r="BR1225" s="161">
        <v>257914</v>
      </c>
      <c r="BS1225" s="163">
        <v>0</v>
      </c>
      <c r="BT1225" s="163">
        <v>1323504.1929232329</v>
      </c>
      <c r="BU1225" s="161">
        <v>12276020.439999999</v>
      </c>
      <c r="BV1225" s="161">
        <v>103214.8</v>
      </c>
      <c r="BW1225" s="165">
        <v>6770316.7629232332</v>
      </c>
      <c r="BX1225" s="161">
        <v>257914</v>
      </c>
    </row>
    <row r="1226" spans="1:76" ht="14.45" x14ac:dyDescent="0.3">
      <c r="A1226" s="164" t="s">
        <v>31</v>
      </c>
      <c r="B1226" s="6" t="s">
        <v>97</v>
      </c>
      <c r="C1226" s="6" t="s">
        <v>1178</v>
      </c>
      <c r="D1226" s="6" t="s">
        <v>77</v>
      </c>
      <c r="E1226" s="6" t="s">
        <v>36</v>
      </c>
      <c r="F1226" s="24" t="str">
        <f>+Tabela1[[#This Row],[WK]]&amp;Tabela1[[#This Row],[PK]]&amp;Tabela1[[#This Row],[GK]]</f>
        <v>143309</v>
      </c>
      <c r="G1226" s="6" t="s">
        <v>1187</v>
      </c>
      <c r="H1226" s="7">
        <v>64106466.399400063</v>
      </c>
      <c r="I1226" s="8">
        <v>1.371</v>
      </c>
      <c r="J1226" s="7">
        <v>87889965.430000007</v>
      </c>
      <c r="K1226" s="8">
        <v>7.0000000000000007E-2</v>
      </c>
      <c r="L1226" s="7">
        <v>6152297.5801000008</v>
      </c>
      <c r="M1226" s="7">
        <v>3532254.5801000008</v>
      </c>
      <c r="N1226" s="9">
        <v>1.3481666446314051</v>
      </c>
      <c r="O1226" s="7">
        <v>1557025</v>
      </c>
      <c r="P1226" s="8">
        <v>1.2949999999999999</v>
      </c>
      <c r="Q1226" s="7">
        <v>2016347</v>
      </c>
      <c r="R1226" s="8">
        <v>1.6E-2</v>
      </c>
      <c r="S1226" s="7">
        <v>32261.552</v>
      </c>
      <c r="T1226" s="7">
        <v>-19317.448</v>
      </c>
      <c r="U1226" s="9">
        <v>-0.374521568855542</v>
      </c>
      <c r="V1226" s="7">
        <v>3512937.132100001</v>
      </c>
      <c r="W1226" s="9">
        <v>1.314907996752535</v>
      </c>
      <c r="X1226" s="7">
        <v>7994431.8650000002</v>
      </c>
      <c r="Y1226" s="7">
        <v>1800087</v>
      </c>
      <c r="Z1226" s="7">
        <v>22642.865000000002</v>
      </c>
      <c r="AA1226" s="7">
        <v>617540</v>
      </c>
      <c r="AB1226" s="7">
        <v>5554162</v>
      </c>
      <c r="AC1226" s="7">
        <v>0</v>
      </c>
      <c r="AD1226" s="7">
        <v>4481494.7328999992</v>
      </c>
      <c r="AE1226" s="7">
        <v>0</v>
      </c>
      <c r="AF1226" s="7">
        <v>6152297.5801000008</v>
      </c>
      <c r="AG1226" s="7">
        <v>32261.552</v>
      </c>
      <c r="AH1226" s="7">
        <v>4481494.7328999992</v>
      </c>
      <c r="AI1226" s="7">
        <v>2187566</v>
      </c>
      <c r="AJ1226" s="7">
        <v>57257</v>
      </c>
      <c r="AK1226" s="7">
        <v>1313504</v>
      </c>
      <c r="AL1226" s="7">
        <v>0</v>
      </c>
      <c r="AM1226" s="7">
        <v>814653</v>
      </c>
      <c r="AN1226" s="7">
        <v>0</v>
      </c>
      <c r="AO1226" s="7">
        <v>0</v>
      </c>
      <c r="AP1226" s="7">
        <v>3618269</v>
      </c>
      <c r="AQ1226" s="7">
        <v>274502</v>
      </c>
      <c r="AR1226" s="7">
        <v>2620043</v>
      </c>
      <c r="AS1226" s="7">
        <v>51579</v>
      </c>
      <c r="AT1226" s="7">
        <v>1436787</v>
      </c>
      <c r="AU1226" s="7">
        <v>0</v>
      </c>
      <c r="AV1226" s="7">
        <v>1521453</v>
      </c>
      <c r="AW1226" s="7">
        <v>0</v>
      </c>
      <c r="AX1226" s="7">
        <v>0</v>
      </c>
      <c r="AY1226" s="7">
        <v>4249654</v>
      </c>
      <c r="AZ1226" s="7">
        <v>110293</v>
      </c>
      <c r="BA1226" s="7">
        <v>22642.865000000002</v>
      </c>
      <c r="BB1226" s="7">
        <v>0</v>
      </c>
      <c r="BC1226" s="7">
        <v>23.54</v>
      </c>
      <c r="BD1226" s="7">
        <v>164.99</v>
      </c>
      <c r="BE1226" s="7">
        <v>0.03</v>
      </c>
      <c r="BF1226" s="7">
        <v>0</v>
      </c>
      <c r="BG1226" s="7">
        <v>320594</v>
      </c>
      <c r="BH1226" s="7">
        <v>2429</v>
      </c>
      <c r="BI1226" s="7">
        <v>296946</v>
      </c>
      <c r="BJ1226" s="7">
        <v>4086926.7774999985</v>
      </c>
      <c r="BK1226" s="7">
        <v>1833194.8866666649</v>
      </c>
      <c r="BL1226" s="7">
        <v>929058.61</v>
      </c>
      <c r="BM1226" s="7">
        <v>7156810.3433333337</v>
      </c>
      <c r="BN1226" s="130">
        <v>0.81599999999999995</v>
      </c>
      <c r="BO1226" s="131">
        <v>1.071992E-4</v>
      </c>
      <c r="BP1226" s="161">
        <v>2716.4067180990151</v>
      </c>
      <c r="BQ1226" s="162">
        <v>5554162</v>
      </c>
      <c r="BR1226" s="161">
        <v>139045</v>
      </c>
      <c r="BS1226" s="163">
        <v>0</v>
      </c>
      <c r="BT1226" s="163">
        <v>462800.13499999978</v>
      </c>
      <c r="BU1226" s="161">
        <v>6152297.5800000001</v>
      </c>
      <c r="BV1226" s="161">
        <v>32261.55</v>
      </c>
      <c r="BW1226" s="165">
        <v>4944294.8650000002</v>
      </c>
      <c r="BX1226" s="161">
        <v>139045</v>
      </c>
    </row>
    <row r="1227" spans="1:76" ht="14.45" x14ac:dyDescent="0.3">
      <c r="A1227" s="164" t="s">
        <v>31</v>
      </c>
      <c r="B1227" s="6" t="s">
        <v>97</v>
      </c>
      <c r="C1227" s="6" t="s">
        <v>1188</v>
      </c>
      <c r="D1227" s="6" t="s">
        <v>33</v>
      </c>
      <c r="E1227" s="6" t="s">
        <v>34</v>
      </c>
      <c r="F1227" s="24" t="str">
        <f>+Tabela1[[#This Row],[WK]]&amp;Tabela1[[#This Row],[PK]]&amp;Tabela1[[#This Row],[GK]]</f>
        <v>143401</v>
      </c>
      <c r="G1227" s="6" t="s">
        <v>1189</v>
      </c>
      <c r="H1227" s="7">
        <v>1279343372.5734034</v>
      </c>
      <c r="I1227" s="8">
        <v>1.371</v>
      </c>
      <c r="J1227" s="7">
        <v>1753979763.79</v>
      </c>
      <c r="K1227" s="8">
        <v>7.0000000000000007E-2</v>
      </c>
      <c r="L1227" s="7">
        <v>122778583.46530001</v>
      </c>
      <c r="M1227" s="7">
        <v>52423018.465300009</v>
      </c>
      <c r="N1227" s="9">
        <v>0.74511544986242395</v>
      </c>
      <c r="O1227" s="7">
        <v>47271180</v>
      </c>
      <c r="P1227" s="8">
        <v>1.2949999999999999</v>
      </c>
      <c r="Q1227" s="7">
        <v>61216178</v>
      </c>
      <c r="R1227" s="8">
        <v>1.6E-2</v>
      </c>
      <c r="S1227" s="7">
        <v>979458.848</v>
      </c>
      <c r="T1227" s="7">
        <v>209861.848</v>
      </c>
      <c r="U1227" s="9">
        <v>0.27269057441751982</v>
      </c>
      <c r="V1227" s="7">
        <v>52632880.313300014</v>
      </c>
      <c r="W1227" s="9">
        <v>0.74000366161977971</v>
      </c>
      <c r="X1227" s="7">
        <v>61731525.31854897</v>
      </c>
      <c r="Y1227" s="7">
        <v>0</v>
      </c>
      <c r="Z1227" s="7">
        <v>52034.430000000008</v>
      </c>
      <c r="AA1227" s="7">
        <v>4102734.8885489679</v>
      </c>
      <c r="AB1227" s="7">
        <v>57576756</v>
      </c>
      <c r="AC1227" s="7">
        <v>0</v>
      </c>
      <c r="AD1227" s="7">
        <v>9098645.005248962</v>
      </c>
      <c r="AE1227" s="7">
        <v>0</v>
      </c>
      <c r="AF1227" s="7">
        <v>122778583.46530001</v>
      </c>
      <c r="AG1227" s="7">
        <v>979458.848</v>
      </c>
      <c r="AH1227" s="7">
        <v>9098645.005248962</v>
      </c>
      <c r="AI1227" s="7">
        <v>58742329</v>
      </c>
      <c r="AJ1227" s="7">
        <v>655197</v>
      </c>
      <c r="AK1227" s="7">
        <v>0</v>
      </c>
      <c r="AL1227" s="7">
        <v>0</v>
      </c>
      <c r="AM1227" s="7">
        <v>1251696</v>
      </c>
      <c r="AN1227" s="7">
        <v>0</v>
      </c>
      <c r="AO1227" s="7">
        <v>0</v>
      </c>
      <c r="AP1227" s="7">
        <v>40828709</v>
      </c>
      <c r="AQ1227" s="7">
        <v>4968875</v>
      </c>
      <c r="AR1227" s="7">
        <v>70355565</v>
      </c>
      <c r="AS1227" s="7">
        <v>769597</v>
      </c>
      <c r="AT1227" s="7">
        <v>0</v>
      </c>
      <c r="AU1227" s="7">
        <v>0</v>
      </c>
      <c r="AV1227" s="7">
        <v>1358841</v>
      </c>
      <c r="AW1227" s="7">
        <v>0</v>
      </c>
      <c r="AX1227" s="7">
        <v>0</v>
      </c>
      <c r="AY1227" s="7">
        <v>48902470</v>
      </c>
      <c r="AZ1227" s="7">
        <v>2162073</v>
      </c>
      <c r="BA1227" s="7">
        <v>52034.430000000008</v>
      </c>
      <c r="BB1227" s="7">
        <v>0</v>
      </c>
      <c r="BC1227" s="7">
        <v>30.18</v>
      </c>
      <c r="BD1227" s="7">
        <v>458.91</v>
      </c>
      <c r="BE1227" s="7">
        <v>0</v>
      </c>
      <c r="BF1227" s="7">
        <v>0</v>
      </c>
      <c r="BG1227" s="7">
        <v>2541120.8885489679</v>
      </c>
      <c r="BH1227" s="7">
        <v>28339</v>
      </c>
      <c r="BI1227" s="7">
        <v>1561614</v>
      </c>
      <c r="BJ1227" s="7">
        <v>21492632.93333333</v>
      </c>
      <c r="BK1227" s="7">
        <v>12540429.036666663</v>
      </c>
      <c r="BL1227" s="7">
        <v>13094636.619999999</v>
      </c>
      <c r="BM1227" s="7">
        <v>9619542.3466666657</v>
      </c>
      <c r="BN1227" s="130">
        <v>1.095</v>
      </c>
      <c r="BO1227" s="131">
        <v>1.1994072000000001E-3</v>
      </c>
      <c r="BP1227" s="161">
        <v>30394.740216990784</v>
      </c>
      <c r="BQ1227" s="162">
        <v>57576756</v>
      </c>
      <c r="BR1227" s="161">
        <v>2670757</v>
      </c>
      <c r="BS1227" s="163">
        <v>0</v>
      </c>
      <c r="BT1227" s="163">
        <v>0</v>
      </c>
      <c r="BU1227" s="161">
        <v>122778583.47</v>
      </c>
      <c r="BV1227" s="161">
        <v>979458.85</v>
      </c>
      <c r="BW1227" s="165">
        <v>9098645.0099999998</v>
      </c>
      <c r="BX1227" s="161">
        <v>2670757</v>
      </c>
    </row>
    <row r="1228" spans="1:76" ht="14.45" x14ac:dyDescent="0.3">
      <c r="A1228" s="164" t="s">
        <v>31</v>
      </c>
      <c r="B1228" s="6" t="s">
        <v>97</v>
      </c>
      <c r="C1228" s="6" t="s">
        <v>1188</v>
      </c>
      <c r="D1228" s="6" t="s">
        <v>32</v>
      </c>
      <c r="E1228" s="6" t="s">
        <v>34</v>
      </c>
      <c r="F1228" s="24" t="str">
        <f>+Tabela1[[#This Row],[WK]]&amp;Tabela1[[#This Row],[PK]]&amp;Tabela1[[#This Row],[GK]]</f>
        <v>143402</v>
      </c>
      <c r="G1228" s="6" t="s">
        <v>1190</v>
      </c>
      <c r="H1228" s="7">
        <v>1970099622.6586134</v>
      </c>
      <c r="I1228" s="8">
        <v>1.371</v>
      </c>
      <c r="J1228" s="7">
        <v>2701006582.6700001</v>
      </c>
      <c r="K1228" s="8">
        <v>7.0000000000000007E-2</v>
      </c>
      <c r="L1228" s="7">
        <v>189070460.78690001</v>
      </c>
      <c r="M1228" s="7">
        <v>83177582.786900014</v>
      </c>
      <c r="N1228" s="9">
        <v>0.78548797953059712</v>
      </c>
      <c r="O1228" s="7">
        <v>406283218</v>
      </c>
      <c r="P1228" s="8">
        <v>1.2949999999999999</v>
      </c>
      <c r="Q1228" s="7">
        <v>526136767</v>
      </c>
      <c r="R1228" s="8">
        <v>1.6E-2</v>
      </c>
      <c r="S1228" s="7">
        <v>8418188.2719999999</v>
      </c>
      <c r="T1228" s="7">
        <v>278372.27199999988</v>
      </c>
      <c r="U1228" s="9">
        <v>3.4198840858319139E-2</v>
      </c>
      <c r="V1228" s="7">
        <v>83455955.058899999</v>
      </c>
      <c r="W1228" s="9">
        <v>0.7318598915053256</v>
      </c>
      <c r="X1228" s="7">
        <v>109477312.62393166</v>
      </c>
      <c r="Y1228" s="7">
        <v>0</v>
      </c>
      <c r="Z1228" s="7">
        <v>95725.83</v>
      </c>
      <c r="AA1228" s="7">
        <v>6188702.7939316612</v>
      </c>
      <c r="AB1228" s="7">
        <v>103192884</v>
      </c>
      <c r="AC1228" s="7">
        <v>0</v>
      </c>
      <c r="AD1228" s="7">
        <v>26021357.565031648</v>
      </c>
      <c r="AE1228" s="7">
        <v>0</v>
      </c>
      <c r="AF1228" s="7">
        <v>189070460.78690001</v>
      </c>
      <c r="AG1228" s="7">
        <v>8418188.2719999999</v>
      </c>
      <c r="AH1228" s="7">
        <v>26021357.565031648</v>
      </c>
      <c r="AI1228" s="7">
        <v>88413678</v>
      </c>
      <c r="AJ1228" s="7">
        <v>9133357</v>
      </c>
      <c r="AK1228" s="7">
        <v>0</v>
      </c>
      <c r="AL1228" s="7">
        <v>0</v>
      </c>
      <c r="AM1228" s="7">
        <v>1808201</v>
      </c>
      <c r="AN1228" s="7">
        <v>0</v>
      </c>
      <c r="AO1228" s="7">
        <v>0</v>
      </c>
      <c r="AP1228" s="7">
        <v>74445773</v>
      </c>
      <c r="AQ1228" s="7">
        <v>8004304</v>
      </c>
      <c r="AR1228" s="7">
        <v>105892878</v>
      </c>
      <c r="AS1228" s="7">
        <v>8139816</v>
      </c>
      <c r="AT1228" s="7">
        <v>0</v>
      </c>
      <c r="AU1228" s="7">
        <v>0</v>
      </c>
      <c r="AV1228" s="7">
        <v>1975028</v>
      </c>
      <c r="AW1228" s="7">
        <v>0</v>
      </c>
      <c r="AX1228" s="7">
        <v>0</v>
      </c>
      <c r="AY1228" s="7">
        <v>88651082</v>
      </c>
      <c r="AZ1228" s="7">
        <v>3592641</v>
      </c>
      <c r="BA1228" s="7">
        <v>95725.83</v>
      </c>
      <c r="BB1228" s="7">
        <v>0</v>
      </c>
      <c r="BC1228" s="7">
        <v>44.46</v>
      </c>
      <c r="BD1228" s="7">
        <v>881.11</v>
      </c>
      <c r="BE1228" s="7">
        <v>0</v>
      </c>
      <c r="BF1228" s="7">
        <v>0</v>
      </c>
      <c r="BG1228" s="7">
        <v>4067819.7939316607</v>
      </c>
      <c r="BH1228" s="7">
        <v>45365</v>
      </c>
      <c r="BI1228" s="7">
        <v>2120883</v>
      </c>
      <c r="BJ1228" s="7">
        <v>29189711.361666664</v>
      </c>
      <c r="BK1228" s="7">
        <v>26013149.989999998</v>
      </c>
      <c r="BL1228" s="7">
        <v>4994056.1333333338</v>
      </c>
      <c r="BM1228" s="7">
        <v>2718133.2199999988</v>
      </c>
      <c r="BN1228" s="130">
        <v>1.1000000000000001</v>
      </c>
      <c r="BO1228" s="131">
        <v>1.9003778E-3</v>
      </c>
      <c r="BP1228" s="161">
        <v>48157.939065289094</v>
      </c>
      <c r="BQ1228" s="162">
        <v>103192884</v>
      </c>
      <c r="BR1228" s="161">
        <v>3392246</v>
      </c>
      <c r="BS1228" s="163">
        <v>0</v>
      </c>
      <c r="BT1228" s="163">
        <v>0</v>
      </c>
      <c r="BU1228" s="161">
        <v>189070460.78999999</v>
      </c>
      <c r="BV1228" s="161">
        <v>8418188.2699999996</v>
      </c>
      <c r="BW1228" s="165">
        <v>26021357.57</v>
      </c>
      <c r="BX1228" s="161">
        <v>3392246</v>
      </c>
    </row>
    <row r="1229" spans="1:76" ht="14.45" x14ac:dyDescent="0.3">
      <c r="A1229" s="164" t="s">
        <v>31</v>
      </c>
      <c r="B1229" s="6" t="s">
        <v>97</v>
      </c>
      <c r="C1229" s="6" t="s">
        <v>1188</v>
      </c>
      <c r="D1229" s="6" t="s">
        <v>37</v>
      </c>
      <c r="E1229" s="6" t="s">
        <v>34</v>
      </c>
      <c r="F1229" s="24" t="str">
        <f>+Tabela1[[#This Row],[WK]]&amp;Tabela1[[#This Row],[PK]]&amp;Tabela1[[#This Row],[GK]]</f>
        <v>143403</v>
      </c>
      <c r="G1229" s="6" t="s">
        <v>1191</v>
      </c>
      <c r="H1229" s="7">
        <v>2112922311.9076068</v>
      </c>
      <c r="I1229" s="8">
        <v>1.371</v>
      </c>
      <c r="J1229" s="7">
        <v>2896816489.6300001</v>
      </c>
      <c r="K1229" s="8">
        <v>7.0000000000000007E-2</v>
      </c>
      <c r="L1229" s="7">
        <v>202777154.27410004</v>
      </c>
      <c r="M1229" s="7">
        <v>97009703.274100035</v>
      </c>
      <c r="N1229" s="9">
        <v>0.91719808274570247</v>
      </c>
      <c r="O1229" s="7">
        <v>147224085</v>
      </c>
      <c r="P1229" s="8">
        <v>1.2949999999999999</v>
      </c>
      <c r="Q1229" s="7">
        <v>190655190</v>
      </c>
      <c r="R1229" s="8">
        <v>1.6E-2</v>
      </c>
      <c r="S1229" s="7">
        <v>3050483.04</v>
      </c>
      <c r="T1229" s="7">
        <v>891091.04</v>
      </c>
      <c r="U1229" s="9">
        <v>0.41265830381885271</v>
      </c>
      <c r="V1229" s="7">
        <v>97900794.314100027</v>
      </c>
      <c r="W1229" s="9">
        <v>0.90710328953196595</v>
      </c>
      <c r="X1229" s="7">
        <v>106927942.86930408</v>
      </c>
      <c r="Y1229" s="7">
        <v>0</v>
      </c>
      <c r="Z1229" s="7">
        <v>28245.960000000003</v>
      </c>
      <c r="AA1229" s="7">
        <v>6498385.9093040824</v>
      </c>
      <c r="AB1229" s="7">
        <v>100401311</v>
      </c>
      <c r="AC1229" s="7">
        <v>0</v>
      </c>
      <c r="AD1229" s="7">
        <v>9027148.5552040413</v>
      </c>
      <c r="AE1229" s="7">
        <v>0</v>
      </c>
      <c r="AF1229" s="7">
        <v>202777154.27410004</v>
      </c>
      <c r="AG1229" s="7">
        <v>3050483.04</v>
      </c>
      <c r="AH1229" s="7">
        <v>9027148.5552040413</v>
      </c>
      <c r="AI1229" s="7">
        <v>88308955</v>
      </c>
      <c r="AJ1229" s="7">
        <v>2111681</v>
      </c>
      <c r="AK1229" s="7">
        <v>0</v>
      </c>
      <c r="AL1229" s="7">
        <v>0</v>
      </c>
      <c r="AM1229" s="7">
        <v>2032636</v>
      </c>
      <c r="AN1229" s="7">
        <v>0</v>
      </c>
      <c r="AO1229" s="7">
        <v>0</v>
      </c>
      <c r="AP1229" s="7">
        <v>73604585</v>
      </c>
      <c r="AQ1229" s="7">
        <v>8481698</v>
      </c>
      <c r="AR1229" s="7">
        <v>105767451</v>
      </c>
      <c r="AS1229" s="7">
        <v>2159392</v>
      </c>
      <c r="AT1229" s="7">
        <v>0</v>
      </c>
      <c r="AU1229" s="7">
        <v>0</v>
      </c>
      <c r="AV1229" s="7">
        <v>1850406</v>
      </c>
      <c r="AW1229" s="7">
        <v>0</v>
      </c>
      <c r="AX1229" s="7">
        <v>0</v>
      </c>
      <c r="AY1229" s="7">
        <v>85478111</v>
      </c>
      <c r="AZ1229" s="7">
        <v>3602373</v>
      </c>
      <c r="BA1229" s="7">
        <v>28245.960000000003</v>
      </c>
      <c r="BB1229" s="7">
        <v>0</v>
      </c>
      <c r="BC1229" s="7">
        <v>0</v>
      </c>
      <c r="BD1229" s="7">
        <v>303.72000000000003</v>
      </c>
      <c r="BE1229" s="7">
        <v>0</v>
      </c>
      <c r="BF1229" s="7">
        <v>0</v>
      </c>
      <c r="BG1229" s="7">
        <v>4066205.9093040819</v>
      </c>
      <c r="BH1229" s="7">
        <v>45347</v>
      </c>
      <c r="BI1229" s="7">
        <v>2432180</v>
      </c>
      <c r="BJ1229" s="7">
        <v>33474180.007499993</v>
      </c>
      <c r="BK1229" s="7">
        <v>21996438.066666663</v>
      </c>
      <c r="BL1229" s="7">
        <v>17015442.989999998</v>
      </c>
      <c r="BM1229" s="7">
        <v>11880081.783333331</v>
      </c>
      <c r="BN1229" s="130">
        <v>1.0469999999999999</v>
      </c>
      <c r="BO1229" s="131">
        <v>1.9403182E-3</v>
      </c>
      <c r="BP1229" s="161">
        <v>49170.463411040924</v>
      </c>
      <c r="BQ1229" s="162">
        <v>100401311</v>
      </c>
      <c r="BR1229" s="161">
        <v>3735588</v>
      </c>
      <c r="BS1229" s="163">
        <v>0</v>
      </c>
      <c r="BT1229" s="163">
        <v>0</v>
      </c>
      <c r="BU1229" s="161">
        <v>202777154.27000001</v>
      </c>
      <c r="BV1229" s="161">
        <v>3050483.04</v>
      </c>
      <c r="BW1229" s="165">
        <v>9027148.5600000005</v>
      </c>
      <c r="BX1229" s="161">
        <v>3735588</v>
      </c>
    </row>
    <row r="1230" spans="1:76" ht="14.45" x14ac:dyDescent="0.3">
      <c r="A1230" s="164" t="s">
        <v>31</v>
      </c>
      <c r="B1230" s="6" t="s">
        <v>97</v>
      </c>
      <c r="C1230" s="6" t="s">
        <v>1188</v>
      </c>
      <c r="D1230" s="6" t="s">
        <v>39</v>
      </c>
      <c r="E1230" s="6" t="s">
        <v>34</v>
      </c>
      <c r="F1230" s="24" t="str">
        <f>+Tabela1[[#This Row],[WK]]&amp;Tabela1[[#This Row],[PK]]&amp;Tabela1[[#This Row],[GK]]</f>
        <v>143404</v>
      </c>
      <c r="G1230" s="6" t="s">
        <v>1192</v>
      </c>
      <c r="H1230" s="7">
        <v>886303110.01459861</v>
      </c>
      <c r="I1230" s="8">
        <v>1.371</v>
      </c>
      <c r="J1230" s="7">
        <v>1215121563.8199999</v>
      </c>
      <c r="K1230" s="8">
        <v>7.0000000000000007E-2</v>
      </c>
      <c r="L1230" s="7">
        <v>85058509.467399999</v>
      </c>
      <c r="M1230" s="7">
        <v>34952904.467399999</v>
      </c>
      <c r="N1230" s="9">
        <v>0.69758472065949506</v>
      </c>
      <c r="O1230" s="7">
        <v>184161505</v>
      </c>
      <c r="P1230" s="8">
        <v>1.2949999999999999</v>
      </c>
      <c r="Q1230" s="7">
        <v>238489149</v>
      </c>
      <c r="R1230" s="8">
        <v>1.6E-2</v>
      </c>
      <c r="S1230" s="7">
        <v>3815826.3840000001</v>
      </c>
      <c r="T1230" s="7">
        <v>850630.38400000008</v>
      </c>
      <c r="U1230" s="9">
        <v>0.28687155385343838</v>
      </c>
      <c r="V1230" s="7">
        <v>35803534.851400003</v>
      </c>
      <c r="W1230" s="9">
        <v>0.67463716727019063</v>
      </c>
      <c r="X1230" s="7">
        <v>40528678.67757687</v>
      </c>
      <c r="Y1230" s="7">
        <v>0</v>
      </c>
      <c r="Z1230" s="7">
        <v>719615.71000000008</v>
      </c>
      <c r="AA1230" s="7">
        <v>2778630.967576873</v>
      </c>
      <c r="AB1230" s="7">
        <v>37030432</v>
      </c>
      <c r="AC1230" s="7">
        <v>0</v>
      </c>
      <c r="AD1230" s="7">
        <v>4725143.8261768706</v>
      </c>
      <c r="AE1230" s="7">
        <v>-902597.09783871146</v>
      </c>
      <c r="AF1230" s="7">
        <v>85058509.467399999</v>
      </c>
      <c r="AG1230" s="7">
        <v>3815826.3840000001</v>
      </c>
      <c r="AH1230" s="7">
        <v>3822546.7283381592</v>
      </c>
      <c r="AI1230" s="7">
        <v>41834927</v>
      </c>
      <c r="AJ1230" s="7">
        <v>3456194</v>
      </c>
      <c r="AK1230" s="7">
        <v>0</v>
      </c>
      <c r="AL1230" s="7">
        <v>0</v>
      </c>
      <c r="AM1230" s="7">
        <v>865004</v>
      </c>
      <c r="AN1230" s="7">
        <v>0</v>
      </c>
      <c r="AO1230" s="7">
        <v>0</v>
      </c>
      <c r="AP1230" s="7">
        <v>27497390</v>
      </c>
      <c r="AQ1230" s="7">
        <v>2386969</v>
      </c>
      <c r="AR1230" s="7">
        <v>50105605</v>
      </c>
      <c r="AS1230" s="7">
        <v>2965196</v>
      </c>
      <c r="AT1230" s="7">
        <v>0</v>
      </c>
      <c r="AU1230" s="7">
        <v>0</v>
      </c>
      <c r="AV1230" s="7">
        <v>925183</v>
      </c>
      <c r="AW1230" s="7">
        <v>0</v>
      </c>
      <c r="AX1230" s="7">
        <v>0</v>
      </c>
      <c r="AY1230" s="7">
        <v>32959879</v>
      </c>
      <c r="AZ1230" s="7">
        <v>1013725</v>
      </c>
      <c r="BA1230" s="7">
        <v>719615.71000000008</v>
      </c>
      <c r="BB1230" s="7">
        <v>0</v>
      </c>
      <c r="BC1230" s="7">
        <v>201.55</v>
      </c>
      <c r="BD1230" s="7">
        <v>7065.97</v>
      </c>
      <c r="BE1230" s="7">
        <v>0</v>
      </c>
      <c r="BF1230" s="7">
        <v>0</v>
      </c>
      <c r="BG1230" s="7">
        <v>1626858.967576873</v>
      </c>
      <c r="BH1230" s="7">
        <v>18143</v>
      </c>
      <c r="BI1230" s="7">
        <v>1151772</v>
      </c>
      <c r="BJ1230" s="7">
        <v>15851824.850833332</v>
      </c>
      <c r="BK1230" s="7">
        <v>13763918.129999999</v>
      </c>
      <c r="BL1230" s="7">
        <v>1135067.9266666668</v>
      </c>
      <c r="BM1230" s="7">
        <v>6081491.0300000012</v>
      </c>
      <c r="BN1230" s="130">
        <v>1.304</v>
      </c>
      <c r="BO1230" s="131">
        <v>7.2001430000000004E-4</v>
      </c>
      <c r="BP1230" s="161">
        <v>18246.449104225318</v>
      </c>
      <c r="BQ1230" s="162">
        <v>37030432</v>
      </c>
      <c r="BR1230" s="161">
        <v>1700809</v>
      </c>
      <c r="BS1230" s="163">
        <v>0</v>
      </c>
      <c r="BT1230" s="163">
        <v>473514.42026184499</v>
      </c>
      <c r="BU1230" s="161">
        <v>85058509.469999999</v>
      </c>
      <c r="BV1230" s="161">
        <v>3815826.38</v>
      </c>
      <c r="BW1230" s="165">
        <v>4296061.1502618454</v>
      </c>
      <c r="BX1230" s="161">
        <v>1700809</v>
      </c>
    </row>
    <row r="1231" spans="1:76" ht="14.45" x14ac:dyDescent="0.3">
      <c r="A1231" s="164" t="s">
        <v>31</v>
      </c>
      <c r="B1231" s="6" t="s">
        <v>97</v>
      </c>
      <c r="C1231" s="6" t="s">
        <v>1188</v>
      </c>
      <c r="D1231" s="6" t="s">
        <v>42</v>
      </c>
      <c r="E1231" s="6" t="s">
        <v>36</v>
      </c>
      <c r="F1231" s="24" t="str">
        <f>+Tabela1[[#This Row],[WK]]&amp;Tabela1[[#This Row],[PK]]&amp;Tabela1[[#This Row],[GK]]</f>
        <v>143405</v>
      </c>
      <c r="G1231" s="6" t="s">
        <v>1193</v>
      </c>
      <c r="H1231" s="7">
        <v>288496065.75359941</v>
      </c>
      <c r="I1231" s="8">
        <v>1.371</v>
      </c>
      <c r="J1231" s="7">
        <v>395528106.15000004</v>
      </c>
      <c r="K1231" s="8">
        <v>7.0000000000000007E-2</v>
      </c>
      <c r="L1231" s="7">
        <v>27686967.430500004</v>
      </c>
      <c r="M1231" s="7">
        <v>15254511.430500004</v>
      </c>
      <c r="N1231" s="9">
        <v>1.2269909847660032</v>
      </c>
      <c r="O1231" s="7">
        <v>33062523</v>
      </c>
      <c r="P1231" s="8">
        <v>1.2949999999999999</v>
      </c>
      <c r="Q1231" s="7">
        <v>42815967</v>
      </c>
      <c r="R1231" s="8">
        <v>1.6E-2</v>
      </c>
      <c r="S1231" s="7">
        <v>685055.47200000007</v>
      </c>
      <c r="T1231" s="7">
        <v>-6533.5279999999329</v>
      </c>
      <c r="U1231" s="9">
        <v>-9.4471253880555259E-3</v>
      </c>
      <c r="V1231" s="7">
        <v>15247977.902500004</v>
      </c>
      <c r="W1231" s="9">
        <v>1.1618352346780283</v>
      </c>
      <c r="X1231" s="7">
        <v>22168280.145640988</v>
      </c>
      <c r="Y1231" s="7">
        <v>0</v>
      </c>
      <c r="Z1231" s="7">
        <v>113489.29500000001</v>
      </c>
      <c r="AA1231" s="7">
        <v>1134468.8506409875</v>
      </c>
      <c r="AB1231" s="7">
        <v>20920322</v>
      </c>
      <c r="AC1231" s="7">
        <v>0</v>
      </c>
      <c r="AD1231" s="7">
        <v>6920302.2431409834</v>
      </c>
      <c r="AE1231" s="7">
        <v>0</v>
      </c>
      <c r="AF1231" s="7">
        <v>27686967.430500004</v>
      </c>
      <c r="AG1231" s="7">
        <v>685055.47200000007</v>
      </c>
      <c r="AH1231" s="7">
        <v>6920302.2431409834</v>
      </c>
      <c r="AI1231" s="7">
        <v>10380294</v>
      </c>
      <c r="AJ1231" s="7">
        <v>282398</v>
      </c>
      <c r="AK1231" s="7">
        <v>1458459</v>
      </c>
      <c r="AL1231" s="7">
        <v>0</v>
      </c>
      <c r="AM1231" s="7">
        <v>481010</v>
      </c>
      <c r="AN1231" s="7">
        <v>0</v>
      </c>
      <c r="AO1231" s="7">
        <v>0</v>
      </c>
      <c r="AP1231" s="7">
        <v>16052372</v>
      </c>
      <c r="AQ1231" s="7">
        <v>1213376</v>
      </c>
      <c r="AR1231" s="7">
        <v>12432456</v>
      </c>
      <c r="AS1231" s="7">
        <v>691589</v>
      </c>
      <c r="AT1231" s="7">
        <v>1560179</v>
      </c>
      <c r="AU1231" s="7">
        <v>0</v>
      </c>
      <c r="AV1231" s="7">
        <v>353008</v>
      </c>
      <c r="AW1231" s="7">
        <v>0</v>
      </c>
      <c r="AX1231" s="7">
        <v>0</v>
      </c>
      <c r="AY1231" s="7">
        <v>18026240</v>
      </c>
      <c r="AZ1231" s="7">
        <v>541735</v>
      </c>
      <c r="BA1231" s="7">
        <v>113489.29500000001</v>
      </c>
      <c r="BB1231" s="7">
        <v>0</v>
      </c>
      <c r="BC1231" s="7">
        <v>0</v>
      </c>
      <c r="BD1231" s="7">
        <v>0.49</v>
      </c>
      <c r="BE1231" s="7">
        <v>2439.65</v>
      </c>
      <c r="BF1231" s="7">
        <v>0</v>
      </c>
      <c r="BG1231" s="7">
        <v>775723.8506409874</v>
      </c>
      <c r="BH1231" s="7">
        <v>8651</v>
      </c>
      <c r="BI1231" s="7">
        <v>358745</v>
      </c>
      <c r="BJ1231" s="7">
        <v>4937459.8941666661</v>
      </c>
      <c r="BK1231" s="7">
        <v>3649042.6466666665</v>
      </c>
      <c r="BL1231" s="7">
        <v>1445849.86</v>
      </c>
      <c r="BM1231" s="7">
        <v>2261969.2700000005</v>
      </c>
      <c r="BN1231" s="130">
        <v>1.1919999999999999</v>
      </c>
      <c r="BO1231" s="131">
        <v>3.2687020000000001E-4</v>
      </c>
      <c r="BP1231" s="161">
        <v>8283.2895834776227</v>
      </c>
      <c r="BQ1231" s="162">
        <v>20920322</v>
      </c>
      <c r="BR1231" s="161">
        <v>515502</v>
      </c>
      <c r="BS1231" s="163">
        <v>0</v>
      </c>
      <c r="BT1231" s="163">
        <v>1328383.8543590158</v>
      </c>
      <c r="BU1231" s="161">
        <v>27686967.43</v>
      </c>
      <c r="BV1231" s="161">
        <v>685055.47</v>
      </c>
      <c r="BW1231" s="165">
        <v>8248686.094359016</v>
      </c>
      <c r="BX1231" s="161">
        <v>515502</v>
      </c>
    </row>
    <row r="1232" spans="1:76" ht="14.45" x14ac:dyDescent="0.3">
      <c r="A1232" s="164" t="s">
        <v>31</v>
      </c>
      <c r="B1232" s="6" t="s">
        <v>97</v>
      </c>
      <c r="C1232" s="6" t="s">
        <v>1188</v>
      </c>
      <c r="D1232" s="6" t="s">
        <v>44</v>
      </c>
      <c r="E1232" s="6" t="s">
        <v>36</v>
      </c>
      <c r="F1232" s="24" t="str">
        <f>+Tabela1[[#This Row],[WK]]&amp;Tabela1[[#This Row],[PK]]&amp;Tabela1[[#This Row],[GK]]</f>
        <v>143406</v>
      </c>
      <c r="G1232" s="6" t="s">
        <v>1194</v>
      </c>
      <c r="H1232" s="7">
        <v>198607334.64439908</v>
      </c>
      <c r="I1232" s="8">
        <v>1.371</v>
      </c>
      <c r="J1232" s="7">
        <v>272290655.80000001</v>
      </c>
      <c r="K1232" s="8">
        <v>7.0000000000000007E-2</v>
      </c>
      <c r="L1232" s="7">
        <v>19060345.906000003</v>
      </c>
      <c r="M1232" s="7">
        <v>12087972.906000003</v>
      </c>
      <c r="N1232" s="9">
        <v>1.7336956737684577</v>
      </c>
      <c r="O1232" s="7">
        <v>0</v>
      </c>
      <c r="P1232" s="8">
        <v>1.2949999999999999</v>
      </c>
      <c r="Q1232" s="7">
        <v>0</v>
      </c>
      <c r="R1232" s="8">
        <v>1.6E-2</v>
      </c>
      <c r="S1232" s="7">
        <v>0</v>
      </c>
      <c r="T1232" s="7">
        <v>-30817</v>
      </c>
      <c r="U1232" s="9">
        <v>-1</v>
      </c>
      <c r="V1232" s="7">
        <v>12057155.906000003</v>
      </c>
      <c r="W1232" s="9">
        <v>1.721666255806283</v>
      </c>
      <c r="X1232" s="7">
        <v>24537225.003065687</v>
      </c>
      <c r="Y1232" s="7">
        <v>4208048</v>
      </c>
      <c r="Z1232" s="7">
        <v>165129.71500000003</v>
      </c>
      <c r="AA1232" s="7">
        <v>1094144.2880656857</v>
      </c>
      <c r="AB1232" s="7">
        <v>16285875</v>
      </c>
      <c r="AC1232" s="7">
        <v>2784028</v>
      </c>
      <c r="AD1232" s="7">
        <v>12480069.097065683</v>
      </c>
      <c r="AE1232" s="7">
        <v>0</v>
      </c>
      <c r="AF1232" s="7">
        <v>19060345.906000003</v>
      </c>
      <c r="AG1232" s="7">
        <v>0</v>
      </c>
      <c r="AH1232" s="7">
        <v>12480069.097065683</v>
      </c>
      <c r="AI1232" s="7">
        <v>5821479</v>
      </c>
      <c r="AJ1232" s="7">
        <v>15525</v>
      </c>
      <c r="AK1232" s="7">
        <v>6976741</v>
      </c>
      <c r="AL1232" s="7">
        <v>0</v>
      </c>
      <c r="AM1232" s="7">
        <v>265541</v>
      </c>
      <c r="AN1232" s="7">
        <v>0</v>
      </c>
      <c r="AO1232" s="7">
        <v>0</v>
      </c>
      <c r="AP1232" s="7">
        <v>13395794</v>
      </c>
      <c r="AQ1232" s="7">
        <v>720070</v>
      </c>
      <c r="AR1232" s="7">
        <v>6972373</v>
      </c>
      <c r="AS1232" s="7">
        <v>30817</v>
      </c>
      <c r="AT1232" s="7">
        <v>7772252</v>
      </c>
      <c r="AU1232" s="7">
        <v>213650</v>
      </c>
      <c r="AV1232" s="7">
        <v>832544</v>
      </c>
      <c r="AW1232" s="7">
        <v>0</v>
      </c>
      <c r="AX1232" s="7">
        <v>0</v>
      </c>
      <c r="AY1232" s="7">
        <v>14715269</v>
      </c>
      <c r="AZ1232" s="7">
        <v>304928</v>
      </c>
      <c r="BA1232" s="7">
        <v>165129.71500000003</v>
      </c>
      <c r="BB1232" s="7">
        <v>0</v>
      </c>
      <c r="BC1232" s="7">
        <v>44.05</v>
      </c>
      <c r="BD1232" s="7">
        <v>797.89</v>
      </c>
      <c r="BE1232" s="7">
        <v>1661.73</v>
      </c>
      <c r="BF1232" s="7">
        <v>0</v>
      </c>
      <c r="BG1232" s="7">
        <v>632702.28806568566</v>
      </c>
      <c r="BH1232" s="7">
        <v>7056</v>
      </c>
      <c r="BI1232" s="7">
        <v>461442</v>
      </c>
      <c r="BJ1232" s="7">
        <v>6350817.6575000007</v>
      </c>
      <c r="BK1232" s="7">
        <v>4068628.5466666678</v>
      </c>
      <c r="BL1232" s="7">
        <v>1226544.7966666666</v>
      </c>
      <c r="BM1232" s="7">
        <v>6675666.8499999987</v>
      </c>
      <c r="BN1232" s="130">
        <v>0.82599999999999996</v>
      </c>
      <c r="BO1232" s="131">
        <v>2.6455789999999999E-4</v>
      </c>
      <c r="BP1232" s="161">
        <v>6704.4719771570908</v>
      </c>
      <c r="BQ1232" s="162">
        <v>16285875</v>
      </c>
      <c r="BR1232" s="161">
        <v>386301</v>
      </c>
      <c r="BS1232" s="163">
        <v>0</v>
      </c>
      <c r="BT1232" s="163">
        <v>1687718.6600000001</v>
      </c>
      <c r="BU1232" s="161">
        <v>19060345.91</v>
      </c>
      <c r="BV1232" s="161">
        <v>0</v>
      </c>
      <c r="BW1232" s="165">
        <v>14167787.76</v>
      </c>
      <c r="BX1232" s="161">
        <v>386301</v>
      </c>
    </row>
    <row r="1233" spans="1:76" ht="14.45" x14ac:dyDescent="0.3">
      <c r="A1233" s="164" t="s">
        <v>31</v>
      </c>
      <c r="B1233" s="6" t="s">
        <v>97</v>
      </c>
      <c r="C1233" s="6" t="s">
        <v>1188</v>
      </c>
      <c r="D1233" s="6" t="s">
        <v>51</v>
      </c>
      <c r="E1233" s="6" t="s">
        <v>36</v>
      </c>
      <c r="F1233" s="24" t="str">
        <f>+Tabela1[[#This Row],[WK]]&amp;Tabela1[[#This Row],[PK]]&amp;Tabela1[[#This Row],[GK]]</f>
        <v>143407</v>
      </c>
      <c r="G1233" s="6" t="s">
        <v>1195</v>
      </c>
      <c r="H1233" s="7">
        <v>385643894.0054003</v>
      </c>
      <c r="I1233" s="8">
        <v>1.371</v>
      </c>
      <c r="J1233" s="7">
        <v>528717778.67999995</v>
      </c>
      <c r="K1233" s="8">
        <v>7.0000000000000007E-2</v>
      </c>
      <c r="L1233" s="7">
        <v>37010244.507600002</v>
      </c>
      <c r="M1233" s="7">
        <v>20033874.507600002</v>
      </c>
      <c r="N1233" s="9">
        <v>1.1801035502642792</v>
      </c>
      <c r="O1233" s="7">
        <v>18911348</v>
      </c>
      <c r="P1233" s="8">
        <v>1.2949999999999999</v>
      </c>
      <c r="Q1233" s="7">
        <v>24490196</v>
      </c>
      <c r="R1233" s="8">
        <v>1.6E-2</v>
      </c>
      <c r="S1233" s="7">
        <v>391843.136</v>
      </c>
      <c r="T1233" s="7">
        <v>-347636.864</v>
      </c>
      <c r="U1233" s="9">
        <v>-0.47010989343863258</v>
      </c>
      <c r="V1233" s="7">
        <v>19686237.643600002</v>
      </c>
      <c r="W1233" s="9">
        <v>1.1112217389286996</v>
      </c>
      <c r="X1233" s="7">
        <v>29656041.829419155</v>
      </c>
      <c r="Y1233" s="7">
        <v>1053863</v>
      </c>
      <c r="Z1233" s="7">
        <v>16505.329999999998</v>
      </c>
      <c r="AA1233" s="7">
        <v>2063765.4994191555</v>
      </c>
      <c r="AB1233" s="7">
        <v>26521908</v>
      </c>
      <c r="AC1233" s="7">
        <v>0</v>
      </c>
      <c r="AD1233" s="7">
        <v>9969804.1858191527</v>
      </c>
      <c r="AE1233" s="7">
        <v>0</v>
      </c>
      <c r="AF1233" s="7">
        <v>37010244.507600002</v>
      </c>
      <c r="AG1233" s="7">
        <v>391843.136</v>
      </c>
      <c r="AH1233" s="7">
        <v>9969804.1858191527</v>
      </c>
      <c r="AI1233" s="7">
        <v>14174167</v>
      </c>
      <c r="AJ1233" s="7">
        <v>705897</v>
      </c>
      <c r="AK1233" s="7">
        <v>0</v>
      </c>
      <c r="AL1233" s="7">
        <v>0</v>
      </c>
      <c r="AM1233" s="7">
        <v>782657</v>
      </c>
      <c r="AN1233" s="7">
        <v>0</v>
      </c>
      <c r="AO1233" s="7">
        <v>0</v>
      </c>
      <c r="AP1233" s="7">
        <v>23020162</v>
      </c>
      <c r="AQ1233" s="7">
        <v>1372507</v>
      </c>
      <c r="AR1233" s="7">
        <v>16976370</v>
      </c>
      <c r="AS1233" s="7">
        <v>739480</v>
      </c>
      <c r="AT1233" s="7">
        <v>1158049</v>
      </c>
      <c r="AU1233" s="7">
        <v>0</v>
      </c>
      <c r="AV1233" s="7">
        <v>1096549</v>
      </c>
      <c r="AW1233" s="7">
        <v>0</v>
      </c>
      <c r="AX1233" s="7">
        <v>0</v>
      </c>
      <c r="AY1233" s="7">
        <v>25654148</v>
      </c>
      <c r="AZ1233" s="7">
        <v>556332</v>
      </c>
      <c r="BA1233" s="7">
        <v>16505.329999999998</v>
      </c>
      <c r="BB1233" s="7">
        <v>0</v>
      </c>
      <c r="BC1233" s="7">
        <v>53.18</v>
      </c>
      <c r="BD1233" s="7">
        <v>0.21</v>
      </c>
      <c r="BE1233" s="7">
        <v>0</v>
      </c>
      <c r="BF1233" s="7">
        <v>0</v>
      </c>
      <c r="BG1233" s="7">
        <v>1018277.4994191555</v>
      </c>
      <c r="BH1233" s="7">
        <v>11356</v>
      </c>
      <c r="BI1233" s="7">
        <v>1045488</v>
      </c>
      <c r="BJ1233" s="7">
        <v>14389136.006666664</v>
      </c>
      <c r="BK1233" s="7">
        <v>11009826.389999997</v>
      </c>
      <c r="BL1233" s="7">
        <v>1088675.3233333332</v>
      </c>
      <c r="BM1233" s="7">
        <v>11339887.82</v>
      </c>
      <c r="BN1233" s="130">
        <v>0.97499999999999998</v>
      </c>
      <c r="BO1233" s="131">
        <v>4.5718519999999999E-4</v>
      </c>
      <c r="BP1233" s="161">
        <v>11585.999924709611</v>
      </c>
      <c r="BQ1233" s="162">
        <v>26521908</v>
      </c>
      <c r="BR1233" s="161">
        <v>596469</v>
      </c>
      <c r="BS1233" s="163">
        <v>0</v>
      </c>
      <c r="BT1233" s="163">
        <v>2405505.1705808491</v>
      </c>
      <c r="BU1233" s="161">
        <v>37010244.509999998</v>
      </c>
      <c r="BV1233" s="161">
        <v>391843.14</v>
      </c>
      <c r="BW1233" s="165">
        <v>12375309.360580849</v>
      </c>
      <c r="BX1233" s="161">
        <v>596469</v>
      </c>
    </row>
    <row r="1234" spans="1:76" ht="14.45" x14ac:dyDescent="0.3">
      <c r="A1234" s="164" t="s">
        <v>31</v>
      </c>
      <c r="B1234" s="6" t="s">
        <v>97</v>
      </c>
      <c r="C1234" s="6" t="s">
        <v>1188</v>
      </c>
      <c r="D1234" s="6" t="s">
        <v>75</v>
      </c>
      <c r="E1234" s="6" t="s">
        <v>36</v>
      </c>
      <c r="F1234" s="24" t="str">
        <f>+Tabela1[[#This Row],[WK]]&amp;Tabela1[[#This Row],[PK]]&amp;Tabela1[[#This Row],[GK]]</f>
        <v>143408</v>
      </c>
      <c r="G1234" s="6" t="s">
        <v>658</v>
      </c>
      <c r="H1234" s="7">
        <v>174275173.31599897</v>
      </c>
      <c r="I1234" s="8">
        <v>1.371</v>
      </c>
      <c r="J1234" s="7">
        <v>238931262.62</v>
      </c>
      <c r="K1234" s="8">
        <v>7.0000000000000007E-2</v>
      </c>
      <c r="L1234" s="7">
        <v>16725188.383400002</v>
      </c>
      <c r="M1234" s="7">
        <v>10689251.383400002</v>
      </c>
      <c r="N1234" s="9">
        <v>1.7709348827530842</v>
      </c>
      <c r="O1234" s="7">
        <v>11578657</v>
      </c>
      <c r="P1234" s="8">
        <v>1.2949999999999999</v>
      </c>
      <c r="Q1234" s="7">
        <v>14994361</v>
      </c>
      <c r="R1234" s="8">
        <v>1.6E-2</v>
      </c>
      <c r="S1234" s="7">
        <v>239909.77600000001</v>
      </c>
      <c r="T1234" s="7">
        <v>81518.776000000013</v>
      </c>
      <c r="U1234" s="9">
        <v>0.51466797987259383</v>
      </c>
      <c r="V1234" s="7">
        <v>10770770.159400001</v>
      </c>
      <c r="W1234" s="9">
        <v>1.7388117257271494</v>
      </c>
      <c r="X1234" s="7">
        <v>25670440.14513953</v>
      </c>
      <c r="Y1234" s="7">
        <v>7597014</v>
      </c>
      <c r="Z1234" s="7">
        <v>42.78</v>
      </c>
      <c r="AA1234" s="7">
        <v>993896.36513953225</v>
      </c>
      <c r="AB1234" s="7">
        <v>16817274</v>
      </c>
      <c r="AC1234" s="7">
        <v>262213</v>
      </c>
      <c r="AD1234" s="7">
        <v>14899669.985739527</v>
      </c>
      <c r="AE1234" s="7">
        <v>0</v>
      </c>
      <c r="AF1234" s="7">
        <v>16725188.383400002</v>
      </c>
      <c r="AG1234" s="7">
        <v>239909.77600000001</v>
      </c>
      <c r="AH1234" s="7">
        <v>14899669.985739527</v>
      </c>
      <c r="AI1234" s="7">
        <v>5039615</v>
      </c>
      <c r="AJ1234" s="7">
        <v>162632</v>
      </c>
      <c r="AK1234" s="7">
        <v>7393862</v>
      </c>
      <c r="AL1234" s="7">
        <v>0</v>
      </c>
      <c r="AM1234" s="7">
        <v>465973</v>
      </c>
      <c r="AN1234" s="7">
        <v>0</v>
      </c>
      <c r="AO1234" s="7">
        <v>0</v>
      </c>
      <c r="AP1234" s="7">
        <v>13251971</v>
      </c>
      <c r="AQ1234" s="7">
        <v>883179</v>
      </c>
      <c r="AR1234" s="7">
        <v>6035937</v>
      </c>
      <c r="AS1234" s="7">
        <v>158391</v>
      </c>
      <c r="AT1234" s="7">
        <v>8304870</v>
      </c>
      <c r="AU1234" s="7">
        <v>315950</v>
      </c>
      <c r="AV1234" s="7">
        <v>894320</v>
      </c>
      <c r="AW1234" s="7">
        <v>0</v>
      </c>
      <c r="AX1234" s="7">
        <v>0</v>
      </c>
      <c r="AY1234" s="7">
        <v>15115075</v>
      </c>
      <c r="AZ1234" s="7">
        <v>373051</v>
      </c>
      <c r="BA1234" s="7">
        <v>42.78</v>
      </c>
      <c r="BB1234" s="7">
        <v>0</v>
      </c>
      <c r="BC1234" s="7">
        <v>0</v>
      </c>
      <c r="BD1234" s="7">
        <v>0.46</v>
      </c>
      <c r="BE1234" s="7">
        <v>0</v>
      </c>
      <c r="BF1234" s="7">
        <v>0</v>
      </c>
      <c r="BG1234" s="7">
        <v>582039.36513953225</v>
      </c>
      <c r="BH1234" s="7">
        <v>6491</v>
      </c>
      <c r="BI1234" s="7">
        <v>411857</v>
      </c>
      <c r="BJ1234" s="7">
        <v>5668389.0408333354</v>
      </c>
      <c r="BK1234" s="7">
        <v>3002935.1866666684</v>
      </c>
      <c r="BL1234" s="7">
        <v>1441029.3966666665</v>
      </c>
      <c r="BM1234" s="7">
        <v>7779756.623333334</v>
      </c>
      <c r="BN1234" s="130">
        <v>0.70599999999999996</v>
      </c>
      <c r="BO1234" s="131">
        <v>2.6246670000000001E-4</v>
      </c>
      <c r="BP1234" s="161">
        <v>6651.4445163617875</v>
      </c>
      <c r="BQ1234" s="162">
        <v>16817274</v>
      </c>
      <c r="BR1234" s="161">
        <v>351681</v>
      </c>
      <c r="BS1234" s="163">
        <v>0</v>
      </c>
      <c r="BT1234" s="163">
        <v>1684506.8548604697</v>
      </c>
      <c r="BU1234" s="161">
        <v>16725188.380000001</v>
      </c>
      <c r="BV1234" s="161">
        <v>239909.78</v>
      </c>
      <c r="BW1234" s="165">
        <v>16584176.84486047</v>
      </c>
      <c r="BX1234" s="161">
        <v>351681</v>
      </c>
    </row>
    <row r="1235" spans="1:76" ht="14.45" x14ac:dyDescent="0.3">
      <c r="A1235" s="164" t="s">
        <v>31</v>
      </c>
      <c r="B1235" s="6" t="s">
        <v>97</v>
      </c>
      <c r="C1235" s="6" t="s">
        <v>1188</v>
      </c>
      <c r="D1235" s="6" t="s">
        <v>77</v>
      </c>
      <c r="E1235" s="6" t="s">
        <v>40</v>
      </c>
      <c r="F1235" s="24" t="str">
        <f>+Tabela1[[#This Row],[WK]]&amp;Tabela1[[#This Row],[PK]]&amp;Tabela1[[#This Row],[GK]]</f>
        <v>143409</v>
      </c>
      <c r="G1235" s="6" t="s">
        <v>1196</v>
      </c>
      <c r="H1235" s="7">
        <v>1359476111.171206</v>
      </c>
      <c r="I1235" s="8">
        <v>1.371</v>
      </c>
      <c r="J1235" s="7">
        <v>1863841748.4100001</v>
      </c>
      <c r="K1235" s="8">
        <v>7.0000000000000007E-2</v>
      </c>
      <c r="L1235" s="7">
        <v>130468922.38870002</v>
      </c>
      <c r="M1235" s="7">
        <v>57818175.388700023</v>
      </c>
      <c r="N1235" s="9">
        <v>0.79583731449726214</v>
      </c>
      <c r="O1235" s="7">
        <v>126067598</v>
      </c>
      <c r="P1235" s="8">
        <v>1.2949999999999999</v>
      </c>
      <c r="Q1235" s="7">
        <v>163257539</v>
      </c>
      <c r="R1235" s="8">
        <v>1.6E-2</v>
      </c>
      <c r="S1235" s="7">
        <v>2612120.6239999998</v>
      </c>
      <c r="T1235" s="7">
        <v>-511099.37600000016</v>
      </c>
      <c r="U1235" s="9">
        <v>-0.16364501251913094</v>
      </c>
      <c r="V1235" s="7">
        <v>57307076.012700021</v>
      </c>
      <c r="W1235" s="9">
        <v>0.75628976918550428</v>
      </c>
      <c r="X1235" s="7">
        <v>85764913.973933145</v>
      </c>
      <c r="Y1235" s="7">
        <v>0</v>
      </c>
      <c r="Z1235" s="7">
        <v>684394.44</v>
      </c>
      <c r="AA1235" s="7">
        <v>6320108.5339331459</v>
      </c>
      <c r="AB1235" s="7">
        <v>78760411</v>
      </c>
      <c r="AC1235" s="7">
        <v>0</v>
      </c>
      <c r="AD1235" s="7">
        <v>28457837.961233124</v>
      </c>
      <c r="AE1235" s="7">
        <v>-1069899.9002504766</v>
      </c>
      <c r="AF1235" s="7">
        <v>130468922.38870002</v>
      </c>
      <c r="AG1235" s="7">
        <v>2612120.6239999998</v>
      </c>
      <c r="AH1235" s="7">
        <v>27387938.060982648</v>
      </c>
      <c r="AI1235" s="7">
        <v>60658657</v>
      </c>
      <c r="AJ1235" s="7">
        <v>2950752</v>
      </c>
      <c r="AK1235" s="7">
        <v>0</v>
      </c>
      <c r="AL1235" s="7">
        <v>0</v>
      </c>
      <c r="AM1235" s="7">
        <v>2127551</v>
      </c>
      <c r="AN1235" s="7">
        <v>0</v>
      </c>
      <c r="AO1235" s="7">
        <v>0</v>
      </c>
      <c r="AP1235" s="7">
        <v>62872981</v>
      </c>
      <c r="AQ1235" s="7">
        <v>5474117</v>
      </c>
      <c r="AR1235" s="7">
        <v>72650747</v>
      </c>
      <c r="AS1235" s="7">
        <v>3123220</v>
      </c>
      <c r="AT1235" s="7">
        <v>0</v>
      </c>
      <c r="AU1235" s="7">
        <v>0</v>
      </c>
      <c r="AV1235" s="7">
        <v>1671307</v>
      </c>
      <c r="AW1235" s="7">
        <v>0</v>
      </c>
      <c r="AX1235" s="7">
        <v>0</v>
      </c>
      <c r="AY1235" s="7">
        <v>68991038</v>
      </c>
      <c r="AZ1235" s="7">
        <v>2376171</v>
      </c>
      <c r="BA1235" s="7">
        <v>684394.44</v>
      </c>
      <c r="BB1235" s="7">
        <v>0</v>
      </c>
      <c r="BC1235" s="7">
        <v>0</v>
      </c>
      <c r="BD1235" s="7">
        <v>7359.08</v>
      </c>
      <c r="BE1235" s="7">
        <v>0</v>
      </c>
      <c r="BF1235" s="7">
        <v>0</v>
      </c>
      <c r="BG1235" s="7">
        <v>2805374.5339331464</v>
      </c>
      <c r="BH1235" s="7">
        <v>31286</v>
      </c>
      <c r="BI1235" s="7">
        <v>3514734</v>
      </c>
      <c r="BJ1235" s="7">
        <v>48373467.420000002</v>
      </c>
      <c r="BK1235" s="7">
        <v>36149515.546666667</v>
      </c>
      <c r="BL1235" s="7">
        <v>17274419.376666665</v>
      </c>
      <c r="BM1235" s="7">
        <v>14346968.740000002</v>
      </c>
      <c r="BN1235" s="130">
        <v>1.244</v>
      </c>
      <c r="BO1235" s="131">
        <v>1.3244515999999999E-3</v>
      </c>
      <c r="BP1235" s="161">
        <v>33563.381129042195</v>
      </c>
      <c r="BQ1235" s="162">
        <v>78760411</v>
      </c>
      <c r="BR1235" s="161">
        <v>2447707</v>
      </c>
      <c r="BS1235" s="163">
        <v>0</v>
      </c>
      <c r="BT1235" s="163">
        <v>0</v>
      </c>
      <c r="BU1235" s="161">
        <v>130468922.39</v>
      </c>
      <c r="BV1235" s="161">
        <v>2612120.62</v>
      </c>
      <c r="BW1235" s="165">
        <v>27387938.059999999</v>
      </c>
      <c r="BX1235" s="161">
        <v>2447707</v>
      </c>
    </row>
    <row r="1236" spans="1:76" ht="14.45" x14ac:dyDescent="0.3">
      <c r="A1236" s="164" t="s">
        <v>31</v>
      </c>
      <c r="B1236" s="6" t="s">
        <v>97</v>
      </c>
      <c r="C1236" s="6" t="s">
        <v>1188</v>
      </c>
      <c r="D1236" s="6" t="s">
        <v>90</v>
      </c>
      <c r="E1236" s="6" t="s">
        <v>36</v>
      </c>
      <c r="F1236" s="24" t="str">
        <f>+Tabela1[[#This Row],[WK]]&amp;Tabela1[[#This Row],[PK]]&amp;Tabela1[[#This Row],[GK]]</f>
        <v>143410</v>
      </c>
      <c r="G1236" s="6" t="s">
        <v>1197</v>
      </c>
      <c r="H1236" s="7">
        <v>61805935.301599987</v>
      </c>
      <c r="I1236" s="8">
        <v>1.371</v>
      </c>
      <c r="J1236" s="7">
        <v>84735937.299999982</v>
      </c>
      <c r="K1236" s="8">
        <v>7.0000000000000007E-2</v>
      </c>
      <c r="L1236" s="7">
        <v>5931515.6109999996</v>
      </c>
      <c r="M1236" s="7">
        <v>3815411.6109999996</v>
      </c>
      <c r="N1236" s="9">
        <v>1.8030359618430851</v>
      </c>
      <c r="O1236" s="7">
        <v>1982</v>
      </c>
      <c r="P1236" s="8">
        <v>1.2949999999999999</v>
      </c>
      <c r="Q1236" s="7">
        <v>2567</v>
      </c>
      <c r="R1236" s="8">
        <v>1.6E-2</v>
      </c>
      <c r="S1236" s="7">
        <v>41.072000000000003</v>
      </c>
      <c r="T1236" s="7">
        <v>-6933.9279999999999</v>
      </c>
      <c r="U1236" s="9">
        <v>-0.99411154121863798</v>
      </c>
      <c r="V1236" s="7">
        <v>3808477.6829999993</v>
      </c>
      <c r="W1236" s="9">
        <v>1.7938464291719711</v>
      </c>
      <c r="X1236" s="7">
        <v>8362165.6349999998</v>
      </c>
      <c r="Y1236" s="7">
        <v>1522155</v>
      </c>
      <c r="Z1236" s="7">
        <v>1087.635</v>
      </c>
      <c r="AA1236" s="7">
        <v>550414</v>
      </c>
      <c r="AB1236" s="7">
        <v>4139609</v>
      </c>
      <c r="AC1236" s="7">
        <v>2148900</v>
      </c>
      <c r="AD1236" s="7">
        <v>4553687.9519999996</v>
      </c>
      <c r="AE1236" s="7">
        <v>0</v>
      </c>
      <c r="AF1236" s="7">
        <v>5931515.6109999996</v>
      </c>
      <c r="AG1236" s="7">
        <v>41.072000000000003</v>
      </c>
      <c r="AH1236" s="7">
        <v>4553687.9519999996</v>
      </c>
      <c r="AI1236" s="7">
        <v>1766810</v>
      </c>
      <c r="AJ1236" s="7">
        <v>3510</v>
      </c>
      <c r="AK1236" s="7">
        <v>2555059</v>
      </c>
      <c r="AL1236" s="7">
        <v>0</v>
      </c>
      <c r="AM1236" s="7">
        <v>363463</v>
      </c>
      <c r="AN1236" s="7">
        <v>0</v>
      </c>
      <c r="AO1236" s="7">
        <v>0</v>
      </c>
      <c r="AP1236" s="7">
        <v>3262941</v>
      </c>
      <c r="AQ1236" s="7">
        <v>234719</v>
      </c>
      <c r="AR1236" s="7">
        <v>2116104</v>
      </c>
      <c r="AS1236" s="7">
        <v>6975</v>
      </c>
      <c r="AT1236" s="7">
        <v>3079439</v>
      </c>
      <c r="AU1236" s="7">
        <v>202498</v>
      </c>
      <c r="AV1236" s="7">
        <v>1027945</v>
      </c>
      <c r="AW1236" s="7">
        <v>0</v>
      </c>
      <c r="AX1236" s="7">
        <v>0</v>
      </c>
      <c r="AY1236" s="7">
        <v>3704979</v>
      </c>
      <c r="AZ1236" s="7">
        <v>97318</v>
      </c>
      <c r="BA1236" s="7">
        <v>1087.635</v>
      </c>
      <c r="BB1236" s="7">
        <v>0</v>
      </c>
      <c r="BC1236" s="7">
        <v>0</v>
      </c>
      <c r="BD1236" s="7">
        <v>0</v>
      </c>
      <c r="BE1236" s="7">
        <v>23.39</v>
      </c>
      <c r="BF1236" s="7">
        <v>0</v>
      </c>
      <c r="BG1236" s="7">
        <v>320594</v>
      </c>
      <c r="BH1236" s="7">
        <v>2594</v>
      </c>
      <c r="BI1236" s="7">
        <v>229820</v>
      </c>
      <c r="BJ1236" s="7">
        <v>3162978.9699999993</v>
      </c>
      <c r="BK1236" s="7">
        <v>1601260.0066666659</v>
      </c>
      <c r="BL1236" s="7">
        <v>823532.69666666666</v>
      </c>
      <c r="BM1236" s="7">
        <v>4599810.46</v>
      </c>
      <c r="BN1236" s="130">
        <v>0.82199999999999995</v>
      </c>
      <c r="BO1236" s="131">
        <v>9.3618199999999998E-5</v>
      </c>
      <c r="BP1236" s="161">
        <v>2372.2284819936517</v>
      </c>
      <c r="BQ1236" s="162">
        <v>4139609</v>
      </c>
      <c r="BR1236" s="161">
        <v>146172</v>
      </c>
      <c r="BS1236" s="163">
        <v>0</v>
      </c>
      <c r="BT1236" s="163">
        <v>896185.36500000022</v>
      </c>
      <c r="BU1236" s="161">
        <v>5931515.6100000003</v>
      </c>
      <c r="BV1236" s="161">
        <v>41.07</v>
      </c>
      <c r="BW1236" s="165">
        <v>5449873.3150000004</v>
      </c>
      <c r="BX1236" s="161">
        <v>146172</v>
      </c>
    </row>
    <row r="1237" spans="1:76" ht="14.45" x14ac:dyDescent="0.3">
      <c r="A1237" s="164" t="s">
        <v>31</v>
      </c>
      <c r="B1237" s="6" t="s">
        <v>97</v>
      </c>
      <c r="C1237" s="6" t="s">
        <v>1188</v>
      </c>
      <c r="D1237" s="6" t="s">
        <v>92</v>
      </c>
      <c r="E1237" s="6" t="s">
        <v>40</v>
      </c>
      <c r="F1237" s="24" t="str">
        <f>+Tabela1[[#This Row],[WK]]&amp;Tabela1[[#This Row],[PK]]&amp;Tabela1[[#This Row],[GK]]</f>
        <v>143411</v>
      </c>
      <c r="G1237" s="6" t="s">
        <v>1198</v>
      </c>
      <c r="H1237" s="7">
        <v>727490781.829404</v>
      </c>
      <c r="I1237" s="8">
        <v>1.371</v>
      </c>
      <c r="J1237" s="7">
        <v>997389861.88999999</v>
      </c>
      <c r="K1237" s="8">
        <v>7.0000000000000007E-2</v>
      </c>
      <c r="L1237" s="7">
        <v>69817290.332300007</v>
      </c>
      <c r="M1237" s="7">
        <v>38663914.332300007</v>
      </c>
      <c r="N1237" s="9">
        <v>1.2410826464618154</v>
      </c>
      <c r="O1237" s="7">
        <v>14197763</v>
      </c>
      <c r="P1237" s="8">
        <v>1.2949999999999999</v>
      </c>
      <c r="Q1237" s="7">
        <v>18386103</v>
      </c>
      <c r="R1237" s="8">
        <v>1.6E-2</v>
      </c>
      <c r="S1237" s="7">
        <v>294177.64799999999</v>
      </c>
      <c r="T1237" s="7">
        <v>56640.647999999986</v>
      </c>
      <c r="U1237" s="9">
        <v>0.23844979097993149</v>
      </c>
      <c r="V1237" s="7">
        <v>38720554.980300009</v>
      </c>
      <c r="W1237" s="9">
        <v>1.2334956609990926</v>
      </c>
      <c r="X1237" s="7">
        <v>55485657.070763834</v>
      </c>
      <c r="Y1237" s="7">
        <v>4347896</v>
      </c>
      <c r="Z1237" s="7">
        <v>0</v>
      </c>
      <c r="AA1237" s="7">
        <v>2828503.0707638324</v>
      </c>
      <c r="AB1237" s="7">
        <v>43611645</v>
      </c>
      <c r="AC1237" s="7">
        <v>4697613</v>
      </c>
      <c r="AD1237" s="7">
        <v>16765102.090463826</v>
      </c>
      <c r="AE1237" s="7">
        <v>0</v>
      </c>
      <c r="AF1237" s="7">
        <v>69817290.332300007</v>
      </c>
      <c r="AG1237" s="7">
        <v>294177.64799999999</v>
      </c>
      <c r="AH1237" s="7">
        <v>16765102.090463826</v>
      </c>
      <c r="AI1237" s="7">
        <v>26011046</v>
      </c>
      <c r="AJ1237" s="7">
        <v>202050</v>
      </c>
      <c r="AK1237" s="7">
        <v>10661522</v>
      </c>
      <c r="AL1237" s="7">
        <v>0</v>
      </c>
      <c r="AM1237" s="7">
        <v>958779</v>
      </c>
      <c r="AN1237" s="7">
        <v>0</v>
      </c>
      <c r="AO1237" s="7">
        <v>0</v>
      </c>
      <c r="AP1237" s="7">
        <v>34613862</v>
      </c>
      <c r="AQ1237" s="7">
        <v>2721145</v>
      </c>
      <c r="AR1237" s="7">
        <v>31153376</v>
      </c>
      <c r="AS1237" s="7">
        <v>237537</v>
      </c>
      <c r="AT1237" s="7">
        <v>11388479</v>
      </c>
      <c r="AU1237" s="7">
        <v>0</v>
      </c>
      <c r="AV1237" s="7">
        <v>1027085</v>
      </c>
      <c r="AW1237" s="7">
        <v>0</v>
      </c>
      <c r="AX1237" s="7">
        <v>0</v>
      </c>
      <c r="AY1237" s="7">
        <v>39958746</v>
      </c>
      <c r="AZ1237" s="7">
        <v>1180787</v>
      </c>
      <c r="BA1237" s="7">
        <v>0</v>
      </c>
      <c r="BB1237" s="7">
        <v>0</v>
      </c>
      <c r="BC1237" s="7">
        <v>0</v>
      </c>
      <c r="BD1237" s="7">
        <v>0</v>
      </c>
      <c r="BE1237" s="7">
        <v>0</v>
      </c>
      <c r="BF1237" s="7">
        <v>0</v>
      </c>
      <c r="BG1237" s="7">
        <v>1810052.0707638324</v>
      </c>
      <c r="BH1237" s="7">
        <v>20186</v>
      </c>
      <c r="BI1237" s="7">
        <v>1018451</v>
      </c>
      <c r="BJ1237" s="7">
        <v>14017036.094166668</v>
      </c>
      <c r="BK1237" s="7">
        <v>8733113.3566666674</v>
      </c>
      <c r="BL1237" s="7">
        <v>3616649.2733333334</v>
      </c>
      <c r="BM1237" s="7">
        <v>13902392.403333334</v>
      </c>
      <c r="BN1237" s="130">
        <v>0.93799999999999994</v>
      </c>
      <c r="BO1237" s="131">
        <v>7.6802480000000002E-4</v>
      </c>
      <c r="BP1237" s="161">
        <v>19463.079148132649</v>
      </c>
      <c r="BQ1237" s="162">
        <v>43611645</v>
      </c>
      <c r="BR1237" s="161">
        <v>1070396</v>
      </c>
      <c r="BS1237" s="163">
        <v>0</v>
      </c>
      <c r="BT1237" s="163">
        <v>2639835.9292361587</v>
      </c>
      <c r="BU1237" s="161">
        <v>69817290.329999998</v>
      </c>
      <c r="BV1237" s="161">
        <v>294177.65000000002</v>
      </c>
      <c r="BW1237" s="165">
        <v>19404938.019236159</v>
      </c>
      <c r="BX1237" s="161">
        <v>1070396</v>
      </c>
    </row>
    <row r="1238" spans="1:76" ht="14.45" x14ac:dyDescent="0.3">
      <c r="A1238" s="164" t="s">
        <v>31</v>
      </c>
      <c r="B1238" s="6" t="s">
        <v>97</v>
      </c>
      <c r="C1238" s="6" t="s">
        <v>1188</v>
      </c>
      <c r="D1238" s="6" t="s">
        <v>93</v>
      </c>
      <c r="E1238" s="6" t="s">
        <v>40</v>
      </c>
      <c r="F1238" s="24" t="str">
        <f>+Tabela1[[#This Row],[WK]]&amp;Tabela1[[#This Row],[PK]]&amp;Tabela1[[#This Row],[GK]]</f>
        <v>143412</v>
      </c>
      <c r="G1238" s="6" t="s">
        <v>1199</v>
      </c>
      <c r="H1238" s="7">
        <v>2164096869.5940003</v>
      </c>
      <c r="I1238" s="8">
        <v>1.371</v>
      </c>
      <c r="J1238" s="7">
        <v>2966976808.2100005</v>
      </c>
      <c r="K1238" s="8">
        <v>7.0000000000000007E-2</v>
      </c>
      <c r="L1238" s="7">
        <v>207688376.57470006</v>
      </c>
      <c r="M1238" s="7">
        <v>106443590.57470006</v>
      </c>
      <c r="N1238" s="9">
        <v>1.0513488622979563</v>
      </c>
      <c r="O1238" s="7">
        <v>209007518</v>
      </c>
      <c r="P1238" s="8">
        <v>1.2949999999999999</v>
      </c>
      <c r="Q1238" s="7">
        <v>270664736</v>
      </c>
      <c r="R1238" s="8">
        <v>1.6E-2</v>
      </c>
      <c r="S1238" s="7">
        <v>4330635.7760000005</v>
      </c>
      <c r="T1238" s="7">
        <v>335100.77600000054</v>
      </c>
      <c r="U1238" s="9">
        <v>8.3868812562022485E-2</v>
      </c>
      <c r="V1238" s="7">
        <v>106778691.35070005</v>
      </c>
      <c r="W1238" s="9">
        <v>1.0146176896467283</v>
      </c>
      <c r="X1238" s="7">
        <v>128754575.84804128</v>
      </c>
      <c r="Y1238" s="7">
        <v>0</v>
      </c>
      <c r="Z1238" s="7">
        <v>291751.69500000007</v>
      </c>
      <c r="AA1238" s="7">
        <v>6783504.1530412752</v>
      </c>
      <c r="AB1238" s="7">
        <v>121679320</v>
      </c>
      <c r="AC1238" s="7">
        <v>0</v>
      </c>
      <c r="AD1238" s="7">
        <v>21975884.497341223</v>
      </c>
      <c r="AE1238" s="7">
        <v>0</v>
      </c>
      <c r="AF1238" s="7">
        <v>207688376.57470006</v>
      </c>
      <c r="AG1238" s="7">
        <v>4330635.7760000005</v>
      </c>
      <c r="AH1238" s="7">
        <v>21975884.497341223</v>
      </c>
      <c r="AI1238" s="7">
        <v>84532824</v>
      </c>
      <c r="AJ1238" s="7">
        <v>3977528</v>
      </c>
      <c r="AK1238" s="7">
        <v>0</v>
      </c>
      <c r="AL1238" s="7">
        <v>1083526</v>
      </c>
      <c r="AM1238" s="7">
        <v>2039803</v>
      </c>
      <c r="AN1238" s="7">
        <v>0</v>
      </c>
      <c r="AO1238" s="7">
        <v>0</v>
      </c>
      <c r="AP1238" s="7">
        <v>100115387</v>
      </c>
      <c r="AQ1238" s="7">
        <v>6699427</v>
      </c>
      <c r="AR1238" s="7">
        <v>101244786</v>
      </c>
      <c r="AS1238" s="7">
        <v>3995535</v>
      </c>
      <c r="AT1238" s="7">
        <v>0</v>
      </c>
      <c r="AU1238" s="7">
        <v>1298380</v>
      </c>
      <c r="AV1238" s="7">
        <v>2203780</v>
      </c>
      <c r="AW1238" s="7">
        <v>0</v>
      </c>
      <c r="AX1238" s="7">
        <v>0</v>
      </c>
      <c r="AY1238" s="7">
        <v>110148210</v>
      </c>
      <c r="AZ1238" s="7">
        <v>2951967</v>
      </c>
      <c r="BA1238" s="7">
        <v>291751.69500000007</v>
      </c>
      <c r="BB1238" s="7">
        <v>0</v>
      </c>
      <c r="BC1238" s="7">
        <v>0</v>
      </c>
      <c r="BD1238" s="7">
        <v>3137.11</v>
      </c>
      <c r="BE1238" s="7">
        <v>0.01</v>
      </c>
      <c r="BF1238" s="7">
        <v>0</v>
      </c>
      <c r="BG1238" s="7">
        <v>4578214.1530412752</v>
      </c>
      <c r="BH1238" s="7">
        <v>51057</v>
      </c>
      <c r="BI1238" s="7">
        <v>2205290</v>
      </c>
      <c r="BJ1238" s="7">
        <v>30351480.640000001</v>
      </c>
      <c r="BK1238" s="7">
        <v>26192464.019999996</v>
      </c>
      <c r="BL1238" s="7">
        <v>1857112.6366666667</v>
      </c>
      <c r="BM1238" s="7">
        <v>12921841.206666671</v>
      </c>
      <c r="BN1238" s="130">
        <v>1.0429999999999999</v>
      </c>
      <c r="BO1238" s="131">
        <v>2.1350143999999999E-3</v>
      </c>
      <c r="BP1238" s="161">
        <v>54104.018301260534</v>
      </c>
      <c r="BQ1238" s="162">
        <v>121679320</v>
      </c>
      <c r="BR1238" s="161">
        <v>3685966</v>
      </c>
      <c r="BS1238" s="163">
        <v>0</v>
      </c>
      <c r="BT1238" s="163">
        <v>0</v>
      </c>
      <c r="BU1238" s="161">
        <v>207688376.56999999</v>
      </c>
      <c r="BV1238" s="161">
        <v>4330635.78</v>
      </c>
      <c r="BW1238" s="165">
        <v>21975884.5</v>
      </c>
      <c r="BX1238" s="161">
        <v>3685966</v>
      </c>
    </row>
    <row r="1239" spans="1:76" ht="14.45" x14ac:dyDescent="0.3">
      <c r="A1239" s="164" t="s">
        <v>31</v>
      </c>
      <c r="B1239" s="6" t="s">
        <v>97</v>
      </c>
      <c r="C1239" s="6" t="s">
        <v>1200</v>
      </c>
      <c r="D1239" s="6" t="s">
        <v>33</v>
      </c>
      <c r="E1239" s="6" t="s">
        <v>36</v>
      </c>
      <c r="F1239" s="24" t="str">
        <f>+Tabela1[[#This Row],[WK]]&amp;Tabela1[[#This Row],[PK]]&amp;Tabela1[[#This Row],[GK]]</f>
        <v>143501</v>
      </c>
      <c r="G1239" s="6" t="s">
        <v>1201</v>
      </c>
      <c r="H1239" s="7">
        <v>238120167.90219888</v>
      </c>
      <c r="I1239" s="8">
        <v>1.371</v>
      </c>
      <c r="J1239" s="7">
        <v>326462750.19</v>
      </c>
      <c r="K1239" s="8">
        <v>7.0000000000000007E-2</v>
      </c>
      <c r="L1239" s="7">
        <v>22852392.513300002</v>
      </c>
      <c r="M1239" s="7">
        <v>14753745.513300002</v>
      </c>
      <c r="N1239" s="9">
        <v>1.8217543638215126</v>
      </c>
      <c r="O1239" s="7">
        <v>9417866</v>
      </c>
      <c r="P1239" s="8">
        <v>1.2949999999999999</v>
      </c>
      <c r="Q1239" s="7">
        <v>12196136</v>
      </c>
      <c r="R1239" s="8">
        <v>1.6E-2</v>
      </c>
      <c r="S1239" s="7">
        <v>195138.17600000001</v>
      </c>
      <c r="T1239" s="7">
        <v>-127083.82399999999</v>
      </c>
      <c r="U1239" s="9">
        <v>-0.39439834648161826</v>
      </c>
      <c r="V1239" s="7">
        <v>14626661.689300001</v>
      </c>
      <c r="W1239" s="9">
        <v>1.7369539520564921</v>
      </c>
      <c r="X1239" s="7">
        <v>29315649.736725777</v>
      </c>
      <c r="Y1239" s="7">
        <v>10062326</v>
      </c>
      <c r="Z1239" s="7">
        <v>661762.42500000005</v>
      </c>
      <c r="AA1239" s="7">
        <v>1244568.3117257755</v>
      </c>
      <c r="AB1239" s="7">
        <v>17346993</v>
      </c>
      <c r="AC1239" s="7">
        <v>0</v>
      </c>
      <c r="AD1239" s="7">
        <v>14688988.047425775</v>
      </c>
      <c r="AE1239" s="7">
        <v>0</v>
      </c>
      <c r="AF1239" s="7">
        <v>22852392.513300002</v>
      </c>
      <c r="AG1239" s="7">
        <v>195138.17600000001</v>
      </c>
      <c r="AH1239" s="7">
        <v>14688988.047425775</v>
      </c>
      <c r="AI1239" s="7">
        <v>6761844</v>
      </c>
      <c r="AJ1239" s="7">
        <v>134196</v>
      </c>
      <c r="AK1239" s="7">
        <v>6808071</v>
      </c>
      <c r="AL1239" s="7">
        <v>6229</v>
      </c>
      <c r="AM1239" s="7">
        <v>480082</v>
      </c>
      <c r="AN1239" s="7">
        <v>0</v>
      </c>
      <c r="AO1239" s="7">
        <v>0</v>
      </c>
      <c r="AP1239" s="7">
        <v>13306864</v>
      </c>
      <c r="AQ1239" s="7">
        <v>907049</v>
      </c>
      <c r="AR1239" s="7">
        <v>8098647</v>
      </c>
      <c r="AS1239" s="7">
        <v>322222</v>
      </c>
      <c r="AT1239" s="7">
        <v>7709872</v>
      </c>
      <c r="AU1239" s="7">
        <v>410500</v>
      </c>
      <c r="AV1239" s="7">
        <v>501470</v>
      </c>
      <c r="AW1239" s="7">
        <v>0</v>
      </c>
      <c r="AX1239" s="7">
        <v>0</v>
      </c>
      <c r="AY1239" s="7">
        <v>15421809</v>
      </c>
      <c r="AZ1239" s="7">
        <v>376295</v>
      </c>
      <c r="BA1239" s="7">
        <v>661762.42500000005</v>
      </c>
      <c r="BB1239" s="7">
        <v>0</v>
      </c>
      <c r="BC1239" s="7">
        <v>0</v>
      </c>
      <c r="BD1239" s="7">
        <v>10.34</v>
      </c>
      <c r="BE1239" s="7">
        <v>14210.77</v>
      </c>
      <c r="BF1239" s="7">
        <v>0</v>
      </c>
      <c r="BG1239" s="7">
        <v>724702.31172577548</v>
      </c>
      <c r="BH1239" s="7">
        <v>8082</v>
      </c>
      <c r="BI1239" s="7">
        <v>519866</v>
      </c>
      <c r="BJ1239" s="7">
        <v>7154954.7383333342</v>
      </c>
      <c r="BK1239" s="7">
        <v>6286131.5100000007</v>
      </c>
      <c r="BL1239" s="7">
        <v>911880.23</v>
      </c>
      <c r="BM1239" s="7">
        <v>1651532.4533333331</v>
      </c>
      <c r="BN1239" s="130">
        <v>0.72699999999999998</v>
      </c>
      <c r="BO1239" s="131">
        <v>3.777823E-4</v>
      </c>
      <c r="BP1239" s="161">
        <v>9573.9579688727354</v>
      </c>
      <c r="BQ1239" s="162">
        <v>17346993</v>
      </c>
      <c r="BR1239" s="161">
        <v>444229</v>
      </c>
      <c r="BS1239" s="163">
        <v>457269.45672577759</v>
      </c>
      <c r="BT1239" s="163">
        <v>0</v>
      </c>
      <c r="BU1239" s="161">
        <v>22852392.510000002</v>
      </c>
      <c r="BV1239" s="161">
        <v>195138.18</v>
      </c>
      <c r="BW1239" s="165">
        <v>14231718.59</v>
      </c>
      <c r="BX1239" s="161">
        <v>444229</v>
      </c>
    </row>
    <row r="1240" spans="1:76" ht="14.45" x14ac:dyDescent="0.3">
      <c r="A1240" s="164" t="s">
        <v>31</v>
      </c>
      <c r="B1240" s="6" t="s">
        <v>97</v>
      </c>
      <c r="C1240" s="6" t="s">
        <v>1200</v>
      </c>
      <c r="D1240" s="6" t="s">
        <v>32</v>
      </c>
      <c r="E1240" s="6" t="s">
        <v>36</v>
      </c>
      <c r="F1240" s="24" t="str">
        <f>+Tabela1[[#This Row],[WK]]&amp;Tabela1[[#This Row],[PK]]&amp;Tabela1[[#This Row],[GK]]</f>
        <v>143502</v>
      </c>
      <c r="G1240" s="6" t="s">
        <v>1202</v>
      </c>
      <c r="H1240" s="7">
        <v>194944854.13059822</v>
      </c>
      <c r="I1240" s="8">
        <v>1.371</v>
      </c>
      <c r="J1240" s="7">
        <v>267269395.01000002</v>
      </c>
      <c r="K1240" s="8">
        <v>7.0000000000000007E-2</v>
      </c>
      <c r="L1240" s="7">
        <v>18708857.650700003</v>
      </c>
      <c r="M1240" s="7">
        <v>11746139.650700003</v>
      </c>
      <c r="N1240" s="9">
        <v>1.687004938401929</v>
      </c>
      <c r="O1240" s="7">
        <v>1087476</v>
      </c>
      <c r="P1240" s="8">
        <v>1.2949999999999999</v>
      </c>
      <c r="Q1240" s="7">
        <v>1408281</v>
      </c>
      <c r="R1240" s="8">
        <v>1.6E-2</v>
      </c>
      <c r="S1240" s="7">
        <v>22532.495999999999</v>
      </c>
      <c r="T1240" s="7">
        <v>-14953.504000000001</v>
      </c>
      <c r="U1240" s="9">
        <v>-0.3989090327055434</v>
      </c>
      <c r="V1240" s="7">
        <v>11731186.146700002</v>
      </c>
      <c r="W1240" s="9">
        <v>1.67583489662587</v>
      </c>
      <c r="X1240" s="7">
        <v>27007082.569474161</v>
      </c>
      <c r="Y1240" s="7">
        <v>8786149</v>
      </c>
      <c r="Z1240" s="7">
        <v>585702.84</v>
      </c>
      <c r="AA1240" s="7">
        <v>1147282.7294741631</v>
      </c>
      <c r="AB1240" s="7">
        <v>15590568</v>
      </c>
      <c r="AC1240" s="7">
        <v>897380</v>
      </c>
      <c r="AD1240" s="7">
        <v>15275896.422774158</v>
      </c>
      <c r="AE1240" s="7">
        <v>0</v>
      </c>
      <c r="AF1240" s="7">
        <v>18708857.650700003</v>
      </c>
      <c r="AG1240" s="7">
        <v>22532.495999999999</v>
      </c>
      <c r="AH1240" s="7">
        <v>15275896.422774158</v>
      </c>
      <c r="AI1240" s="7">
        <v>5813417</v>
      </c>
      <c r="AJ1240" s="7">
        <v>22805</v>
      </c>
      <c r="AK1240" s="7">
        <v>9430107</v>
      </c>
      <c r="AL1240" s="7">
        <v>76502</v>
      </c>
      <c r="AM1240" s="7">
        <v>884300</v>
      </c>
      <c r="AN1240" s="7">
        <v>0</v>
      </c>
      <c r="AO1240" s="7">
        <v>0</v>
      </c>
      <c r="AP1240" s="7">
        <v>11939511</v>
      </c>
      <c r="AQ1240" s="7">
        <v>835439</v>
      </c>
      <c r="AR1240" s="7">
        <v>6962718</v>
      </c>
      <c r="AS1240" s="7">
        <v>37486</v>
      </c>
      <c r="AT1240" s="7">
        <v>10739784</v>
      </c>
      <c r="AU1240" s="7">
        <v>481322</v>
      </c>
      <c r="AV1240" s="7">
        <v>754499</v>
      </c>
      <c r="AW1240" s="7">
        <v>0</v>
      </c>
      <c r="AX1240" s="7">
        <v>0</v>
      </c>
      <c r="AY1240" s="7">
        <v>13941783</v>
      </c>
      <c r="AZ1240" s="7">
        <v>342234</v>
      </c>
      <c r="BA1240" s="7">
        <v>585702.84</v>
      </c>
      <c r="BB1240" s="7">
        <v>0</v>
      </c>
      <c r="BC1240" s="7">
        <v>0</v>
      </c>
      <c r="BD1240" s="7">
        <v>0</v>
      </c>
      <c r="BE1240" s="7">
        <v>12595.76</v>
      </c>
      <c r="BF1240" s="7">
        <v>0</v>
      </c>
      <c r="BG1240" s="7">
        <v>664803.72947416326</v>
      </c>
      <c r="BH1240" s="7">
        <v>7414</v>
      </c>
      <c r="BI1240" s="7">
        <v>482479</v>
      </c>
      <c r="BJ1240" s="7">
        <v>6640466.1941666678</v>
      </c>
      <c r="BK1240" s="7">
        <v>5083325.206666667</v>
      </c>
      <c r="BL1240" s="7">
        <v>679862.54999999993</v>
      </c>
      <c r="BM1240" s="7">
        <v>4868838.8499999996</v>
      </c>
      <c r="BN1240" s="130">
        <v>0.69299999999999995</v>
      </c>
      <c r="BO1240" s="131">
        <v>2.8837790000000002E-4</v>
      </c>
      <c r="BP1240" s="161">
        <v>7307.784408469689</v>
      </c>
      <c r="BQ1240" s="162">
        <v>15590568</v>
      </c>
      <c r="BR1240" s="161">
        <v>410755</v>
      </c>
      <c r="BS1240" s="163">
        <v>0</v>
      </c>
      <c r="BT1240" s="163">
        <v>1663294.1899999976</v>
      </c>
      <c r="BU1240" s="161">
        <v>18708857.649999999</v>
      </c>
      <c r="BV1240" s="161">
        <v>22532.5</v>
      </c>
      <c r="BW1240" s="165">
        <v>16939190.609999999</v>
      </c>
      <c r="BX1240" s="161">
        <v>410755</v>
      </c>
    </row>
    <row r="1241" spans="1:76" ht="14.45" x14ac:dyDescent="0.3">
      <c r="A1241" s="164" t="s">
        <v>31</v>
      </c>
      <c r="B1241" s="6" t="s">
        <v>97</v>
      </c>
      <c r="C1241" s="6" t="s">
        <v>1200</v>
      </c>
      <c r="D1241" s="6" t="s">
        <v>37</v>
      </c>
      <c r="E1241" s="6" t="s">
        <v>36</v>
      </c>
      <c r="F1241" s="24" t="str">
        <f>+Tabela1[[#This Row],[WK]]&amp;Tabela1[[#This Row],[PK]]&amp;Tabela1[[#This Row],[GK]]</f>
        <v>143503</v>
      </c>
      <c r="G1241" s="6" t="s">
        <v>1203</v>
      </c>
      <c r="H1241" s="7">
        <v>224456649.8267985</v>
      </c>
      <c r="I1241" s="8">
        <v>1.371</v>
      </c>
      <c r="J1241" s="7">
        <v>307730066.91000003</v>
      </c>
      <c r="K1241" s="8">
        <v>7.0000000000000007E-2</v>
      </c>
      <c r="L1241" s="7">
        <v>21541104.683700003</v>
      </c>
      <c r="M1241" s="7">
        <v>11055452.683700003</v>
      </c>
      <c r="N1241" s="9">
        <v>1.0543409874464651</v>
      </c>
      <c r="O1241" s="7">
        <v>34400141</v>
      </c>
      <c r="P1241" s="8">
        <v>1.2949999999999999</v>
      </c>
      <c r="Q1241" s="7">
        <v>44548183</v>
      </c>
      <c r="R1241" s="8">
        <v>1.6E-2</v>
      </c>
      <c r="S1241" s="7">
        <v>712770.92800000007</v>
      </c>
      <c r="T1241" s="7">
        <v>641196.92800000007</v>
      </c>
      <c r="U1241" s="9">
        <v>8.9585174504708416</v>
      </c>
      <c r="V1241" s="7">
        <v>11696649.611700002</v>
      </c>
      <c r="W1241" s="9">
        <v>1.1079283148527845</v>
      </c>
      <c r="X1241" s="7">
        <v>19452125.476443425</v>
      </c>
      <c r="Y1241" s="7">
        <v>1580370</v>
      </c>
      <c r="Z1241" s="7">
        <v>613835.34</v>
      </c>
      <c r="AA1241" s="7">
        <v>905422.13644342276</v>
      </c>
      <c r="AB1241" s="7">
        <v>12797874</v>
      </c>
      <c r="AC1241" s="7">
        <v>3554624</v>
      </c>
      <c r="AD1241" s="7">
        <v>7755475.8647434199</v>
      </c>
      <c r="AE1241" s="7">
        <v>0</v>
      </c>
      <c r="AF1241" s="7">
        <v>21541104.683700003</v>
      </c>
      <c r="AG1241" s="7">
        <v>712770.92800000007</v>
      </c>
      <c r="AH1241" s="7">
        <v>7755475.8647434199</v>
      </c>
      <c r="AI1241" s="7">
        <v>8754839</v>
      </c>
      <c r="AJ1241" s="7">
        <v>43383</v>
      </c>
      <c r="AK1241" s="7">
        <v>4396699</v>
      </c>
      <c r="AL1241" s="7">
        <v>0</v>
      </c>
      <c r="AM1241" s="7">
        <v>256146</v>
      </c>
      <c r="AN1241" s="7">
        <v>0</v>
      </c>
      <c r="AO1241" s="7">
        <v>0</v>
      </c>
      <c r="AP1241" s="7">
        <v>11699377</v>
      </c>
      <c r="AQ1241" s="7">
        <v>608677</v>
      </c>
      <c r="AR1241" s="7">
        <v>10485652</v>
      </c>
      <c r="AS1241" s="7">
        <v>71574</v>
      </c>
      <c r="AT1241" s="7">
        <v>4883281</v>
      </c>
      <c r="AU1241" s="7">
        <v>0</v>
      </c>
      <c r="AV1241" s="7">
        <v>396816</v>
      </c>
      <c r="AW1241" s="7">
        <v>0</v>
      </c>
      <c r="AX1241" s="7">
        <v>0</v>
      </c>
      <c r="AY1241" s="7">
        <v>13227133</v>
      </c>
      <c r="AZ1241" s="7">
        <v>254648</v>
      </c>
      <c r="BA1241" s="7">
        <v>613835.34</v>
      </c>
      <c r="BB1241" s="7">
        <v>0</v>
      </c>
      <c r="BC1241" s="7">
        <v>0</v>
      </c>
      <c r="BD1241" s="7">
        <v>0</v>
      </c>
      <c r="BE1241" s="7">
        <v>13200.76</v>
      </c>
      <c r="BF1241" s="7">
        <v>0</v>
      </c>
      <c r="BG1241" s="7">
        <v>611361.13644342276</v>
      </c>
      <c r="BH1241" s="7">
        <v>6818</v>
      </c>
      <c r="BI1241" s="7">
        <v>294061</v>
      </c>
      <c r="BJ1241" s="7">
        <v>4047151.7200000011</v>
      </c>
      <c r="BK1241" s="7">
        <v>2723849.040000001</v>
      </c>
      <c r="BL1241" s="7">
        <v>1975086.7400000002</v>
      </c>
      <c r="BM1241" s="7">
        <v>1343037.2399999998</v>
      </c>
      <c r="BN1241" s="130">
        <v>0.93400000000000005</v>
      </c>
      <c r="BO1241" s="131">
        <v>2.6315570000000002E-4</v>
      </c>
      <c r="BP1241" s="161">
        <v>6668.4533245414123</v>
      </c>
      <c r="BQ1241" s="162">
        <v>12797874</v>
      </c>
      <c r="BR1241" s="161">
        <v>393125</v>
      </c>
      <c r="BS1241" s="163">
        <v>0</v>
      </c>
      <c r="BT1241" s="163">
        <v>1702877.5235565789</v>
      </c>
      <c r="BU1241" s="161">
        <v>21541104.68</v>
      </c>
      <c r="BV1241" s="161">
        <v>712770.93</v>
      </c>
      <c r="BW1241" s="165">
        <v>9458353.3835565783</v>
      </c>
      <c r="BX1241" s="161">
        <v>393125</v>
      </c>
    </row>
    <row r="1242" spans="1:76" ht="14.45" x14ac:dyDescent="0.3">
      <c r="A1242" s="164" t="s">
        <v>31</v>
      </c>
      <c r="B1242" s="6" t="s">
        <v>97</v>
      </c>
      <c r="C1242" s="6" t="s">
        <v>1200</v>
      </c>
      <c r="D1242" s="6" t="s">
        <v>39</v>
      </c>
      <c r="E1242" s="6" t="s">
        <v>36</v>
      </c>
      <c r="F1242" s="24" t="str">
        <f>+Tabela1[[#This Row],[WK]]&amp;Tabela1[[#This Row],[PK]]&amp;Tabela1[[#This Row],[GK]]</f>
        <v>143504</v>
      </c>
      <c r="G1242" s="6" t="s">
        <v>1204</v>
      </c>
      <c r="H1242" s="7">
        <v>181490567.00199917</v>
      </c>
      <c r="I1242" s="8">
        <v>1.371</v>
      </c>
      <c r="J1242" s="7">
        <v>248823567.36000001</v>
      </c>
      <c r="K1242" s="8">
        <v>7.0000000000000007E-2</v>
      </c>
      <c r="L1242" s="7">
        <v>17417649.715200003</v>
      </c>
      <c r="M1242" s="7">
        <v>8452537.7152000032</v>
      </c>
      <c r="N1242" s="9">
        <v>0.94282566856945049</v>
      </c>
      <c r="O1242" s="7">
        <v>901890</v>
      </c>
      <c r="P1242" s="8">
        <v>1.2949999999999999</v>
      </c>
      <c r="Q1242" s="7">
        <v>1167948</v>
      </c>
      <c r="R1242" s="8">
        <v>1.6E-2</v>
      </c>
      <c r="S1242" s="7">
        <v>18687.168000000001</v>
      </c>
      <c r="T1242" s="7">
        <v>-34206.831999999995</v>
      </c>
      <c r="U1242" s="9">
        <v>-0.64670533519869922</v>
      </c>
      <c r="V1242" s="7">
        <v>8418330.8832000047</v>
      </c>
      <c r="W1242" s="9">
        <v>0.93350247085663995</v>
      </c>
      <c r="X1242" s="7">
        <v>21632625.558898523</v>
      </c>
      <c r="Y1242" s="7">
        <v>3386561</v>
      </c>
      <c r="Z1242" s="7">
        <v>161718.16500000001</v>
      </c>
      <c r="AA1242" s="7">
        <v>1000017.3938985249</v>
      </c>
      <c r="AB1242" s="7">
        <v>17084329</v>
      </c>
      <c r="AC1242" s="7">
        <v>0</v>
      </c>
      <c r="AD1242" s="7">
        <v>13214294.675698521</v>
      </c>
      <c r="AE1242" s="7">
        <v>0</v>
      </c>
      <c r="AF1242" s="7">
        <v>17417649.715200003</v>
      </c>
      <c r="AG1242" s="7">
        <v>18687.168000000001</v>
      </c>
      <c r="AH1242" s="7">
        <v>13214294.675698521</v>
      </c>
      <c r="AI1242" s="7">
        <v>7485286</v>
      </c>
      <c r="AJ1242" s="7">
        <v>20866</v>
      </c>
      <c r="AK1242" s="7">
        <v>2362943</v>
      </c>
      <c r="AL1242" s="7">
        <v>0</v>
      </c>
      <c r="AM1242" s="7">
        <v>210254</v>
      </c>
      <c r="AN1242" s="7">
        <v>0</v>
      </c>
      <c r="AO1242" s="7">
        <v>0</v>
      </c>
      <c r="AP1242" s="7">
        <v>12204949</v>
      </c>
      <c r="AQ1242" s="7">
        <v>795657</v>
      </c>
      <c r="AR1242" s="7">
        <v>8965112</v>
      </c>
      <c r="AS1242" s="7">
        <v>52894</v>
      </c>
      <c r="AT1242" s="7">
        <v>2538476</v>
      </c>
      <c r="AU1242" s="7">
        <v>0</v>
      </c>
      <c r="AV1242" s="7">
        <v>867020</v>
      </c>
      <c r="AW1242" s="7">
        <v>0</v>
      </c>
      <c r="AX1242" s="7">
        <v>0</v>
      </c>
      <c r="AY1242" s="7">
        <v>13862201</v>
      </c>
      <c r="AZ1242" s="7">
        <v>329258</v>
      </c>
      <c r="BA1242" s="7">
        <v>161718.16500000001</v>
      </c>
      <c r="BB1242" s="7">
        <v>0</v>
      </c>
      <c r="BC1242" s="7">
        <v>0</v>
      </c>
      <c r="BD1242" s="7">
        <v>0.08</v>
      </c>
      <c r="BE1242" s="7">
        <v>3477.65</v>
      </c>
      <c r="BF1242" s="7">
        <v>0</v>
      </c>
      <c r="BG1242" s="7">
        <v>503310.39389852493</v>
      </c>
      <c r="BH1242" s="7">
        <v>5613</v>
      </c>
      <c r="BI1242" s="7">
        <v>496707</v>
      </c>
      <c r="BJ1242" s="7">
        <v>6836204.0183333363</v>
      </c>
      <c r="BK1242" s="7">
        <v>4323981.3700000029</v>
      </c>
      <c r="BL1242" s="7">
        <v>1941997.4799999997</v>
      </c>
      <c r="BM1242" s="7">
        <v>6164895.6333333328</v>
      </c>
      <c r="BN1242" s="130">
        <v>0.84799999999999998</v>
      </c>
      <c r="BO1242" s="131">
        <v>2.4396389999999999E-4</v>
      </c>
      <c r="BP1242" s="161">
        <v>6182.201514229766</v>
      </c>
      <c r="BQ1242" s="162">
        <v>17084329</v>
      </c>
      <c r="BR1242" s="161">
        <v>331203</v>
      </c>
      <c r="BS1242" s="163">
        <v>470927.87889852375</v>
      </c>
      <c r="BT1242" s="163">
        <v>0</v>
      </c>
      <c r="BU1242" s="161">
        <v>17417649.719999999</v>
      </c>
      <c r="BV1242" s="161">
        <v>18687.169999999998</v>
      </c>
      <c r="BW1242" s="165">
        <v>12743366.800000001</v>
      </c>
      <c r="BX1242" s="161">
        <v>331203</v>
      </c>
    </row>
    <row r="1243" spans="1:76" ht="14.45" x14ac:dyDescent="0.3">
      <c r="A1243" s="164" t="s">
        <v>31</v>
      </c>
      <c r="B1243" s="6" t="s">
        <v>97</v>
      </c>
      <c r="C1243" s="6" t="s">
        <v>1200</v>
      </c>
      <c r="D1243" s="6" t="s">
        <v>42</v>
      </c>
      <c r="E1243" s="6" t="s">
        <v>40</v>
      </c>
      <c r="F1243" s="24" t="str">
        <f>+Tabela1[[#This Row],[WK]]&amp;Tabela1[[#This Row],[PK]]&amp;Tabela1[[#This Row],[GK]]</f>
        <v>143505</v>
      </c>
      <c r="G1243" s="6" t="s">
        <v>1205</v>
      </c>
      <c r="H1243" s="7">
        <v>1572768575.3544121</v>
      </c>
      <c r="I1243" s="8">
        <v>1.371</v>
      </c>
      <c r="J1243" s="7">
        <v>2156265716.8099999</v>
      </c>
      <c r="K1243" s="8">
        <v>7.0000000000000007E-2</v>
      </c>
      <c r="L1243" s="7">
        <v>150938600.1767</v>
      </c>
      <c r="M1243" s="7">
        <v>78413311.176699996</v>
      </c>
      <c r="N1243" s="9">
        <v>1.0811857802690037</v>
      </c>
      <c r="O1243" s="7">
        <v>214699293</v>
      </c>
      <c r="P1243" s="8">
        <v>1.2949999999999999</v>
      </c>
      <c r="Q1243" s="7">
        <v>278035584</v>
      </c>
      <c r="R1243" s="8">
        <v>1.6E-2</v>
      </c>
      <c r="S1243" s="7">
        <v>4448569.3440000005</v>
      </c>
      <c r="T1243" s="7">
        <v>138448.34400000051</v>
      </c>
      <c r="U1243" s="9">
        <v>3.2121683822797668E-2</v>
      </c>
      <c r="V1243" s="7">
        <v>78551759.520700008</v>
      </c>
      <c r="W1243" s="9">
        <v>1.0223380017195198</v>
      </c>
      <c r="X1243" s="7">
        <v>86072766.868892834</v>
      </c>
      <c r="Y1243" s="7">
        <v>0</v>
      </c>
      <c r="Z1243" s="7">
        <v>299330.73</v>
      </c>
      <c r="AA1243" s="7">
        <v>5180979.1388928331</v>
      </c>
      <c r="AB1243" s="7">
        <v>80592457</v>
      </c>
      <c r="AC1243" s="7">
        <v>0</v>
      </c>
      <c r="AD1243" s="7">
        <v>7521007.3481928371</v>
      </c>
      <c r="AE1243" s="7">
        <v>0</v>
      </c>
      <c r="AF1243" s="7">
        <v>150938600.1767</v>
      </c>
      <c r="AG1243" s="7">
        <v>4448569.3440000005</v>
      </c>
      <c r="AH1243" s="7">
        <v>7521007.3481928371</v>
      </c>
      <c r="AI1243" s="7">
        <v>60553908</v>
      </c>
      <c r="AJ1243" s="7">
        <v>3754800</v>
      </c>
      <c r="AK1243" s="7">
        <v>0</v>
      </c>
      <c r="AL1243" s="7">
        <v>96767</v>
      </c>
      <c r="AM1243" s="7">
        <v>1603162</v>
      </c>
      <c r="AN1243" s="7">
        <v>0</v>
      </c>
      <c r="AO1243" s="7">
        <v>0</v>
      </c>
      <c r="AP1243" s="7">
        <v>61131649</v>
      </c>
      <c r="AQ1243" s="7">
        <v>5728726</v>
      </c>
      <c r="AR1243" s="7">
        <v>72525289</v>
      </c>
      <c r="AS1243" s="7">
        <v>4310121</v>
      </c>
      <c r="AT1243" s="7">
        <v>0</v>
      </c>
      <c r="AU1243" s="7">
        <v>219074</v>
      </c>
      <c r="AV1243" s="7">
        <v>1604920</v>
      </c>
      <c r="AW1243" s="7">
        <v>0</v>
      </c>
      <c r="AX1243" s="7">
        <v>0</v>
      </c>
      <c r="AY1243" s="7">
        <v>69816800</v>
      </c>
      <c r="AZ1243" s="7">
        <v>2507550</v>
      </c>
      <c r="BA1243" s="7">
        <v>299330.73</v>
      </c>
      <c r="BB1243" s="7">
        <v>0</v>
      </c>
      <c r="BC1243" s="7">
        <v>0</v>
      </c>
      <c r="BD1243" s="7">
        <v>3.43</v>
      </c>
      <c r="BE1243" s="7">
        <v>6430.36</v>
      </c>
      <c r="BF1243" s="7">
        <v>0</v>
      </c>
      <c r="BG1243" s="7">
        <v>3526759.1388928331</v>
      </c>
      <c r="BH1243" s="7">
        <v>39331</v>
      </c>
      <c r="BI1243" s="7">
        <v>1654220</v>
      </c>
      <c r="BJ1243" s="7">
        <v>22767067.390833337</v>
      </c>
      <c r="BK1243" s="7">
        <v>19519550.206666671</v>
      </c>
      <c r="BL1243" s="7">
        <v>3907132.6933333334</v>
      </c>
      <c r="BM1243" s="7">
        <v>5175803.3499999978</v>
      </c>
      <c r="BN1243" s="130">
        <v>1.095</v>
      </c>
      <c r="BO1243" s="131">
        <v>1.6127127000000001E-3</v>
      </c>
      <c r="BP1243" s="161">
        <v>40868.16398312724</v>
      </c>
      <c r="BQ1243" s="162">
        <v>80592457</v>
      </c>
      <c r="BR1243" s="161">
        <v>2450176</v>
      </c>
      <c r="BS1243" s="163">
        <v>0</v>
      </c>
      <c r="BT1243" s="163">
        <v>0</v>
      </c>
      <c r="BU1243" s="161">
        <v>150938600.18000001</v>
      </c>
      <c r="BV1243" s="161">
        <v>4448569.34</v>
      </c>
      <c r="BW1243" s="165">
        <v>7521007.3499999996</v>
      </c>
      <c r="BX1243" s="161">
        <v>2450176</v>
      </c>
    </row>
    <row r="1244" spans="1:76" ht="14.45" x14ac:dyDescent="0.3">
      <c r="A1244" s="164" t="s">
        <v>31</v>
      </c>
      <c r="B1244" s="6" t="s">
        <v>97</v>
      </c>
      <c r="C1244" s="6" t="s">
        <v>1200</v>
      </c>
      <c r="D1244" s="6" t="s">
        <v>44</v>
      </c>
      <c r="E1244" s="6" t="s">
        <v>36</v>
      </c>
      <c r="F1244" s="24" t="str">
        <f>+Tabela1[[#This Row],[WK]]&amp;Tabela1[[#This Row],[PK]]&amp;Tabela1[[#This Row],[GK]]</f>
        <v>143506</v>
      </c>
      <c r="G1244" s="6" t="s">
        <v>1206</v>
      </c>
      <c r="H1244" s="7">
        <v>207171471.46459812</v>
      </c>
      <c r="I1244" s="8">
        <v>1.371</v>
      </c>
      <c r="J1244" s="7">
        <v>284032087.38</v>
      </c>
      <c r="K1244" s="8">
        <v>7.0000000000000007E-2</v>
      </c>
      <c r="L1244" s="7">
        <v>19882246.116600003</v>
      </c>
      <c r="M1244" s="7">
        <v>11260401.116600003</v>
      </c>
      <c r="N1244" s="9">
        <v>1.3060314951846157</v>
      </c>
      <c r="O1244" s="7">
        <v>6248098</v>
      </c>
      <c r="P1244" s="8">
        <v>1.2949999999999999</v>
      </c>
      <c r="Q1244" s="7">
        <v>8091287</v>
      </c>
      <c r="R1244" s="8">
        <v>1.6E-2</v>
      </c>
      <c r="S1244" s="7">
        <v>129460.592</v>
      </c>
      <c r="T1244" s="7">
        <v>41618.592000000004</v>
      </c>
      <c r="U1244" s="9">
        <v>0.47378921244962552</v>
      </c>
      <c r="V1244" s="7">
        <v>11302019.708600003</v>
      </c>
      <c r="W1244" s="9">
        <v>1.2976378724746369</v>
      </c>
      <c r="X1244" s="7">
        <v>19597139.97597415</v>
      </c>
      <c r="Y1244" s="7">
        <v>1261131</v>
      </c>
      <c r="Z1244" s="7">
        <v>54211.56</v>
      </c>
      <c r="AA1244" s="7">
        <v>1177748.4159741513</v>
      </c>
      <c r="AB1244" s="7">
        <v>14258045</v>
      </c>
      <c r="AC1244" s="7">
        <v>2846004</v>
      </c>
      <c r="AD1244" s="7">
        <v>8295120.2673741486</v>
      </c>
      <c r="AE1244" s="7">
        <v>0</v>
      </c>
      <c r="AF1244" s="7">
        <v>19882246.116600003</v>
      </c>
      <c r="AG1244" s="7">
        <v>129460.592</v>
      </c>
      <c r="AH1244" s="7">
        <v>8295120.2673741486</v>
      </c>
      <c r="AI1244" s="7">
        <v>7198681</v>
      </c>
      <c r="AJ1244" s="7">
        <v>41576</v>
      </c>
      <c r="AK1244" s="7">
        <v>3607514</v>
      </c>
      <c r="AL1244" s="7">
        <v>0</v>
      </c>
      <c r="AM1244" s="7">
        <v>793268</v>
      </c>
      <c r="AN1244" s="7">
        <v>0</v>
      </c>
      <c r="AO1244" s="7">
        <v>0</v>
      </c>
      <c r="AP1244" s="7">
        <v>11899144</v>
      </c>
      <c r="AQ1244" s="7">
        <v>640503</v>
      </c>
      <c r="AR1244" s="7">
        <v>8621845</v>
      </c>
      <c r="AS1244" s="7">
        <v>87842</v>
      </c>
      <c r="AT1244" s="7">
        <v>4328979</v>
      </c>
      <c r="AU1244" s="7">
        <v>0</v>
      </c>
      <c r="AV1244" s="7">
        <v>1026563</v>
      </c>
      <c r="AW1244" s="7">
        <v>0</v>
      </c>
      <c r="AX1244" s="7">
        <v>0</v>
      </c>
      <c r="AY1244" s="7">
        <v>13344520</v>
      </c>
      <c r="AZ1244" s="7">
        <v>275733</v>
      </c>
      <c r="BA1244" s="7">
        <v>54211.56</v>
      </c>
      <c r="BB1244" s="7">
        <v>0</v>
      </c>
      <c r="BC1244" s="7">
        <v>0</v>
      </c>
      <c r="BD1244" s="7">
        <v>1.36</v>
      </c>
      <c r="BE1244" s="7">
        <v>1163.1199999999999</v>
      </c>
      <c r="BF1244" s="7">
        <v>0</v>
      </c>
      <c r="BG1244" s="7">
        <v>554421.41597415134</v>
      </c>
      <c r="BH1244" s="7">
        <v>6183</v>
      </c>
      <c r="BI1244" s="7">
        <v>623327</v>
      </c>
      <c r="BJ1244" s="7">
        <v>8578770.5733333305</v>
      </c>
      <c r="BK1244" s="7">
        <v>5529269.129999998</v>
      </c>
      <c r="BL1244" s="7">
        <v>3429760.61</v>
      </c>
      <c r="BM1244" s="7">
        <v>5338484.5533333337</v>
      </c>
      <c r="BN1244" s="130">
        <v>0.94099999999999995</v>
      </c>
      <c r="BO1244" s="131">
        <v>2.359696E-4</v>
      </c>
      <c r="BP1244" s="161">
        <v>5980.0968523306865</v>
      </c>
      <c r="BQ1244" s="162">
        <v>14258045</v>
      </c>
      <c r="BR1244" s="161">
        <v>341079</v>
      </c>
      <c r="BS1244" s="163">
        <v>0</v>
      </c>
      <c r="BT1244" s="163">
        <v>1719734.02402585</v>
      </c>
      <c r="BU1244" s="161">
        <v>19882246.120000001</v>
      </c>
      <c r="BV1244" s="161">
        <v>129460.59</v>
      </c>
      <c r="BW1244" s="165">
        <v>10014854.29402585</v>
      </c>
      <c r="BX1244" s="161">
        <v>341079</v>
      </c>
    </row>
    <row r="1245" spans="1:76" ht="14.45" x14ac:dyDescent="0.3">
      <c r="A1245" s="164" t="s">
        <v>31</v>
      </c>
      <c r="B1245" s="6" t="s">
        <v>97</v>
      </c>
      <c r="C1245" s="6" t="s">
        <v>1207</v>
      </c>
      <c r="D1245" s="6" t="s">
        <v>33</v>
      </c>
      <c r="E1245" s="6" t="s">
        <v>36</v>
      </c>
      <c r="F1245" s="24" t="str">
        <f>+Tabela1[[#This Row],[WK]]&amp;Tabela1[[#This Row],[PK]]&amp;Tabela1[[#This Row],[GK]]</f>
        <v>143601</v>
      </c>
      <c r="G1245" s="6" t="s">
        <v>1208</v>
      </c>
      <c r="H1245" s="7">
        <v>85161690.938199759</v>
      </c>
      <c r="I1245" s="8">
        <v>1.371</v>
      </c>
      <c r="J1245" s="7">
        <v>116756678.27999999</v>
      </c>
      <c r="K1245" s="8">
        <v>7.0000000000000007E-2</v>
      </c>
      <c r="L1245" s="7">
        <v>8172967.4796000002</v>
      </c>
      <c r="M1245" s="7">
        <v>5608399.4796000002</v>
      </c>
      <c r="N1245" s="9">
        <v>2.1868788347979073</v>
      </c>
      <c r="O1245" s="7">
        <v>466512</v>
      </c>
      <c r="P1245" s="8">
        <v>1.2949999999999999</v>
      </c>
      <c r="Q1245" s="7">
        <v>604133</v>
      </c>
      <c r="R1245" s="8">
        <v>1.6E-2</v>
      </c>
      <c r="S1245" s="7">
        <v>9666.1280000000006</v>
      </c>
      <c r="T1245" s="7">
        <v>-4644.8719999999994</v>
      </c>
      <c r="U1245" s="9">
        <v>-0.32456655719376698</v>
      </c>
      <c r="V1245" s="7">
        <v>5603754.6075999998</v>
      </c>
      <c r="W1245" s="9">
        <v>2.1729420448186985</v>
      </c>
      <c r="X1245" s="7">
        <v>20516978.815276418</v>
      </c>
      <c r="Y1245" s="7">
        <v>10276773</v>
      </c>
      <c r="Z1245" s="7">
        <v>0</v>
      </c>
      <c r="AA1245" s="7">
        <v>623863.81527641835</v>
      </c>
      <c r="AB1245" s="7">
        <v>9616342</v>
      </c>
      <c r="AC1245" s="7">
        <v>0</v>
      </c>
      <c r="AD1245" s="7">
        <v>14913224.207676416</v>
      </c>
      <c r="AE1245" s="7">
        <v>0</v>
      </c>
      <c r="AF1245" s="7">
        <v>8172967.4796000002</v>
      </c>
      <c r="AG1245" s="7">
        <v>9666.1280000000006</v>
      </c>
      <c r="AH1245" s="7">
        <v>14913224.207676416</v>
      </c>
      <c r="AI1245" s="7">
        <v>2141248</v>
      </c>
      <c r="AJ1245" s="7">
        <v>11836</v>
      </c>
      <c r="AK1245" s="7">
        <v>7177112</v>
      </c>
      <c r="AL1245" s="7">
        <v>0</v>
      </c>
      <c r="AM1245" s="7">
        <v>303808</v>
      </c>
      <c r="AN1245" s="7">
        <v>0</v>
      </c>
      <c r="AO1245" s="7">
        <v>0</v>
      </c>
      <c r="AP1245" s="7">
        <v>8442945</v>
      </c>
      <c r="AQ1245" s="7">
        <v>342133</v>
      </c>
      <c r="AR1245" s="7">
        <v>2564568</v>
      </c>
      <c r="AS1245" s="7">
        <v>14311</v>
      </c>
      <c r="AT1245" s="7">
        <v>8054422</v>
      </c>
      <c r="AU1245" s="7">
        <v>549938</v>
      </c>
      <c r="AV1245" s="7">
        <v>797777</v>
      </c>
      <c r="AW1245" s="7">
        <v>0</v>
      </c>
      <c r="AX1245" s="7">
        <v>0</v>
      </c>
      <c r="AY1245" s="7">
        <v>8919635</v>
      </c>
      <c r="AZ1245" s="7">
        <v>142732</v>
      </c>
      <c r="BA1245" s="7">
        <v>0</v>
      </c>
      <c r="BB1245" s="7">
        <v>0</v>
      </c>
      <c r="BC1245" s="7">
        <v>0</v>
      </c>
      <c r="BD1245" s="7">
        <v>0</v>
      </c>
      <c r="BE1245" s="7">
        <v>0</v>
      </c>
      <c r="BF1245" s="7">
        <v>0</v>
      </c>
      <c r="BG1245" s="7">
        <v>380822.81527641841</v>
      </c>
      <c r="BH1245" s="7">
        <v>4247</v>
      </c>
      <c r="BI1245" s="7">
        <v>243041</v>
      </c>
      <c r="BJ1245" s="7">
        <v>3345062.016666668</v>
      </c>
      <c r="BK1245" s="7">
        <v>1320637.5833333349</v>
      </c>
      <c r="BL1245" s="7">
        <v>947465.02</v>
      </c>
      <c r="BM1245" s="7">
        <v>6202767.6933333324</v>
      </c>
      <c r="BN1245" s="130">
        <v>0.47</v>
      </c>
      <c r="BO1245" s="131">
        <v>1.8369299999999999E-4</v>
      </c>
      <c r="BP1245" s="161">
        <v>4655.4108505763234</v>
      </c>
      <c r="BQ1245" s="162">
        <v>9616342</v>
      </c>
      <c r="BR1245" s="161">
        <v>226989</v>
      </c>
      <c r="BS1245" s="163">
        <v>0</v>
      </c>
      <c r="BT1245" s="163">
        <v>0</v>
      </c>
      <c r="BU1245" s="161">
        <v>8172967.4800000004</v>
      </c>
      <c r="BV1245" s="161">
        <v>9666.1299999999992</v>
      </c>
      <c r="BW1245" s="165">
        <v>14913224.210000001</v>
      </c>
      <c r="BX1245" s="161">
        <v>226989</v>
      </c>
    </row>
    <row r="1246" spans="1:76" ht="14.45" x14ac:dyDescent="0.3">
      <c r="A1246" s="164" t="s">
        <v>31</v>
      </c>
      <c r="B1246" s="6" t="s">
        <v>97</v>
      </c>
      <c r="C1246" s="6" t="s">
        <v>1207</v>
      </c>
      <c r="D1246" s="6" t="s">
        <v>32</v>
      </c>
      <c r="E1246" s="6" t="s">
        <v>36</v>
      </c>
      <c r="F1246" s="24" t="str">
        <f>+Tabela1[[#This Row],[WK]]&amp;Tabela1[[#This Row],[PK]]&amp;Tabela1[[#This Row],[GK]]</f>
        <v>143602</v>
      </c>
      <c r="G1246" s="6" t="s">
        <v>1209</v>
      </c>
      <c r="H1246" s="7">
        <v>140302384.94719937</v>
      </c>
      <c r="I1246" s="8">
        <v>1.371</v>
      </c>
      <c r="J1246" s="7">
        <v>192354569.76000002</v>
      </c>
      <c r="K1246" s="8">
        <v>7.0000000000000007E-2</v>
      </c>
      <c r="L1246" s="7">
        <v>13464819.883200003</v>
      </c>
      <c r="M1246" s="7">
        <v>8310889.8832000028</v>
      </c>
      <c r="N1246" s="9">
        <v>1.6125344898359122</v>
      </c>
      <c r="O1246" s="7">
        <v>1230737</v>
      </c>
      <c r="P1246" s="8">
        <v>1.2949999999999999</v>
      </c>
      <c r="Q1246" s="7">
        <v>1593804</v>
      </c>
      <c r="R1246" s="8">
        <v>1.6E-2</v>
      </c>
      <c r="S1246" s="7">
        <v>25500.864000000001</v>
      </c>
      <c r="T1246" s="7">
        <v>-15775.135999999999</v>
      </c>
      <c r="U1246" s="9">
        <v>-0.38218664599282876</v>
      </c>
      <c r="V1246" s="7">
        <v>8295114.7472000029</v>
      </c>
      <c r="W1246" s="9">
        <v>1.5966863964970788</v>
      </c>
      <c r="X1246" s="7">
        <v>14940015.03805699</v>
      </c>
      <c r="Y1246" s="7">
        <v>4789889</v>
      </c>
      <c r="Z1246" s="7">
        <v>127498.04000000001</v>
      </c>
      <c r="AA1246" s="7">
        <v>626117.99805698963</v>
      </c>
      <c r="AB1246" s="7">
        <v>8187250</v>
      </c>
      <c r="AC1246" s="7">
        <v>1209260</v>
      </c>
      <c r="AD1246" s="7">
        <v>6644900.2908569872</v>
      </c>
      <c r="AE1246" s="7">
        <v>0</v>
      </c>
      <c r="AF1246" s="7">
        <v>13464819.883200003</v>
      </c>
      <c r="AG1246" s="7">
        <v>25500.864000000001</v>
      </c>
      <c r="AH1246" s="7">
        <v>6644900.2908569872</v>
      </c>
      <c r="AI1246" s="7">
        <v>4303197</v>
      </c>
      <c r="AJ1246" s="7">
        <v>25802</v>
      </c>
      <c r="AK1246" s="7">
        <v>6118834</v>
      </c>
      <c r="AL1246" s="7">
        <v>0</v>
      </c>
      <c r="AM1246" s="7">
        <v>352594</v>
      </c>
      <c r="AN1246" s="7">
        <v>0</v>
      </c>
      <c r="AO1246" s="7">
        <v>0</v>
      </c>
      <c r="AP1246" s="7">
        <v>6392730</v>
      </c>
      <c r="AQ1246" s="7">
        <v>425677</v>
      </c>
      <c r="AR1246" s="7">
        <v>5153930</v>
      </c>
      <c r="AS1246" s="7">
        <v>41276</v>
      </c>
      <c r="AT1246" s="7">
        <v>6681736</v>
      </c>
      <c r="AU1246" s="7">
        <v>0</v>
      </c>
      <c r="AV1246" s="7">
        <v>402618</v>
      </c>
      <c r="AW1246" s="7">
        <v>0</v>
      </c>
      <c r="AX1246" s="7">
        <v>0</v>
      </c>
      <c r="AY1246" s="7">
        <v>7175480</v>
      </c>
      <c r="AZ1246" s="7">
        <v>199501</v>
      </c>
      <c r="BA1246" s="7">
        <v>127498.04000000001</v>
      </c>
      <c r="BB1246" s="7">
        <v>0</v>
      </c>
      <c r="BC1246" s="7">
        <v>143.15</v>
      </c>
      <c r="BD1246" s="7">
        <v>7.0000000000000007E-2</v>
      </c>
      <c r="BE1246" s="7">
        <v>1787.42</v>
      </c>
      <c r="BF1246" s="7">
        <v>0</v>
      </c>
      <c r="BG1246" s="7">
        <v>457668.99805698957</v>
      </c>
      <c r="BH1246" s="7">
        <v>5104</v>
      </c>
      <c r="BI1246" s="7">
        <v>168449</v>
      </c>
      <c r="BJ1246" s="7">
        <v>2318448.211666666</v>
      </c>
      <c r="BK1246" s="7">
        <v>438258.17666666582</v>
      </c>
      <c r="BL1246" s="7">
        <v>506151.30666666664</v>
      </c>
      <c r="BM1246" s="7">
        <v>6508457.5266666673</v>
      </c>
      <c r="BN1246" s="130">
        <v>0.747</v>
      </c>
      <c r="BO1246" s="131">
        <v>1.965747E-4</v>
      </c>
      <c r="BP1246" s="161">
        <v>4981.5797603738483</v>
      </c>
      <c r="BQ1246" s="162">
        <v>8187250</v>
      </c>
      <c r="BR1246" s="161">
        <v>281321</v>
      </c>
      <c r="BS1246" s="163">
        <v>0</v>
      </c>
      <c r="BT1246" s="163">
        <v>1300640.961943008</v>
      </c>
      <c r="BU1246" s="161">
        <v>13464819.880000001</v>
      </c>
      <c r="BV1246" s="161">
        <v>25500.86</v>
      </c>
      <c r="BW1246" s="165">
        <v>7945541.251943008</v>
      </c>
      <c r="BX1246" s="161">
        <v>281321</v>
      </c>
    </row>
    <row r="1247" spans="1:76" ht="14.45" x14ac:dyDescent="0.3">
      <c r="A1247" s="164" t="s">
        <v>31</v>
      </c>
      <c r="B1247" s="6" t="s">
        <v>97</v>
      </c>
      <c r="C1247" s="6" t="s">
        <v>1207</v>
      </c>
      <c r="D1247" s="6" t="s">
        <v>37</v>
      </c>
      <c r="E1247" s="6" t="s">
        <v>36</v>
      </c>
      <c r="F1247" s="24" t="str">
        <f>+Tabela1[[#This Row],[WK]]&amp;Tabela1[[#This Row],[PK]]&amp;Tabela1[[#This Row],[GK]]</f>
        <v>143603</v>
      </c>
      <c r="G1247" s="6" t="s">
        <v>1210</v>
      </c>
      <c r="H1247" s="7">
        <v>143303198.88639879</v>
      </c>
      <c r="I1247" s="8">
        <v>1.371</v>
      </c>
      <c r="J1247" s="7">
        <v>196468685.66999999</v>
      </c>
      <c r="K1247" s="8">
        <v>7.0000000000000007E-2</v>
      </c>
      <c r="L1247" s="7">
        <v>13752807.9969</v>
      </c>
      <c r="M1247" s="7">
        <v>8559434.9968999997</v>
      </c>
      <c r="N1247" s="9">
        <v>1.6481456265321208</v>
      </c>
      <c r="O1247" s="7">
        <v>1241586</v>
      </c>
      <c r="P1247" s="8">
        <v>1.2949999999999999</v>
      </c>
      <c r="Q1247" s="7">
        <v>1607854</v>
      </c>
      <c r="R1247" s="8">
        <v>1.6E-2</v>
      </c>
      <c r="S1247" s="7">
        <v>25725.664000000001</v>
      </c>
      <c r="T1247" s="7">
        <v>9386.6640000000007</v>
      </c>
      <c r="U1247" s="9">
        <v>0.57449439990207485</v>
      </c>
      <c r="V1247" s="7">
        <v>8568821.6609000005</v>
      </c>
      <c r="W1247" s="9">
        <v>1.6447783794766391</v>
      </c>
      <c r="X1247" s="7">
        <v>20514316.661670081</v>
      </c>
      <c r="Y1247" s="7">
        <v>6935695</v>
      </c>
      <c r="Z1247" s="7">
        <v>261201.35</v>
      </c>
      <c r="AA1247" s="7">
        <v>870324.31167008169</v>
      </c>
      <c r="AB1247" s="7">
        <v>11676171</v>
      </c>
      <c r="AC1247" s="7">
        <v>770925</v>
      </c>
      <c r="AD1247" s="7">
        <v>11945495.000770081</v>
      </c>
      <c r="AE1247" s="7">
        <v>0</v>
      </c>
      <c r="AF1247" s="7">
        <v>13752807.9969</v>
      </c>
      <c r="AG1247" s="7">
        <v>25725.664000000001</v>
      </c>
      <c r="AH1247" s="7">
        <v>11945495.000770081</v>
      </c>
      <c r="AI1247" s="7">
        <v>4336129</v>
      </c>
      <c r="AJ1247" s="7">
        <v>12510</v>
      </c>
      <c r="AK1247" s="7">
        <v>7534698</v>
      </c>
      <c r="AL1247" s="7">
        <v>0</v>
      </c>
      <c r="AM1247" s="7">
        <v>433922</v>
      </c>
      <c r="AN1247" s="7">
        <v>0</v>
      </c>
      <c r="AO1247" s="7">
        <v>0</v>
      </c>
      <c r="AP1247" s="7">
        <v>9893401</v>
      </c>
      <c r="AQ1247" s="7">
        <v>342133</v>
      </c>
      <c r="AR1247" s="7">
        <v>5193373</v>
      </c>
      <c r="AS1247" s="7">
        <v>16339</v>
      </c>
      <c r="AT1247" s="7">
        <v>7785901</v>
      </c>
      <c r="AU1247" s="7">
        <v>0</v>
      </c>
      <c r="AV1247" s="7">
        <v>766822</v>
      </c>
      <c r="AW1247" s="7">
        <v>0</v>
      </c>
      <c r="AX1247" s="7">
        <v>0</v>
      </c>
      <c r="AY1247" s="7">
        <v>11247476</v>
      </c>
      <c r="AZ1247" s="7">
        <v>141111</v>
      </c>
      <c r="BA1247" s="7">
        <v>261201.35</v>
      </c>
      <c r="BB1247" s="7">
        <v>0</v>
      </c>
      <c r="BC1247" s="7">
        <v>58.64</v>
      </c>
      <c r="BD1247" s="7">
        <v>2587.71</v>
      </c>
      <c r="BE1247" s="7">
        <v>50.88</v>
      </c>
      <c r="BF1247" s="7">
        <v>0</v>
      </c>
      <c r="BG1247" s="7">
        <v>516312.31167008169</v>
      </c>
      <c r="BH1247" s="7">
        <v>5758</v>
      </c>
      <c r="BI1247" s="7">
        <v>354012</v>
      </c>
      <c r="BJ1247" s="7">
        <v>4872212.4050000003</v>
      </c>
      <c r="BK1247" s="7">
        <v>3137007.9400000004</v>
      </c>
      <c r="BL1247" s="7">
        <v>921745.43333333323</v>
      </c>
      <c r="BM1247" s="7">
        <v>5097326.9933333332</v>
      </c>
      <c r="BN1247" s="130">
        <v>0.69099999999999995</v>
      </c>
      <c r="BO1247" s="131">
        <v>2.2625560000000001E-4</v>
      </c>
      <c r="BP1247" s="161">
        <v>5733.9693927902226</v>
      </c>
      <c r="BQ1247" s="162">
        <v>11676171</v>
      </c>
      <c r="BR1247" s="161">
        <v>318313</v>
      </c>
      <c r="BS1247" s="163">
        <v>0</v>
      </c>
      <c r="BT1247" s="163">
        <v>1245306.3383299187</v>
      </c>
      <c r="BU1247" s="161">
        <v>13752808</v>
      </c>
      <c r="BV1247" s="161">
        <v>25725.66</v>
      </c>
      <c r="BW1247" s="165">
        <v>13190801.338329919</v>
      </c>
      <c r="BX1247" s="161">
        <v>318313</v>
      </c>
    </row>
    <row r="1248" spans="1:76" ht="14.45" x14ac:dyDescent="0.3">
      <c r="A1248" s="164" t="s">
        <v>31</v>
      </c>
      <c r="B1248" s="6" t="s">
        <v>97</v>
      </c>
      <c r="C1248" s="6" t="s">
        <v>1207</v>
      </c>
      <c r="D1248" s="6" t="s">
        <v>39</v>
      </c>
      <c r="E1248" s="6" t="s">
        <v>36</v>
      </c>
      <c r="F1248" s="24" t="str">
        <f>+Tabela1[[#This Row],[WK]]&amp;Tabela1[[#This Row],[PK]]&amp;Tabela1[[#This Row],[GK]]</f>
        <v>143604</v>
      </c>
      <c r="G1248" s="6" t="s">
        <v>1211</v>
      </c>
      <c r="H1248" s="7">
        <v>92031083.588199735</v>
      </c>
      <c r="I1248" s="8">
        <v>1.371</v>
      </c>
      <c r="J1248" s="7">
        <v>126174615.60000001</v>
      </c>
      <c r="K1248" s="8">
        <v>7.0000000000000007E-2</v>
      </c>
      <c r="L1248" s="7">
        <v>8832223.092000002</v>
      </c>
      <c r="M1248" s="7">
        <v>6237147.092000002</v>
      </c>
      <c r="N1248" s="9">
        <v>2.4034545007545067</v>
      </c>
      <c r="O1248" s="7">
        <v>584459</v>
      </c>
      <c r="P1248" s="8">
        <v>1.2949999999999999</v>
      </c>
      <c r="Q1248" s="7">
        <v>756874</v>
      </c>
      <c r="R1248" s="8">
        <v>1.6E-2</v>
      </c>
      <c r="S1248" s="7">
        <v>12109.984</v>
      </c>
      <c r="T1248" s="7">
        <v>-24158.016</v>
      </c>
      <c r="U1248" s="9">
        <v>-0.6660972758354472</v>
      </c>
      <c r="V1248" s="7">
        <v>6212989.0760000013</v>
      </c>
      <c r="W1248" s="9">
        <v>2.3611466520530957</v>
      </c>
      <c r="X1248" s="7">
        <v>21676634.197902553</v>
      </c>
      <c r="Y1248" s="7">
        <v>10250175</v>
      </c>
      <c r="Z1248" s="7">
        <v>102.765</v>
      </c>
      <c r="AA1248" s="7">
        <v>586035.43290255032</v>
      </c>
      <c r="AB1248" s="7">
        <v>10840321</v>
      </c>
      <c r="AC1248" s="7">
        <v>0</v>
      </c>
      <c r="AD1248" s="7">
        <v>15463645.121902552</v>
      </c>
      <c r="AE1248" s="7">
        <v>0</v>
      </c>
      <c r="AF1248" s="7">
        <v>8832223.092000002</v>
      </c>
      <c r="AG1248" s="7">
        <v>12109.984</v>
      </c>
      <c r="AH1248" s="7">
        <v>15463645.121902552</v>
      </c>
      <c r="AI1248" s="7">
        <v>2166720</v>
      </c>
      <c r="AJ1248" s="7">
        <v>39122</v>
      </c>
      <c r="AK1248" s="7">
        <v>7582762</v>
      </c>
      <c r="AL1248" s="7">
        <v>0</v>
      </c>
      <c r="AM1248" s="7">
        <v>282322</v>
      </c>
      <c r="AN1248" s="7">
        <v>0</v>
      </c>
      <c r="AO1248" s="7">
        <v>0</v>
      </c>
      <c r="AP1248" s="7">
        <v>9257210</v>
      </c>
      <c r="AQ1248" s="7">
        <v>564916</v>
      </c>
      <c r="AR1248" s="7">
        <v>2595076</v>
      </c>
      <c r="AS1248" s="7">
        <v>36268</v>
      </c>
      <c r="AT1248" s="7">
        <v>8600148</v>
      </c>
      <c r="AU1248" s="7">
        <v>621905</v>
      </c>
      <c r="AV1248" s="7">
        <v>301114</v>
      </c>
      <c r="AW1248" s="7">
        <v>0</v>
      </c>
      <c r="AX1248" s="7">
        <v>0</v>
      </c>
      <c r="AY1248" s="7">
        <v>10132622</v>
      </c>
      <c r="AZ1248" s="7">
        <v>228696</v>
      </c>
      <c r="BA1248" s="7">
        <v>102.765</v>
      </c>
      <c r="BB1248" s="7">
        <v>0</v>
      </c>
      <c r="BC1248" s="7">
        <v>0</v>
      </c>
      <c r="BD1248" s="7">
        <v>0.05</v>
      </c>
      <c r="BE1248" s="7">
        <v>2.11</v>
      </c>
      <c r="BF1248" s="7">
        <v>0</v>
      </c>
      <c r="BG1248" s="7">
        <v>429692.43290255032</v>
      </c>
      <c r="BH1248" s="7">
        <v>4792</v>
      </c>
      <c r="BI1248" s="7">
        <v>156343</v>
      </c>
      <c r="BJ1248" s="7">
        <v>2151782.7925000004</v>
      </c>
      <c r="BK1248" s="7">
        <v>1701095.8500000006</v>
      </c>
      <c r="BL1248" s="7">
        <v>144658.11000000002</v>
      </c>
      <c r="BM1248" s="7">
        <v>1513431.5499999998</v>
      </c>
      <c r="BN1248" s="130">
        <v>0.498</v>
      </c>
      <c r="BO1248" s="131">
        <v>1.9426679999999999E-4</v>
      </c>
      <c r="BP1248" s="161">
        <v>4922.5491908092645</v>
      </c>
      <c r="BQ1248" s="162">
        <v>10840321</v>
      </c>
      <c r="BR1248" s="161">
        <v>247570</v>
      </c>
      <c r="BS1248" s="163">
        <v>0</v>
      </c>
      <c r="BT1248" s="163">
        <v>0</v>
      </c>
      <c r="BU1248" s="161">
        <v>8832223.0899999999</v>
      </c>
      <c r="BV1248" s="161">
        <v>12109.98</v>
      </c>
      <c r="BW1248" s="165">
        <v>15463645.119999999</v>
      </c>
      <c r="BX1248" s="161">
        <v>247570</v>
      </c>
    </row>
    <row r="1249" spans="1:76" ht="14.45" x14ac:dyDescent="0.3">
      <c r="A1249" s="164" t="s">
        <v>31</v>
      </c>
      <c r="B1249" s="6" t="s">
        <v>97</v>
      </c>
      <c r="C1249" s="6" t="s">
        <v>1207</v>
      </c>
      <c r="D1249" s="6" t="s">
        <v>42</v>
      </c>
      <c r="E1249" s="6" t="s">
        <v>40</v>
      </c>
      <c r="F1249" s="24" t="str">
        <f>+Tabela1[[#This Row],[WK]]&amp;Tabela1[[#This Row],[PK]]&amp;Tabela1[[#This Row],[GK]]</f>
        <v>143605</v>
      </c>
      <c r="G1249" s="6" t="s">
        <v>1212</v>
      </c>
      <c r="H1249" s="7">
        <v>441267268.72319865</v>
      </c>
      <c r="I1249" s="8">
        <v>1.371</v>
      </c>
      <c r="J1249" s="7">
        <v>604977425.42999995</v>
      </c>
      <c r="K1249" s="8">
        <v>7.0000000000000007E-2</v>
      </c>
      <c r="L1249" s="7">
        <v>42348419.780100003</v>
      </c>
      <c r="M1249" s="7">
        <v>24948695.780100003</v>
      </c>
      <c r="N1249" s="9">
        <v>1.4338558347304822</v>
      </c>
      <c r="O1249" s="7">
        <v>36571464</v>
      </c>
      <c r="P1249" s="8">
        <v>1.2949999999999999</v>
      </c>
      <c r="Q1249" s="7">
        <v>47360046</v>
      </c>
      <c r="R1249" s="8">
        <v>1.6E-2</v>
      </c>
      <c r="S1249" s="7">
        <v>757760.73600000003</v>
      </c>
      <c r="T1249" s="7">
        <v>203478.73600000003</v>
      </c>
      <c r="U1249" s="9">
        <v>0.36710327234151574</v>
      </c>
      <c r="V1249" s="7">
        <v>25152174.516100004</v>
      </c>
      <c r="W1249" s="9">
        <v>1.4009226974804401</v>
      </c>
      <c r="X1249" s="7">
        <v>38232201.956338607</v>
      </c>
      <c r="Y1249" s="7">
        <v>5220143</v>
      </c>
      <c r="Z1249" s="7">
        <v>410716.51999999996</v>
      </c>
      <c r="AA1249" s="7">
        <v>1911664.4363386044</v>
      </c>
      <c r="AB1249" s="7">
        <v>28708767</v>
      </c>
      <c r="AC1249" s="7">
        <v>1980911</v>
      </c>
      <c r="AD1249" s="7">
        <v>13080027.440238604</v>
      </c>
      <c r="AE1249" s="7">
        <v>0</v>
      </c>
      <c r="AF1249" s="7">
        <v>42348419.780100003</v>
      </c>
      <c r="AG1249" s="7">
        <v>757760.73600000003</v>
      </c>
      <c r="AH1249" s="7">
        <v>13080027.440238604</v>
      </c>
      <c r="AI1249" s="7">
        <v>14527640</v>
      </c>
      <c r="AJ1249" s="7">
        <v>467972</v>
      </c>
      <c r="AK1249" s="7">
        <v>8676091</v>
      </c>
      <c r="AL1249" s="7">
        <v>82747</v>
      </c>
      <c r="AM1249" s="7">
        <v>685188</v>
      </c>
      <c r="AN1249" s="7">
        <v>0</v>
      </c>
      <c r="AO1249" s="7">
        <v>0</v>
      </c>
      <c r="AP1249" s="7">
        <v>22166486</v>
      </c>
      <c r="AQ1249" s="7">
        <v>1750444</v>
      </c>
      <c r="AR1249" s="7">
        <v>17399724</v>
      </c>
      <c r="AS1249" s="7">
        <v>554282</v>
      </c>
      <c r="AT1249" s="7">
        <v>9733436</v>
      </c>
      <c r="AU1249" s="7">
        <v>91933</v>
      </c>
      <c r="AV1249" s="7">
        <v>785854</v>
      </c>
      <c r="AW1249" s="7">
        <v>0</v>
      </c>
      <c r="AX1249" s="7">
        <v>0</v>
      </c>
      <c r="AY1249" s="7">
        <v>25522839</v>
      </c>
      <c r="AZ1249" s="7">
        <v>775297</v>
      </c>
      <c r="BA1249" s="7">
        <v>410716.51999999996</v>
      </c>
      <c r="BB1249" s="7">
        <v>0</v>
      </c>
      <c r="BC1249" s="7">
        <v>61.28</v>
      </c>
      <c r="BD1249" s="7">
        <v>3833.43</v>
      </c>
      <c r="BE1249" s="7">
        <v>757.22</v>
      </c>
      <c r="BF1249" s="7">
        <v>0</v>
      </c>
      <c r="BG1249" s="7">
        <v>1290063.4363386044</v>
      </c>
      <c r="BH1249" s="7">
        <v>14387</v>
      </c>
      <c r="BI1249" s="7">
        <v>621601</v>
      </c>
      <c r="BJ1249" s="7">
        <v>8555073.5699999984</v>
      </c>
      <c r="BK1249" s="7">
        <v>4735577.0333333313</v>
      </c>
      <c r="BL1249" s="7">
        <v>926332.43</v>
      </c>
      <c r="BM1249" s="7">
        <v>13425321.286666669</v>
      </c>
      <c r="BN1249" s="130">
        <v>0.89700000000000002</v>
      </c>
      <c r="BO1249" s="131">
        <v>5.5300870000000004E-4</v>
      </c>
      <c r="BP1249" s="161">
        <v>14014.257421883205</v>
      </c>
      <c r="BQ1249" s="162">
        <v>28708767</v>
      </c>
      <c r="BR1249" s="161">
        <v>766544</v>
      </c>
      <c r="BS1249" s="163">
        <v>0</v>
      </c>
      <c r="BT1249" s="163">
        <v>2443700.9099999964</v>
      </c>
      <c r="BU1249" s="161">
        <v>42348419.780000001</v>
      </c>
      <c r="BV1249" s="161">
        <v>757760.74</v>
      </c>
      <c r="BW1249" s="165">
        <v>15523728.349999996</v>
      </c>
      <c r="BX1249" s="161">
        <v>766544</v>
      </c>
    </row>
    <row r="1250" spans="1:76" ht="14.45" x14ac:dyDescent="0.3">
      <c r="A1250" s="164" t="s">
        <v>31</v>
      </c>
      <c r="B1250" s="6" t="s">
        <v>97</v>
      </c>
      <c r="C1250" s="6" t="s">
        <v>1213</v>
      </c>
      <c r="D1250" s="6" t="s">
        <v>33</v>
      </c>
      <c r="E1250" s="6" t="s">
        <v>40</v>
      </c>
      <c r="F1250" s="24" t="str">
        <f>+Tabela1[[#This Row],[WK]]&amp;Tabela1[[#This Row],[PK]]&amp;Tabela1[[#This Row],[GK]]</f>
        <v>143701</v>
      </c>
      <c r="G1250" s="6" t="s">
        <v>1214</v>
      </c>
      <c r="H1250" s="7">
        <v>159671961.35979971</v>
      </c>
      <c r="I1250" s="8">
        <v>1.371</v>
      </c>
      <c r="J1250" s="7">
        <v>218910259.01999998</v>
      </c>
      <c r="K1250" s="8">
        <v>7.0000000000000007E-2</v>
      </c>
      <c r="L1250" s="7">
        <v>15323718.1314</v>
      </c>
      <c r="M1250" s="7">
        <v>7359470.1314000003</v>
      </c>
      <c r="N1250" s="9">
        <v>0.92406340578545521</v>
      </c>
      <c r="O1250" s="7">
        <v>23405366</v>
      </c>
      <c r="P1250" s="8">
        <v>1.2949999999999999</v>
      </c>
      <c r="Q1250" s="7">
        <v>30309949</v>
      </c>
      <c r="R1250" s="8">
        <v>1.6E-2</v>
      </c>
      <c r="S1250" s="7">
        <v>484959.18400000001</v>
      </c>
      <c r="T1250" s="7">
        <v>256686.18400000001</v>
      </c>
      <c r="U1250" s="9">
        <v>1.1244701913936384</v>
      </c>
      <c r="V1250" s="7">
        <v>7616156.3154000007</v>
      </c>
      <c r="W1250" s="9">
        <v>0.92964745716245345</v>
      </c>
      <c r="X1250" s="7">
        <v>9013411.5151308365</v>
      </c>
      <c r="Y1250" s="7">
        <v>0</v>
      </c>
      <c r="Z1250" s="7">
        <v>588294.43999999994</v>
      </c>
      <c r="AA1250" s="7">
        <v>544449.07513083611</v>
      </c>
      <c r="AB1250" s="7">
        <v>7024173</v>
      </c>
      <c r="AC1250" s="7">
        <v>856495</v>
      </c>
      <c r="AD1250" s="7">
        <v>1397255.1997308363</v>
      </c>
      <c r="AE1250" s="7">
        <v>0</v>
      </c>
      <c r="AF1250" s="7">
        <v>15323718.1314</v>
      </c>
      <c r="AG1250" s="7">
        <v>484959.18400000001</v>
      </c>
      <c r="AH1250" s="7">
        <v>1397255.1997308363</v>
      </c>
      <c r="AI1250" s="7">
        <v>6649630</v>
      </c>
      <c r="AJ1250" s="7">
        <v>76049</v>
      </c>
      <c r="AK1250" s="7">
        <v>2352892</v>
      </c>
      <c r="AL1250" s="7">
        <v>0</v>
      </c>
      <c r="AM1250" s="7">
        <v>339607</v>
      </c>
      <c r="AN1250" s="7">
        <v>0</v>
      </c>
      <c r="AO1250" s="7">
        <v>0</v>
      </c>
      <c r="AP1250" s="7">
        <v>5509046</v>
      </c>
      <c r="AQ1250" s="7">
        <v>369980</v>
      </c>
      <c r="AR1250" s="7">
        <v>7964248</v>
      </c>
      <c r="AS1250" s="7">
        <v>228273</v>
      </c>
      <c r="AT1250" s="7">
        <v>1842510</v>
      </c>
      <c r="AU1250" s="7">
        <v>0</v>
      </c>
      <c r="AV1250" s="7">
        <v>371814</v>
      </c>
      <c r="AW1250" s="7">
        <v>0</v>
      </c>
      <c r="AX1250" s="7">
        <v>0</v>
      </c>
      <c r="AY1250" s="7">
        <v>6226383</v>
      </c>
      <c r="AZ1250" s="7">
        <v>141111</v>
      </c>
      <c r="BA1250" s="7">
        <v>588294.43999999994</v>
      </c>
      <c r="BB1250" s="7">
        <v>0</v>
      </c>
      <c r="BC1250" s="7">
        <v>10.37</v>
      </c>
      <c r="BD1250" s="7">
        <v>6280.49</v>
      </c>
      <c r="BE1250" s="7">
        <v>21.38</v>
      </c>
      <c r="BF1250" s="7">
        <v>0</v>
      </c>
      <c r="BG1250" s="7">
        <v>407006.07513083617</v>
      </c>
      <c r="BH1250" s="7">
        <v>4539</v>
      </c>
      <c r="BI1250" s="7">
        <v>137443</v>
      </c>
      <c r="BJ1250" s="7">
        <v>1891724.4558333331</v>
      </c>
      <c r="BK1250" s="7">
        <v>522882.1799999997</v>
      </c>
      <c r="BL1250" s="7">
        <v>93867.903333333321</v>
      </c>
      <c r="BM1250" s="7">
        <v>5287633.2966666669</v>
      </c>
      <c r="BN1250" s="130">
        <v>1.0309999999999999</v>
      </c>
      <c r="BO1250" s="131">
        <v>1.737218E-4</v>
      </c>
      <c r="BP1250" s="161">
        <v>4402.2797641383668</v>
      </c>
      <c r="BQ1250" s="162">
        <v>7024173</v>
      </c>
      <c r="BR1250" s="161">
        <v>261238</v>
      </c>
      <c r="BS1250" s="163">
        <v>0</v>
      </c>
      <c r="BT1250" s="163">
        <v>1329644.2300000004</v>
      </c>
      <c r="BU1250" s="161">
        <v>15323718.130000001</v>
      </c>
      <c r="BV1250" s="161">
        <v>484959.18</v>
      </c>
      <c r="BW1250" s="165">
        <v>2726899.4300000006</v>
      </c>
      <c r="BX1250" s="161">
        <v>261238</v>
      </c>
    </row>
    <row r="1251" spans="1:76" ht="14.45" x14ac:dyDescent="0.3">
      <c r="A1251" s="164" t="s">
        <v>31</v>
      </c>
      <c r="B1251" s="6" t="s">
        <v>97</v>
      </c>
      <c r="C1251" s="6" t="s">
        <v>1213</v>
      </c>
      <c r="D1251" s="6" t="s">
        <v>32</v>
      </c>
      <c r="E1251" s="6" t="s">
        <v>36</v>
      </c>
      <c r="F1251" s="24" t="str">
        <f>+Tabela1[[#This Row],[WK]]&amp;Tabela1[[#This Row],[PK]]&amp;Tabela1[[#This Row],[GK]]</f>
        <v>143702</v>
      </c>
      <c r="G1251" s="6" t="s">
        <v>1215</v>
      </c>
      <c r="H1251" s="7">
        <v>88560493.519999668</v>
      </c>
      <c r="I1251" s="8">
        <v>1.371</v>
      </c>
      <c r="J1251" s="7">
        <v>121416436.61</v>
      </c>
      <c r="K1251" s="8">
        <v>7.0000000000000007E-2</v>
      </c>
      <c r="L1251" s="7">
        <v>8499150.5627000015</v>
      </c>
      <c r="M1251" s="7">
        <v>6420678.5627000015</v>
      </c>
      <c r="N1251" s="9">
        <v>3.0891340189812522</v>
      </c>
      <c r="O1251" s="7">
        <v>1232922</v>
      </c>
      <c r="P1251" s="8">
        <v>1.2949999999999999</v>
      </c>
      <c r="Q1251" s="7">
        <v>1596634</v>
      </c>
      <c r="R1251" s="8">
        <v>1.6E-2</v>
      </c>
      <c r="S1251" s="7">
        <v>25546.144</v>
      </c>
      <c r="T1251" s="7">
        <v>2943.1440000000002</v>
      </c>
      <c r="U1251" s="9">
        <v>0.13021032606291202</v>
      </c>
      <c r="V1251" s="7">
        <v>6423621.7067000009</v>
      </c>
      <c r="W1251" s="9">
        <v>3.0573024317075785</v>
      </c>
      <c r="X1251" s="7">
        <v>15604260.378598323</v>
      </c>
      <c r="Y1251" s="7">
        <v>5184187</v>
      </c>
      <c r="Z1251" s="7">
        <v>669624.49</v>
      </c>
      <c r="AA1251" s="7">
        <v>564667.88859832333</v>
      </c>
      <c r="AB1251" s="7">
        <v>9125412</v>
      </c>
      <c r="AC1251" s="7">
        <v>60369</v>
      </c>
      <c r="AD1251" s="7">
        <v>9180638.6718983222</v>
      </c>
      <c r="AE1251" s="7">
        <v>0</v>
      </c>
      <c r="AF1251" s="7">
        <v>8499150.5627000015</v>
      </c>
      <c r="AG1251" s="7">
        <v>25546.144</v>
      </c>
      <c r="AH1251" s="7">
        <v>9180638.6718983222</v>
      </c>
      <c r="AI1251" s="7">
        <v>1735389</v>
      </c>
      <c r="AJ1251" s="7">
        <v>26158</v>
      </c>
      <c r="AK1251" s="7">
        <v>1729199</v>
      </c>
      <c r="AL1251" s="7">
        <v>0</v>
      </c>
      <c r="AM1251" s="7">
        <v>307922</v>
      </c>
      <c r="AN1251" s="7">
        <v>0</v>
      </c>
      <c r="AO1251" s="7">
        <v>0</v>
      </c>
      <c r="AP1251" s="7">
        <v>7211714</v>
      </c>
      <c r="AQ1251" s="7">
        <v>334176</v>
      </c>
      <c r="AR1251" s="7">
        <v>2078472</v>
      </c>
      <c r="AS1251" s="7">
        <v>22603</v>
      </c>
      <c r="AT1251" s="7">
        <v>5770620</v>
      </c>
      <c r="AU1251" s="7">
        <v>554378</v>
      </c>
      <c r="AV1251" s="7">
        <v>367151</v>
      </c>
      <c r="AW1251" s="7">
        <v>0</v>
      </c>
      <c r="AX1251" s="7">
        <v>0</v>
      </c>
      <c r="AY1251" s="7">
        <v>8367914</v>
      </c>
      <c r="AZ1251" s="7">
        <v>137867</v>
      </c>
      <c r="BA1251" s="7">
        <v>669624.49</v>
      </c>
      <c r="BB1251" s="7">
        <v>0</v>
      </c>
      <c r="BC1251" s="7">
        <v>0.01</v>
      </c>
      <c r="BD1251" s="7">
        <v>7200.23</v>
      </c>
      <c r="BE1251" s="7">
        <v>0</v>
      </c>
      <c r="BF1251" s="7">
        <v>0</v>
      </c>
      <c r="BG1251" s="7">
        <v>381898.88859832333</v>
      </c>
      <c r="BH1251" s="7">
        <v>4259</v>
      </c>
      <c r="BI1251" s="7">
        <v>182769</v>
      </c>
      <c r="BJ1251" s="7">
        <v>2515495.5499999998</v>
      </c>
      <c r="BK1251" s="7">
        <v>1520596.02</v>
      </c>
      <c r="BL1251" s="7">
        <v>40987.5</v>
      </c>
      <c r="BM1251" s="7">
        <v>3897623.1199999996</v>
      </c>
      <c r="BN1251" s="130">
        <v>0.69299999999999995</v>
      </c>
      <c r="BO1251" s="131">
        <v>1.7032549999999999E-4</v>
      </c>
      <c r="BP1251" s="161">
        <v>4316.2352051120261</v>
      </c>
      <c r="BQ1251" s="162">
        <v>9125412</v>
      </c>
      <c r="BR1251" s="161">
        <v>231030</v>
      </c>
      <c r="BS1251" s="163">
        <v>0</v>
      </c>
      <c r="BT1251" s="163">
        <v>1324699.621401675</v>
      </c>
      <c r="BU1251" s="161">
        <v>8499150.5600000005</v>
      </c>
      <c r="BV1251" s="161">
        <v>25546.14</v>
      </c>
      <c r="BW1251" s="165">
        <v>10505338.291401675</v>
      </c>
      <c r="BX1251" s="161">
        <v>231030</v>
      </c>
    </row>
    <row r="1252" spans="1:76" ht="14.45" x14ac:dyDescent="0.3">
      <c r="A1252" s="164" t="s">
        <v>31</v>
      </c>
      <c r="B1252" s="6" t="s">
        <v>97</v>
      </c>
      <c r="C1252" s="6" t="s">
        <v>1213</v>
      </c>
      <c r="D1252" s="6" t="s">
        <v>37</v>
      </c>
      <c r="E1252" s="6" t="s">
        <v>40</v>
      </c>
      <c r="F1252" s="24" t="str">
        <f>+Tabela1[[#This Row],[WK]]&amp;Tabela1[[#This Row],[PK]]&amp;Tabela1[[#This Row],[GK]]</f>
        <v>143703</v>
      </c>
      <c r="G1252" s="6" t="s">
        <v>1216</v>
      </c>
      <c r="H1252" s="7">
        <v>148636722.58819956</v>
      </c>
      <c r="I1252" s="8">
        <v>1.371</v>
      </c>
      <c r="J1252" s="7">
        <v>203780946.67000002</v>
      </c>
      <c r="K1252" s="8">
        <v>7.0000000000000007E-2</v>
      </c>
      <c r="L1252" s="7">
        <v>14264666.266900003</v>
      </c>
      <c r="M1252" s="7">
        <v>9008019.266900003</v>
      </c>
      <c r="N1252" s="9">
        <v>1.7136435577469826</v>
      </c>
      <c r="O1252" s="7">
        <v>3727072</v>
      </c>
      <c r="P1252" s="8">
        <v>1.2949999999999999</v>
      </c>
      <c r="Q1252" s="7">
        <v>4826558</v>
      </c>
      <c r="R1252" s="8">
        <v>1.6E-2</v>
      </c>
      <c r="S1252" s="7">
        <v>77224.928</v>
      </c>
      <c r="T1252" s="7">
        <v>4560.9279999999999</v>
      </c>
      <c r="U1252" s="9">
        <v>6.2767367609820546E-2</v>
      </c>
      <c r="V1252" s="7">
        <v>9012580.1949000023</v>
      </c>
      <c r="W1252" s="9">
        <v>1.6911342188324161</v>
      </c>
      <c r="X1252" s="7">
        <v>22470555.306502953</v>
      </c>
      <c r="Y1252" s="7">
        <v>8803896</v>
      </c>
      <c r="Z1252" s="7">
        <v>1665314.7300000002</v>
      </c>
      <c r="AA1252" s="7">
        <v>759964.57650295272</v>
      </c>
      <c r="AB1252" s="7">
        <v>11241380</v>
      </c>
      <c r="AC1252" s="7">
        <v>0</v>
      </c>
      <c r="AD1252" s="7">
        <v>13457975.111602951</v>
      </c>
      <c r="AE1252" s="7">
        <v>0</v>
      </c>
      <c r="AF1252" s="7">
        <v>14264666.266900003</v>
      </c>
      <c r="AG1252" s="7">
        <v>77224.928</v>
      </c>
      <c r="AH1252" s="7">
        <v>13457975.111602951</v>
      </c>
      <c r="AI1252" s="7">
        <v>4388959</v>
      </c>
      <c r="AJ1252" s="7">
        <v>72213</v>
      </c>
      <c r="AK1252" s="7">
        <v>7725296</v>
      </c>
      <c r="AL1252" s="7">
        <v>13080</v>
      </c>
      <c r="AM1252" s="7">
        <v>236532</v>
      </c>
      <c r="AN1252" s="7">
        <v>0</v>
      </c>
      <c r="AO1252" s="7">
        <v>0</v>
      </c>
      <c r="AP1252" s="7">
        <v>8728984</v>
      </c>
      <c r="AQ1252" s="7">
        <v>576850</v>
      </c>
      <c r="AR1252" s="7">
        <v>5256647</v>
      </c>
      <c r="AS1252" s="7">
        <v>72664</v>
      </c>
      <c r="AT1252" s="7">
        <v>9133203</v>
      </c>
      <c r="AU1252" s="7">
        <v>363279</v>
      </c>
      <c r="AV1252" s="7">
        <v>389118</v>
      </c>
      <c r="AW1252" s="7">
        <v>0</v>
      </c>
      <c r="AX1252" s="7">
        <v>0</v>
      </c>
      <c r="AY1252" s="7">
        <v>9899066</v>
      </c>
      <c r="AZ1252" s="7">
        <v>241672</v>
      </c>
      <c r="BA1252" s="7">
        <v>1665314.7300000002</v>
      </c>
      <c r="BB1252" s="7">
        <v>0</v>
      </c>
      <c r="BC1252" s="7">
        <v>0</v>
      </c>
      <c r="BD1252" s="7">
        <v>17884.330000000002</v>
      </c>
      <c r="BE1252" s="7">
        <v>44.56</v>
      </c>
      <c r="BF1252" s="7">
        <v>0</v>
      </c>
      <c r="BG1252" s="7">
        <v>561684.57650295272</v>
      </c>
      <c r="BH1252" s="7">
        <v>6264</v>
      </c>
      <c r="BI1252" s="7">
        <v>198280</v>
      </c>
      <c r="BJ1252" s="7">
        <v>2728907.7283333335</v>
      </c>
      <c r="BK1252" s="7">
        <v>1215816.4633333334</v>
      </c>
      <c r="BL1252" s="7">
        <v>1038615.1666666666</v>
      </c>
      <c r="BM1252" s="7">
        <v>3975134.726666667</v>
      </c>
      <c r="BN1252" s="130">
        <v>0.65300000000000002</v>
      </c>
      <c r="BO1252" s="131">
        <v>2.50864E-4</v>
      </c>
      <c r="BP1252" s="161">
        <v>6357.2921866670868</v>
      </c>
      <c r="BQ1252" s="162">
        <v>11241380</v>
      </c>
      <c r="BR1252" s="161">
        <v>351314</v>
      </c>
      <c r="BS1252" s="163">
        <v>0</v>
      </c>
      <c r="BT1252" s="163">
        <v>0</v>
      </c>
      <c r="BU1252" s="161">
        <v>14264666.27</v>
      </c>
      <c r="BV1252" s="161">
        <v>77224.929999999993</v>
      </c>
      <c r="BW1252" s="165">
        <v>13457975.109999999</v>
      </c>
      <c r="BX1252" s="161">
        <v>351314</v>
      </c>
    </row>
    <row r="1253" spans="1:76" ht="14.45" x14ac:dyDescent="0.3">
      <c r="A1253" s="164" t="s">
        <v>31</v>
      </c>
      <c r="B1253" s="6" t="s">
        <v>97</v>
      </c>
      <c r="C1253" s="6" t="s">
        <v>1213</v>
      </c>
      <c r="D1253" s="6" t="s">
        <v>39</v>
      </c>
      <c r="E1253" s="6" t="s">
        <v>36</v>
      </c>
      <c r="F1253" s="24" t="str">
        <f>+Tabela1[[#This Row],[WK]]&amp;Tabela1[[#This Row],[PK]]&amp;Tabela1[[#This Row],[GK]]</f>
        <v>143704</v>
      </c>
      <c r="G1253" s="6" t="s">
        <v>1217</v>
      </c>
      <c r="H1253" s="7">
        <v>70313567.914400011</v>
      </c>
      <c r="I1253" s="8">
        <v>1.371</v>
      </c>
      <c r="J1253" s="7">
        <v>96399901.609999999</v>
      </c>
      <c r="K1253" s="8">
        <v>7.0000000000000007E-2</v>
      </c>
      <c r="L1253" s="7">
        <v>6747993.1127000004</v>
      </c>
      <c r="M1253" s="7">
        <v>4662993.1127000004</v>
      </c>
      <c r="N1253" s="9">
        <v>2.2364475360671463</v>
      </c>
      <c r="O1253" s="7">
        <v>585737</v>
      </c>
      <c r="P1253" s="8">
        <v>1.2949999999999999</v>
      </c>
      <c r="Q1253" s="7">
        <v>758529</v>
      </c>
      <c r="R1253" s="8">
        <v>1.6E-2</v>
      </c>
      <c r="S1253" s="7">
        <v>12136.464</v>
      </c>
      <c r="T1253" s="7">
        <v>2784.4639999999999</v>
      </c>
      <c r="U1253" s="9">
        <v>0.29773994867408038</v>
      </c>
      <c r="V1253" s="7">
        <v>4665777.5767000001</v>
      </c>
      <c r="W1253" s="9">
        <v>2.2277905417522939</v>
      </c>
      <c r="X1253" s="7">
        <v>16233844.689574827</v>
      </c>
      <c r="Y1253" s="7">
        <v>7526958</v>
      </c>
      <c r="Z1253" s="7">
        <v>1174029.675</v>
      </c>
      <c r="AA1253" s="7">
        <v>504830.0145748267</v>
      </c>
      <c r="AB1253" s="7">
        <v>7028027</v>
      </c>
      <c r="AC1253" s="7">
        <v>0</v>
      </c>
      <c r="AD1253" s="7">
        <v>11568067.112874826</v>
      </c>
      <c r="AE1253" s="7">
        <v>0</v>
      </c>
      <c r="AF1253" s="7">
        <v>6747993.1127000004</v>
      </c>
      <c r="AG1253" s="7">
        <v>12136.464</v>
      </c>
      <c r="AH1253" s="7">
        <v>11568067.112874826</v>
      </c>
      <c r="AI1253" s="7">
        <v>1740840</v>
      </c>
      <c r="AJ1253" s="7">
        <v>9661</v>
      </c>
      <c r="AK1253" s="7">
        <v>6661395</v>
      </c>
      <c r="AL1253" s="7">
        <v>0</v>
      </c>
      <c r="AM1253" s="7">
        <v>311024</v>
      </c>
      <c r="AN1253" s="7">
        <v>0</v>
      </c>
      <c r="AO1253" s="7">
        <v>0</v>
      </c>
      <c r="AP1253" s="7">
        <v>5662089</v>
      </c>
      <c r="AQ1253" s="7">
        <v>294393</v>
      </c>
      <c r="AR1253" s="7">
        <v>2085000</v>
      </c>
      <c r="AS1253" s="7">
        <v>9352</v>
      </c>
      <c r="AT1253" s="7">
        <v>7588604</v>
      </c>
      <c r="AU1253" s="7">
        <v>442945</v>
      </c>
      <c r="AV1253" s="7">
        <v>326087</v>
      </c>
      <c r="AW1253" s="7">
        <v>0</v>
      </c>
      <c r="AX1253" s="7">
        <v>0</v>
      </c>
      <c r="AY1253" s="7">
        <v>6367740</v>
      </c>
      <c r="AZ1253" s="7">
        <v>120025</v>
      </c>
      <c r="BA1253" s="7">
        <v>1174029.675</v>
      </c>
      <c r="BB1253" s="7">
        <v>0</v>
      </c>
      <c r="BC1253" s="7">
        <v>0</v>
      </c>
      <c r="BD1253" s="7">
        <v>12623.87</v>
      </c>
      <c r="BE1253" s="7">
        <v>0.21</v>
      </c>
      <c r="BF1253" s="7">
        <v>0</v>
      </c>
      <c r="BG1253" s="7">
        <v>355357.0145748267</v>
      </c>
      <c r="BH1253" s="7">
        <v>3963</v>
      </c>
      <c r="BI1253" s="7">
        <v>149473</v>
      </c>
      <c r="BJ1253" s="7">
        <v>2057130.8216666663</v>
      </c>
      <c r="BK1253" s="7">
        <v>1039213.8633333328</v>
      </c>
      <c r="BL1253" s="7">
        <v>850340.80333333334</v>
      </c>
      <c r="BM1253" s="7">
        <v>2370986.226666667</v>
      </c>
      <c r="BN1253" s="130">
        <v>0.51700000000000002</v>
      </c>
      <c r="BO1253" s="131">
        <v>1.4895389999999999E-4</v>
      </c>
      <c r="BP1253" s="161">
        <v>3774.9548977486497</v>
      </c>
      <c r="BQ1253" s="162">
        <v>7028027</v>
      </c>
      <c r="BR1253" s="161">
        <v>215893</v>
      </c>
      <c r="BS1253" s="163">
        <v>0</v>
      </c>
      <c r="BT1253" s="163">
        <v>0</v>
      </c>
      <c r="BU1253" s="161">
        <v>6747993.1100000003</v>
      </c>
      <c r="BV1253" s="161">
        <v>12136.46</v>
      </c>
      <c r="BW1253" s="165">
        <v>11568067.109999999</v>
      </c>
      <c r="BX1253" s="161">
        <v>215893</v>
      </c>
    </row>
    <row r="1254" spans="1:76" ht="14.45" x14ac:dyDescent="0.3">
      <c r="A1254" s="164" t="s">
        <v>31</v>
      </c>
      <c r="B1254" s="6" t="s">
        <v>97</v>
      </c>
      <c r="C1254" s="6" t="s">
        <v>1213</v>
      </c>
      <c r="D1254" s="6" t="s">
        <v>42</v>
      </c>
      <c r="E1254" s="6" t="s">
        <v>36</v>
      </c>
      <c r="F1254" s="24" t="str">
        <f>+Tabela1[[#This Row],[WK]]&amp;Tabela1[[#This Row],[PK]]&amp;Tabela1[[#This Row],[GK]]</f>
        <v>143705</v>
      </c>
      <c r="G1254" s="6" t="s">
        <v>1218</v>
      </c>
      <c r="H1254" s="7">
        <v>62875951.29400003</v>
      </c>
      <c r="I1254" s="8">
        <v>1.371</v>
      </c>
      <c r="J1254" s="7">
        <v>86202929.229999989</v>
      </c>
      <c r="K1254" s="8">
        <v>7.0000000000000007E-2</v>
      </c>
      <c r="L1254" s="7">
        <v>6034205.0460999999</v>
      </c>
      <c r="M1254" s="7">
        <v>3751370.0460999999</v>
      </c>
      <c r="N1254" s="9">
        <v>1.6432944326243464</v>
      </c>
      <c r="O1254" s="7">
        <v>814836</v>
      </c>
      <c r="P1254" s="8">
        <v>1.2949999999999999</v>
      </c>
      <c r="Q1254" s="7">
        <v>1055213</v>
      </c>
      <c r="R1254" s="8">
        <v>1.6E-2</v>
      </c>
      <c r="S1254" s="7">
        <v>16883.407999999999</v>
      </c>
      <c r="T1254" s="7">
        <v>7371.4079999999994</v>
      </c>
      <c r="U1254" s="9">
        <v>0.77495878889823377</v>
      </c>
      <c r="V1254" s="7">
        <v>3758741.4540999997</v>
      </c>
      <c r="W1254" s="9">
        <v>1.639691309430902</v>
      </c>
      <c r="X1254" s="7">
        <v>14991646.689999999</v>
      </c>
      <c r="Y1254" s="7">
        <v>7368522</v>
      </c>
      <c r="Z1254" s="7">
        <v>1053162.69</v>
      </c>
      <c r="AA1254" s="7">
        <v>527957</v>
      </c>
      <c r="AB1254" s="7">
        <v>6042005</v>
      </c>
      <c r="AC1254" s="7">
        <v>0</v>
      </c>
      <c r="AD1254" s="7">
        <v>11232905.2359</v>
      </c>
      <c r="AE1254" s="7">
        <v>0</v>
      </c>
      <c r="AF1254" s="7">
        <v>6034205.0460999999</v>
      </c>
      <c r="AG1254" s="7">
        <v>16883.407999999999</v>
      </c>
      <c r="AH1254" s="7">
        <v>11232905.2359</v>
      </c>
      <c r="AI1254" s="7">
        <v>1906019</v>
      </c>
      <c r="AJ1254" s="7">
        <v>9676</v>
      </c>
      <c r="AK1254" s="7">
        <v>4799305</v>
      </c>
      <c r="AL1254" s="7">
        <v>0</v>
      </c>
      <c r="AM1254" s="7">
        <v>688485</v>
      </c>
      <c r="AN1254" s="7">
        <v>0</v>
      </c>
      <c r="AO1254" s="7">
        <v>0</v>
      </c>
      <c r="AP1254" s="7">
        <v>5059832</v>
      </c>
      <c r="AQ1254" s="7">
        <v>258589</v>
      </c>
      <c r="AR1254" s="7">
        <v>2282835</v>
      </c>
      <c r="AS1254" s="7">
        <v>9512</v>
      </c>
      <c r="AT1254" s="7">
        <v>5509569</v>
      </c>
      <c r="AU1254" s="7">
        <v>273993</v>
      </c>
      <c r="AV1254" s="7">
        <v>748154</v>
      </c>
      <c r="AW1254" s="7">
        <v>0</v>
      </c>
      <c r="AX1254" s="7">
        <v>0</v>
      </c>
      <c r="AY1254" s="7">
        <v>5500957</v>
      </c>
      <c r="AZ1254" s="7">
        <v>100562</v>
      </c>
      <c r="BA1254" s="7">
        <v>1053162.69</v>
      </c>
      <c r="BB1254" s="7">
        <v>0</v>
      </c>
      <c r="BC1254" s="7">
        <v>0</v>
      </c>
      <c r="BD1254" s="7">
        <v>11324.33</v>
      </c>
      <c r="BE1254" s="7">
        <v>0</v>
      </c>
      <c r="BF1254" s="7">
        <v>0</v>
      </c>
      <c r="BG1254" s="7">
        <v>320594</v>
      </c>
      <c r="BH1254" s="7">
        <v>3166</v>
      </c>
      <c r="BI1254" s="7">
        <v>207363</v>
      </c>
      <c r="BJ1254" s="7">
        <v>2853997.6583333337</v>
      </c>
      <c r="BK1254" s="7">
        <v>935026.06000000052</v>
      </c>
      <c r="BL1254" s="7">
        <v>2273149.37</v>
      </c>
      <c r="BM1254" s="7">
        <v>3129587.6533333329</v>
      </c>
      <c r="BN1254" s="130">
        <v>0.49</v>
      </c>
      <c r="BO1254" s="131">
        <v>1.372109E-4</v>
      </c>
      <c r="BP1254" s="161">
        <v>3476.8004955410966</v>
      </c>
      <c r="BQ1254" s="162">
        <v>6042005</v>
      </c>
      <c r="BR1254" s="161">
        <v>173350</v>
      </c>
      <c r="BS1254" s="163">
        <v>933189.84999999776</v>
      </c>
      <c r="BT1254" s="163">
        <v>0</v>
      </c>
      <c r="BU1254" s="161">
        <v>6034205.0499999998</v>
      </c>
      <c r="BV1254" s="161">
        <v>16883.41</v>
      </c>
      <c r="BW1254" s="165">
        <v>10299715.390000001</v>
      </c>
      <c r="BX1254" s="161">
        <v>173350</v>
      </c>
    </row>
    <row r="1255" spans="1:76" ht="14.45" x14ac:dyDescent="0.3">
      <c r="A1255" s="164" t="s">
        <v>31</v>
      </c>
      <c r="B1255" s="6" t="s">
        <v>97</v>
      </c>
      <c r="C1255" s="6" t="s">
        <v>1213</v>
      </c>
      <c r="D1255" s="6" t="s">
        <v>44</v>
      </c>
      <c r="E1255" s="6" t="s">
        <v>40</v>
      </c>
      <c r="F1255" s="24" t="str">
        <f>+Tabela1[[#This Row],[WK]]&amp;Tabela1[[#This Row],[PK]]&amp;Tabela1[[#This Row],[GK]]</f>
        <v>143706</v>
      </c>
      <c r="G1255" s="6" t="s">
        <v>1219</v>
      </c>
      <c r="H1255" s="7">
        <v>428697390.07439703</v>
      </c>
      <c r="I1255" s="8">
        <v>1.371</v>
      </c>
      <c r="J1255" s="7">
        <v>587744121.78999996</v>
      </c>
      <c r="K1255" s="8">
        <v>7.0000000000000007E-2</v>
      </c>
      <c r="L1255" s="7">
        <v>41142088.525300004</v>
      </c>
      <c r="M1255" s="7">
        <v>23559221.525300004</v>
      </c>
      <c r="N1255" s="9">
        <v>1.3398964756600846</v>
      </c>
      <c r="O1255" s="7">
        <v>26873677</v>
      </c>
      <c r="P1255" s="8">
        <v>1.2949999999999999</v>
      </c>
      <c r="Q1255" s="7">
        <v>34801412</v>
      </c>
      <c r="R1255" s="8">
        <v>1.6E-2</v>
      </c>
      <c r="S1255" s="7">
        <v>556822.59200000006</v>
      </c>
      <c r="T1255" s="7">
        <v>-73774.407999999938</v>
      </c>
      <c r="U1255" s="9">
        <v>-0.11699137166843473</v>
      </c>
      <c r="V1255" s="7">
        <v>23485447.117300004</v>
      </c>
      <c r="W1255" s="9">
        <v>1.2894552687671057</v>
      </c>
      <c r="X1255" s="7">
        <v>27091984.277944434</v>
      </c>
      <c r="Y1255" s="7">
        <v>3702031</v>
      </c>
      <c r="Z1255" s="7">
        <v>445941.04499999993</v>
      </c>
      <c r="AA1255" s="7">
        <v>1499473.2329444345</v>
      </c>
      <c r="AB1255" s="7">
        <v>21005987</v>
      </c>
      <c r="AC1255" s="7">
        <v>438552</v>
      </c>
      <c r="AD1255" s="7">
        <v>3606537.1606444307</v>
      </c>
      <c r="AE1255" s="7">
        <v>0</v>
      </c>
      <c r="AF1255" s="7">
        <v>41142088.525300004</v>
      </c>
      <c r="AG1255" s="7">
        <v>556822.59200000006</v>
      </c>
      <c r="AH1255" s="7">
        <v>3606537.1606444307</v>
      </c>
      <c r="AI1255" s="7">
        <v>14680552</v>
      </c>
      <c r="AJ1255" s="7">
        <v>470777</v>
      </c>
      <c r="AK1255" s="7">
        <v>6069345</v>
      </c>
      <c r="AL1255" s="7">
        <v>92850</v>
      </c>
      <c r="AM1255" s="7">
        <v>582973</v>
      </c>
      <c r="AN1255" s="7">
        <v>0</v>
      </c>
      <c r="AO1255" s="7">
        <v>0</v>
      </c>
      <c r="AP1255" s="7">
        <v>17228395</v>
      </c>
      <c r="AQ1255" s="7">
        <v>1376486</v>
      </c>
      <c r="AR1255" s="7">
        <v>17582867</v>
      </c>
      <c r="AS1255" s="7">
        <v>630597</v>
      </c>
      <c r="AT1255" s="7">
        <v>4973923</v>
      </c>
      <c r="AU1255" s="7">
        <v>127632</v>
      </c>
      <c r="AV1255" s="7">
        <v>626135</v>
      </c>
      <c r="AW1255" s="7">
        <v>0</v>
      </c>
      <c r="AX1255" s="7">
        <v>0</v>
      </c>
      <c r="AY1255" s="7">
        <v>19646755</v>
      </c>
      <c r="AZ1255" s="7">
        <v>562820</v>
      </c>
      <c r="BA1255" s="7">
        <v>445941.04499999993</v>
      </c>
      <c r="BB1255" s="7">
        <v>0</v>
      </c>
      <c r="BC1255" s="7">
        <v>0</v>
      </c>
      <c r="BD1255" s="7">
        <v>4786.82</v>
      </c>
      <c r="BE1255" s="7">
        <v>16.489999999999998</v>
      </c>
      <c r="BF1255" s="7">
        <v>0</v>
      </c>
      <c r="BG1255" s="7">
        <v>1192145.2329444345</v>
      </c>
      <c r="BH1255" s="7">
        <v>13295</v>
      </c>
      <c r="BI1255" s="7">
        <v>307328</v>
      </c>
      <c r="BJ1255" s="7">
        <v>4229804.6633333322</v>
      </c>
      <c r="BK1255" s="7">
        <v>3057405.2899999986</v>
      </c>
      <c r="BL1255" s="7">
        <v>309275.03333333333</v>
      </c>
      <c r="BM1255" s="7">
        <v>4071047.4266666672</v>
      </c>
      <c r="BN1255" s="130">
        <v>0.92500000000000004</v>
      </c>
      <c r="BO1255" s="131">
        <v>5.3792019999999996E-4</v>
      </c>
      <c r="BP1255" s="161">
        <v>13632.059496905738</v>
      </c>
      <c r="BQ1255" s="162">
        <v>21005987</v>
      </c>
      <c r="BR1255" s="161">
        <v>706150</v>
      </c>
      <c r="BS1255" s="163">
        <v>0</v>
      </c>
      <c r="BT1255" s="163">
        <v>2551430.7220555693</v>
      </c>
      <c r="BU1255" s="161">
        <v>41142088.530000001</v>
      </c>
      <c r="BV1255" s="161">
        <v>556822.59</v>
      </c>
      <c r="BW1255" s="165">
        <v>6157967.8820555694</v>
      </c>
      <c r="BX1255" s="161">
        <v>706150</v>
      </c>
    </row>
    <row r="1256" spans="1:76" ht="14.45" x14ac:dyDescent="0.3">
      <c r="A1256" s="164" t="s">
        <v>31</v>
      </c>
      <c r="B1256" s="6" t="s">
        <v>97</v>
      </c>
      <c r="C1256" s="6" t="s">
        <v>1220</v>
      </c>
      <c r="D1256" s="6" t="s">
        <v>33</v>
      </c>
      <c r="E1256" s="6" t="s">
        <v>34</v>
      </c>
      <c r="F1256" s="24" t="str">
        <f>+Tabela1[[#This Row],[WK]]&amp;Tabela1[[#This Row],[PK]]&amp;Tabela1[[#This Row],[GK]]</f>
        <v>143801</v>
      </c>
      <c r="G1256" s="6" t="s">
        <v>1221</v>
      </c>
      <c r="H1256" s="7">
        <v>1664521369.411792</v>
      </c>
      <c r="I1256" s="8">
        <v>1.371</v>
      </c>
      <c r="J1256" s="7">
        <v>2282058797.46</v>
      </c>
      <c r="K1256" s="8">
        <v>7.0000000000000007E-2</v>
      </c>
      <c r="L1256" s="7">
        <v>159744115.82220003</v>
      </c>
      <c r="M1256" s="7">
        <v>85235998.82220003</v>
      </c>
      <c r="N1256" s="9">
        <v>1.1439827263679208</v>
      </c>
      <c r="O1256" s="7">
        <v>246963010</v>
      </c>
      <c r="P1256" s="8">
        <v>1.2949999999999999</v>
      </c>
      <c r="Q1256" s="7">
        <v>319817098</v>
      </c>
      <c r="R1256" s="8">
        <v>1.6E-2</v>
      </c>
      <c r="S1256" s="7">
        <v>5117073.568</v>
      </c>
      <c r="T1256" s="7">
        <v>337366.56799999997</v>
      </c>
      <c r="U1256" s="9">
        <v>7.0583106454014846E-2</v>
      </c>
      <c r="V1256" s="7">
        <v>85573365.390200019</v>
      </c>
      <c r="W1256" s="9">
        <v>1.0792749891862339</v>
      </c>
      <c r="X1256" s="7">
        <v>84850577.244078502</v>
      </c>
      <c r="Y1256" s="7">
        <v>0</v>
      </c>
      <c r="Z1256" s="7">
        <v>0</v>
      </c>
      <c r="AA1256" s="7">
        <v>6416963.2440784974</v>
      </c>
      <c r="AB1256" s="7">
        <v>78433614</v>
      </c>
      <c r="AC1256" s="7">
        <v>0</v>
      </c>
      <c r="AD1256" s="7">
        <v>0</v>
      </c>
      <c r="AE1256" s="7">
        <v>0</v>
      </c>
      <c r="AF1256" s="7">
        <v>159744115.82220003</v>
      </c>
      <c r="AG1256" s="7">
        <v>5117073.568</v>
      </c>
      <c r="AH1256" s="7">
        <v>0</v>
      </c>
      <c r="AI1256" s="7">
        <v>62209440</v>
      </c>
      <c r="AJ1256" s="7">
        <v>4459493</v>
      </c>
      <c r="AK1256" s="7">
        <v>1795668</v>
      </c>
      <c r="AL1256" s="7">
        <v>834244</v>
      </c>
      <c r="AM1256" s="7">
        <v>2155380</v>
      </c>
      <c r="AN1256" s="7">
        <v>0</v>
      </c>
      <c r="AO1256" s="7">
        <v>0</v>
      </c>
      <c r="AP1256" s="7">
        <v>63421827</v>
      </c>
      <c r="AQ1256" s="7">
        <v>3914630</v>
      </c>
      <c r="AR1256" s="7">
        <v>74508117</v>
      </c>
      <c r="AS1256" s="7">
        <v>4779707</v>
      </c>
      <c r="AT1256" s="7">
        <v>37838</v>
      </c>
      <c r="AU1256" s="7">
        <v>1265883</v>
      </c>
      <c r="AV1256" s="7">
        <v>1862977</v>
      </c>
      <c r="AW1256" s="7">
        <v>0</v>
      </c>
      <c r="AX1256" s="7">
        <v>0</v>
      </c>
      <c r="AY1256" s="7">
        <v>71547083</v>
      </c>
      <c r="AZ1256" s="7">
        <v>1681973</v>
      </c>
      <c r="BA1256" s="7">
        <v>0</v>
      </c>
      <c r="BB1256" s="7">
        <v>0</v>
      </c>
      <c r="BC1256" s="7">
        <v>0</v>
      </c>
      <c r="BD1256" s="7">
        <v>0</v>
      </c>
      <c r="BE1256" s="7">
        <v>0</v>
      </c>
      <c r="BF1256" s="7">
        <v>0</v>
      </c>
      <c r="BG1256" s="7">
        <v>3460673.2440784974</v>
      </c>
      <c r="BH1256" s="7">
        <v>38594</v>
      </c>
      <c r="BI1256" s="7">
        <v>2956290</v>
      </c>
      <c r="BJ1256" s="7">
        <v>40687526.292499997</v>
      </c>
      <c r="BK1256" s="7">
        <v>25639073.926666662</v>
      </c>
      <c r="BL1256" s="7">
        <v>24835864.963333335</v>
      </c>
      <c r="BM1256" s="7">
        <v>10522079.536666662</v>
      </c>
      <c r="BN1256" s="130">
        <v>1.121</v>
      </c>
      <c r="BO1256" s="131">
        <v>1.5367323E-3</v>
      </c>
      <c r="BP1256" s="161">
        <v>38943.167104444925</v>
      </c>
      <c r="BQ1256" s="162">
        <v>78433614</v>
      </c>
      <c r="BR1256" s="161">
        <v>2525264</v>
      </c>
      <c r="BS1256" s="163">
        <v>0</v>
      </c>
      <c r="BT1256" s="163">
        <v>0</v>
      </c>
      <c r="BU1256" s="161">
        <v>159744115.81999999</v>
      </c>
      <c r="BV1256" s="161">
        <v>5117073.57</v>
      </c>
      <c r="BW1256" s="165">
        <v>0</v>
      </c>
      <c r="BX1256" s="161">
        <v>2525264</v>
      </c>
    </row>
    <row r="1257" spans="1:76" ht="14.45" x14ac:dyDescent="0.3">
      <c r="A1257" s="164" t="s">
        <v>31</v>
      </c>
      <c r="B1257" s="6" t="s">
        <v>97</v>
      </c>
      <c r="C1257" s="6" t="s">
        <v>1220</v>
      </c>
      <c r="D1257" s="6" t="s">
        <v>32</v>
      </c>
      <c r="E1257" s="6" t="s">
        <v>40</v>
      </c>
      <c r="F1257" s="24" t="str">
        <f>+Tabela1[[#This Row],[WK]]&amp;Tabela1[[#This Row],[PK]]&amp;Tabela1[[#This Row],[GK]]</f>
        <v>143802</v>
      </c>
      <c r="G1257" s="6" t="s">
        <v>1222</v>
      </c>
      <c r="H1257" s="7">
        <v>450473192.64879829</v>
      </c>
      <c r="I1257" s="8">
        <v>1.371</v>
      </c>
      <c r="J1257" s="7">
        <v>617598747.12</v>
      </c>
      <c r="K1257" s="8">
        <v>7.0000000000000007E-2</v>
      </c>
      <c r="L1257" s="7">
        <v>43231912.298400007</v>
      </c>
      <c r="M1257" s="7">
        <v>23869895.298400007</v>
      </c>
      <c r="N1257" s="9">
        <v>1.2328206972651665</v>
      </c>
      <c r="O1257" s="7">
        <v>135161425</v>
      </c>
      <c r="P1257" s="8">
        <v>1.2949999999999999</v>
      </c>
      <c r="Q1257" s="7">
        <v>175034045</v>
      </c>
      <c r="R1257" s="8">
        <v>1.6E-2</v>
      </c>
      <c r="S1257" s="7">
        <v>2800544.72</v>
      </c>
      <c r="T1257" s="7">
        <v>157437.7200000002</v>
      </c>
      <c r="U1257" s="9">
        <v>5.9565397844279555E-2</v>
      </c>
      <c r="V1257" s="7">
        <v>24027333.018400006</v>
      </c>
      <c r="W1257" s="9">
        <v>1.0918971880549277</v>
      </c>
      <c r="X1257" s="7">
        <v>32119354.822494932</v>
      </c>
      <c r="Y1257" s="7">
        <v>0</v>
      </c>
      <c r="Z1257" s="7">
        <v>457357.25999999995</v>
      </c>
      <c r="AA1257" s="7">
        <v>2825904.5624949303</v>
      </c>
      <c r="AB1257" s="7">
        <v>26415839</v>
      </c>
      <c r="AC1257" s="7">
        <v>2420254</v>
      </c>
      <c r="AD1257" s="7">
        <v>8092021.8040949237</v>
      </c>
      <c r="AE1257" s="7">
        <v>-7165683.9353335276</v>
      </c>
      <c r="AF1257" s="7">
        <v>43231912.298400007</v>
      </c>
      <c r="AG1257" s="7">
        <v>2800544.72</v>
      </c>
      <c r="AH1257" s="7">
        <v>926337.86876139604</v>
      </c>
      <c r="AI1257" s="7">
        <v>16166027</v>
      </c>
      <c r="AJ1257" s="7">
        <v>2927287</v>
      </c>
      <c r="AK1257" s="7">
        <v>0</v>
      </c>
      <c r="AL1257" s="7">
        <v>0</v>
      </c>
      <c r="AM1257" s="7">
        <v>1611435</v>
      </c>
      <c r="AN1257" s="7">
        <v>0</v>
      </c>
      <c r="AO1257" s="7">
        <v>-1531169</v>
      </c>
      <c r="AP1257" s="7">
        <v>20973279</v>
      </c>
      <c r="AQ1257" s="7">
        <v>1559487</v>
      </c>
      <c r="AR1257" s="7">
        <v>19362017</v>
      </c>
      <c r="AS1257" s="7">
        <v>2643107</v>
      </c>
      <c r="AT1257" s="7">
        <v>0</v>
      </c>
      <c r="AU1257" s="7">
        <v>0</v>
      </c>
      <c r="AV1257" s="7">
        <v>1619187</v>
      </c>
      <c r="AW1257" s="7">
        <v>0</v>
      </c>
      <c r="AX1257" s="7">
        <v>-1938524</v>
      </c>
      <c r="AY1257" s="7">
        <v>23629104</v>
      </c>
      <c r="AZ1257" s="7">
        <v>647162</v>
      </c>
      <c r="BA1257" s="7">
        <v>457357.25999999995</v>
      </c>
      <c r="BB1257" s="7">
        <v>0</v>
      </c>
      <c r="BC1257" s="7">
        <v>118.41</v>
      </c>
      <c r="BD1257" s="7">
        <v>4523.12</v>
      </c>
      <c r="BE1257" s="7">
        <v>0</v>
      </c>
      <c r="BF1257" s="7">
        <v>0</v>
      </c>
      <c r="BG1257" s="7">
        <v>1014242.5624949302</v>
      </c>
      <c r="BH1257" s="7">
        <v>11311</v>
      </c>
      <c r="BI1257" s="7">
        <v>1811662</v>
      </c>
      <c r="BJ1257" s="7">
        <v>24933920.935833327</v>
      </c>
      <c r="BK1257" s="7">
        <v>17749278.259999994</v>
      </c>
      <c r="BL1257" s="7">
        <v>6729811.2433333332</v>
      </c>
      <c r="BM1257" s="7">
        <v>15278948.216666669</v>
      </c>
      <c r="BN1257" s="130">
        <v>1.518</v>
      </c>
      <c r="BO1257" s="131">
        <v>5.0122589999999998E-4</v>
      </c>
      <c r="BP1257" s="161">
        <v>12701.577637667402</v>
      </c>
      <c r="BQ1257" s="162">
        <v>26415839</v>
      </c>
      <c r="BR1257" s="161">
        <v>531803</v>
      </c>
      <c r="BS1257" s="163">
        <v>0</v>
      </c>
      <c r="BT1257" s="163">
        <v>2535061.1128385961</v>
      </c>
      <c r="BU1257" s="161">
        <v>43231912.299999997</v>
      </c>
      <c r="BV1257" s="161">
        <v>2800544.72</v>
      </c>
      <c r="BW1257" s="165">
        <v>3461398.9828385962</v>
      </c>
      <c r="BX1257" s="161">
        <v>531803</v>
      </c>
    </row>
    <row r="1258" spans="1:76" ht="14.45" x14ac:dyDescent="0.3">
      <c r="A1258" s="164" t="s">
        <v>31</v>
      </c>
      <c r="B1258" s="6" t="s">
        <v>97</v>
      </c>
      <c r="C1258" s="6" t="s">
        <v>1220</v>
      </c>
      <c r="D1258" s="6" t="s">
        <v>37</v>
      </c>
      <c r="E1258" s="6" t="s">
        <v>36</v>
      </c>
      <c r="F1258" s="24" t="str">
        <f>+Tabela1[[#This Row],[WK]]&amp;Tabela1[[#This Row],[PK]]&amp;Tabela1[[#This Row],[GK]]</f>
        <v>143803</v>
      </c>
      <c r="G1258" s="6" t="s">
        <v>1223</v>
      </c>
      <c r="H1258" s="7">
        <v>291792310.26919919</v>
      </c>
      <c r="I1258" s="8">
        <v>1.371</v>
      </c>
      <c r="J1258" s="7">
        <v>400047257.38</v>
      </c>
      <c r="K1258" s="8">
        <v>7.0000000000000007E-2</v>
      </c>
      <c r="L1258" s="7">
        <v>28003308.016600002</v>
      </c>
      <c r="M1258" s="7">
        <v>16806958.016600002</v>
      </c>
      <c r="N1258" s="9">
        <v>1.5011104526564463</v>
      </c>
      <c r="O1258" s="7">
        <v>4210931</v>
      </c>
      <c r="P1258" s="8">
        <v>1.2949999999999999</v>
      </c>
      <c r="Q1258" s="7">
        <v>5453156</v>
      </c>
      <c r="R1258" s="8">
        <v>1.6E-2</v>
      </c>
      <c r="S1258" s="7">
        <v>87250.495999999999</v>
      </c>
      <c r="T1258" s="7">
        <v>-299151.50400000002</v>
      </c>
      <c r="U1258" s="9">
        <v>-0.77419760767283818</v>
      </c>
      <c r="V1258" s="7">
        <v>16507806.512600001</v>
      </c>
      <c r="W1258" s="9">
        <v>1.4252059020688694</v>
      </c>
      <c r="X1258" s="7">
        <v>23979174.305178631</v>
      </c>
      <c r="Y1258" s="7">
        <v>3918668</v>
      </c>
      <c r="Z1258" s="7">
        <v>793597.83000000007</v>
      </c>
      <c r="AA1258" s="7">
        <v>1136621.475178632</v>
      </c>
      <c r="AB1258" s="7">
        <v>16413236</v>
      </c>
      <c r="AC1258" s="7">
        <v>1717051</v>
      </c>
      <c r="AD1258" s="7">
        <v>7471367.7925786292</v>
      </c>
      <c r="AE1258" s="7">
        <v>0</v>
      </c>
      <c r="AF1258" s="7">
        <v>28003308.016600002</v>
      </c>
      <c r="AG1258" s="7">
        <v>87250.495999999999</v>
      </c>
      <c r="AH1258" s="7">
        <v>7471367.7925786292</v>
      </c>
      <c r="AI1258" s="7">
        <v>9348225</v>
      </c>
      <c r="AJ1258" s="7">
        <v>485517</v>
      </c>
      <c r="AK1258" s="7">
        <v>6823507</v>
      </c>
      <c r="AL1258" s="7">
        <v>0</v>
      </c>
      <c r="AM1258" s="7">
        <v>328352</v>
      </c>
      <c r="AN1258" s="7">
        <v>0</v>
      </c>
      <c r="AO1258" s="7">
        <v>0</v>
      </c>
      <c r="AP1258" s="7">
        <v>13361106</v>
      </c>
      <c r="AQ1258" s="7">
        <v>859309</v>
      </c>
      <c r="AR1258" s="7">
        <v>11196350</v>
      </c>
      <c r="AS1258" s="7">
        <v>386402</v>
      </c>
      <c r="AT1258" s="7">
        <v>7721774</v>
      </c>
      <c r="AU1258" s="7">
        <v>0</v>
      </c>
      <c r="AV1258" s="7">
        <v>360435</v>
      </c>
      <c r="AW1258" s="7">
        <v>0</v>
      </c>
      <c r="AX1258" s="7">
        <v>0</v>
      </c>
      <c r="AY1258" s="7">
        <v>14683315</v>
      </c>
      <c r="AZ1258" s="7">
        <v>369807</v>
      </c>
      <c r="BA1258" s="7">
        <v>793597.83000000007</v>
      </c>
      <c r="BB1258" s="7">
        <v>0</v>
      </c>
      <c r="BC1258" s="7">
        <v>168.09</v>
      </c>
      <c r="BD1258" s="7">
        <v>7898.67</v>
      </c>
      <c r="BE1258" s="7">
        <v>148.68</v>
      </c>
      <c r="BF1258" s="7">
        <v>0</v>
      </c>
      <c r="BG1258" s="7">
        <v>792043.47517863207</v>
      </c>
      <c r="BH1258" s="7">
        <v>8833</v>
      </c>
      <c r="BI1258" s="7">
        <v>344578</v>
      </c>
      <c r="BJ1258" s="7">
        <v>4742525.5508333324</v>
      </c>
      <c r="BK1258" s="7">
        <v>3691180.2999999993</v>
      </c>
      <c r="BL1258" s="7">
        <v>507701.52666666667</v>
      </c>
      <c r="BM1258" s="7">
        <v>3189977.9500000007</v>
      </c>
      <c r="BN1258" s="130">
        <v>0.877</v>
      </c>
      <c r="BO1258" s="131">
        <v>3.4937150000000002E-4</v>
      </c>
      <c r="BP1258" s="161">
        <v>8853.5849165591844</v>
      </c>
      <c r="BQ1258" s="162">
        <v>16413236</v>
      </c>
      <c r="BR1258" s="161">
        <v>491745</v>
      </c>
      <c r="BS1258" s="163">
        <v>0</v>
      </c>
      <c r="BT1258" s="163">
        <v>2147901.6948213726</v>
      </c>
      <c r="BU1258" s="161">
        <v>28003308.02</v>
      </c>
      <c r="BV1258" s="161">
        <v>87250.5</v>
      </c>
      <c r="BW1258" s="165">
        <v>9619269.4848213717</v>
      </c>
      <c r="BX1258" s="161">
        <v>491745</v>
      </c>
    </row>
    <row r="1259" spans="1:76" ht="14.45" x14ac:dyDescent="0.3">
      <c r="A1259" s="164" t="s">
        <v>31</v>
      </c>
      <c r="B1259" s="6" t="s">
        <v>97</v>
      </c>
      <c r="C1259" s="6" t="s">
        <v>1220</v>
      </c>
      <c r="D1259" s="6" t="s">
        <v>39</v>
      </c>
      <c r="E1259" s="6" t="s">
        <v>36</v>
      </c>
      <c r="F1259" s="24" t="str">
        <f>+Tabela1[[#This Row],[WK]]&amp;Tabela1[[#This Row],[PK]]&amp;Tabela1[[#This Row],[GK]]</f>
        <v>143804</v>
      </c>
      <c r="G1259" s="6" t="s">
        <v>1224</v>
      </c>
      <c r="H1259" s="7">
        <v>266326293.69899961</v>
      </c>
      <c r="I1259" s="8">
        <v>1.371</v>
      </c>
      <c r="J1259" s="7">
        <v>365133348.67000002</v>
      </c>
      <c r="K1259" s="8">
        <v>7.0000000000000007E-2</v>
      </c>
      <c r="L1259" s="7">
        <v>25559334.406900004</v>
      </c>
      <c r="M1259" s="7">
        <v>12656603.406900004</v>
      </c>
      <c r="N1259" s="9">
        <v>0.98092438003241356</v>
      </c>
      <c r="O1259" s="7">
        <v>101426109</v>
      </c>
      <c r="P1259" s="8">
        <v>1.2949999999999999</v>
      </c>
      <c r="Q1259" s="7">
        <v>131346811</v>
      </c>
      <c r="R1259" s="8">
        <v>1.6E-2</v>
      </c>
      <c r="S1259" s="7">
        <v>2101548.9760000003</v>
      </c>
      <c r="T1259" s="7">
        <v>830940.97600000026</v>
      </c>
      <c r="U1259" s="9">
        <v>0.65397115081913559</v>
      </c>
      <c r="V1259" s="7">
        <v>13487544.382900003</v>
      </c>
      <c r="W1259" s="9">
        <v>0.95161375755564748</v>
      </c>
      <c r="X1259" s="7">
        <v>20634371.200529646</v>
      </c>
      <c r="Y1259" s="7">
        <v>0</v>
      </c>
      <c r="Z1259" s="7">
        <v>536669.82999999996</v>
      </c>
      <c r="AA1259" s="7">
        <v>1006529.370529645</v>
      </c>
      <c r="AB1259" s="7">
        <v>19091172</v>
      </c>
      <c r="AC1259" s="7">
        <v>0</v>
      </c>
      <c r="AD1259" s="7">
        <v>7146826.8176296428</v>
      </c>
      <c r="AE1259" s="7">
        <v>0</v>
      </c>
      <c r="AF1259" s="7">
        <v>25559334.406900004</v>
      </c>
      <c r="AG1259" s="7">
        <v>2101548.9760000003</v>
      </c>
      <c r="AH1259" s="7">
        <v>7146826.8176296428</v>
      </c>
      <c r="AI1259" s="7">
        <v>10772943</v>
      </c>
      <c r="AJ1259" s="7">
        <v>984064</v>
      </c>
      <c r="AK1259" s="7">
        <v>804876</v>
      </c>
      <c r="AL1259" s="7">
        <v>0</v>
      </c>
      <c r="AM1259" s="7">
        <v>461264</v>
      </c>
      <c r="AN1259" s="7">
        <v>0</v>
      </c>
      <c r="AO1259" s="7">
        <v>0</v>
      </c>
      <c r="AP1259" s="7">
        <v>15008043</v>
      </c>
      <c r="AQ1259" s="7">
        <v>1002527</v>
      </c>
      <c r="AR1259" s="7">
        <v>12902731</v>
      </c>
      <c r="AS1259" s="7">
        <v>1270608</v>
      </c>
      <c r="AT1259" s="7">
        <v>898522</v>
      </c>
      <c r="AU1259" s="7">
        <v>0</v>
      </c>
      <c r="AV1259" s="7">
        <v>777624</v>
      </c>
      <c r="AW1259" s="7">
        <v>0</v>
      </c>
      <c r="AX1259" s="7">
        <v>0</v>
      </c>
      <c r="AY1259" s="7">
        <v>17075356</v>
      </c>
      <c r="AZ1259" s="7">
        <v>433063</v>
      </c>
      <c r="BA1259" s="7">
        <v>536669.82999999996</v>
      </c>
      <c r="BB1259" s="7">
        <v>0</v>
      </c>
      <c r="BC1259" s="7">
        <v>51.79</v>
      </c>
      <c r="BD1259" s="7">
        <v>5598.01</v>
      </c>
      <c r="BE1259" s="7">
        <v>0</v>
      </c>
      <c r="BF1259" s="7">
        <v>0</v>
      </c>
      <c r="BG1259" s="7">
        <v>578811.37052964501</v>
      </c>
      <c r="BH1259" s="7">
        <v>6455</v>
      </c>
      <c r="BI1259" s="7">
        <v>427718</v>
      </c>
      <c r="BJ1259" s="7">
        <v>5886716.4433333334</v>
      </c>
      <c r="BK1259" s="7">
        <v>4075894.1099999994</v>
      </c>
      <c r="BL1259" s="7">
        <v>1453670.5833333333</v>
      </c>
      <c r="BM1259" s="7">
        <v>4335948.166666666</v>
      </c>
      <c r="BN1259" s="130">
        <v>1.212</v>
      </c>
      <c r="BO1259" s="131">
        <v>2.7133399999999997E-4</v>
      </c>
      <c r="BP1259" s="161">
        <v>6875.5605770815582</v>
      </c>
      <c r="BQ1259" s="162">
        <v>19091172</v>
      </c>
      <c r="BR1259" s="161">
        <v>440317</v>
      </c>
      <c r="BS1259" s="163">
        <v>0</v>
      </c>
      <c r="BT1259" s="163">
        <v>990510.79947035015</v>
      </c>
      <c r="BU1259" s="161">
        <v>25559334.41</v>
      </c>
      <c r="BV1259" s="161">
        <v>2101548.98</v>
      </c>
      <c r="BW1259" s="165">
        <v>8137337.6194703504</v>
      </c>
      <c r="BX1259" s="161">
        <v>440317</v>
      </c>
    </row>
    <row r="1260" spans="1:76" ht="14.45" x14ac:dyDescent="0.3">
      <c r="A1260" s="164" t="s">
        <v>31</v>
      </c>
      <c r="B1260" s="6" t="s">
        <v>97</v>
      </c>
      <c r="C1260" s="6" t="s">
        <v>1220</v>
      </c>
      <c r="D1260" s="6" t="s">
        <v>42</v>
      </c>
      <c r="E1260" s="6" t="s">
        <v>36</v>
      </c>
      <c r="F1260" s="24" t="str">
        <f>+Tabela1[[#This Row],[WK]]&amp;Tabela1[[#This Row],[PK]]&amp;Tabela1[[#This Row],[GK]]</f>
        <v>143805</v>
      </c>
      <c r="G1260" s="6" t="s">
        <v>1225</v>
      </c>
      <c r="H1260" s="7">
        <v>317206980.16259885</v>
      </c>
      <c r="I1260" s="8">
        <v>1.371</v>
      </c>
      <c r="J1260" s="7">
        <v>434890769.79999995</v>
      </c>
      <c r="K1260" s="8">
        <v>7.0000000000000007E-2</v>
      </c>
      <c r="L1260" s="7">
        <v>30442353.886</v>
      </c>
      <c r="M1260" s="7">
        <v>18075461.886</v>
      </c>
      <c r="N1260" s="9">
        <v>1.4616010139006632</v>
      </c>
      <c r="O1260" s="7">
        <v>27421162</v>
      </c>
      <c r="P1260" s="8">
        <v>1.2949999999999999</v>
      </c>
      <c r="Q1260" s="7">
        <v>35510405</v>
      </c>
      <c r="R1260" s="8">
        <v>1.6E-2</v>
      </c>
      <c r="S1260" s="7">
        <v>568166.48</v>
      </c>
      <c r="T1260" s="7">
        <v>109566.47999999998</v>
      </c>
      <c r="U1260" s="9">
        <v>0.23891513301351935</v>
      </c>
      <c r="V1260" s="7">
        <v>18185028.366</v>
      </c>
      <c r="W1260" s="9">
        <v>1.4178815413864825</v>
      </c>
      <c r="X1260" s="7">
        <v>20658197.200022273</v>
      </c>
      <c r="Y1260" s="7">
        <v>0</v>
      </c>
      <c r="Z1260" s="7">
        <v>641474.01</v>
      </c>
      <c r="AA1260" s="7">
        <v>1850089.1900222749</v>
      </c>
      <c r="AB1260" s="7">
        <v>17407014</v>
      </c>
      <c r="AC1260" s="7">
        <v>759620</v>
      </c>
      <c r="AD1260" s="7">
        <v>2473168.8340222728</v>
      </c>
      <c r="AE1260" s="7">
        <v>0</v>
      </c>
      <c r="AF1260" s="7">
        <v>30442353.886</v>
      </c>
      <c r="AG1260" s="7">
        <v>568166.48</v>
      </c>
      <c r="AH1260" s="7">
        <v>2473168.8340222728</v>
      </c>
      <c r="AI1260" s="7">
        <v>10325552</v>
      </c>
      <c r="AJ1260" s="7">
        <v>365532</v>
      </c>
      <c r="AK1260" s="7">
        <v>4403521</v>
      </c>
      <c r="AL1260" s="7">
        <v>0</v>
      </c>
      <c r="AM1260" s="7">
        <v>1077515</v>
      </c>
      <c r="AN1260" s="7">
        <v>0</v>
      </c>
      <c r="AO1260" s="7">
        <v>0</v>
      </c>
      <c r="AP1260" s="7">
        <v>14282879</v>
      </c>
      <c r="AQ1260" s="7">
        <v>930919</v>
      </c>
      <c r="AR1260" s="7">
        <v>12366892</v>
      </c>
      <c r="AS1260" s="7">
        <v>458600</v>
      </c>
      <c r="AT1260" s="7">
        <v>2383797</v>
      </c>
      <c r="AU1260" s="7">
        <v>0</v>
      </c>
      <c r="AV1260" s="7">
        <v>1057738</v>
      </c>
      <c r="AW1260" s="7">
        <v>0</v>
      </c>
      <c r="AX1260" s="7">
        <v>0</v>
      </c>
      <c r="AY1260" s="7">
        <v>15635900</v>
      </c>
      <c r="AZ1260" s="7">
        <v>381161</v>
      </c>
      <c r="BA1260" s="7">
        <v>641474.01</v>
      </c>
      <c r="BB1260" s="7">
        <v>0</v>
      </c>
      <c r="BC1260" s="7">
        <v>0</v>
      </c>
      <c r="BD1260" s="7">
        <v>6897.57</v>
      </c>
      <c r="BE1260" s="7">
        <v>0</v>
      </c>
      <c r="BF1260" s="7">
        <v>0</v>
      </c>
      <c r="BG1260" s="7">
        <v>893100.19002227474</v>
      </c>
      <c r="BH1260" s="7">
        <v>9960</v>
      </c>
      <c r="BI1260" s="7">
        <v>956989</v>
      </c>
      <c r="BJ1260" s="7">
        <v>13171117.694999997</v>
      </c>
      <c r="BK1260" s="7">
        <v>10577236.146666665</v>
      </c>
      <c r="BL1260" s="7">
        <v>1342024.2633333334</v>
      </c>
      <c r="BM1260" s="7">
        <v>7691477.6666666679</v>
      </c>
      <c r="BN1260" s="130">
        <v>1.1359999999999999</v>
      </c>
      <c r="BO1260" s="131">
        <v>3.7049700000000001E-4</v>
      </c>
      <c r="BP1260" s="161">
        <v>9388.8621151532807</v>
      </c>
      <c r="BQ1260" s="162">
        <v>17407014</v>
      </c>
      <c r="BR1260" s="161">
        <v>545459</v>
      </c>
      <c r="BS1260" s="163">
        <v>0</v>
      </c>
      <c r="BT1260" s="163">
        <v>1845857.7999777272</v>
      </c>
      <c r="BU1260" s="161">
        <v>30442353.890000001</v>
      </c>
      <c r="BV1260" s="161">
        <v>568166.48</v>
      </c>
      <c r="BW1260" s="165">
        <v>4319026.6299777273</v>
      </c>
      <c r="BX1260" s="161">
        <v>545459</v>
      </c>
    </row>
    <row r="1261" spans="1:76" ht="14.45" x14ac:dyDescent="0.3">
      <c r="A1261" s="164" t="s">
        <v>31</v>
      </c>
      <c r="B1261" s="6" t="s">
        <v>134</v>
      </c>
      <c r="C1261" s="6" t="s">
        <v>33</v>
      </c>
      <c r="D1261" s="6" t="s">
        <v>33</v>
      </c>
      <c r="E1261" s="6" t="s">
        <v>34</v>
      </c>
      <c r="F1261" s="24" t="str">
        <f>+Tabela1[[#This Row],[WK]]&amp;Tabela1[[#This Row],[PK]]&amp;Tabela1[[#This Row],[GK]]</f>
        <v>160101</v>
      </c>
      <c r="G1261" s="6" t="s">
        <v>1226</v>
      </c>
      <c r="H1261" s="7">
        <v>1197461130.4862015</v>
      </c>
      <c r="I1261" s="8">
        <v>1.371</v>
      </c>
      <c r="J1261" s="7">
        <v>1641719209.8900001</v>
      </c>
      <c r="K1261" s="8">
        <v>7.0000000000000007E-2</v>
      </c>
      <c r="L1261" s="7">
        <v>114920344.69230002</v>
      </c>
      <c r="M1261" s="7">
        <v>67373229.692300022</v>
      </c>
      <c r="N1261" s="9">
        <v>1.4169782896880287</v>
      </c>
      <c r="O1261" s="7">
        <v>80054544</v>
      </c>
      <c r="P1261" s="8">
        <v>1.2949999999999999</v>
      </c>
      <c r="Q1261" s="7">
        <v>103670634</v>
      </c>
      <c r="R1261" s="8">
        <v>1.6E-2</v>
      </c>
      <c r="S1261" s="7">
        <v>1658730.1440000001</v>
      </c>
      <c r="T1261" s="7">
        <v>-393354.85599999991</v>
      </c>
      <c r="U1261" s="9">
        <v>-0.19168545942297707</v>
      </c>
      <c r="V1261" s="7">
        <v>66979874.836300015</v>
      </c>
      <c r="W1261" s="9">
        <v>1.3504224833525544</v>
      </c>
      <c r="X1261" s="7">
        <v>70401704.968832299</v>
      </c>
      <c r="Y1261" s="7">
        <v>10440899</v>
      </c>
      <c r="Z1261" s="7">
        <v>6829.92</v>
      </c>
      <c r="AA1261" s="7">
        <v>3725379.0488323024</v>
      </c>
      <c r="AB1261" s="7">
        <v>56228597</v>
      </c>
      <c r="AC1261" s="7">
        <v>0</v>
      </c>
      <c r="AD1261" s="7">
        <v>3421830.1325322771</v>
      </c>
      <c r="AE1261" s="7">
        <v>0</v>
      </c>
      <c r="AF1261" s="7">
        <v>114920344.69230002</v>
      </c>
      <c r="AG1261" s="7">
        <v>1658730.1440000001</v>
      </c>
      <c r="AH1261" s="7">
        <v>3421830.1325322771</v>
      </c>
      <c r="AI1261" s="7">
        <v>39698754</v>
      </c>
      <c r="AJ1261" s="7">
        <v>2048566</v>
      </c>
      <c r="AK1261" s="7">
        <v>11082090</v>
      </c>
      <c r="AL1261" s="7">
        <v>804016</v>
      </c>
      <c r="AM1261" s="7">
        <v>1263997</v>
      </c>
      <c r="AN1261" s="7">
        <v>0</v>
      </c>
      <c r="AO1261" s="7">
        <v>0</v>
      </c>
      <c r="AP1261" s="7">
        <v>44286721</v>
      </c>
      <c r="AQ1261" s="7">
        <v>3588411</v>
      </c>
      <c r="AR1261" s="7">
        <v>47547115</v>
      </c>
      <c r="AS1261" s="7">
        <v>2052085</v>
      </c>
      <c r="AT1261" s="7">
        <v>12282136</v>
      </c>
      <c r="AU1261" s="7">
        <v>1090274</v>
      </c>
      <c r="AV1261" s="7">
        <v>1464852</v>
      </c>
      <c r="AW1261" s="7">
        <v>0</v>
      </c>
      <c r="AX1261" s="7">
        <v>0</v>
      </c>
      <c r="AY1261" s="7">
        <v>50196608</v>
      </c>
      <c r="AZ1261" s="7">
        <v>1479228</v>
      </c>
      <c r="BA1261" s="7">
        <v>6829.92</v>
      </c>
      <c r="BB1261" s="7">
        <v>0</v>
      </c>
      <c r="BC1261" s="7">
        <v>0</v>
      </c>
      <c r="BD1261" s="7">
        <v>0</v>
      </c>
      <c r="BE1261" s="7">
        <v>146.88</v>
      </c>
      <c r="BF1261" s="7">
        <v>0</v>
      </c>
      <c r="BG1261" s="7">
        <v>2995203.0488323024</v>
      </c>
      <c r="BH1261" s="7">
        <v>33403</v>
      </c>
      <c r="BI1261" s="7">
        <v>730176</v>
      </c>
      <c r="BJ1261" s="7">
        <v>10049349.421666667</v>
      </c>
      <c r="BK1261" s="7">
        <v>5519034.833333334</v>
      </c>
      <c r="BL1261" s="7">
        <v>2071912.93</v>
      </c>
      <c r="BM1261" s="7">
        <v>13977432.493333334</v>
      </c>
      <c r="BN1261" s="130">
        <v>0.91800000000000004</v>
      </c>
      <c r="BO1261" s="131">
        <v>1.4023998E-3</v>
      </c>
      <c r="BP1261" s="161">
        <v>35538.403914135175</v>
      </c>
      <c r="BQ1261" s="162">
        <v>56228597</v>
      </c>
      <c r="BR1261" s="161">
        <v>1776462</v>
      </c>
      <c r="BS1261" s="163">
        <v>0</v>
      </c>
      <c r="BT1261" s="163">
        <v>1887855.0311677009</v>
      </c>
      <c r="BU1261" s="161">
        <v>114920344.69</v>
      </c>
      <c r="BV1261" s="161">
        <v>1658730.14</v>
      </c>
      <c r="BW1261" s="165">
        <v>5309685.1611677008</v>
      </c>
      <c r="BX1261" s="161">
        <v>1776462</v>
      </c>
    </row>
    <row r="1262" spans="1:76" ht="14.45" x14ac:dyDescent="0.3">
      <c r="A1262" s="164" t="s">
        <v>31</v>
      </c>
      <c r="B1262" s="6" t="s">
        <v>134</v>
      </c>
      <c r="C1262" s="6" t="s">
        <v>33</v>
      </c>
      <c r="D1262" s="6" t="s">
        <v>32</v>
      </c>
      <c r="E1262" s="6" t="s">
        <v>36</v>
      </c>
      <c r="F1262" s="24" t="str">
        <f>+Tabela1[[#This Row],[WK]]&amp;Tabela1[[#This Row],[PK]]&amp;Tabela1[[#This Row],[GK]]</f>
        <v>160102</v>
      </c>
      <c r="G1262" s="6" t="s">
        <v>1227</v>
      </c>
      <c r="H1262" s="7">
        <v>310980895.43060023</v>
      </c>
      <c r="I1262" s="8">
        <v>1.371</v>
      </c>
      <c r="J1262" s="7">
        <v>426354807.64000005</v>
      </c>
      <c r="K1262" s="8">
        <v>7.0000000000000007E-2</v>
      </c>
      <c r="L1262" s="7">
        <v>29844836.534800004</v>
      </c>
      <c r="M1262" s="7">
        <v>17432588.534800004</v>
      </c>
      <c r="N1262" s="9">
        <v>1.4044666634762699</v>
      </c>
      <c r="O1262" s="7">
        <v>23507150</v>
      </c>
      <c r="P1262" s="8">
        <v>1.2949999999999999</v>
      </c>
      <c r="Q1262" s="7">
        <v>30441759</v>
      </c>
      <c r="R1262" s="8">
        <v>1.6E-2</v>
      </c>
      <c r="S1262" s="7">
        <v>487068.14400000003</v>
      </c>
      <c r="T1262" s="7">
        <v>-334649.85599999997</v>
      </c>
      <c r="U1262" s="9">
        <v>-0.40725632881353452</v>
      </c>
      <c r="V1262" s="7">
        <v>17097938.678800005</v>
      </c>
      <c r="W1262" s="9">
        <v>1.2919739010059423</v>
      </c>
      <c r="X1262" s="7">
        <v>15624574.30650601</v>
      </c>
      <c r="Y1262" s="7">
        <v>0</v>
      </c>
      <c r="Z1262" s="7">
        <v>80151.585000000006</v>
      </c>
      <c r="AA1262" s="7">
        <v>1745744.7215060103</v>
      </c>
      <c r="AB1262" s="7">
        <v>11761961</v>
      </c>
      <c r="AC1262" s="7">
        <v>2036717</v>
      </c>
      <c r="AD1262" s="7">
        <v>2036717</v>
      </c>
      <c r="AE1262" s="7">
        <v>-6427235.9597420972</v>
      </c>
      <c r="AF1262" s="7">
        <v>25454317.575057909</v>
      </c>
      <c r="AG1262" s="7">
        <v>487068.14400000003</v>
      </c>
      <c r="AH1262" s="7">
        <v>0</v>
      </c>
      <c r="AI1262" s="7">
        <v>10363421</v>
      </c>
      <c r="AJ1262" s="7">
        <v>935847</v>
      </c>
      <c r="AK1262" s="7">
        <v>0</v>
      </c>
      <c r="AL1262" s="7">
        <v>0</v>
      </c>
      <c r="AM1262" s="7">
        <v>787103</v>
      </c>
      <c r="AN1262" s="7">
        <v>0</v>
      </c>
      <c r="AO1262" s="7">
        <v>-284916</v>
      </c>
      <c r="AP1262" s="7">
        <v>9844838</v>
      </c>
      <c r="AQ1262" s="7">
        <v>954787</v>
      </c>
      <c r="AR1262" s="7">
        <v>12412248</v>
      </c>
      <c r="AS1262" s="7">
        <v>821718</v>
      </c>
      <c r="AT1262" s="7">
        <v>0</v>
      </c>
      <c r="AU1262" s="7">
        <v>0</v>
      </c>
      <c r="AV1262" s="7">
        <v>658896</v>
      </c>
      <c r="AW1262" s="7">
        <v>0</v>
      </c>
      <c r="AX1262" s="7">
        <v>-138925</v>
      </c>
      <c r="AY1262" s="7">
        <v>11036666</v>
      </c>
      <c r="AZ1262" s="7">
        <v>392514</v>
      </c>
      <c r="BA1262" s="7">
        <v>80151.585000000006</v>
      </c>
      <c r="BB1262" s="7">
        <v>0</v>
      </c>
      <c r="BC1262" s="7">
        <v>0</v>
      </c>
      <c r="BD1262" s="7">
        <v>0</v>
      </c>
      <c r="BE1262" s="7">
        <v>1723.69</v>
      </c>
      <c r="BF1262" s="7">
        <v>0</v>
      </c>
      <c r="BG1262" s="7">
        <v>783076.72150601016</v>
      </c>
      <c r="BH1262" s="7">
        <v>8733</v>
      </c>
      <c r="BI1262" s="7">
        <v>962668</v>
      </c>
      <c r="BJ1262" s="7">
        <v>13249277.918333333</v>
      </c>
      <c r="BK1262" s="7">
        <v>12916629.406666666</v>
      </c>
      <c r="BL1262" s="7">
        <v>24161.916666666668</v>
      </c>
      <c r="BM1262" s="7">
        <v>1282270.2133333329</v>
      </c>
      <c r="BN1262" s="130">
        <v>1.55</v>
      </c>
      <c r="BO1262" s="131">
        <v>3.3227480000000003E-4</v>
      </c>
      <c r="BP1262" s="161">
        <v>8420.3605670428406</v>
      </c>
      <c r="BQ1262" s="162">
        <v>11761961</v>
      </c>
      <c r="BR1262" s="161">
        <v>501423</v>
      </c>
      <c r="BS1262" s="163">
        <v>0</v>
      </c>
      <c r="BT1262" s="163">
        <v>2243154.2809420899</v>
      </c>
      <c r="BU1262" s="161">
        <v>25454317.579999998</v>
      </c>
      <c r="BV1262" s="161">
        <v>487068.14</v>
      </c>
      <c r="BW1262" s="165">
        <v>2243154.2809420899</v>
      </c>
      <c r="BX1262" s="161">
        <v>501423</v>
      </c>
    </row>
    <row r="1263" spans="1:76" ht="14.45" x14ac:dyDescent="0.3">
      <c r="A1263" s="164" t="s">
        <v>31</v>
      </c>
      <c r="B1263" s="6" t="s">
        <v>134</v>
      </c>
      <c r="C1263" s="6" t="s">
        <v>33</v>
      </c>
      <c r="D1263" s="6" t="s">
        <v>37</v>
      </c>
      <c r="E1263" s="6" t="s">
        <v>40</v>
      </c>
      <c r="F1263" s="24" t="str">
        <f>+Tabela1[[#This Row],[WK]]&amp;Tabela1[[#This Row],[PK]]&amp;Tabela1[[#This Row],[GK]]</f>
        <v>160103</v>
      </c>
      <c r="G1263" s="6" t="s">
        <v>1228</v>
      </c>
      <c r="H1263" s="7">
        <v>574413716.54379833</v>
      </c>
      <c r="I1263" s="8">
        <v>1.371</v>
      </c>
      <c r="J1263" s="7">
        <v>787521205.36999989</v>
      </c>
      <c r="K1263" s="8">
        <v>7.0000000000000007E-2</v>
      </c>
      <c r="L1263" s="7">
        <v>55126484.3759</v>
      </c>
      <c r="M1263" s="7">
        <v>32496517.3759</v>
      </c>
      <c r="N1263" s="9">
        <v>1.4359949078096315</v>
      </c>
      <c r="O1263" s="7">
        <v>105930203</v>
      </c>
      <c r="P1263" s="8">
        <v>1.2949999999999999</v>
      </c>
      <c r="Q1263" s="7">
        <v>137179613</v>
      </c>
      <c r="R1263" s="8">
        <v>1.6E-2</v>
      </c>
      <c r="S1263" s="7">
        <v>2194873.8080000002</v>
      </c>
      <c r="T1263" s="7">
        <v>1150520.8080000002</v>
      </c>
      <c r="U1263" s="9">
        <v>1.1016589294998915</v>
      </c>
      <c r="V1263" s="7">
        <v>33647038.183899999</v>
      </c>
      <c r="W1263" s="9">
        <v>1.4212462357482707</v>
      </c>
      <c r="X1263" s="7">
        <v>36882644.376925975</v>
      </c>
      <c r="Y1263" s="7">
        <v>0</v>
      </c>
      <c r="Z1263" s="7">
        <v>103548.83499999999</v>
      </c>
      <c r="AA1263" s="7">
        <v>2308645.541925977</v>
      </c>
      <c r="AB1263" s="7">
        <v>28870233</v>
      </c>
      <c r="AC1263" s="7">
        <v>5600217</v>
      </c>
      <c r="AD1263" s="7">
        <v>5600217</v>
      </c>
      <c r="AE1263" s="7">
        <v>0</v>
      </c>
      <c r="AF1263" s="7">
        <v>55126484.3759</v>
      </c>
      <c r="AG1263" s="7">
        <v>2194873.8080000002</v>
      </c>
      <c r="AH1263" s="7">
        <v>5600217</v>
      </c>
      <c r="AI1263" s="7">
        <v>18894553</v>
      </c>
      <c r="AJ1263" s="7">
        <v>1113239</v>
      </c>
      <c r="AK1263" s="7">
        <v>6966860</v>
      </c>
      <c r="AL1263" s="7">
        <v>44504</v>
      </c>
      <c r="AM1263" s="7">
        <v>677178</v>
      </c>
      <c r="AN1263" s="7">
        <v>0</v>
      </c>
      <c r="AO1263" s="7">
        <v>0</v>
      </c>
      <c r="AP1263" s="7">
        <v>23933324</v>
      </c>
      <c r="AQ1263" s="7">
        <v>1631096</v>
      </c>
      <c r="AR1263" s="7">
        <v>22629967</v>
      </c>
      <c r="AS1263" s="7">
        <v>1044353</v>
      </c>
      <c r="AT1263" s="7">
        <v>7922354</v>
      </c>
      <c r="AU1263" s="7">
        <v>78341</v>
      </c>
      <c r="AV1263" s="7">
        <v>865365</v>
      </c>
      <c r="AW1263" s="7">
        <v>0</v>
      </c>
      <c r="AX1263" s="7">
        <v>0</v>
      </c>
      <c r="AY1263" s="7">
        <v>28045624</v>
      </c>
      <c r="AZ1263" s="7">
        <v>697443</v>
      </c>
      <c r="BA1263" s="7">
        <v>103548.83499999999</v>
      </c>
      <c r="BB1263" s="7">
        <v>0</v>
      </c>
      <c r="BC1263" s="7">
        <v>106.42</v>
      </c>
      <c r="BD1263" s="7">
        <v>328.27</v>
      </c>
      <c r="BE1263" s="7">
        <v>860.85</v>
      </c>
      <c r="BF1263" s="7">
        <v>0</v>
      </c>
      <c r="BG1263" s="7">
        <v>1607490.541925977</v>
      </c>
      <c r="BH1263" s="7">
        <v>17927</v>
      </c>
      <c r="BI1263" s="7">
        <v>701155</v>
      </c>
      <c r="BJ1263" s="7">
        <v>9649959.9924999997</v>
      </c>
      <c r="BK1263" s="7">
        <v>6696451.2999999998</v>
      </c>
      <c r="BL1263" s="7">
        <v>3185663.1133333333</v>
      </c>
      <c r="BM1263" s="7">
        <v>5442708.5433333339</v>
      </c>
      <c r="BN1263" s="130">
        <v>1.0640000000000001</v>
      </c>
      <c r="BO1263" s="131">
        <v>6.6576630000000003E-4</v>
      </c>
      <c r="BP1263" s="161">
        <v>16871.73719606029</v>
      </c>
      <c r="BQ1263" s="162">
        <v>28870233</v>
      </c>
      <c r="BR1263" s="161">
        <v>1015142</v>
      </c>
      <c r="BS1263" s="163">
        <v>0</v>
      </c>
      <c r="BT1263" s="163">
        <v>2877013.8161000013</v>
      </c>
      <c r="BU1263" s="161">
        <v>55126484.380000003</v>
      </c>
      <c r="BV1263" s="161">
        <v>2194873.81</v>
      </c>
      <c r="BW1263" s="165">
        <v>8477230.8161000013</v>
      </c>
      <c r="BX1263" s="161">
        <v>1015142</v>
      </c>
    </row>
    <row r="1264" spans="1:76" ht="14.45" x14ac:dyDescent="0.3">
      <c r="A1264" s="164" t="s">
        <v>31</v>
      </c>
      <c r="B1264" s="6" t="s">
        <v>134</v>
      </c>
      <c r="C1264" s="6" t="s">
        <v>33</v>
      </c>
      <c r="D1264" s="6" t="s">
        <v>39</v>
      </c>
      <c r="E1264" s="6" t="s">
        <v>40</v>
      </c>
      <c r="F1264" s="24" t="str">
        <f>+Tabela1[[#This Row],[WK]]&amp;Tabela1[[#This Row],[PK]]&amp;Tabela1[[#This Row],[GK]]</f>
        <v>160104</v>
      </c>
      <c r="G1264" s="6" t="s">
        <v>1229</v>
      </c>
      <c r="H1264" s="7">
        <v>372036043.69439977</v>
      </c>
      <c r="I1264" s="8">
        <v>1.371</v>
      </c>
      <c r="J1264" s="7">
        <v>510061415.91000003</v>
      </c>
      <c r="K1264" s="8">
        <v>7.0000000000000007E-2</v>
      </c>
      <c r="L1264" s="7">
        <v>35704299.113700002</v>
      </c>
      <c r="M1264" s="7">
        <v>23110510.113700002</v>
      </c>
      <c r="N1264" s="9">
        <v>1.8350720433461289</v>
      </c>
      <c r="O1264" s="7">
        <v>39880747</v>
      </c>
      <c r="P1264" s="8">
        <v>1.2949999999999999</v>
      </c>
      <c r="Q1264" s="7">
        <v>51645567</v>
      </c>
      <c r="R1264" s="8">
        <v>1.6E-2</v>
      </c>
      <c r="S1264" s="7">
        <v>826329.07200000004</v>
      </c>
      <c r="T1264" s="7">
        <v>371861.07200000004</v>
      </c>
      <c r="U1264" s="9">
        <v>0.81823378543703862</v>
      </c>
      <c r="V1264" s="7">
        <v>23482371.185699999</v>
      </c>
      <c r="W1264" s="9">
        <v>1.7996557843472887</v>
      </c>
      <c r="X1264" s="7">
        <v>24801358.701860465</v>
      </c>
      <c r="Y1264" s="7">
        <v>869277</v>
      </c>
      <c r="Z1264" s="7">
        <v>188725.21000000002</v>
      </c>
      <c r="AA1264" s="7">
        <v>1589925.4918604668</v>
      </c>
      <c r="AB1264" s="7">
        <v>18684888</v>
      </c>
      <c r="AC1264" s="7">
        <v>3468543</v>
      </c>
      <c r="AD1264" s="7">
        <v>3468543</v>
      </c>
      <c r="AE1264" s="7">
        <v>0</v>
      </c>
      <c r="AF1264" s="7">
        <v>35704299.113700002</v>
      </c>
      <c r="AG1264" s="7">
        <v>826329.07200000004</v>
      </c>
      <c r="AH1264" s="7">
        <v>3468543</v>
      </c>
      <c r="AI1264" s="7">
        <v>10514996</v>
      </c>
      <c r="AJ1264" s="7">
        <v>496984</v>
      </c>
      <c r="AK1264" s="7">
        <v>6298065</v>
      </c>
      <c r="AL1264" s="7">
        <v>80672</v>
      </c>
      <c r="AM1264" s="7">
        <v>647785</v>
      </c>
      <c r="AN1264" s="7">
        <v>0</v>
      </c>
      <c r="AO1264" s="7">
        <v>0</v>
      </c>
      <c r="AP1264" s="7">
        <v>14582424</v>
      </c>
      <c r="AQ1264" s="7">
        <v>1225311</v>
      </c>
      <c r="AR1264" s="7">
        <v>12593789</v>
      </c>
      <c r="AS1264" s="7">
        <v>454468</v>
      </c>
      <c r="AT1264" s="7">
        <v>7791445</v>
      </c>
      <c r="AU1264" s="7">
        <v>106607</v>
      </c>
      <c r="AV1264" s="7">
        <v>671225</v>
      </c>
      <c r="AW1264" s="7">
        <v>0</v>
      </c>
      <c r="AX1264" s="7">
        <v>0</v>
      </c>
      <c r="AY1264" s="7">
        <v>16825265</v>
      </c>
      <c r="AZ1264" s="7">
        <v>496320</v>
      </c>
      <c r="BA1264" s="7">
        <v>188725.21000000002</v>
      </c>
      <c r="BB1264" s="7">
        <v>0</v>
      </c>
      <c r="BC1264" s="7">
        <v>0.02</v>
      </c>
      <c r="BD1264" s="7">
        <v>1443.4</v>
      </c>
      <c r="BE1264" s="7">
        <v>1005.78</v>
      </c>
      <c r="BF1264" s="7">
        <v>248.84</v>
      </c>
      <c r="BG1264" s="7">
        <v>1114133.4918604668</v>
      </c>
      <c r="BH1264" s="7">
        <v>12425</v>
      </c>
      <c r="BI1264" s="7">
        <v>475792</v>
      </c>
      <c r="BJ1264" s="7">
        <v>6548284.1616666671</v>
      </c>
      <c r="BK1264" s="7">
        <v>3037307.24</v>
      </c>
      <c r="BL1264" s="7">
        <v>4128488.2733333334</v>
      </c>
      <c r="BM1264" s="7">
        <v>5786931.1400000006</v>
      </c>
      <c r="BN1264" s="130">
        <v>0.98</v>
      </c>
      <c r="BO1264" s="131">
        <v>4.6610590000000001E-4</v>
      </c>
      <c r="BP1264" s="161">
        <v>11812.11702168581</v>
      </c>
      <c r="BQ1264" s="162">
        <v>18684888</v>
      </c>
      <c r="BR1264" s="161">
        <v>664021</v>
      </c>
      <c r="BS1264" s="163">
        <v>0</v>
      </c>
      <c r="BT1264" s="163">
        <v>2603968.6000000015</v>
      </c>
      <c r="BU1264" s="161">
        <v>35704299.109999999</v>
      </c>
      <c r="BV1264" s="161">
        <v>826329.07</v>
      </c>
      <c r="BW1264" s="165">
        <v>6072511.6000000015</v>
      </c>
      <c r="BX1264" s="161">
        <v>664021</v>
      </c>
    </row>
    <row r="1265" spans="1:76" ht="14.45" x14ac:dyDescent="0.3">
      <c r="A1265" s="164" t="s">
        <v>31</v>
      </c>
      <c r="B1265" s="6" t="s">
        <v>134</v>
      </c>
      <c r="C1265" s="6" t="s">
        <v>33</v>
      </c>
      <c r="D1265" s="6" t="s">
        <v>42</v>
      </c>
      <c r="E1265" s="6" t="s">
        <v>36</v>
      </c>
      <c r="F1265" s="24" t="str">
        <f>+Tabela1[[#This Row],[WK]]&amp;Tabela1[[#This Row],[PK]]&amp;Tabela1[[#This Row],[GK]]</f>
        <v>160105</v>
      </c>
      <c r="G1265" s="6" t="s">
        <v>1230</v>
      </c>
      <c r="H1265" s="7">
        <v>323978567.28479999</v>
      </c>
      <c r="I1265" s="8">
        <v>1.371</v>
      </c>
      <c r="J1265" s="7">
        <v>444174615.75</v>
      </c>
      <c r="K1265" s="8">
        <v>7.0000000000000007E-2</v>
      </c>
      <c r="L1265" s="7">
        <v>31092223.102500003</v>
      </c>
      <c r="M1265" s="7">
        <v>16734467.102500003</v>
      </c>
      <c r="N1265" s="9">
        <v>1.1655349974257818</v>
      </c>
      <c r="O1265" s="7">
        <v>9269754</v>
      </c>
      <c r="P1265" s="8">
        <v>1.2949999999999999</v>
      </c>
      <c r="Q1265" s="7">
        <v>12004331</v>
      </c>
      <c r="R1265" s="8">
        <v>1.6E-2</v>
      </c>
      <c r="S1265" s="7">
        <v>192069.296</v>
      </c>
      <c r="T1265" s="7">
        <v>41751.296000000002</v>
      </c>
      <c r="U1265" s="9">
        <v>0.27775313668356422</v>
      </c>
      <c r="V1265" s="7">
        <v>16776218.398500003</v>
      </c>
      <c r="W1265" s="9">
        <v>1.1563366990339312</v>
      </c>
      <c r="X1265" s="7">
        <v>19736301.9916788</v>
      </c>
      <c r="Y1265" s="7">
        <v>0</v>
      </c>
      <c r="Z1265" s="7">
        <v>586790.63</v>
      </c>
      <c r="AA1265" s="7">
        <v>1019375.3616788004</v>
      </c>
      <c r="AB1265" s="7">
        <v>14904976</v>
      </c>
      <c r="AC1265" s="7">
        <v>3225160</v>
      </c>
      <c r="AD1265" s="7">
        <v>3225160</v>
      </c>
      <c r="AE1265" s="7">
        <v>0</v>
      </c>
      <c r="AF1265" s="7">
        <v>31092223.102500003</v>
      </c>
      <c r="AG1265" s="7">
        <v>192069.296</v>
      </c>
      <c r="AH1265" s="7">
        <v>3225160</v>
      </c>
      <c r="AI1265" s="7">
        <v>11987794</v>
      </c>
      <c r="AJ1265" s="7">
        <v>139293</v>
      </c>
      <c r="AK1265" s="7">
        <v>4645789</v>
      </c>
      <c r="AL1265" s="7">
        <v>0</v>
      </c>
      <c r="AM1265" s="7">
        <v>441679</v>
      </c>
      <c r="AN1265" s="7">
        <v>0</v>
      </c>
      <c r="AO1265" s="7">
        <v>0</v>
      </c>
      <c r="AP1265" s="7">
        <v>11479374</v>
      </c>
      <c r="AQ1265" s="7">
        <v>704156</v>
      </c>
      <c r="AR1265" s="7">
        <v>14357756</v>
      </c>
      <c r="AS1265" s="7">
        <v>150318</v>
      </c>
      <c r="AT1265" s="7">
        <v>4942703</v>
      </c>
      <c r="AU1265" s="7">
        <v>0</v>
      </c>
      <c r="AV1265" s="7">
        <v>453289</v>
      </c>
      <c r="AW1265" s="7">
        <v>0</v>
      </c>
      <c r="AX1265" s="7">
        <v>0</v>
      </c>
      <c r="AY1265" s="7">
        <v>13427854</v>
      </c>
      <c r="AZ1265" s="7">
        <v>301685</v>
      </c>
      <c r="BA1265" s="7">
        <v>586790.63</v>
      </c>
      <c r="BB1265" s="7">
        <v>0</v>
      </c>
      <c r="BC1265" s="7">
        <v>140.63999999999999</v>
      </c>
      <c r="BD1265" s="7">
        <v>1617.98</v>
      </c>
      <c r="BE1265" s="7">
        <v>4341.8599999999997</v>
      </c>
      <c r="BF1265" s="7">
        <v>6155.6</v>
      </c>
      <c r="BG1265" s="7">
        <v>801279.36167880043</v>
      </c>
      <c r="BH1265" s="7">
        <v>8936</v>
      </c>
      <c r="BI1265" s="7">
        <v>218096</v>
      </c>
      <c r="BJ1265" s="7">
        <v>3001631.4649999999</v>
      </c>
      <c r="BK1265" s="7">
        <v>2115810.1366666667</v>
      </c>
      <c r="BL1265" s="7">
        <v>614203.57999999996</v>
      </c>
      <c r="BM1265" s="7">
        <v>2314878.1533333333</v>
      </c>
      <c r="BN1265" s="130">
        <v>1.117</v>
      </c>
      <c r="BO1265" s="131">
        <v>3.1437700000000002E-4</v>
      </c>
      <c r="BP1265" s="161">
        <v>7967.1258549622307</v>
      </c>
      <c r="BQ1265" s="162">
        <v>14904976</v>
      </c>
      <c r="BR1265" s="161">
        <v>534170</v>
      </c>
      <c r="BS1265" s="163">
        <v>0</v>
      </c>
      <c r="BT1265" s="163">
        <v>2158322.25</v>
      </c>
      <c r="BU1265" s="161">
        <v>31092223.100000001</v>
      </c>
      <c r="BV1265" s="161">
        <v>192069.3</v>
      </c>
      <c r="BW1265" s="165">
        <v>5383482.25</v>
      </c>
      <c r="BX1265" s="161">
        <v>534170</v>
      </c>
    </row>
    <row r="1266" spans="1:76" ht="14.45" x14ac:dyDescent="0.3">
      <c r="A1266" s="164" t="s">
        <v>31</v>
      </c>
      <c r="B1266" s="6" t="s">
        <v>134</v>
      </c>
      <c r="C1266" s="6" t="s">
        <v>33</v>
      </c>
      <c r="D1266" s="6" t="s">
        <v>44</v>
      </c>
      <c r="E1266" s="6" t="s">
        <v>36</v>
      </c>
      <c r="F1266" s="24" t="str">
        <f>+Tabela1[[#This Row],[WK]]&amp;Tabela1[[#This Row],[PK]]&amp;Tabela1[[#This Row],[GK]]</f>
        <v>160106</v>
      </c>
      <c r="G1266" s="6" t="s">
        <v>993</v>
      </c>
      <c r="H1266" s="7">
        <v>143433988.66579995</v>
      </c>
      <c r="I1266" s="8">
        <v>1.371</v>
      </c>
      <c r="J1266" s="7">
        <v>196647998.46000001</v>
      </c>
      <c r="K1266" s="8">
        <v>7.0000000000000007E-2</v>
      </c>
      <c r="L1266" s="7">
        <v>13765359.892200002</v>
      </c>
      <c r="M1266" s="7">
        <v>9274747.8922000024</v>
      </c>
      <c r="N1266" s="9">
        <v>2.0653638952107203</v>
      </c>
      <c r="O1266" s="7">
        <v>3133819</v>
      </c>
      <c r="P1266" s="8">
        <v>1.2949999999999999</v>
      </c>
      <c r="Q1266" s="7">
        <v>4058296</v>
      </c>
      <c r="R1266" s="8">
        <v>1.6E-2</v>
      </c>
      <c r="S1266" s="7">
        <v>64932.736000000004</v>
      </c>
      <c r="T1266" s="7">
        <v>-10988.263999999996</v>
      </c>
      <c r="U1266" s="9">
        <v>-0.14473286705917987</v>
      </c>
      <c r="V1266" s="7">
        <v>9263759.628200002</v>
      </c>
      <c r="W1266" s="9">
        <v>2.0286198803775211</v>
      </c>
      <c r="X1266" s="7">
        <v>14714673.747832248</v>
      </c>
      <c r="Y1266" s="7">
        <v>422640</v>
      </c>
      <c r="Z1266" s="7">
        <v>7984.2049999999999</v>
      </c>
      <c r="AA1266" s="7">
        <v>601186.54283224861</v>
      </c>
      <c r="AB1266" s="7">
        <v>10802996</v>
      </c>
      <c r="AC1266" s="7">
        <v>2879867</v>
      </c>
      <c r="AD1266" s="7">
        <v>5450914.119632246</v>
      </c>
      <c r="AE1266" s="7">
        <v>0</v>
      </c>
      <c r="AF1266" s="7">
        <v>13765359.892200002</v>
      </c>
      <c r="AG1266" s="7">
        <v>64932.736000000004</v>
      </c>
      <c r="AH1266" s="7">
        <v>5450914.119632246</v>
      </c>
      <c r="AI1266" s="7">
        <v>3749369</v>
      </c>
      <c r="AJ1266" s="7">
        <v>68422</v>
      </c>
      <c r="AK1266" s="7">
        <v>2760336</v>
      </c>
      <c r="AL1266" s="7">
        <v>0</v>
      </c>
      <c r="AM1266" s="7">
        <v>278484</v>
      </c>
      <c r="AN1266" s="7">
        <v>0</v>
      </c>
      <c r="AO1266" s="7">
        <v>0</v>
      </c>
      <c r="AP1266" s="7">
        <v>9084240</v>
      </c>
      <c r="AQ1266" s="7">
        <v>441589</v>
      </c>
      <c r="AR1266" s="7">
        <v>4490612</v>
      </c>
      <c r="AS1266" s="7">
        <v>75921</v>
      </c>
      <c r="AT1266" s="7">
        <v>3092300</v>
      </c>
      <c r="AU1266" s="7">
        <v>0</v>
      </c>
      <c r="AV1266" s="7">
        <v>358868</v>
      </c>
      <c r="AW1266" s="7">
        <v>0</v>
      </c>
      <c r="AX1266" s="7">
        <v>0</v>
      </c>
      <c r="AY1266" s="7">
        <v>10626017</v>
      </c>
      <c r="AZ1266" s="7">
        <v>188147</v>
      </c>
      <c r="BA1266" s="7">
        <v>7984.2049999999999</v>
      </c>
      <c r="BB1266" s="7">
        <v>0</v>
      </c>
      <c r="BC1266" s="7">
        <v>17.239999999999998</v>
      </c>
      <c r="BD1266" s="7">
        <v>0</v>
      </c>
      <c r="BE1266" s="7">
        <v>56.77</v>
      </c>
      <c r="BF1266" s="7">
        <v>0</v>
      </c>
      <c r="BG1266" s="7">
        <v>423684.54283224861</v>
      </c>
      <c r="BH1266" s="7">
        <v>4725</v>
      </c>
      <c r="BI1266" s="7">
        <v>177502</v>
      </c>
      <c r="BJ1266" s="7">
        <v>2443052.9</v>
      </c>
      <c r="BK1266" s="7">
        <v>1515869.4099999997</v>
      </c>
      <c r="BL1266" s="7">
        <v>194895.38666666669</v>
      </c>
      <c r="BM1266" s="7">
        <v>3318943.186666667</v>
      </c>
      <c r="BN1266" s="130">
        <v>0.97499999999999998</v>
      </c>
      <c r="BO1266" s="131">
        <v>1.860195E-4</v>
      </c>
      <c r="BP1266" s="161">
        <v>4714.4414201409054</v>
      </c>
      <c r="BQ1266" s="162">
        <v>10802996</v>
      </c>
      <c r="BR1266" s="161">
        <v>258439</v>
      </c>
      <c r="BS1266" s="163">
        <v>0</v>
      </c>
      <c r="BT1266" s="163">
        <v>1309096.9600000009</v>
      </c>
      <c r="BU1266" s="161">
        <v>13765359.890000001</v>
      </c>
      <c r="BV1266" s="161">
        <v>64932.74</v>
      </c>
      <c r="BW1266" s="165">
        <v>6760011.080000001</v>
      </c>
      <c r="BX1266" s="161">
        <v>258439</v>
      </c>
    </row>
    <row r="1267" spans="1:76" ht="14.45" x14ac:dyDescent="0.3">
      <c r="A1267" s="164" t="s">
        <v>31</v>
      </c>
      <c r="B1267" s="6" t="s">
        <v>134</v>
      </c>
      <c r="C1267" s="6" t="s">
        <v>32</v>
      </c>
      <c r="D1267" s="6" t="s">
        <v>33</v>
      </c>
      <c r="E1267" s="6" t="s">
        <v>40</v>
      </c>
      <c r="F1267" s="24" t="str">
        <f>+Tabela1[[#This Row],[WK]]&amp;Tabela1[[#This Row],[PK]]&amp;Tabela1[[#This Row],[GK]]</f>
        <v>160201</v>
      </c>
      <c r="G1267" s="6" t="s">
        <v>1231</v>
      </c>
      <c r="H1267" s="7">
        <v>169356118.85519978</v>
      </c>
      <c r="I1267" s="8">
        <v>1.371</v>
      </c>
      <c r="J1267" s="7">
        <v>232187238.94999999</v>
      </c>
      <c r="K1267" s="8">
        <v>7.0000000000000007E-2</v>
      </c>
      <c r="L1267" s="7">
        <v>16253106.726500001</v>
      </c>
      <c r="M1267" s="7">
        <v>10475078.726500001</v>
      </c>
      <c r="N1267" s="9">
        <v>1.8129158817679667</v>
      </c>
      <c r="O1267" s="7">
        <v>19011988</v>
      </c>
      <c r="P1267" s="8">
        <v>1.2949999999999999</v>
      </c>
      <c r="Q1267" s="7">
        <v>24620524</v>
      </c>
      <c r="R1267" s="8">
        <v>1.6E-2</v>
      </c>
      <c r="S1267" s="7">
        <v>393928.38400000002</v>
      </c>
      <c r="T1267" s="7">
        <v>239888.38400000002</v>
      </c>
      <c r="U1267" s="9">
        <v>1.5573122825240198</v>
      </c>
      <c r="V1267" s="7">
        <v>10714967.1105</v>
      </c>
      <c r="W1267" s="9">
        <v>1.8062785373498753</v>
      </c>
      <c r="X1267" s="7">
        <v>7316340.4869722016</v>
      </c>
      <c r="Y1267" s="7">
        <v>0</v>
      </c>
      <c r="Z1267" s="7">
        <v>11638.95</v>
      </c>
      <c r="AA1267" s="7">
        <v>716145.53697220143</v>
      </c>
      <c r="AB1267" s="7">
        <v>6588556</v>
      </c>
      <c r="AC1267" s="7">
        <v>0</v>
      </c>
      <c r="AD1267" s="7">
        <v>0</v>
      </c>
      <c r="AE1267" s="7">
        <v>0</v>
      </c>
      <c r="AF1267" s="7">
        <v>16253106.726500001</v>
      </c>
      <c r="AG1267" s="7">
        <v>393928.38400000002</v>
      </c>
      <c r="AH1267" s="7">
        <v>0</v>
      </c>
      <c r="AI1267" s="7">
        <v>4824279</v>
      </c>
      <c r="AJ1267" s="7">
        <v>121359</v>
      </c>
      <c r="AK1267" s="7">
        <v>3551786</v>
      </c>
      <c r="AL1267" s="7">
        <v>38758</v>
      </c>
      <c r="AM1267" s="7">
        <v>349536</v>
      </c>
      <c r="AN1267" s="7">
        <v>0</v>
      </c>
      <c r="AO1267" s="7">
        <v>0</v>
      </c>
      <c r="AP1267" s="7">
        <v>4973260</v>
      </c>
      <c r="AQ1267" s="7">
        <v>441589</v>
      </c>
      <c r="AR1267" s="7">
        <v>5778028</v>
      </c>
      <c r="AS1267" s="7">
        <v>154040</v>
      </c>
      <c r="AT1267" s="7">
        <v>3800915</v>
      </c>
      <c r="AU1267" s="7">
        <v>37385</v>
      </c>
      <c r="AV1267" s="7">
        <v>386518</v>
      </c>
      <c r="AW1267" s="7">
        <v>0</v>
      </c>
      <c r="AX1267" s="7">
        <v>0</v>
      </c>
      <c r="AY1267" s="7">
        <v>5569541</v>
      </c>
      <c r="AZ1267" s="7">
        <v>189769</v>
      </c>
      <c r="BA1267" s="7">
        <v>11638.95</v>
      </c>
      <c r="BB1267" s="7">
        <v>0</v>
      </c>
      <c r="BC1267" s="7">
        <v>0</v>
      </c>
      <c r="BD1267" s="7">
        <v>125.15</v>
      </c>
      <c r="BE1267" s="7">
        <v>0</v>
      </c>
      <c r="BF1267" s="7">
        <v>0</v>
      </c>
      <c r="BG1267" s="7">
        <v>508690.53697220143</v>
      </c>
      <c r="BH1267" s="7">
        <v>5673</v>
      </c>
      <c r="BI1267" s="7">
        <v>207455</v>
      </c>
      <c r="BJ1267" s="7">
        <v>2855208.7291666665</v>
      </c>
      <c r="BK1267" s="7">
        <v>1470253.8199999998</v>
      </c>
      <c r="BL1267" s="7">
        <v>1398667.99</v>
      </c>
      <c r="BM1267" s="7">
        <v>2742483.6566666667</v>
      </c>
      <c r="BN1267" s="130">
        <v>1.0549999999999999</v>
      </c>
      <c r="BO1267" s="131">
        <v>2.0282509999999999E-4</v>
      </c>
      <c r="BP1267" s="161">
        <v>5139.6616246315434</v>
      </c>
      <c r="BQ1267" s="162">
        <v>6588556</v>
      </c>
      <c r="BR1267" s="161">
        <v>315127</v>
      </c>
      <c r="BS1267" s="163">
        <v>0</v>
      </c>
      <c r="BT1267" s="163">
        <v>1084287.8894999996</v>
      </c>
      <c r="BU1267" s="161">
        <v>16253106.73</v>
      </c>
      <c r="BV1267" s="161">
        <v>393928.38</v>
      </c>
      <c r="BW1267" s="165">
        <v>1084287.8894999996</v>
      </c>
      <c r="BX1267" s="161">
        <v>315127</v>
      </c>
    </row>
    <row r="1268" spans="1:76" ht="14.45" x14ac:dyDescent="0.3">
      <c r="A1268" s="164" t="s">
        <v>31</v>
      </c>
      <c r="B1268" s="6" t="s">
        <v>134</v>
      </c>
      <c r="C1268" s="6" t="s">
        <v>32</v>
      </c>
      <c r="D1268" s="6" t="s">
        <v>32</v>
      </c>
      <c r="E1268" s="6" t="s">
        <v>36</v>
      </c>
      <c r="F1268" s="24" t="str">
        <f>+Tabela1[[#This Row],[WK]]&amp;Tabela1[[#This Row],[PK]]&amp;Tabela1[[#This Row],[GK]]</f>
        <v>160202</v>
      </c>
      <c r="G1268" s="6" t="s">
        <v>1232</v>
      </c>
      <c r="H1268" s="7">
        <v>190025838.8419989</v>
      </c>
      <c r="I1268" s="8">
        <v>1.371</v>
      </c>
      <c r="J1268" s="7">
        <v>260525425.04999998</v>
      </c>
      <c r="K1268" s="8">
        <v>7.0000000000000007E-2</v>
      </c>
      <c r="L1268" s="7">
        <v>18236779.7535</v>
      </c>
      <c r="M1268" s="7">
        <v>11730296.7535</v>
      </c>
      <c r="N1268" s="9">
        <v>1.8028628912885809</v>
      </c>
      <c r="O1268" s="7">
        <v>5198392</v>
      </c>
      <c r="P1268" s="8">
        <v>1.2949999999999999</v>
      </c>
      <c r="Q1268" s="7">
        <v>6731918</v>
      </c>
      <c r="R1268" s="8">
        <v>1.6E-2</v>
      </c>
      <c r="S1268" s="7">
        <v>107710.68800000001</v>
      </c>
      <c r="T1268" s="7">
        <v>34696.688000000009</v>
      </c>
      <c r="U1268" s="9">
        <v>0.475205960500726</v>
      </c>
      <c r="V1268" s="7">
        <v>11764993.441500001</v>
      </c>
      <c r="W1268" s="9">
        <v>1.7881296156073938</v>
      </c>
      <c r="X1268" s="7">
        <v>15556461.855463199</v>
      </c>
      <c r="Y1268" s="7">
        <v>1533504</v>
      </c>
      <c r="Z1268" s="7">
        <v>19287.27</v>
      </c>
      <c r="AA1268" s="7">
        <v>864556.58546319872</v>
      </c>
      <c r="AB1268" s="7">
        <v>10282490</v>
      </c>
      <c r="AC1268" s="7">
        <v>2856624</v>
      </c>
      <c r="AD1268" s="7">
        <v>3791468.4139631996</v>
      </c>
      <c r="AE1268" s="7">
        <v>0</v>
      </c>
      <c r="AF1268" s="7">
        <v>18236779.7535</v>
      </c>
      <c r="AG1268" s="7">
        <v>107710.68800000001</v>
      </c>
      <c r="AH1268" s="7">
        <v>3791468.4139631996</v>
      </c>
      <c r="AI1268" s="7">
        <v>5432491</v>
      </c>
      <c r="AJ1268" s="7">
        <v>55275</v>
      </c>
      <c r="AK1268" s="7">
        <v>4979036</v>
      </c>
      <c r="AL1268" s="7">
        <v>0</v>
      </c>
      <c r="AM1268" s="7">
        <v>832712</v>
      </c>
      <c r="AN1268" s="7">
        <v>0</v>
      </c>
      <c r="AO1268" s="7">
        <v>0</v>
      </c>
      <c r="AP1268" s="7">
        <v>7989371</v>
      </c>
      <c r="AQ1268" s="7">
        <v>596743</v>
      </c>
      <c r="AR1268" s="7">
        <v>6506483</v>
      </c>
      <c r="AS1268" s="7">
        <v>73014</v>
      </c>
      <c r="AT1268" s="7">
        <v>5246068</v>
      </c>
      <c r="AU1268" s="7">
        <v>0</v>
      </c>
      <c r="AV1268" s="7">
        <v>760352</v>
      </c>
      <c r="AW1268" s="7">
        <v>0</v>
      </c>
      <c r="AX1268" s="7">
        <v>0</v>
      </c>
      <c r="AY1268" s="7">
        <v>8727211</v>
      </c>
      <c r="AZ1268" s="7">
        <v>261136</v>
      </c>
      <c r="BA1268" s="7">
        <v>19287.27</v>
      </c>
      <c r="BB1268" s="7">
        <v>0</v>
      </c>
      <c r="BC1268" s="7">
        <v>0</v>
      </c>
      <c r="BD1268" s="7">
        <v>207.39</v>
      </c>
      <c r="BE1268" s="7">
        <v>0</v>
      </c>
      <c r="BF1268" s="7">
        <v>0</v>
      </c>
      <c r="BG1268" s="7">
        <v>555228.58546319872</v>
      </c>
      <c r="BH1268" s="7">
        <v>6192</v>
      </c>
      <c r="BI1268" s="7">
        <v>309328</v>
      </c>
      <c r="BJ1268" s="7">
        <v>4257265.2374999998</v>
      </c>
      <c r="BK1268" s="7">
        <v>2471966.79</v>
      </c>
      <c r="BL1268" s="7">
        <v>223722.54</v>
      </c>
      <c r="BM1268" s="7">
        <v>6693748.71</v>
      </c>
      <c r="BN1268" s="130">
        <v>0.93</v>
      </c>
      <c r="BO1268" s="131">
        <v>2.3829870000000001E-4</v>
      </c>
      <c r="BP1268" s="161">
        <v>6039.1274218952694</v>
      </c>
      <c r="BQ1268" s="162">
        <v>10282490</v>
      </c>
      <c r="BR1268" s="161">
        <v>342527</v>
      </c>
      <c r="BS1268" s="163">
        <v>0</v>
      </c>
      <c r="BT1268" s="163">
        <v>1780832.0899999999</v>
      </c>
      <c r="BU1268" s="161">
        <v>18236779.75</v>
      </c>
      <c r="BV1268" s="161">
        <v>107710.69</v>
      </c>
      <c r="BW1268" s="165">
        <v>5572300.5</v>
      </c>
      <c r="BX1268" s="161">
        <v>342527</v>
      </c>
    </row>
    <row r="1269" spans="1:76" ht="14.45" x14ac:dyDescent="0.3">
      <c r="A1269" s="164" t="s">
        <v>31</v>
      </c>
      <c r="B1269" s="6" t="s">
        <v>134</v>
      </c>
      <c r="C1269" s="6" t="s">
        <v>32</v>
      </c>
      <c r="D1269" s="6" t="s">
        <v>37</v>
      </c>
      <c r="E1269" s="6" t="s">
        <v>40</v>
      </c>
      <c r="F1269" s="24" t="str">
        <f>+Tabela1[[#This Row],[WK]]&amp;Tabela1[[#This Row],[PK]]&amp;Tabela1[[#This Row],[GK]]</f>
        <v>160203</v>
      </c>
      <c r="G1269" s="6" t="s">
        <v>1233</v>
      </c>
      <c r="H1269" s="7">
        <v>686829330.83159733</v>
      </c>
      <c r="I1269" s="8">
        <v>1.371</v>
      </c>
      <c r="J1269" s="7">
        <v>941643012.57000005</v>
      </c>
      <c r="K1269" s="8">
        <v>7.0000000000000007E-2</v>
      </c>
      <c r="L1269" s="7">
        <v>65915010.879900008</v>
      </c>
      <c r="M1269" s="7">
        <v>40736510.879900008</v>
      </c>
      <c r="N1269" s="9">
        <v>1.6179085680203351</v>
      </c>
      <c r="O1269" s="7">
        <v>81102444</v>
      </c>
      <c r="P1269" s="8">
        <v>1.2949999999999999</v>
      </c>
      <c r="Q1269" s="7">
        <v>105027665</v>
      </c>
      <c r="R1269" s="8">
        <v>1.6E-2</v>
      </c>
      <c r="S1269" s="7">
        <v>1680442.6400000001</v>
      </c>
      <c r="T1269" s="7">
        <v>482237.64000000013</v>
      </c>
      <c r="U1269" s="9">
        <v>0.4024667231400304</v>
      </c>
      <c r="V1269" s="7">
        <v>41218748.519900009</v>
      </c>
      <c r="W1269" s="9">
        <v>1.5626951326900009</v>
      </c>
      <c r="X1269" s="7">
        <v>40052372.193193525</v>
      </c>
      <c r="Y1269" s="7">
        <v>2544442</v>
      </c>
      <c r="Z1269" s="7">
        <v>854337.06</v>
      </c>
      <c r="AA1269" s="7">
        <v>2688105.1331935292</v>
      </c>
      <c r="AB1269" s="7">
        <v>31165204</v>
      </c>
      <c r="AC1269" s="7">
        <v>2800284</v>
      </c>
      <c r="AD1269" s="7">
        <v>2800284</v>
      </c>
      <c r="AE1269" s="7">
        <v>0</v>
      </c>
      <c r="AF1269" s="7">
        <v>65915010.879900008</v>
      </c>
      <c r="AG1269" s="7">
        <v>1680442.6400000001</v>
      </c>
      <c r="AH1269" s="7">
        <v>2800284</v>
      </c>
      <c r="AI1269" s="7">
        <v>21022413</v>
      </c>
      <c r="AJ1269" s="7">
        <v>819896</v>
      </c>
      <c r="AK1269" s="7">
        <v>8166956</v>
      </c>
      <c r="AL1269" s="7">
        <v>71444</v>
      </c>
      <c r="AM1269" s="7">
        <v>933223</v>
      </c>
      <c r="AN1269" s="7">
        <v>0</v>
      </c>
      <c r="AO1269" s="7">
        <v>0</v>
      </c>
      <c r="AP1269" s="7">
        <v>26897753</v>
      </c>
      <c r="AQ1269" s="7">
        <v>2028924</v>
      </c>
      <c r="AR1269" s="7">
        <v>25178500</v>
      </c>
      <c r="AS1269" s="7">
        <v>1198205</v>
      </c>
      <c r="AT1269" s="7">
        <v>10438799</v>
      </c>
      <c r="AU1269" s="7">
        <v>28977</v>
      </c>
      <c r="AV1269" s="7">
        <v>970920</v>
      </c>
      <c r="AW1269" s="7">
        <v>0</v>
      </c>
      <c r="AX1269" s="7">
        <v>0</v>
      </c>
      <c r="AY1269" s="7">
        <v>29863496</v>
      </c>
      <c r="AZ1269" s="7">
        <v>875858</v>
      </c>
      <c r="BA1269" s="7">
        <v>854337.06</v>
      </c>
      <c r="BB1269" s="7">
        <v>0</v>
      </c>
      <c r="BC1269" s="7">
        <v>0</v>
      </c>
      <c r="BD1269" s="7">
        <v>9186.42</v>
      </c>
      <c r="BE1269" s="7">
        <v>0</v>
      </c>
      <c r="BF1269" s="7">
        <v>0</v>
      </c>
      <c r="BG1269" s="7">
        <v>1869323.1331935292</v>
      </c>
      <c r="BH1269" s="7">
        <v>20847</v>
      </c>
      <c r="BI1269" s="7">
        <v>818782</v>
      </c>
      <c r="BJ1269" s="7">
        <v>11269017.559999999</v>
      </c>
      <c r="BK1269" s="7">
        <v>9317365.4399999976</v>
      </c>
      <c r="BL1269" s="7">
        <v>337654.64666666667</v>
      </c>
      <c r="BM1269" s="7">
        <v>7131299.1866666675</v>
      </c>
      <c r="BN1269" s="130">
        <v>0.96699999999999997</v>
      </c>
      <c r="BO1269" s="131">
        <v>8.4699700000000005E-4</v>
      </c>
      <c r="BP1269" s="161">
        <v>21464.115404559179</v>
      </c>
      <c r="BQ1269" s="162">
        <v>31165204</v>
      </c>
      <c r="BR1269" s="161">
        <v>1143995</v>
      </c>
      <c r="BS1269" s="163">
        <v>0</v>
      </c>
      <c r="BT1269" s="163">
        <v>2803012.480099991</v>
      </c>
      <c r="BU1269" s="161">
        <v>65915010.880000003</v>
      </c>
      <c r="BV1269" s="161">
        <v>1680442.64</v>
      </c>
      <c r="BW1269" s="165">
        <v>5603296.480099991</v>
      </c>
      <c r="BX1269" s="161">
        <v>1143995</v>
      </c>
    </row>
    <row r="1270" spans="1:76" ht="14.45" x14ac:dyDescent="0.3">
      <c r="A1270" s="164" t="s">
        <v>31</v>
      </c>
      <c r="B1270" s="6" t="s">
        <v>134</v>
      </c>
      <c r="C1270" s="6" t="s">
        <v>32</v>
      </c>
      <c r="D1270" s="6" t="s">
        <v>39</v>
      </c>
      <c r="E1270" s="6" t="s">
        <v>40</v>
      </c>
      <c r="F1270" s="24" t="str">
        <f>+Tabela1[[#This Row],[WK]]&amp;Tabela1[[#This Row],[PK]]&amp;Tabela1[[#This Row],[GK]]</f>
        <v>160204</v>
      </c>
      <c r="G1270" s="6" t="s">
        <v>1234</v>
      </c>
      <c r="H1270" s="7">
        <v>343381888.2851994</v>
      </c>
      <c r="I1270" s="8">
        <v>1.371</v>
      </c>
      <c r="J1270" s="7">
        <v>470776568.84000003</v>
      </c>
      <c r="K1270" s="8">
        <v>7.0000000000000007E-2</v>
      </c>
      <c r="L1270" s="7">
        <v>32954359.818800006</v>
      </c>
      <c r="M1270" s="7">
        <v>20196509.818800006</v>
      </c>
      <c r="N1270" s="9">
        <v>1.5830653142026287</v>
      </c>
      <c r="O1270" s="7">
        <v>16979998</v>
      </c>
      <c r="P1270" s="8">
        <v>1.2949999999999999</v>
      </c>
      <c r="Q1270" s="7">
        <v>21989097</v>
      </c>
      <c r="R1270" s="8">
        <v>1.6E-2</v>
      </c>
      <c r="S1270" s="7">
        <v>351825.55200000003</v>
      </c>
      <c r="T1270" s="7">
        <v>49602.552000000025</v>
      </c>
      <c r="U1270" s="9">
        <v>0.16412566879423479</v>
      </c>
      <c r="V1270" s="7">
        <v>20246112.370800007</v>
      </c>
      <c r="W1270" s="9">
        <v>1.5502296480884914</v>
      </c>
      <c r="X1270" s="7">
        <v>16122235.613784831</v>
      </c>
      <c r="Y1270" s="7">
        <v>0</v>
      </c>
      <c r="Z1270" s="7">
        <v>31437.41</v>
      </c>
      <c r="AA1270" s="7">
        <v>1339185.2037848306</v>
      </c>
      <c r="AB1270" s="7">
        <v>14547520</v>
      </c>
      <c r="AC1270" s="7">
        <v>204093</v>
      </c>
      <c r="AD1270" s="7">
        <v>204093</v>
      </c>
      <c r="AE1270" s="7">
        <v>0</v>
      </c>
      <c r="AF1270" s="7">
        <v>32954359.818800006</v>
      </c>
      <c r="AG1270" s="7">
        <v>351825.55200000003</v>
      </c>
      <c r="AH1270" s="7">
        <v>204093</v>
      </c>
      <c r="AI1270" s="7">
        <v>10651977</v>
      </c>
      <c r="AJ1270" s="7">
        <v>249672</v>
      </c>
      <c r="AK1270" s="7">
        <v>4397935</v>
      </c>
      <c r="AL1270" s="7">
        <v>85099</v>
      </c>
      <c r="AM1270" s="7">
        <v>513891</v>
      </c>
      <c r="AN1270" s="7">
        <v>0</v>
      </c>
      <c r="AO1270" s="7">
        <v>0</v>
      </c>
      <c r="AP1270" s="7">
        <v>12764310</v>
      </c>
      <c r="AQ1270" s="7">
        <v>827482</v>
      </c>
      <c r="AR1270" s="7">
        <v>12757850</v>
      </c>
      <c r="AS1270" s="7">
        <v>302223</v>
      </c>
      <c r="AT1270" s="7">
        <v>4575982</v>
      </c>
      <c r="AU1270" s="7">
        <v>99455</v>
      </c>
      <c r="AV1270" s="7">
        <v>596308</v>
      </c>
      <c r="AW1270" s="7">
        <v>0</v>
      </c>
      <c r="AX1270" s="7">
        <v>0</v>
      </c>
      <c r="AY1270" s="7">
        <v>13938956</v>
      </c>
      <c r="AZ1270" s="7">
        <v>361697</v>
      </c>
      <c r="BA1270" s="7">
        <v>31437.41</v>
      </c>
      <c r="BB1270" s="7">
        <v>0</v>
      </c>
      <c r="BC1270" s="7">
        <v>100.7</v>
      </c>
      <c r="BD1270" s="7">
        <v>0</v>
      </c>
      <c r="BE1270" s="7">
        <v>4.74</v>
      </c>
      <c r="BF1270" s="7">
        <v>0</v>
      </c>
      <c r="BG1270" s="7">
        <v>887361.20378483064</v>
      </c>
      <c r="BH1270" s="7">
        <v>9896</v>
      </c>
      <c r="BI1270" s="7">
        <v>451824</v>
      </c>
      <c r="BJ1270" s="7">
        <v>6218439.8633333305</v>
      </c>
      <c r="BK1270" s="7">
        <v>3592920.4066666635</v>
      </c>
      <c r="BL1270" s="7">
        <v>1844222.6166666665</v>
      </c>
      <c r="BM1270" s="7">
        <v>6813632.5933333347</v>
      </c>
      <c r="BN1270" s="130">
        <v>1.0469999999999999</v>
      </c>
      <c r="BO1270" s="131">
        <v>3.8114319999999998E-4</v>
      </c>
      <c r="BP1270" s="161">
        <v>9659.0020097708621</v>
      </c>
      <c r="BQ1270" s="162">
        <v>14547520</v>
      </c>
      <c r="BR1270" s="161">
        <v>546022</v>
      </c>
      <c r="BS1270" s="163">
        <v>0</v>
      </c>
      <c r="BT1270" s="163">
        <v>2168214.6291999929</v>
      </c>
      <c r="BU1270" s="161">
        <v>32954359.82</v>
      </c>
      <c r="BV1270" s="161">
        <v>351825.55</v>
      </c>
      <c r="BW1270" s="165">
        <v>2372307.6291999929</v>
      </c>
      <c r="BX1270" s="161">
        <v>546022</v>
      </c>
    </row>
    <row r="1271" spans="1:76" ht="14.45" x14ac:dyDescent="0.3">
      <c r="A1271" s="164" t="s">
        <v>31</v>
      </c>
      <c r="B1271" s="6" t="s">
        <v>134</v>
      </c>
      <c r="C1271" s="6" t="s">
        <v>37</v>
      </c>
      <c r="D1271" s="6" t="s">
        <v>33</v>
      </c>
      <c r="E1271" s="6" t="s">
        <v>34</v>
      </c>
      <c r="F1271" s="24" t="str">
        <f>+Tabela1[[#This Row],[WK]]&amp;Tabela1[[#This Row],[PK]]&amp;Tabela1[[#This Row],[GK]]</f>
        <v>160301</v>
      </c>
      <c r="G1271" s="6" t="s">
        <v>1235</v>
      </c>
      <c r="H1271" s="7">
        <v>2146937785.7307971</v>
      </c>
      <c r="I1271" s="8">
        <v>1.371</v>
      </c>
      <c r="J1271" s="7">
        <v>2943451704.2400002</v>
      </c>
      <c r="K1271" s="8">
        <v>7.0000000000000007E-2</v>
      </c>
      <c r="L1271" s="7">
        <v>206041619.29680005</v>
      </c>
      <c r="M1271" s="7">
        <v>115162288.29680005</v>
      </c>
      <c r="N1271" s="9">
        <v>1.2672000005897937</v>
      </c>
      <c r="O1271" s="7">
        <v>1283502359</v>
      </c>
      <c r="P1271" s="8">
        <v>1.2949999999999999</v>
      </c>
      <c r="Q1271" s="7">
        <v>1662135555</v>
      </c>
      <c r="R1271" s="8">
        <v>1.6E-2</v>
      </c>
      <c r="S1271" s="7">
        <v>26594168.879999999</v>
      </c>
      <c r="T1271" s="7">
        <v>9148818.879999999</v>
      </c>
      <c r="U1271" s="9">
        <v>0.52442736201910534</v>
      </c>
      <c r="V1271" s="7">
        <v>124311107.17680004</v>
      </c>
      <c r="W1271" s="9">
        <v>1.1475787976407708</v>
      </c>
      <c r="X1271" s="7">
        <v>88905944.934639245</v>
      </c>
      <c r="Y1271" s="7">
        <v>0</v>
      </c>
      <c r="Z1271" s="7">
        <v>19.064999999999998</v>
      </c>
      <c r="AA1271" s="7">
        <v>7550046.8696392514</v>
      </c>
      <c r="AB1271" s="7">
        <v>81355879</v>
      </c>
      <c r="AC1271" s="7">
        <v>0</v>
      </c>
      <c r="AD1271" s="7">
        <v>0</v>
      </c>
      <c r="AE1271" s="7">
        <v>-18877084.697107516</v>
      </c>
      <c r="AF1271" s="7">
        <v>187164534.59969252</v>
      </c>
      <c r="AG1271" s="7">
        <v>26594168.879999999</v>
      </c>
      <c r="AH1271" s="7">
        <v>0</v>
      </c>
      <c r="AI1271" s="7">
        <v>75878341</v>
      </c>
      <c r="AJ1271" s="7">
        <v>13767945</v>
      </c>
      <c r="AK1271" s="7">
        <v>0</v>
      </c>
      <c r="AL1271" s="7">
        <v>430893</v>
      </c>
      <c r="AM1271" s="7">
        <v>2065186</v>
      </c>
      <c r="AN1271" s="7">
        <v>0</v>
      </c>
      <c r="AO1271" s="7">
        <v>0</v>
      </c>
      <c r="AP1271" s="7">
        <v>62700339</v>
      </c>
      <c r="AQ1271" s="7">
        <v>5287137</v>
      </c>
      <c r="AR1271" s="7">
        <v>90879331</v>
      </c>
      <c r="AS1271" s="7">
        <v>17445350</v>
      </c>
      <c r="AT1271" s="7">
        <v>0</v>
      </c>
      <c r="AU1271" s="7">
        <v>500360</v>
      </c>
      <c r="AV1271" s="7">
        <v>2219287</v>
      </c>
      <c r="AW1271" s="7">
        <v>0</v>
      </c>
      <c r="AX1271" s="7">
        <v>0</v>
      </c>
      <c r="AY1271" s="7">
        <v>72703001</v>
      </c>
      <c r="AZ1271" s="7">
        <v>2191268</v>
      </c>
      <c r="BA1271" s="7">
        <v>19.064999999999998</v>
      </c>
      <c r="BB1271" s="7">
        <v>0</v>
      </c>
      <c r="BC1271" s="7">
        <v>0</v>
      </c>
      <c r="BD1271" s="7">
        <v>0</v>
      </c>
      <c r="BE1271" s="7">
        <v>0.41</v>
      </c>
      <c r="BF1271" s="7">
        <v>0</v>
      </c>
      <c r="BG1271" s="7">
        <v>4876810.8696392514</v>
      </c>
      <c r="BH1271" s="7">
        <v>54387</v>
      </c>
      <c r="BI1271" s="7">
        <v>2673236</v>
      </c>
      <c r="BJ1271" s="7">
        <v>36791786.475833334</v>
      </c>
      <c r="BK1271" s="7">
        <v>33945611.353333339</v>
      </c>
      <c r="BL1271" s="7">
        <v>3181936.7100000004</v>
      </c>
      <c r="BM1271" s="7">
        <v>5020827.07</v>
      </c>
      <c r="BN1271" s="130">
        <v>1.355</v>
      </c>
      <c r="BO1271" s="131">
        <v>2.2198915E-3</v>
      </c>
      <c r="BP1271" s="161">
        <v>56255.132276919052</v>
      </c>
      <c r="BQ1271" s="162">
        <v>81355879</v>
      </c>
      <c r="BR1271" s="161">
        <v>2930394</v>
      </c>
      <c r="BS1271" s="163">
        <v>2225433.5596925206</v>
      </c>
      <c r="BT1271" s="163">
        <v>0</v>
      </c>
      <c r="BU1271" s="161">
        <v>184939101.03999999</v>
      </c>
      <c r="BV1271" s="161">
        <v>26594168.879999999</v>
      </c>
      <c r="BW1271" s="165">
        <v>0</v>
      </c>
      <c r="BX1271" s="161">
        <v>2930394</v>
      </c>
    </row>
    <row r="1272" spans="1:76" ht="14.45" x14ac:dyDescent="0.3">
      <c r="A1272" s="164" t="s">
        <v>31</v>
      </c>
      <c r="B1272" s="6" t="s">
        <v>134</v>
      </c>
      <c r="C1272" s="6" t="s">
        <v>37</v>
      </c>
      <c r="D1272" s="6" t="s">
        <v>32</v>
      </c>
      <c r="E1272" s="6" t="s">
        <v>36</v>
      </c>
      <c r="F1272" s="24" t="str">
        <f>+Tabela1[[#This Row],[WK]]&amp;Tabela1[[#This Row],[PK]]&amp;Tabela1[[#This Row],[GK]]</f>
        <v>160302</v>
      </c>
      <c r="G1272" s="6" t="s">
        <v>1236</v>
      </c>
      <c r="H1272" s="7">
        <v>242926337.76080006</v>
      </c>
      <c r="I1272" s="8">
        <v>1.371</v>
      </c>
      <c r="J1272" s="7">
        <v>333052009.06999999</v>
      </c>
      <c r="K1272" s="8">
        <v>7.0000000000000007E-2</v>
      </c>
      <c r="L1272" s="7">
        <v>23313640.6349</v>
      </c>
      <c r="M1272" s="7">
        <v>15039469.6349</v>
      </c>
      <c r="N1272" s="9">
        <v>1.8176406596987178</v>
      </c>
      <c r="O1272" s="7">
        <v>23956754</v>
      </c>
      <c r="P1272" s="8">
        <v>1.2949999999999999</v>
      </c>
      <c r="Q1272" s="7">
        <v>31023996</v>
      </c>
      <c r="R1272" s="8">
        <v>1.6E-2</v>
      </c>
      <c r="S1272" s="7">
        <v>496383.93599999999</v>
      </c>
      <c r="T1272" s="7">
        <v>-90402.064000000013</v>
      </c>
      <c r="U1272" s="9">
        <v>-0.15406308943976171</v>
      </c>
      <c r="V1272" s="7">
        <v>14949067.570900001</v>
      </c>
      <c r="W1272" s="9">
        <v>1.6870714496075312</v>
      </c>
      <c r="X1272" s="7">
        <v>20897982.20911815</v>
      </c>
      <c r="Y1272" s="7">
        <v>0</v>
      </c>
      <c r="Z1272" s="7">
        <v>0</v>
      </c>
      <c r="AA1272" s="7">
        <v>1035129.209118152</v>
      </c>
      <c r="AB1272" s="7">
        <v>17886061</v>
      </c>
      <c r="AC1272" s="7">
        <v>1976792</v>
      </c>
      <c r="AD1272" s="7">
        <v>5948914.6382181505</v>
      </c>
      <c r="AE1272" s="7">
        <v>0</v>
      </c>
      <c r="AF1272" s="7">
        <v>23313640.6349</v>
      </c>
      <c r="AG1272" s="7">
        <v>496383.93599999999</v>
      </c>
      <c r="AH1272" s="7">
        <v>5948914.6382181505</v>
      </c>
      <c r="AI1272" s="7">
        <v>6908396</v>
      </c>
      <c r="AJ1272" s="7">
        <v>727105</v>
      </c>
      <c r="AK1272" s="7">
        <v>1652924</v>
      </c>
      <c r="AL1272" s="7">
        <v>0</v>
      </c>
      <c r="AM1272" s="7">
        <v>435841</v>
      </c>
      <c r="AN1272" s="7">
        <v>0</v>
      </c>
      <c r="AO1272" s="7">
        <v>0</v>
      </c>
      <c r="AP1272" s="7">
        <v>13385104</v>
      </c>
      <c r="AQ1272" s="7">
        <v>739961</v>
      </c>
      <c r="AR1272" s="7">
        <v>8274171</v>
      </c>
      <c r="AS1272" s="7">
        <v>586786</v>
      </c>
      <c r="AT1272" s="7">
        <v>2822675</v>
      </c>
      <c r="AU1272" s="7">
        <v>2617</v>
      </c>
      <c r="AV1272" s="7">
        <v>452521</v>
      </c>
      <c r="AW1272" s="7">
        <v>0</v>
      </c>
      <c r="AX1272" s="7">
        <v>0</v>
      </c>
      <c r="AY1272" s="7">
        <v>16605489</v>
      </c>
      <c r="AZ1272" s="7">
        <v>313038</v>
      </c>
      <c r="BA1272" s="7">
        <v>0</v>
      </c>
      <c r="BB1272" s="7">
        <v>0</v>
      </c>
      <c r="BC1272" s="7">
        <v>0</v>
      </c>
      <c r="BD1272" s="7">
        <v>0</v>
      </c>
      <c r="BE1272" s="7">
        <v>0</v>
      </c>
      <c r="BF1272" s="7">
        <v>0</v>
      </c>
      <c r="BG1272" s="7">
        <v>675743.20911815204</v>
      </c>
      <c r="BH1272" s="7">
        <v>7536</v>
      </c>
      <c r="BI1272" s="7">
        <v>359386</v>
      </c>
      <c r="BJ1272" s="7">
        <v>4946227.0083333347</v>
      </c>
      <c r="BK1272" s="7">
        <v>3870417.3566666674</v>
      </c>
      <c r="BL1272" s="7">
        <v>1196842.49</v>
      </c>
      <c r="BM1272" s="7">
        <v>1909553.6266666669</v>
      </c>
      <c r="BN1272" s="130">
        <v>1.105</v>
      </c>
      <c r="BO1272" s="131">
        <v>2.8084410000000002E-4</v>
      </c>
      <c r="BP1272" s="161">
        <v>7116.6854459809556</v>
      </c>
      <c r="BQ1272" s="162">
        <v>17886061</v>
      </c>
      <c r="BR1272" s="161">
        <v>406999</v>
      </c>
      <c r="BS1272" s="163">
        <v>0</v>
      </c>
      <c r="BT1272" s="163">
        <v>1705356.7908818498</v>
      </c>
      <c r="BU1272" s="161">
        <v>23313640.629999999</v>
      </c>
      <c r="BV1272" s="161">
        <v>496383.94</v>
      </c>
      <c r="BW1272" s="165">
        <v>7654271.4308818495</v>
      </c>
      <c r="BX1272" s="161">
        <v>406999</v>
      </c>
    </row>
    <row r="1273" spans="1:76" ht="14.45" x14ac:dyDescent="0.3">
      <c r="A1273" s="164" t="s">
        <v>31</v>
      </c>
      <c r="B1273" s="6" t="s">
        <v>134</v>
      </c>
      <c r="C1273" s="6" t="s">
        <v>37</v>
      </c>
      <c r="D1273" s="6" t="s">
        <v>37</v>
      </c>
      <c r="E1273" s="6" t="s">
        <v>36</v>
      </c>
      <c r="F1273" s="24" t="str">
        <f>+Tabela1[[#This Row],[WK]]&amp;Tabela1[[#This Row],[PK]]&amp;Tabela1[[#This Row],[GK]]</f>
        <v>160303</v>
      </c>
      <c r="G1273" s="6" t="s">
        <v>1237</v>
      </c>
      <c r="H1273" s="7">
        <v>140946446.31099981</v>
      </c>
      <c r="I1273" s="8">
        <v>1.371</v>
      </c>
      <c r="J1273" s="7">
        <v>193237577.90000001</v>
      </c>
      <c r="K1273" s="8">
        <v>7.0000000000000007E-2</v>
      </c>
      <c r="L1273" s="7">
        <v>13526630.453000002</v>
      </c>
      <c r="M1273" s="7">
        <v>8662987.4530000016</v>
      </c>
      <c r="N1273" s="9">
        <v>1.7811725599514605</v>
      </c>
      <c r="O1273" s="7">
        <v>10124004</v>
      </c>
      <c r="P1273" s="8">
        <v>1.2949999999999999</v>
      </c>
      <c r="Q1273" s="7">
        <v>13110585</v>
      </c>
      <c r="R1273" s="8">
        <v>1.6E-2</v>
      </c>
      <c r="S1273" s="7">
        <v>209769.36000000002</v>
      </c>
      <c r="T1273" s="7">
        <v>50265.360000000015</v>
      </c>
      <c r="U1273" s="9">
        <v>0.31513541980138438</v>
      </c>
      <c r="V1273" s="7">
        <v>8713252.813000001</v>
      </c>
      <c r="W1273" s="9">
        <v>1.7346203113307257</v>
      </c>
      <c r="X1273" s="7">
        <v>17128072.346693568</v>
      </c>
      <c r="Y1273" s="7">
        <v>3805662</v>
      </c>
      <c r="Z1273" s="7">
        <v>23614.559999999998</v>
      </c>
      <c r="AA1273" s="7">
        <v>578522.78669356927</v>
      </c>
      <c r="AB1273" s="7">
        <v>12175972</v>
      </c>
      <c r="AC1273" s="7">
        <v>544301</v>
      </c>
      <c r="AD1273" s="7">
        <v>8414819.5336935669</v>
      </c>
      <c r="AE1273" s="7">
        <v>0</v>
      </c>
      <c r="AF1273" s="7">
        <v>13526630.453000002</v>
      </c>
      <c r="AG1273" s="7">
        <v>209769.36000000002</v>
      </c>
      <c r="AH1273" s="7">
        <v>8414819.5336935669</v>
      </c>
      <c r="AI1273" s="7">
        <v>4060826</v>
      </c>
      <c r="AJ1273" s="7">
        <v>196976</v>
      </c>
      <c r="AK1273" s="7">
        <v>4422493</v>
      </c>
      <c r="AL1273" s="7">
        <v>0</v>
      </c>
      <c r="AM1273" s="7">
        <v>244371</v>
      </c>
      <c r="AN1273" s="7">
        <v>0</v>
      </c>
      <c r="AO1273" s="7">
        <v>0</v>
      </c>
      <c r="AP1273" s="7">
        <v>9125700</v>
      </c>
      <c r="AQ1273" s="7">
        <v>556959</v>
      </c>
      <c r="AR1273" s="7">
        <v>4863643</v>
      </c>
      <c r="AS1273" s="7">
        <v>159504</v>
      </c>
      <c r="AT1273" s="7">
        <v>5171538</v>
      </c>
      <c r="AU1273" s="7">
        <v>0</v>
      </c>
      <c r="AV1273" s="7">
        <v>301902</v>
      </c>
      <c r="AW1273" s="7">
        <v>0</v>
      </c>
      <c r="AX1273" s="7">
        <v>0</v>
      </c>
      <c r="AY1273" s="7">
        <v>10927488</v>
      </c>
      <c r="AZ1273" s="7">
        <v>227074</v>
      </c>
      <c r="BA1273" s="7">
        <v>23614.559999999998</v>
      </c>
      <c r="BB1273" s="7">
        <v>0</v>
      </c>
      <c r="BC1273" s="7">
        <v>0</v>
      </c>
      <c r="BD1273" s="7">
        <v>253.92</v>
      </c>
      <c r="BE1273" s="7">
        <v>0</v>
      </c>
      <c r="BF1273" s="7">
        <v>0</v>
      </c>
      <c r="BG1273" s="7">
        <v>478023.78669356921</v>
      </c>
      <c r="BH1273" s="7">
        <v>5331</v>
      </c>
      <c r="BI1273" s="7">
        <v>100499</v>
      </c>
      <c r="BJ1273" s="7">
        <v>1383165.7991666663</v>
      </c>
      <c r="BK1273" s="7">
        <v>890496.063333333</v>
      </c>
      <c r="BL1273" s="7">
        <v>19475</v>
      </c>
      <c r="BM1273" s="7">
        <v>1931728.9433333334</v>
      </c>
      <c r="BN1273" s="130">
        <v>0.79900000000000004</v>
      </c>
      <c r="BO1273" s="131">
        <v>2.0701500000000001E-4</v>
      </c>
      <c r="BP1273" s="161">
        <v>5245.7165462221492</v>
      </c>
      <c r="BQ1273" s="162">
        <v>12175972</v>
      </c>
      <c r="BR1273" s="161">
        <v>280751</v>
      </c>
      <c r="BS1273" s="163">
        <v>0</v>
      </c>
      <c r="BT1273" s="163">
        <v>1280680.6533064321</v>
      </c>
      <c r="BU1273" s="161">
        <v>13526630.449999999</v>
      </c>
      <c r="BV1273" s="161">
        <v>209769.36</v>
      </c>
      <c r="BW1273" s="165">
        <v>9695500.1833064314</v>
      </c>
      <c r="BX1273" s="161">
        <v>280751</v>
      </c>
    </row>
    <row r="1274" spans="1:76" ht="14.45" x14ac:dyDescent="0.3">
      <c r="A1274" s="164" t="s">
        <v>31</v>
      </c>
      <c r="B1274" s="6" t="s">
        <v>134</v>
      </c>
      <c r="C1274" s="6" t="s">
        <v>37</v>
      </c>
      <c r="D1274" s="6" t="s">
        <v>39</v>
      </c>
      <c r="E1274" s="6" t="s">
        <v>36</v>
      </c>
      <c r="F1274" s="24" t="str">
        <f>+Tabela1[[#This Row],[WK]]&amp;Tabela1[[#This Row],[PK]]&amp;Tabela1[[#This Row],[GK]]</f>
        <v>160304</v>
      </c>
      <c r="G1274" s="6" t="s">
        <v>1238</v>
      </c>
      <c r="H1274" s="7">
        <v>166798786.20139962</v>
      </c>
      <c r="I1274" s="8">
        <v>1.371</v>
      </c>
      <c r="J1274" s="7">
        <v>228681135.88</v>
      </c>
      <c r="K1274" s="8">
        <v>7.0000000000000007E-2</v>
      </c>
      <c r="L1274" s="7">
        <v>16007679.511600001</v>
      </c>
      <c r="M1274" s="7">
        <v>10441700.511600001</v>
      </c>
      <c r="N1274" s="9">
        <v>1.8759863290177705</v>
      </c>
      <c r="O1274" s="7">
        <v>9082192</v>
      </c>
      <c r="P1274" s="8">
        <v>1.2949999999999999</v>
      </c>
      <c r="Q1274" s="7">
        <v>11761439</v>
      </c>
      <c r="R1274" s="8">
        <v>1.6E-2</v>
      </c>
      <c r="S1274" s="7">
        <v>188183.024</v>
      </c>
      <c r="T1274" s="7">
        <v>-202332.976</v>
      </c>
      <c r="U1274" s="9">
        <v>-0.51811699392598509</v>
      </c>
      <c r="V1274" s="7">
        <v>10239367.535600001</v>
      </c>
      <c r="W1274" s="9">
        <v>1.7190256242303572</v>
      </c>
      <c r="X1274" s="7">
        <v>21826147.776616212</v>
      </c>
      <c r="Y1274" s="7">
        <v>6395176</v>
      </c>
      <c r="Z1274" s="7">
        <v>138105</v>
      </c>
      <c r="AA1274" s="7">
        <v>914831.77661621303</v>
      </c>
      <c r="AB1274" s="7">
        <v>14378035</v>
      </c>
      <c r="AC1274" s="7">
        <v>0</v>
      </c>
      <c r="AD1274" s="7">
        <v>11586780.241016211</v>
      </c>
      <c r="AE1274" s="7">
        <v>0</v>
      </c>
      <c r="AF1274" s="7">
        <v>16007679.511600001</v>
      </c>
      <c r="AG1274" s="7">
        <v>188183.024</v>
      </c>
      <c r="AH1274" s="7">
        <v>11586780.241016211</v>
      </c>
      <c r="AI1274" s="7">
        <v>4647231</v>
      </c>
      <c r="AJ1274" s="7">
        <v>347789</v>
      </c>
      <c r="AK1274" s="7">
        <v>6081618</v>
      </c>
      <c r="AL1274" s="7">
        <v>0</v>
      </c>
      <c r="AM1274" s="7">
        <v>415433</v>
      </c>
      <c r="AN1274" s="7">
        <v>0</v>
      </c>
      <c r="AO1274" s="7">
        <v>0</v>
      </c>
      <c r="AP1274" s="7">
        <v>10442114</v>
      </c>
      <c r="AQ1274" s="7">
        <v>596743</v>
      </c>
      <c r="AR1274" s="7">
        <v>5565979</v>
      </c>
      <c r="AS1274" s="7">
        <v>390516</v>
      </c>
      <c r="AT1274" s="7">
        <v>6847565</v>
      </c>
      <c r="AU1274" s="7">
        <v>0</v>
      </c>
      <c r="AV1274" s="7">
        <v>286495</v>
      </c>
      <c r="AW1274" s="7">
        <v>0</v>
      </c>
      <c r="AX1274" s="7">
        <v>0</v>
      </c>
      <c r="AY1274" s="7">
        <v>13014548</v>
      </c>
      <c r="AZ1274" s="7">
        <v>254648</v>
      </c>
      <c r="BA1274" s="7">
        <v>138105</v>
      </c>
      <c r="BB1274" s="7">
        <v>0</v>
      </c>
      <c r="BC1274" s="7">
        <v>0</v>
      </c>
      <c r="BD1274" s="7">
        <v>1485</v>
      </c>
      <c r="BE1274" s="7">
        <v>0</v>
      </c>
      <c r="BF1274" s="7">
        <v>0</v>
      </c>
      <c r="BG1274" s="7">
        <v>629563.77661621303</v>
      </c>
      <c r="BH1274" s="7">
        <v>7021</v>
      </c>
      <c r="BI1274" s="7">
        <v>285268</v>
      </c>
      <c r="BJ1274" s="7">
        <v>3926154.2458333336</v>
      </c>
      <c r="BK1274" s="7">
        <v>3176339.8933333335</v>
      </c>
      <c r="BL1274" s="7">
        <v>480272.12666666665</v>
      </c>
      <c r="BM1274" s="7">
        <v>2038713.1566666672</v>
      </c>
      <c r="BN1274" s="130">
        <v>0.76200000000000001</v>
      </c>
      <c r="BO1274" s="131">
        <v>2.836084E-4</v>
      </c>
      <c r="BP1274" s="161">
        <v>7186.7217149558837</v>
      </c>
      <c r="BQ1274" s="162">
        <v>14378035</v>
      </c>
      <c r="BR1274" s="161">
        <v>379290</v>
      </c>
      <c r="BS1274" s="163">
        <v>0</v>
      </c>
      <c r="BT1274" s="163">
        <v>956398.22338378802</v>
      </c>
      <c r="BU1274" s="161">
        <v>16007679.51</v>
      </c>
      <c r="BV1274" s="161">
        <v>188183.02</v>
      </c>
      <c r="BW1274" s="165">
        <v>12543178.463383788</v>
      </c>
      <c r="BX1274" s="161">
        <v>379290</v>
      </c>
    </row>
    <row r="1275" spans="1:76" ht="14.45" x14ac:dyDescent="0.3">
      <c r="A1275" s="164" t="s">
        <v>31</v>
      </c>
      <c r="B1275" s="6" t="s">
        <v>134</v>
      </c>
      <c r="C1275" s="6" t="s">
        <v>37</v>
      </c>
      <c r="D1275" s="6" t="s">
        <v>42</v>
      </c>
      <c r="E1275" s="6" t="s">
        <v>36</v>
      </c>
      <c r="F1275" s="24" t="str">
        <f>+Tabela1[[#This Row],[WK]]&amp;Tabela1[[#This Row],[PK]]&amp;Tabela1[[#This Row],[GK]]</f>
        <v>160305</v>
      </c>
      <c r="G1275" s="6" t="s">
        <v>1239</v>
      </c>
      <c r="H1275" s="7">
        <v>97536756.756799951</v>
      </c>
      <c r="I1275" s="8">
        <v>1.371</v>
      </c>
      <c r="J1275" s="7">
        <v>133722893.51000001</v>
      </c>
      <c r="K1275" s="8">
        <v>7.0000000000000007E-2</v>
      </c>
      <c r="L1275" s="7">
        <v>9360602.5457000006</v>
      </c>
      <c r="M1275" s="7">
        <v>6424441.5457000006</v>
      </c>
      <c r="N1275" s="9">
        <v>2.1880413048535146</v>
      </c>
      <c r="O1275" s="7">
        <v>8786478</v>
      </c>
      <c r="P1275" s="8">
        <v>1.2949999999999999</v>
      </c>
      <c r="Q1275" s="7">
        <v>11378489</v>
      </c>
      <c r="R1275" s="8">
        <v>1.6E-2</v>
      </c>
      <c r="S1275" s="7">
        <v>182055.82399999999</v>
      </c>
      <c r="T1275" s="7">
        <v>-77808.176000000007</v>
      </c>
      <c r="U1275" s="9">
        <v>-0.29941883446725981</v>
      </c>
      <c r="V1275" s="7">
        <v>6346633.3696999997</v>
      </c>
      <c r="W1275" s="9">
        <v>1.9857896511134925</v>
      </c>
      <c r="X1275" s="7">
        <v>8003698.5982514881</v>
      </c>
      <c r="Y1275" s="7">
        <v>0</v>
      </c>
      <c r="Z1275" s="7">
        <v>197672.43000000002</v>
      </c>
      <c r="AA1275" s="7">
        <v>491541.16825148754</v>
      </c>
      <c r="AB1275" s="7">
        <v>7300253</v>
      </c>
      <c r="AC1275" s="7">
        <v>14232</v>
      </c>
      <c r="AD1275" s="7">
        <v>1657065.2285514874</v>
      </c>
      <c r="AE1275" s="7">
        <v>0</v>
      </c>
      <c r="AF1275" s="7">
        <v>9360602.5457000006</v>
      </c>
      <c r="AG1275" s="7">
        <v>182055.82399999999</v>
      </c>
      <c r="AH1275" s="7">
        <v>1657065.2285514874</v>
      </c>
      <c r="AI1275" s="7">
        <v>2451504</v>
      </c>
      <c r="AJ1275" s="7">
        <v>288012</v>
      </c>
      <c r="AK1275" s="7">
        <v>839818</v>
      </c>
      <c r="AL1275" s="7">
        <v>0</v>
      </c>
      <c r="AM1275" s="7">
        <v>141269</v>
      </c>
      <c r="AN1275" s="7">
        <v>0</v>
      </c>
      <c r="AO1275" s="7">
        <v>0</v>
      </c>
      <c r="AP1275" s="7">
        <v>5192805</v>
      </c>
      <c r="AQ1275" s="7">
        <v>381915</v>
      </c>
      <c r="AR1275" s="7">
        <v>2936161</v>
      </c>
      <c r="AS1275" s="7">
        <v>259864</v>
      </c>
      <c r="AT1275" s="7">
        <v>958285</v>
      </c>
      <c r="AU1275" s="7">
        <v>0</v>
      </c>
      <c r="AV1275" s="7">
        <v>318912</v>
      </c>
      <c r="AW1275" s="7">
        <v>0</v>
      </c>
      <c r="AX1275" s="7">
        <v>0</v>
      </c>
      <c r="AY1275" s="7">
        <v>6347210</v>
      </c>
      <c r="AZ1275" s="7">
        <v>155708</v>
      </c>
      <c r="BA1275" s="7">
        <v>197672.43000000002</v>
      </c>
      <c r="BB1275" s="7">
        <v>0</v>
      </c>
      <c r="BC1275" s="7">
        <v>0</v>
      </c>
      <c r="BD1275" s="7">
        <v>2125.5100000000002</v>
      </c>
      <c r="BE1275" s="7">
        <v>0</v>
      </c>
      <c r="BF1275" s="7">
        <v>0</v>
      </c>
      <c r="BG1275" s="7">
        <v>335809.16825148754</v>
      </c>
      <c r="BH1275" s="7">
        <v>3745</v>
      </c>
      <c r="BI1275" s="7">
        <v>155732</v>
      </c>
      <c r="BJ1275" s="7">
        <v>2143318.6208333336</v>
      </c>
      <c r="BK1275" s="7">
        <v>1422985.5800000005</v>
      </c>
      <c r="BL1275" s="7">
        <v>361453.84</v>
      </c>
      <c r="BM1275" s="7">
        <v>2158424.4833333334</v>
      </c>
      <c r="BN1275" s="130">
        <v>1.0860000000000001</v>
      </c>
      <c r="BO1275" s="131">
        <v>1.490179E-4</v>
      </c>
      <c r="BP1275" s="161">
        <v>3775.9554158768633</v>
      </c>
      <c r="BQ1275" s="162">
        <v>7300253</v>
      </c>
      <c r="BR1275" s="161">
        <v>112695</v>
      </c>
      <c r="BS1275" s="163">
        <v>0</v>
      </c>
      <c r="BT1275" s="163">
        <v>889111.40174851194</v>
      </c>
      <c r="BU1275" s="161">
        <v>9360602.5500000007</v>
      </c>
      <c r="BV1275" s="161">
        <v>182055.82</v>
      </c>
      <c r="BW1275" s="165">
        <v>2546176.6317485119</v>
      </c>
      <c r="BX1275" s="161">
        <v>112695</v>
      </c>
    </row>
    <row r="1276" spans="1:76" ht="14.45" x14ac:dyDescent="0.3">
      <c r="A1276" s="164" t="s">
        <v>31</v>
      </c>
      <c r="B1276" s="6" t="s">
        <v>134</v>
      </c>
      <c r="C1276" s="6" t="s">
        <v>37</v>
      </c>
      <c r="D1276" s="6" t="s">
        <v>44</v>
      </c>
      <c r="E1276" s="6" t="s">
        <v>36</v>
      </c>
      <c r="F1276" s="24" t="str">
        <f>+Tabela1[[#This Row],[WK]]&amp;Tabela1[[#This Row],[PK]]&amp;Tabela1[[#This Row],[GK]]</f>
        <v>160306</v>
      </c>
      <c r="G1276" s="6" t="s">
        <v>1240</v>
      </c>
      <c r="H1276" s="7">
        <v>255279702.75079912</v>
      </c>
      <c r="I1276" s="8">
        <v>1.371</v>
      </c>
      <c r="J1276" s="7">
        <v>349988472.47000003</v>
      </c>
      <c r="K1276" s="8">
        <v>7.0000000000000007E-2</v>
      </c>
      <c r="L1276" s="7">
        <v>24499193.072900005</v>
      </c>
      <c r="M1276" s="7">
        <v>13905218.072900005</v>
      </c>
      <c r="N1276" s="9">
        <v>1.3125590793729458</v>
      </c>
      <c r="O1276" s="7">
        <v>16263387</v>
      </c>
      <c r="P1276" s="8">
        <v>1.2949999999999999</v>
      </c>
      <c r="Q1276" s="7">
        <v>21061086</v>
      </c>
      <c r="R1276" s="8">
        <v>1.6E-2</v>
      </c>
      <c r="S1276" s="7">
        <v>336977.37599999999</v>
      </c>
      <c r="T1276" s="7">
        <v>37958.375999999989</v>
      </c>
      <c r="U1276" s="9">
        <v>0.12694302368745794</v>
      </c>
      <c r="V1276" s="7">
        <v>13943176.448900003</v>
      </c>
      <c r="W1276" s="9">
        <v>1.2800132313393364</v>
      </c>
      <c r="X1276" s="7">
        <v>23069354.854463231</v>
      </c>
      <c r="Y1276" s="7">
        <v>2138630</v>
      </c>
      <c r="Z1276" s="7">
        <v>48571.109999999993</v>
      </c>
      <c r="AA1276" s="7">
        <v>1353990.7444632305</v>
      </c>
      <c r="AB1276" s="7">
        <v>19201243</v>
      </c>
      <c r="AC1276" s="7">
        <v>326920</v>
      </c>
      <c r="AD1276" s="7">
        <v>9126178.405563226</v>
      </c>
      <c r="AE1276" s="7">
        <v>0</v>
      </c>
      <c r="AF1276" s="7">
        <v>24499193.072900005</v>
      </c>
      <c r="AG1276" s="7">
        <v>336977.37599999999</v>
      </c>
      <c r="AH1276" s="7">
        <v>9126178.405563226</v>
      </c>
      <c r="AI1276" s="7">
        <v>8845282</v>
      </c>
      <c r="AJ1276" s="7">
        <v>261007</v>
      </c>
      <c r="AK1276" s="7">
        <v>3108342</v>
      </c>
      <c r="AL1276" s="7">
        <v>0</v>
      </c>
      <c r="AM1276" s="7">
        <v>898341</v>
      </c>
      <c r="AN1276" s="7">
        <v>0</v>
      </c>
      <c r="AO1276" s="7">
        <v>0</v>
      </c>
      <c r="AP1276" s="7">
        <v>14563495</v>
      </c>
      <c r="AQ1276" s="7">
        <v>871243</v>
      </c>
      <c r="AR1276" s="7">
        <v>10593975</v>
      </c>
      <c r="AS1276" s="7">
        <v>299019</v>
      </c>
      <c r="AT1276" s="7">
        <v>3316374</v>
      </c>
      <c r="AU1276" s="7">
        <v>0</v>
      </c>
      <c r="AV1276" s="7">
        <v>849615</v>
      </c>
      <c r="AW1276" s="7">
        <v>0</v>
      </c>
      <c r="AX1276" s="7">
        <v>0</v>
      </c>
      <c r="AY1276" s="7">
        <v>17742876</v>
      </c>
      <c r="AZ1276" s="7">
        <v>381161</v>
      </c>
      <c r="BA1276" s="7">
        <v>48571.109999999993</v>
      </c>
      <c r="BB1276" s="7">
        <v>0</v>
      </c>
      <c r="BC1276" s="7">
        <v>0</v>
      </c>
      <c r="BD1276" s="7">
        <v>513.55999999999995</v>
      </c>
      <c r="BE1276" s="7">
        <v>17.420000000000002</v>
      </c>
      <c r="BF1276" s="7">
        <v>0</v>
      </c>
      <c r="BG1276" s="7">
        <v>729992.74446323048</v>
      </c>
      <c r="BH1276" s="7">
        <v>8141</v>
      </c>
      <c r="BI1276" s="7">
        <v>623998</v>
      </c>
      <c r="BJ1276" s="7">
        <v>8588030.5558333341</v>
      </c>
      <c r="BK1276" s="7">
        <v>6876289.5033333329</v>
      </c>
      <c r="BL1276" s="7">
        <v>1033224.4266666668</v>
      </c>
      <c r="BM1276" s="7">
        <v>4780515.3566666665</v>
      </c>
      <c r="BN1276" s="130">
        <v>0.92900000000000005</v>
      </c>
      <c r="BO1276" s="131">
        <v>3.2814489999999998E-4</v>
      </c>
      <c r="BP1276" s="161">
        <v>8315.3061635804461</v>
      </c>
      <c r="BQ1276" s="162">
        <v>19201243</v>
      </c>
      <c r="BR1276" s="161">
        <v>443068</v>
      </c>
      <c r="BS1276" s="163">
        <v>0</v>
      </c>
      <c r="BT1276" s="163">
        <v>2163739.1199999973</v>
      </c>
      <c r="BU1276" s="161">
        <v>24499193.07</v>
      </c>
      <c r="BV1276" s="161">
        <v>336977.38</v>
      </c>
      <c r="BW1276" s="165">
        <v>11289917.529999997</v>
      </c>
      <c r="BX1276" s="161">
        <v>443068</v>
      </c>
    </row>
    <row r="1277" spans="1:76" ht="14.45" x14ac:dyDescent="0.3">
      <c r="A1277" s="164" t="s">
        <v>31</v>
      </c>
      <c r="B1277" s="6" t="s">
        <v>134</v>
      </c>
      <c r="C1277" s="6" t="s">
        <v>39</v>
      </c>
      <c r="D1277" s="6" t="s">
        <v>33</v>
      </c>
      <c r="E1277" s="6" t="s">
        <v>40</v>
      </c>
      <c r="F1277" s="24" t="str">
        <f>+Tabela1[[#This Row],[WK]]&amp;Tabela1[[#This Row],[PK]]&amp;Tabela1[[#This Row],[GK]]</f>
        <v>160401</v>
      </c>
      <c r="G1277" s="6" t="s">
        <v>1241</v>
      </c>
      <c r="H1277" s="7">
        <v>232903778.54519871</v>
      </c>
      <c r="I1277" s="8">
        <v>1.371</v>
      </c>
      <c r="J1277" s="7">
        <v>319311080.38</v>
      </c>
      <c r="K1277" s="8">
        <v>7.0000000000000007E-2</v>
      </c>
      <c r="L1277" s="7">
        <v>22351775.626600001</v>
      </c>
      <c r="M1277" s="7">
        <v>14498836.626600001</v>
      </c>
      <c r="N1277" s="9">
        <v>1.8462943143452408</v>
      </c>
      <c r="O1277" s="7">
        <v>4908429</v>
      </c>
      <c r="P1277" s="8">
        <v>1.2949999999999999</v>
      </c>
      <c r="Q1277" s="7">
        <v>6356416</v>
      </c>
      <c r="R1277" s="8">
        <v>1.6E-2</v>
      </c>
      <c r="S1277" s="7">
        <v>101702.656</v>
      </c>
      <c r="T1277" s="7">
        <v>20243.656000000003</v>
      </c>
      <c r="U1277" s="9">
        <v>0.24851343620717173</v>
      </c>
      <c r="V1277" s="7">
        <v>14519080.282600001</v>
      </c>
      <c r="W1277" s="9">
        <v>1.8298905956822433</v>
      </c>
      <c r="X1277" s="7">
        <v>26721333.21175408</v>
      </c>
      <c r="Y1277" s="7">
        <v>6058553</v>
      </c>
      <c r="Z1277" s="7">
        <v>0</v>
      </c>
      <c r="AA1277" s="7">
        <v>1063989.2117540811</v>
      </c>
      <c r="AB1277" s="7">
        <v>17526945</v>
      </c>
      <c r="AC1277" s="7">
        <v>2071846</v>
      </c>
      <c r="AD1277" s="7">
        <v>12202252.929154079</v>
      </c>
      <c r="AE1277" s="7">
        <v>0</v>
      </c>
      <c r="AF1277" s="7">
        <v>22351775.626600001</v>
      </c>
      <c r="AG1277" s="7">
        <v>101702.656</v>
      </c>
      <c r="AH1277" s="7">
        <v>12202252.929154079</v>
      </c>
      <c r="AI1277" s="7">
        <v>6556694</v>
      </c>
      <c r="AJ1277" s="7">
        <v>69754</v>
      </c>
      <c r="AK1277" s="7">
        <v>8624066</v>
      </c>
      <c r="AL1277" s="7">
        <v>88653</v>
      </c>
      <c r="AM1277" s="7">
        <v>325656</v>
      </c>
      <c r="AN1277" s="7">
        <v>0</v>
      </c>
      <c r="AO1277" s="7">
        <v>0</v>
      </c>
      <c r="AP1277" s="7">
        <v>13527400</v>
      </c>
      <c r="AQ1277" s="7">
        <v>895113</v>
      </c>
      <c r="AR1277" s="7">
        <v>7852939</v>
      </c>
      <c r="AS1277" s="7">
        <v>81459</v>
      </c>
      <c r="AT1277" s="7">
        <v>9345115</v>
      </c>
      <c r="AU1277" s="7">
        <v>128827</v>
      </c>
      <c r="AV1277" s="7">
        <v>452672</v>
      </c>
      <c r="AW1277" s="7">
        <v>0</v>
      </c>
      <c r="AX1277" s="7">
        <v>0</v>
      </c>
      <c r="AY1277" s="7">
        <v>15598139</v>
      </c>
      <c r="AZ1277" s="7">
        <v>377917</v>
      </c>
      <c r="BA1277" s="7">
        <v>0</v>
      </c>
      <c r="BB1277" s="7">
        <v>0</v>
      </c>
      <c r="BC1277" s="7">
        <v>0</v>
      </c>
      <c r="BD1277" s="7">
        <v>0</v>
      </c>
      <c r="BE1277" s="7">
        <v>0</v>
      </c>
      <c r="BF1277" s="7">
        <v>0</v>
      </c>
      <c r="BG1277" s="7">
        <v>769088.21175408107</v>
      </c>
      <c r="BH1277" s="7">
        <v>8577</v>
      </c>
      <c r="BI1277" s="7">
        <v>294901</v>
      </c>
      <c r="BJ1277" s="7">
        <v>4058731.7466666671</v>
      </c>
      <c r="BK1277" s="7">
        <v>3320041.24</v>
      </c>
      <c r="BL1277" s="7">
        <v>664728.93666666665</v>
      </c>
      <c r="BM1277" s="7">
        <v>1625304.1533333333</v>
      </c>
      <c r="BN1277" s="130">
        <v>0.80300000000000005</v>
      </c>
      <c r="BO1277" s="131">
        <v>3.3727360000000001E-4</v>
      </c>
      <c r="BP1277" s="161">
        <v>8547.4263693259254</v>
      </c>
      <c r="BQ1277" s="162">
        <v>17526945</v>
      </c>
      <c r="BR1277" s="161">
        <v>475537</v>
      </c>
      <c r="BS1277" s="163">
        <v>0</v>
      </c>
      <c r="BT1277" s="163">
        <v>2156873.7882459164</v>
      </c>
      <c r="BU1277" s="161">
        <v>22351775.629999999</v>
      </c>
      <c r="BV1277" s="161">
        <v>101702.66</v>
      </c>
      <c r="BW1277" s="165">
        <v>14359126.718245916</v>
      </c>
      <c r="BX1277" s="161">
        <v>475537</v>
      </c>
    </row>
    <row r="1278" spans="1:76" ht="14.45" x14ac:dyDescent="0.3">
      <c r="A1278" s="164" t="s">
        <v>31</v>
      </c>
      <c r="B1278" s="6" t="s">
        <v>134</v>
      </c>
      <c r="C1278" s="6" t="s">
        <v>39</v>
      </c>
      <c r="D1278" s="6" t="s">
        <v>32</v>
      </c>
      <c r="E1278" s="6" t="s">
        <v>40</v>
      </c>
      <c r="F1278" s="24" t="str">
        <f>+Tabela1[[#This Row],[WK]]&amp;Tabela1[[#This Row],[PK]]&amp;Tabela1[[#This Row],[GK]]</f>
        <v>160402</v>
      </c>
      <c r="G1278" s="6" t="s">
        <v>1242</v>
      </c>
      <c r="H1278" s="7">
        <v>1104182930.6328063</v>
      </c>
      <c r="I1278" s="8">
        <v>1.371</v>
      </c>
      <c r="J1278" s="7">
        <v>1513834797.8999999</v>
      </c>
      <c r="K1278" s="8">
        <v>7.0000000000000007E-2</v>
      </c>
      <c r="L1278" s="7">
        <v>105968435.853</v>
      </c>
      <c r="M1278" s="7">
        <v>63200301.853</v>
      </c>
      <c r="N1278" s="9">
        <v>1.4777427945067698</v>
      </c>
      <c r="O1278" s="7">
        <v>142296707</v>
      </c>
      <c r="P1278" s="8">
        <v>1.2949999999999999</v>
      </c>
      <c r="Q1278" s="7">
        <v>184274236</v>
      </c>
      <c r="R1278" s="8">
        <v>1.6E-2</v>
      </c>
      <c r="S1278" s="7">
        <v>2948387.7760000001</v>
      </c>
      <c r="T1278" s="7">
        <v>-754704.22399999993</v>
      </c>
      <c r="U1278" s="9">
        <v>-0.20380380071572618</v>
      </c>
      <c r="V1278" s="7">
        <v>62445597.628999993</v>
      </c>
      <c r="W1278" s="9">
        <v>1.3437475832679773</v>
      </c>
      <c r="X1278" s="7">
        <v>66263646.538327008</v>
      </c>
      <c r="Y1278" s="7">
        <v>0</v>
      </c>
      <c r="Z1278" s="7">
        <v>359676.41499999992</v>
      </c>
      <c r="AA1278" s="7">
        <v>3995598.1233270112</v>
      </c>
      <c r="AB1278" s="7">
        <v>57512851</v>
      </c>
      <c r="AC1278" s="7">
        <v>4395521</v>
      </c>
      <c r="AD1278" s="7">
        <v>4395521</v>
      </c>
      <c r="AE1278" s="7">
        <v>0</v>
      </c>
      <c r="AF1278" s="7">
        <v>105968435.853</v>
      </c>
      <c r="AG1278" s="7">
        <v>2948387.7760000001</v>
      </c>
      <c r="AH1278" s="7">
        <v>4395521</v>
      </c>
      <c r="AI1278" s="7">
        <v>35708616</v>
      </c>
      <c r="AJ1278" s="7">
        <v>3708736</v>
      </c>
      <c r="AK1278" s="7">
        <v>6869999</v>
      </c>
      <c r="AL1278" s="7">
        <v>652562</v>
      </c>
      <c r="AM1278" s="7">
        <v>1284210</v>
      </c>
      <c r="AN1278" s="7">
        <v>0</v>
      </c>
      <c r="AO1278" s="7">
        <v>0</v>
      </c>
      <c r="AP1278" s="7">
        <v>44392073</v>
      </c>
      <c r="AQ1278" s="7">
        <v>3290040</v>
      </c>
      <c r="AR1278" s="7">
        <v>42768134</v>
      </c>
      <c r="AS1278" s="7">
        <v>3703092</v>
      </c>
      <c r="AT1278" s="7">
        <v>8442928</v>
      </c>
      <c r="AU1278" s="7">
        <v>675596</v>
      </c>
      <c r="AV1278" s="7">
        <v>1392324</v>
      </c>
      <c r="AW1278" s="7">
        <v>0</v>
      </c>
      <c r="AX1278" s="7">
        <v>0</v>
      </c>
      <c r="AY1278" s="7">
        <v>52130459</v>
      </c>
      <c r="AZ1278" s="7">
        <v>1346227</v>
      </c>
      <c r="BA1278" s="7">
        <v>359676.41499999992</v>
      </c>
      <c r="BB1278" s="7">
        <v>0</v>
      </c>
      <c r="BC1278" s="7">
        <v>21.01</v>
      </c>
      <c r="BD1278" s="7">
        <v>3041.2</v>
      </c>
      <c r="BE1278" s="7">
        <v>239.13</v>
      </c>
      <c r="BF1278" s="7">
        <v>1910.07</v>
      </c>
      <c r="BG1278" s="7">
        <v>3059585.1233270112</v>
      </c>
      <c r="BH1278" s="7">
        <v>34121</v>
      </c>
      <c r="BI1278" s="7">
        <v>936013</v>
      </c>
      <c r="BJ1278" s="7">
        <v>12882357.548333332</v>
      </c>
      <c r="BK1278" s="7">
        <v>9017904.6699999981</v>
      </c>
      <c r="BL1278" s="7">
        <v>3928137.4533333331</v>
      </c>
      <c r="BM1278" s="7">
        <v>7601536.6066666674</v>
      </c>
      <c r="BN1278" s="130">
        <v>1.0169999999999999</v>
      </c>
      <c r="BO1278" s="131">
        <v>1.2881569E-3</v>
      </c>
      <c r="BP1278" s="161">
        <v>32643.904969214207</v>
      </c>
      <c r="BQ1278" s="162">
        <v>57512851</v>
      </c>
      <c r="BR1278" s="161">
        <v>1731680</v>
      </c>
      <c r="BS1278" s="163">
        <v>0</v>
      </c>
      <c r="BT1278" s="163">
        <v>2878095.3710000068</v>
      </c>
      <c r="BU1278" s="161">
        <v>105968435.84999999</v>
      </c>
      <c r="BV1278" s="161">
        <v>2948387.78</v>
      </c>
      <c r="BW1278" s="165">
        <v>7273616.3710000068</v>
      </c>
      <c r="BX1278" s="161">
        <v>1731680</v>
      </c>
    </row>
    <row r="1279" spans="1:76" ht="14.45" x14ac:dyDescent="0.3">
      <c r="A1279" s="164" t="s">
        <v>31</v>
      </c>
      <c r="B1279" s="6" t="s">
        <v>134</v>
      </c>
      <c r="C1279" s="6" t="s">
        <v>39</v>
      </c>
      <c r="D1279" s="6" t="s">
        <v>37</v>
      </c>
      <c r="E1279" s="6" t="s">
        <v>36</v>
      </c>
      <c r="F1279" s="24" t="str">
        <f>+Tabela1[[#This Row],[WK]]&amp;Tabela1[[#This Row],[PK]]&amp;Tabela1[[#This Row],[GK]]</f>
        <v>160403</v>
      </c>
      <c r="G1279" s="6" t="s">
        <v>1243</v>
      </c>
      <c r="H1279" s="7">
        <v>139769650.89679983</v>
      </c>
      <c r="I1279" s="8">
        <v>1.371</v>
      </c>
      <c r="J1279" s="7">
        <v>191624191.38</v>
      </c>
      <c r="K1279" s="8">
        <v>7.0000000000000007E-2</v>
      </c>
      <c r="L1279" s="7">
        <v>13413693.396600001</v>
      </c>
      <c r="M1279" s="7">
        <v>8830037.3966000006</v>
      </c>
      <c r="N1279" s="9">
        <v>1.9264179939768604</v>
      </c>
      <c r="O1279" s="7">
        <v>5936229</v>
      </c>
      <c r="P1279" s="8">
        <v>1.2949999999999999</v>
      </c>
      <c r="Q1279" s="7">
        <v>7687417</v>
      </c>
      <c r="R1279" s="8">
        <v>1.6E-2</v>
      </c>
      <c r="S1279" s="7">
        <v>122998.67200000001</v>
      </c>
      <c r="T1279" s="7">
        <v>27298.672000000006</v>
      </c>
      <c r="U1279" s="9">
        <v>0.28525258098223621</v>
      </c>
      <c r="V1279" s="7">
        <v>8857336.0686000008</v>
      </c>
      <c r="W1279" s="9">
        <v>1.8928536466556511</v>
      </c>
      <c r="X1279" s="7">
        <v>21697989.898040418</v>
      </c>
      <c r="Y1279" s="7">
        <v>4179307</v>
      </c>
      <c r="Z1279" s="7">
        <v>1798314.03</v>
      </c>
      <c r="AA1279" s="7">
        <v>843324.86804041849</v>
      </c>
      <c r="AB1279" s="7">
        <v>12986663</v>
      </c>
      <c r="AC1279" s="7">
        <v>1890381</v>
      </c>
      <c r="AD1279" s="7">
        <v>12840653.829440417</v>
      </c>
      <c r="AE1279" s="7">
        <v>0</v>
      </c>
      <c r="AF1279" s="7">
        <v>13413693.396600001</v>
      </c>
      <c r="AG1279" s="7">
        <v>122998.67200000001</v>
      </c>
      <c r="AH1279" s="7">
        <v>12840653.829440417</v>
      </c>
      <c r="AI1279" s="7">
        <v>3827055</v>
      </c>
      <c r="AJ1279" s="7">
        <v>74518</v>
      </c>
      <c r="AK1279" s="7">
        <v>7872847</v>
      </c>
      <c r="AL1279" s="7">
        <v>0</v>
      </c>
      <c r="AM1279" s="7">
        <v>380635</v>
      </c>
      <c r="AN1279" s="7">
        <v>0</v>
      </c>
      <c r="AO1279" s="7">
        <v>0</v>
      </c>
      <c r="AP1279" s="7">
        <v>9306379</v>
      </c>
      <c r="AQ1279" s="7">
        <v>556959</v>
      </c>
      <c r="AR1279" s="7">
        <v>4583656</v>
      </c>
      <c r="AS1279" s="7">
        <v>95700</v>
      </c>
      <c r="AT1279" s="7">
        <v>8561659</v>
      </c>
      <c r="AU1279" s="7">
        <v>348804</v>
      </c>
      <c r="AV1279" s="7">
        <v>259034</v>
      </c>
      <c r="AW1279" s="7">
        <v>0</v>
      </c>
      <c r="AX1279" s="7">
        <v>0</v>
      </c>
      <c r="AY1279" s="7">
        <v>11681936</v>
      </c>
      <c r="AZ1279" s="7">
        <v>233562</v>
      </c>
      <c r="BA1279" s="7">
        <v>1798314.03</v>
      </c>
      <c r="BB1279" s="7">
        <v>0</v>
      </c>
      <c r="BC1279" s="7">
        <v>74.38</v>
      </c>
      <c r="BD1279" s="7">
        <v>19087.12</v>
      </c>
      <c r="BE1279" s="7">
        <v>0</v>
      </c>
      <c r="BF1279" s="7">
        <v>4.97</v>
      </c>
      <c r="BG1279" s="7">
        <v>569216.86804041849</v>
      </c>
      <c r="BH1279" s="7">
        <v>6348</v>
      </c>
      <c r="BI1279" s="7">
        <v>274108</v>
      </c>
      <c r="BJ1279" s="7">
        <v>3772573.3741666665</v>
      </c>
      <c r="BK1279" s="7">
        <v>3402347.71</v>
      </c>
      <c r="BL1279" s="7">
        <v>99041.026666666672</v>
      </c>
      <c r="BM1279" s="7">
        <v>1282820.6033333335</v>
      </c>
      <c r="BN1279" s="130">
        <v>0.79100000000000004</v>
      </c>
      <c r="BO1279" s="131">
        <v>2.168951E-4</v>
      </c>
      <c r="BP1279" s="161">
        <v>5496.8465964036786</v>
      </c>
      <c r="BQ1279" s="162">
        <v>12986663</v>
      </c>
      <c r="BR1279" s="161">
        <v>351833</v>
      </c>
      <c r="BS1279" s="163">
        <v>0</v>
      </c>
      <c r="BT1279" s="163">
        <v>1738838.1019595824</v>
      </c>
      <c r="BU1279" s="161">
        <v>13413693.4</v>
      </c>
      <c r="BV1279" s="161">
        <v>122998.67</v>
      </c>
      <c r="BW1279" s="165">
        <v>14579491.931959582</v>
      </c>
      <c r="BX1279" s="161">
        <v>351833</v>
      </c>
    </row>
    <row r="1280" spans="1:76" ht="14.45" x14ac:dyDescent="0.3">
      <c r="A1280" s="164" t="s">
        <v>31</v>
      </c>
      <c r="B1280" s="6" t="s">
        <v>134</v>
      </c>
      <c r="C1280" s="6" t="s">
        <v>39</v>
      </c>
      <c r="D1280" s="6" t="s">
        <v>39</v>
      </c>
      <c r="E1280" s="6" t="s">
        <v>40</v>
      </c>
      <c r="F1280" s="24" t="str">
        <f>+Tabela1[[#This Row],[WK]]&amp;Tabela1[[#This Row],[PK]]&amp;Tabela1[[#This Row],[GK]]</f>
        <v>160404</v>
      </c>
      <c r="G1280" s="6" t="s">
        <v>1244</v>
      </c>
      <c r="H1280" s="7">
        <v>338656164.31640106</v>
      </c>
      <c r="I1280" s="8">
        <v>1.371</v>
      </c>
      <c r="J1280" s="7">
        <v>464297601.27000004</v>
      </c>
      <c r="K1280" s="8">
        <v>7.0000000000000007E-2</v>
      </c>
      <c r="L1280" s="7">
        <v>32500832.088900007</v>
      </c>
      <c r="M1280" s="7">
        <v>20810153.088900007</v>
      </c>
      <c r="N1280" s="9">
        <v>1.780063680552687</v>
      </c>
      <c r="O1280" s="7">
        <v>43087509</v>
      </c>
      <c r="P1280" s="8">
        <v>1.2949999999999999</v>
      </c>
      <c r="Q1280" s="7">
        <v>55798324</v>
      </c>
      <c r="R1280" s="8">
        <v>1.6E-2</v>
      </c>
      <c r="S1280" s="7">
        <v>892773.18400000001</v>
      </c>
      <c r="T1280" s="7">
        <v>244210.18400000001</v>
      </c>
      <c r="U1280" s="9">
        <v>0.37654041935787275</v>
      </c>
      <c r="V1280" s="7">
        <v>21054363.272900008</v>
      </c>
      <c r="W1280" s="9">
        <v>1.7062930829057414</v>
      </c>
      <c r="X1280" s="7">
        <v>30197879.620892137</v>
      </c>
      <c r="Y1280" s="7">
        <v>4869595</v>
      </c>
      <c r="Z1280" s="7">
        <v>391797.375</v>
      </c>
      <c r="AA1280" s="7">
        <v>1486903.2458921382</v>
      </c>
      <c r="AB1280" s="7">
        <v>18571305</v>
      </c>
      <c r="AC1280" s="7">
        <v>4878279</v>
      </c>
      <c r="AD1280" s="7">
        <v>9143516.3479921296</v>
      </c>
      <c r="AE1280" s="7">
        <v>0</v>
      </c>
      <c r="AF1280" s="7">
        <v>32500832.088900007</v>
      </c>
      <c r="AG1280" s="7">
        <v>892773.18400000001</v>
      </c>
      <c r="AH1280" s="7">
        <v>9143516.3479921296</v>
      </c>
      <c r="AI1280" s="7">
        <v>9760958</v>
      </c>
      <c r="AJ1280" s="7">
        <v>736877</v>
      </c>
      <c r="AK1280" s="7">
        <v>9580470</v>
      </c>
      <c r="AL1280" s="7">
        <v>319341</v>
      </c>
      <c r="AM1280" s="7">
        <v>553581</v>
      </c>
      <c r="AN1280" s="7">
        <v>0</v>
      </c>
      <c r="AO1280" s="7">
        <v>0</v>
      </c>
      <c r="AP1280" s="7">
        <v>13635057</v>
      </c>
      <c r="AQ1280" s="7">
        <v>1030375</v>
      </c>
      <c r="AR1280" s="7">
        <v>11690679</v>
      </c>
      <c r="AS1280" s="7">
        <v>648563</v>
      </c>
      <c r="AT1280" s="7">
        <v>10935149</v>
      </c>
      <c r="AU1280" s="7">
        <v>328764</v>
      </c>
      <c r="AV1280" s="7">
        <v>621873</v>
      </c>
      <c r="AW1280" s="7">
        <v>0</v>
      </c>
      <c r="AX1280" s="7">
        <v>0</v>
      </c>
      <c r="AY1280" s="7">
        <v>16788193</v>
      </c>
      <c r="AZ1280" s="7">
        <v>436307</v>
      </c>
      <c r="BA1280" s="7">
        <v>391797.375</v>
      </c>
      <c r="BB1280" s="7">
        <v>0</v>
      </c>
      <c r="BC1280" s="7">
        <v>24.15</v>
      </c>
      <c r="BD1280" s="7">
        <v>3434.4</v>
      </c>
      <c r="BE1280" s="7">
        <v>386.29</v>
      </c>
      <c r="BF1280" s="7">
        <v>1514.49</v>
      </c>
      <c r="BG1280" s="7">
        <v>1093061.2458921382</v>
      </c>
      <c r="BH1280" s="7">
        <v>12190</v>
      </c>
      <c r="BI1280" s="7">
        <v>393842</v>
      </c>
      <c r="BJ1280" s="7">
        <v>5420451.7983333338</v>
      </c>
      <c r="BK1280" s="7">
        <v>3510043.583333333</v>
      </c>
      <c r="BL1280" s="7">
        <v>1383697.9933333334</v>
      </c>
      <c r="BM1280" s="7">
        <v>4874236.873333334</v>
      </c>
      <c r="BN1280" s="130">
        <v>0.88500000000000001</v>
      </c>
      <c r="BO1280" s="131">
        <v>4.6474130000000001E-4</v>
      </c>
      <c r="BP1280" s="161">
        <v>11777.098887198346</v>
      </c>
      <c r="BQ1280" s="162">
        <v>18571305</v>
      </c>
      <c r="BR1280" s="161">
        <v>666434</v>
      </c>
      <c r="BS1280" s="163">
        <v>0</v>
      </c>
      <c r="BT1280" s="163">
        <v>2578840.3791078627</v>
      </c>
      <c r="BU1280" s="161">
        <v>32500832.09</v>
      </c>
      <c r="BV1280" s="161">
        <v>892773.18</v>
      </c>
      <c r="BW1280" s="165">
        <v>11722356.729107862</v>
      </c>
      <c r="BX1280" s="161">
        <v>666434</v>
      </c>
    </row>
    <row r="1281" spans="1:76" ht="14.45" x14ac:dyDescent="0.3">
      <c r="A1281" s="164" t="s">
        <v>31</v>
      </c>
      <c r="B1281" s="6" t="s">
        <v>134</v>
      </c>
      <c r="C1281" s="6" t="s">
        <v>42</v>
      </c>
      <c r="D1281" s="6" t="s">
        <v>33</v>
      </c>
      <c r="E1281" s="6" t="s">
        <v>40</v>
      </c>
      <c r="F1281" s="24" t="str">
        <f>+Tabela1[[#This Row],[WK]]&amp;Tabela1[[#This Row],[PK]]&amp;Tabela1[[#This Row],[GK]]</f>
        <v>160501</v>
      </c>
      <c r="G1281" s="6" t="s">
        <v>1245</v>
      </c>
      <c r="H1281" s="7">
        <v>395103986.56739807</v>
      </c>
      <c r="I1281" s="8">
        <v>1.371</v>
      </c>
      <c r="J1281" s="7">
        <v>541687565.59000003</v>
      </c>
      <c r="K1281" s="8">
        <v>7.0000000000000007E-2</v>
      </c>
      <c r="L1281" s="7">
        <v>37918129.591300003</v>
      </c>
      <c r="M1281" s="7">
        <v>22684115.591300003</v>
      </c>
      <c r="N1281" s="9">
        <v>1.4890438981676137</v>
      </c>
      <c r="O1281" s="7">
        <v>382196234</v>
      </c>
      <c r="P1281" s="8">
        <v>1.2949999999999999</v>
      </c>
      <c r="Q1281" s="7">
        <v>494944123</v>
      </c>
      <c r="R1281" s="8">
        <v>1.6E-2</v>
      </c>
      <c r="S1281" s="7">
        <v>7919105.9680000003</v>
      </c>
      <c r="T1281" s="7">
        <v>1342061.9680000003</v>
      </c>
      <c r="U1281" s="9">
        <v>0.20405245395956001</v>
      </c>
      <c r="V1281" s="7">
        <v>24026177.559300005</v>
      </c>
      <c r="W1281" s="9">
        <v>1.1015594731488956</v>
      </c>
      <c r="X1281" s="7">
        <v>25859215.079097744</v>
      </c>
      <c r="Y1281" s="7">
        <v>0</v>
      </c>
      <c r="Z1281" s="7">
        <v>32557.439999999999</v>
      </c>
      <c r="AA1281" s="7">
        <v>1880138.6390977446</v>
      </c>
      <c r="AB1281" s="7">
        <v>21292474</v>
      </c>
      <c r="AC1281" s="7">
        <v>2654045</v>
      </c>
      <c r="AD1281" s="7">
        <v>2654045</v>
      </c>
      <c r="AE1281" s="7">
        <v>-6133329.3572996883</v>
      </c>
      <c r="AF1281" s="7">
        <v>34438845.234000318</v>
      </c>
      <c r="AG1281" s="7">
        <v>7919105.9680000003</v>
      </c>
      <c r="AH1281" s="7">
        <v>0</v>
      </c>
      <c r="AI1281" s="7">
        <v>12719413</v>
      </c>
      <c r="AJ1281" s="7">
        <v>7403864</v>
      </c>
      <c r="AK1281" s="7">
        <v>0</v>
      </c>
      <c r="AL1281" s="7">
        <v>52617</v>
      </c>
      <c r="AM1281" s="7">
        <v>628368</v>
      </c>
      <c r="AN1281" s="7">
        <v>0</v>
      </c>
      <c r="AO1281" s="7">
        <v>-1395011</v>
      </c>
      <c r="AP1281" s="7">
        <v>16047033</v>
      </c>
      <c r="AQ1281" s="7">
        <v>1420247</v>
      </c>
      <c r="AR1281" s="7">
        <v>15234014</v>
      </c>
      <c r="AS1281" s="7">
        <v>6577044</v>
      </c>
      <c r="AT1281" s="7">
        <v>0</v>
      </c>
      <c r="AU1281" s="7">
        <v>43018</v>
      </c>
      <c r="AV1281" s="7">
        <v>938452</v>
      </c>
      <c r="AW1281" s="7">
        <v>0</v>
      </c>
      <c r="AX1281" s="7">
        <v>-843643</v>
      </c>
      <c r="AY1281" s="7">
        <v>19099777</v>
      </c>
      <c r="AZ1281" s="7">
        <v>585528</v>
      </c>
      <c r="BA1281" s="7">
        <v>32557.439999999999</v>
      </c>
      <c r="BB1281" s="7">
        <v>0</v>
      </c>
      <c r="BC1281" s="7">
        <v>42.04</v>
      </c>
      <c r="BD1281" s="7">
        <v>0</v>
      </c>
      <c r="BE1281" s="7">
        <v>335.38</v>
      </c>
      <c r="BF1281" s="7">
        <v>126.77</v>
      </c>
      <c r="BG1281" s="7">
        <v>1045357.6390977445</v>
      </c>
      <c r="BH1281" s="7">
        <v>11658</v>
      </c>
      <c r="BI1281" s="7">
        <v>834781</v>
      </c>
      <c r="BJ1281" s="7">
        <v>11489112.359166665</v>
      </c>
      <c r="BK1281" s="7">
        <v>9651198.043333333</v>
      </c>
      <c r="BL1281" s="7">
        <v>1073799.1033333333</v>
      </c>
      <c r="BM1281" s="7">
        <v>5204059.0566666666</v>
      </c>
      <c r="BN1281" s="130">
        <v>1.4930000000000001</v>
      </c>
      <c r="BO1281" s="131">
        <v>4.8705059999999998E-4</v>
      </c>
      <c r="BP1281" s="161">
        <v>12342.39162963884</v>
      </c>
      <c r="BQ1281" s="162">
        <v>21292474</v>
      </c>
      <c r="BR1281" s="161">
        <v>304376</v>
      </c>
      <c r="BS1281" s="163">
        <v>0</v>
      </c>
      <c r="BT1281" s="163">
        <v>2580614.3399999961</v>
      </c>
      <c r="BU1281" s="161">
        <v>34438845.229999997</v>
      </c>
      <c r="BV1281" s="161">
        <v>7919105.9699999997</v>
      </c>
      <c r="BW1281" s="165">
        <v>2580614.3399999961</v>
      </c>
      <c r="BX1281" s="161">
        <v>304376</v>
      </c>
    </row>
    <row r="1282" spans="1:76" ht="14.45" x14ac:dyDescent="0.3">
      <c r="A1282" s="164" t="s">
        <v>31</v>
      </c>
      <c r="B1282" s="6" t="s">
        <v>134</v>
      </c>
      <c r="C1282" s="6" t="s">
        <v>42</v>
      </c>
      <c r="D1282" s="6" t="s">
        <v>32</v>
      </c>
      <c r="E1282" s="6" t="s">
        <v>40</v>
      </c>
      <c r="F1282" s="24" t="str">
        <f>+Tabela1[[#This Row],[WK]]&amp;Tabela1[[#This Row],[PK]]&amp;Tabela1[[#This Row],[GK]]</f>
        <v>160502</v>
      </c>
      <c r="G1282" s="6" t="s">
        <v>1246</v>
      </c>
      <c r="H1282" s="7">
        <v>723910449.06700027</v>
      </c>
      <c r="I1282" s="8">
        <v>1.371</v>
      </c>
      <c r="J1282" s="7">
        <v>992481225.66999996</v>
      </c>
      <c r="K1282" s="8">
        <v>7.0000000000000007E-2</v>
      </c>
      <c r="L1282" s="7">
        <v>69473685.796900004</v>
      </c>
      <c r="M1282" s="7">
        <v>41176066.796900004</v>
      </c>
      <c r="N1282" s="9">
        <v>1.4551071168531884</v>
      </c>
      <c r="O1282" s="7">
        <v>139923700</v>
      </c>
      <c r="P1282" s="8">
        <v>1.2949999999999999</v>
      </c>
      <c r="Q1282" s="7">
        <v>181201192</v>
      </c>
      <c r="R1282" s="8">
        <v>1.6E-2</v>
      </c>
      <c r="S1282" s="7">
        <v>2899219.0720000002</v>
      </c>
      <c r="T1282" s="7">
        <v>1424433.0720000002</v>
      </c>
      <c r="U1282" s="9">
        <v>0.96585746813435991</v>
      </c>
      <c r="V1282" s="7">
        <v>42600499.868900001</v>
      </c>
      <c r="W1282" s="9">
        <v>1.4308719725161605</v>
      </c>
      <c r="X1282" s="7">
        <v>39659974.106434196</v>
      </c>
      <c r="Y1282" s="7">
        <v>418473</v>
      </c>
      <c r="Z1282" s="7">
        <v>137051.77499999999</v>
      </c>
      <c r="AA1282" s="7">
        <v>3075002.3314342001</v>
      </c>
      <c r="AB1282" s="7">
        <v>36029447</v>
      </c>
      <c r="AC1282" s="7">
        <v>0</v>
      </c>
      <c r="AD1282" s="7">
        <v>0</v>
      </c>
      <c r="AE1282" s="7">
        <v>0</v>
      </c>
      <c r="AF1282" s="7">
        <v>69473685.796900004</v>
      </c>
      <c r="AG1282" s="7">
        <v>2899219.0720000002</v>
      </c>
      <c r="AH1282" s="7">
        <v>0</v>
      </c>
      <c r="AI1282" s="7">
        <v>23626674</v>
      </c>
      <c r="AJ1282" s="7">
        <v>1311272</v>
      </c>
      <c r="AK1282" s="7">
        <v>1193250</v>
      </c>
      <c r="AL1282" s="7">
        <v>47696</v>
      </c>
      <c r="AM1282" s="7">
        <v>1387566</v>
      </c>
      <c r="AN1282" s="7">
        <v>0</v>
      </c>
      <c r="AO1282" s="7">
        <v>0</v>
      </c>
      <c r="AP1282" s="7">
        <v>27033007</v>
      </c>
      <c r="AQ1282" s="7">
        <v>2363100</v>
      </c>
      <c r="AR1282" s="7">
        <v>28297619</v>
      </c>
      <c r="AS1282" s="7">
        <v>1474786</v>
      </c>
      <c r="AT1282" s="7">
        <v>0</v>
      </c>
      <c r="AU1282" s="7">
        <v>101570</v>
      </c>
      <c r="AV1282" s="7">
        <v>878093</v>
      </c>
      <c r="AW1282" s="7">
        <v>0</v>
      </c>
      <c r="AX1282" s="7">
        <v>0</v>
      </c>
      <c r="AY1282" s="7">
        <v>32371976</v>
      </c>
      <c r="AZ1282" s="7">
        <v>968310</v>
      </c>
      <c r="BA1282" s="7">
        <v>137051.77499999999</v>
      </c>
      <c r="BB1282" s="7">
        <v>0</v>
      </c>
      <c r="BC1282" s="7">
        <v>0</v>
      </c>
      <c r="BD1282" s="7">
        <v>1430.76</v>
      </c>
      <c r="BE1282" s="7">
        <v>85.83</v>
      </c>
      <c r="BF1282" s="7">
        <v>0</v>
      </c>
      <c r="BG1282" s="7">
        <v>1929580.3314342001</v>
      </c>
      <c r="BH1282" s="7">
        <v>21519</v>
      </c>
      <c r="BI1282" s="7">
        <v>1145422</v>
      </c>
      <c r="BJ1282" s="7">
        <v>15764487.164166667</v>
      </c>
      <c r="BK1282" s="7">
        <v>12201067.813333333</v>
      </c>
      <c r="BL1282" s="7">
        <v>3776264.6333333333</v>
      </c>
      <c r="BM1282" s="7">
        <v>6701148.1366666667</v>
      </c>
      <c r="BN1282" s="130">
        <v>0.995</v>
      </c>
      <c r="BO1282" s="131">
        <v>9.2732039999999995E-4</v>
      </c>
      <c r="BP1282" s="161">
        <v>23499.169277344961</v>
      </c>
      <c r="BQ1282" s="162">
        <v>36029447</v>
      </c>
      <c r="BR1282" s="161">
        <v>1091520</v>
      </c>
      <c r="BS1282" s="163">
        <v>0</v>
      </c>
      <c r="BT1282" s="163">
        <v>0</v>
      </c>
      <c r="BU1282" s="161">
        <v>69473685.799999997</v>
      </c>
      <c r="BV1282" s="161">
        <v>2899219.07</v>
      </c>
      <c r="BW1282" s="165">
        <v>0</v>
      </c>
      <c r="BX1282" s="161">
        <v>1091520</v>
      </c>
    </row>
    <row r="1283" spans="1:76" ht="14.45" x14ac:dyDescent="0.3">
      <c r="A1283" s="164" t="s">
        <v>31</v>
      </c>
      <c r="B1283" s="6" t="s">
        <v>134</v>
      </c>
      <c r="C1283" s="6" t="s">
        <v>42</v>
      </c>
      <c r="D1283" s="6" t="s">
        <v>37</v>
      </c>
      <c r="E1283" s="6" t="s">
        <v>36</v>
      </c>
      <c r="F1283" s="24" t="str">
        <f>+Tabela1[[#This Row],[WK]]&amp;Tabela1[[#This Row],[PK]]&amp;Tabela1[[#This Row],[GK]]</f>
        <v>160503</v>
      </c>
      <c r="G1283" s="6" t="s">
        <v>1247</v>
      </c>
      <c r="H1283" s="7">
        <v>183699542.59779957</v>
      </c>
      <c r="I1283" s="8">
        <v>1.371</v>
      </c>
      <c r="J1283" s="7">
        <v>251852072.89999998</v>
      </c>
      <c r="K1283" s="8">
        <v>7.0000000000000007E-2</v>
      </c>
      <c r="L1283" s="7">
        <v>17629645.103</v>
      </c>
      <c r="M1283" s="7">
        <v>9989129.1030000001</v>
      </c>
      <c r="N1283" s="9">
        <v>1.3073893311655915</v>
      </c>
      <c r="O1283" s="7">
        <v>19483758</v>
      </c>
      <c r="P1283" s="8">
        <v>1.2949999999999999</v>
      </c>
      <c r="Q1283" s="7">
        <v>25231467</v>
      </c>
      <c r="R1283" s="8">
        <v>1.6E-2</v>
      </c>
      <c r="S1283" s="7">
        <v>403703.47200000001</v>
      </c>
      <c r="T1283" s="7">
        <v>188403.47200000001</v>
      </c>
      <c r="U1283" s="9">
        <v>0.87507418485833721</v>
      </c>
      <c r="V1283" s="7">
        <v>10177532.574999999</v>
      </c>
      <c r="W1283" s="9">
        <v>1.2955411092876921</v>
      </c>
      <c r="X1283" s="7">
        <v>25896167.472621024</v>
      </c>
      <c r="Y1283" s="7">
        <v>5943132</v>
      </c>
      <c r="Z1283" s="7">
        <v>407636.67</v>
      </c>
      <c r="AA1283" s="7">
        <v>994778.80262102187</v>
      </c>
      <c r="AB1283" s="7">
        <v>18550620</v>
      </c>
      <c r="AC1283" s="7">
        <v>0</v>
      </c>
      <c r="AD1283" s="7">
        <v>15718634.897621024</v>
      </c>
      <c r="AE1283" s="7">
        <v>0</v>
      </c>
      <c r="AF1283" s="7">
        <v>17629645.103</v>
      </c>
      <c r="AG1283" s="7">
        <v>403703.47200000001</v>
      </c>
      <c r="AH1283" s="7">
        <v>15718634.897621024</v>
      </c>
      <c r="AI1283" s="7">
        <v>6379335</v>
      </c>
      <c r="AJ1283" s="7">
        <v>119265</v>
      </c>
      <c r="AK1283" s="7">
        <v>6296996</v>
      </c>
      <c r="AL1283" s="7">
        <v>0</v>
      </c>
      <c r="AM1283" s="7">
        <v>456820</v>
      </c>
      <c r="AN1283" s="7">
        <v>0</v>
      </c>
      <c r="AO1283" s="7">
        <v>0</v>
      </c>
      <c r="AP1283" s="7">
        <v>13157347</v>
      </c>
      <c r="AQ1283" s="7">
        <v>871243</v>
      </c>
      <c r="AR1283" s="7">
        <v>7640516</v>
      </c>
      <c r="AS1283" s="7">
        <v>215300</v>
      </c>
      <c r="AT1283" s="7">
        <v>6933335</v>
      </c>
      <c r="AU1283" s="7">
        <v>0</v>
      </c>
      <c r="AV1283" s="7">
        <v>745059</v>
      </c>
      <c r="AW1283" s="7">
        <v>0</v>
      </c>
      <c r="AX1283" s="7">
        <v>0</v>
      </c>
      <c r="AY1283" s="7">
        <v>16732244</v>
      </c>
      <c r="AZ1283" s="7">
        <v>363319</v>
      </c>
      <c r="BA1283" s="7">
        <v>407636.67</v>
      </c>
      <c r="BB1283" s="7">
        <v>0</v>
      </c>
      <c r="BC1283" s="7">
        <v>0</v>
      </c>
      <c r="BD1283" s="7">
        <v>4383.1899999999996</v>
      </c>
      <c r="BE1283" s="7">
        <v>0</v>
      </c>
      <c r="BF1283" s="7">
        <v>0</v>
      </c>
      <c r="BG1283" s="7">
        <v>647407.80262102187</v>
      </c>
      <c r="BH1283" s="7">
        <v>7220</v>
      </c>
      <c r="BI1283" s="7">
        <v>347371</v>
      </c>
      <c r="BJ1283" s="7">
        <v>4780942.5025000004</v>
      </c>
      <c r="BK1283" s="7">
        <v>1983411.4900000007</v>
      </c>
      <c r="BL1283" s="7">
        <v>3665599.793333333</v>
      </c>
      <c r="BM1283" s="7">
        <v>3858924.4633333334</v>
      </c>
      <c r="BN1283" s="130">
        <v>0.77300000000000002</v>
      </c>
      <c r="BO1283" s="131">
        <v>2.78273E-4</v>
      </c>
      <c r="BP1283" s="161">
        <v>7051.6517676470939</v>
      </c>
      <c r="BQ1283" s="162">
        <v>18550620</v>
      </c>
      <c r="BR1283" s="161">
        <v>399206</v>
      </c>
      <c r="BS1283" s="163">
        <v>0</v>
      </c>
      <c r="BT1283" s="163">
        <v>1276995.5273789763</v>
      </c>
      <c r="BU1283" s="161">
        <v>17629645.100000001</v>
      </c>
      <c r="BV1283" s="161">
        <v>403703.47</v>
      </c>
      <c r="BW1283" s="165">
        <v>16995630.427378975</v>
      </c>
      <c r="BX1283" s="161">
        <v>399206</v>
      </c>
    </row>
    <row r="1284" spans="1:76" ht="14.45" x14ac:dyDescent="0.3">
      <c r="A1284" s="164" t="s">
        <v>31</v>
      </c>
      <c r="B1284" s="6" t="s">
        <v>134</v>
      </c>
      <c r="C1284" s="6" t="s">
        <v>42</v>
      </c>
      <c r="D1284" s="6" t="s">
        <v>39</v>
      </c>
      <c r="E1284" s="6" t="s">
        <v>36</v>
      </c>
      <c r="F1284" s="24" t="str">
        <f>+Tabela1[[#This Row],[WK]]&amp;Tabela1[[#This Row],[PK]]&amp;Tabela1[[#This Row],[GK]]</f>
        <v>160504</v>
      </c>
      <c r="G1284" s="6" t="s">
        <v>1248</v>
      </c>
      <c r="H1284" s="7">
        <v>120240077.05619976</v>
      </c>
      <c r="I1284" s="8">
        <v>1.371</v>
      </c>
      <c r="J1284" s="7">
        <v>164849145.63999999</v>
      </c>
      <c r="K1284" s="8">
        <v>7.0000000000000007E-2</v>
      </c>
      <c r="L1284" s="7">
        <v>11539440.194800001</v>
      </c>
      <c r="M1284" s="7">
        <v>7946557.1948000006</v>
      </c>
      <c r="N1284" s="9">
        <v>2.2117495044508826</v>
      </c>
      <c r="O1284" s="7">
        <v>82763990</v>
      </c>
      <c r="P1284" s="8">
        <v>1.2949999999999999</v>
      </c>
      <c r="Q1284" s="7">
        <v>107179367</v>
      </c>
      <c r="R1284" s="8">
        <v>1.6E-2</v>
      </c>
      <c r="S1284" s="7">
        <v>1714869.872</v>
      </c>
      <c r="T1284" s="7">
        <v>643596.87199999997</v>
      </c>
      <c r="U1284" s="9">
        <v>0.60077764678097922</v>
      </c>
      <c r="V1284" s="7">
        <v>8590154.0668000001</v>
      </c>
      <c r="W1284" s="9">
        <v>1.8417381551560454</v>
      </c>
      <c r="X1284" s="7">
        <v>17258251.067808762</v>
      </c>
      <c r="Y1284" s="7">
        <v>2894749</v>
      </c>
      <c r="Z1284" s="7">
        <v>0</v>
      </c>
      <c r="AA1284" s="7">
        <v>1007029.0678087611</v>
      </c>
      <c r="AB1284" s="7">
        <v>13356473</v>
      </c>
      <c r="AC1284" s="7">
        <v>0</v>
      </c>
      <c r="AD1284" s="7">
        <v>8668097.001008762</v>
      </c>
      <c r="AE1284" s="7">
        <v>0</v>
      </c>
      <c r="AF1284" s="7">
        <v>11539440.194800001</v>
      </c>
      <c r="AG1284" s="7">
        <v>1714869.872</v>
      </c>
      <c r="AH1284" s="7">
        <v>8668097.001008762</v>
      </c>
      <c r="AI1284" s="7">
        <v>2999824</v>
      </c>
      <c r="AJ1284" s="7">
        <v>914816</v>
      </c>
      <c r="AK1284" s="7">
        <v>3147398</v>
      </c>
      <c r="AL1284" s="7">
        <v>0</v>
      </c>
      <c r="AM1284" s="7">
        <v>977448</v>
      </c>
      <c r="AN1284" s="7">
        <v>0</v>
      </c>
      <c r="AO1284" s="7">
        <v>0</v>
      </c>
      <c r="AP1284" s="7">
        <v>10448687</v>
      </c>
      <c r="AQ1284" s="7">
        <v>537068</v>
      </c>
      <c r="AR1284" s="7">
        <v>3592883</v>
      </c>
      <c r="AS1284" s="7">
        <v>1071273</v>
      </c>
      <c r="AT1284" s="7">
        <v>3147084</v>
      </c>
      <c r="AU1284" s="7">
        <v>324547</v>
      </c>
      <c r="AV1284" s="7">
        <v>968477</v>
      </c>
      <c r="AW1284" s="7">
        <v>0</v>
      </c>
      <c r="AX1284" s="7">
        <v>0</v>
      </c>
      <c r="AY1284" s="7">
        <v>12015676</v>
      </c>
      <c r="AZ1284" s="7">
        <v>230318</v>
      </c>
      <c r="BA1284" s="7">
        <v>0</v>
      </c>
      <c r="BB1284" s="7">
        <v>0</v>
      </c>
      <c r="BC1284" s="7">
        <v>0</v>
      </c>
      <c r="BD1284" s="7">
        <v>0</v>
      </c>
      <c r="BE1284" s="7">
        <v>0</v>
      </c>
      <c r="BF1284" s="7">
        <v>0</v>
      </c>
      <c r="BG1284" s="7">
        <v>461973.06780876114</v>
      </c>
      <c r="BH1284" s="7">
        <v>5152</v>
      </c>
      <c r="BI1284" s="7">
        <v>545056</v>
      </c>
      <c r="BJ1284" s="7">
        <v>7501730.6108333319</v>
      </c>
      <c r="BK1284" s="7">
        <v>5066314.9499999983</v>
      </c>
      <c r="BL1284" s="7">
        <v>2754098.2666666671</v>
      </c>
      <c r="BM1284" s="7">
        <v>4233466.1100000003</v>
      </c>
      <c r="BN1284" s="130">
        <v>0.85099999999999998</v>
      </c>
      <c r="BO1284" s="131">
        <v>2.1267249999999999E-4</v>
      </c>
      <c r="BP1284" s="161">
        <v>5389.7911566848597</v>
      </c>
      <c r="BQ1284" s="162">
        <v>13356473</v>
      </c>
      <c r="BR1284" s="161">
        <v>262301</v>
      </c>
      <c r="BS1284" s="163">
        <v>0</v>
      </c>
      <c r="BT1284" s="163">
        <v>1190151.9321912378</v>
      </c>
      <c r="BU1284" s="161">
        <v>11539440.189999999</v>
      </c>
      <c r="BV1284" s="161">
        <v>1714869.87</v>
      </c>
      <c r="BW1284" s="165">
        <v>9858248.9321912378</v>
      </c>
      <c r="BX1284" s="161">
        <v>262301</v>
      </c>
    </row>
    <row r="1285" spans="1:76" ht="14.45" x14ac:dyDescent="0.3">
      <c r="A1285" s="164" t="s">
        <v>31</v>
      </c>
      <c r="B1285" s="6" t="s">
        <v>134</v>
      </c>
      <c r="C1285" s="6" t="s">
        <v>42</v>
      </c>
      <c r="D1285" s="6" t="s">
        <v>42</v>
      </c>
      <c r="E1285" s="6" t="s">
        <v>40</v>
      </c>
      <c r="F1285" s="24" t="str">
        <f>+Tabela1[[#This Row],[WK]]&amp;Tabela1[[#This Row],[PK]]&amp;Tabela1[[#This Row],[GK]]</f>
        <v>160505</v>
      </c>
      <c r="G1285" s="6" t="s">
        <v>1249</v>
      </c>
      <c r="H1285" s="7">
        <v>506569658.78159916</v>
      </c>
      <c r="I1285" s="8">
        <v>1.371</v>
      </c>
      <c r="J1285" s="7">
        <v>694507002.18999994</v>
      </c>
      <c r="K1285" s="8">
        <v>7.0000000000000007E-2</v>
      </c>
      <c r="L1285" s="7">
        <v>48615490.153300002</v>
      </c>
      <c r="M1285" s="7">
        <v>29451559.153300002</v>
      </c>
      <c r="N1285" s="9">
        <v>1.536822437593832</v>
      </c>
      <c r="O1285" s="7">
        <v>33955406</v>
      </c>
      <c r="P1285" s="8">
        <v>1.2949999999999999</v>
      </c>
      <c r="Q1285" s="7">
        <v>43972251</v>
      </c>
      <c r="R1285" s="8">
        <v>1.6E-2</v>
      </c>
      <c r="S1285" s="7">
        <v>703556.01600000006</v>
      </c>
      <c r="T1285" s="7">
        <v>-3767192.9840000002</v>
      </c>
      <c r="U1285" s="9">
        <v>-0.84263128706174295</v>
      </c>
      <c r="V1285" s="7">
        <v>25684366.169300005</v>
      </c>
      <c r="W1285" s="9">
        <v>1.0867236691717428</v>
      </c>
      <c r="X1285" s="7">
        <v>23616255.262137022</v>
      </c>
      <c r="Y1285" s="7">
        <v>0</v>
      </c>
      <c r="Z1285" s="7">
        <v>69588.179999999993</v>
      </c>
      <c r="AA1285" s="7">
        <v>1844134.0821370236</v>
      </c>
      <c r="AB1285" s="7">
        <v>21702533</v>
      </c>
      <c r="AC1285" s="7">
        <v>0</v>
      </c>
      <c r="AD1285" s="7">
        <v>0</v>
      </c>
      <c r="AE1285" s="7">
        <v>-1110443.4881486678</v>
      </c>
      <c r="AF1285" s="7">
        <v>47505046.665151335</v>
      </c>
      <c r="AG1285" s="7">
        <v>703556.01600000006</v>
      </c>
      <c r="AH1285" s="7">
        <v>0</v>
      </c>
      <c r="AI1285" s="7">
        <v>16000638</v>
      </c>
      <c r="AJ1285" s="7">
        <v>4959723</v>
      </c>
      <c r="AK1285" s="7">
        <v>0</v>
      </c>
      <c r="AL1285" s="7">
        <v>73520</v>
      </c>
      <c r="AM1285" s="7">
        <v>628576</v>
      </c>
      <c r="AN1285" s="7">
        <v>0</v>
      </c>
      <c r="AO1285" s="7">
        <v>0</v>
      </c>
      <c r="AP1285" s="7">
        <v>16341774</v>
      </c>
      <c r="AQ1285" s="7">
        <v>1157681</v>
      </c>
      <c r="AR1285" s="7">
        <v>19163931</v>
      </c>
      <c r="AS1285" s="7">
        <v>4470749</v>
      </c>
      <c r="AT1285" s="7">
        <v>0</v>
      </c>
      <c r="AU1285" s="7">
        <v>78103</v>
      </c>
      <c r="AV1285" s="7">
        <v>682053</v>
      </c>
      <c r="AW1285" s="7">
        <v>0</v>
      </c>
      <c r="AX1285" s="7">
        <v>0</v>
      </c>
      <c r="AY1285" s="7">
        <v>19508386</v>
      </c>
      <c r="AZ1285" s="7">
        <v>512539</v>
      </c>
      <c r="BA1285" s="7">
        <v>69588.179999999993</v>
      </c>
      <c r="BB1285" s="7">
        <v>0</v>
      </c>
      <c r="BC1285" s="7">
        <v>47.47</v>
      </c>
      <c r="BD1285" s="7">
        <v>95.8</v>
      </c>
      <c r="BE1285" s="7">
        <v>621.02</v>
      </c>
      <c r="BF1285" s="7">
        <v>551.15</v>
      </c>
      <c r="BG1285" s="7">
        <v>1264149.0821370236</v>
      </c>
      <c r="BH1285" s="7">
        <v>14098</v>
      </c>
      <c r="BI1285" s="7">
        <v>579985</v>
      </c>
      <c r="BJ1285" s="7">
        <v>7982386.1316666668</v>
      </c>
      <c r="BK1285" s="7">
        <v>7434877.3133333335</v>
      </c>
      <c r="BL1285" s="7">
        <v>4494.8666666666668</v>
      </c>
      <c r="BM1285" s="7">
        <v>2181045.54</v>
      </c>
      <c r="BN1285" s="130">
        <v>1.3160000000000001</v>
      </c>
      <c r="BO1285" s="131">
        <v>4.9042810000000004E-4</v>
      </c>
      <c r="BP1285" s="161">
        <v>12428.436188665182</v>
      </c>
      <c r="BQ1285" s="162">
        <v>21702533</v>
      </c>
      <c r="BR1285" s="161">
        <v>677421</v>
      </c>
      <c r="BS1285" s="163">
        <v>0</v>
      </c>
      <c r="BT1285" s="163">
        <v>0</v>
      </c>
      <c r="BU1285" s="161">
        <v>47505046.670000002</v>
      </c>
      <c r="BV1285" s="161">
        <v>703556.02</v>
      </c>
      <c r="BW1285" s="165">
        <v>0</v>
      </c>
      <c r="BX1285" s="161">
        <v>677421</v>
      </c>
    </row>
    <row r="1286" spans="1:76" ht="14.45" x14ac:dyDescent="0.3">
      <c r="A1286" s="164" t="s">
        <v>31</v>
      </c>
      <c r="B1286" s="6" t="s">
        <v>134</v>
      </c>
      <c r="C1286" s="6" t="s">
        <v>44</v>
      </c>
      <c r="D1286" s="6" t="s">
        <v>33</v>
      </c>
      <c r="E1286" s="6" t="s">
        <v>36</v>
      </c>
      <c r="F1286" s="24" t="str">
        <f>+Tabela1[[#This Row],[WK]]&amp;Tabela1[[#This Row],[PK]]&amp;Tabela1[[#This Row],[GK]]</f>
        <v>160601</v>
      </c>
      <c r="G1286" s="6" t="s">
        <v>1250</v>
      </c>
      <c r="H1286" s="7">
        <v>88236421.442599952</v>
      </c>
      <c r="I1286" s="8">
        <v>1.371</v>
      </c>
      <c r="J1286" s="7">
        <v>120972133.79000001</v>
      </c>
      <c r="K1286" s="8">
        <v>7.0000000000000007E-2</v>
      </c>
      <c r="L1286" s="7">
        <v>8468049.3653000016</v>
      </c>
      <c r="M1286" s="7">
        <v>5697750.3653000016</v>
      </c>
      <c r="N1286" s="9">
        <v>2.0567275825822415</v>
      </c>
      <c r="O1286" s="7">
        <v>9866179</v>
      </c>
      <c r="P1286" s="8">
        <v>1.2949999999999999</v>
      </c>
      <c r="Q1286" s="7">
        <v>12776702</v>
      </c>
      <c r="R1286" s="8">
        <v>1.6E-2</v>
      </c>
      <c r="S1286" s="7">
        <v>204427.23200000002</v>
      </c>
      <c r="T1286" s="7">
        <v>66324.232000000018</v>
      </c>
      <c r="U1286" s="9">
        <v>0.48025192790887972</v>
      </c>
      <c r="V1286" s="7">
        <v>5764074.5973000024</v>
      </c>
      <c r="W1286" s="9">
        <v>1.9818699744051895</v>
      </c>
      <c r="X1286" s="7">
        <v>10499456.49</v>
      </c>
      <c r="Y1286" s="7">
        <v>1876213</v>
      </c>
      <c r="Z1286" s="7">
        <v>526342.49</v>
      </c>
      <c r="AA1286" s="7">
        <v>540552</v>
      </c>
      <c r="AB1286" s="7">
        <v>5968897</v>
      </c>
      <c r="AC1286" s="7">
        <v>1587452</v>
      </c>
      <c r="AD1286" s="7">
        <v>4735381.8926999988</v>
      </c>
      <c r="AE1286" s="7">
        <v>0</v>
      </c>
      <c r="AF1286" s="7">
        <v>8468049.3653000016</v>
      </c>
      <c r="AG1286" s="7">
        <v>204427.23200000002</v>
      </c>
      <c r="AH1286" s="7">
        <v>4735381.8926999988</v>
      </c>
      <c r="AI1286" s="7">
        <v>2313020</v>
      </c>
      <c r="AJ1286" s="7">
        <v>73506</v>
      </c>
      <c r="AK1286" s="7">
        <v>3636155</v>
      </c>
      <c r="AL1286" s="7">
        <v>0</v>
      </c>
      <c r="AM1286" s="7">
        <v>311240</v>
      </c>
      <c r="AN1286" s="7">
        <v>0</v>
      </c>
      <c r="AO1286" s="7">
        <v>0</v>
      </c>
      <c r="AP1286" s="7">
        <v>4369239</v>
      </c>
      <c r="AQ1286" s="7">
        <v>274502</v>
      </c>
      <c r="AR1286" s="7">
        <v>2770299</v>
      </c>
      <c r="AS1286" s="7">
        <v>138103</v>
      </c>
      <c r="AT1286" s="7">
        <v>4013835</v>
      </c>
      <c r="AU1286" s="7">
        <v>0</v>
      </c>
      <c r="AV1286" s="7">
        <v>657366</v>
      </c>
      <c r="AW1286" s="7">
        <v>0</v>
      </c>
      <c r="AX1286" s="7">
        <v>0</v>
      </c>
      <c r="AY1286" s="7">
        <v>5390716</v>
      </c>
      <c r="AZ1286" s="7">
        <v>110293</v>
      </c>
      <c r="BA1286" s="7">
        <v>526342.49</v>
      </c>
      <c r="BB1286" s="7">
        <v>0</v>
      </c>
      <c r="BC1286" s="7">
        <v>0</v>
      </c>
      <c r="BD1286" s="7">
        <v>5624.14</v>
      </c>
      <c r="BE1286" s="7">
        <v>0</v>
      </c>
      <c r="BF1286" s="7">
        <v>106.37</v>
      </c>
      <c r="BG1286" s="7">
        <v>320594</v>
      </c>
      <c r="BH1286" s="7">
        <v>3473</v>
      </c>
      <c r="BI1286" s="7">
        <v>219958</v>
      </c>
      <c r="BJ1286" s="7">
        <v>3027296.3625000007</v>
      </c>
      <c r="BK1286" s="7">
        <v>2166564.7733333339</v>
      </c>
      <c r="BL1286" s="7">
        <v>476700.75666666665</v>
      </c>
      <c r="BM1286" s="7">
        <v>2489524.8433333333</v>
      </c>
      <c r="BN1286" s="130">
        <v>0.84099999999999997</v>
      </c>
      <c r="BO1286" s="131">
        <v>1.294872E-4</v>
      </c>
      <c r="BP1286" s="161">
        <v>3281.6994605395098</v>
      </c>
      <c r="BQ1286" s="162">
        <v>5968897</v>
      </c>
      <c r="BR1286" s="161">
        <v>194495</v>
      </c>
      <c r="BS1286" s="163">
        <v>0</v>
      </c>
      <c r="BT1286" s="163">
        <v>867248.50999999791</v>
      </c>
      <c r="BU1286" s="161">
        <v>8468049.3699999992</v>
      </c>
      <c r="BV1286" s="161">
        <v>204427.23</v>
      </c>
      <c r="BW1286" s="165">
        <v>5602630.3999999976</v>
      </c>
      <c r="BX1286" s="161">
        <v>194495</v>
      </c>
    </row>
    <row r="1287" spans="1:76" ht="14.45" x14ac:dyDescent="0.3">
      <c r="A1287" s="164" t="s">
        <v>31</v>
      </c>
      <c r="B1287" s="6" t="s">
        <v>134</v>
      </c>
      <c r="C1287" s="6" t="s">
        <v>44</v>
      </c>
      <c r="D1287" s="6" t="s">
        <v>32</v>
      </c>
      <c r="E1287" s="6" t="s">
        <v>40</v>
      </c>
      <c r="F1287" s="24" t="str">
        <f>+Tabela1[[#This Row],[WK]]&amp;Tabela1[[#This Row],[PK]]&amp;Tabela1[[#This Row],[GK]]</f>
        <v>160602</v>
      </c>
      <c r="G1287" s="6" t="s">
        <v>1251</v>
      </c>
      <c r="H1287" s="7">
        <v>899177901.3056004</v>
      </c>
      <c r="I1287" s="8">
        <v>1.371</v>
      </c>
      <c r="J1287" s="7">
        <v>1232772902.6900001</v>
      </c>
      <c r="K1287" s="8">
        <v>7.0000000000000007E-2</v>
      </c>
      <c r="L1287" s="7">
        <v>86294103.188300014</v>
      </c>
      <c r="M1287" s="7">
        <v>49601901.188300014</v>
      </c>
      <c r="N1287" s="9">
        <v>1.3518376789787654</v>
      </c>
      <c r="O1287" s="7">
        <v>172072950</v>
      </c>
      <c r="P1287" s="8">
        <v>1.2949999999999999</v>
      </c>
      <c r="Q1287" s="7">
        <v>222834470</v>
      </c>
      <c r="R1287" s="8">
        <v>1.6E-2</v>
      </c>
      <c r="S1287" s="7">
        <v>3565351.52</v>
      </c>
      <c r="T1287" s="7">
        <v>1188012.52</v>
      </c>
      <c r="U1287" s="9">
        <v>0.49972364900420174</v>
      </c>
      <c r="V1287" s="7">
        <v>50789913.708300009</v>
      </c>
      <c r="W1287" s="9">
        <v>1.29998746871124</v>
      </c>
      <c r="X1287" s="7">
        <v>49468019.255698234</v>
      </c>
      <c r="Y1287" s="7">
        <v>0</v>
      </c>
      <c r="Z1287" s="7">
        <v>1144301.76</v>
      </c>
      <c r="AA1287" s="7">
        <v>3551742.4956982299</v>
      </c>
      <c r="AB1287" s="7">
        <v>43713752</v>
      </c>
      <c r="AC1287" s="7">
        <v>1058223</v>
      </c>
      <c r="AD1287" s="7">
        <v>1058223</v>
      </c>
      <c r="AE1287" s="7">
        <v>0</v>
      </c>
      <c r="AF1287" s="7">
        <v>86294103.188300014</v>
      </c>
      <c r="AG1287" s="7">
        <v>3565351.52</v>
      </c>
      <c r="AH1287" s="7">
        <v>1058223</v>
      </c>
      <c r="AI1287" s="7">
        <v>30635606</v>
      </c>
      <c r="AJ1287" s="7">
        <v>2455603</v>
      </c>
      <c r="AK1287" s="7">
        <v>5109303</v>
      </c>
      <c r="AL1287" s="7">
        <v>503510</v>
      </c>
      <c r="AM1287" s="7">
        <v>1105752</v>
      </c>
      <c r="AN1287" s="7">
        <v>0</v>
      </c>
      <c r="AO1287" s="7">
        <v>0</v>
      </c>
      <c r="AP1287" s="7">
        <v>34931444</v>
      </c>
      <c r="AQ1287" s="7">
        <v>3206496</v>
      </c>
      <c r="AR1287" s="7">
        <v>36692202</v>
      </c>
      <c r="AS1287" s="7">
        <v>2377339</v>
      </c>
      <c r="AT1287" s="7">
        <v>7114983</v>
      </c>
      <c r="AU1287" s="7">
        <v>657688</v>
      </c>
      <c r="AV1287" s="7">
        <v>1191814</v>
      </c>
      <c r="AW1287" s="7">
        <v>0</v>
      </c>
      <c r="AX1287" s="7">
        <v>0</v>
      </c>
      <c r="AY1287" s="7">
        <v>39229456</v>
      </c>
      <c r="AZ1287" s="7">
        <v>1325141</v>
      </c>
      <c r="BA1287" s="7">
        <v>1144301.76</v>
      </c>
      <c r="BB1287" s="7">
        <v>0</v>
      </c>
      <c r="BC1287" s="7">
        <v>24.33</v>
      </c>
      <c r="BD1287" s="7">
        <v>12223.22</v>
      </c>
      <c r="BE1287" s="7">
        <v>0</v>
      </c>
      <c r="BF1287" s="7">
        <v>0</v>
      </c>
      <c r="BG1287" s="7">
        <v>2358017.4956982299</v>
      </c>
      <c r="BH1287" s="7">
        <v>26297</v>
      </c>
      <c r="BI1287" s="7">
        <v>1193725</v>
      </c>
      <c r="BJ1287" s="7">
        <v>16429233.544166669</v>
      </c>
      <c r="BK1287" s="7">
        <v>12513703.163333336</v>
      </c>
      <c r="BL1287" s="7">
        <v>6310210.5166666657</v>
      </c>
      <c r="BM1287" s="7">
        <v>3041700.49</v>
      </c>
      <c r="BN1287" s="130">
        <v>1.046</v>
      </c>
      <c r="BO1287" s="131">
        <v>1.0190895999999999E-3</v>
      </c>
      <c r="BP1287" s="161">
        <v>25825.373925440803</v>
      </c>
      <c r="BQ1287" s="162">
        <v>43713752</v>
      </c>
      <c r="BR1287" s="161">
        <v>1428880</v>
      </c>
      <c r="BS1287" s="163">
        <v>0</v>
      </c>
      <c r="BT1287" s="163">
        <v>3099824.9699999988</v>
      </c>
      <c r="BU1287" s="161">
        <v>86294103.189999998</v>
      </c>
      <c r="BV1287" s="161">
        <v>3565351.52</v>
      </c>
      <c r="BW1287" s="165">
        <v>4158047.9699999988</v>
      </c>
      <c r="BX1287" s="161">
        <v>1428880</v>
      </c>
    </row>
    <row r="1288" spans="1:76" ht="14.45" x14ac:dyDescent="0.3">
      <c r="A1288" s="164" t="s">
        <v>31</v>
      </c>
      <c r="B1288" s="6" t="s">
        <v>134</v>
      </c>
      <c r="C1288" s="6" t="s">
        <v>44</v>
      </c>
      <c r="D1288" s="6" t="s">
        <v>37</v>
      </c>
      <c r="E1288" s="6" t="s">
        <v>36</v>
      </c>
      <c r="F1288" s="24" t="str">
        <f>+Tabela1[[#This Row],[WK]]&amp;Tabela1[[#This Row],[PK]]&amp;Tabela1[[#This Row],[GK]]</f>
        <v>160603</v>
      </c>
      <c r="G1288" s="6" t="s">
        <v>1252</v>
      </c>
      <c r="H1288" s="7">
        <v>164692295.08039978</v>
      </c>
      <c r="I1288" s="8">
        <v>1.371</v>
      </c>
      <c r="J1288" s="7">
        <v>225793136.56000003</v>
      </c>
      <c r="K1288" s="8">
        <v>7.0000000000000007E-2</v>
      </c>
      <c r="L1288" s="7">
        <v>15805519.559200004</v>
      </c>
      <c r="M1288" s="7">
        <v>8992615.5592000037</v>
      </c>
      <c r="N1288" s="9">
        <v>1.3199386868213618</v>
      </c>
      <c r="O1288" s="7">
        <v>9860823</v>
      </c>
      <c r="P1288" s="8">
        <v>1.2949999999999999</v>
      </c>
      <c r="Q1288" s="7">
        <v>12769766</v>
      </c>
      <c r="R1288" s="8">
        <v>1.6E-2</v>
      </c>
      <c r="S1288" s="7">
        <v>204316.25599999999</v>
      </c>
      <c r="T1288" s="7">
        <v>1475.2559999999939</v>
      </c>
      <c r="U1288" s="9">
        <v>7.2729674967092154E-3</v>
      </c>
      <c r="V1288" s="7">
        <v>8994090.8152000029</v>
      </c>
      <c r="W1288" s="9">
        <v>1.2819865623964386</v>
      </c>
      <c r="X1288" s="7">
        <v>14083850.266855745</v>
      </c>
      <c r="Y1288" s="7">
        <v>0</v>
      </c>
      <c r="Z1288" s="7">
        <v>579896.85</v>
      </c>
      <c r="AA1288" s="7">
        <v>940033.41685574525</v>
      </c>
      <c r="AB1288" s="7">
        <v>9238602</v>
      </c>
      <c r="AC1288" s="7">
        <v>3325318</v>
      </c>
      <c r="AD1288" s="7">
        <v>5089759.4516557408</v>
      </c>
      <c r="AE1288" s="7">
        <v>0</v>
      </c>
      <c r="AF1288" s="7">
        <v>15805519.559200004</v>
      </c>
      <c r="AG1288" s="7">
        <v>204316.25599999999</v>
      </c>
      <c r="AH1288" s="7">
        <v>5089759.4516557408</v>
      </c>
      <c r="AI1288" s="7">
        <v>5688333</v>
      </c>
      <c r="AJ1288" s="7">
        <v>260479</v>
      </c>
      <c r="AK1288" s="7">
        <v>3535019</v>
      </c>
      <c r="AL1288" s="7">
        <v>0</v>
      </c>
      <c r="AM1288" s="7">
        <v>1039837</v>
      </c>
      <c r="AN1288" s="7">
        <v>0</v>
      </c>
      <c r="AO1288" s="7">
        <v>0</v>
      </c>
      <c r="AP1288" s="7">
        <v>7096420</v>
      </c>
      <c r="AQ1288" s="7">
        <v>525133</v>
      </c>
      <c r="AR1288" s="7">
        <v>6812904</v>
      </c>
      <c r="AS1288" s="7">
        <v>202841</v>
      </c>
      <c r="AT1288" s="7">
        <v>3944966</v>
      </c>
      <c r="AU1288" s="7">
        <v>0</v>
      </c>
      <c r="AV1288" s="7">
        <v>999157</v>
      </c>
      <c r="AW1288" s="7">
        <v>0</v>
      </c>
      <c r="AX1288" s="7">
        <v>0</v>
      </c>
      <c r="AY1288" s="7">
        <v>8429978</v>
      </c>
      <c r="AZ1288" s="7">
        <v>217343</v>
      </c>
      <c r="BA1288" s="7">
        <v>579896.85</v>
      </c>
      <c r="BB1288" s="7">
        <v>0</v>
      </c>
      <c r="BC1288" s="7">
        <v>0</v>
      </c>
      <c r="BD1288" s="7">
        <v>2717.97</v>
      </c>
      <c r="BE1288" s="7">
        <v>0</v>
      </c>
      <c r="BF1288" s="7">
        <v>10552.44</v>
      </c>
      <c r="BG1288" s="7">
        <v>450226.41685574531</v>
      </c>
      <c r="BH1288" s="7">
        <v>5021</v>
      </c>
      <c r="BI1288" s="7">
        <v>489807</v>
      </c>
      <c r="BJ1288" s="7">
        <v>6741333.6008333322</v>
      </c>
      <c r="BK1288" s="7">
        <v>2038198.6399999992</v>
      </c>
      <c r="BL1288" s="7">
        <v>8985059.5899999999</v>
      </c>
      <c r="BM1288" s="7">
        <v>842420.66333333403</v>
      </c>
      <c r="BN1288" s="130">
        <v>1.012</v>
      </c>
      <c r="BO1288" s="131">
        <v>1.7895500000000001E-4</v>
      </c>
      <c r="BP1288" s="161">
        <v>4535.3486751907312</v>
      </c>
      <c r="BQ1288" s="162">
        <v>9238602</v>
      </c>
      <c r="BR1288" s="161">
        <v>283499</v>
      </c>
      <c r="BS1288" s="163">
        <v>0</v>
      </c>
      <c r="BT1288" s="163">
        <v>1291092.7331442572</v>
      </c>
      <c r="BU1288" s="161">
        <v>15805519.560000001</v>
      </c>
      <c r="BV1288" s="161">
        <v>204316.26</v>
      </c>
      <c r="BW1288" s="165">
        <v>6380852.1831442574</v>
      </c>
      <c r="BX1288" s="161">
        <v>283499</v>
      </c>
    </row>
    <row r="1289" spans="1:76" ht="14.45" x14ac:dyDescent="0.3">
      <c r="A1289" s="164" t="s">
        <v>31</v>
      </c>
      <c r="B1289" s="6" t="s">
        <v>134</v>
      </c>
      <c r="C1289" s="6" t="s">
        <v>44</v>
      </c>
      <c r="D1289" s="6" t="s">
        <v>39</v>
      </c>
      <c r="E1289" s="6" t="s">
        <v>36</v>
      </c>
      <c r="F1289" s="24" t="str">
        <f>+Tabela1[[#This Row],[WK]]&amp;Tabela1[[#This Row],[PK]]&amp;Tabela1[[#This Row],[GK]]</f>
        <v>160604</v>
      </c>
      <c r="G1289" s="6" t="s">
        <v>1253</v>
      </c>
      <c r="H1289" s="7">
        <v>86631588.93580009</v>
      </c>
      <c r="I1289" s="8">
        <v>1.371</v>
      </c>
      <c r="J1289" s="7">
        <v>118771908.44000001</v>
      </c>
      <c r="K1289" s="8">
        <v>7.0000000000000007E-2</v>
      </c>
      <c r="L1289" s="7">
        <v>8314033.5908000013</v>
      </c>
      <c r="M1289" s="7">
        <v>4962661.5908000013</v>
      </c>
      <c r="N1289" s="9">
        <v>1.4807850608049484</v>
      </c>
      <c r="O1289" s="7">
        <v>245311</v>
      </c>
      <c r="P1289" s="8">
        <v>1.2949999999999999</v>
      </c>
      <c r="Q1289" s="7">
        <v>317678</v>
      </c>
      <c r="R1289" s="8">
        <v>1.6E-2</v>
      </c>
      <c r="S1289" s="7">
        <v>5082.848</v>
      </c>
      <c r="T1289" s="7">
        <v>-59410.152000000002</v>
      </c>
      <c r="U1289" s="9">
        <v>-0.92118760175522929</v>
      </c>
      <c r="V1289" s="7">
        <v>4903251.4388000015</v>
      </c>
      <c r="W1289" s="9">
        <v>1.4354347841030022</v>
      </c>
      <c r="X1289" s="7">
        <v>9456249.7050000001</v>
      </c>
      <c r="Y1289" s="7">
        <v>1888816</v>
      </c>
      <c r="Z1289" s="7">
        <v>277606.70500000002</v>
      </c>
      <c r="AA1289" s="7">
        <v>506111</v>
      </c>
      <c r="AB1289" s="7">
        <v>5855467</v>
      </c>
      <c r="AC1289" s="7">
        <v>928249</v>
      </c>
      <c r="AD1289" s="7">
        <v>4552998.2661999986</v>
      </c>
      <c r="AE1289" s="7">
        <v>0</v>
      </c>
      <c r="AF1289" s="7">
        <v>8314033.5908000013</v>
      </c>
      <c r="AG1289" s="7">
        <v>5082.848</v>
      </c>
      <c r="AH1289" s="7">
        <v>4552998.2661999986</v>
      </c>
      <c r="AI1289" s="7">
        <v>2798178</v>
      </c>
      <c r="AJ1289" s="7">
        <v>101496</v>
      </c>
      <c r="AK1289" s="7">
        <v>2855687</v>
      </c>
      <c r="AL1289" s="7">
        <v>0</v>
      </c>
      <c r="AM1289" s="7">
        <v>336718</v>
      </c>
      <c r="AN1289" s="7">
        <v>0</v>
      </c>
      <c r="AO1289" s="7">
        <v>0</v>
      </c>
      <c r="AP1289" s="7">
        <v>4282754</v>
      </c>
      <c r="AQ1289" s="7">
        <v>266545</v>
      </c>
      <c r="AR1289" s="7">
        <v>3351372</v>
      </c>
      <c r="AS1289" s="7">
        <v>64493</v>
      </c>
      <c r="AT1289" s="7">
        <v>3116046</v>
      </c>
      <c r="AU1289" s="7">
        <v>0</v>
      </c>
      <c r="AV1289" s="7">
        <v>708288</v>
      </c>
      <c r="AW1289" s="7">
        <v>0</v>
      </c>
      <c r="AX1289" s="7">
        <v>0</v>
      </c>
      <c r="AY1289" s="7">
        <v>5212899</v>
      </c>
      <c r="AZ1289" s="7">
        <v>110293</v>
      </c>
      <c r="BA1289" s="7">
        <v>277606.70500000002</v>
      </c>
      <c r="BB1289" s="7">
        <v>0</v>
      </c>
      <c r="BC1289" s="7">
        <v>0</v>
      </c>
      <c r="BD1289" s="7">
        <v>2048.13</v>
      </c>
      <c r="BE1289" s="7">
        <v>24.07</v>
      </c>
      <c r="BF1289" s="7">
        <v>2774.56</v>
      </c>
      <c r="BG1289" s="7">
        <v>320594</v>
      </c>
      <c r="BH1289" s="7">
        <v>3059</v>
      </c>
      <c r="BI1289" s="7">
        <v>185517</v>
      </c>
      <c r="BJ1289" s="7">
        <v>2553315.4749999996</v>
      </c>
      <c r="BK1289" s="7">
        <v>1680069.3099999996</v>
      </c>
      <c r="BL1289" s="7">
        <v>162658.01666666666</v>
      </c>
      <c r="BM1289" s="7">
        <v>3167668.6266666669</v>
      </c>
      <c r="BN1289" s="130">
        <v>0.82799999999999996</v>
      </c>
      <c r="BO1289" s="131">
        <v>1.199306E-4</v>
      </c>
      <c r="BP1289" s="161">
        <v>3039.5740735118998</v>
      </c>
      <c r="BQ1289" s="162">
        <v>5855467</v>
      </c>
      <c r="BR1289" s="161">
        <v>181277</v>
      </c>
      <c r="BS1289" s="163">
        <v>0</v>
      </c>
      <c r="BT1289" s="163">
        <v>872553.29499999993</v>
      </c>
      <c r="BU1289" s="161">
        <v>8314033.5899999999</v>
      </c>
      <c r="BV1289" s="161">
        <v>5082.8500000000004</v>
      </c>
      <c r="BW1289" s="165">
        <v>5425551.5649999995</v>
      </c>
      <c r="BX1289" s="161">
        <v>181277</v>
      </c>
    </row>
    <row r="1290" spans="1:76" ht="14.45" x14ac:dyDescent="0.3">
      <c r="A1290" s="164" t="s">
        <v>31</v>
      </c>
      <c r="B1290" s="6" t="s">
        <v>134</v>
      </c>
      <c r="C1290" s="6" t="s">
        <v>44</v>
      </c>
      <c r="D1290" s="6" t="s">
        <v>42</v>
      </c>
      <c r="E1290" s="6" t="s">
        <v>36</v>
      </c>
      <c r="F1290" s="24" t="str">
        <f>+Tabela1[[#This Row],[WK]]&amp;Tabela1[[#This Row],[PK]]&amp;Tabela1[[#This Row],[GK]]</f>
        <v>160605</v>
      </c>
      <c r="G1290" s="6" t="s">
        <v>465</v>
      </c>
      <c r="H1290" s="7">
        <v>116898061.05999985</v>
      </c>
      <c r="I1290" s="8">
        <v>1.371</v>
      </c>
      <c r="J1290" s="7">
        <v>160267241.71000001</v>
      </c>
      <c r="K1290" s="8">
        <v>7.0000000000000007E-2</v>
      </c>
      <c r="L1290" s="7">
        <v>11218706.919700002</v>
      </c>
      <c r="M1290" s="7">
        <v>7540255.9197000023</v>
      </c>
      <c r="N1290" s="9">
        <v>2.0498454158285653</v>
      </c>
      <c r="O1290" s="7">
        <v>8669897</v>
      </c>
      <c r="P1290" s="8">
        <v>1.2949999999999999</v>
      </c>
      <c r="Q1290" s="7">
        <v>11227517</v>
      </c>
      <c r="R1290" s="8">
        <v>1.6E-2</v>
      </c>
      <c r="S1290" s="7">
        <v>179640.272</v>
      </c>
      <c r="T1290" s="7">
        <v>43974.271999999997</v>
      </c>
      <c r="U1290" s="9">
        <v>0.3241362758539354</v>
      </c>
      <c r="V1290" s="7">
        <v>7584230.1917000022</v>
      </c>
      <c r="W1290" s="9">
        <v>1.9884629107339922</v>
      </c>
      <c r="X1290" s="7">
        <v>12610537.826213684</v>
      </c>
      <c r="Y1290" s="7">
        <v>767857</v>
      </c>
      <c r="Z1290" s="7">
        <v>3151.77</v>
      </c>
      <c r="AA1290" s="7">
        <v>555059.05621368345</v>
      </c>
      <c r="AB1290" s="7">
        <v>10762511</v>
      </c>
      <c r="AC1290" s="7">
        <v>521959</v>
      </c>
      <c r="AD1290" s="7">
        <v>5026307.6345136818</v>
      </c>
      <c r="AE1290" s="7">
        <v>0</v>
      </c>
      <c r="AF1290" s="7">
        <v>11218706.919700002</v>
      </c>
      <c r="AG1290" s="7">
        <v>179640.272</v>
      </c>
      <c r="AH1290" s="7">
        <v>5026307.6345136818</v>
      </c>
      <c r="AI1290" s="7">
        <v>3071268</v>
      </c>
      <c r="AJ1290" s="7">
        <v>128046</v>
      </c>
      <c r="AK1290" s="7">
        <v>1270340</v>
      </c>
      <c r="AL1290" s="7">
        <v>0</v>
      </c>
      <c r="AM1290" s="7">
        <v>156502</v>
      </c>
      <c r="AN1290" s="7">
        <v>0</v>
      </c>
      <c r="AO1290" s="7">
        <v>0</v>
      </c>
      <c r="AP1290" s="7">
        <v>9608090</v>
      </c>
      <c r="AQ1290" s="7">
        <v>489329</v>
      </c>
      <c r="AR1290" s="7">
        <v>3678451</v>
      </c>
      <c r="AS1290" s="7">
        <v>135666</v>
      </c>
      <c r="AT1290" s="7">
        <v>1801418</v>
      </c>
      <c r="AU1290" s="7">
        <v>0</v>
      </c>
      <c r="AV1290" s="7">
        <v>335172</v>
      </c>
      <c r="AW1290" s="7">
        <v>0</v>
      </c>
      <c r="AX1290" s="7">
        <v>0</v>
      </c>
      <c r="AY1290" s="7">
        <v>9872140</v>
      </c>
      <c r="AZ1290" s="7">
        <v>207611</v>
      </c>
      <c r="BA1290" s="7">
        <v>3151.77</v>
      </c>
      <c r="BB1290" s="7">
        <v>0</v>
      </c>
      <c r="BC1290" s="7">
        <v>0</v>
      </c>
      <c r="BD1290" s="7">
        <v>33.89</v>
      </c>
      <c r="BE1290" s="7">
        <v>0</v>
      </c>
      <c r="BF1290" s="7">
        <v>0</v>
      </c>
      <c r="BG1290" s="7">
        <v>375084.05621368351</v>
      </c>
      <c r="BH1290" s="7">
        <v>4183</v>
      </c>
      <c r="BI1290" s="7">
        <v>179975</v>
      </c>
      <c r="BJ1290" s="7">
        <v>2477059.8466666671</v>
      </c>
      <c r="BK1290" s="7">
        <v>1644863.2733333337</v>
      </c>
      <c r="BL1290" s="7">
        <v>628198.42999999993</v>
      </c>
      <c r="BM1290" s="7">
        <v>2072389.4333333333</v>
      </c>
      <c r="BN1290" s="130">
        <v>0.95199999999999996</v>
      </c>
      <c r="BO1290" s="131">
        <v>1.7640329999999999E-4</v>
      </c>
      <c r="BP1290" s="161">
        <v>4470.3149968568687</v>
      </c>
      <c r="BQ1290" s="162">
        <v>10762511</v>
      </c>
      <c r="BR1290" s="161">
        <v>231576</v>
      </c>
      <c r="BS1290" s="163">
        <v>0</v>
      </c>
      <c r="BT1290" s="163">
        <v>1337379.1737863161</v>
      </c>
      <c r="BU1290" s="161">
        <v>11218706.92</v>
      </c>
      <c r="BV1290" s="161">
        <v>179640.27</v>
      </c>
      <c r="BW1290" s="165">
        <v>6363686.803786316</v>
      </c>
      <c r="BX1290" s="161">
        <v>231576</v>
      </c>
    </row>
    <row r="1291" spans="1:76" ht="14.45" x14ac:dyDescent="0.3">
      <c r="A1291" s="164" t="s">
        <v>31</v>
      </c>
      <c r="B1291" s="6" t="s">
        <v>134</v>
      </c>
      <c r="C1291" s="6" t="s">
        <v>51</v>
      </c>
      <c r="D1291" s="6" t="s">
        <v>33</v>
      </c>
      <c r="E1291" s="6" t="s">
        <v>40</v>
      </c>
      <c r="F1291" s="24" t="str">
        <f>+Tabela1[[#This Row],[WK]]&amp;Tabela1[[#This Row],[PK]]&amp;Tabela1[[#This Row],[GK]]</f>
        <v>160701</v>
      </c>
      <c r="G1291" s="6" t="s">
        <v>1254</v>
      </c>
      <c r="H1291" s="7">
        <v>652908448.83639967</v>
      </c>
      <c r="I1291" s="8">
        <v>1.371</v>
      </c>
      <c r="J1291" s="7">
        <v>895137483.36000001</v>
      </c>
      <c r="K1291" s="8">
        <v>7.0000000000000007E-2</v>
      </c>
      <c r="L1291" s="7">
        <v>62659623.835200004</v>
      </c>
      <c r="M1291" s="7">
        <v>38446599.835200004</v>
      </c>
      <c r="N1291" s="9">
        <v>1.5878479216474572</v>
      </c>
      <c r="O1291" s="7">
        <v>59970806</v>
      </c>
      <c r="P1291" s="8">
        <v>1.2949999999999999</v>
      </c>
      <c r="Q1291" s="7">
        <v>77662194</v>
      </c>
      <c r="R1291" s="8">
        <v>1.6E-2</v>
      </c>
      <c r="S1291" s="7">
        <v>1242595.1040000001</v>
      </c>
      <c r="T1291" s="7">
        <v>-283877.89599999995</v>
      </c>
      <c r="U1291" s="9">
        <v>-0.18596981145424776</v>
      </c>
      <c r="V1291" s="7">
        <v>38162721.939200006</v>
      </c>
      <c r="W1291" s="9">
        <v>1.4826522033122873</v>
      </c>
      <c r="X1291" s="7">
        <v>52226668.807677306</v>
      </c>
      <c r="Y1291" s="7">
        <v>15545953</v>
      </c>
      <c r="Z1291" s="7">
        <v>206848.58500000002</v>
      </c>
      <c r="AA1291" s="7">
        <v>2821157.2226773053</v>
      </c>
      <c r="AB1291" s="7">
        <v>33652710</v>
      </c>
      <c r="AC1291" s="7">
        <v>0</v>
      </c>
      <c r="AD1291" s="7">
        <v>14063946.868477302</v>
      </c>
      <c r="AE1291" s="7">
        <v>0</v>
      </c>
      <c r="AF1291" s="7">
        <v>62659623.835200004</v>
      </c>
      <c r="AG1291" s="7">
        <v>1242595.1040000001</v>
      </c>
      <c r="AH1291" s="7">
        <v>14063946.868477302</v>
      </c>
      <c r="AI1291" s="7">
        <v>20216303</v>
      </c>
      <c r="AJ1291" s="7">
        <v>1682773</v>
      </c>
      <c r="AK1291" s="7">
        <v>9404243</v>
      </c>
      <c r="AL1291" s="7">
        <v>1316293</v>
      </c>
      <c r="AM1291" s="7">
        <v>966107</v>
      </c>
      <c r="AN1291" s="7">
        <v>0</v>
      </c>
      <c r="AO1291" s="7">
        <v>0</v>
      </c>
      <c r="AP1291" s="7">
        <v>26048864</v>
      </c>
      <c r="AQ1291" s="7">
        <v>1889684</v>
      </c>
      <c r="AR1291" s="7">
        <v>24213024</v>
      </c>
      <c r="AS1291" s="7">
        <v>1526473</v>
      </c>
      <c r="AT1291" s="7">
        <v>10614276</v>
      </c>
      <c r="AU1291" s="7">
        <v>314317</v>
      </c>
      <c r="AV1291" s="7">
        <v>1053381</v>
      </c>
      <c r="AW1291" s="7">
        <v>0</v>
      </c>
      <c r="AX1291" s="7">
        <v>0</v>
      </c>
      <c r="AY1291" s="7">
        <v>30705316</v>
      </c>
      <c r="AZ1291" s="7">
        <v>796382</v>
      </c>
      <c r="BA1291" s="7">
        <v>206848.58500000002</v>
      </c>
      <c r="BB1291" s="7">
        <v>0</v>
      </c>
      <c r="BC1291" s="7">
        <v>109.6</v>
      </c>
      <c r="BD1291" s="7">
        <v>0</v>
      </c>
      <c r="BE1291" s="7">
        <v>3129.13</v>
      </c>
      <c r="BF1291" s="7">
        <v>882.84</v>
      </c>
      <c r="BG1291" s="7">
        <v>1998894.2226773053</v>
      </c>
      <c r="BH1291" s="7">
        <v>22292</v>
      </c>
      <c r="BI1291" s="7">
        <v>822263</v>
      </c>
      <c r="BJ1291" s="7">
        <v>11316878.426666668</v>
      </c>
      <c r="BK1291" s="7">
        <v>6813151.7333333343</v>
      </c>
      <c r="BL1291" s="7">
        <v>4448857.2033333331</v>
      </c>
      <c r="BM1291" s="7">
        <v>9117192.3666666653</v>
      </c>
      <c r="BN1291" s="130">
        <v>0.82</v>
      </c>
      <c r="BO1291" s="131">
        <v>9.4626330000000002E-4</v>
      </c>
      <c r="BP1291" s="161">
        <v>23979.417978887326</v>
      </c>
      <c r="BQ1291" s="162">
        <v>33652710</v>
      </c>
      <c r="BR1291" s="161">
        <v>1110160</v>
      </c>
      <c r="BS1291" s="163">
        <v>0</v>
      </c>
      <c r="BT1291" s="163">
        <v>0</v>
      </c>
      <c r="BU1291" s="161">
        <v>62659623.840000004</v>
      </c>
      <c r="BV1291" s="161">
        <v>1242595.1000000001</v>
      </c>
      <c r="BW1291" s="165">
        <v>14063946.869999999</v>
      </c>
      <c r="BX1291" s="161">
        <v>1110160</v>
      </c>
    </row>
    <row r="1292" spans="1:76" ht="14.45" x14ac:dyDescent="0.3">
      <c r="A1292" s="164" t="s">
        <v>31</v>
      </c>
      <c r="B1292" s="6" t="s">
        <v>134</v>
      </c>
      <c r="C1292" s="6" t="s">
        <v>51</v>
      </c>
      <c r="D1292" s="6" t="s">
        <v>32</v>
      </c>
      <c r="E1292" s="6" t="s">
        <v>36</v>
      </c>
      <c r="F1292" s="24" t="str">
        <f>+Tabela1[[#This Row],[WK]]&amp;Tabela1[[#This Row],[PK]]&amp;Tabela1[[#This Row],[GK]]</f>
        <v>160702</v>
      </c>
      <c r="G1292" s="6" t="s">
        <v>1255</v>
      </c>
      <c r="H1292" s="7">
        <v>72481188.241799966</v>
      </c>
      <c r="I1292" s="8">
        <v>1.371</v>
      </c>
      <c r="J1292" s="7">
        <v>99371709.079999998</v>
      </c>
      <c r="K1292" s="8">
        <v>7.0000000000000007E-2</v>
      </c>
      <c r="L1292" s="7">
        <v>6956019.6356000006</v>
      </c>
      <c r="M1292" s="7">
        <v>4721166.6356000006</v>
      </c>
      <c r="N1292" s="9">
        <v>2.1125177519953215</v>
      </c>
      <c r="O1292" s="7">
        <v>2750398</v>
      </c>
      <c r="P1292" s="8">
        <v>1.2949999999999999</v>
      </c>
      <c r="Q1292" s="7">
        <v>3561765</v>
      </c>
      <c r="R1292" s="8">
        <v>1.6E-2</v>
      </c>
      <c r="S1292" s="7">
        <v>56988.24</v>
      </c>
      <c r="T1292" s="7">
        <v>39217.24</v>
      </c>
      <c r="U1292" s="9">
        <v>2.2068110967306285</v>
      </c>
      <c r="V1292" s="7">
        <v>4760383.8756000008</v>
      </c>
      <c r="W1292" s="9">
        <v>2.1132616342540969</v>
      </c>
      <c r="X1292" s="7">
        <v>10437932</v>
      </c>
      <c r="Y1292" s="7">
        <v>3521453</v>
      </c>
      <c r="Z1292" s="7">
        <v>0</v>
      </c>
      <c r="AA1292" s="7">
        <v>475792</v>
      </c>
      <c r="AB1292" s="7">
        <v>6440687</v>
      </c>
      <c r="AC1292" s="7">
        <v>0</v>
      </c>
      <c r="AD1292" s="7">
        <v>5677548.1243999992</v>
      </c>
      <c r="AE1292" s="7">
        <v>0</v>
      </c>
      <c r="AF1292" s="7">
        <v>6956019.6356000006</v>
      </c>
      <c r="AG1292" s="7">
        <v>56988.24</v>
      </c>
      <c r="AH1292" s="7">
        <v>5677548.1243999992</v>
      </c>
      <c r="AI1292" s="7">
        <v>1865958</v>
      </c>
      <c r="AJ1292" s="7">
        <v>10575</v>
      </c>
      <c r="AK1292" s="7">
        <v>1035398</v>
      </c>
      <c r="AL1292" s="7">
        <v>20363</v>
      </c>
      <c r="AM1292" s="7">
        <v>691803</v>
      </c>
      <c r="AN1292" s="7">
        <v>0</v>
      </c>
      <c r="AO1292" s="7">
        <v>0</v>
      </c>
      <c r="AP1292" s="7">
        <v>5279176</v>
      </c>
      <c r="AQ1292" s="7">
        <v>246653</v>
      </c>
      <c r="AR1292" s="7">
        <v>2234853</v>
      </c>
      <c r="AS1292" s="7">
        <v>17771</v>
      </c>
      <c r="AT1292" s="7">
        <v>2669024</v>
      </c>
      <c r="AU1292" s="7">
        <v>17066</v>
      </c>
      <c r="AV1292" s="7">
        <v>771360</v>
      </c>
      <c r="AW1292" s="7">
        <v>0</v>
      </c>
      <c r="AX1292" s="7">
        <v>0</v>
      </c>
      <c r="AY1292" s="7">
        <v>6028890</v>
      </c>
      <c r="AZ1292" s="7">
        <v>102183</v>
      </c>
      <c r="BA1292" s="7">
        <v>0</v>
      </c>
      <c r="BB1292" s="7">
        <v>0</v>
      </c>
      <c r="BC1292" s="7">
        <v>0</v>
      </c>
      <c r="BD1292" s="7">
        <v>0</v>
      </c>
      <c r="BE1292" s="7">
        <v>0</v>
      </c>
      <c r="BF1292" s="7">
        <v>0</v>
      </c>
      <c r="BG1292" s="7">
        <v>320594</v>
      </c>
      <c r="BH1292" s="7">
        <v>3143</v>
      </c>
      <c r="BI1292" s="7">
        <v>155198</v>
      </c>
      <c r="BJ1292" s="7">
        <v>2135973.1258333335</v>
      </c>
      <c r="BK1292" s="7">
        <v>604298.66999999993</v>
      </c>
      <c r="BL1292" s="7">
        <v>893461.73</v>
      </c>
      <c r="BM1292" s="7">
        <v>4339774.3633333333</v>
      </c>
      <c r="BN1292" s="130">
        <v>0.74099999999999999</v>
      </c>
      <c r="BO1292" s="131">
        <v>1.4055179999999999E-4</v>
      </c>
      <c r="BP1292" s="161">
        <v>3561.8445364392242</v>
      </c>
      <c r="BQ1292" s="162">
        <v>6440687</v>
      </c>
      <c r="BR1292" s="161">
        <v>172893</v>
      </c>
      <c r="BS1292" s="163">
        <v>0</v>
      </c>
      <c r="BT1292" s="163">
        <v>323484</v>
      </c>
      <c r="BU1292" s="161">
        <v>6956019.6399999997</v>
      </c>
      <c r="BV1292" s="161">
        <v>56988.24</v>
      </c>
      <c r="BW1292" s="165">
        <v>6001032.1200000001</v>
      </c>
      <c r="BX1292" s="161">
        <v>172893</v>
      </c>
    </row>
    <row r="1293" spans="1:76" ht="14.45" x14ac:dyDescent="0.3">
      <c r="A1293" s="164" t="s">
        <v>31</v>
      </c>
      <c r="B1293" s="6" t="s">
        <v>134</v>
      </c>
      <c r="C1293" s="6" t="s">
        <v>51</v>
      </c>
      <c r="D1293" s="6" t="s">
        <v>37</v>
      </c>
      <c r="E1293" s="6" t="s">
        <v>40</v>
      </c>
      <c r="F1293" s="24" t="str">
        <f>+Tabela1[[#This Row],[WK]]&amp;Tabela1[[#This Row],[PK]]&amp;Tabela1[[#This Row],[GK]]</f>
        <v>160703</v>
      </c>
      <c r="G1293" s="6" t="s">
        <v>1256</v>
      </c>
      <c r="H1293" s="7">
        <v>196803534.67899963</v>
      </c>
      <c r="I1293" s="8">
        <v>1.371</v>
      </c>
      <c r="J1293" s="7">
        <v>269817646.05000001</v>
      </c>
      <c r="K1293" s="8">
        <v>7.0000000000000007E-2</v>
      </c>
      <c r="L1293" s="7">
        <v>18887235.223500002</v>
      </c>
      <c r="M1293" s="7">
        <v>12489124.223500002</v>
      </c>
      <c r="N1293" s="9">
        <v>1.9520018054547665</v>
      </c>
      <c r="O1293" s="7">
        <v>2527884</v>
      </c>
      <c r="P1293" s="8">
        <v>1.2949999999999999</v>
      </c>
      <c r="Q1293" s="7">
        <v>3273610</v>
      </c>
      <c r="R1293" s="8">
        <v>1.6E-2</v>
      </c>
      <c r="S1293" s="7">
        <v>52377.760000000002</v>
      </c>
      <c r="T1293" s="7">
        <v>-97851.239999999991</v>
      </c>
      <c r="U1293" s="9">
        <v>-0.65134720992617934</v>
      </c>
      <c r="V1293" s="7">
        <v>12391272.983500004</v>
      </c>
      <c r="W1293" s="9">
        <v>1.8922769714920122</v>
      </c>
      <c r="X1293" s="7">
        <v>30083998.107110754</v>
      </c>
      <c r="Y1293" s="7">
        <v>7860869</v>
      </c>
      <c r="Z1293" s="7">
        <v>419507.19</v>
      </c>
      <c r="AA1293" s="7">
        <v>1051804.9171107518</v>
      </c>
      <c r="AB1293" s="7">
        <v>18869825</v>
      </c>
      <c r="AC1293" s="7">
        <v>1881992</v>
      </c>
      <c r="AD1293" s="7">
        <v>17692725.12361075</v>
      </c>
      <c r="AE1293" s="7">
        <v>0</v>
      </c>
      <c r="AF1293" s="7">
        <v>18887235.223500002</v>
      </c>
      <c r="AG1293" s="7">
        <v>52377.760000000002</v>
      </c>
      <c r="AH1293" s="7">
        <v>17692725.12361075</v>
      </c>
      <c r="AI1293" s="7">
        <v>5342007</v>
      </c>
      <c r="AJ1293" s="7">
        <v>78474</v>
      </c>
      <c r="AK1293" s="7">
        <v>10282150</v>
      </c>
      <c r="AL1293" s="7">
        <v>0</v>
      </c>
      <c r="AM1293" s="7">
        <v>489348</v>
      </c>
      <c r="AN1293" s="7">
        <v>0</v>
      </c>
      <c r="AO1293" s="7">
        <v>0</v>
      </c>
      <c r="AP1293" s="7">
        <v>14505121</v>
      </c>
      <c r="AQ1293" s="7">
        <v>783722</v>
      </c>
      <c r="AR1293" s="7">
        <v>6398111</v>
      </c>
      <c r="AS1293" s="7">
        <v>150229</v>
      </c>
      <c r="AT1293" s="7">
        <v>11529884</v>
      </c>
      <c r="AU1293" s="7">
        <v>0</v>
      </c>
      <c r="AV1293" s="7">
        <v>341296</v>
      </c>
      <c r="AW1293" s="7">
        <v>0</v>
      </c>
      <c r="AX1293" s="7">
        <v>0</v>
      </c>
      <c r="AY1293" s="7">
        <v>17049373</v>
      </c>
      <c r="AZ1293" s="7">
        <v>347099</v>
      </c>
      <c r="BA1293" s="7">
        <v>419507.19</v>
      </c>
      <c r="BB1293" s="7">
        <v>0</v>
      </c>
      <c r="BC1293" s="7">
        <v>6.96</v>
      </c>
      <c r="BD1293" s="7">
        <v>4487.63</v>
      </c>
      <c r="BE1293" s="7">
        <v>0</v>
      </c>
      <c r="BF1293" s="7">
        <v>0</v>
      </c>
      <c r="BG1293" s="7">
        <v>749988.91711075173</v>
      </c>
      <c r="BH1293" s="7">
        <v>8364</v>
      </c>
      <c r="BI1293" s="7">
        <v>301816</v>
      </c>
      <c r="BJ1293" s="7">
        <v>4153948.4033333333</v>
      </c>
      <c r="BK1293" s="7">
        <v>2736057.92</v>
      </c>
      <c r="BL1293" s="7">
        <v>672952.91</v>
      </c>
      <c r="BM1293" s="7">
        <v>4325656.1133333342</v>
      </c>
      <c r="BN1293" s="130">
        <v>0.73399999999999999</v>
      </c>
      <c r="BO1293" s="131">
        <v>3.0441099999999998E-4</v>
      </c>
      <c r="BP1293" s="161">
        <v>7713.9947685242751</v>
      </c>
      <c r="BQ1293" s="162">
        <v>18869825</v>
      </c>
      <c r="BR1293" s="161">
        <v>453650</v>
      </c>
      <c r="BS1293" s="163">
        <v>0</v>
      </c>
      <c r="BT1293" s="163">
        <v>2137303.5799999982</v>
      </c>
      <c r="BU1293" s="161">
        <v>18887235.219999999</v>
      </c>
      <c r="BV1293" s="161">
        <v>52377.760000000002</v>
      </c>
      <c r="BW1293" s="165">
        <v>19830028.699999999</v>
      </c>
      <c r="BX1293" s="161">
        <v>453650</v>
      </c>
    </row>
    <row r="1294" spans="1:76" ht="14.45" x14ac:dyDescent="0.3">
      <c r="A1294" s="164" t="s">
        <v>31</v>
      </c>
      <c r="B1294" s="6" t="s">
        <v>134</v>
      </c>
      <c r="C1294" s="6" t="s">
        <v>51</v>
      </c>
      <c r="D1294" s="6" t="s">
        <v>39</v>
      </c>
      <c r="E1294" s="6" t="s">
        <v>36</v>
      </c>
      <c r="F1294" s="24" t="str">
        <f>+Tabela1[[#This Row],[WK]]&amp;Tabela1[[#This Row],[PK]]&amp;Tabela1[[#This Row],[GK]]</f>
        <v>160704</v>
      </c>
      <c r="G1294" s="6" t="s">
        <v>1257</v>
      </c>
      <c r="H1294" s="7">
        <v>187433361.11719936</v>
      </c>
      <c r="I1294" s="8">
        <v>1.371</v>
      </c>
      <c r="J1294" s="7">
        <v>256971138.09</v>
      </c>
      <c r="K1294" s="8">
        <v>7.0000000000000007E-2</v>
      </c>
      <c r="L1294" s="7">
        <v>17987979.666300002</v>
      </c>
      <c r="M1294" s="7">
        <v>12187262.666300002</v>
      </c>
      <c r="N1294" s="9">
        <v>2.1009924577082457</v>
      </c>
      <c r="O1294" s="7">
        <v>13922856</v>
      </c>
      <c r="P1294" s="8">
        <v>1.2949999999999999</v>
      </c>
      <c r="Q1294" s="7">
        <v>18030099</v>
      </c>
      <c r="R1294" s="8">
        <v>1.6E-2</v>
      </c>
      <c r="S1294" s="7">
        <v>288481.58400000003</v>
      </c>
      <c r="T1294" s="7">
        <v>41112.584000000032</v>
      </c>
      <c r="U1294" s="9">
        <v>0.16619941868221172</v>
      </c>
      <c r="V1294" s="7">
        <v>12228375.250300001</v>
      </c>
      <c r="W1294" s="9">
        <v>2.021858692204443</v>
      </c>
      <c r="X1294" s="7">
        <v>23160614.299882468</v>
      </c>
      <c r="Y1294" s="7">
        <v>3983277</v>
      </c>
      <c r="Z1294" s="7">
        <v>217155.93000000002</v>
      </c>
      <c r="AA1294" s="7">
        <v>905493.36988246941</v>
      </c>
      <c r="AB1294" s="7">
        <v>15615078</v>
      </c>
      <c r="AC1294" s="7">
        <v>2439610</v>
      </c>
      <c r="AD1294" s="7">
        <v>10932239.049582465</v>
      </c>
      <c r="AE1294" s="7">
        <v>0</v>
      </c>
      <c r="AF1294" s="7">
        <v>17987979.666300002</v>
      </c>
      <c r="AG1294" s="7">
        <v>288481.58400000003</v>
      </c>
      <c r="AH1294" s="7">
        <v>10932239.049582465</v>
      </c>
      <c r="AI1294" s="7">
        <v>4843222</v>
      </c>
      <c r="AJ1294" s="7">
        <v>219806</v>
      </c>
      <c r="AK1294" s="7">
        <v>6486597</v>
      </c>
      <c r="AL1294" s="7">
        <v>0</v>
      </c>
      <c r="AM1294" s="7">
        <v>406086</v>
      </c>
      <c r="AN1294" s="7">
        <v>0</v>
      </c>
      <c r="AO1294" s="7">
        <v>0</v>
      </c>
      <c r="AP1294" s="7">
        <v>11974965</v>
      </c>
      <c r="AQ1294" s="7">
        <v>560937</v>
      </c>
      <c r="AR1294" s="7">
        <v>5800717</v>
      </c>
      <c r="AS1294" s="7">
        <v>247369</v>
      </c>
      <c r="AT1294" s="7">
        <v>7448849</v>
      </c>
      <c r="AU1294" s="7">
        <v>0</v>
      </c>
      <c r="AV1294" s="7">
        <v>458573</v>
      </c>
      <c r="AW1294" s="7">
        <v>0</v>
      </c>
      <c r="AX1294" s="7">
        <v>0</v>
      </c>
      <c r="AY1294" s="7">
        <v>14327726</v>
      </c>
      <c r="AZ1294" s="7">
        <v>251404</v>
      </c>
      <c r="BA1294" s="7">
        <v>217155.93000000002</v>
      </c>
      <c r="BB1294" s="7">
        <v>0</v>
      </c>
      <c r="BC1294" s="7">
        <v>0</v>
      </c>
      <c r="BD1294" s="7">
        <v>2335.0100000000002</v>
      </c>
      <c r="BE1294" s="7">
        <v>0</v>
      </c>
      <c r="BF1294" s="7">
        <v>0</v>
      </c>
      <c r="BG1294" s="7">
        <v>642117.36988246941</v>
      </c>
      <c r="BH1294" s="7">
        <v>7161</v>
      </c>
      <c r="BI1294" s="7">
        <v>263376</v>
      </c>
      <c r="BJ1294" s="7">
        <v>3624774.3866666686</v>
      </c>
      <c r="BK1294" s="7">
        <v>2176605.4600000018</v>
      </c>
      <c r="BL1294" s="7">
        <v>420955.19333333336</v>
      </c>
      <c r="BM1294" s="7">
        <v>4950765.3199999994</v>
      </c>
      <c r="BN1294" s="130">
        <v>0.83899999999999997</v>
      </c>
      <c r="BO1294" s="131">
        <v>2.7085789999999998E-4</v>
      </c>
      <c r="BP1294" s="161">
        <v>6863.5543595429999</v>
      </c>
      <c r="BQ1294" s="162">
        <v>15615078</v>
      </c>
      <c r="BR1294" s="161">
        <v>384867</v>
      </c>
      <c r="BS1294" s="163">
        <v>0</v>
      </c>
      <c r="BT1294" s="163">
        <v>1710804.7001175359</v>
      </c>
      <c r="BU1294" s="161">
        <v>17987979.670000002</v>
      </c>
      <c r="BV1294" s="161">
        <v>288481.58</v>
      </c>
      <c r="BW1294" s="165">
        <v>12643043.750117537</v>
      </c>
      <c r="BX1294" s="161">
        <v>384867</v>
      </c>
    </row>
    <row r="1295" spans="1:76" ht="14.45" x14ac:dyDescent="0.3">
      <c r="A1295" s="164" t="s">
        <v>31</v>
      </c>
      <c r="B1295" s="6" t="s">
        <v>134</v>
      </c>
      <c r="C1295" s="6" t="s">
        <v>51</v>
      </c>
      <c r="D1295" s="6" t="s">
        <v>42</v>
      </c>
      <c r="E1295" s="6" t="s">
        <v>40</v>
      </c>
      <c r="F1295" s="24" t="str">
        <f>+Tabela1[[#This Row],[WK]]&amp;Tabela1[[#This Row],[PK]]&amp;Tabela1[[#This Row],[GK]]</f>
        <v>160705</v>
      </c>
      <c r="G1295" s="6" t="s">
        <v>1258</v>
      </c>
      <c r="H1295" s="7">
        <v>1838454451.7058015</v>
      </c>
      <c r="I1295" s="8">
        <v>1.371</v>
      </c>
      <c r="J1295" s="7">
        <v>2520521053.2799997</v>
      </c>
      <c r="K1295" s="8">
        <v>7.0000000000000007E-2</v>
      </c>
      <c r="L1295" s="7">
        <v>176436473.72960001</v>
      </c>
      <c r="M1295" s="7">
        <v>100095273.72960001</v>
      </c>
      <c r="N1295" s="9">
        <v>1.3111566720145873</v>
      </c>
      <c r="O1295" s="7">
        <v>147786156</v>
      </c>
      <c r="P1295" s="8">
        <v>1.2949999999999999</v>
      </c>
      <c r="Q1295" s="7">
        <v>191383072</v>
      </c>
      <c r="R1295" s="8">
        <v>1.6E-2</v>
      </c>
      <c r="S1295" s="7">
        <v>3062129.1520000002</v>
      </c>
      <c r="T1295" s="7">
        <v>-2222664.8479999998</v>
      </c>
      <c r="U1295" s="9">
        <v>-0.42057738636548553</v>
      </c>
      <c r="V1295" s="7">
        <v>97872608.881600022</v>
      </c>
      <c r="W1295" s="9">
        <v>1.1990372684662196</v>
      </c>
      <c r="X1295" s="7">
        <v>99263159.779859021</v>
      </c>
      <c r="Y1295" s="7">
        <v>0</v>
      </c>
      <c r="Z1295" s="7">
        <v>285036.32</v>
      </c>
      <c r="AA1295" s="7">
        <v>8899874.4598590173</v>
      </c>
      <c r="AB1295" s="7">
        <v>90078249</v>
      </c>
      <c r="AC1295" s="7">
        <v>0</v>
      </c>
      <c r="AD1295" s="7">
        <v>1390550.8982590088</v>
      </c>
      <c r="AE1295" s="7">
        <v>0</v>
      </c>
      <c r="AF1295" s="7">
        <v>176436473.72960001</v>
      </c>
      <c r="AG1295" s="7">
        <v>3062129.1520000002</v>
      </c>
      <c r="AH1295" s="7">
        <v>1390550.8982590088</v>
      </c>
      <c r="AI1295" s="7">
        <v>63739945</v>
      </c>
      <c r="AJ1295" s="7">
        <v>4667094</v>
      </c>
      <c r="AK1295" s="7">
        <v>0</v>
      </c>
      <c r="AL1295" s="7">
        <v>377664</v>
      </c>
      <c r="AM1295" s="7">
        <v>2442492</v>
      </c>
      <c r="AN1295" s="7">
        <v>0</v>
      </c>
      <c r="AO1295" s="7">
        <v>0</v>
      </c>
      <c r="AP1295" s="7">
        <v>72404351</v>
      </c>
      <c r="AQ1295" s="7">
        <v>5084245</v>
      </c>
      <c r="AR1295" s="7">
        <v>76341200</v>
      </c>
      <c r="AS1295" s="7">
        <v>5284794</v>
      </c>
      <c r="AT1295" s="7">
        <v>0</v>
      </c>
      <c r="AU1295" s="7">
        <v>556168</v>
      </c>
      <c r="AV1295" s="7">
        <v>2454709</v>
      </c>
      <c r="AW1295" s="7">
        <v>0</v>
      </c>
      <c r="AX1295" s="7">
        <v>0</v>
      </c>
      <c r="AY1295" s="7">
        <v>83480724</v>
      </c>
      <c r="AZ1295" s="7">
        <v>2147475</v>
      </c>
      <c r="BA1295" s="7">
        <v>285036.32</v>
      </c>
      <c r="BB1295" s="7">
        <v>0</v>
      </c>
      <c r="BC1295" s="7">
        <v>3.32</v>
      </c>
      <c r="BD1295" s="7">
        <v>2901.65</v>
      </c>
      <c r="BE1295" s="7">
        <v>304.38</v>
      </c>
      <c r="BF1295" s="7">
        <v>0</v>
      </c>
      <c r="BG1295" s="7">
        <v>4818436.4598590164</v>
      </c>
      <c r="BH1295" s="7">
        <v>53736</v>
      </c>
      <c r="BI1295" s="7">
        <v>4081438</v>
      </c>
      <c r="BJ1295" s="7">
        <v>56173045.825833343</v>
      </c>
      <c r="BK1295" s="7">
        <v>48043487.283333346</v>
      </c>
      <c r="BL1295" s="7">
        <v>2727448.2066666665</v>
      </c>
      <c r="BM1295" s="7">
        <v>27063337.75666666</v>
      </c>
      <c r="BN1295" s="130">
        <v>1.0860000000000001</v>
      </c>
      <c r="BO1295" s="131">
        <v>2.0418379999999998E-3</v>
      </c>
      <c r="BP1295" s="161">
        <v>51742.795518677223</v>
      </c>
      <c r="BQ1295" s="162">
        <v>90078249</v>
      </c>
      <c r="BR1295" s="161">
        <v>2843721</v>
      </c>
      <c r="BS1295" s="163">
        <v>0</v>
      </c>
      <c r="BT1295" s="163">
        <v>0</v>
      </c>
      <c r="BU1295" s="161">
        <v>176436473.72999999</v>
      </c>
      <c r="BV1295" s="161">
        <v>3062129.15</v>
      </c>
      <c r="BW1295" s="165">
        <v>1390550.9</v>
      </c>
      <c r="BX1295" s="161">
        <v>2843721</v>
      </c>
    </row>
    <row r="1296" spans="1:76" ht="14.45" x14ac:dyDescent="0.3">
      <c r="A1296" s="164" t="s">
        <v>31</v>
      </c>
      <c r="B1296" s="6" t="s">
        <v>134</v>
      </c>
      <c r="C1296" s="6" t="s">
        <v>51</v>
      </c>
      <c r="D1296" s="6" t="s">
        <v>44</v>
      </c>
      <c r="E1296" s="6" t="s">
        <v>40</v>
      </c>
      <c r="F1296" s="24" t="str">
        <f>+Tabela1[[#This Row],[WK]]&amp;Tabela1[[#This Row],[PK]]&amp;Tabela1[[#This Row],[GK]]</f>
        <v>160706</v>
      </c>
      <c r="G1296" s="6" t="s">
        <v>1259</v>
      </c>
      <c r="H1296" s="7">
        <v>345614641.52720016</v>
      </c>
      <c r="I1296" s="8">
        <v>1.371</v>
      </c>
      <c r="J1296" s="7">
        <v>473837673.52999997</v>
      </c>
      <c r="K1296" s="8">
        <v>7.0000000000000007E-2</v>
      </c>
      <c r="L1296" s="7">
        <v>33168637.147100002</v>
      </c>
      <c r="M1296" s="7">
        <v>21690216.147100002</v>
      </c>
      <c r="N1296" s="9">
        <v>1.8896515598356256</v>
      </c>
      <c r="O1296" s="7">
        <v>14360426</v>
      </c>
      <c r="P1296" s="8">
        <v>1.2949999999999999</v>
      </c>
      <c r="Q1296" s="7">
        <v>18596752</v>
      </c>
      <c r="R1296" s="8">
        <v>1.6E-2</v>
      </c>
      <c r="S1296" s="7">
        <v>297548.03200000001</v>
      </c>
      <c r="T1296" s="7">
        <v>56919.032000000007</v>
      </c>
      <c r="U1296" s="9">
        <v>0.23654269435521075</v>
      </c>
      <c r="V1296" s="7">
        <v>21747135.179100003</v>
      </c>
      <c r="W1296" s="9">
        <v>1.8557080291576538</v>
      </c>
      <c r="X1296" s="7">
        <v>46281667.056007341</v>
      </c>
      <c r="Y1296" s="7">
        <v>23343831</v>
      </c>
      <c r="Z1296" s="7">
        <v>793514.13</v>
      </c>
      <c r="AA1296" s="7">
        <v>1716864.9260073393</v>
      </c>
      <c r="AB1296" s="7">
        <v>20427457</v>
      </c>
      <c r="AC1296" s="7">
        <v>0</v>
      </c>
      <c r="AD1296" s="7">
        <v>24534531.876907337</v>
      </c>
      <c r="AE1296" s="7">
        <v>0</v>
      </c>
      <c r="AF1296" s="7">
        <v>33168637.147100002</v>
      </c>
      <c r="AG1296" s="7">
        <v>297548.03200000001</v>
      </c>
      <c r="AH1296" s="7">
        <v>24534531.876907337</v>
      </c>
      <c r="AI1296" s="7">
        <v>9583736</v>
      </c>
      <c r="AJ1296" s="7">
        <v>251111</v>
      </c>
      <c r="AK1296" s="7">
        <v>12402882</v>
      </c>
      <c r="AL1296" s="7">
        <v>0</v>
      </c>
      <c r="AM1296" s="7">
        <v>481260</v>
      </c>
      <c r="AN1296" s="7">
        <v>0</v>
      </c>
      <c r="AO1296" s="7">
        <v>0</v>
      </c>
      <c r="AP1296" s="7">
        <v>16142788</v>
      </c>
      <c r="AQ1296" s="7">
        <v>1098006</v>
      </c>
      <c r="AR1296" s="7">
        <v>11478421</v>
      </c>
      <c r="AS1296" s="7">
        <v>240629</v>
      </c>
      <c r="AT1296" s="7">
        <v>13419787</v>
      </c>
      <c r="AU1296" s="7">
        <v>0</v>
      </c>
      <c r="AV1296" s="7">
        <v>519617</v>
      </c>
      <c r="AW1296" s="7">
        <v>0</v>
      </c>
      <c r="AX1296" s="7">
        <v>0</v>
      </c>
      <c r="AY1296" s="7">
        <v>18087495</v>
      </c>
      <c r="AZ1296" s="7">
        <v>467124</v>
      </c>
      <c r="BA1296" s="7">
        <v>793514.13</v>
      </c>
      <c r="BB1296" s="7">
        <v>0</v>
      </c>
      <c r="BC1296" s="7">
        <v>0</v>
      </c>
      <c r="BD1296" s="7">
        <v>8532.41</v>
      </c>
      <c r="BE1296" s="7">
        <v>0</v>
      </c>
      <c r="BF1296" s="7">
        <v>0</v>
      </c>
      <c r="BG1296" s="7">
        <v>1141840.9260073393</v>
      </c>
      <c r="BH1296" s="7">
        <v>12734</v>
      </c>
      <c r="BI1296" s="7">
        <v>575024</v>
      </c>
      <c r="BJ1296" s="7">
        <v>7914161.6966666654</v>
      </c>
      <c r="BK1296" s="7">
        <v>4844383.4799999986</v>
      </c>
      <c r="BL1296" s="7">
        <v>4248883.84</v>
      </c>
      <c r="BM1296" s="7">
        <v>3781345.1866666675</v>
      </c>
      <c r="BN1296" s="130">
        <v>0.63300000000000001</v>
      </c>
      <c r="BO1296" s="131">
        <v>6.2571899999999995E-4</v>
      </c>
      <c r="BP1296" s="161">
        <v>15856.211295923826</v>
      </c>
      <c r="BQ1296" s="162">
        <v>20427457</v>
      </c>
      <c r="BR1296" s="161">
        <v>681748</v>
      </c>
      <c r="BS1296" s="163">
        <v>7718517.536007341</v>
      </c>
      <c r="BT1296" s="163">
        <v>0</v>
      </c>
      <c r="BU1296" s="161">
        <v>33168637.149999999</v>
      </c>
      <c r="BV1296" s="161">
        <v>297548.03000000003</v>
      </c>
      <c r="BW1296" s="165">
        <v>16816014.34</v>
      </c>
      <c r="BX1296" s="161">
        <v>681748</v>
      </c>
    </row>
    <row r="1297" spans="1:76" ht="14.45" x14ac:dyDescent="0.3">
      <c r="A1297" s="164" t="s">
        <v>31</v>
      </c>
      <c r="B1297" s="6" t="s">
        <v>134</v>
      </c>
      <c r="C1297" s="6" t="s">
        <v>51</v>
      </c>
      <c r="D1297" s="6" t="s">
        <v>51</v>
      </c>
      <c r="E1297" s="6" t="s">
        <v>40</v>
      </c>
      <c r="F1297" s="24" t="str">
        <f>+Tabela1[[#This Row],[WK]]&amp;Tabela1[[#This Row],[PK]]&amp;Tabela1[[#This Row],[GK]]</f>
        <v>160707</v>
      </c>
      <c r="G1297" s="6" t="s">
        <v>1260</v>
      </c>
      <c r="H1297" s="7">
        <v>295378977.35119879</v>
      </c>
      <c r="I1297" s="8">
        <v>1.371</v>
      </c>
      <c r="J1297" s="7">
        <v>404964577.95999998</v>
      </c>
      <c r="K1297" s="8">
        <v>7.0000000000000007E-2</v>
      </c>
      <c r="L1297" s="7">
        <v>28347520.457200002</v>
      </c>
      <c r="M1297" s="7">
        <v>18612965.457200002</v>
      </c>
      <c r="N1297" s="9">
        <v>1.9120509830392864</v>
      </c>
      <c r="O1297" s="7">
        <v>7289794</v>
      </c>
      <c r="P1297" s="8">
        <v>1.2949999999999999</v>
      </c>
      <c r="Q1297" s="7">
        <v>9440283</v>
      </c>
      <c r="R1297" s="8">
        <v>1.6E-2</v>
      </c>
      <c r="S1297" s="7">
        <v>151044.52799999999</v>
      </c>
      <c r="T1297" s="7">
        <v>-176119.47200000001</v>
      </c>
      <c r="U1297" s="9">
        <v>-0.53832167353376292</v>
      </c>
      <c r="V1297" s="7">
        <v>18436845.985200003</v>
      </c>
      <c r="W1297" s="9">
        <v>1.8323753610292637</v>
      </c>
      <c r="X1297" s="7">
        <v>26337212.791998476</v>
      </c>
      <c r="Y1297" s="7">
        <v>7045964</v>
      </c>
      <c r="Z1297" s="7">
        <v>181827.09</v>
      </c>
      <c r="AA1297" s="7">
        <v>1280440.7019984734</v>
      </c>
      <c r="AB1297" s="7">
        <v>16159180</v>
      </c>
      <c r="AC1297" s="7">
        <v>1669801</v>
      </c>
      <c r="AD1297" s="7">
        <v>7900366.8067984739</v>
      </c>
      <c r="AE1297" s="7">
        <v>0</v>
      </c>
      <c r="AF1297" s="7">
        <v>28347520.457200002</v>
      </c>
      <c r="AG1297" s="7">
        <v>151044.52799999999</v>
      </c>
      <c r="AH1297" s="7">
        <v>7900366.8067984739</v>
      </c>
      <c r="AI1297" s="7">
        <v>8127721</v>
      </c>
      <c r="AJ1297" s="7">
        <v>501260</v>
      </c>
      <c r="AK1297" s="7">
        <v>7717939</v>
      </c>
      <c r="AL1297" s="7">
        <v>591726</v>
      </c>
      <c r="AM1297" s="7">
        <v>433198</v>
      </c>
      <c r="AN1297" s="7">
        <v>0</v>
      </c>
      <c r="AO1297" s="7">
        <v>0</v>
      </c>
      <c r="AP1297" s="7">
        <v>12797411</v>
      </c>
      <c r="AQ1297" s="7">
        <v>950810</v>
      </c>
      <c r="AR1297" s="7">
        <v>9734555</v>
      </c>
      <c r="AS1297" s="7">
        <v>327164</v>
      </c>
      <c r="AT1297" s="7">
        <v>9915935</v>
      </c>
      <c r="AU1297" s="7">
        <v>296463</v>
      </c>
      <c r="AV1297" s="7">
        <v>547371</v>
      </c>
      <c r="AW1297" s="7">
        <v>0</v>
      </c>
      <c r="AX1297" s="7">
        <v>0</v>
      </c>
      <c r="AY1297" s="7">
        <v>14245148</v>
      </c>
      <c r="AZ1297" s="7">
        <v>415222</v>
      </c>
      <c r="BA1297" s="7">
        <v>181827.09</v>
      </c>
      <c r="BB1297" s="7">
        <v>0</v>
      </c>
      <c r="BC1297" s="7">
        <v>0</v>
      </c>
      <c r="BD1297" s="7">
        <v>1955.13</v>
      </c>
      <c r="BE1297" s="7">
        <v>0</v>
      </c>
      <c r="BF1297" s="7">
        <v>0</v>
      </c>
      <c r="BG1297" s="7">
        <v>1022850.7019984734</v>
      </c>
      <c r="BH1297" s="7">
        <v>11407</v>
      </c>
      <c r="BI1297" s="7">
        <v>257590</v>
      </c>
      <c r="BJ1297" s="7">
        <v>3545296.7591666663</v>
      </c>
      <c r="BK1297" s="7">
        <v>2102973.1999999997</v>
      </c>
      <c r="BL1297" s="7">
        <v>1787767.8333333333</v>
      </c>
      <c r="BM1297" s="7">
        <v>2193758.5699999998</v>
      </c>
      <c r="BN1297" s="130">
        <v>0.81499999999999995</v>
      </c>
      <c r="BO1297" s="131">
        <v>4.1736969999999998E-4</v>
      </c>
      <c r="BP1297" s="161">
        <v>10576.477133342427</v>
      </c>
      <c r="BQ1297" s="162">
        <v>16159180</v>
      </c>
      <c r="BR1297" s="161">
        <v>556688</v>
      </c>
      <c r="BS1297" s="163">
        <v>0</v>
      </c>
      <c r="BT1297" s="163">
        <v>2639614.2080015242</v>
      </c>
      <c r="BU1297" s="161">
        <v>28347520.460000001</v>
      </c>
      <c r="BV1297" s="161">
        <v>151044.53</v>
      </c>
      <c r="BW1297" s="165">
        <v>10539981.018001523</v>
      </c>
      <c r="BX1297" s="161">
        <v>556688</v>
      </c>
    </row>
    <row r="1298" spans="1:76" ht="14.45" x14ac:dyDescent="0.3">
      <c r="A1298" s="164" t="s">
        <v>31</v>
      </c>
      <c r="B1298" s="6" t="s">
        <v>134</v>
      </c>
      <c r="C1298" s="6" t="s">
        <v>51</v>
      </c>
      <c r="D1298" s="6" t="s">
        <v>75</v>
      </c>
      <c r="E1298" s="6" t="s">
        <v>36</v>
      </c>
      <c r="F1298" s="24" t="str">
        <f>+Tabela1[[#This Row],[WK]]&amp;Tabela1[[#This Row],[PK]]&amp;Tabela1[[#This Row],[GK]]</f>
        <v>160708</v>
      </c>
      <c r="G1298" s="6" t="s">
        <v>1261</v>
      </c>
      <c r="H1298" s="7">
        <v>95605824.197799966</v>
      </c>
      <c r="I1298" s="8">
        <v>1.371</v>
      </c>
      <c r="J1298" s="7">
        <v>131075584.98</v>
      </c>
      <c r="K1298" s="8">
        <v>7.0000000000000007E-2</v>
      </c>
      <c r="L1298" s="7">
        <v>9175290.9486000016</v>
      </c>
      <c r="M1298" s="7">
        <v>5602157.9486000016</v>
      </c>
      <c r="N1298" s="9">
        <v>1.5678559820191416</v>
      </c>
      <c r="O1298" s="7">
        <v>4249013</v>
      </c>
      <c r="P1298" s="8">
        <v>1.2949999999999999</v>
      </c>
      <c r="Q1298" s="7">
        <v>5502472</v>
      </c>
      <c r="R1298" s="8">
        <v>1.6E-2</v>
      </c>
      <c r="S1298" s="7">
        <v>88039.551999999996</v>
      </c>
      <c r="T1298" s="7">
        <v>27094.551999999996</v>
      </c>
      <c r="U1298" s="9">
        <v>0.44457382886208868</v>
      </c>
      <c r="V1298" s="7">
        <v>5629252.5006000008</v>
      </c>
      <c r="W1298" s="9">
        <v>1.5490180729747685</v>
      </c>
      <c r="X1298" s="7">
        <v>10329312</v>
      </c>
      <c r="Y1298" s="7">
        <v>2030008</v>
      </c>
      <c r="Z1298" s="7">
        <v>0</v>
      </c>
      <c r="AA1298" s="7">
        <v>360485</v>
      </c>
      <c r="AB1298" s="7">
        <v>7333340</v>
      </c>
      <c r="AC1298" s="7">
        <v>605479</v>
      </c>
      <c r="AD1298" s="7">
        <v>4700059.4993999982</v>
      </c>
      <c r="AE1298" s="7">
        <v>0</v>
      </c>
      <c r="AF1298" s="7">
        <v>9175290.9486000016</v>
      </c>
      <c r="AG1298" s="7">
        <v>88039.551999999996</v>
      </c>
      <c r="AH1298" s="7">
        <v>4700059.4993999982</v>
      </c>
      <c r="AI1298" s="7">
        <v>2983334</v>
      </c>
      <c r="AJ1298" s="7">
        <v>47080</v>
      </c>
      <c r="AK1298" s="7">
        <v>2836035</v>
      </c>
      <c r="AL1298" s="7">
        <v>0</v>
      </c>
      <c r="AM1298" s="7">
        <v>223920</v>
      </c>
      <c r="AN1298" s="7">
        <v>0</v>
      </c>
      <c r="AO1298" s="7">
        <v>0</v>
      </c>
      <c r="AP1298" s="7">
        <v>5546987</v>
      </c>
      <c r="AQ1298" s="7">
        <v>354067</v>
      </c>
      <c r="AR1298" s="7">
        <v>3573133</v>
      </c>
      <c r="AS1298" s="7">
        <v>60945</v>
      </c>
      <c r="AT1298" s="7">
        <v>2970052</v>
      </c>
      <c r="AU1298" s="7">
        <v>0</v>
      </c>
      <c r="AV1298" s="7">
        <v>234376</v>
      </c>
      <c r="AW1298" s="7">
        <v>0</v>
      </c>
      <c r="AX1298" s="7">
        <v>0</v>
      </c>
      <c r="AY1298" s="7">
        <v>6650012</v>
      </c>
      <c r="AZ1298" s="7">
        <v>149220</v>
      </c>
      <c r="BA1298" s="7">
        <v>0</v>
      </c>
      <c r="BB1298" s="7">
        <v>0</v>
      </c>
      <c r="BC1298" s="7">
        <v>0</v>
      </c>
      <c r="BD1298" s="7">
        <v>0</v>
      </c>
      <c r="BE1298" s="7">
        <v>0</v>
      </c>
      <c r="BF1298" s="7">
        <v>0</v>
      </c>
      <c r="BG1298" s="7">
        <v>320594</v>
      </c>
      <c r="BH1298" s="7">
        <v>3289</v>
      </c>
      <c r="BI1298" s="7">
        <v>39891</v>
      </c>
      <c r="BJ1298" s="7">
        <v>548949.09916666651</v>
      </c>
      <c r="BK1298" s="7">
        <v>0</v>
      </c>
      <c r="BL1298" s="7">
        <v>291586.15999999997</v>
      </c>
      <c r="BM1298" s="7">
        <v>1612624.0766666662</v>
      </c>
      <c r="BN1298" s="130">
        <v>0.83399999999999996</v>
      </c>
      <c r="BO1298" s="131">
        <v>1.3352350000000001E-4</v>
      </c>
      <c r="BP1298" s="161">
        <v>3383.7523096172631</v>
      </c>
      <c r="BQ1298" s="162">
        <v>7333340</v>
      </c>
      <c r="BR1298" s="161">
        <v>187401</v>
      </c>
      <c r="BS1298" s="163">
        <v>0</v>
      </c>
      <c r="BT1298" s="163">
        <v>861748.6099999994</v>
      </c>
      <c r="BU1298" s="161">
        <v>9175290.9499999993</v>
      </c>
      <c r="BV1298" s="161">
        <v>88039.55</v>
      </c>
      <c r="BW1298" s="165">
        <v>5561808.1099999994</v>
      </c>
      <c r="BX1298" s="161">
        <v>187401</v>
      </c>
    </row>
    <row r="1299" spans="1:76" ht="14.45" x14ac:dyDescent="0.3">
      <c r="A1299" s="164" t="s">
        <v>31</v>
      </c>
      <c r="B1299" s="6" t="s">
        <v>134</v>
      </c>
      <c r="C1299" s="6" t="s">
        <v>51</v>
      </c>
      <c r="D1299" s="6" t="s">
        <v>77</v>
      </c>
      <c r="E1299" s="6" t="s">
        <v>36</v>
      </c>
      <c r="F1299" s="24" t="str">
        <f>+Tabela1[[#This Row],[WK]]&amp;Tabela1[[#This Row],[PK]]&amp;Tabela1[[#This Row],[GK]]</f>
        <v>160709</v>
      </c>
      <c r="G1299" s="6" t="s">
        <v>1262</v>
      </c>
      <c r="H1299" s="7">
        <v>178345852.39919963</v>
      </c>
      <c r="I1299" s="8">
        <v>1.371</v>
      </c>
      <c r="J1299" s="7">
        <v>244512163.63999999</v>
      </c>
      <c r="K1299" s="8">
        <v>7.0000000000000007E-2</v>
      </c>
      <c r="L1299" s="7">
        <v>17115851.454800002</v>
      </c>
      <c r="M1299" s="7">
        <v>10096110.454800002</v>
      </c>
      <c r="N1299" s="9">
        <v>1.4382454359498451</v>
      </c>
      <c r="O1299" s="7">
        <v>1839209</v>
      </c>
      <c r="P1299" s="8">
        <v>1.2949999999999999</v>
      </c>
      <c r="Q1299" s="7">
        <v>2381776</v>
      </c>
      <c r="R1299" s="8">
        <v>1.6E-2</v>
      </c>
      <c r="S1299" s="7">
        <v>38108.415999999997</v>
      </c>
      <c r="T1299" s="7">
        <v>-3028.5840000000026</v>
      </c>
      <c r="U1299" s="9">
        <v>-7.3621897561805733E-2</v>
      </c>
      <c r="V1299" s="7">
        <v>10093081.870800003</v>
      </c>
      <c r="W1299" s="9">
        <v>1.4294372273249876</v>
      </c>
      <c r="X1299" s="7">
        <v>15767969.45631551</v>
      </c>
      <c r="Y1299" s="7">
        <v>210562</v>
      </c>
      <c r="Z1299" s="7">
        <v>0.93</v>
      </c>
      <c r="AA1299" s="7">
        <v>883672.52631550923</v>
      </c>
      <c r="AB1299" s="7">
        <v>9863292</v>
      </c>
      <c r="AC1299" s="7">
        <v>4810442</v>
      </c>
      <c r="AD1299" s="7">
        <v>5674887.5855155075</v>
      </c>
      <c r="AE1299" s="7">
        <v>0</v>
      </c>
      <c r="AF1299" s="7">
        <v>17115851.454800002</v>
      </c>
      <c r="AG1299" s="7">
        <v>38108.415999999997</v>
      </c>
      <c r="AH1299" s="7">
        <v>5674887.5855155075</v>
      </c>
      <c r="AI1299" s="7">
        <v>5861028</v>
      </c>
      <c r="AJ1299" s="7">
        <v>33416</v>
      </c>
      <c r="AK1299" s="7">
        <v>4590766</v>
      </c>
      <c r="AL1299" s="7">
        <v>0</v>
      </c>
      <c r="AM1299" s="7">
        <v>434523</v>
      </c>
      <c r="AN1299" s="7">
        <v>0</v>
      </c>
      <c r="AO1299" s="7">
        <v>0</v>
      </c>
      <c r="AP1299" s="7">
        <v>8255746</v>
      </c>
      <c r="AQ1299" s="7">
        <v>580829</v>
      </c>
      <c r="AR1299" s="7">
        <v>7019741</v>
      </c>
      <c r="AS1299" s="7">
        <v>41137</v>
      </c>
      <c r="AT1299" s="7">
        <v>4858155</v>
      </c>
      <c r="AU1299" s="7">
        <v>0</v>
      </c>
      <c r="AV1299" s="7">
        <v>734475</v>
      </c>
      <c r="AW1299" s="7">
        <v>0</v>
      </c>
      <c r="AX1299" s="7">
        <v>0</v>
      </c>
      <c r="AY1299" s="7">
        <v>9380713</v>
      </c>
      <c r="AZ1299" s="7">
        <v>240050</v>
      </c>
      <c r="BA1299" s="7">
        <v>0.93</v>
      </c>
      <c r="BB1299" s="7">
        <v>0</v>
      </c>
      <c r="BC1299" s="7">
        <v>0</v>
      </c>
      <c r="BD1299" s="7">
        <v>0.01</v>
      </c>
      <c r="BE1299" s="7">
        <v>0</v>
      </c>
      <c r="BF1299" s="7">
        <v>0</v>
      </c>
      <c r="BG1299" s="7">
        <v>525996.52631550923</v>
      </c>
      <c r="BH1299" s="7">
        <v>5866</v>
      </c>
      <c r="BI1299" s="7">
        <v>357676</v>
      </c>
      <c r="BJ1299" s="7">
        <v>4922612.7566666678</v>
      </c>
      <c r="BK1299" s="7">
        <v>3517620.4466666682</v>
      </c>
      <c r="BL1299" s="7">
        <v>362850.71</v>
      </c>
      <c r="BM1299" s="7">
        <v>4894267.8199999994</v>
      </c>
      <c r="BN1299" s="130">
        <v>0.98899999999999999</v>
      </c>
      <c r="BO1299" s="131">
        <v>2.0259799999999999E-4</v>
      </c>
      <c r="BP1299" s="161">
        <v>5133.6585158622638</v>
      </c>
      <c r="BQ1299" s="162">
        <v>9863292</v>
      </c>
      <c r="BR1299" s="161">
        <v>328548</v>
      </c>
      <c r="BS1299" s="163">
        <v>0</v>
      </c>
      <c r="BT1299" s="163">
        <v>1273971.54368449</v>
      </c>
      <c r="BU1299" s="161">
        <v>17115851.449999999</v>
      </c>
      <c r="BV1299" s="161">
        <v>38108.42</v>
      </c>
      <c r="BW1299" s="165">
        <v>6948859.1336844899</v>
      </c>
      <c r="BX1299" s="161">
        <v>328548</v>
      </c>
    </row>
    <row r="1300" spans="1:76" ht="14.45" x14ac:dyDescent="0.3">
      <c r="A1300" s="164" t="s">
        <v>31</v>
      </c>
      <c r="B1300" s="6" t="s">
        <v>134</v>
      </c>
      <c r="C1300" s="6" t="s">
        <v>75</v>
      </c>
      <c r="D1300" s="6" t="s">
        <v>33</v>
      </c>
      <c r="E1300" s="6" t="s">
        <v>40</v>
      </c>
      <c r="F1300" s="24" t="str">
        <f>+Tabela1[[#This Row],[WK]]&amp;Tabela1[[#This Row],[PK]]&amp;Tabela1[[#This Row],[GK]]</f>
        <v>160801</v>
      </c>
      <c r="G1300" s="6" t="s">
        <v>1263</v>
      </c>
      <c r="H1300" s="7">
        <v>250357353.59279951</v>
      </c>
      <c r="I1300" s="8">
        <v>1.371</v>
      </c>
      <c r="J1300" s="7">
        <v>343239931.76999998</v>
      </c>
      <c r="K1300" s="8">
        <v>7.0000000000000007E-2</v>
      </c>
      <c r="L1300" s="7">
        <v>24026795.223900001</v>
      </c>
      <c r="M1300" s="7">
        <v>14076592.223900001</v>
      </c>
      <c r="N1300" s="9">
        <v>1.4147040240184046</v>
      </c>
      <c r="O1300" s="7">
        <v>28766555</v>
      </c>
      <c r="P1300" s="8">
        <v>1.2949999999999999</v>
      </c>
      <c r="Q1300" s="7">
        <v>37252689</v>
      </c>
      <c r="R1300" s="8">
        <v>1.6E-2</v>
      </c>
      <c r="S1300" s="7">
        <v>596043.02399999998</v>
      </c>
      <c r="T1300" s="7">
        <v>52252.023999999976</v>
      </c>
      <c r="U1300" s="9">
        <v>9.6088431033246186E-2</v>
      </c>
      <c r="V1300" s="7">
        <v>14128844.247900002</v>
      </c>
      <c r="W1300" s="9">
        <v>1.3463743402083137</v>
      </c>
      <c r="X1300" s="7">
        <v>29345236.93717156</v>
      </c>
      <c r="Y1300" s="7">
        <v>4106621</v>
      </c>
      <c r="Z1300" s="7">
        <v>6664.38</v>
      </c>
      <c r="AA1300" s="7">
        <v>1152249.5571715594</v>
      </c>
      <c r="AB1300" s="7">
        <v>23888987</v>
      </c>
      <c r="AC1300" s="7">
        <v>190715</v>
      </c>
      <c r="AD1300" s="7">
        <v>15216392.689271558</v>
      </c>
      <c r="AE1300" s="7">
        <v>0</v>
      </c>
      <c r="AF1300" s="7">
        <v>24026795.223900001</v>
      </c>
      <c r="AG1300" s="7">
        <v>596043.02399999998</v>
      </c>
      <c r="AH1300" s="7">
        <v>15216392.689271558</v>
      </c>
      <c r="AI1300" s="7">
        <v>8307773</v>
      </c>
      <c r="AJ1300" s="7">
        <v>509615</v>
      </c>
      <c r="AK1300" s="7">
        <v>5150002</v>
      </c>
      <c r="AL1300" s="7">
        <v>32902</v>
      </c>
      <c r="AM1300" s="7">
        <v>497429</v>
      </c>
      <c r="AN1300" s="7">
        <v>0</v>
      </c>
      <c r="AO1300" s="7">
        <v>0</v>
      </c>
      <c r="AP1300" s="7">
        <v>18102827</v>
      </c>
      <c r="AQ1300" s="7">
        <v>1034354</v>
      </c>
      <c r="AR1300" s="7">
        <v>9950203</v>
      </c>
      <c r="AS1300" s="7">
        <v>543791</v>
      </c>
      <c r="AT1300" s="7">
        <v>5795456</v>
      </c>
      <c r="AU1300" s="7">
        <v>48006</v>
      </c>
      <c r="AV1300" s="7">
        <v>533105</v>
      </c>
      <c r="AW1300" s="7">
        <v>0</v>
      </c>
      <c r="AX1300" s="7">
        <v>0</v>
      </c>
      <c r="AY1300" s="7">
        <v>21616560</v>
      </c>
      <c r="AZ1300" s="7">
        <v>442795</v>
      </c>
      <c r="BA1300" s="7">
        <v>6664.38</v>
      </c>
      <c r="BB1300" s="7">
        <v>0</v>
      </c>
      <c r="BC1300" s="7">
        <v>0</v>
      </c>
      <c r="BD1300" s="7">
        <v>2.42</v>
      </c>
      <c r="BE1300" s="7">
        <v>138.47999999999999</v>
      </c>
      <c r="BF1300" s="7">
        <v>0</v>
      </c>
      <c r="BG1300" s="7">
        <v>819930.55717155931</v>
      </c>
      <c r="BH1300" s="7">
        <v>9144</v>
      </c>
      <c r="BI1300" s="7">
        <v>332319</v>
      </c>
      <c r="BJ1300" s="7">
        <v>4573681.834999999</v>
      </c>
      <c r="BK1300" s="7">
        <v>2532286.8699999992</v>
      </c>
      <c r="BL1300" s="7">
        <v>1361487.8366666667</v>
      </c>
      <c r="BM1300" s="7">
        <v>5442604.1866666665</v>
      </c>
      <c r="BN1300" s="130">
        <v>0.876</v>
      </c>
      <c r="BO1300" s="131">
        <v>3.624953E-4</v>
      </c>
      <c r="BP1300" s="161">
        <v>9185.7569351259881</v>
      </c>
      <c r="BQ1300" s="162">
        <v>23888987</v>
      </c>
      <c r="BR1300" s="161">
        <v>514867</v>
      </c>
      <c r="BS1300" s="163">
        <v>0</v>
      </c>
      <c r="BT1300" s="163">
        <v>2105552.0628284365</v>
      </c>
      <c r="BU1300" s="161">
        <v>24026795.219999999</v>
      </c>
      <c r="BV1300" s="161">
        <v>596043.02</v>
      </c>
      <c r="BW1300" s="165">
        <v>17321944.752828434</v>
      </c>
      <c r="BX1300" s="161">
        <v>514867</v>
      </c>
    </row>
    <row r="1301" spans="1:76" ht="14.45" x14ac:dyDescent="0.3">
      <c r="A1301" s="164" t="s">
        <v>31</v>
      </c>
      <c r="B1301" s="6" t="s">
        <v>134</v>
      </c>
      <c r="C1301" s="6" t="s">
        <v>75</v>
      </c>
      <c r="D1301" s="6" t="s">
        <v>32</v>
      </c>
      <c r="E1301" s="6" t="s">
        <v>40</v>
      </c>
      <c r="F1301" s="24" t="str">
        <f>+Tabela1[[#This Row],[WK]]&amp;Tabela1[[#This Row],[PK]]&amp;Tabela1[[#This Row],[GK]]</f>
        <v>160802</v>
      </c>
      <c r="G1301" s="6" t="s">
        <v>1264</v>
      </c>
      <c r="H1301" s="7">
        <v>154901760.28179958</v>
      </c>
      <c r="I1301" s="8">
        <v>1.371</v>
      </c>
      <c r="J1301" s="7">
        <v>212370313.34999999</v>
      </c>
      <c r="K1301" s="8">
        <v>7.0000000000000007E-2</v>
      </c>
      <c r="L1301" s="7">
        <v>14865921.934500001</v>
      </c>
      <c r="M1301" s="7">
        <v>9737089.9345000014</v>
      </c>
      <c r="N1301" s="9">
        <v>1.898500464530716</v>
      </c>
      <c r="O1301" s="7">
        <v>18013187</v>
      </c>
      <c r="P1301" s="8">
        <v>1.2949999999999999</v>
      </c>
      <c r="Q1301" s="7">
        <v>23327077</v>
      </c>
      <c r="R1301" s="8">
        <v>1.6E-2</v>
      </c>
      <c r="S1301" s="7">
        <v>373233.23200000002</v>
      </c>
      <c r="T1301" s="7">
        <v>84923.232000000018</v>
      </c>
      <c r="U1301" s="9">
        <v>0.29455527730567799</v>
      </c>
      <c r="V1301" s="7">
        <v>9822013.1665000021</v>
      </c>
      <c r="W1301" s="9">
        <v>1.8131356288057434</v>
      </c>
      <c r="X1301" s="7">
        <v>21511783.733279813</v>
      </c>
      <c r="Y1301" s="7">
        <v>5494563</v>
      </c>
      <c r="Z1301" s="7">
        <v>0</v>
      </c>
      <c r="AA1301" s="7">
        <v>900152.7332798125</v>
      </c>
      <c r="AB1301" s="7">
        <v>13517474</v>
      </c>
      <c r="AC1301" s="7">
        <v>1599594</v>
      </c>
      <c r="AD1301" s="7">
        <v>11689770.566779811</v>
      </c>
      <c r="AE1301" s="7">
        <v>0</v>
      </c>
      <c r="AF1301" s="7">
        <v>14865921.934500001</v>
      </c>
      <c r="AG1301" s="7">
        <v>373233.23200000002</v>
      </c>
      <c r="AH1301" s="7">
        <v>11689770.566779811</v>
      </c>
      <c r="AI1301" s="7">
        <v>4282241</v>
      </c>
      <c r="AJ1301" s="7">
        <v>214120</v>
      </c>
      <c r="AK1301" s="7">
        <v>6704912</v>
      </c>
      <c r="AL1301" s="7">
        <v>0</v>
      </c>
      <c r="AM1301" s="7">
        <v>380361</v>
      </c>
      <c r="AN1301" s="7">
        <v>0</v>
      </c>
      <c r="AO1301" s="7">
        <v>0</v>
      </c>
      <c r="AP1301" s="7">
        <v>10130390</v>
      </c>
      <c r="AQ1301" s="7">
        <v>680287</v>
      </c>
      <c r="AR1301" s="7">
        <v>5128832</v>
      </c>
      <c r="AS1301" s="7">
        <v>288310</v>
      </c>
      <c r="AT1301" s="7">
        <v>7979526</v>
      </c>
      <c r="AU1301" s="7">
        <v>119847</v>
      </c>
      <c r="AV1301" s="7">
        <v>437041</v>
      </c>
      <c r="AW1301" s="7">
        <v>0</v>
      </c>
      <c r="AX1301" s="7">
        <v>0</v>
      </c>
      <c r="AY1301" s="7">
        <v>12038581</v>
      </c>
      <c r="AZ1301" s="7">
        <v>293575</v>
      </c>
      <c r="BA1301" s="7">
        <v>0</v>
      </c>
      <c r="BB1301" s="7">
        <v>0</v>
      </c>
      <c r="BC1301" s="7">
        <v>0</v>
      </c>
      <c r="BD1301" s="7">
        <v>0</v>
      </c>
      <c r="BE1301" s="7">
        <v>0</v>
      </c>
      <c r="BF1301" s="7">
        <v>0</v>
      </c>
      <c r="BG1301" s="7">
        <v>620686.7332798125</v>
      </c>
      <c r="BH1301" s="7">
        <v>6922</v>
      </c>
      <c r="BI1301" s="7">
        <v>279466</v>
      </c>
      <c r="BJ1301" s="7">
        <v>3846321.375833333</v>
      </c>
      <c r="BK1301" s="7">
        <v>2572986.6566666663</v>
      </c>
      <c r="BL1301" s="7">
        <v>772858.46</v>
      </c>
      <c r="BM1301" s="7">
        <v>3547621.956666667</v>
      </c>
      <c r="BN1301" s="130">
        <v>0.77200000000000002</v>
      </c>
      <c r="BO1301" s="131">
        <v>2.5641340000000001E-4</v>
      </c>
      <c r="BP1301" s="161">
        <v>6498.365242745158</v>
      </c>
      <c r="BQ1301" s="162">
        <v>13517474</v>
      </c>
      <c r="BR1301" s="161">
        <v>376591</v>
      </c>
      <c r="BS1301" s="163">
        <v>0</v>
      </c>
      <c r="BT1301" s="163">
        <v>1733376.9699999988</v>
      </c>
      <c r="BU1301" s="161">
        <v>14865921.93</v>
      </c>
      <c r="BV1301" s="161">
        <v>373233.23</v>
      </c>
      <c r="BW1301" s="165">
        <v>13423147.539999999</v>
      </c>
      <c r="BX1301" s="161">
        <v>376591</v>
      </c>
    </row>
    <row r="1302" spans="1:76" ht="14.45" x14ac:dyDescent="0.3">
      <c r="A1302" s="164" t="s">
        <v>31</v>
      </c>
      <c r="B1302" s="6" t="s">
        <v>134</v>
      </c>
      <c r="C1302" s="6" t="s">
        <v>75</v>
      </c>
      <c r="D1302" s="6" t="s">
        <v>37</v>
      </c>
      <c r="E1302" s="6" t="s">
        <v>40</v>
      </c>
      <c r="F1302" s="24" t="str">
        <f>+Tabela1[[#This Row],[WK]]&amp;Tabela1[[#This Row],[PK]]&amp;Tabela1[[#This Row],[GK]]</f>
        <v>160803</v>
      </c>
      <c r="G1302" s="6" t="s">
        <v>788</v>
      </c>
      <c r="H1302" s="7">
        <v>485583686.96259636</v>
      </c>
      <c r="I1302" s="8">
        <v>1.371</v>
      </c>
      <c r="J1302" s="7">
        <v>665735234.81999993</v>
      </c>
      <c r="K1302" s="8">
        <v>7.0000000000000007E-2</v>
      </c>
      <c r="L1302" s="7">
        <v>46601466.437399998</v>
      </c>
      <c r="M1302" s="7">
        <v>26774311.437399998</v>
      </c>
      <c r="N1302" s="9">
        <v>1.3503859448014603</v>
      </c>
      <c r="O1302" s="7">
        <v>108078242</v>
      </c>
      <c r="P1302" s="8">
        <v>1.2949999999999999</v>
      </c>
      <c r="Q1302" s="7">
        <v>139961323</v>
      </c>
      <c r="R1302" s="8">
        <v>1.6E-2</v>
      </c>
      <c r="S1302" s="7">
        <v>2239381.1680000001</v>
      </c>
      <c r="T1302" s="7">
        <v>708256.16800000006</v>
      </c>
      <c r="U1302" s="9">
        <v>0.46257240133888483</v>
      </c>
      <c r="V1302" s="7">
        <v>27482567.605399996</v>
      </c>
      <c r="W1302" s="9">
        <v>1.2867406741273171</v>
      </c>
      <c r="X1302" s="7">
        <v>39258549.303755447</v>
      </c>
      <c r="Y1302" s="7">
        <v>3385830</v>
      </c>
      <c r="Z1302" s="7">
        <v>6.5100000000000007</v>
      </c>
      <c r="AA1302" s="7">
        <v>2172439.7937554503</v>
      </c>
      <c r="AB1302" s="7">
        <v>27667335</v>
      </c>
      <c r="AC1302" s="7">
        <v>6032938</v>
      </c>
      <c r="AD1302" s="7">
        <v>11775981.698355453</v>
      </c>
      <c r="AE1302" s="7">
        <v>0</v>
      </c>
      <c r="AF1302" s="7">
        <v>46601466.437399998</v>
      </c>
      <c r="AG1302" s="7">
        <v>2239381.1680000001</v>
      </c>
      <c r="AH1302" s="7">
        <v>11775981.698355453</v>
      </c>
      <c r="AI1302" s="7">
        <v>16554387</v>
      </c>
      <c r="AJ1302" s="7">
        <v>1209705</v>
      </c>
      <c r="AK1302" s="7">
        <v>10907566</v>
      </c>
      <c r="AL1302" s="7">
        <v>0</v>
      </c>
      <c r="AM1302" s="7">
        <v>646784</v>
      </c>
      <c r="AN1302" s="7">
        <v>0</v>
      </c>
      <c r="AO1302" s="7">
        <v>0</v>
      </c>
      <c r="AP1302" s="7">
        <v>20503382</v>
      </c>
      <c r="AQ1302" s="7">
        <v>1730552</v>
      </c>
      <c r="AR1302" s="7">
        <v>19827155</v>
      </c>
      <c r="AS1302" s="7">
        <v>1531125</v>
      </c>
      <c r="AT1302" s="7">
        <v>11810662</v>
      </c>
      <c r="AU1302" s="7">
        <v>0</v>
      </c>
      <c r="AV1302" s="7">
        <v>822425</v>
      </c>
      <c r="AW1302" s="7">
        <v>0</v>
      </c>
      <c r="AX1302" s="7">
        <v>0</v>
      </c>
      <c r="AY1302" s="7">
        <v>24377312</v>
      </c>
      <c r="AZ1302" s="7">
        <v>712040</v>
      </c>
      <c r="BA1302" s="7">
        <v>6.5100000000000007</v>
      </c>
      <c r="BB1302" s="7">
        <v>0</v>
      </c>
      <c r="BC1302" s="7">
        <v>0</v>
      </c>
      <c r="BD1302" s="7">
        <v>7.0000000000000007E-2</v>
      </c>
      <c r="BE1302" s="7">
        <v>0</v>
      </c>
      <c r="BF1302" s="7">
        <v>0</v>
      </c>
      <c r="BG1302" s="7">
        <v>1543556.7937554505</v>
      </c>
      <c r="BH1302" s="7">
        <v>17214</v>
      </c>
      <c r="BI1302" s="7">
        <v>628883</v>
      </c>
      <c r="BJ1302" s="7">
        <v>8655454.6716666687</v>
      </c>
      <c r="BK1302" s="7">
        <v>6351338.9033333352</v>
      </c>
      <c r="BL1302" s="7">
        <v>2504957.3266666667</v>
      </c>
      <c r="BM1302" s="7">
        <v>4206548.419999999</v>
      </c>
      <c r="BN1302" s="130">
        <v>0.94</v>
      </c>
      <c r="BO1302" s="131">
        <v>6.1983169999999996E-4</v>
      </c>
      <c r="BP1302" s="161">
        <v>15707.134094820052</v>
      </c>
      <c r="BQ1302" s="162">
        <v>27667335</v>
      </c>
      <c r="BR1302" s="161">
        <v>935944</v>
      </c>
      <c r="BS1302" s="163">
        <v>0</v>
      </c>
      <c r="BT1302" s="163">
        <v>2899833.3699999973</v>
      </c>
      <c r="BU1302" s="161">
        <v>46601466.439999998</v>
      </c>
      <c r="BV1302" s="161">
        <v>2239381.17</v>
      </c>
      <c r="BW1302" s="165">
        <v>14675815.069999997</v>
      </c>
      <c r="BX1302" s="161">
        <v>935944</v>
      </c>
    </row>
    <row r="1303" spans="1:76" ht="14.45" x14ac:dyDescent="0.3">
      <c r="A1303" s="164" t="s">
        <v>31</v>
      </c>
      <c r="B1303" s="6" t="s">
        <v>134</v>
      </c>
      <c r="C1303" s="6" t="s">
        <v>75</v>
      </c>
      <c r="D1303" s="6" t="s">
        <v>39</v>
      </c>
      <c r="E1303" s="6" t="s">
        <v>40</v>
      </c>
      <c r="F1303" s="24" t="str">
        <f>+Tabela1[[#This Row],[WK]]&amp;Tabela1[[#This Row],[PK]]&amp;Tabela1[[#This Row],[GK]]</f>
        <v>160804</v>
      </c>
      <c r="G1303" s="6" t="s">
        <v>1265</v>
      </c>
      <c r="H1303" s="7">
        <v>450798837.9705984</v>
      </c>
      <c r="I1303" s="8">
        <v>1.371</v>
      </c>
      <c r="J1303" s="7">
        <v>618045206.86000001</v>
      </c>
      <c r="K1303" s="8">
        <v>7.0000000000000007E-2</v>
      </c>
      <c r="L1303" s="7">
        <v>43263164.480200008</v>
      </c>
      <c r="M1303" s="7">
        <v>26311711.480200008</v>
      </c>
      <c r="N1303" s="9">
        <v>1.552180304555604</v>
      </c>
      <c r="O1303" s="7">
        <v>115259237</v>
      </c>
      <c r="P1303" s="8">
        <v>1.2949999999999999</v>
      </c>
      <c r="Q1303" s="7">
        <v>149260712</v>
      </c>
      <c r="R1303" s="8">
        <v>1.6E-2</v>
      </c>
      <c r="S1303" s="7">
        <v>2388171.392</v>
      </c>
      <c r="T1303" s="7">
        <v>420770.39199999999</v>
      </c>
      <c r="U1303" s="9">
        <v>0.21387118945248071</v>
      </c>
      <c r="V1303" s="7">
        <v>26732481.872200005</v>
      </c>
      <c r="W1303" s="9">
        <v>1.4130074618790338</v>
      </c>
      <c r="X1303" s="7">
        <v>29216904.381642643</v>
      </c>
      <c r="Y1303" s="7">
        <v>0</v>
      </c>
      <c r="Z1303" s="7">
        <v>0</v>
      </c>
      <c r="AA1303" s="7">
        <v>1440828.3816426424</v>
      </c>
      <c r="AB1303" s="7">
        <v>24612695</v>
      </c>
      <c r="AC1303" s="7">
        <v>3163381</v>
      </c>
      <c r="AD1303" s="7">
        <v>3163381</v>
      </c>
      <c r="AE1303" s="7">
        <v>0</v>
      </c>
      <c r="AF1303" s="7">
        <v>43263164.480200008</v>
      </c>
      <c r="AG1303" s="7">
        <v>2388171.392</v>
      </c>
      <c r="AH1303" s="7">
        <v>3163381</v>
      </c>
      <c r="AI1303" s="7">
        <v>14153363</v>
      </c>
      <c r="AJ1303" s="7">
        <v>2318165</v>
      </c>
      <c r="AK1303" s="7">
        <v>3734870</v>
      </c>
      <c r="AL1303" s="7">
        <v>101347</v>
      </c>
      <c r="AM1303" s="7">
        <v>587877</v>
      </c>
      <c r="AN1303" s="7">
        <v>0</v>
      </c>
      <c r="AO1303" s="7">
        <v>0</v>
      </c>
      <c r="AP1303" s="7">
        <v>20675358</v>
      </c>
      <c r="AQ1303" s="7">
        <v>1448095</v>
      </c>
      <c r="AR1303" s="7">
        <v>16951453</v>
      </c>
      <c r="AS1303" s="7">
        <v>1967401</v>
      </c>
      <c r="AT1303" s="7">
        <v>4216630</v>
      </c>
      <c r="AU1303" s="7">
        <v>91713</v>
      </c>
      <c r="AV1303" s="7">
        <v>592886</v>
      </c>
      <c r="AW1303" s="7">
        <v>0</v>
      </c>
      <c r="AX1303" s="7">
        <v>0</v>
      </c>
      <c r="AY1303" s="7">
        <v>23228002</v>
      </c>
      <c r="AZ1303" s="7">
        <v>616345</v>
      </c>
      <c r="BA1303" s="7">
        <v>0</v>
      </c>
      <c r="BB1303" s="7">
        <v>0</v>
      </c>
      <c r="BC1303" s="7">
        <v>0</v>
      </c>
      <c r="BD1303" s="7">
        <v>0</v>
      </c>
      <c r="BE1303" s="7">
        <v>0</v>
      </c>
      <c r="BF1303" s="7">
        <v>0</v>
      </c>
      <c r="BG1303" s="7">
        <v>1153408.3816426424</v>
      </c>
      <c r="BH1303" s="7">
        <v>12863</v>
      </c>
      <c r="BI1303" s="7">
        <v>287420</v>
      </c>
      <c r="BJ1303" s="7">
        <v>3955849.1183333341</v>
      </c>
      <c r="BK1303" s="7">
        <v>3353686.5500000007</v>
      </c>
      <c r="BL1303" s="7">
        <v>218563.23666666666</v>
      </c>
      <c r="BM1303" s="7">
        <v>1971523.7999999998</v>
      </c>
      <c r="BN1303" s="130">
        <v>1.087</v>
      </c>
      <c r="BO1303" s="131">
        <v>4.6931350000000002E-4</v>
      </c>
      <c r="BP1303" s="161">
        <v>11893.158990071084</v>
      </c>
      <c r="BQ1303" s="162">
        <v>24612695</v>
      </c>
      <c r="BR1303" s="161">
        <v>666973</v>
      </c>
      <c r="BS1303" s="163">
        <v>0</v>
      </c>
      <c r="BT1303" s="163">
        <v>2516685.9699999988</v>
      </c>
      <c r="BU1303" s="161">
        <v>43263164.479999997</v>
      </c>
      <c r="BV1303" s="161">
        <v>2388171.39</v>
      </c>
      <c r="BW1303" s="165">
        <v>5680066.9699999988</v>
      </c>
      <c r="BX1303" s="161">
        <v>666973</v>
      </c>
    </row>
    <row r="1304" spans="1:76" ht="14.45" x14ac:dyDescent="0.3">
      <c r="A1304" s="164" t="s">
        <v>31</v>
      </c>
      <c r="B1304" s="6" t="s">
        <v>134</v>
      </c>
      <c r="C1304" s="6" t="s">
        <v>75</v>
      </c>
      <c r="D1304" s="6" t="s">
        <v>42</v>
      </c>
      <c r="E1304" s="6" t="s">
        <v>36</v>
      </c>
      <c r="F1304" s="24" t="str">
        <f>+Tabela1[[#This Row],[WK]]&amp;Tabela1[[#This Row],[PK]]&amp;Tabela1[[#This Row],[GK]]</f>
        <v>160805</v>
      </c>
      <c r="G1304" s="6" t="s">
        <v>900</v>
      </c>
      <c r="H1304" s="7">
        <v>72450463.580599844</v>
      </c>
      <c r="I1304" s="8">
        <v>1.371</v>
      </c>
      <c r="J1304" s="7">
        <v>99329585.569999993</v>
      </c>
      <c r="K1304" s="8">
        <v>7.0000000000000007E-2</v>
      </c>
      <c r="L1304" s="7">
        <v>6953070.9899000004</v>
      </c>
      <c r="M1304" s="7">
        <v>5169996.9899000004</v>
      </c>
      <c r="N1304" s="9">
        <v>2.8994853774436735</v>
      </c>
      <c r="O1304" s="7">
        <v>5019138</v>
      </c>
      <c r="P1304" s="8">
        <v>1.2949999999999999</v>
      </c>
      <c r="Q1304" s="7">
        <v>6499784</v>
      </c>
      <c r="R1304" s="8">
        <v>1.6E-2</v>
      </c>
      <c r="S1304" s="7">
        <v>103996.54400000001</v>
      </c>
      <c r="T1304" s="7">
        <v>27015.544000000009</v>
      </c>
      <c r="U1304" s="9">
        <v>0.35093781582468414</v>
      </c>
      <c r="V1304" s="7">
        <v>5197012.5339000002</v>
      </c>
      <c r="W1304" s="9">
        <v>2.7940101415818352</v>
      </c>
      <c r="X1304" s="7">
        <v>18413740.078936487</v>
      </c>
      <c r="Y1304" s="7">
        <v>5673057</v>
      </c>
      <c r="Z1304" s="7">
        <v>0</v>
      </c>
      <c r="AA1304" s="7">
        <v>598663.07893648557</v>
      </c>
      <c r="AB1304" s="7">
        <v>10481436</v>
      </c>
      <c r="AC1304" s="7">
        <v>1660584</v>
      </c>
      <c r="AD1304" s="7">
        <v>13216727.545036485</v>
      </c>
      <c r="AE1304" s="7">
        <v>0</v>
      </c>
      <c r="AF1304" s="7">
        <v>6953070.9899000004</v>
      </c>
      <c r="AG1304" s="7">
        <v>103996.54400000001</v>
      </c>
      <c r="AH1304" s="7">
        <v>13216727.545036485</v>
      </c>
      <c r="AI1304" s="7">
        <v>1488751</v>
      </c>
      <c r="AJ1304" s="7">
        <v>47950</v>
      </c>
      <c r="AK1304" s="7">
        <v>6420344</v>
      </c>
      <c r="AL1304" s="7">
        <v>0</v>
      </c>
      <c r="AM1304" s="7">
        <v>351699</v>
      </c>
      <c r="AN1304" s="7">
        <v>0</v>
      </c>
      <c r="AO1304" s="7">
        <v>0</v>
      </c>
      <c r="AP1304" s="7">
        <v>7801814</v>
      </c>
      <c r="AQ1304" s="7">
        <v>366003</v>
      </c>
      <c r="AR1304" s="7">
        <v>1783074</v>
      </c>
      <c r="AS1304" s="7">
        <v>76981</v>
      </c>
      <c r="AT1304" s="7">
        <v>7165846</v>
      </c>
      <c r="AU1304" s="7">
        <v>422985</v>
      </c>
      <c r="AV1304" s="7">
        <v>616163</v>
      </c>
      <c r="AW1304" s="7">
        <v>0</v>
      </c>
      <c r="AX1304" s="7">
        <v>0</v>
      </c>
      <c r="AY1304" s="7">
        <v>9641277</v>
      </c>
      <c r="AZ1304" s="7">
        <v>147598</v>
      </c>
      <c r="BA1304" s="7">
        <v>0</v>
      </c>
      <c r="BB1304" s="7">
        <v>0</v>
      </c>
      <c r="BC1304" s="7">
        <v>0</v>
      </c>
      <c r="BD1304" s="7">
        <v>0</v>
      </c>
      <c r="BE1304" s="7">
        <v>0</v>
      </c>
      <c r="BF1304" s="7">
        <v>0</v>
      </c>
      <c r="BG1304" s="7">
        <v>362889.07893648552</v>
      </c>
      <c r="BH1304" s="7">
        <v>4047</v>
      </c>
      <c r="BI1304" s="7">
        <v>235774</v>
      </c>
      <c r="BJ1304" s="7">
        <v>3245028.3891666667</v>
      </c>
      <c r="BK1304" s="7">
        <v>2466615.5700000003</v>
      </c>
      <c r="BL1304" s="7">
        <v>73589.923333333325</v>
      </c>
      <c r="BM1304" s="7">
        <v>2966471.4299999997</v>
      </c>
      <c r="BN1304" s="130">
        <v>0.61099999999999999</v>
      </c>
      <c r="BO1304" s="131">
        <v>1.425253E-4</v>
      </c>
      <c r="BP1304" s="161">
        <v>3611.8704428498872</v>
      </c>
      <c r="BQ1304" s="162">
        <v>10481436</v>
      </c>
      <c r="BR1304" s="161">
        <v>219140</v>
      </c>
      <c r="BS1304" s="163">
        <v>0</v>
      </c>
      <c r="BT1304" s="163">
        <v>1299268.9210635126</v>
      </c>
      <c r="BU1304" s="161">
        <v>6953070.9900000002</v>
      </c>
      <c r="BV1304" s="161">
        <v>103996.54</v>
      </c>
      <c r="BW1304" s="165">
        <v>14515996.471063513</v>
      </c>
      <c r="BX1304" s="161">
        <v>219140</v>
      </c>
    </row>
    <row r="1305" spans="1:76" ht="14.45" x14ac:dyDescent="0.3">
      <c r="A1305" s="164" t="s">
        <v>31</v>
      </c>
      <c r="B1305" s="6" t="s">
        <v>134</v>
      </c>
      <c r="C1305" s="6" t="s">
        <v>75</v>
      </c>
      <c r="D1305" s="6" t="s">
        <v>44</v>
      </c>
      <c r="E1305" s="6" t="s">
        <v>36</v>
      </c>
      <c r="F1305" s="24" t="str">
        <f>+Tabela1[[#This Row],[WK]]&amp;Tabela1[[#This Row],[PK]]&amp;Tabela1[[#This Row],[GK]]</f>
        <v>160806</v>
      </c>
      <c r="G1305" s="6" t="s">
        <v>1266</v>
      </c>
      <c r="H1305" s="7">
        <v>242631152.30039978</v>
      </c>
      <c r="I1305" s="8">
        <v>1.371</v>
      </c>
      <c r="J1305" s="7">
        <v>332647309.80000001</v>
      </c>
      <c r="K1305" s="8">
        <v>7.0000000000000007E-2</v>
      </c>
      <c r="L1305" s="7">
        <v>23285311.686000004</v>
      </c>
      <c r="M1305" s="7">
        <v>13591434.686000004</v>
      </c>
      <c r="N1305" s="9">
        <v>1.402063868357315</v>
      </c>
      <c r="O1305" s="7">
        <v>2354208</v>
      </c>
      <c r="P1305" s="8">
        <v>1.2949999999999999</v>
      </c>
      <c r="Q1305" s="7">
        <v>3048699</v>
      </c>
      <c r="R1305" s="8">
        <v>1.6E-2</v>
      </c>
      <c r="S1305" s="7">
        <v>48779.184000000001</v>
      </c>
      <c r="T1305" s="7">
        <v>3471.1840000000011</v>
      </c>
      <c r="U1305" s="9">
        <v>7.6613048468261696E-2</v>
      </c>
      <c r="V1305" s="7">
        <v>13594905.870000005</v>
      </c>
      <c r="W1305" s="9">
        <v>1.39589769267141</v>
      </c>
      <c r="X1305" s="7">
        <v>22628971.108268879</v>
      </c>
      <c r="Y1305" s="7">
        <v>3143458</v>
      </c>
      <c r="Z1305" s="7">
        <v>10123.36</v>
      </c>
      <c r="AA1305" s="7">
        <v>1138829.74826888</v>
      </c>
      <c r="AB1305" s="7">
        <v>14688923</v>
      </c>
      <c r="AC1305" s="7">
        <v>3647637</v>
      </c>
      <c r="AD1305" s="7">
        <v>9034065.2382688746</v>
      </c>
      <c r="AE1305" s="7">
        <v>0</v>
      </c>
      <c r="AF1305" s="7">
        <v>23285311.686000004</v>
      </c>
      <c r="AG1305" s="7">
        <v>48779.184000000001</v>
      </c>
      <c r="AH1305" s="7">
        <v>9034065.2382688746</v>
      </c>
      <c r="AI1305" s="7">
        <v>8093758</v>
      </c>
      <c r="AJ1305" s="7">
        <v>39977</v>
      </c>
      <c r="AK1305" s="7">
        <v>7056592</v>
      </c>
      <c r="AL1305" s="7">
        <v>0</v>
      </c>
      <c r="AM1305" s="7">
        <v>444563</v>
      </c>
      <c r="AN1305" s="7">
        <v>0</v>
      </c>
      <c r="AO1305" s="7">
        <v>0</v>
      </c>
      <c r="AP1305" s="7">
        <v>11899289</v>
      </c>
      <c r="AQ1305" s="7">
        <v>700178</v>
      </c>
      <c r="AR1305" s="7">
        <v>9693877</v>
      </c>
      <c r="AS1305" s="7">
        <v>45308</v>
      </c>
      <c r="AT1305" s="7">
        <v>7550734</v>
      </c>
      <c r="AU1305" s="7">
        <v>0</v>
      </c>
      <c r="AV1305" s="7">
        <v>481661</v>
      </c>
      <c r="AW1305" s="7">
        <v>0</v>
      </c>
      <c r="AX1305" s="7">
        <v>0</v>
      </c>
      <c r="AY1305" s="7">
        <v>13564603</v>
      </c>
      <c r="AZ1305" s="7">
        <v>288709</v>
      </c>
      <c r="BA1305" s="7">
        <v>10123.36</v>
      </c>
      <c r="BB1305" s="7">
        <v>0</v>
      </c>
      <c r="BC1305" s="7">
        <v>0</v>
      </c>
      <c r="BD1305" s="7">
        <v>0.08</v>
      </c>
      <c r="BE1305" s="7">
        <v>0</v>
      </c>
      <c r="BF1305" s="7">
        <v>326.32</v>
      </c>
      <c r="BG1305" s="7">
        <v>685875.74826887983</v>
      </c>
      <c r="BH1305" s="7">
        <v>7649</v>
      </c>
      <c r="BI1305" s="7">
        <v>452954</v>
      </c>
      <c r="BJ1305" s="7">
        <v>6234055.2458333336</v>
      </c>
      <c r="BK1305" s="7">
        <v>5257642.2833333332</v>
      </c>
      <c r="BL1305" s="7">
        <v>589691.3633333334</v>
      </c>
      <c r="BM1305" s="7">
        <v>2726269.1233333331</v>
      </c>
      <c r="BN1305" s="130">
        <v>0.877</v>
      </c>
      <c r="BO1305" s="131">
        <v>2.7947570000000003E-4</v>
      </c>
      <c r="BP1305" s="161">
        <v>7082.6678296217042</v>
      </c>
      <c r="BQ1305" s="162">
        <v>14688923</v>
      </c>
      <c r="BR1305" s="161">
        <v>422787</v>
      </c>
      <c r="BS1305" s="163">
        <v>0</v>
      </c>
      <c r="BT1305" s="163">
        <v>1679522.8917311206</v>
      </c>
      <c r="BU1305" s="161">
        <v>23285311.690000001</v>
      </c>
      <c r="BV1305" s="161">
        <v>48779.18</v>
      </c>
      <c r="BW1305" s="165">
        <v>10713588.131731121</v>
      </c>
      <c r="BX1305" s="161">
        <v>422787</v>
      </c>
    </row>
    <row r="1306" spans="1:76" ht="14.45" x14ac:dyDescent="0.3">
      <c r="A1306" s="164" t="s">
        <v>31</v>
      </c>
      <c r="B1306" s="6" t="s">
        <v>134</v>
      </c>
      <c r="C1306" s="6" t="s">
        <v>75</v>
      </c>
      <c r="D1306" s="6" t="s">
        <v>51</v>
      </c>
      <c r="E1306" s="6" t="s">
        <v>36</v>
      </c>
      <c r="F1306" s="24" t="str">
        <f>+Tabela1[[#This Row],[WK]]&amp;Tabela1[[#This Row],[PK]]&amp;Tabela1[[#This Row],[GK]]</f>
        <v>160807</v>
      </c>
      <c r="G1306" s="6" t="s">
        <v>1267</v>
      </c>
      <c r="H1306" s="7">
        <v>71309222.660399958</v>
      </c>
      <c r="I1306" s="8">
        <v>1.371</v>
      </c>
      <c r="J1306" s="7">
        <v>97764944.269999996</v>
      </c>
      <c r="K1306" s="8">
        <v>7.0000000000000007E-2</v>
      </c>
      <c r="L1306" s="7">
        <v>6843546.0989000006</v>
      </c>
      <c r="M1306" s="7">
        <v>4541348.0989000006</v>
      </c>
      <c r="N1306" s="9">
        <v>1.9726140405386507</v>
      </c>
      <c r="O1306" s="7">
        <v>90621</v>
      </c>
      <c r="P1306" s="8">
        <v>1.2949999999999999</v>
      </c>
      <c r="Q1306" s="7">
        <v>117354</v>
      </c>
      <c r="R1306" s="8">
        <v>1.6E-2</v>
      </c>
      <c r="S1306" s="7">
        <v>1877.664</v>
      </c>
      <c r="T1306" s="7">
        <v>-5671.3360000000002</v>
      </c>
      <c r="U1306" s="9">
        <v>-0.75126983706451189</v>
      </c>
      <c r="V1306" s="7">
        <v>4535676.7629000004</v>
      </c>
      <c r="W1306" s="9">
        <v>1.9637115073209319</v>
      </c>
      <c r="X1306" s="7">
        <v>11904931.030000001</v>
      </c>
      <c r="Y1306" s="7">
        <v>4496304</v>
      </c>
      <c r="Z1306" s="7">
        <v>889332.02999999991</v>
      </c>
      <c r="AA1306" s="7">
        <v>484387</v>
      </c>
      <c r="AB1306" s="7">
        <v>5661065</v>
      </c>
      <c r="AC1306" s="7">
        <v>373843</v>
      </c>
      <c r="AD1306" s="7">
        <v>7369254.2671000008</v>
      </c>
      <c r="AE1306" s="7">
        <v>0</v>
      </c>
      <c r="AF1306" s="7">
        <v>6843546.0989000006</v>
      </c>
      <c r="AG1306" s="7">
        <v>1877.664</v>
      </c>
      <c r="AH1306" s="7">
        <v>7369254.2671000008</v>
      </c>
      <c r="AI1306" s="7">
        <v>1922186</v>
      </c>
      <c r="AJ1306" s="7">
        <v>3881</v>
      </c>
      <c r="AK1306" s="7">
        <v>5243420</v>
      </c>
      <c r="AL1306" s="7">
        <v>0</v>
      </c>
      <c r="AM1306" s="7">
        <v>313043</v>
      </c>
      <c r="AN1306" s="7">
        <v>0</v>
      </c>
      <c r="AO1306" s="7">
        <v>0</v>
      </c>
      <c r="AP1306" s="7">
        <v>4218892</v>
      </c>
      <c r="AQ1306" s="7">
        <v>385894</v>
      </c>
      <c r="AR1306" s="7">
        <v>2302198</v>
      </c>
      <c r="AS1306" s="7">
        <v>7549</v>
      </c>
      <c r="AT1306" s="7">
        <v>6040553</v>
      </c>
      <c r="AU1306" s="7">
        <v>207825</v>
      </c>
      <c r="AV1306" s="7">
        <v>306006</v>
      </c>
      <c r="AW1306" s="7">
        <v>0</v>
      </c>
      <c r="AX1306" s="7">
        <v>0</v>
      </c>
      <c r="AY1306" s="7">
        <v>4866597</v>
      </c>
      <c r="AZ1306" s="7">
        <v>157330</v>
      </c>
      <c r="BA1306" s="7">
        <v>889332.02999999991</v>
      </c>
      <c r="BB1306" s="7">
        <v>0</v>
      </c>
      <c r="BC1306" s="7">
        <v>0</v>
      </c>
      <c r="BD1306" s="7">
        <v>9562.7099999999991</v>
      </c>
      <c r="BE1306" s="7">
        <v>0</v>
      </c>
      <c r="BF1306" s="7">
        <v>0</v>
      </c>
      <c r="BG1306" s="7">
        <v>320594</v>
      </c>
      <c r="BH1306" s="7">
        <v>3442</v>
      </c>
      <c r="BI1306" s="7">
        <v>163793</v>
      </c>
      <c r="BJ1306" s="7">
        <v>2254363.0766666667</v>
      </c>
      <c r="BK1306" s="7">
        <v>1840607.9733333334</v>
      </c>
      <c r="BL1306" s="7">
        <v>102236.56666666667</v>
      </c>
      <c r="BM1306" s="7">
        <v>1450547.28</v>
      </c>
      <c r="BN1306" s="130">
        <v>0.63100000000000001</v>
      </c>
      <c r="BO1306" s="131">
        <v>1.1960659999999999E-4</v>
      </c>
      <c r="BP1306" s="161">
        <v>3030.5694103579804</v>
      </c>
      <c r="BQ1306" s="162">
        <v>5661065</v>
      </c>
      <c r="BR1306" s="161">
        <v>185881</v>
      </c>
      <c r="BS1306" s="163">
        <v>0</v>
      </c>
      <c r="BT1306" s="163">
        <v>859260.6099999994</v>
      </c>
      <c r="BU1306" s="161">
        <v>6843546.0999999996</v>
      </c>
      <c r="BV1306" s="161">
        <v>1877.66</v>
      </c>
      <c r="BW1306" s="165">
        <v>8228514.879999999</v>
      </c>
      <c r="BX1306" s="161">
        <v>185881</v>
      </c>
    </row>
    <row r="1307" spans="1:76" ht="14.45" x14ac:dyDescent="0.3">
      <c r="A1307" s="164" t="s">
        <v>31</v>
      </c>
      <c r="B1307" s="6" t="s">
        <v>134</v>
      </c>
      <c r="C1307" s="6" t="s">
        <v>77</v>
      </c>
      <c r="D1307" s="6" t="s">
        <v>33</v>
      </c>
      <c r="E1307" s="6" t="s">
        <v>36</v>
      </c>
      <c r="F1307" s="24" t="str">
        <f>+Tabela1[[#This Row],[WK]]&amp;Tabela1[[#This Row],[PK]]&amp;Tabela1[[#This Row],[GK]]</f>
        <v>160901</v>
      </c>
      <c r="G1307" s="6" t="s">
        <v>1268</v>
      </c>
      <c r="H1307" s="7">
        <v>241831431.80099958</v>
      </c>
      <c r="I1307" s="8">
        <v>1.371</v>
      </c>
      <c r="J1307" s="7">
        <v>331550893</v>
      </c>
      <c r="K1307" s="8">
        <v>7.0000000000000007E-2</v>
      </c>
      <c r="L1307" s="7">
        <v>23208562.510000002</v>
      </c>
      <c r="M1307" s="7">
        <v>11645008.510000002</v>
      </c>
      <c r="N1307" s="9">
        <v>1.0070440722635967</v>
      </c>
      <c r="O1307" s="7">
        <v>42523800</v>
      </c>
      <c r="P1307" s="8">
        <v>1.2949999999999999</v>
      </c>
      <c r="Q1307" s="7">
        <v>55068321</v>
      </c>
      <c r="R1307" s="8">
        <v>1.6E-2</v>
      </c>
      <c r="S1307" s="7">
        <v>881093.13600000006</v>
      </c>
      <c r="T1307" s="7">
        <v>328639.13600000006</v>
      </c>
      <c r="U1307" s="9">
        <v>0.594871493373204</v>
      </c>
      <c r="V1307" s="7">
        <v>11973647.646000002</v>
      </c>
      <c r="W1307" s="9">
        <v>0.98825022614709412</v>
      </c>
      <c r="X1307" s="7">
        <v>19271548.57488247</v>
      </c>
      <c r="Y1307" s="7">
        <v>0</v>
      </c>
      <c r="Z1307" s="7">
        <v>371831.20500000002</v>
      </c>
      <c r="AA1307" s="7">
        <v>1029410.3698824694</v>
      </c>
      <c r="AB1307" s="7">
        <v>16997304</v>
      </c>
      <c r="AC1307" s="7">
        <v>873003</v>
      </c>
      <c r="AD1307" s="7">
        <v>7297900.9288824685</v>
      </c>
      <c r="AE1307" s="7">
        <v>0</v>
      </c>
      <c r="AF1307" s="7">
        <v>23208562.510000002</v>
      </c>
      <c r="AG1307" s="7">
        <v>881093.13600000006</v>
      </c>
      <c r="AH1307" s="7">
        <v>7297900.9288824685</v>
      </c>
      <c r="AI1307" s="7">
        <v>9654817</v>
      </c>
      <c r="AJ1307" s="7">
        <v>816313</v>
      </c>
      <c r="AK1307" s="7">
        <v>1402764</v>
      </c>
      <c r="AL1307" s="7">
        <v>0</v>
      </c>
      <c r="AM1307" s="7">
        <v>792480</v>
      </c>
      <c r="AN1307" s="7">
        <v>0</v>
      </c>
      <c r="AO1307" s="7">
        <v>0</v>
      </c>
      <c r="AP1307" s="7">
        <v>13098992</v>
      </c>
      <c r="AQ1307" s="7">
        <v>807591</v>
      </c>
      <c r="AR1307" s="7">
        <v>11563554</v>
      </c>
      <c r="AS1307" s="7">
        <v>552454</v>
      </c>
      <c r="AT1307" s="7">
        <v>1900415</v>
      </c>
      <c r="AU1307" s="7">
        <v>0</v>
      </c>
      <c r="AV1307" s="7">
        <v>754573</v>
      </c>
      <c r="AW1307" s="7">
        <v>0</v>
      </c>
      <c r="AX1307" s="7">
        <v>0</v>
      </c>
      <c r="AY1307" s="7">
        <v>15550327</v>
      </c>
      <c r="AZ1307" s="7">
        <v>347099</v>
      </c>
      <c r="BA1307" s="7">
        <v>371831.20500000002</v>
      </c>
      <c r="BB1307" s="7">
        <v>0</v>
      </c>
      <c r="BC1307" s="7">
        <v>18.36</v>
      </c>
      <c r="BD1307" s="7">
        <v>3682.46</v>
      </c>
      <c r="BE1307" s="7">
        <v>509.05</v>
      </c>
      <c r="BF1307" s="7">
        <v>0</v>
      </c>
      <c r="BG1307" s="7">
        <v>642117.36988246941</v>
      </c>
      <c r="BH1307" s="7">
        <v>7161</v>
      </c>
      <c r="BI1307" s="7">
        <v>387293</v>
      </c>
      <c r="BJ1307" s="7">
        <v>5330356.6783333346</v>
      </c>
      <c r="BK1307" s="7">
        <v>3336013.5633333344</v>
      </c>
      <c r="BL1307" s="7">
        <v>1644577.4666666668</v>
      </c>
      <c r="BM1307" s="7">
        <v>4688217.5266666664</v>
      </c>
      <c r="BN1307" s="130">
        <v>1.087</v>
      </c>
      <c r="BO1307" s="131">
        <v>2.5363589999999997E-4</v>
      </c>
      <c r="BP1307" s="161">
        <v>6427.3284556420158</v>
      </c>
      <c r="BQ1307" s="162">
        <v>16997304</v>
      </c>
      <c r="BR1307" s="161">
        <v>408367</v>
      </c>
      <c r="BS1307" s="163">
        <v>0</v>
      </c>
      <c r="BT1307" s="163">
        <v>1689232.1099999994</v>
      </c>
      <c r="BU1307" s="161">
        <v>23208562.510000002</v>
      </c>
      <c r="BV1307" s="161">
        <v>881093.14</v>
      </c>
      <c r="BW1307" s="165">
        <v>8987133.0399999991</v>
      </c>
      <c r="BX1307" s="161">
        <v>408367</v>
      </c>
    </row>
    <row r="1308" spans="1:76" ht="14.45" x14ac:dyDescent="0.3">
      <c r="A1308" s="164" t="s">
        <v>31</v>
      </c>
      <c r="B1308" s="6" t="s">
        <v>134</v>
      </c>
      <c r="C1308" s="6" t="s">
        <v>77</v>
      </c>
      <c r="D1308" s="6" t="s">
        <v>32</v>
      </c>
      <c r="E1308" s="6" t="s">
        <v>36</v>
      </c>
      <c r="F1308" s="24" t="str">
        <f>+Tabela1[[#This Row],[WK]]&amp;Tabela1[[#This Row],[PK]]&amp;Tabela1[[#This Row],[GK]]</f>
        <v>160902</v>
      </c>
      <c r="G1308" s="6" t="s">
        <v>270</v>
      </c>
      <c r="H1308" s="7">
        <v>288855111.82759947</v>
      </c>
      <c r="I1308" s="8">
        <v>1.371</v>
      </c>
      <c r="J1308" s="7">
        <v>396020358.31999999</v>
      </c>
      <c r="K1308" s="8">
        <v>7.0000000000000007E-2</v>
      </c>
      <c r="L1308" s="7">
        <v>27721425.082400002</v>
      </c>
      <c r="M1308" s="7">
        <v>13745621.082400002</v>
      </c>
      <c r="N1308" s="9">
        <v>0.98352989798654888</v>
      </c>
      <c r="O1308" s="7">
        <v>8005341</v>
      </c>
      <c r="P1308" s="8">
        <v>1.2949999999999999</v>
      </c>
      <c r="Q1308" s="7">
        <v>10366917</v>
      </c>
      <c r="R1308" s="8">
        <v>1.6E-2</v>
      </c>
      <c r="S1308" s="7">
        <v>165870.67199999999</v>
      </c>
      <c r="T1308" s="7">
        <v>72826.671999999991</v>
      </c>
      <c r="U1308" s="9">
        <v>0.7827121791840419</v>
      </c>
      <c r="V1308" s="7">
        <v>13818447.7544</v>
      </c>
      <c r="W1308" s="9">
        <v>0.98220179466008872</v>
      </c>
      <c r="X1308" s="7">
        <v>18236478.240029328</v>
      </c>
      <c r="Y1308" s="7">
        <v>0</v>
      </c>
      <c r="Z1308" s="7">
        <v>394816.93</v>
      </c>
      <c r="AA1308" s="7">
        <v>1137211.3100293293</v>
      </c>
      <c r="AB1308" s="7">
        <v>16659905</v>
      </c>
      <c r="AC1308" s="7">
        <v>44545</v>
      </c>
      <c r="AD1308" s="7">
        <v>4418030.4856293257</v>
      </c>
      <c r="AE1308" s="7">
        <v>0</v>
      </c>
      <c r="AF1308" s="7">
        <v>27721425.082400002</v>
      </c>
      <c r="AG1308" s="7">
        <v>165870.67199999999</v>
      </c>
      <c r="AH1308" s="7">
        <v>4418030.4856293257</v>
      </c>
      <c r="AI1308" s="7">
        <v>11668889</v>
      </c>
      <c r="AJ1308" s="7">
        <v>76006</v>
      </c>
      <c r="AK1308" s="7">
        <v>1726115</v>
      </c>
      <c r="AL1308" s="7">
        <v>0</v>
      </c>
      <c r="AM1308" s="7">
        <v>473045</v>
      </c>
      <c r="AN1308" s="7">
        <v>0</v>
      </c>
      <c r="AO1308" s="7">
        <v>0</v>
      </c>
      <c r="AP1308" s="7">
        <v>12356660</v>
      </c>
      <c r="AQ1308" s="7">
        <v>855331</v>
      </c>
      <c r="AR1308" s="7">
        <v>13975804</v>
      </c>
      <c r="AS1308" s="7">
        <v>93044</v>
      </c>
      <c r="AT1308" s="7">
        <v>1851201</v>
      </c>
      <c r="AU1308" s="7">
        <v>0</v>
      </c>
      <c r="AV1308" s="7">
        <v>498763</v>
      </c>
      <c r="AW1308" s="7">
        <v>0</v>
      </c>
      <c r="AX1308" s="7">
        <v>0</v>
      </c>
      <c r="AY1308" s="7">
        <v>14704376</v>
      </c>
      <c r="AZ1308" s="7">
        <v>373051</v>
      </c>
      <c r="BA1308" s="7">
        <v>394816.93</v>
      </c>
      <c r="BB1308" s="7">
        <v>0</v>
      </c>
      <c r="BC1308" s="7">
        <v>150.65</v>
      </c>
      <c r="BD1308" s="7">
        <v>3617.77</v>
      </c>
      <c r="BE1308" s="7">
        <v>250.78</v>
      </c>
      <c r="BF1308" s="7">
        <v>0.05</v>
      </c>
      <c r="BG1308" s="7">
        <v>735552.31002932938</v>
      </c>
      <c r="BH1308" s="7">
        <v>8203</v>
      </c>
      <c r="BI1308" s="7">
        <v>401659</v>
      </c>
      <c r="BJ1308" s="7">
        <v>5528041.4058333328</v>
      </c>
      <c r="BK1308" s="7">
        <v>3420524.773333333</v>
      </c>
      <c r="BL1308" s="7">
        <v>2182792.2233333332</v>
      </c>
      <c r="BM1308" s="7">
        <v>4064482.0833333335</v>
      </c>
      <c r="BN1308" s="130">
        <v>1.139</v>
      </c>
      <c r="BO1308" s="131">
        <v>2.8702170000000001E-4</v>
      </c>
      <c r="BP1308" s="161">
        <v>7273.7667921104376</v>
      </c>
      <c r="BQ1308" s="162">
        <v>16659905</v>
      </c>
      <c r="BR1308" s="161">
        <v>489233</v>
      </c>
      <c r="BS1308" s="163">
        <v>0</v>
      </c>
      <c r="BT1308" s="163">
        <v>2180145.2800000012</v>
      </c>
      <c r="BU1308" s="161">
        <v>27721425.079999998</v>
      </c>
      <c r="BV1308" s="161">
        <v>165870.67000000001</v>
      </c>
      <c r="BW1308" s="165">
        <v>6598175.7700000014</v>
      </c>
      <c r="BX1308" s="161">
        <v>489233</v>
      </c>
    </row>
    <row r="1309" spans="1:76" ht="14.45" x14ac:dyDescent="0.3">
      <c r="A1309" s="164" t="s">
        <v>31</v>
      </c>
      <c r="B1309" s="6" t="s">
        <v>134</v>
      </c>
      <c r="C1309" s="6" t="s">
        <v>77</v>
      </c>
      <c r="D1309" s="6" t="s">
        <v>37</v>
      </c>
      <c r="E1309" s="6" t="s">
        <v>36</v>
      </c>
      <c r="F1309" s="24" t="str">
        <f>+Tabela1[[#This Row],[WK]]&amp;Tabela1[[#This Row],[PK]]&amp;Tabela1[[#This Row],[GK]]</f>
        <v>160903</v>
      </c>
      <c r="G1309" s="6" t="s">
        <v>1269</v>
      </c>
      <c r="H1309" s="7">
        <v>325414591.4677999</v>
      </c>
      <c r="I1309" s="8">
        <v>1.371</v>
      </c>
      <c r="J1309" s="7">
        <v>446143404.89999998</v>
      </c>
      <c r="K1309" s="8">
        <v>7.0000000000000007E-2</v>
      </c>
      <c r="L1309" s="7">
        <v>31230038.343000002</v>
      </c>
      <c r="M1309" s="7">
        <v>17740367.343000002</v>
      </c>
      <c r="N1309" s="9">
        <v>1.3151074880180549</v>
      </c>
      <c r="O1309" s="7">
        <v>87306509</v>
      </c>
      <c r="P1309" s="8">
        <v>1.2949999999999999</v>
      </c>
      <c r="Q1309" s="7">
        <v>113061929</v>
      </c>
      <c r="R1309" s="8">
        <v>1.6E-2</v>
      </c>
      <c r="S1309" s="7">
        <v>1808990.8640000001</v>
      </c>
      <c r="T1309" s="7">
        <v>874325.86400000006</v>
      </c>
      <c r="U1309" s="9">
        <v>0.93544303467017598</v>
      </c>
      <c r="V1309" s="7">
        <v>18614693.207000002</v>
      </c>
      <c r="W1309" s="9">
        <v>1.2905060730005182</v>
      </c>
      <c r="X1309" s="7">
        <v>31610723.548054934</v>
      </c>
      <c r="Y1309" s="7">
        <v>1138245</v>
      </c>
      <c r="Z1309" s="7">
        <v>87643.044999999998</v>
      </c>
      <c r="AA1309" s="7">
        <v>1313086.5030549332</v>
      </c>
      <c r="AB1309" s="7">
        <v>29071749</v>
      </c>
      <c r="AC1309" s="7">
        <v>0</v>
      </c>
      <c r="AD1309" s="7">
        <v>12996030.341054931</v>
      </c>
      <c r="AE1309" s="7">
        <v>0</v>
      </c>
      <c r="AF1309" s="7">
        <v>31230038.343000002</v>
      </c>
      <c r="AG1309" s="7">
        <v>1808990.8640000001</v>
      </c>
      <c r="AH1309" s="7">
        <v>12996030.341054931</v>
      </c>
      <c r="AI1309" s="7">
        <v>11263000</v>
      </c>
      <c r="AJ1309" s="7">
        <v>823566</v>
      </c>
      <c r="AK1309" s="7">
        <v>1319896</v>
      </c>
      <c r="AL1309" s="7">
        <v>0</v>
      </c>
      <c r="AM1309" s="7">
        <v>514894</v>
      </c>
      <c r="AN1309" s="7">
        <v>0</v>
      </c>
      <c r="AO1309" s="7">
        <v>0</v>
      </c>
      <c r="AP1309" s="7">
        <v>23322060</v>
      </c>
      <c r="AQ1309" s="7">
        <v>1281007</v>
      </c>
      <c r="AR1309" s="7">
        <v>13489671</v>
      </c>
      <c r="AS1309" s="7">
        <v>934665</v>
      </c>
      <c r="AT1309" s="7">
        <v>1424170</v>
      </c>
      <c r="AU1309" s="7">
        <v>0</v>
      </c>
      <c r="AV1309" s="7">
        <v>527636</v>
      </c>
      <c r="AW1309" s="7">
        <v>0</v>
      </c>
      <c r="AX1309" s="7">
        <v>0</v>
      </c>
      <c r="AY1309" s="7">
        <v>26238074</v>
      </c>
      <c r="AZ1309" s="7">
        <v>577418</v>
      </c>
      <c r="BA1309" s="7">
        <v>87643.044999999998</v>
      </c>
      <c r="BB1309" s="7">
        <v>0</v>
      </c>
      <c r="BC1309" s="7">
        <v>0</v>
      </c>
      <c r="BD1309" s="7">
        <v>0</v>
      </c>
      <c r="BE1309" s="7">
        <v>1300.05</v>
      </c>
      <c r="BF1309" s="7">
        <v>877.12</v>
      </c>
      <c r="BG1309" s="7">
        <v>817509.50305493327</v>
      </c>
      <c r="BH1309" s="7">
        <v>9117</v>
      </c>
      <c r="BI1309" s="7">
        <v>495577</v>
      </c>
      <c r="BJ1309" s="7">
        <v>6820567.8900000006</v>
      </c>
      <c r="BK1309" s="7">
        <v>5285691.3100000005</v>
      </c>
      <c r="BL1309" s="7">
        <v>2253973.5133333332</v>
      </c>
      <c r="BM1309" s="7">
        <v>1631559.2933333339</v>
      </c>
      <c r="BN1309" s="130">
        <v>0.96799999999999997</v>
      </c>
      <c r="BO1309" s="131">
        <v>3.8918060000000003E-4</v>
      </c>
      <c r="BP1309" s="161">
        <v>9862.1071897981565</v>
      </c>
      <c r="BQ1309" s="162">
        <v>29071749</v>
      </c>
      <c r="BR1309" s="161">
        <v>480500</v>
      </c>
      <c r="BS1309" s="163">
        <v>0</v>
      </c>
      <c r="BT1309" s="163">
        <v>137074.45194506645</v>
      </c>
      <c r="BU1309" s="161">
        <v>31230038.34</v>
      </c>
      <c r="BV1309" s="161">
        <v>1808990.86</v>
      </c>
      <c r="BW1309" s="165">
        <v>13133104.791945066</v>
      </c>
      <c r="BX1309" s="161">
        <v>480500</v>
      </c>
    </row>
    <row r="1310" spans="1:76" ht="14.45" x14ac:dyDescent="0.3">
      <c r="A1310" s="164" t="s">
        <v>31</v>
      </c>
      <c r="B1310" s="6" t="s">
        <v>134</v>
      </c>
      <c r="C1310" s="6" t="s">
        <v>77</v>
      </c>
      <c r="D1310" s="6" t="s">
        <v>39</v>
      </c>
      <c r="E1310" s="6" t="s">
        <v>36</v>
      </c>
      <c r="F1310" s="24" t="str">
        <f>+Tabela1[[#This Row],[WK]]&amp;Tabela1[[#This Row],[PK]]&amp;Tabela1[[#This Row],[GK]]</f>
        <v>160904</v>
      </c>
      <c r="G1310" s="6" t="s">
        <v>1270</v>
      </c>
      <c r="H1310" s="7">
        <v>282162656.82479894</v>
      </c>
      <c r="I1310" s="8">
        <v>1.371</v>
      </c>
      <c r="J1310" s="7">
        <v>386845002.49999994</v>
      </c>
      <c r="K1310" s="8">
        <v>7.0000000000000007E-2</v>
      </c>
      <c r="L1310" s="7">
        <v>27079150.174999997</v>
      </c>
      <c r="M1310" s="7">
        <v>15740011.174999997</v>
      </c>
      <c r="N1310" s="9">
        <v>1.3881134339212171</v>
      </c>
      <c r="O1310" s="7">
        <v>8227893</v>
      </c>
      <c r="P1310" s="8">
        <v>1.2949999999999999</v>
      </c>
      <c r="Q1310" s="7">
        <v>10655121</v>
      </c>
      <c r="R1310" s="8">
        <v>1.6E-2</v>
      </c>
      <c r="S1310" s="7">
        <v>170481.93600000002</v>
      </c>
      <c r="T1310" s="7">
        <v>45590.936000000016</v>
      </c>
      <c r="U1310" s="9">
        <v>0.36504580794452773</v>
      </c>
      <c r="V1310" s="7">
        <v>15785602.110999998</v>
      </c>
      <c r="W1310" s="9">
        <v>1.3769679694662347</v>
      </c>
      <c r="X1310" s="7">
        <v>22940814.879993811</v>
      </c>
      <c r="Y1310" s="7">
        <v>2087616</v>
      </c>
      <c r="Z1310" s="7">
        <v>121710.03</v>
      </c>
      <c r="AA1310" s="7">
        <v>1124694.8499938117</v>
      </c>
      <c r="AB1310" s="7">
        <v>18022987</v>
      </c>
      <c r="AC1310" s="7">
        <v>1583807</v>
      </c>
      <c r="AD1310" s="7">
        <v>7155212.7689938145</v>
      </c>
      <c r="AE1310" s="7">
        <v>0</v>
      </c>
      <c r="AF1310" s="7">
        <v>27079150.174999997</v>
      </c>
      <c r="AG1310" s="7">
        <v>170481.93600000002</v>
      </c>
      <c r="AH1310" s="7">
        <v>7155212.7689938145</v>
      </c>
      <c r="AI1310" s="7">
        <v>9467445</v>
      </c>
      <c r="AJ1310" s="7">
        <v>120670</v>
      </c>
      <c r="AK1310" s="7">
        <v>4971443</v>
      </c>
      <c r="AL1310" s="7">
        <v>0</v>
      </c>
      <c r="AM1310" s="7">
        <v>487853</v>
      </c>
      <c r="AN1310" s="7">
        <v>0</v>
      </c>
      <c r="AO1310" s="7">
        <v>0</v>
      </c>
      <c r="AP1310" s="7">
        <v>13414788</v>
      </c>
      <c r="AQ1310" s="7">
        <v>732004</v>
      </c>
      <c r="AR1310" s="7">
        <v>11339139</v>
      </c>
      <c r="AS1310" s="7">
        <v>124891</v>
      </c>
      <c r="AT1310" s="7">
        <v>4779010</v>
      </c>
      <c r="AU1310" s="7">
        <v>0</v>
      </c>
      <c r="AV1310" s="7">
        <v>511717</v>
      </c>
      <c r="AW1310" s="7">
        <v>0</v>
      </c>
      <c r="AX1310" s="7">
        <v>0</v>
      </c>
      <c r="AY1310" s="7">
        <v>16449747</v>
      </c>
      <c r="AZ1310" s="7">
        <v>382783</v>
      </c>
      <c r="BA1310" s="7">
        <v>121710.03</v>
      </c>
      <c r="BB1310" s="7">
        <v>0</v>
      </c>
      <c r="BC1310" s="7">
        <v>0</v>
      </c>
      <c r="BD1310" s="7">
        <v>1308.71</v>
      </c>
      <c r="BE1310" s="7">
        <v>0</v>
      </c>
      <c r="BF1310" s="7">
        <v>0</v>
      </c>
      <c r="BG1310" s="7">
        <v>839029.84999381169</v>
      </c>
      <c r="BH1310" s="7">
        <v>9357</v>
      </c>
      <c r="BI1310" s="7">
        <v>285665</v>
      </c>
      <c r="BJ1310" s="7">
        <v>3931590.1083333343</v>
      </c>
      <c r="BK1310" s="7">
        <v>1502418.4666666677</v>
      </c>
      <c r="BL1310" s="7">
        <v>3067182.1833333336</v>
      </c>
      <c r="BM1310" s="7">
        <v>3582322.1999999993</v>
      </c>
      <c r="BN1310" s="130">
        <v>0.93300000000000005</v>
      </c>
      <c r="BO1310" s="131">
        <v>3.4314559999999998E-4</v>
      </c>
      <c r="BP1310" s="161">
        <v>8695.5030523014884</v>
      </c>
      <c r="BQ1310" s="162">
        <v>18022987</v>
      </c>
      <c r="BR1310" s="161">
        <v>476916</v>
      </c>
      <c r="BS1310" s="163">
        <v>0</v>
      </c>
      <c r="BT1310" s="163">
        <v>2159357.9699999988</v>
      </c>
      <c r="BU1310" s="161">
        <v>27079150.18</v>
      </c>
      <c r="BV1310" s="161">
        <v>170481.94</v>
      </c>
      <c r="BW1310" s="165">
        <v>9314570.7399999984</v>
      </c>
      <c r="BX1310" s="161">
        <v>476916</v>
      </c>
    </row>
    <row r="1311" spans="1:76" ht="14.45" x14ac:dyDescent="0.3">
      <c r="A1311" s="164" t="s">
        <v>31</v>
      </c>
      <c r="B1311" s="6" t="s">
        <v>134</v>
      </c>
      <c r="C1311" s="6" t="s">
        <v>77</v>
      </c>
      <c r="D1311" s="6" t="s">
        <v>42</v>
      </c>
      <c r="E1311" s="6" t="s">
        <v>36</v>
      </c>
      <c r="F1311" s="24" t="str">
        <f>+Tabela1[[#This Row],[WK]]&amp;Tabela1[[#This Row],[PK]]&amp;Tabela1[[#This Row],[GK]]</f>
        <v>160905</v>
      </c>
      <c r="G1311" s="6" t="s">
        <v>1271</v>
      </c>
      <c r="H1311" s="7">
        <v>340249368.83640003</v>
      </c>
      <c r="I1311" s="8">
        <v>1.371</v>
      </c>
      <c r="J1311" s="7">
        <v>466481884.66999996</v>
      </c>
      <c r="K1311" s="8">
        <v>7.0000000000000007E-2</v>
      </c>
      <c r="L1311" s="7">
        <v>32653731.926899999</v>
      </c>
      <c r="M1311" s="7">
        <v>15930565.926899999</v>
      </c>
      <c r="N1311" s="9">
        <v>0.95260466390753995</v>
      </c>
      <c r="O1311" s="7">
        <v>26402717</v>
      </c>
      <c r="P1311" s="8">
        <v>1.2949999999999999</v>
      </c>
      <c r="Q1311" s="7">
        <v>34191519</v>
      </c>
      <c r="R1311" s="8">
        <v>1.6E-2</v>
      </c>
      <c r="S1311" s="7">
        <v>547064.304</v>
      </c>
      <c r="T1311" s="7">
        <v>5199.3040000000037</v>
      </c>
      <c r="U1311" s="9">
        <v>9.5952017568951744E-3</v>
      </c>
      <c r="V1311" s="7">
        <v>15935765.230900001</v>
      </c>
      <c r="W1311" s="9">
        <v>0.9230082025859091</v>
      </c>
      <c r="X1311" s="7">
        <v>22742474.363110445</v>
      </c>
      <c r="Y1311" s="7">
        <v>0</v>
      </c>
      <c r="Z1311" s="7">
        <v>157581.06</v>
      </c>
      <c r="AA1311" s="7">
        <v>1249775.3031104468</v>
      </c>
      <c r="AB1311" s="7">
        <v>20420447</v>
      </c>
      <c r="AC1311" s="7">
        <v>914671</v>
      </c>
      <c r="AD1311" s="7">
        <v>6806709.1322104465</v>
      </c>
      <c r="AE1311" s="7">
        <v>0</v>
      </c>
      <c r="AF1311" s="7">
        <v>32653731.926899999</v>
      </c>
      <c r="AG1311" s="7">
        <v>547064.304</v>
      </c>
      <c r="AH1311" s="7">
        <v>6806709.1322104465</v>
      </c>
      <c r="AI1311" s="7">
        <v>13962758</v>
      </c>
      <c r="AJ1311" s="7">
        <v>622529</v>
      </c>
      <c r="AK1311" s="7">
        <v>2960731</v>
      </c>
      <c r="AL1311" s="7">
        <v>0</v>
      </c>
      <c r="AM1311" s="7">
        <v>576417</v>
      </c>
      <c r="AN1311" s="7">
        <v>0</v>
      </c>
      <c r="AO1311" s="7">
        <v>0</v>
      </c>
      <c r="AP1311" s="7">
        <v>13804930</v>
      </c>
      <c r="AQ1311" s="7">
        <v>1217355</v>
      </c>
      <c r="AR1311" s="7">
        <v>16723166</v>
      </c>
      <c r="AS1311" s="7">
        <v>541865</v>
      </c>
      <c r="AT1311" s="7">
        <v>3221522</v>
      </c>
      <c r="AU1311" s="7">
        <v>0</v>
      </c>
      <c r="AV1311" s="7">
        <v>412421</v>
      </c>
      <c r="AW1311" s="7">
        <v>0</v>
      </c>
      <c r="AX1311" s="7">
        <v>0</v>
      </c>
      <c r="AY1311" s="7">
        <v>17585281</v>
      </c>
      <c r="AZ1311" s="7">
        <v>551466</v>
      </c>
      <c r="BA1311" s="7">
        <v>157581.06</v>
      </c>
      <c r="BB1311" s="7">
        <v>0</v>
      </c>
      <c r="BC1311" s="7">
        <v>0</v>
      </c>
      <c r="BD1311" s="7">
        <v>744.23</v>
      </c>
      <c r="BE1311" s="7">
        <v>0</v>
      </c>
      <c r="BF1311" s="7">
        <v>2850.57</v>
      </c>
      <c r="BG1311" s="7">
        <v>906281.3031104469</v>
      </c>
      <c r="BH1311" s="7">
        <v>10107</v>
      </c>
      <c r="BI1311" s="7">
        <v>343494</v>
      </c>
      <c r="BJ1311" s="7">
        <v>4727444.6308333324</v>
      </c>
      <c r="BK1311" s="7">
        <v>2465422.523333332</v>
      </c>
      <c r="BL1311" s="7">
        <v>3889079.85</v>
      </c>
      <c r="BM1311" s="7">
        <v>1269928.7300000004</v>
      </c>
      <c r="BN1311" s="130">
        <v>1.016</v>
      </c>
      <c r="BO1311" s="131">
        <v>3.722005E-4</v>
      </c>
      <c r="BP1311" s="161">
        <v>9431.8843946664529</v>
      </c>
      <c r="BQ1311" s="162">
        <v>20420447</v>
      </c>
      <c r="BR1311" s="161">
        <v>575670</v>
      </c>
      <c r="BS1311" s="163">
        <v>0</v>
      </c>
      <c r="BT1311" s="163">
        <v>2603885.6368895546</v>
      </c>
      <c r="BU1311" s="161">
        <v>32653731.93</v>
      </c>
      <c r="BV1311" s="161">
        <v>547064.30000000005</v>
      </c>
      <c r="BW1311" s="165">
        <v>9410594.7668895535</v>
      </c>
      <c r="BX1311" s="161">
        <v>575670</v>
      </c>
    </row>
    <row r="1312" spans="1:76" ht="14.45" x14ac:dyDescent="0.3">
      <c r="A1312" s="164" t="s">
        <v>31</v>
      </c>
      <c r="B1312" s="6" t="s">
        <v>134</v>
      </c>
      <c r="C1312" s="6" t="s">
        <v>77</v>
      </c>
      <c r="D1312" s="6" t="s">
        <v>44</v>
      </c>
      <c r="E1312" s="6" t="s">
        <v>36</v>
      </c>
      <c r="F1312" s="24" t="str">
        <f>+Tabela1[[#This Row],[WK]]&amp;Tabela1[[#This Row],[PK]]&amp;Tabela1[[#This Row],[GK]]</f>
        <v>160906</v>
      </c>
      <c r="G1312" s="6" t="s">
        <v>1272</v>
      </c>
      <c r="H1312" s="7">
        <v>133878973.31339999</v>
      </c>
      <c r="I1312" s="8">
        <v>1.371</v>
      </c>
      <c r="J1312" s="7">
        <v>183548072.40000001</v>
      </c>
      <c r="K1312" s="8">
        <v>7.0000000000000007E-2</v>
      </c>
      <c r="L1312" s="7">
        <v>12848365.068000002</v>
      </c>
      <c r="M1312" s="7">
        <v>7553695.0680000018</v>
      </c>
      <c r="N1312" s="9">
        <v>1.4266602201836944</v>
      </c>
      <c r="O1312" s="7">
        <v>35531709</v>
      </c>
      <c r="P1312" s="8">
        <v>1.2949999999999999</v>
      </c>
      <c r="Q1312" s="7">
        <v>46013563</v>
      </c>
      <c r="R1312" s="8">
        <v>1.6E-2</v>
      </c>
      <c r="S1312" s="7">
        <v>736217.00800000003</v>
      </c>
      <c r="T1312" s="7">
        <v>-194321.99199999997</v>
      </c>
      <c r="U1312" s="9">
        <v>-0.20882734845073658</v>
      </c>
      <c r="V1312" s="7">
        <v>7359373.0760000013</v>
      </c>
      <c r="W1312" s="9">
        <v>1.1821889154243659</v>
      </c>
      <c r="X1312" s="7">
        <v>13540797.683181025</v>
      </c>
      <c r="Y1312" s="7">
        <v>0</v>
      </c>
      <c r="Z1312" s="7">
        <v>496859.94</v>
      </c>
      <c r="AA1312" s="7">
        <v>605674.74318102503</v>
      </c>
      <c r="AB1312" s="7">
        <v>10738473</v>
      </c>
      <c r="AC1312" s="7">
        <v>1699790</v>
      </c>
      <c r="AD1312" s="7">
        <v>6181424.6071810229</v>
      </c>
      <c r="AE1312" s="7">
        <v>0</v>
      </c>
      <c r="AF1312" s="7">
        <v>12848365.068000002</v>
      </c>
      <c r="AG1312" s="7">
        <v>736217.00800000003</v>
      </c>
      <c r="AH1312" s="7">
        <v>6181424.6071810229</v>
      </c>
      <c r="AI1312" s="7">
        <v>4420705</v>
      </c>
      <c r="AJ1312" s="7">
        <v>1007487</v>
      </c>
      <c r="AK1312" s="7">
        <v>2645976</v>
      </c>
      <c r="AL1312" s="7">
        <v>0</v>
      </c>
      <c r="AM1312" s="7">
        <v>359773</v>
      </c>
      <c r="AN1312" s="7">
        <v>0</v>
      </c>
      <c r="AO1312" s="7">
        <v>0</v>
      </c>
      <c r="AP1312" s="7">
        <v>7596657</v>
      </c>
      <c r="AQ1312" s="7">
        <v>461481</v>
      </c>
      <c r="AR1312" s="7">
        <v>5294670</v>
      </c>
      <c r="AS1312" s="7">
        <v>930539</v>
      </c>
      <c r="AT1312" s="7">
        <v>2891090</v>
      </c>
      <c r="AU1312" s="7">
        <v>0</v>
      </c>
      <c r="AV1312" s="7">
        <v>354417</v>
      </c>
      <c r="AW1312" s="7">
        <v>0</v>
      </c>
      <c r="AX1312" s="7">
        <v>0</v>
      </c>
      <c r="AY1312" s="7">
        <v>9615747</v>
      </c>
      <c r="AZ1312" s="7">
        <v>194635</v>
      </c>
      <c r="BA1312" s="7">
        <v>496859.94</v>
      </c>
      <c r="BB1312" s="7">
        <v>0</v>
      </c>
      <c r="BC1312" s="7">
        <v>0</v>
      </c>
      <c r="BD1312" s="7">
        <v>22.42</v>
      </c>
      <c r="BE1312" s="7">
        <v>0</v>
      </c>
      <c r="BF1312" s="7">
        <v>15960.48</v>
      </c>
      <c r="BG1312" s="7">
        <v>450674.74318102503</v>
      </c>
      <c r="BH1312" s="7">
        <v>5026</v>
      </c>
      <c r="BI1312" s="7">
        <v>155000</v>
      </c>
      <c r="BJ1312" s="7">
        <v>2133166.6841666661</v>
      </c>
      <c r="BK1312" s="7">
        <v>444032.55333333253</v>
      </c>
      <c r="BL1312" s="7">
        <v>2386959.7366666668</v>
      </c>
      <c r="BM1312" s="7">
        <v>1982617.0500000005</v>
      </c>
      <c r="BN1312" s="130">
        <v>1.0129999999999999</v>
      </c>
      <c r="BO1312" s="131">
        <v>1.783539E-4</v>
      </c>
      <c r="BP1312" s="161">
        <v>4519.3403851393186</v>
      </c>
      <c r="BQ1312" s="162">
        <v>10738473</v>
      </c>
      <c r="BR1312" s="161">
        <v>289206</v>
      </c>
      <c r="BS1312" s="163">
        <v>0</v>
      </c>
      <c r="BT1312" s="163">
        <v>1304296.9600000009</v>
      </c>
      <c r="BU1312" s="161">
        <v>12848365.07</v>
      </c>
      <c r="BV1312" s="161">
        <v>736217.01</v>
      </c>
      <c r="BW1312" s="165">
        <v>7485721.5700000012</v>
      </c>
      <c r="BX1312" s="161">
        <v>289206</v>
      </c>
    </row>
    <row r="1313" spans="1:76" ht="14.45" x14ac:dyDescent="0.3">
      <c r="A1313" s="164" t="s">
        <v>31</v>
      </c>
      <c r="B1313" s="6" t="s">
        <v>134</v>
      </c>
      <c r="C1313" s="6" t="s">
        <v>77</v>
      </c>
      <c r="D1313" s="6" t="s">
        <v>51</v>
      </c>
      <c r="E1313" s="6" t="s">
        <v>40</v>
      </c>
      <c r="F1313" s="24" t="str">
        <f>+Tabela1[[#This Row],[WK]]&amp;Tabela1[[#This Row],[PK]]&amp;Tabela1[[#This Row],[GK]]</f>
        <v>160907</v>
      </c>
      <c r="G1313" s="6" t="s">
        <v>1273</v>
      </c>
      <c r="H1313" s="7">
        <v>399781880.14519948</v>
      </c>
      <c r="I1313" s="8">
        <v>1.371</v>
      </c>
      <c r="J1313" s="7">
        <v>548100957.67999995</v>
      </c>
      <c r="K1313" s="8">
        <v>7.0000000000000007E-2</v>
      </c>
      <c r="L1313" s="7">
        <v>38367067.037600003</v>
      </c>
      <c r="M1313" s="7">
        <v>23615701.037600003</v>
      </c>
      <c r="N1313" s="9">
        <v>1.6009162160033181</v>
      </c>
      <c r="O1313" s="7">
        <v>44826905</v>
      </c>
      <c r="P1313" s="8">
        <v>1.2949999999999999</v>
      </c>
      <c r="Q1313" s="7">
        <v>58050842</v>
      </c>
      <c r="R1313" s="8">
        <v>1.6E-2</v>
      </c>
      <c r="S1313" s="7">
        <v>928813.47200000007</v>
      </c>
      <c r="T1313" s="7">
        <v>196063.47200000007</v>
      </c>
      <c r="U1313" s="9">
        <v>0.26757212146025255</v>
      </c>
      <c r="V1313" s="7">
        <v>23811764.509600006</v>
      </c>
      <c r="W1313" s="9">
        <v>1.5378187885960042</v>
      </c>
      <c r="X1313" s="7">
        <v>22831479.245974995</v>
      </c>
      <c r="Y1313" s="7">
        <v>1693888</v>
      </c>
      <c r="Z1313" s="7">
        <v>1087108.6199999999</v>
      </c>
      <c r="AA1313" s="7">
        <v>1763829.6259749951</v>
      </c>
      <c r="AB1313" s="7">
        <v>17661482</v>
      </c>
      <c r="AC1313" s="7">
        <v>625171</v>
      </c>
      <c r="AD1313" s="7">
        <v>625171</v>
      </c>
      <c r="AE1313" s="7">
        <v>0</v>
      </c>
      <c r="AF1313" s="7">
        <v>38367067.037600003</v>
      </c>
      <c r="AG1313" s="7">
        <v>928813.47200000007</v>
      </c>
      <c r="AH1313" s="7">
        <v>625171</v>
      </c>
      <c r="AI1313" s="7">
        <v>12316433</v>
      </c>
      <c r="AJ1313" s="7">
        <v>575478</v>
      </c>
      <c r="AK1313" s="7">
        <v>5963470</v>
      </c>
      <c r="AL1313" s="7">
        <v>16040</v>
      </c>
      <c r="AM1313" s="7">
        <v>1002206</v>
      </c>
      <c r="AN1313" s="7">
        <v>0</v>
      </c>
      <c r="AO1313" s="7">
        <v>0</v>
      </c>
      <c r="AP1313" s="7">
        <v>14333728</v>
      </c>
      <c r="AQ1313" s="7">
        <v>1416268</v>
      </c>
      <c r="AR1313" s="7">
        <v>14751366</v>
      </c>
      <c r="AS1313" s="7">
        <v>732750</v>
      </c>
      <c r="AT1313" s="7">
        <v>6528141</v>
      </c>
      <c r="AU1313" s="7">
        <v>8915</v>
      </c>
      <c r="AV1313" s="7">
        <v>716547</v>
      </c>
      <c r="AW1313" s="7">
        <v>0</v>
      </c>
      <c r="AX1313" s="7">
        <v>0</v>
      </c>
      <c r="AY1313" s="7">
        <v>15479204</v>
      </c>
      <c r="AZ1313" s="7">
        <v>621211</v>
      </c>
      <c r="BA1313" s="7">
        <v>1087108.6199999999</v>
      </c>
      <c r="BB1313" s="7">
        <v>0</v>
      </c>
      <c r="BC1313" s="7">
        <v>0</v>
      </c>
      <c r="BD1313" s="7">
        <v>11509.64</v>
      </c>
      <c r="BE1313" s="7">
        <v>32.74</v>
      </c>
      <c r="BF1313" s="7">
        <v>489.99</v>
      </c>
      <c r="BG1313" s="7">
        <v>1125969.6259749951</v>
      </c>
      <c r="BH1313" s="7">
        <v>12557</v>
      </c>
      <c r="BI1313" s="7">
        <v>637860</v>
      </c>
      <c r="BJ1313" s="7">
        <v>8778823.3466666676</v>
      </c>
      <c r="BK1313" s="7">
        <v>4047599.2733333344</v>
      </c>
      <c r="BL1313" s="7">
        <v>6620471.9433333343</v>
      </c>
      <c r="BM1313" s="7">
        <v>5683952.4066666672</v>
      </c>
      <c r="BN1313" s="130">
        <v>0.96299999999999997</v>
      </c>
      <c r="BO1313" s="131">
        <v>5.0173990000000005E-4</v>
      </c>
      <c r="BP1313" s="161">
        <v>12714.584373334174</v>
      </c>
      <c r="BQ1313" s="162">
        <v>17661482</v>
      </c>
      <c r="BR1313" s="161">
        <v>687660</v>
      </c>
      <c r="BS1313" s="163">
        <v>0</v>
      </c>
      <c r="BT1313" s="163">
        <v>2604742.0600000024</v>
      </c>
      <c r="BU1313" s="161">
        <v>38367067.039999999</v>
      </c>
      <c r="BV1313" s="161">
        <v>928813.47</v>
      </c>
      <c r="BW1313" s="165">
        <v>3229913.0600000024</v>
      </c>
      <c r="BX1313" s="161">
        <v>687660</v>
      </c>
    </row>
    <row r="1314" spans="1:76" ht="14.45" x14ac:dyDescent="0.3">
      <c r="A1314" s="164" t="s">
        <v>31</v>
      </c>
      <c r="B1314" s="6" t="s">
        <v>134</v>
      </c>
      <c r="C1314" s="6" t="s">
        <v>77</v>
      </c>
      <c r="D1314" s="6" t="s">
        <v>75</v>
      </c>
      <c r="E1314" s="6" t="s">
        <v>40</v>
      </c>
      <c r="F1314" s="24" t="str">
        <f>+Tabela1[[#This Row],[WK]]&amp;Tabela1[[#This Row],[PK]]&amp;Tabela1[[#This Row],[GK]]</f>
        <v>160908</v>
      </c>
      <c r="G1314" s="6" t="s">
        <v>1274</v>
      </c>
      <c r="H1314" s="7">
        <v>585852805.46359873</v>
      </c>
      <c r="I1314" s="8">
        <v>1.371</v>
      </c>
      <c r="J1314" s="7">
        <v>803204196.28999996</v>
      </c>
      <c r="K1314" s="8">
        <v>7.0000000000000007E-2</v>
      </c>
      <c r="L1314" s="7">
        <v>56224293.7403</v>
      </c>
      <c r="M1314" s="7">
        <v>33444456.7403</v>
      </c>
      <c r="N1314" s="9">
        <v>1.4681604938744732</v>
      </c>
      <c r="O1314" s="7">
        <v>51197431</v>
      </c>
      <c r="P1314" s="8">
        <v>1.2949999999999999</v>
      </c>
      <c r="Q1314" s="7">
        <v>66300673</v>
      </c>
      <c r="R1314" s="8">
        <v>1.6E-2</v>
      </c>
      <c r="S1314" s="7">
        <v>1060810.7679999999</v>
      </c>
      <c r="T1314" s="7">
        <v>-597312.23200000008</v>
      </c>
      <c r="U1314" s="9">
        <v>-0.36023397057998718</v>
      </c>
      <c r="V1314" s="7">
        <v>32847144.508299999</v>
      </c>
      <c r="W1314" s="9">
        <v>1.3441033747620506</v>
      </c>
      <c r="X1314" s="7">
        <v>40263801.691015922</v>
      </c>
      <c r="Y1314" s="7">
        <v>0</v>
      </c>
      <c r="Z1314" s="7">
        <v>1037687.49</v>
      </c>
      <c r="AA1314" s="7">
        <v>2329183.2010159194</v>
      </c>
      <c r="AB1314" s="7">
        <v>34550808</v>
      </c>
      <c r="AC1314" s="7">
        <v>2346123</v>
      </c>
      <c r="AD1314" s="7">
        <v>7416657.1827159217</v>
      </c>
      <c r="AE1314" s="7">
        <v>0</v>
      </c>
      <c r="AF1314" s="7">
        <v>56224293.7403</v>
      </c>
      <c r="AG1314" s="7">
        <v>1060810.7679999999</v>
      </c>
      <c r="AH1314" s="7">
        <v>7416657.1827159217</v>
      </c>
      <c r="AI1314" s="7">
        <v>19019685</v>
      </c>
      <c r="AJ1314" s="7">
        <v>1817373</v>
      </c>
      <c r="AK1314" s="7">
        <v>4344532</v>
      </c>
      <c r="AL1314" s="7">
        <v>866792</v>
      </c>
      <c r="AM1314" s="7">
        <v>809451</v>
      </c>
      <c r="AN1314" s="7">
        <v>0</v>
      </c>
      <c r="AO1314" s="7">
        <v>0</v>
      </c>
      <c r="AP1314" s="7">
        <v>26780613</v>
      </c>
      <c r="AQ1314" s="7">
        <v>1833988</v>
      </c>
      <c r="AR1314" s="7">
        <v>22779837</v>
      </c>
      <c r="AS1314" s="7">
        <v>1658123</v>
      </c>
      <c r="AT1314" s="7">
        <v>5206131</v>
      </c>
      <c r="AU1314" s="7">
        <v>176911</v>
      </c>
      <c r="AV1314" s="7">
        <v>864262</v>
      </c>
      <c r="AW1314" s="7">
        <v>0</v>
      </c>
      <c r="AX1314" s="7">
        <v>0</v>
      </c>
      <c r="AY1314" s="7">
        <v>31685679</v>
      </c>
      <c r="AZ1314" s="7">
        <v>767187</v>
      </c>
      <c r="BA1314" s="7">
        <v>1037687.49</v>
      </c>
      <c r="BB1314" s="7">
        <v>0</v>
      </c>
      <c r="BC1314" s="7">
        <v>0</v>
      </c>
      <c r="BD1314" s="7">
        <v>11157.93</v>
      </c>
      <c r="BE1314" s="7">
        <v>0</v>
      </c>
      <c r="BF1314" s="7">
        <v>0</v>
      </c>
      <c r="BG1314" s="7">
        <v>1657615.2010159197</v>
      </c>
      <c r="BH1314" s="7">
        <v>18486</v>
      </c>
      <c r="BI1314" s="7">
        <v>671568</v>
      </c>
      <c r="BJ1314" s="7">
        <v>9242879.0316666681</v>
      </c>
      <c r="BK1314" s="7">
        <v>7715262.496666668</v>
      </c>
      <c r="BL1314" s="7">
        <v>775815.73</v>
      </c>
      <c r="BM1314" s="7">
        <v>4558834.68</v>
      </c>
      <c r="BN1314" s="130">
        <v>1.0569999999999999</v>
      </c>
      <c r="BO1314" s="131">
        <v>6.5675209999999996E-4</v>
      </c>
      <c r="BP1314" s="161">
        <v>16642.618544699453</v>
      </c>
      <c r="BQ1314" s="162">
        <v>34550808</v>
      </c>
      <c r="BR1314" s="161">
        <v>923020</v>
      </c>
      <c r="BS1314" s="163">
        <v>0</v>
      </c>
      <c r="BT1314" s="163">
        <v>2859388.3089840785</v>
      </c>
      <c r="BU1314" s="161">
        <v>56224293.740000002</v>
      </c>
      <c r="BV1314" s="161">
        <v>1060810.77</v>
      </c>
      <c r="BW1314" s="165">
        <v>10276045.488984078</v>
      </c>
      <c r="BX1314" s="161">
        <v>923020</v>
      </c>
    </row>
    <row r="1315" spans="1:76" ht="14.45" x14ac:dyDescent="0.3">
      <c r="A1315" s="164" t="s">
        <v>31</v>
      </c>
      <c r="B1315" s="6" t="s">
        <v>134</v>
      </c>
      <c r="C1315" s="6" t="s">
        <v>77</v>
      </c>
      <c r="D1315" s="6" t="s">
        <v>77</v>
      </c>
      <c r="E1315" s="6" t="s">
        <v>36</v>
      </c>
      <c r="F1315" s="24" t="str">
        <f>+Tabela1[[#This Row],[WK]]&amp;Tabela1[[#This Row],[PK]]&amp;Tabela1[[#This Row],[GK]]</f>
        <v>160909</v>
      </c>
      <c r="G1315" s="6" t="s">
        <v>1275</v>
      </c>
      <c r="H1315" s="7">
        <v>214465421.41159919</v>
      </c>
      <c r="I1315" s="8">
        <v>1.371</v>
      </c>
      <c r="J1315" s="7">
        <v>294032092.75999999</v>
      </c>
      <c r="K1315" s="8">
        <v>7.0000000000000007E-2</v>
      </c>
      <c r="L1315" s="7">
        <v>20582246.4932</v>
      </c>
      <c r="M1315" s="7">
        <v>12234536.4932</v>
      </c>
      <c r="N1315" s="9">
        <v>1.4656158986356738</v>
      </c>
      <c r="O1315" s="7">
        <v>8216434</v>
      </c>
      <c r="P1315" s="8">
        <v>1.2949999999999999</v>
      </c>
      <c r="Q1315" s="7">
        <v>10640282</v>
      </c>
      <c r="R1315" s="8">
        <v>1.6E-2</v>
      </c>
      <c r="S1315" s="7">
        <v>170244.51200000002</v>
      </c>
      <c r="T1315" s="7">
        <v>107402.51200000002</v>
      </c>
      <c r="U1315" s="9">
        <v>1.7090880621240574</v>
      </c>
      <c r="V1315" s="7">
        <v>12341939.005199999</v>
      </c>
      <c r="W1315" s="9">
        <v>1.4674350750343139</v>
      </c>
      <c r="X1315" s="7">
        <v>23020448.035125058</v>
      </c>
      <c r="Y1315" s="7">
        <v>2854624</v>
      </c>
      <c r="Z1315" s="7">
        <v>455435.88</v>
      </c>
      <c r="AA1315" s="7">
        <v>1459323.1551250592</v>
      </c>
      <c r="AB1315" s="7">
        <v>14581624</v>
      </c>
      <c r="AC1315" s="7">
        <v>3669441</v>
      </c>
      <c r="AD1315" s="7">
        <v>10678509.029925058</v>
      </c>
      <c r="AE1315" s="7">
        <v>0</v>
      </c>
      <c r="AF1315" s="7">
        <v>20582246.4932</v>
      </c>
      <c r="AG1315" s="7">
        <v>170244.51200000002</v>
      </c>
      <c r="AH1315" s="7">
        <v>10678509.029925058</v>
      </c>
      <c r="AI1315" s="7">
        <v>6969796</v>
      </c>
      <c r="AJ1315" s="7">
        <v>54560</v>
      </c>
      <c r="AK1315" s="7">
        <v>7306315</v>
      </c>
      <c r="AL1315" s="7">
        <v>0</v>
      </c>
      <c r="AM1315" s="7">
        <v>1141148</v>
      </c>
      <c r="AN1315" s="7">
        <v>0</v>
      </c>
      <c r="AO1315" s="7">
        <v>0</v>
      </c>
      <c r="AP1315" s="7">
        <v>11090687</v>
      </c>
      <c r="AQ1315" s="7">
        <v>759852</v>
      </c>
      <c r="AR1315" s="7">
        <v>8347710</v>
      </c>
      <c r="AS1315" s="7">
        <v>62842</v>
      </c>
      <c r="AT1315" s="7">
        <v>7921232</v>
      </c>
      <c r="AU1315" s="7">
        <v>0</v>
      </c>
      <c r="AV1315" s="7">
        <v>1127857</v>
      </c>
      <c r="AW1315" s="7">
        <v>0</v>
      </c>
      <c r="AX1315" s="7">
        <v>0</v>
      </c>
      <c r="AY1315" s="7">
        <v>12904135</v>
      </c>
      <c r="AZ1315" s="7">
        <v>324392</v>
      </c>
      <c r="BA1315" s="7">
        <v>455435.88</v>
      </c>
      <c r="BB1315" s="7">
        <v>0</v>
      </c>
      <c r="BC1315" s="7">
        <v>0</v>
      </c>
      <c r="BD1315" s="7">
        <v>0</v>
      </c>
      <c r="BE1315" s="7">
        <v>3515.32</v>
      </c>
      <c r="BF1315" s="7">
        <v>9418.5</v>
      </c>
      <c r="BG1315" s="7">
        <v>684172.1551250593</v>
      </c>
      <c r="BH1315" s="7">
        <v>7630</v>
      </c>
      <c r="BI1315" s="7">
        <v>775151</v>
      </c>
      <c r="BJ1315" s="7">
        <v>10668459.664999997</v>
      </c>
      <c r="BK1315" s="7">
        <v>6098886.9566666633</v>
      </c>
      <c r="BL1315" s="7">
        <v>5916859.3000000007</v>
      </c>
      <c r="BM1315" s="7">
        <v>6444572.2333333343</v>
      </c>
      <c r="BN1315" s="130">
        <v>0.88500000000000001</v>
      </c>
      <c r="BO1315" s="131">
        <v>2.726367E-4</v>
      </c>
      <c r="BP1315" s="161">
        <v>6908.5776753125965</v>
      </c>
      <c r="BQ1315" s="162">
        <v>14581624</v>
      </c>
      <c r="BR1315" s="161">
        <v>431634</v>
      </c>
      <c r="BS1315" s="163">
        <v>0</v>
      </c>
      <c r="BT1315" s="163">
        <v>1688801.9648749456</v>
      </c>
      <c r="BU1315" s="161">
        <v>20582246.489999998</v>
      </c>
      <c r="BV1315" s="161">
        <v>170244.51</v>
      </c>
      <c r="BW1315" s="165">
        <v>12367310.994874945</v>
      </c>
      <c r="BX1315" s="161">
        <v>431634</v>
      </c>
    </row>
    <row r="1316" spans="1:76" ht="14.45" x14ac:dyDescent="0.3">
      <c r="A1316" s="164" t="s">
        <v>31</v>
      </c>
      <c r="B1316" s="6" t="s">
        <v>134</v>
      </c>
      <c r="C1316" s="6" t="s">
        <v>77</v>
      </c>
      <c r="D1316" s="6" t="s">
        <v>90</v>
      </c>
      <c r="E1316" s="6" t="s">
        <v>40</v>
      </c>
      <c r="F1316" s="24" t="str">
        <f>+Tabela1[[#This Row],[WK]]&amp;Tabela1[[#This Row],[PK]]&amp;Tabela1[[#This Row],[GK]]</f>
        <v>160910</v>
      </c>
      <c r="G1316" s="6" t="s">
        <v>1276</v>
      </c>
      <c r="H1316" s="7">
        <v>279721695.31759864</v>
      </c>
      <c r="I1316" s="8">
        <v>1.371</v>
      </c>
      <c r="J1316" s="7">
        <v>383498444.28000003</v>
      </c>
      <c r="K1316" s="8">
        <v>7.0000000000000007E-2</v>
      </c>
      <c r="L1316" s="7">
        <v>26844891.099600006</v>
      </c>
      <c r="M1316" s="7">
        <v>14923482.099600006</v>
      </c>
      <c r="N1316" s="9">
        <v>1.2518220035567948</v>
      </c>
      <c r="O1316" s="7">
        <v>40995061</v>
      </c>
      <c r="P1316" s="8">
        <v>1.2949999999999999</v>
      </c>
      <c r="Q1316" s="7">
        <v>53088604</v>
      </c>
      <c r="R1316" s="8">
        <v>1.6E-2</v>
      </c>
      <c r="S1316" s="7">
        <v>849417.66399999999</v>
      </c>
      <c r="T1316" s="7">
        <v>102232.66399999999</v>
      </c>
      <c r="U1316" s="9">
        <v>0.13682376386035586</v>
      </c>
      <c r="V1316" s="7">
        <v>15025714.763600007</v>
      </c>
      <c r="W1316" s="9">
        <v>1.1860601708129574</v>
      </c>
      <c r="X1316" s="7">
        <v>21985362.653481089</v>
      </c>
      <c r="Y1316" s="7">
        <v>0</v>
      </c>
      <c r="Z1316" s="7">
        <v>662122.17999999993</v>
      </c>
      <c r="AA1316" s="7">
        <v>1156310.4734810884</v>
      </c>
      <c r="AB1316" s="7">
        <v>20166930</v>
      </c>
      <c r="AC1316" s="7">
        <v>0</v>
      </c>
      <c r="AD1316" s="7">
        <v>6959647.8898810828</v>
      </c>
      <c r="AE1316" s="7">
        <v>0</v>
      </c>
      <c r="AF1316" s="7">
        <v>26844891.099600006</v>
      </c>
      <c r="AG1316" s="7">
        <v>849417.66399999999</v>
      </c>
      <c r="AH1316" s="7">
        <v>6959647.8898810828</v>
      </c>
      <c r="AI1316" s="7">
        <v>9953602</v>
      </c>
      <c r="AJ1316" s="7">
        <v>659981</v>
      </c>
      <c r="AK1316" s="7">
        <v>1549154</v>
      </c>
      <c r="AL1316" s="7">
        <v>0</v>
      </c>
      <c r="AM1316" s="7">
        <v>546308</v>
      </c>
      <c r="AN1316" s="7">
        <v>0</v>
      </c>
      <c r="AO1316" s="7">
        <v>0</v>
      </c>
      <c r="AP1316" s="7">
        <v>15197378</v>
      </c>
      <c r="AQ1316" s="7">
        <v>1078115</v>
      </c>
      <c r="AR1316" s="7">
        <v>11921409</v>
      </c>
      <c r="AS1316" s="7">
        <v>747185</v>
      </c>
      <c r="AT1316" s="7">
        <v>1755714</v>
      </c>
      <c r="AU1316" s="7">
        <v>0</v>
      </c>
      <c r="AV1316" s="7">
        <v>533855</v>
      </c>
      <c r="AW1316" s="7">
        <v>0</v>
      </c>
      <c r="AX1316" s="7">
        <v>0</v>
      </c>
      <c r="AY1316" s="7">
        <v>18003128</v>
      </c>
      <c r="AZ1316" s="7">
        <v>437929</v>
      </c>
      <c r="BA1316" s="7">
        <v>662122.17999999993</v>
      </c>
      <c r="BB1316" s="7">
        <v>0</v>
      </c>
      <c r="BC1316" s="7">
        <v>37.869999999999997</v>
      </c>
      <c r="BD1316" s="7">
        <v>6993.36</v>
      </c>
      <c r="BE1316" s="7">
        <v>0</v>
      </c>
      <c r="BF1316" s="7">
        <v>0</v>
      </c>
      <c r="BG1316" s="7">
        <v>802893.47348108841</v>
      </c>
      <c r="BH1316" s="7">
        <v>8954</v>
      </c>
      <c r="BI1316" s="7">
        <v>353417</v>
      </c>
      <c r="BJ1316" s="7">
        <v>4863999.7941666674</v>
      </c>
      <c r="BK1316" s="7">
        <v>1850204.3133333335</v>
      </c>
      <c r="BL1316" s="7">
        <v>4408902.4333333336</v>
      </c>
      <c r="BM1316" s="7">
        <v>3237377.0566666666</v>
      </c>
      <c r="BN1316" s="130">
        <v>1.0740000000000001</v>
      </c>
      <c r="BO1316" s="131">
        <v>3.4814669999999999E-4</v>
      </c>
      <c r="BP1316" s="161">
        <v>8822.5688545845733</v>
      </c>
      <c r="BQ1316" s="162">
        <v>20166930</v>
      </c>
      <c r="BR1316" s="161">
        <v>504577</v>
      </c>
      <c r="BS1316" s="163">
        <v>0</v>
      </c>
      <c r="BT1316" s="163">
        <v>1749840.3465189114</v>
      </c>
      <c r="BU1316" s="161">
        <v>26844891.100000001</v>
      </c>
      <c r="BV1316" s="161">
        <v>849417.66</v>
      </c>
      <c r="BW1316" s="165">
        <v>8709488.236518912</v>
      </c>
      <c r="BX1316" s="161">
        <v>504577</v>
      </c>
    </row>
    <row r="1317" spans="1:76" ht="14.45" x14ac:dyDescent="0.3">
      <c r="A1317" s="164" t="s">
        <v>31</v>
      </c>
      <c r="B1317" s="6" t="s">
        <v>134</v>
      </c>
      <c r="C1317" s="6" t="s">
        <v>77</v>
      </c>
      <c r="D1317" s="6" t="s">
        <v>92</v>
      </c>
      <c r="E1317" s="6" t="s">
        <v>36</v>
      </c>
      <c r="F1317" s="24" t="str">
        <f>+Tabela1[[#This Row],[WK]]&amp;Tabela1[[#This Row],[PK]]&amp;Tabela1[[#This Row],[GK]]</f>
        <v>160911</v>
      </c>
      <c r="G1317" s="6" t="s">
        <v>1277</v>
      </c>
      <c r="H1317" s="7">
        <v>303880247.71699953</v>
      </c>
      <c r="I1317" s="8">
        <v>1.371</v>
      </c>
      <c r="J1317" s="7">
        <v>416619819.62</v>
      </c>
      <c r="K1317" s="8">
        <v>7.0000000000000007E-2</v>
      </c>
      <c r="L1317" s="7">
        <v>29163387.373400003</v>
      </c>
      <c r="M1317" s="7">
        <v>16476707.373400003</v>
      </c>
      <c r="N1317" s="9">
        <v>1.2987406771038603</v>
      </c>
      <c r="O1317" s="7">
        <v>27184514</v>
      </c>
      <c r="P1317" s="8">
        <v>1.2949999999999999</v>
      </c>
      <c r="Q1317" s="7">
        <v>35203946</v>
      </c>
      <c r="R1317" s="8">
        <v>1.6E-2</v>
      </c>
      <c r="S1317" s="7">
        <v>563263.13600000006</v>
      </c>
      <c r="T1317" s="7">
        <v>-61103.863999999943</v>
      </c>
      <c r="U1317" s="9">
        <v>-9.7865300376220946E-2</v>
      </c>
      <c r="V1317" s="7">
        <v>16415603.509400003</v>
      </c>
      <c r="W1317" s="9">
        <v>1.2332315789584398</v>
      </c>
      <c r="X1317" s="7">
        <v>22523905.597768564</v>
      </c>
      <c r="Y1317" s="7">
        <v>0</v>
      </c>
      <c r="Z1317" s="7">
        <v>23516.91</v>
      </c>
      <c r="AA1317" s="7">
        <v>1224337.6877685641</v>
      </c>
      <c r="AB1317" s="7">
        <v>21276051</v>
      </c>
      <c r="AC1317" s="7">
        <v>0</v>
      </c>
      <c r="AD1317" s="7">
        <v>6108302.0883685611</v>
      </c>
      <c r="AE1317" s="7">
        <v>0</v>
      </c>
      <c r="AF1317" s="7">
        <v>29163387.373400003</v>
      </c>
      <c r="AG1317" s="7">
        <v>563263.13600000006</v>
      </c>
      <c r="AH1317" s="7">
        <v>6108302.0883685611</v>
      </c>
      <c r="AI1317" s="7">
        <v>10592554</v>
      </c>
      <c r="AJ1317" s="7">
        <v>857313</v>
      </c>
      <c r="AK1317" s="7">
        <v>1113390</v>
      </c>
      <c r="AL1317" s="7">
        <v>0</v>
      </c>
      <c r="AM1317" s="7">
        <v>456827</v>
      </c>
      <c r="AN1317" s="7">
        <v>0</v>
      </c>
      <c r="AO1317" s="7">
        <v>0</v>
      </c>
      <c r="AP1317" s="7">
        <v>16074416</v>
      </c>
      <c r="AQ1317" s="7">
        <v>1046288</v>
      </c>
      <c r="AR1317" s="7">
        <v>12686680</v>
      </c>
      <c r="AS1317" s="7">
        <v>624367</v>
      </c>
      <c r="AT1317" s="7">
        <v>773704</v>
      </c>
      <c r="AU1317" s="7">
        <v>0</v>
      </c>
      <c r="AV1317" s="7">
        <v>519022</v>
      </c>
      <c r="AW1317" s="7">
        <v>0</v>
      </c>
      <c r="AX1317" s="7">
        <v>0</v>
      </c>
      <c r="AY1317" s="7">
        <v>19269200</v>
      </c>
      <c r="AZ1317" s="7">
        <v>431441</v>
      </c>
      <c r="BA1317" s="7">
        <v>23516.91</v>
      </c>
      <c r="BB1317" s="7">
        <v>0</v>
      </c>
      <c r="BC1317" s="7">
        <v>0</v>
      </c>
      <c r="BD1317" s="7">
        <v>252.87</v>
      </c>
      <c r="BE1317" s="7">
        <v>0</v>
      </c>
      <c r="BF1317" s="7">
        <v>0</v>
      </c>
      <c r="BG1317" s="7">
        <v>842616.68776856409</v>
      </c>
      <c r="BH1317" s="7">
        <v>9397</v>
      </c>
      <c r="BI1317" s="7">
        <v>381721</v>
      </c>
      <c r="BJ1317" s="7">
        <v>5253650.4408333339</v>
      </c>
      <c r="BK1317" s="7">
        <v>3086388.17</v>
      </c>
      <c r="BL1317" s="7">
        <v>3579025.0700000003</v>
      </c>
      <c r="BM1317" s="7">
        <v>1510998.9433333334</v>
      </c>
      <c r="BN1317" s="130">
        <v>1.1200000000000001</v>
      </c>
      <c r="BO1317" s="131">
        <v>3.3430290000000001E-4</v>
      </c>
      <c r="BP1317" s="161">
        <v>8471.3869915817158</v>
      </c>
      <c r="BQ1317" s="162">
        <v>21276051</v>
      </c>
      <c r="BR1317" s="161">
        <v>482792</v>
      </c>
      <c r="BS1317" s="163">
        <v>0</v>
      </c>
      <c r="BT1317" s="163">
        <v>1452253.4022314399</v>
      </c>
      <c r="BU1317" s="161">
        <v>29163387.370000001</v>
      </c>
      <c r="BV1317" s="161">
        <v>563263.14</v>
      </c>
      <c r="BW1317" s="165">
        <v>7560555.4922314398</v>
      </c>
      <c r="BX1317" s="161">
        <v>482792</v>
      </c>
    </row>
    <row r="1318" spans="1:76" ht="14.45" x14ac:dyDescent="0.3">
      <c r="A1318" s="164" t="s">
        <v>31</v>
      </c>
      <c r="B1318" s="6" t="s">
        <v>134</v>
      </c>
      <c r="C1318" s="6" t="s">
        <v>77</v>
      </c>
      <c r="D1318" s="6" t="s">
        <v>93</v>
      </c>
      <c r="E1318" s="6" t="s">
        <v>40</v>
      </c>
      <c r="F1318" s="24" t="str">
        <f>+Tabela1[[#This Row],[WK]]&amp;Tabela1[[#This Row],[PK]]&amp;Tabela1[[#This Row],[GK]]</f>
        <v>160912</v>
      </c>
      <c r="G1318" s="6" t="s">
        <v>1278</v>
      </c>
      <c r="H1318" s="7">
        <v>159234972.83840033</v>
      </c>
      <c r="I1318" s="8">
        <v>1.371</v>
      </c>
      <c r="J1318" s="7">
        <v>218311147.76999998</v>
      </c>
      <c r="K1318" s="8">
        <v>7.0000000000000007E-2</v>
      </c>
      <c r="L1318" s="7">
        <v>15281780.343900001</v>
      </c>
      <c r="M1318" s="7">
        <v>9588989.3439000007</v>
      </c>
      <c r="N1318" s="9">
        <v>1.6844091665933285</v>
      </c>
      <c r="O1318" s="7">
        <v>26261956</v>
      </c>
      <c r="P1318" s="8">
        <v>1.2949999999999999</v>
      </c>
      <c r="Q1318" s="7">
        <v>34009233</v>
      </c>
      <c r="R1318" s="8">
        <v>1.6E-2</v>
      </c>
      <c r="S1318" s="7">
        <v>544147.728</v>
      </c>
      <c r="T1318" s="7">
        <v>20038.728000000003</v>
      </c>
      <c r="U1318" s="9">
        <v>3.823389409454904E-2</v>
      </c>
      <c r="V1318" s="7">
        <v>9609028.0719000008</v>
      </c>
      <c r="W1318" s="9">
        <v>1.5456301487718962</v>
      </c>
      <c r="X1318" s="7">
        <v>9479780.5368589405</v>
      </c>
      <c r="Y1318" s="7">
        <v>0</v>
      </c>
      <c r="Z1318" s="7">
        <v>763133.2</v>
      </c>
      <c r="AA1318" s="7">
        <v>722461.33685894113</v>
      </c>
      <c r="AB1318" s="7">
        <v>7994186</v>
      </c>
      <c r="AC1318" s="7">
        <v>0</v>
      </c>
      <c r="AD1318" s="7">
        <v>0</v>
      </c>
      <c r="AE1318" s="7">
        <v>0</v>
      </c>
      <c r="AF1318" s="7">
        <v>15281780.343900001</v>
      </c>
      <c r="AG1318" s="7">
        <v>544147.728</v>
      </c>
      <c r="AH1318" s="7">
        <v>0</v>
      </c>
      <c r="AI1318" s="7">
        <v>4753111</v>
      </c>
      <c r="AJ1318" s="7">
        <v>425772</v>
      </c>
      <c r="AK1318" s="7">
        <v>1244011</v>
      </c>
      <c r="AL1318" s="7">
        <v>0</v>
      </c>
      <c r="AM1318" s="7">
        <v>301601</v>
      </c>
      <c r="AN1318" s="7">
        <v>0</v>
      </c>
      <c r="AO1318" s="7">
        <v>0</v>
      </c>
      <c r="AP1318" s="7">
        <v>6283633</v>
      </c>
      <c r="AQ1318" s="7">
        <v>457502</v>
      </c>
      <c r="AR1318" s="7">
        <v>5692791</v>
      </c>
      <c r="AS1318" s="7">
        <v>524109</v>
      </c>
      <c r="AT1318" s="7">
        <v>1375239</v>
      </c>
      <c r="AU1318" s="7">
        <v>0</v>
      </c>
      <c r="AV1318" s="7">
        <v>372721</v>
      </c>
      <c r="AW1318" s="7">
        <v>0</v>
      </c>
      <c r="AX1318" s="7">
        <v>0</v>
      </c>
      <c r="AY1318" s="7">
        <v>7017705</v>
      </c>
      <c r="AZ1318" s="7">
        <v>188147</v>
      </c>
      <c r="BA1318" s="7">
        <v>763133.2</v>
      </c>
      <c r="BB1318" s="7">
        <v>0</v>
      </c>
      <c r="BC1318" s="7">
        <v>38.5</v>
      </c>
      <c r="BD1318" s="7">
        <v>8077.4</v>
      </c>
      <c r="BE1318" s="7">
        <v>0</v>
      </c>
      <c r="BF1318" s="7">
        <v>0</v>
      </c>
      <c r="BG1318" s="7">
        <v>440811.33685894113</v>
      </c>
      <c r="BH1318" s="7">
        <v>4916</v>
      </c>
      <c r="BI1318" s="7">
        <v>281650</v>
      </c>
      <c r="BJ1318" s="7">
        <v>3876315.6900000004</v>
      </c>
      <c r="BK1318" s="7">
        <v>3202704.9366666675</v>
      </c>
      <c r="BL1318" s="7">
        <v>512278.33333333331</v>
      </c>
      <c r="BM1318" s="7">
        <v>1669886.3466666667</v>
      </c>
      <c r="BN1318" s="130">
        <v>1.2230000000000001</v>
      </c>
      <c r="BO1318" s="131">
        <v>1.6956680000000001E-4</v>
      </c>
      <c r="BP1318" s="161">
        <v>4297.2253606759741</v>
      </c>
      <c r="BQ1318" s="162">
        <v>7994186</v>
      </c>
      <c r="BR1318" s="161">
        <v>276315</v>
      </c>
      <c r="BS1318" s="163">
        <v>0</v>
      </c>
      <c r="BT1318" s="163">
        <v>1121098.9280999992</v>
      </c>
      <c r="BU1318" s="161">
        <v>15281780.34</v>
      </c>
      <c r="BV1318" s="161">
        <v>544147.73</v>
      </c>
      <c r="BW1318" s="165">
        <v>1121098.9280999992</v>
      </c>
      <c r="BX1318" s="161">
        <v>276315</v>
      </c>
    </row>
    <row r="1319" spans="1:76" ht="14.45" x14ac:dyDescent="0.3">
      <c r="A1319" s="164" t="s">
        <v>31</v>
      </c>
      <c r="B1319" s="6" t="s">
        <v>134</v>
      </c>
      <c r="C1319" s="6" t="s">
        <v>77</v>
      </c>
      <c r="D1319" s="6" t="s">
        <v>95</v>
      </c>
      <c r="E1319" s="6" t="s">
        <v>36</v>
      </c>
      <c r="F1319" s="24" t="str">
        <f>+Tabela1[[#This Row],[WK]]&amp;Tabela1[[#This Row],[PK]]&amp;Tabela1[[#This Row],[GK]]</f>
        <v>160913</v>
      </c>
      <c r="G1319" s="6" t="s">
        <v>1279</v>
      </c>
      <c r="H1319" s="7">
        <v>315892146.24779928</v>
      </c>
      <c r="I1319" s="8">
        <v>1.371</v>
      </c>
      <c r="J1319" s="7">
        <v>433088132.50999999</v>
      </c>
      <c r="K1319" s="8">
        <v>7.0000000000000007E-2</v>
      </c>
      <c r="L1319" s="7">
        <v>30316169.275700003</v>
      </c>
      <c r="M1319" s="7">
        <v>15699529.275700003</v>
      </c>
      <c r="N1319" s="9">
        <v>1.07408606052417</v>
      </c>
      <c r="O1319" s="7">
        <v>20019201</v>
      </c>
      <c r="P1319" s="8">
        <v>1.2949999999999999</v>
      </c>
      <c r="Q1319" s="7">
        <v>25924865</v>
      </c>
      <c r="R1319" s="8">
        <v>1.6E-2</v>
      </c>
      <c r="S1319" s="7">
        <v>414797.84</v>
      </c>
      <c r="T1319" s="7">
        <v>51890.840000000026</v>
      </c>
      <c r="U1319" s="9">
        <v>0.14298660538374852</v>
      </c>
      <c r="V1319" s="7">
        <v>15751420.115700003</v>
      </c>
      <c r="W1319" s="9">
        <v>1.0515284684977457</v>
      </c>
      <c r="X1319" s="7">
        <v>24268825.654898081</v>
      </c>
      <c r="Y1319" s="7">
        <v>0</v>
      </c>
      <c r="Z1319" s="7">
        <v>1334089.6500000001</v>
      </c>
      <c r="AA1319" s="7">
        <v>1512149.004898082</v>
      </c>
      <c r="AB1319" s="7">
        <v>20656346</v>
      </c>
      <c r="AC1319" s="7">
        <v>766241</v>
      </c>
      <c r="AD1319" s="7">
        <v>8517405.5391980782</v>
      </c>
      <c r="AE1319" s="7">
        <v>0</v>
      </c>
      <c r="AF1319" s="7">
        <v>30316169.275700003</v>
      </c>
      <c r="AG1319" s="7">
        <v>414797.84</v>
      </c>
      <c r="AH1319" s="7">
        <v>8517405.5391980782</v>
      </c>
      <c r="AI1319" s="7">
        <v>12203945</v>
      </c>
      <c r="AJ1319" s="7">
        <v>337768</v>
      </c>
      <c r="AK1319" s="7">
        <v>2549635</v>
      </c>
      <c r="AL1319" s="7">
        <v>0</v>
      </c>
      <c r="AM1319" s="7">
        <v>591082</v>
      </c>
      <c r="AN1319" s="7">
        <v>0</v>
      </c>
      <c r="AO1319" s="7">
        <v>0</v>
      </c>
      <c r="AP1319" s="7">
        <v>15660745</v>
      </c>
      <c r="AQ1319" s="7">
        <v>879200</v>
      </c>
      <c r="AR1319" s="7">
        <v>14616640</v>
      </c>
      <c r="AS1319" s="7">
        <v>362907</v>
      </c>
      <c r="AT1319" s="7">
        <v>3140666</v>
      </c>
      <c r="AU1319" s="7">
        <v>0</v>
      </c>
      <c r="AV1319" s="7">
        <v>891816</v>
      </c>
      <c r="AW1319" s="7">
        <v>0</v>
      </c>
      <c r="AX1319" s="7">
        <v>0</v>
      </c>
      <c r="AY1319" s="7">
        <v>18889714</v>
      </c>
      <c r="AZ1319" s="7">
        <v>373051</v>
      </c>
      <c r="BA1319" s="7">
        <v>1334089.6500000001</v>
      </c>
      <c r="BB1319" s="7">
        <v>0</v>
      </c>
      <c r="BC1319" s="7">
        <v>0</v>
      </c>
      <c r="BD1319" s="7">
        <v>14345.02</v>
      </c>
      <c r="BE1319" s="7">
        <v>0.06</v>
      </c>
      <c r="BF1319" s="7">
        <v>0</v>
      </c>
      <c r="BG1319" s="7">
        <v>890410.00489808188</v>
      </c>
      <c r="BH1319" s="7">
        <v>9930</v>
      </c>
      <c r="BI1319" s="7">
        <v>621739</v>
      </c>
      <c r="BJ1319" s="7">
        <v>8556915.0183333326</v>
      </c>
      <c r="BK1319" s="7">
        <v>3539369.83</v>
      </c>
      <c r="BL1319" s="7">
        <v>9400373.2199999988</v>
      </c>
      <c r="BM1319" s="7">
        <v>1269434.3133333335</v>
      </c>
      <c r="BN1319" s="130">
        <v>1.1200000000000001</v>
      </c>
      <c r="BO1319" s="131">
        <v>3.4287880000000002E-4</v>
      </c>
      <c r="BP1319" s="161">
        <v>8689.4999435322097</v>
      </c>
      <c r="BQ1319" s="162">
        <v>20656346</v>
      </c>
      <c r="BR1319" s="161">
        <v>584981</v>
      </c>
      <c r="BS1319" s="163">
        <v>0</v>
      </c>
      <c r="BT1319" s="163">
        <v>2111402.25</v>
      </c>
      <c r="BU1319" s="161">
        <v>30316169.280000001</v>
      </c>
      <c r="BV1319" s="161">
        <v>414797.84</v>
      </c>
      <c r="BW1319" s="165">
        <v>10628807.789999999</v>
      </c>
      <c r="BX1319" s="161">
        <v>584981</v>
      </c>
    </row>
    <row r="1320" spans="1:76" ht="14.45" x14ac:dyDescent="0.3">
      <c r="A1320" s="164" t="s">
        <v>31</v>
      </c>
      <c r="B1320" s="6" t="s">
        <v>134</v>
      </c>
      <c r="C1320" s="6" t="s">
        <v>90</v>
      </c>
      <c r="D1320" s="6" t="s">
        <v>33</v>
      </c>
      <c r="E1320" s="6" t="s">
        <v>40</v>
      </c>
      <c r="F1320" s="24" t="str">
        <f>+Tabela1[[#This Row],[WK]]&amp;Tabela1[[#This Row],[PK]]&amp;Tabela1[[#This Row],[GK]]</f>
        <v>161001</v>
      </c>
      <c r="G1320" s="6" t="s">
        <v>738</v>
      </c>
      <c r="H1320" s="7">
        <v>205634339.93119958</v>
      </c>
      <c r="I1320" s="8">
        <v>1.371</v>
      </c>
      <c r="J1320" s="7">
        <v>281924680.05000001</v>
      </c>
      <c r="K1320" s="8">
        <v>7.0000000000000007E-2</v>
      </c>
      <c r="L1320" s="7">
        <v>19734727.603500001</v>
      </c>
      <c r="M1320" s="7">
        <v>13059123.603500001</v>
      </c>
      <c r="N1320" s="9">
        <v>1.9562459971412327</v>
      </c>
      <c r="O1320" s="7">
        <v>8897718</v>
      </c>
      <c r="P1320" s="8">
        <v>1.2949999999999999</v>
      </c>
      <c r="Q1320" s="7">
        <v>11522545</v>
      </c>
      <c r="R1320" s="8">
        <v>1.6E-2</v>
      </c>
      <c r="S1320" s="7">
        <v>184360.72</v>
      </c>
      <c r="T1320" s="7">
        <v>36913.72</v>
      </c>
      <c r="U1320" s="9">
        <v>0.25035246563171853</v>
      </c>
      <c r="V1320" s="7">
        <v>13096037.3235</v>
      </c>
      <c r="W1320" s="9">
        <v>1.9193814209361766</v>
      </c>
      <c r="X1320" s="7">
        <v>34019055.970358342</v>
      </c>
      <c r="Y1320" s="7">
        <v>12120165</v>
      </c>
      <c r="Z1320" s="7">
        <v>286663.50999999995</v>
      </c>
      <c r="AA1320" s="7">
        <v>1574599.4603583387</v>
      </c>
      <c r="AB1320" s="7">
        <v>20037628</v>
      </c>
      <c r="AC1320" s="7">
        <v>0</v>
      </c>
      <c r="AD1320" s="7">
        <v>20923018.646858342</v>
      </c>
      <c r="AE1320" s="7">
        <v>0</v>
      </c>
      <c r="AF1320" s="7">
        <v>19734727.603500001</v>
      </c>
      <c r="AG1320" s="7">
        <v>184360.72</v>
      </c>
      <c r="AH1320" s="7">
        <v>20923018.646858342</v>
      </c>
      <c r="AI1320" s="7">
        <v>5573696</v>
      </c>
      <c r="AJ1320" s="7">
        <v>187513</v>
      </c>
      <c r="AK1320" s="7">
        <v>11748291</v>
      </c>
      <c r="AL1320" s="7">
        <v>134888</v>
      </c>
      <c r="AM1320" s="7">
        <v>1120297</v>
      </c>
      <c r="AN1320" s="7">
        <v>0</v>
      </c>
      <c r="AO1320" s="7">
        <v>0</v>
      </c>
      <c r="AP1320" s="7">
        <v>15078734</v>
      </c>
      <c r="AQ1320" s="7">
        <v>1058223</v>
      </c>
      <c r="AR1320" s="7">
        <v>6675604</v>
      </c>
      <c r="AS1320" s="7">
        <v>147447</v>
      </c>
      <c r="AT1320" s="7">
        <v>13239640</v>
      </c>
      <c r="AU1320" s="7">
        <v>6700</v>
      </c>
      <c r="AV1320" s="7">
        <v>1049330</v>
      </c>
      <c r="AW1320" s="7">
        <v>0</v>
      </c>
      <c r="AX1320" s="7">
        <v>0</v>
      </c>
      <c r="AY1320" s="7">
        <v>17687581</v>
      </c>
      <c r="AZ1320" s="7">
        <v>439551</v>
      </c>
      <c r="BA1320" s="7">
        <v>286663.50999999995</v>
      </c>
      <c r="BB1320" s="7">
        <v>0</v>
      </c>
      <c r="BC1320" s="7">
        <v>3.91</v>
      </c>
      <c r="BD1320" s="7">
        <v>3069.37</v>
      </c>
      <c r="BE1320" s="7">
        <v>0</v>
      </c>
      <c r="BF1320" s="7">
        <v>0</v>
      </c>
      <c r="BG1320" s="7">
        <v>883505.46035833866</v>
      </c>
      <c r="BH1320" s="7">
        <v>9853</v>
      </c>
      <c r="BI1320" s="7">
        <v>691094</v>
      </c>
      <c r="BJ1320" s="7">
        <v>9511648.5474999975</v>
      </c>
      <c r="BK1320" s="7">
        <v>5457865.9733333308</v>
      </c>
      <c r="BL1320" s="7">
        <v>2791347.2266666666</v>
      </c>
      <c r="BM1320" s="7">
        <v>10632435.843333334</v>
      </c>
      <c r="BN1320" s="130">
        <v>0.67500000000000004</v>
      </c>
      <c r="BO1320" s="131">
        <v>3.729766E-4</v>
      </c>
      <c r="BP1320" s="161">
        <v>9451.8947572307152</v>
      </c>
      <c r="BQ1320" s="162">
        <v>20037628</v>
      </c>
      <c r="BR1320" s="161">
        <v>523807</v>
      </c>
      <c r="BS1320" s="163">
        <v>0</v>
      </c>
      <c r="BT1320" s="163">
        <v>1427553.0296416581</v>
      </c>
      <c r="BU1320" s="161">
        <v>19734727.600000001</v>
      </c>
      <c r="BV1320" s="161">
        <v>184360.72</v>
      </c>
      <c r="BW1320" s="165">
        <v>22350571.679641657</v>
      </c>
      <c r="BX1320" s="161">
        <v>523807</v>
      </c>
    </row>
    <row r="1321" spans="1:76" ht="14.45" x14ac:dyDescent="0.3">
      <c r="A1321" s="164" t="s">
        <v>31</v>
      </c>
      <c r="B1321" s="6" t="s">
        <v>134</v>
      </c>
      <c r="C1321" s="6" t="s">
        <v>90</v>
      </c>
      <c r="D1321" s="6" t="s">
        <v>32</v>
      </c>
      <c r="E1321" s="6" t="s">
        <v>40</v>
      </c>
      <c r="F1321" s="24" t="str">
        <f>+Tabela1[[#This Row],[WK]]&amp;Tabela1[[#This Row],[PK]]&amp;Tabela1[[#This Row],[GK]]</f>
        <v>161002</v>
      </c>
      <c r="G1321" s="6" t="s">
        <v>1280</v>
      </c>
      <c r="H1321" s="7">
        <v>354155875.58279926</v>
      </c>
      <c r="I1321" s="8">
        <v>1.371</v>
      </c>
      <c r="J1321" s="7">
        <v>485547705.42000002</v>
      </c>
      <c r="K1321" s="8">
        <v>7.0000000000000007E-2</v>
      </c>
      <c r="L1321" s="7">
        <v>33988339.379400007</v>
      </c>
      <c r="M1321" s="7">
        <v>21039061.379400007</v>
      </c>
      <c r="N1321" s="9">
        <v>1.6247285276754431</v>
      </c>
      <c r="O1321" s="7">
        <v>67225231</v>
      </c>
      <c r="P1321" s="8">
        <v>1.2949999999999999</v>
      </c>
      <c r="Q1321" s="7">
        <v>87056674</v>
      </c>
      <c r="R1321" s="8">
        <v>1.6E-2</v>
      </c>
      <c r="S1321" s="7">
        <v>1392906.784</v>
      </c>
      <c r="T1321" s="7">
        <v>551928.78399999999</v>
      </c>
      <c r="U1321" s="9">
        <v>0.65629396250555894</v>
      </c>
      <c r="V1321" s="7">
        <v>21590990.163400009</v>
      </c>
      <c r="W1321" s="9">
        <v>1.5656700037620772</v>
      </c>
      <c r="X1321" s="7">
        <v>33413190.027441062</v>
      </c>
      <c r="Y1321" s="7">
        <v>3369518</v>
      </c>
      <c r="Z1321" s="7">
        <v>0</v>
      </c>
      <c r="AA1321" s="7">
        <v>1721616.0274410616</v>
      </c>
      <c r="AB1321" s="7">
        <v>26105478</v>
      </c>
      <c r="AC1321" s="7">
        <v>2216578</v>
      </c>
      <c r="AD1321" s="7">
        <v>11822199.864041055</v>
      </c>
      <c r="AE1321" s="7">
        <v>0</v>
      </c>
      <c r="AF1321" s="7">
        <v>33988339.379400007</v>
      </c>
      <c r="AG1321" s="7">
        <v>1392906.784</v>
      </c>
      <c r="AH1321" s="7">
        <v>11822199.864041055</v>
      </c>
      <c r="AI1321" s="7">
        <v>10811806</v>
      </c>
      <c r="AJ1321" s="7">
        <v>855755</v>
      </c>
      <c r="AK1321" s="7">
        <v>7059060</v>
      </c>
      <c r="AL1321" s="7">
        <v>23912</v>
      </c>
      <c r="AM1321" s="7">
        <v>473587</v>
      </c>
      <c r="AN1321" s="7">
        <v>0</v>
      </c>
      <c r="AO1321" s="7">
        <v>0</v>
      </c>
      <c r="AP1321" s="7">
        <v>20116994</v>
      </c>
      <c r="AQ1321" s="7">
        <v>1296920</v>
      </c>
      <c r="AR1321" s="7">
        <v>12949278</v>
      </c>
      <c r="AS1321" s="7">
        <v>840978</v>
      </c>
      <c r="AT1321" s="7">
        <v>7076061</v>
      </c>
      <c r="AU1321" s="7">
        <v>0</v>
      </c>
      <c r="AV1321" s="7">
        <v>637442</v>
      </c>
      <c r="AW1321" s="7">
        <v>0</v>
      </c>
      <c r="AX1321" s="7">
        <v>0</v>
      </c>
      <c r="AY1321" s="7">
        <v>24021990</v>
      </c>
      <c r="AZ1321" s="7">
        <v>548222</v>
      </c>
      <c r="BA1321" s="7">
        <v>0</v>
      </c>
      <c r="BB1321" s="7">
        <v>0</v>
      </c>
      <c r="BC1321" s="7">
        <v>0</v>
      </c>
      <c r="BD1321" s="7">
        <v>0</v>
      </c>
      <c r="BE1321" s="7">
        <v>0</v>
      </c>
      <c r="BF1321" s="7">
        <v>0</v>
      </c>
      <c r="BG1321" s="7">
        <v>1127494.0274410616</v>
      </c>
      <c r="BH1321" s="7">
        <v>12574</v>
      </c>
      <c r="BI1321" s="7">
        <v>594122</v>
      </c>
      <c r="BJ1321" s="7">
        <v>8176967.729166666</v>
      </c>
      <c r="BK1321" s="7">
        <v>7529770.1899999995</v>
      </c>
      <c r="BL1321" s="7">
        <v>151458.02333333335</v>
      </c>
      <c r="BM1321" s="7">
        <v>2285874.1099999994</v>
      </c>
      <c r="BN1321" s="130">
        <v>0.92500000000000004</v>
      </c>
      <c r="BO1321" s="131">
        <v>4.9124970000000005E-4</v>
      </c>
      <c r="BP1321" s="161">
        <v>12449.447069357659</v>
      </c>
      <c r="BQ1321" s="162">
        <v>26105478</v>
      </c>
      <c r="BR1321" s="161">
        <v>662114</v>
      </c>
      <c r="BS1321" s="163">
        <v>0</v>
      </c>
      <c r="BT1321" s="163">
        <v>2532638.972558938</v>
      </c>
      <c r="BU1321" s="161">
        <v>33988339.380000003</v>
      </c>
      <c r="BV1321" s="161">
        <v>1392906.78</v>
      </c>
      <c r="BW1321" s="165">
        <v>14354838.832558937</v>
      </c>
      <c r="BX1321" s="161">
        <v>662114</v>
      </c>
    </row>
    <row r="1322" spans="1:76" ht="14.45" x14ac:dyDescent="0.3">
      <c r="A1322" s="164" t="s">
        <v>31</v>
      </c>
      <c r="B1322" s="6" t="s">
        <v>134</v>
      </c>
      <c r="C1322" s="6" t="s">
        <v>90</v>
      </c>
      <c r="D1322" s="6" t="s">
        <v>37</v>
      </c>
      <c r="E1322" s="6" t="s">
        <v>36</v>
      </c>
      <c r="F1322" s="24" t="str">
        <f>+Tabela1[[#This Row],[WK]]&amp;Tabela1[[#This Row],[PK]]&amp;Tabela1[[#This Row],[GK]]</f>
        <v>161003</v>
      </c>
      <c r="G1322" s="6" t="s">
        <v>575</v>
      </c>
      <c r="H1322" s="7">
        <v>116367837.28099976</v>
      </c>
      <c r="I1322" s="8">
        <v>1.371</v>
      </c>
      <c r="J1322" s="7">
        <v>159540304.91000003</v>
      </c>
      <c r="K1322" s="8">
        <v>7.0000000000000007E-2</v>
      </c>
      <c r="L1322" s="7">
        <v>11167821.343700003</v>
      </c>
      <c r="M1322" s="7">
        <v>7291718.3437000029</v>
      </c>
      <c r="N1322" s="9">
        <v>1.8811982921248489</v>
      </c>
      <c r="O1322" s="7">
        <v>314475</v>
      </c>
      <c r="P1322" s="8">
        <v>1.2949999999999999</v>
      </c>
      <c r="Q1322" s="7">
        <v>407245</v>
      </c>
      <c r="R1322" s="8">
        <v>1.6E-2</v>
      </c>
      <c r="S1322" s="7">
        <v>6515.92</v>
      </c>
      <c r="T1322" s="7">
        <v>-93987.08</v>
      </c>
      <c r="U1322" s="9">
        <v>-0.93516691044048439</v>
      </c>
      <c r="V1322" s="7">
        <v>7197731.2637000028</v>
      </c>
      <c r="W1322" s="9">
        <v>1.8100187103524972</v>
      </c>
      <c r="X1322" s="7">
        <v>15941597.283600422</v>
      </c>
      <c r="Y1322" s="7">
        <v>1320892</v>
      </c>
      <c r="Z1322" s="7">
        <v>31208.475000000002</v>
      </c>
      <c r="AA1322" s="7">
        <v>544764.80860042153</v>
      </c>
      <c r="AB1322" s="7">
        <v>11729999</v>
      </c>
      <c r="AC1322" s="7">
        <v>2314733</v>
      </c>
      <c r="AD1322" s="7">
        <v>8743866.0199004188</v>
      </c>
      <c r="AE1322" s="7">
        <v>0</v>
      </c>
      <c r="AF1322" s="7">
        <v>11167821.343700003</v>
      </c>
      <c r="AG1322" s="7">
        <v>6515.92</v>
      </c>
      <c r="AH1322" s="7">
        <v>8743866.0199004188</v>
      </c>
      <c r="AI1322" s="7">
        <v>3236295</v>
      </c>
      <c r="AJ1322" s="7">
        <v>43685</v>
      </c>
      <c r="AK1322" s="7">
        <v>3366799</v>
      </c>
      <c r="AL1322" s="7">
        <v>7821</v>
      </c>
      <c r="AM1322" s="7">
        <v>301918</v>
      </c>
      <c r="AN1322" s="7">
        <v>0</v>
      </c>
      <c r="AO1322" s="7">
        <v>0</v>
      </c>
      <c r="AP1322" s="7">
        <v>9298251</v>
      </c>
      <c r="AQ1322" s="7">
        <v>429654</v>
      </c>
      <c r="AR1322" s="7">
        <v>3876103</v>
      </c>
      <c r="AS1322" s="7">
        <v>100503</v>
      </c>
      <c r="AT1322" s="7">
        <v>3690328</v>
      </c>
      <c r="AU1322" s="7">
        <v>0</v>
      </c>
      <c r="AV1322" s="7">
        <v>736689</v>
      </c>
      <c r="AW1322" s="7">
        <v>0</v>
      </c>
      <c r="AX1322" s="7">
        <v>0</v>
      </c>
      <c r="AY1322" s="7">
        <v>10905503</v>
      </c>
      <c r="AZ1322" s="7">
        <v>183281</v>
      </c>
      <c r="BA1322" s="7">
        <v>31208.475000000002</v>
      </c>
      <c r="BB1322" s="7">
        <v>0</v>
      </c>
      <c r="BC1322" s="7">
        <v>0</v>
      </c>
      <c r="BD1322" s="7">
        <v>0</v>
      </c>
      <c r="BE1322" s="7">
        <v>656.85</v>
      </c>
      <c r="BF1322" s="7">
        <v>21.45</v>
      </c>
      <c r="BG1322" s="7">
        <v>372483.80860042153</v>
      </c>
      <c r="BH1322" s="7">
        <v>4154</v>
      </c>
      <c r="BI1322" s="7">
        <v>172281</v>
      </c>
      <c r="BJ1322" s="7">
        <v>2371171.9525000001</v>
      </c>
      <c r="BK1322" s="7">
        <v>870150.0166666666</v>
      </c>
      <c r="BL1322" s="7">
        <v>3835.5499999999997</v>
      </c>
      <c r="BM1322" s="7">
        <v>5996416.6433333335</v>
      </c>
      <c r="BN1322" s="130">
        <v>0.90700000000000003</v>
      </c>
      <c r="BO1322" s="131">
        <v>1.5537630000000001E-4</v>
      </c>
      <c r="BP1322" s="161">
        <v>3937.0388345191986</v>
      </c>
      <c r="BQ1322" s="162">
        <v>11729999</v>
      </c>
      <c r="BR1322" s="161">
        <v>228586</v>
      </c>
      <c r="BS1322" s="163">
        <v>0</v>
      </c>
      <c r="BT1322" s="163">
        <v>1302789.7163995802</v>
      </c>
      <c r="BU1322" s="161">
        <v>11167821.34</v>
      </c>
      <c r="BV1322" s="161">
        <v>6515.92</v>
      </c>
      <c r="BW1322" s="165">
        <v>10046655.73639958</v>
      </c>
      <c r="BX1322" s="161">
        <v>228586</v>
      </c>
    </row>
    <row r="1323" spans="1:76" ht="14.45" x14ac:dyDescent="0.3">
      <c r="A1323" s="164" t="s">
        <v>31</v>
      </c>
      <c r="B1323" s="6" t="s">
        <v>134</v>
      </c>
      <c r="C1323" s="6" t="s">
        <v>90</v>
      </c>
      <c r="D1323" s="6" t="s">
        <v>39</v>
      </c>
      <c r="E1323" s="6" t="s">
        <v>40</v>
      </c>
      <c r="F1323" s="24" t="str">
        <f>+Tabela1[[#This Row],[WK]]&amp;Tabela1[[#This Row],[PK]]&amp;Tabela1[[#This Row],[GK]]</f>
        <v>161004</v>
      </c>
      <c r="G1323" s="6" t="s">
        <v>1281</v>
      </c>
      <c r="H1323" s="7">
        <v>779429730.77420366</v>
      </c>
      <c r="I1323" s="8">
        <v>1.371</v>
      </c>
      <c r="J1323" s="7">
        <v>1068598160.89</v>
      </c>
      <c r="K1323" s="8">
        <v>7.0000000000000007E-2</v>
      </c>
      <c r="L1323" s="7">
        <v>74801871.2623</v>
      </c>
      <c r="M1323" s="7">
        <v>45582153.2623</v>
      </c>
      <c r="N1323" s="9">
        <v>1.5599792325956054</v>
      </c>
      <c r="O1323" s="7">
        <v>58113709</v>
      </c>
      <c r="P1323" s="8">
        <v>1.2949999999999999</v>
      </c>
      <c r="Q1323" s="7">
        <v>75257253</v>
      </c>
      <c r="R1323" s="8">
        <v>1.6E-2</v>
      </c>
      <c r="S1323" s="7">
        <v>1204116.048</v>
      </c>
      <c r="T1323" s="7">
        <v>138836.04799999995</v>
      </c>
      <c r="U1323" s="9">
        <v>0.13032822168819461</v>
      </c>
      <c r="V1323" s="7">
        <v>45720989.310299993</v>
      </c>
      <c r="W1323" s="9">
        <v>1.5096910130322607</v>
      </c>
      <c r="X1323" s="7">
        <v>54496491.431688108</v>
      </c>
      <c r="Y1323" s="7">
        <v>14117019</v>
      </c>
      <c r="Z1323" s="7">
        <v>73364.599999999991</v>
      </c>
      <c r="AA1323" s="7">
        <v>2666983.8316881084</v>
      </c>
      <c r="AB1323" s="7">
        <v>37586696</v>
      </c>
      <c r="AC1323" s="7">
        <v>52428</v>
      </c>
      <c r="AD1323" s="7">
        <v>8775502.1213881075</v>
      </c>
      <c r="AE1323" s="7">
        <v>0</v>
      </c>
      <c r="AF1323" s="7">
        <v>74801871.2623</v>
      </c>
      <c r="AG1323" s="7">
        <v>1204116.048</v>
      </c>
      <c r="AH1323" s="7">
        <v>8775502.1213881075</v>
      </c>
      <c r="AI1323" s="7">
        <v>24396568</v>
      </c>
      <c r="AJ1323" s="7">
        <v>974291</v>
      </c>
      <c r="AK1323" s="7">
        <v>14963099</v>
      </c>
      <c r="AL1323" s="7">
        <v>1740876</v>
      </c>
      <c r="AM1323" s="7">
        <v>942907</v>
      </c>
      <c r="AN1323" s="7">
        <v>0</v>
      </c>
      <c r="AO1323" s="7">
        <v>0</v>
      </c>
      <c r="AP1323" s="7">
        <v>28881067</v>
      </c>
      <c r="AQ1323" s="7">
        <v>2466535</v>
      </c>
      <c r="AR1323" s="7">
        <v>29219718</v>
      </c>
      <c r="AS1323" s="7">
        <v>1065280</v>
      </c>
      <c r="AT1323" s="7">
        <v>16171833</v>
      </c>
      <c r="AU1323" s="7">
        <v>872408</v>
      </c>
      <c r="AV1323" s="7">
        <v>1014506</v>
      </c>
      <c r="AW1323" s="7">
        <v>0</v>
      </c>
      <c r="AX1323" s="7">
        <v>0</v>
      </c>
      <c r="AY1323" s="7">
        <v>33299356</v>
      </c>
      <c r="AZ1323" s="7">
        <v>1033189</v>
      </c>
      <c r="BA1323" s="7">
        <v>73364.599999999991</v>
      </c>
      <c r="BB1323" s="7">
        <v>0</v>
      </c>
      <c r="BC1323" s="7">
        <v>31.28</v>
      </c>
      <c r="BD1323" s="7">
        <v>0</v>
      </c>
      <c r="BE1323" s="7">
        <v>1223.06</v>
      </c>
      <c r="BF1323" s="7">
        <v>219.21</v>
      </c>
      <c r="BG1323" s="7">
        <v>2229342.8316881084</v>
      </c>
      <c r="BH1323" s="7">
        <v>24862</v>
      </c>
      <c r="BI1323" s="7">
        <v>437641</v>
      </c>
      <c r="BJ1323" s="7">
        <v>6023323.9858333338</v>
      </c>
      <c r="BK1323" s="7">
        <v>2009297.1566666681</v>
      </c>
      <c r="BL1323" s="7">
        <v>5195413.0366666662</v>
      </c>
      <c r="BM1323" s="7">
        <v>5665281.2433333332</v>
      </c>
      <c r="BN1323" s="130">
        <v>0.84599999999999997</v>
      </c>
      <c r="BO1323" s="131">
        <v>1.0020082E-3</v>
      </c>
      <c r="BP1323" s="161">
        <v>25392.149575924457</v>
      </c>
      <c r="BQ1323" s="162">
        <v>37586696</v>
      </c>
      <c r="BR1323" s="161">
        <v>1265779</v>
      </c>
      <c r="BS1323" s="163">
        <v>0</v>
      </c>
      <c r="BT1323" s="163">
        <v>2660579.3100000024</v>
      </c>
      <c r="BU1323" s="161">
        <v>74801871.260000005</v>
      </c>
      <c r="BV1323" s="161">
        <v>1204116.05</v>
      </c>
      <c r="BW1323" s="165">
        <v>11436081.430000002</v>
      </c>
      <c r="BX1323" s="161">
        <v>1265779</v>
      </c>
    </row>
    <row r="1324" spans="1:76" ht="14.45" x14ac:dyDescent="0.3">
      <c r="A1324" s="164" t="s">
        <v>31</v>
      </c>
      <c r="B1324" s="6" t="s">
        <v>134</v>
      </c>
      <c r="C1324" s="6" t="s">
        <v>92</v>
      </c>
      <c r="D1324" s="6" t="s">
        <v>33</v>
      </c>
      <c r="E1324" s="6" t="s">
        <v>36</v>
      </c>
      <c r="F1324" s="24" t="str">
        <f>+Tabela1[[#This Row],[WK]]&amp;Tabela1[[#This Row],[PK]]&amp;Tabela1[[#This Row],[GK]]</f>
        <v>161101</v>
      </c>
      <c r="G1324" s="6" t="s">
        <v>1282</v>
      </c>
      <c r="H1324" s="7">
        <v>151725246.52199972</v>
      </c>
      <c r="I1324" s="8">
        <v>1.371</v>
      </c>
      <c r="J1324" s="7">
        <v>208015312.97999999</v>
      </c>
      <c r="K1324" s="8">
        <v>7.0000000000000007E-2</v>
      </c>
      <c r="L1324" s="7">
        <v>14561071.908600001</v>
      </c>
      <c r="M1324" s="7">
        <v>8962535.9086000007</v>
      </c>
      <c r="N1324" s="9">
        <v>1.6008713543326327</v>
      </c>
      <c r="O1324" s="7">
        <v>13794353</v>
      </c>
      <c r="P1324" s="8">
        <v>1.2949999999999999</v>
      </c>
      <c r="Q1324" s="7">
        <v>17863687</v>
      </c>
      <c r="R1324" s="8">
        <v>1.6E-2</v>
      </c>
      <c r="S1324" s="7">
        <v>285818.99200000003</v>
      </c>
      <c r="T1324" s="7">
        <v>151836.99200000003</v>
      </c>
      <c r="U1324" s="9">
        <v>1.1332641101043426</v>
      </c>
      <c r="V1324" s="7">
        <v>9114372.9006000012</v>
      </c>
      <c r="W1324" s="9">
        <v>1.5899423081794075</v>
      </c>
      <c r="X1324" s="7">
        <v>14726315.611941798</v>
      </c>
      <c r="Y1324" s="7">
        <v>558355</v>
      </c>
      <c r="Z1324" s="7">
        <v>310078.89499999996</v>
      </c>
      <c r="AA1324" s="7">
        <v>767414.71694179764</v>
      </c>
      <c r="AB1324" s="7">
        <v>11148563</v>
      </c>
      <c r="AC1324" s="7">
        <v>1941904</v>
      </c>
      <c r="AD1324" s="7">
        <v>5611942.7113417964</v>
      </c>
      <c r="AE1324" s="7">
        <v>0</v>
      </c>
      <c r="AF1324" s="7">
        <v>14561071.908600001</v>
      </c>
      <c r="AG1324" s="7">
        <v>285818.99200000003</v>
      </c>
      <c r="AH1324" s="7">
        <v>5611942.7113417964</v>
      </c>
      <c r="AI1324" s="7">
        <v>4674414</v>
      </c>
      <c r="AJ1324" s="7">
        <v>237869</v>
      </c>
      <c r="AK1324" s="7">
        <v>2777485</v>
      </c>
      <c r="AL1324" s="7">
        <v>0</v>
      </c>
      <c r="AM1324" s="7">
        <v>388145</v>
      </c>
      <c r="AN1324" s="7">
        <v>0</v>
      </c>
      <c r="AO1324" s="7">
        <v>0</v>
      </c>
      <c r="AP1324" s="7">
        <v>8248178</v>
      </c>
      <c r="AQ1324" s="7">
        <v>624590</v>
      </c>
      <c r="AR1324" s="7">
        <v>5598536</v>
      </c>
      <c r="AS1324" s="7">
        <v>133982</v>
      </c>
      <c r="AT1324" s="7">
        <v>3382577</v>
      </c>
      <c r="AU1324" s="7">
        <v>165379</v>
      </c>
      <c r="AV1324" s="7">
        <v>406573</v>
      </c>
      <c r="AW1324" s="7">
        <v>0</v>
      </c>
      <c r="AX1324" s="7">
        <v>0</v>
      </c>
      <c r="AY1324" s="7">
        <v>10026778</v>
      </c>
      <c r="AZ1324" s="7">
        <v>259514</v>
      </c>
      <c r="BA1324" s="7">
        <v>310078.89499999996</v>
      </c>
      <c r="BB1324" s="7">
        <v>0</v>
      </c>
      <c r="BC1324" s="7">
        <v>0</v>
      </c>
      <c r="BD1324" s="7">
        <v>3110</v>
      </c>
      <c r="BE1324" s="7">
        <v>447.83</v>
      </c>
      <c r="BF1324" s="7">
        <v>0.8</v>
      </c>
      <c r="BG1324" s="7">
        <v>473719.71694179758</v>
      </c>
      <c r="BH1324" s="7">
        <v>5283</v>
      </c>
      <c r="BI1324" s="7">
        <v>293695</v>
      </c>
      <c r="BJ1324" s="7">
        <v>4042179.0041666669</v>
      </c>
      <c r="BK1324" s="7">
        <v>2780763.1566666667</v>
      </c>
      <c r="BL1324" s="7">
        <v>1443853.8866666667</v>
      </c>
      <c r="BM1324" s="7">
        <v>2157955.6166666667</v>
      </c>
      <c r="BN1324" s="130">
        <v>0.96899999999999997</v>
      </c>
      <c r="BO1324" s="131">
        <v>1.958083E-4</v>
      </c>
      <c r="BP1324" s="161">
        <v>4961.5693978095824</v>
      </c>
      <c r="BQ1324" s="162">
        <v>11148563</v>
      </c>
      <c r="BR1324" s="161">
        <v>282932</v>
      </c>
      <c r="BS1324" s="163">
        <v>0</v>
      </c>
      <c r="BT1324" s="163">
        <v>1297437.2899999991</v>
      </c>
      <c r="BU1324" s="161">
        <v>14561071.91</v>
      </c>
      <c r="BV1324" s="161">
        <v>285818.99</v>
      </c>
      <c r="BW1324" s="165">
        <v>6909379.9999999991</v>
      </c>
      <c r="BX1324" s="161">
        <v>282932</v>
      </c>
    </row>
    <row r="1325" spans="1:76" ht="14.45" x14ac:dyDescent="0.3">
      <c r="A1325" s="164" t="s">
        <v>31</v>
      </c>
      <c r="B1325" s="6" t="s">
        <v>134</v>
      </c>
      <c r="C1325" s="6" t="s">
        <v>92</v>
      </c>
      <c r="D1325" s="6" t="s">
        <v>32</v>
      </c>
      <c r="E1325" s="6" t="s">
        <v>36</v>
      </c>
      <c r="F1325" s="24" t="str">
        <f>+Tabela1[[#This Row],[WK]]&amp;Tabela1[[#This Row],[PK]]&amp;Tabela1[[#This Row],[GK]]</f>
        <v>161102</v>
      </c>
      <c r="G1325" s="6" t="s">
        <v>1283</v>
      </c>
      <c r="H1325" s="7">
        <v>182538264.27780008</v>
      </c>
      <c r="I1325" s="8">
        <v>1.371</v>
      </c>
      <c r="J1325" s="7">
        <v>250259960.31999999</v>
      </c>
      <c r="K1325" s="8">
        <v>7.0000000000000007E-2</v>
      </c>
      <c r="L1325" s="7">
        <v>17518197.222400002</v>
      </c>
      <c r="M1325" s="7">
        <v>10782146.222400002</v>
      </c>
      <c r="N1325" s="9">
        <v>1.6006627952193357</v>
      </c>
      <c r="O1325" s="7">
        <v>13049159</v>
      </c>
      <c r="P1325" s="8">
        <v>1.2949999999999999</v>
      </c>
      <c r="Q1325" s="7">
        <v>16898661</v>
      </c>
      <c r="R1325" s="8">
        <v>1.6E-2</v>
      </c>
      <c r="S1325" s="7">
        <v>270378.576</v>
      </c>
      <c r="T1325" s="7">
        <v>42764.576000000001</v>
      </c>
      <c r="U1325" s="9">
        <v>0.18788201077262384</v>
      </c>
      <c r="V1325" s="7">
        <v>10824910.798400003</v>
      </c>
      <c r="W1325" s="9">
        <v>1.554484714356593</v>
      </c>
      <c r="X1325" s="7">
        <v>23751042.199090943</v>
      </c>
      <c r="Y1325" s="7">
        <v>6819810</v>
      </c>
      <c r="Z1325" s="7">
        <v>755320.89</v>
      </c>
      <c r="AA1325" s="7">
        <v>1020772.309090944</v>
      </c>
      <c r="AB1325" s="7">
        <v>14958734</v>
      </c>
      <c r="AC1325" s="7">
        <v>196405</v>
      </c>
      <c r="AD1325" s="7">
        <v>12926131.400690941</v>
      </c>
      <c r="AE1325" s="7">
        <v>0</v>
      </c>
      <c r="AF1325" s="7">
        <v>17518197.222400002</v>
      </c>
      <c r="AG1325" s="7">
        <v>270378.576</v>
      </c>
      <c r="AH1325" s="7">
        <v>12926131.400690941</v>
      </c>
      <c r="AI1325" s="7">
        <v>5624165</v>
      </c>
      <c r="AJ1325" s="7">
        <v>202409</v>
      </c>
      <c r="AK1325" s="7">
        <v>7644273</v>
      </c>
      <c r="AL1325" s="7">
        <v>0</v>
      </c>
      <c r="AM1325" s="7">
        <v>444197</v>
      </c>
      <c r="AN1325" s="7">
        <v>0</v>
      </c>
      <c r="AO1325" s="7">
        <v>0</v>
      </c>
      <c r="AP1325" s="7">
        <v>11360322</v>
      </c>
      <c r="AQ1325" s="7">
        <v>767808</v>
      </c>
      <c r="AR1325" s="7">
        <v>6736051</v>
      </c>
      <c r="AS1325" s="7">
        <v>227614</v>
      </c>
      <c r="AT1325" s="7">
        <v>8730107</v>
      </c>
      <c r="AU1325" s="7">
        <v>180903</v>
      </c>
      <c r="AV1325" s="7">
        <v>454406</v>
      </c>
      <c r="AW1325" s="7">
        <v>0</v>
      </c>
      <c r="AX1325" s="7">
        <v>0</v>
      </c>
      <c r="AY1325" s="7">
        <v>13373108</v>
      </c>
      <c r="AZ1325" s="7">
        <v>324392</v>
      </c>
      <c r="BA1325" s="7">
        <v>755320.89</v>
      </c>
      <c r="BB1325" s="7">
        <v>0</v>
      </c>
      <c r="BC1325" s="7">
        <v>0</v>
      </c>
      <c r="BD1325" s="7">
        <v>8121.73</v>
      </c>
      <c r="BE1325" s="7">
        <v>0</v>
      </c>
      <c r="BF1325" s="7">
        <v>0</v>
      </c>
      <c r="BG1325" s="7">
        <v>631357.30909094401</v>
      </c>
      <c r="BH1325" s="7">
        <v>7041</v>
      </c>
      <c r="BI1325" s="7">
        <v>389415</v>
      </c>
      <c r="BJ1325" s="7">
        <v>5359486.788333334</v>
      </c>
      <c r="BK1325" s="7">
        <v>4554822.87</v>
      </c>
      <c r="BL1325" s="7">
        <v>297051.07</v>
      </c>
      <c r="BM1325" s="7">
        <v>2624553.5333333332</v>
      </c>
      <c r="BN1325" s="130">
        <v>0.73599999999999999</v>
      </c>
      <c r="BO1325" s="131">
        <v>2.6711189999999998E-4</v>
      </c>
      <c r="BP1325" s="161">
        <v>6768.5051373627393</v>
      </c>
      <c r="BQ1325" s="162">
        <v>14958734</v>
      </c>
      <c r="BR1325" s="161">
        <v>384020</v>
      </c>
      <c r="BS1325" s="163">
        <v>0</v>
      </c>
      <c r="BT1325" s="163">
        <v>1695893.8009090573</v>
      </c>
      <c r="BU1325" s="161">
        <v>17518197.219999999</v>
      </c>
      <c r="BV1325" s="161">
        <v>270378.58</v>
      </c>
      <c r="BW1325" s="165">
        <v>14622025.200909058</v>
      </c>
      <c r="BX1325" s="161">
        <v>384020</v>
      </c>
    </row>
    <row r="1326" spans="1:76" ht="14.45" x14ac:dyDescent="0.3">
      <c r="A1326" s="164" t="s">
        <v>31</v>
      </c>
      <c r="B1326" s="6" t="s">
        <v>134</v>
      </c>
      <c r="C1326" s="6" t="s">
        <v>92</v>
      </c>
      <c r="D1326" s="6" t="s">
        <v>37</v>
      </c>
      <c r="E1326" s="6" t="s">
        <v>40</v>
      </c>
      <c r="F1326" s="24" t="str">
        <f>+Tabela1[[#This Row],[WK]]&amp;Tabela1[[#This Row],[PK]]&amp;Tabela1[[#This Row],[GK]]</f>
        <v>161103</v>
      </c>
      <c r="G1326" s="6" t="s">
        <v>1284</v>
      </c>
      <c r="H1326" s="7">
        <v>158464745.55999985</v>
      </c>
      <c r="I1326" s="8">
        <v>1.371</v>
      </c>
      <c r="J1326" s="7">
        <v>217255166.16</v>
      </c>
      <c r="K1326" s="8">
        <v>7.0000000000000007E-2</v>
      </c>
      <c r="L1326" s="7">
        <v>15207861.631200001</v>
      </c>
      <c r="M1326" s="7">
        <v>8990762.6312000006</v>
      </c>
      <c r="N1326" s="9">
        <v>1.4461347054631108</v>
      </c>
      <c r="O1326" s="7">
        <v>67664911</v>
      </c>
      <c r="P1326" s="8">
        <v>1.2949999999999999</v>
      </c>
      <c r="Q1326" s="7">
        <v>87626060</v>
      </c>
      <c r="R1326" s="8">
        <v>1.6E-2</v>
      </c>
      <c r="S1326" s="7">
        <v>1402016.96</v>
      </c>
      <c r="T1326" s="7">
        <v>376412.95999999996</v>
      </c>
      <c r="U1326" s="9">
        <v>0.36701588527345835</v>
      </c>
      <c r="V1326" s="7">
        <v>9367175.5912000015</v>
      </c>
      <c r="W1326" s="9">
        <v>1.2933259297254081</v>
      </c>
      <c r="X1326" s="7">
        <v>16777016.631582089</v>
      </c>
      <c r="Y1326" s="7">
        <v>2451390</v>
      </c>
      <c r="Z1326" s="7">
        <v>604472.1</v>
      </c>
      <c r="AA1326" s="7">
        <v>792163.53158208868</v>
      </c>
      <c r="AB1326" s="7">
        <v>12928991</v>
      </c>
      <c r="AC1326" s="7">
        <v>0</v>
      </c>
      <c r="AD1326" s="7">
        <v>7409841.0403820882</v>
      </c>
      <c r="AE1326" s="7">
        <v>0</v>
      </c>
      <c r="AF1326" s="7">
        <v>15207861.631200001</v>
      </c>
      <c r="AG1326" s="7">
        <v>1402016.96</v>
      </c>
      <c r="AH1326" s="7">
        <v>7409841.0403820882</v>
      </c>
      <c r="AI1326" s="7">
        <v>5190874</v>
      </c>
      <c r="AJ1326" s="7">
        <v>885244</v>
      </c>
      <c r="AK1326" s="7">
        <v>2768014</v>
      </c>
      <c r="AL1326" s="7">
        <v>15232</v>
      </c>
      <c r="AM1326" s="7">
        <v>428885</v>
      </c>
      <c r="AN1326" s="7">
        <v>0</v>
      </c>
      <c r="AO1326" s="7">
        <v>0</v>
      </c>
      <c r="AP1326" s="7">
        <v>9672398</v>
      </c>
      <c r="AQ1326" s="7">
        <v>580829</v>
      </c>
      <c r="AR1326" s="7">
        <v>6217099</v>
      </c>
      <c r="AS1326" s="7">
        <v>1025604</v>
      </c>
      <c r="AT1326" s="7">
        <v>3406486</v>
      </c>
      <c r="AU1326" s="7">
        <v>2284</v>
      </c>
      <c r="AV1326" s="7">
        <v>408730</v>
      </c>
      <c r="AW1326" s="7">
        <v>0</v>
      </c>
      <c r="AX1326" s="7">
        <v>0</v>
      </c>
      <c r="AY1326" s="7">
        <v>11868834</v>
      </c>
      <c r="AZ1326" s="7">
        <v>243294</v>
      </c>
      <c r="BA1326" s="7">
        <v>604472.1</v>
      </c>
      <c r="BB1326" s="7">
        <v>0</v>
      </c>
      <c r="BC1326" s="7">
        <v>0</v>
      </c>
      <c r="BD1326" s="7">
        <v>6489.62</v>
      </c>
      <c r="BE1326" s="7">
        <v>20.16</v>
      </c>
      <c r="BF1326" s="7">
        <v>0</v>
      </c>
      <c r="BG1326" s="7">
        <v>511918.53158208868</v>
      </c>
      <c r="BH1326" s="7">
        <v>5709</v>
      </c>
      <c r="BI1326" s="7">
        <v>280245</v>
      </c>
      <c r="BJ1326" s="7">
        <v>3856996.856666666</v>
      </c>
      <c r="BK1326" s="7">
        <v>2824897.4999999991</v>
      </c>
      <c r="BL1326" s="7">
        <v>570049.83666666667</v>
      </c>
      <c r="BM1326" s="7">
        <v>2988297.7533333339</v>
      </c>
      <c r="BN1326" s="130">
        <v>0.88300000000000001</v>
      </c>
      <c r="BO1326" s="131">
        <v>2.287635E-4</v>
      </c>
      <c r="BP1326" s="161">
        <v>5797.0020348676589</v>
      </c>
      <c r="BQ1326" s="162">
        <v>12928991</v>
      </c>
      <c r="BR1326" s="161">
        <v>301051</v>
      </c>
      <c r="BS1326" s="163">
        <v>0</v>
      </c>
      <c r="BT1326" s="163">
        <v>953662.36841791123</v>
      </c>
      <c r="BU1326" s="161">
        <v>15207861.630000001</v>
      </c>
      <c r="BV1326" s="161">
        <v>1402016.96</v>
      </c>
      <c r="BW1326" s="165">
        <v>8363503.4084179113</v>
      </c>
      <c r="BX1326" s="161">
        <v>301051</v>
      </c>
    </row>
    <row r="1327" spans="1:76" ht="14.45" x14ac:dyDescent="0.3">
      <c r="A1327" s="164" t="s">
        <v>31</v>
      </c>
      <c r="B1327" s="6" t="s">
        <v>134</v>
      </c>
      <c r="C1327" s="6" t="s">
        <v>92</v>
      </c>
      <c r="D1327" s="6" t="s">
        <v>39</v>
      </c>
      <c r="E1327" s="6" t="s">
        <v>40</v>
      </c>
      <c r="F1327" s="24" t="str">
        <f>+Tabela1[[#This Row],[WK]]&amp;Tabela1[[#This Row],[PK]]&amp;Tabela1[[#This Row],[GK]]</f>
        <v>161104</v>
      </c>
      <c r="G1327" s="6" t="s">
        <v>1285</v>
      </c>
      <c r="H1327" s="7">
        <v>260882817.31759962</v>
      </c>
      <c r="I1327" s="8">
        <v>1.371</v>
      </c>
      <c r="J1327" s="7">
        <v>357670342.53999996</v>
      </c>
      <c r="K1327" s="8">
        <v>7.0000000000000007E-2</v>
      </c>
      <c r="L1327" s="7">
        <v>25036923.9778</v>
      </c>
      <c r="M1327" s="7">
        <v>13178534.9778</v>
      </c>
      <c r="N1327" s="9">
        <v>1.1113259126345072</v>
      </c>
      <c r="O1327" s="7">
        <v>7251400</v>
      </c>
      <c r="P1327" s="8">
        <v>1.2949999999999999</v>
      </c>
      <c r="Q1327" s="7">
        <v>9390563</v>
      </c>
      <c r="R1327" s="8">
        <v>1.6E-2</v>
      </c>
      <c r="S1327" s="7">
        <v>150249.008</v>
      </c>
      <c r="T1327" s="7">
        <v>22688.008000000002</v>
      </c>
      <c r="U1327" s="9">
        <v>0.17786006694836198</v>
      </c>
      <c r="V1327" s="7">
        <v>13201222.985800002</v>
      </c>
      <c r="W1327" s="9">
        <v>1.1013914613192948</v>
      </c>
      <c r="X1327" s="7">
        <v>18738672.165180549</v>
      </c>
      <c r="Y1327" s="7">
        <v>0</v>
      </c>
      <c r="Z1327" s="7">
        <v>180198.97</v>
      </c>
      <c r="AA1327" s="7">
        <v>1054272.1951805502</v>
      </c>
      <c r="AB1327" s="7">
        <v>17415485</v>
      </c>
      <c r="AC1327" s="7">
        <v>88716</v>
      </c>
      <c r="AD1327" s="7">
        <v>5537449.1793805482</v>
      </c>
      <c r="AE1327" s="7">
        <v>0</v>
      </c>
      <c r="AF1327" s="7">
        <v>25036923.9778</v>
      </c>
      <c r="AG1327" s="7">
        <v>150249.008</v>
      </c>
      <c r="AH1327" s="7">
        <v>5537449.1793805482</v>
      </c>
      <c r="AI1327" s="7">
        <v>9900985</v>
      </c>
      <c r="AJ1327" s="7">
        <v>168468</v>
      </c>
      <c r="AK1327" s="7">
        <v>1197812</v>
      </c>
      <c r="AL1327" s="7">
        <v>0</v>
      </c>
      <c r="AM1327" s="7">
        <v>433264</v>
      </c>
      <c r="AN1327" s="7">
        <v>0</v>
      </c>
      <c r="AO1327" s="7">
        <v>0</v>
      </c>
      <c r="AP1327" s="7">
        <v>13945124</v>
      </c>
      <c r="AQ1327" s="7">
        <v>732004</v>
      </c>
      <c r="AR1327" s="7">
        <v>11858389</v>
      </c>
      <c r="AS1327" s="7">
        <v>127561</v>
      </c>
      <c r="AT1327" s="7">
        <v>1373801</v>
      </c>
      <c r="AU1327" s="7">
        <v>0</v>
      </c>
      <c r="AV1327" s="7">
        <v>472511</v>
      </c>
      <c r="AW1327" s="7">
        <v>0</v>
      </c>
      <c r="AX1327" s="7">
        <v>0</v>
      </c>
      <c r="AY1327" s="7">
        <v>15829885</v>
      </c>
      <c r="AZ1327" s="7">
        <v>298441</v>
      </c>
      <c r="BA1327" s="7">
        <v>180198.97</v>
      </c>
      <c r="BB1327" s="7">
        <v>0</v>
      </c>
      <c r="BC1327" s="7">
        <v>54.35</v>
      </c>
      <c r="BD1327" s="7">
        <v>0</v>
      </c>
      <c r="BE1327" s="7">
        <v>2953.16</v>
      </c>
      <c r="BF1327" s="7">
        <v>839.63</v>
      </c>
      <c r="BG1327" s="7">
        <v>663010.19518055022</v>
      </c>
      <c r="BH1327" s="7">
        <v>7394</v>
      </c>
      <c r="BI1327" s="7">
        <v>391262</v>
      </c>
      <c r="BJ1327" s="7">
        <v>5385018.4274999993</v>
      </c>
      <c r="BK1327" s="7">
        <v>4013237.2333333329</v>
      </c>
      <c r="BL1327" s="7">
        <v>1449002.8466666667</v>
      </c>
      <c r="BM1327" s="7">
        <v>2589119.0833333335</v>
      </c>
      <c r="BN1327" s="130">
        <v>1.117</v>
      </c>
      <c r="BO1327" s="131">
        <v>2.7704649999999998E-4</v>
      </c>
      <c r="BP1327" s="161">
        <v>7020.6357056724819</v>
      </c>
      <c r="BQ1327" s="162">
        <v>17415485</v>
      </c>
      <c r="BR1327" s="161">
        <v>459830</v>
      </c>
      <c r="BS1327" s="163">
        <v>0</v>
      </c>
      <c r="BT1327" s="163">
        <v>1695795.8200000003</v>
      </c>
      <c r="BU1327" s="161">
        <v>25036923.98</v>
      </c>
      <c r="BV1327" s="161">
        <v>150249.01</v>
      </c>
      <c r="BW1327" s="165">
        <v>7233245</v>
      </c>
      <c r="BX1327" s="161">
        <v>459830</v>
      </c>
    </row>
    <row r="1328" spans="1:76" ht="14.45" x14ac:dyDescent="0.3">
      <c r="A1328" s="164" t="s">
        <v>31</v>
      </c>
      <c r="B1328" s="6" t="s">
        <v>134</v>
      </c>
      <c r="C1328" s="6" t="s">
        <v>92</v>
      </c>
      <c r="D1328" s="6" t="s">
        <v>42</v>
      </c>
      <c r="E1328" s="6" t="s">
        <v>40</v>
      </c>
      <c r="F1328" s="24" t="str">
        <f>+Tabela1[[#This Row],[WK]]&amp;Tabela1[[#This Row],[PK]]&amp;Tabela1[[#This Row],[GK]]</f>
        <v>161105</v>
      </c>
      <c r="G1328" s="6" t="s">
        <v>1286</v>
      </c>
      <c r="H1328" s="7">
        <v>999634146.70460641</v>
      </c>
      <c r="I1328" s="8">
        <v>1.371</v>
      </c>
      <c r="J1328" s="7">
        <v>1370498415.1300001</v>
      </c>
      <c r="K1328" s="8">
        <v>7.0000000000000007E-2</v>
      </c>
      <c r="L1328" s="7">
        <v>95934889.059100017</v>
      </c>
      <c r="M1328" s="7">
        <v>54140078.059100017</v>
      </c>
      <c r="N1328" s="9">
        <v>1.2953779850589591</v>
      </c>
      <c r="O1328" s="7">
        <v>200461360</v>
      </c>
      <c r="P1328" s="8">
        <v>1.2949999999999999</v>
      </c>
      <c r="Q1328" s="7">
        <v>259597461</v>
      </c>
      <c r="R1328" s="8">
        <v>1.6E-2</v>
      </c>
      <c r="S1328" s="7">
        <v>4153559.3760000002</v>
      </c>
      <c r="T1328" s="7">
        <v>1025362.3760000002</v>
      </c>
      <c r="U1328" s="9">
        <v>0.32778062762671284</v>
      </c>
      <c r="V1328" s="7">
        <v>55165440.435100019</v>
      </c>
      <c r="W1328" s="9">
        <v>1.227999701958961</v>
      </c>
      <c r="X1328" s="7">
        <v>56021493.510606244</v>
      </c>
      <c r="Y1328" s="7">
        <v>0</v>
      </c>
      <c r="Z1328" s="7">
        <v>482047.67499999999</v>
      </c>
      <c r="AA1328" s="7">
        <v>3613739.835606243</v>
      </c>
      <c r="AB1328" s="7">
        <v>51925706</v>
      </c>
      <c r="AC1328" s="7">
        <v>0</v>
      </c>
      <c r="AD1328" s="7">
        <v>856053.07550622709</v>
      </c>
      <c r="AE1328" s="7">
        <v>0</v>
      </c>
      <c r="AF1328" s="7">
        <v>95934889.059100017</v>
      </c>
      <c r="AG1328" s="7">
        <v>4153559.3760000002</v>
      </c>
      <c r="AH1328" s="7">
        <v>856053.07550622709</v>
      </c>
      <c r="AI1328" s="7">
        <v>34895953</v>
      </c>
      <c r="AJ1328" s="7">
        <v>3138543</v>
      </c>
      <c r="AK1328" s="7">
        <v>0</v>
      </c>
      <c r="AL1328" s="7">
        <v>545835</v>
      </c>
      <c r="AM1328" s="7">
        <v>1202170</v>
      </c>
      <c r="AN1328" s="7">
        <v>0</v>
      </c>
      <c r="AO1328" s="7">
        <v>0</v>
      </c>
      <c r="AP1328" s="7">
        <v>37939096</v>
      </c>
      <c r="AQ1328" s="7">
        <v>3242300</v>
      </c>
      <c r="AR1328" s="7">
        <v>41794811</v>
      </c>
      <c r="AS1328" s="7">
        <v>3128197</v>
      </c>
      <c r="AT1328" s="7">
        <v>0</v>
      </c>
      <c r="AU1328" s="7">
        <v>547860</v>
      </c>
      <c r="AV1328" s="7">
        <v>1303000</v>
      </c>
      <c r="AW1328" s="7">
        <v>0</v>
      </c>
      <c r="AX1328" s="7">
        <v>0</v>
      </c>
      <c r="AY1328" s="7">
        <v>46289305</v>
      </c>
      <c r="AZ1328" s="7">
        <v>1364068</v>
      </c>
      <c r="BA1328" s="7">
        <v>482047.67499999999</v>
      </c>
      <c r="BB1328" s="7">
        <v>0</v>
      </c>
      <c r="BC1328" s="7">
        <v>45.02</v>
      </c>
      <c r="BD1328" s="7">
        <v>4889.87</v>
      </c>
      <c r="BE1328" s="7">
        <v>51.41</v>
      </c>
      <c r="BF1328" s="7">
        <v>353</v>
      </c>
      <c r="BG1328" s="7">
        <v>2602005.835606243</v>
      </c>
      <c r="BH1328" s="7">
        <v>29018</v>
      </c>
      <c r="BI1328" s="7">
        <v>1011734</v>
      </c>
      <c r="BJ1328" s="7">
        <v>13924445.372500001</v>
      </c>
      <c r="BK1328" s="7">
        <v>9233484.5200000014</v>
      </c>
      <c r="BL1328" s="7">
        <v>6042005.4433333324</v>
      </c>
      <c r="BM1328" s="7">
        <v>6679832.5233333334</v>
      </c>
      <c r="BN1328" s="130">
        <v>1.0629999999999999</v>
      </c>
      <c r="BO1328" s="131">
        <v>1.1609245E-3</v>
      </c>
      <c r="BP1328" s="161">
        <v>29419.235041982851</v>
      </c>
      <c r="BQ1328" s="162">
        <v>51925706</v>
      </c>
      <c r="BR1328" s="161">
        <v>1548243</v>
      </c>
      <c r="BS1328" s="163">
        <v>0</v>
      </c>
      <c r="BT1328" s="163">
        <v>0</v>
      </c>
      <c r="BU1328" s="161">
        <v>95934889.060000002</v>
      </c>
      <c r="BV1328" s="161">
        <v>4153559.38</v>
      </c>
      <c r="BW1328" s="165">
        <v>856053.08</v>
      </c>
      <c r="BX1328" s="161">
        <v>1548243</v>
      </c>
    </row>
    <row r="1329" spans="1:76" ht="14.45" x14ac:dyDescent="0.3">
      <c r="A1329" s="164" t="s">
        <v>31</v>
      </c>
      <c r="B1329" s="6" t="s">
        <v>134</v>
      </c>
      <c r="C1329" s="6" t="s">
        <v>92</v>
      </c>
      <c r="D1329" s="6" t="s">
        <v>44</v>
      </c>
      <c r="E1329" s="6" t="s">
        <v>40</v>
      </c>
      <c r="F1329" s="24" t="str">
        <f>+Tabela1[[#This Row],[WK]]&amp;Tabela1[[#This Row],[PK]]&amp;Tabela1[[#This Row],[GK]]</f>
        <v>161106</v>
      </c>
      <c r="G1329" s="6" t="s">
        <v>736</v>
      </c>
      <c r="H1329" s="7">
        <v>178819688.25319976</v>
      </c>
      <c r="I1329" s="8">
        <v>1.371</v>
      </c>
      <c r="J1329" s="7">
        <v>245161792.60000002</v>
      </c>
      <c r="K1329" s="8">
        <v>7.0000000000000007E-2</v>
      </c>
      <c r="L1329" s="7">
        <v>17161325.482000005</v>
      </c>
      <c r="M1329" s="7">
        <v>9655082.4820000045</v>
      </c>
      <c r="N1329" s="9">
        <v>1.2862736367580965</v>
      </c>
      <c r="O1329" s="7">
        <v>59108750</v>
      </c>
      <c r="P1329" s="8">
        <v>1.2949999999999999</v>
      </c>
      <c r="Q1329" s="7">
        <v>76545831</v>
      </c>
      <c r="R1329" s="8">
        <v>1.6E-2</v>
      </c>
      <c r="S1329" s="7">
        <v>1224733.2960000001</v>
      </c>
      <c r="T1329" s="7">
        <v>344878.29600000009</v>
      </c>
      <c r="U1329" s="9">
        <v>0.3919717407981998</v>
      </c>
      <c r="V1329" s="7">
        <v>9999960.7780000046</v>
      </c>
      <c r="W1329" s="9">
        <v>1.1924450176947616</v>
      </c>
      <c r="X1329" s="7">
        <v>15737184.932667997</v>
      </c>
      <c r="Y1329" s="7">
        <v>0</v>
      </c>
      <c r="Z1329" s="7">
        <v>81833.179999999993</v>
      </c>
      <c r="AA1329" s="7">
        <v>1076483.752667997</v>
      </c>
      <c r="AB1329" s="7">
        <v>13982408</v>
      </c>
      <c r="AC1329" s="7">
        <v>596460</v>
      </c>
      <c r="AD1329" s="7">
        <v>5737224.1546679921</v>
      </c>
      <c r="AE1329" s="7">
        <v>0</v>
      </c>
      <c r="AF1329" s="7">
        <v>17161325.482000005</v>
      </c>
      <c r="AG1329" s="7">
        <v>1224733.2960000001</v>
      </c>
      <c r="AH1329" s="7">
        <v>5737224.1546679921</v>
      </c>
      <c r="AI1329" s="7">
        <v>6267225</v>
      </c>
      <c r="AJ1329" s="7">
        <v>546852</v>
      </c>
      <c r="AK1329" s="7">
        <v>1085247</v>
      </c>
      <c r="AL1329" s="7">
        <v>9007</v>
      </c>
      <c r="AM1329" s="7">
        <v>704000</v>
      </c>
      <c r="AN1329" s="7">
        <v>0</v>
      </c>
      <c r="AO1329" s="7">
        <v>0</v>
      </c>
      <c r="AP1329" s="7">
        <v>10447278</v>
      </c>
      <c r="AQ1329" s="7">
        <v>799635</v>
      </c>
      <c r="AR1329" s="7">
        <v>7506243</v>
      </c>
      <c r="AS1329" s="7">
        <v>879855</v>
      </c>
      <c r="AT1329" s="7">
        <v>1228425</v>
      </c>
      <c r="AU1329" s="7">
        <v>9103</v>
      </c>
      <c r="AV1329" s="7">
        <v>975060</v>
      </c>
      <c r="AW1329" s="7">
        <v>0</v>
      </c>
      <c r="AX1329" s="7">
        <v>0</v>
      </c>
      <c r="AY1329" s="7">
        <v>12603939</v>
      </c>
      <c r="AZ1329" s="7">
        <v>342234</v>
      </c>
      <c r="BA1329" s="7">
        <v>81833.179999999993</v>
      </c>
      <c r="BB1329" s="7">
        <v>0</v>
      </c>
      <c r="BC1329" s="7">
        <v>68.58</v>
      </c>
      <c r="BD1329" s="7">
        <v>0</v>
      </c>
      <c r="BE1329" s="7">
        <v>1271.6199999999999</v>
      </c>
      <c r="BF1329" s="7">
        <v>46.55</v>
      </c>
      <c r="BG1329" s="7">
        <v>570830.75266799703</v>
      </c>
      <c r="BH1329" s="7">
        <v>6366</v>
      </c>
      <c r="BI1329" s="7">
        <v>505653</v>
      </c>
      <c r="BJ1329" s="7">
        <v>6959344.104166667</v>
      </c>
      <c r="BK1329" s="7">
        <v>2634505.6166666676</v>
      </c>
      <c r="BL1329" s="7">
        <v>6618948.9066666663</v>
      </c>
      <c r="BM1329" s="7">
        <v>4061456.1366666672</v>
      </c>
      <c r="BN1329" s="130">
        <v>1.1890000000000001</v>
      </c>
      <c r="BO1329" s="131">
        <v>2.5837000000000001E-4</v>
      </c>
      <c r="BP1329" s="161">
        <v>6547.3906310276079</v>
      </c>
      <c r="BQ1329" s="162">
        <v>13982408</v>
      </c>
      <c r="BR1329" s="161">
        <v>339580</v>
      </c>
      <c r="BS1329" s="163">
        <v>0</v>
      </c>
      <c r="BT1329" s="163">
        <v>1761155.6099999994</v>
      </c>
      <c r="BU1329" s="161">
        <v>17161325.48</v>
      </c>
      <c r="BV1329" s="161">
        <v>1224733.3</v>
      </c>
      <c r="BW1329" s="165">
        <v>7498379.7599999998</v>
      </c>
      <c r="BX1329" s="161">
        <v>339580</v>
      </c>
    </row>
    <row r="1330" spans="1:76" ht="14.45" x14ac:dyDescent="0.3">
      <c r="A1330" s="164" t="s">
        <v>31</v>
      </c>
      <c r="B1330" s="6" t="s">
        <v>134</v>
      </c>
      <c r="C1330" s="6" t="s">
        <v>92</v>
      </c>
      <c r="D1330" s="6" t="s">
        <v>51</v>
      </c>
      <c r="E1330" s="6" t="s">
        <v>40</v>
      </c>
      <c r="F1330" s="24" t="str">
        <f>+Tabela1[[#This Row],[WK]]&amp;Tabela1[[#This Row],[PK]]&amp;Tabela1[[#This Row],[GK]]</f>
        <v>161107</v>
      </c>
      <c r="G1330" s="6" t="s">
        <v>1287</v>
      </c>
      <c r="H1330" s="7">
        <v>327964013.35659915</v>
      </c>
      <c r="I1330" s="8">
        <v>1.371</v>
      </c>
      <c r="J1330" s="7">
        <v>449638662.31999999</v>
      </c>
      <c r="K1330" s="8">
        <v>7.0000000000000007E-2</v>
      </c>
      <c r="L1330" s="7">
        <v>31474706.362400003</v>
      </c>
      <c r="M1330" s="7">
        <v>19409509.362400003</v>
      </c>
      <c r="N1330" s="9">
        <v>1.608718810177737</v>
      </c>
      <c r="O1330" s="7">
        <v>586685935</v>
      </c>
      <c r="P1330" s="8">
        <v>1.2949999999999999</v>
      </c>
      <c r="Q1330" s="7">
        <v>759758286</v>
      </c>
      <c r="R1330" s="8">
        <v>1.6E-2</v>
      </c>
      <c r="S1330" s="7">
        <v>12156132.575999999</v>
      </c>
      <c r="T1330" s="7">
        <v>7938732.5759999994</v>
      </c>
      <c r="U1330" s="9">
        <v>1.8823760079669938</v>
      </c>
      <c r="V1330" s="7">
        <v>27348241.9384</v>
      </c>
      <c r="W1330" s="9">
        <v>1.6795995097342273</v>
      </c>
      <c r="X1330" s="7">
        <v>18011096.147736244</v>
      </c>
      <c r="Y1330" s="7">
        <v>0</v>
      </c>
      <c r="Z1330" s="7">
        <v>631005.00000000012</v>
      </c>
      <c r="AA1330" s="7">
        <v>1262540.1477362423</v>
      </c>
      <c r="AB1330" s="7">
        <v>16117551</v>
      </c>
      <c r="AC1330" s="7">
        <v>0</v>
      </c>
      <c r="AD1330" s="7">
        <v>0</v>
      </c>
      <c r="AE1330" s="7">
        <v>-540698.64114176761</v>
      </c>
      <c r="AF1330" s="7">
        <v>30934007.721258234</v>
      </c>
      <c r="AG1330" s="7">
        <v>12156132.575999999</v>
      </c>
      <c r="AH1330" s="7">
        <v>0</v>
      </c>
      <c r="AI1330" s="7">
        <v>10073656</v>
      </c>
      <c r="AJ1330" s="7">
        <v>2899666</v>
      </c>
      <c r="AK1330" s="7">
        <v>1699969</v>
      </c>
      <c r="AL1330" s="7">
        <v>69366</v>
      </c>
      <c r="AM1330" s="7">
        <v>511897</v>
      </c>
      <c r="AN1330" s="7">
        <v>0</v>
      </c>
      <c r="AO1330" s="7">
        <v>0</v>
      </c>
      <c r="AP1330" s="7">
        <v>11470942</v>
      </c>
      <c r="AQ1330" s="7">
        <v>1117898</v>
      </c>
      <c r="AR1330" s="7">
        <v>12065197</v>
      </c>
      <c r="AS1330" s="7">
        <v>4217400</v>
      </c>
      <c r="AT1330" s="7">
        <v>748565</v>
      </c>
      <c r="AU1330" s="7">
        <v>71555</v>
      </c>
      <c r="AV1330" s="7">
        <v>426254</v>
      </c>
      <c r="AW1330" s="7">
        <v>0</v>
      </c>
      <c r="AX1330" s="7">
        <v>0</v>
      </c>
      <c r="AY1330" s="7">
        <v>13991562</v>
      </c>
      <c r="AZ1330" s="7">
        <v>463881</v>
      </c>
      <c r="BA1330" s="7">
        <v>631005.00000000012</v>
      </c>
      <c r="BB1330" s="7">
        <v>0</v>
      </c>
      <c r="BC1330" s="7">
        <v>0</v>
      </c>
      <c r="BD1330" s="7">
        <v>6710.22</v>
      </c>
      <c r="BE1330" s="7">
        <v>149.56</v>
      </c>
      <c r="BF1330" s="7">
        <v>0</v>
      </c>
      <c r="BG1330" s="7">
        <v>936679.14773624227</v>
      </c>
      <c r="BH1330" s="7">
        <v>10446</v>
      </c>
      <c r="BI1330" s="7">
        <v>325861</v>
      </c>
      <c r="BJ1330" s="7">
        <v>4484884.9533333341</v>
      </c>
      <c r="BK1330" s="7">
        <v>3480636.373333334</v>
      </c>
      <c r="BL1330" s="7">
        <v>1146615.0466666666</v>
      </c>
      <c r="BM1330" s="7">
        <v>1723764.2266666666</v>
      </c>
      <c r="BN1330" s="130">
        <v>1.2709999999999999</v>
      </c>
      <c r="BO1330" s="131">
        <v>3.89078E-4</v>
      </c>
      <c r="BP1330" s="161">
        <v>9860.1061535417284</v>
      </c>
      <c r="BQ1330" s="162">
        <v>16117551</v>
      </c>
      <c r="BR1330" s="161">
        <v>517415</v>
      </c>
      <c r="BS1330" s="163">
        <v>6688091.8172582351</v>
      </c>
      <c r="BT1330" s="163">
        <v>0</v>
      </c>
      <c r="BU1330" s="161">
        <v>24245915.899999999</v>
      </c>
      <c r="BV1330" s="161">
        <v>12156132.58</v>
      </c>
      <c r="BW1330" s="165">
        <v>0</v>
      </c>
      <c r="BX1330" s="161">
        <v>517415</v>
      </c>
    </row>
    <row r="1331" spans="1:76" ht="14.45" x14ac:dyDescent="0.3">
      <c r="A1331" s="164" t="s">
        <v>31</v>
      </c>
      <c r="B1331" s="6" t="s">
        <v>147</v>
      </c>
      <c r="C1331" s="6" t="s">
        <v>33</v>
      </c>
      <c r="D1331" s="6" t="s">
        <v>37</v>
      </c>
      <c r="E1331" s="6" t="s">
        <v>36</v>
      </c>
      <c r="F1331" s="24" t="str">
        <f>+Tabela1[[#This Row],[WK]]&amp;Tabela1[[#This Row],[PK]]&amp;Tabela1[[#This Row],[GK]]</f>
        <v>180103</v>
      </c>
      <c r="G1331" s="6" t="s">
        <v>1288</v>
      </c>
      <c r="H1331" s="7">
        <v>45371897.56220004</v>
      </c>
      <c r="I1331" s="8">
        <v>1.371</v>
      </c>
      <c r="J1331" s="7">
        <v>62204871.560000002</v>
      </c>
      <c r="K1331" s="8">
        <v>7.0000000000000007E-2</v>
      </c>
      <c r="L1331" s="7">
        <v>4354341.0092000002</v>
      </c>
      <c r="M1331" s="7">
        <v>2748943.0092000002</v>
      </c>
      <c r="N1331" s="9">
        <v>1.7123124665659233</v>
      </c>
      <c r="O1331" s="7">
        <v>1015324</v>
      </c>
      <c r="P1331" s="8">
        <v>1.2949999999999999</v>
      </c>
      <c r="Q1331" s="7">
        <v>1314845</v>
      </c>
      <c r="R1331" s="8">
        <v>1.6E-2</v>
      </c>
      <c r="S1331" s="7">
        <v>21037.52</v>
      </c>
      <c r="T1331" s="7">
        <v>2534.5200000000004</v>
      </c>
      <c r="U1331" s="9">
        <v>0.13697886829162842</v>
      </c>
      <c r="V1331" s="7">
        <v>2751477.5291999998</v>
      </c>
      <c r="W1331" s="9">
        <v>1.6943628516763027</v>
      </c>
      <c r="X1331" s="7">
        <v>10161664.32</v>
      </c>
      <c r="Y1331" s="7">
        <v>2947464</v>
      </c>
      <c r="Z1331" s="7">
        <v>1865695.3199999998</v>
      </c>
      <c r="AA1331" s="7">
        <v>490936</v>
      </c>
      <c r="AB1331" s="7">
        <v>4857569</v>
      </c>
      <c r="AC1331" s="7">
        <v>0</v>
      </c>
      <c r="AD1331" s="7">
        <v>7410186.7908000005</v>
      </c>
      <c r="AE1331" s="7">
        <v>-117907.60562031849</v>
      </c>
      <c r="AF1331" s="7">
        <v>4354341.0092000002</v>
      </c>
      <c r="AG1331" s="7">
        <v>21037.52</v>
      </c>
      <c r="AH1331" s="7">
        <v>7292279.1851796824</v>
      </c>
      <c r="AI1331" s="7">
        <v>1340403</v>
      </c>
      <c r="AJ1331" s="7">
        <v>14822</v>
      </c>
      <c r="AK1331" s="7">
        <v>2584614</v>
      </c>
      <c r="AL1331" s="7">
        <v>19974</v>
      </c>
      <c r="AM1331" s="7">
        <v>318965</v>
      </c>
      <c r="AN1331" s="7">
        <v>0</v>
      </c>
      <c r="AO1331" s="7">
        <v>0</v>
      </c>
      <c r="AP1331" s="7">
        <v>3421610</v>
      </c>
      <c r="AQ1331" s="7">
        <v>274502</v>
      </c>
      <c r="AR1331" s="7">
        <v>1605398</v>
      </c>
      <c r="AS1331" s="7">
        <v>18503</v>
      </c>
      <c r="AT1331" s="7">
        <v>2842122</v>
      </c>
      <c r="AU1331" s="7">
        <v>20712</v>
      </c>
      <c r="AV1331" s="7">
        <v>1000903</v>
      </c>
      <c r="AW1331" s="7">
        <v>0</v>
      </c>
      <c r="AX1331" s="7">
        <v>0</v>
      </c>
      <c r="AY1331" s="7">
        <v>3992264</v>
      </c>
      <c r="AZ1331" s="7">
        <v>111915</v>
      </c>
      <c r="BA1331" s="7">
        <v>1865695.3199999998</v>
      </c>
      <c r="BB1331" s="7">
        <v>147.25</v>
      </c>
      <c r="BC1331" s="7">
        <v>324.49</v>
      </c>
      <c r="BD1331" s="7">
        <v>17997.939999999999</v>
      </c>
      <c r="BE1331" s="7">
        <v>0</v>
      </c>
      <c r="BF1331" s="7">
        <v>0</v>
      </c>
      <c r="BG1331" s="7">
        <v>320594</v>
      </c>
      <c r="BH1331" s="7">
        <v>2351</v>
      </c>
      <c r="BI1331" s="7">
        <v>170342</v>
      </c>
      <c r="BJ1331" s="7">
        <v>2344521.2125000004</v>
      </c>
      <c r="BK1331" s="7">
        <v>1096783.6566666672</v>
      </c>
      <c r="BL1331" s="7">
        <v>119484.32666666666</v>
      </c>
      <c r="BM1331" s="7">
        <v>4751981.5699999994</v>
      </c>
      <c r="BN1331" s="130">
        <v>0.68500000000000005</v>
      </c>
      <c r="BO1331" s="131">
        <v>9.3890900000000006E-5</v>
      </c>
      <c r="BP1331" s="161">
        <v>2379.2321088911444</v>
      </c>
      <c r="BQ1331" s="162">
        <v>4857569</v>
      </c>
      <c r="BR1331" s="161">
        <v>133365</v>
      </c>
      <c r="BS1331" s="163">
        <v>775453.87437968142</v>
      </c>
      <c r="BT1331" s="163">
        <v>0</v>
      </c>
      <c r="BU1331" s="161">
        <v>4354341.01</v>
      </c>
      <c r="BV1331" s="161">
        <v>21037.52</v>
      </c>
      <c r="BW1331" s="165">
        <v>6516825.3099999996</v>
      </c>
      <c r="BX1331" s="161">
        <v>133365</v>
      </c>
    </row>
    <row r="1332" spans="1:76" ht="14.45" x14ac:dyDescent="0.3">
      <c r="A1332" s="164" t="s">
        <v>31</v>
      </c>
      <c r="B1332" s="6" t="s">
        <v>147</v>
      </c>
      <c r="C1332" s="6" t="s">
        <v>33</v>
      </c>
      <c r="D1332" s="6" t="s">
        <v>42</v>
      </c>
      <c r="E1332" s="6" t="s">
        <v>36</v>
      </c>
      <c r="F1332" s="24" t="str">
        <f>+Tabela1[[#This Row],[WK]]&amp;Tabela1[[#This Row],[PK]]&amp;Tabela1[[#This Row],[GK]]</f>
        <v>180105</v>
      </c>
      <c r="G1332" s="6" t="s">
        <v>1289</v>
      </c>
      <c r="H1332" s="7">
        <v>55749447.503200062</v>
      </c>
      <c r="I1332" s="8">
        <v>1.371</v>
      </c>
      <c r="J1332" s="7">
        <v>76432492.529999986</v>
      </c>
      <c r="K1332" s="8">
        <v>7.0000000000000007E-2</v>
      </c>
      <c r="L1332" s="7">
        <v>5350274.4770999998</v>
      </c>
      <c r="M1332" s="7">
        <v>3212431.4770999998</v>
      </c>
      <c r="N1332" s="9">
        <v>1.5026507919898702</v>
      </c>
      <c r="O1332" s="7">
        <v>694602</v>
      </c>
      <c r="P1332" s="8">
        <v>1.2949999999999999</v>
      </c>
      <c r="Q1332" s="7">
        <v>899510</v>
      </c>
      <c r="R1332" s="8">
        <v>1.6E-2</v>
      </c>
      <c r="S1332" s="7">
        <v>14392.16</v>
      </c>
      <c r="T1332" s="7">
        <v>-40378.839999999997</v>
      </c>
      <c r="U1332" s="9">
        <v>-0.7372302861003085</v>
      </c>
      <c r="V1332" s="7">
        <v>3172052.6370999999</v>
      </c>
      <c r="W1332" s="9">
        <v>1.4466990711087313</v>
      </c>
      <c r="X1332" s="7">
        <v>19913387.659999996</v>
      </c>
      <c r="Y1332" s="7">
        <v>0</v>
      </c>
      <c r="Z1332" s="7">
        <v>16603471.659999998</v>
      </c>
      <c r="AA1332" s="7">
        <v>455274</v>
      </c>
      <c r="AB1332" s="7">
        <v>2854642</v>
      </c>
      <c r="AC1332" s="7">
        <v>0</v>
      </c>
      <c r="AD1332" s="7">
        <v>16741335.022899996</v>
      </c>
      <c r="AE1332" s="7">
        <v>-7905978.4641808346</v>
      </c>
      <c r="AF1332" s="7">
        <v>5350274.4770999998</v>
      </c>
      <c r="AG1332" s="7">
        <v>14392.16</v>
      </c>
      <c r="AH1332" s="7">
        <v>8835356.5587191619</v>
      </c>
      <c r="AI1332" s="7">
        <v>1784960</v>
      </c>
      <c r="AJ1332" s="7">
        <v>45511</v>
      </c>
      <c r="AK1332" s="7">
        <v>886566</v>
      </c>
      <c r="AL1332" s="7">
        <v>17173</v>
      </c>
      <c r="AM1332" s="7">
        <v>675853</v>
      </c>
      <c r="AN1332" s="7">
        <v>0</v>
      </c>
      <c r="AO1332" s="7">
        <v>0</v>
      </c>
      <c r="AP1332" s="7">
        <v>2448679</v>
      </c>
      <c r="AQ1332" s="7">
        <v>139240</v>
      </c>
      <c r="AR1332" s="7">
        <v>2137843</v>
      </c>
      <c r="AS1332" s="7">
        <v>54771</v>
      </c>
      <c r="AT1332" s="7">
        <v>1006856</v>
      </c>
      <c r="AU1332" s="7">
        <v>10128</v>
      </c>
      <c r="AV1332" s="7">
        <v>649650</v>
      </c>
      <c r="AW1332" s="7">
        <v>0</v>
      </c>
      <c r="AX1332" s="7">
        <v>0</v>
      </c>
      <c r="AY1332" s="7">
        <v>2614278</v>
      </c>
      <c r="AZ1332" s="7">
        <v>56769</v>
      </c>
      <c r="BA1332" s="7">
        <v>16603471.659999998</v>
      </c>
      <c r="BB1332" s="7">
        <v>22950.57</v>
      </c>
      <c r="BC1332" s="7">
        <v>393.37</v>
      </c>
      <c r="BD1332" s="7">
        <v>24199.39</v>
      </c>
      <c r="BE1332" s="7">
        <v>35.06</v>
      </c>
      <c r="BF1332" s="7">
        <v>0</v>
      </c>
      <c r="BG1332" s="7">
        <v>320594</v>
      </c>
      <c r="BH1332" s="7">
        <v>1959</v>
      </c>
      <c r="BI1332" s="7">
        <v>134680</v>
      </c>
      <c r="BJ1332" s="7">
        <v>1853548.1441666668</v>
      </c>
      <c r="BK1332" s="7">
        <v>1339372.3933333335</v>
      </c>
      <c r="BL1332" s="7">
        <v>454773.89666666667</v>
      </c>
      <c r="BM1332" s="7">
        <v>1147155.21</v>
      </c>
      <c r="BN1332" s="130">
        <v>1.1100000000000001</v>
      </c>
      <c r="BO1332" s="131">
        <v>8.1919699999999994E-5</v>
      </c>
      <c r="BP1332" s="161">
        <v>2076.0751160425257</v>
      </c>
      <c r="BQ1332" s="162">
        <v>2854642</v>
      </c>
      <c r="BR1332" s="161">
        <v>99153</v>
      </c>
      <c r="BS1332" s="163">
        <v>6775041.4358191621</v>
      </c>
      <c r="BT1332" s="163">
        <v>0</v>
      </c>
      <c r="BU1332" s="161">
        <v>5350274.4800000004</v>
      </c>
      <c r="BV1332" s="161">
        <v>14392.16</v>
      </c>
      <c r="BW1332" s="165">
        <v>2060315.12</v>
      </c>
      <c r="BX1332" s="161">
        <v>99153</v>
      </c>
    </row>
    <row r="1333" spans="1:76" ht="14.45" x14ac:dyDescent="0.3">
      <c r="A1333" s="164" t="s">
        <v>31</v>
      </c>
      <c r="B1333" s="6" t="s">
        <v>147</v>
      </c>
      <c r="C1333" s="6" t="s">
        <v>33</v>
      </c>
      <c r="D1333" s="6" t="s">
        <v>75</v>
      </c>
      <c r="E1333" s="6" t="s">
        <v>40</v>
      </c>
      <c r="F1333" s="24" t="str">
        <f>+Tabela1[[#This Row],[WK]]&amp;Tabela1[[#This Row],[PK]]&amp;Tabela1[[#This Row],[GK]]</f>
        <v>180108</v>
      </c>
      <c r="G1333" s="6" t="s">
        <v>1290</v>
      </c>
      <c r="H1333" s="7">
        <v>438841801.98839837</v>
      </c>
      <c r="I1333" s="8">
        <v>1.371</v>
      </c>
      <c r="J1333" s="7">
        <v>601652110.52999997</v>
      </c>
      <c r="K1333" s="8">
        <v>7.0000000000000007E-2</v>
      </c>
      <c r="L1333" s="7">
        <v>42115647.737100005</v>
      </c>
      <c r="M1333" s="7">
        <v>26560727.737100005</v>
      </c>
      <c r="N1333" s="9">
        <v>1.707545119942758</v>
      </c>
      <c r="O1333" s="7">
        <v>31525319</v>
      </c>
      <c r="P1333" s="8">
        <v>1.2949999999999999</v>
      </c>
      <c r="Q1333" s="7">
        <v>40825288</v>
      </c>
      <c r="R1333" s="8">
        <v>1.6E-2</v>
      </c>
      <c r="S1333" s="7">
        <v>653204.60800000001</v>
      </c>
      <c r="T1333" s="7">
        <v>-79658.391999999993</v>
      </c>
      <c r="U1333" s="9">
        <v>-0.10869479288762018</v>
      </c>
      <c r="V1333" s="7">
        <v>26481069.345100008</v>
      </c>
      <c r="W1333" s="9">
        <v>1.6258240513825613</v>
      </c>
      <c r="X1333" s="7">
        <v>46391962.743415505</v>
      </c>
      <c r="Y1333" s="7">
        <v>8210566</v>
      </c>
      <c r="Z1333" s="7">
        <v>4670926.085</v>
      </c>
      <c r="AA1333" s="7">
        <v>2403308.6584155085</v>
      </c>
      <c r="AB1333" s="7">
        <v>28234740</v>
      </c>
      <c r="AC1333" s="7">
        <v>2872422</v>
      </c>
      <c r="AD1333" s="7">
        <v>19910893.3983155</v>
      </c>
      <c r="AE1333" s="7">
        <v>0</v>
      </c>
      <c r="AF1333" s="7">
        <v>42115647.737100005</v>
      </c>
      <c r="AG1333" s="7">
        <v>653204.60800000001</v>
      </c>
      <c r="AH1333" s="7">
        <v>19910893.3983155</v>
      </c>
      <c r="AI1333" s="7">
        <v>12987348</v>
      </c>
      <c r="AJ1333" s="7">
        <v>756139</v>
      </c>
      <c r="AK1333" s="7">
        <v>15272629</v>
      </c>
      <c r="AL1333" s="7">
        <v>1888131</v>
      </c>
      <c r="AM1333" s="7">
        <v>813627</v>
      </c>
      <c r="AN1333" s="7">
        <v>0</v>
      </c>
      <c r="AO1333" s="7">
        <v>0</v>
      </c>
      <c r="AP1333" s="7">
        <v>22983878</v>
      </c>
      <c r="AQ1333" s="7">
        <v>1340681</v>
      </c>
      <c r="AR1333" s="7">
        <v>15554920</v>
      </c>
      <c r="AS1333" s="7">
        <v>732863</v>
      </c>
      <c r="AT1333" s="7">
        <v>17534719</v>
      </c>
      <c r="AU1333" s="7">
        <v>1121147</v>
      </c>
      <c r="AV1333" s="7">
        <v>866472</v>
      </c>
      <c r="AW1333" s="7">
        <v>0</v>
      </c>
      <c r="AX1333" s="7">
        <v>0</v>
      </c>
      <c r="AY1333" s="7">
        <v>24760914</v>
      </c>
      <c r="AZ1333" s="7">
        <v>567686</v>
      </c>
      <c r="BA1333" s="7">
        <v>4670926.085</v>
      </c>
      <c r="BB1333" s="7">
        <v>0.33</v>
      </c>
      <c r="BC1333" s="7">
        <v>1004.06</v>
      </c>
      <c r="BD1333" s="7">
        <v>46873.06</v>
      </c>
      <c r="BE1333" s="7">
        <v>5.77</v>
      </c>
      <c r="BF1333" s="7">
        <v>0</v>
      </c>
      <c r="BG1333" s="7">
        <v>1460792.6584155087</v>
      </c>
      <c r="BH1333" s="7">
        <v>16291</v>
      </c>
      <c r="BI1333" s="7">
        <v>942516</v>
      </c>
      <c r="BJ1333" s="7">
        <v>12971882.154166665</v>
      </c>
      <c r="BK1333" s="7">
        <v>8669541.8333333321</v>
      </c>
      <c r="BL1333" s="7">
        <v>4712032.9633333329</v>
      </c>
      <c r="BM1333" s="7">
        <v>7785295.3566666674</v>
      </c>
      <c r="BN1333" s="130">
        <v>0.85199999999999998</v>
      </c>
      <c r="BO1333" s="131">
        <v>6.0701289999999996E-4</v>
      </c>
      <c r="BP1333" s="161">
        <v>15382.966221278954</v>
      </c>
      <c r="BQ1333" s="162">
        <v>28234740</v>
      </c>
      <c r="BR1333" s="161">
        <v>920433</v>
      </c>
      <c r="BS1333" s="163">
        <v>0</v>
      </c>
      <c r="BT1333" s="163">
        <v>2879408.2565844953</v>
      </c>
      <c r="BU1333" s="161">
        <v>42115647.740000002</v>
      </c>
      <c r="BV1333" s="161">
        <v>653204.61</v>
      </c>
      <c r="BW1333" s="165">
        <v>22790301.656584494</v>
      </c>
      <c r="BX1333" s="161">
        <v>920433</v>
      </c>
    </row>
    <row r="1334" spans="1:76" ht="14.45" x14ac:dyDescent="0.3">
      <c r="A1334" s="164" t="s">
        <v>31</v>
      </c>
      <c r="B1334" s="6" t="s">
        <v>147</v>
      </c>
      <c r="C1334" s="6" t="s">
        <v>32</v>
      </c>
      <c r="D1334" s="6" t="s">
        <v>33</v>
      </c>
      <c r="E1334" s="6" t="s">
        <v>40</v>
      </c>
      <c r="F1334" s="24" t="str">
        <f>+Tabela1[[#This Row],[WK]]&amp;Tabela1[[#This Row],[PK]]&amp;Tabela1[[#This Row],[GK]]</f>
        <v>180201</v>
      </c>
      <c r="G1334" s="6" t="s">
        <v>1291</v>
      </c>
      <c r="H1334" s="7">
        <v>715756342.1484071</v>
      </c>
      <c r="I1334" s="8">
        <v>1.371</v>
      </c>
      <c r="J1334" s="7">
        <v>981301945.08000004</v>
      </c>
      <c r="K1334" s="8">
        <v>7.0000000000000007E-2</v>
      </c>
      <c r="L1334" s="7">
        <v>68691136.155600011</v>
      </c>
      <c r="M1334" s="7">
        <v>44959847.155600011</v>
      </c>
      <c r="N1334" s="9">
        <v>1.8945387734985659</v>
      </c>
      <c r="O1334" s="7">
        <v>67274932</v>
      </c>
      <c r="P1334" s="8">
        <v>1.2949999999999999</v>
      </c>
      <c r="Q1334" s="7">
        <v>87121037</v>
      </c>
      <c r="R1334" s="8">
        <v>1.6E-2</v>
      </c>
      <c r="S1334" s="7">
        <v>1393936.5919999999</v>
      </c>
      <c r="T1334" s="7">
        <v>288483.59199999995</v>
      </c>
      <c r="U1334" s="9">
        <v>0.26096414049263056</v>
      </c>
      <c r="V1334" s="7">
        <v>45248330.747600004</v>
      </c>
      <c r="W1334" s="9">
        <v>1.8218303651743053</v>
      </c>
      <c r="X1334" s="7">
        <v>83260784.137045905</v>
      </c>
      <c r="Y1334" s="7">
        <v>15660535</v>
      </c>
      <c r="Z1334" s="7">
        <v>286707.84000000003</v>
      </c>
      <c r="AA1334" s="7">
        <v>3109510.2970459</v>
      </c>
      <c r="AB1334" s="7">
        <v>56046562</v>
      </c>
      <c r="AC1334" s="7">
        <v>8157469</v>
      </c>
      <c r="AD1334" s="7">
        <v>38012453.389445893</v>
      </c>
      <c r="AE1334" s="7">
        <v>0</v>
      </c>
      <c r="AF1334" s="7">
        <v>68691136.155600011</v>
      </c>
      <c r="AG1334" s="7">
        <v>1393936.5919999999</v>
      </c>
      <c r="AH1334" s="7">
        <v>38012453.389445893</v>
      </c>
      <c r="AI1334" s="7">
        <v>19814086</v>
      </c>
      <c r="AJ1334" s="7">
        <v>1135799</v>
      </c>
      <c r="AK1334" s="7">
        <v>23718636</v>
      </c>
      <c r="AL1334" s="7">
        <v>3608756</v>
      </c>
      <c r="AM1334" s="7">
        <v>1082944</v>
      </c>
      <c r="AN1334" s="7">
        <v>0</v>
      </c>
      <c r="AO1334" s="7">
        <v>0</v>
      </c>
      <c r="AP1334" s="7">
        <v>44001188</v>
      </c>
      <c r="AQ1334" s="7">
        <v>2824580</v>
      </c>
      <c r="AR1334" s="7">
        <v>23731289</v>
      </c>
      <c r="AS1334" s="7">
        <v>1105453</v>
      </c>
      <c r="AT1334" s="7">
        <v>26905907</v>
      </c>
      <c r="AU1334" s="7">
        <v>1332643</v>
      </c>
      <c r="AV1334" s="7">
        <v>1157347</v>
      </c>
      <c r="AW1334" s="7">
        <v>0</v>
      </c>
      <c r="AX1334" s="7">
        <v>0</v>
      </c>
      <c r="AY1334" s="7">
        <v>50341631</v>
      </c>
      <c r="AZ1334" s="7">
        <v>1177543</v>
      </c>
      <c r="BA1334" s="7">
        <v>286707.84000000003</v>
      </c>
      <c r="BB1334" s="7">
        <v>0</v>
      </c>
      <c r="BC1334" s="7">
        <v>0</v>
      </c>
      <c r="BD1334" s="7">
        <v>3082.88</v>
      </c>
      <c r="BE1334" s="7">
        <v>0</v>
      </c>
      <c r="BF1334" s="7">
        <v>0</v>
      </c>
      <c r="BG1334" s="7">
        <v>2320177.2970459</v>
      </c>
      <c r="BH1334" s="7">
        <v>25875</v>
      </c>
      <c r="BI1334" s="7">
        <v>789333</v>
      </c>
      <c r="BJ1334" s="7">
        <v>10863630.933333334</v>
      </c>
      <c r="BK1334" s="7">
        <v>7419935.9433333334</v>
      </c>
      <c r="BL1334" s="7">
        <v>4478800.1733333329</v>
      </c>
      <c r="BM1334" s="7">
        <v>4817179.6133333333</v>
      </c>
      <c r="BN1334" s="130">
        <v>0.81499999999999995</v>
      </c>
      <c r="BO1334" s="131">
        <v>9.2664050000000001E-4</v>
      </c>
      <c r="BP1334" s="161">
        <v>23482.160469165337</v>
      </c>
      <c r="BQ1334" s="162">
        <v>56046562</v>
      </c>
      <c r="BR1334" s="161">
        <v>1275441</v>
      </c>
      <c r="BS1334" s="163">
        <v>0</v>
      </c>
      <c r="BT1334" s="163">
        <v>2929727.4599999934</v>
      </c>
      <c r="BU1334" s="161">
        <v>68691136.159999996</v>
      </c>
      <c r="BV1334" s="161">
        <v>1393936.59</v>
      </c>
      <c r="BW1334" s="165">
        <v>40942180.849999994</v>
      </c>
      <c r="BX1334" s="161">
        <v>1275441</v>
      </c>
    </row>
    <row r="1335" spans="1:76" ht="14.45" x14ac:dyDescent="0.3">
      <c r="A1335" s="164" t="s">
        <v>31</v>
      </c>
      <c r="B1335" s="6" t="s">
        <v>147</v>
      </c>
      <c r="C1335" s="6" t="s">
        <v>32</v>
      </c>
      <c r="D1335" s="6" t="s">
        <v>32</v>
      </c>
      <c r="E1335" s="6" t="s">
        <v>36</v>
      </c>
      <c r="F1335" s="24" t="str">
        <f>+Tabela1[[#This Row],[WK]]&amp;Tabela1[[#This Row],[PK]]&amp;Tabela1[[#This Row],[GK]]</f>
        <v>180202</v>
      </c>
      <c r="G1335" s="6" t="s">
        <v>1292</v>
      </c>
      <c r="H1335" s="7">
        <v>133702979.70519876</v>
      </c>
      <c r="I1335" s="8">
        <v>1.371</v>
      </c>
      <c r="J1335" s="7">
        <v>183306785.17999998</v>
      </c>
      <c r="K1335" s="8">
        <v>7.0000000000000007E-2</v>
      </c>
      <c r="L1335" s="7">
        <v>12831474.9626</v>
      </c>
      <c r="M1335" s="7">
        <v>9140374.9626000002</v>
      </c>
      <c r="N1335" s="9">
        <v>2.4763281847145837</v>
      </c>
      <c r="O1335" s="7">
        <v>8638943</v>
      </c>
      <c r="P1335" s="8">
        <v>1.2949999999999999</v>
      </c>
      <c r="Q1335" s="7">
        <v>11187431</v>
      </c>
      <c r="R1335" s="8">
        <v>1.6E-2</v>
      </c>
      <c r="S1335" s="7">
        <v>178998.89600000001</v>
      </c>
      <c r="T1335" s="7">
        <v>73772.896000000008</v>
      </c>
      <c r="U1335" s="9">
        <v>0.70108999676885952</v>
      </c>
      <c r="V1335" s="7">
        <v>9214147.8585999999</v>
      </c>
      <c r="W1335" s="9">
        <v>2.4271223963906157</v>
      </c>
      <c r="X1335" s="7">
        <v>25632775.507783331</v>
      </c>
      <c r="Y1335" s="7">
        <v>12229544</v>
      </c>
      <c r="Z1335" s="7">
        <v>47338.394999999997</v>
      </c>
      <c r="AA1335" s="7">
        <v>784584.11278333294</v>
      </c>
      <c r="AB1335" s="7">
        <v>12571309</v>
      </c>
      <c r="AC1335" s="7">
        <v>0</v>
      </c>
      <c r="AD1335" s="7">
        <v>16418627.649183331</v>
      </c>
      <c r="AE1335" s="7">
        <v>0</v>
      </c>
      <c r="AF1335" s="7">
        <v>12831474.9626</v>
      </c>
      <c r="AG1335" s="7">
        <v>178998.89600000001</v>
      </c>
      <c r="AH1335" s="7">
        <v>16418627.649183331</v>
      </c>
      <c r="AI1335" s="7">
        <v>3081829</v>
      </c>
      <c r="AJ1335" s="7">
        <v>73743</v>
      </c>
      <c r="AK1335" s="7">
        <v>7924529</v>
      </c>
      <c r="AL1335" s="7">
        <v>25120</v>
      </c>
      <c r="AM1335" s="7">
        <v>339338</v>
      </c>
      <c r="AN1335" s="7">
        <v>0</v>
      </c>
      <c r="AO1335" s="7">
        <v>0</v>
      </c>
      <c r="AP1335" s="7">
        <v>9452407</v>
      </c>
      <c r="AQ1335" s="7">
        <v>843396</v>
      </c>
      <c r="AR1335" s="7">
        <v>3691100</v>
      </c>
      <c r="AS1335" s="7">
        <v>105226</v>
      </c>
      <c r="AT1335" s="7">
        <v>9046534</v>
      </c>
      <c r="AU1335" s="7">
        <v>740689</v>
      </c>
      <c r="AV1335" s="7">
        <v>684524</v>
      </c>
      <c r="AW1335" s="7">
        <v>0</v>
      </c>
      <c r="AX1335" s="7">
        <v>0</v>
      </c>
      <c r="AY1335" s="7">
        <v>10587611</v>
      </c>
      <c r="AZ1335" s="7">
        <v>374673</v>
      </c>
      <c r="BA1335" s="7">
        <v>47338.394999999997</v>
      </c>
      <c r="BB1335" s="7">
        <v>0</v>
      </c>
      <c r="BC1335" s="7">
        <v>0.05</v>
      </c>
      <c r="BD1335" s="7">
        <v>490.02</v>
      </c>
      <c r="BE1335" s="7">
        <v>37.590000000000003</v>
      </c>
      <c r="BF1335" s="7">
        <v>0.1</v>
      </c>
      <c r="BG1335" s="7">
        <v>519361.11278333294</v>
      </c>
      <c r="BH1335" s="7">
        <v>5792</v>
      </c>
      <c r="BI1335" s="7">
        <v>265223</v>
      </c>
      <c r="BJ1335" s="7">
        <v>3650288.246666668</v>
      </c>
      <c r="BK1335" s="7">
        <v>2038639.7800000012</v>
      </c>
      <c r="BL1335" s="7">
        <v>737379.55666666664</v>
      </c>
      <c r="BM1335" s="7">
        <v>4971834.7533333329</v>
      </c>
      <c r="BN1335" s="130">
        <v>0.53600000000000003</v>
      </c>
      <c r="BO1335" s="131">
        <v>2.5277090000000002E-4</v>
      </c>
      <c r="BP1335" s="161">
        <v>6405.3170568213245</v>
      </c>
      <c r="BQ1335" s="162">
        <v>12571309</v>
      </c>
      <c r="BR1335" s="161">
        <v>282628</v>
      </c>
      <c r="BS1335" s="163">
        <v>854558.30778333126</v>
      </c>
      <c r="BT1335" s="163">
        <v>0</v>
      </c>
      <c r="BU1335" s="161">
        <v>12831474.960000001</v>
      </c>
      <c r="BV1335" s="161">
        <v>178998.9</v>
      </c>
      <c r="BW1335" s="165">
        <v>15564069.34</v>
      </c>
      <c r="BX1335" s="161">
        <v>282628</v>
      </c>
    </row>
    <row r="1336" spans="1:76" ht="14.45" x14ac:dyDescent="0.3">
      <c r="A1336" s="164" t="s">
        <v>31</v>
      </c>
      <c r="B1336" s="6" t="s">
        <v>147</v>
      </c>
      <c r="C1336" s="6" t="s">
        <v>32</v>
      </c>
      <c r="D1336" s="6" t="s">
        <v>37</v>
      </c>
      <c r="E1336" s="6" t="s">
        <v>36</v>
      </c>
      <c r="F1336" s="24" t="str">
        <f>+Tabela1[[#This Row],[WK]]&amp;Tabela1[[#This Row],[PK]]&amp;Tabela1[[#This Row],[GK]]</f>
        <v>180203</v>
      </c>
      <c r="G1336" s="6" t="s">
        <v>1293</v>
      </c>
      <c r="H1336" s="7">
        <v>170238813.58059925</v>
      </c>
      <c r="I1336" s="8">
        <v>1.371</v>
      </c>
      <c r="J1336" s="7">
        <v>233397413.41</v>
      </c>
      <c r="K1336" s="8">
        <v>7.0000000000000007E-2</v>
      </c>
      <c r="L1336" s="7">
        <v>16337818.938700002</v>
      </c>
      <c r="M1336" s="7">
        <v>11940367.938700002</v>
      </c>
      <c r="N1336" s="9">
        <v>2.7152930046747539</v>
      </c>
      <c r="O1336" s="7">
        <v>102795</v>
      </c>
      <c r="P1336" s="8">
        <v>1.2949999999999999</v>
      </c>
      <c r="Q1336" s="7">
        <v>133120</v>
      </c>
      <c r="R1336" s="8">
        <v>1.6E-2</v>
      </c>
      <c r="S1336" s="7">
        <v>2129.92</v>
      </c>
      <c r="T1336" s="7">
        <v>-8888.08</v>
      </c>
      <c r="U1336" s="9">
        <v>-0.80668723906335082</v>
      </c>
      <c r="V1336" s="7">
        <v>11931479.858700002</v>
      </c>
      <c r="W1336" s="9">
        <v>2.7064905886147779</v>
      </c>
      <c r="X1336" s="7">
        <v>32560399.034808286</v>
      </c>
      <c r="Y1336" s="7">
        <v>9763606</v>
      </c>
      <c r="Z1336" s="7">
        <v>1035820.515</v>
      </c>
      <c r="AA1336" s="7">
        <v>1114774.5198082863</v>
      </c>
      <c r="AB1336" s="7">
        <v>18647002</v>
      </c>
      <c r="AC1336" s="7">
        <v>1999196</v>
      </c>
      <c r="AD1336" s="7">
        <v>20628919.176108282</v>
      </c>
      <c r="AE1336" s="7">
        <v>0</v>
      </c>
      <c r="AF1336" s="7">
        <v>16337818.938700002</v>
      </c>
      <c r="AG1336" s="7">
        <v>2129.92</v>
      </c>
      <c r="AH1336" s="7">
        <v>20628919.176108282</v>
      </c>
      <c r="AI1336" s="7">
        <v>3671586</v>
      </c>
      <c r="AJ1336" s="7">
        <v>13486</v>
      </c>
      <c r="AK1336" s="7">
        <v>14363026</v>
      </c>
      <c r="AL1336" s="7">
        <v>473447</v>
      </c>
      <c r="AM1336" s="7">
        <v>818295</v>
      </c>
      <c r="AN1336" s="7">
        <v>0</v>
      </c>
      <c r="AO1336" s="7">
        <v>0</v>
      </c>
      <c r="AP1336" s="7">
        <v>14872298</v>
      </c>
      <c r="AQ1336" s="7">
        <v>600720</v>
      </c>
      <c r="AR1336" s="7">
        <v>4397451</v>
      </c>
      <c r="AS1336" s="7">
        <v>11018</v>
      </c>
      <c r="AT1336" s="7">
        <v>12629438</v>
      </c>
      <c r="AU1336" s="7">
        <v>839164</v>
      </c>
      <c r="AV1336" s="7">
        <v>861162</v>
      </c>
      <c r="AW1336" s="7">
        <v>0</v>
      </c>
      <c r="AX1336" s="7">
        <v>0</v>
      </c>
      <c r="AY1336" s="7">
        <v>17224318</v>
      </c>
      <c r="AZ1336" s="7">
        <v>246538</v>
      </c>
      <c r="BA1336" s="7">
        <v>1035820.515</v>
      </c>
      <c r="BB1336" s="7">
        <v>0</v>
      </c>
      <c r="BC1336" s="7">
        <v>0</v>
      </c>
      <c r="BD1336" s="7">
        <v>11137.34</v>
      </c>
      <c r="BE1336" s="7">
        <v>1.03</v>
      </c>
      <c r="BF1336" s="7">
        <v>0</v>
      </c>
      <c r="BG1336" s="7">
        <v>674308.51980828622</v>
      </c>
      <c r="BH1336" s="7">
        <v>7520</v>
      </c>
      <c r="BI1336" s="7">
        <v>440466</v>
      </c>
      <c r="BJ1336" s="7">
        <v>6062211.2666666675</v>
      </c>
      <c r="BK1336" s="7">
        <v>3758798.4900000012</v>
      </c>
      <c r="BL1336" s="7">
        <v>511052.31</v>
      </c>
      <c r="BM1336" s="7">
        <v>8191546.4866666654</v>
      </c>
      <c r="BN1336" s="130">
        <v>0.65200000000000002</v>
      </c>
      <c r="BO1336" s="131">
        <v>2.776977E-4</v>
      </c>
      <c r="BP1336" s="161">
        <v>7037.6445138521076</v>
      </c>
      <c r="BQ1336" s="162">
        <v>18647002</v>
      </c>
      <c r="BR1336" s="161">
        <v>393751</v>
      </c>
      <c r="BS1336" s="163">
        <v>0</v>
      </c>
      <c r="BT1336" s="163">
        <v>1633971.6000000015</v>
      </c>
      <c r="BU1336" s="161">
        <v>16337818.939999999</v>
      </c>
      <c r="BV1336" s="161">
        <v>2129.92</v>
      </c>
      <c r="BW1336" s="165">
        <v>22262890.780000001</v>
      </c>
      <c r="BX1336" s="161">
        <v>393751</v>
      </c>
    </row>
    <row r="1337" spans="1:76" ht="14.45" x14ac:dyDescent="0.3">
      <c r="A1337" s="164" t="s">
        <v>31</v>
      </c>
      <c r="B1337" s="6" t="s">
        <v>147</v>
      </c>
      <c r="C1337" s="6" t="s">
        <v>32</v>
      </c>
      <c r="D1337" s="6" t="s">
        <v>39</v>
      </c>
      <c r="E1337" s="6" t="s">
        <v>36</v>
      </c>
      <c r="F1337" s="24" t="str">
        <f>+Tabela1[[#This Row],[WK]]&amp;Tabela1[[#This Row],[PK]]&amp;Tabela1[[#This Row],[GK]]</f>
        <v>180204</v>
      </c>
      <c r="G1337" s="6" t="s">
        <v>1294</v>
      </c>
      <c r="H1337" s="7">
        <v>232733649.13799942</v>
      </c>
      <c r="I1337" s="8">
        <v>1.371</v>
      </c>
      <c r="J1337" s="7">
        <v>319077832.95999998</v>
      </c>
      <c r="K1337" s="8">
        <v>7.0000000000000007E-2</v>
      </c>
      <c r="L1337" s="7">
        <v>22335448.3072</v>
      </c>
      <c r="M1337" s="7">
        <v>15459590.3072</v>
      </c>
      <c r="N1337" s="9">
        <v>2.2483870823393968</v>
      </c>
      <c r="O1337" s="7">
        <v>1307857</v>
      </c>
      <c r="P1337" s="8">
        <v>1.2949999999999999</v>
      </c>
      <c r="Q1337" s="7">
        <v>1693675</v>
      </c>
      <c r="R1337" s="8">
        <v>1.6E-2</v>
      </c>
      <c r="S1337" s="7">
        <v>27098.799999999999</v>
      </c>
      <c r="T1337" s="7">
        <v>-4513.2000000000007</v>
      </c>
      <c r="U1337" s="9">
        <v>-0.14276856889788689</v>
      </c>
      <c r="V1337" s="7">
        <v>15455077.1072</v>
      </c>
      <c r="W1337" s="9">
        <v>2.2374439711211198</v>
      </c>
      <c r="X1337" s="7">
        <v>31031636.861784484</v>
      </c>
      <c r="Y1337" s="7">
        <v>8038533</v>
      </c>
      <c r="Z1337" s="7">
        <v>323296.83</v>
      </c>
      <c r="AA1337" s="7">
        <v>1290751.0317844846</v>
      </c>
      <c r="AB1337" s="7">
        <v>20351787</v>
      </c>
      <c r="AC1337" s="7">
        <v>1027269</v>
      </c>
      <c r="AD1337" s="7">
        <v>15576559.754584484</v>
      </c>
      <c r="AE1337" s="7">
        <v>0</v>
      </c>
      <c r="AF1337" s="7">
        <v>22335448.3072</v>
      </c>
      <c r="AG1337" s="7">
        <v>27098.799999999999</v>
      </c>
      <c r="AH1337" s="7">
        <v>15576559.754584484</v>
      </c>
      <c r="AI1337" s="7">
        <v>5740895</v>
      </c>
      <c r="AJ1337" s="7">
        <v>19522</v>
      </c>
      <c r="AK1337" s="7">
        <v>8798891</v>
      </c>
      <c r="AL1337" s="7">
        <v>105395</v>
      </c>
      <c r="AM1337" s="7">
        <v>546666</v>
      </c>
      <c r="AN1337" s="7">
        <v>0</v>
      </c>
      <c r="AO1337" s="7">
        <v>0</v>
      </c>
      <c r="AP1337" s="7">
        <v>15953673</v>
      </c>
      <c r="AQ1337" s="7">
        <v>1058223</v>
      </c>
      <c r="AR1337" s="7">
        <v>6875858</v>
      </c>
      <c r="AS1337" s="7">
        <v>31612</v>
      </c>
      <c r="AT1337" s="7">
        <v>10617936</v>
      </c>
      <c r="AU1337" s="7">
        <v>334382</v>
      </c>
      <c r="AV1337" s="7">
        <v>896885</v>
      </c>
      <c r="AW1337" s="7">
        <v>0</v>
      </c>
      <c r="AX1337" s="7">
        <v>0</v>
      </c>
      <c r="AY1337" s="7">
        <v>17930007</v>
      </c>
      <c r="AZ1337" s="7">
        <v>434685</v>
      </c>
      <c r="BA1337" s="7">
        <v>323296.83</v>
      </c>
      <c r="BB1337" s="7">
        <v>0</v>
      </c>
      <c r="BC1337" s="7">
        <v>73.349999999999994</v>
      </c>
      <c r="BD1337" s="7">
        <v>3212.67</v>
      </c>
      <c r="BE1337" s="7">
        <v>38.28</v>
      </c>
      <c r="BF1337" s="7">
        <v>0</v>
      </c>
      <c r="BG1337" s="7">
        <v>804059.03178448475</v>
      </c>
      <c r="BH1337" s="7">
        <v>8967</v>
      </c>
      <c r="BI1337" s="7">
        <v>486692</v>
      </c>
      <c r="BJ1337" s="7">
        <v>6698460.6508333329</v>
      </c>
      <c r="BK1337" s="7">
        <v>3505524.5866666669</v>
      </c>
      <c r="BL1337" s="7">
        <v>2247080.2233333332</v>
      </c>
      <c r="BM1337" s="7">
        <v>8277583.8099999996</v>
      </c>
      <c r="BN1337" s="130">
        <v>0.746</v>
      </c>
      <c r="BO1337" s="131">
        <v>3.2968450000000002E-4</v>
      </c>
      <c r="BP1337" s="161">
        <v>8354.326370580764</v>
      </c>
      <c r="BQ1337" s="162">
        <v>20351787</v>
      </c>
      <c r="BR1337" s="161">
        <v>442107</v>
      </c>
      <c r="BS1337" s="163">
        <v>0</v>
      </c>
      <c r="BT1337" s="163">
        <v>2124365.138215512</v>
      </c>
      <c r="BU1337" s="161">
        <v>22335448.309999999</v>
      </c>
      <c r="BV1337" s="161">
        <v>27098.799999999999</v>
      </c>
      <c r="BW1337" s="165">
        <v>17700924.888215512</v>
      </c>
      <c r="BX1337" s="161">
        <v>442107</v>
      </c>
    </row>
    <row r="1338" spans="1:76" ht="14.45" x14ac:dyDescent="0.3">
      <c r="A1338" s="164" t="s">
        <v>31</v>
      </c>
      <c r="B1338" s="6" t="s">
        <v>147</v>
      </c>
      <c r="C1338" s="6" t="s">
        <v>32</v>
      </c>
      <c r="D1338" s="6" t="s">
        <v>42</v>
      </c>
      <c r="E1338" s="6" t="s">
        <v>36</v>
      </c>
      <c r="F1338" s="24" t="str">
        <f>+Tabela1[[#This Row],[WK]]&amp;Tabela1[[#This Row],[PK]]&amp;Tabela1[[#This Row],[GK]]</f>
        <v>180205</v>
      </c>
      <c r="G1338" s="6" t="s">
        <v>1295</v>
      </c>
      <c r="H1338" s="7">
        <v>194446128.55079958</v>
      </c>
      <c r="I1338" s="8">
        <v>1.371</v>
      </c>
      <c r="J1338" s="7">
        <v>266585642.24000001</v>
      </c>
      <c r="K1338" s="8">
        <v>7.0000000000000007E-2</v>
      </c>
      <c r="L1338" s="7">
        <v>18660994.956800003</v>
      </c>
      <c r="M1338" s="7">
        <v>12873134.956800003</v>
      </c>
      <c r="N1338" s="9">
        <v>2.2241614269868317</v>
      </c>
      <c r="O1338" s="7">
        <v>1888154</v>
      </c>
      <c r="P1338" s="8">
        <v>1.2949999999999999</v>
      </c>
      <c r="Q1338" s="7">
        <v>2445159</v>
      </c>
      <c r="R1338" s="8">
        <v>1.6E-2</v>
      </c>
      <c r="S1338" s="7">
        <v>39122.544000000002</v>
      </c>
      <c r="T1338" s="7">
        <v>8061.5440000000017</v>
      </c>
      <c r="U1338" s="9">
        <v>0.2595391004797013</v>
      </c>
      <c r="V1338" s="7">
        <v>12881196.500800002</v>
      </c>
      <c r="W1338" s="9">
        <v>2.2136744081591764</v>
      </c>
      <c r="X1338" s="7">
        <v>30301071.180920437</v>
      </c>
      <c r="Y1338" s="7">
        <v>12763222</v>
      </c>
      <c r="Z1338" s="7">
        <v>288487.86</v>
      </c>
      <c r="AA1338" s="7">
        <v>939603.32092044014</v>
      </c>
      <c r="AB1338" s="7">
        <v>16309758</v>
      </c>
      <c r="AC1338" s="7">
        <v>0</v>
      </c>
      <c r="AD1338" s="7">
        <v>17419874.680120435</v>
      </c>
      <c r="AE1338" s="7">
        <v>0</v>
      </c>
      <c r="AF1338" s="7">
        <v>18660994.956800003</v>
      </c>
      <c r="AG1338" s="7">
        <v>39122.544000000002</v>
      </c>
      <c r="AH1338" s="7">
        <v>17419874.680120435</v>
      </c>
      <c r="AI1338" s="7">
        <v>4832488</v>
      </c>
      <c r="AJ1338" s="7">
        <v>19355</v>
      </c>
      <c r="AK1338" s="7">
        <v>8567712</v>
      </c>
      <c r="AL1338" s="7">
        <v>316992</v>
      </c>
      <c r="AM1338" s="7">
        <v>283808</v>
      </c>
      <c r="AN1338" s="7">
        <v>0</v>
      </c>
      <c r="AO1338" s="7">
        <v>0</v>
      </c>
      <c r="AP1338" s="7">
        <v>12636445</v>
      </c>
      <c r="AQ1338" s="7">
        <v>911026</v>
      </c>
      <c r="AR1338" s="7">
        <v>5787860</v>
      </c>
      <c r="AS1338" s="7">
        <v>31061</v>
      </c>
      <c r="AT1338" s="7">
        <v>10327401</v>
      </c>
      <c r="AU1338" s="7">
        <v>732930</v>
      </c>
      <c r="AV1338" s="7">
        <v>448815</v>
      </c>
      <c r="AW1338" s="7">
        <v>0</v>
      </c>
      <c r="AX1338" s="7">
        <v>0</v>
      </c>
      <c r="AY1338" s="7">
        <v>14489278</v>
      </c>
      <c r="AZ1338" s="7">
        <v>376295</v>
      </c>
      <c r="BA1338" s="7">
        <v>288487.86</v>
      </c>
      <c r="BB1338" s="7">
        <v>0</v>
      </c>
      <c r="BC1338" s="7">
        <v>26.97</v>
      </c>
      <c r="BD1338" s="7">
        <v>3012.12</v>
      </c>
      <c r="BE1338" s="7">
        <v>0</v>
      </c>
      <c r="BF1338" s="7">
        <v>0</v>
      </c>
      <c r="BG1338" s="7">
        <v>677357.32092044014</v>
      </c>
      <c r="BH1338" s="7">
        <v>7554</v>
      </c>
      <c r="BI1338" s="7">
        <v>262246</v>
      </c>
      <c r="BJ1338" s="7">
        <v>3609325.3774999999</v>
      </c>
      <c r="BK1338" s="7">
        <v>2191527.7633333332</v>
      </c>
      <c r="BL1338" s="7">
        <v>1022445.4733333333</v>
      </c>
      <c r="BM1338" s="7">
        <v>3626299.5100000002</v>
      </c>
      <c r="BN1338" s="130">
        <v>0.60699999999999998</v>
      </c>
      <c r="BO1338" s="131">
        <v>3.166523E-4</v>
      </c>
      <c r="BP1338" s="161">
        <v>8024.1553882703865</v>
      </c>
      <c r="BQ1338" s="162">
        <v>16309758</v>
      </c>
      <c r="BR1338" s="161">
        <v>357474</v>
      </c>
      <c r="BS1338" s="163">
        <v>0</v>
      </c>
      <c r="BT1338" s="163">
        <v>0</v>
      </c>
      <c r="BU1338" s="161">
        <v>18660994.960000001</v>
      </c>
      <c r="BV1338" s="161">
        <v>39122.54</v>
      </c>
      <c r="BW1338" s="165">
        <v>17419874.68</v>
      </c>
      <c r="BX1338" s="161">
        <v>357474</v>
      </c>
    </row>
    <row r="1339" spans="1:76" ht="14.45" x14ac:dyDescent="0.3">
      <c r="A1339" s="164" t="s">
        <v>31</v>
      </c>
      <c r="B1339" s="6" t="s">
        <v>147</v>
      </c>
      <c r="C1339" s="6" t="s">
        <v>32</v>
      </c>
      <c r="D1339" s="6" t="s">
        <v>44</v>
      </c>
      <c r="E1339" s="6" t="s">
        <v>36</v>
      </c>
      <c r="F1339" s="24" t="str">
        <f>+Tabela1[[#This Row],[WK]]&amp;Tabela1[[#This Row],[PK]]&amp;Tabela1[[#This Row],[GK]]</f>
        <v>180206</v>
      </c>
      <c r="G1339" s="6" t="s">
        <v>1296</v>
      </c>
      <c r="H1339" s="7">
        <v>162934188.31879875</v>
      </c>
      <c r="I1339" s="8">
        <v>1.371</v>
      </c>
      <c r="J1339" s="7">
        <v>223382772.18000001</v>
      </c>
      <c r="K1339" s="8">
        <v>7.0000000000000007E-2</v>
      </c>
      <c r="L1339" s="7">
        <v>15636794.052600002</v>
      </c>
      <c r="M1339" s="7">
        <v>11549644.052600002</v>
      </c>
      <c r="N1339" s="9">
        <v>2.8258429596662715</v>
      </c>
      <c r="O1339" s="7">
        <v>504427</v>
      </c>
      <c r="P1339" s="8">
        <v>1.2949999999999999</v>
      </c>
      <c r="Q1339" s="7">
        <v>653233</v>
      </c>
      <c r="R1339" s="8">
        <v>1.6E-2</v>
      </c>
      <c r="S1339" s="7">
        <v>10451.728000000001</v>
      </c>
      <c r="T1339" s="7">
        <v>-5514.271999999999</v>
      </c>
      <c r="U1339" s="9">
        <v>-0.34537592383815602</v>
      </c>
      <c r="V1339" s="7">
        <v>11544129.780600002</v>
      </c>
      <c r="W1339" s="9">
        <v>2.8135031475103318</v>
      </c>
      <c r="X1339" s="7">
        <v>30759157.248182982</v>
      </c>
      <c r="Y1339" s="7">
        <v>11949260</v>
      </c>
      <c r="Z1339" s="7">
        <v>452090.35999999993</v>
      </c>
      <c r="AA1339" s="7">
        <v>851583.88818298513</v>
      </c>
      <c r="AB1339" s="7">
        <v>16003036</v>
      </c>
      <c r="AC1339" s="7">
        <v>1503187</v>
      </c>
      <c r="AD1339" s="7">
        <v>19215027.467582978</v>
      </c>
      <c r="AE1339" s="7">
        <v>0</v>
      </c>
      <c r="AF1339" s="7">
        <v>15636794.052600002</v>
      </c>
      <c r="AG1339" s="7">
        <v>10451.728000000001</v>
      </c>
      <c r="AH1339" s="7">
        <v>19215027.467582978</v>
      </c>
      <c r="AI1339" s="7">
        <v>3412505</v>
      </c>
      <c r="AJ1339" s="7">
        <v>5939</v>
      </c>
      <c r="AK1339" s="7">
        <v>12075693</v>
      </c>
      <c r="AL1339" s="7">
        <v>665130</v>
      </c>
      <c r="AM1339" s="7">
        <v>358422</v>
      </c>
      <c r="AN1339" s="7">
        <v>0</v>
      </c>
      <c r="AO1339" s="7">
        <v>0</v>
      </c>
      <c r="AP1339" s="7">
        <v>12993228</v>
      </c>
      <c r="AQ1339" s="7">
        <v>572873</v>
      </c>
      <c r="AR1339" s="7">
        <v>4087150</v>
      </c>
      <c r="AS1339" s="7">
        <v>15966</v>
      </c>
      <c r="AT1339" s="7">
        <v>13483758</v>
      </c>
      <c r="AU1339" s="7">
        <v>969174</v>
      </c>
      <c r="AV1339" s="7">
        <v>473469</v>
      </c>
      <c r="AW1339" s="7">
        <v>0</v>
      </c>
      <c r="AX1339" s="7">
        <v>0</v>
      </c>
      <c r="AY1339" s="7">
        <v>14849249</v>
      </c>
      <c r="AZ1339" s="7">
        <v>248160</v>
      </c>
      <c r="BA1339" s="7">
        <v>452090.35999999993</v>
      </c>
      <c r="BB1339" s="7">
        <v>0</v>
      </c>
      <c r="BC1339" s="7">
        <v>0.01</v>
      </c>
      <c r="BD1339" s="7">
        <v>4861.1499999999996</v>
      </c>
      <c r="BE1339" s="7">
        <v>0</v>
      </c>
      <c r="BF1339" s="7">
        <v>0.01</v>
      </c>
      <c r="BG1339" s="7">
        <v>672066.88818298513</v>
      </c>
      <c r="BH1339" s="7">
        <v>7495</v>
      </c>
      <c r="BI1339" s="7">
        <v>179517</v>
      </c>
      <c r="BJ1339" s="7">
        <v>2470604.1516666654</v>
      </c>
      <c r="BK1339" s="7">
        <v>232711.81666666549</v>
      </c>
      <c r="BL1339" s="7">
        <v>1120893.5566666666</v>
      </c>
      <c r="BM1339" s="7">
        <v>6709782.2266666666</v>
      </c>
      <c r="BN1339" s="130">
        <v>0.59199999999999997</v>
      </c>
      <c r="BO1339" s="131">
        <v>2.8425059999999999E-4</v>
      </c>
      <c r="BP1339" s="161">
        <v>7203.7305231355103</v>
      </c>
      <c r="BQ1339" s="162">
        <v>16003036</v>
      </c>
      <c r="BR1339" s="161">
        <v>390176</v>
      </c>
      <c r="BS1339" s="163">
        <v>0</v>
      </c>
      <c r="BT1339" s="163">
        <v>1654828.7518170178</v>
      </c>
      <c r="BU1339" s="161">
        <v>15636794.050000001</v>
      </c>
      <c r="BV1339" s="161">
        <v>10451.73</v>
      </c>
      <c r="BW1339" s="165">
        <v>20869856.221817017</v>
      </c>
      <c r="BX1339" s="161">
        <v>390176</v>
      </c>
    </row>
    <row r="1340" spans="1:76" ht="14.45" x14ac:dyDescent="0.3">
      <c r="A1340" s="164" t="s">
        <v>31</v>
      </c>
      <c r="B1340" s="6" t="s">
        <v>147</v>
      </c>
      <c r="C1340" s="6" t="s">
        <v>37</v>
      </c>
      <c r="D1340" s="6" t="s">
        <v>33</v>
      </c>
      <c r="E1340" s="6" t="s">
        <v>34</v>
      </c>
      <c r="F1340" s="24" t="str">
        <f>+Tabela1[[#This Row],[WK]]&amp;Tabela1[[#This Row],[PK]]&amp;Tabela1[[#This Row],[GK]]</f>
        <v>180301</v>
      </c>
      <c r="G1340" s="6" t="s">
        <v>1297</v>
      </c>
      <c r="H1340" s="7">
        <v>1604807847.8448136</v>
      </c>
      <c r="I1340" s="8">
        <v>1.371</v>
      </c>
      <c r="J1340" s="7">
        <v>2200191559.4000001</v>
      </c>
      <c r="K1340" s="8">
        <v>7.0000000000000007E-2</v>
      </c>
      <c r="L1340" s="7">
        <v>154013409.15800002</v>
      </c>
      <c r="M1340" s="7">
        <v>85295474.158000022</v>
      </c>
      <c r="N1340" s="9">
        <v>1.2412403568005939</v>
      </c>
      <c r="O1340" s="7">
        <v>421430752</v>
      </c>
      <c r="P1340" s="8">
        <v>1.2949999999999999</v>
      </c>
      <c r="Q1340" s="7">
        <v>545752824</v>
      </c>
      <c r="R1340" s="8">
        <v>1.6E-2</v>
      </c>
      <c r="S1340" s="7">
        <v>8732045.1840000004</v>
      </c>
      <c r="T1340" s="7">
        <v>2249451.1840000004</v>
      </c>
      <c r="U1340" s="9">
        <v>0.34699862184798252</v>
      </c>
      <c r="V1340" s="7">
        <v>87544925.342000008</v>
      </c>
      <c r="W1340" s="9">
        <v>1.164153051928664</v>
      </c>
      <c r="X1340" s="7">
        <v>96115870.347126469</v>
      </c>
      <c r="Y1340" s="7">
        <v>0</v>
      </c>
      <c r="Z1340" s="7">
        <v>26420.37</v>
      </c>
      <c r="AA1340" s="7">
        <v>4972790.9771264736</v>
      </c>
      <c r="AB1340" s="7">
        <v>91116659</v>
      </c>
      <c r="AC1340" s="7">
        <v>0</v>
      </c>
      <c r="AD1340" s="7">
        <v>8570945.0051264465</v>
      </c>
      <c r="AE1340" s="7">
        <v>0</v>
      </c>
      <c r="AF1340" s="7">
        <v>154013409.15800002</v>
      </c>
      <c r="AG1340" s="7">
        <v>8732045.1840000004</v>
      </c>
      <c r="AH1340" s="7">
        <v>8570945.0051264465</v>
      </c>
      <c r="AI1340" s="7">
        <v>57375015</v>
      </c>
      <c r="AJ1340" s="7">
        <v>6855584</v>
      </c>
      <c r="AK1340" s="7">
        <v>0</v>
      </c>
      <c r="AL1340" s="7">
        <v>0</v>
      </c>
      <c r="AM1340" s="7">
        <v>1620834</v>
      </c>
      <c r="AN1340" s="7">
        <v>0</v>
      </c>
      <c r="AO1340" s="7">
        <v>0</v>
      </c>
      <c r="AP1340" s="7">
        <v>67006558</v>
      </c>
      <c r="AQ1340" s="7">
        <v>6102685</v>
      </c>
      <c r="AR1340" s="7">
        <v>68717935</v>
      </c>
      <c r="AS1340" s="7">
        <v>6482594</v>
      </c>
      <c r="AT1340" s="7">
        <v>0</v>
      </c>
      <c r="AU1340" s="7">
        <v>0</v>
      </c>
      <c r="AV1340" s="7">
        <v>1833087</v>
      </c>
      <c r="AW1340" s="7">
        <v>0</v>
      </c>
      <c r="AX1340" s="7">
        <v>0</v>
      </c>
      <c r="AY1340" s="7">
        <v>80691602</v>
      </c>
      <c r="AZ1340" s="7">
        <v>2617843</v>
      </c>
      <c r="BA1340" s="7">
        <v>26420.37</v>
      </c>
      <c r="BB1340" s="7">
        <v>0</v>
      </c>
      <c r="BC1340" s="7">
        <v>0</v>
      </c>
      <c r="BD1340" s="7">
        <v>0</v>
      </c>
      <c r="BE1340" s="7">
        <v>568.17999999999995</v>
      </c>
      <c r="BF1340" s="7">
        <v>0</v>
      </c>
      <c r="BG1340" s="7">
        <v>3854497.9771264731</v>
      </c>
      <c r="BH1340" s="7">
        <v>42986</v>
      </c>
      <c r="BI1340" s="7">
        <v>1118293</v>
      </c>
      <c r="BJ1340" s="7">
        <v>15391187.680833334</v>
      </c>
      <c r="BK1340" s="7">
        <v>12615973.846666668</v>
      </c>
      <c r="BL1340" s="7">
        <v>2162207.2266666666</v>
      </c>
      <c r="BM1340" s="7">
        <v>6776440.8833333328</v>
      </c>
      <c r="BN1340" s="130">
        <v>1.069</v>
      </c>
      <c r="BO1340" s="131">
        <v>1.8216955000000001E-3</v>
      </c>
      <c r="BP1340" s="161">
        <v>46163.906435760058</v>
      </c>
      <c r="BQ1340" s="162">
        <v>91116659</v>
      </c>
      <c r="BR1340" s="161">
        <v>2367862</v>
      </c>
      <c r="BS1340" s="163">
        <v>0</v>
      </c>
      <c r="BT1340" s="163">
        <v>0</v>
      </c>
      <c r="BU1340" s="161">
        <v>154013409.16</v>
      </c>
      <c r="BV1340" s="161">
        <v>8732045.1799999997</v>
      </c>
      <c r="BW1340" s="165">
        <v>8570945.0099999998</v>
      </c>
      <c r="BX1340" s="161">
        <v>2367862</v>
      </c>
    </row>
    <row r="1341" spans="1:76" ht="14.45" x14ac:dyDescent="0.3">
      <c r="A1341" s="164" t="s">
        <v>31</v>
      </c>
      <c r="B1341" s="6" t="s">
        <v>147</v>
      </c>
      <c r="C1341" s="6" t="s">
        <v>37</v>
      </c>
      <c r="D1341" s="6" t="s">
        <v>32</v>
      </c>
      <c r="E1341" s="6" t="s">
        <v>40</v>
      </c>
      <c r="F1341" s="24" t="str">
        <f>+Tabela1[[#This Row],[WK]]&amp;Tabela1[[#This Row],[PK]]&amp;Tabela1[[#This Row],[GK]]</f>
        <v>180302</v>
      </c>
      <c r="G1341" s="6" t="s">
        <v>1298</v>
      </c>
      <c r="H1341" s="7">
        <v>263818410.24399784</v>
      </c>
      <c r="I1341" s="8">
        <v>1.371</v>
      </c>
      <c r="J1341" s="7">
        <v>361695040.44999999</v>
      </c>
      <c r="K1341" s="8">
        <v>7.0000000000000007E-2</v>
      </c>
      <c r="L1341" s="7">
        <v>25318652.831500001</v>
      </c>
      <c r="M1341" s="7">
        <v>17923215.831500001</v>
      </c>
      <c r="N1341" s="9">
        <v>2.4235506071514097</v>
      </c>
      <c r="O1341" s="7">
        <v>4839041</v>
      </c>
      <c r="P1341" s="8">
        <v>1.2949999999999999</v>
      </c>
      <c r="Q1341" s="7">
        <v>6266558</v>
      </c>
      <c r="R1341" s="8">
        <v>1.6E-2</v>
      </c>
      <c r="S1341" s="7">
        <v>100264.928</v>
      </c>
      <c r="T1341" s="7">
        <v>-92801.072</v>
      </c>
      <c r="U1341" s="9">
        <v>-0.48067019568437735</v>
      </c>
      <c r="V1341" s="7">
        <v>17830414.759500001</v>
      </c>
      <c r="W1341" s="9">
        <v>2.3496616868307227</v>
      </c>
      <c r="X1341" s="7">
        <v>45038209.299789503</v>
      </c>
      <c r="Y1341" s="7">
        <v>18195129</v>
      </c>
      <c r="Z1341" s="7">
        <v>139871.845</v>
      </c>
      <c r="AA1341" s="7">
        <v>1611652.4547895014</v>
      </c>
      <c r="AB1341" s="7">
        <v>25091556</v>
      </c>
      <c r="AC1341" s="7">
        <v>0</v>
      </c>
      <c r="AD1341" s="7">
        <v>27207794.540289503</v>
      </c>
      <c r="AE1341" s="7">
        <v>0</v>
      </c>
      <c r="AF1341" s="7">
        <v>25318652.831500001</v>
      </c>
      <c r="AG1341" s="7">
        <v>100264.928</v>
      </c>
      <c r="AH1341" s="7">
        <v>27207794.540289503</v>
      </c>
      <c r="AI1341" s="7">
        <v>6174710</v>
      </c>
      <c r="AJ1341" s="7">
        <v>154989</v>
      </c>
      <c r="AK1341" s="7">
        <v>14542562</v>
      </c>
      <c r="AL1341" s="7">
        <v>2281976</v>
      </c>
      <c r="AM1341" s="7">
        <v>474710</v>
      </c>
      <c r="AN1341" s="7">
        <v>0</v>
      </c>
      <c r="AO1341" s="7">
        <v>0</v>
      </c>
      <c r="AP1341" s="7">
        <v>20148080</v>
      </c>
      <c r="AQ1341" s="7">
        <v>1205419</v>
      </c>
      <c r="AR1341" s="7">
        <v>7395437</v>
      </c>
      <c r="AS1341" s="7">
        <v>193066</v>
      </c>
      <c r="AT1341" s="7">
        <v>16727526</v>
      </c>
      <c r="AU1341" s="7">
        <v>1679511</v>
      </c>
      <c r="AV1341" s="7">
        <v>701981</v>
      </c>
      <c r="AW1341" s="7">
        <v>0</v>
      </c>
      <c r="AX1341" s="7">
        <v>0</v>
      </c>
      <c r="AY1341" s="7">
        <v>23109910</v>
      </c>
      <c r="AZ1341" s="7">
        <v>494698</v>
      </c>
      <c r="BA1341" s="7">
        <v>139871.845</v>
      </c>
      <c r="BB1341" s="7">
        <v>0</v>
      </c>
      <c r="BC1341" s="7">
        <v>37.39</v>
      </c>
      <c r="BD1341" s="7">
        <v>1269.0899999999999</v>
      </c>
      <c r="BE1341" s="7">
        <v>220.55</v>
      </c>
      <c r="BF1341" s="7">
        <v>0</v>
      </c>
      <c r="BG1341" s="7">
        <v>1136012.4547895014</v>
      </c>
      <c r="BH1341" s="7">
        <v>12669</v>
      </c>
      <c r="BI1341" s="7">
        <v>475640</v>
      </c>
      <c r="BJ1341" s="7">
        <v>6546148.9008333338</v>
      </c>
      <c r="BK1341" s="7">
        <v>3351361.9466666672</v>
      </c>
      <c r="BL1341" s="7">
        <v>1292434.4833333332</v>
      </c>
      <c r="BM1341" s="7">
        <v>10194278.85</v>
      </c>
      <c r="BN1341" s="130">
        <v>0.63</v>
      </c>
      <c r="BO1341" s="131">
        <v>4.8274789999999999E-4</v>
      </c>
      <c r="BP1341" s="161">
        <v>12233.335153663595</v>
      </c>
      <c r="BQ1341" s="162">
        <v>25091556</v>
      </c>
      <c r="BR1341" s="161">
        <v>622941</v>
      </c>
      <c r="BS1341" s="163">
        <v>0</v>
      </c>
      <c r="BT1341" s="163">
        <v>1298357.7002104968</v>
      </c>
      <c r="BU1341" s="161">
        <v>25318652.829999998</v>
      </c>
      <c r="BV1341" s="161">
        <v>100264.93</v>
      </c>
      <c r="BW1341" s="165">
        <v>28506152.240210496</v>
      </c>
      <c r="BX1341" s="161">
        <v>622941</v>
      </c>
    </row>
    <row r="1342" spans="1:76" ht="14.45" x14ac:dyDescent="0.3">
      <c r="A1342" s="164" t="s">
        <v>31</v>
      </c>
      <c r="B1342" s="6" t="s">
        <v>147</v>
      </c>
      <c r="C1342" s="6" t="s">
        <v>37</v>
      </c>
      <c r="D1342" s="6" t="s">
        <v>37</v>
      </c>
      <c r="E1342" s="6" t="s">
        <v>36</v>
      </c>
      <c r="F1342" s="24" t="str">
        <f>+Tabela1[[#This Row],[WK]]&amp;Tabela1[[#This Row],[PK]]&amp;Tabela1[[#This Row],[GK]]</f>
        <v>180303</v>
      </c>
      <c r="G1342" s="6" t="s">
        <v>1288</v>
      </c>
      <c r="H1342" s="7">
        <v>371025772.14379817</v>
      </c>
      <c r="I1342" s="8">
        <v>1.371</v>
      </c>
      <c r="J1342" s="7">
        <v>508676333.59999996</v>
      </c>
      <c r="K1342" s="8">
        <v>7.0000000000000007E-2</v>
      </c>
      <c r="L1342" s="7">
        <v>35607343.351999998</v>
      </c>
      <c r="M1342" s="7">
        <v>20379341.351999998</v>
      </c>
      <c r="N1342" s="9">
        <v>1.3382807115470563</v>
      </c>
      <c r="O1342" s="7">
        <v>3210699</v>
      </c>
      <c r="P1342" s="8">
        <v>1.2949999999999999</v>
      </c>
      <c r="Q1342" s="7">
        <v>4157855</v>
      </c>
      <c r="R1342" s="8">
        <v>1.6E-2</v>
      </c>
      <c r="S1342" s="7">
        <v>66525.680000000008</v>
      </c>
      <c r="T1342" s="7">
        <v>16381.680000000008</v>
      </c>
      <c r="U1342" s="9">
        <v>0.32669272495213797</v>
      </c>
      <c r="V1342" s="7">
        <v>20395723.031999998</v>
      </c>
      <c r="W1342" s="9">
        <v>1.3349606052985747</v>
      </c>
      <c r="X1342" s="7">
        <v>38225701.079868659</v>
      </c>
      <c r="Y1342" s="7">
        <v>10009274</v>
      </c>
      <c r="Z1342" s="7">
        <v>8915.91</v>
      </c>
      <c r="AA1342" s="7">
        <v>1705436.1698686597</v>
      </c>
      <c r="AB1342" s="7">
        <v>25585476</v>
      </c>
      <c r="AC1342" s="7">
        <v>916599</v>
      </c>
      <c r="AD1342" s="7">
        <v>17829978.047868662</v>
      </c>
      <c r="AE1342" s="7">
        <v>0</v>
      </c>
      <c r="AF1342" s="7">
        <v>35607343.351999998</v>
      </c>
      <c r="AG1342" s="7">
        <v>66525.680000000008</v>
      </c>
      <c r="AH1342" s="7">
        <v>17829978.047868662</v>
      </c>
      <c r="AI1342" s="7">
        <v>12714393</v>
      </c>
      <c r="AJ1342" s="7">
        <v>31984</v>
      </c>
      <c r="AK1342" s="7">
        <v>11416233</v>
      </c>
      <c r="AL1342" s="7">
        <v>505550</v>
      </c>
      <c r="AM1342" s="7">
        <v>606658</v>
      </c>
      <c r="AN1342" s="7">
        <v>0</v>
      </c>
      <c r="AO1342" s="7">
        <v>0</v>
      </c>
      <c r="AP1342" s="7">
        <v>20234024</v>
      </c>
      <c r="AQ1342" s="7">
        <v>1296920</v>
      </c>
      <c r="AR1342" s="7">
        <v>15228002</v>
      </c>
      <c r="AS1342" s="7">
        <v>50144</v>
      </c>
      <c r="AT1342" s="7">
        <v>12580499</v>
      </c>
      <c r="AU1342" s="7">
        <v>0</v>
      </c>
      <c r="AV1342" s="7">
        <v>680542</v>
      </c>
      <c r="AW1342" s="7">
        <v>0</v>
      </c>
      <c r="AX1342" s="7">
        <v>0</v>
      </c>
      <c r="AY1342" s="7">
        <v>23185755</v>
      </c>
      <c r="AZ1342" s="7">
        <v>540113</v>
      </c>
      <c r="BA1342" s="7">
        <v>8915.91</v>
      </c>
      <c r="BB1342" s="7">
        <v>0</v>
      </c>
      <c r="BC1342" s="7">
        <v>11.97</v>
      </c>
      <c r="BD1342" s="7">
        <v>0.32</v>
      </c>
      <c r="BE1342" s="7">
        <v>111.3</v>
      </c>
      <c r="BF1342" s="7">
        <v>0</v>
      </c>
      <c r="BG1342" s="7">
        <v>1196180.1698686597</v>
      </c>
      <c r="BH1342" s="7">
        <v>13340</v>
      </c>
      <c r="BI1342" s="7">
        <v>509256</v>
      </c>
      <c r="BJ1342" s="7">
        <v>7008885.9850000013</v>
      </c>
      <c r="BK1342" s="7">
        <v>5372708.6033333344</v>
      </c>
      <c r="BL1342" s="7">
        <v>118809.50333333334</v>
      </c>
      <c r="BM1342" s="7">
        <v>6307090.5200000005</v>
      </c>
      <c r="BN1342" s="130">
        <v>0.78600000000000003</v>
      </c>
      <c r="BO1342" s="131">
        <v>5.0351479999999999E-4</v>
      </c>
      <c r="BP1342" s="161">
        <v>12759.60768910377</v>
      </c>
      <c r="BQ1342" s="162">
        <v>25585476</v>
      </c>
      <c r="BR1342" s="161">
        <v>709051</v>
      </c>
      <c r="BS1342" s="163">
        <v>0</v>
      </c>
      <c r="BT1342" s="163">
        <v>2470258.9201313406</v>
      </c>
      <c r="BU1342" s="161">
        <v>35607343.350000001</v>
      </c>
      <c r="BV1342" s="161">
        <v>66525.679999999993</v>
      </c>
      <c r="BW1342" s="165">
        <v>20300236.970131341</v>
      </c>
      <c r="BX1342" s="161">
        <v>709051</v>
      </c>
    </row>
    <row r="1343" spans="1:76" ht="14.45" x14ac:dyDescent="0.3">
      <c r="A1343" s="164" t="s">
        <v>31</v>
      </c>
      <c r="B1343" s="6" t="s">
        <v>147</v>
      </c>
      <c r="C1343" s="6" t="s">
        <v>37</v>
      </c>
      <c r="D1343" s="6" t="s">
        <v>39</v>
      </c>
      <c r="E1343" s="6" t="s">
        <v>36</v>
      </c>
      <c r="F1343" s="24" t="str">
        <f>+Tabela1[[#This Row],[WK]]&amp;Tabela1[[#This Row],[PK]]&amp;Tabela1[[#This Row],[GK]]</f>
        <v>180304</v>
      </c>
      <c r="G1343" s="6" t="s">
        <v>1297</v>
      </c>
      <c r="H1343" s="7">
        <v>821317999.95560384</v>
      </c>
      <c r="I1343" s="8">
        <v>1.371</v>
      </c>
      <c r="J1343" s="7">
        <v>1126026977.9399998</v>
      </c>
      <c r="K1343" s="8">
        <v>7.0000000000000007E-2</v>
      </c>
      <c r="L1343" s="7">
        <v>78821888.455799997</v>
      </c>
      <c r="M1343" s="7">
        <v>46033644.455799997</v>
      </c>
      <c r="N1343" s="9">
        <v>1.4039679726611769</v>
      </c>
      <c r="O1343" s="7">
        <v>213831767</v>
      </c>
      <c r="P1343" s="8">
        <v>1.2949999999999999</v>
      </c>
      <c r="Q1343" s="7">
        <v>276912138</v>
      </c>
      <c r="R1343" s="8">
        <v>1.6E-2</v>
      </c>
      <c r="S1343" s="7">
        <v>4430594.2079999996</v>
      </c>
      <c r="T1343" s="7">
        <v>231081.20799999963</v>
      </c>
      <c r="U1343" s="9">
        <v>5.5025715600832678E-2</v>
      </c>
      <c r="V1343" s="7">
        <v>46264725.663800001</v>
      </c>
      <c r="W1343" s="9">
        <v>1.2508118744210415</v>
      </c>
      <c r="X1343" s="7">
        <v>51198824.368356526</v>
      </c>
      <c r="Y1343" s="7">
        <v>0</v>
      </c>
      <c r="Z1343" s="7">
        <v>43369.154999999999</v>
      </c>
      <c r="AA1343" s="7">
        <v>3569716.2133565266</v>
      </c>
      <c r="AB1343" s="7">
        <v>47585739</v>
      </c>
      <c r="AC1343" s="7">
        <v>0</v>
      </c>
      <c r="AD1343" s="7">
        <v>4934098.7045565294</v>
      </c>
      <c r="AE1343" s="7">
        <v>0</v>
      </c>
      <c r="AF1343" s="7">
        <v>78821888.455799997</v>
      </c>
      <c r="AG1343" s="7">
        <v>4430594.2079999996</v>
      </c>
      <c r="AH1343" s="7">
        <v>4934098.7045565294</v>
      </c>
      <c r="AI1343" s="7">
        <v>27376055</v>
      </c>
      <c r="AJ1343" s="7">
        <v>5542822</v>
      </c>
      <c r="AK1343" s="7">
        <v>548955</v>
      </c>
      <c r="AL1343" s="7">
        <v>1088495</v>
      </c>
      <c r="AM1343" s="7">
        <v>959451</v>
      </c>
      <c r="AN1343" s="7">
        <v>0</v>
      </c>
      <c r="AO1343" s="7">
        <v>0</v>
      </c>
      <c r="AP1343" s="7">
        <v>40411712</v>
      </c>
      <c r="AQ1343" s="7">
        <v>2311382</v>
      </c>
      <c r="AR1343" s="7">
        <v>32788244</v>
      </c>
      <c r="AS1343" s="7">
        <v>4199513</v>
      </c>
      <c r="AT1343" s="7">
        <v>54072</v>
      </c>
      <c r="AU1343" s="7">
        <v>0</v>
      </c>
      <c r="AV1343" s="7">
        <v>1048089</v>
      </c>
      <c r="AW1343" s="7">
        <v>0</v>
      </c>
      <c r="AX1343" s="7">
        <v>0</v>
      </c>
      <c r="AY1343" s="7">
        <v>45863410</v>
      </c>
      <c r="AZ1343" s="7">
        <v>947225</v>
      </c>
      <c r="BA1343" s="7">
        <v>43369.154999999999</v>
      </c>
      <c r="BB1343" s="7">
        <v>0</v>
      </c>
      <c r="BC1343" s="7">
        <v>0</v>
      </c>
      <c r="BD1343" s="7">
        <v>0</v>
      </c>
      <c r="BE1343" s="7">
        <v>932.67</v>
      </c>
      <c r="BF1343" s="7">
        <v>0</v>
      </c>
      <c r="BG1343" s="7">
        <v>2303140.2133565266</v>
      </c>
      <c r="BH1343" s="7">
        <v>25685</v>
      </c>
      <c r="BI1343" s="7">
        <v>1266576</v>
      </c>
      <c r="BJ1343" s="7">
        <v>17431912.597499996</v>
      </c>
      <c r="BK1343" s="7">
        <v>14063601.986666664</v>
      </c>
      <c r="BL1343" s="7">
        <v>3414872.72</v>
      </c>
      <c r="BM1343" s="7">
        <v>6643497.0033333339</v>
      </c>
      <c r="BN1343" s="130">
        <v>1.123</v>
      </c>
      <c r="BO1343" s="131">
        <v>9.3761210000000003E-4</v>
      </c>
      <c r="BP1343" s="161">
        <v>23760.304508808622</v>
      </c>
      <c r="BQ1343" s="162">
        <v>47585739</v>
      </c>
      <c r="BR1343" s="161">
        <v>1254951</v>
      </c>
      <c r="BS1343" s="163">
        <v>0</v>
      </c>
      <c r="BT1343" s="163">
        <v>1968922.6316434741</v>
      </c>
      <c r="BU1343" s="161">
        <v>78821888.459999993</v>
      </c>
      <c r="BV1343" s="161">
        <v>4430594.21</v>
      </c>
      <c r="BW1343" s="165">
        <v>6903021.3316434743</v>
      </c>
      <c r="BX1343" s="161">
        <v>1254951</v>
      </c>
    </row>
    <row r="1344" spans="1:76" ht="14.45" x14ac:dyDescent="0.3">
      <c r="A1344" s="164" t="s">
        <v>31</v>
      </c>
      <c r="B1344" s="6" t="s">
        <v>147</v>
      </c>
      <c r="C1344" s="6" t="s">
        <v>37</v>
      </c>
      <c r="D1344" s="6" t="s">
        <v>42</v>
      </c>
      <c r="E1344" s="6" t="s">
        <v>36</v>
      </c>
      <c r="F1344" s="24" t="str">
        <f>+Tabela1[[#This Row],[WK]]&amp;Tabela1[[#This Row],[PK]]&amp;Tabela1[[#This Row],[GK]]</f>
        <v>180305</v>
      </c>
      <c r="G1344" s="6" t="s">
        <v>1299</v>
      </c>
      <c r="H1344" s="7">
        <v>104566641.33479887</v>
      </c>
      <c r="I1344" s="8">
        <v>1.371</v>
      </c>
      <c r="J1344" s="7">
        <v>143360865.25999999</v>
      </c>
      <c r="K1344" s="8">
        <v>7.0000000000000007E-2</v>
      </c>
      <c r="L1344" s="7">
        <v>10035260.5682</v>
      </c>
      <c r="M1344" s="7">
        <v>7412327.5681999996</v>
      </c>
      <c r="N1344" s="9">
        <v>2.8259690843037162</v>
      </c>
      <c r="O1344" s="7">
        <v>5758341</v>
      </c>
      <c r="P1344" s="8">
        <v>1.2949999999999999</v>
      </c>
      <c r="Q1344" s="7">
        <v>7457052</v>
      </c>
      <c r="R1344" s="8">
        <v>1.6E-2</v>
      </c>
      <c r="S1344" s="7">
        <v>119312.83200000001</v>
      </c>
      <c r="T1344" s="7">
        <v>39407.832000000009</v>
      </c>
      <c r="U1344" s="9">
        <v>0.49318355547212328</v>
      </c>
      <c r="V1344" s="7">
        <v>7451735.4002</v>
      </c>
      <c r="W1344" s="9">
        <v>2.7570040824496327</v>
      </c>
      <c r="X1344" s="7">
        <v>25402847.409999065</v>
      </c>
      <c r="Y1344" s="7">
        <v>11707794</v>
      </c>
      <c r="Z1344" s="7">
        <v>229874.14500000002</v>
      </c>
      <c r="AA1344" s="7">
        <v>732814.2649990638</v>
      </c>
      <c r="AB1344" s="7">
        <v>12732365</v>
      </c>
      <c r="AC1344" s="7">
        <v>0</v>
      </c>
      <c r="AD1344" s="7">
        <v>17951112.009799067</v>
      </c>
      <c r="AE1344" s="7">
        <v>0</v>
      </c>
      <c r="AF1344" s="7">
        <v>10035260.5682</v>
      </c>
      <c r="AG1344" s="7">
        <v>119312.83200000001</v>
      </c>
      <c r="AH1344" s="7">
        <v>17951112.009799067</v>
      </c>
      <c r="AI1344" s="7">
        <v>2189979</v>
      </c>
      <c r="AJ1344" s="7">
        <v>43252</v>
      </c>
      <c r="AK1344" s="7">
        <v>7880224</v>
      </c>
      <c r="AL1344" s="7">
        <v>0</v>
      </c>
      <c r="AM1344" s="7">
        <v>498175</v>
      </c>
      <c r="AN1344" s="7">
        <v>0</v>
      </c>
      <c r="AO1344" s="7">
        <v>0</v>
      </c>
      <c r="AP1344" s="7">
        <v>10113049</v>
      </c>
      <c r="AQ1344" s="7">
        <v>648460</v>
      </c>
      <c r="AR1344" s="7">
        <v>2622933</v>
      </c>
      <c r="AS1344" s="7">
        <v>79905</v>
      </c>
      <c r="AT1344" s="7">
        <v>8871656</v>
      </c>
      <c r="AU1344" s="7">
        <v>658705</v>
      </c>
      <c r="AV1344" s="7">
        <v>760039</v>
      </c>
      <c r="AW1344" s="7">
        <v>0</v>
      </c>
      <c r="AX1344" s="7">
        <v>0</v>
      </c>
      <c r="AY1344" s="7">
        <v>11233664</v>
      </c>
      <c r="AZ1344" s="7">
        <v>278977</v>
      </c>
      <c r="BA1344" s="7">
        <v>229874.14500000002</v>
      </c>
      <c r="BB1344" s="7">
        <v>0</v>
      </c>
      <c r="BC1344" s="7">
        <v>0</v>
      </c>
      <c r="BD1344" s="7">
        <v>2453.2600000000002</v>
      </c>
      <c r="BE1344" s="7">
        <v>37.01</v>
      </c>
      <c r="BF1344" s="7">
        <v>0</v>
      </c>
      <c r="BG1344" s="7">
        <v>469774.2649990638</v>
      </c>
      <c r="BH1344" s="7">
        <v>5239</v>
      </c>
      <c r="BI1344" s="7">
        <v>263040</v>
      </c>
      <c r="BJ1344" s="7">
        <v>3620217.2441666657</v>
      </c>
      <c r="BK1344" s="7">
        <v>1549450.1999999993</v>
      </c>
      <c r="BL1344" s="7">
        <v>1413205.33</v>
      </c>
      <c r="BM1344" s="7">
        <v>5456657.5166666666</v>
      </c>
      <c r="BN1344" s="130">
        <v>0.501</v>
      </c>
      <c r="BO1344" s="131">
        <v>2.2334239999999999E-4</v>
      </c>
      <c r="BP1344" s="161">
        <v>5659.931051302442</v>
      </c>
      <c r="BQ1344" s="162">
        <v>12732365</v>
      </c>
      <c r="BR1344" s="161">
        <v>261788</v>
      </c>
      <c r="BS1344" s="163">
        <v>365898.36999906506</v>
      </c>
      <c r="BT1344" s="163">
        <v>0</v>
      </c>
      <c r="BU1344" s="161">
        <v>10035260.57</v>
      </c>
      <c r="BV1344" s="161">
        <v>119312.83</v>
      </c>
      <c r="BW1344" s="165">
        <v>17585213.640000001</v>
      </c>
      <c r="BX1344" s="161">
        <v>261788</v>
      </c>
    </row>
    <row r="1345" spans="1:76" ht="14.45" x14ac:dyDescent="0.3">
      <c r="A1345" s="164" t="s">
        <v>31</v>
      </c>
      <c r="B1345" s="6" t="s">
        <v>147</v>
      </c>
      <c r="C1345" s="6" t="s">
        <v>37</v>
      </c>
      <c r="D1345" s="6" t="s">
        <v>44</v>
      </c>
      <c r="E1345" s="6" t="s">
        <v>40</v>
      </c>
      <c r="F1345" s="24" t="str">
        <f>+Tabela1[[#This Row],[WK]]&amp;Tabela1[[#This Row],[PK]]&amp;Tabela1[[#This Row],[GK]]</f>
        <v>180306</v>
      </c>
      <c r="G1345" s="6" t="s">
        <v>1300</v>
      </c>
      <c r="H1345" s="7">
        <v>476731915.42899919</v>
      </c>
      <c r="I1345" s="8">
        <v>1.371</v>
      </c>
      <c r="J1345" s="7">
        <v>653599456.06000006</v>
      </c>
      <c r="K1345" s="8">
        <v>7.0000000000000007E-2</v>
      </c>
      <c r="L1345" s="7">
        <v>45751961.924200006</v>
      </c>
      <c r="M1345" s="7">
        <v>28819070.924200006</v>
      </c>
      <c r="N1345" s="9">
        <v>1.7019580958856941</v>
      </c>
      <c r="O1345" s="7">
        <v>47003331</v>
      </c>
      <c r="P1345" s="8">
        <v>1.2949999999999999</v>
      </c>
      <c r="Q1345" s="7">
        <v>60869314</v>
      </c>
      <c r="R1345" s="8">
        <v>1.6E-2</v>
      </c>
      <c r="S1345" s="7">
        <v>973909.02399999998</v>
      </c>
      <c r="T1345" s="7">
        <v>463852.02399999998</v>
      </c>
      <c r="U1345" s="9">
        <v>0.90941213236951945</v>
      </c>
      <c r="V1345" s="7">
        <v>29282922.948200002</v>
      </c>
      <c r="W1345" s="9">
        <v>1.6787829068916562</v>
      </c>
      <c r="X1345" s="7">
        <v>51605264.19441326</v>
      </c>
      <c r="Y1345" s="7">
        <v>9766010</v>
      </c>
      <c r="Z1345" s="7">
        <v>1913.63</v>
      </c>
      <c r="AA1345" s="7">
        <v>2259846.564413263</v>
      </c>
      <c r="AB1345" s="7">
        <v>38715532</v>
      </c>
      <c r="AC1345" s="7">
        <v>861962</v>
      </c>
      <c r="AD1345" s="7">
        <v>22322341.246213254</v>
      </c>
      <c r="AE1345" s="7">
        <v>0</v>
      </c>
      <c r="AF1345" s="7">
        <v>45751961.924200006</v>
      </c>
      <c r="AG1345" s="7">
        <v>973909.02399999998</v>
      </c>
      <c r="AH1345" s="7">
        <v>22322341.246213254</v>
      </c>
      <c r="AI1345" s="7">
        <v>14137865</v>
      </c>
      <c r="AJ1345" s="7">
        <v>351821</v>
      </c>
      <c r="AK1345" s="7">
        <v>9426814</v>
      </c>
      <c r="AL1345" s="7">
        <v>1912486</v>
      </c>
      <c r="AM1345" s="7">
        <v>781513</v>
      </c>
      <c r="AN1345" s="7">
        <v>0</v>
      </c>
      <c r="AO1345" s="7">
        <v>0</v>
      </c>
      <c r="AP1345" s="7">
        <v>31332637</v>
      </c>
      <c r="AQ1345" s="7">
        <v>1845923</v>
      </c>
      <c r="AR1345" s="7">
        <v>16932891</v>
      </c>
      <c r="AS1345" s="7">
        <v>510057</v>
      </c>
      <c r="AT1345" s="7">
        <v>12700983</v>
      </c>
      <c r="AU1345" s="7">
        <v>563642</v>
      </c>
      <c r="AV1345" s="7">
        <v>857507</v>
      </c>
      <c r="AW1345" s="7">
        <v>0</v>
      </c>
      <c r="AX1345" s="7">
        <v>0</v>
      </c>
      <c r="AY1345" s="7">
        <v>35105114</v>
      </c>
      <c r="AZ1345" s="7">
        <v>778541</v>
      </c>
      <c r="BA1345" s="7">
        <v>1913.63</v>
      </c>
      <c r="BB1345" s="7">
        <v>0</v>
      </c>
      <c r="BC1345" s="7">
        <v>3.35</v>
      </c>
      <c r="BD1345" s="7">
        <v>0.19</v>
      </c>
      <c r="BE1345" s="7">
        <v>18.440000000000001</v>
      </c>
      <c r="BF1345" s="7">
        <v>0</v>
      </c>
      <c r="BG1345" s="7">
        <v>1636184.564413263</v>
      </c>
      <c r="BH1345" s="7">
        <v>18247</v>
      </c>
      <c r="BI1345" s="7">
        <v>623662</v>
      </c>
      <c r="BJ1345" s="7">
        <v>8583557.2174999993</v>
      </c>
      <c r="BK1345" s="7">
        <v>6482792.2333333334</v>
      </c>
      <c r="BL1345" s="7">
        <v>1775499.3166666664</v>
      </c>
      <c r="BM1345" s="7">
        <v>4852061.3033333337</v>
      </c>
      <c r="BN1345" s="130">
        <v>0.84499999999999997</v>
      </c>
      <c r="BO1345" s="131">
        <v>6.9069400000000005E-4</v>
      </c>
      <c r="BP1345" s="161">
        <v>17503.064134962864</v>
      </c>
      <c r="BQ1345" s="162">
        <v>38715532</v>
      </c>
      <c r="BR1345" s="161">
        <v>915832</v>
      </c>
      <c r="BS1345" s="163">
        <v>0</v>
      </c>
      <c r="BT1345" s="163">
        <v>2816354.3299999982</v>
      </c>
      <c r="BU1345" s="161">
        <v>45751961.920000002</v>
      </c>
      <c r="BV1345" s="161">
        <v>973909.02</v>
      </c>
      <c r="BW1345" s="165">
        <v>25138695.579999998</v>
      </c>
      <c r="BX1345" s="161">
        <v>915832</v>
      </c>
    </row>
    <row r="1346" spans="1:76" ht="14.45" x14ac:dyDescent="0.3">
      <c r="A1346" s="164" t="s">
        <v>31</v>
      </c>
      <c r="B1346" s="6" t="s">
        <v>147</v>
      </c>
      <c r="C1346" s="6" t="s">
        <v>37</v>
      </c>
      <c r="D1346" s="6" t="s">
        <v>51</v>
      </c>
      <c r="E1346" s="6" t="s">
        <v>36</v>
      </c>
      <c r="F1346" s="24" t="str">
        <f>+Tabela1[[#This Row],[WK]]&amp;Tabela1[[#This Row],[PK]]&amp;Tabela1[[#This Row],[GK]]</f>
        <v>180307</v>
      </c>
      <c r="G1346" s="6" t="s">
        <v>1301</v>
      </c>
      <c r="H1346" s="7">
        <v>439683275.14179909</v>
      </c>
      <c r="I1346" s="8">
        <v>1.371</v>
      </c>
      <c r="J1346" s="7">
        <v>602805770.22000003</v>
      </c>
      <c r="K1346" s="8">
        <v>7.0000000000000007E-2</v>
      </c>
      <c r="L1346" s="7">
        <v>42196403.915400006</v>
      </c>
      <c r="M1346" s="7">
        <v>24766291.915400006</v>
      </c>
      <c r="N1346" s="9">
        <v>1.4208911517837639</v>
      </c>
      <c r="O1346" s="7">
        <v>45430921</v>
      </c>
      <c r="P1346" s="8">
        <v>1.2949999999999999</v>
      </c>
      <c r="Q1346" s="7">
        <v>58833043</v>
      </c>
      <c r="R1346" s="8">
        <v>1.6E-2</v>
      </c>
      <c r="S1346" s="7">
        <v>941328.68799999997</v>
      </c>
      <c r="T1346" s="7">
        <v>417466.68799999997</v>
      </c>
      <c r="U1346" s="9">
        <v>0.79690202381543229</v>
      </c>
      <c r="V1346" s="7">
        <v>25183758.603400007</v>
      </c>
      <c r="W1346" s="9">
        <v>1.4026843641079132</v>
      </c>
      <c r="X1346" s="7">
        <v>34435546.439729996</v>
      </c>
      <c r="Y1346" s="7">
        <v>4867243</v>
      </c>
      <c r="Z1346" s="7">
        <v>1897.6650000000002</v>
      </c>
      <c r="AA1346" s="7">
        <v>1954214.7747299939</v>
      </c>
      <c r="AB1346" s="7">
        <v>25693496</v>
      </c>
      <c r="AC1346" s="7">
        <v>1918695</v>
      </c>
      <c r="AD1346" s="7">
        <v>9251787.8363299891</v>
      </c>
      <c r="AE1346" s="7">
        <v>0</v>
      </c>
      <c r="AF1346" s="7">
        <v>42196403.915400006</v>
      </c>
      <c r="AG1346" s="7">
        <v>941328.68799999997</v>
      </c>
      <c r="AH1346" s="7">
        <v>9251787.8363299891</v>
      </c>
      <c r="AI1346" s="7">
        <v>14553012</v>
      </c>
      <c r="AJ1346" s="7">
        <v>258898</v>
      </c>
      <c r="AK1346" s="7">
        <v>6300918</v>
      </c>
      <c r="AL1346" s="7">
        <v>0</v>
      </c>
      <c r="AM1346" s="7">
        <v>539766</v>
      </c>
      <c r="AN1346" s="7">
        <v>0</v>
      </c>
      <c r="AO1346" s="7">
        <v>0</v>
      </c>
      <c r="AP1346" s="7">
        <v>22094828</v>
      </c>
      <c r="AQ1346" s="7">
        <v>1682814</v>
      </c>
      <c r="AR1346" s="7">
        <v>17430112</v>
      </c>
      <c r="AS1346" s="7">
        <v>523862</v>
      </c>
      <c r="AT1346" s="7">
        <v>6746254</v>
      </c>
      <c r="AU1346" s="7">
        <v>0</v>
      </c>
      <c r="AV1346" s="7">
        <v>589598</v>
      </c>
      <c r="AW1346" s="7">
        <v>0</v>
      </c>
      <c r="AX1346" s="7">
        <v>0</v>
      </c>
      <c r="AY1346" s="7">
        <v>25145909</v>
      </c>
      <c r="AZ1346" s="7">
        <v>697443</v>
      </c>
      <c r="BA1346" s="7">
        <v>1897.6650000000002</v>
      </c>
      <c r="BB1346" s="7">
        <v>0</v>
      </c>
      <c r="BC1346" s="7">
        <v>0</v>
      </c>
      <c r="BD1346" s="7">
        <v>0</v>
      </c>
      <c r="BE1346" s="7">
        <v>40.81</v>
      </c>
      <c r="BF1346" s="7">
        <v>0</v>
      </c>
      <c r="BG1346" s="7">
        <v>1295622.7747299939</v>
      </c>
      <c r="BH1346" s="7">
        <v>14449</v>
      </c>
      <c r="BI1346" s="7">
        <v>658592</v>
      </c>
      <c r="BJ1346" s="7">
        <v>9064313.131666664</v>
      </c>
      <c r="BK1346" s="7">
        <v>7725993.1166666634</v>
      </c>
      <c r="BL1346" s="7">
        <v>648565.52333333332</v>
      </c>
      <c r="BM1346" s="7">
        <v>4056149.0133333337</v>
      </c>
      <c r="BN1346" s="130">
        <v>0.90500000000000003</v>
      </c>
      <c r="BO1346" s="131">
        <v>5.6164120000000005E-4</v>
      </c>
      <c r="BP1346" s="161">
        <v>14232.370373833699</v>
      </c>
      <c r="BQ1346" s="162">
        <v>25693496</v>
      </c>
      <c r="BR1346" s="161">
        <v>737634</v>
      </c>
      <c r="BS1346" s="163">
        <v>0</v>
      </c>
      <c r="BT1346" s="163">
        <v>2481291.560270004</v>
      </c>
      <c r="BU1346" s="161">
        <v>42196403.920000002</v>
      </c>
      <c r="BV1346" s="161">
        <v>941328.69</v>
      </c>
      <c r="BW1346" s="165">
        <v>11733079.400270004</v>
      </c>
      <c r="BX1346" s="161">
        <v>737634</v>
      </c>
    </row>
    <row r="1347" spans="1:76" ht="14.45" x14ac:dyDescent="0.3">
      <c r="A1347" s="164" t="s">
        <v>31</v>
      </c>
      <c r="B1347" s="6" t="s">
        <v>147</v>
      </c>
      <c r="C1347" s="6" t="s">
        <v>39</v>
      </c>
      <c r="D1347" s="6" t="s">
        <v>33</v>
      </c>
      <c r="E1347" s="6" t="s">
        <v>34</v>
      </c>
      <c r="F1347" s="24" t="str">
        <f>+Tabela1[[#This Row],[WK]]&amp;Tabela1[[#This Row],[PK]]&amp;Tabela1[[#This Row],[GK]]</f>
        <v>180401</v>
      </c>
      <c r="G1347" s="6" t="s">
        <v>1302</v>
      </c>
      <c r="H1347" s="7">
        <v>1172000848.3066158</v>
      </c>
      <c r="I1347" s="8">
        <v>1.371</v>
      </c>
      <c r="J1347" s="7">
        <v>1606813163.0300002</v>
      </c>
      <c r="K1347" s="8">
        <v>7.0000000000000007E-2</v>
      </c>
      <c r="L1347" s="7">
        <v>112476921.41210003</v>
      </c>
      <c r="M1347" s="7">
        <v>64930184.412100032</v>
      </c>
      <c r="N1347" s="9">
        <v>1.3656075791720477</v>
      </c>
      <c r="O1347" s="7">
        <v>227735841</v>
      </c>
      <c r="P1347" s="8">
        <v>1.2949999999999999</v>
      </c>
      <c r="Q1347" s="7">
        <v>294917914</v>
      </c>
      <c r="R1347" s="8">
        <v>1.6E-2</v>
      </c>
      <c r="S1347" s="7">
        <v>4718686.6239999998</v>
      </c>
      <c r="T1347" s="7">
        <v>-8158.3760000001639</v>
      </c>
      <c r="U1347" s="9">
        <v>-1.7259664744666186E-3</v>
      </c>
      <c r="V1347" s="7">
        <v>64922026.03610003</v>
      </c>
      <c r="W1347" s="9">
        <v>1.2419662772698459</v>
      </c>
      <c r="X1347" s="7">
        <v>83413823.898594871</v>
      </c>
      <c r="Y1347" s="7">
        <v>10175162</v>
      </c>
      <c r="Z1347" s="7">
        <v>2928.5699999999997</v>
      </c>
      <c r="AA1347" s="7">
        <v>4812979.3285948681</v>
      </c>
      <c r="AB1347" s="7">
        <v>68422754</v>
      </c>
      <c r="AC1347" s="7">
        <v>0</v>
      </c>
      <c r="AD1347" s="7">
        <v>18491797.862494841</v>
      </c>
      <c r="AE1347" s="7">
        <v>0</v>
      </c>
      <c r="AF1347" s="7">
        <v>112476921.41210003</v>
      </c>
      <c r="AG1347" s="7">
        <v>4718686.6239999998</v>
      </c>
      <c r="AH1347" s="7">
        <v>18491797.862494841</v>
      </c>
      <c r="AI1347" s="7">
        <v>39698439</v>
      </c>
      <c r="AJ1347" s="7">
        <v>4545010</v>
      </c>
      <c r="AK1347" s="7">
        <v>6760758</v>
      </c>
      <c r="AL1347" s="7">
        <v>1052988</v>
      </c>
      <c r="AM1347" s="7">
        <v>1521192</v>
      </c>
      <c r="AN1347" s="7">
        <v>0</v>
      </c>
      <c r="AO1347" s="7">
        <v>0</v>
      </c>
      <c r="AP1347" s="7">
        <v>52548115</v>
      </c>
      <c r="AQ1347" s="7">
        <v>4921135</v>
      </c>
      <c r="AR1347" s="7">
        <v>47546737</v>
      </c>
      <c r="AS1347" s="7">
        <v>4726845</v>
      </c>
      <c r="AT1347" s="7">
        <v>7438446</v>
      </c>
      <c r="AU1347" s="7">
        <v>912100</v>
      </c>
      <c r="AV1347" s="7">
        <v>1440351</v>
      </c>
      <c r="AW1347" s="7">
        <v>0</v>
      </c>
      <c r="AX1347" s="7">
        <v>0</v>
      </c>
      <c r="AY1347" s="7">
        <v>60502444</v>
      </c>
      <c r="AZ1347" s="7">
        <v>2142609</v>
      </c>
      <c r="BA1347" s="7">
        <v>2928.5699999999997</v>
      </c>
      <c r="BB1347" s="7">
        <v>0</v>
      </c>
      <c r="BC1347" s="7">
        <v>0</v>
      </c>
      <c r="BD1347" s="7">
        <v>0.01</v>
      </c>
      <c r="BE1347" s="7">
        <v>62.96</v>
      </c>
      <c r="BF1347" s="7">
        <v>0</v>
      </c>
      <c r="BG1347" s="7">
        <v>3165125.3285948681</v>
      </c>
      <c r="BH1347" s="7">
        <v>35298</v>
      </c>
      <c r="BI1347" s="7">
        <v>1647854</v>
      </c>
      <c r="BJ1347" s="7">
        <v>22679402.976666663</v>
      </c>
      <c r="BK1347" s="7">
        <v>16134478.803333331</v>
      </c>
      <c r="BL1347" s="7">
        <v>9709474.7066666652</v>
      </c>
      <c r="BM1347" s="7">
        <v>6760747.2800000012</v>
      </c>
      <c r="BN1347" s="130">
        <v>0.92500000000000004</v>
      </c>
      <c r="BO1347" s="131">
        <v>1.4850853E-3</v>
      </c>
      <c r="BP1347" s="161">
        <v>37634.489392741976</v>
      </c>
      <c r="BQ1347" s="162">
        <v>68422754</v>
      </c>
      <c r="BR1347" s="161">
        <v>1796400</v>
      </c>
      <c r="BS1347" s="163">
        <v>0</v>
      </c>
      <c r="BT1347" s="163">
        <v>0</v>
      </c>
      <c r="BU1347" s="161">
        <v>112476921.41</v>
      </c>
      <c r="BV1347" s="161">
        <v>4718686.62</v>
      </c>
      <c r="BW1347" s="165">
        <v>18491797.859999999</v>
      </c>
      <c r="BX1347" s="161">
        <v>1796400</v>
      </c>
    </row>
    <row r="1348" spans="1:76" ht="14.45" x14ac:dyDescent="0.3">
      <c r="A1348" s="164" t="s">
        <v>31</v>
      </c>
      <c r="B1348" s="6" t="s">
        <v>147</v>
      </c>
      <c r="C1348" s="6" t="s">
        <v>39</v>
      </c>
      <c r="D1348" s="6" t="s">
        <v>32</v>
      </c>
      <c r="E1348" s="6" t="s">
        <v>34</v>
      </c>
      <c r="F1348" s="24" t="str">
        <f>+Tabela1[[#This Row],[WK]]&amp;Tabela1[[#This Row],[PK]]&amp;Tabela1[[#This Row],[GK]]</f>
        <v>180402</v>
      </c>
      <c r="G1348" s="6" t="s">
        <v>1303</v>
      </c>
      <c r="H1348" s="7">
        <v>145370675.75399917</v>
      </c>
      <c r="I1348" s="8">
        <v>1.371</v>
      </c>
      <c r="J1348" s="7">
        <v>199303196.46000001</v>
      </c>
      <c r="K1348" s="8">
        <v>7.0000000000000007E-2</v>
      </c>
      <c r="L1348" s="7">
        <v>13951223.752200002</v>
      </c>
      <c r="M1348" s="7">
        <v>9552062.7522000019</v>
      </c>
      <c r="N1348" s="9">
        <v>2.1713373873336308</v>
      </c>
      <c r="O1348" s="7">
        <v>15499816</v>
      </c>
      <c r="P1348" s="8">
        <v>1.2949999999999999</v>
      </c>
      <c r="Q1348" s="7">
        <v>20072262</v>
      </c>
      <c r="R1348" s="8">
        <v>1.6E-2</v>
      </c>
      <c r="S1348" s="7">
        <v>321156.19199999998</v>
      </c>
      <c r="T1348" s="7">
        <v>-236568.80800000002</v>
      </c>
      <c r="U1348" s="9">
        <v>-0.4241674803890807</v>
      </c>
      <c r="V1348" s="7">
        <v>9315493.9442000017</v>
      </c>
      <c r="W1348" s="9">
        <v>1.879303648338897</v>
      </c>
      <c r="X1348" s="7">
        <v>12100218.395002762</v>
      </c>
      <c r="Y1348" s="7">
        <v>1494898</v>
      </c>
      <c r="Z1348" s="7">
        <v>1023.465</v>
      </c>
      <c r="AA1348" s="7">
        <v>751658.93000276177</v>
      </c>
      <c r="AB1348" s="7">
        <v>8840962</v>
      </c>
      <c r="AC1348" s="7">
        <v>1011676</v>
      </c>
      <c r="AD1348" s="7">
        <v>2784724.4508027602</v>
      </c>
      <c r="AE1348" s="7">
        <v>0</v>
      </c>
      <c r="AF1348" s="7">
        <v>13951223.752200002</v>
      </c>
      <c r="AG1348" s="7">
        <v>321156.19199999998</v>
      </c>
      <c r="AH1348" s="7">
        <v>2784724.4508027602</v>
      </c>
      <c r="AI1348" s="7">
        <v>3673014</v>
      </c>
      <c r="AJ1348" s="7">
        <v>500034</v>
      </c>
      <c r="AK1348" s="7">
        <v>2618453</v>
      </c>
      <c r="AL1348" s="7">
        <v>72876</v>
      </c>
      <c r="AM1348" s="7">
        <v>381724</v>
      </c>
      <c r="AN1348" s="7">
        <v>0</v>
      </c>
      <c r="AO1348" s="7">
        <v>0</v>
      </c>
      <c r="AP1348" s="7">
        <v>6557508</v>
      </c>
      <c r="AQ1348" s="7">
        <v>668351</v>
      </c>
      <c r="AR1348" s="7">
        <v>4399161</v>
      </c>
      <c r="AS1348" s="7">
        <v>557725</v>
      </c>
      <c r="AT1348" s="7">
        <v>3031656</v>
      </c>
      <c r="AU1348" s="7">
        <v>87695</v>
      </c>
      <c r="AV1348" s="7">
        <v>737902</v>
      </c>
      <c r="AW1348" s="7">
        <v>0</v>
      </c>
      <c r="AX1348" s="7">
        <v>0</v>
      </c>
      <c r="AY1348" s="7">
        <v>7548597</v>
      </c>
      <c r="AZ1348" s="7">
        <v>285465</v>
      </c>
      <c r="BA1348" s="7">
        <v>1023.465</v>
      </c>
      <c r="BB1348" s="7">
        <v>0</v>
      </c>
      <c r="BC1348" s="7">
        <v>0</v>
      </c>
      <c r="BD1348" s="7">
        <v>0</v>
      </c>
      <c r="BE1348" s="7">
        <v>22.01</v>
      </c>
      <c r="BF1348" s="7">
        <v>0</v>
      </c>
      <c r="BG1348" s="7">
        <v>442514.93000276171</v>
      </c>
      <c r="BH1348" s="7">
        <v>4935</v>
      </c>
      <c r="BI1348" s="7">
        <v>309144</v>
      </c>
      <c r="BJ1348" s="7">
        <v>4254829.6349999998</v>
      </c>
      <c r="BK1348" s="7">
        <v>2725228.0066666664</v>
      </c>
      <c r="BL1348" s="7">
        <v>991650.67333333334</v>
      </c>
      <c r="BM1348" s="7">
        <v>4135105.1666666665</v>
      </c>
      <c r="BN1348" s="130">
        <v>0.91300000000000003</v>
      </c>
      <c r="BO1348" s="131">
        <v>1.8855139999999999E-4</v>
      </c>
      <c r="BP1348" s="161">
        <v>4778.4745803465548</v>
      </c>
      <c r="BQ1348" s="162">
        <v>8840962</v>
      </c>
      <c r="BR1348" s="161">
        <v>240021</v>
      </c>
      <c r="BS1348" s="163">
        <v>0</v>
      </c>
      <c r="BT1348" s="163">
        <v>1331117.60499724</v>
      </c>
      <c r="BU1348" s="161">
        <v>13951223.75</v>
      </c>
      <c r="BV1348" s="161">
        <v>321156.19</v>
      </c>
      <c r="BW1348" s="165">
        <v>4115842.0549972402</v>
      </c>
      <c r="BX1348" s="161">
        <v>240021</v>
      </c>
    </row>
    <row r="1349" spans="1:76" ht="14.45" x14ac:dyDescent="0.3">
      <c r="A1349" s="164" t="s">
        <v>31</v>
      </c>
      <c r="B1349" s="6" t="s">
        <v>147</v>
      </c>
      <c r="C1349" s="6" t="s">
        <v>39</v>
      </c>
      <c r="D1349" s="6" t="s">
        <v>37</v>
      </c>
      <c r="E1349" s="6" t="s">
        <v>36</v>
      </c>
      <c r="F1349" s="24" t="str">
        <f>+Tabela1[[#This Row],[WK]]&amp;Tabela1[[#This Row],[PK]]&amp;Tabela1[[#This Row],[GK]]</f>
        <v>180403</v>
      </c>
      <c r="G1349" s="6" t="s">
        <v>1304</v>
      </c>
      <c r="H1349" s="7">
        <v>120065267.61299886</v>
      </c>
      <c r="I1349" s="8">
        <v>1.371</v>
      </c>
      <c r="J1349" s="7">
        <v>164609481.89000002</v>
      </c>
      <c r="K1349" s="8">
        <v>7.0000000000000007E-2</v>
      </c>
      <c r="L1349" s="7">
        <v>11522663.732300002</v>
      </c>
      <c r="M1349" s="7">
        <v>8071002.7323000021</v>
      </c>
      <c r="N1349" s="9">
        <v>2.3382953112429066</v>
      </c>
      <c r="O1349" s="7">
        <v>9629596</v>
      </c>
      <c r="P1349" s="8">
        <v>1.2949999999999999</v>
      </c>
      <c r="Q1349" s="7">
        <v>12470327</v>
      </c>
      <c r="R1349" s="8">
        <v>1.6E-2</v>
      </c>
      <c r="S1349" s="7">
        <v>199525.23200000002</v>
      </c>
      <c r="T1349" s="7">
        <v>126920.23200000002</v>
      </c>
      <c r="U1349" s="9">
        <v>1.7480921699607468</v>
      </c>
      <c r="V1349" s="7">
        <v>8197922.9643000029</v>
      </c>
      <c r="W1349" s="9">
        <v>2.326136269027367</v>
      </c>
      <c r="X1349" s="7">
        <v>18436657.027630836</v>
      </c>
      <c r="Y1349" s="7">
        <v>6289239</v>
      </c>
      <c r="Z1349" s="7">
        <v>0</v>
      </c>
      <c r="AA1349" s="7">
        <v>660000.02763083437</v>
      </c>
      <c r="AB1349" s="7">
        <v>10768713</v>
      </c>
      <c r="AC1349" s="7">
        <v>718705</v>
      </c>
      <c r="AD1349" s="7">
        <v>10238734.063330833</v>
      </c>
      <c r="AE1349" s="7">
        <v>0</v>
      </c>
      <c r="AF1349" s="7">
        <v>11522663.732300002</v>
      </c>
      <c r="AG1349" s="7">
        <v>199525.23200000002</v>
      </c>
      <c r="AH1349" s="7">
        <v>10238734.063330833</v>
      </c>
      <c r="AI1349" s="7">
        <v>2881913</v>
      </c>
      <c r="AJ1349" s="7">
        <v>69999</v>
      </c>
      <c r="AK1349" s="7">
        <v>6013888</v>
      </c>
      <c r="AL1349" s="7">
        <v>0</v>
      </c>
      <c r="AM1349" s="7">
        <v>342791</v>
      </c>
      <c r="AN1349" s="7">
        <v>0</v>
      </c>
      <c r="AO1349" s="7">
        <v>0</v>
      </c>
      <c r="AP1349" s="7">
        <v>8855387</v>
      </c>
      <c r="AQ1349" s="7">
        <v>405785</v>
      </c>
      <c r="AR1349" s="7">
        <v>3451661</v>
      </c>
      <c r="AS1349" s="7">
        <v>72605</v>
      </c>
      <c r="AT1349" s="7">
        <v>6931127</v>
      </c>
      <c r="AU1349" s="7">
        <v>436086</v>
      </c>
      <c r="AV1349" s="7">
        <v>342194</v>
      </c>
      <c r="AW1349" s="7">
        <v>0</v>
      </c>
      <c r="AX1349" s="7">
        <v>0</v>
      </c>
      <c r="AY1349" s="7">
        <v>10078035</v>
      </c>
      <c r="AZ1349" s="7">
        <v>173550</v>
      </c>
      <c r="BA1349" s="7">
        <v>0</v>
      </c>
      <c r="BB1349" s="7">
        <v>0</v>
      </c>
      <c r="BC1349" s="7">
        <v>0</v>
      </c>
      <c r="BD1349" s="7">
        <v>0</v>
      </c>
      <c r="BE1349" s="7">
        <v>0</v>
      </c>
      <c r="BF1349" s="7">
        <v>0</v>
      </c>
      <c r="BG1349" s="7">
        <v>472285.02763083443</v>
      </c>
      <c r="BH1349" s="7">
        <v>5267</v>
      </c>
      <c r="BI1349" s="7">
        <v>187715</v>
      </c>
      <c r="BJ1349" s="7">
        <v>2583544.0483333338</v>
      </c>
      <c r="BK1349" s="7">
        <v>1991093.726666667</v>
      </c>
      <c r="BL1349" s="7">
        <v>33380.166666666664</v>
      </c>
      <c r="BM1349" s="7">
        <v>2303040.9533333336</v>
      </c>
      <c r="BN1349" s="130">
        <v>0.67800000000000005</v>
      </c>
      <c r="BO1349" s="131">
        <v>1.955782E-4</v>
      </c>
      <c r="BP1349" s="161">
        <v>4956.5668071685159</v>
      </c>
      <c r="BQ1349" s="162">
        <v>10768713</v>
      </c>
      <c r="BR1349" s="161">
        <v>258230</v>
      </c>
      <c r="BS1349" s="163">
        <v>0</v>
      </c>
      <c r="BT1349" s="163">
        <v>1282564.9723691642</v>
      </c>
      <c r="BU1349" s="161">
        <v>11522663.73</v>
      </c>
      <c r="BV1349" s="161">
        <v>199525.23</v>
      </c>
      <c r="BW1349" s="165">
        <v>11521299.032369165</v>
      </c>
      <c r="BX1349" s="161">
        <v>258230</v>
      </c>
    </row>
    <row r="1350" spans="1:76" ht="14.45" x14ac:dyDescent="0.3">
      <c r="A1350" s="164" t="s">
        <v>31</v>
      </c>
      <c r="B1350" s="6" t="s">
        <v>147</v>
      </c>
      <c r="C1350" s="6" t="s">
        <v>39</v>
      </c>
      <c r="D1350" s="6" t="s">
        <v>39</v>
      </c>
      <c r="E1350" s="6" t="s">
        <v>36</v>
      </c>
      <c r="F1350" s="24" t="str">
        <f>+Tabela1[[#This Row],[WK]]&amp;Tabela1[[#This Row],[PK]]&amp;Tabela1[[#This Row],[GK]]</f>
        <v>180404</v>
      </c>
      <c r="G1350" s="6" t="s">
        <v>1302</v>
      </c>
      <c r="H1350" s="7">
        <v>334495297.73379868</v>
      </c>
      <c r="I1350" s="8">
        <v>1.371</v>
      </c>
      <c r="J1350" s="7">
        <v>458593053.19</v>
      </c>
      <c r="K1350" s="8">
        <v>7.0000000000000007E-2</v>
      </c>
      <c r="L1350" s="7">
        <v>32101513.723300003</v>
      </c>
      <c r="M1350" s="7">
        <v>20916253.723300003</v>
      </c>
      <c r="N1350" s="9">
        <v>1.8699836859670675</v>
      </c>
      <c r="O1350" s="7">
        <v>16865382</v>
      </c>
      <c r="P1350" s="8">
        <v>1.2949999999999999</v>
      </c>
      <c r="Q1350" s="7">
        <v>21840670</v>
      </c>
      <c r="R1350" s="8">
        <v>1.6E-2</v>
      </c>
      <c r="S1350" s="7">
        <v>349450.72000000003</v>
      </c>
      <c r="T1350" s="7">
        <v>-525365.28</v>
      </c>
      <c r="U1350" s="9">
        <v>-0.60054374862828297</v>
      </c>
      <c r="V1350" s="7">
        <v>20390888.443300001</v>
      </c>
      <c r="W1350" s="9">
        <v>1.6907761147856781</v>
      </c>
      <c r="X1350" s="7">
        <v>35682369.639553986</v>
      </c>
      <c r="Y1350" s="7">
        <v>9479914</v>
      </c>
      <c r="Z1350" s="7">
        <v>126019.185</v>
      </c>
      <c r="AA1350" s="7">
        <v>2257150.454553985</v>
      </c>
      <c r="AB1350" s="7">
        <v>21374969</v>
      </c>
      <c r="AC1350" s="7">
        <v>2444317</v>
      </c>
      <c r="AD1350" s="7">
        <v>15291481.196253983</v>
      </c>
      <c r="AE1350" s="7">
        <v>0</v>
      </c>
      <c r="AF1350" s="7">
        <v>32101513.723300003</v>
      </c>
      <c r="AG1350" s="7">
        <v>349450.72000000003</v>
      </c>
      <c r="AH1350" s="7">
        <v>15291481.196253983</v>
      </c>
      <c r="AI1350" s="7">
        <v>9338966</v>
      </c>
      <c r="AJ1350" s="7">
        <v>365059</v>
      </c>
      <c r="AK1350" s="7">
        <v>11702269</v>
      </c>
      <c r="AL1350" s="7">
        <v>785640</v>
      </c>
      <c r="AM1350" s="7">
        <v>678145</v>
      </c>
      <c r="AN1350" s="7">
        <v>0</v>
      </c>
      <c r="AO1350" s="7">
        <v>0</v>
      </c>
      <c r="AP1350" s="7">
        <v>16849072</v>
      </c>
      <c r="AQ1350" s="7">
        <v>1225311</v>
      </c>
      <c r="AR1350" s="7">
        <v>11185260</v>
      </c>
      <c r="AS1350" s="7">
        <v>874816</v>
      </c>
      <c r="AT1350" s="7">
        <v>13148206</v>
      </c>
      <c r="AU1350" s="7">
        <v>283489</v>
      </c>
      <c r="AV1350" s="7">
        <v>1110805</v>
      </c>
      <c r="AW1350" s="7">
        <v>0</v>
      </c>
      <c r="AX1350" s="7">
        <v>0</v>
      </c>
      <c r="AY1350" s="7">
        <v>19475447</v>
      </c>
      <c r="AZ1350" s="7">
        <v>543357</v>
      </c>
      <c r="BA1350" s="7">
        <v>126019.185</v>
      </c>
      <c r="BB1350" s="7">
        <v>0</v>
      </c>
      <c r="BC1350" s="7">
        <v>0</v>
      </c>
      <c r="BD1350" s="7">
        <v>1315.66</v>
      </c>
      <c r="BE1350" s="7">
        <v>78.77</v>
      </c>
      <c r="BF1350" s="7">
        <v>0</v>
      </c>
      <c r="BG1350" s="7">
        <v>1176901.4545539853</v>
      </c>
      <c r="BH1350" s="7">
        <v>13125</v>
      </c>
      <c r="BI1350" s="7">
        <v>1080249</v>
      </c>
      <c r="BJ1350" s="7">
        <v>14867537.034166668</v>
      </c>
      <c r="BK1350" s="7">
        <v>10924805.809999999</v>
      </c>
      <c r="BL1350" s="7">
        <v>4579476.1933333334</v>
      </c>
      <c r="BM1350" s="7">
        <v>6611972.5100000016</v>
      </c>
      <c r="BN1350" s="130">
        <v>0.78300000000000003</v>
      </c>
      <c r="BO1350" s="131">
        <v>4.7033170000000002E-4</v>
      </c>
      <c r="BP1350" s="161">
        <v>11919.172461404629</v>
      </c>
      <c r="BQ1350" s="162">
        <v>21374969</v>
      </c>
      <c r="BR1350" s="161">
        <v>648368</v>
      </c>
      <c r="BS1350" s="163">
        <v>0</v>
      </c>
      <c r="BT1350" s="163">
        <v>2527302.3604460135</v>
      </c>
      <c r="BU1350" s="161">
        <v>32101513.719999999</v>
      </c>
      <c r="BV1350" s="161">
        <v>349450.72</v>
      </c>
      <c r="BW1350" s="165">
        <v>17818783.560446013</v>
      </c>
      <c r="BX1350" s="161">
        <v>648368</v>
      </c>
    </row>
    <row r="1351" spans="1:76" ht="14.45" x14ac:dyDescent="0.3">
      <c r="A1351" s="164" t="s">
        <v>31</v>
      </c>
      <c r="B1351" s="6" t="s">
        <v>147</v>
      </c>
      <c r="C1351" s="6" t="s">
        <v>39</v>
      </c>
      <c r="D1351" s="6" t="s">
        <v>42</v>
      </c>
      <c r="E1351" s="6" t="s">
        <v>36</v>
      </c>
      <c r="F1351" s="24" t="str">
        <f>+Tabela1[[#This Row],[WK]]&amp;Tabela1[[#This Row],[PK]]&amp;Tabela1[[#This Row],[GK]]</f>
        <v>180405</v>
      </c>
      <c r="G1351" s="6" t="s">
        <v>1305</v>
      </c>
      <c r="H1351" s="7">
        <v>127685706.45519884</v>
      </c>
      <c r="I1351" s="8">
        <v>1.371</v>
      </c>
      <c r="J1351" s="7">
        <v>175057103.54999998</v>
      </c>
      <c r="K1351" s="8">
        <v>7.0000000000000007E-2</v>
      </c>
      <c r="L1351" s="7">
        <v>12253997.248500001</v>
      </c>
      <c r="M1351" s="7">
        <v>9136566.2485000007</v>
      </c>
      <c r="N1351" s="9">
        <v>2.9307998311750927</v>
      </c>
      <c r="O1351" s="7">
        <v>12724426</v>
      </c>
      <c r="P1351" s="8">
        <v>1.2949999999999999</v>
      </c>
      <c r="Q1351" s="7">
        <v>16478132</v>
      </c>
      <c r="R1351" s="8">
        <v>1.6E-2</v>
      </c>
      <c r="S1351" s="7">
        <v>263650.11200000002</v>
      </c>
      <c r="T1351" s="7">
        <v>96805.112000000023</v>
      </c>
      <c r="U1351" s="9">
        <v>0.58020984746321447</v>
      </c>
      <c r="V1351" s="7">
        <v>9233371.3605000004</v>
      </c>
      <c r="W1351" s="9">
        <v>2.811387155190368</v>
      </c>
      <c r="X1351" s="7">
        <v>24022211.740668334</v>
      </c>
      <c r="Y1351" s="7">
        <v>9960952</v>
      </c>
      <c r="Z1351" s="7">
        <v>29365.215</v>
      </c>
      <c r="AA1351" s="7">
        <v>1067506.5256683335</v>
      </c>
      <c r="AB1351" s="7">
        <v>12964388</v>
      </c>
      <c r="AC1351" s="7">
        <v>0</v>
      </c>
      <c r="AD1351" s="7">
        <v>14788840.380168334</v>
      </c>
      <c r="AE1351" s="7">
        <v>0</v>
      </c>
      <c r="AF1351" s="7">
        <v>12253997.248500001</v>
      </c>
      <c r="AG1351" s="7">
        <v>263650.11200000002</v>
      </c>
      <c r="AH1351" s="7">
        <v>14788840.380168334</v>
      </c>
      <c r="AI1351" s="7">
        <v>2602852</v>
      </c>
      <c r="AJ1351" s="7">
        <v>77238</v>
      </c>
      <c r="AK1351" s="7">
        <v>9279058</v>
      </c>
      <c r="AL1351" s="7">
        <v>108811</v>
      </c>
      <c r="AM1351" s="7">
        <v>463640</v>
      </c>
      <c r="AN1351" s="7">
        <v>0</v>
      </c>
      <c r="AO1351" s="7">
        <v>0</v>
      </c>
      <c r="AP1351" s="7">
        <v>10323378</v>
      </c>
      <c r="AQ1351" s="7">
        <v>652438</v>
      </c>
      <c r="AR1351" s="7">
        <v>3117431</v>
      </c>
      <c r="AS1351" s="7">
        <v>166845</v>
      </c>
      <c r="AT1351" s="7">
        <v>9392801</v>
      </c>
      <c r="AU1351" s="7">
        <v>630511</v>
      </c>
      <c r="AV1351" s="7">
        <v>816987</v>
      </c>
      <c r="AW1351" s="7">
        <v>0</v>
      </c>
      <c r="AX1351" s="7">
        <v>0</v>
      </c>
      <c r="AY1351" s="7">
        <v>11855292</v>
      </c>
      <c r="AZ1351" s="7">
        <v>282221</v>
      </c>
      <c r="BA1351" s="7">
        <v>29365.215</v>
      </c>
      <c r="BB1351" s="7">
        <v>0</v>
      </c>
      <c r="BC1351" s="7">
        <v>0</v>
      </c>
      <c r="BD1351" s="7">
        <v>0</v>
      </c>
      <c r="BE1351" s="7">
        <v>631.51</v>
      </c>
      <c r="BF1351" s="7">
        <v>0</v>
      </c>
      <c r="BG1351" s="7">
        <v>589302.52566833352</v>
      </c>
      <c r="BH1351" s="7">
        <v>6572</v>
      </c>
      <c r="BI1351" s="7">
        <v>478204</v>
      </c>
      <c r="BJ1351" s="7">
        <v>6581651.0541666672</v>
      </c>
      <c r="BK1351" s="7">
        <v>4589845.8933333335</v>
      </c>
      <c r="BL1351" s="7">
        <v>1787032.1133333333</v>
      </c>
      <c r="BM1351" s="7">
        <v>4393156.416666667</v>
      </c>
      <c r="BN1351" s="130">
        <v>0.63100000000000001</v>
      </c>
      <c r="BO1351" s="131">
        <v>2.6510450000000001E-4</v>
      </c>
      <c r="BP1351" s="161">
        <v>6718.4792309520753</v>
      </c>
      <c r="BQ1351" s="162">
        <v>12964388</v>
      </c>
      <c r="BR1351" s="161">
        <v>347519</v>
      </c>
      <c r="BS1351" s="163">
        <v>0</v>
      </c>
      <c r="BT1351" s="163">
        <v>1303119.2593316659</v>
      </c>
      <c r="BU1351" s="161">
        <v>12253997.25</v>
      </c>
      <c r="BV1351" s="161">
        <v>263650.11</v>
      </c>
      <c r="BW1351" s="165">
        <v>16091959.639331667</v>
      </c>
      <c r="BX1351" s="161">
        <v>347519</v>
      </c>
    </row>
    <row r="1352" spans="1:76" ht="14.45" x14ac:dyDescent="0.3">
      <c r="A1352" s="164" t="s">
        <v>31</v>
      </c>
      <c r="B1352" s="6" t="s">
        <v>147</v>
      </c>
      <c r="C1352" s="6" t="s">
        <v>39</v>
      </c>
      <c r="D1352" s="6" t="s">
        <v>44</v>
      </c>
      <c r="E1352" s="6" t="s">
        <v>36</v>
      </c>
      <c r="F1352" s="24" t="str">
        <f>+Tabela1[[#This Row],[WK]]&amp;Tabela1[[#This Row],[PK]]&amp;Tabela1[[#This Row],[GK]]</f>
        <v>180406</v>
      </c>
      <c r="G1352" s="6" t="s">
        <v>1306</v>
      </c>
      <c r="H1352" s="7">
        <v>251115021.11959925</v>
      </c>
      <c r="I1352" s="8">
        <v>1.371</v>
      </c>
      <c r="J1352" s="7">
        <v>344278693.95999998</v>
      </c>
      <c r="K1352" s="8">
        <v>7.0000000000000007E-2</v>
      </c>
      <c r="L1352" s="7">
        <v>24099508.577199999</v>
      </c>
      <c r="M1352" s="7">
        <v>14534788.577199999</v>
      </c>
      <c r="N1352" s="9">
        <v>1.5196250990306042</v>
      </c>
      <c r="O1352" s="7">
        <v>6082233</v>
      </c>
      <c r="P1352" s="8">
        <v>1.2949999999999999</v>
      </c>
      <c r="Q1352" s="7">
        <v>7876492</v>
      </c>
      <c r="R1352" s="8">
        <v>1.6E-2</v>
      </c>
      <c r="S1352" s="7">
        <v>126023.872</v>
      </c>
      <c r="T1352" s="7">
        <v>22420.872000000003</v>
      </c>
      <c r="U1352" s="9">
        <v>0.21641141665781882</v>
      </c>
      <c r="V1352" s="7">
        <v>14557209.449200001</v>
      </c>
      <c r="W1352" s="9">
        <v>1.5056602317899392</v>
      </c>
      <c r="X1352" s="7">
        <v>14905173.276526302</v>
      </c>
      <c r="Y1352" s="7">
        <v>0</v>
      </c>
      <c r="Z1352" s="7">
        <v>0</v>
      </c>
      <c r="AA1352" s="7">
        <v>1044264.2765263019</v>
      </c>
      <c r="AB1352" s="7">
        <v>10091812</v>
      </c>
      <c r="AC1352" s="7">
        <v>3769097</v>
      </c>
      <c r="AD1352" s="7">
        <v>3769097</v>
      </c>
      <c r="AE1352" s="7">
        <v>0</v>
      </c>
      <c r="AF1352" s="7">
        <v>24099508.577199999</v>
      </c>
      <c r="AG1352" s="7">
        <v>126023.872</v>
      </c>
      <c r="AH1352" s="7">
        <v>3769097</v>
      </c>
      <c r="AI1352" s="7">
        <v>7985920</v>
      </c>
      <c r="AJ1352" s="7">
        <v>80070</v>
      </c>
      <c r="AK1352" s="7">
        <v>5578917</v>
      </c>
      <c r="AL1352" s="7">
        <v>0</v>
      </c>
      <c r="AM1352" s="7">
        <v>446963</v>
      </c>
      <c r="AN1352" s="7">
        <v>0</v>
      </c>
      <c r="AO1352" s="7">
        <v>0</v>
      </c>
      <c r="AP1352" s="7">
        <v>9200329</v>
      </c>
      <c r="AQ1352" s="7">
        <v>545025</v>
      </c>
      <c r="AR1352" s="7">
        <v>9564720</v>
      </c>
      <c r="AS1352" s="7">
        <v>103603</v>
      </c>
      <c r="AT1352" s="7">
        <v>6147942</v>
      </c>
      <c r="AU1352" s="7">
        <v>0</v>
      </c>
      <c r="AV1352" s="7">
        <v>479146</v>
      </c>
      <c r="AW1352" s="7">
        <v>0</v>
      </c>
      <c r="AX1352" s="7">
        <v>0</v>
      </c>
      <c r="AY1352" s="7">
        <v>10751988</v>
      </c>
      <c r="AZ1352" s="7">
        <v>249782</v>
      </c>
      <c r="BA1352" s="7">
        <v>0</v>
      </c>
      <c r="BB1352" s="7">
        <v>0</v>
      </c>
      <c r="BC1352" s="7">
        <v>0</v>
      </c>
      <c r="BD1352" s="7">
        <v>0</v>
      </c>
      <c r="BE1352" s="7">
        <v>0</v>
      </c>
      <c r="BF1352" s="7">
        <v>0</v>
      </c>
      <c r="BG1352" s="7">
        <v>754203.27652630187</v>
      </c>
      <c r="BH1352" s="7">
        <v>8411</v>
      </c>
      <c r="BI1352" s="7">
        <v>290061</v>
      </c>
      <c r="BJ1352" s="7">
        <v>3992181.0708333333</v>
      </c>
      <c r="BK1352" s="7">
        <v>2499679.1566666667</v>
      </c>
      <c r="BL1352" s="7">
        <v>1259402.3233333335</v>
      </c>
      <c r="BM1352" s="7">
        <v>3451203.0100000002</v>
      </c>
      <c r="BN1352" s="130">
        <v>1.0069999999999999</v>
      </c>
      <c r="BO1352" s="131">
        <v>2.696439E-4</v>
      </c>
      <c r="BP1352" s="161">
        <v>6833.538815696601</v>
      </c>
      <c r="BQ1352" s="162">
        <v>10091812</v>
      </c>
      <c r="BR1352" s="161">
        <v>420274</v>
      </c>
      <c r="BS1352" s="163">
        <v>0</v>
      </c>
      <c r="BT1352" s="163">
        <v>2222825.4499999993</v>
      </c>
      <c r="BU1352" s="161">
        <v>24099508.579999998</v>
      </c>
      <c r="BV1352" s="161">
        <v>126023.87</v>
      </c>
      <c r="BW1352" s="165">
        <v>5991922.4499999993</v>
      </c>
      <c r="BX1352" s="161">
        <v>420274</v>
      </c>
    </row>
    <row r="1353" spans="1:76" ht="14.45" x14ac:dyDescent="0.3">
      <c r="A1353" s="164" t="s">
        <v>31</v>
      </c>
      <c r="B1353" s="6" t="s">
        <v>147</v>
      </c>
      <c r="C1353" s="6" t="s">
        <v>39</v>
      </c>
      <c r="D1353" s="6" t="s">
        <v>51</v>
      </c>
      <c r="E1353" s="6" t="s">
        <v>40</v>
      </c>
      <c r="F1353" s="24" t="str">
        <f>+Tabela1[[#This Row],[WK]]&amp;Tabela1[[#This Row],[PK]]&amp;Tabela1[[#This Row],[GK]]</f>
        <v>180407</v>
      </c>
      <c r="G1353" s="6" t="s">
        <v>1307</v>
      </c>
      <c r="H1353" s="7">
        <v>205352250.05739817</v>
      </c>
      <c r="I1353" s="8">
        <v>1.371</v>
      </c>
      <c r="J1353" s="7">
        <v>281537934.83000004</v>
      </c>
      <c r="K1353" s="8">
        <v>7.0000000000000007E-2</v>
      </c>
      <c r="L1353" s="7">
        <v>19707655.438100006</v>
      </c>
      <c r="M1353" s="7">
        <v>14566076.438100006</v>
      </c>
      <c r="N1353" s="9">
        <v>2.8329967191207226</v>
      </c>
      <c r="O1353" s="7">
        <v>1286554</v>
      </c>
      <c r="P1353" s="8">
        <v>1.2949999999999999</v>
      </c>
      <c r="Q1353" s="7">
        <v>1666087</v>
      </c>
      <c r="R1353" s="8">
        <v>1.6E-2</v>
      </c>
      <c r="S1353" s="7">
        <v>26657.392</v>
      </c>
      <c r="T1353" s="7">
        <v>-9666.6080000000002</v>
      </c>
      <c r="U1353" s="9">
        <v>-0.26612179275410197</v>
      </c>
      <c r="V1353" s="7">
        <v>14556409.830100007</v>
      </c>
      <c r="W1353" s="9">
        <v>2.8112557979745869</v>
      </c>
      <c r="X1353" s="7">
        <v>37442128.550155148</v>
      </c>
      <c r="Y1353" s="7">
        <v>12863255</v>
      </c>
      <c r="Z1353" s="7">
        <v>487817.55000000005</v>
      </c>
      <c r="AA1353" s="7">
        <v>1331573.0001551444</v>
      </c>
      <c r="AB1353" s="7">
        <v>22392993</v>
      </c>
      <c r="AC1353" s="7">
        <v>366490</v>
      </c>
      <c r="AD1353" s="7">
        <v>22885718.720055141</v>
      </c>
      <c r="AE1353" s="7">
        <v>0</v>
      </c>
      <c r="AF1353" s="7">
        <v>19707655.438100006</v>
      </c>
      <c r="AG1353" s="7">
        <v>26657.392</v>
      </c>
      <c r="AH1353" s="7">
        <v>22885718.720055141</v>
      </c>
      <c r="AI1353" s="7">
        <v>4292885</v>
      </c>
      <c r="AJ1353" s="7">
        <v>68875</v>
      </c>
      <c r="AK1353" s="7">
        <v>11621817</v>
      </c>
      <c r="AL1353" s="7">
        <v>1392238</v>
      </c>
      <c r="AM1353" s="7">
        <v>348677</v>
      </c>
      <c r="AN1353" s="7">
        <v>0</v>
      </c>
      <c r="AO1353" s="7">
        <v>0</v>
      </c>
      <c r="AP1353" s="7">
        <v>18554673</v>
      </c>
      <c r="AQ1353" s="7">
        <v>883179</v>
      </c>
      <c r="AR1353" s="7">
        <v>5141579</v>
      </c>
      <c r="AS1353" s="7">
        <v>36324</v>
      </c>
      <c r="AT1353" s="7">
        <v>13409172</v>
      </c>
      <c r="AU1353" s="7">
        <v>1297487</v>
      </c>
      <c r="AV1353" s="7">
        <v>870254</v>
      </c>
      <c r="AW1353" s="7">
        <v>0</v>
      </c>
      <c r="AX1353" s="7">
        <v>0</v>
      </c>
      <c r="AY1353" s="7">
        <v>20647497</v>
      </c>
      <c r="AZ1353" s="7">
        <v>353587</v>
      </c>
      <c r="BA1353" s="7">
        <v>487817.55000000005</v>
      </c>
      <c r="BB1353" s="7">
        <v>0</v>
      </c>
      <c r="BC1353" s="7">
        <v>0</v>
      </c>
      <c r="BD1353" s="7">
        <v>5245.35</v>
      </c>
      <c r="BE1353" s="7">
        <v>0</v>
      </c>
      <c r="BF1353" s="7">
        <v>0</v>
      </c>
      <c r="BG1353" s="7">
        <v>830332.00015514449</v>
      </c>
      <c r="BH1353" s="7">
        <v>9260</v>
      </c>
      <c r="BI1353" s="7">
        <v>501241</v>
      </c>
      <c r="BJ1353" s="7">
        <v>6898576.133333331</v>
      </c>
      <c r="BK1353" s="7">
        <v>3993992.5666666646</v>
      </c>
      <c r="BL1353" s="7">
        <v>2189065.3633333333</v>
      </c>
      <c r="BM1353" s="7">
        <v>7240203.5399999991</v>
      </c>
      <c r="BN1353" s="130">
        <v>0.63500000000000001</v>
      </c>
      <c r="BO1353" s="131">
        <v>3.4632229999999998E-4</v>
      </c>
      <c r="BP1353" s="161">
        <v>8776.5450206867627</v>
      </c>
      <c r="BQ1353" s="162">
        <v>22392993</v>
      </c>
      <c r="BR1353" s="161">
        <v>442151</v>
      </c>
      <c r="BS1353" s="163">
        <v>0</v>
      </c>
      <c r="BT1353" s="163">
        <v>2078019.4498448521</v>
      </c>
      <c r="BU1353" s="161">
        <v>19707655.440000001</v>
      </c>
      <c r="BV1353" s="161">
        <v>26657.39</v>
      </c>
      <c r="BW1353" s="165">
        <v>24963738.169844851</v>
      </c>
      <c r="BX1353" s="161">
        <v>442151</v>
      </c>
    </row>
    <row r="1354" spans="1:76" ht="14.45" x14ac:dyDescent="0.3">
      <c r="A1354" s="164" t="s">
        <v>31</v>
      </c>
      <c r="B1354" s="6" t="s">
        <v>147</v>
      </c>
      <c r="C1354" s="6" t="s">
        <v>39</v>
      </c>
      <c r="D1354" s="6" t="s">
        <v>75</v>
      </c>
      <c r="E1354" s="6" t="s">
        <v>36</v>
      </c>
      <c r="F1354" s="24" t="str">
        <f>+Tabela1[[#This Row],[WK]]&amp;Tabela1[[#This Row],[PK]]&amp;Tabela1[[#This Row],[GK]]</f>
        <v>180408</v>
      </c>
      <c r="G1354" s="6" t="s">
        <v>1303</v>
      </c>
      <c r="H1354" s="7">
        <v>242591720.44399816</v>
      </c>
      <c r="I1354" s="8">
        <v>1.371</v>
      </c>
      <c r="J1354" s="7">
        <v>332593248.73000002</v>
      </c>
      <c r="K1354" s="8">
        <v>7.0000000000000007E-2</v>
      </c>
      <c r="L1354" s="7">
        <v>23281527.411100004</v>
      </c>
      <c r="M1354" s="7">
        <v>17012561.411100004</v>
      </c>
      <c r="N1354" s="9">
        <v>2.7137747135811559</v>
      </c>
      <c r="O1354" s="7">
        <v>12943845</v>
      </c>
      <c r="P1354" s="8">
        <v>1.2949999999999999</v>
      </c>
      <c r="Q1354" s="7">
        <v>16762279</v>
      </c>
      <c r="R1354" s="8">
        <v>1.6E-2</v>
      </c>
      <c r="S1354" s="7">
        <v>268196.46399999998</v>
      </c>
      <c r="T1354" s="7">
        <v>60334.463999999978</v>
      </c>
      <c r="U1354" s="9">
        <v>0.29026211621171727</v>
      </c>
      <c r="V1354" s="7">
        <v>17072895.875100005</v>
      </c>
      <c r="W1354" s="9">
        <v>2.6359964901183117</v>
      </c>
      <c r="X1354" s="7">
        <v>36937794.935131684</v>
      </c>
      <c r="Y1354" s="7">
        <v>8134978</v>
      </c>
      <c r="Z1354" s="7">
        <v>2050.65</v>
      </c>
      <c r="AA1354" s="7">
        <v>2073429.2851316798</v>
      </c>
      <c r="AB1354" s="7">
        <v>22448634</v>
      </c>
      <c r="AC1354" s="7">
        <v>4278703</v>
      </c>
      <c r="AD1354" s="7">
        <v>19864899.060031675</v>
      </c>
      <c r="AE1354" s="7">
        <v>0</v>
      </c>
      <c r="AF1354" s="7">
        <v>23281527.411100004</v>
      </c>
      <c r="AG1354" s="7">
        <v>268196.46399999998</v>
      </c>
      <c r="AH1354" s="7">
        <v>19864899.060031675</v>
      </c>
      <c r="AI1354" s="7">
        <v>5234180</v>
      </c>
      <c r="AJ1354" s="7">
        <v>211561</v>
      </c>
      <c r="AK1354" s="7">
        <v>12122500</v>
      </c>
      <c r="AL1354" s="7">
        <v>1064816</v>
      </c>
      <c r="AM1354" s="7">
        <v>1197845</v>
      </c>
      <c r="AN1354" s="7">
        <v>0</v>
      </c>
      <c r="AO1354" s="7">
        <v>0</v>
      </c>
      <c r="AP1354" s="7">
        <v>19241876</v>
      </c>
      <c r="AQ1354" s="7">
        <v>899092</v>
      </c>
      <c r="AR1354" s="7">
        <v>6268966</v>
      </c>
      <c r="AS1354" s="7">
        <v>207862</v>
      </c>
      <c r="AT1354" s="7">
        <v>12740066</v>
      </c>
      <c r="AU1354" s="7">
        <v>745819</v>
      </c>
      <c r="AV1354" s="7">
        <v>1089086</v>
      </c>
      <c r="AW1354" s="7">
        <v>0</v>
      </c>
      <c r="AX1354" s="7">
        <v>0</v>
      </c>
      <c r="AY1354" s="7">
        <v>20967700</v>
      </c>
      <c r="AZ1354" s="7">
        <v>394136</v>
      </c>
      <c r="BA1354" s="7">
        <v>2050.65</v>
      </c>
      <c r="BB1354" s="7">
        <v>0</v>
      </c>
      <c r="BC1354" s="7">
        <v>0</v>
      </c>
      <c r="BD1354" s="7">
        <v>0</v>
      </c>
      <c r="BE1354" s="7">
        <v>44.1</v>
      </c>
      <c r="BF1354" s="7">
        <v>0</v>
      </c>
      <c r="BG1354" s="7">
        <v>978554.28513167973</v>
      </c>
      <c r="BH1354" s="7">
        <v>10913</v>
      </c>
      <c r="BI1354" s="7">
        <v>1094875</v>
      </c>
      <c r="BJ1354" s="7">
        <v>15068776.900000002</v>
      </c>
      <c r="BK1354" s="7">
        <v>12148733.923333336</v>
      </c>
      <c r="BL1354" s="7">
        <v>2996117.8766666665</v>
      </c>
      <c r="BM1354" s="7">
        <v>5687936.1533333324</v>
      </c>
      <c r="BN1354" s="130">
        <v>0.78400000000000003</v>
      </c>
      <c r="BO1354" s="131">
        <v>4.0429220000000001E-4</v>
      </c>
      <c r="BP1354" s="161">
        <v>10245.305632903835</v>
      </c>
      <c r="BQ1354" s="162">
        <v>22448634</v>
      </c>
      <c r="BR1354" s="161">
        <v>571140</v>
      </c>
      <c r="BS1354" s="163">
        <v>0</v>
      </c>
      <c r="BT1354" s="163">
        <v>2570152.0648683161</v>
      </c>
      <c r="BU1354" s="161">
        <v>23281527.41</v>
      </c>
      <c r="BV1354" s="161">
        <v>268196.46000000002</v>
      </c>
      <c r="BW1354" s="165">
        <v>22435051.124868315</v>
      </c>
      <c r="BX1354" s="161">
        <v>571140</v>
      </c>
    </row>
    <row r="1355" spans="1:76" ht="14.45" x14ac:dyDescent="0.3">
      <c r="A1355" s="164" t="s">
        <v>31</v>
      </c>
      <c r="B1355" s="6" t="s">
        <v>147</v>
      </c>
      <c r="C1355" s="6" t="s">
        <v>39</v>
      </c>
      <c r="D1355" s="6" t="s">
        <v>77</v>
      </c>
      <c r="E1355" s="6" t="s">
        <v>36</v>
      </c>
      <c r="F1355" s="24" t="str">
        <f>+Tabela1[[#This Row],[WK]]&amp;Tabela1[[#This Row],[PK]]&amp;Tabela1[[#This Row],[GK]]</f>
        <v>180409</v>
      </c>
      <c r="G1355" s="6" t="s">
        <v>1308</v>
      </c>
      <c r="H1355" s="7">
        <v>84285044.661599323</v>
      </c>
      <c r="I1355" s="8">
        <v>1.371</v>
      </c>
      <c r="J1355" s="7">
        <v>115554796.23999999</v>
      </c>
      <c r="K1355" s="8">
        <v>7.0000000000000007E-2</v>
      </c>
      <c r="L1355" s="7">
        <v>8088835.7368000001</v>
      </c>
      <c r="M1355" s="7">
        <v>6323472.7368000001</v>
      </c>
      <c r="N1355" s="9">
        <v>3.5819674122545901</v>
      </c>
      <c r="O1355" s="7">
        <v>1393689</v>
      </c>
      <c r="P1355" s="8">
        <v>1.2949999999999999</v>
      </c>
      <c r="Q1355" s="7">
        <v>1804827</v>
      </c>
      <c r="R1355" s="8">
        <v>1.6E-2</v>
      </c>
      <c r="S1355" s="7">
        <v>28877.232</v>
      </c>
      <c r="T1355" s="7">
        <v>16119.232</v>
      </c>
      <c r="U1355" s="9">
        <v>1.2634607305220253</v>
      </c>
      <c r="V1355" s="7">
        <v>6339591.9687999999</v>
      </c>
      <c r="W1355" s="9">
        <v>3.5653321505116917</v>
      </c>
      <c r="X1355" s="7">
        <v>17634633.955278516</v>
      </c>
      <c r="Y1355" s="7">
        <v>7753101</v>
      </c>
      <c r="Z1355" s="7">
        <v>160847.22</v>
      </c>
      <c r="AA1355" s="7">
        <v>570954.73527851654</v>
      </c>
      <c r="AB1355" s="7">
        <v>9149731</v>
      </c>
      <c r="AC1355" s="7">
        <v>0</v>
      </c>
      <c r="AD1355" s="7">
        <v>11295041.986478515</v>
      </c>
      <c r="AE1355" s="7">
        <v>0</v>
      </c>
      <c r="AF1355" s="7">
        <v>8088835.7368000001</v>
      </c>
      <c r="AG1355" s="7">
        <v>28877.232</v>
      </c>
      <c r="AH1355" s="7">
        <v>11295041.986478515</v>
      </c>
      <c r="AI1355" s="7">
        <v>1473964</v>
      </c>
      <c r="AJ1355" s="7">
        <v>28181</v>
      </c>
      <c r="AK1355" s="7">
        <v>4823028</v>
      </c>
      <c r="AL1355" s="7">
        <v>0</v>
      </c>
      <c r="AM1355" s="7">
        <v>290257</v>
      </c>
      <c r="AN1355" s="7">
        <v>0</v>
      </c>
      <c r="AO1355" s="7">
        <v>0</v>
      </c>
      <c r="AP1355" s="7">
        <v>7735994</v>
      </c>
      <c r="AQ1355" s="7">
        <v>437611</v>
      </c>
      <c r="AR1355" s="7">
        <v>1765363</v>
      </c>
      <c r="AS1355" s="7">
        <v>12758</v>
      </c>
      <c r="AT1355" s="7">
        <v>6001045</v>
      </c>
      <c r="AU1355" s="7">
        <v>433842</v>
      </c>
      <c r="AV1355" s="7">
        <v>351986</v>
      </c>
      <c r="AW1355" s="7">
        <v>0</v>
      </c>
      <c r="AX1355" s="7">
        <v>0</v>
      </c>
      <c r="AY1355" s="7">
        <v>8516412</v>
      </c>
      <c r="AZ1355" s="7">
        <v>178416</v>
      </c>
      <c r="BA1355" s="7">
        <v>160847.22</v>
      </c>
      <c r="BB1355" s="7">
        <v>0</v>
      </c>
      <c r="BC1355" s="7">
        <v>0</v>
      </c>
      <c r="BD1355" s="7">
        <v>1721.65</v>
      </c>
      <c r="BE1355" s="7">
        <v>15.78</v>
      </c>
      <c r="BF1355" s="7">
        <v>0</v>
      </c>
      <c r="BG1355" s="7">
        <v>371407.73527851654</v>
      </c>
      <c r="BH1355" s="7">
        <v>4142</v>
      </c>
      <c r="BI1355" s="7">
        <v>199547</v>
      </c>
      <c r="BJ1355" s="7">
        <v>2746460.2983333333</v>
      </c>
      <c r="BK1355" s="7">
        <v>2028904.9233333333</v>
      </c>
      <c r="BL1355" s="7">
        <v>90405.68</v>
      </c>
      <c r="BM1355" s="7">
        <v>2689410.14</v>
      </c>
      <c r="BN1355" s="130">
        <v>0.58099999999999996</v>
      </c>
      <c r="BO1355" s="131">
        <v>1.7935569999999999E-4</v>
      </c>
      <c r="BP1355" s="161">
        <v>4545.3538564728642</v>
      </c>
      <c r="BQ1355" s="162">
        <v>9149731</v>
      </c>
      <c r="BR1355" s="161">
        <v>209356</v>
      </c>
      <c r="BS1355" s="163">
        <v>0</v>
      </c>
      <c r="BT1355" s="163">
        <v>0</v>
      </c>
      <c r="BU1355" s="161">
        <v>8088835.7400000002</v>
      </c>
      <c r="BV1355" s="161">
        <v>28877.23</v>
      </c>
      <c r="BW1355" s="165">
        <v>11295041.99</v>
      </c>
      <c r="BX1355" s="161">
        <v>209356</v>
      </c>
    </row>
    <row r="1356" spans="1:76" ht="14.45" x14ac:dyDescent="0.3">
      <c r="A1356" s="164" t="s">
        <v>31</v>
      </c>
      <c r="B1356" s="6" t="s">
        <v>147</v>
      </c>
      <c r="C1356" s="6" t="s">
        <v>39</v>
      </c>
      <c r="D1356" s="6" t="s">
        <v>90</v>
      </c>
      <c r="E1356" s="6" t="s">
        <v>36</v>
      </c>
      <c r="F1356" s="24" t="str">
        <f>+Tabela1[[#This Row],[WK]]&amp;Tabela1[[#This Row],[PK]]&amp;Tabela1[[#This Row],[GK]]</f>
        <v>180410</v>
      </c>
      <c r="G1356" s="6" t="s">
        <v>1309</v>
      </c>
      <c r="H1356" s="7">
        <v>136691039.51319906</v>
      </c>
      <c r="I1356" s="8">
        <v>1.371</v>
      </c>
      <c r="J1356" s="7">
        <v>187403415.18000001</v>
      </c>
      <c r="K1356" s="8">
        <v>7.0000000000000007E-2</v>
      </c>
      <c r="L1356" s="7">
        <v>13118239.062600002</v>
      </c>
      <c r="M1356" s="7">
        <v>9511044.0626000017</v>
      </c>
      <c r="N1356" s="9">
        <v>2.6366869721764421</v>
      </c>
      <c r="O1356" s="7">
        <v>11591183</v>
      </c>
      <c r="P1356" s="8">
        <v>1.2949999999999999</v>
      </c>
      <c r="Q1356" s="7">
        <v>15010582</v>
      </c>
      <c r="R1356" s="8">
        <v>1.6E-2</v>
      </c>
      <c r="S1356" s="7">
        <v>240169.31200000001</v>
      </c>
      <c r="T1356" s="7">
        <v>72003.312000000005</v>
      </c>
      <c r="U1356" s="9">
        <v>0.42816807202407148</v>
      </c>
      <c r="V1356" s="7">
        <v>9583047.3746000025</v>
      </c>
      <c r="W1356" s="9">
        <v>2.5383128592471031</v>
      </c>
      <c r="X1356" s="7">
        <v>25840733.731364265</v>
      </c>
      <c r="Y1356" s="7">
        <v>10289082</v>
      </c>
      <c r="Z1356" s="7">
        <v>86180.31</v>
      </c>
      <c r="AA1356" s="7">
        <v>762327.42136426398</v>
      </c>
      <c r="AB1356" s="7">
        <v>14703144</v>
      </c>
      <c r="AC1356" s="7">
        <v>0</v>
      </c>
      <c r="AD1356" s="7">
        <v>16257686.356764263</v>
      </c>
      <c r="AE1356" s="7">
        <v>0</v>
      </c>
      <c r="AF1356" s="7">
        <v>13118239.062600002</v>
      </c>
      <c r="AG1356" s="7">
        <v>240169.31200000001</v>
      </c>
      <c r="AH1356" s="7">
        <v>16257686.356764263</v>
      </c>
      <c r="AI1356" s="7">
        <v>3011774</v>
      </c>
      <c r="AJ1356" s="7">
        <v>127259</v>
      </c>
      <c r="AK1356" s="7">
        <v>7081251</v>
      </c>
      <c r="AL1356" s="7">
        <v>0</v>
      </c>
      <c r="AM1356" s="7">
        <v>294122</v>
      </c>
      <c r="AN1356" s="7">
        <v>0</v>
      </c>
      <c r="AO1356" s="7">
        <v>0</v>
      </c>
      <c r="AP1356" s="7">
        <v>11380146</v>
      </c>
      <c r="AQ1356" s="7">
        <v>556959</v>
      </c>
      <c r="AR1356" s="7">
        <v>3607195</v>
      </c>
      <c r="AS1356" s="7">
        <v>168166</v>
      </c>
      <c r="AT1356" s="7">
        <v>8259435</v>
      </c>
      <c r="AU1356" s="7">
        <v>492733</v>
      </c>
      <c r="AV1356" s="7">
        <v>398829</v>
      </c>
      <c r="AW1356" s="7">
        <v>0</v>
      </c>
      <c r="AX1356" s="7">
        <v>0</v>
      </c>
      <c r="AY1356" s="7">
        <v>13363691</v>
      </c>
      <c r="AZ1356" s="7">
        <v>222209</v>
      </c>
      <c r="BA1356" s="7">
        <v>86180.31</v>
      </c>
      <c r="BB1356" s="7">
        <v>0</v>
      </c>
      <c r="BC1356" s="7">
        <v>0</v>
      </c>
      <c r="BD1356" s="7">
        <v>915.8</v>
      </c>
      <c r="BE1356" s="7">
        <v>21.74</v>
      </c>
      <c r="BF1356" s="7">
        <v>0</v>
      </c>
      <c r="BG1356" s="7">
        <v>551193.42136426398</v>
      </c>
      <c r="BH1356" s="7">
        <v>6147</v>
      </c>
      <c r="BI1356" s="7">
        <v>211134</v>
      </c>
      <c r="BJ1356" s="7">
        <v>2905948.560833334</v>
      </c>
      <c r="BK1356" s="7">
        <v>1274744.163333334</v>
      </c>
      <c r="BL1356" s="7">
        <v>1901246.0533333335</v>
      </c>
      <c r="BM1356" s="7">
        <v>2722325.4833333329</v>
      </c>
      <c r="BN1356" s="130">
        <v>0.61199999999999999</v>
      </c>
      <c r="BO1356" s="131">
        <v>2.5870979999999998E-4</v>
      </c>
      <c r="BP1356" s="161">
        <v>6556.3952941815269</v>
      </c>
      <c r="BQ1356" s="162">
        <v>14703144</v>
      </c>
      <c r="BR1356" s="161">
        <v>306922</v>
      </c>
      <c r="BS1356" s="163">
        <v>0</v>
      </c>
      <c r="BT1356" s="163">
        <v>0</v>
      </c>
      <c r="BU1356" s="161">
        <v>13118239.060000001</v>
      </c>
      <c r="BV1356" s="161">
        <v>240169.31</v>
      </c>
      <c r="BW1356" s="165">
        <v>16257686.359999999</v>
      </c>
      <c r="BX1356" s="161">
        <v>306922</v>
      </c>
    </row>
    <row r="1357" spans="1:76" ht="14.45" x14ac:dyDescent="0.3">
      <c r="A1357" s="164" t="s">
        <v>31</v>
      </c>
      <c r="B1357" s="6" t="s">
        <v>147</v>
      </c>
      <c r="C1357" s="6" t="s">
        <v>39</v>
      </c>
      <c r="D1357" s="6" t="s">
        <v>92</v>
      </c>
      <c r="E1357" s="6" t="s">
        <v>36</v>
      </c>
      <c r="F1357" s="24" t="str">
        <f>+Tabela1[[#This Row],[WK]]&amp;Tabela1[[#This Row],[PK]]&amp;Tabela1[[#This Row],[GK]]</f>
        <v>180411</v>
      </c>
      <c r="G1357" s="6" t="s">
        <v>1310</v>
      </c>
      <c r="H1357" s="7">
        <v>266043358.85159877</v>
      </c>
      <c r="I1357" s="8">
        <v>1.371</v>
      </c>
      <c r="J1357" s="7">
        <v>364745444.98000002</v>
      </c>
      <c r="K1357" s="8">
        <v>7.0000000000000007E-2</v>
      </c>
      <c r="L1357" s="7">
        <v>25532181.148600005</v>
      </c>
      <c r="M1357" s="7">
        <v>17813977.148600005</v>
      </c>
      <c r="N1357" s="9">
        <v>2.3080469431230379</v>
      </c>
      <c r="O1357" s="7">
        <v>11848138</v>
      </c>
      <c r="P1357" s="8">
        <v>1.2949999999999999</v>
      </c>
      <c r="Q1357" s="7">
        <v>15343339</v>
      </c>
      <c r="R1357" s="8">
        <v>1.6E-2</v>
      </c>
      <c r="S1357" s="7">
        <v>245493.424</v>
      </c>
      <c r="T1357" s="7">
        <v>102779.424</v>
      </c>
      <c r="U1357" s="9">
        <v>0.72017758594111303</v>
      </c>
      <c r="V1357" s="7">
        <v>17916756.572600003</v>
      </c>
      <c r="W1357" s="9">
        <v>2.2792193701295451</v>
      </c>
      <c r="X1357" s="7">
        <v>44413379.924536452</v>
      </c>
      <c r="Y1357" s="7">
        <v>16133906</v>
      </c>
      <c r="Z1357" s="7">
        <v>1355275.8250000002</v>
      </c>
      <c r="AA1357" s="7">
        <v>1716738.099536455</v>
      </c>
      <c r="AB1357" s="7">
        <v>25207460</v>
      </c>
      <c r="AC1357" s="7">
        <v>0</v>
      </c>
      <c r="AD1357" s="7">
        <v>26496623.351936448</v>
      </c>
      <c r="AE1357" s="7">
        <v>0</v>
      </c>
      <c r="AF1357" s="7">
        <v>25532181.148600005</v>
      </c>
      <c r="AG1357" s="7">
        <v>245493.424</v>
      </c>
      <c r="AH1357" s="7">
        <v>26496623.351936448</v>
      </c>
      <c r="AI1357" s="7">
        <v>6444199</v>
      </c>
      <c r="AJ1357" s="7">
        <v>69837</v>
      </c>
      <c r="AK1357" s="7">
        <v>14064457</v>
      </c>
      <c r="AL1357" s="7">
        <v>1588535</v>
      </c>
      <c r="AM1357" s="7">
        <v>583718</v>
      </c>
      <c r="AN1357" s="7">
        <v>0</v>
      </c>
      <c r="AO1357" s="7">
        <v>0</v>
      </c>
      <c r="AP1357" s="7">
        <v>20281056</v>
      </c>
      <c r="AQ1357" s="7">
        <v>1241224</v>
      </c>
      <c r="AR1357" s="7">
        <v>7718204</v>
      </c>
      <c r="AS1357" s="7">
        <v>142714</v>
      </c>
      <c r="AT1357" s="7">
        <v>16267818</v>
      </c>
      <c r="AU1357" s="7">
        <v>1136951</v>
      </c>
      <c r="AV1357" s="7">
        <v>968361</v>
      </c>
      <c r="AW1357" s="7">
        <v>0</v>
      </c>
      <c r="AX1357" s="7">
        <v>0</v>
      </c>
      <c r="AY1357" s="7">
        <v>23237542</v>
      </c>
      <c r="AZ1357" s="7">
        <v>506052</v>
      </c>
      <c r="BA1357" s="7">
        <v>1355275.8250000002</v>
      </c>
      <c r="BB1357" s="7">
        <v>0</v>
      </c>
      <c r="BC1357" s="7">
        <v>0.01</v>
      </c>
      <c r="BD1357" s="7">
        <v>14525.35</v>
      </c>
      <c r="BE1357" s="7">
        <v>94.95</v>
      </c>
      <c r="BF1357" s="7">
        <v>0</v>
      </c>
      <c r="BG1357" s="7">
        <v>1057642.099536455</v>
      </c>
      <c r="BH1357" s="7">
        <v>11795</v>
      </c>
      <c r="BI1357" s="7">
        <v>659096</v>
      </c>
      <c r="BJ1357" s="7">
        <v>9071204.0449999999</v>
      </c>
      <c r="BK1357" s="7">
        <v>5000691.1199999992</v>
      </c>
      <c r="BL1357" s="7">
        <v>4477118.4400000004</v>
      </c>
      <c r="BM1357" s="7">
        <v>7327814.8200000003</v>
      </c>
      <c r="BN1357" s="130">
        <v>0.66400000000000003</v>
      </c>
      <c r="BO1357" s="131">
        <v>4.7828630000000002E-4</v>
      </c>
      <c r="BP1357" s="161">
        <v>12120.276605175495</v>
      </c>
      <c r="BQ1357" s="162">
        <v>25207460</v>
      </c>
      <c r="BR1357" s="161">
        <v>635015</v>
      </c>
      <c r="BS1357" s="163">
        <v>0</v>
      </c>
      <c r="BT1357" s="163">
        <v>1338359.0754635483</v>
      </c>
      <c r="BU1357" s="161">
        <v>25532181.149999999</v>
      </c>
      <c r="BV1357" s="161">
        <v>245493.42</v>
      </c>
      <c r="BW1357" s="165">
        <v>27834982.42546355</v>
      </c>
      <c r="BX1357" s="161">
        <v>635015</v>
      </c>
    </row>
    <row r="1358" spans="1:76" ht="14.45" x14ac:dyDescent="0.3">
      <c r="A1358" s="164" t="s">
        <v>31</v>
      </c>
      <c r="B1358" s="6" t="s">
        <v>147</v>
      </c>
      <c r="C1358" s="6" t="s">
        <v>42</v>
      </c>
      <c r="D1358" s="6" t="s">
        <v>33</v>
      </c>
      <c r="E1358" s="6" t="s">
        <v>34</v>
      </c>
      <c r="F1358" s="24" t="str">
        <f>+Tabela1[[#This Row],[WK]]&amp;Tabela1[[#This Row],[PK]]&amp;Tabela1[[#This Row],[GK]]</f>
        <v>180501</v>
      </c>
      <c r="G1358" s="6" t="s">
        <v>1311</v>
      </c>
      <c r="H1358" s="7">
        <v>1088198496.4692101</v>
      </c>
      <c r="I1358" s="8">
        <v>1.371</v>
      </c>
      <c r="J1358" s="7">
        <v>1491920138.6599998</v>
      </c>
      <c r="K1358" s="8">
        <v>7.0000000000000007E-2</v>
      </c>
      <c r="L1358" s="7">
        <v>104434409.7062</v>
      </c>
      <c r="M1358" s="7">
        <v>59803412.706200004</v>
      </c>
      <c r="N1358" s="9">
        <v>1.3399524260280362</v>
      </c>
      <c r="O1358" s="7">
        <v>214863394</v>
      </c>
      <c r="P1358" s="8">
        <v>1.2949999999999999</v>
      </c>
      <c r="Q1358" s="7">
        <v>278248095</v>
      </c>
      <c r="R1358" s="8">
        <v>1.6E-2</v>
      </c>
      <c r="S1358" s="7">
        <v>4451969.5200000005</v>
      </c>
      <c r="T1358" s="7">
        <v>-961694.47999999952</v>
      </c>
      <c r="U1358" s="9">
        <v>-0.17764207013955788</v>
      </c>
      <c r="V1358" s="7">
        <v>58841718.226199999</v>
      </c>
      <c r="W1358" s="9">
        <v>1.1757841306228451</v>
      </c>
      <c r="X1358" s="7">
        <v>67945801.317427859</v>
      </c>
      <c r="Y1358" s="7">
        <v>5494969</v>
      </c>
      <c r="Z1358" s="7">
        <v>13361.31</v>
      </c>
      <c r="AA1358" s="7">
        <v>4240092.0074278638</v>
      </c>
      <c r="AB1358" s="7">
        <v>58197379</v>
      </c>
      <c r="AC1358" s="7">
        <v>0</v>
      </c>
      <c r="AD1358" s="7">
        <v>9104083.0912278555</v>
      </c>
      <c r="AE1358" s="7">
        <v>0</v>
      </c>
      <c r="AF1358" s="7">
        <v>104434409.7062</v>
      </c>
      <c r="AG1358" s="7">
        <v>4451969.5200000005</v>
      </c>
      <c r="AH1358" s="7">
        <v>9104083.0912278555</v>
      </c>
      <c r="AI1358" s="7">
        <v>37263985</v>
      </c>
      <c r="AJ1358" s="7">
        <v>6923169</v>
      </c>
      <c r="AK1358" s="7">
        <v>0</v>
      </c>
      <c r="AL1358" s="7">
        <v>796055</v>
      </c>
      <c r="AM1358" s="7">
        <v>1238992</v>
      </c>
      <c r="AN1358" s="7">
        <v>0</v>
      </c>
      <c r="AO1358" s="7">
        <v>0</v>
      </c>
      <c r="AP1358" s="7">
        <v>47052250</v>
      </c>
      <c r="AQ1358" s="7">
        <v>4320415</v>
      </c>
      <c r="AR1358" s="7">
        <v>44630997</v>
      </c>
      <c r="AS1358" s="7">
        <v>5413664</v>
      </c>
      <c r="AT1358" s="7">
        <v>0</v>
      </c>
      <c r="AU1358" s="7">
        <v>1217444</v>
      </c>
      <c r="AV1358" s="7">
        <v>1451989</v>
      </c>
      <c r="AW1358" s="7">
        <v>0</v>
      </c>
      <c r="AX1358" s="7">
        <v>0</v>
      </c>
      <c r="AY1358" s="7">
        <v>51765281</v>
      </c>
      <c r="AZ1358" s="7">
        <v>1834437</v>
      </c>
      <c r="BA1358" s="7">
        <v>13361.31</v>
      </c>
      <c r="BB1358" s="7">
        <v>0</v>
      </c>
      <c r="BC1358" s="7">
        <v>0</v>
      </c>
      <c r="BD1358" s="7">
        <v>0</v>
      </c>
      <c r="BE1358" s="7">
        <v>287.33999999999997</v>
      </c>
      <c r="BF1358" s="7">
        <v>0</v>
      </c>
      <c r="BG1358" s="7">
        <v>2934587.0074278638</v>
      </c>
      <c r="BH1358" s="7">
        <v>32727</v>
      </c>
      <c r="BI1358" s="7">
        <v>1305505</v>
      </c>
      <c r="BJ1358" s="7">
        <v>17967810.501666665</v>
      </c>
      <c r="BK1358" s="7">
        <v>12514589.833333332</v>
      </c>
      <c r="BL1358" s="7">
        <v>9822634.6866666656</v>
      </c>
      <c r="BM1358" s="7">
        <v>2167613.3000000026</v>
      </c>
      <c r="BN1358" s="130">
        <v>0.95799999999999996</v>
      </c>
      <c r="BO1358" s="131">
        <v>1.4268536E-3</v>
      </c>
      <c r="BP1358" s="161">
        <v>36158.725153627405</v>
      </c>
      <c r="BQ1358" s="162">
        <v>58197379</v>
      </c>
      <c r="BR1358" s="161">
        <v>1485146</v>
      </c>
      <c r="BS1358" s="163">
        <v>0</v>
      </c>
      <c r="BT1358" s="163">
        <v>0</v>
      </c>
      <c r="BU1358" s="161">
        <v>104434409.70999999</v>
      </c>
      <c r="BV1358" s="161">
        <v>4451969.5199999996</v>
      </c>
      <c r="BW1358" s="165">
        <v>9104083.0899999999</v>
      </c>
      <c r="BX1358" s="161">
        <v>1485146</v>
      </c>
    </row>
    <row r="1359" spans="1:76" ht="14.45" x14ac:dyDescent="0.3">
      <c r="A1359" s="164" t="s">
        <v>31</v>
      </c>
      <c r="B1359" s="6" t="s">
        <v>147</v>
      </c>
      <c r="C1359" s="6" t="s">
        <v>42</v>
      </c>
      <c r="D1359" s="6" t="s">
        <v>32</v>
      </c>
      <c r="E1359" s="6" t="s">
        <v>36</v>
      </c>
      <c r="F1359" s="24" t="str">
        <f>+Tabela1[[#This Row],[WK]]&amp;Tabela1[[#This Row],[PK]]&amp;Tabela1[[#This Row],[GK]]</f>
        <v>180502</v>
      </c>
      <c r="G1359" s="6" t="s">
        <v>1312</v>
      </c>
      <c r="H1359" s="7">
        <v>147124918.44999906</v>
      </c>
      <c r="I1359" s="8">
        <v>1.371</v>
      </c>
      <c r="J1359" s="7">
        <v>201708263.19</v>
      </c>
      <c r="K1359" s="8">
        <v>7.0000000000000007E-2</v>
      </c>
      <c r="L1359" s="7">
        <v>14119578.423300002</v>
      </c>
      <c r="M1359" s="7">
        <v>10677812.423300002</v>
      </c>
      <c r="N1359" s="9">
        <v>3.1024225421774756</v>
      </c>
      <c r="O1359" s="7">
        <v>2361135</v>
      </c>
      <c r="P1359" s="8">
        <v>1.2949999999999999</v>
      </c>
      <c r="Q1359" s="7">
        <v>3057670</v>
      </c>
      <c r="R1359" s="8">
        <v>1.6E-2</v>
      </c>
      <c r="S1359" s="7">
        <v>48922.720000000001</v>
      </c>
      <c r="T1359" s="7">
        <v>11622.720000000001</v>
      </c>
      <c r="U1359" s="9">
        <v>0.311601072386059</v>
      </c>
      <c r="V1359" s="7">
        <v>10689435.143300002</v>
      </c>
      <c r="W1359" s="9">
        <v>3.0725013964380103</v>
      </c>
      <c r="X1359" s="7">
        <v>24686096.167898536</v>
      </c>
      <c r="Y1359" s="7">
        <v>8784047</v>
      </c>
      <c r="Z1359" s="7">
        <v>15798.375</v>
      </c>
      <c r="AA1359" s="7">
        <v>880643.7928985341</v>
      </c>
      <c r="AB1359" s="7">
        <v>13668493</v>
      </c>
      <c r="AC1359" s="7">
        <v>1337114</v>
      </c>
      <c r="AD1359" s="7">
        <v>13996661.024598533</v>
      </c>
      <c r="AE1359" s="7">
        <v>0</v>
      </c>
      <c r="AF1359" s="7">
        <v>14119578.423300002</v>
      </c>
      <c r="AG1359" s="7">
        <v>48922.720000000001</v>
      </c>
      <c r="AH1359" s="7">
        <v>13996661.024598533</v>
      </c>
      <c r="AI1359" s="7">
        <v>2873651</v>
      </c>
      <c r="AJ1359" s="7">
        <v>10166</v>
      </c>
      <c r="AK1359" s="7">
        <v>8660691</v>
      </c>
      <c r="AL1359" s="7">
        <v>276051</v>
      </c>
      <c r="AM1359" s="7">
        <v>408814</v>
      </c>
      <c r="AN1359" s="7">
        <v>0</v>
      </c>
      <c r="AO1359" s="7">
        <v>0</v>
      </c>
      <c r="AP1359" s="7">
        <v>10568703</v>
      </c>
      <c r="AQ1359" s="7">
        <v>628569</v>
      </c>
      <c r="AR1359" s="7">
        <v>3441766</v>
      </c>
      <c r="AS1359" s="7">
        <v>37300</v>
      </c>
      <c r="AT1359" s="7">
        <v>9781385</v>
      </c>
      <c r="AU1359" s="7">
        <v>863585</v>
      </c>
      <c r="AV1359" s="7">
        <v>969711</v>
      </c>
      <c r="AW1359" s="7">
        <v>0</v>
      </c>
      <c r="AX1359" s="7">
        <v>0</v>
      </c>
      <c r="AY1359" s="7">
        <v>12223138</v>
      </c>
      <c r="AZ1359" s="7">
        <v>269245</v>
      </c>
      <c r="BA1359" s="7">
        <v>15798.375</v>
      </c>
      <c r="BB1359" s="7">
        <v>0</v>
      </c>
      <c r="BC1359" s="7">
        <v>25.2</v>
      </c>
      <c r="BD1359" s="7">
        <v>0.12</v>
      </c>
      <c r="BE1359" s="7">
        <v>171.51</v>
      </c>
      <c r="BF1359" s="7">
        <v>0</v>
      </c>
      <c r="BG1359" s="7">
        <v>568140.7928985341</v>
      </c>
      <c r="BH1359" s="7">
        <v>6336</v>
      </c>
      <c r="BI1359" s="7">
        <v>312503</v>
      </c>
      <c r="BJ1359" s="7">
        <v>4300908.3433333337</v>
      </c>
      <c r="BK1359" s="7">
        <v>1293511.3233333342</v>
      </c>
      <c r="BL1359" s="7">
        <v>163451.66333333333</v>
      </c>
      <c r="BM1359" s="7">
        <v>11702684.753333332</v>
      </c>
      <c r="BN1359" s="130">
        <v>0.63500000000000001</v>
      </c>
      <c r="BO1359" s="131">
        <v>2.3670359999999999E-4</v>
      </c>
      <c r="BP1359" s="161">
        <v>5998.1061786385253</v>
      </c>
      <c r="BQ1359" s="162">
        <v>13668493</v>
      </c>
      <c r="BR1359" s="161">
        <v>300169</v>
      </c>
      <c r="BS1359" s="163">
        <v>0</v>
      </c>
      <c r="BT1359" s="163">
        <v>1721136.8321014643</v>
      </c>
      <c r="BU1359" s="161">
        <v>14119578.42</v>
      </c>
      <c r="BV1359" s="161">
        <v>48922.720000000001</v>
      </c>
      <c r="BW1359" s="165">
        <v>15717797.852101464</v>
      </c>
      <c r="BX1359" s="161">
        <v>300169</v>
      </c>
    </row>
    <row r="1360" spans="1:76" ht="14.45" x14ac:dyDescent="0.3">
      <c r="A1360" s="164" t="s">
        <v>31</v>
      </c>
      <c r="B1360" s="6" t="s">
        <v>147</v>
      </c>
      <c r="C1360" s="6" t="s">
        <v>42</v>
      </c>
      <c r="D1360" s="6" t="s">
        <v>37</v>
      </c>
      <c r="E1360" s="6" t="s">
        <v>36</v>
      </c>
      <c r="F1360" s="24" t="str">
        <f>+Tabela1[[#This Row],[WK]]&amp;Tabela1[[#This Row],[PK]]&amp;Tabela1[[#This Row],[GK]]</f>
        <v>180503</v>
      </c>
      <c r="G1360" s="6" t="s">
        <v>1313</v>
      </c>
      <c r="H1360" s="7">
        <v>194118725.57199931</v>
      </c>
      <c r="I1360" s="8">
        <v>1.371</v>
      </c>
      <c r="J1360" s="7">
        <v>266136772.75</v>
      </c>
      <c r="K1360" s="8">
        <v>7.0000000000000007E-2</v>
      </c>
      <c r="L1360" s="7">
        <v>18629574.092500001</v>
      </c>
      <c r="M1360" s="7">
        <v>13605405.092500001</v>
      </c>
      <c r="N1360" s="9">
        <v>2.707991130971112</v>
      </c>
      <c r="O1360" s="7">
        <v>359460</v>
      </c>
      <c r="P1360" s="8">
        <v>1.2949999999999999</v>
      </c>
      <c r="Q1360" s="7">
        <v>465501</v>
      </c>
      <c r="R1360" s="8">
        <v>1.6E-2</v>
      </c>
      <c r="S1360" s="7">
        <v>7448.0160000000005</v>
      </c>
      <c r="T1360" s="7">
        <v>-15538.984</v>
      </c>
      <c r="U1360" s="9">
        <v>-0.67599008135032845</v>
      </c>
      <c r="V1360" s="7">
        <v>13589866.1085</v>
      </c>
      <c r="W1360" s="9">
        <v>2.6925789709095578</v>
      </c>
      <c r="X1360" s="7">
        <v>32419869.223607223</v>
      </c>
      <c r="Y1360" s="7">
        <v>13335707</v>
      </c>
      <c r="Z1360" s="7">
        <v>1107972.085</v>
      </c>
      <c r="AA1360" s="7">
        <v>1295633.1386072221</v>
      </c>
      <c r="AB1360" s="7">
        <v>16357795</v>
      </c>
      <c r="AC1360" s="7">
        <v>322762</v>
      </c>
      <c r="AD1360" s="7">
        <v>18830003.115107223</v>
      </c>
      <c r="AE1360" s="7">
        <v>0</v>
      </c>
      <c r="AF1360" s="7">
        <v>18629574.092500001</v>
      </c>
      <c r="AG1360" s="7">
        <v>7448.0160000000005</v>
      </c>
      <c r="AH1360" s="7">
        <v>18830003.115107223</v>
      </c>
      <c r="AI1360" s="7">
        <v>4194855</v>
      </c>
      <c r="AJ1360" s="7">
        <v>18297</v>
      </c>
      <c r="AK1360" s="7">
        <v>12448561</v>
      </c>
      <c r="AL1360" s="7">
        <v>1034122</v>
      </c>
      <c r="AM1360" s="7">
        <v>520592</v>
      </c>
      <c r="AN1360" s="7">
        <v>0</v>
      </c>
      <c r="AO1360" s="7">
        <v>0</v>
      </c>
      <c r="AP1360" s="7">
        <v>13173362</v>
      </c>
      <c r="AQ1360" s="7">
        <v>692221</v>
      </c>
      <c r="AR1360" s="7">
        <v>5024169</v>
      </c>
      <c r="AS1360" s="7">
        <v>22987</v>
      </c>
      <c r="AT1360" s="7">
        <v>14364480</v>
      </c>
      <c r="AU1360" s="7">
        <v>1177691</v>
      </c>
      <c r="AV1360" s="7">
        <v>850534</v>
      </c>
      <c r="AW1360" s="7">
        <v>0</v>
      </c>
      <c r="AX1360" s="7">
        <v>0</v>
      </c>
      <c r="AY1360" s="7">
        <v>14946935</v>
      </c>
      <c r="AZ1360" s="7">
        <v>280599</v>
      </c>
      <c r="BA1360" s="7">
        <v>1107972.085</v>
      </c>
      <c r="BB1360" s="7">
        <v>1674.35</v>
      </c>
      <c r="BC1360" s="7">
        <v>0</v>
      </c>
      <c r="BD1360" s="7">
        <v>522.76</v>
      </c>
      <c r="BE1360" s="7">
        <v>457.17</v>
      </c>
      <c r="BF1360" s="7">
        <v>0</v>
      </c>
      <c r="BG1360" s="7">
        <v>786484.13860722212</v>
      </c>
      <c r="BH1360" s="7">
        <v>8771</v>
      </c>
      <c r="BI1360" s="7">
        <v>509149</v>
      </c>
      <c r="BJ1360" s="7">
        <v>7007437.3224999988</v>
      </c>
      <c r="BK1360" s="7">
        <v>4546245.8533333326</v>
      </c>
      <c r="BL1360" s="7">
        <v>1619729.0666666664</v>
      </c>
      <c r="BM1360" s="7">
        <v>6605307.7433333332</v>
      </c>
      <c r="BN1360" s="130">
        <v>0.60199999999999998</v>
      </c>
      <c r="BO1360" s="131">
        <v>3.2638159999999998E-4</v>
      </c>
      <c r="BP1360" s="161">
        <v>8271.2833659390635</v>
      </c>
      <c r="BQ1360" s="162">
        <v>16357795</v>
      </c>
      <c r="BR1360" s="161">
        <v>428670</v>
      </c>
      <c r="BS1360" s="163">
        <v>0</v>
      </c>
      <c r="BT1360" s="163">
        <v>2129039.3500000015</v>
      </c>
      <c r="BU1360" s="161">
        <v>18629574.09</v>
      </c>
      <c r="BV1360" s="161">
        <v>7448.02</v>
      </c>
      <c r="BW1360" s="165">
        <v>20959042.470000003</v>
      </c>
      <c r="BX1360" s="161">
        <v>428670</v>
      </c>
    </row>
    <row r="1361" spans="1:76" ht="14.45" x14ac:dyDescent="0.3">
      <c r="A1361" s="164" t="s">
        <v>31</v>
      </c>
      <c r="B1361" s="6" t="s">
        <v>147</v>
      </c>
      <c r="C1361" s="6" t="s">
        <v>42</v>
      </c>
      <c r="D1361" s="6" t="s">
        <v>39</v>
      </c>
      <c r="E1361" s="6" t="s">
        <v>36</v>
      </c>
      <c r="F1361" s="24" t="str">
        <f>+Tabela1[[#This Row],[WK]]&amp;Tabela1[[#This Row],[PK]]&amp;Tabela1[[#This Row],[GK]]</f>
        <v>180504</v>
      </c>
      <c r="G1361" s="6" t="s">
        <v>1311</v>
      </c>
      <c r="H1361" s="7">
        <v>466640986.22319859</v>
      </c>
      <c r="I1361" s="8">
        <v>1.371</v>
      </c>
      <c r="J1361" s="7">
        <v>639764792.1099999</v>
      </c>
      <c r="K1361" s="8">
        <v>7.0000000000000007E-2</v>
      </c>
      <c r="L1361" s="7">
        <v>44783535.447699994</v>
      </c>
      <c r="M1361" s="7">
        <v>27665465.447699994</v>
      </c>
      <c r="N1361" s="9">
        <v>1.6161556441643243</v>
      </c>
      <c r="O1361" s="7">
        <v>2798634</v>
      </c>
      <c r="P1361" s="8">
        <v>1.2949999999999999</v>
      </c>
      <c r="Q1361" s="7">
        <v>3624231</v>
      </c>
      <c r="R1361" s="8">
        <v>1.6E-2</v>
      </c>
      <c r="S1361" s="7">
        <v>57987.696000000004</v>
      </c>
      <c r="T1361" s="7">
        <v>-12522.303999999996</v>
      </c>
      <c r="U1361" s="9">
        <v>-0.17759614239115015</v>
      </c>
      <c r="V1361" s="7">
        <v>27652943.143699996</v>
      </c>
      <c r="W1361" s="9">
        <v>1.6087974191992589</v>
      </c>
      <c r="X1361" s="7">
        <v>36050846.80416213</v>
      </c>
      <c r="Y1361" s="7">
        <v>3610774</v>
      </c>
      <c r="Z1361" s="7">
        <v>14821.875</v>
      </c>
      <c r="AA1361" s="7">
        <v>2313055.9291621344</v>
      </c>
      <c r="AB1361" s="7">
        <v>18996579</v>
      </c>
      <c r="AC1361" s="7">
        <v>11115616</v>
      </c>
      <c r="AD1361" s="7">
        <v>11115616</v>
      </c>
      <c r="AE1361" s="7">
        <v>0</v>
      </c>
      <c r="AF1361" s="7">
        <v>44783535.447699994</v>
      </c>
      <c r="AG1361" s="7">
        <v>57987.696000000004</v>
      </c>
      <c r="AH1361" s="7">
        <v>11115616</v>
      </c>
      <c r="AI1361" s="7">
        <v>14292477</v>
      </c>
      <c r="AJ1361" s="7">
        <v>76720</v>
      </c>
      <c r="AK1361" s="7">
        <v>14330674</v>
      </c>
      <c r="AL1361" s="7">
        <v>940536</v>
      </c>
      <c r="AM1361" s="7">
        <v>793798</v>
      </c>
      <c r="AN1361" s="7">
        <v>0</v>
      </c>
      <c r="AO1361" s="7">
        <v>0</v>
      </c>
      <c r="AP1361" s="7">
        <v>17200821</v>
      </c>
      <c r="AQ1361" s="7">
        <v>930919</v>
      </c>
      <c r="AR1361" s="7">
        <v>17118070</v>
      </c>
      <c r="AS1361" s="7">
        <v>70510</v>
      </c>
      <c r="AT1361" s="7">
        <v>15943419</v>
      </c>
      <c r="AU1361" s="7">
        <v>0</v>
      </c>
      <c r="AV1361" s="7">
        <v>1125209</v>
      </c>
      <c r="AW1361" s="7">
        <v>0</v>
      </c>
      <c r="AX1361" s="7">
        <v>0</v>
      </c>
      <c r="AY1361" s="7">
        <v>19939277</v>
      </c>
      <c r="AZ1361" s="7">
        <v>403868</v>
      </c>
      <c r="BA1361" s="7">
        <v>14821.875</v>
      </c>
      <c r="BB1361" s="7">
        <v>0</v>
      </c>
      <c r="BC1361" s="7">
        <v>0</v>
      </c>
      <c r="BD1361" s="7">
        <v>0</v>
      </c>
      <c r="BE1361" s="7">
        <v>318.75</v>
      </c>
      <c r="BF1361" s="7">
        <v>0</v>
      </c>
      <c r="BG1361" s="7">
        <v>1428780.9291621346</v>
      </c>
      <c r="BH1361" s="7">
        <v>15934</v>
      </c>
      <c r="BI1361" s="7">
        <v>884275</v>
      </c>
      <c r="BJ1361" s="7">
        <v>12170255.521666665</v>
      </c>
      <c r="BK1361" s="7">
        <v>7159734.9699999969</v>
      </c>
      <c r="BL1361" s="7">
        <v>4950168.1833333336</v>
      </c>
      <c r="BM1361" s="7">
        <v>10141745.840000002</v>
      </c>
      <c r="BN1361" s="130">
        <v>0.92200000000000004</v>
      </c>
      <c r="BO1361" s="131">
        <v>5.0932539999999995E-4</v>
      </c>
      <c r="BP1361" s="161">
        <v>12906.683853951121</v>
      </c>
      <c r="BQ1361" s="162">
        <v>18996579</v>
      </c>
      <c r="BR1361" s="161">
        <v>802755</v>
      </c>
      <c r="BS1361" s="163">
        <v>0</v>
      </c>
      <c r="BT1361" s="163">
        <v>2945968.8563000038</v>
      </c>
      <c r="BU1361" s="161">
        <v>44783535.450000003</v>
      </c>
      <c r="BV1361" s="161">
        <v>57987.7</v>
      </c>
      <c r="BW1361" s="165">
        <v>14061584.856300004</v>
      </c>
      <c r="BX1361" s="161">
        <v>802755</v>
      </c>
    </row>
    <row r="1362" spans="1:76" ht="14.45" x14ac:dyDescent="0.3">
      <c r="A1362" s="164" t="s">
        <v>31</v>
      </c>
      <c r="B1362" s="6" t="s">
        <v>147</v>
      </c>
      <c r="C1362" s="6" t="s">
        <v>42</v>
      </c>
      <c r="D1362" s="6" t="s">
        <v>42</v>
      </c>
      <c r="E1362" s="6" t="s">
        <v>40</v>
      </c>
      <c r="F1362" s="24" t="str">
        <f>+Tabela1[[#This Row],[WK]]&amp;Tabela1[[#This Row],[PK]]&amp;Tabela1[[#This Row],[GK]]</f>
        <v>180505</v>
      </c>
      <c r="G1362" s="6" t="s">
        <v>1314</v>
      </c>
      <c r="H1362" s="7">
        <v>203749637.0135996</v>
      </c>
      <c r="I1362" s="8">
        <v>1.371</v>
      </c>
      <c r="J1362" s="7">
        <v>279340752.33999997</v>
      </c>
      <c r="K1362" s="8">
        <v>7.0000000000000007E-2</v>
      </c>
      <c r="L1362" s="7">
        <v>19553852.663800001</v>
      </c>
      <c r="M1362" s="7">
        <v>13641465.663800001</v>
      </c>
      <c r="N1362" s="9">
        <v>2.3072687332206097</v>
      </c>
      <c r="O1362" s="7">
        <v>3100307</v>
      </c>
      <c r="P1362" s="8">
        <v>1.2949999999999999</v>
      </c>
      <c r="Q1362" s="7">
        <v>4014898</v>
      </c>
      <c r="R1362" s="8">
        <v>1.6E-2</v>
      </c>
      <c r="S1362" s="7">
        <v>64238.368000000002</v>
      </c>
      <c r="T1362" s="7">
        <v>-11292.631999999998</v>
      </c>
      <c r="U1362" s="9">
        <v>-0.1495098965987475</v>
      </c>
      <c r="V1362" s="7">
        <v>13630173.031800002</v>
      </c>
      <c r="W1362" s="9">
        <v>2.2762791727942839</v>
      </c>
      <c r="X1362" s="7">
        <v>30379206.032231089</v>
      </c>
      <c r="Y1362" s="7">
        <v>12247901</v>
      </c>
      <c r="Z1362" s="7">
        <v>20723.035</v>
      </c>
      <c r="AA1362" s="7">
        <v>1268746.9972310893</v>
      </c>
      <c r="AB1362" s="7">
        <v>16841835</v>
      </c>
      <c r="AC1362" s="7">
        <v>0</v>
      </c>
      <c r="AD1362" s="7">
        <v>16749033.000431087</v>
      </c>
      <c r="AE1362" s="7">
        <v>0</v>
      </c>
      <c r="AF1362" s="7">
        <v>19553852.663800001</v>
      </c>
      <c r="AG1362" s="7">
        <v>64238.368000000002</v>
      </c>
      <c r="AH1362" s="7">
        <v>16749033.000431087</v>
      </c>
      <c r="AI1362" s="7">
        <v>4936459</v>
      </c>
      <c r="AJ1362" s="7">
        <v>75078</v>
      </c>
      <c r="AK1362" s="7">
        <v>9889760</v>
      </c>
      <c r="AL1362" s="7">
        <v>800800</v>
      </c>
      <c r="AM1362" s="7">
        <v>479993</v>
      </c>
      <c r="AN1362" s="7">
        <v>0</v>
      </c>
      <c r="AO1362" s="7">
        <v>0</v>
      </c>
      <c r="AP1362" s="7">
        <v>14136428</v>
      </c>
      <c r="AQ1362" s="7">
        <v>795657</v>
      </c>
      <c r="AR1362" s="7">
        <v>5912387</v>
      </c>
      <c r="AS1362" s="7">
        <v>75531</v>
      </c>
      <c r="AT1362" s="7">
        <v>11242977</v>
      </c>
      <c r="AU1362" s="7">
        <v>914600</v>
      </c>
      <c r="AV1362" s="7">
        <v>849422</v>
      </c>
      <c r="AW1362" s="7">
        <v>0</v>
      </c>
      <c r="AX1362" s="7">
        <v>0</v>
      </c>
      <c r="AY1362" s="7">
        <v>14806613</v>
      </c>
      <c r="AZ1362" s="7">
        <v>350343</v>
      </c>
      <c r="BA1362" s="7">
        <v>20723.035</v>
      </c>
      <c r="BB1362" s="7">
        <v>0</v>
      </c>
      <c r="BC1362" s="7">
        <v>27.46</v>
      </c>
      <c r="BD1362" s="7">
        <v>0</v>
      </c>
      <c r="BE1362" s="7">
        <v>262.58999999999997</v>
      </c>
      <c r="BF1362" s="7">
        <v>0</v>
      </c>
      <c r="BG1362" s="7">
        <v>770253.99723108928</v>
      </c>
      <c r="BH1362" s="7">
        <v>8590</v>
      </c>
      <c r="BI1362" s="7">
        <v>498493</v>
      </c>
      <c r="BJ1362" s="7">
        <v>6860794.0008333316</v>
      </c>
      <c r="BK1362" s="7">
        <v>4203886.6499999985</v>
      </c>
      <c r="BL1362" s="7">
        <v>2170473.29</v>
      </c>
      <c r="BM1362" s="7">
        <v>6286682.8233333342</v>
      </c>
      <c r="BN1362" s="130">
        <v>0.64</v>
      </c>
      <c r="BO1362" s="131">
        <v>3.348076E-4</v>
      </c>
      <c r="BP1362" s="161">
        <v>8484.3937272484891</v>
      </c>
      <c r="BQ1362" s="162">
        <v>16841835</v>
      </c>
      <c r="BR1362" s="161">
        <v>415599</v>
      </c>
      <c r="BS1362" s="163">
        <v>0</v>
      </c>
      <c r="BT1362" s="163">
        <v>700347.96776890755</v>
      </c>
      <c r="BU1362" s="161">
        <v>19553852.66</v>
      </c>
      <c r="BV1362" s="161">
        <v>64238.37</v>
      </c>
      <c r="BW1362" s="165">
        <v>17449380.967768908</v>
      </c>
      <c r="BX1362" s="161">
        <v>415599</v>
      </c>
    </row>
    <row r="1363" spans="1:76" ht="14.45" x14ac:dyDescent="0.3">
      <c r="A1363" s="164" t="s">
        <v>31</v>
      </c>
      <c r="B1363" s="6" t="s">
        <v>147</v>
      </c>
      <c r="C1363" s="6" t="s">
        <v>42</v>
      </c>
      <c r="D1363" s="6" t="s">
        <v>44</v>
      </c>
      <c r="E1363" s="6" t="s">
        <v>36</v>
      </c>
      <c r="F1363" s="24" t="str">
        <f>+Tabela1[[#This Row],[WK]]&amp;Tabela1[[#This Row],[PK]]&amp;Tabela1[[#This Row],[GK]]</f>
        <v>180506</v>
      </c>
      <c r="G1363" s="6" t="s">
        <v>1315</v>
      </c>
      <c r="H1363" s="7">
        <v>28452432.149600014</v>
      </c>
      <c r="I1363" s="8">
        <v>1.371</v>
      </c>
      <c r="J1363" s="7">
        <v>39008284.469999999</v>
      </c>
      <c r="K1363" s="8">
        <v>7.0000000000000007E-2</v>
      </c>
      <c r="L1363" s="7">
        <v>2730579.9129000003</v>
      </c>
      <c r="M1363" s="7">
        <v>2068131.9129000003</v>
      </c>
      <c r="N1363" s="9">
        <v>3.1219535916781398</v>
      </c>
      <c r="O1363" s="7">
        <v>0</v>
      </c>
      <c r="P1363" s="8">
        <v>1.2949999999999999</v>
      </c>
      <c r="Q1363" s="7">
        <v>0</v>
      </c>
      <c r="R1363" s="8">
        <v>1.6E-2</v>
      </c>
      <c r="S1363" s="7">
        <v>0</v>
      </c>
      <c r="T1363" s="7">
        <v>-61</v>
      </c>
      <c r="U1363" s="9">
        <v>-1</v>
      </c>
      <c r="V1363" s="7">
        <v>2068070.9129000003</v>
      </c>
      <c r="W1363" s="9">
        <v>3.1215740660126885</v>
      </c>
      <c r="X1363" s="7">
        <v>15723664.689999999</v>
      </c>
      <c r="Y1363" s="7">
        <v>3830073</v>
      </c>
      <c r="Z1363" s="7">
        <v>8450847.6899999995</v>
      </c>
      <c r="AA1363" s="7">
        <v>497119</v>
      </c>
      <c r="AB1363" s="7">
        <v>2945625</v>
      </c>
      <c r="AC1363" s="7">
        <v>0</v>
      </c>
      <c r="AD1363" s="7">
        <v>13655593.777099999</v>
      </c>
      <c r="AE1363" s="7">
        <v>-3628843.8677059081</v>
      </c>
      <c r="AF1363" s="7">
        <v>2730579.9129000003</v>
      </c>
      <c r="AG1363" s="7">
        <v>0</v>
      </c>
      <c r="AH1363" s="7">
        <v>10026749.909394091</v>
      </c>
      <c r="AI1363" s="7">
        <v>553101</v>
      </c>
      <c r="AJ1363" s="7">
        <v>206</v>
      </c>
      <c r="AK1363" s="7">
        <v>2713376</v>
      </c>
      <c r="AL1363" s="7">
        <v>0</v>
      </c>
      <c r="AM1363" s="7">
        <v>815967</v>
      </c>
      <c r="AN1363" s="7">
        <v>0</v>
      </c>
      <c r="AO1363" s="7">
        <v>0</v>
      </c>
      <c r="AP1363" s="7">
        <v>2521697</v>
      </c>
      <c r="AQ1363" s="7">
        <v>107414</v>
      </c>
      <c r="AR1363" s="7">
        <v>662448</v>
      </c>
      <c r="AS1363" s="7">
        <v>61</v>
      </c>
      <c r="AT1363" s="7">
        <v>3068398</v>
      </c>
      <c r="AU1363" s="7">
        <v>41795</v>
      </c>
      <c r="AV1363" s="7">
        <v>1177918</v>
      </c>
      <c r="AW1363" s="7">
        <v>0</v>
      </c>
      <c r="AX1363" s="7">
        <v>0</v>
      </c>
      <c r="AY1363" s="7">
        <v>2742274</v>
      </c>
      <c r="AZ1363" s="7">
        <v>50281</v>
      </c>
      <c r="BA1363" s="7">
        <v>8450847.6899999995</v>
      </c>
      <c r="BB1363" s="7">
        <v>12471.87</v>
      </c>
      <c r="BC1363" s="7">
        <v>0</v>
      </c>
      <c r="BD1363" s="7">
        <v>7545.63</v>
      </c>
      <c r="BE1363" s="7">
        <v>355.8</v>
      </c>
      <c r="BF1363" s="7">
        <v>0</v>
      </c>
      <c r="BG1363" s="7">
        <v>320594</v>
      </c>
      <c r="BH1363" s="7">
        <v>1697</v>
      </c>
      <c r="BI1363" s="7">
        <v>176525</v>
      </c>
      <c r="BJ1363" s="7">
        <v>2429458.5783333322</v>
      </c>
      <c r="BK1363" s="7">
        <v>1220127.523333332</v>
      </c>
      <c r="BL1363" s="7">
        <v>875031.20666666667</v>
      </c>
      <c r="BM1363" s="7">
        <v>3087261.8066666671</v>
      </c>
      <c r="BN1363" s="130">
        <v>0.502</v>
      </c>
      <c r="BO1363" s="131">
        <v>7.3244999999999994E-5</v>
      </c>
      <c r="BP1363" s="161">
        <v>1855.9611278356069</v>
      </c>
      <c r="BQ1363" s="162">
        <v>2945625</v>
      </c>
      <c r="BR1363" s="161">
        <v>94678</v>
      </c>
      <c r="BS1363" s="163">
        <v>3978934.4622940919</v>
      </c>
      <c r="BT1363" s="163">
        <v>0</v>
      </c>
      <c r="BU1363" s="161">
        <v>2730579.91</v>
      </c>
      <c r="BV1363" s="161">
        <v>0</v>
      </c>
      <c r="BW1363" s="165">
        <v>6047815.4500000002</v>
      </c>
      <c r="BX1363" s="161">
        <v>94678</v>
      </c>
    </row>
    <row r="1364" spans="1:76" ht="14.45" x14ac:dyDescent="0.3">
      <c r="A1364" s="164" t="s">
        <v>31</v>
      </c>
      <c r="B1364" s="6" t="s">
        <v>147</v>
      </c>
      <c r="C1364" s="6" t="s">
        <v>42</v>
      </c>
      <c r="D1364" s="6" t="s">
        <v>51</v>
      </c>
      <c r="E1364" s="6" t="s">
        <v>36</v>
      </c>
      <c r="F1364" s="24" t="str">
        <f>+Tabela1[[#This Row],[WK]]&amp;Tabela1[[#This Row],[PK]]&amp;Tabela1[[#This Row],[GK]]</f>
        <v>180507</v>
      </c>
      <c r="G1364" s="6" t="s">
        <v>1316</v>
      </c>
      <c r="H1364" s="7">
        <v>182969476.96659857</v>
      </c>
      <c r="I1364" s="8">
        <v>1.371</v>
      </c>
      <c r="J1364" s="7">
        <v>250851152.92999998</v>
      </c>
      <c r="K1364" s="8">
        <v>7.0000000000000007E-2</v>
      </c>
      <c r="L1364" s="7">
        <v>17559580.7051</v>
      </c>
      <c r="M1364" s="7">
        <v>12350542.7051</v>
      </c>
      <c r="N1364" s="9">
        <v>2.3709834148071103</v>
      </c>
      <c r="O1364" s="7">
        <v>1646922</v>
      </c>
      <c r="P1364" s="8">
        <v>1.2949999999999999</v>
      </c>
      <c r="Q1364" s="7">
        <v>2132764</v>
      </c>
      <c r="R1364" s="8">
        <v>1.6E-2</v>
      </c>
      <c r="S1364" s="7">
        <v>34124.224000000002</v>
      </c>
      <c r="T1364" s="7">
        <v>-15101.775999999998</v>
      </c>
      <c r="U1364" s="9">
        <v>-0.30678454475277289</v>
      </c>
      <c r="V1364" s="7">
        <v>12335440.929099999</v>
      </c>
      <c r="W1364" s="9">
        <v>2.3459151022276554</v>
      </c>
      <c r="X1364" s="7">
        <v>33401722.443166256</v>
      </c>
      <c r="Y1364" s="7">
        <v>14347204</v>
      </c>
      <c r="Z1364" s="7">
        <v>1097675.125</v>
      </c>
      <c r="AA1364" s="7">
        <v>1102234.3181662564</v>
      </c>
      <c r="AB1364" s="7">
        <v>16854609</v>
      </c>
      <c r="AC1364" s="7">
        <v>0</v>
      </c>
      <c r="AD1364" s="7">
        <v>21066281.514066257</v>
      </c>
      <c r="AE1364" s="7">
        <v>0</v>
      </c>
      <c r="AF1364" s="7">
        <v>17559580.7051</v>
      </c>
      <c r="AG1364" s="7">
        <v>34124.224000000002</v>
      </c>
      <c r="AH1364" s="7">
        <v>21066281.514066257</v>
      </c>
      <c r="AI1364" s="7">
        <v>4349209</v>
      </c>
      <c r="AJ1364" s="7">
        <v>34584</v>
      </c>
      <c r="AK1364" s="7">
        <v>12542862</v>
      </c>
      <c r="AL1364" s="7">
        <v>1089372</v>
      </c>
      <c r="AM1364" s="7">
        <v>408312</v>
      </c>
      <c r="AN1364" s="7">
        <v>0</v>
      </c>
      <c r="AO1364" s="7">
        <v>0</v>
      </c>
      <c r="AP1364" s="7">
        <v>13634973</v>
      </c>
      <c r="AQ1364" s="7">
        <v>704156</v>
      </c>
      <c r="AR1364" s="7">
        <v>5209038</v>
      </c>
      <c r="AS1364" s="7">
        <v>49226</v>
      </c>
      <c r="AT1364" s="7">
        <v>14474729</v>
      </c>
      <c r="AU1364" s="7">
        <v>1107562</v>
      </c>
      <c r="AV1364" s="7">
        <v>533806</v>
      </c>
      <c r="AW1364" s="7">
        <v>0</v>
      </c>
      <c r="AX1364" s="7">
        <v>0</v>
      </c>
      <c r="AY1364" s="7">
        <v>15448055</v>
      </c>
      <c r="AZ1364" s="7">
        <v>288709</v>
      </c>
      <c r="BA1364" s="7">
        <v>1097675.125</v>
      </c>
      <c r="BB1364" s="7">
        <v>1069.9000000000001</v>
      </c>
      <c r="BC1364" s="7">
        <v>159.68</v>
      </c>
      <c r="BD1364" s="7">
        <v>3906.44</v>
      </c>
      <c r="BE1364" s="7">
        <v>463.17</v>
      </c>
      <c r="BF1364" s="7">
        <v>0</v>
      </c>
      <c r="BG1364" s="7">
        <v>773930.31816625642</v>
      </c>
      <c r="BH1364" s="7">
        <v>8631</v>
      </c>
      <c r="BI1364" s="7">
        <v>328304</v>
      </c>
      <c r="BJ1364" s="7">
        <v>4518416.9125000006</v>
      </c>
      <c r="BK1364" s="7">
        <v>1731172.2233333336</v>
      </c>
      <c r="BL1364" s="7">
        <v>2766573.14</v>
      </c>
      <c r="BM1364" s="7">
        <v>5615832.4766666666</v>
      </c>
      <c r="BN1364" s="130">
        <v>0.57499999999999996</v>
      </c>
      <c r="BO1364" s="131">
        <v>3.261518E-4</v>
      </c>
      <c r="BP1364" s="161">
        <v>8265.2802571697848</v>
      </c>
      <c r="BQ1364" s="162">
        <v>16854609</v>
      </c>
      <c r="BR1364" s="161">
        <v>434445</v>
      </c>
      <c r="BS1364" s="163">
        <v>0</v>
      </c>
      <c r="BT1364" s="163">
        <v>1385583.556833744</v>
      </c>
      <c r="BU1364" s="161">
        <v>17559580.710000001</v>
      </c>
      <c r="BV1364" s="161">
        <v>34124.22</v>
      </c>
      <c r="BW1364" s="165">
        <v>22451865.066833746</v>
      </c>
      <c r="BX1364" s="161">
        <v>434445</v>
      </c>
    </row>
    <row r="1365" spans="1:76" ht="14.45" x14ac:dyDescent="0.3">
      <c r="A1365" s="164" t="s">
        <v>31</v>
      </c>
      <c r="B1365" s="6" t="s">
        <v>147</v>
      </c>
      <c r="C1365" s="6" t="s">
        <v>42</v>
      </c>
      <c r="D1365" s="6" t="s">
        <v>75</v>
      </c>
      <c r="E1365" s="6" t="s">
        <v>36</v>
      </c>
      <c r="F1365" s="24" t="str">
        <f>+Tabela1[[#This Row],[WK]]&amp;Tabela1[[#This Row],[PK]]&amp;Tabela1[[#This Row],[GK]]</f>
        <v>180508</v>
      </c>
      <c r="G1365" s="6" t="s">
        <v>1317</v>
      </c>
      <c r="H1365" s="7">
        <v>101200973.93439929</v>
      </c>
      <c r="I1365" s="8">
        <v>1.371</v>
      </c>
      <c r="J1365" s="7">
        <v>138746535.25999999</v>
      </c>
      <c r="K1365" s="8">
        <v>7.0000000000000007E-2</v>
      </c>
      <c r="L1365" s="7">
        <v>9712257.4682</v>
      </c>
      <c r="M1365" s="7">
        <v>7007204.4682</v>
      </c>
      <c r="N1365" s="9">
        <v>2.5904130041814337</v>
      </c>
      <c r="O1365" s="7">
        <v>81397</v>
      </c>
      <c r="P1365" s="8">
        <v>1.2949999999999999</v>
      </c>
      <c r="Q1365" s="7">
        <v>105409</v>
      </c>
      <c r="R1365" s="8">
        <v>1.6E-2</v>
      </c>
      <c r="S1365" s="7">
        <v>1686.5440000000001</v>
      </c>
      <c r="T1365" s="7">
        <v>-5078.4560000000001</v>
      </c>
      <c r="U1365" s="9">
        <v>-0.75069563932002958</v>
      </c>
      <c r="V1365" s="7">
        <v>7002126.0121999998</v>
      </c>
      <c r="W1365" s="9">
        <v>2.5820781528111398</v>
      </c>
      <c r="X1365" s="7">
        <v>24019753.786130667</v>
      </c>
      <c r="Y1365" s="7">
        <v>11089994</v>
      </c>
      <c r="Z1365" s="7">
        <v>722510.6449999999</v>
      </c>
      <c r="AA1365" s="7">
        <v>597118.14113066613</v>
      </c>
      <c r="AB1365" s="7">
        <v>11610131</v>
      </c>
      <c r="AC1365" s="7">
        <v>0</v>
      </c>
      <c r="AD1365" s="7">
        <v>17017627.773930669</v>
      </c>
      <c r="AE1365" s="7">
        <v>0</v>
      </c>
      <c r="AF1365" s="7">
        <v>9712257.4682</v>
      </c>
      <c r="AG1365" s="7">
        <v>1686.5440000000001</v>
      </c>
      <c r="AH1365" s="7">
        <v>17017627.773930669</v>
      </c>
      <c r="AI1365" s="7">
        <v>2258544</v>
      </c>
      <c r="AJ1365" s="7">
        <v>4603</v>
      </c>
      <c r="AK1365" s="7">
        <v>8671821</v>
      </c>
      <c r="AL1365" s="7">
        <v>1492</v>
      </c>
      <c r="AM1365" s="7">
        <v>312010</v>
      </c>
      <c r="AN1365" s="7">
        <v>0</v>
      </c>
      <c r="AO1365" s="7">
        <v>0</v>
      </c>
      <c r="AP1365" s="7">
        <v>9056403</v>
      </c>
      <c r="AQ1365" s="7">
        <v>556959</v>
      </c>
      <c r="AR1365" s="7">
        <v>2705053</v>
      </c>
      <c r="AS1365" s="7">
        <v>6765</v>
      </c>
      <c r="AT1365" s="7">
        <v>8869159</v>
      </c>
      <c r="AU1365" s="7">
        <v>773797</v>
      </c>
      <c r="AV1365" s="7">
        <v>312400</v>
      </c>
      <c r="AW1365" s="7">
        <v>0</v>
      </c>
      <c r="AX1365" s="7">
        <v>0</v>
      </c>
      <c r="AY1365" s="7">
        <v>10417829</v>
      </c>
      <c r="AZ1365" s="7">
        <v>236806</v>
      </c>
      <c r="BA1365" s="7">
        <v>722510.6449999999</v>
      </c>
      <c r="BB1365" s="7">
        <v>799.3</v>
      </c>
      <c r="BC1365" s="7">
        <v>0</v>
      </c>
      <c r="BD1365" s="7">
        <v>2315.83</v>
      </c>
      <c r="BE1365" s="7">
        <v>248.87</v>
      </c>
      <c r="BF1365" s="7">
        <v>0</v>
      </c>
      <c r="BG1365" s="7">
        <v>463049.14113066613</v>
      </c>
      <c r="BH1365" s="7">
        <v>5164</v>
      </c>
      <c r="BI1365" s="7">
        <v>134069</v>
      </c>
      <c r="BJ1365" s="7">
        <v>1845182.7983333336</v>
      </c>
      <c r="BK1365" s="7">
        <v>1129480.0200000003</v>
      </c>
      <c r="BL1365" s="7">
        <v>540371.5033333333</v>
      </c>
      <c r="BM1365" s="7">
        <v>1782068.1066666667</v>
      </c>
      <c r="BN1365" s="130">
        <v>0.502</v>
      </c>
      <c r="BO1365" s="131">
        <v>2.121774E-4</v>
      </c>
      <c r="BP1365" s="161">
        <v>5376.7844210180874</v>
      </c>
      <c r="BQ1365" s="162">
        <v>11610131</v>
      </c>
      <c r="BR1365" s="161">
        <v>259127</v>
      </c>
      <c r="BS1365" s="163">
        <v>320923.4661306669</v>
      </c>
      <c r="BT1365" s="163">
        <v>0</v>
      </c>
      <c r="BU1365" s="161">
        <v>9712257.4700000007</v>
      </c>
      <c r="BV1365" s="161">
        <v>1686.54</v>
      </c>
      <c r="BW1365" s="165">
        <v>16696704.310000001</v>
      </c>
      <c r="BX1365" s="161">
        <v>259127</v>
      </c>
    </row>
    <row r="1366" spans="1:76" ht="14.45" x14ac:dyDescent="0.3">
      <c r="A1366" s="164" t="s">
        <v>31</v>
      </c>
      <c r="B1366" s="6" t="s">
        <v>147</v>
      </c>
      <c r="C1366" s="6" t="s">
        <v>42</v>
      </c>
      <c r="D1366" s="6" t="s">
        <v>77</v>
      </c>
      <c r="E1366" s="6" t="s">
        <v>36</v>
      </c>
      <c r="F1366" s="24" t="str">
        <f>+Tabela1[[#This Row],[WK]]&amp;Tabela1[[#This Row],[PK]]&amp;Tabela1[[#This Row],[GK]]</f>
        <v>180509</v>
      </c>
      <c r="G1366" s="6" t="s">
        <v>1318</v>
      </c>
      <c r="H1366" s="7">
        <v>317121857.57959896</v>
      </c>
      <c r="I1366" s="8">
        <v>1.371</v>
      </c>
      <c r="J1366" s="7">
        <v>434774066.74000001</v>
      </c>
      <c r="K1366" s="8">
        <v>7.0000000000000007E-2</v>
      </c>
      <c r="L1366" s="7">
        <v>30434184.671800002</v>
      </c>
      <c r="M1366" s="7">
        <v>21077640.671800002</v>
      </c>
      <c r="N1366" s="9">
        <v>2.252716459389279</v>
      </c>
      <c r="O1366" s="7">
        <v>15923956</v>
      </c>
      <c r="P1366" s="8">
        <v>1.2949999999999999</v>
      </c>
      <c r="Q1366" s="7">
        <v>20621523</v>
      </c>
      <c r="R1366" s="8">
        <v>1.6E-2</v>
      </c>
      <c r="S1366" s="7">
        <v>329944.36800000002</v>
      </c>
      <c r="T1366" s="7">
        <v>-525484.63199999998</v>
      </c>
      <c r="U1366" s="9">
        <v>-0.61429368422160102</v>
      </c>
      <c r="V1366" s="7">
        <v>20552156.039800003</v>
      </c>
      <c r="W1366" s="9">
        <v>2.0125548745379569</v>
      </c>
      <c r="X1366" s="7">
        <v>37775367.324588403</v>
      </c>
      <c r="Y1366" s="7">
        <v>9707699</v>
      </c>
      <c r="Z1366" s="7">
        <v>27934.409999999996</v>
      </c>
      <c r="AA1366" s="7">
        <v>1569290.9145884053</v>
      </c>
      <c r="AB1366" s="7">
        <v>23048434</v>
      </c>
      <c r="AC1366" s="7">
        <v>3422009</v>
      </c>
      <c r="AD1366" s="7">
        <v>17223211.2847884</v>
      </c>
      <c r="AE1366" s="7">
        <v>0</v>
      </c>
      <c r="AF1366" s="7">
        <v>30434184.671800002</v>
      </c>
      <c r="AG1366" s="7">
        <v>329944.36800000002</v>
      </c>
      <c r="AH1366" s="7">
        <v>17223211.2847884</v>
      </c>
      <c r="AI1366" s="7">
        <v>7812107</v>
      </c>
      <c r="AJ1366" s="7">
        <v>902520</v>
      </c>
      <c r="AK1366" s="7">
        <v>11709966</v>
      </c>
      <c r="AL1366" s="7">
        <v>1144166</v>
      </c>
      <c r="AM1366" s="7">
        <v>590067</v>
      </c>
      <c r="AN1366" s="7">
        <v>0</v>
      </c>
      <c r="AO1366" s="7">
        <v>0</v>
      </c>
      <c r="AP1366" s="7">
        <v>18653943</v>
      </c>
      <c r="AQ1366" s="7">
        <v>986614</v>
      </c>
      <c r="AR1366" s="7">
        <v>9356544</v>
      </c>
      <c r="AS1366" s="7">
        <v>855429</v>
      </c>
      <c r="AT1366" s="7">
        <v>13726402</v>
      </c>
      <c r="AU1366" s="7">
        <v>771937</v>
      </c>
      <c r="AV1366" s="7">
        <v>627350</v>
      </c>
      <c r="AW1366" s="7">
        <v>0</v>
      </c>
      <c r="AX1366" s="7">
        <v>0</v>
      </c>
      <c r="AY1366" s="7">
        <v>21189153</v>
      </c>
      <c r="AZ1366" s="7">
        <v>405490</v>
      </c>
      <c r="BA1366" s="7">
        <v>27934.409999999996</v>
      </c>
      <c r="BB1366" s="7">
        <v>0</v>
      </c>
      <c r="BC1366" s="7">
        <v>59.16</v>
      </c>
      <c r="BD1366" s="7">
        <v>0.08</v>
      </c>
      <c r="BE1366" s="7">
        <v>206.18</v>
      </c>
      <c r="BF1366" s="7">
        <v>0</v>
      </c>
      <c r="BG1366" s="7">
        <v>1073423.9145884053</v>
      </c>
      <c r="BH1366" s="7">
        <v>11971</v>
      </c>
      <c r="BI1366" s="7">
        <v>495867</v>
      </c>
      <c r="BJ1366" s="7">
        <v>6824686.3416666668</v>
      </c>
      <c r="BK1366" s="7">
        <v>5451485.5633333344</v>
      </c>
      <c r="BL1366" s="7">
        <v>311213.62000000005</v>
      </c>
      <c r="BM1366" s="7">
        <v>4870375.8733333331</v>
      </c>
      <c r="BN1366" s="130">
        <v>0.76400000000000001</v>
      </c>
      <c r="BO1366" s="131">
        <v>4.3494900000000001E-4</v>
      </c>
      <c r="BP1366" s="161">
        <v>11022.708218525544</v>
      </c>
      <c r="BQ1366" s="162">
        <v>23048434</v>
      </c>
      <c r="BR1366" s="161">
        <v>579913</v>
      </c>
      <c r="BS1366" s="163">
        <v>0</v>
      </c>
      <c r="BT1366" s="163">
        <v>2524877.6754115969</v>
      </c>
      <c r="BU1366" s="161">
        <v>30434184.670000002</v>
      </c>
      <c r="BV1366" s="161">
        <v>329944.37</v>
      </c>
      <c r="BW1366" s="165">
        <v>19748088.955411598</v>
      </c>
      <c r="BX1366" s="161">
        <v>579913</v>
      </c>
    </row>
    <row r="1367" spans="1:76" ht="14.45" x14ac:dyDescent="0.3">
      <c r="A1367" s="164" t="s">
        <v>31</v>
      </c>
      <c r="B1367" s="6" t="s">
        <v>147</v>
      </c>
      <c r="C1367" s="6" t="s">
        <v>42</v>
      </c>
      <c r="D1367" s="6" t="s">
        <v>92</v>
      </c>
      <c r="E1367" s="6" t="s">
        <v>36</v>
      </c>
      <c r="F1367" s="24" t="str">
        <f>+Tabela1[[#This Row],[WK]]&amp;Tabela1[[#This Row],[PK]]&amp;Tabela1[[#This Row],[GK]]</f>
        <v>180511</v>
      </c>
      <c r="G1367" s="6" t="s">
        <v>1319</v>
      </c>
      <c r="H1367" s="7">
        <v>226878920.05459887</v>
      </c>
      <c r="I1367" s="8">
        <v>1.371</v>
      </c>
      <c r="J1367" s="7">
        <v>311050999.39999998</v>
      </c>
      <c r="K1367" s="8">
        <v>7.0000000000000007E-2</v>
      </c>
      <c r="L1367" s="7">
        <v>21773569.958000001</v>
      </c>
      <c r="M1367" s="7">
        <v>15510142.958000001</v>
      </c>
      <c r="N1367" s="9">
        <v>2.4763029820575859</v>
      </c>
      <c r="O1367" s="7">
        <v>4785482</v>
      </c>
      <c r="P1367" s="8">
        <v>1.2949999999999999</v>
      </c>
      <c r="Q1367" s="7">
        <v>6197199</v>
      </c>
      <c r="R1367" s="8">
        <v>1.6E-2</v>
      </c>
      <c r="S1367" s="7">
        <v>99155.184000000008</v>
      </c>
      <c r="T1367" s="7">
        <v>12095.184000000008</v>
      </c>
      <c r="U1367" s="9">
        <v>0.13892929014472788</v>
      </c>
      <c r="V1367" s="7">
        <v>15522238.142000001</v>
      </c>
      <c r="W1367" s="9">
        <v>2.4442594941143887</v>
      </c>
      <c r="X1367" s="7">
        <v>37643778.052243799</v>
      </c>
      <c r="Y1367" s="7">
        <v>14352293</v>
      </c>
      <c r="Z1367" s="7">
        <v>6661.125</v>
      </c>
      <c r="AA1367" s="7">
        <v>1150225.9272438018</v>
      </c>
      <c r="AB1367" s="7">
        <v>22134598</v>
      </c>
      <c r="AC1367" s="7">
        <v>0</v>
      </c>
      <c r="AD1367" s="7">
        <v>22121539.910243798</v>
      </c>
      <c r="AE1367" s="7">
        <v>0</v>
      </c>
      <c r="AF1367" s="7">
        <v>21773569.958000001</v>
      </c>
      <c r="AG1367" s="7">
        <v>99155.184000000008</v>
      </c>
      <c r="AH1367" s="7">
        <v>22121539.910243798</v>
      </c>
      <c r="AI1367" s="7">
        <v>5229555</v>
      </c>
      <c r="AJ1367" s="7">
        <v>47131</v>
      </c>
      <c r="AK1367" s="7">
        <v>10638179</v>
      </c>
      <c r="AL1367" s="7">
        <v>533622</v>
      </c>
      <c r="AM1367" s="7">
        <v>539070</v>
      </c>
      <c r="AN1367" s="7">
        <v>0</v>
      </c>
      <c r="AO1367" s="7">
        <v>0</v>
      </c>
      <c r="AP1367" s="7">
        <v>17057881</v>
      </c>
      <c r="AQ1367" s="7">
        <v>1014462</v>
      </c>
      <c r="AR1367" s="7">
        <v>6263427</v>
      </c>
      <c r="AS1367" s="7">
        <v>87060</v>
      </c>
      <c r="AT1367" s="7">
        <v>12035028</v>
      </c>
      <c r="AU1367" s="7">
        <v>748675</v>
      </c>
      <c r="AV1367" s="7">
        <v>367168</v>
      </c>
      <c r="AW1367" s="7">
        <v>0</v>
      </c>
      <c r="AX1367" s="7">
        <v>0</v>
      </c>
      <c r="AY1367" s="7">
        <v>19466851</v>
      </c>
      <c r="AZ1367" s="7">
        <v>454149</v>
      </c>
      <c r="BA1367" s="7">
        <v>6661.125</v>
      </c>
      <c r="BB1367" s="7">
        <v>0</v>
      </c>
      <c r="BC1367" s="7">
        <v>0</v>
      </c>
      <c r="BD1367" s="7">
        <v>0</v>
      </c>
      <c r="BE1367" s="7">
        <v>143.25</v>
      </c>
      <c r="BF1367" s="7">
        <v>0</v>
      </c>
      <c r="BG1367" s="7">
        <v>806838.92724380177</v>
      </c>
      <c r="BH1367" s="7">
        <v>8998</v>
      </c>
      <c r="BI1367" s="7">
        <v>343387</v>
      </c>
      <c r="BJ1367" s="7">
        <v>4725992.565833332</v>
      </c>
      <c r="BK1367" s="7">
        <v>2742243.2033333322</v>
      </c>
      <c r="BL1367" s="7">
        <v>536089.76666666672</v>
      </c>
      <c r="BM1367" s="7">
        <v>6862817.916666667</v>
      </c>
      <c r="BN1367" s="130">
        <v>0.623</v>
      </c>
      <c r="BO1367" s="131">
        <v>3.7348299999999997E-4</v>
      </c>
      <c r="BP1367" s="161">
        <v>9464.9014928974884</v>
      </c>
      <c r="BQ1367" s="162">
        <v>22134598</v>
      </c>
      <c r="BR1367" s="161">
        <v>425434</v>
      </c>
      <c r="BS1367" s="163">
        <v>0</v>
      </c>
      <c r="BT1367" s="163">
        <v>0</v>
      </c>
      <c r="BU1367" s="161">
        <v>21773569.960000001</v>
      </c>
      <c r="BV1367" s="161">
        <v>99155.18</v>
      </c>
      <c r="BW1367" s="165">
        <v>22121539.91</v>
      </c>
      <c r="BX1367" s="161">
        <v>425434</v>
      </c>
    </row>
    <row r="1368" spans="1:76" ht="14.45" x14ac:dyDescent="0.3">
      <c r="A1368" s="164" t="s">
        <v>31</v>
      </c>
      <c r="B1368" s="6" t="s">
        <v>147</v>
      </c>
      <c r="C1368" s="6" t="s">
        <v>44</v>
      </c>
      <c r="D1368" s="6" t="s">
        <v>33</v>
      </c>
      <c r="E1368" s="6" t="s">
        <v>36</v>
      </c>
      <c r="F1368" s="24" t="str">
        <f>+Tabela1[[#This Row],[WK]]&amp;Tabela1[[#This Row],[PK]]&amp;Tabela1[[#This Row],[GK]]</f>
        <v>180601</v>
      </c>
      <c r="G1368" s="6" t="s">
        <v>1320</v>
      </c>
      <c r="H1368" s="7">
        <v>181682394.20999879</v>
      </c>
      <c r="I1368" s="8">
        <v>1.371</v>
      </c>
      <c r="J1368" s="7">
        <v>249086562.46000001</v>
      </c>
      <c r="K1368" s="8">
        <v>7.0000000000000007E-2</v>
      </c>
      <c r="L1368" s="7">
        <v>17436059.372200001</v>
      </c>
      <c r="M1368" s="7">
        <v>10940887.372200001</v>
      </c>
      <c r="N1368" s="9">
        <v>1.6844646103598182</v>
      </c>
      <c r="O1368" s="7">
        <v>10340238</v>
      </c>
      <c r="P1368" s="8">
        <v>1.2949999999999999</v>
      </c>
      <c r="Q1368" s="7">
        <v>13390608</v>
      </c>
      <c r="R1368" s="8">
        <v>1.6E-2</v>
      </c>
      <c r="S1368" s="7">
        <v>214249.728</v>
      </c>
      <c r="T1368" s="7">
        <v>83655.728000000003</v>
      </c>
      <c r="U1368" s="9">
        <v>0.6405786483299386</v>
      </c>
      <c r="V1368" s="7">
        <v>11024543.100200001</v>
      </c>
      <c r="W1368" s="9">
        <v>1.663889594078632</v>
      </c>
      <c r="X1368" s="7">
        <v>28672886.629536569</v>
      </c>
      <c r="Y1368" s="7">
        <v>10396127</v>
      </c>
      <c r="Z1368" s="7">
        <v>1035262.5149999999</v>
      </c>
      <c r="AA1368" s="7">
        <v>982353.11453657039</v>
      </c>
      <c r="AB1368" s="7">
        <v>16259144</v>
      </c>
      <c r="AC1368" s="7">
        <v>0</v>
      </c>
      <c r="AD1368" s="7">
        <v>17648343.529336568</v>
      </c>
      <c r="AE1368" s="7">
        <v>0</v>
      </c>
      <c r="AF1368" s="7">
        <v>17436059.372200001</v>
      </c>
      <c r="AG1368" s="7">
        <v>214249.728</v>
      </c>
      <c r="AH1368" s="7">
        <v>17648343.529336568</v>
      </c>
      <c r="AI1368" s="7">
        <v>5423047</v>
      </c>
      <c r="AJ1368" s="7">
        <v>88395</v>
      </c>
      <c r="AK1368" s="7">
        <v>9910622</v>
      </c>
      <c r="AL1368" s="7">
        <v>650474</v>
      </c>
      <c r="AM1368" s="7">
        <v>433200</v>
      </c>
      <c r="AN1368" s="7">
        <v>0</v>
      </c>
      <c r="AO1368" s="7">
        <v>0</v>
      </c>
      <c r="AP1368" s="7">
        <v>12814359</v>
      </c>
      <c r="AQ1368" s="7">
        <v>831461</v>
      </c>
      <c r="AR1368" s="7">
        <v>6495172</v>
      </c>
      <c r="AS1368" s="7">
        <v>130594</v>
      </c>
      <c r="AT1368" s="7">
        <v>11016180</v>
      </c>
      <c r="AU1368" s="7">
        <v>828101</v>
      </c>
      <c r="AV1368" s="7">
        <v>494592</v>
      </c>
      <c r="AW1368" s="7">
        <v>0</v>
      </c>
      <c r="AX1368" s="7">
        <v>0</v>
      </c>
      <c r="AY1368" s="7">
        <v>14608945</v>
      </c>
      <c r="AZ1368" s="7">
        <v>348721</v>
      </c>
      <c r="BA1368" s="7">
        <v>1035262.5149999999</v>
      </c>
      <c r="BB1368" s="7">
        <v>0</v>
      </c>
      <c r="BC1368" s="7">
        <v>4.0199999999999996</v>
      </c>
      <c r="BD1368" s="7">
        <v>10195.959999999999</v>
      </c>
      <c r="BE1368" s="7">
        <v>1844.99</v>
      </c>
      <c r="BF1368" s="7">
        <v>0</v>
      </c>
      <c r="BG1368" s="7">
        <v>716901.11453657039</v>
      </c>
      <c r="BH1368" s="7">
        <v>7995</v>
      </c>
      <c r="BI1368" s="7">
        <v>265452</v>
      </c>
      <c r="BJ1368" s="7">
        <v>3653350.3491666662</v>
      </c>
      <c r="BK1368" s="7">
        <v>1833766.3166666664</v>
      </c>
      <c r="BL1368" s="7">
        <v>476622.88666666672</v>
      </c>
      <c r="BM1368" s="7">
        <v>6325090.3566666665</v>
      </c>
      <c r="BN1368" s="130">
        <v>0.66100000000000003</v>
      </c>
      <c r="BO1368" s="131">
        <v>3.046999E-4</v>
      </c>
      <c r="BP1368" s="161">
        <v>7721.9989135499809</v>
      </c>
      <c r="BQ1368" s="162">
        <v>16259144</v>
      </c>
      <c r="BR1368" s="161">
        <v>427586</v>
      </c>
      <c r="BS1368" s="163">
        <v>0</v>
      </c>
      <c r="BT1368" s="163">
        <v>1051238.3704634309</v>
      </c>
      <c r="BU1368" s="161">
        <v>17436059.370000001</v>
      </c>
      <c r="BV1368" s="161">
        <v>214249.73</v>
      </c>
      <c r="BW1368" s="165">
        <v>18699581.900463432</v>
      </c>
      <c r="BX1368" s="161">
        <v>427586</v>
      </c>
    </row>
    <row r="1369" spans="1:76" ht="14.45" x14ac:dyDescent="0.3">
      <c r="A1369" s="164" t="s">
        <v>31</v>
      </c>
      <c r="B1369" s="6" t="s">
        <v>147</v>
      </c>
      <c r="C1369" s="6" t="s">
        <v>44</v>
      </c>
      <c r="D1369" s="6" t="s">
        <v>32</v>
      </c>
      <c r="E1369" s="6" t="s">
        <v>40</v>
      </c>
      <c r="F1369" s="24" t="str">
        <f>+Tabela1[[#This Row],[WK]]&amp;Tabela1[[#This Row],[PK]]&amp;Tabela1[[#This Row],[GK]]</f>
        <v>180602</v>
      </c>
      <c r="G1369" s="6" t="s">
        <v>1321</v>
      </c>
      <c r="H1369" s="7">
        <v>655622053.78420722</v>
      </c>
      <c r="I1369" s="8">
        <v>1.371</v>
      </c>
      <c r="J1369" s="7">
        <v>898857835.74000001</v>
      </c>
      <c r="K1369" s="8">
        <v>7.0000000000000007E-2</v>
      </c>
      <c r="L1369" s="7">
        <v>62920048.501800008</v>
      </c>
      <c r="M1369" s="7">
        <v>37248657.501800008</v>
      </c>
      <c r="N1369" s="9">
        <v>1.450979321759386</v>
      </c>
      <c r="O1369" s="7">
        <v>581317391</v>
      </c>
      <c r="P1369" s="8">
        <v>1.2949999999999999</v>
      </c>
      <c r="Q1369" s="7">
        <v>752806021</v>
      </c>
      <c r="R1369" s="8">
        <v>1.6E-2</v>
      </c>
      <c r="S1369" s="7">
        <v>12044896.336000001</v>
      </c>
      <c r="T1369" s="7">
        <v>9210605.3360000011</v>
      </c>
      <c r="U1369" s="9">
        <v>3.2497034835166896</v>
      </c>
      <c r="V1369" s="7">
        <v>46459262.837800011</v>
      </c>
      <c r="W1369" s="9">
        <v>1.6298246376915315</v>
      </c>
      <c r="X1369" s="7">
        <v>59333692.368076116</v>
      </c>
      <c r="Y1369" s="7">
        <v>2301198</v>
      </c>
      <c r="Z1369" s="7">
        <v>796865.85</v>
      </c>
      <c r="AA1369" s="7">
        <v>3800523.5180761144</v>
      </c>
      <c r="AB1369" s="7">
        <v>45184329</v>
      </c>
      <c r="AC1369" s="7">
        <v>7250776</v>
      </c>
      <c r="AD1369" s="7">
        <v>12874429.530276107</v>
      </c>
      <c r="AE1369" s="7">
        <v>0</v>
      </c>
      <c r="AF1369" s="7">
        <v>62920048.501800008</v>
      </c>
      <c r="AG1369" s="7">
        <v>12044896.336000001</v>
      </c>
      <c r="AH1369" s="7">
        <v>12874429.530276107</v>
      </c>
      <c r="AI1369" s="7">
        <v>21433945</v>
      </c>
      <c r="AJ1369" s="7">
        <v>2893605</v>
      </c>
      <c r="AK1369" s="7">
        <v>11075207</v>
      </c>
      <c r="AL1369" s="7">
        <v>1690741</v>
      </c>
      <c r="AM1369" s="7">
        <v>1518675</v>
      </c>
      <c r="AN1369" s="7">
        <v>0</v>
      </c>
      <c r="AO1369" s="7">
        <v>0</v>
      </c>
      <c r="AP1369" s="7">
        <v>36713730</v>
      </c>
      <c r="AQ1369" s="7">
        <v>2860385</v>
      </c>
      <c r="AR1369" s="7">
        <v>25671391</v>
      </c>
      <c r="AS1369" s="7">
        <v>2834291</v>
      </c>
      <c r="AT1369" s="7">
        <v>12992935</v>
      </c>
      <c r="AU1369" s="7">
        <v>0</v>
      </c>
      <c r="AV1369" s="7">
        <v>1494494</v>
      </c>
      <c r="AW1369" s="7">
        <v>0</v>
      </c>
      <c r="AX1369" s="7">
        <v>0</v>
      </c>
      <c r="AY1369" s="7">
        <v>41497888</v>
      </c>
      <c r="AZ1369" s="7">
        <v>1281348</v>
      </c>
      <c r="BA1369" s="7">
        <v>796865.85</v>
      </c>
      <c r="BB1369" s="7">
        <v>0</v>
      </c>
      <c r="BC1369" s="7">
        <v>281.27999999999997</v>
      </c>
      <c r="BD1369" s="7">
        <v>5215.12</v>
      </c>
      <c r="BE1369" s="7">
        <v>4831.46</v>
      </c>
      <c r="BF1369" s="7">
        <v>0</v>
      </c>
      <c r="BG1369" s="7">
        <v>2170699.5180761144</v>
      </c>
      <c r="BH1369" s="7">
        <v>24208</v>
      </c>
      <c r="BI1369" s="7">
        <v>1629824</v>
      </c>
      <c r="BJ1369" s="7">
        <v>22431268.165833332</v>
      </c>
      <c r="BK1369" s="7">
        <v>14420621.653333329</v>
      </c>
      <c r="BL1369" s="7">
        <v>10444870.123333333</v>
      </c>
      <c r="BM1369" s="7">
        <v>11152845.803333335</v>
      </c>
      <c r="BN1369" s="130">
        <v>0.97199999999999998</v>
      </c>
      <c r="BO1369" s="131">
        <v>8.9637940000000002E-4</v>
      </c>
      <c r="BP1369" s="161">
        <v>22715.763582953972</v>
      </c>
      <c r="BQ1369" s="162">
        <v>45184329</v>
      </c>
      <c r="BR1369" s="161">
        <v>1197331</v>
      </c>
      <c r="BS1369" s="163">
        <v>0</v>
      </c>
      <c r="BT1369" s="163">
        <v>2630303.2199999988</v>
      </c>
      <c r="BU1369" s="161">
        <v>62920048.5</v>
      </c>
      <c r="BV1369" s="161">
        <v>12044896.34</v>
      </c>
      <c r="BW1369" s="165">
        <v>15504732.749999998</v>
      </c>
      <c r="BX1369" s="161">
        <v>1197331</v>
      </c>
    </row>
    <row r="1370" spans="1:76" ht="14.45" x14ac:dyDescent="0.3">
      <c r="A1370" s="164" t="s">
        <v>31</v>
      </c>
      <c r="B1370" s="6" t="s">
        <v>147</v>
      </c>
      <c r="C1370" s="6" t="s">
        <v>44</v>
      </c>
      <c r="D1370" s="6" t="s">
        <v>37</v>
      </c>
      <c r="E1370" s="6" t="s">
        <v>36</v>
      </c>
      <c r="F1370" s="24" t="str">
        <f>+Tabela1[[#This Row],[WK]]&amp;Tabela1[[#This Row],[PK]]&amp;Tabela1[[#This Row],[GK]]</f>
        <v>180603</v>
      </c>
      <c r="G1370" s="6" t="s">
        <v>1322</v>
      </c>
      <c r="H1370" s="7">
        <v>196819200.91379875</v>
      </c>
      <c r="I1370" s="8">
        <v>1.371</v>
      </c>
      <c r="J1370" s="7">
        <v>269839124.44999999</v>
      </c>
      <c r="K1370" s="8">
        <v>7.0000000000000007E-2</v>
      </c>
      <c r="L1370" s="7">
        <v>18888738.7115</v>
      </c>
      <c r="M1370" s="7">
        <v>13833080.7115</v>
      </c>
      <c r="N1370" s="9">
        <v>2.7361583223192709</v>
      </c>
      <c r="O1370" s="7">
        <v>1301701</v>
      </c>
      <c r="P1370" s="8">
        <v>1.2949999999999999</v>
      </c>
      <c r="Q1370" s="7">
        <v>1685703</v>
      </c>
      <c r="R1370" s="8">
        <v>1.6E-2</v>
      </c>
      <c r="S1370" s="7">
        <v>26971.248</v>
      </c>
      <c r="T1370" s="7">
        <v>11036.248</v>
      </c>
      <c r="U1370" s="9">
        <v>0.69257910260433009</v>
      </c>
      <c r="V1370" s="7">
        <v>13844116.9595</v>
      </c>
      <c r="W1370" s="9">
        <v>2.7297373743318913</v>
      </c>
      <c r="X1370" s="7">
        <v>37107232.906633765</v>
      </c>
      <c r="Y1370" s="7">
        <v>14291545</v>
      </c>
      <c r="Z1370" s="7">
        <v>720039.01500000001</v>
      </c>
      <c r="AA1370" s="7">
        <v>1311526.8916337662</v>
      </c>
      <c r="AB1370" s="7">
        <v>17942945</v>
      </c>
      <c r="AC1370" s="7">
        <v>2841177</v>
      </c>
      <c r="AD1370" s="7">
        <v>23263115.947133765</v>
      </c>
      <c r="AE1370" s="7">
        <v>0</v>
      </c>
      <c r="AF1370" s="7">
        <v>18888738.7115</v>
      </c>
      <c r="AG1370" s="7">
        <v>26971.248</v>
      </c>
      <c r="AH1370" s="7">
        <v>23263115.947133765</v>
      </c>
      <c r="AI1370" s="7">
        <v>4221146</v>
      </c>
      <c r="AJ1370" s="7">
        <v>12135</v>
      </c>
      <c r="AK1370" s="7">
        <v>15195179</v>
      </c>
      <c r="AL1370" s="7">
        <v>1718993</v>
      </c>
      <c r="AM1370" s="7">
        <v>536117</v>
      </c>
      <c r="AN1370" s="7">
        <v>0</v>
      </c>
      <c r="AO1370" s="7">
        <v>0</v>
      </c>
      <c r="AP1370" s="7">
        <v>14649241</v>
      </c>
      <c r="AQ1370" s="7">
        <v>771787</v>
      </c>
      <c r="AR1370" s="7">
        <v>5055658</v>
      </c>
      <c r="AS1370" s="7">
        <v>15935</v>
      </c>
      <c r="AT1370" s="7">
        <v>17265265</v>
      </c>
      <c r="AU1370" s="7">
        <v>1630332</v>
      </c>
      <c r="AV1370" s="7">
        <v>554424</v>
      </c>
      <c r="AW1370" s="7">
        <v>0</v>
      </c>
      <c r="AX1370" s="7">
        <v>0</v>
      </c>
      <c r="AY1370" s="7">
        <v>16399089</v>
      </c>
      <c r="AZ1370" s="7">
        <v>340612</v>
      </c>
      <c r="BA1370" s="7">
        <v>720039.01500000001</v>
      </c>
      <c r="BB1370" s="7">
        <v>0</v>
      </c>
      <c r="BC1370" s="7">
        <v>0</v>
      </c>
      <c r="BD1370" s="7">
        <v>0.34</v>
      </c>
      <c r="BE1370" s="7">
        <v>15484.03</v>
      </c>
      <c r="BF1370" s="7">
        <v>0</v>
      </c>
      <c r="BG1370" s="7">
        <v>858756.89163376624</v>
      </c>
      <c r="BH1370" s="7">
        <v>9577</v>
      </c>
      <c r="BI1370" s="7">
        <v>452770</v>
      </c>
      <c r="BJ1370" s="7">
        <v>6231514.1516666673</v>
      </c>
      <c r="BK1370" s="7">
        <v>4960495.5966666667</v>
      </c>
      <c r="BL1370" s="7">
        <v>123513.33333333333</v>
      </c>
      <c r="BM1370" s="7">
        <v>4837047.5533333337</v>
      </c>
      <c r="BN1370" s="130">
        <v>0.59799999999999998</v>
      </c>
      <c r="BO1370" s="131">
        <v>3.4585049999999998E-4</v>
      </c>
      <c r="BP1370" s="161">
        <v>8764.5388031482034</v>
      </c>
      <c r="BQ1370" s="162">
        <v>17942945</v>
      </c>
      <c r="BR1370" s="161">
        <v>499899</v>
      </c>
      <c r="BS1370" s="163">
        <v>0</v>
      </c>
      <c r="BT1370" s="163">
        <v>2082387.8599999994</v>
      </c>
      <c r="BU1370" s="161">
        <v>18888738.710000001</v>
      </c>
      <c r="BV1370" s="161">
        <v>26971.25</v>
      </c>
      <c r="BW1370" s="165">
        <v>25345503.809999999</v>
      </c>
      <c r="BX1370" s="161">
        <v>499899</v>
      </c>
    </row>
    <row r="1371" spans="1:76" ht="14.45" x14ac:dyDescent="0.3">
      <c r="A1371" s="164" t="s">
        <v>31</v>
      </c>
      <c r="B1371" s="6" t="s">
        <v>147</v>
      </c>
      <c r="C1371" s="6" t="s">
        <v>44</v>
      </c>
      <c r="D1371" s="6" t="s">
        <v>39</v>
      </c>
      <c r="E1371" s="6" t="s">
        <v>36</v>
      </c>
      <c r="F1371" s="24" t="str">
        <f>+Tabela1[[#This Row],[WK]]&amp;Tabela1[[#This Row],[PK]]&amp;Tabela1[[#This Row],[GK]]</f>
        <v>180604</v>
      </c>
      <c r="G1371" s="6" t="s">
        <v>1323</v>
      </c>
      <c r="H1371" s="7">
        <v>136375691.00439906</v>
      </c>
      <c r="I1371" s="8">
        <v>1.371</v>
      </c>
      <c r="J1371" s="7">
        <v>186971072.37</v>
      </c>
      <c r="K1371" s="8">
        <v>7.0000000000000007E-2</v>
      </c>
      <c r="L1371" s="7">
        <v>13087975.065900002</v>
      </c>
      <c r="M1371" s="7">
        <v>8925034.0659000017</v>
      </c>
      <c r="N1371" s="9">
        <v>2.1439251879620684</v>
      </c>
      <c r="O1371" s="7">
        <v>0</v>
      </c>
      <c r="P1371" s="8">
        <v>1.2949999999999999</v>
      </c>
      <c r="Q1371" s="7">
        <v>0</v>
      </c>
      <c r="R1371" s="8">
        <v>1.6E-2</v>
      </c>
      <c r="S1371" s="7">
        <v>0</v>
      </c>
      <c r="T1371" s="7">
        <v>-6991</v>
      </c>
      <c r="U1371" s="9">
        <v>-1</v>
      </c>
      <c r="V1371" s="7">
        <v>8918043.0659000017</v>
      </c>
      <c r="W1371" s="9">
        <v>2.1386543152022628</v>
      </c>
      <c r="X1371" s="7">
        <v>29190370.267776437</v>
      </c>
      <c r="Y1371" s="7">
        <v>11930867</v>
      </c>
      <c r="Z1371" s="7">
        <v>882028.74</v>
      </c>
      <c r="AA1371" s="7">
        <v>947938.52777643932</v>
      </c>
      <c r="AB1371" s="7">
        <v>15429536</v>
      </c>
      <c r="AC1371" s="7">
        <v>0</v>
      </c>
      <c r="AD1371" s="7">
        <v>20272327.201876435</v>
      </c>
      <c r="AE1371" s="7">
        <v>0</v>
      </c>
      <c r="AF1371" s="7">
        <v>13087975.065900002</v>
      </c>
      <c r="AG1371" s="7">
        <v>0</v>
      </c>
      <c r="AH1371" s="7">
        <v>20272327.201876435</v>
      </c>
      <c r="AI1371" s="7">
        <v>3475785</v>
      </c>
      <c r="AJ1371" s="7">
        <v>4555</v>
      </c>
      <c r="AK1371" s="7">
        <v>8873270</v>
      </c>
      <c r="AL1371" s="7">
        <v>104214</v>
      </c>
      <c r="AM1371" s="7">
        <v>862881</v>
      </c>
      <c r="AN1371" s="7">
        <v>0</v>
      </c>
      <c r="AO1371" s="7">
        <v>0</v>
      </c>
      <c r="AP1371" s="7">
        <v>13235404</v>
      </c>
      <c r="AQ1371" s="7">
        <v>600720</v>
      </c>
      <c r="AR1371" s="7">
        <v>4162941</v>
      </c>
      <c r="AS1371" s="7">
        <v>6991</v>
      </c>
      <c r="AT1371" s="7">
        <v>10050973</v>
      </c>
      <c r="AU1371" s="7">
        <v>863312</v>
      </c>
      <c r="AV1371" s="7">
        <v>857418</v>
      </c>
      <c r="AW1371" s="7">
        <v>0</v>
      </c>
      <c r="AX1371" s="7">
        <v>0</v>
      </c>
      <c r="AY1371" s="7">
        <v>14037986</v>
      </c>
      <c r="AZ1371" s="7">
        <v>267623</v>
      </c>
      <c r="BA1371" s="7">
        <v>882028.74</v>
      </c>
      <c r="BB1371" s="7">
        <v>0</v>
      </c>
      <c r="BC1371" s="7">
        <v>0</v>
      </c>
      <c r="BD1371" s="7">
        <v>9484.18</v>
      </c>
      <c r="BE1371" s="7">
        <v>0</v>
      </c>
      <c r="BF1371" s="7">
        <v>0</v>
      </c>
      <c r="BG1371" s="7">
        <v>556035.52777643932</v>
      </c>
      <c r="BH1371" s="7">
        <v>6201</v>
      </c>
      <c r="BI1371" s="7">
        <v>391903</v>
      </c>
      <c r="BJ1371" s="7">
        <v>5393863.5475000003</v>
      </c>
      <c r="BK1371" s="7">
        <v>2805658.0766666671</v>
      </c>
      <c r="BL1371" s="7">
        <v>2176491.103333333</v>
      </c>
      <c r="BM1371" s="7">
        <v>5999839.6766666668</v>
      </c>
      <c r="BN1371" s="130">
        <v>0.55400000000000005</v>
      </c>
      <c r="BO1371" s="131">
        <v>2.5743849999999998E-4</v>
      </c>
      <c r="BP1371" s="161">
        <v>6523.3781959504895</v>
      </c>
      <c r="BQ1371" s="162">
        <v>15429536</v>
      </c>
      <c r="BR1371" s="161">
        <v>321406</v>
      </c>
      <c r="BS1371" s="163">
        <v>0</v>
      </c>
      <c r="BT1371" s="163">
        <v>0</v>
      </c>
      <c r="BU1371" s="161">
        <v>13087975.07</v>
      </c>
      <c r="BV1371" s="161">
        <v>0</v>
      </c>
      <c r="BW1371" s="165">
        <v>20272327.199999999</v>
      </c>
      <c r="BX1371" s="161">
        <v>321406</v>
      </c>
    </row>
    <row r="1372" spans="1:76" ht="14.45" x14ac:dyDescent="0.3">
      <c r="A1372" s="164" t="s">
        <v>31</v>
      </c>
      <c r="B1372" s="6" t="s">
        <v>147</v>
      </c>
      <c r="C1372" s="6" t="s">
        <v>44</v>
      </c>
      <c r="D1372" s="6" t="s">
        <v>42</v>
      </c>
      <c r="E1372" s="6" t="s">
        <v>36</v>
      </c>
      <c r="F1372" s="24" t="str">
        <f>+Tabela1[[#This Row],[WK]]&amp;Tabela1[[#This Row],[PK]]&amp;Tabela1[[#This Row],[GK]]</f>
        <v>180605</v>
      </c>
      <c r="G1372" s="6" t="s">
        <v>1324</v>
      </c>
      <c r="H1372" s="7">
        <v>169835554.09859857</v>
      </c>
      <c r="I1372" s="8">
        <v>1.371</v>
      </c>
      <c r="J1372" s="7">
        <v>232844544.67000002</v>
      </c>
      <c r="K1372" s="8">
        <v>7.0000000000000007E-2</v>
      </c>
      <c r="L1372" s="7">
        <v>16299118.126900002</v>
      </c>
      <c r="M1372" s="7">
        <v>9826016.1269000024</v>
      </c>
      <c r="N1372" s="9">
        <v>1.5179764086677459</v>
      </c>
      <c r="O1372" s="7">
        <v>12870144</v>
      </c>
      <c r="P1372" s="8">
        <v>1.2949999999999999</v>
      </c>
      <c r="Q1372" s="7">
        <v>16666836</v>
      </c>
      <c r="R1372" s="8">
        <v>1.6E-2</v>
      </c>
      <c r="S1372" s="7">
        <v>266669.37599999999</v>
      </c>
      <c r="T1372" s="7">
        <v>164856.37599999999</v>
      </c>
      <c r="U1372" s="9">
        <v>1.6192075275259543</v>
      </c>
      <c r="V1372" s="7">
        <v>9990872.5029000025</v>
      </c>
      <c r="W1372" s="9">
        <v>1.5195439793366154</v>
      </c>
      <c r="X1372" s="7">
        <v>24334094.471283186</v>
      </c>
      <c r="Y1372" s="7">
        <v>9609961</v>
      </c>
      <c r="Z1372" s="7">
        <v>675658.48499999999</v>
      </c>
      <c r="AA1372" s="7">
        <v>925508.98628318729</v>
      </c>
      <c r="AB1372" s="7">
        <v>13122966</v>
      </c>
      <c r="AC1372" s="7">
        <v>0</v>
      </c>
      <c r="AD1372" s="7">
        <v>14343221.968383184</v>
      </c>
      <c r="AE1372" s="7">
        <v>0</v>
      </c>
      <c r="AF1372" s="7">
        <v>16299118.126900002</v>
      </c>
      <c r="AG1372" s="7">
        <v>266669.37599999999</v>
      </c>
      <c r="AH1372" s="7">
        <v>14343221.968383184</v>
      </c>
      <c r="AI1372" s="7">
        <v>5404620</v>
      </c>
      <c r="AJ1372" s="7">
        <v>30721</v>
      </c>
      <c r="AK1372" s="7">
        <v>7360611</v>
      </c>
      <c r="AL1372" s="7">
        <v>37725</v>
      </c>
      <c r="AM1372" s="7">
        <v>449925</v>
      </c>
      <c r="AN1372" s="7">
        <v>0</v>
      </c>
      <c r="AO1372" s="7">
        <v>0</v>
      </c>
      <c r="AP1372" s="7">
        <v>10181406</v>
      </c>
      <c r="AQ1372" s="7">
        <v>767808</v>
      </c>
      <c r="AR1372" s="7">
        <v>6473102</v>
      </c>
      <c r="AS1372" s="7">
        <v>101813</v>
      </c>
      <c r="AT1372" s="7">
        <v>9008072</v>
      </c>
      <c r="AU1372" s="7">
        <v>534429</v>
      </c>
      <c r="AV1372" s="7">
        <v>457369</v>
      </c>
      <c r="AW1372" s="7">
        <v>0</v>
      </c>
      <c r="AX1372" s="7">
        <v>0</v>
      </c>
      <c r="AY1372" s="7">
        <v>11179275</v>
      </c>
      <c r="AZ1372" s="7">
        <v>326014</v>
      </c>
      <c r="BA1372" s="7">
        <v>675658.48499999999</v>
      </c>
      <c r="BB1372" s="7">
        <v>0</v>
      </c>
      <c r="BC1372" s="7">
        <v>0</v>
      </c>
      <c r="BD1372" s="7">
        <v>4880.09</v>
      </c>
      <c r="BE1372" s="7">
        <v>4770.1099999999997</v>
      </c>
      <c r="BF1372" s="7">
        <v>0</v>
      </c>
      <c r="BG1372" s="7">
        <v>620058.98628318729</v>
      </c>
      <c r="BH1372" s="7">
        <v>6915</v>
      </c>
      <c r="BI1372" s="7">
        <v>305450</v>
      </c>
      <c r="BJ1372" s="7">
        <v>4203996.3141666669</v>
      </c>
      <c r="BK1372" s="7">
        <v>2482238.31</v>
      </c>
      <c r="BL1372" s="7">
        <v>1631274.5166666666</v>
      </c>
      <c r="BM1372" s="7">
        <v>3624482.9833333329</v>
      </c>
      <c r="BN1372" s="130">
        <v>0.65400000000000003</v>
      </c>
      <c r="BO1372" s="131">
        <v>2.750594E-4</v>
      </c>
      <c r="BP1372" s="161">
        <v>6970.6097992618188</v>
      </c>
      <c r="BQ1372" s="162">
        <v>13122966</v>
      </c>
      <c r="BR1372" s="161">
        <v>365736</v>
      </c>
      <c r="BS1372" s="163">
        <v>0</v>
      </c>
      <c r="BT1372" s="163">
        <v>0</v>
      </c>
      <c r="BU1372" s="161">
        <v>16299118.130000001</v>
      </c>
      <c r="BV1372" s="161">
        <v>266669.38</v>
      </c>
      <c r="BW1372" s="165">
        <v>14343221.970000001</v>
      </c>
      <c r="BX1372" s="161">
        <v>365736</v>
      </c>
    </row>
    <row r="1373" spans="1:76" ht="14.45" x14ac:dyDescent="0.3">
      <c r="A1373" s="164" t="s">
        <v>31</v>
      </c>
      <c r="B1373" s="6" t="s">
        <v>147</v>
      </c>
      <c r="C1373" s="6" t="s">
        <v>44</v>
      </c>
      <c r="D1373" s="6" t="s">
        <v>44</v>
      </c>
      <c r="E1373" s="6" t="s">
        <v>36</v>
      </c>
      <c r="F1373" s="24" t="str">
        <f>+Tabela1[[#This Row],[WK]]&amp;Tabela1[[#This Row],[PK]]&amp;Tabela1[[#This Row],[GK]]</f>
        <v>180606</v>
      </c>
      <c r="G1373" s="6" t="s">
        <v>1325</v>
      </c>
      <c r="H1373" s="7">
        <v>107647772.46839857</v>
      </c>
      <c r="I1373" s="8">
        <v>1.371</v>
      </c>
      <c r="J1373" s="7">
        <v>147585096.06</v>
      </c>
      <c r="K1373" s="8">
        <v>7.0000000000000007E-2</v>
      </c>
      <c r="L1373" s="7">
        <v>10330956.724200001</v>
      </c>
      <c r="M1373" s="7">
        <v>7758164.724200001</v>
      </c>
      <c r="N1373" s="9">
        <v>3.0154651927555749</v>
      </c>
      <c r="O1373" s="7">
        <v>417043</v>
      </c>
      <c r="P1373" s="8">
        <v>1.2949999999999999</v>
      </c>
      <c r="Q1373" s="7">
        <v>540071</v>
      </c>
      <c r="R1373" s="8">
        <v>1.6E-2</v>
      </c>
      <c r="S1373" s="7">
        <v>8641.1360000000004</v>
      </c>
      <c r="T1373" s="7">
        <v>-4864.8639999999996</v>
      </c>
      <c r="U1373" s="9">
        <v>-0.36020020731526725</v>
      </c>
      <c r="V1373" s="7">
        <v>7753299.8602000009</v>
      </c>
      <c r="W1373" s="9">
        <v>2.9978370088056367</v>
      </c>
      <c r="X1373" s="7">
        <v>31474576.226502955</v>
      </c>
      <c r="Y1373" s="7">
        <v>15143941</v>
      </c>
      <c r="Z1373" s="7">
        <v>937072.65000000014</v>
      </c>
      <c r="AA1373" s="7">
        <v>963144.57650295272</v>
      </c>
      <c r="AB1373" s="7">
        <v>14430418</v>
      </c>
      <c r="AC1373" s="7">
        <v>0</v>
      </c>
      <c r="AD1373" s="7">
        <v>23721276.366302952</v>
      </c>
      <c r="AE1373" s="7">
        <v>0</v>
      </c>
      <c r="AF1373" s="7">
        <v>10330956.724200001</v>
      </c>
      <c r="AG1373" s="7">
        <v>8641.1360000000004</v>
      </c>
      <c r="AH1373" s="7">
        <v>23721276.366302952</v>
      </c>
      <c r="AI1373" s="7">
        <v>2148115</v>
      </c>
      <c r="AJ1373" s="7">
        <v>16400</v>
      </c>
      <c r="AK1373" s="7">
        <v>11017858</v>
      </c>
      <c r="AL1373" s="7">
        <v>831105</v>
      </c>
      <c r="AM1373" s="7">
        <v>927393</v>
      </c>
      <c r="AN1373" s="7">
        <v>0</v>
      </c>
      <c r="AO1373" s="7">
        <v>0</v>
      </c>
      <c r="AP1373" s="7">
        <v>11423168</v>
      </c>
      <c r="AQ1373" s="7">
        <v>791678</v>
      </c>
      <c r="AR1373" s="7">
        <v>2572792</v>
      </c>
      <c r="AS1373" s="7">
        <v>13506</v>
      </c>
      <c r="AT1373" s="7">
        <v>12176779</v>
      </c>
      <c r="AU1373" s="7">
        <v>1323085</v>
      </c>
      <c r="AV1373" s="7">
        <v>768005</v>
      </c>
      <c r="AW1373" s="7">
        <v>0</v>
      </c>
      <c r="AX1373" s="7">
        <v>0</v>
      </c>
      <c r="AY1373" s="7">
        <v>12959603</v>
      </c>
      <c r="AZ1373" s="7">
        <v>332502</v>
      </c>
      <c r="BA1373" s="7">
        <v>937072.65000000014</v>
      </c>
      <c r="BB1373" s="7">
        <v>0</v>
      </c>
      <c r="BC1373" s="7">
        <v>0</v>
      </c>
      <c r="BD1373" s="7">
        <v>8068.31</v>
      </c>
      <c r="BE1373" s="7">
        <v>4015.48</v>
      </c>
      <c r="BF1373" s="7">
        <v>0</v>
      </c>
      <c r="BG1373" s="7">
        <v>561684.57650295272</v>
      </c>
      <c r="BH1373" s="7">
        <v>6264</v>
      </c>
      <c r="BI1373" s="7">
        <v>401460</v>
      </c>
      <c r="BJ1373" s="7">
        <v>5525228.5883333348</v>
      </c>
      <c r="BK1373" s="7">
        <v>3861829.9433333343</v>
      </c>
      <c r="BL1373" s="7">
        <v>934489.79999999993</v>
      </c>
      <c r="BM1373" s="7">
        <v>4784614.9799999995</v>
      </c>
      <c r="BN1373" s="130">
        <v>0.45300000000000001</v>
      </c>
      <c r="BO1373" s="131">
        <v>2.6169339999999999E-4</v>
      </c>
      <c r="BP1373" s="161">
        <v>6631.4341537975215</v>
      </c>
      <c r="BQ1373" s="162">
        <v>14430418</v>
      </c>
      <c r="BR1373" s="161">
        <v>332523</v>
      </c>
      <c r="BS1373" s="163">
        <v>0</v>
      </c>
      <c r="BT1373" s="163">
        <v>0</v>
      </c>
      <c r="BU1373" s="161">
        <v>10330956.720000001</v>
      </c>
      <c r="BV1373" s="161">
        <v>8641.14</v>
      </c>
      <c r="BW1373" s="165">
        <v>23721276.370000001</v>
      </c>
      <c r="BX1373" s="161">
        <v>332523</v>
      </c>
    </row>
    <row r="1374" spans="1:76" ht="14.45" x14ac:dyDescent="0.3">
      <c r="A1374" s="164" t="s">
        <v>31</v>
      </c>
      <c r="B1374" s="6" t="s">
        <v>147</v>
      </c>
      <c r="C1374" s="6" t="s">
        <v>51</v>
      </c>
      <c r="D1374" s="6" t="s">
        <v>33</v>
      </c>
      <c r="E1374" s="6" t="s">
        <v>36</v>
      </c>
      <c r="F1374" s="24" t="str">
        <f>+Tabela1[[#This Row],[WK]]&amp;Tabela1[[#This Row],[PK]]&amp;Tabela1[[#This Row],[GK]]</f>
        <v>180701</v>
      </c>
      <c r="G1374" s="6" t="s">
        <v>1326</v>
      </c>
      <c r="H1374" s="7">
        <v>347187701.41799915</v>
      </c>
      <c r="I1374" s="8">
        <v>1.371</v>
      </c>
      <c r="J1374" s="7">
        <v>475994338.64000005</v>
      </c>
      <c r="K1374" s="8">
        <v>7.0000000000000007E-2</v>
      </c>
      <c r="L1374" s="7">
        <v>33319603.704800006</v>
      </c>
      <c r="M1374" s="7">
        <v>23334150.704800006</v>
      </c>
      <c r="N1374" s="9">
        <v>2.3368144344377773</v>
      </c>
      <c r="O1374" s="7">
        <v>17128810</v>
      </c>
      <c r="P1374" s="8">
        <v>1.2949999999999999</v>
      </c>
      <c r="Q1374" s="7">
        <v>22181809</v>
      </c>
      <c r="R1374" s="8">
        <v>1.6E-2</v>
      </c>
      <c r="S1374" s="7">
        <v>354908.94400000002</v>
      </c>
      <c r="T1374" s="7">
        <v>-336982.05599999998</v>
      </c>
      <c r="U1374" s="9">
        <v>-0.48704500564395259</v>
      </c>
      <c r="V1374" s="7">
        <v>22997168.648800008</v>
      </c>
      <c r="W1374" s="9">
        <v>2.1538285784180045</v>
      </c>
      <c r="X1374" s="7">
        <v>46334537.467323944</v>
      </c>
      <c r="Y1374" s="7">
        <v>9406170</v>
      </c>
      <c r="Z1374" s="7">
        <v>7986.8399999999992</v>
      </c>
      <c r="AA1374" s="7">
        <v>1812372.627323942</v>
      </c>
      <c r="AB1374" s="7">
        <v>30174925</v>
      </c>
      <c r="AC1374" s="7">
        <v>4933083</v>
      </c>
      <c r="AD1374" s="7">
        <v>23337368.81852394</v>
      </c>
      <c r="AE1374" s="7">
        <v>0</v>
      </c>
      <c r="AF1374" s="7">
        <v>33319603.704800006</v>
      </c>
      <c r="AG1374" s="7">
        <v>354908.94400000002</v>
      </c>
      <c r="AH1374" s="7">
        <v>23337368.81852394</v>
      </c>
      <c r="AI1374" s="7">
        <v>8337205</v>
      </c>
      <c r="AJ1374" s="7">
        <v>840682</v>
      </c>
      <c r="AK1374" s="7">
        <v>13851221</v>
      </c>
      <c r="AL1374" s="7">
        <v>1702639</v>
      </c>
      <c r="AM1374" s="7">
        <v>688309</v>
      </c>
      <c r="AN1374" s="7">
        <v>0</v>
      </c>
      <c r="AO1374" s="7">
        <v>0</v>
      </c>
      <c r="AP1374" s="7">
        <v>23966775</v>
      </c>
      <c r="AQ1374" s="7">
        <v>1173593</v>
      </c>
      <c r="AR1374" s="7">
        <v>9985453</v>
      </c>
      <c r="AS1374" s="7">
        <v>691891</v>
      </c>
      <c r="AT1374" s="7">
        <v>15202817</v>
      </c>
      <c r="AU1374" s="7">
        <v>1258563</v>
      </c>
      <c r="AV1374" s="7">
        <v>727630</v>
      </c>
      <c r="AW1374" s="7">
        <v>0</v>
      </c>
      <c r="AX1374" s="7">
        <v>0</v>
      </c>
      <c r="AY1374" s="7">
        <v>27445931</v>
      </c>
      <c r="AZ1374" s="7">
        <v>484966</v>
      </c>
      <c r="BA1374" s="7">
        <v>7986.8399999999992</v>
      </c>
      <c r="BB1374" s="7">
        <v>0</v>
      </c>
      <c r="BC1374" s="7">
        <v>0</v>
      </c>
      <c r="BD1374" s="7">
        <v>0</v>
      </c>
      <c r="BE1374" s="7">
        <v>171.76</v>
      </c>
      <c r="BF1374" s="7">
        <v>0</v>
      </c>
      <c r="BG1374" s="7">
        <v>1207747.627323942</v>
      </c>
      <c r="BH1374" s="7">
        <v>13469</v>
      </c>
      <c r="BI1374" s="7">
        <v>604625</v>
      </c>
      <c r="BJ1374" s="7">
        <v>8321450.416666666</v>
      </c>
      <c r="BK1374" s="7">
        <v>5922379.6799999997</v>
      </c>
      <c r="BL1374" s="7">
        <v>374707.95999999996</v>
      </c>
      <c r="BM1374" s="7">
        <v>8846867.0266666654</v>
      </c>
      <c r="BN1374" s="130">
        <v>0.78700000000000003</v>
      </c>
      <c r="BO1374" s="131">
        <v>4.770477E-4</v>
      </c>
      <c r="BP1374" s="161">
        <v>12089.260543200884</v>
      </c>
      <c r="BQ1374" s="162">
        <v>30174925</v>
      </c>
      <c r="BR1374" s="161">
        <v>650156</v>
      </c>
      <c r="BS1374" s="163">
        <v>0</v>
      </c>
      <c r="BT1374" s="163">
        <v>2435525.532676056</v>
      </c>
      <c r="BU1374" s="161">
        <v>33319603.699999999</v>
      </c>
      <c r="BV1374" s="161">
        <v>354908.94</v>
      </c>
      <c r="BW1374" s="165">
        <v>25772894.352676056</v>
      </c>
      <c r="BX1374" s="161">
        <v>650156</v>
      </c>
    </row>
    <row r="1375" spans="1:76" ht="14.45" x14ac:dyDescent="0.3">
      <c r="A1375" s="164" t="s">
        <v>31</v>
      </c>
      <c r="B1375" s="6" t="s">
        <v>147</v>
      </c>
      <c r="C1375" s="6" t="s">
        <v>51</v>
      </c>
      <c r="D1375" s="6" t="s">
        <v>32</v>
      </c>
      <c r="E1375" s="6" t="s">
        <v>40</v>
      </c>
      <c r="F1375" s="24" t="str">
        <f>+Tabela1[[#This Row],[WK]]&amp;Tabela1[[#This Row],[PK]]&amp;Tabela1[[#This Row],[GK]]</f>
        <v>180702</v>
      </c>
      <c r="G1375" s="6" t="s">
        <v>1327</v>
      </c>
      <c r="H1375" s="7">
        <v>349280779.43779874</v>
      </c>
      <c r="I1375" s="8">
        <v>1.371</v>
      </c>
      <c r="J1375" s="7">
        <v>478863948.60999995</v>
      </c>
      <c r="K1375" s="8">
        <v>7.0000000000000007E-2</v>
      </c>
      <c r="L1375" s="7">
        <v>33520476.4027</v>
      </c>
      <c r="M1375" s="7">
        <v>23952014.4027</v>
      </c>
      <c r="N1375" s="9">
        <v>2.5032251162935069</v>
      </c>
      <c r="O1375" s="7">
        <v>5787159</v>
      </c>
      <c r="P1375" s="8">
        <v>1.2949999999999999</v>
      </c>
      <c r="Q1375" s="7">
        <v>7494371</v>
      </c>
      <c r="R1375" s="8">
        <v>1.6E-2</v>
      </c>
      <c r="S1375" s="7">
        <v>119909.936</v>
      </c>
      <c r="T1375" s="7">
        <v>-118385.064</v>
      </c>
      <c r="U1375" s="9">
        <v>-0.49680045321974864</v>
      </c>
      <c r="V1375" s="7">
        <v>23833629.338699996</v>
      </c>
      <c r="W1375" s="9">
        <v>2.4303273078653826</v>
      </c>
      <c r="X1375" s="7">
        <v>50245855.552212462</v>
      </c>
      <c r="Y1375" s="7">
        <v>13894198</v>
      </c>
      <c r="Z1375" s="7">
        <v>2324993.1800000002</v>
      </c>
      <c r="AA1375" s="7">
        <v>2055966.3722124619</v>
      </c>
      <c r="AB1375" s="7">
        <v>29935188</v>
      </c>
      <c r="AC1375" s="7">
        <v>2035510</v>
      </c>
      <c r="AD1375" s="7">
        <v>26412226.213512462</v>
      </c>
      <c r="AE1375" s="7">
        <v>0</v>
      </c>
      <c r="AF1375" s="7">
        <v>33520476.4027</v>
      </c>
      <c r="AG1375" s="7">
        <v>119909.936</v>
      </c>
      <c r="AH1375" s="7">
        <v>26412226.213512462</v>
      </c>
      <c r="AI1375" s="7">
        <v>7989045</v>
      </c>
      <c r="AJ1375" s="7">
        <v>265558</v>
      </c>
      <c r="AK1375" s="7">
        <v>15550186</v>
      </c>
      <c r="AL1375" s="7">
        <v>2267732</v>
      </c>
      <c r="AM1375" s="7">
        <v>720594</v>
      </c>
      <c r="AN1375" s="7">
        <v>0</v>
      </c>
      <c r="AO1375" s="7">
        <v>0</v>
      </c>
      <c r="AP1375" s="7">
        <v>24218156</v>
      </c>
      <c r="AQ1375" s="7">
        <v>1324768</v>
      </c>
      <c r="AR1375" s="7">
        <v>9568462</v>
      </c>
      <c r="AS1375" s="7">
        <v>238295</v>
      </c>
      <c r="AT1375" s="7">
        <v>18437085</v>
      </c>
      <c r="AU1375" s="7">
        <v>1573969</v>
      </c>
      <c r="AV1375" s="7">
        <v>1034467</v>
      </c>
      <c r="AW1375" s="7">
        <v>0</v>
      </c>
      <c r="AX1375" s="7">
        <v>0</v>
      </c>
      <c r="AY1375" s="7">
        <v>27329308</v>
      </c>
      <c r="AZ1375" s="7">
        <v>541735</v>
      </c>
      <c r="BA1375" s="7">
        <v>2324993.1800000002</v>
      </c>
      <c r="BB1375" s="7">
        <v>877.8</v>
      </c>
      <c r="BC1375" s="7">
        <v>120.11</v>
      </c>
      <c r="BD1375" s="7">
        <v>18697.39</v>
      </c>
      <c r="BE1375" s="7">
        <v>100.34</v>
      </c>
      <c r="BF1375" s="7">
        <v>0</v>
      </c>
      <c r="BG1375" s="7">
        <v>1241642.3722124619</v>
      </c>
      <c r="BH1375" s="7">
        <v>13847</v>
      </c>
      <c r="BI1375" s="7">
        <v>814324</v>
      </c>
      <c r="BJ1375" s="7">
        <v>11207610.341666669</v>
      </c>
      <c r="BK1375" s="7">
        <v>8446407.660000002</v>
      </c>
      <c r="BL1375" s="7">
        <v>320900.09666666668</v>
      </c>
      <c r="BM1375" s="7">
        <v>10403010.533333333</v>
      </c>
      <c r="BN1375" s="130">
        <v>0.73499999999999999</v>
      </c>
      <c r="BO1375" s="131">
        <v>5.4109220000000003E-4</v>
      </c>
      <c r="BP1375" s="161">
        <v>13712.100947162799</v>
      </c>
      <c r="BQ1375" s="162">
        <v>29935188</v>
      </c>
      <c r="BR1375" s="161">
        <v>734711</v>
      </c>
      <c r="BS1375" s="163">
        <v>0</v>
      </c>
      <c r="BT1375" s="163">
        <v>2405419.4477875382</v>
      </c>
      <c r="BU1375" s="161">
        <v>33520476.399999999</v>
      </c>
      <c r="BV1375" s="161">
        <v>119909.94</v>
      </c>
      <c r="BW1375" s="165">
        <v>28817645.657787539</v>
      </c>
      <c r="BX1375" s="161">
        <v>734711</v>
      </c>
    </row>
    <row r="1376" spans="1:76" ht="14.45" x14ac:dyDescent="0.3">
      <c r="A1376" s="164" t="s">
        <v>31</v>
      </c>
      <c r="B1376" s="6" t="s">
        <v>147</v>
      </c>
      <c r="C1376" s="6" t="s">
        <v>51</v>
      </c>
      <c r="D1376" s="6" t="s">
        <v>37</v>
      </c>
      <c r="E1376" s="6" t="s">
        <v>40</v>
      </c>
      <c r="F1376" s="24" t="str">
        <f>+Tabela1[[#This Row],[WK]]&amp;Tabela1[[#This Row],[PK]]&amp;Tabela1[[#This Row],[GK]]</f>
        <v>180703</v>
      </c>
      <c r="G1376" s="6" t="s">
        <v>1328</v>
      </c>
      <c r="H1376" s="7">
        <v>277560331.62799788</v>
      </c>
      <c r="I1376" s="8">
        <v>1.371</v>
      </c>
      <c r="J1376" s="7">
        <v>380535214.65999997</v>
      </c>
      <c r="K1376" s="8">
        <v>7.0000000000000007E-2</v>
      </c>
      <c r="L1376" s="7">
        <v>26637465.0262</v>
      </c>
      <c r="M1376" s="7">
        <v>18326389.0262</v>
      </c>
      <c r="N1376" s="9">
        <v>2.2050561234429815</v>
      </c>
      <c r="O1376" s="7">
        <v>4406719</v>
      </c>
      <c r="P1376" s="8">
        <v>1.2949999999999999</v>
      </c>
      <c r="Q1376" s="7">
        <v>5706701</v>
      </c>
      <c r="R1376" s="8">
        <v>1.6E-2</v>
      </c>
      <c r="S1376" s="7">
        <v>91307.216</v>
      </c>
      <c r="T1376" s="7">
        <v>23258.216</v>
      </c>
      <c r="U1376" s="9">
        <v>0.34178630104777441</v>
      </c>
      <c r="V1376" s="7">
        <v>18349647.242199998</v>
      </c>
      <c r="W1376" s="9">
        <v>2.1899240364835229</v>
      </c>
      <c r="X1376" s="7">
        <v>33477331.00508872</v>
      </c>
      <c r="Y1376" s="7">
        <v>4258552</v>
      </c>
      <c r="Z1376" s="7">
        <v>359418.03</v>
      </c>
      <c r="AA1376" s="7">
        <v>1514529.9750887211</v>
      </c>
      <c r="AB1376" s="7">
        <v>21124635</v>
      </c>
      <c r="AC1376" s="7">
        <v>6220196</v>
      </c>
      <c r="AD1376" s="7">
        <v>15127683.76288872</v>
      </c>
      <c r="AE1376" s="7">
        <v>0</v>
      </c>
      <c r="AF1376" s="7">
        <v>26637465.0262</v>
      </c>
      <c r="AG1376" s="7">
        <v>91307.216</v>
      </c>
      <c r="AH1376" s="7">
        <v>15127683.76288872</v>
      </c>
      <c r="AI1376" s="7">
        <v>6939209</v>
      </c>
      <c r="AJ1376" s="7">
        <v>52577</v>
      </c>
      <c r="AK1376" s="7">
        <v>9974436</v>
      </c>
      <c r="AL1376" s="7">
        <v>896075</v>
      </c>
      <c r="AM1376" s="7">
        <v>924831</v>
      </c>
      <c r="AN1376" s="7">
        <v>0</v>
      </c>
      <c r="AO1376" s="7">
        <v>0</v>
      </c>
      <c r="AP1376" s="7">
        <v>16963154</v>
      </c>
      <c r="AQ1376" s="7">
        <v>1014462</v>
      </c>
      <c r="AR1376" s="7">
        <v>8311076</v>
      </c>
      <c r="AS1376" s="7">
        <v>68049</v>
      </c>
      <c r="AT1376" s="7">
        <v>10973185</v>
      </c>
      <c r="AU1376" s="7">
        <v>970537</v>
      </c>
      <c r="AV1376" s="7">
        <v>873517</v>
      </c>
      <c r="AW1376" s="7">
        <v>0</v>
      </c>
      <c r="AX1376" s="7">
        <v>0</v>
      </c>
      <c r="AY1376" s="7">
        <v>19311549</v>
      </c>
      <c r="AZ1376" s="7">
        <v>431441</v>
      </c>
      <c r="BA1376" s="7">
        <v>359418.03</v>
      </c>
      <c r="BB1376" s="7">
        <v>0</v>
      </c>
      <c r="BC1376" s="7">
        <v>0</v>
      </c>
      <c r="BD1376" s="7">
        <v>3864.71</v>
      </c>
      <c r="BE1376" s="7">
        <v>0</v>
      </c>
      <c r="BF1376" s="7">
        <v>0</v>
      </c>
      <c r="BG1376" s="7">
        <v>916682.97508872102</v>
      </c>
      <c r="BH1376" s="7">
        <v>10223</v>
      </c>
      <c r="BI1376" s="7">
        <v>597847</v>
      </c>
      <c r="BJ1376" s="7">
        <v>8228219.5024999995</v>
      </c>
      <c r="BK1376" s="7">
        <v>6197280.8433333328</v>
      </c>
      <c r="BL1376" s="7">
        <v>500256.33333333331</v>
      </c>
      <c r="BM1376" s="7">
        <v>7123241.9699999997</v>
      </c>
      <c r="BN1376" s="130">
        <v>0.86499999999999999</v>
      </c>
      <c r="BO1376" s="131">
        <v>3.455218E-4</v>
      </c>
      <c r="BP1376" s="161">
        <v>8755.5341399942827</v>
      </c>
      <c r="BQ1376" s="162">
        <v>21124635</v>
      </c>
      <c r="BR1376" s="161">
        <v>502682</v>
      </c>
      <c r="BS1376" s="163">
        <v>0</v>
      </c>
      <c r="BT1376" s="163">
        <v>2585579.6400000006</v>
      </c>
      <c r="BU1376" s="161">
        <v>26637465.030000001</v>
      </c>
      <c r="BV1376" s="161">
        <v>91307.22</v>
      </c>
      <c r="BW1376" s="165">
        <v>17713263.399999999</v>
      </c>
      <c r="BX1376" s="161">
        <v>502682</v>
      </c>
    </row>
    <row r="1377" spans="1:76" ht="14.45" x14ac:dyDescent="0.3">
      <c r="A1377" s="164" t="s">
        <v>31</v>
      </c>
      <c r="B1377" s="6" t="s">
        <v>147</v>
      </c>
      <c r="C1377" s="6" t="s">
        <v>51</v>
      </c>
      <c r="D1377" s="6" t="s">
        <v>39</v>
      </c>
      <c r="E1377" s="6" t="s">
        <v>40</v>
      </c>
      <c r="F1377" s="24" t="str">
        <f>+Tabela1[[#This Row],[WK]]&amp;Tabela1[[#This Row],[PK]]&amp;Tabela1[[#This Row],[GK]]</f>
        <v>180704</v>
      </c>
      <c r="G1377" s="6" t="s">
        <v>1329</v>
      </c>
      <c r="H1377" s="7">
        <v>466958261.6995998</v>
      </c>
      <c r="I1377" s="8">
        <v>1.371</v>
      </c>
      <c r="J1377" s="7">
        <v>640199776.79000008</v>
      </c>
      <c r="K1377" s="8">
        <v>7.0000000000000007E-2</v>
      </c>
      <c r="L1377" s="7">
        <v>44813984.375300013</v>
      </c>
      <c r="M1377" s="7">
        <v>30200220.375300013</v>
      </c>
      <c r="N1377" s="9">
        <v>2.0665600166596376</v>
      </c>
      <c r="O1377" s="7">
        <v>28285324</v>
      </c>
      <c r="P1377" s="8">
        <v>1.2949999999999999</v>
      </c>
      <c r="Q1377" s="7">
        <v>36629495</v>
      </c>
      <c r="R1377" s="8">
        <v>1.6E-2</v>
      </c>
      <c r="S1377" s="7">
        <v>586071.92000000004</v>
      </c>
      <c r="T1377" s="7">
        <v>-1624475.08</v>
      </c>
      <c r="U1377" s="9">
        <v>-0.73487470748190387</v>
      </c>
      <c r="V1377" s="7">
        <v>28575745.295300014</v>
      </c>
      <c r="W1377" s="9">
        <v>1.698479378757324</v>
      </c>
      <c r="X1377" s="7">
        <v>28951854.070818659</v>
      </c>
      <c r="Y1377" s="7">
        <v>0</v>
      </c>
      <c r="Z1377" s="7">
        <v>9047.9700000000012</v>
      </c>
      <c r="AA1377" s="7">
        <v>2311261.1008186601</v>
      </c>
      <c r="AB1377" s="7">
        <v>22605550</v>
      </c>
      <c r="AC1377" s="7">
        <v>4025995</v>
      </c>
      <c r="AD1377" s="7">
        <v>4025995</v>
      </c>
      <c r="AE1377" s="7">
        <v>0</v>
      </c>
      <c r="AF1377" s="7">
        <v>44813984.375300013</v>
      </c>
      <c r="AG1377" s="7">
        <v>586071.92000000004</v>
      </c>
      <c r="AH1377" s="7">
        <v>4025995</v>
      </c>
      <c r="AI1377" s="7">
        <v>12201544</v>
      </c>
      <c r="AJ1377" s="7">
        <v>1279181</v>
      </c>
      <c r="AK1377" s="7">
        <v>6967042</v>
      </c>
      <c r="AL1377" s="7">
        <v>585549</v>
      </c>
      <c r="AM1377" s="7">
        <v>1121181</v>
      </c>
      <c r="AN1377" s="7">
        <v>0</v>
      </c>
      <c r="AO1377" s="7">
        <v>0</v>
      </c>
      <c r="AP1377" s="7">
        <v>19622425</v>
      </c>
      <c r="AQ1377" s="7">
        <v>1288963</v>
      </c>
      <c r="AR1377" s="7">
        <v>14613764</v>
      </c>
      <c r="AS1377" s="7">
        <v>2210547</v>
      </c>
      <c r="AT1377" s="7">
        <v>7529150</v>
      </c>
      <c r="AU1377" s="7">
        <v>241971</v>
      </c>
      <c r="AV1377" s="7">
        <v>805037</v>
      </c>
      <c r="AW1377" s="7">
        <v>0</v>
      </c>
      <c r="AX1377" s="7">
        <v>0</v>
      </c>
      <c r="AY1377" s="7">
        <v>22233126</v>
      </c>
      <c r="AZ1377" s="7">
        <v>566064</v>
      </c>
      <c r="BA1377" s="7">
        <v>9047.9700000000012</v>
      </c>
      <c r="BB1377" s="7">
        <v>0</v>
      </c>
      <c r="BC1377" s="7">
        <v>0</v>
      </c>
      <c r="BD1377" s="7">
        <v>0.81</v>
      </c>
      <c r="BE1377" s="7">
        <v>192.96</v>
      </c>
      <c r="BF1377" s="7">
        <v>0</v>
      </c>
      <c r="BG1377" s="7">
        <v>1336960.1008186601</v>
      </c>
      <c r="BH1377" s="7">
        <v>14910</v>
      </c>
      <c r="BI1377" s="7">
        <v>974301</v>
      </c>
      <c r="BJ1377" s="7">
        <v>13409297.480833333</v>
      </c>
      <c r="BK1377" s="7">
        <v>11344532.133333333</v>
      </c>
      <c r="BL1377" s="7">
        <v>741272.43333333323</v>
      </c>
      <c r="BM1377" s="7">
        <v>6776516.5233333334</v>
      </c>
      <c r="BN1377" s="130">
        <v>1.042</v>
      </c>
      <c r="BO1377" s="131">
        <v>5.1946900000000005E-4</v>
      </c>
      <c r="BP1377" s="161">
        <v>13163.817012901931</v>
      </c>
      <c r="BQ1377" s="162">
        <v>22605550</v>
      </c>
      <c r="BR1377" s="161">
        <v>737025</v>
      </c>
      <c r="BS1377" s="163">
        <v>0</v>
      </c>
      <c r="BT1377" s="163">
        <v>2510632.7046999857</v>
      </c>
      <c r="BU1377" s="161">
        <v>44813984.380000003</v>
      </c>
      <c r="BV1377" s="161">
        <v>586071.92000000004</v>
      </c>
      <c r="BW1377" s="165">
        <v>6536627.7046999857</v>
      </c>
      <c r="BX1377" s="161">
        <v>737025</v>
      </c>
    </row>
    <row r="1378" spans="1:76" ht="14.45" x14ac:dyDescent="0.3">
      <c r="A1378" s="164" t="s">
        <v>31</v>
      </c>
      <c r="B1378" s="6" t="s">
        <v>147</v>
      </c>
      <c r="C1378" s="6" t="s">
        <v>51</v>
      </c>
      <c r="D1378" s="6" t="s">
        <v>42</v>
      </c>
      <c r="E1378" s="6" t="s">
        <v>36</v>
      </c>
      <c r="F1378" s="24" t="str">
        <f>+Tabela1[[#This Row],[WK]]&amp;Tabela1[[#This Row],[PK]]&amp;Tabela1[[#This Row],[GK]]</f>
        <v>180705</v>
      </c>
      <c r="G1378" s="6" t="s">
        <v>1330</v>
      </c>
      <c r="H1378" s="7">
        <v>316364906.96779853</v>
      </c>
      <c r="I1378" s="8">
        <v>1.371</v>
      </c>
      <c r="J1378" s="7">
        <v>433736287.44999999</v>
      </c>
      <c r="K1378" s="8">
        <v>7.0000000000000007E-2</v>
      </c>
      <c r="L1378" s="7">
        <v>30361540.1215</v>
      </c>
      <c r="M1378" s="7">
        <v>20055991.1215</v>
      </c>
      <c r="N1378" s="9">
        <v>1.9461351473366437</v>
      </c>
      <c r="O1378" s="7">
        <v>39810022</v>
      </c>
      <c r="P1378" s="8">
        <v>1.2949999999999999</v>
      </c>
      <c r="Q1378" s="7">
        <v>51553978</v>
      </c>
      <c r="R1378" s="8">
        <v>1.6E-2</v>
      </c>
      <c r="S1378" s="7">
        <v>824863.64800000004</v>
      </c>
      <c r="T1378" s="7">
        <v>338648.64800000004</v>
      </c>
      <c r="U1378" s="9">
        <v>0.69649979535802076</v>
      </c>
      <c r="V1378" s="7">
        <v>20394639.769500002</v>
      </c>
      <c r="W1378" s="9">
        <v>1.8898337444647606</v>
      </c>
      <c r="X1378" s="7">
        <v>34302142.527496874</v>
      </c>
      <c r="Y1378" s="7">
        <v>4963088</v>
      </c>
      <c r="Z1378" s="7">
        <v>675348.4850000001</v>
      </c>
      <c r="AA1378" s="7">
        <v>1717716.0424968707</v>
      </c>
      <c r="AB1378" s="7">
        <v>23742277</v>
      </c>
      <c r="AC1378" s="7">
        <v>3203713</v>
      </c>
      <c r="AD1378" s="7">
        <v>13907502.75799687</v>
      </c>
      <c r="AE1378" s="7">
        <v>0</v>
      </c>
      <c r="AF1378" s="7">
        <v>30361540.1215</v>
      </c>
      <c r="AG1378" s="7">
        <v>824863.64800000004</v>
      </c>
      <c r="AH1378" s="7">
        <v>13907502.75799687</v>
      </c>
      <c r="AI1378" s="7">
        <v>8604465</v>
      </c>
      <c r="AJ1378" s="7">
        <v>273721</v>
      </c>
      <c r="AK1378" s="7">
        <v>9701515</v>
      </c>
      <c r="AL1378" s="7">
        <v>108483</v>
      </c>
      <c r="AM1378" s="7">
        <v>1052540</v>
      </c>
      <c r="AN1378" s="7">
        <v>0</v>
      </c>
      <c r="AO1378" s="7">
        <v>0</v>
      </c>
      <c r="AP1378" s="7">
        <v>18271227</v>
      </c>
      <c r="AQ1378" s="7">
        <v>1169615</v>
      </c>
      <c r="AR1378" s="7">
        <v>10305549</v>
      </c>
      <c r="AS1378" s="7">
        <v>486215</v>
      </c>
      <c r="AT1378" s="7">
        <v>10543638</v>
      </c>
      <c r="AU1378" s="7">
        <v>240329</v>
      </c>
      <c r="AV1378" s="7">
        <v>951306</v>
      </c>
      <c r="AW1378" s="7">
        <v>0</v>
      </c>
      <c r="AX1378" s="7">
        <v>0</v>
      </c>
      <c r="AY1378" s="7">
        <v>21072361</v>
      </c>
      <c r="AZ1378" s="7">
        <v>494698</v>
      </c>
      <c r="BA1378" s="7">
        <v>675348.4850000001</v>
      </c>
      <c r="BB1378" s="7">
        <v>0</v>
      </c>
      <c r="BC1378" s="7">
        <v>13.28</v>
      </c>
      <c r="BD1378" s="7">
        <v>7206.97</v>
      </c>
      <c r="BE1378" s="7">
        <v>21.15</v>
      </c>
      <c r="BF1378" s="7">
        <v>0</v>
      </c>
      <c r="BG1378" s="7">
        <v>995143.04249687085</v>
      </c>
      <c r="BH1378" s="7">
        <v>11098</v>
      </c>
      <c r="BI1378" s="7">
        <v>722573</v>
      </c>
      <c r="BJ1378" s="7">
        <v>9944837.6925000008</v>
      </c>
      <c r="BK1378" s="7">
        <v>6339624.7533333348</v>
      </c>
      <c r="BL1378" s="7">
        <v>4533642.7366666663</v>
      </c>
      <c r="BM1378" s="7">
        <v>5353566.2833333323</v>
      </c>
      <c r="BN1378" s="130">
        <v>0.86299999999999999</v>
      </c>
      <c r="BO1378" s="131">
        <v>3.9773500000000003E-4</v>
      </c>
      <c r="BP1378" s="161">
        <v>10079.219623620435</v>
      </c>
      <c r="BQ1378" s="162">
        <v>23742277</v>
      </c>
      <c r="BR1378" s="161">
        <v>553336</v>
      </c>
      <c r="BS1378" s="163">
        <v>0</v>
      </c>
      <c r="BT1378" s="163">
        <v>2553525.4725031257</v>
      </c>
      <c r="BU1378" s="161">
        <v>30361540.120000001</v>
      </c>
      <c r="BV1378" s="161">
        <v>824863.65</v>
      </c>
      <c r="BW1378" s="165">
        <v>16461028.232503125</v>
      </c>
      <c r="BX1378" s="161">
        <v>553336</v>
      </c>
    </row>
    <row r="1379" spans="1:76" ht="14.45" x14ac:dyDescent="0.3">
      <c r="A1379" s="164" t="s">
        <v>31</v>
      </c>
      <c r="B1379" s="6" t="s">
        <v>147</v>
      </c>
      <c r="C1379" s="6" t="s">
        <v>51</v>
      </c>
      <c r="D1379" s="6" t="s">
        <v>44</v>
      </c>
      <c r="E1379" s="6" t="s">
        <v>36</v>
      </c>
      <c r="F1379" s="24" t="str">
        <f>+Tabela1[[#This Row],[WK]]&amp;Tabela1[[#This Row],[PK]]&amp;Tabela1[[#This Row],[GK]]</f>
        <v>180706</v>
      </c>
      <c r="G1379" s="6" t="s">
        <v>1331</v>
      </c>
      <c r="H1379" s="7">
        <v>186460812.43479955</v>
      </c>
      <c r="I1379" s="8">
        <v>1.371</v>
      </c>
      <c r="J1379" s="7">
        <v>255637773.84999999</v>
      </c>
      <c r="K1379" s="8">
        <v>7.0000000000000007E-2</v>
      </c>
      <c r="L1379" s="7">
        <v>17894644.169500001</v>
      </c>
      <c r="M1379" s="7">
        <v>10256425.169500001</v>
      </c>
      <c r="N1379" s="9">
        <v>1.3427770491393347</v>
      </c>
      <c r="O1379" s="7">
        <v>964830</v>
      </c>
      <c r="P1379" s="8">
        <v>1.2949999999999999</v>
      </c>
      <c r="Q1379" s="7">
        <v>1249455</v>
      </c>
      <c r="R1379" s="8">
        <v>1.6E-2</v>
      </c>
      <c r="S1379" s="7">
        <v>19991.28</v>
      </c>
      <c r="T1379" s="7">
        <v>149.27999999999884</v>
      </c>
      <c r="U1379" s="9">
        <v>7.5234351375868778E-3</v>
      </c>
      <c r="V1379" s="7">
        <v>10256574.449500002</v>
      </c>
      <c r="W1379" s="9">
        <v>1.3393174133112811</v>
      </c>
      <c r="X1379" s="7">
        <v>12181218.102823414</v>
      </c>
      <c r="Y1379" s="7">
        <v>0</v>
      </c>
      <c r="Z1379" s="7">
        <v>1592.625</v>
      </c>
      <c r="AA1379" s="7">
        <v>810174.47782341437</v>
      </c>
      <c r="AB1379" s="7">
        <v>9961951</v>
      </c>
      <c r="AC1379" s="7">
        <v>1407500</v>
      </c>
      <c r="AD1379" s="7">
        <v>1924643.6533234131</v>
      </c>
      <c r="AE1379" s="7">
        <v>0</v>
      </c>
      <c r="AF1379" s="7">
        <v>17894644.169500001</v>
      </c>
      <c r="AG1379" s="7">
        <v>19991.28</v>
      </c>
      <c r="AH1379" s="7">
        <v>1924643.6533234131</v>
      </c>
      <c r="AI1379" s="7">
        <v>6377417</v>
      </c>
      <c r="AJ1379" s="7">
        <v>13632</v>
      </c>
      <c r="AK1379" s="7">
        <v>2669707</v>
      </c>
      <c r="AL1379" s="7">
        <v>0</v>
      </c>
      <c r="AM1379" s="7">
        <v>387019</v>
      </c>
      <c r="AN1379" s="7">
        <v>0</v>
      </c>
      <c r="AO1379" s="7">
        <v>0</v>
      </c>
      <c r="AP1379" s="7">
        <v>7081293</v>
      </c>
      <c r="AQ1379" s="7">
        <v>604699</v>
      </c>
      <c r="AR1379" s="7">
        <v>7638219</v>
      </c>
      <c r="AS1379" s="7">
        <v>19842</v>
      </c>
      <c r="AT1379" s="7">
        <v>2365199</v>
      </c>
      <c r="AU1379" s="7">
        <v>0</v>
      </c>
      <c r="AV1379" s="7">
        <v>682431</v>
      </c>
      <c r="AW1379" s="7">
        <v>0</v>
      </c>
      <c r="AX1379" s="7">
        <v>0</v>
      </c>
      <c r="AY1379" s="7">
        <v>8400722</v>
      </c>
      <c r="AZ1379" s="7">
        <v>257892</v>
      </c>
      <c r="BA1379" s="7">
        <v>1592.625</v>
      </c>
      <c r="BB1379" s="7">
        <v>0</v>
      </c>
      <c r="BC1379" s="7">
        <v>0</v>
      </c>
      <c r="BD1379" s="7">
        <v>0</v>
      </c>
      <c r="BE1379" s="7">
        <v>34.25</v>
      </c>
      <c r="BF1379" s="7">
        <v>0</v>
      </c>
      <c r="BG1379" s="7">
        <v>479458.47782341437</v>
      </c>
      <c r="BH1379" s="7">
        <v>5347</v>
      </c>
      <c r="BI1379" s="7">
        <v>330716</v>
      </c>
      <c r="BJ1379" s="7">
        <v>4551723.2666666666</v>
      </c>
      <c r="BK1379" s="7">
        <v>3609186.2566666668</v>
      </c>
      <c r="BL1379" s="7">
        <v>32489.753333333338</v>
      </c>
      <c r="BM1379" s="7">
        <v>3705168.5333333332</v>
      </c>
      <c r="BN1379" s="130">
        <v>1.109</v>
      </c>
      <c r="BO1379" s="131">
        <v>1.7820029999999999E-4</v>
      </c>
      <c r="BP1379" s="161">
        <v>4516.3388307546793</v>
      </c>
      <c r="BQ1379" s="162">
        <v>9961951</v>
      </c>
      <c r="BR1379" s="161">
        <v>278546</v>
      </c>
      <c r="BS1379" s="163">
        <v>0</v>
      </c>
      <c r="BT1379" s="163">
        <v>1303571.4899999984</v>
      </c>
      <c r="BU1379" s="161">
        <v>17894644.170000002</v>
      </c>
      <c r="BV1379" s="161">
        <v>19991.28</v>
      </c>
      <c r="BW1379" s="165">
        <v>3228215.1399999983</v>
      </c>
      <c r="BX1379" s="161">
        <v>278546</v>
      </c>
    </row>
    <row r="1380" spans="1:76" ht="14.45" x14ac:dyDescent="0.3">
      <c r="A1380" s="164" t="s">
        <v>31</v>
      </c>
      <c r="B1380" s="6" t="s">
        <v>147</v>
      </c>
      <c r="C1380" s="6" t="s">
        <v>51</v>
      </c>
      <c r="D1380" s="6" t="s">
        <v>51</v>
      </c>
      <c r="E1380" s="6" t="s">
        <v>36</v>
      </c>
      <c r="F1380" s="24" t="str">
        <f>+Tabela1[[#This Row],[WK]]&amp;Tabela1[[#This Row],[PK]]&amp;Tabela1[[#This Row],[GK]]</f>
        <v>180707</v>
      </c>
      <c r="G1380" s="6" t="s">
        <v>1332</v>
      </c>
      <c r="H1380" s="7">
        <v>375701234.55759972</v>
      </c>
      <c r="I1380" s="8">
        <v>1.371</v>
      </c>
      <c r="J1380" s="7">
        <v>515086392.57999998</v>
      </c>
      <c r="K1380" s="8">
        <v>7.0000000000000007E-2</v>
      </c>
      <c r="L1380" s="7">
        <v>36056047.480599999</v>
      </c>
      <c r="M1380" s="7">
        <v>24568805.480599999</v>
      </c>
      <c r="N1380" s="9">
        <v>2.1387906235979011</v>
      </c>
      <c r="O1380" s="7">
        <v>7086023</v>
      </c>
      <c r="P1380" s="8">
        <v>1.2949999999999999</v>
      </c>
      <c r="Q1380" s="7">
        <v>9176400</v>
      </c>
      <c r="R1380" s="8">
        <v>1.6E-2</v>
      </c>
      <c r="S1380" s="7">
        <v>146822.39999999999</v>
      </c>
      <c r="T1380" s="7">
        <v>-32355.600000000006</v>
      </c>
      <c r="U1380" s="9">
        <v>-0.18057797274218937</v>
      </c>
      <c r="V1380" s="7">
        <v>24536449.880599998</v>
      </c>
      <c r="W1380" s="9">
        <v>2.1031687424762695</v>
      </c>
      <c r="X1380" s="7">
        <v>41186934.009604841</v>
      </c>
      <c r="Y1380" s="7">
        <v>7170787</v>
      </c>
      <c r="Z1380" s="7">
        <v>48562.74</v>
      </c>
      <c r="AA1380" s="7">
        <v>1923958.2696048385</v>
      </c>
      <c r="AB1380" s="7">
        <v>24987047</v>
      </c>
      <c r="AC1380" s="7">
        <v>7056579</v>
      </c>
      <c r="AD1380" s="7">
        <v>16650484.129004842</v>
      </c>
      <c r="AE1380" s="7">
        <v>0</v>
      </c>
      <c r="AF1380" s="7">
        <v>36056047.480599999</v>
      </c>
      <c r="AG1380" s="7">
        <v>146822.39999999999</v>
      </c>
      <c r="AH1380" s="7">
        <v>16650484.129004842</v>
      </c>
      <c r="AI1380" s="7">
        <v>9591101</v>
      </c>
      <c r="AJ1380" s="7">
        <v>230135</v>
      </c>
      <c r="AK1380" s="7">
        <v>13130107</v>
      </c>
      <c r="AL1380" s="7">
        <v>916179</v>
      </c>
      <c r="AM1380" s="7">
        <v>499041</v>
      </c>
      <c r="AN1380" s="7">
        <v>0</v>
      </c>
      <c r="AO1380" s="7">
        <v>0</v>
      </c>
      <c r="AP1380" s="7">
        <v>19898013</v>
      </c>
      <c r="AQ1380" s="7">
        <v>1475943</v>
      </c>
      <c r="AR1380" s="7">
        <v>11487242</v>
      </c>
      <c r="AS1380" s="7">
        <v>179178</v>
      </c>
      <c r="AT1380" s="7">
        <v>14912177</v>
      </c>
      <c r="AU1380" s="7">
        <v>623518</v>
      </c>
      <c r="AV1380" s="7">
        <v>1033928</v>
      </c>
      <c r="AW1380" s="7">
        <v>0</v>
      </c>
      <c r="AX1380" s="7">
        <v>0</v>
      </c>
      <c r="AY1380" s="7">
        <v>22811839</v>
      </c>
      <c r="AZ1380" s="7">
        <v>622833</v>
      </c>
      <c r="BA1380" s="7">
        <v>48562.74</v>
      </c>
      <c r="BB1380" s="7">
        <v>0</v>
      </c>
      <c r="BC1380" s="7">
        <v>0</v>
      </c>
      <c r="BD1380" s="7">
        <v>498.05</v>
      </c>
      <c r="BE1380" s="7">
        <v>48.26</v>
      </c>
      <c r="BF1380" s="7">
        <v>0</v>
      </c>
      <c r="BG1380" s="7">
        <v>1192683.2696048385</v>
      </c>
      <c r="BH1380" s="7">
        <v>13301</v>
      </c>
      <c r="BI1380" s="7">
        <v>731275</v>
      </c>
      <c r="BJ1380" s="7">
        <v>10064538.67</v>
      </c>
      <c r="BK1380" s="7">
        <v>6789549.1333333347</v>
      </c>
      <c r="BL1380" s="7">
        <v>627482.5166666666</v>
      </c>
      <c r="BM1380" s="7">
        <v>11844993.113333331</v>
      </c>
      <c r="BN1380" s="130">
        <v>0.83199999999999996</v>
      </c>
      <c r="BO1380" s="131">
        <v>4.6647399999999998E-4</v>
      </c>
      <c r="BP1380" s="161">
        <v>11821.121684839729</v>
      </c>
      <c r="BQ1380" s="162">
        <v>24987047</v>
      </c>
      <c r="BR1380" s="161">
        <v>659338</v>
      </c>
      <c r="BS1380" s="163">
        <v>0</v>
      </c>
      <c r="BT1380" s="163">
        <v>2476698.9903951585</v>
      </c>
      <c r="BU1380" s="161">
        <v>36056047.479999997</v>
      </c>
      <c r="BV1380" s="161">
        <v>146822.39999999999</v>
      </c>
      <c r="BW1380" s="165">
        <v>19127183.120395161</v>
      </c>
      <c r="BX1380" s="161">
        <v>659338</v>
      </c>
    </row>
    <row r="1381" spans="1:76" ht="14.45" x14ac:dyDescent="0.3">
      <c r="A1381" s="164" t="s">
        <v>31</v>
      </c>
      <c r="B1381" s="6" t="s">
        <v>147</v>
      </c>
      <c r="C1381" s="6" t="s">
        <v>51</v>
      </c>
      <c r="D1381" s="6" t="s">
        <v>75</v>
      </c>
      <c r="E1381" s="6" t="s">
        <v>40</v>
      </c>
      <c r="F1381" s="24" t="str">
        <f>+Tabela1[[#This Row],[WK]]&amp;Tabela1[[#This Row],[PK]]&amp;Tabela1[[#This Row],[GK]]</f>
        <v>180708</v>
      </c>
      <c r="G1381" s="6" t="s">
        <v>1333</v>
      </c>
      <c r="H1381" s="7">
        <v>421804912.93319833</v>
      </c>
      <c r="I1381" s="8">
        <v>1.371</v>
      </c>
      <c r="J1381" s="7">
        <v>578294535.63</v>
      </c>
      <c r="K1381" s="8">
        <v>7.0000000000000007E-2</v>
      </c>
      <c r="L1381" s="7">
        <v>40480617.494100004</v>
      </c>
      <c r="M1381" s="7">
        <v>28005287.494100004</v>
      </c>
      <c r="N1381" s="9">
        <v>2.2448534422816877</v>
      </c>
      <c r="O1381" s="7">
        <v>22263646</v>
      </c>
      <c r="P1381" s="8">
        <v>1.2949999999999999</v>
      </c>
      <c r="Q1381" s="7">
        <v>28831422</v>
      </c>
      <c r="R1381" s="8">
        <v>1.6E-2</v>
      </c>
      <c r="S1381" s="7">
        <v>461302.75200000004</v>
      </c>
      <c r="T1381" s="7">
        <v>121258.75200000004</v>
      </c>
      <c r="U1381" s="9">
        <v>0.35659724035713036</v>
      </c>
      <c r="V1381" s="7">
        <v>28126546.246100001</v>
      </c>
      <c r="W1381" s="9">
        <v>2.1947503245789002</v>
      </c>
      <c r="X1381" s="7">
        <v>68395374.483854204</v>
      </c>
      <c r="Y1381" s="7">
        <v>12276383</v>
      </c>
      <c r="Z1381" s="7">
        <v>1076626.125</v>
      </c>
      <c r="AA1381" s="7">
        <v>2421195.358854196</v>
      </c>
      <c r="AB1381" s="7">
        <v>50038891</v>
      </c>
      <c r="AC1381" s="7">
        <v>2582279</v>
      </c>
      <c r="AD1381" s="7">
        <v>40268828.237754196</v>
      </c>
      <c r="AE1381" s="7">
        <v>0</v>
      </c>
      <c r="AF1381" s="7">
        <v>40480617.494100004</v>
      </c>
      <c r="AG1381" s="7">
        <v>461302.75200000004</v>
      </c>
      <c r="AH1381" s="7">
        <v>40268828.237754196</v>
      </c>
      <c r="AI1381" s="7">
        <v>10416091</v>
      </c>
      <c r="AJ1381" s="7">
        <v>319640</v>
      </c>
      <c r="AK1381" s="7">
        <v>14351966</v>
      </c>
      <c r="AL1381" s="7">
        <v>1755193</v>
      </c>
      <c r="AM1381" s="7">
        <v>1266471</v>
      </c>
      <c r="AN1381" s="7">
        <v>0</v>
      </c>
      <c r="AO1381" s="7">
        <v>0</v>
      </c>
      <c r="AP1381" s="7">
        <v>41480915</v>
      </c>
      <c r="AQ1381" s="7">
        <v>1941402</v>
      </c>
      <c r="AR1381" s="7">
        <v>12475330</v>
      </c>
      <c r="AS1381" s="7">
        <v>340044</v>
      </c>
      <c r="AT1381" s="7">
        <v>18177216</v>
      </c>
      <c r="AU1381" s="7">
        <v>958320</v>
      </c>
      <c r="AV1381" s="7">
        <v>1215171</v>
      </c>
      <c r="AW1381" s="7">
        <v>0</v>
      </c>
      <c r="AX1381" s="7">
        <v>0</v>
      </c>
      <c r="AY1381" s="7">
        <v>45653650</v>
      </c>
      <c r="AZ1381" s="7">
        <v>806114</v>
      </c>
      <c r="BA1381" s="7">
        <v>1076626.125</v>
      </c>
      <c r="BB1381" s="7">
        <v>0</v>
      </c>
      <c r="BC1381" s="7">
        <v>0</v>
      </c>
      <c r="BD1381" s="7">
        <v>11545.73</v>
      </c>
      <c r="BE1381" s="7">
        <v>61.79</v>
      </c>
      <c r="BF1381" s="7">
        <v>0</v>
      </c>
      <c r="BG1381" s="7">
        <v>1363143.3588541958</v>
      </c>
      <c r="BH1381" s="7">
        <v>15202</v>
      </c>
      <c r="BI1381" s="7">
        <v>1058052</v>
      </c>
      <c r="BJ1381" s="7">
        <v>14562086.228333334</v>
      </c>
      <c r="BK1381" s="7">
        <v>8872233.913333334</v>
      </c>
      <c r="BL1381" s="7">
        <v>4663960.2433333332</v>
      </c>
      <c r="BM1381" s="7">
        <v>13431488.773333333</v>
      </c>
      <c r="BN1381" s="130">
        <v>0.77600000000000002</v>
      </c>
      <c r="BO1381" s="131">
        <v>5.834735E-4</v>
      </c>
      <c r="BP1381" s="161">
        <v>14785.656898735633</v>
      </c>
      <c r="BQ1381" s="162">
        <v>50038891</v>
      </c>
      <c r="BR1381" s="161">
        <v>780837</v>
      </c>
      <c r="BS1381" s="163">
        <v>0</v>
      </c>
      <c r="BT1381" s="163">
        <v>2695933.1799999923</v>
      </c>
      <c r="BU1381" s="161">
        <v>40480617.490000002</v>
      </c>
      <c r="BV1381" s="161">
        <v>461302.75</v>
      </c>
      <c r="BW1381" s="165">
        <v>42964761.419999994</v>
      </c>
      <c r="BX1381" s="161">
        <v>780837</v>
      </c>
    </row>
    <row r="1382" spans="1:76" ht="14.45" x14ac:dyDescent="0.3">
      <c r="A1382" s="164" t="s">
        <v>31</v>
      </c>
      <c r="B1382" s="6" t="s">
        <v>147</v>
      </c>
      <c r="C1382" s="6" t="s">
        <v>51</v>
      </c>
      <c r="D1382" s="6" t="s">
        <v>77</v>
      </c>
      <c r="E1382" s="6" t="s">
        <v>36</v>
      </c>
      <c r="F1382" s="24" t="str">
        <f>+Tabela1[[#This Row],[WK]]&amp;Tabela1[[#This Row],[PK]]&amp;Tabela1[[#This Row],[GK]]</f>
        <v>180709</v>
      </c>
      <c r="G1382" s="6" t="s">
        <v>1334</v>
      </c>
      <c r="H1382" s="7">
        <v>253550974.47519904</v>
      </c>
      <c r="I1382" s="8">
        <v>1.371</v>
      </c>
      <c r="J1382" s="7">
        <v>347618386</v>
      </c>
      <c r="K1382" s="8">
        <v>7.0000000000000007E-2</v>
      </c>
      <c r="L1382" s="7">
        <v>24333287.020000003</v>
      </c>
      <c r="M1382" s="7">
        <v>16174187.020000003</v>
      </c>
      <c r="N1382" s="9">
        <v>1.9823494037332552</v>
      </c>
      <c r="O1382" s="7">
        <v>9483572</v>
      </c>
      <c r="P1382" s="8">
        <v>1.2949999999999999</v>
      </c>
      <c r="Q1382" s="7">
        <v>12281226</v>
      </c>
      <c r="R1382" s="8">
        <v>1.6E-2</v>
      </c>
      <c r="S1382" s="7">
        <v>196499.61600000001</v>
      </c>
      <c r="T1382" s="7">
        <v>44305.616000000009</v>
      </c>
      <c r="U1382" s="9">
        <v>0.29111276397229857</v>
      </c>
      <c r="V1382" s="7">
        <v>16218492.636000004</v>
      </c>
      <c r="W1382" s="9">
        <v>1.9513799699541376</v>
      </c>
      <c r="X1382" s="7">
        <v>29243066.539430909</v>
      </c>
      <c r="Y1382" s="7">
        <v>3416803</v>
      </c>
      <c r="Z1382" s="7">
        <v>581274.33499999996</v>
      </c>
      <c r="AA1382" s="7">
        <v>1346211.2044309087</v>
      </c>
      <c r="AB1382" s="7">
        <v>19889657</v>
      </c>
      <c r="AC1382" s="7">
        <v>4009121</v>
      </c>
      <c r="AD1382" s="7">
        <v>13024573.903430905</v>
      </c>
      <c r="AE1382" s="7">
        <v>0</v>
      </c>
      <c r="AF1382" s="7">
        <v>24333287.020000003</v>
      </c>
      <c r="AG1382" s="7">
        <v>196499.61600000001</v>
      </c>
      <c r="AH1382" s="7">
        <v>13024573.903430905</v>
      </c>
      <c r="AI1382" s="7">
        <v>6812319</v>
      </c>
      <c r="AJ1382" s="7">
        <v>133973</v>
      </c>
      <c r="AK1382" s="7">
        <v>8264594</v>
      </c>
      <c r="AL1382" s="7">
        <v>0</v>
      </c>
      <c r="AM1382" s="7">
        <v>1122640</v>
      </c>
      <c r="AN1382" s="7">
        <v>0</v>
      </c>
      <c r="AO1382" s="7">
        <v>0</v>
      </c>
      <c r="AP1382" s="7">
        <v>15709300</v>
      </c>
      <c r="AQ1382" s="7">
        <v>990593</v>
      </c>
      <c r="AR1382" s="7">
        <v>8159100</v>
      </c>
      <c r="AS1382" s="7">
        <v>152194</v>
      </c>
      <c r="AT1382" s="7">
        <v>9462172</v>
      </c>
      <c r="AU1382" s="7">
        <v>166331</v>
      </c>
      <c r="AV1382" s="7">
        <v>692875</v>
      </c>
      <c r="AW1382" s="7">
        <v>0</v>
      </c>
      <c r="AX1382" s="7">
        <v>0</v>
      </c>
      <c r="AY1382" s="7">
        <v>17660894</v>
      </c>
      <c r="AZ1382" s="7">
        <v>426575</v>
      </c>
      <c r="BA1382" s="7">
        <v>581274.33499999996</v>
      </c>
      <c r="BB1382" s="7">
        <v>0</v>
      </c>
      <c r="BC1382" s="7">
        <v>0.02</v>
      </c>
      <c r="BD1382" s="7">
        <v>6239.46</v>
      </c>
      <c r="BE1382" s="7">
        <v>21.47</v>
      </c>
      <c r="BF1382" s="7">
        <v>0</v>
      </c>
      <c r="BG1382" s="7">
        <v>824055.20443090866</v>
      </c>
      <c r="BH1382" s="7">
        <v>9190</v>
      </c>
      <c r="BI1382" s="7">
        <v>522156</v>
      </c>
      <c r="BJ1382" s="7">
        <v>7186425.8483333327</v>
      </c>
      <c r="BK1382" s="7">
        <v>3335535.6199999992</v>
      </c>
      <c r="BL1382" s="7">
        <v>2615567.9033333333</v>
      </c>
      <c r="BM1382" s="7">
        <v>10172425.106666667</v>
      </c>
      <c r="BN1382" s="130">
        <v>0.88</v>
      </c>
      <c r="BO1382" s="131">
        <v>3.1207979999999999E-4</v>
      </c>
      <c r="BP1382" s="161">
        <v>7908.0952853976487</v>
      </c>
      <c r="BQ1382" s="162">
        <v>19889657</v>
      </c>
      <c r="BR1382" s="161">
        <v>462394</v>
      </c>
      <c r="BS1382" s="163">
        <v>0</v>
      </c>
      <c r="BT1382" s="163">
        <v>2128174.4605690911</v>
      </c>
      <c r="BU1382" s="161">
        <v>24333287.02</v>
      </c>
      <c r="BV1382" s="161">
        <v>196499.62</v>
      </c>
      <c r="BW1382" s="165">
        <v>15152748.360569092</v>
      </c>
      <c r="BX1382" s="161">
        <v>462394</v>
      </c>
    </row>
    <row r="1383" spans="1:76" ht="14.45" x14ac:dyDescent="0.3">
      <c r="A1383" s="164" t="s">
        <v>31</v>
      </c>
      <c r="B1383" s="6" t="s">
        <v>147</v>
      </c>
      <c r="C1383" s="6" t="s">
        <v>51</v>
      </c>
      <c r="D1383" s="6" t="s">
        <v>90</v>
      </c>
      <c r="E1383" s="6" t="s">
        <v>36</v>
      </c>
      <c r="F1383" s="24" t="str">
        <f>+Tabela1[[#This Row],[WK]]&amp;Tabela1[[#This Row],[PK]]&amp;Tabela1[[#This Row],[GK]]</f>
        <v>180710</v>
      </c>
      <c r="G1383" s="6" t="s">
        <v>1335</v>
      </c>
      <c r="H1383" s="7">
        <v>37902721.82819999</v>
      </c>
      <c r="I1383" s="8">
        <v>1.371</v>
      </c>
      <c r="J1383" s="7">
        <v>51964631.619999997</v>
      </c>
      <c r="K1383" s="8">
        <v>7.0000000000000007E-2</v>
      </c>
      <c r="L1383" s="7">
        <v>3637524.2134000002</v>
      </c>
      <c r="M1383" s="7">
        <v>2716475.2134000002</v>
      </c>
      <c r="N1383" s="9">
        <v>2.9493275747544381</v>
      </c>
      <c r="O1383" s="7">
        <v>552184</v>
      </c>
      <c r="P1383" s="8">
        <v>1.2949999999999999</v>
      </c>
      <c r="Q1383" s="7">
        <v>715078</v>
      </c>
      <c r="R1383" s="8">
        <v>1.6E-2</v>
      </c>
      <c r="S1383" s="7">
        <v>11441.248</v>
      </c>
      <c r="T1383" s="7">
        <v>8460.2479999999996</v>
      </c>
      <c r="U1383" s="9">
        <v>2.8380570278430057</v>
      </c>
      <c r="V1383" s="7">
        <v>2724935.4614000004</v>
      </c>
      <c r="W1383" s="9">
        <v>2.9489686064305274</v>
      </c>
      <c r="X1383" s="7">
        <v>9001087.120000001</v>
      </c>
      <c r="Y1383" s="7">
        <v>2631576</v>
      </c>
      <c r="Z1383" s="7">
        <v>1933207.1199999999</v>
      </c>
      <c r="AA1383" s="7">
        <v>552979</v>
      </c>
      <c r="AB1383" s="7">
        <v>3651446</v>
      </c>
      <c r="AC1383" s="7">
        <v>231879</v>
      </c>
      <c r="AD1383" s="7">
        <v>6276151.6586000007</v>
      </c>
      <c r="AE1383" s="7">
        <v>-23431.950467419127</v>
      </c>
      <c r="AF1383" s="7">
        <v>3637524.2134000002</v>
      </c>
      <c r="AG1383" s="7">
        <v>11441.248</v>
      </c>
      <c r="AH1383" s="7">
        <v>6252719.7081325818</v>
      </c>
      <c r="AI1383" s="7">
        <v>769016</v>
      </c>
      <c r="AJ1383" s="7">
        <v>383</v>
      </c>
      <c r="AK1383" s="7">
        <v>3658214</v>
      </c>
      <c r="AL1383" s="7">
        <v>7308</v>
      </c>
      <c r="AM1383" s="7">
        <v>1389038</v>
      </c>
      <c r="AN1383" s="7">
        <v>0</v>
      </c>
      <c r="AO1383" s="7">
        <v>0</v>
      </c>
      <c r="AP1383" s="7">
        <v>2895105</v>
      </c>
      <c r="AQ1383" s="7">
        <v>135262</v>
      </c>
      <c r="AR1383" s="7">
        <v>921049</v>
      </c>
      <c r="AS1383" s="7">
        <v>2981</v>
      </c>
      <c r="AT1383" s="7">
        <v>3966700</v>
      </c>
      <c r="AU1383" s="7">
        <v>13490</v>
      </c>
      <c r="AV1383" s="7">
        <v>1200712</v>
      </c>
      <c r="AW1383" s="7">
        <v>0</v>
      </c>
      <c r="AX1383" s="7">
        <v>0</v>
      </c>
      <c r="AY1383" s="7">
        <v>3528257</v>
      </c>
      <c r="AZ1383" s="7">
        <v>55147</v>
      </c>
      <c r="BA1383" s="7">
        <v>1933207.1199999999</v>
      </c>
      <c r="BB1383" s="7">
        <v>0</v>
      </c>
      <c r="BC1383" s="7">
        <v>1800.46</v>
      </c>
      <c r="BD1383" s="7">
        <v>14785.6</v>
      </c>
      <c r="BE1383" s="7">
        <v>0.08</v>
      </c>
      <c r="BF1383" s="7">
        <v>0</v>
      </c>
      <c r="BG1383" s="7">
        <v>320594</v>
      </c>
      <c r="BH1383" s="7">
        <v>2072</v>
      </c>
      <c r="BI1383" s="7">
        <v>232385</v>
      </c>
      <c r="BJ1383" s="7">
        <v>3198341.978333333</v>
      </c>
      <c r="BK1383" s="7">
        <v>1849066.1533333329</v>
      </c>
      <c r="BL1383" s="7">
        <v>820318.72666666657</v>
      </c>
      <c r="BM1383" s="7">
        <v>3756465.8466666671</v>
      </c>
      <c r="BN1383" s="130">
        <v>0.63200000000000001</v>
      </c>
      <c r="BO1383" s="131">
        <v>7.0185199999999993E-5</v>
      </c>
      <c r="BP1383" s="161">
        <v>1778.9212319631856</v>
      </c>
      <c r="BQ1383" s="162">
        <v>3651446</v>
      </c>
      <c r="BR1383" s="161">
        <v>115313</v>
      </c>
      <c r="BS1383" s="163">
        <v>0</v>
      </c>
      <c r="BT1383" s="163">
        <v>882328.4099999998</v>
      </c>
      <c r="BU1383" s="161">
        <v>3637524.21</v>
      </c>
      <c r="BV1383" s="161">
        <v>11441.25</v>
      </c>
      <c r="BW1383" s="165">
        <v>7135048.1200000001</v>
      </c>
      <c r="BX1383" s="161">
        <v>115313</v>
      </c>
    </row>
    <row r="1384" spans="1:76" ht="14.45" x14ac:dyDescent="0.3">
      <c r="A1384" s="164" t="s">
        <v>31</v>
      </c>
      <c r="B1384" s="6" t="s">
        <v>147</v>
      </c>
      <c r="C1384" s="6" t="s">
        <v>75</v>
      </c>
      <c r="D1384" s="6" t="s">
        <v>33</v>
      </c>
      <c r="E1384" s="6" t="s">
        <v>34</v>
      </c>
      <c r="F1384" s="24" t="str">
        <f>+Tabela1[[#This Row],[WK]]&amp;Tabela1[[#This Row],[PK]]&amp;Tabela1[[#This Row],[GK]]</f>
        <v>180801</v>
      </c>
      <c r="G1384" s="6" t="s">
        <v>1336</v>
      </c>
      <c r="H1384" s="7">
        <v>416628744.54759902</v>
      </c>
      <c r="I1384" s="8">
        <v>1.371</v>
      </c>
      <c r="J1384" s="7">
        <v>571198008.78000009</v>
      </c>
      <c r="K1384" s="8">
        <v>7.0000000000000007E-2</v>
      </c>
      <c r="L1384" s="7">
        <v>39983860.61460001</v>
      </c>
      <c r="M1384" s="7">
        <v>22781931.61460001</v>
      </c>
      <c r="N1384" s="9">
        <v>1.3243823768020442</v>
      </c>
      <c r="O1384" s="7">
        <v>48749203</v>
      </c>
      <c r="P1384" s="8">
        <v>1.2949999999999999</v>
      </c>
      <c r="Q1384" s="7">
        <v>63130218</v>
      </c>
      <c r="R1384" s="8">
        <v>1.6E-2</v>
      </c>
      <c r="S1384" s="7">
        <v>1010083.488</v>
      </c>
      <c r="T1384" s="7">
        <v>-387027.51199999999</v>
      </c>
      <c r="U1384" s="9">
        <v>-0.27701987315252691</v>
      </c>
      <c r="V1384" s="7">
        <v>22394904.102600008</v>
      </c>
      <c r="W1384" s="9">
        <v>1.2040892488321981</v>
      </c>
      <c r="X1384" s="7">
        <v>21150590.404241249</v>
      </c>
      <c r="Y1384" s="7">
        <v>4215197</v>
      </c>
      <c r="Z1384" s="7">
        <v>14202.184999999998</v>
      </c>
      <c r="AA1384" s="7">
        <v>1859906.2192412515</v>
      </c>
      <c r="AB1384" s="7">
        <v>15061285</v>
      </c>
      <c r="AC1384" s="7">
        <v>0</v>
      </c>
      <c r="AD1384" s="7">
        <v>0</v>
      </c>
      <c r="AE1384" s="7">
        <v>0</v>
      </c>
      <c r="AF1384" s="7">
        <v>39983860.61460001</v>
      </c>
      <c r="AG1384" s="7">
        <v>1010083.488</v>
      </c>
      <c r="AH1384" s="7">
        <v>0</v>
      </c>
      <c r="AI1384" s="7">
        <v>14362494</v>
      </c>
      <c r="AJ1384" s="7">
        <v>1474186</v>
      </c>
      <c r="AK1384" s="7">
        <v>3770931</v>
      </c>
      <c r="AL1384" s="7">
        <v>16298</v>
      </c>
      <c r="AM1384" s="7">
        <v>781194</v>
      </c>
      <c r="AN1384" s="7">
        <v>0</v>
      </c>
      <c r="AO1384" s="7">
        <v>0</v>
      </c>
      <c r="AP1384" s="7">
        <v>11036822</v>
      </c>
      <c r="AQ1384" s="7">
        <v>1300898</v>
      </c>
      <c r="AR1384" s="7">
        <v>17201929</v>
      </c>
      <c r="AS1384" s="7">
        <v>1397111</v>
      </c>
      <c r="AT1384" s="7">
        <v>4206023</v>
      </c>
      <c r="AU1384" s="7">
        <v>1397</v>
      </c>
      <c r="AV1384" s="7">
        <v>518107</v>
      </c>
      <c r="AW1384" s="7">
        <v>0</v>
      </c>
      <c r="AX1384" s="7">
        <v>0</v>
      </c>
      <c r="AY1384" s="7">
        <v>12743111</v>
      </c>
      <c r="AZ1384" s="7">
        <v>536869</v>
      </c>
      <c r="BA1384" s="7">
        <v>14202.184999999998</v>
      </c>
      <c r="BB1384" s="7">
        <v>0</v>
      </c>
      <c r="BC1384" s="7">
        <v>40.369999999999997</v>
      </c>
      <c r="BD1384" s="7">
        <v>0.04</v>
      </c>
      <c r="BE1384" s="7">
        <v>36.21</v>
      </c>
      <c r="BF1384" s="7">
        <v>0</v>
      </c>
      <c r="BG1384" s="7">
        <v>1138523.2192412515</v>
      </c>
      <c r="BH1384" s="7">
        <v>12697</v>
      </c>
      <c r="BI1384" s="7">
        <v>721383</v>
      </c>
      <c r="BJ1384" s="7">
        <v>9928338.2491666637</v>
      </c>
      <c r="BK1384" s="7">
        <v>6592341.089999998</v>
      </c>
      <c r="BL1384" s="7">
        <v>3417032.6033333335</v>
      </c>
      <c r="BM1384" s="7">
        <v>6509923.4299999997</v>
      </c>
      <c r="BN1384" s="130">
        <v>0.91</v>
      </c>
      <c r="BO1384" s="131">
        <v>5.1422779999999997E-4</v>
      </c>
      <c r="BP1384" s="161">
        <v>13031.74861997778</v>
      </c>
      <c r="BQ1384" s="162">
        <v>15061285</v>
      </c>
      <c r="BR1384" s="161">
        <v>648070</v>
      </c>
      <c r="BS1384" s="163">
        <v>0</v>
      </c>
      <c r="BT1384" s="163">
        <v>0</v>
      </c>
      <c r="BU1384" s="161">
        <v>39983860.609999999</v>
      </c>
      <c r="BV1384" s="161">
        <v>1010083.49</v>
      </c>
      <c r="BW1384" s="165">
        <v>0</v>
      </c>
      <c r="BX1384" s="161">
        <v>648070</v>
      </c>
    </row>
    <row r="1385" spans="1:76" ht="14.45" x14ac:dyDescent="0.3">
      <c r="A1385" s="164" t="s">
        <v>31</v>
      </c>
      <c r="B1385" s="6" t="s">
        <v>147</v>
      </c>
      <c r="C1385" s="6" t="s">
        <v>75</v>
      </c>
      <c r="D1385" s="6" t="s">
        <v>32</v>
      </c>
      <c r="E1385" s="6" t="s">
        <v>36</v>
      </c>
      <c r="F1385" s="24" t="str">
        <f>+Tabela1[[#This Row],[WK]]&amp;Tabela1[[#This Row],[PK]]&amp;Tabela1[[#This Row],[GK]]</f>
        <v>180802</v>
      </c>
      <c r="G1385" s="6" t="s">
        <v>1337</v>
      </c>
      <c r="H1385" s="7">
        <v>187905584.96959877</v>
      </c>
      <c r="I1385" s="8">
        <v>1.371</v>
      </c>
      <c r="J1385" s="7">
        <v>257618557</v>
      </c>
      <c r="K1385" s="8">
        <v>7.0000000000000007E-2</v>
      </c>
      <c r="L1385" s="7">
        <v>18033298.990000002</v>
      </c>
      <c r="M1385" s="7">
        <v>12259434.990000002</v>
      </c>
      <c r="N1385" s="9">
        <v>2.1232635527958403</v>
      </c>
      <c r="O1385" s="7">
        <v>0</v>
      </c>
      <c r="P1385" s="8">
        <v>1.2949999999999999</v>
      </c>
      <c r="Q1385" s="7">
        <v>0</v>
      </c>
      <c r="R1385" s="8">
        <v>1.6E-2</v>
      </c>
      <c r="S1385" s="7">
        <v>0</v>
      </c>
      <c r="T1385" s="7">
        <v>-41469</v>
      </c>
      <c r="U1385" s="9">
        <v>-1</v>
      </c>
      <c r="V1385" s="7">
        <v>12217965.990000002</v>
      </c>
      <c r="W1385" s="9">
        <v>2.1009916353887217</v>
      </c>
      <c r="X1385" s="7">
        <v>26268334.005475774</v>
      </c>
      <c r="Y1385" s="7">
        <v>9980523</v>
      </c>
      <c r="Z1385" s="7">
        <v>364190.17</v>
      </c>
      <c r="AA1385" s="7">
        <v>1021083.8354757762</v>
      </c>
      <c r="AB1385" s="7">
        <v>14902537</v>
      </c>
      <c r="AC1385" s="7">
        <v>0</v>
      </c>
      <c r="AD1385" s="7">
        <v>14050368.015475772</v>
      </c>
      <c r="AE1385" s="7">
        <v>0</v>
      </c>
      <c r="AF1385" s="7">
        <v>18033298.990000002</v>
      </c>
      <c r="AG1385" s="7">
        <v>0</v>
      </c>
      <c r="AH1385" s="7">
        <v>14050368.015475772</v>
      </c>
      <c r="AI1385" s="7">
        <v>4820802</v>
      </c>
      <c r="AJ1385" s="7">
        <v>11506</v>
      </c>
      <c r="AK1385" s="7">
        <v>9570917</v>
      </c>
      <c r="AL1385" s="7">
        <v>0</v>
      </c>
      <c r="AM1385" s="7">
        <v>406799</v>
      </c>
      <c r="AN1385" s="7">
        <v>0</v>
      </c>
      <c r="AO1385" s="7">
        <v>0</v>
      </c>
      <c r="AP1385" s="7">
        <v>11440546</v>
      </c>
      <c r="AQ1385" s="7">
        <v>930919</v>
      </c>
      <c r="AR1385" s="7">
        <v>5773864</v>
      </c>
      <c r="AS1385" s="7">
        <v>41469</v>
      </c>
      <c r="AT1385" s="7">
        <v>10717530</v>
      </c>
      <c r="AU1385" s="7">
        <v>424773</v>
      </c>
      <c r="AV1385" s="7">
        <v>467899</v>
      </c>
      <c r="AW1385" s="7">
        <v>0</v>
      </c>
      <c r="AX1385" s="7">
        <v>0</v>
      </c>
      <c r="AY1385" s="7">
        <v>12761505</v>
      </c>
      <c r="AZ1385" s="7">
        <v>415222</v>
      </c>
      <c r="BA1385" s="7">
        <v>364190.17</v>
      </c>
      <c r="BB1385" s="7">
        <v>0</v>
      </c>
      <c r="BC1385" s="7">
        <v>2.56</v>
      </c>
      <c r="BD1385" s="7">
        <v>3907.49</v>
      </c>
      <c r="BE1385" s="7">
        <v>0</v>
      </c>
      <c r="BF1385" s="7">
        <v>0</v>
      </c>
      <c r="BG1385" s="7">
        <v>692062.83547577623</v>
      </c>
      <c r="BH1385" s="7">
        <v>7718</v>
      </c>
      <c r="BI1385" s="7">
        <v>329021</v>
      </c>
      <c r="BJ1385" s="7">
        <v>4528415.315833332</v>
      </c>
      <c r="BK1385" s="7">
        <v>3261059.6099999989</v>
      </c>
      <c r="BL1385" s="7">
        <v>684597.08666666667</v>
      </c>
      <c r="BM1385" s="7">
        <v>3700228.65</v>
      </c>
      <c r="BN1385" s="130">
        <v>0.66100000000000003</v>
      </c>
      <c r="BO1385" s="131">
        <v>2.9260480000000002E-4</v>
      </c>
      <c r="BP1385" s="161">
        <v>7414.8398481885079</v>
      </c>
      <c r="BQ1385" s="162">
        <v>14902537</v>
      </c>
      <c r="BR1385" s="161">
        <v>392195</v>
      </c>
      <c r="BS1385" s="163">
        <v>0</v>
      </c>
      <c r="BT1385" s="163">
        <v>910789.99452422559</v>
      </c>
      <c r="BU1385" s="161">
        <v>18033298.989999998</v>
      </c>
      <c r="BV1385" s="161">
        <v>0</v>
      </c>
      <c r="BW1385" s="165">
        <v>14961158.014524225</v>
      </c>
      <c r="BX1385" s="161">
        <v>392195</v>
      </c>
    </row>
    <row r="1386" spans="1:76" ht="14.45" x14ac:dyDescent="0.3">
      <c r="A1386" s="164" t="s">
        <v>31</v>
      </c>
      <c r="B1386" s="6" t="s">
        <v>147</v>
      </c>
      <c r="C1386" s="6" t="s">
        <v>75</v>
      </c>
      <c r="D1386" s="6" t="s">
        <v>37</v>
      </c>
      <c r="E1386" s="6" t="s">
        <v>36</v>
      </c>
      <c r="F1386" s="24" t="str">
        <f>+Tabela1[[#This Row],[WK]]&amp;Tabela1[[#This Row],[PK]]&amp;Tabela1[[#This Row],[GK]]</f>
        <v>180803</v>
      </c>
      <c r="G1386" s="6" t="s">
        <v>1338</v>
      </c>
      <c r="H1386" s="7">
        <v>102371023.15539922</v>
      </c>
      <c r="I1386" s="8">
        <v>1.371</v>
      </c>
      <c r="J1386" s="7">
        <v>140350672.75</v>
      </c>
      <c r="K1386" s="8">
        <v>7.0000000000000007E-2</v>
      </c>
      <c r="L1386" s="7">
        <v>9824547.0925000012</v>
      </c>
      <c r="M1386" s="7">
        <v>7219289.0925000012</v>
      </c>
      <c r="N1386" s="9">
        <v>2.7710457438380387</v>
      </c>
      <c r="O1386" s="7">
        <v>2224516</v>
      </c>
      <c r="P1386" s="8">
        <v>1.2949999999999999</v>
      </c>
      <c r="Q1386" s="7">
        <v>2880748</v>
      </c>
      <c r="R1386" s="8">
        <v>1.6E-2</v>
      </c>
      <c r="S1386" s="7">
        <v>46091.968000000001</v>
      </c>
      <c r="T1386" s="7">
        <v>33606.968000000001</v>
      </c>
      <c r="U1386" s="9">
        <v>2.6917875851021225</v>
      </c>
      <c r="V1386" s="7">
        <v>7252896.0605000015</v>
      </c>
      <c r="W1386" s="9">
        <v>2.7706677318972877</v>
      </c>
      <c r="X1386" s="7">
        <v>22698125.145047817</v>
      </c>
      <c r="Y1386" s="7">
        <v>10063590</v>
      </c>
      <c r="Z1386" s="7">
        <v>1201216.9850000001</v>
      </c>
      <c r="AA1386" s="7">
        <v>1023676.1600478187</v>
      </c>
      <c r="AB1386" s="7">
        <v>10409642</v>
      </c>
      <c r="AC1386" s="7">
        <v>0</v>
      </c>
      <c r="AD1386" s="7">
        <v>15445229.084547816</v>
      </c>
      <c r="AE1386" s="7">
        <v>0</v>
      </c>
      <c r="AF1386" s="7">
        <v>9824547.0925000012</v>
      </c>
      <c r="AG1386" s="7">
        <v>46091.968000000001</v>
      </c>
      <c r="AH1386" s="7">
        <v>15445229.084547816</v>
      </c>
      <c r="AI1386" s="7">
        <v>2175221</v>
      </c>
      <c r="AJ1386" s="7">
        <v>6397</v>
      </c>
      <c r="AK1386" s="7">
        <v>8465637</v>
      </c>
      <c r="AL1386" s="7">
        <v>51599</v>
      </c>
      <c r="AM1386" s="7">
        <v>941010</v>
      </c>
      <c r="AN1386" s="7">
        <v>0</v>
      </c>
      <c r="AO1386" s="7">
        <v>0</v>
      </c>
      <c r="AP1386" s="7">
        <v>8512204</v>
      </c>
      <c r="AQ1386" s="7">
        <v>560937</v>
      </c>
      <c r="AR1386" s="7">
        <v>2605258</v>
      </c>
      <c r="AS1386" s="7">
        <v>12485</v>
      </c>
      <c r="AT1386" s="7">
        <v>9791590</v>
      </c>
      <c r="AU1386" s="7">
        <v>778950</v>
      </c>
      <c r="AV1386" s="7">
        <v>1050796</v>
      </c>
      <c r="AW1386" s="7">
        <v>0</v>
      </c>
      <c r="AX1386" s="7">
        <v>0</v>
      </c>
      <c r="AY1386" s="7">
        <v>9616445</v>
      </c>
      <c r="AZ1386" s="7">
        <v>235184</v>
      </c>
      <c r="BA1386" s="7">
        <v>1201216.9850000001</v>
      </c>
      <c r="BB1386" s="7">
        <v>0</v>
      </c>
      <c r="BC1386" s="7">
        <v>155.06</v>
      </c>
      <c r="BD1386" s="7">
        <v>12174.04</v>
      </c>
      <c r="BE1386" s="7">
        <v>450.81</v>
      </c>
      <c r="BF1386" s="7">
        <v>0</v>
      </c>
      <c r="BG1386" s="7">
        <v>494971.16004781867</v>
      </c>
      <c r="BH1386" s="7">
        <v>5520</v>
      </c>
      <c r="BI1386" s="7">
        <v>528705</v>
      </c>
      <c r="BJ1386" s="7">
        <v>7276567.9299999997</v>
      </c>
      <c r="BK1386" s="7">
        <v>3779893.8999999994</v>
      </c>
      <c r="BL1386" s="7">
        <v>4300447.13</v>
      </c>
      <c r="BM1386" s="7">
        <v>5385801.8600000003</v>
      </c>
      <c r="BN1386" s="130">
        <v>0.55200000000000005</v>
      </c>
      <c r="BO1386" s="131">
        <v>2.160218E-4</v>
      </c>
      <c r="BP1386" s="161">
        <v>5473.8346794547742</v>
      </c>
      <c r="BQ1386" s="162">
        <v>10409642</v>
      </c>
      <c r="BR1386" s="161">
        <v>297650</v>
      </c>
      <c r="BS1386" s="163">
        <v>0</v>
      </c>
      <c r="BT1386" s="163">
        <v>572489.85495218262</v>
      </c>
      <c r="BU1386" s="161">
        <v>9824547.0899999999</v>
      </c>
      <c r="BV1386" s="161">
        <v>46091.97</v>
      </c>
      <c r="BW1386" s="165">
        <v>16017718.934952183</v>
      </c>
      <c r="BX1386" s="161">
        <v>297650</v>
      </c>
    </row>
    <row r="1387" spans="1:76" ht="14.45" x14ac:dyDescent="0.3">
      <c r="A1387" s="164" t="s">
        <v>31</v>
      </c>
      <c r="B1387" s="6" t="s">
        <v>147</v>
      </c>
      <c r="C1387" s="6" t="s">
        <v>75</v>
      </c>
      <c r="D1387" s="6" t="s">
        <v>39</v>
      </c>
      <c r="E1387" s="6" t="s">
        <v>36</v>
      </c>
      <c r="F1387" s="24" t="str">
        <f>+Tabela1[[#This Row],[WK]]&amp;Tabela1[[#This Row],[PK]]&amp;Tabela1[[#This Row],[GK]]</f>
        <v>180804</v>
      </c>
      <c r="G1387" s="6" t="s">
        <v>1336</v>
      </c>
      <c r="H1387" s="7">
        <v>450483097.01420039</v>
      </c>
      <c r="I1387" s="8">
        <v>1.371</v>
      </c>
      <c r="J1387" s="7">
        <v>617612326.00999999</v>
      </c>
      <c r="K1387" s="8">
        <v>7.0000000000000007E-2</v>
      </c>
      <c r="L1387" s="7">
        <v>43232862.820700005</v>
      </c>
      <c r="M1387" s="7">
        <v>30400210.820700005</v>
      </c>
      <c r="N1387" s="9">
        <v>2.3689733673678677</v>
      </c>
      <c r="O1387" s="7">
        <v>35897232</v>
      </c>
      <c r="P1387" s="8">
        <v>1.2949999999999999</v>
      </c>
      <c r="Q1387" s="7">
        <v>46486915</v>
      </c>
      <c r="R1387" s="8">
        <v>1.6E-2</v>
      </c>
      <c r="S1387" s="7">
        <v>743790.64</v>
      </c>
      <c r="T1387" s="7">
        <v>378421.64</v>
      </c>
      <c r="U1387" s="9">
        <v>1.0357245414909311</v>
      </c>
      <c r="V1387" s="7">
        <v>30778632.460700005</v>
      </c>
      <c r="W1387" s="9">
        <v>2.332064213316527</v>
      </c>
      <c r="X1387" s="7">
        <v>64010544.296510458</v>
      </c>
      <c r="Y1387" s="7">
        <v>21488546</v>
      </c>
      <c r="Z1387" s="7">
        <v>846107.95499999996</v>
      </c>
      <c r="AA1387" s="7">
        <v>3059485.3415104588</v>
      </c>
      <c r="AB1387" s="7">
        <v>38616405</v>
      </c>
      <c r="AC1387" s="7">
        <v>0</v>
      </c>
      <c r="AD1387" s="7">
        <v>33231911.835810453</v>
      </c>
      <c r="AE1387" s="7">
        <v>0</v>
      </c>
      <c r="AF1387" s="7">
        <v>43232862.820700005</v>
      </c>
      <c r="AG1387" s="7">
        <v>743790.64</v>
      </c>
      <c r="AH1387" s="7">
        <v>33231911.835810453</v>
      </c>
      <c r="AI1387" s="7">
        <v>10714431</v>
      </c>
      <c r="AJ1387" s="7">
        <v>298094</v>
      </c>
      <c r="AK1387" s="7">
        <v>19951750</v>
      </c>
      <c r="AL1387" s="7">
        <v>4308868</v>
      </c>
      <c r="AM1387" s="7">
        <v>744518</v>
      </c>
      <c r="AN1387" s="7">
        <v>0</v>
      </c>
      <c r="AO1387" s="7">
        <v>0</v>
      </c>
      <c r="AP1387" s="7">
        <v>30183069</v>
      </c>
      <c r="AQ1387" s="7">
        <v>2303426</v>
      </c>
      <c r="AR1387" s="7">
        <v>12832652</v>
      </c>
      <c r="AS1387" s="7">
        <v>365369</v>
      </c>
      <c r="AT1387" s="7">
        <v>22699504</v>
      </c>
      <c r="AU1387" s="7">
        <v>2491343</v>
      </c>
      <c r="AV1387" s="7">
        <v>809132</v>
      </c>
      <c r="AW1387" s="7">
        <v>0</v>
      </c>
      <c r="AX1387" s="7">
        <v>0</v>
      </c>
      <c r="AY1387" s="7">
        <v>33917627</v>
      </c>
      <c r="AZ1387" s="7">
        <v>992640</v>
      </c>
      <c r="BA1387" s="7">
        <v>846107.95499999996</v>
      </c>
      <c r="BB1387" s="7">
        <v>0</v>
      </c>
      <c r="BC1387" s="7">
        <v>9.9</v>
      </c>
      <c r="BD1387" s="7">
        <v>8778.9</v>
      </c>
      <c r="BE1387" s="7">
        <v>572.07000000000005</v>
      </c>
      <c r="BF1387" s="7">
        <v>0</v>
      </c>
      <c r="BG1387" s="7">
        <v>1778040.3415104586</v>
      </c>
      <c r="BH1387" s="7">
        <v>19829</v>
      </c>
      <c r="BI1387" s="7">
        <v>1281445</v>
      </c>
      <c r="BJ1387" s="7">
        <v>17636646.859166674</v>
      </c>
      <c r="BK1387" s="7">
        <v>15082126.873333339</v>
      </c>
      <c r="BL1387" s="7">
        <v>2954503.6466666665</v>
      </c>
      <c r="BM1387" s="7">
        <v>4309072.6499999985</v>
      </c>
      <c r="BN1387" s="130">
        <v>0.71199999999999997</v>
      </c>
      <c r="BO1387" s="131">
        <v>7.6001200000000001E-4</v>
      </c>
      <c r="BP1387" s="161">
        <v>19259.973968105354</v>
      </c>
      <c r="BQ1387" s="162">
        <v>38616405</v>
      </c>
      <c r="BR1387" s="161">
        <v>981782</v>
      </c>
      <c r="BS1387" s="163">
        <v>0</v>
      </c>
      <c r="BT1387" s="163">
        <v>1381483.703489542</v>
      </c>
      <c r="BU1387" s="161">
        <v>43232862.82</v>
      </c>
      <c r="BV1387" s="161">
        <v>743790.64</v>
      </c>
      <c r="BW1387" s="165">
        <v>34613395.543489546</v>
      </c>
      <c r="BX1387" s="161">
        <v>981782</v>
      </c>
    </row>
    <row r="1388" spans="1:76" ht="14.45" x14ac:dyDescent="0.3">
      <c r="A1388" s="164" t="s">
        <v>31</v>
      </c>
      <c r="B1388" s="6" t="s">
        <v>147</v>
      </c>
      <c r="C1388" s="6" t="s">
        <v>75</v>
      </c>
      <c r="D1388" s="6" t="s">
        <v>42</v>
      </c>
      <c r="E1388" s="6" t="s">
        <v>40</v>
      </c>
      <c r="F1388" s="24" t="str">
        <f>+Tabela1[[#This Row],[WK]]&amp;Tabela1[[#This Row],[PK]]&amp;Tabela1[[#This Row],[GK]]</f>
        <v>180805</v>
      </c>
      <c r="G1388" s="6" t="s">
        <v>1339</v>
      </c>
      <c r="H1388" s="7">
        <v>446335632.33439708</v>
      </c>
      <c r="I1388" s="8">
        <v>1.371</v>
      </c>
      <c r="J1388" s="7">
        <v>611926151.92999995</v>
      </c>
      <c r="K1388" s="8">
        <v>7.0000000000000007E-2</v>
      </c>
      <c r="L1388" s="7">
        <v>42834830.6351</v>
      </c>
      <c r="M1388" s="7">
        <v>30693001.6351</v>
      </c>
      <c r="N1388" s="9">
        <v>2.5278729946781495</v>
      </c>
      <c r="O1388" s="7">
        <v>129065818</v>
      </c>
      <c r="P1388" s="8">
        <v>1.2949999999999999</v>
      </c>
      <c r="Q1388" s="7">
        <v>167140234</v>
      </c>
      <c r="R1388" s="8">
        <v>1.6E-2</v>
      </c>
      <c r="S1388" s="7">
        <v>2674243.7439999999</v>
      </c>
      <c r="T1388" s="7">
        <v>391127.74399999995</v>
      </c>
      <c r="U1388" s="9">
        <v>0.1713131281984796</v>
      </c>
      <c r="V1388" s="7">
        <v>31084129.379100002</v>
      </c>
      <c r="W1388" s="9">
        <v>2.154887202627116</v>
      </c>
      <c r="X1388" s="7">
        <v>66588872.310382739</v>
      </c>
      <c r="Y1388" s="7">
        <v>22437580</v>
      </c>
      <c r="Z1388" s="7">
        <v>74417.98000000001</v>
      </c>
      <c r="AA1388" s="7">
        <v>3017981.3303827345</v>
      </c>
      <c r="AB1388" s="7">
        <v>41058893</v>
      </c>
      <c r="AC1388" s="7">
        <v>0</v>
      </c>
      <c r="AD1388" s="7">
        <v>35504742.931282736</v>
      </c>
      <c r="AE1388" s="7">
        <v>0</v>
      </c>
      <c r="AF1388" s="7">
        <v>42834830.6351</v>
      </c>
      <c r="AG1388" s="7">
        <v>2674243.7439999999</v>
      </c>
      <c r="AH1388" s="7">
        <v>35504742.931282736</v>
      </c>
      <c r="AI1388" s="7">
        <v>10137639</v>
      </c>
      <c r="AJ1388" s="7">
        <v>2737480</v>
      </c>
      <c r="AK1388" s="7">
        <v>18783625</v>
      </c>
      <c r="AL1388" s="7">
        <v>5822512</v>
      </c>
      <c r="AM1388" s="7">
        <v>948615</v>
      </c>
      <c r="AN1388" s="7">
        <v>0</v>
      </c>
      <c r="AO1388" s="7">
        <v>0</v>
      </c>
      <c r="AP1388" s="7">
        <v>33567888</v>
      </c>
      <c r="AQ1388" s="7">
        <v>2024945</v>
      </c>
      <c r="AR1388" s="7">
        <v>12141829</v>
      </c>
      <c r="AS1388" s="7">
        <v>2283116</v>
      </c>
      <c r="AT1388" s="7">
        <v>21384577</v>
      </c>
      <c r="AU1388" s="7">
        <v>3749776</v>
      </c>
      <c r="AV1388" s="7">
        <v>1379189</v>
      </c>
      <c r="AW1388" s="7">
        <v>0</v>
      </c>
      <c r="AX1388" s="7">
        <v>0</v>
      </c>
      <c r="AY1388" s="7">
        <v>37326679</v>
      </c>
      <c r="AZ1388" s="7">
        <v>843419</v>
      </c>
      <c r="BA1388" s="7">
        <v>74417.98000000001</v>
      </c>
      <c r="BB1388" s="7">
        <v>0</v>
      </c>
      <c r="BC1388" s="7">
        <v>0.1</v>
      </c>
      <c r="BD1388" s="7">
        <v>616.09</v>
      </c>
      <c r="BE1388" s="7">
        <v>367.54</v>
      </c>
      <c r="BF1388" s="7">
        <v>0</v>
      </c>
      <c r="BG1388" s="7">
        <v>1877124.3303827343</v>
      </c>
      <c r="BH1388" s="7">
        <v>20934</v>
      </c>
      <c r="BI1388" s="7">
        <v>1140857</v>
      </c>
      <c r="BJ1388" s="7">
        <v>15701703.509999998</v>
      </c>
      <c r="BK1388" s="7">
        <v>8137995.2333333306</v>
      </c>
      <c r="BL1388" s="7">
        <v>5937918.9633333338</v>
      </c>
      <c r="BM1388" s="7">
        <v>18378995.18</v>
      </c>
      <c r="BN1388" s="130">
        <v>0.71299999999999997</v>
      </c>
      <c r="BO1388" s="131">
        <v>7.9495140000000004E-4</v>
      </c>
      <c r="BP1388" s="161">
        <v>20145.432511574098</v>
      </c>
      <c r="BQ1388" s="162">
        <v>41058893</v>
      </c>
      <c r="BR1388" s="161">
        <v>988789</v>
      </c>
      <c r="BS1388" s="163">
        <v>0</v>
      </c>
      <c r="BT1388" s="163">
        <v>2583556.6896172613</v>
      </c>
      <c r="BU1388" s="161">
        <v>42834830.640000001</v>
      </c>
      <c r="BV1388" s="161">
        <v>2674243.7400000002</v>
      </c>
      <c r="BW1388" s="165">
        <v>38088299.619617261</v>
      </c>
      <c r="BX1388" s="161">
        <v>988789</v>
      </c>
    </row>
    <row r="1389" spans="1:76" ht="14.45" x14ac:dyDescent="0.3">
      <c r="A1389" s="164" t="s">
        <v>31</v>
      </c>
      <c r="B1389" s="6" t="s">
        <v>147</v>
      </c>
      <c r="C1389" s="6" t="s">
        <v>77</v>
      </c>
      <c r="D1389" s="6" t="s">
        <v>33</v>
      </c>
      <c r="E1389" s="6" t="s">
        <v>34</v>
      </c>
      <c r="F1389" s="24" t="str">
        <f>+Tabela1[[#This Row],[WK]]&amp;Tabela1[[#This Row],[PK]]&amp;Tabela1[[#This Row],[GK]]</f>
        <v>180901</v>
      </c>
      <c r="G1389" s="6" t="s">
        <v>1340</v>
      </c>
      <c r="H1389" s="7">
        <v>353693891.89019907</v>
      </c>
      <c r="I1389" s="8">
        <v>1.371</v>
      </c>
      <c r="J1389" s="7">
        <v>484914325.78000003</v>
      </c>
      <c r="K1389" s="8">
        <v>7.0000000000000007E-2</v>
      </c>
      <c r="L1389" s="7">
        <v>33944002.804600008</v>
      </c>
      <c r="M1389" s="7">
        <v>21455826.804600008</v>
      </c>
      <c r="N1389" s="9">
        <v>1.7180913213106548</v>
      </c>
      <c r="O1389" s="7">
        <v>34347451</v>
      </c>
      <c r="P1389" s="8">
        <v>1.2949999999999999</v>
      </c>
      <c r="Q1389" s="7">
        <v>44479949</v>
      </c>
      <c r="R1389" s="8">
        <v>1.6E-2</v>
      </c>
      <c r="S1389" s="7">
        <v>711679.18400000001</v>
      </c>
      <c r="T1389" s="7">
        <v>144235.18400000001</v>
      </c>
      <c r="U1389" s="9">
        <v>0.25418399701115885</v>
      </c>
      <c r="V1389" s="7">
        <v>21600061.988600008</v>
      </c>
      <c r="W1389" s="9">
        <v>1.6544646664501577</v>
      </c>
      <c r="X1389" s="7">
        <v>28398589.755991567</v>
      </c>
      <c r="Y1389" s="7">
        <v>6687067</v>
      </c>
      <c r="Z1389" s="7">
        <v>0</v>
      </c>
      <c r="AA1389" s="7">
        <v>1622237.7559915662</v>
      </c>
      <c r="AB1389" s="7">
        <v>20089285</v>
      </c>
      <c r="AC1389" s="7">
        <v>0</v>
      </c>
      <c r="AD1389" s="7">
        <v>6798527.7673915587</v>
      </c>
      <c r="AE1389" s="7">
        <v>0</v>
      </c>
      <c r="AF1389" s="7">
        <v>33944002.804600008</v>
      </c>
      <c r="AG1389" s="7">
        <v>711679.18400000001</v>
      </c>
      <c r="AH1389" s="7">
        <v>6798527.7673915587</v>
      </c>
      <c r="AI1389" s="7">
        <v>10426816</v>
      </c>
      <c r="AJ1389" s="7">
        <v>487373</v>
      </c>
      <c r="AK1389" s="7">
        <v>7557421</v>
      </c>
      <c r="AL1389" s="7">
        <v>0</v>
      </c>
      <c r="AM1389" s="7">
        <v>789978</v>
      </c>
      <c r="AN1389" s="7">
        <v>0</v>
      </c>
      <c r="AO1389" s="7">
        <v>0</v>
      </c>
      <c r="AP1389" s="7">
        <v>14889143</v>
      </c>
      <c r="AQ1389" s="7">
        <v>1316811</v>
      </c>
      <c r="AR1389" s="7">
        <v>12488176</v>
      </c>
      <c r="AS1389" s="7">
        <v>567444</v>
      </c>
      <c r="AT1389" s="7">
        <v>8349227</v>
      </c>
      <c r="AU1389" s="7">
        <v>0</v>
      </c>
      <c r="AV1389" s="7">
        <v>461632</v>
      </c>
      <c r="AW1389" s="7">
        <v>0</v>
      </c>
      <c r="AX1389" s="7">
        <v>0</v>
      </c>
      <c r="AY1389" s="7">
        <v>17900712</v>
      </c>
      <c r="AZ1389" s="7">
        <v>577418</v>
      </c>
      <c r="BA1389" s="7">
        <v>0</v>
      </c>
      <c r="BB1389" s="7">
        <v>0</v>
      </c>
      <c r="BC1389" s="7">
        <v>0</v>
      </c>
      <c r="BD1389" s="7">
        <v>0</v>
      </c>
      <c r="BE1389" s="7">
        <v>0</v>
      </c>
      <c r="BF1389" s="7">
        <v>0</v>
      </c>
      <c r="BG1389" s="7">
        <v>1014421.7559915662</v>
      </c>
      <c r="BH1389" s="7">
        <v>11313</v>
      </c>
      <c r="BI1389" s="7">
        <v>607816</v>
      </c>
      <c r="BJ1389" s="7">
        <v>8365489.3549999995</v>
      </c>
      <c r="BK1389" s="7">
        <v>7128448.3066666666</v>
      </c>
      <c r="BL1389" s="7">
        <v>1707869.38</v>
      </c>
      <c r="BM1389" s="7">
        <v>1532425.4333333336</v>
      </c>
      <c r="BN1389" s="130">
        <v>0.83899999999999997</v>
      </c>
      <c r="BO1389" s="131">
        <v>4.5535349999999998E-4</v>
      </c>
      <c r="BP1389" s="161">
        <v>11538.975572683588</v>
      </c>
      <c r="BQ1389" s="162">
        <v>20089285</v>
      </c>
      <c r="BR1389" s="161">
        <v>567778</v>
      </c>
      <c r="BS1389" s="163">
        <v>0</v>
      </c>
      <c r="BT1389" s="163">
        <v>2458177.2440084368</v>
      </c>
      <c r="BU1389" s="161">
        <v>33944002.799999997</v>
      </c>
      <c r="BV1389" s="161">
        <v>711679.18</v>
      </c>
      <c r="BW1389" s="165">
        <v>9256705.0140084364</v>
      </c>
      <c r="BX1389" s="161">
        <v>567778</v>
      </c>
    </row>
    <row r="1390" spans="1:76" ht="14.45" x14ac:dyDescent="0.3">
      <c r="A1390" s="164" t="s">
        <v>31</v>
      </c>
      <c r="B1390" s="6" t="s">
        <v>147</v>
      </c>
      <c r="C1390" s="6" t="s">
        <v>77</v>
      </c>
      <c r="D1390" s="6" t="s">
        <v>32</v>
      </c>
      <c r="E1390" s="6" t="s">
        <v>40</v>
      </c>
      <c r="F1390" s="24" t="str">
        <f>+Tabela1[[#This Row],[WK]]&amp;Tabela1[[#This Row],[PK]]&amp;Tabela1[[#This Row],[GK]]</f>
        <v>180902</v>
      </c>
      <c r="G1390" s="6" t="s">
        <v>1341</v>
      </c>
      <c r="H1390" s="7">
        <v>138690985.78539911</v>
      </c>
      <c r="I1390" s="8">
        <v>1.371</v>
      </c>
      <c r="J1390" s="7">
        <v>190145341.51000002</v>
      </c>
      <c r="K1390" s="8">
        <v>7.0000000000000007E-2</v>
      </c>
      <c r="L1390" s="7">
        <v>13310173.905700002</v>
      </c>
      <c r="M1390" s="7">
        <v>9755532.9057000019</v>
      </c>
      <c r="N1390" s="9">
        <v>2.7444495536117435</v>
      </c>
      <c r="O1390" s="7">
        <v>385989</v>
      </c>
      <c r="P1390" s="8">
        <v>1.2949999999999999</v>
      </c>
      <c r="Q1390" s="7">
        <v>499856</v>
      </c>
      <c r="R1390" s="8">
        <v>1.6E-2</v>
      </c>
      <c r="S1390" s="7">
        <v>7997.6959999999999</v>
      </c>
      <c r="T1390" s="7">
        <v>-60682.304000000004</v>
      </c>
      <c r="U1390" s="9">
        <v>-0.88355131042516022</v>
      </c>
      <c r="V1390" s="7">
        <v>9694850.6017000023</v>
      </c>
      <c r="W1390" s="9">
        <v>2.6756808468529294</v>
      </c>
      <c r="X1390" s="7">
        <v>22377355.613069724</v>
      </c>
      <c r="Y1390" s="7">
        <v>5767950</v>
      </c>
      <c r="Z1390" s="7">
        <v>1356797.925</v>
      </c>
      <c r="AA1390" s="7">
        <v>1061293.6880697247</v>
      </c>
      <c r="AB1390" s="7">
        <v>12230425</v>
      </c>
      <c r="AC1390" s="7">
        <v>1960889</v>
      </c>
      <c r="AD1390" s="7">
        <v>12682505.011369722</v>
      </c>
      <c r="AE1390" s="7">
        <v>0</v>
      </c>
      <c r="AF1390" s="7">
        <v>13310173.905700002</v>
      </c>
      <c r="AG1390" s="7">
        <v>7997.6959999999999</v>
      </c>
      <c r="AH1390" s="7">
        <v>12682505.011369722</v>
      </c>
      <c r="AI1390" s="7">
        <v>2967895</v>
      </c>
      <c r="AJ1390" s="7">
        <v>104734</v>
      </c>
      <c r="AK1390" s="7">
        <v>8177957</v>
      </c>
      <c r="AL1390" s="7">
        <v>38378</v>
      </c>
      <c r="AM1390" s="7">
        <v>794183</v>
      </c>
      <c r="AN1390" s="7">
        <v>0</v>
      </c>
      <c r="AO1390" s="7">
        <v>0</v>
      </c>
      <c r="AP1390" s="7">
        <v>9810729</v>
      </c>
      <c r="AQ1390" s="7">
        <v>461481</v>
      </c>
      <c r="AR1390" s="7">
        <v>3554641</v>
      </c>
      <c r="AS1390" s="7">
        <v>68680</v>
      </c>
      <c r="AT1390" s="7">
        <v>9217034</v>
      </c>
      <c r="AU1390" s="7">
        <v>382761</v>
      </c>
      <c r="AV1390" s="7">
        <v>811588</v>
      </c>
      <c r="AW1390" s="7">
        <v>0</v>
      </c>
      <c r="AX1390" s="7">
        <v>0</v>
      </c>
      <c r="AY1390" s="7">
        <v>11141309</v>
      </c>
      <c r="AZ1390" s="7">
        <v>202745</v>
      </c>
      <c r="BA1390" s="7">
        <v>1356797.925</v>
      </c>
      <c r="BB1390" s="7">
        <v>0</v>
      </c>
      <c r="BC1390" s="7">
        <v>67.17</v>
      </c>
      <c r="BD1390" s="7">
        <v>14365.27</v>
      </c>
      <c r="BE1390" s="7">
        <v>0.11</v>
      </c>
      <c r="BF1390" s="7">
        <v>0</v>
      </c>
      <c r="BG1390" s="7">
        <v>604187.68806972471</v>
      </c>
      <c r="BH1390" s="7">
        <v>6738</v>
      </c>
      <c r="BI1390" s="7">
        <v>457106</v>
      </c>
      <c r="BJ1390" s="7">
        <v>6291236.9191666683</v>
      </c>
      <c r="BK1390" s="7">
        <v>2954739.9200000018</v>
      </c>
      <c r="BL1390" s="7">
        <v>5638957.8833333328</v>
      </c>
      <c r="BM1390" s="7">
        <v>2068072.2299999995</v>
      </c>
      <c r="BN1390" s="130">
        <v>0.752</v>
      </c>
      <c r="BO1390" s="131">
        <v>2.4344340000000001E-4</v>
      </c>
      <c r="BP1390" s="161">
        <v>6169.1947785629927</v>
      </c>
      <c r="BQ1390" s="162">
        <v>12230425</v>
      </c>
      <c r="BR1390" s="161">
        <v>364486</v>
      </c>
      <c r="BS1390" s="163">
        <v>0</v>
      </c>
      <c r="BT1390" s="163">
        <v>1742567.3869302757</v>
      </c>
      <c r="BU1390" s="161">
        <v>13310173.91</v>
      </c>
      <c r="BV1390" s="161">
        <v>7997.7</v>
      </c>
      <c r="BW1390" s="165">
        <v>14425072.396930275</v>
      </c>
      <c r="BX1390" s="161">
        <v>364486</v>
      </c>
    </row>
    <row r="1391" spans="1:76" ht="14.45" x14ac:dyDescent="0.3">
      <c r="A1391" s="164" t="s">
        <v>31</v>
      </c>
      <c r="B1391" s="6" t="s">
        <v>147</v>
      </c>
      <c r="C1391" s="6" t="s">
        <v>77</v>
      </c>
      <c r="D1391" s="6" t="s">
        <v>37</v>
      </c>
      <c r="E1391" s="6" t="s">
        <v>36</v>
      </c>
      <c r="F1391" s="24" t="str">
        <f>+Tabela1[[#This Row],[WK]]&amp;Tabela1[[#This Row],[PK]]&amp;Tabela1[[#This Row],[GK]]</f>
        <v>180903</v>
      </c>
      <c r="G1391" s="6" t="s">
        <v>1342</v>
      </c>
      <c r="H1391" s="7">
        <v>95049060.001199275</v>
      </c>
      <c r="I1391" s="8">
        <v>1.371</v>
      </c>
      <c r="J1391" s="7">
        <v>130312261.27</v>
      </c>
      <c r="K1391" s="8">
        <v>7.0000000000000007E-2</v>
      </c>
      <c r="L1391" s="7">
        <v>9121858.288900001</v>
      </c>
      <c r="M1391" s="7">
        <v>6750497.288900001</v>
      </c>
      <c r="N1391" s="9">
        <v>2.8466763554347065</v>
      </c>
      <c r="O1391" s="7">
        <v>4225095</v>
      </c>
      <c r="P1391" s="8">
        <v>1.2949999999999999</v>
      </c>
      <c r="Q1391" s="7">
        <v>5471498</v>
      </c>
      <c r="R1391" s="8">
        <v>1.6E-2</v>
      </c>
      <c r="S1391" s="7">
        <v>87543.968000000008</v>
      </c>
      <c r="T1391" s="7">
        <v>55938.968000000008</v>
      </c>
      <c r="U1391" s="9">
        <v>1.7699404524600539</v>
      </c>
      <c r="V1391" s="7">
        <v>6806436.2569000013</v>
      </c>
      <c r="W1391" s="9">
        <v>2.8325145910928415</v>
      </c>
      <c r="X1391" s="7">
        <v>14811812.897130501</v>
      </c>
      <c r="Y1391" s="7">
        <v>3312397</v>
      </c>
      <c r="Z1391" s="7">
        <v>1892309.5949999997</v>
      </c>
      <c r="AA1391" s="7">
        <v>835320.30213049951</v>
      </c>
      <c r="AB1391" s="7">
        <v>6931248</v>
      </c>
      <c r="AC1391" s="7">
        <v>1840538</v>
      </c>
      <c r="AD1391" s="7">
        <v>8005376.6402304992</v>
      </c>
      <c r="AE1391" s="7">
        <v>0</v>
      </c>
      <c r="AF1391" s="7">
        <v>9121858.288900001</v>
      </c>
      <c r="AG1391" s="7">
        <v>87543.968000000008</v>
      </c>
      <c r="AH1391" s="7">
        <v>8005376.6402304992</v>
      </c>
      <c r="AI1391" s="7">
        <v>1979933</v>
      </c>
      <c r="AJ1391" s="7">
        <v>27995</v>
      </c>
      <c r="AK1391" s="7">
        <v>6183198</v>
      </c>
      <c r="AL1391" s="7">
        <v>0</v>
      </c>
      <c r="AM1391" s="7">
        <v>732872</v>
      </c>
      <c r="AN1391" s="7">
        <v>0</v>
      </c>
      <c r="AO1391" s="7">
        <v>0</v>
      </c>
      <c r="AP1391" s="7">
        <v>5406070</v>
      </c>
      <c r="AQ1391" s="7">
        <v>298371</v>
      </c>
      <c r="AR1391" s="7">
        <v>2371361</v>
      </c>
      <c r="AS1391" s="7">
        <v>31605</v>
      </c>
      <c r="AT1391" s="7">
        <v>6864024</v>
      </c>
      <c r="AU1391" s="7">
        <v>146826</v>
      </c>
      <c r="AV1391" s="7">
        <v>1043146</v>
      </c>
      <c r="AW1391" s="7">
        <v>0</v>
      </c>
      <c r="AX1391" s="7">
        <v>0</v>
      </c>
      <c r="AY1391" s="7">
        <v>6224078</v>
      </c>
      <c r="AZ1391" s="7">
        <v>123269</v>
      </c>
      <c r="BA1391" s="7">
        <v>1892309.5949999997</v>
      </c>
      <c r="BB1391" s="7">
        <v>0</v>
      </c>
      <c r="BC1391" s="7">
        <v>7.29</v>
      </c>
      <c r="BD1391" s="7">
        <v>20322.87</v>
      </c>
      <c r="BE1391" s="7">
        <v>0.49</v>
      </c>
      <c r="BF1391" s="7">
        <v>0</v>
      </c>
      <c r="BG1391" s="7">
        <v>388534.30213049951</v>
      </c>
      <c r="BH1391" s="7">
        <v>4333</v>
      </c>
      <c r="BI1391" s="7">
        <v>446786</v>
      </c>
      <c r="BJ1391" s="7">
        <v>6149046.6741666682</v>
      </c>
      <c r="BK1391" s="7">
        <v>4262588.0566666676</v>
      </c>
      <c r="BL1391" s="7">
        <v>681740.26666666672</v>
      </c>
      <c r="BM1391" s="7">
        <v>6182353.9366666665</v>
      </c>
      <c r="BN1391" s="130">
        <v>0.76600000000000001</v>
      </c>
      <c r="BO1391" s="131">
        <v>1.4982689999999999E-4</v>
      </c>
      <c r="BP1391" s="161">
        <v>3796.9662965693415</v>
      </c>
      <c r="BQ1391" s="162">
        <v>6931248</v>
      </c>
      <c r="BR1391" s="161">
        <v>240027</v>
      </c>
      <c r="BS1391" s="163">
        <v>0</v>
      </c>
      <c r="BT1391" s="163">
        <v>1329556.6400000006</v>
      </c>
      <c r="BU1391" s="161">
        <v>9121858.2899999991</v>
      </c>
      <c r="BV1391" s="161">
        <v>87543.97</v>
      </c>
      <c r="BW1391" s="165">
        <v>9334933.2800000012</v>
      </c>
      <c r="BX1391" s="161">
        <v>240027</v>
      </c>
    </row>
    <row r="1392" spans="1:76" ht="14.45" x14ac:dyDescent="0.3">
      <c r="A1392" s="164" t="s">
        <v>31</v>
      </c>
      <c r="B1392" s="6" t="s">
        <v>147</v>
      </c>
      <c r="C1392" s="6" t="s">
        <v>77</v>
      </c>
      <c r="D1392" s="6" t="s">
        <v>39</v>
      </c>
      <c r="E1392" s="6" t="s">
        <v>36</v>
      </c>
      <c r="F1392" s="24" t="str">
        <f>+Tabela1[[#This Row],[WK]]&amp;Tabela1[[#This Row],[PK]]&amp;Tabela1[[#This Row],[GK]]</f>
        <v>180904</v>
      </c>
      <c r="G1392" s="6" t="s">
        <v>1340</v>
      </c>
      <c r="H1392" s="7">
        <v>189274812.68279895</v>
      </c>
      <c r="I1392" s="8">
        <v>1.371</v>
      </c>
      <c r="J1392" s="7">
        <v>259495768.17999998</v>
      </c>
      <c r="K1392" s="8">
        <v>7.0000000000000007E-2</v>
      </c>
      <c r="L1392" s="7">
        <v>18164703.772599999</v>
      </c>
      <c r="M1392" s="7">
        <v>13100487.772599999</v>
      </c>
      <c r="N1392" s="9">
        <v>2.5868738167171381</v>
      </c>
      <c r="O1392" s="7">
        <v>1210047</v>
      </c>
      <c r="P1392" s="8">
        <v>1.2949999999999999</v>
      </c>
      <c r="Q1392" s="7">
        <v>1567011</v>
      </c>
      <c r="R1392" s="8">
        <v>1.6E-2</v>
      </c>
      <c r="S1392" s="7">
        <v>25072.175999999999</v>
      </c>
      <c r="T1392" s="7">
        <v>-16034.824000000001</v>
      </c>
      <c r="U1392" s="9">
        <v>-0.39007526698615808</v>
      </c>
      <c r="V1392" s="7">
        <v>13084452.948599998</v>
      </c>
      <c r="W1392" s="9">
        <v>2.5629040412526294</v>
      </c>
      <c r="X1392" s="7">
        <v>33658096.901520662</v>
      </c>
      <c r="Y1392" s="7">
        <v>12328364</v>
      </c>
      <c r="Z1392" s="7">
        <v>86293.76999999999</v>
      </c>
      <c r="AA1392" s="7">
        <v>1444849.1315206632</v>
      </c>
      <c r="AB1392" s="7">
        <v>18784984</v>
      </c>
      <c r="AC1392" s="7">
        <v>1013606</v>
      </c>
      <c r="AD1392" s="7">
        <v>20573643.952920664</v>
      </c>
      <c r="AE1392" s="7">
        <v>0</v>
      </c>
      <c r="AF1392" s="7">
        <v>18164703.772599999</v>
      </c>
      <c r="AG1392" s="7">
        <v>25072.175999999999</v>
      </c>
      <c r="AH1392" s="7">
        <v>20573643.952920664</v>
      </c>
      <c r="AI1392" s="7">
        <v>4228291</v>
      </c>
      <c r="AJ1392" s="7">
        <v>80088</v>
      </c>
      <c r="AK1392" s="7">
        <v>12237002</v>
      </c>
      <c r="AL1392" s="7">
        <v>931396</v>
      </c>
      <c r="AM1392" s="7">
        <v>992036</v>
      </c>
      <c r="AN1392" s="7">
        <v>0</v>
      </c>
      <c r="AO1392" s="7">
        <v>0</v>
      </c>
      <c r="AP1392" s="7">
        <v>14461151</v>
      </c>
      <c r="AQ1392" s="7">
        <v>871243</v>
      </c>
      <c r="AR1392" s="7">
        <v>5064216</v>
      </c>
      <c r="AS1392" s="7">
        <v>41107</v>
      </c>
      <c r="AT1392" s="7">
        <v>13894600</v>
      </c>
      <c r="AU1392" s="7">
        <v>864543</v>
      </c>
      <c r="AV1392" s="7">
        <v>1001233</v>
      </c>
      <c r="AW1392" s="7">
        <v>0</v>
      </c>
      <c r="AX1392" s="7">
        <v>0</v>
      </c>
      <c r="AY1392" s="7">
        <v>16641106</v>
      </c>
      <c r="AZ1392" s="7">
        <v>395758</v>
      </c>
      <c r="BA1392" s="7">
        <v>86293.76999999999</v>
      </c>
      <c r="BB1392" s="7">
        <v>0</v>
      </c>
      <c r="BC1392" s="7">
        <v>8.19</v>
      </c>
      <c r="BD1392" s="7">
        <v>499.33</v>
      </c>
      <c r="BE1392" s="7">
        <v>802.52</v>
      </c>
      <c r="BF1392" s="7">
        <v>0</v>
      </c>
      <c r="BG1392" s="7">
        <v>800562.13152066316</v>
      </c>
      <c r="BH1392" s="7">
        <v>8928</v>
      </c>
      <c r="BI1392" s="7">
        <v>644287</v>
      </c>
      <c r="BJ1392" s="7">
        <v>8867308.625</v>
      </c>
      <c r="BK1392" s="7">
        <v>4863578.0799999991</v>
      </c>
      <c r="BL1392" s="7">
        <v>3968302.1166666667</v>
      </c>
      <c r="BM1392" s="7">
        <v>8078317.9466666663</v>
      </c>
      <c r="BN1392" s="130">
        <v>0.64500000000000002</v>
      </c>
      <c r="BO1392" s="131">
        <v>3.431986E-4</v>
      </c>
      <c r="BP1392" s="161">
        <v>8697.5040885579147</v>
      </c>
      <c r="BQ1392" s="162">
        <v>18784984</v>
      </c>
      <c r="BR1392" s="161">
        <v>477061</v>
      </c>
      <c r="BS1392" s="163">
        <v>0</v>
      </c>
      <c r="BT1392" s="163">
        <v>2116203.7599999979</v>
      </c>
      <c r="BU1392" s="161">
        <v>18164703.77</v>
      </c>
      <c r="BV1392" s="161">
        <v>25072.18</v>
      </c>
      <c r="BW1392" s="165">
        <v>22689847.709999997</v>
      </c>
      <c r="BX1392" s="161">
        <v>477061</v>
      </c>
    </row>
    <row r="1393" spans="1:76" ht="14.45" x14ac:dyDescent="0.3">
      <c r="A1393" s="164" t="s">
        <v>31</v>
      </c>
      <c r="B1393" s="6" t="s">
        <v>147</v>
      </c>
      <c r="C1393" s="6" t="s">
        <v>77</v>
      </c>
      <c r="D1393" s="6" t="s">
        <v>42</v>
      </c>
      <c r="E1393" s="6" t="s">
        <v>40</v>
      </c>
      <c r="F1393" s="24" t="str">
        <f>+Tabela1[[#This Row],[WK]]&amp;Tabela1[[#This Row],[PK]]&amp;Tabela1[[#This Row],[GK]]</f>
        <v>180905</v>
      </c>
      <c r="G1393" s="6" t="s">
        <v>1343</v>
      </c>
      <c r="H1393" s="7">
        <v>144456687.32139814</v>
      </c>
      <c r="I1393" s="8">
        <v>1.371</v>
      </c>
      <c r="J1393" s="7">
        <v>198050118.31999999</v>
      </c>
      <c r="K1393" s="8">
        <v>7.0000000000000007E-2</v>
      </c>
      <c r="L1393" s="7">
        <v>13863508.282400001</v>
      </c>
      <c r="M1393" s="7">
        <v>9864788.2824000008</v>
      </c>
      <c r="N1393" s="9">
        <v>2.4669865062820104</v>
      </c>
      <c r="O1393" s="7">
        <v>3139662</v>
      </c>
      <c r="P1393" s="8">
        <v>1.2949999999999999</v>
      </c>
      <c r="Q1393" s="7">
        <v>4065862</v>
      </c>
      <c r="R1393" s="8">
        <v>1.6E-2</v>
      </c>
      <c r="S1393" s="7">
        <v>65053.792000000001</v>
      </c>
      <c r="T1393" s="7">
        <v>18691.792000000001</v>
      </c>
      <c r="U1393" s="9">
        <v>0.4031705275872482</v>
      </c>
      <c r="V1393" s="7">
        <v>9883480.0744000003</v>
      </c>
      <c r="W1393" s="9">
        <v>2.4433324403312469</v>
      </c>
      <c r="X1393" s="7">
        <v>29089738.182457749</v>
      </c>
      <c r="Y1393" s="7">
        <v>12322225</v>
      </c>
      <c r="Z1393" s="7">
        <v>1957858.01</v>
      </c>
      <c r="AA1393" s="7">
        <v>1148967.1724577486</v>
      </c>
      <c r="AB1393" s="7">
        <v>13660688</v>
      </c>
      <c r="AC1393" s="7">
        <v>0</v>
      </c>
      <c r="AD1393" s="7">
        <v>19206258.108057749</v>
      </c>
      <c r="AE1393" s="7">
        <v>0</v>
      </c>
      <c r="AF1393" s="7">
        <v>13863508.282400001</v>
      </c>
      <c r="AG1393" s="7">
        <v>65053.792000000001</v>
      </c>
      <c r="AH1393" s="7">
        <v>19206258.108057749</v>
      </c>
      <c r="AI1393" s="7">
        <v>3338671</v>
      </c>
      <c r="AJ1393" s="7">
        <v>42472</v>
      </c>
      <c r="AK1393" s="7">
        <v>12107269</v>
      </c>
      <c r="AL1393" s="7">
        <v>618572</v>
      </c>
      <c r="AM1393" s="7">
        <v>588416</v>
      </c>
      <c r="AN1393" s="7">
        <v>0</v>
      </c>
      <c r="AO1393" s="7">
        <v>0</v>
      </c>
      <c r="AP1393" s="7">
        <v>11165746</v>
      </c>
      <c r="AQ1393" s="7">
        <v>596743</v>
      </c>
      <c r="AR1393" s="7">
        <v>3998720</v>
      </c>
      <c r="AS1393" s="7">
        <v>46362</v>
      </c>
      <c r="AT1393" s="7">
        <v>13697417</v>
      </c>
      <c r="AU1393" s="7">
        <v>841208</v>
      </c>
      <c r="AV1393" s="7">
        <v>307265</v>
      </c>
      <c r="AW1393" s="7">
        <v>0</v>
      </c>
      <c r="AX1393" s="7">
        <v>0</v>
      </c>
      <c r="AY1393" s="7">
        <v>12495162</v>
      </c>
      <c r="AZ1393" s="7">
        <v>253026</v>
      </c>
      <c r="BA1393" s="7">
        <v>1957858.01</v>
      </c>
      <c r="BB1393" s="7">
        <v>0</v>
      </c>
      <c r="BC1393" s="7">
        <v>294.83</v>
      </c>
      <c r="BD1393" s="7">
        <v>20069.14</v>
      </c>
      <c r="BE1393" s="7">
        <v>0.66</v>
      </c>
      <c r="BF1393" s="7">
        <v>0</v>
      </c>
      <c r="BG1393" s="7">
        <v>675205.17245774844</v>
      </c>
      <c r="BH1393" s="7">
        <v>7530</v>
      </c>
      <c r="BI1393" s="7">
        <v>473762</v>
      </c>
      <c r="BJ1393" s="7">
        <v>6520402.4466666672</v>
      </c>
      <c r="BK1393" s="7">
        <v>5180076.8466666676</v>
      </c>
      <c r="BL1393" s="7">
        <v>370198.1333333333</v>
      </c>
      <c r="BM1393" s="7">
        <v>4620906.1333333328</v>
      </c>
      <c r="BN1393" s="130">
        <v>0.57299999999999995</v>
      </c>
      <c r="BO1393" s="131">
        <v>2.7917920000000002E-4</v>
      </c>
      <c r="BP1393" s="161">
        <v>7074.6636845959983</v>
      </c>
      <c r="BQ1393" s="162">
        <v>13660688</v>
      </c>
      <c r="BR1393" s="161">
        <v>406638</v>
      </c>
      <c r="BS1393" s="163">
        <v>0</v>
      </c>
      <c r="BT1393" s="163">
        <v>910977.8175422512</v>
      </c>
      <c r="BU1393" s="161">
        <v>13863508.279999999</v>
      </c>
      <c r="BV1393" s="161">
        <v>65053.79</v>
      </c>
      <c r="BW1393" s="165">
        <v>20117235.927542251</v>
      </c>
      <c r="BX1393" s="161">
        <v>406638</v>
      </c>
    </row>
    <row r="1394" spans="1:76" ht="14.45" x14ac:dyDescent="0.3">
      <c r="A1394" s="164" t="s">
        <v>31</v>
      </c>
      <c r="B1394" s="6" t="s">
        <v>147</v>
      </c>
      <c r="C1394" s="6" t="s">
        <v>77</v>
      </c>
      <c r="D1394" s="6" t="s">
        <v>44</v>
      </c>
      <c r="E1394" s="6" t="s">
        <v>40</v>
      </c>
      <c r="F1394" s="24" t="str">
        <f>+Tabela1[[#This Row],[WK]]&amp;Tabela1[[#This Row],[PK]]&amp;Tabela1[[#This Row],[GK]]</f>
        <v>180906</v>
      </c>
      <c r="G1394" s="6" t="s">
        <v>1344</v>
      </c>
      <c r="H1394" s="7">
        <v>164137686.68639922</v>
      </c>
      <c r="I1394" s="8">
        <v>1.371</v>
      </c>
      <c r="J1394" s="7">
        <v>225032768.45000002</v>
      </c>
      <c r="K1394" s="8">
        <v>7.0000000000000007E-2</v>
      </c>
      <c r="L1394" s="7">
        <v>15752293.791500002</v>
      </c>
      <c r="M1394" s="7">
        <v>9680910.7915000021</v>
      </c>
      <c r="N1394" s="9">
        <v>1.5945149221355335</v>
      </c>
      <c r="O1394" s="7">
        <v>0</v>
      </c>
      <c r="P1394" s="8">
        <v>1.2949999999999999</v>
      </c>
      <c r="Q1394" s="7">
        <v>0</v>
      </c>
      <c r="R1394" s="8">
        <v>1.6E-2</v>
      </c>
      <c r="S1394" s="7">
        <v>0</v>
      </c>
      <c r="T1394" s="7">
        <v>-255958</v>
      </c>
      <c r="U1394" s="9">
        <v>-1</v>
      </c>
      <c r="V1394" s="7">
        <v>9424952.7915000021</v>
      </c>
      <c r="W1394" s="9">
        <v>1.4895597995271634</v>
      </c>
      <c r="X1394" s="7">
        <v>20120872.422301531</v>
      </c>
      <c r="Y1394" s="7">
        <v>6393037</v>
      </c>
      <c r="Z1394" s="7">
        <v>245456.75999999998</v>
      </c>
      <c r="AA1394" s="7">
        <v>704423.6623015292</v>
      </c>
      <c r="AB1394" s="7">
        <v>12777955</v>
      </c>
      <c r="AC1394" s="7">
        <v>0</v>
      </c>
      <c r="AD1394" s="7">
        <v>10695919.630801529</v>
      </c>
      <c r="AE1394" s="7">
        <v>0</v>
      </c>
      <c r="AF1394" s="7">
        <v>15752293.791500002</v>
      </c>
      <c r="AG1394" s="7">
        <v>0</v>
      </c>
      <c r="AH1394" s="7">
        <v>10695919.630801529</v>
      </c>
      <c r="AI1394" s="7">
        <v>5069211</v>
      </c>
      <c r="AJ1394" s="7">
        <v>265391</v>
      </c>
      <c r="AK1394" s="7">
        <v>6361833</v>
      </c>
      <c r="AL1394" s="7">
        <v>0</v>
      </c>
      <c r="AM1394" s="7">
        <v>229794</v>
      </c>
      <c r="AN1394" s="7">
        <v>0</v>
      </c>
      <c r="AO1394" s="7">
        <v>0</v>
      </c>
      <c r="AP1394" s="7">
        <v>10260197</v>
      </c>
      <c r="AQ1394" s="7">
        <v>533090</v>
      </c>
      <c r="AR1394" s="7">
        <v>6071383</v>
      </c>
      <c r="AS1394" s="7">
        <v>255958</v>
      </c>
      <c r="AT1394" s="7">
        <v>7117291</v>
      </c>
      <c r="AU1394" s="7">
        <v>0</v>
      </c>
      <c r="AV1394" s="7">
        <v>339690</v>
      </c>
      <c r="AW1394" s="7">
        <v>0</v>
      </c>
      <c r="AX1394" s="7">
        <v>0</v>
      </c>
      <c r="AY1394" s="7">
        <v>11803027</v>
      </c>
      <c r="AZ1394" s="7">
        <v>220587</v>
      </c>
      <c r="BA1394" s="7">
        <v>245456.75999999998</v>
      </c>
      <c r="BB1394" s="7">
        <v>0</v>
      </c>
      <c r="BC1394" s="7">
        <v>0</v>
      </c>
      <c r="BD1394" s="7">
        <v>2580.64</v>
      </c>
      <c r="BE1394" s="7">
        <v>117.36</v>
      </c>
      <c r="BF1394" s="7">
        <v>0</v>
      </c>
      <c r="BG1394" s="7">
        <v>545454.6623015292</v>
      </c>
      <c r="BH1394" s="7">
        <v>6083</v>
      </c>
      <c r="BI1394" s="7">
        <v>158969</v>
      </c>
      <c r="BJ1394" s="7">
        <v>2187804.5791666666</v>
      </c>
      <c r="BK1394" s="7">
        <v>1667211.5266666666</v>
      </c>
      <c r="BL1394" s="7">
        <v>177128.74333333332</v>
      </c>
      <c r="BM1394" s="7">
        <v>1728114.7233333334</v>
      </c>
      <c r="BN1394" s="130">
        <v>0.73299999999999998</v>
      </c>
      <c r="BO1394" s="131">
        <v>2.471924E-4</v>
      </c>
      <c r="BP1394" s="161">
        <v>6264.2440007432542</v>
      </c>
      <c r="BQ1394" s="162">
        <v>12777955</v>
      </c>
      <c r="BR1394" s="161">
        <v>338288</v>
      </c>
      <c r="BS1394" s="163">
        <v>0</v>
      </c>
      <c r="BT1394" s="163">
        <v>1698010.5776984692</v>
      </c>
      <c r="BU1394" s="161">
        <v>15752293.789999999</v>
      </c>
      <c r="BV1394" s="161">
        <v>0</v>
      </c>
      <c r="BW1394" s="165">
        <v>12393930.20769847</v>
      </c>
      <c r="BX1394" s="161">
        <v>338288</v>
      </c>
    </row>
    <row r="1395" spans="1:76" ht="14.45" x14ac:dyDescent="0.3">
      <c r="A1395" s="164" t="s">
        <v>31</v>
      </c>
      <c r="B1395" s="6" t="s">
        <v>147</v>
      </c>
      <c r="C1395" s="6" t="s">
        <v>77</v>
      </c>
      <c r="D1395" s="6" t="s">
        <v>51</v>
      </c>
      <c r="E1395" s="6" t="s">
        <v>36</v>
      </c>
      <c r="F1395" s="24" t="str">
        <f>+Tabela1[[#This Row],[WK]]&amp;Tabela1[[#This Row],[PK]]&amp;Tabela1[[#This Row],[GK]]</f>
        <v>180907</v>
      </c>
      <c r="G1395" s="6" t="s">
        <v>1345</v>
      </c>
      <c r="H1395" s="7">
        <v>60123023.733800068</v>
      </c>
      <c r="I1395" s="8">
        <v>1.371</v>
      </c>
      <c r="J1395" s="7">
        <v>82428665.539999992</v>
      </c>
      <c r="K1395" s="8">
        <v>7.0000000000000007E-2</v>
      </c>
      <c r="L1395" s="7">
        <v>5770006.5877999999</v>
      </c>
      <c r="M1395" s="7">
        <v>4108154.5877999999</v>
      </c>
      <c r="N1395" s="9">
        <v>2.4720339643963483</v>
      </c>
      <c r="O1395" s="7">
        <v>700717</v>
      </c>
      <c r="P1395" s="8">
        <v>1.2949999999999999</v>
      </c>
      <c r="Q1395" s="7">
        <v>907429</v>
      </c>
      <c r="R1395" s="8">
        <v>1.6E-2</v>
      </c>
      <c r="S1395" s="7">
        <v>14518.864</v>
      </c>
      <c r="T1395" s="7">
        <v>-6703.1360000000004</v>
      </c>
      <c r="U1395" s="9">
        <v>-0.31585788332862125</v>
      </c>
      <c r="V1395" s="7">
        <v>4101451.4517999999</v>
      </c>
      <c r="W1395" s="9">
        <v>2.4368812374262805</v>
      </c>
      <c r="X1395" s="7">
        <v>13941039.12252431</v>
      </c>
      <c r="Y1395" s="7">
        <v>4466300</v>
      </c>
      <c r="Z1395" s="7">
        <v>388233.15</v>
      </c>
      <c r="AA1395" s="7">
        <v>790069.97252431023</v>
      </c>
      <c r="AB1395" s="7">
        <v>6797760</v>
      </c>
      <c r="AC1395" s="7">
        <v>1498676</v>
      </c>
      <c r="AD1395" s="7">
        <v>9839587.67072431</v>
      </c>
      <c r="AE1395" s="7">
        <v>0</v>
      </c>
      <c r="AF1395" s="7">
        <v>5770006.5877999999</v>
      </c>
      <c r="AG1395" s="7">
        <v>14518.864</v>
      </c>
      <c r="AH1395" s="7">
        <v>9839587.67072431</v>
      </c>
      <c r="AI1395" s="7">
        <v>1387538</v>
      </c>
      <c r="AJ1395" s="7">
        <v>6557</v>
      </c>
      <c r="AK1395" s="7">
        <v>4368113</v>
      </c>
      <c r="AL1395" s="7">
        <v>0</v>
      </c>
      <c r="AM1395" s="7">
        <v>895215</v>
      </c>
      <c r="AN1395" s="7">
        <v>0</v>
      </c>
      <c r="AO1395" s="7">
        <v>0</v>
      </c>
      <c r="AP1395" s="7">
        <v>5653574</v>
      </c>
      <c r="AQ1395" s="7">
        <v>266545</v>
      </c>
      <c r="AR1395" s="7">
        <v>1661852</v>
      </c>
      <c r="AS1395" s="7">
        <v>21222</v>
      </c>
      <c r="AT1395" s="7">
        <v>5671616</v>
      </c>
      <c r="AU1395" s="7">
        <v>274926</v>
      </c>
      <c r="AV1395" s="7">
        <v>1122076</v>
      </c>
      <c r="AW1395" s="7">
        <v>0</v>
      </c>
      <c r="AX1395" s="7">
        <v>0</v>
      </c>
      <c r="AY1395" s="7">
        <v>6387316</v>
      </c>
      <c r="AZ1395" s="7">
        <v>113537</v>
      </c>
      <c r="BA1395" s="7">
        <v>388233.15</v>
      </c>
      <c r="BB1395" s="7">
        <v>0</v>
      </c>
      <c r="BC1395" s="7">
        <v>0</v>
      </c>
      <c r="BD1395" s="7">
        <v>4135.67</v>
      </c>
      <c r="BE1395" s="7">
        <v>77.760000000000005</v>
      </c>
      <c r="BF1395" s="7">
        <v>0</v>
      </c>
      <c r="BG1395" s="7">
        <v>358046.97252431029</v>
      </c>
      <c r="BH1395" s="7">
        <v>3993</v>
      </c>
      <c r="BI1395" s="7">
        <v>432023</v>
      </c>
      <c r="BJ1395" s="7">
        <v>5945932.7216666667</v>
      </c>
      <c r="BK1395" s="7">
        <v>3805439.49</v>
      </c>
      <c r="BL1395" s="7">
        <v>1081488.9066666665</v>
      </c>
      <c r="BM1395" s="7">
        <v>6398995.1133333333</v>
      </c>
      <c r="BN1395" s="130">
        <v>0.67500000000000004</v>
      </c>
      <c r="BO1395" s="131">
        <v>1.375294E-4</v>
      </c>
      <c r="BP1395" s="161">
        <v>3484.8046405668028</v>
      </c>
      <c r="BQ1395" s="162">
        <v>6797760</v>
      </c>
      <c r="BR1395" s="161">
        <v>216874</v>
      </c>
      <c r="BS1395" s="163">
        <v>0</v>
      </c>
      <c r="BT1395" s="163">
        <v>845305.81000000052</v>
      </c>
      <c r="BU1395" s="161">
        <v>5770006.5899999999</v>
      </c>
      <c r="BV1395" s="161">
        <v>14518.86</v>
      </c>
      <c r="BW1395" s="165">
        <v>10684893.48</v>
      </c>
      <c r="BX1395" s="161">
        <v>216874</v>
      </c>
    </row>
    <row r="1396" spans="1:76" ht="14.45" x14ac:dyDescent="0.3">
      <c r="A1396" s="164" t="s">
        <v>31</v>
      </c>
      <c r="B1396" s="6" t="s">
        <v>147</v>
      </c>
      <c r="C1396" s="6" t="s">
        <v>77</v>
      </c>
      <c r="D1396" s="6" t="s">
        <v>75</v>
      </c>
      <c r="E1396" s="6" t="s">
        <v>36</v>
      </c>
      <c r="F1396" s="24" t="str">
        <f>+Tabela1[[#This Row],[WK]]&amp;Tabela1[[#This Row],[PK]]&amp;Tabela1[[#This Row],[GK]]</f>
        <v>180908</v>
      </c>
      <c r="G1396" s="6" t="s">
        <v>1346</v>
      </c>
      <c r="H1396" s="7">
        <v>68079274.793399855</v>
      </c>
      <c r="I1396" s="8">
        <v>1.371</v>
      </c>
      <c r="J1396" s="7">
        <v>93336685.739999995</v>
      </c>
      <c r="K1396" s="8">
        <v>7.0000000000000007E-2</v>
      </c>
      <c r="L1396" s="7">
        <v>6533568.0018000007</v>
      </c>
      <c r="M1396" s="7">
        <v>4776786.0018000007</v>
      </c>
      <c r="N1396" s="9">
        <v>2.7190544995338071</v>
      </c>
      <c r="O1396" s="7">
        <v>2280190</v>
      </c>
      <c r="P1396" s="8">
        <v>1.2949999999999999</v>
      </c>
      <c r="Q1396" s="7">
        <v>2952846</v>
      </c>
      <c r="R1396" s="8">
        <v>1.6E-2</v>
      </c>
      <c r="S1396" s="7">
        <v>47245.536</v>
      </c>
      <c r="T1396" s="7">
        <v>29160.536</v>
      </c>
      <c r="U1396" s="9">
        <v>1.6124155930329003</v>
      </c>
      <c r="V1396" s="7">
        <v>4805946.537800001</v>
      </c>
      <c r="W1396" s="9">
        <v>2.7077784069454225</v>
      </c>
      <c r="X1396" s="7">
        <v>16009228.033076599</v>
      </c>
      <c r="Y1396" s="7">
        <v>4757945</v>
      </c>
      <c r="Z1396" s="7">
        <v>80326.425000000003</v>
      </c>
      <c r="AA1396" s="7">
        <v>612090.60807659908</v>
      </c>
      <c r="AB1396" s="7">
        <v>8853912</v>
      </c>
      <c r="AC1396" s="7">
        <v>1704954</v>
      </c>
      <c r="AD1396" s="7">
        <v>11203281.495276598</v>
      </c>
      <c r="AE1396" s="7">
        <v>0</v>
      </c>
      <c r="AF1396" s="7">
        <v>6533568.0018000007</v>
      </c>
      <c r="AG1396" s="7">
        <v>47245.536</v>
      </c>
      <c r="AH1396" s="7">
        <v>11203281.495276598</v>
      </c>
      <c r="AI1396" s="7">
        <v>1466799</v>
      </c>
      <c r="AJ1396" s="7">
        <v>7917</v>
      </c>
      <c r="AK1396" s="7">
        <v>5513109</v>
      </c>
      <c r="AL1396" s="7">
        <v>0</v>
      </c>
      <c r="AM1396" s="7">
        <v>302946</v>
      </c>
      <c r="AN1396" s="7">
        <v>0</v>
      </c>
      <c r="AO1396" s="7">
        <v>0</v>
      </c>
      <c r="AP1396" s="7">
        <v>6819876</v>
      </c>
      <c r="AQ1396" s="7">
        <v>334176</v>
      </c>
      <c r="AR1396" s="7">
        <v>1756782</v>
      </c>
      <c r="AS1396" s="7">
        <v>18085</v>
      </c>
      <c r="AT1396" s="7">
        <v>6276103</v>
      </c>
      <c r="AU1396" s="7">
        <v>299669</v>
      </c>
      <c r="AV1396" s="7">
        <v>779389</v>
      </c>
      <c r="AW1396" s="7">
        <v>0</v>
      </c>
      <c r="AX1396" s="7">
        <v>0</v>
      </c>
      <c r="AY1396" s="7">
        <v>8140491</v>
      </c>
      <c r="AZ1396" s="7">
        <v>137867</v>
      </c>
      <c r="BA1396" s="7">
        <v>80326.425000000003</v>
      </c>
      <c r="BB1396" s="7">
        <v>0</v>
      </c>
      <c r="BC1396" s="7">
        <v>12.42</v>
      </c>
      <c r="BD1396" s="7">
        <v>0</v>
      </c>
      <c r="BE1396" s="7">
        <v>1644.65</v>
      </c>
      <c r="BF1396" s="7">
        <v>0</v>
      </c>
      <c r="BG1396" s="7">
        <v>327021.60807659908</v>
      </c>
      <c r="BH1396" s="7">
        <v>3647</v>
      </c>
      <c r="BI1396" s="7">
        <v>285069</v>
      </c>
      <c r="BJ1396" s="7">
        <v>3923319.1616666666</v>
      </c>
      <c r="BK1396" s="7">
        <v>2909977.5966666662</v>
      </c>
      <c r="BL1396" s="7">
        <v>175072.32666666666</v>
      </c>
      <c r="BM1396" s="7">
        <v>3703221.6066666669</v>
      </c>
      <c r="BN1396" s="130">
        <v>0.63800000000000001</v>
      </c>
      <c r="BO1396" s="131">
        <v>1.295255E-4</v>
      </c>
      <c r="BP1396" s="161">
        <v>3282.6999786677234</v>
      </c>
      <c r="BQ1396" s="162">
        <v>8853912</v>
      </c>
      <c r="BR1396" s="161">
        <v>199629</v>
      </c>
      <c r="BS1396" s="163">
        <v>0</v>
      </c>
      <c r="BT1396" s="163">
        <v>823919.85000000149</v>
      </c>
      <c r="BU1396" s="161">
        <v>6533568</v>
      </c>
      <c r="BV1396" s="161">
        <v>47245.54</v>
      </c>
      <c r="BW1396" s="165">
        <v>12027201.350000001</v>
      </c>
      <c r="BX1396" s="161">
        <v>199629</v>
      </c>
    </row>
    <row r="1397" spans="1:76" ht="14.45" x14ac:dyDescent="0.3">
      <c r="A1397" s="164" t="s">
        <v>31</v>
      </c>
      <c r="B1397" s="6" t="s">
        <v>147</v>
      </c>
      <c r="C1397" s="6" t="s">
        <v>90</v>
      </c>
      <c r="D1397" s="6" t="s">
        <v>33</v>
      </c>
      <c r="E1397" s="6" t="s">
        <v>34</v>
      </c>
      <c r="F1397" s="24" t="str">
        <f>+Tabela1[[#This Row],[WK]]&amp;Tabela1[[#This Row],[PK]]&amp;Tabela1[[#This Row],[GK]]</f>
        <v>181001</v>
      </c>
      <c r="G1397" s="6" t="s">
        <v>1347</v>
      </c>
      <c r="H1397" s="7">
        <v>656020494.15880001</v>
      </c>
      <c r="I1397" s="8">
        <v>1.371</v>
      </c>
      <c r="J1397" s="7">
        <v>899404097.49000001</v>
      </c>
      <c r="K1397" s="8">
        <v>7.0000000000000007E-2</v>
      </c>
      <c r="L1397" s="7">
        <v>62958286.824300006</v>
      </c>
      <c r="M1397" s="7">
        <v>34380970.824300006</v>
      </c>
      <c r="N1397" s="9">
        <v>1.2030860709347233</v>
      </c>
      <c r="O1397" s="7">
        <v>111738346</v>
      </c>
      <c r="P1397" s="8">
        <v>1.2949999999999999</v>
      </c>
      <c r="Q1397" s="7">
        <v>144701158</v>
      </c>
      <c r="R1397" s="8">
        <v>1.6E-2</v>
      </c>
      <c r="S1397" s="7">
        <v>2315218.5279999999</v>
      </c>
      <c r="T1397" s="7">
        <v>14437.527999999933</v>
      </c>
      <c r="U1397" s="9">
        <v>6.2750552964406141E-3</v>
      </c>
      <c r="V1397" s="7">
        <v>34395408.352300003</v>
      </c>
      <c r="W1397" s="9">
        <v>1.1139095894510598</v>
      </c>
      <c r="X1397" s="7">
        <v>42366441.657122254</v>
      </c>
      <c r="Y1397" s="7">
        <v>0</v>
      </c>
      <c r="Z1397" s="7">
        <v>0</v>
      </c>
      <c r="AA1397" s="7">
        <v>2711728.6571222544</v>
      </c>
      <c r="AB1397" s="7">
        <v>39654713</v>
      </c>
      <c r="AC1397" s="7">
        <v>0</v>
      </c>
      <c r="AD1397" s="7">
        <v>7971033.3048222484</v>
      </c>
      <c r="AE1397" s="7">
        <v>0</v>
      </c>
      <c r="AF1397" s="7">
        <v>62958286.824300006</v>
      </c>
      <c r="AG1397" s="7">
        <v>2315218.5279999999</v>
      </c>
      <c r="AH1397" s="7">
        <v>7971033.3048222484</v>
      </c>
      <c r="AI1397" s="7">
        <v>23860203</v>
      </c>
      <c r="AJ1397" s="7">
        <v>1937813</v>
      </c>
      <c r="AK1397" s="7">
        <v>0</v>
      </c>
      <c r="AL1397" s="7">
        <v>0</v>
      </c>
      <c r="AM1397" s="7">
        <v>1252165</v>
      </c>
      <c r="AN1397" s="7">
        <v>0</v>
      </c>
      <c r="AO1397" s="7">
        <v>0</v>
      </c>
      <c r="AP1397" s="7">
        <v>29084905</v>
      </c>
      <c r="AQ1397" s="7">
        <v>3067256</v>
      </c>
      <c r="AR1397" s="7">
        <v>28577316</v>
      </c>
      <c r="AS1397" s="7">
        <v>2300781</v>
      </c>
      <c r="AT1397" s="7">
        <v>0</v>
      </c>
      <c r="AU1397" s="7">
        <v>0</v>
      </c>
      <c r="AV1397" s="7">
        <v>722379</v>
      </c>
      <c r="AW1397" s="7">
        <v>0</v>
      </c>
      <c r="AX1397" s="7">
        <v>0</v>
      </c>
      <c r="AY1397" s="7">
        <v>33825067</v>
      </c>
      <c r="AZ1397" s="7">
        <v>1394886</v>
      </c>
      <c r="BA1397" s="7">
        <v>0</v>
      </c>
      <c r="BB1397" s="7">
        <v>0</v>
      </c>
      <c r="BC1397" s="7">
        <v>0</v>
      </c>
      <c r="BD1397" s="7">
        <v>0</v>
      </c>
      <c r="BE1397" s="7">
        <v>0</v>
      </c>
      <c r="BF1397" s="7">
        <v>0</v>
      </c>
      <c r="BG1397" s="7">
        <v>1587404.6571222546</v>
      </c>
      <c r="BH1397" s="7">
        <v>17703</v>
      </c>
      <c r="BI1397" s="7">
        <v>1124324</v>
      </c>
      <c r="BJ1397" s="7">
        <v>15474047.641666666</v>
      </c>
      <c r="BK1397" s="7">
        <v>11709827.566666666</v>
      </c>
      <c r="BL1397" s="7">
        <v>4644845.4266666668</v>
      </c>
      <c r="BM1397" s="7">
        <v>5767189.4466666691</v>
      </c>
      <c r="BN1397" s="130">
        <v>1.0349999999999999</v>
      </c>
      <c r="BO1397" s="131">
        <v>7.2803760000000005E-4</v>
      </c>
      <c r="BP1397" s="161">
        <v>18449.554284252608</v>
      </c>
      <c r="BQ1397" s="162">
        <v>39654713</v>
      </c>
      <c r="BR1397" s="161">
        <v>1028784</v>
      </c>
      <c r="BS1397" s="163">
        <v>0</v>
      </c>
      <c r="BT1397" s="163">
        <v>0</v>
      </c>
      <c r="BU1397" s="161">
        <v>62958286.82</v>
      </c>
      <c r="BV1397" s="161">
        <v>2315218.5299999998</v>
      </c>
      <c r="BW1397" s="165">
        <v>7971033.2999999998</v>
      </c>
      <c r="BX1397" s="161">
        <v>1028784</v>
      </c>
    </row>
    <row r="1398" spans="1:76" ht="14.45" x14ac:dyDescent="0.3">
      <c r="A1398" s="164" t="s">
        <v>31</v>
      </c>
      <c r="B1398" s="6" t="s">
        <v>147</v>
      </c>
      <c r="C1398" s="6" t="s">
        <v>90</v>
      </c>
      <c r="D1398" s="6" t="s">
        <v>32</v>
      </c>
      <c r="E1398" s="6" t="s">
        <v>36</v>
      </c>
      <c r="F1398" s="24" t="str">
        <f>+Tabela1[[#This Row],[WK]]&amp;Tabela1[[#This Row],[PK]]&amp;Tabela1[[#This Row],[GK]]</f>
        <v>181002</v>
      </c>
      <c r="G1398" s="6" t="s">
        <v>930</v>
      </c>
      <c r="H1398" s="7">
        <v>247861126.39559874</v>
      </c>
      <c r="I1398" s="8">
        <v>1.371</v>
      </c>
      <c r="J1398" s="7">
        <v>339817604.29000002</v>
      </c>
      <c r="K1398" s="8">
        <v>7.0000000000000007E-2</v>
      </c>
      <c r="L1398" s="7">
        <v>23787232.300300002</v>
      </c>
      <c r="M1398" s="7">
        <v>15455127.300300002</v>
      </c>
      <c r="N1398" s="9">
        <v>1.8548886866284093</v>
      </c>
      <c r="O1398" s="7">
        <v>31855702</v>
      </c>
      <c r="P1398" s="8">
        <v>1.2949999999999999</v>
      </c>
      <c r="Q1398" s="7">
        <v>41253134</v>
      </c>
      <c r="R1398" s="8">
        <v>1.6E-2</v>
      </c>
      <c r="S1398" s="7">
        <v>660050.14399999997</v>
      </c>
      <c r="T1398" s="7">
        <v>303826.14399999997</v>
      </c>
      <c r="U1398" s="9">
        <v>0.85290756378009336</v>
      </c>
      <c r="V1398" s="7">
        <v>15758953.444300003</v>
      </c>
      <c r="W1398" s="9">
        <v>1.8138071710106747</v>
      </c>
      <c r="X1398" s="7">
        <v>26914054.007743299</v>
      </c>
      <c r="Y1398" s="7">
        <v>4152636</v>
      </c>
      <c r="Z1398" s="7">
        <v>117754.74</v>
      </c>
      <c r="AA1398" s="7">
        <v>1420151.2677432967</v>
      </c>
      <c r="AB1398" s="7">
        <v>18633426</v>
      </c>
      <c r="AC1398" s="7">
        <v>2590086</v>
      </c>
      <c r="AD1398" s="7">
        <v>11155100.563443298</v>
      </c>
      <c r="AE1398" s="7">
        <v>0</v>
      </c>
      <c r="AF1398" s="7">
        <v>23787232.300300002</v>
      </c>
      <c r="AG1398" s="7">
        <v>660050.14399999997</v>
      </c>
      <c r="AH1398" s="7">
        <v>11155100.563443298</v>
      </c>
      <c r="AI1398" s="7">
        <v>6956767</v>
      </c>
      <c r="AJ1398" s="7">
        <v>366235</v>
      </c>
      <c r="AK1398" s="7">
        <v>6708714</v>
      </c>
      <c r="AL1398" s="7">
        <v>0</v>
      </c>
      <c r="AM1398" s="7">
        <v>449103</v>
      </c>
      <c r="AN1398" s="7">
        <v>0</v>
      </c>
      <c r="AO1398" s="7">
        <v>0</v>
      </c>
      <c r="AP1398" s="7">
        <v>14835374</v>
      </c>
      <c r="AQ1398" s="7">
        <v>799635</v>
      </c>
      <c r="AR1398" s="7">
        <v>8332105</v>
      </c>
      <c r="AS1398" s="7">
        <v>356224</v>
      </c>
      <c r="AT1398" s="7">
        <v>7631539</v>
      </c>
      <c r="AU1398" s="7">
        <v>324892</v>
      </c>
      <c r="AV1398" s="7">
        <v>812641</v>
      </c>
      <c r="AW1398" s="7">
        <v>0</v>
      </c>
      <c r="AX1398" s="7">
        <v>0</v>
      </c>
      <c r="AY1398" s="7">
        <v>17025649</v>
      </c>
      <c r="AZ1398" s="7">
        <v>338990</v>
      </c>
      <c r="BA1398" s="7">
        <v>117754.74</v>
      </c>
      <c r="BB1398" s="7">
        <v>0</v>
      </c>
      <c r="BC1398" s="7">
        <v>0</v>
      </c>
      <c r="BD1398" s="7">
        <v>1266.18</v>
      </c>
      <c r="BE1398" s="7">
        <v>0</v>
      </c>
      <c r="BF1398" s="7">
        <v>0</v>
      </c>
      <c r="BG1398" s="7">
        <v>779131.26774329669</v>
      </c>
      <c r="BH1398" s="7">
        <v>8689</v>
      </c>
      <c r="BI1398" s="7">
        <v>641020</v>
      </c>
      <c r="BJ1398" s="7">
        <v>8822322.0141666681</v>
      </c>
      <c r="BK1398" s="7">
        <v>7827337.9466666691</v>
      </c>
      <c r="BL1398" s="7">
        <v>76257</v>
      </c>
      <c r="BM1398" s="7">
        <v>3827422.2699999996</v>
      </c>
      <c r="BN1398" s="130">
        <v>0.85699999999999998</v>
      </c>
      <c r="BO1398" s="131">
        <v>3.1880279999999998E-4</v>
      </c>
      <c r="BP1398" s="161">
        <v>8079.1838853221161</v>
      </c>
      <c r="BQ1398" s="162">
        <v>18633426</v>
      </c>
      <c r="BR1398" s="161">
        <v>427844</v>
      </c>
      <c r="BS1398" s="163">
        <v>0</v>
      </c>
      <c r="BT1398" s="163">
        <v>2147500.992256701</v>
      </c>
      <c r="BU1398" s="161">
        <v>23787232.300000001</v>
      </c>
      <c r="BV1398" s="161">
        <v>660050.14</v>
      </c>
      <c r="BW1398" s="165">
        <v>13302601.552256702</v>
      </c>
      <c r="BX1398" s="161">
        <v>427844</v>
      </c>
    </row>
    <row r="1399" spans="1:76" ht="14.45" x14ac:dyDescent="0.3">
      <c r="A1399" s="164" t="s">
        <v>31</v>
      </c>
      <c r="B1399" s="6" t="s">
        <v>147</v>
      </c>
      <c r="C1399" s="6" t="s">
        <v>90</v>
      </c>
      <c r="D1399" s="6" t="s">
        <v>37</v>
      </c>
      <c r="E1399" s="6" t="s">
        <v>36</v>
      </c>
      <c r="F1399" s="24" t="str">
        <f>+Tabela1[[#This Row],[WK]]&amp;Tabela1[[#This Row],[PK]]&amp;Tabela1[[#This Row],[GK]]</f>
        <v>181003</v>
      </c>
      <c r="G1399" s="6" t="s">
        <v>1288</v>
      </c>
      <c r="H1399" s="7">
        <v>353744282.21259737</v>
      </c>
      <c r="I1399" s="8">
        <v>1.371</v>
      </c>
      <c r="J1399" s="7">
        <v>484983410.90999997</v>
      </c>
      <c r="K1399" s="8">
        <v>7.0000000000000007E-2</v>
      </c>
      <c r="L1399" s="7">
        <v>33948838.763700001</v>
      </c>
      <c r="M1399" s="7">
        <v>20966148.763700001</v>
      </c>
      <c r="N1399" s="9">
        <v>1.6149310168924931</v>
      </c>
      <c r="O1399" s="7">
        <v>42647588</v>
      </c>
      <c r="P1399" s="8">
        <v>1.2949999999999999</v>
      </c>
      <c r="Q1399" s="7">
        <v>55228626</v>
      </c>
      <c r="R1399" s="8">
        <v>1.6E-2</v>
      </c>
      <c r="S1399" s="7">
        <v>883658.01600000006</v>
      </c>
      <c r="T1399" s="7">
        <v>-68707.983999999939</v>
      </c>
      <c r="U1399" s="9">
        <v>-7.2144515868899084E-2</v>
      </c>
      <c r="V1399" s="7">
        <v>20897440.779700004</v>
      </c>
      <c r="W1399" s="9">
        <v>1.4996309149887883</v>
      </c>
      <c r="X1399" s="7">
        <v>38115080.469374277</v>
      </c>
      <c r="Y1399" s="7">
        <v>9976760</v>
      </c>
      <c r="Z1399" s="7">
        <v>0</v>
      </c>
      <c r="AA1399" s="7">
        <v>1548545.4693742786</v>
      </c>
      <c r="AB1399" s="7">
        <v>26589775</v>
      </c>
      <c r="AC1399" s="7">
        <v>0</v>
      </c>
      <c r="AD1399" s="7">
        <v>17217639.689674277</v>
      </c>
      <c r="AE1399" s="7">
        <v>0</v>
      </c>
      <c r="AF1399" s="7">
        <v>33948838.763700001</v>
      </c>
      <c r="AG1399" s="7">
        <v>883658.01600000006</v>
      </c>
      <c r="AH1399" s="7">
        <v>17217639.689674277</v>
      </c>
      <c r="AI1399" s="7">
        <v>10839704</v>
      </c>
      <c r="AJ1399" s="7">
        <v>1119630</v>
      </c>
      <c r="AK1399" s="7">
        <v>7223125</v>
      </c>
      <c r="AL1399" s="7">
        <v>103700</v>
      </c>
      <c r="AM1399" s="7">
        <v>450978</v>
      </c>
      <c r="AN1399" s="7">
        <v>0</v>
      </c>
      <c r="AO1399" s="7">
        <v>0</v>
      </c>
      <c r="AP1399" s="7">
        <v>20181314</v>
      </c>
      <c r="AQ1399" s="7">
        <v>1710661</v>
      </c>
      <c r="AR1399" s="7">
        <v>12982690</v>
      </c>
      <c r="AS1399" s="7">
        <v>952366</v>
      </c>
      <c r="AT1399" s="7">
        <v>8806040</v>
      </c>
      <c r="AU1399" s="7">
        <v>26776</v>
      </c>
      <c r="AV1399" s="7">
        <v>622715</v>
      </c>
      <c r="AW1399" s="7">
        <v>0</v>
      </c>
      <c r="AX1399" s="7">
        <v>0</v>
      </c>
      <c r="AY1399" s="7">
        <v>22859691</v>
      </c>
      <c r="AZ1399" s="7">
        <v>723394</v>
      </c>
      <c r="BA1399" s="7">
        <v>0</v>
      </c>
      <c r="BB1399" s="7">
        <v>0</v>
      </c>
      <c r="BC1399" s="7">
        <v>0</v>
      </c>
      <c r="BD1399" s="7">
        <v>0</v>
      </c>
      <c r="BE1399" s="7">
        <v>0</v>
      </c>
      <c r="BF1399" s="7">
        <v>0</v>
      </c>
      <c r="BG1399" s="7">
        <v>1085439.4693742786</v>
      </c>
      <c r="BH1399" s="7">
        <v>12105</v>
      </c>
      <c r="BI1399" s="7">
        <v>463106</v>
      </c>
      <c r="BJ1399" s="7">
        <v>6373648.5875000004</v>
      </c>
      <c r="BK1399" s="7">
        <v>4631526.6366666676</v>
      </c>
      <c r="BL1399" s="7">
        <v>1337762.1200000001</v>
      </c>
      <c r="BM1399" s="7">
        <v>4292963.5633333335</v>
      </c>
      <c r="BN1399" s="130">
        <v>0.78500000000000003</v>
      </c>
      <c r="BO1399" s="131">
        <v>4.9815579999999996E-4</v>
      </c>
      <c r="BP1399" s="161">
        <v>12623.537223666766</v>
      </c>
      <c r="BQ1399" s="162">
        <v>26589775</v>
      </c>
      <c r="BR1399" s="161">
        <v>599776</v>
      </c>
      <c r="BS1399" s="163">
        <v>0</v>
      </c>
      <c r="BT1399" s="163">
        <v>0</v>
      </c>
      <c r="BU1399" s="161">
        <v>33948838.759999998</v>
      </c>
      <c r="BV1399" s="161">
        <v>883658.02</v>
      </c>
      <c r="BW1399" s="165">
        <v>17217639.690000001</v>
      </c>
      <c r="BX1399" s="161">
        <v>599776</v>
      </c>
    </row>
    <row r="1400" spans="1:76" ht="14.45" x14ac:dyDescent="0.3">
      <c r="A1400" s="164" t="s">
        <v>31</v>
      </c>
      <c r="B1400" s="6" t="s">
        <v>147</v>
      </c>
      <c r="C1400" s="6" t="s">
        <v>90</v>
      </c>
      <c r="D1400" s="6" t="s">
        <v>39</v>
      </c>
      <c r="E1400" s="6" t="s">
        <v>36</v>
      </c>
      <c r="F1400" s="24" t="str">
        <f>+Tabela1[[#This Row],[WK]]&amp;Tabela1[[#This Row],[PK]]&amp;Tabela1[[#This Row],[GK]]</f>
        <v>181004</v>
      </c>
      <c r="G1400" s="6" t="s">
        <v>1347</v>
      </c>
      <c r="H1400" s="7">
        <v>642125025.09161127</v>
      </c>
      <c r="I1400" s="8">
        <v>1.371</v>
      </c>
      <c r="J1400" s="7">
        <v>880353409.39999998</v>
      </c>
      <c r="K1400" s="8">
        <v>7.0000000000000007E-2</v>
      </c>
      <c r="L1400" s="7">
        <v>61624738.658000007</v>
      </c>
      <c r="M1400" s="7">
        <v>40385590.658000007</v>
      </c>
      <c r="N1400" s="9">
        <v>1.9014694307888436</v>
      </c>
      <c r="O1400" s="7">
        <v>55314189</v>
      </c>
      <c r="P1400" s="8">
        <v>1.2949999999999999</v>
      </c>
      <c r="Q1400" s="7">
        <v>71631875</v>
      </c>
      <c r="R1400" s="8">
        <v>1.6E-2</v>
      </c>
      <c r="S1400" s="7">
        <v>1146110</v>
      </c>
      <c r="T1400" s="7">
        <v>50269</v>
      </c>
      <c r="U1400" s="9">
        <v>4.5872530777731443E-2</v>
      </c>
      <c r="V1400" s="7">
        <v>40435859.658000007</v>
      </c>
      <c r="W1400" s="9">
        <v>1.810426665444071</v>
      </c>
      <c r="X1400" s="7">
        <v>72473595.133533478</v>
      </c>
      <c r="Y1400" s="7">
        <v>10407383</v>
      </c>
      <c r="Z1400" s="7">
        <v>6305.8649999999998</v>
      </c>
      <c r="AA1400" s="7">
        <v>2939532.268533471</v>
      </c>
      <c r="AB1400" s="7">
        <v>53105433</v>
      </c>
      <c r="AC1400" s="7">
        <v>6014941</v>
      </c>
      <c r="AD1400" s="7">
        <v>32037735.475533463</v>
      </c>
      <c r="AE1400" s="7">
        <v>0</v>
      </c>
      <c r="AF1400" s="7">
        <v>61624738.658000007</v>
      </c>
      <c r="AG1400" s="7">
        <v>1146110</v>
      </c>
      <c r="AH1400" s="7">
        <v>32037735.475533463</v>
      </c>
      <c r="AI1400" s="7">
        <v>17733309</v>
      </c>
      <c r="AJ1400" s="7">
        <v>1128458</v>
      </c>
      <c r="AK1400" s="7">
        <v>15588227</v>
      </c>
      <c r="AL1400" s="7">
        <v>1473725</v>
      </c>
      <c r="AM1400" s="7">
        <v>989294</v>
      </c>
      <c r="AN1400" s="7">
        <v>0</v>
      </c>
      <c r="AO1400" s="7">
        <v>0</v>
      </c>
      <c r="AP1400" s="7">
        <v>41636457</v>
      </c>
      <c r="AQ1400" s="7">
        <v>2788776</v>
      </c>
      <c r="AR1400" s="7">
        <v>21239148</v>
      </c>
      <c r="AS1400" s="7">
        <v>1095841</v>
      </c>
      <c r="AT1400" s="7">
        <v>21491233</v>
      </c>
      <c r="AU1400" s="7">
        <v>0</v>
      </c>
      <c r="AV1400" s="7">
        <v>888335</v>
      </c>
      <c r="AW1400" s="7">
        <v>0</v>
      </c>
      <c r="AX1400" s="7">
        <v>0</v>
      </c>
      <c r="AY1400" s="7">
        <v>46881341</v>
      </c>
      <c r="AZ1400" s="7">
        <v>1184031</v>
      </c>
      <c r="BA1400" s="7">
        <v>6305.8649999999998</v>
      </c>
      <c r="BB1400" s="7">
        <v>0</v>
      </c>
      <c r="BC1400" s="7">
        <v>0</v>
      </c>
      <c r="BD1400" s="7">
        <v>0</v>
      </c>
      <c r="BE1400" s="7">
        <v>11.23</v>
      </c>
      <c r="BF1400" s="7">
        <v>186.57</v>
      </c>
      <c r="BG1400" s="7">
        <v>1952087.268533471</v>
      </c>
      <c r="BH1400" s="7">
        <v>21770</v>
      </c>
      <c r="BI1400" s="7">
        <v>987445</v>
      </c>
      <c r="BJ1400" s="7">
        <v>13590189.703333337</v>
      </c>
      <c r="BK1400" s="7">
        <v>11027389.813333336</v>
      </c>
      <c r="BL1400" s="7">
        <v>2542860.61</v>
      </c>
      <c r="BM1400" s="7">
        <v>5165478.34</v>
      </c>
      <c r="BN1400" s="130">
        <v>0.85399999999999998</v>
      </c>
      <c r="BO1400" s="131">
        <v>7.8213619999999997E-4</v>
      </c>
      <c r="BP1400" s="161">
        <v>19820.264119904783</v>
      </c>
      <c r="BQ1400" s="162">
        <v>53105433</v>
      </c>
      <c r="BR1400" s="161">
        <v>1089956</v>
      </c>
      <c r="BS1400" s="163">
        <v>0</v>
      </c>
      <c r="BT1400" s="163">
        <v>2561300.8664665222</v>
      </c>
      <c r="BU1400" s="161">
        <v>61624738.659999996</v>
      </c>
      <c r="BV1400" s="161">
        <v>1146110</v>
      </c>
      <c r="BW1400" s="165">
        <v>34599036.346466526</v>
      </c>
      <c r="BX1400" s="161">
        <v>1089956</v>
      </c>
    </row>
    <row r="1401" spans="1:76" ht="14.45" x14ac:dyDescent="0.3">
      <c r="A1401" s="164" t="s">
        <v>31</v>
      </c>
      <c r="B1401" s="6" t="s">
        <v>147</v>
      </c>
      <c r="C1401" s="6" t="s">
        <v>90</v>
      </c>
      <c r="D1401" s="6" t="s">
        <v>42</v>
      </c>
      <c r="E1401" s="6" t="s">
        <v>36</v>
      </c>
      <c r="F1401" s="24" t="str">
        <f>+Tabela1[[#This Row],[WK]]&amp;Tabela1[[#This Row],[PK]]&amp;Tabela1[[#This Row],[GK]]</f>
        <v>181005</v>
      </c>
      <c r="G1401" s="6" t="s">
        <v>1348</v>
      </c>
      <c r="H1401" s="7">
        <v>164645211.18199894</v>
      </c>
      <c r="I1401" s="8">
        <v>1.371</v>
      </c>
      <c r="J1401" s="7">
        <v>225728584.53999999</v>
      </c>
      <c r="K1401" s="8">
        <v>7.0000000000000007E-2</v>
      </c>
      <c r="L1401" s="7">
        <v>15801000.917800002</v>
      </c>
      <c r="M1401" s="7">
        <v>10811089.917800002</v>
      </c>
      <c r="N1401" s="9">
        <v>2.166589728313792</v>
      </c>
      <c r="O1401" s="7">
        <v>3287738</v>
      </c>
      <c r="P1401" s="8">
        <v>1.2949999999999999</v>
      </c>
      <c r="Q1401" s="7">
        <v>4257621</v>
      </c>
      <c r="R1401" s="8">
        <v>1.6E-2</v>
      </c>
      <c r="S1401" s="7">
        <v>68121.936000000002</v>
      </c>
      <c r="T1401" s="7">
        <v>-23208.063999999998</v>
      </c>
      <c r="U1401" s="9">
        <v>-0.25411216467754294</v>
      </c>
      <c r="V1401" s="7">
        <v>10787881.853800002</v>
      </c>
      <c r="W1401" s="9">
        <v>2.1230801400287849</v>
      </c>
      <c r="X1401" s="7">
        <v>23040335.514029477</v>
      </c>
      <c r="Y1401" s="7">
        <v>7333508</v>
      </c>
      <c r="Z1401" s="7">
        <v>124996.03</v>
      </c>
      <c r="AA1401" s="7">
        <v>960211.48402947665</v>
      </c>
      <c r="AB1401" s="7">
        <v>14621620</v>
      </c>
      <c r="AC1401" s="7">
        <v>0</v>
      </c>
      <c r="AD1401" s="7">
        <v>12252453.660229474</v>
      </c>
      <c r="AE1401" s="7">
        <v>0</v>
      </c>
      <c r="AF1401" s="7">
        <v>15801000.917800002</v>
      </c>
      <c r="AG1401" s="7">
        <v>68121.936000000002</v>
      </c>
      <c r="AH1401" s="7">
        <v>12252453.660229474</v>
      </c>
      <c r="AI1401" s="7">
        <v>4166252</v>
      </c>
      <c r="AJ1401" s="7">
        <v>106939</v>
      </c>
      <c r="AK1401" s="7">
        <v>7625686</v>
      </c>
      <c r="AL1401" s="7">
        <v>0</v>
      </c>
      <c r="AM1401" s="7">
        <v>452672</v>
      </c>
      <c r="AN1401" s="7">
        <v>0</v>
      </c>
      <c r="AO1401" s="7">
        <v>0</v>
      </c>
      <c r="AP1401" s="7">
        <v>10603098</v>
      </c>
      <c r="AQ1401" s="7">
        <v>903070</v>
      </c>
      <c r="AR1401" s="7">
        <v>4989911</v>
      </c>
      <c r="AS1401" s="7">
        <v>91330</v>
      </c>
      <c r="AT1401" s="7">
        <v>7301028</v>
      </c>
      <c r="AU1401" s="7">
        <v>286952</v>
      </c>
      <c r="AV1401" s="7">
        <v>771915</v>
      </c>
      <c r="AW1401" s="7">
        <v>0</v>
      </c>
      <c r="AX1401" s="7">
        <v>0</v>
      </c>
      <c r="AY1401" s="7">
        <v>12597716</v>
      </c>
      <c r="AZ1401" s="7">
        <v>377917</v>
      </c>
      <c r="BA1401" s="7">
        <v>124996.03</v>
      </c>
      <c r="BB1401" s="7">
        <v>0</v>
      </c>
      <c r="BC1401" s="7">
        <v>0</v>
      </c>
      <c r="BD1401" s="7">
        <v>0.02</v>
      </c>
      <c r="BE1401" s="7">
        <v>1421.4</v>
      </c>
      <c r="BF1401" s="7">
        <v>1899.97</v>
      </c>
      <c r="BG1401" s="7">
        <v>569575.48402947665</v>
      </c>
      <c r="BH1401" s="7">
        <v>6352</v>
      </c>
      <c r="BI1401" s="7">
        <v>390636</v>
      </c>
      <c r="BJ1401" s="7">
        <v>5376333.4525000015</v>
      </c>
      <c r="BK1401" s="7">
        <v>3633131.7533333348</v>
      </c>
      <c r="BL1401" s="7">
        <v>704461.50666666671</v>
      </c>
      <c r="BM1401" s="7">
        <v>5563883.7833333323</v>
      </c>
      <c r="BN1401" s="130">
        <v>0.71099999999999997</v>
      </c>
      <c r="BO1401" s="131">
        <v>2.5795599999999999E-4</v>
      </c>
      <c r="BP1401" s="161">
        <v>6537.3854497454749</v>
      </c>
      <c r="BQ1401" s="162">
        <v>14621620</v>
      </c>
      <c r="BR1401" s="161">
        <v>322578</v>
      </c>
      <c r="BS1401" s="163">
        <v>0</v>
      </c>
      <c r="BT1401" s="163">
        <v>617770.48597052321</v>
      </c>
      <c r="BU1401" s="161">
        <v>15801000.92</v>
      </c>
      <c r="BV1401" s="161">
        <v>68121.94</v>
      </c>
      <c r="BW1401" s="165">
        <v>12870224.145970523</v>
      </c>
      <c r="BX1401" s="161">
        <v>322578</v>
      </c>
    </row>
    <row r="1402" spans="1:76" ht="14.45" x14ac:dyDescent="0.3">
      <c r="A1402" s="164" t="s">
        <v>31</v>
      </c>
      <c r="B1402" s="6" t="s">
        <v>147</v>
      </c>
      <c r="C1402" s="6" t="s">
        <v>90</v>
      </c>
      <c r="D1402" s="6" t="s">
        <v>44</v>
      </c>
      <c r="E1402" s="6" t="s">
        <v>36</v>
      </c>
      <c r="F1402" s="24" t="str">
        <f>+Tabela1[[#This Row],[WK]]&amp;Tabela1[[#This Row],[PK]]&amp;Tabela1[[#This Row],[GK]]</f>
        <v>181006</v>
      </c>
      <c r="G1402" s="6" t="s">
        <v>1349</v>
      </c>
      <c r="H1402" s="7">
        <v>184108596.1875993</v>
      </c>
      <c r="I1402" s="8">
        <v>1.371</v>
      </c>
      <c r="J1402" s="7">
        <v>252412885.36999997</v>
      </c>
      <c r="K1402" s="8">
        <v>7.0000000000000007E-2</v>
      </c>
      <c r="L1402" s="7">
        <v>17668901.975899998</v>
      </c>
      <c r="M1402" s="7">
        <v>12006777.975899998</v>
      </c>
      <c r="N1402" s="9">
        <v>2.1205430993563543</v>
      </c>
      <c r="O1402" s="7">
        <v>11455277</v>
      </c>
      <c r="P1402" s="8">
        <v>1.2949999999999999</v>
      </c>
      <c r="Q1402" s="7">
        <v>14834584</v>
      </c>
      <c r="R1402" s="8">
        <v>1.6E-2</v>
      </c>
      <c r="S1402" s="7">
        <v>237353.34400000001</v>
      </c>
      <c r="T1402" s="7">
        <v>-435042.65599999996</v>
      </c>
      <c r="U1402" s="9">
        <v>-0.64700363476284806</v>
      </c>
      <c r="V1402" s="7">
        <v>11571735.319899999</v>
      </c>
      <c r="W1402" s="9">
        <v>1.8267738234151916</v>
      </c>
      <c r="X1402" s="7">
        <v>29004146.853769377</v>
      </c>
      <c r="Y1402" s="7">
        <v>12143299</v>
      </c>
      <c r="Z1402" s="7">
        <v>267653.84500000009</v>
      </c>
      <c r="AA1402" s="7">
        <v>1078883.0087693757</v>
      </c>
      <c r="AB1402" s="7">
        <v>15514311</v>
      </c>
      <c r="AC1402" s="7">
        <v>0</v>
      </c>
      <c r="AD1402" s="7">
        <v>17432411.533869378</v>
      </c>
      <c r="AE1402" s="7">
        <v>0</v>
      </c>
      <c r="AF1402" s="7">
        <v>17668901.975899998</v>
      </c>
      <c r="AG1402" s="7">
        <v>237353.34400000001</v>
      </c>
      <c r="AH1402" s="7">
        <v>17432411.533869378</v>
      </c>
      <c r="AI1402" s="7">
        <v>4727506</v>
      </c>
      <c r="AJ1402" s="7">
        <v>1232560</v>
      </c>
      <c r="AK1402" s="7">
        <v>5963382</v>
      </c>
      <c r="AL1402" s="7">
        <v>226519</v>
      </c>
      <c r="AM1402" s="7">
        <v>443857</v>
      </c>
      <c r="AN1402" s="7">
        <v>0</v>
      </c>
      <c r="AO1402" s="7">
        <v>0</v>
      </c>
      <c r="AP1402" s="7">
        <v>12152520</v>
      </c>
      <c r="AQ1402" s="7">
        <v>903070</v>
      </c>
      <c r="AR1402" s="7">
        <v>5662124</v>
      </c>
      <c r="AS1402" s="7">
        <v>672396</v>
      </c>
      <c r="AT1402" s="7">
        <v>7183745</v>
      </c>
      <c r="AU1402" s="7">
        <v>745939</v>
      </c>
      <c r="AV1402" s="7">
        <v>785682</v>
      </c>
      <c r="AW1402" s="7">
        <v>0</v>
      </c>
      <c r="AX1402" s="7">
        <v>0</v>
      </c>
      <c r="AY1402" s="7">
        <v>13668742</v>
      </c>
      <c r="AZ1402" s="7">
        <v>377917</v>
      </c>
      <c r="BA1402" s="7">
        <v>267653.84500000009</v>
      </c>
      <c r="BB1402" s="7">
        <v>0</v>
      </c>
      <c r="BC1402" s="7">
        <v>15.64</v>
      </c>
      <c r="BD1402" s="7">
        <v>2825.86</v>
      </c>
      <c r="BE1402" s="7">
        <v>0.01</v>
      </c>
      <c r="BF1402" s="7">
        <v>0</v>
      </c>
      <c r="BG1402" s="7">
        <v>648753.00876937562</v>
      </c>
      <c r="BH1402" s="7">
        <v>7235</v>
      </c>
      <c r="BI1402" s="7">
        <v>430130</v>
      </c>
      <c r="BJ1402" s="7">
        <v>5919949.5541666681</v>
      </c>
      <c r="BK1402" s="7">
        <v>4280710.1133333351</v>
      </c>
      <c r="BL1402" s="7">
        <v>422869.11999999994</v>
      </c>
      <c r="BM1402" s="7">
        <v>5711219.5233333334</v>
      </c>
      <c r="BN1402" s="130">
        <v>0.63600000000000001</v>
      </c>
      <c r="BO1402" s="131">
        <v>3.2851130000000002E-4</v>
      </c>
      <c r="BP1402" s="161">
        <v>8325.3113448625791</v>
      </c>
      <c r="BQ1402" s="162">
        <v>15514311</v>
      </c>
      <c r="BR1402" s="161">
        <v>348881</v>
      </c>
      <c r="BS1402" s="163">
        <v>2359789.7337693772</v>
      </c>
      <c r="BT1402" s="163">
        <v>0</v>
      </c>
      <c r="BU1402" s="161">
        <v>17668901.98</v>
      </c>
      <c r="BV1402" s="161">
        <v>237353.34</v>
      </c>
      <c r="BW1402" s="165">
        <v>15072621.800000001</v>
      </c>
      <c r="BX1402" s="161">
        <v>348881</v>
      </c>
    </row>
    <row r="1403" spans="1:76" ht="14.45" x14ac:dyDescent="0.3">
      <c r="A1403" s="164" t="s">
        <v>31</v>
      </c>
      <c r="B1403" s="6" t="s">
        <v>147</v>
      </c>
      <c r="C1403" s="6" t="s">
        <v>90</v>
      </c>
      <c r="D1403" s="6" t="s">
        <v>51</v>
      </c>
      <c r="E1403" s="6" t="s">
        <v>36</v>
      </c>
      <c r="F1403" s="24" t="str">
        <f>+Tabela1[[#This Row],[WK]]&amp;Tabela1[[#This Row],[PK]]&amp;Tabela1[[#This Row],[GK]]</f>
        <v>181007</v>
      </c>
      <c r="G1403" s="6" t="s">
        <v>1350</v>
      </c>
      <c r="H1403" s="7">
        <v>175932331.02179959</v>
      </c>
      <c r="I1403" s="8">
        <v>1.371</v>
      </c>
      <c r="J1403" s="7">
        <v>241203225.82999998</v>
      </c>
      <c r="K1403" s="8">
        <v>7.0000000000000007E-2</v>
      </c>
      <c r="L1403" s="7">
        <v>16884225.8081</v>
      </c>
      <c r="M1403" s="7">
        <v>11733686.8081</v>
      </c>
      <c r="N1403" s="9">
        <v>2.2781473566358783</v>
      </c>
      <c r="O1403" s="7">
        <v>7550138</v>
      </c>
      <c r="P1403" s="8">
        <v>1.2949999999999999</v>
      </c>
      <c r="Q1403" s="7">
        <v>9777429</v>
      </c>
      <c r="R1403" s="8">
        <v>1.6E-2</v>
      </c>
      <c r="S1403" s="7">
        <v>156438.864</v>
      </c>
      <c r="T1403" s="7">
        <v>42704.864000000001</v>
      </c>
      <c r="U1403" s="9">
        <v>0.37548019062021915</v>
      </c>
      <c r="V1403" s="7">
        <v>11776391.6721</v>
      </c>
      <c r="W1403" s="9">
        <v>2.2370404559376005</v>
      </c>
      <c r="X1403" s="7">
        <v>24120246.268331606</v>
      </c>
      <c r="Y1403" s="7">
        <v>7159453</v>
      </c>
      <c r="Z1403" s="7">
        <v>104729.15999999999</v>
      </c>
      <c r="AA1403" s="7">
        <v>879595.10833160556</v>
      </c>
      <c r="AB1403" s="7">
        <v>15976469</v>
      </c>
      <c r="AC1403" s="7">
        <v>0</v>
      </c>
      <c r="AD1403" s="7">
        <v>12343854.596231606</v>
      </c>
      <c r="AE1403" s="7">
        <v>0</v>
      </c>
      <c r="AF1403" s="7">
        <v>16884225.8081</v>
      </c>
      <c r="AG1403" s="7">
        <v>156438.864</v>
      </c>
      <c r="AH1403" s="7">
        <v>12343854.596231606</v>
      </c>
      <c r="AI1403" s="7">
        <v>4300365</v>
      </c>
      <c r="AJ1403" s="7">
        <v>53923</v>
      </c>
      <c r="AK1403" s="7">
        <v>5923829</v>
      </c>
      <c r="AL1403" s="7">
        <v>0</v>
      </c>
      <c r="AM1403" s="7">
        <v>381328</v>
      </c>
      <c r="AN1403" s="7">
        <v>0</v>
      </c>
      <c r="AO1403" s="7">
        <v>0</v>
      </c>
      <c r="AP1403" s="7">
        <v>12823488</v>
      </c>
      <c r="AQ1403" s="7">
        <v>863287</v>
      </c>
      <c r="AR1403" s="7">
        <v>5150539</v>
      </c>
      <c r="AS1403" s="7">
        <v>113734</v>
      </c>
      <c r="AT1403" s="7">
        <v>7216801</v>
      </c>
      <c r="AU1403" s="7">
        <v>808714</v>
      </c>
      <c r="AV1403" s="7">
        <v>411168</v>
      </c>
      <c r="AW1403" s="7">
        <v>0</v>
      </c>
      <c r="AX1403" s="7">
        <v>0</v>
      </c>
      <c r="AY1403" s="7">
        <v>14350307</v>
      </c>
      <c r="AZ1403" s="7">
        <v>355209</v>
      </c>
      <c r="BA1403" s="7">
        <v>104729.15999999999</v>
      </c>
      <c r="BB1403" s="7">
        <v>0</v>
      </c>
      <c r="BC1403" s="7">
        <v>0</v>
      </c>
      <c r="BD1403" s="7">
        <v>1126.1199999999999</v>
      </c>
      <c r="BE1403" s="7">
        <v>0</v>
      </c>
      <c r="BF1403" s="7">
        <v>0</v>
      </c>
      <c r="BG1403" s="7">
        <v>626784.10833160556</v>
      </c>
      <c r="BH1403" s="7">
        <v>6990</v>
      </c>
      <c r="BI1403" s="7">
        <v>252811</v>
      </c>
      <c r="BJ1403" s="7">
        <v>3479452.59</v>
      </c>
      <c r="BK1403" s="7">
        <v>2763632.7033333331</v>
      </c>
      <c r="BL1403" s="7">
        <v>0</v>
      </c>
      <c r="BM1403" s="7">
        <v>2863279.5466666669</v>
      </c>
      <c r="BN1403" s="130">
        <v>0.73099999999999998</v>
      </c>
      <c r="BO1403" s="131">
        <v>2.7432040000000002E-4</v>
      </c>
      <c r="BP1403" s="161">
        <v>6951.5999548257669</v>
      </c>
      <c r="BQ1403" s="162">
        <v>15976469</v>
      </c>
      <c r="BR1403" s="161">
        <v>339455</v>
      </c>
      <c r="BS1403" s="163">
        <v>0</v>
      </c>
      <c r="BT1403" s="163">
        <v>1361407.7316683941</v>
      </c>
      <c r="BU1403" s="161">
        <v>16884225.809999999</v>
      </c>
      <c r="BV1403" s="161">
        <v>156438.85999999999</v>
      </c>
      <c r="BW1403" s="165">
        <v>13705262.331668394</v>
      </c>
      <c r="BX1403" s="161">
        <v>339455</v>
      </c>
    </row>
    <row r="1404" spans="1:76" ht="14.45" x14ac:dyDescent="0.3">
      <c r="A1404" s="164" t="s">
        <v>31</v>
      </c>
      <c r="B1404" s="6" t="s">
        <v>147</v>
      </c>
      <c r="C1404" s="6" t="s">
        <v>92</v>
      </c>
      <c r="D1404" s="6" t="s">
        <v>33</v>
      </c>
      <c r="E1404" s="6" t="s">
        <v>34</v>
      </c>
      <c r="F1404" s="24" t="str">
        <f>+Tabela1[[#This Row],[WK]]&amp;Tabela1[[#This Row],[PK]]&amp;Tabela1[[#This Row],[GK]]</f>
        <v>181101</v>
      </c>
      <c r="G1404" s="6" t="s">
        <v>1351</v>
      </c>
      <c r="H1404" s="7">
        <v>2242636097.3095951</v>
      </c>
      <c r="I1404" s="8">
        <v>1.371</v>
      </c>
      <c r="J1404" s="7">
        <v>3074654089.4199996</v>
      </c>
      <c r="K1404" s="8">
        <v>7.0000000000000007E-2</v>
      </c>
      <c r="L1404" s="7">
        <v>215225786.25939998</v>
      </c>
      <c r="M1404" s="7">
        <v>114577871.25939998</v>
      </c>
      <c r="N1404" s="9">
        <v>1.1384028298986619</v>
      </c>
      <c r="O1404" s="7">
        <v>687292177</v>
      </c>
      <c r="P1404" s="8">
        <v>1.2949999999999999</v>
      </c>
      <c r="Q1404" s="7">
        <v>890043369</v>
      </c>
      <c r="R1404" s="8">
        <v>1.6E-2</v>
      </c>
      <c r="S1404" s="7">
        <v>14240693.904000001</v>
      </c>
      <c r="T1404" s="7">
        <v>245769.90400000103</v>
      </c>
      <c r="U1404" s="9">
        <v>1.7561360390381614E-2</v>
      </c>
      <c r="V1404" s="7">
        <v>114823641.16339999</v>
      </c>
      <c r="W1404" s="9">
        <v>1.0015770907714523</v>
      </c>
      <c r="X1404" s="7">
        <v>121640205.83545008</v>
      </c>
      <c r="Y1404" s="7">
        <v>0</v>
      </c>
      <c r="Z1404" s="7">
        <v>11809.605</v>
      </c>
      <c r="AA1404" s="7">
        <v>9745784.2304500863</v>
      </c>
      <c r="AB1404" s="7">
        <v>111882612</v>
      </c>
      <c r="AC1404" s="7">
        <v>0</v>
      </c>
      <c r="AD1404" s="7">
        <v>6816564.6720501017</v>
      </c>
      <c r="AE1404" s="7">
        <v>0</v>
      </c>
      <c r="AF1404" s="7">
        <v>215225786.25939998</v>
      </c>
      <c r="AG1404" s="7">
        <v>14240693.904000001</v>
      </c>
      <c r="AH1404" s="7">
        <v>6816564.6720501017</v>
      </c>
      <c r="AI1404" s="7">
        <v>84034475</v>
      </c>
      <c r="AJ1404" s="7">
        <v>14940162</v>
      </c>
      <c r="AK1404" s="7">
        <v>0</v>
      </c>
      <c r="AL1404" s="7">
        <v>0</v>
      </c>
      <c r="AM1404" s="7">
        <v>2840032</v>
      </c>
      <c r="AN1404" s="7">
        <v>0</v>
      </c>
      <c r="AO1404" s="7">
        <v>0</v>
      </c>
      <c r="AP1404" s="7">
        <v>83371660</v>
      </c>
      <c r="AQ1404" s="7">
        <v>7164887</v>
      </c>
      <c r="AR1404" s="7">
        <v>100647915</v>
      </c>
      <c r="AS1404" s="7">
        <v>13994924</v>
      </c>
      <c r="AT1404" s="7">
        <v>0</v>
      </c>
      <c r="AU1404" s="7">
        <v>0</v>
      </c>
      <c r="AV1404" s="7">
        <v>2324770</v>
      </c>
      <c r="AW1404" s="7">
        <v>0</v>
      </c>
      <c r="AX1404" s="7">
        <v>0</v>
      </c>
      <c r="AY1404" s="7">
        <v>98613831</v>
      </c>
      <c r="AZ1404" s="7">
        <v>3042797</v>
      </c>
      <c r="BA1404" s="7">
        <v>11809.605</v>
      </c>
      <c r="BB1404" s="7">
        <v>0</v>
      </c>
      <c r="BC1404" s="7">
        <v>0</v>
      </c>
      <c r="BD1404" s="7">
        <v>113.58</v>
      </c>
      <c r="BE1404" s="7">
        <v>26.81</v>
      </c>
      <c r="BF1404" s="7">
        <v>0</v>
      </c>
      <c r="BG1404" s="7">
        <v>5108604.2304500872</v>
      </c>
      <c r="BH1404" s="7">
        <v>56972</v>
      </c>
      <c r="BI1404" s="7">
        <v>4637180</v>
      </c>
      <c r="BJ1404" s="7">
        <v>63821620.206666678</v>
      </c>
      <c r="BK1404" s="7">
        <v>57042879.720000014</v>
      </c>
      <c r="BL1404" s="7">
        <v>8415778.8800000008</v>
      </c>
      <c r="BM1404" s="7">
        <v>10283404.186666667</v>
      </c>
      <c r="BN1404" s="130">
        <v>1.2689999999999999</v>
      </c>
      <c r="BO1404" s="131">
        <v>2.1917924999999999E-3</v>
      </c>
      <c r="BP1404" s="161">
        <v>55542.763369631204</v>
      </c>
      <c r="BQ1404" s="162">
        <v>111882612</v>
      </c>
      <c r="BR1404" s="161">
        <v>2983845</v>
      </c>
      <c r="BS1404" s="163">
        <v>0</v>
      </c>
      <c r="BT1404" s="163">
        <v>0</v>
      </c>
      <c r="BU1404" s="161">
        <v>215225786.25999999</v>
      </c>
      <c r="BV1404" s="161">
        <v>14240693.9</v>
      </c>
      <c r="BW1404" s="165">
        <v>6816564.6699999999</v>
      </c>
      <c r="BX1404" s="161">
        <v>2983845</v>
      </c>
    </row>
    <row r="1405" spans="1:76" ht="14.45" x14ac:dyDescent="0.3">
      <c r="A1405" s="164" t="s">
        <v>31</v>
      </c>
      <c r="B1405" s="6" t="s">
        <v>147</v>
      </c>
      <c r="C1405" s="6" t="s">
        <v>92</v>
      </c>
      <c r="D1405" s="6" t="s">
        <v>32</v>
      </c>
      <c r="E1405" s="6" t="s">
        <v>36</v>
      </c>
      <c r="F1405" s="24" t="str">
        <f>+Tabela1[[#This Row],[WK]]&amp;Tabela1[[#This Row],[PK]]&amp;Tabela1[[#This Row],[GK]]</f>
        <v>181102</v>
      </c>
      <c r="G1405" s="6" t="s">
        <v>1352</v>
      </c>
      <c r="H1405" s="7">
        <v>153873483.18399933</v>
      </c>
      <c r="I1405" s="8">
        <v>1.371</v>
      </c>
      <c r="J1405" s="7">
        <v>210960545.45000002</v>
      </c>
      <c r="K1405" s="8">
        <v>7.0000000000000007E-2</v>
      </c>
      <c r="L1405" s="7">
        <v>14767238.181500003</v>
      </c>
      <c r="M1405" s="7">
        <v>9470274.1815000027</v>
      </c>
      <c r="N1405" s="9">
        <v>1.7878683301415683</v>
      </c>
      <c r="O1405" s="7">
        <v>6434018</v>
      </c>
      <c r="P1405" s="8">
        <v>1.2949999999999999</v>
      </c>
      <c r="Q1405" s="7">
        <v>8332053</v>
      </c>
      <c r="R1405" s="8">
        <v>1.6E-2</v>
      </c>
      <c r="S1405" s="7">
        <v>133312.848</v>
      </c>
      <c r="T1405" s="7">
        <v>55499.847999999998</v>
      </c>
      <c r="U1405" s="9">
        <v>0.71324647552465525</v>
      </c>
      <c r="V1405" s="7">
        <v>9525774.029500002</v>
      </c>
      <c r="W1405" s="9">
        <v>1.7723105590241237</v>
      </c>
      <c r="X1405" s="7">
        <v>16392166.66464515</v>
      </c>
      <c r="Y1405" s="7">
        <v>3263182</v>
      </c>
      <c r="Z1405" s="7">
        <v>0</v>
      </c>
      <c r="AA1405" s="7">
        <v>748429.664645151</v>
      </c>
      <c r="AB1405" s="7">
        <v>10633957</v>
      </c>
      <c r="AC1405" s="7">
        <v>1746598</v>
      </c>
      <c r="AD1405" s="7">
        <v>6866392.6351451473</v>
      </c>
      <c r="AE1405" s="7">
        <v>0</v>
      </c>
      <c r="AF1405" s="7">
        <v>14767238.181500003</v>
      </c>
      <c r="AG1405" s="7">
        <v>133312.848</v>
      </c>
      <c r="AH1405" s="7">
        <v>6866392.6351451473</v>
      </c>
      <c r="AI1405" s="7">
        <v>4422621</v>
      </c>
      <c r="AJ1405" s="7">
        <v>75031</v>
      </c>
      <c r="AK1405" s="7">
        <v>4606394</v>
      </c>
      <c r="AL1405" s="7">
        <v>0</v>
      </c>
      <c r="AM1405" s="7">
        <v>197602</v>
      </c>
      <c r="AN1405" s="7">
        <v>0</v>
      </c>
      <c r="AO1405" s="7">
        <v>0</v>
      </c>
      <c r="AP1405" s="7">
        <v>8212397</v>
      </c>
      <c r="AQ1405" s="7">
        <v>529112</v>
      </c>
      <c r="AR1405" s="7">
        <v>5296964</v>
      </c>
      <c r="AS1405" s="7">
        <v>77813</v>
      </c>
      <c r="AT1405" s="7">
        <v>5265351</v>
      </c>
      <c r="AU1405" s="7">
        <v>12568</v>
      </c>
      <c r="AV1405" s="7">
        <v>788733</v>
      </c>
      <c r="AW1405" s="7">
        <v>0</v>
      </c>
      <c r="AX1405" s="7">
        <v>0</v>
      </c>
      <c r="AY1405" s="7">
        <v>9618714</v>
      </c>
      <c r="AZ1405" s="7">
        <v>220587</v>
      </c>
      <c r="BA1405" s="7">
        <v>0</v>
      </c>
      <c r="BB1405" s="7">
        <v>0</v>
      </c>
      <c r="BC1405" s="7">
        <v>0</v>
      </c>
      <c r="BD1405" s="7">
        <v>0</v>
      </c>
      <c r="BE1405" s="7">
        <v>0</v>
      </c>
      <c r="BF1405" s="7">
        <v>0</v>
      </c>
      <c r="BG1405" s="7">
        <v>471298.66464515094</v>
      </c>
      <c r="BH1405" s="7">
        <v>5256</v>
      </c>
      <c r="BI1405" s="7">
        <v>277131</v>
      </c>
      <c r="BJ1405" s="7">
        <v>3814225.751666666</v>
      </c>
      <c r="BK1405" s="7">
        <v>1960886.1199999992</v>
      </c>
      <c r="BL1405" s="7">
        <v>506706.40666666668</v>
      </c>
      <c r="BM1405" s="7">
        <v>6399945.7133333338</v>
      </c>
      <c r="BN1405" s="130">
        <v>0.82199999999999995</v>
      </c>
      <c r="BO1405" s="131">
        <v>2.0030720000000001E-4</v>
      </c>
      <c r="BP1405" s="161">
        <v>5075.6284644258949</v>
      </c>
      <c r="BQ1405" s="162">
        <v>10633957</v>
      </c>
      <c r="BR1405" s="161">
        <v>270699</v>
      </c>
      <c r="BS1405" s="163">
        <v>0</v>
      </c>
      <c r="BT1405" s="163">
        <v>1284485.3353548497</v>
      </c>
      <c r="BU1405" s="161">
        <v>14767238.18</v>
      </c>
      <c r="BV1405" s="161">
        <v>133312.85</v>
      </c>
      <c r="BW1405" s="165">
        <v>8150877.9753548494</v>
      </c>
      <c r="BX1405" s="161">
        <v>270699</v>
      </c>
    </row>
    <row r="1406" spans="1:76" ht="14.45" x14ac:dyDescent="0.3">
      <c r="A1406" s="164" t="s">
        <v>31</v>
      </c>
      <c r="B1406" s="6" t="s">
        <v>147</v>
      </c>
      <c r="C1406" s="6" t="s">
        <v>92</v>
      </c>
      <c r="D1406" s="6" t="s">
        <v>37</v>
      </c>
      <c r="E1406" s="6" t="s">
        <v>36</v>
      </c>
      <c r="F1406" s="24" t="str">
        <f>+Tabela1[[#This Row],[WK]]&amp;Tabela1[[#This Row],[PK]]&amp;Tabela1[[#This Row],[GK]]</f>
        <v>181103</v>
      </c>
      <c r="G1406" s="6" t="s">
        <v>1353</v>
      </c>
      <c r="H1406" s="7">
        <v>182572449.66679937</v>
      </c>
      <c r="I1406" s="8">
        <v>1.371</v>
      </c>
      <c r="J1406" s="7">
        <v>250306828.5</v>
      </c>
      <c r="K1406" s="8">
        <v>7.0000000000000007E-2</v>
      </c>
      <c r="L1406" s="7">
        <v>17521477.995000001</v>
      </c>
      <c r="M1406" s="7">
        <v>11870214.995000001</v>
      </c>
      <c r="N1406" s="9">
        <v>2.1004534729670166</v>
      </c>
      <c r="O1406" s="7">
        <v>5771092</v>
      </c>
      <c r="P1406" s="8">
        <v>1.2949999999999999</v>
      </c>
      <c r="Q1406" s="7">
        <v>7473564</v>
      </c>
      <c r="R1406" s="8">
        <v>1.6E-2</v>
      </c>
      <c r="S1406" s="7">
        <v>119577.024</v>
      </c>
      <c r="T1406" s="7">
        <v>60770.024000000005</v>
      </c>
      <c r="U1406" s="9">
        <v>1.0333807880014285</v>
      </c>
      <c r="V1406" s="7">
        <v>11930985.019000001</v>
      </c>
      <c r="W1406" s="9">
        <v>2.0894638803026937</v>
      </c>
      <c r="X1406" s="7">
        <v>24952073.288065687</v>
      </c>
      <c r="Y1406" s="7">
        <v>6837396</v>
      </c>
      <c r="Z1406" s="7">
        <v>0</v>
      </c>
      <c r="AA1406" s="7">
        <v>1047383.2880656857</v>
      </c>
      <c r="AB1406" s="7">
        <v>16154498</v>
      </c>
      <c r="AC1406" s="7">
        <v>912796</v>
      </c>
      <c r="AD1406" s="7">
        <v>13021088.269065686</v>
      </c>
      <c r="AE1406" s="7">
        <v>0</v>
      </c>
      <c r="AF1406" s="7">
        <v>17521477.995000001</v>
      </c>
      <c r="AG1406" s="7">
        <v>119577.024</v>
      </c>
      <c r="AH1406" s="7">
        <v>13021088.269065686</v>
      </c>
      <c r="AI1406" s="7">
        <v>4718438</v>
      </c>
      <c r="AJ1406" s="7">
        <v>24442</v>
      </c>
      <c r="AK1406" s="7">
        <v>7469298</v>
      </c>
      <c r="AL1406" s="7">
        <v>0</v>
      </c>
      <c r="AM1406" s="7">
        <v>263969</v>
      </c>
      <c r="AN1406" s="7">
        <v>0</v>
      </c>
      <c r="AO1406" s="7">
        <v>0</v>
      </c>
      <c r="AP1406" s="7">
        <v>12609332</v>
      </c>
      <c r="AQ1406" s="7">
        <v>998549</v>
      </c>
      <c r="AR1406" s="7">
        <v>5651263</v>
      </c>
      <c r="AS1406" s="7">
        <v>58807</v>
      </c>
      <c r="AT1406" s="7">
        <v>8391049</v>
      </c>
      <c r="AU1406" s="7">
        <v>374193</v>
      </c>
      <c r="AV1406" s="7">
        <v>887795</v>
      </c>
      <c r="AW1406" s="7">
        <v>0</v>
      </c>
      <c r="AX1406" s="7">
        <v>0</v>
      </c>
      <c r="AY1406" s="7">
        <v>14217213</v>
      </c>
      <c r="AZ1406" s="7">
        <v>415222</v>
      </c>
      <c r="BA1406" s="7">
        <v>0</v>
      </c>
      <c r="BB1406" s="7">
        <v>0</v>
      </c>
      <c r="BC1406" s="7">
        <v>0</v>
      </c>
      <c r="BD1406" s="7">
        <v>0</v>
      </c>
      <c r="BE1406" s="7">
        <v>0</v>
      </c>
      <c r="BF1406" s="7">
        <v>0</v>
      </c>
      <c r="BG1406" s="7">
        <v>632702.28806568566</v>
      </c>
      <c r="BH1406" s="7">
        <v>7056</v>
      </c>
      <c r="BI1406" s="7">
        <v>414681</v>
      </c>
      <c r="BJ1406" s="7">
        <v>5707309.8300000001</v>
      </c>
      <c r="BK1406" s="7">
        <v>3027248.7833333332</v>
      </c>
      <c r="BL1406" s="7">
        <v>1355173.8533333333</v>
      </c>
      <c r="BM1406" s="7">
        <v>8009896.4800000004</v>
      </c>
      <c r="BN1406" s="130">
        <v>0.74</v>
      </c>
      <c r="BO1406" s="131">
        <v>2.725774E-4</v>
      </c>
      <c r="BP1406" s="161">
        <v>6907.5771571843834</v>
      </c>
      <c r="BQ1406" s="162">
        <v>16154498</v>
      </c>
      <c r="BR1406" s="161">
        <v>363016</v>
      </c>
      <c r="BS1406" s="163">
        <v>0</v>
      </c>
      <c r="BT1406" s="163">
        <v>1696414.4199999981</v>
      </c>
      <c r="BU1406" s="161">
        <v>17521478</v>
      </c>
      <c r="BV1406" s="161">
        <v>119577.02</v>
      </c>
      <c r="BW1406" s="165">
        <v>14717502.689999998</v>
      </c>
      <c r="BX1406" s="161">
        <v>363016</v>
      </c>
    </row>
    <row r="1407" spans="1:76" ht="14.45" x14ac:dyDescent="0.3">
      <c r="A1407" s="164" t="s">
        <v>31</v>
      </c>
      <c r="B1407" s="6" t="s">
        <v>147</v>
      </c>
      <c r="C1407" s="6" t="s">
        <v>92</v>
      </c>
      <c r="D1407" s="6" t="s">
        <v>39</v>
      </c>
      <c r="E1407" s="6" t="s">
        <v>36</v>
      </c>
      <c r="F1407" s="24" t="str">
        <f>+Tabela1[[#This Row],[WK]]&amp;Tabela1[[#This Row],[PK]]&amp;Tabela1[[#This Row],[GK]]</f>
        <v>181104</v>
      </c>
      <c r="G1407" s="6" t="s">
        <v>1354</v>
      </c>
      <c r="H1407" s="7">
        <v>63277317.678799979</v>
      </c>
      <c r="I1407" s="8">
        <v>1.371</v>
      </c>
      <c r="J1407" s="7">
        <v>86753202.530000001</v>
      </c>
      <c r="K1407" s="8">
        <v>7.0000000000000007E-2</v>
      </c>
      <c r="L1407" s="7">
        <v>6072724.1771000009</v>
      </c>
      <c r="M1407" s="7">
        <v>4466580.1771000009</v>
      </c>
      <c r="N1407" s="9">
        <v>2.7809338248002677</v>
      </c>
      <c r="O1407" s="7">
        <v>3228605</v>
      </c>
      <c r="P1407" s="8">
        <v>1.2949999999999999</v>
      </c>
      <c r="Q1407" s="7">
        <v>4181043</v>
      </c>
      <c r="R1407" s="8">
        <v>1.6E-2</v>
      </c>
      <c r="S1407" s="7">
        <v>66896.687999999995</v>
      </c>
      <c r="T1407" s="7">
        <v>43054.687999999995</v>
      </c>
      <c r="U1407" s="9">
        <v>1.8058337387803034</v>
      </c>
      <c r="V1407" s="7">
        <v>4509634.865100001</v>
      </c>
      <c r="W1407" s="9">
        <v>2.7666709193207799</v>
      </c>
      <c r="X1407" s="7">
        <v>9116455.6400000006</v>
      </c>
      <c r="Y1407" s="7">
        <v>2319718</v>
      </c>
      <c r="Z1407" s="7">
        <v>3020.64</v>
      </c>
      <c r="AA1407" s="7">
        <v>525774</v>
      </c>
      <c r="AB1407" s="7">
        <v>3854301</v>
      </c>
      <c r="AC1407" s="7">
        <v>2413642</v>
      </c>
      <c r="AD1407" s="7">
        <v>4606820.7748999996</v>
      </c>
      <c r="AE1407" s="7">
        <v>0</v>
      </c>
      <c r="AF1407" s="7">
        <v>6072724.1771000009</v>
      </c>
      <c r="AG1407" s="7">
        <v>66896.687999999995</v>
      </c>
      <c r="AH1407" s="7">
        <v>4606820.7748999996</v>
      </c>
      <c r="AI1407" s="7">
        <v>1341026</v>
      </c>
      <c r="AJ1407" s="7">
        <v>7629</v>
      </c>
      <c r="AK1407" s="7">
        <v>3459754</v>
      </c>
      <c r="AL1407" s="7">
        <v>0</v>
      </c>
      <c r="AM1407" s="7">
        <v>289436</v>
      </c>
      <c r="AN1407" s="7">
        <v>0</v>
      </c>
      <c r="AO1407" s="7">
        <v>0</v>
      </c>
      <c r="AP1407" s="7">
        <v>3112452</v>
      </c>
      <c r="AQ1407" s="7">
        <v>246653</v>
      </c>
      <c r="AR1407" s="7">
        <v>1606144</v>
      </c>
      <c r="AS1407" s="7">
        <v>23842</v>
      </c>
      <c r="AT1407" s="7">
        <v>4004731</v>
      </c>
      <c r="AU1407" s="7">
        <v>267969</v>
      </c>
      <c r="AV1407" s="7">
        <v>924373</v>
      </c>
      <c r="AW1407" s="7">
        <v>0</v>
      </c>
      <c r="AX1407" s="7">
        <v>0</v>
      </c>
      <c r="AY1407" s="7">
        <v>3566198</v>
      </c>
      <c r="AZ1407" s="7">
        <v>107049</v>
      </c>
      <c r="BA1407" s="7">
        <v>3020.64</v>
      </c>
      <c r="BB1407" s="7">
        <v>0</v>
      </c>
      <c r="BC1407" s="7">
        <v>0</v>
      </c>
      <c r="BD1407" s="7">
        <v>0</v>
      </c>
      <c r="BE1407" s="7">
        <v>64.959999999999994</v>
      </c>
      <c r="BF1407" s="7">
        <v>0</v>
      </c>
      <c r="BG1407" s="7">
        <v>320594</v>
      </c>
      <c r="BH1407" s="7">
        <v>2743</v>
      </c>
      <c r="BI1407" s="7">
        <v>205180</v>
      </c>
      <c r="BJ1407" s="7">
        <v>2823837.0874999994</v>
      </c>
      <c r="BK1407" s="7">
        <v>1676805.7066666661</v>
      </c>
      <c r="BL1407" s="7">
        <v>33333</v>
      </c>
      <c r="BM1407" s="7">
        <v>4521459.5233333334</v>
      </c>
      <c r="BN1407" s="130">
        <v>0.745</v>
      </c>
      <c r="BO1407" s="131">
        <v>9.4536699999999999E-5</v>
      </c>
      <c r="BP1407" s="161">
        <v>2395.240398942557</v>
      </c>
      <c r="BQ1407" s="162">
        <v>3854301</v>
      </c>
      <c r="BR1407" s="161">
        <v>139735</v>
      </c>
      <c r="BS1407" s="163">
        <v>0</v>
      </c>
      <c r="BT1407" s="163">
        <v>893599.3599999994</v>
      </c>
      <c r="BU1407" s="161">
        <v>6072724.1799999997</v>
      </c>
      <c r="BV1407" s="161">
        <v>66896.69</v>
      </c>
      <c r="BW1407" s="165">
        <v>5500420.129999999</v>
      </c>
      <c r="BX1407" s="161">
        <v>139735</v>
      </c>
    </row>
    <row r="1408" spans="1:76" ht="14.45" x14ac:dyDescent="0.3">
      <c r="A1408" s="164" t="s">
        <v>31</v>
      </c>
      <c r="B1408" s="6" t="s">
        <v>147</v>
      </c>
      <c r="C1408" s="6" t="s">
        <v>92</v>
      </c>
      <c r="D1408" s="6" t="s">
        <v>42</v>
      </c>
      <c r="E1408" s="6" t="s">
        <v>36</v>
      </c>
      <c r="F1408" s="24" t="str">
        <f>+Tabela1[[#This Row],[WK]]&amp;Tabela1[[#This Row],[PK]]&amp;Tabela1[[#This Row],[GK]]</f>
        <v>181105</v>
      </c>
      <c r="G1408" s="6" t="s">
        <v>1351</v>
      </c>
      <c r="H1408" s="7">
        <v>476466090.75479901</v>
      </c>
      <c r="I1408" s="8">
        <v>1.371</v>
      </c>
      <c r="J1408" s="7">
        <v>653235010.43000007</v>
      </c>
      <c r="K1408" s="8">
        <v>7.0000000000000007E-2</v>
      </c>
      <c r="L1408" s="7">
        <v>45726450.730100006</v>
      </c>
      <c r="M1408" s="7">
        <v>25919199.730100006</v>
      </c>
      <c r="N1408" s="9">
        <v>1.3085712767561741</v>
      </c>
      <c r="O1408" s="7">
        <v>6924180</v>
      </c>
      <c r="P1408" s="8">
        <v>1.2949999999999999</v>
      </c>
      <c r="Q1408" s="7">
        <v>8966813</v>
      </c>
      <c r="R1408" s="8">
        <v>1.6E-2</v>
      </c>
      <c r="S1408" s="7">
        <v>143469.008</v>
      </c>
      <c r="T1408" s="7">
        <v>-142785.992</v>
      </c>
      <c r="U1408" s="9">
        <v>-0.49880697979074601</v>
      </c>
      <c r="V1408" s="7">
        <v>25776413.738100007</v>
      </c>
      <c r="W1408" s="9">
        <v>1.2828231040466511</v>
      </c>
      <c r="X1408" s="7">
        <v>35886379.220536307</v>
      </c>
      <c r="Y1408" s="7">
        <v>1263735</v>
      </c>
      <c r="Z1408" s="7">
        <v>402099.29500000004</v>
      </c>
      <c r="AA1408" s="7">
        <v>2111465.9255363075</v>
      </c>
      <c r="AB1408" s="7">
        <v>26991955</v>
      </c>
      <c r="AC1408" s="7">
        <v>5117124</v>
      </c>
      <c r="AD1408" s="7">
        <v>10109965.482436299</v>
      </c>
      <c r="AE1408" s="7">
        <v>0</v>
      </c>
      <c r="AF1408" s="7">
        <v>45726450.730100006</v>
      </c>
      <c r="AG1408" s="7">
        <v>143469.008</v>
      </c>
      <c r="AH1408" s="7">
        <v>10109965.482436299</v>
      </c>
      <c r="AI1408" s="7">
        <v>16537769</v>
      </c>
      <c r="AJ1408" s="7">
        <v>139516</v>
      </c>
      <c r="AK1408" s="7">
        <v>6842292</v>
      </c>
      <c r="AL1408" s="7">
        <v>0</v>
      </c>
      <c r="AM1408" s="7">
        <v>1133324</v>
      </c>
      <c r="AN1408" s="7">
        <v>0</v>
      </c>
      <c r="AO1408" s="7">
        <v>0</v>
      </c>
      <c r="AP1408" s="7">
        <v>23492574</v>
      </c>
      <c r="AQ1408" s="7">
        <v>1448095</v>
      </c>
      <c r="AR1408" s="7">
        <v>19807251</v>
      </c>
      <c r="AS1408" s="7">
        <v>286255</v>
      </c>
      <c r="AT1408" s="7">
        <v>7103793</v>
      </c>
      <c r="AU1408" s="7">
        <v>0</v>
      </c>
      <c r="AV1408" s="7">
        <v>556831</v>
      </c>
      <c r="AW1408" s="7">
        <v>0</v>
      </c>
      <c r="AX1408" s="7">
        <v>0</v>
      </c>
      <c r="AY1408" s="7">
        <v>26292611</v>
      </c>
      <c r="AZ1408" s="7">
        <v>656894</v>
      </c>
      <c r="BA1408" s="7">
        <v>402099.29500000004</v>
      </c>
      <c r="BB1408" s="7">
        <v>0</v>
      </c>
      <c r="BC1408" s="7">
        <v>20.440000000000001</v>
      </c>
      <c r="BD1408" s="7">
        <v>3932.43</v>
      </c>
      <c r="BE1408" s="7">
        <v>646.16999999999996</v>
      </c>
      <c r="BF1408" s="7">
        <v>0</v>
      </c>
      <c r="BG1408" s="7">
        <v>1223618.9255363075</v>
      </c>
      <c r="BH1408" s="7">
        <v>13646</v>
      </c>
      <c r="BI1408" s="7">
        <v>887847</v>
      </c>
      <c r="BJ1408" s="7">
        <v>12219454.492499998</v>
      </c>
      <c r="BK1408" s="7">
        <v>10178248.993333332</v>
      </c>
      <c r="BL1408" s="7">
        <v>908974.46666666667</v>
      </c>
      <c r="BM1408" s="7">
        <v>6346873.0633333344</v>
      </c>
      <c r="BN1408" s="130">
        <v>0.97299999999999998</v>
      </c>
      <c r="BO1408" s="131">
        <v>5.0920999999999996E-4</v>
      </c>
      <c r="BP1408" s="161">
        <v>12903.682299566482</v>
      </c>
      <c r="BQ1408" s="162">
        <v>26991955</v>
      </c>
      <c r="BR1408" s="161">
        <v>721994</v>
      </c>
      <c r="BS1408" s="163">
        <v>0</v>
      </c>
      <c r="BT1408" s="163">
        <v>2445743.7100000009</v>
      </c>
      <c r="BU1408" s="161">
        <v>45726450.729999997</v>
      </c>
      <c r="BV1408" s="161">
        <v>143469.01</v>
      </c>
      <c r="BW1408" s="165">
        <v>12555709.190000001</v>
      </c>
      <c r="BX1408" s="161">
        <v>721994</v>
      </c>
    </row>
    <row r="1409" spans="1:76" ht="14.45" x14ac:dyDescent="0.3">
      <c r="A1409" s="164" t="s">
        <v>31</v>
      </c>
      <c r="B1409" s="6" t="s">
        <v>147</v>
      </c>
      <c r="C1409" s="6" t="s">
        <v>92</v>
      </c>
      <c r="D1409" s="6" t="s">
        <v>44</v>
      </c>
      <c r="E1409" s="6" t="s">
        <v>36</v>
      </c>
      <c r="F1409" s="24" t="str">
        <f>+Tabela1[[#This Row],[WK]]&amp;Tabela1[[#This Row],[PK]]&amp;Tabela1[[#This Row],[GK]]</f>
        <v>181106</v>
      </c>
      <c r="G1409" s="6" t="s">
        <v>1355</v>
      </c>
      <c r="H1409" s="7">
        <v>133372316.87319933</v>
      </c>
      <c r="I1409" s="8">
        <v>1.371</v>
      </c>
      <c r="J1409" s="7">
        <v>182853446.44</v>
      </c>
      <c r="K1409" s="8">
        <v>7.0000000000000007E-2</v>
      </c>
      <c r="L1409" s="7">
        <v>12799741.250800001</v>
      </c>
      <c r="M1409" s="7">
        <v>8428017.2508000005</v>
      </c>
      <c r="N1409" s="9">
        <v>1.9278475152594263</v>
      </c>
      <c r="O1409" s="7">
        <v>67382</v>
      </c>
      <c r="P1409" s="8">
        <v>1.2949999999999999</v>
      </c>
      <c r="Q1409" s="7">
        <v>87260</v>
      </c>
      <c r="R1409" s="8">
        <v>1.6E-2</v>
      </c>
      <c r="S1409" s="7">
        <v>1396.16</v>
      </c>
      <c r="T1409" s="7">
        <v>-8679.84</v>
      </c>
      <c r="U1409" s="9">
        <v>-0.8614370782056372</v>
      </c>
      <c r="V1409" s="7">
        <v>8419337.4108000007</v>
      </c>
      <c r="W1409" s="9">
        <v>1.92143352293578</v>
      </c>
      <c r="X1409" s="7">
        <v>16742108.38250874</v>
      </c>
      <c r="Y1409" s="7">
        <v>3845635</v>
      </c>
      <c r="Z1409" s="7">
        <v>68758.62</v>
      </c>
      <c r="AA1409" s="7">
        <v>1029127.7625087397</v>
      </c>
      <c r="AB1409" s="7">
        <v>9827474</v>
      </c>
      <c r="AC1409" s="7">
        <v>1971113</v>
      </c>
      <c r="AD1409" s="7">
        <v>8322770.9717087392</v>
      </c>
      <c r="AE1409" s="7">
        <v>0</v>
      </c>
      <c r="AF1409" s="7">
        <v>12799741.250800001</v>
      </c>
      <c r="AG1409" s="7">
        <v>1396.16</v>
      </c>
      <c r="AH1409" s="7">
        <v>8322770.9717087392</v>
      </c>
      <c r="AI1409" s="7">
        <v>3650106</v>
      </c>
      <c r="AJ1409" s="7">
        <v>2477</v>
      </c>
      <c r="AK1409" s="7">
        <v>5137993</v>
      </c>
      <c r="AL1409" s="7">
        <v>0</v>
      </c>
      <c r="AM1409" s="7">
        <v>1093950</v>
      </c>
      <c r="AN1409" s="7">
        <v>0</v>
      </c>
      <c r="AO1409" s="7">
        <v>0</v>
      </c>
      <c r="AP1409" s="7">
        <v>8072874</v>
      </c>
      <c r="AQ1409" s="7">
        <v>497285</v>
      </c>
      <c r="AR1409" s="7">
        <v>4371724</v>
      </c>
      <c r="AS1409" s="7">
        <v>10076</v>
      </c>
      <c r="AT1409" s="7">
        <v>6021514</v>
      </c>
      <c r="AU1409" s="7">
        <v>271326</v>
      </c>
      <c r="AV1409" s="7">
        <v>1070554</v>
      </c>
      <c r="AW1409" s="7">
        <v>0</v>
      </c>
      <c r="AX1409" s="7">
        <v>0</v>
      </c>
      <c r="AY1409" s="7">
        <v>8693113</v>
      </c>
      <c r="AZ1409" s="7">
        <v>205989</v>
      </c>
      <c r="BA1409" s="7">
        <v>68758.62</v>
      </c>
      <c r="BB1409" s="7">
        <v>0</v>
      </c>
      <c r="BC1409" s="7">
        <v>0</v>
      </c>
      <c r="BD1409" s="7">
        <v>0.03</v>
      </c>
      <c r="BE1409" s="7">
        <v>1478.62</v>
      </c>
      <c r="BF1409" s="7">
        <v>0</v>
      </c>
      <c r="BG1409" s="7">
        <v>460179.76250873966</v>
      </c>
      <c r="BH1409" s="7">
        <v>5132</v>
      </c>
      <c r="BI1409" s="7">
        <v>568948</v>
      </c>
      <c r="BJ1409" s="7">
        <v>7830388.3816666668</v>
      </c>
      <c r="BK1409" s="7">
        <v>5862669.5600000005</v>
      </c>
      <c r="BL1409" s="7">
        <v>224350.48666666666</v>
      </c>
      <c r="BM1409" s="7">
        <v>7422174.3133333325</v>
      </c>
      <c r="BN1409" s="130">
        <v>0.78300000000000003</v>
      </c>
      <c r="BO1409" s="131">
        <v>1.9050579999999999E-4</v>
      </c>
      <c r="BP1409" s="161">
        <v>4827.4999686290048</v>
      </c>
      <c r="BQ1409" s="162">
        <v>9827474</v>
      </c>
      <c r="BR1409" s="161">
        <v>270465</v>
      </c>
      <c r="BS1409" s="163">
        <v>0</v>
      </c>
      <c r="BT1409" s="163">
        <v>1290852.3900000006</v>
      </c>
      <c r="BU1409" s="161">
        <v>12799741.25</v>
      </c>
      <c r="BV1409" s="161">
        <v>1396.16</v>
      </c>
      <c r="BW1409" s="165">
        <v>9613623.3599999994</v>
      </c>
      <c r="BX1409" s="161">
        <v>270465</v>
      </c>
    </row>
    <row r="1410" spans="1:76" ht="14.45" x14ac:dyDescent="0.3">
      <c r="A1410" s="164" t="s">
        <v>31</v>
      </c>
      <c r="B1410" s="6" t="s">
        <v>147</v>
      </c>
      <c r="C1410" s="6" t="s">
        <v>92</v>
      </c>
      <c r="D1410" s="6" t="s">
        <v>51</v>
      </c>
      <c r="E1410" s="6" t="s">
        <v>40</v>
      </c>
      <c r="F1410" s="24" t="str">
        <f>+Tabela1[[#This Row],[WK]]&amp;Tabela1[[#This Row],[PK]]&amp;Tabela1[[#This Row],[GK]]</f>
        <v>181107</v>
      </c>
      <c r="G1410" s="6" t="s">
        <v>1356</v>
      </c>
      <c r="H1410" s="7">
        <v>310156827.89499861</v>
      </c>
      <c r="I1410" s="8">
        <v>1.371</v>
      </c>
      <c r="J1410" s="7">
        <v>425225011.05000001</v>
      </c>
      <c r="K1410" s="8">
        <v>7.0000000000000007E-2</v>
      </c>
      <c r="L1410" s="7">
        <v>29765750.773500003</v>
      </c>
      <c r="M1410" s="7">
        <v>20406340.773500003</v>
      </c>
      <c r="N1410" s="9">
        <v>2.180302046122566</v>
      </c>
      <c r="O1410" s="7">
        <v>20577146</v>
      </c>
      <c r="P1410" s="8">
        <v>1.2949999999999999</v>
      </c>
      <c r="Q1410" s="7">
        <v>26647404</v>
      </c>
      <c r="R1410" s="8">
        <v>1.6E-2</v>
      </c>
      <c r="S1410" s="7">
        <v>426358.46400000004</v>
      </c>
      <c r="T1410" s="7">
        <v>191344.46400000004</v>
      </c>
      <c r="U1410" s="9">
        <v>0.81418325716765827</v>
      </c>
      <c r="V1410" s="7">
        <v>20597685.237500004</v>
      </c>
      <c r="W1410" s="9">
        <v>2.1468391679896577</v>
      </c>
      <c r="X1410" s="7">
        <v>43206490.078862071</v>
      </c>
      <c r="Y1410" s="7">
        <v>10695985</v>
      </c>
      <c r="Z1410" s="7">
        <v>462069.88</v>
      </c>
      <c r="AA1410" s="7">
        <v>1441719.1988620709</v>
      </c>
      <c r="AB1410" s="7">
        <v>28742993</v>
      </c>
      <c r="AC1410" s="7">
        <v>1863723</v>
      </c>
      <c r="AD1410" s="7">
        <v>22608804.841362067</v>
      </c>
      <c r="AE1410" s="7">
        <v>0</v>
      </c>
      <c r="AF1410" s="7">
        <v>29765750.773500003</v>
      </c>
      <c r="AG1410" s="7">
        <v>426358.46400000004</v>
      </c>
      <c r="AH1410" s="7">
        <v>22608804.841362067</v>
      </c>
      <c r="AI1410" s="7">
        <v>7814500</v>
      </c>
      <c r="AJ1410" s="7">
        <v>102407</v>
      </c>
      <c r="AK1410" s="7">
        <v>12300881</v>
      </c>
      <c r="AL1410" s="7">
        <v>1226688</v>
      </c>
      <c r="AM1410" s="7">
        <v>449107</v>
      </c>
      <c r="AN1410" s="7">
        <v>0</v>
      </c>
      <c r="AO1410" s="7">
        <v>0</v>
      </c>
      <c r="AP1410" s="7">
        <v>22584267</v>
      </c>
      <c r="AQ1410" s="7">
        <v>1348638</v>
      </c>
      <c r="AR1410" s="7">
        <v>9359410</v>
      </c>
      <c r="AS1410" s="7">
        <v>235014</v>
      </c>
      <c r="AT1410" s="7">
        <v>14140718</v>
      </c>
      <c r="AU1410" s="7">
        <v>987122</v>
      </c>
      <c r="AV1410" s="7">
        <v>489911</v>
      </c>
      <c r="AW1410" s="7">
        <v>0</v>
      </c>
      <c r="AX1410" s="7">
        <v>0</v>
      </c>
      <c r="AY1410" s="7">
        <v>25892023</v>
      </c>
      <c r="AZ1410" s="7">
        <v>557954</v>
      </c>
      <c r="BA1410" s="7">
        <v>462069.88</v>
      </c>
      <c r="BB1410" s="7">
        <v>0</v>
      </c>
      <c r="BC1410" s="7">
        <v>46.54</v>
      </c>
      <c r="BD1410" s="7">
        <v>4758.41</v>
      </c>
      <c r="BE1410" s="7">
        <v>109.9</v>
      </c>
      <c r="BF1410" s="7">
        <v>0</v>
      </c>
      <c r="BG1410" s="7">
        <v>1076562.1988620709</v>
      </c>
      <c r="BH1410" s="7">
        <v>12006</v>
      </c>
      <c r="BI1410" s="7">
        <v>365157</v>
      </c>
      <c r="BJ1410" s="7">
        <v>5025607.666666666</v>
      </c>
      <c r="BK1410" s="7">
        <v>4087154.8499999992</v>
      </c>
      <c r="BL1410" s="7">
        <v>189368.00333333333</v>
      </c>
      <c r="BM1410" s="7">
        <v>3375075.2600000002</v>
      </c>
      <c r="BN1410" s="130">
        <v>0.75600000000000001</v>
      </c>
      <c r="BO1410" s="131">
        <v>4.5857789999999998E-4</v>
      </c>
      <c r="BP1410" s="161">
        <v>11621.018059197077</v>
      </c>
      <c r="BQ1410" s="162">
        <v>28742993</v>
      </c>
      <c r="BR1410" s="161">
        <v>615981</v>
      </c>
      <c r="BS1410" s="163">
        <v>0</v>
      </c>
      <c r="BT1410" s="163">
        <v>2477218.6700000018</v>
      </c>
      <c r="BU1410" s="161">
        <v>29765750.77</v>
      </c>
      <c r="BV1410" s="161">
        <v>426358.46</v>
      </c>
      <c r="BW1410" s="165">
        <v>25086023.510000002</v>
      </c>
      <c r="BX1410" s="161">
        <v>615981</v>
      </c>
    </row>
    <row r="1411" spans="1:76" ht="14.45" x14ac:dyDescent="0.3">
      <c r="A1411" s="164" t="s">
        <v>31</v>
      </c>
      <c r="B1411" s="6" t="s">
        <v>147</v>
      </c>
      <c r="C1411" s="6" t="s">
        <v>92</v>
      </c>
      <c r="D1411" s="6" t="s">
        <v>75</v>
      </c>
      <c r="E1411" s="6" t="s">
        <v>40</v>
      </c>
      <c r="F1411" s="24" t="str">
        <f>+Tabela1[[#This Row],[WK]]&amp;Tabela1[[#This Row],[PK]]&amp;Tabela1[[#This Row],[GK]]</f>
        <v>181108</v>
      </c>
      <c r="G1411" s="6" t="s">
        <v>1357</v>
      </c>
      <c r="H1411" s="7">
        <v>353429996.62159705</v>
      </c>
      <c r="I1411" s="8">
        <v>1.371</v>
      </c>
      <c r="J1411" s="7">
        <v>484552525.37</v>
      </c>
      <c r="K1411" s="8">
        <v>7.0000000000000007E-2</v>
      </c>
      <c r="L1411" s="7">
        <v>33918676.775900006</v>
      </c>
      <c r="M1411" s="7">
        <v>21086642.775900006</v>
      </c>
      <c r="N1411" s="9">
        <v>1.643281398404961</v>
      </c>
      <c r="O1411" s="7">
        <v>25477155</v>
      </c>
      <c r="P1411" s="8">
        <v>1.2949999999999999</v>
      </c>
      <c r="Q1411" s="7">
        <v>32992916</v>
      </c>
      <c r="R1411" s="8">
        <v>1.6E-2</v>
      </c>
      <c r="S1411" s="7">
        <v>527886.65599999996</v>
      </c>
      <c r="T1411" s="7">
        <v>196599.65599999996</v>
      </c>
      <c r="U1411" s="9">
        <v>0.5934421091078127</v>
      </c>
      <c r="V1411" s="7">
        <v>21283242.43190001</v>
      </c>
      <c r="W1411" s="9">
        <v>1.6168596383769727</v>
      </c>
      <c r="X1411" s="7">
        <v>66424253.95607572</v>
      </c>
      <c r="Y1411" s="7">
        <v>22076889</v>
      </c>
      <c r="Z1411" s="7">
        <v>1.86</v>
      </c>
      <c r="AA1411" s="7">
        <v>2031942.0960757229</v>
      </c>
      <c r="AB1411" s="7">
        <v>42315421</v>
      </c>
      <c r="AC1411" s="7">
        <v>0</v>
      </c>
      <c r="AD1411" s="7">
        <v>45141011.524175711</v>
      </c>
      <c r="AE1411" s="7">
        <v>0</v>
      </c>
      <c r="AF1411" s="7">
        <v>33918676.775900006</v>
      </c>
      <c r="AG1411" s="7">
        <v>527886.65599999996</v>
      </c>
      <c r="AH1411" s="7">
        <v>45141011.524175711</v>
      </c>
      <c r="AI1411" s="7">
        <v>10713915</v>
      </c>
      <c r="AJ1411" s="7">
        <v>276084</v>
      </c>
      <c r="AK1411" s="7">
        <v>12794815</v>
      </c>
      <c r="AL1411" s="7">
        <v>1786563</v>
      </c>
      <c r="AM1411" s="7">
        <v>735334</v>
      </c>
      <c r="AN1411" s="7">
        <v>0</v>
      </c>
      <c r="AO1411" s="7">
        <v>0</v>
      </c>
      <c r="AP1411" s="7">
        <v>33000117</v>
      </c>
      <c r="AQ1411" s="7">
        <v>2168164</v>
      </c>
      <c r="AR1411" s="7">
        <v>12832034</v>
      </c>
      <c r="AS1411" s="7">
        <v>331287</v>
      </c>
      <c r="AT1411" s="7">
        <v>14266846</v>
      </c>
      <c r="AU1411" s="7">
        <v>932285</v>
      </c>
      <c r="AV1411" s="7">
        <v>769874</v>
      </c>
      <c r="AW1411" s="7">
        <v>0</v>
      </c>
      <c r="AX1411" s="7">
        <v>0</v>
      </c>
      <c r="AY1411" s="7">
        <v>36819222</v>
      </c>
      <c r="AZ1411" s="7">
        <v>987774</v>
      </c>
      <c r="BA1411" s="7">
        <v>1.86</v>
      </c>
      <c r="BB1411" s="7">
        <v>0</v>
      </c>
      <c r="BC1411" s="7">
        <v>0</v>
      </c>
      <c r="BD1411" s="7">
        <v>0.02</v>
      </c>
      <c r="BE1411" s="7">
        <v>0</v>
      </c>
      <c r="BF1411" s="7">
        <v>0</v>
      </c>
      <c r="BG1411" s="7">
        <v>1276882.0960757229</v>
      </c>
      <c r="BH1411" s="7">
        <v>14240</v>
      </c>
      <c r="BI1411" s="7">
        <v>755060</v>
      </c>
      <c r="BJ1411" s="7">
        <v>10392027.9375</v>
      </c>
      <c r="BK1411" s="7">
        <v>8168198.9133333322</v>
      </c>
      <c r="BL1411" s="7">
        <v>149947.87666666668</v>
      </c>
      <c r="BM1411" s="7">
        <v>8595420.3433333337</v>
      </c>
      <c r="BN1411" s="130">
        <v>0.65200000000000002</v>
      </c>
      <c r="BO1411" s="131">
        <v>6.2867330000000005E-4</v>
      </c>
      <c r="BP1411" s="161">
        <v>15931.250155539821</v>
      </c>
      <c r="BQ1411" s="162">
        <v>42315421</v>
      </c>
      <c r="BR1411" s="161">
        <v>733421</v>
      </c>
      <c r="BS1411" s="163">
        <v>3794102.7960757278</v>
      </c>
      <c r="BT1411" s="163">
        <v>0</v>
      </c>
      <c r="BU1411" s="161">
        <v>33918676.780000001</v>
      </c>
      <c r="BV1411" s="161">
        <v>527886.66</v>
      </c>
      <c r="BW1411" s="165">
        <v>41346908.729999997</v>
      </c>
      <c r="BX1411" s="161">
        <v>733421</v>
      </c>
    </row>
    <row r="1412" spans="1:76" ht="14.45" x14ac:dyDescent="0.3">
      <c r="A1412" s="164" t="s">
        <v>31</v>
      </c>
      <c r="B1412" s="6" t="s">
        <v>147</v>
      </c>
      <c r="C1412" s="6" t="s">
        <v>92</v>
      </c>
      <c r="D1412" s="6" t="s">
        <v>77</v>
      </c>
      <c r="E1412" s="6" t="s">
        <v>36</v>
      </c>
      <c r="F1412" s="24" t="str">
        <f>+Tabela1[[#This Row],[WK]]&amp;Tabela1[[#This Row],[PK]]&amp;Tabela1[[#This Row],[GK]]</f>
        <v>181109</v>
      </c>
      <c r="G1412" s="6" t="s">
        <v>1358</v>
      </c>
      <c r="H1412" s="7">
        <v>247226853.43999872</v>
      </c>
      <c r="I1412" s="8">
        <v>1.371</v>
      </c>
      <c r="J1412" s="7">
        <v>338948016.06999999</v>
      </c>
      <c r="K1412" s="8">
        <v>7.0000000000000007E-2</v>
      </c>
      <c r="L1412" s="7">
        <v>23726361.124900002</v>
      </c>
      <c r="M1412" s="7">
        <v>14893465.124900002</v>
      </c>
      <c r="N1412" s="9">
        <v>1.6861361352946986</v>
      </c>
      <c r="O1412" s="7">
        <v>19271137</v>
      </c>
      <c r="P1412" s="8">
        <v>1.2949999999999999</v>
      </c>
      <c r="Q1412" s="7">
        <v>24956122</v>
      </c>
      <c r="R1412" s="8">
        <v>1.6E-2</v>
      </c>
      <c r="S1412" s="7">
        <v>399297.95199999999</v>
      </c>
      <c r="T1412" s="7">
        <v>38581.95199999999</v>
      </c>
      <c r="U1412" s="9">
        <v>0.10695935860898877</v>
      </c>
      <c r="V1412" s="7">
        <v>14932047.076900002</v>
      </c>
      <c r="W1412" s="9">
        <v>1.6241763386251238</v>
      </c>
      <c r="X1412" s="7">
        <v>23390425.799037077</v>
      </c>
      <c r="Y1412" s="7">
        <v>3048850</v>
      </c>
      <c r="Z1412" s="7">
        <v>377542.02499999997</v>
      </c>
      <c r="AA1412" s="7">
        <v>1572733.7740370752</v>
      </c>
      <c r="AB1412" s="7">
        <v>16095978</v>
      </c>
      <c r="AC1412" s="7">
        <v>2295322</v>
      </c>
      <c r="AD1412" s="7">
        <v>8458378.7221370749</v>
      </c>
      <c r="AE1412" s="7">
        <v>0</v>
      </c>
      <c r="AF1412" s="7">
        <v>23726361.124900002</v>
      </c>
      <c r="AG1412" s="7">
        <v>399297.95199999999</v>
      </c>
      <c r="AH1412" s="7">
        <v>8458378.7221370749</v>
      </c>
      <c r="AI1412" s="7">
        <v>7374895</v>
      </c>
      <c r="AJ1412" s="7">
        <v>369804</v>
      </c>
      <c r="AK1412" s="7">
        <v>7030810</v>
      </c>
      <c r="AL1412" s="7">
        <v>0</v>
      </c>
      <c r="AM1412" s="7">
        <v>1315911</v>
      </c>
      <c r="AN1412" s="7">
        <v>0</v>
      </c>
      <c r="AO1412" s="7">
        <v>0</v>
      </c>
      <c r="AP1412" s="7">
        <v>12647307</v>
      </c>
      <c r="AQ1412" s="7">
        <v>851352</v>
      </c>
      <c r="AR1412" s="7">
        <v>8832896</v>
      </c>
      <c r="AS1412" s="7">
        <v>360716</v>
      </c>
      <c r="AT1412" s="7">
        <v>7443086</v>
      </c>
      <c r="AU1412" s="7">
        <v>0</v>
      </c>
      <c r="AV1412" s="7">
        <v>735561</v>
      </c>
      <c r="AW1412" s="7">
        <v>0</v>
      </c>
      <c r="AX1412" s="7">
        <v>0</v>
      </c>
      <c r="AY1412" s="7">
        <v>14096827</v>
      </c>
      <c r="AZ1412" s="7">
        <v>358453</v>
      </c>
      <c r="BA1412" s="7">
        <v>377542.02499999997</v>
      </c>
      <c r="BB1412" s="7">
        <v>0</v>
      </c>
      <c r="BC1412" s="7">
        <v>60.17</v>
      </c>
      <c r="BD1412" s="7">
        <v>2654.41</v>
      </c>
      <c r="BE1412" s="7">
        <v>2409.23</v>
      </c>
      <c r="BF1412" s="7">
        <v>0</v>
      </c>
      <c r="BG1412" s="7">
        <v>744608.77403707523</v>
      </c>
      <c r="BH1412" s="7">
        <v>8304</v>
      </c>
      <c r="BI1412" s="7">
        <v>828125</v>
      </c>
      <c r="BJ1412" s="7">
        <v>11397552.354999999</v>
      </c>
      <c r="BK1412" s="7">
        <v>8853882.6499999985</v>
      </c>
      <c r="BL1412" s="7">
        <v>1032131.4533333335</v>
      </c>
      <c r="BM1412" s="7">
        <v>8110415.913333334</v>
      </c>
      <c r="BN1412" s="130">
        <v>0.89</v>
      </c>
      <c r="BO1412" s="131">
        <v>3.0235629999999998E-4</v>
      </c>
      <c r="BP1412" s="161">
        <v>7661.9678258571857</v>
      </c>
      <c r="BQ1412" s="162">
        <v>16095978</v>
      </c>
      <c r="BR1412" s="161">
        <v>433885</v>
      </c>
      <c r="BS1412" s="163">
        <v>0</v>
      </c>
      <c r="BT1412" s="163">
        <v>2177385.7599999979</v>
      </c>
      <c r="BU1412" s="161">
        <v>23726361.120000001</v>
      </c>
      <c r="BV1412" s="161">
        <v>399297.95</v>
      </c>
      <c r="BW1412" s="165">
        <v>10635764.479999999</v>
      </c>
      <c r="BX1412" s="161">
        <v>433885</v>
      </c>
    </row>
    <row r="1413" spans="1:76" ht="14.45" x14ac:dyDescent="0.3">
      <c r="A1413" s="164" t="s">
        <v>31</v>
      </c>
      <c r="B1413" s="6" t="s">
        <v>147</v>
      </c>
      <c r="C1413" s="6" t="s">
        <v>92</v>
      </c>
      <c r="D1413" s="6" t="s">
        <v>90</v>
      </c>
      <c r="E1413" s="6" t="s">
        <v>36</v>
      </c>
      <c r="F1413" s="24" t="str">
        <f>+Tabela1[[#This Row],[WK]]&amp;Tabela1[[#This Row],[PK]]&amp;Tabela1[[#This Row],[GK]]</f>
        <v>181110</v>
      </c>
      <c r="G1413" s="6" t="s">
        <v>1359</v>
      </c>
      <c r="H1413" s="7">
        <v>196730543.24779892</v>
      </c>
      <c r="I1413" s="8">
        <v>1.371</v>
      </c>
      <c r="J1413" s="7">
        <v>269717574.79000002</v>
      </c>
      <c r="K1413" s="8">
        <v>7.0000000000000007E-2</v>
      </c>
      <c r="L1413" s="7">
        <v>18880230.235300004</v>
      </c>
      <c r="M1413" s="7">
        <v>12118671.235300004</v>
      </c>
      <c r="N1413" s="9">
        <v>1.7922895053197059</v>
      </c>
      <c r="O1413" s="7">
        <v>34296986</v>
      </c>
      <c r="P1413" s="8">
        <v>1.2949999999999999</v>
      </c>
      <c r="Q1413" s="7">
        <v>44414597</v>
      </c>
      <c r="R1413" s="8">
        <v>1.6E-2</v>
      </c>
      <c r="S1413" s="7">
        <v>710633.55200000003</v>
      </c>
      <c r="T1413" s="7">
        <v>115838.55200000003</v>
      </c>
      <c r="U1413" s="9">
        <v>0.19475374204557877</v>
      </c>
      <c r="V1413" s="7">
        <v>12234509.787300006</v>
      </c>
      <c r="W1413" s="9">
        <v>1.6631214032522097</v>
      </c>
      <c r="X1413" s="7">
        <v>23844397.592633735</v>
      </c>
      <c r="Y1413" s="7">
        <v>6970376</v>
      </c>
      <c r="Z1413" s="7">
        <v>1.86</v>
      </c>
      <c r="AA1413" s="7">
        <v>1014357.7326337344</v>
      </c>
      <c r="AB1413" s="7">
        <v>15472023</v>
      </c>
      <c r="AC1413" s="7">
        <v>387639</v>
      </c>
      <c r="AD1413" s="7">
        <v>11609887.805333732</v>
      </c>
      <c r="AE1413" s="7">
        <v>0</v>
      </c>
      <c r="AF1413" s="7">
        <v>18880230.235300004</v>
      </c>
      <c r="AG1413" s="7">
        <v>710633.55200000003</v>
      </c>
      <c r="AH1413" s="7">
        <v>11609887.805333732</v>
      </c>
      <c r="AI1413" s="7">
        <v>5645463</v>
      </c>
      <c r="AJ1413" s="7">
        <v>649932</v>
      </c>
      <c r="AK1413" s="7">
        <v>7176285</v>
      </c>
      <c r="AL1413" s="7">
        <v>0</v>
      </c>
      <c r="AM1413" s="7">
        <v>492236</v>
      </c>
      <c r="AN1413" s="7">
        <v>0</v>
      </c>
      <c r="AO1413" s="7">
        <v>0</v>
      </c>
      <c r="AP1413" s="7">
        <v>12099448</v>
      </c>
      <c r="AQ1413" s="7">
        <v>819526</v>
      </c>
      <c r="AR1413" s="7">
        <v>6761559</v>
      </c>
      <c r="AS1413" s="7">
        <v>594795</v>
      </c>
      <c r="AT1413" s="7">
        <v>8071931</v>
      </c>
      <c r="AU1413" s="7">
        <v>303930</v>
      </c>
      <c r="AV1413" s="7">
        <v>501158</v>
      </c>
      <c r="AW1413" s="7">
        <v>0</v>
      </c>
      <c r="AX1413" s="7">
        <v>0</v>
      </c>
      <c r="AY1413" s="7">
        <v>13921130</v>
      </c>
      <c r="AZ1413" s="7">
        <v>343856</v>
      </c>
      <c r="BA1413" s="7">
        <v>1.86</v>
      </c>
      <c r="BB1413" s="7">
        <v>0</v>
      </c>
      <c r="BC1413" s="7">
        <v>0</v>
      </c>
      <c r="BD1413" s="7">
        <v>0.02</v>
      </c>
      <c r="BE1413" s="7">
        <v>0</v>
      </c>
      <c r="BF1413" s="7">
        <v>0</v>
      </c>
      <c r="BG1413" s="7">
        <v>683992.73263373435</v>
      </c>
      <c r="BH1413" s="7">
        <v>7628</v>
      </c>
      <c r="BI1413" s="7">
        <v>330365</v>
      </c>
      <c r="BJ1413" s="7">
        <v>4546733.7358333338</v>
      </c>
      <c r="BK1413" s="7">
        <v>2912908.1966666672</v>
      </c>
      <c r="BL1413" s="7">
        <v>247664.26</v>
      </c>
      <c r="BM1413" s="7">
        <v>6039973.6366666667</v>
      </c>
      <c r="BN1413" s="130">
        <v>0.754</v>
      </c>
      <c r="BO1413" s="131">
        <v>2.9583190000000002E-4</v>
      </c>
      <c r="BP1413" s="161">
        <v>7496.882334701997</v>
      </c>
      <c r="BQ1413" s="162">
        <v>15472023</v>
      </c>
      <c r="BR1413" s="161">
        <v>393474</v>
      </c>
      <c r="BS1413" s="163">
        <v>0</v>
      </c>
      <c r="BT1413" s="163">
        <v>1691081.4073662609</v>
      </c>
      <c r="BU1413" s="161">
        <v>18880230.239999998</v>
      </c>
      <c r="BV1413" s="161">
        <v>710633.55</v>
      </c>
      <c r="BW1413" s="165">
        <v>13300969.217366261</v>
      </c>
      <c r="BX1413" s="161">
        <v>393474</v>
      </c>
    </row>
    <row r="1414" spans="1:76" ht="14.45" x14ac:dyDescent="0.3">
      <c r="A1414" s="164" t="s">
        <v>31</v>
      </c>
      <c r="B1414" s="6" t="s">
        <v>147</v>
      </c>
      <c r="C1414" s="6" t="s">
        <v>93</v>
      </c>
      <c r="D1414" s="6" t="s">
        <v>33</v>
      </c>
      <c r="E1414" s="6" t="s">
        <v>36</v>
      </c>
      <c r="F1414" s="24" t="str">
        <f>+Tabela1[[#This Row],[WK]]&amp;Tabela1[[#This Row],[PK]]&amp;Tabela1[[#This Row],[GK]]</f>
        <v>181201</v>
      </c>
      <c r="G1414" s="6" t="s">
        <v>1360</v>
      </c>
      <c r="H1414" s="7">
        <v>122832304.42479885</v>
      </c>
      <c r="I1414" s="8">
        <v>1.371</v>
      </c>
      <c r="J1414" s="7">
        <v>168403089.37</v>
      </c>
      <c r="K1414" s="8">
        <v>7.0000000000000007E-2</v>
      </c>
      <c r="L1414" s="7">
        <v>11788216.255900001</v>
      </c>
      <c r="M1414" s="7">
        <v>8474036.2559000012</v>
      </c>
      <c r="N1414" s="9">
        <v>2.5569028404914644</v>
      </c>
      <c r="O1414" s="7">
        <v>2425998</v>
      </c>
      <c r="P1414" s="8">
        <v>1.2949999999999999</v>
      </c>
      <c r="Q1414" s="7">
        <v>3141667</v>
      </c>
      <c r="R1414" s="8">
        <v>1.6E-2</v>
      </c>
      <c r="S1414" s="7">
        <v>50266.671999999999</v>
      </c>
      <c r="T1414" s="7">
        <v>10437.671999999999</v>
      </c>
      <c r="U1414" s="9">
        <v>0.26206211554395037</v>
      </c>
      <c r="V1414" s="7">
        <v>8484473.9279000014</v>
      </c>
      <c r="W1414" s="9">
        <v>2.5296515089554026</v>
      </c>
      <c r="X1414" s="7">
        <v>24049671.613384377</v>
      </c>
      <c r="Y1414" s="7">
        <v>9665558</v>
      </c>
      <c r="Z1414" s="7">
        <v>96467.97</v>
      </c>
      <c r="AA1414" s="7">
        <v>951021.64338437677</v>
      </c>
      <c r="AB1414" s="7">
        <v>11533510</v>
      </c>
      <c r="AC1414" s="7">
        <v>1803114</v>
      </c>
      <c r="AD1414" s="7">
        <v>15565197.685484376</v>
      </c>
      <c r="AE1414" s="7">
        <v>0</v>
      </c>
      <c r="AF1414" s="7">
        <v>11788216.255900001</v>
      </c>
      <c r="AG1414" s="7">
        <v>50266.671999999999</v>
      </c>
      <c r="AH1414" s="7">
        <v>15565197.685484376</v>
      </c>
      <c r="AI1414" s="7">
        <v>2767125</v>
      </c>
      <c r="AJ1414" s="7">
        <v>30236</v>
      </c>
      <c r="AK1414" s="7">
        <v>9520476</v>
      </c>
      <c r="AL1414" s="7">
        <v>283381</v>
      </c>
      <c r="AM1414" s="7">
        <v>1112825</v>
      </c>
      <c r="AN1414" s="7">
        <v>0</v>
      </c>
      <c r="AO1414" s="7">
        <v>0</v>
      </c>
      <c r="AP1414" s="7">
        <v>9788483</v>
      </c>
      <c r="AQ1414" s="7">
        <v>401807</v>
      </c>
      <c r="AR1414" s="7">
        <v>3314180</v>
      </c>
      <c r="AS1414" s="7">
        <v>39829</v>
      </c>
      <c r="AT1414" s="7">
        <v>10472989</v>
      </c>
      <c r="AU1414" s="7">
        <v>905978</v>
      </c>
      <c r="AV1414" s="7">
        <v>998890</v>
      </c>
      <c r="AW1414" s="7">
        <v>0</v>
      </c>
      <c r="AX1414" s="7">
        <v>0</v>
      </c>
      <c r="AY1414" s="7">
        <v>10904071</v>
      </c>
      <c r="AZ1414" s="7">
        <v>184903</v>
      </c>
      <c r="BA1414" s="7">
        <v>96467.97</v>
      </c>
      <c r="BB1414" s="7">
        <v>0</v>
      </c>
      <c r="BC1414" s="7">
        <v>0</v>
      </c>
      <c r="BD1414" s="7">
        <v>0</v>
      </c>
      <c r="BE1414" s="7">
        <v>2074.58</v>
      </c>
      <c r="BF1414" s="7">
        <v>0</v>
      </c>
      <c r="BG1414" s="7">
        <v>513532.64338437672</v>
      </c>
      <c r="BH1414" s="7">
        <v>5727</v>
      </c>
      <c r="BI1414" s="7">
        <v>437489</v>
      </c>
      <c r="BJ1414" s="7">
        <v>6021212.7608333332</v>
      </c>
      <c r="BK1414" s="7">
        <v>2595955.9866666663</v>
      </c>
      <c r="BL1414" s="7">
        <v>3274993.2166666668</v>
      </c>
      <c r="BM1414" s="7">
        <v>7151040.663333334</v>
      </c>
      <c r="BN1414" s="130">
        <v>0.58199999999999996</v>
      </c>
      <c r="BO1414" s="131">
        <v>2.2402620000000001E-4</v>
      </c>
      <c r="BP1414" s="161">
        <v>5676.9398594820668</v>
      </c>
      <c r="BQ1414" s="162">
        <v>11533510</v>
      </c>
      <c r="BR1414" s="161">
        <v>311517</v>
      </c>
      <c r="BS1414" s="163">
        <v>0</v>
      </c>
      <c r="BT1414" s="163">
        <v>1228676.3866156228</v>
      </c>
      <c r="BU1414" s="161">
        <v>11788216.26</v>
      </c>
      <c r="BV1414" s="161">
        <v>50266.67</v>
      </c>
      <c r="BW1414" s="165">
        <v>16793874.076615624</v>
      </c>
      <c r="BX1414" s="161">
        <v>311517</v>
      </c>
    </row>
    <row r="1415" spans="1:76" ht="14.45" x14ac:dyDescent="0.3">
      <c r="A1415" s="164" t="s">
        <v>31</v>
      </c>
      <c r="B1415" s="6" t="s">
        <v>147</v>
      </c>
      <c r="C1415" s="6" t="s">
        <v>93</v>
      </c>
      <c r="D1415" s="6" t="s">
        <v>32</v>
      </c>
      <c r="E1415" s="6" t="s">
        <v>36</v>
      </c>
      <c r="F1415" s="24" t="str">
        <f>+Tabela1[[#This Row],[WK]]&amp;Tabela1[[#This Row],[PK]]&amp;Tabela1[[#This Row],[GK]]</f>
        <v>181202</v>
      </c>
      <c r="G1415" s="6" t="s">
        <v>1361</v>
      </c>
      <c r="H1415" s="7">
        <v>108801919.03359911</v>
      </c>
      <c r="I1415" s="8">
        <v>1.371</v>
      </c>
      <c r="J1415" s="7">
        <v>149167430.99000001</v>
      </c>
      <c r="K1415" s="8">
        <v>7.0000000000000007E-2</v>
      </c>
      <c r="L1415" s="7">
        <v>10441720.169300001</v>
      </c>
      <c r="M1415" s="7">
        <v>7196577.1693000011</v>
      </c>
      <c r="N1415" s="9">
        <v>2.2176456227969004</v>
      </c>
      <c r="O1415" s="7">
        <v>3505323</v>
      </c>
      <c r="P1415" s="8">
        <v>1.2949999999999999</v>
      </c>
      <c r="Q1415" s="7">
        <v>4539393</v>
      </c>
      <c r="R1415" s="8">
        <v>1.6E-2</v>
      </c>
      <c r="S1415" s="7">
        <v>72630.288</v>
      </c>
      <c r="T1415" s="7">
        <v>-11462.712</v>
      </c>
      <c r="U1415" s="9">
        <v>-0.1363099425635903</v>
      </c>
      <c r="V1415" s="7">
        <v>7185114.4573000018</v>
      </c>
      <c r="W1415" s="9">
        <v>2.1581871808727291</v>
      </c>
      <c r="X1415" s="7">
        <v>18674683.133958057</v>
      </c>
      <c r="Y1415" s="7">
        <v>7115363</v>
      </c>
      <c r="Z1415" s="7">
        <v>68271.3</v>
      </c>
      <c r="AA1415" s="7">
        <v>842911.83395805489</v>
      </c>
      <c r="AB1415" s="7">
        <v>8866565</v>
      </c>
      <c r="AC1415" s="7">
        <v>1781572</v>
      </c>
      <c r="AD1415" s="7">
        <v>11489568.676658055</v>
      </c>
      <c r="AE1415" s="7">
        <v>0</v>
      </c>
      <c r="AF1415" s="7">
        <v>10441720.169300001</v>
      </c>
      <c r="AG1415" s="7">
        <v>72630.288</v>
      </c>
      <c r="AH1415" s="7">
        <v>11489568.676658055</v>
      </c>
      <c r="AI1415" s="7">
        <v>2709484</v>
      </c>
      <c r="AJ1415" s="7">
        <v>77844</v>
      </c>
      <c r="AK1415" s="7">
        <v>7553677</v>
      </c>
      <c r="AL1415" s="7">
        <v>6540</v>
      </c>
      <c r="AM1415" s="7">
        <v>1209488</v>
      </c>
      <c r="AN1415" s="7">
        <v>0</v>
      </c>
      <c r="AO1415" s="7">
        <v>0</v>
      </c>
      <c r="AP1415" s="7">
        <v>7011775</v>
      </c>
      <c r="AQ1415" s="7">
        <v>381915</v>
      </c>
      <c r="AR1415" s="7">
        <v>3245143</v>
      </c>
      <c r="AS1415" s="7">
        <v>84093</v>
      </c>
      <c r="AT1415" s="7">
        <v>8339885</v>
      </c>
      <c r="AU1415" s="7">
        <v>800219</v>
      </c>
      <c r="AV1415" s="7">
        <v>789579</v>
      </c>
      <c r="AW1415" s="7">
        <v>0</v>
      </c>
      <c r="AX1415" s="7">
        <v>0</v>
      </c>
      <c r="AY1415" s="7">
        <v>8092181</v>
      </c>
      <c r="AZ1415" s="7">
        <v>168684</v>
      </c>
      <c r="BA1415" s="7">
        <v>68271.3</v>
      </c>
      <c r="BB1415" s="7">
        <v>0</v>
      </c>
      <c r="BC1415" s="7">
        <v>0</v>
      </c>
      <c r="BD1415" s="7">
        <v>16.21</v>
      </c>
      <c r="BE1415" s="7">
        <v>1435.78</v>
      </c>
      <c r="BF1415" s="7">
        <v>0</v>
      </c>
      <c r="BG1415" s="7">
        <v>453633.83395805489</v>
      </c>
      <c r="BH1415" s="7">
        <v>5059</v>
      </c>
      <c r="BI1415" s="7">
        <v>389278</v>
      </c>
      <c r="BJ1415" s="7">
        <v>5357552.6791666672</v>
      </c>
      <c r="BK1415" s="7">
        <v>4199726.0666666673</v>
      </c>
      <c r="BL1415" s="7">
        <v>61200</v>
      </c>
      <c r="BM1415" s="7">
        <v>4508906.45</v>
      </c>
      <c r="BN1415" s="130">
        <v>0.625</v>
      </c>
      <c r="BO1415" s="131">
        <v>1.860012E-4</v>
      </c>
      <c r="BP1415" s="161">
        <v>4713.4409020126923</v>
      </c>
      <c r="BQ1415" s="162">
        <v>8866565</v>
      </c>
      <c r="BR1415" s="161">
        <v>266275</v>
      </c>
      <c r="BS1415" s="163">
        <v>0</v>
      </c>
      <c r="BT1415" s="163">
        <v>1282139.4100000001</v>
      </c>
      <c r="BU1415" s="161">
        <v>10441720.17</v>
      </c>
      <c r="BV1415" s="161">
        <v>72630.289999999994</v>
      </c>
      <c r="BW1415" s="165">
        <v>12771708.09</v>
      </c>
      <c r="BX1415" s="161">
        <v>266275</v>
      </c>
    </row>
    <row r="1416" spans="1:76" ht="14.45" x14ac:dyDescent="0.3">
      <c r="A1416" s="164" t="s">
        <v>31</v>
      </c>
      <c r="B1416" s="6" t="s">
        <v>147</v>
      </c>
      <c r="C1416" s="6" t="s">
        <v>93</v>
      </c>
      <c r="D1416" s="6" t="s">
        <v>37</v>
      </c>
      <c r="E1416" s="6" t="s">
        <v>36</v>
      </c>
      <c r="F1416" s="24" t="str">
        <f>+Tabela1[[#This Row],[WK]]&amp;Tabela1[[#This Row],[PK]]&amp;Tabela1[[#This Row],[GK]]</f>
        <v>181203</v>
      </c>
      <c r="G1416" s="6" t="s">
        <v>1362</v>
      </c>
      <c r="H1416" s="7">
        <v>184993305.04439873</v>
      </c>
      <c r="I1416" s="8">
        <v>1.371</v>
      </c>
      <c r="J1416" s="7">
        <v>253625821.22</v>
      </c>
      <c r="K1416" s="8">
        <v>7.0000000000000007E-2</v>
      </c>
      <c r="L1416" s="7">
        <v>17753807.485400002</v>
      </c>
      <c r="M1416" s="7">
        <v>12413639.485400002</v>
      </c>
      <c r="N1416" s="9">
        <v>2.3245784562208534</v>
      </c>
      <c r="O1416" s="7">
        <v>1371281</v>
      </c>
      <c r="P1416" s="8">
        <v>1.2949999999999999</v>
      </c>
      <c r="Q1416" s="7">
        <v>1775809</v>
      </c>
      <c r="R1416" s="8">
        <v>1.6E-2</v>
      </c>
      <c r="S1416" s="7">
        <v>28412.944</v>
      </c>
      <c r="T1416" s="7">
        <v>-49089.055999999997</v>
      </c>
      <c r="U1416" s="9">
        <v>-0.63339082862377738</v>
      </c>
      <c r="V1416" s="7">
        <v>12364550.429400001</v>
      </c>
      <c r="W1416" s="9">
        <v>2.2822634876985863</v>
      </c>
      <c r="X1416" s="7">
        <v>50496556.966770515</v>
      </c>
      <c r="Y1416" s="7">
        <v>22285752</v>
      </c>
      <c r="Z1416" s="7">
        <v>320831.39999999997</v>
      </c>
      <c r="AA1416" s="7">
        <v>1587899.566770514</v>
      </c>
      <c r="AB1416" s="7">
        <v>26302074</v>
      </c>
      <c r="AC1416" s="7">
        <v>0</v>
      </c>
      <c r="AD1416" s="7">
        <v>38132006.53737051</v>
      </c>
      <c r="AE1416" s="7">
        <v>0</v>
      </c>
      <c r="AF1416" s="7">
        <v>17753807.485400002</v>
      </c>
      <c r="AG1416" s="7">
        <v>28412.944</v>
      </c>
      <c r="AH1416" s="7">
        <v>38132006.53737051</v>
      </c>
      <c r="AI1416" s="7">
        <v>4458694</v>
      </c>
      <c r="AJ1416" s="7">
        <v>105126</v>
      </c>
      <c r="AK1416" s="7">
        <v>15301510</v>
      </c>
      <c r="AL1416" s="7">
        <v>1899380</v>
      </c>
      <c r="AM1416" s="7">
        <v>737151</v>
      </c>
      <c r="AN1416" s="7">
        <v>0</v>
      </c>
      <c r="AO1416" s="7">
        <v>0</v>
      </c>
      <c r="AP1416" s="7">
        <v>21340978</v>
      </c>
      <c r="AQ1416" s="7">
        <v>1157681</v>
      </c>
      <c r="AR1416" s="7">
        <v>5340168</v>
      </c>
      <c r="AS1416" s="7">
        <v>77502</v>
      </c>
      <c r="AT1416" s="7">
        <v>17569363</v>
      </c>
      <c r="AU1416" s="7">
        <v>1888786</v>
      </c>
      <c r="AV1416" s="7">
        <v>919903</v>
      </c>
      <c r="AW1416" s="7">
        <v>0</v>
      </c>
      <c r="AX1416" s="7">
        <v>0</v>
      </c>
      <c r="AY1416" s="7">
        <v>23846547</v>
      </c>
      <c r="AZ1416" s="7">
        <v>497942</v>
      </c>
      <c r="BA1416" s="7">
        <v>320831.39999999997</v>
      </c>
      <c r="BB1416" s="7">
        <v>0</v>
      </c>
      <c r="BC1416" s="7">
        <v>0</v>
      </c>
      <c r="BD1416" s="7">
        <v>0.35</v>
      </c>
      <c r="BE1416" s="7">
        <v>6898.9</v>
      </c>
      <c r="BF1416" s="7">
        <v>0</v>
      </c>
      <c r="BG1416" s="7">
        <v>888347.56677051401</v>
      </c>
      <c r="BH1416" s="7">
        <v>9907</v>
      </c>
      <c r="BI1416" s="7">
        <v>699552</v>
      </c>
      <c r="BJ1416" s="7">
        <v>9627959.2033333331</v>
      </c>
      <c r="BK1416" s="7">
        <v>7019459.3700000001</v>
      </c>
      <c r="BL1416" s="7">
        <v>2377848.38</v>
      </c>
      <c r="BM1416" s="7">
        <v>5678302.5733333332</v>
      </c>
      <c r="BN1416" s="130">
        <v>0.47599999999999998</v>
      </c>
      <c r="BO1416" s="131">
        <v>4.0367140000000001E-4</v>
      </c>
      <c r="BP1416" s="161">
        <v>10229.297342852424</v>
      </c>
      <c r="BQ1416" s="162">
        <v>26302074</v>
      </c>
      <c r="BR1416" s="161">
        <v>502698</v>
      </c>
      <c r="BS1416" s="163">
        <v>0</v>
      </c>
      <c r="BT1416" s="163">
        <v>0</v>
      </c>
      <c r="BU1416" s="161">
        <v>17753807.489999998</v>
      </c>
      <c r="BV1416" s="161">
        <v>28412.94</v>
      </c>
      <c r="BW1416" s="165">
        <v>38132006.539999999</v>
      </c>
      <c r="BX1416" s="161">
        <v>502698</v>
      </c>
    </row>
    <row r="1417" spans="1:76" ht="14.45" x14ac:dyDescent="0.3">
      <c r="A1417" s="164" t="s">
        <v>31</v>
      </c>
      <c r="B1417" s="6" t="s">
        <v>147</v>
      </c>
      <c r="C1417" s="6" t="s">
        <v>93</v>
      </c>
      <c r="D1417" s="6" t="s">
        <v>39</v>
      </c>
      <c r="E1417" s="6" t="s">
        <v>36</v>
      </c>
      <c r="F1417" s="24" t="str">
        <f>+Tabela1[[#This Row],[WK]]&amp;Tabela1[[#This Row],[PK]]&amp;Tabela1[[#This Row],[GK]]</f>
        <v>181204</v>
      </c>
      <c r="G1417" s="6" t="s">
        <v>1363</v>
      </c>
      <c r="H1417" s="7">
        <v>82433967.282399416</v>
      </c>
      <c r="I1417" s="8">
        <v>1.371</v>
      </c>
      <c r="J1417" s="7">
        <v>113016969.13999999</v>
      </c>
      <c r="K1417" s="8">
        <v>7.0000000000000007E-2</v>
      </c>
      <c r="L1417" s="7">
        <v>7911187.8398000002</v>
      </c>
      <c r="M1417" s="7">
        <v>5648072.8398000002</v>
      </c>
      <c r="N1417" s="9">
        <v>2.4957073943657306</v>
      </c>
      <c r="O1417" s="7">
        <v>3521595</v>
      </c>
      <c r="P1417" s="8">
        <v>1.2949999999999999</v>
      </c>
      <c r="Q1417" s="7">
        <v>4560466</v>
      </c>
      <c r="R1417" s="8">
        <v>1.6E-2</v>
      </c>
      <c r="S1417" s="7">
        <v>72967.456000000006</v>
      </c>
      <c r="T1417" s="7">
        <v>12009.456000000006</v>
      </c>
      <c r="U1417" s="9">
        <v>0.19701197545851251</v>
      </c>
      <c r="V1417" s="7">
        <v>5660082.2958000004</v>
      </c>
      <c r="W1417" s="9">
        <v>2.4354150217312451</v>
      </c>
      <c r="X1417" s="7">
        <v>12577293.804024478</v>
      </c>
      <c r="Y1417" s="7">
        <v>3415403</v>
      </c>
      <c r="Z1417" s="7">
        <v>39930.945</v>
      </c>
      <c r="AA1417" s="7">
        <v>698654.85902447859</v>
      </c>
      <c r="AB1417" s="7">
        <v>5824931</v>
      </c>
      <c r="AC1417" s="7">
        <v>2598374</v>
      </c>
      <c r="AD1417" s="7">
        <v>6917211.508224478</v>
      </c>
      <c r="AE1417" s="7">
        <v>0</v>
      </c>
      <c r="AF1417" s="7">
        <v>7911187.8398000002</v>
      </c>
      <c r="AG1417" s="7">
        <v>72967.456000000006</v>
      </c>
      <c r="AH1417" s="7">
        <v>6917211.508224478</v>
      </c>
      <c r="AI1417" s="7">
        <v>1889554</v>
      </c>
      <c r="AJ1417" s="7">
        <v>57906</v>
      </c>
      <c r="AK1417" s="7">
        <v>4540801</v>
      </c>
      <c r="AL1417" s="7">
        <v>0</v>
      </c>
      <c r="AM1417" s="7">
        <v>801752</v>
      </c>
      <c r="AN1417" s="7">
        <v>0</v>
      </c>
      <c r="AO1417" s="7">
        <v>0</v>
      </c>
      <c r="AP1417" s="7">
        <v>4683751</v>
      </c>
      <c r="AQ1417" s="7">
        <v>278480</v>
      </c>
      <c r="AR1417" s="7">
        <v>2263115</v>
      </c>
      <c r="AS1417" s="7">
        <v>60958</v>
      </c>
      <c r="AT1417" s="7">
        <v>5321026</v>
      </c>
      <c r="AU1417" s="7">
        <v>534881</v>
      </c>
      <c r="AV1417" s="7">
        <v>943592</v>
      </c>
      <c r="AW1417" s="7">
        <v>0</v>
      </c>
      <c r="AX1417" s="7">
        <v>0</v>
      </c>
      <c r="AY1417" s="7">
        <v>5304259</v>
      </c>
      <c r="AZ1417" s="7">
        <v>113537</v>
      </c>
      <c r="BA1417" s="7">
        <v>39930.945</v>
      </c>
      <c r="BB1417" s="7">
        <v>0</v>
      </c>
      <c r="BC1417" s="7">
        <v>0</v>
      </c>
      <c r="BD1417" s="7">
        <v>0.09</v>
      </c>
      <c r="BE1417" s="7">
        <v>858.55</v>
      </c>
      <c r="BF1417" s="7">
        <v>0</v>
      </c>
      <c r="BG1417" s="7">
        <v>367282.85902447853</v>
      </c>
      <c r="BH1417" s="7">
        <v>4096</v>
      </c>
      <c r="BI1417" s="7">
        <v>331372</v>
      </c>
      <c r="BJ1417" s="7">
        <v>4560656.6158333337</v>
      </c>
      <c r="BK1417" s="7">
        <v>1666140.4033333343</v>
      </c>
      <c r="BL1417" s="7">
        <v>3397703.0666666669</v>
      </c>
      <c r="BM1417" s="7">
        <v>4782658.7166666659</v>
      </c>
      <c r="BN1417" s="130">
        <v>0.748</v>
      </c>
      <c r="BO1417" s="131">
        <v>1.4110659999999999E-4</v>
      </c>
      <c r="BP1417" s="161">
        <v>3575.8517902342101</v>
      </c>
      <c r="BQ1417" s="162">
        <v>5824931</v>
      </c>
      <c r="BR1417" s="161">
        <v>212461</v>
      </c>
      <c r="BS1417" s="163">
        <v>0</v>
      </c>
      <c r="BT1417" s="163">
        <v>1327844.6099999992</v>
      </c>
      <c r="BU1417" s="161">
        <v>7911187.8399999999</v>
      </c>
      <c r="BV1417" s="161">
        <v>72967.460000000006</v>
      </c>
      <c r="BW1417" s="165">
        <v>8245056.1199999992</v>
      </c>
      <c r="BX1417" s="161">
        <v>212461</v>
      </c>
    </row>
    <row r="1418" spans="1:76" ht="14.45" x14ac:dyDescent="0.3">
      <c r="A1418" s="164" t="s">
        <v>31</v>
      </c>
      <c r="B1418" s="6" t="s">
        <v>147</v>
      </c>
      <c r="C1418" s="6" t="s">
        <v>93</v>
      </c>
      <c r="D1418" s="6" t="s">
        <v>42</v>
      </c>
      <c r="E1418" s="6" t="s">
        <v>40</v>
      </c>
      <c r="F1418" s="24" t="str">
        <f>+Tabela1[[#This Row],[WK]]&amp;Tabela1[[#This Row],[PK]]&amp;Tabela1[[#This Row],[GK]]</f>
        <v>181205</v>
      </c>
      <c r="G1418" s="6" t="s">
        <v>1364</v>
      </c>
      <c r="H1418" s="7">
        <v>638696203.92860651</v>
      </c>
      <c r="I1418" s="8">
        <v>1.371</v>
      </c>
      <c r="J1418" s="7">
        <v>875652495.59000003</v>
      </c>
      <c r="K1418" s="8">
        <v>7.0000000000000007E-2</v>
      </c>
      <c r="L1418" s="7">
        <v>61295674.691300005</v>
      </c>
      <c r="M1418" s="7">
        <v>35270767.691300005</v>
      </c>
      <c r="N1418" s="9">
        <v>1.3552696918878522</v>
      </c>
      <c r="O1418" s="7">
        <v>83481497</v>
      </c>
      <c r="P1418" s="8">
        <v>1.2949999999999999</v>
      </c>
      <c r="Q1418" s="7">
        <v>108108539</v>
      </c>
      <c r="R1418" s="8">
        <v>1.6E-2</v>
      </c>
      <c r="S1418" s="7">
        <v>1729736.6240000001</v>
      </c>
      <c r="T1418" s="7">
        <v>434638.62400000007</v>
      </c>
      <c r="U1418" s="9">
        <v>0.3356028841060677</v>
      </c>
      <c r="V1418" s="7">
        <v>35705406.315300003</v>
      </c>
      <c r="W1418" s="9">
        <v>1.3069326420438065</v>
      </c>
      <c r="X1418" s="7">
        <v>43929846.9875338</v>
      </c>
      <c r="Y1418" s="7">
        <v>0</v>
      </c>
      <c r="Z1418" s="7">
        <v>132075.345</v>
      </c>
      <c r="AA1418" s="7">
        <v>3233400.6425337987</v>
      </c>
      <c r="AB1418" s="7">
        <v>32884861</v>
      </c>
      <c r="AC1418" s="7">
        <v>7679510</v>
      </c>
      <c r="AD1418" s="7">
        <v>8224440.6722337957</v>
      </c>
      <c r="AE1418" s="7">
        <v>0</v>
      </c>
      <c r="AF1418" s="7">
        <v>61295674.691300005</v>
      </c>
      <c r="AG1418" s="7">
        <v>1729736.6240000001</v>
      </c>
      <c r="AH1418" s="7">
        <v>8224440.6722337957</v>
      </c>
      <c r="AI1418" s="7">
        <v>21729107</v>
      </c>
      <c r="AJ1418" s="7">
        <v>771833</v>
      </c>
      <c r="AK1418" s="7">
        <v>9769021</v>
      </c>
      <c r="AL1418" s="7">
        <v>120026</v>
      </c>
      <c r="AM1418" s="7">
        <v>1229263</v>
      </c>
      <c r="AN1418" s="7">
        <v>0</v>
      </c>
      <c r="AO1418" s="7">
        <v>0</v>
      </c>
      <c r="AP1418" s="7">
        <v>25549263</v>
      </c>
      <c r="AQ1418" s="7">
        <v>2323317</v>
      </c>
      <c r="AR1418" s="7">
        <v>26024907</v>
      </c>
      <c r="AS1418" s="7">
        <v>1295098</v>
      </c>
      <c r="AT1418" s="7">
        <v>10530570</v>
      </c>
      <c r="AU1418" s="7">
        <v>85437</v>
      </c>
      <c r="AV1418" s="7">
        <v>1125245</v>
      </c>
      <c r="AW1418" s="7">
        <v>0</v>
      </c>
      <c r="AX1418" s="7">
        <v>0</v>
      </c>
      <c r="AY1418" s="7">
        <v>29385594</v>
      </c>
      <c r="AZ1418" s="7">
        <v>989396</v>
      </c>
      <c r="BA1418" s="7">
        <v>132075.345</v>
      </c>
      <c r="BB1418" s="7">
        <v>0</v>
      </c>
      <c r="BC1418" s="7">
        <v>0</v>
      </c>
      <c r="BD1418" s="7">
        <v>0</v>
      </c>
      <c r="BE1418" s="7">
        <v>2840.33</v>
      </c>
      <c r="BF1418" s="7">
        <v>0</v>
      </c>
      <c r="BG1418" s="7">
        <v>1905728.6425337989</v>
      </c>
      <c r="BH1418" s="7">
        <v>21253</v>
      </c>
      <c r="BI1418" s="7">
        <v>1327672</v>
      </c>
      <c r="BJ1418" s="7">
        <v>18272718.840833336</v>
      </c>
      <c r="BK1418" s="7">
        <v>12174510.003333336</v>
      </c>
      <c r="BL1418" s="7">
        <v>6199776.7199999997</v>
      </c>
      <c r="BM1418" s="7">
        <v>11993281.910000002</v>
      </c>
      <c r="BN1418" s="130">
        <v>1.006</v>
      </c>
      <c r="BO1418" s="131">
        <v>7.2493120000000002E-4</v>
      </c>
      <c r="BP1418" s="161">
        <v>18370.513352123762</v>
      </c>
      <c r="BQ1418" s="162">
        <v>32884861</v>
      </c>
      <c r="BR1418" s="161">
        <v>1108161</v>
      </c>
      <c r="BS1418" s="163">
        <v>0</v>
      </c>
      <c r="BT1418" s="163">
        <v>2794555.9200000018</v>
      </c>
      <c r="BU1418" s="161">
        <v>61295674.689999998</v>
      </c>
      <c r="BV1418" s="161">
        <v>1729736.62</v>
      </c>
      <c r="BW1418" s="165">
        <v>11018996.590000002</v>
      </c>
      <c r="BX1418" s="161">
        <v>1108161</v>
      </c>
    </row>
    <row r="1419" spans="1:76" ht="14.45" x14ac:dyDescent="0.3">
      <c r="A1419" s="164" t="s">
        <v>31</v>
      </c>
      <c r="B1419" s="6" t="s">
        <v>147</v>
      </c>
      <c r="C1419" s="6" t="s">
        <v>93</v>
      </c>
      <c r="D1419" s="6" t="s">
        <v>44</v>
      </c>
      <c r="E1419" s="6" t="s">
        <v>40</v>
      </c>
      <c r="F1419" s="24" t="str">
        <f>+Tabela1[[#This Row],[WK]]&amp;Tabela1[[#This Row],[PK]]&amp;Tabela1[[#This Row],[GK]]</f>
        <v>181206</v>
      </c>
      <c r="G1419" s="6" t="s">
        <v>1365</v>
      </c>
      <c r="H1419" s="7">
        <v>237484996.28419822</v>
      </c>
      <c r="I1419" s="8">
        <v>1.371</v>
      </c>
      <c r="J1419" s="7">
        <v>325591929.90999997</v>
      </c>
      <c r="K1419" s="8">
        <v>7.0000000000000007E-2</v>
      </c>
      <c r="L1419" s="7">
        <v>22791435.093699999</v>
      </c>
      <c r="M1419" s="7">
        <v>14936296.093699999</v>
      </c>
      <c r="N1419" s="9">
        <v>1.901468082703565</v>
      </c>
      <c r="O1419" s="7">
        <v>2457767</v>
      </c>
      <c r="P1419" s="8">
        <v>1.2949999999999999</v>
      </c>
      <c r="Q1419" s="7">
        <v>3182808</v>
      </c>
      <c r="R1419" s="8">
        <v>1.6E-2</v>
      </c>
      <c r="S1419" s="7">
        <v>50924.928</v>
      </c>
      <c r="T1419" s="7">
        <v>-177376.07199999999</v>
      </c>
      <c r="U1419" s="9">
        <v>-0.77693953158330442</v>
      </c>
      <c r="V1419" s="7">
        <v>14758920.021699999</v>
      </c>
      <c r="W1419" s="9">
        <v>1.825821682563364</v>
      </c>
      <c r="X1419" s="7">
        <v>28629108.243397914</v>
      </c>
      <c r="Y1419" s="7">
        <v>12012579</v>
      </c>
      <c r="Z1419" s="7">
        <v>58555.125</v>
      </c>
      <c r="AA1419" s="7">
        <v>1504180.1183979134</v>
      </c>
      <c r="AB1419" s="7">
        <v>15053794</v>
      </c>
      <c r="AC1419" s="7">
        <v>0</v>
      </c>
      <c r="AD1419" s="7">
        <v>13870188.221697915</v>
      </c>
      <c r="AE1419" s="7">
        <v>0</v>
      </c>
      <c r="AF1419" s="7">
        <v>22791435.093699999</v>
      </c>
      <c r="AG1419" s="7">
        <v>50924.928</v>
      </c>
      <c r="AH1419" s="7">
        <v>13870188.221697915</v>
      </c>
      <c r="AI1419" s="7">
        <v>6558531</v>
      </c>
      <c r="AJ1419" s="7">
        <v>85875</v>
      </c>
      <c r="AK1419" s="7">
        <v>9383868</v>
      </c>
      <c r="AL1419" s="7">
        <v>850733</v>
      </c>
      <c r="AM1419" s="7">
        <v>487003</v>
      </c>
      <c r="AN1419" s="7">
        <v>0</v>
      </c>
      <c r="AO1419" s="7">
        <v>0</v>
      </c>
      <c r="AP1419" s="7">
        <v>12240243</v>
      </c>
      <c r="AQ1419" s="7">
        <v>918983</v>
      </c>
      <c r="AR1419" s="7">
        <v>7855139</v>
      </c>
      <c r="AS1419" s="7">
        <v>228301</v>
      </c>
      <c r="AT1419" s="7">
        <v>10421294</v>
      </c>
      <c r="AU1419" s="7">
        <v>807967</v>
      </c>
      <c r="AV1419" s="7">
        <v>923635</v>
      </c>
      <c r="AW1419" s="7">
        <v>0</v>
      </c>
      <c r="AX1419" s="7">
        <v>0</v>
      </c>
      <c r="AY1419" s="7">
        <v>13662412</v>
      </c>
      <c r="AZ1419" s="7">
        <v>368185</v>
      </c>
      <c r="BA1419" s="7">
        <v>58555.125</v>
      </c>
      <c r="BB1419" s="7">
        <v>0</v>
      </c>
      <c r="BC1419" s="7">
        <v>0</v>
      </c>
      <c r="BD1419" s="7">
        <v>0</v>
      </c>
      <c r="BE1419" s="7">
        <v>1259.25</v>
      </c>
      <c r="BF1419" s="7">
        <v>0</v>
      </c>
      <c r="BG1419" s="7">
        <v>881174.11839791341</v>
      </c>
      <c r="BH1419" s="7">
        <v>9827</v>
      </c>
      <c r="BI1419" s="7">
        <v>623006</v>
      </c>
      <c r="BJ1419" s="7">
        <v>8574460.8633333351</v>
      </c>
      <c r="BK1419" s="7">
        <v>4853823.9700000016</v>
      </c>
      <c r="BL1419" s="7">
        <v>4629739.0966666667</v>
      </c>
      <c r="BM1419" s="7">
        <v>5623069.3799999999</v>
      </c>
      <c r="BN1419" s="130">
        <v>0.68600000000000005</v>
      </c>
      <c r="BO1419" s="131">
        <v>3.8398309999999999E-4</v>
      </c>
      <c r="BP1419" s="161">
        <v>9731.0393150022173</v>
      </c>
      <c r="BQ1419" s="162">
        <v>15053794</v>
      </c>
      <c r="BR1419" s="161">
        <v>482253</v>
      </c>
      <c r="BS1419" s="163">
        <v>0</v>
      </c>
      <c r="BT1419" s="163">
        <v>536637.75660208613</v>
      </c>
      <c r="BU1419" s="161">
        <v>22791435.09</v>
      </c>
      <c r="BV1419" s="161">
        <v>50924.93</v>
      </c>
      <c r="BW1419" s="165">
        <v>14406825.976602087</v>
      </c>
      <c r="BX1419" s="161">
        <v>482253</v>
      </c>
    </row>
    <row r="1420" spans="1:76" ht="14.45" x14ac:dyDescent="0.3">
      <c r="A1420" s="164" t="s">
        <v>31</v>
      </c>
      <c r="B1420" s="6" t="s">
        <v>147</v>
      </c>
      <c r="C1420" s="6" t="s">
        <v>93</v>
      </c>
      <c r="D1420" s="6" t="s">
        <v>51</v>
      </c>
      <c r="E1420" s="6" t="s">
        <v>40</v>
      </c>
      <c r="F1420" s="24" t="str">
        <f>+Tabela1[[#This Row],[WK]]&amp;Tabela1[[#This Row],[PK]]&amp;Tabela1[[#This Row],[GK]]</f>
        <v>181207</v>
      </c>
      <c r="G1420" s="6" t="s">
        <v>1366</v>
      </c>
      <c r="H1420" s="7">
        <v>171726352.01679912</v>
      </c>
      <c r="I1420" s="8">
        <v>1.371</v>
      </c>
      <c r="J1420" s="7">
        <v>235436828.62</v>
      </c>
      <c r="K1420" s="8">
        <v>7.0000000000000007E-2</v>
      </c>
      <c r="L1420" s="7">
        <v>16480578.003400002</v>
      </c>
      <c r="M1420" s="7">
        <v>11919343.003400002</v>
      </c>
      <c r="N1420" s="9">
        <v>2.6131832723812742</v>
      </c>
      <c r="O1420" s="7">
        <v>7714693</v>
      </c>
      <c r="P1420" s="8">
        <v>1.2949999999999999</v>
      </c>
      <c r="Q1420" s="7">
        <v>9990527</v>
      </c>
      <c r="R1420" s="8">
        <v>1.6E-2</v>
      </c>
      <c r="S1420" s="7">
        <v>159848.432</v>
      </c>
      <c r="T1420" s="7">
        <v>65163.432000000001</v>
      </c>
      <c r="U1420" s="9">
        <v>0.68821283202196759</v>
      </c>
      <c r="V1420" s="7">
        <v>11984506.435400002</v>
      </c>
      <c r="W1420" s="9">
        <v>2.5740361594271381</v>
      </c>
      <c r="X1420" s="7">
        <v>27854699.988583557</v>
      </c>
      <c r="Y1420" s="7">
        <v>7563787</v>
      </c>
      <c r="Z1420" s="7">
        <v>74160.524999999994</v>
      </c>
      <c r="AA1420" s="7">
        <v>1388294.4635835546</v>
      </c>
      <c r="AB1420" s="7">
        <v>12824245</v>
      </c>
      <c r="AC1420" s="7">
        <v>6004213</v>
      </c>
      <c r="AD1420" s="7">
        <v>15870193.553183556</v>
      </c>
      <c r="AE1420" s="7">
        <v>0</v>
      </c>
      <c r="AF1420" s="7">
        <v>16480578.003400002</v>
      </c>
      <c r="AG1420" s="7">
        <v>159848.432</v>
      </c>
      <c r="AH1420" s="7">
        <v>15870193.553183556</v>
      </c>
      <c r="AI1420" s="7">
        <v>3808335</v>
      </c>
      <c r="AJ1420" s="7">
        <v>94155</v>
      </c>
      <c r="AK1420" s="7">
        <v>11425966</v>
      </c>
      <c r="AL1420" s="7">
        <v>747971</v>
      </c>
      <c r="AM1420" s="7">
        <v>1129332</v>
      </c>
      <c r="AN1420" s="7">
        <v>0</v>
      </c>
      <c r="AO1420" s="7">
        <v>0</v>
      </c>
      <c r="AP1420" s="7">
        <v>10292970</v>
      </c>
      <c r="AQ1420" s="7">
        <v>525133</v>
      </c>
      <c r="AR1420" s="7">
        <v>4561235</v>
      </c>
      <c r="AS1420" s="7">
        <v>94685</v>
      </c>
      <c r="AT1420" s="7">
        <v>12919871</v>
      </c>
      <c r="AU1420" s="7">
        <v>1003325</v>
      </c>
      <c r="AV1420" s="7">
        <v>1121005</v>
      </c>
      <c r="AW1420" s="7">
        <v>0</v>
      </c>
      <c r="AX1420" s="7">
        <v>0</v>
      </c>
      <c r="AY1420" s="7">
        <v>11864278</v>
      </c>
      <c r="AZ1420" s="7">
        <v>217343</v>
      </c>
      <c r="BA1420" s="7">
        <v>74160.524999999994</v>
      </c>
      <c r="BB1420" s="7">
        <v>0</v>
      </c>
      <c r="BC1420" s="7">
        <v>0</v>
      </c>
      <c r="BD1420" s="7">
        <v>0</v>
      </c>
      <c r="BE1420" s="7">
        <v>1594.85</v>
      </c>
      <c r="BF1420" s="7">
        <v>0</v>
      </c>
      <c r="BG1420" s="7">
        <v>705154.46358355461</v>
      </c>
      <c r="BH1420" s="7">
        <v>7864</v>
      </c>
      <c r="BI1420" s="7">
        <v>683140</v>
      </c>
      <c r="BJ1420" s="7">
        <v>9401998.5425000004</v>
      </c>
      <c r="BK1420" s="7">
        <v>3698064.8100000005</v>
      </c>
      <c r="BL1420" s="7">
        <v>7036788.2733333334</v>
      </c>
      <c r="BM1420" s="7">
        <v>8742158.3833333328</v>
      </c>
      <c r="BN1420" s="130">
        <v>0.70699999999999996</v>
      </c>
      <c r="BO1420" s="131">
        <v>2.6181160000000002E-4</v>
      </c>
      <c r="BP1420" s="161">
        <v>6634.4357081821618</v>
      </c>
      <c r="BQ1420" s="162">
        <v>12824245</v>
      </c>
      <c r="BR1420" s="161">
        <v>406991</v>
      </c>
      <c r="BS1420" s="163">
        <v>0</v>
      </c>
      <c r="BT1420" s="163">
        <v>1678112.6699999981</v>
      </c>
      <c r="BU1420" s="161">
        <v>16480578</v>
      </c>
      <c r="BV1420" s="161">
        <v>159848.43</v>
      </c>
      <c r="BW1420" s="165">
        <v>17548306.219999999</v>
      </c>
      <c r="BX1420" s="161">
        <v>406991</v>
      </c>
    </row>
    <row r="1421" spans="1:76" ht="14.45" x14ac:dyDescent="0.3">
      <c r="A1421" s="164" t="s">
        <v>31</v>
      </c>
      <c r="B1421" s="6" t="s">
        <v>147</v>
      </c>
      <c r="C1421" s="6" t="s">
        <v>95</v>
      </c>
      <c r="D1421" s="6" t="s">
        <v>33</v>
      </c>
      <c r="E1421" s="6" t="s">
        <v>36</v>
      </c>
      <c r="F1421" s="24" t="str">
        <f>+Tabela1[[#This Row],[WK]]&amp;Tabela1[[#This Row],[PK]]&amp;Tabela1[[#This Row],[GK]]</f>
        <v>181301</v>
      </c>
      <c r="G1421" s="6" t="s">
        <v>1367</v>
      </c>
      <c r="H1421" s="7">
        <v>124262156.65639889</v>
      </c>
      <c r="I1421" s="8">
        <v>1.371</v>
      </c>
      <c r="J1421" s="7">
        <v>170363416.78</v>
      </c>
      <c r="K1421" s="8">
        <v>7.0000000000000007E-2</v>
      </c>
      <c r="L1421" s="7">
        <v>11925439.174600001</v>
      </c>
      <c r="M1421" s="7">
        <v>8195256.1746000014</v>
      </c>
      <c r="N1421" s="9">
        <v>2.1970118288030376</v>
      </c>
      <c r="O1421" s="7">
        <v>3850518</v>
      </c>
      <c r="P1421" s="8">
        <v>1.2949999999999999</v>
      </c>
      <c r="Q1421" s="7">
        <v>4986421</v>
      </c>
      <c r="R1421" s="8">
        <v>1.6E-2</v>
      </c>
      <c r="S1421" s="7">
        <v>79782.736000000004</v>
      </c>
      <c r="T1421" s="7">
        <v>-45118.263999999996</v>
      </c>
      <c r="U1421" s="9">
        <v>-0.36123220790866362</v>
      </c>
      <c r="V1421" s="7">
        <v>8150137.910600001</v>
      </c>
      <c r="W1421" s="9">
        <v>2.1141271916772761</v>
      </c>
      <c r="X1421" s="7">
        <v>25110556.163574859</v>
      </c>
      <c r="Y1421" s="7">
        <v>11666816</v>
      </c>
      <c r="Z1421" s="7">
        <v>2433663.9900000002</v>
      </c>
      <c r="AA1421" s="7">
        <v>1026843.1735748583</v>
      </c>
      <c r="AB1421" s="7">
        <v>9983233</v>
      </c>
      <c r="AC1421" s="7">
        <v>0</v>
      </c>
      <c r="AD1421" s="7">
        <v>16960418.252974857</v>
      </c>
      <c r="AE1421" s="7">
        <v>0</v>
      </c>
      <c r="AF1421" s="7">
        <v>11925439.174600001</v>
      </c>
      <c r="AG1421" s="7">
        <v>79782.736000000004</v>
      </c>
      <c r="AH1421" s="7">
        <v>16960418.252974857</v>
      </c>
      <c r="AI1421" s="7">
        <v>3114460</v>
      </c>
      <c r="AJ1421" s="7">
        <v>103936</v>
      </c>
      <c r="AK1421" s="7">
        <v>7369601</v>
      </c>
      <c r="AL1421" s="7">
        <v>0</v>
      </c>
      <c r="AM1421" s="7">
        <v>857322</v>
      </c>
      <c r="AN1421" s="7">
        <v>0</v>
      </c>
      <c r="AO1421" s="7">
        <v>0</v>
      </c>
      <c r="AP1421" s="7">
        <v>7914894</v>
      </c>
      <c r="AQ1421" s="7">
        <v>362024</v>
      </c>
      <c r="AR1421" s="7">
        <v>3730183</v>
      </c>
      <c r="AS1421" s="7">
        <v>124901</v>
      </c>
      <c r="AT1421" s="7">
        <v>8306001</v>
      </c>
      <c r="AU1421" s="7">
        <v>153452</v>
      </c>
      <c r="AV1421" s="7">
        <v>1107897</v>
      </c>
      <c r="AW1421" s="7">
        <v>0</v>
      </c>
      <c r="AX1421" s="7">
        <v>0</v>
      </c>
      <c r="AY1421" s="7">
        <v>9157582</v>
      </c>
      <c r="AZ1421" s="7">
        <v>150842</v>
      </c>
      <c r="BA1421" s="7">
        <v>2433663.9900000002</v>
      </c>
      <c r="BB1421" s="7">
        <v>0</v>
      </c>
      <c r="BC1421" s="7">
        <v>327.20999999999998</v>
      </c>
      <c r="BD1421" s="7">
        <v>25077.73</v>
      </c>
      <c r="BE1421" s="7">
        <v>0</v>
      </c>
      <c r="BF1421" s="7">
        <v>0</v>
      </c>
      <c r="BG1421" s="7">
        <v>530121.17357485835</v>
      </c>
      <c r="BH1421" s="7">
        <v>5912</v>
      </c>
      <c r="BI1421" s="7">
        <v>496722</v>
      </c>
      <c r="BJ1421" s="7">
        <v>6836489.0800000001</v>
      </c>
      <c r="BK1421" s="7">
        <v>3739535.7466666661</v>
      </c>
      <c r="BL1421" s="7">
        <v>1031843.9433333334</v>
      </c>
      <c r="BM1421" s="7">
        <v>10324125.446666667</v>
      </c>
      <c r="BN1421" s="130">
        <v>0.58199999999999996</v>
      </c>
      <c r="BO1421" s="131">
        <v>2.7036379999999997E-4</v>
      </c>
      <c r="BP1421" s="161">
        <v>6851.5481420044398</v>
      </c>
      <c r="BQ1421" s="162">
        <v>9983233</v>
      </c>
      <c r="BR1421" s="161">
        <v>328083</v>
      </c>
      <c r="BS1421" s="163">
        <v>3139626.2435748596</v>
      </c>
      <c r="BT1421" s="163">
        <v>0</v>
      </c>
      <c r="BU1421" s="161">
        <v>11925439.17</v>
      </c>
      <c r="BV1421" s="161">
        <v>79782.740000000005</v>
      </c>
      <c r="BW1421" s="165">
        <v>13820792.01</v>
      </c>
      <c r="BX1421" s="161">
        <v>328083</v>
      </c>
    </row>
    <row r="1422" spans="1:76" ht="14.45" x14ac:dyDescent="0.3">
      <c r="A1422" s="164" t="s">
        <v>31</v>
      </c>
      <c r="B1422" s="6" t="s">
        <v>147</v>
      </c>
      <c r="C1422" s="6" t="s">
        <v>95</v>
      </c>
      <c r="D1422" s="6" t="s">
        <v>32</v>
      </c>
      <c r="E1422" s="6" t="s">
        <v>36</v>
      </c>
      <c r="F1422" s="24" t="str">
        <f>+Tabela1[[#This Row],[WK]]&amp;Tabela1[[#This Row],[PK]]&amp;Tabela1[[#This Row],[GK]]</f>
        <v>181302</v>
      </c>
      <c r="G1422" s="6" t="s">
        <v>1368</v>
      </c>
      <c r="H1422" s="7">
        <v>184969112.46459815</v>
      </c>
      <c r="I1422" s="8">
        <v>1.371</v>
      </c>
      <c r="J1422" s="7">
        <v>253592653.19</v>
      </c>
      <c r="K1422" s="8">
        <v>7.0000000000000007E-2</v>
      </c>
      <c r="L1422" s="7">
        <v>17751485.723300003</v>
      </c>
      <c r="M1422" s="7">
        <v>13081788.723300003</v>
      </c>
      <c r="N1422" s="9">
        <v>2.801421317764301</v>
      </c>
      <c r="O1422" s="7">
        <v>467576</v>
      </c>
      <c r="P1422" s="8">
        <v>1.2949999999999999</v>
      </c>
      <c r="Q1422" s="7">
        <v>605511</v>
      </c>
      <c r="R1422" s="8">
        <v>1.6E-2</v>
      </c>
      <c r="S1422" s="7">
        <v>9688.1759999999995</v>
      </c>
      <c r="T1422" s="7">
        <v>-28210.824000000001</v>
      </c>
      <c r="U1422" s="9">
        <v>-0.74436855853716455</v>
      </c>
      <c r="V1422" s="7">
        <v>13053577.899300002</v>
      </c>
      <c r="W1422" s="9">
        <v>2.7728755609657245</v>
      </c>
      <c r="X1422" s="7">
        <v>42363077.118430234</v>
      </c>
      <c r="Y1422" s="7">
        <v>19268530</v>
      </c>
      <c r="Z1422" s="7">
        <v>1447193.46</v>
      </c>
      <c r="AA1422" s="7">
        <v>1068852.6584302355</v>
      </c>
      <c r="AB1422" s="7">
        <v>20578501</v>
      </c>
      <c r="AC1422" s="7">
        <v>0</v>
      </c>
      <c r="AD1422" s="7">
        <v>29309499.219130233</v>
      </c>
      <c r="AE1422" s="7">
        <v>0</v>
      </c>
      <c r="AF1422" s="7">
        <v>17751485.723300003</v>
      </c>
      <c r="AG1422" s="7">
        <v>9688.1759999999995</v>
      </c>
      <c r="AH1422" s="7">
        <v>29309499.219130233</v>
      </c>
      <c r="AI1422" s="7">
        <v>3898894</v>
      </c>
      <c r="AJ1422" s="7">
        <v>5317</v>
      </c>
      <c r="AK1422" s="7">
        <v>13322136</v>
      </c>
      <c r="AL1422" s="7">
        <v>991998</v>
      </c>
      <c r="AM1422" s="7">
        <v>534776</v>
      </c>
      <c r="AN1422" s="7">
        <v>0</v>
      </c>
      <c r="AO1422" s="7">
        <v>0</v>
      </c>
      <c r="AP1422" s="7">
        <v>15744419</v>
      </c>
      <c r="AQ1422" s="7">
        <v>1010484</v>
      </c>
      <c r="AR1422" s="7">
        <v>4669697</v>
      </c>
      <c r="AS1422" s="7">
        <v>37899</v>
      </c>
      <c r="AT1422" s="7">
        <v>15040006</v>
      </c>
      <c r="AU1422" s="7">
        <v>1057213</v>
      </c>
      <c r="AV1422" s="7">
        <v>839036</v>
      </c>
      <c r="AW1422" s="7">
        <v>0</v>
      </c>
      <c r="AX1422" s="7">
        <v>0</v>
      </c>
      <c r="AY1422" s="7">
        <v>18102255</v>
      </c>
      <c r="AZ1422" s="7">
        <v>459015</v>
      </c>
      <c r="BA1422" s="7">
        <v>1447193.46</v>
      </c>
      <c r="BB1422" s="7">
        <v>0</v>
      </c>
      <c r="BC1422" s="7">
        <v>58.89</v>
      </c>
      <c r="BD1422" s="7">
        <v>15364.92</v>
      </c>
      <c r="BE1422" s="7">
        <v>0</v>
      </c>
      <c r="BF1422" s="7">
        <v>0</v>
      </c>
      <c r="BG1422" s="7">
        <v>787111.65843023534</v>
      </c>
      <c r="BH1422" s="7">
        <v>8778</v>
      </c>
      <c r="BI1422" s="7">
        <v>281741</v>
      </c>
      <c r="BJ1422" s="7">
        <v>3877671.7591666682</v>
      </c>
      <c r="BK1422" s="7">
        <v>207766.51333333552</v>
      </c>
      <c r="BL1422" s="7">
        <v>2356236.4466666668</v>
      </c>
      <c r="BM1422" s="7">
        <v>9967148.089999998</v>
      </c>
      <c r="BN1422" s="130">
        <v>0.52200000000000002</v>
      </c>
      <c r="BO1422" s="131">
        <v>3.8557190000000001E-4</v>
      </c>
      <c r="BP1422" s="161">
        <v>9771.0600401307493</v>
      </c>
      <c r="BQ1422" s="162">
        <v>20578501</v>
      </c>
      <c r="BR1422" s="161">
        <v>460201</v>
      </c>
      <c r="BS1422" s="163">
        <v>1525512.4784302348</v>
      </c>
      <c r="BT1422" s="163">
        <v>0</v>
      </c>
      <c r="BU1422" s="161">
        <v>17751485.719999999</v>
      </c>
      <c r="BV1422" s="161">
        <v>9688.18</v>
      </c>
      <c r="BW1422" s="165">
        <v>27783986.739999998</v>
      </c>
      <c r="BX1422" s="161">
        <v>460201</v>
      </c>
    </row>
    <row r="1423" spans="1:76" ht="14.45" x14ac:dyDescent="0.3">
      <c r="A1423" s="164" t="s">
        <v>31</v>
      </c>
      <c r="B1423" s="6" t="s">
        <v>147</v>
      </c>
      <c r="C1423" s="6" t="s">
        <v>95</v>
      </c>
      <c r="D1423" s="6" t="s">
        <v>37</v>
      </c>
      <c r="E1423" s="6" t="s">
        <v>36</v>
      </c>
      <c r="F1423" s="24" t="str">
        <f>+Tabela1[[#This Row],[WK]]&amp;Tabela1[[#This Row],[PK]]&amp;Tabela1[[#This Row],[GK]]</f>
        <v>181303</v>
      </c>
      <c r="G1423" s="6" t="s">
        <v>1369</v>
      </c>
      <c r="H1423" s="7">
        <v>110677417.95199895</v>
      </c>
      <c r="I1423" s="8">
        <v>1.371</v>
      </c>
      <c r="J1423" s="7">
        <v>151738740.00999999</v>
      </c>
      <c r="K1423" s="8">
        <v>7.0000000000000007E-2</v>
      </c>
      <c r="L1423" s="7">
        <v>10621711.8007</v>
      </c>
      <c r="M1423" s="7">
        <v>7830661.8006999996</v>
      </c>
      <c r="N1423" s="9">
        <v>2.805632934092904</v>
      </c>
      <c r="O1423" s="7">
        <v>6224673</v>
      </c>
      <c r="P1423" s="8">
        <v>1.2949999999999999</v>
      </c>
      <c r="Q1423" s="7">
        <v>8060952</v>
      </c>
      <c r="R1423" s="8">
        <v>1.6E-2</v>
      </c>
      <c r="S1423" s="7">
        <v>128975.232</v>
      </c>
      <c r="T1423" s="7">
        <v>47592.232000000004</v>
      </c>
      <c r="U1423" s="9">
        <v>0.58479328606711478</v>
      </c>
      <c r="V1423" s="7">
        <v>7878254.0327000003</v>
      </c>
      <c r="W1423" s="9">
        <v>2.7427111555604604</v>
      </c>
      <c r="X1423" s="7">
        <v>19510037.099258233</v>
      </c>
      <c r="Y1423" s="7">
        <v>7568828</v>
      </c>
      <c r="Z1423" s="7">
        <v>1474481.52</v>
      </c>
      <c r="AA1423" s="7">
        <v>974169.57925823401</v>
      </c>
      <c r="AB1423" s="7">
        <v>9492558</v>
      </c>
      <c r="AC1423" s="7">
        <v>0</v>
      </c>
      <c r="AD1423" s="7">
        <v>11631783.066558233</v>
      </c>
      <c r="AE1423" s="7">
        <v>0</v>
      </c>
      <c r="AF1423" s="7">
        <v>10621711.8007</v>
      </c>
      <c r="AG1423" s="7">
        <v>128975.232</v>
      </c>
      <c r="AH1423" s="7">
        <v>11631783.066558233</v>
      </c>
      <c r="AI1423" s="7">
        <v>2330345</v>
      </c>
      <c r="AJ1423" s="7">
        <v>47687</v>
      </c>
      <c r="AK1423" s="7">
        <v>6299439</v>
      </c>
      <c r="AL1423" s="7">
        <v>0</v>
      </c>
      <c r="AM1423" s="7">
        <v>869227</v>
      </c>
      <c r="AN1423" s="7">
        <v>0</v>
      </c>
      <c r="AO1423" s="7">
        <v>0</v>
      </c>
      <c r="AP1423" s="7">
        <v>7606019</v>
      </c>
      <c r="AQ1423" s="7">
        <v>393850</v>
      </c>
      <c r="AR1423" s="7">
        <v>2791050</v>
      </c>
      <c r="AS1423" s="7">
        <v>81383</v>
      </c>
      <c r="AT1423" s="7">
        <v>7979239</v>
      </c>
      <c r="AU1423" s="7">
        <v>191856</v>
      </c>
      <c r="AV1423" s="7">
        <v>851597</v>
      </c>
      <c r="AW1423" s="7">
        <v>0</v>
      </c>
      <c r="AX1423" s="7">
        <v>0</v>
      </c>
      <c r="AY1423" s="7">
        <v>8591334</v>
      </c>
      <c r="AZ1423" s="7">
        <v>165440</v>
      </c>
      <c r="BA1423" s="7">
        <v>1474481.52</v>
      </c>
      <c r="BB1423" s="7">
        <v>0</v>
      </c>
      <c r="BC1423" s="7">
        <v>508.98</v>
      </c>
      <c r="BD1423" s="7">
        <v>14158.03</v>
      </c>
      <c r="BE1423" s="7">
        <v>0.02</v>
      </c>
      <c r="BF1423" s="7">
        <v>0</v>
      </c>
      <c r="BG1423" s="7">
        <v>465111.57925823395</v>
      </c>
      <c r="BH1423" s="7">
        <v>5187</v>
      </c>
      <c r="BI1423" s="7">
        <v>509058</v>
      </c>
      <c r="BJ1423" s="7">
        <v>7006276.3083333336</v>
      </c>
      <c r="BK1423" s="7">
        <v>5389284.790000001</v>
      </c>
      <c r="BL1423" s="7">
        <v>2006004.2</v>
      </c>
      <c r="BM1423" s="7">
        <v>2455957.6733333329</v>
      </c>
      <c r="BN1423" s="130">
        <v>0.64400000000000002</v>
      </c>
      <c r="BO1423" s="131">
        <v>2.095512E-4</v>
      </c>
      <c r="BP1423" s="161">
        <v>5310.7502245560117</v>
      </c>
      <c r="BQ1423" s="162">
        <v>9492558</v>
      </c>
      <c r="BR1423" s="161">
        <v>282553</v>
      </c>
      <c r="BS1423" s="163">
        <v>0</v>
      </c>
      <c r="BT1423" s="163">
        <v>51981.900741767138</v>
      </c>
      <c r="BU1423" s="161">
        <v>10621711.800000001</v>
      </c>
      <c r="BV1423" s="161">
        <v>128975.23</v>
      </c>
      <c r="BW1423" s="165">
        <v>11683764.970741767</v>
      </c>
      <c r="BX1423" s="161">
        <v>282553</v>
      </c>
    </row>
    <row r="1424" spans="1:76" ht="14.45" x14ac:dyDescent="0.3">
      <c r="A1424" s="164" t="s">
        <v>31</v>
      </c>
      <c r="B1424" s="6" t="s">
        <v>147</v>
      </c>
      <c r="C1424" s="6" t="s">
        <v>95</v>
      </c>
      <c r="D1424" s="6" t="s">
        <v>39</v>
      </c>
      <c r="E1424" s="6" t="s">
        <v>36</v>
      </c>
      <c r="F1424" s="24" t="str">
        <f>+Tabela1[[#This Row],[WK]]&amp;Tabela1[[#This Row],[PK]]&amp;Tabela1[[#This Row],[GK]]</f>
        <v>181304</v>
      </c>
      <c r="G1424" s="6" t="s">
        <v>1370</v>
      </c>
      <c r="H1424" s="7">
        <v>155296851.62459916</v>
      </c>
      <c r="I1424" s="8">
        <v>1.371</v>
      </c>
      <c r="J1424" s="7">
        <v>212911983.58000001</v>
      </c>
      <c r="K1424" s="8">
        <v>7.0000000000000007E-2</v>
      </c>
      <c r="L1424" s="7">
        <v>14903838.850600002</v>
      </c>
      <c r="M1424" s="7">
        <v>8584477.8506000023</v>
      </c>
      <c r="N1424" s="9">
        <v>1.3584408060561823</v>
      </c>
      <c r="O1424" s="7">
        <v>7031694</v>
      </c>
      <c r="P1424" s="8">
        <v>1.2949999999999999</v>
      </c>
      <c r="Q1424" s="7">
        <v>9106044</v>
      </c>
      <c r="R1424" s="8">
        <v>1.6E-2</v>
      </c>
      <c r="S1424" s="7">
        <v>145696.704</v>
      </c>
      <c r="T1424" s="7">
        <v>72101.703999999998</v>
      </c>
      <c r="U1424" s="9">
        <v>0.97970927372783478</v>
      </c>
      <c r="V1424" s="7">
        <v>8656579.5546000022</v>
      </c>
      <c r="W1424" s="9">
        <v>1.3540808906865622</v>
      </c>
      <c r="X1424" s="7">
        <v>13170965.907703076</v>
      </c>
      <c r="Y1424" s="7">
        <v>1556672</v>
      </c>
      <c r="Z1424" s="7">
        <v>1167528.51</v>
      </c>
      <c r="AA1424" s="7">
        <v>873049.39770307683</v>
      </c>
      <c r="AB1424" s="7">
        <v>7056952</v>
      </c>
      <c r="AC1424" s="7">
        <v>2516764</v>
      </c>
      <c r="AD1424" s="7">
        <v>4514386.3531030733</v>
      </c>
      <c r="AE1424" s="7">
        <v>0</v>
      </c>
      <c r="AF1424" s="7">
        <v>14903838.850600002</v>
      </c>
      <c r="AG1424" s="7">
        <v>145696.704</v>
      </c>
      <c r="AH1424" s="7">
        <v>4514386.3531030733</v>
      </c>
      <c r="AI1424" s="7">
        <v>5276257</v>
      </c>
      <c r="AJ1424" s="7">
        <v>22590</v>
      </c>
      <c r="AK1424" s="7">
        <v>5047934</v>
      </c>
      <c r="AL1424" s="7">
        <v>0</v>
      </c>
      <c r="AM1424" s="7">
        <v>392159</v>
      </c>
      <c r="AN1424" s="7">
        <v>0</v>
      </c>
      <c r="AO1424" s="7">
        <v>0</v>
      </c>
      <c r="AP1424" s="7">
        <v>5167135</v>
      </c>
      <c r="AQ1424" s="7">
        <v>545025</v>
      </c>
      <c r="AR1424" s="7">
        <v>6319361</v>
      </c>
      <c r="AS1424" s="7">
        <v>73595</v>
      </c>
      <c r="AT1424" s="7">
        <v>5643798</v>
      </c>
      <c r="AU1424" s="7">
        <v>0</v>
      </c>
      <c r="AV1424" s="7">
        <v>789192</v>
      </c>
      <c r="AW1424" s="7">
        <v>0</v>
      </c>
      <c r="AX1424" s="7">
        <v>0</v>
      </c>
      <c r="AY1424" s="7">
        <v>5998286</v>
      </c>
      <c r="AZ1424" s="7">
        <v>253026</v>
      </c>
      <c r="BA1424" s="7">
        <v>1167528.51</v>
      </c>
      <c r="BB1424" s="7">
        <v>0</v>
      </c>
      <c r="BC1424" s="7">
        <v>49.65</v>
      </c>
      <c r="BD1424" s="7">
        <v>12388.57</v>
      </c>
      <c r="BE1424" s="7">
        <v>0</v>
      </c>
      <c r="BF1424" s="7">
        <v>0</v>
      </c>
      <c r="BG1424" s="7">
        <v>459193.39770307683</v>
      </c>
      <c r="BH1424" s="7">
        <v>5121</v>
      </c>
      <c r="BI1424" s="7">
        <v>413856</v>
      </c>
      <c r="BJ1424" s="7">
        <v>5696027.5566666648</v>
      </c>
      <c r="BK1424" s="7">
        <v>3968727.1933333315</v>
      </c>
      <c r="BL1424" s="7">
        <v>1972296.3066666666</v>
      </c>
      <c r="BM1424" s="7">
        <v>2964608.84</v>
      </c>
      <c r="BN1424" s="130">
        <v>0.90500000000000003</v>
      </c>
      <c r="BO1424" s="131">
        <v>1.7940250000000001E-4</v>
      </c>
      <c r="BP1424" s="161">
        <v>4546.3543746010773</v>
      </c>
      <c r="BQ1424" s="162">
        <v>7056952</v>
      </c>
      <c r="BR1424" s="161">
        <v>292962</v>
      </c>
      <c r="BS1424" s="163">
        <v>0</v>
      </c>
      <c r="BT1424" s="163">
        <v>1306297.8000000007</v>
      </c>
      <c r="BU1424" s="161">
        <v>14903838.85</v>
      </c>
      <c r="BV1424" s="161">
        <v>145696.70000000001</v>
      </c>
      <c r="BW1424" s="165">
        <v>5820684.1500000004</v>
      </c>
      <c r="BX1424" s="161">
        <v>292962</v>
      </c>
    </row>
    <row r="1425" spans="1:76" ht="14.45" x14ac:dyDescent="0.3">
      <c r="A1425" s="164" t="s">
        <v>31</v>
      </c>
      <c r="B1425" s="6" t="s">
        <v>147</v>
      </c>
      <c r="C1425" s="6" t="s">
        <v>95</v>
      </c>
      <c r="D1425" s="6" t="s">
        <v>42</v>
      </c>
      <c r="E1425" s="6" t="s">
        <v>36</v>
      </c>
      <c r="F1425" s="24" t="str">
        <f>+Tabela1[[#This Row],[WK]]&amp;Tabela1[[#This Row],[PK]]&amp;Tabela1[[#This Row],[GK]]</f>
        <v>181305</v>
      </c>
      <c r="G1425" s="6" t="s">
        <v>1371</v>
      </c>
      <c r="H1425" s="7">
        <v>95489605.789598837</v>
      </c>
      <c r="I1425" s="8">
        <v>1.371</v>
      </c>
      <c r="J1425" s="7">
        <v>130916249.54000001</v>
      </c>
      <c r="K1425" s="8">
        <v>7.0000000000000007E-2</v>
      </c>
      <c r="L1425" s="7">
        <v>9164137.4678000007</v>
      </c>
      <c r="M1425" s="7">
        <v>7046525.4678000007</v>
      </c>
      <c r="N1425" s="9">
        <v>3.327581005302199</v>
      </c>
      <c r="O1425" s="7">
        <v>109062</v>
      </c>
      <c r="P1425" s="8">
        <v>1.2949999999999999</v>
      </c>
      <c r="Q1425" s="7">
        <v>141235</v>
      </c>
      <c r="R1425" s="8">
        <v>1.6E-2</v>
      </c>
      <c r="S1425" s="7">
        <v>2259.7600000000002</v>
      </c>
      <c r="T1425" s="7">
        <v>-7589.24</v>
      </c>
      <c r="U1425" s="9">
        <v>-0.77055944765966089</v>
      </c>
      <c r="V1425" s="7">
        <v>7038936.2278000005</v>
      </c>
      <c r="W1425" s="9">
        <v>3.3086088195271266</v>
      </c>
      <c r="X1425" s="7">
        <v>22909136.522040568</v>
      </c>
      <c r="Y1425" s="7">
        <v>10482746</v>
      </c>
      <c r="Z1425" s="7">
        <v>884215.4800000001</v>
      </c>
      <c r="AA1425" s="7">
        <v>712659.04204056575</v>
      </c>
      <c r="AB1425" s="7">
        <v>10829516</v>
      </c>
      <c r="AC1425" s="7">
        <v>0</v>
      </c>
      <c r="AD1425" s="7">
        <v>15870200.294240568</v>
      </c>
      <c r="AE1425" s="7">
        <v>0</v>
      </c>
      <c r="AF1425" s="7">
        <v>9164137.4678000007</v>
      </c>
      <c r="AG1425" s="7">
        <v>2259.7600000000002</v>
      </c>
      <c r="AH1425" s="7">
        <v>15870200.294240568</v>
      </c>
      <c r="AI1425" s="7">
        <v>1768068</v>
      </c>
      <c r="AJ1425" s="7">
        <v>1581</v>
      </c>
      <c r="AK1425" s="7">
        <v>7511665</v>
      </c>
      <c r="AL1425" s="7">
        <v>0</v>
      </c>
      <c r="AM1425" s="7">
        <v>991740</v>
      </c>
      <c r="AN1425" s="7">
        <v>0</v>
      </c>
      <c r="AO1425" s="7">
        <v>0</v>
      </c>
      <c r="AP1425" s="7">
        <v>8775205</v>
      </c>
      <c r="AQ1425" s="7">
        <v>497285</v>
      </c>
      <c r="AR1425" s="7">
        <v>2117612</v>
      </c>
      <c r="AS1425" s="7">
        <v>9849</v>
      </c>
      <c r="AT1425" s="7">
        <v>8404437</v>
      </c>
      <c r="AU1425" s="7">
        <v>518924</v>
      </c>
      <c r="AV1425" s="7">
        <v>523413</v>
      </c>
      <c r="AW1425" s="7">
        <v>0</v>
      </c>
      <c r="AX1425" s="7">
        <v>0</v>
      </c>
      <c r="AY1425" s="7">
        <v>10072742</v>
      </c>
      <c r="AZ1425" s="7">
        <v>204367</v>
      </c>
      <c r="BA1425" s="7">
        <v>884215.4800000001</v>
      </c>
      <c r="BB1425" s="7">
        <v>0</v>
      </c>
      <c r="BC1425" s="7">
        <v>3.55</v>
      </c>
      <c r="BD1425" s="7">
        <v>9495.86</v>
      </c>
      <c r="BE1425" s="7">
        <v>0</v>
      </c>
      <c r="BF1425" s="7">
        <v>0</v>
      </c>
      <c r="BG1425" s="7">
        <v>403240.04204056575</v>
      </c>
      <c r="BH1425" s="7">
        <v>4497</v>
      </c>
      <c r="BI1425" s="7">
        <v>309419</v>
      </c>
      <c r="BJ1425" s="7">
        <v>4258594.0899999989</v>
      </c>
      <c r="BK1425" s="7">
        <v>1988271.8833333324</v>
      </c>
      <c r="BL1425" s="7">
        <v>2533711.3566666669</v>
      </c>
      <c r="BM1425" s="7">
        <v>4013866.1133333347</v>
      </c>
      <c r="BN1425" s="130">
        <v>0.505</v>
      </c>
      <c r="BO1425" s="131">
        <v>2.0162970000000001E-4</v>
      </c>
      <c r="BP1425" s="161">
        <v>5109.6460807851463</v>
      </c>
      <c r="BQ1425" s="162">
        <v>10829516</v>
      </c>
      <c r="BR1425" s="161">
        <v>239074</v>
      </c>
      <c r="BS1425" s="163">
        <v>295329.36204056861</v>
      </c>
      <c r="BT1425" s="163">
        <v>0</v>
      </c>
      <c r="BU1425" s="161">
        <v>9164137.4700000007</v>
      </c>
      <c r="BV1425" s="161">
        <v>2259.7600000000002</v>
      </c>
      <c r="BW1425" s="165">
        <v>15574870.93</v>
      </c>
      <c r="BX1425" s="161">
        <v>239074</v>
      </c>
    </row>
    <row r="1426" spans="1:76" ht="14.45" x14ac:dyDescent="0.3">
      <c r="A1426" s="164" t="s">
        <v>31</v>
      </c>
      <c r="B1426" s="6" t="s">
        <v>147</v>
      </c>
      <c r="C1426" s="6" t="s">
        <v>95</v>
      </c>
      <c r="D1426" s="6" t="s">
        <v>44</v>
      </c>
      <c r="E1426" s="6" t="s">
        <v>36</v>
      </c>
      <c r="F1426" s="24" t="str">
        <f>+Tabela1[[#This Row],[WK]]&amp;Tabela1[[#This Row],[PK]]&amp;Tabela1[[#This Row],[GK]]</f>
        <v>181306</v>
      </c>
      <c r="G1426" s="6" t="s">
        <v>1372</v>
      </c>
      <c r="H1426" s="7">
        <v>160815400.44319993</v>
      </c>
      <c r="I1426" s="8">
        <v>1.371</v>
      </c>
      <c r="J1426" s="7">
        <v>220477914.01000002</v>
      </c>
      <c r="K1426" s="8">
        <v>7.0000000000000007E-2</v>
      </c>
      <c r="L1426" s="7">
        <v>15433453.980700003</v>
      </c>
      <c r="M1426" s="7">
        <v>10995452.980700003</v>
      </c>
      <c r="N1426" s="9">
        <v>2.4775688380196406</v>
      </c>
      <c r="O1426" s="7">
        <v>4810790</v>
      </c>
      <c r="P1426" s="8">
        <v>1.2949999999999999</v>
      </c>
      <c r="Q1426" s="7">
        <v>6229973</v>
      </c>
      <c r="R1426" s="8">
        <v>1.6E-2</v>
      </c>
      <c r="S1426" s="7">
        <v>99679.567999999999</v>
      </c>
      <c r="T1426" s="7">
        <v>-50469.432000000001</v>
      </c>
      <c r="U1426" s="9">
        <v>-0.33612899186807771</v>
      </c>
      <c r="V1426" s="7">
        <v>10944983.548700003</v>
      </c>
      <c r="W1426" s="9">
        <v>2.3854894780467077</v>
      </c>
      <c r="X1426" s="7">
        <v>17655122.891539153</v>
      </c>
      <c r="Y1426" s="7">
        <v>4060432</v>
      </c>
      <c r="Z1426" s="7">
        <v>3862.91</v>
      </c>
      <c r="AA1426" s="7">
        <v>1073007.9815391526</v>
      </c>
      <c r="AB1426" s="7">
        <v>10238548</v>
      </c>
      <c r="AC1426" s="7">
        <v>2279272</v>
      </c>
      <c r="AD1426" s="7">
        <v>6710139.3428391498</v>
      </c>
      <c r="AE1426" s="7">
        <v>0</v>
      </c>
      <c r="AF1426" s="7">
        <v>15433453.980700003</v>
      </c>
      <c r="AG1426" s="7">
        <v>99679.567999999999</v>
      </c>
      <c r="AH1426" s="7">
        <v>6710139.3428391498</v>
      </c>
      <c r="AI1426" s="7">
        <v>3705443</v>
      </c>
      <c r="AJ1426" s="7">
        <v>89901</v>
      </c>
      <c r="AK1426" s="7">
        <v>5246542</v>
      </c>
      <c r="AL1426" s="7">
        <v>0</v>
      </c>
      <c r="AM1426" s="7">
        <v>402994</v>
      </c>
      <c r="AN1426" s="7">
        <v>0</v>
      </c>
      <c r="AO1426" s="7">
        <v>0</v>
      </c>
      <c r="AP1426" s="7">
        <v>8314428</v>
      </c>
      <c r="AQ1426" s="7">
        <v>358045</v>
      </c>
      <c r="AR1426" s="7">
        <v>4438001</v>
      </c>
      <c r="AS1426" s="7">
        <v>150149</v>
      </c>
      <c r="AT1426" s="7">
        <v>5990389</v>
      </c>
      <c r="AU1426" s="7">
        <v>404485</v>
      </c>
      <c r="AV1426" s="7">
        <v>1068420</v>
      </c>
      <c r="AW1426" s="7">
        <v>0</v>
      </c>
      <c r="AX1426" s="7">
        <v>0</v>
      </c>
      <c r="AY1426" s="7">
        <v>9509483</v>
      </c>
      <c r="AZ1426" s="7">
        <v>152464</v>
      </c>
      <c r="BA1426" s="7">
        <v>3862.91</v>
      </c>
      <c r="BB1426" s="7">
        <v>0</v>
      </c>
      <c r="BC1426" s="7">
        <v>1.91</v>
      </c>
      <c r="BD1426" s="7">
        <v>0</v>
      </c>
      <c r="BE1426" s="7">
        <v>70.34</v>
      </c>
      <c r="BF1426" s="7">
        <v>0</v>
      </c>
      <c r="BG1426" s="7">
        <v>559980.98153915245</v>
      </c>
      <c r="BH1426" s="7">
        <v>6245</v>
      </c>
      <c r="BI1426" s="7">
        <v>513027</v>
      </c>
      <c r="BJ1426" s="7">
        <v>7060871.8741666675</v>
      </c>
      <c r="BK1426" s="7">
        <v>4053922.1733333338</v>
      </c>
      <c r="BL1426" s="7">
        <v>1084425.7333333334</v>
      </c>
      <c r="BM1426" s="7">
        <v>9858947.336666666</v>
      </c>
      <c r="BN1426" s="130">
        <v>0.81299999999999994</v>
      </c>
      <c r="BO1426" s="131">
        <v>2.37161E-4</v>
      </c>
      <c r="BP1426" s="161">
        <v>6010.1123961770845</v>
      </c>
      <c r="BQ1426" s="162">
        <v>10238548</v>
      </c>
      <c r="BR1426" s="161">
        <v>309651</v>
      </c>
      <c r="BS1426" s="163">
        <v>0</v>
      </c>
      <c r="BT1426" s="163">
        <v>1779769.1084608473</v>
      </c>
      <c r="BU1426" s="161">
        <v>15433453.98</v>
      </c>
      <c r="BV1426" s="161">
        <v>99679.57</v>
      </c>
      <c r="BW1426" s="165">
        <v>8489908.4484608471</v>
      </c>
      <c r="BX1426" s="161">
        <v>309651</v>
      </c>
    </row>
    <row r="1427" spans="1:76" ht="14.45" x14ac:dyDescent="0.3">
      <c r="A1427" s="164" t="s">
        <v>31</v>
      </c>
      <c r="B1427" s="6" t="s">
        <v>147</v>
      </c>
      <c r="C1427" s="6" t="s">
        <v>95</v>
      </c>
      <c r="D1427" s="6" t="s">
        <v>51</v>
      </c>
      <c r="E1427" s="6" t="s">
        <v>36</v>
      </c>
      <c r="F1427" s="24" t="str">
        <f>+Tabela1[[#This Row],[WK]]&amp;Tabela1[[#This Row],[PK]]&amp;Tabela1[[#This Row],[GK]]</f>
        <v>181307</v>
      </c>
      <c r="G1427" s="6" t="s">
        <v>1373</v>
      </c>
      <c r="H1427" s="7">
        <v>207246122.21259913</v>
      </c>
      <c r="I1427" s="8">
        <v>1.371</v>
      </c>
      <c r="J1427" s="7">
        <v>284134433.55000001</v>
      </c>
      <c r="K1427" s="8">
        <v>7.0000000000000007E-2</v>
      </c>
      <c r="L1427" s="7">
        <v>19889410.348500002</v>
      </c>
      <c r="M1427" s="7">
        <v>13711614.348500002</v>
      </c>
      <c r="N1427" s="9">
        <v>2.2194993729964541</v>
      </c>
      <c r="O1427" s="7">
        <v>6029834</v>
      </c>
      <c r="P1427" s="8">
        <v>1.2949999999999999</v>
      </c>
      <c r="Q1427" s="7">
        <v>7808635</v>
      </c>
      <c r="R1427" s="8">
        <v>1.6E-2</v>
      </c>
      <c r="S1427" s="7">
        <v>124938.16</v>
      </c>
      <c r="T1427" s="7">
        <v>-68851.839999999997</v>
      </c>
      <c r="U1427" s="9">
        <v>-0.35529098508694978</v>
      </c>
      <c r="V1427" s="7">
        <v>13642762.508500002</v>
      </c>
      <c r="W1427" s="9">
        <v>2.1411878468720351</v>
      </c>
      <c r="X1427" s="7">
        <v>39950699.283380382</v>
      </c>
      <c r="Y1427" s="7">
        <v>14425003</v>
      </c>
      <c r="Z1427" s="7">
        <v>1082.52</v>
      </c>
      <c r="AA1427" s="7">
        <v>1325198.7633803831</v>
      </c>
      <c r="AB1427" s="7">
        <v>24199415</v>
      </c>
      <c r="AC1427" s="7">
        <v>0</v>
      </c>
      <c r="AD1427" s="7">
        <v>26307936.774880379</v>
      </c>
      <c r="AE1427" s="7">
        <v>0</v>
      </c>
      <c r="AF1427" s="7">
        <v>19889410.348500002</v>
      </c>
      <c r="AG1427" s="7">
        <v>124938.16</v>
      </c>
      <c r="AH1427" s="7">
        <v>26307936.774880379</v>
      </c>
      <c r="AI1427" s="7">
        <v>5158059</v>
      </c>
      <c r="AJ1427" s="7">
        <v>106856</v>
      </c>
      <c r="AK1427" s="7">
        <v>7486796</v>
      </c>
      <c r="AL1427" s="7">
        <v>20726</v>
      </c>
      <c r="AM1427" s="7">
        <v>425441</v>
      </c>
      <c r="AN1427" s="7">
        <v>0</v>
      </c>
      <c r="AO1427" s="7">
        <v>0</v>
      </c>
      <c r="AP1427" s="7">
        <v>19796012</v>
      </c>
      <c r="AQ1427" s="7">
        <v>867266</v>
      </c>
      <c r="AR1427" s="7">
        <v>6177796</v>
      </c>
      <c r="AS1427" s="7">
        <v>193790</v>
      </c>
      <c r="AT1427" s="7">
        <v>9570055</v>
      </c>
      <c r="AU1427" s="7">
        <v>250620</v>
      </c>
      <c r="AV1427" s="7">
        <v>802479</v>
      </c>
      <c r="AW1427" s="7">
        <v>0</v>
      </c>
      <c r="AX1427" s="7">
        <v>0</v>
      </c>
      <c r="AY1427" s="7">
        <v>22486092</v>
      </c>
      <c r="AZ1427" s="7">
        <v>381161</v>
      </c>
      <c r="BA1427" s="7">
        <v>1082.52</v>
      </c>
      <c r="BB1427" s="7">
        <v>0</v>
      </c>
      <c r="BC1427" s="7">
        <v>0</v>
      </c>
      <c r="BD1427" s="7">
        <v>0</v>
      </c>
      <c r="BE1427" s="7">
        <v>23.28</v>
      </c>
      <c r="BF1427" s="7">
        <v>0</v>
      </c>
      <c r="BG1427" s="7">
        <v>761914.76338038302</v>
      </c>
      <c r="BH1427" s="7">
        <v>8497</v>
      </c>
      <c r="BI1427" s="7">
        <v>563284</v>
      </c>
      <c r="BJ1427" s="7">
        <v>7752420.166666667</v>
      </c>
      <c r="BK1427" s="7">
        <v>5615802.4766666666</v>
      </c>
      <c r="BL1427" s="7">
        <v>2715990.4899999998</v>
      </c>
      <c r="BM1427" s="7">
        <v>3114489.7800000012</v>
      </c>
      <c r="BN1427" s="130">
        <v>0.61899999999999999</v>
      </c>
      <c r="BO1427" s="131">
        <v>3.7075669999999999E-4</v>
      </c>
      <c r="BP1427" s="161">
        <v>9395.8657420507752</v>
      </c>
      <c r="BQ1427" s="162">
        <v>24199415</v>
      </c>
      <c r="BR1427" s="161">
        <v>412501</v>
      </c>
      <c r="BS1427" s="163">
        <v>1214852.0033803815</v>
      </c>
      <c r="BT1427" s="163">
        <v>0</v>
      </c>
      <c r="BU1427" s="161">
        <v>19889410.350000001</v>
      </c>
      <c r="BV1427" s="161">
        <v>124938.16</v>
      </c>
      <c r="BW1427" s="165">
        <v>25093084.77</v>
      </c>
      <c r="BX1427" s="161">
        <v>412501</v>
      </c>
    </row>
    <row r="1428" spans="1:76" ht="14.45" x14ac:dyDescent="0.3">
      <c r="A1428" s="164" t="s">
        <v>31</v>
      </c>
      <c r="B1428" s="6" t="s">
        <v>147</v>
      </c>
      <c r="C1428" s="6" t="s">
        <v>95</v>
      </c>
      <c r="D1428" s="6" t="s">
        <v>75</v>
      </c>
      <c r="E1428" s="6" t="s">
        <v>36</v>
      </c>
      <c r="F1428" s="24" t="str">
        <f>+Tabela1[[#This Row],[WK]]&amp;Tabela1[[#This Row],[PK]]&amp;Tabela1[[#This Row],[GK]]</f>
        <v>181308</v>
      </c>
      <c r="G1428" s="6" t="s">
        <v>1374</v>
      </c>
      <c r="H1428" s="7">
        <v>336531079.53400022</v>
      </c>
      <c r="I1428" s="8">
        <v>1.371</v>
      </c>
      <c r="J1428" s="7">
        <v>461384110.04999995</v>
      </c>
      <c r="K1428" s="8">
        <v>7.0000000000000007E-2</v>
      </c>
      <c r="L1428" s="7">
        <v>32296887.703499999</v>
      </c>
      <c r="M1428" s="7">
        <v>18944722.703499999</v>
      </c>
      <c r="N1428" s="9">
        <v>1.4188502541348162</v>
      </c>
      <c r="O1428" s="7">
        <v>10922310</v>
      </c>
      <c r="P1428" s="8">
        <v>1.2949999999999999</v>
      </c>
      <c r="Q1428" s="7">
        <v>14144391</v>
      </c>
      <c r="R1428" s="8">
        <v>1.6E-2</v>
      </c>
      <c r="S1428" s="7">
        <v>226310.25599999999</v>
      </c>
      <c r="T1428" s="7">
        <v>-5766.7440000000061</v>
      </c>
      <c r="U1428" s="9">
        <v>-2.4848408071459067E-2</v>
      </c>
      <c r="V1428" s="7">
        <v>18938955.9595</v>
      </c>
      <c r="W1428" s="9">
        <v>1.3941857013074415</v>
      </c>
      <c r="X1428" s="7">
        <v>27022694.487820379</v>
      </c>
      <c r="Y1428" s="7">
        <v>453244</v>
      </c>
      <c r="Z1428" s="7">
        <v>655780.66500000004</v>
      </c>
      <c r="AA1428" s="7">
        <v>1605957.8228203799</v>
      </c>
      <c r="AB1428" s="7">
        <v>17825784</v>
      </c>
      <c r="AC1428" s="7">
        <v>6481928</v>
      </c>
      <c r="AD1428" s="7">
        <v>8083738.5283203805</v>
      </c>
      <c r="AE1428" s="7">
        <v>0</v>
      </c>
      <c r="AF1428" s="7">
        <v>32296887.703499999</v>
      </c>
      <c r="AG1428" s="7">
        <v>226310.25599999999</v>
      </c>
      <c r="AH1428" s="7">
        <v>8083738.5283203805</v>
      </c>
      <c r="AI1428" s="7">
        <v>11148191</v>
      </c>
      <c r="AJ1428" s="7">
        <v>235718</v>
      </c>
      <c r="AK1428" s="7">
        <v>6113063</v>
      </c>
      <c r="AL1428" s="7">
        <v>0</v>
      </c>
      <c r="AM1428" s="7">
        <v>585483</v>
      </c>
      <c r="AN1428" s="7">
        <v>0</v>
      </c>
      <c r="AO1428" s="7">
        <v>0</v>
      </c>
      <c r="AP1428" s="7">
        <v>15538904</v>
      </c>
      <c r="AQ1428" s="7">
        <v>1050267</v>
      </c>
      <c r="AR1428" s="7">
        <v>13352165</v>
      </c>
      <c r="AS1428" s="7">
        <v>232077</v>
      </c>
      <c r="AT1428" s="7">
        <v>6921247</v>
      </c>
      <c r="AU1428" s="7">
        <v>0</v>
      </c>
      <c r="AV1428" s="7">
        <v>906097</v>
      </c>
      <c r="AW1428" s="7">
        <v>0</v>
      </c>
      <c r="AX1428" s="7">
        <v>0</v>
      </c>
      <c r="AY1428" s="7">
        <v>17783350</v>
      </c>
      <c r="AZ1428" s="7">
        <v>452527</v>
      </c>
      <c r="BA1428" s="7">
        <v>655780.66500000004</v>
      </c>
      <c r="BB1428" s="7">
        <v>0</v>
      </c>
      <c r="BC1428" s="7">
        <v>22.53</v>
      </c>
      <c r="BD1428" s="7">
        <v>6970.48</v>
      </c>
      <c r="BE1428" s="7">
        <v>11.65</v>
      </c>
      <c r="BF1428" s="7">
        <v>0</v>
      </c>
      <c r="BG1428" s="7">
        <v>958647.82282037986</v>
      </c>
      <c r="BH1428" s="7">
        <v>10691</v>
      </c>
      <c r="BI1428" s="7">
        <v>647310</v>
      </c>
      <c r="BJ1428" s="7">
        <v>8909045.7608333323</v>
      </c>
      <c r="BK1428" s="7">
        <v>6250452.6999999983</v>
      </c>
      <c r="BL1428" s="7">
        <v>2151921.0833333335</v>
      </c>
      <c r="BM1428" s="7">
        <v>6330530.0766666671</v>
      </c>
      <c r="BN1428" s="130">
        <v>0.98699999999999999</v>
      </c>
      <c r="BO1428" s="131">
        <v>3.7405739999999999E-4</v>
      </c>
      <c r="BP1428" s="161">
        <v>9478.9087466924739</v>
      </c>
      <c r="BQ1428" s="162">
        <v>17825784</v>
      </c>
      <c r="BR1428" s="161">
        <v>557425</v>
      </c>
      <c r="BS1428" s="163">
        <v>0</v>
      </c>
      <c r="BT1428" s="163">
        <v>2597951.1199999973</v>
      </c>
      <c r="BU1428" s="161">
        <v>32296887.699999999</v>
      </c>
      <c r="BV1428" s="161">
        <v>226310.26</v>
      </c>
      <c r="BW1428" s="165">
        <v>10681689.649999999</v>
      </c>
      <c r="BX1428" s="161">
        <v>557425</v>
      </c>
    </row>
    <row r="1429" spans="1:76" ht="14.45" x14ac:dyDescent="0.3">
      <c r="A1429" s="164" t="s">
        <v>31</v>
      </c>
      <c r="B1429" s="6" t="s">
        <v>147</v>
      </c>
      <c r="C1429" s="6" t="s">
        <v>95</v>
      </c>
      <c r="D1429" s="6" t="s">
        <v>77</v>
      </c>
      <c r="E1429" s="6" t="s">
        <v>36</v>
      </c>
      <c r="F1429" s="24" t="str">
        <f>+Tabela1[[#This Row],[WK]]&amp;Tabela1[[#This Row],[PK]]&amp;Tabela1[[#This Row],[GK]]</f>
        <v>181309</v>
      </c>
      <c r="G1429" s="6" t="s">
        <v>1375</v>
      </c>
      <c r="H1429" s="7">
        <v>77019872.295799717</v>
      </c>
      <c r="I1429" s="8">
        <v>1.371</v>
      </c>
      <c r="J1429" s="7">
        <v>105594244.92</v>
      </c>
      <c r="K1429" s="8">
        <v>7.0000000000000007E-2</v>
      </c>
      <c r="L1429" s="7">
        <v>7391597.1444000006</v>
      </c>
      <c r="M1429" s="7">
        <v>5723749.1444000006</v>
      </c>
      <c r="N1429" s="9">
        <v>3.4318170147399525</v>
      </c>
      <c r="O1429" s="7">
        <v>708071</v>
      </c>
      <c r="P1429" s="8">
        <v>1.2949999999999999</v>
      </c>
      <c r="Q1429" s="7">
        <v>916952</v>
      </c>
      <c r="R1429" s="8">
        <v>1.6E-2</v>
      </c>
      <c r="S1429" s="7">
        <v>14671.232</v>
      </c>
      <c r="T1429" s="7">
        <v>-4101.768</v>
      </c>
      <c r="U1429" s="9">
        <v>-0.21849294199115751</v>
      </c>
      <c r="V1429" s="7">
        <v>5719647.3764000004</v>
      </c>
      <c r="W1429" s="9">
        <v>3.3911870991764008</v>
      </c>
      <c r="X1429" s="7">
        <v>13514166.303711744</v>
      </c>
      <c r="Y1429" s="7">
        <v>4993223</v>
      </c>
      <c r="Z1429" s="7">
        <v>66348.680000000008</v>
      </c>
      <c r="AA1429" s="7">
        <v>666520.62371174456</v>
      </c>
      <c r="AB1429" s="7">
        <v>6217509</v>
      </c>
      <c r="AC1429" s="7">
        <v>1570565</v>
      </c>
      <c r="AD1429" s="7">
        <v>7794518.9273117436</v>
      </c>
      <c r="AE1429" s="7">
        <v>0</v>
      </c>
      <c r="AF1429" s="7">
        <v>7391597.1444000006</v>
      </c>
      <c r="AG1429" s="7">
        <v>14671.232</v>
      </c>
      <c r="AH1429" s="7">
        <v>7794518.9273117436</v>
      </c>
      <c r="AI1429" s="7">
        <v>1392545</v>
      </c>
      <c r="AJ1429" s="7">
        <v>4028</v>
      </c>
      <c r="AK1429" s="7">
        <v>5708509</v>
      </c>
      <c r="AL1429" s="7">
        <v>0</v>
      </c>
      <c r="AM1429" s="7">
        <v>1087647</v>
      </c>
      <c r="AN1429" s="7">
        <v>0</v>
      </c>
      <c r="AO1429" s="7">
        <v>0</v>
      </c>
      <c r="AP1429" s="7">
        <v>5240686</v>
      </c>
      <c r="AQ1429" s="7">
        <v>246653</v>
      </c>
      <c r="AR1429" s="7">
        <v>1667848</v>
      </c>
      <c r="AS1429" s="7">
        <v>18773</v>
      </c>
      <c r="AT1429" s="7">
        <v>6452915</v>
      </c>
      <c r="AU1429" s="7">
        <v>205777</v>
      </c>
      <c r="AV1429" s="7">
        <v>858758</v>
      </c>
      <c r="AW1429" s="7">
        <v>0</v>
      </c>
      <c r="AX1429" s="7">
        <v>0</v>
      </c>
      <c r="AY1429" s="7">
        <v>5536494</v>
      </c>
      <c r="AZ1429" s="7">
        <v>113537</v>
      </c>
      <c r="BA1429" s="7">
        <v>66348.680000000008</v>
      </c>
      <c r="BB1429" s="7">
        <v>0</v>
      </c>
      <c r="BC1429" s="7">
        <v>211.37</v>
      </c>
      <c r="BD1429" s="7">
        <v>0</v>
      </c>
      <c r="BE1429" s="7">
        <v>17.72</v>
      </c>
      <c r="BF1429" s="7">
        <v>0</v>
      </c>
      <c r="BG1429" s="7">
        <v>328904.6237117445</v>
      </c>
      <c r="BH1429" s="7">
        <v>3668</v>
      </c>
      <c r="BI1429" s="7">
        <v>337616</v>
      </c>
      <c r="BJ1429" s="7">
        <v>4646705.1708333325</v>
      </c>
      <c r="BK1429" s="7">
        <v>3349220.2499999995</v>
      </c>
      <c r="BL1429" s="7">
        <v>826409.83333333337</v>
      </c>
      <c r="BM1429" s="7">
        <v>3537120.0166666671</v>
      </c>
      <c r="BN1429" s="130">
        <v>0.63900000000000001</v>
      </c>
      <c r="BO1429" s="131">
        <v>1.364522E-4</v>
      </c>
      <c r="BP1429" s="161">
        <v>3457.7906511050446</v>
      </c>
      <c r="BQ1429" s="162">
        <v>6217509</v>
      </c>
      <c r="BR1429" s="161">
        <v>196182</v>
      </c>
      <c r="BS1429" s="163">
        <v>0</v>
      </c>
      <c r="BT1429" s="163">
        <v>849496.69628825597</v>
      </c>
      <c r="BU1429" s="161">
        <v>7391597.1399999997</v>
      </c>
      <c r="BV1429" s="161">
        <v>14671.23</v>
      </c>
      <c r="BW1429" s="165">
        <v>8644015.6262882557</v>
      </c>
      <c r="BX1429" s="161">
        <v>196182</v>
      </c>
    </row>
    <row r="1430" spans="1:76" ht="14.45" x14ac:dyDescent="0.3">
      <c r="A1430" s="164" t="s">
        <v>31</v>
      </c>
      <c r="B1430" s="6" t="s">
        <v>147</v>
      </c>
      <c r="C1430" s="6" t="s">
        <v>95</v>
      </c>
      <c r="D1430" s="6" t="s">
        <v>90</v>
      </c>
      <c r="E1430" s="6" t="s">
        <v>36</v>
      </c>
      <c r="F1430" s="24" t="str">
        <f>+Tabela1[[#This Row],[WK]]&amp;Tabela1[[#This Row],[PK]]&amp;Tabela1[[#This Row],[GK]]</f>
        <v>181310</v>
      </c>
      <c r="G1430" s="6" t="s">
        <v>1376</v>
      </c>
      <c r="H1430" s="7">
        <v>364767417.34540027</v>
      </c>
      <c r="I1430" s="8">
        <v>1.371</v>
      </c>
      <c r="J1430" s="7">
        <v>500096129.19</v>
      </c>
      <c r="K1430" s="8">
        <v>7.0000000000000007E-2</v>
      </c>
      <c r="L1430" s="7">
        <v>35006729.043300003</v>
      </c>
      <c r="M1430" s="7">
        <v>22677739.043300003</v>
      </c>
      <c r="N1430" s="9">
        <v>1.8393833593262712</v>
      </c>
      <c r="O1430" s="7">
        <v>24229881</v>
      </c>
      <c r="P1430" s="8">
        <v>1.2949999999999999</v>
      </c>
      <c r="Q1430" s="7">
        <v>31377696</v>
      </c>
      <c r="R1430" s="8">
        <v>1.6E-2</v>
      </c>
      <c r="S1430" s="7">
        <v>502043.136</v>
      </c>
      <c r="T1430" s="7">
        <v>254430.136</v>
      </c>
      <c r="U1430" s="9">
        <v>1.027531413940302</v>
      </c>
      <c r="V1430" s="7">
        <v>22932169.179300003</v>
      </c>
      <c r="W1430" s="9">
        <v>1.8233993057823328</v>
      </c>
      <c r="X1430" s="7">
        <v>36232804.395003632</v>
      </c>
      <c r="Y1430" s="7">
        <v>7244111</v>
      </c>
      <c r="Z1430" s="7">
        <v>92229.494999999995</v>
      </c>
      <c r="AA1430" s="7">
        <v>2156462.9000036283</v>
      </c>
      <c r="AB1430" s="7">
        <v>26740001</v>
      </c>
      <c r="AC1430" s="7">
        <v>0</v>
      </c>
      <c r="AD1430" s="7">
        <v>13300635.215703629</v>
      </c>
      <c r="AE1430" s="7">
        <v>0</v>
      </c>
      <c r="AF1430" s="7">
        <v>35006729.043300003</v>
      </c>
      <c r="AG1430" s="7">
        <v>502043.136</v>
      </c>
      <c r="AH1430" s="7">
        <v>13300635.215703629</v>
      </c>
      <c r="AI1430" s="7">
        <v>10293906</v>
      </c>
      <c r="AJ1430" s="7">
        <v>326790</v>
      </c>
      <c r="AK1430" s="7">
        <v>7075758</v>
      </c>
      <c r="AL1430" s="7">
        <v>443296</v>
      </c>
      <c r="AM1430" s="7">
        <v>1020441</v>
      </c>
      <c r="AN1430" s="7">
        <v>0</v>
      </c>
      <c r="AO1430" s="7">
        <v>0</v>
      </c>
      <c r="AP1430" s="7">
        <v>21212347</v>
      </c>
      <c r="AQ1430" s="7">
        <v>1396377</v>
      </c>
      <c r="AR1430" s="7">
        <v>12328990</v>
      </c>
      <c r="AS1430" s="7">
        <v>247613</v>
      </c>
      <c r="AT1430" s="7">
        <v>8797784</v>
      </c>
      <c r="AU1430" s="7">
        <v>0</v>
      </c>
      <c r="AV1430" s="7">
        <v>1071450</v>
      </c>
      <c r="AW1430" s="7">
        <v>0</v>
      </c>
      <c r="AX1430" s="7">
        <v>0</v>
      </c>
      <c r="AY1430" s="7">
        <v>23606357</v>
      </c>
      <c r="AZ1430" s="7">
        <v>596881</v>
      </c>
      <c r="BA1430" s="7">
        <v>92229.494999999995</v>
      </c>
      <c r="BB1430" s="7">
        <v>0</v>
      </c>
      <c r="BC1430" s="7">
        <v>0</v>
      </c>
      <c r="BD1430" s="7">
        <v>953.15</v>
      </c>
      <c r="BE1430" s="7">
        <v>77.13</v>
      </c>
      <c r="BF1430" s="7">
        <v>0</v>
      </c>
      <c r="BG1430" s="7">
        <v>1123996.9000036283</v>
      </c>
      <c r="BH1430" s="7">
        <v>12535</v>
      </c>
      <c r="BI1430" s="7">
        <v>1032466</v>
      </c>
      <c r="BJ1430" s="7">
        <v>14209972.723333333</v>
      </c>
      <c r="BK1430" s="7">
        <v>10759132.696666665</v>
      </c>
      <c r="BL1430" s="7">
        <v>3744042.1966666668</v>
      </c>
      <c r="BM1430" s="7">
        <v>6315275.7133333348</v>
      </c>
      <c r="BN1430" s="130">
        <v>0.84099999999999997</v>
      </c>
      <c r="BO1430" s="131">
        <v>4.9871400000000004E-4</v>
      </c>
      <c r="BP1430" s="161">
        <v>12638.544995589968</v>
      </c>
      <c r="BQ1430" s="162">
        <v>26740001</v>
      </c>
      <c r="BR1430" s="161">
        <v>618176</v>
      </c>
      <c r="BS1430" s="163">
        <v>0</v>
      </c>
      <c r="BT1430" s="163">
        <v>1457843.6049963683</v>
      </c>
      <c r="BU1430" s="161">
        <v>35006729.039999999</v>
      </c>
      <c r="BV1430" s="161">
        <v>502043.14</v>
      </c>
      <c r="BW1430" s="165">
        <v>14758478.824996369</v>
      </c>
      <c r="BX1430" s="161">
        <v>618176</v>
      </c>
    </row>
    <row r="1431" spans="1:76" ht="14.45" x14ac:dyDescent="0.3">
      <c r="A1431" s="164" t="s">
        <v>31</v>
      </c>
      <c r="B1431" s="6" t="s">
        <v>147</v>
      </c>
      <c r="C1431" s="6" t="s">
        <v>97</v>
      </c>
      <c r="D1431" s="6" t="s">
        <v>33</v>
      </c>
      <c r="E1431" s="6" t="s">
        <v>34</v>
      </c>
      <c r="F1431" s="24" t="str">
        <f>+Tabela1[[#This Row],[WK]]&amp;Tabela1[[#This Row],[PK]]&amp;Tabela1[[#This Row],[GK]]</f>
        <v>181401</v>
      </c>
      <c r="G1431" s="6" t="s">
        <v>1377</v>
      </c>
      <c r="H1431" s="7">
        <v>510523507.86619818</v>
      </c>
      <c r="I1431" s="8">
        <v>1.371</v>
      </c>
      <c r="J1431" s="7">
        <v>699927729.28000009</v>
      </c>
      <c r="K1431" s="8">
        <v>7.0000000000000007E-2</v>
      </c>
      <c r="L1431" s="7">
        <v>48994941.049600013</v>
      </c>
      <c r="M1431" s="7">
        <v>28461695.049600013</v>
      </c>
      <c r="N1431" s="9">
        <v>1.3861274076977412</v>
      </c>
      <c r="O1431" s="7">
        <v>134115892</v>
      </c>
      <c r="P1431" s="8">
        <v>1.2949999999999999</v>
      </c>
      <c r="Q1431" s="7">
        <v>173680080</v>
      </c>
      <c r="R1431" s="8">
        <v>1.6E-2</v>
      </c>
      <c r="S1431" s="7">
        <v>2778881.2800000003</v>
      </c>
      <c r="T1431" s="7">
        <v>1052409.2800000003</v>
      </c>
      <c r="U1431" s="9">
        <v>0.60957216798187297</v>
      </c>
      <c r="V1431" s="7">
        <v>29514104.329600014</v>
      </c>
      <c r="W1431" s="9">
        <v>1.3258974947301674</v>
      </c>
      <c r="X1431" s="7">
        <v>33031041.413616899</v>
      </c>
      <c r="Y1431" s="7">
        <v>0</v>
      </c>
      <c r="Z1431" s="7">
        <v>0</v>
      </c>
      <c r="AA1431" s="7">
        <v>1769791.4136169001</v>
      </c>
      <c r="AB1431" s="7">
        <v>31261250</v>
      </c>
      <c r="AC1431" s="7">
        <v>0</v>
      </c>
      <c r="AD1431" s="7">
        <v>3516937.0840168865</v>
      </c>
      <c r="AE1431" s="7">
        <v>0</v>
      </c>
      <c r="AF1431" s="7">
        <v>48994941.049600013</v>
      </c>
      <c r="AG1431" s="7">
        <v>2778881.2800000003</v>
      </c>
      <c r="AH1431" s="7">
        <v>3516937.0840168865</v>
      </c>
      <c r="AI1431" s="7">
        <v>17143927</v>
      </c>
      <c r="AJ1431" s="7">
        <v>1644308</v>
      </c>
      <c r="AK1431" s="7">
        <v>2325097</v>
      </c>
      <c r="AL1431" s="7">
        <v>0</v>
      </c>
      <c r="AM1431" s="7">
        <v>548450</v>
      </c>
      <c r="AN1431" s="7">
        <v>0</v>
      </c>
      <c r="AO1431" s="7">
        <v>0</v>
      </c>
      <c r="AP1431" s="7">
        <v>22295650</v>
      </c>
      <c r="AQ1431" s="7">
        <v>1969250</v>
      </c>
      <c r="AR1431" s="7">
        <v>20533246</v>
      </c>
      <c r="AS1431" s="7">
        <v>1726472</v>
      </c>
      <c r="AT1431" s="7">
        <v>2451204</v>
      </c>
      <c r="AU1431" s="7">
        <v>0</v>
      </c>
      <c r="AV1431" s="7">
        <v>592618</v>
      </c>
      <c r="AW1431" s="7">
        <v>0</v>
      </c>
      <c r="AX1431" s="7">
        <v>0</v>
      </c>
      <c r="AY1431" s="7">
        <v>27418121</v>
      </c>
      <c r="AZ1431" s="7">
        <v>874236</v>
      </c>
      <c r="BA1431" s="7">
        <v>0</v>
      </c>
      <c r="BB1431" s="7">
        <v>0</v>
      </c>
      <c r="BC1431" s="7">
        <v>0</v>
      </c>
      <c r="BD1431" s="7">
        <v>0</v>
      </c>
      <c r="BE1431" s="7">
        <v>0</v>
      </c>
      <c r="BF1431" s="7">
        <v>0</v>
      </c>
      <c r="BG1431" s="7">
        <v>1302258.4136169001</v>
      </c>
      <c r="BH1431" s="7">
        <v>14523</v>
      </c>
      <c r="BI1431" s="7">
        <v>467533</v>
      </c>
      <c r="BJ1431" s="7">
        <v>6434714.8933333354</v>
      </c>
      <c r="BK1431" s="7">
        <v>4958238.4066666691</v>
      </c>
      <c r="BL1431" s="7">
        <v>811265.66666666663</v>
      </c>
      <c r="BM1431" s="7">
        <v>4283374.6133333324</v>
      </c>
      <c r="BN1431" s="130">
        <v>1.0469999999999999</v>
      </c>
      <c r="BO1431" s="131">
        <v>5.6992939999999997E-4</v>
      </c>
      <c r="BP1431" s="161">
        <v>14442.479180758484</v>
      </c>
      <c r="BQ1431" s="162">
        <v>31261250</v>
      </c>
      <c r="BR1431" s="161">
        <v>768566</v>
      </c>
      <c r="BS1431" s="163">
        <v>0</v>
      </c>
      <c r="BT1431" s="163">
        <v>2073703.5863830969</v>
      </c>
      <c r="BU1431" s="161">
        <v>48994941.049999997</v>
      </c>
      <c r="BV1431" s="161">
        <v>2778881.28</v>
      </c>
      <c r="BW1431" s="165">
        <v>5590640.6663830969</v>
      </c>
      <c r="BX1431" s="161">
        <v>768566</v>
      </c>
    </row>
    <row r="1432" spans="1:76" ht="14.45" x14ac:dyDescent="0.3">
      <c r="A1432" s="164" t="s">
        <v>31</v>
      </c>
      <c r="B1432" s="6" t="s">
        <v>147</v>
      </c>
      <c r="C1432" s="6" t="s">
        <v>97</v>
      </c>
      <c r="D1432" s="6" t="s">
        <v>32</v>
      </c>
      <c r="E1432" s="6" t="s">
        <v>36</v>
      </c>
      <c r="F1432" s="24" t="str">
        <f>+Tabela1[[#This Row],[WK]]&amp;Tabela1[[#This Row],[PK]]&amp;Tabela1[[#This Row],[GK]]</f>
        <v>181402</v>
      </c>
      <c r="G1432" s="6" t="s">
        <v>1378</v>
      </c>
      <c r="H1432" s="7">
        <v>100842412.74179983</v>
      </c>
      <c r="I1432" s="8">
        <v>1.371</v>
      </c>
      <c r="J1432" s="7">
        <v>138254947.87</v>
      </c>
      <c r="K1432" s="8">
        <v>7.0000000000000007E-2</v>
      </c>
      <c r="L1432" s="7">
        <v>9677846.3509000018</v>
      </c>
      <c r="M1432" s="7">
        <v>5770707.3509000018</v>
      </c>
      <c r="N1432" s="9">
        <v>1.4769649482396203</v>
      </c>
      <c r="O1432" s="7">
        <v>8867760</v>
      </c>
      <c r="P1432" s="8">
        <v>1.2949999999999999</v>
      </c>
      <c r="Q1432" s="7">
        <v>11483749</v>
      </c>
      <c r="R1432" s="8">
        <v>1.6E-2</v>
      </c>
      <c r="S1432" s="7">
        <v>183739.984</v>
      </c>
      <c r="T1432" s="7">
        <v>94674.983999999997</v>
      </c>
      <c r="U1432" s="9">
        <v>1.0629875259641834</v>
      </c>
      <c r="V1432" s="7">
        <v>5865382.3349000011</v>
      </c>
      <c r="W1432" s="9">
        <v>1.4677384675306868</v>
      </c>
      <c r="X1432" s="7">
        <v>13751301.394326599</v>
      </c>
      <c r="Y1432" s="7">
        <v>5336159</v>
      </c>
      <c r="Z1432" s="7">
        <v>1249145.31</v>
      </c>
      <c r="AA1432" s="7">
        <v>682606.08432659833</v>
      </c>
      <c r="AB1432" s="7">
        <v>6483391</v>
      </c>
      <c r="AC1432" s="7">
        <v>0</v>
      </c>
      <c r="AD1432" s="7">
        <v>7885919.0594265973</v>
      </c>
      <c r="AE1432" s="7">
        <v>0</v>
      </c>
      <c r="AF1432" s="7">
        <v>9677846.3509000018</v>
      </c>
      <c r="AG1432" s="7">
        <v>183739.984</v>
      </c>
      <c r="AH1432" s="7">
        <v>7885919.0594265973</v>
      </c>
      <c r="AI1432" s="7">
        <v>3262207</v>
      </c>
      <c r="AJ1432" s="7">
        <v>38661</v>
      </c>
      <c r="AK1432" s="7">
        <v>4738001</v>
      </c>
      <c r="AL1432" s="7">
        <v>0</v>
      </c>
      <c r="AM1432" s="7">
        <v>363947</v>
      </c>
      <c r="AN1432" s="7">
        <v>0</v>
      </c>
      <c r="AO1432" s="7">
        <v>0</v>
      </c>
      <c r="AP1432" s="7">
        <v>5254614</v>
      </c>
      <c r="AQ1432" s="7">
        <v>342133</v>
      </c>
      <c r="AR1432" s="7">
        <v>3907139</v>
      </c>
      <c r="AS1432" s="7">
        <v>89065</v>
      </c>
      <c r="AT1432" s="7">
        <v>5175062</v>
      </c>
      <c r="AU1432" s="7">
        <v>464595</v>
      </c>
      <c r="AV1432" s="7">
        <v>694059</v>
      </c>
      <c r="AW1432" s="7">
        <v>0</v>
      </c>
      <c r="AX1432" s="7">
        <v>0</v>
      </c>
      <c r="AY1432" s="7">
        <v>5590050</v>
      </c>
      <c r="AZ1432" s="7">
        <v>154086</v>
      </c>
      <c r="BA1432" s="7">
        <v>1249145.31</v>
      </c>
      <c r="BB1432" s="7">
        <v>0</v>
      </c>
      <c r="BC1432" s="7">
        <v>0</v>
      </c>
      <c r="BD1432" s="7">
        <v>13431.67</v>
      </c>
      <c r="BE1432" s="7">
        <v>0</v>
      </c>
      <c r="BF1432" s="7">
        <v>0</v>
      </c>
      <c r="BG1432" s="7">
        <v>359661.08432659827</v>
      </c>
      <c r="BH1432" s="7">
        <v>4011</v>
      </c>
      <c r="BI1432" s="7">
        <v>322945</v>
      </c>
      <c r="BJ1432" s="7">
        <v>4444705.9175000004</v>
      </c>
      <c r="BK1432" s="7">
        <v>3631715.4933333341</v>
      </c>
      <c r="BL1432" s="7">
        <v>576732.54999999993</v>
      </c>
      <c r="BM1432" s="7">
        <v>2098496.5966666667</v>
      </c>
      <c r="BN1432" s="130">
        <v>0.68</v>
      </c>
      <c r="BO1432" s="131">
        <v>1.6672759999999999E-4</v>
      </c>
      <c r="BP1432" s="161">
        <v>4225.1880554446197</v>
      </c>
      <c r="BQ1432" s="162">
        <v>6483391</v>
      </c>
      <c r="BR1432" s="161">
        <v>220973</v>
      </c>
      <c r="BS1432" s="163">
        <v>0</v>
      </c>
      <c r="BT1432" s="163">
        <v>47523.605673402548</v>
      </c>
      <c r="BU1432" s="161">
        <v>9677846.3499999996</v>
      </c>
      <c r="BV1432" s="161">
        <v>183739.98</v>
      </c>
      <c r="BW1432" s="165">
        <v>7933442.6656734021</v>
      </c>
      <c r="BX1432" s="161">
        <v>220973</v>
      </c>
    </row>
    <row r="1433" spans="1:76" ht="14.45" x14ac:dyDescent="0.3">
      <c r="A1433" s="164" t="s">
        <v>31</v>
      </c>
      <c r="B1433" s="6" t="s">
        <v>147</v>
      </c>
      <c r="C1433" s="6" t="s">
        <v>97</v>
      </c>
      <c r="D1433" s="6" t="s">
        <v>37</v>
      </c>
      <c r="E1433" s="6" t="s">
        <v>36</v>
      </c>
      <c r="F1433" s="24" t="str">
        <f>+Tabela1[[#This Row],[WK]]&amp;Tabela1[[#This Row],[PK]]&amp;Tabela1[[#This Row],[GK]]</f>
        <v>181403</v>
      </c>
      <c r="G1433" s="6" t="s">
        <v>1379</v>
      </c>
      <c r="H1433" s="7">
        <v>105162019.13479914</v>
      </c>
      <c r="I1433" s="8">
        <v>1.371</v>
      </c>
      <c r="J1433" s="7">
        <v>144177128.23999998</v>
      </c>
      <c r="K1433" s="8">
        <v>7.0000000000000007E-2</v>
      </c>
      <c r="L1433" s="7">
        <v>10092398.9768</v>
      </c>
      <c r="M1433" s="7">
        <v>7321019.9768000003</v>
      </c>
      <c r="N1433" s="9">
        <v>2.6416523964423488</v>
      </c>
      <c r="O1433" s="7">
        <v>2165682</v>
      </c>
      <c r="P1433" s="8">
        <v>1.2949999999999999</v>
      </c>
      <c r="Q1433" s="7">
        <v>2804558</v>
      </c>
      <c r="R1433" s="8">
        <v>1.6E-2</v>
      </c>
      <c r="S1433" s="7">
        <v>44872.928</v>
      </c>
      <c r="T1433" s="7">
        <v>18375.928</v>
      </c>
      <c r="U1433" s="9">
        <v>0.69350975582141372</v>
      </c>
      <c r="V1433" s="7">
        <v>7339395.9047999997</v>
      </c>
      <c r="W1433" s="9">
        <v>2.6232027097698394</v>
      </c>
      <c r="X1433" s="7">
        <v>15659792.827517573</v>
      </c>
      <c r="Y1433" s="7">
        <v>5134618</v>
      </c>
      <c r="Z1433" s="7">
        <v>0</v>
      </c>
      <c r="AA1433" s="7">
        <v>593082.82751757395</v>
      </c>
      <c r="AB1433" s="7">
        <v>9536914</v>
      </c>
      <c r="AC1433" s="7">
        <v>395178</v>
      </c>
      <c r="AD1433" s="7">
        <v>8320396.9227175722</v>
      </c>
      <c r="AE1433" s="7">
        <v>0</v>
      </c>
      <c r="AF1433" s="7">
        <v>10092398.9768</v>
      </c>
      <c r="AG1433" s="7">
        <v>44872.928</v>
      </c>
      <c r="AH1433" s="7">
        <v>8320396.9227175722</v>
      </c>
      <c r="AI1433" s="7">
        <v>2313921</v>
      </c>
      <c r="AJ1433" s="7">
        <v>12135</v>
      </c>
      <c r="AK1433" s="7">
        <v>3532153</v>
      </c>
      <c r="AL1433" s="7">
        <v>0</v>
      </c>
      <c r="AM1433" s="7">
        <v>168854</v>
      </c>
      <c r="AN1433" s="7">
        <v>0</v>
      </c>
      <c r="AO1433" s="7">
        <v>0</v>
      </c>
      <c r="AP1433" s="7">
        <v>7636533</v>
      </c>
      <c r="AQ1433" s="7">
        <v>549003</v>
      </c>
      <c r="AR1433" s="7">
        <v>2771379</v>
      </c>
      <c r="AS1433" s="7">
        <v>26497</v>
      </c>
      <c r="AT1433" s="7">
        <v>5662495</v>
      </c>
      <c r="AU1433" s="7">
        <v>324312</v>
      </c>
      <c r="AV1433" s="7">
        <v>343249</v>
      </c>
      <c r="AW1433" s="7">
        <v>0</v>
      </c>
      <c r="AX1433" s="7">
        <v>0</v>
      </c>
      <c r="AY1433" s="7">
        <v>8698363</v>
      </c>
      <c r="AZ1433" s="7">
        <v>231940</v>
      </c>
      <c r="BA1433" s="7">
        <v>0</v>
      </c>
      <c r="BB1433" s="7">
        <v>0</v>
      </c>
      <c r="BC1433" s="7">
        <v>0</v>
      </c>
      <c r="BD1433" s="7">
        <v>0</v>
      </c>
      <c r="BE1433" s="7">
        <v>0</v>
      </c>
      <c r="BF1433" s="7">
        <v>0</v>
      </c>
      <c r="BG1433" s="7">
        <v>404405.82751757401</v>
      </c>
      <c r="BH1433" s="7">
        <v>4510</v>
      </c>
      <c r="BI1433" s="7">
        <v>188677</v>
      </c>
      <c r="BJ1433" s="7">
        <v>2596714.4258333333</v>
      </c>
      <c r="BK1433" s="7">
        <v>1422238.4600000002</v>
      </c>
      <c r="BL1433" s="7">
        <v>1467412.8366666667</v>
      </c>
      <c r="BM1433" s="7">
        <v>1763078.1900000002</v>
      </c>
      <c r="BN1433" s="130">
        <v>0.69299999999999995</v>
      </c>
      <c r="BO1433" s="131">
        <v>1.6825689999999999E-4</v>
      </c>
      <c r="BP1433" s="161">
        <v>4264.2082624449358</v>
      </c>
      <c r="BQ1433" s="162">
        <v>9536914</v>
      </c>
      <c r="BR1433" s="161">
        <v>216685</v>
      </c>
      <c r="BS1433" s="163">
        <v>0</v>
      </c>
      <c r="BT1433" s="163">
        <v>1317250.8000000007</v>
      </c>
      <c r="BU1433" s="161">
        <v>10092398.98</v>
      </c>
      <c r="BV1433" s="161">
        <v>44872.93</v>
      </c>
      <c r="BW1433" s="165">
        <v>9637647.7200000007</v>
      </c>
      <c r="BX1433" s="161">
        <v>216685</v>
      </c>
    </row>
    <row r="1434" spans="1:76" ht="14.45" x14ac:dyDescent="0.3">
      <c r="A1434" s="164" t="s">
        <v>31</v>
      </c>
      <c r="B1434" s="6" t="s">
        <v>147</v>
      </c>
      <c r="C1434" s="6" t="s">
        <v>97</v>
      </c>
      <c r="D1434" s="6" t="s">
        <v>39</v>
      </c>
      <c r="E1434" s="6" t="s">
        <v>36</v>
      </c>
      <c r="F1434" s="24" t="str">
        <f>+Tabela1[[#This Row],[WK]]&amp;Tabela1[[#This Row],[PK]]&amp;Tabela1[[#This Row],[GK]]</f>
        <v>181404</v>
      </c>
      <c r="G1434" s="6" t="s">
        <v>1380</v>
      </c>
      <c r="H1434" s="7">
        <v>96736986.957399338</v>
      </c>
      <c r="I1434" s="8">
        <v>1.371</v>
      </c>
      <c r="J1434" s="7">
        <v>132626409.13000001</v>
      </c>
      <c r="K1434" s="8">
        <v>7.0000000000000007E-2</v>
      </c>
      <c r="L1434" s="7">
        <v>9283848.6391000021</v>
      </c>
      <c r="M1434" s="7">
        <v>6717296.6391000021</v>
      </c>
      <c r="N1434" s="9">
        <v>2.6172454869801984</v>
      </c>
      <c r="O1434" s="7">
        <v>1378440</v>
      </c>
      <c r="P1434" s="8">
        <v>1.2949999999999999</v>
      </c>
      <c r="Q1434" s="7">
        <v>1785080</v>
      </c>
      <c r="R1434" s="8">
        <v>1.6E-2</v>
      </c>
      <c r="S1434" s="7">
        <v>28561.279999999999</v>
      </c>
      <c r="T1434" s="7">
        <v>13507.279999999999</v>
      </c>
      <c r="U1434" s="9">
        <v>0.89725521456091395</v>
      </c>
      <c r="V1434" s="7">
        <v>6730803.9191000015</v>
      </c>
      <c r="W1434" s="9">
        <v>2.6072157870333434</v>
      </c>
      <c r="X1434" s="7">
        <v>21254198.718174107</v>
      </c>
      <c r="Y1434" s="7">
        <v>10525584</v>
      </c>
      <c r="Z1434" s="7">
        <v>255648.31999999998</v>
      </c>
      <c r="AA1434" s="7">
        <v>769761.39817410882</v>
      </c>
      <c r="AB1434" s="7">
        <v>9703205</v>
      </c>
      <c r="AC1434" s="7">
        <v>0</v>
      </c>
      <c r="AD1434" s="7">
        <v>14523394.799074106</v>
      </c>
      <c r="AE1434" s="7">
        <v>0</v>
      </c>
      <c r="AF1434" s="7">
        <v>9283848.6391000021</v>
      </c>
      <c r="AG1434" s="7">
        <v>28561.279999999999</v>
      </c>
      <c r="AH1434" s="7">
        <v>14523394.799074106</v>
      </c>
      <c r="AI1434" s="7">
        <v>2142904</v>
      </c>
      <c r="AJ1434" s="7">
        <v>3569</v>
      </c>
      <c r="AK1434" s="7">
        <v>5617740</v>
      </c>
      <c r="AL1434" s="7">
        <v>0</v>
      </c>
      <c r="AM1434" s="7">
        <v>1430294</v>
      </c>
      <c r="AN1434" s="7">
        <v>0</v>
      </c>
      <c r="AO1434" s="7">
        <v>0</v>
      </c>
      <c r="AP1434" s="7">
        <v>7796524</v>
      </c>
      <c r="AQ1434" s="7">
        <v>413741</v>
      </c>
      <c r="AR1434" s="7">
        <v>2566552</v>
      </c>
      <c r="AS1434" s="7">
        <v>15054</v>
      </c>
      <c r="AT1434" s="7">
        <v>6627196</v>
      </c>
      <c r="AU1434" s="7">
        <v>441355</v>
      </c>
      <c r="AV1434" s="7">
        <v>689633</v>
      </c>
      <c r="AW1434" s="7">
        <v>0</v>
      </c>
      <c r="AX1434" s="7">
        <v>0</v>
      </c>
      <c r="AY1434" s="7">
        <v>8675222</v>
      </c>
      <c r="AZ1434" s="7">
        <v>183281</v>
      </c>
      <c r="BA1434" s="7">
        <v>255648.31999999998</v>
      </c>
      <c r="BB1434" s="7">
        <v>0</v>
      </c>
      <c r="BC1434" s="7">
        <v>0</v>
      </c>
      <c r="BD1434" s="7">
        <v>2625.24</v>
      </c>
      <c r="BE1434" s="7">
        <v>247.24</v>
      </c>
      <c r="BF1434" s="7">
        <v>0.14000000000000001</v>
      </c>
      <c r="BG1434" s="7">
        <v>377415.39817410882</v>
      </c>
      <c r="BH1434" s="7">
        <v>4209</v>
      </c>
      <c r="BI1434" s="7">
        <v>392346</v>
      </c>
      <c r="BJ1434" s="7">
        <v>5399905.8133333325</v>
      </c>
      <c r="BK1434" s="7">
        <v>1909281.8299999991</v>
      </c>
      <c r="BL1434" s="7">
        <v>3767784.86</v>
      </c>
      <c r="BM1434" s="7">
        <v>6426926.2133333348</v>
      </c>
      <c r="BN1434" s="130">
        <v>0.50900000000000001</v>
      </c>
      <c r="BO1434" s="131">
        <v>2.0459070000000001E-4</v>
      </c>
      <c r="BP1434" s="161">
        <v>5184.68494040114</v>
      </c>
      <c r="BQ1434" s="162">
        <v>9703205</v>
      </c>
      <c r="BR1434" s="161">
        <v>217256</v>
      </c>
      <c r="BS1434" s="163">
        <v>2090389.8381741075</v>
      </c>
      <c r="BT1434" s="163">
        <v>0</v>
      </c>
      <c r="BU1434" s="161">
        <v>9283848.6400000006</v>
      </c>
      <c r="BV1434" s="161">
        <v>28561.279999999999</v>
      </c>
      <c r="BW1434" s="165">
        <v>12433004.960000001</v>
      </c>
      <c r="BX1434" s="161">
        <v>217256</v>
      </c>
    </row>
    <row r="1435" spans="1:76" ht="14.45" x14ac:dyDescent="0.3">
      <c r="A1435" s="164" t="s">
        <v>31</v>
      </c>
      <c r="B1435" s="6" t="s">
        <v>147</v>
      </c>
      <c r="C1435" s="6" t="s">
        <v>97</v>
      </c>
      <c r="D1435" s="6" t="s">
        <v>42</v>
      </c>
      <c r="E1435" s="6" t="s">
        <v>40</v>
      </c>
      <c r="F1435" s="24" t="str">
        <f>+Tabela1[[#This Row],[WK]]&amp;Tabela1[[#This Row],[PK]]&amp;Tabela1[[#This Row],[GK]]</f>
        <v>181405</v>
      </c>
      <c r="G1435" s="6" t="s">
        <v>1381</v>
      </c>
      <c r="H1435" s="7">
        <v>302069625.2125966</v>
      </c>
      <c r="I1435" s="8">
        <v>1.371</v>
      </c>
      <c r="J1435" s="7">
        <v>414137456.16999996</v>
      </c>
      <c r="K1435" s="8">
        <v>7.0000000000000007E-2</v>
      </c>
      <c r="L1435" s="7">
        <v>28989621.931899998</v>
      </c>
      <c r="M1435" s="7">
        <v>20049647.931899998</v>
      </c>
      <c r="N1435" s="9">
        <v>2.2426964476518609</v>
      </c>
      <c r="O1435" s="7">
        <v>25783435</v>
      </c>
      <c r="P1435" s="8">
        <v>1.2949999999999999</v>
      </c>
      <c r="Q1435" s="7">
        <v>33389548</v>
      </c>
      <c r="R1435" s="8">
        <v>1.6E-2</v>
      </c>
      <c r="S1435" s="7">
        <v>534232.76800000004</v>
      </c>
      <c r="T1435" s="7">
        <v>-363848.23199999996</v>
      </c>
      <c r="U1435" s="9">
        <v>-0.40513966112188093</v>
      </c>
      <c r="V1435" s="7">
        <v>19685799.699899998</v>
      </c>
      <c r="W1435" s="9">
        <v>2.0009849202814984</v>
      </c>
      <c r="X1435" s="7">
        <v>42764115.751412079</v>
      </c>
      <c r="Y1435" s="7">
        <v>8849021</v>
      </c>
      <c r="Z1435" s="7">
        <v>41542.17</v>
      </c>
      <c r="AA1435" s="7">
        <v>1688558.5814120825</v>
      </c>
      <c r="AB1435" s="7">
        <v>30176597</v>
      </c>
      <c r="AC1435" s="7">
        <v>2008397</v>
      </c>
      <c r="AD1435" s="7">
        <v>23078316.051512081</v>
      </c>
      <c r="AE1435" s="7">
        <v>0</v>
      </c>
      <c r="AF1435" s="7">
        <v>28989621.931899998</v>
      </c>
      <c r="AG1435" s="7">
        <v>534232.76800000004</v>
      </c>
      <c r="AH1435" s="7">
        <v>23078316.051512081</v>
      </c>
      <c r="AI1435" s="7">
        <v>7464298</v>
      </c>
      <c r="AJ1435" s="7">
        <v>1152592</v>
      </c>
      <c r="AK1435" s="7">
        <v>10750161</v>
      </c>
      <c r="AL1435" s="7">
        <v>1069701</v>
      </c>
      <c r="AM1435" s="7">
        <v>545477</v>
      </c>
      <c r="AN1435" s="7">
        <v>0</v>
      </c>
      <c r="AO1435" s="7">
        <v>0</v>
      </c>
      <c r="AP1435" s="7">
        <v>26208462</v>
      </c>
      <c r="AQ1435" s="7">
        <v>1137789</v>
      </c>
      <c r="AR1435" s="7">
        <v>8939974</v>
      </c>
      <c r="AS1435" s="7">
        <v>898081</v>
      </c>
      <c r="AT1435" s="7">
        <v>12266154</v>
      </c>
      <c r="AU1435" s="7">
        <v>592589</v>
      </c>
      <c r="AV1435" s="7">
        <v>665742</v>
      </c>
      <c r="AW1435" s="7">
        <v>0</v>
      </c>
      <c r="AX1435" s="7">
        <v>0</v>
      </c>
      <c r="AY1435" s="7">
        <v>27675671</v>
      </c>
      <c r="AZ1435" s="7">
        <v>478478</v>
      </c>
      <c r="BA1435" s="7">
        <v>41542.17</v>
      </c>
      <c r="BB1435" s="7">
        <v>0</v>
      </c>
      <c r="BC1435" s="7">
        <v>72.02</v>
      </c>
      <c r="BD1435" s="7">
        <v>0</v>
      </c>
      <c r="BE1435" s="7">
        <v>413.24</v>
      </c>
      <c r="BF1435" s="7">
        <v>0.01</v>
      </c>
      <c r="BG1435" s="7">
        <v>1046164.5814120827</v>
      </c>
      <c r="BH1435" s="7">
        <v>11667</v>
      </c>
      <c r="BI1435" s="7">
        <v>642394</v>
      </c>
      <c r="BJ1435" s="7">
        <v>8841239.0566666666</v>
      </c>
      <c r="BK1435" s="7">
        <v>5709015.8833333338</v>
      </c>
      <c r="BL1435" s="7">
        <v>4128620.33</v>
      </c>
      <c r="BM1435" s="7">
        <v>4271652.0333333323</v>
      </c>
      <c r="BN1435" s="130">
        <v>0.78100000000000003</v>
      </c>
      <c r="BO1435" s="131">
        <v>4.3242669999999999E-4</v>
      </c>
      <c r="BP1435" s="161">
        <v>10958.675058319894</v>
      </c>
      <c r="BQ1435" s="162">
        <v>30176597</v>
      </c>
      <c r="BR1435" s="161">
        <v>564668</v>
      </c>
      <c r="BS1435" s="163">
        <v>0</v>
      </c>
      <c r="BT1435" s="163">
        <v>2479186.2485879213</v>
      </c>
      <c r="BU1435" s="161">
        <v>28989621.93</v>
      </c>
      <c r="BV1435" s="161">
        <v>534232.77</v>
      </c>
      <c r="BW1435" s="165">
        <v>25557502.298587922</v>
      </c>
      <c r="BX1435" s="161">
        <v>564668</v>
      </c>
    </row>
    <row r="1436" spans="1:76" ht="14.45" x14ac:dyDescent="0.3">
      <c r="A1436" s="164" t="s">
        <v>31</v>
      </c>
      <c r="B1436" s="6" t="s">
        <v>147</v>
      </c>
      <c r="C1436" s="6" t="s">
        <v>97</v>
      </c>
      <c r="D1436" s="6" t="s">
        <v>44</v>
      </c>
      <c r="E1436" s="6" t="s">
        <v>36</v>
      </c>
      <c r="F1436" s="24" t="str">
        <f>+Tabela1[[#This Row],[WK]]&amp;Tabela1[[#This Row],[PK]]&amp;Tabela1[[#This Row],[GK]]</f>
        <v>181406</v>
      </c>
      <c r="G1436" s="6" t="s">
        <v>1377</v>
      </c>
      <c r="H1436" s="7">
        <v>412936436.19019854</v>
      </c>
      <c r="I1436" s="8">
        <v>1.371</v>
      </c>
      <c r="J1436" s="7">
        <v>566135854.01999998</v>
      </c>
      <c r="K1436" s="8">
        <v>7.0000000000000007E-2</v>
      </c>
      <c r="L1436" s="7">
        <v>39629509.781400003</v>
      </c>
      <c r="M1436" s="7">
        <v>26355352.781400003</v>
      </c>
      <c r="N1436" s="9">
        <v>1.9854633918673708</v>
      </c>
      <c r="O1436" s="7">
        <v>3242459</v>
      </c>
      <c r="P1436" s="8">
        <v>1.2949999999999999</v>
      </c>
      <c r="Q1436" s="7">
        <v>4198984</v>
      </c>
      <c r="R1436" s="8">
        <v>1.6E-2</v>
      </c>
      <c r="S1436" s="7">
        <v>67183.744000000006</v>
      </c>
      <c r="T1436" s="7">
        <v>-9965.2559999999939</v>
      </c>
      <c r="U1436" s="9">
        <v>-0.12916895876809803</v>
      </c>
      <c r="V1436" s="7">
        <v>26345387.525400005</v>
      </c>
      <c r="W1436" s="9">
        <v>1.9732442298453803</v>
      </c>
      <c r="X1436" s="7">
        <v>45104558.585628018</v>
      </c>
      <c r="Y1436" s="7">
        <v>7797712</v>
      </c>
      <c r="Z1436" s="7">
        <v>22453.455000000002</v>
      </c>
      <c r="AA1436" s="7">
        <v>2486870.130628021</v>
      </c>
      <c r="AB1436" s="7">
        <v>29330468</v>
      </c>
      <c r="AC1436" s="7">
        <v>5467055</v>
      </c>
      <c r="AD1436" s="7">
        <v>18759171.060228013</v>
      </c>
      <c r="AE1436" s="7">
        <v>0</v>
      </c>
      <c r="AF1436" s="7">
        <v>39629509.781400003</v>
      </c>
      <c r="AG1436" s="7">
        <v>67183.744000000006</v>
      </c>
      <c r="AH1436" s="7">
        <v>18759171.060228013</v>
      </c>
      <c r="AI1436" s="7">
        <v>11083059</v>
      </c>
      <c r="AJ1436" s="7">
        <v>93440</v>
      </c>
      <c r="AK1436" s="7">
        <v>13281877</v>
      </c>
      <c r="AL1436" s="7">
        <v>1170561</v>
      </c>
      <c r="AM1436" s="7">
        <v>1131473</v>
      </c>
      <c r="AN1436" s="7">
        <v>0</v>
      </c>
      <c r="AO1436" s="7">
        <v>0</v>
      </c>
      <c r="AP1436" s="7">
        <v>23615792</v>
      </c>
      <c r="AQ1436" s="7">
        <v>1551530</v>
      </c>
      <c r="AR1436" s="7">
        <v>13274157</v>
      </c>
      <c r="AS1436" s="7">
        <v>77149</v>
      </c>
      <c r="AT1436" s="7">
        <v>15081322</v>
      </c>
      <c r="AU1436" s="7">
        <v>375469</v>
      </c>
      <c r="AV1436" s="7">
        <v>1146004</v>
      </c>
      <c r="AW1436" s="7">
        <v>0</v>
      </c>
      <c r="AX1436" s="7">
        <v>0</v>
      </c>
      <c r="AY1436" s="7">
        <v>26531077</v>
      </c>
      <c r="AZ1436" s="7">
        <v>671491</v>
      </c>
      <c r="BA1436" s="7">
        <v>22453.455000000002</v>
      </c>
      <c r="BB1436" s="7">
        <v>0</v>
      </c>
      <c r="BC1436" s="7">
        <v>0</v>
      </c>
      <c r="BD1436" s="7">
        <v>0</v>
      </c>
      <c r="BE1436" s="7">
        <v>482.87</v>
      </c>
      <c r="BF1436" s="7">
        <v>0</v>
      </c>
      <c r="BG1436" s="7">
        <v>1310687.130628021</v>
      </c>
      <c r="BH1436" s="7">
        <v>14617</v>
      </c>
      <c r="BI1436" s="7">
        <v>1176183</v>
      </c>
      <c r="BJ1436" s="7">
        <v>16187764.041666664</v>
      </c>
      <c r="BK1436" s="7">
        <v>12581827.32</v>
      </c>
      <c r="BL1436" s="7">
        <v>3415479.8066666666</v>
      </c>
      <c r="BM1436" s="7">
        <v>7592787.2733333297</v>
      </c>
      <c r="BN1436" s="130">
        <v>0.83599999999999997</v>
      </c>
      <c r="BO1436" s="131">
        <v>5.2007279999999995E-4</v>
      </c>
      <c r="BP1436" s="161">
        <v>13179.825302953344</v>
      </c>
      <c r="BQ1436" s="162">
        <v>29330468</v>
      </c>
      <c r="BR1436" s="161">
        <v>720425</v>
      </c>
      <c r="BS1436" s="163">
        <v>0</v>
      </c>
      <c r="BT1436" s="163">
        <v>2421229.0600000024</v>
      </c>
      <c r="BU1436" s="161">
        <v>39629509.780000001</v>
      </c>
      <c r="BV1436" s="161">
        <v>67183.740000000005</v>
      </c>
      <c r="BW1436" s="165">
        <v>21180400.120000001</v>
      </c>
      <c r="BX1436" s="161">
        <v>720425</v>
      </c>
    </row>
    <row r="1437" spans="1:76" ht="14.45" x14ac:dyDescent="0.3">
      <c r="A1437" s="164" t="s">
        <v>31</v>
      </c>
      <c r="B1437" s="6" t="s">
        <v>147</v>
      </c>
      <c r="C1437" s="6" t="s">
        <v>97</v>
      </c>
      <c r="D1437" s="6" t="s">
        <v>51</v>
      </c>
      <c r="E1437" s="6" t="s">
        <v>40</v>
      </c>
      <c r="F1437" s="24" t="str">
        <f>+Tabela1[[#This Row],[WK]]&amp;Tabela1[[#This Row],[PK]]&amp;Tabela1[[#This Row],[GK]]</f>
        <v>181407</v>
      </c>
      <c r="G1437" s="6" t="s">
        <v>1382</v>
      </c>
      <c r="H1437" s="7">
        <v>163331977.49859929</v>
      </c>
      <c r="I1437" s="8">
        <v>1.371</v>
      </c>
      <c r="J1437" s="7">
        <v>223928141.15000001</v>
      </c>
      <c r="K1437" s="8">
        <v>7.0000000000000007E-2</v>
      </c>
      <c r="L1437" s="7">
        <v>15674969.880500002</v>
      </c>
      <c r="M1437" s="7">
        <v>10145759.880500002</v>
      </c>
      <c r="N1437" s="9">
        <v>1.834938423481836</v>
      </c>
      <c r="O1437" s="7">
        <v>17068656</v>
      </c>
      <c r="P1437" s="8">
        <v>1.2949999999999999</v>
      </c>
      <c r="Q1437" s="7">
        <v>22103910</v>
      </c>
      <c r="R1437" s="8">
        <v>1.6E-2</v>
      </c>
      <c r="S1437" s="7">
        <v>353662.56</v>
      </c>
      <c r="T1437" s="7">
        <v>79298.559999999998</v>
      </c>
      <c r="U1437" s="9">
        <v>0.28902684025601028</v>
      </c>
      <c r="V1437" s="7">
        <v>10225058.440500002</v>
      </c>
      <c r="W1437" s="9">
        <v>1.761855442956358</v>
      </c>
      <c r="X1437" s="7">
        <v>23179841.487556517</v>
      </c>
      <c r="Y1437" s="7">
        <v>7414551</v>
      </c>
      <c r="Z1437" s="7">
        <v>1186254.99</v>
      </c>
      <c r="AA1437" s="7">
        <v>1100730.4975565164</v>
      </c>
      <c r="AB1437" s="7">
        <v>13478305</v>
      </c>
      <c r="AC1437" s="7">
        <v>0</v>
      </c>
      <c r="AD1437" s="7">
        <v>12954783.047056515</v>
      </c>
      <c r="AE1437" s="7">
        <v>0</v>
      </c>
      <c r="AF1437" s="7">
        <v>15674969.880500002</v>
      </c>
      <c r="AG1437" s="7">
        <v>353662.56</v>
      </c>
      <c r="AH1437" s="7">
        <v>12954783.047056515</v>
      </c>
      <c r="AI1437" s="7">
        <v>4616532</v>
      </c>
      <c r="AJ1437" s="7">
        <v>174605</v>
      </c>
      <c r="AK1437" s="7">
        <v>7527488</v>
      </c>
      <c r="AL1437" s="7">
        <v>119804</v>
      </c>
      <c r="AM1437" s="7">
        <v>440452</v>
      </c>
      <c r="AN1437" s="7">
        <v>0</v>
      </c>
      <c r="AO1437" s="7">
        <v>0</v>
      </c>
      <c r="AP1437" s="7">
        <v>10404344</v>
      </c>
      <c r="AQ1437" s="7">
        <v>867266</v>
      </c>
      <c r="AR1437" s="7">
        <v>5529210</v>
      </c>
      <c r="AS1437" s="7">
        <v>274364</v>
      </c>
      <c r="AT1437" s="7">
        <v>8407165</v>
      </c>
      <c r="AU1437" s="7">
        <v>536811</v>
      </c>
      <c r="AV1437" s="7">
        <v>477020</v>
      </c>
      <c r="AW1437" s="7">
        <v>0</v>
      </c>
      <c r="AX1437" s="7">
        <v>0</v>
      </c>
      <c r="AY1437" s="7">
        <v>11519608</v>
      </c>
      <c r="AZ1437" s="7">
        <v>369807</v>
      </c>
      <c r="BA1437" s="7">
        <v>1186254.99</v>
      </c>
      <c r="BB1437" s="7">
        <v>0</v>
      </c>
      <c r="BC1437" s="7">
        <v>4.6500000000000004</v>
      </c>
      <c r="BD1437" s="7">
        <v>12739.93</v>
      </c>
      <c r="BE1437" s="7">
        <v>0</v>
      </c>
      <c r="BF1437" s="7">
        <v>0</v>
      </c>
      <c r="BG1437" s="7">
        <v>604725.49755651643</v>
      </c>
      <c r="BH1437" s="7">
        <v>6744</v>
      </c>
      <c r="BI1437" s="7">
        <v>496005</v>
      </c>
      <c r="BJ1437" s="7">
        <v>6826505.5741666667</v>
      </c>
      <c r="BK1437" s="7">
        <v>5939165.1499999994</v>
      </c>
      <c r="BL1437" s="7">
        <v>831117.93333333323</v>
      </c>
      <c r="BM1437" s="7">
        <v>1887125.83</v>
      </c>
      <c r="BN1437" s="130">
        <v>0.71499999999999997</v>
      </c>
      <c r="BO1437" s="131">
        <v>2.6508240000000001E-4</v>
      </c>
      <c r="BP1437" s="161">
        <v>6717.4787128238631</v>
      </c>
      <c r="BQ1437" s="162">
        <v>13478305</v>
      </c>
      <c r="BR1437" s="161">
        <v>361279</v>
      </c>
      <c r="BS1437" s="163">
        <v>0</v>
      </c>
      <c r="BT1437" s="163">
        <v>491848.51244348288</v>
      </c>
      <c r="BU1437" s="161">
        <v>15674969.880000001</v>
      </c>
      <c r="BV1437" s="161">
        <v>353662.56</v>
      </c>
      <c r="BW1437" s="165">
        <v>13446631.562443484</v>
      </c>
      <c r="BX1437" s="161">
        <v>361279</v>
      </c>
    </row>
    <row r="1438" spans="1:76" ht="14.45" x14ac:dyDescent="0.3">
      <c r="A1438" s="164" t="s">
        <v>31</v>
      </c>
      <c r="B1438" s="6" t="s">
        <v>147</v>
      </c>
      <c r="C1438" s="6" t="s">
        <v>97</v>
      </c>
      <c r="D1438" s="6" t="s">
        <v>75</v>
      </c>
      <c r="E1438" s="6" t="s">
        <v>36</v>
      </c>
      <c r="F1438" s="24" t="str">
        <f>+Tabela1[[#This Row],[WK]]&amp;Tabela1[[#This Row],[PK]]&amp;Tabela1[[#This Row],[GK]]</f>
        <v>181408</v>
      </c>
      <c r="G1438" s="6" t="s">
        <v>1383</v>
      </c>
      <c r="H1438" s="7">
        <v>220724346.9595989</v>
      </c>
      <c r="I1438" s="8">
        <v>1.371</v>
      </c>
      <c r="J1438" s="7">
        <v>302613079.68000001</v>
      </c>
      <c r="K1438" s="8">
        <v>7.0000000000000007E-2</v>
      </c>
      <c r="L1438" s="7">
        <v>21182915.577600002</v>
      </c>
      <c r="M1438" s="7">
        <v>12920780.577600002</v>
      </c>
      <c r="N1438" s="9">
        <v>1.563854933089329</v>
      </c>
      <c r="O1438" s="7">
        <v>19668136</v>
      </c>
      <c r="P1438" s="8">
        <v>1.2949999999999999</v>
      </c>
      <c r="Q1438" s="7">
        <v>25470236</v>
      </c>
      <c r="R1438" s="8">
        <v>1.6E-2</v>
      </c>
      <c r="S1438" s="7">
        <v>407523.77600000001</v>
      </c>
      <c r="T1438" s="7">
        <v>143010.77600000001</v>
      </c>
      <c r="U1438" s="9">
        <v>0.54065689020955499</v>
      </c>
      <c r="V1438" s="7">
        <v>13063791.353600003</v>
      </c>
      <c r="W1438" s="9">
        <v>1.5321133643138549</v>
      </c>
      <c r="X1438" s="7">
        <v>25628805.928698912</v>
      </c>
      <c r="Y1438" s="7">
        <v>7075035</v>
      </c>
      <c r="Z1438" s="7">
        <v>237909.345</v>
      </c>
      <c r="AA1438" s="7">
        <v>1492863.5836989132</v>
      </c>
      <c r="AB1438" s="7">
        <v>16822998</v>
      </c>
      <c r="AC1438" s="7">
        <v>0</v>
      </c>
      <c r="AD1438" s="7">
        <v>12565014.575098909</v>
      </c>
      <c r="AE1438" s="7">
        <v>0</v>
      </c>
      <c r="AF1438" s="7">
        <v>21182915.577600002</v>
      </c>
      <c r="AG1438" s="7">
        <v>407523.77600000001</v>
      </c>
      <c r="AH1438" s="7">
        <v>12565014.575098909</v>
      </c>
      <c r="AI1438" s="7">
        <v>6898347</v>
      </c>
      <c r="AJ1438" s="7">
        <v>246613</v>
      </c>
      <c r="AK1438" s="7">
        <v>5595937</v>
      </c>
      <c r="AL1438" s="7">
        <v>0</v>
      </c>
      <c r="AM1438" s="7">
        <v>1142574</v>
      </c>
      <c r="AN1438" s="7">
        <v>0</v>
      </c>
      <c r="AO1438" s="7">
        <v>0</v>
      </c>
      <c r="AP1438" s="7">
        <v>13731413</v>
      </c>
      <c r="AQ1438" s="7">
        <v>867266</v>
      </c>
      <c r="AR1438" s="7">
        <v>8262135</v>
      </c>
      <c r="AS1438" s="7">
        <v>264513</v>
      </c>
      <c r="AT1438" s="7">
        <v>6524315</v>
      </c>
      <c r="AU1438" s="7">
        <v>311746</v>
      </c>
      <c r="AV1438" s="7">
        <v>666475</v>
      </c>
      <c r="AW1438" s="7">
        <v>0</v>
      </c>
      <c r="AX1438" s="7">
        <v>0</v>
      </c>
      <c r="AY1438" s="7">
        <v>15326712</v>
      </c>
      <c r="AZ1438" s="7">
        <v>360075</v>
      </c>
      <c r="BA1438" s="7">
        <v>237909.345</v>
      </c>
      <c r="BB1438" s="7">
        <v>0</v>
      </c>
      <c r="BC1438" s="7">
        <v>0</v>
      </c>
      <c r="BD1438" s="7">
        <v>2530.04</v>
      </c>
      <c r="BE1438" s="7">
        <v>56.25</v>
      </c>
      <c r="BF1438" s="7">
        <v>0</v>
      </c>
      <c r="BG1438" s="7">
        <v>763618.58369891322</v>
      </c>
      <c r="BH1438" s="7">
        <v>8516</v>
      </c>
      <c r="BI1438" s="7">
        <v>729245</v>
      </c>
      <c r="BJ1438" s="7">
        <v>10036721.184166666</v>
      </c>
      <c r="BK1438" s="7">
        <v>7261695.3899999997</v>
      </c>
      <c r="BL1438" s="7">
        <v>3061437.33</v>
      </c>
      <c r="BM1438" s="7">
        <v>4977228.5166666666</v>
      </c>
      <c r="BN1438" s="130">
        <v>0.77400000000000002</v>
      </c>
      <c r="BO1438" s="131">
        <v>3.3240059999999999E-4</v>
      </c>
      <c r="BP1438" s="161">
        <v>8423.3621214274808</v>
      </c>
      <c r="BQ1438" s="162">
        <v>16822998</v>
      </c>
      <c r="BR1438" s="161">
        <v>420133</v>
      </c>
      <c r="BS1438" s="163">
        <v>0</v>
      </c>
      <c r="BT1438" s="163">
        <v>480650.07130108774</v>
      </c>
      <c r="BU1438" s="161">
        <v>21182915.579999998</v>
      </c>
      <c r="BV1438" s="161">
        <v>407523.78</v>
      </c>
      <c r="BW1438" s="165">
        <v>13045664.651301088</v>
      </c>
      <c r="BX1438" s="161">
        <v>420133</v>
      </c>
    </row>
    <row r="1439" spans="1:76" ht="14.45" x14ac:dyDescent="0.3">
      <c r="A1439" s="164" t="s">
        <v>31</v>
      </c>
      <c r="B1439" s="6" t="s">
        <v>147</v>
      </c>
      <c r="C1439" s="6" t="s">
        <v>97</v>
      </c>
      <c r="D1439" s="6" t="s">
        <v>77</v>
      </c>
      <c r="E1439" s="6" t="s">
        <v>36</v>
      </c>
      <c r="F1439" s="24" t="str">
        <f>+Tabela1[[#This Row],[WK]]&amp;Tabela1[[#This Row],[PK]]&amp;Tabela1[[#This Row],[GK]]</f>
        <v>181409</v>
      </c>
      <c r="G1439" s="6" t="s">
        <v>1384</v>
      </c>
      <c r="H1439" s="7">
        <v>164912056.6021992</v>
      </c>
      <c r="I1439" s="8">
        <v>1.371</v>
      </c>
      <c r="J1439" s="7">
        <v>226094429.59999999</v>
      </c>
      <c r="K1439" s="8">
        <v>7.0000000000000007E-2</v>
      </c>
      <c r="L1439" s="7">
        <v>15826610.072000001</v>
      </c>
      <c r="M1439" s="7">
        <v>11601190.072000001</v>
      </c>
      <c r="N1439" s="9">
        <v>2.7455708715346643</v>
      </c>
      <c r="O1439" s="7">
        <v>6328816</v>
      </c>
      <c r="P1439" s="8">
        <v>1.2949999999999999</v>
      </c>
      <c r="Q1439" s="7">
        <v>8195817</v>
      </c>
      <c r="R1439" s="8">
        <v>1.6E-2</v>
      </c>
      <c r="S1439" s="7">
        <v>131133.07200000001</v>
      </c>
      <c r="T1439" s="7">
        <v>-22801.927999999985</v>
      </c>
      <c r="U1439" s="9">
        <v>-0.14812698866404642</v>
      </c>
      <c r="V1439" s="7">
        <v>11578388.144000001</v>
      </c>
      <c r="W1439" s="9">
        <v>2.643856947883878</v>
      </c>
      <c r="X1439" s="7">
        <v>35129267.038578734</v>
      </c>
      <c r="Y1439" s="7">
        <v>8302743</v>
      </c>
      <c r="Z1439" s="7">
        <v>0</v>
      </c>
      <c r="AA1439" s="7">
        <v>1023146.0385787365</v>
      </c>
      <c r="AB1439" s="7">
        <v>24637801</v>
      </c>
      <c r="AC1439" s="7">
        <v>1165577</v>
      </c>
      <c r="AD1439" s="7">
        <v>23550878.894578733</v>
      </c>
      <c r="AE1439" s="7">
        <v>0</v>
      </c>
      <c r="AF1439" s="7">
        <v>15826610.072000001</v>
      </c>
      <c r="AG1439" s="7">
        <v>131133.07200000001</v>
      </c>
      <c r="AH1439" s="7">
        <v>23550878.894578733</v>
      </c>
      <c r="AI1439" s="7">
        <v>3527951</v>
      </c>
      <c r="AJ1439" s="7">
        <v>172195</v>
      </c>
      <c r="AK1439" s="7">
        <v>8451645</v>
      </c>
      <c r="AL1439" s="7">
        <v>187000</v>
      </c>
      <c r="AM1439" s="7">
        <v>432598</v>
      </c>
      <c r="AN1439" s="7">
        <v>0</v>
      </c>
      <c r="AO1439" s="7">
        <v>0</v>
      </c>
      <c r="AP1439" s="7">
        <v>21765657</v>
      </c>
      <c r="AQ1439" s="7">
        <v>807591</v>
      </c>
      <c r="AR1439" s="7">
        <v>4225420</v>
      </c>
      <c r="AS1439" s="7">
        <v>153935</v>
      </c>
      <c r="AT1439" s="7">
        <v>9736542</v>
      </c>
      <c r="AU1439" s="7">
        <v>782440</v>
      </c>
      <c r="AV1439" s="7">
        <v>450685</v>
      </c>
      <c r="AW1439" s="7">
        <v>0</v>
      </c>
      <c r="AX1439" s="7">
        <v>0</v>
      </c>
      <c r="AY1439" s="7">
        <v>23102541</v>
      </c>
      <c r="AZ1439" s="7">
        <v>337368</v>
      </c>
      <c r="BA1439" s="7">
        <v>0</v>
      </c>
      <c r="BB1439" s="7">
        <v>0</v>
      </c>
      <c r="BC1439" s="7">
        <v>0</v>
      </c>
      <c r="BD1439" s="7">
        <v>0</v>
      </c>
      <c r="BE1439" s="7">
        <v>0</v>
      </c>
      <c r="BF1439" s="7">
        <v>0</v>
      </c>
      <c r="BG1439" s="7">
        <v>622480.03857873648</v>
      </c>
      <c r="BH1439" s="7">
        <v>6942</v>
      </c>
      <c r="BI1439" s="7">
        <v>400666</v>
      </c>
      <c r="BJ1439" s="7">
        <v>5514342.9183333339</v>
      </c>
      <c r="BK1439" s="7">
        <v>4010683.8266666676</v>
      </c>
      <c r="BL1439" s="7">
        <v>2555365.7333333334</v>
      </c>
      <c r="BM1439" s="7">
        <v>903904.89999999991</v>
      </c>
      <c r="BN1439" s="130">
        <v>0.67500000000000004</v>
      </c>
      <c r="BO1439" s="131">
        <v>2.5510110000000002E-4</v>
      </c>
      <c r="BP1439" s="161">
        <v>6464.3476263859066</v>
      </c>
      <c r="BQ1439" s="162">
        <v>24637801</v>
      </c>
      <c r="BR1439" s="161">
        <v>328517</v>
      </c>
      <c r="BS1439" s="163">
        <v>0</v>
      </c>
      <c r="BT1439" s="163">
        <v>1608825.5200000033</v>
      </c>
      <c r="BU1439" s="161">
        <v>15826610.07</v>
      </c>
      <c r="BV1439" s="161">
        <v>131133.07</v>
      </c>
      <c r="BW1439" s="165">
        <v>25159704.410000004</v>
      </c>
      <c r="BX1439" s="161">
        <v>328517</v>
      </c>
    </row>
    <row r="1440" spans="1:76" ht="14.45" x14ac:dyDescent="0.3">
      <c r="A1440" s="164" t="s">
        <v>31</v>
      </c>
      <c r="B1440" s="6" t="s">
        <v>147</v>
      </c>
      <c r="C1440" s="6" t="s">
        <v>130</v>
      </c>
      <c r="D1440" s="6" t="s">
        <v>33</v>
      </c>
      <c r="E1440" s="6" t="s">
        <v>36</v>
      </c>
      <c r="F1440" s="24" t="str">
        <f>+Tabela1[[#This Row],[WK]]&amp;Tabela1[[#This Row],[PK]]&amp;Tabela1[[#This Row],[GK]]</f>
        <v>181501</v>
      </c>
      <c r="G1440" s="6" t="s">
        <v>1385</v>
      </c>
      <c r="H1440" s="7">
        <v>193957628.70519918</v>
      </c>
      <c r="I1440" s="8">
        <v>1.371</v>
      </c>
      <c r="J1440" s="7">
        <v>265915908.95999998</v>
      </c>
      <c r="K1440" s="8">
        <v>7.0000000000000007E-2</v>
      </c>
      <c r="L1440" s="7">
        <v>18614113.6272</v>
      </c>
      <c r="M1440" s="7">
        <v>11785478.6272</v>
      </c>
      <c r="N1440" s="9">
        <v>1.7258908445392087</v>
      </c>
      <c r="O1440" s="7">
        <v>26526328</v>
      </c>
      <c r="P1440" s="8">
        <v>1.2949999999999999</v>
      </c>
      <c r="Q1440" s="7">
        <v>34351595</v>
      </c>
      <c r="R1440" s="8">
        <v>1.6E-2</v>
      </c>
      <c r="S1440" s="7">
        <v>549625.52</v>
      </c>
      <c r="T1440" s="7">
        <v>262194.52</v>
      </c>
      <c r="U1440" s="9">
        <v>0.91219986709853851</v>
      </c>
      <c r="V1440" s="7">
        <v>12047673.1472</v>
      </c>
      <c r="W1440" s="9">
        <v>1.6930243686891042</v>
      </c>
      <c r="X1440" s="7">
        <v>25027470.897524193</v>
      </c>
      <c r="Y1440" s="7">
        <v>6766225</v>
      </c>
      <c r="Z1440" s="7">
        <v>237203.94</v>
      </c>
      <c r="AA1440" s="7">
        <v>1247278.9575241944</v>
      </c>
      <c r="AB1440" s="7">
        <v>15977334</v>
      </c>
      <c r="AC1440" s="7">
        <v>799429</v>
      </c>
      <c r="AD1440" s="7">
        <v>12979797.750324193</v>
      </c>
      <c r="AE1440" s="7">
        <v>0</v>
      </c>
      <c r="AF1440" s="7">
        <v>18614113.6272</v>
      </c>
      <c r="AG1440" s="7">
        <v>549625.52</v>
      </c>
      <c r="AH1440" s="7">
        <v>12979797.750324193</v>
      </c>
      <c r="AI1440" s="7">
        <v>5701467</v>
      </c>
      <c r="AJ1440" s="7">
        <v>267796</v>
      </c>
      <c r="AK1440" s="7">
        <v>7187791</v>
      </c>
      <c r="AL1440" s="7">
        <v>0</v>
      </c>
      <c r="AM1440" s="7">
        <v>1017830</v>
      </c>
      <c r="AN1440" s="7">
        <v>0</v>
      </c>
      <c r="AO1440" s="7">
        <v>0</v>
      </c>
      <c r="AP1440" s="7">
        <v>12966450</v>
      </c>
      <c r="AQ1440" s="7">
        <v>867266</v>
      </c>
      <c r="AR1440" s="7">
        <v>6828635</v>
      </c>
      <c r="AS1440" s="7">
        <v>287431</v>
      </c>
      <c r="AT1440" s="7">
        <v>8460110</v>
      </c>
      <c r="AU1440" s="7">
        <v>0</v>
      </c>
      <c r="AV1440" s="7">
        <v>935585</v>
      </c>
      <c r="AW1440" s="7">
        <v>0</v>
      </c>
      <c r="AX1440" s="7">
        <v>0</v>
      </c>
      <c r="AY1440" s="7">
        <v>14566318</v>
      </c>
      <c r="AZ1440" s="7">
        <v>358453</v>
      </c>
      <c r="BA1440" s="7">
        <v>237203.94</v>
      </c>
      <c r="BB1440" s="7">
        <v>0</v>
      </c>
      <c r="BC1440" s="7">
        <v>0</v>
      </c>
      <c r="BD1440" s="7">
        <v>2550.58</v>
      </c>
      <c r="BE1440" s="7">
        <v>0</v>
      </c>
      <c r="BF1440" s="7">
        <v>0</v>
      </c>
      <c r="BG1440" s="7">
        <v>698787.9575241945</v>
      </c>
      <c r="BH1440" s="7">
        <v>7793</v>
      </c>
      <c r="BI1440" s="7">
        <v>548491</v>
      </c>
      <c r="BJ1440" s="7">
        <v>7548883.8733333321</v>
      </c>
      <c r="BK1440" s="7">
        <v>4975461.9733333318</v>
      </c>
      <c r="BL1440" s="7">
        <v>1204920.4466666665</v>
      </c>
      <c r="BM1440" s="7">
        <v>7883846.7066666661</v>
      </c>
      <c r="BN1440" s="130">
        <v>0.749</v>
      </c>
      <c r="BO1440" s="131">
        <v>2.8065499999999999E-4</v>
      </c>
      <c r="BP1440" s="161">
        <v>7112.6833734681022</v>
      </c>
      <c r="BQ1440" s="162">
        <v>15977334</v>
      </c>
      <c r="BR1440" s="161">
        <v>388752</v>
      </c>
      <c r="BS1440" s="163">
        <v>0</v>
      </c>
      <c r="BT1440" s="163">
        <v>1681747.1024758071</v>
      </c>
      <c r="BU1440" s="161">
        <v>18614113.629999999</v>
      </c>
      <c r="BV1440" s="161">
        <v>549625.52</v>
      </c>
      <c r="BW1440" s="165">
        <v>14661544.852475807</v>
      </c>
      <c r="BX1440" s="161">
        <v>388752</v>
      </c>
    </row>
    <row r="1441" spans="1:76" ht="14.45" x14ac:dyDescent="0.3">
      <c r="A1441" s="164" t="s">
        <v>31</v>
      </c>
      <c r="B1441" s="6" t="s">
        <v>147</v>
      </c>
      <c r="C1441" s="6" t="s">
        <v>130</v>
      </c>
      <c r="D1441" s="6" t="s">
        <v>32</v>
      </c>
      <c r="E1441" s="6" t="s">
        <v>36</v>
      </c>
      <c r="F1441" s="24" t="str">
        <f>+Tabela1[[#This Row],[WK]]&amp;Tabela1[[#This Row],[PK]]&amp;Tabela1[[#This Row],[GK]]</f>
        <v>181502</v>
      </c>
      <c r="G1441" s="6" t="s">
        <v>1386</v>
      </c>
      <c r="H1441" s="7">
        <v>190213665.23059878</v>
      </c>
      <c r="I1441" s="8">
        <v>1.371</v>
      </c>
      <c r="J1441" s="7">
        <v>260782935.03999999</v>
      </c>
      <c r="K1441" s="8">
        <v>7.0000000000000007E-2</v>
      </c>
      <c r="L1441" s="7">
        <v>18254805.452800002</v>
      </c>
      <c r="M1441" s="7">
        <v>12525510.452800002</v>
      </c>
      <c r="N1441" s="9">
        <v>2.1862219440262725</v>
      </c>
      <c r="O1441" s="7">
        <v>5783985</v>
      </c>
      <c r="P1441" s="8">
        <v>1.2949999999999999</v>
      </c>
      <c r="Q1441" s="7">
        <v>7490261</v>
      </c>
      <c r="R1441" s="8">
        <v>1.6E-2</v>
      </c>
      <c r="S1441" s="7">
        <v>119844.17600000001</v>
      </c>
      <c r="T1441" s="7">
        <v>40203.176000000007</v>
      </c>
      <c r="U1441" s="9">
        <v>0.50480501249356491</v>
      </c>
      <c r="V1441" s="7">
        <v>12565713.628800001</v>
      </c>
      <c r="W1441" s="9">
        <v>2.1631695768037384</v>
      </c>
      <c r="X1441" s="7">
        <v>27026013.51751164</v>
      </c>
      <c r="Y1441" s="7">
        <v>7340557</v>
      </c>
      <c r="Z1441" s="7">
        <v>564589.04999999993</v>
      </c>
      <c r="AA1441" s="7">
        <v>1498333.4675116397</v>
      </c>
      <c r="AB1441" s="7">
        <v>17622534</v>
      </c>
      <c r="AC1441" s="7">
        <v>0</v>
      </c>
      <c r="AD1441" s="7">
        <v>14460299.888711637</v>
      </c>
      <c r="AE1441" s="7">
        <v>0</v>
      </c>
      <c r="AF1441" s="7">
        <v>18254805.452800002</v>
      </c>
      <c r="AG1441" s="7">
        <v>119844.17600000001</v>
      </c>
      <c r="AH1441" s="7">
        <v>14460299.888711637</v>
      </c>
      <c r="AI1441" s="7">
        <v>4783589</v>
      </c>
      <c r="AJ1441" s="7">
        <v>76098</v>
      </c>
      <c r="AK1441" s="7">
        <v>6274641</v>
      </c>
      <c r="AL1441" s="7">
        <v>300559</v>
      </c>
      <c r="AM1441" s="7">
        <v>1216439</v>
      </c>
      <c r="AN1441" s="7">
        <v>0</v>
      </c>
      <c r="AO1441" s="7">
        <v>0</v>
      </c>
      <c r="AP1441" s="7">
        <v>14191458</v>
      </c>
      <c r="AQ1441" s="7">
        <v>994571</v>
      </c>
      <c r="AR1441" s="7">
        <v>5729295</v>
      </c>
      <c r="AS1441" s="7">
        <v>79641</v>
      </c>
      <c r="AT1441" s="7">
        <v>7403261</v>
      </c>
      <c r="AU1441" s="7">
        <v>787267</v>
      </c>
      <c r="AV1441" s="7">
        <v>1056411</v>
      </c>
      <c r="AW1441" s="7">
        <v>0</v>
      </c>
      <c r="AX1441" s="7">
        <v>0</v>
      </c>
      <c r="AY1441" s="7">
        <v>16128898</v>
      </c>
      <c r="AZ1441" s="7">
        <v>416844</v>
      </c>
      <c r="BA1441" s="7">
        <v>564589.04999999993</v>
      </c>
      <c r="BB1441" s="7">
        <v>0</v>
      </c>
      <c r="BC1441" s="7">
        <v>0</v>
      </c>
      <c r="BD1441" s="7">
        <v>6060.49</v>
      </c>
      <c r="BE1441" s="7">
        <v>20.72</v>
      </c>
      <c r="BF1441" s="7">
        <v>0</v>
      </c>
      <c r="BG1441" s="7">
        <v>671887.4675116397</v>
      </c>
      <c r="BH1441" s="7">
        <v>7493</v>
      </c>
      <c r="BI1441" s="7">
        <v>826446</v>
      </c>
      <c r="BJ1441" s="7">
        <v>11374412.882500002</v>
      </c>
      <c r="BK1441" s="7">
        <v>7939378.286666669</v>
      </c>
      <c r="BL1441" s="7">
        <v>5410074.4500000002</v>
      </c>
      <c r="BM1441" s="7">
        <v>2919989.4833333325</v>
      </c>
      <c r="BN1441" s="130">
        <v>0.752</v>
      </c>
      <c r="BO1441" s="131">
        <v>3.0950800000000001E-4</v>
      </c>
      <c r="BP1441" s="161">
        <v>7843.0616070637861</v>
      </c>
      <c r="BQ1441" s="162">
        <v>17622534</v>
      </c>
      <c r="BR1441" s="161">
        <v>389457</v>
      </c>
      <c r="BS1441" s="163">
        <v>0</v>
      </c>
      <c r="BT1441" s="163">
        <v>1156124.482488364</v>
      </c>
      <c r="BU1441" s="161">
        <v>18254805.449999999</v>
      </c>
      <c r="BV1441" s="161">
        <v>119844.18</v>
      </c>
      <c r="BW1441" s="165">
        <v>15616424.372488365</v>
      </c>
      <c r="BX1441" s="161">
        <v>389457</v>
      </c>
    </row>
    <row r="1442" spans="1:76" ht="14.45" x14ac:dyDescent="0.3">
      <c r="A1442" s="164" t="s">
        <v>31</v>
      </c>
      <c r="B1442" s="6" t="s">
        <v>147</v>
      </c>
      <c r="C1442" s="6" t="s">
        <v>130</v>
      </c>
      <c r="D1442" s="6" t="s">
        <v>37</v>
      </c>
      <c r="E1442" s="6" t="s">
        <v>40</v>
      </c>
      <c r="F1442" s="24" t="str">
        <f>+Tabela1[[#This Row],[WK]]&amp;Tabela1[[#This Row],[PK]]&amp;Tabela1[[#This Row],[GK]]</f>
        <v>181503</v>
      </c>
      <c r="G1442" s="6" t="s">
        <v>1387</v>
      </c>
      <c r="H1442" s="7">
        <v>794580121.21021724</v>
      </c>
      <c r="I1442" s="8">
        <v>1.371</v>
      </c>
      <c r="J1442" s="7">
        <v>1089369346.1800001</v>
      </c>
      <c r="K1442" s="8">
        <v>7.0000000000000007E-2</v>
      </c>
      <c r="L1442" s="7">
        <v>76255854.232600018</v>
      </c>
      <c r="M1442" s="7">
        <v>47511229.232600018</v>
      </c>
      <c r="N1442" s="9">
        <v>1.6528735105293604</v>
      </c>
      <c r="O1442" s="7">
        <v>82632450</v>
      </c>
      <c r="P1442" s="8">
        <v>1.2949999999999999</v>
      </c>
      <c r="Q1442" s="7">
        <v>107009023</v>
      </c>
      <c r="R1442" s="8">
        <v>1.6E-2</v>
      </c>
      <c r="S1442" s="7">
        <v>1712144.368</v>
      </c>
      <c r="T1442" s="7">
        <v>-543387.63199999998</v>
      </c>
      <c r="U1442" s="9">
        <v>-0.24091328874961648</v>
      </c>
      <c r="V1442" s="7">
        <v>46967841.600600019</v>
      </c>
      <c r="W1442" s="9">
        <v>1.5150839913681733</v>
      </c>
      <c r="X1442" s="7">
        <v>69395253.738741517</v>
      </c>
      <c r="Y1442" s="7">
        <v>10553907</v>
      </c>
      <c r="Z1442" s="7">
        <v>1158.1599999999999</v>
      </c>
      <c r="AA1442" s="7">
        <v>3394662.5787415248</v>
      </c>
      <c r="AB1442" s="7">
        <v>53803108</v>
      </c>
      <c r="AC1442" s="7">
        <v>1642418</v>
      </c>
      <c r="AD1442" s="7">
        <v>22427412.138141498</v>
      </c>
      <c r="AE1442" s="7">
        <v>0</v>
      </c>
      <c r="AF1442" s="7">
        <v>76255854.232600018</v>
      </c>
      <c r="AG1442" s="7">
        <v>1712144.368</v>
      </c>
      <c r="AH1442" s="7">
        <v>22427412.138141498</v>
      </c>
      <c r="AI1442" s="7">
        <v>23999895</v>
      </c>
      <c r="AJ1442" s="7">
        <v>2046786</v>
      </c>
      <c r="AK1442" s="7">
        <v>14037813</v>
      </c>
      <c r="AL1442" s="7">
        <v>3093681</v>
      </c>
      <c r="AM1442" s="7">
        <v>1158884</v>
      </c>
      <c r="AN1442" s="7">
        <v>0</v>
      </c>
      <c r="AO1442" s="7">
        <v>0</v>
      </c>
      <c r="AP1442" s="7">
        <v>43170082</v>
      </c>
      <c r="AQ1442" s="7">
        <v>3616258</v>
      </c>
      <c r="AR1442" s="7">
        <v>28744625</v>
      </c>
      <c r="AS1442" s="7">
        <v>2255532</v>
      </c>
      <c r="AT1442" s="7">
        <v>16575580</v>
      </c>
      <c r="AU1442" s="7">
        <v>137662</v>
      </c>
      <c r="AV1442" s="7">
        <v>1228423</v>
      </c>
      <c r="AW1442" s="7">
        <v>0</v>
      </c>
      <c r="AX1442" s="7">
        <v>0</v>
      </c>
      <c r="AY1442" s="7">
        <v>47585539</v>
      </c>
      <c r="AZ1442" s="7">
        <v>1529508</v>
      </c>
      <c r="BA1442" s="7">
        <v>1158.1599999999999</v>
      </c>
      <c r="BB1442" s="7">
        <v>0</v>
      </c>
      <c r="BC1442" s="7">
        <v>2.59</v>
      </c>
      <c r="BD1442" s="7">
        <v>0</v>
      </c>
      <c r="BE1442" s="7">
        <v>7.64</v>
      </c>
      <c r="BF1442" s="7">
        <v>0</v>
      </c>
      <c r="BG1442" s="7">
        <v>2438360.5787415248</v>
      </c>
      <c r="BH1442" s="7">
        <v>27193</v>
      </c>
      <c r="BI1442" s="7">
        <v>956302</v>
      </c>
      <c r="BJ1442" s="7">
        <v>13161576.443333337</v>
      </c>
      <c r="BK1442" s="7">
        <v>9674198.2966666706</v>
      </c>
      <c r="BL1442" s="7">
        <v>3227300.4533333331</v>
      </c>
      <c r="BM1442" s="7">
        <v>7494911.6799999997</v>
      </c>
      <c r="BN1442" s="130">
        <v>0.88800000000000001</v>
      </c>
      <c r="BO1442" s="131">
        <v>1.0275377E-3</v>
      </c>
      <c r="BP1442" s="161">
        <v>26039.484804878441</v>
      </c>
      <c r="BQ1442" s="162">
        <v>53803108</v>
      </c>
      <c r="BR1442" s="161">
        <v>1344528</v>
      </c>
      <c r="BS1442" s="163">
        <v>0</v>
      </c>
      <c r="BT1442" s="163">
        <v>3005986.0300000012</v>
      </c>
      <c r="BU1442" s="161">
        <v>76255854.230000004</v>
      </c>
      <c r="BV1442" s="161">
        <v>1712144.37</v>
      </c>
      <c r="BW1442" s="165">
        <v>25433398.170000002</v>
      </c>
      <c r="BX1442" s="161">
        <v>1344528</v>
      </c>
    </row>
    <row r="1443" spans="1:76" ht="14.45" x14ac:dyDescent="0.3">
      <c r="A1443" s="164" t="s">
        <v>31</v>
      </c>
      <c r="B1443" s="6" t="s">
        <v>147</v>
      </c>
      <c r="C1443" s="6" t="s">
        <v>130</v>
      </c>
      <c r="D1443" s="6" t="s">
        <v>39</v>
      </c>
      <c r="E1443" s="6" t="s">
        <v>40</v>
      </c>
      <c r="F1443" s="24" t="str">
        <f>+Tabela1[[#This Row],[WK]]&amp;Tabela1[[#This Row],[PK]]&amp;Tabela1[[#This Row],[GK]]</f>
        <v>181504</v>
      </c>
      <c r="G1443" s="6" t="s">
        <v>1388</v>
      </c>
      <c r="H1443" s="7">
        <v>649521535.81441021</v>
      </c>
      <c r="I1443" s="8">
        <v>1.371</v>
      </c>
      <c r="J1443" s="7">
        <v>890494025.60000002</v>
      </c>
      <c r="K1443" s="8">
        <v>7.0000000000000007E-2</v>
      </c>
      <c r="L1443" s="7">
        <v>62334581.792000011</v>
      </c>
      <c r="M1443" s="7">
        <v>39708123.792000011</v>
      </c>
      <c r="N1443" s="9">
        <v>1.7549421032668928</v>
      </c>
      <c r="O1443" s="7">
        <v>60043392</v>
      </c>
      <c r="P1443" s="8">
        <v>1.2949999999999999</v>
      </c>
      <c r="Q1443" s="7">
        <v>77756193</v>
      </c>
      <c r="R1443" s="8">
        <v>1.6E-2</v>
      </c>
      <c r="S1443" s="7">
        <v>1244099.088</v>
      </c>
      <c r="T1443" s="7">
        <v>258417.08799999999</v>
      </c>
      <c r="U1443" s="9">
        <v>0.26217085023364534</v>
      </c>
      <c r="V1443" s="7">
        <v>39966540.88000001</v>
      </c>
      <c r="W1443" s="9">
        <v>1.6926267962158452</v>
      </c>
      <c r="X1443" s="7">
        <v>72697923.104723811</v>
      </c>
      <c r="Y1443" s="7">
        <v>17878066</v>
      </c>
      <c r="Z1443" s="7">
        <v>763501.4800000001</v>
      </c>
      <c r="AA1443" s="7">
        <v>2977326.6247238056</v>
      </c>
      <c r="AB1443" s="7">
        <v>51079029</v>
      </c>
      <c r="AC1443" s="7">
        <v>0</v>
      </c>
      <c r="AD1443" s="7">
        <v>32731382.224723801</v>
      </c>
      <c r="AE1443" s="7">
        <v>0</v>
      </c>
      <c r="AF1443" s="7">
        <v>62334581.792000011</v>
      </c>
      <c r="AG1443" s="7">
        <v>1244099.088</v>
      </c>
      <c r="AH1443" s="7">
        <v>32731382.224723801</v>
      </c>
      <c r="AI1443" s="7">
        <v>18891623</v>
      </c>
      <c r="AJ1443" s="7">
        <v>925922</v>
      </c>
      <c r="AK1443" s="7">
        <v>17619855</v>
      </c>
      <c r="AL1443" s="7">
        <v>3041925</v>
      </c>
      <c r="AM1443" s="7">
        <v>1031190</v>
      </c>
      <c r="AN1443" s="7">
        <v>0</v>
      </c>
      <c r="AO1443" s="7">
        <v>0</v>
      </c>
      <c r="AP1443" s="7">
        <v>39952113</v>
      </c>
      <c r="AQ1443" s="7">
        <v>3158756</v>
      </c>
      <c r="AR1443" s="7">
        <v>22626458</v>
      </c>
      <c r="AS1443" s="7">
        <v>985682</v>
      </c>
      <c r="AT1443" s="7">
        <v>20351778</v>
      </c>
      <c r="AU1443" s="7">
        <v>941459</v>
      </c>
      <c r="AV1443" s="7">
        <v>1121454</v>
      </c>
      <c r="AW1443" s="7">
        <v>0</v>
      </c>
      <c r="AX1443" s="7">
        <v>0</v>
      </c>
      <c r="AY1443" s="7">
        <v>45470379</v>
      </c>
      <c r="AZ1443" s="7">
        <v>1391642</v>
      </c>
      <c r="BA1443" s="7">
        <v>763501.4800000001</v>
      </c>
      <c r="BB1443" s="7">
        <v>0</v>
      </c>
      <c r="BC1443" s="7">
        <v>101.29</v>
      </c>
      <c r="BD1443" s="7">
        <v>7872.06</v>
      </c>
      <c r="BE1443" s="7">
        <v>0</v>
      </c>
      <c r="BF1443" s="7">
        <v>0</v>
      </c>
      <c r="BG1443" s="7">
        <v>2134652.6247238056</v>
      </c>
      <c r="BH1443" s="7">
        <v>23806</v>
      </c>
      <c r="BI1443" s="7">
        <v>842674</v>
      </c>
      <c r="BJ1443" s="7">
        <v>11597766.913333334</v>
      </c>
      <c r="BK1443" s="7">
        <v>6931848.4100000001</v>
      </c>
      <c r="BL1443" s="7">
        <v>3031501.646666667</v>
      </c>
      <c r="BM1443" s="7">
        <v>12600670.719999999</v>
      </c>
      <c r="BN1443" s="130">
        <v>0.79</v>
      </c>
      <c r="BO1443" s="131">
        <v>9.2006230000000002E-4</v>
      </c>
      <c r="BP1443" s="161">
        <v>23316.074459881933</v>
      </c>
      <c r="BQ1443" s="162">
        <v>51079029</v>
      </c>
      <c r="BR1443" s="161">
        <v>1176476</v>
      </c>
      <c r="BS1443" s="163">
        <v>0</v>
      </c>
      <c r="BT1443" s="163">
        <v>1255264.8952761889</v>
      </c>
      <c r="BU1443" s="161">
        <v>62334581.789999999</v>
      </c>
      <c r="BV1443" s="161">
        <v>1244099.0900000001</v>
      </c>
      <c r="BW1443" s="165">
        <v>33986647.115276188</v>
      </c>
      <c r="BX1443" s="161">
        <v>1176476</v>
      </c>
    </row>
    <row r="1444" spans="1:76" ht="14.45" x14ac:dyDescent="0.3">
      <c r="A1444" s="164" t="s">
        <v>31</v>
      </c>
      <c r="B1444" s="6" t="s">
        <v>147</v>
      </c>
      <c r="C1444" s="6" t="s">
        <v>130</v>
      </c>
      <c r="D1444" s="6" t="s">
        <v>42</v>
      </c>
      <c r="E1444" s="6" t="s">
        <v>36</v>
      </c>
      <c r="F1444" s="24" t="str">
        <f>+Tabela1[[#This Row],[WK]]&amp;Tabela1[[#This Row],[PK]]&amp;Tabela1[[#This Row],[GK]]</f>
        <v>181505</v>
      </c>
      <c r="G1444" s="6" t="s">
        <v>1389</v>
      </c>
      <c r="H1444" s="7">
        <v>157683319.17219824</v>
      </c>
      <c r="I1444" s="8">
        <v>1.371</v>
      </c>
      <c r="J1444" s="7">
        <v>216183830.59000003</v>
      </c>
      <c r="K1444" s="8">
        <v>7.0000000000000007E-2</v>
      </c>
      <c r="L1444" s="7">
        <v>15132868.141300004</v>
      </c>
      <c r="M1444" s="7">
        <v>11087884.141300004</v>
      </c>
      <c r="N1444" s="9">
        <v>2.7411441284563804</v>
      </c>
      <c r="O1444" s="7">
        <v>13880333</v>
      </c>
      <c r="P1444" s="8">
        <v>1.2949999999999999</v>
      </c>
      <c r="Q1444" s="7">
        <v>17975031</v>
      </c>
      <c r="R1444" s="8">
        <v>1.6E-2</v>
      </c>
      <c r="S1444" s="7">
        <v>287600.49599999998</v>
      </c>
      <c r="T1444" s="7">
        <v>143200.49599999998</v>
      </c>
      <c r="U1444" s="9">
        <v>0.99169318559556774</v>
      </c>
      <c r="V1444" s="7">
        <v>11231084.637300003</v>
      </c>
      <c r="W1444" s="9">
        <v>2.6808439229490548</v>
      </c>
      <c r="X1444" s="7">
        <v>29229635.187119588</v>
      </c>
      <c r="Y1444" s="7">
        <v>13131750</v>
      </c>
      <c r="Z1444" s="7">
        <v>137750.20500000002</v>
      </c>
      <c r="AA1444" s="7">
        <v>1161686.9821195863</v>
      </c>
      <c r="AB1444" s="7">
        <v>14421546</v>
      </c>
      <c r="AC1444" s="7">
        <v>376902</v>
      </c>
      <c r="AD1444" s="7">
        <v>17998550.549819585</v>
      </c>
      <c r="AE1444" s="7">
        <v>0</v>
      </c>
      <c r="AF1444" s="7">
        <v>15132868.141300004</v>
      </c>
      <c r="AG1444" s="7">
        <v>287600.49599999998</v>
      </c>
      <c r="AH1444" s="7">
        <v>17998550.549819585</v>
      </c>
      <c r="AI1444" s="7">
        <v>3377299</v>
      </c>
      <c r="AJ1444" s="7">
        <v>72433</v>
      </c>
      <c r="AK1444" s="7">
        <v>11767069</v>
      </c>
      <c r="AL1444" s="7">
        <v>852758</v>
      </c>
      <c r="AM1444" s="7">
        <v>649550</v>
      </c>
      <c r="AN1444" s="7">
        <v>0</v>
      </c>
      <c r="AO1444" s="7">
        <v>0</v>
      </c>
      <c r="AP1444" s="7">
        <v>11699281</v>
      </c>
      <c r="AQ1444" s="7">
        <v>739961</v>
      </c>
      <c r="AR1444" s="7">
        <v>4044984</v>
      </c>
      <c r="AS1444" s="7">
        <v>144400</v>
      </c>
      <c r="AT1444" s="7">
        <v>13035922</v>
      </c>
      <c r="AU1444" s="7">
        <v>1105642</v>
      </c>
      <c r="AV1444" s="7">
        <v>960789</v>
      </c>
      <c r="AW1444" s="7">
        <v>0</v>
      </c>
      <c r="AX1444" s="7">
        <v>0</v>
      </c>
      <c r="AY1444" s="7">
        <v>13094856</v>
      </c>
      <c r="AZ1444" s="7">
        <v>311416</v>
      </c>
      <c r="BA1444" s="7">
        <v>137750.20500000002</v>
      </c>
      <c r="BB1444" s="7">
        <v>0</v>
      </c>
      <c r="BC1444" s="7">
        <v>0</v>
      </c>
      <c r="BD1444" s="7">
        <v>1479.64</v>
      </c>
      <c r="BE1444" s="7">
        <v>3.09</v>
      </c>
      <c r="BF1444" s="7">
        <v>0</v>
      </c>
      <c r="BG1444" s="7">
        <v>694214.9821195862</v>
      </c>
      <c r="BH1444" s="7">
        <v>7742</v>
      </c>
      <c r="BI1444" s="7">
        <v>467472</v>
      </c>
      <c r="BJ1444" s="7">
        <v>6433802.4099999983</v>
      </c>
      <c r="BK1444" s="7">
        <v>2941263.3466666657</v>
      </c>
      <c r="BL1444" s="7">
        <v>1750995.63</v>
      </c>
      <c r="BM1444" s="7">
        <v>10468164.993333332</v>
      </c>
      <c r="BN1444" s="130">
        <v>0.57199999999999995</v>
      </c>
      <c r="BO1444" s="131">
        <v>2.9615199999999999E-4</v>
      </c>
      <c r="BP1444" s="161">
        <v>7504.8864797277029</v>
      </c>
      <c r="BQ1444" s="162">
        <v>14421546</v>
      </c>
      <c r="BR1444" s="161">
        <v>390129</v>
      </c>
      <c r="BS1444" s="163">
        <v>0</v>
      </c>
      <c r="BT1444" s="163">
        <v>1669118.620000001</v>
      </c>
      <c r="BU1444" s="161">
        <v>15132868.140000001</v>
      </c>
      <c r="BV1444" s="161">
        <v>287600.5</v>
      </c>
      <c r="BW1444" s="165">
        <v>19667669.170000002</v>
      </c>
      <c r="BX1444" s="161">
        <v>390129</v>
      </c>
    </row>
    <row r="1445" spans="1:76" ht="14.45" x14ac:dyDescent="0.3">
      <c r="A1445" s="164" t="s">
        <v>31</v>
      </c>
      <c r="B1445" s="6" t="s">
        <v>147</v>
      </c>
      <c r="C1445" s="6" t="s">
        <v>134</v>
      </c>
      <c r="D1445" s="6" t="s">
        <v>33</v>
      </c>
      <c r="E1445" s="6" t="s">
        <v>34</v>
      </c>
      <c r="F1445" s="24" t="str">
        <f>+Tabela1[[#This Row],[WK]]&amp;Tabela1[[#This Row],[PK]]&amp;Tabela1[[#This Row],[GK]]</f>
        <v>181601</v>
      </c>
      <c r="G1445" s="6" t="s">
        <v>1390</v>
      </c>
      <c r="H1445" s="7">
        <v>158341726.81999913</v>
      </c>
      <c r="I1445" s="8">
        <v>1.371</v>
      </c>
      <c r="J1445" s="7">
        <v>217086507.47999999</v>
      </c>
      <c r="K1445" s="8">
        <v>7.0000000000000007E-2</v>
      </c>
      <c r="L1445" s="7">
        <v>15196055.523600001</v>
      </c>
      <c r="M1445" s="7">
        <v>10550428.523600001</v>
      </c>
      <c r="N1445" s="9">
        <v>2.2710451191195506</v>
      </c>
      <c r="O1445" s="7">
        <v>25001627</v>
      </c>
      <c r="P1445" s="8">
        <v>1.2949999999999999</v>
      </c>
      <c r="Q1445" s="7">
        <v>32377107</v>
      </c>
      <c r="R1445" s="8">
        <v>1.6E-2</v>
      </c>
      <c r="S1445" s="7">
        <v>518033.712</v>
      </c>
      <c r="T1445" s="7">
        <v>218426.712</v>
      </c>
      <c r="U1445" s="9">
        <v>0.72904408775495899</v>
      </c>
      <c r="V1445" s="7">
        <v>10768855.2356</v>
      </c>
      <c r="W1445" s="9">
        <v>2.1776229872236583</v>
      </c>
      <c r="X1445" s="7">
        <v>18266100.600447446</v>
      </c>
      <c r="Y1445" s="7">
        <v>4835459</v>
      </c>
      <c r="Z1445" s="7">
        <v>95020.425000000003</v>
      </c>
      <c r="AA1445" s="7">
        <v>958103.17544744816</v>
      </c>
      <c r="AB1445" s="7">
        <v>11553430</v>
      </c>
      <c r="AC1445" s="7">
        <v>824088</v>
      </c>
      <c r="AD1445" s="7">
        <v>7497245.3648474449</v>
      </c>
      <c r="AE1445" s="7">
        <v>0</v>
      </c>
      <c r="AF1445" s="7">
        <v>15196055.523600001</v>
      </c>
      <c r="AG1445" s="7">
        <v>518033.712</v>
      </c>
      <c r="AH1445" s="7">
        <v>7497245.3648474449</v>
      </c>
      <c r="AI1445" s="7">
        <v>3878797</v>
      </c>
      <c r="AJ1445" s="7">
        <v>258376</v>
      </c>
      <c r="AK1445" s="7">
        <v>5618106</v>
      </c>
      <c r="AL1445" s="7">
        <v>0</v>
      </c>
      <c r="AM1445" s="7">
        <v>1089488</v>
      </c>
      <c r="AN1445" s="7">
        <v>0</v>
      </c>
      <c r="AO1445" s="7">
        <v>0</v>
      </c>
      <c r="AP1445" s="7">
        <v>9790981</v>
      </c>
      <c r="AQ1445" s="7">
        <v>791678</v>
      </c>
      <c r="AR1445" s="7">
        <v>4645627</v>
      </c>
      <c r="AS1445" s="7">
        <v>299607</v>
      </c>
      <c r="AT1445" s="7">
        <v>6172568</v>
      </c>
      <c r="AU1445" s="7">
        <v>0</v>
      </c>
      <c r="AV1445" s="7">
        <v>1084910</v>
      </c>
      <c r="AW1445" s="7">
        <v>0</v>
      </c>
      <c r="AX1445" s="7">
        <v>0</v>
      </c>
      <c r="AY1445" s="7">
        <v>10148637</v>
      </c>
      <c r="AZ1445" s="7">
        <v>342234</v>
      </c>
      <c r="BA1445" s="7">
        <v>95020.425000000003</v>
      </c>
      <c r="BB1445" s="7">
        <v>0</v>
      </c>
      <c r="BC1445" s="7">
        <v>0</v>
      </c>
      <c r="BD1445" s="7">
        <v>1019.27</v>
      </c>
      <c r="BE1445" s="7">
        <v>4.91</v>
      </c>
      <c r="BF1445" s="7">
        <v>0</v>
      </c>
      <c r="BG1445" s="7">
        <v>537743.17544744816</v>
      </c>
      <c r="BH1445" s="7">
        <v>5997</v>
      </c>
      <c r="BI1445" s="7">
        <v>420360</v>
      </c>
      <c r="BJ1445" s="7">
        <v>5785382.354166666</v>
      </c>
      <c r="BK1445" s="7">
        <v>1686333.0633333325</v>
      </c>
      <c r="BL1445" s="7">
        <v>3342233.1866666661</v>
      </c>
      <c r="BM1445" s="7">
        <v>9711730.790000001</v>
      </c>
      <c r="BN1445" s="130">
        <v>0.77600000000000002</v>
      </c>
      <c r="BO1445" s="131">
        <v>2.297E-4</v>
      </c>
      <c r="BP1445" s="161">
        <v>5821.0144699447765</v>
      </c>
      <c r="BQ1445" s="162">
        <v>11553430</v>
      </c>
      <c r="BR1445" s="161">
        <v>287936</v>
      </c>
      <c r="BS1445" s="163">
        <v>0</v>
      </c>
      <c r="BT1445" s="163">
        <v>1270184.3995525539</v>
      </c>
      <c r="BU1445" s="161">
        <v>15196055.52</v>
      </c>
      <c r="BV1445" s="161">
        <v>518033.71</v>
      </c>
      <c r="BW1445" s="165">
        <v>8767429.7595525533</v>
      </c>
      <c r="BX1445" s="161">
        <v>287936</v>
      </c>
    </row>
    <row r="1446" spans="1:76" ht="14.45" x14ac:dyDescent="0.3">
      <c r="A1446" s="164" t="s">
        <v>31</v>
      </c>
      <c r="B1446" s="6" t="s">
        <v>147</v>
      </c>
      <c r="C1446" s="6" t="s">
        <v>134</v>
      </c>
      <c r="D1446" s="6" t="s">
        <v>32</v>
      </c>
      <c r="E1446" s="6" t="s">
        <v>40</v>
      </c>
      <c r="F1446" s="24" t="str">
        <f>+Tabela1[[#This Row],[WK]]&amp;Tabela1[[#This Row],[PK]]&amp;Tabela1[[#This Row],[GK]]</f>
        <v>181602</v>
      </c>
      <c r="G1446" s="6" t="s">
        <v>1391</v>
      </c>
      <c r="H1446" s="7">
        <v>272760728.58919853</v>
      </c>
      <c r="I1446" s="8">
        <v>1.371</v>
      </c>
      <c r="J1446" s="7">
        <v>373954958.90000004</v>
      </c>
      <c r="K1446" s="8">
        <v>7.0000000000000007E-2</v>
      </c>
      <c r="L1446" s="7">
        <v>26176847.123000003</v>
      </c>
      <c r="M1446" s="7">
        <v>18498966.123000003</v>
      </c>
      <c r="N1446" s="9">
        <v>2.4093843240081481</v>
      </c>
      <c r="O1446" s="7">
        <v>8014456</v>
      </c>
      <c r="P1446" s="8">
        <v>1.2949999999999999</v>
      </c>
      <c r="Q1446" s="7">
        <v>10378721</v>
      </c>
      <c r="R1446" s="8">
        <v>1.6E-2</v>
      </c>
      <c r="S1446" s="7">
        <v>166059.53599999999</v>
      </c>
      <c r="T1446" s="7">
        <v>32062.535999999993</v>
      </c>
      <c r="U1446" s="9">
        <v>0.23927801368687354</v>
      </c>
      <c r="V1446" s="7">
        <v>18531028.659000002</v>
      </c>
      <c r="W1446" s="9">
        <v>2.3721605302847792</v>
      </c>
      <c r="X1446" s="7">
        <v>43039118.488119461</v>
      </c>
      <c r="Y1446" s="7">
        <v>11981298</v>
      </c>
      <c r="Z1446" s="7">
        <v>385308.91999999993</v>
      </c>
      <c r="AA1446" s="7">
        <v>1375967.5681194614</v>
      </c>
      <c r="AB1446" s="7">
        <v>26583154</v>
      </c>
      <c r="AC1446" s="7">
        <v>2713390</v>
      </c>
      <c r="AD1446" s="7">
        <v>24508089.829119459</v>
      </c>
      <c r="AE1446" s="7">
        <v>0</v>
      </c>
      <c r="AF1446" s="7">
        <v>26176847.123000003</v>
      </c>
      <c r="AG1446" s="7">
        <v>166059.53599999999</v>
      </c>
      <c r="AH1446" s="7">
        <v>24508089.829119459</v>
      </c>
      <c r="AI1446" s="7">
        <v>6410532</v>
      </c>
      <c r="AJ1446" s="7">
        <v>114521</v>
      </c>
      <c r="AK1446" s="7">
        <v>13665798</v>
      </c>
      <c r="AL1446" s="7">
        <v>1020679</v>
      </c>
      <c r="AM1446" s="7">
        <v>553913</v>
      </c>
      <c r="AN1446" s="7">
        <v>0</v>
      </c>
      <c r="AO1446" s="7">
        <v>0</v>
      </c>
      <c r="AP1446" s="7">
        <v>22261483</v>
      </c>
      <c r="AQ1446" s="7">
        <v>1185528</v>
      </c>
      <c r="AR1446" s="7">
        <v>7677881</v>
      </c>
      <c r="AS1446" s="7">
        <v>133997</v>
      </c>
      <c r="AT1446" s="7">
        <v>15530578</v>
      </c>
      <c r="AU1446" s="7">
        <v>905765</v>
      </c>
      <c r="AV1446" s="7">
        <v>623092</v>
      </c>
      <c r="AW1446" s="7">
        <v>0</v>
      </c>
      <c r="AX1446" s="7">
        <v>0</v>
      </c>
      <c r="AY1446" s="7">
        <v>24457216</v>
      </c>
      <c r="AZ1446" s="7">
        <v>486588</v>
      </c>
      <c r="BA1446" s="7">
        <v>385308.91999999993</v>
      </c>
      <c r="BB1446" s="7">
        <v>0</v>
      </c>
      <c r="BC1446" s="7">
        <v>629.05999999999995</v>
      </c>
      <c r="BD1446" s="7">
        <v>0.05</v>
      </c>
      <c r="BE1446" s="7">
        <v>0</v>
      </c>
      <c r="BF1446" s="7">
        <v>6138.57</v>
      </c>
      <c r="BG1446" s="7">
        <v>970125.56811946142</v>
      </c>
      <c r="BH1446" s="7">
        <v>10819</v>
      </c>
      <c r="BI1446" s="7">
        <v>405842</v>
      </c>
      <c r="BJ1446" s="7">
        <v>5585546.4091666657</v>
      </c>
      <c r="BK1446" s="7">
        <v>2708351.753333332</v>
      </c>
      <c r="BL1446" s="7">
        <v>1758172.64</v>
      </c>
      <c r="BM1446" s="7">
        <v>7992433.3433333337</v>
      </c>
      <c r="BN1446" s="130">
        <v>0.69799999999999995</v>
      </c>
      <c r="BO1446" s="131">
        <v>4.0051790000000001E-4</v>
      </c>
      <c r="BP1446" s="161">
        <v>10149.255892595362</v>
      </c>
      <c r="BQ1446" s="162">
        <v>26583154</v>
      </c>
      <c r="BR1446" s="161">
        <v>532404</v>
      </c>
      <c r="BS1446" s="163">
        <v>0</v>
      </c>
      <c r="BT1446" s="163">
        <v>2496524.5118805394</v>
      </c>
      <c r="BU1446" s="161">
        <v>26176847.120000001</v>
      </c>
      <c r="BV1446" s="161">
        <v>166059.54</v>
      </c>
      <c r="BW1446" s="165">
        <v>27004614.341880538</v>
      </c>
      <c r="BX1446" s="161">
        <v>532404</v>
      </c>
    </row>
    <row r="1447" spans="1:76" ht="14.45" x14ac:dyDescent="0.3">
      <c r="A1447" s="164" t="s">
        <v>31</v>
      </c>
      <c r="B1447" s="6" t="s">
        <v>147</v>
      </c>
      <c r="C1447" s="6" t="s">
        <v>134</v>
      </c>
      <c r="D1447" s="6" t="s">
        <v>37</v>
      </c>
      <c r="E1447" s="6" t="s">
        <v>40</v>
      </c>
      <c r="F1447" s="24" t="str">
        <f>+Tabela1[[#This Row],[WK]]&amp;Tabela1[[#This Row],[PK]]&amp;Tabela1[[#This Row],[GK]]</f>
        <v>181603</v>
      </c>
      <c r="G1447" s="6" t="s">
        <v>1392</v>
      </c>
      <c r="H1447" s="7">
        <v>722850981.51640415</v>
      </c>
      <c r="I1447" s="8">
        <v>1.371</v>
      </c>
      <c r="J1447" s="7">
        <v>991028695.64999998</v>
      </c>
      <c r="K1447" s="8">
        <v>7.0000000000000007E-2</v>
      </c>
      <c r="L1447" s="7">
        <v>69372008.695500001</v>
      </c>
      <c r="M1447" s="7">
        <v>40723243.695500001</v>
      </c>
      <c r="N1447" s="9">
        <v>1.4214659408704005</v>
      </c>
      <c r="O1447" s="7">
        <v>27445860</v>
      </c>
      <c r="P1447" s="8">
        <v>1.2949999999999999</v>
      </c>
      <c r="Q1447" s="7">
        <v>35542389</v>
      </c>
      <c r="R1447" s="8">
        <v>1.6E-2</v>
      </c>
      <c r="S1447" s="7">
        <v>568678.22400000005</v>
      </c>
      <c r="T1447" s="7">
        <v>91639.224000000046</v>
      </c>
      <c r="U1447" s="9">
        <v>0.19210006729009588</v>
      </c>
      <c r="V1447" s="7">
        <v>40814882.919500008</v>
      </c>
      <c r="W1447" s="9">
        <v>1.4013306866825035</v>
      </c>
      <c r="X1447" s="7">
        <v>61827324.278088965</v>
      </c>
      <c r="Y1447" s="7">
        <v>9351440</v>
      </c>
      <c r="Z1447" s="7">
        <v>176666.05499999999</v>
      </c>
      <c r="AA1447" s="7">
        <v>3560197.2230889648</v>
      </c>
      <c r="AB1447" s="7">
        <v>48010426</v>
      </c>
      <c r="AC1447" s="7">
        <v>728595</v>
      </c>
      <c r="AD1447" s="7">
        <v>21012441.358588964</v>
      </c>
      <c r="AE1447" s="7">
        <v>0</v>
      </c>
      <c r="AF1447" s="7">
        <v>69372008.695500001</v>
      </c>
      <c r="AG1447" s="7">
        <v>568678.22400000005</v>
      </c>
      <c r="AH1447" s="7">
        <v>21012441.358588964</v>
      </c>
      <c r="AI1447" s="7">
        <v>23919859</v>
      </c>
      <c r="AJ1447" s="7">
        <v>531916</v>
      </c>
      <c r="AK1447" s="7">
        <v>12946684</v>
      </c>
      <c r="AL1447" s="7">
        <v>0</v>
      </c>
      <c r="AM1447" s="7">
        <v>1020792</v>
      </c>
      <c r="AN1447" s="7">
        <v>0</v>
      </c>
      <c r="AO1447" s="7">
        <v>0</v>
      </c>
      <c r="AP1447" s="7">
        <v>38234698</v>
      </c>
      <c r="AQ1447" s="7">
        <v>2959842</v>
      </c>
      <c r="AR1447" s="7">
        <v>28648765</v>
      </c>
      <c r="AS1447" s="7">
        <v>477039</v>
      </c>
      <c r="AT1447" s="7">
        <v>14359113</v>
      </c>
      <c r="AU1447" s="7">
        <v>0</v>
      </c>
      <c r="AV1447" s="7">
        <v>1620322</v>
      </c>
      <c r="AW1447" s="7">
        <v>0</v>
      </c>
      <c r="AX1447" s="7">
        <v>0</v>
      </c>
      <c r="AY1447" s="7">
        <v>42543881</v>
      </c>
      <c r="AZ1447" s="7">
        <v>1252153</v>
      </c>
      <c r="BA1447" s="7">
        <v>176666.05499999999</v>
      </c>
      <c r="BB1447" s="7">
        <v>0</v>
      </c>
      <c r="BC1447" s="7">
        <v>0</v>
      </c>
      <c r="BD1447" s="7">
        <v>1887.81</v>
      </c>
      <c r="BE1447" s="7">
        <v>23.65</v>
      </c>
      <c r="BF1447" s="7">
        <v>0</v>
      </c>
      <c r="BG1447" s="7">
        <v>1976477.2230889648</v>
      </c>
      <c r="BH1447" s="7">
        <v>22042</v>
      </c>
      <c r="BI1447" s="7">
        <v>1583720</v>
      </c>
      <c r="BJ1447" s="7">
        <v>21796719.900833327</v>
      </c>
      <c r="BK1447" s="7">
        <v>12691691.779999994</v>
      </c>
      <c r="BL1447" s="7">
        <v>3020449.4433333334</v>
      </c>
      <c r="BM1447" s="7">
        <v>30379213.596666664</v>
      </c>
      <c r="BN1447" s="130">
        <v>0.88</v>
      </c>
      <c r="BO1447" s="131">
        <v>8.5590639999999995E-4</v>
      </c>
      <c r="BP1447" s="161">
        <v>21690.232501535374</v>
      </c>
      <c r="BQ1447" s="162">
        <v>48010426</v>
      </c>
      <c r="BR1447" s="161">
        <v>1151329</v>
      </c>
      <c r="BS1447" s="163">
        <v>0</v>
      </c>
      <c r="BT1447" s="163">
        <v>2599473.721911028</v>
      </c>
      <c r="BU1447" s="161">
        <v>69372008.700000003</v>
      </c>
      <c r="BV1447" s="161">
        <v>568678.22</v>
      </c>
      <c r="BW1447" s="165">
        <v>23611915.081911027</v>
      </c>
      <c r="BX1447" s="161">
        <v>1151329</v>
      </c>
    </row>
    <row r="1448" spans="1:76" ht="14.45" x14ac:dyDescent="0.3">
      <c r="A1448" s="164" t="s">
        <v>31</v>
      </c>
      <c r="B1448" s="6" t="s">
        <v>147</v>
      </c>
      <c r="C1448" s="6" t="s">
        <v>134</v>
      </c>
      <c r="D1448" s="6" t="s">
        <v>39</v>
      </c>
      <c r="E1448" s="6" t="s">
        <v>36</v>
      </c>
      <c r="F1448" s="24" t="str">
        <f>+Tabela1[[#This Row],[WK]]&amp;Tabela1[[#This Row],[PK]]&amp;Tabela1[[#This Row],[GK]]</f>
        <v>181604</v>
      </c>
      <c r="G1448" s="6" t="s">
        <v>1393</v>
      </c>
      <c r="H1448" s="7">
        <v>214579752.62759867</v>
      </c>
      <c r="I1448" s="8">
        <v>1.371</v>
      </c>
      <c r="J1448" s="7">
        <v>294188840.86000001</v>
      </c>
      <c r="K1448" s="8">
        <v>7.0000000000000007E-2</v>
      </c>
      <c r="L1448" s="7">
        <v>20593218.860200003</v>
      </c>
      <c r="M1448" s="7">
        <v>12879922.860200003</v>
      </c>
      <c r="N1448" s="9">
        <v>1.6698338635260468</v>
      </c>
      <c r="O1448" s="7">
        <v>6709788</v>
      </c>
      <c r="P1448" s="8">
        <v>1.2949999999999999</v>
      </c>
      <c r="Q1448" s="7">
        <v>8689175</v>
      </c>
      <c r="R1448" s="8">
        <v>1.6E-2</v>
      </c>
      <c r="S1448" s="7">
        <v>139026.79999999999</v>
      </c>
      <c r="T1448" s="7">
        <v>-10888.200000000012</v>
      </c>
      <c r="U1448" s="9">
        <v>-7.2629156522029226E-2</v>
      </c>
      <c r="V1448" s="7">
        <v>12869034.660200004</v>
      </c>
      <c r="W1448" s="9">
        <v>1.6366131673434687</v>
      </c>
      <c r="X1448" s="7">
        <v>24269391.695358634</v>
      </c>
      <c r="Y1448" s="7">
        <v>4743843</v>
      </c>
      <c r="Z1448" s="7">
        <v>93354.020000000019</v>
      </c>
      <c r="AA1448" s="7">
        <v>1002044.6753586346</v>
      </c>
      <c r="AB1448" s="7">
        <v>16311447</v>
      </c>
      <c r="AC1448" s="7">
        <v>2118703</v>
      </c>
      <c r="AD1448" s="7">
        <v>11400357.03515863</v>
      </c>
      <c r="AE1448" s="7">
        <v>0</v>
      </c>
      <c r="AF1448" s="7">
        <v>20593218.860200003</v>
      </c>
      <c r="AG1448" s="7">
        <v>139026.79999999999</v>
      </c>
      <c r="AH1448" s="7">
        <v>11400357.03515863</v>
      </c>
      <c r="AI1448" s="7">
        <v>6440101</v>
      </c>
      <c r="AJ1448" s="7">
        <v>97694</v>
      </c>
      <c r="AK1448" s="7">
        <v>6701503</v>
      </c>
      <c r="AL1448" s="7">
        <v>0</v>
      </c>
      <c r="AM1448" s="7">
        <v>867783</v>
      </c>
      <c r="AN1448" s="7">
        <v>0</v>
      </c>
      <c r="AO1448" s="7">
        <v>0</v>
      </c>
      <c r="AP1448" s="7">
        <v>13305924</v>
      </c>
      <c r="AQ1448" s="7">
        <v>783722</v>
      </c>
      <c r="AR1448" s="7">
        <v>7713296</v>
      </c>
      <c r="AS1448" s="7">
        <v>149915</v>
      </c>
      <c r="AT1448" s="7">
        <v>7495290</v>
      </c>
      <c r="AU1448" s="7">
        <v>0</v>
      </c>
      <c r="AV1448" s="7">
        <v>504804</v>
      </c>
      <c r="AW1448" s="7">
        <v>0</v>
      </c>
      <c r="AX1448" s="7">
        <v>0</v>
      </c>
      <c r="AY1448" s="7">
        <v>15249802</v>
      </c>
      <c r="AZ1448" s="7">
        <v>327636</v>
      </c>
      <c r="BA1448" s="7">
        <v>93354.020000000019</v>
      </c>
      <c r="BB1448" s="7">
        <v>0</v>
      </c>
      <c r="BC1448" s="7">
        <v>0</v>
      </c>
      <c r="BD1448" s="7">
        <v>0</v>
      </c>
      <c r="BE1448" s="7">
        <v>280.44</v>
      </c>
      <c r="BF1448" s="7">
        <v>2590.7600000000002</v>
      </c>
      <c r="BG1448" s="7">
        <v>662382.67535863456</v>
      </c>
      <c r="BH1448" s="7">
        <v>7387</v>
      </c>
      <c r="BI1448" s="7">
        <v>339662</v>
      </c>
      <c r="BJ1448" s="7">
        <v>4674738.1316666678</v>
      </c>
      <c r="BK1448" s="7">
        <v>2416253.583333334</v>
      </c>
      <c r="BL1448" s="7">
        <v>2039011.0533333335</v>
      </c>
      <c r="BM1448" s="7">
        <v>4955916.0866666669</v>
      </c>
      <c r="BN1448" s="130">
        <v>0.80700000000000005</v>
      </c>
      <c r="BO1448" s="131">
        <v>2.6908120000000002E-4</v>
      </c>
      <c r="BP1448" s="161">
        <v>6818.5310437734033</v>
      </c>
      <c r="BQ1448" s="162">
        <v>16311447</v>
      </c>
      <c r="BR1448" s="161">
        <v>373715</v>
      </c>
      <c r="BS1448" s="163">
        <v>0</v>
      </c>
      <c r="BT1448" s="163">
        <v>1681855.304641366</v>
      </c>
      <c r="BU1448" s="161">
        <v>20593218.859999999</v>
      </c>
      <c r="BV1448" s="161">
        <v>139026.79999999999</v>
      </c>
      <c r="BW1448" s="165">
        <v>13082212.344641365</v>
      </c>
      <c r="BX1448" s="161">
        <v>373715</v>
      </c>
    </row>
    <row r="1449" spans="1:76" ht="14.45" x14ac:dyDescent="0.3">
      <c r="A1449" s="164" t="s">
        <v>31</v>
      </c>
      <c r="B1449" s="6" t="s">
        <v>147</v>
      </c>
      <c r="C1449" s="6" t="s">
        <v>134</v>
      </c>
      <c r="D1449" s="6" t="s">
        <v>42</v>
      </c>
      <c r="E1449" s="6" t="s">
        <v>36</v>
      </c>
      <c r="F1449" s="24" t="str">
        <f>+Tabela1[[#This Row],[WK]]&amp;Tabela1[[#This Row],[PK]]&amp;Tabela1[[#This Row],[GK]]</f>
        <v>181605</v>
      </c>
      <c r="G1449" s="6" t="s">
        <v>1390</v>
      </c>
      <c r="H1449" s="7">
        <v>136263617.75699836</v>
      </c>
      <c r="I1449" s="8">
        <v>1.371</v>
      </c>
      <c r="J1449" s="7">
        <v>186817419.93999997</v>
      </c>
      <c r="K1449" s="8">
        <v>7.0000000000000007E-2</v>
      </c>
      <c r="L1449" s="7">
        <v>13077219.395799998</v>
      </c>
      <c r="M1449" s="7">
        <v>9908229.3957999982</v>
      </c>
      <c r="N1449" s="9">
        <v>3.1266205938800686</v>
      </c>
      <c r="O1449" s="7">
        <v>4892979</v>
      </c>
      <c r="P1449" s="8">
        <v>1.2949999999999999</v>
      </c>
      <c r="Q1449" s="7">
        <v>6336408</v>
      </c>
      <c r="R1449" s="8">
        <v>1.6E-2</v>
      </c>
      <c r="S1449" s="7">
        <v>101382.52800000001</v>
      </c>
      <c r="T1449" s="7">
        <v>67270.528000000006</v>
      </c>
      <c r="U1449" s="9">
        <v>1.9720487804878051</v>
      </c>
      <c r="V1449" s="7">
        <v>9975499.9237999991</v>
      </c>
      <c r="W1449" s="9">
        <v>3.1143247776062077</v>
      </c>
      <c r="X1449" s="7">
        <v>30551927.004625384</v>
      </c>
      <c r="Y1449" s="7">
        <v>14317403</v>
      </c>
      <c r="Z1449" s="7">
        <v>1106814.3900000001</v>
      </c>
      <c r="AA1449" s="7">
        <v>733704.61462538387</v>
      </c>
      <c r="AB1449" s="7">
        <v>14394005</v>
      </c>
      <c r="AC1449" s="7">
        <v>0</v>
      </c>
      <c r="AD1449" s="7">
        <v>20576427.080825385</v>
      </c>
      <c r="AE1449" s="7">
        <v>0</v>
      </c>
      <c r="AF1449" s="7">
        <v>13077219.395799998</v>
      </c>
      <c r="AG1449" s="7">
        <v>101382.52800000001</v>
      </c>
      <c r="AH1449" s="7">
        <v>20576427.080825385</v>
      </c>
      <c r="AI1449" s="7">
        <v>2645901</v>
      </c>
      <c r="AJ1449" s="7">
        <v>31458</v>
      </c>
      <c r="AK1449" s="7">
        <v>10531077</v>
      </c>
      <c r="AL1449" s="7">
        <v>393927</v>
      </c>
      <c r="AM1449" s="7">
        <v>396034</v>
      </c>
      <c r="AN1449" s="7">
        <v>0</v>
      </c>
      <c r="AO1449" s="7">
        <v>0</v>
      </c>
      <c r="AP1449" s="7">
        <v>11713164</v>
      </c>
      <c r="AQ1449" s="7">
        <v>493307</v>
      </c>
      <c r="AR1449" s="7">
        <v>3168990</v>
      </c>
      <c r="AS1449" s="7">
        <v>34112</v>
      </c>
      <c r="AT1449" s="7">
        <v>12060683</v>
      </c>
      <c r="AU1449" s="7">
        <v>873581</v>
      </c>
      <c r="AV1449" s="7">
        <v>437331</v>
      </c>
      <c r="AW1449" s="7">
        <v>0</v>
      </c>
      <c r="AX1449" s="7">
        <v>0</v>
      </c>
      <c r="AY1449" s="7">
        <v>13389428</v>
      </c>
      <c r="AZ1449" s="7">
        <v>231940</v>
      </c>
      <c r="BA1449" s="7">
        <v>1106814.3900000001</v>
      </c>
      <c r="BB1449" s="7">
        <v>0</v>
      </c>
      <c r="BC1449" s="7">
        <v>0.03</v>
      </c>
      <c r="BD1449" s="7">
        <v>11901.04</v>
      </c>
      <c r="BE1449" s="7">
        <v>0</v>
      </c>
      <c r="BF1449" s="7">
        <v>0.27</v>
      </c>
      <c r="BG1449" s="7">
        <v>592261.61462538387</v>
      </c>
      <c r="BH1449" s="7">
        <v>6605</v>
      </c>
      <c r="BI1449" s="7">
        <v>141443</v>
      </c>
      <c r="BJ1449" s="7">
        <v>1946674.8383333336</v>
      </c>
      <c r="BK1449" s="7">
        <v>0</v>
      </c>
      <c r="BL1449" s="7">
        <v>794514.56</v>
      </c>
      <c r="BM1449" s="7">
        <v>6197670.2333333343</v>
      </c>
      <c r="BN1449" s="130">
        <v>0.51700000000000002</v>
      </c>
      <c r="BO1449" s="131">
        <v>2.8341709999999998E-4</v>
      </c>
      <c r="BP1449" s="161">
        <v>7181.7191243148172</v>
      </c>
      <c r="BQ1449" s="162">
        <v>14394005</v>
      </c>
      <c r="BR1449" s="161">
        <v>347130</v>
      </c>
      <c r="BS1449" s="163">
        <v>0</v>
      </c>
      <c r="BT1449" s="163">
        <v>0</v>
      </c>
      <c r="BU1449" s="161">
        <v>13077219.4</v>
      </c>
      <c r="BV1449" s="161">
        <v>101382.53</v>
      </c>
      <c r="BW1449" s="165">
        <v>20576427.079999998</v>
      </c>
      <c r="BX1449" s="161">
        <v>347130</v>
      </c>
    </row>
    <row r="1450" spans="1:76" ht="14.45" x14ac:dyDescent="0.3">
      <c r="A1450" s="164" t="s">
        <v>31</v>
      </c>
      <c r="B1450" s="6" t="s">
        <v>147</v>
      </c>
      <c r="C1450" s="6" t="s">
        <v>134</v>
      </c>
      <c r="D1450" s="6" t="s">
        <v>44</v>
      </c>
      <c r="E1450" s="6" t="s">
        <v>40</v>
      </c>
      <c r="F1450" s="24" t="str">
        <f>+Tabela1[[#This Row],[WK]]&amp;Tabela1[[#This Row],[PK]]&amp;Tabela1[[#This Row],[GK]]</f>
        <v>181606</v>
      </c>
      <c r="G1450" s="6" t="s">
        <v>1394</v>
      </c>
      <c r="H1450" s="7">
        <v>643068739.05160451</v>
      </c>
      <c r="I1450" s="8">
        <v>1.371</v>
      </c>
      <c r="J1450" s="7">
        <v>881647241.24000001</v>
      </c>
      <c r="K1450" s="8">
        <v>7.0000000000000007E-2</v>
      </c>
      <c r="L1450" s="7">
        <v>61715306.886800006</v>
      </c>
      <c r="M1450" s="7">
        <v>34578957.886800006</v>
      </c>
      <c r="N1450" s="9">
        <v>1.2742671420831153</v>
      </c>
      <c r="O1450" s="7">
        <v>255095791</v>
      </c>
      <c r="P1450" s="8">
        <v>1.2949999999999999</v>
      </c>
      <c r="Q1450" s="7">
        <v>330349049</v>
      </c>
      <c r="R1450" s="8">
        <v>1.6E-2</v>
      </c>
      <c r="S1450" s="7">
        <v>5285584.784</v>
      </c>
      <c r="T1450" s="7">
        <v>372466.78399999999</v>
      </c>
      <c r="U1450" s="9">
        <v>7.5810673385007243E-2</v>
      </c>
      <c r="V1450" s="7">
        <v>34951424.670800008</v>
      </c>
      <c r="W1450" s="9">
        <v>1.0905462069244398</v>
      </c>
      <c r="X1450" s="7">
        <v>44922265.088349886</v>
      </c>
      <c r="Y1450" s="7">
        <v>0</v>
      </c>
      <c r="Z1450" s="7">
        <v>524971.67000000004</v>
      </c>
      <c r="AA1450" s="7">
        <v>2826456.4183498863</v>
      </c>
      <c r="AB1450" s="7">
        <v>41570837</v>
      </c>
      <c r="AC1450" s="7">
        <v>0</v>
      </c>
      <c r="AD1450" s="7">
        <v>9970840.4175498802</v>
      </c>
      <c r="AE1450" s="7">
        <v>0</v>
      </c>
      <c r="AF1450" s="7">
        <v>61715306.886800006</v>
      </c>
      <c r="AG1450" s="7">
        <v>5285584.784</v>
      </c>
      <c r="AH1450" s="7">
        <v>9970840.4175498802</v>
      </c>
      <c r="AI1450" s="7">
        <v>22657090</v>
      </c>
      <c r="AJ1450" s="7">
        <v>3696875</v>
      </c>
      <c r="AK1450" s="7">
        <v>0</v>
      </c>
      <c r="AL1450" s="7">
        <v>0</v>
      </c>
      <c r="AM1450" s="7">
        <v>1049112</v>
      </c>
      <c r="AN1450" s="7">
        <v>0</v>
      </c>
      <c r="AO1450" s="7">
        <v>0</v>
      </c>
      <c r="AP1450" s="7">
        <v>32413639</v>
      </c>
      <c r="AQ1450" s="7">
        <v>2935972</v>
      </c>
      <c r="AR1450" s="7">
        <v>27136349</v>
      </c>
      <c r="AS1450" s="7">
        <v>4913118</v>
      </c>
      <c r="AT1450" s="7">
        <v>0</v>
      </c>
      <c r="AU1450" s="7">
        <v>0</v>
      </c>
      <c r="AV1450" s="7">
        <v>804684</v>
      </c>
      <c r="AW1450" s="7">
        <v>0</v>
      </c>
      <c r="AX1450" s="7">
        <v>0</v>
      </c>
      <c r="AY1450" s="7">
        <v>36551253</v>
      </c>
      <c r="AZ1450" s="7">
        <v>1299190</v>
      </c>
      <c r="BA1450" s="7">
        <v>524971.67000000004</v>
      </c>
      <c r="BB1450" s="7">
        <v>0</v>
      </c>
      <c r="BC1450" s="7">
        <v>323.51</v>
      </c>
      <c r="BD1450" s="7">
        <v>3926.78</v>
      </c>
      <c r="BE1450" s="7">
        <v>1279.42</v>
      </c>
      <c r="BF1450" s="7">
        <v>0</v>
      </c>
      <c r="BG1450" s="7">
        <v>1768266.4183498863</v>
      </c>
      <c r="BH1450" s="7">
        <v>19720</v>
      </c>
      <c r="BI1450" s="7">
        <v>1058190</v>
      </c>
      <c r="BJ1450" s="7">
        <v>14563907.182500001</v>
      </c>
      <c r="BK1450" s="7">
        <v>11738616.513333336</v>
      </c>
      <c r="BL1450" s="7">
        <v>3041828.5566666666</v>
      </c>
      <c r="BM1450" s="7">
        <v>5217505.5633333325</v>
      </c>
      <c r="BN1450" s="130">
        <v>1.081</v>
      </c>
      <c r="BO1450" s="131">
        <v>7.8324199999999997E-4</v>
      </c>
      <c r="BP1450" s="161">
        <v>19848.278627494758</v>
      </c>
      <c r="BQ1450" s="162">
        <v>41570837</v>
      </c>
      <c r="BR1450" s="161">
        <v>864236</v>
      </c>
      <c r="BS1450" s="163">
        <v>0</v>
      </c>
      <c r="BT1450" s="163">
        <v>0</v>
      </c>
      <c r="BU1450" s="161">
        <v>61715306.890000001</v>
      </c>
      <c r="BV1450" s="161">
        <v>5285584.78</v>
      </c>
      <c r="BW1450" s="165">
        <v>9970840.4199999999</v>
      </c>
      <c r="BX1450" s="161">
        <v>864236</v>
      </c>
    </row>
    <row r="1451" spans="1:76" ht="14.45" x14ac:dyDescent="0.3">
      <c r="A1451" s="164" t="s">
        <v>31</v>
      </c>
      <c r="B1451" s="6" t="s">
        <v>147</v>
      </c>
      <c r="C1451" s="6" t="s">
        <v>134</v>
      </c>
      <c r="D1451" s="6" t="s">
        <v>51</v>
      </c>
      <c r="E1451" s="6" t="s">
        <v>36</v>
      </c>
      <c r="F1451" s="24" t="str">
        <f>+Tabela1[[#This Row],[WK]]&amp;Tabela1[[#This Row],[PK]]&amp;Tabela1[[#This Row],[GK]]</f>
        <v>181607</v>
      </c>
      <c r="G1451" s="6" t="s">
        <v>1395</v>
      </c>
      <c r="H1451" s="7">
        <v>167244307.07499915</v>
      </c>
      <c r="I1451" s="8">
        <v>1.371</v>
      </c>
      <c r="J1451" s="7">
        <v>229291944.99999997</v>
      </c>
      <c r="K1451" s="8">
        <v>7.0000000000000007E-2</v>
      </c>
      <c r="L1451" s="7">
        <v>16050436.149999999</v>
      </c>
      <c r="M1451" s="7">
        <v>11767346.149999999</v>
      </c>
      <c r="N1451" s="9">
        <v>2.7473964240770097</v>
      </c>
      <c r="O1451" s="7">
        <v>383581</v>
      </c>
      <c r="P1451" s="8">
        <v>1.2949999999999999</v>
      </c>
      <c r="Q1451" s="7">
        <v>496737</v>
      </c>
      <c r="R1451" s="8">
        <v>1.6E-2</v>
      </c>
      <c r="S1451" s="7">
        <v>7947.7920000000004</v>
      </c>
      <c r="T1451" s="7">
        <v>-14121.207999999999</v>
      </c>
      <c r="U1451" s="9">
        <v>-0.63986623770900353</v>
      </c>
      <c r="V1451" s="7">
        <v>11753224.941999998</v>
      </c>
      <c r="W1451" s="9">
        <v>2.7300327216718356</v>
      </c>
      <c r="X1451" s="7">
        <v>28819044.445681047</v>
      </c>
      <c r="Y1451" s="7">
        <v>12097630</v>
      </c>
      <c r="Z1451" s="7">
        <v>155659.99</v>
      </c>
      <c r="AA1451" s="7">
        <v>927261.45568104601</v>
      </c>
      <c r="AB1451" s="7">
        <v>15638493</v>
      </c>
      <c r="AC1451" s="7">
        <v>0</v>
      </c>
      <c r="AD1451" s="7">
        <v>17065819.503681049</v>
      </c>
      <c r="AE1451" s="7">
        <v>0</v>
      </c>
      <c r="AF1451" s="7">
        <v>16050436.149999999</v>
      </c>
      <c r="AG1451" s="7">
        <v>7947.7920000000004</v>
      </c>
      <c r="AH1451" s="7">
        <v>17065819.503681049</v>
      </c>
      <c r="AI1451" s="7">
        <v>3576102</v>
      </c>
      <c r="AJ1451" s="7">
        <v>3880</v>
      </c>
      <c r="AK1451" s="7">
        <v>8661985</v>
      </c>
      <c r="AL1451" s="7">
        <v>305245</v>
      </c>
      <c r="AM1451" s="7">
        <v>1153074</v>
      </c>
      <c r="AN1451" s="7">
        <v>0</v>
      </c>
      <c r="AO1451" s="7">
        <v>0</v>
      </c>
      <c r="AP1451" s="7">
        <v>13038493</v>
      </c>
      <c r="AQ1451" s="7">
        <v>739961</v>
      </c>
      <c r="AR1451" s="7">
        <v>4283090</v>
      </c>
      <c r="AS1451" s="7">
        <v>22069</v>
      </c>
      <c r="AT1451" s="7">
        <v>10259871</v>
      </c>
      <c r="AU1451" s="7">
        <v>842306</v>
      </c>
      <c r="AV1451" s="7">
        <v>485752</v>
      </c>
      <c r="AW1451" s="7">
        <v>0</v>
      </c>
      <c r="AX1451" s="7">
        <v>0</v>
      </c>
      <c r="AY1451" s="7">
        <v>14591185</v>
      </c>
      <c r="AZ1451" s="7">
        <v>308172</v>
      </c>
      <c r="BA1451" s="7">
        <v>155659.99</v>
      </c>
      <c r="BB1451" s="7">
        <v>0</v>
      </c>
      <c r="BC1451" s="7">
        <v>0</v>
      </c>
      <c r="BD1451" s="7">
        <v>0.31</v>
      </c>
      <c r="BE1451" s="7">
        <v>302.24</v>
      </c>
      <c r="BF1451" s="7">
        <v>4567</v>
      </c>
      <c r="BG1451" s="7">
        <v>625887.45568104601</v>
      </c>
      <c r="BH1451" s="7">
        <v>6980</v>
      </c>
      <c r="BI1451" s="7">
        <v>301374</v>
      </c>
      <c r="BJ1451" s="7">
        <v>4147809.8925000001</v>
      </c>
      <c r="BK1451" s="7">
        <v>2393338.5300000003</v>
      </c>
      <c r="BL1451" s="7">
        <v>608222.52333333332</v>
      </c>
      <c r="BM1451" s="7">
        <v>5801440.4033333333</v>
      </c>
      <c r="BN1451" s="130">
        <v>0.59099999999999997</v>
      </c>
      <c r="BO1451" s="131">
        <v>2.8737670000000002E-4</v>
      </c>
      <c r="BP1451" s="161">
        <v>7282.7714552643574</v>
      </c>
      <c r="BQ1451" s="162">
        <v>15638493</v>
      </c>
      <c r="BR1451" s="161">
        <v>330482</v>
      </c>
      <c r="BS1451" s="163">
        <v>0</v>
      </c>
      <c r="BT1451" s="163">
        <v>0</v>
      </c>
      <c r="BU1451" s="161">
        <v>16050436.15</v>
      </c>
      <c r="BV1451" s="161">
        <v>7947.79</v>
      </c>
      <c r="BW1451" s="165">
        <v>17065819.5</v>
      </c>
      <c r="BX1451" s="161">
        <v>330482</v>
      </c>
    </row>
    <row r="1452" spans="1:76" ht="14.45" x14ac:dyDescent="0.3">
      <c r="A1452" s="164" t="s">
        <v>31</v>
      </c>
      <c r="B1452" s="6" t="s">
        <v>147</v>
      </c>
      <c r="C1452" s="6" t="s">
        <v>134</v>
      </c>
      <c r="D1452" s="6" t="s">
        <v>75</v>
      </c>
      <c r="E1452" s="6" t="s">
        <v>36</v>
      </c>
      <c r="F1452" s="24" t="str">
        <f>+Tabela1[[#This Row],[WK]]&amp;Tabela1[[#This Row],[PK]]&amp;Tabela1[[#This Row],[GK]]</f>
        <v>181608</v>
      </c>
      <c r="G1452" s="6" t="s">
        <v>375</v>
      </c>
      <c r="H1452" s="7">
        <v>138826005.66659892</v>
      </c>
      <c r="I1452" s="8">
        <v>1.371</v>
      </c>
      <c r="J1452" s="7">
        <v>190330453.76999998</v>
      </c>
      <c r="K1452" s="8">
        <v>7.0000000000000007E-2</v>
      </c>
      <c r="L1452" s="7">
        <v>13323131.763900001</v>
      </c>
      <c r="M1452" s="7">
        <v>8280284.7639000006</v>
      </c>
      <c r="N1452" s="9">
        <v>1.6419861169494139</v>
      </c>
      <c r="O1452" s="7">
        <v>30612538</v>
      </c>
      <c r="P1452" s="8">
        <v>1.2949999999999999</v>
      </c>
      <c r="Q1452" s="7">
        <v>39643237</v>
      </c>
      <c r="R1452" s="8">
        <v>1.6E-2</v>
      </c>
      <c r="S1452" s="7">
        <v>634291.79200000002</v>
      </c>
      <c r="T1452" s="7">
        <v>257049.79200000002</v>
      </c>
      <c r="U1452" s="9">
        <v>0.68139229460134343</v>
      </c>
      <c r="V1452" s="7">
        <v>8537334.5559</v>
      </c>
      <c r="W1452" s="9">
        <v>1.5751281124535039</v>
      </c>
      <c r="X1452" s="7">
        <v>35670825.544429109</v>
      </c>
      <c r="Y1452" s="7">
        <v>14377424</v>
      </c>
      <c r="Z1452" s="7">
        <v>261243.04499999998</v>
      </c>
      <c r="AA1452" s="7">
        <v>1172852.4994291062</v>
      </c>
      <c r="AB1452" s="7">
        <v>19859306</v>
      </c>
      <c r="AC1452" s="7">
        <v>0</v>
      </c>
      <c r="AD1452" s="7">
        <v>27133490.988529108</v>
      </c>
      <c r="AE1452" s="7">
        <v>0</v>
      </c>
      <c r="AF1452" s="7">
        <v>13323131.763900001</v>
      </c>
      <c r="AG1452" s="7">
        <v>634291.79200000002</v>
      </c>
      <c r="AH1452" s="7">
        <v>27133490.988529108</v>
      </c>
      <c r="AI1452" s="7">
        <v>4210450</v>
      </c>
      <c r="AJ1452" s="7">
        <v>240826</v>
      </c>
      <c r="AK1452" s="7">
        <v>8468455</v>
      </c>
      <c r="AL1452" s="7">
        <v>0</v>
      </c>
      <c r="AM1452" s="7">
        <v>909443</v>
      </c>
      <c r="AN1452" s="7">
        <v>0</v>
      </c>
      <c r="AO1452" s="7">
        <v>0</v>
      </c>
      <c r="AP1452" s="7">
        <v>16803606</v>
      </c>
      <c r="AQ1452" s="7">
        <v>640503</v>
      </c>
      <c r="AR1452" s="7">
        <v>5042847</v>
      </c>
      <c r="AS1452" s="7">
        <v>377242</v>
      </c>
      <c r="AT1452" s="7">
        <v>9501731</v>
      </c>
      <c r="AU1452" s="7">
        <v>481050</v>
      </c>
      <c r="AV1452" s="7">
        <v>934475</v>
      </c>
      <c r="AW1452" s="7">
        <v>0</v>
      </c>
      <c r="AX1452" s="7">
        <v>0</v>
      </c>
      <c r="AY1452" s="7">
        <v>18430820</v>
      </c>
      <c r="AZ1452" s="7">
        <v>267623</v>
      </c>
      <c r="BA1452" s="7">
        <v>261243.04499999998</v>
      </c>
      <c r="BB1452" s="7">
        <v>0</v>
      </c>
      <c r="BC1452" s="7">
        <v>0</v>
      </c>
      <c r="BD1452" s="7">
        <v>1872.02</v>
      </c>
      <c r="BE1452" s="7">
        <v>1874.09</v>
      </c>
      <c r="BF1452" s="7">
        <v>0</v>
      </c>
      <c r="BG1452" s="7">
        <v>612347.49942910613</v>
      </c>
      <c r="BH1452" s="7">
        <v>6829</v>
      </c>
      <c r="BI1452" s="7">
        <v>560505</v>
      </c>
      <c r="BJ1452" s="7">
        <v>7714264.7766666664</v>
      </c>
      <c r="BK1452" s="7">
        <v>5220914.4799999995</v>
      </c>
      <c r="BL1452" s="7">
        <v>1383720.17</v>
      </c>
      <c r="BM1452" s="7">
        <v>7205960.8466666667</v>
      </c>
      <c r="BN1452" s="130">
        <v>0.52600000000000002</v>
      </c>
      <c r="BO1452" s="131">
        <v>2.9038330000000001E-4</v>
      </c>
      <c r="BP1452" s="161">
        <v>7358.8108330085661</v>
      </c>
      <c r="BQ1452" s="162">
        <v>19859306</v>
      </c>
      <c r="BR1452" s="161">
        <v>348159</v>
      </c>
      <c r="BS1452" s="163">
        <v>1460893.9044291088</v>
      </c>
      <c r="BT1452" s="163">
        <v>0</v>
      </c>
      <c r="BU1452" s="161">
        <v>13323131.76</v>
      </c>
      <c r="BV1452" s="161">
        <v>634291.79</v>
      </c>
      <c r="BW1452" s="165">
        <v>25672597.079999998</v>
      </c>
      <c r="BX1452" s="161">
        <v>348159</v>
      </c>
    </row>
    <row r="1453" spans="1:76" ht="14.45" x14ac:dyDescent="0.3">
      <c r="A1453" s="164" t="s">
        <v>31</v>
      </c>
      <c r="B1453" s="6" t="s">
        <v>147</v>
      </c>
      <c r="C1453" s="6" t="s">
        <v>134</v>
      </c>
      <c r="D1453" s="6" t="s">
        <v>77</v>
      </c>
      <c r="E1453" s="6" t="s">
        <v>36</v>
      </c>
      <c r="F1453" s="24" t="str">
        <f>+Tabela1[[#This Row],[WK]]&amp;Tabela1[[#This Row],[PK]]&amp;Tabela1[[#This Row],[GK]]</f>
        <v>181609</v>
      </c>
      <c r="G1453" s="6" t="s">
        <v>1100</v>
      </c>
      <c r="H1453" s="7">
        <v>443585804.45799899</v>
      </c>
      <c r="I1453" s="8">
        <v>1.371</v>
      </c>
      <c r="J1453" s="7">
        <v>608156137.90999997</v>
      </c>
      <c r="K1453" s="8">
        <v>7.0000000000000007E-2</v>
      </c>
      <c r="L1453" s="7">
        <v>42570929.653700002</v>
      </c>
      <c r="M1453" s="7">
        <v>23439291.653700002</v>
      </c>
      <c r="N1453" s="9">
        <v>1.2251586431700203</v>
      </c>
      <c r="O1453" s="7">
        <v>52501933</v>
      </c>
      <c r="P1453" s="8">
        <v>1.2949999999999999</v>
      </c>
      <c r="Q1453" s="7">
        <v>67990003</v>
      </c>
      <c r="R1453" s="8">
        <v>1.6E-2</v>
      </c>
      <c r="S1453" s="7">
        <v>1087840.048</v>
      </c>
      <c r="T1453" s="7">
        <v>74022.047999999952</v>
      </c>
      <c r="U1453" s="9">
        <v>7.3013152262043038E-2</v>
      </c>
      <c r="V1453" s="7">
        <v>23513313.701700002</v>
      </c>
      <c r="W1453" s="9">
        <v>1.1671770399091488</v>
      </c>
      <c r="X1453" s="7">
        <v>31412609.589077979</v>
      </c>
      <c r="Y1453" s="7">
        <v>1023039</v>
      </c>
      <c r="Z1453" s="7">
        <v>0</v>
      </c>
      <c r="AA1453" s="7">
        <v>2081983.5890779775</v>
      </c>
      <c r="AB1453" s="7">
        <v>28210652</v>
      </c>
      <c r="AC1453" s="7">
        <v>96935</v>
      </c>
      <c r="AD1453" s="7">
        <v>7899295.8873779774</v>
      </c>
      <c r="AE1453" s="7">
        <v>0</v>
      </c>
      <c r="AF1453" s="7">
        <v>42570929.653700002</v>
      </c>
      <c r="AG1453" s="7">
        <v>1087840.048</v>
      </c>
      <c r="AH1453" s="7">
        <v>7899295.8873779774</v>
      </c>
      <c r="AI1453" s="7">
        <v>15973676</v>
      </c>
      <c r="AJ1453" s="7">
        <v>845006</v>
      </c>
      <c r="AK1453" s="7">
        <v>2967022</v>
      </c>
      <c r="AL1453" s="7">
        <v>0</v>
      </c>
      <c r="AM1453" s="7">
        <v>657455</v>
      </c>
      <c r="AN1453" s="7">
        <v>0</v>
      </c>
      <c r="AO1453" s="7">
        <v>0</v>
      </c>
      <c r="AP1453" s="7">
        <v>21285464</v>
      </c>
      <c r="AQ1453" s="7">
        <v>1845923</v>
      </c>
      <c r="AR1453" s="7">
        <v>19131638</v>
      </c>
      <c r="AS1453" s="7">
        <v>1013818</v>
      </c>
      <c r="AT1453" s="7">
        <v>3849541</v>
      </c>
      <c r="AU1453" s="7">
        <v>0</v>
      </c>
      <c r="AV1453" s="7">
        <v>1007621</v>
      </c>
      <c r="AW1453" s="7">
        <v>0</v>
      </c>
      <c r="AX1453" s="7">
        <v>0</v>
      </c>
      <c r="AY1453" s="7">
        <v>24579780</v>
      </c>
      <c r="AZ1453" s="7">
        <v>775297</v>
      </c>
      <c r="BA1453" s="7">
        <v>0</v>
      </c>
      <c r="BB1453" s="7">
        <v>0</v>
      </c>
      <c r="BC1453" s="7">
        <v>0</v>
      </c>
      <c r="BD1453" s="7">
        <v>0</v>
      </c>
      <c r="BE1453" s="7">
        <v>0</v>
      </c>
      <c r="BF1453" s="7">
        <v>0</v>
      </c>
      <c r="BG1453" s="7">
        <v>1166320.5890779775</v>
      </c>
      <c r="BH1453" s="7">
        <v>13007</v>
      </c>
      <c r="BI1453" s="7">
        <v>915663</v>
      </c>
      <c r="BJ1453" s="7">
        <v>12602274.57</v>
      </c>
      <c r="BK1453" s="7">
        <v>10422588.913333334</v>
      </c>
      <c r="BL1453" s="7">
        <v>1289076.0566666666</v>
      </c>
      <c r="BM1453" s="7">
        <v>6140590.5133333337</v>
      </c>
      <c r="BN1453" s="130">
        <v>0.97799999999999998</v>
      </c>
      <c r="BO1453" s="131">
        <v>5.0101300000000002E-4</v>
      </c>
      <c r="BP1453" s="161">
        <v>12696.575047026336</v>
      </c>
      <c r="BQ1453" s="162">
        <v>28210652</v>
      </c>
      <c r="BR1453" s="161">
        <v>689895</v>
      </c>
      <c r="BS1453" s="163">
        <v>0</v>
      </c>
      <c r="BT1453" s="163">
        <v>2489524.1000000015</v>
      </c>
      <c r="BU1453" s="161">
        <v>42570929.649999999</v>
      </c>
      <c r="BV1453" s="161">
        <v>1087840.05</v>
      </c>
      <c r="BW1453" s="165">
        <v>10388819.990000002</v>
      </c>
      <c r="BX1453" s="161">
        <v>689895</v>
      </c>
    </row>
    <row r="1454" spans="1:76" ht="14.45" x14ac:dyDescent="0.3">
      <c r="A1454" s="164" t="s">
        <v>31</v>
      </c>
      <c r="B1454" s="6" t="s">
        <v>147</v>
      </c>
      <c r="C1454" s="6" t="s">
        <v>134</v>
      </c>
      <c r="D1454" s="6" t="s">
        <v>90</v>
      </c>
      <c r="E1454" s="6" t="s">
        <v>36</v>
      </c>
      <c r="F1454" s="24" t="str">
        <f>+Tabela1[[#This Row],[WK]]&amp;Tabela1[[#This Row],[PK]]&amp;Tabela1[[#This Row],[GK]]</f>
        <v>181610</v>
      </c>
      <c r="G1454" s="6" t="s">
        <v>1396</v>
      </c>
      <c r="H1454" s="7">
        <v>186020348.18739977</v>
      </c>
      <c r="I1454" s="8">
        <v>1.371</v>
      </c>
      <c r="J1454" s="7">
        <v>255033897.36000001</v>
      </c>
      <c r="K1454" s="8">
        <v>7.0000000000000007E-2</v>
      </c>
      <c r="L1454" s="7">
        <v>17852372.815200001</v>
      </c>
      <c r="M1454" s="7">
        <v>12323637.815200001</v>
      </c>
      <c r="N1454" s="9">
        <v>2.2290158264413109</v>
      </c>
      <c r="O1454" s="7">
        <v>9621600</v>
      </c>
      <c r="P1454" s="8">
        <v>1.2949999999999999</v>
      </c>
      <c r="Q1454" s="7">
        <v>12459972</v>
      </c>
      <c r="R1454" s="8">
        <v>1.6E-2</v>
      </c>
      <c r="S1454" s="7">
        <v>199359.552</v>
      </c>
      <c r="T1454" s="7">
        <v>171366.552</v>
      </c>
      <c r="U1454" s="9">
        <v>6.1217644411102778</v>
      </c>
      <c r="V1454" s="7">
        <v>12495004.367200002</v>
      </c>
      <c r="W1454" s="9">
        <v>2.2486262360151517</v>
      </c>
      <c r="X1454" s="7">
        <v>22565387.434538487</v>
      </c>
      <c r="Y1454" s="7">
        <v>5105085</v>
      </c>
      <c r="Z1454" s="7">
        <v>44100.6</v>
      </c>
      <c r="AA1454" s="7">
        <v>868616.83453848853</v>
      </c>
      <c r="AB1454" s="7">
        <v>14623496</v>
      </c>
      <c r="AC1454" s="7">
        <v>1924089</v>
      </c>
      <c r="AD1454" s="7">
        <v>10070383.067338485</v>
      </c>
      <c r="AE1454" s="7">
        <v>0</v>
      </c>
      <c r="AF1454" s="7">
        <v>17852372.815200001</v>
      </c>
      <c r="AG1454" s="7">
        <v>199359.552</v>
      </c>
      <c r="AH1454" s="7">
        <v>10070383.067338485</v>
      </c>
      <c r="AI1454" s="7">
        <v>4616135</v>
      </c>
      <c r="AJ1454" s="7">
        <v>10532</v>
      </c>
      <c r="AK1454" s="7">
        <v>5906521</v>
      </c>
      <c r="AL1454" s="7">
        <v>0</v>
      </c>
      <c r="AM1454" s="7">
        <v>400132</v>
      </c>
      <c r="AN1454" s="7">
        <v>0</v>
      </c>
      <c r="AO1454" s="7">
        <v>0</v>
      </c>
      <c r="AP1454" s="7">
        <v>11873973</v>
      </c>
      <c r="AQ1454" s="7">
        <v>783722</v>
      </c>
      <c r="AR1454" s="7">
        <v>5528735</v>
      </c>
      <c r="AS1454" s="7">
        <v>27993</v>
      </c>
      <c r="AT1454" s="7">
        <v>7460404</v>
      </c>
      <c r="AU1454" s="7">
        <v>356892</v>
      </c>
      <c r="AV1454" s="7">
        <v>414650</v>
      </c>
      <c r="AW1454" s="7">
        <v>0</v>
      </c>
      <c r="AX1454" s="7">
        <v>0</v>
      </c>
      <c r="AY1454" s="7">
        <v>13403133</v>
      </c>
      <c r="AZ1454" s="7">
        <v>329258</v>
      </c>
      <c r="BA1454" s="7">
        <v>44100.6</v>
      </c>
      <c r="BB1454" s="7">
        <v>0</v>
      </c>
      <c r="BC1454" s="7">
        <v>0</v>
      </c>
      <c r="BD1454" s="7">
        <v>0</v>
      </c>
      <c r="BE1454" s="7">
        <v>51.46</v>
      </c>
      <c r="BF1454" s="7">
        <v>1345.41</v>
      </c>
      <c r="BG1454" s="7">
        <v>587867.83453848853</v>
      </c>
      <c r="BH1454" s="7">
        <v>6556</v>
      </c>
      <c r="BI1454" s="7">
        <v>280749</v>
      </c>
      <c r="BJ1454" s="7">
        <v>3864050.0416666656</v>
      </c>
      <c r="BK1454" s="7">
        <v>2891959.149999999</v>
      </c>
      <c r="BL1454" s="7">
        <v>648412.81999999995</v>
      </c>
      <c r="BM1454" s="7">
        <v>2591537.9266666663</v>
      </c>
      <c r="BN1454" s="130">
        <v>0.78</v>
      </c>
      <c r="BO1454" s="131">
        <v>2.483834E-4</v>
      </c>
      <c r="BP1454" s="161">
        <v>6294.2595445896513</v>
      </c>
      <c r="BQ1454" s="162">
        <v>14623496</v>
      </c>
      <c r="BR1454" s="161">
        <v>322614</v>
      </c>
      <c r="BS1454" s="163">
        <v>0</v>
      </c>
      <c r="BT1454" s="163">
        <v>1721563.2100000009</v>
      </c>
      <c r="BU1454" s="161">
        <v>17852372.82</v>
      </c>
      <c r="BV1454" s="161">
        <v>199359.55</v>
      </c>
      <c r="BW1454" s="165">
        <v>11791946.280000001</v>
      </c>
      <c r="BX1454" s="161">
        <v>322614</v>
      </c>
    </row>
    <row r="1455" spans="1:76" ht="14.45" x14ac:dyDescent="0.3">
      <c r="A1455" s="164" t="s">
        <v>31</v>
      </c>
      <c r="B1455" s="6" t="s">
        <v>147</v>
      </c>
      <c r="C1455" s="6" t="s">
        <v>134</v>
      </c>
      <c r="D1455" s="6" t="s">
        <v>92</v>
      </c>
      <c r="E1455" s="6" t="s">
        <v>40</v>
      </c>
      <c r="F1455" s="24" t="str">
        <f>+Tabela1[[#This Row],[WK]]&amp;Tabela1[[#This Row],[PK]]&amp;Tabela1[[#This Row],[GK]]</f>
        <v>181611</v>
      </c>
      <c r="G1455" s="6" t="s">
        <v>1397</v>
      </c>
      <c r="H1455" s="7">
        <v>450392138.9799962</v>
      </c>
      <c r="I1455" s="8">
        <v>1.371</v>
      </c>
      <c r="J1455" s="7">
        <v>617487622.53999996</v>
      </c>
      <c r="K1455" s="8">
        <v>7.0000000000000007E-2</v>
      </c>
      <c r="L1455" s="7">
        <v>43224133.577799998</v>
      </c>
      <c r="M1455" s="7">
        <v>26125818.577799998</v>
      </c>
      <c r="N1455" s="9">
        <v>1.5279762115623674</v>
      </c>
      <c r="O1455" s="7">
        <v>35497973</v>
      </c>
      <c r="P1455" s="8">
        <v>1.2949999999999999</v>
      </c>
      <c r="Q1455" s="7">
        <v>45969875</v>
      </c>
      <c r="R1455" s="8">
        <v>1.6E-2</v>
      </c>
      <c r="S1455" s="7">
        <v>735518</v>
      </c>
      <c r="T1455" s="7">
        <v>187093</v>
      </c>
      <c r="U1455" s="9">
        <v>0.34114600902584674</v>
      </c>
      <c r="V1455" s="7">
        <v>26312911.577799998</v>
      </c>
      <c r="W1455" s="9">
        <v>1.4910919284695077</v>
      </c>
      <c r="X1455" s="7">
        <v>71369850.738895237</v>
      </c>
      <c r="Y1455" s="7">
        <v>23397174</v>
      </c>
      <c r="Z1455" s="7">
        <v>435056.79</v>
      </c>
      <c r="AA1455" s="7">
        <v>2751435.9488952365</v>
      </c>
      <c r="AB1455" s="7">
        <v>44786184</v>
      </c>
      <c r="AC1455" s="7">
        <v>0</v>
      </c>
      <c r="AD1455" s="7">
        <v>45056939.161095239</v>
      </c>
      <c r="AE1455" s="7">
        <v>0</v>
      </c>
      <c r="AF1455" s="7">
        <v>43224133.577799998</v>
      </c>
      <c r="AG1455" s="7">
        <v>735518</v>
      </c>
      <c r="AH1455" s="7">
        <v>45056939.161095239</v>
      </c>
      <c r="AI1455" s="7">
        <v>14275983</v>
      </c>
      <c r="AJ1455" s="7">
        <v>424241</v>
      </c>
      <c r="AK1455" s="7">
        <v>15139088</v>
      </c>
      <c r="AL1455" s="7">
        <v>2375987</v>
      </c>
      <c r="AM1455" s="7">
        <v>648132</v>
      </c>
      <c r="AN1455" s="7">
        <v>0</v>
      </c>
      <c r="AO1455" s="7">
        <v>0</v>
      </c>
      <c r="AP1455" s="7">
        <v>34669186</v>
      </c>
      <c r="AQ1455" s="7">
        <v>2585884</v>
      </c>
      <c r="AR1455" s="7">
        <v>17098315</v>
      </c>
      <c r="AS1455" s="7">
        <v>548425</v>
      </c>
      <c r="AT1455" s="7">
        <v>16858924</v>
      </c>
      <c r="AU1455" s="7">
        <v>1006056</v>
      </c>
      <c r="AV1455" s="7">
        <v>882907</v>
      </c>
      <c r="AW1455" s="7">
        <v>0</v>
      </c>
      <c r="AX1455" s="7">
        <v>0</v>
      </c>
      <c r="AY1455" s="7">
        <v>39084299</v>
      </c>
      <c r="AZ1455" s="7">
        <v>1125640</v>
      </c>
      <c r="BA1455" s="7">
        <v>435056.79</v>
      </c>
      <c r="BB1455" s="7">
        <v>0</v>
      </c>
      <c r="BC1455" s="7">
        <v>0</v>
      </c>
      <c r="BD1455" s="7">
        <v>4631.26</v>
      </c>
      <c r="BE1455" s="7">
        <v>93.54</v>
      </c>
      <c r="BF1455" s="7">
        <v>0</v>
      </c>
      <c r="BG1455" s="7">
        <v>1554047.9488952365</v>
      </c>
      <c r="BH1455" s="7">
        <v>17331</v>
      </c>
      <c r="BI1455" s="7">
        <v>1197388</v>
      </c>
      <c r="BJ1455" s="7">
        <v>16479810.351666663</v>
      </c>
      <c r="BK1455" s="7">
        <v>15275209.713333331</v>
      </c>
      <c r="BL1455" s="7">
        <v>729429.42666666675</v>
      </c>
      <c r="BM1455" s="7">
        <v>3359543.6999999993</v>
      </c>
      <c r="BN1455" s="130">
        <v>0.67400000000000004</v>
      </c>
      <c r="BO1455" s="131">
        <v>7.1668869999999996E-4</v>
      </c>
      <c r="BP1455" s="161">
        <v>18162.405581455405</v>
      </c>
      <c r="BQ1455" s="162">
        <v>44786184</v>
      </c>
      <c r="BR1455" s="161">
        <v>855435</v>
      </c>
      <c r="BS1455" s="163">
        <v>2261389.6188952383</v>
      </c>
      <c r="BT1455" s="163">
        <v>0</v>
      </c>
      <c r="BU1455" s="161">
        <v>43224133.579999998</v>
      </c>
      <c r="BV1455" s="161">
        <v>735518</v>
      </c>
      <c r="BW1455" s="165">
        <v>42795549.539999999</v>
      </c>
      <c r="BX1455" s="161">
        <v>855435</v>
      </c>
    </row>
    <row r="1456" spans="1:76" ht="14.45" x14ac:dyDescent="0.3">
      <c r="A1456" s="164" t="s">
        <v>31</v>
      </c>
      <c r="B1456" s="6" t="s">
        <v>147</v>
      </c>
      <c r="C1456" s="6" t="s">
        <v>134</v>
      </c>
      <c r="D1456" s="6" t="s">
        <v>93</v>
      </c>
      <c r="E1456" s="6" t="s">
        <v>36</v>
      </c>
      <c r="F1456" s="24" t="str">
        <f>+Tabela1[[#This Row],[WK]]&amp;Tabela1[[#This Row],[PK]]&amp;Tabela1[[#This Row],[GK]]</f>
        <v>181612</v>
      </c>
      <c r="G1456" s="6" t="s">
        <v>1398</v>
      </c>
      <c r="H1456" s="7">
        <v>517531324.41139925</v>
      </c>
      <c r="I1456" s="8">
        <v>1.371</v>
      </c>
      <c r="J1456" s="7">
        <v>709535445.75999999</v>
      </c>
      <c r="K1456" s="8">
        <v>7.0000000000000007E-2</v>
      </c>
      <c r="L1456" s="7">
        <v>49667481.203200005</v>
      </c>
      <c r="M1456" s="7">
        <v>31267297.203200005</v>
      </c>
      <c r="N1456" s="9">
        <v>1.6992926376823192</v>
      </c>
      <c r="O1456" s="7">
        <v>42306963</v>
      </c>
      <c r="P1456" s="8">
        <v>1.2949999999999999</v>
      </c>
      <c r="Q1456" s="7">
        <v>54787517</v>
      </c>
      <c r="R1456" s="8">
        <v>1.6E-2</v>
      </c>
      <c r="S1456" s="7">
        <v>876600.272</v>
      </c>
      <c r="T1456" s="7">
        <v>-97332.728000000003</v>
      </c>
      <c r="U1456" s="9">
        <v>-9.9937806810119378E-2</v>
      </c>
      <c r="V1456" s="7">
        <v>31169964.475200005</v>
      </c>
      <c r="W1456" s="9">
        <v>1.6088456818548171</v>
      </c>
      <c r="X1456" s="7">
        <v>45691737.074202999</v>
      </c>
      <c r="Y1456" s="7">
        <v>8473082</v>
      </c>
      <c r="Z1456" s="7">
        <v>307693.75499999995</v>
      </c>
      <c r="AA1456" s="7">
        <v>2156003.3192029949</v>
      </c>
      <c r="AB1456" s="7">
        <v>34374096</v>
      </c>
      <c r="AC1456" s="7">
        <v>380862</v>
      </c>
      <c r="AD1456" s="7">
        <v>14521772.599002995</v>
      </c>
      <c r="AE1456" s="7">
        <v>0</v>
      </c>
      <c r="AF1456" s="7">
        <v>49667481.203200005</v>
      </c>
      <c r="AG1456" s="7">
        <v>876600.272</v>
      </c>
      <c r="AH1456" s="7">
        <v>14521772.599002995</v>
      </c>
      <c r="AI1456" s="7">
        <v>15362959</v>
      </c>
      <c r="AJ1456" s="7">
        <v>1021227</v>
      </c>
      <c r="AK1456" s="7">
        <v>11401493</v>
      </c>
      <c r="AL1456" s="7">
        <v>399299</v>
      </c>
      <c r="AM1456" s="7">
        <v>623613</v>
      </c>
      <c r="AN1456" s="7">
        <v>0</v>
      </c>
      <c r="AO1456" s="7">
        <v>0</v>
      </c>
      <c r="AP1456" s="7">
        <v>26655425</v>
      </c>
      <c r="AQ1456" s="7">
        <v>1937423</v>
      </c>
      <c r="AR1456" s="7">
        <v>18400184</v>
      </c>
      <c r="AS1456" s="7">
        <v>973933</v>
      </c>
      <c r="AT1456" s="7">
        <v>12304136</v>
      </c>
      <c r="AU1456" s="7">
        <v>0</v>
      </c>
      <c r="AV1456" s="7">
        <v>796944</v>
      </c>
      <c r="AW1456" s="7">
        <v>0</v>
      </c>
      <c r="AX1456" s="7">
        <v>0</v>
      </c>
      <c r="AY1456" s="7">
        <v>30303888</v>
      </c>
      <c r="AZ1456" s="7">
        <v>806114</v>
      </c>
      <c r="BA1456" s="7">
        <v>307693.75499999995</v>
      </c>
      <c r="BB1456" s="7">
        <v>0</v>
      </c>
      <c r="BC1456" s="7">
        <v>75.959999999999994</v>
      </c>
      <c r="BD1456" s="7">
        <v>2998.67</v>
      </c>
      <c r="BE1456" s="7">
        <v>113.33</v>
      </c>
      <c r="BF1456" s="7">
        <v>0</v>
      </c>
      <c r="BG1456" s="7">
        <v>1500067.3192029947</v>
      </c>
      <c r="BH1456" s="7">
        <v>16729</v>
      </c>
      <c r="BI1456" s="7">
        <v>655936</v>
      </c>
      <c r="BJ1456" s="7">
        <v>9027667.4116666671</v>
      </c>
      <c r="BK1456" s="7">
        <v>7653522</v>
      </c>
      <c r="BL1456" s="7">
        <v>1093748.4000000001</v>
      </c>
      <c r="BM1456" s="7">
        <v>3309084.8466666657</v>
      </c>
      <c r="BN1456" s="130">
        <v>0.85799999999999998</v>
      </c>
      <c r="BO1456" s="131">
        <v>6.5153819999999997E-4</v>
      </c>
      <c r="BP1456" s="161">
        <v>16510.550151775304</v>
      </c>
      <c r="BQ1456" s="162">
        <v>34374096</v>
      </c>
      <c r="BR1456" s="161">
        <v>836439</v>
      </c>
      <c r="BS1456" s="163">
        <v>0</v>
      </c>
      <c r="BT1456" s="163">
        <v>2855783.6199999973</v>
      </c>
      <c r="BU1456" s="161">
        <v>49667481.200000003</v>
      </c>
      <c r="BV1456" s="161">
        <v>876600.27</v>
      </c>
      <c r="BW1456" s="165">
        <v>17377556.219999999</v>
      </c>
      <c r="BX1456" s="161">
        <v>836439</v>
      </c>
    </row>
    <row r="1457" spans="1:76" ht="14.45" x14ac:dyDescent="0.3">
      <c r="A1457" s="164" t="s">
        <v>31</v>
      </c>
      <c r="B1457" s="6" t="s">
        <v>147</v>
      </c>
      <c r="C1457" s="6" t="s">
        <v>134</v>
      </c>
      <c r="D1457" s="6" t="s">
        <v>95</v>
      </c>
      <c r="E1457" s="6" t="s">
        <v>36</v>
      </c>
      <c r="F1457" s="24" t="str">
        <f>+Tabela1[[#This Row],[WK]]&amp;Tabela1[[#This Row],[PK]]&amp;Tabela1[[#This Row],[GK]]</f>
        <v>181613</v>
      </c>
      <c r="G1457" s="6" t="s">
        <v>1399</v>
      </c>
      <c r="H1457" s="7">
        <v>788091210.45300686</v>
      </c>
      <c r="I1457" s="8">
        <v>1.371</v>
      </c>
      <c r="J1457" s="7">
        <v>1080473049.53</v>
      </c>
      <c r="K1457" s="8">
        <v>7.0000000000000007E-2</v>
      </c>
      <c r="L1457" s="7">
        <v>75633113.467100009</v>
      </c>
      <c r="M1457" s="7">
        <v>45758534.467100009</v>
      </c>
      <c r="N1457" s="9">
        <v>1.5316880103013337</v>
      </c>
      <c r="O1457" s="7">
        <v>1053130883</v>
      </c>
      <c r="P1457" s="8">
        <v>1.2949999999999999</v>
      </c>
      <c r="Q1457" s="7">
        <v>1363804493</v>
      </c>
      <c r="R1457" s="8">
        <v>1.6E-2</v>
      </c>
      <c r="S1457" s="7">
        <v>21820871.888</v>
      </c>
      <c r="T1457" s="7">
        <v>7174468.8880000003</v>
      </c>
      <c r="U1457" s="9">
        <v>0.489845109956349</v>
      </c>
      <c r="V1457" s="7">
        <v>52933003.355100006</v>
      </c>
      <c r="W1457" s="9">
        <v>1.1889450990793511</v>
      </c>
      <c r="X1457" s="7">
        <v>59997697.527175047</v>
      </c>
      <c r="Y1457" s="7">
        <v>0</v>
      </c>
      <c r="Z1457" s="7">
        <v>38098.845000000001</v>
      </c>
      <c r="AA1457" s="7">
        <v>4944575.6821750496</v>
      </c>
      <c r="AB1457" s="7">
        <v>55015023</v>
      </c>
      <c r="AC1457" s="7">
        <v>0</v>
      </c>
      <c r="AD1457" s="7">
        <v>7064694.1720750369</v>
      </c>
      <c r="AE1457" s="7">
        <v>0</v>
      </c>
      <c r="AF1457" s="7">
        <v>75633113.467100009</v>
      </c>
      <c r="AG1457" s="7">
        <v>21820871.888</v>
      </c>
      <c r="AH1457" s="7">
        <v>7064694.1720750369</v>
      </c>
      <c r="AI1457" s="7">
        <v>24943334</v>
      </c>
      <c r="AJ1457" s="7">
        <v>13457717</v>
      </c>
      <c r="AK1457" s="7">
        <v>0</v>
      </c>
      <c r="AL1457" s="7">
        <v>874795</v>
      </c>
      <c r="AM1457" s="7">
        <v>1635852</v>
      </c>
      <c r="AN1457" s="7">
        <v>0</v>
      </c>
      <c r="AO1457" s="7">
        <v>0</v>
      </c>
      <c r="AP1457" s="7">
        <v>41773052</v>
      </c>
      <c r="AQ1457" s="7">
        <v>4117522</v>
      </c>
      <c r="AR1457" s="7">
        <v>29874579</v>
      </c>
      <c r="AS1457" s="7">
        <v>14646403</v>
      </c>
      <c r="AT1457" s="7">
        <v>0</v>
      </c>
      <c r="AU1457" s="7">
        <v>0</v>
      </c>
      <c r="AV1457" s="7">
        <v>1646825</v>
      </c>
      <c r="AW1457" s="7">
        <v>0</v>
      </c>
      <c r="AX1457" s="7">
        <v>0</v>
      </c>
      <c r="AY1457" s="7">
        <v>46049477</v>
      </c>
      <c r="AZ1457" s="7">
        <v>1754961</v>
      </c>
      <c r="BA1457" s="7">
        <v>38098.845000000001</v>
      </c>
      <c r="BB1457" s="7">
        <v>0</v>
      </c>
      <c r="BC1457" s="7">
        <v>118.83</v>
      </c>
      <c r="BD1457" s="7">
        <v>0</v>
      </c>
      <c r="BE1457" s="7">
        <v>27.13</v>
      </c>
      <c r="BF1457" s="7">
        <v>0</v>
      </c>
      <c r="BG1457" s="7">
        <v>2174734.6821750496</v>
      </c>
      <c r="BH1457" s="7">
        <v>24253</v>
      </c>
      <c r="BI1457" s="7">
        <v>2769841</v>
      </c>
      <c r="BJ1457" s="7">
        <v>38121486.064999998</v>
      </c>
      <c r="BK1457" s="7">
        <v>35030569.513333328</v>
      </c>
      <c r="BL1457" s="7">
        <v>1436477.2299999997</v>
      </c>
      <c r="BM1457" s="7">
        <v>9490711.7466666698</v>
      </c>
      <c r="BN1457" s="130">
        <v>1.296</v>
      </c>
      <c r="BO1457" s="131">
        <v>9.7280330000000005E-4</v>
      </c>
      <c r="BP1457" s="161">
        <v>24651.766161046642</v>
      </c>
      <c r="BQ1457" s="162">
        <v>55015023</v>
      </c>
      <c r="BR1457" s="161">
        <v>384941</v>
      </c>
      <c r="BS1457" s="163">
        <v>0</v>
      </c>
      <c r="BT1457" s="163">
        <v>0</v>
      </c>
      <c r="BU1457" s="161">
        <v>75633113.469999999</v>
      </c>
      <c r="BV1457" s="161">
        <v>21820871.890000001</v>
      </c>
      <c r="BW1457" s="165">
        <v>7064694.1699999999</v>
      </c>
      <c r="BX1457" s="161">
        <v>384941</v>
      </c>
    </row>
    <row r="1458" spans="1:76" ht="14.45" x14ac:dyDescent="0.3">
      <c r="A1458" s="164" t="s">
        <v>31</v>
      </c>
      <c r="B1458" s="6" t="s">
        <v>147</v>
      </c>
      <c r="C1458" s="6" t="s">
        <v>134</v>
      </c>
      <c r="D1458" s="6" t="s">
        <v>97</v>
      </c>
      <c r="E1458" s="6" t="s">
        <v>40</v>
      </c>
      <c r="F1458" s="24" t="str">
        <f>+Tabela1[[#This Row],[WK]]&amp;Tabela1[[#This Row],[PK]]&amp;Tabela1[[#This Row],[GK]]</f>
        <v>181614</v>
      </c>
      <c r="G1458" s="6" t="s">
        <v>1400</v>
      </c>
      <c r="H1458" s="7">
        <v>348723490.73199928</v>
      </c>
      <c r="I1458" s="8">
        <v>1.371</v>
      </c>
      <c r="J1458" s="7">
        <v>478099905.80000001</v>
      </c>
      <c r="K1458" s="8">
        <v>7.0000000000000007E-2</v>
      </c>
      <c r="L1458" s="7">
        <v>33466993.406000003</v>
      </c>
      <c r="M1458" s="7">
        <v>19539550.406000003</v>
      </c>
      <c r="N1458" s="9">
        <v>1.402953177119447</v>
      </c>
      <c r="O1458" s="7">
        <v>42034218</v>
      </c>
      <c r="P1458" s="8">
        <v>1.2949999999999999</v>
      </c>
      <c r="Q1458" s="7">
        <v>54434312</v>
      </c>
      <c r="R1458" s="8">
        <v>1.6E-2</v>
      </c>
      <c r="S1458" s="7">
        <v>870948.99199999997</v>
      </c>
      <c r="T1458" s="7">
        <v>388645.99199999997</v>
      </c>
      <c r="U1458" s="9">
        <v>0.80581292672863314</v>
      </c>
      <c r="V1458" s="7">
        <v>19928196.398000002</v>
      </c>
      <c r="W1458" s="9">
        <v>1.3829665282094494</v>
      </c>
      <c r="X1458" s="7">
        <v>31645963.791820548</v>
      </c>
      <c r="Y1458" s="7">
        <v>4764250</v>
      </c>
      <c r="Z1458" s="7">
        <v>29178.13</v>
      </c>
      <c r="AA1458" s="7">
        <v>1613575.6618205465</v>
      </c>
      <c r="AB1458" s="7">
        <v>24126813</v>
      </c>
      <c r="AC1458" s="7">
        <v>1112147</v>
      </c>
      <c r="AD1458" s="7">
        <v>11717767.393820545</v>
      </c>
      <c r="AE1458" s="7">
        <v>0</v>
      </c>
      <c r="AF1458" s="7">
        <v>33466993.406000003</v>
      </c>
      <c r="AG1458" s="7">
        <v>870948.99199999997</v>
      </c>
      <c r="AH1458" s="7">
        <v>11717767.393820545</v>
      </c>
      <c r="AI1458" s="7">
        <v>11628511</v>
      </c>
      <c r="AJ1458" s="7">
        <v>392568</v>
      </c>
      <c r="AK1458" s="7">
        <v>6661899</v>
      </c>
      <c r="AL1458" s="7">
        <v>0</v>
      </c>
      <c r="AM1458" s="7">
        <v>426610</v>
      </c>
      <c r="AN1458" s="7">
        <v>0</v>
      </c>
      <c r="AO1458" s="7">
        <v>0</v>
      </c>
      <c r="AP1458" s="7">
        <v>18871153</v>
      </c>
      <c r="AQ1458" s="7">
        <v>1284986</v>
      </c>
      <c r="AR1458" s="7">
        <v>13927443</v>
      </c>
      <c r="AS1458" s="7">
        <v>482303</v>
      </c>
      <c r="AT1458" s="7">
        <v>8260375</v>
      </c>
      <c r="AU1458" s="7">
        <v>0</v>
      </c>
      <c r="AV1458" s="7">
        <v>661016</v>
      </c>
      <c r="AW1458" s="7">
        <v>0</v>
      </c>
      <c r="AX1458" s="7">
        <v>0</v>
      </c>
      <c r="AY1458" s="7">
        <v>21119692</v>
      </c>
      <c r="AZ1458" s="7">
        <v>557954</v>
      </c>
      <c r="BA1458" s="7">
        <v>29178.13</v>
      </c>
      <c r="BB1458" s="7">
        <v>0</v>
      </c>
      <c r="BC1458" s="7">
        <v>0</v>
      </c>
      <c r="BD1458" s="7">
        <v>0</v>
      </c>
      <c r="BE1458" s="7">
        <v>0</v>
      </c>
      <c r="BF1458" s="7">
        <v>941.23</v>
      </c>
      <c r="BG1458" s="7">
        <v>1033162.6618205465</v>
      </c>
      <c r="BH1458" s="7">
        <v>11522</v>
      </c>
      <c r="BI1458" s="7">
        <v>580413</v>
      </c>
      <c r="BJ1458" s="7">
        <v>7988350.3091666661</v>
      </c>
      <c r="BK1458" s="7">
        <v>5331408.3933333335</v>
      </c>
      <c r="BL1458" s="7">
        <v>2190564.0433333335</v>
      </c>
      <c r="BM1458" s="7">
        <v>6246639.5766666653</v>
      </c>
      <c r="BN1458" s="130">
        <v>0.877</v>
      </c>
      <c r="BO1458" s="131">
        <v>4.2575939999999997E-4</v>
      </c>
      <c r="BP1458" s="161">
        <v>10789.587494651851</v>
      </c>
      <c r="BQ1458" s="162">
        <v>24126813</v>
      </c>
      <c r="BR1458" s="161">
        <v>590930</v>
      </c>
      <c r="BS1458" s="163">
        <v>0</v>
      </c>
      <c r="BT1458" s="163">
        <v>2544002.8699999973</v>
      </c>
      <c r="BU1458" s="161">
        <v>33466993.41</v>
      </c>
      <c r="BV1458" s="161">
        <v>870948.99</v>
      </c>
      <c r="BW1458" s="165">
        <v>14261770.259999998</v>
      </c>
      <c r="BX1458" s="161">
        <v>590930</v>
      </c>
    </row>
    <row r="1459" spans="1:76" ht="14.45" x14ac:dyDescent="0.3">
      <c r="A1459" s="164" t="s">
        <v>31</v>
      </c>
      <c r="B1459" s="6" t="s">
        <v>147</v>
      </c>
      <c r="C1459" s="6" t="s">
        <v>141</v>
      </c>
      <c r="D1459" s="6" t="s">
        <v>33</v>
      </c>
      <c r="E1459" s="6" t="s">
        <v>34</v>
      </c>
      <c r="F1459" s="24" t="str">
        <f>+Tabela1[[#This Row],[WK]]&amp;Tabela1[[#This Row],[PK]]&amp;Tabela1[[#This Row],[GK]]</f>
        <v>181701</v>
      </c>
      <c r="G1459" s="6" t="s">
        <v>1401</v>
      </c>
      <c r="H1459" s="7">
        <v>1132706526.8624079</v>
      </c>
      <c r="I1459" s="8">
        <v>1.371</v>
      </c>
      <c r="J1459" s="7">
        <v>1552940648.3300002</v>
      </c>
      <c r="K1459" s="8">
        <v>7.0000000000000007E-2</v>
      </c>
      <c r="L1459" s="7">
        <v>108705845.38310002</v>
      </c>
      <c r="M1459" s="7">
        <v>63186992.383100018</v>
      </c>
      <c r="N1459" s="9">
        <v>1.3881499251112503</v>
      </c>
      <c r="O1459" s="7">
        <v>157013365</v>
      </c>
      <c r="P1459" s="8">
        <v>1.2949999999999999</v>
      </c>
      <c r="Q1459" s="7">
        <v>203332308</v>
      </c>
      <c r="R1459" s="8">
        <v>1.6E-2</v>
      </c>
      <c r="S1459" s="7">
        <v>3253316.9279999998</v>
      </c>
      <c r="T1459" s="7">
        <v>-757741.07200000016</v>
      </c>
      <c r="U1459" s="9">
        <v>-0.18891301796184451</v>
      </c>
      <c r="V1459" s="7">
        <v>62429251.311100021</v>
      </c>
      <c r="W1459" s="9">
        <v>1.2604353622016407</v>
      </c>
      <c r="X1459" s="7">
        <v>76638272.196310759</v>
      </c>
      <c r="Y1459" s="7">
        <v>2756711</v>
      </c>
      <c r="Z1459" s="7">
        <v>118838.19</v>
      </c>
      <c r="AA1459" s="7">
        <v>4417770.0063107545</v>
      </c>
      <c r="AB1459" s="7">
        <v>67162338</v>
      </c>
      <c r="AC1459" s="7">
        <v>2182615</v>
      </c>
      <c r="AD1459" s="7">
        <v>14209020.885210741</v>
      </c>
      <c r="AE1459" s="7">
        <v>0</v>
      </c>
      <c r="AF1459" s="7">
        <v>108705845.38310002</v>
      </c>
      <c r="AG1459" s="7">
        <v>3253316.9279999998</v>
      </c>
      <c r="AH1459" s="7">
        <v>14209020.885210741</v>
      </c>
      <c r="AI1459" s="7">
        <v>38005287</v>
      </c>
      <c r="AJ1459" s="7">
        <v>2915745</v>
      </c>
      <c r="AK1459" s="7">
        <v>9972526</v>
      </c>
      <c r="AL1459" s="7">
        <v>381557</v>
      </c>
      <c r="AM1459" s="7">
        <v>1298396</v>
      </c>
      <c r="AN1459" s="7">
        <v>0</v>
      </c>
      <c r="AO1459" s="7">
        <v>0</v>
      </c>
      <c r="AP1459" s="7">
        <v>52156792</v>
      </c>
      <c r="AQ1459" s="7">
        <v>3878825</v>
      </c>
      <c r="AR1459" s="7">
        <v>45518853</v>
      </c>
      <c r="AS1459" s="7">
        <v>4011058</v>
      </c>
      <c r="AT1459" s="7">
        <v>9264976</v>
      </c>
      <c r="AU1459" s="7">
        <v>706820</v>
      </c>
      <c r="AV1459" s="7">
        <v>1528048</v>
      </c>
      <c r="AW1459" s="7">
        <v>0</v>
      </c>
      <c r="AX1459" s="7">
        <v>0</v>
      </c>
      <c r="AY1459" s="7">
        <v>60500752</v>
      </c>
      <c r="AZ1459" s="7">
        <v>1605740</v>
      </c>
      <c r="BA1459" s="7">
        <v>118838.19</v>
      </c>
      <c r="BB1459" s="7">
        <v>0</v>
      </c>
      <c r="BC1459" s="7">
        <v>0.03</v>
      </c>
      <c r="BD1459" s="7">
        <v>1117.26</v>
      </c>
      <c r="BE1459" s="7">
        <v>320.94</v>
      </c>
      <c r="BF1459" s="7">
        <v>0</v>
      </c>
      <c r="BG1459" s="7">
        <v>3079671.0063107545</v>
      </c>
      <c r="BH1459" s="7">
        <v>34345</v>
      </c>
      <c r="BI1459" s="7">
        <v>1338099</v>
      </c>
      <c r="BJ1459" s="7">
        <v>18416251.451666668</v>
      </c>
      <c r="BK1459" s="7">
        <v>15059602.690000001</v>
      </c>
      <c r="BL1459" s="7">
        <v>503199.10000000003</v>
      </c>
      <c r="BM1459" s="7">
        <v>12420196.846666664</v>
      </c>
      <c r="BN1459" s="130">
        <v>0.97699999999999998</v>
      </c>
      <c r="BO1459" s="131">
        <v>1.3369087E-3</v>
      </c>
      <c r="BP1459" s="161">
        <v>33879.544857557594</v>
      </c>
      <c r="BQ1459" s="162">
        <v>67162338</v>
      </c>
      <c r="BR1459" s="161">
        <v>1782746</v>
      </c>
      <c r="BS1459" s="163">
        <v>0</v>
      </c>
      <c r="BT1459" s="163">
        <v>2750809.8036892414</v>
      </c>
      <c r="BU1459" s="161">
        <v>108705845.38</v>
      </c>
      <c r="BV1459" s="161">
        <v>3253316.93</v>
      </c>
      <c r="BW1459" s="165">
        <v>16959830.693689242</v>
      </c>
      <c r="BX1459" s="161">
        <v>1782746</v>
      </c>
    </row>
    <row r="1460" spans="1:76" ht="14.45" x14ac:dyDescent="0.3">
      <c r="A1460" s="164" t="s">
        <v>31</v>
      </c>
      <c r="B1460" s="6" t="s">
        <v>147</v>
      </c>
      <c r="C1460" s="6" t="s">
        <v>141</v>
      </c>
      <c r="D1460" s="6" t="s">
        <v>32</v>
      </c>
      <c r="E1460" s="6" t="s">
        <v>36</v>
      </c>
      <c r="F1460" s="24" t="str">
        <f>+Tabela1[[#This Row],[WK]]&amp;Tabela1[[#This Row],[PK]]&amp;Tabela1[[#This Row],[GK]]</f>
        <v>181702</v>
      </c>
      <c r="G1460" s="6" t="s">
        <v>1402</v>
      </c>
      <c r="H1460" s="7">
        <v>99025037.226399675</v>
      </c>
      <c r="I1460" s="8">
        <v>1.371</v>
      </c>
      <c r="J1460" s="7">
        <v>135763326.03999999</v>
      </c>
      <c r="K1460" s="8">
        <v>7.0000000000000007E-2</v>
      </c>
      <c r="L1460" s="7">
        <v>9503432.8228000011</v>
      </c>
      <c r="M1460" s="7">
        <v>6859108.8228000011</v>
      </c>
      <c r="N1460" s="9">
        <v>2.5938987895583145</v>
      </c>
      <c r="O1460" s="7">
        <v>8159694</v>
      </c>
      <c r="P1460" s="8">
        <v>1.2949999999999999</v>
      </c>
      <c r="Q1460" s="7">
        <v>10566804</v>
      </c>
      <c r="R1460" s="8">
        <v>1.6E-2</v>
      </c>
      <c r="S1460" s="7">
        <v>169068.864</v>
      </c>
      <c r="T1460" s="7">
        <v>79.864000000001397</v>
      </c>
      <c r="U1460" s="9">
        <v>4.7259880820645957E-4</v>
      </c>
      <c r="V1460" s="7">
        <v>6859188.6868000012</v>
      </c>
      <c r="W1460" s="9">
        <v>2.438117865591209</v>
      </c>
      <c r="X1460" s="7">
        <v>18351576.862926036</v>
      </c>
      <c r="Y1460" s="7">
        <v>7876523</v>
      </c>
      <c r="Z1460" s="7">
        <v>79229.954999999987</v>
      </c>
      <c r="AA1460" s="7">
        <v>773902.90792603791</v>
      </c>
      <c r="AB1460" s="7">
        <v>9621921</v>
      </c>
      <c r="AC1460" s="7">
        <v>0</v>
      </c>
      <c r="AD1460" s="7">
        <v>11492388.176126035</v>
      </c>
      <c r="AE1460" s="7">
        <v>0</v>
      </c>
      <c r="AF1460" s="7">
        <v>9503432.8228000011</v>
      </c>
      <c r="AG1460" s="7">
        <v>169068.864</v>
      </c>
      <c r="AH1460" s="7">
        <v>11492388.176126035</v>
      </c>
      <c r="AI1460" s="7">
        <v>2207839</v>
      </c>
      <c r="AJ1460" s="7">
        <v>213288</v>
      </c>
      <c r="AK1460" s="7">
        <v>4849457</v>
      </c>
      <c r="AL1460" s="7">
        <v>0</v>
      </c>
      <c r="AM1460" s="7">
        <v>827435</v>
      </c>
      <c r="AN1460" s="7">
        <v>0</v>
      </c>
      <c r="AO1460" s="7">
        <v>0</v>
      </c>
      <c r="AP1460" s="7">
        <v>7661654</v>
      </c>
      <c r="AQ1460" s="7">
        <v>485351</v>
      </c>
      <c r="AR1460" s="7">
        <v>2644324</v>
      </c>
      <c r="AS1460" s="7">
        <v>168989</v>
      </c>
      <c r="AT1460" s="7">
        <v>6842179</v>
      </c>
      <c r="AU1460" s="7">
        <v>555342</v>
      </c>
      <c r="AV1460" s="7">
        <v>923247</v>
      </c>
      <c r="AW1460" s="7">
        <v>0</v>
      </c>
      <c r="AX1460" s="7">
        <v>0</v>
      </c>
      <c r="AY1460" s="7">
        <v>8632921</v>
      </c>
      <c r="AZ1460" s="7">
        <v>197879</v>
      </c>
      <c r="BA1460" s="7">
        <v>79229.954999999987</v>
      </c>
      <c r="BB1460" s="7">
        <v>0</v>
      </c>
      <c r="BC1460" s="7">
        <v>0</v>
      </c>
      <c r="BD1460" s="7">
        <v>778.03</v>
      </c>
      <c r="BE1460" s="7">
        <v>147.81</v>
      </c>
      <c r="BF1460" s="7">
        <v>0</v>
      </c>
      <c r="BG1460" s="7">
        <v>391403.90792603791</v>
      </c>
      <c r="BH1460" s="7">
        <v>4365</v>
      </c>
      <c r="BI1460" s="7">
        <v>382499</v>
      </c>
      <c r="BJ1460" s="7">
        <v>5264438.2633333327</v>
      </c>
      <c r="BK1460" s="7">
        <v>3101575.71</v>
      </c>
      <c r="BL1460" s="7">
        <v>2210827.5766666667</v>
      </c>
      <c r="BM1460" s="7">
        <v>4229795.0599999996</v>
      </c>
      <c r="BN1460" s="130">
        <v>0.56399999999999995</v>
      </c>
      <c r="BO1460" s="131">
        <v>1.741387E-4</v>
      </c>
      <c r="BP1460" s="161">
        <v>4413.2854635487129</v>
      </c>
      <c r="BQ1460" s="162">
        <v>9621921</v>
      </c>
      <c r="BR1460" s="161">
        <v>206605</v>
      </c>
      <c r="BS1460" s="163">
        <v>0</v>
      </c>
      <c r="BT1460" s="163">
        <v>506596.13707396388</v>
      </c>
      <c r="BU1460" s="161">
        <v>9503432.8200000003</v>
      </c>
      <c r="BV1460" s="161">
        <v>169068.86</v>
      </c>
      <c r="BW1460" s="165">
        <v>11998984.317073964</v>
      </c>
      <c r="BX1460" s="161">
        <v>206605</v>
      </c>
    </row>
    <row r="1461" spans="1:76" ht="14.45" x14ac:dyDescent="0.3">
      <c r="A1461" s="164" t="s">
        <v>31</v>
      </c>
      <c r="B1461" s="6" t="s">
        <v>147</v>
      </c>
      <c r="C1461" s="6" t="s">
        <v>141</v>
      </c>
      <c r="D1461" s="6" t="s">
        <v>37</v>
      </c>
      <c r="E1461" s="6" t="s">
        <v>36</v>
      </c>
      <c r="F1461" s="24" t="str">
        <f>+Tabela1[[#This Row],[WK]]&amp;Tabela1[[#This Row],[PK]]&amp;Tabela1[[#This Row],[GK]]</f>
        <v>181703</v>
      </c>
      <c r="G1461" s="6" t="s">
        <v>1403</v>
      </c>
      <c r="H1461" s="7">
        <v>118659870.17059921</v>
      </c>
      <c r="I1461" s="8">
        <v>1.371</v>
      </c>
      <c r="J1461" s="7">
        <v>162682681.99999997</v>
      </c>
      <c r="K1461" s="8">
        <v>7.0000000000000007E-2</v>
      </c>
      <c r="L1461" s="7">
        <v>11387787.739999998</v>
      </c>
      <c r="M1461" s="7">
        <v>7919089.7399999984</v>
      </c>
      <c r="N1461" s="9">
        <v>2.2830150506040012</v>
      </c>
      <c r="O1461" s="7">
        <v>527920</v>
      </c>
      <c r="P1461" s="8">
        <v>1.2949999999999999</v>
      </c>
      <c r="Q1461" s="7">
        <v>683656</v>
      </c>
      <c r="R1461" s="8">
        <v>1.6E-2</v>
      </c>
      <c r="S1461" s="7">
        <v>10938.496000000001</v>
      </c>
      <c r="T1461" s="7">
        <v>2224.496000000001</v>
      </c>
      <c r="U1461" s="9">
        <v>0.25527840257057621</v>
      </c>
      <c r="V1461" s="7">
        <v>7921314.2359999977</v>
      </c>
      <c r="W1461" s="9">
        <v>2.2779337725871991</v>
      </c>
      <c r="X1461" s="7">
        <v>18463080.761411238</v>
      </c>
      <c r="Y1461" s="7">
        <v>1967025</v>
      </c>
      <c r="Z1461" s="7">
        <v>1096677.3899999999</v>
      </c>
      <c r="AA1461" s="7">
        <v>904349.37141123903</v>
      </c>
      <c r="AB1461" s="7">
        <v>13332264</v>
      </c>
      <c r="AC1461" s="7">
        <v>1162765</v>
      </c>
      <c r="AD1461" s="7">
        <v>10541766.525411241</v>
      </c>
      <c r="AE1461" s="7">
        <v>0</v>
      </c>
      <c r="AF1461" s="7">
        <v>11387787.739999998</v>
      </c>
      <c r="AG1461" s="7">
        <v>10938.496000000001</v>
      </c>
      <c r="AH1461" s="7">
        <v>10541766.525411241</v>
      </c>
      <c r="AI1461" s="7">
        <v>2896137</v>
      </c>
      <c r="AJ1461" s="7">
        <v>3284</v>
      </c>
      <c r="AK1461" s="7">
        <v>2357576</v>
      </c>
      <c r="AL1461" s="7">
        <v>0</v>
      </c>
      <c r="AM1461" s="7">
        <v>761975</v>
      </c>
      <c r="AN1461" s="7">
        <v>0</v>
      </c>
      <c r="AO1461" s="7">
        <v>0</v>
      </c>
      <c r="AP1461" s="7">
        <v>10512500</v>
      </c>
      <c r="AQ1461" s="7">
        <v>576850</v>
      </c>
      <c r="AR1461" s="7">
        <v>3468698</v>
      </c>
      <c r="AS1461" s="7">
        <v>8714</v>
      </c>
      <c r="AT1461" s="7">
        <v>4281478</v>
      </c>
      <c r="AU1461" s="7">
        <v>573637</v>
      </c>
      <c r="AV1461" s="7">
        <v>898194</v>
      </c>
      <c r="AW1461" s="7">
        <v>0</v>
      </c>
      <c r="AX1461" s="7">
        <v>0</v>
      </c>
      <c r="AY1461" s="7">
        <v>11964354</v>
      </c>
      <c r="AZ1461" s="7">
        <v>238428</v>
      </c>
      <c r="BA1461" s="7">
        <v>1096677.3899999999</v>
      </c>
      <c r="BB1461" s="7">
        <v>0</v>
      </c>
      <c r="BC1461" s="7">
        <v>0</v>
      </c>
      <c r="BD1461" s="7">
        <v>11792.23</v>
      </c>
      <c r="BE1461" s="7">
        <v>0</v>
      </c>
      <c r="BF1461" s="7">
        <v>0</v>
      </c>
      <c r="BG1461" s="7">
        <v>474616.37141123909</v>
      </c>
      <c r="BH1461" s="7">
        <v>5293</v>
      </c>
      <c r="BI1461" s="7">
        <v>429733</v>
      </c>
      <c r="BJ1461" s="7">
        <v>5914440.1733333338</v>
      </c>
      <c r="BK1461" s="7">
        <v>3902394.45</v>
      </c>
      <c r="BL1461" s="7">
        <v>1245732.3299999998</v>
      </c>
      <c r="BM1461" s="7">
        <v>5556718.2333333334</v>
      </c>
      <c r="BN1461" s="130">
        <v>0.89100000000000001</v>
      </c>
      <c r="BO1461" s="131">
        <v>1.9735790000000001E-4</v>
      </c>
      <c r="BP1461" s="161">
        <v>5001.5901229381125</v>
      </c>
      <c r="BQ1461" s="162">
        <v>13332264</v>
      </c>
      <c r="BR1461" s="161">
        <v>289757</v>
      </c>
      <c r="BS1461" s="163">
        <v>0</v>
      </c>
      <c r="BT1461" s="163">
        <v>1282767.2385887615</v>
      </c>
      <c r="BU1461" s="161">
        <v>11387787.74</v>
      </c>
      <c r="BV1461" s="161">
        <v>10938.5</v>
      </c>
      <c r="BW1461" s="165">
        <v>11824533.768588761</v>
      </c>
      <c r="BX1461" s="161">
        <v>289757</v>
      </c>
    </row>
    <row r="1462" spans="1:76" ht="14.45" x14ac:dyDescent="0.3">
      <c r="A1462" s="164" t="s">
        <v>31</v>
      </c>
      <c r="B1462" s="6" t="s">
        <v>147</v>
      </c>
      <c r="C1462" s="6" t="s">
        <v>141</v>
      </c>
      <c r="D1462" s="6" t="s">
        <v>39</v>
      </c>
      <c r="E1462" s="6" t="s">
        <v>36</v>
      </c>
      <c r="F1462" s="24" t="str">
        <f>+Tabela1[[#This Row],[WK]]&amp;Tabela1[[#This Row],[PK]]&amp;Tabela1[[#This Row],[GK]]</f>
        <v>181704</v>
      </c>
      <c r="G1462" s="6" t="s">
        <v>1404</v>
      </c>
      <c r="H1462" s="7">
        <v>94277193.99659951</v>
      </c>
      <c r="I1462" s="8">
        <v>1.371</v>
      </c>
      <c r="J1462" s="7">
        <v>129254032.95999999</v>
      </c>
      <c r="K1462" s="8">
        <v>7.0000000000000007E-2</v>
      </c>
      <c r="L1462" s="7">
        <v>9047782.3071999997</v>
      </c>
      <c r="M1462" s="7">
        <v>6431444.3071999997</v>
      </c>
      <c r="N1462" s="9">
        <v>2.4581855659322303</v>
      </c>
      <c r="O1462" s="7">
        <v>1349228</v>
      </c>
      <c r="P1462" s="8">
        <v>1.2949999999999999</v>
      </c>
      <c r="Q1462" s="7">
        <v>1747250</v>
      </c>
      <c r="R1462" s="8">
        <v>1.6E-2</v>
      </c>
      <c r="S1462" s="7">
        <v>27956</v>
      </c>
      <c r="T1462" s="7">
        <v>-69702</v>
      </c>
      <c r="U1462" s="9">
        <v>-0.71373568985643776</v>
      </c>
      <c r="V1462" s="7">
        <v>6361742.3071999997</v>
      </c>
      <c r="W1462" s="9">
        <v>2.3440499938835577</v>
      </c>
      <c r="X1462" s="7">
        <v>12753480.117152046</v>
      </c>
      <c r="Y1462" s="7">
        <v>0</v>
      </c>
      <c r="Z1462" s="7">
        <v>3811735.82</v>
      </c>
      <c r="AA1462" s="7">
        <v>581548.29715204635</v>
      </c>
      <c r="AB1462" s="7">
        <v>7589122</v>
      </c>
      <c r="AC1462" s="7">
        <v>771074</v>
      </c>
      <c r="AD1462" s="7">
        <v>6391737.8099520467</v>
      </c>
      <c r="AE1462" s="7">
        <v>-2567842.2145007146</v>
      </c>
      <c r="AF1462" s="7">
        <v>9047782.3071999997</v>
      </c>
      <c r="AG1462" s="7">
        <v>27956</v>
      </c>
      <c r="AH1462" s="7">
        <v>3823895.5954513322</v>
      </c>
      <c r="AI1462" s="7">
        <v>2184473</v>
      </c>
      <c r="AJ1462" s="7">
        <v>111292</v>
      </c>
      <c r="AK1462" s="7">
        <v>1768527</v>
      </c>
      <c r="AL1462" s="7">
        <v>2475</v>
      </c>
      <c r="AM1462" s="7">
        <v>287486</v>
      </c>
      <c r="AN1462" s="7">
        <v>0</v>
      </c>
      <c r="AO1462" s="7">
        <v>0</v>
      </c>
      <c r="AP1462" s="7">
        <v>6229144</v>
      </c>
      <c r="AQ1462" s="7">
        <v>238697</v>
      </c>
      <c r="AR1462" s="7">
        <v>2616338</v>
      </c>
      <c r="AS1462" s="7">
        <v>97658</v>
      </c>
      <c r="AT1462" s="7">
        <v>1998052</v>
      </c>
      <c r="AU1462" s="7">
        <v>7991</v>
      </c>
      <c r="AV1462" s="7">
        <v>664529</v>
      </c>
      <c r="AW1462" s="7">
        <v>0</v>
      </c>
      <c r="AX1462" s="7">
        <v>0</v>
      </c>
      <c r="AY1462" s="7">
        <v>7124037</v>
      </c>
      <c r="AZ1462" s="7">
        <v>111915</v>
      </c>
      <c r="BA1462" s="7">
        <v>3811735.82</v>
      </c>
      <c r="BB1462" s="7">
        <v>0</v>
      </c>
      <c r="BC1462" s="7">
        <v>953.78</v>
      </c>
      <c r="BD1462" s="7">
        <v>37806.269999999997</v>
      </c>
      <c r="BE1462" s="7">
        <v>1.74</v>
      </c>
      <c r="BF1462" s="7">
        <v>0</v>
      </c>
      <c r="BG1462" s="7">
        <v>369345.29715204629</v>
      </c>
      <c r="BH1462" s="7">
        <v>4119</v>
      </c>
      <c r="BI1462" s="7">
        <v>212203</v>
      </c>
      <c r="BJ1462" s="7">
        <v>2920534.7700000009</v>
      </c>
      <c r="BK1462" s="7">
        <v>1602221.100000001</v>
      </c>
      <c r="BL1462" s="7">
        <v>731026.04333333333</v>
      </c>
      <c r="BM1462" s="7">
        <v>3811202.5933333333</v>
      </c>
      <c r="BN1462" s="130">
        <v>1.3080000000000001</v>
      </c>
      <c r="BO1462" s="131">
        <v>1.4889300000000001E-4</v>
      </c>
      <c r="BP1462" s="161">
        <v>3772.953861492223</v>
      </c>
      <c r="BQ1462" s="162">
        <v>7589122</v>
      </c>
      <c r="BR1462" s="161">
        <v>151395</v>
      </c>
      <c r="BS1462" s="163">
        <v>0</v>
      </c>
      <c r="BT1462" s="163">
        <v>1149472.3499999996</v>
      </c>
      <c r="BU1462" s="161">
        <v>9047782.3100000005</v>
      </c>
      <c r="BV1462" s="161">
        <v>27956</v>
      </c>
      <c r="BW1462" s="165">
        <v>4973367.9499999993</v>
      </c>
      <c r="BX1462" s="161">
        <v>151395</v>
      </c>
    </row>
    <row r="1463" spans="1:76" ht="14.45" x14ac:dyDescent="0.3">
      <c r="A1463" s="164" t="s">
        <v>31</v>
      </c>
      <c r="B1463" s="6" t="s">
        <v>147</v>
      </c>
      <c r="C1463" s="6" t="s">
        <v>141</v>
      </c>
      <c r="D1463" s="6" t="s">
        <v>42</v>
      </c>
      <c r="E1463" s="6" t="s">
        <v>36</v>
      </c>
      <c r="F1463" s="24" t="str">
        <f>+Tabela1[[#This Row],[WK]]&amp;Tabela1[[#This Row],[PK]]&amp;Tabela1[[#This Row],[GK]]</f>
        <v>181705</v>
      </c>
      <c r="G1463" s="6" t="s">
        <v>1401</v>
      </c>
      <c r="H1463" s="7">
        <v>451583802.53100085</v>
      </c>
      <c r="I1463" s="8">
        <v>1.371</v>
      </c>
      <c r="J1463" s="7">
        <v>619121393.2700001</v>
      </c>
      <c r="K1463" s="8">
        <v>7.0000000000000007E-2</v>
      </c>
      <c r="L1463" s="7">
        <v>43338497.528900012</v>
      </c>
      <c r="M1463" s="7">
        <v>29328941.528900012</v>
      </c>
      <c r="N1463" s="9">
        <v>2.0934954347518233</v>
      </c>
      <c r="O1463" s="7">
        <v>9817688</v>
      </c>
      <c r="P1463" s="8">
        <v>1.2949999999999999</v>
      </c>
      <c r="Q1463" s="7">
        <v>12713906</v>
      </c>
      <c r="R1463" s="8">
        <v>1.6E-2</v>
      </c>
      <c r="S1463" s="7">
        <v>203422.49600000001</v>
      </c>
      <c r="T1463" s="7">
        <v>84337.496000000014</v>
      </c>
      <c r="U1463" s="9">
        <v>0.70821258764747885</v>
      </c>
      <c r="V1463" s="7">
        <v>29413279.024900012</v>
      </c>
      <c r="W1463" s="9">
        <v>2.0818194067568148</v>
      </c>
      <c r="X1463" s="7">
        <v>46808012.390774585</v>
      </c>
      <c r="Y1463" s="7">
        <v>6340607</v>
      </c>
      <c r="Z1463" s="7">
        <v>1515186.5349999999</v>
      </c>
      <c r="AA1463" s="7">
        <v>2636276.8557745852</v>
      </c>
      <c r="AB1463" s="7">
        <v>27508705</v>
      </c>
      <c r="AC1463" s="7">
        <v>8807237</v>
      </c>
      <c r="AD1463" s="7">
        <v>17394733.365874574</v>
      </c>
      <c r="AE1463" s="7">
        <v>0</v>
      </c>
      <c r="AF1463" s="7">
        <v>43338497.528900012</v>
      </c>
      <c r="AG1463" s="7">
        <v>203422.49600000001</v>
      </c>
      <c r="AH1463" s="7">
        <v>17394733.365874574</v>
      </c>
      <c r="AI1463" s="7">
        <v>11697069</v>
      </c>
      <c r="AJ1463" s="7">
        <v>91205</v>
      </c>
      <c r="AK1463" s="7">
        <v>13778917</v>
      </c>
      <c r="AL1463" s="7">
        <v>2588784</v>
      </c>
      <c r="AM1463" s="7">
        <v>873929</v>
      </c>
      <c r="AN1463" s="7">
        <v>0</v>
      </c>
      <c r="AO1463" s="7">
        <v>0</v>
      </c>
      <c r="AP1463" s="7">
        <v>23126707</v>
      </c>
      <c r="AQ1463" s="7">
        <v>982636</v>
      </c>
      <c r="AR1463" s="7">
        <v>14009556</v>
      </c>
      <c r="AS1463" s="7">
        <v>119085</v>
      </c>
      <c r="AT1463" s="7">
        <v>17317503</v>
      </c>
      <c r="AU1463" s="7">
        <v>1058542</v>
      </c>
      <c r="AV1463" s="7">
        <v>930964</v>
      </c>
      <c r="AW1463" s="7">
        <v>0</v>
      </c>
      <c r="AX1463" s="7">
        <v>0</v>
      </c>
      <c r="AY1463" s="7">
        <v>25542084</v>
      </c>
      <c r="AZ1463" s="7">
        <v>408734</v>
      </c>
      <c r="BA1463" s="7">
        <v>1515186.5349999999</v>
      </c>
      <c r="BB1463" s="7">
        <v>0</v>
      </c>
      <c r="BC1463" s="7">
        <v>191.98</v>
      </c>
      <c r="BD1463" s="7">
        <v>15620.81</v>
      </c>
      <c r="BE1463" s="7">
        <v>63.17</v>
      </c>
      <c r="BF1463" s="7">
        <v>0</v>
      </c>
      <c r="BG1463" s="7">
        <v>1625244.8557745852</v>
      </c>
      <c r="BH1463" s="7">
        <v>18125</v>
      </c>
      <c r="BI1463" s="7">
        <v>1011032</v>
      </c>
      <c r="BJ1463" s="7">
        <v>13914833.022500001</v>
      </c>
      <c r="BK1463" s="7">
        <v>10918795.57</v>
      </c>
      <c r="BL1463" s="7">
        <v>1117108.8933333333</v>
      </c>
      <c r="BM1463" s="7">
        <v>9749932.0233333334</v>
      </c>
      <c r="BN1463" s="130">
        <v>0.89</v>
      </c>
      <c r="BO1463" s="131">
        <v>6.2957669999999999E-4</v>
      </c>
      <c r="BP1463" s="161">
        <v>15954.262072488727</v>
      </c>
      <c r="BQ1463" s="162">
        <v>27508705</v>
      </c>
      <c r="BR1463" s="161">
        <v>946852</v>
      </c>
      <c r="BS1463" s="163">
        <v>0</v>
      </c>
      <c r="BT1463" s="163">
        <v>2896666.6092254147</v>
      </c>
      <c r="BU1463" s="161">
        <v>43338497.530000001</v>
      </c>
      <c r="BV1463" s="161">
        <v>203422.5</v>
      </c>
      <c r="BW1463" s="165">
        <v>20291399.979225416</v>
      </c>
      <c r="BX1463" s="161">
        <v>946852</v>
      </c>
    </row>
    <row r="1464" spans="1:76" ht="14.45" x14ac:dyDescent="0.3">
      <c r="A1464" s="164" t="s">
        <v>31</v>
      </c>
      <c r="B1464" s="6" t="s">
        <v>147</v>
      </c>
      <c r="C1464" s="6" t="s">
        <v>141</v>
      </c>
      <c r="D1464" s="6" t="s">
        <v>44</v>
      </c>
      <c r="E1464" s="6" t="s">
        <v>36</v>
      </c>
      <c r="F1464" s="24" t="str">
        <f>+Tabela1[[#This Row],[WK]]&amp;Tabela1[[#This Row],[PK]]&amp;Tabela1[[#This Row],[GK]]</f>
        <v>181706</v>
      </c>
      <c r="G1464" s="6" t="s">
        <v>1405</v>
      </c>
      <c r="H1464" s="7">
        <v>34475345.477200024</v>
      </c>
      <c r="I1464" s="8">
        <v>1.371</v>
      </c>
      <c r="J1464" s="7">
        <v>47265698.650000006</v>
      </c>
      <c r="K1464" s="8">
        <v>7.0000000000000007E-2</v>
      </c>
      <c r="L1464" s="7">
        <v>3308598.9055000008</v>
      </c>
      <c r="M1464" s="7">
        <v>2350388.9055000008</v>
      </c>
      <c r="N1464" s="9">
        <v>2.4528954044520521</v>
      </c>
      <c r="O1464" s="7">
        <v>0</v>
      </c>
      <c r="P1464" s="8">
        <v>1.2949999999999999</v>
      </c>
      <c r="Q1464" s="7">
        <v>0</v>
      </c>
      <c r="R1464" s="8">
        <v>1.6E-2</v>
      </c>
      <c r="S1464" s="7">
        <v>0</v>
      </c>
      <c r="T1464" s="7">
        <v>-609</v>
      </c>
      <c r="U1464" s="9">
        <v>-1</v>
      </c>
      <c r="V1464" s="7">
        <v>2349779.9055000008</v>
      </c>
      <c r="W1464" s="9">
        <v>2.4507022759248627</v>
      </c>
      <c r="X1464" s="7">
        <v>8563143.8300000001</v>
      </c>
      <c r="Y1464" s="7">
        <v>2945845</v>
      </c>
      <c r="Z1464" s="7">
        <v>644053.83000000007</v>
      </c>
      <c r="AA1464" s="7">
        <v>340532</v>
      </c>
      <c r="AB1464" s="7">
        <v>4632713</v>
      </c>
      <c r="AC1464" s="7">
        <v>0</v>
      </c>
      <c r="AD1464" s="7">
        <v>6213363.9244999997</v>
      </c>
      <c r="AE1464" s="7">
        <v>0</v>
      </c>
      <c r="AF1464" s="7">
        <v>3308598.9055000008</v>
      </c>
      <c r="AG1464" s="7">
        <v>0</v>
      </c>
      <c r="AH1464" s="7">
        <v>6213363.9244999997</v>
      </c>
      <c r="AI1464" s="7">
        <v>800043</v>
      </c>
      <c r="AJ1464" s="7">
        <v>972</v>
      </c>
      <c r="AK1464" s="7">
        <v>2763555</v>
      </c>
      <c r="AL1464" s="7">
        <v>0</v>
      </c>
      <c r="AM1464" s="7">
        <v>232791</v>
      </c>
      <c r="AN1464" s="7">
        <v>0</v>
      </c>
      <c r="AO1464" s="7">
        <v>0</v>
      </c>
      <c r="AP1464" s="7">
        <v>3606203</v>
      </c>
      <c r="AQ1464" s="7">
        <v>222783</v>
      </c>
      <c r="AR1464" s="7">
        <v>958210</v>
      </c>
      <c r="AS1464" s="7">
        <v>609</v>
      </c>
      <c r="AT1464" s="7">
        <v>3160092</v>
      </c>
      <c r="AU1464" s="7">
        <v>155485</v>
      </c>
      <c r="AV1464" s="7">
        <v>237187</v>
      </c>
      <c r="AW1464" s="7">
        <v>0</v>
      </c>
      <c r="AX1464" s="7">
        <v>0</v>
      </c>
      <c r="AY1464" s="7">
        <v>4142512</v>
      </c>
      <c r="AZ1464" s="7">
        <v>94074</v>
      </c>
      <c r="BA1464" s="7">
        <v>644053.83000000007</v>
      </c>
      <c r="BB1464" s="7">
        <v>0</v>
      </c>
      <c r="BC1464" s="7">
        <v>0</v>
      </c>
      <c r="BD1464" s="7">
        <v>6925.31</v>
      </c>
      <c r="BE1464" s="7">
        <v>0</v>
      </c>
      <c r="BF1464" s="7">
        <v>0</v>
      </c>
      <c r="BG1464" s="7">
        <v>320594</v>
      </c>
      <c r="BH1464" s="7">
        <v>1924</v>
      </c>
      <c r="BI1464" s="7">
        <v>19938</v>
      </c>
      <c r="BJ1464" s="7">
        <v>274312.64249999996</v>
      </c>
      <c r="BK1464" s="7">
        <v>0</v>
      </c>
      <c r="BL1464" s="7">
        <v>56523</v>
      </c>
      <c r="BM1464" s="7">
        <v>984204.57</v>
      </c>
      <c r="BN1464" s="130">
        <v>0.60199999999999998</v>
      </c>
      <c r="BO1464" s="131">
        <v>7.2008900000000001E-5</v>
      </c>
      <c r="BP1464" s="161">
        <v>1824.9450658609958</v>
      </c>
      <c r="BQ1464" s="162">
        <v>4632713</v>
      </c>
      <c r="BR1464" s="161">
        <v>106242</v>
      </c>
      <c r="BS1464" s="163">
        <v>0</v>
      </c>
      <c r="BT1464" s="163">
        <v>217889.27000000002</v>
      </c>
      <c r="BU1464" s="161">
        <v>3308598.91</v>
      </c>
      <c r="BV1464" s="161">
        <v>0</v>
      </c>
      <c r="BW1464" s="165">
        <v>6431253.1899999995</v>
      </c>
      <c r="BX1464" s="161">
        <v>106242</v>
      </c>
    </row>
    <row r="1465" spans="1:76" ht="14.45" x14ac:dyDescent="0.3">
      <c r="A1465" s="164" t="s">
        <v>31</v>
      </c>
      <c r="B1465" s="6" t="s">
        <v>147</v>
      </c>
      <c r="C1465" s="6" t="s">
        <v>141</v>
      </c>
      <c r="D1465" s="6" t="s">
        <v>51</v>
      </c>
      <c r="E1465" s="6" t="s">
        <v>40</v>
      </c>
      <c r="F1465" s="24" t="str">
        <f>+Tabela1[[#This Row],[WK]]&amp;Tabela1[[#This Row],[PK]]&amp;Tabela1[[#This Row],[GK]]</f>
        <v>181707</v>
      </c>
      <c r="G1465" s="6" t="s">
        <v>1406</v>
      </c>
      <c r="H1465" s="7">
        <v>360326619.48059928</v>
      </c>
      <c r="I1465" s="8">
        <v>1.371</v>
      </c>
      <c r="J1465" s="7">
        <v>494007795.31</v>
      </c>
      <c r="K1465" s="8">
        <v>7.0000000000000007E-2</v>
      </c>
      <c r="L1465" s="7">
        <v>34580545.671700001</v>
      </c>
      <c r="M1465" s="7">
        <v>21223871.671700001</v>
      </c>
      <c r="N1465" s="9">
        <v>1.5890087361344598</v>
      </c>
      <c r="O1465" s="7">
        <v>21330674</v>
      </c>
      <c r="P1465" s="8">
        <v>1.2949999999999999</v>
      </c>
      <c r="Q1465" s="7">
        <v>27623223</v>
      </c>
      <c r="R1465" s="8">
        <v>1.6E-2</v>
      </c>
      <c r="S1465" s="7">
        <v>441971.56800000003</v>
      </c>
      <c r="T1465" s="7">
        <v>-62392.431999999972</v>
      </c>
      <c r="U1465" s="9">
        <v>-0.12370516531711219</v>
      </c>
      <c r="V1465" s="7">
        <v>21161479.239700004</v>
      </c>
      <c r="W1465" s="9">
        <v>1.526687917578756</v>
      </c>
      <c r="X1465" s="7">
        <v>38258877.656980805</v>
      </c>
      <c r="Y1465" s="7">
        <v>5429375</v>
      </c>
      <c r="Z1465" s="7">
        <v>1298126.085</v>
      </c>
      <c r="AA1465" s="7">
        <v>1684217.5719808047</v>
      </c>
      <c r="AB1465" s="7">
        <v>26246736</v>
      </c>
      <c r="AC1465" s="7">
        <v>3600423</v>
      </c>
      <c r="AD1465" s="7">
        <v>17097398.417280804</v>
      </c>
      <c r="AE1465" s="7">
        <v>0</v>
      </c>
      <c r="AF1465" s="7">
        <v>34580545.671700001</v>
      </c>
      <c r="AG1465" s="7">
        <v>441971.56800000003</v>
      </c>
      <c r="AH1465" s="7">
        <v>17097398.417280804</v>
      </c>
      <c r="AI1465" s="7">
        <v>11151956</v>
      </c>
      <c r="AJ1465" s="7">
        <v>510363</v>
      </c>
      <c r="AK1465" s="7">
        <v>10845963</v>
      </c>
      <c r="AL1465" s="7">
        <v>443101</v>
      </c>
      <c r="AM1465" s="7">
        <v>476544</v>
      </c>
      <c r="AN1465" s="7">
        <v>0</v>
      </c>
      <c r="AO1465" s="7">
        <v>0</v>
      </c>
      <c r="AP1465" s="7">
        <v>20647509</v>
      </c>
      <c r="AQ1465" s="7">
        <v>1292941</v>
      </c>
      <c r="AR1465" s="7">
        <v>13356674</v>
      </c>
      <c r="AS1465" s="7">
        <v>504364</v>
      </c>
      <c r="AT1465" s="7">
        <v>12291678</v>
      </c>
      <c r="AU1465" s="7">
        <v>0</v>
      </c>
      <c r="AV1465" s="7">
        <v>516230</v>
      </c>
      <c r="AW1465" s="7">
        <v>0</v>
      </c>
      <c r="AX1465" s="7">
        <v>0</v>
      </c>
      <c r="AY1465" s="7">
        <v>23698074</v>
      </c>
      <c r="AZ1465" s="7">
        <v>561198</v>
      </c>
      <c r="BA1465" s="7">
        <v>1298126.085</v>
      </c>
      <c r="BB1465" s="7">
        <v>0</v>
      </c>
      <c r="BC1465" s="7">
        <v>89.91</v>
      </c>
      <c r="BD1465" s="7">
        <v>13563.06</v>
      </c>
      <c r="BE1465" s="7">
        <v>191.17</v>
      </c>
      <c r="BF1465" s="7">
        <v>0</v>
      </c>
      <c r="BG1465" s="7">
        <v>1134398.5719808047</v>
      </c>
      <c r="BH1465" s="7">
        <v>12651</v>
      </c>
      <c r="BI1465" s="7">
        <v>549819</v>
      </c>
      <c r="BJ1465" s="7">
        <v>7567092.1908333302</v>
      </c>
      <c r="BK1465" s="7">
        <v>4300527.1099999966</v>
      </c>
      <c r="BL1465" s="7">
        <v>3313638.436666667</v>
      </c>
      <c r="BM1465" s="7">
        <v>6438983.4500000002</v>
      </c>
      <c r="BN1465" s="130">
        <v>0.86899999999999999</v>
      </c>
      <c r="BO1465" s="131">
        <v>4.535699E-4</v>
      </c>
      <c r="BP1465" s="161">
        <v>11493.952256913992</v>
      </c>
      <c r="BQ1465" s="162">
        <v>26246736</v>
      </c>
      <c r="BR1465" s="161">
        <v>675659</v>
      </c>
      <c r="BS1465" s="163">
        <v>0</v>
      </c>
      <c r="BT1465" s="163">
        <v>2483961.2299999967</v>
      </c>
      <c r="BU1465" s="161">
        <v>34580545.670000002</v>
      </c>
      <c r="BV1465" s="161">
        <v>441971.57</v>
      </c>
      <c r="BW1465" s="165">
        <v>19581359.649999999</v>
      </c>
      <c r="BX1465" s="161">
        <v>675659</v>
      </c>
    </row>
    <row r="1466" spans="1:76" ht="14.45" x14ac:dyDescent="0.3">
      <c r="A1466" s="164" t="s">
        <v>31</v>
      </c>
      <c r="B1466" s="6" t="s">
        <v>147</v>
      </c>
      <c r="C1466" s="6" t="s">
        <v>141</v>
      </c>
      <c r="D1466" s="6" t="s">
        <v>75</v>
      </c>
      <c r="E1466" s="6" t="s">
        <v>36</v>
      </c>
      <c r="F1466" s="24" t="str">
        <f>+Tabela1[[#This Row],[WK]]&amp;Tabela1[[#This Row],[PK]]&amp;Tabela1[[#This Row],[GK]]</f>
        <v>181708</v>
      </c>
      <c r="G1466" s="6" t="s">
        <v>1407</v>
      </c>
      <c r="H1466" s="7">
        <v>231294617.25399897</v>
      </c>
      <c r="I1466" s="8">
        <v>1.371</v>
      </c>
      <c r="J1466" s="7">
        <v>317104920.25999999</v>
      </c>
      <c r="K1466" s="8">
        <v>7.0000000000000007E-2</v>
      </c>
      <c r="L1466" s="7">
        <v>22197344.418200001</v>
      </c>
      <c r="M1466" s="7">
        <v>15002058.418200001</v>
      </c>
      <c r="N1466" s="9">
        <v>2.0849843103109453</v>
      </c>
      <c r="O1466" s="7">
        <v>1364992</v>
      </c>
      <c r="P1466" s="8">
        <v>1.2949999999999999</v>
      </c>
      <c r="Q1466" s="7">
        <v>1767665</v>
      </c>
      <c r="R1466" s="8">
        <v>1.6E-2</v>
      </c>
      <c r="S1466" s="7">
        <v>28282.639999999999</v>
      </c>
      <c r="T1466" s="7">
        <v>19239.64</v>
      </c>
      <c r="U1466" s="9">
        <v>2.1275727081720666</v>
      </c>
      <c r="V1466" s="7">
        <v>15021298.058200002</v>
      </c>
      <c r="W1466" s="9">
        <v>2.085037768014204</v>
      </c>
      <c r="X1466" s="7">
        <v>34285132.52770406</v>
      </c>
      <c r="Y1466" s="7">
        <v>9688141</v>
      </c>
      <c r="Z1466" s="7">
        <v>515322.14500000002</v>
      </c>
      <c r="AA1466" s="7">
        <v>1353371.3827040587</v>
      </c>
      <c r="AB1466" s="7">
        <v>20813012</v>
      </c>
      <c r="AC1466" s="7">
        <v>1915286</v>
      </c>
      <c r="AD1466" s="7">
        <v>19263834.469504058</v>
      </c>
      <c r="AE1466" s="7">
        <v>0</v>
      </c>
      <c r="AF1466" s="7">
        <v>22197344.418200001</v>
      </c>
      <c r="AG1466" s="7">
        <v>28282.639999999999</v>
      </c>
      <c r="AH1466" s="7">
        <v>19263834.469504058</v>
      </c>
      <c r="AI1466" s="7">
        <v>6007596</v>
      </c>
      <c r="AJ1466" s="7">
        <v>8308</v>
      </c>
      <c r="AK1466" s="7">
        <v>10468987</v>
      </c>
      <c r="AL1466" s="7">
        <v>261806</v>
      </c>
      <c r="AM1466" s="7">
        <v>515762</v>
      </c>
      <c r="AN1466" s="7">
        <v>0</v>
      </c>
      <c r="AO1466" s="7">
        <v>0</v>
      </c>
      <c r="AP1466" s="7">
        <v>16518302</v>
      </c>
      <c r="AQ1466" s="7">
        <v>875222</v>
      </c>
      <c r="AR1466" s="7">
        <v>7195286</v>
      </c>
      <c r="AS1466" s="7">
        <v>9043</v>
      </c>
      <c r="AT1466" s="7">
        <v>12401628</v>
      </c>
      <c r="AU1466" s="7">
        <v>506619</v>
      </c>
      <c r="AV1466" s="7">
        <v>914842</v>
      </c>
      <c r="AW1466" s="7">
        <v>0</v>
      </c>
      <c r="AX1466" s="7">
        <v>0</v>
      </c>
      <c r="AY1466" s="7">
        <v>19214144</v>
      </c>
      <c r="AZ1466" s="7">
        <v>374673</v>
      </c>
      <c r="BA1466" s="7">
        <v>515322.14500000002</v>
      </c>
      <c r="BB1466" s="7">
        <v>0</v>
      </c>
      <c r="BC1466" s="7">
        <v>41.44</v>
      </c>
      <c r="BD1466" s="7">
        <v>5315.7</v>
      </c>
      <c r="BE1466" s="7">
        <v>174.53</v>
      </c>
      <c r="BF1466" s="7">
        <v>0</v>
      </c>
      <c r="BG1466" s="7">
        <v>799934.38270405855</v>
      </c>
      <c r="BH1466" s="7">
        <v>8921</v>
      </c>
      <c r="BI1466" s="7">
        <v>553437</v>
      </c>
      <c r="BJ1466" s="7">
        <v>7617034.1241666675</v>
      </c>
      <c r="BK1466" s="7">
        <v>4869548.1833333336</v>
      </c>
      <c r="BL1466" s="7">
        <v>1473373.2866666664</v>
      </c>
      <c r="BM1466" s="7">
        <v>8043197.1900000013</v>
      </c>
      <c r="BN1466" s="130">
        <v>0.70699999999999996</v>
      </c>
      <c r="BO1466" s="131">
        <v>3.3532039999999998E-4</v>
      </c>
      <c r="BP1466" s="161">
        <v>8497.4004629152623</v>
      </c>
      <c r="BQ1466" s="162">
        <v>20813012</v>
      </c>
      <c r="BR1466" s="161">
        <v>462440</v>
      </c>
      <c r="BS1466" s="163">
        <v>0</v>
      </c>
      <c r="BT1466" s="163">
        <v>2089213.25</v>
      </c>
      <c r="BU1466" s="161">
        <v>22197344.420000002</v>
      </c>
      <c r="BV1466" s="161">
        <v>28282.639999999999</v>
      </c>
      <c r="BW1466" s="165">
        <v>21353047.719999999</v>
      </c>
      <c r="BX1466" s="161">
        <v>462440</v>
      </c>
    </row>
    <row r="1467" spans="1:76" ht="14.45" x14ac:dyDescent="0.3">
      <c r="A1467" s="164" t="s">
        <v>31</v>
      </c>
      <c r="B1467" s="6" t="s">
        <v>147</v>
      </c>
      <c r="C1467" s="6" t="s">
        <v>147</v>
      </c>
      <c r="D1467" s="6" t="s">
        <v>33</v>
      </c>
      <c r="E1467" s="6" t="s">
        <v>34</v>
      </c>
      <c r="F1467" s="24" t="str">
        <f>+Tabela1[[#This Row],[WK]]&amp;Tabela1[[#This Row],[PK]]&amp;Tabela1[[#This Row],[GK]]</f>
        <v>181801</v>
      </c>
      <c r="G1467" s="6" t="s">
        <v>1408</v>
      </c>
      <c r="H1467" s="7">
        <v>1881584571.0251653</v>
      </c>
      <c r="I1467" s="8">
        <v>1.371</v>
      </c>
      <c r="J1467" s="7">
        <v>2579652446.8800001</v>
      </c>
      <c r="K1467" s="8">
        <v>7.0000000000000007E-2</v>
      </c>
      <c r="L1467" s="7">
        <v>180575671.28160003</v>
      </c>
      <c r="M1467" s="7">
        <v>105391838.28160003</v>
      </c>
      <c r="N1467" s="9">
        <v>1.4017885770947596</v>
      </c>
      <c r="O1467" s="7">
        <v>1072620145</v>
      </c>
      <c r="P1467" s="8">
        <v>1.2949999999999999</v>
      </c>
      <c r="Q1467" s="7">
        <v>1389043088</v>
      </c>
      <c r="R1467" s="8">
        <v>1.6E-2</v>
      </c>
      <c r="S1467" s="7">
        <v>22224689.408</v>
      </c>
      <c r="T1467" s="7">
        <v>6381838.4079999998</v>
      </c>
      <c r="U1467" s="9">
        <v>0.40282133613451265</v>
      </c>
      <c r="V1467" s="7">
        <v>111773676.68960002</v>
      </c>
      <c r="W1467" s="9">
        <v>1.2279220968831515</v>
      </c>
      <c r="X1467" s="7">
        <v>115863924.53510533</v>
      </c>
      <c r="Y1467" s="7">
        <v>0</v>
      </c>
      <c r="Z1467" s="7">
        <v>21929.865000000002</v>
      </c>
      <c r="AA1467" s="7">
        <v>10349114.670105327</v>
      </c>
      <c r="AB1467" s="7">
        <v>105492880</v>
      </c>
      <c r="AC1467" s="7">
        <v>0</v>
      </c>
      <c r="AD1467" s="7">
        <v>4090247.8455053046</v>
      </c>
      <c r="AE1467" s="7">
        <v>0</v>
      </c>
      <c r="AF1467" s="7">
        <v>180575671.28160003</v>
      </c>
      <c r="AG1467" s="7">
        <v>22224689.408</v>
      </c>
      <c r="AH1467" s="7">
        <v>4090247.8455053046</v>
      </c>
      <c r="AI1467" s="7">
        <v>62773619</v>
      </c>
      <c r="AJ1467" s="7">
        <v>11391067</v>
      </c>
      <c r="AK1467" s="7">
        <v>0</v>
      </c>
      <c r="AL1467" s="7">
        <v>0</v>
      </c>
      <c r="AM1467" s="7">
        <v>2776117</v>
      </c>
      <c r="AN1467" s="7">
        <v>0</v>
      </c>
      <c r="AO1467" s="7">
        <v>0</v>
      </c>
      <c r="AP1467" s="7">
        <v>84878909</v>
      </c>
      <c r="AQ1467" s="7">
        <v>5824206</v>
      </c>
      <c r="AR1467" s="7">
        <v>75183833</v>
      </c>
      <c r="AS1467" s="7">
        <v>15842851</v>
      </c>
      <c r="AT1467" s="7">
        <v>0</v>
      </c>
      <c r="AU1467" s="7">
        <v>0</v>
      </c>
      <c r="AV1467" s="7">
        <v>2964480</v>
      </c>
      <c r="AW1467" s="7">
        <v>0</v>
      </c>
      <c r="AX1467" s="7">
        <v>0</v>
      </c>
      <c r="AY1467" s="7">
        <v>95607049</v>
      </c>
      <c r="AZ1467" s="7">
        <v>2424830</v>
      </c>
      <c r="BA1467" s="7">
        <v>21929.865000000002</v>
      </c>
      <c r="BB1467" s="7">
        <v>0</v>
      </c>
      <c r="BC1467" s="7">
        <v>0</v>
      </c>
      <c r="BD1467" s="7">
        <v>0</v>
      </c>
      <c r="BE1467" s="7">
        <v>471.61</v>
      </c>
      <c r="BF1467" s="7">
        <v>0</v>
      </c>
      <c r="BG1467" s="7">
        <v>4943165.6701053269</v>
      </c>
      <c r="BH1467" s="7">
        <v>55127</v>
      </c>
      <c r="BI1467" s="7">
        <v>5405949</v>
      </c>
      <c r="BJ1467" s="7">
        <v>74402315.633333325</v>
      </c>
      <c r="BK1467" s="7">
        <v>54365274.450000003</v>
      </c>
      <c r="BL1467" s="7">
        <v>17697863.133333333</v>
      </c>
      <c r="BM1467" s="7">
        <v>44752438.466666669</v>
      </c>
      <c r="BN1467" s="130">
        <v>1.1819999999999999</v>
      </c>
      <c r="BO1467" s="131">
        <v>2.1626485999999999E-3</v>
      </c>
      <c r="BP1467" s="161">
        <v>54804.380991009821</v>
      </c>
      <c r="BQ1467" s="162">
        <v>105492880</v>
      </c>
      <c r="BR1467" s="161">
        <v>2469042</v>
      </c>
      <c r="BS1467" s="163">
        <v>0</v>
      </c>
      <c r="BT1467" s="163">
        <v>0</v>
      </c>
      <c r="BU1467" s="161">
        <v>180575671.28</v>
      </c>
      <c r="BV1467" s="161">
        <v>22224689.41</v>
      </c>
      <c r="BW1467" s="165">
        <v>4090247.85</v>
      </c>
      <c r="BX1467" s="161">
        <v>2469042</v>
      </c>
    </row>
    <row r="1468" spans="1:76" ht="14.45" x14ac:dyDescent="0.3">
      <c r="A1468" s="164" t="s">
        <v>31</v>
      </c>
      <c r="B1468" s="6" t="s">
        <v>147</v>
      </c>
      <c r="C1468" s="6" t="s">
        <v>147</v>
      </c>
      <c r="D1468" s="6" t="s">
        <v>32</v>
      </c>
      <c r="E1468" s="6" t="s">
        <v>36</v>
      </c>
      <c r="F1468" s="24" t="str">
        <f>+Tabela1[[#This Row],[WK]]&amp;Tabela1[[#This Row],[PK]]&amp;Tabela1[[#This Row],[GK]]</f>
        <v>181802</v>
      </c>
      <c r="G1468" s="6" t="s">
        <v>1409</v>
      </c>
      <c r="H1468" s="7">
        <v>164690253.38099894</v>
      </c>
      <c r="I1468" s="8">
        <v>1.371</v>
      </c>
      <c r="J1468" s="7">
        <v>225790337.38999999</v>
      </c>
      <c r="K1468" s="8">
        <v>7.0000000000000007E-2</v>
      </c>
      <c r="L1468" s="7">
        <v>15805323.6173</v>
      </c>
      <c r="M1468" s="7">
        <v>10934164.6173</v>
      </c>
      <c r="N1468" s="9">
        <v>2.2446741355188777</v>
      </c>
      <c r="O1468" s="7">
        <v>0</v>
      </c>
      <c r="P1468" s="8">
        <v>1.2949999999999999</v>
      </c>
      <c r="Q1468" s="7">
        <v>0</v>
      </c>
      <c r="R1468" s="8">
        <v>1.6E-2</v>
      </c>
      <c r="S1468" s="7">
        <v>0</v>
      </c>
      <c r="T1468" s="7">
        <v>-13417</v>
      </c>
      <c r="U1468" s="9">
        <v>-1</v>
      </c>
      <c r="V1468" s="7">
        <v>10920747.6173</v>
      </c>
      <c r="W1468" s="9">
        <v>2.2357616336197861</v>
      </c>
      <c r="X1468" s="7">
        <v>27806910.509169944</v>
      </c>
      <c r="Y1468" s="7">
        <v>11437555</v>
      </c>
      <c r="Z1468" s="7">
        <v>807074.92499999993</v>
      </c>
      <c r="AA1468" s="7">
        <v>1236544.5841699452</v>
      </c>
      <c r="AB1468" s="7">
        <v>13399136</v>
      </c>
      <c r="AC1468" s="7">
        <v>926600</v>
      </c>
      <c r="AD1468" s="7">
        <v>16886162.891869944</v>
      </c>
      <c r="AE1468" s="7">
        <v>0</v>
      </c>
      <c r="AF1468" s="7">
        <v>15805323.6173</v>
      </c>
      <c r="AG1468" s="7">
        <v>0</v>
      </c>
      <c r="AH1468" s="7">
        <v>16886162.891869944</v>
      </c>
      <c r="AI1468" s="7">
        <v>4067101</v>
      </c>
      <c r="AJ1468" s="7">
        <v>4755</v>
      </c>
      <c r="AK1468" s="7">
        <v>11538517</v>
      </c>
      <c r="AL1468" s="7">
        <v>684193</v>
      </c>
      <c r="AM1468" s="7">
        <v>850853</v>
      </c>
      <c r="AN1468" s="7">
        <v>0</v>
      </c>
      <c r="AO1468" s="7">
        <v>0</v>
      </c>
      <c r="AP1468" s="7">
        <v>11529522</v>
      </c>
      <c r="AQ1468" s="7">
        <v>779744</v>
      </c>
      <c r="AR1468" s="7">
        <v>4871159</v>
      </c>
      <c r="AS1468" s="7">
        <v>13417</v>
      </c>
      <c r="AT1468" s="7">
        <v>12931603</v>
      </c>
      <c r="AU1468" s="7">
        <v>954270</v>
      </c>
      <c r="AV1468" s="7">
        <v>914572</v>
      </c>
      <c r="AW1468" s="7">
        <v>0</v>
      </c>
      <c r="AX1468" s="7">
        <v>0</v>
      </c>
      <c r="AY1468" s="7">
        <v>11948811</v>
      </c>
      <c r="AZ1468" s="7">
        <v>326014</v>
      </c>
      <c r="BA1468" s="7">
        <v>807074.92499999993</v>
      </c>
      <c r="BB1468" s="7">
        <v>0</v>
      </c>
      <c r="BC1468" s="7">
        <v>0</v>
      </c>
      <c r="BD1468" s="7">
        <v>0.08</v>
      </c>
      <c r="BE1468" s="7">
        <v>17356.29</v>
      </c>
      <c r="BF1468" s="7">
        <v>0</v>
      </c>
      <c r="BG1468" s="7">
        <v>681840.58416994521</v>
      </c>
      <c r="BH1468" s="7">
        <v>7604</v>
      </c>
      <c r="BI1468" s="7">
        <v>554704</v>
      </c>
      <c r="BJ1468" s="7">
        <v>7634436.8858333342</v>
      </c>
      <c r="BK1468" s="7">
        <v>5058710.99</v>
      </c>
      <c r="BL1468" s="7">
        <v>1948942.7566666668</v>
      </c>
      <c r="BM1468" s="7">
        <v>6405018.0700000003</v>
      </c>
      <c r="BN1468" s="130">
        <v>0.61199999999999999</v>
      </c>
      <c r="BO1468" s="131">
        <v>2.8795330000000002E-4</v>
      </c>
      <c r="BP1468" s="161">
        <v>7296.7787090593429</v>
      </c>
      <c r="BQ1468" s="162">
        <v>13399136</v>
      </c>
      <c r="BR1468" s="161">
        <v>407962</v>
      </c>
      <c r="BS1468" s="163">
        <v>0</v>
      </c>
      <c r="BT1468" s="163">
        <v>1676321.4908300564</v>
      </c>
      <c r="BU1468" s="161">
        <v>15805323.619999999</v>
      </c>
      <c r="BV1468" s="161">
        <v>0</v>
      </c>
      <c r="BW1468" s="165">
        <v>18562484.380830057</v>
      </c>
      <c r="BX1468" s="161">
        <v>407962</v>
      </c>
    </row>
    <row r="1469" spans="1:76" ht="14.45" x14ac:dyDescent="0.3">
      <c r="A1469" s="164" t="s">
        <v>31</v>
      </c>
      <c r="B1469" s="6" t="s">
        <v>147</v>
      </c>
      <c r="C1469" s="6" t="s">
        <v>147</v>
      </c>
      <c r="D1469" s="6" t="s">
        <v>37</v>
      </c>
      <c r="E1469" s="6" t="s">
        <v>36</v>
      </c>
      <c r="F1469" s="24" t="str">
        <f>+Tabela1[[#This Row],[WK]]&amp;Tabela1[[#This Row],[PK]]&amp;Tabela1[[#This Row],[GK]]</f>
        <v>181803</v>
      </c>
      <c r="G1469" s="6" t="s">
        <v>1410</v>
      </c>
      <c r="H1469" s="7">
        <v>354093335.03299922</v>
      </c>
      <c r="I1469" s="8">
        <v>1.371</v>
      </c>
      <c r="J1469" s="7">
        <v>485461962.32999998</v>
      </c>
      <c r="K1469" s="8">
        <v>7.0000000000000007E-2</v>
      </c>
      <c r="L1469" s="7">
        <v>33982337.3631</v>
      </c>
      <c r="M1469" s="7">
        <v>18296033.3631</v>
      </c>
      <c r="N1469" s="9">
        <v>1.1663699341221487</v>
      </c>
      <c r="O1469" s="7">
        <v>1259399</v>
      </c>
      <c r="P1469" s="8">
        <v>1.2949999999999999</v>
      </c>
      <c r="Q1469" s="7">
        <v>1630922</v>
      </c>
      <c r="R1469" s="8">
        <v>1.6E-2</v>
      </c>
      <c r="S1469" s="7">
        <v>26094.752</v>
      </c>
      <c r="T1469" s="7">
        <v>-12446.248</v>
      </c>
      <c r="U1469" s="9">
        <v>-0.32293526374510262</v>
      </c>
      <c r="V1469" s="7">
        <v>18283587.115099996</v>
      </c>
      <c r="W1469" s="9">
        <v>1.1627197034438175</v>
      </c>
      <c r="X1469" s="7">
        <v>31577770.110647608</v>
      </c>
      <c r="Y1469" s="7">
        <v>2948112</v>
      </c>
      <c r="Z1469" s="7">
        <v>565664.12999999989</v>
      </c>
      <c r="AA1469" s="7">
        <v>2149774.9806476077</v>
      </c>
      <c r="AB1469" s="7">
        <v>19948179</v>
      </c>
      <c r="AC1469" s="7">
        <v>5966040</v>
      </c>
      <c r="AD1469" s="7">
        <v>13294182.995547608</v>
      </c>
      <c r="AE1469" s="7">
        <v>0</v>
      </c>
      <c r="AF1469" s="7">
        <v>33982337.3631</v>
      </c>
      <c r="AG1469" s="7">
        <v>26094.752</v>
      </c>
      <c r="AH1469" s="7">
        <v>13294182.995547608</v>
      </c>
      <c r="AI1469" s="7">
        <v>13097045</v>
      </c>
      <c r="AJ1469" s="7">
        <v>45228</v>
      </c>
      <c r="AK1469" s="7">
        <v>8964144</v>
      </c>
      <c r="AL1469" s="7">
        <v>0</v>
      </c>
      <c r="AM1469" s="7">
        <v>648686</v>
      </c>
      <c r="AN1469" s="7">
        <v>0</v>
      </c>
      <c r="AO1469" s="7">
        <v>0</v>
      </c>
      <c r="AP1469" s="7">
        <v>16258009</v>
      </c>
      <c r="AQ1469" s="7">
        <v>907049</v>
      </c>
      <c r="AR1469" s="7">
        <v>15686304</v>
      </c>
      <c r="AS1469" s="7">
        <v>38541</v>
      </c>
      <c r="AT1469" s="7">
        <v>10034457</v>
      </c>
      <c r="AU1469" s="7">
        <v>0</v>
      </c>
      <c r="AV1469" s="7">
        <v>1075857</v>
      </c>
      <c r="AW1469" s="7">
        <v>0</v>
      </c>
      <c r="AX1469" s="7">
        <v>0</v>
      </c>
      <c r="AY1469" s="7">
        <v>18975224</v>
      </c>
      <c r="AZ1469" s="7">
        <v>373051</v>
      </c>
      <c r="BA1469" s="7">
        <v>565664.12999999989</v>
      </c>
      <c r="BB1469" s="7">
        <v>0</v>
      </c>
      <c r="BC1469" s="7">
        <v>117.87</v>
      </c>
      <c r="BD1469" s="7">
        <v>5426.11</v>
      </c>
      <c r="BE1469" s="7">
        <v>526.79999999999995</v>
      </c>
      <c r="BF1469" s="7">
        <v>0</v>
      </c>
      <c r="BG1469" s="7">
        <v>1070105.9806476079</v>
      </c>
      <c r="BH1469" s="7">
        <v>11934</v>
      </c>
      <c r="BI1469" s="7">
        <v>1079669</v>
      </c>
      <c r="BJ1469" s="7">
        <v>14859639.883333335</v>
      </c>
      <c r="BK1469" s="7">
        <v>11694566.506666668</v>
      </c>
      <c r="BL1469" s="7">
        <v>3921310.2566666664</v>
      </c>
      <c r="BM1469" s="7">
        <v>4817672.9933333322</v>
      </c>
      <c r="BN1469" s="130">
        <v>0.92</v>
      </c>
      <c r="BO1469" s="131">
        <v>4.04523E-4</v>
      </c>
      <c r="BP1469" s="161">
        <v>10251.308741673116</v>
      </c>
      <c r="BQ1469" s="162">
        <v>19948179</v>
      </c>
      <c r="BR1469" s="161">
        <v>650838</v>
      </c>
      <c r="BS1469" s="163">
        <v>0</v>
      </c>
      <c r="BT1469" s="163">
        <v>2531656.8893523961</v>
      </c>
      <c r="BU1469" s="161">
        <v>33982337.359999999</v>
      </c>
      <c r="BV1469" s="161">
        <v>26094.75</v>
      </c>
      <c r="BW1469" s="165">
        <v>15825839.889352396</v>
      </c>
      <c r="BX1469" s="161">
        <v>650838</v>
      </c>
    </row>
    <row r="1470" spans="1:76" ht="14.45" x14ac:dyDescent="0.3">
      <c r="A1470" s="164" t="s">
        <v>31</v>
      </c>
      <c r="B1470" s="6" t="s">
        <v>147</v>
      </c>
      <c r="C1470" s="6" t="s">
        <v>147</v>
      </c>
      <c r="D1470" s="6" t="s">
        <v>39</v>
      </c>
      <c r="E1470" s="6" t="s">
        <v>36</v>
      </c>
      <c r="F1470" s="24" t="str">
        <f>+Tabela1[[#This Row],[WK]]&amp;Tabela1[[#This Row],[PK]]&amp;Tabela1[[#This Row],[GK]]</f>
        <v>181804</v>
      </c>
      <c r="G1470" s="6" t="s">
        <v>1411</v>
      </c>
      <c r="H1470" s="7">
        <v>177424530.30639899</v>
      </c>
      <c r="I1470" s="8">
        <v>1.371</v>
      </c>
      <c r="J1470" s="7">
        <v>243249031.04999998</v>
      </c>
      <c r="K1470" s="8">
        <v>7.0000000000000007E-2</v>
      </c>
      <c r="L1470" s="7">
        <v>17027432.173500001</v>
      </c>
      <c r="M1470" s="7">
        <v>11088764.173500001</v>
      </c>
      <c r="N1470" s="9">
        <v>1.8672140240033626</v>
      </c>
      <c r="O1470" s="7">
        <v>2942595</v>
      </c>
      <c r="P1470" s="8">
        <v>1.2949999999999999</v>
      </c>
      <c r="Q1470" s="7">
        <v>3810661</v>
      </c>
      <c r="R1470" s="8">
        <v>1.6E-2</v>
      </c>
      <c r="S1470" s="7">
        <v>60970.576000000001</v>
      </c>
      <c r="T1470" s="7">
        <v>3404.5760000000009</v>
      </c>
      <c r="U1470" s="9">
        <v>5.9142132508772559E-2</v>
      </c>
      <c r="V1470" s="7">
        <v>11092168.749500003</v>
      </c>
      <c r="W1470" s="9">
        <v>1.8498558844601467</v>
      </c>
      <c r="X1470" s="7">
        <v>27232048.148098029</v>
      </c>
      <c r="Y1470" s="7">
        <v>9375521</v>
      </c>
      <c r="Z1470" s="7">
        <v>478415.55999999994</v>
      </c>
      <c r="AA1470" s="7">
        <v>1031881.5880980303</v>
      </c>
      <c r="AB1470" s="7">
        <v>15944421</v>
      </c>
      <c r="AC1470" s="7">
        <v>401809</v>
      </c>
      <c r="AD1470" s="7">
        <v>16139879.398598028</v>
      </c>
      <c r="AE1470" s="7">
        <v>0</v>
      </c>
      <c r="AF1470" s="7">
        <v>17027432.173500001</v>
      </c>
      <c r="AG1470" s="7">
        <v>60970.576000000001</v>
      </c>
      <c r="AH1470" s="7">
        <v>16139879.398598028</v>
      </c>
      <c r="AI1470" s="7">
        <v>4958403</v>
      </c>
      <c r="AJ1470" s="7">
        <v>28006</v>
      </c>
      <c r="AK1470" s="7">
        <v>9254681</v>
      </c>
      <c r="AL1470" s="7">
        <v>0</v>
      </c>
      <c r="AM1470" s="7">
        <v>442786</v>
      </c>
      <c r="AN1470" s="7">
        <v>0</v>
      </c>
      <c r="AO1470" s="7">
        <v>0</v>
      </c>
      <c r="AP1470" s="7">
        <v>13047455</v>
      </c>
      <c r="AQ1470" s="7">
        <v>751895</v>
      </c>
      <c r="AR1470" s="7">
        <v>5938668</v>
      </c>
      <c r="AS1470" s="7">
        <v>57566</v>
      </c>
      <c r="AT1470" s="7">
        <v>10640494</v>
      </c>
      <c r="AU1470" s="7">
        <v>348017</v>
      </c>
      <c r="AV1470" s="7">
        <v>762267</v>
      </c>
      <c r="AW1470" s="7">
        <v>0</v>
      </c>
      <c r="AX1470" s="7">
        <v>0</v>
      </c>
      <c r="AY1470" s="7">
        <v>14439881</v>
      </c>
      <c r="AZ1470" s="7">
        <v>317904</v>
      </c>
      <c r="BA1470" s="7">
        <v>478415.55999999994</v>
      </c>
      <c r="BB1470" s="7">
        <v>0</v>
      </c>
      <c r="BC1470" s="7">
        <v>267.45999999999998</v>
      </c>
      <c r="BD1470" s="7">
        <v>117.74</v>
      </c>
      <c r="BE1470" s="7">
        <v>8269.9599999999991</v>
      </c>
      <c r="BF1470" s="7">
        <v>0</v>
      </c>
      <c r="BG1470" s="7">
        <v>648573.5880980303</v>
      </c>
      <c r="BH1470" s="7">
        <v>7233</v>
      </c>
      <c r="BI1470" s="7">
        <v>383308</v>
      </c>
      <c r="BJ1470" s="7">
        <v>5275539.270833333</v>
      </c>
      <c r="BK1470" s="7">
        <v>3618124.5266666664</v>
      </c>
      <c r="BL1470" s="7">
        <v>195390.80999999997</v>
      </c>
      <c r="BM1470" s="7">
        <v>6238877.3566666665</v>
      </c>
      <c r="BN1470" s="130">
        <v>0.66700000000000004</v>
      </c>
      <c r="BO1470" s="131">
        <v>2.8018169999999997E-4</v>
      </c>
      <c r="BP1470" s="161">
        <v>7100.677155929543</v>
      </c>
      <c r="BQ1470" s="162">
        <v>15944421</v>
      </c>
      <c r="BR1470" s="161">
        <v>394492</v>
      </c>
      <c r="BS1470" s="163">
        <v>0</v>
      </c>
      <c r="BT1470" s="163">
        <v>1671006.8519019708</v>
      </c>
      <c r="BU1470" s="161">
        <v>17027432.170000002</v>
      </c>
      <c r="BV1470" s="161">
        <v>60970.58</v>
      </c>
      <c r="BW1470" s="165">
        <v>17810886.251901969</v>
      </c>
      <c r="BX1470" s="161">
        <v>394492</v>
      </c>
    </row>
    <row r="1471" spans="1:76" ht="14.45" x14ac:dyDescent="0.3">
      <c r="A1471" s="164" t="s">
        <v>31</v>
      </c>
      <c r="B1471" s="6" t="s">
        <v>147</v>
      </c>
      <c r="C1471" s="6" t="s">
        <v>147</v>
      </c>
      <c r="D1471" s="6" t="s">
        <v>42</v>
      </c>
      <c r="E1471" s="6" t="s">
        <v>40</v>
      </c>
      <c r="F1471" s="24" t="str">
        <f>+Tabela1[[#This Row],[WK]]&amp;Tabela1[[#This Row],[PK]]&amp;Tabela1[[#This Row],[GK]]</f>
        <v>181805</v>
      </c>
      <c r="G1471" s="6" t="s">
        <v>1412</v>
      </c>
      <c r="H1471" s="7">
        <v>215856307.42439902</v>
      </c>
      <c r="I1471" s="8">
        <v>1.371</v>
      </c>
      <c r="J1471" s="7">
        <v>295938997.48000002</v>
      </c>
      <c r="K1471" s="8">
        <v>7.0000000000000007E-2</v>
      </c>
      <c r="L1471" s="7">
        <v>20715729.823600002</v>
      </c>
      <c r="M1471" s="7">
        <v>13590907.823600002</v>
      </c>
      <c r="N1471" s="9">
        <v>1.9075434900128034</v>
      </c>
      <c r="O1471" s="7">
        <v>8716928</v>
      </c>
      <c r="P1471" s="8">
        <v>1.2949999999999999</v>
      </c>
      <c r="Q1471" s="7">
        <v>11288422</v>
      </c>
      <c r="R1471" s="8">
        <v>1.6E-2</v>
      </c>
      <c r="S1471" s="7">
        <v>180614.75200000001</v>
      </c>
      <c r="T1471" s="7">
        <v>50054.752000000008</v>
      </c>
      <c r="U1471" s="9">
        <v>0.3833850490196079</v>
      </c>
      <c r="V1471" s="7">
        <v>13640962.575600002</v>
      </c>
      <c r="W1471" s="9">
        <v>1.8801163847196469</v>
      </c>
      <c r="X1471" s="7">
        <v>25499698.850349799</v>
      </c>
      <c r="Y1471" s="7">
        <v>6233400</v>
      </c>
      <c r="Z1471" s="7">
        <v>885764.24</v>
      </c>
      <c r="AA1471" s="7">
        <v>1549090.6103498002</v>
      </c>
      <c r="AB1471" s="7">
        <v>15217979</v>
      </c>
      <c r="AC1471" s="7">
        <v>1613465</v>
      </c>
      <c r="AD1471" s="7">
        <v>11858736.274749797</v>
      </c>
      <c r="AE1471" s="7">
        <v>0</v>
      </c>
      <c r="AF1471" s="7">
        <v>20715729.823600002</v>
      </c>
      <c r="AG1471" s="7">
        <v>180614.75200000001</v>
      </c>
      <c r="AH1471" s="7">
        <v>11858736.274749797</v>
      </c>
      <c r="AI1471" s="7">
        <v>5948764</v>
      </c>
      <c r="AJ1471" s="7">
        <v>165182</v>
      </c>
      <c r="AK1471" s="7">
        <v>9327144</v>
      </c>
      <c r="AL1471" s="7">
        <v>0</v>
      </c>
      <c r="AM1471" s="7">
        <v>922520</v>
      </c>
      <c r="AN1471" s="7">
        <v>0</v>
      </c>
      <c r="AO1471" s="7">
        <v>0</v>
      </c>
      <c r="AP1471" s="7">
        <v>12104018</v>
      </c>
      <c r="AQ1471" s="7">
        <v>688243</v>
      </c>
      <c r="AR1471" s="7">
        <v>7124822</v>
      </c>
      <c r="AS1471" s="7">
        <v>130560</v>
      </c>
      <c r="AT1471" s="7">
        <v>9746569</v>
      </c>
      <c r="AU1471" s="7">
        <v>69383</v>
      </c>
      <c r="AV1471" s="7">
        <v>1083833</v>
      </c>
      <c r="AW1471" s="7">
        <v>0</v>
      </c>
      <c r="AX1471" s="7">
        <v>0</v>
      </c>
      <c r="AY1471" s="7">
        <v>13537096</v>
      </c>
      <c r="AZ1471" s="7">
        <v>293575</v>
      </c>
      <c r="BA1471" s="7">
        <v>885764.24</v>
      </c>
      <c r="BB1471" s="7">
        <v>0</v>
      </c>
      <c r="BC1471" s="7">
        <v>376.82</v>
      </c>
      <c r="BD1471" s="7">
        <v>3398.82</v>
      </c>
      <c r="BE1471" s="7">
        <v>9738.92</v>
      </c>
      <c r="BF1471" s="7">
        <v>0</v>
      </c>
      <c r="BG1471" s="7">
        <v>718156.6103498002</v>
      </c>
      <c r="BH1471" s="7">
        <v>8009</v>
      </c>
      <c r="BI1471" s="7">
        <v>830934</v>
      </c>
      <c r="BJ1471" s="7">
        <v>11436284.884166665</v>
      </c>
      <c r="BK1471" s="7">
        <v>9164539.253333332</v>
      </c>
      <c r="BL1471" s="7">
        <v>263820.02666666667</v>
      </c>
      <c r="BM1471" s="7">
        <v>8559342.4700000007</v>
      </c>
      <c r="BN1471" s="130">
        <v>0.78500000000000003</v>
      </c>
      <c r="BO1471" s="131">
        <v>3.1279799999999998E-4</v>
      </c>
      <c r="BP1471" s="161">
        <v>7927.1051298337006</v>
      </c>
      <c r="BQ1471" s="162">
        <v>15217979</v>
      </c>
      <c r="BR1471" s="161">
        <v>444935</v>
      </c>
      <c r="BS1471" s="163">
        <v>0</v>
      </c>
      <c r="BT1471" s="163">
        <v>2175692.1496502012</v>
      </c>
      <c r="BU1471" s="161">
        <v>20715729.82</v>
      </c>
      <c r="BV1471" s="161">
        <v>180614.75</v>
      </c>
      <c r="BW1471" s="165">
        <v>14034428.419650201</v>
      </c>
      <c r="BX1471" s="161">
        <v>444935</v>
      </c>
    </row>
    <row r="1472" spans="1:76" ht="14.45" x14ac:dyDescent="0.3">
      <c r="A1472" s="164" t="s">
        <v>31</v>
      </c>
      <c r="B1472" s="6" t="s">
        <v>147</v>
      </c>
      <c r="C1472" s="6" t="s">
        <v>147</v>
      </c>
      <c r="D1472" s="6" t="s">
        <v>44</v>
      </c>
      <c r="E1472" s="6" t="s">
        <v>36</v>
      </c>
      <c r="F1472" s="24" t="str">
        <f>+Tabela1[[#This Row],[WK]]&amp;Tabela1[[#This Row],[PK]]&amp;Tabela1[[#This Row],[GK]]</f>
        <v>181806</v>
      </c>
      <c r="G1472" s="6" t="s">
        <v>1413</v>
      </c>
      <c r="H1472" s="7">
        <v>336080012.6623987</v>
      </c>
      <c r="I1472" s="8">
        <v>1.371</v>
      </c>
      <c r="J1472" s="7">
        <v>460765697.35999995</v>
      </c>
      <c r="K1472" s="8">
        <v>7.0000000000000007E-2</v>
      </c>
      <c r="L1472" s="7">
        <v>32253598.815200001</v>
      </c>
      <c r="M1472" s="7">
        <v>19401223.815200001</v>
      </c>
      <c r="N1472" s="9">
        <v>1.5095438636983438</v>
      </c>
      <c r="O1472" s="7">
        <v>3740629</v>
      </c>
      <c r="P1472" s="8">
        <v>1.2949999999999999</v>
      </c>
      <c r="Q1472" s="7">
        <v>4844115</v>
      </c>
      <c r="R1472" s="8">
        <v>1.6E-2</v>
      </c>
      <c r="S1472" s="7">
        <v>77505.84</v>
      </c>
      <c r="T1472" s="7">
        <v>43152.84</v>
      </c>
      <c r="U1472" s="9">
        <v>1.2561592873984804</v>
      </c>
      <c r="V1472" s="7">
        <v>19444376.655200001</v>
      </c>
      <c r="W1472" s="9">
        <v>1.5088683997365353</v>
      </c>
      <c r="X1472" s="7">
        <v>26132671.706191041</v>
      </c>
      <c r="Y1472" s="7">
        <v>3393708</v>
      </c>
      <c r="Z1472" s="7">
        <v>102639.91499999999</v>
      </c>
      <c r="AA1472" s="7">
        <v>1598904.7911910396</v>
      </c>
      <c r="AB1472" s="7">
        <v>19390473</v>
      </c>
      <c r="AC1472" s="7">
        <v>1646946</v>
      </c>
      <c r="AD1472" s="7">
        <v>6688295.0509910397</v>
      </c>
      <c r="AE1472" s="7">
        <v>0</v>
      </c>
      <c r="AF1472" s="7">
        <v>32253598.815200001</v>
      </c>
      <c r="AG1472" s="7">
        <v>77505.84</v>
      </c>
      <c r="AH1472" s="7">
        <v>6688295.0509910397</v>
      </c>
      <c r="AI1472" s="7">
        <v>10730899</v>
      </c>
      <c r="AJ1472" s="7">
        <v>20433</v>
      </c>
      <c r="AK1472" s="7">
        <v>5371499</v>
      </c>
      <c r="AL1472" s="7">
        <v>0</v>
      </c>
      <c r="AM1472" s="7">
        <v>412086</v>
      </c>
      <c r="AN1472" s="7">
        <v>0</v>
      </c>
      <c r="AO1472" s="7">
        <v>0</v>
      </c>
      <c r="AP1472" s="7">
        <v>17328370</v>
      </c>
      <c r="AQ1472" s="7">
        <v>918983</v>
      </c>
      <c r="AR1472" s="7">
        <v>12852375</v>
      </c>
      <c r="AS1472" s="7">
        <v>34353</v>
      </c>
      <c r="AT1472" s="7">
        <v>5492381</v>
      </c>
      <c r="AU1472" s="7">
        <v>0</v>
      </c>
      <c r="AV1472" s="7">
        <v>637355</v>
      </c>
      <c r="AW1472" s="7">
        <v>0</v>
      </c>
      <c r="AX1472" s="7">
        <v>0</v>
      </c>
      <c r="AY1472" s="7">
        <v>18675985</v>
      </c>
      <c r="AZ1472" s="7">
        <v>384405</v>
      </c>
      <c r="BA1472" s="7">
        <v>102639.91499999999</v>
      </c>
      <c r="BB1472" s="7">
        <v>0</v>
      </c>
      <c r="BC1472" s="7">
        <v>0</v>
      </c>
      <c r="BD1472" s="7">
        <v>0</v>
      </c>
      <c r="BE1472" s="7">
        <v>2207.31</v>
      </c>
      <c r="BF1472" s="7">
        <v>0</v>
      </c>
      <c r="BG1472" s="7">
        <v>984920.79119103972</v>
      </c>
      <c r="BH1472" s="7">
        <v>10984</v>
      </c>
      <c r="BI1472" s="7">
        <v>613984</v>
      </c>
      <c r="BJ1472" s="7">
        <v>8450372.4574999996</v>
      </c>
      <c r="BK1472" s="7">
        <v>6371690.9100000001</v>
      </c>
      <c r="BL1472" s="7">
        <v>1451116.8233333332</v>
      </c>
      <c r="BM1472" s="7">
        <v>5412492.543333333</v>
      </c>
      <c r="BN1472" s="130">
        <v>0.91200000000000003</v>
      </c>
      <c r="BO1472" s="131">
        <v>4.22388E-4</v>
      </c>
      <c r="BP1472" s="161">
        <v>10703.542935625512</v>
      </c>
      <c r="BQ1472" s="162">
        <v>19390473</v>
      </c>
      <c r="BR1472" s="161">
        <v>556215</v>
      </c>
      <c r="BS1472" s="163">
        <v>0</v>
      </c>
      <c r="BT1472" s="163">
        <v>2613669.2938089594</v>
      </c>
      <c r="BU1472" s="161">
        <v>32253598.82</v>
      </c>
      <c r="BV1472" s="161">
        <v>77505.84</v>
      </c>
      <c r="BW1472" s="165">
        <v>9301964.3438089602</v>
      </c>
      <c r="BX1472" s="161">
        <v>556215</v>
      </c>
    </row>
    <row r="1473" spans="1:76" ht="14.45" x14ac:dyDescent="0.3">
      <c r="A1473" s="164" t="s">
        <v>31</v>
      </c>
      <c r="B1473" s="6" t="s">
        <v>147</v>
      </c>
      <c r="C1473" s="6" t="s">
        <v>153</v>
      </c>
      <c r="D1473" s="6" t="s">
        <v>33</v>
      </c>
      <c r="E1473" s="6" t="s">
        <v>36</v>
      </c>
      <c r="F1473" s="24" t="str">
        <f>+Tabela1[[#This Row],[WK]]&amp;Tabela1[[#This Row],[PK]]&amp;Tabela1[[#This Row],[GK]]</f>
        <v>181901</v>
      </c>
      <c r="G1473" s="6" t="s">
        <v>1414</v>
      </c>
      <c r="H1473" s="7">
        <v>346997826.9815982</v>
      </c>
      <c r="I1473" s="8">
        <v>1.371</v>
      </c>
      <c r="J1473" s="7">
        <v>475734020.78999996</v>
      </c>
      <c r="K1473" s="8">
        <v>7.0000000000000007E-2</v>
      </c>
      <c r="L1473" s="7">
        <v>33301381.4553</v>
      </c>
      <c r="M1473" s="7">
        <v>20523706.4553</v>
      </c>
      <c r="N1473" s="9">
        <v>1.6062160334567908</v>
      </c>
      <c r="O1473" s="7">
        <v>36612368</v>
      </c>
      <c r="P1473" s="8">
        <v>1.2949999999999999</v>
      </c>
      <c r="Q1473" s="7">
        <v>47413017</v>
      </c>
      <c r="R1473" s="8">
        <v>1.6E-2</v>
      </c>
      <c r="S1473" s="7">
        <v>758608.272</v>
      </c>
      <c r="T1473" s="7">
        <v>335116.272</v>
      </c>
      <c r="U1473" s="9">
        <v>0.79131665297101239</v>
      </c>
      <c r="V1473" s="7">
        <v>20858822.727300003</v>
      </c>
      <c r="W1473" s="9">
        <v>1.5800741500580975</v>
      </c>
      <c r="X1473" s="7">
        <v>41985018.543550432</v>
      </c>
      <c r="Y1473" s="7">
        <v>8262683</v>
      </c>
      <c r="Z1473" s="7">
        <v>515008.58</v>
      </c>
      <c r="AA1473" s="7">
        <v>1484771.9635504347</v>
      </c>
      <c r="AB1473" s="7">
        <v>31404914</v>
      </c>
      <c r="AC1473" s="7">
        <v>317641</v>
      </c>
      <c r="AD1473" s="7">
        <v>21126195.816250432</v>
      </c>
      <c r="AE1473" s="7">
        <v>0</v>
      </c>
      <c r="AF1473" s="7">
        <v>33301381.4553</v>
      </c>
      <c r="AG1473" s="7">
        <v>758608.272</v>
      </c>
      <c r="AH1473" s="7">
        <v>21126195.816250432</v>
      </c>
      <c r="AI1473" s="7">
        <v>10668529</v>
      </c>
      <c r="AJ1473" s="7">
        <v>399212</v>
      </c>
      <c r="AK1473" s="7">
        <v>9234854</v>
      </c>
      <c r="AL1473" s="7">
        <v>0</v>
      </c>
      <c r="AM1473" s="7">
        <v>606067</v>
      </c>
      <c r="AN1473" s="7">
        <v>0</v>
      </c>
      <c r="AO1473" s="7">
        <v>0</v>
      </c>
      <c r="AP1473" s="7">
        <v>24903329</v>
      </c>
      <c r="AQ1473" s="7">
        <v>1328747</v>
      </c>
      <c r="AR1473" s="7">
        <v>12777675</v>
      </c>
      <c r="AS1473" s="7">
        <v>423492</v>
      </c>
      <c r="AT1473" s="7">
        <v>11138471</v>
      </c>
      <c r="AU1473" s="7">
        <v>0</v>
      </c>
      <c r="AV1473" s="7">
        <v>472445</v>
      </c>
      <c r="AW1473" s="7">
        <v>0</v>
      </c>
      <c r="AX1473" s="7">
        <v>0</v>
      </c>
      <c r="AY1473" s="7">
        <v>28691346</v>
      </c>
      <c r="AZ1473" s="7">
        <v>551466</v>
      </c>
      <c r="BA1473" s="7">
        <v>515008.58</v>
      </c>
      <c r="BB1473" s="7">
        <v>0</v>
      </c>
      <c r="BC1473" s="7">
        <v>87.89</v>
      </c>
      <c r="BD1473" s="7">
        <v>5213.12</v>
      </c>
      <c r="BE1473" s="7">
        <v>63.28</v>
      </c>
      <c r="BF1473" s="7">
        <v>0</v>
      </c>
      <c r="BG1473" s="7">
        <v>1038183.9635504347</v>
      </c>
      <c r="BH1473" s="7">
        <v>11578</v>
      </c>
      <c r="BI1473" s="7">
        <v>446588</v>
      </c>
      <c r="BJ1473" s="7">
        <v>6146416.3308333326</v>
      </c>
      <c r="BK1473" s="7">
        <v>3728551.253333332</v>
      </c>
      <c r="BL1473" s="7">
        <v>2733470.5366666666</v>
      </c>
      <c r="BM1473" s="7">
        <v>4204519.2366666673</v>
      </c>
      <c r="BN1473" s="130">
        <v>0.79700000000000004</v>
      </c>
      <c r="BO1473" s="131">
        <v>4.4286640000000001E-4</v>
      </c>
      <c r="BP1473" s="161">
        <v>11222.811844168196</v>
      </c>
      <c r="BQ1473" s="162">
        <v>31404914</v>
      </c>
      <c r="BR1473" s="161">
        <v>584893</v>
      </c>
      <c r="BS1473" s="163">
        <v>0</v>
      </c>
      <c r="BT1473" s="163">
        <v>2453602.1199999973</v>
      </c>
      <c r="BU1473" s="161">
        <v>33301381.460000001</v>
      </c>
      <c r="BV1473" s="161">
        <v>758608.27</v>
      </c>
      <c r="BW1473" s="165">
        <v>23579797.939999998</v>
      </c>
      <c r="BX1473" s="161">
        <v>584893</v>
      </c>
    </row>
    <row r="1474" spans="1:76" ht="14.45" x14ac:dyDescent="0.3">
      <c r="A1474" s="164" t="s">
        <v>31</v>
      </c>
      <c r="B1474" s="6" t="s">
        <v>147</v>
      </c>
      <c r="C1474" s="6" t="s">
        <v>153</v>
      </c>
      <c r="D1474" s="6" t="s">
        <v>32</v>
      </c>
      <c r="E1474" s="6" t="s">
        <v>36</v>
      </c>
      <c r="F1474" s="24" t="str">
        <f>+Tabela1[[#This Row],[WK]]&amp;Tabela1[[#This Row],[PK]]&amp;Tabela1[[#This Row],[GK]]</f>
        <v>181902</v>
      </c>
      <c r="G1474" s="6" t="s">
        <v>1415</v>
      </c>
      <c r="H1474" s="7">
        <v>247210554.34359792</v>
      </c>
      <c r="I1474" s="8">
        <v>1.371</v>
      </c>
      <c r="J1474" s="7">
        <v>338925670</v>
      </c>
      <c r="K1474" s="8">
        <v>7.0000000000000007E-2</v>
      </c>
      <c r="L1474" s="7">
        <v>23724796.900000002</v>
      </c>
      <c r="M1474" s="7">
        <v>16166615.900000002</v>
      </c>
      <c r="N1474" s="9">
        <v>2.1389559075126678</v>
      </c>
      <c r="O1474" s="7">
        <v>8034807</v>
      </c>
      <c r="P1474" s="8">
        <v>1.2949999999999999</v>
      </c>
      <c r="Q1474" s="7">
        <v>10405075</v>
      </c>
      <c r="R1474" s="8">
        <v>1.6E-2</v>
      </c>
      <c r="S1474" s="7">
        <v>166481.20000000001</v>
      </c>
      <c r="T1474" s="7">
        <v>88021.200000000012</v>
      </c>
      <c r="U1474" s="9">
        <v>1.1218608208004079</v>
      </c>
      <c r="V1474" s="7">
        <v>16254637.100000001</v>
      </c>
      <c r="W1474" s="9">
        <v>2.1285061193789261</v>
      </c>
      <c r="X1474" s="7">
        <v>35587729.154189594</v>
      </c>
      <c r="Y1474" s="7">
        <v>13485874</v>
      </c>
      <c r="Z1474" s="7">
        <v>438339.53499999997</v>
      </c>
      <c r="AA1474" s="7">
        <v>1300498.6191895963</v>
      </c>
      <c r="AB1474" s="7">
        <v>20363017</v>
      </c>
      <c r="AC1474" s="7">
        <v>0</v>
      </c>
      <c r="AD1474" s="7">
        <v>19333092.054189593</v>
      </c>
      <c r="AE1474" s="7">
        <v>0</v>
      </c>
      <c r="AF1474" s="7">
        <v>23724796.900000002</v>
      </c>
      <c r="AG1474" s="7">
        <v>166481.20000000001</v>
      </c>
      <c r="AH1474" s="7">
        <v>19333092.054189593</v>
      </c>
      <c r="AI1474" s="7">
        <v>6310591</v>
      </c>
      <c r="AJ1474" s="7">
        <v>71796</v>
      </c>
      <c r="AK1474" s="7">
        <v>10379328</v>
      </c>
      <c r="AL1474" s="7">
        <v>982330</v>
      </c>
      <c r="AM1474" s="7">
        <v>533050</v>
      </c>
      <c r="AN1474" s="7">
        <v>0</v>
      </c>
      <c r="AO1474" s="7">
        <v>0</v>
      </c>
      <c r="AP1474" s="7">
        <v>16231946</v>
      </c>
      <c r="AQ1474" s="7">
        <v>883179</v>
      </c>
      <c r="AR1474" s="7">
        <v>7558181</v>
      </c>
      <c r="AS1474" s="7">
        <v>78460</v>
      </c>
      <c r="AT1474" s="7">
        <v>12367015</v>
      </c>
      <c r="AU1474" s="7">
        <v>908415</v>
      </c>
      <c r="AV1474" s="7">
        <v>585331</v>
      </c>
      <c r="AW1474" s="7">
        <v>0</v>
      </c>
      <c r="AX1474" s="7">
        <v>0</v>
      </c>
      <c r="AY1474" s="7">
        <v>18363453</v>
      </c>
      <c r="AZ1474" s="7">
        <v>360075</v>
      </c>
      <c r="BA1474" s="7">
        <v>438339.53499999997</v>
      </c>
      <c r="BB1474" s="7">
        <v>0</v>
      </c>
      <c r="BC1474" s="7">
        <v>103.51</v>
      </c>
      <c r="BD1474" s="7">
        <v>4360.25</v>
      </c>
      <c r="BE1474" s="7">
        <v>16.09</v>
      </c>
      <c r="BF1474" s="7">
        <v>0</v>
      </c>
      <c r="BG1474" s="7">
        <v>901618.61918959639</v>
      </c>
      <c r="BH1474" s="7">
        <v>10055</v>
      </c>
      <c r="BI1474" s="7">
        <v>398880</v>
      </c>
      <c r="BJ1474" s="7">
        <v>5489736.1725000003</v>
      </c>
      <c r="BK1474" s="7">
        <v>3012606.9633333338</v>
      </c>
      <c r="BL1474" s="7">
        <v>1707211.1766666665</v>
      </c>
      <c r="BM1474" s="7">
        <v>6494094.4833333334</v>
      </c>
      <c r="BN1474" s="130">
        <v>0.66500000000000004</v>
      </c>
      <c r="BO1474" s="131">
        <v>3.999982E-4</v>
      </c>
      <c r="BP1474" s="161">
        <v>10136.24915692859</v>
      </c>
      <c r="BQ1474" s="162">
        <v>20363017</v>
      </c>
      <c r="BR1474" s="161">
        <v>495047</v>
      </c>
      <c r="BS1474" s="163">
        <v>0</v>
      </c>
      <c r="BT1474" s="163">
        <v>491606.84581040591</v>
      </c>
      <c r="BU1474" s="161">
        <v>23724796.899999999</v>
      </c>
      <c r="BV1474" s="161">
        <v>166481.20000000001</v>
      </c>
      <c r="BW1474" s="165">
        <v>19824698.895810407</v>
      </c>
      <c r="BX1474" s="161">
        <v>495047</v>
      </c>
    </row>
    <row r="1475" spans="1:76" ht="14.45" x14ac:dyDescent="0.3">
      <c r="A1475" s="164" t="s">
        <v>31</v>
      </c>
      <c r="B1475" s="6" t="s">
        <v>147</v>
      </c>
      <c r="C1475" s="6" t="s">
        <v>153</v>
      </c>
      <c r="D1475" s="6" t="s">
        <v>37</v>
      </c>
      <c r="E1475" s="6" t="s">
        <v>36</v>
      </c>
      <c r="F1475" s="24" t="str">
        <f>+Tabela1[[#This Row],[WK]]&amp;Tabela1[[#This Row],[PK]]&amp;Tabela1[[#This Row],[GK]]</f>
        <v>181903</v>
      </c>
      <c r="G1475" s="6" t="s">
        <v>1416</v>
      </c>
      <c r="H1475" s="7">
        <v>259019123.33039811</v>
      </c>
      <c r="I1475" s="8">
        <v>1.371</v>
      </c>
      <c r="J1475" s="7">
        <v>355115218.08999997</v>
      </c>
      <c r="K1475" s="8">
        <v>7.0000000000000007E-2</v>
      </c>
      <c r="L1475" s="7">
        <v>24858065.2663</v>
      </c>
      <c r="M1475" s="7">
        <v>17682809.2663</v>
      </c>
      <c r="N1475" s="9">
        <v>2.4644151046736171</v>
      </c>
      <c r="O1475" s="7">
        <v>2859012</v>
      </c>
      <c r="P1475" s="8">
        <v>1.2949999999999999</v>
      </c>
      <c r="Q1475" s="7">
        <v>3702421</v>
      </c>
      <c r="R1475" s="8">
        <v>1.6E-2</v>
      </c>
      <c r="S1475" s="7">
        <v>59238.736000000004</v>
      </c>
      <c r="T1475" s="7">
        <v>-26128.263999999996</v>
      </c>
      <c r="U1475" s="9">
        <v>-0.30606983963358203</v>
      </c>
      <c r="V1475" s="7">
        <v>17656681.002300002</v>
      </c>
      <c r="W1475" s="9">
        <v>2.4318410420565839</v>
      </c>
      <c r="X1475" s="7">
        <v>39572646.091060087</v>
      </c>
      <c r="Y1475" s="7">
        <v>9843818</v>
      </c>
      <c r="Z1475" s="7">
        <v>235590.39</v>
      </c>
      <c r="AA1475" s="7">
        <v>1286850.7010600879</v>
      </c>
      <c r="AB1475" s="7">
        <v>24019919</v>
      </c>
      <c r="AC1475" s="7">
        <v>4186468</v>
      </c>
      <c r="AD1475" s="7">
        <v>21915965.088760085</v>
      </c>
      <c r="AE1475" s="7">
        <v>0</v>
      </c>
      <c r="AF1475" s="7">
        <v>24858065.2663</v>
      </c>
      <c r="AG1475" s="7">
        <v>59238.736000000004</v>
      </c>
      <c r="AH1475" s="7">
        <v>21915965.088760085</v>
      </c>
      <c r="AI1475" s="7">
        <v>5990873</v>
      </c>
      <c r="AJ1475" s="7">
        <v>36674</v>
      </c>
      <c r="AK1475" s="7">
        <v>13568741</v>
      </c>
      <c r="AL1475" s="7">
        <v>817017</v>
      </c>
      <c r="AM1475" s="7">
        <v>461601</v>
      </c>
      <c r="AN1475" s="7">
        <v>0</v>
      </c>
      <c r="AO1475" s="7">
        <v>0</v>
      </c>
      <c r="AP1475" s="7">
        <v>19302448</v>
      </c>
      <c r="AQ1475" s="7">
        <v>1002527</v>
      </c>
      <c r="AR1475" s="7">
        <v>7175256</v>
      </c>
      <c r="AS1475" s="7">
        <v>85367</v>
      </c>
      <c r="AT1475" s="7">
        <v>14322446</v>
      </c>
      <c r="AU1475" s="7">
        <v>1034932</v>
      </c>
      <c r="AV1475" s="7">
        <v>552947</v>
      </c>
      <c r="AW1475" s="7">
        <v>0</v>
      </c>
      <c r="AX1475" s="7">
        <v>0</v>
      </c>
      <c r="AY1475" s="7">
        <v>22267783</v>
      </c>
      <c r="AZ1475" s="7">
        <v>415222</v>
      </c>
      <c r="BA1475" s="7">
        <v>235590.39</v>
      </c>
      <c r="BB1475" s="7">
        <v>0</v>
      </c>
      <c r="BC1475" s="7">
        <v>7.0000000000000007E-2</v>
      </c>
      <c r="BD1475" s="7">
        <v>1041.04</v>
      </c>
      <c r="BE1475" s="7">
        <v>146.16</v>
      </c>
      <c r="BF1475" s="7">
        <v>4256.63</v>
      </c>
      <c r="BG1475" s="7">
        <v>918655.70106008789</v>
      </c>
      <c r="BH1475" s="7">
        <v>10245</v>
      </c>
      <c r="BI1475" s="7">
        <v>368195</v>
      </c>
      <c r="BJ1475" s="7">
        <v>5067540.3166666664</v>
      </c>
      <c r="BK1475" s="7">
        <v>3696563.6599999992</v>
      </c>
      <c r="BL1475" s="7">
        <v>469492.8066666667</v>
      </c>
      <c r="BM1475" s="7">
        <v>4544921.0133333337</v>
      </c>
      <c r="BN1475" s="130">
        <v>0.72699999999999998</v>
      </c>
      <c r="BO1475" s="131">
        <v>3.6944979999999999E-4</v>
      </c>
      <c r="BP1475" s="161">
        <v>9362.848643819736</v>
      </c>
      <c r="BQ1475" s="162">
        <v>24019919</v>
      </c>
      <c r="BR1475" s="161">
        <v>515620</v>
      </c>
      <c r="BS1475" s="163">
        <v>0</v>
      </c>
      <c r="BT1475" s="163">
        <v>2536303.9089399129</v>
      </c>
      <c r="BU1475" s="161">
        <v>24858065.27</v>
      </c>
      <c r="BV1475" s="161">
        <v>59238.74</v>
      </c>
      <c r="BW1475" s="165">
        <v>24452268.998939913</v>
      </c>
      <c r="BX1475" s="161">
        <v>515620</v>
      </c>
    </row>
    <row r="1476" spans="1:76" ht="14.45" x14ac:dyDescent="0.3">
      <c r="A1476" s="164" t="s">
        <v>31</v>
      </c>
      <c r="B1476" s="6" t="s">
        <v>147</v>
      </c>
      <c r="C1476" s="6" t="s">
        <v>153</v>
      </c>
      <c r="D1476" s="6" t="s">
        <v>39</v>
      </c>
      <c r="E1476" s="6" t="s">
        <v>40</v>
      </c>
      <c r="F1476" s="24" t="str">
        <f>+Tabela1[[#This Row],[WK]]&amp;Tabela1[[#This Row],[PK]]&amp;Tabela1[[#This Row],[GK]]</f>
        <v>181904</v>
      </c>
      <c r="G1476" s="6" t="s">
        <v>1417</v>
      </c>
      <c r="H1476" s="7">
        <v>534461381.67440283</v>
      </c>
      <c r="I1476" s="8">
        <v>1.371</v>
      </c>
      <c r="J1476" s="7">
        <v>732746554.26999998</v>
      </c>
      <c r="K1476" s="8">
        <v>7.0000000000000007E-2</v>
      </c>
      <c r="L1476" s="7">
        <v>51292258.798900001</v>
      </c>
      <c r="M1476" s="7">
        <v>33398669.798900001</v>
      </c>
      <c r="N1476" s="9">
        <v>1.8665159794885195</v>
      </c>
      <c r="O1476" s="7">
        <v>32461585</v>
      </c>
      <c r="P1476" s="8">
        <v>1.2949999999999999</v>
      </c>
      <c r="Q1476" s="7">
        <v>42037753</v>
      </c>
      <c r="R1476" s="8">
        <v>1.6E-2</v>
      </c>
      <c r="S1476" s="7">
        <v>672604.04800000007</v>
      </c>
      <c r="T1476" s="7">
        <v>-9591.951999999932</v>
      </c>
      <c r="U1476" s="9">
        <v>-1.406040492761601E-2</v>
      </c>
      <c r="V1476" s="7">
        <v>33389077.846900001</v>
      </c>
      <c r="W1476" s="9">
        <v>1.7974517818170268</v>
      </c>
      <c r="X1476" s="7">
        <v>57013183.538137853</v>
      </c>
      <c r="Y1476" s="7">
        <v>15415333</v>
      </c>
      <c r="Z1476" s="7">
        <v>606849.64500000002</v>
      </c>
      <c r="AA1476" s="7">
        <v>2376774.8931378582</v>
      </c>
      <c r="AB1476" s="7">
        <v>35591742</v>
      </c>
      <c r="AC1476" s="7">
        <v>3022484</v>
      </c>
      <c r="AD1476" s="7">
        <v>23624105.691237852</v>
      </c>
      <c r="AE1476" s="7">
        <v>0</v>
      </c>
      <c r="AF1476" s="7">
        <v>51292258.798900001</v>
      </c>
      <c r="AG1476" s="7">
        <v>672604.04800000007</v>
      </c>
      <c r="AH1476" s="7">
        <v>23624105.691237852</v>
      </c>
      <c r="AI1476" s="7">
        <v>14939985</v>
      </c>
      <c r="AJ1476" s="7">
        <v>672081</v>
      </c>
      <c r="AK1476" s="7">
        <v>18715860</v>
      </c>
      <c r="AL1476" s="7">
        <v>2479476</v>
      </c>
      <c r="AM1476" s="7">
        <v>924400</v>
      </c>
      <c r="AN1476" s="7">
        <v>0</v>
      </c>
      <c r="AO1476" s="7">
        <v>0</v>
      </c>
      <c r="AP1476" s="7">
        <v>30294013</v>
      </c>
      <c r="AQ1476" s="7">
        <v>1969250</v>
      </c>
      <c r="AR1476" s="7">
        <v>17893589</v>
      </c>
      <c r="AS1476" s="7">
        <v>682196</v>
      </c>
      <c r="AT1476" s="7">
        <v>20706309</v>
      </c>
      <c r="AU1476" s="7">
        <v>916786</v>
      </c>
      <c r="AV1476" s="7">
        <v>931448</v>
      </c>
      <c r="AW1476" s="7">
        <v>0</v>
      </c>
      <c r="AX1476" s="7">
        <v>0</v>
      </c>
      <c r="AY1476" s="7">
        <v>31891419</v>
      </c>
      <c r="AZ1476" s="7">
        <v>843419</v>
      </c>
      <c r="BA1476" s="7">
        <v>606849.64500000002</v>
      </c>
      <c r="BB1476" s="7">
        <v>0</v>
      </c>
      <c r="BC1476" s="7">
        <v>0</v>
      </c>
      <c r="BD1476" s="7">
        <v>6452.14</v>
      </c>
      <c r="BE1476" s="7">
        <v>146.25</v>
      </c>
      <c r="BF1476" s="7">
        <v>0</v>
      </c>
      <c r="BG1476" s="7">
        <v>1770866.893137858</v>
      </c>
      <c r="BH1476" s="7">
        <v>19749</v>
      </c>
      <c r="BI1476" s="7">
        <v>605908</v>
      </c>
      <c r="BJ1476" s="7">
        <v>8339169.3791666673</v>
      </c>
      <c r="BK1476" s="7">
        <v>4822744.3633333342</v>
      </c>
      <c r="BL1476" s="7">
        <v>3148560.9133333336</v>
      </c>
      <c r="BM1476" s="7">
        <v>7768578.2366666654</v>
      </c>
      <c r="BN1476" s="130">
        <v>0.77500000000000002</v>
      </c>
      <c r="BO1476" s="131">
        <v>7.2870260000000001E-4</v>
      </c>
      <c r="BP1476" s="161">
        <v>18466.563092432236</v>
      </c>
      <c r="BQ1476" s="162">
        <v>35591742</v>
      </c>
      <c r="BR1476" s="161">
        <v>975397</v>
      </c>
      <c r="BS1476" s="163">
        <v>0</v>
      </c>
      <c r="BT1476" s="163">
        <v>2751594.3700000048</v>
      </c>
      <c r="BU1476" s="161">
        <v>51292258.799999997</v>
      </c>
      <c r="BV1476" s="161">
        <v>672604.05</v>
      </c>
      <c r="BW1476" s="165">
        <v>26375700.060000006</v>
      </c>
      <c r="BX1476" s="161">
        <v>975397</v>
      </c>
    </row>
    <row r="1477" spans="1:76" ht="14.45" x14ac:dyDescent="0.3">
      <c r="A1477" s="164" t="s">
        <v>31</v>
      </c>
      <c r="B1477" s="6" t="s">
        <v>147</v>
      </c>
      <c r="C1477" s="6" t="s">
        <v>153</v>
      </c>
      <c r="D1477" s="6" t="s">
        <v>42</v>
      </c>
      <c r="E1477" s="6" t="s">
        <v>36</v>
      </c>
      <c r="F1477" s="24" t="str">
        <f>+Tabela1[[#This Row],[WK]]&amp;Tabela1[[#This Row],[PK]]&amp;Tabela1[[#This Row],[GK]]</f>
        <v>181905</v>
      </c>
      <c r="G1477" s="6" t="s">
        <v>841</v>
      </c>
      <c r="H1477" s="7">
        <v>183071093.34299913</v>
      </c>
      <c r="I1477" s="8">
        <v>1.371</v>
      </c>
      <c r="J1477" s="7">
        <v>250990468.97000003</v>
      </c>
      <c r="K1477" s="8">
        <v>7.0000000000000007E-2</v>
      </c>
      <c r="L1477" s="7">
        <v>17569332.827900004</v>
      </c>
      <c r="M1477" s="7">
        <v>12445085.827900004</v>
      </c>
      <c r="N1477" s="9">
        <v>2.4286662660679714</v>
      </c>
      <c r="O1477" s="7">
        <v>5223072</v>
      </c>
      <c r="P1477" s="8">
        <v>1.2949999999999999</v>
      </c>
      <c r="Q1477" s="7">
        <v>6763878</v>
      </c>
      <c r="R1477" s="8">
        <v>1.6E-2</v>
      </c>
      <c r="S1477" s="7">
        <v>108222.048</v>
      </c>
      <c r="T1477" s="7">
        <v>48139.047999999995</v>
      </c>
      <c r="U1477" s="9">
        <v>0.80120912737379946</v>
      </c>
      <c r="V1477" s="7">
        <v>12493224.875900004</v>
      </c>
      <c r="W1477" s="9">
        <v>2.4098051003504799</v>
      </c>
      <c r="X1477" s="7">
        <v>28978182.56122046</v>
      </c>
      <c r="Y1477" s="7">
        <v>12647782</v>
      </c>
      <c r="Z1477" s="7">
        <v>222715.935</v>
      </c>
      <c r="AA1477" s="7">
        <v>937473.62622046156</v>
      </c>
      <c r="AB1477" s="7">
        <v>15170211</v>
      </c>
      <c r="AC1477" s="7">
        <v>0</v>
      </c>
      <c r="AD1477" s="7">
        <v>16484957.685320456</v>
      </c>
      <c r="AE1477" s="7">
        <v>0</v>
      </c>
      <c r="AF1477" s="7">
        <v>17569332.827900004</v>
      </c>
      <c r="AG1477" s="7">
        <v>108222.048</v>
      </c>
      <c r="AH1477" s="7">
        <v>16484957.685320456</v>
      </c>
      <c r="AI1477" s="7">
        <v>4278413</v>
      </c>
      <c r="AJ1477" s="7">
        <v>23641</v>
      </c>
      <c r="AK1477" s="7">
        <v>10162662</v>
      </c>
      <c r="AL1477" s="7">
        <v>424846</v>
      </c>
      <c r="AM1477" s="7">
        <v>429065</v>
      </c>
      <c r="AN1477" s="7">
        <v>0</v>
      </c>
      <c r="AO1477" s="7">
        <v>0</v>
      </c>
      <c r="AP1477" s="7">
        <v>12623458</v>
      </c>
      <c r="AQ1477" s="7">
        <v>712112</v>
      </c>
      <c r="AR1477" s="7">
        <v>5124247</v>
      </c>
      <c r="AS1477" s="7">
        <v>60083</v>
      </c>
      <c r="AT1477" s="7">
        <v>11298578</v>
      </c>
      <c r="AU1477" s="7">
        <v>735804</v>
      </c>
      <c r="AV1477" s="7">
        <v>488166</v>
      </c>
      <c r="AW1477" s="7">
        <v>0</v>
      </c>
      <c r="AX1477" s="7">
        <v>0</v>
      </c>
      <c r="AY1477" s="7">
        <v>13856610</v>
      </c>
      <c r="AZ1477" s="7">
        <v>288709</v>
      </c>
      <c r="BA1477" s="7">
        <v>222715.935</v>
      </c>
      <c r="BB1477" s="7">
        <v>0</v>
      </c>
      <c r="BC1477" s="7">
        <v>196.5</v>
      </c>
      <c r="BD1477" s="7">
        <v>1719.49</v>
      </c>
      <c r="BE1477" s="7">
        <v>40.61</v>
      </c>
      <c r="BF1477" s="7">
        <v>0</v>
      </c>
      <c r="BG1477" s="7">
        <v>679150.62622046156</v>
      </c>
      <c r="BH1477" s="7">
        <v>7574</v>
      </c>
      <c r="BI1477" s="7">
        <v>258323</v>
      </c>
      <c r="BJ1477" s="7">
        <v>3555390.335</v>
      </c>
      <c r="BK1477" s="7">
        <v>1783071.0533333328</v>
      </c>
      <c r="BL1477" s="7">
        <v>94678.19666666667</v>
      </c>
      <c r="BM1477" s="7">
        <v>6899920.7333333343</v>
      </c>
      <c r="BN1477" s="130">
        <v>0.60599999999999998</v>
      </c>
      <c r="BO1477" s="131">
        <v>3.125588E-4</v>
      </c>
      <c r="BP1477" s="161">
        <v>7921.102021064421</v>
      </c>
      <c r="BQ1477" s="162">
        <v>15170211</v>
      </c>
      <c r="BR1477" s="161">
        <v>376079</v>
      </c>
      <c r="BS1477" s="163">
        <v>0</v>
      </c>
      <c r="BT1477" s="163">
        <v>65763.43877954036</v>
      </c>
      <c r="BU1477" s="161">
        <v>17569332.829999998</v>
      </c>
      <c r="BV1477" s="161">
        <v>108222.05</v>
      </c>
      <c r="BW1477" s="165">
        <v>16550721.12877954</v>
      </c>
      <c r="BX1477" s="161">
        <v>376079</v>
      </c>
    </row>
    <row r="1478" spans="1:76" ht="14.45" x14ac:dyDescent="0.3">
      <c r="A1478" s="164" t="s">
        <v>31</v>
      </c>
      <c r="B1478" s="6" t="s">
        <v>147</v>
      </c>
      <c r="C1478" s="6" t="s">
        <v>161</v>
      </c>
      <c r="D1478" s="6" t="s">
        <v>33</v>
      </c>
      <c r="E1478" s="6" t="s">
        <v>40</v>
      </c>
      <c r="F1478" s="24" t="str">
        <f>+Tabela1[[#This Row],[WK]]&amp;Tabela1[[#This Row],[PK]]&amp;Tabela1[[#This Row],[GK]]</f>
        <v>182001</v>
      </c>
      <c r="G1478" s="6" t="s">
        <v>1418</v>
      </c>
      <c r="H1478" s="7">
        <v>303515169.46819913</v>
      </c>
      <c r="I1478" s="8">
        <v>1.371</v>
      </c>
      <c r="J1478" s="7">
        <v>416119297.33999997</v>
      </c>
      <c r="K1478" s="8">
        <v>7.0000000000000007E-2</v>
      </c>
      <c r="L1478" s="7">
        <v>29128350.8138</v>
      </c>
      <c r="M1478" s="7">
        <v>19256807.8138</v>
      </c>
      <c r="N1478" s="9">
        <v>1.9507393944188867</v>
      </c>
      <c r="O1478" s="7">
        <v>10761080</v>
      </c>
      <c r="P1478" s="8">
        <v>1.2949999999999999</v>
      </c>
      <c r="Q1478" s="7">
        <v>13935599</v>
      </c>
      <c r="R1478" s="8">
        <v>1.6E-2</v>
      </c>
      <c r="S1478" s="7">
        <v>222969.584</v>
      </c>
      <c r="T1478" s="7">
        <v>27427.584000000003</v>
      </c>
      <c r="U1478" s="9">
        <v>0.14026441378322818</v>
      </c>
      <c r="V1478" s="7">
        <v>19284235.397799999</v>
      </c>
      <c r="W1478" s="9">
        <v>1.9155729188538686</v>
      </c>
      <c r="X1478" s="7">
        <v>34482866.714331165</v>
      </c>
      <c r="Y1478" s="7">
        <v>6405213</v>
      </c>
      <c r="Z1478" s="7">
        <v>168721.995</v>
      </c>
      <c r="AA1478" s="7">
        <v>1825933.7193311625</v>
      </c>
      <c r="AB1478" s="7">
        <v>21889086</v>
      </c>
      <c r="AC1478" s="7">
        <v>4193912</v>
      </c>
      <c r="AD1478" s="7">
        <v>15198631.316531165</v>
      </c>
      <c r="AE1478" s="7">
        <v>0</v>
      </c>
      <c r="AF1478" s="7">
        <v>29128350.8138</v>
      </c>
      <c r="AG1478" s="7">
        <v>222969.584</v>
      </c>
      <c r="AH1478" s="7">
        <v>15198631.316531165</v>
      </c>
      <c r="AI1478" s="7">
        <v>8242098</v>
      </c>
      <c r="AJ1478" s="7">
        <v>190289</v>
      </c>
      <c r="AK1478" s="7">
        <v>10712177</v>
      </c>
      <c r="AL1478" s="7">
        <v>879289</v>
      </c>
      <c r="AM1478" s="7">
        <v>921575</v>
      </c>
      <c r="AN1478" s="7">
        <v>0</v>
      </c>
      <c r="AO1478" s="7">
        <v>0</v>
      </c>
      <c r="AP1478" s="7">
        <v>16575487</v>
      </c>
      <c r="AQ1478" s="7">
        <v>1133811</v>
      </c>
      <c r="AR1478" s="7">
        <v>9871543</v>
      </c>
      <c r="AS1478" s="7">
        <v>195542</v>
      </c>
      <c r="AT1478" s="7">
        <v>12463366</v>
      </c>
      <c r="AU1478" s="7">
        <v>682643</v>
      </c>
      <c r="AV1478" s="7">
        <v>757010</v>
      </c>
      <c r="AW1478" s="7">
        <v>0</v>
      </c>
      <c r="AX1478" s="7">
        <v>0</v>
      </c>
      <c r="AY1478" s="7">
        <v>19070792</v>
      </c>
      <c r="AZ1478" s="7">
        <v>486588</v>
      </c>
      <c r="BA1478" s="7">
        <v>168721.995</v>
      </c>
      <c r="BB1478" s="7">
        <v>0</v>
      </c>
      <c r="BC1478" s="7">
        <v>0</v>
      </c>
      <c r="BD1478" s="7">
        <v>0.01</v>
      </c>
      <c r="BE1478" s="7">
        <v>3628.41</v>
      </c>
      <c r="BF1478" s="7">
        <v>0</v>
      </c>
      <c r="BG1478" s="7">
        <v>1013883.7193311624</v>
      </c>
      <c r="BH1478" s="7">
        <v>11307</v>
      </c>
      <c r="BI1478" s="7">
        <v>812050</v>
      </c>
      <c r="BJ1478" s="7">
        <v>11176252.538333332</v>
      </c>
      <c r="BK1478" s="7">
        <v>7478773.506666665</v>
      </c>
      <c r="BL1478" s="7">
        <v>3528062.1433333331</v>
      </c>
      <c r="BM1478" s="7">
        <v>7733791.8400000008</v>
      </c>
      <c r="BN1478" s="130">
        <v>0.82599999999999996</v>
      </c>
      <c r="BO1478" s="131">
        <v>4.0264320000000001E-4</v>
      </c>
      <c r="BP1478" s="161">
        <v>10203.283871518877</v>
      </c>
      <c r="BQ1478" s="162">
        <v>21889086</v>
      </c>
      <c r="BR1478" s="161">
        <v>581379</v>
      </c>
      <c r="BS1478" s="163">
        <v>0</v>
      </c>
      <c r="BT1478" s="163">
        <v>2558911.285668835</v>
      </c>
      <c r="BU1478" s="161">
        <v>29128350.809999999</v>
      </c>
      <c r="BV1478" s="161">
        <v>222969.58</v>
      </c>
      <c r="BW1478" s="165">
        <v>17757542.605668835</v>
      </c>
      <c r="BX1478" s="161">
        <v>581379</v>
      </c>
    </row>
    <row r="1479" spans="1:76" ht="14.45" x14ac:dyDescent="0.3">
      <c r="A1479" s="164" t="s">
        <v>31</v>
      </c>
      <c r="B1479" s="6" t="s">
        <v>147</v>
      </c>
      <c r="C1479" s="6" t="s">
        <v>161</v>
      </c>
      <c r="D1479" s="6" t="s">
        <v>32</v>
      </c>
      <c r="E1479" s="6" t="s">
        <v>36</v>
      </c>
      <c r="F1479" s="24" t="str">
        <f>+Tabela1[[#This Row],[WK]]&amp;Tabela1[[#This Row],[PK]]&amp;Tabela1[[#This Row],[GK]]</f>
        <v>182002</v>
      </c>
      <c r="G1479" s="6" t="s">
        <v>1419</v>
      </c>
      <c r="H1479" s="7">
        <v>388448362.94699913</v>
      </c>
      <c r="I1479" s="8">
        <v>1.371</v>
      </c>
      <c r="J1479" s="7">
        <v>532562705.59999996</v>
      </c>
      <c r="K1479" s="8">
        <v>7.0000000000000007E-2</v>
      </c>
      <c r="L1479" s="7">
        <v>37279389.392000005</v>
      </c>
      <c r="M1479" s="7">
        <v>24492623.392000005</v>
      </c>
      <c r="N1479" s="9">
        <v>1.9154666154053344</v>
      </c>
      <c r="O1479" s="7">
        <v>40683476</v>
      </c>
      <c r="P1479" s="8">
        <v>1.2949999999999999</v>
      </c>
      <c r="Q1479" s="7">
        <v>52685101</v>
      </c>
      <c r="R1479" s="8">
        <v>1.6E-2</v>
      </c>
      <c r="S1479" s="7">
        <v>842961.61600000004</v>
      </c>
      <c r="T1479" s="7">
        <v>-1014009.384</v>
      </c>
      <c r="U1479" s="9">
        <v>-0.54605558406674093</v>
      </c>
      <c r="V1479" s="7">
        <v>23478614.008000001</v>
      </c>
      <c r="W1479" s="9">
        <v>1.6033212019582161</v>
      </c>
      <c r="X1479" s="7">
        <v>36114767.00684002</v>
      </c>
      <c r="Y1479" s="7">
        <v>1921924</v>
      </c>
      <c r="Z1479" s="7">
        <v>31719.51</v>
      </c>
      <c r="AA1479" s="7">
        <v>1788922.4968400176</v>
      </c>
      <c r="AB1479" s="7">
        <v>27560282</v>
      </c>
      <c r="AC1479" s="7">
        <v>4811919</v>
      </c>
      <c r="AD1479" s="7">
        <v>12636152.998840012</v>
      </c>
      <c r="AE1479" s="7">
        <v>0</v>
      </c>
      <c r="AF1479" s="7">
        <v>37279389.392000005</v>
      </c>
      <c r="AG1479" s="7">
        <v>842961.61600000004</v>
      </c>
      <c r="AH1479" s="7">
        <v>12636152.998840012</v>
      </c>
      <c r="AI1479" s="7">
        <v>10676119</v>
      </c>
      <c r="AJ1479" s="7">
        <v>1516093</v>
      </c>
      <c r="AK1479" s="7">
        <v>6152859</v>
      </c>
      <c r="AL1479" s="7">
        <v>523049</v>
      </c>
      <c r="AM1479" s="7">
        <v>649427</v>
      </c>
      <c r="AN1479" s="7">
        <v>0</v>
      </c>
      <c r="AO1479" s="7">
        <v>0</v>
      </c>
      <c r="AP1479" s="7">
        <v>22862887</v>
      </c>
      <c r="AQ1479" s="7">
        <v>1464008</v>
      </c>
      <c r="AR1479" s="7">
        <v>12786766</v>
      </c>
      <c r="AS1479" s="7">
        <v>1856971</v>
      </c>
      <c r="AT1479" s="7">
        <v>6809839</v>
      </c>
      <c r="AU1479" s="7">
        <v>335384</v>
      </c>
      <c r="AV1479" s="7">
        <v>676054</v>
      </c>
      <c r="AW1479" s="7">
        <v>0</v>
      </c>
      <c r="AX1479" s="7">
        <v>0</v>
      </c>
      <c r="AY1479" s="7">
        <v>26559477</v>
      </c>
      <c r="AZ1479" s="7">
        <v>609857</v>
      </c>
      <c r="BA1479" s="7">
        <v>31719.51</v>
      </c>
      <c r="BB1479" s="7">
        <v>0</v>
      </c>
      <c r="BC1479" s="7">
        <v>0</v>
      </c>
      <c r="BD1479" s="7">
        <v>0</v>
      </c>
      <c r="BE1479" s="7">
        <v>682.14</v>
      </c>
      <c r="BF1479" s="7">
        <v>0</v>
      </c>
      <c r="BG1479" s="7">
        <v>1133322.4968400176</v>
      </c>
      <c r="BH1479" s="7">
        <v>12639</v>
      </c>
      <c r="BI1479" s="7">
        <v>655600</v>
      </c>
      <c r="BJ1479" s="7">
        <v>9023111.7124999985</v>
      </c>
      <c r="BK1479" s="7">
        <v>7613836.3599999985</v>
      </c>
      <c r="BL1479" s="7">
        <v>281578.51333333331</v>
      </c>
      <c r="BM1479" s="7">
        <v>5073944.3833333338</v>
      </c>
      <c r="BN1479" s="130">
        <v>0.95499999999999996</v>
      </c>
      <c r="BO1479" s="131">
        <v>4.6881359999999999E-4</v>
      </c>
      <c r="BP1479" s="161">
        <v>11880.152254404311</v>
      </c>
      <c r="BQ1479" s="162">
        <v>27560282</v>
      </c>
      <c r="BR1479" s="161">
        <v>621597</v>
      </c>
      <c r="BS1479" s="163">
        <v>0</v>
      </c>
      <c r="BT1479" s="163">
        <v>2497440.549999997</v>
      </c>
      <c r="BU1479" s="161">
        <v>37279389.390000001</v>
      </c>
      <c r="BV1479" s="161">
        <v>842961.62</v>
      </c>
      <c r="BW1479" s="165">
        <v>15133593.549999997</v>
      </c>
      <c r="BX1479" s="161">
        <v>621597</v>
      </c>
    </row>
    <row r="1480" spans="1:76" ht="14.45" x14ac:dyDescent="0.3">
      <c r="A1480" s="164" t="s">
        <v>31</v>
      </c>
      <c r="B1480" s="6" t="s">
        <v>147</v>
      </c>
      <c r="C1480" s="6" t="s">
        <v>161</v>
      </c>
      <c r="D1480" s="6" t="s">
        <v>37</v>
      </c>
      <c r="E1480" s="6" t="s">
        <v>36</v>
      </c>
      <c r="F1480" s="24" t="str">
        <f>+Tabela1[[#This Row],[WK]]&amp;Tabela1[[#This Row],[PK]]&amp;Tabela1[[#This Row],[GK]]</f>
        <v>182003</v>
      </c>
      <c r="G1480" s="6" t="s">
        <v>1420</v>
      </c>
      <c r="H1480" s="7">
        <v>270544371.67239976</v>
      </c>
      <c r="I1480" s="8">
        <v>1.371</v>
      </c>
      <c r="J1480" s="7">
        <v>370916333.56</v>
      </c>
      <c r="K1480" s="8">
        <v>7.0000000000000007E-2</v>
      </c>
      <c r="L1480" s="7">
        <v>25964143.349200003</v>
      </c>
      <c r="M1480" s="7">
        <v>18162483.349200003</v>
      </c>
      <c r="N1480" s="9">
        <v>2.3280280541833407</v>
      </c>
      <c r="O1480" s="7">
        <v>13103012</v>
      </c>
      <c r="P1480" s="8">
        <v>1.2949999999999999</v>
      </c>
      <c r="Q1480" s="7">
        <v>16968401</v>
      </c>
      <c r="R1480" s="8">
        <v>1.6E-2</v>
      </c>
      <c r="S1480" s="7">
        <v>271494.41600000003</v>
      </c>
      <c r="T1480" s="7">
        <v>108006.41600000003</v>
      </c>
      <c r="U1480" s="9">
        <v>0.66063818751223347</v>
      </c>
      <c r="V1480" s="7">
        <v>18270489.765200004</v>
      </c>
      <c r="W1480" s="9">
        <v>2.2938041785538705</v>
      </c>
      <c r="X1480" s="7">
        <v>34149237.922689423</v>
      </c>
      <c r="Y1480" s="7">
        <v>7149310</v>
      </c>
      <c r="Z1480" s="7">
        <v>864977.19</v>
      </c>
      <c r="AA1480" s="7">
        <v>1268240.7326894281</v>
      </c>
      <c r="AB1480" s="7">
        <v>23226261</v>
      </c>
      <c r="AC1480" s="7">
        <v>1640449</v>
      </c>
      <c r="AD1480" s="7">
        <v>15878748.157489425</v>
      </c>
      <c r="AE1480" s="7">
        <v>0</v>
      </c>
      <c r="AF1480" s="7">
        <v>25964143.349200003</v>
      </c>
      <c r="AG1480" s="7">
        <v>271494.41600000003</v>
      </c>
      <c r="AH1480" s="7">
        <v>15878748.157489425</v>
      </c>
      <c r="AI1480" s="7">
        <v>6513879</v>
      </c>
      <c r="AJ1480" s="7">
        <v>152202</v>
      </c>
      <c r="AK1480" s="7">
        <v>9611186</v>
      </c>
      <c r="AL1480" s="7">
        <v>627441</v>
      </c>
      <c r="AM1480" s="7">
        <v>374693</v>
      </c>
      <c r="AN1480" s="7">
        <v>0</v>
      </c>
      <c r="AO1480" s="7">
        <v>0</v>
      </c>
      <c r="AP1480" s="7">
        <v>18341469</v>
      </c>
      <c r="AQ1480" s="7">
        <v>1046288</v>
      </c>
      <c r="AR1480" s="7">
        <v>7801660</v>
      </c>
      <c r="AS1480" s="7">
        <v>163488</v>
      </c>
      <c r="AT1480" s="7">
        <v>10691802</v>
      </c>
      <c r="AU1480" s="7">
        <v>645366</v>
      </c>
      <c r="AV1480" s="7">
        <v>574998</v>
      </c>
      <c r="AW1480" s="7">
        <v>0</v>
      </c>
      <c r="AX1480" s="7">
        <v>0</v>
      </c>
      <c r="AY1480" s="7">
        <v>20843342</v>
      </c>
      <c r="AZ1480" s="7">
        <v>436307</v>
      </c>
      <c r="BA1480" s="7">
        <v>864977.19</v>
      </c>
      <c r="BB1480" s="7">
        <v>0</v>
      </c>
      <c r="BC1480" s="7">
        <v>0</v>
      </c>
      <c r="BD1480" s="7">
        <v>0</v>
      </c>
      <c r="BE1480" s="7">
        <v>18601.66</v>
      </c>
      <c r="BF1480" s="7">
        <v>0</v>
      </c>
      <c r="BG1480" s="7">
        <v>892382.73268942814</v>
      </c>
      <c r="BH1480" s="7">
        <v>9952</v>
      </c>
      <c r="BI1480" s="7">
        <v>375858</v>
      </c>
      <c r="BJ1480" s="7">
        <v>5172859.8499999996</v>
      </c>
      <c r="BK1480" s="7">
        <v>3246853.8566666665</v>
      </c>
      <c r="BL1480" s="7">
        <v>363788.40333333332</v>
      </c>
      <c r="BM1480" s="7">
        <v>6976447.166666667</v>
      </c>
      <c r="BN1480" s="130">
        <v>0.80600000000000005</v>
      </c>
      <c r="BO1480" s="131">
        <v>4.038194E-4</v>
      </c>
      <c r="BP1480" s="161">
        <v>10233.299415365276</v>
      </c>
      <c r="BQ1480" s="162">
        <v>23226261</v>
      </c>
      <c r="BR1480" s="161">
        <v>540449</v>
      </c>
      <c r="BS1480" s="163">
        <v>0</v>
      </c>
      <c r="BT1480" s="163">
        <v>2083025.8800000027</v>
      </c>
      <c r="BU1480" s="161">
        <v>25964143.350000001</v>
      </c>
      <c r="BV1480" s="161">
        <v>271494.42</v>
      </c>
      <c r="BW1480" s="165">
        <v>17961774.040000003</v>
      </c>
      <c r="BX1480" s="161">
        <v>540449</v>
      </c>
    </row>
    <row r="1481" spans="1:76" ht="14.45" x14ac:dyDescent="0.3">
      <c r="A1481" s="164" t="s">
        <v>31</v>
      </c>
      <c r="B1481" s="6" t="s">
        <v>147</v>
      </c>
      <c r="C1481" s="6" t="s">
        <v>161</v>
      </c>
      <c r="D1481" s="6" t="s">
        <v>39</v>
      </c>
      <c r="E1481" s="6" t="s">
        <v>40</v>
      </c>
      <c r="F1481" s="24" t="str">
        <f>+Tabela1[[#This Row],[WK]]&amp;Tabela1[[#This Row],[PK]]&amp;Tabela1[[#This Row],[GK]]</f>
        <v>182004</v>
      </c>
      <c r="G1481" s="6" t="s">
        <v>1421</v>
      </c>
      <c r="H1481" s="7">
        <v>500514408.60339886</v>
      </c>
      <c r="I1481" s="8">
        <v>1.371</v>
      </c>
      <c r="J1481" s="7">
        <v>686205254.19999993</v>
      </c>
      <c r="K1481" s="8">
        <v>7.0000000000000007E-2</v>
      </c>
      <c r="L1481" s="7">
        <v>48034367.794</v>
      </c>
      <c r="M1481" s="7">
        <v>30970404.794</v>
      </c>
      <c r="N1481" s="9">
        <v>1.8149596781240089</v>
      </c>
      <c r="O1481" s="7">
        <v>58754240</v>
      </c>
      <c r="P1481" s="8">
        <v>1.2949999999999999</v>
      </c>
      <c r="Q1481" s="7">
        <v>76086741</v>
      </c>
      <c r="R1481" s="8">
        <v>1.6E-2</v>
      </c>
      <c r="S1481" s="7">
        <v>1217387.8559999999</v>
      </c>
      <c r="T1481" s="7">
        <v>-250219.14400000009</v>
      </c>
      <c r="U1481" s="9">
        <v>-0.17049465149730145</v>
      </c>
      <c r="V1481" s="7">
        <v>30720185.649999999</v>
      </c>
      <c r="W1481" s="9">
        <v>1.6577216960030909</v>
      </c>
      <c r="X1481" s="7">
        <v>25152282.315543085</v>
      </c>
      <c r="Y1481" s="7">
        <v>0</v>
      </c>
      <c r="Z1481" s="7">
        <v>239543.81999999998</v>
      </c>
      <c r="AA1481" s="7">
        <v>2428539.4955430855</v>
      </c>
      <c r="AB1481" s="7">
        <v>22484199</v>
      </c>
      <c r="AC1481" s="7">
        <v>0</v>
      </c>
      <c r="AD1481" s="7">
        <v>0</v>
      </c>
      <c r="AE1481" s="7">
        <v>0</v>
      </c>
      <c r="AF1481" s="7">
        <v>48034367.794</v>
      </c>
      <c r="AG1481" s="7">
        <v>1217387.8559999999</v>
      </c>
      <c r="AH1481" s="7">
        <v>0</v>
      </c>
      <c r="AI1481" s="7">
        <v>14247302</v>
      </c>
      <c r="AJ1481" s="7">
        <v>1748674</v>
      </c>
      <c r="AK1481" s="7">
        <v>2780863</v>
      </c>
      <c r="AL1481" s="7">
        <v>1777471</v>
      </c>
      <c r="AM1481" s="7">
        <v>642479</v>
      </c>
      <c r="AN1481" s="7">
        <v>0</v>
      </c>
      <c r="AO1481" s="7">
        <v>0</v>
      </c>
      <c r="AP1481" s="7">
        <v>19711161</v>
      </c>
      <c r="AQ1481" s="7">
        <v>1595291</v>
      </c>
      <c r="AR1481" s="7">
        <v>17063963</v>
      </c>
      <c r="AS1481" s="7">
        <v>1467607</v>
      </c>
      <c r="AT1481" s="7">
        <v>4227538</v>
      </c>
      <c r="AU1481" s="7">
        <v>660087</v>
      </c>
      <c r="AV1481" s="7">
        <v>863739</v>
      </c>
      <c r="AW1481" s="7">
        <v>0</v>
      </c>
      <c r="AX1481" s="7">
        <v>0</v>
      </c>
      <c r="AY1481" s="7">
        <v>20421905</v>
      </c>
      <c r="AZ1481" s="7">
        <v>720150</v>
      </c>
      <c r="BA1481" s="7">
        <v>239543.81999999998</v>
      </c>
      <c r="BB1481" s="7">
        <v>0</v>
      </c>
      <c r="BC1481" s="7">
        <v>0</v>
      </c>
      <c r="BD1481" s="7">
        <v>0</v>
      </c>
      <c r="BE1481" s="7">
        <v>5151.4799999999996</v>
      </c>
      <c r="BF1481" s="7">
        <v>0</v>
      </c>
      <c r="BG1481" s="7">
        <v>1527685.4955430855</v>
      </c>
      <c r="BH1481" s="7">
        <v>17037</v>
      </c>
      <c r="BI1481" s="7">
        <v>900854</v>
      </c>
      <c r="BJ1481" s="7">
        <v>12398445.736666666</v>
      </c>
      <c r="BK1481" s="7">
        <v>9810213.9533333331</v>
      </c>
      <c r="BL1481" s="7">
        <v>1848932.1833333336</v>
      </c>
      <c r="BM1481" s="7">
        <v>6655062.7666666657</v>
      </c>
      <c r="BN1481" s="130">
        <v>1.02</v>
      </c>
      <c r="BO1481" s="131">
        <v>6.3838649999999996E-4</v>
      </c>
      <c r="BP1481" s="161">
        <v>16177.377615080284</v>
      </c>
      <c r="BQ1481" s="162">
        <v>22484199</v>
      </c>
      <c r="BR1481" s="161">
        <v>823093</v>
      </c>
      <c r="BS1481" s="163">
        <v>0</v>
      </c>
      <c r="BT1481" s="163">
        <v>496326.35000000149</v>
      </c>
      <c r="BU1481" s="161">
        <v>48034367.789999999</v>
      </c>
      <c r="BV1481" s="161">
        <v>1217387.8600000001</v>
      </c>
      <c r="BW1481" s="165">
        <v>496326.35000000149</v>
      </c>
      <c r="BX1481" s="161">
        <v>823093</v>
      </c>
    </row>
    <row r="1482" spans="1:76" ht="14.45" x14ac:dyDescent="0.3">
      <c r="A1482" s="164" t="s">
        <v>31</v>
      </c>
      <c r="B1482" s="6" t="s">
        <v>147</v>
      </c>
      <c r="C1482" s="6" t="s">
        <v>168</v>
      </c>
      <c r="D1482" s="6" t="s">
        <v>33</v>
      </c>
      <c r="E1482" s="6" t="s">
        <v>36</v>
      </c>
      <c r="F1482" s="24" t="str">
        <f>+Tabela1[[#This Row],[WK]]&amp;Tabela1[[#This Row],[PK]]&amp;Tabela1[[#This Row],[GK]]</f>
        <v>182101</v>
      </c>
      <c r="G1482" s="6" t="s">
        <v>1422</v>
      </c>
      <c r="H1482" s="7">
        <v>71778895.014399976</v>
      </c>
      <c r="I1482" s="8">
        <v>1.371</v>
      </c>
      <c r="J1482" s="7">
        <v>98408865.059999987</v>
      </c>
      <c r="K1482" s="8">
        <v>7.0000000000000007E-2</v>
      </c>
      <c r="L1482" s="7">
        <v>6888620.5542000001</v>
      </c>
      <c r="M1482" s="7">
        <v>4573941.5542000001</v>
      </c>
      <c r="N1482" s="9">
        <v>1.9760586907299025</v>
      </c>
      <c r="O1482" s="7">
        <v>0</v>
      </c>
      <c r="P1482" s="8">
        <v>1.2949999999999999</v>
      </c>
      <c r="Q1482" s="7">
        <v>0</v>
      </c>
      <c r="R1482" s="8">
        <v>1.6E-2</v>
      </c>
      <c r="S1482" s="7">
        <v>0</v>
      </c>
      <c r="T1482" s="7">
        <v>-23756</v>
      </c>
      <c r="U1482" s="9">
        <v>-1</v>
      </c>
      <c r="V1482" s="7">
        <v>4550185.5542000001</v>
      </c>
      <c r="W1482" s="9">
        <v>1.9458251156008186</v>
      </c>
      <c r="X1482" s="7">
        <v>11793923.560000001</v>
      </c>
      <c r="Y1482" s="7">
        <v>3297966</v>
      </c>
      <c r="Z1482" s="7">
        <v>1478134.56</v>
      </c>
      <c r="AA1482" s="7">
        <v>583481</v>
      </c>
      <c r="AB1482" s="7">
        <v>6434342</v>
      </c>
      <c r="AC1482" s="7">
        <v>0</v>
      </c>
      <c r="AD1482" s="7">
        <v>7243738.0058000004</v>
      </c>
      <c r="AE1482" s="7">
        <v>0</v>
      </c>
      <c r="AF1482" s="7">
        <v>6888620.5542000001</v>
      </c>
      <c r="AG1482" s="7">
        <v>0</v>
      </c>
      <c r="AH1482" s="7">
        <v>7243738.0058000004</v>
      </c>
      <c r="AI1482" s="7">
        <v>1932607</v>
      </c>
      <c r="AJ1482" s="7">
        <v>23409</v>
      </c>
      <c r="AK1482" s="7">
        <v>3727790</v>
      </c>
      <c r="AL1482" s="7">
        <v>0</v>
      </c>
      <c r="AM1482" s="7">
        <v>1282618</v>
      </c>
      <c r="AN1482" s="7">
        <v>0</v>
      </c>
      <c r="AO1482" s="7">
        <v>0</v>
      </c>
      <c r="AP1482" s="7">
        <v>5308570</v>
      </c>
      <c r="AQ1482" s="7">
        <v>306327</v>
      </c>
      <c r="AR1482" s="7">
        <v>2314679</v>
      </c>
      <c r="AS1482" s="7">
        <v>23756</v>
      </c>
      <c r="AT1482" s="7">
        <v>4007193</v>
      </c>
      <c r="AU1482" s="7">
        <v>11655</v>
      </c>
      <c r="AV1482" s="7">
        <v>1071055</v>
      </c>
      <c r="AW1482" s="7">
        <v>0</v>
      </c>
      <c r="AX1482" s="7">
        <v>0</v>
      </c>
      <c r="AY1482" s="7">
        <v>6035235</v>
      </c>
      <c r="AZ1482" s="7">
        <v>137867</v>
      </c>
      <c r="BA1482" s="7">
        <v>1478134.56</v>
      </c>
      <c r="BB1482" s="7">
        <v>0</v>
      </c>
      <c r="BC1482" s="7">
        <v>32.31</v>
      </c>
      <c r="BD1482" s="7">
        <v>15786.22</v>
      </c>
      <c r="BE1482" s="7">
        <v>0</v>
      </c>
      <c r="BF1482" s="7">
        <v>0</v>
      </c>
      <c r="BG1482" s="7">
        <v>320594</v>
      </c>
      <c r="BH1482" s="7">
        <v>3043</v>
      </c>
      <c r="BI1482" s="7">
        <v>262887</v>
      </c>
      <c r="BJ1482" s="7">
        <v>3618145.7633333323</v>
      </c>
      <c r="BK1482" s="7">
        <v>721118.4066666658</v>
      </c>
      <c r="BL1482" s="7">
        <v>4004750.0666666664</v>
      </c>
      <c r="BM1482" s="7">
        <v>3578609.2933333335</v>
      </c>
      <c r="BN1482" s="130">
        <v>0.72199999999999998</v>
      </c>
      <c r="BO1482" s="131">
        <v>1.212518E-4</v>
      </c>
      <c r="BP1482" s="161">
        <v>3072.5911717429376</v>
      </c>
      <c r="BQ1482" s="162">
        <v>6434342</v>
      </c>
      <c r="BR1482" s="161">
        <v>172105</v>
      </c>
      <c r="BS1482" s="163">
        <v>0</v>
      </c>
      <c r="BT1482" s="163">
        <v>641186.43999999948</v>
      </c>
      <c r="BU1482" s="161">
        <v>6888620.5499999998</v>
      </c>
      <c r="BV1482" s="161">
        <v>0</v>
      </c>
      <c r="BW1482" s="165">
        <v>7884924.4499999993</v>
      </c>
      <c r="BX1482" s="161">
        <v>172105</v>
      </c>
    </row>
    <row r="1483" spans="1:76" ht="14.45" x14ac:dyDescent="0.3">
      <c r="A1483" s="164" t="s">
        <v>31</v>
      </c>
      <c r="B1483" s="6" t="s">
        <v>147</v>
      </c>
      <c r="C1483" s="6" t="s">
        <v>168</v>
      </c>
      <c r="D1483" s="6" t="s">
        <v>32</v>
      </c>
      <c r="E1483" s="6" t="s">
        <v>36</v>
      </c>
      <c r="F1483" s="24" t="str">
        <f>+Tabela1[[#This Row],[WK]]&amp;Tabela1[[#This Row],[PK]]&amp;Tabela1[[#This Row],[GK]]</f>
        <v>182102</v>
      </c>
      <c r="G1483" s="6" t="s">
        <v>1423</v>
      </c>
      <c r="H1483" s="7">
        <v>50199300.05839996</v>
      </c>
      <c r="I1483" s="8">
        <v>1.371</v>
      </c>
      <c r="J1483" s="7">
        <v>68823240.379999995</v>
      </c>
      <c r="K1483" s="8">
        <v>7.0000000000000007E-2</v>
      </c>
      <c r="L1483" s="7">
        <v>4817626.8266000003</v>
      </c>
      <c r="M1483" s="7">
        <v>2708454.8266000003</v>
      </c>
      <c r="N1483" s="9">
        <v>1.2841317951309805</v>
      </c>
      <c r="O1483" s="7">
        <v>5336721</v>
      </c>
      <c r="P1483" s="8">
        <v>1.2949999999999999</v>
      </c>
      <c r="Q1483" s="7">
        <v>6911054</v>
      </c>
      <c r="R1483" s="8">
        <v>1.6E-2</v>
      </c>
      <c r="S1483" s="7">
        <v>110576.864</v>
      </c>
      <c r="T1483" s="7">
        <v>84748.864000000001</v>
      </c>
      <c r="U1483" s="9">
        <v>3.2812786123586806</v>
      </c>
      <c r="V1483" s="7">
        <v>2793203.6906000003</v>
      </c>
      <c r="W1483" s="9">
        <v>1.3082921267447307</v>
      </c>
      <c r="X1483" s="7">
        <v>10124522.984999999</v>
      </c>
      <c r="Y1483" s="7">
        <v>0</v>
      </c>
      <c r="Z1483" s="7">
        <v>5961917.9850000003</v>
      </c>
      <c r="AA1483" s="7">
        <v>560856</v>
      </c>
      <c r="AB1483" s="7">
        <v>3601749</v>
      </c>
      <c r="AC1483" s="7">
        <v>0</v>
      </c>
      <c r="AD1483" s="7">
        <v>7331319.2943999991</v>
      </c>
      <c r="AE1483" s="7">
        <v>-3466229.8754408769</v>
      </c>
      <c r="AF1483" s="7">
        <v>4817626.8266000003</v>
      </c>
      <c r="AG1483" s="7">
        <v>110576.864</v>
      </c>
      <c r="AH1483" s="7">
        <v>3865089.4189591222</v>
      </c>
      <c r="AI1483" s="7">
        <v>1761022</v>
      </c>
      <c r="AJ1483" s="7">
        <v>26122</v>
      </c>
      <c r="AK1483" s="7">
        <v>747390</v>
      </c>
      <c r="AL1483" s="7">
        <v>0</v>
      </c>
      <c r="AM1483" s="7">
        <v>952175</v>
      </c>
      <c r="AN1483" s="7">
        <v>0</v>
      </c>
      <c r="AO1483" s="7">
        <v>0</v>
      </c>
      <c r="AP1483" s="7">
        <v>2943999</v>
      </c>
      <c r="AQ1483" s="7">
        <v>79566</v>
      </c>
      <c r="AR1483" s="7">
        <v>2109172</v>
      </c>
      <c r="AS1483" s="7">
        <v>25828</v>
      </c>
      <c r="AT1483" s="7">
        <v>854882</v>
      </c>
      <c r="AU1483" s="7">
        <v>0</v>
      </c>
      <c r="AV1483" s="7">
        <v>1819391</v>
      </c>
      <c r="AW1483" s="7">
        <v>0</v>
      </c>
      <c r="AX1483" s="7">
        <v>0</v>
      </c>
      <c r="AY1483" s="7">
        <v>3416708</v>
      </c>
      <c r="AZ1483" s="7">
        <v>43793</v>
      </c>
      <c r="BA1483" s="7">
        <v>5961917.9850000003</v>
      </c>
      <c r="BB1483" s="7">
        <v>6091.37</v>
      </c>
      <c r="BC1483" s="7">
        <v>369.83</v>
      </c>
      <c r="BD1483" s="7">
        <v>22261.59</v>
      </c>
      <c r="BE1483" s="7">
        <v>6.31</v>
      </c>
      <c r="BF1483" s="7">
        <v>0</v>
      </c>
      <c r="BG1483" s="7">
        <v>320594</v>
      </c>
      <c r="BH1483" s="7">
        <v>1689</v>
      </c>
      <c r="BI1483" s="7">
        <v>240262</v>
      </c>
      <c r="BJ1483" s="7">
        <v>3306798.5958333332</v>
      </c>
      <c r="BK1483" s="7">
        <v>1216226.2633333337</v>
      </c>
      <c r="BL1483" s="7">
        <v>1265618.8566666667</v>
      </c>
      <c r="BM1483" s="7">
        <v>5831051.6166666662</v>
      </c>
      <c r="BN1483" s="130">
        <v>1.3620000000000001</v>
      </c>
      <c r="BO1483" s="131">
        <v>6.5025399999999996E-5</v>
      </c>
      <c r="BP1483" s="161">
        <v>1647.8533571672479</v>
      </c>
      <c r="BQ1483" s="162">
        <v>3601749</v>
      </c>
      <c r="BR1483" s="161">
        <v>100271</v>
      </c>
      <c r="BS1483" s="163">
        <v>0</v>
      </c>
      <c r="BT1483" s="163">
        <v>413756.39044087753</v>
      </c>
      <c r="BU1483" s="161">
        <v>4817626.83</v>
      </c>
      <c r="BV1483" s="161">
        <v>110576.86</v>
      </c>
      <c r="BW1483" s="165">
        <v>4278845.8104408775</v>
      </c>
      <c r="BX1483" s="161">
        <v>100271</v>
      </c>
    </row>
    <row r="1484" spans="1:76" ht="14.45" x14ac:dyDescent="0.3">
      <c r="A1484" s="164" t="s">
        <v>31</v>
      </c>
      <c r="B1484" s="6" t="s">
        <v>147</v>
      </c>
      <c r="C1484" s="6" t="s">
        <v>168</v>
      </c>
      <c r="D1484" s="6" t="s">
        <v>37</v>
      </c>
      <c r="E1484" s="6" t="s">
        <v>40</v>
      </c>
      <c r="F1484" s="24" t="str">
        <f>+Tabela1[[#This Row],[WK]]&amp;Tabela1[[#This Row],[PK]]&amp;Tabela1[[#This Row],[GK]]</f>
        <v>182103</v>
      </c>
      <c r="G1484" s="6" t="s">
        <v>1424</v>
      </c>
      <c r="H1484" s="7">
        <v>291651704.04119891</v>
      </c>
      <c r="I1484" s="8">
        <v>1.371</v>
      </c>
      <c r="J1484" s="7">
        <v>399854486.24000001</v>
      </c>
      <c r="K1484" s="8">
        <v>7.0000000000000007E-2</v>
      </c>
      <c r="L1484" s="7">
        <v>27989814.036800005</v>
      </c>
      <c r="M1484" s="7">
        <v>18058508.036800005</v>
      </c>
      <c r="N1484" s="9">
        <v>1.8183417202933838</v>
      </c>
      <c r="O1484" s="7">
        <v>2456031</v>
      </c>
      <c r="P1484" s="8">
        <v>1.2949999999999999</v>
      </c>
      <c r="Q1484" s="7">
        <v>3180560</v>
      </c>
      <c r="R1484" s="8">
        <v>1.6E-2</v>
      </c>
      <c r="S1484" s="7">
        <v>50888.959999999999</v>
      </c>
      <c r="T1484" s="7">
        <v>-264057.03999999998</v>
      </c>
      <c r="U1484" s="9">
        <v>-0.83842004661116498</v>
      </c>
      <c r="V1484" s="7">
        <v>17794450.996800005</v>
      </c>
      <c r="W1484" s="9">
        <v>1.7366790312008729</v>
      </c>
      <c r="X1484" s="7">
        <v>30036063.867306232</v>
      </c>
      <c r="Y1484" s="7">
        <v>13312568</v>
      </c>
      <c r="Z1484" s="7">
        <v>1004444.7949999999</v>
      </c>
      <c r="AA1484" s="7">
        <v>1497972.0723062316</v>
      </c>
      <c r="AB1484" s="7">
        <v>14221079</v>
      </c>
      <c r="AC1484" s="7">
        <v>0</v>
      </c>
      <c r="AD1484" s="7">
        <v>12241612.870506227</v>
      </c>
      <c r="AE1484" s="7">
        <v>0</v>
      </c>
      <c r="AF1484" s="7">
        <v>27989814.036800005</v>
      </c>
      <c r="AG1484" s="7">
        <v>50888.959999999999</v>
      </c>
      <c r="AH1484" s="7">
        <v>12241612.870506227</v>
      </c>
      <c r="AI1484" s="7">
        <v>8291996</v>
      </c>
      <c r="AJ1484" s="7">
        <v>329036</v>
      </c>
      <c r="AK1484" s="7">
        <v>9998697</v>
      </c>
      <c r="AL1484" s="7">
        <v>832036</v>
      </c>
      <c r="AM1484" s="7">
        <v>991641</v>
      </c>
      <c r="AN1484" s="7">
        <v>0</v>
      </c>
      <c r="AO1484" s="7">
        <v>0</v>
      </c>
      <c r="AP1484" s="7">
        <v>11291132</v>
      </c>
      <c r="AQ1484" s="7">
        <v>1145745</v>
      </c>
      <c r="AR1484" s="7">
        <v>9931306</v>
      </c>
      <c r="AS1484" s="7">
        <v>314946</v>
      </c>
      <c r="AT1484" s="7">
        <v>12298445</v>
      </c>
      <c r="AU1484" s="7">
        <v>746689</v>
      </c>
      <c r="AV1484" s="7">
        <v>608818</v>
      </c>
      <c r="AW1484" s="7">
        <v>0</v>
      </c>
      <c r="AX1484" s="7">
        <v>0</v>
      </c>
      <c r="AY1484" s="7">
        <v>12233798</v>
      </c>
      <c r="AZ1484" s="7">
        <v>480100</v>
      </c>
      <c r="BA1484" s="7">
        <v>1004444.7949999999</v>
      </c>
      <c r="BB1484" s="7">
        <v>0</v>
      </c>
      <c r="BC1484" s="7">
        <v>405.32</v>
      </c>
      <c r="BD1484" s="7">
        <v>9200.7199999999993</v>
      </c>
      <c r="BE1484" s="7">
        <v>497.39</v>
      </c>
      <c r="BF1484" s="7">
        <v>0</v>
      </c>
      <c r="BG1484" s="7">
        <v>968870.07230623171</v>
      </c>
      <c r="BH1484" s="7">
        <v>10805</v>
      </c>
      <c r="BI1484" s="7">
        <v>529102</v>
      </c>
      <c r="BJ1484" s="7">
        <v>7281969.5375000015</v>
      </c>
      <c r="BK1484" s="7">
        <v>4672535.410000002</v>
      </c>
      <c r="BL1484" s="7">
        <v>3514928.7399999998</v>
      </c>
      <c r="BM1484" s="7">
        <v>3407879.0299999984</v>
      </c>
      <c r="BN1484" s="130">
        <v>0.69499999999999995</v>
      </c>
      <c r="BO1484" s="131">
        <v>4.402923E-4</v>
      </c>
      <c r="BP1484" s="161">
        <v>11157.778165834334</v>
      </c>
      <c r="BQ1484" s="162">
        <v>14221079</v>
      </c>
      <c r="BR1484" s="161">
        <v>552745</v>
      </c>
      <c r="BS1484" s="163">
        <v>0</v>
      </c>
      <c r="BT1484" s="163">
        <v>0</v>
      </c>
      <c r="BU1484" s="161">
        <v>27989814.039999999</v>
      </c>
      <c r="BV1484" s="161">
        <v>50888.959999999999</v>
      </c>
      <c r="BW1484" s="165">
        <v>12241612.869999999</v>
      </c>
      <c r="BX1484" s="161">
        <v>552745</v>
      </c>
    </row>
    <row r="1485" spans="1:76" ht="14.45" x14ac:dyDescent="0.3">
      <c r="A1485" s="164" t="s">
        <v>31</v>
      </c>
      <c r="B1485" s="6" t="s">
        <v>147</v>
      </c>
      <c r="C1485" s="6" t="s">
        <v>168</v>
      </c>
      <c r="D1485" s="6" t="s">
        <v>39</v>
      </c>
      <c r="E1485" s="6" t="s">
        <v>36</v>
      </c>
      <c r="F1485" s="24" t="str">
        <f>+Tabela1[[#This Row],[WK]]&amp;Tabela1[[#This Row],[PK]]&amp;Tabela1[[#This Row],[GK]]</f>
        <v>182104</v>
      </c>
      <c r="G1485" s="6" t="s">
        <v>1425</v>
      </c>
      <c r="H1485" s="7">
        <v>110268250.40999961</v>
      </c>
      <c r="I1485" s="8">
        <v>1.371</v>
      </c>
      <c r="J1485" s="7">
        <v>151177771.30999997</v>
      </c>
      <c r="K1485" s="8">
        <v>7.0000000000000007E-2</v>
      </c>
      <c r="L1485" s="7">
        <v>10582443.991699999</v>
      </c>
      <c r="M1485" s="7">
        <v>7127628.9916999992</v>
      </c>
      <c r="N1485" s="9">
        <v>2.0631000478173216</v>
      </c>
      <c r="O1485" s="7">
        <v>0</v>
      </c>
      <c r="P1485" s="8">
        <v>1.2949999999999999</v>
      </c>
      <c r="Q1485" s="7">
        <v>0</v>
      </c>
      <c r="R1485" s="8">
        <v>1.6E-2</v>
      </c>
      <c r="S1485" s="7">
        <v>0</v>
      </c>
      <c r="T1485" s="7">
        <v>-2072</v>
      </c>
      <c r="U1485" s="9">
        <v>-1</v>
      </c>
      <c r="V1485" s="7">
        <v>7125556.9916999992</v>
      </c>
      <c r="W1485" s="9">
        <v>2.0612640771017392</v>
      </c>
      <c r="X1485" s="7">
        <v>15989159.963769514</v>
      </c>
      <c r="Y1485" s="7">
        <v>3391229</v>
      </c>
      <c r="Z1485" s="7">
        <v>899024.18</v>
      </c>
      <c r="AA1485" s="7">
        <v>854060.78376951383</v>
      </c>
      <c r="AB1485" s="7">
        <v>8647585</v>
      </c>
      <c r="AC1485" s="7">
        <v>2197261</v>
      </c>
      <c r="AD1485" s="7">
        <v>8863602.9720695149</v>
      </c>
      <c r="AE1485" s="7">
        <v>0</v>
      </c>
      <c r="AF1485" s="7">
        <v>10582443.991699999</v>
      </c>
      <c r="AG1485" s="7">
        <v>0</v>
      </c>
      <c r="AH1485" s="7">
        <v>8863602.9720695149</v>
      </c>
      <c r="AI1485" s="7">
        <v>2884546</v>
      </c>
      <c r="AJ1485" s="7">
        <v>2222</v>
      </c>
      <c r="AK1485" s="7">
        <v>5699707</v>
      </c>
      <c r="AL1485" s="7">
        <v>0</v>
      </c>
      <c r="AM1485" s="7">
        <v>750099</v>
      </c>
      <c r="AN1485" s="7">
        <v>0</v>
      </c>
      <c r="AO1485" s="7">
        <v>0</v>
      </c>
      <c r="AP1485" s="7">
        <v>6309158</v>
      </c>
      <c r="AQ1485" s="7">
        <v>322241</v>
      </c>
      <c r="AR1485" s="7">
        <v>3454815</v>
      </c>
      <c r="AS1485" s="7">
        <v>2072</v>
      </c>
      <c r="AT1485" s="7">
        <v>6306431</v>
      </c>
      <c r="AU1485" s="7">
        <v>337676</v>
      </c>
      <c r="AV1485" s="7">
        <v>961777</v>
      </c>
      <c r="AW1485" s="7">
        <v>0</v>
      </c>
      <c r="AX1485" s="7">
        <v>0</v>
      </c>
      <c r="AY1485" s="7">
        <v>7795453</v>
      </c>
      <c r="AZ1485" s="7">
        <v>141111</v>
      </c>
      <c r="BA1485" s="7">
        <v>899024.18</v>
      </c>
      <c r="BB1485" s="7">
        <v>0</v>
      </c>
      <c r="BC1485" s="7">
        <v>133.07</v>
      </c>
      <c r="BD1485" s="7">
        <v>9223.35</v>
      </c>
      <c r="BE1485" s="7">
        <v>0.02</v>
      </c>
      <c r="BF1485" s="7">
        <v>0</v>
      </c>
      <c r="BG1485" s="7">
        <v>417945.78376951383</v>
      </c>
      <c r="BH1485" s="7">
        <v>4661</v>
      </c>
      <c r="BI1485" s="7">
        <v>436115</v>
      </c>
      <c r="BJ1485" s="7">
        <v>6002292.0141666681</v>
      </c>
      <c r="BK1485" s="7">
        <v>4182655.370000001</v>
      </c>
      <c r="BL1485" s="7">
        <v>761781.4833333334</v>
      </c>
      <c r="BM1485" s="7">
        <v>5754983.6099999994</v>
      </c>
      <c r="BN1485" s="130">
        <v>0.77800000000000002</v>
      </c>
      <c r="BO1485" s="131">
        <v>1.6318269999999999E-4</v>
      </c>
      <c r="BP1485" s="161">
        <v>4135.1414239054247</v>
      </c>
      <c r="BQ1485" s="162">
        <v>8647585</v>
      </c>
      <c r="BR1485" s="161">
        <v>254177</v>
      </c>
      <c r="BS1485" s="163">
        <v>0</v>
      </c>
      <c r="BT1485" s="163">
        <v>1307464.879999999</v>
      </c>
      <c r="BU1485" s="161">
        <v>10582443.99</v>
      </c>
      <c r="BV1485" s="161">
        <v>0</v>
      </c>
      <c r="BW1485" s="165">
        <v>10171067.85</v>
      </c>
      <c r="BX1485" s="161">
        <v>254177</v>
      </c>
    </row>
    <row r="1486" spans="1:76" ht="14.45" x14ac:dyDescent="0.3">
      <c r="A1486" s="164" t="s">
        <v>31</v>
      </c>
      <c r="B1486" s="6" t="s">
        <v>147</v>
      </c>
      <c r="C1486" s="6" t="s">
        <v>168</v>
      </c>
      <c r="D1486" s="6" t="s">
        <v>42</v>
      </c>
      <c r="E1486" s="6" t="s">
        <v>36</v>
      </c>
      <c r="F1486" s="24" t="str">
        <f>+Tabela1[[#This Row],[WK]]&amp;Tabela1[[#This Row],[PK]]&amp;Tabela1[[#This Row],[GK]]</f>
        <v>182105</v>
      </c>
      <c r="G1486" s="6" t="s">
        <v>1426</v>
      </c>
      <c r="H1486" s="7">
        <v>134988745.32759899</v>
      </c>
      <c r="I1486" s="8">
        <v>1.371</v>
      </c>
      <c r="J1486" s="7">
        <v>185069569.85000002</v>
      </c>
      <c r="K1486" s="8">
        <v>7.0000000000000007E-2</v>
      </c>
      <c r="L1486" s="7">
        <v>12954869.889500003</v>
      </c>
      <c r="M1486" s="7">
        <v>8254422.8895000033</v>
      </c>
      <c r="N1486" s="9">
        <v>1.7560931735854066</v>
      </c>
      <c r="O1486" s="7">
        <v>7421551</v>
      </c>
      <c r="P1486" s="8">
        <v>1.2949999999999999</v>
      </c>
      <c r="Q1486" s="7">
        <v>9610909</v>
      </c>
      <c r="R1486" s="8">
        <v>1.6E-2</v>
      </c>
      <c r="S1486" s="7">
        <v>153774.54399999999</v>
      </c>
      <c r="T1486" s="7">
        <v>-1445297.456</v>
      </c>
      <c r="U1486" s="9">
        <v>-0.90383513437793916</v>
      </c>
      <c r="V1486" s="7">
        <v>6809125.4335000031</v>
      </c>
      <c r="W1486" s="9">
        <v>1.0808960864313613</v>
      </c>
      <c r="X1486" s="7">
        <v>14277680.785404332</v>
      </c>
      <c r="Y1486" s="7">
        <v>0</v>
      </c>
      <c r="Z1486" s="7">
        <v>1795723.3599999999</v>
      </c>
      <c r="AA1486" s="7">
        <v>1380842.4254043319</v>
      </c>
      <c r="AB1486" s="7">
        <v>9697816</v>
      </c>
      <c r="AC1486" s="7">
        <v>1403299</v>
      </c>
      <c r="AD1486" s="7">
        <v>7468555.3519043289</v>
      </c>
      <c r="AE1486" s="7">
        <v>-1751489.6312373015</v>
      </c>
      <c r="AF1486" s="7">
        <v>12954869.889500003</v>
      </c>
      <c r="AG1486" s="7">
        <v>153774.54399999999</v>
      </c>
      <c r="AH1486" s="7">
        <v>5717065.7206670269</v>
      </c>
      <c r="AI1486" s="7">
        <v>3924568</v>
      </c>
      <c r="AJ1486" s="7">
        <v>300406</v>
      </c>
      <c r="AK1486" s="7">
        <v>1855139</v>
      </c>
      <c r="AL1486" s="7">
        <v>0</v>
      </c>
      <c r="AM1486" s="7">
        <v>2265374</v>
      </c>
      <c r="AN1486" s="7">
        <v>0</v>
      </c>
      <c r="AO1486" s="7">
        <v>0</v>
      </c>
      <c r="AP1486" s="7">
        <v>7551591</v>
      </c>
      <c r="AQ1486" s="7">
        <v>560937</v>
      </c>
      <c r="AR1486" s="7">
        <v>4700447</v>
      </c>
      <c r="AS1486" s="7">
        <v>1599072</v>
      </c>
      <c r="AT1486" s="7">
        <v>2116797</v>
      </c>
      <c r="AU1486" s="7">
        <v>160666</v>
      </c>
      <c r="AV1486" s="7">
        <v>927738</v>
      </c>
      <c r="AW1486" s="7">
        <v>0</v>
      </c>
      <c r="AX1486" s="7">
        <v>0</v>
      </c>
      <c r="AY1486" s="7">
        <v>8697664</v>
      </c>
      <c r="AZ1486" s="7">
        <v>238428</v>
      </c>
      <c r="BA1486" s="7">
        <v>1795723.3599999999</v>
      </c>
      <c r="BB1486" s="7">
        <v>0</v>
      </c>
      <c r="BC1486" s="7">
        <v>366.82</v>
      </c>
      <c r="BD1486" s="7">
        <v>18086.12</v>
      </c>
      <c r="BE1486" s="7">
        <v>0</v>
      </c>
      <c r="BF1486" s="7">
        <v>0</v>
      </c>
      <c r="BG1486" s="7">
        <v>466187.42540433188</v>
      </c>
      <c r="BH1486" s="7">
        <v>5199</v>
      </c>
      <c r="BI1486" s="7">
        <v>914655</v>
      </c>
      <c r="BJ1486" s="7">
        <v>12588403.847499996</v>
      </c>
      <c r="BK1486" s="7">
        <v>8754602.5066666622</v>
      </c>
      <c r="BL1486" s="7">
        <v>3713190.3733333335</v>
      </c>
      <c r="BM1486" s="7">
        <v>7908824.6166666672</v>
      </c>
      <c r="BN1486" s="130">
        <v>1.1830000000000001</v>
      </c>
      <c r="BO1486" s="131">
        <v>2.2761959999999999E-4</v>
      </c>
      <c r="BP1486" s="161">
        <v>5767.987009149474</v>
      </c>
      <c r="BQ1486" s="162">
        <v>9697816</v>
      </c>
      <c r="BR1486" s="161">
        <v>198505</v>
      </c>
      <c r="BS1486" s="163">
        <v>0</v>
      </c>
      <c r="BT1486" s="163">
        <v>1313606.8299999982</v>
      </c>
      <c r="BU1486" s="161">
        <v>12954869.890000001</v>
      </c>
      <c r="BV1486" s="161">
        <v>153774.54</v>
      </c>
      <c r="BW1486" s="165">
        <v>7030672.549999998</v>
      </c>
      <c r="BX1486" s="161">
        <v>198505</v>
      </c>
    </row>
    <row r="1487" spans="1:76" ht="14.45" x14ac:dyDescent="0.3">
      <c r="A1487" s="164" t="s">
        <v>31</v>
      </c>
      <c r="B1487" s="6" t="s">
        <v>161</v>
      </c>
      <c r="C1487" s="6" t="s">
        <v>33</v>
      </c>
      <c r="D1487" s="6" t="s">
        <v>33</v>
      </c>
      <c r="E1487" s="6" t="s">
        <v>34</v>
      </c>
      <c r="F1487" s="24" t="str">
        <f>+Tabela1[[#This Row],[WK]]&amp;Tabela1[[#This Row],[PK]]&amp;Tabela1[[#This Row],[GK]]</f>
        <v>200101</v>
      </c>
      <c r="G1487" s="6" t="s">
        <v>1427</v>
      </c>
      <c r="H1487" s="7">
        <v>1076713719.0882061</v>
      </c>
      <c r="I1487" s="8">
        <v>1.371</v>
      </c>
      <c r="J1487" s="7">
        <v>1476174508.8700001</v>
      </c>
      <c r="K1487" s="8">
        <v>7.0000000000000007E-2</v>
      </c>
      <c r="L1487" s="7">
        <v>103332215.62090002</v>
      </c>
      <c r="M1487" s="7">
        <v>50173331.62090002</v>
      </c>
      <c r="N1487" s="9">
        <v>0.94383718854782617</v>
      </c>
      <c r="O1487" s="7">
        <v>134441889</v>
      </c>
      <c r="P1487" s="8">
        <v>1.2949999999999999</v>
      </c>
      <c r="Q1487" s="7">
        <v>174102246</v>
      </c>
      <c r="R1487" s="8">
        <v>1.6E-2</v>
      </c>
      <c r="S1487" s="7">
        <v>2785635.9360000002</v>
      </c>
      <c r="T1487" s="7">
        <v>-630077.06399999978</v>
      </c>
      <c r="U1487" s="9">
        <v>-0.18446428725130004</v>
      </c>
      <c r="V1487" s="7">
        <v>49543254.556900024</v>
      </c>
      <c r="W1487" s="9">
        <v>0.8757155540480478</v>
      </c>
      <c r="X1487" s="7">
        <v>59451032.849653386</v>
      </c>
      <c r="Y1487" s="7">
        <v>1541993</v>
      </c>
      <c r="Z1487" s="7">
        <v>589650.22499999998</v>
      </c>
      <c r="AA1487" s="7">
        <v>4340662.624653385</v>
      </c>
      <c r="AB1487" s="7">
        <v>52978727</v>
      </c>
      <c r="AC1487" s="7">
        <v>0</v>
      </c>
      <c r="AD1487" s="7">
        <v>9907778.2927533649</v>
      </c>
      <c r="AE1487" s="7">
        <v>0</v>
      </c>
      <c r="AF1487" s="7">
        <v>103332215.62090002</v>
      </c>
      <c r="AG1487" s="7">
        <v>2785635.9360000002</v>
      </c>
      <c r="AH1487" s="7">
        <v>9907778.2927533649</v>
      </c>
      <c r="AI1487" s="7">
        <v>44384217</v>
      </c>
      <c r="AJ1487" s="7">
        <v>2408978</v>
      </c>
      <c r="AK1487" s="7">
        <v>0</v>
      </c>
      <c r="AL1487" s="7">
        <v>0</v>
      </c>
      <c r="AM1487" s="7">
        <v>1091997</v>
      </c>
      <c r="AN1487" s="7">
        <v>0</v>
      </c>
      <c r="AO1487" s="7">
        <v>0</v>
      </c>
      <c r="AP1487" s="7">
        <v>42279801</v>
      </c>
      <c r="AQ1487" s="7">
        <v>3644107</v>
      </c>
      <c r="AR1487" s="7">
        <v>53158884</v>
      </c>
      <c r="AS1487" s="7">
        <v>3415713</v>
      </c>
      <c r="AT1487" s="7">
        <v>0</v>
      </c>
      <c r="AU1487" s="7">
        <v>0</v>
      </c>
      <c r="AV1487" s="7">
        <v>1367273</v>
      </c>
      <c r="AW1487" s="7">
        <v>0</v>
      </c>
      <c r="AX1487" s="7">
        <v>0</v>
      </c>
      <c r="AY1487" s="7">
        <v>48042534</v>
      </c>
      <c r="AZ1487" s="7">
        <v>1610606</v>
      </c>
      <c r="BA1487" s="7">
        <v>589650.22499999998</v>
      </c>
      <c r="BB1487" s="7">
        <v>0</v>
      </c>
      <c r="BC1487" s="7">
        <v>47.67</v>
      </c>
      <c r="BD1487" s="7">
        <v>6181.2</v>
      </c>
      <c r="BE1487" s="7">
        <v>0.45</v>
      </c>
      <c r="BF1487" s="7">
        <v>0</v>
      </c>
      <c r="BG1487" s="7">
        <v>2599943.624653385</v>
      </c>
      <c r="BH1487" s="7">
        <v>28995</v>
      </c>
      <c r="BI1487" s="7">
        <v>1740719</v>
      </c>
      <c r="BJ1487" s="7">
        <v>23957568.662500001</v>
      </c>
      <c r="BK1487" s="7">
        <v>18310975.68</v>
      </c>
      <c r="BL1487" s="7">
        <v>5994097.1000000006</v>
      </c>
      <c r="BM1487" s="7">
        <v>10598177.73</v>
      </c>
      <c r="BN1487" s="130">
        <v>0.98599999999999999</v>
      </c>
      <c r="BO1487" s="131">
        <v>1.2090613999999999E-3</v>
      </c>
      <c r="BP1487" s="161">
        <v>30638.86664027482</v>
      </c>
      <c r="BQ1487" s="162">
        <v>52978727</v>
      </c>
      <c r="BR1487" s="161">
        <v>1920965</v>
      </c>
      <c r="BS1487" s="163">
        <v>0</v>
      </c>
      <c r="BT1487" s="163">
        <v>0</v>
      </c>
      <c r="BU1487" s="161">
        <v>103332215.62</v>
      </c>
      <c r="BV1487" s="161">
        <v>2785635.94</v>
      </c>
      <c r="BW1487" s="165">
        <v>9907778.2899999991</v>
      </c>
      <c r="BX1487" s="161">
        <v>1920965</v>
      </c>
    </row>
    <row r="1488" spans="1:76" ht="14.45" x14ac:dyDescent="0.3">
      <c r="A1488" s="164" t="s">
        <v>31</v>
      </c>
      <c r="B1488" s="6" t="s">
        <v>161</v>
      </c>
      <c r="C1488" s="6" t="s">
        <v>33</v>
      </c>
      <c r="D1488" s="6" t="s">
        <v>32</v>
      </c>
      <c r="E1488" s="6" t="s">
        <v>36</v>
      </c>
      <c r="F1488" s="24" t="str">
        <f>+Tabela1[[#This Row],[WK]]&amp;Tabela1[[#This Row],[PK]]&amp;Tabela1[[#This Row],[GK]]</f>
        <v>200102</v>
      </c>
      <c r="G1488" s="6" t="s">
        <v>1427</v>
      </c>
      <c r="H1488" s="7">
        <v>127217845.66059944</v>
      </c>
      <c r="I1488" s="8">
        <v>1.371</v>
      </c>
      <c r="J1488" s="7">
        <v>174415666.40000001</v>
      </c>
      <c r="K1488" s="8">
        <v>7.0000000000000007E-2</v>
      </c>
      <c r="L1488" s="7">
        <v>12209096.648000002</v>
      </c>
      <c r="M1488" s="7">
        <v>7743170.6480000019</v>
      </c>
      <c r="N1488" s="9">
        <v>1.7338331732321588</v>
      </c>
      <c r="O1488" s="7">
        <v>142778</v>
      </c>
      <c r="P1488" s="8">
        <v>1.2949999999999999</v>
      </c>
      <c r="Q1488" s="7">
        <v>184898</v>
      </c>
      <c r="R1488" s="8">
        <v>1.6E-2</v>
      </c>
      <c r="S1488" s="7">
        <v>2958.3679999999999</v>
      </c>
      <c r="T1488" s="7">
        <v>-7671.6319999999996</v>
      </c>
      <c r="U1488" s="9">
        <v>-0.72169633113828779</v>
      </c>
      <c r="V1488" s="7">
        <v>7735499.0160000026</v>
      </c>
      <c r="W1488" s="9">
        <v>1.7280022892598692</v>
      </c>
      <c r="X1488" s="7">
        <v>28338992.576430712</v>
      </c>
      <c r="Y1488" s="7">
        <v>11811989</v>
      </c>
      <c r="Z1488" s="7">
        <v>1471547.37</v>
      </c>
      <c r="AA1488" s="7">
        <v>931750.20643071027</v>
      </c>
      <c r="AB1488" s="7">
        <v>14123706</v>
      </c>
      <c r="AC1488" s="7">
        <v>0</v>
      </c>
      <c r="AD1488" s="7">
        <v>20603493.560430709</v>
      </c>
      <c r="AE1488" s="7">
        <v>0</v>
      </c>
      <c r="AF1488" s="7">
        <v>12209096.648000002</v>
      </c>
      <c r="AG1488" s="7">
        <v>2958.3679999999999</v>
      </c>
      <c r="AH1488" s="7">
        <v>20603493.560430709</v>
      </c>
      <c r="AI1488" s="7">
        <v>3728758</v>
      </c>
      <c r="AJ1488" s="7">
        <v>523</v>
      </c>
      <c r="AK1488" s="7">
        <v>8700418</v>
      </c>
      <c r="AL1488" s="7">
        <v>0</v>
      </c>
      <c r="AM1488" s="7">
        <v>417291</v>
      </c>
      <c r="AN1488" s="7">
        <v>0</v>
      </c>
      <c r="AO1488" s="7">
        <v>0</v>
      </c>
      <c r="AP1488" s="7">
        <v>11702583</v>
      </c>
      <c r="AQ1488" s="7">
        <v>556959</v>
      </c>
      <c r="AR1488" s="7">
        <v>4465926</v>
      </c>
      <c r="AS1488" s="7">
        <v>10630</v>
      </c>
      <c r="AT1488" s="7">
        <v>9744211</v>
      </c>
      <c r="AU1488" s="7">
        <v>152235</v>
      </c>
      <c r="AV1488" s="7">
        <v>778433</v>
      </c>
      <c r="AW1488" s="7">
        <v>0</v>
      </c>
      <c r="AX1488" s="7">
        <v>0</v>
      </c>
      <c r="AY1488" s="7">
        <v>13123550</v>
      </c>
      <c r="AZ1488" s="7">
        <v>241672</v>
      </c>
      <c r="BA1488" s="7">
        <v>1471547.37</v>
      </c>
      <c r="BB1488" s="7">
        <v>0</v>
      </c>
      <c r="BC1488" s="7">
        <v>267.95999999999998</v>
      </c>
      <c r="BD1488" s="7">
        <v>14094.08</v>
      </c>
      <c r="BE1488" s="7">
        <v>1671.62</v>
      </c>
      <c r="BF1488" s="7">
        <v>0</v>
      </c>
      <c r="BG1488" s="7">
        <v>574776.20643071027</v>
      </c>
      <c r="BH1488" s="7">
        <v>6410</v>
      </c>
      <c r="BI1488" s="7">
        <v>356974</v>
      </c>
      <c r="BJ1488" s="7">
        <v>4913088.9616666669</v>
      </c>
      <c r="BK1488" s="7">
        <v>3095467.1000000006</v>
      </c>
      <c r="BL1488" s="7">
        <v>477545.95666666661</v>
      </c>
      <c r="BM1488" s="7">
        <v>6315395.5333333323</v>
      </c>
      <c r="BN1488" s="130">
        <v>0.57299999999999995</v>
      </c>
      <c r="BO1488" s="131">
        <v>2.6710530000000001E-4</v>
      </c>
      <c r="BP1488" s="161">
        <v>6768.5051373627393</v>
      </c>
      <c r="BQ1488" s="162">
        <v>14123706</v>
      </c>
      <c r="BR1488" s="161">
        <v>355264</v>
      </c>
      <c r="BS1488" s="163">
        <v>478997.05643071188</v>
      </c>
      <c r="BT1488" s="163">
        <v>0</v>
      </c>
      <c r="BU1488" s="161">
        <v>12209096.65</v>
      </c>
      <c r="BV1488" s="161">
        <v>2958.37</v>
      </c>
      <c r="BW1488" s="165">
        <v>20124496.5</v>
      </c>
      <c r="BX1488" s="161">
        <v>355264</v>
      </c>
    </row>
    <row r="1489" spans="1:76" ht="14.45" x14ac:dyDescent="0.3">
      <c r="A1489" s="164" t="s">
        <v>31</v>
      </c>
      <c r="B1489" s="6" t="s">
        <v>161</v>
      </c>
      <c r="C1489" s="6" t="s">
        <v>33</v>
      </c>
      <c r="D1489" s="6" t="s">
        <v>37</v>
      </c>
      <c r="E1489" s="6" t="s">
        <v>36</v>
      </c>
      <c r="F1489" s="24" t="str">
        <f>+Tabela1[[#This Row],[WK]]&amp;Tabela1[[#This Row],[PK]]&amp;Tabela1[[#This Row],[GK]]</f>
        <v>200103</v>
      </c>
      <c r="G1489" s="6" t="s">
        <v>1428</v>
      </c>
      <c r="H1489" s="7">
        <v>77717907.937399983</v>
      </c>
      <c r="I1489" s="8">
        <v>1.371</v>
      </c>
      <c r="J1489" s="7">
        <v>106551251.79000001</v>
      </c>
      <c r="K1489" s="8">
        <v>7.0000000000000007E-2</v>
      </c>
      <c r="L1489" s="7">
        <v>7458587.6253000014</v>
      </c>
      <c r="M1489" s="7">
        <v>5073974.6253000014</v>
      </c>
      <c r="N1489" s="9">
        <v>2.1277979384076162</v>
      </c>
      <c r="O1489" s="7">
        <v>8940734</v>
      </c>
      <c r="P1489" s="8">
        <v>1.2949999999999999</v>
      </c>
      <c r="Q1489" s="7">
        <v>11578251</v>
      </c>
      <c r="R1489" s="8">
        <v>1.6E-2</v>
      </c>
      <c r="S1489" s="7">
        <v>185252.016</v>
      </c>
      <c r="T1489" s="7">
        <v>108627.016</v>
      </c>
      <c r="U1489" s="9">
        <v>1.4176445807504079</v>
      </c>
      <c r="V1489" s="7">
        <v>5182601.6413000012</v>
      </c>
      <c r="W1489" s="9">
        <v>2.1056889424346612</v>
      </c>
      <c r="X1489" s="7">
        <v>24423522.083729275</v>
      </c>
      <c r="Y1489" s="7">
        <v>12941209</v>
      </c>
      <c r="Z1489" s="7">
        <v>824955.10499999998</v>
      </c>
      <c r="AA1489" s="7">
        <v>756086.97872927506</v>
      </c>
      <c r="AB1489" s="7">
        <v>9901271</v>
      </c>
      <c r="AC1489" s="7">
        <v>0</v>
      </c>
      <c r="AD1489" s="7">
        <v>19240920.442429274</v>
      </c>
      <c r="AE1489" s="7">
        <v>0</v>
      </c>
      <c r="AF1489" s="7">
        <v>7458587.6253000014</v>
      </c>
      <c r="AG1489" s="7">
        <v>185252.016</v>
      </c>
      <c r="AH1489" s="7">
        <v>19240920.442429274</v>
      </c>
      <c r="AI1489" s="7">
        <v>1990997</v>
      </c>
      <c r="AJ1489" s="7">
        <v>53298</v>
      </c>
      <c r="AK1489" s="7">
        <v>8109908</v>
      </c>
      <c r="AL1489" s="7">
        <v>0</v>
      </c>
      <c r="AM1489" s="7">
        <v>713017</v>
      </c>
      <c r="AN1489" s="7">
        <v>0</v>
      </c>
      <c r="AO1489" s="7">
        <v>0</v>
      </c>
      <c r="AP1489" s="7">
        <v>8045315</v>
      </c>
      <c r="AQ1489" s="7">
        <v>389871</v>
      </c>
      <c r="AR1489" s="7">
        <v>2384613</v>
      </c>
      <c r="AS1489" s="7">
        <v>76625</v>
      </c>
      <c r="AT1489" s="7">
        <v>9072491</v>
      </c>
      <c r="AU1489" s="7">
        <v>438612</v>
      </c>
      <c r="AV1489" s="7">
        <v>744389</v>
      </c>
      <c r="AW1489" s="7">
        <v>0</v>
      </c>
      <c r="AX1489" s="7">
        <v>0</v>
      </c>
      <c r="AY1489" s="7">
        <v>9351730</v>
      </c>
      <c r="AZ1489" s="7">
        <v>162196</v>
      </c>
      <c r="BA1489" s="7">
        <v>824955.10499999998</v>
      </c>
      <c r="BB1489" s="7">
        <v>275.39999999999998</v>
      </c>
      <c r="BC1489" s="7">
        <v>0</v>
      </c>
      <c r="BD1489" s="7">
        <v>7030.57</v>
      </c>
      <c r="BE1489" s="7">
        <v>7.83</v>
      </c>
      <c r="BF1489" s="7">
        <v>0</v>
      </c>
      <c r="BG1489" s="7">
        <v>448163.97872927506</v>
      </c>
      <c r="BH1489" s="7">
        <v>4998</v>
      </c>
      <c r="BI1489" s="7">
        <v>307923</v>
      </c>
      <c r="BJ1489" s="7">
        <v>4237879.42</v>
      </c>
      <c r="BK1489" s="7">
        <v>2857475.5233333334</v>
      </c>
      <c r="BL1489" s="7">
        <v>309259.63999999996</v>
      </c>
      <c r="BM1489" s="7">
        <v>4903096.3066666676</v>
      </c>
      <c r="BN1489" s="130">
        <v>0.441</v>
      </c>
      <c r="BO1489" s="131">
        <v>2.1847119999999999E-4</v>
      </c>
      <c r="BP1489" s="161">
        <v>5536.8673215322096</v>
      </c>
      <c r="BQ1489" s="162">
        <v>9901271</v>
      </c>
      <c r="BR1489" s="161">
        <v>273592</v>
      </c>
      <c r="BS1489" s="163">
        <v>1680002.3237292748</v>
      </c>
      <c r="BT1489" s="163">
        <v>0</v>
      </c>
      <c r="BU1489" s="161">
        <v>7458587.6299999999</v>
      </c>
      <c r="BV1489" s="161">
        <v>185252.02</v>
      </c>
      <c r="BW1489" s="165">
        <v>17560918.120000001</v>
      </c>
      <c r="BX1489" s="161">
        <v>273592</v>
      </c>
    </row>
    <row r="1490" spans="1:76" ht="14.45" x14ac:dyDescent="0.3">
      <c r="A1490" s="164" t="s">
        <v>31</v>
      </c>
      <c r="B1490" s="6" t="s">
        <v>161</v>
      </c>
      <c r="C1490" s="6" t="s">
        <v>33</v>
      </c>
      <c r="D1490" s="6" t="s">
        <v>39</v>
      </c>
      <c r="E1490" s="6" t="s">
        <v>40</v>
      </c>
      <c r="F1490" s="24" t="str">
        <f>+Tabela1[[#This Row],[WK]]&amp;Tabela1[[#This Row],[PK]]&amp;Tabela1[[#This Row],[GK]]</f>
        <v>200104</v>
      </c>
      <c r="G1490" s="6" t="s">
        <v>1429</v>
      </c>
      <c r="H1490" s="7">
        <v>85089285.709799707</v>
      </c>
      <c r="I1490" s="8">
        <v>1.371</v>
      </c>
      <c r="J1490" s="7">
        <v>116657410.70999999</v>
      </c>
      <c r="K1490" s="8">
        <v>7.0000000000000007E-2</v>
      </c>
      <c r="L1490" s="7">
        <v>8166018.7497000005</v>
      </c>
      <c r="M1490" s="7">
        <v>5550749.7497000005</v>
      </c>
      <c r="N1490" s="9">
        <v>2.1224393168350946</v>
      </c>
      <c r="O1490" s="7">
        <v>1345</v>
      </c>
      <c r="P1490" s="8">
        <v>1.2949999999999999</v>
      </c>
      <c r="Q1490" s="7">
        <v>1742</v>
      </c>
      <c r="R1490" s="8">
        <v>1.6E-2</v>
      </c>
      <c r="S1490" s="7">
        <v>27.872</v>
      </c>
      <c r="T1490" s="7">
        <v>-23098.128000000001</v>
      </c>
      <c r="U1490" s="9">
        <v>-0.9987947764420998</v>
      </c>
      <c r="V1490" s="7">
        <v>5527651.6217000009</v>
      </c>
      <c r="W1490" s="9">
        <v>2.0950811465682739</v>
      </c>
      <c r="X1490" s="7">
        <v>14939409.219904155</v>
      </c>
      <c r="Y1490" s="7">
        <v>6626698</v>
      </c>
      <c r="Z1490" s="7">
        <v>1965483.0799999998</v>
      </c>
      <c r="AA1490" s="7">
        <v>614522.13990415446</v>
      </c>
      <c r="AB1490" s="7">
        <v>5732706</v>
      </c>
      <c r="AC1490" s="7">
        <v>0</v>
      </c>
      <c r="AD1490" s="7">
        <v>9411757.5982041545</v>
      </c>
      <c r="AE1490" s="7">
        <v>0</v>
      </c>
      <c r="AF1490" s="7">
        <v>8166018.7497000005</v>
      </c>
      <c r="AG1490" s="7">
        <v>27.872</v>
      </c>
      <c r="AH1490" s="7">
        <v>9411757.5982041545</v>
      </c>
      <c r="AI1490" s="7">
        <v>2183580</v>
      </c>
      <c r="AJ1490" s="7">
        <v>15415</v>
      </c>
      <c r="AK1490" s="7">
        <v>6665833</v>
      </c>
      <c r="AL1490" s="7">
        <v>19757</v>
      </c>
      <c r="AM1490" s="7">
        <v>249993</v>
      </c>
      <c r="AN1490" s="7">
        <v>0</v>
      </c>
      <c r="AO1490" s="7">
        <v>0</v>
      </c>
      <c r="AP1490" s="7">
        <v>4341060</v>
      </c>
      <c r="AQ1490" s="7">
        <v>238697</v>
      </c>
      <c r="AR1490" s="7">
        <v>2615269</v>
      </c>
      <c r="AS1490" s="7">
        <v>23126</v>
      </c>
      <c r="AT1490" s="7">
        <v>7290485</v>
      </c>
      <c r="AU1490" s="7">
        <v>367805</v>
      </c>
      <c r="AV1490" s="7">
        <v>722589</v>
      </c>
      <c r="AW1490" s="7">
        <v>0</v>
      </c>
      <c r="AX1490" s="7">
        <v>0</v>
      </c>
      <c r="AY1490" s="7">
        <v>5102485</v>
      </c>
      <c r="AZ1490" s="7">
        <v>95696</v>
      </c>
      <c r="BA1490" s="7">
        <v>1965483.0799999998</v>
      </c>
      <c r="BB1490" s="7">
        <v>1759.96</v>
      </c>
      <c r="BC1490" s="7">
        <v>0</v>
      </c>
      <c r="BD1490" s="7">
        <v>9254.9699999999993</v>
      </c>
      <c r="BE1490" s="7">
        <v>292.38</v>
      </c>
      <c r="BF1490" s="7">
        <v>0</v>
      </c>
      <c r="BG1490" s="7">
        <v>392121.13990415441</v>
      </c>
      <c r="BH1490" s="7">
        <v>4373</v>
      </c>
      <c r="BI1490" s="7">
        <v>222401</v>
      </c>
      <c r="BJ1490" s="7">
        <v>3060876.9616666678</v>
      </c>
      <c r="BK1490" s="7">
        <v>1518081.6866666675</v>
      </c>
      <c r="BL1490" s="7">
        <v>479222.44666666671</v>
      </c>
      <c r="BM1490" s="7">
        <v>5212736.206666667</v>
      </c>
      <c r="BN1490" s="130">
        <v>0.60699999999999998</v>
      </c>
      <c r="BO1490" s="131">
        <v>1.6443769999999999E-4</v>
      </c>
      <c r="BP1490" s="161">
        <v>4167.158004008249</v>
      </c>
      <c r="BQ1490" s="162">
        <v>5732706</v>
      </c>
      <c r="BR1490" s="161">
        <v>242954</v>
      </c>
      <c r="BS1490" s="163">
        <v>0</v>
      </c>
      <c r="BT1490" s="163">
        <v>382604.78009584546</v>
      </c>
      <c r="BU1490" s="161">
        <v>8166018.75</v>
      </c>
      <c r="BV1490" s="161">
        <v>27.87</v>
      </c>
      <c r="BW1490" s="165">
        <v>9794362.3800958451</v>
      </c>
      <c r="BX1490" s="161">
        <v>242954</v>
      </c>
    </row>
    <row r="1491" spans="1:76" ht="14.45" x14ac:dyDescent="0.3">
      <c r="A1491" s="164" t="s">
        <v>31</v>
      </c>
      <c r="B1491" s="6" t="s">
        <v>161</v>
      </c>
      <c r="C1491" s="6" t="s">
        <v>33</v>
      </c>
      <c r="D1491" s="6" t="s">
        <v>42</v>
      </c>
      <c r="E1491" s="6" t="s">
        <v>36</v>
      </c>
      <c r="F1491" s="24" t="str">
        <f>+Tabela1[[#This Row],[WK]]&amp;Tabela1[[#This Row],[PK]]&amp;Tabela1[[#This Row],[GK]]</f>
        <v>200105</v>
      </c>
      <c r="G1491" s="6" t="s">
        <v>1430</v>
      </c>
      <c r="H1491" s="7">
        <v>68145014.683999941</v>
      </c>
      <c r="I1491" s="8">
        <v>1.371</v>
      </c>
      <c r="J1491" s="7">
        <v>93426815.129999995</v>
      </c>
      <c r="K1491" s="8">
        <v>7.0000000000000007E-2</v>
      </c>
      <c r="L1491" s="7">
        <v>6539877.0591000002</v>
      </c>
      <c r="M1491" s="7">
        <v>3789244.0591000002</v>
      </c>
      <c r="N1491" s="9">
        <v>1.3775898344490161</v>
      </c>
      <c r="O1491" s="7">
        <v>316724</v>
      </c>
      <c r="P1491" s="8">
        <v>1.2949999999999999</v>
      </c>
      <c r="Q1491" s="7">
        <v>410158</v>
      </c>
      <c r="R1491" s="8">
        <v>1.6E-2</v>
      </c>
      <c r="S1491" s="7">
        <v>6562.5280000000002</v>
      </c>
      <c r="T1491" s="7">
        <v>-17438.472000000002</v>
      </c>
      <c r="U1491" s="9">
        <v>-0.726572726136411</v>
      </c>
      <c r="V1491" s="7">
        <v>3771805.5871000001</v>
      </c>
      <c r="W1491" s="9">
        <v>1.359388512899359</v>
      </c>
      <c r="X1491" s="7">
        <v>10160484.844999999</v>
      </c>
      <c r="Y1491" s="7">
        <v>2152790</v>
      </c>
      <c r="Z1491" s="7">
        <v>2859439.8449999997</v>
      </c>
      <c r="AA1491" s="7">
        <v>484906</v>
      </c>
      <c r="AB1491" s="7">
        <v>4663349</v>
      </c>
      <c r="AC1491" s="7">
        <v>0</v>
      </c>
      <c r="AD1491" s="7">
        <v>6388679.2578999987</v>
      </c>
      <c r="AE1491" s="7">
        <v>-202943.83647393686</v>
      </c>
      <c r="AF1491" s="7">
        <v>6539877.0591000002</v>
      </c>
      <c r="AG1491" s="7">
        <v>6562.5280000000002</v>
      </c>
      <c r="AH1491" s="7">
        <v>6185735.4214260615</v>
      </c>
      <c r="AI1491" s="7">
        <v>2296600</v>
      </c>
      <c r="AJ1491" s="7">
        <v>21621</v>
      </c>
      <c r="AK1491" s="7">
        <v>3111254</v>
      </c>
      <c r="AL1491" s="7">
        <v>0</v>
      </c>
      <c r="AM1491" s="7">
        <v>823612</v>
      </c>
      <c r="AN1491" s="7">
        <v>0</v>
      </c>
      <c r="AO1491" s="7">
        <v>0</v>
      </c>
      <c r="AP1491" s="7">
        <v>3295470</v>
      </c>
      <c r="AQ1491" s="7">
        <v>194936</v>
      </c>
      <c r="AR1491" s="7">
        <v>2750633</v>
      </c>
      <c r="AS1491" s="7">
        <v>24001</v>
      </c>
      <c r="AT1491" s="7">
        <v>3005324</v>
      </c>
      <c r="AU1491" s="7">
        <v>0</v>
      </c>
      <c r="AV1491" s="7">
        <v>716473</v>
      </c>
      <c r="AW1491" s="7">
        <v>0</v>
      </c>
      <c r="AX1491" s="7">
        <v>0</v>
      </c>
      <c r="AY1491" s="7">
        <v>3691875</v>
      </c>
      <c r="AZ1491" s="7">
        <v>92452</v>
      </c>
      <c r="BA1491" s="7">
        <v>2859439.8449999997</v>
      </c>
      <c r="BB1491" s="7">
        <v>1915.79</v>
      </c>
      <c r="BC1491" s="7">
        <v>715.31</v>
      </c>
      <c r="BD1491" s="7">
        <v>14563.13</v>
      </c>
      <c r="BE1491" s="7">
        <v>2054.4699999999998</v>
      </c>
      <c r="BF1491" s="7">
        <v>0</v>
      </c>
      <c r="BG1491" s="7">
        <v>320594</v>
      </c>
      <c r="BH1491" s="7">
        <v>2878</v>
      </c>
      <c r="BI1491" s="7">
        <v>164312</v>
      </c>
      <c r="BJ1491" s="7">
        <v>2261379.9833333325</v>
      </c>
      <c r="BK1491" s="7">
        <v>1042710.3499999992</v>
      </c>
      <c r="BL1491" s="7">
        <v>806244.86333333328</v>
      </c>
      <c r="BM1491" s="7">
        <v>3262188.8066666671</v>
      </c>
      <c r="BN1491" s="130">
        <v>0.78900000000000003</v>
      </c>
      <c r="BO1491" s="131">
        <v>1.103343E-4</v>
      </c>
      <c r="BP1491" s="161">
        <v>2796.4481683560762</v>
      </c>
      <c r="BQ1491" s="162">
        <v>4663349</v>
      </c>
      <c r="BR1491" s="161">
        <v>166212</v>
      </c>
      <c r="BS1491" s="163">
        <v>1031568.6085260627</v>
      </c>
      <c r="BT1491" s="163">
        <v>0</v>
      </c>
      <c r="BU1491" s="161">
        <v>6539877.0599999996</v>
      </c>
      <c r="BV1491" s="161">
        <v>6562.53</v>
      </c>
      <c r="BW1491" s="165">
        <v>5154166.8099999996</v>
      </c>
      <c r="BX1491" s="161">
        <v>166212</v>
      </c>
    </row>
    <row r="1492" spans="1:76" ht="14.45" x14ac:dyDescent="0.3">
      <c r="A1492" s="164" t="s">
        <v>31</v>
      </c>
      <c r="B1492" s="6" t="s">
        <v>161</v>
      </c>
      <c r="C1492" s="6" t="s">
        <v>33</v>
      </c>
      <c r="D1492" s="6" t="s">
        <v>44</v>
      </c>
      <c r="E1492" s="6" t="s">
        <v>36</v>
      </c>
      <c r="F1492" s="24" t="str">
        <f>+Tabela1[[#This Row],[WK]]&amp;Tabela1[[#This Row],[PK]]&amp;Tabela1[[#This Row],[GK]]</f>
        <v>200106</v>
      </c>
      <c r="G1492" s="6" t="s">
        <v>1431</v>
      </c>
      <c r="H1492" s="7">
        <v>65861124.084599972</v>
      </c>
      <c r="I1492" s="8">
        <v>1.371</v>
      </c>
      <c r="J1492" s="7">
        <v>90295601.120000005</v>
      </c>
      <c r="K1492" s="8">
        <v>7.0000000000000007E-2</v>
      </c>
      <c r="L1492" s="7">
        <v>6320692.0784000009</v>
      </c>
      <c r="M1492" s="7">
        <v>3883364.0784000009</v>
      </c>
      <c r="N1492" s="9">
        <v>1.5932874354210844</v>
      </c>
      <c r="O1492" s="7">
        <v>197301</v>
      </c>
      <c r="P1492" s="8">
        <v>1.2949999999999999</v>
      </c>
      <c r="Q1492" s="7">
        <v>255505</v>
      </c>
      <c r="R1492" s="8">
        <v>1.6E-2</v>
      </c>
      <c r="S1492" s="7">
        <v>4088.08</v>
      </c>
      <c r="T1492" s="7">
        <v>-21628.92</v>
      </c>
      <c r="U1492" s="9">
        <v>-0.84103589065598627</v>
      </c>
      <c r="V1492" s="7">
        <v>3861735.158400001</v>
      </c>
      <c r="W1492" s="9">
        <v>1.5678703224667032</v>
      </c>
      <c r="X1492" s="7">
        <v>7880176.0800000001</v>
      </c>
      <c r="Y1492" s="7">
        <v>0</v>
      </c>
      <c r="Z1492" s="7">
        <v>3162548.08</v>
      </c>
      <c r="AA1492" s="7">
        <v>495928</v>
      </c>
      <c r="AB1492" s="7">
        <v>4221700</v>
      </c>
      <c r="AC1492" s="7">
        <v>0</v>
      </c>
      <c r="AD1492" s="7">
        <v>4018440.9215999991</v>
      </c>
      <c r="AE1492" s="7">
        <v>-541658.86540340295</v>
      </c>
      <c r="AF1492" s="7">
        <v>6320692.0784000009</v>
      </c>
      <c r="AG1492" s="7">
        <v>4088.08</v>
      </c>
      <c r="AH1492" s="7">
        <v>3476782.056196596</v>
      </c>
      <c r="AI1492" s="7">
        <v>2035010</v>
      </c>
      <c r="AJ1492" s="7">
        <v>24261</v>
      </c>
      <c r="AK1492" s="7">
        <v>1396493</v>
      </c>
      <c r="AL1492" s="7">
        <v>0</v>
      </c>
      <c r="AM1492" s="7">
        <v>679217</v>
      </c>
      <c r="AN1492" s="7">
        <v>0</v>
      </c>
      <c r="AO1492" s="7">
        <v>0</v>
      </c>
      <c r="AP1492" s="7">
        <v>3336343</v>
      </c>
      <c r="AQ1492" s="7">
        <v>147196</v>
      </c>
      <c r="AR1492" s="7">
        <v>2437328</v>
      </c>
      <c r="AS1492" s="7">
        <v>25717</v>
      </c>
      <c r="AT1492" s="7">
        <v>1152085</v>
      </c>
      <c r="AU1492" s="7">
        <v>0</v>
      </c>
      <c r="AV1492" s="7">
        <v>948224</v>
      </c>
      <c r="AW1492" s="7">
        <v>0</v>
      </c>
      <c r="AX1492" s="7">
        <v>0</v>
      </c>
      <c r="AY1492" s="7">
        <v>3893920</v>
      </c>
      <c r="AZ1492" s="7">
        <v>63256</v>
      </c>
      <c r="BA1492" s="7">
        <v>3162548.08</v>
      </c>
      <c r="BB1492" s="7">
        <v>0</v>
      </c>
      <c r="BC1492" s="7">
        <v>1464.28</v>
      </c>
      <c r="BD1492" s="7">
        <v>22423.53</v>
      </c>
      <c r="BE1492" s="7">
        <v>13402.86</v>
      </c>
      <c r="BF1492" s="7">
        <v>0</v>
      </c>
      <c r="BG1492" s="7">
        <v>320594</v>
      </c>
      <c r="BH1492" s="7">
        <v>2281</v>
      </c>
      <c r="BI1492" s="7">
        <v>175334</v>
      </c>
      <c r="BJ1492" s="7">
        <v>2413209.3641666668</v>
      </c>
      <c r="BK1492" s="7">
        <v>721277.06666666688</v>
      </c>
      <c r="BL1492" s="7">
        <v>1976024.7266666666</v>
      </c>
      <c r="BM1492" s="7">
        <v>2815679.7366666663</v>
      </c>
      <c r="BN1492" s="130">
        <v>1.03</v>
      </c>
      <c r="BO1492" s="131">
        <v>8.9253799999999996E-5</v>
      </c>
      <c r="BP1492" s="161">
        <v>2262.1714878901926</v>
      </c>
      <c r="BQ1492" s="162">
        <v>4221700</v>
      </c>
      <c r="BR1492" s="161">
        <v>113997</v>
      </c>
      <c r="BS1492" s="163">
        <v>130891.97459659749</v>
      </c>
      <c r="BT1492" s="163">
        <v>0</v>
      </c>
      <c r="BU1492" s="161">
        <v>6320692.0800000001</v>
      </c>
      <c r="BV1492" s="161">
        <v>4088.08</v>
      </c>
      <c r="BW1492" s="165">
        <v>3345890.08</v>
      </c>
      <c r="BX1492" s="161">
        <v>113997</v>
      </c>
    </row>
    <row r="1493" spans="1:76" ht="14.45" x14ac:dyDescent="0.3">
      <c r="A1493" s="164" t="s">
        <v>31</v>
      </c>
      <c r="B1493" s="6" t="s">
        <v>161</v>
      </c>
      <c r="C1493" s="6" t="s">
        <v>33</v>
      </c>
      <c r="D1493" s="6" t="s">
        <v>51</v>
      </c>
      <c r="E1493" s="6" t="s">
        <v>36</v>
      </c>
      <c r="F1493" s="24" t="str">
        <f>+Tabela1[[#This Row],[WK]]&amp;Tabela1[[#This Row],[PK]]&amp;Tabela1[[#This Row],[GK]]</f>
        <v>200107</v>
      </c>
      <c r="G1493" s="6" t="s">
        <v>1432</v>
      </c>
      <c r="H1493" s="7">
        <v>80975066.002000019</v>
      </c>
      <c r="I1493" s="8">
        <v>1.371</v>
      </c>
      <c r="J1493" s="7">
        <v>111016815.49000001</v>
      </c>
      <c r="K1493" s="8">
        <v>7.0000000000000007E-2</v>
      </c>
      <c r="L1493" s="7">
        <v>7771177.0843000012</v>
      </c>
      <c r="M1493" s="7">
        <v>5286856.0843000012</v>
      </c>
      <c r="N1493" s="9">
        <v>2.1280889564190781</v>
      </c>
      <c r="O1493" s="7">
        <v>0</v>
      </c>
      <c r="P1493" s="8">
        <v>1.2949999999999999</v>
      </c>
      <c r="Q1493" s="7">
        <v>0</v>
      </c>
      <c r="R1493" s="8">
        <v>1.6E-2</v>
      </c>
      <c r="S1493" s="7">
        <v>0</v>
      </c>
      <c r="T1493" s="7">
        <v>-15350</v>
      </c>
      <c r="U1493" s="9">
        <v>-1</v>
      </c>
      <c r="V1493" s="7">
        <v>5271506.0843000012</v>
      </c>
      <c r="W1493" s="9">
        <v>2.1088799623230421</v>
      </c>
      <c r="X1493" s="7">
        <v>19613041.728506632</v>
      </c>
      <c r="Y1493" s="7">
        <v>6714228</v>
      </c>
      <c r="Z1493" s="7">
        <v>6108929.2850000001</v>
      </c>
      <c r="AA1493" s="7">
        <v>714229.44350663235</v>
      </c>
      <c r="AB1493" s="7">
        <v>6075655</v>
      </c>
      <c r="AC1493" s="7">
        <v>0</v>
      </c>
      <c r="AD1493" s="7">
        <v>14341535.644206632</v>
      </c>
      <c r="AE1493" s="7">
        <v>-1408474.5414787848</v>
      </c>
      <c r="AF1493" s="7">
        <v>7771177.0843000012</v>
      </c>
      <c r="AG1493" s="7">
        <v>0</v>
      </c>
      <c r="AH1493" s="7">
        <v>12933061.102727847</v>
      </c>
      <c r="AI1493" s="7">
        <v>2074247</v>
      </c>
      <c r="AJ1493" s="7">
        <v>11983</v>
      </c>
      <c r="AK1493" s="7">
        <v>7013682</v>
      </c>
      <c r="AL1493" s="7">
        <v>0</v>
      </c>
      <c r="AM1493" s="7">
        <v>325143</v>
      </c>
      <c r="AN1493" s="7">
        <v>0</v>
      </c>
      <c r="AO1493" s="7">
        <v>0</v>
      </c>
      <c r="AP1493" s="7">
        <v>5699254</v>
      </c>
      <c r="AQ1493" s="7">
        <v>326219</v>
      </c>
      <c r="AR1493" s="7">
        <v>2484321</v>
      </c>
      <c r="AS1493" s="7">
        <v>15350</v>
      </c>
      <c r="AT1493" s="7">
        <v>7653257</v>
      </c>
      <c r="AU1493" s="7">
        <v>183496</v>
      </c>
      <c r="AV1493" s="7">
        <v>1032096</v>
      </c>
      <c r="AW1493" s="7">
        <v>0</v>
      </c>
      <c r="AX1493" s="7">
        <v>0</v>
      </c>
      <c r="AY1493" s="7">
        <v>5624570</v>
      </c>
      <c r="AZ1493" s="7">
        <v>134623</v>
      </c>
      <c r="BA1493" s="7">
        <v>6108929.2850000001</v>
      </c>
      <c r="BB1493" s="7">
        <v>5623.58</v>
      </c>
      <c r="BC1493" s="7">
        <v>1074.67</v>
      </c>
      <c r="BD1493" s="7">
        <v>19635.650000000001</v>
      </c>
      <c r="BE1493" s="7">
        <v>9957.99</v>
      </c>
      <c r="BF1493" s="7">
        <v>0</v>
      </c>
      <c r="BG1493" s="7">
        <v>404764.44350663235</v>
      </c>
      <c r="BH1493" s="7">
        <v>4514</v>
      </c>
      <c r="BI1493" s="7">
        <v>309465</v>
      </c>
      <c r="BJ1493" s="7">
        <v>4259147.120000001</v>
      </c>
      <c r="BK1493" s="7">
        <v>1332610.1000000015</v>
      </c>
      <c r="BL1493" s="7">
        <v>1547803.7333333332</v>
      </c>
      <c r="BM1493" s="7">
        <v>8610540.6133333333</v>
      </c>
      <c r="BN1493" s="130">
        <v>0.60499999999999998</v>
      </c>
      <c r="BO1493" s="131">
        <v>1.6572289999999999E-4</v>
      </c>
      <c r="BP1493" s="161">
        <v>4199.1745841110742</v>
      </c>
      <c r="BQ1493" s="162">
        <v>6075655</v>
      </c>
      <c r="BR1493" s="161">
        <v>251687</v>
      </c>
      <c r="BS1493" s="163">
        <v>1239310.1870278493</v>
      </c>
      <c r="BT1493" s="163">
        <v>0</v>
      </c>
      <c r="BU1493" s="161">
        <v>7771177.0800000001</v>
      </c>
      <c r="BV1493" s="161">
        <v>0</v>
      </c>
      <c r="BW1493" s="165">
        <v>11693750.92</v>
      </c>
      <c r="BX1493" s="161">
        <v>251687</v>
      </c>
    </row>
    <row r="1494" spans="1:76" ht="14.45" x14ac:dyDescent="0.3">
      <c r="A1494" s="164" t="s">
        <v>31</v>
      </c>
      <c r="B1494" s="6" t="s">
        <v>161</v>
      </c>
      <c r="C1494" s="6" t="s">
        <v>32</v>
      </c>
      <c r="D1494" s="6" t="s">
        <v>33</v>
      </c>
      <c r="E1494" s="6" t="s">
        <v>40</v>
      </c>
      <c r="F1494" s="24" t="str">
        <f>+Tabela1[[#This Row],[WK]]&amp;Tabela1[[#This Row],[PK]]&amp;Tabela1[[#This Row],[GK]]</f>
        <v>200201</v>
      </c>
      <c r="G1494" s="6" t="s">
        <v>1433</v>
      </c>
      <c r="H1494" s="7">
        <v>626731122.3497982</v>
      </c>
      <c r="I1494" s="8">
        <v>1.371</v>
      </c>
      <c r="J1494" s="7">
        <v>859248368.74000001</v>
      </c>
      <c r="K1494" s="8">
        <v>7.0000000000000007E-2</v>
      </c>
      <c r="L1494" s="7">
        <v>60147385.811800003</v>
      </c>
      <c r="M1494" s="7">
        <v>28382226.811800003</v>
      </c>
      <c r="N1494" s="9">
        <v>0.89350180214114472</v>
      </c>
      <c r="O1494" s="7">
        <v>114912998</v>
      </c>
      <c r="P1494" s="8">
        <v>1.2949999999999999</v>
      </c>
      <c r="Q1494" s="7">
        <v>148812332</v>
      </c>
      <c r="R1494" s="8">
        <v>1.6E-2</v>
      </c>
      <c r="S1494" s="7">
        <v>2380997.3119999999</v>
      </c>
      <c r="T1494" s="7">
        <v>118917.31199999992</v>
      </c>
      <c r="U1494" s="9">
        <v>5.2569896732211026E-2</v>
      </c>
      <c r="V1494" s="7">
        <v>28501144.123800002</v>
      </c>
      <c r="W1494" s="9">
        <v>0.83759790571900361</v>
      </c>
      <c r="X1494" s="7">
        <v>22050300.779503196</v>
      </c>
      <c r="Y1494" s="7">
        <v>0</v>
      </c>
      <c r="Z1494" s="7">
        <v>1457427.9550000001</v>
      </c>
      <c r="AA1494" s="7">
        <v>2833980.8245031964</v>
      </c>
      <c r="AB1494" s="7">
        <v>17758892</v>
      </c>
      <c r="AC1494" s="7">
        <v>0</v>
      </c>
      <c r="AD1494" s="7">
        <v>0</v>
      </c>
      <c r="AE1494" s="7">
        <v>-6244327.8909887383</v>
      </c>
      <c r="AF1494" s="7">
        <v>53903057.920811266</v>
      </c>
      <c r="AG1494" s="7">
        <v>2380997.3119999999</v>
      </c>
      <c r="AH1494" s="7">
        <v>0</v>
      </c>
      <c r="AI1494" s="7">
        <v>26521845</v>
      </c>
      <c r="AJ1494" s="7">
        <v>1619373</v>
      </c>
      <c r="AK1494" s="7">
        <v>895508</v>
      </c>
      <c r="AL1494" s="7">
        <v>0</v>
      </c>
      <c r="AM1494" s="7">
        <v>659099</v>
      </c>
      <c r="AN1494" s="7">
        <v>0</v>
      </c>
      <c r="AO1494" s="7">
        <v>0</v>
      </c>
      <c r="AP1494" s="7">
        <v>14428470</v>
      </c>
      <c r="AQ1494" s="7">
        <v>1440138</v>
      </c>
      <c r="AR1494" s="7">
        <v>31765159</v>
      </c>
      <c r="AS1494" s="7">
        <v>2262080</v>
      </c>
      <c r="AT1494" s="7">
        <v>761393</v>
      </c>
      <c r="AU1494" s="7">
        <v>0</v>
      </c>
      <c r="AV1494" s="7">
        <v>1191107</v>
      </c>
      <c r="AW1494" s="7">
        <v>0</v>
      </c>
      <c r="AX1494" s="7">
        <v>0</v>
      </c>
      <c r="AY1494" s="7">
        <v>15017090</v>
      </c>
      <c r="AZ1494" s="7">
        <v>588771</v>
      </c>
      <c r="BA1494" s="7">
        <v>1457427.9550000001</v>
      </c>
      <c r="BB1494" s="7">
        <v>1642.97</v>
      </c>
      <c r="BC1494" s="7">
        <v>0</v>
      </c>
      <c r="BD1494" s="7">
        <v>1574.98</v>
      </c>
      <c r="BE1494" s="7">
        <v>6286.31</v>
      </c>
      <c r="BF1494" s="7">
        <v>0</v>
      </c>
      <c r="BG1494" s="7">
        <v>1621478.8245031966</v>
      </c>
      <c r="BH1494" s="7">
        <v>18083</v>
      </c>
      <c r="BI1494" s="7">
        <v>1212502</v>
      </c>
      <c r="BJ1494" s="7">
        <v>16687729.569166666</v>
      </c>
      <c r="BK1494" s="7">
        <v>13542677.603333332</v>
      </c>
      <c r="BL1494" s="7">
        <v>2780967.78</v>
      </c>
      <c r="BM1494" s="7">
        <v>7018272.3033333346</v>
      </c>
      <c r="BN1494" s="130">
        <v>1.389</v>
      </c>
      <c r="BO1494" s="131">
        <v>5.4256050000000004E-4</v>
      </c>
      <c r="BP1494" s="161">
        <v>13749.12011790669</v>
      </c>
      <c r="BQ1494" s="162">
        <v>17758892</v>
      </c>
      <c r="BR1494" s="161">
        <v>1144208</v>
      </c>
      <c r="BS1494" s="163">
        <v>0</v>
      </c>
      <c r="BT1494" s="163">
        <v>0</v>
      </c>
      <c r="BU1494" s="161">
        <v>53903057.920000002</v>
      </c>
      <c r="BV1494" s="161">
        <v>2380997.31</v>
      </c>
      <c r="BW1494" s="165">
        <v>0</v>
      </c>
      <c r="BX1494" s="161">
        <v>1144208</v>
      </c>
    </row>
    <row r="1495" spans="1:76" ht="14.45" x14ac:dyDescent="0.3">
      <c r="A1495" s="164" t="s">
        <v>31</v>
      </c>
      <c r="B1495" s="6" t="s">
        <v>161</v>
      </c>
      <c r="C1495" s="6" t="s">
        <v>32</v>
      </c>
      <c r="D1495" s="6" t="s">
        <v>32</v>
      </c>
      <c r="E1495" s="6" t="s">
        <v>40</v>
      </c>
      <c r="F1495" s="24" t="str">
        <f>+Tabela1[[#This Row],[WK]]&amp;Tabela1[[#This Row],[PK]]&amp;Tabela1[[#This Row],[GK]]</f>
        <v>200202</v>
      </c>
      <c r="G1495" s="6" t="s">
        <v>1434</v>
      </c>
      <c r="H1495" s="7">
        <v>291358881.04359901</v>
      </c>
      <c r="I1495" s="8">
        <v>1.371</v>
      </c>
      <c r="J1495" s="7">
        <v>399453025.92000002</v>
      </c>
      <c r="K1495" s="8">
        <v>7.0000000000000007E-2</v>
      </c>
      <c r="L1495" s="7">
        <v>27961711.814400002</v>
      </c>
      <c r="M1495" s="7">
        <v>18120361.814400002</v>
      </c>
      <c r="N1495" s="9">
        <v>1.8412475742047587</v>
      </c>
      <c r="O1495" s="7">
        <v>36509770</v>
      </c>
      <c r="P1495" s="8">
        <v>1.2949999999999999</v>
      </c>
      <c r="Q1495" s="7">
        <v>47280152</v>
      </c>
      <c r="R1495" s="8">
        <v>1.6E-2</v>
      </c>
      <c r="S1495" s="7">
        <v>756482.43200000003</v>
      </c>
      <c r="T1495" s="7">
        <v>268749.43200000003</v>
      </c>
      <c r="U1495" s="9">
        <v>0.55101752803275572</v>
      </c>
      <c r="V1495" s="7">
        <v>18389111.246400002</v>
      </c>
      <c r="W1495" s="9">
        <v>1.780323698279896</v>
      </c>
      <c r="X1495" s="7">
        <v>25808370.808068607</v>
      </c>
      <c r="Y1495" s="7">
        <v>2228182</v>
      </c>
      <c r="Z1495" s="7">
        <v>1807359.0549999999</v>
      </c>
      <c r="AA1495" s="7">
        <v>1752775.7530686085</v>
      </c>
      <c r="AB1495" s="7">
        <v>15713302</v>
      </c>
      <c r="AC1495" s="7">
        <v>4306752</v>
      </c>
      <c r="AD1495" s="7">
        <v>7419259.5616686046</v>
      </c>
      <c r="AE1495" s="7">
        <v>0</v>
      </c>
      <c r="AF1495" s="7">
        <v>27961711.814400002</v>
      </c>
      <c r="AG1495" s="7">
        <v>756482.43200000003</v>
      </c>
      <c r="AH1495" s="7">
        <v>7419259.5616686046</v>
      </c>
      <c r="AI1495" s="7">
        <v>8216888</v>
      </c>
      <c r="AJ1495" s="7">
        <v>334590</v>
      </c>
      <c r="AK1495" s="7">
        <v>9431410</v>
      </c>
      <c r="AL1495" s="7">
        <v>563830</v>
      </c>
      <c r="AM1495" s="7">
        <v>763836</v>
      </c>
      <c r="AN1495" s="7">
        <v>0</v>
      </c>
      <c r="AO1495" s="7">
        <v>0</v>
      </c>
      <c r="AP1495" s="7">
        <v>11652539</v>
      </c>
      <c r="AQ1495" s="7">
        <v>926940</v>
      </c>
      <c r="AR1495" s="7">
        <v>9841350</v>
      </c>
      <c r="AS1495" s="7">
        <v>487733</v>
      </c>
      <c r="AT1495" s="7">
        <v>9057434</v>
      </c>
      <c r="AU1495" s="7">
        <v>494069</v>
      </c>
      <c r="AV1495" s="7">
        <v>700541</v>
      </c>
      <c r="AW1495" s="7">
        <v>0</v>
      </c>
      <c r="AX1495" s="7">
        <v>0</v>
      </c>
      <c r="AY1495" s="7">
        <v>14229319</v>
      </c>
      <c r="AZ1495" s="7">
        <v>382783</v>
      </c>
      <c r="BA1495" s="7">
        <v>1807359.0549999999</v>
      </c>
      <c r="BB1495" s="7">
        <v>0</v>
      </c>
      <c r="BC1495" s="7">
        <v>969.55</v>
      </c>
      <c r="BD1495" s="7">
        <v>14482.61</v>
      </c>
      <c r="BE1495" s="7">
        <v>3439.05</v>
      </c>
      <c r="BF1495" s="7">
        <v>0</v>
      </c>
      <c r="BG1495" s="7">
        <v>954343.75306860846</v>
      </c>
      <c r="BH1495" s="7">
        <v>10643</v>
      </c>
      <c r="BI1495" s="7">
        <v>798432</v>
      </c>
      <c r="BJ1495" s="7">
        <v>10988834.286666667</v>
      </c>
      <c r="BK1495" s="7">
        <v>8961953.2733333334</v>
      </c>
      <c r="BL1495" s="7">
        <v>1300424.3933333333</v>
      </c>
      <c r="BM1495" s="7">
        <v>5506675.2666666657</v>
      </c>
      <c r="BN1495" s="130">
        <v>0.93700000000000006</v>
      </c>
      <c r="BO1495" s="131">
        <v>3.8833880000000001E-4</v>
      </c>
      <c r="BP1495" s="161">
        <v>9841.0963091056765</v>
      </c>
      <c r="BQ1495" s="162">
        <v>15713302</v>
      </c>
      <c r="BR1495" s="161">
        <v>586428</v>
      </c>
      <c r="BS1495" s="163">
        <v>0</v>
      </c>
      <c r="BT1495" s="163">
        <v>2642203.1919313967</v>
      </c>
      <c r="BU1495" s="161">
        <v>27961711.809999999</v>
      </c>
      <c r="BV1495" s="161">
        <v>756482.43</v>
      </c>
      <c r="BW1495" s="165">
        <v>10061462.751931395</v>
      </c>
      <c r="BX1495" s="161">
        <v>586428</v>
      </c>
    </row>
    <row r="1496" spans="1:76" ht="14.45" x14ac:dyDescent="0.3">
      <c r="A1496" s="164" t="s">
        <v>31</v>
      </c>
      <c r="B1496" s="6" t="s">
        <v>161</v>
      </c>
      <c r="C1496" s="6" t="s">
        <v>32</v>
      </c>
      <c r="D1496" s="6" t="s">
        <v>37</v>
      </c>
      <c r="E1496" s="6" t="s">
        <v>36</v>
      </c>
      <c r="F1496" s="24" t="str">
        <f>+Tabela1[[#This Row],[WK]]&amp;Tabela1[[#This Row],[PK]]&amp;Tabela1[[#This Row],[GK]]</f>
        <v>200203</v>
      </c>
      <c r="G1496" s="6" t="s">
        <v>1435</v>
      </c>
      <c r="H1496" s="7">
        <v>335219867.08519959</v>
      </c>
      <c r="I1496" s="8">
        <v>1.371</v>
      </c>
      <c r="J1496" s="7">
        <v>459586437.78000003</v>
      </c>
      <c r="K1496" s="8">
        <v>7.0000000000000007E-2</v>
      </c>
      <c r="L1496" s="7">
        <v>32171050.644600004</v>
      </c>
      <c r="M1496" s="7">
        <v>17108917.644600004</v>
      </c>
      <c r="N1496" s="9">
        <v>1.1358894284494769</v>
      </c>
      <c r="O1496" s="7">
        <v>16330706</v>
      </c>
      <c r="P1496" s="8">
        <v>1.2949999999999999</v>
      </c>
      <c r="Q1496" s="7">
        <v>21148264</v>
      </c>
      <c r="R1496" s="8">
        <v>1.6E-2</v>
      </c>
      <c r="S1496" s="7">
        <v>338372.22399999999</v>
      </c>
      <c r="T1496" s="7">
        <v>37051.223999999987</v>
      </c>
      <c r="U1496" s="9">
        <v>0.12296263453260804</v>
      </c>
      <c r="V1496" s="7">
        <v>17145968.868600003</v>
      </c>
      <c r="W1496" s="9">
        <v>1.1160230550109371</v>
      </c>
      <c r="X1496" s="7">
        <v>31002128.873002164</v>
      </c>
      <c r="Y1496" s="7">
        <v>2941525</v>
      </c>
      <c r="Z1496" s="7">
        <v>693539.90500000003</v>
      </c>
      <c r="AA1496" s="7">
        <v>1735070.9680021619</v>
      </c>
      <c r="AB1496" s="7">
        <v>22418817</v>
      </c>
      <c r="AC1496" s="7">
        <v>3213176</v>
      </c>
      <c r="AD1496" s="7">
        <v>13856160.004402161</v>
      </c>
      <c r="AE1496" s="7">
        <v>0</v>
      </c>
      <c r="AF1496" s="7">
        <v>32171050.644600004</v>
      </c>
      <c r="AG1496" s="7">
        <v>338372.22399999999</v>
      </c>
      <c r="AH1496" s="7">
        <v>13856160.004402161</v>
      </c>
      <c r="AI1496" s="7">
        <v>12575904</v>
      </c>
      <c r="AJ1496" s="7">
        <v>331614</v>
      </c>
      <c r="AK1496" s="7">
        <v>6812844</v>
      </c>
      <c r="AL1496" s="7">
        <v>0</v>
      </c>
      <c r="AM1496" s="7">
        <v>1019871</v>
      </c>
      <c r="AN1496" s="7">
        <v>0</v>
      </c>
      <c r="AO1496" s="7">
        <v>0</v>
      </c>
      <c r="AP1496" s="7">
        <v>17877158</v>
      </c>
      <c r="AQ1496" s="7">
        <v>1257137</v>
      </c>
      <c r="AR1496" s="7">
        <v>15062133</v>
      </c>
      <c r="AS1496" s="7">
        <v>301321</v>
      </c>
      <c r="AT1496" s="7">
        <v>7631423</v>
      </c>
      <c r="AU1496" s="7">
        <v>0</v>
      </c>
      <c r="AV1496" s="7">
        <v>948732</v>
      </c>
      <c r="AW1496" s="7">
        <v>0</v>
      </c>
      <c r="AX1496" s="7">
        <v>0</v>
      </c>
      <c r="AY1496" s="7">
        <v>20865181</v>
      </c>
      <c r="AZ1496" s="7">
        <v>515783</v>
      </c>
      <c r="BA1496" s="7">
        <v>693539.90500000003</v>
      </c>
      <c r="BB1496" s="7">
        <v>0</v>
      </c>
      <c r="BC1496" s="7">
        <v>159.61000000000001</v>
      </c>
      <c r="BD1496" s="7">
        <v>5003.9399999999996</v>
      </c>
      <c r="BE1496" s="7">
        <v>3842.89</v>
      </c>
      <c r="BF1496" s="7">
        <v>0</v>
      </c>
      <c r="BG1496" s="7">
        <v>930760.96800216206</v>
      </c>
      <c r="BH1496" s="7">
        <v>10380</v>
      </c>
      <c r="BI1496" s="7">
        <v>804310</v>
      </c>
      <c r="BJ1496" s="7">
        <v>11069727.771666668</v>
      </c>
      <c r="BK1496" s="7">
        <v>7771984.1333333347</v>
      </c>
      <c r="BL1496" s="7">
        <v>5009625.4766666666</v>
      </c>
      <c r="BM1496" s="7">
        <v>3171723.5999999996</v>
      </c>
      <c r="BN1496" s="130">
        <v>0.91700000000000004</v>
      </c>
      <c r="BO1496" s="131">
        <v>3.8668639999999999E-4</v>
      </c>
      <c r="BP1496" s="161">
        <v>9799.0745477207201</v>
      </c>
      <c r="BQ1496" s="162">
        <v>22418817</v>
      </c>
      <c r="BR1496" s="161">
        <v>581945</v>
      </c>
      <c r="BS1496" s="163">
        <v>0</v>
      </c>
      <c r="BT1496" s="163">
        <v>2540934.8200000003</v>
      </c>
      <c r="BU1496" s="161">
        <v>32171050.640000001</v>
      </c>
      <c r="BV1496" s="161">
        <v>338372.22</v>
      </c>
      <c r="BW1496" s="165">
        <v>16397094.82</v>
      </c>
      <c r="BX1496" s="161">
        <v>581945</v>
      </c>
    </row>
    <row r="1497" spans="1:76" ht="14.45" x14ac:dyDescent="0.3">
      <c r="A1497" s="164" t="s">
        <v>31</v>
      </c>
      <c r="B1497" s="6" t="s">
        <v>161</v>
      </c>
      <c r="C1497" s="6" t="s">
        <v>32</v>
      </c>
      <c r="D1497" s="6" t="s">
        <v>39</v>
      </c>
      <c r="E1497" s="6" t="s">
        <v>36</v>
      </c>
      <c r="F1497" s="24" t="str">
        <f>+Tabela1[[#This Row],[WK]]&amp;Tabela1[[#This Row],[PK]]&amp;Tabela1[[#This Row],[GK]]</f>
        <v>200204</v>
      </c>
      <c r="G1497" s="6" t="s">
        <v>1436</v>
      </c>
      <c r="H1497" s="7">
        <v>138972609.51179969</v>
      </c>
      <c r="I1497" s="8">
        <v>1.371</v>
      </c>
      <c r="J1497" s="7">
        <v>190531447.64000002</v>
      </c>
      <c r="K1497" s="8">
        <v>7.0000000000000007E-2</v>
      </c>
      <c r="L1497" s="7">
        <v>13337201.334800003</v>
      </c>
      <c r="M1497" s="7">
        <v>8120427.3348000031</v>
      </c>
      <c r="N1497" s="9">
        <v>1.5565994108236245</v>
      </c>
      <c r="O1497" s="7">
        <v>1729777</v>
      </c>
      <c r="P1497" s="8">
        <v>1.2949999999999999</v>
      </c>
      <c r="Q1497" s="7">
        <v>2240061</v>
      </c>
      <c r="R1497" s="8">
        <v>1.6E-2</v>
      </c>
      <c r="S1497" s="7">
        <v>35840.976000000002</v>
      </c>
      <c r="T1497" s="7">
        <v>-54375.023999999998</v>
      </c>
      <c r="U1497" s="9">
        <v>-0.60272040436286245</v>
      </c>
      <c r="V1497" s="7">
        <v>8066052.3108000029</v>
      </c>
      <c r="W1497" s="9">
        <v>1.5198921254421061</v>
      </c>
      <c r="X1497" s="7">
        <v>13760258.981965285</v>
      </c>
      <c r="Y1497" s="7">
        <v>1633912</v>
      </c>
      <c r="Z1497" s="7">
        <v>2801131.79</v>
      </c>
      <c r="AA1497" s="7">
        <v>686288.19196528522</v>
      </c>
      <c r="AB1497" s="7">
        <v>8638927</v>
      </c>
      <c r="AC1497" s="7">
        <v>0</v>
      </c>
      <c r="AD1497" s="7">
        <v>5694206.6711652819</v>
      </c>
      <c r="AE1497" s="7">
        <v>0</v>
      </c>
      <c r="AF1497" s="7">
        <v>13337201.334800003</v>
      </c>
      <c r="AG1497" s="7">
        <v>35840.976000000002</v>
      </c>
      <c r="AH1497" s="7">
        <v>5694206.6711652819</v>
      </c>
      <c r="AI1497" s="7">
        <v>4355667</v>
      </c>
      <c r="AJ1497" s="7">
        <v>84244</v>
      </c>
      <c r="AK1497" s="7">
        <v>2584488</v>
      </c>
      <c r="AL1497" s="7">
        <v>111948</v>
      </c>
      <c r="AM1497" s="7">
        <v>183790</v>
      </c>
      <c r="AN1497" s="7">
        <v>0</v>
      </c>
      <c r="AO1497" s="7">
        <v>0</v>
      </c>
      <c r="AP1497" s="7">
        <v>7324470</v>
      </c>
      <c r="AQ1497" s="7">
        <v>445568</v>
      </c>
      <c r="AR1497" s="7">
        <v>5216774</v>
      </c>
      <c r="AS1497" s="7">
        <v>90216</v>
      </c>
      <c r="AT1497" s="7">
        <v>2767172</v>
      </c>
      <c r="AU1497" s="7">
        <v>150196</v>
      </c>
      <c r="AV1497" s="7">
        <v>665239</v>
      </c>
      <c r="AW1497" s="7">
        <v>0</v>
      </c>
      <c r="AX1497" s="7">
        <v>0</v>
      </c>
      <c r="AY1497" s="7">
        <v>7784240</v>
      </c>
      <c r="AZ1497" s="7">
        <v>180038</v>
      </c>
      <c r="BA1497" s="7">
        <v>2801131.79</v>
      </c>
      <c r="BB1497" s="7">
        <v>0</v>
      </c>
      <c r="BC1497" s="7">
        <v>1155.96</v>
      </c>
      <c r="BD1497" s="7">
        <v>14136.29</v>
      </c>
      <c r="BE1497" s="7">
        <v>23771.08</v>
      </c>
      <c r="BF1497" s="7">
        <v>734</v>
      </c>
      <c r="BG1497" s="7">
        <v>435431.19196528516</v>
      </c>
      <c r="BH1497" s="7">
        <v>4856</v>
      </c>
      <c r="BI1497" s="7">
        <v>250857</v>
      </c>
      <c r="BJ1497" s="7">
        <v>3452571.3208333333</v>
      </c>
      <c r="BK1497" s="7">
        <v>1829864.2199999997</v>
      </c>
      <c r="BL1497" s="7">
        <v>1327661.5866666667</v>
      </c>
      <c r="BM1497" s="7">
        <v>3835505.2300000004</v>
      </c>
      <c r="BN1497" s="130">
        <v>0.91300000000000003</v>
      </c>
      <c r="BO1497" s="131">
        <v>2.06183E-4</v>
      </c>
      <c r="BP1497" s="161">
        <v>5224.705665529671</v>
      </c>
      <c r="BQ1497" s="162">
        <v>8638927</v>
      </c>
      <c r="BR1497" s="161">
        <v>287879</v>
      </c>
      <c r="BS1497" s="163">
        <v>0</v>
      </c>
      <c r="BT1497" s="163">
        <v>0</v>
      </c>
      <c r="BU1497" s="161">
        <v>13337201.33</v>
      </c>
      <c r="BV1497" s="161">
        <v>35840.980000000003</v>
      </c>
      <c r="BW1497" s="165">
        <v>5694206.6699999999</v>
      </c>
      <c r="BX1497" s="161">
        <v>287879</v>
      </c>
    </row>
    <row r="1498" spans="1:76" ht="14.45" x14ac:dyDescent="0.3">
      <c r="A1498" s="164" t="s">
        <v>31</v>
      </c>
      <c r="B1498" s="6" t="s">
        <v>161</v>
      </c>
      <c r="C1498" s="6" t="s">
        <v>32</v>
      </c>
      <c r="D1498" s="6" t="s">
        <v>42</v>
      </c>
      <c r="E1498" s="6" t="s">
        <v>36</v>
      </c>
      <c r="F1498" s="24" t="str">
        <f>+Tabela1[[#This Row],[WK]]&amp;Tabela1[[#This Row],[PK]]&amp;Tabela1[[#This Row],[GK]]</f>
        <v>200205</v>
      </c>
      <c r="G1498" s="6" t="s">
        <v>1437</v>
      </c>
      <c r="H1498" s="7">
        <v>690769260.3673991</v>
      </c>
      <c r="I1498" s="8">
        <v>1.371</v>
      </c>
      <c r="J1498" s="7">
        <v>947044655.96000004</v>
      </c>
      <c r="K1498" s="8">
        <v>7.0000000000000007E-2</v>
      </c>
      <c r="L1498" s="7">
        <v>66293125.917200007</v>
      </c>
      <c r="M1498" s="7">
        <v>30725013.917200007</v>
      </c>
      <c r="N1498" s="9">
        <v>0.86383595275453495</v>
      </c>
      <c r="O1498" s="7">
        <v>170114641</v>
      </c>
      <c r="P1498" s="8">
        <v>1.2949999999999999</v>
      </c>
      <c r="Q1498" s="7">
        <v>220298460</v>
      </c>
      <c r="R1498" s="8">
        <v>1.6E-2</v>
      </c>
      <c r="S1498" s="7">
        <v>3524775.36</v>
      </c>
      <c r="T1498" s="7">
        <v>997241.35999999987</v>
      </c>
      <c r="U1498" s="9">
        <v>0.39455111583068708</v>
      </c>
      <c r="V1498" s="7">
        <v>31722255.277200013</v>
      </c>
      <c r="W1498" s="9">
        <v>0.83270028488819992</v>
      </c>
      <c r="X1498" s="7">
        <v>37191061.003490649</v>
      </c>
      <c r="Y1498" s="7">
        <v>0</v>
      </c>
      <c r="Z1498" s="7">
        <v>161577.27000000002</v>
      </c>
      <c r="AA1498" s="7">
        <v>3009231.7334906505</v>
      </c>
      <c r="AB1498" s="7">
        <v>34020252</v>
      </c>
      <c r="AC1498" s="7">
        <v>0</v>
      </c>
      <c r="AD1498" s="7">
        <v>5468805.7262906432</v>
      </c>
      <c r="AE1498" s="7">
        <v>-803924.06803381594</v>
      </c>
      <c r="AF1498" s="7">
        <v>66293125.917200007</v>
      </c>
      <c r="AG1498" s="7">
        <v>3524775.36</v>
      </c>
      <c r="AH1498" s="7">
        <v>4664881.6582568269</v>
      </c>
      <c r="AI1498" s="7">
        <v>29697065</v>
      </c>
      <c r="AJ1498" s="7">
        <v>2438577</v>
      </c>
      <c r="AK1498" s="7">
        <v>1011178</v>
      </c>
      <c r="AL1498" s="7">
        <v>0</v>
      </c>
      <c r="AM1498" s="7">
        <v>1321675</v>
      </c>
      <c r="AN1498" s="7">
        <v>0</v>
      </c>
      <c r="AO1498" s="7">
        <v>0</v>
      </c>
      <c r="AP1498" s="7">
        <v>26963451</v>
      </c>
      <c r="AQ1498" s="7">
        <v>1881727</v>
      </c>
      <c r="AR1498" s="7">
        <v>35568112</v>
      </c>
      <c r="AS1498" s="7">
        <v>2527534</v>
      </c>
      <c r="AT1498" s="7">
        <v>998278</v>
      </c>
      <c r="AU1498" s="7">
        <v>0</v>
      </c>
      <c r="AV1498" s="7">
        <v>755146</v>
      </c>
      <c r="AW1498" s="7">
        <v>0</v>
      </c>
      <c r="AX1498" s="7">
        <v>0</v>
      </c>
      <c r="AY1498" s="7">
        <v>30166087</v>
      </c>
      <c r="AZ1498" s="7">
        <v>772053</v>
      </c>
      <c r="BA1498" s="7">
        <v>161577.27000000002</v>
      </c>
      <c r="BB1498" s="7">
        <v>0</v>
      </c>
      <c r="BC1498" s="7">
        <v>0</v>
      </c>
      <c r="BD1498" s="7">
        <v>1737.39</v>
      </c>
      <c r="BE1498" s="7">
        <v>0</v>
      </c>
      <c r="BF1498" s="7">
        <v>0</v>
      </c>
      <c r="BG1498" s="7">
        <v>1659408.7334906508</v>
      </c>
      <c r="BH1498" s="7">
        <v>18506</v>
      </c>
      <c r="BI1498" s="7">
        <v>1349823</v>
      </c>
      <c r="BJ1498" s="7">
        <v>18577620.940833334</v>
      </c>
      <c r="BK1498" s="7">
        <v>17134322.043333337</v>
      </c>
      <c r="BL1498" s="7">
        <v>1163472.3</v>
      </c>
      <c r="BM1498" s="7">
        <v>3446250.9899999984</v>
      </c>
      <c r="BN1498" s="130">
        <v>1.31</v>
      </c>
      <c r="BO1498" s="131">
        <v>6.3977779999999996E-4</v>
      </c>
      <c r="BP1498" s="161">
        <v>16212.395749567751</v>
      </c>
      <c r="BQ1498" s="162">
        <v>34020252</v>
      </c>
      <c r="BR1498" s="161">
        <v>1182743</v>
      </c>
      <c r="BS1498" s="163">
        <v>0</v>
      </c>
      <c r="BT1498" s="163">
        <v>987170.06454315782</v>
      </c>
      <c r="BU1498" s="161">
        <v>66293125.920000002</v>
      </c>
      <c r="BV1498" s="161">
        <v>3524775.36</v>
      </c>
      <c r="BW1498" s="165">
        <v>5652051.724543158</v>
      </c>
      <c r="BX1498" s="161">
        <v>1182743</v>
      </c>
    </row>
    <row r="1499" spans="1:76" ht="14.45" x14ac:dyDescent="0.3">
      <c r="A1499" s="164" t="s">
        <v>31</v>
      </c>
      <c r="B1499" s="6" t="s">
        <v>161</v>
      </c>
      <c r="C1499" s="6" t="s">
        <v>32</v>
      </c>
      <c r="D1499" s="6" t="s">
        <v>44</v>
      </c>
      <c r="E1499" s="6" t="s">
        <v>40</v>
      </c>
      <c r="F1499" s="24" t="str">
        <f>+Tabela1[[#This Row],[WK]]&amp;Tabela1[[#This Row],[PK]]&amp;Tabela1[[#This Row],[GK]]</f>
        <v>200206</v>
      </c>
      <c r="G1499" s="6" t="s">
        <v>1438</v>
      </c>
      <c r="H1499" s="7">
        <v>584019863.45199811</v>
      </c>
      <c r="I1499" s="8">
        <v>1.371</v>
      </c>
      <c r="J1499" s="7">
        <v>800691232.78999996</v>
      </c>
      <c r="K1499" s="8">
        <v>7.0000000000000007E-2</v>
      </c>
      <c r="L1499" s="7">
        <v>56048386.295299999</v>
      </c>
      <c r="M1499" s="7">
        <v>34354248.295299999</v>
      </c>
      <c r="N1499" s="9">
        <v>1.5835728663337534</v>
      </c>
      <c r="O1499" s="7">
        <v>26561755</v>
      </c>
      <c r="P1499" s="8">
        <v>1.2949999999999999</v>
      </c>
      <c r="Q1499" s="7">
        <v>34397473</v>
      </c>
      <c r="R1499" s="8">
        <v>1.6E-2</v>
      </c>
      <c r="S1499" s="7">
        <v>550359.56799999997</v>
      </c>
      <c r="T1499" s="7">
        <v>-266043.43200000003</v>
      </c>
      <c r="U1499" s="9">
        <v>-0.32587267807688119</v>
      </c>
      <c r="V1499" s="7">
        <v>34088204.863299996</v>
      </c>
      <c r="W1499" s="9">
        <v>1.5143218842807908</v>
      </c>
      <c r="X1499" s="7">
        <v>62022337.30127494</v>
      </c>
      <c r="Y1499" s="7">
        <v>23257487</v>
      </c>
      <c r="Z1499" s="7">
        <v>1714521.96</v>
      </c>
      <c r="AA1499" s="7">
        <v>3139456.3412749427</v>
      </c>
      <c r="AB1499" s="7">
        <v>33910872</v>
      </c>
      <c r="AC1499" s="7">
        <v>0</v>
      </c>
      <c r="AD1499" s="7">
        <v>27934132.437974941</v>
      </c>
      <c r="AE1499" s="7">
        <v>0</v>
      </c>
      <c r="AF1499" s="7">
        <v>56048386.295299999</v>
      </c>
      <c r="AG1499" s="7">
        <v>550359.56799999997</v>
      </c>
      <c r="AH1499" s="7">
        <v>27934132.437974941</v>
      </c>
      <c r="AI1499" s="7">
        <v>18113196</v>
      </c>
      <c r="AJ1499" s="7">
        <v>510872</v>
      </c>
      <c r="AK1499" s="7">
        <v>13128243</v>
      </c>
      <c r="AL1499" s="7">
        <v>2724290</v>
      </c>
      <c r="AM1499" s="7">
        <v>1371951</v>
      </c>
      <c r="AN1499" s="7">
        <v>0</v>
      </c>
      <c r="AO1499" s="7">
        <v>0</v>
      </c>
      <c r="AP1499" s="7">
        <v>26951168</v>
      </c>
      <c r="AQ1499" s="7">
        <v>2168164</v>
      </c>
      <c r="AR1499" s="7">
        <v>21694138</v>
      </c>
      <c r="AS1499" s="7">
        <v>816403</v>
      </c>
      <c r="AT1499" s="7">
        <v>15974711</v>
      </c>
      <c r="AU1499" s="7">
        <v>1154727</v>
      </c>
      <c r="AV1499" s="7">
        <v>1344919</v>
      </c>
      <c r="AW1499" s="7">
        <v>0</v>
      </c>
      <c r="AX1499" s="7">
        <v>0</v>
      </c>
      <c r="AY1499" s="7">
        <v>30576294</v>
      </c>
      <c r="AZ1499" s="7">
        <v>906676</v>
      </c>
      <c r="BA1499" s="7">
        <v>1714521.96</v>
      </c>
      <c r="BB1499" s="7">
        <v>2443.9499999999998</v>
      </c>
      <c r="BC1499" s="7">
        <v>0</v>
      </c>
      <c r="BD1499" s="7">
        <v>0</v>
      </c>
      <c r="BE1499" s="7">
        <v>4285.4399999999996</v>
      </c>
      <c r="BF1499" s="7">
        <v>0</v>
      </c>
      <c r="BG1499" s="7">
        <v>1818929.3412749427</v>
      </c>
      <c r="BH1499" s="7">
        <v>20285</v>
      </c>
      <c r="BI1499" s="7">
        <v>1320527</v>
      </c>
      <c r="BJ1499" s="7">
        <v>18174499.591666672</v>
      </c>
      <c r="BK1499" s="7">
        <v>11257088.570000006</v>
      </c>
      <c r="BL1499" s="7">
        <v>6745099.7833333341</v>
      </c>
      <c r="BM1499" s="7">
        <v>14179444.519999998</v>
      </c>
      <c r="BN1499" s="130">
        <v>0.72599999999999998</v>
      </c>
      <c r="BO1499" s="131">
        <v>8.7252749999999996E-4</v>
      </c>
      <c r="BP1499" s="161">
        <v>22111.450633513159</v>
      </c>
      <c r="BQ1499" s="162">
        <v>33910872</v>
      </c>
      <c r="BR1499" s="161">
        <v>1015396</v>
      </c>
      <c r="BS1499" s="163">
        <v>2231622.6212749407</v>
      </c>
      <c r="BT1499" s="163">
        <v>0</v>
      </c>
      <c r="BU1499" s="161">
        <v>56048386.299999997</v>
      </c>
      <c r="BV1499" s="161">
        <v>550359.56999999995</v>
      </c>
      <c r="BW1499" s="165">
        <v>25702509.82</v>
      </c>
      <c r="BX1499" s="161">
        <v>1015396</v>
      </c>
    </row>
    <row r="1500" spans="1:76" ht="14.45" x14ac:dyDescent="0.3">
      <c r="A1500" s="164" t="s">
        <v>31</v>
      </c>
      <c r="B1500" s="6" t="s">
        <v>161</v>
      </c>
      <c r="C1500" s="6" t="s">
        <v>32</v>
      </c>
      <c r="D1500" s="6" t="s">
        <v>51</v>
      </c>
      <c r="E1500" s="6" t="s">
        <v>40</v>
      </c>
      <c r="F1500" s="24" t="str">
        <f>+Tabela1[[#This Row],[WK]]&amp;Tabela1[[#This Row],[PK]]&amp;Tabela1[[#This Row],[GK]]</f>
        <v>200207</v>
      </c>
      <c r="G1500" s="6" t="s">
        <v>1439</v>
      </c>
      <c r="H1500" s="7">
        <v>168990489.29879871</v>
      </c>
      <c r="I1500" s="8">
        <v>1.371</v>
      </c>
      <c r="J1500" s="7">
        <v>231685960.83000001</v>
      </c>
      <c r="K1500" s="8">
        <v>7.0000000000000007E-2</v>
      </c>
      <c r="L1500" s="7">
        <v>16218017.258100003</v>
      </c>
      <c r="M1500" s="7">
        <v>10277815.258100003</v>
      </c>
      <c r="N1500" s="9">
        <v>1.7302130900767352</v>
      </c>
      <c r="O1500" s="7">
        <v>2590364</v>
      </c>
      <c r="P1500" s="8">
        <v>1.2949999999999999</v>
      </c>
      <c r="Q1500" s="7">
        <v>3354521</v>
      </c>
      <c r="R1500" s="8">
        <v>1.6E-2</v>
      </c>
      <c r="S1500" s="7">
        <v>53672.336000000003</v>
      </c>
      <c r="T1500" s="7">
        <v>-149673.66399999999</v>
      </c>
      <c r="U1500" s="9">
        <v>-0.73605413433261524</v>
      </c>
      <c r="V1500" s="7">
        <v>10128141.594100002</v>
      </c>
      <c r="W1500" s="9">
        <v>1.6485818283018221</v>
      </c>
      <c r="X1500" s="7">
        <v>14662877.997834029</v>
      </c>
      <c r="Y1500" s="7">
        <v>0</v>
      </c>
      <c r="Z1500" s="7">
        <v>1718119.51</v>
      </c>
      <c r="AA1500" s="7">
        <v>1088818.4878340287</v>
      </c>
      <c r="AB1500" s="7">
        <v>10902693</v>
      </c>
      <c r="AC1500" s="7">
        <v>953247</v>
      </c>
      <c r="AD1500" s="7">
        <v>4534736.4037340255</v>
      </c>
      <c r="AE1500" s="7">
        <v>-497026.07086909236</v>
      </c>
      <c r="AF1500" s="7">
        <v>16218017.258100003</v>
      </c>
      <c r="AG1500" s="7">
        <v>53672.336000000003</v>
      </c>
      <c r="AH1500" s="7">
        <v>4037710.3328649332</v>
      </c>
      <c r="AI1500" s="7">
        <v>4959683</v>
      </c>
      <c r="AJ1500" s="7">
        <v>270761</v>
      </c>
      <c r="AK1500" s="7">
        <v>2436860</v>
      </c>
      <c r="AL1500" s="7">
        <v>70455</v>
      </c>
      <c r="AM1500" s="7">
        <v>959262</v>
      </c>
      <c r="AN1500" s="7">
        <v>0</v>
      </c>
      <c r="AO1500" s="7">
        <v>0</v>
      </c>
      <c r="AP1500" s="7">
        <v>9009158</v>
      </c>
      <c r="AQ1500" s="7">
        <v>529112</v>
      </c>
      <c r="AR1500" s="7">
        <v>5940202</v>
      </c>
      <c r="AS1500" s="7">
        <v>203346</v>
      </c>
      <c r="AT1500" s="7">
        <v>2747184</v>
      </c>
      <c r="AU1500" s="7">
        <v>84150</v>
      </c>
      <c r="AV1500" s="7">
        <v>1017138</v>
      </c>
      <c r="AW1500" s="7">
        <v>0</v>
      </c>
      <c r="AX1500" s="7">
        <v>0</v>
      </c>
      <c r="AY1500" s="7">
        <v>9621876</v>
      </c>
      <c r="AZ1500" s="7">
        <v>235184</v>
      </c>
      <c r="BA1500" s="7">
        <v>1718119.51</v>
      </c>
      <c r="BB1500" s="7">
        <v>0</v>
      </c>
      <c r="BC1500" s="7">
        <v>222.91</v>
      </c>
      <c r="BD1500" s="7">
        <v>13325.83</v>
      </c>
      <c r="BE1500" s="7">
        <v>8811.08</v>
      </c>
      <c r="BF1500" s="7">
        <v>0</v>
      </c>
      <c r="BG1500" s="7">
        <v>525458.48783402867</v>
      </c>
      <c r="BH1500" s="7">
        <v>5860</v>
      </c>
      <c r="BI1500" s="7">
        <v>563360</v>
      </c>
      <c r="BJ1500" s="7">
        <v>7753511.8741666637</v>
      </c>
      <c r="BK1500" s="7">
        <v>2866366.256666664</v>
      </c>
      <c r="BL1500" s="7">
        <v>8838763.3966666665</v>
      </c>
      <c r="BM1500" s="7">
        <v>1871055.6766666668</v>
      </c>
      <c r="BN1500" s="130">
        <v>1.224</v>
      </c>
      <c r="BO1500" s="131">
        <v>2.2319230000000001E-4</v>
      </c>
      <c r="BP1500" s="161">
        <v>5655.9289787895877</v>
      </c>
      <c r="BQ1500" s="162">
        <v>10902693</v>
      </c>
      <c r="BR1500" s="161">
        <v>259237</v>
      </c>
      <c r="BS1500" s="163">
        <v>0</v>
      </c>
      <c r="BT1500" s="163">
        <v>1298916.8299999982</v>
      </c>
      <c r="BU1500" s="161">
        <v>16218017.26</v>
      </c>
      <c r="BV1500" s="161">
        <v>53672.34</v>
      </c>
      <c r="BW1500" s="165">
        <v>5336627.1599999983</v>
      </c>
      <c r="BX1500" s="161">
        <v>259237</v>
      </c>
    </row>
    <row r="1501" spans="1:76" ht="14.45" x14ac:dyDescent="0.3">
      <c r="A1501" s="164" t="s">
        <v>31</v>
      </c>
      <c r="B1501" s="6" t="s">
        <v>161</v>
      </c>
      <c r="C1501" s="6" t="s">
        <v>32</v>
      </c>
      <c r="D1501" s="6" t="s">
        <v>75</v>
      </c>
      <c r="E1501" s="6" t="s">
        <v>36</v>
      </c>
      <c r="F1501" s="24" t="str">
        <f>+Tabela1[[#This Row],[WK]]&amp;Tabela1[[#This Row],[PK]]&amp;Tabela1[[#This Row],[GK]]</f>
        <v>200208</v>
      </c>
      <c r="G1501" s="6" t="s">
        <v>658</v>
      </c>
      <c r="H1501" s="7">
        <v>52423326.192999996</v>
      </c>
      <c r="I1501" s="8">
        <v>1.371</v>
      </c>
      <c r="J1501" s="7">
        <v>71872380.219999999</v>
      </c>
      <c r="K1501" s="8">
        <v>7.0000000000000007E-2</v>
      </c>
      <c r="L1501" s="7">
        <v>5031066.6154000005</v>
      </c>
      <c r="M1501" s="7">
        <v>3202657.6154000005</v>
      </c>
      <c r="N1501" s="9">
        <v>1.7516089755629076</v>
      </c>
      <c r="O1501" s="7">
        <v>535917</v>
      </c>
      <c r="P1501" s="8">
        <v>1.2949999999999999</v>
      </c>
      <c r="Q1501" s="7">
        <v>694013</v>
      </c>
      <c r="R1501" s="8">
        <v>1.6E-2</v>
      </c>
      <c r="S1501" s="7">
        <v>11104.208000000001</v>
      </c>
      <c r="T1501" s="7">
        <v>-1196.7919999999995</v>
      </c>
      <c r="U1501" s="9">
        <v>-9.7292252662385129E-2</v>
      </c>
      <c r="V1501" s="7">
        <v>3201460.8234000001</v>
      </c>
      <c r="W1501" s="9">
        <v>1.7392532356536337</v>
      </c>
      <c r="X1501" s="7">
        <v>9838060.7850000001</v>
      </c>
      <c r="Y1501" s="7">
        <v>5212329</v>
      </c>
      <c r="Z1501" s="7">
        <v>67075.785000000003</v>
      </c>
      <c r="AA1501" s="7">
        <v>561269</v>
      </c>
      <c r="AB1501" s="7">
        <v>3997387</v>
      </c>
      <c r="AC1501" s="7">
        <v>0</v>
      </c>
      <c r="AD1501" s="7">
        <v>6636599.9616</v>
      </c>
      <c r="AE1501" s="7">
        <v>0</v>
      </c>
      <c r="AF1501" s="7">
        <v>5031066.6154000005</v>
      </c>
      <c r="AG1501" s="7">
        <v>11104.208000000001</v>
      </c>
      <c r="AH1501" s="7">
        <v>6636599.9616</v>
      </c>
      <c r="AI1501" s="7">
        <v>1526603</v>
      </c>
      <c r="AJ1501" s="7">
        <v>4834</v>
      </c>
      <c r="AK1501" s="7">
        <v>3440856</v>
      </c>
      <c r="AL1501" s="7">
        <v>0</v>
      </c>
      <c r="AM1501" s="7">
        <v>966270</v>
      </c>
      <c r="AN1501" s="7">
        <v>0</v>
      </c>
      <c r="AO1501" s="7">
        <v>0</v>
      </c>
      <c r="AP1501" s="7">
        <v>3366336</v>
      </c>
      <c r="AQ1501" s="7">
        <v>234719</v>
      </c>
      <c r="AR1501" s="7">
        <v>1828409</v>
      </c>
      <c r="AS1501" s="7">
        <v>12301</v>
      </c>
      <c r="AT1501" s="7">
        <v>3909882</v>
      </c>
      <c r="AU1501" s="7">
        <v>95494</v>
      </c>
      <c r="AV1501" s="7">
        <v>900049</v>
      </c>
      <c r="AW1501" s="7">
        <v>0</v>
      </c>
      <c r="AX1501" s="7">
        <v>0</v>
      </c>
      <c r="AY1501" s="7">
        <v>3714874</v>
      </c>
      <c r="AZ1501" s="7">
        <v>94074</v>
      </c>
      <c r="BA1501" s="7">
        <v>67075.785000000003</v>
      </c>
      <c r="BB1501" s="7">
        <v>0</v>
      </c>
      <c r="BC1501" s="7">
        <v>0</v>
      </c>
      <c r="BD1501" s="7">
        <v>0</v>
      </c>
      <c r="BE1501" s="7">
        <v>1442.49</v>
      </c>
      <c r="BF1501" s="7">
        <v>0</v>
      </c>
      <c r="BG1501" s="7">
        <v>320594</v>
      </c>
      <c r="BH1501" s="7">
        <v>3067</v>
      </c>
      <c r="BI1501" s="7">
        <v>240675</v>
      </c>
      <c r="BJ1501" s="7">
        <v>3312519.645833333</v>
      </c>
      <c r="BK1501" s="7">
        <v>2048672.9933333332</v>
      </c>
      <c r="BL1501" s="7">
        <v>118063.70333333335</v>
      </c>
      <c r="BM1501" s="7">
        <v>4819259.2033333331</v>
      </c>
      <c r="BN1501" s="130">
        <v>0.60099999999999998</v>
      </c>
      <c r="BO1501" s="131">
        <v>1.2709169999999999E-4</v>
      </c>
      <c r="BP1501" s="161">
        <v>3220.6678547185006</v>
      </c>
      <c r="BQ1501" s="162">
        <v>3997387</v>
      </c>
      <c r="BR1501" s="161">
        <v>168766</v>
      </c>
      <c r="BS1501" s="163">
        <v>0</v>
      </c>
      <c r="BT1501" s="163">
        <v>45078.214999999851</v>
      </c>
      <c r="BU1501" s="161">
        <v>5031066.62</v>
      </c>
      <c r="BV1501" s="161">
        <v>11104.21</v>
      </c>
      <c r="BW1501" s="165">
        <v>6681678.1749999998</v>
      </c>
      <c r="BX1501" s="161">
        <v>168766</v>
      </c>
    </row>
    <row r="1502" spans="1:76" ht="14.45" x14ac:dyDescent="0.3">
      <c r="A1502" s="164" t="s">
        <v>31</v>
      </c>
      <c r="B1502" s="6" t="s">
        <v>161</v>
      </c>
      <c r="C1502" s="6" t="s">
        <v>32</v>
      </c>
      <c r="D1502" s="6" t="s">
        <v>77</v>
      </c>
      <c r="E1502" s="6" t="s">
        <v>40</v>
      </c>
      <c r="F1502" s="24" t="str">
        <f>+Tabela1[[#This Row],[WK]]&amp;Tabela1[[#This Row],[PK]]&amp;Tabela1[[#This Row],[GK]]</f>
        <v>200209</v>
      </c>
      <c r="G1502" s="6" t="s">
        <v>1440</v>
      </c>
      <c r="H1502" s="7">
        <v>759328223.00140202</v>
      </c>
      <c r="I1502" s="8">
        <v>1.371</v>
      </c>
      <c r="J1502" s="7">
        <v>1041038993.74</v>
      </c>
      <c r="K1502" s="8">
        <v>7.0000000000000007E-2</v>
      </c>
      <c r="L1502" s="7">
        <v>72872729.561800003</v>
      </c>
      <c r="M1502" s="7">
        <v>31048320.561800003</v>
      </c>
      <c r="N1502" s="9">
        <v>0.74234929564216923</v>
      </c>
      <c r="O1502" s="7">
        <v>156471742</v>
      </c>
      <c r="P1502" s="8">
        <v>1.2949999999999999</v>
      </c>
      <c r="Q1502" s="7">
        <v>202630906</v>
      </c>
      <c r="R1502" s="8">
        <v>1.6E-2</v>
      </c>
      <c r="S1502" s="7">
        <v>3242094.4960000003</v>
      </c>
      <c r="T1502" s="7">
        <v>1613445.4960000003</v>
      </c>
      <c r="U1502" s="9">
        <v>0.99066495973042701</v>
      </c>
      <c r="V1502" s="7">
        <v>32661766.05780001</v>
      </c>
      <c r="W1502" s="9">
        <v>0.75165632894697565</v>
      </c>
      <c r="X1502" s="7">
        <v>35230691.305898778</v>
      </c>
      <c r="Y1502" s="7">
        <v>0</v>
      </c>
      <c r="Z1502" s="7">
        <v>1457986.2650000001</v>
      </c>
      <c r="AA1502" s="7">
        <v>3078730.0408987785</v>
      </c>
      <c r="AB1502" s="7">
        <v>30693975</v>
      </c>
      <c r="AC1502" s="7">
        <v>0</v>
      </c>
      <c r="AD1502" s="7">
        <v>2568925.2480987748</v>
      </c>
      <c r="AE1502" s="7">
        <v>-2646937.2166302488</v>
      </c>
      <c r="AF1502" s="7">
        <v>72794717.593268529</v>
      </c>
      <c r="AG1502" s="7">
        <v>3242094.4960000003</v>
      </c>
      <c r="AH1502" s="7">
        <v>0</v>
      </c>
      <c r="AI1502" s="7">
        <v>34920666</v>
      </c>
      <c r="AJ1502" s="7">
        <v>1003025</v>
      </c>
      <c r="AK1502" s="7">
        <v>1825701</v>
      </c>
      <c r="AL1502" s="7">
        <v>0</v>
      </c>
      <c r="AM1502" s="7">
        <v>1054350</v>
      </c>
      <c r="AN1502" s="7">
        <v>0</v>
      </c>
      <c r="AO1502" s="7">
        <v>0</v>
      </c>
      <c r="AP1502" s="7">
        <v>24289677</v>
      </c>
      <c r="AQ1502" s="7">
        <v>2192033</v>
      </c>
      <c r="AR1502" s="7">
        <v>41824409</v>
      </c>
      <c r="AS1502" s="7">
        <v>1628649</v>
      </c>
      <c r="AT1502" s="7">
        <v>1902189</v>
      </c>
      <c r="AU1502" s="7">
        <v>0</v>
      </c>
      <c r="AV1502" s="7">
        <v>1034442</v>
      </c>
      <c r="AW1502" s="7">
        <v>0</v>
      </c>
      <c r="AX1502" s="7">
        <v>0</v>
      </c>
      <c r="AY1502" s="7">
        <v>26354012</v>
      </c>
      <c r="AZ1502" s="7">
        <v>900188</v>
      </c>
      <c r="BA1502" s="7">
        <v>1457986.2650000001</v>
      </c>
      <c r="BB1502" s="7">
        <v>0</v>
      </c>
      <c r="BC1502" s="7">
        <v>880.55</v>
      </c>
      <c r="BD1502" s="7">
        <v>11762.17</v>
      </c>
      <c r="BE1502" s="7">
        <v>1959.87</v>
      </c>
      <c r="BF1502" s="7">
        <v>0</v>
      </c>
      <c r="BG1502" s="7">
        <v>1627935.0408987782</v>
      </c>
      <c r="BH1502" s="7">
        <v>18155</v>
      </c>
      <c r="BI1502" s="7">
        <v>1450795</v>
      </c>
      <c r="BJ1502" s="7">
        <v>19967451.96833333</v>
      </c>
      <c r="BK1502" s="7">
        <v>15914139.01333333</v>
      </c>
      <c r="BL1502" s="7">
        <v>3700644.103333333</v>
      </c>
      <c r="BM1502" s="7">
        <v>8811963.6133333351</v>
      </c>
      <c r="BN1502" s="130">
        <v>1.367</v>
      </c>
      <c r="BO1502" s="131">
        <v>6.2546469999999997E-4</v>
      </c>
      <c r="BP1502" s="161">
        <v>15850.208187154547</v>
      </c>
      <c r="BQ1502" s="162">
        <v>30693975</v>
      </c>
      <c r="BR1502" s="161">
        <v>1488211</v>
      </c>
      <c r="BS1502" s="163">
        <v>0</v>
      </c>
      <c r="BT1502" s="163">
        <v>2595287.9107314646</v>
      </c>
      <c r="BU1502" s="161">
        <v>72794717.590000004</v>
      </c>
      <c r="BV1502" s="161">
        <v>3242094.5</v>
      </c>
      <c r="BW1502" s="165">
        <v>2595287.9107314646</v>
      </c>
      <c r="BX1502" s="161">
        <v>1488211</v>
      </c>
    </row>
    <row r="1503" spans="1:76" ht="14.45" x14ac:dyDescent="0.3">
      <c r="A1503" s="164" t="s">
        <v>31</v>
      </c>
      <c r="B1503" s="6" t="s">
        <v>161</v>
      </c>
      <c r="C1503" s="6" t="s">
        <v>32</v>
      </c>
      <c r="D1503" s="6" t="s">
        <v>90</v>
      </c>
      <c r="E1503" s="6" t="s">
        <v>40</v>
      </c>
      <c r="F1503" s="24" t="str">
        <f>+Tabela1[[#This Row],[WK]]&amp;Tabela1[[#This Row],[PK]]&amp;Tabela1[[#This Row],[GK]]</f>
        <v>200210</v>
      </c>
      <c r="G1503" s="6" t="s">
        <v>1441</v>
      </c>
      <c r="H1503" s="7">
        <v>38137792.661400035</v>
      </c>
      <c r="I1503" s="8">
        <v>1.371</v>
      </c>
      <c r="J1503" s="7">
        <v>52286913.740000002</v>
      </c>
      <c r="K1503" s="8">
        <v>7.0000000000000007E-2</v>
      </c>
      <c r="L1503" s="7">
        <v>3660083.9618000006</v>
      </c>
      <c r="M1503" s="7">
        <v>2595470.9618000006</v>
      </c>
      <c r="N1503" s="9">
        <v>2.4379478381346091</v>
      </c>
      <c r="O1503" s="7">
        <v>637022</v>
      </c>
      <c r="P1503" s="8">
        <v>1.2949999999999999</v>
      </c>
      <c r="Q1503" s="7">
        <v>824943</v>
      </c>
      <c r="R1503" s="8">
        <v>1.6E-2</v>
      </c>
      <c r="S1503" s="7">
        <v>13199.088</v>
      </c>
      <c r="T1503" s="7">
        <v>7259.0879999999997</v>
      </c>
      <c r="U1503" s="9">
        <v>1.2220686868686867</v>
      </c>
      <c r="V1503" s="7">
        <v>2602730.0498000006</v>
      </c>
      <c r="W1503" s="9">
        <v>2.4312014910051167</v>
      </c>
      <c r="X1503" s="7">
        <v>4986217.3599999994</v>
      </c>
      <c r="Y1503" s="7">
        <v>618494</v>
      </c>
      <c r="Z1503" s="7">
        <v>564217.36</v>
      </c>
      <c r="AA1503" s="7">
        <v>409414</v>
      </c>
      <c r="AB1503" s="7">
        <v>3091455</v>
      </c>
      <c r="AC1503" s="7">
        <v>302637</v>
      </c>
      <c r="AD1503" s="7">
        <v>2383487.3101999988</v>
      </c>
      <c r="AE1503" s="7">
        <v>0</v>
      </c>
      <c r="AF1503" s="7">
        <v>3660083.9618000006</v>
      </c>
      <c r="AG1503" s="7">
        <v>13199.088</v>
      </c>
      <c r="AH1503" s="7">
        <v>2383487.3101999988</v>
      </c>
      <c r="AI1503" s="7">
        <v>888883</v>
      </c>
      <c r="AJ1503" s="7">
        <v>2995</v>
      </c>
      <c r="AK1503" s="7">
        <v>1068808</v>
      </c>
      <c r="AL1503" s="7">
        <v>0</v>
      </c>
      <c r="AM1503" s="7">
        <v>809558</v>
      </c>
      <c r="AN1503" s="7">
        <v>0</v>
      </c>
      <c r="AO1503" s="7">
        <v>0</v>
      </c>
      <c r="AP1503" s="7">
        <v>2297986</v>
      </c>
      <c r="AQ1503" s="7">
        <v>175045</v>
      </c>
      <c r="AR1503" s="7">
        <v>1064613</v>
      </c>
      <c r="AS1503" s="7">
        <v>5940</v>
      </c>
      <c r="AT1503" s="7">
        <v>1276399</v>
      </c>
      <c r="AU1503" s="7">
        <v>95461</v>
      </c>
      <c r="AV1503" s="7">
        <v>686785</v>
      </c>
      <c r="AW1503" s="7">
        <v>0</v>
      </c>
      <c r="AX1503" s="7">
        <v>0</v>
      </c>
      <c r="AY1503" s="7">
        <v>2689130</v>
      </c>
      <c r="AZ1503" s="7">
        <v>76232</v>
      </c>
      <c r="BA1503" s="7">
        <v>564217.36</v>
      </c>
      <c r="BB1503" s="7">
        <v>439.97</v>
      </c>
      <c r="BC1503" s="7">
        <v>0</v>
      </c>
      <c r="BD1503" s="7">
        <v>2523.16</v>
      </c>
      <c r="BE1503" s="7">
        <v>1221.1199999999999</v>
      </c>
      <c r="BF1503" s="7">
        <v>0</v>
      </c>
      <c r="BG1503" s="7">
        <v>320594</v>
      </c>
      <c r="BH1503" s="7">
        <v>1907</v>
      </c>
      <c r="BI1503" s="7">
        <v>88820</v>
      </c>
      <c r="BJ1503" s="7">
        <v>1222509.9199999997</v>
      </c>
      <c r="BK1503" s="7">
        <v>405032.5233333332</v>
      </c>
      <c r="BL1503" s="7">
        <v>681200.74333333329</v>
      </c>
      <c r="BM1503" s="7">
        <v>1907508.0999999999</v>
      </c>
      <c r="BN1503" s="130">
        <v>0.90600000000000003</v>
      </c>
      <c r="BO1503" s="131">
        <v>7.2259699999999995E-5</v>
      </c>
      <c r="BP1503" s="161">
        <v>1830.9481746302754</v>
      </c>
      <c r="BQ1503" s="162">
        <v>3091455</v>
      </c>
      <c r="BR1503" s="161">
        <v>102242</v>
      </c>
      <c r="BS1503" s="163">
        <v>0</v>
      </c>
      <c r="BT1503" s="163">
        <v>539711.84000000067</v>
      </c>
      <c r="BU1503" s="161">
        <v>3660083.96</v>
      </c>
      <c r="BV1503" s="161">
        <v>13199.09</v>
      </c>
      <c r="BW1503" s="165">
        <v>2923199.1500000008</v>
      </c>
      <c r="BX1503" s="161">
        <v>102242</v>
      </c>
    </row>
    <row r="1504" spans="1:76" ht="14.45" x14ac:dyDescent="0.3">
      <c r="A1504" s="164" t="s">
        <v>31</v>
      </c>
      <c r="B1504" s="6" t="s">
        <v>161</v>
      </c>
      <c r="C1504" s="6" t="s">
        <v>32</v>
      </c>
      <c r="D1504" s="6" t="s">
        <v>92</v>
      </c>
      <c r="E1504" s="6" t="s">
        <v>36</v>
      </c>
      <c r="F1504" s="24" t="str">
        <f>+Tabela1[[#This Row],[WK]]&amp;Tabela1[[#This Row],[PK]]&amp;Tabela1[[#This Row],[GK]]</f>
        <v>200211</v>
      </c>
      <c r="G1504" s="6" t="s">
        <v>1442</v>
      </c>
      <c r="H1504" s="7">
        <v>237465732.8841995</v>
      </c>
      <c r="I1504" s="8">
        <v>1.371</v>
      </c>
      <c r="J1504" s="7">
        <v>325565519.78000003</v>
      </c>
      <c r="K1504" s="8">
        <v>7.0000000000000007E-2</v>
      </c>
      <c r="L1504" s="7">
        <v>22789586.384600006</v>
      </c>
      <c r="M1504" s="7">
        <v>10517900.384600006</v>
      </c>
      <c r="N1504" s="9">
        <v>0.85708682446731488</v>
      </c>
      <c r="O1504" s="7">
        <v>20796879</v>
      </c>
      <c r="P1504" s="8">
        <v>1.2949999999999999</v>
      </c>
      <c r="Q1504" s="7">
        <v>26931958</v>
      </c>
      <c r="R1504" s="8">
        <v>1.6E-2</v>
      </c>
      <c r="S1504" s="7">
        <v>430911.32800000004</v>
      </c>
      <c r="T1504" s="7">
        <v>244242.32800000004</v>
      </c>
      <c r="U1504" s="9">
        <v>1.3084246875485488</v>
      </c>
      <c r="V1504" s="7">
        <v>10762142.712600008</v>
      </c>
      <c r="W1504" s="9">
        <v>0.86384941772810353</v>
      </c>
      <c r="X1504" s="7">
        <v>16819257.809054743</v>
      </c>
      <c r="Y1504" s="7">
        <v>238431</v>
      </c>
      <c r="Z1504" s="7">
        <v>870797.90500000003</v>
      </c>
      <c r="AA1504" s="7">
        <v>1376548.9040547442</v>
      </c>
      <c r="AB1504" s="7">
        <v>14089029</v>
      </c>
      <c r="AC1504" s="7">
        <v>244451</v>
      </c>
      <c r="AD1504" s="7">
        <v>6057115.0964547377</v>
      </c>
      <c r="AE1504" s="7">
        <v>0</v>
      </c>
      <c r="AF1504" s="7">
        <v>22789586.384600006</v>
      </c>
      <c r="AG1504" s="7">
        <v>430911.32800000004</v>
      </c>
      <c r="AH1504" s="7">
        <v>6057115.0964547377</v>
      </c>
      <c r="AI1504" s="7">
        <v>10246061</v>
      </c>
      <c r="AJ1504" s="7">
        <v>51425</v>
      </c>
      <c r="AK1504" s="7">
        <v>1940099</v>
      </c>
      <c r="AL1504" s="7">
        <v>0</v>
      </c>
      <c r="AM1504" s="7">
        <v>1013838</v>
      </c>
      <c r="AN1504" s="7">
        <v>0</v>
      </c>
      <c r="AO1504" s="7">
        <v>0</v>
      </c>
      <c r="AP1504" s="7">
        <v>10998542</v>
      </c>
      <c r="AQ1504" s="7">
        <v>891135</v>
      </c>
      <c r="AR1504" s="7">
        <v>12271686</v>
      </c>
      <c r="AS1504" s="7">
        <v>186669</v>
      </c>
      <c r="AT1504" s="7">
        <v>2286384</v>
      </c>
      <c r="AU1504" s="7">
        <v>0</v>
      </c>
      <c r="AV1504" s="7">
        <v>1032068</v>
      </c>
      <c r="AW1504" s="7">
        <v>0</v>
      </c>
      <c r="AX1504" s="7">
        <v>0</v>
      </c>
      <c r="AY1504" s="7">
        <v>12375079</v>
      </c>
      <c r="AZ1504" s="7">
        <v>403868</v>
      </c>
      <c r="BA1504" s="7">
        <v>870797.90500000003</v>
      </c>
      <c r="BB1504" s="7">
        <v>1158.5</v>
      </c>
      <c r="BC1504" s="7">
        <v>0</v>
      </c>
      <c r="BD1504" s="7">
        <v>0</v>
      </c>
      <c r="BE1504" s="7">
        <v>3280.17</v>
      </c>
      <c r="BF1504" s="7">
        <v>0</v>
      </c>
      <c r="BG1504" s="7">
        <v>633060.90405474417</v>
      </c>
      <c r="BH1504" s="7">
        <v>7060</v>
      </c>
      <c r="BI1504" s="7">
        <v>743488</v>
      </c>
      <c r="BJ1504" s="7">
        <v>10232732.854166666</v>
      </c>
      <c r="BK1504" s="7">
        <v>7694464.8899999997</v>
      </c>
      <c r="BL1504" s="7">
        <v>2573743.0333333332</v>
      </c>
      <c r="BM1504" s="7">
        <v>5005585.79</v>
      </c>
      <c r="BN1504" s="130">
        <v>0.99</v>
      </c>
      <c r="BO1504" s="131">
        <v>2.7374749999999997E-4</v>
      </c>
      <c r="BP1504" s="161">
        <v>6937.5927010307814</v>
      </c>
      <c r="BQ1504" s="162">
        <v>14089029</v>
      </c>
      <c r="BR1504" s="161">
        <v>431981</v>
      </c>
      <c r="BS1504" s="163">
        <v>0</v>
      </c>
      <c r="BT1504" s="163">
        <v>1710122.1909452528</v>
      </c>
      <c r="BU1504" s="161">
        <v>22789586.379999999</v>
      </c>
      <c r="BV1504" s="161">
        <v>430911.33</v>
      </c>
      <c r="BW1504" s="165">
        <v>7767237.2909452524</v>
      </c>
      <c r="BX1504" s="161">
        <v>431981</v>
      </c>
    </row>
    <row r="1505" spans="1:76" ht="14.45" x14ac:dyDescent="0.3">
      <c r="A1505" s="164" t="s">
        <v>31</v>
      </c>
      <c r="B1505" s="6" t="s">
        <v>161</v>
      </c>
      <c r="C1505" s="6" t="s">
        <v>32</v>
      </c>
      <c r="D1505" s="6" t="s">
        <v>93</v>
      </c>
      <c r="E1505" s="6" t="s">
        <v>40</v>
      </c>
      <c r="F1505" s="24" t="str">
        <f>+Tabela1[[#This Row],[WK]]&amp;Tabela1[[#This Row],[PK]]&amp;Tabela1[[#This Row],[GK]]</f>
        <v>200212</v>
      </c>
      <c r="G1505" s="6" t="s">
        <v>1443</v>
      </c>
      <c r="H1505" s="7">
        <v>119140208.1447998</v>
      </c>
      <c r="I1505" s="8">
        <v>1.371</v>
      </c>
      <c r="J1505" s="7">
        <v>163341225.36000001</v>
      </c>
      <c r="K1505" s="8">
        <v>7.0000000000000007E-2</v>
      </c>
      <c r="L1505" s="7">
        <v>11433885.775200002</v>
      </c>
      <c r="M1505" s="7">
        <v>6977883.7752000019</v>
      </c>
      <c r="N1505" s="9">
        <v>1.5659516703987122</v>
      </c>
      <c r="O1505" s="7">
        <v>15586857</v>
      </c>
      <c r="P1505" s="8">
        <v>1.2949999999999999</v>
      </c>
      <c r="Q1505" s="7">
        <v>20184980</v>
      </c>
      <c r="R1505" s="8">
        <v>1.6E-2</v>
      </c>
      <c r="S1505" s="7">
        <v>322959.68</v>
      </c>
      <c r="T1505" s="7">
        <v>98111.679999999993</v>
      </c>
      <c r="U1505" s="9">
        <v>0.43634668754002703</v>
      </c>
      <c r="V1505" s="7">
        <v>7075995.4552000016</v>
      </c>
      <c r="W1505" s="9">
        <v>1.511690281722337</v>
      </c>
      <c r="X1505" s="7">
        <v>19951095.415822752</v>
      </c>
      <c r="Y1505" s="7">
        <v>7479149</v>
      </c>
      <c r="Z1505" s="7">
        <v>677320.08499999996</v>
      </c>
      <c r="AA1505" s="7">
        <v>899569.33082275023</v>
      </c>
      <c r="AB1505" s="7">
        <v>10895057</v>
      </c>
      <c r="AC1505" s="7">
        <v>0</v>
      </c>
      <c r="AD1505" s="7">
        <v>12875099.96062275</v>
      </c>
      <c r="AE1505" s="7">
        <v>0</v>
      </c>
      <c r="AF1505" s="7">
        <v>11433885.775200002</v>
      </c>
      <c r="AG1505" s="7">
        <v>322959.68</v>
      </c>
      <c r="AH1505" s="7">
        <v>12875099.96062275</v>
      </c>
      <c r="AI1505" s="7">
        <v>3720472</v>
      </c>
      <c r="AJ1505" s="7">
        <v>215470</v>
      </c>
      <c r="AK1505" s="7">
        <v>6632489</v>
      </c>
      <c r="AL1505" s="7">
        <v>0</v>
      </c>
      <c r="AM1505" s="7">
        <v>746878</v>
      </c>
      <c r="AN1505" s="7">
        <v>0</v>
      </c>
      <c r="AO1505" s="7">
        <v>0</v>
      </c>
      <c r="AP1505" s="7">
        <v>8417081</v>
      </c>
      <c r="AQ1505" s="7">
        <v>580829</v>
      </c>
      <c r="AR1505" s="7">
        <v>4456002</v>
      </c>
      <c r="AS1505" s="7">
        <v>224848</v>
      </c>
      <c r="AT1505" s="7">
        <v>7063439</v>
      </c>
      <c r="AU1505" s="7">
        <v>36723</v>
      </c>
      <c r="AV1505" s="7">
        <v>831890</v>
      </c>
      <c r="AW1505" s="7">
        <v>0</v>
      </c>
      <c r="AX1505" s="7">
        <v>0</v>
      </c>
      <c r="AY1505" s="7">
        <v>9576261</v>
      </c>
      <c r="AZ1505" s="7">
        <v>233562</v>
      </c>
      <c r="BA1505" s="7">
        <v>677320.08499999996</v>
      </c>
      <c r="BB1505" s="7">
        <v>159.19</v>
      </c>
      <c r="BC1505" s="7">
        <v>62.4</v>
      </c>
      <c r="BD1505" s="7">
        <v>3126.25</v>
      </c>
      <c r="BE1505" s="7">
        <v>5774.99</v>
      </c>
      <c r="BF1505" s="7">
        <v>0</v>
      </c>
      <c r="BG1505" s="7">
        <v>507345.33082275029</v>
      </c>
      <c r="BH1505" s="7">
        <v>5658</v>
      </c>
      <c r="BI1505" s="7">
        <v>392224</v>
      </c>
      <c r="BJ1505" s="7">
        <v>5398261.0866666669</v>
      </c>
      <c r="BK1505" s="7">
        <v>2475677.6766666668</v>
      </c>
      <c r="BL1505" s="7">
        <v>3223040.22</v>
      </c>
      <c r="BM1505" s="7">
        <v>5244253.1999999993</v>
      </c>
      <c r="BN1505" s="130">
        <v>0.67200000000000004</v>
      </c>
      <c r="BO1505" s="131">
        <v>2.2713489999999999E-4</v>
      </c>
      <c r="BP1505" s="161">
        <v>5755.9807916109148</v>
      </c>
      <c r="BQ1505" s="162">
        <v>10895057</v>
      </c>
      <c r="BR1505" s="161">
        <v>313935</v>
      </c>
      <c r="BS1505" s="163">
        <v>0</v>
      </c>
      <c r="BT1505" s="163">
        <v>0</v>
      </c>
      <c r="BU1505" s="161">
        <v>11433885.779999999</v>
      </c>
      <c r="BV1505" s="161">
        <v>322959.68</v>
      </c>
      <c r="BW1505" s="165">
        <v>12875099.960000001</v>
      </c>
      <c r="BX1505" s="161">
        <v>313935</v>
      </c>
    </row>
    <row r="1506" spans="1:76" ht="14.45" x14ac:dyDescent="0.3">
      <c r="A1506" s="164" t="s">
        <v>31</v>
      </c>
      <c r="B1506" s="6" t="s">
        <v>161</v>
      </c>
      <c r="C1506" s="6" t="s">
        <v>32</v>
      </c>
      <c r="D1506" s="6" t="s">
        <v>95</v>
      </c>
      <c r="E1506" s="6" t="s">
        <v>40</v>
      </c>
      <c r="F1506" s="24" t="str">
        <f>+Tabela1[[#This Row],[WK]]&amp;Tabela1[[#This Row],[PK]]&amp;Tabela1[[#This Row],[GK]]</f>
        <v>200213</v>
      </c>
      <c r="G1506" s="6" t="s">
        <v>1444</v>
      </c>
      <c r="H1506" s="7">
        <v>769808986.48079944</v>
      </c>
      <c r="I1506" s="8">
        <v>1.371</v>
      </c>
      <c r="J1506" s="7">
        <v>1055408120.46</v>
      </c>
      <c r="K1506" s="8">
        <v>7.0000000000000007E-2</v>
      </c>
      <c r="L1506" s="7">
        <v>73878568.432200015</v>
      </c>
      <c r="M1506" s="7">
        <v>33090113.432200015</v>
      </c>
      <c r="N1506" s="9">
        <v>0.81126175120386435</v>
      </c>
      <c r="O1506" s="7">
        <v>48445142</v>
      </c>
      <c r="P1506" s="8">
        <v>1.2949999999999999</v>
      </c>
      <c r="Q1506" s="7">
        <v>62736459</v>
      </c>
      <c r="R1506" s="8">
        <v>1.6E-2</v>
      </c>
      <c r="S1506" s="7">
        <v>1003783.344</v>
      </c>
      <c r="T1506" s="7">
        <v>496302.34400000004</v>
      </c>
      <c r="U1506" s="9">
        <v>0.97797226694201367</v>
      </c>
      <c r="V1506" s="7">
        <v>33586415.776200011</v>
      </c>
      <c r="W1506" s="9">
        <v>0.81331043752586241</v>
      </c>
      <c r="X1506" s="7">
        <v>33620365.321354099</v>
      </c>
      <c r="Y1506" s="7">
        <v>0</v>
      </c>
      <c r="Z1506" s="7">
        <v>607718.26500000001</v>
      </c>
      <c r="AA1506" s="7">
        <v>2896144.0563541013</v>
      </c>
      <c r="AB1506" s="7">
        <v>30116503</v>
      </c>
      <c r="AC1506" s="7">
        <v>0</v>
      </c>
      <c r="AD1506" s="7">
        <v>33949.545154083986</v>
      </c>
      <c r="AE1506" s="7">
        <v>0</v>
      </c>
      <c r="AF1506" s="7">
        <v>73878568.432200015</v>
      </c>
      <c r="AG1506" s="7">
        <v>1003783.344</v>
      </c>
      <c r="AH1506" s="7">
        <v>33949.545154083986</v>
      </c>
      <c r="AI1506" s="7">
        <v>34055712</v>
      </c>
      <c r="AJ1506" s="7">
        <v>598435</v>
      </c>
      <c r="AK1506" s="7">
        <v>0</v>
      </c>
      <c r="AL1506" s="7">
        <v>0</v>
      </c>
      <c r="AM1506" s="7">
        <v>964281</v>
      </c>
      <c r="AN1506" s="7">
        <v>0</v>
      </c>
      <c r="AO1506" s="7">
        <v>0</v>
      </c>
      <c r="AP1506" s="7">
        <v>22872146</v>
      </c>
      <c r="AQ1506" s="7">
        <v>2669428</v>
      </c>
      <c r="AR1506" s="7">
        <v>40788455</v>
      </c>
      <c r="AS1506" s="7">
        <v>507481</v>
      </c>
      <c r="AT1506" s="7">
        <v>0</v>
      </c>
      <c r="AU1506" s="7">
        <v>0</v>
      </c>
      <c r="AV1506" s="7">
        <v>1023185</v>
      </c>
      <c r="AW1506" s="7">
        <v>0</v>
      </c>
      <c r="AX1506" s="7">
        <v>0</v>
      </c>
      <c r="AY1506" s="7">
        <v>26499217</v>
      </c>
      <c r="AZ1506" s="7">
        <v>1135372</v>
      </c>
      <c r="BA1506" s="7">
        <v>607718.26500000001</v>
      </c>
      <c r="BB1506" s="7">
        <v>0</v>
      </c>
      <c r="BC1506" s="7">
        <v>0.3</v>
      </c>
      <c r="BD1506" s="7">
        <v>3917.47</v>
      </c>
      <c r="BE1506" s="7">
        <v>5232.2700000000004</v>
      </c>
      <c r="BF1506" s="7">
        <v>0</v>
      </c>
      <c r="BG1506" s="7">
        <v>1879097.0563541013</v>
      </c>
      <c r="BH1506" s="7">
        <v>20956</v>
      </c>
      <c r="BI1506" s="7">
        <v>1017047</v>
      </c>
      <c r="BJ1506" s="7">
        <v>13997671.551666666</v>
      </c>
      <c r="BK1506" s="7">
        <v>8824440.9866666645</v>
      </c>
      <c r="BL1506" s="7">
        <v>8231841.413333334</v>
      </c>
      <c r="BM1506" s="7">
        <v>4229239.4333333354</v>
      </c>
      <c r="BN1506" s="130">
        <v>1.097</v>
      </c>
      <c r="BO1506" s="131">
        <v>7.5558310000000003E-4</v>
      </c>
      <c r="BP1506" s="161">
        <v>19147.915937745471</v>
      </c>
      <c r="BQ1506" s="162">
        <v>30116503</v>
      </c>
      <c r="BR1506" s="161">
        <v>1522792</v>
      </c>
      <c r="BS1506" s="163">
        <v>0</v>
      </c>
      <c r="BT1506" s="163">
        <v>60200.678645908833</v>
      </c>
      <c r="BU1506" s="161">
        <v>73878568.430000007</v>
      </c>
      <c r="BV1506" s="161">
        <v>1003783.34</v>
      </c>
      <c r="BW1506" s="165">
        <v>94150.228645908835</v>
      </c>
      <c r="BX1506" s="161">
        <v>1522792</v>
      </c>
    </row>
    <row r="1507" spans="1:76" ht="14.45" x14ac:dyDescent="0.3">
      <c r="A1507" s="164" t="s">
        <v>31</v>
      </c>
      <c r="B1507" s="6" t="s">
        <v>161</v>
      </c>
      <c r="C1507" s="6" t="s">
        <v>32</v>
      </c>
      <c r="D1507" s="6" t="s">
        <v>97</v>
      </c>
      <c r="E1507" s="6" t="s">
        <v>40</v>
      </c>
      <c r="F1507" s="24" t="str">
        <f>+Tabela1[[#This Row],[WK]]&amp;Tabela1[[#This Row],[PK]]&amp;Tabela1[[#This Row],[GK]]</f>
        <v>200214</v>
      </c>
      <c r="G1507" s="6" t="s">
        <v>1445</v>
      </c>
      <c r="H1507" s="7">
        <v>269767596.33839822</v>
      </c>
      <c r="I1507" s="8">
        <v>1.371</v>
      </c>
      <c r="J1507" s="7">
        <v>369851374.58999997</v>
      </c>
      <c r="K1507" s="8">
        <v>7.0000000000000007E-2</v>
      </c>
      <c r="L1507" s="7">
        <v>25889596.221300002</v>
      </c>
      <c r="M1507" s="7">
        <v>15314279.221300002</v>
      </c>
      <c r="N1507" s="9">
        <v>1.448115382385228</v>
      </c>
      <c r="O1507" s="7">
        <v>51965744</v>
      </c>
      <c r="P1507" s="8">
        <v>1.2949999999999999</v>
      </c>
      <c r="Q1507" s="7">
        <v>67295638</v>
      </c>
      <c r="R1507" s="8">
        <v>1.6E-2</v>
      </c>
      <c r="S1507" s="7">
        <v>1076730.2080000001</v>
      </c>
      <c r="T1507" s="7">
        <v>473103.2080000001</v>
      </c>
      <c r="U1507" s="9">
        <v>0.78376747229663368</v>
      </c>
      <c r="V1507" s="7">
        <v>15787382.429300003</v>
      </c>
      <c r="W1507" s="9">
        <v>1.4122427332402776</v>
      </c>
      <c r="X1507" s="7">
        <v>23501202.613076344</v>
      </c>
      <c r="Y1507" s="7">
        <v>0</v>
      </c>
      <c r="Z1507" s="7">
        <v>543474.79500000004</v>
      </c>
      <c r="AA1507" s="7">
        <v>1419977.8180763451</v>
      </c>
      <c r="AB1507" s="7">
        <v>15391032</v>
      </c>
      <c r="AC1507" s="7">
        <v>6146718</v>
      </c>
      <c r="AD1507" s="7">
        <v>7713820.1837763414</v>
      </c>
      <c r="AE1507" s="7">
        <v>0</v>
      </c>
      <c r="AF1507" s="7">
        <v>25889596.221300002</v>
      </c>
      <c r="AG1507" s="7">
        <v>1076730.2080000001</v>
      </c>
      <c r="AH1507" s="7">
        <v>7713820.1837763414</v>
      </c>
      <c r="AI1507" s="7">
        <v>8829703</v>
      </c>
      <c r="AJ1507" s="7">
        <v>377182</v>
      </c>
      <c r="AK1507" s="7">
        <v>5898378</v>
      </c>
      <c r="AL1507" s="7">
        <v>0</v>
      </c>
      <c r="AM1507" s="7">
        <v>996212</v>
      </c>
      <c r="AN1507" s="7">
        <v>0</v>
      </c>
      <c r="AO1507" s="7">
        <v>0</v>
      </c>
      <c r="AP1507" s="7">
        <v>12509346</v>
      </c>
      <c r="AQ1507" s="7">
        <v>791678</v>
      </c>
      <c r="AR1507" s="7">
        <v>10575317</v>
      </c>
      <c r="AS1507" s="7">
        <v>603627</v>
      </c>
      <c r="AT1507" s="7">
        <v>7505463</v>
      </c>
      <c r="AU1507" s="7">
        <v>0</v>
      </c>
      <c r="AV1507" s="7">
        <v>928127</v>
      </c>
      <c r="AW1507" s="7">
        <v>0</v>
      </c>
      <c r="AX1507" s="7">
        <v>0</v>
      </c>
      <c r="AY1507" s="7">
        <v>13824728</v>
      </c>
      <c r="AZ1507" s="7">
        <v>324392</v>
      </c>
      <c r="BA1507" s="7">
        <v>543474.79500000004</v>
      </c>
      <c r="BB1507" s="7">
        <v>0</v>
      </c>
      <c r="BC1507" s="7">
        <v>0</v>
      </c>
      <c r="BD1507" s="7">
        <v>3451.06</v>
      </c>
      <c r="BE1507" s="7">
        <v>4785.51</v>
      </c>
      <c r="BF1507" s="7">
        <v>0</v>
      </c>
      <c r="BG1507" s="7">
        <v>898569.81807634514</v>
      </c>
      <c r="BH1507" s="7">
        <v>10021</v>
      </c>
      <c r="BI1507" s="7">
        <v>521408</v>
      </c>
      <c r="BJ1507" s="7">
        <v>7176257.7816666663</v>
      </c>
      <c r="BK1507" s="7">
        <v>3100670.7833333332</v>
      </c>
      <c r="BL1507" s="7">
        <v>4236581.8833333338</v>
      </c>
      <c r="BM1507" s="7">
        <v>7829184.2266666666</v>
      </c>
      <c r="BN1507" s="130">
        <v>1.107</v>
      </c>
      <c r="BO1507" s="131">
        <v>3.1705749999999999E-4</v>
      </c>
      <c r="BP1507" s="161">
        <v>8035.1610876807326</v>
      </c>
      <c r="BQ1507" s="162">
        <v>15391032</v>
      </c>
      <c r="BR1507" s="161">
        <v>575125</v>
      </c>
      <c r="BS1507" s="163">
        <v>0</v>
      </c>
      <c r="BT1507" s="163">
        <v>2656632.2100000009</v>
      </c>
      <c r="BU1507" s="161">
        <v>25889596.219999999</v>
      </c>
      <c r="BV1507" s="161">
        <v>1076730.21</v>
      </c>
      <c r="BW1507" s="165">
        <v>10370452.390000001</v>
      </c>
      <c r="BX1507" s="161">
        <v>575125</v>
      </c>
    </row>
    <row r="1508" spans="1:76" ht="14.45" x14ac:dyDescent="0.3">
      <c r="A1508" s="164" t="s">
        <v>31</v>
      </c>
      <c r="B1508" s="6" t="s">
        <v>161</v>
      </c>
      <c r="C1508" s="6" t="s">
        <v>32</v>
      </c>
      <c r="D1508" s="6" t="s">
        <v>130</v>
      </c>
      <c r="E1508" s="6" t="s">
        <v>36</v>
      </c>
      <c r="F1508" s="24" t="str">
        <f>+Tabela1[[#This Row],[WK]]&amp;Tabela1[[#This Row],[PK]]&amp;Tabela1[[#This Row],[GK]]</f>
        <v>200215</v>
      </c>
      <c r="G1508" s="6" t="s">
        <v>1446</v>
      </c>
      <c r="H1508" s="7">
        <v>34409572.198200017</v>
      </c>
      <c r="I1508" s="8">
        <v>1.371</v>
      </c>
      <c r="J1508" s="7">
        <v>47175523.480000004</v>
      </c>
      <c r="K1508" s="8">
        <v>7.0000000000000007E-2</v>
      </c>
      <c r="L1508" s="7">
        <v>3302286.6436000005</v>
      </c>
      <c r="M1508" s="7">
        <v>2172723.6436000005</v>
      </c>
      <c r="N1508" s="9">
        <v>1.9235081563401073</v>
      </c>
      <c r="O1508" s="7">
        <v>1988</v>
      </c>
      <c r="P1508" s="8">
        <v>1.2949999999999999</v>
      </c>
      <c r="Q1508" s="7">
        <v>2574</v>
      </c>
      <c r="R1508" s="8">
        <v>1.6E-2</v>
      </c>
      <c r="S1508" s="7">
        <v>41.183999999999997</v>
      </c>
      <c r="T1508" s="7">
        <v>-15638.816000000001</v>
      </c>
      <c r="U1508" s="9">
        <v>-0.99737346938775517</v>
      </c>
      <c r="V1508" s="7">
        <v>2157084.8276000004</v>
      </c>
      <c r="W1508" s="9">
        <v>1.8835171466666902</v>
      </c>
      <c r="X1508" s="7">
        <v>11981356.955</v>
      </c>
      <c r="Y1508" s="7">
        <v>6176642</v>
      </c>
      <c r="Z1508" s="7">
        <v>200129.95499999999</v>
      </c>
      <c r="AA1508" s="7">
        <v>475975</v>
      </c>
      <c r="AB1508" s="7">
        <v>5128610</v>
      </c>
      <c r="AC1508" s="7">
        <v>0</v>
      </c>
      <c r="AD1508" s="7">
        <v>9824272.1273999996</v>
      </c>
      <c r="AE1508" s="7">
        <v>0</v>
      </c>
      <c r="AF1508" s="7">
        <v>3302286.6436000005</v>
      </c>
      <c r="AG1508" s="7">
        <v>41.183999999999997</v>
      </c>
      <c r="AH1508" s="7">
        <v>9824272.1273999996</v>
      </c>
      <c r="AI1508" s="7">
        <v>943111</v>
      </c>
      <c r="AJ1508" s="7">
        <v>3794</v>
      </c>
      <c r="AK1508" s="7">
        <v>4231020</v>
      </c>
      <c r="AL1508" s="7">
        <v>0</v>
      </c>
      <c r="AM1508" s="7">
        <v>777508</v>
      </c>
      <c r="AN1508" s="7">
        <v>0</v>
      </c>
      <c r="AO1508" s="7">
        <v>0</v>
      </c>
      <c r="AP1508" s="7">
        <v>4187304</v>
      </c>
      <c r="AQ1508" s="7">
        <v>234719</v>
      </c>
      <c r="AR1508" s="7">
        <v>1129563</v>
      </c>
      <c r="AS1508" s="7">
        <v>15680</v>
      </c>
      <c r="AT1508" s="7">
        <v>4780111</v>
      </c>
      <c r="AU1508" s="7">
        <v>321318</v>
      </c>
      <c r="AV1508" s="7">
        <v>793055</v>
      </c>
      <c r="AW1508" s="7">
        <v>0</v>
      </c>
      <c r="AX1508" s="7">
        <v>0</v>
      </c>
      <c r="AY1508" s="7">
        <v>4764513</v>
      </c>
      <c r="AZ1508" s="7">
        <v>108671</v>
      </c>
      <c r="BA1508" s="7">
        <v>200129.95499999999</v>
      </c>
      <c r="BB1508" s="7">
        <v>0</v>
      </c>
      <c r="BC1508" s="7">
        <v>0</v>
      </c>
      <c r="BD1508" s="7">
        <v>0</v>
      </c>
      <c r="BE1508" s="7">
        <v>4303.87</v>
      </c>
      <c r="BF1508" s="7">
        <v>0</v>
      </c>
      <c r="BG1508" s="7">
        <v>320594</v>
      </c>
      <c r="BH1508" s="7">
        <v>2459</v>
      </c>
      <c r="BI1508" s="7">
        <v>155381</v>
      </c>
      <c r="BJ1508" s="7">
        <v>2138617.7908333335</v>
      </c>
      <c r="BK1508" s="7">
        <v>1196717.166666667</v>
      </c>
      <c r="BL1508" s="7">
        <v>298841.28333333338</v>
      </c>
      <c r="BM1508" s="7">
        <v>3169919.9299999997</v>
      </c>
      <c r="BN1508" s="130">
        <v>0.41699999999999998</v>
      </c>
      <c r="BO1508" s="131">
        <v>9.9723999999999996E-5</v>
      </c>
      <c r="BP1508" s="161">
        <v>2527.3087918667079</v>
      </c>
      <c r="BQ1508" s="162">
        <v>5128610</v>
      </c>
      <c r="BR1508" s="161">
        <v>135802</v>
      </c>
      <c r="BS1508" s="163">
        <v>0</v>
      </c>
      <c r="BT1508" s="163">
        <v>0</v>
      </c>
      <c r="BU1508" s="161">
        <v>3302286.64</v>
      </c>
      <c r="BV1508" s="161">
        <v>41.18</v>
      </c>
      <c r="BW1508" s="165">
        <v>9824272.1300000008</v>
      </c>
      <c r="BX1508" s="161">
        <v>135802</v>
      </c>
    </row>
    <row r="1509" spans="1:76" ht="14.45" x14ac:dyDescent="0.3">
      <c r="A1509" s="164" t="s">
        <v>31</v>
      </c>
      <c r="B1509" s="6" t="s">
        <v>161</v>
      </c>
      <c r="C1509" s="6" t="s">
        <v>37</v>
      </c>
      <c r="D1509" s="6" t="s">
        <v>33</v>
      </c>
      <c r="E1509" s="6" t="s">
        <v>34</v>
      </c>
      <c r="F1509" s="24" t="str">
        <f>+Tabela1[[#This Row],[WK]]&amp;Tabela1[[#This Row],[PK]]&amp;Tabela1[[#This Row],[GK]]</f>
        <v>200301</v>
      </c>
      <c r="G1509" s="6" t="s">
        <v>1447</v>
      </c>
      <c r="H1509" s="7">
        <v>938570289.40361476</v>
      </c>
      <c r="I1509" s="8">
        <v>1.371</v>
      </c>
      <c r="J1509" s="7">
        <v>1286779866.78</v>
      </c>
      <c r="K1509" s="8">
        <v>7.0000000000000007E-2</v>
      </c>
      <c r="L1509" s="7">
        <v>90074590.674600005</v>
      </c>
      <c r="M1509" s="7">
        <v>51631247.674600005</v>
      </c>
      <c r="N1509" s="9">
        <v>1.3430478112842581</v>
      </c>
      <c r="O1509" s="7">
        <v>409650297</v>
      </c>
      <c r="P1509" s="8">
        <v>1.2949999999999999</v>
      </c>
      <c r="Q1509" s="7">
        <v>530497135</v>
      </c>
      <c r="R1509" s="8">
        <v>1.6E-2</v>
      </c>
      <c r="S1509" s="7">
        <v>8487954.1600000001</v>
      </c>
      <c r="T1509" s="7">
        <v>5195612.1600000001</v>
      </c>
      <c r="U1509" s="9">
        <v>1.5780900526130033</v>
      </c>
      <c r="V1509" s="7">
        <v>56826859.834600002</v>
      </c>
      <c r="W1509" s="9">
        <v>1.3615892451411784</v>
      </c>
      <c r="X1509" s="7">
        <v>48535366.024370991</v>
      </c>
      <c r="Y1509" s="7">
        <v>3633862</v>
      </c>
      <c r="Z1509" s="7">
        <v>0</v>
      </c>
      <c r="AA1509" s="7">
        <v>3300987.0243709902</v>
      </c>
      <c r="AB1509" s="7">
        <v>41600517</v>
      </c>
      <c r="AC1509" s="7">
        <v>0</v>
      </c>
      <c r="AD1509" s="7">
        <v>0</v>
      </c>
      <c r="AE1509" s="7">
        <v>0</v>
      </c>
      <c r="AF1509" s="7">
        <v>90074590.674600005</v>
      </c>
      <c r="AG1509" s="7">
        <v>8487954.1600000001</v>
      </c>
      <c r="AH1509" s="7">
        <v>0</v>
      </c>
      <c r="AI1509" s="7">
        <v>32097696</v>
      </c>
      <c r="AJ1509" s="7">
        <v>3446226</v>
      </c>
      <c r="AK1509" s="7">
        <v>0</v>
      </c>
      <c r="AL1509" s="7">
        <v>86013</v>
      </c>
      <c r="AM1509" s="7">
        <v>1505616</v>
      </c>
      <c r="AN1509" s="7">
        <v>0</v>
      </c>
      <c r="AO1509" s="7">
        <v>0</v>
      </c>
      <c r="AP1509" s="7">
        <v>31244442</v>
      </c>
      <c r="AQ1509" s="7">
        <v>2920060</v>
      </c>
      <c r="AR1509" s="7">
        <v>38443343</v>
      </c>
      <c r="AS1509" s="7">
        <v>3292342</v>
      </c>
      <c r="AT1509" s="7">
        <v>539000</v>
      </c>
      <c r="AU1509" s="7">
        <v>377356</v>
      </c>
      <c r="AV1509" s="7">
        <v>972108</v>
      </c>
      <c r="AW1509" s="7">
        <v>0</v>
      </c>
      <c r="AX1509" s="7">
        <v>0</v>
      </c>
      <c r="AY1509" s="7">
        <v>36564715</v>
      </c>
      <c r="AZ1509" s="7">
        <v>1211604</v>
      </c>
      <c r="BA1509" s="7">
        <v>0</v>
      </c>
      <c r="BB1509" s="7">
        <v>0</v>
      </c>
      <c r="BC1509" s="7">
        <v>0</v>
      </c>
      <c r="BD1509" s="7">
        <v>0</v>
      </c>
      <c r="BE1509" s="7">
        <v>0</v>
      </c>
      <c r="BF1509" s="7">
        <v>0</v>
      </c>
      <c r="BG1509" s="7">
        <v>2136177.0243709902</v>
      </c>
      <c r="BH1509" s="7">
        <v>23823</v>
      </c>
      <c r="BI1509" s="7">
        <v>1164810</v>
      </c>
      <c r="BJ1509" s="7">
        <v>16031391.117499996</v>
      </c>
      <c r="BK1509" s="7">
        <v>9417097.1233333275</v>
      </c>
      <c r="BL1509" s="7">
        <v>11652281.410000002</v>
      </c>
      <c r="BM1509" s="7">
        <v>3152613.1566666681</v>
      </c>
      <c r="BN1509" s="130">
        <v>0.96499999999999997</v>
      </c>
      <c r="BO1509" s="131">
        <v>1.1325437E-3</v>
      </c>
      <c r="BP1509" s="161">
        <v>28699.862507797512</v>
      </c>
      <c r="BQ1509" s="162">
        <v>41600517</v>
      </c>
      <c r="BR1509" s="161">
        <v>1255164</v>
      </c>
      <c r="BS1509" s="163">
        <v>5988236.9946000017</v>
      </c>
      <c r="BT1509" s="163">
        <v>0</v>
      </c>
      <c r="BU1509" s="161">
        <v>84086353.680000007</v>
      </c>
      <c r="BV1509" s="161">
        <v>8487954.1600000001</v>
      </c>
      <c r="BW1509" s="165">
        <v>0</v>
      </c>
      <c r="BX1509" s="161">
        <v>1255164</v>
      </c>
    </row>
    <row r="1510" spans="1:76" ht="14.45" x14ac:dyDescent="0.3">
      <c r="A1510" s="164" t="s">
        <v>31</v>
      </c>
      <c r="B1510" s="6" t="s">
        <v>161</v>
      </c>
      <c r="C1510" s="6" t="s">
        <v>37</v>
      </c>
      <c r="D1510" s="6" t="s">
        <v>32</v>
      </c>
      <c r="E1510" s="6" t="s">
        <v>34</v>
      </c>
      <c r="F1510" s="24" t="str">
        <f>+Tabela1[[#This Row],[WK]]&amp;Tabela1[[#This Row],[PK]]&amp;Tabela1[[#This Row],[GK]]</f>
        <v>200302</v>
      </c>
      <c r="G1510" s="6" t="s">
        <v>1448</v>
      </c>
      <c r="H1510" s="7">
        <v>120643932.77279955</v>
      </c>
      <c r="I1510" s="8">
        <v>1.371</v>
      </c>
      <c r="J1510" s="7">
        <v>165402831.82999998</v>
      </c>
      <c r="K1510" s="8">
        <v>7.0000000000000007E-2</v>
      </c>
      <c r="L1510" s="7">
        <v>11578198.2281</v>
      </c>
      <c r="M1510" s="7">
        <v>4534099.2280999999</v>
      </c>
      <c r="N1510" s="9">
        <v>0.64367341062355876</v>
      </c>
      <c r="O1510" s="7">
        <v>37035543</v>
      </c>
      <c r="P1510" s="8">
        <v>1.2949999999999999</v>
      </c>
      <c r="Q1510" s="7">
        <v>47961028</v>
      </c>
      <c r="R1510" s="8">
        <v>1.6E-2</v>
      </c>
      <c r="S1510" s="7">
        <v>767376.44799999997</v>
      </c>
      <c r="T1510" s="7">
        <v>524102.44799999997</v>
      </c>
      <c r="U1510" s="9">
        <v>2.1543709890904905</v>
      </c>
      <c r="V1510" s="7">
        <v>5058201.6761000007</v>
      </c>
      <c r="W1510" s="9">
        <v>0.69410495059056276</v>
      </c>
      <c r="X1510" s="7">
        <v>7756545</v>
      </c>
      <c r="Y1510" s="7">
        <v>16416</v>
      </c>
      <c r="Z1510" s="7">
        <v>0</v>
      </c>
      <c r="AA1510" s="7">
        <v>556078</v>
      </c>
      <c r="AB1510" s="7">
        <v>7137424</v>
      </c>
      <c r="AC1510" s="7">
        <v>46627</v>
      </c>
      <c r="AD1510" s="7">
        <v>2698343.3239000002</v>
      </c>
      <c r="AE1510" s="7">
        <v>0</v>
      </c>
      <c r="AF1510" s="7">
        <v>11578198.2281</v>
      </c>
      <c r="AG1510" s="7">
        <v>767376.44799999997</v>
      </c>
      <c r="AH1510" s="7">
        <v>2698343.3239000002</v>
      </c>
      <c r="AI1510" s="7">
        <v>5881366</v>
      </c>
      <c r="AJ1510" s="7">
        <v>142180</v>
      </c>
      <c r="AK1510" s="7">
        <v>157203</v>
      </c>
      <c r="AL1510" s="7">
        <v>0</v>
      </c>
      <c r="AM1510" s="7">
        <v>724800</v>
      </c>
      <c r="AN1510" s="7">
        <v>0</v>
      </c>
      <c r="AO1510" s="7">
        <v>0</v>
      </c>
      <c r="AP1510" s="7">
        <v>5766856</v>
      </c>
      <c r="AQ1510" s="7">
        <v>465459</v>
      </c>
      <c r="AR1510" s="7">
        <v>7044099</v>
      </c>
      <c r="AS1510" s="7">
        <v>243274</v>
      </c>
      <c r="AT1510" s="7">
        <v>188437</v>
      </c>
      <c r="AU1510" s="7">
        <v>25925</v>
      </c>
      <c r="AV1510" s="7">
        <v>712481</v>
      </c>
      <c r="AW1510" s="7">
        <v>0</v>
      </c>
      <c r="AX1510" s="7">
        <v>0</v>
      </c>
      <c r="AY1510" s="7">
        <v>6221276</v>
      </c>
      <c r="AZ1510" s="7">
        <v>196257</v>
      </c>
      <c r="BA1510" s="7">
        <v>0</v>
      </c>
      <c r="BB1510" s="7">
        <v>0</v>
      </c>
      <c r="BC1510" s="7">
        <v>0</v>
      </c>
      <c r="BD1510" s="7">
        <v>0</v>
      </c>
      <c r="BE1510" s="7">
        <v>0</v>
      </c>
      <c r="BF1510" s="7">
        <v>0</v>
      </c>
      <c r="BG1510" s="7">
        <v>320594</v>
      </c>
      <c r="BH1510" s="7">
        <v>3494</v>
      </c>
      <c r="BI1510" s="7">
        <v>235484</v>
      </c>
      <c r="BJ1510" s="7">
        <v>3241020.226666668</v>
      </c>
      <c r="BK1510" s="7">
        <v>2024746.3300000015</v>
      </c>
      <c r="BL1510" s="7">
        <v>845691.29333333333</v>
      </c>
      <c r="BM1510" s="7">
        <v>3173712.9999999995</v>
      </c>
      <c r="BN1510" s="130">
        <v>0.999</v>
      </c>
      <c r="BO1510" s="131">
        <v>1.519418E-4</v>
      </c>
      <c r="BP1510" s="161">
        <v>3849.9937573646444</v>
      </c>
      <c r="BQ1510" s="162">
        <v>7137424</v>
      </c>
      <c r="BR1510" s="161">
        <v>263219</v>
      </c>
      <c r="BS1510" s="163">
        <v>0</v>
      </c>
      <c r="BT1510" s="163">
        <v>851050</v>
      </c>
      <c r="BU1510" s="161">
        <v>11578198.23</v>
      </c>
      <c r="BV1510" s="161">
        <v>767376.45</v>
      </c>
      <c r="BW1510" s="165">
        <v>3549393.32</v>
      </c>
      <c r="BX1510" s="161">
        <v>263219</v>
      </c>
    </row>
    <row r="1511" spans="1:76" ht="14.45" x14ac:dyDescent="0.3">
      <c r="A1511" s="164" t="s">
        <v>31</v>
      </c>
      <c r="B1511" s="6" t="s">
        <v>161</v>
      </c>
      <c r="C1511" s="6" t="s">
        <v>37</v>
      </c>
      <c r="D1511" s="6" t="s">
        <v>37</v>
      </c>
      <c r="E1511" s="6" t="s">
        <v>36</v>
      </c>
      <c r="F1511" s="24" t="str">
        <f>+Tabela1[[#This Row],[WK]]&amp;Tabela1[[#This Row],[PK]]&amp;Tabela1[[#This Row],[GK]]</f>
        <v>200303</v>
      </c>
      <c r="G1511" s="6" t="s">
        <v>1447</v>
      </c>
      <c r="H1511" s="7">
        <v>160031386.62499866</v>
      </c>
      <c r="I1511" s="8">
        <v>1.371</v>
      </c>
      <c r="J1511" s="7">
        <v>219403031.06</v>
      </c>
      <c r="K1511" s="8">
        <v>7.0000000000000007E-2</v>
      </c>
      <c r="L1511" s="7">
        <v>15358212.174200002</v>
      </c>
      <c r="M1511" s="7">
        <v>9518376.1742000021</v>
      </c>
      <c r="N1511" s="9">
        <v>1.6299047052348734</v>
      </c>
      <c r="O1511" s="7">
        <v>4669294</v>
      </c>
      <c r="P1511" s="8">
        <v>1.2949999999999999</v>
      </c>
      <c r="Q1511" s="7">
        <v>6046736</v>
      </c>
      <c r="R1511" s="8">
        <v>1.6E-2</v>
      </c>
      <c r="S1511" s="7">
        <v>96747.775999999998</v>
      </c>
      <c r="T1511" s="7">
        <v>-24725.224000000002</v>
      </c>
      <c r="U1511" s="9">
        <v>-0.2035450182345048</v>
      </c>
      <c r="V1511" s="7">
        <v>9493650.9502000026</v>
      </c>
      <c r="W1511" s="9">
        <v>1.5925446827534024</v>
      </c>
      <c r="X1511" s="7">
        <v>15159091.33646691</v>
      </c>
      <c r="Y1511" s="7">
        <v>3378297</v>
      </c>
      <c r="Z1511" s="7">
        <v>332179.72499999998</v>
      </c>
      <c r="AA1511" s="7">
        <v>916932.61146691022</v>
      </c>
      <c r="AB1511" s="7">
        <v>8419547</v>
      </c>
      <c r="AC1511" s="7">
        <v>2112135</v>
      </c>
      <c r="AD1511" s="7">
        <v>5665440.3862669077</v>
      </c>
      <c r="AE1511" s="7">
        <v>0</v>
      </c>
      <c r="AF1511" s="7">
        <v>15358212.174200002</v>
      </c>
      <c r="AG1511" s="7">
        <v>96747.775999999998</v>
      </c>
      <c r="AH1511" s="7">
        <v>5665440.3862669077</v>
      </c>
      <c r="AI1511" s="7">
        <v>4875884</v>
      </c>
      <c r="AJ1511" s="7">
        <v>32578</v>
      </c>
      <c r="AK1511" s="7">
        <v>5314214</v>
      </c>
      <c r="AL1511" s="7">
        <v>0</v>
      </c>
      <c r="AM1511" s="7">
        <v>240799</v>
      </c>
      <c r="AN1511" s="7">
        <v>0</v>
      </c>
      <c r="AO1511" s="7">
        <v>0</v>
      </c>
      <c r="AP1511" s="7">
        <v>6443761</v>
      </c>
      <c r="AQ1511" s="7">
        <v>413741</v>
      </c>
      <c r="AR1511" s="7">
        <v>5839836</v>
      </c>
      <c r="AS1511" s="7">
        <v>121473</v>
      </c>
      <c r="AT1511" s="7">
        <v>6093602</v>
      </c>
      <c r="AU1511" s="7">
        <v>0</v>
      </c>
      <c r="AV1511" s="7">
        <v>720518</v>
      </c>
      <c r="AW1511" s="7">
        <v>0</v>
      </c>
      <c r="AX1511" s="7">
        <v>0</v>
      </c>
      <c r="AY1511" s="7">
        <v>7587582</v>
      </c>
      <c r="AZ1511" s="7">
        <v>178416</v>
      </c>
      <c r="BA1511" s="7">
        <v>332179.72499999998</v>
      </c>
      <c r="BB1511" s="7">
        <v>0</v>
      </c>
      <c r="BC1511" s="7">
        <v>0</v>
      </c>
      <c r="BD1511" s="7">
        <v>3443.33</v>
      </c>
      <c r="BE1511" s="7">
        <v>256.99</v>
      </c>
      <c r="BF1511" s="7">
        <v>0</v>
      </c>
      <c r="BG1511" s="7">
        <v>573072.61146691022</v>
      </c>
      <c r="BH1511" s="7">
        <v>6391</v>
      </c>
      <c r="BI1511" s="7">
        <v>343860</v>
      </c>
      <c r="BJ1511" s="7">
        <v>4732567.4883333324</v>
      </c>
      <c r="BK1511" s="7">
        <v>3142199.3699999992</v>
      </c>
      <c r="BL1511" s="7">
        <v>901186.22000000009</v>
      </c>
      <c r="BM1511" s="7">
        <v>4559100.0333333332</v>
      </c>
      <c r="BN1511" s="130">
        <v>0.85</v>
      </c>
      <c r="BO1511" s="131">
        <v>2.4603819999999998E-4</v>
      </c>
      <c r="BP1511" s="161">
        <v>6235.2289750250693</v>
      </c>
      <c r="BQ1511" s="162">
        <v>8419547</v>
      </c>
      <c r="BR1511" s="161">
        <v>369860</v>
      </c>
      <c r="BS1511" s="163">
        <v>0</v>
      </c>
      <c r="BT1511" s="163">
        <v>1790886.6635330878</v>
      </c>
      <c r="BU1511" s="161">
        <v>15358212.17</v>
      </c>
      <c r="BV1511" s="161">
        <v>96747.78</v>
      </c>
      <c r="BW1511" s="165">
        <v>7456327.0535330875</v>
      </c>
      <c r="BX1511" s="161">
        <v>369860</v>
      </c>
    </row>
    <row r="1512" spans="1:76" ht="14.45" x14ac:dyDescent="0.3">
      <c r="A1512" s="164" t="s">
        <v>31</v>
      </c>
      <c r="B1512" s="6" t="s">
        <v>161</v>
      </c>
      <c r="C1512" s="6" t="s">
        <v>37</v>
      </c>
      <c r="D1512" s="6" t="s">
        <v>39</v>
      </c>
      <c r="E1512" s="6" t="s">
        <v>36</v>
      </c>
      <c r="F1512" s="24" t="str">
        <f>+Tabela1[[#This Row],[WK]]&amp;Tabela1[[#This Row],[PK]]&amp;Tabela1[[#This Row],[GK]]</f>
        <v>200304</v>
      </c>
      <c r="G1512" s="6" t="s">
        <v>1449</v>
      </c>
      <c r="H1512" s="7">
        <v>66315805.943200111</v>
      </c>
      <c r="I1512" s="8">
        <v>1.371</v>
      </c>
      <c r="J1512" s="7">
        <v>90918969.949999988</v>
      </c>
      <c r="K1512" s="8">
        <v>7.0000000000000007E-2</v>
      </c>
      <c r="L1512" s="7">
        <v>6364327.8964999998</v>
      </c>
      <c r="M1512" s="7">
        <v>4072894.8964999998</v>
      </c>
      <c r="N1512" s="9">
        <v>1.7774444622644432</v>
      </c>
      <c r="O1512" s="7">
        <v>324639</v>
      </c>
      <c r="P1512" s="8">
        <v>1.2949999999999999</v>
      </c>
      <c r="Q1512" s="7">
        <v>420408</v>
      </c>
      <c r="R1512" s="8">
        <v>1.6E-2</v>
      </c>
      <c r="S1512" s="7">
        <v>6726.5280000000002</v>
      </c>
      <c r="T1512" s="7">
        <v>-19752.472000000002</v>
      </c>
      <c r="U1512" s="9">
        <v>-0.74596744590052499</v>
      </c>
      <c r="V1512" s="7">
        <v>4053142.4244999997</v>
      </c>
      <c r="W1512" s="9">
        <v>1.7486179046055241</v>
      </c>
      <c r="X1512" s="7">
        <v>14258882.845000982</v>
      </c>
      <c r="Y1512" s="7">
        <v>7942425</v>
      </c>
      <c r="Z1512" s="7">
        <v>137176.85999999999</v>
      </c>
      <c r="AA1512" s="7">
        <v>567003.98500098195</v>
      </c>
      <c r="AB1512" s="7">
        <v>5612277</v>
      </c>
      <c r="AC1512" s="7">
        <v>0</v>
      </c>
      <c r="AD1512" s="7">
        <v>10205740.420500983</v>
      </c>
      <c r="AE1512" s="7">
        <v>0</v>
      </c>
      <c r="AF1512" s="7">
        <v>6364327.8964999998</v>
      </c>
      <c r="AG1512" s="7">
        <v>6726.5280000000002</v>
      </c>
      <c r="AH1512" s="7">
        <v>10205740.420500983</v>
      </c>
      <c r="AI1512" s="7">
        <v>1913197</v>
      </c>
      <c r="AJ1512" s="7">
        <v>13524</v>
      </c>
      <c r="AK1512" s="7">
        <v>5164432</v>
      </c>
      <c r="AL1512" s="7">
        <v>0</v>
      </c>
      <c r="AM1512" s="7">
        <v>324367</v>
      </c>
      <c r="AN1512" s="7">
        <v>0</v>
      </c>
      <c r="AO1512" s="7">
        <v>0</v>
      </c>
      <c r="AP1512" s="7">
        <v>4629799</v>
      </c>
      <c r="AQ1512" s="7">
        <v>322241</v>
      </c>
      <c r="AR1512" s="7">
        <v>2291433</v>
      </c>
      <c r="AS1512" s="7">
        <v>26479</v>
      </c>
      <c r="AT1512" s="7">
        <v>6112603</v>
      </c>
      <c r="AU1512" s="7">
        <v>0</v>
      </c>
      <c r="AV1512" s="7">
        <v>800648</v>
      </c>
      <c r="AW1512" s="7">
        <v>0</v>
      </c>
      <c r="AX1512" s="7">
        <v>0</v>
      </c>
      <c r="AY1512" s="7">
        <v>5128809</v>
      </c>
      <c r="AZ1512" s="7">
        <v>133001</v>
      </c>
      <c r="BA1512" s="7">
        <v>137176.85999999999</v>
      </c>
      <c r="BB1512" s="7">
        <v>0</v>
      </c>
      <c r="BC1512" s="7">
        <v>0</v>
      </c>
      <c r="BD1512" s="7">
        <v>0</v>
      </c>
      <c r="BE1512" s="7">
        <v>2950.04</v>
      </c>
      <c r="BF1512" s="7">
        <v>0</v>
      </c>
      <c r="BG1512" s="7">
        <v>340740.98500098189</v>
      </c>
      <c r="BH1512" s="7">
        <v>3800</v>
      </c>
      <c r="BI1512" s="7">
        <v>226263</v>
      </c>
      <c r="BJ1512" s="7">
        <v>3114110.5100000007</v>
      </c>
      <c r="BK1512" s="7">
        <v>772997.07666666713</v>
      </c>
      <c r="BL1512" s="7">
        <v>2568292.5133333332</v>
      </c>
      <c r="BM1512" s="7">
        <v>4227868.706666667</v>
      </c>
      <c r="BN1512" s="130">
        <v>0.52500000000000002</v>
      </c>
      <c r="BO1512" s="131">
        <v>1.597724E-4</v>
      </c>
      <c r="BP1512" s="161">
        <v>4049.096864879084</v>
      </c>
      <c r="BQ1512" s="162">
        <v>5612277</v>
      </c>
      <c r="BR1512" s="161">
        <v>211696</v>
      </c>
      <c r="BS1512" s="163">
        <v>107565.56500098226</v>
      </c>
      <c r="BT1512" s="163">
        <v>0</v>
      </c>
      <c r="BU1512" s="161">
        <v>6364327.9000000004</v>
      </c>
      <c r="BV1512" s="161">
        <v>6726.53</v>
      </c>
      <c r="BW1512" s="165">
        <v>10098174.859999999</v>
      </c>
      <c r="BX1512" s="161">
        <v>211696</v>
      </c>
    </row>
    <row r="1513" spans="1:76" ht="14.45" x14ac:dyDescent="0.3">
      <c r="A1513" s="164" t="s">
        <v>31</v>
      </c>
      <c r="B1513" s="6" t="s">
        <v>161</v>
      </c>
      <c r="C1513" s="6" t="s">
        <v>37</v>
      </c>
      <c r="D1513" s="6" t="s">
        <v>42</v>
      </c>
      <c r="E1513" s="6" t="s">
        <v>36</v>
      </c>
      <c r="F1513" s="24" t="str">
        <f>+Tabela1[[#This Row],[WK]]&amp;Tabela1[[#This Row],[PK]]&amp;Tabela1[[#This Row],[GK]]</f>
        <v>200305</v>
      </c>
      <c r="G1513" s="6" t="s">
        <v>1448</v>
      </c>
      <c r="H1513" s="7">
        <v>79450487.328399926</v>
      </c>
      <c r="I1513" s="8">
        <v>1.371</v>
      </c>
      <c r="J1513" s="7">
        <v>108926618.13</v>
      </c>
      <c r="K1513" s="8">
        <v>7.0000000000000007E-2</v>
      </c>
      <c r="L1513" s="7">
        <v>7624863.2691000002</v>
      </c>
      <c r="M1513" s="7">
        <v>5340256.2691000002</v>
      </c>
      <c r="N1513" s="9">
        <v>2.3374944877171435</v>
      </c>
      <c r="O1513" s="7">
        <v>1149599</v>
      </c>
      <c r="P1513" s="8">
        <v>1.2949999999999999</v>
      </c>
      <c r="Q1513" s="7">
        <v>1488731</v>
      </c>
      <c r="R1513" s="8">
        <v>1.6E-2</v>
      </c>
      <c r="S1513" s="7">
        <v>23819.696</v>
      </c>
      <c r="T1513" s="7">
        <v>19007.696</v>
      </c>
      <c r="U1513" s="9">
        <v>3.9500615128844556</v>
      </c>
      <c r="V1513" s="7">
        <v>5359263.9651000006</v>
      </c>
      <c r="W1513" s="9">
        <v>2.3408838509246235</v>
      </c>
      <c r="X1513" s="7">
        <v>19704346.467454851</v>
      </c>
      <c r="Y1513" s="7">
        <v>12154346</v>
      </c>
      <c r="Z1513" s="7">
        <v>0</v>
      </c>
      <c r="AA1513" s="7">
        <v>731117.46745484835</v>
      </c>
      <c r="AB1513" s="7">
        <v>6818883</v>
      </c>
      <c r="AC1513" s="7">
        <v>0</v>
      </c>
      <c r="AD1513" s="7">
        <v>14345082.502354851</v>
      </c>
      <c r="AE1513" s="7">
        <v>0</v>
      </c>
      <c r="AF1513" s="7">
        <v>7624863.2691000002</v>
      </c>
      <c r="AG1513" s="7">
        <v>23819.696</v>
      </c>
      <c r="AH1513" s="7">
        <v>14345082.502354851</v>
      </c>
      <c r="AI1513" s="7">
        <v>1907498</v>
      </c>
      <c r="AJ1513" s="7">
        <v>1550</v>
      </c>
      <c r="AK1513" s="7">
        <v>8520377</v>
      </c>
      <c r="AL1513" s="7">
        <v>0</v>
      </c>
      <c r="AM1513" s="7">
        <v>370377</v>
      </c>
      <c r="AN1513" s="7">
        <v>0</v>
      </c>
      <c r="AO1513" s="7">
        <v>0</v>
      </c>
      <c r="AP1513" s="7">
        <v>5606991</v>
      </c>
      <c r="AQ1513" s="7">
        <v>377937</v>
      </c>
      <c r="AR1513" s="7">
        <v>2284607</v>
      </c>
      <c r="AS1513" s="7">
        <v>4812</v>
      </c>
      <c r="AT1513" s="7">
        <v>9480426</v>
      </c>
      <c r="AU1513" s="7">
        <v>112428</v>
      </c>
      <c r="AV1513" s="7">
        <v>672898</v>
      </c>
      <c r="AW1513" s="7">
        <v>0</v>
      </c>
      <c r="AX1513" s="7">
        <v>0</v>
      </c>
      <c r="AY1513" s="7">
        <v>6224702</v>
      </c>
      <c r="AZ1513" s="7">
        <v>154086</v>
      </c>
      <c r="BA1513" s="7">
        <v>0</v>
      </c>
      <c r="BB1513" s="7">
        <v>0</v>
      </c>
      <c r="BC1513" s="7">
        <v>0</v>
      </c>
      <c r="BD1513" s="7">
        <v>0</v>
      </c>
      <c r="BE1513" s="7">
        <v>0</v>
      </c>
      <c r="BF1513" s="7">
        <v>0</v>
      </c>
      <c r="BG1513" s="7">
        <v>463497.46745484835</v>
      </c>
      <c r="BH1513" s="7">
        <v>5169</v>
      </c>
      <c r="BI1513" s="7">
        <v>267620</v>
      </c>
      <c r="BJ1513" s="7">
        <v>3683234.9116666662</v>
      </c>
      <c r="BK1513" s="7">
        <v>2244133.5566666662</v>
      </c>
      <c r="BL1513" s="7">
        <v>953177.75</v>
      </c>
      <c r="BM1513" s="7">
        <v>3850049.9200000004</v>
      </c>
      <c r="BN1513" s="130">
        <v>0.46400000000000002</v>
      </c>
      <c r="BO1513" s="131">
        <v>2.1466660000000001E-4</v>
      </c>
      <c r="BP1513" s="161">
        <v>5439.8170630955237</v>
      </c>
      <c r="BQ1513" s="162">
        <v>6818883</v>
      </c>
      <c r="BR1513" s="161">
        <v>283565</v>
      </c>
      <c r="BS1513" s="163">
        <v>470138.58745485079</v>
      </c>
      <c r="BT1513" s="163">
        <v>0</v>
      </c>
      <c r="BU1513" s="161">
        <v>7624863.2699999996</v>
      </c>
      <c r="BV1513" s="161">
        <v>23819.7</v>
      </c>
      <c r="BW1513" s="165">
        <v>13874943.91</v>
      </c>
      <c r="BX1513" s="161">
        <v>283565</v>
      </c>
    </row>
    <row r="1514" spans="1:76" ht="14.45" x14ac:dyDescent="0.3">
      <c r="A1514" s="164" t="s">
        <v>31</v>
      </c>
      <c r="B1514" s="6" t="s">
        <v>161</v>
      </c>
      <c r="C1514" s="6" t="s">
        <v>37</v>
      </c>
      <c r="D1514" s="6" t="s">
        <v>44</v>
      </c>
      <c r="E1514" s="6" t="s">
        <v>36</v>
      </c>
      <c r="F1514" s="24" t="str">
        <f>+Tabela1[[#This Row],[WK]]&amp;Tabela1[[#This Row],[PK]]&amp;Tabela1[[#This Row],[GK]]</f>
        <v>200306</v>
      </c>
      <c r="G1514" s="6" t="s">
        <v>1450</v>
      </c>
      <c r="H1514" s="7">
        <v>65623921.024000093</v>
      </c>
      <c r="I1514" s="8">
        <v>1.371</v>
      </c>
      <c r="J1514" s="7">
        <v>89970395.719999999</v>
      </c>
      <c r="K1514" s="8">
        <v>7.0000000000000007E-2</v>
      </c>
      <c r="L1514" s="7">
        <v>6297927.7004000004</v>
      </c>
      <c r="M1514" s="7">
        <v>4045681.7004000004</v>
      </c>
      <c r="N1514" s="9">
        <v>1.7962876614721484</v>
      </c>
      <c r="O1514" s="7">
        <v>8770641</v>
      </c>
      <c r="P1514" s="8">
        <v>1.2949999999999999</v>
      </c>
      <c r="Q1514" s="7">
        <v>11357980</v>
      </c>
      <c r="R1514" s="8">
        <v>1.6E-2</v>
      </c>
      <c r="S1514" s="7">
        <v>181727.68</v>
      </c>
      <c r="T1514" s="7">
        <v>16895.679999999993</v>
      </c>
      <c r="U1514" s="9">
        <v>0.10250242671325951</v>
      </c>
      <c r="V1514" s="7">
        <v>4062577.3804000001</v>
      </c>
      <c r="W1514" s="9">
        <v>1.6807804218151008</v>
      </c>
      <c r="X1514" s="7">
        <v>5511495.7450000001</v>
      </c>
      <c r="Y1514" s="7">
        <v>0</v>
      </c>
      <c r="Z1514" s="7">
        <v>78767.74500000001</v>
      </c>
      <c r="AA1514" s="7">
        <v>581756</v>
      </c>
      <c r="AB1514" s="7">
        <v>3408450</v>
      </c>
      <c r="AC1514" s="7">
        <v>1442522</v>
      </c>
      <c r="AD1514" s="7">
        <v>1448918.3645999997</v>
      </c>
      <c r="AE1514" s="7">
        <v>-14271.241503632831</v>
      </c>
      <c r="AF1514" s="7">
        <v>6297927.7004000004</v>
      </c>
      <c r="AG1514" s="7">
        <v>181727.68</v>
      </c>
      <c r="AH1514" s="7">
        <v>1434647.1230963669</v>
      </c>
      <c r="AI1514" s="7">
        <v>1880479</v>
      </c>
      <c r="AJ1514" s="7">
        <v>169073</v>
      </c>
      <c r="AK1514" s="7">
        <v>999206</v>
      </c>
      <c r="AL1514" s="7">
        <v>0</v>
      </c>
      <c r="AM1514" s="7">
        <v>1068874</v>
      </c>
      <c r="AN1514" s="7">
        <v>0</v>
      </c>
      <c r="AO1514" s="7">
        <v>0</v>
      </c>
      <c r="AP1514" s="7">
        <v>2783559</v>
      </c>
      <c r="AQ1514" s="7">
        <v>190958</v>
      </c>
      <c r="AR1514" s="7">
        <v>2252246</v>
      </c>
      <c r="AS1514" s="7">
        <v>164832</v>
      </c>
      <c r="AT1514" s="7">
        <v>1118672</v>
      </c>
      <c r="AU1514" s="7">
        <v>0</v>
      </c>
      <c r="AV1514" s="7">
        <v>967173</v>
      </c>
      <c r="AW1514" s="7">
        <v>0</v>
      </c>
      <c r="AX1514" s="7">
        <v>0</v>
      </c>
      <c r="AY1514" s="7">
        <v>3159071</v>
      </c>
      <c r="AZ1514" s="7">
        <v>79476</v>
      </c>
      <c r="BA1514" s="7">
        <v>78767.74500000001</v>
      </c>
      <c r="BB1514" s="7">
        <v>0</v>
      </c>
      <c r="BC1514" s="7">
        <v>0</v>
      </c>
      <c r="BD1514" s="7">
        <v>0</v>
      </c>
      <c r="BE1514" s="7">
        <v>1693.93</v>
      </c>
      <c r="BF1514" s="7">
        <v>0</v>
      </c>
      <c r="BG1514" s="7">
        <v>320594</v>
      </c>
      <c r="BH1514" s="7">
        <v>2403</v>
      </c>
      <c r="BI1514" s="7">
        <v>261162</v>
      </c>
      <c r="BJ1514" s="7">
        <v>3594341.1408333341</v>
      </c>
      <c r="BK1514" s="7">
        <v>2145224.330000001</v>
      </c>
      <c r="BL1514" s="7">
        <v>1923904.7</v>
      </c>
      <c r="BM1514" s="7">
        <v>1948657.8433333328</v>
      </c>
      <c r="BN1514" s="130">
        <v>1.1739999999999999</v>
      </c>
      <c r="BO1514" s="131">
        <v>1.102708E-4</v>
      </c>
      <c r="BP1514" s="161">
        <v>2794.4471320996499</v>
      </c>
      <c r="BQ1514" s="162">
        <v>3408450</v>
      </c>
      <c r="BR1514" s="161">
        <v>94473</v>
      </c>
      <c r="BS1514" s="163">
        <v>0</v>
      </c>
      <c r="BT1514" s="163">
        <v>705234.79650363256</v>
      </c>
      <c r="BU1514" s="161">
        <v>6297927.7000000002</v>
      </c>
      <c r="BV1514" s="161">
        <v>181727.68</v>
      </c>
      <c r="BW1514" s="165">
        <v>2139881.9165036324</v>
      </c>
      <c r="BX1514" s="161">
        <v>94473</v>
      </c>
    </row>
    <row r="1515" spans="1:76" ht="14.45" x14ac:dyDescent="0.3">
      <c r="A1515" s="164" t="s">
        <v>31</v>
      </c>
      <c r="B1515" s="6" t="s">
        <v>161</v>
      </c>
      <c r="C1515" s="6" t="s">
        <v>37</v>
      </c>
      <c r="D1515" s="6" t="s">
        <v>51</v>
      </c>
      <c r="E1515" s="6" t="s">
        <v>36</v>
      </c>
      <c r="F1515" s="24" t="str">
        <f>+Tabela1[[#This Row],[WK]]&amp;Tabela1[[#This Row],[PK]]&amp;Tabela1[[#This Row],[GK]]</f>
        <v>200307</v>
      </c>
      <c r="G1515" s="6" t="s">
        <v>1451</v>
      </c>
      <c r="H1515" s="7">
        <v>35422708.058000013</v>
      </c>
      <c r="I1515" s="8">
        <v>1.371</v>
      </c>
      <c r="J1515" s="7">
        <v>48564532.75</v>
      </c>
      <c r="K1515" s="8">
        <v>7.0000000000000007E-2</v>
      </c>
      <c r="L1515" s="7">
        <v>3399517.2925000004</v>
      </c>
      <c r="M1515" s="7">
        <v>2343627.2925000004</v>
      </c>
      <c r="N1515" s="9">
        <v>2.2195752327420473</v>
      </c>
      <c r="O1515" s="7">
        <v>911967</v>
      </c>
      <c r="P1515" s="8">
        <v>1.2949999999999999</v>
      </c>
      <c r="Q1515" s="7">
        <v>1180997</v>
      </c>
      <c r="R1515" s="8">
        <v>1.6E-2</v>
      </c>
      <c r="S1515" s="7">
        <v>18895.952000000001</v>
      </c>
      <c r="T1515" s="7">
        <v>-11981.047999999999</v>
      </c>
      <c r="U1515" s="9">
        <v>-0.3880250024289924</v>
      </c>
      <c r="V1515" s="7">
        <v>2331646.2445000005</v>
      </c>
      <c r="W1515" s="9">
        <v>2.1454886323379347</v>
      </c>
      <c r="X1515" s="7">
        <v>6946810</v>
      </c>
      <c r="Y1515" s="7">
        <v>3390421</v>
      </c>
      <c r="Z1515" s="7">
        <v>0</v>
      </c>
      <c r="AA1515" s="7">
        <v>449549</v>
      </c>
      <c r="AB1515" s="7">
        <v>3106840</v>
      </c>
      <c r="AC1515" s="7">
        <v>0</v>
      </c>
      <c r="AD1515" s="7">
        <v>4615163.7555</v>
      </c>
      <c r="AE1515" s="7">
        <v>0</v>
      </c>
      <c r="AF1515" s="7">
        <v>3399517.2925000004</v>
      </c>
      <c r="AG1515" s="7">
        <v>18895.952000000001</v>
      </c>
      <c r="AH1515" s="7">
        <v>4615163.7555</v>
      </c>
      <c r="AI1515" s="7">
        <v>881600</v>
      </c>
      <c r="AJ1515" s="7">
        <v>23707</v>
      </c>
      <c r="AK1515" s="7">
        <v>2434135</v>
      </c>
      <c r="AL1515" s="7">
        <v>0</v>
      </c>
      <c r="AM1515" s="7">
        <v>282563</v>
      </c>
      <c r="AN1515" s="7">
        <v>0</v>
      </c>
      <c r="AO1515" s="7">
        <v>0</v>
      </c>
      <c r="AP1515" s="7">
        <v>2586047</v>
      </c>
      <c r="AQ1515" s="7">
        <v>175045</v>
      </c>
      <c r="AR1515" s="7">
        <v>1055890</v>
      </c>
      <c r="AS1515" s="7">
        <v>30877</v>
      </c>
      <c r="AT1515" s="7">
        <v>2698974</v>
      </c>
      <c r="AU1515" s="7">
        <v>8462</v>
      </c>
      <c r="AV1515" s="7">
        <v>905340</v>
      </c>
      <c r="AW1515" s="7">
        <v>0</v>
      </c>
      <c r="AX1515" s="7">
        <v>0</v>
      </c>
      <c r="AY1515" s="7">
        <v>2878131</v>
      </c>
      <c r="AZ1515" s="7">
        <v>71366</v>
      </c>
      <c r="BA1515" s="7">
        <v>0</v>
      </c>
      <c r="BB1515" s="7">
        <v>0</v>
      </c>
      <c r="BC1515" s="7">
        <v>0</v>
      </c>
      <c r="BD1515" s="7">
        <v>0</v>
      </c>
      <c r="BE1515" s="7">
        <v>0</v>
      </c>
      <c r="BF1515" s="7">
        <v>0</v>
      </c>
      <c r="BG1515" s="7">
        <v>320594</v>
      </c>
      <c r="BH1515" s="7">
        <v>1646</v>
      </c>
      <c r="BI1515" s="7">
        <v>128955</v>
      </c>
      <c r="BJ1515" s="7">
        <v>1774748.0583333327</v>
      </c>
      <c r="BK1515" s="7">
        <v>948820.80333333276</v>
      </c>
      <c r="BL1515" s="7">
        <v>416560.24333333335</v>
      </c>
      <c r="BM1515" s="7">
        <v>2470588.5333333337</v>
      </c>
      <c r="BN1515" s="130">
        <v>0.55200000000000005</v>
      </c>
      <c r="BO1515" s="131">
        <v>7.2868500000000002E-5</v>
      </c>
      <c r="BP1515" s="161">
        <v>1846.9564646816875</v>
      </c>
      <c r="BQ1515" s="162">
        <v>3106840</v>
      </c>
      <c r="BR1515" s="161">
        <v>90793</v>
      </c>
      <c r="BS1515" s="163">
        <v>0</v>
      </c>
      <c r="BT1515" s="163">
        <v>480239.30000000005</v>
      </c>
      <c r="BU1515" s="161">
        <v>3399517.29</v>
      </c>
      <c r="BV1515" s="161">
        <v>18895.95</v>
      </c>
      <c r="BW1515" s="165">
        <v>5095403.0599999996</v>
      </c>
      <c r="BX1515" s="161">
        <v>90793</v>
      </c>
    </row>
    <row r="1516" spans="1:76" ht="14.45" x14ac:dyDescent="0.3">
      <c r="A1516" s="164" t="s">
        <v>31</v>
      </c>
      <c r="B1516" s="6" t="s">
        <v>161</v>
      </c>
      <c r="C1516" s="6" t="s">
        <v>37</v>
      </c>
      <c r="D1516" s="6" t="s">
        <v>75</v>
      </c>
      <c r="E1516" s="6" t="s">
        <v>36</v>
      </c>
      <c r="F1516" s="24" t="str">
        <f>+Tabela1[[#This Row],[WK]]&amp;Tabela1[[#This Row],[PK]]&amp;Tabela1[[#This Row],[GK]]</f>
        <v>200308</v>
      </c>
      <c r="G1516" s="6" t="s">
        <v>1452</v>
      </c>
      <c r="H1516" s="7">
        <v>89926692.290199935</v>
      </c>
      <c r="I1516" s="8">
        <v>1.371</v>
      </c>
      <c r="J1516" s="7">
        <v>123289495.11999999</v>
      </c>
      <c r="K1516" s="8">
        <v>7.0000000000000007E-2</v>
      </c>
      <c r="L1516" s="7">
        <v>8630264.658400001</v>
      </c>
      <c r="M1516" s="7">
        <v>4935569.658400001</v>
      </c>
      <c r="N1516" s="9">
        <v>1.3358530699827729</v>
      </c>
      <c r="O1516" s="7">
        <v>219851</v>
      </c>
      <c r="P1516" s="8">
        <v>1.2949999999999999</v>
      </c>
      <c r="Q1516" s="7">
        <v>284707</v>
      </c>
      <c r="R1516" s="8">
        <v>1.6E-2</v>
      </c>
      <c r="S1516" s="7">
        <v>4555.3119999999999</v>
      </c>
      <c r="T1516" s="7">
        <v>-157824.68799999999</v>
      </c>
      <c r="U1516" s="9">
        <v>-0.97194659440817832</v>
      </c>
      <c r="V1516" s="7">
        <v>4777744.9704000019</v>
      </c>
      <c r="W1516" s="9">
        <v>1.2386964138369105</v>
      </c>
      <c r="X1516" s="7">
        <v>21189058.300724119</v>
      </c>
      <c r="Y1516" s="7">
        <v>9080423</v>
      </c>
      <c r="Z1516" s="7">
        <v>198769.52000000002</v>
      </c>
      <c r="AA1516" s="7">
        <v>544121.78072412033</v>
      </c>
      <c r="AB1516" s="7">
        <v>11365744</v>
      </c>
      <c r="AC1516" s="7">
        <v>0</v>
      </c>
      <c r="AD1516" s="7">
        <v>16411313.330324117</v>
      </c>
      <c r="AE1516" s="7">
        <v>0</v>
      </c>
      <c r="AF1516" s="7">
        <v>8630264.658400001</v>
      </c>
      <c r="AG1516" s="7">
        <v>4555.3119999999999</v>
      </c>
      <c r="AH1516" s="7">
        <v>16411313.330324117</v>
      </c>
      <c r="AI1516" s="7">
        <v>3084830</v>
      </c>
      <c r="AJ1516" s="7">
        <v>132294</v>
      </c>
      <c r="AK1516" s="7">
        <v>4727397</v>
      </c>
      <c r="AL1516" s="7">
        <v>0</v>
      </c>
      <c r="AM1516" s="7">
        <v>969476</v>
      </c>
      <c r="AN1516" s="7">
        <v>0</v>
      </c>
      <c r="AO1516" s="7">
        <v>0</v>
      </c>
      <c r="AP1516" s="7">
        <v>9350539</v>
      </c>
      <c r="AQ1516" s="7">
        <v>529112</v>
      </c>
      <c r="AR1516" s="7">
        <v>3694695</v>
      </c>
      <c r="AS1516" s="7">
        <v>162380</v>
      </c>
      <c r="AT1516" s="7">
        <v>4984819</v>
      </c>
      <c r="AU1516" s="7">
        <v>0</v>
      </c>
      <c r="AV1516" s="7">
        <v>690838</v>
      </c>
      <c r="AW1516" s="7">
        <v>0</v>
      </c>
      <c r="AX1516" s="7">
        <v>0</v>
      </c>
      <c r="AY1516" s="7">
        <v>10822821</v>
      </c>
      <c r="AZ1516" s="7">
        <v>233562</v>
      </c>
      <c r="BA1516" s="7">
        <v>198769.52000000002</v>
      </c>
      <c r="BB1516" s="7">
        <v>0</v>
      </c>
      <c r="BC1516" s="7">
        <v>92.12</v>
      </c>
      <c r="BD1516" s="7">
        <v>1036.47</v>
      </c>
      <c r="BE1516" s="7">
        <v>1587.54</v>
      </c>
      <c r="BF1516" s="7">
        <v>0</v>
      </c>
      <c r="BG1516" s="7">
        <v>347017.78072412038</v>
      </c>
      <c r="BH1516" s="7">
        <v>3870</v>
      </c>
      <c r="BI1516" s="7">
        <v>197104</v>
      </c>
      <c r="BJ1516" s="7">
        <v>2712713.0533333337</v>
      </c>
      <c r="BK1516" s="7">
        <v>1155622.0900000008</v>
      </c>
      <c r="BL1516" s="7">
        <v>1021255.9566666667</v>
      </c>
      <c r="BM1516" s="7">
        <v>4185851.9399999995</v>
      </c>
      <c r="BN1516" s="130">
        <v>0.54300000000000004</v>
      </c>
      <c r="BO1516" s="131">
        <v>1.9565610000000001E-4</v>
      </c>
      <c r="BP1516" s="161">
        <v>4837.5</v>
      </c>
      <c r="BQ1516" s="162">
        <v>11365744</v>
      </c>
      <c r="BR1516" s="161">
        <v>217249</v>
      </c>
      <c r="BS1516" s="163">
        <v>1743005.6207241192</v>
      </c>
      <c r="BT1516" s="163">
        <v>0</v>
      </c>
      <c r="BU1516" s="161">
        <v>8630264.6600000001</v>
      </c>
      <c r="BV1516" s="161">
        <v>4555.3100000000004</v>
      </c>
      <c r="BW1516" s="165">
        <v>14668307.710000001</v>
      </c>
      <c r="BX1516" s="161">
        <v>217249</v>
      </c>
    </row>
    <row r="1517" spans="1:76" ht="14.45" x14ac:dyDescent="0.3">
      <c r="A1517" s="164" t="s">
        <v>31</v>
      </c>
      <c r="B1517" s="6" t="s">
        <v>161</v>
      </c>
      <c r="C1517" s="6" t="s">
        <v>39</v>
      </c>
      <c r="D1517" s="6" t="s">
        <v>33</v>
      </c>
      <c r="E1517" s="6" t="s">
        <v>34</v>
      </c>
      <c r="F1517" s="24" t="str">
        <f>+Tabela1[[#This Row],[WK]]&amp;Tabela1[[#This Row],[PK]]&amp;Tabela1[[#This Row],[GK]]</f>
        <v>200401</v>
      </c>
      <c r="G1517" s="6" t="s">
        <v>1453</v>
      </c>
      <c r="H1517" s="7">
        <v>653995577.4650017</v>
      </c>
      <c r="I1517" s="8">
        <v>1.371</v>
      </c>
      <c r="J1517" s="7">
        <v>896627936.71000004</v>
      </c>
      <c r="K1517" s="8">
        <v>7.0000000000000007E-2</v>
      </c>
      <c r="L1517" s="7">
        <v>62763955.56970001</v>
      </c>
      <c r="M1517" s="7">
        <v>35354401.56970001</v>
      </c>
      <c r="N1517" s="9">
        <v>1.2898568714288459</v>
      </c>
      <c r="O1517" s="7">
        <v>148647108</v>
      </c>
      <c r="P1517" s="8">
        <v>1.2949999999999999</v>
      </c>
      <c r="Q1517" s="7">
        <v>192498005</v>
      </c>
      <c r="R1517" s="8">
        <v>1.6E-2</v>
      </c>
      <c r="S1517" s="7">
        <v>3079968.08</v>
      </c>
      <c r="T1517" s="7">
        <v>1289255.08</v>
      </c>
      <c r="U1517" s="9">
        <v>0.71996745430451448</v>
      </c>
      <c r="V1517" s="7">
        <v>36643656.649700008</v>
      </c>
      <c r="W1517" s="9">
        <v>1.25490827360243</v>
      </c>
      <c r="X1517" s="7">
        <v>40771384.817114383</v>
      </c>
      <c r="Y1517" s="7">
        <v>6164079</v>
      </c>
      <c r="Z1517" s="7">
        <v>0</v>
      </c>
      <c r="AA1517" s="7">
        <v>2987744.8171143797</v>
      </c>
      <c r="AB1517" s="7">
        <v>31619561</v>
      </c>
      <c r="AC1517" s="7">
        <v>0</v>
      </c>
      <c r="AD1517" s="7">
        <v>4127728.1674143728</v>
      </c>
      <c r="AE1517" s="7">
        <v>0</v>
      </c>
      <c r="AF1517" s="7">
        <v>62763955.56970001</v>
      </c>
      <c r="AG1517" s="7">
        <v>3079968.08</v>
      </c>
      <c r="AH1517" s="7">
        <v>4127728.1674143728</v>
      </c>
      <c r="AI1517" s="7">
        <v>22885198</v>
      </c>
      <c r="AJ1517" s="7">
        <v>1858098</v>
      </c>
      <c r="AK1517" s="7">
        <v>3898243</v>
      </c>
      <c r="AL1517" s="7">
        <v>456999</v>
      </c>
      <c r="AM1517" s="7">
        <v>1006786</v>
      </c>
      <c r="AN1517" s="7">
        <v>0</v>
      </c>
      <c r="AO1517" s="7">
        <v>0</v>
      </c>
      <c r="AP1517" s="7">
        <v>24952616</v>
      </c>
      <c r="AQ1517" s="7">
        <v>2562014</v>
      </c>
      <c r="AR1517" s="7">
        <v>27409554</v>
      </c>
      <c r="AS1517" s="7">
        <v>1790713</v>
      </c>
      <c r="AT1517" s="7">
        <v>4572944</v>
      </c>
      <c r="AU1517" s="7">
        <v>710148</v>
      </c>
      <c r="AV1517" s="7">
        <v>852793</v>
      </c>
      <c r="AW1517" s="7">
        <v>0</v>
      </c>
      <c r="AX1517" s="7">
        <v>0</v>
      </c>
      <c r="AY1517" s="7">
        <v>27380380</v>
      </c>
      <c r="AZ1517" s="7">
        <v>1064006</v>
      </c>
      <c r="BA1517" s="7">
        <v>0</v>
      </c>
      <c r="BB1517" s="7">
        <v>0</v>
      </c>
      <c r="BC1517" s="7">
        <v>0</v>
      </c>
      <c r="BD1517" s="7">
        <v>0</v>
      </c>
      <c r="BE1517" s="7">
        <v>0</v>
      </c>
      <c r="BF1517" s="7">
        <v>0</v>
      </c>
      <c r="BG1517" s="7">
        <v>1873985.8171143797</v>
      </c>
      <c r="BH1517" s="7">
        <v>20899</v>
      </c>
      <c r="BI1517" s="7">
        <v>1113759</v>
      </c>
      <c r="BJ1517" s="7">
        <v>15328751.138333336</v>
      </c>
      <c r="BK1517" s="7">
        <v>10980673.883333335</v>
      </c>
      <c r="BL1517" s="7">
        <v>2334900.3199999998</v>
      </c>
      <c r="BM1517" s="7">
        <v>12722508.380000001</v>
      </c>
      <c r="BN1517" s="130">
        <v>0.92200000000000004</v>
      </c>
      <c r="BO1517" s="131">
        <v>8.6315480000000004E-4</v>
      </c>
      <c r="BP1517" s="161">
        <v>21873.327318998403</v>
      </c>
      <c r="BQ1517" s="162">
        <v>31619561</v>
      </c>
      <c r="BR1517" s="161">
        <v>1074626</v>
      </c>
      <c r="BS1517" s="163">
        <v>0</v>
      </c>
      <c r="BT1517" s="163">
        <v>0</v>
      </c>
      <c r="BU1517" s="161">
        <v>62763955.57</v>
      </c>
      <c r="BV1517" s="161">
        <v>3079968.08</v>
      </c>
      <c r="BW1517" s="165">
        <v>4127728.17</v>
      </c>
      <c r="BX1517" s="161">
        <v>1074626</v>
      </c>
    </row>
    <row r="1518" spans="1:76" ht="14.45" x14ac:dyDescent="0.3">
      <c r="A1518" s="164" t="s">
        <v>31</v>
      </c>
      <c r="B1518" s="6" t="s">
        <v>161</v>
      </c>
      <c r="C1518" s="6" t="s">
        <v>39</v>
      </c>
      <c r="D1518" s="6" t="s">
        <v>32</v>
      </c>
      <c r="E1518" s="6" t="s">
        <v>36</v>
      </c>
      <c r="F1518" s="24" t="str">
        <f>+Tabela1[[#This Row],[WK]]&amp;Tabela1[[#This Row],[PK]]&amp;Tabela1[[#This Row],[GK]]</f>
        <v>200402</v>
      </c>
      <c r="G1518" s="6" t="s">
        <v>1453</v>
      </c>
      <c r="H1518" s="7">
        <v>113129575.77659972</v>
      </c>
      <c r="I1518" s="8">
        <v>1.371</v>
      </c>
      <c r="J1518" s="7">
        <v>155100648.38999999</v>
      </c>
      <c r="K1518" s="8">
        <v>7.0000000000000007E-2</v>
      </c>
      <c r="L1518" s="7">
        <v>10857045.3873</v>
      </c>
      <c r="M1518" s="7">
        <v>6414257.3872999996</v>
      </c>
      <c r="N1518" s="9">
        <v>1.4437459962753116</v>
      </c>
      <c r="O1518" s="7">
        <v>3664672</v>
      </c>
      <c r="P1518" s="8">
        <v>1.2949999999999999</v>
      </c>
      <c r="Q1518" s="7">
        <v>4745750</v>
      </c>
      <c r="R1518" s="8">
        <v>1.6E-2</v>
      </c>
      <c r="S1518" s="7">
        <v>75932</v>
      </c>
      <c r="T1518" s="7">
        <v>-14171</v>
      </c>
      <c r="U1518" s="9">
        <v>-0.15727556241190638</v>
      </c>
      <c r="V1518" s="7">
        <v>6400086.3872999996</v>
      </c>
      <c r="W1518" s="9">
        <v>1.4119215280711581</v>
      </c>
      <c r="X1518" s="7">
        <v>15982768.234324681</v>
      </c>
      <c r="Y1518" s="7">
        <v>3898292</v>
      </c>
      <c r="Z1518" s="7">
        <v>1245572.8700000001</v>
      </c>
      <c r="AA1518" s="7">
        <v>1047886.3643246802</v>
      </c>
      <c r="AB1518" s="7">
        <v>9791017</v>
      </c>
      <c r="AC1518" s="7">
        <v>0</v>
      </c>
      <c r="AD1518" s="7">
        <v>9582681.847024681</v>
      </c>
      <c r="AE1518" s="7">
        <v>0</v>
      </c>
      <c r="AF1518" s="7">
        <v>10857045.3873</v>
      </c>
      <c r="AG1518" s="7">
        <v>75932</v>
      </c>
      <c r="AH1518" s="7">
        <v>9582681.847024681</v>
      </c>
      <c r="AI1518" s="7">
        <v>3709440</v>
      </c>
      <c r="AJ1518" s="7">
        <v>83130</v>
      </c>
      <c r="AK1518" s="7">
        <v>5902379</v>
      </c>
      <c r="AL1518" s="7">
        <v>0</v>
      </c>
      <c r="AM1518" s="7">
        <v>383343</v>
      </c>
      <c r="AN1518" s="7">
        <v>0</v>
      </c>
      <c r="AO1518" s="7">
        <v>0</v>
      </c>
      <c r="AP1518" s="7">
        <v>7975012</v>
      </c>
      <c r="AQ1518" s="7">
        <v>373958</v>
      </c>
      <c r="AR1518" s="7">
        <v>4442788</v>
      </c>
      <c r="AS1518" s="7">
        <v>90103</v>
      </c>
      <c r="AT1518" s="7">
        <v>4327539</v>
      </c>
      <c r="AU1518" s="7">
        <v>204301</v>
      </c>
      <c r="AV1518" s="7">
        <v>1058369</v>
      </c>
      <c r="AW1518" s="7">
        <v>0</v>
      </c>
      <c r="AX1518" s="7">
        <v>0</v>
      </c>
      <c r="AY1518" s="7">
        <v>8206056</v>
      </c>
      <c r="AZ1518" s="7">
        <v>155708</v>
      </c>
      <c r="BA1518" s="7">
        <v>1245572.8700000001</v>
      </c>
      <c r="BB1518" s="7">
        <v>968.02</v>
      </c>
      <c r="BC1518" s="7">
        <v>0</v>
      </c>
      <c r="BD1518" s="7">
        <v>0.06</v>
      </c>
      <c r="BE1518" s="7">
        <v>13879.46</v>
      </c>
      <c r="BF1518" s="7">
        <v>0</v>
      </c>
      <c r="BG1518" s="7">
        <v>488694.36432468018</v>
      </c>
      <c r="BH1518" s="7">
        <v>5450</v>
      </c>
      <c r="BI1518" s="7">
        <v>559192</v>
      </c>
      <c r="BJ1518" s="7">
        <v>7696172.354166667</v>
      </c>
      <c r="BK1518" s="7">
        <v>5216537.4400000004</v>
      </c>
      <c r="BL1518" s="7">
        <v>1570154.0833333333</v>
      </c>
      <c r="BM1518" s="7">
        <v>6778231.4899999993</v>
      </c>
      <c r="BN1518" s="130">
        <v>0.80100000000000005</v>
      </c>
      <c r="BO1518" s="131">
        <v>2.148963E-4</v>
      </c>
      <c r="BP1518" s="161">
        <v>5445.8201718648024</v>
      </c>
      <c r="BQ1518" s="162">
        <v>9791017</v>
      </c>
      <c r="BR1518" s="161">
        <v>304141</v>
      </c>
      <c r="BS1518" s="163">
        <v>0</v>
      </c>
      <c r="BT1518" s="163">
        <v>0</v>
      </c>
      <c r="BU1518" s="161">
        <v>10857045.390000001</v>
      </c>
      <c r="BV1518" s="161">
        <v>75932</v>
      </c>
      <c r="BW1518" s="165">
        <v>9582681.8499999996</v>
      </c>
      <c r="BX1518" s="161">
        <v>304141</v>
      </c>
    </row>
    <row r="1519" spans="1:76" ht="14.45" x14ac:dyDescent="0.3">
      <c r="A1519" s="164" t="s">
        <v>31</v>
      </c>
      <c r="B1519" s="6" t="s">
        <v>161</v>
      </c>
      <c r="C1519" s="6" t="s">
        <v>39</v>
      </c>
      <c r="D1519" s="6" t="s">
        <v>37</v>
      </c>
      <c r="E1519" s="6" t="s">
        <v>36</v>
      </c>
      <c r="F1519" s="24" t="str">
        <f>+Tabela1[[#This Row],[WK]]&amp;Tabela1[[#This Row],[PK]]&amp;Tabela1[[#This Row],[GK]]</f>
        <v>200403</v>
      </c>
      <c r="G1519" s="6" t="s">
        <v>1454</v>
      </c>
      <c r="H1519" s="7">
        <v>58181161.476199895</v>
      </c>
      <c r="I1519" s="8">
        <v>1.371</v>
      </c>
      <c r="J1519" s="7">
        <v>79766372.379999995</v>
      </c>
      <c r="K1519" s="8">
        <v>7.0000000000000007E-2</v>
      </c>
      <c r="L1519" s="7">
        <v>5583646.0666000005</v>
      </c>
      <c r="M1519" s="7">
        <v>3797580.0666000005</v>
      </c>
      <c r="N1519" s="9">
        <v>2.1262260558120474</v>
      </c>
      <c r="O1519" s="7">
        <v>983553</v>
      </c>
      <c r="P1519" s="8">
        <v>1.2949999999999999</v>
      </c>
      <c r="Q1519" s="7">
        <v>1273701</v>
      </c>
      <c r="R1519" s="8">
        <v>1.6E-2</v>
      </c>
      <c r="S1519" s="7">
        <v>20379.216</v>
      </c>
      <c r="T1519" s="7">
        <v>-3510.7839999999997</v>
      </c>
      <c r="U1519" s="9">
        <v>-0.14695621598995395</v>
      </c>
      <c r="V1519" s="7">
        <v>3794069.2826000005</v>
      </c>
      <c r="W1519" s="9">
        <v>2.0962218322434358</v>
      </c>
      <c r="X1519" s="7">
        <v>29116354.272202898</v>
      </c>
      <c r="Y1519" s="7">
        <v>17081587</v>
      </c>
      <c r="Z1519" s="7">
        <v>2811649.1599999997</v>
      </c>
      <c r="AA1519" s="7">
        <v>775779.11220289941</v>
      </c>
      <c r="AB1519" s="7">
        <v>8447339</v>
      </c>
      <c r="AC1519" s="7">
        <v>0</v>
      </c>
      <c r="AD1519" s="7">
        <v>25322284.989602901</v>
      </c>
      <c r="AE1519" s="7">
        <v>-761731.43115929468</v>
      </c>
      <c r="AF1519" s="7">
        <v>5583646.0666000005</v>
      </c>
      <c r="AG1519" s="7">
        <v>20379.216</v>
      </c>
      <c r="AH1519" s="7">
        <v>24560553.558443606</v>
      </c>
      <c r="AI1519" s="7">
        <v>1491249</v>
      </c>
      <c r="AJ1519" s="7">
        <v>18197</v>
      </c>
      <c r="AK1519" s="7">
        <v>7822148</v>
      </c>
      <c r="AL1519" s="7">
        <v>0</v>
      </c>
      <c r="AM1519" s="7">
        <v>1132803</v>
      </c>
      <c r="AN1519" s="7">
        <v>0</v>
      </c>
      <c r="AO1519" s="7">
        <v>0</v>
      </c>
      <c r="AP1519" s="7">
        <v>6694030</v>
      </c>
      <c r="AQ1519" s="7">
        <v>282458</v>
      </c>
      <c r="AR1519" s="7">
        <v>1786066</v>
      </c>
      <c r="AS1519" s="7">
        <v>23890</v>
      </c>
      <c r="AT1519" s="7">
        <v>10753920</v>
      </c>
      <c r="AU1519" s="7">
        <v>778826</v>
      </c>
      <c r="AV1519" s="7">
        <v>1011314</v>
      </c>
      <c r="AW1519" s="7">
        <v>0</v>
      </c>
      <c r="AX1519" s="7">
        <v>0</v>
      </c>
      <c r="AY1519" s="7">
        <v>7494235</v>
      </c>
      <c r="AZ1519" s="7">
        <v>121647</v>
      </c>
      <c r="BA1519" s="7">
        <v>2811649.1599999997</v>
      </c>
      <c r="BB1519" s="7">
        <v>4222.99</v>
      </c>
      <c r="BC1519" s="7">
        <v>0</v>
      </c>
      <c r="BD1519" s="7">
        <v>0</v>
      </c>
      <c r="BE1519" s="7">
        <v>4159.04</v>
      </c>
      <c r="BF1519" s="7">
        <v>0</v>
      </c>
      <c r="BG1519" s="7">
        <v>385127.11220289941</v>
      </c>
      <c r="BH1519" s="7">
        <v>4295</v>
      </c>
      <c r="BI1519" s="7">
        <v>390652</v>
      </c>
      <c r="BJ1519" s="7">
        <v>5376551.2949999999</v>
      </c>
      <c r="BK1519" s="7">
        <v>3344965.9400000004</v>
      </c>
      <c r="BL1519" s="7">
        <v>597818.97</v>
      </c>
      <c r="BM1519" s="7">
        <v>6930703.4799999995</v>
      </c>
      <c r="BN1519" s="130">
        <v>0.247</v>
      </c>
      <c r="BO1519" s="131">
        <v>2.097818E-4</v>
      </c>
      <c r="BP1519" s="161">
        <v>5315.7528151970782</v>
      </c>
      <c r="BQ1519" s="162">
        <v>8447339</v>
      </c>
      <c r="BR1519" s="161">
        <v>238060</v>
      </c>
      <c r="BS1519" s="163">
        <v>5291665.8810436064</v>
      </c>
      <c r="BT1519" s="163">
        <v>0</v>
      </c>
      <c r="BU1519" s="161">
        <v>5583646.0700000003</v>
      </c>
      <c r="BV1519" s="161">
        <v>20379.22</v>
      </c>
      <c r="BW1519" s="165">
        <v>19268887.68</v>
      </c>
      <c r="BX1519" s="161">
        <v>238060</v>
      </c>
    </row>
    <row r="1520" spans="1:76" ht="14.45" x14ac:dyDescent="0.3">
      <c r="A1520" s="164" t="s">
        <v>31</v>
      </c>
      <c r="B1520" s="6" t="s">
        <v>161</v>
      </c>
      <c r="C1520" s="6" t="s">
        <v>39</v>
      </c>
      <c r="D1520" s="6" t="s">
        <v>39</v>
      </c>
      <c r="E1520" s="6" t="s">
        <v>40</v>
      </c>
      <c r="F1520" s="24" t="str">
        <f>+Tabela1[[#This Row],[WK]]&amp;Tabela1[[#This Row],[PK]]&amp;Tabela1[[#This Row],[GK]]</f>
        <v>200404</v>
      </c>
      <c r="G1520" s="6" t="s">
        <v>1455</v>
      </c>
      <c r="H1520" s="7">
        <v>100228111.65740018</v>
      </c>
      <c r="I1520" s="8">
        <v>1.371</v>
      </c>
      <c r="J1520" s="7">
        <v>137412741.07999998</v>
      </c>
      <c r="K1520" s="8">
        <v>7.0000000000000007E-2</v>
      </c>
      <c r="L1520" s="7">
        <v>9618891.875599999</v>
      </c>
      <c r="M1520" s="7">
        <v>6048050.875599999</v>
      </c>
      <c r="N1520" s="9">
        <v>1.6937328981043958</v>
      </c>
      <c r="O1520" s="7">
        <v>0</v>
      </c>
      <c r="P1520" s="8">
        <v>1.2949999999999999</v>
      </c>
      <c r="Q1520" s="7">
        <v>0</v>
      </c>
      <c r="R1520" s="8">
        <v>1.6E-2</v>
      </c>
      <c r="S1520" s="7">
        <v>0</v>
      </c>
      <c r="T1520" s="7">
        <v>-46382</v>
      </c>
      <c r="U1520" s="9">
        <v>-1</v>
      </c>
      <c r="V1520" s="7">
        <v>6001668.875599999</v>
      </c>
      <c r="W1520" s="9">
        <v>1.6591923902949857</v>
      </c>
      <c r="X1520" s="7">
        <v>12998985.127905589</v>
      </c>
      <c r="Y1520" s="7">
        <v>4243470</v>
      </c>
      <c r="Z1520" s="7">
        <v>2081689.2149999999</v>
      </c>
      <c r="AA1520" s="7">
        <v>843073.91290558863</v>
      </c>
      <c r="AB1520" s="7">
        <v>5830752</v>
      </c>
      <c r="AC1520" s="7">
        <v>0</v>
      </c>
      <c r="AD1520" s="7">
        <v>6997316.2523055896</v>
      </c>
      <c r="AE1520" s="7">
        <v>0</v>
      </c>
      <c r="AF1520" s="7">
        <v>9618891.875599999</v>
      </c>
      <c r="AG1520" s="7">
        <v>0</v>
      </c>
      <c r="AH1520" s="7">
        <v>6997316.2523055896</v>
      </c>
      <c r="AI1520" s="7">
        <v>2981420</v>
      </c>
      <c r="AJ1520" s="7">
        <v>34018</v>
      </c>
      <c r="AK1520" s="7">
        <v>2211438</v>
      </c>
      <c r="AL1520" s="7">
        <v>0</v>
      </c>
      <c r="AM1520" s="7">
        <v>382417</v>
      </c>
      <c r="AN1520" s="7">
        <v>0</v>
      </c>
      <c r="AO1520" s="7">
        <v>0</v>
      </c>
      <c r="AP1520" s="7">
        <v>4859300</v>
      </c>
      <c r="AQ1520" s="7">
        <v>290414</v>
      </c>
      <c r="AR1520" s="7">
        <v>3570841</v>
      </c>
      <c r="AS1520" s="7">
        <v>46382</v>
      </c>
      <c r="AT1520" s="7">
        <v>4256946</v>
      </c>
      <c r="AU1520" s="7">
        <v>7444</v>
      </c>
      <c r="AV1520" s="7">
        <v>1065576</v>
      </c>
      <c r="AW1520" s="7">
        <v>0</v>
      </c>
      <c r="AX1520" s="7">
        <v>0</v>
      </c>
      <c r="AY1520" s="7">
        <v>5227079</v>
      </c>
      <c r="AZ1520" s="7">
        <v>113537</v>
      </c>
      <c r="BA1520" s="7">
        <v>2081689.2149999999</v>
      </c>
      <c r="BB1520" s="7">
        <v>1482.61</v>
      </c>
      <c r="BC1520" s="7">
        <v>11.47</v>
      </c>
      <c r="BD1520" s="7">
        <v>10936.39</v>
      </c>
      <c r="BE1520" s="7">
        <v>3050.13</v>
      </c>
      <c r="BF1520" s="7">
        <v>0</v>
      </c>
      <c r="BG1520" s="7">
        <v>410592.91290558863</v>
      </c>
      <c r="BH1520" s="7">
        <v>4579</v>
      </c>
      <c r="BI1520" s="7">
        <v>432481</v>
      </c>
      <c r="BJ1520" s="7">
        <v>5952254.6049999995</v>
      </c>
      <c r="BK1520" s="7">
        <v>1842453.7833333323</v>
      </c>
      <c r="BL1520" s="7">
        <v>5920686.3900000006</v>
      </c>
      <c r="BM1520" s="7">
        <v>4597830.5066666668</v>
      </c>
      <c r="BN1520" s="130">
        <v>0.76100000000000001</v>
      </c>
      <c r="BO1520" s="131">
        <v>1.87035E-4</v>
      </c>
      <c r="BP1520" s="161">
        <v>4739.4543733462369</v>
      </c>
      <c r="BQ1520" s="162">
        <v>5830752</v>
      </c>
      <c r="BR1520" s="161">
        <v>259632</v>
      </c>
      <c r="BS1520" s="163">
        <v>323078.68790558865</v>
      </c>
      <c r="BT1520" s="163">
        <v>0</v>
      </c>
      <c r="BU1520" s="161">
        <v>9618891.8800000008</v>
      </c>
      <c r="BV1520" s="161">
        <v>0</v>
      </c>
      <c r="BW1520" s="165">
        <v>6674237.5599999996</v>
      </c>
      <c r="BX1520" s="161">
        <v>259632</v>
      </c>
    </row>
    <row r="1521" spans="1:76" ht="14.45" x14ac:dyDescent="0.3">
      <c r="A1521" s="164" t="s">
        <v>31</v>
      </c>
      <c r="B1521" s="6" t="s">
        <v>161</v>
      </c>
      <c r="C1521" s="6" t="s">
        <v>39</v>
      </c>
      <c r="D1521" s="6" t="s">
        <v>42</v>
      </c>
      <c r="E1521" s="6" t="s">
        <v>40</v>
      </c>
      <c r="F1521" s="24" t="str">
        <f>+Tabela1[[#This Row],[WK]]&amp;Tabela1[[#This Row],[PK]]&amp;Tabela1[[#This Row],[GK]]</f>
        <v>200405</v>
      </c>
      <c r="G1521" s="6" t="s">
        <v>1456</v>
      </c>
      <c r="H1521" s="7">
        <v>117844733.87839973</v>
      </c>
      <c r="I1521" s="8">
        <v>1.371</v>
      </c>
      <c r="J1521" s="7">
        <v>161565130.15000001</v>
      </c>
      <c r="K1521" s="8">
        <v>7.0000000000000007E-2</v>
      </c>
      <c r="L1521" s="7">
        <v>11309559.110500002</v>
      </c>
      <c r="M1521" s="7">
        <v>7050471.1105000023</v>
      </c>
      <c r="N1521" s="9">
        <v>1.6553945611126144</v>
      </c>
      <c r="O1521" s="7">
        <v>10613818</v>
      </c>
      <c r="P1521" s="8">
        <v>1.2949999999999999</v>
      </c>
      <c r="Q1521" s="7">
        <v>13744894</v>
      </c>
      <c r="R1521" s="8">
        <v>1.6E-2</v>
      </c>
      <c r="S1521" s="7">
        <v>219918.304</v>
      </c>
      <c r="T1521" s="7">
        <v>129195.304</v>
      </c>
      <c r="U1521" s="9">
        <v>1.4240634017834508</v>
      </c>
      <c r="V1521" s="7">
        <v>7179666.4145000018</v>
      </c>
      <c r="W1521" s="9">
        <v>1.6505697407312643</v>
      </c>
      <c r="X1521" s="7">
        <v>16599604.855256809</v>
      </c>
      <c r="Y1521" s="7">
        <v>5564107</v>
      </c>
      <c r="Z1521" s="7">
        <v>4.6500000000000004</v>
      </c>
      <c r="AA1521" s="7">
        <v>1142537.205256809</v>
      </c>
      <c r="AB1521" s="7">
        <v>9413112</v>
      </c>
      <c r="AC1521" s="7">
        <v>479844</v>
      </c>
      <c r="AD1521" s="7">
        <v>9419938.4407568071</v>
      </c>
      <c r="AE1521" s="7">
        <v>0</v>
      </c>
      <c r="AF1521" s="7">
        <v>11309559.110500002</v>
      </c>
      <c r="AG1521" s="7">
        <v>219918.304</v>
      </c>
      <c r="AH1521" s="7">
        <v>9419938.4407568071</v>
      </c>
      <c r="AI1521" s="7">
        <v>3556062</v>
      </c>
      <c r="AJ1521" s="7">
        <v>51798</v>
      </c>
      <c r="AK1521" s="7">
        <v>5851839</v>
      </c>
      <c r="AL1521" s="7">
        <v>0</v>
      </c>
      <c r="AM1521" s="7">
        <v>1744327</v>
      </c>
      <c r="AN1521" s="7">
        <v>0</v>
      </c>
      <c r="AO1521" s="7">
        <v>0</v>
      </c>
      <c r="AP1521" s="7">
        <v>7367130</v>
      </c>
      <c r="AQ1521" s="7">
        <v>473415</v>
      </c>
      <c r="AR1521" s="7">
        <v>4259088</v>
      </c>
      <c r="AS1521" s="7">
        <v>90723</v>
      </c>
      <c r="AT1521" s="7">
        <v>6004493</v>
      </c>
      <c r="AU1521" s="7">
        <v>668488</v>
      </c>
      <c r="AV1521" s="7">
        <v>775265</v>
      </c>
      <c r="AW1521" s="7">
        <v>0</v>
      </c>
      <c r="AX1521" s="7">
        <v>0</v>
      </c>
      <c r="AY1521" s="7">
        <v>8436583</v>
      </c>
      <c r="AZ1521" s="7">
        <v>199501</v>
      </c>
      <c r="BA1521" s="7">
        <v>4.6500000000000004</v>
      </c>
      <c r="BB1521" s="7">
        <v>0</v>
      </c>
      <c r="BC1521" s="7">
        <v>0</v>
      </c>
      <c r="BD1521" s="7">
        <v>0.05</v>
      </c>
      <c r="BE1521" s="7">
        <v>0</v>
      </c>
      <c r="BF1521" s="7">
        <v>0</v>
      </c>
      <c r="BG1521" s="7">
        <v>511470.20525680896</v>
      </c>
      <c r="BH1521" s="7">
        <v>5704</v>
      </c>
      <c r="BI1521" s="7">
        <v>631067</v>
      </c>
      <c r="BJ1521" s="7">
        <v>8685344.2416666672</v>
      </c>
      <c r="BK1521" s="7">
        <v>2486923.7600000016</v>
      </c>
      <c r="BL1521" s="7">
        <v>9959802.4699999988</v>
      </c>
      <c r="BM1521" s="7">
        <v>4874076.9866666654</v>
      </c>
      <c r="BN1521" s="130">
        <v>0.73599999999999999</v>
      </c>
      <c r="BO1521" s="131">
        <v>2.174853E-4</v>
      </c>
      <c r="BP1521" s="161">
        <v>5511.8543683268781</v>
      </c>
      <c r="BQ1521" s="162">
        <v>9413112</v>
      </c>
      <c r="BR1521" s="161">
        <v>307855</v>
      </c>
      <c r="BS1521" s="163">
        <v>0</v>
      </c>
      <c r="BT1521" s="163">
        <v>1292580.0399999991</v>
      </c>
      <c r="BU1521" s="161">
        <v>11309559.109999999</v>
      </c>
      <c r="BV1521" s="161">
        <v>219918.3</v>
      </c>
      <c r="BW1521" s="165">
        <v>10712518.479999999</v>
      </c>
      <c r="BX1521" s="161">
        <v>307855</v>
      </c>
    </row>
    <row r="1522" spans="1:76" ht="14.45" x14ac:dyDescent="0.3">
      <c r="A1522" s="164" t="s">
        <v>31</v>
      </c>
      <c r="B1522" s="6" t="s">
        <v>161</v>
      </c>
      <c r="C1522" s="6" t="s">
        <v>39</v>
      </c>
      <c r="D1522" s="6" t="s">
        <v>44</v>
      </c>
      <c r="E1522" s="6" t="s">
        <v>36</v>
      </c>
      <c r="F1522" s="24" t="str">
        <f>+Tabela1[[#This Row],[WK]]&amp;Tabela1[[#This Row],[PK]]&amp;Tabela1[[#This Row],[GK]]</f>
        <v>200406</v>
      </c>
      <c r="G1522" s="6" t="s">
        <v>61</v>
      </c>
      <c r="H1522" s="7">
        <v>47006192.913599998</v>
      </c>
      <c r="I1522" s="8">
        <v>1.371</v>
      </c>
      <c r="J1522" s="7">
        <v>64445490.480000004</v>
      </c>
      <c r="K1522" s="8">
        <v>7.0000000000000007E-2</v>
      </c>
      <c r="L1522" s="7">
        <v>4511184.3336000005</v>
      </c>
      <c r="M1522" s="7">
        <v>3351179.3336000005</v>
      </c>
      <c r="N1522" s="9">
        <v>2.8889352490722029</v>
      </c>
      <c r="O1522" s="7">
        <v>0</v>
      </c>
      <c r="P1522" s="8">
        <v>1.2949999999999999</v>
      </c>
      <c r="Q1522" s="7">
        <v>0</v>
      </c>
      <c r="R1522" s="8">
        <v>1.6E-2</v>
      </c>
      <c r="S1522" s="7">
        <v>0</v>
      </c>
      <c r="T1522" s="7">
        <v>-25812</v>
      </c>
      <c r="U1522" s="9">
        <v>-1</v>
      </c>
      <c r="V1522" s="7">
        <v>3325367.3336000005</v>
      </c>
      <c r="W1522" s="9">
        <v>2.8042837415891326</v>
      </c>
      <c r="X1522" s="7">
        <v>15190226.5</v>
      </c>
      <c r="Y1522" s="7">
        <v>8339173</v>
      </c>
      <c r="Z1522" s="7">
        <v>57117.5</v>
      </c>
      <c r="AA1522" s="7">
        <v>672637</v>
      </c>
      <c r="AB1522" s="7">
        <v>6121299</v>
      </c>
      <c r="AC1522" s="7">
        <v>0</v>
      </c>
      <c r="AD1522" s="7">
        <v>11864859.1664</v>
      </c>
      <c r="AE1522" s="7">
        <v>0</v>
      </c>
      <c r="AF1522" s="7">
        <v>4511184.3336000005</v>
      </c>
      <c r="AG1522" s="7">
        <v>0</v>
      </c>
      <c r="AH1522" s="7">
        <v>11864859.1664</v>
      </c>
      <c r="AI1522" s="7">
        <v>968529</v>
      </c>
      <c r="AJ1522" s="7">
        <v>8866</v>
      </c>
      <c r="AK1522" s="7">
        <v>4392405</v>
      </c>
      <c r="AL1522" s="7">
        <v>0</v>
      </c>
      <c r="AM1522" s="7">
        <v>926483</v>
      </c>
      <c r="AN1522" s="7">
        <v>0</v>
      </c>
      <c r="AO1522" s="7">
        <v>0</v>
      </c>
      <c r="AP1522" s="7">
        <v>4925794</v>
      </c>
      <c r="AQ1522" s="7">
        <v>234719</v>
      </c>
      <c r="AR1522" s="7">
        <v>1160005</v>
      </c>
      <c r="AS1522" s="7">
        <v>25812</v>
      </c>
      <c r="AT1522" s="7">
        <v>4988307</v>
      </c>
      <c r="AU1522" s="7">
        <v>581680</v>
      </c>
      <c r="AV1522" s="7">
        <v>1173759</v>
      </c>
      <c r="AW1522" s="7">
        <v>0</v>
      </c>
      <c r="AX1522" s="7">
        <v>0</v>
      </c>
      <c r="AY1522" s="7">
        <v>5314412</v>
      </c>
      <c r="AZ1522" s="7">
        <v>92452</v>
      </c>
      <c r="BA1522" s="7">
        <v>57117.5</v>
      </c>
      <c r="BB1522" s="7">
        <v>0</v>
      </c>
      <c r="BC1522" s="7">
        <v>184.25</v>
      </c>
      <c r="BD1522" s="7">
        <v>0</v>
      </c>
      <c r="BE1522" s="7">
        <v>0</v>
      </c>
      <c r="BF1522" s="7">
        <v>0</v>
      </c>
      <c r="BG1522" s="7">
        <v>320594</v>
      </c>
      <c r="BH1522" s="7">
        <v>3295</v>
      </c>
      <c r="BI1522" s="7">
        <v>352043</v>
      </c>
      <c r="BJ1522" s="7">
        <v>4845209.6058333339</v>
      </c>
      <c r="BK1522" s="7">
        <v>2659235.5966666667</v>
      </c>
      <c r="BL1522" s="7">
        <v>1409873.6266666667</v>
      </c>
      <c r="BM1522" s="7">
        <v>5924148.7833333341</v>
      </c>
      <c r="BN1522" s="130">
        <v>0.47799999999999998</v>
      </c>
      <c r="BO1522" s="131">
        <v>1.5163129999999999E-4</v>
      </c>
      <c r="BP1522" s="161">
        <v>3842.9901304671516</v>
      </c>
      <c r="BQ1522" s="162">
        <v>6121299</v>
      </c>
      <c r="BR1522" s="161">
        <v>177598</v>
      </c>
      <c r="BS1522" s="163">
        <v>1240335.5</v>
      </c>
      <c r="BT1522" s="163">
        <v>0</v>
      </c>
      <c r="BU1522" s="161">
        <v>4511184.33</v>
      </c>
      <c r="BV1522" s="161">
        <v>0</v>
      </c>
      <c r="BW1522" s="165">
        <v>10624523.67</v>
      </c>
      <c r="BX1522" s="161">
        <v>177598</v>
      </c>
    </row>
    <row r="1523" spans="1:76" ht="14.45" x14ac:dyDescent="0.3">
      <c r="A1523" s="164" t="s">
        <v>31</v>
      </c>
      <c r="B1523" s="6" t="s">
        <v>161</v>
      </c>
      <c r="C1523" s="6" t="s">
        <v>42</v>
      </c>
      <c r="D1523" s="6" t="s">
        <v>33</v>
      </c>
      <c r="E1523" s="6" t="s">
        <v>34</v>
      </c>
      <c r="F1523" s="24" t="str">
        <f>+Tabela1[[#This Row],[WK]]&amp;Tabela1[[#This Row],[PK]]&amp;Tabela1[[#This Row],[GK]]</f>
        <v>200501</v>
      </c>
      <c r="G1523" s="6" t="s">
        <v>1457</v>
      </c>
      <c r="H1523" s="7">
        <v>684029894.38799977</v>
      </c>
      <c r="I1523" s="8">
        <v>1.371</v>
      </c>
      <c r="J1523" s="7">
        <v>937804985.21000004</v>
      </c>
      <c r="K1523" s="8">
        <v>7.0000000000000007E-2</v>
      </c>
      <c r="L1523" s="7">
        <v>65646348.964700006</v>
      </c>
      <c r="M1523" s="7">
        <v>39893200.964700006</v>
      </c>
      <c r="N1523" s="9">
        <v>1.5490611464159647</v>
      </c>
      <c r="O1523" s="7">
        <v>35392491</v>
      </c>
      <c r="P1523" s="8">
        <v>1.2949999999999999</v>
      </c>
      <c r="Q1523" s="7">
        <v>45833276</v>
      </c>
      <c r="R1523" s="8">
        <v>1.6E-2</v>
      </c>
      <c r="S1523" s="7">
        <v>733332.41599999997</v>
      </c>
      <c r="T1523" s="7">
        <v>-221668.58400000003</v>
      </c>
      <c r="U1523" s="9">
        <v>-0.23211345747281945</v>
      </c>
      <c r="V1523" s="7">
        <v>39671532.380700007</v>
      </c>
      <c r="W1523" s="9">
        <v>1.4853718384115653</v>
      </c>
      <c r="X1523" s="7">
        <v>47851067.186893657</v>
      </c>
      <c r="Y1523" s="7">
        <v>13079741</v>
      </c>
      <c r="Z1523" s="7">
        <v>314.18499999999995</v>
      </c>
      <c r="AA1523" s="7">
        <v>2264043.0018936549</v>
      </c>
      <c r="AB1523" s="7">
        <v>32506969</v>
      </c>
      <c r="AC1523" s="7">
        <v>0</v>
      </c>
      <c r="AD1523" s="7">
        <v>8179534.8061936507</v>
      </c>
      <c r="AE1523" s="7">
        <v>0</v>
      </c>
      <c r="AF1523" s="7">
        <v>65646348.964700006</v>
      </c>
      <c r="AG1523" s="7">
        <v>733332.41599999997</v>
      </c>
      <c r="AH1523" s="7">
        <v>8179534.8061936507</v>
      </c>
      <c r="AI1523" s="7">
        <v>21502207</v>
      </c>
      <c r="AJ1523" s="7">
        <v>970395</v>
      </c>
      <c r="AK1523" s="7">
        <v>6355339</v>
      </c>
      <c r="AL1523" s="7">
        <v>569134</v>
      </c>
      <c r="AM1523" s="7">
        <v>833839</v>
      </c>
      <c r="AN1523" s="7">
        <v>0</v>
      </c>
      <c r="AO1523" s="7">
        <v>0</v>
      </c>
      <c r="AP1523" s="7">
        <v>24607228</v>
      </c>
      <c r="AQ1523" s="7">
        <v>1953337</v>
      </c>
      <c r="AR1523" s="7">
        <v>25753148</v>
      </c>
      <c r="AS1523" s="7">
        <v>955001</v>
      </c>
      <c r="AT1523" s="7">
        <v>7299141</v>
      </c>
      <c r="AU1523" s="7">
        <v>862080</v>
      </c>
      <c r="AV1523" s="7">
        <v>881780</v>
      </c>
      <c r="AW1523" s="7">
        <v>0</v>
      </c>
      <c r="AX1523" s="7">
        <v>0</v>
      </c>
      <c r="AY1523" s="7">
        <v>29040967</v>
      </c>
      <c r="AZ1523" s="7">
        <v>822334</v>
      </c>
      <c r="BA1523" s="7">
        <v>314.18499999999995</v>
      </c>
      <c r="BB1523" s="7">
        <v>0</v>
      </c>
      <c r="BC1523" s="7">
        <v>0.01</v>
      </c>
      <c r="BD1523" s="7">
        <v>0.01</v>
      </c>
      <c r="BE1523" s="7">
        <v>6.67</v>
      </c>
      <c r="BF1523" s="7">
        <v>0</v>
      </c>
      <c r="BG1523" s="7">
        <v>1701553.0018936549</v>
      </c>
      <c r="BH1523" s="7">
        <v>18976</v>
      </c>
      <c r="BI1523" s="7">
        <v>562490</v>
      </c>
      <c r="BJ1523" s="7">
        <v>7741546.828333335</v>
      </c>
      <c r="BK1523" s="7">
        <v>4766895.6366666686</v>
      </c>
      <c r="BL1523" s="7">
        <v>3568836.7166666668</v>
      </c>
      <c r="BM1523" s="7">
        <v>4760931.3333333321</v>
      </c>
      <c r="BN1523" s="130">
        <v>0.83799999999999997</v>
      </c>
      <c r="BO1523" s="131">
        <v>8.8543379999999998E-4</v>
      </c>
      <c r="BP1523" s="161">
        <v>22438.620061438898</v>
      </c>
      <c r="BQ1523" s="162">
        <v>32506969</v>
      </c>
      <c r="BR1523" s="161">
        <v>1007481</v>
      </c>
      <c r="BS1523" s="163">
        <v>0</v>
      </c>
      <c r="BT1523" s="163">
        <v>0</v>
      </c>
      <c r="BU1523" s="161">
        <v>65646348.960000001</v>
      </c>
      <c r="BV1523" s="161">
        <v>733332.42</v>
      </c>
      <c r="BW1523" s="165">
        <v>8179534.8099999996</v>
      </c>
      <c r="BX1523" s="161">
        <v>1007481</v>
      </c>
    </row>
    <row r="1524" spans="1:76" ht="14.45" x14ac:dyDescent="0.3">
      <c r="A1524" s="164" t="s">
        <v>31</v>
      </c>
      <c r="B1524" s="6" t="s">
        <v>161</v>
      </c>
      <c r="C1524" s="6" t="s">
        <v>42</v>
      </c>
      <c r="D1524" s="6" t="s">
        <v>32</v>
      </c>
      <c r="E1524" s="6" t="s">
        <v>36</v>
      </c>
      <c r="F1524" s="24" t="str">
        <f>+Tabela1[[#This Row],[WK]]&amp;Tabela1[[#This Row],[PK]]&amp;Tabela1[[#This Row],[GK]]</f>
        <v>200502</v>
      </c>
      <c r="G1524" s="6" t="s">
        <v>1458</v>
      </c>
      <c r="H1524" s="7">
        <v>62608415.631200038</v>
      </c>
      <c r="I1524" s="8">
        <v>1.371</v>
      </c>
      <c r="J1524" s="7">
        <v>85836137.829999983</v>
      </c>
      <c r="K1524" s="8">
        <v>7.0000000000000007E-2</v>
      </c>
      <c r="L1524" s="7">
        <v>6008529.6480999989</v>
      </c>
      <c r="M1524" s="7">
        <v>3964475.6480999989</v>
      </c>
      <c r="N1524" s="9">
        <v>1.9395161028524681</v>
      </c>
      <c r="O1524" s="7">
        <v>0</v>
      </c>
      <c r="P1524" s="8">
        <v>1.2949999999999999</v>
      </c>
      <c r="Q1524" s="7">
        <v>0</v>
      </c>
      <c r="R1524" s="8">
        <v>1.6E-2</v>
      </c>
      <c r="S1524" s="7">
        <v>0</v>
      </c>
      <c r="T1524" s="7">
        <v>-20757</v>
      </c>
      <c r="U1524" s="9">
        <v>-1</v>
      </c>
      <c r="V1524" s="7">
        <v>3943718.6480999989</v>
      </c>
      <c r="W1524" s="9">
        <v>1.9099659233217949</v>
      </c>
      <c r="X1524" s="7">
        <v>9974487.870000001</v>
      </c>
      <c r="Y1524" s="7">
        <v>671335</v>
      </c>
      <c r="Z1524" s="7">
        <v>6020254.8700000001</v>
      </c>
      <c r="AA1524" s="7">
        <v>593099</v>
      </c>
      <c r="AB1524" s="7">
        <v>2689799</v>
      </c>
      <c r="AC1524" s="7">
        <v>0</v>
      </c>
      <c r="AD1524" s="7">
        <v>6030769.2219000021</v>
      </c>
      <c r="AE1524" s="7">
        <v>-1735696.436575165</v>
      </c>
      <c r="AF1524" s="7">
        <v>6008529.6480999989</v>
      </c>
      <c r="AG1524" s="7">
        <v>0</v>
      </c>
      <c r="AH1524" s="7">
        <v>4295072.7853248371</v>
      </c>
      <c r="AI1524" s="7">
        <v>1706653</v>
      </c>
      <c r="AJ1524" s="7">
        <v>22102</v>
      </c>
      <c r="AK1524" s="7">
        <v>1214785</v>
      </c>
      <c r="AL1524" s="7">
        <v>0</v>
      </c>
      <c r="AM1524" s="7">
        <v>734450</v>
      </c>
      <c r="AN1524" s="7">
        <v>0</v>
      </c>
      <c r="AO1524" s="7">
        <v>0</v>
      </c>
      <c r="AP1524" s="7">
        <v>2091671</v>
      </c>
      <c r="AQ1524" s="7">
        <v>119348</v>
      </c>
      <c r="AR1524" s="7">
        <v>2044054</v>
      </c>
      <c r="AS1524" s="7">
        <v>20757</v>
      </c>
      <c r="AT1524" s="7">
        <v>998374</v>
      </c>
      <c r="AU1524" s="7">
        <v>0</v>
      </c>
      <c r="AV1524" s="7">
        <v>1402373</v>
      </c>
      <c r="AW1524" s="7">
        <v>0</v>
      </c>
      <c r="AX1524" s="7">
        <v>0</v>
      </c>
      <c r="AY1524" s="7">
        <v>2384974</v>
      </c>
      <c r="AZ1524" s="7">
        <v>50281</v>
      </c>
      <c r="BA1524" s="7">
        <v>6020254.8700000001</v>
      </c>
      <c r="BB1524" s="7">
        <v>6062.54</v>
      </c>
      <c r="BC1524" s="7">
        <v>4305</v>
      </c>
      <c r="BD1524" s="7">
        <v>9966.08</v>
      </c>
      <c r="BE1524" s="7">
        <v>1.82</v>
      </c>
      <c r="BF1524" s="7">
        <v>0</v>
      </c>
      <c r="BG1524" s="7">
        <v>320594</v>
      </c>
      <c r="BH1524" s="7">
        <v>2048</v>
      </c>
      <c r="BI1524" s="7">
        <v>272505</v>
      </c>
      <c r="BJ1524" s="7">
        <v>3750523.227500001</v>
      </c>
      <c r="BK1524" s="7">
        <v>2276759.7833333341</v>
      </c>
      <c r="BL1524" s="7">
        <v>327060.27666666667</v>
      </c>
      <c r="BM1524" s="7">
        <v>5240933.2233333336</v>
      </c>
      <c r="BN1524" s="130">
        <v>0.92200000000000004</v>
      </c>
      <c r="BO1524" s="131">
        <v>9.46299E-5</v>
      </c>
      <c r="BP1524" s="161">
        <v>2398.2419533271968</v>
      </c>
      <c r="BQ1524" s="162">
        <v>2689799</v>
      </c>
      <c r="BR1524" s="161">
        <v>105939</v>
      </c>
      <c r="BS1524" s="163">
        <v>2456040.1934248358</v>
      </c>
      <c r="BT1524" s="163">
        <v>0</v>
      </c>
      <c r="BU1524" s="161">
        <v>6008529.6500000004</v>
      </c>
      <c r="BV1524" s="161">
        <v>0</v>
      </c>
      <c r="BW1524" s="165">
        <v>1839032.59</v>
      </c>
      <c r="BX1524" s="161">
        <v>105939</v>
      </c>
    </row>
    <row r="1525" spans="1:76" ht="14.45" x14ac:dyDescent="0.3">
      <c r="A1525" s="164" t="s">
        <v>31</v>
      </c>
      <c r="B1525" s="6" t="s">
        <v>161</v>
      </c>
      <c r="C1525" s="6" t="s">
        <v>42</v>
      </c>
      <c r="D1525" s="6" t="s">
        <v>37</v>
      </c>
      <c r="E1525" s="6" t="s">
        <v>36</v>
      </c>
      <c r="F1525" s="24" t="str">
        <f>+Tabela1[[#This Row],[WK]]&amp;Tabela1[[#This Row],[PK]]&amp;Tabela1[[#This Row],[GK]]</f>
        <v>200503</v>
      </c>
      <c r="G1525" s="6" t="s">
        <v>1459</v>
      </c>
      <c r="H1525" s="7">
        <v>86080174.03479977</v>
      </c>
      <c r="I1525" s="8">
        <v>1.371</v>
      </c>
      <c r="J1525" s="7">
        <v>118015918.60000001</v>
      </c>
      <c r="K1525" s="8">
        <v>7.0000000000000007E-2</v>
      </c>
      <c r="L1525" s="7">
        <v>8261114.3020000011</v>
      </c>
      <c r="M1525" s="7">
        <v>5645763.3020000011</v>
      </c>
      <c r="N1525" s="9">
        <v>2.1587019493750557</v>
      </c>
      <c r="O1525" s="7">
        <v>2844530</v>
      </c>
      <c r="P1525" s="8">
        <v>1.2949999999999999</v>
      </c>
      <c r="Q1525" s="7">
        <v>3683666</v>
      </c>
      <c r="R1525" s="8">
        <v>1.6E-2</v>
      </c>
      <c r="S1525" s="7">
        <v>58938.656000000003</v>
      </c>
      <c r="T1525" s="7">
        <v>-23478.343999999997</v>
      </c>
      <c r="U1525" s="9">
        <v>-0.2848725869662812</v>
      </c>
      <c r="V1525" s="7">
        <v>5622284.9580000015</v>
      </c>
      <c r="W1525" s="9">
        <v>2.0840505773661788</v>
      </c>
      <c r="X1525" s="7">
        <v>7907207.6799999997</v>
      </c>
      <c r="Y1525" s="7">
        <v>2180502</v>
      </c>
      <c r="Z1525" s="7">
        <v>37642.68</v>
      </c>
      <c r="AA1525" s="7">
        <v>504310</v>
      </c>
      <c r="AB1525" s="7">
        <v>4409585</v>
      </c>
      <c r="AC1525" s="7">
        <v>775168</v>
      </c>
      <c r="AD1525" s="7">
        <v>2284922.7219999987</v>
      </c>
      <c r="AE1525" s="7">
        <v>0</v>
      </c>
      <c r="AF1525" s="7">
        <v>8261114.3020000011</v>
      </c>
      <c r="AG1525" s="7">
        <v>58938.656000000003</v>
      </c>
      <c r="AH1525" s="7">
        <v>2284922.7219999987</v>
      </c>
      <c r="AI1525" s="7">
        <v>2183648</v>
      </c>
      <c r="AJ1525" s="7">
        <v>98858</v>
      </c>
      <c r="AK1525" s="7">
        <v>2864038</v>
      </c>
      <c r="AL1525" s="7">
        <v>12172</v>
      </c>
      <c r="AM1525" s="7">
        <v>1164260</v>
      </c>
      <c r="AN1525" s="7">
        <v>0</v>
      </c>
      <c r="AO1525" s="7">
        <v>0</v>
      </c>
      <c r="AP1525" s="7">
        <v>3438520</v>
      </c>
      <c r="AQ1525" s="7">
        <v>198915</v>
      </c>
      <c r="AR1525" s="7">
        <v>2615351</v>
      </c>
      <c r="AS1525" s="7">
        <v>82417</v>
      </c>
      <c r="AT1525" s="7">
        <v>3102047</v>
      </c>
      <c r="AU1525" s="7">
        <v>17389</v>
      </c>
      <c r="AV1525" s="7">
        <v>544973</v>
      </c>
      <c r="AW1525" s="7">
        <v>0</v>
      </c>
      <c r="AX1525" s="7">
        <v>0</v>
      </c>
      <c r="AY1525" s="7">
        <v>3902537</v>
      </c>
      <c r="AZ1525" s="7">
        <v>81098</v>
      </c>
      <c r="BA1525" s="7">
        <v>37642.68</v>
      </c>
      <c r="BB1525" s="7">
        <v>0</v>
      </c>
      <c r="BC1525" s="7">
        <v>0</v>
      </c>
      <c r="BD1525" s="7">
        <v>404.76</v>
      </c>
      <c r="BE1525" s="7">
        <v>0</v>
      </c>
      <c r="BF1525" s="7">
        <v>0</v>
      </c>
      <c r="BG1525" s="7">
        <v>320594</v>
      </c>
      <c r="BH1525" s="7">
        <v>2667</v>
      </c>
      <c r="BI1525" s="7">
        <v>183716</v>
      </c>
      <c r="BJ1525" s="7">
        <v>2528436.4350000001</v>
      </c>
      <c r="BK1525" s="7">
        <v>0</v>
      </c>
      <c r="BL1525" s="7">
        <v>3858937.9899999998</v>
      </c>
      <c r="BM1525" s="7">
        <v>2395869.7600000002</v>
      </c>
      <c r="BN1525" s="130">
        <v>0.79800000000000004</v>
      </c>
      <c r="BO1525" s="131">
        <v>1.181221E-4</v>
      </c>
      <c r="BP1525" s="161">
        <v>2993.5502396140896</v>
      </c>
      <c r="BQ1525" s="162">
        <v>4409585</v>
      </c>
      <c r="BR1525" s="161">
        <v>154164</v>
      </c>
      <c r="BS1525" s="163">
        <v>0</v>
      </c>
      <c r="BT1525" s="163">
        <v>895000.24000000022</v>
      </c>
      <c r="BU1525" s="161">
        <v>8261114.2999999998</v>
      </c>
      <c r="BV1525" s="161">
        <v>58938.66</v>
      </c>
      <c r="BW1525" s="165">
        <v>3179922.9600000004</v>
      </c>
      <c r="BX1525" s="161">
        <v>154164</v>
      </c>
    </row>
    <row r="1526" spans="1:76" ht="14.45" x14ac:dyDescent="0.3">
      <c r="A1526" s="164" t="s">
        <v>31</v>
      </c>
      <c r="B1526" s="6" t="s">
        <v>161</v>
      </c>
      <c r="C1526" s="6" t="s">
        <v>42</v>
      </c>
      <c r="D1526" s="6" t="s">
        <v>39</v>
      </c>
      <c r="E1526" s="6" t="s">
        <v>36</v>
      </c>
      <c r="F1526" s="24" t="str">
        <f>+Tabela1[[#This Row],[WK]]&amp;Tabela1[[#This Row],[PK]]&amp;Tabela1[[#This Row],[GK]]</f>
        <v>200504</v>
      </c>
      <c r="G1526" s="6" t="s">
        <v>1460</v>
      </c>
      <c r="H1526" s="7">
        <v>43887923.528799988</v>
      </c>
      <c r="I1526" s="8">
        <v>1.371</v>
      </c>
      <c r="J1526" s="7">
        <v>60170343.150000006</v>
      </c>
      <c r="K1526" s="8">
        <v>7.0000000000000007E-2</v>
      </c>
      <c r="L1526" s="7">
        <v>4211924.0205000006</v>
      </c>
      <c r="M1526" s="7">
        <v>2834140.0205000006</v>
      </c>
      <c r="N1526" s="9">
        <v>2.0570278218501596</v>
      </c>
      <c r="O1526" s="7">
        <v>0</v>
      </c>
      <c r="P1526" s="8">
        <v>1.2949999999999999</v>
      </c>
      <c r="Q1526" s="7">
        <v>0</v>
      </c>
      <c r="R1526" s="8">
        <v>1.6E-2</v>
      </c>
      <c r="S1526" s="7">
        <v>0</v>
      </c>
      <c r="T1526" s="7">
        <v>-3452</v>
      </c>
      <c r="U1526" s="9">
        <v>-1</v>
      </c>
      <c r="V1526" s="7">
        <v>2830688.0205000006</v>
      </c>
      <c r="W1526" s="9">
        <v>2.0493876647437514</v>
      </c>
      <c r="X1526" s="7">
        <v>5534217.7750000004</v>
      </c>
      <c r="Y1526" s="7">
        <v>788003</v>
      </c>
      <c r="Z1526" s="7">
        <v>23219.774999999998</v>
      </c>
      <c r="AA1526" s="7">
        <v>466693</v>
      </c>
      <c r="AB1526" s="7">
        <v>2556489</v>
      </c>
      <c r="AC1526" s="7">
        <v>1699813</v>
      </c>
      <c r="AD1526" s="7">
        <v>2703529.7544999993</v>
      </c>
      <c r="AE1526" s="7">
        <v>0</v>
      </c>
      <c r="AF1526" s="7">
        <v>4211924.0205000006</v>
      </c>
      <c r="AG1526" s="7">
        <v>0</v>
      </c>
      <c r="AH1526" s="7">
        <v>2703529.7544999993</v>
      </c>
      <c r="AI1526" s="7">
        <v>1150360</v>
      </c>
      <c r="AJ1526" s="7">
        <v>3219</v>
      </c>
      <c r="AK1526" s="7">
        <v>1688529</v>
      </c>
      <c r="AL1526" s="7">
        <v>0</v>
      </c>
      <c r="AM1526" s="7">
        <v>718922</v>
      </c>
      <c r="AN1526" s="7">
        <v>0</v>
      </c>
      <c r="AO1526" s="7">
        <v>0</v>
      </c>
      <c r="AP1526" s="7">
        <v>2122890</v>
      </c>
      <c r="AQ1526" s="7">
        <v>107414</v>
      </c>
      <c r="AR1526" s="7">
        <v>1377784</v>
      </c>
      <c r="AS1526" s="7">
        <v>3452</v>
      </c>
      <c r="AT1526" s="7">
        <v>1782815</v>
      </c>
      <c r="AU1526" s="7">
        <v>0</v>
      </c>
      <c r="AV1526" s="7">
        <v>1168646</v>
      </c>
      <c r="AW1526" s="7">
        <v>0</v>
      </c>
      <c r="AX1526" s="7">
        <v>0</v>
      </c>
      <c r="AY1526" s="7">
        <v>2367210</v>
      </c>
      <c r="AZ1526" s="7">
        <v>47037</v>
      </c>
      <c r="BA1526" s="7">
        <v>23219.774999999998</v>
      </c>
      <c r="BB1526" s="7">
        <v>0</v>
      </c>
      <c r="BC1526" s="7">
        <v>0</v>
      </c>
      <c r="BD1526" s="7">
        <v>52.33</v>
      </c>
      <c r="BE1526" s="7">
        <v>394.69</v>
      </c>
      <c r="BF1526" s="7">
        <v>0</v>
      </c>
      <c r="BG1526" s="7">
        <v>320594</v>
      </c>
      <c r="BH1526" s="7">
        <v>1754</v>
      </c>
      <c r="BI1526" s="7">
        <v>146099</v>
      </c>
      <c r="BJ1526" s="7">
        <v>2010695.9750000001</v>
      </c>
      <c r="BK1526" s="7">
        <v>328455.66999999993</v>
      </c>
      <c r="BL1526" s="7">
        <v>1474323.71</v>
      </c>
      <c r="BM1526" s="7">
        <v>3780313.8000000003</v>
      </c>
      <c r="BN1526" s="130">
        <v>0.871</v>
      </c>
      <c r="BO1526" s="131">
        <v>6.6972199999999996E-5</v>
      </c>
      <c r="BP1526" s="161">
        <v>1696.8787454496978</v>
      </c>
      <c r="BQ1526" s="162">
        <v>2556489</v>
      </c>
      <c r="BR1526" s="161">
        <v>100040</v>
      </c>
      <c r="BS1526" s="163">
        <v>0</v>
      </c>
      <c r="BT1526" s="163">
        <v>616228.56000000017</v>
      </c>
      <c r="BU1526" s="161">
        <v>4211924.0199999996</v>
      </c>
      <c r="BV1526" s="161">
        <v>0</v>
      </c>
      <c r="BW1526" s="165">
        <v>3319758.31</v>
      </c>
      <c r="BX1526" s="161">
        <v>100040</v>
      </c>
    </row>
    <row r="1527" spans="1:76" ht="14.45" x14ac:dyDescent="0.3">
      <c r="A1527" s="164" t="s">
        <v>31</v>
      </c>
      <c r="B1527" s="6" t="s">
        <v>161</v>
      </c>
      <c r="C1527" s="6" t="s">
        <v>42</v>
      </c>
      <c r="D1527" s="6" t="s">
        <v>42</v>
      </c>
      <c r="E1527" s="6" t="s">
        <v>36</v>
      </c>
      <c r="F1527" s="24" t="str">
        <f>+Tabela1[[#This Row],[WK]]&amp;Tabela1[[#This Row],[PK]]&amp;Tabela1[[#This Row],[GK]]</f>
        <v>200505</v>
      </c>
      <c r="G1527" s="6" t="s">
        <v>1461</v>
      </c>
      <c r="H1527" s="7">
        <v>33522128.15220001</v>
      </c>
      <c r="I1527" s="8">
        <v>1.371</v>
      </c>
      <c r="J1527" s="7">
        <v>45958837.689999998</v>
      </c>
      <c r="K1527" s="8">
        <v>7.0000000000000007E-2</v>
      </c>
      <c r="L1527" s="7">
        <v>3217118.6383000002</v>
      </c>
      <c r="M1527" s="7">
        <v>2059590.6383000002</v>
      </c>
      <c r="N1527" s="9">
        <v>1.7793009225694758</v>
      </c>
      <c r="O1527" s="7">
        <v>37251</v>
      </c>
      <c r="P1527" s="8">
        <v>1.2949999999999999</v>
      </c>
      <c r="Q1527" s="7">
        <v>48240</v>
      </c>
      <c r="R1527" s="8">
        <v>1.6E-2</v>
      </c>
      <c r="S1527" s="7">
        <v>771.84</v>
      </c>
      <c r="T1527" s="7">
        <v>-1319.1599999999999</v>
      </c>
      <c r="U1527" s="9">
        <v>-0.63087517934002868</v>
      </c>
      <c r="V1527" s="7">
        <v>2058271.4783000001</v>
      </c>
      <c r="W1527" s="9">
        <v>1.7749549449431237</v>
      </c>
      <c r="X1527" s="7">
        <v>4415351.63</v>
      </c>
      <c r="Y1527" s="7">
        <v>1198524</v>
      </c>
      <c r="Z1527" s="7">
        <v>1003678.63</v>
      </c>
      <c r="AA1527" s="7">
        <v>446343</v>
      </c>
      <c r="AB1527" s="7">
        <v>1399440</v>
      </c>
      <c r="AC1527" s="7">
        <v>367366</v>
      </c>
      <c r="AD1527" s="7">
        <v>2357080.1516999993</v>
      </c>
      <c r="AE1527" s="7">
        <v>0</v>
      </c>
      <c r="AF1527" s="7">
        <v>3217118.6383000002</v>
      </c>
      <c r="AG1527" s="7">
        <v>771.84</v>
      </c>
      <c r="AH1527" s="7">
        <v>2357080.1516999993</v>
      </c>
      <c r="AI1527" s="7">
        <v>966461</v>
      </c>
      <c r="AJ1527" s="7">
        <v>822</v>
      </c>
      <c r="AK1527" s="7">
        <v>1350857</v>
      </c>
      <c r="AL1527" s="7">
        <v>0</v>
      </c>
      <c r="AM1527" s="7">
        <v>850221</v>
      </c>
      <c r="AN1527" s="7">
        <v>0</v>
      </c>
      <c r="AO1527" s="7">
        <v>0</v>
      </c>
      <c r="AP1527" s="7">
        <v>1133938</v>
      </c>
      <c r="AQ1527" s="7">
        <v>39783</v>
      </c>
      <c r="AR1527" s="7">
        <v>1157528</v>
      </c>
      <c r="AS1527" s="7">
        <v>2091</v>
      </c>
      <c r="AT1527" s="7">
        <v>1384878</v>
      </c>
      <c r="AU1527" s="7">
        <v>0</v>
      </c>
      <c r="AV1527" s="7">
        <v>1564713</v>
      </c>
      <c r="AW1527" s="7">
        <v>0</v>
      </c>
      <c r="AX1527" s="7">
        <v>0</v>
      </c>
      <c r="AY1527" s="7">
        <v>1316826</v>
      </c>
      <c r="AZ1527" s="7">
        <v>16220</v>
      </c>
      <c r="BA1527" s="7">
        <v>1003678.63</v>
      </c>
      <c r="BB1527" s="7">
        <v>0</v>
      </c>
      <c r="BC1527" s="7">
        <v>154.84</v>
      </c>
      <c r="BD1527" s="7">
        <v>10275.58</v>
      </c>
      <c r="BE1527" s="7">
        <v>1.06</v>
      </c>
      <c r="BF1527" s="7">
        <v>0</v>
      </c>
      <c r="BG1527" s="7">
        <v>320594</v>
      </c>
      <c r="BH1527" s="7">
        <v>1309</v>
      </c>
      <c r="BI1527" s="7">
        <v>125749</v>
      </c>
      <c r="BJ1527" s="7">
        <v>1730636.876666666</v>
      </c>
      <c r="BK1527" s="7">
        <v>251728.79666666593</v>
      </c>
      <c r="BL1527" s="7">
        <v>462590.50666666665</v>
      </c>
      <c r="BM1527" s="7">
        <v>4990451.3066666666</v>
      </c>
      <c r="BN1527" s="130">
        <v>0.77100000000000002</v>
      </c>
      <c r="BO1527" s="131">
        <v>5.5480699999999999E-5</v>
      </c>
      <c r="BP1527" s="161">
        <v>1405.7279701396378</v>
      </c>
      <c r="BQ1527" s="162">
        <v>1399440</v>
      </c>
      <c r="BR1527" s="161">
        <v>77517</v>
      </c>
      <c r="BS1527" s="163">
        <v>0</v>
      </c>
      <c r="BT1527" s="163">
        <v>496779.5699999996</v>
      </c>
      <c r="BU1527" s="161">
        <v>3217118.64</v>
      </c>
      <c r="BV1527" s="161">
        <v>771.84</v>
      </c>
      <c r="BW1527" s="165">
        <v>2853859.7199999997</v>
      </c>
      <c r="BX1527" s="161">
        <v>77517</v>
      </c>
    </row>
    <row r="1528" spans="1:76" ht="14.45" x14ac:dyDescent="0.3">
      <c r="A1528" s="164" t="s">
        <v>31</v>
      </c>
      <c r="B1528" s="6" t="s">
        <v>161</v>
      </c>
      <c r="C1528" s="6" t="s">
        <v>42</v>
      </c>
      <c r="D1528" s="6" t="s">
        <v>44</v>
      </c>
      <c r="E1528" s="6" t="s">
        <v>36</v>
      </c>
      <c r="F1528" s="24" t="str">
        <f>+Tabela1[[#This Row],[WK]]&amp;Tabela1[[#This Row],[PK]]&amp;Tabela1[[#This Row],[GK]]</f>
        <v>200506</v>
      </c>
      <c r="G1528" s="6" t="s">
        <v>1457</v>
      </c>
      <c r="H1528" s="7">
        <v>112660056.16339941</v>
      </c>
      <c r="I1528" s="8">
        <v>1.371</v>
      </c>
      <c r="J1528" s="7">
        <v>154456937</v>
      </c>
      <c r="K1528" s="8">
        <v>7.0000000000000007E-2</v>
      </c>
      <c r="L1528" s="7">
        <v>10811985.590000002</v>
      </c>
      <c r="M1528" s="7">
        <v>6670009.5900000017</v>
      </c>
      <c r="N1528" s="9">
        <v>1.6103448185117446</v>
      </c>
      <c r="O1528" s="7">
        <v>3325402</v>
      </c>
      <c r="P1528" s="8">
        <v>1.2949999999999999</v>
      </c>
      <c r="Q1528" s="7">
        <v>4306396</v>
      </c>
      <c r="R1528" s="8">
        <v>1.6E-2</v>
      </c>
      <c r="S1528" s="7">
        <v>68902.335999999996</v>
      </c>
      <c r="T1528" s="7">
        <v>-372312.66399999999</v>
      </c>
      <c r="U1528" s="9">
        <v>-0.84383501014244755</v>
      </c>
      <c r="V1528" s="7">
        <v>6297696.9260000009</v>
      </c>
      <c r="W1528" s="9">
        <v>1.3740856372776087</v>
      </c>
      <c r="X1528" s="7">
        <v>8762554.4286071584</v>
      </c>
      <c r="Y1528" s="7">
        <v>0</v>
      </c>
      <c r="Z1528" s="7">
        <v>3062109.4750000001</v>
      </c>
      <c r="AA1528" s="7">
        <v>555944.95360715757</v>
      </c>
      <c r="AB1528" s="7">
        <v>5144500</v>
      </c>
      <c r="AC1528" s="7">
        <v>0</v>
      </c>
      <c r="AD1528" s="7">
        <v>2464857.5026071565</v>
      </c>
      <c r="AE1528" s="7">
        <v>0</v>
      </c>
      <c r="AF1528" s="7">
        <v>10811985.590000002</v>
      </c>
      <c r="AG1528" s="7">
        <v>68902.335999999996</v>
      </c>
      <c r="AH1528" s="7">
        <v>2464857.5026071565</v>
      </c>
      <c r="AI1528" s="7">
        <v>3458281</v>
      </c>
      <c r="AJ1528" s="7">
        <v>362994</v>
      </c>
      <c r="AK1528" s="7">
        <v>1865158</v>
      </c>
      <c r="AL1528" s="7">
        <v>0</v>
      </c>
      <c r="AM1528" s="7">
        <v>802659</v>
      </c>
      <c r="AN1528" s="7">
        <v>0</v>
      </c>
      <c r="AO1528" s="7">
        <v>0</v>
      </c>
      <c r="AP1528" s="7">
        <v>4749624</v>
      </c>
      <c r="AQ1528" s="7">
        <v>179022</v>
      </c>
      <c r="AR1528" s="7">
        <v>4141976</v>
      </c>
      <c r="AS1528" s="7">
        <v>441215</v>
      </c>
      <c r="AT1528" s="7">
        <v>1735310</v>
      </c>
      <c r="AU1528" s="7">
        <v>0</v>
      </c>
      <c r="AV1528" s="7">
        <v>884102</v>
      </c>
      <c r="AW1528" s="7">
        <v>0</v>
      </c>
      <c r="AX1528" s="7">
        <v>0</v>
      </c>
      <c r="AY1528" s="7">
        <v>4866240</v>
      </c>
      <c r="AZ1528" s="7">
        <v>79476</v>
      </c>
      <c r="BA1528" s="7">
        <v>3062109.4750000001</v>
      </c>
      <c r="BB1528" s="7">
        <v>0</v>
      </c>
      <c r="BC1528" s="7">
        <v>5706.94</v>
      </c>
      <c r="BD1528" s="7">
        <v>13900.14</v>
      </c>
      <c r="BE1528" s="7">
        <v>5.27</v>
      </c>
      <c r="BF1528" s="7">
        <v>0</v>
      </c>
      <c r="BG1528" s="7">
        <v>326124.95360715763</v>
      </c>
      <c r="BH1528" s="7">
        <v>3637</v>
      </c>
      <c r="BI1528" s="7">
        <v>229820</v>
      </c>
      <c r="BJ1528" s="7">
        <v>3163015.6458333326</v>
      </c>
      <c r="BK1528" s="7">
        <v>1104013.2866666662</v>
      </c>
      <c r="BL1528" s="7">
        <v>1400597.4233333331</v>
      </c>
      <c r="BM1528" s="7">
        <v>5434814.5899999999</v>
      </c>
      <c r="BN1528" s="130">
        <v>1.0109999999999999</v>
      </c>
      <c r="BO1528" s="131">
        <v>1.4742259999999999E-4</v>
      </c>
      <c r="BP1528" s="161">
        <v>3735.9346907483323</v>
      </c>
      <c r="BQ1528" s="162">
        <v>5144500</v>
      </c>
      <c r="BR1528" s="161">
        <v>191676</v>
      </c>
      <c r="BS1528" s="163">
        <v>0</v>
      </c>
      <c r="BT1528" s="163">
        <v>0</v>
      </c>
      <c r="BU1528" s="161">
        <v>10811985.59</v>
      </c>
      <c r="BV1528" s="161">
        <v>68902.34</v>
      </c>
      <c r="BW1528" s="165">
        <v>2464857.5</v>
      </c>
      <c r="BX1528" s="161">
        <v>191676</v>
      </c>
    </row>
    <row r="1529" spans="1:76" ht="14.45" x14ac:dyDescent="0.3">
      <c r="A1529" s="164" t="s">
        <v>31</v>
      </c>
      <c r="B1529" s="6" t="s">
        <v>161</v>
      </c>
      <c r="C1529" s="6" t="s">
        <v>42</v>
      </c>
      <c r="D1529" s="6" t="s">
        <v>51</v>
      </c>
      <c r="E1529" s="6" t="s">
        <v>40</v>
      </c>
      <c r="F1529" s="24" t="str">
        <f>+Tabela1[[#This Row],[WK]]&amp;Tabela1[[#This Row],[PK]]&amp;Tabela1[[#This Row],[GK]]</f>
        <v>200507</v>
      </c>
      <c r="G1529" s="6" t="s">
        <v>1462</v>
      </c>
      <c r="H1529" s="7">
        <v>52952930.279200047</v>
      </c>
      <c r="I1529" s="8">
        <v>1.371</v>
      </c>
      <c r="J1529" s="7">
        <v>72598467.409999982</v>
      </c>
      <c r="K1529" s="8">
        <v>7.0000000000000007E-2</v>
      </c>
      <c r="L1529" s="7">
        <v>5081892.7186999992</v>
      </c>
      <c r="M1529" s="7">
        <v>3699233.7186999992</v>
      </c>
      <c r="N1529" s="9">
        <v>2.6754490577213899</v>
      </c>
      <c r="O1529" s="7">
        <v>1000842</v>
      </c>
      <c r="P1529" s="8">
        <v>1.2949999999999999</v>
      </c>
      <c r="Q1529" s="7">
        <v>1296090</v>
      </c>
      <c r="R1529" s="8">
        <v>1.6E-2</v>
      </c>
      <c r="S1529" s="7">
        <v>20737.439999999999</v>
      </c>
      <c r="T1529" s="7">
        <v>5610.4399999999987</v>
      </c>
      <c r="U1529" s="9">
        <v>0.37088913862629724</v>
      </c>
      <c r="V1529" s="7">
        <v>3704844.1586999996</v>
      </c>
      <c r="W1529" s="9">
        <v>2.6505088466331754</v>
      </c>
      <c r="X1529" s="7">
        <v>6257329.7750000004</v>
      </c>
      <c r="Y1529" s="7">
        <v>1754344</v>
      </c>
      <c r="Z1529" s="7">
        <v>440696.77499999997</v>
      </c>
      <c r="AA1529" s="7">
        <v>368744</v>
      </c>
      <c r="AB1529" s="7">
        <v>3407695</v>
      </c>
      <c r="AC1529" s="7">
        <v>285850</v>
      </c>
      <c r="AD1529" s="7">
        <v>2552485.6163000013</v>
      </c>
      <c r="AE1529" s="7">
        <v>0</v>
      </c>
      <c r="AF1529" s="7">
        <v>5081892.7186999992</v>
      </c>
      <c r="AG1529" s="7">
        <v>20737.439999999999</v>
      </c>
      <c r="AH1529" s="7">
        <v>2552485.6163000013</v>
      </c>
      <c r="AI1529" s="7">
        <v>1154430</v>
      </c>
      <c r="AJ1529" s="7">
        <v>2773</v>
      </c>
      <c r="AK1529" s="7">
        <v>2398492</v>
      </c>
      <c r="AL1529" s="7">
        <v>0</v>
      </c>
      <c r="AM1529" s="7">
        <v>235261</v>
      </c>
      <c r="AN1529" s="7">
        <v>0</v>
      </c>
      <c r="AO1529" s="7">
        <v>0</v>
      </c>
      <c r="AP1529" s="7">
        <v>2589299</v>
      </c>
      <c r="AQ1529" s="7">
        <v>139240</v>
      </c>
      <c r="AR1529" s="7">
        <v>1382659</v>
      </c>
      <c r="AS1529" s="7">
        <v>15127</v>
      </c>
      <c r="AT1529" s="7">
        <v>2654897</v>
      </c>
      <c r="AU1529" s="7">
        <v>0</v>
      </c>
      <c r="AV1529" s="7">
        <v>303036</v>
      </c>
      <c r="AW1529" s="7">
        <v>0</v>
      </c>
      <c r="AX1529" s="7">
        <v>0</v>
      </c>
      <c r="AY1529" s="7">
        <v>3039266</v>
      </c>
      <c r="AZ1529" s="7">
        <v>64878</v>
      </c>
      <c r="BA1529" s="7">
        <v>440696.77499999997</v>
      </c>
      <c r="BB1529" s="7">
        <v>0</v>
      </c>
      <c r="BC1529" s="7">
        <v>227.13</v>
      </c>
      <c r="BD1529" s="7">
        <v>2828.51</v>
      </c>
      <c r="BE1529" s="7">
        <v>2306.13</v>
      </c>
      <c r="BF1529" s="7">
        <v>0</v>
      </c>
      <c r="BG1529" s="7">
        <v>320594</v>
      </c>
      <c r="BH1529" s="7">
        <v>2095</v>
      </c>
      <c r="BI1529" s="7">
        <v>48150</v>
      </c>
      <c r="BJ1529" s="7">
        <v>662600.70416666637</v>
      </c>
      <c r="BK1529" s="7">
        <v>194497.02666666638</v>
      </c>
      <c r="BL1529" s="7">
        <v>44464.5</v>
      </c>
      <c r="BM1529" s="7">
        <v>1783485.71</v>
      </c>
      <c r="BN1529" s="130">
        <v>0.78</v>
      </c>
      <c r="BO1529" s="131">
        <v>8.5594999999999996E-5</v>
      </c>
      <c r="BP1529" s="161">
        <v>2169.1233019663591</v>
      </c>
      <c r="BQ1529" s="162">
        <v>3407695</v>
      </c>
      <c r="BR1529" s="161">
        <v>119460</v>
      </c>
      <c r="BS1529" s="163">
        <v>0</v>
      </c>
      <c r="BT1529" s="163">
        <v>682139.0699999996</v>
      </c>
      <c r="BU1529" s="161">
        <v>5081892.72</v>
      </c>
      <c r="BV1529" s="161">
        <v>20737.439999999999</v>
      </c>
      <c r="BW1529" s="165">
        <v>3234624.6899999995</v>
      </c>
      <c r="BX1529" s="161">
        <v>119460</v>
      </c>
    </row>
    <row r="1530" spans="1:76" ht="14.45" x14ac:dyDescent="0.3">
      <c r="A1530" s="164" t="s">
        <v>31</v>
      </c>
      <c r="B1530" s="6" t="s">
        <v>161</v>
      </c>
      <c r="C1530" s="6" t="s">
        <v>42</v>
      </c>
      <c r="D1530" s="6" t="s">
        <v>75</v>
      </c>
      <c r="E1530" s="6" t="s">
        <v>36</v>
      </c>
      <c r="F1530" s="24" t="str">
        <f>+Tabela1[[#This Row],[WK]]&amp;Tabela1[[#This Row],[PK]]&amp;Tabela1[[#This Row],[GK]]</f>
        <v>200508</v>
      </c>
      <c r="G1530" s="6" t="s">
        <v>1463</v>
      </c>
      <c r="H1530" s="7">
        <v>100603186.87119986</v>
      </c>
      <c r="I1530" s="8">
        <v>1.371</v>
      </c>
      <c r="J1530" s="7">
        <v>137926969.19999999</v>
      </c>
      <c r="K1530" s="8">
        <v>7.0000000000000007E-2</v>
      </c>
      <c r="L1530" s="7">
        <v>9654887.8440000005</v>
      </c>
      <c r="M1530" s="7">
        <v>6075654.8440000005</v>
      </c>
      <c r="N1530" s="9">
        <v>1.6974739683055002</v>
      </c>
      <c r="O1530" s="7">
        <v>200195509</v>
      </c>
      <c r="P1530" s="8">
        <v>1.2949999999999999</v>
      </c>
      <c r="Q1530" s="7">
        <v>259253184</v>
      </c>
      <c r="R1530" s="8">
        <v>1.6E-2</v>
      </c>
      <c r="S1530" s="7">
        <v>4148050.9440000001</v>
      </c>
      <c r="T1530" s="7">
        <v>2358715.9440000001</v>
      </c>
      <c r="U1530" s="9">
        <v>1.3182081298359447</v>
      </c>
      <c r="V1530" s="7">
        <v>8434370.7880000006</v>
      </c>
      <c r="W1530" s="9">
        <v>1.5710652799778266</v>
      </c>
      <c r="X1530" s="7">
        <v>6727153.0549999997</v>
      </c>
      <c r="Y1530" s="7">
        <v>0</v>
      </c>
      <c r="Z1530" s="7">
        <v>1143029.0550000002</v>
      </c>
      <c r="AA1530" s="7">
        <v>602015</v>
      </c>
      <c r="AB1530" s="7">
        <v>4982109</v>
      </c>
      <c r="AC1530" s="7">
        <v>0</v>
      </c>
      <c r="AD1530" s="7">
        <v>0</v>
      </c>
      <c r="AE1530" s="7">
        <v>-804591.5296854371</v>
      </c>
      <c r="AF1530" s="7">
        <v>8850296.3143145628</v>
      </c>
      <c r="AG1530" s="7">
        <v>4148050.9440000001</v>
      </c>
      <c r="AH1530" s="7">
        <v>0</v>
      </c>
      <c r="AI1530" s="7">
        <v>2988427</v>
      </c>
      <c r="AJ1530" s="7">
        <v>1504801</v>
      </c>
      <c r="AK1530" s="7">
        <v>1341249</v>
      </c>
      <c r="AL1530" s="7">
        <v>0</v>
      </c>
      <c r="AM1530" s="7">
        <v>924448</v>
      </c>
      <c r="AN1530" s="7">
        <v>0</v>
      </c>
      <c r="AO1530" s="7">
        <v>0</v>
      </c>
      <c r="AP1530" s="7">
        <v>3894432</v>
      </c>
      <c r="AQ1530" s="7">
        <v>274502</v>
      </c>
      <c r="AR1530" s="7">
        <v>3579233</v>
      </c>
      <c r="AS1530" s="7">
        <v>1789335</v>
      </c>
      <c r="AT1530" s="7">
        <v>1522021</v>
      </c>
      <c r="AU1530" s="7">
        <v>0</v>
      </c>
      <c r="AV1530" s="7">
        <v>1044984</v>
      </c>
      <c r="AW1530" s="7">
        <v>0</v>
      </c>
      <c r="AX1530" s="7">
        <v>0</v>
      </c>
      <c r="AY1530" s="7">
        <v>4401456</v>
      </c>
      <c r="AZ1530" s="7">
        <v>116781</v>
      </c>
      <c r="BA1530" s="7">
        <v>1143029.0550000002</v>
      </c>
      <c r="BB1530" s="7">
        <v>0</v>
      </c>
      <c r="BC1530" s="7">
        <v>0</v>
      </c>
      <c r="BD1530" s="7">
        <v>11516.49</v>
      </c>
      <c r="BE1530" s="7">
        <v>1548.29</v>
      </c>
      <c r="BF1530" s="7">
        <v>0</v>
      </c>
      <c r="BG1530" s="7">
        <v>320594</v>
      </c>
      <c r="BH1530" s="7">
        <v>3217</v>
      </c>
      <c r="BI1530" s="7">
        <v>281421</v>
      </c>
      <c r="BJ1530" s="7">
        <v>3873112.0491666663</v>
      </c>
      <c r="BK1530" s="7">
        <v>1318937.2399999993</v>
      </c>
      <c r="BL1530" s="7">
        <v>2792068.25</v>
      </c>
      <c r="BM1530" s="7">
        <v>4632562.7366666673</v>
      </c>
      <c r="BN1530" s="130">
        <v>1.3140000000000001</v>
      </c>
      <c r="BO1530" s="131">
        <v>1.3746630000000001E-4</v>
      </c>
      <c r="BP1530" s="161">
        <v>3483.8041224385893</v>
      </c>
      <c r="BQ1530" s="162">
        <v>4982109</v>
      </c>
      <c r="BR1530" s="161">
        <v>101335</v>
      </c>
      <c r="BS1530" s="163">
        <v>0</v>
      </c>
      <c r="BT1530" s="163">
        <v>556797.74168543704</v>
      </c>
      <c r="BU1530" s="161">
        <v>8850296.3100000005</v>
      </c>
      <c r="BV1530" s="161">
        <v>4148050.94</v>
      </c>
      <c r="BW1530" s="165">
        <v>556797.74168543704</v>
      </c>
      <c r="BX1530" s="161">
        <v>101335</v>
      </c>
    </row>
    <row r="1531" spans="1:76" ht="14.45" x14ac:dyDescent="0.3">
      <c r="A1531" s="164" t="s">
        <v>31</v>
      </c>
      <c r="B1531" s="6" t="s">
        <v>161</v>
      </c>
      <c r="C1531" s="6" t="s">
        <v>42</v>
      </c>
      <c r="D1531" s="6" t="s">
        <v>77</v>
      </c>
      <c r="E1531" s="6" t="s">
        <v>36</v>
      </c>
      <c r="F1531" s="24" t="str">
        <f>+Tabela1[[#This Row],[WK]]&amp;Tabela1[[#This Row],[PK]]&amp;Tabela1[[#This Row],[GK]]</f>
        <v>200509</v>
      </c>
      <c r="G1531" s="6" t="s">
        <v>1464</v>
      </c>
      <c r="H1531" s="7">
        <v>101581640.12979944</v>
      </c>
      <c r="I1531" s="8">
        <v>1.371</v>
      </c>
      <c r="J1531" s="7">
        <v>139268428.61000001</v>
      </c>
      <c r="K1531" s="8">
        <v>7.0000000000000007E-2</v>
      </c>
      <c r="L1531" s="7">
        <v>9748790.002700001</v>
      </c>
      <c r="M1531" s="7">
        <v>6563800.002700001</v>
      </c>
      <c r="N1531" s="9">
        <v>2.0608541950524182</v>
      </c>
      <c r="O1531" s="7">
        <v>4417367</v>
      </c>
      <c r="P1531" s="8">
        <v>1.2949999999999999</v>
      </c>
      <c r="Q1531" s="7">
        <v>5720490</v>
      </c>
      <c r="R1531" s="8">
        <v>1.6E-2</v>
      </c>
      <c r="S1531" s="7">
        <v>91527.84</v>
      </c>
      <c r="T1531" s="7">
        <v>-542371.16</v>
      </c>
      <c r="U1531" s="9">
        <v>-0.8556113197843821</v>
      </c>
      <c r="V1531" s="7">
        <v>6021428.8427000009</v>
      </c>
      <c r="W1531" s="9">
        <v>1.5767488509616281</v>
      </c>
      <c r="X1531" s="7">
        <v>11331154.719999999</v>
      </c>
      <c r="Y1531" s="7">
        <v>0</v>
      </c>
      <c r="Z1531" s="7">
        <v>5937154.7199999988</v>
      </c>
      <c r="AA1531" s="7">
        <v>805592</v>
      </c>
      <c r="AB1531" s="7">
        <v>4588408</v>
      </c>
      <c r="AC1531" s="7">
        <v>0</v>
      </c>
      <c r="AD1531" s="7">
        <v>5309725.877299998</v>
      </c>
      <c r="AE1531" s="7">
        <v>-3068822.0158482604</v>
      </c>
      <c r="AF1531" s="7">
        <v>9748790.002700001</v>
      </c>
      <c r="AG1531" s="7">
        <v>91527.84</v>
      </c>
      <c r="AH1531" s="7">
        <v>2240903.8614517376</v>
      </c>
      <c r="AI1531" s="7">
        <v>2659260</v>
      </c>
      <c r="AJ1531" s="7">
        <v>497460</v>
      </c>
      <c r="AK1531" s="7">
        <v>1357400</v>
      </c>
      <c r="AL1531" s="7">
        <v>0</v>
      </c>
      <c r="AM1531" s="7">
        <v>1213584</v>
      </c>
      <c r="AN1531" s="7">
        <v>0</v>
      </c>
      <c r="AO1531" s="7">
        <v>0</v>
      </c>
      <c r="AP1531" s="7">
        <v>3857413</v>
      </c>
      <c r="AQ1531" s="7">
        <v>218806</v>
      </c>
      <c r="AR1531" s="7">
        <v>3184990</v>
      </c>
      <c r="AS1531" s="7">
        <v>633899</v>
      </c>
      <c r="AT1531" s="7">
        <v>1530430</v>
      </c>
      <c r="AU1531" s="7">
        <v>0</v>
      </c>
      <c r="AV1531" s="7">
        <v>1464655</v>
      </c>
      <c r="AW1531" s="7">
        <v>0</v>
      </c>
      <c r="AX1531" s="7">
        <v>0</v>
      </c>
      <c r="AY1531" s="7">
        <v>4276252</v>
      </c>
      <c r="AZ1531" s="7">
        <v>87586</v>
      </c>
      <c r="BA1531" s="7">
        <v>5937154.7199999988</v>
      </c>
      <c r="BB1531" s="7">
        <v>4466.29</v>
      </c>
      <c r="BC1531" s="7">
        <v>1968.86</v>
      </c>
      <c r="BD1531" s="7">
        <v>27502.1</v>
      </c>
      <c r="BE1531" s="7">
        <v>0.28000000000000003</v>
      </c>
      <c r="BF1531" s="7">
        <v>0</v>
      </c>
      <c r="BG1531" s="7">
        <v>320594</v>
      </c>
      <c r="BH1531" s="7">
        <v>3114</v>
      </c>
      <c r="BI1531" s="7">
        <v>484998</v>
      </c>
      <c r="BJ1531" s="7">
        <v>6675150.5783333341</v>
      </c>
      <c r="BK1531" s="7">
        <v>3967981.163333334</v>
      </c>
      <c r="BL1531" s="7">
        <v>2341878.2166666668</v>
      </c>
      <c r="BM1531" s="7">
        <v>6144921.2266666666</v>
      </c>
      <c r="BN1531" s="130">
        <v>1.3169999999999999</v>
      </c>
      <c r="BO1531" s="131">
        <v>1.1798060000000001E-4</v>
      </c>
      <c r="BP1531" s="161">
        <v>2989.5481671012367</v>
      </c>
      <c r="BQ1531" s="162">
        <v>4588408</v>
      </c>
      <c r="BR1531" s="161">
        <v>128946</v>
      </c>
      <c r="BS1531" s="163">
        <v>0</v>
      </c>
      <c r="BT1531" s="163">
        <v>225536.29584826156</v>
      </c>
      <c r="BU1531" s="161">
        <v>9748790</v>
      </c>
      <c r="BV1531" s="161">
        <v>91527.84</v>
      </c>
      <c r="BW1531" s="165">
        <v>2466440.1558482614</v>
      </c>
      <c r="BX1531" s="161">
        <v>128946</v>
      </c>
    </row>
    <row r="1532" spans="1:76" ht="14.45" x14ac:dyDescent="0.3">
      <c r="A1532" s="164" t="s">
        <v>31</v>
      </c>
      <c r="B1532" s="6" t="s">
        <v>161</v>
      </c>
      <c r="C1532" s="6" t="s">
        <v>44</v>
      </c>
      <c r="D1532" s="6" t="s">
        <v>33</v>
      </c>
      <c r="E1532" s="6" t="s">
        <v>34</v>
      </c>
      <c r="F1532" s="24" t="str">
        <f>+Tabela1[[#This Row],[WK]]&amp;Tabela1[[#This Row],[PK]]&amp;Tabela1[[#This Row],[GK]]</f>
        <v>200601</v>
      </c>
      <c r="G1532" s="6" t="s">
        <v>1465</v>
      </c>
      <c r="H1532" s="7">
        <v>308637865.69479978</v>
      </c>
      <c r="I1532" s="8">
        <v>1.371</v>
      </c>
      <c r="J1532" s="7">
        <v>423142513.86000001</v>
      </c>
      <c r="K1532" s="8">
        <v>7.0000000000000007E-2</v>
      </c>
      <c r="L1532" s="7">
        <v>29619975.970200002</v>
      </c>
      <c r="M1532" s="7">
        <v>17229693.970200002</v>
      </c>
      <c r="N1532" s="9">
        <v>1.3905812612013191</v>
      </c>
      <c r="O1532" s="7">
        <v>55411445</v>
      </c>
      <c r="P1532" s="8">
        <v>1.2949999999999999</v>
      </c>
      <c r="Q1532" s="7">
        <v>71757821</v>
      </c>
      <c r="R1532" s="8">
        <v>1.6E-2</v>
      </c>
      <c r="S1532" s="7">
        <v>1148125.1359999999</v>
      </c>
      <c r="T1532" s="7">
        <v>259718.13599999994</v>
      </c>
      <c r="U1532" s="9">
        <v>0.2923413885752813</v>
      </c>
      <c r="V1532" s="7">
        <v>17489412.106200002</v>
      </c>
      <c r="W1532" s="9">
        <v>1.3171038275088756</v>
      </c>
      <c r="X1532" s="7">
        <v>21135168.193538699</v>
      </c>
      <c r="Y1532" s="7">
        <v>1908680</v>
      </c>
      <c r="Z1532" s="7">
        <v>0</v>
      </c>
      <c r="AA1532" s="7">
        <v>1523087.1935387002</v>
      </c>
      <c r="AB1532" s="7">
        <v>16470215</v>
      </c>
      <c r="AC1532" s="7">
        <v>1233186</v>
      </c>
      <c r="AD1532" s="7">
        <v>3645756.0873386972</v>
      </c>
      <c r="AE1532" s="7">
        <v>0</v>
      </c>
      <c r="AF1532" s="7">
        <v>29619975.970200002</v>
      </c>
      <c r="AG1532" s="7">
        <v>1148125.1359999999</v>
      </c>
      <c r="AH1532" s="7">
        <v>3645756.0873386972</v>
      </c>
      <c r="AI1532" s="7">
        <v>10345081</v>
      </c>
      <c r="AJ1532" s="7">
        <v>707166</v>
      </c>
      <c r="AK1532" s="7">
        <v>4144210</v>
      </c>
      <c r="AL1532" s="7">
        <v>0</v>
      </c>
      <c r="AM1532" s="7">
        <v>371586</v>
      </c>
      <c r="AN1532" s="7">
        <v>0</v>
      </c>
      <c r="AO1532" s="7">
        <v>0</v>
      </c>
      <c r="AP1532" s="7">
        <v>13051435</v>
      </c>
      <c r="AQ1532" s="7">
        <v>1288963</v>
      </c>
      <c r="AR1532" s="7">
        <v>12390282</v>
      </c>
      <c r="AS1532" s="7">
        <v>888407</v>
      </c>
      <c r="AT1532" s="7">
        <v>4280333</v>
      </c>
      <c r="AU1532" s="7">
        <v>0</v>
      </c>
      <c r="AV1532" s="7">
        <v>903881</v>
      </c>
      <c r="AW1532" s="7">
        <v>0</v>
      </c>
      <c r="AX1532" s="7">
        <v>0</v>
      </c>
      <c r="AY1532" s="7">
        <v>14559385</v>
      </c>
      <c r="AZ1532" s="7">
        <v>556332</v>
      </c>
      <c r="BA1532" s="7">
        <v>0</v>
      </c>
      <c r="BB1532" s="7">
        <v>0</v>
      </c>
      <c r="BC1532" s="7">
        <v>0</v>
      </c>
      <c r="BD1532" s="7">
        <v>0</v>
      </c>
      <c r="BE1532" s="7">
        <v>0</v>
      </c>
      <c r="BF1532" s="7">
        <v>0</v>
      </c>
      <c r="BG1532" s="7">
        <v>882250.19353870023</v>
      </c>
      <c r="BH1532" s="7">
        <v>9839</v>
      </c>
      <c r="BI1532" s="7">
        <v>640837</v>
      </c>
      <c r="BJ1532" s="7">
        <v>8819964.3075000029</v>
      </c>
      <c r="BK1532" s="7">
        <v>6004975.40666667</v>
      </c>
      <c r="BL1532" s="7">
        <v>1376322.3666666667</v>
      </c>
      <c r="BM1532" s="7">
        <v>8507310.8699999992</v>
      </c>
      <c r="BN1532" s="130">
        <v>0.94399999999999995</v>
      </c>
      <c r="BO1532" s="131">
        <v>3.7335089999999998E-4</v>
      </c>
      <c r="BP1532" s="161">
        <v>9460.899420384636</v>
      </c>
      <c r="BQ1532" s="162">
        <v>16470215</v>
      </c>
      <c r="BR1532" s="161">
        <v>494506</v>
      </c>
      <c r="BS1532" s="163">
        <v>0</v>
      </c>
      <c r="BT1532" s="163">
        <v>2159268.7400000021</v>
      </c>
      <c r="BU1532" s="161">
        <v>29619975.969999999</v>
      </c>
      <c r="BV1532" s="161">
        <v>1148125.1399999999</v>
      </c>
      <c r="BW1532" s="165">
        <v>5805024.8300000019</v>
      </c>
      <c r="BX1532" s="161">
        <v>494506</v>
      </c>
    </row>
    <row r="1533" spans="1:76" ht="14.45" x14ac:dyDescent="0.3">
      <c r="A1533" s="164" t="s">
        <v>31</v>
      </c>
      <c r="B1533" s="6" t="s">
        <v>161</v>
      </c>
      <c r="C1533" s="6" t="s">
        <v>44</v>
      </c>
      <c r="D1533" s="6" t="s">
        <v>32</v>
      </c>
      <c r="E1533" s="6" t="s">
        <v>36</v>
      </c>
      <c r="F1533" s="24" t="str">
        <f>+Tabela1[[#This Row],[WK]]&amp;Tabela1[[#This Row],[PK]]&amp;Tabela1[[#This Row],[GK]]</f>
        <v>200602</v>
      </c>
      <c r="G1533" s="6" t="s">
        <v>1466</v>
      </c>
      <c r="H1533" s="7">
        <v>50380474.018599972</v>
      </c>
      <c r="I1533" s="8">
        <v>1.371</v>
      </c>
      <c r="J1533" s="7">
        <v>69071629.879999995</v>
      </c>
      <c r="K1533" s="8">
        <v>7.0000000000000007E-2</v>
      </c>
      <c r="L1533" s="7">
        <v>4835014.0915999999</v>
      </c>
      <c r="M1533" s="7">
        <v>2996344.0915999999</v>
      </c>
      <c r="N1533" s="9">
        <v>1.6296258119183975</v>
      </c>
      <c r="O1533" s="7">
        <v>0</v>
      </c>
      <c r="P1533" s="8">
        <v>1.2949999999999999</v>
      </c>
      <c r="Q1533" s="7">
        <v>0</v>
      </c>
      <c r="R1533" s="8">
        <v>1.6E-2</v>
      </c>
      <c r="S1533" s="7">
        <v>0</v>
      </c>
      <c r="T1533" s="7">
        <v>-19421</v>
      </c>
      <c r="U1533" s="9">
        <v>-1</v>
      </c>
      <c r="V1533" s="7">
        <v>2976923.0915999999</v>
      </c>
      <c r="W1533" s="9">
        <v>1.6021406333704862</v>
      </c>
      <c r="X1533" s="7">
        <v>11953510</v>
      </c>
      <c r="Y1533" s="7">
        <v>6587566</v>
      </c>
      <c r="Z1533" s="7">
        <v>0</v>
      </c>
      <c r="AA1533" s="7">
        <v>480601</v>
      </c>
      <c r="AB1533" s="7">
        <v>4885343</v>
      </c>
      <c r="AC1533" s="7">
        <v>0</v>
      </c>
      <c r="AD1533" s="7">
        <v>8976586.9083999991</v>
      </c>
      <c r="AE1533" s="7">
        <v>0</v>
      </c>
      <c r="AF1533" s="7">
        <v>4835014.0915999999</v>
      </c>
      <c r="AG1533" s="7">
        <v>0</v>
      </c>
      <c r="AH1533" s="7">
        <v>8976586.9083999991</v>
      </c>
      <c r="AI1533" s="7">
        <v>1535170</v>
      </c>
      <c r="AJ1533" s="7">
        <v>10191</v>
      </c>
      <c r="AK1533" s="7">
        <v>4520315</v>
      </c>
      <c r="AL1533" s="7">
        <v>12993</v>
      </c>
      <c r="AM1533" s="7">
        <v>260001</v>
      </c>
      <c r="AN1533" s="7">
        <v>0</v>
      </c>
      <c r="AO1533" s="7">
        <v>0</v>
      </c>
      <c r="AP1533" s="7">
        <v>4190686</v>
      </c>
      <c r="AQ1533" s="7">
        <v>186979</v>
      </c>
      <c r="AR1533" s="7">
        <v>1838670</v>
      </c>
      <c r="AS1533" s="7">
        <v>19421</v>
      </c>
      <c r="AT1533" s="7">
        <v>5025592</v>
      </c>
      <c r="AU1533" s="7">
        <v>427927</v>
      </c>
      <c r="AV1533" s="7">
        <v>706816</v>
      </c>
      <c r="AW1533" s="7">
        <v>0</v>
      </c>
      <c r="AX1533" s="7">
        <v>0</v>
      </c>
      <c r="AY1533" s="7">
        <v>4428840</v>
      </c>
      <c r="AZ1533" s="7">
        <v>76232</v>
      </c>
      <c r="BA1533" s="7">
        <v>0</v>
      </c>
      <c r="BB1533" s="7">
        <v>0</v>
      </c>
      <c r="BC1533" s="7">
        <v>0</v>
      </c>
      <c r="BD1533" s="7">
        <v>0</v>
      </c>
      <c r="BE1533" s="7">
        <v>0</v>
      </c>
      <c r="BF1533" s="7">
        <v>0</v>
      </c>
      <c r="BG1533" s="7">
        <v>320594</v>
      </c>
      <c r="BH1533" s="7">
        <v>3224</v>
      </c>
      <c r="BI1533" s="7">
        <v>160007</v>
      </c>
      <c r="BJ1533" s="7">
        <v>2202286.6308333329</v>
      </c>
      <c r="BK1533" s="7">
        <v>1101412.3499999996</v>
      </c>
      <c r="BL1533" s="7">
        <v>162085.93666666668</v>
      </c>
      <c r="BM1533" s="7">
        <v>4079325.25</v>
      </c>
      <c r="BN1533" s="130">
        <v>0.51700000000000002</v>
      </c>
      <c r="BO1533" s="131">
        <v>1.3035130000000001E-4</v>
      </c>
      <c r="BP1533" s="161">
        <v>3303.710859360202</v>
      </c>
      <c r="BQ1533" s="162">
        <v>4885343</v>
      </c>
      <c r="BR1533" s="161">
        <v>176232</v>
      </c>
      <c r="BS1533" s="163">
        <v>0</v>
      </c>
      <c r="BT1533" s="163">
        <v>0</v>
      </c>
      <c r="BU1533" s="161">
        <v>4835014.09</v>
      </c>
      <c r="BV1533" s="161">
        <v>0</v>
      </c>
      <c r="BW1533" s="165">
        <v>8976586.9100000001</v>
      </c>
      <c r="BX1533" s="161">
        <v>176232</v>
      </c>
    </row>
    <row r="1534" spans="1:76" ht="14.45" x14ac:dyDescent="0.3">
      <c r="A1534" s="164" t="s">
        <v>31</v>
      </c>
      <c r="B1534" s="6" t="s">
        <v>161</v>
      </c>
      <c r="C1534" s="6" t="s">
        <v>44</v>
      </c>
      <c r="D1534" s="6" t="s">
        <v>37</v>
      </c>
      <c r="E1534" s="6" t="s">
        <v>36</v>
      </c>
      <c r="F1534" s="24" t="str">
        <f>+Tabela1[[#This Row],[WK]]&amp;Tabela1[[#This Row],[PK]]&amp;Tabela1[[#This Row],[GK]]</f>
        <v>200603</v>
      </c>
      <c r="G1534" s="6" t="s">
        <v>1465</v>
      </c>
      <c r="H1534" s="7">
        <v>154873812.03139892</v>
      </c>
      <c r="I1534" s="8">
        <v>1.371</v>
      </c>
      <c r="J1534" s="7">
        <v>212331996.29000002</v>
      </c>
      <c r="K1534" s="8">
        <v>7.0000000000000007E-2</v>
      </c>
      <c r="L1534" s="7">
        <v>14863239.740300003</v>
      </c>
      <c r="M1534" s="7">
        <v>7927177.7403000034</v>
      </c>
      <c r="N1534" s="9">
        <v>1.1428931489222565</v>
      </c>
      <c r="O1534" s="7">
        <v>416477</v>
      </c>
      <c r="P1534" s="8">
        <v>1.2949999999999999</v>
      </c>
      <c r="Q1534" s="7">
        <v>539338</v>
      </c>
      <c r="R1534" s="8">
        <v>1.6E-2</v>
      </c>
      <c r="S1534" s="7">
        <v>8629.4079999999994</v>
      </c>
      <c r="T1534" s="7">
        <v>-8784.5920000000006</v>
      </c>
      <c r="U1534" s="9">
        <v>-0.50445572527851157</v>
      </c>
      <c r="V1534" s="7">
        <v>7918393.1483000033</v>
      </c>
      <c r="W1534" s="9">
        <v>1.1387675959908401</v>
      </c>
      <c r="X1534" s="7">
        <v>29311537.760826651</v>
      </c>
      <c r="Y1534" s="7">
        <v>14242571</v>
      </c>
      <c r="Z1534" s="7">
        <v>249182.80499999999</v>
      </c>
      <c r="AA1534" s="7">
        <v>1043620.955826651</v>
      </c>
      <c r="AB1534" s="7">
        <v>13776163</v>
      </c>
      <c r="AC1534" s="7">
        <v>0</v>
      </c>
      <c r="AD1534" s="7">
        <v>21393144.612526648</v>
      </c>
      <c r="AE1534" s="7">
        <v>0</v>
      </c>
      <c r="AF1534" s="7">
        <v>14863239.740300003</v>
      </c>
      <c r="AG1534" s="7">
        <v>8629.4079999999994</v>
      </c>
      <c r="AH1534" s="7">
        <v>21393144.612526648</v>
      </c>
      <c r="AI1534" s="7">
        <v>5791162</v>
      </c>
      <c r="AJ1534" s="7">
        <v>8657</v>
      </c>
      <c r="AK1534" s="7">
        <v>11222900</v>
      </c>
      <c r="AL1534" s="7">
        <v>373196</v>
      </c>
      <c r="AM1534" s="7">
        <v>297171</v>
      </c>
      <c r="AN1534" s="7">
        <v>0</v>
      </c>
      <c r="AO1534" s="7">
        <v>0</v>
      </c>
      <c r="AP1534" s="7">
        <v>11458469</v>
      </c>
      <c r="AQ1534" s="7">
        <v>449546</v>
      </c>
      <c r="AR1534" s="7">
        <v>6936062</v>
      </c>
      <c r="AS1534" s="7">
        <v>17414</v>
      </c>
      <c r="AT1534" s="7">
        <v>12551806</v>
      </c>
      <c r="AU1534" s="7">
        <v>587883</v>
      </c>
      <c r="AV1534" s="7">
        <v>512266</v>
      </c>
      <c r="AW1534" s="7">
        <v>0</v>
      </c>
      <c r="AX1534" s="7">
        <v>0</v>
      </c>
      <c r="AY1534" s="7">
        <v>12890232</v>
      </c>
      <c r="AZ1534" s="7">
        <v>183281</v>
      </c>
      <c r="BA1534" s="7">
        <v>249182.80499999999</v>
      </c>
      <c r="BB1534" s="7">
        <v>0</v>
      </c>
      <c r="BC1534" s="7">
        <v>0</v>
      </c>
      <c r="BD1534" s="7">
        <v>0</v>
      </c>
      <c r="BE1534" s="7">
        <v>2745.21</v>
      </c>
      <c r="BF1534" s="7">
        <v>3920.34</v>
      </c>
      <c r="BG1534" s="7">
        <v>709637.95582665096</v>
      </c>
      <c r="BH1534" s="7">
        <v>7914</v>
      </c>
      <c r="BI1534" s="7">
        <v>333983</v>
      </c>
      <c r="BJ1534" s="7">
        <v>4596690.211666666</v>
      </c>
      <c r="BK1534" s="7">
        <v>2430380.5633333325</v>
      </c>
      <c r="BL1534" s="7">
        <v>1131251.4766666666</v>
      </c>
      <c r="BM1534" s="7">
        <v>6402735.6400000006</v>
      </c>
      <c r="BN1534" s="130">
        <v>0.55000000000000004</v>
      </c>
      <c r="BO1534" s="131">
        <v>3.0447679999999998E-4</v>
      </c>
      <c r="BP1534" s="161">
        <v>7715.9958047807013</v>
      </c>
      <c r="BQ1534" s="162">
        <v>13776163</v>
      </c>
      <c r="BR1534" s="161">
        <v>439820</v>
      </c>
      <c r="BS1534" s="163">
        <v>0</v>
      </c>
      <c r="BT1534" s="163">
        <v>0</v>
      </c>
      <c r="BU1534" s="161">
        <v>14863239.74</v>
      </c>
      <c r="BV1534" s="161">
        <v>8629.41</v>
      </c>
      <c r="BW1534" s="165">
        <v>21393144.609999999</v>
      </c>
      <c r="BX1534" s="161">
        <v>439820</v>
      </c>
    </row>
    <row r="1535" spans="1:76" ht="14.45" x14ac:dyDescent="0.3">
      <c r="A1535" s="164" t="s">
        <v>31</v>
      </c>
      <c r="B1535" s="6" t="s">
        <v>161</v>
      </c>
      <c r="C1535" s="6" t="s">
        <v>44</v>
      </c>
      <c r="D1535" s="6" t="s">
        <v>39</v>
      </c>
      <c r="E1535" s="6" t="s">
        <v>36</v>
      </c>
      <c r="F1535" s="24" t="str">
        <f>+Tabela1[[#This Row],[WK]]&amp;Tabela1[[#This Row],[PK]]&amp;Tabela1[[#This Row],[GK]]</f>
        <v>200604</v>
      </c>
      <c r="G1535" s="6" t="s">
        <v>1467</v>
      </c>
      <c r="H1535" s="7">
        <v>73091246.174999923</v>
      </c>
      <c r="I1535" s="8">
        <v>1.371</v>
      </c>
      <c r="J1535" s="7">
        <v>100208098.51000001</v>
      </c>
      <c r="K1535" s="8">
        <v>7.0000000000000007E-2</v>
      </c>
      <c r="L1535" s="7">
        <v>7014566.8957000012</v>
      </c>
      <c r="M1535" s="7">
        <v>4788005.8957000012</v>
      </c>
      <c r="N1535" s="9">
        <v>2.15040409658662</v>
      </c>
      <c r="O1535" s="7">
        <v>1736294</v>
      </c>
      <c r="P1535" s="8">
        <v>1.2949999999999999</v>
      </c>
      <c r="Q1535" s="7">
        <v>2248501</v>
      </c>
      <c r="R1535" s="8">
        <v>1.6E-2</v>
      </c>
      <c r="S1535" s="7">
        <v>35976.016000000003</v>
      </c>
      <c r="T1535" s="7">
        <v>-12545.983999999997</v>
      </c>
      <c r="U1535" s="9">
        <v>-0.25856279625736772</v>
      </c>
      <c r="V1535" s="7">
        <v>4775459.911700001</v>
      </c>
      <c r="W1535" s="9">
        <v>2.0990266780157034</v>
      </c>
      <c r="X1535" s="7">
        <v>18171561.828189857</v>
      </c>
      <c r="Y1535" s="7">
        <v>9672007</v>
      </c>
      <c r="Z1535" s="7">
        <v>65857.02</v>
      </c>
      <c r="AA1535" s="7">
        <v>641849.80818985938</v>
      </c>
      <c r="AB1535" s="7">
        <v>7791848</v>
      </c>
      <c r="AC1535" s="7">
        <v>0</v>
      </c>
      <c r="AD1535" s="7">
        <v>13396101.916489856</v>
      </c>
      <c r="AE1535" s="7">
        <v>0</v>
      </c>
      <c r="AF1535" s="7">
        <v>7014566.8957000012</v>
      </c>
      <c r="AG1535" s="7">
        <v>35976.016000000003</v>
      </c>
      <c r="AH1535" s="7">
        <v>13396101.916489856</v>
      </c>
      <c r="AI1535" s="7">
        <v>1859034</v>
      </c>
      <c r="AJ1535" s="7">
        <v>33541</v>
      </c>
      <c r="AK1535" s="7">
        <v>6647935</v>
      </c>
      <c r="AL1535" s="7">
        <v>0</v>
      </c>
      <c r="AM1535" s="7">
        <v>849950</v>
      </c>
      <c r="AN1535" s="7">
        <v>0</v>
      </c>
      <c r="AO1535" s="7">
        <v>0</v>
      </c>
      <c r="AP1535" s="7">
        <v>6387805</v>
      </c>
      <c r="AQ1535" s="7">
        <v>409763</v>
      </c>
      <c r="AR1535" s="7">
        <v>2226561</v>
      </c>
      <c r="AS1535" s="7">
        <v>48522</v>
      </c>
      <c r="AT1535" s="7">
        <v>7163314</v>
      </c>
      <c r="AU1535" s="7">
        <v>645389</v>
      </c>
      <c r="AV1535" s="7">
        <v>427815</v>
      </c>
      <c r="AW1535" s="7">
        <v>0</v>
      </c>
      <c r="AX1535" s="7">
        <v>0</v>
      </c>
      <c r="AY1535" s="7">
        <v>7334189</v>
      </c>
      <c r="AZ1535" s="7">
        <v>167062</v>
      </c>
      <c r="BA1535" s="7">
        <v>65857.02</v>
      </c>
      <c r="BB1535" s="7">
        <v>0</v>
      </c>
      <c r="BC1535" s="7">
        <v>0</v>
      </c>
      <c r="BD1535" s="7">
        <v>0</v>
      </c>
      <c r="BE1535" s="7">
        <v>565.22</v>
      </c>
      <c r="BF1535" s="7">
        <v>1276.5899999999999</v>
      </c>
      <c r="BG1535" s="7">
        <v>394900.80818985944</v>
      </c>
      <c r="BH1535" s="7">
        <v>4404</v>
      </c>
      <c r="BI1535" s="7">
        <v>246949</v>
      </c>
      <c r="BJ1535" s="7">
        <v>3398785.7966666669</v>
      </c>
      <c r="BK1535" s="7">
        <v>1506369.01</v>
      </c>
      <c r="BL1535" s="7">
        <v>2797175.72</v>
      </c>
      <c r="BM1535" s="7">
        <v>1975315.7066666663</v>
      </c>
      <c r="BN1535" s="130">
        <v>0.505</v>
      </c>
      <c r="BO1535" s="131">
        <v>1.8602159999999999E-4</v>
      </c>
      <c r="BP1535" s="161">
        <v>4714.4414201409054</v>
      </c>
      <c r="BQ1535" s="162">
        <v>7791848</v>
      </c>
      <c r="BR1535" s="161">
        <v>238981</v>
      </c>
      <c r="BS1535" s="163">
        <v>4591.8681898573413</v>
      </c>
      <c r="BT1535" s="163">
        <v>0</v>
      </c>
      <c r="BU1535" s="161">
        <v>7014566.9000000004</v>
      </c>
      <c r="BV1535" s="161">
        <v>35976.019999999997</v>
      </c>
      <c r="BW1535" s="165">
        <v>13391510.050000001</v>
      </c>
      <c r="BX1535" s="161">
        <v>238981</v>
      </c>
    </row>
    <row r="1536" spans="1:76" ht="14.45" x14ac:dyDescent="0.3">
      <c r="A1536" s="164" t="s">
        <v>31</v>
      </c>
      <c r="B1536" s="6" t="s">
        <v>161</v>
      </c>
      <c r="C1536" s="6" t="s">
        <v>44</v>
      </c>
      <c r="D1536" s="6" t="s">
        <v>42</v>
      </c>
      <c r="E1536" s="6" t="s">
        <v>40</v>
      </c>
      <c r="F1536" s="24" t="str">
        <f>+Tabela1[[#This Row],[WK]]&amp;Tabela1[[#This Row],[PK]]&amp;Tabela1[[#This Row],[GK]]</f>
        <v>200605</v>
      </c>
      <c r="G1536" s="6" t="s">
        <v>1468</v>
      </c>
      <c r="H1536" s="7">
        <v>115757966.91579975</v>
      </c>
      <c r="I1536" s="8">
        <v>1.371</v>
      </c>
      <c r="J1536" s="7">
        <v>158704172.64000002</v>
      </c>
      <c r="K1536" s="8">
        <v>7.0000000000000007E-2</v>
      </c>
      <c r="L1536" s="7">
        <v>11109292.084800001</v>
      </c>
      <c r="M1536" s="7">
        <v>5878051.0848000012</v>
      </c>
      <c r="N1536" s="9">
        <v>1.1236437175805896</v>
      </c>
      <c r="O1536" s="7">
        <v>129907</v>
      </c>
      <c r="P1536" s="8">
        <v>1.2949999999999999</v>
      </c>
      <c r="Q1536" s="7">
        <v>168230</v>
      </c>
      <c r="R1536" s="8">
        <v>1.6E-2</v>
      </c>
      <c r="S1536" s="7">
        <v>2691.68</v>
      </c>
      <c r="T1536" s="7">
        <v>-35803.32</v>
      </c>
      <c r="U1536" s="9">
        <v>-0.93007715287699699</v>
      </c>
      <c r="V1536" s="7">
        <v>5842247.7648000009</v>
      </c>
      <c r="W1536" s="9">
        <v>1.1086414508810309</v>
      </c>
      <c r="X1536" s="7">
        <v>17354885.378369723</v>
      </c>
      <c r="Y1536" s="7">
        <v>7583595</v>
      </c>
      <c r="Z1536" s="7">
        <v>24096.145</v>
      </c>
      <c r="AA1536" s="7">
        <v>1372887.2333697237</v>
      </c>
      <c r="AB1536" s="7">
        <v>8374307</v>
      </c>
      <c r="AC1536" s="7">
        <v>0</v>
      </c>
      <c r="AD1536" s="7">
        <v>11512637.613569722</v>
      </c>
      <c r="AE1536" s="7">
        <v>0</v>
      </c>
      <c r="AF1536" s="7">
        <v>11109292.084800001</v>
      </c>
      <c r="AG1536" s="7">
        <v>2691.68</v>
      </c>
      <c r="AH1536" s="7">
        <v>11512637.613569722</v>
      </c>
      <c r="AI1536" s="7">
        <v>4367747</v>
      </c>
      <c r="AJ1536" s="7">
        <v>29234</v>
      </c>
      <c r="AK1536" s="7">
        <v>5610470</v>
      </c>
      <c r="AL1536" s="7">
        <v>0</v>
      </c>
      <c r="AM1536" s="7">
        <v>1379966</v>
      </c>
      <c r="AN1536" s="7">
        <v>0</v>
      </c>
      <c r="AO1536" s="7">
        <v>0</v>
      </c>
      <c r="AP1536" s="7">
        <v>6673185</v>
      </c>
      <c r="AQ1536" s="7">
        <v>405785</v>
      </c>
      <c r="AR1536" s="7">
        <v>5231241</v>
      </c>
      <c r="AS1536" s="7">
        <v>38495</v>
      </c>
      <c r="AT1536" s="7">
        <v>6244884</v>
      </c>
      <c r="AU1536" s="7">
        <v>376284</v>
      </c>
      <c r="AV1536" s="7">
        <v>1346153</v>
      </c>
      <c r="AW1536" s="7">
        <v>0</v>
      </c>
      <c r="AX1536" s="7">
        <v>0</v>
      </c>
      <c r="AY1536" s="7">
        <v>7492419</v>
      </c>
      <c r="AZ1536" s="7">
        <v>167062</v>
      </c>
      <c r="BA1536" s="7">
        <v>24096.145</v>
      </c>
      <c r="BB1536" s="7">
        <v>0</v>
      </c>
      <c r="BC1536" s="7">
        <v>71.89</v>
      </c>
      <c r="BD1536" s="7">
        <v>0</v>
      </c>
      <c r="BE1536" s="7">
        <v>38.93</v>
      </c>
      <c r="BF1536" s="7">
        <v>0</v>
      </c>
      <c r="BG1536" s="7">
        <v>496047.2333697236</v>
      </c>
      <c r="BH1536" s="7">
        <v>5532</v>
      </c>
      <c r="BI1536" s="7">
        <v>876840</v>
      </c>
      <c r="BJ1536" s="7">
        <v>12068022.133333335</v>
      </c>
      <c r="BK1536" s="7">
        <v>7914547.4733333355</v>
      </c>
      <c r="BL1536" s="7">
        <v>5406890.7766666664</v>
      </c>
      <c r="BM1536" s="7">
        <v>5800117.0866666669</v>
      </c>
      <c r="BN1536" s="130">
        <v>0.65800000000000003</v>
      </c>
      <c r="BO1536" s="131">
        <v>2.2033649999999999E-4</v>
      </c>
      <c r="BP1536" s="161">
        <v>5583.8916735582334</v>
      </c>
      <c r="BQ1536" s="162">
        <v>8374307</v>
      </c>
      <c r="BR1536" s="161">
        <v>307681</v>
      </c>
      <c r="BS1536" s="163">
        <v>0</v>
      </c>
      <c r="BT1536" s="163">
        <v>79597.621630277485</v>
      </c>
      <c r="BU1536" s="161">
        <v>11109292.08</v>
      </c>
      <c r="BV1536" s="161">
        <v>2691.68</v>
      </c>
      <c r="BW1536" s="165">
        <v>11592235.231630277</v>
      </c>
      <c r="BX1536" s="161">
        <v>307681</v>
      </c>
    </row>
    <row r="1537" spans="1:76" ht="14.45" x14ac:dyDescent="0.3">
      <c r="A1537" s="164" t="s">
        <v>31</v>
      </c>
      <c r="B1537" s="6" t="s">
        <v>161</v>
      </c>
      <c r="C1537" s="6" t="s">
        <v>44</v>
      </c>
      <c r="D1537" s="6" t="s">
        <v>44</v>
      </c>
      <c r="E1537" s="6" t="s">
        <v>36</v>
      </c>
      <c r="F1537" s="24" t="str">
        <f>+Tabela1[[#This Row],[WK]]&amp;Tabela1[[#This Row],[PK]]&amp;Tabela1[[#This Row],[GK]]</f>
        <v>200606</v>
      </c>
      <c r="G1537" s="6" t="s">
        <v>1469</v>
      </c>
      <c r="H1537" s="7">
        <v>70151363.367399961</v>
      </c>
      <c r="I1537" s="8">
        <v>1.371</v>
      </c>
      <c r="J1537" s="7">
        <v>96177519.179999992</v>
      </c>
      <c r="K1537" s="8">
        <v>7.0000000000000007E-2</v>
      </c>
      <c r="L1537" s="7">
        <v>6732426.3426000001</v>
      </c>
      <c r="M1537" s="7">
        <v>4625359.3426000001</v>
      </c>
      <c r="N1537" s="9">
        <v>2.1951648156418377</v>
      </c>
      <c r="O1537" s="7">
        <v>434356</v>
      </c>
      <c r="P1537" s="8">
        <v>1.2949999999999999</v>
      </c>
      <c r="Q1537" s="7">
        <v>562491</v>
      </c>
      <c r="R1537" s="8">
        <v>1.6E-2</v>
      </c>
      <c r="S1537" s="7">
        <v>8999.8559999999998</v>
      </c>
      <c r="T1537" s="7">
        <v>-17864.144</v>
      </c>
      <c r="U1537" s="9">
        <v>-0.66498451459201902</v>
      </c>
      <c r="V1537" s="7">
        <v>4607495.1985999998</v>
      </c>
      <c r="W1537" s="9">
        <v>2.1591584726029098</v>
      </c>
      <c r="X1537" s="7">
        <v>29508002.791894984</v>
      </c>
      <c r="Y1537" s="7">
        <v>17381256</v>
      </c>
      <c r="Z1537" s="7">
        <v>507928.49</v>
      </c>
      <c r="AA1537" s="7">
        <v>696279.30189498351</v>
      </c>
      <c r="AB1537" s="7">
        <v>10922539</v>
      </c>
      <c r="AC1537" s="7">
        <v>0</v>
      </c>
      <c r="AD1537" s="7">
        <v>24900507.593294986</v>
      </c>
      <c r="AE1537" s="7">
        <v>0</v>
      </c>
      <c r="AF1537" s="7">
        <v>6732426.3426000001</v>
      </c>
      <c r="AG1537" s="7">
        <v>8999.8559999999998</v>
      </c>
      <c r="AH1537" s="7">
        <v>24900507.593294986</v>
      </c>
      <c r="AI1537" s="7">
        <v>1759264</v>
      </c>
      <c r="AJ1537" s="7">
        <v>12287</v>
      </c>
      <c r="AK1537" s="7">
        <v>9176862</v>
      </c>
      <c r="AL1537" s="7">
        <v>103244</v>
      </c>
      <c r="AM1537" s="7">
        <v>721801</v>
      </c>
      <c r="AN1537" s="7">
        <v>0</v>
      </c>
      <c r="AO1537" s="7">
        <v>0</v>
      </c>
      <c r="AP1537" s="7">
        <v>9136535</v>
      </c>
      <c r="AQ1537" s="7">
        <v>302350</v>
      </c>
      <c r="AR1537" s="7">
        <v>2107067</v>
      </c>
      <c r="AS1537" s="7">
        <v>26864</v>
      </c>
      <c r="AT1537" s="7">
        <v>10408288</v>
      </c>
      <c r="AU1537" s="7">
        <v>955511</v>
      </c>
      <c r="AV1537" s="7">
        <v>788661</v>
      </c>
      <c r="AW1537" s="7">
        <v>0</v>
      </c>
      <c r="AX1537" s="7">
        <v>0</v>
      </c>
      <c r="AY1537" s="7">
        <v>9651376</v>
      </c>
      <c r="AZ1537" s="7">
        <v>124891</v>
      </c>
      <c r="BA1537" s="7">
        <v>507928.49</v>
      </c>
      <c r="BB1537" s="7">
        <v>0</v>
      </c>
      <c r="BC1537" s="7">
        <v>125.92</v>
      </c>
      <c r="BD1537" s="7">
        <v>0</v>
      </c>
      <c r="BE1537" s="7">
        <v>3440.12</v>
      </c>
      <c r="BF1537" s="7">
        <v>9965.41</v>
      </c>
      <c r="BG1537" s="7">
        <v>429423.30189498351</v>
      </c>
      <c r="BH1537" s="7">
        <v>4789</v>
      </c>
      <c r="BI1537" s="7">
        <v>266856</v>
      </c>
      <c r="BJ1537" s="7">
        <v>3672833.6474999995</v>
      </c>
      <c r="BK1537" s="7">
        <v>1780497.7466666661</v>
      </c>
      <c r="BL1537" s="7">
        <v>619525.48666666669</v>
      </c>
      <c r="BM1537" s="7">
        <v>6330292.6299999999</v>
      </c>
      <c r="BN1537" s="130">
        <v>0.315</v>
      </c>
      <c r="BO1537" s="131">
        <v>2.3632629999999999E-4</v>
      </c>
      <c r="BP1537" s="161">
        <v>5986.25</v>
      </c>
      <c r="BQ1537" s="162">
        <v>10922539</v>
      </c>
      <c r="BR1537" s="161">
        <v>264763</v>
      </c>
      <c r="BS1537" s="163">
        <v>4395222.2718949877</v>
      </c>
      <c r="BT1537" s="163">
        <v>0</v>
      </c>
      <c r="BU1537" s="161">
        <v>6732426.3399999999</v>
      </c>
      <c r="BV1537" s="161">
        <v>8999.86</v>
      </c>
      <c r="BW1537" s="165">
        <v>20505285.32</v>
      </c>
      <c r="BX1537" s="161">
        <v>264763</v>
      </c>
    </row>
    <row r="1538" spans="1:76" ht="14.45" x14ac:dyDescent="0.3">
      <c r="A1538" s="164" t="s">
        <v>31</v>
      </c>
      <c r="B1538" s="6" t="s">
        <v>161</v>
      </c>
      <c r="C1538" s="6" t="s">
        <v>51</v>
      </c>
      <c r="D1538" s="6" t="s">
        <v>33</v>
      </c>
      <c r="E1538" s="6" t="s">
        <v>40</v>
      </c>
      <c r="F1538" s="24" t="str">
        <f>+Tabela1[[#This Row],[WK]]&amp;Tabela1[[#This Row],[PK]]&amp;Tabela1[[#This Row],[GK]]</f>
        <v>200701</v>
      </c>
      <c r="G1538" s="6" t="s">
        <v>1470</v>
      </c>
      <c r="H1538" s="7">
        <v>85950783.972999975</v>
      </c>
      <c r="I1538" s="8">
        <v>1.371</v>
      </c>
      <c r="J1538" s="7">
        <v>117838524.81999999</v>
      </c>
      <c r="K1538" s="8">
        <v>7.0000000000000007E-2</v>
      </c>
      <c r="L1538" s="7">
        <v>8248696.7374</v>
      </c>
      <c r="M1538" s="7">
        <v>5261275.7374</v>
      </c>
      <c r="N1538" s="9">
        <v>1.7611430519501603</v>
      </c>
      <c r="O1538" s="7">
        <v>4931404</v>
      </c>
      <c r="P1538" s="8">
        <v>1.2949999999999999</v>
      </c>
      <c r="Q1538" s="7">
        <v>6386168</v>
      </c>
      <c r="R1538" s="8">
        <v>1.6E-2</v>
      </c>
      <c r="S1538" s="7">
        <v>102178.68800000001</v>
      </c>
      <c r="T1538" s="7">
        <v>75515.688000000009</v>
      </c>
      <c r="U1538" s="9">
        <v>2.8322277313130559</v>
      </c>
      <c r="V1538" s="7">
        <v>5336791.4254000001</v>
      </c>
      <c r="W1538" s="9">
        <v>1.7706180137647127</v>
      </c>
      <c r="X1538" s="7">
        <v>16964367.129420411</v>
      </c>
      <c r="Y1538" s="7">
        <v>7956315</v>
      </c>
      <c r="Z1538" s="7">
        <v>242429.91999999998</v>
      </c>
      <c r="AA1538" s="7">
        <v>754534.20942040998</v>
      </c>
      <c r="AB1538" s="7">
        <v>7731259</v>
      </c>
      <c r="AC1538" s="7">
        <v>279829</v>
      </c>
      <c r="AD1538" s="7">
        <v>11627575.704020413</v>
      </c>
      <c r="AE1538" s="7">
        <v>0</v>
      </c>
      <c r="AF1538" s="7">
        <v>8248696.7374</v>
      </c>
      <c r="AG1538" s="7">
        <v>102178.68800000001</v>
      </c>
      <c r="AH1538" s="7">
        <v>11627575.704020413</v>
      </c>
      <c r="AI1538" s="7">
        <v>2494303</v>
      </c>
      <c r="AJ1538" s="7">
        <v>8144</v>
      </c>
      <c r="AK1538" s="7">
        <v>6168321</v>
      </c>
      <c r="AL1538" s="7">
        <v>0</v>
      </c>
      <c r="AM1538" s="7">
        <v>868752</v>
      </c>
      <c r="AN1538" s="7">
        <v>0</v>
      </c>
      <c r="AO1538" s="7">
        <v>0</v>
      </c>
      <c r="AP1538" s="7">
        <v>6156911</v>
      </c>
      <c r="AQ1538" s="7">
        <v>377937</v>
      </c>
      <c r="AR1538" s="7">
        <v>2987421</v>
      </c>
      <c r="AS1538" s="7">
        <v>26663</v>
      </c>
      <c r="AT1538" s="7">
        <v>7641146</v>
      </c>
      <c r="AU1538" s="7">
        <v>586452</v>
      </c>
      <c r="AV1538" s="7">
        <v>989726</v>
      </c>
      <c r="AW1538" s="7">
        <v>0</v>
      </c>
      <c r="AX1538" s="7">
        <v>0</v>
      </c>
      <c r="AY1538" s="7">
        <v>7128576</v>
      </c>
      <c r="AZ1538" s="7">
        <v>154086</v>
      </c>
      <c r="BA1538" s="7">
        <v>242429.91999999998</v>
      </c>
      <c r="BB1538" s="7">
        <v>345.89</v>
      </c>
      <c r="BC1538" s="7">
        <v>0</v>
      </c>
      <c r="BD1538" s="7">
        <v>0</v>
      </c>
      <c r="BE1538" s="7">
        <v>601.67999999999995</v>
      </c>
      <c r="BF1538" s="7">
        <v>0</v>
      </c>
      <c r="BG1538" s="7">
        <v>437314.20942040998</v>
      </c>
      <c r="BH1538" s="7">
        <v>4877</v>
      </c>
      <c r="BI1538" s="7">
        <v>317220</v>
      </c>
      <c r="BJ1538" s="7">
        <v>4365981.770833333</v>
      </c>
      <c r="BK1538" s="7">
        <v>1644692.4399999995</v>
      </c>
      <c r="BL1538" s="7">
        <v>744137.84666666668</v>
      </c>
      <c r="BM1538" s="7">
        <v>9396881.6300000008</v>
      </c>
      <c r="BN1538" s="130">
        <v>0.58299999999999996</v>
      </c>
      <c r="BO1538" s="131">
        <v>1.847529E-4</v>
      </c>
      <c r="BP1538" s="161">
        <v>4681.424321909868</v>
      </c>
      <c r="BQ1538" s="162">
        <v>7731259</v>
      </c>
      <c r="BR1538" s="161">
        <v>266575</v>
      </c>
      <c r="BS1538" s="163">
        <v>0</v>
      </c>
      <c r="BT1538" s="163">
        <v>1302193.5500000007</v>
      </c>
      <c r="BU1538" s="161">
        <v>8248696.7400000002</v>
      </c>
      <c r="BV1538" s="161">
        <v>102178.69</v>
      </c>
      <c r="BW1538" s="165">
        <v>12929769.25</v>
      </c>
      <c r="BX1538" s="161">
        <v>266575</v>
      </c>
    </row>
    <row r="1539" spans="1:76" ht="14.45" x14ac:dyDescent="0.3">
      <c r="A1539" s="164" t="s">
        <v>31</v>
      </c>
      <c r="B1539" s="6" t="s">
        <v>161</v>
      </c>
      <c r="C1539" s="6" t="s">
        <v>51</v>
      </c>
      <c r="D1539" s="6" t="s">
        <v>32</v>
      </c>
      <c r="E1539" s="6" t="s">
        <v>36</v>
      </c>
      <c r="F1539" s="24" t="str">
        <f>+Tabela1[[#This Row],[WK]]&amp;Tabela1[[#This Row],[PK]]&amp;Tabela1[[#This Row],[GK]]</f>
        <v>200702</v>
      </c>
      <c r="G1539" s="6" t="s">
        <v>1471</v>
      </c>
      <c r="H1539" s="7">
        <v>354941916.29939789</v>
      </c>
      <c r="I1539" s="8">
        <v>1.371</v>
      </c>
      <c r="J1539" s="7">
        <v>486625367.24000001</v>
      </c>
      <c r="K1539" s="8">
        <v>7.0000000000000007E-2</v>
      </c>
      <c r="L1539" s="7">
        <v>34063775.706800006</v>
      </c>
      <c r="M1539" s="7">
        <v>15988169.706800006</v>
      </c>
      <c r="N1539" s="9">
        <v>0.8845163867147805</v>
      </c>
      <c r="O1539" s="7">
        <v>9341903</v>
      </c>
      <c r="P1539" s="8">
        <v>1.2949999999999999</v>
      </c>
      <c r="Q1539" s="7">
        <v>12097764</v>
      </c>
      <c r="R1539" s="8">
        <v>1.6E-2</v>
      </c>
      <c r="S1539" s="7">
        <v>193564.22400000002</v>
      </c>
      <c r="T1539" s="7">
        <v>-188800.77599999998</v>
      </c>
      <c r="U1539" s="9">
        <v>-0.49377107214310928</v>
      </c>
      <c r="V1539" s="7">
        <v>15799368.930800006</v>
      </c>
      <c r="W1539" s="9">
        <v>0.85596455486900513</v>
      </c>
      <c r="X1539" s="7">
        <v>27765834.614336982</v>
      </c>
      <c r="Y1539" s="7">
        <v>2971529</v>
      </c>
      <c r="Z1539" s="7">
        <v>364778.55</v>
      </c>
      <c r="AA1539" s="7">
        <v>1839226.0643369812</v>
      </c>
      <c r="AB1539" s="7">
        <v>17521395</v>
      </c>
      <c r="AC1539" s="7">
        <v>5068906</v>
      </c>
      <c r="AD1539" s="7">
        <v>11966465.683536977</v>
      </c>
      <c r="AE1539" s="7">
        <v>0</v>
      </c>
      <c r="AF1539" s="7">
        <v>34063775.706800006</v>
      </c>
      <c r="AG1539" s="7">
        <v>193564.22400000002</v>
      </c>
      <c r="AH1539" s="7">
        <v>11966465.683536977</v>
      </c>
      <c r="AI1539" s="7">
        <v>15091957</v>
      </c>
      <c r="AJ1539" s="7">
        <v>444601</v>
      </c>
      <c r="AK1539" s="7">
        <v>6644989</v>
      </c>
      <c r="AL1539" s="7">
        <v>0</v>
      </c>
      <c r="AM1539" s="7">
        <v>988748</v>
      </c>
      <c r="AN1539" s="7">
        <v>0</v>
      </c>
      <c r="AO1539" s="7">
        <v>0</v>
      </c>
      <c r="AP1539" s="7">
        <v>15878633</v>
      </c>
      <c r="AQ1539" s="7">
        <v>907049</v>
      </c>
      <c r="AR1539" s="7">
        <v>18075606</v>
      </c>
      <c r="AS1539" s="7">
        <v>382365</v>
      </c>
      <c r="AT1539" s="7">
        <v>7582554</v>
      </c>
      <c r="AU1539" s="7">
        <v>0</v>
      </c>
      <c r="AV1539" s="7">
        <v>959979</v>
      </c>
      <c r="AW1539" s="7">
        <v>0</v>
      </c>
      <c r="AX1539" s="7">
        <v>0</v>
      </c>
      <c r="AY1539" s="7">
        <v>17681118</v>
      </c>
      <c r="AZ1539" s="7">
        <v>377917</v>
      </c>
      <c r="BA1539" s="7">
        <v>364778.55</v>
      </c>
      <c r="BB1539" s="7">
        <v>0</v>
      </c>
      <c r="BC1539" s="7">
        <v>217.02</v>
      </c>
      <c r="BD1539" s="7">
        <v>0</v>
      </c>
      <c r="BE1539" s="7">
        <v>6397.9</v>
      </c>
      <c r="BF1539" s="7">
        <v>0</v>
      </c>
      <c r="BG1539" s="7">
        <v>1087143.0643369812</v>
      </c>
      <c r="BH1539" s="7">
        <v>12124</v>
      </c>
      <c r="BI1539" s="7">
        <v>752083</v>
      </c>
      <c r="BJ1539" s="7">
        <v>10350927.886666667</v>
      </c>
      <c r="BK1539" s="7">
        <v>7994784.4400000004</v>
      </c>
      <c r="BL1539" s="7">
        <v>995474.76333333331</v>
      </c>
      <c r="BM1539" s="7">
        <v>7433624.2600000007</v>
      </c>
      <c r="BN1539" s="130">
        <v>0.92400000000000004</v>
      </c>
      <c r="BO1539" s="131">
        <v>4.2749919999999998E-4</v>
      </c>
      <c r="BP1539" s="161">
        <v>10833.610292293237</v>
      </c>
      <c r="BQ1539" s="162">
        <v>17521395</v>
      </c>
      <c r="BR1539" s="161">
        <v>706605</v>
      </c>
      <c r="BS1539" s="163">
        <v>0</v>
      </c>
      <c r="BT1539" s="163">
        <v>2542338.3856630176</v>
      </c>
      <c r="BU1539" s="161">
        <v>34063775.710000001</v>
      </c>
      <c r="BV1539" s="161">
        <v>193564.22</v>
      </c>
      <c r="BW1539" s="165">
        <v>14508804.065663017</v>
      </c>
      <c r="BX1539" s="161">
        <v>706605</v>
      </c>
    </row>
    <row r="1540" spans="1:76" ht="14.45" x14ac:dyDescent="0.3">
      <c r="A1540" s="164" t="s">
        <v>31</v>
      </c>
      <c r="B1540" s="6" t="s">
        <v>161</v>
      </c>
      <c r="C1540" s="6" t="s">
        <v>51</v>
      </c>
      <c r="D1540" s="6" t="s">
        <v>37</v>
      </c>
      <c r="E1540" s="6" t="s">
        <v>36</v>
      </c>
      <c r="F1540" s="24" t="str">
        <f>+Tabela1[[#This Row],[WK]]&amp;Tabela1[[#This Row],[PK]]&amp;Tabela1[[#This Row],[GK]]</f>
        <v>200703</v>
      </c>
      <c r="G1540" s="6" t="s">
        <v>1472</v>
      </c>
      <c r="H1540" s="7">
        <v>86946941.189799935</v>
      </c>
      <c r="I1540" s="8">
        <v>1.371</v>
      </c>
      <c r="J1540" s="7">
        <v>119204256.37</v>
      </c>
      <c r="K1540" s="8">
        <v>7.0000000000000007E-2</v>
      </c>
      <c r="L1540" s="7">
        <v>8344297.9459000016</v>
      </c>
      <c r="M1540" s="7">
        <v>5047000.9459000016</v>
      </c>
      <c r="N1540" s="9">
        <v>1.5306479658641614</v>
      </c>
      <c r="O1540" s="7">
        <v>6944311</v>
      </c>
      <c r="P1540" s="8">
        <v>1.2949999999999999</v>
      </c>
      <c r="Q1540" s="7">
        <v>8992883</v>
      </c>
      <c r="R1540" s="8">
        <v>1.6E-2</v>
      </c>
      <c r="S1540" s="7">
        <v>143886.128</v>
      </c>
      <c r="T1540" s="7">
        <v>69992.127999999997</v>
      </c>
      <c r="U1540" s="9">
        <v>0.94719636235688953</v>
      </c>
      <c r="V1540" s="7">
        <v>5116993.0739000011</v>
      </c>
      <c r="W1540" s="9">
        <v>1.5178591405529978</v>
      </c>
      <c r="X1540" s="7">
        <v>13333085.862701297</v>
      </c>
      <c r="Y1540" s="7">
        <v>4840239</v>
      </c>
      <c r="Z1540" s="7">
        <v>93220.41</v>
      </c>
      <c r="AA1540" s="7">
        <v>464131.45270129701</v>
      </c>
      <c r="AB1540" s="7">
        <v>7935495</v>
      </c>
      <c r="AC1540" s="7">
        <v>0</v>
      </c>
      <c r="AD1540" s="7">
        <v>8216092.7888012957</v>
      </c>
      <c r="AE1540" s="7">
        <v>0</v>
      </c>
      <c r="AF1540" s="7">
        <v>8344297.9459000016</v>
      </c>
      <c r="AG1540" s="7">
        <v>143886.128</v>
      </c>
      <c r="AH1540" s="7">
        <v>8216092.7888012957</v>
      </c>
      <c r="AI1540" s="7">
        <v>2753029</v>
      </c>
      <c r="AJ1540" s="7">
        <v>19480</v>
      </c>
      <c r="AK1540" s="7">
        <v>4063684</v>
      </c>
      <c r="AL1540" s="7">
        <v>0</v>
      </c>
      <c r="AM1540" s="7">
        <v>353459</v>
      </c>
      <c r="AN1540" s="7">
        <v>0</v>
      </c>
      <c r="AO1540" s="7">
        <v>0</v>
      </c>
      <c r="AP1540" s="7">
        <v>6810899</v>
      </c>
      <c r="AQ1540" s="7">
        <v>389871</v>
      </c>
      <c r="AR1540" s="7">
        <v>3297297</v>
      </c>
      <c r="AS1540" s="7">
        <v>73894</v>
      </c>
      <c r="AT1540" s="7">
        <v>4533790</v>
      </c>
      <c r="AU1540" s="7">
        <v>333998</v>
      </c>
      <c r="AV1540" s="7">
        <v>162651</v>
      </c>
      <c r="AW1540" s="7">
        <v>0</v>
      </c>
      <c r="AX1540" s="7">
        <v>0</v>
      </c>
      <c r="AY1540" s="7">
        <v>7003655</v>
      </c>
      <c r="AZ1540" s="7">
        <v>167062</v>
      </c>
      <c r="BA1540" s="7">
        <v>93220.41</v>
      </c>
      <c r="BB1540" s="7">
        <v>0</v>
      </c>
      <c r="BC1540" s="7">
        <v>0</v>
      </c>
      <c r="BD1540" s="7">
        <v>0</v>
      </c>
      <c r="BE1540" s="7">
        <v>1306.96</v>
      </c>
      <c r="BF1540" s="7">
        <v>1046.67</v>
      </c>
      <c r="BG1540" s="7">
        <v>357419.45270129701</v>
      </c>
      <c r="BH1540" s="7">
        <v>3986</v>
      </c>
      <c r="BI1540" s="7">
        <v>106712</v>
      </c>
      <c r="BJ1540" s="7">
        <v>1468644.1908333332</v>
      </c>
      <c r="BK1540" s="7">
        <v>461935.8833333333</v>
      </c>
      <c r="BL1540" s="7">
        <v>1058589.3033333332</v>
      </c>
      <c r="BM1540" s="7">
        <v>1909654.6233333331</v>
      </c>
      <c r="BN1540" s="130">
        <v>0.69599999999999995</v>
      </c>
      <c r="BO1540" s="131">
        <v>1.6070949999999999E-4</v>
      </c>
      <c r="BP1540" s="161">
        <v>4073.1092999562029</v>
      </c>
      <c r="BQ1540" s="162">
        <v>7935495</v>
      </c>
      <c r="BR1540" s="161">
        <v>220848</v>
      </c>
      <c r="BS1540" s="163">
        <v>0</v>
      </c>
      <c r="BT1540" s="163">
        <v>88918.137298703194</v>
      </c>
      <c r="BU1540" s="161">
        <v>8344297.9500000002</v>
      </c>
      <c r="BV1540" s="161">
        <v>143886.13</v>
      </c>
      <c r="BW1540" s="165">
        <v>8305010.9272987032</v>
      </c>
      <c r="BX1540" s="161">
        <v>220848</v>
      </c>
    </row>
    <row r="1541" spans="1:76" ht="14.45" x14ac:dyDescent="0.3">
      <c r="A1541" s="164" t="s">
        <v>31</v>
      </c>
      <c r="B1541" s="6" t="s">
        <v>161</v>
      </c>
      <c r="C1541" s="6" t="s">
        <v>51</v>
      </c>
      <c r="D1541" s="6" t="s">
        <v>39</v>
      </c>
      <c r="E1541" s="6" t="s">
        <v>40</v>
      </c>
      <c r="F1541" s="24" t="str">
        <f>+Tabela1[[#This Row],[WK]]&amp;Tabela1[[#This Row],[PK]]&amp;Tabela1[[#This Row],[GK]]</f>
        <v>200704</v>
      </c>
      <c r="G1541" s="6" t="s">
        <v>1473</v>
      </c>
      <c r="H1541" s="7">
        <v>83506902.228199899</v>
      </c>
      <c r="I1541" s="8">
        <v>1.371</v>
      </c>
      <c r="J1541" s="7">
        <v>114487962.95999999</v>
      </c>
      <c r="K1541" s="8">
        <v>7.0000000000000007E-2</v>
      </c>
      <c r="L1541" s="7">
        <v>8014157.4072000002</v>
      </c>
      <c r="M1541" s="7">
        <v>4683590.4072000002</v>
      </c>
      <c r="N1541" s="9">
        <v>1.4062441641918628</v>
      </c>
      <c r="O1541" s="7">
        <v>1348202</v>
      </c>
      <c r="P1541" s="8">
        <v>1.2949999999999999</v>
      </c>
      <c r="Q1541" s="7">
        <v>1745922</v>
      </c>
      <c r="R1541" s="8">
        <v>1.6E-2</v>
      </c>
      <c r="S1541" s="7">
        <v>27934.752</v>
      </c>
      <c r="T1541" s="7">
        <v>-718.24799999999959</v>
      </c>
      <c r="U1541" s="9">
        <v>-2.5067113391267916E-2</v>
      </c>
      <c r="V1541" s="7">
        <v>4682872.1592000006</v>
      </c>
      <c r="W1541" s="9">
        <v>1.3940355675424654</v>
      </c>
      <c r="X1541" s="7">
        <v>10350505.352402216</v>
      </c>
      <c r="Y1541" s="7">
        <v>2705489</v>
      </c>
      <c r="Z1541" s="7">
        <v>193526.64500000002</v>
      </c>
      <c r="AA1541" s="7">
        <v>852129.70740221534</v>
      </c>
      <c r="AB1541" s="7">
        <v>5847928</v>
      </c>
      <c r="AC1541" s="7">
        <v>751432</v>
      </c>
      <c r="AD1541" s="7">
        <v>5667633.1932022152</v>
      </c>
      <c r="AE1541" s="7">
        <v>0</v>
      </c>
      <c r="AF1541" s="7">
        <v>8014157.4072000002</v>
      </c>
      <c r="AG1541" s="7">
        <v>27934.752</v>
      </c>
      <c r="AH1541" s="7">
        <v>5667633.1932022152</v>
      </c>
      <c r="AI1541" s="7">
        <v>2780808</v>
      </c>
      <c r="AJ1541" s="7">
        <v>14879</v>
      </c>
      <c r="AK1541" s="7">
        <v>4544495</v>
      </c>
      <c r="AL1541" s="7">
        <v>1668</v>
      </c>
      <c r="AM1541" s="7">
        <v>1083921</v>
      </c>
      <c r="AN1541" s="7">
        <v>0</v>
      </c>
      <c r="AO1541" s="7">
        <v>0</v>
      </c>
      <c r="AP1541" s="7">
        <v>4670711</v>
      </c>
      <c r="AQ1541" s="7">
        <v>298371</v>
      </c>
      <c r="AR1541" s="7">
        <v>3330567</v>
      </c>
      <c r="AS1541" s="7">
        <v>28653</v>
      </c>
      <c r="AT1541" s="7">
        <v>3641581</v>
      </c>
      <c r="AU1541" s="7">
        <v>0</v>
      </c>
      <c r="AV1541" s="7">
        <v>560103</v>
      </c>
      <c r="AW1541" s="7">
        <v>0</v>
      </c>
      <c r="AX1541" s="7">
        <v>0</v>
      </c>
      <c r="AY1541" s="7">
        <v>5185408</v>
      </c>
      <c r="AZ1541" s="7">
        <v>121647</v>
      </c>
      <c r="BA1541" s="7">
        <v>193526.64500000002</v>
      </c>
      <c r="BB1541" s="7">
        <v>0</v>
      </c>
      <c r="BC1541" s="7">
        <v>0</v>
      </c>
      <c r="BD1541" s="7">
        <v>0</v>
      </c>
      <c r="BE1541" s="7">
        <v>2988.91</v>
      </c>
      <c r="BF1541" s="7">
        <v>1759.43</v>
      </c>
      <c r="BG1541" s="7">
        <v>345941.7074022154</v>
      </c>
      <c r="BH1541" s="7">
        <v>3858</v>
      </c>
      <c r="BI1541" s="7">
        <v>506188</v>
      </c>
      <c r="BJ1541" s="7">
        <v>6966620.5941666663</v>
      </c>
      <c r="BK1541" s="7">
        <v>5754148.9199999999</v>
      </c>
      <c r="BL1541" s="7">
        <v>1494877.5933333335</v>
      </c>
      <c r="BM1541" s="7">
        <v>1860131.5099999998</v>
      </c>
      <c r="BN1541" s="130">
        <v>0.79400000000000004</v>
      </c>
      <c r="BO1541" s="131">
        <v>1.42609E-4</v>
      </c>
      <c r="BP1541" s="161">
        <v>3613.8714791063139</v>
      </c>
      <c r="BQ1541" s="162">
        <v>5847928</v>
      </c>
      <c r="BR1541" s="161">
        <v>220433</v>
      </c>
      <c r="BS1541" s="163">
        <v>0</v>
      </c>
      <c r="BT1541" s="163">
        <v>378666.64759778418</v>
      </c>
      <c r="BU1541" s="161">
        <v>8014157.4100000001</v>
      </c>
      <c r="BV1541" s="161">
        <v>27934.75</v>
      </c>
      <c r="BW1541" s="165">
        <v>6046299.8375977846</v>
      </c>
      <c r="BX1541" s="161">
        <v>220433</v>
      </c>
    </row>
    <row r="1542" spans="1:76" ht="14.45" x14ac:dyDescent="0.3">
      <c r="A1542" s="164" t="s">
        <v>31</v>
      </c>
      <c r="B1542" s="6" t="s">
        <v>161</v>
      </c>
      <c r="C1542" s="6" t="s">
        <v>51</v>
      </c>
      <c r="D1542" s="6" t="s">
        <v>42</v>
      </c>
      <c r="E1542" s="6" t="s">
        <v>36</v>
      </c>
      <c r="F1542" s="24" t="str">
        <f>+Tabela1[[#This Row],[WK]]&amp;Tabela1[[#This Row],[PK]]&amp;Tabela1[[#This Row],[GK]]</f>
        <v>200705</v>
      </c>
      <c r="G1542" s="6" t="s">
        <v>1474</v>
      </c>
      <c r="H1542" s="7">
        <v>248055057.63119826</v>
      </c>
      <c r="I1542" s="8">
        <v>1.371</v>
      </c>
      <c r="J1542" s="7">
        <v>340083484.00999999</v>
      </c>
      <c r="K1542" s="8">
        <v>7.0000000000000007E-2</v>
      </c>
      <c r="L1542" s="7">
        <v>23805843.880700003</v>
      </c>
      <c r="M1542" s="7">
        <v>14195932.880700003</v>
      </c>
      <c r="N1542" s="9">
        <v>1.4772179347654733</v>
      </c>
      <c r="O1542" s="7">
        <v>63376427</v>
      </c>
      <c r="P1542" s="8">
        <v>1.2949999999999999</v>
      </c>
      <c r="Q1542" s="7">
        <v>82072473</v>
      </c>
      <c r="R1542" s="8">
        <v>1.6E-2</v>
      </c>
      <c r="S1542" s="7">
        <v>1313159.568</v>
      </c>
      <c r="T1542" s="7">
        <v>756298.56799999997</v>
      </c>
      <c r="U1542" s="9">
        <v>1.3581460508098071</v>
      </c>
      <c r="V1542" s="7">
        <v>14952231.448700003</v>
      </c>
      <c r="W1542" s="9">
        <v>1.4706960526605695</v>
      </c>
      <c r="X1542" s="7">
        <v>31465622.918180089</v>
      </c>
      <c r="Y1542" s="7">
        <v>8316820</v>
      </c>
      <c r="Z1542" s="7">
        <v>214011.90999999997</v>
      </c>
      <c r="AA1542" s="7">
        <v>1253424.0081800888</v>
      </c>
      <c r="AB1542" s="7">
        <v>20823371</v>
      </c>
      <c r="AC1542" s="7">
        <v>857996</v>
      </c>
      <c r="AD1542" s="7">
        <v>16513391.469480086</v>
      </c>
      <c r="AE1542" s="7">
        <v>0</v>
      </c>
      <c r="AF1542" s="7">
        <v>23805843.880700003</v>
      </c>
      <c r="AG1542" s="7">
        <v>1313159.568</v>
      </c>
      <c r="AH1542" s="7">
        <v>16513391.469480086</v>
      </c>
      <c r="AI1542" s="7">
        <v>8023652</v>
      </c>
      <c r="AJ1542" s="7">
        <v>577420</v>
      </c>
      <c r="AK1542" s="7">
        <v>9402417</v>
      </c>
      <c r="AL1542" s="7">
        <v>671229</v>
      </c>
      <c r="AM1542" s="7">
        <v>385248</v>
      </c>
      <c r="AN1542" s="7">
        <v>0</v>
      </c>
      <c r="AO1542" s="7">
        <v>0</v>
      </c>
      <c r="AP1542" s="7">
        <v>16477756</v>
      </c>
      <c r="AQ1542" s="7">
        <v>1086071</v>
      </c>
      <c r="AR1542" s="7">
        <v>9609911</v>
      </c>
      <c r="AS1542" s="7">
        <v>556861</v>
      </c>
      <c r="AT1542" s="7">
        <v>10443842</v>
      </c>
      <c r="AU1542" s="7">
        <v>514826</v>
      </c>
      <c r="AV1542" s="7">
        <v>418869</v>
      </c>
      <c r="AW1542" s="7">
        <v>0</v>
      </c>
      <c r="AX1542" s="7">
        <v>0</v>
      </c>
      <c r="AY1542" s="7">
        <v>18679966</v>
      </c>
      <c r="AZ1542" s="7">
        <v>439551</v>
      </c>
      <c r="BA1542" s="7">
        <v>214011.90999999997</v>
      </c>
      <c r="BB1542" s="7">
        <v>0</v>
      </c>
      <c r="BC1542" s="7">
        <v>69.78</v>
      </c>
      <c r="BD1542" s="7">
        <v>0</v>
      </c>
      <c r="BE1542" s="7">
        <v>3950.26</v>
      </c>
      <c r="BF1542" s="7">
        <v>280.42</v>
      </c>
      <c r="BG1542" s="7">
        <v>920449.00818008895</v>
      </c>
      <c r="BH1542" s="7">
        <v>10265</v>
      </c>
      <c r="BI1542" s="7">
        <v>332975</v>
      </c>
      <c r="BJ1542" s="7">
        <v>4582721.3233333323</v>
      </c>
      <c r="BK1542" s="7">
        <v>2993390.376666666</v>
      </c>
      <c r="BL1542" s="7">
        <v>1008133.14</v>
      </c>
      <c r="BM1542" s="7">
        <v>4341057.5066666668</v>
      </c>
      <c r="BN1542" s="130">
        <v>0.77800000000000002</v>
      </c>
      <c r="BO1542" s="131">
        <v>3.9971320000000001E-4</v>
      </c>
      <c r="BP1542" s="161">
        <v>10129.245530031096</v>
      </c>
      <c r="BQ1542" s="162">
        <v>20823371</v>
      </c>
      <c r="BR1542" s="161">
        <v>556367</v>
      </c>
      <c r="BS1542" s="163">
        <v>0</v>
      </c>
      <c r="BT1542" s="163">
        <v>2587798.0700000003</v>
      </c>
      <c r="BU1542" s="161">
        <v>23805843.879999999</v>
      </c>
      <c r="BV1542" s="161">
        <v>1313159.57</v>
      </c>
      <c r="BW1542" s="165">
        <v>19101189.539999999</v>
      </c>
      <c r="BX1542" s="161">
        <v>556367</v>
      </c>
    </row>
    <row r="1543" spans="1:76" ht="14.45" x14ac:dyDescent="0.3">
      <c r="A1543" s="164" t="s">
        <v>31</v>
      </c>
      <c r="B1543" s="6" t="s">
        <v>161</v>
      </c>
      <c r="C1543" s="6" t="s">
        <v>51</v>
      </c>
      <c r="D1543" s="6" t="s">
        <v>44</v>
      </c>
      <c r="E1543" s="6" t="s">
        <v>36</v>
      </c>
      <c r="F1543" s="24" t="str">
        <f>+Tabela1[[#This Row],[WK]]&amp;Tabela1[[#This Row],[PK]]&amp;Tabela1[[#This Row],[GK]]</f>
        <v>200706</v>
      </c>
      <c r="G1543" s="6" t="s">
        <v>1475</v>
      </c>
      <c r="H1543" s="7">
        <v>25660135.321600009</v>
      </c>
      <c r="I1543" s="8">
        <v>1.371</v>
      </c>
      <c r="J1543" s="7">
        <v>35180045.520000003</v>
      </c>
      <c r="K1543" s="8">
        <v>7.0000000000000007E-2</v>
      </c>
      <c r="L1543" s="7">
        <v>2462603.1864000005</v>
      </c>
      <c r="M1543" s="7">
        <v>1751477.1864000005</v>
      </c>
      <c r="N1543" s="9">
        <v>2.4629632250824756</v>
      </c>
      <c r="O1543" s="7">
        <v>699198</v>
      </c>
      <c r="P1543" s="8">
        <v>1.2949999999999999</v>
      </c>
      <c r="Q1543" s="7">
        <v>905461</v>
      </c>
      <c r="R1543" s="8">
        <v>1.6E-2</v>
      </c>
      <c r="S1543" s="7">
        <v>14487.376</v>
      </c>
      <c r="T1543" s="7">
        <v>7187.3760000000002</v>
      </c>
      <c r="U1543" s="9">
        <v>0.98457205479452059</v>
      </c>
      <c r="V1543" s="7">
        <v>1758664.5624000006</v>
      </c>
      <c r="W1543" s="9">
        <v>2.4479411413284051</v>
      </c>
      <c r="X1543" s="7">
        <v>10244811</v>
      </c>
      <c r="Y1543" s="7">
        <v>5615669</v>
      </c>
      <c r="Z1543" s="7">
        <v>0</v>
      </c>
      <c r="AA1543" s="7">
        <v>444084</v>
      </c>
      <c r="AB1543" s="7">
        <v>4185058</v>
      </c>
      <c r="AC1543" s="7">
        <v>0</v>
      </c>
      <c r="AD1543" s="7">
        <v>8486146.4375999998</v>
      </c>
      <c r="AE1543" s="7">
        <v>0</v>
      </c>
      <c r="AF1543" s="7">
        <v>2462603.1864000005</v>
      </c>
      <c r="AG1543" s="7">
        <v>14487.376</v>
      </c>
      <c r="AH1543" s="7">
        <v>8486146.4375999998</v>
      </c>
      <c r="AI1543" s="7">
        <v>593744</v>
      </c>
      <c r="AJ1543" s="7">
        <v>1401</v>
      </c>
      <c r="AK1543" s="7">
        <v>3611416</v>
      </c>
      <c r="AL1543" s="7">
        <v>0</v>
      </c>
      <c r="AM1543" s="7">
        <v>461417</v>
      </c>
      <c r="AN1543" s="7">
        <v>0</v>
      </c>
      <c r="AO1543" s="7">
        <v>0</v>
      </c>
      <c r="AP1543" s="7">
        <v>3488831</v>
      </c>
      <c r="AQ1543" s="7">
        <v>183001</v>
      </c>
      <c r="AR1543" s="7">
        <v>711126</v>
      </c>
      <c r="AS1543" s="7">
        <v>7300</v>
      </c>
      <c r="AT1543" s="7">
        <v>4092297</v>
      </c>
      <c r="AU1543" s="7">
        <v>324326</v>
      </c>
      <c r="AV1543" s="7">
        <v>828525</v>
      </c>
      <c r="AW1543" s="7">
        <v>0</v>
      </c>
      <c r="AX1543" s="7">
        <v>0</v>
      </c>
      <c r="AY1543" s="7">
        <v>3236569</v>
      </c>
      <c r="AZ1543" s="7">
        <v>76232</v>
      </c>
      <c r="BA1543" s="7">
        <v>0</v>
      </c>
      <c r="BB1543" s="7">
        <v>0</v>
      </c>
      <c r="BC1543" s="7">
        <v>0</v>
      </c>
      <c r="BD1543" s="7">
        <v>0</v>
      </c>
      <c r="BE1543" s="7">
        <v>0</v>
      </c>
      <c r="BF1543" s="7">
        <v>0</v>
      </c>
      <c r="BG1543" s="7">
        <v>320594</v>
      </c>
      <c r="BH1543" s="7">
        <v>1919</v>
      </c>
      <c r="BI1543" s="7">
        <v>123490</v>
      </c>
      <c r="BJ1543" s="7">
        <v>1699671.3441666658</v>
      </c>
      <c r="BK1543" s="7">
        <v>779687.19333333243</v>
      </c>
      <c r="BL1543" s="7">
        <v>429159.06666666671</v>
      </c>
      <c r="BM1543" s="7">
        <v>2821618.47</v>
      </c>
      <c r="BN1543" s="130">
        <v>0.36</v>
      </c>
      <c r="BO1543" s="131">
        <v>8.2025600000000003E-5</v>
      </c>
      <c r="BP1543" s="161">
        <v>2079.076670427165</v>
      </c>
      <c r="BQ1543" s="162">
        <v>4185058</v>
      </c>
      <c r="BR1543" s="161">
        <v>105414</v>
      </c>
      <c r="BS1543" s="163">
        <v>455633.32000000007</v>
      </c>
      <c r="BT1543" s="163">
        <v>0</v>
      </c>
      <c r="BU1543" s="161">
        <v>2462603.19</v>
      </c>
      <c r="BV1543" s="161">
        <v>14487.38</v>
      </c>
      <c r="BW1543" s="165">
        <v>8030513.1200000001</v>
      </c>
      <c r="BX1543" s="161">
        <v>105414</v>
      </c>
    </row>
    <row r="1544" spans="1:76" ht="14.45" x14ac:dyDescent="0.3">
      <c r="A1544" s="164" t="s">
        <v>31</v>
      </c>
      <c r="B1544" s="6" t="s">
        <v>161</v>
      </c>
      <c r="C1544" s="6" t="s">
        <v>51</v>
      </c>
      <c r="D1544" s="6" t="s">
        <v>51</v>
      </c>
      <c r="E1544" s="6" t="s">
        <v>36</v>
      </c>
      <c r="F1544" s="24" t="str">
        <f>+Tabela1[[#This Row],[WK]]&amp;Tabela1[[#This Row],[PK]]&amp;Tabela1[[#This Row],[GK]]</f>
        <v>200707</v>
      </c>
      <c r="G1544" s="6" t="s">
        <v>1476</v>
      </c>
      <c r="H1544" s="7">
        <v>94296057.536399648</v>
      </c>
      <c r="I1544" s="8">
        <v>1.371</v>
      </c>
      <c r="J1544" s="7">
        <v>129279894.89</v>
      </c>
      <c r="K1544" s="8">
        <v>7.0000000000000007E-2</v>
      </c>
      <c r="L1544" s="7">
        <v>9049592.6423000004</v>
      </c>
      <c r="M1544" s="7">
        <v>6137443.6423000004</v>
      </c>
      <c r="N1544" s="9">
        <v>2.1075307761725104</v>
      </c>
      <c r="O1544" s="7">
        <v>11752641</v>
      </c>
      <c r="P1544" s="8">
        <v>1.2949999999999999</v>
      </c>
      <c r="Q1544" s="7">
        <v>15219670</v>
      </c>
      <c r="R1544" s="8">
        <v>1.6E-2</v>
      </c>
      <c r="S1544" s="7">
        <v>243514.72</v>
      </c>
      <c r="T1544" s="7">
        <v>22591.72</v>
      </c>
      <c r="U1544" s="9">
        <v>0.10226060663670149</v>
      </c>
      <c r="V1544" s="7">
        <v>6160035.3623000011</v>
      </c>
      <c r="W1544" s="9">
        <v>1.9661327164840134</v>
      </c>
      <c r="X1544" s="7">
        <v>17442996.394506305</v>
      </c>
      <c r="Y1544" s="7">
        <v>6255923</v>
      </c>
      <c r="Z1544" s="7">
        <v>2.3250000000000002</v>
      </c>
      <c r="AA1544" s="7">
        <v>677004.06950630492</v>
      </c>
      <c r="AB1544" s="7">
        <v>10090020</v>
      </c>
      <c r="AC1544" s="7">
        <v>420047</v>
      </c>
      <c r="AD1544" s="7">
        <v>11282961.032206304</v>
      </c>
      <c r="AE1544" s="7">
        <v>0</v>
      </c>
      <c r="AF1544" s="7">
        <v>9049592.6423000004</v>
      </c>
      <c r="AG1544" s="7">
        <v>243514.72</v>
      </c>
      <c r="AH1544" s="7">
        <v>11282961.032206304</v>
      </c>
      <c r="AI1544" s="7">
        <v>2431456</v>
      </c>
      <c r="AJ1544" s="7">
        <v>213235</v>
      </c>
      <c r="AK1544" s="7">
        <v>6828102</v>
      </c>
      <c r="AL1544" s="7">
        <v>0</v>
      </c>
      <c r="AM1544" s="7">
        <v>830192</v>
      </c>
      <c r="AN1544" s="7">
        <v>0</v>
      </c>
      <c r="AO1544" s="7">
        <v>0</v>
      </c>
      <c r="AP1544" s="7">
        <v>7916425</v>
      </c>
      <c r="AQ1544" s="7">
        <v>477394</v>
      </c>
      <c r="AR1544" s="7">
        <v>2912149</v>
      </c>
      <c r="AS1544" s="7">
        <v>220923</v>
      </c>
      <c r="AT1544" s="7">
        <v>6656168</v>
      </c>
      <c r="AU1544" s="7">
        <v>626636</v>
      </c>
      <c r="AV1544" s="7">
        <v>696143</v>
      </c>
      <c r="AW1544" s="7">
        <v>0</v>
      </c>
      <c r="AX1544" s="7">
        <v>0</v>
      </c>
      <c r="AY1544" s="7">
        <v>8800408</v>
      </c>
      <c r="AZ1544" s="7">
        <v>188147</v>
      </c>
      <c r="BA1544" s="7">
        <v>2.3250000000000002</v>
      </c>
      <c r="BB1544" s="7">
        <v>0</v>
      </c>
      <c r="BC1544" s="7">
        <v>0</v>
      </c>
      <c r="BD1544" s="7">
        <v>0</v>
      </c>
      <c r="BE1544" s="7">
        <v>0.05</v>
      </c>
      <c r="BF1544" s="7">
        <v>0</v>
      </c>
      <c r="BG1544" s="7">
        <v>451123.06950630492</v>
      </c>
      <c r="BH1544" s="7">
        <v>5031</v>
      </c>
      <c r="BI1544" s="7">
        <v>225881</v>
      </c>
      <c r="BJ1544" s="7">
        <v>3108773.3733333335</v>
      </c>
      <c r="BK1544" s="7">
        <v>1530506.956666667</v>
      </c>
      <c r="BL1544" s="7">
        <v>408766.68</v>
      </c>
      <c r="BM1544" s="7">
        <v>5495532.3066666657</v>
      </c>
      <c r="BN1544" s="130">
        <v>0.67500000000000004</v>
      </c>
      <c r="BO1544" s="131">
        <v>1.92175E-4</v>
      </c>
      <c r="BP1544" s="161">
        <v>4869.521730013962</v>
      </c>
      <c r="BQ1544" s="162">
        <v>10090020</v>
      </c>
      <c r="BR1544" s="161">
        <v>271771</v>
      </c>
      <c r="BS1544" s="163">
        <v>0</v>
      </c>
      <c r="BT1544" s="163">
        <v>1296276.5500000007</v>
      </c>
      <c r="BU1544" s="161">
        <v>9049592.6400000006</v>
      </c>
      <c r="BV1544" s="161">
        <v>243514.72</v>
      </c>
      <c r="BW1544" s="165">
        <v>12579237.58</v>
      </c>
      <c r="BX1544" s="161">
        <v>271771</v>
      </c>
    </row>
    <row r="1545" spans="1:76" ht="14.45" x14ac:dyDescent="0.3">
      <c r="A1545" s="164" t="s">
        <v>31</v>
      </c>
      <c r="B1545" s="6" t="s">
        <v>161</v>
      </c>
      <c r="C1545" s="6" t="s">
        <v>51</v>
      </c>
      <c r="D1545" s="6" t="s">
        <v>75</v>
      </c>
      <c r="E1545" s="6" t="s">
        <v>36</v>
      </c>
      <c r="F1545" s="24" t="str">
        <f>+Tabela1[[#This Row],[WK]]&amp;Tabela1[[#This Row],[PK]]&amp;Tabela1[[#This Row],[GK]]</f>
        <v>200708</v>
      </c>
      <c r="G1545" s="6" t="s">
        <v>1477</v>
      </c>
      <c r="H1545" s="7">
        <v>60811958.824599989</v>
      </c>
      <c r="I1545" s="8">
        <v>1.371</v>
      </c>
      <c r="J1545" s="7">
        <v>83373195.540000007</v>
      </c>
      <c r="K1545" s="8">
        <v>7.0000000000000007E-2</v>
      </c>
      <c r="L1545" s="7">
        <v>5836123.6878000014</v>
      </c>
      <c r="M1545" s="7">
        <v>4124419.6878000014</v>
      </c>
      <c r="N1545" s="9">
        <v>2.4095402521697684</v>
      </c>
      <c r="O1545" s="7">
        <v>34301</v>
      </c>
      <c r="P1545" s="8">
        <v>1.2949999999999999</v>
      </c>
      <c r="Q1545" s="7">
        <v>44420</v>
      </c>
      <c r="R1545" s="8">
        <v>1.6E-2</v>
      </c>
      <c r="S1545" s="7">
        <v>710.72</v>
      </c>
      <c r="T1545" s="7">
        <v>-32792.28</v>
      </c>
      <c r="U1545" s="9">
        <v>-0.97878637733934271</v>
      </c>
      <c r="V1545" s="7">
        <v>4091627.4078000011</v>
      </c>
      <c r="W1545" s="9">
        <v>2.344494038701427</v>
      </c>
      <c r="X1545" s="7">
        <v>14904323.633307137</v>
      </c>
      <c r="Y1545" s="7">
        <v>7115816</v>
      </c>
      <c r="Z1545" s="7">
        <v>198552.98499999999</v>
      </c>
      <c r="AA1545" s="7">
        <v>569082.64830713614</v>
      </c>
      <c r="AB1545" s="7">
        <v>7020872</v>
      </c>
      <c r="AC1545" s="7">
        <v>0</v>
      </c>
      <c r="AD1545" s="7">
        <v>10812696.225507135</v>
      </c>
      <c r="AE1545" s="7">
        <v>0</v>
      </c>
      <c r="AF1545" s="7">
        <v>5836123.6878000014</v>
      </c>
      <c r="AG1545" s="7">
        <v>710.72</v>
      </c>
      <c r="AH1545" s="7">
        <v>10812696.225507135</v>
      </c>
      <c r="AI1545" s="7">
        <v>1429162</v>
      </c>
      <c r="AJ1545" s="7">
        <v>25022</v>
      </c>
      <c r="AK1545" s="7">
        <v>5388261</v>
      </c>
      <c r="AL1545" s="7">
        <v>0</v>
      </c>
      <c r="AM1545" s="7">
        <v>757994</v>
      </c>
      <c r="AN1545" s="7">
        <v>0</v>
      </c>
      <c r="AO1545" s="7">
        <v>0</v>
      </c>
      <c r="AP1545" s="7">
        <v>5527316</v>
      </c>
      <c r="AQ1545" s="7">
        <v>389871</v>
      </c>
      <c r="AR1545" s="7">
        <v>1711704</v>
      </c>
      <c r="AS1545" s="7">
        <v>33503</v>
      </c>
      <c r="AT1545" s="7">
        <v>6078477</v>
      </c>
      <c r="AU1545" s="7">
        <v>428923</v>
      </c>
      <c r="AV1545" s="7">
        <v>701534</v>
      </c>
      <c r="AW1545" s="7">
        <v>0</v>
      </c>
      <c r="AX1545" s="7">
        <v>0</v>
      </c>
      <c r="AY1545" s="7">
        <v>6323440</v>
      </c>
      <c r="AZ1545" s="7">
        <v>158952</v>
      </c>
      <c r="BA1545" s="7">
        <v>198552.98499999999</v>
      </c>
      <c r="BB1545" s="7">
        <v>26.57</v>
      </c>
      <c r="BC1545" s="7">
        <v>0</v>
      </c>
      <c r="BD1545" s="7">
        <v>0</v>
      </c>
      <c r="BE1545" s="7">
        <v>3915.69</v>
      </c>
      <c r="BF1545" s="7">
        <v>0</v>
      </c>
      <c r="BG1545" s="7">
        <v>324331.64830713614</v>
      </c>
      <c r="BH1545" s="7">
        <v>3617</v>
      </c>
      <c r="BI1545" s="7">
        <v>244751</v>
      </c>
      <c r="BJ1545" s="7">
        <v>3368493.3758333339</v>
      </c>
      <c r="BK1545" s="7">
        <v>2085388.7133333338</v>
      </c>
      <c r="BL1545" s="7">
        <v>883731.97333333327</v>
      </c>
      <c r="BM1545" s="7">
        <v>3364954.7033333331</v>
      </c>
      <c r="BN1545" s="130">
        <v>0.53100000000000003</v>
      </c>
      <c r="BO1545" s="131">
        <v>1.4539380000000001E-4</v>
      </c>
      <c r="BP1545" s="161">
        <v>3684.9082662094556</v>
      </c>
      <c r="BQ1545" s="162">
        <v>7020872</v>
      </c>
      <c r="BR1545" s="161">
        <v>196916</v>
      </c>
      <c r="BS1545" s="163">
        <v>0</v>
      </c>
      <c r="BT1545" s="163">
        <v>0</v>
      </c>
      <c r="BU1545" s="161">
        <v>5836123.6900000004</v>
      </c>
      <c r="BV1545" s="161">
        <v>710.72</v>
      </c>
      <c r="BW1545" s="165">
        <v>10812696.23</v>
      </c>
      <c r="BX1545" s="161">
        <v>196916</v>
      </c>
    </row>
    <row r="1546" spans="1:76" ht="14.45" x14ac:dyDescent="0.3">
      <c r="A1546" s="164" t="s">
        <v>31</v>
      </c>
      <c r="B1546" s="6" t="s">
        <v>161</v>
      </c>
      <c r="C1546" s="6" t="s">
        <v>51</v>
      </c>
      <c r="D1546" s="6" t="s">
        <v>77</v>
      </c>
      <c r="E1546" s="6" t="s">
        <v>36</v>
      </c>
      <c r="F1546" s="24" t="str">
        <f>+Tabela1[[#This Row],[WK]]&amp;Tabela1[[#This Row],[PK]]&amp;Tabela1[[#This Row],[GK]]</f>
        <v>200709</v>
      </c>
      <c r="G1546" s="6" t="s">
        <v>1478</v>
      </c>
      <c r="H1546" s="7">
        <v>66466260.822199866</v>
      </c>
      <c r="I1546" s="8">
        <v>1.371</v>
      </c>
      <c r="J1546" s="7">
        <v>91125243.579999998</v>
      </c>
      <c r="K1546" s="8">
        <v>7.0000000000000007E-2</v>
      </c>
      <c r="L1546" s="7">
        <v>6378767.0506000007</v>
      </c>
      <c r="M1546" s="7">
        <v>4315335.0506000007</v>
      </c>
      <c r="N1546" s="9">
        <v>2.0913386293321032</v>
      </c>
      <c r="O1546" s="7">
        <v>349541</v>
      </c>
      <c r="P1546" s="8">
        <v>1.2949999999999999</v>
      </c>
      <c r="Q1546" s="7">
        <v>452656</v>
      </c>
      <c r="R1546" s="8">
        <v>1.6E-2</v>
      </c>
      <c r="S1546" s="7">
        <v>7242.4960000000001</v>
      </c>
      <c r="T1546" s="7">
        <v>-26256.504000000001</v>
      </c>
      <c r="U1546" s="9">
        <v>-0.78379963581002421</v>
      </c>
      <c r="V1546" s="7">
        <v>4289078.5466000009</v>
      </c>
      <c r="W1546" s="9">
        <v>2.0454075725906105</v>
      </c>
      <c r="X1546" s="7">
        <v>21317771.399132922</v>
      </c>
      <c r="Y1546" s="7">
        <v>12865917</v>
      </c>
      <c r="Z1546" s="7">
        <v>699803.76500000001</v>
      </c>
      <c r="AA1546" s="7">
        <v>558614.63413292076</v>
      </c>
      <c r="AB1546" s="7">
        <v>7193436</v>
      </c>
      <c r="AC1546" s="7">
        <v>0</v>
      </c>
      <c r="AD1546" s="7">
        <v>17028692.852532923</v>
      </c>
      <c r="AE1546" s="7">
        <v>0</v>
      </c>
      <c r="AF1546" s="7">
        <v>6378767.0506000007</v>
      </c>
      <c r="AG1546" s="7">
        <v>7242.4960000000001</v>
      </c>
      <c r="AH1546" s="7">
        <v>17028692.852532923</v>
      </c>
      <c r="AI1546" s="7">
        <v>1722832</v>
      </c>
      <c r="AJ1546" s="7">
        <v>28678</v>
      </c>
      <c r="AK1546" s="7">
        <v>6978421</v>
      </c>
      <c r="AL1546" s="7">
        <v>0</v>
      </c>
      <c r="AM1546" s="7">
        <v>286146</v>
      </c>
      <c r="AN1546" s="7">
        <v>0</v>
      </c>
      <c r="AO1546" s="7">
        <v>0</v>
      </c>
      <c r="AP1546" s="7">
        <v>6068632</v>
      </c>
      <c r="AQ1546" s="7">
        <v>366003</v>
      </c>
      <c r="AR1546" s="7">
        <v>2063432</v>
      </c>
      <c r="AS1546" s="7">
        <v>33499</v>
      </c>
      <c r="AT1546" s="7">
        <v>7709287</v>
      </c>
      <c r="AU1546" s="7">
        <v>552584</v>
      </c>
      <c r="AV1546" s="7">
        <v>757814</v>
      </c>
      <c r="AW1546" s="7">
        <v>0</v>
      </c>
      <c r="AX1546" s="7">
        <v>0</v>
      </c>
      <c r="AY1546" s="7">
        <v>6166415</v>
      </c>
      <c r="AZ1546" s="7">
        <v>152464</v>
      </c>
      <c r="BA1546" s="7">
        <v>699803.76500000001</v>
      </c>
      <c r="BB1546" s="7">
        <v>0</v>
      </c>
      <c r="BC1546" s="7">
        <v>306.62</v>
      </c>
      <c r="BD1546" s="7">
        <v>0</v>
      </c>
      <c r="BE1546" s="7">
        <v>2499.4299999999998</v>
      </c>
      <c r="BF1546" s="7">
        <v>15758.97</v>
      </c>
      <c r="BG1546" s="7">
        <v>352487.63413292076</v>
      </c>
      <c r="BH1546" s="7">
        <v>3931</v>
      </c>
      <c r="BI1546" s="7">
        <v>206127</v>
      </c>
      <c r="BJ1546" s="7">
        <v>2836951.1300000013</v>
      </c>
      <c r="BK1546" s="7">
        <v>1341516.5700000012</v>
      </c>
      <c r="BL1546" s="7">
        <v>240953.24</v>
      </c>
      <c r="BM1546" s="7">
        <v>5499831.7599999998</v>
      </c>
      <c r="BN1546" s="130">
        <v>0.379</v>
      </c>
      <c r="BO1546" s="131">
        <v>1.9606039999999999E-4</v>
      </c>
      <c r="BP1546" s="161">
        <v>4913.75</v>
      </c>
      <c r="BQ1546" s="162">
        <v>7193436</v>
      </c>
      <c r="BR1546" s="161">
        <v>217678</v>
      </c>
      <c r="BS1546" s="163">
        <v>3643148.6391329225</v>
      </c>
      <c r="BT1546" s="163">
        <v>0</v>
      </c>
      <c r="BU1546" s="161">
        <v>6378767.0499999998</v>
      </c>
      <c r="BV1546" s="161">
        <v>7242.5</v>
      </c>
      <c r="BW1546" s="165">
        <v>13385544.210000001</v>
      </c>
      <c r="BX1546" s="161">
        <v>217678</v>
      </c>
    </row>
    <row r="1547" spans="1:76" ht="14.45" x14ac:dyDescent="0.3">
      <c r="A1547" s="164" t="s">
        <v>31</v>
      </c>
      <c r="B1547" s="6" t="s">
        <v>161</v>
      </c>
      <c r="C1547" s="6" t="s">
        <v>75</v>
      </c>
      <c r="D1547" s="6" t="s">
        <v>33</v>
      </c>
      <c r="E1547" s="6" t="s">
        <v>40</v>
      </c>
      <c r="F1547" s="24" t="str">
        <f>+Tabela1[[#This Row],[WK]]&amp;Tabela1[[#This Row],[PK]]&amp;Tabela1[[#This Row],[GK]]</f>
        <v>200801</v>
      </c>
      <c r="G1547" s="6" t="s">
        <v>1479</v>
      </c>
      <c r="H1547" s="7">
        <v>91252798.297399849</v>
      </c>
      <c r="I1547" s="8">
        <v>1.371</v>
      </c>
      <c r="J1547" s="7">
        <v>125107586.47000001</v>
      </c>
      <c r="K1547" s="8">
        <v>7.0000000000000007E-2</v>
      </c>
      <c r="L1547" s="7">
        <v>8757531.0529000014</v>
      </c>
      <c r="M1547" s="7">
        <v>6026452.0529000014</v>
      </c>
      <c r="N1547" s="9">
        <v>2.2066194543987931</v>
      </c>
      <c r="O1547" s="7">
        <v>115443</v>
      </c>
      <c r="P1547" s="8">
        <v>1.2949999999999999</v>
      </c>
      <c r="Q1547" s="7">
        <v>149499</v>
      </c>
      <c r="R1547" s="8">
        <v>1.6E-2</v>
      </c>
      <c r="S1547" s="7">
        <v>2391.9839999999999</v>
      </c>
      <c r="T1547" s="7">
        <v>-19698.016</v>
      </c>
      <c r="U1547" s="9">
        <v>-0.89171643277501134</v>
      </c>
      <c r="V1547" s="7">
        <v>6006754.0369000006</v>
      </c>
      <c r="W1547" s="9">
        <v>2.1817600143325748</v>
      </c>
      <c r="X1547" s="7">
        <v>26941456.485218827</v>
      </c>
      <c r="Y1547" s="7">
        <v>6162781</v>
      </c>
      <c r="Z1547" s="7">
        <v>14030808.629999999</v>
      </c>
      <c r="AA1547" s="7">
        <v>637143.85521882912</v>
      </c>
      <c r="AB1547" s="7">
        <v>6110723</v>
      </c>
      <c r="AC1547" s="7">
        <v>0</v>
      </c>
      <c r="AD1547" s="7">
        <v>20934702.448318824</v>
      </c>
      <c r="AE1547" s="7">
        <v>-5066874.0168485874</v>
      </c>
      <c r="AF1547" s="7">
        <v>8757531.0529000014</v>
      </c>
      <c r="AG1547" s="7">
        <v>2391.9839999999999</v>
      </c>
      <c r="AH1547" s="7">
        <v>15867828.431470238</v>
      </c>
      <c r="AI1547" s="7">
        <v>2280274</v>
      </c>
      <c r="AJ1547" s="7">
        <v>9114</v>
      </c>
      <c r="AK1547" s="7">
        <v>6226628</v>
      </c>
      <c r="AL1547" s="7">
        <v>27604</v>
      </c>
      <c r="AM1547" s="7">
        <v>390216</v>
      </c>
      <c r="AN1547" s="7">
        <v>0</v>
      </c>
      <c r="AO1547" s="7">
        <v>0</v>
      </c>
      <c r="AP1547" s="7">
        <v>4581552</v>
      </c>
      <c r="AQ1547" s="7">
        <v>381915</v>
      </c>
      <c r="AR1547" s="7">
        <v>2731079</v>
      </c>
      <c r="AS1547" s="7">
        <v>22090</v>
      </c>
      <c r="AT1547" s="7">
        <v>7029442</v>
      </c>
      <c r="AU1547" s="7">
        <v>406931</v>
      </c>
      <c r="AV1547" s="7">
        <v>796296</v>
      </c>
      <c r="AW1547" s="7">
        <v>0</v>
      </c>
      <c r="AX1547" s="7">
        <v>0</v>
      </c>
      <c r="AY1547" s="7">
        <v>5176180</v>
      </c>
      <c r="AZ1547" s="7">
        <v>157330</v>
      </c>
      <c r="BA1547" s="7">
        <v>14030808.629999999</v>
      </c>
      <c r="BB1547" s="7">
        <v>22000.98</v>
      </c>
      <c r="BC1547" s="7">
        <v>0</v>
      </c>
      <c r="BD1547" s="7">
        <v>1201.53</v>
      </c>
      <c r="BE1547" s="7">
        <v>5988.36</v>
      </c>
      <c r="BF1547" s="7">
        <v>0</v>
      </c>
      <c r="BG1547" s="7">
        <v>411399.85521882912</v>
      </c>
      <c r="BH1547" s="7">
        <v>4588</v>
      </c>
      <c r="BI1547" s="7">
        <v>225744</v>
      </c>
      <c r="BJ1547" s="7">
        <v>3106900.5650000004</v>
      </c>
      <c r="BK1547" s="7">
        <v>639050.9833333334</v>
      </c>
      <c r="BL1547" s="7">
        <v>1980672.22</v>
      </c>
      <c r="BM1547" s="7">
        <v>5910053.8866666676</v>
      </c>
      <c r="BN1547" s="130">
        <v>0.65400000000000003</v>
      </c>
      <c r="BO1547" s="131">
        <v>1.7660509999999999E-4</v>
      </c>
      <c r="BP1547" s="161">
        <v>4475.3175874979352</v>
      </c>
      <c r="BQ1547" s="162">
        <v>6110723</v>
      </c>
      <c r="BR1547" s="161">
        <v>258159</v>
      </c>
      <c r="BS1547" s="163">
        <v>6060943.6283702366</v>
      </c>
      <c r="BT1547" s="163">
        <v>0</v>
      </c>
      <c r="BU1547" s="161">
        <v>8757531.0500000007</v>
      </c>
      <c r="BV1547" s="161">
        <v>2391.98</v>
      </c>
      <c r="BW1547" s="165">
        <v>9806884.8000000007</v>
      </c>
      <c r="BX1547" s="161">
        <v>258159</v>
      </c>
    </row>
    <row r="1548" spans="1:76" ht="14.45" x14ac:dyDescent="0.3">
      <c r="A1548" s="164" t="s">
        <v>31</v>
      </c>
      <c r="B1548" s="6" t="s">
        <v>161</v>
      </c>
      <c r="C1548" s="6" t="s">
        <v>75</v>
      </c>
      <c r="D1548" s="6" t="s">
        <v>32</v>
      </c>
      <c r="E1548" s="6" t="s">
        <v>36</v>
      </c>
      <c r="F1548" s="24" t="str">
        <f>+Tabela1[[#This Row],[WK]]&amp;Tabela1[[#This Row],[PK]]&amp;Tabela1[[#This Row],[GK]]</f>
        <v>200802</v>
      </c>
      <c r="G1548" s="6" t="s">
        <v>1480</v>
      </c>
      <c r="H1548" s="7">
        <v>58410997.623399973</v>
      </c>
      <c r="I1548" s="8">
        <v>1.371</v>
      </c>
      <c r="J1548" s="7">
        <v>80081477.739999995</v>
      </c>
      <c r="K1548" s="8">
        <v>7.0000000000000007E-2</v>
      </c>
      <c r="L1548" s="7">
        <v>5605703.4418000001</v>
      </c>
      <c r="M1548" s="7">
        <v>2699312.4418000001</v>
      </c>
      <c r="N1548" s="9">
        <v>0.9287506195140296</v>
      </c>
      <c r="O1548" s="7">
        <v>0</v>
      </c>
      <c r="P1548" s="8">
        <v>1.2949999999999999</v>
      </c>
      <c r="Q1548" s="7">
        <v>0</v>
      </c>
      <c r="R1548" s="8">
        <v>1.6E-2</v>
      </c>
      <c r="S1548" s="7">
        <v>0</v>
      </c>
      <c r="T1548" s="7">
        <v>-2285</v>
      </c>
      <c r="U1548" s="9">
        <v>-1</v>
      </c>
      <c r="V1548" s="7">
        <v>2697027.4418000001</v>
      </c>
      <c r="W1548" s="9">
        <v>0.92723543007196407</v>
      </c>
      <c r="X1548" s="7">
        <v>8895054.1699999999</v>
      </c>
      <c r="Y1548" s="7">
        <v>3857267</v>
      </c>
      <c r="Z1548" s="7">
        <v>436.17</v>
      </c>
      <c r="AA1548" s="7">
        <v>572627</v>
      </c>
      <c r="AB1548" s="7">
        <v>4464724</v>
      </c>
      <c r="AC1548" s="7">
        <v>0</v>
      </c>
      <c r="AD1548" s="7">
        <v>6198026.7281999998</v>
      </c>
      <c r="AE1548" s="7">
        <v>0</v>
      </c>
      <c r="AF1548" s="7">
        <v>5605703.4418000001</v>
      </c>
      <c r="AG1548" s="7">
        <v>0</v>
      </c>
      <c r="AH1548" s="7">
        <v>6198026.7281999998</v>
      </c>
      <c r="AI1548" s="7">
        <v>2426647</v>
      </c>
      <c r="AJ1548" s="7">
        <v>2456</v>
      </c>
      <c r="AK1548" s="7">
        <v>2786907</v>
      </c>
      <c r="AL1548" s="7">
        <v>0</v>
      </c>
      <c r="AM1548" s="7">
        <v>1489952</v>
      </c>
      <c r="AN1548" s="7">
        <v>0</v>
      </c>
      <c r="AO1548" s="7">
        <v>0</v>
      </c>
      <c r="AP1548" s="7">
        <v>3660258</v>
      </c>
      <c r="AQ1548" s="7">
        <v>190958</v>
      </c>
      <c r="AR1548" s="7">
        <v>2906391</v>
      </c>
      <c r="AS1548" s="7">
        <v>2285</v>
      </c>
      <c r="AT1548" s="7">
        <v>2970821</v>
      </c>
      <c r="AU1548" s="7">
        <v>0</v>
      </c>
      <c r="AV1548" s="7">
        <v>1462963</v>
      </c>
      <c r="AW1548" s="7">
        <v>0</v>
      </c>
      <c r="AX1548" s="7">
        <v>0</v>
      </c>
      <c r="AY1548" s="7">
        <v>4007268</v>
      </c>
      <c r="AZ1548" s="7">
        <v>79476</v>
      </c>
      <c r="BA1548" s="7">
        <v>436.17</v>
      </c>
      <c r="BB1548" s="7">
        <v>0</v>
      </c>
      <c r="BC1548" s="7">
        <v>0</v>
      </c>
      <c r="BD1548" s="7">
        <v>0.2</v>
      </c>
      <c r="BE1548" s="7">
        <v>8.98</v>
      </c>
      <c r="BF1548" s="7">
        <v>0</v>
      </c>
      <c r="BG1548" s="7">
        <v>320594</v>
      </c>
      <c r="BH1548" s="7">
        <v>2449</v>
      </c>
      <c r="BI1548" s="7">
        <v>252033</v>
      </c>
      <c r="BJ1548" s="7">
        <v>3468638.5200000009</v>
      </c>
      <c r="BK1548" s="7">
        <v>956781.55333333462</v>
      </c>
      <c r="BL1548" s="7">
        <v>1463361.9799999997</v>
      </c>
      <c r="BM1548" s="7">
        <v>7120703.9066666663</v>
      </c>
      <c r="BN1548" s="130">
        <v>0.628</v>
      </c>
      <c r="BO1548" s="131">
        <v>1.0184200000000001E-4</v>
      </c>
      <c r="BP1548" s="161">
        <v>2580.3362526620112</v>
      </c>
      <c r="BQ1548" s="162">
        <v>4464724</v>
      </c>
      <c r="BR1548" s="161">
        <v>140083</v>
      </c>
      <c r="BS1548" s="163">
        <v>0</v>
      </c>
      <c r="BT1548" s="163">
        <v>765556.83000000007</v>
      </c>
      <c r="BU1548" s="161">
        <v>5605703.4400000004</v>
      </c>
      <c r="BV1548" s="161">
        <v>0</v>
      </c>
      <c r="BW1548" s="165">
        <v>6963583.5600000005</v>
      </c>
      <c r="BX1548" s="161">
        <v>140083</v>
      </c>
    </row>
    <row r="1549" spans="1:76" ht="14.45" x14ac:dyDescent="0.3">
      <c r="A1549" s="164" t="s">
        <v>31</v>
      </c>
      <c r="B1549" s="6" t="s">
        <v>161</v>
      </c>
      <c r="C1549" s="6" t="s">
        <v>75</v>
      </c>
      <c r="D1549" s="6" t="s">
        <v>37</v>
      </c>
      <c r="E1549" s="6" t="s">
        <v>36</v>
      </c>
      <c r="F1549" s="24" t="str">
        <f>+Tabela1[[#This Row],[WK]]&amp;Tabela1[[#This Row],[PK]]&amp;Tabela1[[#This Row],[GK]]</f>
        <v>200803</v>
      </c>
      <c r="G1549" s="6" t="s">
        <v>1481</v>
      </c>
      <c r="H1549" s="7">
        <v>73318965.074400008</v>
      </c>
      <c r="I1549" s="8">
        <v>1.371</v>
      </c>
      <c r="J1549" s="7">
        <v>100520301.11999999</v>
      </c>
      <c r="K1549" s="8">
        <v>7.0000000000000007E-2</v>
      </c>
      <c r="L1549" s="7">
        <v>7036421.0784</v>
      </c>
      <c r="M1549" s="7">
        <v>4319878.0784</v>
      </c>
      <c r="N1549" s="9">
        <v>1.5902115587347596</v>
      </c>
      <c r="O1549" s="7">
        <v>53008</v>
      </c>
      <c r="P1549" s="8">
        <v>1.2949999999999999</v>
      </c>
      <c r="Q1549" s="7">
        <v>68645</v>
      </c>
      <c r="R1549" s="8">
        <v>1.6E-2</v>
      </c>
      <c r="S1549" s="7">
        <v>1098.32</v>
      </c>
      <c r="T1549" s="7">
        <v>-12436.68</v>
      </c>
      <c r="U1549" s="9">
        <v>-0.91885334318433698</v>
      </c>
      <c r="V1549" s="7">
        <v>4307441.3984000003</v>
      </c>
      <c r="W1549" s="9">
        <v>1.577772282843201</v>
      </c>
      <c r="X1549" s="7">
        <v>15504787.274075331</v>
      </c>
      <c r="Y1549" s="7">
        <v>7888086</v>
      </c>
      <c r="Z1549" s="7">
        <v>850317.60000000009</v>
      </c>
      <c r="AA1549" s="7">
        <v>567406.67407533154</v>
      </c>
      <c r="AB1549" s="7">
        <v>6198977</v>
      </c>
      <c r="AC1549" s="7">
        <v>0</v>
      </c>
      <c r="AD1549" s="7">
        <v>11197345.875675332</v>
      </c>
      <c r="AE1549" s="7">
        <v>0</v>
      </c>
      <c r="AF1549" s="7">
        <v>7036421.0784</v>
      </c>
      <c r="AG1549" s="7">
        <v>1098.32</v>
      </c>
      <c r="AH1549" s="7">
        <v>11197345.875675332</v>
      </c>
      <c r="AI1549" s="7">
        <v>2268137</v>
      </c>
      <c r="AJ1549" s="7">
        <v>6288</v>
      </c>
      <c r="AK1549" s="7">
        <v>6519154</v>
      </c>
      <c r="AL1549" s="7">
        <v>0</v>
      </c>
      <c r="AM1549" s="7">
        <v>248840</v>
      </c>
      <c r="AN1549" s="7">
        <v>0</v>
      </c>
      <c r="AO1549" s="7">
        <v>0</v>
      </c>
      <c r="AP1549" s="7">
        <v>5239551</v>
      </c>
      <c r="AQ1549" s="7">
        <v>294393</v>
      </c>
      <c r="AR1549" s="7">
        <v>2716543</v>
      </c>
      <c r="AS1549" s="7">
        <v>13535</v>
      </c>
      <c r="AT1549" s="7">
        <v>7071201</v>
      </c>
      <c r="AU1549" s="7">
        <v>244471</v>
      </c>
      <c r="AV1549" s="7">
        <v>725876</v>
      </c>
      <c r="AW1549" s="7">
        <v>0</v>
      </c>
      <c r="AX1549" s="7">
        <v>0</v>
      </c>
      <c r="AY1549" s="7">
        <v>5788744</v>
      </c>
      <c r="AZ1549" s="7">
        <v>123269</v>
      </c>
      <c r="BA1549" s="7">
        <v>850317.60000000009</v>
      </c>
      <c r="BB1549" s="7">
        <v>1194.75</v>
      </c>
      <c r="BC1549" s="7">
        <v>0</v>
      </c>
      <c r="BD1549" s="7">
        <v>0.03</v>
      </c>
      <c r="BE1549" s="7">
        <v>2356.34</v>
      </c>
      <c r="BF1549" s="7">
        <v>0</v>
      </c>
      <c r="BG1549" s="7">
        <v>383064.6740753316</v>
      </c>
      <c r="BH1549" s="7">
        <v>4272</v>
      </c>
      <c r="BI1549" s="7">
        <v>184342</v>
      </c>
      <c r="BJ1549" s="7">
        <v>2537059.8058333327</v>
      </c>
      <c r="BK1549" s="7">
        <v>382844.56999999937</v>
      </c>
      <c r="BL1549" s="7">
        <v>1914939.1499999997</v>
      </c>
      <c r="BM1549" s="7">
        <v>4786982.6433333345</v>
      </c>
      <c r="BN1549" s="130">
        <v>0.53900000000000003</v>
      </c>
      <c r="BO1549" s="131">
        <v>1.639945E-4</v>
      </c>
      <c r="BP1549" s="161">
        <v>4156.1523045979038</v>
      </c>
      <c r="BQ1549" s="162">
        <v>6198977</v>
      </c>
      <c r="BR1549" s="161">
        <v>234402</v>
      </c>
      <c r="BS1549" s="163">
        <v>0</v>
      </c>
      <c r="BT1549" s="163">
        <v>183175.72592466697</v>
      </c>
      <c r="BU1549" s="161">
        <v>7036421.0800000001</v>
      </c>
      <c r="BV1549" s="161">
        <v>1098.32</v>
      </c>
      <c r="BW1549" s="165">
        <v>11380521.605924668</v>
      </c>
      <c r="BX1549" s="161">
        <v>234402</v>
      </c>
    </row>
    <row r="1550" spans="1:76" ht="14.45" x14ac:dyDescent="0.3">
      <c r="A1550" s="164" t="s">
        <v>31</v>
      </c>
      <c r="B1550" s="6" t="s">
        <v>161</v>
      </c>
      <c r="C1550" s="6" t="s">
        <v>75</v>
      </c>
      <c r="D1550" s="6" t="s">
        <v>39</v>
      </c>
      <c r="E1550" s="6" t="s">
        <v>40</v>
      </c>
      <c r="F1550" s="24" t="str">
        <f>+Tabela1[[#This Row],[WK]]&amp;Tabela1[[#This Row],[PK]]&amp;Tabela1[[#This Row],[GK]]</f>
        <v>200804</v>
      </c>
      <c r="G1550" s="6" t="s">
        <v>1482</v>
      </c>
      <c r="H1550" s="7">
        <v>93889204.531399816</v>
      </c>
      <c r="I1550" s="8">
        <v>1.371</v>
      </c>
      <c r="J1550" s="7">
        <v>128722099.41</v>
      </c>
      <c r="K1550" s="8">
        <v>7.0000000000000007E-2</v>
      </c>
      <c r="L1550" s="7">
        <v>9010546.9587000012</v>
      </c>
      <c r="M1550" s="7">
        <v>6098937.9587000012</v>
      </c>
      <c r="N1550" s="9">
        <v>2.0946967668735743</v>
      </c>
      <c r="O1550" s="7">
        <v>3683260</v>
      </c>
      <c r="P1550" s="8">
        <v>1.2949999999999999</v>
      </c>
      <c r="Q1550" s="7">
        <v>4769822</v>
      </c>
      <c r="R1550" s="8">
        <v>1.6E-2</v>
      </c>
      <c r="S1550" s="7">
        <v>76317.152000000002</v>
      </c>
      <c r="T1550" s="7">
        <v>51562.152000000002</v>
      </c>
      <c r="U1550" s="9">
        <v>2.0828984851545145</v>
      </c>
      <c r="V1550" s="7">
        <v>6150500.1107000019</v>
      </c>
      <c r="W1550" s="9">
        <v>2.0945973015266506</v>
      </c>
      <c r="X1550" s="7">
        <v>18167480.680274479</v>
      </c>
      <c r="Y1550" s="7">
        <v>8419195</v>
      </c>
      <c r="Z1550" s="7">
        <v>324244.34499999997</v>
      </c>
      <c r="AA1550" s="7">
        <v>534480.33527447761</v>
      </c>
      <c r="AB1550" s="7">
        <v>8889561</v>
      </c>
      <c r="AC1550" s="7">
        <v>0</v>
      </c>
      <c r="AD1550" s="7">
        <v>12016980.569574477</v>
      </c>
      <c r="AE1550" s="7">
        <v>0</v>
      </c>
      <c r="AF1550" s="7">
        <v>9010546.9587000012</v>
      </c>
      <c r="AG1550" s="7">
        <v>76317.152000000002</v>
      </c>
      <c r="AH1550" s="7">
        <v>12016980.569574477</v>
      </c>
      <c r="AI1550" s="7">
        <v>2431004</v>
      </c>
      <c r="AJ1550" s="7">
        <v>21381</v>
      </c>
      <c r="AK1550" s="7">
        <v>6556306</v>
      </c>
      <c r="AL1550" s="7">
        <v>0</v>
      </c>
      <c r="AM1550" s="7">
        <v>294616</v>
      </c>
      <c r="AN1550" s="7">
        <v>0</v>
      </c>
      <c r="AO1550" s="7">
        <v>0</v>
      </c>
      <c r="AP1550" s="7">
        <v>6942314</v>
      </c>
      <c r="AQ1550" s="7">
        <v>529112</v>
      </c>
      <c r="AR1550" s="7">
        <v>2911609</v>
      </c>
      <c r="AS1550" s="7">
        <v>24755</v>
      </c>
      <c r="AT1550" s="7">
        <v>7550512</v>
      </c>
      <c r="AU1550" s="7">
        <v>379585</v>
      </c>
      <c r="AV1550" s="7">
        <v>305848</v>
      </c>
      <c r="AW1550" s="7">
        <v>0</v>
      </c>
      <c r="AX1550" s="7">
        <v>0</v>
      </c>
      <c r="AY1550" s="7">
        <v>7671160</v>
      </c>
      <c r="AZ1550" s="7">
        <v>218965</v>
      </c>
      <c r="BA1550" s="7">
        <v>324244.34499999997</v>
      </c>
      <c r="BB1550" s="7">
        <v>0</v>
      </c>
      <c r="BC1550" s="7">
        <v>129.49</v>
      </c>
      <c r="BD1550" s="7">
        <v>2527.13</v>
      </c>
      <c r="BE1550" s="7">
        <v>1055.47</v>
      </c>
      <c r="BF1550" s="7">
        <v>0</v>
      </c>
      <c r="BG1550" s="7">
        <v>399922.33527447761</v>
      </c>
      <c r="BH1550" s="7">
        <v>4460</v>
      </c>
      <c r="BI1550" s="7">
        <v>134558</v>
      </c>
      <c r="BJ1550" s="7">
        <v>1851846.5875000001</v>
      </c>
      <c r="BK1550" s="7">
        <v>1151769.5133333334</v>
      </c>
      <c r="BL1550" s="7">
        <v>394403.59333333332</v>
      </c>
      <c r="BM1550" s="7">
        <v>2011501.11</v>
      </c>
      <c r="BN1550" s="130">
        <v>0.55900000000000005</v>
      </c>
      <c r="BO1550" s="131">
        <v>1.838183E-4</v>
      </c>
      <c r="BP1550" s="161">
        <v>4658.4124049609627</v>
      </c>
      <c r="BQ1550" s="162">
        <v>8889561</v>
      </c>
      <c r="BR1550" s="161">
        <v>244230</v>
      </c>
      <c r="BS1550" s="163">
        <v>0</v>
      </c>
      <c r="BT1550" s="163">
        <v>0</v>
      </c>
      <c r="BU1550" s="161">
        <v>9010546.9600000009</v>
      </c>
      <c r="BV1550" s="161">
        <v>76317.149999999994</v>
      </c>
      <c r="BW1550" s="165">
        <v>12016980.57</v>
      </c>
      <c r="BX1550" s="161">
        <v>244230</v>
      </c>
    </row>
    <row r="1551" spans="1:76" ht="14.45" x14ac:dyDescent="0.3">
      <c r="A1551" s="164" t="s">
        <v>31</v>
      </c>
      <c r="B1551" s="6" t="s">
        <v>161</v>
      </c>
      <c r="C1551" s="6" t="s">
        <v>75</v>
      </c>
      <c r="D1551" s="6" t="s">
        <v>42</v>
      </c>
      <c r="E1551" s="6" t="s">
        <v>36</v>
      </c>
      <c r="F1551" s="24" t="str">
        <f>+Tabela1[[#This Row],[WK]]&amp;Tabela1[[#This Row],[PK]]&amp;Tabela1[[#This Row],[GK]]</f>
        <v>200805</v>
      </c>
      <c r="G1551" s="6" t="s">
        <v>1483</v>
      </c>
      <c r="H1551" s="7">
        <v>59643599.231200092</v>
      </c>
      <c r="I1551" s="8">
        <v>1.371</v>
      </c>
      <c r="J1551" s="7">
        <v>81771374.540000007</v>
      </c>
      <c r="K1551" s="8">
        <v>7.0000000000000007E-2</v>
      </c>
      <c r="L1551" s="7">
        <v>5723996.2178000007</v>
      </c>
      <c r="M1551" s="7">
        <v>4020531.2178000007</v>
      </c>
      <c r="N1551" s="9">
        <v>2.3602077047664616</v>
      </c>
      <c r="O1551" s="7">
        <v>0</v>
      </c>
      <c r="P1551" s="8">
        <v>1.2949999999999999</v>
      </c>
      <c r="Q1551" s="7">
        <v>0</v>
      </c>
      <c r="R1551" s="8">
        <v>1.6E-2</v>
      </c>
      <c r="S1551" s="7">
        <v>0</v>
      </c>
      <c r="T1551" s="7">
        <v>-19222</v>
      </c>
      <c r="U1551" s="9">
        <v>-1</v>
      </c>
      <c r="V1551" s="7">
        <v>4001309.2178000007</v>
      </c>
      <c r="W1551" s="9">
        <v>2.3227140030661406</v>
      </c>
      <c r="X1551" s="7">
        <v>14840074.838482026</v>
      </c>
      <c r="Y1551" s="7">
        <v>8384217</v>
      </c>
      <c r="Z1551" s="7">
        <v>63975.630000000005</v>
      </c>
      <c r="AA1551" s="7">
        <v>654339.20848202473</v>
      </c>
      <c r="AB1551" s="7">
        <v>5737543</v>
      </c>
      <c r="AC1551" s="7">
        <v>0</v>
      </c>
      <c r="AD1551" s="7">
        <v>10838765.620682025</v>
      </c>
      <c r="AE1551" s="7">
        <v>0</v>
      </c>
      <c r="AF1551" s="7">
        <v>5723996.2178000007</v>
      </c>
      <c r="AG1551" s="7">
        <v>0</v>
      </c>
      <c r="AH1551" s="7">
        <v>10838765.620682025</v>
      </c>
      <c r="AI1551" s="7">
        <v>1422283</v>
      </c>
      <c r="AJ1551" s="7">
        <v>11676</v>
      </c>
      <c r="AK1551" s="7">
        <v>6497556</v>
      </c>
      <c r="AL1551" s="7">
        <v>0</v>
      </c>
      <c r="AM1551" s="7">
        <v>944926</v>
      </c>
      <c r="AN1551" s="7">
        <v>0</v>
      </c>
      <c r="AO1551" s="7">
        <v>0</v>
      </c>
      <c r="AP1551" s="7">
        <v>4450362</v>
      </c>
      <c r="AQ1551" s="7">
        <v>310306</v>
      </c>
      <c r="AR1551" s="7">
        <v>1703465</v>
      </c>
      <c r="AS1551" s="7">
        <v>19222</v>
      </c>
      <c r="AT1551" s="7">
        <v>7418297</v>
      </c>
      <c r="AU1551" s="7">
        <v>519579</v>
      </c>
      <c r="AV1551" s="7">
        <v>1033304</v>
      </c>
      <c r="AW1551" s="7">
        <v>0</v>
      </c>
      <c r="AX1551" s="7">
        <v>0</v>
      </c>
      <c r="AY1551" s="7">
        <v>5076321</v>
      </c>
      <c r="AZ1551" s="7">
        <v>137867</v>
      </c>
      <c r="BA1551" s="7">
        <v>63975.630000000005</v>
      </c>
      <c r="BB1551" s="7">
        <v>0</v>
      </c>
      <c r="BC1551" s="7">
        <v>0</v>
      </c>
      <c r="BD1551" s="7">
        <v>687.87</v>
      </c>
      <c r="BE1551" s="7">
        <v>0.08</v>
      </c>
      <c r="BF1551" s="7">
        <v>0</v>
      </c>
      <c r="BG1551" s="7">
        <v>333119.20848202478</v>
      </c>
      <c r="BH1551" s="7">
        <v>3715</v>
      </c>
      <c r="BI1551" s="7">
        <v>321220</v>
      </c>
      <c r="BJ1551" s="7">
        <v>4420957.479166666</v>
      </c>
      <c r="BK1551" s="7">
        <v>1876743.169999999</v>
      </c>
      <c r="BL1551" s="7">
        <v>2258542.3333333335</v>
      </c>
      <c r="BM1551" s="7">
        <v>5659772.5700000003</v>
      </c>
      <c r="BN1551" s="130">
        <v>0.45400000000000001</v>
      </c>
      <c r="BO1551" s="131">
        <v>1.4529969999999999E-4</v>
      </c>
      <c r="BP1551" s="161">
        <v>3681.9067118248163</v>
      </c>
      <c r="BQ1551" s="162">
        <v>5737543</v>
      </c>
      <c r="BR1551" s="161">
        <v>202077</v>
      </c>
      <c r="BS1551" s="163">
        <v>0</v>
      </c>
      <c r="BT1551" s="163">
        <v>547370.16151797399</v>
      </c>
      <c r="BU1551" s="161">
        <v>5723996.2199999997</v>
      </c>
      <c r="BV1551" s="161">
        <v>0</v>
      </c>
      <c r="BW1551" s="165">
        <v>11386135.781517973</v>
      </c>
      <c r="BX1551" s="161">
        <v>202077</v>
      </c>
    </row>
    <row r="1552" spans="1:76" ht="14.45" x14ac:dyDescent="0.3">
      <c r="A1552" s="164" t="s">
        <v>31</v>
      </c>
      <c r="B1552" s="6" t="s">
        <v>161</v>
      </c>
      <c r="C1552" s="6" t="s">
        <v>75</v>
      </c>
      <c r="D1552" s="6" t="s">
        <v>44</v>
      </c>
      <c r="E1552" s="6" t="s">
        <v>40</v>
      </c>
      <c r="F1552" s="24" t="str">
        <f>+Tabela1[[#This Row],[WK]]&amp;Tabela1[[#This Row],[PK]]&amp;Tabela1[[#This Row],[GK]]</f>
        <v>200806</v>
      </c>
      <c r="G1552" s="6" t="s">
        <v>1484</v>
      </c>
      <c r="H1552" s="7">
        <v>354021434.17559737</v>
      </c>
      <c r="I1552" s="8">
        <v>1.371</v>
      </c>
      <c r="J1552" s="7">
        <v>485363386.25999999</v>
      </c>
      <c r="K1552" s="8">
        <v>7.0000000000000007E-2</v>
      </c>
      <c r="L1552" s="7">
        <v>33975437.038200006</v>
      </c>
      <c r="M1552" s="7">
        <v>20616216.038200006</v>
      </c>
      <c r="N1552" s="9">
        <v>1.54321992563788</v>
      </c>
      <c r="O1552" s="7">
        <v>61017492</v>
      </c>
      <c r="P1552" s="8">
        <v>1.2949999999999999</v>
      </c>
      <c r="Q1552" s="7">
        <v>79017652</v>
      </c>
      <c r="R1552" s="8">
        <v>1.6E-2</v>
      </c>
      <c r="S1552" s="7">
        <v>1264282.432</v>
      </c>
      <c r="T1552" s="7">
        <v>341634.43200000003</v>
      </c>
      <c r="U1552" s="9">
        <v>0.3702760229253193</v>
      </c>
      <c r="V1552" s="7">
        <v>20957850.470200002</v>
      </c>
      <c r="W1552" s="9">
        <v>1.4674445249567827</v>
      </c>
      <c r="X1552" s="7">
        <v>36468966.913870767</v>
      </c>
      <c r="Y1552" s="7">
        <v>9768894</v>
      </c>
      <c r="Z1552" s="7">
        <v>29424.424999999999</v>
      </c>
      <c r="AA1552" s="7">
        <v>1859533.4888707674</v>
      </c>
      <c r="AB1552" s="7">
        <v>22290092</v>
      </c>
      <c r="AC1552" s="7">
        <v>2521023</v>
      </c>
      <c r="AD1552" s="7">
        <v>15511116.443670761</v>
      </c>
      <c r="AE1552" s="7">
        <v>0</v>
      </c>
      <c r="AF1552" s="7">
        <v>33975437.038200006</v>
      </c>
      <c r="AG1552" s="7">
        <v>1264282.432</v>
      </c>
      <c r="AH1552" s="7">
        <v>15511116.443670761</v>
      </c>
      <c r="AI1552" s="7">
        <v>11154082</v>
      </c>
      <c r="AJ1552" s="7">
        <v>723123</v>
      </c>
      <c r="AK1552" s="7">
        <v>11720280</v>
      </c>
      <c r="AL1552" s="7">
        <v>1562240</v>
      </c>
      <c r="AM1552" s="7">
        <v>708445</v>
      </c>
      <c r="AN1552" s="7">
        <v>0</v>
      </c>
      <c r="AO1552" s="7">
        <v>0</v>
      </c>
      <c r="AP1552" s="7">
        <v>17215503</v>
      </c>
      <c r="AQ1552" s="7">
        <v>1464008</v>
      </c>
      <c r="AR1552" s="7">
        <v>13359221</v>
      </c>
      <c r="AS1552" s="7">
        <v>922648</v>
      </c>
      <c r="AT1552" s="7">
        <v>13162910</v>
      </c>
      <c r="AU1552" s="7">
        <v>939836</v>
      </c>
      <c r="AV1552" s="7">
        <v>720754</v>
      </c>
      <c r="AW1552" s="7">
        <v>0</v>
      </c>
      <c r="AX1552" s="7">
        <v>0</v>
      </c>
      <c r="AY1552" s="7">
        <v>19814567</v>
      </c>
      <c r="AZ1552" s="7">
        <v>603369</v>
      </c>
      <c r="BA1552" s="7">
        <v>29424.424999999999</v>
      </c>
      <c r="BB1552" s="7">
        <v>0.01</v>
      </c>
      <c r="BC1552" s="7">
        <v>0</v>
      </c>
      <c r="BD1552" s="7">
        <v>0</v>
      </c>
      <c r="BE1552" s="7">
        <v>632.65</v>
      </c>
      <c r="BF1552" s="7">
        <v>0</v>
      </c>
      <c r="BG1552" s="7">
        <v>1251595.4888707674</v>
      </c>
      <c r="BH1552" s="7">
        <v>13958</v>
      </c>
      <c r="BI1552" s="7">
        <v>607938</v>
      </c>
      <c r="BJ1552" s="7">
        <v>8366985.7175000003</v>
      </c>
      <c r="BK1552" s="7">
        <v>5732651.1166666662</v>
      </c>
      <c r="BL1552" s="7">
        <v>2909359.1633333336</v>
      </c>
      <c r="BM1552" s="7">
        <v>4718620.0766666671</v>
      </c>
      <c r="BN1552" s="130">
        <v>0.79500000000000004</v>
      </c>
      <c r="BO1552" s="131">
        <v>5.1964600000000002E-4</v>
      </c>
      <c r="BP1552" s="161">
        <v>13168.819603542997</v>
      </c>
      <c r="BQ1552" s="162">
        <v>22290092</v>
      </c>
      <c r="BR1552" s="161">
        <v>725047</v>
      </c>
      <c r="BS1552" s="163">
        <v>0</v>
      </c>
      <c r="BT1552" s="163">
        <v>2497516.0861292332</v>
      </c>
      <c r="BU1552" s="161">
        <v>33975437.039999999</v>
      </c>
      <c r="BV1552" s="161">
        <v>1264282.43</v>
      </c>
      <c r="BW1552" s="165">
        <v>18008632.526129231</v>
      </c>
      <c r="BX1552" s="161">
        <v>725047</v>
      </c>
    </row>
    <row r="1553" spans="1:76" ht="14.45" x14ac:dyDescent="0.3">
      <c r="A1553" s="164" t="s">
        <v>31</v>
      </c>
      <c r="B1553" s="6" t="s">
        <v>161</v>
      </c>
      <c r="C1553" s="6" t="s">
        <v>75</v>
      </c>
      <c r="D1553" s="6" t="s">
        <v>51</v>
      </c>
      <c r="E1553" s="6" t="s">
        <v>36</v>
      </c>
      <c r="F1553" s="24" t="str">
        <f>+Tabela1[[#This Row],[WK]]&amp;Tabela1[[#This Row],[PK]]&amp;Tabela1[[#This Row],[GK]]</f>
        <v>200807</v>
      </c>
      <c r="G1553" s="6" t="s">
        <v>1485</v>
      </c>
      <c r="H1553" s="7">
        <v>50914842.467399992</v>
      </c>
      <c r="I1553" s="8">
        <v>1.371</v>
      </c>
      <c r="J1553" s="7">
        <v>69804249.020000011</v>
      </c>
      <c r="K1553" s="8">
        <v>7.0000000000000007E-2</v>
      </c>
      <c r="L1553" s="7">
        <v>4886297.431400001</v>
      </c>
      <c r="M1553" s="7">
        <v>3378329.431400001</v>
      </c>
      <c r="N1553" s="9">
        <v>2.2403190461601312</v>
      </c>
      <c r="O1553" s="7">
        <v>40409</v>
      </c>
      <c r="P1553" s="8">
        <v>1.2949999999999999</v>
      </c>
      <c r="Q1553" s="7">
        <v>52330</v>
      </c>
      <c r="R1553" s="8">
        <v>1.6E-2</v>
      </c>
      <c r="S1553" s="7">
        <v>837.28</v>
      </c>
      <c r="T1553" s="7">
        <v>-15625.72</v>
      </c>
      <c r="U1553" s="9">
        <v>-0.94914171171718398</v>
      </c>
      <c r="V1553" s="7">
        <v>3362703.7114000013</v>
      </c>
      <c r="W1553" s="9">
        <v>2.2058746584135336</v>
      </c>
      <c r="X1553" s="7">
        <v>26420060.190158181</v>
      </c>
      <c r="Y1553" s="7">
        <v>9593265</v>
      </c>
      <c r="Z1553" s="7">
        <v>10742367.535</v>
      </c>
      <c r="AA1553" s="7">
        <v>531346.65515817911</v>
      </c>
      <c r="AB1553" s="7">
        <v>5553081</v>
      </c>
      <c r="AC1553" s="7">
        <v>0</v>
      </c>
      <c r="AD1553" s="7">
        <v>23057356.478758179</v>
      </c>
      <c r="AE1553" s="7">
        <v>-4606001.4834466279</v>
      </c>
      <c r="AF1553" s="7">
        <v>4886297.431400001</v>
      </c>
      <c r="AG1553" s="7">
        <v>837.28</v>
      </c>
      <c r="AH1553" s="7">
        <v>18451354.995311551</v>
      </c>
      <c r="AI1553" s="7">
        <v>1259055</v>
      </c>
      <c r="AJ1553" s="7">
        <v>10015</v>
      </c>
      <c r="AK1553" s="7">
        <v>7328427</v>
      </c>
      <c r="AL1553" s="7">
        <v>0</v>
      </c>
      <c r="AM1553" s="7">
        <v>358158</v>
      </c>
      <c r="AN1553" s="7">
        <v>0</v>
      </c>
      <c r="AO1553" s="7">
        <v>0</v>
      </c>
      <c r="AP1553" s="7">
        <v>4713195</v>
      </c>
      <c r="AQ1553" s="7">
        <v>230740</v>
      </c>
      <c r="AR1553" s="7">
        <v>1507968</v>
      </c>
      <c r="AS1553" s="7">
        <v>16463</v>
      </c>
      <c r="AT1553" s="7">
        <v>8065691</v>
      </c>
      <c r="AU1553" s="7">
        <v>535125</v>
      </c>
      <c r="AV1553" s="7">
        <v>326225</v>
      </c>
      <c r="AW1553" s="7">
        <v>0</v>
      </c>
      <c r="AX1553" s="7">
        <v>0</v>
      </c>
      <c r="AY1553" s="7">
        <v>5011441</v>
      </c>
      <c r="AZ1553" s="7">
        <v>97318</v>
      </c>
      <c r="BA1553" s="7">
        <v>10742367.535</v>
      </c>
      <c r="BB1553" s="7">
        <v>16672.82</v>
      </c>
      <c r="BC1553" s="7">
        <v>0</v>
      </c>
      <c r="BD1553" s="7">
        <v>0</v>
      </c>
      <c r="BE1553" s="7">
        <v>8714.39</v>
      </c>
      <c r="BF1553" s="7">
        <v>0</v>
      </c>
      <c r="BG1553" s="7">
        <v>351142.65515817911</v>
      </c>
      <c r="BH1553" s="7">
        <v>3916</v>
      </c>
      <c r="BI1553" s="7">
        <v>180204</v>
      </c>
      <c r="BJ1553" s="7">
        <v>2480197.0525000007</v>
      </c>
      <c r="BK1553" s="7">
        <v>1241424.0000000007</v>
      </c>
      <c r="BL1553" s="7">
        <v>1678402.4133333331</v>
      </c>
      <c r="BM1553" s="7">
        <v>1598287.3833333335</v>
      </c>
      <c r="BN1553" s="130">
        <v>0.41199999999999998</v>
      </c>
      <c r="BO1553" s="131">
        <v>1.5339069999999999E-4</v>
      </c>
      <c r="BP1553" s="161">
        <v>3887.0129281085356</v>
      </c>
      <c r="BQ1553" s="162">
        <v>5553081</v>
      </c>
      <c r="BR1553" s="161">
        <v>219559</v>
      </c>
      <c r="BS1553" s="163">
        <v>5665124.9067115532</v>
      </c>
      <c r="BT1553" s="163">
        <v>0</v>
      </c>
      <c r="BU1553" s="161">
        <v>4886297.43</v>
      </c>
      <c r="BV1553" s="161">
        <v>837.28</v>
      </c>
      <c r="BW1553" s="165">
        <v>12786230.09</v>
      </c>
      <c r="BX1553" s="161">
        <v>219559</v>
      </c>
    </row>
    <row r="1554" spans="1:76" ht="14.45" x14ac:dyDescent="0.3">
      <c r="A1554" s="164" t="s">
        <v>31</v>
      </c>
      <c r="B1554" s="6" t="s">
        <v>161</v>
      </c>
      <c r="C1554" s="6" t="s">
        <v>77</v>
      </c>
      <c r="D1554" s="6" t="s">
        <v>33</v>
      </c>
      <c r="E1554" s="6" t="s">
        <v>34</v>
      </c>
      <c r="F1554" s="24" t="str">
        <f>+Tabela1[[#This Row],[WK]]&amp;Tabela1[[#This Row],[PK]]&amp;Tabela1[[#This Row],[GK]]</f>
        <v>200901</v>
      </c>
      <c r="G1554" s="6" t="s">
        <v>1486</v>
      </c>
      <c r="H1554" s="7">
        <v>163522782.07839924</v>
      </c>
      <c r="I1554" s="8">
        <v>1.371</v>
      </c>
      <c r="J1554" s="7">
        <v>224189734.22999999</v>
      </c>
      <c r="K1554" s="8">
        <v>7.0000000000000007E-2</v>
      </c>
      <c r="L1554" s="7">
        <v>15693281.396100001</v>
      </c>
      <c r="M1554" s="7">
        <v>9759162.3961000014</v>
      </c>
      <c r="N1554" s="9">
        <v>1.644584882119823</v>
      </c>
      <c r="O1554" s="7">
        <v>26193391</v>
      </c>
      <c r="P1554" s="8">
        <v>1.2949999999999999</v>
      </c>
      <c r="Q1554" s="7">
        <v>33920441</v>
      </c>
      <c r="R1554" s="8">
        <v>1.6E-2</v>
      </c>
      <c r="S1554" s="7">
        <v>542727.05599999998</v>
      </c>
      <c r="T1554" s="7">
        <v>209926.05599999998</v>
      </c>
      <c r="U1554" s="9">
        <v>0.63078553249539504</v>
      </c>
      <c r="V1554" s="7">
        <v>9969088.4521000013</v>
      </c>
      <c r="W1554" s="9">
        <v>1.5907476802161191</v>
      </c>
      <c r="X1554" s="7">
        <v>19161102.102742314</v>
      </c>
      <c r="Y1554" s="7">
        <v>4831065</v>
      </c>
      <c r="Z1554" s="7">
        <v>8996.82</v>
      </c>
      <c r="AA1554" s="7">
        <v>813332.28274231497</v>
      </c>
      <c r="AB1554" s="7">
        <v>13507708</v>
      </c>
      <c r="AC1554" s="7">
        <v>0</v>
      </c>
      <c r="AD1554" s="7">
        <v>9192013.6506423131</v>
      </c>
      <c r="AE1554" s="7">
        <v>0</v>
      </c>
      <c r="AF1554" s="7">
        <v>15693281.396100001</v>
      </c>
      <c r="AG1554" s="7">
        <v>542727.05599999998</v>
      </c>
      <c r="AH1554" s="7">
        <v>9192013.6506423131</v>
      </c>
      <c r="AI1554" s="7">
        <v>4954604</v>
      </c>
      <c r="AJ1554" s="7">
        <v>242443</v>
      </c>
      <c r="AK1554" s="7">
        <v>2103466</v>
      </c>
      <c r="AL1554" s="7">
        <v>0</v>
      </c>
      <c r="AM1554" s="7">
        <v>1040789</v>
      </c>
      <c r="AN1554" s="7">
        <v>0</v>
      </c>
      <c r="AO1554" s="7">
        <v>0</v>
      </c>
      <c r="AP1554" s="7">
        <v>10305611</v>
      </c>
      <c r="AQ1554" s="7">
        <v>775765</v>
      </c>
      <c r="AR1554" s="7">
        <v>5934119</v>
      </c>
      <c r="AS1554" s="7">
        <v>332801</v>
      </c>
      <c r="AT1554" s="7">
        <v>1865994</v>
      </c>
      <c r="AU1554" s="7">
        <v>37401</v>
      </c>
      <c r="AV1554" s="7">
        <v>841764</v>
      </c>
      <c r="AW1554" s="7">
        <v>0</v>
      </c>
      <c r="AX1554" s="7">
        <v>0</v>
      </c>
      <c r="AY1554" s="7">
        <v>11773703</v>
      </c>
      <c r="AZ1554" s="7">
        <v>329258</v>
      </c>
      <c r="BA1554" s="7">
        <v>8996.82</v>
      </c>
      <c r="BB1554" s="7">
        <v>0</v>
      </c>
      <c r="BC1554" s="7">
        <v>0</v>
      </c>
      <c r="BD1554" s="7">
        <v>96.74</v>
      </c>
      <c r="BE1554" s="7">
        <v>0</v>
      </c>
      <c r="BF1554" s="7">
        <v>0</v>
      </c>
      <c r="BG1554" s="7">
        <v>438390.28274231497</v>
      </c>
      <c r="BH1554" s="7">
        <v>4889</v>
      </c>
      <c r="BI1554" s="7">
        <v>374942</v>
      </c>
      <c r="BJ1554" s="7">
        <v>5160257.775833332</v>
      </c>
      <c r="BK1554" s="7">
        <v>2991034.1499999985</v>
      </c>
      <c r="BL1554" s="7">
        <v>2169787.27</v>
      </c>
      <c r="BM1554" s="7">
        <v>4337319.9633333338</v>
      </c>
      <c r="BN1554" s="130">
        <v>0.78500000000000003</v>
      </c>
      <c r="BO1554" s="131">
        <v>2.4316539999999999E-4</v>
      </c>
      <c r="BP1554" s="161">
        <v>6111.25</v>
      </c>
      <c r="BQ1554" s="162">
        <v>13507708</v>
      </c>
      <c r="BR1554" s="161">
        <v>246909</v>
      </c>
      <c r="BS1554" s="163">
        <v>1502639.2227423145</v>
      </c>
      <c r="BT1554" s="163">
        <v>0</v>
      </c>
      <c r="BU1554" s="161">
        <v>15693281.4</v>
      </c>
      <c r="BV1554" s="161">
        <v>542727.06000000006</v>
      </c>
      <c r="BW1554" s="165">
        <v>7689374.4299999997</v>
      </c>
      <c r="BX1554" s="161">
        <v>246909</v>
      </c>
    </row>
    <row r="1555" spans="1:76" ht="14.45" x14ac:dyDescent="0.3">
      <c r="A1555" s="164" t="s">
        <v>31</v>
      </c>
      <c r="B1555" s="6" t="s">
        <v>161</v>
      </c>
      <c r="C1555" s="6" t="s">
        <v>77</v>
      </c>
      <c r="D1555" s="6" t="s">
        <v>32</v>
      </c>
      <c r="E1555" s="6" t="s">
        <v>36</v>
      </c>
      <c r="F1555" s="24" t="str">
        <f>+Tabela1[[#This Row],[WK]]&amp;Tabela1[[#This Row],[PK]]&amp;Tabela1[[#This Row],[GK]]</f>
        <v>200902</v>
      </c>
      <c r="G1555" s="6" t="s">
        <v>1487</v>
      </c>
      <c r="H1555" s="7">
        <v>66275766.666399948</v>
      </c>
      <c r="I1555" s="8">
        <v>1.371</v>
      </c>
      <c r="J1555" s="7">
        <v>90864076.100000009</v>
      </c>
      <c r="K1555" s="8">
        <v>7.0000000000000007E-2</v>
      </c>
      <c r="L1555" s="7">
        <v>6360485.3270000014</v>
      </c>
      <c r="M1555" s="7">
        <v>3730467.3270000014</v>
      </c>
      <c r="N1555" s="9">
        <v>1.4184189336346753</v>
      </c>
      <c r="O1555" s="7">
        <v>385028</v>
      </c>
      <c r="P1555" s="8">
        <v>1.2949999999999999</v>
      </c>
      <c r="Q1555" s="7">
        <v>498611</v>
      </c>
      <c r="R1555" s="8">
        <v>1.6E-2</v>
      </c>
      <c r="S1555" s="7">
        <v>7977.7759999999998</v>
      </c>
      <c r="T1555" s="7">
        <v>-35751.224000000002</v>
      </c>
      <c r="U1555" s="9">
        <v>-0.81756326465274765</v>
      </c>
      <c r="V1555" s="7">
        <v>3694716.1030000011</v>
      </c>
      <c r="W1555" s="9">
        <v>1.3818495553244197</v>
      </c>
      <c r="X1555" s="7">
        <v>7885686.7149999999</v>
      </c>
      <c r="Y1555" s="7">
        <v>834539</v>
      </c>
      <c r="Z1555" s="7">
        <v>4321764.7149999999</v>
      </c>
      <c r="AA1555" s="7">
        <v>545972</v>
      </c>
      <c r="AB1555" s="7">
        <v>2183411</v>
      </c>
      <c r="AC1555" s="7">
        <v>0</v>
      </c>
      <c r="AD1555" s="7">
        <v>4190970.6119999983</v>
      </c>
      <c r="AE1555" s="7">
        <v>-995762.34138199396</v>
      </c>
      <c r="AF1555" s="7">
        <v>6360485.3270000014</v>
      </c>
      <c r="AG1555" s="7">
        <v>7977.7759999999998</v>
      </c>
      <c r="AH1555" s="7">
        <v>3195208.2706180043</v>
      </c>
      <c r="AI1555" s="7">
        <v>2195894</v>
      </c>
      <c r="AJ1555" s="7">
        <v>36710</v>
      </c>
      <c r="AK1555" s="7">
        <v>1718487</v>
      </c>
      <c r="AL1555" s="7">
        <v>0</v>
      </c>
      <c r="AM1555" s="7">
        <v>984157</v>
      </c>
      <c r="AN1555" s="7">
        <v>0</v>
      </c>
      <c r="AO1555" s="7">
        <v>0</v>
      </c>
      <c r="AP1555" s="7">
        <v>1725672</v>
      </c>
      <c r="AQ1555" s="7">
        <v>131283</v>
      </c>
      <c r="AR1555" s="7">
        <v>2630018</v>
      </c>
      <c r="AS1555" s="7">
        <v>43729</v>
      </c>
      <c r="AT1555" s="7">
        <v>1960404</v>
      </c>
      <c r="AU1555" s="7">
        <v>0</v>
      </c>
      <c r="AV1555" s="7">
        <v>1058907</v>
      </c>
      <c r="AW1555" s="7">
        <v>0</v>
      </c>
      <c r="AX1555" s="7">
        <v>0</v>
      </c>
      <c r="AY1555" s="7">
        <v>1977682</v>
      </c>
      <c r="AZ1555" s="7">
        <v>53525</v>
      </c>
      <c r="BA1555" s="7">
        <v>4321764.7149999999</v>
      </c>
      <c r="BB1555" s="7">
        <v>3771.5</v>
      </c>
      <c r="BC1555" s="7">
        <v>25.68</v>
      </c>
      <c r="BD1555" s="7">
        <v>14711.56</v>
      </c>
      <c r="BE1555" s="7">
        <v>13060.19</v>
      </c>
      <c r="BF1555" s="7">
        <v>0</v>
      </c>
      <c r="BG1555" s="7">
        <v>320594</v>
      </c>
      <c r="BH1555" s="7">
        <v>2465</v>
      </c>
      <c r="BI1555" s="7">
        <v>225378</v>
      </c>
      <c r="BJ1555" s="7">
        <v>3101917.7249999992</v>
      </c>
      <c r="BK1555" s="7">
        <v>1563500.4033333324</v>
      </c>
      <c r="BL1555" s="7">
        <v>793816.25666666671</v>
      </c>
      <c r="BM1555" s="7">
        <v>4566036.7733333334</v>
      </c>
      <c r="BN1555" s="130">
        <v>0.90400000000000003</v>
      </c>
      <c r="BO1555" s="131">
        <v>9.5276499999999995E-5</v>
      </c>
      <c r="BP1555" s="161">
        <v>2414.250243378609</v>
      </c>
      <c r="BQ1555" s="162">
        <v>2183411</v>
      </c>
      <c r="BR1555" s="161">
        <v>142999</v>
      </c>
      <c r="BS1555" s="163">
        <v>752335.69361800677</v>
      </c>
      <c r="BT1555" s="163">
        <v>0</v>
      </c>
      <c r="BU1555" s="161">
        <v>6360485.3300000001</v>
      </c>
      <c r="BV1555" s="161">
        <v>7977.78</v>
      </c>
      <c r="BW1555" s="165">
        <v>2442872.58</v>
      </c>
      <c r="BX1555" s="161">
        <v>142999</v>
      </c>
    </row>
    <row r="1556" spans="1:76" ht="14.45" x14ac:dyDescent="0.3">
      <c r="A1556" s="164" t="s">
        <v>31</v>
      </c>
      <c r="B1556" s="6" t="s">
        <v>161</v>
      </c>
      <c r="C1556" s="6" t="s">
        <v>77</v>
      </c>
      <c r="D1556" s="6" t="s">
        <v>37</v>
      </c>
      <c r="E1556" s="6" t="s">
        <v>36</v>
      </c>
      <c r="F1556" s="24" t="str">
        <f>+Tabela1[[#This Row],[WK]]&amp;Tabela1[[#This Row],[PK]]&amp;Tabela1[[#This Row],[GK]]</f>
        <v>200903</v>
      </c>
      <c r="G1556" s="6" t="s">
        <v>1488</v>
      </c>
      <c r="H1556" s="7">
        <v>71270684.334000036</v>
      </c>
      <c r="I1556" s="8">
        <v>1.371</v>
      </c>
      <c r="J1556" s="7">
        <v>97712108.219999999</v>
      </c>
      <c r="K1556" s="8">
        <v>7.0000000000000007E-2</v>
      </c>
      <c r="L1556" s="7">
        <v>6839847.5754000004</v>
      </c>
      <c r="M1556" s="7">
        <v>4609382.5754000004</v>
      </c>
      <c r="N1556" s="9">
        <v>2.0665567831819822</v>
      </c>
      <c r="O1556" s="7">
        <v>203505</v>
      </c>
      <c r="P1556" s="8">
        <v>1.2949999999999999</v>
      </c>
      <c r="Q1556" s="7">
        <v>263539</v>
      </c>
      <c r="R1556" s="8">
        <v>1.6E-2</v>
      </c>
      <c r="S1556" s="7">
        <v>4216.6239999999998</v>
      </c>
      <c r="T1556" s="7">
        <v>-1777.3760000000002</v>
      </c>
      <c r="U1556" s="9">
        <v>-0.29652585919252589</v>
      </c>
      <c r="V1556" s="7">
        <v>4607605.1994000003</v>
      </c>
      <c r="W1556" s="9">
        <v>2.0602234154080179</v>
      </c>
      <c r="X1556" s="7">
        <v>11552764.414999999</v>
      </c>
      <c r="Y1556" s="7">
        <v>4170565</v>
      </c>
      <c r="Z1556" s="7">
        <v>2030948.415</v>
      </c>
      <c r="AA1556" s="7">
        <v>754892</v>
      </c>
      <c r="AB1556" s="7">
        <v>4596359</v>
      </c>
      <c r="AC1556" s="7">
        <v>0</v>
      </c>
      <c r="AD1556" s="7">
        <v>6945159.2155999988</v>
      </c>
      <c r="AE1556" s="7">
        <v>0</v>
      </c>
      <c r="AF1556" s="7">
        <v>6839847.5754000004</v>
      </c>
      <c r="AG1556" s="7">
        <v>4216.6239999999998</v>
      </c>
      <c r="AH1556" s="7">
        <v>6945159.2155999988</v>
      </c>
      <c r="AI1556" s="7">
        <v>1862294</v>
      </c>
      <c r="AJ1556" s="7">
        <v>1701</v>
      </c>
      <c r="AK1556" s="7">
        <v>4998036</v>
      </c>
      <c r="AL1556" s="7">
        <v>0</v>
      </c>
      <c r="AM1556" s="7">
        <v>818758</v>
      </c>
      <c r="AN1556" s="7">
        <v>0</v>
      </c>
      <c r="AO1556" s="7">
        <v>0</v>
      </c>
      <c r="AP1556" s="7">
        <v>3667300</v>
      </c>
      <c r="AQ1556" s="7">
        <v>250632</v>
      </c>
      <c r="AR1556" s="7">
        <v>2230465</v>
      </c>
      <c r="AS1556" s="7">
        <v>5994</v>
      </c>
      <c r="AT1556" s="7">
        <v>5711475</v>
      </c>
      <c r="AU1556" s="7">
        <v>227923</v>
      </c>
      <c r="AV1556" s="7">
        <v>999122</v>
      </c>
      <c r="AW1556" s="7">
        <v>0</v>
      </c>
      <c r="AX1556" s="7">
        <v>0</v>
      </c>
      <c r="AY1556" s="7">
        <v>4171874</v>
      </c>
      <c r="AZ1556" s="7">
        <v>107049</v>
      </c>
      <c r="BA1556" s="7">
        <v>2030948.415</v>
      </c>
      <c r="BB1556" s="7">
        <v>1425.47</v>
      </c>
      <c r="BC1556" s="7">
        <v>56.21</v>
      </c>
      <c r="BD1556" s="7">
        <v>11970.51</v>
      </c>
      <c r="BE1556" s="7">
        <v>354.29</v>
      </c>
      <c r="BF1556" s="7">
        <v>0</v>
      </c>
      <c r="BG1556" s="7">
        <v>320594</v>
      </c>
      <c r="BH1556" s="7">
        <v>3535</v>
      </c>
      <c r="BI1556" s="7">
        <v>434298</v>
      </c>
      <c r="BJ1556" s="7">
        <v>5977282.2750000004</v>
      </c>
      <c r="BK1556" s="7">
        <v>4401329.0933333337</v>
      </c>
      <c r="BL1556" s="7">
        <v>1701086.32</v>
      </c>
      <c r="BM1556" s="7">
        <v>2901640.086666666</v>
      </c>
      <c r="BN1556" s="130">
        <v>0.67</v>
      </c>
      <c r="BO1556" s="131">
        <v>1.2590999999999999E-4</v>
      </c>
      <c r="BP1556" s="161">
        <v>3190.6523108721026</v>
      </c>
      <c r="BQ1556" s="162">
        <v>4596359</v>
      </c>
      <c r="BR1556" s="161">
        <v>196695</v>
      </c>
      <c r="BS1556" s="163">
        <v>0</v>
      </c>
      <c r="BT1556" s="163">
        <v>861373.58500000089</v>
      </c>
      <c r="BU1556" s="161">
        <v>6839847.5800000001</v>
      </c>
      <c r="BV1556" s="161">
        <v>4216.62</v>
      </c>
      <c r="BW1556" s="165">
        <v>7806532.8050000006</v>
      </c>
      <c r="BX1556" s="161">
        <v>196695</v>
      </c>
    </row>
    <row r="1557" spans="1:76" ht="14.45" x14ac:dyDescent="0.3">
      <c r="A1557" s="164" t="s">
        <v>31</v>
      </c>
      <c r="B1557" s="6" t="s">
        <v>161</v>
      </c>
      <c r="C1557" s="6" t="s">
        <v>77</v>
      </c>
      <c r="D1557" s="6" t="s">
        <v>39</v>
      </c>
      <c r="E1557" s="6" t="s">
        <v>36</v>
      </c>
      <c r="F1557" s="24" t="str">
        <f>+Tabela1[[#This Row],[WK]]&amp;Tabela1[[#This Row],[PK]]&amp;Tabela1[[#This Row],[GK]]</f>
        <v>200904</v>
      </c>
      <c r="G1557" s="6" t="s">
        <v>1489</v>
      </c>
      <c r="H1557" s="7">
        <v>112349066.80739997</v>
      </c>
      <c r="I1557" s="8">
        <v>1.371</v>
      </c>
      <c r="J1557" s="7">
        <v>154030570.59</v>
      </c>
      <c r="K1557" s="8">
        <v>7.0000000000000007E-2</v>
      </c>
      <c r="L1557" s="7">
        <v>10782139.941300001</v>
      </c>
      <c r="M1557" s="7">
        <v>6336821.941300001</v>
      </c>
      <c r="N1557" s="9">
        <v>1.4255047538331342</v>
      </c>
      <c r="O1557" s="7">
        <v>58934118</v>
      </c>
      <c r="P1557" s="8">
        <v>1.2949999999999999</v>
      </c>
      <c r="Q1557" s="7">
        <v>76319683</v>
      </c>
      <c r="R1557" s="8">
        <v>1.6E-2</v>
      </c>
      <c r="S1557" s="7">
        <v>1221114.9280000001</v>
      </c>
      <c r="T1557" s="7">
        <v>601222.92800000007</v>
      </c>
      <c r="U1557" s="9">
        <v>0.96988334742180904</v>
      </c>
      <c r="V1557" s="7">
        <v>6938044.8693000004</v>
      </c>
      <c r="W1557" s="9">
        <v>1.369744762665319</v>
      </c>
      <c r="X1557" s="7">
        <v>11030720.511924267</v>
      </c>
      <c r="Y1557" s="7">
        <v>460148</v>
      </c>
      <c r="Z1557" s="7">
        <v>372950.15</v>
      </c>
      <c r="AA1557" s="7">
        <v>742425.36192426714</v>
      </c>
      <c r="AB1557" s="7">
        <v>9042904</v>
      </c>
      <c r="AC1557" s="7">
        <v>412293</v>
      </c>
      <c r="AD1557" s="7">
        <v>4092675.6426242655</v>
      </c>
      <c r="AE1557" s="7">
        <v>0</v>
      </c>
      <c r="AF1557" s="7">
        <v>10782139.941300001</v>
      </c>
      <c r="AG1557" s="7">
        <v>1221114.9280000001</v>
      </c>
      <c r="AH1557" s="7">
        <v>4092675.6426242655</v>
      </c>
      <c r="AI1557" s="7">
        <v>3711552</v>
      </c>
      <c r="AJ1557" s="7">
        <v>276171</v>
      </c>
      <c r="AK1557" s="7">
        <v>1407005</v>
      </c>
      <c r="AL1557" s="7">
        <v>0</v>
      </c>
      <c r="AM1557" s="7">
        <v>1364850</v>
      </c>
      <c r="AN1557" s="7">
        <v>0</v>
      </c>
      <c r="AO1557" s="7">
        <v>0</v>
      </c>
      <c r="AP1557" s="7">
        <v>7148495</v>
      </c>
      <c r="AQ1557" s="7">
        <v>310306</v>
      </c>
      <c r="AR1557" s="7">
        <v>4445318</v>
      </c>
      <c r="AS1557" s="7">
        <v>619892</v>
      </c>
      <c r="AT1557" s="7">
        <v>1646210</v>
      </c>
      <c r="AU1557" s="7">
        <v>0</v>
      </c>
      <c r="AV1557" s="7">
        <v>672599</v>
      </c>
      <c r="AW1557" s="7">
        <v>0</v>
      </c>
      <c r="AX1557" s="7">
        <v>0</v>
      </c>
      <c r="AY1557" s="7">
        <v>8196064</v>
      </c>
      <c r="AZ1557" s="7">
        <v>136245</v>
      </c>
      <c r="BA1557" s="7">
        <v>372950.15</v>
      </c>
      <c r="BB1557" s="7">
        <v>0</v>
      </c>
      <c r="BC1557" s="7">
        <v>0.77</v>
      </c>
      <c r="BD1557" s="7">
        <v>4007.65</v>
      </c>
      <c r="BE1557" s="7">
        <v>0</v>
      </c>
      <c r="BF1557" s="7">
        <v>0</v>
      </c>
      <c r="BG1557" s="7">
        <v>354460.36192426714</v>
      </c>
      <c r="BH1557" s="7">
        <v>3953</v>
      </c>
      <c r="BI1557" s="7">
        <v>387965</v>
      </c>
      <c r="BJ1557" s="7">
        <v>5339479.4366666656</v>
      </c>
      <c r="BK1557" s="7">
        <v>1815927.63</v>
      </c>
      <c r="BL1557" s="7">
        <v>4563176.0466666659</v>
      </c>
      <c r="BM1557" s="7">
        <v>4967855.1333333328</v>
      </c>
      <c r="BN1557" s="130">
        <v>0.96899999999999997</v>
      </c>
      <c r="BO1557" s="131">
        <v>1.650551E-4</v>
      </c>
      <c r="BP1557" s="161">
        <v>4183.1662940596616</v>
      </c>
      <c r="BQ1557" s="162">
        <v>9042904</v>
      </c>
      <c r="BR1557" s="161">
        <v>220237</v>
      </c>
      <c r="BS1557" s="163">
        <v>0</v>
      </c>
      <c r="BT1557" s="163">
        <v>840634.34999999963</v>
      </c>
      <c r="BU1557" s="161">
        <v>10782139.939999999</v>
      </c>
      <c r="BV1557" s="161">
        <v>1221114.93</v>
      </c>
      <c r="BW1557" s="165">
        <v>4933309.99</v>
      </c>
      <c r="BX1557" s="161">
        <v>220237</v>
      </c>
    </row>
    <row r="1558" spans="1:76" ht="14.45" x14ac:dyDescent="0.3">
      <c r="A1558" s="164" t="s">
        <v>31</v>
      </c>
      <c r="B1558" s="6" t="s">
        <v>161</v>
      </c>
      <c r="C1558" s="6" t="s">
        <v>77</v>
      </c>
      <c r="D1558" s="6" t="s">
        <v>42</v>
      </c>
      <c r="E1558" s="6" t="s">
        <v>36</v>
      </c>
      <c r="F1558" s="24" t="str">
        <f>+Tabela1[[#This Row],[WK]]&amp;Tabela1[[#This Row],[PK]]&amp;Tabela1[[#This Row],[GK]]</f>
        <v>200905</v>
      </c>
      <c r="G1558" s="6" t="s">
        <v>1486</v>
      </c>
      <c r="H1558" s="7">
        <v>86080687.430200025</v>
      </c>
      <c r="I1558" s="8">
        <v>1.371</v>
      </c>
      <c r="J1558" s="7">
        <v>118016622.46000001</v>
      </c>
      <c r="K1558" s="8">
        <v>7.0000000000000007E-2</v>
      </c>
      <c r="L1558" s="7">
        <v>8261163.5722000012</v>
      </c>
      <c r="M1558" s="7">
        <v>4561783.5722000012</v>
      </c>
      <c r="N1558" s="9">
        <v>1.2331211100779054</v>
      </c>
      <c r="O1558" s="7">
        <v>25510</v>
      </c>
      <c r="P1558" s="8">
        <v>1.2949999999999999</v>
      </c>
      <c r="Q1558" s="7">
        <v>33035</v>
      </c>
      <c r="R1558" s="8">
        <v>1.6E-2</v>
      </c>
      <c r="S1558" s="7">
        <v>528.56000000000006</v>
      </c>
      <c r="T1558" s="7">
        <v>345.56000000000006</v>
      </c>
      <c r="U1558" s="9">
        <v>1.888306010928962</v>
      </c>
      <c r="V1558" s="7">
        <v>4562129.1322000008</v>
      </c>
      <c r="W1558" s="9">
        <v>1.2331535189967033</v>
      </c>
      <c r="X1558" s="7">
        <v>9100469.451008549</v>
      </c>
      <c r="Y1558" s="7">
        <v>2291658</v>
      </c>
      <c r="Z1558" s="7">
        <v>1481018.335</v>
      </c>
      <c r="AA1558" s="7">
        <v>754088.11600854876</v>
      </c>
      <c r="AB1558" s="7">
        <v>4573705</v>
      </c>
      <c r="AC1558" s="7">
        <v>0</v>
      </c>
      <c r="AD1558" s="7">
        <v>4538340.3188085482</v>
      </c>
      <c r="AE1558" s="7">
        <v>0</v>
      </c>
      <c r="AF1558" s="7">
        <v>8261163.5722000012</v>
      </c>
      <c r="AG1558" s="7">
        <v>528.56000000000006</v>
      </c>
      <c r="AH1558" s="7">
        <v>4538340.3188085482</v>
      </c>
      <c r="AI1558" s="7">
        <v>3088742</v>
      </c>
      <c r="AJ1558" s="7">
        <v>154</v>
      </c>
      <c r="AK1558" s="7">
        <v>3357949</v>
      </c>
      <c r="AL1558" s="7">
        <v>0</v>
      </c>
      <c r="AM1558" s="7">
        <v>795861</v>
      </c>
      <c r="AN1558" s="7">
        <v>0</v>
      </c>
      <c r="AO1558" s="7">
        <v>0</v>
      </c>
      <c r="AP1558" s="7">
        <v>3444834</v>
      </c>
      <c r="AQ1558" s="7">
        <v>115370</v>
      </c>
      <c r="AR1558" s="7">
        <v>3699380</v>
      </c>
      <c r="AS1558" s="7">
        <v>183</v>
      </c>
      <c r="AT1558" s="7">
        <v>3683373</v>
      </c>
      <c r="AU1558" s="7">
        <v>0</v>
      </c>
      <c r="AV1558" s="7">
        <v>1052113</v>
      </c>
      <c r="AW1558" s="7">
        <v>0</v>
      </c>
      <c r="AX1558" s="7">
        <v>0</v>
      </c>
      <c r="AY1558" s="7">
        <v>3903081</v>
      </c>
      <c r="AZ1558" s="7">
        <v>48659</v>
      </c>
      <c r="BA1558" s="7">
        <v>1481018.335</v>
      </c>
      <c r="BB1558" s="7">
        <v>0</v>
      </c>
      <c r="BC1558" s="7">
        <v>475.24</v>
      </c>
      <c r="BD1558" s="7">
        <v>13977.9</v>
      </c>
      <c r="BE1558" s="7">
        <v>725.79</v>
      </c>
      <c r="BF1558" s="7">
        <v>0</v>
      </c>
      <c r="BG1558" s="7">
        <v>341010.11600854876</v>
      </c>
      <c r="BH1558" s="7">
        <v>3803</v>
      </c>
      <c r="BI1558" s="7">
        <v>413078</v>
      </c>
      <c r="BJ1558" s="7">
        <v>5685266.8258333318</v>
      </c>
      <c r="BK1558" s="7">
        <v>3553030.4933333313</v>
      </c>
      <c r="BL1558" s="7">
        <v>1782435.6066666667</v>
      </c>
      <c r="BM1558" s="7">
        <v>4964074.1166666681</v>
      </c>
      <c r="BN1558" s="130">
        <v>0.81899999999999995</v>
      </c>
      <c r="BO1558" s="131">
        <v>1.3888910000000001E-4</v>
      </c>
      <c r="BP1558" s="161">
        <v>3519.8227750542669</v>
      </c>
      <c r="BQ1558" s="162">
        <v>4573705</v>
      </c>
      <c r="BR1558" s="161">
        <v>218168</v>
      </c>
      <c r="BS1558" s="163">
        <v>0</v>
      </c>
      <c r="BT1558" s="163">
        <v>804924.54899145104</v>
      </c>
      <c r="BU1558" s="161">
        <v>8261163.5700000003</v>
      </c>
      <c r="BV1558" s="161">
        <v>528.55999999999995</v>
      </c>
      <c r="BW1558" s="165">
        <v>5343264.8689914513</v>
      </c>
      <c r="BX1558" s="161">
        <v>218168</v>
      </c>
    </row>
    <row r="1559" spans="1:76" ht="14.45" x14ac:dyDescent="0.3">
      <c r="A1559" s="164" t="s">
        <v>31</v>
      </c>
      <c r="B1559" s="6" t="s">
        <v>161</v>
      </c>
      <c r="C1559" s="6" t="s">
        <v>90</v>
      </c>
      <c r="D1559" s="6" t="s">
        <v>33</v>
      </c>
      <c r="E1559" s="6" t="s">
        <v>34</v>
      </c>
      <c r="F1559" s="24" t="str">
        <f>+Tabela1[[#This Row],[WK]]&amp;Tabela1[[#This Row],[PK]]&amp;Tabela1[[#This Row],[GK]]</f>
        <v>201001</v>
      </c>
      <c r="G1559" s="6" t="s">
        <v>1490</v>
      </c>
      <c r="H1559" s="7">
        <v>463026171.72679979</v>
      </c>
      <c r="I1559" s="8">
        <v>1.371</v>
      </c>
      <c r="J1559" s="7">
        <v>634808881.43999994</v>
      </c>
      <c r="K1559" s="8">
        <v>7.0000000000000007E-2</v>
      </c>
      <c r="L1559" s="7">
        <v>44436621.700800002</v>
      </c>
      <c r="M1559" s="7">
        <v>24994075.700800002</v>
      </c>
      <c r="N1559" s="9">
        <v>1.2855351197728939</v>
      </c>
      <c r="O1559" s="7">
        <v>32715213</v>
      </c>
      <c r="P1559" s="8">
        <v>1.2949999999999999</v>
      </c>
      <c r="Q1559" s="7">
        <v>42366201</v>
      </c>
      <c r="R1559" s="8">
        <v>1.6E-2</v>
      </c>
      <c r="S1559" s="7">
        <v>677859.21600000001</v>
      </c>
      <c r="T1559" s="7">
        <v>-177460.78399999999</v>
      </c>
      <c r="U1559" s="9">
        <v>-0.20747881962306503</v>
      </c>
      <c r="V1559" s="7">
        <v>24816614.9168</v>
      </c>
      <c r="W1559" s="9">
        <v>1.2226218715208781</v>
      </c>
      <c r="X1559" s="7">
        <v>30870082.797447979</v>
      </c>
      <c r="Y1559" s="7">
        <v>6384042</v>
      </c>
      <c r="Z1559" s="7">
        <v>22852.424999999999</v>
      </c>
      <c r="AA1559" s="7">
        <v>1613342.3724479775</v>
      </c>
      <c r="AB1559" s="7">
        <v>22849846</v>
      </c>
      <c r="AC1559" s="7">
        <v>0</v>
      </c>
      <c r="AD1559" s="7">
        <v>6053467.8806479778</v>
      </c>
      <c r="AE1559" s="7">
        <v>0</v>
      </c>
      <c r="AF1559" s="7">
        <v>44436621.700800002</v>
      </c>
      <c r="AG1559" s="7">
        <v>677859.21600000001</v>
      </c>
      <c r="AH1559" s="7">
        <v>6053467.8806479778</v>
      </c>
      <c r="AI1559" s="7">
        <v>16233264</v>
      </c>
      <c r="AJ1559" s="7">
        <v>723195</v>
      </c>
      <c r="AK1559" s="7">
        <v>501174</v>
      </c>
      <c r="AL1559" s="7">
        <v>0</v>
      </c>
      <c r="AM1559" s="7">
        <v>1127475</v>
      </c>
      <c r="AN1559" s="7">
        <v>0</v>
      </c>
      <c r="AO1559" s="7">
        <v>0</v>
      </c>
      <c r="AP1559" s="7">
        <v>19118509</v>
      </c>
      <c r="AQ1559" s="7">
        <v>1491856</v>
      </c>
      <c r="AR1559" s="7">
        <v>19442546</v>
      </c>
      <c r="AS1559" s="7">
        <v>855320</v>
      </c>
      <c r="AT1559" s="7">
        <v>1720856</v>
      </c>
      <c r="AU1559" s="7">
        <v>0</v>
      </c>
      <c r="AV1559" s="7">
        <v>546426</v>
      </c>
      <c r="AW1559" s="7">
        <v>0</v>
      </c>
      <c r="AX1559" s="7">
        <v>0</v>
      </c>
      <c r="AY1559" s="7">
        <v>20404051</v>
      </c>
      <c r="AZ1559" s="7">
        <v>606613</v>
      </c>
      <c r="BA1559" s="7">
        <v>22852.424999999999</v>
      </c>
      <c r="BB1559" s="7">
        <v>0</v>
      </c>
      <c r="BC1559" s="7">
        <v>0</v>
      </c>
      <c r="BD1559" s="7">
        <v>245.41</v>
      </c>
      <c r="BE1559" s="7">
        <v>0.63</v>
      </c>
      <c r="BF1559" s="7">
        <v>0</v>
      </c>
      <c r="BG1559" s="7">
        <v>1200753.3724479775</v>
      </c>
      <c r="BH1559" s="7">
        <v>13391</v>
      </c>
      <c r="BI1559" s="7">
        <v>412589</v>
      </c>
      <c r="BJ1559" s="7">
        <v>5678532.7308333321</v>
      </c>
      <c r="BK1559" s="7">
        <v>1994971.4566666652</v>
      </c>
      <c r="BL1559" s="7">
        <v>4788890.0466666659</v>
      </c>
      <c r="BM1559" s="7">
        <v>5156465.0033333329</v>
      </c>
      <c r="BN1559" s="130">
        <v>0.88500000000000001</v>
      </c>
      <c r="BO1559" s="131">
        <v>6.0536119999999997E-4</v>
      </c>
      <c r="BP1559" s="161">
        <v>15340.944459893997</v>
      </c>
      <c r="BQ1559" s="162">
        <v>22849846</v>
      </c>
      <c r="BR1559" s="161">
        <v>705116</v>
      </c>
      <c r="BS1559" s="163">
        <v>1573309.43744798</v>
      </c>
      <c r="BT1559" s="163">
        <v>0</v>
      </c>
      <c r="BU1559" s="161">
        <v>44436621.700000003</v>
      </c>
      <c r="BV1559" s="161">
        <v>677859.22</v>
      </c>
      <c r="BW1559" s="165">
        <v>4480158.4400000004</v>
      </c>
      <c r="BX1559" s="161">
        <v>705116</v>
      </c>
    </row>
    <row r="1560" spans="1:76" ht="14.45" x14ac:dyDescent="0.3">
      <c r="A1560" s="164" t="s">
        <v>31</v>
      </c>
      <c r="B1560" s="6" t="s">
        <v>161</v>
      </c>
      <c r="C1560" s="6" t="s">
        <v>90</v>
      </c>
      <c r="D1560" s="6" t="s">
        <v>32</v>
      </c>
      <c r="E1560" s="6" t="s">
        <v>40</v>
      </c>
      <c r="F1560" s="24" t="str">
        <f>+Tabela1[[#This Row],[WK]]&amp;Tabela1[[#This Row],[PK]]&amp;Tabela1[[#This Row],[GK]]</f>
        <v>201002</v>
      </c>
      <c r="G1560" s="6" t="s">
        <v>1491</v>
      </c>
      <c r="H1560" s="7">
        <v>100094285.25599968</v>
      </c>
      <c r="I1560" s="8">
        <v>1.371</v>
      </c>
      <c r="J1560" s="7">
        <v>137229265.09</v>
      </c>
      <c r="K1560" s="8">
        <v>7.0000000000000007E-2</v>
      </c>
      <c r="L1560" s="7">
        <v>9606048.5563000012</v>
      </c>
      <c r="M1560" s="7">
        <v>6464948.5563000012</v>
      </c>
      <c r="N1560" s="9">
        <v>2.0581797957085102</v>
      </c>
      <c r="O1560" s="7">
        <v>850285</v>
      </c>
      <c r="P1560" s="8">
        <v>1.2949999999999999</v>
      </c>
      <c r="Q1560" s="7">
        <v>1101119</v>
      </c>
      <c r="R1560" s="8">
        <v>1.6E-2</v>
      </c>
      <c r="S1560" s="7">
        <v>17617.903999999999</v>
      </c>
      <c r="T1560" s="7">
        <v>-26618.096000000001</v>
      </c>
      <c r="U1560" s="9">
        <v>-0.60172927027760204</v>
      </c>
      <c r="V1560" s="7">
        <v>6438330.4603000004</v>
      </c>
      <c r="W1560" s="9">
        <v>2.0212406039111732</v>
      </c>
      <c r="X1560" s="7">
        <v>21567747.492625039</v>
      </c>
      <c r="Y1560" s="7">
        <v>11134598</v>
      </c>
      <c r="Z1560" s="7">
        <v>676189.04999999993</v>
      </c>
      <c r="AA1560" s="7">
        <v>1109462.4426250383</v>
      </c>
      <c r="AB1560" s="7">
        <v>8647498</v>
      </c>
      <c r="AC1560" s="7">
        <v>0</v>
      </c>
      <c r="AD1560" s="7">
        <v>15129417.032325039</v>
      </c>
      <c r="AE1560" s="7">
        <v>0</v>
      </c>
      <c r="AF1560" s="7">
        <v>9606048.5563000012</v>
      </c>
      <c r="AG1560" s="7">
        <v>17617.903999999999</v>
      </c>
      <c r="AH1560" s="7">
        <v>15129417.032325039</v>
      </c>
      <c r="AI1560" s="7">
        <v>2622615</v>
      </c>
      <c r="AJ1560" s="7">
        <v>20443</v>
      </c>
      <c r="AK1560" s="7">
        <v>7387031</v>
      </c>
      <c r="AL1560" s="7">
        <v>0</v>
      </c>
      <c r="AM1560" s="7">
        <v>1055951</v>
      </c>
      <c r="AN1560" s="7">
        <v>0</v>
      </c>
      <c r="AO1560" s="7">
        <v>0</v>
      </c>
      <c r="AP1560" s="7">
        <v>8067065</v>
      </c>
      <c r="AQ1560" s="7">
        <v>346110</v>
      </c>
      <c r="AR1560" s="7">
        <v>3141100</v>
      </c>
      <c r="AS1560" s="7">
        <v>44236</v>
      </c>
      <c r="AT1560" s="7">
        <v>8177476</v>
      </c>
      <c r="AU1560" s="7">
        <v>0</v>
      </c>
      <c r="AV1560" s="7">
        <v>1194867</v>
      </c>
      <c r="AW1560" s="7">
        <v>0</v>
      </c>
      <c r="AX1560" s="7">
        <v>0</v>
      </c>
      <c r="AY1560" s="7">
        <v>8108291</v>
      </c>
      <c r="AZ1560" s="7">
        <v>144354</v>
      </c>
      <c r="BA1560" s="7">
        <v>676189.04999999993</v>
      </c>
      <c r="BB1560" s="7">
        <v>0</v>
      </c>
      <c r="BC1560" s="7">
        <v>0</v>
      </c>
      <c r="BD1560" s="7">
        <v>7265.95</v>
      </c>
      <c r="BE1560" s="7">
        <v>9.8000000000000007</v>
      </c>
      <c r="BF1560" s="7">
        <v>0</v>
      </c>
      <c r="BG1560" s="7">
        <v>508959.44262503827</v>
      </c>
      <c r="BH1560" s="7">
        <v>5676</v>
      </c>
      <c r="BI1560" s="7">
        <v>600503</v>
      </c>
      <c r="BJ1560" s="7">
        <v>8264677.2824999988</v>
      </c>
      <c r="BK1560" s="7">
        <v>3317372.3599999985</v>
      </c>
      <c r="BL1560" s="7">
        <v>6697076.9533333331</v>
      </c>
      <c r="BM1560" s="7">
        <v>6395065.7833333341</v>
      </c>
      <c r="BN1560" s="130">
        <v>0.55900000000000005</v>
      </c>
      <c r="BO1560" s="131">
        <v>2.429884E-4</v>
      </c>
      <c r="BP1560" s="161">
        <v>6157.1885610244344</v>
      </c>
      <c r="BQ1560" s="162">
        <v>8647498</v>
      </c>
      <c r="BR1560" s="161">
        <v>310755</v>
      </c>
      <c r="BS1560" s="163">
        <v>1097475.0126250391</v>
      </c>
      <c r="BT1560" s="163">
        <v>0</v>
      </c>
      <c r="BU1560" s="161">
        <v>9606048.5600000005</v>
      </c>
      <c r="BV1560" s="161">
        <v>17617.900000000001</v>
      </c>
      <c r="BW1560" s="165">
        <v>14031942.02</v>
      </c>
      <c r="BX1560" s="161">
        <v>310755</v>
      </c>
    </row>
    <row r="1561" spans="1:76" ht="14.45" x14ac:dyDescent="0.3">
      <c r="A1561" s="164" t="s">
        <v>31</v>
      </c>
      <c r="B1561" s="6" t="s">
        <v>161</v>
      </c>
      <c r="C1561" s="6" t="s">
        <v>90</v>
      </c>
      <c r="D1561" s="6" t="s">
        <v>37</v>
      </c>
      <c r="E1561" s="6" t="s">
        <v>36</v>
      </c>
      <c r="F1561" s="24" t="str">
        <f>+Tabela1[[#This Row],[WK]]&amp;Tabela1[[#This Row],[PK]]&amp;Tabela1[[#This Row],[GK]]</f>
        <v>201003</v>
      </c>
      <c r="G1561" s="6" t="s">
        <v>1492</v>
      </c>
      <c r="H1561" s="7">
        <v>56586597.61900004</v>
      </c>
      <c r="I1561" s="8">
        <v>1.371</v>
      </c>
      <c r="J1561" s="7">
        <v>77580225.340000004</v>
      </c>
      <c r="K1561" s="8">
        <v>7.0000000000000007E-2</v>
      </c>
      <c r="L1561" s="7">
        <v>5430615.7738000005</v>
      </c>
      <c r="M1561" s="7">
        <v>1640676.7738000005</v>
      </c>
      <c r="N1561" s="9">
        <v>0.43290321395674192</v>
      </c>
      <c r="O1561" s="7">
        <v>665434</v>
      </c>
      <c r="P1561" s="8">
        <v>1.2949999999999999</v>
      </c>
      <c r="Q1561" s="7">
        <v>861737</v>
      </c>
      <c r="R1561" s="8">
        <v>1.6E-2</v>
      </c>
      <c r="S1561" s="7">
        <v>13787.791999999999</v>
      </c>
      <c r="T1561" s="7">
        <v>5830.7919999999995</v>
      </c>
      <c r="U1561" s="9">
        <v>0.73278773407062958</v>
      </c>
      <c r="V1561" s="7">
        <v>1646507.5658000009</v>
      </c>
      <c r="W1561" s="9">
        <v>0.43353150423287024</v>
      </c>
      <c r="X1561" s="7">
        <v>6862783</v>
      </c>
      <c r="Y1561" s="7">
        <v>2848052</v>
      </c>
      <c r="Z1561" s="7">
        <v>0</v>
      </c>
      <c r="AA1561" s="7">
        <v>506630</v>
      </c>
      <c r="AB1561" s="7">
        <v>3508101</v>
      </c>
      <c r="AC1561" s="7">
        <v>0</v>
      </c>
      <c r="AD1561" s="7">
        <v>5216275.4341999991</v>
      </c>
      <c r="AE1561" s="7">
        <v>0</v>
      </c>
      <c r="AF1561" s="7">
        <v>5430615.7738000005</v>
      </c>
      <c r="AG1561" s="7">
        <v>13787.791999999999</v>
      </c>
      <c r="AH1561" s="7">
        <v>5216275.4341999991</v>
      </c>
      <c r="AI1561" s="7">
        <v>3164353</v>
      </c>
      <c r="AJ1561" s="7">
        <v>5558</v>
      </c>
      <c r="AK1561" s="7">
        <v>1773251</v>
      </c>
      <c r="AL1561" s="7">
        <v>0</v>
      </c>
      <c r="AM1561" s="7">
        <v>810063</v>
      </c>
      <c r="AN1561" s="7">
        <v>0</v>
      </c>
      <c r="AO1561" s="7">
        <v>0</v>
      </c>
      <c r="AP1561" s="7">
        <v>2506730</v>
      </c>
      <c r="AQ1561" s="7">
        <v>163109</v>
      </c>
      <c r="AR1561" s="7">
        <v>3789939</v>
      </c>
      <c r="AS1561" s="7">
        <v>7957</v>
      </c>
      <c r="AT1561" s="7">
        <v>1730623</v>
      </c>
      <c r="AU1561" s="7">
        <v>0</v>
      </c>
      <c r="AV1561" s="7">
        <v>796623</v>
      </c>
      <c r="AW1561" s="7">
        <v>0</v>
      </c>
      <c r="AX1561" s="7">
        <v>0</v>
      </c>
      <c r="AY1561" s="7">
        <v>2757214</v>
      </c>
      <c r="AZ1561" s="7">
        <v>66500</v>
      </c>
      <c r="BA1561" s="7">
        <v>0</v>
      </c>
      <c r="BB1561" s="7">
        <v>0</v>
      </c>
      <c r="BC1561" s="7">
        <v>0</v>
      </c>
      <c r="BD1561" s="7">
        <v>0</v>
      </c>
      <c r="BE1561" s="7">
        <v>0</v>
      </c>
      <c r="BF1561" s="7">
        <v>0</v>
      </c>
      <c r="BG1561" s="7">
        <v>320594</v>
      </c>
      <c r="BH1561" s="7">
        <v>2508</v>
      </c>
      <c r="BI1561" s="7">
        <v>186036</v>
      </c>
      <c r="BJ1561" s="7">
        <v>2560383.1141666672</v>
      </c>
      <c r="BK1561" s="7">
        <v>1545281.1933333338</v>
      </c>
      <c r="BL1561" s="7">
        <v>568174.77</v>
      </c>
      <c r="BM1561" s="7">
        <v>2924058.1433333331</v>
      </c>
      <c r="BN1561" s="130">
        <v>0.70899999999999996</v>
      </c>
      <c r="BO1561" s="131">
        <v>9.9314299999999999E-5</v>
      </c>
      <c r="BP1561" s="161">
        <v>2516.3030924563618</v>
      </c>
      <c r="BQ1561" s="162">
        <v>3508101</v>
      </c>
      <c r="BR1561" s="161">
        <v>158472</v>
      </c>
      <c r="BS1561" s="163">
        <v>236471.64000000013</v>
      </c>
      <c r="BT1561" s="163">
        <v>0</v>
      </c>
      <c r="BU1561" s="161">
        <v>5430615.7699999996</v>
      </c>
      <c r="BV1561" s="161">
        <v>13787.79</v>
      </c>
      <c r="BW1561" s="165">
        <v>4979803.79</v>
      </c>
      <c r="BX1561" s="161">
        <v>158472</v>
      </c>
    </row>
    <row r="1562" spans="1:76" ht="14.45" x14ac:dyDescent="0.3">
      <c r="A1562" s="164" t="s">
        <v>31</v>
      </c>
      <c r="B1562" s="6" t="s">
        <v>161</v>
      </c>
      <c r="C1562" s="6" t="s">
        <v>90</v>
      </c>
      <c r="D1562" s="6" t="s">
        <v>39</v>
      </c>
      <c r="E1562" s="6" t="s">
        <v>36</v>
      </c>
      <c r="F1562" s="24" t="str">
        <f>+Tabela1[[#This Row],[WK]]&amp;Tabela1[[#This Row],[PK]]&amp;Tabela1[[#This Row],[GK]]</f>
        <v>201004</v>
      </c>
      <c r="G1562" s="6" t="s">
        <v>1493</v>
      </c>
      <c r="H1562" s="7">
        <v>57024339.45280017</v>
      </c>
      <c r="I1562" s="8">
        <v>1.371</v>
      </c>
      <c r="J1562" s="7">
        <v>78180369.390000001</v>
      </c>
      <c r="K1562" s="8">
        <v>7.0000000000000007E-2</v>
      </c>
      <c r="L1562" s="7">
        <v>5472625.8573000003</v>
      </c>
      <c r="M1562" s="7">
        <v>3264024.8573000003</v>
      </c>
      <c r="N1562" s="9">
        <v>1.477869863003775</v>
      </c>
      <c r="O1562" s="7">
        <v>0</v>
      </c>
      <c r="P1562" s="8">
        <v>1.2949999999999999</v>
      </c>
      <c r="Q1562" s="7">
        <v>0</v>
      </c>
      <c r="R1562" s="8">
        <v>1.6E-2</v>
      </c>
      <c r="S1562" s="7">
        <v>0</v>
      </c>
      <c r="T1562" s="7">
        <v>-43754</v>
      </c>
      <c r="U1562" s="9">
        <v>-1</v>
      </c>
      <c r="V1562" s="7">
        <v>3220270.8573000003</v>
      </c>
      <c r="W1562" s="9">
        <v>1.4297350361288519</v>
      </c>
      <c r="X1562" s="7">
        <v>8971745.7472262308</v>
      </c>
      <c r="Y1562" s="7">
        <v>3751872</v>
      </c>
      <c r="Z1562" s="7">
        <v>26833.600000000002</v>
      </c>
      <c r="AA1562" s="7">
        <v>424539.14722622937</v>
      </c>
      <c r="AB1562" s="7">
        <v>4588121</v>
      </c>
      <c r="AC1562" s="7">
        <v>180380</v>
      </c>
      <c r="AD1562" s="7">
        <v>5751474.8899262305</v>
      </c>
      <c r="AE1562" s="7">
        <v>0</v>
      </c>
      <c r="AF1562" s="7">
        <v>5472625.8573000003</v>
      </c>
      <c r="AG1562" s="7">
        <v>0</v>
      </c>
      <c r="AH1562" s="7">
        <v>5751474.8899262305</v>
      </c>
      <c r="AI1562" s="7">
        <v>1844038</v>
      </c>
      <c r="AJ1562" s="7">
        <v>41859</v>
      </c>
      <c r="AK1562" s="7">
        <v>4242769</v>
      </c>
      <c r="AL1562" s="7">
        <v>0</v>
      </c>
      <c r="AM1562" s="7">
        <v>284832</v>
      </c>
      <c r="AN1562" s="7">
        <v>0</v>
      </c>
      <c r="AO1562" s="7">
        <v>0</v>
      </c>
      <c r="AP1562" s="7">
        <v>3580160</v>
      </c>
      <c r="AQ1562" s="7">
        <v>222783</v>
      </c>
      <c r="AR1562" s="7">
        <v>2208601</v>
      </c>
      <c r="AS1562" s="7">
        <v>43754</v>
      </c>
      <c r="AT1562" s="7">
        <v>4140046</v>
      </c>
      <c r="AU1562" s="7">
        <v>0</v>
      </c>
      <c r="AV1562" s="7">
        <v>302270</v>
      </c>
      <c r="AW1562" s="7">
        <v>0</v>
      </c>
      <c r="AX1562" s="7">
        <v>0</v>
      </c>
      <c r="AY1562" s="7">
        <v>4106313</v>
      </c>
      <c r="AZ1562" s="7">
        <v>102183</v>
      </c>
      <c r="BA1562" s="7">
        <v>26833.600000000002</v>
      </c>
      <c r="BB1562" s="7">
        <v>0</v>
      </c>
      <c r="BC1562" s="7">
        <v>86.56</v>
      </c>
      <c r="BD1562" s="7">
        <v>0</v>
      </c>
      <c r="BE1562" s="7">
        <v>0</v>
      </c>
      <c r="BF1562" s="7">
        <v>0</v>
      </c>
      <c r="BG1562" s="7">
        <v>337154.14722622937</v>
      </c>
      <c r="BH1562" s="7">
        <v>3760</v>
      </c>
      <c r="BI1562" s="7">
        <v>87385</v>
      </c>
      <c r="BJ1562" s="7">
        <v>1202737.9291666667</v>
      </c>
      <c r="BK1562" s="7">
        <v>0</v>
      </c>
      <c r="BL1562" s="7">
        <v>1136151.3433333333</v>
      </c>
      <c r="BM1562" s="7">
        <v>2538649.0299999998</v>
      </c>
      <c r="BN1562" s="130">
        <v>0.71499999999999997</v>
      </c>
      <c r="BO1562" s="131">
        <v>1.3398819999999999E-4</v>
      </c>
      <c r="BP1562" s="161">
        <v>3395.7585271558223</v>
      </c>
      <c r="BQ1562" s="162">
        <v>4588121</v>
      </c>
      <c r="BR1562" s="161">
        <v>209804</v>
      </c>
      <c r="BS1562" s="163">
        <v>0</v>
      </c>
      <c r="BT1562" s="163">
        <v>888870.2527737692</v>
      </c>
      <c r="BU1562" s="161">
        <v>5472625.8600000003</v>
      </c>
      <c r="BV1562" s="161">
        <v>0</v>
      </c>
      <c r="BW1562" s="165">
        <v>6640345.1427737689</v>
      </c>
      <c r="BX1562" s="161">
        <v>209804</v>
      </c>
    </row>
    <row r="1563" spans="1:76" ht="14.45" x14ac:dyDescent="0.3">
      <c r="A1563" s="164" t="s">
        <v>31</v>
      </c>
      <c r="B1563" s="6" t="s">
        <v>161</v>
      </c>
      <c r="C1563" s="6" t="s">
        <v>90</v>
      </c>
      <c r="D1563" s="6" t="s">
        <v>42</v>
      </c>
      <c r="E1563" s="6" t="s">
        <v>36</v>
      </c>
      <c r="F1563" s="24" t="str">
        <f>+Tabela1[[#This Row],[WK]]&amp;Tabela1[[#This Row],[PK]]&amp;Tabela1[[#This Row],[GK]]</f>
        <v>201005</v>
      </c>
      <c r="G1563" s="6" t="s">
        <v>1494</v>
      </c>
      <c r="H1563" s="7">
        <v>60123471.100599959</v>
      </c>
      <c r="I1563" s="8">
        <v>1.371</v>
      </c>
      <c r="J1563" s="7">
        <v>82429278.879999995</v>
      </c>
      <c r="K1563" s="8">
        <v>7.0000000000000007E-2</v>
      </c>
      <c r="L1563" s="7">
        <v>5770049.5216000006</v>
      </c>
      <c r="M1563" s="7">
        <v>3871580.5216000006</v>
      </c>
      <c r="N1563" s="9">
        <v>2.0393172190854845</v>
      </c>
      <c r="O1563" s="7">
        <v>0</v>
      </c>
      <c r="P1563" s="8">
        <v>1.2949999999999999</v>
      </c>
      <c r="Q1563" s="7">
        <v>0</v>
      </c>
      <c r="R1563" s="8">
        <v>1.6E-2</v>
      </c>
      <c r="S1563" s="7">
        <v>0</v>
      </c>
      <c r="T1563" s="7">
        <v>-699667</v>
      </c>
      <c r="U1563" s="9">
        <v>-1</v>
      </c>
      <c r="V1563" s="7">
        <v>3171913.5216000006</v>
      </c>
      <c r="W1563" s="9">
        <v>1.2208419888720223</v>
      </c>
      <c r="X1563" s="7">
        <v>8001824.0199999996</v>
      </c>
      <c r="Y1563" s="7">
        <v>0</v>
      </c>
      <c r="Z1563" s="7">
        <v>1661148.02</v>
      </c>
      <c r="AA1563" s="7">
        <v>568719</v>
      </c>
      <c r="AB1563" s="7">
        <v>3256744</v>
      </c>
      <c r="AC1563" s="7">
        <v>2515213</v>
      </c>
      <c r="AD1563" s="7">
        <v>4829910.498399999</v>
      </c>
      <c r="AE1563" s="7">
        <v>-5345301.9655169742</v>
      </c>
      <c r="AF1563" s="7">
        <v>5254658.0544830253</v>
      </c>
      <c r="AG1563" s="7">
        <v>0</v>
      </c>
      <c r="AH1563" s="7">
        <v>0</v>
      </c>
      <c r="AI1563" s="7">
        <v>1585098</v>
      </c>
      <c r="AJ1563" s="7">
        <v>755923</v>
      </c>
      <c r="AK1563" s="7">
        <v>0</v>
      </c>
      <c r="AL1563" s="7">
        <v>0</v>
      </c>
      <c r="AM1563" s="7">
        <v>1276168</v>
      </c>
      <c r="AN1563" s="7">
        <v>0</v>
      </c>
      <c r="AO1563" s="7">
        <v>-1621510</v>
      </c>
      <c r="AP1563" s="7">
        <v>2367740</v>
      </c>
      <c r="AQ1563" s="7">
        <v>155153</v>
      </c>
      <c r="AR1563" s="7">
        <v>1898469</v>
      </c>
      <c r="AS1563" s="7">
        <v>699667</v>
      </c>
      <c r="AT1563" s="7">
        <v>0</v>
      </c>
      <c r="AU1563" s="7">
        <v>0</v>
      </c>
      <c r="AV1563" s="7">
        <v>1128708</v>
      </c>
      <c r="AW1563" s="7">
        <v>0</v>
      </c>
      <c r="AX1563" s="7">
        <v>-1581097</v>
      </c>
      <c r="AY1563" s="7">
        <v>2921943</v>
      </c>
      <c r="AZ1563" s="7">
        <v>61634</v>
      </c>
      <c r="BA1563" s="7">
        <v>1661148.02</v>
      </c>
      <c r="BB1563" s="7">
        <v>0</v>
      </c>
      <c r="BC1563" s="7">
        <v>36.86</v>
      </c>
      <c r="BD1563" s="7">
        <v>17738.759999999998</v>
      </c>
      <c r="BE1563" s="7">
        <v>0.36</v>
      </c>
      <c r="BF1563" s="7">
        <v>0</v>
      </c>
      <c r="BG1563" s="7">
        <v>320594</v>
      </c>
      <c r="BH1563" s="7">
        <v>2036</v>
      </c>
      <c r="BI1563" s="7">
        <v>248125</v>
      </c>
      <c r="BJ1563" s="7">
        <v>3414873.6174999988</v>
      </c>
      <c r="BK1563" s="7">
        <v>1993466.9466666654</v>
      </c>
      <c r="BL1563" s="7">
        <v>1444994.47</v>
      </c>
      <c r="BM1563" s="7">
        <v>2795637.7433333332</v>
      </c>
      <c r="BN1563" s="130">
        <v>2.2480000000000002</v>
      </c>
      <c r="BO1563" s="131">
        <v>7.6742600000000006E-5</v>
      </c>
      <c r="BP1563" s="161">
        <v>1945.0072412465877</v>
      </c>
      <c r="BQ1563" s="162">
        <v>3256744</v>
      </c>
      <c r="BR1563" s="161">
        <v>73308</v>
      </c>
      <c r="BS1563" s="163">
        <v>0</v>
      </c>
      <c r="BT1563" s="163">
        <v>468236.87999999971</v>
      </c>
      <c r="BU1563" s="161">
        <v>5254658.05</v>
      </c>
      <c r="BV1563" s="161">
        <v>0</v>
      </c>
      <c r="BW1563" s="165">
        <v>468236.87999999971</v>
      </c>
      <c r="BX1563" s="161">
        <v>73308</v>
      </c>
    </row>
    <row r="1564" spans="1:76" ht="14.45" x14ac:dyDescent="0.3">
      <c r="A1564" s="164" t="s">
        <v>31</v>
      </c>
      <c r="B1564" s="6" t="s">
        <v>161</v>
      </c>
      <c r="C1564" s="6" t="s">
        <v>90</v>
      </c>
      <c r="D1564" s="6" t="s">
        <v>44</v>
      </c>
      <c r="E1564" s="6" t="s">
        <v>36</v>
      </c>
      <c r="F1564" s="24" t="str">
        <f>+Tabela1[[#This Row],[WK]]&amp;Tabela1[[#This Row],[PK]]&amp;Tabela1[[#This Row],[GK]]</f>
        <v>201006</v>
      </c>
      <c r="G1564" s="6" t="s">
        <v>1495</v>
      </c>
      <c r="H1564" s="7">
        <v>28792093.956800003</v>
      </c>
      <c r="I1564" s="8">
        <v>1.371</v>
      </c>
      <c r="J1564" s="7">
        <v>39473960.810000002</v>
      </c>
      <c r="K1564" s="8">
        <v>7.0000000000000007E-2</v>
      </c>
      <c r="L1564" s="7">
        <v>2763177.2567000003</v>
      </c>
      <c r="M1564" s="7">
        <v>1790307.2567000003</v>
      </c>
      <c r="N1564" s="9">
        <v>1.8402327717989044</v>
      </c>
      <c r="O1564" s="7">
        <v>550584</v>
      </c>
      <c r="P1564" s="8">
        <v>1.2949999999999999</v>
      </c>
      <c r="Q1564" s="7">
        <v>713006</v>
      </c>
      <c r="R1564" s="8">
        <v>1.6E-2</v>
      </c>
      <c r="S1564" s="7">
        <v>11408.096</v>
      </c>
      <c r="T1564" s="7">
        <v>7151.0959999999995</v>
      </c>
      <c r="U1564" s="9">
        <v>1.6798440216114634</v>
      </c>
      <c r="V1564" s="7">
        <v>1797458.3527000002</v>
      </c>
      <c r="W1564" s="9">
        <v>1.8395340142069558</v>
      </c>
      <c r="X1564" s="7">
        <v>4990388.83</v>
      </c>
      <c r="Y1564" s="7">
        <v>1470630</v>
      </c>
      <c r="Z1564" s="7">
        <v>28.83</v>
      </c>
      <c r="AA1564" s="7">
        <v>483822</v>
      </c>
      <c r="AB1564" s="7">
        <v>1686605</v>
      </c>
      <c r="AC1564" s="7">
        <v>1349303</v>
      </c>
      <c r="AD1564" s="7">
        <v>3192930.4772999999</v>
      </c>
      <c r="AE1564" s="7">
        <v>0</v>
      </c>
      <c r="AF1564" s="7">
        <v>2763177.2567000003</v>
      </c>
      <c r="AG1564" s="7">
        <v>11408.096</v>
      </c>
      <c r="AH1564" s="7">
        <v>3192930.4772999999</v>
      </c>
      <c r="AI1564" s="7">
        <v>812283</v>
      </c>
      <c r="AJ1564" s="7">
        <v>2512</v>
      </c>
      <c r="AK1564" s="7">
        <v>1778778</v>
      </c>
      <c r="AL1564" s="7">
        <v>0</v>
      </c>
      <c r="AM1564" s="7">
        <v>907035</v>
      </c>
      <c r="AN1564" s="7">
        <v>0</v>
      </c>
      <c r="AO1564" s="7">
        <v>0</v>
      </c>
      <c r="AP1564" s="7">
        <v>1158728</v>
      </c>
      <c r="AQ1564" s="7">
        <v>43761</v>
      </c>
      <c r="AR1564" s="7">
        <v>972870</v>
      </c>
      <c r="AS1564" s="7">
        <v>4257</v>
      </c>
      <c r="AT1564" s="7">
        <v>2119411</v>
      </c>
      <c r="AU1564" s="7">
        <v>0</v>
      </c>
      <c r="AV1564" s="7">
        <v>1336546</v>
      </c>
      <c r="AW1564" s="7">
        <v>0</v>
      </c>
      <c r="AX1564" s="7">
        <v>0</v>
      </c>
      <c r="AY1564" s="7">
        <v>1366741</v>
      </c>
      <c r="AZ1564" s="7">
        <v>17842</v>
      </c>
      <c r="BA1564" s="7">
        <v>28.83</v>
      </c>
      <c r="BB1564" s="7">
        <v>0</v>
      </c>
      <c r="BC1564" s="7">
        <v>0</v>
      </c>
      <c r="BD1564" s="7">
        <v>0</v>
      </c>
      <c r="BE1564" s="7">
        <v>0.62</v>
      </c>
      <c r="BF1564" s="7">
        <v>0</v>
      </c>
      <c r="BG1564" s="7">
        <v>320594</v>
      </c>
      <c r="BH1564" s="7">
        <v>1600</v>
      </c>
      <c r="BI1564" s="7">
        <v>163228</v>
      </c>
      <c r="BJ1564" s="7">
        <v>2246452.2825000011</v>
      </c>
      <c r="BK1564" s="7">
        <v>848107.11666666763</v>
      </c>
      <c r="BL1564" s="7">
        <v>787414.71333333338</v>
      </c>
      <c r="BM1564" s="7">
        <v>4018551.2366666668</v>
      </c>
      <c r="BN1564" s="130">
        <v>0.73199999999999998</v>
      </c>
      <c r="BO1564" s="131">
        <v>5.6464200000000001E-5</v>
      </c>
      <c r="BP1564" s="161">
        <v>1430.7409233449694</v>
      </c>
      <c r="BQ1564" s="162">
        <v>1686605</v>
      </c>
      <c r="BR1564" s="161">
        <v>90765</v>
      </c>
      <c r="BS1564" s="163">
        <v>0</v>
      </c>
      <c r="BT1564" s="163">
        <v>531758.87999999977</v>
      </c>
      <c r="BU1564" s="161">
        <v>2763177.26</v>
      </c>
      <c r="BV1564" s="161">
        <v>11408.1</v>
      </c>
      <c r="BW1564" s="165">
        <v>3724689.36</v>
      </c>
      <c r="BX1564" s="161">
        <v>90765</v>
      </c>
    </row>
    <row r="1565" spans="1:76" ht="14.45" x14ac:dyDescent="0.3">
      <c r="A1565" s="164" t="s">
        <v>31</v>
      </c>
      <c r="B1565" s="6" t="s">
        <v>161</v>
      </c>
      <c r="C1565" s="6" t="s">
        <v>90</v>
      </c>
      <c r="D1565" s="6" t="s">
        <v>51</v>
      </c>
      <c r="E1565" s="6" t="s">
        <v>36</v>
      </c>
      <c r="F1565" s="24" t="str">
        <f>+Tabela1[[#This Row],[WK]]&amp;Tabela1[[#This Row],[PK]]&amp;Tabela1[[#This Row],[GK]]</f>
        <v>201007</v>
      </c>
      <c r="G1565" s="6" t="s">
        <v>1496</v>
      </c>
      <c r="H1565" s="7">
        <v>73846056.312199846</v>
      </c>
      <c r="I1565" s="8">
        <v>1.371</v>
      </c>
      <c r="J1565" s="7">
        <v>101242943.20000002</v>
      </c>
      <c r="K1565" s="8">
        <v>7.0000000000000007E-2</v>
      </c>
      <c r="L1565" s="7">
        <v>7087006.0240000021</v>
      </c>
      <c r="M1565" s="7">
        <v>5089439.0240000021</v>
      </c>
      <c r="N1565" s="9">
        <v>2.5478189337328869</v>
      </c>
      <c r="O1565" s="7">
        <v>239807</v>
      </c>
      <c r="P1565" s="8">
        <v>1.2949999999999999</v>
      </c>
      <c r="Q1565" s="7">
        <v>310550</v>
      </c>
      <c r="R1565" s="8">
        <v>1.6E-2</v>
      </c>
      <c r="S1565" s="7">
        <v>4968.8</v>
      </c>
      <c r="T1565" s="7">
        <v>-26219.200000000001</v>
      </c>
      <c r="U1565" s="9">
        <v>-0.84068231371040147</v>
      </c>
      <c r="V1565" s="7">
        <v>5063219.8240000019</v>
      </c>
      <c r="W1565" s="9">
        <v>2.4957275885949768</v>
      </c>
      <c r="X1565" s="7">
        <v>10140736.17</v>
      </c>
      <c r="Y1565" s="7">
        <v>2390368</v>
      </c>
      <c r="Z1565" s="7">
        <v>181569.17</v>
      </c>
      <c r="AA1565" s="7">
        <v>542689</v>
      </c>
      <c r="AB1565" s="7">
        <v>3801867</v>
      </c>
      <c r="AC1565" s="7">
        <v>3224243</v>
      </c>
      <c r="AD1565" s="7">
        <v>5077516.345999998</v>
      </c>
      <c r="AE1565" s="7">
        <v>0</v>
      </c>
      <c r="AF1565" s="7">
        <v>7087006.0240000021</v>
      </c>
      <c r="AG1565" s="7">
        <v>4968.8</v>
      </c>
      <c r="AH1565" s="7">
        <v>5077516.345999998</v>
      </c>
      <c r="AI1565" s="7">
        <v>1667839</v>
      </c>
      <c r="AJ1565" s="7">
        <v>25858</v>
      </c>
      <c r="AK1565" s="7">
        <v>5325573</v>
      </c>
      <c r="AL1565" s="7">
        <v>0</v>
      </c>
      <c r="AM1565" s="7">
        <v>794994</v>
      </c>
      <c r="AN1565" s="7">
        <v>0</v>
      </c>
      <c r="AO1565" s="7">
        <v>0</v>
      </c>
      <c r="AP1565" s="7">
        <v>2879958</v>
      </c>
      <c r="AQ1565" s="7">
        <v>186979</v>
      </c>
      <c r="AR1565" s="7">
        <v>1997567</v>
      </c>
      <c r="AS1565" s="7">
        <v>31188</v>
      </c>
      <c r="AT1565" s="7">
        <v>5437472</v>
      </c>
      <c r="AU1565" s="7">
        <v>129461</v>
      </c>
      <c r="AV1565" s="7">
        <v>815711</v>
      </c>
      <c r="AW1565" s="7">
        <v>0</v>
      </c>
      <c r="AX1565" s="7">
        <v>0</v>
      </c>
      <c r="AY1565" s="7">
        <v>3370984</v>
      </c>
      <c r="AZ1565" s="7">
        <v>72988</v>
      </c>
      <c r="BA1565" s="7">
        <v>181569.17</v>
      </c>
      <c r="BB1565" s="7">
        <v>0</v>
      </c>
      <c r="BC1565" s="7">
        <v>125.99</v>
      </c>
      <c r="BD1565" s="7">
        <v>1532.39</v>
      </c>
      <c r="BE1565" s="7">
        <v>0</v>
      </c>
      <c r="BF1565" s="7">
        <v>0</v>
      </c>
      <c r="BG1565" s="7">
        <v>320594</v>
      </c>
      <c r="BH1565" s="7">
        <v>3452</v>
      </c>
      <c r="BI1565" s="7">
        <v>222095</v>
      </c>
      <c r="BJ1565" s="7">
        <v>3056678.8108333335</v>
      </c>
      <c r="BK1565" s="7">
        <v>1223400.646666667</v>
      </c>
      <c r="BL1565" s="7">
        <v>1755785.2733333334</v>
      </c>
      <c r="BM1565" s="7">
        <v>3821542.11</v>
      </c>
      <c r="BN1565" s="130">
        <v>0.77800000000000002</v>
      </c>
      <c r="BO1565" s="131">
        <v>1.150565E-4</v>
      </c>
      <c r="BP1565" s="161">
        <v>2915.5098256134547</v>
      </c>
      <c r="BQ1565" s="162">
        <v>3801867</v>
      </c>
      <c r="BR1565" s="161">
        <v>193630</v>
      </c>
      <c r="BS1565" s="163">
        <v>0</v>
      </c>
      <c r="BT1565" s="163">
        <v>879509.83000000007</v>
      </c>
      <c r="BU1565" s="161">
        <v>7087006.0199999996</v>
      </c>
      <c r="BV1565" s="161">
        <v>4968.8</v>
      </c>
      <c r="BW1565" s="165">
        <v>5957026.1799999997</v>
      </c>
      <c r="BX1565" s="161">
        <v>193630</v>
      </c>
    </row>
    <row r="1566" spans="1:76" ht="14.45" x14ac:dyDescent="0.3">
      <c r="A1566" s="164" t="s">
        <v>31</v>
      </c>
      <c r="B1566" s="6" t="s">
        <v>161</v>
      </c>
      <c r="C1566" s="6" t="s">
        <v>90</v>
      </c>
      <c r="D1566" s="6" t="s">
        <v>75</v>
      </c>
      <c r="E1566" s="6" t="s">
        <v>36</v>
      </c>
      <c r="F1566" s="24" t="str">
        <f>+Tabela1[[#This Row],[WK]]&amp;Tabela1[[#This Row],[PK]]&amp;Tabela1[[#This Row],[GK]]</f>
        <v>201008</v>
      </c>
      <c r="G1566" s="6" t="s">
        <v>1497</v>
      </c>
      <c r="H1566" s="7">
        <v>31864370.834999993</v>
      </c>
      <c r="I1566" s="8">
        <v>1.371</v>
      </c>
      <c r="J1566" s="7">
        <v>43686052.409999996</v>
      </c>
      <c r="K1566" s="8">
        <v>7.0000000000000007E-2</v>
      </c>
      <c r="L1566" s="7">
        <v>3058023.6687000003</v>
      </c>
      <c r="M1566" s="7">
        <v>2183171.6687000003</v>
      </c>
      <c r="N1566" s="9">
        <v>2.4954754275008804</v>
      </c>
      <c r="O1566" s="7">
        <v>0</v>
      </c>
      <c r="P1566" s="8">
        <v>1.2949999999999999</v>
      </c>
      <c r="Q1566" s="7">
        <v>0</v>
      </c>
      <c r="R1566" s="8">
        <v>1.6E-2</v>
      </c>
      <c r="S1566" s="7">
        <v>0</v>
      </c>
      <c r="T1566" s="7">
        <v>-17021</v>
      </c>
      <c r="U1566" s="9">
        <v>-1</v>
      </c>
      <c r="V1566" s="7">
        <v>2166150.6687000003</v>
      </c>
      <c r="W1566" s="9">
        <v>2.4287658317944376</v>
      </c>
      <c r="X1566" s="7">
        <v>9787586.6799999997</v>
      </c>
      <c r="Y1566" s="7">
        <v>4360918</v>
      </c>
      <c r="Z1566" s="7">
        <v>141182.68</v>
      </c>
      <c r="AA1566" s="7">
        <v>786066</v>
      </c>
      <c r="AB1566" s="7">
        <v>3558659</v>
      </c>
      <c r="AC1566" s="7">
        <v>940761</v>
      </c>
      <c r="AD1566" s="7">
        <v>7621436.0112999994</v>
      </c>
      <c r="AE1566" s="7">
        <v>0</v>
      </c>
      <c r="AF1566" s="7">
        <v>3058023.6687000003</v>
      </c>
      <c r="AG1566" s="7">
        <v>0</v>
      </c>
      <c r="AH1566" s="7">
        <v>7621436.0112999994</v>
      </c>
      <c r="AI1566" s="7">
        <v>730445</v>
      </c>
      <c r="AJ1566" s="7">
        <v>8325</v>
      </c>
      <c r="AK1566" s="7">
        <v>4151006</v>
      </c>
      <c r="AL1566" s="7">
        <v>0</v>
      </c>
      <c r="AM1566" s="7">
        <v>1862295</v>
      </c>
      <c r="AN1566" s="7">
        <v>0</v>
      </c>
      <c r="AO1566" s="7">
        <v>0</v>
      </c>
      <c r="AP1566" s="7">
        <v>3021965</v>
      </c>
      <c r="AQ1566" s="7">
        <v>167088</v>
      </c>
      <c r="AR1566" s="7">
        <v>874852</v>
      </c>
      <c r="AS1566" s="7">
        <v>17021</v>
      </c>
      <c r="AT1566" s="7">
        <v>4251282</v>
      </c>
      <c r="AU1566" s="7">
        <v>152535</v>
      </c>
      <c r="AV1566" s="7">
        <v>1780232</v>
      </c>
      <c r="AW1566" s="7">
        <v>0</v>
      </c>
      <c r="AX1566" s="7">
        <v>0</v>
      </c>
      <c r="AY1566" s="7">
        <v>3282020</v>
      </c>
      <c r="AZ1566" s="7">
        <v>81098</v>
      </c>
      <c r="BA1566" s="7">
        <v>141182.68</v>
      </c>
      <c r="BB1566" s="7">
        <v>0</v>
      </c>
      <c r="BC1566" s="7">
        <v>0</v>
      </c>
      <c r="BD1566" s="7">
        <v>0.05</v>
      </c>
      <c r="BE1566" s="7">
        <v>3023.32</v>
      </c>
      <c r="BF1566" s="7">
        <v>19.149999999999999</v>
      </c>
      <c r="BG1566" s="7">
        <v>320594</v>
      </c>
      <c r="BH1566" s="7">
        <v>2493</v>
      </c>
      <c r="BI1566" s="7">
        <v>465472</v>
      </c>
      <c r="BJ1566" s="7">
        <v>6406297.4799999995</v>
      </c>
      <c r="BK1566" s="7">
        <v>3688618.5999999996</v>
      </c>
      <c r="BL1566" s="7">
        <v>2381095.9533333336</v>
      </c>
      <c r="BM1566" s="7">
        <v>6108523.6133333333</v>
      </c>
      <c r="BN1566" s="130">
        <v>0.53100000000000003</v>
      </c>
      <c r="BO1566" s="131">
        <v>8.9087100000000003E-5</v>
      </c>
      <c r="BP1566" s="161">
        <v>2257.1688972491265</v>
      </c>
      <c r="BQ1566" s="162">
        <v>3558659</v>
      </c>
      <c r="BR1566" s="161">
        <v>134682</v>
      </c>
      <c r="BS1566" s="163">
        <v>0</v>
      </c>
      <c r="BT1566" s="163">
        <v>894262.3200000003</v>
      </c>
      <c r="BU1566" s="161">
        <v>3058023.67</v>
      </c>
      <c r="BV1566" s="161">
        <v>0</v>
      </c>
      <c r="BW1566" s="165">
        <v>8515698.3300000001</v>
      </c>
      <c r="BX1566" s="161">
        <v>134682</v>
      </c>
    </row>
    <row r="1567" spans="1:76" ht="14.45" x14ac:dyDescent="0.3">
      <c r="A1567" s="164" t="s">
        <v>31</v>
      </c>
      <c r="B1567" s="6" t="s">
        <v>161</v>
      </c>
      <c r="C1567" s="6" t="s">
        <v>90</v>
      </c>
      <c r="D1567" s="6" t="s">
        <v>77</v>
      </c>
      <c r="E1567" s="6" t="s">
        <v>36</v>
      </c>
      <c r="F1567" s="24" t="str">
        <f>+Tabela1[[#This Row],[WK]]&amp;Tabela1[[#This Row],[PK]]&amp;Tabela1[[#This Row],[GK]]</f>
        <v>201009</v>
      </c>
      <c r="G1567" s="6" t="s">
        <v>1490</v>
      </c>
      <c r="H1567" s="7">
        <v>117496965.42259903</v>
      </c>
      <c r="I1567" s="8">
        <v>1.371</v>
      </c>
      <c r="J1567" s="7">
        <v>161088339.58999997</v>
      </c>
      <c r="K1567" s="8">
        <v>7.0000000000000007E-2</v>
      </c>
      <c r="L1567" s="7">
        <v>11276183.771299999</v>
      </c>
      <c r="M1567" s="7">
        <v>7855142.7712999992</v>
      </c>
      <c r="N1567" s="9">
        <v>2.2961264630561282</v>
      </c>
      <c r="O1567" s="7">
        <v>1575633</v>
      </c>
      <c r="P1567" s="8">
        <v>1.2949999999999999</v>
      </c>
      <c r="Q1567" s="7">
        <v>2040445</v>
      </c>
      <c r="R1567" s="8">
        <v>1.6E-2</v>
      </c>
      <c r="S1567" s="7">
        <v>32647.119999999999</v>
      </c>
      <c r="T1567" s="7">
        <v>-493847.88</v>
      </c>
      <c r="U1567" s="9">
        <v>-0.93799158586501297</v>
      </c>
      <c r="V1567" s="7">
        <v>7361294.8912999984</v>
      </c>
      <c r="W1567" s="9">
        <v>1.8647822062420707</v>
      </c>
      <c r="X1567" s="7">
        <v>13464588.866387751</v>
      </c>
      <c r="Y1567" s="7">
        <v>340972</v>
      </c>
      <c r="Z1567" s="7">
        <v>304787.96999999997</v>
      </c>
      <c r="AA1567" s="7">
        <v>822430.89638775145</v>
      </c>
      <c r="AB1567" s="7">
        <v>7921794</v>
      </c>
      <c r="AC1567" s="7">
        <v>4074604</v>
      </c>
      <c r="AD1567" s="7">
        <v>6103293.9750877516</v>
      </c>
      <c r="AE1567" s="7">
        <v>0</v>
      </c>
      <c r="AF1567" s="7">
        <v>11276183.771299999</v>
      </c>
      <c r="AG1567" s="7">
        <v>32647.119999999999</v>
      </c>
      <c r="AH1567" s="7">
        <v>6103293.9750877516</v>
      </c>
      <c r="AI1567" s="7">
        <v>2856347</v>
      </c>
      <c r="AJ1567" s="7">
        <v>353920</v>
      </c>
      <c r="AK1567" s="7">
        <v>5472532</v>
      </c>
      <c r="AL1567" s="7">
        <v>0</v>
      </c>
      <c r="AM1567" s="7">
        <v>1011299</v>
      </c>
      <c r="AN1567" s="7">
        <v>0</v>
      </c>
      <c r="AO1567" s="7">
        <v>0</v>
      </c>
      <c r="AP1567" s="7">
        <v>6473056</v>
      </c>
      <c r="AQ1567" s="7">
        <v>732004</v>
      </c>
      <c r="AR1567" s="7">
        <v>3421041</v>
      </c>
      <c r="AS1567" s="7">
        <v>526495</v>
      </c>
      <c r="AT1567" s="7">
        <v>4733315</v>
      </c>
      <c r="AU1567" s="7">
        <v>348283</v>
      </c>
      <c r="AV1567" s="7">
        <v>550658</v>
      </c>
      <c r="AW1567" s="7">
        <v>0</v>
      </c>
      <c r="AX1567" s="7">
        <v>0</v>
      </c>
      <c r="AY1567" s="7">
        <v>7044070</v>
      </c>
      <c r="AZ1567" s="7">
        <v>301685</v>
      </c>
      <c r="BA1567" s="7">
        <v>304787.96999999997</v>
      </c>
      <c r="BB1567" s="7">
        <v>0</v>
      </c>
      <c r="BC1567" s="7">
        <v>0</v>
      </c>
      <c r="BD1567" s="7">
        <v>3250.27</v>
      </c>
      <c r="BE1567" s="7">
        <v>54.04</v>
      </c>
      <c r="BF1567" s="7">
        <v>0</v>
      </c>
      <c r="BG1567" s="7">
        <v>512904.89638775151</v>
      </c>
      <c r="BH1567" s="7">
        <v>5720</v>
      </c>
      <c r="BI1567" s="7">
        <v>309526</v>
      </c>
      <c r="BJ1567" s="7">
        <v>4260073.8233333332</v>
      </c>
      <c r="BK1567" s="7">
        <v>1593580.42</v>
      </c>
      <c r="BL1567" s="7">
        <v>2004008.4799999997</v>
      </c>
      <c r="BM1567" s="7">
        <v>6657956.6533333333</v>
      </c>
      <c r="BN1567" s="130">
        <v>0.98</v>
      </c>
      <c r="BO1567" s="131">
        <v>1.857289E-4</v>
      </c>
      <c r="BP1567" s="161">
        <v>4706.4372751151996</v>
      </c>
      <c r="BQ1567" s="162">
        <v>7921794</v>
      </c>
      <c r="BR1567" s="161">
        <v>314181</v>
      </c>
      <c r="BS1567" s="163">
        <v>0</v>
      </c>
      <c r="BT1567" s="163">
        <v>1327602.7199999988</v>
      </c>
      <c r="BU1567" s="161">
        <v>11276183.77</v>
      </c>
      <c r="BV1567" s="161">
        <v>32647.119999999999</v>
      </c>
      <c r="BW1567" s="165">
        <v>7430896.6999999993</v>
      </c>
      <c r="BX1567" s="161">
        <v>314181</v>
      </c>
    </row>
    <row r="1568" spans="1:76" ht="14.45" x14ac:dyDescent="0.3">
      <c r="A1568" s="164" t="s">
        <v>31</v>
      </c>
      <c r="B1568" s="6" t="s">
        <v>161</v>
      </c>
      <c r="C1568" s="6" t="s">
        <v>92</v>
      </c>
      <c r="D1568" s="6" t="s">
        <v>33</v>
      </c>
      <c r="E1568" s="6" t="s">
        <v>40</v>
      </c>
      <c r="F1568" s="24" t="str">
        <f>+Tabela1[[#This Row],[WK]]&amp;Tabela1[[#This Row],[PK]]&amp;Tabela1[[#This Row],[GK]]</f>
        <v>201101</v>
      </c>
      <c r="G1568" s="6" t="s">
        <v>1498</v>
      </c>
      <c r="H1568" s="7">
        <v>223438134.78539822</v>
      </c>
      <c r="I1568" s="8">
        <v>1.371</v>
      </c>
      <c r="J1568" s="7">
        <v>306333682.78000003</v>
      </c>
      <c r="K1568" s="8">
        <v>7.0000000000000007E-2</v>
      </c>
      <c r="L1568" s="7">
        <v>21443357.794600002</v>
      </c>
      <c r="M1568" s="7">
        <v>13574666.794600002</v>
      </c>
      <c r="N1568" s="9">
        <v>1.7251493030543457</v>
      </c>
      <c r="O1568" s="7">
        <v>7199484</v>
      </c>
      <c r="P1568" s="8">
        <v>1.2949999999999999</v>
      </c>
      <c r="Q1568" s="7">
        <v>9323332</v>
      </c>
      <c r="R1568" s="8">
        <v>1.6E-2</v>
      </c>
      <c r="S1568" s="7">
        <v>149173.31200000001</v>
      </c>
      <c r="T1568" s="7">
        <v>-57015.687999999995</v>
      </c>
      <c r="U1568" s="9">
        <v>-0.27652148271731275</v>
      </c>
      <c r="V1568" s="7">
        <v>13517651.106600001</v>
      </c>
      <c r="W1568" s="9">
        <v>1.6740373982771264</v>
      </c>
      <c r="X1568" s="7">
        <v>32833631.718836781</v>
      </c>
      <c r="Y1568" s="7">
        <v>15379187</v>
      </c>
      <c r="Z1568" s="7">
        <v>1445830.7000000002</v>
      </c>
      <c r="AA1568" s="7">
        <v>1237126.0188367811</v>
      </c>
      <c r="AB1568" s="7">
        <v>14771488</v>
      </c>
      <c r="AC1568" s="7">
        <v>0</v>
      </c>
      <c r="AD1568" s="7">
        <v>19315980.612236779</v>
      </c>
      <c r="AE1568" s="7">
        <v>0</v>
      </c>
      <c r="AF1568" s="7">
        <v>21443357.794600002</v>
      </c>
      <c r="AG1568" s="7">
        <v>149173.31200000001</v>
      </c>
      <c r="AH1568" s="7">
        <v>19315980.612236779</v>
      </c>
      <c r="AI1568" s="7">
        <v>6569846</v>
      </c>
      <c r="AJ1568" s="7">
        <v>187450</v>
      </c>
      <c r="AK1568" s="7">
        <v>13401255</v>
      </c>
      <c r="AL1568" s="7">
        <v>869458</v>
      </c>
      <c r="AM1568" s="7">
        <v>528391</v>
      </c>
      <c r="AN1568" s="7">
        <v>0</v>
      </c>
      <c r="AO1568" s="7">
        <v>0</v>
      </c>
      <c r="AP1568" s="7">
        <v>11420224</v>
      </c>
      <c r="AQ1568" s="7">
        <v>903070</v>
      </c>
      <c r="AR1568" s="7">
        <v>7868691</v>
      </c>
      <c r="AS1568" s="7">
        <v>206189</v>
      </c>
      <c r="AT1568" s="7">
        <v>14792553</v>
      </c>
      <c r="AU1568" s="7">
        <v>818519</v>
      </c>
      <c r="AV1568" s="7">
        <v>580468</v>
      </c>
      <c r="AW1568" s="7">
        <v>0</v>
      </c>
      <c r="AX1568" s="7">
        <v>0</v>
      </c>
      <c r="AY1568" s="7">
        <v>13195249</v>
      </c>
      <c r="AZ1568" s="7">
        <v>382783</v>
      </c>
      <c r="BA1568" s="7">
        <v>1445830.7000000002</v>
      </c>
      <c r="BB1568" s="7">
        <v>1857.34</v>
      </c>
      <c r="BC1568" s="7">
        <v>0</v>
      </c>
      <c r="BD1568" s="7">
        <v>0</v>
      </c>
      <c r="BE1568" s="7">
        <v>6328.6</v>
      </c>
      <c r="BF1568" s="7">
        <v>0</v>
      </c>
      <c r="BG1568" s="7">
        <v>903143.01883678115</v>
      </c>
      <c r="BH1568" s="7">
        <v>10072</v>
      </c>
      <c r="BI1568" s="7">
        <v>333983</v>
      </c>
      <c r="BJ1568" s="7">
        <v>4596520.2891666684</v>
      </c>
      <c r="BK1568" s="7">
        <v>1411324.7466666689</v>
      </c>
      <c r="BL1568" s="7">
        <v>2409408.9566666665</v>
      </c>
      <c r="BM1568" s="7">
        <v>7921964.256666665</v>
      </c>
      <c r="BN1568" s="130">
        <v>0.625</v>
      </c>
      <c r="BO1568" s="131">
        <v>4.0185420000000001E-4</v>
      </c>
      <c r="BP1568" s="161">
        <v>10183.273508954615</v>
      </c>
      <c r="BQ1568" s="162">
        <v>14771488</v>
      </c>
      <c r="BR1568" s="161">
        <v>555977</v>
      </c>
      <c r="BS1568" s="163">
        <v>0</v>
      </c>
      <c r="BT1568" s="163">
        <v>491917.28116321564</v>
      </c>
      <c r="BU1568" s="161">
        <v>21443357.789999999</v>
      </c>
      <c r="BV1568" s="161">
        <v>149173.31</v>
      </c>
      <c r="BW1568" s="165">
        <v>19807897.891163215</v>
      </c>
      <c r="BX1568" s="161">
        <v>555977</v>
      </c>
    </row>
    <row r="1569" spans="1:76" ht="14.45" x14ac:dyDescent="0.3">
      <c r="A1569" s="164" t="s">
        <v>31</v>
      </c>
      <c r="B1569" s="6" t="s">
        <v>161</v>
      </c>
      <c r="C1569" s="6" t="s">
        <v>92</v>
      </c>
      <c r="D1569" s="6" t="s">
        <v>32</v>
      </c>
      <c r="E1569" s="6" t="s">
        <v>36</v>
      </c>
      <c r="F1569" s="24" t="str">
        <f>+Tabela1[[#This Row],[WK]]&amp;Tabela1[[#This Row],[PK]]&amp;Tabela1[[#This Row],[GK]]</f>
        <v>201102</v>
      </c>
      <c r="G1569" s="6" t="s">
        <v>1499</v>
      </c>
      <c r="H1569" s="7">
        <v>68422343.648000196</v>
      </c>
      <c r="I1569" s="8">
        <v>1.371</v>
      </c>
      <c r="J1569" s="7">
        <v>93807033.139999986</v>
      </c>
      <c r="K1569" s="8">
        <v>7.0000000000000007E-2</v>
      </c>
      <c r="L1569" s="7">
        <v>6566492.3197999997</v>
      </c>
      <c r="M1569" s="7">
        <v>4212124.3197999997</v>
      </c>
      <c r="N1569" s="9">
        <v>1.7890679451130833</v>
      </c>
      <c r="O1569" s="7">
        <v>1468862</v>
      </c>
      <c r="P1569" s="8">
        <v>1.2949999999999999</v>
      </c>
      <c r="Q1569" s="7">
        <v>1902176</v>
      </c>
      <c r="R1569" s="8">
        <v>1.6E-2</v>
      </c>
      <c r="S1569" s="7">
        <v>30434.815999999999</v>
      </c>
      <c r="T1569" s="7">
        <v>-6638.1840000000011</v>
      </c>
      <c r="U1569" s="9">
        <v>-0.17905710355245061</v>
      </c>
      <c r="V1569" s="7">
        <v>4205486.1357999993</v>
      </c>
      <c r="W1569" s="9">
        <v>1.7585573450484455</v>
      </c>
      <c r="X1569" s="7">
        <v>13542973.084471082</v>
      </c>
      <c r="Y1569" s="7">
        <v>6097369</v>
      </c>
      <c r="Z1569" s="7">
        <v>396256.26</v>
      </c>
      <c r="AA1569" s="7">
        <v>480217.824471083</v>
      </c>
      <c r="AB1569" s="7">
        <v>6569130</v>
      </c>
      <c r="AC1569" s="7">
        <v>0</v>
      </c>
      <c r="AD1569" s="7">
        <v>9337486.9486710839</v>
      </c>
      <c r="AE1569" s="7">
        <v>0</v>
      </c>
      <c r="AF1569" s="7">
        <v>6566492.3197999997</v>
      </c>
      <c r="AG1569" s="7">
        <v>30434.815999999999</v>
      </c>
      <c r="AH1569" s="7">
        <v>9337486.9486710839</v>
      </c>
      <c r="AI1569" s="7">
        <v>1965744</v>
      </c>
      <c r="AJ1569" s="7">
        <v>22537</v>
      </c>
      <c r="AK1569" s="7">
        <v>4822778</v>
      </c>
      <c r="AL1569" s="7">
        <v>0</v>
      </c>
      <c r="AM1569" s="7">
        <v>355867</v>
      </c>
      <c r="AN1569" s="7">
        <v>0</v>
      </c>
      <c r="AO1569" s="7">
        <v>0</v>
      </c>
      <c r="AP1569" s="7">
        <v>5712431</v>
      </c>
      <c r="AQ1569" s="7">
        <v>290414</v>
      </c>
      <c r="AR1569" s="7">
        <v>2354368</v>
      </c>
      <c r="AS1569" s="7">
        <v>37073</v>
      </c>
      <c r="AT1569" s="7">
        <v>5611213</v>
      </c>
      <c r="AU1569" s="7">
        <v>0</v>
      </c>
      <c r="AV1569" s="7">
        <v>321136</v>
      </c>
      <c r="AW1569" s="7">
        <v>0</v>
      </c>
      <c r="AX1569" s="7">
        <v>0</v>
      </c>
      <c r="AY1569" s="7">
        <v>5922663</v>
      </c>
      <c r="AZ1569" s="7">
        <v>113537</v>
      </c>
      <c r="BA1569" s="7">
        <v>396256.26</v>
      </c>
      <c r="BB1569" s="7">
        <v>0</v>
      </c>
      <c r="BC1569" s="7">
        <v>79.92</v>
      </c>
      <c r="BD1569" s="7">
        <v>1235.57</v>
      </c>
      <c r="BE1569" s="7">
        <v>5517.7</v>
      </c>
      <c r="BF1569" s="7">
        <v>0</v>
      </c>
      <c r="BG1569" s="7">
        <v>333477.824471083</v>
      </c>
      <c r="BH1569" s="7">
        <v>3719</v>
      </c>
      <c r="BI1569" s="7">
        <v>146740</v>
      </c>
      <c r="BJ1569" s="7">
        <v>2019576.6999999993</v>
      </c>
      <c r="BK1569" s="7">
        <v>1180626.316666666</v>
      </c>
      <c r="BL1569" s="7">
        <v>450383.24</v>
      </c>
      <c r="BM1569" s="7">
        <v>2455035.0533333332</v>
      </c>
      <c r="BN1569" s="130">
        <v>0.59699999999999998</v>
      </c>
      <c r="BO1569" s="131">
        <v>1.4708559999999999E-4</v>
      </c>
      <c r="BP1569" s="161">
        <v>3726.9300275944129</v>
      </c>
      <c r="BQ1569" s="162">
        <v>6569130</v>
      </c>
      <c r="BR1569" s="161">
        <v>206203</v>
      </c>
      <c r="BS1569" s="163">
        <v>0</v>
      </c>
      <c r="BT1569" s="163">
        <v>0</v>
      </c>
      <c r="BU1569" s="161">
        <v>6566492.3200000003</v>
      </c>
      <c r="BV1569" s="161">
        <v>30434.82</v>
      </c>
      <c r="BW1569" s="165">
        <v>9337486.9499999993</v>
      </c>
      <c r="BX1569" s="161">
        <v>206203</v>
      </c>
    </row>
    <row r="1570" spans="1:76" ht="14.45" x14ac:dyDescent="0.3">
      <c r="A1570" s="164" t="s">
        <v>31</v>
      </c>
      <c r="B1570" s="6" t="s">
        <v>161</v>
      </c>
      <c r="C1570" s="6" t="s">
        <v>92</v>
      </c>
      <c r="D1570" s="6" t="s">
        <v>37</v>
      </c>
      <c r="E1570" s="6" t="s">
        <v>36</v>
      </c>
      <c r="F1570" s="24" t="str">
        <f>+Tabela1[[#This Row],[WK]]&amp;Tabela1[[#This Row],[PK]]&amp;Tabela1[[#This Row],[GK]]</f>
        <v>201103</v>
      </c>
      <c r="G1570" s="6" t="s">
        <v>1500</v>
      </c>
      <c r="H1570" s="7">
        <v>54607433.845599964</v>
      </c>
      <c r="I1570" s="8">
        <v>1.371</v>
      </c>
      <c r="J1570" s="7">
        <v>74866791.810000002</v>
      </c>
      <c r="K1570" s="8">
        <v>7.0000000000000007E-2</v>
      </c>
      <c r="L1570" s="7">
        <v>5240675.4267000007</v>
      </c>
      <c r="M1570" s="7">
        <v>3071404.4267000007</v>
      </c>
      <c r="N1570" s="9">
        <v>1.4158693988441282</v>
      </c>
      <c r="O1570" s="7">
        <v>8300525</v>
      </c>
      <c r="P1570" s="8">
        <v>1.2949999999999999</v>
      </c>
      <c r="Q1570" s="7">
        <v>10749180</v>
      </c>
      <c r="R1570" s="8">
        <v>1.6E-2</v>
      </c>
      <c r="S1570" s="7">
        <v>171986.88</v>
      </c>
      <c r="T1570" s="7">
        <v>13438.880000000005</v>
      </c>
      <c r="U1570" s="9">
        <v>8.476221712036737E-2</v>
      </c>
      <c r="V1570" s="7">
        <v>3084843.3067000005</v>
      </c>
      <c r="W1570" s="9">
        <v>1.3252075469355653</v>
      </c>
      <c r="X1570" s="7">
        <v>11137151.065000001</v>
      </c>
      <c r="Y1570" s="7">
        <v>5319406</v>
      </c>
      <c r="Z1570" s="7">
        <v>3925.0650000000001</v>
      </c>
      <c r="AA1570" s="7">
        <v>531866</v>
      </c>
      <c r="AB1570" s="7">
        <v>5281954</v>
      </c>
      <c r="AC1570" s="7">
        <v>0</v>
      </c>
      <c r="AD1570" s="7">
        <v>8052307.7583000008</v>
      </c>
      <c r="AE1570" s="7">
        <v>0</v>
      </c>
      <c r="AF1570" s="7">
        <v>5240675.4267000007</v>
      </c>
      <c r="AG1570" s="7">
        <v>171986.88</v>
      </c>
      <c r="AH1570" s="7">
        <v>8052307.7583000008</v>
      </c>
      <c r="AI1570" s="7">
        <v>1811200</v>
      </c>
      <c r="AJ1570" s="7">
        <v>135228</v>
      </c>
      <c r="AK1570" s="7">
        <v>3870219</v>
      </c>
      <c r="AL1570" s="7">
        <v>0</v>
      </c>
      <c r="AM1570" s="7">
        <v>139508</v>
      </c>
      <c r="AN1570" s="7">
        <v>0</v>
      </c>
      <c r="AO1570" s="7">
        <v>0</v>
      </c>
      <c r="AP1570" s="7">
        <v>4011310</v>
      </c>
      <c r="AQ1570" s="7">
        <v>358045</v>
      </c>
      <c r="AR1570" s="7">
        <v>2169271</v>
      </c>
      <c r="AS1570" s="7">
        <v>158548</v>
      </c>
      <c r="AT1570" s="7">
        <v>4292771</v>
      </c>
      <c r="AU1570" s="7">
        <v>159608</v>
      </c>
      <c r="AV1570" s="7">
        <v>871785</v>
      </c>
      <c r="AW1570" s="7">
        <v>0</v>
      </c>
      <c r="AX1570" s="7">
        <v>0</v>
      </c>
      <c r="AY1570" s="7">
        <v>4527845</v>
      </c>
      <c r="AZ1570" s="7">
        <v>145976</v>
      </c>
      <c r="BA1570" s="7">
        <v>3925.0650000000001</v>
      </c>
      <c r="BB1570" s="7">
        <v>0</v>
      </c>
      <c r="BC1570" s="7">
        <v>0</v>
      </c>
      <c r="BD1570" s="7">
        <v>0</v>
      </c>
      <c r="BE1570" s="7">
        <v>84.41</v>
      </c>
      <c r="BF1570" s="7">
        <v>0</v>
      </c>
      <c r="BG1570" s="7">
        <v>320594</v>
      </c>
      <c r="BH1570" s="7">
        <v>3046</v>
      </c>
      <c r="BI1570" s="7">
        <v>211272</v>
      </c>
      <c r="BJ1570" s="7">
        <v>2907663.1574999997</v>
      </c>
      <c r="BK1570" s="7">
        <v>1258993.4166666665</v>
      </c>
      <c r="BL1570" s="7">
        <v>1317546.8266666667</v>
      </c>
      <c r="BM1570" s="7">
        <v>3959585.31</v>
      </c>
      <c r="BN1570" s="130">
        <v>0.57899999999999996</v>
      </c>
      <c r="BO1570" s="131">
        <v>1.222866E-4</v>
      </c>
      <c r="BP1570" s="161">
        <v>3098.6046430764823</v>
      </c>
      <c r="BQ1570" s="162">
        <v>5281954</v>
      </c>
      <c r="BR1570" s="161">
        <v>168988</v>
      </c>
      <c r="BS1570" s="163">
        <v>0</v>
      </c>
      <c r="BT1570" s="163">
        <v>29821.934999998659</v>
      </c>
      <c r="BU1570" s="161">
        <v>5240675.43</v>
      </c>
      <c r="BV1570" s="161">
        <v>171986.88</v>
      </c>
      <c r="BW1570" s="165">
        <v>8082129.6949999984</v>
      </c>
      <c r="BX1570" s="161">
        <v>168988</v>
      </c>
    </row>
    <row r="1571" spans="1:76" ht="14.45" x14ac:dyDescent="0.3">
      <c r="A1571" s="164" t="s">
        <v>31</v>
      </c>
      <c r="B1571" s="6" t="s">
        <v>161</v>
      </c>
      <c r="C1571" s="6" t="s">
        <v>92</v>
      </c>
      <c r="D1571" s="6" t="s">
        <v>39</v>
      </c>
      <c r="E1571" s="6" t="s">
        <v>40</v>
      </c>
      <c r="F1571" s="24" t="str">
        <f>+Tabela1[[#This Row],[WK]]&amp;Tabela1[[#This Row],[PK]]&amp;Tabela1[[#This Row],[GK]]</f>
        <v>201104</v>
      </c>
      <c r="G1571" s="6" t="s">
        <v>1501</v>
      </c>
      <c r="H1571" s="7">
        <v>64316809.11779999</v>
      </c>
      <c r="I1571" s="8">
        <v>1.371</v>
      </c>
      <c r="J1571" s="7">
        <v>88178345.310000002</v>
      </c>
      <c r="K1571" s="8">
        <v>7.0000000000000007E-2</v>
      </c>
      <c r="L1571" s="7">
        <v>6172484.1717000008</v>
      </c>
      <c r="M1571" s="7">
        <v>4185346.1717000008</v>
      </c>
      <c r="N1571" s="9">
        <v>2.1062181749329945</v>
      </c>
      <c r="O1571" s="7">
        <v>0</v>
      </c>
      <c r="P1571" s="8">
        <v>1.2949999999999999</v>
      </c>
      <c r="Q1571" s="7">
        <v>0</v>
      </c>
      <c r="R1571" s="8">
        <v>1.6E-2</v>
      </c>
      <c r="S1571" s="7">
        <v>0</v>
      </c>
      <c r="T1571" s="7">
        <v>-25700</v>
      </c>
      <c r="U1571" s="9">
        <v>-1</v>
      </c>
      <c r="V1571" s="7">
        <v>4159646.1717000008</v>
      </c>
      <c r="W1571" s="9">
        <v>2.0665578510044029</v>
      </c>
      <c r="X1571" s="7">
        <v>7464900.0449999999</v>
      </c>
      <c r="Y1571" s="7">
        <v>2516560</v>
      </c>
      <c r="Z1571" s="7">
        <v>745060.04500000004</v>
      </c>
      <c r="AA1571" s="7">
        <v>449381</v>
      </c>
      <c r="AB1571" s="7">
        <v>3552677</v>
      </c>
      <c r="AC1571" s="7">
        <v>201222</v>
      </c>
      <c r="AD1571" s="7">
        <v>3305253.8732999992</v>
      </c>
      <c r="AE1571" s="7">
        <v>0</v>
      </c>
      <c r="AF1571" s="7">
        <v>6172484.1717000008</v>
      </c>
      <c r="AG1571" s="7">
        <v>0</v>
      </c>
      <c r="AH1571" s="7">
        <v>3305253.8732999992</v>
      </c>
      <c r="AI1571" s="7">
        <v>1659131</v>
      </c>
      <c r="AJ1571" s="7">
        <v>29950</v>
      </c>
      <c r="AK1571" s="7">
        <v>3311714</v>
      </c>
      <c r="AL1571" s="7">
        <v>5171</v>
      </c>
      <c r="AM1571" s="7">
        <v>765155</v>
      </c>
      <c r="AN1571" s="7">
        <v>0</v>
      </c>
      <c r="AO1571" s="7">
        <v>0</v>
      </c>
      <c r="AP1571" s="7">
        <v>2995362</v>
      </c>
      <c r="AQ1571" s="7">
        <v>155153</v>
      </c>
      <c r="AR1571" s="7">
        <v>1987138</v>
      </c>
      <c r="AS1571" s="7">
        <v>25700</v>
      </c>
      <c r="AT1571" s="7">
        <v>3541885</v>
      </c>
      <c r="AU1571" s="7">
        <v>0</v>
      </c>
      <c r="AV1571" s="7">
        <v>356247</v>
      </c>
      <c r="AW1571" s="7">
        <v>0</v>
      </c>
      <c r="AX1571" s="7">
        <v>0</v>
      </c>
      <c r="AY1571" s="7">
        <v>3257373</v>
      </c>
      <c r="AZ1571" s="7">
        <v>63256</v>
      </c>
      <c r="BA1571" s="7">
        <v>745060.04500000004</v>
      </c>
      <c r="BB1571" s="7">
        <v>0</v>
      </c>
      <c r="BC1571" s="7">
        <v>273.89999999999998</v>
      </c>
      <c r="BD1571" s="7">
        <v>697.3</v>
      </c>
      <c r="BE1571" s="7">
        <v>11338.65</v>
      </c>
      <c r="BF1571" s="7">
        <v>2195.3200000000002</v>
      </c>
      <c r="BG1571" s="7">
        <v>320594</v>
      </c>
      <c r="BH1571" s="7">
        <v>2688</v>
      </c>
      <c r="BI1571" s="7">
        <v>128787</v>
      </c>
      <c r="BJ1571" s="7">
        <v>1772564.6416666661</v>
      </c>
      <c r="BK1571" s="7">
        <v>1009205.2133333329</v>
      </c>
      <c r="BL1571" s="7">
        <v>318385.52333333337</v>
      </c>
      <c r="BM1571" s="7">
        <v>2416666.6666666665</v>
      </c>
      <c r="BN1571" s="130">
        <v>0.75</v>
      </c>
      <c r="BO1571" s="131">
        <v>1.051389E-4</v>
      </c>
      <c r="BP1571" s="161">
        <v>2664.3797754319253</v>
      </c>
      <c r="BQ1571" s="162">
        <v>3552677</v>
      </c>
      <c r="BR1571" s="161">
        <v>152300</v>
      </c>
      <c r="BS1571" s="163">
        <v>0</v>
      </c>
      <c r="BT1571" s="163">
        <v>844550.8550000001</v>
      </c>
      <c r="BU1571" s="161">
        <v>6172484.1699999999</v>
      </c>
      <c r="BV1571" s="161">
        <v>0</v>
      </c>
      <c r="BW1571" s="165">
        <v>4149804.7250000001</v>
      </c>
      <c r="BX1571" s="161">
        <v>152300</v>
      </c>
    </row>
    <row r="1572" spans="1:76" ht="14.45" x14ac:dyDescent="0.3">
      <c r="A1572" s="164" t="s">
        <v>31</v>
      </c>
      <c r="B1572" s="6" t="s">
        <v>161</v>
      </c>
      <c r="C1572" s="6" t="s">
        <v>92</v>
      </c>
      <c r="D1572" s="6" t="s">
        <v>42</v>
      </c>
      <c r="E1572" s="6" t="s">
        <v>36</v>
      </c>
      <c r="F1572" s="24" t="str">
        <f>+Tabela1[[#This Row],[WK]]&amp;Tabela1[[#This Row],[PK]]&amp;Tabela1[[#This Row],[GK]]</f>
        <v>201105</v>
      </c>
      <c r="G1572" s="6" t="s">
        <v>1502</v>
      </c>
      <c r="H1572" s="7">
        <v>93116940.883599833</v>
      </c>
      <c r="I1572" s="8">
        <v>1.371</v>
      </c>
      <c r="J1572" s="7">
        <v>127663325.94999999</v>
      </c>
      <c r="K1572" s="8">
        <v>7.0000000000000007E-2</v>
      </c>
      <c r="L1572" s="7">
        <v>8936432.8165000007</v>
      </c>
      <c r="M1572" s="7">
        <v>5565239.8165000007</v>
      </c>
      <c r="N1572" s="9">
        <v>1.6508220729278924</v>
      </c>
      <c r="O1572" s="7">
        <v>15414125</v>
      </c>
      <c r="P1572" s="8">
        <v>1.2949999999999999</v>
      </c>
      <c r="Q1572" s="7">
        <v>19961292</v>
      </c>
      <c r="R1572" s="8">
        <v>1.6E-2</v>
      </c>
      <c r="S1572" s="7">
        <v>319380.67200000002</v>
      </c>
      <c r="T1572" s="7">
        <v>-286111.32799999998</v>
      </c>
      <c r="U1572" s="9">
        <v>-0.47252701604645475</v>
      </c>
      <c r="V1572" s="7">
        <v>5279128.4885000009</v>
      </c>
      <c r="W1572" s="9">
        <v>1.327519903764065</v>
      </c>
      <c r="X1572" s="7">
        <v>11059515.719773203</v>
      </c>
      <c r="Y1572" s="7">
        <v>2707118</v>
      </c>
      <c r="Z1572" s="7">
        <v>142214.66999999998</v>
      </c>
      <c r="AA1572" s="7">
        <v>795832.04977320274</v>
      </c>
      <c r="AB1572" s="7">
        <v>5671564</v>
      </c>
      <c r="AC1572" s="7">
        <v>1742787</v>
      </c>
      <c r="AD1572" s="7">
        <v>5780387.2312732022</v>
      </c>
      <c r="AE1572" s="7">
        <v>0</v>
      </c>
      <c r="AF1572" s="7">
        <v>8936432.8165000007</v>
      </c>
      <c r="AG1572" s="7">
        <v>319380.67200000002</v>
      </c>
      <c r="AH1572" s="7">
        <v>5780387.2312732022</v>
      </c>
      <c r="AI1572" s="7">
        <v>2814727</v>
      </c>
      <c r="AJ1572" s="7">
        <v>216367</v>
      </c>
      <c r="AK1572" s="7">
        <v>4061559</v>
      </c>
      <c r="AL1572" s="7">
        <v>0</v>
      </c>
      <c r="AM1572" s="7">
        <v>1282463</v>
      </c>
      <c r="AN1572" s="7">
        <v>0</v>
      </c>
      <c r="AO1572" s="7">
        <v>0</v>
      </c>
      <c r="AP1572" s="7">
        <v>4319739</v>
      </c>
      <c r="AQ1572" s="7">
        <v>270523</v>
      </c>
      <c r="AR1572" s="7">
        <v>3371193</v>
      </c>
      <c r="AS1572" s="7">
        <v>605492</v>
      </c>
      <c r="AT1572" s="7">
        <v>4218214</v>
      </c>
      <c r="AU1572" s="7">
        <v>0</v>
      </c>
      <c r="AV1572" s="7">
        <v>1319085</v>
      </c>
      <c r="AW1572" s="7">
        <v>0</v>
      </c>
      <c r="AX1572" s="7">
        <v>0</v>
      </c>
      <c r="AY1572" s="7">
        <v>5045799</v>
      </c>
      <c r="AZ1572" s="7">
        <v>120025</v>
      </c>
      <c r="BA1572" s="7">
        <v>142214.66999999998</v>
      </c>
      <c r="BB1572" s="7">
        <v>0</v>
      </c>
      <c r="BC1572" s="7">
        <v>0</v>
      </c>
      <c r="BD1572" s="7">
        <v>0</v>
      </c>
      <c r="BE1572" s="7">
        <v>0</v>
      </c>
      <c r="BF1572" s="7">
        <v>4587.57</v>
      </c>
      <c r="BG1572" s="7">
        <v>325856.04977320269</v>
      </c>
      <c r="BH1572" s="7">
        <v>3634</v>
      </c>
      <c r="BI1572" s="7">
        <v>469976</v>
      </c>
      <c r="BJ1572" s="7">
        <v>6468211.2508333325</v>
      </c>
      <c r="BK1572" s="7">
        <v>2821536.9766666656</v>
      </c>
      <c r="BL1572" s="7">
        <v>4618486.833333333</v>
      </c>
      <c r="BM1572" s="7">
        <v>5349723.4300000006</v>
      </c>
      <c r="BN1572" s="130">
        <v>0.78700000000000003</v>
      </c>
      <c r="BO1572" s="131">
        <v>1.369547E-4</v>
      </c>
      <c r="BP1572" s="161">
        <v>3470.7973867718174</v>
      </c>
      <c r="BQ1572" s="162">
        <v>5671564</v>
      </c>
      <c r="BR1572" s="161">
        <v>207519</v>
      </c>
      <c r="BS1572" s="163">
        <v>0</v>
      </c>
      <c r="BT1572" s="163">
        <v>851126.28022679687</v>
      </c>
      <c r="BU1572" s="161">
        <v>8936432.8200000003</v>
      </c>
      <c r="BV1572" s="161">
        <v>319380.67</v>
      </c>
      <c r="BW1572" s="165">
        <v>6631513.5102267973</v>
      </c>
      <c r="BX1572" s="161">
        <v>207519</v>
      </c>
    </row>
    <row r="1573" spans="1:76" ht="14.45" x14ac:dyDescent="0.3">
      <c r="A1573" s="164" t="s">
        <v>31</v>
      </c>
      <c r="B1573" s="6" t="s">
        <v>161</v>
      </c>
      <c r="C1573" s="6" t="s">
        <v>92</v>
      </c>
      <c r="D1573" s="6" t="s">
        <v>44</v>
      </c>
      <c r="E1573" s="6" t="s">
        <v>36</v>
      </c>
      <c r="F1573" s="24" t="str">
        <f>+Tabela1[[#This Row],[WK]]&amp;Tabela1[[#This Row],[PK]]&amp;Tabela1[[#This Row],[GK]]</f>
        <v>201106</v>
      </c>
      <c r="G1573" s="6" t="s">
        <v>1503</v>
      </c>
      <c r="H1573" s="7">
        <v>32058602.828599967</v>
      </c>
      <c r="I1573" s="8">
        <v>1.371</v>
      </c>
      <c r="J1573" s="7">
        <v>43952344.479999997</v>
      </c>
      <c r="K1573" s="8">
        <v>7.0000000000000007E-2</v>
      </c>
      <c r="L1573" s="7">
        <v>3076664.1136000003</v>
      </c>
      <c r="M1573" s="7">
        <v>2269328.1136000003</v>
      </c>
      <c r="N1573" s="9">
        <v>2.8108843326694219</v>
      </c>
      <c r="O1573" s="7">
        <v>0</v>
      </c>
      <c r="P1573" s="8">
        <v>1.2949999999999999</v>
      </c>
      <c r="Q1573" s="7">
        <v>0</v>
      </c>
      <c r="R1573" s="8">
        <v>1.6E-2</v>
      </c>
      <c r="S1573" s="7">
        <v>0</v>
      </c>
      <c r="T1573" s="7">
        <v>-5725</v>
      </c>
      <c r="U1573" s="9">
        <v>-1</v>
      </c>
      <c r="V1573" s="7">
        <v>2263603.1136000003</v>
      </c>
      <c r="W1573" s="9">
        <v>2.7840507829055881</v>
      </c>
      <c r="X1573" s="7">
        <v>9898684.8399999999</v>
      </c>
      <c r="Y1573" s="7">
        <v>4101905</v>
      </c>
      <c r="Z1573" s="7">
        <v>174828.84</v>
      </c>
      <c r="AA1573" s="7">
        <v>572047</v>
      </c>
      <c r="AB1573" s="7">
        <v>3846592</v>
      </c>
      <c r="AC1573" s="7">
        <v>1203312</v>
      </c>
      <c r="AD1573" s="7">
        <v>7635081.7263999991</v>
      </c>
      <c r="AE1573" s="7">
        <v>0</v>
      </c>
      <c r="AF1573" s="7">
        <v>3076664.1136000003</v>
      </c>
      <c r="AG1573" s="7">
        <v>0</v>
      </c>
      <c r="AH1573" s="7">
        <v>7635081.7263999991</v>
      </c>
      <c r="AI1573" s="7">
        <v>674073</v>
      </c>
      <c r="AJ1573" s="7">
        <v>7150</v>
      </c>
      <c r="AK1573" s="7">
        <v>3891187</v>
      </c>
      <c r="AL1573" s="7">
        <v>0</v>
      </c>
      <c r="AM1573" s="7">
        <v>1210229</v>
      </c>
      <c r="AN1573" s="7">
        <v>0</v>
      </c>
      <c r="AO1573" s="7">
        <v>0</v>
      </c>
      <c r="AP1573" s="7">
        <v>3152629</v>
      </c>
      <c r="AQ1573" s="7">
        <v>87522</v>
      </c>
      <c r="AR1573" s="7">
        <v>807336</v>
      </c>
      <c r="AS1573" s="7">
        <v>5725</v>
      </c>
      <c r="AT1573" s="7">
        <v>4368300</v>
      </c>
      <c r="AU1573" s="7">
        <v>185611</v>
      </c>
      <c r="AV1573" s="7">
        <v>1370427</v>
      </c>
      <c r="AW1573" s="7">
        <v>0</v>
      </c>
      <c r="AX1573" s="7">
        <v>0</v>
      </c>
      <c r="AY1573" s="7">
        <v>3707231</v>
      </c>
      <c r="AZ1573" s="7">
        <v>40549</v>
      </c>
      <c r="BA1573" s="7">
        <v>174828.84</v>
      </c>
      <c r="BB1573" s="7">
        <v>166.05</v>
      </c>
      <c r="BC1573" s="7">
        <v>0</v>
      </c>
      <c r="BD1573" s="7">
        <v>0</v>
      </c>
      <c r="BE1573" s="7">
        <v>1545.76</v>
      </c>
      <c r="BF1573" s="7">
        <v>0</v>
      </c>
      <c r="BG1573" s="7">
        <v>320594</v>
      </c>
      <c r="BH1573" s="7">
        <v>2175</v>
      </c>
      <c r="BI1573" s="7">
        <v>251453</v>
      </c>
      <c r="BJ1573" s="7">
        <v>3460758.5383333322</v>
      </c>
      <c r="BK1573" s="7">
        <v>1694524.0133333318</v>
      </c>
      <c r="BL1573" s="7">
        <v>793538.33333333337</v>
      </c>
      <c r="BM1573" s="7">
        <v>5477861.4333333345</v>
      </c>
      <c r="BN1573" s="130">
        <v>0.5</v>
      </c>
      <c r="BO1573" s="131">
        <v>7.8097599999999996E-5</v>
      </c>
      <c r="BP1573" s="161">
        <v>1979.0248576058386</v>
      </c>
      <c r="BQ1573" s="162">
        <v>3846592</v>
      </c>
      <c r="BR1573" s="161">
        <v>120510</v>
      </c>
      <c r="BS1573" s="163">
        <v>0</v>
      </c>
      <c r="BT1573" s="163">
        <v>893943.1099999994</v>
      </c>
      <c r="BU1573" s="161">
        <v>3076664.11</v>
      </c>
      <c r="BV1573" s="161">
        <v>0</v>
      </c>
      <c r="BW1573" s="165">
        <v>8529024.8399999999</v>
      </c>
      <c r="BX1573" s="161">
        <v>120510</v>
      </c>
    </row>
    <row r="1574" spans="1:76" ht="14.45" x14ac:dyDescent="0.3">
      <c r="A1574" s="164" t="s">
        <v>31</v>
      </c>
      <c r="B1574" s="6" t="s">
        <v>161</v>
      </c>
      <c r="C1574" s="6" t="s">
        <v>92</v>
      </c>
      <c r="D1574" s="6" t="s">
        <v>51</v>
      </c>
      <c r="E1574" s="6" t="s">
        <v>36</v>
      </c>
      <c r="F1574" s="24" t="str">
        <f>+Tabela1[[#This Row],[WK]]&amp;Tabela1[[#This Row],[PK]]&amp;Tabela1[[#This Row],[GK]]</f>
        <v>201107</v>
      </c>
      <c r="G1574" s="6" t="s">
        <v>1504</v>
      </c>
      <c r="H1574" s="7">
        <v>56941861.924600117</v>
      </c>
      <c r="I1574" s="8">
        <v>1.371</v>
      </c>
      <c r="J1574" s="7">
        <v>78067292.700000003</v>
      </c>
      <c r="K1574" s="8">
        <v>7.0000000000000007E-2</v>
      </c>
      <c r="L1574" s="7">
        <v>5464710.489000001</v>
      </c>
      <c r="M1574" s="7">
        <v>4007719.489000001</v>
      </c>
      <c r="N1574" s="9">
        <v>2.7506823919983039</v>
      </c>
      <c r="O1574" s="7">
        <v>7665825</v>
      </c>
      <c r="P1574" s="8">
        <v>1.2949999999999999</v>
      </c>
      <c r="Q1574" s="7">
        <v>9927243</v>
      </c>
      <c r="R1574" s="8">
        <v>1.6E-2</v>
      </c>
      <c r="S1574" s="7">
        <v>158835.88800000001</v>
      </c>
      <c r="T1574" s="7">
        <v>24420.888000000006</v>
      </c>
      <c r="U1574" s="9">
        <v>0.18168275862068969</v>
      </c>
      <c r="V1574" s="7">
        <v>4032140.3770000013</v>
      </c>
      <c r="W1574" s="9">
        <v>2.5336968548566494</v>
      </c>
      <c r="X1574" s="7">
        <v>10675708.469999999</v>
      </c>
      <c r="Y1574" s="7">
        <v>4871478</v>
      </c>
      <c r="Z1574" s="7">
        <v>1561.47</v>
      </c>
      <c r="AA1574" s="7">
        <v>420665</v>
      </c>
      <c r="AB1574" s="7">
        <v>4967608</v>
      </c>
      <c r="AC1574" s="7">
        <v>414396</v>
      </c>
      <c r="AD1574" s="7">
        <v>6643568.0929999975</v>
      </c>
      <c r="AE1574" s="7">
        <v>0</v>
      </c>
      <c r="AF1574" s="7">
        <v>5464710.489000001</v>
      </c>
      <c r="AG1574" s="7">
        <v>158835.88800000001</v>
      </c>
      <c r="AH1574" s="7">
        <v>6643568.0929999975</v>
      </c>
      <c r="AI1574" s="7">
        <v>1216493</v>
      </c>
      <c r="AJ1574" s="7">
        <v>146994</v>
      </c>
      <c r="AK1574" s="7">
        <v>4385852</v>
      </c>
      <c r="AL1574" s="7">
        <v>0</v>
      </c>
      <c r="AM1574" s="7">
        <v>299303</v>
      </c>
      <c r="AN1574" s="7">
        <v>0</v>
      </c>
      <c r="AO1574" s="7">
        <v>0</v>
      </c>
      <c r="AP1574" s="7">
        <v>4104471</v>
      </c>
      <c r="AQ1574" s="7">
        <v>151175</v>
      </c>
      <c r="AR1574" s="7">
        <v>1456991</v>
      </c>
      <c r="AS1574" s="7">
        <v>134415</v>
      </c>
      <c r="AT1574" s="7">
        <v>4798068</v>
      </c>
      <c r="AU1574" s="7">
        <v>125710</v>
      </c>
      <c r="AV1574" s="7">
        <v>679619</v>
      </c>
      <c r="AW1574" s="7">
        <v>0</v>
      </c>
      <c r="AX1574" s="7">
        <v>0</v>
      </c>
      <c r="AY1574" s="7">
        <v>4722544</v>
      </c>
      <c r="AZ1574" s="7">
        <v>61634</v>
      </c>
      <c r="BA1574" s="7">
        <v>1561.47</v>
      </c>
      <c r="BB1574" s="7">
        <v>0</v>
      </c>
      <c r="BC1574" s="7">
        <v>0</v>
      </c>
      <c r="BD1574" s="7">
        <v>0</v>
      </c>
      <c r="BE1574" s="7">
        <v>33.58</v>
      </c>
      <c r="BF1574" s="7">
        <v>0</v>
      </c>
      <c r="BG1574" s="7">
        <v>320594</v>
      </c>
      <c r="BH1574" s="7">
        <v>3036</v>
      </c>
      <c r="BI1574" s="7">
        <v>100071</v>
      </c>
      <c r="BJ1574" s="7">
        <v>1377195.72</v>
      </c>
      <c r="BK1574" s="7">
        <v>0</v>
      </c>
      <c r="BL1574" s="7">
        <v>489852.71666666662</v>
      </c>
      <c r="BM1574" s="7">
        <v>4529077.4466666663</v>
      </c>
      <c r="BN1574" s="130">
        <v>0.61099999999999999</v>
      </c>
      <c r="BO1574" s="131">
        <v>1.2224100000000001E-4</v>
      </c>
      <c r="BP1574" s="161">
        <v>3097.6041249482691</v>
      </c>
      <c r="BQ1574" s="162">
        <v>4967608</v>
      </c>
      <c r="BR1574" s="161">
        <v>166677</v>
      </c>
      <c r="BS1574" s="163">
        <v>0</v>
      </c>
      <c r="BT1574" s="163">
        <v>878543.41999999993</v>
      </c>
      <c r="BU1574" s="161">
        <v>5464710.4900000002</v>
      </c>
      <c r="BV1574" s="161">
        <v>158835.89000000001</v>
      </c>
      <c r="BW1574" s="165">
        <v>7522111.5099999998</v>
      </c>
      <c r="BX1574" s="161">
        <v>166677</v>
      </c>
    </row>
    <row r="1575" spans="1:76" ht="14.45" x14ac:dyDescent="0.3">
      <c r="A1575" s="164" t="s">
        <v>31</v>
      </c>
      <c r="B1575" s="6" t="s">
        <v>161</v>
      </c>
      <c r="C1575" s="6" t="s">
        <v>92</v>
      </c>
      <c r="D1575" s="6" t="s">
        <v>75</v>
      </c>
      <c r="E1575" s="6" t="s">
        <v>40</v>
      </c>
      <c r="F1575" s="24" t="str">
        <f>+Tabela1[[#This Row],[WK]]&amp;Tabela1[[#This Row],[PK]]&amp;Tabela1[[#This Row],[GK]]</f>
        <v>201108</v>
      </c>
      <c r="G1575" s="6" t="s">
        <v>1505</v>
      </c>
      <c r="H1575" s="7">
        <v>750554229.30040157</v>
      </c>
      <c r="I1575" s="8">
        <v>1.371</v>
      </c>
      <c r="J1575" s="7">
        <v>1029009848.37</v>
      </c>
      <c r="K1575" s="8">
        <v>7.0000000000000007E-2</v>
      </c>
      <c r="L1575" s="7">
        <v>72030689.385900006</v>
      </c>
      <c r="M1575" s="7">
        <v>42526355.385900006</v>
      </c>
      <c r="N1575" s="9">
        <v>1.4413596112998179</v>
      </c>
      <c r="O1575" s="7">
        <v>67326817</v>
      </c>
      <c r="P1575" s="8">
        <v>1.2949999999999999</v>
      </c>
      <c r="Q1575" s="7">
        <v>87188228</v>
      </c>
      <c r="R1575" s="8">
        <v>1.6E-2</v>
      </c>
      <c r="S1575" s="7">
        <v>1395011.648</v>
      </c>
      <c r="T1575" s="7">
        <v>-1767599.352</v>
      </c>
      <c r="U1575" s="9">
        <v>-0.55890507937903211</v>
      </c>
      <c r="V1575" s="7">
        <v>40758756.033900008</v>
      </c>
      <c r="W1575" s="9">
        <v>1.2477063904782038</v>
      </c>
      <c r="X1575" s="7">
        <v>56902944.827797487</v>
      </c>
      <c r="Y1575" s="7">
        <v>8368261</v>
      </c>
      <c r="Z1575" s="7">
        <v>524280.06</v>
      </c>
      <c r="AA1575" s="7">
        <v>3064122.7677974822</v>
      </c>
      <c r="AB1575" s="7">
        <v>44946281</v>
      </c>
      <c r="AC1575" s="7">
        <v>0</v>
      </c>
      <c r="AD1575" s="7">
        <v>16144188.793897482</v>
      </c>
      <c r="AE1575" s="7">
        <v>0</v>
      </c>
      <c r="AF1575" s="7">
        <v>72030689.385900006</v>
      </c>
      <c r="AG1575" s="7">
        <v>1395011.648</v>
      </c>
      <c r="AH1575" s="7">
        <v>16144188.793897482</v>
      </c>
      <c r="AI1575" s="7">
        <v>24634204</v>
      </c>
      <c r="AJ1575" s="7">
        <v>1889641</v>
      </c>
      <c r="AK1575" s="7">
        <v>6534181</v>
      </c>
      <c r="AL1575" s="7">
        <v>1862042</v>
      </c>
      <c r="AM1575" s="7">
        <v>901283</v>
      </c>
      <c r="AN1575" s="7">
        <v>0</v>
      </c>
      <c r="AO1575" s="7">
        <v>0</v>
      </c>
      <c r="AP1575" s="7">
        <v>37252768</v>
      </c>
      <c r="AQ1575" s="7">
        <v>2390948</v>
      </c>
      <c r="AR1575" s="7">
        <v>29504334</v>
      </c>
      <c r="AS1575" s="7">
        <v>3162611</v>
      </c>
      <c r="AT1575" s="7">
        <v>5038159</v>
      </c>
      <c r="AU1575" s="7">
        <v>319804</v>
      </c>
      <c r="AV1575" s="7">
        <v>973863</v>
      </c>
      <c r="AW1575" s="7">
        <v>0</v>
      </c>
      <c r="AX1575" s="7">
        <v>0</v>
      </c>
      <c r="AY1575" s="7">
        <v>42160848</v>
      </c>
      <c r="AZ1575" s="7">
        <v>1013725</v>
      </c>
      <c r="BA1575" s="7">
        <v>524280.06</v>
      </c>
      <c r="BB1575" s="7">
        <v>0</v>
      </c>
      <c r="BC1575" s="7">
        <v>159.66</v>
      </c>
      <c r="BD1575" s="7">
        <v>2891.74</v>
      </c>
      <c r="BE1575" s="7">
        <v>1389.12</v>
      </c>
      <c r="BF1575" s="7">
        <v>4556.76</v>
      </c>
      <c r="BG1575" s="7">
        <v>2140032.7677974822</v>
      </c>
      <c r="BH1575" s="7">
        <v>23866</v>
      </c>
      <c r="BI1575" s="7">
        <v>924090</v>
      </c>
      <c r="BJ1575" s="7">
        <v>12718301.409166669</v>
      </c>
      <c r="BK1575" s="7">
        <v>10027880.400000004</v>
      </c>
      <c r="BL1575" s="7">
        <v>3892897.72</v>
      </c>
      <c r="BM1575" s="7">
        <v>2975888.5966666657</v>
      </c>
      <c r="BN1575" s="130">
        <v>0.91200000000000003</v>
      </c>
      <c r="BO1575" s="131">
        <v>1.0463187000000001E-3</v>
      </c>
      <c r="BP1575" s="161">
        <v>26514.730915779743</v>
      </c>
      <c r="BQ1575" s="162">
        <v>44946281</v>
      </c>
      <c r="BR1575" s="161">
        <v>1281719</v>
      </c>
      <c r="BS1575" s="163">
        <v>0</v>
      </c>
      <c r="BT1575" s="163">
        <v>0</v>
      </c>
      <c r="BU1575" s="161">
        <v>72030689.390000001</v>
      </c>
      <c r="BV1575" s="161">
        <v>1395011.65</v>
      </c>
      <c r="BW1575" s="165">
        <v>16144188.789999999</v>
      </c>
      <c r="BX1575" s="161">
        <v>1281719</v>
      </c>
    </row>
    <row r="1576" spans="1:76" ht="14.45" x14ac:dyDescent="0.3">
      <c r="A1576" s="164" t="s">
        <v>31</v>
      </c>
      <c r="B1576" s="6" t="s">
        <v>161</v>
      </c>
      <c r="C1576" s="6" t="s">
        <v>92</v>
      </c>
      <c r="D1576" s="6" t="s">
        <v>77</v>
      </c>
      <c r="E1576" s="6" t="s">
        <v>40</v>
      </c>
      <c r="F1576" s="24" t="str">
        <f>+Tabela1[[#This Row],[WK]]&amp;Tabela1[[#This Row],[PK]]&amp;Tabela1[[#This Row],[GK]]</f>
        <v>201109</v>
      </c>
      <c r="G1576" s="6" t="s">
        <v>1506</v>
      </c>
      <c r="H1576" s="7">
        <v>93662479.105199814</v>
      </c>
      <c r="I1576" s="8">
        <v>1.371</v>
      </c>
      <c r="J1576" s="7">
        <v>128411258.84999999</v>
      </c>
      <c r="K1576" s="8">
        <v>7.0000000000000007E-2</v>
      </c>
      <c r="L1576" s="7">
        <v>8988788.1195</v>
      </c>
      <c r="M1576" s="7">
        <v>6160098.1195</v>
      </c>
      <c r="N1576" s="9">
        <v>2.1777211781778845</v>
      </c>
      <c r="O1576" s="7">
        <v>2375805</v>
      </c>
      <c r="P1576" s="8">
        <v>1.2949999999999999</v>
      </c>
      <c r="Q1576" s="7">
        <v>3076667</v>
      </c>
      <c r="R1576" s="8">
        <v>1.6E-2</v>
      </c>
      <c r="S1576" s="7">
        <v>49226.671999999999</v>
      </c>
      <c r="T1576" s="7">
        <v>21933.671999999999</v>
      </c>
      <c r="U1576" s="9">
        <v>0.80363726962957527</v>
      </c>
      <c r="V1576" s="7">
        <v>6182031.7915000003</v>
      </c>
      <c r="W1576" s="9">
        <v>2.1645898422714702</v>
      </c>
      <c r="X1576" s="7">
        <v>29668107.168641463</v>
      </c>
      <c r="Y1576" s="7">
        <v>16078088</v>
      </c>
      <c r="Z1576" s="7">
        <v>2152815.77</v>
      </c>
      <c r="AA1576" s="7">
        <v>951078.39864146209</v>
      </c>
      <c r="AB1576" s="7">
        <v>10486125</v>
      </c>
      <c r="AC1576" s="7">
        <v>0</v>
      </c>
      <c r="AD1576" s="7">
        <v>23486075.377141465</v>
      </c>
      <c r="AE1576" s="7">
        <v>0</v>
      </c>
      <c r="AF1576" s="7">
        <v>8988788.1195</v>
      </c>
      <c r="AG1576" s="7">
        <v>49226.671999999999</v>
      </c>
      <c r="AH1576" s="7">
        <v>23486075.377141465</v>
      </c>
      <c r="AI1576" s="7">
        <v>2361772</v>
      </c>
      <c r="AJ1576" s="7">
        <v>19588</v>
      </c>
      <c r="AK1576" s="7">
        <v>11232433</v>
      </c>
      <c r="AL1576" s="7">
        <v>288297</v>
      </c>
      <c r="AM1576" s="7">
        <v>874146</v>
      </c>
      <c r="AN1576" s="7">
        <v>0</v>
      </c>
      <c r="AO1576" s="7">
        <v>0</v>
      </c>
      <c r="AP1576" s="7">
        <v>8338697</v>
      </c>
      <c r="AQ1576" s="7">
        <v>469438</v>
      </c>
      <c r="AR1576" s="7">
        <v>2828690</v>
      </c>
      <c r="AS1576" s="7">
        <v>27293</v>
      </c>
      <c r="AT1576" s="7">
        <v>12394999</v>
      </c>
      <c r="AU1576" s="7">
        <v>807982</v>
      </c>
      <c r="AV1576" s="7">
        <v>821920</v>
      </c>
      <c r="AW1576" s="7">
        <v>0</v>
      </c>
      <c r="AX1576" s="7">
        <v>0</v>
      </c>
      <c r="AY1576" s="7">
        <v>9462718</v>
      </c>
      <c r="AZ1576" s="7">
        <v>210855</v>
      </c>
      <c r="BA1576" s="7">
        <v>2152815.77</v>
      </c>
      <c r="BB1576" s="7">
        <v>3138.52</v>
      </c>
      <c r="BC1576" s="7">
        <v>0</v>
      </c>
      <c r="BD1576" s="7">
        <v>0</v>
      </c>
      <c r="BE1576" s="7">
        <v>4450.18</v>
      </c>
      <c r="BF1576" s="7">
        <v>0</v>
      </c>
      <c r="BG1576" s="7">
        <v>563388.39864146209</v>
      </c>
      <c r="BH1576" s="7">
        <v>6283</v>
      </c>
      <c r="BI1576" s="7">
        <v>387690</v>
      </c>
      <c r="BJ1576" s="7">
        <v>5335696.2650000015</v>
      </c>
      <c r="BK1576" s="7">
        <v>3047723.4000000013</v>
      </c>
      <c r="BL1576" s="7">
        <v>1465487.2933333332</v>
      </c>
      <c r="BM1576" s="7">
        <v>6220916.873333334</v>
      </c>
      <c r="BN1576" s="130">
        <v>0.42099999999999999</v>
      </c>
      <c r="BO1576" s="131">
        <v>2.6127440000000001E-4</v>
      </c>
      <c r="BP1576" s="161">
        <v>6621.4289725153894</v>
      </c>
      <c r="BQ1576" s="162">
        <v>10486125</v>
      </c>
      <c r="BR1576" s="161">
        <v>345873</v>
      </c>
      <c r="BS1576" s="163">
        <v>2395720.5686414628</v>
      </c>
      <c r="BT1576" s="163">
        <v>0</v>
      </c>
      <c r="BU1576" s="161">
        <v>8988788.1199999992</v>
      </c>
      <c r="BV1576" s="161">
        <v>49226.67</v>
      </c>
      <c r="BW1576" s="165">
        <v>21090354.809999999</v>
      </c>
      <c r="BX1576" s="161">
        <v>345873</v>
      </c>
    </row>
    <row r="1577" spans="1:76" ht="14.45" x14ac:dyDescent="0.3">
      <c r="A1577" s="164" t="s">
        <v>31</v>
      </c>
      <c r="B1577" s="6" t="s">
        <v>161</v>
      </c>
      <c r="C1577" s="6" t="s">
        <v>92</v>
      </c>
      <c r="D1577" s="6" t="s">
        <v>90</v>
      </c>
      <c r="E1577" s="6" t="s">
        <v>36</v>
      </c>
      <c r="F1577" s="24" t="str">
        <f>+Tabela1[[#This Row],[WK]]&amp;Tabela1[[#This Row],[PK]]&amp;Tabela1[[#This Row],[GK]]</f>
        <v>201110</v>
      </c>
      <c r="G1577" s="6" t="s">
        <v>1507</v>
      </c>
      <c r="H1577" s="7">
        <v>54713989.392200008</v>
      </c>
      <c r="I1577" s="8">
        <v>1.371</v>
      </c>
      <c r="J1577" s="7">
        <v>75012879.450000003</v>
      </c>
      <c r="K1577" s="8">
        <v>7.0000000000000007E-2</v>
      </c>
      <c r="L1577" s="7">
        <v>5250901.5615000008</v>
      </c>
      <c r="M1577" s="7">
        <v>3547236.5615000008</v>
      </c>
      <c r="N1577" s="9">
        <v>2.0821209342799203</v>
      </c>
      <c r="O1577" s="7">
        <v>2557315</v>
      </c>
      <c r="P1577" s="8">
        <v>1.2949999999999999</v>
      </c>
      <c r="Q1577" s="7">
        <v>3311723</v>
      </c>
      <c r="R1577" s="8">
        <v>1.6E-2</v>
      </c>
      <c r="S1577" s="7">
        <v>52987.567999999999</v>
      </c>
      <c r="T1577" s="7">
        <v>20319.567999999999</v>
      </c>
      <c r="U1577" s="9">
        <v>0.62200220399167383</v>
      </c>
      <c r="V1577" s="7">
        <v>3567556.1295000007</v>
      </c>
      <c r="W1577" s="9">
        <v>2.0546497299193187</v>
      </c>
      <c r="X1577" s="7">
        <v>8694798.4050000012</v>
      </c>
      <c r="Y1577" s="7">
        <v>2687164</v>
      </c>
      <c r="Z1577" s="7">
        <v>1699815.4050000003</v>
      </c>
      <c r="AA1577" s="7">
        <v>501012</v>
      </c>
      <c r="AB1577" s="7">
        <v>3806807</v>
      </c>
      <c r="AC1577" s="7">
        <v>0</v>
      </c>
      <c r="AD1577" s="7">
        <v>5127242.2755000005</v>
      </c>
      <c r="AE1577" s="7">
        <v>0</v>
      </c>
      <c r="AF1577" s="7">
        <v>5250901.5615000008</v>
      </c>
      <c r="AG1577" s="7">
        <v>52987.567999999999</v>
      </c>
      <c r="AH1577" s="7">
        <v>5127242.2755000005</v>
      </c>
      <c r="AI1577" s="7">
        <v>1422450</v>
      </c>
      <c r="AJ1577" s="7">
        <v>16542</v>
      </c>
      <c r="AK1577" s="7">
        <v>3616948</v>
      </c>
      <c r="AL1577" s="7">
        <v>0</v>
      </c>
      <c r="AM1577" s="7">
        <v>758138</v>
      </c>
      <c r="AN1577" s="7">
        <v>0</v>
      </c>
      <c r="AO1577" s="7">
        <v>0</v>
      </c>
      <c r="AP1577" s="7">
        <v>3347419</v>
      </c>
      <c r="AQ1577" s="7">
        <v>143218</v>
      </c>
      <c r="AR1577" s="7">
        <v>1703665</v>
      </c>
      <c r="AS1577" s="7">
        <v>32668</v>
      </c>
      <c r="AT1577" s="7">
        <v>3758206</v>
      </c>
      <c r="AU1577" s="7">
        <v>0</v>
      </c>
      <c r="AV1577" s="7">
        <v>826569</v>
      </c>
      <c r="AW1577" s="7">
        <v>0</v>
      </c>
      <c r="AX1577" s="7">
        <v>0</v>
      </c>
      <c r="AY1577" s="7">
        <v>3257758</v>
      </c>
      <c r="AZ1577" s="7">
        <v>58391</v>
      </c>
      <c r="BA1577" s="7">
        <v>1699815.4050000003</v>
      </c>
      <c r="BB1577" s="7">
        <v>0</v>
      </c>
      <c r="BC1577" s="7">
        <v>1155.96</v>
      </c>
      <c r="BD1577" s="7">
        <v>11669.36</v>
      </c>
      <c r="BE1577" s="7">
        <v>798.37</v>
      </c>
      <c r="BF1577" s="7">
        <v>7067.52</v>
      </c>
      <c r="BG1577" s="7">
        <v>320594</v>
      </c>
      <c r="BH1577" s="7">
        <v>2727</v>
      </c>
      <c r="BI1577" s="7">
        <v>180418</v>
      </c>
      <c r="BJ1577" s="7">
        <v>2483140.1549999998</v>
      </c>
      <c r="BK1577" s="7">
        <v>1067178.5166666666</v>
      </c>
      <c r="BL1577" s="7">
        <v>1261600.9366666665</v>
      </c>
      <c r="BM1577" s="7">
        <v>3140644.6799999997</v>
      </c>
      <c r="BN1577" s="130">
        <v>0.72699999999999998</v>
      </c>
      <c r="BO1577" s="131">
        <v>1.010792E-4</v>
      </c>
      <c r="BP1577" s="161">
        <v>2561.3264082259589</v>
      </c>
      <c r="BQ1577" s="162">
        <v>3806807</v>
      </c>
      <c r="BR1577" s="161">
        <v>154276</v>
      </c>
      <c r="BS1577" s="163">
        <v>0</v>
      </c>
      <c r="BT1577" s="163">
        <v>339554.89499999885</v>
      </c>
      <c r="BU1577" s="161">
        <v>5250901.5599999996</v>
      </c>
      <c r="BV1577" s="161">
        <v>52987.57</v>
      </c>
      <c r="BW1577" s="165">
        <v>5466797.1749999989</v>
      </c>
      <c r="BX1577" s="161">
        <v>154276</v>
      </c>
    </row>
    <row r="1578" spans="1:76" ht="14.45" x14ac:dyDescent="0.3">
      <c r="A1578" s="164" t="s">
        <v>31</v>
      </c>
      <c r="B1578" s="6" t="s">
        <v>161</v>
      </c>
      <c r="C1578" s="6" t="s">
        <v>93</v>
      </c>
      <c r="D1578" s="6" t="s">
        <v>33</v>
      </c>
      <c r="E1578" s="6" t="s">
        <v>36</v>
      </c>
      <c r="F1578" s="24" t="str">
        <f>+Tabela1[[#This Row],[WK]]&amp;Tabela1[[#This Row],[PK]]&amp;Tabela1[[#This Row],[GK]]</f>
        <v>201201</v>
      </c>
      <c r="G1578" s="6" t="s">
        <v>1508</v>
      </c>
      <c r="H1578" s="7">
        <v>66223190.932399936</v>
      </c>
      <c r="I1578" s="8">
        <v>1.371</v>
      </c>
      <c r="J1578" s="7">
        <v>90791994.769999996</v>
      </c>
      <c r="K1578" s="8">
        <v>7.0000000000000007E-2</v>
      </c>
      <c r="L1578" s="7">
        <v>6355439.6339000007</v>
      </c>
      <c r="M1578" s="7">
        <v>4178586.6339000007</v>
      </c>
      <c r="N1578" s="9">
        <v>1.919553885310584</v>
      </c>
      <c r="O1578" s="7">
        <v>15129478</v>
      </c>
      <c r="P1578" s="8">
        <v>1.2949999999999999</v>
      </c>
      <c r="Q1578" s="7">
        <v>19592674</v>
      </c>
      <c r="R1578" s="8">
        <v>1.6E-2</v>
      </c>
      <c r="S1578" s="7">
        <v>313482.78399999999</v>
      </c>
      <c r="T1578" s="7">
        <v>200277.78399999999</v>
      </c>
      <c r="U1578" s="9">
        <v>1.7691602314385406</v>
      </c>
      <c r="V1578" s="7">
        <v>4378864.4179000007</v>
      </c>
      <c r="W1578" s="9">
        <v>1.9121194388526408</v>
      </c>
      <c r="X1578" s="7">
        <v>7731549.79</v>
      </c>
      <c r="Y1578" s="7">
        <v>28803</v>
      </c>
      <c r="Z1578" s="7">
        <v>319457.78999999998</v>
      </c>
      <c r="AA1578" s="7">
        <v>592412</v>
      </c>
      <c r="AB1578" s="7">
        <v>4938024</v>
      </c>
      <c r="AC1578" s="7">
        <v>1852853</v>
      </c>
      <c r="AD1578" s="7">
        <v>3352685.3720999993</v>
      </c>
      <c r="AE1578" s="7">
        <v>0</v>
      </c>
      <c r="AF1578" s="7">
        <v>6355439.6339000007</v>
      </c>
      <c r="AG1578" s="7">
        <v>313482.78399999999</v>
      </c>
      <c r="AH1578" s="7">
        <v>3352685.3720999993</v>
      </c>
      <c r="AI1578" s="7">
        <v>1817531</v>
      </c>
      <c r="AJ1578" s="7">
        <v>61096</v>
      </c>
      <c r="AK1578" s="7">
        <v>1297784</v>
      </c>
      <c r="AL1578" s="7">
        <v>0</v>
      </c>
      <c r="AM1578" s="7">
        <v>686507</v>
      </c>
      <c r="AN1578" s="7">
        <v>0</v>
      </c>
      <c r="AO1578" s="7">
        <v>0</v>
      </c>
      <c r="AP1578" s="7">
        <v>4021890</v>
      </c>
      <c r="AQ1578" s="7">
        <v>330197</v>
      </c>
      <c r="AR1578" s="7">
        <v>2176853</v>
      </c>
      <c r="AS1578" s="7">
        <v>113205</v>
      </c>
      <c r="AT1578" s="7">
        <v>1784685</v>
      </c>
      <c r="AU1578" s="7">
        <v>75142</v>
      </c>
      <c r="AV1578" s="7">
        <v>893083</v>
      </c>
      <c r="AW1578" s="7">
        <v>0</v>
      </c>
      <c r="AX1578" s="7">
        <v>0</v>
      </c>
      <c r="AY1578" s="7">
        <v>4583162</v>
      </c>
      <c r="AZ1578" s="7">
        <v>134623</v>
      </c>
      <c r="BA1578" s="7">
        <v>319457.78999999998</v>
      </c>
      <c r="BB1578" s="7">
        <v>0</v>
      </c>
      <c r="BC1578" s="7">
        <v>3.39</v>
      </c>
      <c r="BD1578" s="7">
        <v>3326.7</v>
      </c>
      <c r="BE1578" s="7">
        <v>194.06</v>
      </c>
      <c r="BF1578" s="7">
        <v>0</v>
      </c>
      <c r="BG1578" s="7">
        <v>320594</v>
      </c>
      <c r="BH1578" s="7">
        <v>2966</v>
      </c>
      <c r="BI1578" s="7">
        <v>271818</v>
      </c>
      <c r="BJ1578" s="7">
        <v>3741057.9191666669</v>
      </c>
      <c r="BK1578" s="7">
        <v>2315148.5466666673</v>
      </c>
      <c r="BL1578" s="7">
        <v>1356825.2066666665</v>
      </c>
      <c r="BM1578" s="7">
        <v>2989987.0766666667</v>
      </c>
      <c r="BN1578" s="130">
        <v>0.997</v>
      </c>
      <c r="BO1578" s="131">
        <v>1.074531E-4</v>
      </c>
      <c r="BP1578" s="161">
        <v>2723.4103449965078</v>
      </c>
      <c r="BQ1578" s="162">
        <v>4938024</v>
      </c>
      <c r="BR1578" s="161">
        <v>161631</v>
      </c>
      <c r="BS1578" s="163">
        <v>0</v>
      </c>
      <c r="BT1578" s="163">
        <v>893014.56000000017</v>
      </c>
      <c r="BU1578" s="161">
        <v>6355439.6299999999</v>
      </c>
      <c r="BV1578" s="161">
        <v>313482.78000000003</v>
      </c>
      <c r="BW1578" s="165">
        <v>4245699.9300000006</v>
      </c>
      <c r="BX1578" s="161">
        <v>161631</v>
      </c>
    </row>
    <row r="1579" spans="1:76" ht="14.45" x14ac:dyDescent="0.3">
      <c r="A1579" s="164" t="s">
        <v>31</v>
      </c>
      <c r="B1579" s="6" t="s">
        <v>161</v>
      </c>
      <c r="C1579" s="6" t="s">
        <v>93</v>
      </c>
      <c r="D1579" s="6" t="s">
        <v>32</v>
      </c>
      <c r="E1579" s="6" t="s">
        <v>36</v>
      </c>
      <c r="F1579" s="24" t="str">
        <f>+Tabela1[[#This Row],[WK]]&amp;Tabela1[[#This Row],[PK]]&amp;Tabela1[[#This Row],[GK]]</f>
        <v>201202</v>
      </c>
      <c r="G1579" s="6" t="s">
        <v>1509</v>
      </c>
      <c r="H1579" s="7">
        <v>79958315.502600133</v>
      </c>
      <c r="I1579" s="8">
        <v>1.371</v>
      </c>
      <c r="J1579" s="7">
        <v>109622850.55</v>
      </c>
      <c r="K1579" s="8">
        <v>7.0000000000000007E-2</v>
      </c>
      <c r="L1579" s="7">
        <v>7673599.5385000007</v>
      </c>
      <c r="M1579" s="7">
        <v>5142122.5385000007</v>
      </c>
      <c r="N1579" s="9">
        <v>2.0312736550638228</v>
      </c>
      <c r="O1579" s="7">
        <v>1328705</v>
      </c>
      <c r="P1579" s="8">
        <v>1.2949999999999999</v>
      </c>
      <c r="Q1579" s="7">
        <v>1720673</v>
      </c>
      <c r="R1579" s="8">
        <v>1.6E-2</v>
      </c>
      <c r="S1579" s="7">
        <v>27530.768</v>
      </c>
      <c r="T1579" s="7">
        <v>-9285.232</v>
      </c>
      <c r="U1579" s="9">
        <v>-0.25220643198609299</v>
      </c>
      <c r="V1579" s="7">
        <v>5132837.3065000009</v>
      </c>
      <c r="W1579" s="9">
        <v>1.9985403949237883</v>
      </c>
      <c r="X1579" s="7">
        <v>14016356.155261766</v>
      </c>
      <c r="Y1579" s="7">
        <v>5384026</v>
      </c>
      <c r="Z1579" s="7">
        <v>770946.75</v>
      </c>
      <c r="AA1579" s="7">
        <v>878990.40526176523</v>
      </c>
      <c r="AB1579" s="7">
        <v>6085146</v>
      </c>
      <c r="AC1579" s="7">
        <v>897247</v>
      </c>
      <c r="AD1579" s="7">
        <v>8883518.8487617653</v>
      </c>
      <c r="AE1579" s="7">
        <v>0</v>
      </c>
      <c r="AF1579" s="7">
        <v>7673599.5385000007</v>
      </c>
      <c r="AG1579" s="7">
        <v>27530.768</v>
      </c>
      <c r="AH1579" s="7">
        <v>8883518.8487617653</v>
      </c>
      <c r="AI1579" s="7">
        <v>2113619</v>
      </c>
      <c r="AJ1579" s="7">
        <v>32539</v>
      </c>
      <c r="AK1579" s="7">
        <v>4749863</v>
      </c>
      <c r="AL1579" s="7">
        <v>77806</v>
      </c>
      <c r="AM1579" s="7">
        <v>903239</v>
      </c>
      <c r="AN1579" s="7">
        <v>0</v>
      </c>
      <c r="AO1579" s="7">
        <v>0</v>
      </c>
      <c r="AP1579" s="7">
        <v>5091832</v>
      </c>
      <c r="AQ1579" s="7">
        <v>310306</v>
      </c>
      <c r="AR1579" s="7">
        <v>2531477</v>
      </c>
      <c r="AS1579" s="7">
        <v>36816</v>
      </c>
      <c r="AT1579" s="7">
        <v>6062740</v>
      </c>
      <c r="AU1579" s="7">
        <v>404399</v>
      </c>
      <c r="AV1579" s="7">
        <v>1362043</v>
      </c>
      <c r="AW1579" s="7">
        <v>0</v>
      </c>
      <c r="AX1579" s="7">
        <v>0</v>
      </c>
      <c r="AY1579" s="7">
        <v>5670526</v>
      </c>
      <c r="AZ1579" s="7">
        <v>128135</v>
      </c>
      <c r="BA1579" s="7">
        <v>770946.75</v>
      </c>
      <c r="BB1579" s="7">
        <v>0</v>
      </c>
      <c r="BC1579" s="7">
        <v>0</v>
      </c>
      <c r="BD1579" s="7">
        <v>8285.33</v>
      </c>
      <c r="BE1579" s="7">
        <v>8.84</v>
      </c>
      <c r="BF1579" s="7">
        <v>0</v>
      </c>
      <c r="BG1579" s="7">
        <v>363337.40526176529</v>
      </c>
      <c r="BH1579" s="7">
        <v>4052</v>
      </c>
      <c r="BI1579" s="7">
        <v>515653</v>
      </c>
      <c r="BJ1579" s="7">
        <v>7096981.379999999</v>
      </c>
      <c r="BK1579" s="7">
        <v>3852195.4133333322</v>
      </c>
      <c r="BL1579" s="7">
        <v>2471175.06</v>
      </c>
      <c r="BM1579" s="7">
        <v>8036793.7466666661</v>
      </c>
      <c r="BN1579" s="130">
        <v>0.65100000000000002</v>
      </c>
      <c r="BO1579" s="131">
        <v>1.5255569999999999E-4</v>
      </c>
      <c r="BP1579" s="161">
        <v>3866.0020474160569</v>
      </c>
      <c r="BQ1579" s="162">
        <v>6085146</v>
      </c>
      <c r="BR1579" s="161">
        <v>224309</v>
      </c>
      <c r="BS1579" s="163">
        <v>0</v>
      </c>
      <c r="BT1579" s="163">
        <v>1335795.5500000007</v>
      </c>
      <c r="BU1579" s="161">
        <v>7673599.54</v>
      </c>
      <c r="BV1579" s="161">
        <v>27530.77</v>
      </c>
      <c r="BW1579" s="165">
        <v>10219314.4</v>
      </c>
      <c r="BX1579" s="161">
        <v>224309</v>
      </c>
    </row>
    <row r="1580" spans="1:76" ht="14.45" x14ac:dyDescent="0.3">
      <c r="A1580" s="164" t="s">
        <v>31</v>
      </c>
      <c r="B1580" s="6" t="s">
        <v>161</v>
      </c>
      <c r="C1580" s="6" t="s">
        <v>93</v>
      </c>
      <c r="D1580" s="6" t="s">
        <v>37</v>
      </c>
      <c r="E1580" s="6" t="s">
        <v>36</v>
      </c>
      <c r="F1580" s="24" t="str">
        <f>+Tabela1[[#This Row],[WK]]&amp;Tabela1[[#This Row],[PK]]&amp;Tabela1[[#This Row],[GK]]</f>
        <v>201203</v>
      </c>
      <c r="G1580" s="6" t="s">
        <v>1510</v>
      </c>
      <c r="H1580" s="7">
        <v>72347161.933399945</v>
      </c>
      <c r="I1580" s="8">
        <v>1.371</v>
      </c>
      <c r="J1580" s="7">
        <v>99187959.00999999</v>
      </c>
      <c r="K1580" s="8">
        <v>7.0000000000000007E-2</v>
      </c>
      <c r="L1580" s="7">
        <v>6943157.1306999996</v>
      </c>
      <c r="M1580" s="7">
        <v>3899661.1306999996</v>
      </c>
      <c r="N1580" s="9">
        <v>1.2813097604531103</v>
      </c>
      <c r="O1580" s="7">
        <v>1424331</v>
      </c>
      <c r="P1580" s="8">
        <v>1.2949999999999999</v>
      </c>
      <c r="Q1580" s="7">
        <v>1844509</v>
      </c>
      <c r="R1580" s="8">
        <v>1.6E-2</v>
      </c>
      <c r="S1580" s="7">
        <v>29512.144</v>
      </c>
      <c r="T1580" s="7">
        <v>5967.1440000000002</v>
      </c>
      <c r="U1580" s="9">
        <v>0.25343571883627097</v>
      </c>
      <c r="V1580" s="7">
        <v>3905628.2747</v>
      </c>
      <c r="W1580" s="9">
        <v>1.2734189972354462</v>
      </c>
      <c r="X1580" s="7">
        <v>8469412.3149999995</v>
      </c>
      <c r="Y1580" s="7">
        <v>2212509</v>
      </c>
      <c r="Z1580" s="7">
        <v>1082686.3149999999</v>
      </c>
      <c r="AA1580" s="7">
        <v>480204</v>
      </c>
      <c r="AB1580" s="7">
        <v>4694013</v>
      </c>
      <c r="AC1580" s="7">
        <v>0</v>
      </c>
      <c r="AD1580" s="7">
        <v>4563784.0402999995</v>
      </c>
      <c r="AE1580" s="7">
        <v>0</v>
      </c>
      <c r="AF1580" s="7">
        <v>6943157.1306999996</v>
      </c>
      <c r="AG1580" s="7">
        <v>29512.144</v>
      </c>
      <c r="AH1580" s="7">
        <v>4563784.0402999995</v>
      </c>
      <c r="AI1580" s="7">
        <v>2541121</v>
      </c>
      <c r="AJ1580" s="7">
        <v>16789</v>
      </c>
      <c r="AK1580" s="7">
        <v>1465228</v>
      </c>
      <c r="AL1580" s="7">
        <v>0</v>
      </c>
      <c r="AM1580" s="7">
        <v>356437</v>
      </c>
      <c r="AN1580" s="7">
        <v>0</v>
      </c>
      <c r="AO1580" s="7">
        <v>0</v>
      </c>
      <c r="AP1580" s="7">
        <v>3611783</v>
      </c>
      <c r="AQ1580" s="7">
        <v>274502</v>
      </c>
      <c r="AR1580" s="7">
        <v>3043496</v>
      </c>
      <c r="AS1580" s="7">
        <v>23545</v>
      </c>
      <c r="AT1580" s="7">
        <v>3084646</v>
      </c>
      <c r="AU1580" s="7">
        <v>54320</v>
      </c>
      <c r="AV1580" s="7">
        <v>645251</v>
      </c>
      <c r="AW1580" s="7">
        <v>0</v>
      </c>
      <c r="AX1580" s="7">
        <v>0</v>
      </c>
      <c r="AY1580" s="7">
        <v>4084021</v>
      </c>
      <c r="AZ1580" s="7">
        <v>123269</v>
      </c>
      <c r="BA1580" s="7">
        <v>1082686.3149999999</v>
      </c>
      <c r="BB1580" s="7">
        <v>0</v>
      </c>
      <c r="BC1580" s="7">
        <v>65.86</v>
      </c>
      <c r="BD1580" s="7">
        <v>11387.41</v>
      </c>
      <c r="BE1580" s="7">
        <v>69.69</v>
      </c>
      <c r="BF1580" s="7">
        <v>0</v>
      </c>
      <c r="BG1580" s="7">
        <v>320594</v>
      </c>
      <c r="BH1580" s="7">
        <v>3107</v>
      </c>
      <c r="BI1580" s="7">
        <v>159610</v>
      </c>
      <c r="BJ1580" s="7">
        <v>2196814.3416666659</v>
      </c>
      <c r="BK1580" s="7">
        <v>1224900.5533333323</v>
      </c>
      <c r="BL1580" s="7">
        <v>435885.12999999995</v>
      </c>
      <c r="BM1580" s="7">
        <v>3015884.893333334</v>
      </c>
      <c r="BN1580" s="130">
        <v>0.79400000000000004</v>
      </c>
      <c r="BO1580" s="131">
        <v>1.169192E-4</v>
      </c>
      <c r="BP1580" s="161">
        <v>2962.5341776394785</v>
      </c>
      <c r="BQ1580" s="162">
        <v>4694013</v>
      </c>
      <c r="BR1580" s="161">
        <v>177142</v>
      </c>
      <c r="BS1580" s="163">
        <v>0</v>
      </c>
      <c r="BT1580" s="163">
        <v>699236.68500000052</v>
      </c>
      <c r="BU1580" s="161">
        <v>6943157.1299999999</v>
      </c>
      <c r="BV1580" s="161">
        <v>29512.14</v>
      </c>
      <c r="BW1580" s="165">
        <v>5263020.7250000006</v>
      </c>
      <c r="BX1580" s="161">
        <v>177142</v>
      </c>
    </row>
    <row r="1581" spans="1:76" ht="14.45" x14ac:dyDescent="0.3">
      <c r="A1581" s="164" t="s">
        <v>31</v>
      </c>
      <c r="B1581" s="6" t="s">
        <v>161</v>
      </c>
      <c r="C1581" s="6" t="s">
        <v>93</v>
      </c>
      <c r="D1581" s="6" t="s">
        <v>39</v>
      </c>
      <c r="E1581" s="6" t="s">
        <v>36</v>
      </c>
      <c r="F1581" s="24" t="str">
        <f>+Tabela1[[#This Row],[WK]]&amp;Tabela1[[#This Row],[PK]]&amp;Tabela1[[#This Row],[GK]]</f>
        <v>201204</v>
      </c>
      <c r="G1581" s="6" t="s">
        <v>1511</v>
      </c>
      <c r="H1581" s="7">
        <v>48349199.11060001</v>
      </c>
      <c r="I1581" s="8">
        <v>1.371</v>
      </c>
      <c r="J1581" s="7">
        <v>66286751.990000002</v>
      </c>
      <c r="K1581" s="8">
        <v>7.0000000000000007E-2</v>
      </c>
      <c r="L1581" s="7">
        <v>4640072.6393000009</v>
      </c>
      <c r="M1581" s="7">
        <v>3083402.6393000009</v>
      </c>
      <c r="N1581" s="9">
        <v>1.9807683319521805</v>
      </c>
      <c r="O1581" s="7">
        <v>246185</v>
      </c>
      <c r="P1581" s="8">
        <v>1.2949999999999999</v>
      </c>
      <c r="Q1581" s="7">
        <v>318810</v>
      </c>
      <c r="R1581" s="8">
        <v>1.6E-2</v>
      </c>
      <c r="S1581" s="7">
        <v>5100.96</v>
      </c>
      <c r="T1581" s="7">
        <v>-6133.04</v>
      </c>
      <c r="U1581" s="9">
        <v>-0.54593555278618477</v>
      </c>
      <c r="V1581" s="7">
        <v>3077269.5993000008</v>
      </c>
      <c r="W1581" s="9">
        <v>1.9626645504444156</v>
      </c>
      <c r="X1581" s="7">
        <v>11530637.16</v>
      </c>
      <c r="Y1581" s="7">
        <v>5334732</v>
      </c>
      <c r="Z1581" s="7">
        <v>747824.16000000015</v>
      </c>
      <c r="AA1581" s="7">
        <v>610503</v>
      </c>
      <c r="AB1581" s="7">
        <v>4837578</v>
      </c>
      <c r="AC1581" s="7">
        <v>0</v>
      </c>
      <c r="AD1581" s="7">
        <v>8453367.5606999993</v>
      </c>
      <c r="AE1581" s="7">
        <v>0</v>
      </c>
      <c r="AF1581" s="7">
        <v>4640072.6393000009</v>
      </c>
      <c r="AG1581" s="7">
        <v>5100.96</v>
      </c>
      <c r="AH1581" s="7">
        <v>8453367.5606999993</v>
      </c>
      <c r="AI1581" s="7">
        <v>1299719</v>
      </c>
      <c r="AJ1581" s="7">
        <v>13549</v>
      </c>
      <c r="AK1581" s="7">
        <v>1375023</v>
      </c>
      <c r="AL1581" s="7">
        <v>11952</v>
      </c>
      <c r="AM1581" s="7">
        <v>691133</v>
      </c>
      <c r="AN1581" s="7">
        <v>0</v>
      </c>
      <c r="AO1581" s="7">
        <v>0</v>
      </c>
      <c r="AP1581" s="7">
        <v>4084411</v>
      </c>
      <c r="AQ1581" s="7">
        <v>358045</v>
      </c>
      <c r="AR1581" s="7">
        <v>1556670</v>
      </c>
      <c r="AS1581" s="7">
        <v>11234</v>
      </c>
      <c r="AT1581" s="7">
        <v>4380183</v>
      </c>
      <c r="AU1581" s="7">
        <v>274654</v>
      </c>
      <c r="AV1581" s="7">
        <v>1099226</v>
      </c>
      <c r="AW1581" s="7">
        <v>0</v>
      </c>
      <c r="AX1581" s="7">
        <v>0</v>
      </c>
      <c r="AY1581" s="7">
        <v>4371188</v>
      </c>
      <c r="AZ1581" s="7">
        <v>150842</v>
      </c>
      <c r="BA1581" s="7">
        <v>747824.16000000015</v>
      </c>
      <c r="BB1581" s="7">
        <v>0</v>
      </c>
      <c r="BC1581" s="7">
        <v>305.22000000000003</v>
      </c>
      <c r="BD1581" s="7">
        <v>7023.72</v>
      </c>
      <c r="BE1581" s="7">
        <v>0</v>
      </c>
      <c r="BF1581" s="7">
        <v>0</v>
      </c>
      <c r="BG1581" s="7">
        <v>320594</v>
      </c>
      <c r="BH1581" s="7">
        <v>2745</v>
      </c>
      <c r="BI1581" s="7">
        <v>289909</v>
      </c>
      <c r="BJ1581" s="7">
        <v>3990061.0116666658</v>
      </c>
      <c r="BK1581" s="7">
        <v>2544644.5733333323</v>
      </c>
      <c r="BL1581" s="7">
        <v>526908.90666666662</v>
      </c>
      <c r="BM1581" s="7">
        <v>4727847.9400000004</v>
      </c>
      <c r="BN1581" s="130">
        <v>0.54500000000000004</v>
      </c>
      <c r="BO1581" s="131">
        <v>1.127052E-4</v>
      </c>
      <c r="BP1581" s="161">
        <v>2856.4792560488722</v>
      </c>
      <c r="BQ1581" s="162">
        <v>4837578</v>
      </c>
      <c r="BR1581" s="161">
        <v>151764</v>
      </c>
      <c r="BS1581" s="163">
        <v>0</v>
      </c>
      <c r="BT1581" s="163">
        <v>0</v>
      </c>
      <c r="BU1581" s="161">
        <v>4640072.6399999997</v>
      </c>
      <c r="BV1581" s="161">
        <v>5100.96</v>
      </c>
      <c r="BW1581" s="165">
        <v>8453367.5600000005</v>
      </c>
      <c r="BX1581" s="161">
        <v>151764</v>
      </c>
    </row>
    <row r="1582" spans="1:76" ht="14.45" x14ac:dyDescent="0.3">
      <c r="A1582" s="164" t="s">
        <v>31</v>
      </c>
      <c r="B1582" s="6" t="s">
        <v>161</v>
      </c>
      <c r="C1582" s="6" t="s">
        <v>93</v>
      </c>
      <c r="D1582" s="6" t="s">
        <v>42</v>
      </c>
      <c r="E1582" s="6" t="s">
        <v>36</v>
      </c>
      <c r="F1582" s="24" t="str">
        <f>+Tabela1[[#This Row],[WK]]&amp;Tabela1[[#This Row],[PK]]&amp;Tabela1[[#This Row],[GK]]</f>
        <v>201205</v>
      </c>
      <c r="G1582" s="6" t="s">
        <v>1512</v>
      </c>
      <c r="H1582" s="7">
        <v>124433887.47239974</v>
      </c>
      <c r="I1582" s="8">
        <v>1.371</v>
      </c>
      <c r="J1582" s="7">
        <v>170598859.72999999</v>
      </c>
      <c r="K1582" s="8">
        <v>7.0000000000000007E-2</v>
      </c>
      <c r="L1582" s="7">
        <v>11941920.1811</v>
      </c>
      <c r="M1582" s="7">
        <v>8141927.1810999997</v>
      </c>
      <c r="N1582" s="9">
        <v>2.1426163630038264</v>
      </c>
      <c r="O1582" s="7">
        <v>5837228</v>
      </c>
      <c r="P1582" s="8">
        <v>1.2949999999999999</v>
      </c>
      <c r="Q1582" s="7">
        <v>7559210</v>
      </c>
      <c r="R1582" s="8">
        <v>1.6E-2</v>
      </c>
      <c r="S1582" s="7">
        <v>120947.36</v>
      </c>
      <c r="T1582" s="7">
        <v>-68556.639999999999</v>
      </c>
      <c r="U1582" s="9">
        <v>-0.36176882809861532</v>
      </c>
      <c r="V1582" s="7">
        <v>8073370.5410999991</v>
      </c>
      <c r="W1582" s="9">
        <v>2.0236562506752103</v>
      </c>
      <c r="X1582" s="7">
        <v>17408907.832483154</v>
      </c>
      <c r="Y1582" s="7">
        <v>4313554</v>
      </c>
      <c r="Z1582" s="7">
        <v>576972.46499999997</v>
      </c>
      <c r="AA1582" s="7">
        <v>852598.36748315394</v>
      </c>
      <c r="AB1582" s="7">
        <v>9592036</v>
      </c>
      <c r="AC1582" s="7">
        <v>2073747</v>
      </c>
      <c r="AD1582" s="7">
        <v>9335537.2913831547</v>
      </c>
      <c r="AE1582" s="7">
        <v>0</v>
      </c>
      <c r="AF1582" s="7">
        <v>11941920.1811</v>
      </c>
      <c r="AG1582" s="7">
        <v>120947.36</v>
      </c>
      <c r="AH1582" s="7">
        <v>9335537.2913831547</v>
      </c>
      <c r="AI1582" s="7">
        <v>3172748</v>
      </c>
      <c r="AJ1582" s="7">
        <v>294222</v>
      </c>
      <c r="AK1582" s="7">
        <v>6748691</v>
      </c>
      <c r="AL1582" s="7">
        <v>0</v>
      </c>
      <c r="AM1582" s="7">
        <v>790547</v>
      </c>
      <c r="AN1582" s="7">
        <v>0</v>
      </c>
      <c r="AO1582" s="7">
        <v>0</v>
      </c>
      <c r="AP1582" s="7">
        <v>8054189</v>
      </c>
      <c r="AQ1582" s="7">
        <v>545025</v>
      </c>
      <c r="AR1582" s="7">
        <v>3799993</v>
      </c>
      <c r="AS1582" s="7">
        <v>189504</v>
      </c>
      <c r="AT1582" s="7">
        <v>6886407</v>
      </c>
      <c r="AU1582" s="7">
        <v>458410</v>
      </c>
      <c r="AV1582" s="7">
        <v>804947</v>
      </c>
      <c r="AW1582" s="7">
        <v>0</v>
      </c>
      <c r="AX1582" s="7">
        <v>0</v>
      </c>
      <c r="AY1582" s="7">
        <v>8519274</v>
      </c>
      <c r="AZ1582" s="7">
        <v>222209</v>
      </c>
      <c r="BA1582" s="7">
        <v>576972.46499999997</v>
      </c>
      <c r="BB1582" s="7">
        <v>0</v>
      </c>
      <c r="BC1582" s="7">
        <v>0</v>
      </c>
      <c r="BD1582" s="7">
        <v>6193.34</v>
      </c>
      <c r="BE1582" s="7">
        <v>21.33</v>
      </c>
      <c r="BF1582" s="7">
        <v>0</v>
      </c>
      <c r="BG1582" s="7">
        <v>507883.367483154</v>
      </c>
      <c r="BH1582" s="7">
        <v>5664</v>
      </c>
      <c r="BI1582" s="7">
        <v>344715</v>
      </c>
      <c r="BJ1582" s="7">
        <v>4744355.6525000008</v>
      </c>
      <c r="BK1582" s="7">
        <v>2547275.0466666678</v>
      </c>
      <c r="BL1582" s="7">
        <v>1628362.4866666663</v>
      </c>
      <c r="BM1582" s="7">
        <v>5531597.4499999993</v>
      </c>
      <c r="BN1582" s="130">
        <v>0.77700000000000002</v>
      </c>
      <c r="BO1582" s="131">
        <v>2.060005E-4</v>
      </c>
      <c r="BP1582" s="161">
        <v>5220.7035930168176</v>
      </c>
      <c r="BQ1582" s="162">
        <v>9592036</v>
      </c>
      <c r="BR1582" s="161">
        <v>305795</v>
      </c>
      <c r="BS1582" s="163">
        <v>0</v>
      </c>
      <c r="BT1582" s="163">
        <v>1288134.1675168462</v>
      </c>
      <c r="BU1582" s="161">
        <v>11941920.18</v>
      </c>
      <c r="BV1582" s="161">
        <v>120947.36</v>
      </c>
      <c r="BW1582" s="165">
        <v>10623671.457516845</v>
      </c>
      <c r="BX1582" s="161">
        <v>305795</v>
      </c>
    </row>
    <row r="1583" spans="1:76" ht="14.45" x14ac:dyDescent="0.3">
      <c r="A1583" s="164" t="s">
        <v>31</v>
      </c>
      <c r="B1583" s="6" t="s">
        <v>161</v>
      </c>
      <c r="C1583" s="6" t="s">
        <v>93</v>
      </c>
      <c r="D1583" s="6" t="s">
        <v>44</v>
      </c>
      <c r="E1583" s="6" t="s">
        <v>36</v>
      </c>
      <c r="F1583" s="24" t="str">
        <f>+Tabela1[[#This Row],[WK]]&amp;Tabela1[[#This Row],[PK]]&amp;Tabela1[[#This Row],[GK]]</f>
        <v>201206</v>
      </c>
      <c r="G1583" s="6" t="s">
        <v>1513</v>
      </c>
      <c r="H1583" s="7">
        <v>40346564.042599954</v>
      </c>
      <c r="I1583" s="8">
        <v>1.371</v>
      </c>
      <c r="J1583" s="7">
        <v>55315139.310000002</v>
      </c>
      <c r="K1583" s="8">
        <v>7.0000000000000007E-2</v>
      </c>
      <c r="L1583" s="7">
        <v>3872059.7517000004</v>
      </c>
      <c r="M1583" s="7">
        <v>2550488.7517000004</v>
      </c>
      <c r="N1583" s="9">
        <v>1.9298915848637723</v>
      </c>
      <c r="O1583" s="7">
        <v>1093604</v>
      </c>
      <c r="P1583" s="8">
        <v>1.2949999999999999</v>
      </c>
      <c r="Q1583" s="7">
        <v>1416217</v>
      </c>
      <c r="R1583" s="8">
        <v>1.6E-2</v>
      </c>
      <c r="S1583" s="7">
        <v>22659.472000000002</v>
      </c>
      <c r="T1583" s="7">
        <v>17187.472000000002</v>
      </c>
      <c r="U1583" s="9">
        <v>3.1409853801169594</v>
      </c>
      <c r="V1583" s="7">
        <v>2567676.2237000004</v>
      </c>
      <c r="W1583" s="9">
        <v>1.9348854737186365</v>
      </c>
      <c r="X1583" s="7">
        <v>8548249.4849999994</v>
      </c>
      <c r="Y1583" s="7">
        <v>3395753</v>
      </c>
      <c r="Z1583" s="7">
        <v>708673.48499999999</v>
      </c>
      <c r="AA1583" s="7">
        <v>458831</v>
      </c>
      <c r="AB1583" s="7">
        <v>3769654</v>
      </c>
      <c r="AC1583" s="7">
        <v>215338</v>
      </c>
      <c r="AD1583" s="7">
        <v>5980573.2612999985</v>
      </c>
      <c r="AE1583" s="7">
        <v>0</v>
      </c>
      <c r="AF1583" s="7">
        <v>3872059.7517000004</v>
      </c>
      <c r="AG1583" s="7">
        <v>22659.472000000002</v>
      </c>
      <c r="AH1583" s="7">
        <v>5980573.2612999985</v>
      </c>
      <c r="AI1583" s="7">
        <v>1103426</v>
      </c>
      <c r="AJ1583" s="7">
        <v>4751</v>
      </c>
      <c r="AK1583" s="7">
        <v>3371007</v>
      </c>
      <c r="AL1583" s="7">
        <v>0</v>
      </c>
      <c r="AM1583" s="7">
        <v>761852</v>
      </c>
      <c r="AN1583" s="7">
        <v>0</v>
      </c>
      <c r="AO1583" s="7">
        <v>0</v>
      </c>
      <c r="AP1583" s="7">
        <v>3135430</v>
      </c>
      <c r="AQ1583" s="7">
        <v>179022</v>
      </c>
      <c r="AR1583" s="7">
        <v>1321571</v>
      </c>
      <c r="AS1583" s="7">
        <v>5472</v>
      </c>
      <c r="AT1583" s="7">
        <v>3749540</v>
      </c>
      <c r="AU1583" s="7">
        <v>189168</v>
      </c>
      <c r="AV1583" s="7">
        <v>790041</v>
      </c>
      <c r="AW1583" s="7">
        <v>0</v>
      </c>
      <c r="AX1583" s="7">
        <v>0</v>
      </c>
      <c r="AY1583" s="7">
        <v>3532968</v>
      </c>
      <c r="AZ1583" s="7">
        <v>66500</v>
      </c>
      <c r="BA1583" s="7">
        <v>708673.48499999999</v>
      </c>
      <c r="BB1583" s="7">
        <v>0</v>
      </c>
      <c r="BC1583" s="7">
        <v>0</v>
      </c>
      <c r="BD1583" s="7">
        <v>7617.4</v>
      </c>
      <c r="BE1583" s="7">
        <v>5.49</v>
      </c>
      <c r="BF1583" s="7">
        <v>0</v>
      </c>
      <c r="BG1583" s="7">
        <v>320594</v>
      </c>
      <c r="BH1583" s="7">
        <v>2209</v>
      </c>
      <c r="BI1583" s="7">
        <v>138237</v>
      </c>
      <c r="BJ1583" s="7">
        <v>1902647.6283333336</v>
      </c>
      <c r="BK1583" s="7">
        <v>1116086.3100000005</v>
      </c>
      <c r="BL1583" s="7">
        <v>42960.666666666664</v>
      </c>
      <c r="BM1583" s="7">
        <v>3060323.9399999995</v>
      </c>
      <c r="BN1583" s="130">
        <v>0.59299999999999997</v>
      </c>
      <c r="BO1583" s="131">
        <v>8.09889E-5</v>
      </c>
      <c r="BP1583" s="161">
        <v>2052.0626809654068</v>
      </c>
      <c r="BQ1583" s="162">
        <v>3769654</v>
      </c>
      <c r="BR1583" s="161">
        <v>122257</v>
      </c>
      <c r="BS1583" s="163">
        <v>0</v>
      </c>
      <c r="BT1583" s="163">
        <v>879976.21500000067</v>
      </c>
      <c r="BU1583" s="161">
        <v>3872059.75</v>
      </c>
      <c r="BV1583" s="161">
        <v>22659.47</v>
      </c>
      <c r="BW1583" s="165">
        <v>6860549.4750000006</v>
      </c>
      <c r="BX1583" s="161">
        <v>122257</v>
      </c>
    </row>
    <row r="1584" spans="1:76" ht="14.45" x14ac:dyDescent="0.3">
      <c r="A1584" s="164" t="s">
        <v>31</v>
      </c>
      <c r="B1584" s="6" t="s">
        <v>161</v>
      </c>
      <c r="C1584" s="6" t="s">
        <v>93</v>
      </c>
      <c r="D1584" s="6" t="s">
        <v>51</v>
      </c>
      <c r="E1584" s="6" t="s">
        <v>36</v>
      </c>
      <c r="F1584" s="24" t="str">
        <f>+Tabela1[[#This Row],[WK]]&amp;Tabela1[[#This Row],[PK]]&amp;Tabela1[[#This Row],[GK]]</f>
        <v>201207</v>
      </c>
      <c r="G1584" s="6" t="s">
        <v>1514</v>
      </c>
      <c r="H1584" s="7">
        <v>279442077.5697993</v>
      </c>
      <c r="I1584" s="8">
        <v>1.371</v>
      </c>
      <c r="J1584" s="7">
        <v>383115088.34000003</v>
      </c>
      <c r="K1584" s="8">
        <v>7.0000000000000007E-2</v>
      </c>
      <c r="L1584" s="7">
        <v>26818056.183800004</v>
      </c>
      <c r="M1584" s="7">
        <v>13927121.183800004</v>
      </c>
      <c r="N1584" s="9">
        <v>1.0803809951566743</v>
      </c>
      <c r="O1584" s="7">
        <v>1567856</v>
      </c>
      <c r="P1584" s="8">
        <v>1.2949999999999999</v>
      </c>
      <c r="Q1584" s="7">
        <v>2030374</v>
      </c>
      <c r="R1584" s="8">
        <v>1.6E-2</v>
      </c>
      <c r="S1584" s="7">
        <v>32485.984</v>
      </c>
      <c r="T1584" s="7">
        <v>-646396.01599999995</v>
      </c>
      <c r="U1584" s="9">
        <v>-0.95214781950324201</v>
      </c>
      <c r="V1584" s="7">
        <v>13280725.167800006</v>
      </c>
      <c r="W1584" s="9">
        <v>0.97869596677685522</v>
      </c>
      <c r="X1584" s="7">
        <v>24582378.131725777</v>
      </c>
      <c r="Y1584" s="7">
        <v>0</v>
      </c>
      <c r="Z1584" s="7">
        <v>5948472.8200000003</v>
      </c>
      <c r="AA1584" s="7">
        <v>1523775.3117257755</v>
      </c>
      <c r="AB1584" s="7">
        <v>10539981</v>
      </c>
      <c r="AC1584" s="7">
        <v>6570149</v>
      </c>
      <c r="AD1584" s="7">
        <v>11301652.963925771</v>
      </c>
      <c r="AE1584" s="7">
        <v>-8573997.5524760522</v>
      </c>
      <c r="AF1584" s="7">
        <v>26818056.183800004</v>
      </c>
      <c r="AG1584" s="7">
        <v>32485.984</v>
      </c>
      <c r="AH1584" s="7">
        <v>2727655.4114497192</v>
      </c>
      <c r="AI1584" s="7">
        <v>10763094</v>
      </c>
      <c r="AJ1584" s="7">
        <v>796546</v>
      </c>
      <c r="AK1584" s="7">
        <v>0</v>
      </c>
      <c r="AL1584" s="7">
        <v>0</v>
      </c>
      <c r="AM1584" s="7">
        <v>1201541</v>
      </c>
      <c r="AN1584" s="7">
        <v>0</v>
      </c>
      <c r="AO1584" s="7">
        <v>-850680</v>
      </c>
      <c r="AP1584" s="7">
        <v>9729797</v>
      </c>
      <c r="AQ1584" s="7">
        <v>509220</v>
      </c>
      <c r="AR1584" s="7">
        <v>12890935</v>
      </c>
      <c r="AS1584" s="7">
        <v>678882</v>
      </c>
      <c r="AT1584" s="7">
        <v>3205741</v>
      </c>
      <c r="AU1584" s="7">
        <v>0</v>
      </c>
      <c r="AV1584" s="7">
        <v>1052358</v>
      </c>
      <c r="AW1584" s="7">
        <v>0</v>
      </c>
      <c r="AX1584" s="7">
        <v>0</v>
      </c>
      <c r="AY1584" s="7">
        <v>10797211</v>
      </c>
      <c r="AZ1584" s="7">
        <v>209233</v>
      </c>
      <c r="BA1584" s="7">
        <v>5948472.8200000003</v>
      </c>
      <c r="BB1584" s="7">
        <v>7985</v>
      </c>
      <c r="BC1584" s="7">
        <v>0</v>
      </c>
      <c r="BD1584" s="7">
        <v>10720.53</v>
      </c>
      <c r="BE1584" s="7">
        <v>16.420000000000002</v>
      </c>
      <c r="BF1584" s="7">
        <v>0</v>
      </c>
      <c r="BG1584" s="7">
        <v>724702.31172577548</v>
      </c>
      <c r="BH1584" s="7">
        <v>8082</v>
      </c>
      <c r="BI1584" s="7">
        <v>799073</v>
      </c>
      <c r="BJ1584" s="7">
        <v>10997639.522500001</v>
      </c>
      <c r="BK1584" s="7">
        <v>8349640.4933333332</v>
      </c>
      <c r="BL1584" s="7">
        <v>1772658.2466666664</v>
      </c>
      <c r="BM1584" s="7">
        <v>7046679.623333334</v>
      </c>
      <c r="BN1584" s="130">
        <v>1.6419999999999999</v>
      </c>
      <c r="BO1584" s="131">
        <v>2.7275809999999999E-4</v>
      </c>
      <c r="BP1584" s="161">
        <v>6912.579747825449</v>
      </c>
      <c r="BQ1584" s="162">
        <v>10539981</v>
      </c>
      <c r="BR1584" s="161">
        <v>450984</v>
      </c>
      <c r="BS1584" s="163">
        <v>0</v>
      </c>
      <c r="BT1584" s="163">
        <v>2207146.4207502753</v>
      </c>
      <c r="BU1584" s="161">
        <v>26818056.18</v>
      </c>
      <c r="BV1584" s="161">
        <v>32485.98</v>
      </c>
      <c r="BW1584" s="165">
        <v>4934801.8307502754</v>
      </c>
      <c r="BX1584" s="161">
        <v>450984</v>
      </c>
    </row>
    <row r="1585" spans="1:76" ht="14.45" x14ac:dyDescent="0.3">
      <c r="A1585" s="164" t="s">
        <v>31</v>
      </c>
      <c r="B1585" s="6" t="s">
        <v>161</v>
      </c>
      <c r="C1585" s="6" t="s">
        <v>93</v>
      </c>
      <c r="D1585" s="6" t="s">
        <v>75</v>
      </c>
      <c r="E1585" s="6" t="s">
        <v>36</v>
      </c>
      <c r="F1585" s="24" t="str">
        <f>+Tabela1[[#This Row],[WK]]&amp;Tabela1[[#This Row],[PK]]&amp;Tabela1[[#This Row],[GK]]</f>
        <v>201208</v>
      </c>
      <c r="G1585" s="6" t="s">
        <v>1515</v>
      </c>
      <c r="H1585" s="7">
        <v>79296062.442399964</v>
      </c>
      <c r="I1585" s="8">
        <v>1.371</v>
      </c>
      <c r="J1585" s="7">
        <v>108714901.61</v>
      </c>
      <c r="K1585" s="8">
        <v>7.0000000000000007E-2</v>
      </c>
      <c r="L1585" s="7">
        <v>7610043.1127000004</v>
      </c>
      <c r="M1585" s="7">
        <v>4924583.1127000004</v>
      </c>
      <c r="N1585" s="9">
        <v>1.8337949970209948</v>
      </c>
      <c r="O1585" s="7">
        <v>0</v>
      </c>
      <c r="P1585" s="8">
        <v>1.2949999999999999</v>
      </c>
      <c r="Q1585" s="7">
        <v>0</v>
      </c>
      <c r="R1585" s="8">
        <v>1.6E-2</v>
      </c>
      <c r="S1585" s="7">
        <v>0</v>
      </c>
      <c r="T1585" s="7">
        <v>-27383</v>
      </c>
      <c r="U1585" s="9">
        <v>-1</v>
      </c>
      <c r="V1585" s="7">
        <v>4897200.1127000004</v>
      </c>
      <c r="W1585" s="9">
        <v>1.8051911270574819</v>
      </c>
      <c r="X1585" s="7">
        <v>9694015.3057603203</v>
      </c>
      <c r="Y1585" s="7">
        <v>1505451</v>
      </c>
      <c r="Z1585" s="7">
        <v>462815.12000000005</v>
      </c>
      <c r="AA1585" s="7">
        <v>561730.18576032028</v>
      </c>
      <c r="AB1585" s="7">
        <v>5883326</v>
      </c>
      <c r="AC1585" s="7">
        <v>1280693</v>
      </c>
      <c r="AD1585" s="7">
        <v>4796815.1930603199</v>
      </c>
      <c r="AE1585" s="7">
        <v>0</v>
      </c>
      <c r="AF1585" s="7">
        <v>7610043.1127000004</v>
      </c>
      <c r="AG1585" s="7">
        <v>0</v>
      </c>
      <c r="AH1585" s="7">
        <v>4796815.1930603199</v>
      </c>
      <c r="AI1585" s="7">
        <v>2242185</v>
      </c>
      <c r="AJ1585" s="7">
        <v>25745</v>
      </c>
      <c r="AK1585" s="7">
        <v>2612829</v>
      </c>
      <c r="AL1585" s="7">
        <v>0</v>
      </c>
      <c r="AM1585" s="7">
        <v>742652</v>
      </c>
      <c r="AN1585" s="7">
        <v>0</v>
      </c>
      <c r="AO1585" s="7">
        <v>0</v>
      </c>
      <c r="AP1585" s="7">
        <v>4596878</v>
      </c>
      <c r="AQ1585" s="7">
        <v>254610</v>
      </c>
      <c r="AR1585" s="7">
        <v>2685460</v>
      </c>
      <c r="AS1585" s="7">
        <v>27383</v>
      </c>
      <c r="AT1585" s="7">
        <v>3030959</v>
      </c>
      <c r="AU1585" s="7">
        <v>210307</v>
      </c>
      <c r="AV1585" s="7">
        <v>835890</v>
      </c>
      <c r="AW1585" s="7">
        <v>0</v>
      </c>
      <c r="AX1585" s="7">
        <v>0</v>
      </c>
      <c r="AY1585" s="7">
        <v>5169539</v>
      </c>
      <c r="AZ1585" s="7">
        <v>115159</v>
      </c>
      <c r="BA1585" s="7">
        <v>462815.12000000005</v>
      </c>
      <c r="BB1585" s="7">
        <v>0.01</v>
      </c>
      <c r="BC1585" s="7">
        <v>0</v>
      </c>
      <c r="BD1585" s="7">
        <v>4964.46</v>
      </c>
      <c r="BE1585" s="7">
        <v>23.96</v>
      </c>
      <c r="BF1585" s="7">
        <v>0</v>
      </c>
      <c r="BG1585" s="7">
        <v>345314.18576032028</v>
      </c>
      <c r="BH1585" s="7">
        <v>3851</v>
      </c>
      <c r="BI1585" s="7">
        <v>216416</v>
      </c>
      <c r="BJ1585" s="7">
        <v>2978519.4816666665</v>
      </c>
      <c r="BK1585" s="7">
        <v>1032268.7466666661</v>
      </c>
      <c r="BL1585" s="7">
        <v>1119334.4266666665</v>
      </c>
      <c r="BM1585" s="7">
        <v>5546334.0866666669</v>
      </c>
      <c r="BN1585" s="130">
        <v>0.88300000000000001</v>
      </c>
      <c r="BO1585" s="131">
        <v>1.4040520000000001E-4</v>
      </c>
      <c r="BP1585" s="161">
        <v>3557.8424639263712</v>
      </c>
      <c r="BQ1585" s="162">
        <v>5883326</v>
      </c>
      <c r="BR1585" s="161">
        <v>209321</v>
      </c>
      <c r="BS1585" s="163">
        <v>0</v>
      </c>
      <c r="BT1585" s="163">
        <v>877159.69423967972</v>
      </c>
      <c r="BU1585" s="161">
        <v>7610043.1100000003</v>
      </c>
      <c r="BV1585" s="161">
        <v>0</v>
      </c>
      <c r="BW1585" s="165">
        <v>5673974.8842396801</v>
      </c>
      <c r="BX1585" s="161">
        <v>209321</v>
      </c>
    </row>
    <row r="1586" spans="1:76" ht="14.45" x14ac:dyDescent="0.3">
      <c r="A1586" s="164" t="s">
        <v>31</v>
      </c>
      <c r="B1586" s="6" t="s">
        <v>161</v>
      </c>
      <c r="C1586" s="6" t="s">
        <v>93</v>
      </c>
      <c r="D1586" s="6" t="s">
        <v>77</v>
      </c>
      <c r="E1586" s="6" t="s">
        <v>36</v>
      </c>
      <c r="F1586" s="24" t="str">
        <f>+Tabela1[[#This Row],[WK]]&amp;Tabela1[[#This Row],[PK]]&amp;Tabela1[[#This Row],[GK]]</f>
        <v>201209</v>
      </c>
      <c r="G1586" s="6" t="s">
        <v>1516</v>
      </c>
      <c r="H1586" s="7">
        <v>37245305.582800001</v>
      </c>
      <c r="I1586" s="8">
        <v>1.371</v>
      </c>
      <c r="J1586" s="7">
        <v>51063313.960000001</v>
      </c>
      <c r="K1586" s="8">
        <v>7.0000000000000007E-2</v>
      </c>
      <c r="L1586" s="7">
        <v>3574431.9772000005</v>
      </c>
      <c r="M1586" s="7">
        <v>2374110.9772000005</v>
      </c>
      <c r="N1586" s="9">
        <v>1.9778967269588723</v>
      </c>
      <c r="O1586" s="7">
        <v>773978</v>
      </c>
      <c r="P1586" s="8">
        <v>1.2949999999999999</v>
      </c>
      <c r="Q1586" s="7">
        <v>1002302</v>
      </c>
      <c r="R1586" s="8">
        <v>1.6E-2</v>
      </c>
      <c r="S1586" s="7">
        <v>16036.832</v>
      </c>
      <c r="T1586" s="7">
        <v>7385.8320000000003</v>
      </c>
      <c r="U1586" s="9">
        <v>0.8537547104380997</v>
      </c>
      <c r="V1586" s="7">
        <v>2381496.8092000005</v>
      </c>
      <c r="W1586" s="9">
        <v>1.969852741998988</v>
      </c>
      <c r="X1586" s="7">
        <v>9666813.4600000009</v>
      </c>
      <c r="Y1586" s="7">
        <v>5081814</v>
      </c>
      <c r="Z1586" s="7">
        <v>911389.46</v>
      </c>
      <c r="AA1586" s="7">
        <v>524935</v>
      </c>
      <c r="AB1586" s="7">
        <v>3148675</v>
      </c>
      <c r="AC1586" s="7">
        <v>0</v>
      </c>
      <c r="AD1586" s="7">
        <v>7285316.6507999999</v>
      </c>
      <c r="AE1586" s="7">
        <v>0</v>
      </c>
      <c r="AF1586" s="7">
        <v>3574431.9772000005</v>
      </c>
      <c r="AG1586" s="7">
        <v>16036.832</v>
      </c>
      <c r="AH1586" s="7">
        <v>7285316.6507999999</v>
      </c>
      <c r="AI1586" s="7">
        <v>1002190</v>
      </c>
      <c r="AJ1586" s="7">
        <v>7243</v>
      </c>
      <c r="AK1586" s="7">
        <v>3948631</v>
      </c>
      <c r="AL1586" s="7">
        <v>0</v>
      </c>
      <c r="AM1586" s="7">
        <v>510568</v>
      </c>
      <c r="AN1586" s="7">
        <v>0</v>
      </c>
      <c r="AO1586" s="7">
        <v>0</v>
      </c>
      <c r="AP1586" s="7">
        <v>2776003</v>
      </c>
      <c r="AQ1586" s="7">
        <v>111392</v>
      </c>
      <c r="AR1586" s="7">
        <v>1200321</v>
      </c>
      <c r="AS1586" s="7">
        <v>8651</v>
      </c>
      <c r="AT1586" s="7">
        <v>3417998</v>
      </c>
      <c r="AU1586" s="7">
        <v>126993</v>
      </c>
      <c r="AV1586" s="7">
        <v>1349761</v>
      </c>
      <c r="AW1586" s="7">
        <v>0</v>
      </c>
      <c r="AX1586" s="7">
        <v>0</v>
      </c>
      <c r="AY1586" s="7">
        <v>3003643</v>
      </c>
      <c r="AZ1586" s="7">
        <v>47037</v>
      </c>
      <c r="BA1586" s="7">
        <v>911389.46</v>
      </c>
      <c r="BB1586" s="7">
        <v>0</v>
      </c>
      <c r="BC1586" s="7">
        <v>0.02</v>
      </c>
      <c r="BD1586" s="7">
        <v>9795.2800000000007</v>
      </c>
      <c r="BE1586" s="7">
        <v>9.08</v>
      </c>
      <c r="BF1586" s="7">
        <v>0</v>
      </c>
      <c r="BG1586" s="7">
        <v>320594</v>
      </c>
      <c r="BH1586" s="7">
        <v>1959</v>
      </c>
      <c r="BI1586" s="7">
        <v>204341</v>
      </c>
      <c r="BJ1586" s="7">
        <v>2812273.0541666681</v>
      </c>
      <c r="BK1586" s="7">
        <v>1031346.6333333347</v>
      </c>
      <c r="BL1586" s="7">
        <v>801846.46</v>
      </c>
      <c r="BM1586" s="7">
        <v>5520012.7633333327</v>
      </c>
      <c r="BN1586" s="130">
        <v>0.47099999999999997</v>
      </c>
      <c r="BO1586" s="131">
        <v>9.1018400000000003E-5</v>
      </c>
      <c r="BP1586" s="161">
        <v>2306.194285531576</v>
      </c>
      <c r="BQ1586" s="162">
        <v>3148675</v>
      </c>
      <c r="BR1586" s="161">
        <v>109135</v>
      </c>
      <c r="BS1586" s="163">
        <v>500621.78000000096</v>
      </c>
      <c r="BT1586" s="163">
        <v>0</v>
      </c>
      <c r="BU1586" s="161">
        <v>3574431.98</v>
      </c>
      <c r="BV1586" s="161">
        <v>16036.83</v>
      </c>
      <c r="BW1586" s="165">
        <v>6784694.8700000001</v>
      </c>
      <c r="BX1586" s="161">
        <v>109135</v>
      </c>
    </row>
    <row r="1587" spans="1:76" ht="14.45" x14ac:dyDescent="0.3">
      <c r="A1587" s="164" t="s">
        <v>31</v>
      </c>
      <c r="B1587" s="6" t="s">
        <v>161</v>
      </c>
      <c r="C1587" s="6" t="s">
        <v>95</v>
      </c>
      <c r="D1587" s="6" t="s">
        <v>33</v>
      </c>
      <c r="E1587" s="6" t="s">
        <v>34</v>
      </c>
      <c r="F1587" s="24" t="str">
        <f>+Tabela1[[#This Row],[WK]]&amp;Tabela1[[#This Row],[PK]]&amp;Tabela1[[#This Row],[GK]]</f>
        <v>201301</v>
      </c>
      <c r="G1587" s="6" t="s">
        <v>1517</v>
      </c>
      <c r="H1587" s="7">
        <v>391036695.35619956</v>
      </c>
      <c r="I1587" s="8">
        <v>1.371</v>
      </c>
      <c r="J1587" s="7">
        <v>536111309.33999997</v>
      </c>
      <c r="K1587" s="8">
        <v>7.0000000000000007E-2</v>
      </c>
      <c r="L1587" s="7">
        <v>37527791.653800003</v>
      </c>
      <c r="M1587" s="7">
        <v>17928551.653800003</v>
      </c>
      <c r="N1587" s="9">
        <v>0.91475749334157874</v>
      </c>
      <c r="O1587" s="7">
        <v>317745496</v>
      </c>
      <c r="P1587" s="8">
        <v>1.2949999999999999</v>
      </c>
      <c r="Q1587" s="7">
        <v>411480417</v>
      </c>
      <c r="R1587" s="8">
        <v>1.6E-2</v>
      </c>
      <c r="S1587" s="7">
        <v>6583686.6720000003</v>
      </c>
      <c r="T1587" s="7">
        <v>4370945.6720000003</v>
      </c>
      <c r="U1587" s="9">
        <v>1.9753534968620368</v>
      </c>
      <c r="V1587" s="7">
        <v>22299497.325800002</v>
      </c>
      <c r="W1587" s="9">
        <v>1.0223508504706658</v>
      </c>
      <c r="X1587" s="7">
        <v>25003822.522207603</v>
      </c>
      <c r="Y1587" s="7">
        <v>0</v>
      </c>
      <c r="Z1587" s="7">
        <v>0</v>
      </c>
      <c r="AA1587" s="7">
        <v>2169265.5222076019</v>
      </c>
      <c r="AB1587" s="7">
        <v>22834557</v>
      </c>
      <c r="AC1587" s="7">
        <v>0</v>
      </c>
      <c r="AD1587" s="7">
        <v>2704325.1964075994</v>
      </c>
      <c r="AE1587" s="7">
        <v>0</v>
      </c>
      <c r="AF1587" s="7">
        <v>37527791.653800003</v>
      </c>
      <c r="AG1587" s="7">
        <v>6583686.6720000003</v>
      </c>
      <c r="AH1587" s="7">
        <v>2704325.1964075994</v>
      </c>
      <c r="AI1587" s="7">
        <v>16364093</v>
      </c>
      <c r="AJ1587" s="7">
        <v>1837290</v>
      </c>
      <c r="AK1587" s="7">
        <v>0</v>
      </c>
      <c r="AL1587" s="7">
        <v>0</v>
      </c>
      <c r="AM1587" s="7">
        <v>960850</v>
      </c>
      <c r="AN1587" s="7">
        <v>0</v>
      </c>
      <c r="AO1587" s="7">
        <v>0</v>
      </c>
      <c r="AP1587" s="7">
        <v>18053823</v>
      </c>
      <c r="AQ1587" s="7">
        <v>2044837</v>
      </c>
      <c r="AR1587" s="7">
        <v>19599240</v>
      </c>
      <c r="AS1587" s="7">
        <v>2212741</v>
      </c>
      <c r="AT1587" s="7">
        <v>0</v>
      </c>
      <c r="AU1587" s="7">
        <v>0</v>
      </c>
      <c r="AV1587" s="7">
        <v>1418102</v>
      </c>
      <c r="AW1587" s="7">
        <v>0</v>
      </c>
      <c r="AX1587" s="7">
        <v>0</v>
      </c>
      <c r="AY1587" s="7">
        <v>19582246</v>
      </c>
      <c r="AZ1587" s="7">
        <v>858017</v>
      </c>
      <c r="BA1587" s="7">
        <v>0</v>
      </c>
      <c r="BB1587" s="7">
        <v>0</v>
      </c>
      <c r="BC1587" s="7">
        <v>0</v>
      </c>
      <c r="BD1587" s="7">
        <v>0</v>
      </c>
      <c r="BE1587" s="7">
        <v>0</v>
      </c>
      <c r="BF1587" s="7">
        <v>0</v>
      </c>
      <c r="BG1587" s="7">
        <v>808542.52220760193</v>
      </c>
      <c r="BH1587" s="7">
        <v>9017</v>
      </c>
      <c r="BI1587" s="7">
        <v>1360723</v>
      </c>
      <c r="BJ1587" s="7">
        <v>18727773.350000001</v>
      </c>
      <c r="BK1587" s="7">
        <v>14667557.570000002</v>
      </c>
      <c r="BL1587" s="7">
        <v>1833244.0966666664</v>
      </c>
      <c r="BM1587" s="7">
        <v>12574374.926666668</v>
      </c>
      <c r="BN1587" s="130">
        <v>1.173</v>
      </c>
      <c r="BO1587" s="131">
        <v>4.3347189999999998E-4</v>
      </c>
      <c r="BP1587" s="161">
        <v>10984.688529653438</v>
      </c>
      <c r="BQ1587" s="162">
        <v>22834557</v>
      </c>
      <c r="BR1587" s="161">
        <v>629069</v>
      </c>
      <c r="BS1587" s="163">
        <v>0</v>
      </c>
      <c r="BT1587" s="163">
        <v>0</v>
      </c>
      <c r="BU1587" s="161">
        <v>37527791.649999999</v>
      </c>
      <c r="BV1587" s="161">
        <v>6583686.6699999999</v>
      </c>
      <c r="BW1587" s="165">
        <v>2704325.2</v>
      </c>
      <c r="BX1587" s="161">
        <v>629069</v>
      </c>
    </row>
    <row r="1588" spans="1:76" ht="14.45" x14ac:dyDescent="0.3">
      <c r="A1588" s="164" t="s">
        <v>31</v>
      </c>
      <c r="B1588" s="6" t="s">
        <v>161</v>
      </c>
      <c r="C1588" s="6" t="s">
        <v>95</v>
      </c>
      <c r="D1588" s="6" t="s">
        <v>32</v>
      </c>
      <c r="E1588" s="6" t="s">
        <v>40</v>
      </c>
      <c r="F1588" s="24" t="str">
        <f>+Tabela1[[#This Row],[WK]]&amp;Tabela1[[#This Row],[PK]]&amp;Tabela1[[#This Row],[GK]]</f>
        <v>201302</v>
      </c>
      <c r="G1588" s="6" t="s">
        <v>1518</v>
      </c>
      <c r="H1588" s="7">
        <v>161675216.97499865</v>
      </c>
      <c r="I1588" s="8">
        <v>1.371</v>
      </c>
      <c r="J1588" s="7">
        <v>221656722.47999999</v>
      </c>
      <c r="K1588" s="8">
        <v>7.0000000000000007E-2</v>
      </c>
      <c r="L1588" s="7">
        <v>15515970.573600002</v>
      </c>
      <c r="M1588" s="7">
        <v>10045770.573600002</v>
      </c>
      <c r="N1588" s="9">
        <v>1.8364539822309973</v>
      </c>
      <c r="O1588" s="7">
        <v>23454581</v>
      </c>
      <c r="P1588" s="8">
        <v>1.2949999999999999</v>
      </c>
      <c r="Q1588" s="7">
        <v>30373682</v>
      </c>
      <c r="R1588" s="8">
        <v>1.6E-2</v>
      </c>
      <c r="S1588" s="7">
        <v>485978.91200000001</v>
      </c>
      <c r="T1588" s="7">
        <v>248820.91200000001</v>
      </c>
      <c r="U1588" s="9">
        <v>1.0491778139468204</v>
      </c>
      <c r="V1588" s="7">
        <v>10294591.485600002</v>
      </c>
      <c r="W1588" s="9">
        <v>1.8037402745017925</v>
      </c>
      <c r="X1588" s="7">
        <v>24130593.617911268</v>
      </c>
      <c r="Y1588" s="7">
        <v>9669398</v>
      </c>
      <c r="Z1588" s="7">
        <v>84214.134999999995</v>
      </c>
      <c r="AA1588" s="7">
        <v>1515579.4829112692</v>
      </c>
      <c r="AB1588" s="7">
        <v>12131385</v>
      </c>
      <c r="AC1588" s="7">
        <v>730017</v>
      </c>
      <c r="AD1588" s="7">
        <v>13836002.132311266</v>
      </c>
      <c r="AE1588" s="7">
        <v>0</v>
      </c>
      <c r="AF1588" s="7">
        <v>15515970.573600002</v>
      </c>
      <c r="AG1588" s="7">
        <v>485978.91200000001</v>
      </c>
      <c r="AH1588" s="7">
        <v>13836002.132311266</v>
      </c>
      <c r="AI1588" s="7">
        <v>4567262</v>
      </c>
      <c r="AJ1588" s="7">
        <v>167448</v>
      </c>
      <c r="AK1588" s="7">
        <v>10373188</v>
      </c>
      <c r="AL1588" s="7">
        <v>166081</v>
      </c>
      <c r="AM1588" s="7">
        <v>1386660</v>
      </c>
      <c r="AN1588" s="7">
        <v>0</v>
      </c>
      <c r="AO1588" s="7">
        <v>0</v>
      </c>
      <c r="AP1588" s="7">
        <v>10330344</v>
      </c>
      <c r="AQ1588" s="7">
        <v>652438</v>
      </c>
      <c r="AR1588" s="7">
        <v>5470200</v>
      </c>
      <c r="AS1588" s="7">
        <v>237158</v>
      </c>
      <c r="AT1588" s="7">
        <v>10602645</v>
      </c>
      <c r="AU1588" s="7">
        <v>480239</v>
      </c>
      <c r="AV1588" s="7">
        <v>1213587</v>
      </c>
      <c r="AW1588" s="7">
        <v>0</v>
      </c>
      <c r="AX1588" s="7">
        <v>0</v>
      </c>
      <c r="AY1588" s="7">
        <v>10833010</v>
      </c>
      <c r="AZ1588" s="7">
        <v>270867</v>
      </c>
      <c r="BA1588" s="7">
        <v>84214.134999999995</v>
      </c>
      <c r="BB1588" s="7">
        <v>0</v>
      </c>
      <c r="BC1588" s="7">
        <v>0</v>
      </c>
      <c r="BD1588" s="7">
        <v>0</v>
      </c>
      <c r="BE1588" s="7">
        <v>1108.23</v>
      </c>
      <c r="BF1588" s="7">
        <v>1054.24</v>
      </c>
      <c r="BG1588" s="7">
        <v>714659.48291126918</v>
      </c>
      <c r="BH1588" s="7">
        <v>7970</v>
      </c>
      <c r="BI1588" s="7">
        <v>800920</v>
      </c>
      <c r="BJ1588" s="7">
        <v>11023169.2575</v>
      </c>
      <c r="BK1588" s="7">
        <v>6465050.4266666677</v>
      </c>
      <c r="BL1588" s="7">
        <v>3271403.83</v>
      </c>
      <c r="BM1588" s="7">
        <v>11689667.663333332</v>
      </c>
      <c r="BN1588" s="130">
        <v>0.68</v>
      </c>
      <c r="BO1588" s="131">
        <v>3.0304460000000002E-4</v>
      </c>
      <c r="BP1588" s="161">
        <v>7679.9771521650246</v>
      </c>
      <c r="BQ1588" s="162">
        <v>12131385</v>
      </c>
      <c r="BR1588" s="161">
        <v>434820</v>
      </c>
      <c r="BS1588" s="163">
        <v>0</v>
      </c>
      <c r="BT1588" s="163">
        <v>1704574.382088732</v>
      </c>
      <c r="BU1588" s="161">
        <v>15515970.57</v>
      </c>
      <c r="BV1588" s="161">
        <v>485978.91</v>
      </c>
      <c r="BW1588" s="165">
        <v>15540576.512088733</v>
      </c>
      <c r="BX1588" s="161">
        <v>434820</v>
      </c>
    </row>
    <row r="1589" spans="1:76" ht="14.45" x14ac:dyDescent="0.3">
      <c r="A1589" s="164" t="s">
        <v>31</v>
      </c>
      <c r="B1589" s="6" t="s">
        <v>161</v>
      </c>
      <c r="C1589" s="6" t="s">
        <v>95</v>
      </c>
      <c r="D1589" s="6" t="s">
        <v>37</v>
      </c>
      <c r="E1589" s="6" t="s">
        <v>40</v>
      </c>
      <c r="F1589" s="24" t="str">
        <f>+Tabela1[[#This Row],[WK]]&amp;Tabela1[[#This Row],[PK]]&amp;Tabela1[[#This Row],[GK]]</f>
        <v>201303</v>
      </c>
      <c r="G1589" s="6" t="s">
        <v>1519</v>
      </c>
      <c r="H1589" s="7">
        <v>168466648.59359941</v>
      </c>
      <c r="I1589" s="8">
        <v>1.371</v>
      </c>
      <c r="J1589" s="7">
        <v>230967775.22</v>
      </c>
      <c r="K1589" s="8">
        <v>7.0000000000000007E-2</v>
      </c>
      <c r="L1589" s="7">
        <v>16167744.265400002</v>
      </c>
      <c r="M1589" s="7">
        <v>8667156.2654000018</v>
      </c>
      <c r="N1589" s="9">
        <v>1.1555302418157085</v>
      </c>
      <c r="O1589" s="7">
        <v>36316752</v>
      </c>
      <c r="P1589" s="8">
        <v>1.2949999999999999</v>
      </c>
      <c r="Q1589" s="7">
        <v>47030194</v>
      </c>
      <c r="R1589" s="8">
        <v>1.6E-2</v>
      </c>
      <c r="S1589" s="7">
        <v>752483.10400000005</v>
      </c>
      <c r="T1589" s="7">
        <v>-162147.89599999995</v>
      </c>
      <c r="U1589" s="9">
        <v>-0.17728230947781121</v>
      </c>
      <c r="V1589" s="7">
        <v>8505008.3694000021</v>
      </c>
      <c r="W1589" s="9">
        <v>1.0106698791083157</v>
      </c>
      <c r="X1589" s="7">
        <v>16683881.679634217</v>
      </c>
      <c r="Y1589" s="7">
        <v>2234789</v>
      </c>
      <c r="Z1589" s="7">
        <v>0</v>
      </c>
      <c r="AA1589" s="7">
        <v>1079421.6796342183</v>
      </c>
      <c r="AB1589" s="7">
        <v>13369671</v>
      </c>
      <c r="AC1589" s="7">
        <v>0</v>
      </c>
      <c r="AD1589" s="7">
        <v>8178873.3102342151</v>
      </c>
      <c r="AE1589" s="7">
        <v>0</v>
      </c>
      <c r="AF1589" s="7">
        <v>16167744.265400002</v>
      </c>
      <c r="AG1589" s="7">
        <v>752483.10400000005</v>
      </c>
      <c r="AH1589" s="7">
        <v>8178873.3102342151</v>
      </c>
      <c r="AI1589" s="7">
        <v>6262504</v>
      </c>
      <c r="AJ1589" s="7">
        <v>1035288</v>
      </c>
      <c r="AK1589" s="7">
        <v>3340595</v>
      </c>
      <c r="AL1589" s="7">
        <v>0</v>
      </c>
      <c r="AM1589" s="7">
        <v>1115910</v>
      </c>
      <c r="AN1589" s="7">
        <v>0</v>
      </c>
      <c r="AO1589" s="7">
        <v>0</v>
      </c>
      <c r="AP1589" s="7">
        <v>11343664</v>
      </c>
      <c r="AQ1589" s="7">
        <v>604699</v>
      </c>
      <c r="AR1589" s="7">
        <v>7500588</v>
      </c>
      <c r="AS1589" s="7">
        <v>914631</v>
      </c>
      <c r="AT1589" s="7">
        <v>3098831</v>
      </c>
      <c r="AU1589" s="7">
        <v>0</v>
      </c>
      <c r="AV1589" s="7">
        <v>970451</v>
      </c>
      <c r="AW1589" s="7">
        <v>0</v>
      </c>
      <c r="AX1589" s="7">
        <v>0</v>
      </c>
      <c r="AY1589" s="7">
        <v>11382878</v>
      </c>
      <c r="AZ1589" s="7">
        <v>248160</v>
      </c>
      <c r="BA1589" s="7">
        <v>0</v>
      </c>
      <c r="BB1589" s="7">
        <v>0</v>
      </c>
      <c r="BC1589" s="7">
        <v>0</v>
      </c>
      <c r="BD1589" s="7">
        <v>0</v>
      </c>
      <c r="BE1589" s="7">
        <v>0</v>
      </c>
      <c r="BF1589" s="7">
        <v>0</v>
      </c>
      <c r="BG1589" s="7">
        <v>536487.67963421834</v>
      </c>
      <c r="BH1589" s="7">
        <v>5983</v>
      </c>
      <c r="BI1589" s="7">
        <v>542934</v>
      </c>
      <c r="BJ1589" s="7">
        <v>7472494.1883333344</v>
      </c>
      <c r="BK1589" s="7">
        <v>4984814.536666668</v>
      </c>
      <c r="BL1589" s="7">
        <v>1720232.1333333331</v>
      </c>
      <c r="BM1589" s="7">
        <v>6510254.3399999989</v>
      </c>
      <c r="BN1589" s="130">
        <v>0.89700000000000002</v>
      </c>
      <c r="BO1589" s="131">
        <v>2.3689570000000001E-4</v>
      </c>
      <c r="BP1589" s="161">
        <v>6003.1087692795918</v>
      </c>
      <c r="BQ1589" s="162">
        <v>13369671</v>
      </c>
      <c r="BR1589" s="161">
        <v>328923</v>
      </c>
      <c r="BS1589" s="163">
        <v>0</v>
      </c>
      <c r="BT1589" s="163">
        <v>845361.32036578283</v>
      </c>
      <c r="BU1589" s="161">
        <v>16167744.27</v>
      </c>
      <c r="BV1589" s="161">
        <v>752483.1</v>
      </c>
      <c r="BW1589" s="165">
        <v>9024234.6303657815</v>
      </c>
      <c r="BX1589" s="161">
        <v>328923</v>
      </c>
    </row>
    <row r="1590" spans="1:76" ht="14.45" x14ac:dyDescent="0.3">
      <c r="A1590" s="164" t="s">
        <v>31</v>
      </c>
      <c r="B1590" s="6" t="s">
        <v>161</v>
      </c>
      <c r="C1590" s="6" t="s">
        <v>95</v>
      </c>
      <c r="D1590" s="6" t="s">
        <v>39</v>
      </c>
      <c r="E1590" s="6" t="s">
        <v>36</v>
      </c>
      <c r="F1590" s="24" t="str">
        <f>+Tabela1[[#This Row],[WK]]&amp;Tabela1[[#This Row],[PK]]&amp;Tabela1[[#This Row],[GK]]</f>
        <v>201304</v>
      </c>
      <c r="G1590" s="6" t="s">
        <v>1520</v>
      </c>
      <c r="H1590" s="7">
        <v>78478475.407400027</v>
      </c>
      <c r="I1590" s="8">
        <v>1.371</v>
      </c>
      <c r="J1590" s="7">
        <v>107593989.78</v>
      </c>
      <c r="K1590" s="8">
        <v>7.0000000000000007E-2</v>
      </c>
      <c r="L1590" s="7">
        <v>7531579.2846000008</v>
      </c>
      <c r="M1590" s="7">
        <v>3684931.2846000008</v>
      </c>
      <c r="N1590" s="9">
        <v>0.95795905541656035</v>
      </c>
      <c r="O1590" s="7">
        <v>0</v>
      </c>
      <c r="P1590" s="8">
        <v>1.2949999999999999</v>
      </c>
      <c r="Q1590" s="7">
        <v>0</v>
      </c>
      <c r="R1590" s="8">
        <v>1.6E-2</v>
      </c>
      <c r="S1590" s="7">
        <v>0</v>
      </c>
      <c r="T1590" s="7">
        <v>-21697</v>
      </c>
      <c r="U1590" s="9">
        <v>-1</v>
      </c>
      <c r="V1590" s="7">
        <v>3663234.2846000008</v>
      </c>
      <c r="W1590" s="9">
        <v>0.94697713999139188</v>
      </c>
      <c r="X1590" s="7">
        <v>16218429.288603459</v>
      </c>
      <c r="Y1590" s="7">
        <v>7514534</v>
      </c>
      <c r="Z1590" s="7">
        <v>0</v>
      </c>
      <c r="AA1590" s="7">
        <v>520688.28860345972</v>
      </c>
      <c r="AB1590" s="7">
        <v>8183207</v>
      </c>
      <c r="AC1590" s="7">
        <v>0</v>
      </c>
      <c r="AD1590" s="7">
        <v>12555195.004003458</v>
      </c>
      <c r="AE1590" s="7">
        <v>0</v>
      </c>
      <c r="AF1590" s="7">
        <v>7531579.2846000008</v>
      </c>
      <c r="AG1590" s="7">
        <v>0</v>
      </c>
      <c r="AH1590" s="7">
        <v>12555195.004003458</v>
      </c>
      <c r="AI1590" s="7">
        <v>3211701</v>
      </c>
      <c r="AJ1590" s="7">
        <v>9681</v>
      </c>
      <c r="AK1590" s="7">
        <v>4296783</v>
      </c>
      <c r="AL1590" s="7">
        <v>0</v>
      </c>
      <c r="AM1590" s="7">
        <v>306398</v>
      </c>
      <c r="AN1590" s="7">
        <v>0</v>
      </c>
      <c r="AO1590" s="7">
        <v>0</v>
      </c>
      <c r="AP1590" s="7">
        <v>6921043</v>
      </c>
      <c r="AQ1590" s="7">
        <v>266545</v>
      </c>
      <c r="AR1590" s="7">
        <v>3846648</v>
      </c>
      <c r="AS1590" s="7">
        <v>21697</v>
      </c>
      <c r="AT1590" s="7">
        <v>4159903</v>
      </c>
      <c r="AU1590" s="7">
        <v>0</v>
      </c>
      <c r="AV1590" s="7">
        <v>332512</v>
      </c>
      <c r="AW1590" s="7">
        <v>0</v>
      </c>
      <c r="AX1590" s="7">
        <v>0</v>
      </c>
      <c r="AY1590" s="7">
        <v>7643029</v>
      </c>
      <c r="AZ1590" s="7">
        <v>108671</v>
      </c>
      <c r="BA1590" s="7">
        <v>0</v>
      </c>
      <c r="BB1590" s="7">
        <v>0</v>
      </c>
      <c r="BC1590" s="7">
        <v>0</v>
      </c>
      <c r="BD1590" s="7">
        <v>0</v>
      </c>
      <c r="BE1590" s="7">
        <v>0</v>
      </c>
      <c r="BF1590" s="7">
        <v>0</v>
      </c>
      <c r="BG1590" s="7">
        <v>353384.28860345972</v>
      </c>
      <c r="BH1590" s="7">
        <v>3941</v>
      </c>
      <c r="BI1590" s="7">
        <v>167304</v>
      </c>
      <c r="BJ1590" s="7">
        <v>2302606.500833333</v>
      </c>
      <c r="BK1590" s="7">
        <v>1016593.4699999997</v>
      </c>
      <c r="BL1590" s="7">
        <v>1103929.18</v>
      </c>
      <c r="BM1590" s="7">
        <v>2936193.7633333332</v>
      </c>
      <c r="BN1590" s="130">
        <v>0.58399999999999996</v>
      </c>
      <c r="BO1590" s="131">
        <v>1.751767E-4</v>
      </c>
      <c r="BP1590" s="161">
        <v>4439.2989348822575</v>
      </c>
      <c r="BQ1590" s="162">
        <v>8183207</v>
      </c>
      <c r="BR1590" s="161">
        <v>224695</v>
      </c>
      <c r="BS1590" s="163">
        <v>1789160.6886034587</v>
      </c>
      <c r="BT1590" s="163">
        <v>0</v>
      </c>
      <c r="BU1590" s="161">
        <v>7531579.2800000003</v>
      </c>
      <c r="BV1590" s="161">
        <v>0</v>
      </c>
      <c r="BW1590" s="165">
        <v>10766034.32</v>
      </c>
      <c r="BX1590" s="161">
        <v>224695</v>
      </c>
    </row>
    <row r="1591" spans="1:76" ht="14.45" x14ac:dyDescent="0.3">
      <c r="A1591" s="164" t="s">
        <v>31</v>
      </c>
      <c r="B1591" s="6" t="s">
        <v>161</v>
      </c>
      <c r="C1591" s="6" t="s">
        <v>95</v>
      </c>
      <c r="D1591" s="6" t="s">
        <v>42</v>
      </c>
      <c r="E1591" s="6" t="s">
        <v>36</v>
      </c>
      <c r="F1591" s="24" t="str">
        <f>+Tabela1[[#This Row],[WK]]&amp;Tabela1[[#This Row],[PK]]&amp;Tabela1[[#This Row],[GK]]</f>
        <v>201305</v>
      </c>
      <c r="G1591" s="6" t="s">
        <v>1521</v>
      </c>
      <c r="H1591" s="7">
        <v>40968452.211199954</v>
      </c>
      <c r="I1591" s="8">
        <v>1.371</v>
      </c>
      <c r="J1591" s="7">
        <v>56167747.979999997</v>
      </c>
      <c r="K1591" s="8">
        <v>7.0000000000000007E-2</v>
      </c>
      <c r="L1591" s="7">
        <v>3931742.3585999999</v>
      </c>
      <c r="M1591" s="7">
        <v>2330494.3585999999</v>
      </c>
      <c r="N1591" s="9">
        <v>1.4554237436049882</v>
      </c>
      <c r="O1591" s="7">
        <v>4895</v>
      </c>
      <c r="P1591" s="8">
        <v>1.2949999999999999</v>
      </c>
      <c r="Q1591" s="7">
        <v>6339</v>
      </c>
      <c r="R1591" s="8">
        <v>1.6E-2</v>
      </c>
      <c r="S1591" s="7">
        <v>101.42400000000001</v>
      </c>
      <c r="T1591" s="7">
        <v>-10570.575999999999</v>
      </c>
      <c r="U1591" s="9">
        <v>-0.99049625187406287</v>
      </c>
      <c r="V1591" s="7">
        <v>2319923.7826</v>
      </c>
      <c r="W1591" s="9">
        <v>1.4392300998808873</v>
      </c>
      <c r="X1591" s="7">
        <v>10062275.559999999</v>
      </c>
      <c r="Y1591" s="7">
        <v>5469174</v>
      </c>
      <c r="Z1591" s="7">
        <v>193153.56</v>
      </c>
      <c r="AA1591" s="7">
        <v>646608</v>
      </c>
      <c r="AB1591" s="7">
        <v>3753340</v>
      </c>
      <c r="AC1591" s="7">
        <v>0</v>
      </c>
      <c r="AD1591" s="7">
        <v>7742351.7773999991</v>
      </c>
      <c r="AE1591" s="7">
        <v>0</v>
      </c>
      <c r="AF1591" s="7">
        <v>3931742.3585999999</v>
      </c>
      <c r="AG1591" s="7">
        <v>101.42400000000001</v>
      </c>
      <c r="AH1591" s="7">
        <v>7742351.7773999991</v>
      </c>
      <c r="AI1591" s="7">
        <v>1336938</v>
      </c>
      <c r="AJ1591" s="7">
        <v>3477</v>
      </c>
      <c r="AK1591" s="7">
        <v>4510173</v>
      </c>
      <c r="AL1591" s="7">
        <v>0</v>
      </c>
      <c r="AM1591" s="7">
        <v>1638670</v>
      </c>
      <c r="AN1591" s="7">
        <v>0</v>
      </c>
      <c r="AO1591" s="7">
        <v>0</v>
      </c>
      <c r="AP1591" s="7">
        <v>2967354</v>
      </c>
      <c r="AQ1591" s="7">
        <v>266545</v>
      </c>
      <c r="AR1591" s="7">
        <v>1601248</v>
      </c>
      <c r="AS1591" s="7">
        <v>10672</v>
      </c>
      <c r="AT1591" s="7">
        <v>5052202</v>
      </c>
      <c r="AU1591" s="7">
        <v>37414</v>
      </c>
      <c r="AV1591" s="7">
        <v>1150430</v>
      </c>
      <c r="AW1591" s="7">
        <v>0</v>
      </c>
      <c r="AX1591" s="7">
        <v>0</v>
      </c>
      <c r="AY1591" s="7">
        <v>3322025</v>
      </c>
      <c r="AZ1591" s="7">
        <v>110293</v>
      </c>
      <c r="BA1591" s="7">
        <v>193153.56</v>
      </c>
      <c r="BB1591" s="7">
        <v>296.07</v>
      </c>
      <c r="BC1591" s="7">
        <v>0</v>
      </c>
      <c r="BD1591" s="7">
        <v>0</v>
      </c>
      <c r="BE1591" s="7">
        <v>206.24</v>
      </c>
      <c r="BF1591" s="7">
        <v>0</v>
      </c>
      <c r="BG1591" s="7">
        <v>320594</v>
      </c>
      <c r="BH1591" s="7">
        <v>2938</v>
      </c>
      <c r="BI1591" s="7">
        <v>326014</v>
      </c>
      <c r="BJ1591" s="7">
        <v>4486928.8016666658</v>
      </c>
      <c r="BK1591" s="7">
        <v>2580070.6399999997</v>
      </c>
      <c r="BL1591" s="7">
        <v>1361113.4033333333</v>
      </c>
      <c r="BM1591" s="7">
        <v>4905205.84</v>
      </c>
      <c r="BN1591" s="130">
        <v>0.505</v>
      </c>
      <c r="BO1591" s="131">
        <v>1.052195E-4</v>
      </c>
      <c r="BP1591" s="161">
        <v>2666.380811688352</v>
      </c>
      <c r="BQ1591" s="162">
        <v>3753340</v>
      </c>
      <c r="BR1591" s="161">
        <v>161686</v>
      </c>
      <c r="BS1591" s="163">
        <v>0</v>
      </c>
      <c r="BT1591" s="163">
        <v>771774.44000000134</v>
      </c>
      <c r="BU1591" s="161">
        <v>3931742.36</v>
      </c>
      <c r="BV1591" s="161">
        <v>101.42</v>
      </c>
      <c r="BW1591" s="165">
        <v>8514126.2200000025</v>
      </c>
      <c r="BX1591" s="161">
        <v>161686</v>
      </c>
    </row>
    <row r="1592" spans="1:76" ht="14.45" x14ac:dyDescent="0.3">
      <c r="A1592" s="164" t="s">
        <v>31</v>
      </c>
      <c r="B1592" s="6" t="s">
        <v>161</v>
      </c>
      <c r="C1592" s="6" t="s">
        <v>95</v>
      </c>
      <c r="D1592" s="6" t="s">
        <v>44</v>
      </c>
      <c r="E1592" s="6" t="s">
        <v>36</v>
      </c>
      <c r="F1592" s="24" t="str">
        <f>+Tabela1[[#This Row],[WK]]&amp;Tabela1[[#This Row],[PK]]&amp;Tabela1[[#This Row],[GK]]</f>
        <v>201306</v>
      </c>
      <c r="G1592" s="6" t="s">
        <v>1522</v>
      </c>
      <c r="H1592" s="7">
        <v>54916296.502999984</v>
      </c>
      <c r="I1592" s="8">
        <v>1.371</v>
      </c>
      <c r="J1592" s="7">
        <v>75290242.510000005</v>
      </c>
      <c r="K1592" s="8">
        <v>7.0000000000000007E-2</v>
      </c>
      <c r="L1592" s="7">
        <v>5270316.9757000012</v>
      </c>
      <c r="M1592" s="7">
        <v>2957762.9757000012</v>
      </c>
      <c r="N1592" s="9">
        <v>1.2790027716974399</v>
      </c>
      <c r="O1592" s="7">
        <v>271667</v>
      </c>
      <c r="P1592" s="8">
        <v>1.2949999999999999</v>
      </c>
      <c r="Q1592" s="7">
        <v>351809</v>
      </c>
      <c r="R1592" s="8">
        <v>1.6E-2</v>
      </c>
      <c r="S1592" s="7">
        <v>5628.9440000000004</v>
      </c>
      <c r="T1592" s="7">
        <v>-5455.0559999999996</v>
      </c>
      <c r="U1592" s="9">
        <v>-0.49215590039696855</v>
      </c>
      <c r="V1592" s="7">
        <v>2952307.9197000014</v>
      </c>
      <c r="W1592" s="9">
        <v>1.2705541567576366</v>
      </c>
      <c r="X1592" s="7">
        <v>9710342</v>
      </c>
      <c r="Y1592" s="7">
        <v>4514336</v>
      </c>
      <c r="Z1592" s="7">
        <v>0</v>
      </c>
      <c r="AA1592" s="7">
        <v>501867</v>
      </c>
      <c r="AB1592" s="7">
        <v>4694139</v>
      </c>
      <c r="AC1592" s="7">
        <v>0</v>
      </c>
      <c r="AD1592" s="7">
        <v>6758034.0802999986</v>
      </c>
      <c r="AE1592" s="7">
        <v>0</v>
      </c>
      <c r="AF1592" s="7">
        <v>5270316.9757000012</v>
      </c>
      <c r="AG1592" s="7">
        <v>5628.9440000000004</v>
      </c>
      <c r="AH1592" s="7">
        <v>6758034.0802999986</v>
      </c>
      <c r="AI1592" s="7">
        <v>1930833</v>
      </c>
      <c r="AJ1592" s="7">
        <v>7075</v>
      </c>
      <c r="AK1592" s="7">
        <v>3674969</v>
      </c>
      <c r="AL1592" s="7">
        <v>0</v>
      </c>
      <c r="AM1592" s="7">
        <v>724976</v>
      </c>
      <c r="AN1592" s="7">
        <v>0</v>
      </c>
      <c r="AO1592" s="7">
        <v>0</v>
      </c>
      <c r="AP1592" s="7">
        <v>3755591</v>
      </c>
      <c r="AQ1592" s="7">
        <v>258589</v>
      </c>
      <c r="AR1592" s="7">
        <v>2312554</v>
      </c>
      <c r="AS1592" s="7">
        <v>11084</v>
      </c>
      <c r="AT1592" s="7">
        <v>3989022</v>
      </c>
      <c r="AU1592" s="7">
        <v>95071</v>
      </c>
      <c r="AV1592" s="7">
        <v>660945</v>
      </c>
      <c r="AW1592" s="7">
        <v>0</v>
      </c>
      <c r="AX1592" s="7">
        <v>0</v>
      </c>
      <c r="AY1592" s="7">
        <v>4294662</v>
      </c>
      <c r="AZ1592" s="7">
        <v>105427</v>
      </c>
      <c r="BA1592" s="7">
        <v>0</v>
      </c>
      <c r="BB1592" s="7">
        <v>0</v>
      </c>
      <c r="BC1592" s="7">
        <v>0</v>
      </c>
      <c r="BD1592" s="7">
        <v>0</v>
      </c>
      <c r="BE1592" s="7">
        <v>0</v>
      </c>
      <c r="BF1592" s="7">
        <v>0</v>
      </c>
      <c r="BG1592" s="7">
        <v>320594</v>
      </c>
      <c r="BH1592" s="7">
        <v>2916</v>
      </c>
      <c r="BI1592" s="7">
        <v>181273</v>
      </c>
      <c r="BJ1592" s="7">
        <v>2494847.6250000005</v>
      </c>
      <c r="BK1592" s="7">
        <v>1213644.1733333338</v>
      </c>
      <c r="BL1592" s="7">
        <v>1350882.0966666667</v>
      </c>
      <c r="BM1592" s="7">
        <v>2423049.6133333337</v>
      </c>
      <c r="BN1592" s="130">
        <v>0.61099999999999999</v>
      </c>
      <c r="BO1592" s="131">
        <v>1.1318769999999999E-4</v>
      </c>
      <c r="BP1592" s="161">
        <v>2868.4854735874314</v>
      </c>
      <c r="BQ1592" s="162">
        <v>4694139</v>
      </c>
      <c r="BR1592" s="161">
        <v>162722</v>
      </c>
      <c r="BS1592" s="163">
        <v>0</v>
      </c>
      <c r="BT1592" s="163">
        <v>597507</v>
      </c>
      <c r="BU1592" s="161">
        <v>5270316.9800000004</v>
      </c>
      <c r="BV1592" s="161">
        <v>5628.94</v>
      </c>
      <c r="BW1592" s="165">
        <v>7355541.0800000001</v>
      </c>
      <c r="BX1592" s="161">
        <v>162722</v>
      </c>
    </row>
    <row r="1593" spans="1:76" ht="14.45" x14ac:dyDescent="0.3">
      <c r="A1593" s="164" t="s">
        <v>31</v>
      </c>
      <c r="B1593" s="6" t="s">
        <v>161</v>
      </c>
      <c r="C1593" s="6" t="s">
        <v>95</v>
      </c>
      <c r="D1593" s="6" t="s">
        <v>51</v>
      </c>
      <c r="E1593" s="6" t="s">
        <v>36</v>
      </c>
      <c r="F1593" s="24" t="str">
        <f>+Tabela1[[#This Row],[WK]]&amp;Tabela1[[#This Row],[PK]]&amp;Tabela1[[#This Row],[GK]]</f>
        <v>201307</v>
      </c>
      <c r="G1593" s="6" t="s">
        <v>1523</v>
      </c>
      <c r="H1593" s="7">
        <v>74849667.716999948</v>
      </c>
      <c r="I1593" s="8">
        <v>1.371</v>
      </c>
      <c r="J1593" s="7">
        <v>102618894.44</v>
      </c>
      <c r="K1593" s="8">
        <v>7.0000000000000007E-2</v>
      </c>
      <c r="L1593" s="7">
        <v>7183322.6108000008</v>
      </c>
      <c r="M1593" s="7">
        <v>4017577.6108000008</v>
      </c>
      <c r="N1593" s="9">
        <v>1.2690780877171095</v>
      </c>
      <c r="O1593" s="7">
        <v>856549</v>
      </c>
      <c r="P1593" s="8">
        <v>1.2949999999999999</v>
      </c>
      <c r="Q1593" s="7">
        <v>1109231</v>
      </c>
      <c r="R1593" s="8">
        <v>1.6E-2</v>
      </c>
      <c r="S1593" s="7">
        <v>17747.696</v>
      </c>
      <c r="T1593" s="7">
        <v>-123039.304</v>
      </c>
      <c r="U1593" s="9">
        <v>-0.8739393836078615</v>
      </c>
      <c r="V1593" s="7">
        <v>3894538.3068000013</v>
      </c>
      <c r="W1593" s="9">
        <v>1.1778317302841772</v>
      </c>
      <c r="X1593" s="7">
        <v>15323376</v>
      </c>
      <c r="Y1593" s="7">
        <v>6114501</v>
      </c>
      <c r="Z1593" s="7">
        <v>0</v>
      </c>
      <c r="AA1593" s="7">
        <v>565116</v>
      </c>
      <c r="AB1593" s="7">
        <v>8643759</v>
      </c>
      <c r="AC1593" s="7">
        <v>0</v>
      </c>
      <c r="AD1593" s="7">
        <v>11428837.693199998</v>
      </c>
      <c r="AE1593" s="7">
        <v>0</v>
      </c>
      <c r="AF1593" s="7">
        <v>7183322.6108000008</v>
      </c>
      <c r="AG1593" s="7">
        <v>17747.696</v>
      </c>
      <c r="AH1593" s="7">
        <v>11428837.693199998</v>
      </c>
      <c r="AI1593" s="7">
        <v>2643191</v>
      </c>
      <c r="AJ1593" s="7">
        <v>117697</v>
      </c>
      <c r="AK1593" s="7">
        <v>4102141</v>
      </c>
      <c r="AL1593" s="7">
        <v>0</v>
      </c>
      <c r="AM1593" s="7">
        <v>336008</v>
      </c>
      <c r="AN1593" s="7">
        <v>0</v>
      </c>
      <c r="AO1593" s="7">
        <v>0</v>
      </c>
      <c r="AP1593" s="7">
        <v>6652128</v>
      </c>
      <c r="AQ1593" s="7">
        <v>421698</v>
      </c>
      <c r="AR1593" s="7">
        <v>3165745</v>
      </c>
      <c r="AS1593" s="7">
        <v>140787</v>
      </c>
      <c r="AT1593" s="7">
        <v>4625827</v>
      </c>
      <c r="AU1593" s="7">
        <v>0</v>
      </c>
      <c r="AV1593" s="7">
        <v>816099</v>
      </c>
      <c r="AW1593" s="7">
        <v>0</v>
      </c>
      <c r="AX1593" s="7">
        <v>0</v>
      </c>
      <c r="AY1593" s="7">
        <v>7641555</v>
      </c>
      <c r="AZ1593" s="7">
        <v>184903</v>
      </c>
      <c r="BA1593" s="7">
        <v>0</v>
      </c>
      <c r="BB1593" s="7">
        <v>0</v>
      </c>
      <c r="BC1593" s="7">
        <v>0</v>
      </c>
      <c r="BD1593" s="7">
        <v>0</v>
      </c>
      <c r="BE1593" s="7">
        <v>0</v>
      </c>
      <c r="BF1593" s="7">
        <v>0</v>
      </c>
      <c r="BG1593" s="7">
        <v>320594</v>
      </c>
      <c r="BH1593" s="7">
        <v>3557</v>
      </c>
      <c r="BI1593" s="7">
        <v>244522</v>
      </c>
      <c r="BJ1593" s="7">
        <v>3365268.9483333332</v>
      </c>
      <c r="BK1593" s="7">
        <v>1828747.083333333</v>
      </c>
      <c r="BL1593" s="7">
        <v>712509.01000000013</v>
      </c>
      <c r="BM1593" s="7">
        <v>4721069.4400000004</v>
      </c>
      <c r="BN1593" s="130">
        <v>0.59699999999999998</v>
      </c>
      <c r="BO1593" s="131">
        <v>1.476832E-4</v>
      </c>
      <c r="BP1593" s="161">
        <v>3742.9383176458255</v>
      </c>
      <c r="BQ1593" s="162">
        <v>8643759</v>
      </c>
      <c r="BR1593" s="161">
        <v>198273</v>
      </c>
      <c r="BS1593" s="163">
        <v>0</v>
      </c>
      <c r="BT1593" s="163">
        <v>0</v>
      </c>
      <c r="BU1593" s="161">
        <v>7183322.6100000003</v>
      </c>
      <c r="BV1593" s="161">
        <v>17747.7</v>
      </c>
      <c r="BW1593" s="165">
        <v>11428837.689999999</v>
      </c>
      <c r="BX1593" s="161">
        <v>198273</v>
      </c>
    </row>
    <row r="1594" spans="1:76" ht="14.45" x14ac:dyDescent="0.3">
      <c r="A1594" s="164" t="s">
        <v>31</v>
      </c>
      <c r="B1594" s="6" t="s">
        <v>161</v>
      </c>
      <c r="C1594" s="6" t="s">
        <v>95</v>
      </c>
      <c r="D1594" s="6" t="s">
        <v>75</v>
      </c>
      <c r="E1594" s="6" t="s">
        <v>36</v>
      </c>
      <c r="F1594" s="24" t="str">
        <f>+Tabela1[[#This Row],[WK]]&amp;Tabela1[[#This Row],[PK]]&amp;Tabela1[[#This Row],[GK]]</f>
        <v>201308</v>
      </c>
      <c r="G1594" s="6" t="s">
        <v>1524</v>
      </c>
      <c r="H1594" s="7">
        <v>124428215.10859984</v>
      </c>
      <c r="I1594" s="8">
        <v>1.371</v>
      </c>
      <c r="J1594" s="7">
        <v>170591082.92000002</v>
      </c>
      <c r="K1594" s="8">
        <v>7.0000000000000007E-2</v>
      </c>
      <c r="L1594" s="7">
        <v>11941375.804400003</v>
      </c>
      <c r="M1594" s="7">
        <v>6821884.8044000026</v>
      </c>
      <c r="N1594" s="9">
        <v>1.332531848263822</v>
      </c>
      <c r="O1594" s="7">
        <v>5309170</v>
      </c>
      <c r="P1594" s="8">
        <v>1.2949999999999999</v>
      </c>
      <c r="Q1594" s="7">
        <v>6875375</v>
      </c>
      <c r="R1594" s="8">
        <v>1.6E-2</v>
      </c>
      <c r="S1594" s="7">
        <v>110006</v>
      </c>
      <c r="T1594" s="7">
        <v>48670</v>
      </c>
      <c r="U1594" s="9">
        <v>0.79349810877787919</v>
      </c>
      <c r="V1594" s="7">
        <v>6870554.8044000026</v>
      </c>
      <c r="W1594" s="9">
        <v>1.3261502081424457</v>
      </c>
      <c r="X1594" s="7">
        <v>15210022.438054891</v>
      </c>
      <c r="Y1594" s="7">
        <v>4361612</v>
      </c>
      <c r="Z1594" s="7">
        <v>446820.36</v>
      </c>
      <c r="AA1594" s="7">
        <v>886284.07805489143</v>
      </c>
      <c r="AB1594" s="7">
        <v>9515306</v>
      </c>
      <c r="AC1594" s="7">
        <v>0</v>
      </c>
      <c r="AD1594" s="7">
        <v>8339467.6336548887</v>
      </c>
      <c r="AE1594" s="7">
        <v>0</v>
      </c>
      <c r="AF1594" s="7">
        <v>11941375.804400003</v>
      </c>
      <c r="AG1594" s="7">
        <v>110006</v>
      </c>
      <c r="AH1594" s="7">
        <v>8339467.6336548887</v>
      </c>
      <c r="AI1594" s="7">
        <v>4274442</v>
      </c>
      <c r="AJ1594" s="7">
        <v>41738</v>
      </c>
      <c r="AK1594" s="7">
        <v>3893727</v>
      </c>
      <c r="AL1594" s="7">
        <v>0</v>
      </c>
      <c r="AM1594" s="7">
        <v>638477</v>
      </c>
      <c r="AN1594" s="7">
        <v>0</v>
      </c>
      <c r="AO1594" s="7">
        <v>0</v>
      </c>
      <c r="AP1594" s="7">
        <v>7663978</v>
      </c>
      <c r="AQ1594" s="7">
        <v>684264</v>
      </c>
      <c r="AR1594" s="7">
        <v>5119491</v>
      </c>
      <c r="AS1594" s="7">
        <v>61336</v>
      </c>
      <c r="AT1594" s="7">
        <v>4555923</v>
      </c>
      <c r="AU1594" s="7">
        <v>14439</v>
      </c>
      <c r="AV1594" s="7">
        <v>474510</v>
      </c>
      <c r="AW1594" s="7">
        <v>0</v>
      </c>
      <c r="AX1594" s="7">
        <v>0</v>
      </c>
      <c r="AY1594" s="7">
        <v>8647128</v>
      </c>
      <c r="AZ1594" s="7">
        <v>287087</v>
      </c>
      <c r="BA1594" s="7">
        <v>446820.36</v>
      </c>
      <c r="BB1594" s="7">
        <v>666.15</v>
      </c>
      <c r="BC1594" s="7">
        <v>0</v>
      </c>
      <c r="BD1594" s="7">
        <v>0</v>
      </c>
      <c r="BE1594" s="7">
        <v>727.04</v>
      </c>
      <c r="BF1594" s="7">
        <v>0</v>
      </c>
      <c r="BG1594" s="7">
        <v>467084.07805489149</v>
      </c>
      <c r="BH1594" s="7">
        <v>5209</v>
      </c>
      <c r="BI1594" s="7">
        <v>419200</v>
      </c>
      <c r="BJ1594" s="7">
        <v>5769403.5500000007</v>
      </c>
      <c r="BK1594" s="7">
        <v>4897734.8800000008</v>
      </c>
      <c r="BL1594" s="7">
        <v>506320.94333333336</v>
      </c>
      <c r="BM1594" s="7">
        <v>2474032.7933333339</v>
      </c>
      <c r="BN1594" s="130">
        <v>0.77700000000000002</v>
      </c>
      <c r="BO1594" s="131">
        <v>2.0917040000000001E-4</v>
      </c>
      <c r="BP1594" s="161">
        <v>5300.7450432738797</v>
      </c>
      <c r="BQ1594" s="162">
        <v>9515306</v>
      </c>
      <c r="BR1594" s="161">
        <v>288539</v>
      </c>
      <c r="BS1594" s="163">
        <v>0</v>
      </c>
      <c r="BT1594" s="163">
        <v>557603.56194511056</v>
      </c>
      <c r="BU1594" s="161">
        <v>11941375.800000001</v>
      </c>
      <c r="BV1594" s="161">
        <v>110006</v>
      </c>
      <c r="BW1594" s="165">
        <v>8897071.1919451095</v>
      </c>
      <c r="BX1594" s="161">
        <v>288539</v>
      </c>
    </row>
    <row r="1595" spans="1:76" ht="14.45" x14ac:dyDescent="0.3">
      <c r="A1595" s="164" t="s">
        <v>31</v>
      </c>
      <c r="B1595" s="6" t="s">
        <v>161</v>
      </c>
      <c r="C1595" s="6" t="s">
        <v>95</v>
      </c>
      <c r="D1595" s="6" t="s">
        <v>77</v>
      </c>
      <c r="E1595" s="6" t="s">
        <v>40</v>
      </c>
      <c r="F1595" s="24" t="str">
        <f>+Tabela1[[#This Row],[WK]]&amp;Tabela1[[#This Row],[PK]]&amp;Tabela1[[#This Row],[GK]]</f>
        <v>201309</v>
      </c>
      <c r="G1595" s="6" t="s">
        <v>1525</v>
      </c>
      <c r="H1595" s="7">
        <v>175614174.43059906</v>
      </c>
      <c r="I1595" s="8">
        <v>1.371</v>
      </c>
      <c r="J1595" s="7">
        <v>240767033.14000002</v>
      </c>
      <c r="K1595" s="8">
        <v>7.0000000000000007E-2</v>
      </c>
      <c r="L1595" s="7">
        <v>16853692.319800004</v>
      </c>
      <c r="M1595" s="7">
        <v>9433910.3198000044</v>
      </c>
      <c r="N1595" s="9">
        <v>1.2714538405306253</v>
      </c>
      <c r="O1595" s="7">
        <v>23251601</v>
      </c>
      <c r="P1595" s="8">
        <v>1.2949999999999999</v>
      </c>
      <c r="Q1595" s="7">
        <v>30110823</v>
      </c>
      <c r="R1595" s="8">
        <v>1.6E-2</v>
      </c>
      <c r="S1595" s="7">
        <v>481773.16800000001</v>
      </c>
      <c r="T1595" s="7">
        <v>302259.16800000001</v>
      </c>
      <c r="U1595" s="9">
        <v>1.6837637621578261</v>
      </c>
      <c r="V1595" s="7">
        <v>9736169.4878000058</v>
      </c>
      <c r="W1595" s="9">
        <v>1.2811936115924429</v>
      </c>
      <c r="X1595" s="7">
        <v>15544827.648127314</v>
      </c>
      <c r="Y1595" s="7">
        <v>1601486</v>
      </c>
      <c r="Z1595" s="7">
        <v>0</v>
      </c>
      <c r="AA1595" s="7">
        <v>1037250.6481273138</v>
      </c>
      <c r="AB1595" s="7">
        <v>11016708</v>
      </c>
      <c r="AC1595" s="7">
        <v>1889383</v>
      </c>
      <c r="AD1595" s="7">
        <v>5808658.1603273097</v>
      </c>
      <c r="AE1595" s="7">
        <v>0</v>
      </c>
      <c r="AF1595" s="7">
        <v>16853692.319800004</v>
      </c>
      <c r="AG1595" s="7">
        <v>481773.16800000001</v>
      </c>
      <c r="AH1595" s="7">
        <v>5808658.1603273097</v>
      </c>
      <c r="AI1595" s="7">
        <v>6195036</v>
      </c>
      <c r="AJ1595" s="7">
        <v>39687</v>
      </c>
      <c r="AK1595" s="7">
        <v>3755313</v>
      </c>
      <c r="AL1595" s="7">
        <v>0</v>
      </c>
      <c r="AM1595" s="7">
        <v>625677</v>
      </c>
      <c r="AN1595" s="7">
        <v>0</v>
      </c>
      <c r="AO1595" s="7">
        <v>0</v>
      </c>
      <c r="AP1595" s="7">
        <v>9088304</v>
      </c>
      <c r="AQ1595" s="7">
        <v>592764</v>
      </c>
      <c r="AR1595" s="7">
        <v>7419782</v>
      </c>
      <c r="AS1595" s="7">
        <v>179514</v>
      </c>
      <c r="AT1595" s="7">
        <v>3690098</v>
      </c>
      <c r="AU1595" s="7">
        <v>384</v>
      </c>
      <c r="AV1595" s="7">
        <v>968631</v>
      </c>
      <c r="AW1595" s="7">
        <v>0</v>
      </c>
      <c r="AX1595" s="7">
        <v>0</v>
      </c>
      <c r="AY1595" s="7">
        <v>10044516</v>
      </c>
      <c r="AZ1595" s="7">
        <v>248160</v>
      </c>
      <c r="BA1595" s="7">
        <v>0</v>
      </c>
      <c r="BB1595" s="7">
        <v>0</v>
      </c>
      <c r="BC1595" s="7">
        <v>0</v>
      </c>
      <c r="BD1595" s="7">
        <v>0</v>
      </c>
      <c r="BE1595" s="7">
        <v>0</v>
      </c>
      <c r="BF1595" s="7">
        <v>0</v>
      </c>
      <c r="BG1595" s="7">
        <v>573610.64812731382</v>
      </c>
      <c r="BH1595" s="7">
        <v>6397</v>
      </c>
      <c r="BI1595" s="7">
        <v>463640</v>
      </c>
      <c r="BJ1595" s="7">
        <v>6381073.3883333318</v>
      </c>
      <c r="BK1595" s="7">
        <v>3614383.7399999984</v>
      </c>
      <c r="BL1595" s="7">
        <v>1069427.6300000001</v>
      </c>
      <c r="BM1595" s="7">
        <v>8927903.333333334</v>
      </c>
      <c r="BN1595" s="130">
        <v>0.92900000000000005</v>
      </c>
      <c r="BO1595" s="131">
        <v>2.4716549999999999E-4</v>
      </c>
      <c r="BP1595" s="161">
        <v>6263.2434826150402</v>
      </c>
      <c r="BQ1595" s="162">
        <v>11016708</v>
      </c>
      <c r="BR1595" s="161">
        <v>363889</v>
      </c>
      <c r="BS1595" s="163">
        <v>0</v>
      </c>
      <c r="BT1595" s="163">
        <v>1770850.2600000016</v>
      </c>
      <c r="BU1595" s="161">
        <v>16853692.32</v>
      </c>
      <c r="BV1595" s="161">
        <v>481773.17</v>
      </c>
      <c r="BW1595" s="165">
        <v>7579508.4200000018</v>
      </c>
      <c r="BX1595" s="161">
        <v>363889</v>
      </c>
    </row>
    <row r="1596" spans="1:76" ht="14.45" x14ac:dyDescent="0.3">
      <c r="A1596" s="164" t="s">
        <v>31</v>
      </c>
      <c r="B1596" s="6" t="s">
        <v>161</v>
      </c>
      <c r="C1596" s="6" t="s">
        <v>95</v>
      </c>
      <c r="D1596" s="6" t="s">
        <v>90</v>
      </c>
      <c r="E1596" s="6" t="s">
        <v>36</v>
      </c>
      <c r="F1596" s="24" t="str">
        <f>+Tabela1[[#This Row],[WK]]&amp;Tabela1[[#This Row],[PK]]&amp;Tabela1[[#This Row],[GK]]</f>
        <v>201310</v>
      </c>
      <c r="G1596" s="6" t="s">
        <v>1517</v>
      </c>
      <c r="H1596" s="7">
        <v>126368706.89359972</v>
      </c>
      <c r="I1596" s="8">
        <v>1.371</v>
      </c>
      <c r="J1596" s="7">
        <v>173251497.15000001</v>
      </c>
      <c r="K1596" s="8">
        <v>7.0000000000000007E-2</v>
      </c>
      <c r="L1596" s="7">
        <v>12127604.800500002</v>
      </c>
      <c r="M1596" s="7">
        <v>7102076.8005000018</v>
      </c>
      <c r="N1596" s="9">
        <v>1.4132001255390483</v>
      </c>
      <c r="O1596" s="7">
        <v>63189</v>
      </c>
      <c r="P1596" s="8">
        <v>1.2949999999999999</v>
      </c>
      <c r="Q1596" s="7">
        <v>81830</v>
      </c>
      <c r="R1596" s="8">
        <v>1.6E-2</v>
      </c>
      <c r="S1596" s="7">
        <v>1309.28</v>
      </c>
      <c r="T1596" s="7">
        <v>-279.72000000000003</v>
      </c>
      <c r="U1596" s="9">
        <v>-0.17603524229074891</v>
      </c>
      <c r="V1596" s="7">
        <v>7101797.0805000011</v>
      </c>
      <c r="W1596" s="9">
        <v>1.4126977909008287</v>
      </c>
      <c r="X1596" s="7">
        <v>7425063.1269564508</v>
      </c>
      <c r="Y1596" s="7">
        <v>0</v>
      </c>
      <c r="Z1596" s="7">
        <v>0</v>
      </c>
      <c r="AA1596" s="7">
        <v>748031.12695645075</v>
      </c>
      <c r="AB1596" s="7">
        <v>3519248</v>
      </c>
      <c r="AC1596" s="7">
        <v>3157784</v>
      </c>
      <c r="AD1596" s="7">
        <v>3157784</v>
      </c>
      <c r="AE1596" s="7">
        <v>0</v>
      </c>
      <c r="AF1596" s="7">
        <v>12127604.800500002</v>
      </c>
      <c r="AG1596" s="7">
        <v>1309.28</v>
      </c>
      <c r="AH1596" s="7">
        <v>3157784</v>
      </c>
      <c r="AI1596" s="7">
        <v>4195990</v>
      </c>
      <c r="AJ1596" s="7">
        <v>1112</v>
      </c>
      <c r="AK1596" s="7">
        <v>4415823</v>
      </c>
      <c r="AL1596" s="7">
        <v>0</v>
      </c>
      <c r="AM1596" s="7">
        <v>205725</v>
      </c>
      <c r="AN1596" s="7">
        <v>0</v>
      </c>
      <c r="AO1596" s="7">
        <v>0</v>
      </c>
      <c r="AP1596" s="7">
        <v>3376192</v>
      </c>
      <c r="AQ1596" s="7">
        <v>179022</v>
      </c>
      <c r="AR1596" s="7">
        <v>5025528</v>
      </c>
      <c r="AS1596" s="7">
        <v>1589</v>
      </c>
      <c r="AT1596" s="7">
        <v>5089754</v>
      </c>
      <c r="AU1596" s="7">
        <v>0</v>
      </c>
      <c r="AV1596" s="7">
        <v>759965</v>
      </c>
      <c r="AW1596" s="7">
        <v>0</v>
      </c>
      <c r="AX1596" s="7">
        <v>0</v>
      </c>
      <c r="AY1596" s="7">
        <v>3877750</v>
      </c>
      <c r="AZ1596" s="7">
        <v>74610</v>
      </c>
      <c r="BA1596" s="7">
        <v>0</v>
      </c>
      <c r="BB1596" s="7">
        <v>0</v>
      </c>
      <c r="BC1596" s="7">
        <v>0</v>
      </c>
      <c r="BD1596" s="7">
        <v>0</v>
      </c>
      <c r="BE1596" s="7">
        <v>0</v>
      </c>
      <c r="BF1596" s="7">
        <v>0</v>
      </c>
      <c r="BG1596" s="7">
        <v>491205.12695645075</v>
      </c>
      <c r="BH1596" s="7">
        <v>5478</v>
      </c>
      <c r="BI1596" s="7">
        <v>256826</v>
      </c>
      <c r="BJ1596" s="7">
        <v>3534686.4299999997</v>
      </c>
      <c r="BK1596" s="7">
        <v>1063894.0700000003</v>
      </c>
      <c r="BL1596" s="7">
        <v>1964073.2366666666</v>
      </c>
      <c r="BM1596" s="7">
        <v>5955022.9666666659</v>
      </c>
      <c r="BN1596" s="130">
        <v>1.002</v>
      </c>
      <c r="BO1596" s="131">
        <v>1.6662289999999999E-4</v>
      </c>
      <c r="BP1596" s="161">
        <v>4222.1865010599786</v>
      </c>
      <c r="BQ1596" s="162">
        <v>3519248</v>
      </c>
      <c r="BR1596" s="161">
        <v>306149</v>
      </c>
      <c r="BS1596" s="163">
        <v>0</v>
      </c>
      <c r="BT1596" s="163">
        <v>1348646.5500000007</v>
      </c>
      <c r="BU1596" s="161">
        <v>12127604.800000001</v>
      </c>
      <c r="BV1596" s="161">
        <v>1309.28</v>
      </c>
      <c r="BW1596" s="165">
        <v>4506430.5500000007</v>
      </c>
      <c r="BX1596" s="161">
        <v>306149</v>
      </c>
    </row>
    <row r="1597" spans="1:76" ht="14.45" x14ac:dyDescent="0.3">
      <c r="A1597" s="164" t="s">
        <v>31</v>
      </c>
      <c r="B1597" s="6" t="s">
        <v>161</v>
      </c>
      <c r="C1597" s="6" t="s">
        <v>97</v>
      </c>
      <c r="D1597" s="6" t="s">
        <v>33</v>
      </c>
      <c r="E1597" s="6" t="s">
        <v>34</v>
      </c>
      <c r="F1597" s="24" t="str">
        <f>+Tabela1[[#This Row],[WK]]&amp;Tabela1[[#This Row],[PK]]&amp;Tabela1[[#This Row],[GK]]</f>
        <v>201401</v>
      </c>
      <c r="G1597" s="6" t="s">
        <v>1526</v>
      </c>
      <c r="H1597" s="7">
        <v>664934243.63779962</v>
      </c>
      <c r="I1597" s="8">
        <v>1.371</v>
      </c>
      <c r="J1597" s="7">
        <v>911624848.03000009</v>
      </c>
      <c r="K1597" s="8">
        <v>7.0000000000000007E-2</v>
      </c>
      <c r="L1597" s="7">
        <v>63813739.362100013</v>
      </c>
      <c r="M1597" s="7">
        <v>36188068.362100013</v>
      </c>
      <c r="N1597" s="9">
        <v>1.3099435073305554</v>
      </c>
      <c r="O1597" s="7">
        <v>55234356</v>
      </c>
      <c r="P1597" s="8">
        <v>1.2949999999999999</v>
      </c>
      <c r="Q1597" s="7">
        <v>71528491</v>
      </c>
      <c r="R1597" s="8">
        <v>1.6E-2</v>
      </c>
      <c r="S1597" s="7">
        <v>1144455.8559999999</v>
      </c>
      <c r="T1597" s="7">
        <v>-107642.14400000009</v>
      </c>
      <c r="U1597" s="9">
        <v>-8.5969424118559484E-2</v>
      </c>
      <c r="V1597" s="7">
        <v>36080426.218100011</v>
      </c>
      <c r="W1597" s="9">
        <v>1.2494187559329812</v>
      </c>
      <c r="X1597" s="7">
        <v>48529972.843529746</v>
      </c>
      <c r="Y1597" s="7">
        <v>12708173</v>
      </c>
      <c r="Z1597" s="7">
        <v>0</v>
      </c>
      <c r="AA1597" s="7">
        <v>3121317.8435297506</v>
      </c>
      <c r="AB1597" s="7">
        <v>32700482</v>
      </c>
      <c r="AC1597" s="7">
        <v>0</v>
      </c>
      <c r="AD1597" s="7">
        <v>12449546.625429733</v>
      </c>
      <c r="AE1597" s="7">
        <v>0</v>
      </c>
      <c r="AF1597" s="7">
        <v>63813739.362100013</v>
      </c>
      <c r="AG1597" s="7">
        <v>1144455.8559999999</v>
      </c>
      <c r="AH1597" s="7">
        <v>12449546.625429733</v>
      </c>
      <c r="AI1597" s="7">
        <v>23065642</v>
      </c>
      <c r="AJ1597" s="7">
        <v>1163085</v>
      </c>
      <c r="AK1597" s="7">
        <v>10752420</v>
      </c>
      <c r="AL1597" s="7">
        <v>0</v>
      </c>
      <c r="AM1597" s="7">
        <v>921134</v>
      </c>
      <c r="AN1597" s="7">
        <v>0</v>
      </c>
      <c r="AO1597" s="7">
        <v>0</v>
      </c>
      <c r="AP1597" s="7">
        <v>24488801</v>
      </c>
      <c r="AQ1597" s="7">
        <v>2454601</v>
      </c>
      <c r="AR1597" s="7">
        <v>27625671</v>
      </c>
      <c r="AS1597" s="7">
        <v>1252098</v>
      </c>
      <c r="AT1597" s="7">
        <v>11004921</v>
      </c>
      <c r="AU1597" s="7">
        <v>61085</v>
      </c>
      <c r="AV1597" s="7">
        <v>1301311</v>
      </c>
      <c r="AW1597" s="7">
        <v>0</v>
      </c>
      <c r="AX1597" s="7">
        <v>0</v>
      </c>
      <c r="AY1597" s="7">
        <v>28622652</v>
      </c>
      <c r="AZ1597" s="7">
        <v>1000749</v>
      </c>
      <c r="BA1597" s="7">
        <v>0</v>
      </c>
      <c r="BB1597" s="7">
        <v>0</v>
      </c>
      <c r="BC1597" s="7">
        <v>0</v>
      </c>
      <c r="BD1597" s="7">
        <v>0</v>
      </c>
      <c r="BE1597" s="7">
        <v>0</v>
      </c>
      <c r="BF1597" s="7">
        <v>0</v>
      </c>
      <c r="BG1597" s="7">
        <v>1869412.8435297506</v>
      </c>
      <c r="BH1597" s="7">
        <v>20848</v>
      </c>
      <c r="BI1597" s="7">
        <v>1251905</v>
      </c>
      <c r="BJ1597" s="7">
        <v>17230117.571666665</v>
      </c>
      <c r="BK1597" s="7">
        <v>13008258.789999997</v>
      </c>
      <c r="BL1597" s="7">
        <v>2260911.5100000002</v>
      </c>
      <c r="BM1597" s="7">
        <v>12365612.106666667</v>
      </c>
      <c r="BN1597" s="130">
        <v>0.83799999999999997</v>
      </c>
      <c r="BO1597" s="131">
        <v>8.5693019999999996E-4</v>
      </c>
      <c r="BP1597" s="161">
        <v>21716.245972868921</v>
      </c>
      <c r="BQ1597" s="162">
        <v>32700482</v>
      </c>
      <c r="BR1597" s="161">
        <v>1066799</v>
      </c>
      <c r="BS1597" s="163">
        <v>0</v>
      </c>
      <c r="BT1597" s="163">
        <v>0</v>
      </c>
      <c r="BU1597" s="161">
        <v>63813739.359999999</v>
      </c>
      <c r="BV1597" s="161">
        <v>1144455.8600000001</v>
      </c>
      <c r="BW1597" s="165">
        <v>12449546.630000001</v>
      </c>
      <c r="BX1597" s="161">
        <v>1066799</v>
      </c>
    </row>
    <row r="1598" spans="1:76" ht="14.45" x14ac:dyDescent="0.3">
      <c r="A1598" s="164" t="s">
        <v>31</v>
      </c>
      <c r="B1598" s="6" t="s">
        <v>161</v>
      </c>
      <c r="C1598" s="6" t="s">
        <v>97</v>
      </c>
      <c r="D1598" s="6" t="s">
        <v>32</v>
      </c>
      <c r="E1598" s="6" t="s">
        <v>36</v>
      </c>
      <c r="F1598" s="24" t="str">
        <f>+Tabela1[[#This Row],[WK]]&amp;Tabela1[[#This Row],[PK]]&amp;Tabela1[[#This Row],[GK]]</f>
        <v>201402</v>
      </c>
      <c r="G1598" s="6" t="s">
        <v>1527</v>
      </c>
      <c r="H1598" s="7">
        <v>39541979.853799984</v>
      </c>
      <c r="I1598" s="8">
        <v>1.371</v>
      </c>
      <c r="J1598" s="7">
        <v>54212054.379999995</v>
      </c>
      <c r="K1598" s="8">
        <v>7.0000000000000007E-2</v>
      </c>
      <c r="L1598" s="7">
        <v>3794843.8066000002</v>
      </c>
      <c r="M1598" s="7">
        <v>2521031.8066000002</v>
      </c>
      <c r="N1598" s="9">
        <v>1.9791239261366671</v>
      </c>
      <c r="O1598" s="7">
        <v>1030744</v>
      </c>
      <c r="P1598" s="8">
        <v>1.2949999999999999</v>
      </c>
      <c r="Q1598" s="7">
        <v>1334813</v>
      </c>
      <c r="R1598" s="8">
        <v>1.6E-2</v>
      </c>
      <c r="S1598" s="7">
        <v>21357.008000000002</v>
      </c>
      <c r="T1598" s="7">
        <v>3979.0080000000016</v>
      </c>
      <c r="U1598" s="9">
        <v>0.22896812061226848</v>
      </c>
      <c r="V1598" s="7">
        <v>2525010.8146000002</v>
      </c>
      <c r="W1598" s="9">
        <v>1.9555687502226629</v>
      </c>
      <c r="X1598" s="7">
        <v>8250056</v>
      </c>
      <c r="Y1598" s="7">
        <v>3366944</v>
      </c>
      <c r="Z1598" s="7">
        <v>0</v>
      </c>
      <c r="AA1598" s="7">
        <v>437840</v>
      </c>
      <c r="AB1598" s="7">
        <v>3798737</v>
      </c>
      <c r="AC1598" s="7">
        <v>646535</v>
      </c>
      <c r="AD1598" s="7">
        <v>5725045.1853999989</v>
      </c>
      <c r="AE1598" s="7">
        <v>0</v>
      </c>
      <c r="AF1598" s="7">
        <v>3794843.8066000002</v>
      </c>
      <c r="AG1598" s="7">
        <v>21357.008000000002</v>
      </c>
      <c r="AH1598" s="7">
        <v>5725045.1853999989</v>
      </c>
      <c r="AI1598" s="7">
        <v>1063550</v>
      </c>
      <c r="AJ1598" s="7">
        <v>4363</v>
      </c>
      <c r="AK1598" s="7">
        <v>3243857</v>
      </c>
      <c r="AL1598" s="7">
        <v>0</v>
      </c>
      <c r="AM1598" s="7">
        <v>336590</v>
      </c>
      <c r="AN1598" s="7">
        <v>0</v>
      </c>
      <c r="AO1598" s="7">
        <v>0</v>
      </c>
      <c r="AP1598" s="7">
        <v>2520619</v>
      </c>
      <c r="AQ1598" s="7">
        <v>147196</v>
      </c>
      <c r="AR1598" s="7">
        <v>1273812</v>
      </c>
      <c r="AS1598" s="7">
        <v>17378</v>
      </c>
      <c r="AT1598" s="7">
        <v>3658994</v>
      </c>
      <c r="AU1598" s="7">
        <v>128057</v>
      </c>
      <c r="AV1598" s="7">
        <v>638569</v>
      </c>
      <c r="AW1598" s="7">
        <v>0</v>
      </c>
      <c r="AX1598" s="7">
        <v>0</v>
      </c>
      <c r="AY1598" s="7">
        <v>3552105</v>
      </c>
      <c r="AZ1598" s="7">
        <v>60013</v>
      </c>
      <c r="BA1598" s="7">
        <v>0</v>
      </c>
      <c r="BB1598" s="7">
        <v>0</v>
      </c>
      <c r="BC1598" s="7">
        <v>0</v>
      </c>
      <c r="BD1598" s="7">
        <v>0</v>
      </c>
      <c r="BE1598" s="7">
        <v>0</v>
      </c>
      <c r="BF1598" s="7">
        <v>0</v>
      </c>
      <c r="BG1598" s="7">
        <v>320594</v>
      </c>
      <c r="BH1598" s="7">
        <v>2150</v>
      </c>
      <c r="BI1598" s="7">
        <v>117246</v>
      </c>
      <c r="BJ1598" s="7">
        <v>1613685.3199999998</v>
      </c>
      <c r="BK1598" s="7">
        <v>804497.31999999983</v>
      </c>
      <c r="BL1598" s="7">
        <v>773524.09666666668</v>
      </c>
      <c r="BM1598" s="7">
        <v>1689703.8066666666</v>
      </c>
      <c r="BN1598" s="130">
        <v>0.58499999999999996</v>
      </c>
      <c r="BO1598" s="131">
        <v>7.86899E-5</v>
      </c>
      <c r="BP1598" s="161">
        <v>1994.0326295290376</v>
      </c>
      <c r="BQ1598" s="162">
        <v>3798737</v>
      </c>
      <c r="BR1598" s="161">
        <v>117850</v>
      </c>
      <c r="BS1598" s="163">
        <v>0</v>
      </c>
      <c r="BT1598" s="163">
        <v>850209.8</v>
      </c>
      <c r="BU1598" s="161">
        <v>3794843.81</v>
      </c>
      <c r="BV1598" s="161">
        <v>21357.01</v>
      </c>
      <c r="BW1598" s="165">
        <v>6575254.9900000002</v>
      </c>
      <c r="BX1598" s="161">
        <v>117850</v>
      </c>
    </row>
    <row r="1599" spans="1:76" ht="14.45" x14ac:dyDescent="0.3">
      <c r="A1599" s="164" t="s">
        <v>31</v>
      </c>
      <c r="B1599" s="6" t="s">
        <v>161</v>
      </c>
      <c r="C1599" s="6" t="s">
        <v>97</v>
      </c>
      <c r="D1599" s="6" t="s">
        <v>37</v>
      </c>
      <c r="E1599" s="6" t="s">
        <v>36</v>
      </c>
      <c r="F1599" s="24" t="str">
        <f>+Tabela1[[#This Row],[WK]]&amp;Tabela1[[#This Row],[PK]]&amp;Tabela1[[#This Row],[GK]]</f>
        <v>201403</v>
      </c>
      <c r="G1599" s="6" t="s">
        <v>1528</v>
      </c>
      <c r="H1599" s="7">
        <v>92632930.270999834</v>
      </c>
      <c r="I1599" s="8">
        <v>1.371</v>
      </c>
      <c r="J1599" s="7">
        <v>126999747.40000001</v>
      </c>
      <c r="K1599" s="8">
        <v>7.0000000000000007E-2</v>
      </c>
      <c r="L1599" s="7">
        <v>8889982.3180000018</v>
      </c>
      <c r="M1599" s="7">
        <v>5910254.3180000018</v>
      </c>
      <c r="N1599" s="9">
        <v>1.9834878613081468</v>
      </c>
      <c r="O1599" s="7">
        <v>20489235</v>
      </c>
      <c r="P1599" s="8">
        <v>1.2949999999999999</v>
      </c>
      <c r="Q1599" s="7">
        <v>26533559</v>
      </c>
      <c r="R1599" s="8">
        <v>1.6E-2</v>
      </c>
      <c r="S1599" s="7">
        <v>424536.94400000002</v>
      </c>
      <c r="T1599" s="7">
        <v>92040.944000000018</v>
      </c>
      <c r="U1599" s="9">
        <v>0.27681819931668356</v>
      </c>
      <c r="V1599" s="7">
        <v>6002295.262000002</v>
      </c>
      <c r="W1599" s="9">
        <v>1.8121646549267205</v>
      </c>
      <c r="X1599" s="7">
        <v>17685886.498269018</v>
      </c>
      <c r="Y1599" s="7">
        <v>7689479</v>
      </c>
      <c r="Z1599" s="7">
        <v>403161.97499999998</v>
      </c>
      <c r="AA1599" s="7">
        <v>938295.52326901816</v>
      </c>
      <c r="AB1599" s="7">
        <v>8654950</v>
      </c>
      <c r="AC1599" s="7">
        <v>0</v>
      </c>
      <c r="AD1599" s="7">
        <v>11683591.236269016</v>
      </c>
      <c r="AE1599" s="7">
        <v>0</v>
      </c>
      <c r="AF1599" s="7">
        <v>8889982.3180000018</v>
      </c>
      <c r="AG1599" s="7">
        <v>424536.94400000002</v>
      </c>
      <c r="AH1599" s="7">
        <v>11683591.236269016</v>
      </c>
      <c r="AI1599" s="7">
        <v>2487880</v>
      </c>
      <c r="AJ1599" s="7">
        <v>232260</v>
      </c>
      <c r="AK1599" s="7">
        <v>5955423</v>
      </c>
      <c r="AL1599" s="7">
        <v>13676</v>
      </c>
      <c r="AM1599" s="7">
        <v>857330</v>
      </c>
      <c r="AN1599" s="7">
        <v>0</v>
      </c>
      <c r="AO1599" s="7">
        <v>0</v>
      </c>
      <c r="AP1599" s="7">
        <v>7056320</v>
      </c>
      <c r="AQ1599" s="7">
        <v>429654</v>
      </c>
      <c r="AR1599" s="7">
        <v>2979728</v>
      </c>
      <c r="AS1599" s="7">
        <v>332496</v>
      </c>
      <c r="AT1599" s="7">
        <v>6677801</v>
      </c>
      <c r="AU1599" s="7">
        <v>291181</v>
      </c>
      <c r="AV1599" s="7">
        <v>959105</v>
      </c>
      <c r="AW1599" s="7">
        <v>0</v>
      </c>
      <c r="AX1599" s="7">
        <v>0</v>
      </c>
      <c r="AY1599" s="7">
        <v>8164436</v>
      </c>
      <c r="AZ1599" s="7">
        <v>176794</v>
      </c>
      <c r="BA1599" s="7">
        <v>403161.97499999998</v>
      </c>
      <c r="BB1599" s="7">
        <v>0</v>
      </c>
      <c r="BC1599" s="7">
        <v>116.13</v>
      </c>
      <c r="BD1599" s="7">
        <v>0</v>
      </c>
      <c r="BE1599" s="7">
        <v>7895.95</v>
      </c>
      <c r="BF1599" s="7">
        <v>0</v>
      </c>
      <c r="BG1599" s="7">
        <v>455068.5232690181</v>
      </c>
      <c r="BH1599" s="7">
        <v>5075</v>
      </c>
      <c r="BI1599" s="7">
        <v>483227</v>
      </c>
      <c r="BJ1599" s="7">
        <v>6650624.9999999981</v>
      </c>
      <c r="BK1599" s="7">
        <v>4129500.4799999986</v>
      </c>
      <c r="BL1599" s="7">
        <v>2693281.4499999997</v>
      </c>
      <c r="BM1599" s="7">
        <v>4697935.18</v>
      </c>
      <c r="BN1599" s="130">
        <v>0.63300000000000001</v>
      </c>
      <c r="BO1599" s="131">
        <v>2.0624670000000001E-4</v>
      </c>
      <c r="BP1599" s="161">
        <v>5226.7067017860973</v>
      </c>
      <c r="BQ1599" s="162">
        <v>8654950</v>
      </c>
      <c r="BR1599" s="161">
        <v>277904</v>
      </c>
      <c r="BS1599" s="163">
        <v>0</v>
      </c>
      <c r="BT1599" s="163">
        <v>361334.50173098221</v>
      </c>
      <c r="BU1599" s="161">
        <v>8889982.3200000003</v>
      </c>
      <c r="BV1599" s="161">
        <v>424536.94</v>
      </c>
      <c r="BW1599" s="165">
        <v>12044925.741730982</v>
      </c>
      <c r="BX1599" s="161">
        <v>277904</v>
      </c>
    </row>
    <row r="1600" spans="1:76" ht="14.45" x14ac:dyDescent="0.3">
      <c r="A1600" s="164" t="s">
        <v>31</v>
      </c>
      <c r="B1600" s="6" t="s">
        <v>161</v>
      </c>
      <c r="C1600" s="6" t="s">
        <v>97</v>
      </c>
      <c r="D1600" s="6" t="s">
        <v>39</v>
      </c>
      <c r="E1600" s="6" t="s">
        <v>36</v>
      </c>
      <c r="F1600" s="24" t="str">
        <f>+Tabela1[[#This Row],[WK]]&amp;Tabela1[[#This Row],[PK]]&amp;Tabela1[[#This Row],[GK]]</f>
        <v>201404</v>
      </c>
      <c r="G1600" s="6" t="s">
        <v>1529</v>
      </c>
      <c r="H1600" s="7">
        <v>135745771.90859985</v>
      </c>
      <c r="I1600" s="8">
        <v>1.371</v>
      </c>
      <c r="J1600" s="7">
        <v>186107453.29000002</v>
      </c>
      <c r="K1600" s="8">
        <v>7.0000000000000007E-2</v>
      </c>
      <c r="L1600" s="7">
        <v>13027521.730300004</v>
      </c>
      <c r="M1600" s="7">
        <v>3069925.7303000037</v>
      </c>
      <c r="N1600" s="9">
        <v>0.3082998878745436</v>
      </c>
      <c r="O1600" s="7">
        <v>6272394</v>
      </c>
      <c r="P1600" s="8">
        <v>1.2949999999999999</v>
      </c>
      <c r="Q1600" s="7">
        <v>8122750</v>
      </c>
      <c r="R1600" s="8">
        <v>1.6E-2</v>
      </c>
      <c r="S1600" s="7">
        <v>129964</v>
      </c>
      <c r="T1600" s="7">
        <v>-16082</v>
      </c>
      <c r="U1600" s="9">
        <v>-0.11011599085219725</v>
      </c>
      <c r="V1600" s="7">
        <v>3053843.7303000037</v>
      </c>
      <c r="W1600" s="9">
        <v>0.30225177518166257</v>
      </c>
      <c r="X1600" s="7">
        <v>12770179.311474625</v>
      </c>
      <c r="Y1600" s="7">
        <v>0</v>
      </c>
      <c r="Z1600" s="7">
        <v>1.395</v>
      </c>
      <c r="AA1600" s="7">
        <v>1187049.9164746245</v>
      </c>
      <c r="AB1600" s="7">
        <v>7541385</v>
      </c>
      <c r="AC1600" s="7">
        <v>4041743</v>
      </c>
      <c r="AD1600" s="7">
        <v>9716335.5811746214</v>
      </c>
      <c r="AE1600" s="7">
        <v>-1821848.2031199804</v>
      </c>
      <c r="AF1600" s="7">
        <v>13027521.730300004</v>
      </c>
      <c r="AG1600" s="7">
        <v>129964</v>
      </c>
      <c r="AH1600" s="7">
        <v>7894487.3780546412</v>
      </c>
      <c r="AI1600" s="7">
        <v>8313946</v>
      </c>
      <c r="AJ1600" s="7">
        <v>140189</v>
      </c>
      <c r="AK1600" s="7">
        <v>1544392</v>
      </c>
      <c r="AL1600" s="7">
        <v>0</v>
      </c>
      <c r="AM1600" s="7">
        <v>1408868</v>
      </c>
      <c r="AN1600" s="7">
        <v>0</v>
      </c>
      <c r="AO1600" s="7">
        <v>0</v>
      </c>
      <c r="AP1600" s="7">
        <v>5969795</v>
      </c>
      <c r="AQ1600" s="7">
        <v>377937</v>
      </c>
      <c r="AR1600" s="7">
        <v>9957596</v>
      </c>
      <c r="AS1600" s="7">
        <v>146046</v>
      </c>
      <c r="AT1600" s="7">
        <v>1768401</v>
      </c>
      <c r="AU1600" s="7">
        <v>0</v>
      </c>
      <c r="AV1600" s="7">
        <v>1607292</v>
      </c>
      <c r="AW1600" s="7">
        <v>0</v>
      </c>
      <c r="AX1600" s="7">
        <v>0</v>
      </c>
      <c r="AY1600" s="7">
        <v>6761574</v>
      </c>
      <c r="AZ1600" s="7">
        <v>154086</v>
      </c>
      <c r="BA1600" s="7">
        <v>1.395</v>
      </c>
      <c r="BB1600" s="7">
        <v>0</v>
      </c>
      <c r="BC1600" s="7">
        <v>0</v>
      </c>
      <c r="BD1600" s="7">
        <v>0</v>
      </c>
      <c r="BE1600" s="7">
        <v>0.03</v>
      </c>
      <c r="BF1600" s="7">
        <v>0</v>
      </c>
      <c r="BG1600" s="7">
        <v>407364.91647462448</v>
      </c>
      <c r="BH1600" s="7">
        <v>4543</v>
      </c>
      <c r="BI1600" s="7">
        <v>779685</v>
      </c>
      <c r="BJ1600" s="7">
        <v>10730831.327500001</v>
      </c>
      <c r="BK1600" s="7">
        <v>4063881.5766666657</v>
      </c>
      <c r="BL1600" s="7">
        <v>11508481.413333334</v>
      </c>
      <c r="BM1600" s="7">
        <v>3650836.1766666672</v>
      </c>
      <c r="BN1600" s="130">
        <v>1.2150000000000001</v>
      </c>
      <c r="BO1600" s="131">
        <v>1.6317799999999999E-4</v>
      </c>
      <c r="BP1600" s="161">
        <v>4135.1414239054247</v>
      </c>
      <c r="BQ1600" s="162">
        <v>7541385</v>
      </c>
      <c r="BR1600" s="161">
        <v>448543</v>
      </c>
      <c r="BS1600" s="163">
        <v>0</v>
      </c>
      <c r="BT1600" s="163">
        <v>1291564.620000001</v>
      </c>
      <c r="BU1600" s="161">
        <v>13027521.73</v>
      </c>
      <c r="BV1600" s="161">
        <v>129964</v>
      </c>
      <c r="BW1600" s="165">
        <v>9186052</v>
      </c>
      <c r="BX1600" s="161">
        <v>448543</v>
      </c>
    </row>
    <row r="1601" spans="1:76" ht="14.45" x14ac:dyDescent="0.3">
      <c r="A1601" s="164" t="s">
        <v>31</v>
      </c>
      <c r="B1601" s="6" t="s">
        <v>161</v>
      </c>
      <c r="C1601" s="6" t="s">
        <v>97</v>
      </c>
      <c r="D1601" s="6" t="s">
        <v>42</v>
      </c>
      <c r="E1601" s="6" t="s">
        <v>36</v>
      </c>
      <c r="F1601" s="24" t="str">
        <f>+Tabela1[[#This Row],[WK]]&amp;Tabela1[[#This Row],[PK]]&amp;Tabela1[[#This Row],[GK]]</f>
        <v>201405</v>
      </c>
      <c r="G1601" s="6" t="s">
        <v>1526</v>
      </c>
      <c r="H1601" s="7">
        <v>266235994.88279864</v>
      </c>
      <c r="I1601" s="8">
        <v>1.371</v>
      </c>
      <c r="J1601" s="7">
        <v>365009548.97999996</v>
      </c>
      <c r="K1601" s="8">
        <v>7.0000000000000007E-2</v>
      </c>
      <c r="L1601" s="7">
        <v>25550668.428599998</v>
      </c>
      <c r="M1601" s="7">
        <v>12023291.428599998</v>
      </c>
      <c r="N1601" s="9">
        <v>0.88881173553453852</v>
      </c>
      <c r="O1601" s="7">
        <v>3840663</v>
      </c>
      <c r="P1601" s="8">
        <v>1.2949999999999999</v>
      </c>
      <c r="Q1601" s="7">
        <v>4973659</v>
      </c>
      <c r="R1601" s="8">
        <v>1.6E-2</v>
      </c>
      <c r="S1601" s="7">
        <v>79578.543999999994</v>
      </c>
      <c r="T1601" s="7">
        <v>18744.543999999994</v>
      </c>
      <c r="U1601" s="9">
        <v>0.30812611368642528</v>
      </c>
      <c r="V1601" s="7">
        <v>12042035.972599998</v>
      </c>
      <c r="W1601" s="9">
        <v>0.88621202398167043</v>
      </c>
      <c r="X1601" s="7">
        <v>14309209.797141155</v>
      </c>
      <c r="Y1601" s="7">
        <v>0</v>
      </c>
      <c r="Z1601" s="7">
        <v>276776.06</v>
      </c>
      <c r="AA1601" s="7">
        <v>1988271.7371411556</v>
      </c>
      <c r="AB1601" s="7">
        <v>9582375</v>
      </c>
      <c r="AC1601" s="7">
        <v>2461787</v>
      </c>
      <c r="AD1601" s="7">
        <v>2461787</v>
      </c>
      <c r="AE1601" s="7">
        <v>0</v>
      </c>
      <c r="AF1601" s="7">
        <v>25550668.428599998</v>
      </c>
      <c r="AG1601" s="7">
        <v>79578.543999999994</v>
      </c>
      <c r="AH1601" s="7">
        <v>2461787</v>
      </c>
      <c r="AI1601" s="7">
        <v>11294482</v>
      </c>
      <c r="AJ1601" s="7">
        <v>106086</v>
      </c>
      <c r="AK1601" s="7">
        <v>3065762</v>
      </c>
      <c r="AL1601" s="7">
        <v>0</v>
      </c>
      <c r="AM1601" s="7">
        <v>736735</v>
      </c>
      <c r="AN1601" s="7">
        <v>0</v>
      </c>
      <c r="AO1601" s="7">
        <v>0</v>
      </c>
      <c r="AP1601" s="7">
        <v>7364472</v>
      </c>
      <c r="AQ1601" s="7">
        <v>743938</v>
      </c>
      <c r="AR1601" s="7">
        <v>13527377</v>
      </c>
      <c r="AS1601" s="7">
        <v>60834</v>
      </c>
      <c r="AT1601" s="7">
        <v>3522916</v>
      </c>
      <c r="AU1601" s="7">
        <v>0</v>
      </c>
      <c r="AV1601" s="7">
        <v>1333561</v>
      </c>
      <c r="AW1601" s="7">
        <v>0</v>
      </c>
      <c r="AX1601" s="7">
        <v>0</v>
      </c>
      <c r="AY1601" s="7">
        <v>8581522</v>
      </c>
      <c r="AZ1601" s="7">
        <v>314660</v>
      </c>
      <c r="BA1601" s="7">
        <v>276776.06</v>
      </c>
      <c r="BB1601" s="7">
        <v>0</v>
      </c>
      <c r="BC1601" s="7">
        <v>160.16</v>
      </c>
      <c r="BD1601" s="7">
        <v>0</v>
      </c>
      <c r="BE1601" s="7">
        <v>4884.4399999999996</v>
      </c>
      <c r="BF1601" s="7">
        <v>0</v>
      </c>
      <c r="BG1601" s="7">
        <v>784959.73714115564</v>
      </c>
      <c r="BH1601" s="7">
        <v>8754</v>
      </c>
      <c r="BI1601" s="7">
        <v>1203312</v>
      </c>
      <c r="BJ1601" s="7">
        <v>16561242.159166668</v>
      </c>
      <c r="BK1601" s="7">
        <v>12825238.776666669</v>
      </c>
      <c r="BL1601" s="7">
        <v>2720161.74</v>
      </c>
      <c r="BM1601" s="7">
        <v>9503690.0499999989</v>
      </c>
      <c r="BN1601" s="130">
        <v>1.1339999999999999</v>
      </c>
      <c r="BO1601" s="131">
        <v>3.2018980000000002E-4</v>
      </c>
      <c r="BP1601" s="161">
        <v>8114.2020198095815</v>
      </c>
      <c r="BQ1601" s="162">
        <v>9582375</v>
      </c>
      <c r="BR1601" s="161">
        <v>473025</v>
      </c>
      <c r="BS1601" s="163">
        <v>0</v>
      </c>
      <c r="BT1601" s="163">
        <v>2221861.0274000019</v>
      </c>
      <c r="BU1601" s="161">
        <v>25550668.43</v>
      </c>
      <c r="BV1601" s="161">
        <v>79578.539999999994</v>
      </c>
      <c r="BW1601" s="165">
        <v>4683648.0274000019</v>
      </c>
      <c r="BX1601" s="161">
        <v>473025</v>
      </c>
    </row>
    <row r="1602" spans="1:76" ht="14.45" x14ac:dyDescent="0.3">
      <c r="A1602" s="164" t="s">
        <v>31</v>
      </c>
      <c r="B1602" s="6" t="s">
        <v>177</v>
      </c>
      <c r="C1602" s="6" t="s">
        <v>33</v>
      </c>
      <c r="D1602" s="6" t="s">
        <v>33</v>
      </c>
      <c r="E1602" s="6" t="s">
        <v>36</v>
      </c>
      <c r="F1602" s="24" t="str">
        <f>+Tabela1[[#This Row],[WK]]&amp;Tabela1[[#This Row],[PK]]&amp;Tabela1[[#This Row],[GK]]</f>
        <v>220101</v>
      </c>
      <c r="G1602" s="6" t="s">
        <v>1530</v>
      </c>
      <c r="H1602" s="7">
        <v>89547409.416399926</v>
      </c>
      <c r="I1602" s="8">
        <v>1.371</v>
      </c>
      <c r="J1602" s="7">
        <v>122769498.3</v>
      </c>
      <c r="K1602" s="8">
        <v>7.0000000000000007E-2</v>
      </c>
      <c r="L1602" s="7">
        <v>8593864.881000001</v>
      </c>
      <c r="M1602" s="7">
        <v>5579151.881000001</v>
      </c>
      <c r="N1602" s="9">
        <v>1.8506411326716676</v>
      </c>
      <c r="O1602" s="7">
        <v>4639398</v>
      </c>
      <c r="P1602" s="8">
        <v>1.2949999999999999</v>
      </c>
      <c r="Q1602" s="7">
        <v>6008020</v>
      </c>
      <c r="R1602" s="8">
        <v>1.6E-2</v>
      </c>
      <c r="S1602" s="7">
        <v>96128.320000000007</v>
      </c>
      <c r="T1602" s="7">
        <v>-74468.679999999993</v>
      </c>
      <c r="U1602" s="9">
        <v>-0.43651810993159312</v>
      </c>
      <c r="V1602" s="7">
        <v>5504683.2010000013</v>
      </c>
      <c r="W1602" s="9">
        <v>1.7281467740973411</v>
      </c>
      <c r="X1602" s="7">
        <v>14215423.225</v>
      </c>
      <c r="Y1602" s="7">
        <v>3646945</v>
      </c>
      <c r="Z1602" s="7">
        <v>430093.22500000003</v>
      </c>
      <c r="AA1602" s="7">
        <v>621128</v>
      </c>
      <c r="AB1602" s="7">
        <v>9517257</v>
      </c>
      <c r="AC1602" s="7">
        <v>0</v>
      </c>
      <c r="AD1602" s="7">
        <v>8710740.0239999983</v>
      </c>
      <c r="AE1602" s="7">
        <v>0</v>
      </c>
      <c r="AF1602" s="7">
        <v>8593864.881000001</v>
      </c>
      <c r="AG1602" s="7">
        <v>96128.320000000007</v>
      </c>
      <c r="AH1602" s="7">
        <v>8710740.0239999983</v>
      </c>
      <c r="AI1602" s="7">
        <v>2517090</v>
      </c>
      <c r="AJ1602" s="7">
        <v>234764</v>
      </c>
      <c r="AK1602" s="7">
        <v>3964690</v>
      </c>
      <c r="AL1602" s="7">
        <v>0</v>
      </c>
      <c r="AM1602" s="7">
        <v>360489</v>
      </c>
      <c r="AN1602" s="7">
        <v>0</v>
      </c>
      <c r="AO1602" s="7">
        <v>0</v>
      </c>
      <c r="AP1602" s="7">
        <v>7568070</v>
      </c>
      <c r="AQ1602" s="7">
        <v>449546</v>
      </c>
      <c r="AR1602" s="7">
        <v>3014713</v>
      </c>
      <c r="AS1602" s="7">
        <v>170597</v>
      </c>
      <c r="AT1602" s="7">
        <v>3421072</v>
      </c>
      <c r="AU1602" s="7">
        <v>130815</v>
      </c>
      <c r="AV1602" s="7">
        <v>759208</v>
      </c>
      <c r="AW1602" s="7">
        <v>0</v>
      </c>
      <c r="AX1602" s="7">
        <v>0</v>
      </c>
      <c r="AY1602" s="7">
        <v>8529278</v>
      </c>
      <c r="AZ1602" s="7">
        <v>181660</v>
      </c>
      <c r="BA1602" s="7">
        <v>430093.22500000003</v>
      </c>
      <c r="BB1602" s="7">
        <v>0</v>
      </c>
      <c r="BC1602" s="7">
        <v>26.92</v>
      </c>
      <c r="BD1602" s="7">
        <v>4416.18</v>
      </c>
      <c r="BE1602" s="7">
        <v>237.49</v>
      </c>
      <c r="BF1602" s="7">
        <v>0</v>
      </c>
      <c r="BG1602" s="7">
        <v>320594</v>
      </c>
      <c r="BH1602" s="7">
        <v>3517</v>
      </c>
      <c r="BI1602" s="7">
        <v>300534</v>
      </c>
      <c r="BJ1602" s="7">
        <v>4136335.9575000005</v>
      </c>
      <c r="BK1602" s="7">
        <v>3045811.7666666675</v>
      </c>
      <c r="BL1602" s="7">
        <v>1151256.5399999998</v>
      </c>
      <c r="BM1602" s="7">
        <v>2059583.6833333327</v>
      </c>
      <c r="BN1602" s="130">
        <v>0.75</v>
      </c>
      <c r="BO1602" s="131">
        <v>1.5193119999999999E-4</v>
      </c>
      <c r="BP1602" s="161">
        <v>3849.9937573646444</v>
      </c>
      <c r="BQ1602" s="162">
        <v>9517257</v>
      </c>
      <c r="BR1602" s="161">
        <v>195841</v>
      </c>
      <c r="BS1602" s="163">
        <v>0</v>
      </c>
      <c r="BT1602" s="163">
        <v>2450.7749999985099</v>
      </c>
      <c r="BU1602" s="161">
        <v>8593864.8800000008</v>
      </c>
      <c r="BV1602" s="161">
        <v>96128.320000000007</v>
      </c>
      <c r="BW1602" s="165">
        <v>8713190.7949999981</v>
      </c>
      <c r="BX1602" s="161">
        <v>195841</v>
      </c>
    </row>
    <row r="1603" spans="1:76" ht="14.45" x14ac:dyDescent="0.3">
      <c r="A1603" s="164" t="s">
        <v>31</v>
      </c>
      <c r="B1603" s="6" t="s">
        <v>177</v>
      </c>
      <c r="C1603" s="6" t="s">
        <v>33</v>
      </c>
      <c r="D1603" s="6" t="s">
        <v>32</v>
      </c>
      <c r="E1603" s="6" t="s">
        <v>40</v>
      </c>
      <c r="F1603" s="24" t="str">
        <f>+Tabela1[[#This Row],[WK]]&amp;Tabela1[[#This Row],[PK]]&amp;Tabela1[[#This Row],[GK]]</f>
        <v>220102</v>
      </c>
      <c r="G1603" s="6" t="s">
        <v>1531</v>
      </c>
      <c r="H1603" s="7">
        <v>894251566.73660421</v>
      </c>
      <c r="I1603" s="8">
        <v>1.371</v>
      </c>
      <c r="J1603" s="7">
        <v>1226018898</v>
      </c>
      <c r="K1603" s="8">
        <v>7.0000000000000007E-2</v>
      </c>
      <c r="L1603" s="7">
        <v>85821322.860000014</v>
      </c>
      <c r="M1603" s="7">
        <v>45339991.860000014</v>
      </c>
      <c r="N1603" s="9">
        <v>1.1200222606316974</v>
      </c>
      <c r="O1603" s="7">
        <v>507009440</v>
      </c>
      <c r="P1603" s="8">
        <v>1.2949999999999999</v>
      </c>
      <c r="Q1603" s="7">
        <v>656577225</v>
      </c>
      <c r="R1603" s="8">
        <v>1.6E-2</v>
      </c>
      <c r="S1603" s="7">
        <v>10505235.6</v>
      </c>
      <c r="T1603" s="7">
        <v>2946374.5999999996</v>
      </c>
      <c r="U1603" s="9">
        <v>0.38979081636770402</v>
      </c>
      <c r="V1603" s="7">
        <v>48286366.460000008</v>
      </c>
      <c r="W1603" s="9">
        <v>1.0051243437994588</v>
      </c>
      <c r="X1603" s="7">
        <v>53979142.169707231</v>
      </c>
      <c r="Y1603" s="7">
        <v>0</v>
      </c>
      <c r="Z1603" s="7">
        <v>458363.67499999999</v>
      </c>
      <c r="AA1603" s="7">
        <v>3887230.4947072342</v>
      </c>
      <c r="AB1603" s="7">
        <v>49633548</v>
      </c>
      <c r="AC1603" s="7">
        <v>0</v>
      </c>
      <c r="AD1603" s="7">
        <v>5692775.7097072173</v>
      </c>
      <c r="AE1603" s="7">
        <v>0</v>
      </c>
      <c r="AF1603" s="7">
        <v>85821322.860000014</v>
      </c>
      <c r="AG1603" s="7">
        <v>10505235.6</v>
      </c>
      <c r="AH1603" s="7">
        <v>5692775.7097072173</v>
      </c>
      <c r="AI1603" s="7">
        <v>33799283</v>
      </c>
      <c r="AJ1603" s="7">
        <v>6163280</v>
      </c>
      <c r="AK1603" s="7">
        <v>0</v>
      </c>
      <c r="AL1603" s="7">
        <v>0</v>
      </c>
      <c r="AM1603" s="7">
        <v>940324</v>
      </c>
      <c r="AN1603" s="7">
        <v>0</v>
      </c>
      <c r="AO1603" s="7">
        <v>0</v>
      </c>
      <c r="AP1603" s="7">
        <v>37706788</v>
      </c>
      <c r="AQ1603" s="7">
        <v>3449171</v>
      </c>
      <c r="AR1603" s="7">
        <v>40481331</v>
      </c>
      <c r="AS1603" s="7">
        <v>7558861</v>
      </c>
      <c r="AT1603" s="7">
        <v>0</v>
      </c>
      <c r="AU1603" s="7">
        <v>126503</v>
      </c>
      <c r="AV1603" s="7">
        <v>1220516</v>
      </c>
      <c r="AW1603" s="7">
        <v>0</v>
      </c>
      <c r="AX1603" s="7">
        <v>0</v>
      </c>
      <c r="AY1603" s="7">
        <v>43113403</v>
      </c>
      <c r="AZ1603" s="7">
        <v>1503557</v>
      </c>
      <c r="BA1603" s="7">
        <v>458363.67499999999</v>
      </c>
      <c r="BB1603" s="7">
        <v>0</v>
      </c>
      <c r="BC1603" s="7">
        <v>394.49</v>
      </c>
      <c r="BD1603" s="7">
        <v>1562.22</v>
      </c>
      <c r="BE1603" s="7">
        <v>4102.91</v>
      </c>
      <c r="BF1603" s="7">
        <v>0</v>
      </c>
      <c r="BG1603" s="7">
        <v>2246200.4947072342</v>
      </c>
      <c r="BH1603" s="7">
        <v>25050</v>
      </c>
      <c r="BI1603" s="7">
        <v>1641030</v>
      </c>
      <c r="BJ1603" s="7">
        <v>22585613.743333329</v>
      </c>
      <c r="BK1603" s="7">
        <v>17298859.719999995</v>
      </c>
      <c r="BL1603" s="7">
        <v>6924468.9033333333</v>
      </c>
      <c r="BM1603" s="7">
        <v>7298078.2866666652</v>
      </c>
      <c r="BN1603" s="130">
        <v>1.0209999999999999</v>
      </c>
      <c r="BO1603" s="131">
        <v>1.0905722E-3</v>
      </c>
      <c r="BP1603" s="161">
        <v>27636.311737506814</v>
      </c>
      <c r="BQ1603" s="162">
        <v>49633548</v>
      </c>
      <c r="BR1603" s="161">
        <v>1223748</v>
      </c>
      <c r="BS1603" s="163">
        <v>0</v>
      </c>
      <c r="BT1603" s="163">
        <v>0</v>
      </c>
      <c r="BU1603" s="161">
        <v>85821322.859999999</v>
      </c>
      <c r="BV1603" s="161">
        <v>10505235.6</v>
      </c>
      <c r="BW1603" s="165">
        <v>5692775.71</v>
      </c>
      <c r="BX1603" s="161">
        <v>1223748</v>
      </c>
    </row>
    <row r="1604" spans="1:76" ht="14.45" x14ac:dyDescent="0.3">
      <c r="A1604" s="164" t="s">
        <v>31</v>
      </c>
      <c r="B1604" s="6" t="s">
        <v>177</v>
      </c>
      <c r="C1604" s="6" t="s">
        <v>33</v>
      </c>
      <c r="D1604" s="6" t="s">
        <v>37</v>
      </c>
      <c r="E1604" s="6" t="s">
        <v>36</v>
      </c>
      <c r="F1604" s="24" t="str">
        <f>+Tabela1[[#This Row],[WK]]&amp;Tabela1[[#This Row],[PK]]&amp;Tabela1[[#This Row],[GK]]</f>
        <v>220103</v>
      </c>
      <c r="G1604" s="6" t="s">
        <v>1532</v>
      </c>
      <c r="H1604" s="7">
        <v>124574732.6387995</v>
      </c>
      <c r="I1604" s="8">
        <v>1.371</v>
      </c>
      <c r="J1604" s="7">
        <v>170791958.45000002</v>
      </c>
      <c r="K1604" s="8">
        <v>7.0000000000000007E-2</v>
      </c>
      <c r="L1604" s="7">
        <v>11955437.091500003</v>
      </c>
      <c r="M1604" s="7">
        <v>8275262.0915000029</v>
      </c>
      <c r="N1604" s="9">
        <v>2.2486055938915954</v>
      </c>
      <c r="O1604" s="7">
        <v>5439184</v>
      </c>
      <c r="P1604" s="8">
        <v>1.2949999999999999</v>
      </c>
      <c r="Q1604" s="7">
        <v>7043743</v>
      </c>
      <c r="R1604" s="8">
        <v>1.6E-2</v>
      </c>
      <c r="S1604" s="7">
        <v>112699.88800000001</v>
      </c>
      <c r="T1604" s="7">
        <v>-118381.11199999999</v>
      </c>
      <c r="U1604" s="9">
        <v>-0.51229271121381681</v>
      </c>
      <c r="V1604" s="7">
        <v>8156880.9795000032</v>
      </c>
      <c r="W1604" s="9">
        <v>2.08548890164694</v>
      </c>
      <c r="X1604" s="7">
        <v>30344275.925610721</v>
      </c>
      <c r="Y1604" s="7">
        <v>12874930</v>
      </c>
      <c r="Z1604" s="7">
        <v>1123363.1199999999</v>
      </c>
      <c r="AA1604" s="7">
        <v>936305.80561072181</v>
      </c>
      <c r="AB1604" s="7">
        <v>15409677</v>
      </c>
      <c r="AC1604" s="7">
        <v>0</v>
      </c>
      <c r="AD1604" s="7">
        <v>22187394.946110718</v>
      </c>
      <c r="AE1604" s="7">
        <v>0</v>
      </c>
      <c r="AF1604" s="7">
        <v>11955437.091500003</v>
      </c>
      <c r="AG1604" s="7">
        <v>112699.88800000001</v>
      </c>
      <c r="AH1604" s="7">
        <v>22187394.946110718</v>
      </c>
      <c r="AI1604" s="7">
        <v>3072707</v>
      </c>
      <c r="AJ1604" s="7">
        <v>371958</v>
      </c>
      <c r="AK1604" s="7">
        <v>7820000</v>
      </c>
      <c r="AL1604" s="7">
        <v>0</v>
      </c>
      <c r="AM1604" s="7">
        <v>1009619</v>
      </c>
      <c r="AN1604" s="7">
        <v>0</v>
      </c>
      <c r="AO1604" s="7">
        <v>0</v>
      </c>
      <c r="AP1604" s="7">
        <v>12824101</v>
      </c>
      <c r="AQ1604" s="7">
        <v>676308</v>
      </c>
      <c r="AR1604" s="7">
        <v>3680175</v>
      </c>
      <c r="AS1604" s="7">
        <v>231081</v>
      </c>
      <c r="AT1604" s="7">
        <v>8740203</v>
      </c>
      <c r="AU1604" s="7">
        <v>100764</v>
      </c>
      <c r="AV1604" s="7">
        <v>545837</v>
      </c>
      <c r="AW1604" s="7">
        <v>0</v>
      </c>
      <c r="AX1604" s="7">
        <v>0</v>
      </c>
      <c r="AY1604" s="7">
        <v>14559951</v>
      </c>
      <c r="AZ1604" s="7">
        <v>288709</v>
      </c>
      <c r="BA1604" s="7">
        <v>1123363.1199999999</v>
      </c>
      <c r="BB1604" s="7">
        <v>0</v>
      </c>
      <c r="BC1604" s="7">
        <v>106.12</v>
      </c>
      <c r="BD1604" s="7">
        <v>11048.3</v>
      </c>
      <c r="BE1604" s="7">
        <v>1354.28</v>
      </c>
      <c r="BF1604" s="7">
        <v>0</v>
      </c>
      <c r="BG1604" s="7">
        <v>509945.80561072181</v>
      </c>
      <c r="BH1604" s="7">
        <v>5687</v>
      </c>
      <c r="BI1604" s="7">
        <v>426360</v>
      </c>
      <c r="BJ1604" s="7">
        <v>5867924.9616666669</v>
      </c>
      <c r="BK1604" s="7">
        <v>3267691.3166666664</v>
      </c>
      <c r="BL1604" s="7">
        <v>3716515.7433333336</v>
      </c>
      <c r="BM1604" s="7">
        <v>2967903.0933333337</v>
      </c>
      <c r="BN1604" s="130">
        <v>0.54400000000000004</v>
      </c>
      <c r="BO1604" s="131">
        <v>2.7094290000000002E-4</v>
      </c>
      <c r="BP1604" s="161">
        <v>6866.5559139276393</v>
      </c>
      <c r="BQ1604" s="162">
        <v>15409677</v>
      </c>
      <c r="BR1604" s="161">
        <v>314703</v>
      </c>
      <c r="BS1604" s="163">
        <v>2378738.1656107213</v>
      </c>
      <c r="BT1604" s="163">
        <v>0</v>
      </c>
      <c r="BU1604" s="161">
        <v>11955437.09</v>
      </c>
      <c r="BV1604" s="161">
        <v>112699.89</v>
      </c>
      <c r="BW1604" s="165">
        <v>19808656.780000001</v>
      </c>
      <c r="BX1604" s="161">
        <v>314703</v>
      </c>
    </row>
    <row r="1605" spans="1:76" ht="14.45" x14ac:dyDescent="0.3">
      <c r="A1605" s="164" t="s">
        <v>31</v>
      </c>
      <c r="B1605" s="6" t="s">
        <v>177</v>
      </c>
      <c r="C1605" s="6" t="s">
        <v>33</v>
      </c>
      <c r="D1605" s="6" t="s">
        <v>39</v>
      </c>
      <c r="E1605" s="6" t="s">
        <v>36</v>
      </c>
      <c r="F1605" s="24" t="str">
        <f>+Tabela1[[#This Row],[WK]]&amp;Tabela1[[#This Row],[PK]]&amp;Tabela1[[#This Row],[GK]]</f>
        <v>220104</v>
      </c>
      <c r="G1605" s="6" t="s">
        <v>1533</v>
      </c>
      <c r="H1605" s="7">
        <v>100405926.09019974</v>
      </c>
      <c r="I1605" s="8">
        <v>1.371</v>
      </c>
      <c r="J1605" s="7">
        <v>137656524.66</v>
      </c>
      <c r="K1605" s="8">
        <v>7.0000000000000007E-2</v>
      </c>
      <c r="L1605" s="7">
        <v>9635956.7262000013</v>
      </c>
      <c r="M1605" s="7">
        <v>6415106.7262000013</v>
      </c>
      <c r="N1605" s="9">
        <v>1.99174339885434</v>
      </c>
      <c r="O1605" s="7">
        <v>2575566</v>
      </c>
      <c r="P1605" s="8">
        <v>1.2949999999999999</v>
      </c>
      <c r="Q1605" s="7">
        <v>3335358</v>
      </c>
      <c r="R1605" s="8">
        <v>1.6E-2</v>
      </c>
      <c r="S1605" s="7">
        <v>53365.728000000003</v>
      </c>
      <c r="T1605" s="7">
        <v>-15859.271999999997</v>
      </c>
      <c r="U1605" s="9">
        <v>-0.22909746478873236</v>
      </c>
      <c r="V1605" s="7">
        <v>6399247.4542000014</v>
      </c>
      <c r="W1605" s="9">
        <v>1.9450156772110063</v>
      </c>
      <c r="X1605" s="7">
        <v>13665107.219202563</v>
      </c>
      <c r="Y1605" s="7">
        <v>3078902</v>
      </c>
      <c r="Z1605" s="7">
        <v>729878.88</v>
      </c>
      <c r="AA1605" s="7">
        <v>551516.33920256281</v>
      </c>
      <c r="AB1605" s="7">
        <v>8764147</v>
      </c>
      <c r="AC1605" s="7">
        <v>540663</v>
      </c>
      <c r="AD1605" s="7">
        <v>7265859.7650025617</v>
      </c>
      <c r="AE1605" s="7">
        <v>0</v>
      </c>
      <c r="AF1605" s="7">
        <v>9635956.7262000013</v>
      </c>
      <c r="AG1605" s="7">
        <v>53365.728000000003</v>
      </c>
      <c r="AH1605" s="7">
        <v>7265859.7650025617</v>
      </c>
      <c r="AI1605" s="7">
        <v>2689201</v>
      </c>
      <c r="AJ1605" s="7">
        <v>37741</v>
      </c>
      <c r="AK1605" s="7">
        <v>4251876</v>
      </c>
      <c r="AL1605" s="7">
        <v>0</v>
      </c>
      <c r="AM1605" s="7">
        <v>348626</v>
      </c>
      <c r="AN1605" s="7">
        <v>0</v>
      </c>
      <c r="AO1605" s="7">
        <v>0</v>
      </c>
      <c r="AP1605" s="7">
        <v>7071288</v>
      </c>
      <c r="AQ1605" s="7">
        <v>362024</v>
      </c>
      <c r="AR1605" s="7">
        <v>3220850</v>
      </c>
      <c r="AS1605" s="7">
        <v>69225</v>
      </c>
      <c r="AT1605" s="7">
        <v>4208766</v>
      </c>
      <c r="AU1605" s="7">
        <v>0</v>
      </c>
      <c r="AV1605" s="7">
        <v>870536</v>
      </c>
      <c r="AW1605" s="7">
        <v>0</v>
      </c>
      <c r="AX1605" s="7">
        <v>0</v>
      </c>
      <c r="AY1605" s="7">
        <v>8038375</v>
      </c>
      <c r="AZ1605" s="7">
        <v>147598</v>
      </c>
      <c r="BA1605" s="7">
        <v>729878.88</v>
      </c>
      <c r="BB1605" s="7">
        <v>0</v>
      </c>
      <c r="BC1605" s="7">
        <v>12.27</v>
      </c>
      <c r="BD1605" s="7">
        <v>7584.91</v>
      </c>
      <c r="BE1605" s="7">
        <v>444.7</v>
      </c>
      <c r="BF1605" s="7">
        <v>0</v>
      </c>
      <c r="BG1605" s="7">
        <v>366655.33920256275</v>
      </c>
      <c r="BH1605" s="7">
        <v>4089</v>
      </c>
      <c r="BI1605" s="7">
        <v>184861</v>
      </c>
      <c r="BJ1605" s="7">
        <v>2544251.9758333331</v>
      </c>
      <c r="BK1605" s="7">
        <v>169365.5166666666</v>
      </c>
      <c r="BL1605" s="7">
        <v>1240702.4066666665</v>
      </c>
      <c r="BM1605" s="7">
        <v>7018141.0233333334</v>
      </c>
      <c r="BN1605" s="130">
        <v>0.79700000000000004</v>
      </c>
      <c r="BO1605" s="131">
        <v>1.6513890000000001E-4</v>
      </c>
      <c r="BP1605" s="161">
        <v>4185.1673303160878</v>
      </c>
      <c r="BQ1605" s="162">
        <v>8764147</v>
      </c>
      <c r="BR1605" s="161">
        <v>231959</v>
      </c>
      <c r="BS1605" s="163">
        <v>0</v>
      </c>
      <c r="BT1605" s="163">
        <v>1332126.7807974368</v>
      </c>
      <c r="BU1605" s="161">
        <v>9635956.7300000004</v>
      </c>
      <c r="BV1605" s="161">
        <v>53365.73</v>
      </c>
      <c r="BW1605" s="165">
        <v>8597986.5507974364</v>
      </c>
      <c r="BX1605" s="161">
        <v>231959</v>
      </c>
    </row>
    <row r="1606" spans="1:76" ht="14.45" x14ac:dyDescent="0.3">
      <c r="A1606" s="164" t="s">
        <v>31</v>
      </c>
      <c r="B1606" s="6" t="s">
        <v>177</v>
      </c>
      <c r="C1606" s="6" t="s">
        <v>33</v>
      </c>
      <c r="D1606" s="6" t="s">
        <v>42</v>
      </c>
      <c r="E1606" s="6" t="s">
        <v>36</v>
      </c>
      <c r="F1606" s="24" t="str">
        <f>+Tabela1[[#This Row],[WK]]&amp;Tabela1[[#This Row],[PK]]&amp;Tabela1[[#This Row],[GK]]</f>
        <v>220105</v>
      </c>
      <c r="G1606" s="6" t="s">
        <v>1534</v>
      </c>
      <c r="H1606" s="7">
        <v>132681376.56479956</v>
      </c>
      <c r="I1606" s="8">
        <v>1.371</v>
      </c>
      <c r="J1606" s="7">
        <v>181906167.28</v>
      </c>
      <c r="K1606" s="8">
        <v>7.0000000000000007E-2</v>
      </c>
      <c r="L1606" s="7">
        <v>12733431.709600002</v>
      </c>
      <c r="M1606" s="7">
        <v>7151719.7096000016</v>
      </c>
      <c r="N1606" s="9">
        <v>1.2812770901830839</v>
      </c>
      <c r="O1606" s="7">
        <v>1020105</v>
      </c>
      <c r="P1606" s="8">
        <v>1.2949999999999999</v>
      </c>
      <c r="Q1606" s="7">
        <v>1321036</v>
      </c>
      <c r="R1606" s="8">
        <v>1.6E-2</v>
      </c>
      <c r="S1606" s="7">
        <v>21136.576000000001</v>
      </c>
      <c r="T1606" s="7">
        <v>-109595.424</v>
      </c>
      <c r="U1606" s="9">
        <v>-0.83832132913135271</v>
      </c>
      <c r="V1606" s="7">
        <v>7042124.285600001</v>
      </c>
      <c r="W1606" s="9">
        <v>1.232769071451729</v>
      </c>
      <c r="X1606" s="7">
        <v>18895958.62146689</v>
      </c>
      <c r="Y1606" s="7">
        <v>1963317</v>
      </c>
      <c r="Z1606" s="7">
        <v>1566729.77</v>
      </c>
      <c r="AA1606" s="7">
        <v>964318.85146688763</v>
      </c>
      <c r="AB1606" s="7">
        <v>14401593</v>
      </c>
      <c r="AC1606" s="7">
        <v>0</v>
      </c>
      <c r="AD1606" s="7">
        <v>11853834.335866889</v>
      </c>
      <c r="AE1606" s="7">
        <v>0</v>
      </c>
      <c r="AF1606" s="7">
        <v>12733431.709600002</v>
      </c>
      <c r="AG1606" s="7">
        <v>21136.576000000001</v>
      </c>
      <c r="AH1606" s="7">
        <v>11853834.335866889</v>
      </c>
      <c r="AI1606" s="7">
        <v>4660367</v>
      </c>
      <c r="AJ1606" s="7">
        <v>154987</v>
      </c>
      <c r="AK1606" s="7">
        <v>2487858</v>
      </c>
      <c r="AL1606" s="7">
        <v>0</v>
      </c>
      <c r="AM1606" s="7">
        <v>606837</v>
      </c>
      <c r="AN1606" s="7">
        <v>0</v>
      </c>
      <c r="AO1606" s="7">
        <v>0</v>
      </c>
      <c r="AP1606" s="7">
        <v>11339352</v>
      </c>
      <c r="AQ1606" s="7">
        <v>692221</v>
      </c>
      <c r="AR1606" s="7">
        <v>5581712</v>
      </c>
      <c r="AS1606" s="7">
        <v>130732</v>
      </c>
      <c r="AT1606" s="7">
        <v>3027099</v>
      </c>
      <c r="AU1606" s="7">
        <v>45324</v>
      </c>
      <c r="AV1606" s="7">
        <v>909190</v>
      </c>
      <c r="AW1606" s="7">
        <v>0</v>
      </c>
      <c r="AX1606" s="7">
        <v>0</v>
      </c>
      <c r="AY1606" s="7">
        <v>12838733</v>
      </c>
      <c r="AZ1606" s="7">
        <v>283843</v>
      </c>
      <c r="BA1606" s="7">
        <v>1566729.77</v>
      </c>
      <c r="BB1606" s="7">
        <v>0</v>
      </c>
      <c r="BC1606" s="7">
        <v>21.62</v>
      </c>
      <c r="BD1606" s="7">
        <v>10060.17</v>
      </c>
      <c r="BE1606" s="7">
        <v>13428.64</v>
      </c>
      <c r="BF1606" s="7">
        <v>0</v>
      </c>
      <c r="BG1606" s="7">
        <v>463138.85146688757</v>
      </c>
      <c r="BH1606" s="7">
        <v>5165</v>
      </c>
      <c r="BI1606" s="7">
        <v>501180</v>
      </c>
      <c r="BJ1606" s="7">
        <v>6897687.1724999975</v>
      </c>
      <c r="BK1606" s="7">
        <v>5468768.3766666651</v>
      </c>
      <c r="BL1606" s="7">
        <v>476610.6766666667</v>
      </c>
      <c r="BM1606" s="7">
        <v>4762453.83</v>
      </c>
      <c r="BN1606" s="130">
        <v>0.89600000000000002</v>
      </c>
      <c r="BO1606" s="131">
        <v>2.059122E-4</v>
      </c>
      <c r="BP1606" s="161">
        <v>5217.7020386321783</v>
      </c>
      <c r="BQ1606" s="162">
        <v>14401593</v>
      </c>
      <c r="BR1606" s="161">
        <v>291625</v>
      </c>
      <c r="BS1606" s="163">
        <v>0</v>
      </c>
      <c r="BT1606" s="163">
        <v>0</v>
      </c>
      <c r="BU1606" s="161">
        <v>12733431.710000001</v>
      </c>
      <c r="BV1606" s="161">
        <v>21136.58</v>
      </c>
      <c r="BW1606" s="165">
        <v>11853834.34</v>
      </c>
      <c r="BX1606" s="161">
        <v>291625</v>
      </c>
    </row>
    <row r="1607" spans="1:76" ht="14.45" x14ac:dyDescent="0.3">
      <c r="A1607" s="164" t="s">
        <v>31</v>
      </c>
      <c r="B1607" s="6" t="s">
        <v>177</v>
      </c>
      <c r="C1607" s="6" t="s">
        <v>33</v>
      </c>
      <c r="D1607" s="6" t="s">
        <v>44</v>
      </c>
      <c r="E1607" s="6" t="s">
        <v>40</v>
      </c>
      <c r="F1607" s="24" t="str">
        <f>+Tabela1[[#This Row],[WK]]&amp;Tabela1[[#This Row],[PK]]&amp;Tabela1[[#This Row],[GK]]</f>
        <v>220106</v>
      </c>
      <c r="G1607" s="6" t="s">
        <v>1535</v>
      </c>
      <c r="H1607" s="7">
        <v>576965823.5619998</v>
      </c>
      <c r="I1607" s="8">
        <v>1.371</v>
      </c>
      <c r="J1607" s="7">
        <v>791020144.10000002</v>
      </c>
      <c r="K1607" s="8">
        <v>7.0000000000000007E-2</v>
      </c>
      <c r="L1607" s="7">
        <v>55371410.087000005</v>
      </c>
      <c r="M1607" s="7">
        <v>30913109.087000005</v>
      </c>
      <c r="N1607" s="9">
        <v>1.2639107306349695</v>
      </c>
      <c r="O1607" s="7">
        <v>12361253</v>
      </c>
      <c r="P1607" s="8">
        <v>1.2949999999999999</v>
      </c>
      <c r="Q1607" s="7">
        <v>16007823</v>
      </c>
      <c r="R1607" s="8">
        <v>1.6E-2</v>
      </c>
      <c r="S1607" s="7">
        <v>256125.16800000001</v>
      </c>
      <c r="T1607" s="7">
        <v>-294284.83199999999</v>
      </c>
      <c r="U1607" s="9">
        <v>-0.53466476263149287</v>
      </c>
      <c r="V1607" s="7">
        <v>30618824.255000003</v>
      </c>
      <c r="W1607" s="9">
        <v>1.2243263659210586</v>
      </c>
      <c r="X1607" s="7">
        <v>48914003.738075271</v>
      </c>
      <c r="Y1607" s="7">
        <v>12388833</v>
      </c>
      <c r="Z1607" s="7">
        <v>1432092.43</v>
      </c>
      <c r="AA1607" s="7">
        <v>2721062.3080752706</v>
      </c>
      <c r="AB1607" s="7">
        <v>32372016</v>
      </c>
      <c r="AC1607" s="7">
        <v>0</v>
      </c>
      <c r="AD1607" s="7">
        <v>18295179.483075265</v>
      </c>
      <c r="AE1607" s="7">
        <v>0</v>
      </c>
      <c r="AF1607" s="7">
        <v>55371410.087000005</v>
      </c>
      <c r="AG1607" s="7">
        <v>256125.16800000001</v>
      </c>
      <c r="AH1607" s="7">
        <v>18295179.483075265</v>
      </c>
      <c r="AI1607" s="7">
        <v>20421093</v>
      </c>
      <c r="AJ1607" s="7">
        <v>563505</v>
      </c>
      <c r="AK1607" s="7">
        <v>11606287</v>
      </c>
      <c r="AL1607" s="7">
        <v>303382</v>
      </c>
      <c r="AM1607" s="7">
        <v>891823</v>
      </c>
      <c r="AN1607" s="7">
        <v>0</v>
      </c>
      <c r="AO1607" s="7">
        <v>0</v>
      </c>
      <c r="AP1607" s="7">
        <v>25075313</v>
      </c>
      <c r="AQ1607" s="7">
        <v>1869793</v>
      </c>
      <c r="AR1607" s="7">
        <v>24458301</v>
      </c>
      <c r="AS1607" s="7">
        <v>550410</v>
      </c>
      <c r="AT1607" s="7">
        <v>12870893</v>
      </c>
      <c r="AU1607" s="7">
        <v>374692</v>
      </c>
      <c r="AV1607" s="7">
        <v>727724</v>
      </c>
      <c r="AW1607" s="7">
        <v>0</v>
      </c>
      <c r="AX1607" s="7">
        <v>0</v>
      </c>
      <c r="AY1607" s="7">
        <v>28840276</v>
      </c>
      <c r="AZ1607" s="7">
        <v>799626</v>
      </c>
      <c r="BA1607" s="7">
        <v>1432092.43</v>
      </c>
      <c r="BB1607" s="7">
        <v>0</v>
      </c>
      <c r="BC1607" s="7">
        <v>99.64</v>
      </c>
      <c r="BD1607" s="7">
        <v>13129.36</v>
      </c>
      <c r="BE1607" s="7">
        <v>3874.7</v>
      </c>
      <c r="BF1607" s="7">
        <v>0</v>
      </c>
      <c r="BG1607" s="7">
        <v>1599151.3080752706</v>
      </c>
      <c r="BH1607" s="7">
        <v>17834</v>
      </c>
      <c r="BI1607" s="7">
        <v>1121911</v>
      </c>
      <c r="BJ1607" s="7">
        <v>15440901.815833332</v>
      </c>
      <c r="BK1607" s="7">
        <v>12912493.949999999</v>
      </c>
      <c r="BL1607" s="7">
        <v>1175281.6533333333</v>
      </c>
      <c r="BM1607" s="7">
        <v>7763068.1566666663</v>
      </c>
      <c r="BN1607" s="130">
        <v>0.82599999999999996</v>
      </c>
      <c r="BO1607" s="131">
        <v>7.8006750000000002E-4</v>
      </c>
      <c r="BP1607" s="161">
        <v>19768.237177237694</v>
      </c>
      <c r="BQ1607" s="162">
        <v>32372016</v>
      </c>
      <c r="BR1607" s="161">
        <v>1037888</v>
      </c>
      <c r="BS1607" s="163">
        <v>0</v>
      </c>
      <c r="BT1607" s="163">
        <v>0</v>
      </c>
      <c r="BU1607" s="161">
        <v>55371410.090000004</v>
      </c>
      <c r="BV1607" s="161">
        <v>256125.17</v>
      </c>
      <c r="BW1607" s="165">
        <v>18295179.48</v>
      </c>
      <c r="BX1607" s="161">
        <v>1037888</v>
      </c>
    </row>
    <row r="1608" spans="1:76" ht="14.45" x14ac:dyDescent="0.3">
      <c r="A1608" s="164" t="s">
        <v>31</v>
      </c>
      <c r="B1608" s="6" t="s">
        <v>177</v>
      </c>
      <c r="C1608" s="6" t="s">
        <v>33</v>
      </c>
      <c r="D1608" s="6" t="s">
        <v>51</v>
      </c>
      <c r="E1608" s="6" t="s">
        <v>36</v>
      </c>
      <c r="F1608" s="24" t="str">
        <f>+Tabela1[[#This Row],[WK]]&amp;Tabela1[[#This Row],[PK]]&amp;Tabela1[[#This Row],[GK]]</f>
        <v>220107</v>
      </c>
      <c r="G1608" s="6" t="s">
        <v>1536</v>
      </c>
      <c r="H1608" s="7">
        <v>93331618.723799586</v>
      </c>
      <c r="I1608" s="8">
        <v>1.371</v>
      </c>
      <c r="J1608" s="7">
        <v>127957649.27</v>
      </c>
      <c r="K1608" s="8">
        <v>7.0000000000000007E-2</v>
      </c>
      <c r="L1608" s="7">
        <v>8957035.4489000011</v>
      </c>
      <c r="M1608" s="7">
        <v>5933025.4489000011</v>
      </c>
      <c r="N1608" s="9">
        <v>1.9619728271070536</v>
      </c>
      <c r="O1608" s="7">
        <v>2584894</v>
      </c>
      <c r="P1608" s="8">
        <v>1.2949999999999999</v>
      </c>
      <c r="Q1608" s="7">
        <v>3347438</v>
      </c>
      <c r="R1608" s="8">
        <v>1.6E-2</v>
      </c>
      <c r="S1608" s="7">
        <v>53559.008000000002</v>
      </c>
      <c r="T1608" s="7">
        <v>23965.008000000002</v>
      </c>
      <c r="U1608" s="9">
        <v>0.80979279583699404</v>
      </c>
      <c r="V1608" s="7">
        <v>5956990.4569000006</v>
      </c>
      <c r="W1608" s="9">
        <v>1.9508064755285888</v>
      </c>
      <c r="X1608" s="7">
        <v>17391963.200299904</v>
      </c>
      <c r="Y1608" s="7">
        <v>5364005</v>
      </c>
      <c r="Z1608" s="7">
        <v>158521.91</v>
      </c>
      <c r="AA1608" s="7">
        <v>656564.29029990593</v>
      </c>
      <c r="AB1608" s="7">
        <v>11212872</v>
      </c>
      <c r="AC1608" s="7">
        <v>0</v>
      </c>
      <c r="AD1608" s="7">
        <v>11434972.743399903</v>
      </c>
      <c r="AE1608" s="7">
        <v>0</v>
      </c>
      <c r="AF1608" s="7">
        <v>8957035.4489000011</v>
      </c>
      <c r="AG1608" s="7">
        <v>53559.008000000002</v>
      </c>
      <c r="AH1608" s="7">
        <v>11434972.743399903</v>
      </c>
      <c r="AI1608" s="7">
        <v>2524852</v>
      </c>
      <c r="AJ1608" s="7">
        <v>21815</v>
      </c>
      <c r="AK1608" s="7">
        <v>4404250</v>
      </c>
      <c r="AL1608" s="7">
        <v>0</v>
      </c>
      <c r="AM1608" s="7">
        <v>333855</v>
      </c>
      <c r="AN1608" s="7">
        <v>0</v>
      </c>
      <c r="AO1608" s="7">
        <v>0</v>
      </c>
      <c r="AP1608" s="7">
        <v>8869166</v>
      </c>
      <c r="AQ1608" s="7">
        <v>592764</v>
      </c>
      <c r="AR1608" s="7">
        <v>3024010</v>
      </c>
      <c r="AS1608" s="7">
        <v>29594</v>
      </c>
      <c r="AT1608" s="7">
        <v>4789948</v>
      </c>
      <c r="AU1608" s="7">
        <v>222262</v>
      </c>
      <c r="AV1608" s="7">
        <v>835421</v>
      </c>
      <c r="AW1608" s="7">
        <v>0</v>
      </c>
      <c r="AX1608" s="7">
        <v>0</v>
      </c>
      <c r="AY1608" s="7">
        <v>10048875</v>
      </c>
      <c r="AZ1608" s="7">
        <v>249782</v>
      </c>
      <c r="BA1608" s="7">
        <v>158521.91</v>
      </c>
      <c r="BB1608" s="7">
        <v>0</v>
      </c>
      <c r="BC1608" s="7">
        <v>213.35</v>
      </c>
      <c r="BD1608" s="7">
        <v>6.27</v>
      </c>
      <c r="BE1608" s="7">
        <v>1974.2</v>
      </c>
      <c r="BF1608" s="7">
        <v>0</v>
      </c>
      <c r="BG1608" s="7">
        <v>342534.29029990587</v>
      </c>
      <c r="BH1608" s="7">
        <v>3820</v>
      </c>
      <c r="BI1608" s="7">
        <v>314030</v>
      </c>
      <c r="BJ1608" s="7">
        <v>4321954.9883333324</v>
      </c>
      <c r="BK1608" s="7">
        <v>3160212.3733333321</v>
      </c>
      <c r="BL1608" s="7">
        <v>121862.47333333333</v>
      </c>
      <c r="BM1608" s="7">
        <v>4403245.5133333337</v>
      </c>
      <c r="BN1608" s="130">
        <v>0.67800000000000005</v>
      </c>
      <c r="BO1608" s="131">
        <v>1.6643159999999999E-4</v>
      </c>
      <c r="BP1608" s="161">
        <v>4217.1839104189121</v>
      </c>
      <c r="BQ1608" s="162">
        <v>11212872</v>
      </c>
      <c r="BR1608" s="161">
        <v>216148</v>
      </c>
      <c r="BS1608" s="163">
        <v>0</v>
      </c>
      <c r="BT1608" s="163">
        <v>0</v>
      </c>
      <c r="BU1608" s="161">
        <v>8957035.4499999993</v>
      </c>
      <c r="BV1608" s="161">
        <v>53559.01</v>
      </c>
      <c r="BW1608" s="165">
        <v>11434972.74</v>
      </c>
      <c r="BX1608" s="161">
        <v>216148</v>
      </c>
    </row>
    <row r="1609" spans="1:76" ht="14.45" x14ac:dyDescent="0.3">
      <c r="A1609" s="164" t="s">
        <v>31</v>
      </c>
      <c r="B1609" s="6" t="s">
        <v>177</v>
      </c>
      <c r="C1609" s="6" t="s">
        <v>33</v>
      </c>
      <c r="D1609" s="6" t="s">
        <v>75</v>
      </c>
      <c r="E1609" s="6" t="s">
        <v>36</v>
      </c>
      <c r="F1609" s="24" t="str">
        <f>+Tabela1[[#This Row],[WK]]&amp;Tabela1[[#This Row],[PK]]&amp;Tabela1[[#This Row],[GK]]</f>
        <v>220108</v>
      </c>
      <c r="G1609" s="6" t="s">
        <v>1537</v>
      </c>
      <c r="H1609" s="7">
        <v>104929999.21280004</v>
      </c>
      <c r="I1609" s="8">
        <v>1.371</v>
      </c>
      <c r="J1609" s="7">
        <v>143859028.91999999</v>
      </c>
      <c r="K1609" s="8">
        <v>7.0000000000000007E-2</v>
      </c>
      <c r="L1609" s="7">
        <v>10070132.0244</v>
      </c>
      <c r="M1609" s="7">
        <v>5883878.0243999995</v>
      </c>
      <c r="N1609" s="9">
        <v>1.4055234164959889</v>
      </c>
      <c r="O1609" s="7">
        <v>32468759</v>
      </c>
      <c r="P1609" s="8">
        <v>1.2949999999999999</v>
      </c>
      <c r="Q1609" s="7">
        <v>42047043</v>
      </c>
      <c r="R1609" s="8">
        <v>1.6E-2</v>
      </c>
      <c r="S1609" s="7">
        <v>672752.68799999997</v>
      </c>
      <c r="T1609" s="7">
        <v>115927.68799999997</v>
      </c>
      <c r="U1609" s="9">
        <v>0.20819411484757322</v>
      </c>
      <c r="V1609" s="7">
        <v>5999805.7123999987</v>
      </c>
      <c r="W1609" s="9">
        <v>1.2649601055348221</v>
      </c>
      <c r="X1609" s="7">
        <v>16909108.339438081</v>
      </c>
      <c r="Y1609" s="7">
        <v>2828233</v>
      </c>
      <c r="Z1609" s="7">
        <v>576941</v>
      </c>
      <c r="AA1609" s="7">
        <v>622926.33943807869</v>
      </c>
      <c r="AB1609" s="7">
        <v>12881008</v>
      </c>
      <c r="AC1609" s="7">
        <v>0</v>
      </c>
      <c r="AD1609" s="7">
        <v>10909302.627038082</v>
      </c>
      <c r="AE1609" s="7">
        <v>0</v>
      </c>
      <c r="AF1609" s="7">
        <v>10070132.0244</v>
      </c>
      <c r="AG1609" s="7">
        <v>672752.68799999997</v>
      </c>
      <c r="AH1609" s="7">
        <v>10909302.627038082</v>
      </c>
      <c r="AI1609" s="7">
        <v>3495250</v>
      </c>
      <c r="AJ1609" s="7">
        <v>553886</v>
      </c>
      <c r="AK1609" s="7">
        <v>1392699</v>
      </c>
      <c r="AL1609" s="7">
        <v>0</v>
      </c>
      <c r="AM1609" s="7">
        <v>854528</v>
      </c>
      <c r="AN1609" s="7">
        <v>0</v>
      </c>
      <c r="AO1609" s="7">
        <v>0</v>
      </c>
      <c r="AP1609" s="7">
        <v>10999239</v>
      </c>
      <c r="AQ1609" s="7">
        <v>501263</v>
      </c>
      <c r="AR1609" s="7">
        <v>4186254</v>
      </c>
      <c r="AS1609" s="7">
        <v>556825</v>
      </c>
      <c r="AT1609" s="7">
        <v>2051836</v>
      </c>
      <c r="AU1609" s="7">
        <v>0</v>
      </c>
      <c r="AV1609" s="7">
        <v>835597</v>
      </c>
      <c r="AW1609" s="7">
        <v>0</v>
      </c>
      <c r="AX1609" s="7">
        <v>0</v>
      </c>
      <c r="AY1609" s="7">
        <v>12110537</v>
      </c>
      <c r="AZ1609" s="7">
        <v>205989</v>
      </c>
      <c r="BA1609" s="7">
        <v>576941</v>
      </c>
      <c r="BB1609" s="7">
        <v>0</v>
      </c>
      <c r="BC1609" s="7">
        <v>120.77</v>
      </c>
      <c r="BD1609" s="7">
        <v>0.6</v>
      </c>
      <c r="BE1609" s="7">
        <v>11601</v>
      </c>
      <c r="BF1609" s="7">
        <v>0</v>
      </c>
      <c r="BG1609" s="7">
        <v>325766.33943807875</v>
      </c>
      <c r="BH1609" s="7">
        <v>3633</v>
      </c>
      <c r="BI1609" s="7">
        <v>297160</v>
      </c>
      <c r="BJ1609" s="7">
        <v>4089813.9375000005</v>
      </c>
      <c r="BK1609" s="7">
        <v>2622174.8266666671</v>
      </c>
      <c r="BL1609" s="7">
        <v>1150742.5733333332</v>
      </c>
      <c r="BM1609" s="7">
        <v>3569071.2966666669</v>
      </c>
      <c r="BN1609" s="130">
        <v>0.81799999999999995</v>
      </c>
      <c r="BO1609" s="131">
        <v>1.7001939999999999E-4</v>
      </c>
      <c r="BP1609" s="161">
        <v>4308.2310600863202</v>
      </c>
      <c r="BQ1609" s="162">
        <v>12881008</v>
      </c>
      <c r="BR1609" s="161">
        <v>205227</v>
      </c>
      <c r="BS1609" s="163">
        <v>0</v>
      </c>
      <c r="BT1609" s="163">
        <v>0</v>
      </c>
      <c r="BU1609" s="161">
        <v>10070132.02</v>
      </c>
      <c r="BV1609" s="161">
        <v>672752.69</v>
      </c>
      <c r="BW1609" s="165">
        <v>10909302.630000001</v>
      </c>
      <c r="BX1609" s="161">
        <v>205227</v>
      </c>
    </row>
    <row r="1610" spans="1:76" ht="14.45" x14ac:dyDescent="0.3">
      <c r="A1610" s="164" t="s">
        <v>31</v>
      </c>
      <c r="B1610" s="6" t="s">
        <v>177</v>
      </c>
      <c r="C1610" s="6" t="s">
        <v>33</v>
      </c>
      <c r="D1610" s="6" t="s">
        <v>77</v>
      </c>
      <c r="E1610" s="6" t="s">
        <v>36</v>
      </c>
      <c r="F1610" s="24" t="str">
        <f>+Tabela1[[#This Row],[WK]]&amp;Tabela1[[#This Row],[PK]]&amp;Tabela1[[#This Row],[GK]]</f>
        <v>220109</v>
      </c>
      <c r="G1610" s="6" t="s">
        <v>1538</v>
      </c>
      <c r="H1610" s="7">
        <v>96405036.419999853</v>
      </c>
      <c r="I1610" s="8">
        <v>1.371</v>
      </c>
      <c r="J1610" s="7">
        <v>132171304.92999999</v>
      </c>
      <c r="K1610" s="8">
        <v>7.0000000000000007E-2</v>
      </c>
      <c r="L1610" s="7">
        <v>9251991.3451000005</v>
      </c>
      <c r="M1610" s="7">
        <v>6243119.3451000005</v>
      </c>
      <c r="N1610" s="9">
        <v>2.0749036001199124</v>
      </c>
      <c r="O1610" s="7">
        <v>9099356</v>
      </c>
      <c r="P1610" s="8">
        <v>1.2949999999999999</v>
      </c>
      <c r="Q1610" s="7">
        <v>11783666</v>
      </c>
      <c r="R1610" s="8">
        <v>1.6E-2</v>
      </c>
      <c r="S1610" s="7">
        <v>188538.65600000002</v>
      </c>
      <c r="T1610" s="7">
        <v>50777.656000000017</v>
      </c>
      <c r="U1610" s="9">
        <v>0.36859238826663582</v>
      </c>
      <c r="V1610" s="7">
        <v>6293897.0011</v>
      </c>
      <c r="W1610" s="9">
        <v>2.0002005321561174</v>
      </c>
      <c r="X1610" s="7">
        <v>18190362.109999999</v>
      </c>
      <c r="Y1610" s="7">
        <v>3548190</v>
      </c>
      <c r="Z1610" s="7">
        <v>120460.11</v>
      </c>
      <c r="AA1610" s="7">
        <v>647005</v>
      </c>
      <c r="AB1610" s="7">
        <v>13528931</v>
      </c>
      <c r="AC1610" s="7">
        <v>345776</v>
      </c>
      <c r="AD1610" s="7">
        <v>11896465.108899999</v>
      </c>
      <c r="AE1610" s="7">
        <v>0</v>
      </c>
      <c r="AF1610" s="7">
        <v>9251991.3451000005</v>
      </c>
      <c r="AG1610" s="7">
        <v>188538.65600000002</v>
      </c>
      <c r="AH1610" s="7">
        <v>11896465.108899999</v>
      </c>
      <c r="AI1610" s="7">
        <v>2512213</v>
      </c>
      <c r="AJ1610" s="7">
        <v>113134</v>
      </c>
      <c r="AK1610" s="7">
        <v>3030670</v>
      </c>
      <c r="AL1610" s="7">
        <v>0</v>
      </c>
      <c r="AM1610" s="7">
        <v>875238</v>
      </c>
      <c r="AN1610" s="7">
        <v>0</v>
      </c>
      <c r="AO1610" s="7">
        <v>0</v>
      </c>
      <c r="AP1610" s="7">
        <v>10660212</v>
      </c>
      <c r="AQ1610" s="7">
        <v>362024</v>
      </c>
      <c r="AR1610" s="7">
        <v>3008872</v>
      </c>
      <c r="AS1610" s="7">
        <v>137761</v>
      </c>
      <c r="AT1610" s="7">
        <v>3850302</v>
      </c>
      <c r="AU1610" s="7">
        <v>0</v>
      </c>
      <c r="AV1610" s="7">
        <v>986103</v>
      </c>
      <c r="AW1610" s="7">
        <v>0</v>
      </c>
      <c r="AX1610" s="7">
        <v>0</v>
      </c>
      <c r="AY1610" s="7">
        <v>12791292</v>
      </c>
      <c r="AZ1610" s="7">
        <v>150842</v>
      </c>
      <c r="BA1610" s="7">
        <v>120460.11</v>
      </c>
      <c r="BB1610" s="7">
        <v>0</v>
      </c>
      <c r="BC1610" s="7">
        <v>46.08</v>
      </c>
      <c r="BD1610" s="7">
        <v>141.66999999999999</v>
      </c>
      <c r="BE1610" s="7">
        <v>2000</v>
      </c>
      <c r="BF1610" s="7">
        <v>0</v>
      </c>
      <c r="BG1610" s="7">
        <v>320594</v>
      </c>
      <c r="BH1610" s="7">
        <v>3521</v>
      </c>
      <c r="BI1610" s="7">
        <v>326411</v>
      </c>
      <c r="BJ1610" s="7">
        <v>4492344.5566666676</v>
      </c>
      <c r="BK1610" s="7">
        <v>2984482.6066666674</v>
      </c>
      <c r="BL1610" s="7">
        <v>253935.50666666668</v>
      </c>
      <c r="BM1610" s="7">
        <v>5523576.7866666671</v>
      </c>
      <c r="BN1610" s="130">
        <v>0.76100000000000001</v>
      </c>
      <c r="BO1610" s="131">
        <v>1.5652290000000001E-4</v>
      </c>
      <c r="BP1610" s="161">
        <v>3966.0538602373836</v>
      </c>
      <c r="BQ1610" s="162">
        <v>13528931</v>
      </c>
      <c r="BR1610" s="161">
        <v>200566</v>
      </c>
      <c r="BS1610" s="163">
        <v>0</v>
      </c>
      <c r="BT1610" s="163">
        <v>788742.62000000104</v>
      </c>
      <c r="BU1610" s="161">
        <v>9251991.3499999996</v>
      </c>
      <c r="BV1610" s="161">
        <v>188538.66</v>
      </c>
      <c r="BW1610" s="165">
        <v>12685207.73</v>
      </c>
      <c r="BX1610" s="161">
        <v>200566</v>
      </c>
    </row>
    <row r="1611" spans="1:76" ht="14.45" x14ac:dyDescent="0.3">
      <c r="A1611" s="164" t="s">
        <v>31</v>
      </c>
      <c r="B1611" s="6" t="s">
        <v>177</v>
      </c>
      <c r="C1611" s="6" t="s">
        <v>33</v>
      </c>
      <c r="D1611" s="6" t="s">
        <v>90</v>
      </c>
      <c r="E1611" s="6" t="s">
        <v>36</v>
      </c>
      <c r="F1611" s="24" t="str">
        <f>+Tabela1[[#This Row],[WK]]&amp;Tabela1[[#This Row],[PK]]&amp;Tabela1[[#This Row],[GK]]</f>
        <v>220110</v>
      </c>
      <c r="G1611" s="6" t="s">
        <v>1539</v>
      </c>
      <c r="H1611" s="7">
        <v>102875116.7289999</v>
      </c>
      <c r="I1611" s="8">
        <v>1.371</v>
      </c>
      <c r="J1611" s="7">
        <v>141041785.03</v>
      </c>
      <c r="K1611" s="8">
        <v>7.0000000000000007E-2</v>
      </c>
      <c r="L1611" s="7">
        <v>9872924.9521000013</v>
      </c>
      <c r="M1611" s="7">
        <v>5567660.9521000013</v>
      </c>
      <c r="N1611" s="9">
        <v>1.2932217285862146</v>
      </c>
      <c r="O1611" s="7">
        <v>1703909</v>
      </c>
      <c r="P1611" s="8">
        <v>1.2949999999999999</v>
      </c>
      <c r="Q1611" s="7">
        <v>2206562</v>
      </c>
      <c r="R1611" s="8">
        <v>1.6E-2</v>
      </c>
      <c r="S1611" s="7">
        <v>35304.991999999998</v>
      </c>
      <c r="T1611" s="7">
        <v>-2153.0080000000016</v>
      </c>
      <c r="U1611" s="9">
        <v>-5.747792193923866E-2</v>
      </c>
      <c r="V1611" s="7">
        <v>5565507.9441000018</v>
      </c>
      <c r="W1611" s="9">
        <v>1.2815713149724992</v>
      </c>
      <c r="X1611" s="7">
        <v>18307657.619041231</v>
      </c>
      <c r="Y1611" s="7">
        <v>5720356</v>
      </c>
      <c r="Z1611" s="7">
        <v>48221.43</v>
      </c>
      <c r="AA1611" s="7">
        <v>755303.18904122978</v>
      </c>
      <c r="AB1611" s="7">
        <v>11783777</v>
      </c>
      <c r="AC1611" s="7">
        <v>0</v>
      </c>
      <c r="AD1611" s="7">
        <v>12742149.674941229</v>
      </c>
      <c r="AE1611" s="7">
        <v>0</v>
      </c>
      <c r="AF1611" s="7">
        <v>9872924.9521000013</v>
      </c>
      <c r="AG1611" s="7">
        <v>35304.991999999998</v>
      </c>
      <c r="AH1611" s="7">
        <v>12742149.674941229</v>
      </c>
      <c r="AI1611" s="7">
        <v>3594616</v>
      </c>
      <c r="AJ1611" s="7">
        <v>41817</v>
      </c>
      <c r="AK1611" s="7">
        <v>4013851</v>
      </c>
      <c r="AL1611" s="7">
        <v>4852</v>
      </c>
      <c r="AM1611" s="7">
        <v>519543</v>
      </c>
      <c r="AN1611" s="7">
        <v>0</v>
      </c>
      <c r="AO1611" s="7">
        <v>0</v>
      </c>
      <c r="AP1611" s="7">
        <v>9923992</v>
      </c>
      <c r="AQ1611" s="7">
        <v>441589</v>
      </c>
      <c r="AR1611" s="7">
        <v>4305264</v>
      </c>
      <c r="AS1611" s="7">
        <v>37458</v>
      </c>
      <c r="AT1611" s="7">
        <v>4642118</v>
      </c>
      <c r="AU1611" s="7">
        <v>38744</v>
      </c>
      <c r="AV1611" s="7">
        <v>1027308</v>
      </c>
      <c r="AW1611" s="7">
        <v>0</v>
      </c>
      <c r="AX1611" s="7">
        <v>0</v>
      </c>
      <c r="AY1611" s="7">
        <v>10818998</v>
      </c>
      <c r="AZ1611" s="7">
        <v>181660</v>
      </c>
      <c r="BA1611" s="7">
        <v>48221.43</v>
      </c>
      <c r="BB1611" s="7">
        <v>0</v>
      </c>
      <c r="BC1611" s="7">
        <v>0</v>
      </c>
      <c r="BD1611" s="7">
        <v>0</v>
      </c>
      <c r="BE1611" s="7">
        <v>1037.02</v>
      </c>
      <c r="BF1611" s="7">
        <v>0</v>
      </c>
      <c r="BG1611" s="7">
        <v>375353.18904122978</v>
      </c>
      <c r="BH1611" s="7">
        <v>4186</v>
      </c>
      <c r="BI1611" s="7">
        <v>379950</v>
      </c>
      <c r="BJ1611" s="7">
        <v>5229241.5250000004</v>
      </c>
      <c r="BK1611" s="7">
        <v>2575108.66</v>
      </c>
      <c r="BL1611" s="7">
        <v>2500027.8866666667</v>
      </c>
      <c r="BM1611" s="7">
        <v>5616475.6866666665</v>
      </c>
      <c r="BN1611" s="130">
        <v>0.67700000000000005</v>
      </c>
      <c r="BO1611" s="131">
        <v>1.770063E-4</v>
      </c>
      <c r="BP1611" s="161">
        <v>4485.3227687800681</v>
      </c>
      <c r="BQ1611" s="162">
        <v>11783777</v>
      </c>
      <c r="BR1611" s="161">
        <v>236619</v>
      </c>
      <c r="BS1611" s="163">
        <v>0</v>
      </c>
      <c r="BT1611" s="163">
        <v>137789.38095876947</v>
      </c>
      <c r="BU1611" s="161">
        <v>9872924.9499999993</v>
      </c>
      <c r="BV1611" s="161">
        <v>35304.99</v>
      </c>
      <c r="BW1611" s="165">
        <v>12879939.050958769</v>
      </c>
      <c r="BX1611" s="161">
        <v>236619</v>
      </c>
    </row>
    <row r="1612" spans="1:76" ht="14.45" x14ac:dyDescent="0.3">
      <c r="A1612" s="164" t="s">
        <v>31</v>
      </c>
      <c r="B1612" s="6" t="s">
        <v>177</v>
      </c>
      <c r="C1612" s="6" t="s">
        <v>32</v>
      </c>
      <c r="D1612" s="6" t="s">
        <v>33</v>
      </c>
      <c r="E1612" s="6" t="s">
        <v>34</v>
      </c>
      <c r="F1612" s="24" t="str">
        <f>+Tabela1[[#This Row],[WK]]&amp;Tabela1[[#This Row],[PK]]&amp;Tabela1[[#This Row],[GK]]</f>
        <v>220201</v>
      </c>
      <c r="G1612" s="6" t="s">
        <v>1540</v>
      </c>
      <c r="H1612" s="7">
        <v>1304704574.3792093</v>
      </c>
      <c r="I1612" s="8">
        <v>1.371</v>
      </c>
      <c r="J1612" s="7">
        <v>1788749971.48</v>
      </c>
      <c r="K1612" s="8">
        <v>7.0000000000000007E-2</v>
      </c>
      <c r="L1612" s="7">
        <v>125212498.00360002</v>
      </c>
      <c r="M1612" s="7">
        <v>72571711.003600016</v>
      </c>
      <c r="N1612" s="9">
        <v>1.3786213151334539</v>
      </c>
      <c r="O1612" s="7">
        <v>171705000</v>
      </c>
      <c r="P1612" s="8">
        <v>1.2949999999999999</v>
      </c>
      <c r="Q1612" s="7">
        <v>222357975</v>
      </c>
      <c r="R1612" s="8">
        <v>1.6E-2</v>
      </c>
      <c r="S1612" s="7">
        <v>3557727.6</v>
      </c>
      <c r="T1612" s="7">
        <v>-474786.39999999991</v>
      </c>
      <c r="U1612" s="9">
        <v>-0.11773955403502627</v>
      </c>
      <c r="V1612" s="7">
        <v>72096924.60360001</v>
      </c>
      <c r="W1612" s="9">
        <v>1.2721497306747671</v>
      </c>
      <c r="X1612" s="7">
        <v>100364799.4392006</v>
      </c>
      <c r="Y1612" s="7">
        <v>21441588</v>
      </c>
      <c r="Z1612" s="7">
        <v>0.93</v>
      </c>
      <c r="AA1612" s="7">
        <v>6100764.5092005916</v>
      </c>
      <c r="AB1612" s="7">
        <v>72822446</v>
      </c>
      <c r="AC1612" s="7">
        <v>0</v>
      </c>
      <c r="AD1612" s="7">
        <v>28267874.835600577</v>
      </c>
      <c r="AE1612" s="7">
        <v>0</v>
      </c>
      <c r="AF1612" s="7">
        <v>125212498.00360002</v>
      </c>
      <c r="AG1612" s="7">
        <v>3557727.6</v>
      </c>
      <c r="AH1612" s="7">
        <v>28267874.835600577</v>
      </c>
      <c r="AI1612" s="7">
        <v>43951640</v>
      </c>
      <c r="AJ1612" s="7">
        <v>4024178</v>
      </c>
      <c r="AK1612" s="7">
        <v>13478468</v>
      </c>
      <c r="AL1612" s="7">
        <v>481614</v>
      </c>
      <c r="AM1612" s="7">
        <v>2133396</v>
      </c>
      <c r="AN1612" s="7">
        <v>0</v>
      </c>
      <c r="AO1612" s="7">
        <v>0</v>
      </c>
      <c r="AP1612" s="7">
        <v>54271733</v>
      </c>
      <c r="AQ1612" s="7">
        <v>4913178</v>
      </c>
      <c r="AR1612" s="7">
        <v>52640787</v>
      </c>
      <c r="AS1612" s="7">
        <v>4032514</v>
      </c>
      <c r="AT1612" s="7">
        <v>15455226</v>
      </c>
      <c r="AU1612" s="7">
        <v>774193</v>
      </c>
      <c r="AV1612" s="7">
        <v>1830473</v>
      </c>
      <c r="AW1612" s="7">
        <v>0</v>
      </c>
      <c r="AX1612" s="7">
        <v>0</v>
      </c>
      <c r="AY1612" s="7">
        <v>63595223</v>
      </c>
      <c r="AZ1612" s="7">
        <v>2097194</v>
      </c>
      <c r="BA1612" s="7">
        <v>0.93</v>
      </c>
      <c r="BB1612" s="7">
        <v>0</v>
      </c>
      <c r="BC1612" s="7">
        <v>0</v>
      </c>
      <c r="BD1612" s="7">
        <v>0</v>
      </c>
      <c r="BE1612" s="7">
        <v>0.02</v>
      </c>
      <c r="BF1612" s="7">
        <v>0</v>
      </c>
      <c r="BG1612" s="7">
        <v>3472778.5092005921</v>
      </c>
      <c r="BH1612" s="7">
        <v>38729</v>
      </c>
      <c r="BI1612" s="7">
        <v>2627986</v>
      </c>
      <c r="BJ1612" s="7">
        <v>36169152.57416667</v>
      </c>
      <c r="BK1612" s="7">
        <v>23385968.916666672</v>
      </c>
      <c r="BL1612" s="7">
        <v>19190888.309999999</v>
      </c>
      <c r="BM1612" s="7">
        <v>12750958.009999998</v>
      </c>
      <c r="BN1612" s="130">
        <v>0.85899999999999999</v>
      </c>
      <c r="BO1612" s="131">
        <v>1.6654978E-3</v>
      </c>
      <c r="BP1612" s="161">
        <v>42205.856720548378</v>
      </c>
      <c r="BQ1612" s="162">
        <v>72822446</v>
      </c>
      <c r="BR1612" s="161">
        <v>2007879</v>
      </c>
      <c r="BS1612" s="163">
        <v>0</v>
      </c>
      <c r="BT1612" s="163">
        <v>0</v>
      </c>
      <c r="BU1612" s="161">
        <v>125212498</v>
      </c>
      <c r="BV1612" s="161">
        <v>3557727.6</v>
      </c>
      <c r="BW1612" s="165">
        <v>28267874.84</v>
      </c>
      <c r="BX1612" s="161">
        <v>2007879</v>
      </c>
    </row>
    <row r="1613" spans="1:76" ht="14.45" x14ac:dyDescent="0.3">
      <c r="A1613" s="164" t="s">
        <v>31</v>
      </c>
      <c r="B1613" s="6" t="s">
        <v>177</v>
      </c>
      <c r="C1613" s="6" t="s">
        <v>32</v>
      </c>
      <c r="D1613" s="6" t="s">
        <v>32</v>
      </c>
      <c r="E1613" s="6" t="s">
        <v>40</v>
      </c>
      <c r="F1613" s="24" t="str">
        <f>+Tabela1[[#This Row],[WK]]&amp;Tabela1[[#This Row],[PK]]&amp;Tabela1[[#This Row],[GK]]</f>
        <v>220202</v>
      </c>
      <c r="G1613" s="6" t="s">
        <v>1541</v>
      </c>
      <c r="H1613" s="7">
        <v>342890434.39959884</v>
      </c>
      <c r="I1613" s="8">
        <v>1.371</v>
      </c>
      <c r="J1613" s="7">
        <v>470102785.54999995</v>
      </c>
      <c r="K1613" s="8">
        <v>7.0000000000000007E-2</v>
      </c>
      <c r="L1613" s="7">
        <v>32907194.988499999</v>
      </c>
      <c r="M1613" s="7">
        <v>22158972.988499999</v>
      </c>
      <c r="N1613" s="9">
        <v>2.061640798682796</v>
      </c>
      <c r="O1613" s="7">
        <v>18847467</v>
      </c>
      <c r="P1613" s="8">
        <v>1.2949999999999999</v>
      </c>
      <c r="Q1613" s="7">
        <v>24407470</v>
      </c>
      <c r="R1613" s="8">
        <v>1.6E-2</v>
      </c>
      <c r="S1613" s="7">
        <v>390519.52</v>
      </c>
      <c r="T1613" s="7">
        <v>98185.520000000019</v>
      </c>
      <c r="U1613" s="9">
        <v>0.3358676034946329</v>
      </c>
      <c r="V1613" s="7">
        <v>22257158.508499999</v>
      </c>
      <c r="W1613" s="9">
        <v>2.0159454386626905</v>
      </c>
      <c r="X1613" s="7">
        <v>59437739.619203292</v>
      </c>
      <c r="Y1613" s="7">
        <v>17334254</v>
      </c>
      <c r="Z1613" s="7">
        <v>3289101.085</v>
      </c>
      <c r="AA1613" s="7">
        <v>2290541.5342032909</v>
      </c>
      <c r="AB1613" s="7">
        <v>36523843</v>
      </c>
      <c r="AC1613" s="7">
        <v>0</v>
      </c>
      <c r="AD1613" s="7">
        <v>37180581.11070329</v>
      </c>
      <c r="AE1613" s="7">
        <v>0</v>
      </c>
      <c r="AF1613" s="7">
        <v>32907194.988499999</v>
      </c>
      <c r="AG1613" s="7">
        <v>390519.52</v>
      </c>
      <c r="AH1613" s="7">
        <v>37180581.11070329</v>
      </c>
      <c r="AI1613" s="7">
        <v>8974068</v>
      </c>
      <c r="AJ1613" s="7">
        <v>248698</v>
      </c>
      <c r="AK1613" s="7">
        <v>16852986</v>
      </c>
      <c r="AL1613" s="7">
        <v>1813447</v>
      </c>
      <c r="AM1613" s="7">
        <v>535612</v>
      </c>
      <c r="AN1613" s="7">
        <v>0</v>
      </c>
      <c r="AO1613" s="7">
        <v>0</v>
      </c>
      <c r="AP1613" s="7">
        <v>29614480</v>
      </c>
      <c r="AQ1613" s="7">
        <v>1993120</v>
      </c>
      <c r="AR1613" s="7">
        <v>10748222</v>
      </c>
      <c r="AS1613" s="7">
        <v>292334</v>
      </c>
      <c r="AT1613" s="7">
        <v>19141243</v>
      </c>
      <c r="AU1613" s="7">
        <v>1077243</v>
      </c>
      <c r="AV1613" s="7">
        <v>1116172</v>
      </c>
      <c r="AW1613" s="7">
        <v>0</v>
      </c>
      <c r="AX1613" s="7">
        <v>0</v>
      </c>
      <c r="AY1613" s="7">
        <v>33356487</v>
      </c>
      <c r="AZ1613" s="7">
        <v>825578</v>
      </c>
      <c r="BA1613" s="7">
        <v>3289101.085</v>
      </c>
      <c r="BB1613" s="7">
        <v>13.49</v>
      </c>
      <c r="BC1613" s="7">
        <v>386.58</v>
      </c>
      <c r="BD1613" s="7">
        <v>29279.46</v>
      </c>
      <c r="BE1613" s="7">
        <v>9417.3700000000008</v>
      </c>
      <c r="BF1613" s="7">
        <v>0</v>
      </c>
      <c r="BG1613" s="7">
        <v>1278944.5342032907</v>
      </c>
      <c r="BH1613" s="7">
        <v>14263</v>
      </c>
      <c r="BI1613" s="7">
        <v>1011597</v>
      </c>
      <c r="BJ1613" s="7">
        <v>13922653.051666664</v>
      </c>
      <c r="BK1613" s="7">
        <v>8364818.0633333316</v>
      </c>
      <c r="BL1613" s="7">
        <v>7957983.1200000001</v>
      </c>
      <c r="BM1613" s="7">
        <v>6315373.7133333338</v>
      </c>
      <c r="BN1613" s="130">
        <v>0.69799999999999995</v>
      </c>
      <c r="BO1613" s="131">
        <v>5.7857820000000002E-4</v>
      </c>
      <c r="BP1613" s="161">
        <v>14661.592650837189</v>
      </c>
      <c r="BQ1613" s="162">
        <v>36523843</v>
      </c>
      <c r="BR1613" s="161">
        <v>790740</v>
      </c>
      <c r="BS1613" s="163">
        <v>0</v>
      </c>
      <c r="BT1613" s="163">
        <v>0</v>
      </c>
      <c r="BU1613" s="161">
        <v>32907194.989999998</v>
      </c>
      <c r="BV1613" s="161">
        <v>390519.52</v>
      </c>
      <c r="BW1613" s="165">
        <v>37180581.109999999</v>
      </c>
      <c r="BX1613" s="161">
        <v>790740</v>
      </c>
    </row>
    <row r="1614" spans="1:76" ht="14.45" x14ac:dyDescent="0.3">
      <c r="A1614" s="164" t="s">
        <v>31</v>
      </c>
      <c r="B1614" s="6" t="s">
        <v>177</v>
      </c>
      <c r="C1614" s="6" t="s">
        <v>32</v>
      </c>
      <c r="D1614" s="6" t="s">
        <v>37</v>
      </c>
      <c r="E1614" s="6" t="s">
        <v>36</v>
      </c>
      <c r="F1614" s="24" t="str">
        <f>+Tabela1[[#This Row],[WK]]&amp;Tabela1[[#This Row],[PK]]&amp;Tabela1[[#This Row],[GK]]</f>
        <v>220203</v>
      </c>
      <c r="G1614" s="6" t="s">
        <v>1540</v>
      </c>
      <c r="H1614" s="7">
        <v>575410663.86519861</v>
      </c>
      <c r="I1614" s="8">
        <v>1.371</v>
      </c>
      <c r="J1614" s="7">
        <v>788888020.16000009</v>
      </c>
      <c r="K1614" s="8">
        <v>7.0000000000000007E-2</v>
      </c>
      <c r="L1614" s="7">
        <v>55222161.411200009</v>
      </c>
      <c r="M1614" s="7">
        <v>30698104.411200009</v>
      </c>
      <c r="N1614" s="9">
        <v>1.2517547325550584</v>
      </c>
      <c r="O1614" s="7">
        <v>46077354</v>
      </c>
      <c r="P1614" s="8">
        <v>1.2949999999999999</v>
      </c>
      <c r="Q1614" s="7">
        <v>59670173</v>
      </c>
      <c r="R1614" s="8">
        <v>1.6E-2</v>
      </c>
      <c r="S1614" s="7">
        <v>954722.76800000004</v>
      </c>
      <c r="T1614" s="7">
        <v>420253.76800000004</v>
      </c>
      <c r="U1614" s="9">
        <v>0.78630148427691793</v>
      </c>
      <c r="V1614" s="7">
        <v>31118358.179200009</v>
      </c>
      <c r="W1614" s="9">
        <v>1.2418271601130892</v>
      </c>
      <c r="X1614" s="7">
        <v>56043290.609695613</v>
      </c>
      <c r="Y1614" s="7">
        <v>0</v>
      </c>
      <c r="Z1614" s="7">
        <v>4712519.87</v>
      </c>
      <c r="AA1614" s="7">
        <v>3860103.7396956161</v>
      </c>
      <c r="AB1614" s="7">
        <v>41367694</v>
      </c>
      <c r="AC1614" s="7">
        <v>6102973</v>
      </c>
      <c r="AD1614" s="7">
        <v>24924932.430495605</v>
      </c>
      <c r="AE1614" s="7">
        <v>0</v>
      </c>
      <c r="AF1614" s="7">
        <v>55222161.411200009</v>
      </c>
      <c r="AG1614" s="7">
        <v>954722.76800000004</v>
      </c>
      <c r="AH1614" s="7">
        <v>24924932.430495605</v>
      </c>
      <c r="AI1614" s="7">
        <v>20475995</v>
      </c>
      <c r="AJ1614" s="7">
        <v>449401</v>
      </c>
      <c r="AK1614" s="7">
        <v>15898265</v>
      </c>
      <c r="AL1614" s="7">
        <v>0</v>
      </c>
      <c r="AM1614" s="7">
        <v>1712958</v>
      </c>
      <c r="AN1614" s="7">
        <v>0</v>
      </c>
      <c r="AO1614" s="7">
        <v>0</v>
      </c>
      <c r="AP1614" s="7">
        <v>35055596</v>
      </c>
      <c r="AQ1614" s="7">
        <v>1913554</v>
      </c>
      <c r="AR1614" s="7">
        <v>24524057</v>
      </c>
      <c r="AS1614" s="7">
        <v>534469</v>
      </c>
      <c r="AT1614" s="7">
        <v>9079997</v>
      </c>
      <c r="AU1614" s="7">
        <v>0</v>
      </c>
      <c r="AV1614" s="7">
        <v>1106380</v>
      </c>
      <c r="AW1614" s="7">
        <v>0</v>
      </c>
      <c r="AX1614" s="7">
        <v>0</v>
      </c>
      <c r="AY1614" s="7">
        <v>37981493</v>
      </c>
      <c r="AZ1614" s="7">
        <v>804492</v>
      </c>
      <c r="BA1614" s="7">
        <v>4712519.87</v>
      </c>
      <c r="BB1614" s="7">
        <v>4584.58</v>
      </c>
      <c r="BC1614" s="7">
        <v>37.83</v>
      </c>
      <c r="BD1614" s="7">
        <v>17352.57</v>
      </c>
      <c r="BE1614" s="7">
        <v>5259.44</v>
      </c>
      <c r="BF1614" s="7">
        <v>0</v>
      </c>
      <c r="BG1614" s="7">
        <v>1749525.7396956158</v>
      </c>
      <c r="BH1614" s="7">
        <v>19511</v>
      </c>
      <c r="BI1614" s="7">
        <v>2110578</v>
      </c>
      <c r="BJ1614" s="7">
        <v>29047945.916666664</v>
      </c>
      <c r="BK1614" s="7">
        <v>27282024.246666666</v>
      </c>
      <c r="BL1614" s="7">
        <v>1127992.3899999999</v>
      </c>
      <c r="BM1614" s="7">
        <v>4807701.8999999985</v>
      </c>
      <c r="BN1614" s="130">
        <v>1.054</v>
      </c>
      <c r="BO1614" s="131">
        <v>6.9979410000000004E-4</v>
      </c>
      <c r="BP1614" s="161">
        <v>17734.183822580126</v>
      </c>
      <c r="BQ1614" s="162">
        <v>41367694</v>
      </c>
      <c r="BR1614" s="161">
        <v>1124603</v>
      </c>
      <c r="BS1614" s="163">
        <v>0</v>
      </c>
      <c r="BT1614" s="163">
        <v>0</v>
      </c>
      <c r="BU1614" s="161">
        <v>55222161.409999996</v>
      </c>
      <c r="BV1614" s="161">
        <v>954722.77</v>
      </c>
      <c r="BW1614" s="165">
        <v>24924932.43</v>
      </c>
      <c r="BX1614" s="161">
        <v>1124603</v>
      </c>
    </row>
    <row r="1615" spans="1:76" ht="14.45" x14ac:dyDescent="0.3">
      <c r="A1615" s="164" t="s">
        <v>31</v>
      </c>
      <c r="B1615" s="6" t="s">
        <v>177</v>
      </c>
      <c r="C1615" s="6" t="s">
        <v>32</v>
      </c>
      <c r="D1615" s="6" t="s">
        <v>39</v>
      </c>
      <c r="E1615" s="6" t="s">
        <v>40</v>
      </c>
      <c r="F1615" s="24" t="str">
        <f>+Tabela1[[#This Row],[WK]]&amp;Tabela1[[#This Row],[PK]]&amp;Tabela1[[#This Row],[GK]]</f>
        <v>220204</v>
      </c>
      <c r="G1615" s="6" t="s">
        <v>1542</v>
      </c>
      <c r="H1615" s="7">
        <v>592308416.8297987</v>
      </c>
      <c r="I1615" s="8">
        <v>1.371</v>
      </c>
      <c r="J1615" s="7">
        <v>812054839.47000003</v>
      </c>
      <c r="K1615" s="8">
        <v>7.0000000000000007E-2</v>
      </c>
      <c r="L1615" s="7">
        <v>56843838.76290001</v>
      </c>
      <c r="M1615" s="7">
        <v>33637636.76290001</v>
      </c>
      <c r="N1615" s="9">
        <v>1.4495106421507495</v>
      </c>
      <c r="O1615" s="7">
        <v>44250686</v>
      </c>
      <c r="P1615" s="8">
        <v>1.2949999999999999</v>
      </c>
      <c r="Q1615" s="7">
        <v>57304638</v>
      </c>
      <c r="R1615" s="8">
        <v>1.6E-2</v>
      </c>
      <c r="S1615" s="7">
        <v>916874.20799999998</v>
      </c>
      <c r="T1615" s="7">
        <v>263699.20799999998</v>
      </c>
      <c r="U1615" s="9">
        <v>0.40371907681708574</v>
      </c>
      <c r="V1615" s="7">
        <v>33901335.970900007</v>
      </c>
      <c r="W1615" s="9">
        <v>1.4208810217844332</v>
      </c>
      <c r="X1615" s="7">
        <v>59436485.562691942</v>
      </c>
      <c r="Y1615" s="7">
        <v>16177077</v>
      </c>
      <c r="Z1615" s="7">
        <v>2896918.6900000004</v>
      </c>
      <c r="AA1615" s="7">
        <v>3260512.8726919363</v>
      </c>
      <c r="AB1615" s="7">
        <v>37101977</v>
      </c>
      <c r="AC1615" s="7">
        <v>0</v>
      </c>
      <c r="AD1615" s="7">
        <v>25535149.591791932</v>
      </c>
      <c r="AE1615" s="7">
        <v>0</v>
      </c>
      <c r="AF1615" s="7">
        <v>56843838.76290001</v>
      </c>
      <c r="AG1615" s="7">
        <v>916874.20799999998</v>
      </c>
      <c r="AH1615" s="7">
        <v>25535149.591791932</v>
      </c>
      <c r="AI1615" s="7">
        <v>19375672</v>
      </c>
      <c r="AJ1615" s="7">
        <v>614628</v>
      </c>
      <c r="AK1615" s="7">
        <v>18940286</v>
      </c>
      <c r="AL1615" s="7">
        <v>2651724</v>
      </c>
      <c r="AM1615" s="7">
        <v>1411740</v>
      </c>
      <c r="AN1615" s="7">
        <v>0</v>
      </c>
      <c r="AO1615" s="7">
        <v>0</v>
      </c>
      <c r="AP1615" s="7">
        <v>30024678</v>
      </c>
      <c r="AQ1615" s="7">
        <v>2227839</v>
      </c>
      <c r="AR1615" s="7">
        <v>23206202</v>
      </c>
      <c r="AS1615" s="7">
        <v>653175</v>
      </c>
      <c r="AT1615" s="7">
        <v>20998209</v>
      </c>
      <c r="AU1615" s="7">
        <v>854037</v>
      </c>
      <c r="AV1615" s="7">
        <v>1433596</v>
      </c>
      <c r="AW1615" s="7">
        <v>0</v>
      </c>
      <c r="AX1615" s="7">
        <v>0</v>
      </c>
      <c r="AY1615" s="7">
        <v>33181724</v>
      </c>
      <c r="AZ1615" s="7">
        <v>927761</v>
      </c>
      <c r="BA1615" s="7">
        <v>2896918.6900000004</v>
      </c>
      <c r="BB1615" s="7">
        <v>0</v>
      </c>
      <c r="BC1615" s="7">
        <v>148.15</v>
      </c>
      <c r="BD1615" s="7">
        <v>23499.24</v>
      </c>
      <c r="BE1615" s="7">
        <v>14313.18</v>
      </c>
      <c r="BF1615" s="7">
        <v>0</v>
      </c>
      <c r="BG1615" s="7">
        <v>1906445.8726919363</v>
      </c>
      <c r="BH1615" s="7">
        <v>21261</v>
      </c>
      <c r="BI1615" s="7">
        <v>1354067</v>
      </c>
      <c r="BJ1615" s="7">
        <v>18636171.905000001</v>
      </c>
      <c r="BK1615" s="7">
        <v>11036378.753333334</v>
      </c>
      <c r="BL1615" s="7">
        <v>6026846.4533333331</v>
      </c>
      <c r="BM1615" s="7">
        <v>18345479.699999999</v>
      </c>
      <c r="BN1615" s="130">
        <v>0.79200000000000004</v>
      </c>
      <c r="BO1615" s="131">
        <v>8.4259869999999998E-4</v>
      </c>
      <c r="BP1615" s="161">
        <v>21353.057892327506</v>
      </c>
      <c r="BQ1615" s="162">
        <v>37101977</v>
      </c>
      <c r="BR1615" s="161">
        <v>1173134</v>
      </c>
      <c r="BS1615" s="163">
        <v>0</v>
      </c>
      <c r="BT1615" s="163">
        <v>2631975.4373080581</v>
      </c>
      <c r="BU1615" s="161">
        <v>56843838.759999998</v>
      </c>
      <c r="BV1615" s="161">
        <v>916874.21</v>
      </c>
      <c r="BW1615" s="165">
        <v>28167125.027308058</v>
      </c>
      <c r="BX1615" s="161">
        <v>1173134</v>
      </c>
    </row>
    <row r="1616" spans="1:76" ht="14.45" x14ac:dyDescent="0.3">
      <c r="A1616" s="164" t="s">
        <v>31</v>
      </c>
      <c r="B1616" s="6" t="s">
        <v>177</v>
      </c>
      <c r="C1616" s="6" t="s">
        <v>32</v>
      </c>
      <c r="D1616" s="6" t="s">
        <v>42</v>
      </c>
      <c r="E1616" s="6" t="s">
        <v>36</v>
      </c>
      <c r="F1616" s="24" t="str">
        <f>+Tabela1[[#This Row],[WK]]&amp;Tabela1[[#This Row],[PK]]&amp;Tabela1[[#This Row],[GK]]</f>
        <v>220205</v>
      </c>
      <c r="G1616" s="6" t="s">
        <v>1543</v>
      </c>
      <c r="H1616" s="7">
        <v>62953640.113000087</v>
      </c>
      <c r="I1616" s="8">
        <v>1.371</v>
      </c>
      <c r="J1616" s="7">
        <v>86309440.599999994</v>
      </c>
      <c r="K1616" s="8">
        <v>7.0000000000000007E-2</v>
      </c>
      <c r="L1616" s="7">
        <v>6041660.8420000002</v>
      </c>
      <c r="M1616" s="7">
        <v>3099238.8420000002</v>
      </c>
      <c r="N1616" s="9">
        <v>1.0532951568469786</v>
      </c>
      <c r="O1616" s="7">
        <v>12858914</v>
      </c>
      <c r="P1616" s="8">
        <v>1.2949999999999999</v>
      </c>
      <c r="Q1616" s="7">
        <v>16652294</v>
      </c>
      <c r="R1616" s="8">
        <v>1.6E-2</v>
      </c>
      <c r="S1616" s="7">
        <v>266436.70400000003</v>
      </c>
      <c r="T1616" s="7">
        <v>173249.70400000003</v>
      </c>
      <c r="U1616" s="9">
        <v>1.8591617285672897</v>
      </c>
      <c r="V1616" s="7">
        <v>3272488.5460000001</v>
      </c>
      <c r="W1616" s="9">
        <v>1.0780336156599879</v>
      </c>
      <c r="X1616" s="7">
        <v>8278290.96</v>
      </c>
      <c r="Y1616" s="7">
        <v>902755</v>
      </c>
      <c r="Z1616" s="7">
        <v>692079.96000000008</v>
      </c>
      <c r="AA1616" s="7">
        <v>556429</v>
      </c>
      <c r="AB1616" s="7">
        <v>5558578</v>
      </c>
      <c r="AC1616" s="7">
        <v>568449</v>
      </c>
      <c r="AD1616" s="7">
        <v>5005802.4139999999</v>
      </c>
      <c r="AE1616" s="7">
        <v>0</v>
      </c>
      <c r="AF1616" s="7">
        <v>6041660.8420000002</v>
      </c>
      <c r="AG1616" s="7">
        <v>266436.70400000003</v>
      </c>
      <c r="AH1616" s="7">
        <v>5005802.4139999999</v>
      </c>
      <c r="AI1616" s="7">
        <v>2456731</v>
      </c>
      <c r="AJ1616" s="7">
        <v>100754</v>
      </c>
      <c r="AK1616" s="7">
        <v>1565398</v>
      </c>
      <c r="AL1616" s="7">
        <v>0</v>
      </c>
      <c r="AM1616" s="7">
        <v>1013214</v>
      </c>
      <c r="AN1616" s="7">
        <v>0</v>
      </c>
      <c r="AO1616" s="7">
        <v>0</v>
      </c>
      <c r="AP1616" s="7">
        <v>4560049</v>
      </c>
      <c r="AQ1616" s="7">
        <v>294393</v>
      </c>
      <c r="AR1616" s="7">
        <v>2942422</v>
      </c>
      <c r="AS1616" s="7">
        <v>93187</v>
      </c>
      <c r="AT1616" s="7">
        <v>1749167</v>
      </c>
      <c r="AU1616" s="7">
        <v>0</v>
      </c>
      <c r="AV1616" s="7">
        <v>1243745</v>
      </c>
      <c r="AW1616" s="7">
        <v>0</v>
      </c>
      <c r="AX1616" s="7">
        <v>0</v>
      </c>
      <c r="AY1616" s="7">
        <v>4913930</v>
      </c>
      <c r="AZ1616" s="7">
        <v>126513</v>
      </c>
      <c r="BA1616" s="7">
        <v>692079.96000000008</v>
      </c>
      <c r="BB1616" s="7">
        <v>0</v>
      </c>
      <c r="BC1616" s="7">
        <v>0</v>
      </c>
      <c r="BD1616" s="7">
        <v>6942.17</v>
      </c>
      <c r="BE1616" s="7">
        <v>999.1</v>
      </c>
      <c r="BF1616" s="7">
        <v>0</v>
      </c>
      <c r="BG1616" s="7">
        <v>320594</v>
      </c>
      <c r="BH1616" s="7">
        <v>2260</v>
      </c>
      <c r="BI1616" s="7">
        <v>235835</v>
      </c>
      <c r="BJ1616" s="7">
        <v>3245842.0591666652</v>
      </c>
      <c r="BK1616" s="7">
        <v>1841059.046666665</v>
      </c>
      <c r="BL1616" s="7">
        <v>243852.98666666666</v>
      </c>
      <c r="BM1616" s="7">
        <v>5131426.0766666671</v>
      </c>
      <c r="BN1616" s="130">
        <v>0.88600000000000001</v>
      </c>
      <c r="BO1616" s="131">
        <v>8.6776199999999998E-5</v>
      </c>
      <c r="BP1616" s="161">
        <v>2199.1388458127572</v>
      </c>
      <c r="BQ1616" s="162">
        <v>5558578</v>
      </c>
      <c r="BR1616" s="161">
        <v>132917</v>
      </c>
      <c r="BS1616" s="163">
        <v>0</v>
      </c>
      <c r="BT1616" s="163">
        <v>887981.03999999911</v>
      </c>
      <c r="BU1616" s="161">
        <v>6041660.8399999999</v>
      </c>
      <c r="BV1616" s="161">
        <v>266436.7</v>
      </c>
      <c r="BW1616" s="165">
        <v>5893783.4499999993</v>
      </c>
      <c r="BX1616" s="161">
        <v>132917</v>
      </c>
    </row>
    <row r="1617" spans="1:76" ht="14.45" x14ac:dyDescent="0.3">
      <c r="A1617" s="164" t="s">
        <v>31</v>
      </c>
      <c r="B1617" s="6" t="s">
        <v>177</v>
      </c>
      <c r="C1617" s="6" t="s">
        <v>37</v>
      </c>
      <c r="D1617" s="6" t="s">
        <v>33</v>
      </c>
      <c r="E1617" s="6" t="s">
        <v>34</v>
      </c>
      <c r="F1617" s="24" t="str">
        <f>+Tabela1[[#This Row],[WK]]&amp;Tabela1[[#This Row],[PK]]&amp;Tabela1[[#This Row],[GK]]</f>
        <v>220301</v>
      </c>
      <c r="G1617" s="6" t="s">
        <v>1544</v>
      </c>
      <c r="H1617" s="7">
        <v>447017692.58839959</v>
      </c>
      <c r="I1617" s="8">
        <v>1.371</v>
      </c>
      <c r="J1617" s="7">
        <v>612861256.54000008</v>
      </c>
      <c r="K1617" s="8">
        <v>7.0000000000000007E-2</v>
      </c>
      <c r="L1617" s="7">
        <v>42900287.957800008</v>
      </c>
      <c r="M1617" s="7">
        <v>25409133.957800008</v>
      </c>
      <c r="N1617" s="9">
        <v>1.452684823299824</v>
      </c>
      <c r="O1617" s="7">
        <v>111189865</v>
      </c>
      <c r="P1617" s="8">
        <v>1.2949999999999999</v>
      </c>
      <c r="Q1617" s="7">
        <v>143990875</v>
      </c>
      <c r="R1617" s="8">
        <v>1.6E-2</v>
      </c>
      <c r="S1617" s="7">
        <v>2303854</v>
      </c>
      <c r="T1617" s="7">
        <v>576910</v>
      </c>
      <c r="U1617" s="9">
        <v>0.33406410398947506</v>
      </c>
      <c r="V1617" s="7">
        <v>25986043.957800008</v>
      </c>
      <c r="W1617" s="9">
        <v>1.3521652328862102</v>
      </c>
      <c r="X1617" s="7">
        <v>22357647.457541768</v>
      </c>
      <c r="Y1617" s="7">
        <v>2561425</v>
      </c>
      <c r="Z1617" s="7">
        <v>40644.720000000001</v>
      </c>
      <c r="AA1617" s="7">
        <v>1870710.7375417671</v>
      </c>
      <c r="AB1617" s="7">
        <v>17884867</v>
      </c>
      <c r="AC1617" s="7">
        <v>0</v>
      </c>
      <c r="AD1617" s="7">
        <v>0</v>
      </c>
      <c r="AE1617" s="7">
        <v>0</v>
      </c>
      <c r="AF1617" s="7">
        <v>42900287.957800008</v>
      </c>
      <c r="AG1617" s="7">
        <v>2303854</v>
      </c>
      <c r="AH1617" s="7">
        <v>0</v>
      </c>
      <c r="AI1617" s="7">
        <v>14603978</v>
      </c>
      <c r="AJ1617" s="7">
        <v>1728305</v>
      </c>
      <c r="AK1617" s="7">
        <v>3345352</v>
      </c>
      <c r="AL1617" s="7">
        <v>122425</v>
      </c>
      <c r="AM1617" s="7">
        <v>839084</v>
      </c>
      <c r="AN1617" s="7">
        <v>0</v>
      </c>
      <c r="AO1617" s="7">
        <v>0</v>
      </c>
      <c r="AP1617" s="7">
        <v>12285478</v>
      </c>
      <c r="AQ1617" s="7">
        <v>1499812</v>
      </c>
      <c r="AR1617" s="7">
        <v>17491154</v>
      </c>
      <c r="AS1617" s="7">
        <v>1726944</v>
      </c>
      <c r="AT1617" s="7">
        <v>2975029</v>
      </c>
      <c r="AU1617" s="7">
        <v>258405</v>
      </c>
      <c r="AV1617" s="7">
        <v>531736</v>
      </c>
      <c r="AW1617" s="7">
        <v>0</v>
      </c>
      <c r="AX1617" s="7">
        <v>0</v>
      </c>
      <c r="AY1617" s="7">
        <v>15209757</v>
      </c>
      <c r="AZ1617" s="7">
        <v>663382</v>
      </c>
      <c r="BA1617" s="7">
        <v>40644.720000000001</v>
      </c>
      <c r="BB1617" s="7">
        <v>0</v>
      </c>
      <c r="BC1617" s="7">
        <v>0</v>
      </c>
      <c r="BD1617" s="7">
        <v>437.04</v>
      </c>
      <c r="BE1617" s="7">
        <v>0</v>
      </c>
      <c r="BF1617" s="7">
        <v>0</v>
      </c>
      <c r="BG1617" s="7">
        <v>1168472.7375417671</v>
      </c>
      <c r="BH1617" s="7">
        <v>13031</v>
      </c>
      <c r="BI1617" s="7">
        <v>702238</v>
      </c>
      <c r="BJ1617" s="7">
        <v>9664972.6549999993</v>
      </c>
      <c r="BK1617" s="7">
        <v>7255332.0933333328</v>
      </c>
      <c r="BL1617" s="7">
        <v>968188.49333333352</v>
      </c>
      <c r="BM1617" s="7">
        <v>7702185.2600000007</v>
      </c>
      <c r="BN1617" s="130">
        <v>0.94899999999999995</v>
      </c>
      <c r="BO1617" s="131">
        <v>5.5022060000000002E-4</v>
      </c>
      <c r="BP1617" s="161">
        <v>13943.220634780064</v>
      </c>
      <c r="BQ1617" s="162">
        <v>17884867</v>
      </c>
      <c r="BR1617" s="161">
        <v>677336</v>
      </c>
      <c r="BS1617" s="163">
        <v>926349.79780000821</v>
      </c>
      <c r="BT1617" s="163">
        <v>0</v>
      </c>
      <c r="BU1617" s="161">
        <v>41973938.159999996</v>
      </c>
      <c r="BV1617" s="161">
        <v>2303854</v>
      </c>
      <c r="BW1617" s="165">
        <v>0</v>
      </c>
      <c r="BX1617" s="161">
        <v>677336</v>
      </c>
    </row>
    <row r="1618" spans="1:76" ht="14.45" x14ac:dyDescent="0.3">
      <c r="A1618" s="164" t="s">
        <v>31</v>
      </c>
      <c r="B1618" s="6" t="s">
        <v>177</v>
      </c>
      <c r="C1618" s="6" t="s">
        <v>37</v>
      </c>
      <c r="D1618" s="6" t="s">
        <v>32</v>
      </c>
      <c r="E1618" s="6" t="s">
        <v>40</v>
      </c>
      <c r="F1618" s="24" t="str">
        <f>+Tabela1[[#This Row],[WK]]&amp;Tabela1[[#This Row],[PK]]&amp;Tabela1[[#This Row],[GK]]</f>
        <v>220302</v>
      </c>
      <c r="G1618" s="6" t="s">
        <v>1545</v>
      </c>
      <c r="H1618" s="7">
        <v>259035307.40639907</v>
      </c>
      <c r="I1618" s="8">
        <v>1.371</v>
      </c>
      <c r="J1618" s="7">
        <v>355137406.46000004</v>
      </c>
      <c r="K1618" s="8">
        <v>7.0000000000000007E-2</v>
      </c>
      <c r="L1618" s="7">
        <v>24859618.452200007</v>
      </c>
      <c r="M1618" s="7">
        <v>15695369.452200007</v>
      </c>
      <c r="N1618" s="9">
        <v>1.7126738319964905</v>
      </c>
      <c r="O1618" s="7">
        <v>4239445</v>
      </c>
      <c r="P1618" s="8">
        <v>1.2949999999999999</v>
      </c>
      <c r="Q1618" s="7">
        <v>5490081</v>
      </c>
      <c r="R1618" s="8">
        <v>1.6E-2</v>
      </c>
      <c r="S1618" s="7">
        <v>87841.296000000002</v>
      </c>
      <c r="T1618" s="7">
        <v>-25028.703999999998</v>
      </c>
      <c r="U1618" s="9">
        <v>-0.22174806414459111</v>
      </c>
      <c r="V1618" s="7">
        <v>15670340.748200007</v>
      </c>
      <c r="W1618" s="9">
        <v>1.6891387022415048</v>
      </c>
      <c r="X1618" s="7">
        <v>22001966.693698913</v>
      </c>
      <c r="Y1618" s="7">
        <v>3235166</v>
      </c>
      <c r="Z1618" s="7">
        <v>141943.11000000002</v>
      </c>
      <c r="AA1618" s="7">
        <v>1419447.5836989132</v>
      </c>
      <c r="AB1618" s="7">
        <v>13633299</v>
      </c>
      <c r="AC1618" s="7">
        <v>3572111</v>
      </c>
      <c r="AD1618" s="7">
        <v>6331625.9454989061</v>
      </c>
      <c r="AE1618" s="7">
        <v>0</v>
      </c>
      <c r="AF1618" s="7">
        <v>24859618.452200007</v>
      </c>
      <c r="AG1618" s="7">
        <v>87841.296000000002</v>
      </c>
      <c r="AH1618" s="7">
        <v>6331625.9454989061</v>
      </c>
      <c r="AI1618" s="7">
        <v>7651553</v>
      </c>
      <c r="AJ1618" s="7">
        <v>100675</v>
      </c>
      <c r="AK1618" s="7">
        <v>7019205</v>
      </c>
      <c r="AL1618" s="7">
        <v>195570</v>
      </c>
      <c r="AM1618" s="7">
        <v>996718</v>
      </c>
      <c r="AN1618" s="7">
        <v>0</v>
      </c>
      <c r="AO1618" s="7">
        <v>0</v>
      </c>
      <c r="AP1618" s="7">
        <v>10238683</v>
      </c>
      <c r="AQ1618" s="7">
        <v>696200</v>
      </c>
      <c r="AR1618" s="7">
        <v>9164249</v>
      </c>
      <c r="AS1618" s="7">
        <v>112870</v>
      </c>
      <c r="AT1618" s="7">
        <v>7711221</v>
      </c>
      <c r="AU1618" s="7">
        <v>189907</v>
      </c>
      <c r="AV1618" s="7">
        <v>615286</v>
      </c>
      <c r="AW1618" s="7">
        <v>0</v>
      </c>
      <c r="AX1618" s="7">
        <v>0</v>
      </c>
      <c r="AY1618" s="7">
        <v>12370074</v>
      </c>
      <c r="AZ1618" s="7">
        <v>321148</v>
      </c>
      <c r="BA1618" s="7">
        <v>141943.11000000002</v>
      </c>
      <c r="BB1618" s="7">
        <v>0</v>
      </c>
      <c r="BC1618" s="7">
        <v>424.56</v>
      </c>
      <c r="BD1618" s="7">
        <v>1.61</v>
      </c>
      <c r="BE1618" s="7">
        <v>218.92</v>
      </c>
      <c r="BF1618" s="7">
        <v>0</v>
      </c>
      <c r="BG1618" s="7">
        <v>763618.58369891322</v>
      </c>
      <c r="BH1618" s="7">
        <v>8516</v>
      </c>
      <c r="BI1618" s="7">
        <v>655829</v>
      </c>
      <c r="BJ1618" s="7">
        <v>9026276.378333332</v>
      </c>
      <c r="BK1618" s="7">
        <v>7618954.1233333321</v>
      </c>
      <c r="BL1618" s="7">
        <v>624020.06333333335</v>
      </c>
      <c r="BM1618" s="7">
        <v>4381248.8933333335</v>
      </c>
      <c r="BN1618" s="130">
        <v>0.89500000000000002</v>
      </c>
      <c r="BO1618" s="131">
        <v>3.3622410000000002E-4</v>
      </c>
      <c r="BP1618" s="161">
        <v>8520.4123798641667</v>
      </c>
      <c r="BQ1618" s="162">
        <v>13633299</v>
      </c>
      <c r="BR1618" s="161">
        <v>484637</v>
      </c>
      <c r="BS1618" s="163">
        <v>0</v>
      </c>
      <c r="BT1618" s="163">
        <v>2190306.0799999982</v>
      </c>
      <c r="BU1618" s="161">
        <v>24859618.449999999</v>
      </c>
      <c r="BV1618" s="161">
        <v>87841.3</v>
      </c>
      <c r="BW1618" s="165">
        <v>8521932.0299999975</v>
      </c>
      <c r="BX1618" s="161">
        <v>484637</v>
      </c>
    </row>
    <row r="1619" spans="1:76" ht="14.45" x14ac:dyDescent="0.3">
      <c r="A1619" s="164" t="s">
        <v>31</v>
      </c>
      <c r="B1619" s="6" t="s">
        <v>177</v>
      </c>
      <c r="C1619" s="6" t="s">
        <v>37</v>
      </c>
      <c r="D1619" s="6" t="s">
        <v>37</v>
      </c>
      <c r="E1619" s="6" t="s">
        <v>36</v>
      </c>
      <c r="F1619" s="24" t="str">
        <f>+Tabela1[[#This Row],[WK]]&amp;Tabela1[[#This Row],[PK]]&amp;Tabela1[[#This Row],[GK]]</f>
        <v>220303</v>
      </c>
      <c r="G1619" s="6" t="s">
        <v>1544</v>
      </c>
      <c r="H1619" s="7">
        <v>279255271.91959846</v>
      </c>
      <c r="I1619" s="8">
        <v>1.371</v>
      </c>
      <c r="J1619" s="7">
        <v>382858977.79999995</v>
      </c>
      <c r="K1619" s="8">
        <v>7.0000000000000007E-2</v>
      </c>
      <c r="L1619" s="7">
        <v>26800128.445999999</v>
      </c>
      <c r="M1619" s="7">
        <v>17272568.445999999</v>
      </c>
      <c r="N1619" s="9">
        <v>1.812905764539924</v>
      </c>
      <c r="O1619" s="7">
        <v>11704163</v>
      </c>
      <c r="P1619" s="8">
        <v>1.2949999999999999</v>
      </c>
      <c r="Q1619" s="7">
        <v>15156891</v>
      </c>
      <c r="R1619" s="8">
        <v>1.6E-2</v>
      </c>
      <c r="S1619" s="7">
        <v>242510.25599999999</v>
      </c>
      <c r="T1619" s="7">
        <v>-185222.74400000001</v>
      </c>
      <c r="U1619" s="9">
        <v>-0.43303356065582971</v>
      </c>
      <c r="V1619" s="7">
        <v>17087345.702</v>
      </c>
      <c r="W1619" s="9">
        <v>1.7164081159640403</v>
      </c>
      <c r="X1619" s="7">
        <v>33381651.209302858</v>
      </c>
      <c r="Y1619" s="7">
        <v>7869552</v>
      </c>
      <c r="Z1619" s="7">
        <v>257228.38999999998</v>
      </c>
      <c r="AA1619" s="7">
        <v>1650271.8193028569</v>
      </c>
      <c r="AB1619" s="7">
        <v>20628680</v>
      </c>
      <c r="AC1619" s="7">
        <v>2975919</v>
      </c>
      <c r="AD1619" s="7">
        <v>16294305.50730286</v>
      </c>
      <c r="AE1619" s="7">
        <v>0</v>
      </c>
      <c r="AF1619" s="7">
        <v>26800128.445999999</v>
      </c>
      <c r="AG1619" s="7">
        <v>242510.25599999999</v>
      </c>
      <c r="AH1619" s="7">
        <v>16294305.50730286</v>
      </c>
      <c r="AI1619" s="7">
        <v>7954894</v>
      </c>
      <c r="AJ1619" s="7">
        <v>280024</v>
      </c>
      <c r="AK1619" s="7">
        <v>11106698</v>
      </c>
      <c r="AL1619" s="7">
        <v>56804</v>
      </c>
      <c r="AM1619" s="7">
        <v>626473</v>
      </c>
      <c r="AN1619" s="7">
        <v>0</v>
      </c>
      <c r="AO1619" s="7">
        <v>0</v>
      </c>
      <c r="AP1619" s="7">
        <v>16019520</v>
      </c>
      <c r="AQ1619" s="7">
        <v>1018440</v>
      </c>
      <c r="AR1619" s="7">
        <v>9527560</v>
      </c>
      <c r="AS1619" s="7">
        <v>427733</v>
      </c>
      <c r="AT1619" s="7">
        <v>12499715</v>
      </c>
      <c r="AU1619" s="7">
        <v>33625</v>
      </c>
      <c r="AV1619" s="7">
        <v>638568</v>
      </c>
      <c r="AW1619" s="7">
        <v>0</v>
      </c>
      <c r="AX1619" s="7">
        <v>0</v>
      </c>
      <c r="AY1619" s="7">
        <v>18732806</v>
      </c>
      <c r="AZ1619" s="7">
        <v>441173</v>
      </c>
      <c r="BA1619" s="7">
        <v>257228.38999999998</v>
      </c>
      <c r="BB1619" s="7">
        <v>0</v>
      </c>
      <c r="BC1619" s="7">
        <v>27.59</v>
      </c>
      <c r="BD1619" s="7">
        <v>2551.54</v>
      </c>
      <c r="BE1619" s="7">
        <v>244.78</v>
      </c>
      <c r="BF1619" s="7">
        <v>0</v>
      </c>
      <c r="BG1619" s="7">
        <v>969497.81930285681</v>
      </c>
      <c r="BH1619" s="7">
        <v>10812</v>
      </c>
      <c r="BI1619" s="7">
        <v>680774</v>
      </c>
      <c r="BJ1619" s="7">
        <v>9369597.7408333346</v>
      </c>
      <c r="BK1619" s="7">
        <v>7877527.7866666671</v>
      </c>
      <c r="BL1619" s="7">
        <v>270217.94</v>
      </c>
      <c r="BM1619" s="7">
        <v>5427843.9366666675</v>
      </c>
      <c r="BN1619" s="130">
        <v>0.79500000000000004</v>
      </c>
      <c r="BO1619" s="131">
        <v>4.1754459999999999E-4</v>
      </c>
      <c r="BP1619" s="161">
        <v>10581.479723983493</v>
      </c>
      <c r="BQ1619" s="162">
        <v>20628680</v>
      </c>
      <c r="BR1619" s="161">
        <v>606686</v>
      </c>
      <c r="BS1619" s="163">
        <v>0</v>
      </c>
      <c r="BT1619" s="163">
        <v>2570921.3399999961</v>
      </c>
      <c r="BU1619" s="161">
        <v>26800128.449999999</v>
      </c>
      <c r="BV1619" s="161">
        <v>242510.26</v>
      </c>
      <c r="BW1619" s="165">
        <v>18865226.849999994</v>
      </c>
      <c r="BX1619" s="161">
        <v>606686</v>
      </c>
    </row>
    <row r="1620" spans="1:76" ht="14.45" x14ac:dyDescent="0.3">
      <c r="A1620" s="164" t="s">
        <v>31</v>
      </c>
      <c r="B1620" s="6" t="s">
        <v>177</v>
      </c>
      <c r="C1620" s="6" t="s">
        <v>37</v>
      </c>
      <c r="D1620" s="6" t="s">
        <v>39</v>
      </c>
      <c r="E1620" s="6" t="s">
        <v>40</v>
      </c>
      <c r="F1620" s="24" t="str">
        <f>+Tabela1[[#This Row],[WK]]&amp;Tabela1[[#This Row],[PK]]&amp;Tabela1[[#This Row],[GK]]</f>
        <v>220304</v>
      </c>
      <c r="G1620" s="6" t="s">
        <v>1546</v>
      </c>
      <c r="H1620" s="7">
        <v>183273119.08199918</v>
      </c>
      <c r="I1620" s="8">
        <v>1.371</v>
      </c>
      <c r="J1620" s="7">
        <v>251267446.25999999</v>
      </c>
      <c r="K1620" s="8">
        <v>7.0000000000000007E-2</v>
      </c>
      <c r="L1620" s="7">
        <v>17588721.238200001</v>
      </c>
      <c r="M1620" s="7">
        <v>12556794.238200001</v>
      </c>
      <c r="N1620" s="9">
        <v>2.4954245636313885</v>
      </c>
      <c r="O1620" s="7">
        <v>4225783</v>
      </c>
      <c r="P1620" s="8">
        <v>1.2949999999999999</v>
      </c>
      <c r="Q1620" s="7">
        <v>5472389</v>
      </c>
      <c r="R1620" s="8">
        <v>1.6E-2</v>
      </c>
      <c r="S1620" s="7">
        <v>87558.224000000002</v>
      </c>
      <c r="T1620" s="7">
        <v>-27159.775999999998</v>
      </c>
      <c r="U1620" s="9">
        <v>-0.23675252357956031</v>
      </c>
      <c r="V1620" s="7">
        <v>12529634.462200001</v>
      </c>
      <c r="W1620" s="9">
        <v>2.4345247170146767</v>
      </c>
      <c r="X1620" s="7">
        <v>30980795.854405642</v>
      </c>
      <c r="Y1620" s="7">
        <v>12810690</v>
      </c>
      <c r="Z1620" s="7">
        <v>151465.07</v>
      </c>
      <c r="AA1620" s="7">
        <v>1187753.7844056413</v>
      </c>
      <c r="AB1620" s="7">
        <v>16304697</v>
      </c>
      <c r="AC1620" s="7">
        <v>526190</v>
      </c>
      <c r="AD1620" s="7">
        <v>18451161.392205641</v>
      </c>
      <c r="AE1620" s="7">
        <v>0</v>
      </c>
      <c r="AF1620" s="7">
        <v>17588721.238200001</v>
      </c>
      <c r="AG1620" s="7">
        <v>87558.224000000002</v>
      </c>
      <c r="AH1620" s="7">
        <v>18451161.392205641</v>
      </c>
      <c r="AI1620" s="7">
        <v>4201333</v>
      </c>
      <c r="AJ1620" s="7">
        <v>119087</v>
      </c>
      <c r="AK1620" s="7">
        <v>11661544</v>
      </c>
      <c r="AL1620" s="7">
        <v>1051942</v>
      </c>
      <c r="AM1620" s="7">
        <v>321352</v>
      </c>
      <c r="AN1620" s="7">
        <v>0</v>
      </c>
      <c r="AO1620" s="7">
        <v>0</v>
      </c>
      <c r="AP1620" s="7">
        <v>13513814</v>
      </c>
      <c r="AQ1620" s="7">
        <v>648460</v>
      </c>
      <c r="AR1620" s="7">
        <v>5031927</v>
      </c>
      <c r="AS1620" s="7">
        <v>114718</v>
      </c>
      <c r="AT1620" s="7">
        <v>13027555</v>
      </c>
      <c r="AU1620" s="7">
        <v>1379627</v>
      </c>
      <c r="AV1620" s="7">
        <v>512036</v>
      </c>
      <c r="AW1620" s="7">
        <v>0</v>
      </c>
      <c r="AX1620" s="7">
        <v>0</v>
      </c>
      <c r="AY1620" s="7">
        <v>14971741</v>
      </c>
      <c r="AZ1620" s="7">
        <v>269245</v>
      </c>
      <c r="BA1620" s="7">
        <v>151465.07</v>
      </c>
      <c r="BB1620" s="7">
        <v>0</v>
      </c>
      <c r="BC1620" s="7">
        <v>3.86</v>
      </c>
      <c r="BD1620" s="7">
        <v>1557.19</v>
      </c>
      <c r="BE1620" s="7">
        <v>117.2</v>
      </c>
      <c r="BF1620" s="7">
        <v>0</v>
      </c>
      <c r="BG1620" s="7">
        <v>760569.78440564126</v>
      </c>
      <c r="BH1620" s="7">
        <v>8482</v>
      </c>
      <c r="BI1620" s="7">
        <v>427184</v>
      </c>
      <c r="BJ1620" s="7">
        <v>5879275.1791666662</v>
      </c>
      <c r="BK1620" s="7">
        <v>4649952.01</v>
      </c>
      <c r="BL1620" s="7">
        <v>517089.12333333335</v>
      </c>
      <c r="BM1620" s="7">
        <v>3883114.4299999997</v>
      </c>
      <c r="BN1620" s="130">
        <v>0.63100000000000001</v>
      </c>
      <c r="BO1620" s="131">
        <v>3.4143649999999998E-4</v>
      </c>
      <c r="BP1620" s="161">
        <v>8652.4807727883181</v>
      </c>
      <c r="BQ1620" s="162">
        <v>16304697</v>
      </c>
      <c r="BR1620" s="161">
        <v>462894</v>
      </c>
      <c r="BS1620" s="163">
        <v>0</v>
      </c>
      <c r="BT1620" s="163">
        <v>2142302.1455943584</v>
      </c>
      <c r="BU1620" s="161">
        <v>17588721.239999998</v>
      </c>
      <c r="BV1620" s="161">
        <v>87558.22</v>
      </c>
      <c r="BW1620" s="165">
        <v>20593463.535594359</v>
      </c>
      <c r="BX1620" s="161">
        <v>462894</v>
      </c>
    </row>
    <row r="1621" spans="1:76" ht="14.45" x14ac:dyDescent="0.3">
      <c r="A1621" s="164" t="s">
        <v>31</v>
      </c>
      <c r="B1621" s="6" t="s">
        <v>177</v>
      </c>
      <c r="C1621" s="6" t="s">
        <v>37</v>
      </c>
      <c r="D1621" s="6" t="s">
        <v>42</v>
      </c>
      <c r="E1621" s="6" t="s">
        <v>36</v>
      </c>
      <c r="F1621" s="24" t="str">
        <f>+Tabela1[[#This Row],[WK]]&amp;Tabela1[[#This Row],[PK]]&amp;Tabela1[[#This Row],[GK]]</f>
        <v>220305</v>
      </c>
      <c r="G1621" s="6" t="s">
        <v>1547</v>
      </c>
      <c r="H1621" s="7">
        <v>86259609.843399987</v>
      </c>
      <c r="I1621" s="8">
        <v>1.371</v>
      </c>
      <c r="J1621" s="7">
        <v>118261925.08999999</v>
      </c>
      <c r="K1621" s="8">
        <v>7.0000000000000007E-2</v>
      </c>
      <c r="L1621" s="7">
        <v>8278334.7562999995</v>
      </c>
      <c r="M1621" s="7">
        <v>5290012.7562999995</v>
      </c>
      <c r="N1621" s="9">
        <v>1.7702284948877662</v>
      </c>
      <c r="O1621" s="7">
        <v>882357</v>
      </c>
      <c r="P1621" s="8">
        <v>1.2949999999999999</v>
      </c>
      <c r="Q1621" s="7">
        <v>1142652</v>
      </c>
      <c r="R1621" s="8">
        <v>1.6E-2</v>
      </c>
      <c r="S1621" s="7">
        <v>18282.432000000001</v>
      </c>
      <c r="T1621" s="7">
        <v>-158159.568</v>
      </c>
      <c r="U1621" s="9">
        <v>-0.8963827660080933</v>
      </c>
      <c r="V1621" s="7">
        <v>5131853.1882999996</v>
      </c>
      <c r="W1621" s="9">
        <v>1.6215595185928555</v>
      </c>
      <c r="X1621" s="7">
        <v>8066273.3449999997</v>
      </c>
      <c r="Y1621" s="7">
        <v>2157757</v>
      </c>
      <c r="Z1621" s="7">
        <v>359181.34499999997</v>
      </c>
      <c r="AA1621" s="7">
        <v>451595</v>
      </c>
      <c r="AB1621" s="7">
        <v>5097740</v>
      </c>
      <c r="AC1621" s="7">
        <v>0</v>
      </c>
      <c r="AD1621" s="7">
        <v>2934420.1567000002</v>
      </c>
      <c r="AE1621" s="7">
        <v>0</v>
      </c>
      <c r="AF1621" s="7">
        <v>8278334.7562999995</v>
      </c>
      <c r="AG1621" s="7">
        <v>18282.432000000001</v>
      </c>
      <c r="AH1621" s="7">
        <v>2934420.1567000002</v>
      </c>
      <c r="AI1621" s="7">
        <v>2495055</v>
      </c>
      <c r="AJ1621" s="7">
        <v>101056</v>
      </c>
      <c r="AK1621" s="7">
        <v>2942040</v>
      </c>
      <c r="AL1621" s="7">
        <v>0</v>
      </c>
      <c r="AM1621" s="7">
        <v>139508</v>
      </c>
      <c r="AN1621" s="7">
        <v>0</v>
      </c>
      <c r="AO1621" s="7">
        <v>0</v>
      </c>
      <c r="AP1621" s="7">
        <v>4086937</v>
      </c>
      <c r="AQ1621" s="7">
        <v>274502</v>
      </c>
      <c r="AR1621" s="7">
        <v>2988322</v>
      </c>
      <c r="AS1621" s="7">
        <v>176442</v>
      </c>
      <c r="AT1621" s="7">
        <v>2807385</v>
      </c>
      <c r="AU1621" s="7">
        <v>0</v>
      </c>
      <c r="AV1621" s="7">
        <v>279228</v>
      </c>
      <c r="AW1621" s="7">
        <v>0</v>
      </c>
      <c r="AX1621" s="7">
        <v>0</v>
      </c>
      <c r="AY1621" s="7">
        <v>4475550</v>
      </c>
      <c r="AZ1621" s="7">
        <v>110293</v>
      </c>
      <c r="BA1621" s="7">
        <v>359181.34499999997</v>
      </c>
      <c r="BB1621" s="7">
        <v>0</v>
      </c>
      <c r="BC1621" s="7">
        <v>6.72</v>
      </c>
      <c r="BD1621" s="7">
        <v>1883.84</v>
      </c>
      <c r="BE1621" s="7">
        <v>3911.85</v>
      </c>
      <c r="BF1621" s="7">
        <v>0</v>
      </c>
      <c r="BG1621" s="7">
        <v>320594</v>
      </c>
      <c r="BH1621" s="7">
        <v>3123</v>
      </c>
      <c r="BI1621" s="7">
        <v>131001</v>
      </c>
      <c r="BJ1621" s="7">
        <v>1803057.4249999998</v>
      </c>
      <c r="BK1621" s="7">
        <v>1532587.0266666664</v>
      </c>
      <c r="BL1621" s="7">
        <v>46527.53666666666</v>
      </c>
      <c r="BM1621" s="7">
        <v>988826.52</v>
      </c>
      <c r="BN1621" s="130">
        <v>0.82099999999999995</v>
      </c>
      <c r="BO1621" s="131">
        <v>1.320251E-4</v>
      </c>
      <c r="BP1621" s="161">
        <v>3345.7326207451588</v>
      </c>
      <c r="BQ1621" s="162">
        <v>5097740</v>
      </c>
      <c r="BR1621" s="161">
        <v>181058</v>
      </c>
      <c r="BS1621" s="163">
        <v>0</v>
      </c>
      <c r="BT1621" s="163">
        <v>787240.65500000119</v>
      </c>
      <c r="BU1621" s="161">
        <v>8278334.7599999998</v>
      </c>
      <c r="BV1621" s="161">
        <v>18282.43</v>
      </c>
      <c r="BW1621" s="165">
        <v>3721660.8150000013</v>
      </c>
      <c r="BX1621" s="161">
        <v>181058</v>
      </c>
    </row>
    <row r="1622" spans="1:76" ht="14.45" x14ac:dyDescent="0.3">
      <c r="A1622" s="164" t="s">
        <v>31</v>
      </c>
      <c r="B1622" s="6" t="s">
        <v>177</v>
      </c>
      <c r="C1622" s="6" t="s">
        <v>37</v>
      </c>
      <c r="D1622" s="6" t="s">
        <v>44</v>
      </c>
      <c r="E1622" s="6" t="s">
        <v>36</v>
      </c>
      <c r="F1622" s="24" t="str">
        <f>+Tabela1[[#This Row],[WK]]&amp;Tabela1[[#This Row],[PK]]&amp;Tabela1[[#This Row],[GK]]</f>
        <v>220306</v>
      </c>
      <c r="G1622" s="6" t="s">
        <v>1548</v>
      </c>
      <c r="H1622" s="7">
        <v>166116186.74199942</v>
      </c>
      <c r="I1622" s="8">
        <v>1.371</v>
      </c>
      <c r="J1622" s="7">
        <v>227745292.02999997</v>
      </c>
      <c r="K1622" s="8">
        <v>7.0000000000000007E-2</v>
      </c>
      <c r="L1622" s="7">
        <v>15942170.4421</v>
      </c>
      <c r="M1622" s="7">
        <v>10386314.4421</v>
      </c>
      <c r="N1622" s="9">
        <v>1.8694355005061325</v>
      </c>
      <c r="O1622" s="7">
        <v>5146515</v>
      </c>
      <c r="P1622" s="8">
        <v>1.2949999999999999</v>
      </c>
      <c r="Q1622" s="7">
        <v>6664737</v>
      </c>
      <c r="R1622" s="8">
        <v>1.6E-2</v>
      </c>
      <c r="S1622" s="7">
        <v>106635.792</v>
      </c>
      <c r="T1622" s="7">
        <v>-208337.20799999998</v>
      </c>
      <c r="U1622" s="9">
        <v>-0.66144465716108991</v>
      </c>
      <c r="V1622" s="7">
        <v>10177977.234099999</v>
      </c>
      <c r="W1622" s="9">
        <v>1.7336524763538503</v>
      </c>
      <c r="X1622" s="7">
        <v>18033513.38285172</v>
      </c>
      <c r="Y1622" s="7">
        <v>101530</v>
      </c>
      <c r="Z1622" s="7">
        <v>996196.00499999989</v>
      </c>
      <c r="AA1622" s="7">
        <v>1029192.37785172</v>
      </c>
      <c r="AB1622" s="7">
        <v>12304085</v>
      </c>
      <c r="AC1622" s="7">
        <v>3602510</v>
      </c>
      <c r="AD1622" s="7">
        <v>7855536.1487517199</v>
      </c>
      <c r="AE1622" s="7">
        <v>0</v>
      </c>
      <c r="AF1622" s="7">
        <v>15942170.4421</v>
      </c>
      <c r="AG1622" s="7">
        <v>106635.792</v>
      </c>
      <c r="AH1622" s="7">
        <v>7855536.1487517199</v>
      </c>
      <c r="AI1622" s="7">
        <v>4638779</v>
      </c>
      <c r="AJ1622" s="7">
        <v>176101</v>
      </c>
      <c r="AK1622" s="7">
        <v>4035399</v>
      </c>
      <c r="AL1622" s="7">
        <v>0</v>
      </c>
      <c r="AM1622" s="7">
        <v>936688</v>
      </c>
      <c r="AN1622" s="7">
        <v>0</v>
      </c>
      <c r="AO1622" s="7">
        <v>0</v>
      </c>
      <c r="AP1622" s="7">
        <v>9476405</v>
      </c>
      <c r="AQ1622" s="7">
        <v>552982</v>
      </c>
      <c r="AR1622" s="7">
        <v>5555856</v>
      </c>
      <c r="AS1622" s="7">
        <v>314973</v>
      </c>
      <c r="AT1622" s="7">
        <v>5117913</v>
      </c>
      <c r="AU1622" s="7">
        <v>16241</v>
      </c>
      <c r="AV1622" s="7">
        <v>915702</v>
      </c>
      <c r="AW1622" s="7">
        <v>0</v>
      </c>
      <c r="AX1622" s="7">
        <v>0</v>
      </c>
      <c r="AY1622" s="7">
        <v>11179929</v>
      </c>
      <c r="AZ1622" s="7">
        <v>233562</v>
      </c>
      <c r="BA1622" s="7">
        <v>996196.00499999989</v>
      </c>
      <c r="BB1622" s="7">
        <v>0</v>
      </c>
      <c r="BC1622" s="7">
        <v>131.97</v>
      </c>
      <c r="BD1622" s="7">
        <v>8651.83</v>
      </c>
      <c r="BE1622" s="7">
        <v>3240.11</v>
      </c>
      <c r="BF1622" s="7">
        <v>0</v>
      </c>
      <c r="BG1622" s="7">
        <v>523844.37785171991</v>
      </c>
      <c r="BH1622" s="7">
        <v>5842</v>
      </c>
      <c r="BI1622" s="7">
        <v>505348</v>
      </c>
      <c r="BJ1622" s="7">
        <v>6955106.2166666659</v>
      </c>
      <c r="BK1622" s="7">
        <v>5306334.9099999992</v>
      </c>
      <c r="BL1622" s="7">
        <v>245535.47333333336</v>
      </c>
      <c r="BM1622" s="7">
        <v>6104014.2800000003</v>
      </c>
      <c r="BN1622" s="130">
        <v>0.995</v>
      </c>
      <c r="BO1622" s="131">
        <v>2.076518E-4</v>
      </c>
      <c r="BP1622" s="161">
        <v>5261.7248362735618</v>
      </c>
      <c r="BQ1622" s="162">
        <v>12304085</v>
      </c>
      <c r="BR1622" s="161">
        <v>333490</v>
      </c>
      <c r="BS1622" s="163">
        <v>0</v>
      </c>
      <c r="BT1622" s="163">
        <v>1263323.3399999999</v>
      </c>
      <c r="BU1622" s="161">
        <v>15942170.439999999</v>
      </c>
      <c r="BV1622" s="161">
        <v>106635.79</v>
      </c>
      <c r="BW1622" s="165">
        <v>9118859.4900000002</v>
      </c>
      <c r="BX1622" s="161">
        <v>333490</v>
      </c>
    </row>
    <row r="1623" spans="1:76" ht="14.45" x14ac:dyDescent="0.3">
      <c r="A1623" s="164" t="s">
        <v>31</v>
      </c>
      <c r="B1623" s="6" t="s">
        <v>177</v>
      </c>
      <c r="C1623" s="6" t="s">
        <v>37</v>
      </c>
      <c r="D1623" s="6" t="s">
        <v>51</v>
      </c>
      <c r="E1623" s="6" t="s">
        <v>36</v>
      </c>
      <c r="F1623" s="24" t="str">
        <f>+Tabela1[[#This Row],[WK]]&amp;Tabela1[[#This Row],[PK]]&amp;Tabela1[[#This Row],[GK]]</f>
        <v>220307</v>
      </c>
      <c r="G1623" s="6" t="s">
        <v>1549</v>
      </c>
      <c r="H1623" s="7">
        <v>86801319.209799856</v>
      </c>
      <c r="I1623" s="8">
        <v>1.371</v>
      </c>
      <c r="J1623" s="7">
        <v>119004608.63999999</v>
      </c>
      <c r="K1623" s="8">
        <v>7.0000000000000007E-2</v>
      </c>
      <c r="L1623" s="7">
        <v>8330322.6047999999</v>
      </c>
      <c r="M1623" s="7">
        <v>5869865.6047999999</v>
      </c>
      <c r="N1623" s="9">
        <v>2.3856810360026612</v>
      </c>
      <c r="O1623" s="7">
        <v>58920510</v>
      </c>
      <c r="P1623" s="8">
        <v>1.2949999999999999</v>
      </c>
      <c r="Q1623" s="7">
        <v>76302060</v>
      </c>
      <c r="R1623" s="8">
        <v>1.6E-2</v>
      </c>
      <c r="S1623" s="7">
        <v>1220832.96</v>
      </c>
      <c r="T1623" s="7">
        <v>184883.95999999996</v>
      </c>
      <c r="U1623" s="9">
        <v>0.17846820644645631</v>
      </c>
      <c r="V1623" s="7">
        <v>6054749.5647999998</v>
      </c>
      <c r="W1623" s="9">
        <v>1.7317066624413755</v>
      </c>
      <c r="X1623" s="7">
        <v>9066833.4199999999</v>
      </c>
      <c r="Y1623" s="7">
        <v>939954</v>
      </c>
      <c r="Z1623" s="7">
        <v>246909.41999999998</v>
      </c>
      <c r="AA1623" s="7">
        <v>540857</v>
      </c>
      <c r="AB1623" s="7">
        <v>6213271</v>
      </c>
      <c r="AC1623" s="7">
        <v>1125842</v>
      </c>
      <c r="AD1623" s="7">
        <v>3012083.8552000001</v>
      </c>
      <c r="AE1623" s="7">
        <v>0</v>
      </c>
      <c r="AF1623" s="7">
        <v>8330322.6047999999</v>
      </c>
      <c r="AG1623" s="7">
        <v>1220832.96</v>
      </c>
      <c r="AH1623" s="7">
        <v>3012083.8552000001</v>
      </c>
      <c r="AI1623" s="7">
        <v>2054321</v>
      </c>
      <c r="AJ1623" s="7">
        <v>1227139</v>
      </c>
      <c r="AK1623" s="7">
        <v>2305467</v>
      </c>
      <c r="AL1623" s="7">
        <v>0</v>
      </c>
      <c r="AM1623" s="7">
        <v>295289</v>
      </c>
      <c r="AN1623" s="7">
        <v>0</v>
      </c>
      <c r="AO1623" s="7">
        <v>0</v>
      </c>
      <c r="AP1623" s="7">
        <v>4545534</v>
      </c>
      <c r="AQ1623" s="7">
        <v>362024</v>
      </c>
      <c r="AR1623" s="7">
        <v>2460457</v>
      </c>
      <c r="AS1623" s="7">
        <v>1035949</v>
      </c>
      <c r="AT1623" s="7">
        <v>2496214</v>
      </c>
      <c r="AU1623" s="7">
        <v>0</v>
      </c>
      <c r="AV1623" s="7">
        <v>637903</v>
      </c>
      <c r="AW1623" s="7">
        <v>0</v>
      </c>
      <c r="AX1623" s="7">
        <v>0</v>
      </c>
      <c r="AY1623" s="7">
        <v>5485483</v>
      </c>
      <c r="AZ1623" s="7">
        <v>154086</v>
      </c>
      <c r="BA1623" s="7">
        <v>246909.41999999998</v>
      </c>
      <c r="BB1623" s="7">
        <v>0</v>
      </c>
      <c r="BC1623" s="7">
        <v>44.1</v>
      </c>
      <c r="BD1623" s="7">
        <v>2275.27</v>
      </c>
      <c r="BE1623" s="7">
        <v>465.34</v>
      </c>
      <c r="BF1623" s="7">
        <v>0</v>
      </c>
      <c r="BG1623" s="7">
        <v>320594</v>
      </c>
      <c r="BH1623" s="7">
        <v>3329</v>
      </c>
      <c r="BI1623" s="7">
        <v>220263</v>
      </c>
      <c r="BJ1623" s="7">
        <v>3031393.4449999994</v>
      </c>
      <c r="BK1623" s="7">
        <v>2373878.5433333325</v>
      </c>
      <c r="BL1623" s="7">
        <v>131113.5</v>
      </c>
      <c r="BM1623" s="7">
        <v>2367832.6066666669</v>
      </c>
      <c r="BN1623" s="130">
        <v>0.92500000000000004</v>
      </c>
      <c r="BO1623" s="131">
        <v>1.3692890000000001E-4</v>
      </c>
      <c r="BP1623" s="161">
        <v>3469.7968686436038</v>
      </c>
      <c r="BQ1623" s="162">
        <v>6213271</v>
      </c>
      <c r="BR1623" s="161">
        <v>168759</v>
      </c>
      <c r="BS1623" s="163">
        <v>0</v>
      </c>
      <c r="BT1623" s="163">
        <v>875611.49000000022</v>
      </c>
      <c r="BU1623" s="161">
        <v>8330322.5999999996</v>
      </c>
      <c r="BV1623" s="161">
        <v>1220832.96</v>
      </c>
      <c r="BW1623" s="165">
        <v>3887695.35</v>
      </c>
      <c r="BX1623" s="161">
        <v>168759</v>
      </c>
    </row>
    <row r="1624" spans="1:76" ht="14.45" x14ac:dyDescent="0.3">
      <c r="A1624" s="164" t="s">
        <v>31</v>
      </c>
      <c r="B1624" s="6" t="s">
        <v>177</v>
      </c>
      <c r="C1624" s="6" t="s">
        <v>39</v>
      </c>
      <c r="D1624" s="6" t="s">
        <v>33</v>
      </c>
      <c r="E1624" s="6" t="s">
        <v>34</v>
      </c>
      <c r="F1624" s="24" t="str">
        <f>+Tabela1[[#This Row],[WK]]&amp;Tabela1[[#This Row],[PK]]&amp;Tabela1[[#This Row],[GK]]</f>
        <v>220401</v>
      </c>
      <c r="G1624" s="6" t="s">
        <v>1550</v>
      </c>
      <c r="H1624" s="7">
        <v>1429514803.305409</v>
      </c>
      <c r="I1624" s="8">
        <v>1.371</v>
      </c>
      <c r="J1624" s="7">
        <v>1959864795.3300002</v>
      </c>
      <c r="K1624" s="8">
        <v>7.0000000000000007E-2</v>
      </c>
      <c r="L1624" s="7">
        <v>137190535.67310002</v>
      </c>
      <c r="M1624" s="7">
        <v>72613626.673100024</v>
      </c>
      <c r="N1624" s="9">
        <v>1.124451879124472</v>
      </c>
      <c r="O1624" s="7">
        <v>1039015918</v>
      </c>
      <c r="P1624" s="8">
        <v>1.2949999999999999</v>
      </c>
      <c r="Q1624" s="7">
        <v>1345525614</v>
      </c>
      <c r="R1624" s="8">
        <v>1.6E-2</v>
      </c>
      <c r="S1624" s="7">
        <v>21528409.824000001</v>
      </c>
      <c r="T1624" s="7">
        <v>4284913.824000001</v>
      </c>
      <c r="U1624" s="9">
        <v>0.24849449461988457</v>
      </c>
      <c r="V1624" s="7">
        <v>76898540.497100025</v>
      </c>
      <c r="W1624" s="9">
        <v>0.93984551282898232</v>
      </c>
      <c r="X1624" s="7">
        <v>98358502.503990754</v>
      </c>
      <c r="Y1624" s="7">
        <v>0</v>
      </c>
      <c r="Z1624" s="7">
        <v>23.25</v>
      </c>
      <c r="AA1624" s="7">
        <v>6027591.2539907582</v>
      </c>
      <c r="AB1624" s="7">
        <v>92330888</v>
      </c>
      <c r="AC1624" s="7">
        <v>0</v>
      </c>
      <c r="AD1624" s="7">
        <v>21459962.006890729</v>
      </c>
      <c r="AE1624" s="7">
        <v>0</v>
      </c>
      <c r="AF1624" s="7">
        <v>137190535.67310002</v>
      </c>
      <c r="AG1624" s="7">
        <v>21528409.824000001</v>
      </c>
      <c r="AH1624" s="7">
        <v>21459962.006890729</v>
      </c>
      <c r="AI1624" s="7">
        <v>53917527</v>
      </c>
      <c r="AJ1624" s="7">
        <v>13491742</v>
      </c>
      <c r="AK1624" s="7">
        <v>0</v>
      </c>
      <c r="AL1624" s="7">
        <v>1068554</v>
      </c>
      <c r="AM1624" s="7">
        <v>1822523</v>
      </c>
      <c r="AN1624" s="7">
        <v>0</v>
      </c>
      <c r="AO1624" s="7">
        <v>0</v>
      </c>
      <c r="AP1624" s="7">
        <v>74457526</v>
      </c>
      <c r="AQ1624" s="7">
        <v>4861461</v>
      </c>
      <c r="AR1624" s="7">
        <v>64576909</v>
      </c>
      <c r="AS1624" s="7">
        <v>17243496</v>
      </c>
      <c r="AT1624" s="7">
        <v>0</v>
      </c>
      <c r="AU1624" s="7">
        <v>802345</v>
      </c>
      <c r="AV1624" s="7">
        <v>1865470</v>
      </c>
      <c r="AW1624" s="7">
        <v>0</v>
      </c>
      <c r="AX1624" s="7">
        <v>0</v>
      </c>
      <c r="AY1624" s="7">
        <v>83917368</v>
      </c>
      <c r="AZ1624" s="7">
        <v>2032316</v>
      </c>
      <c r="BA1624" s="7">
        <v>23.25</v>
      </c>
      <c r="BB1624" s="7">
        <v>0</v>
      </c>
      <c r="BC1624" s="7">
        <v>0</v>
      </c>
      <c r="BD1624" s="7">
        <v>0.25</v>
      </c>
      <c r="BE1624" s="7">
        <v>0</v>
      </c>
      <c r="BF1624" s="7">
        <v>0</v>
      </c>
      <c r="BG1624" s="7">
        <v>2884731.2539907587</v>
      </c>
      <c r="BH1624" s="7">
        <v>32171</v>
      </c>
      <c r="BI1624" s="7">
        <v>3142860</v>
      </c>
      <c r="BJ1624" s="7">
        <v>43255259.639166661</v>
      </c>
      <c r="BK1624" s="7">
        <v>38149662.043333329</v>
      </c>
      <c r="BL1624" s="7">
        <v>6923271.9266666658</v>
      </c>
      <c r="BM1624" s="7">
        <v>6575846.5300000012</v>
      </c>
      <c r="BN1624" s="130">
        <v>1.2390000000000001</v>
      </c>
      <c r="BO1624" s="131">
        <v>1.4575148999999999E-3</v>
      </c>
      <c r="BP1624" s="161">
        <v>36935.1272211209</v>
      </c>
      <c r="BQ1624" s="162">
        <v>92330888</v>
      </c>
      <c r="BR1624" s="161">
        <v>1543578</v>
      </c>
      <c r="BS1624" s="163">
        <v>0</v>
      </c>
      <c r="BT1624" s="163">
        <v>0</v>
      </c>
      <c r="BU1624" s="161">
        <v>137190535.66999999</v>
      </c>
      <c r="BV1624" s="161">
        <v>21528409.82</v>
      </c>
      <c r="BW1624" s="165">
        <v>21459962.010000002</v>
      </c>
      <c r="BX1624" s="161">
        <v>1543578</v>
      </c>
    </row>
    <row r="1625" spans="1:76" ht="14.45" x14ac:dyDescent="0.3">
      <c r="A1625" s="164" t="s">
        <v>31</v>
      </c>
      <c r="B1625" s="6" t="s">
        <v>177</v>
      </c>
      <c r="C1625" s="6" t="s">
        <v>39</v>
      </c>
      <c r="D1625" s="6" t="s">
        <v>32</v>
      </c>
      <c r="E1625" s="6" t="s">
        <v>36</v>
      </c>
      <c r="F1625" s="24" t="str">
        <f>+Tabela1[[#This Row],[WK]]&amp;Tabela1[[#This Row],[PK]]&amp;Tabela1[[#This Row],[GK]]</f>
        <v>220402</v>
      </c>
      <c r="G1625" s="6" t="s">
        <v>1551</v>
      </c>
      <c r="H1625" s="7">
        <v>203458631.37879956</v>
      </c>
      <c r="I1625" s="8">
        <v>1.371</v>
      </c>
      <c r="J1625" s="7">
        <v>278941783.61999995</v>
      </c>
      <c r="K1625" s="8">
        <v>7.0000000000000007E-2</v>
      </c>
      <c r="L1625" s="7">
        <v>19525924.853399999</v>
      </c>
      <c r="M1625" s="7">
        <v>12729247.853399999</v>
      </c>
      <c r="N1625" s="9">
        <v>1.8728634380300844</v>
      </c>
      <c r="O1625" s="7">
        <v>34199130</v>
      </c>
      <c r="P1625" s="8">
        <v>1.2949999999999999</v>
      </c>
      <c r="Q1625" s="7">
        <v>44287873</v>
      </c>
      <c r="R1625" s="8">
        <v>1.6E-2</v>
      </c>
      <c r="S1625" s="7">
        <v>708605.96799999999</v>
      </c>
      <c r="T1625" s="7">
        <v>298893.96799999999</v>
      </c>
      <c r="U1625" s="9">
        <v>0.72952212285703122</v>
      </c>
      <c r="V1625" s="7">
        <v>13028141.821399998</v>
      </c>
      <c r="W1625" s="9">
        <v>1.8078599172761833</v>
      </c>
      <c r="X1625" s="7">
        <v>22097313.347979635</v>
      </c>
      <c r="Y1625" s="7">
        <v>0</v>
      </c>
      <c r="Z1625" s="7">
        <v>943254.3600000001</v>
      </c>
      <c r="AA1625" s="7">
        <v>1359673.9879796333</v>
      </c>
      <c r="AB1625" s="7">
        <v>15720169</v>
      </c>
      <c r="AC1625" s="7">
        <v>4074216</v>
      </c>
      <c r="AD1625" s="7">
        <v>9069171.5265796352</v>
      </c>
      <c r="AE1625" s="7">
        <v>-6910456.8244485715</v>
      </c>
      <c r="AF1625" s="7">
        <v>19525924.853399999</v>
      </c>
      <c r="AG1625" s="7">
        <v>708605.96799999999</v>
      </c>
      <c r="AH1625" s="7">
        <v>2158714.7021310637</v>
      </c>
      <c r="AI1625" s="7">
        <v>5674784</v>
      </c>
      <c r="AJ1625" s="7">
        <v>261127</v>
      </c>
      <c r="AK1625" s="7">
        <v>0</v>
      </c>
      <c r="AL1625" s="7">
        <v>0</v>
      </c>
      <c r="AM1625" s="7">
        <v>861349</v>
      </c>
      <c r="AN1625" s="7">
        <v>0</v>
      </c>
      <c r="AO1625" s="7">
        <v>-1096636</v>
      </c>
      <c r="AP1625" s="7">
        <v>12922915</v>
      </c>
      <c r="AQ1625" s="7">
        <v>477394</v>
      </c>
      <c r="AR1625" s="7">
        <v>6796677</v>
      </c>
      <c r="AS1625" s="7">
        <v>409712</v>
      </c>
      <c r="AT1625" s="7">
        <v>0</v>
      </c>
      <c r="AU1625" s="7">
        <v>0</v>
      </c>
      <c r="AV1625" s="7">
        <v>1279460</v>
      </c>
      <c r="AW1625" s="7">
        <v>0</v>
      </c>
      <c r="AX1625" s="7">
        <v>-1350579</v>
      </c>
      <c r="AY1625" s="7">
        <v>14511843</v>
      </c>
      <c r="AZ1625" s="7">
        <v>202745</v>
      </c>
      <c r="BA1625" s="7">
        <v>943254.3600000001</v>
      </c>
      <c r="BB1625" s="7">
        <v>0</v>
      </c>
      <c r="BC1625" s="7">
        <v>0</v>
      </c>
      <c r="BD1625" s="7">
        <v>10142.51</v>
      </c>
      <c r="BE1625" s="7">
        <v>0.02</v>
      </c>
      <c r="BF1625" s="7">
        <v>0</v>
      </c>
      <c r="BG1625" s="7">
        <v>609208.98797963338</v>
      </c>
      <c r="BH1625" s="7">
        <v>6794</v>
      </c>
      <c r="BI1625" s="7">
        <v>750465</v>
      </c>
      <c r="BJ1625" s="7">
        <v>10328745.159166666</v>
      </c>
      <c r="BK1625" s="7">
        <v>5297341.6366666667</v>
      </c>
      <c r="BL1625" s="7">
        <v>5324433.7833333332</v>
      </c>
      <c r="BM1625" s="7">
        <v>9476746.5233333316</v>
      </c>
      <c r="BN1625" s="130">
        <v>1.7150000000000001</v>
      </c>
      <c r="BO1625" s="131">
        <v>2.6405519999999998E-4</v>
      </c>
      <c r="BP1625" s="161">
        <v>6691.4652414903176</v>
      </c>
      <c r="BQ1625" s="162">
        <v>15720169</v>
      </c>
      <c r="BR1625" s="161">
        <v>321672</v>
      </c>
      <c r="BS1625" s="163">
        <v>0</v>
      </c>
      <c r="BT1625" s="163">
        <v>1778284.4764689356</v>
      </c>
      <c r="BU1625" s="161">
        <v>19525924.850000001</v>
      </c>
      <c r="BV1625" s="161">
        <v>708605.97</v>
      </c>
      <c r="BW1625" s="165">
        <v>3936999.1764689358</v>
      </c>
      <c r="BX1625" s="161">
        <v>321672</v>
      </c>
    </row>
    <row r="1626" spans="1:76" ht="14.45" x14ac:dyDescent="0.3">
      <c r="A1626" s="164" t="s">
        <v>31</v>
      </c>
      <c r="B1626" s="6" t="s">
        <v>177</v>
      </c>
      <c r="C1626" s="6" t="s">
        <v>39</v>
      </c>
      <c r="D1626" s="6" t="s">
        <v>37</v>
      </c>
      <c r="E1626" s="6" t="s">
        <v>36</v>
      </c>
      <c r="F1626" s="24" t="str">
        <f>+Tabela1[[#This Row],[WK]]&amp;Tabela1[[#This Row],[PK]]&amp;Tabela1[[#This Row],[GK]]</f>
        <v>220403</v>
      </c>
      <c r="G1626" s="6" t="s">
        <v>1552</v>
      </c>
      <c r="H1626" s="7">
        <v>933001100.46260142</v>
      </c>
      <c r="I1626" s="8">
        <v>1.371</v>
      </c>
      <c r="J1626" s="7">
        <v>1279144508.73</v>
      </c>
      <c r="K1626" s="8">
        <v>7.0000000000000007E-2</v>
      </c>
      <c r="L1626" s="7">
        <v>89540115.611100003</v>
      </c>
      <c r="M1626" s="7">
        <v>40073278.611100003</v>
      </c>
      <c r="N1626" s="9">
        <v>0.81010392095819672</v>
      </c>
      <c r="O1626" s="7">
        <v>275260223</v>
      </c>
      <c r="P1626" s="8">
        <v>1.2949999999999999</v>
      </c>
      <c r="Q1626" s="7">
        <v>356461989</v>
      </c>
      <c r="R1626" s="8">
        <v>1.6E-2</v>
      </c>
      <c r="S1626" s="7">
        <v>5703391.824</v>
      </c>
      <c r="T1626" s="7">
        <v>627584.82400000002</v>
      </c>
      <c r="U1626" s="9">
        <v>0.12364237332112904</v>
      </c>
      <c r="V1626" s="7">
        <v>40700863.435100004</v>
      </c>
      <c r="W1626" s="9">
        <v>0.74622094658814131</v>
      </c>
      <c r="X1626" s="7">
        <v>89410118.620290697</v>
      </c>
      <c r="Y1626" s="7">
        <v>0</v>
      </c>
      <c r="Z1626" s="7">
        <v>446225.47000000003</v>
      </c>
      <c r="AA1626" s="7">
        <v>3630056.1502907025</v>
      </c>
      <c r="AB1626" s="7">
        <v>85333837</v>
      </c>
      <c r="AC1626" s="7">
        <v>0</v>
      </c>
      <c r="AD1626" s="7">
        <v>48709255.185190693</v>
      </c>
      <c r="AE1626" s="7">
        <v>-4288959.8442965234</v>
      </c>
      <c r="AF1626" s="7">
        <v>89540115.611100003</v>
      </c>
      <c r="AG1626" s="7">
        <v>5703391.824</v>
      </c>
      <c r="AH1626" s="7">
        <v>44420295.34089417</v>
      </c>
      <c r="AI1626" s="7">
        <v>41301597</v>
      </c>
      <c r="AJ1626" s="7">
        <v>4867858</v>
      </c>
      <c r="AK1626" s="7">
        <v>0</v>
      </c>
      <c r="AL1626" s="7">
        <v>125957</v>
      </c>
      <c r="AM1626" s="7">
        <v>1589611</v>
      </c>
      <c r="AN1626" s="7">
        <v>0</v>
      </c>
      <c r="AO1626" s="7">
        <v>-252122</v>
      </c>
      <c r="AP1626" s="7">
        <v>66940209</v>
      </c>
      <c r="AQ1626" s="7">
        <v>3373584</v>
      </c>
      <c r="AR1626" s="7">
        <v>49466837</v>
      </c>
      <c r="AS1626" s="7">
        <v>5075807</v>
      </c>
      <c r="AT1626" s="7">
        <v>0</v>
      </c>
      <c r="AU1626" s="7">
        <v>28200</v>
      </c>
      <c r="AV1626" s="7">
        <v>1138551</v>
      </c>
      <c r="AW1626" s="7">
        <v>0</v>
      </c>
      <c r="AX1626" s="7">
        <v>-470919</v>
      </c>
      <c r="AY1626" s="7">
        <v>77450270</v>
      </c>
      <c r="AZ1626" s="7">
        <v>1471118</v>
      </c>
      <c r="BA1626" s="7">
        <v>446225.47000000003</v>
      </c>
      <c r="BB1626" s="7">
        <v>0</v>
      </c>
      <c r="BC1626" s="7">
        <v>71.59</v>
      </c>
      <c r="BD1626" s="7">
        <v>4559.49</v>
      </c>
      <c r="BE1626" s="7">
        <v>0</v>
      </c>
      <c r="BF1626" s="7">
        <v>0</v>
      </c>
      <c r="BG1626" s="7">
        <v>1901245.1502907025</v>
      </c>
      <c r="BH1626" s="7">
        <v>21203</v>
      </c>
      <c r="BI1626" s="7">
        <v>1728811</v>
      </c>
      <c r="BJ1626" s="7">
        <v>23793732.388333336</v>
      </c>
      <c r="BK1626" s="7">
        <v>21428870.566666666</v>
      </c>
      <c r="BL1626" s="7">
        <v>1373560.9966666666</v>
      </c>
      <c r="BM1626" s="7">
        <v>6712325.293333333</v>
      </c>
      <c r="BN1626" s="130">
        <v>1.3009999999999999</v>
      </c>
      <c r="BO1626" s="131">
        <v>9.6066719999999997E-4</v>
      </c>
      <c r="BP1626" s="161">
        <v>24344.607095685169</v>
      </c>
      <c r="BQ1626" s="162">
        <v>85333837</v>
      </c>
      <c r="BR1626" s="161">
        <v>1546156</v>
      </c>
      <c r="BS1626" s="163">
        <v>0</v>
      </c>
      <c r="BT1626" s="163">
        <v>0</v>
      </c>
      <c r="BU1626" s="161">
        <v>89540115.609999999</v>
      </c>
      <c r="BV1626" s="161">
        <v>5703391.8200000003</v>
      </c>
      <c r="BW1626" s="165">
        <v>44420295.340000004</v>
      </c>
      <c r="BX1626" s="161">
        <v>1546156</v>
      </c>
    </row>
    <row r="1627" spans="1:76" ht="14.45" x14ac:dyDescent="0.3">
      <c r="A1627" s="164" t="s">
        <v>31</v>
      </c>
      <c r="B1627" s="6" t="s">
        <v>177</v>
      </c>
      <c r="C1627" s="6" t="s">
        <v>39</v>
      </c>
      <c r="D1627" s="6" t="s">
        <v>39</v>
      </c>
      <c r="E1627" s="6" t="s">
        <v>36</v>
      </c>
      <c r="F1627" s="24" t="str">
        <f>+Tabela1[[#This Row],[WK]]&amp;Tabela1[[#This Row],[PK]]&amp;Tabela1[[#This Row],[GK]]</f>
        <v>220404</v>
      </c>
      <c r="G1627" s="6" t="s">
        <v>1550</v>
      </c>
      <c r="H1627" s="7">
        <v>1623630452.7614064</v>
      </c>
      <c r="I1627" s="8">
        <v>1.371</v>
      </c>
      <c r="J1627" s="7">
        <v>2225997350.7400002</v>
      </c>
      <c r="K1627" s="8">
        <v>7.0000000000000007E-2</v>
      </c>
      <c r="L1627" s="7">
        <v>155819814.55180004</v>
      </c>
      <c r="M1627" s="7">
        <v>73559004.551800042</v>
      </c>
      <c r="N1627" s="9">
        <v>0.89421687619900703</v>
      </c>
      <c r="O1627" s="7">
        <v>441081049</v>
      </c>
      <c r="P1627" s="8">
        <v>1.2949999999999999</v>
      </c>
      <c r="Q1627" s="7">
        <v>571199958</v>
      </c>
      <c r="R1627" s="8">
        <v>1.6E-2</v>
      </c>
      <c r="S1627" s="7">
        <v>9139199.3279999997</v>
      </c>
      <c r="T1627" s="7">
        <v>639347.32799999975</v>
      </c>
      <c r="U1627" s="9">
        <v>7.5218642395185206E-2</v>
      </c>
      <c r="V1627" s="7">
        <v>74198351.879800051</v>
      </c>
      <c r="W1627" s="9">
        <v>0.81751664481909636</v>
      </c>
      <c r="X1627" s="7">
        <v>105665068.51062465</v>
      </c>
      <c r="Y1627" s="7">
        <v>0</v>
      </c>
      <c r="Z1627" s="7">
        <v>319264.34999999998</v>
      </c>
      <c r="AA1627" s="7">
        <v>5971652.1606246401</v>
      </c>
      <c r="AB1627" s="7">
        <v>99374152</v>
      </c>
      <c r="AC1627" s="7">
        <v>0</v>
      </c>
      <c r="AD1627" s="7">
        <v>31466716.630824603</v>
      </c>
      <c r="AE1627" s="7">
        <v>0</v>
      </c>
      <c r="AF1627" s="7">
        <v>155819814.55180004</v>
      </c>
      <c r="AG1627" s="7">
        <v>9139199.3279999997</v>
      </c>
      <c r="AH1627" s="7">
        <v>31466716.630824603</v>
      </c>
      <c r="AI1627" s="7">
        <v>68682436</v>
      </c>
      <c r="AJ1627" s="7">
        <v>7222011</v>
      </c>
      <c r="AK1627" s="7">
        <v>0</v>
      </c>
      <c r="AL1627" s="7">
        <v>0</v>
      </c>
      <c r="AM1627" s="7">
        <v>1397441</v>
      </c>
      <c r="AN1627" s="7">
        <v>0</v>
      </c>
      <c r="AO1627" s="7">
        <v>0</v>
      </c>
      <c r="AP1627" s="7">
        <v>70259649</v>
      </c>
      <c r="AQ1627" s="7">
        <v>7125104</v>
      </c>
      <c r="AR1627" s="7">
        <v>82260810</v>
      </c>
      <c r="AS1627" s="7">
        <v>8499852</v>
      </c>
      <c r="AT1627" s="7">
        <v>0</v>
      </c>
      <c r="AU1627" s="7">
        <v>0</v>
      </c>
      <c r="AV1627" s="7">
        <v>1727031</v>
      </c>
      <c r="AW1627" s="7">
        <v>0</v>
      </c>
      <c r="AX1627" s="7">
        <v>0</v>
      </c>
      <c r="AY1627" s="7">
        <v>82752142</v>
      </c>
      <c r="AZ1627" s="7">
        <v>3140115</v>
      </c>
      <c r="BA1627" s="7">
        <v>319264.34999999998</v>
      </c>
      <c r="BB1627" s="7">
        <v>0</v>
      </c>
      <c r="BC1627" s="7">
        <v>0</v>
      </c>
      <c r="BD1627" s="7">
        <v>3432.95</v>
      </c>
      <c r="BE1627" s="7">
        <v>0</v>
      </c>
      <c r="BF1627" s="7">
        <v>0</v>
      </c>
      <c r="BG1627" s="7">
        <v>3402747.1606246396</v>
      </c>
      <c r="BH1627" s="7">
        <v>37948</v>
      </c>
      <c r="BI1627" s="7">
        <v>2568905</v>
      </c>
      <c r="BJ1627" s="7">
        <v>35355968.554166667</v>
      </c>
      <c r="BK1627" s="7">
        <v>31911667.559999999</v>
      </c>
      <c r="BL1627" s="7">
        <v>3973782.1299999994</v>
      </c>
      <c r="BM1627" s="7">
        <v>5829639.7166666649</v>
      </c>
      <c r="BN1627" s="130">
        <v>1.2090000000000001</v>
      </c>
      <c r="BO1627" s="131">
        <v>1.6153039999999999E-3</v>
      </c>
      <c r="BP1627" s="161">
        <v>40934.198179589323</v>
      </c>
      <c r="BQ1627" s="162">
        <v>99374152</v>
      </c>
      <c r="BR1627" s="161">
        <v>2624706</v>
      </c>
      <c r="BS1627" s="163">
        <v>0</v>
      </c>
      <c r="BT1627" s="163">
        <v>0</v>
      </c>
      <c r="BU1627" s="161">
        <v>155819814.55000001</v>
      </c>
      <c r="BV1627" s="161">
        <v>9139199.3300000001</v>
      </c>
      <c r="BW1627" s="165">
        <v>31466716.629999999</v>
      </c>
      <c r="BX1627" s="161">
        <v>2624706</v>
      </c>
    </row>
    <row r="1628" spans="1:76" ht="14.45" x14ac:dyDescent="0.3">
      <c r="A1628" s="164" t="s">
        <v>31</v>
      </c>
      <c r="B1628" s="6" t="s">
        <v>177</v>
      </c>
      <c r="C1628" s="6" t="s">
        <v>39</v>
      </c>
      <c r="D1628" s="6" t="s">
        <v>42</v>
      </c>
      <c r="E1628" s="6" t="s">
        <v>36</v>
      </c>
      <c r="F1628" s="24" t="str">
        <f>+Tabela1[[#This Row],[WK]]&amp;Tabela1[[#This Row],[PK]]&amp;Tabela1[[#This Row],[GK]]</f>
        <v>220405</v>
      </c>
      <c r="G1628" s="6" t="s">
        <v>1553</v>
      </c>
      <c r="H1628" s="7">
        <v>180004026.54479983</v>
      </c>
      <c r="I1628" s="8">
        <v>1.371</v>
      </c>
      <c r="J1628" s="7">
        <v>246785520.38999999</v>
      </c>
      <c r="K1628" s="8">
        <v>7.0000000000000007E-2</v>
      </c>
      <c r="L1628" s="7">
        <v>17274986.427300002</v>
      </c>
      <c r="M1628" s="7">
        <v>10278187.427300002</v>
      </c>
      <c r="N1628" s="9">
        <v>1.468984235119517</v>
      </c>
      <c r="O1628" s="7">
        <v>11553395</v>
      </c>
      <c r="P1628" s="8">
        <v>1.2949999999999999</v>
      </c>
      <c r="Q1628" s="7">
        <v>14961647</v>
      </c>
      <c r="R1628" s="8">
        <v>1.6E-2</v>
      </c>
      <c r="S1628" s="7">
        <v>239386.35200000001</v>
      </c>
      <c r="T1628" s="7">
        <v>93727.352000000014</v>
      </c>
      <c r="U1628" s="9">
        <v>0.64347106598287795</v>
      </c>
      <c r="V1628" s="7">
        <v>10371914.779300004</v>
      </c>
      <c r="W1628" s="9">
        <v>1.4521492152001461</v>
      </c>
      <c r="X1628" s="7">
        <v>20288600.439686168</v>
      </c>
      <c r="Y1628" s="7">
        <v>4738185</v>
      </c>
      <c r="Z1628" s="7">
        <v>819239.94500000007</v>
      </c>
      <c r="AA1628" s="7">
        <v>1007467.494686169</v>
      </c>
      <c r="AB1628" s="7">
        <v>13723708</v>
      </c>
      <c r="AC1628" s="7">
        <v>0</v>
      </c>
      <c r="AD1628" s="7">
        <v>9916685.6603861656</v>
      </c>
      <c r="AE1628" s="7">
        <v>0</v>
      </c>
      <c r="AF1628" s="7">
        <v>17274986.427300002</v>
      </c>
      <c r="AG1628" s="7">
        <v>239386.35200000001</v>
      </c>
      <c r="AH1628" s="7">
        <v>9916685.6603861656</v>
      </c>
      <c r="AI1628" s="7">
        <v>5841873</v>
      </c>
      <c r="AJ1628" s="7">
        <v>59070</v>
      </c>
      <c r="AK1628" s="7">
        <v>4315535</v>
      </c>
      <c r="AL1628" s="7">
        <v>0</v>
      </c>
      <c r="AM1628" s="7">
        <v>1208232</v>
      </c>
      <c r="AN1628" s="7">
        <v>0</v>
      </c>
      <c r="AO1628" s="7">
        <v>0</v>
      </c>
      <c r="AP1628" s="7">
        <v>11457829</v>
      </c>
      <c r="AQ1628" s="7">
        <v>668351</v>
      </c>
      <c r="AR1628" s="7">
        <v>6996799</v>
      </c>
      <c r="AS1628" s="7">
        <v>145659</v>
      </c>
      <c r="AT1628" s="7">
        <v>5105772</v>
      </c>
      <c r="AU1628" s="7">
        <v>0</v>
      </c>
      <c r="AV1628" s="7">
        <v>881016</v>
      </c>
      <c r="AW1628" s="7">
        <v>0</v>
      </c>
      <c r="AX1628" s="7">
        <v>0</v>
      </c>
      <c r="AY1628" s="7">
        <v>12754839</v>
      </c>
      <c r="AZ1628" s="7">
        <v>301685</v>
      </c>
      <c r="BA1628" s="7">
        <v>819239.94500000007</v>
      </c>
      <c r="BB1628" s="7">
        <v>0</v>
      </c>
      <c r="BC1628" s="7">
        <v>4.55</v>
      </c>
      <c r="BD1628" s="7">
        <v>8686.1</v>
      </c>
      <c r="BE1628" s="7">
        <v>215.53</v>
      </c>
      <c r="BF1628" s="7">
        <v>0</v>
      </c>
      <c r="BG1628" s="7">
        <v>552269.49468616897</v>
      </c>
      <c r="BH1628" s="7">
        <v>6159</v>
      </c>
      <c r="BI1628" s="7">
        <v>455198</v>
      </c>
      <c r="BJ1628" s="7">
        <v>6264921.6824999992</v>
      </c>
      <c r="BK1628" s="7">
        <v>2037431.503333332</v>
      </c>
      <c r="BL1628" s="7">
        <v>7577000.873333334</v>
      </c>
      <c r="BM1628" s="7">
        <v>1755958.9700000007</v>
      </c>
      <c r="BN1628" s="130">
        <v>0.80300000000000005</v>
      </c>
      <c r="BO1628" s="131">
        <v>2.6272479999999999E-4</v>
      </c>
      <c r="BP1628" s="161">
        <v>6657.4476251310671</v>
      </c>
      <c r="BQ1628" s="162">
        <v>13723708</v>
      </c>
      <c r="BR1628" s="161">
        <v>346395</v>
      </c>
      <c r="BS1628" s="163">
        <v>0</v>
      </c>
      <c r="BT1628" s="163">
        <v>1101106.5603138283</v>
      </c>
      <c r="BU1628" s="161">
        <v>17274986.43</v>
      </c>
      <c r="BV1628" s="161">
        <v>239386.35</v>
      </c>
      <c r="BW1628" s="165">
        <v>11017792.220313828</v>
      </c>
      <c r="BX1628" s="161">
        <v>346395</v>
      </c>
    </row>
    <row r="1629" spans="1:76" ht="14.45" x14ac:dyDescent="0.3">
      <c r="A1629" s="164" t="s">
        <v>31</v>
      </c>
      <c r="B1629" s="6" t="s">
        <v>177</v>
      </c>
      <c r="C1629" s="6" t="s">
        <v>39</v>
      </c>
      <c r="D1629" s="6" t="s">
        <v>44</v>
      </c>
      <c r="E1629" s="6" t="s">
        <v>36</v>
      </c>
      <c r="F1629" s="24" t="str">
        <f>+Tabela1[[#This Row],[WK]]&amp;Tabela1[[#This Row],[PK]]&amp;Tabela1[[#This Row],[GK]]</f>
        <v>220406</v>
      </c>
      <c r="G1629" s="6" t="s">
        <v>1554</v>
      </c>
      <c r="H1629" s="7">
        <v>378255922.94819927</v>
      </c>
      <c r="I1629" s="8">
        <v>1.371</v>
      </c>
      <c r="J1629" s="7">
        <v>518588870.37</v>
      </c>
      <c r="K1629" s="8">
        <v>7.0000000000000007E-2</v>
      </c>
      <c r="L1629" s="7">
        <v>36301220.925900005</v>
      </c>
      <c r="M1629" s="7">
        <v>20542870.925900005</v>
      </c>
      <c r="N1629" s="9">
        <v>1.3036181405984766</v>
      </c>
      <c r="O1629" s="7">
        <v>24157504</v>
      </c>
      <c r="P1629" s="8">
        <v>1.2949999999999999</v>
      </c>
      <c r="Q1629" s="7">
        <v>31283968</v>
      </c>
      <c r="R1629" s="8">
        <v>1.6E-2</v>
      </c>
      <c r="S1629" s="7">
        <v>500543.48800000001</v>
      </c>
      <c r="T1629" s="7">
        <v>297715.48800000001</v>
      </c>
      <c r="U1629" s="9">
        <v>1.4678224308280909</v>
      </c>
      <c r="V1629" s="7">
        <v>20840586.413900003</v>
      </c>
      <c r="W1629" s="9">
        <v>1.305704780305063</v>
      </c>
      <c r="X1629" s="7">
        <v>26683633.819227576</v>
      </c>
      <c r="Y1629" s="7">
        <v>0</v>
      </c>
      <c r="Z1629" s="7">
        <v>98156.85</v>
      </c>
      <c r="AA1629" s="7">
        <v>1406614.9692275764</v>
      </c>
      <c r="AB1629" s="7">
        <v>24925374</v>
      </c>
      <c r="AC1629" s="7">
        <v>253488</v>
      </c>
      <c r="AD1629" s="7">
        <v>5843047.4053275716</v>
      </c>
      <c r="AE1629" s="7">
        <v>0</v>
      </c>
      <c r="AF1629" s="7">
        <v>36301220.925900005</v>
      </c>
      <c r="AG1629" s="7">
        <v>500543.48800000001</v>
      </c>
      <c r="AH1629" s="7">
        <v>5843047.4053275716</v>
      </c>
      <c r="AI1629" s="7">
        <v>13157199</v>
      </c>
      <c r="AJ1629" s="7">
        <v>144135</v>
      </c>
      <c r="AK1629" s="7">
        <v>3035988</v>
      </c>
      <c r="AL1629" s="7">
        <v>0</v>
      </c>
      <c r="AM1629" s="7">
        <v>408830</v>
      </c>
      <c r="AN1629" s="7">
        <v>0</v>
      </c>
      <c r="AO1629" s="7">
        <v>0</v>
      </c>
      <c r="AP1629" s="7">
        <v>18927859</v>
      </c>
      <c r="AQ1629" s="7">
        <v>1507769</v>
      </c>
      <c r="AR1629" s="7">
        <v>15758350</v>
      </c>
      <c r="AS1629" s="7">
        <v>202828</v>
      </c>
      <c r="AT1629" s="7">
        <v>2765859</v>
      </c>
      <c r="AU1629" s="7">
        <v>0</v>
      </c>
      <c r="AV1629" s="7">
        <v>581797</v>
      </c>
      <c r="AW1629" s="7">
        <v>0</v>
      </c>
      <c r="AX1629" s="7">
        <v>0</v>
      </c>
      <c r="AY1629" s="7">
        <v>21643177</v>
      </c>
      <c r="AZ1629" s="7">
        <v>676357</v>
      </c>
      <c r="BA1629" s="7">
        <v>98156.85</v>
      </c>
      <c r="BB1629" s="7">
        <v>0</v>
      </c>
      <c r="BC1629" s="7">
        <v>0</v>
      </c>
      <c r="BD1629" s="7">
        <v>1055.45</v>
      </c>
      <c r="BE1629" s="7">
        <v>0</v>
      </c>
      <c r="BF1629" s="7">
        <v>0</v>
      </c>
      <c r="BG1629" s="7">
        <v>1001688.9692275764</v>
      </c>
      <c r="BH1629" s="7">
        <v>11171</v>
      </c>
      <c r="BI1629" s="7">
        <v>404926</v>
      </c>
      <c r="BJ1629" s="7">
        <v>5573013.7366666673</v>
      </c>
      <c r="BK1629" s="7">
        <v>4377256.49</v>
      </c>
      <c r="BL1629" s="7">
        <v>706993.08000000007</v>
      </c>
      <c r="BM1629" s="7">
        <v>3369042.8266666671</v>
      </c>
      <c r="BN1629" s="130">
        <v>1</v>
      </c>
      <c r="BO1629" s="131">
        <v>4.3253019999999999E-4</v>
      </c>
      <c r="BP1629" s="161">
        <v>10960.676094576322</v>
      </c>
      <c r="BQ1629" s="162">
        <v>24925374</v>
      </c>
      <c r="BR1629" s="161">
        <v>594218</v>
      </c>
      <c r="BS1629" s="163">
        <v>0</v>
      </c>
      <c r="BT1629" s="163">
        <v>2577774.1400000006</v>
      </c>
      <c r="BU1629" s="161">
        <v>36301220.93</v>
      </c>
      <c r="BV1629" s="161">
        <v>500543.49</v>
      </c>
      <c r="BW1629" s="165">
        <v>8420821.5500000007</v>
      </c>
      <c r="BX1629" s="161">
        <v>594218</v>
      </c>
    </row>
    <row r="1630" spans="1:76" ht="14.45" x14ac:dyDescent="0.3">
      <c r="A1630" s="164" t="s">
        <v>31</v>
      </c>
      <c r="B1630" s="6" t="s">
        <v>177</v>
      </c>
      <c r="C1630" s="6" t="s">
        <v>39</v>
      </c>
      <c r="D1630" s="6" t="s">
        <v>51</v>
      </c>
      <c r="E1630" s="6" t="s">
        <v>36</v>
      </c>
      <c r="F1630" s="24" t="str">
        <f>+Tabela1[[#This Row],[WK]]&amp;Tabela1[[#This Row],[PK]]&amp;Tabela1[[#This Row],[GK]]</f>
        <v>220407</v>
      </c>
      <c r="G1630" s="6" t="s">
        <v>1555</v>
      </c>
      <c r="H1630" s="7">
        <v>113993606.41379957</v>
      </c>
      <c r="I1630" s="8">
        <v>1.371</v>
      </c>
      <c r="J1630" s="7">
        <v>156285234.38999999</v>
      </c>
      <c r="K1630" s="8">
        <v>7.0000000000000007E-2</v>
      </c>
      <c r="L1630" s="7">
        <v>10939966.407299999</v>
      </c>
      <c r="M1630" s="7">
        <v>7177449.4072999991</v>
      </c>
      <c r="N1630" s="9">
        <v>1.9076191303055905</v>
      </c>
      <c r="O1630" s="7">
        <v>5335086</v>
      </c>
      <c r="P1630" s="8">
        <v>1.2949999999999999</v>
      </c>
      <c r="Q1630" s="7">
        <v>6908936</v>
      </c>
      <c r="R1630" s="8">
        <v>1.6E-2</v>
      </c>
      <c r="S1630" s="7">
        <v>110542.976</v>
      </c>
      <c r="T1630" s="7">
        <v>54482.975999999995</v>
      </c>
      <c r="U1630" s="9">
        <v>0.97186899750267564</v>
      </c>
      <c r="V1630" s="7">
        <v>7231932.3832999989</v>
      </c>
      <c r="W1630" s="9">
        <v>1.8938815122230084</v>
      </c>
      <c r="X1630" s="7">
        <v>13544649.252326936</v>
      </c>
      <c r="Y1630" s="7">
        <v>2951229</v>
      </c>
      <c r="Z1630" s="7">
        <v>785572.39500000002</v>
      </c>
      <c r="AA1630" s="7">
        <v>549054.85732693481</v>
      </c>
      <c r="AB1630" s="7">
        <v>9258793</v>
      </c>
      <c r="AC1630" s="7">
        <v>0</v>
      </c>
      <c r="AD1630" s="7">
        <v>6312716.8690269366</v>
      </c>
      <c r="AE1630" s="7">
        <v>0</v>
      </c>
      <c r="AF1630" s="7">
        <v>10939966.407299999</v>
      </c>
      <c r="AG1630" s="7">
        <v>110542.976</v>
      </c>
      <c r="AH1630" s="7">
        <v>6312716.8690269366</v>
      </c>
      <c r="AI1630" s="7">
        <v>3141457</v>
      </c>
      <c r="AJ1630" s="7">
        <v>56668</v>
      </c>
      <c r="AK1630" s="7">
        <v>2957627</v>
      </c>
      <c r="AL1630" s="7">
        <v>0</v>
      </c>
      <c r="AM1630" s="7">
        <v>782251</v>
      </c>
      <c r="AN1630" s="7">
        <v>0</v>
      </c>
      <c r="AO1630" s="7">
        <v>0</v>
      </c>
      <c r="AP1630" s="7">
        <v>7389654</v>
      </c>
      <c r="AQ1630" s="7">
        <v>525133</v>
      </c>
      <c r="AR1630" s="7">
        <v>3762517</v>
      </c>
      <c r="AS1630" s="7">
        <v>56060</v>
      </c>
      <c r="AT1630" s="7">
        <v>3417213</v>
      </c>
      <c r="AU1630" s="7">
        <v>0</v>
      </c>
      <c r="AV1630" s="7">
        <v>638762</v>
      </c>
      <c r="AW1630" s="7">
        <v>0</v>
      </c>
      <c r="AX1630" s="7">
        <v>0</v>
      </c>
      <c r="AY1630" s="7">
        <v>8353783</v>
      </c>
      <c r="AZ1630" s="7">
        <v>227074</v>
      </c>
      <c r="BA1630" s="7">
        <v>785572.39500000002</v>
      </c>
      <c r="BB1630" s="7">
        <v>0</v>
      </c>
      <c r="BC1630" s="7">
        <v>0</v>
      </c>
      <c r="BD1630" s="7">
        <v>8447.01</v>
      </c>
      <c r="BE1630" s="7">
        <v>0.01</v>
      </c>
      <c r="BF1630" s="7">
        <v>0</v>
      </c>
      <c r="BG1630" s="7">
        <v>378132.85732693481</v>
      </c>
      <c r="BH1630" s="7">
        <v>4217</v>
      </c>
      <c r="BI1630" s="7">
        <v>170922</v>
      </c>
      <c r="BJ1630" s="7">
        <v>2352506.5266666654</v>
      </c>
      <c r="BK1630" s="7">
        <v>866916.31666666549</v>
      </c>
      <c r="BL1630" s="7">
        <v>1029171.0099999999</v>
      </c>
      <c r="BM1630" s="7">
        <v>3884018.8200000003</v>
      </c>
      <c r="BN1630" s="130">
        <v>0.81899999999999995</v>
      </c>
      <c r="BO1630" s="131">
        <v>1.782191E-4</v>
      </c>
      <c r="BP1630" s="161">
        <v>4516.3388307546793</v>
      </c>
      <c r="BQ1630" s="162">
        <v>9258793</v>
      </c>
      <c r="BR1630" s="161">
        <v>229769</v>
      </c>
      <c r="BS1630" s="163">
        <v>0</v>
      </c>
      <c r="BT1630" s="163">
        <v>821951.74767306447</v>
      </c>
      <c r="BU1630" s="161">
        <v>10939966.41</v>
      </c>
      <c r="BV1630" s="161">
        <v>110542.98</v>
      </c>
      <c r="BW1630" s="165">
        <v>7134668.6176730646</v>
      </c>
      <c r="BX1630" s="161">
        <v>229769</v>
      </c>
    </row>
    <row r="1631" spans="1:76" ht="14.45" x14ac:dyDescent="0.3">
      <c r="A1631" s="164" t="s">
        <v>31</v>
      </c>
      <c r="B1631" s="6" t="s">
        <v>177</v>
      </c>
      <c r="C1631" s="6" t="s">
        <v>39</v>
      </c>
      <c r="D1631" s="6" t="s">
        <v>75</v>
      </c>
      <c r="E1631" s="6" t="s">
        <v>36</v>
      </c>
      <c r="F1631" s="24" t="str">
        <f>+Tabela1[[#This Row],[WK]]&amp;Tabela1[[#This Row],[PK]]&amp;Tabela1[[#This Row],[GK]]</f>
        <v>220408</v>
      </c>
      <c r="G1631" s="6" t="s">
        <v>1556</v>
      </c>
      <c r="H1631" s="7">
        <v>363749900.84979934</v>
      </c>
      <c r="I1631" s="8">
        <v>1.371</v>
      </c>
      <c r="J1631" s="7">
        <v>498701114.06999999</v>
      </c>
      <c r="K1631" s="8">
        <v>7.0000000000000007E-2</v>
      </c>
      <c r="L1631" s="7">
        <v>34909077.984900005</v>
      </c>
      <c r="M1631" s="7">
        <v>20582404.984900005</v>
      </c>
      <c r="N1631" s="9">
        <v>1.4366493173188224</v>
      </c>
      <c r="O1631" s="7">
        <v>14133750</v>
      </c>
      <c r="P1631" s="8">
        <v>1.2949999999999999</v>
      </c>
      <c r="Q1631" s="7">
        <v>18303206</v>
      </c>
      <c r="R1631" s="8">
        <v>1.6E-2</v>
      </c>
      <c r="S1631" s="7">
        <v>292851.29600000003</v>
      </c>
      <c r="T1631" s="7">
        <v>-129982.70399999997</v>
      </c>
      <c r="U1631" s="9">
        <v>-0.30740835410586653</v>
      </c>
      <c r="V1631" s="7">
        <v>20452422.280900002</v>
      </c>
      <c r="W1631" s="9">
        <v>1.3866512474552539</v>
      </c>
      <c r="X1631" s="7">
        <v>35408571.811599523</v>
      </c>
      <c r="Y1631" s="7">
        <v>8251407</v>
      </c>
      <c r="Z1631" s="7">
        <v>54367.179999999993</v>
      </c>
      <c r="AA1631" s="7">
        <v>1633320.6315995262</v>
      </c>
      <c r="AB1631" s="7">
        <v>25469477</v>
      </c>
      <c r="AC1631" s="7">
        <v>0</v>
      </c>
      <c r="AD1631" s="7">
        <v>14956149.530699518</v>
      </c>
      <c r="AE1631" s="7">
        <v>0</v>
      </c>
      <c r="AF1631" s="7">
        <v>34909077.984900005</v>
      </c>
      <c r="AG1631" s="7">
        <v>292851.29600000003</v>
      </c>
      <c r="AH1631" s="7">
        <v>14956149.530699518</v>
      </c>
      <c r="AI1631" s="7">
        <v>11961842</v>
      </c>
      <c r="AJ1631" s="7">
        <v>597009</v>
      </c>
      <c r="AK1631" s="7">
        <v>7359967</v>
      </c>
      <c r="AL1631" s="7">
        <v>0</v>
      </c>
      <c r="AM1631" s="7">
        <v>776748</v>
      </c>
      <c r="AN1631" s="7">
        <v>0</v>
      </c>
      <c r="AO1631" s="7">
        <v>0</v>
      </c>
      <c r="AP1631" s="7">
        <v>20468335</v>
      </c>
      <c r="AQ1631" s="7">
        <v>1145745</v>
      </c>
      <c r="AR1631" s="7">
        <v>14326673</v>
      </c>
      <c r="AS1631" s="7">
        <v>422834</v>
      </c>
      <c r="AT1631" s="7">
        <v>9194541</v>
      </c>
      <c r="AU1631" s="7">
        <v>0</v>
      </c>
      <c r="AV1631" s="7">
        <v>492318</v>
      </c>
      <c r="AW1631" s="7">
        <v>0</v>
      </c>
      <c r="AX1631" s="7">
        <v>0</v>
      </c>
      <c r="AY1631" s="7">
        <v>23210000</v>
      </c>
      <c r="AZ1631" s="7">
        <v>480100</v>
      </c>
      <c r="BA1631" s="7">
        <v>54367.179999999993</v>
      </c>
      <c r="BB1631" s="7">
        <v>0</v>
      </c>
      <c r="BC1631" s="7">
        <v>10.51</v>
      </c>
      <c r="BD1631" s="7">
        <v>352.94</v>
      </c>
      <c r="BE1631" s="7">
        <v>393.24</v>
      </c>
      <c r="BF1631" s="7">
        <v>0</v>
      </c>
      <c r="BG1631" s="7">
        <v>1081852.6315995262</v>
      </c>
      <c r="BH1631" s="7">
        <v>12065</v>
      </c>
      <c r="BI1631" s="7">
        <v>551468</v>
      </c>
      <c r="BJ1631" s="7">
        <v>7589891.4500000011</v>
      </c>
      <c r="BK1631" s="7">
        <v>5430375.6866666675</v>
      </c>
      <c r="BL1631" s="7">
        <v>1773390.6633333333</v>
      </c>
      <c r="BM1631" s="7">
        <v>5091281.7266666666</v>
      </c>
      <c r="BN1631" s="130">
        <v>0.81899999999999995</v>
      </c>
      <c r="BO1631" s="131">
        <v>4.980249E-4</v>
      </c>
      <c r="BP1631" s="161">
        <v>12620.535669282128</v>
      </c>
      <c r="BQ1631" s="162">
        <v>25469477</v>
      </c>
      <c r="BR1631" s="161">
        <v>648788</v>
      </c>
      <c r="BS1631" s="163">
        <v>0</v>
      </c>
      <c r="BT1631" s="163">
        <v>1617175.1884004772</v>
      </c>
      <c r="BU1631" s="161">
        <v>34909077.979999997</v>
      </c>
      <c r="BV1631" s="161">
        <v>292851.3</v>
      </c>
      <c r="BW1631" s="165">
        <v>16573324.718400477</v>
      </c>
      <c r="BX1631" s="161">
        <v>648788</v>
      </c>
    </row>
    <row r="1632" spans="1:76" ht="14.45" x14ac:dyDescent="0.3">
      <c r="A1632" s="164" t="s">
        <v>31</v>
      </c>
      <c r="B1632" s="6" t="s">
        <v>177</v>
      </c>
      <c r="C1632" s="6" t="s">
        <v>42</v>
      </c>
      <c r="D1632" s="6" t="s">
        <v>33</v>
      </c>
      <c r="E1632" s="6" t="s">
        <v>36</v>
      </c>
      <c r="F1632" s="24" t="str">
        <f>+Tabela1[[#This Row],[WK]]&amp;Tabela1[[#This Row],[PK]]&amp;Tabela1[[#This Row],[GK]]</f>
        <v>220501</v>
      </c>
      <c r="G1632" s="6" t="s">
        <v>1557</v>
      </c>
      <c r="H1632" s="7">
        <v>203148964.28279918</v>
      </c>
      <c r="I1632" s="8">
        <v>1.371</v>
      </c>
      <c r="J1632" s="7">
        <v>278517230.04000002</v>
      </c>
      <c r="K1632" s="8">
        <v>7.0000000000000007E-2</v>
      </c>
      <c r="L1632" s="7">
        <v>19496206.102800004</v>
      </c>
      <c r="M1632" s="7">
        <v>11696220.102800004</v>
      </c>
      <c r="N1632" s="9">
        <v>1.4995180892375966</v>
      </c>
      <c r="O1632" s="7">
        <v>40141082</v>
      </c>
      <c r="P1632" s="8">
        <v>1.2949999999999999</v>
      </c>
      <c r="Q1632" s="7">
        <v>51982701</v>
      </c>
      <c r="R1632" s="8">
        <v>1.6E-2</v>
      </c>
      <c r="S1632" s="7">
        <v>831723.21600000001</v>
      </c>
      <c r="T1632" s="7">
        <v>332183.21600000001</v>
      </c>
      <c r="U1632" s="9">
        <v>0.66497821195499862</v>
      </c>
      <c r="V1632" s="7">
        <v>12028403.318800002</v>
      </c>
      <c r="W1632" s="9">
        <v>1.4492879856994245</v>
      </c>
      <c r="X1632" s="7">
        <v>32147692.959998924</v>
      </c>
      <c r="Y1632" s="7">
        <v>7157725</v>
      </c>
      <c r="Z1632" s="7">
        <v>706501.47</v>
      </c>
      <c r="AA1632" s="7">
        <v>1146558.4899989255</v>
      </c>
      <c r="AB1632" s="7">
        <v>23136908</v>
      </c>
      <c r="AC1632" s="7">
        <v>0</v>
      </c>
      <c r="AD1632" s="7">
        <v>20119289.641198918</v>
      </c>
      <c r="AE1632" s="7">
        <v>0</v>
      </c>
      <c r="AF1632" s="7">
        <v>19496206.102800004</v>
      </c>
      <c r="AG1632" s="7">
        <v>831723.21600000001</v>
      </c>
      <c r="AH1632" s="7">
        <v>20119289.641198918</v>
      </c>
      <c r="AI1632" s="7">
        <v>6512482</v>
      </c>
      <c r="AJ1632" s="7">
        <v>546211</v>
      </c>
      <c r="AK1632" s="7">
        <v>6034454</v>
      </c>
      <c r="AL1632" s="7">
        <v>0</v>
      </c>
      <c r="AM1632" s="7">
        <v>450748</v>
      </c>
      <c r="AN1632" s="7">
        <v>0</v>
      </c>
      <c r="AO1632" s="7">
        <v>0</v>
      </c>
      <c r="AP1632" s="7">
        <v>18317227</v>
      </c>
      <c r="AQ1632" s="7">
        <v>1300898</v>
      </c>
      <c r="AR1632" s="7">
        <v>7799986</v>
      </c>
      <c r="AS1632" s="7">
        <v>499540</v>
      </c>
      <c r="AT1632" s="7">
        <v>5342668</v>
      </c>
      <c r="AU1632" s="7">
        <v>327358</v>
      </c>
      <c r="AV1632" s="7">
        <v>859091</v>
      </c>
      <c r="AW1632" s="7">
        <v>0</v>
      </c>
      <c r="AX1632" s="7">
        <v>0</v>
      </c>
      <c r="AY1632" s="7">
        <v>20703498</v>
      </c>
      <c r="AZ1632" s="7">
        <v>585528</v>
      </c>
      <c r="BA1632" s="7">
        <v>706501.47</v>
      </c>
      <c r="BB1632" s="7">
        <v>0</v>
      </c>
      <c r="BC1632" s="7">
        <v>0</v>
      </c>
      <c r="BD1632" s="7">
        <v>7596.79</v>
      </c>
      <c r="BE1632" s="7">
        <v>0</v>
      </c>
      <c r="BF1632" s="7">
        <v>0</v>
      </c>
      <c r="BG1632" s="7">
        <v>700581.48999892548</v>
      </c>
      <c r="BH1632" s="7">
        <v>7813</v>
      </c>
      <c r="BI1632" s="7">
        <v>445977</v>
      </c>
      <c r="BJ1632" s="7">
        <v>6137953.3724999996</v>
      </c>
      <c r="BK1632" s="7">
        <v>3869038.793333333</v>
      </c>
      <c r="BL1632" s="7">
        <v>582684.65666666662</v>
      </c>
      <c r="BM1632" s="7">
        <v>7910289.0033333339</v>
      </c>
      <c r="BN1632" s="130">
        <v>0.76800000000000002</v>
      </c>
      <c r="BO1632" s="131">
        <v>3.263052E-4</v>
      </c>
      <c r="BP1632" s="161">
        <v>8269.2823296826355</v>
      </c>
      <c r="BQ1632" s="162">
        <v>23136908</v>
      </c>
      <c r="BR1632" s="161">
        <v>402687</v>
      </c>
      <c r="BS1632" s="163">
        <v>0</v>
      </c>
      <c r="BT1632" s="163">
        <v>0</v>
      </c>
      <c r="BU1632" s="161">
        <v>19496206.100000001</v>
      </c>
      <c r="BV1632" s="161">
        <v>831723.22</v>
      </c>
      <c r="BW1632" s="165">
        <v>20119289.640000001</v>
      </c>
      <c r="BX1632" s="161">
        <v>402687</v>
      </c>
    </row>
    <row r="1633" spans="1:76" ht="14.45" x14ac:dyDescent="0.3">
      <c r="A1633" s="164" t="s">
        <v>31</v>
      </c>
      <c r="B1633" s="6" t="s">
        <v>177</v>
      </c>
      <c r="C1633" s="6" t="s">
        <v>42</v>
      </c>
      <c r="D1633" s="6" t="s">
        <v>32</v>
      </c>
      <c r="E1633" s="6" t="s">
        <v>40</v>
      </c>
      <c r="F1633" s="24" t="str">
        <f>+Tabela1[[#This Row],[WK]]&amp;Tabela1[[#This Row],[PK]]&amp;Tabela1[[#This Row],[GK]]</f>
        <v>220502</v>
      </c>
      <c r="G1633" s="6" t="s">
        <v>1558</v>
      </c>
      <c r="H1633" s="7">
        <v>1070340774.6496119</v>
      </c>
      <c r="I1633" s="8">
        <v>1.371</v>
      </c>
      <c r="J1633" s="7">
        <v>1467437202.0400002</v>
      </c>
      <c r="K1633" s="8">
        <v>7.0000000000000007E-2</v>
      </c>
      <c r="L1633" s="7">
        <v>102720604.14280002</v>
      </c>
      <c r="M1633" s="7">
        <v>57545952.142800018</v>
      </c>
      <c r="N1633" s="9">
        <v>1.273854907455624</v>
      </c>
      <c r="O1633" s="7">
        <v>216906461</v>
      </c>
      <c r="P1633" s="8">
        <v>1.2949999999999999</v>
      </c>
      <c r="Q1633" s="7">
        <v>280893867</v>
      </c>
      <c r="R1633" s="8">
        <v>1.6E-2</v>
      </c>
      <c r="S1633" s="7">
        <v>4494301.8720000004</v>
      </c>
      <c r="T1633" s="7">
        <v>788270.87200000044</v>
      </c>
      <c r="U1633" s="9">
        <v>0.21269948146683082</v>
      </c>
      <c r="V1633" s="7">
        <v>58334223.014800012</v>
      </c>
      <c r="W1633" s="9">
        <v>1.1934003257442212</v>
      </c>
      <c r="X1633" s="7">
        <v>135994024.52479112</v>
      </c>
      <c r="Y1633" s="7">
        <v>34171179</v>
      </c>
      <c r="Z1633" s="7">
        <v>1181629.48</v>
      </c>
      <c r="AA1633" s="7">
        <v>5295499.0447911378</v>
      </c>
      <c r="AB1633" s="7">
        <v>95345717</v>
      </c>
      <c r="AC1633" s="7">
        <v>0</v>
      </c>
      <c r="AD1633" s="7">
        <v>77659801.509991109</v>
      </c>
      <c r="AE1633" s="7">
        <v>0</v>
      </c>
      <c r="AF1633" s="7">
        <v>102720604.14280002</v>
      </c>
      <c r="AG1633" s="7">
        <v>4494301.8720000004</v>
      </c>
      <c r="AH1633" s="7">
        <v>77659801.509991109</v>
      </c>
      <c r="AI1633" s="7">
        <v>37717901</v>
      </c>
      <c r="AJ1633" s="7">
        <v>3204619</v>
      </c>
      <c r="AK1633" s="7">
        <v>14330196</v>
      </c>
      <c r="AL1633" s="7">
        <v>1986175</v>
      </c>
      <c r="AM1633" s="7">
        <v>1857872</v>
      </c>
      <c r="AN1633" s="7">
        <v>0</v>
      </c>
      <c r="AO1633" s="7">
        <v>0</v>
      </c>
      <c r="AP1633" s="7">
        <v>77996108</v>
      </c>
      <c r="AQ1633" s="7">
        <v>5382616</v>
      </c>
      <c r="AR1633" s="7">
        <v>45174652</v>
      </c>
      <c r="AS1633" s="7">
        <v>3706031</v>
      </c>
      <c r="AT1633" s="7">
        <v>16045933</v>
      </c>
      <c r="AU1633" s="7">
        <v>2327967</v>
      </c>
      <c r="AV1633" s="7">
        <v>1401709</v>
      </c>
      <c r="AW1633" s="7">
        <v>0</v>
      </c>
      <c r="AX1633" s="7">
        <v>0</v>
      </c>
      <c r="AY1633" s="7">
        <v>85733526</v>
      </c>
      <c r="AZ1633" s="7">
        <v>2382659</v>
      </c>
      <c r="BA1633" s="7">
        <v>1181629.48</v>
      </c>
      <c r="BB1633" s="7">
        <v>0</v>
      </c>
      <c r="BC1633" s="7">
        <v>607.9</v>
      </c>
      <c r="BD1633" s="7">
        <v>10284.56</v>
      </c>
      <c r="BE1633" s="7">
        <v>789.6</v>
      </c>
      <c r="BF1633" s="7">
        <v>0</v>
      </c>
      <c r="BG1633" s="7">
        <v>3080209.0447911373</v>
      </c>
      <c r="BH1633" s="7">
        <v>34351</v>
      </c>
      <c r="BI1633" s="7">
        <v>2215290</v>
      </c>
      <c r="BJ1633" s="7">
        <v>30489122.759999998</v>
      </c>
      <c r="BK1633" s="7">
        <v>19815242.143333331</v>
      </c>
      <c r="BL1633" s="7">
        <v>19697345.080000002</v>
      </c>
      <c r="BM1633" s="7">
        <v>3300832.3066666685</v>
      </c>
      <c r="BN1633" s="130">
        <v>0.76800000000000002</v>
      </c>
      <c r="BO1633" s="131">
        <v>1.5565577000000001E-3</v>
      </c>
      <c r="BP1633" s="161">
        <v>39445.42720480798</v>
      </c>
      <c r="BQ1633" s="162">
        <v>95345717</v>
      </c>
      <c r="BR1633" s="161">
        <v>1770399</v>
      </c>
      <c r="BS1633" s="163">
        <v>7306686.4047911204</v>
      </c>
      <c r="BT1633" s="163">
        <v>0</v>
      </c>
      <c r="BU1633" s="161">
        <v>102720604.14</v>
      </c>
      <c r="BV1633" s="161">
        <v>4494301.87</v>
      </c>
      <c r="BW1633" s="165">
        <v>70353115.109999999</v>
      </c>
      <c r="BX1633" s="161">
        <v>1770399</v>
      </c>
    </row>
    <row r="1634" spans="1:76" ht="14.45" x14ac:dyDescent="0.3">
      <c r="A1634" s="164" t="s">
        <v>31</v>
      </c>
      <c r="B1634" s="6" t="s">
        <v>177</v>
      </c>
      <c r="C1634" s="6" t="s">
        <v>42</v>
      </c>
      <c r="D1634" s="6" t="s">
        <v>37</v>
      </c>
      <c r="E1634" s="6" t="s">
        <v>36</v>
      </c>
      <c r="F1634" s="24" t="str">
        <f>+Tabela1[[#This Row],[WK]]&amp;Tabela1[[#This Row],[PK]]&amp;Tabela1[[#This Row],[GK]]</f>
        <v>220503</v>
      </c>
      <c r="G1634" s="6" t="s">
        <v>1559</v>
      </c>
      <c r="H1634" s="7">
        <v>324148625.71339852</v>
      </c>
      <c r="I1634" s="8">
        <v>1.371</v>
      </c>
      <c r="J1634" s="7">
        <v>444407765.85000002</v>
      </c>
      <c r="K1634" s="8">
        <v>7.0000000000000007E-2</v>
      </c>
      <c r="L1634" s="7">
        <v>31108543.609500006</v>
      </c>
      <c r="M1634" s="7">
        <v>17503664.609500006</v>
      </c>
      <c r="N1634" s="9">
        <v>1.2865726045413566</v>
      </c>
      <c r="O1634" s="7">
        <v>29648002</v>
      </c>
      <c r="P1634" s="8">
        <v>1.2949999999999999</v>
      </c>
      <c r="Q1634" s="7">
        <v>38394163</v>
      </c>
      <c r="R1634" s="8">
        <v>1.6E-2</v>
      </c>
      <c r="S1634" s="7">
        <v>614306.60800000001</v>
      </c>
      <c r="T1634" s="7">
        <v>242637.60800000001</v>
      </c>
      <c r="U1634" s="9">
        <v>0.65283251495282091</v>
      </c>
      <c r="V1634" s="7">
        <v>17746302.217500005</v>
      </c>
      <c r="W1634" s="9">
        <v>1.2697199778872441</v>
      </c>
      <c r="X1634" s="7">
        <v>37719766.622935742</v>
      </c>
      <c r="Y1634" s="7">
        <v>7243342</v>
      </c>
      <c r="Z1634" s="7">
        <v>4999.6799999999994</v>
      </c>
      <c r="AA1634" s="7">
        <v>1532428.9429357387</v>
      </c>
      <c r="AB1634" s="7">
        <v>28938996</v>
      </c>
      <c r="AC1634" s="7">
        <v>0</v>
      </c>
      <c r="AD1634" s="7">
        <v>19973464.405435737</v>
      </c>
      <c r="AE1634" s="7">
        <v>0</v>
      </c>
      <c r="AF1634" s="7">
        <v>31108543.609500006</v>
      </c>
      <c r="AG1634" s="7">
        <v>614306.60800000001</v>
      </c>
      <c r="AH1634" s="7">
        <v>19973464.405435737</v>
      </c>
      <c r="AI1634" s="7">
        <v>11359191</v>
      </c>
      <c r="AJ1634" s="7">
        <v>365059</v>
      </c>
      <c r="AK1634" s="7">
        <v>5329572</v>
      </c>
      <c r="AL1634" s="7">
        <v>0</v>
      </c>
      <c r="AM1634" s="7">
        <v>413022</v>
      </c>
      <c r="AN1634" s="7">
        <v>0</v>
      </c>
      <c r="AO1634" s="7">
        <v>0</v>
      </c>
      <c r="AP1634" s="7">
        <v>23155717</v>
      </c>
      <c r="AQ1634" s="7">
        <v>1519703</v>
      </c>
      <c r="AR1634" s="7">
        <v>13604879</v>
      </c>
      <c r="AS1634" s="7">
        <v>371669</v>
      </c>
      <c r="AT1634" s="7">
        <v>6711087</v>
      </c>
      <c r="AU1634" s="7">
        <v>0</v>
      </c>
      <c r="AV1634" s="7">
        <v>633084</v>
      </c>
      <c r="AW1634" s="7">
        <v>0</v>
      </c>
      <c r="AX1634" s="7">
        <v>0</v>
      </c>
      <c r="AY1634" s="7">
        <v>25947376</v>
      </c>
      <c r="AZ1634" s="7">
        <v>639052</v>
      </c>
      <c r="BA1634" s="7">
        <v>4999.6799999999994</v>
      </c>
      <c r="BB1634" s="7">
        <v>0</v>
      </c>
      <c r="BC1634" s="7">
        <v>0</v>
      </c>
      <c r="BD1634" s="7">
        <v>0</v>
      </c>
      <c r="BE1634" s="7">
        <v>107.52</v>
      </c>
      <c r="BF1634" s="7">
        <v>0</v>
      </c>
      <c r="BG1634" s="7">
        <v>1017111.9429357386</v>
      </c>
      <c r="BH1634" s="7">
        <v>11343</v>
      </c>
      <c r="BI1634" s="7">
        <v>515317</v>
      </c>
      <c r="BJ1634" s="7">
        <v>7092261.4691666663</v>
      </c>
      <c r="BK1634" s="7">
        <v>5567052.4533333331</v>
      </c>
      <c r="BL1634" s="7">
        <v>39717</v>
      </c>
      <c r="BM1634" s="7">
        <v>6021402.0633333325</v>
      </c>
      <c r="BN1634" s="130">
        <v>0.82199999999999995</v>
      </c>
      <c r="BO1634" s="131">
        <v>4.4569500000000002E-4</v>
      </c>
      <c r="BP1634" s="161">
        <v>11294.84914939955</v>
      </c>
      <c r="BQ1634" s="162">
        <v>28938996</v>
      </c>
      <c r="BR1634" s="161">
        <v>576273</v>
      </c>
      <c r="BS1634" s="163">
        <v>0</v>
      </c>
      <c r="BT1634" s="163">
        <v>0</v>
      </c>
      <c r="BU1634" s="161">
        <v>31108543.609999999</v>
      </c>
      <c r="BV1634" s="161">
        <v>614306.61</v>
      </c>
      <c r="BW1634" s="165">
        <v>19973464.41</v>
      </c>
      <c r="BX1634" s="161">
        <v>576273</v>
      </c>
    </row>
    <row r="1635" spans="1:76" ht="14.45" x14ac:dyDescent="0.3">
      <c r="A1635" s="164" t="s">
        <v>31</v>
      </c>
      <c r="B1635" s="6" t="s">
        <v>177</v>
      </c>
      <c r="C1635" s="6" t="s">
        <v>42</v>
      </c>
      <c r="D1635" s="6" t="s">
        <v>39</v>
      </c>
      <c r="E1635" s="6" t="s">
        <v>36</v>
      </c>
      <c r="F1635" s="24" t="str">
        <f>+Tabela1[[#This Row],[WK]]&amp;Tabela1[[#This Row],[PK]]&amp;Tabela1[[#This Row],[GK]]</f>
        <v>220504</v>
      </c>
      <c r="G1635" s="6" t="s">
        <v>1560</v>
      </c>
      <c r="H1635" s="7">
        <v>535798517.93559939</v>
      </c>
      <c r="I1635" s="8">
        <v>1.371</v>
      </c>
      <c r="J1635" s="7">
        <v>734579768.09000003</v>
      </c>
      <c r="K1635" s="8">
        <v>7.0000000000000007E-2</v>
      </c>
      <c r="L1635" s="7">
        <v>51420583.766300008</v>
      </c>
      <c r="M1635" s="7">
        <v>29289076.766300008</v>
      </c>
      <c r="N1635" s="9">
        <v>1.3234108624550514</v>
      </c>
      <c r="O1635" s="7">
        <v>94641969</v>
      </c>
      <c r="P1635" s="8">
        <v>1.2949999999999999</v>
      </c>
      <c r="Q1635" s="7">
        <v>122561350</v>
      </c>
      <c r="R1635" s="8">
        <v>1.6E-2</v>
      </c>
      <c r="S1635" s="7">
        <v>1960981.6</v>
      </c>
      <c r="T1635" s="7">
        <v>993673.60000000009</v>
      </c>
      <c r="U1635" s="9">
        <v>1.0272566752265051</v>
      </c>
      <c r="V1635" s="7">
        <v>30282750.366300009</v>
      </c>
      <c r="W1635" s="9">
        <v>1.3110088273489358</v>
      </c>
      <c r="X1635" s="7">
        <v>127602718.04652992</v>
      </c>
      <c r="Y1635" s="7">
        <v>43604782</v>
      </c>
      <c r="Z1635" s="7">
        <v>902185.87</v>
      </c>
      <c r="AA1635" s="7">
        <v>3263319.17652993</v>
      </c>
      <c r="AB1635" s="7">
        <v>79832431</v>
      </c>
      <c r="AC1635" s="7">
        <v>0</v>
      </c>
      <c r="AD1635" s="7">
        <v>97319967.680229917</v>
      </c>
      <c r="AE1635" s="7">
        <v>0</v>
      </c>
      <c r="AF1635" s="7">
        <v>51420583.766300008</v>
      </c>
      <c r="AG1635" s="7">
        <v>1960981.6</v>
      </c>
      <c r="AH1635" s="7">
        <v>97319967.680229917</v>
      </c>
      <c r="AI1635" s="7">
        <v>18478372</v>
      </c>
      <c r="AJ1635" s="7">
        <v>816698</v>
      </c>
      <c r="AK1635" s="7">
        <v>15654403</v>
      </c>
      <c r="AL1635" s="7">
        <v>2325739</v>
      </c>
      <c r="AM1635" s="7">
        <v>1110960</v>
      </c>
      <c r="AN1635" s="7">
        <v>0</v>
      </c>
      <c r="AO1635" s="7">
        <v>0</v>
      </c>
      <c r="AP1635" s="7">
        <v>65797885</v>
      </c>
      <c r="AQ1635" s="7">
        <v>3831086</v>
      </c>
      <c r="AR1635" s="7">
        <v>22131507</v>
      </c>
      <c r="AS1635" s="7">
        <v>967308</v>
      </c>
      <c r="AT1635" s="7">
        <v>17875039</v>
      </c>
      <c r="AU1635" s="7">
        <v>1105746</v>
      </c>
      <c r="AV1635" s="7">
        <v>854712</v>
      </c>
      <c r="AW1635" s="7">
        <v>0</v>
      </c>
      <c r="AX1635" s="7">
        <v>0</v>
      </c>
      <c r="AY1635" s="7">
        <v>73433682</v>
      </c>
      <c r="AZ1635" s="7">
        <v>1584655</v>
      </c>
      <c r="BA1635" s="7">
        <v>902185.87</v>
      </c>
      <c r="BB1635" s="7">
        <v>0</v>
      </c>
      <c r="BC1635" s="7">
        <v>27.37</v>
      </c>
      <c r="BD1635" s="7">
        <v>9553.51</v>
      </c>
      <c r="BE1635" s="7">
        <v>112.36</v>
      </c>
      <c r="BF1635" s="7">
        <v>0</v>
      </c>
      <c r="BG1635" s="7">
        <v>1878200.17652993</v>
      </c>
      <c r="BH1635" s="7">
        <v>20946</v>
      </c>
      <c r="BI1635" s="7">
        <v>1385119</v>
      </c>
      <c r="BJ1635" s="7">
        <v>19063364.841666665</v>
      </c>
      <c r="BK1635" s="7">
        <v>16679133.506666666</v>
      </c>
      <c r="BL1635" s="7">
        <v>147648.66</v>
      </c>
      <c r="BM1635" s="7">
        <v>9241628.0200000014</v>
      </c>
      <c r="BN1635" s="130">
        <v>0.58699999999999997</v>
      </c>
      <c r="BO1635" s="131">
        <v>1.0247927999999999E-3</v>
      </c>
      <c r="BP1635" s="161">
        <v>25969.448535903513</v>
      </c>
      <c r="BQ1635" s="162">
        <v>79832431</v>
      </c>
      <c r="BR1635" s="161">
        <v>1053139</v>
      </c>
      <c r="BS1635" s="163">
        <v>17415050.48652992</v>
      </c>
      <c r="BT1635" s="163">
        <v>0</v>
      </c>
      <c r="BU1635" s="161">
        <v>51420583.770000003</v>
      </c>
      <c r="BV1635" s="161">
        <v>1960981.6</v>
      </c>
      <c r="BW1635" s="165">
        <v>79904917.189999998</v>
      </c>
      <c r="BX1635" s="161">
        <v>1053139</v>
      </c>
    </row>
    <row r="1636" spans="1:76" ht="14.45" x14ac:dyDescent="0.3">
      <c r="A1636" s="164" t="s">
        <v>31</v>
      </c>
      <c r="B1636" s="6" t="s">
        <v>177</v>
      </c>
      <c r="C1636" s="6" t="s">
        <v>42</v>
      </c>
      <c r="D1636" s="6" t="s">
        <v>42</v>
      </c>
      <c r="E1636" s="6" t="s">
        <v>36</v>
      </c>
      <c r="F1636" s="24" t="str">
        <f>+Tabela1[[#This Row],[WK]]&amp;Tabela1[[#This Row],[PK]]&amp;Tabela1[[#This Row],[GK]]</f>
        <v>220505</v>
      </c>
      <c r="G1636" s="6" t="s">
        <v>1561</v>
      </c>
      <c r="H1636" s="7">
        <v>281827547.38519847</v>
      </c>
      <c r="I1636" s="8">
        <v>1.371</v>
      </c>
      <c r="J1636" s="7">
        <v>386385567.46999997</v>
      </c>
      <c r="K1636" s="8">
        <v>7.0000000000000007E-2</v>
      </c>
      <c r="L1636" s="7">
        <v>27046989.722899999</v>
      </c>
      <c r="M1636" s="7">
        <v>17748459.722899999</v>
      </c>
      <c r="N1636" s="9">
        <v>1.9087382331293226</v>
      </c>
      <c r="O1636" s="7">
        <v>11499571</v>
      </c>
      <c r="P1636" s="8">
        <v>1.2949999999999999</v>
      </c>
      <c r="Q1636" s="7">
        <v>14891944</v>
      </c>
      <c r="R1636" s="8">
        <v>1.6E-2</v>
      </c>
      <c r="S1636" s="7">
        <v>238271.10399999999</v>
      </c>
      <c r="T1636" s="7">
        <v>-10551.896000000008</v>
      </c>
      <c r="U1636" s="9">
        <v>-4.2407237273081703E-2</v>
      </c>
      <c r="V1636" s="7">
        <v>17737907.826899998</v>
      </c>
      <c r="W1636" s="9">
        <v>1.8578875031540154</v>
      </c>
      <c r="X1636" s="7">
        <v>44453523.667158708</v>
      </c>
      <c r="Y1636" s="7">
        <v>13271528</v>
      </c>
      <c r="Z1636" s="7">
        <v>521198.81499999994</v>
      </c>
      <c r="AA1636" s="7">
        <v>1626487.852158709</v>
      </c>
      <c r="AB1636" s="7">
        <v>29034309</v>
      </c>
      <c r="AC1636" s="7">
        <v>0</v>
      </c>
      <c r="AD1636" s="7">
        <v>26715615.84025871</v>
      </c>
      <c r="AE1636" s="7">
        <v>0</v>
      </c>
      <c r="AF1636" s="7">
        <v>27046989.722899999</v>
      </c>
      <c r="AG1636" s="7">
        <v>238271.10399999999</v>
      </c>
      <c r="AH1636" s="7">
        <v>26715615.84025871</v>
      </c>
      <c r="AI1636" s="7">
        <v>7763669</v>
      </c>
      <c r="AJ1636" s="7">
        <v>231879</v>
      </c>
      <c r="AK1636" s="7">
        <v>9064197</v>
      </c>
      <c r="AL1636" s="7">
        <v>965959</v>
      </c>
      <c r="AM1636" s="7">
        <v>728493</v>
      </c>
      <c r="AN1636" s="7">
        <v>0</v>
      </c>
      <c r="AO1636" s="7">
        <v>0</v>
      </c>
      <c r="AP1636" s="7">
        <v>23854262</v>
      </c>
      <c r="AQ1636" s="7">
        <v>1452073</v>
      </c>
      <c r="AR1636" s="7">
        <v>9298530</v>
      </c>
      <c r="AS1636" s="7">
        <v>248823</v>
      </c>
      <c r="AT1636" s="7">
        <v>10678997</v>
      </c>
      <c r="AU1636" s="7">
        <v>1149198</v>
      </c>
      <c r="AV1636" s="7">
        <v>461509</v>
      </c>
      <c r="AW1636" s="7">
        <v>0</v>
      </c>
      <c r="AX1636" s="7">
        <v>0</v>
      </c>
      <c r="AY1636" s="7">
        <v>26335168</v>
      </c>
      <c r="AZ1636" s="7">
        <v>608235</v>
      </c>
      <c r="BA1636" s="7">
        <v>521198.81499999994</v>
      </c>
      <c r="BB1636" s="7">
        <v>0</v>
      </c>
      <c r="BC1636" s="7">
        <v>21.58</v>
      </c>
      <c r="BD1636" s="7">
        <v>5438.32</v>
      </c>
      <c r="BE1636" s="7">
        <v>188.07</v>
      </c>
      <c r="BF1636" s="7">
        <v>0</v>
      </c>
      <c r="BG1636" s="7">
        <v>1014152.8521587088</v>
      </c>
      <c r="BH1636" s="7">
        <v>11310</v>
      </c>
      <c r="BI1636" s="7">
        <v>612335</v>
      </c>
      <c r="BJ1636" s="7">
        <v>8427522.6933333315</v>
      </c>
      <c r="BK1636" s="7">
        <v>6411711.5533333309</v>
      </c>
      <c r="BL1636" s="7">
        <v>2282928.6800000002</v>
      </c>
      <c r="BM1636" s="7">
        <v>3497387.2000000011</v>
      </c>
      <c r="BN1636" s="130">
        <v>0.71199999999999997</v>
      </c>
      <c r="BO1636" s="131">
        <v>4.6868119999999999E-4</v>
      </c>
      <c r="BP1636" s="161">
        <v>11877.150700019673</v>
      </c>
      <c r="BQ1636" s="162">
        <v>29034309</v>
      </c>
      <c r="BR1636" s="161">
        <v>571226</v>
      </c>
      <c r="BS1636" s="163">
        <v>0</v>
      </c>
      <c r="BT1636" s="163">
        <v>0</v>
      </c>
      <c r="BU1636" s="161">
        <v>27046989.719999999</v>
      </c>
      <c r="BV1636" s="161">
        <v>238271.1</v>
      </c>
      <c r="BW1636" s="165">
        <v>26715615.84</v>
      </c>
      <c r="BX1636" s="161">
        <v>571226</v>
      </c>
    </row>
    <row r="1637" spans="1:76" ht="14.45" x14ac:dyDescent="0.3">
      <c r="A1637" s="164" t="s">
        <v>31</v>
      </c>
      <c r="B1637" s="6" t="s">
        <v>177</v>
      </c>
      <c r="C1637" s="6" t="s">
        <v>42</v>
      </c>
      <c r="D1637" s="6" t="s">
        <v>44</v>
      </c>
      <c r="E1637" s="6" t="s">
        <v>36</v>
      </c>
      <c r="F1637" s="24" t="str">
        <f>+Tabela1[[#This Row],[WK]]&amp;Tabela1[[#This Row],[PK]]&amp;Tabela1[[#This Row],[GK]]</f>
        <v>220506</v>
      </c>
      <c r="G1637" s="6" t="s">
        <v>494</v>
      </c>
      <c r="H1637" s="7">
        <v>261029865.01919886</v>
      </c>
      <c r="I1637" s="8">
        <v>1.371</v>
      </c>
      <c r="J1637" s="7">
        <v>357871944.95000005</v>
      </c>
      <c r="K1637" s="8">
        <v>7.0000000000000007E-2</v>
      </c>
      <c r="L1637" s="7">
        <v>25051036.146500006</v>
      </c>
      <c r="M1637" s="7">
        <v>14800944.146500006</v>
      </c>
      <c r="N1637" s="9">
        <v>1.4439815902628002</v>
      </c>
      <c r="O1637" s="7">
        <v>39553535</v>
      </c>
      <c r="P1637" s="8">
        <v>1.2949999999999999</v>
      </c>
      <c r="Q1637" s="7">
        <v>51221828</v>
      </c>
      <c r="R1637" s="8">
        <v>1.6E-2</v>
      </c>
      <c r="S1637" s="7">
        <v>819549.24800000002</v>
      </c>
      <c r="T1637" s="7">
        <v>166378.24800000002</v>
      </c>
      <c r="U1637" s="9">
        <v>0.2547238747586773</v>
      </c>
      <c r="V1637" s="7">
        <v>14967322.394500006</v>
      </c>
      <c r="W1637" s="9">
        <v>1.3727379037357905</v>
      </c>
      <c r="X1637" s="7">
        <v>62819946.00857088</v>
      </c>
      <c r="Y1637" s="7">
        <v>15537937</v>
      </c>
      <c r="Z1637" s="7">
        <v>734221.04999999993</v>
      </c>
      <c r="AA1637" s="7">
        <v>1841211.9585708841</v>
      </c>
      <c r="AB1637" s="7">
        <v>44706576</v>
      </c>
      <c r="AC1637" s="7">
        <v>0</v>
      </c>
      <c r="AD1637" s="7">
        <v>47852623.61407087</v>
      </c>
      <c r="AE1637" s="7">
        <v>0</v>
      </c>
      <c r="AF1637" s="7">
        <v>25051036.146500006</v>
      </c>
      <c r="AG1637" s="7">
        <v>819549.24800000002</v>
      </c>
      <c r="AH1637" s="7">
        <v>47852623.61407087</v>
      </c>
      <c r="AI1637" s="7">
        <v>8558162</v>
      </c>
      <c r="AJ1637" s="7">
        <v>565820</v>
      </c>
      <c r="AK1637" s="7">
        <v>6939502</v>
      </c>
      <c r="AL1637" s="7">
        <v>10187</v>
      </c>
      <c r="AM1637" s="7">
        <v>958989</v>
      </c>
      <c r="AN1637" s="7">
        <v>0</v>
      </c>
      <c r="AO1637" s="7">
        <v>0</v>
      </c>
      <c r="AP1637" s="7">
        <v>37066921</v>
      </c>
      <c r="AQ1637" s="7">
        <v>2001076</v>
      </c>
      <c r="AR1637" s="7">
        <v>10250092</v>
      </c>
      <c r="AS1637" s="7">
        <v>653171</v>
      </c>
      <c r="AT1637" s="7">
        <v>8089727</v>
      </c>
      <c r="AU1637" s="7">
        <v>596050</v>
      </c>
      <c r="AV1637" s="7">
        <v>924664</v>
      </c>
      <c r="AW1637" s="7">
        <v>0</v>
      </c>
      <c r="AX1637" s="7">
        <v>0</v>
      </c>
      <c r="AY1637" s="7">
        <v>40586083</v>
      </c>
      <c r="AZ1637" s="7">
        <v>836931</v>
      </c>
      <c r="BA1637" s="7">
        <v>734221.04999999993</v>
      </c>
      <c r="BB1637" s="7">
        <v>0</v>
      </c>
      <c r="BC1637" s="7">
        <v>93.87</v>
      </c>
      <c r="BD1637" s="7">
        <v>7530.44</v>
      </c>
      <c r="BE1637" s="7">
        <v>103.02</v>
      </c>
      <c r="BF1637" s="7">
        <v>0</v>
      </c>
      <c r="BG1637" s="7">
        <v>1018994.958570884</v>
      </c>
      <c r="BH1637" s="7">
        <v>11364</v>
      </c>
      <c r="BI1637" s="7">
        <v>822217</v>
      </c>
      <c r="BJ1637" s="7">
        <v>11316157.864166664</v>
      </c>
      <c r="BK1637" s="7">
        <v>9944766.0766666643</v>
      </c>
      <c r="BL1637" s="7">
        <v>198436.83</v>
      </c>
      <c r="BM1637" s="7">
        <v>5088693.49</v>
      </c>
      <c r="BN1637" s="130">
        <v>0.69299999999999995</v>
      </c>
      <c r="BO1637" s="131">
        <v>5.1068420000000003E-4</v>
      </c>
      <c r="BP1637" s="161">
        <v>12941.701988438586</v>
      </c>
      <c r="BQ1637" s="162">
        <v>44706576</v>
      </c>
      <c r="BR1637" s="161">
        <v>609876</v>
      </c>
      <c r="BS1637" s="163">
        <v>3671023.7285708804</v>
      </c>
      <c r="BT1637" s="163">
        <v>0</v>
      </c>
      <c r="BU1637" s="161">
        <v>25051036.149999999</v>
      </c>
      <c r="BV1637" s="161">
        <v>819549.25</v>
      </c>
      <c r="BW1637" s="165">
        <v>44181599.890000001</v>
      </c>
      <c r="BX1637" s="161">
        <v>609876</v>
      </c>
    </row>
    <row r="1638" spans="1:76" ht="14.45" x14ac:dyDescent="0.3">
      <c r="A1638" s="164" t="s">
        <v>31</v>
      </c>
      <c r="B1638" s="6" t="s">
        <v>177</v>
      </c>
      <c r="C1638" s="6" t="s">
        <v>42</v>
      </c>
      <c r="D1638" s="6" t="s">
        <v>51</v>
      </c>
      <c r="E1638" s="6" t="s">
        <v>36</v>
      </c>
      <c r="F1638" s="24" t="str">
        <f>+Tabela1[[#This Row],[WK]]&amp;Tabela1[[#This Row],[PK]]&amp;Tabela1[[#This Row],[GK]]</f>
        <v>220507</v>
      </c>
      <c r="G1638" s="6" t="s">
        <v>1562</v>
      </c>
      <c r="H1638" s="7">
        <v>134910530.83839911</v>
      </c>
      <c r="I1638" s="8">
        <v>1.371</v>
      </c>
      <c r="J1638" s="7">
        <v>184962337.78</v>
      </c>
      <c r="K1638" s="8">
        <v>7.0000000000000007E-2</v>
      </c>
      <c r="L1638" s="7">
        <v>12947363.644600002</v>
      </c>
      <c r="M1638" s="7">
        <v>7819395.6446000021</v>
      </c>
      <c r="N1638" s="9">
        <v>1.5248526598839935</v>
      </c>
      <c r="O1638" s="7">
        <v>18098560</v>
      </c>
      <c r="P1638" s="8">
        <v>1.2949999999999999</v>
      </c>
      <c r="Q1638" s="7">
        <v>23437635</v>
      </c>
      <c r="R1638" s="8">
        <v>1.6E-2</v>
      </c>
      <c r="S1638" s="7">
        <v>375002.16000000003</v>
      </c>
      <c r="T1638" s="7">
        <v>178063.16000000003</v>
      </c>
      <c r="U1638" s="9">
        <v>0.90415387505775913</v>
      </c>
      <c r="V1638" s="7">
        <v>7997458.8046000022</v>
      </c>
      <c r="W1638" s="9">
        <v>1.5018964283507679</v>
      </c>
      <c r="X1638" s="7">
        <v>29375300.710256808</v>
      </c>
      <c r="Y1638" s="7">
        <v>7800792</v>
      </c>
      <c r="Z1638" s="7">
        <v>843009.505</v>
      </c>
      <c r="AA1638" s="7">
        <v>787807.20525680901</v>
      </c>
      <c r="AB1638" s="7">
        <v>19943692</v>
      </c>
      <c r="AC1638" s="7">
        <v>0</v>
      </c>
      <c r="AD1638" s="7">
        <v>21377841.905656803</v>
      </c>
      <c r="AE1638" s="7">
        <v>0</v>
      </c>
      <c r="AF1638" s="7">
        <v>12947363.644600002</v>
      </c>
      <c r="AG1638" s="7">
        <v>375002.16000000003</v>
      </c>
      <c r="AH1638" s="7">
        <v>21377841.905656803</v>
      </c>
      <c r="AI1638" s="7">
        <v>4281521</v>
      </c>
      <c r="AJ1638" s="7">
        <v>122995</v>
      </c>
      <c r="AK1638" s="7">
        <v>4381850</v>
      </c>
      <c r="AL1638" s="7">
        <v>6848</v>
      </c>
      <c r="AM1638" s="7">
        <v>397157</v>
      </c>
      <c r="AN1638" s="7">
        <v>0</v>
      </c>
      <c r="AO1638" s="7">
        <v>0</v>
      </c>
      <c r="AP1638" s="7">
        <v>16541553</v>
      </c>
      <c r="AQ1638" s="7">
        <v>887157</v>
      </c>
      <c r="AR1638" s="7">
        <v>5127968</v>
      </c>
      <c r="AS1638" s="7">
        <v>196939</v>
      </c>
      <c r="AT1638" s="7">
        <v>5357971</v>
      </c>
      <c r="AU1638" s="7">
        <v>616008</v>
      </c>
      <c r="AV1638" s="7">
        <v>683781</v>
      </c>
      <c r="AW1638" s="7">
        <v>0</v>
      </c>
      <c r="AX1638" s="7">
        <v>0</v>
      </c>
      <c r="AY1638" s="7">
        <v>18163422</v>
      </c>
      <c r="AZ1638" s="7">
        <v>361697</v>
      </c>
      <c r="BA1638" s="7">
        <v>843009.505</v>
      </c>
      <c r="BB1638" s="7">
        <v>0</v>
      </c>
      <c r="BC1638" s="7">
        <v>25.33</v>
      </c>
      <c r="BD1638" s="7">
        <v>8857.64</v>
      </c>
      <c r="BE1638" s="7">
        <v>245.09</v>
      </c>
      <c r="BF1638" s="7">
        <v>0</v>
      </c>
      <c r="BG1638" s="7">
        <v>511470.20525680896</v>
      </c>
      <c r="BH1638" s="7">
        <v>5704</v>
      </c>
      <c r="BI1638" s="7">
        <v>276337</v>
      </c>
      <c r="BJ1638" s="7">
        <v>3803220.6475</v>
      </c>
      <c r="BK1638" s="7">
        <v>2491349.3200000003</v>
      </c>
      <c r="BL1638" s="7">
        <v>222761.21</v>
      </c>
      <c r="BM1638" s="7">
        <v>4801962.8899999997</v>
      </c>
      <c r="BN1638" s="130">
        <v>0.69099999999999995</v>
      </c>
      <c r="BO1638" s="131">
        <v>2.54152E-4</v>
      </c>
      <c r="BP1638" s="161">
        <v>6440.3351913087881</v>
      </c>
      <c r="BQ1638" s="162">
        <v>19943692</v>
      </c>
      <c r="BR1638" s="161">
        <v>313014</v>
      </c>
      <c r="BS1638" s="163">
        <v>180911.71025680751</v>
      </c>
      <c r="BT1638" s="163">
        <v>0</v>
      </c>
      <c r="BU1638" s="161">
        <v>12947363.640000001</v>
      </c>
      <c r="BV1638" s="161">
        <v>375002.16</v>
      </c>
      <c r="BW1638" s="165">
        <v>21196930.199999999</v>
      </c>
      <c r="BX1638" s="161">
        <v>313014</v>
      </c>
    </row>
    <row r="1639" spans="1:76" ht="14.45" x14ac:dyDescent="0.3">
      <c r="A1639" s="164" t="s">
        <v>31</v>
      </c>
      <c r="B1639" s="6" t="s">
        <v>177</v>
      </c>
      <c r="C1639" s="6" t="s">
        <v>42</v>
      </c>
      <c r="D1639" s="6" t="s">
        <v>75</v>
      </c>
      <c r="E1639" s="6" t="s">
        <v>40</v>
      </c>
      <c r="F1639" s="24" t="str">
        <f>+Tabela1[[#This Row],[WK]]&amp;Tabela1[[#This Row],[PK]]&amp;Tabela1[[#This Row],[GK]]</f>
        <v>220508</v>
      </c>
      <c r="G1639" s="6" t="s">
        <v>1563</v>
      </c>
      <c r="H1639" s="7">
        <v>2023541070.3777888</v>
      </c>
      <c r="I1639" s="8">
        <v>1.371</v>
      </c>
      <c r="J1639" s="7">
        <v>2774274807.4899998</v>
      </c>
      <c r="K1639" s="8">
        <v>7.0000000000000007E-2</v>
      </c>
      <c r="L1639" s="7">
        <v>194199236.52430001</v>
      </c>
      <c r="M1639" s="7">
        <v>93034473.524300009</v>
      </c>
      <c r="N1639" s="9">
        <v>0.91963318813191908</v>
      </c>
      <c r="O1639" s="7">
        <v>378944166</v>
      </c>
      <c r="P1639" s="8">
        <v>1.2949999999999999</v>
      </c>
      <c r="Q1639" s="7">
        <v>490732695</v>
      </c>
      <c r="R1639" s="8">
        <v>1.6E-2</v>
      </c>
      <c r="S1639" s="7">
        <v>7851723.1200000001</v>
      </c>
      <c r="T1639" s="7">
        <v>882821.12000000011</v>
      </c>
      <c r="U1639" s="9">
        <v>0.12668008819753818</v>
      </c>
      <c r="V1639" s="7">
        <v>93917294.644300014</v>
      </c>
      <c r="W1639" s="9">
        <v>0.86852965396391602</v>
      </c>
      <c r="X1639" s="7">
        <v>146050557.16381925</v>
      </c>
      <c r="Y1639" s="7">
        <v>0</v>
      </c>
      <c r="Z1639" s="7">
        <v>245878.36000000002</v>
      </c>
      <c r="AA1639" s="7">
        <v>8215864.8038192438</v>
      </c>
      <c r="AB1639" s="7">
        <v>137588814</v>
      </c>
      <c r="AC1639" s="7">
        <v>0</v>
      </c>
      <c r="AD1639" s="7">
        <v>52133262.519519247</v>
      </c>
      <c r="AE1639" s="7">
        <v>0</v>
      </c>
      <c r="AF1639" s="7">
        <v>194199236.52430001</v>
      </c>
      <c r="AG1639" s="7">
        <v>7851723.1200000001</v>
      </c>
      <c r="AH1639" s="7">
        <v>52133262.519519247</v>
      </c>
      <c r="AI1639" s="7">
        <v>84466009</v>
      </c>
      <c r="AJ1639" s="7">
        <v>7039797</v>
      </c>
      <c r="AK1639" s="7">
        <v>0</v>
      </c>
      <c r="AL1639" s="7">
        <v>0</v>
      </c>
      <c r="AM1639" s="7">
        <v>2404718</v>
      </c>
      <c r="AN1639" s="7">
        <v>0</v>
      </c>
      <c r="AO1639" s="7">
        <v>0</v>
      </c>
      <c r="AP1639" s="7">
        <v>105893699</v>
      </c>
      <c r="AQ1639" s="7">
        <v>8521481</v>
      </c>
      <c r="AR1639" s="7">
        <v>101164763</v>
      </c>
      <c r="AS1639" s="7">
        <v>6968902</v>
      </c>
      <c r="AT1639" s="7">
        <v>0</v>
      </c>
      <c r="AU1639" s="7">
        <v>0</v>
      </c>
      <c r="AV1639" s="7">
        <v>2278490</v>
      </c>
      <c r="AW1639" s="7">
        <v>0</v>
      </c>
      <c r="AX1639" s="7">
        <v>0</v>
      </c>
      <c r="AY1639" s="7">
        <v>119508477</v>
      </c>
      <c r="AZ1639" s="7">
        <v>3818094</v>
      </c>
      <c r="BA1639" s="7">
        <v>245878.36000000002</v>
      </c>
      <c r="BB1639" s="7">
        <v>0</v>
      </c>
      <c r="BC1639" s="7">
        <v>64.06</v>
      </c>
      <c r="BD1639" s="7">
        <v>2430.3200000000002</v>
      </c>
      <c r="BE1639" s="7">
        <v>0</v>
      </c>
      <c r="BF1639" s="7">
        <v>0</v>
      </c>
      <c r="BG1639" s="7">
        <v>4571488.8038192438</v>
      </c>
      <c r="BH1639" s="7">
        <v>50982</v>
      </c>
      <c r="BI1639" s="7">
        <v>3644376</v>
      </c>
      <c r="BJ1639" s="7">
        <v>50157640.821666665</v>
      </c>
      <c r="BK1639" s="7">
        <v>42483446.346666664</v>
      </c>
      <c r="BL1639" s="7">
        <v>11542238.916666666</v>
      </c>
      <c r="BM1639" s="7">
        <v>7612300.0666666701</v>
      </c>
      <c r="BN1639" s="130">
        <v>1.105</v>
      </c>
      <c r="BO1639" s="131">
        <v>2.0582560000000001E-3</v>
      </c>
      <c r="BP1639" s="161">
        <v>52159.011060013945</v>
      </c>
      <c r="BQ1639" s="162">
        <v>137588814</v>
      </c>
      <c r="BR1639" s="161">
        <v>3290972</v>
      </c>
      <c r="BS1639" s="163">
        <v>0</v>
      </c>
      <c r="BT1639" s="163">
        <v>0</v>
      </c>
      <c r="BU1639" s="161">
        <v>194199236.52000001</v>
      </c>
      <c r="BV1639" s="161">
        <v>7851723.1200000001</v>
      </c>
      <c r="BW1639" s="165">
        <v>52133262.520000003</v>
      </c>
      <c r="BX1639" s="161">
        <v>3290972</v>
      </c>
    </row>
    <row r="1640" spans="1:76" ht="14.45" x14ac:dyDescent="0.3">
      <c r="A1640" s="164" t="s">
        <v>31</v>
      </c>
      <c r="B1640" s="6" t="s">
        <v>177</v>
      </c>
      <c r="C1640" s="6" t="s">
        <v>44</v>
      </c>
      <c r="D1640" s="6" t="s">
        <v>33</v>
      </c>
      <c r="E1640" s="6" t="s">
        <v>34</v>
      </c>
      <c r="F1640" s="24" t="str">
        <f>+Tabela1[[#This Row],[WK]]&amp;Tabela1[[#This Row],[PK]]&amp;Tabela1[[#This Row],[GK]]</f>
        <v>220601</v>
      </c>
      <c r="G1640" s="6" t="s">
        <v>1564</v>
      </c>
      <c r="H1640" s="7">
        <v>799889791.31560755</v>
      </c>
      <c r="I1640" s="8">
        <v>1.371</v>
      </c>
      <c r="J1640" s="7">
        <v>1096648903.8900001</v>
      </c>
      <c r="K1640" s="8">
        <v>7.0000000000000007E-2</v>
      </c>
      <c r="L1640" s="7">
        <v>76765423.27230002</v>
      </c>
      <c r="M1640" s="7">
        <v>43012126.27230002</v>
      </c>
      <c r="N1640" s="9">
        <v>1.2743088852120141</v>
      </c>
      <c r="O1640" s="7">
        <v>93242988</v>
      </c>
      <c r="P1640" s="8">
        <v>1.2949999999999999</v>
      </c>
      <c r="Q1640" s="7">
        <v>120749669</v>
      </c>
      <c r="R1640" s="8">
        <v>1.6E-2</v>
      </c>
      <c r="S1640" s="7">
        <v>1931994.7040000001</v>
      </c>
      <c r="T1640" s="7">
        <v>-168563.29599999986</v>
      </c>
      <c r="U1640" s="9">
        <v>-8.0246913439190853E-2</v>
      </c>
      <c r="V1640" s="7">
        <v>42843562.976300016</v>
      </c>
      <c r="W1640" s="9">
        <v>1.1949499705484952</v>
      </c>
      <c r="X1640" s="7">
        <v>74747529.300721854</v>
      </c>
      <c r="Y1640" s="7">
        <v>18842366</v>
      </c>
      <c r="Z1640" s="7">
        <v>1097.5550000000001</v>
      </c>
      <c r="AA1640" s="7">
        <v>3627238.7457218557</v>
      </c>
      <c r="AB1640" s="7">
        <v>52276827</v>
      </c>
      <c r="AC1640" s="7">
        <v>0</v>
      </c>
      <c r="AD1640" s="7">
        <v>31903966.324421834</v>
      </c>
      <c r="AE1640" s="7">
        <v>0</v>
      </c>
      <c r="AF1640" s="7">
        <v>76765423.27230002</v>
      </c>
      <c r="AG1640" s="7">
        <v>1931994.7040000001</v>
      </c>
      <c r="AH1640" s="7">
        <v>31903966.324421834</v>
      </c>
      <c r="AI1640" s="7">
        <v>28181812</v>
      </c>
      <c r="AJ1640" s="7">
        <v>1957770</v>
      </c>
      <c r="AK1640" s="7">
        <v>7194405</v>
      </c>
      <c r="AL1640" s="7">
        <v>1214771</v>
      </c>
      <c r="AM1640" s="7">
        <v>1509337</v>
      </c>
      <c r="AN1640" s="7">
        <v>0</v>
      </c>
      <c r="AO1640" s="7">
        <v>0</v>
      </c>
      <c r="AP1640" s="7">
        <v>39254630</v>
      </c>
      <c r="AQ1640" s="7">
        <v>4045913</v>
      </c>
      <c r="AR1640" s="7">
        <v>33753297</v>
      </c>
      <c r="AS1640" s="7">
        <v>2100558</v>
      </c>
      <c r="AT1640" s="7">
        <v>8158977</v>
      </c>
      <c r="AU1640" s="7">
        <v>1584594</v>
      </c>
      <c r="AV1640" s="7">
        <v>1479020</v>
      </c>
      <c r="AW1640" s="7">
        <v>0</v>
      </c>
      <c r="AX1640" s="7">
        <v>0</v>
      </c>
      <c r="AY1640" s="7">
        <v>45386892</v>
      </c>
      <c r="AZ1640" s="7">
        <v>1769558</v>
      </c>
      <c r="BA1640" s="7">
        <v>1097.5550000000001</v>
      </c>
      <c r="BB1640" s="7">
        <v>0</v>
      </c>
      <c r="BC1640" s="7">
        <v>3.53</v>
      </c>
      <c r="BD1640" s="7">
        <v>0</v>
      </c>
      <c r="BE1640" s="7">
        <v>7.0000000000000007E-2</v>
      </c>
      <c r="BF1640" s="7">
        <v>0</v>
      </c>
      <c r="BG1640" s="7">
        <v>2088921.7457218557</v>
      </c>
      <c r="BH1640" s="7">
        <v>23296</v>
      </c>
      <c r="BI1640" s="7">
        <v>1538317</v>
      </c>
      <c r="BJ1640" s="7">
        <v>21171885.480000004</v>
      </c>
      <c r="BK1640" s="7">
        <v>11432646.210000005</v>
      </c>
      <c r="BL1640" s="7">
        <v>13402291.063333333</v>
      </c>
      <c r="BM1640" s="7">
        <v>12152374.953333333</v>
      </c>
      <c r="BN1640" s="130">
        <v>0.80800000000000005</v>
      </c>
      <c r="BO1640" s="131">
        <v>1.0754486000000001E-3</v>
      </c>
      <c r="BP1640" s="161">
        <v>27253.113294401133</v>
      </c>
      <c r="BQ1640" s="162">
        <v>52276827</v>
      </c>
      <c r="BR1640" s="161">
        <v>1228405</v>
      </c>
      <c r="BS1640" s="163">
        <v>3684727.1807218548</v>
      </c>
      <c r="BT1640" s="163">
        <v>0</v>
      </c>
      <c r="BU1640" s="161">
        <v>76765423.269999996</v>
      </c>
      <c r="BV1640" s="161">
        <v>1931994.7</v>
      </c>
      <c r="BW1640" s="165">
        <v>28219239.140000001</v>
      </c>
      <c r="BX1640" s="161">
        <v>1228405</v>
      </c>
    </row>
    <row r="1641" spans="1:76" ht="14.45" x14ac:dyDescent="0.3">
      <c r="A1641" s="164" t="s">
        <v>31</v>
      </c>
      <c r="B1641" s="6" t="s">
        <v>177</v>
      </c>
      <c r="C1641" s="6" t="s">
        <v>44</v>
      </c>
      <c r="D1641" s="6" t="s">
        <v>32</v>
      </c>
      <c r="E1641" s="6" t="s">
        <v>36</v>
      </c>
      <c r="F1641" s="24" t="str">
        <f>+Tabela1[[#This Row],[WK]]&amp;Tabela1[[#This Row],[PK]]&amp;Tabela1[[#This Row],[GK]]</f>
        <v>220602</v>
      </c>
      <c r="G1641" s="6" t="s">
        <v>1565</v>
      </c>
      <c r="H1641" s="7">
        <v>118710024.29519966</v>
      </c>
      <c r="I1641" s="8">
        <v>1.371</v>
      </c>
      <c r="J1641" s="7">
        <v>162751443.30000001</v>
      </c>
      <c r="K1641" s="8">
        <v>7.0000000000000007E-2</v>
      </c>
      <c r="L1641" s="7">
        <v>11392601.031000001</v>
      </c>
      <c r="M1641" s="7">
        <v>7544787.0310000014</v>
      </c>
      <c r="N1641" s="9">
        <v>1.9607982690951282</v>
      </c>
      <c r="O1641" s="7">
        <v>1986626</v>
      </c>
      <c r="P1641" s="8">
        <v>1.2949999999999999</v>
      </c>
      <c r="Q1641" s="7">
        <v>2572681</v>
      </c>
      <c r="R1641" s="8">
        <v>1.6E-2</v>
      </c>
      <c r="S1641" s="7">
        <v>41162.896000000001</v>
      </c>
      <c r="T1641" s="7">
        <v>-336496.10399999999</v>
      </c>
      <c r="U1641" s="9">
        <v>-0.89100512366976559</v>
      </c>
      <c r="V1641" s="7">
        <v>7208290.9270000011</v>
      </c>
      <c r="W1641" s="9">
        <v>1.7059133798748687</v>
      </c>
      <c r="X1641" s="7">
        <v>20331792.683649175</v>
      </c>
      <c r="Y1641" s="7">
        <v>6684790</v>
      </c>
      <c r="Z1641" s="7">
        <v>1164625.98</v>
      </c>
      <c r="AA1641" s="7">
        <v>771508.7036491764</v>
      </c>
      <c r="AB1641" s="7">
        <v>11710868</v>
      </c>
      <c r="AC1641" s="7">
        <v>0</v>
      </c>
      <c r="AD1641" s="7">
        <v>13123501.756649174</v>
      </c>
      <c r="AE1641" s="7">
        <v>0</v>
      </c>
      <c r="AF1641" s="7">
        <v>11392601.031000001</v>
      </c>
      <c r="AG1641" s="7">
        <v>41162.896000000001</v>
      </c>
      <c r="AH1641" s="7">
        <v>13123501.756649174</v>
      </c>
      <c r="AI1641" s="7">
        <v>3212675</v>
      </c>
      <c r="AJ1641" s="7">
        <v>269241</v>
      </c>
      <c r="AK1641" s="7">
        <v>4688098</v>
      </c>
      <c r="AL1641" s="7">
        <v>0</v>
      </c>
      <c r="AM1641" s="7">
        <v>808067</v>
      </c>
      <c r="AN1641" s="7">
        <v>0</v>
      </c>
      <c r="AO1641" s="7">
        <v>0</v>
      </c>
      <c r="AP1641" s="7">
        <v>9409618</v>
      </c>
      <c r="AQ1641" s="7">
        <v>588786</v>
      </c>
      <c r="AR1641" s="7">
        <v>3847814</v>
      </c>
      <c r="AS1641" s="7">
        <v>377659</v>
      </c>
      <c r="AT1641" s="7">
        <v>5397536</v>
      </c>
      <c r="AU1641" s="7">
        <v>385678</v>
      </c>
      <c r="AV1641" s="7">
        <v>763193</v>
      </c>
      <c r="AW1641" s="7">
        <v>0</v>
      </c>
      <c r="AX1641" s="7">
        <v>0</v>
      </c>
      <c r="AY1641" s="7">
        <v>10418629</v>
      </c>
      <c r="AZ1641" s="7">
        <v>244916</v>
      </c>
      <c r="BA1641" s="7">
        <v>1164625.98</v>
      </c>
      <c r="BB1641" s="7">
        <v>0</v>
      </c>
      <c r="BC1641" s="7">
        <v>0</v>
      </c>
      <c r="BD1641" s="7">
        <v>12522.86</v>
      </c>
      <c r="BE1641" s="7">
        <v>0</v>
      </c>
      <c r="BF1641" s="7">
        <v>0</v>
      </c>
      <c r="BG1641" s="7">
        <v>397680.7036491764</v>
      </c>
      <c r="BH1641" s="7">
        <v>4435</v>
      </c>
      <c r="BI1641" s="7">
        <v>373828</v>
      </c>
      <c r="BJ1641" s="7">
        <v>5145050.9024999999</v>
      </c>
      <c r="BK1641" s="7">
        <v>4222089.1133333333</v>
      </c>
      <c r="BL1641" s="7">
        <v>307566.07</v>
      </c>
      <c r="BM1641" s="7">
        <v>3076715.0166666666</v>
      </c>
      <c r="BN1641" s="130">
        <v>0.66800000000000004</v>
      </c>
      <c r="BO1641" s="131">
        <v>2.0049400000000001E-4</v>
      </c>
      <c r="BP1641" s="161">
        <v>5080.6310550669605</v>
      </c>
      <c r="BQ1641" s="162">
        <v>11710868</v>
      </c>
      <c r="BR1641" s="161">
        <v>245192</v>
      </c>
      <c r="BS1641" s="163">
        <v>274974.64364917483</v>
      </c>
      <c r="BT1641" s="163">
        <v>0</v>
      </c>
      <c r="BU1641" s="161">
        <v>11392601.029999999</v>
      </c>
      <c r="BV1641" s="161">
        <v>41162.9</v>
      </c>
      <c r="BW1641" s="165">
        <v>12848527.109999999</v>
      </c>
      <c r="BX1641" s="161">
        <v>245192</v>
      </c>
    </row>
    <row r="1642" spans="1:76" ht="14.45" x14ac:dyDescent="0.3">
      <c r="A1642" s="164" t="s">
        <v>31</v>
      </c>
      <c r="B1642" s="6" t="s">
        <v>177</v>
      </c>
      <c r="C1642" s="6" t="s">
        <v>44</v>
      </c>
      <c r="D1642" s="6" t="s">
        <v>37</v>
      </c>
      <c r="E1642" s="6" t="s">
        <v>36</v>
      </c>
      <c r="F1642" s="24" t="str">
        <f>+Tabela1[[#This Row],[WK]]&amp;Tabela1[[#This Row],[PK]]&amp;Tabela1[[#This Row],[GK]]</f>
        <v>220603</v>
      </c>
      <c r="G1642" s="6" t="s">
        <v>1566</v>
      </c>
      <c r="H1642" s="7">
        <v>145671563.38519943</v>
      </c>
      <c r="I1642" s="8">
        <v>1.371</v>
      </c>
      <c r="J1642" s="7">
        <v>199715713.40000001</v>
      </c>
      <c r="K1642" s="8">
        <v>7.0000000000000007E-2</v>
      </c>
      <c r="L1642" s="7">
        <v>13980099.938000001</v>
      </c>
      <c r="M1642" s="7">
        <v>9085191.938000001</v>
      </c>
      <c r="N1642" s="9">
        <v>1.8560495800942534</v>
      </c>
      <c r="O1642" s="7">
        <v>24784583</v>
      </c>
      <c r="P1642" s="8">
        <v>1.2949999999999999</v>
      </c>
      <c r="Q1642" s="7">
        <v>32096035</v>
      </c>
      <c r="R1642" s="8">
        <v>1.6E-2</v>
      </c>
      <c r="S1642" s="7">
        <v>513536.56</v>
      </c>
      <c r="T1642" s="7">
        <v>264740.56</v>
      </c>
      <c r="U1642" s="9">
        <v>1.0640868824257625</v>
      </c>
      <c r="V1642" s="7">
        <v>9349932.4980000015</v>
      </c>
      <c r="W1642" s="9">
        <v>1.8177431084681392</v>
      </c>
      <c r="X1642" s="7">
        <v>25731979.361911416</v>
      </c>
      <c r="Y1642" s="7">
        <v>8366675</v>
      </c>
      <c r="Z1642" s="7">
        <v>1204320.7050000001</v>
      </c>
      <c r="AA1642" s="7">
        <v>1016978.6569114166</v>
      </c>
      <c r="AB1642" s="7">
        <v>15144005</v>
      </c>
      <c r="AC1642" s="7">
        <v>0</v>
      </c>
      <c r="AD1642" s="7">
        <v>16382046.863911415</v>
      </c>
      <c r="AE1642" s="7">
        <v>0</v>
      </c>
      <c r="AF1642" s="7">
        <v>13980099.938000001</v>
      </c>
      <c r="AG1642" s="7">
        <v>513536.56</v>
      </c>
      <c r="AH1642" s="7">
        <v>16382046.863911415</v>
      </c>
      <c r="AI1642" s="7">
        <v>4086930</v>
      </c>
      <c r="AJ1642" s="7">
        <v>191251</v>
      </c>
      <c r="AK1642" s="7">
        <v>5889930</v>
      </c>
      <c r="AL1642" s="7">
        <v>0</v>
      </c>
      <c r="AM1642" s="7">
        <v>829513</v>
      </c>
      <c r="AN1642" s="7">
        <v>0</v>
      </c>
      <c r="AO1642" s="7">
        <v>0</v>
      </c>
      <c r="AP1642" s="7">
        <v>12249068</v>
      </c>
      <c r="AQ1642" s="7">
        <v>668351</v>
      </c>
      <c r="AR1642" s="7">
        <v>4894908</v>
      </c>
      <c r="AS1642" s="7">
        <v>248796</v>
      </c>
      <c r="AT1642" s="7">
        <v>6347994</v>
      </c>
      <c r="AU1642" s="7">
        <v>318883</v>
      </c>
      <c r="AV1642" s="7">
        <v>864384</v>
      </c>
      <c r="AW1642" s="7">
        <v>0</v>
      </c>
      <c r="AX1642" s="7">
        <v>0</v>
      </c>
      <c r="AY1642" s="7">
        <v>13628079</v>
      </c>
      <c r="AZ1642" s="7">
        <v>282221</v>
      </c>
      <c r="BA1642" s="7">
        <v>1204320.7050000001</v>
      </c>
      <c r="BB1642" s="7">
        <v>0</v>
      </c>
      <c r="BC1642" s="7">
        <v>0</v>
      </c>
      <c r="BD1642" s="7">
        <v>8980.44</v>
      </c>
      <c r="BE1642" s="7">
        <v>7938.49</v>
      </c>
      <c r="BF1642" s="7">
        <v>0</v>
      </c>
      <c r="BG1642" s="7">
        <v>548682.65691141656</v>
      </c>
      <c r="BH1642" s="7">
        <v>6119</v>
      </c>
      <c r="BI1642" s="7">
        <v>468296</v>
      </c>
      <c r="BJ1642" s="7">
        <v>6445258.0658333339</v>
      </c>
      <c r="BK1642" s="7">
        <v>4309697.2333333334</v>
      </c>
      <c r="BL1642" s="7">
        <v>1455543.7300000002</v>
      </c>
      <c r="BM1642" s="7">
        <v>5631155.8700000001</v>
      </c>
      <c r="BN1642" s="130">
        <v>0.69399999999999995</v>
      </c>
      <c r="BO1642" s="131">
        <v>2.7521510000000002E-4</v>
      </c>
      <c r="BP1642" s="161">
        <v>6974.6118717746722</v>
      </c>
      <c r="BQ1642" s="162">
        <v>15144005</v>
      </c>
      <c r="BR1642" s="161">
        <v>340436</v>
      </c>
      <c r="BS1642" s="163">
        <v>718898.24191141594</v>
      </c>
      <c r="BT1642" s="163">
        <v>0</v>
      </c>
      <c r="BU1642" s="161">
        <v>13980099.939999999</v>
      </c>
      <c r="BV1642" s="161">
        <v>513536.56</v>
      </c>
      <c r="BW1642" s="165">
        <v>15663148.619999999</v>
      </c>
      <c r="BX1642" s="161">
        <v>340436</v>
      </c>
    </row>
    <row r="1643" spans="1:76" ht="14.45" x14ac:dyDescent="0.3">
      <c r="A1643" s="164" t="s">
        <v>31</v>
      </c>
      <c r="B1643" s="6" t="s">
        <v>177</v>
      </c>
      <c r="C1643" s="6" t="s">
        <v>44</v>
      </c>
      <c r="D1643" s="6" t="s">
        <v>39</v>
      </c>
      <c r="E1643" s="6" t="s">
        <v>36</v>
      </c>
      <c r="F1643" s="24" t="str">
        <f>+Tabela1[[#This Row],[WK]]&amp;Tabela1[[#This Row],[PK]]&amp;Tabela1[[#This Row],[GK]]</f>
        <v>220604</v>
      </c>
      <c r="G1643" s="6" t="s">
        <v>1564</v>
      </c>
      <c r="H1643" s="7">
        <v>465533239.09019917</v>
      </c>
      <c r="I1643" s="8">
        <v>1.371</v>
      </c>
      <c r="J1643" s="7">
        <v>638246070.79000008</v>
      </c>
      <c r="K1643" s="8">
        <v>7.0000000000000007E-2</v>
      </c>
      <c r="L1643" s="7">
        <v>44677224.955300011</v>
      </c>
      <c r="M1643" s="7">
        <v>27237680.955300011</v>
      </c>
      <c r="N1643" s="9">
        <v>1.5618344697143463</v>
      </c>
      <c r="O1643" s="7">
        <v>95621619</v>
      </c>
      <c r="P1643" s="8">
        <v>1.2949999999999999</v>
      </c>
      <c r="Q1643" s="7">
        <v>123829997</v>
      </c>
      <c r="R1643" s="8">
        <v>1.6E-2</v>
      </c>
      <c r="S1643" s="7">
        <v>1981279.952</v>
      </c>
      <c r="T1643" s="7">
        <v>936493.95200000005</v>
      </c>
      <c r="U1643" s="9">
        <v>0.89635002000409658</v>
      </c>
      <c r="V1643" s="7">
        <v>28174174.90730001</v>
      </c>
      <c r="W1643" s="9">
        <v>1.5242194284185584</v>
      </c>
      <c r="X1643" s="7">
        <v>41581436.253999799</v>
      </c>
      <c r="Y1643" s="7">
        <v>0</v>
      </c>
      <c r="Z1643" s="7">
        <v>1135128.395</v>
      </c>
      <c r="AA1643" s="7">
        <v>2762214.8589998009</v>
      </c>
      <c r="AB1643" s="7">
        <v>35612609</v>
      </c>
      <c r="AC1643" s="7">
        <v>2071484</v>
      </c>
      <c r="AD1643" s="7">
        <v>13407261.346699789</v>
      </c>
      <c r="AE1643" s="7">
        <v>0</v>
      </c>
      <c r="AF1643" s="7">
        <v>44677224.955300011</v>
      </c>
      <c r="AG1643" s="7">
        <v>1981279.952</v>
      </c>
      <c r="AH1643" s="7">
        <v>13407261.346699789</v>
      </c>
      <c r="AI1643" s="7">
        <v>14560887</v>
      </c>
      <c r="AJ1643" s="7">
        <v>813499</v>
      </c>
      <c r="AK1643" s="7">
        <v>5535112</v>
      </c>
      <c r="AL1643" s="7">
        <v>1213098</v>
      </c>
      <c r="AM1643" s="7">
        <v>1344826</v>
      </c>
      <c r="AN1643" s="7">
        <v>0</v>
      </c>
      <c r="AO1643" s="7">
        <v>0</v>
      </c>
      <c r="AP1643" s="7">
        <v>29090009</v>
      </c>
      <c r="AQ1643" s="7">
        <v>1495835</v>
      </c>
      <c r="AR1643" s="7">
        <v>17439544</v>
      </c>
      <c r="AS1643" s="7">
        <v>1044786</v>
      </c>
      <c r="AT1643" s="7">
        <v>5726981</v>
      </c>
      <c r="AU1643" s="7">
        <v>500964</v>
      </c>
      <c r="AV1643" s="7">
        <v>946050</v>
      </c>
      <c r="AW1643" s="7">
        <v>0</v>
      </c>
      <c r="AX1643" s="7">
        <v>0</v>
      </c>
      <c r="AY1643" s="7">
        <v>32300124</v>
      </c>
      <c r="AZ1643" s="7">
        <v>639052</v>
      </c>
      <c r="BA1643" s="7">
        <v>1135128.395</v>
      </c>
      <c r="BB1643" s="7">
        <v>0</v>
      </c>
      <c r="BC1643" s="7">
        <v>10.64</v>
      </c>
      <c r="BD1643" s="7">
        <v>10122.08</v>
      </c>
      <c r="BE1643" s="7">
        <v>4096.2700000000004</v>
      </c>
      <c r="BF1643" s="7">
        <v>0</v>
      </c>
      <c r="BG1643" s="7">
        <v>1446893.8589998009</v>
      </c>
      <c r="BH1643" s="7">
        <v>16136</v>
      </c>
      <c r="BI1643" s="7">
        <v>1315321</v>
      </c>
      <c r="BJ1643" s="7">
        <v>18102801.867499992</v>
      </c>
      <c r="BK1643" s="7">
        <v>13407954.923333328</v>
      </c>
      <c r="BL1643" s="7">
        <v>6701907.1966666663</v>
      </c>
      <c r="BM1643" s="7">
        <v>5375573.3833333328</v>
      </c>
      <c r="BN1643" s="130">
        <v>1.1220000000000001</v>
      </c>
      <c r="BO1643" s="131">
        <v>5.7389180000000004E-4</v>
      </c>
      <c r="BP1643" s="161">
        <v>14543.531511708024</v>
      </c>
      <c r="BQ1643" s="162">
        <v>35612609</v>
      </c>
      <c r="BR1643" s="161">
        <v>873555</v>
      </c>
      <c r="BS1643" s="163">
        <v>0</v>
      </c>
      <c r="BT1643" s="163">
        <v>2905289.4399999976</v>
      </c>
      <c r="BU1643" s="161">
        <v>44677224.960000001</v>
      </c>
      <c r="BV1643" s="161">
        <v>1981279.95</v>
      </c>
      <c r="BW1643" s="165">
        <v>16312550.789999997</v>
      </c>
      <c r="BX1643" s="161">
        <v>873555</v>
      </c>
    </row>
    <row r="1644" spans="1:76" ht="14.45" x14ac:dyDescent="0.3">
      <c r="A1644" s="164" t="s">
        <v>31</v>
      </c>
      <c r="B1644" s="6" t="s">
        <v>177</v>
      </c>
      <c r="C1644" s="6" t="s">
        <v>44</v>
      </c>
      <c r="D1644" s="6" t="s">
        <v>42</v>
      </c>
      <c r="E1644" s="6" t="s">
        <v>36</v>
      </c>
      <c r="F1644" s="24" t="str">
        <f>+Tabela1[[#This Row],[WK]]&amp;Tabela1[[#This Row],[PK]]&amp;Tabela1[[#This Row],[GK]]</f>
        <v>220605</v>
      </c>
      <c r="G1644" s="6" t="s">
        <v>1567</v>
      </c>
      <c r="H1644" s="7">
        <v>110227892.08559929</v>
      </c>
      <c r="I1644" s="8">
        <v>1.371</v>
      </c>
      <c r="J1644" s="7">
        <v>151122440.05000001</v>
      </c>
      <c r="K1644" s="8">
        <v>7.0000000000000007E-2</v>
      </c>
      <c r="L1644" s="7">
        <v>10578570.803500002</v>
      </c>
      <c r="M1644" s="7">
        <v>6033449.8035000023</v>
      </c>
      <c r="N1644" s="9">
        <v>1.3274563655181022</v>
      </c>
      <c r="O1644" s="7">
        <v>1381649</v>
      </c>
      <c r="P1644" s="8">
        <v>1.2949999999999999</v>
      </c>
      <c r="Q1644" s="7">
        <v>1789235</v>
      </c>
      <c r="R1644" s="8">
        <v>1.6E-2</v>
      </c>
      <c r="S1644" s="7">
        <v>28627.760000000002</v>
      </c>
      <c r="T1644" s="7">
        <v>-14761.239999999998</v>
      </c>
      <c r="U1644" s="9">
        <v>-0.34020696489893748</v>
      </c>
      <c r="V1644" s="7">
        <v>6018688.563500002</v>
      </c>
      <c r="W1644" s="9">
        <v>1.3116869230970407</v>
      </c>
      <c r="X1644" s="7">
        <v>17282702.687076766</v>
      </c>
      <c r="Y1644" s="7">
        <v>4357868</v>
      </c>
      <c r="Z1644" s="7">
        <v>327144.24</v>
      </c>
      <c r="AA1644" s="7">
        <v>737854.4470767657</v>
      </c>
      <c r="AB1644" s="7">
        <v>11859836</v>
      </c>
      <c r="AC1644" s="7">
        <v>0</v>
      </c>
      <c r="AD1644" s="7">
        <v>11264014.123576764</v>
      </c>
      <c r="AE1644" s="7">
        <v>0</v>
      </c>
      <c r="AF1644" s="7">
        <v>10578570.803500002</v>
      </c>
      <c r="AG1644" s="7">
        <v>28627.760000000002</v>
      </c>
      <c r="AH1644" s="7">
        <v>11264014.123576764</v>
      </c>
      <c r="AI1644" s="7">
        <v>3794881</v>
      </c>
      <c r="AJ1644" s="7">
        <v>63703</v>
      </c>
      <c r="AK1644" s="7">
        <v>3908475</v>
      </c>
      <c r="AL1644" s="7">
        <v>30686</v>
      </c>
      <c r="AM1644" s="7">
        <v>391756</v>
      </c>
      <c r="AN1644" s="7">
        <v>0</v>
      </c>
      <c r="AO1644" s="7">
        <v>0</v>
      </c>
      <c r="AP1644" s="7">
        <v>9730871</v>
      </c>
      <c r="AQ1644" s="7">
        <v>537068</v>
      </c>
      <c r="AR1644" s="7">
        <v>4545121</v>
      </c>
      <c r="AS1644" s="7">
        <v>43389</v>
      </c>
      <c r="AT1644" s="7">
        <v>4730258</v>
      </c>
      <c r="AU1644" s="7">
        <v>113692</v>
      </c>
      <c r="AV1644" s="7">
        <v>870466</v>
      </c>
      <c r="AW1644" s="7">
        <v>0</v>
      </c>
      <c r="AX1644" s="7">
        <v>0</v>
      </c>
      <c r="AY1644" s="7">
        <v>10830691</v>
      </c>
      <c r="AZ1644" s="7">
        <v>225452</v>
      </c>
      <c r="BA1644" s="7">
        <v>327144.24</v>
      </c>
      <c r="BB1644" s="7">
        <v>0</v>
      </c>
      <c r="BC1644" s="7">
        <v>17.37</v>
      </c>
      <c r="BD1644" s="7">
        <v>3293.59</v>
      </c>
      <c r="BE1644" s="7">
        <v>332.38</v>
      </c>
      <c r="BF1644" s="7">
        <v>0</v>
      </c>
      <c r="BG1644" s="7">
        <v>401536.4470767657</v>
      </c>
      <c r="BH1644" s="7">
        <v>4478</v>
      </c>
      <c r="BI1644" s="7">
        <v>336318</v>
      </c>
      <c r="BJ1644" s="7">
        <v>4628779.17</v>
      </c>
      <c r="BK1644" s="7">
        <v>3090036.75</v>
      </c>
      <c r="BL1644" s="7">
        <v>71692.136666666673</v>
      </c>
      <c r="BM1644" s="7">
        <v>6011585.4066666663</v>
      </c>
      <c r="BN1644" s="130">
        <v>0.74299999999999999</v>
      </c>
      <c r="BO1644" s="131">
        <v>1.758544E-4</v>
      </c>
      <c r="BP1644" s="161">
        <v>4456.3077430618832</v>
      </c>
      <c r="BQ1644" s="162">
        <v>11859836</v>
      </c>
      <c r="BR1644" s="161">
        <v>249715</v>
      </c>
      <c r="BS1644" s="163">
        <v>0</v>
      </c>
      <c r="BT1644" s="163">
        <v>1237571.312923234</v>
      </c>
      <c r="BU1644" s="161">
        <v>10578570.800000001</v>
      </c>
      <c r="BV1644" s="161">
        <v>28627.759999999998</v>
      </c>
      <c r="BW1644" s="165">
        <v>12501585.432923233</v>
      </c>
      <c r="BX1644" s="161">
        <v>249715</v>
      </c>
    </row>
    <row r="1645" spans="1:76" ht="14.45" x14ac:dyDescent="0.3">
      <c r="A1645" s="164" t="s">
        <v>31</v>
      </c>
      <c r="B1645" s="6" t="s">
        <v>177</v>
      </c>
      <c r="C1645" s="6" t="s">
        <v>44</v>
      </c>
      <c r="D1645" s="6" t="s">
        <v>44</v>
      </c>
      <c r="E1645" s="6" t="s">
        <v>36</v>
      </c>
      <c r="F1645" s="24" t="str">
        <f>+Tabela1[[#This Row],[WK]]&amp;Tabela1[[#This Row],[PK]]&amp;Tabela1[[#This Row],[GK]]</f>
        <v>220606</v>
      </c>
      <c r="G1645" s="6" t="s">
        <v>1568</v>
      </c>
      <c r="H1645" s="7">
        <v>103892639.52719964</v>
      </c>
      <c r="I1645" s="8">
        <v>1.371</v>
      </c>
      <c r="J1645" s="7">
        <v>142436808.78</v>
      </c>
      <c r="K1645" s="8">
        <v>7.0000000000000007E-2</v>
      </c>
      <c r="L1645" s="7">
        <v>9970576.6146000009</v>
      </c>
      <c r="M1645" s="7">
        <v>6588686.6146000009</v>
      </c>
      <c r="N1645" s="9">
        <v>1.9482261737076016</v>
      </c>
      <c r="O1645" s="7">
        <v>801028</v>
      </c>
      <c r="P1645" s="8">
        <v>1.2949999999999999</v>
      </c>
      <c r="Q1645" s="7">
        <v>1037331</v>
      </c>
      <c r="R1645" s="8">
        <v>1.6E-2</v>
      </c>
      <c r="S1645" s="7">
        <v>16597.296000000002</v>
      </c>
      <c r="T1645" s="7">
        <v>-30431.703999999998</v>
      </c>
      <c r="U1645" s="9">
        <v>-0.64708379935784299</v>
      </c>
      <c r="V1645" s="7">
        <v>6558254.910600001</v>
      </c>
      <c r="W1645" s="9">
        <v>1.912630456012522</v>
      </c>
      <c r="X1645" s="7">
        <v>16906466.221573394</v>
      </c>
      <c r="Y1645" s="7">
        <v>6061630</v>
      </c>
      <c r="Z1645" s="7">
        <v>964954.9800000001</v>
      </c>
      <c r="AA1645" s="7">
        <v>579178.24157339253</v>
      </c>
      <c r="AB1645" s="7">
        <v>9300703</v>
      </c>
      <c r="AC1645" s="7">
        <v>0</v>
      </c>
      <c r="AD1645" s="7">
        <v>10348211.310973393</v>
      </c>
      <c r="AE1645" s="7">
        <v>0</v>
      </c>
      <c r="AF1645" s="7">
        <v>9970576.6146000009</v>
      </c>
      <c r="AG1645" s="7">
        <v>16597.296000000002</v>
      </c>
      <c r="AH1645" s="7">
        <v>10348211.310973393</v>
      </c>
      <c r="AI1645" s="7">
        <v>2823658</v>
      </c>
      <c r="AJ1645" s="7">
        <v>50863</v>
      </c>
      <c r="AK1645" s="7">
        <v>4423282</v>
      </c>
      <c r="AL1645" s="7">
        <v>0</v>
      </c>
      <c r="AM1645" s="7">
        <v>872024</v>
      </c>
      <c r="AN1645" s="7">
        <v>0</v>
      </c>
      <c r="AO1645" s="7">
        <v>0</v>
      </c>
      <c r="AP1645" s="7">
        <v>7205285</v>
      </c>
      <c r="AQ1645" s="7">
        <v>592764</v>
      </c>
      <c r="AR1645" s="7">
        <v>3381890</v>
      </c>
      <c r="AS1645" s="7">
        <v>47029</v>
      </c>
      <c r="AT1645" s="7">
        <v>4962088</v>
      </c>
      <c r="AU1645" s="7">
        <v>176813</v>
      </c>
      <c r="AV1645" s="7">
        <v>730078</v>
      </c>
      <c r="AW1645" s="7">
        <v>0</v>
      </c>
      <c r="AX1645" s="7">
        <v>0</v>
      </c>
      <c r="AY1645" s="7">
        <v>8101773</v>
      </c>
      <c r="AZ1645" s="7">
        <v>241672</v>
      </c>
      <c r="BA1645" s="7">
        <v>964954.9800000001</v>
      </c>
      <c r="BB1645" s="7">
        <v>0</v>
      </c>
      <c r="BC1645" s="7">
        <v>0</v>
      </c>
      <c r="BD1645" s="7">
        <v>10375.85</v>
      </c>
      <c r="BE1645" s="7">
        <v>0.02</v>
      </c>
      <c r="BF1645" s="7">
        <v>0</v>
      </c>
      <c r="BG1645" s="7">
        <v>336885.24157339253</v>
      </c>
      <c r="BH1645" s="7">
        <v>3757</v>
      </c>
      <c r="BI1645" s="7">
        <v>242293</v>
      </c>
      <c r="BJ1645" s="7">
        <v>3334674.9783333335</v>
      </c>
      <c r="BK1645" s="7">
        <v>1332049.5099999998</v>
      </c>
      <c r="BL1645" s="7">
        <v>2887692.3233333337</v>
      </c>
      <c r="BM1645" s="7">
        <v>2235117.2266666666</v>
      </c>
      <c r="BN1645" s="130">
        <v>0.65400000000000003</v>
      </c>
      <c r="BO1645" s="131">
        <v>1.7349649999999999E-4</v>
      </c>
      <c r="BP1645" s="161">
        <v>4396.2766553690872</v>
      </c>
      <c r="BQ1645" s="162">
        <v>9300703</v>
      </c>
      <c r="BR1645" s="161">
        <v>210875</v>
      </c>
      <c r="BS1645" s="163">
        <v>340901.06157339364</v>
      </c>
      <c r="BT1645" s="163">
        <v>0</v>
      </c>
      <c r="BU1645" s="161">
        <v>9970576.6099999994</v>
      </c>
      <c r="BV1645" s="161">
        <v>16597.3</v>
      </c>
      <c r="BW1645" s="165">
        <v>10007310.25</v>
      </c>
      <c r="BX1645" s="161">
        <v>210875</v>
      </c>
    </row>
    <row r="1646" spans="1:76" ht="14.45" x14ac:dyDescent="0.3">
      <c r="A1646" s="164" t="s">
        <v>31</v>
      </c>
      <c r="B1646" s="6" t="s">
        <v>177</v>
      </c>
      <c r="C1646" s="6" t="s">
        <v>44</v>
      </c>
      <c r="D1646" s="6" t="s">
        <v>51</v>
      </c>
      <c r="E1646" s="6" t="s">
        <v>36</v>
      </c>
      <c r="F1646" s="24" t="str">
        <f>+Tabela1[[#This Row],[WK]]&amp;Tabela1[[#This Row],[PK]]&amp;Tabela1[[#This Row],[GK]]</f>
        <v>220607</v>
      </c>
      <c r="G1646" s="6" t="s">
        <v>1569</v>
      </c>
      <c r="H1646" s="7">
        <v>154592937.51799908</v>
      </c>
      <c r="I1646" s="8">
        <v>1.371</v>
      </c>
      <c r="J1646" s="7">
        <v>211946917.34</v>
      </c>
      <c r="K1646" s="8">
        <v>7.0000000000000007E-2</v>
      </c>
      <c r="L1646" s="7">
        <v>14836284.213800002</v>
      </c>
      <c r="M1646" s="7">
        <v>10304313.213800002</v>
      </c>
      <c r="N1646" s="9">
        <v>2.2736935460972725</v>
      </c>
      <c r="O1646" s="7">
        <v>9208769</v>
      </c>
      <c r="P1646" s="8">
        <v>1.2949999999999999</v>
      </c>
      <c r="Q1646" s="7">
        <v>11925356</v>
      </c>
      <c r="R1646" s="8">
        <v>1.6E-2</v>
      </c>
      <c r="S1646" s="7">
        <v>190805.696</v>
      </c>
      <c r="T1646" s="7">
        <v>27908.695999999996</v>
      </c>
      <c r="U1646" s="9">
        <v>0.17132725587334324</v>
      </c>
      <c r="V1646" s="7">
        <v>10332221.909800002</v>
      </c>
      <c r="W1646" s="9">
        <v>2.2007481168373642</v>
      </c>
      <c r="X1646" s="7">
        <v>30292011.763592388</v>
      </c>
      <c r="Y1646" s="7">
        <v>8946139</v>
      </c>
      <c r="Z1646" s="7">
        <v>203939.23500000002</v>
      </c>
      <c r="AA1646" s="7">
        <v>1100685.5285923888</v>
      </c>
      <c r="AB1646" s="7">
        <v>18984950</v>
      </c>
      <c r="AC1646" s="7">
        <v>1056298</v>
      </c>
      <c r="AD1646" s="7">
        <v>19959789.853792388</v>
      </c>
      <c r="AE1646" s="7">
        <v>0</v>
      </c>
      <c r="AF1646" s="7">
        <v>14836284.213800002</v>
      </c>
      <c r="AG1646" s="7">
        <v>190805.696</v>
      </c>
      <c r="AH1646" s="7">
        <v>19959789.853792388</v>
      </c>
      <c r="AI1646" s="7">
        <v>3783901</v>
      </c>
      <c r="AJ1646" s="7">
        <v>132836</v>
      </c>
      <c r="AK1646" s="7">
        <v>8162766</v>
      </c>
      <c r="AL1646" s="7">
        <v>589161</v>
      </c>
      <c r="AM1646" s="7">
        <v>473951</v>
      </c>
      <c r="AN1646" s="7">
        <v>0</v>
      </c>
      <c r="AO1646" s="7">
        <v>0</v>
      </c>
      <c r="AP1646" s="7">
        <v>15626947</v>
      </c>
      <c r="AQ1646" s="7">
        <v>795657</v>
      </c>
      <c r="AR1646" s="7">
        <v>4531971</v>
      </c>
      <c r="AS1646" s="7">
        <v>162897</v>
      </c>
      <c r="AT1646" s="7">
        <v>9611628</v>
      </c>
      <c r="AU1646" s="7">
        <v>1192796</v>
      </c>
      <c r="AV1646" s="7">
        <v>815157</v>
      </c>
      <c r="AW1646" s="7">
        <v>0</v>
      </c>
      <c r="AX1646" s="7">
        <v>0</v>
      </c>
      <c r="AY1646" s="7">
        <v>17612783</v>
      </c>
      <c r="AZ1646" s="7">
        <v>332502</v>
      </c>
      <c r="BA1646" s="7">
        <v>203939.23500000002</v>
      </c>
      <c r="BB1646" s="7">
        <v>0</v>
      </c>
      <c r="BC1646" s="7">
        <v>0</v>
      </c>
      <c r="BD1646" s="7">
        <v>1840.53</v>
      </c>
      <c r="BE1646" s="7">
        <v>704.73</v>
      </c>
      <c r="BF1646" s="7">
        <v>0</v>
      </c>
      <c r="BG1646" s="7">
        <v>649380.52859238884</v>
      </c>
      <c r="BH1646" s="7">
        <v>7242</v>
      </c>
      <c r="BI1646" s="7">
        <v>451305</v>
      </c>
      <c r="BJ1646" s="7">
        <v>6211296.879999999</v>
      </c>
      <c r="BK1646" s="7">
        <v>3997662.7433333332</v>
      </c>
      <c r="BL1646" s="7">
        <v>1835439.8699999999</v>
      </c>
      <c r="BM1646" s="7">
        <v>5183656.8066666657</v>
      </c>
      <c r="BN1646" s="130">
        <v>0.67800000000000005</v>
      </c>
      <c r="BO1646" s="131">
        <v>2.7742830000000002E-4</v>
      </c>
      <c r="BP1646" s="161">
        <v>7030.6408869546149</v>
      </c>
      <c r="BQ1646" s="162">
        <v>18984950</v>
      </c>
      <c r="BR1646" s="161">
        <v>380741</v>
      </c>
      <c r="BS1646" s="163">
        <v>0</v>
      </c>
      <c r="BT1646" s="163">
        <v>1653595.2364076078</v>
      </c>
      <c r="BU1646" s="161">
        <v>14836284.210000001</v>
      </c>
      <c r="BV1646" s="161">
        <v>190805.7</v>
      </c>
      <c r="BW1646" s="165">
        <v>21613385.086407609</v>
      </c>
      <c r="BX1646" s="161">
        <v>380741</v>
      </c>
    </row>
    <row r="1647" spans="1:76" ht="14.45" x14ac:dyDescent="0.3">
      <c r="A1647" s="164" t="s">
        <v>31</v>
      </c>
      <c r="B1647" s="6" t="s">
        <v>177</v>
      </c>
      <c r="C1647" s="6" t="s">
        <v>44</v>
      </c>
      <c r="D1647" s="6" t="s">
        <v>75</v>
      </c>
      <c r="E1647" s="6" t="s">
        <v>36</v>
      </c>
      <c r="F1647" s="24" t="str">
        <f>+Tabela1[[#This Row],[WK]]&amp;Tabela1[[#This Row],[PK]]&amp;Tabela1[[#This Row],[GK]]</f>
        <v>220608</v>
      </c>
      <c r="G1647" s="6" t="s">
        <v>1570</v>
      </c>
      <c r="H1647" s="7">
        <v>156913831.34919855</v>
      </c>
      <c r="I1647" s="8">
        <v>1.371</v>
      </c>
      <c r="J1647" s="7">
        <v>215128862.77000001</v>
      </c>
      <c r="K1647" s="8">
        <v>7.0000000000000007E-2</v>
      </c>
      <c r="L1647" s="7">
        <v>15059020.393900001</v>
      </c>
      <c r="M1647" s="7">
        <v>9651130.3939000014</v>
      </c>
      <c r="N1647" s="9">
        <v>1.7846388136408102</v>
      </c>
      <c r="O1647" s="7">
        <v>18342944</v>
      </c>
      <c r="P1647" s="8">
        <v>1.2949999999999999</v>
      </c>
      <c r="Q1647" s="7">
        <v>23754112</v>
      </c>
      <c r="R1647" s="8">
        <v>1.6E-2</v>
      </c>
      <c r="S1647" s="7">
        <v>380065.79200000002</v>
      </c>
      <c r="T1647" s="7">
        <v>139486.79200000002</v>
      </c>
      <c r="U1647" s="9">
        <v>0.57979620831410894</v>
      </c>
      <c r="V1647" s="7">
        <v>9790617.1859000009</v>
      </c>
      <c r="W1647" s="9">
        <v>1.7333222835957851</v>
      </c>
      <c r="X1647" s="7">
        <v>27170920.441231236</v>
      </c>
      <c r="Y1647" s="7">
        <v>8801912</v>
      </c>
      <c r="Z1647" s="7">
        <v>1256280.27</v>
      </c>
      <c r="AA1647" s="7">
        <v>1059612.1712312368</v>
      </c>
      <c r="AB1647" s="7">
        <v>16053116</v>
      </c>
      <c r="AC1647" s="7">
        <v>0</v>
      </c>
      <c r="AD1647" s="7">
        <v>17380303.255331237</v>
      </c>
      <c r="AE1647" s="7">
        <v>0</v>
      </c>
      <c r="AF1647" s="7">
        <v>15059020.393900001</v>
      </c>
      <c r="AG1647" s="7">
        <v>380065.79200000002</v>
      </c>
      <c r="AH1647" s="7">
        <v>17380303.255331237</v>
      </c>
      <c r="AI1647" s="7">
        <v>4515237</v>
      </c>
      <c r="AJ1647" s="7">
        <v>135724</v>
      </c>
      <c r="AK1647" s="7">
        <v>7753760</v>
      </c>
      <c r="AL1647" s="7">
        <v>0</v>
      </c>
      <c r="AM1647" s="7">
        <v>884034</v>
      </c>
      <c r="AN1647" s="7">
        <v>0</v>
      </c>
      <c r="AO1647" s="7">
        <v>0</v>
      </c>
      <c r="AP1647" s="7">
        <v>13471711</v>
      </c>
      <c r="AQ1647" s="7">
        <v>735982</v>
      </c>
      <c r="AR1647" s="7">
        <v>5407890</v>
      </c>
      <c r="AS1647" s="7">
        <v>240579</v>
      </c>
      <c r="AT1647" s="7">
        <v>8671274</v>
      </c>
      <c r="AU1647" s="7">
        <v>313298</v>
      </c>
      <c r="AV1647" s="7">
        <v>786725</v>
      </c>
      <c r="AW1647" s="7">
        <v>0</v>
      </c>
      <c r="AX1647" s="7">
        <v>0</v>
      </c>
      <c r="AY1647" s="7">
        <v>14556322</v>
      </c>
      <c r="AZ1647" s="7">
        <v>300063</v>
      </c>
      <c r="BA1647" s="7">
        <v>1256280.27</v>
      </c>
      <c r="BB1647" s="7">
        <v>0</v>
      </c>
      <c r="BC1647" s="7">
        <v>16.47</v>
      </c>
      <c r="BD1647" s="7">
        <v>13415.97</v>
      </c>
      <c r="BE1647" s="7">
        <v>75.040000000000006</v>
      </c>
      <c r="BF1647" s="7">
        <v>0</v>
      </c>
      <c r="BG1647" s="7">
        <v>604277.17123123677</v>
      </c>
      <c r="BH1647" s="7">
        <v>6739</v>
      </c>
      <c r="BI1647" s="7">
        <v>455335</v>
      </c>
      <c r="BJ1647" s="7">
        <v>6266747.4249999989</v>
      </c>
      <c r="BK1647" s="7">
        <v>4098272.4399999985</v>
      </c>
      <c r="BL1647" s="7">
        <v>2499334.89</v>
      </c>
      <c r="BM1647" s="7">
        <v>3675230.16</v>
      </c>
      <c r="BN1647" s="130">
        <v>0.68200000000000005</v>
      </c>
      <c r="BO1647" s="131">
        <v>2.7772350000000002E-4</v>
      </c>
      <c r="BP1647" s="161">
        <v>7037.6445138521076</v>
      </c>
      <c r="BQ1647" s="162">
        <v>16053116</v>
      </c>
      <c r="BR1647" s="161">
        <v>376257</v>
      </c>
      <c r="BS1647" s="163">
        <v>0</v>
      </c>
      <c r="BT1647" s="163">
        <v>0</v>
      </c>
      <c r="BU1647" s="161">
        <v>15059020.390000001</v>
      </c>
      <c r="BV1647" s="161">
        <v>380065.79</v>
      </c>
      <c r="BW1647" s="165">
        <v>17380303.260000002</v>
      </c>
      <c r="BX1647" s="161">
        <v>376257</v>
      </c>
    </row>
    <row r="1648" spans="1:76" ht="14.45" x14ac:dyDescent="0.3">
      <c r="A1648" s="164" t="s">
        <v>31</v>
      </c>
      <c r="B1648" s="6" t="s">
        <v>177</v>
      </c>
      <c r="C1648" s="6" t="s">
        <v>51</v>
      </c>
      <c r="D1648" s="6" t="s">
        <v>33</v>
      </c>
      <c r="E1648" s="6" t="s">
        <v>34</v>
      </c>
      <c r="F1648" s="24" t="str">
        <f>+Tabela1[[#This Row],[WK]]&amp;Tabela1[[#This Row],[PK]]&amp;Tabela1[[#This Row],[GK]]</f>
        <v>220701</v>
      </c>
      <c r="G1648" s="6" t="s">
        <v>1571</v>
      </c>
      <c r="H1648" s="7">
        <v>1317191590.2692153</v>
      </c>
      <c r="I1648" s="8">
        <v>1.371</v>
      </c>
      <c r="J1648" s="7">
        <v>1805869670.25</v>
      </c>
      <c r="K1648" s="8">
        <v>7.0000000000000007E-2</v>
      </c>
      <c r="L1648" s="7">
        <v>126410876.91750002</v>
      </c>
      <c r="M1648" s="7">
        <v>70611472.917500019</v>
      </c>
      <c r="N1648" s="9">
        <v>1.2654520990493021</v>
      </c>
      <c r="O1648" s="7">
        <v>931786494</v>
      </c>
      <c r="P1648" s="8">
        <v>1.2949999999999999</v>
      </c>
      <c r="Q1648" s="7">
        <v>1206663510</v>
      </c>
      <c r="R1648" s="8">
        <v>1.6E-2</v>
      </c>
      <c r="S1648" s="7">
        <v>19306616.16</v>
      </c>
      <c r="T1648" s="7">
        <v>7450729.1600000001</v>
      </c>
      <c r="U1648" s="9">
        <v>0.62844131021154304</v>
      </c>
      <c r="V1648" s="7">
        <v>78062202.077500015</v>
      </c>
      <c r="W1648" s="9">
        <v>1.153822575051817</v>
      </c>
      <c r="X1648" s="7">
        <v>77535191.191911668</v>
      </c>
      <c r="Y1648" s="7">
        <v>0</v>
      </c>
      <c r="Z1648" s="7">
        <v>64744.429999999993</v>
      </c>
      <c r="AA1648" s="7">
        <v>4537272.7619116604</v>
      </c>
      <c r="AB1648" s="7">
        <v>72933174</v>
      </c>
      <c r="AC1648" s="7">
        <v>0</v>
      </c>
      <c r="AD1648" s="7">
        <v>0</v>
      </c>
      <c r="AE1648" s="7">
        <v>0</v>
      </c>
      <c r="AF1648" s="7">
        <v>126410876.91750002</v>
      </c>
      <c r="AG1648" s="7">
        <v>19306616.16</v>
      </c>
      <c r="AH1648" s="7">
        <v>0</v>
      </c>
      <c r="AI1648" s="7">
        <v>46588880</v>
      </c>
      <c r="AJ1648" s="7">
        <v>12023789</v>
      </c>
      <c r="AK1648" s="7">
        <v>0</v>
      </c>
      <c r="AL1648" s="7">
        <v>0</v>
      </c>
      <c r="AM1648" s="7">
        <v>1486791</v>
      </c>
      <c r="AN1648" s="7">
        <v>0</v>
      </c>
      <c r="AO1648" s="7">
        <v>0</v>
      </c>
      <c r="AP1648" s="7">
        <v>55729575</v>
      </c>
      <c r="AQ1648" s="7">
        <v>4602873</v>
      </c>
      <c r="AR1648" s="7">
        <v>55799404</v>
      </c>
      <c r="AS1648" s="7">
        <v>11855887</v>
      </c>
      <c r="AT1648" s="7">
        <v>0</v>
      </c>
      <c r="AU1648" s="7">
        <v>0</v>
      </c>
      <c r="AV1648" s="7">
        <v>1590266</v>
      </c>
      <c r="AW1648" s="7">
        <v>0</v>
      </c>
      <c r="AX1648" s="7">
        <v>0</v>
      </c>
      <c r="AY1648" s="7">
        <v>64287845</v>
      </c>
      <c r="AZ1648" s="7">
        <v>1978791</v>
      </c>
      <c r="BA1648" s="7">
        <v>64744.429999999993</v>
      </c>
      <c r="BB1648" s="7">
        <v>0</v>
      </c>
      <c r="BC1648" s="7">
        <v>2.81</v>
      </c>
      <c r="BD1648" s="7">
        <v>686.81</v>
      </c>
      <c r="BE1648" s="7">
        <v>0</v>
      </c>
      <c r="BF1648" s="7">
        <v>0</v>
      </c>
      <c r="BG1648" s="7">
        <v>3304649.76191166</v>
      </c>
      <c r="BH1648" s="7">
        <v>36854</v>
      </c>
      <c r="BI1648" s="7">
        <v>1232623</v>
      </c>
      <c r="BJ1648" s="7">
        <v>16964681.570833333</v>
      </c>
      <c r="BK1648" s="7">
        <v>15879563.439999998</v>
      </c>
      <c r="BL1648" s="7">
        <v>32366.666666666668</v>
      </c>
      <c r="BM1648" s="7">
        <v>4275739.1900000013</v>
      </c>
      <c r="BN1648" s="130">
        <v>1.1379999999999999</v>
      </c>
      <c r="BO1648" s="131">
        <v>1.5290824000000001E-3</v>
      </c>
      <c r="BP1648" s="161">
        <v>38749.066587571549</v>
      </c>
      <c r="BQ1648" s="162">
        <v>72933174</v>
      </c>
      <c r="BR1648" s="161">
        <v>1439637</v>
      </c>
      <c r="BS1648" s="163">
        <v>0</v>
      </c>
      <c r="BT1648" s="163">
        <v>0</v>
      </c>
      <c r="BU1648" s="161">
        <v>126410876.92</v>
      </c>
      <c r="BV1648" s="161">
        <v>19306616.16</v>
      </c>
      <c r="BW1648" s="165">
        <v>0</v>
      </c>
      <c r="BX1648" s="161">
        <v>1439637</v>
      </c>
    </row>
    <row r="1649" spans="1:76" ht="14.45" x14ac:dyDescent="0.3">
      <c r="A1649" s="164" t="s">
        <v>31</v>
      </c>
      <c r="B1649" s="6" t="s">
        <v>177</v>
      </c>
      <c r="C1649" s="6" t="s">
        <v>51</v>
      </c>
      <c r="D1649" s="6" t="s">
        <v>32</v>
      </c>
      <c r="E1649" s="6" t="s">
        <v>36</v>
      </c>
      <c r="F1649" s="24" t="str">
        <f>+Tabela1[[#This Row],[WK]]&amp;Tabela1[[#This Row],[PK]]&amp;Tabela1[[#This Row],[GK]]</f>
        <v>220702</v>
      </c>
      <c r="G1649" s="6" t="s">
        <v>1572</v>
      </c>
      <c r="H1649" s="7">
        <v>182056681.55599913</v>
      </c>
      <c r="I1649" s="8">
        <v>1.371</v>
      </c>
      <c r="J1649" s="7">
        <v>249599710.41</v>
      </c>
      <c r="K1649" s="8">
        <v>7.0000000000000007E-2</v>
      </c>
      <c r="L1649" s="7">
        <v>17471979.728700001</v>
      </c>
      <c r="M1649" s="7">
        <v>12470882.728700001</v>
      </c>
      <c r="N1649" s="9">
        <v>2.4936294434401094</v>
      </c>
      <c r="O1649" s="7">
        <v>8997289</v>
      </c>
      <c r="P1649" s="8">
        <v>1.2949999999999999</v>
      </c>
      <c r="Q1649" s="7">
        <v>11651489</v>
      </c>
      <c r="R1649" s="8">
        <v>1.6E-2</v>
      </c>
      <c r="S1649" s="7">
        <v>186423.82399999999</v>
      </c>
      <c r="T1649" s="7">
        <v>107557.82399999999</v>
      </c>
      <c r="U1649" s="9">
        <v>1.3638047320771942</v>
      </c>
      <c r="V1649" s="7">
        <v>12578440.552700002</v>
      </c>
      <c r="W1649" s="9">
        <v>2.4760890094475103</v>
      </c>
      <c r="X1649" s="7">
        <v>31813900.018740091</v>
      </c>
      <c r="Y1649" s="7">
        <v>13425989</v>
      </c>
      <c r="Z1649" s="7">
        <v>601058.06999999995</v>
      </c>
      <c r="AA1649" s="7">
        <v>1037332.948740092</v>
      </c>
      <c r="AB1649" s="7">
        <v>16749520</v>
      </c>
      <c r="AC1649" s="7">
        <v>0</v>
      </c>
      <c r="AD1649" s="7">
        <v>19235459.46604009</v>
      </c>
      <c r="AE1649" s="7">
        <v>0</v>
      </c>
      <c r="AF1649" s="7">
        <v>17471979.728700001</v>
      </c>
      <c r="AG1649" s="7">
        <v>186423.82399999999</v>
      </c>
      <c r="AH1649" s="7">
        <v>19235459.46604009</v>
      </c>
      <c r="AI1649" s="7">
        <v>4175591</v>
      </c>
      <c r="AJ1649" s="7">
        <v>81268</v>
      </c>
      <c r="AK1649" s="7">
        <v>10685178</v>
      </c>
      <c r="AL1649" s="7">
        <v>47642</v>
      </c>
      <c r="AM1649" s="7">
        <v>420538</v>
      </c>
      <c r="AN1649" s="7">
        <v>0</v>
      </c>
      <c r="AO1649" s="7">
        <v>0</v>
      </c>
      <c r="AP1649" s="7">
        <v>14076005</v>
      </c>
      <c r="AQ1649" s="7">
        <v>664373</v>
      </c>
      <c r="AR1649" s="7">
        <v>5001097</v>
      </c>
      <c r="AS1649" s="7">
        <v>78866</v>
      </c>
      <c r="AT1649" s="7">
        <v>11840372</v>
      </c>
      <c r="AU1649" s="7">
        <v>58269</v>
      </c>
      <c r="AV1649" s="7">
        <v>439243</v>
      </c>
      <c r="AW1649" s="7">
        <v>0</v>
      </c>
      <c r="AX1649" s="7">
        <v>0</v>
      </c>
      <c r="AY1649" s="7">
        <v>15383636</v>
      </c>
      <c r="AZ1649" s="7">
        <v>266001</v>
      </c>
      <c r="BA1649" s="7">
        <v>601058.06999999995</v>
      </c>
      <c r="BB1649" s="7">
        <v>0</v>
      </c>
      <c r="BC1649" s="7">
        <v>0</v>
      </c>
      <c r="BD1649" s="7">
        <v>6462.99</v>
      </c>
      <c r="BE1649" s="7">
        <v>0</v>
      </c>
      <c r="BF1649" s="7">
        <v>0</v>
      </c>
      <c r="BG1649" s="7">
        <v>723715.94874009199</v>
      </c>
      <c r="BH1649" s="7">
        <v>8071</v>
      </c>
      <c r="BI1649" s="7">
        <v>313617</v>
      </c>
      <c r="BJ1649" s="7">
        <v>4316278.4591666674</v>
      </c>
      <c r="BK1649" s="7">
        <v>3603782.5700000003</v>
      </c>
      <c r="BL1649" s="7">
        <v>675017.76333333331</v>
      </c>
      <c r="BM1649" s="7">
        <v>1499948.0300000003</v>
      </c>
      <c r="BN1649" s="130">
        <v>0.621</v>
      </c>
      <c r="BO1649" s="131">
        <v>3.4667520000000002E-4</v>
      </c>
      <c r="BP1649" s="161">
        <v>8785.5496838406816</v>
      </c>
      <c r="BQ1649" s="162">
        <v>16749520</v>
      </c>
      <c r="BR1649" s="161">
        <v>434795</v>
      </c>
      <c r="BS1649" s="163">
        <v>0</v>
      </c>
      <c r="BT1649" s="163">
        <v>0</v>
      </c>
      <c r="BU1649" s="161">
        <v>17471979.73</v>
      </c>
      <c r="BV1649" s="161">
        <v>186423.82</v>
      </c>
      <c r="BW1649" s="165">
        <v>19235459.469999999</v>
      </c>
      <c r="BX1649" s="161">
        <v>434795</v>
      </c>
    </row>
    <row r="1650" spans="1:76" ht="14.45" x14ac:dyDescent="0.3">
      <c r="A1650" s="164" t="s">
        <v>31</v>
      </c>
      <c r="B1650" s="6" t="s">
        <v>177</v>
      </c>
      <c r="C1650" s="6" t="s">
        <v>51</v>
      </c>
      <c r="D1650" s="6" t="s">
        <v>37</v>
      </c>
      <c r="E1650" s="6" t="s">
        <v>36</v>
      </c>
      <c r="F1650" s="24" t="str">
        <f>+Tabela1[[#This Row],[WK]]&amp;Tabela1[[#This Row],[PK]]&amp;Tabela1[[#This Row],[GK]]</f>
        <v>220703</v>
      </c>
      <c r="G1650" s="6" t="s">
        <v>1571</v>
      </c>
      <c r="H1650" s="7">
        <v>339878841.47859937</v>
      </c>
      <c r="I1650" s="8">
        <v>1.371</v>
      </c>
      <c r="J1650" s="7">
        <v>465973891.65999997</v>
      </c>
      <c r="K1650" s="8">
        <v>7.0000000000000007E-2</v>
      </c>
      <c r="L1650" s="7">
        <v>32618172.416200001</v>
      </c>
      <c r="M1650" s="7">
        <v>18537316.416200001</v>
      </c>
      <c r="N1650" s="9">
        <v>1.3164907315435936</v>
      </c>
      <c r="O1650" s="7">
        <v>62152929</v>
      </c>
      <c r="P1650" s="8">
        <v>1.2949999999999999</v>
      </c>
      <c r="Q1650" s="7">
        <v>80488043</v>
      </c>
      <c r="R1650" s="8">
        <v>1.6E-2</v>
      </c>
      <c r="S1650" s="7">
        <v>1287808.6880000001</v>
      </c>
      <c r="T1650" s="7">
        <v>376914.68800000008</v>
      </c>
      <c r="U1650" s="9">
        <v>0.4137854547290904</v>
      </c>
      <c r="V1650" s="7">
        <v>18914231.104199998</v>
      </c>
      <c r="W1650" s="9">
        <v>1.2616426437340535</v>
      </c>
      <c r="X1650" s="7">
        <v>24705532.319506049</v>
      </c>
      <c r="Y1650" s="7">
        <v>0</v>
      </c>
      <c r="Z1650" s="7">
        <v>579881.04</v>
      </c>
      <c r="AA1650" s="7">
        <v>1747733.279506051</v>
      </c>
      <c r="AB1650" s="7">
        <v>20986261</v>
      </c>
      <c r="AC1650" s="7">
        <v>1391657</v>
      </c>
      <c r="AD1650" s="7">
        <v>5791301.2153060483</v>
      </c>
      <c r="AE1650" s="7">
        <v>0</v>
      </c>
      <c r="AF1650" s="7">
        <v>32618172.416200001</v>
      </c>
      <c r="AG1650" s="7">
        <v>1287808.6880000001</v>
      </c>
      <c r="AH1650" s="7">
        <v>5791301.2153060483</v>
      </c>
      <c r="AI1650" s="7">
        <v>11756601</v>
      </c>
      <c r="AJ1650" s="7">
        <v>757575</v>
      </c>
      <c r="AK1650" s="7">
        <v>2873072</v>
      </c>
      <c r="AL1650" s="7">
        <v>5448</v>
      </c>
      <c r="AM1650" s="7">
        <v>951893</v>
      </c>
      <c r="AN1650" s="7">
        <v>0</v>
      </c>
      <c r="AO1650" s="7">
        <v>0</v>
      </c>
      <c r="AP1650" s="7">
        <v>16510540</v>
      </c>
      <c r="AQ1650" s="7">
        <v>1121875</v>
      </c>
      <c r="AR1650" s="7">
        <v>14080856</v>
      </c>
      <c r="AS1650" s="7">
        <v>910894</v>
      </c>
      <c r="AT1650" s="7">
        <v>3284624</v>
      </c>
      <c r="AU1650" s="7">
        <v>0</v>
      </c>
      <c r="AV1650" s="7">
        <v>1012998</v>
      </c>
      <c r="AW1650" s="7">
        <v>0</v>
      </c>
      <c r="AX1650" s="7">
        <v>0</v>
      </c>
      <c r="AY1650" s="7">
        <v>18981060</v>
      </c>
      <c r="AZ1650" s="7">
        <v>473612</v>
      </c>
      <c r="BA1650" s="7">
        <v>579881.04</v>
      </c>
      <c r="BB1650" s="7">
        <v>0</v>
      </c>
      <c r="BC1650" s="7">
        <v>0</v>
      </c>
      <c r="BD1650" s="7">
        <v>6158.46</v>
      </c>
      <c r="BE1650" s="7">
        <v>153.63999999999999</v>
      </c>
      <c r="BF1650" s="7">
        <v>0</v>
      </c>
      <c r="BG1650" s="7">
        <v>1022671.279506051</v>
      </c>
      <c r="BH1650" s="7">
        <v>11405</v>
      </c>
      <c r="BI1650" s="7">
        <v>725062</v>
      </c>
      <c r="BJ1650" s="7">
        <v>9978972.1991666649</v>
      </c>
      <c r="BK1650" s="7">
        <v>6126135.0266666654</v>
      </c>
      <c r="BL1650" s="7">
        <v>3057945.856666666</v>
      </c>
      <c r="BM1650" s="7">
        <v>9295456.9766666666</v>
      </c>
      <c r="BN1650" s="130">
        <v>1.012</v>
      </c>
      <c r="BO1650" s="131">
        <v>4.5009420000000002E-4</v>
      </c>
      <c r="BP1650" s="161">
        <v>11405.906661631223</v>
      </c>
      <c r="BQ1650" s="162">
        <v>20986261</v>
      </c>
      <c r="BR1650" s="161">
        <v>560196</v>
      </c>
      <c r="BS1650" s="163">
        <v>0</v>
      </c>
      <c r="BT1650" s="163">
        <v>2606957.6000000015</v>
      </c>
      <c r="BU1650" s="161">
        <v>32618172.420000002</v>
      </c>
      <c r="BV1650" s="161">
        <v>1287808.69</v>
      </c>
      <c r="BW1650" s="165">
        <v>8398258.8200000003</v>
      </c>
      <c r="BX1650" s="161">
        <v>560196</v>
      </c>
    </row>
    <row r="1651" spans="1:76" ht="14.45" x14ac:dyDescent="0.3">
      <c r="A1651" s="164" t="s">
        <v>31</v>
      </c>
      <c r="B1651" s="6" t="s">
        <v>177</v>
      </c>
      <c r="C1651" s="6" t="s">
        <v>51</v>
      </c>
      <c r="D1651" s="6" t="s">
        <v>39</v>
      </c>
      <c r="E1651" s="6" t="s">
        <v>40</v>
      </c>
      <c r="F1651" s="24" t="str">
        <f>+Tabela1[[#This Row],[WK]]&amp;Tabela1[[#This Row],[PK]]&amp;Tabela1[[#This Row],[GK]]</f>
        <v>220704</v>
      </c>
      <c r="G1651" s="6" t="s">
        <v>1573</v>
      </c>
      <c r="H1651" s="7">
        <v>308281310.01119792</v>
      </c>
      <c r="I1651" s="8">
        <v>1.371</v>
      </c>
      <c r="J1651" s="7">
        <v>422653676.03000003</v>
      </c>
      <c r="K1651" s="8">
        <v>7.0000000000000007E-2</v>
      </c>
      <c r="L1651" s="7">
        <v>29585757.322100006</v>
      </c>
      <c r="M1651" s="7">
        <v>20095013.322100006</v>
      </c>
      <c r="N1651" s="9">
        <v>2.1173275058414815</v>
      </c>
      <c r="O1651" s="7">
        <v>26889161</v>
      </c>
      <c r="P1651" s="8">
        <v>1.2949999999999999</v>
      </c>
      <c r="Q1651" s="7">
        <v>34821463</v>
      </c>
      <c r="R1651" s="8">
        <v>1.6E-2</v>
      </c>
      <c r="S1651" s="7">
        <v>557143.40800000005</v>
      </c>
      <c r="T1651" s="7">
        <v>173790.40800000005</v>
      </c>
      <c r="U1651" s="9">
        <v>0.45334302327098014</v>
      </c>
      <c r="V1651" s="7">
        <v>20268803.730100006</v>
      </c>
      <c r="W1651" s="9">
        <v>2.0527247939836935</v>
      </c>
      <c r="X1651" s="7">
        <v>42733139.612162426</v>
      </c>
      <c r="Y1651" s="7">
        <v>20670573</v>
      </c>
      <c r="Z1651" s="7">
        <v>600556.33499999996</v>
      </c>
      <c r="AA1651" s="7">
        <v>1459892.2771624292</v>
      </c>
      <c r="AB1651" s="7">
        <v>20002118</v>
      </c>
      <c r="AC1651" s="7">
        <v>0</v>
      </c>
      <c r="AD1651" s="7">
        <v>22464335.88206242</v>
      </c>
      <c r="AE1651" s="7">
        <v>0</v>
      </c>
      <c r="AF1651" s="7">
        <v>29585757.322100006</v>
      </c>
      <c r="AG1651" s="7">
        <v>557143.40800000005</v>
      </c>
      <c r="AH1651" s="7">
        <v>22464335.88206242</v>
      </c>
      <c r="AI1651" s="7">
        <v>7924155</v>
      </c>
      <c r="AJ1651" s="7">
        <v>333016</v>
      </c>
      <c r="AK1651" s="7">
        <v>13977543</v>
      </c>
      <c r="AL1651" s="7">
        <v>1442732</v>
      </c>
      <c r="AM1651" s="7">
        <v>461497</v>
      </c>
      <c r="AN1651" s="7">
        <v>0</v>
      </c>
      <c r="AO1651" s="7">
        <v>0</v>
      </c>
      <c r="AP1651" s="7">
        <v>15401308</v>
      </c>
      <c r="AQ1651" s="7">
        <v>1153702</v>
      </c>
      <c r="AR1651" s="7">
        <v>9490744</v>
      </c>
      <c r="AS1651" s="7">
        <v>383353</v>
      </c>
      <c r="AT1651" s="7">
        <v>16042390</v>
      </c>
      <c r="AU1651" s="7">
        <v>1103164</v>
      </c>
      <c r="AV1651" s="7">
        <v>499132</v>
      </c>
      <c r="AW1651" s="7">
        <v>0</v>
      </c>
      <c r="AX1651" s="7">
        <v>0</v>
      </c>
      <c r="AY1651" s="7">
        <v>17879556</v>
      </c>
      <c r="AZ1651" s="7">
        <v>478478</v>
      </c>
      <c r="BA1651" s="7">
        <v>600556.33499999996</v>
      </c>
      <c r="BB1651" s="7">
        <v>0</v>
      </c>
      <c r="BC1651" s="7">
        <v>125.16</v>
      </c>
      <c r="BD1651" s="7">
        <v>5974.33</v>
      </c>
      <c r="BE1651" s="7">
        <v>132.13</v>
      </c>
      <c r="BF1651" s="7">
        <v>0</v>
      </c>
      <c r="BG1651" s="7">
        <v>1096827.2771624292</v>
      </c>
      <c r="BH1651" s="7">
        <v>12232</v>
      </c>
      <c r="BI1651" s="7">
        <v>363065</v>
      </c>
      <c r="BJ1651" s="7">
        <v>4996980.2383333333</v>
      </c>
      <c r="BK1651" s="7">
        <v>2859015.9699999997</v>
      </c>
      <c r="BL1651" s="7">
        <v>1543671.9733333334</v>
      </c>
      <c r="BM1651" s="7">
        <v>5464513.1266666669</v>
      </c>
      <c r="BN1651" s="130">
        <v>0.63</v>
      </c>
      <c r="BO1651" s="131">
        <v>5.4824140000000001E-4</v>
      </c>
      <c r="BP1651" s="161">
        <v>13893.194728369401</v>
      </c>
      <c r="BQ1651" s="162">
        <v>20002118</v>
      </c>
      <c r="BR1651" s="161">
        <v>651516</v>
      </c>
      <c r="BS1651" s="163">
        <v>495503.65216242615</v>
      </c>
      <c r="BT1651" s="163">
        <v>0</v>
      </c>
      <c r="BU1651" s="161">
        <v>29585757.32</v>
      </c>
      <c r="BV1651" s="161">
        <v>557143.41</v>
      </c>
      <c r="BW1651" s="165">
        <v>21968832.23</v>
      </c>
      <c r="BX1651" s="161">
        <v>651516</v>
      </c>
    </row>
    <row r="1652" spans="1:76" ht="14.45" x14ac:dyDescent="0.3">
      <c r="A1652" s="164" t="s">
        <v>31</v>
      </c>
      <c r="B1652" s="6" t="s">
        <v>177</v>
      </c>
      <c r="C1652" s="6" t="s">
        <v>51</v>
      </c>
      <c r="D1652" s="6" t="s">
        <v>42</v>
      </c>
      <c r="E1652" s="6" t="s">
        <v>36</v>
      </c>
      <c r="F1652" s="24" t="str">
        <f>+Tabela1[[#This Row],[WK]]&amp;Tabela1[[#This Row],[PK]]&amp;Tabela1[[#This Row],[GK]]</f>
        <v>220705</v>
      </c>
      <c r="G1652" s="6" t="s">
        <v>1574</v>
      </c>
      <c r="H1652" s="7">
        <v>138064721.45919916</v>
      </c>
      <c r="I1652" s="8">
        <v>1.371</v>
      </c>
      <c r="J1652" s="7">
        <v>189286733.11999997</v>
      </c>
      <c r="K1652" s="8">
        <v>7.0000000000000007E-2</v>
      </c>
      <c r="L1652" s="7">
        <v>13250071.318399999</v>
      </c>
      <c r="M1652" s="7">
        <v>8627734.3183999993</v>
      </c>
      <c r="N1652" s="9">
        <v>1.8665307870023322</v>
      </c>
      <c r="O1652" s="7">
        <v>3044549</v>
      </c>
      <c r="P1652" s="8">
        <v>1.2949999999999999</v>
      </c>
      <c r="Q1652" s="7">
        <v>3942691</v>
      </c>
      <c r="R1652" s="8">
        <v>1.6E-2</v>
      </c>
      <c r="S1652" s="7">
        <v>63083.056000000004</v>
      </c>
      <c r="T1652" s="7">
        <v>29040.056000000004</v>
      </c>
      <c r="U1652" s="9">
        <v>0.85304044884410901</v>
      </c>
      <c r="V1652" s="7">
        <v>8656774.3743999992</v>
      </c>
      <c r="W1652" s="9">
        <v>1.8591211143420423</v>
      </c>
      <c r="X1652" s="7">
        <v>24251354.13905666</v>
      </c>
      <c r="Y1652" s="7">
        <v>12849592</v>
      </c>
      <c r="Z1652" s="7">
        <v>295354.51500000001</v>
      </c>
      <c r="AA1652" s="7">
        <v>674049.6240566622</v>
      </c>
      <c r="AB1652" s="7">
        <v>10432358</v>
      </c>
      <c r="AC1652" s="7">
        <v>0</v>
      </c>
      <c r="AD1652" s="7">
        <v>15594579.764656661</v>
      </c>
      <c r="AE1652" s="7">
        <v>0</v>
      </c>
      <c r="AF1652" s="7">
        <v>13250071.318399999</v>
      </c>
      <c r="AG1652" s="7">
        <v>63083.056000000004</v>
      </c>
      <c r="AH1652" s="7">
        <v>15594579.764656661</v>
      </c>
      <c r="AI1652" s="7">
        <v>3859352</v>
      </c>
      <c r="AJ1652" s="7">
        <v>28849</v>
      </c>
      <c r="AK1652" s="7">
        <v>7276458</v>
      </c>
      <c r="AL1652" s="7">
        <v>0</v>
      </c>
      <c r="AM1652" s="7">
        <v>380293</v>
      </c>
      <c r="AN1652" s="7">
        <v>0</v>
      </c>
      <c r="AO1652" s="7">
        <v>0</v>
      </c>
      <c r="AP1652" s="7">
        <v>8056470</v>
      </c>
      <c r="AQ1652" s="7">
        <v>529112</v>
      </c>
      <c r="AR1652" s="7">
        <v>4622337</v>
      </c>
      <c r="AS1652" s="7">
        <v>34043</v>
      </c>
      <c r="AT1652" s="7">
        <v>8072926</v>
      </c>
      <c r="AU1652" s="7">
        <v>113193</v>
      </c>
      <c r="AV1652" s="7">
        <v>376926</v>
      </c>
      <c r="AW1652" s="7">
        <v>0</v>
      </c>
      <c r="AX1652" s="7">
        <v>0</v>
      </c>
      <c r="AY1652" s="7">
        <v>9182290</v>
      </c>
      <c r="AZ1652" s="7">
        <v>236806</v>
      </c>
      <c r="BA1652" s="7">
        <v>295354.51500000001</v>
      </c>
      <c r="BB1652" s="7">
        <v>0</v>
      </c>
      <c r="BC1652" s="7">
        <v>0</v>
      </c>
      <c r="BD1652" s="7">
        <v>3133.52</v>
      </c>
      <c r="BE1652" s="7">
        <v>84.67</v>
      </c>
      <c r="BF1652" s="7">
        <v>0</v>
      </c>
      <c r="BG1652" s="7">
        <v>504027.62405666214</v>
      </c>
      <c r="BH1652" s="7">
        <v>5621</v>
      </c>
      <c r="BI1652" s="7">
        <v>170022</v>
      </c>
      <c r="BJ1652" s="7">
        <v>2339922.2116666669</v>
      </c>
      <c r="BK1652" s="7">
        <v>1327614.73</v>
      </c>
      <c r="BL1652" s="7">
        <v>50575.716666666674</v>
      </c>
      <c r="BM1652" s="7">
        <v>3948078.4933333336</v>
      </c>
      <c r="BN1652" s="130">
        <v>0.54500000000000004</v>
      </c>
      <c r="BO1652" s="131">
        <v>2.7097729999999998E-4</v>
      </c>
      <c r="BP1652" s="161">
        <v>6866.5559139276393</v>
      </c>
      <c r="BQ1652" s="162">
        <v>10432358</v>
      </c>
      <c r="BR1652" s="161">
        <v>303242</v>
      </c>
      <c r="BS1652" s="163">
        <v>3212959.5790566602</v>
      </c>
      <c r="BT1652" s="163">
        <v>0</v>
      </c>
      <c r="BU1652" s="161">
        <v>13250071.32</v>
      </c>
      <c r="BV1652" s="161">
        <v>63083.06</v>
      </c>
      <c r="BW1652" s="165">
        <v>12381620.189999999</v>
      </c>
      <c r="BX1652" s="161">
        <v>303242</v>
      </c>
    </row>
    <row r="1653" spans="1:76" ht="14.45" x14ac:dyDescent="0.3">
      <c r="A1653" s="164" t="s">
        <v>31</v>
      </c>
      <c r="B1653" s="6" t="s">
        <v>177</v>
      </c>
      <c r="C1653" s="6" t="s">
        <v>51</v>
      </c>
      <c r="D1653" s="6" t="s">
        <v>44</v>
      </c>
      <c r="E1653" s="6" t="s">
        <v>36</v>
      </c>
      <c r="F1653" s="24" t="str">
        <f>+Tabela1[[#This Row],[WK]]&amp;Tabela1[[#This Row],[PK]]&amp;Tabela1[[#This Row],[GK]]</f>
        <v>220706</v>
      </c>
      <c r="G1653" s="6" t="s">
        <v>1575</v>
      </c>
      <c r="H1653" s="7">
        <v>140273724.14159948</v>
      </c>
      <c r="I1653" s="8">
        <v>1.371</v>
      </c>
      <c r="J1653" s="7">
        <v>192315275.79999998</v>
      </c>
      <c r="K1653" s="8">
        <v>7.0000000000000007E-2</v>
      </c>
      <c r="L1653" s="7">
        <v>13462069.306</v>
      </c>
      <c r="M1653" s="7">
        <v>9289789.3059999999</v>
      </c>
      <c r="N1653" s="9">
        <v>2.226549825515066</v>
      </c>
      <c r="O1653" s="7">
        <v>1736191</v>
      </c>
      <c r="P1653" s="8">
        <v>1.2949999999999999</v>
      </c>
      <c r="Q1653" s="7">
        <v>2248367</v>
      </c>
      <c r="R1653" s="8">
        <v>1.6E-2</v>
      </c>
      <c r="S1653" s="7">
        <v>35973.872000000003</v>
      </c>
      <c r="T1653" s="7">
        <v>11579.872000000003</v>
      </c>
      <c r="U1653" s="9">
        <v>0.47470164794621639</v>
      </c>
      <c r="V1653" s="7">
        <v>9301369.1779999994</v>
      </c>
      <c r="W1653" s="9">
        <v>2.2163668605185913</v>
      </c>
      <c r="X1653" s="7">
        <v>21193974.294334196</v>
      </c>
      <c r="Y1653" s="7">
        <v>6374022</v>
      </c>
      <c r="Z1653" s="7">
        <v>415843.92000000004</v>
      </c>
      <c r="AA1653" s="7">
        <v>1011173.3743341968</v>
      </c>
      <c r="AB1653" s="7">
        <v>10817093</v>
      </c>
      <c r="AC1653" s="7">
        <v>2575842</v>
      </c>
      <c r="AD1653" s="7">
        <v>11892605.116334196</v>
      </c>
      <c r="AE1653" s="7">
        <v>0</v>
      </c>
      <c r="AF1653" s="7">
        <v>13462069.306</v>
      </c>
      <c r="AG1653" s="7">
        <v>35973.872000000003</v>
      </c>
      <c r="AH1653" s="7">
        <v>11892605.116334196</v>
      </c>
      <c r="AI1653" s="7">
        <v>3483583</v>
      </c>
      <c r="AJ1653" s="7">
        <v>18264</v>
      </c>
      <c r="AK1653" s="7">
        <v>8233624</v>
      </c>
      <c r="AL1653" s="7">
        <v>0</v>
      </c>
      <c r="AM1653" s="7">
        <v>364685</v>
      </c>
      <c r="AN1653" s="7">
        <v>0</v>
      </c>
      <c r="AO1653" s="7">
        <v>0</v>
      </c>
      <c r="AP1653" s="7">
        <v>8815762</v>
      </c>
      <c r="AQ1653" s="7">
        <v>469438</v>
      </c>
      <c r="AR1653" s="7">
        <v>4172280</v>
      </c>
      <c r="AS1653" s="7">
        <v>24394</v>
      </c>
      <c r="AT1653" s="7">
        <v>9406859</v>
      </c>
      <c r="AU1653" s="7">
        <v>343010</v>
      </c>
      <c r="AV1653" s="7">
        <v>787678</v>
      </c>
      <c r="AW1653" s="7">
        <v>0</v>
      </c>
      <c r="AX1653" s="7">
        <v>0</v>
      </c>
      <c r="AY1653" s="7">
        <v>9896028</v>
      </c>
      <c r="AZ1653" s="7">
        <v>189769</v>
      </c>
      <c r="BA1653" s="7">
        <v>415843.92000000004</v>
      </c>
      <c r="BB1653" s="7">
        <v>0</v>
      </c>
      <c r="BC1653" s="7">
        <v>0</v>
      </c>
      <c r="BD1653" s="7">
        <v>4435.72</v>
      </c>
      <c r="BE1653" s="7">
        <v>71.44</v>
      </c>
      <c r="BF1653" s="7">
        <v>0</v>
      </c>
      <c r="BG1653" s="7">
        <v>534694.37433419679</v>
      </c>
      <c r="BH1653" s="7">
        <v>5963</v>
      </c>
      <c r="BI1653" s="7">
        <v>476479</v>
      </c>
      <c r="BJ1653" s="7">
        <v>6557856.3183333334</v>
      </c>
      <c r="BK1653" s="7">
        <v>4628842.8166666664</v>
      </c>
      <c r="BL1653" s="7">
        <v>2714075.4</v>
      </c>
      <c r="BM1653" s="7">
        <v>2287903.206666667</v>
      </c>
      <c r="BN1653" s="130">
        <v>0.69799999999999995</v>
      </c>
      <c r="BO1653" s="131">
        <v>2.1334979999999999E-4</v>
      </c>
      <c r="BP1653" s="161">
        <v>5406.7999648644854</v>
      </c>
      <c r="BQ1653" s="162">
        <v>10817093</v>
      </c>
      <c r="BR1653" s="161">
        <v>319238</v>
      </c>
      <c r="BS1653" s="163">
        <v>0</v>
      </c>
      <c r="BT1653" s="163">
        <v>1248607.4400000013</v>
      </c>
      <c r="BU1653" s="161">
        <v>13462069.310000001</v>
      </c>
      <c r="BV1653" s="161">
        <v>35973.870000000003</v>
      </c>
      <c r="BW1653" s="165">
        <v>13141212.560000001</v>
      </c>
      <c r="BX1653" s="161">
        <v>319238</v>
      </c>
    </row>
    <row r="1654" spans="1:76" ht="14.45" x14ac:dyDescent="0.3">
      <c r="A1654" s="164" t="s">
        <v>31</v>
      </c>
      <c r="B1654" s="6" t="s">
        <v>177</v>
      </c>
      <c r="C1654" s="6" t="s">
        <v>75</v>
      </c>
      <c r="D1654" s="6" t="s">
        <v>33</v>
      </c>
      <c r="E1654" s="6" t="s">
        <v>34</v>
      </c>
      <c r="F1654" s="24" t="str">
        <f>+Tabela1[[#This Row],[WK]]&amp;Tabela1[[#This Row],[PK]]&amp;Tabela1[[#This Row],[GK]]</f>
        <v>220801</v>
      </c>
      <c r="G1654" s="6" t="s">
        <v>1576</v>
      </c>
      <c r="H1654" s="7">
        <v>1164780114.2378025</v>
      </c>
      <c r="I1654" s="8">
        <v>1.371</v>
      </c>
      <c r="J1654" s="7">
        <v>1596913536.6200001</v>
      </c>
      <c r="K1654" s="8">
        <v>7.0000000000000007E-2</v>
      </c>
      <c r="L1654" s="7">
        <v>111783947.56340002</v>
      </c>
      <c r="M1654" s="7">
        <v>61020113.563400015</v>
      </c>
      <c r="N1654" s="9">
        <v>1.2020391045207504</v>
      </c>
      <c r="O1654" s="7">
        <v>188011573</v>
      </c>
      <c r="P1654" s="8">
        <v>1.2949999999999999</v>
      </c>
      <c r="Q1654" s="7">
        <v>243474987</v>
      </c>
      <c r="R1654" s="8">
        <v>1.6E-2</v>
      </c>
      <c r="S1654" s="7">
        <v>3895599.7919999999</v>
      </c>
      <c r="T1654" s="7">
        <v>495072.7919999999</v>
      </c>
      <c r="U1654" s="9">
        <v>0.14558707870868248</v>
      </c>
      <c r="V1654" s="7">
        <v>61515186.355400011</v>
      </c>
      <c r="W1654" s="9">
        <v>1.1357133218169049</v>
      </c>
      <c r="X1654" s="7">
        <v>92617193.632199258</v>
      </c>
      <c r="Y1654" s="7">
        <v>27009152</v>
      </c>
      <c r="Z1654" s="7">
        <v>24455.279999999999</v>
      </c>
      <c r="AA1654" s="7">
        <v>4244749.3521992648</v>
      </c>
      <c r="AB1654" s="7">
        <v>61338837</v>
      </c>
      <c r="AC1654" s="7">
        <v>0</v>
      </c>
      <c r="AD1654" s="7">
        <v>31102007.276799243</v>
      </c>
      <c r="AE1654" s="7">
        <v>0</v>
      </c>
      <c r="AF1654" s="7">
        <v>111783947.56340002</v>
      </c>
      <c r="AG1654" s="7">
        <v>3895599.7919999999</v>
      </c>
      <c r="AH1654" s="7">
        <v>31102007.276799243</v>
      </c>
      <c r="AI1654" s="7">
        <v>42384506</v>
      </c>
      <c r="AJ1654" s="7">
        <v>3664833</v>
      </c>
      <c r="AK1654" s="7">
        <v>9244373</v>
      </c>
      <c r="AL1654" s="7">
        <v>0</v>
      </c>
      <c r="AM1654" s="7">
        <v>1278557</v>
      </c>
      <c r="AN1654" s="7">
        <v>0</v>
      </c>
      <c r="AO1654" s="7">
        <v>0</v>
      </c>
      <c r="AP1654" s="7">
        <v>47017996</v>
      </c>
      <c r="AQ1654" s="7">
        <v>4292567</v>
      </c>
      <c r="AR1654" s="7">
        <v>50763834</v>
      </c>
      <c r="AS1654" s="7">
        <v>3400527</v>
      </c>
      <c r="AT1654" s="7">
        <v>10700861</v>
      </c>
      <c r="AU1654" s="7">
        <v>0</v>
      </c>
      <c r="AV1654" s="7">
        <v>1537479</v>
      </c>
      <c r="AW1654" s="7">
        <v>0</v>
      </c>
      <c r="AX1654" s="7">
        <v>0</v>
      </c>
      <c r="AY1654" s="7">
        <v>53651540</v>
      </c>
      <c r="AZ1654" s="7">
        <v>1834437</v>
      </c>
      <c r="BA1654" s="7">
        <v>24455.279999999999</v>
      </c>
      <c r="BB1654" s="7">
        <v>0</v>
      </c>
      <c r="BC1654" s="7">
        <v>0</v>
      </c>
      <c r="BD1654" s="7">
        <v>262.95999999999998</v>
      </c>
      <c r="BE1654" s="7">
        <v>0</v>
      </c>
      <c r="BF1654" s="7">
        <v>0</v>
      </c>
      <c r="BG1654" s="7">
        <v>3048735.3521992648</v>
      </c>
      <c r="BH1654" s="7">
        <v>34000</v>
      </c>
      <c r="BI1654" s="7">
        <v>1196014</v>
      </c>
      <c r="BJ1654" s="7">
        <v>16460836.518333334</v>
      </c>
      <c r="BK1654" s="7">
        <v>9351595.0066666678</v>
      </c>
      <c r="BL1654" s="7">
        <v>5410217.4200000009</v>
      </c>
      <c r="BM1654" s="7">
        <v>17616531.206666667</v>
      </c>
      <c r="BN1654" s="130">
        <v>0.81200000000000006</v>
      </c>
      <c r="BO1654" s="131">
        <v>1.5692182999999999E-3</v>
      </c>
      <c r="BP1654" s="161">
        <v>39766.593523964439</v>
      </c>
      <c r="BQ1654" s="162">
        <v>61338837</v>
      </c>
      <c r="BR1654" s="161">
        <v>1792816</v>
      </c>
      <c r="BS1654" s="163">
        <v>8258281.3521992583</v>
      </c>
      <c r="BT1654" s="163">
        <v>0</v>
      </c>
      <c r="BU1654" s="161">
        <v>111783947.56</v>
      </c>
      <c r="BV1654" s="161">
        <v>3895599.79</v>
      </c>
      <c r="BW1654" s="165">
        <v>22843725.920000002</v>
      </c>
      <c r="BX1654" s="161">
        <v>1792816</v>
      </c>
    </row>
    <row r="1655" spans="1:76" ht="14.45" x14ac:dyDescent="0.3">
      <c r="A1655" s="164" t="s">
        <v>31</v>
      </c>
      <c r="B1655" s="6" t="s">
        <v>177</v>
      </c>
      <c r="C1655" s="6" t="s">
        <v>75</v>
      </c>
      <c r="D1655" s="6" t="s">
        <v>32</v>
      </c>
      <c r="E1655" s="6" t="s">
        <v>34</v>
      </c>
      <c r="F1655" s="24" t="str">
        <f>+Tabela1[[#This Row],[WK]]&amp;Tabela1[[#This Row],[PK]]&amp;Tabela1[[#This Row],[GK]]</f>
        <v>220802</v>
      </c>
      <c r="G1655" s="6" t="s">
        <v>1577</v>
      </c>
      <c r="H1655" s="7">
        <v>105986578.14940009</v>
      </c>
      <c r="I1655" s="8">
        <v>1.371</v>
      </c>
      <c r="J1655" s="7">
        <v>145307598.64000002</v>
      </c>
      <c r="K1655" s="8">
        <v>7.0000000000000007E-2</v>
      </c>
      <c r="L1655" s="7">
        <v>10171531.904800002</v>
      </c>
      <c r="M1655" s="7">
        <v>4742028.9048000015</v>
      </c>
      <c r="N1655" s="9">
        <v>0.87338176345054075</v>
      </c>
      <c r="O1655" s="7">
        <v>7093787</v>
      </c>
      <c r="P1655" s="8">
        <v>1.2949999999999999</v>
      </c>
      <c r="Q1655" s="7">
        <v>9186454</v>
      </c>
      <c r="R1655" s="8">
        <v>1.6E-2</v>
      </c>
      <c r="S1655" s="7">
        <v>146983.264</v>
      </c>
      <c r="T1655" s="7">
        <v>-16703.736000000004</v>
      </c>
      <c r="U1655" s="9">
        <v>-0.10204680884859521</v>
      </c>
      <c r="V1655" s="7">
        <v>4725325.168800002</v>
      </c>
      <c r="W1655" s="9">
        <v>0.84483544610499584</v>
      </c>
      <c r="X1655" s="7">
        <v>7839225.0600000005</v>
      </c>
      <c r="Y1655" s="7">
        <v>0</v>
      </c>
      <c r="Z1655" s="7">
        <v>353501.06</v>
      </c>
      <c r="AA1655" s="7">
        <v>1334771</v>
      </c>
      <c r="AB1655" s="7">
        <v>5149899</v>
      </c>
      <c r="AC1655" s="7">
        <v>1001054</v>
      </c>
      <c r="AD1655" s="7">
        <v>3113899.891199999</v>
      </c>
      <c r="AE1655" s="7">
        <v>-1020645.3599999998</v>
      </c>
      <c r="AF1655" s="7">
        <v>10171531.904800002</v>
      </c>
      <c r="AG1655" s="7">
        <v>146983.264</v>
      </c>
      <c r="AH1655" s="7">
        <v>2093254.5311999992</v>
      </c>
      <c r="AI1655" s="7">
        <v>4533283</v>
      </c>
      <c r="AJ1655" s="7">
        <v>122903</v>
      </c>
      <c r="AK1655" s="7">
        <v>0</v>
      </c>
      <c r="AL1655" s="7">
        <v>5859</v>
      </c>
      <c r="AM1655" s="7">
        <v>2183753</v>
      </c>
      <c r="AN1655" s="7">
        <v>0</v>
      </c>
      <c r="AO1655" s="7">
        <v>-316144</v>
      </c>
      <c r="AP1655" s="7">
        <v>3631488</v>
      </c>
      <c r="AQ1655" s="7">
        <v>266545</v>
      </c>
      <c r="AR1655" s="7">
        <v>5429503</v>
      </c>
      <c r="AS1655" s="7">
        <v>163687</v>
      </c>
      <c r="AT1655" s="7">
        <v>0</v>
      </c>
      <c r="AU1655" s="7">
        <v>0</v>
      </c>
      <c r="AV1655" s="7">
        <v>2520514</v>
      </c>
      <c r="AW1655" s="7">
        <v>0</v>
      </c>
      <c r="AX1655" s="7">
        <v>-410060</v>
      </c>
      <c r="AY1655" s="7">
        <v>4254066</v>
      </c>
      <c r="AZ1655" s="7">
        <v>111915</v>
      </c>
      <c r="BA1655" s="7">
        <v>353501.06</v>
      </c>
      <c r="BB1655" s="7">
        <v>384.4</v>
      </c>
      <c r="BC1655" s="7">
        <v>336.18</v>
      </c>
      <c r="BD1655" s="7">
        <v>0</v>
      </c>
      <c r="BE1655" s="7">
        <v>235.64</v>
      </c>
      <c r="BF1655" s="7">
        <v>0</v>
      </c>
      <c r="BG1655" s="7">
        <v>320594</v>
      </c>
      <c r="BH1655" s="7">
        <v>3024</v>
      </c>
      <c r="BI1655" s="7">
        <v>1014177</v>
      </c>
      <c r="BJ1655" s="7">
        <v>13958260.645000001</v>
      </c>
      <c r="BK1655" s="7">
        <v>11061173.250000002</v>
      </c>
      <c r="BL1655" s="7">
        <v>1199365.7966666666</v>
      </c>
      <c r="BM1655" s="7">
        <v>9189617.9866666663</v>
      </c>
      <c r="BN1655" s="130">
        <v>1.232</v>
      </c>
      <c r="BO1655" s="131">
        <v>1.639364E-4</v>
      </c>
      <c r="BP1655" s="161">
        <v>3780</v>
      </c>
      <c r="BQ1655" s="162">
        <v>5149899</v>
      </c>
      <c r="BR1655" s="161">
        <v>219256</v>
      </c>
      <c r="BS1655" s="163">
        <v>0</v>
      </c>
      <c r="BT1655" s="163">
        <v>877111.18999999948</v>
      </c>
      <c r="BU1655" s="161">
        <v>10171531.9</v>
      </c>
      <c r="BV1655" s="161">
        <v>146983.26</v>
      </c>
      <c r="BW1655" s="165">
        <v>2970365.7199999997</v>
      </c>
      <c r="BX1655" s="161">
        <v>219256</v>
      </c>
    </row>
    <row r="1656" spans="1:76" ht="14.45" x14ac:dyDescent="0.3">
      <c r="A1656" s="164" t="s">
        <v>31</v>
      </c>
      <c r="B1656" s="6" t="s">
        <v>177</v>
      </c>
      <c r="C1656" s="6" t="s">
        <v>75</v>
      </c>
      <c r="D1656" s="6" t="s">
        <v>37</v>
      </c>
      <c r="E1656" s="6" t="s">
        <v>36</v>
      </c>
      <c r="F1656" s="24" t="str">
        <f>+Tabela1[[#This Row],[WK]]&amp;Tabela1[[#This Row],[PK]]&amp;Tabela1[[#This Row],[GK]]</f>
        <v>220803</v>
      </c>
      <c r="G1656" s="6" t="s">
        <v>1578</v>
      </c>
      <c r="H1656" s="7">
        <v>179457755.91699934</v>
      </c>
      <c r="I1656" s="8">
        <v>1.371</v>
      </c>
      <c r="J1656" s="7">
        <v>246036583.35999998</v>
      </c>
      <c r="K1656" s="8">
        <v>7.0000000000000007E-2</v>
      </c>
      <c r="L1656" s="7">
        <v>17222560.835200001</v>
      </c>
      <c r="M1656" s="7">
        <v>12022444.835200001</v>
      </c>
      <c r="N1656" s="9">
        <v>2.3119570477273967</v>
      </c>
      <c r="O1656" s="7">
        <v>7002191</v>
      </c>
      <c r="P1656" s="8">
        <v>1.2949999999999999</v>
      </c>
      <c r="Q1656" s="7">
        <v>9067837</v>
      </c>
      <c r="R1656" s="8">
        <v>1.6E-2</v>
      </c>
      <c r="S1656" s="7">
        <v>145085.39199999999</v>
      </c>
      <c r="T1656" s="7">
        <v>103890.39199999999</v>
      </c>
      <c r="U1656" s="9">
        <v>2.5219175142614394</v>
      </c>
      <c r="V1656" s="7">
        <v>12126335.227200001</v>
      </c>
      <c r="W1656" s="9">
        <v>2.3136072687157854</v>
      </c>
      <c r="X1656" s="7">
        <v>44576671.726256505</v>
      </c>
      <c r="Y1656" s="7">
        <v>14789183</v>
      </c>
      <c r="Z1656" s="7">
        <v>1213885.135</v>
      </c>
      <c r="AA1656" s="7">
        <v>1187094.5912565042</v>
      </c>
      <c r="AB1656" s="7">
        <v>27386509</v>
      </c>
      <c r="AC1656" s="7">
        <v>0</v>
      </c>
      <c r="AD1656" s="7">
        <v>32450336.499056503</v>
      </c>
      <c r="AE1656" s="7">
        <v>0</v>
      </c>
      <c r="AF1656" s="7">
        <v>17222560.835200001</v>
      </c>
      <c r="AG1656" s="7">
        <v>145085.39199999999</v>
      </c>
      <c r="AH1656" s="7">
        <v>32450336.499056503</v>
      </c>
      <c r="AI1656" s="7">
        <v>4341760</v>
      </c>
      <c r="AJ1656" s="7">
        <v>46559</v>
      </c>
      <c r="AK1656" s="7">
        <v>7831867</v>
      </c>
      <c r="AL1656" s="7">
        <v>500226</v>
      </c>
      <c r="AM1656" s="7">
        <v>476862</v>
      </c>
      <c r="AN1656" s="7">
        <v>0</v>
      </c>
      <c r="AO1656" s="7">
        <v>0</v>
      </c>
      <c r="AP1656" s="7">
        <v>22057062</v>
      </c>
      <c r="AQ1656" s="7">
        <v>1117898</v>
      </c>
      <c r="AR1656" s="7">
        <v>5200116</v>
      </c>
      <c r="AS1656" s="7">
        <v>41195</v>
      </c>
      <c r="AT1656" s="7">
        <v>9106591</v>
      </c>
      <c r="AU1656" s="7">
        <v>898009</v>
      </c>
      <c r="AV1656" s="7">
        <v>797647</v>
      </c>
      <c r="AW1656" s="7">
        <v>0</v>
      </c>
      <c r="AX1656" s="7">
        <v>0</v>
      </c>
      <c r="AY1656" s="7">
        <v>24922700</v>
      </c>
      <c r="AZ1656" s="7">
        <v>473612</v>
      </c>
      <c r="BA1656" s="7">
        <v>1213885.135</v>
      </c>
      <c r="BB1656" s="7">
        <v>0</v>
      </c>
      <c r="BC1656" s="7">
        <v>3.22</v>
      </c>
      <c r="BD1656" s="7">
        <v>12974.1</v>
      </c>
      <c r="BE1656" s="7">
        <v>135.38999999999999</v>
      </c>
      <c r="BF1656" s="7">
        <v>0</v>
      </c>
      <c r="BG1656" s="7">
        <v>667762.59125650418</v>
      </c>
      <c r="BH1656" s="7">
        <v>7447</v>
      </c>
      <c r="BI1656" s="7">
        <v>519332</v>
      </c>
      <c r="BJ1656" s="7">
        <v>7147652.1833333345</v>
      </c>
      <c r="BK1656" s="7">
        <v>5692898.3900000006</v>
      </c>
      <c r="BL1656" s="7">
        <v>548444.59666666668</v>
      </c>
      <c r="BM1656" s="7">
        <v>4722125.9800000004</v>
      </c>
      <c r="BN1656" s="130">
        <v>0.60699999999999998</v>
      </c>
      <c r="BO1656" s="131">
        <v>3.9341549999999999E-4</v>
      </c>
      <c r="BP1656" s="161">
        <v>9308.75</v>
      </c>
      <c r="BQ1656" s="162">
        <v>27386509</v>
      </c>
      <c r="BR1656" s="161">
        <v>407046</v>
      </c>
      <c r="BS1656" s="163">
        <v>2949436.8062565047</v>
      </c>
      <c r="BT1656" s="163">
        <v>0</v>
      </c>
      <c r="BU1656" s="161">
        <v>17222560.84</v>
      </c>
      <c r="BV1656" s="161">
        <v>145085.39000000001</v>
      </c>
      <c r="BW1656" s="165">
        <v>29500899.690000001</v>
      </c>
      <c r="BX1656" s="161">
        <v>407046</v>
      </c>
    </row>
    <row r="1657" spans="1:76" ht="14.45" x14ac:dyDescent="0.3">
      <c r="A1657" s="164" t="s">
        <v>31</v>
      </c>
      <c r="B1657" s="6" t="s">
        <v>177</v>
      </c>
      <c r="C1657" s="6" t="s">
        <v>75</v>
      </c>
      <c r="D1657" s="6" t="s">
        <v>39</v>
      </c>
      <c r="E1657" s="6" t="s">
        <v>36</v>
      </c>
      <c r="F1657" s="24" t="str">
        <f>+Tabela1[[#This Row],[WK]]&amp;Tabela1[[#This Row],[PK]]&amp;Tabela1[[#This Row],[GK]]</f>
        <v>220804</v>
      </c>
      <c r="G1657" s="6" t="s">
        <v>1579</v>
      </c>
      <c r="H1657" s="7">
        <v>421302440.67779958</v>
      </c>
      <c r="I1657" s="8">
        <v>1.371</v>
      </c>
      <c r="J1657" s="7">
        <v>577605646.15999997</v>
      </c>
      <c r="K1657" s="8">
        <v>7.0000000000000007E-2</v>
      </c>
      <c r="L1657" s="7">
        <v>40432395.231200002</v>
      </c>
      <c r="M1657" s="7">
        <v>23775201.231200002</v>
      </c>
      <c r="N1657" s="9">
        <v>1.4273233073469638</v>
      </c>
      <c r="O1657" s="7">
        <v>15443704</v>
      </c>
      <c r="P1657" s="8">
        <v>1.2949999999999999</v>
      </c>
      <c r="Q1657" s="7">
        <v>19999597</v>
      </c>
      <c r="R1657" s="8">
        <v>1.6E-2</v>
      </c>
      <c r="S1657" s="7">
        <v>319993.55200000003</v>
      </c>
      <c r="T1657" s="7">
        <v>7506.5520000000251</v>
      </c>
      <c r="U1657" s="9">
        <v>2.4021965713773772E-2</v>
      </c>
      <c r="V1657" s="7">
        <v>23782707.783200003</v>
      </c>
      <c r="W1657" s="9">
        <v>1.4014823132621057</v>
      </c>
      <c r="X1657" s="7">
        <v>41586247.108169176</v>
      </c>
      <c r="Y1657" s="7">
        <v>6519256</v>
      </c>
      <c r="Z1657" s="7">
        <v>547826.42000000016</v>
      </c>
      <c r="AA1657" s="7">
        <v>2119732.6881691758</v>
      </c>
      <c r="AB1657" s="7">
        <v>32399432</v>
      </c>
      <c r="AC1657" s="7">
        <v>0</v>
      </c>
      <c r="AD1657" s="7">
        <v>17803539.324969172</v>
      </c>
      <c r="AE1657" s="7">
        <v>0</v>
      </c>
      <c r="AF1657" s="7">
        <v>40432395.231200002</v>
      </c>
      <c r="AG1657" s="7">
        <v>319993.55200000003</v>
      </c>
      <c r="AH1657" s="7">
        <v>17803539.324969172</v>
      </c>
      <c r="AI1657" s="7">
        <v>13907676</v>
      </c>
      <c r="AJ1657" s="7">
        <v>271348</v>
      </c>
      <c r="AK1657" s="7">
        <v>8440096</v>
      </c>
      <c r="AL1657" s="7">
        <v>0</v>
      </c>
      <c r="AM1657" s="7">
        <v>722651</v>
      </c>
      <c r="AN1657" s="7">
        <v>0</v>
      </c>
      <c r="AO1657" s="7">
        <v>0</v>
      </c>
      <c r="AP1657" s="7">
        <v>26493423</v>
      </c>
      <c r="AQ1657" s="7">
        <v>1483899</v>
      </c>
      <c r="AR1657" s="7">
        <v>16657194</v>
      </c>
      <c r="AS1657" s="7">
        <v>312487</v>
      </c>
      <c r="AT1657" s="7">
        <v>9304141</v>
      </c>
      <c r="AU1657" s="7">
        <v>0</v>
      </c>
      <c r="AV1657" s="7">
        <v>557974</v>
      </c>
      <c r="AW1657" s="7">
        <v>0</v>
      </c>
      <c r="AX1657" s="7">
        <v>0</v>
      </c>
      <c r="AY1657" s="7">
        <v>29011882</v>
      </c>
      <c r="AZ1657" s="7">
        <v>629320</v>
      </c>
      <c r="BA1657" s="7">
        <v>547826.42000000016</v>
      </c>
      <c r="BB1657" s="7">
        <v>0</v>
      </c>
      <c r="BC1657" s="7">
        <v>213.2</v>
      </c>
      <c r="BD1657" s="7">
        <v>5179.0200000000004</v>
      </c>
      <c r="BE1657" s="7">
        <v>1.84</v>
      </c>
      <c r="BF1657" s="7">
        <v>0</v>
      </c>
      <c r="BG1657" s="7">
        <v>1226129.6881691758</v>
      </c>
      <c r="BH1657" s="7">
        <v>13674</v>
      </c>
      <c r="BI1657" s="7">
        <v>893603</v>
      </c>
      <c r="BJ1657" s="7">
        <v>12298782.476666668</v>
      </c>
      <c r="BK1657" s="7">
        <v>10790676.223333335</v>
      </c>
      <c r="BL1657" s="7">
        <v>497647.64333333331</v>
      </c>
      <c r="BM1657" s="7">
        <v>5037129.7266666666</v>
      </c>
      <c r="BN1657" s="130">
        <v>0.874</v>
      </c>
      <c r="BO1657" s="131">
        <v>5.660347E-4</v>
      </c>
      <c r="BP1657" s="161">
        <v>14344.428404193583</v>
      </c>
      <c r="BQ1657" s="162">
        <v>32399432</v>
      </c>
      <c r="BR1657" s="161">
        <v>769395</v>
      </c>
      <c r="BS1657" s="163">
        <v>0</v>
      </c>
      <c r="BT1657" s="163">
        <v>1686464.8918308243</v>
      </c>
      <c r="BU1657" s="161">
        <v>40432395.229999997</v>
      </c>
      <c r="BV1657" s="161">
        <v>319993.55</v>
      </c>
      <c r="BW1657" s="165">
        <v>19490004.211830825</v>
      </c>
      <c r="BX1657" s="161">
        <v>769395</v>
      </c>
    </row>
    <row r="1658" spans="1:76" ht="14.45" x14ac:dyDescent="0.3">
      <c r="A1658" s="164" t="s">
        <v>31</v>
      </c>
      <c r="B1658" s="6" t="s">
        <v>177</v>
      </c>
      <c r="C1658" s="6" t="s">
        <v>75</v>
      </c>
      <c r="D1658" s="6" t="s">
        <v>42</v>
      </c>
      <c r="E1658" s="6" t="s">
        <v>36</v>
      </c>
      <c r="F1658" s="24" t="str">
        <f>+Tabela1[[#This Row],[WK]]&amp;Tabela1[[#This Row],[PK]]&amp;Tabela1[[#This Row],[GK]]</f>
        <v>220805</v>
      </c>
      <c r="G1658" s="6" t="s">
        <v>1580</v>
      </c>
      <c r="H1658" s="7">
        <v>141244117.46879968</v>
      </c>
      <c r="I1658" s="8">
        <v>1.371</v>
      </c>
      <c r="J1658" s="7">
        <v>193645685.05000001</v>
      </c>
      <c r="K1658" s="8">
        <v>7.0000000000000007E-2</v>
      </c>
      <c r="L1658" s="7">
        <v>13555197.953500003</v>
      </c>
      <c r="M1658" s="7">
        <v>8953755.9535000026</v>
      </c>
      <c r="N1658" s="9">
        <v>1.945858701141947</v>
      </c>
      <c r="O1658" s="7">
        <v>1894708</v>
      </c>
      <c r="P1658" s="8">
        <v>1.2949999999999999</v>
      </c>
      <c r="Q1658" s="7">
        <v>2453647</v>
      </c>
      <c r="R1658" s="8">
        <v>1.6E-2</v>
      </c>
      <c r="S1658" s="7">
        <v>39258.351999999999</v>
      </c>
      <c r="T1658" s="7">
        <v>-246790.64799999999</v>
      </c>
      <c r="U1658" s="9">
        <v>-0.86275654870319418</v>
      </c>
      <c r="V1658" s="7">
        <v>8706965.3055000026</v>
      </c>
      <c r="W1658" s="9">
        <v>1.7814795578140201</v>
      </c>
      <c r="X1658" s="7">
        <v>15034146.983369723</v>
      </c>
      <c r="Y1658" s="7">
        <v>1119429</v>
      </c>
      <c r="Z1658" s="7">
        <v>1471856.75</v>
      </c>
      <c r="AA1658" s="7">
        <v>813145.23336972366</v>
      </c>
      <c r="AB1658" s="7">
        <v>11629716</v>
      </c>
      <c r="AC1658" s="7">
        <v>0</v>
      </c>
      <c r="AD1658" s="7">
        <v>6327181.6778697204</v>
      </c>
      <c r="AE1658" s="7">
        <v>0</v>
      </c>
      <c r="AF1658" s="7">
        <v>13555197.953500003</v>
      </c>
      <c r="AG1658" s="7">
        <v>39258.351999999999</v>
      </c>
      <c r="AH1658" s="7">
        <v>6327181.6778697204</v>
      </c>
      <c r="AI1658" s="7">
        <v>3841906</v>
      </c>
      <c r="AJ1658" s="7">
        <v>101939</v>
      </c>
      <c r="AK1658" s="7">
        <v>0</v>
      </c>
      <c r="AL1658" s="7">
        <v>0</v>
      </c>
      <c r="AM1658" s="7">
        <v>734101</v>
      </c>
      <c r="AN1658" s="7">
        <v>0</v>
      </c>
      <c r="AO1658" s="7">
        <v>-963021</v>
      </c>
      <c r="AP1658" s="7">
        <v>8405221</v>
      </c>
      <c r="AQ1658" s="7">
        <v>489329</v>
      </c>
      <c r="AR1658" s="7">
        <v>4601442</v>
      </c>
      <c r="AS1658" s="7">
        <v>286049</v>
      </c>
      <c r="AT1658" s="7">
        <v>2312392</v>
      </c>
      <c r="AU1658" s="7">
        <v>0</v>
      </c>
      <c r="AV1658" s="7">
        <v>737531</v>
      </c>
      <c r="AW1658" s="7">
        <v>0</v>
      </c>
      <c r="AX1658" s="7">
        <v>0</v>
      </c>
      <c r="AY1658" s="7">
        <v>10625785</v>
      </c>
      <c r="AZ1658" s="7">
        <v>209233</v>
      </c>
      <c r="BA1658" s="7">
        <v>1471856.75</v>
      </c>
      <c r="BB1658" s="7">
        <v>2245.54</v>
      </c>
      <c r="BC1658" s="7">
        <v>140.52000000000001</v>
      </c>
      <c r="BD1658" s="7">
        <v>1.4</v>
      </c>
      <c r="BE1658" s="7">
        <v>772.7</v>
      </c>
      <c r="BF1658" s="7">
        <v>0</v>
      </c>
      <c r="BG1658" s="7">
        <v>496047.2333697236</v>
      </c>
      <c r="BH1658" s="7">
        <v>5532</v>
      </c>
      <c r="BI1658" s="7">
        <v>317098</v>
      </c>
      <c r="BJ1658" s="7">
        <v>4364261.4958333336</v>
      </c>
      <c r="BK1658" s="7">
        <v>2825109.6700000009</v>
      </c>
      <c r="BL1658" s="7">
        <v>581176.43000000005</v>
      </c>
      <c r="BM1658" s="7">
        <v>4994254.4433333324</v>
      </c>
      <c r="BN1658" s="130">
        <v>0.95</v>
      </c>
      <c r="BO1658" s="131">
        <v>2.4461449999999999E-4</v>
      </c>
      <c r="BP1658" s="161">
        <v>6199.2103224093917</v>
      </c>
      <c r="BQ1658" s="162">
        <v>11629716</v>
      </c>
      <c r="BR1658" s="161">
        <v>220596</v>
      </c>
      <c r="BS1658" s="163">
        <v>0</v>
      </c>
      <c r="BT1658" s="163">
        <v>571390.01663027704</v>
      </c>
      <c r="BU1658" s="161">
        <v>13555197.949999999</v>
      </c>
      <c r="BV1658" s="161">
        <v>39258.35</v>
      </c>
      <c r="BW1658" s="165">
        <v>6898571.6966302767</v>
      </c>
      <c r="BX1658" s="161">
        <v>220596</v>
      </c>
    </row>
    <row r="1659" spans="1:76" ht="14.45" x14ac:dyDescent="0.3">
      <c r="A1659" s="164" t="s">
        <v>31</v>
      </c>
      <c r="B1659" s="6" t="s">
        <v>177</v>
      </c>
      <c r="C1659" s="6" t="s">
        <v>77</v>
      </c>
      <c r="D1659" s="6" t="s">
        <v>33</v>
      </c>
      <c r="E1659" s="6" t="s">
        <v>34</v>
      </c>
      <c r="F1659" s="24" t="str">
        <f>+Tabela1[[#This Row],[WK]]&amp;Tabela1[[#This Row],[PK]]&amp;Tabela1[[#This Row],[GK]]</f>
        <v>220901</v>
      </c>
      <c r="G1659" s="6" t="s">
        <v>1581</v>
      </c>
      <c r="H1659" s="7">
        <v>1220271459.1054087</v>
      </c>
      <c r="I1659" s="8">
        <v>1.371</v>
      </c>
      <c r="J1659" s="7">
        <v>1672992170.4299998</v>
      </c>
      <c r="K1659" s="8">
        <v>7.0000000000000007E-2</v>
      </c>
      <c r="L1659" s="7">
        <v>117109451.93009999</v>
      </c>
      <c r="M1659" s="7">
        <v>70243192.930099994</v>
      </c>
      <c r="N1659" s="9">
        <v>1.4988009375807017</v>
      </c>
      <c r="O1659" s="7">
        <v>77288539</v>
      </c>
      <c r="P1659" s="8">
        <v>1.2949999999999999</v>
      </c>
      <c r="Q1659" s="7">
        <v>100088658</v>
      </c>
      <c r="R1659" s="8">
        <v>1.6E-2</v>
      </c>
      <c r="S1659" s="7">
        <v>1601418.5279999999</v>
      </c>
      <c r="T1659" s="7">
        <v>-1520605.4720000001</v>
      </c>
      <c r="U1659" s="9">
        <v>-0.48705758572003294</v>
      </c>
      <c r="V1659" s="7">
        <v>68722587.458099991</v>
      </c>
      <c r="W1659" s="9">
        <v>1.3747739136809318</v>
      </c>
      <c r="X1659" s="7">
        <v>79957758.144141197</v>
      </c>
      <c r="Y1659" s="7">
        <v>19327420</v>
      </c>
      <c r="Z1659" s="7">
        <v>9.3000000000000007</v>
      </c>
      <c r="AA1659" s="7">
        <v>4611594.8441412002</v>
      </c>
      <c r="AB1659" s="7">
        <v>56018734</v>
      </c>
      <c r="AC1659" s="7">
        <v>0</v>
      </c>
      <c r="AD1659" s="7">
        <v>11235170.686041202</v>
      </c>
      <c r="AE1659" s="7">
        <v>0</v>
      </c>
      <c r="AF1659" s="7">
        <v>117109451.93009999</v>
      </c>
      <c r="AG1659" s="7">
        <v>1601418.5279999999</v>
      </c>
      <c r="AH1659" s="7">
        <v>11235170.686041202</v>
      </c>
      <c r="AI1659" s="7">
        <v>39130284</v>
      </c>
      <c r="AJ1659" s="7">
        <v>2350874</v>
      </c>
      <c r="AK1659" s="7">
        <v>18619852</v>
      </c>
      <c r="AL1659" s="7">
        <v>1585740</v>
      </c>
      <c r="AM1659" s="7">
        <v>1510067</v>
      </c>
      <c r="AN1659" s="7">
        <v>0</v>
      </c>
      <c r="AO1659" s="7">
        <v>0</v>
      </c>
      <c r="AP1659" s="7">
        <v>42244225</v>
      </c>
      <c r="AQ1659" s="7">
        <v>4049892</v>
      </c>
      <c r="AR1659" s="7">
        <v>46866259</v>
      </c>
      <c r="AS1659" s="7">
        <v>3122024</v>
      </c>
      <c r="AT1659" s="7">
        <v>20747853</v>
      </c>
      <c r="AU1659" s="7">
        <v>2371034</v>
      </c>
      <c r="AV1659" s="7">
        <v>1619130</v>
      </c>
      <c r="AW1659" s="7">
        <v>0</v>
      </c>
      <c r="AX1659" s="7">
        <v>0</v>
      </c>
      <c r="AY1659" s="7">
        <v>48815894</v>
      </c>
      <c r="AZ1659" s="7">
        <v>1719278</v>
      </c>
      <c r="BA1659" s="7">
        <v>9.3000000000000007</v>
      </c>
      <c r="BB1659" s="7">
        <v>0</v>
      </c>
      <c r="BC1659" s="7">
        <v>0</v>
      </c>
      <c r="BD1659" s="7">
        <v>0.1</v>
      </c>
      <c r="BE1659" s="7">
        <v>0</v>
      </c>
      <c r="BF1659" s="7">
        <v>0</v>
      </c>
      <c r="BG1659" s="7">
        <v>3291647.8441412007</v>
      </c>
      <c r="BH1659" s="7">
        <v>36709</v>
      </c>
      <c r="BI1659" s="7">
        <v>1319947</v>
      </c>
      <c r="BJ1659" s="7">
        <v>18166445.746666674</v>
      </c>
      <c r="BK1659" s="7">
        <v>12254453.56333334</v>
      </c>
      <c r="BL1659" s="7">
        <v>7636772.0899999989</v>
      </c>
      <c r="BM1659" s="7">
        <v>8374424.5533333309</v>
      </c>
      <c r="BN1659" s="130">
        <v>0.86</v>
      </c>
      <c r="BO1659" s="131">
        <v>1.5065378999999999E-3</v>
      </c>
      <c r="BP1659" s="161">
        <v>38177.770736361774</v>
      </c>
      <c r="BQ1659" s="162">
        <v>56018734</v>
      </c>
      <c r="BR1659" s="161">
        <v>1891366</v>
      </c>
      <c r="BS1659" s="163">
        <v>0</v>
      </c>
      <c r="BT1659" s="163">
        <v>1206796.8558588028</v>
      </c>
      <c r="BU1659" s="161">
        <v>117109451.93000001</v>
      </c>
      <c r="BV1659" s="161">
        <v>1601418.53</v>
      </c>
      <c r="BW1659" s="165">
        <v>12441967.545858802</v>
      </c>
      <c r="BX1659" s="161">
        <v>1891366</v>
      </c>
    </row>
    <row r="1660" spans="1:76" ht="14.45" x14ac:dyDescent="0.3">
      <c r="A1660" s="164" t="s">
        <v>31</v>
      </c>
      <c r="B1660" s="6" t="s">
        <v>177</v>
      </c>
      <c r="C1660" s="6" t="s">
        <v>77</v>
      </c>
      <c r="D1660" s="6" t="s">
        <v>37</v>
      </c>
      <c r="E1660" s="6" t="s">
        <v>36</v>
      </c>
      <c r="F1660" s="24" t="str">
        <f>+Tabela1[[#This Row],[WK]]&amp;Tabela1[[#This Row],[PK]]&amp;Tabela1[[#This Row],[GK]]</f>
        <v>220903</v>
      </c>
      <c r="G1660" s="6" t="s">
        <v>1582</v>
      </c>
      <c r="H1660" s="7">
        <v>106529978.65179986</v>
      </c>
      <c r="I1660" s="8">
        <v>1.371</v>
      </c>
      <c r="J1660" s="7">
        <v>146052600.72999999</v>
      </c>
      <c r="K1660" s="8">
        <v>7.0000000000000007E-2</v>
      </c>
      <c r="L1660" s="7">
        <v>10223682.051100001</v>
      </c>
      <c r="M1660" s="7">
        <v>7038825.0511000007</v>
      </c>
      <c r="N1660" s="9">
        <v>2.2100913953436532</v>
      </c>
      <c r="O1660" s="7">
        <v>10407528</v>
      </c>
      <c r="P1660" s="8">
        <v>1.2949999999999999</v>
      </c>
      <c r="Q1660" s="7">
        <v>13477749</v>
      </c>
      <c r="R1660" s="8">
        <v>1.6E-2</v>
      </c>
      <c r="S1660" s="7">
        <v>215643.984</v>
      </c>
      <c r="T1660" s="7">
        <v>21085.983999999997</v>
      </c>
      <c r="U1660" s="9">
        <v>0.10837891014504671</v>
      </c>
      <c r="V1660" s="7">
        <v>7059911.0351</v>
      </c>
      <c r="W1660" s="9">
        <v>2.089092649201119</v>
      </c>
      <c r="X1660" s="7">
        <v>12947304.899499388</v>
      </c>
      <c r="Y1660" s="7">
        <v>2910735</v>
      </c>
      <c r="Z1660" s="7">
        <v>50450.174999999996</v>
      </c>
      <c r="AA1660" s="7">
        <v>612095.7244993886</v>
      </c>
      <c r="AB1660" s="7">
        <v>7479343</v>
      </c>
      <c r="AC1660" s="7">
        <v>1894681</v>
      </c>
      <c r="AD1660" s="7">
        <v>5887393.8643993875</v>
      </c>
      <c r="AE1660" s="7">
        <v>0</v>
      </c>
      <c r="AF1660" s="7">
        <v>10223682.051100001</v>
      </c>
      <c r="AG1660" s="7">
        <v>215643.984</v>
      </c>
      <c r="AH1660" s="7">
        <v>5887393.8643993875</v>
      </c>
      <c r="AI1660" s="7">
        <v>2659149</v>
      </c>
      <c r="AJ1660" s="7">
        <v>138599</v>
      </c>
      <c r="AK1660" s="7">
        <v>4205784</v>
      </c>
      <c r="AL1660" s="7">
        <v>60628</v>
      </c>
      <c r="AM1660" s="7">
        <v>690559</v>
      </c>
      <c r="AN1660" s="7">
        <v>0</v>
      </c>
      <c r="AO1660" s="7">
        <v>0</v>
      </c>
      <c r="AP1660" s="7">
        <v>6691710</v>
      </c>
      <c r="AQ1660" s="7">
        <v>385894</v>
      </c>
      <c r="AR1660" s="7">
        <v>3184857</v>
      </c>
      <c r="AS1660" s="7">
        <v>194558</v>
      </c>
      <c r="AT1660" s="7">
        <v>4666139</v>
      </c>
      <c r="AU1660" s="7">
        <v>49009</v>
      </c>
      <c r="AV1660" s="7">
        <v>674608</v>
      </c>
      <c r="AW1660" s="7">
        <v>0</v>
      </c>
      <c r="AX1660" s="7">
        <v>0</v>
      </c>
      <c r="AY1660" s="7">
        <v>7009540</v>
      </c>
      <c r="AZ1660" s="7">
        <v>158952</v>
      </c>
      <c r="BA1660" s="7">
        <v>50450.174999999996</v>
      </c>
      <c r="BB1660" s="7">
        <v>0</v>
      </c>
      <c r="BC1660" s="7">
        <v>0</v>
      </c>
      <c r="BD1660" s="7">
        <v>533.79999999999995</v>
      </c>
      <c r="BE1660" s="7">
        <v>17.350000000000001</v>
      </c>
      <c r="BF1660" s="7">
        <v>0</v>
      </c>
      <c r="BG1660" s="7">
        <v>377863.72449938854</v>
      </c>
      <c r="BH1660" s="7">
        <v>4214</v>
      </c>
      <c r="BI1660" s="7">
        <v>234232</v>
      </c>
      <c r="BJ1660" s="7">
        <v>3223733.0766666676</v>
      </c>
      <c r="BK1660" s="7">
        <v>2100173.5366666676</v>
      </c>
      <c r="BL1660" s="7">
        <v>354386.13333333336</v>
      </c>
      <c r="BM1660" s="7">
        <v>3785465.8933333331</v>
      </c>
      <c r="BN1660" s="130">
        <v>0.80500000000000005</v>
      </c>
      <c r="BO1660" s="131">
        <v>1.6343569999999999E-4</v>
      </c>
      <c r="BP1660" s="161">
        <v>4142.1450508029184</v>
      </c>
      <c r="BQ1660" s="162">
        <v>7479343</v>
      </c>
      <c r="BR1660" s="161">
        <v>227406</v>
      </c>
      <c r="BS1660" s="163">
        <v>0</v>
      </c>
      <c r="BT1660" s="163">
        <v>1338349.1005006135</v>
      </c>
      <c r="BU1660" s="161">
        <v>10223682.050000001</v>
      </c>
      <c r="BV1660" s="161">
        <v>215643.98</v>
      </c>
      <c r="BW1660" s="165">
        <v>7225742.9605006138</v>
      </c>
      <c r="BX1660" s="161">
        <v>227406</v>
      </c>
    </row>
    <row r="1661" spans="1:76" ht="14.45" x14ac:dyDescent="0.3">
      <c r="A1661" s="164" t="s">
        <v>31</v>
      </c>
      <c r="B1661" s="6" t="s">
        <v>177</v>
      </c>
      <c r="C1661" s="6" t="s">
        <v>77</v>
      </c>
      <c r="D1661" s="6" t="s">
        <v>39</v>
      </c>
      <c r="E1661" s="6" t="s">
        <v>36</v>
      </c>
      <c r="F1661" s="24" t="str">
        <f>+Tabela1[[#This Row],[WK]]&amp;Tabela1[[#This Row],[PK]]&amp;Tabela1[[#This Row],[GK]]</f>
        <v>220904</v>
      </c>
      <c r="G1661" s="6" t="s">
        <v>1581</v>
      </c>
      <c r="H1661" s="7">
        <v>161165781.58919963</v>
      </c>
      <c r="I1661" s="8">
        <v>1.371</v>
      </c>
      <c r="J1661" s="7">
        <v>220958286.56999999</v>
      </c>
      <c r="K1661" s="8">
        <v>7.0000000000000007E-2</v>
      </c>
      <c r="L1661" s="7">
        <v>15467080.059900001</v>
      </c>
      <c r="M1661" s="7">
        <v>8796942.0599000007</v>
      </c>
      <c r="N1661" s="9">
        <v>1.3188545814044628</v>
      </c>
      <c r="O1661" s="7">
        <v>26044466</v>
      </c>
      <c r="P1661" s="8">
        <v>1.2949999999999999</v>
      </c>
      <c r="Q1661" s="7">
        <v>33727583</v>
      </c>
      <c r="R1661" s="8">
        <v>1.6E-2</v>
      </c>
      <c r="S1661" s="7">
        <v>539641.32799999998</v>
      </c>
      <c r="T1661" s="7">
        <v>223481.32799999998</v>
      </c>
      <c r="U1661" s="9">
        <v>0.70686148785425096</v>
      </c>
      <c r="V1661" s="7">
        <v>9020423.3879000004</v>
      </c>
      <c r="W1661" s="9">
        <v>1.2911592645919199</v>
      </c>
      <c r="X1661" s="7">
        <v>10654269.233904164</v>
      </c>
      <c r="Y1661" s="7">
        <v>0</v>
      </c>
      <c r="Z1661" s="7">
        <v>59809.695</v>
      </c>
      <c r="AA1661" s="7">
        <v>663582.53890416364</v>
      </c>
      <c r="AB1661" s="7">
        <v>8093117</v>
      </c>
      <c r="AC1661" s="7">
        <v>1837760</v>
      </c>
      <c r="AD1661" s="7">
        <v>1837760</v>
      </c>
      <c r="AE1661" s="7">
        <v>-636313.38627278956</v>
      </c>
      <c r="AF1661" s="7">
        <v>15467080.059900001</v>
      </c>
      <c r="AG1661" s="7">
        <v>539641.32799999998</v>
      </c>
      <c r="AH1661" s="7">
        <v>1201446.6137272106</v>
      </c>
      <c r="AI1661" s="7">
        <v>5569133</v>
      </c>
      <c r="AJ1661" s="7">
        <v>102176</v>
      </c>
      <c r="AK1661" s="7">
        <v>1363943</v>
      </c>
      <c r="AL1661" s="7">
        <v>0</v>
      </c>
      <c r="AM1661" s="7">
        <v>328354</v>
      </c>
      <c r="AN1661" s="7">
        <v>0</v>
      </c>
      <c r="AO1661" s="7">
        <v>0</v>
      </c>
      <c r="AP1661" s="7">
        <v>6627795</v>
      </c>
      <c r="AQ1661" s="7">
        <v>401807</v>
      </c>
      <c r="AR1661" s="7">
        <v>6670138</v>
      </c>
      <c r="AS1661" s="7">
        <v>316160</v>
      </c>
      <c r="AT1661" s="7">
        <v>1567779</v>
      </c>
      <c r="AU1661" s="7">
        <v>0</v>
      </c>
      <c r="AV1661" s="7">
        <v>207945</v>
      </c>
      <c r="AW1661" s="7">
        <v>0</v>
      </c>
      <c r="AX1661" s="7">
        <v>0</v>
      </c>
      <c r="AY1661" s="7">
        <v>7853053</v>
      </c>
      <c r="AZ1661" s="7">
        <v>163818</v>
      </c>
      <c r="BA1661" s="7">
        <v>59809.695</v>
      </c>
      <c r="BB1661" s="7">
        <v>0</v>
      </c>
      <c r="BC1661" s="7">
        <v>0</v>
      </c>
      <c r="BD1661" s="7">
        <v>632.77</v>
      </c>
      <c r="BE1661" s="7">
        <v>20.69</v>
      </c>
      <c r="BF1661" s="7">
        <v>0</v>
      </c>
      <c r="BG1661" s="7">
        <v>456951.53890416364</v>
      </c>
      <c r="BH1661" s="7">
        <v>5096</v>
      </c>
      <c r="BI1661" s="7">
        <v>206631</v>
      </c>
      <c r="BJ1661" s="7">
        <v>2843801.9841666669</v>
      </c>
      <c r="BK1661" s="7">
        <v>2487772.8833333338</v>
      </c>
      <c r="BL1661" s="7">
        <v>70731.306666666671</v>
      </c>
      <c r="BM1661" s="7">
        <v>1282653.7899999996</v>
      </c>
      <c r="BN1661" s="130">
        <v>1.4379999999999999</v>
      </c>
      <c r="BO1661" s="131">
        <v>1.375119E-4</v>
      </c>
      <c r="BP1661" s="161">
        <v>3822.0004341047056</v>
      </c>
      <c r="BQ1661" s="162">
        <v>8093117</v>
      </c>
      <c r="BR1661" s="161">
        <v>258897</v>
      </c>
      <c r="BS1661" s="163">
        <v>0</v>
      </c>
      <c r="BT1661" s="163">
        <v>1329621.9983727895</v>
      </c>
      <c r="BU1661" s="161">
        <v>15467080.060000001</v>
      </c>
      <c r="BV1661" s="161">
        <v>539641.32999999996</v>
      </c>
      <c r="BW1661" s="165">
        <v>2531068.6083727898</v>
      </c>
      <c r="BX1661" s="161">
        <v>258897</v>
      </c>
    </row>
    <row r="1662" spans="1:76" ht="14.45" x14ac:dyDescent="0.3">
      <c r="A1662" s="164" t="s">
        <v>31</v>
      </c>
      <c r="B1662" s="6" t="s">
        <v>177</v>
      </c>
      <c r="C1662" s="6" t="s">
        <v>77</v>
      </c>
      <c r="D1662" s="6" t="s">
        <v>44</v>
      </c>
      <c r="E1662" s="6" t="s">
        <v>36</v>
      </c>
      <c r="F1662" s="24" t="str">
        <f>+Tabela1[[#This Row],[WK]]&amp;Tabela1[[#This Row],[PK]]&amp;Tabela1[[#This Row],[GK]]</f>
        <v>220906</v>
      </c>
      <c r="G1662" s="6" t="s">
        <v>1583</v>
      </c>
      <c r="H1662" s="7">
        <v>80721172.031399906</v>
      </c>
      <c r="I1662" s="8">
        <v>1.371</v>
      </c>
      <c r="J1662" s="7">
        <v>110668726.85000001</v>
      </c>
      <c r="K1662" s="8">
        <v>7.0000000000000007E-2</v>
      </c>
      <c r="L1662" s="7">
        <v>7746810.8795000017</v>
      </c>
      <c r="M1662" s="7">
        <v>5305385.8795000017</v>
      </c>
      <c r="N1662" s="9">
        <v>2.1730693670704615</v>
      </c>
      <c r="O1662" s="7">
        <v>3633970</v>
      </c>
      <c r="P1662" s="8">
        <v>1.2949999999999999</v>
      </c>
      <c r="Q1662" s="7">
        <v>4705991</v>
      </c>
      <c r="R1662" s="8">
        <v>1.6E-2</v>
      </c>
      <c r="S1662" s="7">
        <v>75295.856</v>
      </c>
      <c r="T1662" s="7">
        <v>47230.856</v>
      </c>
      <c r="U1662" s="9">
        <v>1.6829095314448601</v>
      </c>
      <c r="V1662" s="7">
        <v>5352616.7355000013</v>
      </c>
      <c r="W1662" s="9">
        <v>2.1674988501674441</v>
      </c>
      <c r="X1662" s="7">
        <v>10452612.385</v>
      </c>
      <c r="Y1662" s="7">
        <v>2079667</v>
      </c>
      <c r="Z1662" s="7">
        <v>200208.38500000001</v>
      </c>
      <c r="AA1662" s="7">
        <v>594290</v>
      </c>
      <c r="AB1662" s="7">
        <v>6309238</v>
      </c>
      <c r="AC1662" s="7">
        <v>1269209</v>
      </c>
      <c r="AD1662" s="7">
        <v>5099995.6494999975</v>
      </c>
      <c r="AE1662" s="7">
        <v>0</v>
      </c>
      <c r="AF1662" s="7">
        <v>7746810.8795000017</v>
      </c>
      <c r="AG1662" s="7">
        <v>75295.856</v>
      </c>
      <c r="AH1662" s="7">
        <v>5099995.6494999975</v>
      </c>
      <c r="AI1662" s="7">
        <v>2038431</v>
      </c>
      <c r="AJ1662" s="7">
        <v>19497</v>
      </c>
      <c r="AK1662" s="7">
        <v>4252222</v>
      </c>
      <c r="AL1662" s="7">
        <v>0</v>
      </c>
      <c r="AM1662" s="7">
        <v>867022</v>
      </c>
      <c r="AN1662" s="7">
        <v>0</v>
      </c>
      <c r="AO1662" s="7">
        <v>0</v>
      </c>
      <c r="AP1662" s="7">
        <v>5240126</v>
      </c>
      <c r="AQ1662" s="7">
        <v>242675</v>
      </c>
      <c r="AR1662" s="7">
        <v>2441425</v>
      </c>
      <c r="AS1662" s="7">
        <v>28065</v>
      </c>
      <c r="AT1662" s="7">
        <v>2998259</v>
      </c>
      <c r="AU1662" s="7">
        <v>0</v>
      </c>
      <c r="AV1662" s="7">
        <v>886961</v>
      </c>
      <c r="AW1662" s="7">
        <v>0</v>
      </c>
      <c r="AX1662" s="7">
        <v>0</v>
      </c>
      <c r="AY1662" s="7">
        <v>5729068</v>
      </c>
      <c r="AZ1662" s="7">
        <v>111915</v>
      </c>
      <c r="BA1662" s="7">
        <v>200208.38500000001</v>
      </c>
      <c r="BB1662" s="7">
        <v>0</v>
      </c>
      <c r="BC1662" s="7">
        <v>223.78</v>
      </c>
      <c r="BD1662" s="7">
        <v>1387.18</v>
      </c>
      <c r="BE1662" s="7">
        <v>39.33</v>
      </c>
      <c r="BF1662" s="7">
        <v>0</v>
      </c>
      <c r="BG1662" s="7">
        <v>320594</v>
      </c>
      <c r="BH1662" s="7">
        <v>3232</v>
      </c>
      <c r="BI1662" s="7">
        <v>273696</v>
      </c>
      <c r="BJ1662" s="7">
        <v>3766943.6325000003</v>
      </c>
      <c r="BK1662" s="7">
        <v>2204935.353333334</v>
      </c>
      <c r="BL1662" s="7">
        <v>1369947.0933333333</v>
      </c>
      <c r="BM1662" s="7">
        <v>3508138.93</v>
      </c>
      <c r="BN1662" s="130">
        <v>0.82599999999999996</v>
      </c>
      <c r="BO1662" s="131">
        <v>1.3124210000000001E-4</v>
      </c>
      <c r="BP1662" s="161">
        <v>3325.7222581808937</v>
      </c>
      <c r="BQ1662" s="162">
        <v>6309238</v>
      </c>
      <c r="BR1662" s="161">
        <v>178656</v>
      </c>
      <c r="BS1662" s="163">
        <v>0</v>
      </c>
      <c r="BT1662" s="163">
        <v>452246.61500000022</v>
      </c>
      <c r="BU1662" s="161">
        <v>7746810.8799999999</v>
      </c>
      <c r="BV1662" s="161">
        <v>75295.86</v>
      </c>
      <c r="BW1662" s="165">
        <v>5552242.2650000006</v>
      </c>
      <c r="BX1662" s="161">
        <v>178656</v>
      </c>
    </row>
    <row r="1663" spans="1:76" ht="14.45" x14ac:dyDescent="0.3">
      <c r="A1663" s="164" t="s">
        <v>31</v>
      </c>
      <c r="B1663" s="6" t="s">
        <v>177</v>
      </c>
      <c r="C1663" s="6" t="s">
        <v>77</v>
      </c>
      <c r="D1663" s="6" t="s">
        <v>51</v>
      </c>
      <c r="E1663" s="6" t="s">
        <v>40</v>
      </c>
      <c r="F1663" s="24" t="str">
        <f>+Tabela1[[#This Row],[WK]]&amp;Tabela1[[#This Row],[PK]]&amp;Tabela1[[#This Row],[GK]]</f>
        <v>220907</v>
      </c>
      <c r="G1663" s="6" t="s">
        <v>1584</v>
      </c>
      <c r="H1663" s="7">
        <v>181153410.88899931</v>
      </c>
      <c r="I1663" s="8">
        <v>1.371</v>
      </c>
      <c r="J1663" s="7">
        <v>248361326.34</v>
      </c>
      <c r="K1663" s="8">
        <v>7.0000000000000007E-2</v>
      </c>
      <c r="L1663" s="7">
        <v>17385292.843800001</v>
      </c>
      <c r="M1663" s="7">
        <v>11383782.843800001</v>
      </c>
      <c r="N1663" s="9">
        <v>1.896819774323462</v>
      </c>
      <c r="O1663" s="7">
        <v>19999872</v>
      </c>
      <c r="P1663" s="8">
        <v>1.2949999999999999</v>
      </c>
      <c r="Q1663" s="7">
        <v>25899834</v>
      </c>
      <c r="R1663" s="8">
        <v>1.6E-2</v>
      </c>
      <c r="S1663" s="7">
        <v>414397.34399999998</v>
      </c>
      <c r="T1663" s="7">
        <v>-601731.65599999996</v>
      </c>
      <c r="U1663" s="9">
        <v>-0.59218037867239293</v>
      </c>
      <c r="V1663" s="7">
        <v>10782051.187800001</v>
      </c>
      <c r="W1663" s="9">
        <v>1.5364214642274989</v>
      </c>
      <c r="X1663" s="7">
        <v>13746128.403382301</v>
      </c>
      <c r="Y1663" s="7">
        <v>0</v>
      </c>
      <c r="Z1663" s="7">
        <v>130798.92</v>
      </c>
      <c r="AA1663" s="7">
        <v>931476.48338230106</v>
      </c>
      <c r="AB1663" s="7">
        <v>10384016</v>
      </c>
      <c r="AC1663" s="7">
        <v>2299837</v>
      </c>
      <c r="AD1663" s="7">
        <v>2964077.2155823004</v>
      </c>
      <c r="AE1663" s="7">
        <v>0</v>
      </c>
      <c r="AF1663" s="7">
        <v>17385292.843800001</v>
      </c>
      <c r="AG1663" s="7">
        <v>414397.34399999998</v>
      </c>
      <c r="AH1663" s="7">
        <v>2964077.2155823004</v>
      </c>
      <c r="AI1663" s="7">
        <v>5010871</v>
      </c>
      <c r="AJ1663" s="7">
        <v>720784</v>
      </c>
      <c r="AK1663" s="7">
        <v>1599851</v>
      </c>
      <c r="AL1663" s="7">
        <v>111478</v>
      </c>
      <c r="AM1663" s="7">
        <v>446079</v>
      </c>
      <c r="AN1663" s="7">
        <v>0</v>
      </c>
      <c r="AO1663" s="7">
        <v>0</v>
      </c>
      <c r="AP1663" s="7">
        <v>8204639</v>
      </c>
      <c r="AQ1663" s="7">
        <v>612656</v>
      </c>
      <c r="AR1663" s="7">
        <v>6001510</v>
      </c>
      <c r="AS1663" s="7">
        <v>1016129</v>
      </c>
      <c r="AT1663" s="7">
        <v>2642059</v>
      </c>
      <c r="AU1663" s="7">
        <v>156335</v>
      </c>
      <c r="AV1663" s="7">
        <v>857319</v>
      </c>
      <c r="AW1663" s="7">
        <v>0</v>
      </c>
      <c r="AX1663" s="7">
        <v>0</v>
      </c>
      <c r="AY1663" s="7">
        <v>9271416</v>
      </c>
      <c r="AZ1663" s="7">
        <v>244916</v>
      </c>
      <c r="BA1663" s="7">
        <v>130798.92</v>
      </c>
      <c r="BB1663" s="7">
        <v>0</v>
      </c>
      <c r="BC1663" s="7">
        <v>0</v>
      </c>
      <c r="BD1663" s="7">
        <v>1406.44</v>
      </c>
      <c r="BE1663" s="7">
        <v>0</v>
      </c>
      <c r="BF1663" s="7">
        <v>0</v>
      </c>
      <c r="BG1663" s="7">
        <v>632881.48338230106</v>
      </c>
      <c r="BH1663" s="7">
        <v>7058</v>
      </c>
      <c r="BI1663" s="7">
        <v>298595</v>
      </c>
      <c r="BJ1663" s="7">
        <v>4109548.896666667</v>
      </c>
      <c r="BK1663" s="7">
        <v>0</v>
      </c>
      <c r="BL1663" s="7">
        <v>4445616.2566666668</v>
      </c>
      <c r="BM1663" s="7">
        <v>7546963.0733333342</v>
      </c>
      <c r="BN1663" s="130">
        <v>1.077</v>
      </c>
      <c r="BO1663" s="131">
        <v>2.4437900000000003E-4</v>
      </c>
      <c r="BP1663" s="161">
        <v>6193.2072136401121</v>
      </c>
      <c r="BQ1663" s="162">
        <v>10384016</v>
      </c>
      <c r="BR1663" s="161">
        <v>368502</v>
      </c>
      <c r="BS1663" s="163">
        <v>0</v>
      </c>
      <c r="BT1663" s="163">
        <v>1794418.1400000006</v>
      </c>
      <c r="BU1663" s="161">
        <v>17385292.84</v>
      </c>
      <c r="BV1663" s="161">
        <v>414397.34</v>
      </c>
      <c r="BW1663" s="165">
        <v>4758495.3600000013</v>
      </c>
      <c r="BX1663" s="161">
        <v>368502</v>
      </c>
    </row>
    <row r="1664" spans="1:76" ht="14.45" x14ac:dyDescent="0.3">
      <c r="A1664" s="164" t="s">
        <v>31</v>
      </c>
      <c r="B1664" s="6" t="s">
        <v>177</v>
      </c>
      <c r="C1664" s="6" t="s">
        <v>77</v>
      </c>
      <c r="D1664" s="6" t="s">
        <v>75</v>
      </c>
      <c r="E1664" s="6" t="s">
        <v>36</v>
      </c>
      <c r="F1664" s="24" t="str">
        <f>+Tabela1[[#This Row],[WK]]&amp;Tabela1[[#This Row],[PK]]&amp;Tabela1[[#This Row],[GK]]</f>
        <v>220908</v>
      </c>
      <c r="G1664" s="6" t="s">
        <v>1585</v>
      </c>
      <c r="H1664" s="7">
        <v>118823868.50940001</v>
      </c>
      <c r="I1664" s="8">
        <v>1.371</v>
      </c>
      <c r="J1664" s="7">
        <v>162907523.72</v>
      </c>
      <c r="K1664" s="8">
        <v>7.0000000000000007E-2</v>
      </c>
      <c r="L1664" s="7">
        <v>11403526.660400001</v>
      </c>
      <c r="M1664" s="7">
        <v>7045339.6604000013</v>
      </c>
      <c r="N1664" s="9">
        <v>1.6165758055815413</v>
      </c>
      <c r="O1664" s="7">
        <v>10847522</v>
      </c>
      <c r="P1664" s="8">
        <v>1.2949999999999999</v>
      </c>
      <c r="Q1664" s="7">
        <v>14047541</v>
      </c>
      <c r="R1664" s="8">
        <v>1.6E-2</v>
      </c>
      <c r="S1664" s="7">
        <v>224760.65600000002</v>
      </c>
      <c r="T1664" s="7">
        <v>75984.656000000017</v>
      </c>
      <c r="U1664" s="9">
        <v>0.51073194601279792</v>
      </c>
      <c r="V1664" s="7">
        <v>7121324.3164000008</v>
      </c>
      <c r="W1664" s="9">
        <v>1.5800716172730951</v>
      </c>
      <c r="X1664" s="7">
        <v>9231883.3356293906</v>
      </c>
      <c r="Y1664" s="7">
        <v>0</v>
      </c>
      <c r="Z1664" s="7">
        <v>23283.48</v>
      </c>
      <c r="AA1664" s="7">
        <v>632405.85562939115</v>
      </c>
      <c r="AB1664" s="7">
        <v>8371373</v>
      </c>
      <c r="AC1664" s="7">
        <v>204821</v>
      </c>
      <c r="AD1664" s="7">
        <v>2110559.0192293893</v>
      </c>
      <c r="AE1664" s="7">
        <v>0</v>
      </c>
      <c r="AF1664" s="7">
        <v>11403526.660400001</v>
      </c>
      <c r="AG1664" s="7">
        <v>224760.65600000002</v>
      </c>
      <c r="AH1664" s="7">
        <v>2110559.0192293893</v>
      </c>
      <c r="AI1664" s="7">
        <v>3638803</v>
      </c>
      <c r="AJ1664" s="7">
        <v>143077</v>
      </c>
      <c r="AK1664" s="7">
        <v>1102646</v>
      </c>
      <c r="AL1664" s="7">
        <v>0</v>
      </c>
      <c r="AM1664" s="7">
        <v>750943</v>
      </c>
      <c r="AN1664" s="7">
        <v>0</v>
      </c>
      <c r="AO1664" s="7">
        <v>0</v>
      </c>
      <c r="AP1664" s="7">
        <v>6540818</v>
      </c>
      <c r="AQ1664" s="7">
        <v>525133</v>
      </c>
      <c r="AR1664" s="7">
        <v>4358187</v>
      </c>
      <c r="AS1664" s="7">
        <v>148776</v>
      </c>
      <c r="AT1664" s="7">
        <v>1256697</v>
      </c>
      <c r="AU1664" s="7">
        <v>0</v>
      </c>
      <c r="AV1664" s="7">
        <v>177014</v>
      </c>
      <c r="AW1664" s="7">
        <v>0</v>
      </c>
      <c r="AX1664" s="7">
        <v>0</v>
      </c>
      <c r="AY1664" s="7">
        <v>7269815</v>
      </c>
      <c r="AZ1664" s="7">
        <v>218965</v>
      </c>
      <c r="BA1664" s="7">
        <v>23283.48</v>
      </c>
      <c r="BB1664" s="7">
        <v>0</v>
      </c>
      <c r="BC1664" s="7">
        <v>0</v>
      </c>
      <c r="BD1664" s="7">
        <v>250.36</v>
      </c>
      <c r="BE1664" s="7">
        <v>0</v>
      </c>
      <c r="BF1664" s="7">
        <v>0</v>
      </c>
      <c r="BG1664" s="7">
        <v>388982.85562939115</v>
      </c>
      <c r="BH1664" s="7">
        <v>4338</v>
      </c>
      <c r="BI1664" s="7">
        <v>243423</v>
      </c>
      <c r="BJ1664" s="7">
        <v>3350263.3433333337</v>
      </c>
      <c r="BK1664" s="7">
        <v>2855372.623333334</v>
      </c>
      <c r="BL1664" s="7">
        <v>25643.756666666668</v>
      </c>
      <c r="BM1664" s="7">
        <v>1928275.3666666662</v>
      </c>
      <c r="BN1664" s="130">
        <v>1.167</v>
      </c>
      <c r="BO1664" s="131">
        <v>1.6641219999999999E-4</v>
      </c>
      <c r="BP1664" s="161">
        <v>4217.1839104189121</v>
      </c>
      <c r="BQ1664" s="162">
        <v>8371373</v>
      </c>
      <c r="BR1664" s="161">
        <v>173364</v>
      </c>
      <c r="BS1664" s="163">
        <v>0</v>
      </c>
      <c r="BT1664" s="163">
        <v>1224253.4643706095</v>
      </c>
      <c r="BU1664" s="161">
        <v>11403526.66</v>
      </c>
      <c r="BV1664" s="161">
        <v>224760.66</v>
      </c>
      <c r="BW1664" s="165">
        <v>3334812.4843706097</v>
      </c>
      <c r="BX1664" s="161">
        <v>173364</v>
      </c>
    </row>
    <row r="1665" spans="1:76" ht="14.45" x14ac:dyDescent="0.3">
      <c r="A1665" s="164" t="s">
        <v>31</v>
      </c>
      <c r="B1665" s="6" t="s">
        <v>177</v>
      </c>
      <c r="C1665" s="6" t="s">
        <v>90</v>
      </c>
      <c r="D1665" s="6" t="s">
        <v>33</v>
      </c>
      <c r="E1665" s="6" t="s">
        <v>34</v>
      </c>
      <c r="F1665" s="24" t="str">
        <f>+Tabela1[[#This Row],[WK]]&amp;Tabela1[[#This Row],[PK]]&amp;Tabela1[[#This Row],[GK]]</f>
        <v>221001</v>
      </c>
      <c r="G1665" s="6" t="s">
        <v>1586</v>
      </c>
      <c r="H1665" s="7">
        <v>51283289.199000008</v>
      </c>
      <c r="I1665" s="8">
        <v>1.371</v>
      </c>
      <c r="J1665" s="7">
        <v>70309389.489999995</v>
      </c>
      <c r="K1665" s="8">
        <v>7.0000000000000007E-2</v>
      </c>
      <c r="L1665" s="7">
        <v>4921657.2642999999</v>
      </c>
      <c r="M1665" s="7">
        <v>1856998.2642999999</v>
      </c>
      <c r="N1665" s="9">
        <v>0.60593960512409373</v>
      </c>
      <c r="O1665" s="7">
        <v>3757521</v>
      </c>
      <c r="P1665" s="8">
        <v>1.2949999999999999</v>
      </c>
      <c r="Q1665" s="7">
        <v>4865990</v>
      </c>
      <c r="R1665" s="8">
        <v>1.6E-2</v>
      </c>
      <c r="S1665" s="7">
        <v>77855.839999999997</v>
      </c>
      <c r="T1665" s="7">
        <v>14512.839999999997</v>
      </c>
      <c r="U1665" s="9">
        <v>0.22911513505833314</v>
      </c>
      <c r="V1665" s="7">
        <v>1871511.1042999998</v>
      </c>
      <c r="W1665" s="9">
        <v>0.59830879401611625</v>
      </c>
      <c r="X1665" s="7">
        <v>5225985.9249999998</v>
      </c>
      <c r="Y1665" s="7">
        <v>0</v>
      </c>
      <c r="Z1665" s="7">
        <v>652818.92500000005</v>
      </c>
      <c r="AA1665" s="7">
        <v>697811</v>
      </c>
      <c r="AB1665" s="7">
        <v>1282239</v>
      </c>
      <c r="AC1665" s="7">
        <v>2593117</v>
      </c>
      <c r="AD1665" s="7">
        <v>3354474.8207</v>
      </c>
      <c r="AE1665" s="7">
        <v>-2309229.5062499996</v>
      </c>
      <c r="AF1665" s="7">
        <v>4921657.2642999999</v>
      </c>
      <c r="AG1665" s="7">
        <v>77855.839999999997</v>
      </c>
      <c r="AH1665" s="7">
        <v>1045245.3144500004</v>
      </c>
      <c r="AI1665" s="7">
        <v>2558791</v>
      </c>
      <c r="AJ1665" s="7">
        <v>70295</v>
      </c>
      <c r="AK1665" s="7">
        <v>0</v>
      </c>
      <c r="AL1665" s="7">
        <v>0</v>
      </c>
      <c r="AM1665" s="7">
        <v>2221484</v>
      </c>
      <c r="AN1665" s="7">
        <v>0</v>
      </c>
      <c r="AO1665" s="7">
        <v>-879334</v>
      </c>
      <c r="AP1665" s="7">
        <v>1001708</v>
      </c>
      <c r="AQ1665" s="7">
        <v>63653</v>
      </c>
      <c r="AR1665" s="7">
        <v>3064659</v>
      </c>
      <c r="AS1665" s="7">
        <v>63343</v>
      </c>
      <c r="AT1665" s="7">
        <v>0</v>
      </c>
      <c r="AU1665" s="7">
        <v>0</v>
      </c>
      <c r="AV1665" s="7">
        <v>2477991</v>
      </c>
      <c r="AW1665" s="7">
        <v>0</v>
      </c>
      <c r="AX1665" s="7">
        <v>-935146</v>
      </c>
      <c r="AY1665" s="7">
        <v>1185992</v>
      </c>
      <c r="AZ1665" s="7">
        <v>27573</v>
      </c>
      <c r="BA1665" s="7">
        <v>652818.92500000005</v>
      </c>
      <c r="BB1665" s="7">
        <v>0</v>
      </c>
      <c r="BC1665" s="7">
        <v>6.79</v>
      </c>
      <c r="BD1665" s="7">
        <v>2414.9699999999998</v>
      </c>
      <c r="BE1665" s="7">
        <v>9163.91</v>
      </c>
      <c r="BF1665" s="7">
        <v>0</v>
      </c>
      <c r="BG1665" s="7">
        <v>320594</v>
      </c>
      <c r="BH1665" s="7">
        <v>1165</v>
      </c>
      <c r="BI1665" s="7">
        <v>377217</v>
      </c>
      <c r="BJ1665" s="7">
        <v>5191637.8200000012</v>
      </c>
      <c r="BK1665" s="7">
        <v>3255227.9833333343</v>
      </c>
      <c r="BL1665" s="7">
        <v>2972819.6733333333</v>
      </c>
      <c r="BM1665" s="7">
        <v>1799999.9999999991</v>
      </c>
      <c r="BN1665" s="130">
        <v>1.7450000000000001</v>
      </c>
      <c r="BO1665" s="131">
        <v>8.1778899999999997E-5</v>
      </c>
      <c r="BP1665" s="161">
        <v>1456.25</v>
      </c>
      <c r="BQ1665" s="162">
        <v>1282239</v>
      </c>
      <c r="BR1665" s="161">
        <v>100497</v>
      </c>
      <c r="BS1665" s="163">
        <v>0</v>
      </c>
      <c r="BT1665" s="163">
        <v>538641.48124999984</v>
      </c>
      <c r="BU1665" s="161">
        <v>4921657.26</v>
      </c>
      <c r="BV1665" s="161">
        <v>77855.839999999997</v>
      </c>
      <c r="BW1665" s="165">
        <v>1583886.7912499998</v>
      </c>
      <c r="BX1665" s="161">
        <v>100497</v>
      </c>
    </row>
    <row r="1666" spans="1:76" ht="14.45" x14ac:dyDescent="0.3">
      <c r="A1666" s="164" t="s">
        <v>31</v>
      </c>
      <c r="B1666" s="6" t="s">
        <v>177</v>
      </c>
      <c r="C1666" s="6" t="s">
        <v>90</v>
      </c>
      <c r="D1666" s="6" t="s">
        <v>32</v>
      </c>
      <c r="E1666" s="6" t="s">
        <v>40</v>
      </c>
      <c r="F1666" s="24" t="str">
        <f>+Tabela1[[#This Row],[WK]]&amp;Tabela1[[#This Row],[PK]]&amp;Tabela1[[#This Row],[GK]]</f>
        <v>221002</v>
      </c>
      <c r="G1666" s="6" t="s">
        <v>1587</v>
      </c>
      <c r="H1666" s="7">
        <v>474246825.5493992</v>
      </c>
      <c r="I1666" s="8">
        <v>1.371</v>
      </c>
      <c r="J1666" s="7">
        <v>650192397.82999992</v>
      </c>
      <c r="K1666" s="8">
        <v>7.0000000000000007E-2</v>
      </c>
      <c r="L1666" s="7">
        <v>45513467.848099999</v>
      </c>
      <c r="M1666" s="7">
        <v>29276286.848099999</v>
      </c>
      <c r="N1666" s="9">
        <v>1.8030400010999446</v>
      </c>
      <c r="O1666" s="7">
        <v>34546954</v>
      </c>
      <c r="P1666" s="8">
        <v>1.2949999999999999</v>
      </c>
      <c r="Q1666" s="7">
        <v>44738305</v>
      </c>
      <c r="R1666" s="8">
        <v>1.6E-2</v>
      </c>
      <c r="S1666" s="7">
        <v>715812.88</v>
      </c>
      <c r="T1666" s="7">
        <v>-28025.119999999995</v>
      </c>
      <c r="U1666" s="9">
        <v>-3.7676375769992922E-2</v>
      </c>
      <c r="V1666" s="7">
        <v>29248261.728100002</v>
      </c>
      <c r="W1666" s="9">
        <v>1.72240910443007</v>
      </c>
      <c r="X1666" s="7">
        <v>38762541.178954922</v>
      </c>
      <c r="Y1666" s="7">
        <v>8534039</v>
      </c>
      <c r="Z1666" s="7">
        <v>794773.35000000009</v>
      </c>
      <c r="AA1666" s="7">
        <v>2245880.8289549239</v>
      </c>
      <c r="AB1666" s="7">
        <v>25632068</v>
      </c>
      <c r="AC1666" s="7">
        <v>1555780</v>
      </c>
      <c r="AD1666" s="7">
        <v>9514279.4508549236</v>
      </c>
      <c r="AE1666" s="7">
        <v>0</v>
      </c>
      <c r="AF1666" s="7">
        <v>45513467.848099999</v>
      </c>
      <c r="AG1666" s="7">
        <v>715812.88</v>
      </c>
      <c r="AH1666" s="7">
        <v>9514279.4508549236</v>
      </c>
      <c r="AI1666" s="7">
        <v>13556992</v>
      </c>
      <c r="AJ1666" s="7">
        <v>658009</v>
      </c>
      <c r="AK1666" s="7">
        <v>9904808</v>
      </c>
      <c r="AL1666" s="7">
        <v>604740</v>
      </c>
      <c r="AM1666" s="7">
        <v>635143</v>
      </c>
      <c r="AN1666" s="7">
        <v>0</v>
      </c>
      <c r="AO1666" s="7">
        <v>0</v>
      </c>
      <c r="AP1666" s="7">
        <v>20249895</v>
      </c>
      <c r="AQ1666" s="7">
        <v>1722597</v>
      </c>
      <c r="AR1666" s="7">
        <v>16237181</v>
      </c>
      <c r="AS1666" s="7">
        <v>743838</v>
      </c>
      <c r="AT1666" s="7">
        <v>13046944</v>
      </c>
      <c r="AU1666" s="7">
        <v>619342</v>
      </c>
      <c r="AV1666" s="7">
        <v>689000</v>
      </c>
      <c r="AW1666" s="7">
        <v>0</v>
      </c>
      <c r="AX1666" s="7">
        <v>0</v>
      </c>
      <c r="AY1666" s="7">
        <v>22210742</v>
      </c>
      <c r="AZ1666" s="7">
        <v>755833</v>
      </c>
      <c r="BA1666" s="7">
        <v>794773.35000000009</v>
      </c>
      <c r="BB1666" s="7">
        <v>0</v>
      </c>
      <c r="BC1666" s="7">
        <v>0</v>
      </c>
      <c r="BD1666" s="7">
        <v>8532.6</v>
      </c>
      <c r="BE1666" s="7">
        <v>26.7</v>
      </c>
      <c r="BF1666" s="7">
        <v>0</v>
      </c>
      <c r="BG1666" s="7">
        <v>1514055.8289549241</v>
      </c>
      <c r="BH1666" s="7">
        <v>16885</v>
      </c>
      <c r="BI1666" s="7">
        <v>731825</v>
      </c>
      <c r="BJ1666" s="7">
        <v>10072188.255833333</v>
      </c>
      <c r="BK1666" s="7">
        <v>7907127.2833333332</v>
      </c>
      <c r="BL1666" s="7">
        <v>1756728.0266666666</v>
      </c>
      <c r="BM1666" s="7">
        <v>5146787.836666666</v>
      </c>
      <c r="BN1666" s="130">
        <v>0.85899999999999999</v>
      </c>
      <c r="BO1666" s="131">
        <v>6.6356900000000003E-4</v>
      </c>
      <c r="BP1666" s="161">
        <v>16815.708180880349</v>
      </c>
      <c r="BQ1666" s="162">
        <v>25632068</v>
      </c>
      <c r="BR1666" s="161">
        <v>888764</v>
      </c>
      <c r="BS1666" s="163">
        <v>0</v>
      </c>
      <c r="BT1666" s="163">
        <v>2948083.5600000024</v>
      </c>
      <c r="BU1666" s="161">
        <v>45513467.850000001</v>
      </c>
      <c r="BV1666" s="161">
        <v>715812.88</v>
      </c>
      <c r="BW1666" s="165">
        <v>12462363.010000002</v>
      </c>
      <c r="BX1666" s="161">
        <v>888764</v>
      </c>
    </row>
    <row r="1667" spans="1:76" ht="14.45" x14ac:dyDescent="0.3">
      <c r="A1667" s="164" t="s">
        <v>31</v>
      </c>
      <c r="B1667" s="6" t="s">
        <v>177</v>
      </c>
      <c r="C1667" s="6" t="s">
        <v>90</v>
      </c>
      <c r="D1667" s="6" t="s">
        <v>37</v>
      </c>
      <c r="E1667" s="6" t="s">
        <v>36</v>
      </c>
      <c r="F1667" s="24" t="str">
        <f>+Tabela1[[#This Row],[WK]]&amp;Tabela1[[#This Row],[PK]]&amp;Tabela1[[#This Row],[GK]]</f>
        <v>221003</v>
      </c>
      <c r="G1667" s="6" t="s">
        <v>1588</v>
      </c>
      <c r="H1667" s="7">
        <v>76076097.015400082</v>
      </c>
      <c r="I1667" s="8">
        <v>1.371</v>
      </c>
      <c r="J1667" s="7">
        <v>104300329.01000001</v>
      </c>
      <c r="K1667" s="8">
        <v>7.0000000000000007E-2</v>
      </c>
      <c r="L1667" s="7">
        <v>7301023.0307000009</v>
      </c>
      <c r="M1667" s="7">
        <v>4712299.0307000009</v>
      </c>
      <c r="N1667" s="9">
        <v>1.8203172801349239</v>
      </c>
      <c r="O1667" s="7">
        <v>6884061</v>
      </c>
      <c r="P1667" s="8">
        <v>1.2949999999999999</v>
      </c>
      <c r="Q1667" s="7">
        <v>8914859</v>
      </c>
      <c r="R1667" s="8">
        <v>1.6E-2</v>
      </c>
      <c r="S1667" s="7">
        <v>142637.74400000001</v>
      </c>
      <c r="T1667" s="7">
        <v>-64573.255999999994</v>
      </c>
      <c r="U1667" s="9">
        <v>-0.31163044432969289</v>
      </c>
      <c r="V1667" s="7">
        <v>4647725.7747000009</v>
      </c>
      <c r="W1667" s="9">
        <v>1.662315388125976</v>
      </c>
      <c r="X1667" s="7">
        <v>8170147.2850000001</v>
      </c>
      <c r="Y1667" s="7">
        <v>1844761</v>
      </c>
      <c r="Z1667" s="7">
        <v>45360.285000000003</v>
      </c>
      <c r="AA1667" s="7">
        <v>508477</v>
      </c>
      <c r="AB1667" s="7">
        <v>4543088</v>
      </c>
      <c r="AC1667" s="7">
        <v>1228461</v>
      </c>
      <c r="AD1667" s="7">
        <v>3522421.5102999993</v>
      </c>
      <c r="AE1667" s="7">
        <v>0</v>
      </c>
      <c r="AF1667" s="7">
        <v>7301023.0307000009</v>
      </c>
      <c r="AG1667" s="7">
        <v>142637.74400000001</v>
      </c>
      <c r="AH1667" s="7">
        <v>3522421.5102999993</v>
      </c>
      <c r="AI1667" s="7">
        <v>2161417</v>
      </c>
      <c r="AJ1667" s="7">
        <v>223123</v>
      </c>
      <c r="AK1667" s="7">
        <v>2765876</v>
      </c>
      <c r="AL1667" s="7">
        <v>0</v>
      </c>
      <c r="AM1667" s="7">
        <v>331660</v>
      </c>
      <c r="AN1667" s="7">
        <v>0</v>
      </c>
      <c r="AO1667" s="7">
        <v>0</v>
      </c>
      <c r="AP1667" s="7">
        <v>3478205</v>
      </c>
      <c r="AQ1667" s="7">
        <v>238697</v>
      </c>
      <c r="AR1667" s="7">
        <v>2588724</v>
      </c>
      <c r="AS1667" s="7">
        <v>207211</v>
      </c>
      <c r="AT1667" s="7">
        <v>3053190</v>
      </c>
      <c r="AU1667" s="7">
        <v>0</v>
      </c>
      <c r="AV1667" s="7">
        <v>718882</v>
      </c>
      <c r="AW1667" s="7">
        <v>0</v>
      </c>
      <c r="AX1667" s="7">
        <v>0</v>
      </c>
      <c r="AY1667" s="7">
        <v>4030862</v>
      </c>
      <c r="AZ1667" s="7">
        <v>95696</v>
      </c>
      <c r="BA1667" s="7">
        <v>45360.285000000003</v>
      </c>
      <c r="BB1667" s="7">
        <v>0</v>
      </c>
      <c r="BC1667" s="7">
        <v>0</v>
      </c>
      <c r="BD1667" s="7">
        <v>466.6</v>
      </c>
      <c r="BE1667" s="7">
        <v>42.29</v>
      </c>
      <c r="BF1667" s="7">
        <v>0</v>
      </c>
      <c r="BG1667" s="7">
        <v>320594</v>
      </c>
      <c r="BH1667" s="7">
        <v>2927</v>
      </c>
      <c r="BI1667" s="7">
        <v>187883</v>
      </c>
      <c r="BJ1667" s="7">
        <v>2585749.3883333337</v>
      </c>
      <c r="BK1667" s="7">
        <v>1369646.4500000002</v>
      </c>
      <c r="BL1667" s="7">
        <v>1185204.2499999998</v>
      </c>
      <c r="BM1667" s="7">
        <v>2494003.2533333329</v>
      </c>
      <c r="BN1667" s="130">
        <v>0.81799999999999995</v>
      </c>
      <c r="BO1667" s="131">
        <v>1.112209E-4</v>
      </c>
      <c r="BP1667" s="161">
        <v>2818.4595671767684</v>
      </c>
      <c r="BQ1667" s="162">
        <v>4543088</v>
      </c>
      <c r="BR1667" s="161">
        <v>162942</v>
      </c>
      <c r="BS1667" s="163">
        <v>0</v>
      </c>
      <c r="BT1667" s="163">
        <v>891424.71499999985</v>
      </c>
      <c r="BU1667" s="161">
        <v>7301023.0300000003</v>
      </c>
      <c r="BV1667" s="161">
        <v>142637.74</v>
      </c>
      <c r="BW1667" s="165">
        <v>4413846.2249999996</v>
      </c>
      <c r="BX1667" s="161">
        <v>162942</v>
      </c>
    </row>
    <row r="1668" spans="1:76" ht="14.45" x14ac:dyDescent="0.3">
      <c r="A1668" s="164" t="s">
        <v>31</v>
      </c>
      <c r="B1668" s="6" t="s">
        <v>177</v>
      </c>
      <c r="C1668" s="6" t="s">
        <v>90</v>
      </c>
      <c r="D1668" s="6" t="s">
        <v>39</v>
      </c>
      <c r="E1668" s="6" t="s">
        <v>36</v>
      </c>
      <c r="F1668" s="24" t="str">
        <f>+Tabela1[[#This Row],[WK]]&amp;Tabela1[[#This Row],[PK]]&amp;Tabela1[[#This Row],[GK]]</f>
        <v>221004</v>
      </c>
      <c r="G1668" s="6" t="s">
        <v>1589</v>
      </c>
      <c r="H1668" s="7">
        <v>273638186.25839919</v>
      </c>
      <c r="I1668" s="8">
        <v>1.371</v>
      </c>
      <c r="J1668" s="7">
        <v>375157953.36000001</v>
      </c>
      <c r="K1668" s="8">
        <v>7.0000000000000007E-2</v>
      </c>
      <c r="L1668" s="7">
        <v>26261056.735200003</v>
      </c>
      <c r="M1668" s="7">
        <v>15991883.735200003</v>
      </c>
      <c r="N1668" s="9">
        <v>1.5572708469513565</v>
      </c>
      <c r="O1668" s="7">
        <v>38202651</v>
      </c>
      <c r="P1668" s="8">
        <v>1.2949999999999999</v>
      </c>
      <c r="Q1668" s="7">
        <v>49472433</v>
      </c>
      <c r="R1668" s="8">
        <v>1.6E-2</v>
      </c>
      <c r="S1668" s="7">
        <v>791558.92800000007</v>
      </c>
      <c r="T1668" s="7">
        <v>196914.92800000007</v>
      </c>
      <c r="U1668" s="9">
        <v>0.33114759082745321</v>
      </c>
      <c r="V1668" s="7">
        <v>16188798.663200002</v>
      </c>
      <c r="W1668" s="9">
        <v>1.4901575259597988</v>
      </c>
      <c r="X1668" s="7">
        <v>20154081.028335504</v>
      </c>
      <c r="Y1668" s="7">
        <v>0</v>
      </c>
      <c r="Z1668" s="7">
        <v>302372.29499999998</v>
      </c>
      <c r="AA1668" s="7">
        <v>1692787.7333355062</v>
      </c>
      <c r="AB1668" s="7">
        <v>15762454</v>
      </c>
      <c r="AC1668" s="7">
        <v>2396467</v>
      </c>
      <c r="AD1668" s="7">
        <v>3965282.3651355011</v>
      </c>
      <c r="AE1668" s="7">
        <v>0</v>
      </c>
      <c r="AF1668" s="7">
        <v>26261056.735200003</v>
      </c>
      <c r="AG1668" s="7">
        <v>791558.92800000007</v>
      </c>
      <c r="AH1668" s="7">
        <v>3965282.3651355011</v>
      </c>
      <c r="AI1668" s="7">
        <v>8574092</v>
      </c>
      <c r="AJ1668" s="7">
        <v>568120</v>
      </c>
      <c r="AK1668" s="7">
        <v>2357336</v>
      </c>
      <c r="AL1668" s="7">
        <v>0</v>
      </c>
      <c r="AM1668" s="7">
        <v>1013567</v>
      </c>
      <c r="AN1668" s="7">
        <v>0</v>
      </c>
      <c r="AO1668" s="7">
        <v>0</v>
      </c>
      <c r="AP1668" s="7">
        <v>13869493</v>
      </c>
      <c r="AQ1668" s="7">
        <v>807591</v>
      </c>
      <c r="AR1668" s="7">
        <v>10269173</v>
      </c>
      <c r="AS1668" s="7">
        <v>594644</v>
      </c>
      <c r="AT1668" s="7">
        <v>3835658</v>
      </c>
      <c r="AU1668" s="7">
        <v>0</v>
      </c>
      <c r="AV1668" s="7">
        <v>940563</v>
      </c>
      <c r="AW1668" s="7">
        <v>0</v>
      </c>
      <c r="AX1668" s="7">
        <v>0</v>
      </c>
      <c r="AY1668" s="7">
        <v>14281844</v>
      </c>
      <c r="AZ1668" s="7">
        <v>338990</v>
      </c>
      <c r="BA1668" s="7">
        <v>302372.29499999998</v>
      </c>
      <c r="BB1668" s="7">
        <v>0</v>
      </c>
      <c r="BC1668" s="7">
        <v>133.02000000000001</v>
      </c>
      <c r="BD1668" s="7">
        <v>2609.6999999999998</v>
      </c>
      <c r="BE1668" s="7">
        <v>396.43</v>
      </c>
      <c r="BF1668" s="7">
        <v>0</v>
      </c>
      <c r="BG1668" s="7">
        <v>829076.73333550605</v>
      </c>
      <c r="BH1668" s="7">
        <v>9246</v>
      </c>
      <c r="BI1668" s="7">
        <v>863711</v>
      </c>
      <c r="BJ1668" s="7">
        <v>11887365.444166666</v>
      </c>
      <c r="BK1668" s="7">
        <v>10035814.359999999</v>
      </c>
      <c r="BL1668" s="7">
        <v>1850491.2933333332</v>
      </c>
      <c r="BM1668" s="7">
        <v>3705221.75</v>
      </c>
      <c r="BN1668" s="130">
        <v>1.0669999999999999</v>
      </c>
      <c r="BO1668" s="131">
        <v>3.8144090000000002E-4</v>
      </c>
      <c r="BP1668" s="161">
        <v>9666.0056366683548</v>
      </c>
      <c r="BQ1668" s="162">
        <v>15762454</v>
      </c>
      <c r="BR1668" s="161">
        <v>449918</v>
      </c>
      <c r="BS1668" s="163">
        <v>0</v>
      </c>
      <c r="BT1668" s="163">
        <v>2192891.9716644958</v>
      </c>
      <c r="BU1668" s="161">
        <v>26261056.739999998</v>
      </c>
      <c r="BV1668" s="161">
        <v>791558.93</v>
      </c>
      <c r="BW1668" s="165">
        <v>6158174.3416644959</v>
      </c>
      <c r="BX1668" s="161">
        <v>449918</v>
      </c>
    </row>
    <row r="1669" spans="1:76" ht="14.45" x14ac:dyDescent="0.3">
      <c r="A1669" s="164" t="s">
        <v>31</v>
      </c>
      <c r="B1669" s="6" t="s">
        <v>177</v>
      </c>
      <c r="C1669" s="6" t="s">
        <v>90</v>
      </c>
      <c r="D1669" s="6" t="s">
        <v>42</v>
      </c>
      <c r="E1669" s="6" t="s">
        <v>36</v>
      </c>
      <c r="F1669" s="24" t="str">
        <f>+Tabela1[[#This Row],[WK]]&amp;Tabela1[[#This Row],[PK]]&amp;Tabela1[[#This Row],[GK]]</f>
        <v>221005</v>
      </c>
      <c r="G1669" s="6" t="s">
        <v>1590</v>
      </c>
      <c r="H1669" s="7">
        <v>102022564.76800001</v>
      </c>
      <c r="I1669" s="8">
        <v>1.371</v>
      </c>
      <c r="J1669" s="7">
        <v>139872936.29999998</v>
      </c>
      <c r="K1669" s="8">
        <v>7.0000000000000007E-2</v>
      </c>
      <c r="L1669" s="7">
        <v>9791105.5409999993</v>
      </c>
      <c r="M1669" s="7">
        <v>5767577.5409999993</v>
      </c>
      <c r="N1669" s="9">
        <v>1.4334627573114935</v>
      </c>
      <c r="O1669" s="7">
        <v>1052646</v>
      </c>
      <c r="P1669" s="8">
        <v>1.2949999999999999</v>
      </c>
      <c r="Q1669" s="7">
        <v>1363177</v>
      </c>
      <c r="R1669" s="8">
        <v>1.6E-2</v>
      </c>
      <c r="S1669" s="7">
        <v>21810.832000000002</v>
      </c>
      <c r="T1669" s="7">
        <v>-106159.16800000001</v>
      </c>
      <c r="U1669" s="9">
        <v>-0.82956292881144023</v>
      </c>
      <c r="V1669" s="7">
        <v>5661418.3729999997</v>
      </c>
      <c r="W1669" s="9">
        <v>1.363704950116801</v>
      </c>
      <c r="X1669" s="7">
        <v>8155972.25</v>
      </c>
      <c r="Y1669" s="7">
        <v>0</v>
      </c>
      <c r="Z1669" s="7">
        <v>452747.25</v>
      </c>
      <c r="AA1669" s="7">
        <v>536400</v>
      </c>
      <c r="AB1669" s="7">
        <v>6137987</v>
      </c>
      <c r="AC1669" s="7">
        <v>1028838</v>
      </c>
      <c r="AD1669" s="7">
        <v>2494553.8770000008</v>
      </c>
      <c r="AE1669" s="7">
        <v>0</v>
      </c>
      <c r="AF1669" s="7">
        <v>9791105.5409999993</v>
      </c>
      <c r="AG1669" s="7">
        <v>21810.832000000002</v>
      </c>
      <c r="AH1669" s="7">
        <v>2494553.8770000008</v>
      </c>
      <c r="AI1669" s="7">
        <v>3359385</v>
      </c>
      <c r="AJ1669" s="7">
        <v>148266</v>
      </c>
      <c r="AK1669" s="7">
        <v>1185024</v>
      </c>
      <c r="AL1669" s="7">
        <v>0</v>
      </c>
      <c r="AM1669" s="7">
        <v>139508</v>
      </c>
      <c r="AN1669" s="7">
        <v>0</v>
      </c>
      <c r="AO1669" s="7">
        <v>0</v>
      </c>
      <c r="AP1669" s="7">
        <v>4868920</v>
      </c>
      <c r="AQ1669" s="7">
        <v>302350</v>
      </c>
      <c r="AR1669" s="7">
        <v>4023528</v>
      </c>
      <c r="AS1669" s="7">
        <v>127970</v>
      </c>
      <c r="AT1669" s="7">
        <v>1511782</v>
      </c>
      <c r="AU1669" s="7">
        <v>0</v>
      </c>
      <c r="AV1669" s="7">
        <v>673686</v>
      </c>
      <c r="AW1669" s="7">
        <v>0</v>
      </c>
      <c r="AX1669" s="7">
        <v>0</v>
      </c>
      <c r="AY1669" s="7">
        <v>5549959</v>
      </c>
      <c r="AZ1669" s="7">
        <v>120025</v>
      </c>
      <c r="BA1669" s="7">
        <v>452747.25</v>
      </c>
      <c r="BB1669" s="7">
        <v>0</v>
      </c>
      <c r="BC1669" s="7">
        <v>102.3</v>
      </c>
      <c r="BD1669" s="7">
        <v>1983.9</v>
      </c>
      <c r="BE1669" s="7">
        <v>5086.7</v>
      </c>
      <c r="BF1669" s="7">
        <v>0</v>
      </c>
      <c r="BG1669" s="7">
        <v>320594</v>
      </c>
      <c r="BH1669" s="7">
        <v>3403</v>
      </c>
      <c r="BI1669" s="7">
        <v>215806</v>
      </c>
      <c r="BJ1669" s="7">
        <v>2970094.4108333336</v>
      </c>
      <c r="BK1669" s="7">
        <v>1973199.2566666668</v>
      </c>
      <c r="BL1669" s="7">
        <v>637055.97333333327</v>
      </c>
      <c r="BM1669" s="7">
        <v>2713468.67</v>
      </c>
      <c r="BN1669" s="130">
        <v>1.038</v>
      </c>
      <c r="BO1669" s="131">
        <v>1.3494860000000001E-4</v>
      </c>
      <c r="BP1669" s="161">
        <v>3419.7709622329407</v>
      </c>
      <c r="BQ1669" s="162">
        <v>6137987</v>
      </c>
      <c r="BR1669" s="161">
        <v>178664</v>
      </c>
      <c r="BS1669" s="163">
        <v>0</v>
      </c>
      <c r="BT1669" s="163">
        <v>878143.75</v>
      </c>
      <c r="BU1669" s="161">
        <v>9791105.5399999991</v>
      </c>
      <c r="BV1669" s="161">
        <v>21810.83</v>
      </c>
      <c r="BW1669" s="165">
        <v>3372697.63</v>
      </c>
      <c r="BX1669" s="161">
        <v>178664</v>
      </c>
    </row>
    <row r="1670" spans="1:76" ht="14.45" x14ac:dyDescent="0.3">
      <c r="A1670" s="164" t="s">
        <v>31</v>
      </c>
      <c r="B1670" s="6" t="s">
        <v>177</v>
      </c>
      <c r="C1670" s="6" t="s">
        <v>92</v>
      </c>
      <c r="D1670" s="6" t="s">
        <v>33</v>
      </c>
      <c r="E1670" s="6" t="s">
        <v>34</v>
      </c>
      <c r="F1670" s="24" t="str">
        <f>+Tabela1[[#This Row],[WK]]&amp;Tabela1[[#This Row],[PK]]&amp;Tabela1[[#This Row],[GK]]</f>
        <v>221101</v>
      </c>
      <c r="G1670" s="6" t="s">
        <v>1591</v>
      </c>
      <c r="H1670" s="7">
        <v>101385942.48140006</v>
      </c>
      <c r="I1670" s="8">
        <v>1.371</v>
      </c>
      <c r="J1670" s="7">
        <v>139000127.14000002</v>
      </c>
      <c r="K1670" s="8">
        <v>7.0000000000000007E-2</v>
      </c>
      <c r="L1670" s="7">
        <v>9730008.8998000026</v>
      </c>
      <c r="M1670" s="7">
        <v>5873207.8998000026</v>
      </c>
      <c r="N1670" s="9">
        <v>1.522818496417109</v>
      </c>
      <c r="O1670" s="7">
        <v>2721562</v>
      </c>
      <c r="P1670" s="8">
        <v>1.2949999999999999</v>
      </c>
      <c r="Q1670" s="7">
        <v>3524423</v>
      </c>
      <c r="R1670" s="8">
        <v>1.6E-2</v>
      </c>
      <c r="S1670" s="7">
        <v>56390.768000000004</v>
      </c>
      <c r="T1670" s="7">
        <v>4296.7680000000037</v>
      </c>
      <c r="U1670" s="9">
        <v>8.2481053480247313E-2</v>
      </c>
      <c r="V1670" s="7">
        <v>5877504.6678000018</v>
      </c>
      <c r="W1670" s="9">
        <v>1.5036230617092559</v>
      </c>
      <c r="X1670" s="7">
        <v>7438704.1200000001</v>
      </c>
      <c r="Y1670" s="7">
        <v>0</v>
      </c>
      <c r="Z1670" s="7">
        <v>515515.12</v>
      </c>
      <c r="AA1670" s="7">
        <v>452221</v>
      </c>
      <c r="AB1670" s="7">
        <v>5636089</v>
      </c>
      <c r="AC1670" s="7">
        <v>834879</v>
      </c>
      <c r="AD1670" s="7">
        <v>1561199.4521999974</v>
      </c>
      <c r="AE1670" s="7">
        <v>-53368.085191016638</v>
      </c>
      <c r="AF1670" s="7">
        <v>9730008.8998000026</v>
      </c>
      <c r="AG1670" s="7">
        <v>56390.768000000004</v>
      </c>
      <c r="AH1670" s="7">
        <v>1507831.3670089808</v>
      </c>
      <c r="AI1670" s="7">
        <v>3220178</v>
      </c>
      <c r="AJ1670" s="7">
        <v>45696</v>
      </c>
      <c r="AK1670" s="7">
        <v>0</v>
      </c>
      <c r="AL1670" s="7">
        <v>10064</v>
      </c>
      <c r="AM1670" s="7">
        <v>139508</v>
      </c>
      <c r="AN1670" s="7">
        <v>0</v>
      </c>
      <c r="AO1670" s="7">
        <v>0</v>
      </c>
      <c r="AP1670" s="7">
        <v>4399148</v>
      </c>
      <c r="AQ1670" s="7">
        <v>167088</v>
      </c>
      <c r="AR1670" s="7">
        <v>3856801</v>
      </c>
      <c r="AS1670" s="7">
        <v>52094</v>
      </c>
      <c r="AT1670" s="7">
        <v>1121491</v>
      </c>
      <c r="AU1670" s="7">
        <v>43099</v>
      </c>
      <c r="AV1670" s="7">
        <v>674691</v>
      </c>
      <c r="AW1670" s="7">
        <v>0</v>
      </c>
      <c r="AX1670" s="7">
        <v>0</v>
      </c>
      <c r="AY1670" s="7">
        <v>5180577</v>
      </c>
      <c r="AZ1670" s="7">
        <v>66500</v>
      </c>
      <c r="BA1670" s="7">
        <v>515515.12</v>
      </c>
      <c r="BB1670" s="7">
        <v>0</v>
      </c>
      <c r="BC1670" s="7">
        <v>108.49</v>
      </c>
      <c r="BD1670" s="7">
        <v>2010.58</v>
      </c>
      <c r="BE1670" s="7">
        <v>6341.92</v>
      </c>
      <c r="BF1670" s="7">
        <v>0</v>
      </c>
      <c r="BG1670" s="7">
        <v>320594</v>
      </c>
      <c r="BH1670" s="7">
        <v>2786</v>
      </c>
      <c r="BI1670" s="7">
        <v>131627</v>
      </c>
      <c r="BJ1670" s="7">
        <v>1811646.673333334</v>
      </c>
      <c r="BK1670" s="7">
        <v>923090.72333333408</v>
      </c>
      <c r="BL1670" s="7">
        <v>93102.506666666668</v>
      </c>
      <c r="BM1670" s="7">
        <v>3368018.7866666666</v>
      </c>
      <c r="BN1670" s="130">
        <v>1.278</v>
      </c>
      <c r="BO1670" s="131">
        <v>1.132596E-4</v>
      </c>
      <c r="BP1670" s="161">
        <v>2870.4865098438581</v>
      </c>
      <c r="BQ1670" s="162">
        <v>5636089</v>
      </c>
      <c r="BR1670" s="161">
        <v>187154</v>
      </c>
      <c r="BS1670" s="163">
        <v>0</v>
      </c>
      <c r="BT1670" s="163">
        <v>888175.9299999997</v>
      </c>
      <c r="BU1670" s="161">
        <v>9730008.9000000004</v>
      </c>
      <c r="BV1670" s="161">
        <v>56390.77</v>
      </c>
      <c r="BW1670" s="165">
        <v>2396007.2999999998</v>
      </c>
      <c r="BX1670" s="161">
        <v>187154</v>
      </c>
    </row>
    <row r="1671" spans="1:76" ht="14.45" x14ac:dyDescent="0.3">
      <c r="A1671" s="164" t="s">
        <v>31</v>
      </c>
      <c r="B1671" s="6" t="s">
        <v>177</v>
      </c>
      <c r="C1671" s="6" t="s">
        <v>92</v>
      </c>
      <c r="D1671" s="6" t="s">
        <v>32</v>
      </c>
      <c r="E1671" s="6" t="s">
        <v>40</v>
      </c>
      <c r="F1671" s="24" t="str">
        <f>+Tabela1[[#This Row],[WK]]&amp;Tabela1[[#This Row],[PK]]&amp;Tabela1[[#This Row],[GK]]</f>
        <v>221102</v>
      </c>
      <c r="G1671" s="6" t="s">
        <v>1592</v>
      </c>
      <c r="H1671" s="7">
        <v>93251079.035399914</v>
      </c>
      <c r="I1671" s="8">
        <v>1.371</v>
      </c>
      <c r="J1671" s="7">
        <v>127847229.36</v>
      </c>
      <c r="K1671" s="8">
        <v>7.0000000000000007E-2</v>
      </c>
      <c r="L1671" s="7">
        <v>8949306.0552000012</v>
      </c>
      <c r="M1671" s="7">
        <v>5424923.0552000012</v>
      </c>
      <c r="N1671" s="9">
        <v>1.5392546880404319</v>
      </c>
      <c r="O1671" s="7">
        <v>552682</v>
      </c>
      <c r="P1671" s="8">
        <v>1.2949999999999999</v>
      </c>
      <c r="Q1671" s="7">
        <v>715723</v>
      </c>
      <c r="R1671" s="8">
        <v>1.6E-2</v>
      </c>
      <c r="S1671" s="7">
        <v>11451.568000000001</v>
      </c>
      <c r="T1671" s="7">
        <v>-62130.432000000001</v>
      </c>
      <c r="U1671" s="9">
        <v>-0.84436998178902445</v>
      </c>
      <c r="V1671" s="7">
        <v>5362792.6232000012</v>
      </c>
      <c r="W1671" s="9">
        <v>1.4905071681353212</v>
      </c>
      <c r="X1671" s="7">
        <v>8917317.9499999993</v>
      </c>
      <c r="Y1671" s="7">
        <v>37559</v>
      </c>
      <c r="Z1671" s="7">
        <v>643666.94999999995</v>
      </c>
      <c r="AA1671" s="7">
        <v>652531</v>
      </c>
      <c r="AB1671" s="7">
        <v>6757538</v>
      </c>
      <c r="AC1671" s="7">
        <v>826023</v>
      </c>
      <c r="AD1671" s="7">
        <v>3554525.326799999</v>
      </c>
      <c r="AE1671" s="7">
        <v>0</v>
      </c>
      <c r="AF1671" s="7">
        <v>8949306.0552000012</v>
      </c>
      <c r="AG1671" s="7">
        <v>11451.568000000001</v>
      </c>
      <c r="AH1671" s="7">
        <v>3554525.326799999</v>
      </c>
      <c r="AI1671" s="7">
        <v>2942631</v>
      </c>
      <c r="AJ1671" s="7">
        <v>57299</v>
      </c>
      <c r="AK1671" s="7">
        <v>0</v>
      </c>
      <c r="AL1671" s="7">
        <v>0</v>
      </c>
      <c r="AM1671" s="7">
        <v>759168</v>
      </c>
      <c r="AN1671" s="7">
        <v>0</v>
      </c>
      <c r="AO1671" s="7">
        <v>0</v>
      </c>
      <c r="AP1671" s="7">
        <v>5438660</v>
      </c>
      <c r="AQ1671" s="7">
        <v>258589</v>
      </c>
      <c r="AR1671" s="7">
        <v>3524383</v>
      </c>
      <c r="AS1671" s="7">
        <v>73582</v>
      </c>
      <c r="AT1671" s="7">
        <v>1336049</v>
      </c>
      <c r="AU1671" s="7">
        <v>54980</v>
      </c>
      <c r="AV1671" s="7">
        <v>881271</v>
      </c>
      <c r="AW1671" s="7">
        <v>0</v>
      </c>
      <c r="AX1671" s="7">
        <v>0</v>
      </c>
      <c r="AY1671" s="7">
        <v>6231735</v>
      </c>
      <c r="AZ1671" s="7">
        <v>108671</v>
      </c>
      <c r="BA1671" s="7">
        <v>643666.94999999995</v>
      </c>
      <c r="BB1671" s="7">
        <v>0</v>
      </c>
      <c r="BC1671" s="7">
        <v>0</v>
      </c>
      <c r="BD1671" s="7">
        <v>3649.88</v>
      </c>
      <c r="BE1671" s="7">
        <v>6542.54</v>
      </c>
      <c r="BF1671" s="7">
        <v>0</v>
      </c>
      <c r="BG1671" s="7">
        <v>320594</v>
      </c>
      <c r="BH1671" s="7">
        <v>3484</v>
      </c>
      <c r="BI1671" s="7">
        <v>331937</v>
      </c>
      <c r="BJ1671" s="7">
        <v>4568496.9783333326</v>
      </c>
      <c r="BK1671" s="7">
        <v>2896280.1699999995</v>
      </c>
      <c r="BL1671" s="7">
        <v>2119537.4499999997</v>
      </c>
      <c r="BM1671" s="7">
        <v>2449792.3333333335</v>
      </c>
      <c r="BN1671" s="130">
        <v>0.997</v>
      </c>
      <c r="BO1671" s="131">
        <v>1.477207E-4</v>
      </c>
      <c r="BP1671" s="161">
        <v>3743.9388357740386</v>
      </c>
      <c r="BQ1671" s="162">
        <v>6757538</v>
      </c>
      <c r="BR1671" s="161">
        <v>180698</v>
      </c>
      <c r="BS1671" s="163">
        <v>0</v>
      </c>
      <c r="BT1671" s="163">
        <v>876086.05000000075</v>
      </c>
      <c r="BU1671" s="161">
        <v>8949306.0600000005</v>
      </c>
      <c r="BV1671" s="161">
        <v>11451.57</v>
      </c>
      <c r="BW1671" s="165">
        <v>4430611.3800000008</v>
      </c>
      <c r="BX1671" s="161">
        <v>180698</v>
      </c>
    </row>
    <row r="1672" spans="1:76" ht="14.45" x14ac:dyDescent="0.3">
      <c r="A1672" s="164" t="s">
        <v>31</v>
      </c>
      <c r="B1672" s="6" t="s">
        <v>177</v>
      </c>
      <c r="C1672" s="6" t="s">
        <v>92</v>
      </c>
      <c r="D1672" s="6" t="s">
        <v>37</v>
      </c>
      <c r="E1672" s="6" t="s">
        <v>34</v>
      </c>
      <c r="F1672" s="24" t="str">
        <f>+Tabela1[[#This Row],[WK]]&amp;Tabela1[[#This Row],[PK]]&amp;Tabela1[[#This Row],[GK]]</f>
        <v>221103</v>
      </c>
      <c r="G1672" s="6" t="s">
        <v>1593</v>
      </c>
      <c r="H1672" s="7">
        <v>352557838.56979996</v>
      </c>
      <c r="I1672" s="8">
        <v>1.371</v>
      </c>
      <c r="J1672" s="7">
        <v>483356796.67999995</v>
      </c>
      <c r="K1672" s="8">
        <v>7.0000000000000007E-2</v>
      </c>
      <c r="L1672" s="7">
        <v>33834975.7676</v>
      </c>
      <c r="M1672" s="7">
        <v>20151090.7676</v>
      </c>
      <c r="N1672" s="9">
        <v>1.4726147411791315</v>
      </c>
      <c r="O1672" s="7">
        <v>31163507</v>
      </c>
      <c r="P1672" s="8">
        <v>1.2949999999999999</v>
      </c>
      <c r="Q1672" s="7">
        <v>40356742</v>
      </c>
      <c r="R1672" s="8">
        <v>1.6E-2</v>
      </c>
      <c r="S1672" s="7">
        <v>645707.87199999997</v>
      </c>
      <c r="T1672" s="7">
        <v>-225597.12800000003</v>
      </c>
      <c r="U1672" s="9">
        <v>-0.2589186656796415</v>
      </c>
      <c r="V1672" s="7">
        <v>19925493.639600001</v>
      </c>
      <c r="W1672" s="9">
        <v>1.3689614247289112</v>
      </c>
      <c r="X1672" s="7">
        <v>32232773.224202309</v>
      </c>
      <c r="Y1672" s="7">
        <v>7071004</v>
      </c>
      <c r="Z1672" s="7">
        <v>115224.67499999999</v>
      </c>
      <c r="AA1672" s="7">
        <v>2335062.549202309</v>
      </c>
      <c r="AB1672" s="7">
        <v>22711482</v>
      </c>
      <c r="AC1672" s="7">
        <v>0</v>
      </c>
      <c r="AD1672" s="7">
        <v>12307279.584602309</v>
      </c>
      <c r="AE1672" s="7">
        <v>0</v>
      </c>
      <c r="AF1672" s="7">
        <v>33834975.7676</v>
      </c>
      <c r="AG1672" s="7">
        <v>645707.87199999997</v>
      </c>
      <c r="AH1672" s="7">
        <v>12307279.584602309</v>
      </c>
      <c r="AI1672" s="7">
        <v>11425156</v>
      </c>
      <c r="AJ1672" s="7">
        <v>946041</v>
      </c>
      <c r="AK1672" s="7">
        <v>3328400</v>
      </c>
      <c r="AL1672" s="7">
        <v>450667</v>
      </c>
      <c r="AM1672" s="7">
        <v>1438838</v>
      </c>
      <c r="AN1672" s="7">
        <v>0</v>
      </c>
      <c r="AO1672" s="7">
        <v>0</v>
      </c>
      <c r="AP1672" s="7">
        <v>18497917</v>
      </c>
      <c r="AQ1672" s="7">
        <v>1249180</v>
      </c>
      <c r="AR1672" s="7">
        <v>13683885</v>
      </c>
      <c r="AS1672" s="7">
        <v>871305</v>
      </c>
      <c r="AT1672" s="7">
        <v>3964171</v>
      </c>
      <c r="AU1672" s="7">
        <v>462988</v>
      </c>
      <c r="AV1672" s="7">
        <v>1331229</v>
      </c>
      <c r="AW1672" s="7">
        <v>0</v>
      </c>
      <c r="AX1672" s="7">
        <v>0</v>
      </c>
      <c r="AY1672" s="7">
        <v>20372098</v>
      </c>
      <c r="AZ1672" s="7">
        <v>540113</v>
      </c>
      <c r="BA1672" s="7">
        <v>115224.67499999999</v>
      </c>
      <c r="BB1672" s="7">
        <v>0</v>
      </c>
      <c r="BC1672" s="7">
        <v>0</v>
      </c>
      <c r="BD1672" s="7">
        <v>1238.5899999999999</v>
      </c>
      <c r="BE1672" s="7">
        <v>0.77</v>
      </c>
      <c r="BF1672" s="7">
        <v>0</v>
      </c>
      <c r="BG1672" s="7">
        <v>938203.54920230887</v>
      </c>
      <c r="BH1672" s="7">
        <v>10463</v>
      </c>
      <c r="BI1672" s="7">
        <v>1396859</v>
      </c>
      <c r="BJ1672" s="7">
        <v>19225039.8675</v>
      </c>
      <c r="BK1672" s="7">
        <v>11157029.353333334</v>
      </c>
      <c r="BL1672" s="7">
        <v>15323213.366666665</v>
      </c>
      <c r="BM1672" s="7">
        <v>1625615.3233333342</v>
      </c>
      <c r="BN1672" s="130">
        <v>0.83499999999999996</v>
      </c>
      <c r="BO1672" s="131">
        <v>4.7030070000000002E-4</v>
      </c>
      <c r="BP1672" s="161">
        <v>11918.171943276415</v>
      </c>
      <c r="BQ1672" s="162">
        <v>22711482</v>
      </c>
      <c r="BR1672" s="161">
        <v>547521</v>
      </c>
      <c r="BS1672" s="163">
        <v>1856.0242023123428</v>
      </c>
      <c r="BT1672" s="163">
        <v>0</v>
      </c>
      <c r="BU1672" s="161">
        <v>33834975.770000003</v>
      </c>
      <c r="BV1672" s="161">
        <v>645707.87</v>
      </c>
      <c r="BW1672" s="165">
        <v>12305423.560000001</v>
      </c>
      <c r="BX1672" s="161">
        <v>547521</v>
      </c>
    </row>
    <row r="1673" spans="1:76" ht="14.45" x14ac:dyDescent="0.3">
      <c r="A1673" s="164" t="s">
        <v>31</v>
      </c>
      <c r="B1673" s="6" t="s">
        <v>177</v>
      </c>
      <c r="C1673" s="6" t="s">
        <v>92</v>
      </c>
      <c r="D1673" s="6" t="s">
        <v>39</v>
      </c>
      <c r="E1673" s="6" t="s">
        <v>40</v>
      </c>
      <c r="F1673" s="24" t="str">
        <f>+Tabela1[[#This Row],[WK]]&amp;Tabela1[[#This Row],[PK]]&amp;Tabela1[[#This Row],[GK]]</f>
        <v>221104</v>
      </c>
      <c r="G1673" s="6" t="s">
        <v>1594</v>
      </c>
      <c r="H1673" s="7">
        <v>502720405.87520033</v>
      </c>
      <c r="I1673" s="8">
        <v>1.371</v>
      </c>
      <c r="J1673" s="7">
        <v>689229676.45000005</v>
      </c>
      <c r="K1673" s="8">
        <v>7.0000000000000007E-2</v>
      </c>
      <c r="L1673" s="7">
        <v>48246077.351500005</v>
      </c>
      <c r="M1673" s="7">
        <v>25899335.351500005</v>
      </c>
      <c r="N1673" s="9">
        <v>1.1589758968667561</v>
      </c>
      <c r="O1673" s="7">
        <v>102355879</v>
      </c>
      <c r="P1673" s="8">
        <v>1.2949999999999999</v>
      </c>
      <c r="Q1673" s="7">
        <v>132550863</v>
      </c>
      <c r="R1673" s="8">
        <v>1.6E-2</v>
      </c>
      <c r="S1673" s="7">
        <v>2120813.8080000002</v>
      </c>
      <c r="T1673" s="7">
        <v>837983.80800000019</v>
      </c>
      <c r="U1673" s="9">
        <v>0.65323059797479022</v>
      </c>
      <c r="V1673" s="7">
        <v>26737319.159500003</v>
      </c>
      <c r="W1673" s="9">
        <v>1.1315194011766274</v>
      </c>
      <c r="X1673" s="7">
        <v>32236247.503476955</v>
      </c>
      <c r="Y1673" s="7">
        <v>0</v>
      </c>
      <c r="Z1673" s="7">
        <v>407948.68499999994</v>
      </c>
      <c r="AA1673" s="7">
        <v>3228042.8184769563</v>
      </c>
      <c r="AB1673" s="7">
        <v>28600256</v>
      </c>
      <c r="AC1673" s="7">
        <v>0</v>
      </c>
      <c r="AD1673" s="7">
        <v>5498928.3439769503</v>
      </c>
      <c r="AE1673" s="7">
        <v>0</v>
      </c>
      <c r="AF1673" s="7">
        <v>48246077.351500005</v>
      </c>
      <c r="AG1673" s="7">
        <v>2120813.8080000002</v>
      </c>
      <c r="AH1673" s="7">
        <v>5498928.3439769503</v>
      </c>
      <c r="AI1673" s="7">
        <v>18658079</v>
      </c>
      <c r="AJ1673" s="7">
        <v>916286</v>
      </c>
      <c r="AK1673" s="7">
        <v>0</v>
      </c>
      <c r="AL1673" s="7">
        <v>0</v>
      </c>
      <c r="AM1673" s="7">
        <v>1546732</v>
      </c>
      <c r="AN1673" s="7">
        <v>0</v>
      </c>
      <c r="AO1673" s="7">
        <v>0</v>
      </c>
      <c r="AP1673" s="7">
        <v>23677979</v>
      </c>
      <c r="AQ1673" s="7">
        <v>1320790</v>
      </c>
      <c r="AR1673" s="7">
        <v>22346742</v>
      </c>
      <c r="AS1673" s="7">
        <v>1282830</v>
      </c>
      <c r="AT1673" s="7">
        <v>0</v>
      </c>
      <c r="AU1673" s="7">
        <v>0</v>
      </c>
      <c r="AV1673" s="7">
        <v>1500126</v>
      </c>
      <c r="AW1673" s="7">
        <v>0</v>
      </c>
      <c r="AX1673" s="7">
        <v>0</v>
      </c>
      <c r="AY1673" s="7">
        <v>26220948</v>
      </c>
      <c r="AZ1673" s="7">
        <v>595259</v>
      </c>
      <c r="BA1673" s="7">
        <v>407948.68499999994</v>
      </c>
      <c r="BB1673" s="7">
        <v>0</v>
      </c>
      <c r="BC1673" s="7">
        <v>131.01</v>
      </c>
      <c r="BD1673" s="7">
        <v>3885.68</v>
      </c>
      <c r="BE1673" s="7">
        <v>128.33000000000001</v>
      </c>
      <c r="BF1673" s="7">
        <v>0</v>
      </c>
      <c r="BG1673" s="7">
        <v>1282082.8184769566</v>
      </c>
      <c r="BH1673" s="7">
        <v>14298</v>
      </c>
      <c r="BI1673" s="7">
        <v>1945960</v>
      </c>
      <c r="BJ1673" s="7">
        <v>26782237.44166667</v>
      </c>
      <c r="BK1673" s="7">
        <v>15878169.233333336</v>
      </c>
      <c r="BL1673" s="7">
        <v>20627294.183333334</v>
      </c>
      <c r="BM1673" s="7">
        <v>2361684.4666666668</v>
      </c>
      <c r="BN1673" s="130">
        <v>1.151</v>
      </c>
      <c r="BO1673" s="131">
        <v>6.3289960000000001E-4</v>
      </c>
      <c r="BP1673" s="161">
        <v>16038.305595258642</v>
      </c>
      <c r="BQ1673" s="162">
        <v>28600256</v>
      </c>
      <c r="BR1673" s="161">
        <v>890105</v>
      </c>
      <c r="BS1673" s="163">
        <v>0</v>
      </c>
      <c r="BT1673" s="163">
        <v>0</v>
      </c>
      <c r="BU1673" s="161">
        <v>48246077.350000001</v>
      </c>
      <c r="BV1673" s="161">
        <v>2120813.81</v>
      </c>
      <c r="BW1673" s="165">
        <v>5498928.3399999999</v>
      </c>
      <c r="BX1673" s="161">
        <v>890105</v>
      </c>
    </row>
    <row r="1674" spans="1:76" ht="14.45" x14ac:dyDescent="0.3">
      <c r="A1674" s="164" t="s">
        <v>31</v>
      </c>
      <c r="B1674" s="6" t="s">
        <v>177</v>
      </c>
      <c r="C1674" s="6" t="s">
        <v>92</v>
      </c>
      <c r="D1674" s="6" t="s">
        <v>42</v>
      </c>
      <c r="E1674" s="6" t="s">
        <v>36</v>
      </c>
      <c r="F1674" s="24" t="str">
        <f>+Tabela1[[#This Row],[WK]]&amp;Tabela1[[#This Row],[PK]]&amp;Tabela1[[#This Row],[GK]]</f>
        <v>221105</v>
      </c>
      <c r="G1674" s="6" t="s">
        <v>1595</v>
      </c>
      <c r="H1674" s="7">
        <v>895061894.12940121</v>
      </c>
      <c r="I1674" s="8">
        <v>1.371</v>
      </c>
      <c r="J1674" s="7">
        <v>1227129856.8599999</v>
      </c>
      <c r="K1674" s="8">
        <v>7.0000000000000007E-2</v>
      </c>
      <c r="L1674" s="7">
        <v>85899089.980200008</v>
      </c>
      <c r="M1674" s="7">
        <v>41187516.980200008</v>
      </c>
      <c r="N1674" s="9">
        <v>0.92118246388244962</v>
      </c>
      <c r="O1674" s="7">
        <v>99934674</v>
      </c>
      <c r="P1674" s="8">
        <v>1.2949999999999999</v>
      </c>
      <c r="Q1674" s="7">
        <v>129415403</v>
      </c>
      <c r="R1674" s="8">
        <v>1.6E-2</v>
      </c>
      <c r="S1674" s="7">
        <v>2070646.4480000001</v>
      </c>
      <c r="T1674" s="7">
        <v>584386.44800000009</v>
      </c>
      <c r="U1674" s="9">
        <v>0.39319260963761393</v>
      </c>
      <c r="V1674" s="7">
        <v>41771903.428200006</v>
      </c>
      <c r="W1674" s="9">
        <v>0.90419616496297583</v>
      </c>
      <c r="X1674" s="7">
        <v>58853289.947407663</v>
      </c>
      <c r="Y1674" s="7">
        <v>0</v>
      </c>
      <c r="Z1674" s="7">
        <v>335787.97</v>
      </c>
      <c r="AA1674" s="7">
        <v>4602365.9774076659</v>
      </c>
      <c r="AB1674" s="7">
        <v>53915136</v>
      </c>
      <c r="AC1674" s="7">
        <v>0</v>
      </c>
      <c r="AD1674" s="7">
        <v>17081386.519207656</v>
      </c>
      <c r="AE1674" s="7">
        <v>-1466217.5202517316</v>
      </c>
      <c r="AF1674" s="7">
        <v>85899089.980200008</v>
      </c>
      <c r="AG1674" s="7">
        <v>2070646.4480000001</v>
      </c>
      <c r="AH1674" s="7">
        <v>15615168.998955924</v>
      </c>
      <c r="AI1674" s="7">
        <v>37331261</v>
      </c>
      <c r="AJ1674" s="7">
        <v>1320842</v>
      </c>
      <c r="AK1674" s="7">
        <v>0</v>
      </c>
      <c r="AL1674" s="7">
        <v>0</v>
      </c>
      <c r="AM1674" s="7">
        <v>1770875</v>
      </c>
      <c r="AN1674" s="7">
        <v>0</v>
      </c>
      <c r="AO1674" s="7">
        <v>0</v>
      </c>
      <c r="AP1674" s="7">
        <v>40524305</v>
      </c>
      <c r="AQ1674" s="7">
        <v>3055321</v>
      </c>
      <c r="AR1674" s="7">
        <v>44711573</v>
      </c>
      <c r="AS1674" s="7">
        <v>1486260</v>
      </c>
      <c r="AT1674" s="7">
        <v>0</v>
      </c>
      <c r="AU1674" s="7">
        <v>0</v>
      </c>
      <c r="AV1674" s="7">
        <v>1272405</v>
      </c>
      <c r="AW1674" s="7">
        <v>0</v>
      </c>
      <c r="AX1674" s="7">
        <v>0</v>
      </c>
      <c r="AY1674" s="7">
        <v>46821607</v>
      </c>
      <c r="AZ1674" s="7">
        <v>1381910</v>
      </c>
      <c r="BA1674" s="7">
        <v>335787.97</v>
      </c>
      <c r="BB1674" s="7">
        <v>0</v>
      </c>
      <c r="BC1674" s="7">
        <v>165.61</v>
      </c>
      <c r="BD1674" s="7">
        <v>824.21</v>
      </c>
      <c r="BE1674" s="7">
        <v>4468.76</v>
      </c>
      <c r="BF1674" s="7">
        <v>0</v>
      </c>
      <c r="BG1674" s="7">
        <v>1922137.9774076655</v>
      </c>
      <c r="BH1674" s="7">
        <v>21436</v>
      </c>
      <c r="BI1674" s="7">
        <v>2680228</v>
      </c>
      <c r="BJ1674" s="7">
        <v>36888168.491666667</v>
      </c>
      <c r="BK1674" s="7">
        <v>32526886.046666667</v>
      </c>
      <c r="BL1674" s="7">
        <v>5081002.0766666671</v>
      </c>
      <c r="BM1674" s="7">
        <v>7283125.6266666651</v>
      </c>
      <c r="BN1674" s="130">
        <v>1.32</v>
      </c>
      <c r="BO1674" s="131">
        <v>8.3603690000000005E-4</v>
      </c>
      <c r="BP1674" s="161">
        <v>21185.971364915891</v>
      </c>
      <c r="BQ1674" s="162">
        <v>53915136</v>
      </c>
      <c r="BR1674" s="161">
        <v>1534683</v>
      </c>
      <c r="BS1674" s="163">
        <v>0</v>
      </c>
      <c r="BT1674" s="163">
        <v>0</v>
      </c>
      <c r="BU1674" s="161">
        <v>85899089.980000004</v>
      </c>
      <c r="BV1674" s="161">
        <v>2070646.45</v>
      </c>
      <c r="BW1674" s="165">
        <v>15615169</v>
      </c>
      <c r="BX1674" s="161">
        <v>1534683</v>
      </c>
    </row>
    <row r="1675" spans="1:76" ht="14.45" x14ac:dyDescent="0.3">
      <c r="A1675" s="164" t="s">
        <v>31</v>
      </c>
      <c r="B1675" s="6" t="s">
        <v>177</v>
      </c>
      <c r="C1675" s="6" t="s">
        <v>92</v>
      </c>
      <c r="D1675" s="6" t="s">
        <v>44</v>
      </c>
      <c r="E1675" s="6" t="s">
        <v>36</v>
      </c>
      <c r="F1675" s="24" t="str">
        <f>+Tabela1[[#This Row],[WK]]&amp;Tabela1[[#This Row],[PK]]&amp;Tabela1[[#This Row],[GK]]</f>
        <v>221106</v>
      </c>
      <c r="G1675" s="6" t="s">
        <v>1596</v>
      </c>
      <c r="H1675" s="7">
        <v>306743841.03339922</v>
      </c>
      <c r="I1675" s="8">
        <v>1.371</v>
      </c>
      <c r="J1675" s="7">
        <v>420545806.06</v>
      </c>
      <c r="K1675" s="8">
        <v>7.0000000000000007E-2</v>
      </c>
      <c r="L1675" s="7">
        <v>29438206.424200002</v>
      </c>
      <c r="M1675" s="7">
        <v>18606031.424200002</v>
      </c>
      <c r="N1675" s="9">
        <v>1.717663481636883</v>
      </c>
      <c r="O1675" s="7">
        <v>121860466</v>
      </c>
      <c r="P1675" s="8">
        <v>1.2949999999999999</v>
      </c>
      <c r="Q1675" s="7">
        <v>157809303</v>
      </c>
      <c r="R1675" s="8">
        <v>1.6E-2</v>
      </c>
      <c r="S1675" s="7">
        <v>2524948.8480000002</v>
      </c>
      <c r="T1675" s="7">
        <v>222924.84800000023</v>
      </c>
      <c r="U1675" s="9">
        <v>9.6838628963034371E-2</v>
      </c>
      <c r="V1675" s="7">
        <v>18828956.272200003</v>
      </c>
      <c r="W1675" s="9">
        <v>1.4335823807907893</v>
      </c>
      <c r="X1675" s="7">
        <v>26431181.484466132</v>
      </c>
      <c r="Y1675" s="7">
        <v>0</v>
      </c>
      <c r="Z1675" s="7">
        <v>1459681.0350000001</v>
      </c>
      <c r="AA1675" s="7">
        <v>1553195.4494661305</v>
      </c>
      <c r="AB1675" s="7">
        <v>22966007</v>
      </c>
      <c r="AC1675" s="7">
        <v>452298</v>
      </c>
      <c r="AD1675" s="7">
        <v>7602225.2122661294</v>
      </c>
      <c r="AE1675" s="7">
        <v>0</v>
      </c>
      <c r="AF1675" s="7">
        <v>29438206.424200002</v>
      </c>
      <c r="AG1675" s="7">
        <v>2524948.8480000002</v>
      </c>
      <c r="AH1675" s="7">
        <v>7602225.2122661294</v>
      </c>
      <c r="AI1675" s="7">
        <v>9044163</v>
      </c>
      <c r="AJ1675" s="7">
        <v>2455532</v>
      </c>
      <c r="AK1675" s="7">
        <v>2887779</v>
      </c>
      <c r="AL1675" s="7">
        <v>0</v>
      </c>
      <c r="AM1675" s="7">
        <v>604489</v>
      </c>
      <c r="AN1675" s="7">
        <v>0</v>
      </c>
      <c r="AO1675" s="7">
        <v>0</v>
      </c>
      <c r="AP1675" s="7">
        <v>18814482</v>
      </c>
      <c r="AQ1675" s="7">
        <v>1201442</v>
      </c>
      <c r="AR1675" s="7">
        <v>10832175</v>
      </c>
      <c r="AS1675" s="7">
        <v>2302024</v>
      </c>
      <c r="AT1675" s="7">
        <v>3299147</v>
      </c>
      <c r="AU1675" s="7">
        <v>0</v>
      </c>
      <c r="AV1675" s="7">
        <v>1028779</v>
      </c>
      <c r="AW1675" s="7">
        <v>0</v>
      </c>
      <c r="AX1675" s="7">
        <v>0</v>
      </c>
      <c r="AY1675" s="7">
        <v>20853721</v>
      </c>
      <c r="AZ1675" s="7">
        <v>486588</v>
      </c>
      <c r="BA1675" s="7">
        <v>1459681.0350000001</v>
      </c>
      <c r="BB1675" s="7">
        <v>0</v>
      </c>
      <c r="BC1675" s="7">
        <v>1203.21</v>
      </c>
      <c r="BD1675" s="7">
        <v>11532.62</v>
      </c>
      <c r="BE1675" s="7">
        <v>304.35000000000002</v>
      </c>
      <c r="BF1675" s="7">
        <v>0</v>
      </c>
      <c r="BG1675" s="7">
        <v>941700.44946613046</v>
      </c>
      <c r="BH1675" s="7">
        <v>10502</v>
      </c>
      <c r="BI1675" s="7">
        <v>611495</v>
      </c>
      <c r="BJ1675" s="7">
        <v>8416012.3949999977</v>
      </c>
      <c r="BK1675" s="7">
        <v>4208504.089999998</v>
      </c>
      <c r="BL1675" s="7">
        <v>2440395.1566666667</v>
      </c>
      <c r="BM1675" s="7">
        <v>11949242.906666666</v>
      </c>
      <c r="BN1675" s="130">
        <v>1.032</v>
      </c>
      <c r="BO1675" s="131">
        <v>4.482849E-4</v>
      </c>
      <c r="BP1675" s="161">
        <v>11359.882827733412</v>
      </c>
      <c r="BQ1675" s="162">
        <v>22966007</v>
      </c>
      <c r="BR1675" s="161">
        <v>371210</v>
      </c>
      <c r="BS1675" s="163">
        <v>0</v>
      </c>
      <c r="BT1675" s="163">
        <v>2608263.5155338645</v>
      </c>
      <c r="BU1675" s="161">
        <v>29438206.420000002</v>
      </c>
      <c r="BV1675" s="161">
        <v>2524948.85</v>
      </c>
      <c r="BW1675" s="165">
        <v>10210488.725533865</v>
      </c>
      <c r="BX1675" s="161">
        <v>371210</v>
      </c>
    </row>
    <row r="1676" spans="1:76" ht="14.45" x14ac:dyDescent="0.3">
      <c r="A1676" s="164" t="s">
        <v>31</v>
      </c>
      <c r="B1676" s="6" t="s">
        <v>177</v>
      </c>
      <c r="C1676" s="6" t="s">
        <v>92</v>
      </c>
      <c r="D1676" s="6" t="s">
        <v>51</v>
      </c>
      <c r="E1676" s="6" t="s">
        <v>36</v>
      </c>
      <c r="F1676" s="24" t="str">
        <f>+Tabela1[[#This Row],[WK]]&amp;Tabela1[[#This Row],[PK]]&amp;Tabela1[[#This Row],[GK]]</f>
        <v>221107</v>
      </c>
      <c r="G1676" s="6" t="s">
        <v>1593</v>
      </c>
      <c r="H1676" s="7">
        <v>851707975.14020777</v>
      </c>
      <c r="I1676" s="8">
        <v>1.371</v>
      </c>
      <c r="J1676" s="7">
        <v>1167691633.9100001</v>
      </c>
      <c r="K1676" s="8">
        <v>7.0000000000000007E-2</v>
      </c>
      <c r="L1676" s="7">
        <v>81738414.373700008</v>
      </c>
      <c r="M1676" s="7">
        <v>50450381.373700008</v>
      </c>
      <c r="N1676" s="9">
        <v>1.6124497623004939</v>
      </c>
      <c r="O1676" s="7">
        <v>95534903</v>
      </c>
      <c r="P1676" s="8">
        <v>1.2949999999999999</v>
      </c>
      <c r="Q1676" s="7">
        <v>123717699</v>
      </c>
      <c r="R1676" s="8">
        <v>1.6E-2</v>
      </c>
      <c r="S1676" s="7">
        <v>1979483.1840000001</v>
      </c>
      <c r="T1676" s="7">
        <v>254966.18400000012</v>
      </c>
      <c r="U1676" s="9">
        <v>0.14784788088490872</v>
      </c>
      <c r="V1676" s="7">
        <v>50705347.557700008</v>
      </c>
      <c r="W1676" s="9">
        <v>1.5359415603369024</v>
      </c>
      <c r="X1676" s="7">
        <v>96435241.157466114</v>
      </c>
      <c r="Y1676" s="7">
        <v>13584637</v>
      </c>
      <c r="Z1676" s="7">
        <v>1515179.25</v>
      </c>
      <c r="AA1676" s="7">
        <v>4444899.907466121</v>
      </c>
      <c r="AB1676" s="7">
        <v>76890525</v>
      </c>
      <c r="AC1676" s="7">
        <v>0</v>
      </c>
      <c r="AD1676" s="7">
        <v>45729893.599766105</v>
      </c>
      <c r="AE1676" s="7">
        <v>0</v>
      </c>
      <c r="AF1676" s="7">
        <v>81738414.373700008</v>
      </c>
      <c r="AG1676" s="7">
        <v>1979483.1840000001</v>
      </c>
      <c r="AH1676" s="7">
        <v>45729893.599766105</v>
      </c>
      <c r="AI1676" s="7">
        <v>26123476</v>
      </c>
      <c r="AJ1676" s="7">
        <v>2021753</v>
      </c>
      <c r="AK1676" s="7">
        <v>12050331</v>
      </c>
      <c r="AL1676" s="7">
        <v>2500194</v>
      </c>
      <c r="AM1676" s="7">
        <v>1609063</v>
      </c>
      <c r="AN1676" s="7">
        <v>0</v>
      </c>
      <c r="AO1676" s="7">
        <v>0</v>
      </c>
      <c r="AP1676" s="7">
        <v>59824006</v>
      </c>
      <c r="AQ1676" s="7">
        <v>3238321</v>
      </c>
      <c r="AR1676" s="7">
        <v>31288033</v>
      </c>
      <c r="AS1676" s="7">
        <v>1724517</v>
      </c>
      <c r="AT1676" s="7">
        <v>18751328</v>
      </c>
      <c r="AU1676" s="7">
        <v>0</v>
      </c>
      <c r="AV1676" s="7">
        <v>1170913</v>
      </c>
      <c r="AW1676" s="7">
        <v>0</v>
      </c>
      <c r="AX1676" s="7">
        <v>0</v>
      </c>
      <c r="AY1676" s="7">
        <v>69355741</v>
      </c>
      <c r="AZ1676" s="7">
        <v>1352715</v>
      </c>
      <c r="BA1676" s="7">
        <v>1515179.25</v>
      </c>
      <c r="BB1676" s="7">
        <v>0</v>
      </c>
      <c r="BC1676" s="7">
        <v>420.42</v>
      </c>
      <c r="BD1676" s="7">
        <v>14792.69</v>
      </c>
      <c r="BE1676" s="7">
        <v>196.32</v>
      </c>
      <c r="BF1676" s="7">
        <v>0</v>
      </c>
      <c r="BG1676" s="7">
        <v>2573042.9074661206</v>
      </c>
      <c r="BH1676" s="7">
        <v>28695</v>
      </c>
      <c r="BI1676" s="7">
        <v>1871857</v>
      </c>
      <c r="BJ1676" s="7">
        <v>25762375.352500003</v>
      </c>
      <c r="BK1676" s="7">
        <v>20178354.706666667</v>
      </c>
      <c r="BL1676" s="7">
        <v>7202717.9100000011</v>
      </c>
      <c r="BM1676" s="7">
        <v>7930646.7633333318</v>
      </c>
      <c r="BN1676" s="130">
        <v>0.86799999999999999</v>
      </c>
      <c r="BO1676" s="131">
        <v>1.1295111E-3</v>
      </c>
      <c r="BP1676" s="161">
        <v>28623.823130053304</v>
      </c>
      <c r="BQ1676" s="162">
        <v>76890525</v>
      </c>
      <c r="BR1676" s="161">
        <v>1454319</v>
      </c>
      <c r="BS1676" s="163">
        <v>0</v>
      </c>
      <c r="BT1676" s="163">
        <v>0</v>
      </c>
      <c r="BU1676" s="161">
        <v>81738414.370000005</v>
      </c>
      <c r="BV1676" s="161">
        <v>1979483.18</v>
      </c>
      <c r="BW1676" s="165">
        <v>45729893.600000001</v>
      </c>
      <c r="BX1676" s="161">
        <v>1454319</v>
      </c>
    </row>
    <row r="1677" spans="1:76" ht="14.45" x14ac:dyDescent="0.3">
      <c r="A1677" s="164" t="s">
        <v>31</v>
      </c>
      <c r="B1677" s="6" t="s">
        <v>177</v>
      </c>
      <c r="C1677" s="6" t="s">
        <v>93</v>
      </c>
      <c r="D1677" s="6" t="s">
        <v>33</v>
      </c>
      <c r="E1677" s="6" t="s">
        <v>34</v>
      </c>
      <c r="F1677" s="24" t="str">
        <f>+Tabela1[[#This Row],[WK]]&amp;Tabela1[[#This Row],[PK]]&amp;Tabela1[[#This Row],[GK]]</f>
        <v>221201</v>
      </c>
      <c r="G1677" s="6" t="s">
        <v>1597</v>
      </c>
      <c r="H1677" s="7">
        <v>568766669.17459905</v>
      </c>
      <c r="I1677" s="8">
        <v>1.371</v>
      </c>
      <c r="J1677" s="7">
        <v>779779103.44000006</v>
      </c>
      <c r="K1677" s="8">
        <v>7.0000000000000007E-2</v>
      </c>
      <c r="L1677" s="7">
        <v>54584537.240800008</v>
      </c>
      <c r="M1677" s="7">
        <v>32252464.240800008</v>
      </c>
      <c r="N1677" s="9">
        <v>1.4442216914121679</v>
      </c>
      <c r="O1677" s="7">
        <v>32861598</v>
      </c>
      <c r="P1677" s="8">
        <v>1.2949999999999999</v>
      </c>
      <c r="Q1677" s="7">
        <v>42555769</v>
      </c>
      <c r="R1677" s="8">
        <v>1.6E-2</v>
      </c>
      <c r="S1677" s="7">
        <v>680892.304</v>
      </c>
      <c r="T1677" s="7">
        <v>-34976.695999999996</v>
      </c>
      <c r="U1677" s="9">
        <v>-4.8859073377950431E-2</v>
      </c>
      <c r="V1677" s="7">
        <v>32217487.544800006</v>
      </c>
      <c r="W1677" s="9">
        <v>1.3978466079444318</v>
      </c>
      <c r="X1677" s="7">
        <v>24443685.932920948</v>
      </c>
      <c r="Y1677" s="7">
        <v>0</v>
      </c>
      <c r="Z1677" s="7">
        <v>12165.174999999999</v>
      </c>
      <c r="AA1677" s="7">
        <v>2868012.7579209474</v>
      </c>
      <c r="AB1677" s="7">
        <v>21563508</v>
      </c>
      <c r="AC1677" s="7">
        <v>0</v>
      </c>
      <c r="AD1677" s="7">
        <v>0</v>
      </c>
      <c r="AE1677" s="7">
        <v>0</v>
      </c>
      <c r="AF1677" s="7">
        <v>54584537.240800008</v>
      </c>
      <c r="AG1677" s="7">
        <v>680892.304</v>
      </c>
      <c r="AH1677" s="7">
        <v>0</v>
      </c>
      <c r="AI1677" s="7">
        <v>18645831</v>
      </c>
      <c r="AJ1677" s="7">
        <v>768882</v>
      </c>
      <c r="AK1677" s="7">
        <v>3195655</v>
      </c>
      <c r="AL1677" s="7">
        <v>0</v>
      </c>
      <c r="AM1677" s="7">
        <v>1892782</v>
      </c>
      <c r="AN1677" s="7">
        <v>0</v>
      </c>
      <c r="AO1677" s="7">
        <v>0</v>
      </c>
      <c r="AP1677" s="7">
        <v>16918423</v>
      </c>
      <c r="AQ1677" s="7">
        <v>1372507</v>
      </c>
      <c r="AR1677" s="7">
        <v>22332073</v>
      </c>
      <c r="AS1677" s="7">
        <v>715869</v>
      </c>
      <c r="AT1677" s="7">
        <v>2312777</v>
      </c>
      <c r="AU1677" s="7">
        <v>31423</v>
      </c>
      <c r="AV1677" s="7">
        <v>1029764</v>
      </c>
      <c r="AW1677" s="7">
        <v>0</v>
      </c>
      <c r="AX1677" s="7">
        <v>0</v>
      </c>
      <c r="AY1677" s="7">
        <v>19167255</v>
      </c>
      <c r="AZ1677" s="7">
        <v>567686</v>
      </c>
      <c r="BA1677" s="7">
        <v>12165.174999999999</v>
      </c>
      <c r="BB1677" s="7">
        <v>0</v>
      </c>
      <c r="BC1677" s="7">
        <v>18.82</v>
      </c>
      <c r="BD1677" s="7">
        <v>0</v>
      </c>
      <c r="BE1677" s="7">
        <v>136.15</v>
      </c>
      <c r="BF1677" s="7">
        <v>0</v>
      </c>
      <c r="BG1677" s="7">
        <v>1230433.7579209474</v>
      </c>
      <c r="BH1677" s="7">
        <v>13722</v>
      </c>
      <c r="BI1677" s="7">
        <v>1637579</v>
      </c>
      <c r="BJ1677" s="7">
        <v>22538095.192500003</v>
      </c>
      <c r="BK1677" s="7">
        <v>12254165.223333336</v>
      </c>
      <c r="BL1677" s="7">
        <v>16805041.423333332</v>
      </c>
      <c r="BM1677" s="7">
        <v>7525637.0299999975</v>
      </c>
      <c r="BN1677" s="130">
        <v>1.0049999999999999</v>
      </c>
      <c r="BO1677" s="131">
        <v>5.9878959999999995E-4</v>
      </c>
      <c r="BP1677" s="161">
        <v>15173.85793248238</v>
      </c>
      <c r="BQ1677" s="162">
        <v>21563508</v>
      </c>
      <c r="BR1677" s="161">
        <v>753642</v>
      </c>
      <c r="BS1677" s="163">
        <v>2725681.8648000062</v>
      </c>
      <c r="BT1677" s="163">
        <v>0</v>
      </c>
      <c r="BU1677" s="161">
        <v>51858855.380000003</v>
      </c>
      <c r="BV1677" s="161">
        <v>680892.3</v>
      </c>
      <c r="BW1677" s="165">
        <v>0</v>
      </c>
      <c r="BX1677" s="161">
        <v>753642</v>
      </c>
    </row>
    <row r="1678" spans="1:76" ht="14.45" x14ac:dyDescent="0.3">
      <c r="A1678" s="164" t="s">
        <v>31</v>
      </c>
      <c r="B1678" s="6" t="s">
        <v>177</v>
      </c>
      <c r="C1678" s="6" t="s">
        <v>93</v>
      </c>
      <c r="D1678" s="6" t="s">
        <v>32</v>
      </c>
      <c r="E1678" s="6" t="s">
        <v>36</v>
      </c>
      <c r="F1678" s="24" t="str">
        <f>+Tabela1[[#This Row],[WK]]&amp;Tabela1[[#This Row],[PK]]&amp;Tabela1[[#This Row],[GK]]</f>
        <v>221202</v>
      </c>
      <c r="G1678" s="6" t="s">
        <v>1598</v>
      </c>
      <c r="H1678" s="7">
        <v>153803617.83139971</v>
      </c>
      <c r="I1678" s="8">
        <v>1.371</v>
      </c>
      <c r="J1678" s="7">
        <v>210864760.05000001</v>
      </c>
      <c r="K1678" s="8">
        <v>7.0000000000000007E-2</v>
      </c>
      <c r="L1678" s="7">
        <v>14760533.203500003</v>
      </c>
      <c r="M1678" s="7">
        <v>10369959.203500003</v>
      </c>
      <c r="N1678" s="9">
        <v>2.3618686767379398</v>
      </c>
      <c r="O1678" s="7">
        <v>1159562</v>
      </c>
      <c r="P1678" s="8">
        <v>1.2949999999999999</v>
      </c>
      <c r="Q1678" s="7">
        <v>1501633</v>
      </c>
      <c r="R1678" s="8">
        <v>1.6E-2</v>
      </c>
      <c r="S1678" s="7">
        <v>24026.128000000001</v>
      </c>
      <c r="T1678" s="7">
        <v>-442311.87199999997</v>
      </c>
      <c r="U1678" s="9">
        <v>-0.94847915460460008</v>
      </c>
      <c r="V1678" s="7">
        <v>9927647.3315000031</v>
      </c>
      <c r="W1678" s="9">
        <v>2.0440245430635771</v>
      </c>
      <c r="X1678" s="7">
        <v>17536816.113898523</v>
      </c>
      <c r="Y1678" s="7">
        <v>2495879</v>
      </c>
      <c r="Z1678" s="7">
        <v>55710.719999999994</v>
      </c>
      <c r="AA1678" s="7">
        <v>916418.39389852493</v>
      </c>
      <c r="AB1678" s="7">
        <v>13481680</v>
      </c>
      <c r="AC1678" s="7">
        <v>587128</v>
      </c>
      <c r="AD1678" s="7">
        <v>7609168.78239852</v>
      </c>
      <c r="AE1678" s="7">
        <v>0</v>
      </c>
      <c r="AF1678" s="7">
        <v>14760533.203500003</v>
      </c>
      <c r="AG1678" s="7">
        <v>24026.128000000001</v>
      </c>
      <c r="AH1678" s="7">
        <v>7609168.78239852</v>
      </c>
      <c r="AI1678" s="7">
        <v>3665844</v>
      </c>
      <c r="AJ1678" s="7">
        <v>416713</v>
      </c>
      <c r="AK1678" s="7">
        <v>3499903</v>
      </c>
      <c r="AL1678" s="7">
        <v>0</v>
      </c>
      <c r="AM1678" s="7">
        <v>418482</v>
      </c>
      <c r="AN1678" s="7">
        <v>0</v>
      </c>
      <c r="AO1678" s="7">
        <v>0</v>
      </c>
      <c r="AP1678" s="7">
        <v>10524786</v>
      </c>
      <c r="AQ1678" s="7">
        <v>509220</v>
      </c>
      <c r="AR1678" s="7">
        <v>4390574</v>
      </c>
      <c r="AS1678" s="7">
        <v>466338</v>
      </c>
      <c r="AT1678" s="7">
        <v>3843195</v>
      </c>
      <c r="AU1678" s="7">
        <v>0</v>
      </c>
      <c r="AV1678" s="7">
        <v>773692</v>
      </c>
      <c r="AW1678" s="7">
        <v>0</v>
      </c>
      <c r="AX1678" s="7">
        <v>0</v>
      </c>
      <c r="AY1678" s="7">
        <v>12174635</v>
      </c>
      <c r="AZ1678" s="7">
        <v>217343</v>
      </c>
      <c r="BA1678" s="7">
        <v>55710.719999999994</v>
      </c>
      <c r="BB1678" s="7">
        <v>0</v>
      </c>
      <c r="BC1678" s="7">
        <v>0</v>
      </c>
      <c r="BD1678" s="7">
        <v>0</v>
      </c>
      <c r="BE1678" s="7">
        <v>1198.08</v>
      </c>
      <c r="BF1678" s="7">
        <v>0</v>
      </c>
      <c r="BG1678" s="7">
        <v>503310.39389852493</v>
      </c>
      <c r="BH1678" s="7">
        <v>5613</v>
      </c>
      <c r="BI1678" s="7">
        <v>413108</v>
      </c>
      <c r="BJ1678" s="7">
        <v>5685525.3166666655</v>
      </c>
      <c r="BK1678" s="7">
        <v>4466069.1533333315</v>
      </c>
      <c r="BL1678" s="7">
        <v>181380.61666666667</v>
      </c>
      <c r="BM1678" s="7">
        <v>4515063.4200000009</v>
      </c>
      <c r="BN1678" s="130">
        <v>0.88400000000000001</v>
      </c>
      <c r="BO1678" s="131">
        <v>2.3645980000000001E-4</v>
      </c>
      <c r="BP1678" s="161">
        <v>5992.1030698692457</v>
      </c>
      <c r="BQ1678" s="162">
        <v>13481680</v>
      </c>
      <c r="BR1678" s="161">
        <v>306231</v>
      </c>
      <c r="BS1678" s="163">
        <v>0</v>
      </c>
      <c r="BT1678" s="163">
        <v>1278279.8861014768</v>
      </c>
      <c r="BU1678" s="161">
        <v>14760533.199999999</v>
      </c>
      <c r="BV1678" s="161">
        <v>24026.13</v>
      </c>
      <c r="BW1678" s="165">
        <v>8887448.666101478</v>
      </c>
      <c r="BX1678" s="161">
        <v>306231</v>
      </c>
    </row>
    <row r="1679" spans="1:76" ht="14.45" x14ac:dyDescent="0.3">
      <c r="A1679" s="164" t="s">
        <v>31</v>
      </c>
      <c r="B1679" s="6" t="s">
        <v>177</v>
      </c>
      <c r="C1679" s="6" t="s">
        <v>93</v>
      </c>
      <c r="D1679" s="6" t="s">
        <v>37</v>
      </c>
      <c r="E1679" s="6" t="s">
        <v>36</v>
      </c>
      <c r="F1679" s="24" t="str">
        <f>+Tabela1[[#This Row],[WK]]&amp;Tabela1[[#This Row],[PK]]&amp;Tabela1[[#This Row],[GK]]</f>
        <v>221203</v>
      </c>
      <c r="G1679" s="6" t="s">
        <v>1599</v>
      </c>
      <c r="H1679" s="7">
        <v>248452587.34019873</v>
      </c>
      <c r="I1679" s="8">
        <v>1.371</v>
      </c>
      <c r="J1679" s="7">
        <v>340628497.24000001</v>
      </c>
      <c r="K1679" s="8">
        <v>7.0000000000000007E-2</v>
      </c>
      <c r="L1679" s="7">
        <v>23843994.806800004</v>
      </c>
      <c r="M1679" s="7">
        <v>15386851.806800004</v>
      </c>
      <c r="N1679" s="9">
        <v>1.8193912302062296</v>
      </c>
      <c r="O1679" s="7">
        <v>350299</v>
      </c>
      <c r="P1679" s="8">
        <v>1.2949999999999999</v>
      </c>
      <c r="Q1679" s="7">
        <v>453637</v>
      </c>
      <c r="R1679" s="8">
        <v>1.6E-2</v>
      </c>
      <c r="S1679" s="7">
        <v>7258.192</v>
      </c>
      <c r="T1679" s="7">
        <v>-42365.807999999997</v>
      </c>
      <c r="U1679" s="9">
        <v>-0.85373625665000796</v>
      </c>
      <c r="V1679" s="7">
        <v>15344485.998800006</v>
      </c>
      <c r="W1679" s="9">
        <v>1.8037976118071655</v>
      </c>
      <c r="X1679" s="7">
        <v>37590602.741430573</v>
      </c>
      <c r="Y1679" s="7">
        <v>11077222</v>
      </c>
      <c r="Z1679" s="7">
        <v>1093463.31</v>
      </c>
      <c r="AA1679" s="7">
        <v>1313511.4314305722</v>
      </c>
      <c r="AB1679" s="7">
        <v>24106406</v>
      </c>
      <c r="AC1679" s="7">
        <v>0</v>
      </c>
      <c r="AD1679" s="7">
        <v>22246116.742630567</v>
      </c>
      <c r="AE1679" s="7">
        <v>0</v>
      </c>
      <c r="AF1679" s="7">
        <v>23843994.806800004</v>
      </c>
      <c r="AG1679" s="7">
        <v>7258.192</v>
      </c>
      <c r="AH1679" s="7">
        <v>22246116.742630567</v>
      </c>
      <c r="AI1679" s="7">
        <v>7061165</v>
      </c>
      <c r="AJ1679" s="7">
        <v>46205</v>
      </c>
      <c r="AK1679" s="7">
        <v>9939765</v>
      </c>
      <c r="AL1679" s="7">
        <v>0</v>
      </c>
      <c r="AM1679" s="7">
        <v>520293</v>
      </c>
      <c r="AN1679" s="7">
        <v>0</v>
      </c>
      <c r="AO1679" s="7">
        <v>0</v>
      </c>
      <c r="AP1679" s="7">
        <v>18979862</v>
      </c>
      <c r="AQ1679" s="7">
        <v>1125854</v>
      </c>
      <c r="AR1679" s="7">
        <v>8457143</v>
      </c>
      <c r="AS1679" s="7">
        <v>49624</v>
      </c>
      <c r="AT1679" s="7">
        <v>10152314</v>
      </c>
      <c r="AU1679" s="7">
        <v>0</v>
      </c>
      <c r="AV1679" s="7">
        <v>564574</v>
      </c>
      <c r="AW1679" s="7">
        <v>0</v>
      </c>
      <c r="AX1679" s="7">
        <v>0</v>
      </c>
      <c r="AY1679" s="7">
        <v>21697833</v>
      </c>
      <c r="AZ1679" s="7">
        <v>450905</v>
      </c>
      <c r="BA1679" s="7">
        <v>1093463.31</v>
      </c>
      <c r="BB1679" s="7">
        <v>0</v>
      </c>
      <c r="BC1679" s="7">
        <v>45.96</v>
      </c>
      <c r="BD1679" s="7">
        <v>11313.8</v>
      </c>
      <c r="BE1679" s="7">
        <v>581.34</v>
      </c>
      <c r="BF1679" s="7">
        <v>0</v>
      </c>
      <c r="BG1679" s="7">
        <v>805583.43143057218</v>
      </c>
      <c r="BH1679" s="7">
        <v>8984</v>
      </c>
      <c r="BI1679" s="7">
        <v>507928</v>
      </c>
      <c r="BJ1679" s="7">
        <v>6990721.7733333344</v>
      </c>
      <c r="BK1679" s="7">
        <v>4770449.8233333351</v>
      </c>
      <c r="BL1679" s="7">
        <v>2266018.4366666665</v>
      </c>
      <c r="BM1679" s="7">
        <v>4349050.9266666668</v>
      </c>
      <c r="BN1679" s="130">
        <v>0.71799999999999997</v>
      </c>
      <c r="BO1679" s="131">
        <v>4.0138510000000001E-4</v>
      </c>
      <c r="BP1679" s="161">
        <v>10171.267291416054</v>
      </c>
      <c r="BQ1679" s="162">
        <v>24106406</v>
      </c>
      <c r="BR1679" s="161">
        <v>510448</v>
      </c>
      <c r="BS1679" s="163">
        <v>0</v>
      </c>
      <c r="BT1679" s="163">
        <v>0</v>
      </c>
      <c r="BU1679" s="161">
        <v>23843994.809999999</v>
      </c>
      <c r="BV1679" s="161">
        <v>7258.19</v>
      </c>
      <c r="BW1679" s="165">
        <v>22246116.739999998</v>
      </c>
      <c r="BX1679" s="161">
        <v>510448</v>
      </c>
    </row>
    <row r="1680" spans="1:76" ht="14.45" x14ac:dyDescent="0.3">
      <c r="A1680" s="164" t="s">
        <v>31</v>
      </c>
      <c r="B1680" s="6" t="s">
        <v>177</v>
      </c>
      <c r="C1680" s="6" t="s">
        <v>93</v>
      </c>
      <c r="D1680" s="6" t="s">
        <v>39</v>
      </c>
      <c r="E1680" s="6" t="s">
        <v>36</v>
      </c>
      <c r="F1680" s="24" t="str">
        <f>+Tabela1[[#This Row],[WK]]&amp;Tabela1[[#This Row],[PK]]&amp;Tabela1[[#This Row],[GK]]</f>
        <v>221204</v>
      </c>
      <c r="G1680" s="6" t="s">
        <v>1600</v>
      </c>
      <c r="H1680" s="7">
        <v>188875586.56699947</v>
      </c>
      <c r="I1680" s="8">
        <v>1.371</v>
      </c>
      <c r="J1680" s="7">
        <v>258948429.19</v>
      </c>
      <c r="K1680" s="8">
        <v>7.0000000000000007E-2</v>
      </c>
      <c r="L1680" s="7">
        <v>18126390.043300003</v>
      </c>
      <c r="M1680" s="7">
        <v>12558484.043300003</v>
      </c>
      <c r="N1680" s="9">
        <v>2.2555129420827154</v>
      </c>
      <c r="O1680" s="7">
        <v>41977523</v>
      </c>
      <c r="P1680" s="8">
        <v>1.2949999999999999</v>
      </c>
      <c r="Q1680" s="7">
        <v>54360892</v>
      </c>
      <c r="R1680" s="8">
        <v>1.6E-2</v>
      </c>
      <c r="S1680" s="7">
        <v>869774.272</v>
      </c>
      <c r="T1680" s="7">
        <v>783666.272</v>
      </c>
      <c r="U1680" s="9">
        <v>9.1009693872810882</v>
      </c>
      <c r="V1680" s="7">
        <v>13342150.315300003</v>
      </c>
      <c r="W1680" s="9">
        <v>2.3597660556376412</v>
      </c>
      <c r="X1680" s="7">
        <v>30996394.38126342</v>
      </c>
      <c r="Y1680" s="7">
        <v>9414916</v>
      </c>
      <c r="Z1680" s="7">
        <v>1427196.4450000001</v>
      </c>
      <c r="AA1680" s="7">
        <v>1511057.9362634202</v>
      </c>
      <c r="AB1680" s="7">
        <v>18643224</v>
      </c>
      <c r="AC1680" s="7">
        <v>0</v>
      </c>
      <c r="AD1680" s="7">
        <v>17654244.065963417</v>
      </c>
      <c r="AE1680" s="7">
        <v>0</v>
      </c>
      <c r="AF1680" s="7">
        <v>18126390.043300003</v>
      </c>
      <c r="AG1680" s="7">
        <v>869774.272</v>
      </c>
      <c r="AH1680" s="7">
        <v>17654244.065963417</v>
      </c>
      <c r="AI1680" s="7">
        <v>4648840</v>
      </c>
      <c r="AJ1680" s="7">
        <v>64797</v>
      </c>
      <c r="AK1680" s="7">
        <v>9419354</v>
      </c>
      <c r="AL1680" s="7">
        <v>0</v>
      </c>
      <c r="AM1680" s="7">
        <v>844737</v>
      </c>
      <c r="AN1680" s="7">
        <v>0</v>
      </c>
      <c r="AO1680" s="7">
        <v>0</v>
      </c>
      <c r="AP1680" s="7">
        <v>15305812</v>
      </c>
      <c r="AQ1680" s="7">
        <v>604699</v>
      </c>
      <c r="AR1680" s="7">
        <v>5567906</v>
      </c>
      <c r="AS1680" s="7">
        <v>86108</v>
      </c>
      <c r="AT1680" s="7">
        <v>10506312</v>
      </c>
      <c r="AU1680" s="7">
        <v>0</v>
      </c>
      <c r="AV1680" s="7">
        <v>892750</v>
      </c>
      <c r="AW1680" s="7">
        <v>0</v>
      </c>
      <c r="AX1680" s="7">
        <v>0</v>
      </c>
      <c r="AY1680" s="7">
        <v>17232550</v>
      </c>
      <c r="AZ1680" s="7">
        <v>262758</v>
      </c>
      <c r="BA1680" s="7">
        <v>1427196.4450000001</v>
      </c>
      <c r="BB1680" s="7">
        <v>1715.69</v>
      </c>
      <c r="BC1680" s="7">
        <v>957.12</v>
      </c>
      <c r="BD1680" s="7">
        <v>0</v>
      </c>
      <c r="BE1680" s="7">
        <v>1435.73</v>
      </c>
      <c r="BF1680" s="7">
        <v>0</v>
      </c>
      <c r="BG1680" s="7">
        <v>741021.93626342027</v>
      </c>
      <c r="BH1680" s="7">
        <v>8264</v>
      </c>
      <c r="BI1680" s="7">
        <v>770036</v>
      </c>
      <c r="BJ1680" s="7">
        <v>10598090.127500001</v>
      </c>
      <c r="BK1680" s="7">
        <v>9371564.4033333343</v>
      </c>
      <c r="BL1680" s="7">
        <v>616290.33666666655</v>
      </c>
      <c r="BM1680" s="7">
        <v>3673522.2233333327</v>
      </c>
      <c r="BN1680" s="130">
        <v>0.72</v>
      </c>
      <c r="BO1680" s="131">
        <v>3.4401430000000001E-4</v>
      </c>
      <c r="BP1680" s="161">
        <v>8717.5144511221806</v>
      </c>
      <c r="BQ1680" s="162">
        <v>18643224</v>
      </c>
      <c r="BR1680" s="161">
        <v>460363</v>
      </c>
      <c r="BS1680" s="163">
        <v>0</v>
      </c>
      <c r="BT1680" s="163">
        <v>858338.61873658001</v>
      </c>
      <c r="BU1680" s="161">
        <v>18126390.039999999</v>
      </c>
      <c r="BV1680" s="161">
        <v>869774.27</v>
      </c>
      <c r="BW1680" s="165">
        <v>18512582.68873658</v>
      </c>
      <c r="BX1680" s="161">
        <v>460363</v>
      </c>
    </row>
    <row r="1681" spans="1:76" ht="14.45" x14ac:dyDescent="0.3">
      <c r="A1681" s="164" t="s">
        <v>31</v>
      </c>
      <c r="B1681" s="6" t="s">
        <v>177</v>
      </c>
      <c r="C1681" s="6" t="s">
        <v>93</v>
      </c>
      <c r="D1681" s="6" t="s">
        <v>42</v>
      </c>
      <c r="E1681" s="6" t="s">
        <v>40</v>
      </c>
      <c r="F1681" s="24" t="str">
        <f>+Tabela1[[#This Row],[WK]]&amp;Tabela1[[#This Row],[PK]]&amp;Tabela1[[#This Row],[GK]]</f>
        <v>221205</v>
      </c>
      <c r="G1681" s="6" t="s">
        <v>1601</v>
      </c>
      <c r="H1681" s="7">
        <v>207681753.86019951</v>
      </c>
      <c r="I1681" s="8">
        <v>1.371</v>
      </c>
      <c r="J1681" s="7">
        <v>284731684.53000003</v>
      </c>
      <c r="K1681" s="8">
        <v>7.0000000000000007E-2</v>
      </c>
      <c r="L1681" s="7">
        <v>19931217.917100005</v>
      </c>
      <c r="M1681" s="7">
        <v>13841058.917100005</v>
      </c>
      <c r="N1681" s="9">
        <v>2.2726925384214116</v>
      </c>
      <c r="O1681" s="7">
        <v>12354429</v>
      </c>
      <c r="P1681" s="8">
        <v>1.2949999999999999</v>
      </c>
      <c r="Q1681" s="7">
        <v>15998986</v>
      </c>
      <c r="R1681" s="8">
        <v>1.6E-2</v>
      </c>
      <c r="S1681" s="7">
        <v>255983.77600000001</v>
      </c>
      <c r="T1681" s="7">
        <v>-43258.223999999987</v>
      </c>
      <c r="U1681" s="9">
        <v>-0.14455933324867495</v>
      </c>
      <c r="V1681" s="7">
        <v>13797800.693100005</v>
      </c>
      <c r="W1681" s="9">
        <v>2.1594826640400258</v>
      </c>
      <c r="X1681" s="7">
        <v>34065724.758085161</v>
      </c>
      <c r="Y1681" s="7">
        <v>10639441</v>
      </c>
      <c r="Z1681" s="7">
        <v>634665.63500000001</v>
      </c>
      <c r="AA1681" s="7">
        <v>1648784.123085157</v>
      </c>
      <c r="AB1681" s="7">
        <v>21142834</v>
      </c>
      <c r="AC1681" s="7">
        <v>0</v>
      </c>
      <c r="AD1681" s="7">
        <v>20267924.064985156</v>
      </c>
      <c r="AE1681" s="7">
        <v>0</v>
      </c>
      <c r="AF1681" s="7">
        <v>19931217.917100005</v>
      </c>
      <c r="AG1681" s="7">
        <v>255983.77600000001</v>
      </c>
      <c r="AH1681" s="7">
        <v>20267924.064985156</v>
      </c>
      <c r="AI1681" s="7">
        <v>5084888</v>
      </c>
      <c r="AJ1681" s="7">
        <v>267729</v>
      </c>
      <c r="AK1681" s="7">
        <v>9142651</v>
      </c>
      <c r="AL1681" s="7">
        <v>153938</v>
      </c>
      <c r="AM1681" s="7">
        <v>1342360</v>
      </c>
      <c r="AN1681" s="7">
        <v>0</v>
      </c>
      <c r="AO1681" s="7">
        <v>0</v>
      </c>
      <c r="AP1681" s="7">
        <v>16232331</v>
      </c>
      <c r="AQ1681" s="7">
        <v>799635</v>
      </c>
      <c r="AR1681" s="7">
        <v>6090159</v>
      </c>
      <c r="AS1681" s="7">
        <v>299242</v>
      </c>
      <c r="AT1681" s="7">
        <v>10396425</v>
      </c>
      <c r="AU1681" s="7">
        <v>291459</v>
      </c>
      <c r="AV1681" s="7">
        <v>1333501</v>
      </c>
      <c r="AW1681" s="7">
        <v>0</v>
      </c>
      <c r="AX1681" s="7">
        <v>0</v>
      </c>
      <c r="AY1681" s="7">
        <v>19414443</v>
      </c>
      <c r="AZ1681" s="7">
        <v>321148</v>
      </c>
      <c r="BA1681" s="7">
        <v>634665.63500000001</v>
      </c>
      <c r="BB1681" s="7">
        <v>0</v>
      </c>
      <c r="BC1681" s="7">
        <v>15.23</v>
      </c>
      <c r="BD1681" s="7">
        <v>5443.48</v>
      </c>
      <c r="BE1681" s="7">
        <v>2660.23</v>
      </c>
      <c r="BF1681" s="7">
        <v>0</v>
      </c>
      <c r="BG1681" s="7">
        <v>732862.12308515701</v>
      </c>
      <c r="BH1681" s="7">
        <v>8173</v>
      </c>
      <c r="BI1681" s="7">
        <v>915922</v>
      </c>
      <c r="BJ1681" s="7">
        <v>12605776.861666664</v>
      </c>
      <c r="BK1681" s="7">
        <v>8178972.8733333331</v>
      </c>
      <c r="BL1681" s="7">
        <v>1561782.1233333331</v>
      </c>
      <c r="BM1681" s="7">
        <v>14583651.706666665</v>
      </c>
      <c r="BN1681" s="130">
        <v>0.69899999999999995</v>
      </c>
      <c r="BO1681" s="131">
        <v>3.5687750000000003E-4</v>
      </c>
      <c r="BP1681" s="161">
        <v>9043.6833609197038</v>
      </c>
      <c r="BQ1681" s="162">
        <v>21142834</v>
      </c>
      <c r="BR1681" s="161">
        <v>456735</v>
      </c>
      <c r="BS1681" s="163">
        <v>0</v>
      </c>
      <c r="BT1681" s="163">
        <v>647986.24191483855</v>
      </c>
      <c r="BU1681" s="161">
        <v>19931217.920000002</v>
      </c>
      <c r="BV1681" s="161">
        <v>255983.78</v>
      </c>
      <c r="BW1681" s="165">
        <v>20915910.301914837</v>
      </c>
      <c r="BX1681" s="161">
        <v>456735</v>
      </c>
    </row>
    <row r="1682" spans="1:76" ht="14.45" x14ac:dyDescent="0.3">
      <c r="A1682" s="164" t="s">
        <v>31</v>
      </c>
      <c r="B1682" s="6" t="s">
        <v>177</v>
      </c>
      <c r="C1682" s="6" t="s">
        <v>93</v>
      </c>
      <c r="D1682" s="6" t="s">
        <v>44</v>
      </c>
      <c r="E1682" s="6" t="s">
        <v>36</v>
      </c>
      <c r="F1682" s="24" t="str">
        <f>+Tabela1[[#This Row],[WK]]&amp;Tabela1[[#This Row],[PK]]&amp;Tabela1[[#This Row],[GK]]</f>
        <v>221206</v>
      </c>
      <c r="G1682" s="6" t="s">
        <v>1602</v>
      </c>
      <c r="H1682" s="7">
        <v>547591629.49679697</v>
      </c>
      <c r="I1682" s="8">
        <v>1.371</v>
      </c>
      <c r="J1682" s="7">
        <v>750748124.04000008</v>
      </c>
      <c r="K1682" s="8">
        <v>7.0000000000000007E-2</v>
      </c>
      <c r="L1682" s="7">
        <v>52552368.68280001</v>
      </c>
      <c r="M1682" s="7">
        <v>25279865.68280001</v>
      </c>
      <c r="N1682" s="9">
        <v>0.92693603087329424</v>
      </c>
      <c r="O1682" s="7">
        <v>49516984</v>
      </c>
      <c r="P1682" s="8">
        <v>1.2949999999999999</v>
      </c>
      <c r="Q1682" s="7">
        <v>64124494</v>
      </c>
      <c r="R1682" s="8">
        <v>1.6E-2</v>
      </c>
      <c r="S1682" s="7">
        <v>1025991.904</v>
      </c>
      <c r="T1682" s="7">
        <v>273722.90399999998</v>
      </c>
      <c r="U1682" s="9">
        <v>0.36386306494086557</v>
      </c>
      <c r="V1682" s="7">
        <v>25553588.586800009</v>
      </c>
      <c r="W1682" s="9">
        <v>0.91182146234053252</v>
      </c>
      <c r="X1682" s="7">
        <v>40293923.890861593</v>
      </c>
      <c r="Y1682" s="7">
        <v>0</v>
      </c>
      <c r="Z1682" s="7">
        <v>447672.24</v>
      </c>
      <c r="AA1682" s="7">
        <v>3170082.6508615962</v>
      </c>
      <c r="AB1682" s="7">
        <v>33731245</v>
      </c>
      <c r="AC1682" s="7">
        <v>2944924</v>
      </c>
      <c r="AD1682" s="7">
        <v>14740335.304061584</v>
      </c>
      <c r="AE1682" s="7">
        <v>-1929145.0588584754</v>
      </c>
      <c r="AF1682" s="7">
        <v>52552368.68280001</v>
      </c>
      <c r="AG1682" s="7">
        <v>1025991.904</v>
      </c>
      <c r="AH1682" s="7">
        <v>12811190.245203109</v>
      </c>
      <c r="AI1682" s="7">
        <v>22770769</v>
      </c>
      <c r="AJ1682" s="7">
        <v>683083</v>
      </c>
      <c r="AK1682" s="7">
        <v>3402386</v>
      </c>
      <c r="AL1682" s="7">
        <v>0</v>
      </c>
      <c r="AM1682" s="7">
        <v>1720060</v>
      </c>
      <c r="AN1682" s="7">
        <v>0</v>
      </c>
      <c r="AO1682" s="7">
        <v>0</v>
      </c>
      <c r="AP1682" s="7">
        <v>24800456</v>
      </c>
      <c r="AQ1682" s="7">
        <v>1249180</v>
      </c>
      <c r="AR1682" s="7">
        <v>27272503</v>
      </c>
      <c r="AS1682" s="7">
        <v>752269</v>
      </c>
      <c r="AT1682" s="7">
        <v>3889416</v>
      </c>
      <c r="AU1682" s="7">
        <v>0</v>
      </c>
      <c r="AV1682" s="7">
        <v>1516278</v>
      </c>
      <c r="AW1682" s="7">
        <v>0</v>
      </c>
      <c r="AX1682" s="7">
        <v>0</v>
      </c>
      <c r="AY1682" s="7">
        <v>30669710</v>
      </c>
      <c r="AZ1682" s="7">
        <v>606613</v>
      </c>
      <c r="BA1682" s="7">
        <v>447672.24</v>
      </c>
      <c r="BB1682" s="7">
        <v>0</v>
      </c>
      <c r="BC1682" s="7">
        <v>0</v>
      </c>
      <c r="BD1682" s="7">
        <v>4586.59</v>
      </c>
      <c r="BE1682" s="7">
        <v>454.18</v>
      </c>
      <c r="BF1682" s="7">
        <v>0</v>
      </c>
      <c r="BG1682" s="7">
        <v>1288897.6508615962</v>
      </c>
      <c r="BH1682" s="7">
        <v>14374</v>
      </c>
      <c r="BI1682" s="7">
        <v>1881185</v>
      </c>
      <c r="BJ1682" s="7">
        <v>25890846.057500001</v>
      </c>
      <c r="BK1682" s="7">
        <v>20245110.890000001</v>
      </c>
      <c r="BL1682" s="7">
        <v>4667304.25</v>
      </c>
      <c r="BM1682" s="7">
        <v>13248332.170000002</v>
      </c>
      <c r="BN1682" s="130">
        <v>1.339</v>
      </c>
      <c r="BO1682" s="131">
        <v>5.2493889999999995E-4</v>
      </c>
      <c r="BP1682" s="161">
        <v>13302.889032723575</v>
      </c>
      <c r="BQ1682" s="162">
        <v>33731245</v>
      </c>
      <c r="BR1682" s="161">
        <v>1025440</v>
      </c>
      <c r="BS1682" s="163">
        <v>0</v>
      </c>
      <c r="BT1682" s="163">
        <v>2342677.7100000009</v>
      </c>
      <c r="BU1682" s="161">
        <v>52552368.68</v>
      </c>
      <c r="BV1682" s="161">
        <v>1025991.9</v>
      </c>
      <c r="BW1682" s="165">
        <v>15153867.960000001</v>
      </c>
      <c r="BX1682" s="161">
        <v>1025440</v>
      </c>
    </row>
    <row r="1683" spans="1:76" ht="14.45" x14ac:dyDescent="0.3">
      <c r="A1683" s="164" t="s">
        <v>31</v>
      </c>
      <c r="B1683" s="6" t="s">
        <v>177</v>
      </c>
      <c r="C1683" s="6" t="s">
        <v>93</v>
      </c>
      <c r="D1683" s="6" t="s">
        <v>51</v>
      </c>
      <c r="E1683" s="6" t="s">
        <v>36</v>
      </c>
      <c r="F1683" s="24" t="str">
        <f>+Tabela1[[#This Row],[WK]]&amp;Tabela1[[#This Row],[PK]]&amp;Tabela1[[#This Row],[GK]]</f>
        <v>221207</v>
      </c>
      <c r="G1683" s="6" t="s">
        <v>1603</v>
      </c>
      <c r="H1683" s="7">
        <v>170643508.47319934</v>
      </c>
      <c r="I1683" s="8">
        <v>1.371</v>
      </c>
      <c r="J1683" s="7">
        <v>233952250.12</v>
      </c>
      <c r="K1683" s="8">
        <v>7.0000000000000007E-2</v>
      </c>
      <c r="L1683" s="7">
        <v>16376657.508400002</v>
      </c>
      <c r="M1683" s="7">
        <v>10022025.508400002</v>
      </c>
      <c r="N1683" s="9">
        <v>1.5771213043335952</v>
      </c>
      <c r="O1683" s="7">
        <v>5697136</v>
      </c>
      <c r="P1683" s="8">
        <v>1.2949999999999999</v>
      </c>
      <c r="Q1683" s="7">
        <v>7377791</v>
      </c>
      <c r="R1683" s="8">
        <v>1.6E-2</v>
      </c>
      <c r="S1683" s="7">
        <v>118044.656</v>
      </c>
      <c r="T1683" s="7">
        <v>-43243.343999999997</v>
      </c>
      <c r="U1683" s="9">
        <v>-0.26811259362134815</v>
      </c>
      <c r="V1683" s="7">
        <v>9978782.164400002</v>
      </c>
      <c r="W1683" s="9">
        <v>1.5314463904406441</v>
      </c>
      <c r="X1683" s="7">
        <v>20109972.075317618</v>
      </c>
      <c r="Y1683" s="7">
        <v>3964383</v>
      </c>
      <c r="Z1683" s="7">
        <v>98621.23</v>
      </c>
      <c r="AA1683" s="7">
        <v>1247728.8453176166</v>
      </c>
      <c r="AB1683" s="7">
        <v>14799239</v>
      </c>
      <c r="AC1683" s="7">
        <v>0</v>
      </c>
      <c r="AD1683" s="7">
        <v>10131189.910917616</v>
      </c>
      <c r="AE1683" s="7">
        <v>0</v>
      </c>
      <c r="AF1683" s="7">
        <v>16376657.508400002</v>
      </c>
      <c r="AG1683" s="7">
        <v>118044.656</v>
      </c>
      <c r="AH1683" s="7">
        <v>10131189.910917616</v>
      </c>
      <c r="AI1683" s="7">
        <v>5305705</v>
      </c>
      <c r="AJ1683" s="7">
        <v>137538</v>
      </c>
      <c r="AK1683" s="7">
        <v>4590938</v>
      </c>
      <c r="AL1683" s="7">
        <v>0</v>
      </c>
      <c r="AM1683" s="7">
        <v>1006587</v>
      </c>
      <c r="AN1683" s="7">
        <v>0</v>
      </c>
      <c r="AO1683" s="7">
        <v>0</v>
      </c>
      <c r="AP1683" s="7">
        <v>12233018</v>
      </c>
      <c r="AQ1683" s="7">
        <v>716091</v>
      </c>
      <c r="AR1683" s="7">
        <v>6354632</v>
      </c>
      <c r="AS1683" s="7">
        <v>161288</v>
      </c>
      <c r="AT1683" s="7">
        <v>4105903</v>
      </c>
      <c r="AU1683" s="7">
        <v>0</v>
      </c>
      <c r="AV1683" s="7">
        <v>976900</v>
      </c>
      <c r="AW1683" s="7">
        <v>0</v>
      </c>
      <c r="AX1683" s="7">
        <v>0</v>
      </c>
      <c r="AY1683" s="7">
        <v>13564451</v>
      </c>
      <c r="AZ1683" s="7">
        <v>308172</v>
      </c>
      <c r="BA1683" s="7">
        <v>98621.23</v>
      </c>
      <c r="BB1683" s="7">
        <v>0</v>
      </c>
      <c r="BC1683" s="7">
        <v>29.86</v>
      </c>
      <c r="BD1683" s="7">
        <v>616.24</v>
      </c>
      <c r="BE1683" s="7">
        <v>689.34</v>
      </c>
      <c r="BF1683" s="7">
        <v>0</v>
      </c>
      <c r="BG1683" s="7">
        <v>581411.84531761648</v>
      </c>
      <c r="BH1683" s="7">
        <v>6484</v>
      </c>
      <c r="BI1683" s="7">
        <v>666317</v>
      </c>
      <c r="BJ1683" s="7">
        <v>9170510.0783333331</v>
      </c>
      <c r="BK1683" s="7">
        <v>7351100.6933333334</v>
      </c>
      <c r="BL1683" s="7">
        <v>820947.83666666655</v>
      </c>
      <c r="BM1683" s="7">
        <v>5635741.8666666672</v>
      </c>
      <c r="BN1683" s="130">
        <v>0.84399999999999997</v>
      </c>
      <c r="BO1683" s="131">
        <v>2.774721E-4</v>
      </c>
      <c r="BP1683" s="161">
        <v>7031.641405082828</v>
      </c>
      <c r="BQ1683" s="162">
        <v>14799239</v>
      </c>
      <c r="BR1683" s="161">
        <v>368190</v>
      </c>
      <c r="BS1683" s="163">
        <v>0</v>
      </c>
      <c r="BT1683" s="163">
        <v>1213643.9246823825</v>
      </c>
      <c r="BU1683" s="161">
        <v>16376657.51</v>
      </c>
      <c r="BV1683" s="161">
        <v>118044.66</v>
      </c>
      <c r="BW1683" s="165">
        <v>11344833.834682383</v>
      </c>
      <c r="BX1683" s="161">
        <v>368190</v>
      </c>
    </row>
    <row r="1684" spans="1:76" ht="14.45" x14ac:dyDescent="0.3">
      <c r="A1684" s="164" t="s">
        <v>31</v>
      </c>
      <c r="B1684" s="6" t="s">
        <v>177</v>
      </c>
      <c r="C1684" s="6" t="s">
        <v>93</v>
      </c>
      <c r="D1684" s="6" t="s">
        <v>75</v>
      </c>
      <c r="E1684" s="6" t="s">
        <v>36</v>
      </c>
      <c r="F1684" s="24" t="str">
        <f>+Tabela1[[#This Row],[WK]]&amp;Tabela1[[#This Row],[PK]]&amp;Tabela1[[#This Row],[GK]]</f>
        <v>221208</v>
      </c>
      <c r="G1684" s="6" t="s">
        <v>1604</v>
      </c>
      <c r="H1684" s="7">
        <v>688938633.75319993</v>
      </c>
      <c r="I1684" s="8">
        <v>1.371</v>
      </c>
      <c r="J1684" s="7">
        <v>944534866.87</v>
      </c>
      <c r="K1684" s="8">
        <v>7.0000000000000007E-2</v>
      </c>
      <c r="L1684" s="7">
        <v>66117440.680900007</v>
      </c>
      <c r="M1684" s="7">
        <v>33238668.680900007</v>
      </c>
      <c r="N1684" s="9">
        <v>1.0109461716179671</v>
      </c>
      <c r="O1684" s="7">
        <v>129558280</v>
      </c>
      <c r="P1684" s="8">
        <v>1.2949999999999999</v>
      </c>
      <c r="Q1684" s="7">
        <v>167777973</v>
      </c>
      <c r="R1684" s="8">
        <v>1.6E-2</v>
      </c>
      <c r="S1684" s="7">
        <v>2684447.568</v>
      </c>
      <c r="T1684" s="7">
        <v>529670.56799999997</v>
      </c>
      <c r="U1684" s="9">
        <v>0.24581224321588729</v>
      </c>
      <c r="V1684" s="7">
        <v>33768339.248900011</v>
      </c>
      <c r="W1684" s="9">
        <v>0.96388576700864681</v>
      </c>
      <c r="X1684" s="7">
        <v>57917141.697769292</v>
      </c>
      <c r="Y1684" s="7">
        <v>0</v>
      </c>
      <c r="Z1684" s="7">
        <v>67978.815000000002</v>
      </c>
      <c r="AA1684" s="7">
        <v>4985104.8827692922</v>
      </c>
      <c r="AB1684" s="7">
        <v>52864058</v>
      </c>
      <c r="AC1684" s="7">
        <v>0</v>
      </c>
      <c r="AD1684" s="7">
        <v>24148802.448869284</v>
      </c>
      <c r="AE1684" s="7">
        <v>-9628.5982648901372</v>
      </c>
      <c r="AF1684" s="7">
        <v>66117440.680900007</v>
      </c>
      <c r="AG1684" s="7">
        <v>2684447.568</v>
      </c>
      <c r="AH1684" s="7">
        <v>24139173.850604393</v>
      </c>
      <c r="AI1684" s="7">
        <v>27451640</v>
      </c>
      <c r="AJ1684" s="7">
        <v>2533915</v>
      </c>
      <c r="AK1684" s="7">
        <v>3477723</v>
      </c>
      <c r="AL1684" s="7">
        <v>170455</v>
      </c>
      <c r="AM1684" s="7">
        <v>2138264</v>
      </c>
      <c r="AN1684" s="7">
        <v>0</v>
      </c>
      <c r="AO1684" s="7">
        <v>0</v>
      </c>
      <c r="AP1684" s="7">
        <v>41267106</v>
      </c>
      <c r="AQ1684" s="7">
        <v>2426752</v>
      </c>
      <c r="AR1684" s="7">
        <v>32878772</v>
      </c>
      <c r="AS1684" s="7">
        <v>2154777</v>
      </c>
      <c r="AT1684" s="7">
        <v>3672009</v>
      </c>
      <c r="AU1684" s="7">
        <v>230351</v>
      </c>
      <c r="AV1684" s="7">
        <v>1427408</v>
      </c>
      <c r="AW1684" s="7">
        <v>0</v>
      </c>
      <c r="AX1684" s="7">
        <v>0</v>
      </c>
      <c r="AY1684" s="7">
        <v>48179183</v>
      </c>
      <c r="AZ1684" s="7">
        <v>1044542</v>
      </c>
      <c r="BA1684" s="7">
        <v>67978.815000000002</v>
      </c>
      <c r="BB1684" s="7">
        <v>0</v>
      </c>
      <c r="BC1684" s="7">
        <v>0</v>
      </c>
      <c r="BD1684" s="7">
        <v>644.76</v>
      </c>
      <c r="BE1684" s="7">
        <v>172.39</v>
      </c>
      <c r="BF1684" s="7">
        <v>0</v>
      </c>
      <c r="BG1684" s="7">
        <v>1754905.8827692922</v>
      </c>
      <c r="BH1684" s="7">
        <v>19571</v>
      </c>
      <c r="BI1684" s="7">
        <v>3230199</v>
      </c>
      <c r="BJ1684" s="7">
        <v>44457440.93333333</v>
      </c>
      <c r="BK1684" s="7">
        <v>35715566.5</v>
      </c>
      <c r="BL1684" s="7">
        <v>4517257.91</v>
      </c>
      <c r="BM1684" s="7">
        <v>25932981.913333334</v>
      </c>
      <c r="BN1684" s="130">
        <v>1.23</v>
      </c>
      <c r="BO1684" s="131">
        <v>7.8826799999999995E-4</v>
      </c>
      <c r="BP1684" s="161">
        <v>19976.344947906055</v>
      </c>
      <c r="BQ1684" s="162">
        <v>52864058</v>
      </c>
      <c r="BR1684" s="161">
        <v>1280657</v>
      </c>
      <c r="BS1684" s="163">
        <v>0</v>
      </c>
      <c r="BT1684" s="163">
        <v>1426636.9004955888</v>
      </c>
      <c r="BU1684" s="161">
        <v>66117440.68</v>
      </c>
      <c r="BV1684" s="161">
        <v>2684447.57</v>
      </c>
      <c r="BW1684" s="165">
        <v>25565810.75049559</v>
      </c>
      <c r="BX1684" s="161">
        <v>1280657</v>
      </c>
    </row>
    <row r="1685" spans="1:76" ht="14.45" x14ac:dyDescent="0.3">
      <c r="A1685" s="164" t="s">
        <v>31</v>
      </c>
      <c r="B1685" s="6" t="s">
        <v>177</v>
      </c>
      <c r="C1685" s="6" t="s">
        <v>93</v>
      </c>
      <c r="D1685" s="6" t="s">
        <v>77</v>
      </c>
      <c r="E1685" s="6" t="s">
        <v>36</v>
      </c>
      <c r="F1685" s="24" t="str">
        <f>+Tabela1[[#This Row],[WK]]&amp;Tabela1[[#This Row],[PK]]&amp;Tabela1[[#This Row],[GK]]</f>
        <v>221209</v>
      </c>
      <c r="G1685" s="6" t="s">
        <v>1605</v>
      </c>
      <c r="H1685" s="7">
        <v>81568884.280999944</v>
      </c>
      <c r="I1685" s="8">
        <v>1.371</v>
      </c>
      <c r="J1685" s="7">
        <v>111830940.35000001</v>
      </c>
      <c r="K1685" s="8">
        <v>7.0000000000000007E-2</v>
      </c>
      <c r="L1685" s="7">
        <v>7828165.824500001</v>
      </c>
      <c r="M1685" s="7">
        <v>5136528.824500001</v>
      </c>
      <c r="N1685" s="9">
        <v>1.9083289553903446</v>
      </c>
      <c r="O1685" s="7">
        <v>19648591</v>
      </c>
      <c r="P1685" s="8">
        <v>1.2949999999999999</v>
      </c>
      <c r="Q1685" s="7">
        <v>25444925</v>
      </c>
      <c r="R1685" s="8">
        <v>1.6E-2</v>
      </c>
      <c r="S1685" s="7">
        <v>407118.8</v>
      </c>
      <c r="T1685" s="7">
        <v>195118.8</v>
      </c>
      <c r="U1685" s="9">
        <v>0.92037169811320751</v>
      </c>
      <c r="V1685" s="7">
        <v>5331647.6245000008</v>
      </c>
      <c r="W1685" s="9">
        <v>1.8361963373865262</v>
      </c>
      <c r="X1685" s="7">
        <v>19339011.52</v>
      </c>
      <c r="Y1685" s="7">
        <v>2339272</v>
      </c>
      <c r="Z1685" s="7">
        <v>10636810.52</v>
      </c>
      <c r="AA1685" s="7">
        <v>723398</v>
      </c>
      <c r="AB1685" s="7">
        <v>5639531</v>
      </c>
      <c r="AC1685" s="7">
        <v>0</v>
      </c>
      <c r="AD1685" s="7">
        <v>14007363.895499997</v>
      </c>
      <c r="AE1685" s="7">
        <v>-3392591.8232468665</v>
      </c>
      <c r="AF1685" s="7">
        <v>7828165.824500001</v>
      </c>
      <c r="AG1685" s="7">
        <v>407118.8</v>
      </c>
      <c r="AH1685" s="7">
        <v>10614772.07225313</v>
      </c>
      <c r="AI1685" s="7">
        <v>2247342</v>
      </c>
      <c r="AJ1685" s="7">
        <v>220603</v>
      </c>
      <c r="AK1685" s="7">
        <v>3181440</v>
      </c>
      <c r="AL1685" s="7">
        <v>0</v>
      </c>
      <c r="AM1685" s="7">
        <v>782506</v>
      </c>
      <c r="AN1685" s="7">
        <v>0</v>
      </c>
      <c r="AO1685" s="7">
        <v>0</v>
      </c>
      <c r="AP1685" s="7">
        <v>4304395</v>
      </c>
      <c r="AQ1685" s="7">
        <v>214828</v>
      </c>
      <c r="AR1685" s="7">
        <v>2691637</v>
      </c>
      <c r="AS1685" s="7">
        <v>212000</v>
      </c>
      <c r="AT1685" s="7">
        <v>3831589</v>
      </c>
      <c r="AU1685" s="7">
        <v>0</v>
      </c>
      <c r="AV1685" s="7">
        <v>1126106</v>
      </c>
      <c r="AW1685" s="7">
        <v>0</v>
      </c>
      <c r="AX1685" s="7">
        <v>0</v>
      </c>
      <c r="AY1685" s="7">
        <v>5179758</v>
      </c>
      <c r="AZ1685" s="7">
        <v>87586</v>
      </c>
      <c r="BA1685" s="7">
        <v>10636810.52</v>
      </c>
      <c r="BB1685" s="7">
        <v>17125.53</v>
      </c>
      <c r="BC1685" s="7">
        <v>1.37</v>
      </c>
      <c r="BD1685" s="7">
        <v>0</v>
      </c>
      <c r="BE1685" s="7">
        <v>399.08</v>
      </c>
      <c r="BF1685" s="7">
        <v>0</v>
      </c>
      <c r="BG1685" s="7">
        <v>320594</v>
      </c>
      <c r="BH1685" s="7">
        <v>3082</v>
      </c>
      <c r="BI1685" s="7">
        <v>402804</v>
      </c>
      <c r="BJ1685" s="7">
        <v>5543774.6633333331</v>
      </c>
      <c r="BK1685" s="7">
        <v>3681212.6266666665</v>
      </c>
      <c r="BL1685" s="7">
        <v>2323885.77</v>
      </c>
      <c r="BM1685" s="7">
        <v>2802476.6066666669</v>
      </c>
      <c r="BN1685" s="130">
        <v>0.79500000000000004</v>
      </c>
      <c r="BO1685" s="131">
        <v>1.239089E-4</v>
      </c>
      <c r="BP1685" s="161">
        <v>3139.6258863332259</v>
      </c>
      <c r="BQ1685" s="162">
        <v>5639531</v>
      </c>
      <c r="BR1685" s="161">
        <v>176671</v>
      </c>
      <c r="BS1685" s="163">
        <v>3948068.0567531297</v>
      </c>
      <c r="BT1685" s="163">
        <v>0</v>
      </c>
      <c r="BU1685" s="161">
        <v>7828165.8200000003</v>
      </c>
      <c r="BV1685" s="161">
        <v>407118.8</v>
      </c>
      <c r="BW1685" s="165">
        <v>6666704.0199999996</v>
      </c>
      <c r="BX1685" s="161">
        <v>176671</v>
      </c>
    </row>
    <row r="1686" spans="1:76" ht="14.45" x14ac:dyDescent="0.3">
      <c r="A1686" s="164" t="s">
        <v>31</v>
      </c>
      <c r="B1686" s="6" t="s">
        <v>177</v>
      </c>
      <c r="C1686" s="6" t="s">
        <v>93</v>
      </c>
      <c r="D1686" s="6" t="s">
        <v>90</v>
      </c>
      <c r="E1686" s="6" t="s">
        <v>36</v>
      </c>
      <c r="F1686" s="24" t="str">
        <f>+Tabela1[[#This Row],[WK]]&amp;Tabela1[[#This Row],[PK]]&amp;Tabela1[[#This Row],[GK]]</f>
        <v>221210</v>
      </c>
      <c r="G1686" s="6" t="s">
        <v>1597</v>
      </c>
      <c r="H1686" s="7">
        <v>283401968.70039839</v>
      </c>
      <c r="I1686" s="8">
        <v>1.371</v>
      </c>
      <c r="J1686" s="7">
        <v>388544099.09000003</v>
      </c>
      <c r="K1686" s="8">
        <v>7.0000000000000007E-2</v>
      </c>
      <c r="L1686" s="7">
        <v>27198086.936300006</v>
      </c>
      <c r="M1686" s="7">
        <v>15112861.936300006</v>
      </c>
      <c r="N1686" s="9">
        <v>1.250523836858644</v>
      </c>
      <c r="O1686" s="7">
        <v>266870819</v>
      </c>
      <c r="P1686" s="8">
        <v>1.2949999999999999</v>
      </c>
      <c r="Q1686" s="7">
        <v>345597711</v>
      </c>
      <c r="R1686" s="8">
        <v>1.6E-2</v>
      </c>
      <c r="S1686" s="7">
        <v>5529563.3760000002</v>
      </c>
      <c r="T1686" s="7">
        <v>2557484.3760000002</v>
      </c>
      <c r="U1686" s="9">
        <v>0.86050349805641102</v>
      </c>
      <c r="V1686" s="7">
        <v>17670346.312300004</v>
      </c>
      <c r="W1686" s="9">
        <v>1.1735398523068941</v>
      </c>
      <c r="X1686" s="7">
        <v>13729229.697821178</v>
      </c>
      <c r="Y1686" s="7">
        <v>0</v>
      </c>
      <c r="Z1686" s="7">
        <v>877577.91500000004</v>
      </c>
      <c r="AA1686" s="7">
        <v>1899207.782821178</v>
      </c>
      <c r="AB1686" s="7">
        <v>9089238</v>
      </c>
      <c r="AC1686" s="7">
        <v>1863206</v>
      </c>
      <c r="AD1686" s="7">
        <v>1863206</v>
      </c>
      <c r="AE1686" s="7">
        <v>-9368104.8037741799</v>
      </c>
      <c r="AF1686" s="7">
        <v>19693188.132525824</v>
      </c>
      <c r="AG1686" s="7">
        <v>5529563.3760000002</v>
      </c>
      <c r="AH1686" s="7">
        <v>0</v>
      </c>
      <c r="AI1686" s="7">
        <v>10090378</v>
      </c>
      <c r="AJ1686" s="7">
        <v>1340236</v>
      </c>
      <c r="AK1686" s="7">
        <v>0</v>
      </c>
      <c r="AL1686" s="7">
        <v>0</v>
      </c>
      <c r="AM1686" s="7">
        <v>1307513</v>
      </c>
      <c r="AN1686" s="7">
        <v>0</v>
      </c>
      <c r="AO1686" s="7">
        <v>-911691</v>
      </c>
      <c r="AP1686" s="7">
        <v>8223362</v>
      </c>
      <c r="AQ1686" s="7">
        <v>202892</v>
      </c>
      <c r="AR1686" s="7">
        <v>12085225</v>
      </c>
      <c r="AS1686" s="7">
        <v>2972079</v>
      </c>
      <c r="AT1686" s="7">
        <v>0</v>
      </c>
      <c r="AU1686" s="7">
        <v>0</v>
      </c>
      <c r="AV1686" s="7">
        <v>1207190</v>
      </c>
      <c r="AW1686" s="7">
        <v>0</v>
      </c>
      <c r="AX1686" s="7">
        <v>-468959</v>
      </c>
      <c r="AY1686" s="7">
        <v>8603833</v>
      </c>
      <c r="AZ1686" s="7">
        <v>94074</v>
      </c>
      <c r="BA1686" s="7">
        <v>877577.91500000004</v>
      </c>
      <c r="BB1686" s="7">
        <v>325.16000000000003</v>
      </c>
      <c r="BC1686" s="7">
        <v>490.69</v>
      </c>
      <c r="BD1686" s="7">
        <v>5068.7299999999996</v>
      </c>
      <c r="BE1686" s="7">
        <v>1128.45</v>
      </c>
      <c r="BF1686" s="7">
        <v>0</v>
      </c>
      <c r="BG1686" s="7">
        <v>719680.78282117785</v>
      </c>
      <c r="BH1686" s="7">
        <v>8026</v>
      </c>
      <c r="BI1686" s="7">
        <v>1179527</v>
      </c>
      <c r="BJ1686" s="7">
        <v>16233916.608333334</v>
      </c>
      <c r="BK1686" s="7">
        <v>13156685.886666669</v>
      </c>
      <c r="BL1686" s="7">
        <v>4617704.919999999</v>
      </c>
      <c r="BM1686" s="7">
        <v>3073513.0466666669</v>
      </c>
      <c r="BN1686" s="130">
        <v>1.764</v>
      </c>
      <c r="BO1686" s="131">
        <v>2.8661460000000002E-4</v>
      </c>
      <c r="BP1686" s="161">
        <v>7262.7610927000924</v>
      </c>
      <c r="BQ1686" s="162">
        <v>9089238</v>
      </c>
      <c r="BR1686" s="161">
        <v>479579</v>
      </c>
      <c r="BS1686" s="163">
        <v>0</v>
      </c>
      <c r="BT1686" s="163">
        <v>2247571.5914741741</v>
      </c>
      <c r="BU1686" s="161">
        <v>19693188.129999999</v>
      </c>
      <c r="BV1686" s="161">
        <v>5529563.3799999999</v>
      </c>
      <c r="BW1686" s="165">
        <v>2247571.5914741741</v>
      </c>
      <c r="BX1686" s="161">
        <v>479579</v>
      </c>
    </row>
    <row r="1687" spans="1:76" ht="14.45" x14ac:dyDescent="0.3">
      <c r="A1687" s="164" t="s">
        <v>31</v>
      </c>
      <c r="B1687" s="6" t="s">
        <v>177</v>
      </c>
      <c r="C1687" s="6" t="s">
        <v>95</v>
      </c>
      <c r="D1687" s="6" t="s">
        <v>33</v>
      </c>
      <c r="E1687" s="6" t="s">
        <v>40</v>
      </c>
      <c r="F1687" s="24" t="str">
        <f>+Tabela1[[#This Row],[WK]]&amp;Tabela1[[#This Row],[PK]]&amp;Tabela1[[#This Row],[GK]]</f>
        <v>221301</v>
      </c>
      <c r="G1687" s="6" t="s">
        <v>1606</v>
      </c>
      <c r="H1687" s="7">
        <v>87753970.39719975</v>
      </c>
      <c r="I1687" s="8">
        <v>1.371</v>
      </c>
      <c r="J1687" s="7">
        <v>120310693.41</v>
      </c>
      <c r="K1687" s="8">
        <v>7.0000000000000007E-2</v>
      </c>
      <c r="L1687" s="7">
        <v>8421748.5387000013</v>
      </c>
      <c r="M1687" s="7">
        <v>5734012.5387000013</v>
      </c>
      <c r="N1687" s="9">
        <v>2.1333987187357693</v>
      </c>
      <c r="O1687" s="7">
        <v>10337952</v>
      </c>
      <c r="P1687" s="8">
        <v>1.2949999999999999</v>
      </c>
      <c r="Q1687" s="7">
        <v>13387648</v>
      </c>
      <c r="R1687" s="8">
        <v>1.6E-2</v>
      </c>
      <c r="S1687" s="7">
        <v>214202.36800000002</v>
      </c>
      <c r="T1687" s="7">
        <v>-15246.631999999983</v>
      </c>
      <c r="U1687" s="9">
        <v>-6.6448892782273977E-2</v>
      </c>
      <c r="V1687" s="7">
        <v>5718765.906700002</v>
      </c>
      <c r="W1687" s="9">
        <v>1.9603713534451885</v>
      </c>
      <c r="X1687" s="7">
        <v>7025052.8250000002</v>
      </c>
      <c r="Y1687" s="7">
        <v>0</v>
      </c>
      <c r="Z1687" s="7">
        <v>219900.82500000001</v>
      </c>
      <c r="AA1687" s="7">
        <v>566016</v>
      </c>
      <c r="AB1687" s="7">
        <v>5933039</v>
      </c>
      <c r="AC1687" s="7">
        <v>306097</v>
      </c>
      <c r="AD1687" s="7">
        <v>1306286.9182999989</v>
      </c>
      <c r="AE1687" s="7">
        <v>0</v>
      </c>
      <c r="AF1687" s="7">
        <v>8421748.5387000013</v>
      </c>
      <c r="AG1687" s="7">
        <v>214202.36800000002</v>
      </c>
      <c r="AH1687" s="7">
        <v>1306286.9182999989</v>
      </c>
      <c r="AI1687" s="7">
        <v>2244085</v>
      </c>
      <c r="AJ1687" s="7">
        <v>112012</v>
      </c>
      <c r="AK1687" s="7">
        <v>126807</v>
      </c>
      <c r="AL1687" s="7">
        <v>118567</v>
      </c>
      <c r="AM1687" s="7">
        <v>1060183</v>
      </c>
      <c r="AN1687" s="7">
        <v>0</v>
      </c>
      <c r="AO1687" s="7">
        <v>0</v>
      </c>
      <c r="AP1687" s="7">
        <v>4497127</v>
      </c>
      <c r="AQ1687" s="7">
        <v>342133</v>
      </c>
      <c r="AR1687" s="7">
        <v>2687736</v>
      </c>
      <c r="AS1687" s="7">
        <v>229449</v>
      </c>
      <c r="AT1687" s="7">
        <v>150687</v>
      </c>
      <c r="AU1687" s="7">
        <v>400878</v>
      </c>
      <c r="AV1687" s="7">
        <v>855944</v>
      </c>
      <c r="AW1687" s="7">
        <v>0</v>
      </c>
      <c r="AX1687" s="7">
        <v>0</v>
      </c>
      <c r="AY1687" s="7">
        <v>5276536</v>
      </c>
      <c r="AZ1687" s="7">
        <v>139489</v>
      </c>
      <c r="BA1687" s="7">
        <v>219900.82500000001</v>
      </c>
      <c r="BB1687" s="7">
        <v>0</v>
      </c>
      <c r="BC1687" s="7">
        <v>0</v>
      </c>
      <c r="BD1687" s="7">
        <v>1959.68</v>
      </c>
      <c r="BE1687" s="7">
        <v>809.69</v>
      </c>
      <c r="BF1687" s="7">
        <v>0</v>
      </c>
      <c r="BG1687" s="7">
        <v>320594</v>
      </c>
      <c r="BH1687" s="7">
        <v>3012</v>
      </c>
      <c r="BI1687" s="7">
        <v>245422</v>
      </c>
      <c r="BJ1687" s="7">
        <v>3377694.1466666674</v>
      </c>
      <c r="BK1687" s="7">
        <v>2389387.2700000005</v>
      </c>
      <c r="BL1687" s="7">
        <v>58054.133333333331</v>
      </c>
      <c r="BM1687" s="7">
        <v>3837119.24</v>
      </c>
      <c r="BN1687" s="130">
        <v>1.0880000000000001</v>
      </c>
      <c r="BO1687" s="131">
        <v>1.2831060000000001E-4</v>
      </c>
      <c r="BP1687" s="161">
        <v>3251.6839166931118</v>
      </c>
      <c r="BQ1687" s="162">
        <v>5933039</v>
      </c>
      <c r="BR1687" s="161">
        <v>103081</v>
      </c>
      <c r="BS1687" s="163">
        <v>0</v>
      </c>
      <c r="BT1687" s="163">
        <v>885942</v>
      </c>
      <c r="BU1687" s="161">
        <v>8421748.5399999991</v>
      </c>
      <c r="BV1687" s="161">
        <v>214202.37</v>
      </c>
      <c r="BW1687" s="165">
        <v>2192228.92</v>
      </c>
      <c r="BX1687" s="161">
        <v>103081</v>
      </c>
    </row>
    <row r="1688" spans="1:76" ht="14.45" x14ac:dyDescent="0.3">
      <c r="A1688" s="164" t="s">
        <v>31</v>
      </c>
      <c r="B1688" s="6" t="s">
        <v>177</v>
      </c>
      <c r="C1688" s="6" t="s">
        <v>95</v>
      </c>
      <c r="D1688" s="6" t="s">
        <v>32</v>
      </c>
      <c r="E1688" s="6" t="s">
        <v>34</v>
      </c>
      <c r="F1688" s="24" t="str">
        <f>+Tabela1[[#This Row],[WK]]&amp;Tabela1[[#This Row],[PK]]&amp;Tabela1[[#This Row],[GK]]</f>
        <v>221302</v>
      </c>
      <c r="G1688" s="6" t="s">
        <v>1607</v>
      </c>
      <c r="H1688" s="7">
        <v>108881361.86219992</v>
      </c>
      <c r="I1688" s="8">
        <v>1.371</v>
      </c>
      <c r="J1688" s="7">
        <v>149276347.11000001</v>
      </c>
      <c r="K1688" s="8">
        <v>7.0000000000000007E-2</v>
      </c>
      <c r="L1688" s="7">
        <v>10449344.297700003</v>
      </c>
      <c r="M1688" s="7">
        <v>5998022.2977000028</v>
      </c>
      <c r="N1688" s="9">
        <v>1.3474698747248577</v>
      </c>
      <c r="O1688" s="7">
        <v>62174328</v>
      </c>
      <c r="P1688" s="8">
        <v>1.2949999999999999</v>
      </c>
      <c r="Q1688" s="7">
        <v>80515755</v>
      </c>
      <c r="R1688" s="8">
        <v>1.6E-2</v>
      </c>
      <c r="S1688" s="7">
        <v>1288252.08</v>
      </c>
      <c r="T1688" s="7">
        <v>986691.08000000007</v>
      </c>
      <c r="U1688" s="9">
        <v>3.2719452449089905</v>
      </c>
      <c r="V1688" s="7">
        <v>6984713.3777000029</v>
      </c>
      <c r="W1688" s="9">
        <v>1.4695740201683911</v>
      </c>
      <c r="X1688" s="7">
        <v>10951982.975</v>
      </c>
      <c r="Y1688" s="7">
        <v>1541232</v>
      </c>
      <c r="Z1688" s="7">
        <v>1959.9749999999999</v>
      </c>
      <c r="AA1688" s="7">
        <v>725062</v>
      </c>
      <c r="AB1688" s="7">
        <v>8683729</v>
      </c>
      <c r="AC1688" s="7">
        <v>0</v>
      </c>
      <c r="AD1688" s="7">
        <v>3967269.5972999968</v>
      </c>
      <c r="AE1688" s="7">
        <v>0</v>
      </c>
      <c r="AF1688" s="7">
        <v>10449344.297700003</v>
      </c>
      <c r="AG1688" s="7">
        <v>1288252.08</v>
      </c>
      <c r="AH1688" s="7">
        <v>3967269.5972999968</v>
      </c>
      <c r="AI1688" s="7">
        <v>3716565</v>
      </c>
      <c r="AJ1688" s="7">
        <v>245354</v>
      </c>
      <c r="AK1688" s="7">
        <v>567271</v>
      </c>
      <c r="AL1688" s="7">
        <v>122448</v>
      </c>
      <c r="AM1688" s="7">
        <v>1154523</v>
      </c>
      <c r="AN1688" s="7">
        <v>0</v>
      </c>
      <c r="AO1688" s="7">
        <v>0</v>
      </c>
      <c r="AP1688" s="7">
        <v>6281668</v>
      </c>
      <c r="AQ1688" s="7">
        <v>672330</v>
      </c>
      <c r="AR1688" s="7">
        <v>4451322</v>
      </c>
      <c r="AS1688" s="7">
        <v>301561</v>
      </c>
      <c r="AT1688" s="7">
        <v>1813956</v>
      </c>
      <c r="AU1688" s="7">
        <v>190796</v>
      </c>
      <c r="AV1688" s="7">
        <v>1022516</v>
      </c>
      <c r="AW1688" s="7">
        <v>0</v>
      </c>
      <c r="AX1688" s="7">
        <v>0</v>
      </c>
      <c r="AY1688" s="7">
        <v>7311085</v>
      </c>
      <c r="AZ1688" s="7">
        <v>272489</v>
      </c>
      <c r="BA1688" s="7">
        <v>1959.9749999999999</v>
      </c>
      <c r="BB1688" s="7">
        <v>0</v>
      </c>
      <c r="BC1688" s="7">
        <v>0</v>
      </c>
      <c r="BD1688" s="7">
        <v>21.07</v>
      </c>
      <c r="BE1688" s="7">
        <v>0.01</v>
      </c>
      <c r="BF1688" s="7">
        <v>0</v>
      </c>
      <c r="BG1688" s="7">
        <v>320594</v>
      </c>
      <c r="BH1688" s="7">
        <v>3439</v>
      </c>
      <c r="BI1688" s="7">
        <v>404468</v>
      </c>
      <c r="BJ1688" s="7">
        <v>5566623.8700000001</v>
      </c>
      <c r="BK1688" s="7">
        <v>3826604.5333333327</v>
      </c>
      <c r="BL1688" s="7">
        <v>1951801.8633333335</v>
      </c>
      <c r="BM1688" s="7">
        <v>3056473.6199999996</v>
      </c>
      <c r="BN1688" s="130">
        <v>0.88300000000000001</v>
      </c>
      <c r="BO1688" s="131">
        <v>1.4432860000000001E-4</v>
      </c>
      <c r="BP1688" s="161">
        <v>3657.8942767476979</v>
      </c>
      <c r="BQ1688" s="162">
        <v>8683729</v>
      </c>
      <c r="BR1688" s="161">
        <v>176084</v>
      </c>
      <c r="BS1688" s="163">
        <v>0</v>
      </c>
      <c r="BT1688" s="163">
        <v>834943.02500000037</v>
      </c>
      <c r="BU1688" s="161">
        <v>10449344.300000001</v>
      </c>
      <c r="BV1688" s="161">
        <v>1288252.08</v>
      </c>
      <c r="BW1688" s="165">
        <v>4802212.625</v>
      </c>
      <c r="BX1688" s="161">
        <v>176084</v>
      </c>
    </row>
    <row r="1689" spans="1:76" ht="14.45" x14ac:dyDescent="0.3">
      <c r="A1689" s="164" t="s">
        <v>31</v>
      </c>
      <c r="B1689" s="6" t="s">
        <v>177</v>
      </c>
      <c r="C1689" s="6" t="s">
        <v>95</v>
      </c>
      <c r="D1689" s="6" t="s">
        <v>37</v>
      </c>
      <c r="E1689" s="6" t="s">
        <v>34</v>
      </c>
      <c r="F1689" s="24" t="str">
        <f>+Tabela1[[#This Row],[WK]]&amp;Tabela1[[#This Row],[PK]]&amp;Tabela1[[#This Row],[GK]]</f>
        <v>221303</v>
      </c>
      <c r="G1689" s="6" t="s">
        <v>1608</v>
      </c>
      <c r="H1689" s="7">
        <v>1534890003.7615926</v>
      </c>
      <c r="I1689" s="8">
        <v>1.371</v>
      </c>
      <c r="J1689" s="7">
        <v>2104334195.1599998</v>
      </c>
      <c r="K1689" s="8">
        <v>7.0000000000000007E-2</v>
      </c>
      <c r="L1689" s="7">
        <v>147303393.66120002</v>
      </c>
      <c r="M1689" s="7">
        <v>83589368.661200017</v>
      </c>
      <c r="N1689" s="9">
        <v>1.3119461321302495</v>
      </c>
      <c r="O1689" s="7">
        <v>148099614</v>
      </c>
      <c r="P1689" s="8">
        <v>1.2949999999999999</v>
      </c>
      <c r="Q1689" s="7">
        <v>191789000</v>
      </c>
      <c r="R1689" s="8">
        <v>1.6E-2</v>
      </c>
      <c r="S1689" s="7">
        <v>3068624</v>
      </c>
      <c r="T1689" s="7">
        <v>-1357001</v>
      </c>
      <c r="U1689" s="9">
        <v>-0.30662358423951419</v>
      </c>
      <c r="V1689" s="7">
        <v>82232367.661200017</v>
      </c>
      <c r="W1689" s="9">
        <v>1.206821104323254</v>
      </c>
      <c r="X1689" s="7">
        <v>98089207.038208514</v>
      </c>
      <c r="Y1689" s="7">
        <v>15921240</v>
      </c>
      <c r="Z1689" s="7">
        <v>3932.04</v>
      </c>
      <c r="AA1689" s="7">
        <v>5690587.9982085228</v>
      </c>
      <c r="AB1689" s="7">
        <v>76473447</v>
      </c>
      <c r="AC1689" s="7">
        <v>0</v>
      </c>
      <c r="AD1689" s="7">
        <v>15856839.377008498</v>
      </c>
      <c r="AE1689" s="7">
        <v>0</v>
      </c>
      <c r="AF1689" s="7">
        <v>147303393.66120002</v>
      </c>
      <c r="AG1689" s="7">
        <v>3068624</v>
      </c>
      <c r="AH1689" s="7">
        <v>15856839.377008498</v>
      </c>
      <c r="AI1689" s="7">
        <v>53197074</v>
      </c>
      <c r="AJ1689" s="7">
        <v>5881119</v>
      </c>
      <c r="AK1689" s="7">
        <v>12205868</v>
      </c>
      <c r="AL1689" s="7">
        <v>1775764</v>
      </c>
      <c r="AM1689" s="7">
        <v>1707863</v>
      </c>
      <c r="AN1689" s="7">
        <v>0</v>
      </c>
      <c r="AO1689" s="7">
        <v>0</v>
      </c>
      <c r="AP1689" s="7">
        <v>59022599</v>
      </c>
      <c r="AQ1689" s="7">
        <v>5390573</v>
      </c>
      <c r="AR1689" s="7">
        <v>63714025</v>
      </c>
      <c r="AS1689" s="7">
        <v>4425625</v>
      </c>
      <c r="AT1689" s="7">
        <v>15315671</v>
      </c>
      <c r="AU1689" s="7">
        <v>2410147</v>
      </c>
      <c r="AV1689" s="7">
        <v>1848284</v>
      </c>
      <c r="AW1689" s="7">
        <v>0</v>
      </c>
      <c r="AX1689" s="7">
        <v>0</v>
      </c>
      <c r="AY1689" s="7">
        <v>66569313</v>
      </c>
      <c r="AZ1689" s="7">
        <v>2256146</v>
      </c>
      <c r="BA1689" s="7">
        <v>3932.04</v>
      </c>
      <c r="BB1689" s="7">
        <v>0</v>
      </c>
      <c r="BC1689" s="7">
        <v>0</v>
      </c>
      <c r="BD1689" s="7">
        <v>0</v>
      </c>
      <c r="BE1689" s="7">
        <v>84.56</v>
      </c>
      <c r="BF1689" s="7">
        <v>0</v>
      </c>
      <c r="BG1689" s="7">
        <v>4061542.9982085223</v>
      </c>
      <c r="BH1689" s="7">
        <v>45295</v>
      </c>
      <c r="BI1689" s="7">
        <v>1629045</v>
      </c>
      <c r="BJ1689" s="7">
        <v>22420663.969166666</v>
      </c>
      <c r="BK1689" s="7">
        <v>19743947.933333334</v>
      </c>
      <c r="BL1689" s="7">
        <v>1868885.5433333332</v>
      </c>
      <c r="BM1689" s="7">
        <v>6969093.0566666648</v>
      </c>
      <c r="BN1689" s="130">
        <v>0.90600000000000003</v>
      </c>
      <c r="BO1689" s="131">
        <v>1.8611291E-3</v>
      </c>
      <c r="BP1689" s="161">
        <v>47163.42404584511</v>
      </c>
      <c r="BQ1689" s="162">
        <v>76473447</v>
      </c>
      <c r="BR1689" s="161">
        <v>2321080</v>
      </c>
      <c r="BS1689" s="163">
        <v>0</v>
      </c>
      <c r="BT1689" s="163">
        <v>0</v>
      </c>
      <c r="BU1689" s="161">
        <v>147303393.66</v>
      </c>
      <c r="BV1689" s="161">
        <v>3068624</v>
      </c>
      <c r="BW1689" s="165">
        <v>15856839.380000001</v>
      </c>
      <c r="BX1689" s="161">
        <v>2321080</v>
      </c>
    </row>
    <row r="1690" spans="1:76" ht="14.45" x14ac:dyDescent="0.3">
      <c r="A1690" s="164" t="s">
        <v>31</v>
      </c>
      <c r="B1690" s="6" t="s">
        <v>177</v>
      </c>
      <c r="C1690" s="6" t="s">
        <v>95</v>
      </c>
      <c r="D1690" s="6" t="s">
        <v>39</v>
      </c>
      <c r="E1690" s="6" t="s">
        <v>36</v>
      </c>
      <c r="F1690" s="24" t="str">
        <f>+Tabela1[[#This Row],[WK]]&amp;Tabela1[[#This Row],[PK]]&amp;Tabela1[[#This Row],[GK]]</f>
        <v>221304</v>
      </c>
      <c r="G1690" s="6" t="s">
        <v>1609</v>
      </c>
      <c r="H1690" s="7">
        <v>91090859.342199966</v>
      </c>
      <c r="I1690" s="8">
        <v>1.371</v>
      </c>
      <c r="J1690" s="7">
        <v>124885568.16</v>
      </c>
      <c r="K1690" s="8">
        <v>7.0000000000000007E-2</v>
      </c>
      <c r="L1690" s="7">
        <v>8741989.7712000012</v>
      </c>
      <c r="M1690" s="7">
        <v>4351333.7712000012</v>
      </c>
      <c r="N1690" s="9">
        <v>0.99104411076613641</v>
      </c>
      <c r="O1690" s="7">
        <v>770461</v>
      </c>
      <c r="P1690" s="8">
        <v>1.2949999999999999</v>
      </c>
      <c r="Q1690" s="7">
        <v>997747</v>
      </c>
      <c r="R1690" s="8">
        <v>1.6E-2</v>
      </c>
      <c r="S1690" s="7">
        <v>15963.952000000001</v>
      </c>
      <c r="T1690" s="7">
        <v>7020.9520000000011</v>
      </c>
      <c r="U1690" s="9">
        <v>0.7850779380521079</v>
      </c>
      <c r="V1690" s="7">
        <v>4358354.7232000008</v>
      </c>
      <c r="W1690" s="9">
        <v>0.99062544636454386</v>
      </c>
      <c r="X1690" s="7">
        <v>9290196</v>
      </c>
      <c r="Y1690" s="7">
        <v>2348035</v>
      </c>
      <c r="Z1690" s="7">
        <v>0</v>
      </c>
      <c r="AA1690" s="7">
        <v>513805</v>
      </c>
      <c r="AB1690" s="7">
        <v>6306727</v>
      </c>
      <c r="AC1690" s="7">
        <v>121629</v>
      </c>
      <c r="AD1690" s="7">
        <v>4931841.2767999992</v>
      </c>
      <c r="AE1690" s="7">
        <v>0</v>
      </c>
      <c r="AF1690" s="7">
        <v>8741989.7712000012</v>
      </c>
      <c r="AG1690" s="7">
        <v>15963.952000000001</v>
      </c>
      <c r="AH1690" s="7">
        <v>4931841.2767999992</v>
      </c>
      <c r="AI1690" s="7">
        <v>3665913</v>
      </c>
      <c r="AJ1690" s="7">
        <v>4775</v>
      </c>
      <c r="AK1690" s="7">
        <v>2418680</v>
      </c>
      <c r="AL1690" s="7">
        <v>0</v>
      </c>
      <c r="AM1690" s="7">
        <v>947009</v>
      </c>
      <c r="AN1690" s="7">
        <v>0</v>
      </c>
      <c r="AO1690" s="7">
        <v>0</v>
      </c>
      <c r="AP1690" s="7">
        <v>4965167</v>
      </c>
      <c r="AQ1690" s="7">
        <v>346110</v>
      </c>
      <c r="AR1690" s="7">
        <v>4390656</v>
      </c>
      <c r="AS1690" s="7">
        <v>8943</v>
      </c>
      <c r="AT1690" s="7">
        <v>2472528</v>
      </c>
      <c r="AU1690" s="7">
        <v>0</v>
      </c>
      <c r="AV1690" s="7">
        <v>784520</v>
      </c>
      <c r="AW1690" s="7">
        <v>0</v>
      </c>
      <c r="AX1690" s="7">
        <v>0</v>
      </c>
      <c r="AY1690" s="7">
        <v>5576998</v>
      </c>
      <c r="AZ1690" s="7">
        <v>144354</v>
      </c>
      <c r="BA1690" s="7">
        <v>0</v>
      </c>
      <c r="BB1690" s="7">
        <v>0</v>
      </c>
      <c r="BC1690" s="7">
        <v>0</v>
      </c>
      <c r="BD1690" s="7">
        <v>0</v>
      </c>
      <c r="BE1690" s="7">
        <v>0</v>
      </c>
      <c r="BF1690" s="7">
        <v>0</v>
      </c>
      <c r="BG1690" s="7">
        <v>320594</v>
      </c>
      <c r="BH1690" s="7">
        <v>3162</v>
      </c>
      <c r="BI1690" s="7">
        <v>193211</v>
      </c>
      <c r="BJ1690" s="7">
        <v>2659163.2033333341</v>
      </c>
      <c r="BK1690" s="7">
        <v>1555068.0200000005</v>
      </c>
      <c r="BL1690" s="7">
        <v>9020</v>
      </c>
      <c r="BM1690" s="7">
        <v>4398340.7333333334</v>
      </c>
      <c r="BN1690" s="130">
        <v>0.79500000000000004</v>
      </c>
      <c r="BO1690" s="131">
        <v>1.2486800000000001E-4</v>
      </c>
      <c r="BP1690" s="161">
        <v>3164.6388395385579</v>
      </c>
      <c r="BQ1690" s="162">
        <v>6306727</v>
      </c>
      <c r="BR1690" s="161">
        <v>176253</v>
      </c>
      <c r="BS1690" s="163">
        <v>0</v>
      </c>
      <c r="BT1690" s="163">
        <v>864457</v>
      </c>
      <c r="BU1690" s="161">
        <v>8741989.7699999996</v>
      </c>
      <c r="BV1690" s="161">
        <v>15963.95</v>
      </c>
      <c r="BW1690" s="165">
        <v>5796298.2800000003</v>
      </c>
      <c r="BX1690" s="161">
        <v>176253</v>
      </c>
    </row>
    <row r="1691" spans="1:76" ht="14.45" x14ac:dyDescent="0.3">
      <c r="A1691" s="164" t="s">
        <v>31</v>
      </c>
      <c r="B1691" s="6" t="s">
        <v>177</v>
      </c>
      <c r="C1691" s="6" t="s">
        <v>95</v>
      </c>
      <c r="D1691" s="6" t="s">
        <v>42</v>
      </c>
      <c r="E1691" s="6" t="s">
        <v>36</v>
      </c>
      <c r="F1691" s="24" t="str">
        <f>+Tabela1[[#This Row],[WK]]&amp;Tabela1[[#This Row],[PK]]&amp;Tabela1[[#This Row],[GK]]</f>
        <v>221305</v>
      </c>
      <c r="G1691" s="6" t="s">
        <v>1610</v>
      </c>
      <c r="H1691" s="7">
        <v>134525077.86939973</v>
      </c>
      <c r="I1691" s="8">
        <v>1.371</v>
      </c>
      <c r="J1691" s="7">
        <v>184433881.76000002</v>
      </c>
      <c r="K1691" s="8">
        <v>7.0000000000000007E-2</v>
      </c>
      <c r="L1691" s="7">
        <v>12910371.723200003</v>
      </c>
      <c r="M1691" s="7">
        <v>8588381.7232000027</v>
      </c>
      <c r="N1691" s="9">
        <v>1.9871359543173406</v>
      </c>
      <c r="O1691" s="7">
        <v>1743102</v>
      </c>
      <c r="P1691" s="8">
        <v>1.2949999999999999</v>
      </c>
      <c r="Q1691" s="7">
        <v>2257317</v>
      </c>
      <c r="R1691" s="8">
        <v>1.6E-2</v>
      </c>
      <c r="S1691" s="7">
        <v>36117.072</v>
      </c>
      <c r="T1691" s="7">
        <v>-19216.928</v>
      </c>
      <c r="U1691" s="9">
        <v>-0.34728969530487586</v>
      </c>
      <c r="V1691" s="7">
        <v>8569164.7952000033</v>
      </c>
      <c r="W1691" s="9">
        <v>1.9576263477869136</v>
      </c>
      <c r="X1691" s="7">
        <v>17102667.096393548</v>
      </c>
      <c r="Y1691" s="7">
        <v>4315473</v>
      </c>
      <c r="Z1691" s="7">
        <v>855372.61499999999</v>
      </c>
      <c r="AA1691" s="7">
        <v>901200.48139354773</v>
      </c>
      <c r="AB1691" s="7">
        <v>10601362</v>
      </c>
      <c r="AC1691" s="7">
        <v>429259</v>
      </c>
      <c r="AD1691" s="7">
        <v>8533502.3011935465</v>
      </c>
      <c r="AE1691" s="7">
        <v>0</v>
      </c>
      <c r="AF1691" s="7">
        <v>12910371.723200003</v>
      </c>
      <c r="AG1691" s="7">
        <v>36117.072</v>
      </c>
      <c r="AH1691" s="7">
        <v>8533502.3011935465</v>
      </c>
      <c r="AI1691" s="7">
        <v>3608581</v>
      </c>
      <c r="AJ1691" s="7">
        <v>67201</v>
      </c>
      <c r="AK1691" s="7">
        <v>4981342</v>
      </c>
      <c r="AL1691" s="7">
        <v>10906</v>
      </c>
      <c r="AM1691" s="7">
        <v>403765</v>
      </c>
      <c r="AN1691" s="7">
        <v>0</v>
      </c>
      <c r="AO1691" s="7">
        <v>0</v>
      </c>
      <c r="AP1691" s="7">
        <v>8309934</v>
      </c>
      <c r="AQ1691" s="7">
        <v>560937</v>
      </c>
      <c r="AR1691" s="7">
        <v>4321990</v>
      </c>
      <c r="AS1691" s="7">
        <v>55334</v>
      </c>
      <c r="AT1691" s="7">
        <v>5604380</v>
      </c>
      <c r="AU1691" s="7">
        <v>427090</v>
      </c>
      <c r="AV1691" s="7">
        <v>909203</v>
      </c>
      <c r="AW1691" s="7">
        <v>0</v>
      </c>
      <c r="AX1691" s="7">
        <v>0</v>
      </c>
      <c r="AY1691" s="7">
        <v>9427672</v>
      </c>
      <c r="AZ1691" s="7">
        <v>231940</v>
      </c>
      <c r="BA1691" s="7">
        <v>855372.61499999999</v>
      </c>
      <c r="BB1691" s="7">
        <v>0</v>
      </c>
      <c r="BC1691" s="7">
        <v>0</v>
      </c>
      <c r="BD1691" s="7">
        <v>7847.91</v>
      </c>
      <c r="BE1691" s="7">
        <v>2699.29</v>
      </c>
      <c r="BF1691" s="7">
        <v>0</v>
      </c>
      <c r="BG1691" s="7">
        <v>476230.48139354773</v>
      </c>
      <c r="BH1691" s="7">
        <v>5311</v>
      </c>
      <c r="BI1691" s="7">
        <v>424970</v>
      </c>
      <c r="BJ1691" s="7">
        <v>5848798.6691666655</v>
      </c>
      <c r="BK1691" s="7">
        <v>3992724.3999999985</v>
      </c>
      <c r="BL1691" s="7">
        <v>633653.52333333332</v>
      </c>
      <c r="BM1691" s="7">
        <v>6156990.0300000012</v>
      </c>
      <c r="BN1691" s="130">
        <v>0.78200000000000003</v>
      </c>
      <c r="BO1691" s="131">
        <v>2.119992E-4</v>
      </c>
      <c r="BP1691" s="161">
        <v>5372.782348505234</v>
      </c>
      <c r="BQ1691" s="162">
        <v>10601362</v>
      </c>
      <c r="BR1691" s="161">
        <v>289709</v>
      </c>
      <c r="BS1691" s="163">
        <v>0</v>
      </c>
      <c r="BT1691" s="163">
        <v>1287326.8200000003</v>
      </c>
      <c r="BU1691" s="161">
        <v>12910371.720000001</v>
      </c>
      <c r="BV1691" s="161">
        <v>36117.07</v>
      </c>
      <c r="BW1691" s="165">
        <v>9820829.120000001</v>
      </c>
      <c r="BX1691" s="161">
        <v>289709</v>
      </c>
    </row>
    <row r="1692" spans="1:76" ht="14.45" x14ac:dyDescent="0.3">
      <c r="A1692" s="164" t="s">
        <v>31</v>
      </c>
      <c r="B1692" s="6" t="s">
        <v>177</v>
      </c>
      <c r="C1692" s="6" t="s">
        <v>95</v>
      </c>
      <c r="D1692" s="6" t="s">
        <v>44</v>
      </c>
      <c r="E1692" s="6" t="s">
        <v>36</v>
      </c>
      <c r="F1692" s="24" t="str">
        <f>+Tabela1[[#This Row],[WK]]&amp;Tabela1[[#This Row],[PK]]&amp;Tabela1[[#This Row],[GK]]</f>
        <v>221306</v>
      </c>
      <c r="G1692" s="6" t="s">
        <v>1611</v>
      </c>
      <c r="H1692" s="7">
        <v>174077390.20359936</v>
      </c>
      <c r="I1692" s="8">
        <v>1.371</v>
      </c>
      <c r="J1692" s="7">
        <v>238660101.97</v>
      </c>
      <c r="K1692" s="8">
        <v>7.0000000000000007E-2</v>
      </c>
      <c r="L1692" s="7">
        <v>16706207.137900002</v>
      </c>
      <c r="M1692" s="7">
        <v>10636502.137900002</v>
      </c>
      <c r="N1692" s="9">
        <v>1.7523919429197963</v>
      </c>
      <c r="O1692" s="7">
        <v>0</v>
      </c>
      <c r="P1692" s="8">
        <v>1.2949999999999999</v>
      </c>
      <c r="Q1692" s="7">
        <v>0</v>
      </c>
      <c r="R1692" s="8">
        <v>1.6E-2</v>
      </c>
      <c r="S1692" s="7">
        <v>0</v>
      </c>
      <c r="T1692" s="7">
        <v>-234486</v>
      </c>
      <c r="U1692" s="9">
        <v>-1</v>
      </c>
      <c r="V1692" s="7">
        <v>10402016.137900002</v>
      </c>
      <c r="W1692" s="9">
        <v>1.6500160191688358</v>
      </c>
      <c r="X1692" s="7">
        <v>25267538.601495214</v>
      </c>
      <c r="Y1692" s="7">
        <v>8643715</v>
      </c>
      <c r="Z1692" s="7">
        <v>1108572.0900000001</v>
      </c>
      <c r="AA1692" s="7">
        <v>1156942.5114952158</v>
      </c>
      <c r="AB1692" s="7">
        <v>14358309</v>
      </c>
      <c r="AC1692" s="7">
        <v>0</v>
      </c>
      <c r="AD1692" s="7">
        <v>14865522.463595212</v>
      </c>
      <c r="AE1692" s="7">
        <v>0</v>
      </c>
      <c r="AF1692" s="7">
        <v>16706207.137900002</v>
      </c>
      <c r="AG1692" s="7">
        <v>0</v>
      </c>
      <c r="AH1692" s="7">
        <v>14865522.463595212</v>
      </c>
      <c r="AI1692" s="7">
        <v>5067809</v>
      </c>
      <c r="AJ1692" s="7">
        <v>189933</v>
      </c>
      <c r="AK1692" s="7">
        <v>6218408</v>
      </c>
      <c r="AL1692" s="7">
        <v>61715</v>
      </c>
      <c r="AM1692" s="7">
        <v>613969</v>
      </c>
      <c r="AN1692" s="7">
        <v>0</v>
      </c>
      <c r="AO1692" s="7">
        <v>0</v>
      </c>
      <c r="AP1692" s="7">
        <v>11885642</v>
      </c>
      <c r="AQ1692" s="7">
        <v>716091</v>
      </c>
      <c r="AR1692" s="7">
        <v>6069705</v>
      </c>
      <c r="AS1692" s="7">
        <v>234486</v>
      </c>
      <c r="AT1692" s="7">
        <v>7258118</v>
      </c>
      <c r="AU1692" s="7">
        <v>331891</v>
      </c>
      <c r="AV1692" s="7">
        <v>902041</v>
      </c>
      <c r="AW1692" s="7">
        <v>0</v>
      </c>
      <c r="AX1692" s="7">
        <v>0</v>
      </c>
      <c r="AY1692" s="7">
        <v>12885628</v>
      </c>
      <c r="AZ1692" s="7">
        <v>293575</v>
      </c>
      <c r="BA1692" s="7">
        <v>1108572.0900000001</v>
      </c>
      <c r="BB1692" s="7">
        <v>0</v>
      </c>
      <c r="BC1692" s="7">
        <v>0</v>
      </c>
      <c r="BD1692" s="7">
        <v>10934.86</v>
      </c>
      <c r="BE1692" s="7">
        <v>1970.54</v>
      </c>
      <c r="BF1692" s="7">
        <v>0</v>
      </c>
      <c r="BG1692" s="7">
        <v>617458.5114952157</v>
      </c>
      <c r="BH1692" s="7">
        <v>6886</v>
      </c>
      <c r="BI1692" s="7">
        <v>539484</v>
      </c>
      <c r="BJ1692" s="7">
        <v>7424993.2375000017</v>
      </c>
      <c r="BK1692" s="7">
        <v>5504823.7500000019</v>
      </c>
      <c r="BL1692" s="7">
        <v>548181.8833333333</v>
      </c>
      <c r="BM1692" s="7">
        <v>6584314.1833333336</v>
      </c>
      <c r="BN1692" s="130">
        <v>0.70599999999999996</v>
      </c>
      <c r="BO1692" s="131">
        <v>2.9810040000000001E-4</v>
      </c>
      <c r="BP1692" s="161">
        <v>7553.9118680101528</v>
      </c>
      <c r="BQ1692" s="162">
        <v>14358309</v>
      </c>
      <c r="BR1692" s="161">
        <v>377434</v>
      </c>
      <c r="BS1692" s="163">
        <v>0</v>
      </c>
      <c r="BT1692" s="163">
        <v>0</v>
      </c>
      <c r="BU1692" s="161">
        <v>16706207.140000001</v>
      </c>
      <c r="BV1692" s="161">
        <v>0</v>
      </c>
      <c r="BW1692" s="165">
        <v>14865522.460000001</v>
      </c>
      <c r="BX1692" s="161">
        <v>377434</v>
      </c>
    </row>
    <row r="1693" spans="1:76" ht="14.45" x14ac:dyDescent="0.3">
      <c r="A1693" s="164" t="s">
        <v>31</v>
      </c>
      <c r="B1693" s="6" t="s">
        <v>177</v>
      </c>
      <c r="C1693" s="6" t="s">
        <v>95</v>
      </c>
      <c r="D1693" s="6" t="s">
        <v>51</v>
      </c>
      <c r="E1693" s="6" t="s">
        <v>36</v>
      </c>
      <c r="F1693" s="24" t="str">
        <f>+Tabela1[[#This Row],[WK]]&amp;Tabela1[[#This Row],[PK]]&amp;Tabela1[[#This Row],[GK]]</f>
        <v>221307</v>
      </c>
      <c r="G1693" s="6" t="s">
        <v>1612</v>
      </c>
      <c r="H1693" s="7">
        <v>63640986.669799969</v>
      </c>
      <c r="I1693" s="8">
        <v>1.371</v>
      </c>
      <c r="J1693" s="7">
        <v>87251792.730000004</v>
      </c>
      <c r="K1693" s="8">
        <v>7.0000000000000007E-2</v>
      </c>
      <c r="L1693" s="7">
        <v>6107625.4911000011</v>
      </c>
      <c r="M1693" s="7">
        <v>4197733.4911000011</v>
      </c>
      <c r="N1693" s="9">
        <v>2.1978905043321828</v>
      </c>
      <c r="O1693" s="7">
        <v>502153</v>
      </c>
      <c r="P1693" s="8">
        <v>1.2949999999999999</v>
      </c>
      <c r="Q1693" s="7">
        <v>650288</v>
      </c>
      <c r="R1693" s="8">
        <v>1.6E-2</v>
      </c>
      <c r="S1693" s="7">
        <v>10404.608</v>
      </c>
      <c r="T1693" s="7">
        <v>-29291.392</v>
      </c>
      <c r="U1693" s="9">
        <v>-0.7378927851672713</v>
      </c>
      <c r="V1693" s="7">
        <v>4168442.0991000012</v>
      </c>
      <c r="W1693" s="9">
        <v>2.1381143601109573</v>
      </c>
      <c r="X1693" s="7">
        <v>10201375.335000001</v>
      </c>
      <c r="Y1693" s="7">
        <v>3479124</v>
      </c>
      <c r="Z1693" s="7">
        <v>1142281.335</v>
      </c>
      <c r="AA1693" s="7">
        <v>392499</v>
      </c>
      <c r="AB1693" s="7">
        <v>5187471</v>
      </c>
      <c r="AC1693" s="7">
        <v>0</v>
      </c>
      <c r="AD1693" s="7">
        <v>6032933.2358999997</v>
      </c>
      <c r="AE1693" s="7">
        <v>0</v>
      </c>
      <c r="AF1693" s="7">
        <v>6107625.4911000011</v>
      </c>
      <c r="AG1693" s="7">
        <v>10404.608</v>
      </c>
      <c r="AH1693" s="7">
        <v>6032933.2358999997</v>
      </c>
      <c r="AI1693" s="7">
        <v>1594636</v>
      </c>
      <c r="AJ1693" s="7">
        <v>40080</v>
      </c>
      <c r="AK1693" s="7">
        <v>3154436</v>
      </c>
      <c r="AL1693" s="7">
        <v>0</v>
      </c>
      <c r="AM1693" s="7">
        <v>261536</v>
      </c>
      <c r="AN1693" s="7">
        <v>0</v>
      </c>
      <c r="AO1693" s="7">
        <v>0</v>
      </c>
      <c r="AP1693" s="7">
        <v>4171331</v>
      </c>
      <c r="AQ1693" s="7">
        <v>206871</v>
      </c>
      <c r="AR1693" s="7">
        <v>1909892</v>
      </c>
      <c r="AS1693" s="7">
        <v>39696</v>
      </c>
      <c r="AT1693" s="7">
        <v>3603593</v>
      </c>
      <c r="AU1693" s="7">
        <v>67713</v>
      </c>
      <c r="AV1693" s="7">
        <v>272431</v>
      </c>
      <c r="AW1693" s="7">
        <v>0</v>
      </c>
      <c r="AX1693" s="7">
        <v>0</v>
      </c>
      <c r="AY1693" s="7">
        <v>4631078</v>
      </c>
      <c r="AZ1693" s="7">
        <v>116781</v>
      </c>
      <c r="BA1693" s="7">
        <v>1142281.335</v>
      </c>
      <c r="BB1693" s="7">
        <v>0</v>
      </c>
      <c r="BC1693" s="7">
        <v>0</v>
      </c>
      <c r="BD1693" s="7">
        <v>12281.58</v>
      </c>
      <c r="BE1693" s="7">
        <v>2.0299999999999998</v>
      </c>
      <c r="BF1693" s="7">
        <v>0</v>
      </c>
      <c r="BG1693" s="7">
        <v>320594</v>
      </c>
      <c r="BH1693" s="7">
        <v>2690</v>
      </c>
      <c r="BI1693" s="7">
        <v>71905</v>
      </c>
      <c r="BJ1693" s="7">
        <v>989591.19333333324</v>
      </c>
      <c r="BK1693" s="7">
        <v>596405.21666666656</v>
      </c>
      <c r="BL1693" s="7">
        <v>101051.14333333333</v>
      </c>
      <c r="BM1693" s="7">
        <v>1370641.62</v>
      </c>
      <c r="BN1693" s="130">
        <v>0.68899999999999995</v>
      </c>
      <c r="BO1693" s="131">
        <v>1.12649E-4</v>
      </c>
      <c r="BP1693" s="161">
        <v>2854.478219792446</v>
      </c>
      <c r="BQ1693" s="162">
        <v>5187471</v>
      </c>
      <c r="BR1693" s="161">
        <v>150808</v>
      </c>
      <c r="BS1693" s="163">
        <v>63932.295000000857</v>
      </c>
      <c r="BT1693" s="163">
        <v>0</v>
      </c>
      <c r="BU1693" s="161">
        <v>6107625.4900000002</v>
      </c>
      <c r="BV1693" s="161">
        <v>10404.61</v>
      </c>
      <c r="BW1693" s="165">
        <v>5969000.9400000004</v>
      </c>
      <c r="BX1693" s="161">
        <v>150808</v>
      </c>
    </row>
    <row r="1694" spans="1:76" ht="14.45" x14ac:dyDescent="0.3">
      <c r="A1694" s="164" t="s">
        <v>31</v>
      </c>
      <c r="B1694" s="6" t="s">
        <v>177</v>
      </c>
      <c r="C1694" s="6" t="s">
        <v>95</v>
      </c>
      <c r="D1694" s="6" t="s">
        <v>75</v>
      </c>
      <c r="E1694" s="6" t="s">
        <v>36</v>
      </c>
      <c r="F1694" s="24" t="str">
        <f>+Tabela1[[#This Row],[WK]]&amp;Tabela1[[#This Row],[PK]]&amp;Tabela1[[#This Row],[GK]]</f>
        <v>221308</v>
      </c>
      <c r="G1694" s="6" t="s">
        <v>226</v>
      </c>
      <c r="H1694" s="7">
        <v>58212613.320200086</v>
      </c>
      <c r="I1694" s="8">
        <v>1.371</v>
      </c>
      <c r="J1694" s="7">
        <v>79809492.859999999</v>
      </c>
      <c r="K1694" s="8">
        <v>7.0000000000000007E-2</v>
      </c>
      <c r="L1694" s="7">
        <v>5586664.5002000006</v>
      </c>
      <c r="M1694" s="7">
        <v>3596301.5002000006</v>
      </c>
      <c r="N1694" s="9">
        <v>1.8068570909929498</v>
      </c>
      <c r="O1694" s="7">
        <v>1122190</v>
      </c>
      <c r="P1694" s="8">
        <v>1.2949999999999999</v>
      </c>
      <c r="Q1694" s="7">
        <v>1453236</v>
      </c>
      <c r="R1694" s="8">
        <v>1.6E-2</v>
      </c>
      <c r="S1694" s="7">
        <v>23251.776000000002</v>
      </c>
      <c r="T1694" s="7">
        <v>2806.7760000000017</v>
      </c>
      <c r="U1694" s="9">
        <v>0.13728422597212039</v>
      </c>
      <c r="V1694" s="7">
        <v>3599108.2762000002</v>
      </c>
      <c r="W1694" s="9">
        <v>1.7898816178372079</v>
      </c>
      <c r="X1694" s="7">
        <v>6511452.1399999997</v>
      </c>
      <c r="Y1694" s="7">
        <v>768364</v>
      </c>
      <c r="Z1694" s="7">
        <v>1525880.14</v>
      </c>
      <c r="AA1694" s="7">
        <v>481151</v>
      </c>
      <c r="AB1694" s="7">
        <v>3736057</v>
      </c>
      <c r="AC1694" s="7">
        <v>0</v>
      </c>
      <c r="AD1694" s="7">
        <v>2912343.863799999</v>
      </c>
      <c r="AE1694" s="7">
        <v>0</v>
      </c>
      <c r="AF1694" s="7">
        <v>5586664.5002000006</v>
      </c>
      <c r="AG1694" s="7">
        <v>23251.776000000002</v>
      </c>
      <c r="AH1694" s="7">
        <v>2912343.863799999</v>
      </c>
      <c r="AI1694" s="7">
        <v>1661824</v>
      </c>
      <c r="AJ1694" s="7">
        <v>17746</v>
      </c>
      <c r="AK1694" s="7">
        <v>2005142</v>
      </c>
      <c r="AL1694" s="7">
        <v>0</v>
      </c>
      <c r="AM1694" s="7">
        <v>139508</v>
      </c>
      <c r="AN1694" s="7">
        <v>0</v>
      </c>
      <c r="AO1694" s="7">
        <v>0</v>
      </c>
      <c r="AP1694" s="7">
        <v>2803097</v>
      </c>
      <c r="AQ1694" s="7">
        <v>179022</v>
      </c>
      <c r="AR1694" s="7">
        <v>1990363</v>
      </c>
      <c r="AS1694" s="7">
        <v>20445</v>
      </c>
      <c r="AT1694" s="7">
        <v>2232073</v>
      </c>
      <c r="AU1694" s="7">
        <v>0</v>
      </c>
      <c r="AV1694" s="7">
        <v>777582</v>
      </c>
      <c r="AW1694" s="7">
        <v>0</v>
      </c>
      <c r="AX1694" s="7">
        <v>0</v>
      </c>
      <c r="AY1694" s="7">
        <v>2924092</v>
      </c>
      <c r="AZ1694" s="7">
        <v>71366</v>
      </c>
      <c r="BA1694" s="7">
        <v>1525880.14</v>
      </c>
      <c r="BB1694" s="7">
        <v>0</v>
      </c>
      <c r="BC1694" s="7">
        <v>416.32</v>
      </c>
      <c r="BD1694" s="7">
        <v>14865.35</v>
      </c>
      <c r="BE1694" s="7">
        <v>308.45999999999998</v>
      </c>
      <c r="BF1694" s="7">
        <v>0</v>
      </c>
      <c r="BG1694" s="7">
        <v>320594</v>
      </c>
      <c r="BH1694" s="7">
        <v>2251</v>
      </c>
      <c r="BI1694" s="7">
        <v>160557</v>
      </c>
      <c r="BJ1694" s="7">
        <v>2209787.2425000002</v>
      </c>
      <c r="BK1694" s="7">
        <v>1537768.6</v>
      </c>
      <c r="BL1694" s="7">
        <v>79242.75</v>
      </c>
      <c r="BM1694" s="7">
        <v>2529589.0699999998</v>
      </c>
      <c r="BN1694" s="130">
        <v>0.89900000000000002</v>
      </c>
      <c r="BO1694" s="131">
        <v>8.3421100000000007E-5</v>
      </c>
      <c r="BP1694" s="161">
        <v>2114.0948049146295</v>
      </c>
      <c r="BQ1694" s="162">
        <v>3736057</v>
      </c>
      <c r="BR1694" s="161">
        <v>131130</v>
      </c>
      <c r="BS1694" s="163">
        <v>0</v>
      </c>
      <c r="BT1694" s="163">
        <v>439495.96000000136</v>
      </c>
      <c r="BU1694" s="161">
        <v>5586664.5</v>
      </c>
      <c r="BV1694" s="161">
        <v>23251.78</v>
      </c>
      <c r="BW1694" s="165">
        <v>3351839.8200000012</v>
      </c>
      <c r="BX1694" s="161">
        <v>131130</v>
      </c>
    </row>
    <row r="1695" spans="1:76" ht="14.45" x14ac:dyDescent="0.3">
      <c r="A1695" s="164" t="s">
        <v>31</v>
      </c>
      <c r="B1695" s="6" t="s">
        <v>177</v>
      </c>
      <c r="C1695" s="6" t="s">
        <v>95</v>
      </c>
      <c r="D1695" s="6" t="s">
        <v>77</v>
      </c>
      <c r="E1695" s="6" t="s">
        <v>40</v>
      </c>
      <c r="F1695" s="24" t="str">
        <f>+Tabela1[[#This Row],[WK]]&amp;Tabela1[[#This Row],[PK]]&amp;Tabela1[[#This Row],[GK]]</f>
        <v>221309</v>
      </c>
      <c r="G1695" s="6" t="s">
        <v>1613</v>
      </c>
      <c r="H1695" s="7">
        <v>406917554.3261987</v>
      </c>
      <c r="I1695" s="8">
        <v>1.371</v>
      </c>
      <c r="J1695" s="7">
        <v>557883966.98000002</v>
      </c>
      <c r="K1695" s="8">
        <v>7.0000000000000007E-2</v>
      </c>
      <c r="L1695" s="7">
        <v>39051877.688600004</v>
      </c>
      <c r="M1695" s="7">
        <v>22936246.688600004</v>
      </c>
      <c r="N1695" s="9">
        <v>1.4232298250437729</v>
      </c>
      <c r="O1695" s="7">
        <v>44155781</v>
      </c>
      <c r="P1695" s="8">
        <v>1.2949999999999999</v>
      </c>
      <c r="Q1695" s="7">
        <v>57181736</v>
      </c>
      <c r="R1695" s="8">
        <v>1.6E-2</v>
      </c>
      <c r="S1695" s="7">
        <v>914907.77600000007</v>
      </c>
      <c r="T1695" s="7">
        <v>421037.77600000007</v>
      </c>
      <c r="U1695" s="9">
        <v>0.85252753963593675</v>
      </c>
      <c r="V1695" s="7">
        <v>23357284.464600004</v>
      </c>
      <c r="W1695" s="9">
        <v>1.4062604568674282</v>
      </c>
      <c r="X1695" s="7">
        <v>42537205.431514591</v>
      </c>
      <c r="Y1695" s="7">
        <v>11150571</v>
      </c>
      <c r="Z1695" s="7">
        <v>538280.43499999994</v>
      </c>
      <c r="AA1695" s="7">
        <v>1874271.9965145905</v>
      </c>
      <c r="AB1695" s="7">
        <v>28974082</v>
      </c>
      <c r="AC1695" s="7">
        <v>0</v>
      </c>
      <c r="AD1695" s="7">
        <v>19179920.966914587</v>
      </c>
      <c r="AE1695" s="7">
        <v>0</v>
      </c>
      <c r="AF1695" s="7">
        <v>39051877.688600004</v>
      </c>
      <c r="AG1695" s="7">
        <v>914907.77600000007</v>
      </c>
      <c r="AH1695" s="7">
        <v>19179920.966914587</v>
      </c>
      <c r="AI1695" s="7">
        <v>13455506</v>
      </c>
      <c r="AJ1695" s="7">
        <v>489397</v>
      </c>
      <c r="AK1695" s="7">
        <v>8104944</v>
      </c>
      <c r="AL1695" s="7">
        <v>1089253</v>
      </c>
      <c r="AM1695" s="7">
        <v>684629</v>
      </c>
      <c r="AN1695" s="7">
        <v>0</v>
      </c>
      <c r="AO1695" s="7">
        <v>0</v>
      </c>
      <c r="AP1695" s="7">
        <v>24201516</v>
      </c>
      <c r="AQ1695" s="7">
        <v>1957315</v>
      </c>
      <c r="AR1695" s="7">
        <v>16115631</v>
      </c>
      <c r="AS1695" s="7">
        <v>493870</v>
      </c>
      <c r="AT1695" s="7">
        <v>8956540</v>
      </c>
      <c r="AU1695" s="7">
        <v>650666</v>
      </c>
      <c r="AV1695" s="7">
        <v>739409</v>
      </c>
      <c r="AW1695" s="7">
        <v>0</v>
      </c>
      <c r="AX1695" s="7">
        <v>0</v>
      </c>
      <c r="AY1695" s="7">
        <v>25730265</v>
      </c>
      <c r="AZ1695" s="7">
        <v>807736</v>
      </c>
      <c r="BA1695" s="7">
        <v>538280.43499999994</v>
      </c>
      <c r="BB1695" s="7">
        <v>0</v>
      </c>
      <c r="BC1695" s="7">
        <v>9.98</v>
      </c>
      <c r="BD1695" s="7">
        <v>5217.6099999999997</v>
      </c>
      <c r="BE1695" s="7">
        <v>1074.17</v>
      </c>
      <c r="BF1695" s="7">
        <v>0</v>
      </c>
      <c r="BG1695" s="7">
        <v>1298850.9965145905</v>
      </c>
      <c r="BH1695" s="7">
        <v>14485</v>
      </c>
      <c r="BI1695" s="7">
        <v>575421</v>
      </c>
      <c r="BJ1695" s="7">
        <v>7919534.2749999985</v>
      </c>
      <c r="BK1695" s="7">
        <v>3999231.613333331</v>
      </c>
      <c r="BL1695" s="7">
        <v>6035697.1600000001</v>
      </c>
      <c r="BM1695" s="7">
        <v>3609816.3266666676</v>
      </c>
      <c r="BN1695" s="130">
        <v>0.80200000000000005</v>
      </c>
      <c r="BO1695" s="131">
        <v>6.1544750000000004E-4</v>
      </c>
      <c r="BP1695" s="161">
        <v>15596.076582588379</v>
      </c>
      <c r="BQ1695" s="162">
        <v>28974082</v>
      </c>
      <c r="BR1695" s="161">
        <v>768968</v>
      </c>
      <c r="BS1695" s="163">
        <v>0</v>
      </c>
      <c r="BT1695" s="163">
        <v>0</v>
      </c>
      <c r="BU1695" s="161">
        <v>39051877.689999998</v>
      </c>
      <c r="BV1695" s="161">
        <v>914907.78</v>
      </c>
      <c r="BW1695" s="165">
        <v>19179920.969999999</v>
      </c>
      <c r="BX1695" s="161">
        <v>768968</v>
      </c>
    </row>
    <row r="1696" spans="1:76" ht="14.45" x14ac:dyDescent="0.3">
      <c r="A1696" s="164" t="s">
        <v>31</v>
      </c>
      <c r="B1696" s="6" t="s">
        <v>177</v>
      </c>
      <c r="C1696" s="6" t="s">
        <v>95</v>
      </c>
      <c r="D1696" s="6" t="s">
        <v>90</v>
      </c>
      <c r="E1696" s="6" t="s">
        <v>36</v>
      </c>
      <c r="F1696" s="24" t="str">
        <f>+Tabela1[[#This Row],[WK]]&amp;Tabela1[[#This Row],[PK]]&amp;Tabela1[[#This Row],[GK]]</f>
        <v>221310</v>
      </c>
      <c r="G1696" s="6" t="s">
        <v>1607</v>
      </c>
      <c r="H1696" s="7">
        <v>108770003.86459972</v>
      </c>
      <c r="I1696" s="8">
        <v>1.371</v>
      </c>
      <c r="J1696" s="7">
        <v>149123675.30000001</v>
      </c>
      <c r="K1696" s="8">
        <v>7.0000000000000007E-2</v>
      </c>
      <c r="L1696" s="7">
        <v>10438657.271000002</v>
      </c>
      <c r="M1696" s="7">
        <v>5417868.2710000016</v>
      </c>
      <c r="N1696" s="9">
        <v>1.0790870261626213</v>
      </c>
      <c r="O1696" s="7">
        <v>2209919</v>
      </c>
      <c r="P1696" s="8">
        <v>1.2949999999999999</v>
      </c>
      <c r="Q1696" s="7">
        <v>2861845</v>
      </c>
      <c r="R1696" s="8">
        <v>1.6E-2</v>
      </c>
      <c r="S1696" s="7">
        <v>45789.520000000004</v>
      </c>
      <c r="T1696" s="7">
        <v>-137050.47999999998</v>
      </c>
      <c r="U1696" s="9">
        <v>-0.74956508422664614</v>
      </c>
      <c r="V1696" s="7">
        <v>5280817.7910000011</v>
      </c>
      <c r="W1696" s="9">
        <v>1.0148336460958307</v>
      </c>
      <c r="X1696" s="7">
        <v>12663751.551688593</v>
      </c>
      <c r="Y1696" s="7">
        <v>3599226</v>
      </c>
      <c r="Z1696" s="7">
        <v>143397.63</v>
      </c>
      <c r="AA1696" s="7">
        <v>648963.92168859369</v>
      </c>
      <c r="AB1696" s="7">
        <v>7680610</v>
      </c>
      <c r="AC1696" s="7">
        <v>591554</v>
      </c>
      <c r="AD1696" s="7">
        <v>7382933.7606885917</v>
      </c>
      <c r="AE1696" s="7">
        <v>0</v>
      </c>
      <c r="AF1696" s="7">
        <v>10438657.271000002</v>
      </c>
      <c r="AG1696" s="7">
        <v>45789.520000000004</v>
      </c>
      <c r="AH1696" s="7">
        <v>7382933.7606885917</v>
      </c>
      <c r="AI1696" s="7">
        <v>4192032</v>
      </c>
      <c r="AJ1696" s="7">
        <v>233378</v>
      </c>
      <c r="AK1696" s="7">
        <v>4736054</v>
      </c>
      <c r="AL1696" s="7">
        <v>26425</v>
      </c>
      <c r="AM1696" s="7">
        <v>331933</v>
      </c>
      <c r="AN1696" s="7">
        <v>0</v>
      </c>
      <c r="AO1696" s="7">
        <v>0</v>
      </c>
      <c r="AP1696" s="7">
        <v>6270714</v>
      </c>
      <c r="AQ1696" s="7">
        <v>262566</v>
      </c>
      <c r="AR1696" s="7">
        <v>5020789</v>
      </c>
      <c r="AS1696" s="7">
        <v>182840</v>
      </c>
      <c r="AT1696" s="7">
        <v>3944959</v>
      </c>
      <c r="AU1696" s="7">
        <v>29505</v>
      </c>
      <c r="AV1696" s="7">
        <v>845090</v>
      </c>
      <c r="AW1696" s="7">
        <v>0</v>
      </c>
      <c r="AX1696" s="7">
        <v>0</v>
      </c>
      <c r="AY1696" s="7">
        <v>7309809</v>
      </c>
      <c r="AZ1696" s="7">
        <v>110293</v>
      </c>
      <c r="BA1696" s="7">
        <v>143397.63</v>
      </c>
      <c r="BB1696" s="7">
        <v>0</v>
      </c>
      <c r="BC1696" s="7">
        <v>0</v>
      </c>
      <c r="BD1696" s="7">
        <v>1159.6500000000001</v>
      </c>
      <c r="BE1696" s="7">
        <v>764.52</v>
      </c>
      <c r="BF1696" s="7">
        <v>0</v>
      </c>
      <c r="BG1696" s="7">
        <v>385664.92168859369</v>
      </c>
      <c r="BH1696" s="7">
        <v>4301</v>
      </c>
      <c r="BI1696" s="7">
        <v>263299</v>
      </c>
      <c r="BJ1696" s="7">
        <v>3623764.2458333336</v>
      </c>
      <c r="BK1696" s="7">
        <v>1822139.8600000003</v>
      </c>
      <c r="BL1696" s="7">
        <v>405552.72666666663</v>
      </c>
      <c r="BM1696" s="7">
        <v>6395392.0899999999</v>
      </c>
      <c r="BN1696" s="130">
        <v>0.76900000000000002</v>
      </c>
      <c r="BO1696" s="131">
        <v>1.64785E-4</v>
      </c>
      <c r="BP1696" s="161">
        <v>4176.1626671621689</v>
      </c>
      <c r="BQ1696" s="162">
        <v>7680610</v>
      </c>
      <c r="BR1696" s="161">
        <v>247191</v>
      </c>
      <c r="BS1696" s="163">
        <v>0</v>
      </c>
      <c r="BT1696" s="163">
        <v>1323095.2399999984</v>
      </c>
      <c r="BU1696" s="161">
        <v>10438657.27</v>
      </c>
      <c r="BV1696" s="161">
        <v>45789.52</v>
      </c>
      <c r="BW1696" s="165">
        <v>8706028.9999999981</v>
      </c>
      <c r="BX1696" s="161">
        <v>247191</v>
      </c>
    </row>
    <row r="1697" spans="1:76" ht="14.45" x14ac:dyDescent="0.3">
      <c r="A1697" s="164" t="s">
        <v>31</v>
      </c>
      <c r="B1697" s="6" t="s">
        <v>177</v>
      </c>
      <c r="C1697" s="6" t="s">
        <v>95</v>
      </c>
      <c r="D1697" s="6" t="s">
        <v>92</v>
      </c>
      <c r="E1697" s="6" t="s">
        <v>36</v>
      </c>
      <c r="F1697" s="24" t="str">
        <f>+Tabela1[[#This Row],[WK]]&amp;Tabela1[[#This Row],[PK]]&amp;Tabela1[[#This Row],[GK]]</f>
        <v>221311</v>
      </c>
      <c r="G1697" s="6" t="s">
        <v>1614</v>
      </c>
      <c r="H1697" s="7">
        <v>133581399.19519968</v>
      </c>
      <c r="I1697" s="8">
        <v>1.371</v>
      </c>
      <c r="J1697" s="7">
        <v>183140098.30000001</v>
      </c>
      <c r="K1697" s="8">
        <v>7.0000000000000007E-2</v>
      </c>
      <c r="L1697" s="7">
        <v>12819806.881000003</v>
      </c>
      <c r="M1697" s="7">
        <v>7946624.8810000028</v>
      </c>
      <c r="N1697" s="9">
        <v>1.6306850187413486</v>
      </c>
      <c r="O1697" s="7">
        <v>1810604</v>
      </c>
      <c r="P1697" s="8">
        <v>1.2949999999999999</v>
      </c>
      <c r="Q1697" s="7">
        <v>2344732</v>
      </c>
      <c r="R1697" s="8">
        <v>1.6E-2</v>
      </c>
      <c r="S1697" s="7">
        <v>37515.712</v>
      </c>
      <c r="T1697" s="7">
        <v>-32923.288</v>
      </c>
      <c r="U1697" s="9">
        <v>-0.46740141115007311</v>
      </c>
      <c r="V1697" s="7">
        <v>7913701.5930000022</v>
      </c>
      <c r="W1697" s="9">
        <v>1.6007905122581205</v>
      </c>
      <c r="X1697" s="7">
        <v>13385140.83834336</v>
      </c>
      <c r="Y1697" s="7">
        <v>4069978</v>
      </c>
      <c r="Z1697" s="7">
        <v>200780.02499999999</v>
      </c>
      <c r="AA1697" s="7">
        <v>738301.81334335869</v>
      </c>
      <c r="AB1697" s="7">
        <v>8376081</v>
      </c>
      <c r="AC1697" s="7">
        <v>0</v>
      </c>
      <c r="AD1697" s="7">
        <v>5471439.2453433564</v>
      </c>
      <c r="AE1697" s="7">
        <v>0</v>
      </c>
      <c r="AF1697" s="7">
        <v>12819806.881000003</v>
      </c>
      <c r="AG1697" s="7">
        <v>37515.712</v>
      </c>
      <c r="AH1697" s="7">
        <v>5471439.2453433564</v>
      </c>
      <c r="AI1697" s="7">
        <v>4068790</v>
      </c>
      <c r="AJ1697" s="7">
        <v>102161</v>
      </c>
      <c r="AK1697" s="7">
        <v>3179149</v>
      </c>
      <c r="AL1697" s="7">
        <v>0</v>
      </c>
      <c r="AM1697" s="7">
        <v>181170</v>
      </c>
      <c r="AN1697" s="7">
        <v>0</v>
      </c>
      <c r="AO1697" s="7">
        <v>0</v>
      </c>
      <c r="AP1697" s="7">
        <v>6420285</v>
      </c>
      <c r="AQ1697" s="7">
        <v>461481</v>
      </c>
      <c r="AR1697" s="7">
        <v>4873182</v>
      </c>
      <c r="AS1697" s="7">
        <v>70439</v>
      </c>
      <c r="AT1697" s="7">
        <v>4028649</v>
      </c>
      <c r="AU1697" s="7">
        <v>0</v>
      </c>
      <c r="AV1697" s="7">
        <v>690206</v>
      </c>
      <c r="AW1697" s="7">
        <v>0</v>
      </c>
      <c r="AX1697" s="7">
        <v>0</v>
      </c>
      <c r="AY1697" s="7">
        <v>7438159</v>
      </c>
      <c r="AZ1697" s="7">
        <v>197879</v>
      </c>
      <c r="BA1697" s="7">
        <v>200780.02499999999</v>
      </c>
      <c r="BB1697" s="7">
        <v>0</v>
      </c>
      <c r="BC1697" s="7">
        <v>0</v>
      </c>
      <c r="BD1697" s="7">
        <v>1285.6400000000001</v>
      </c>
      <c r="BE1697" s="7">
        <v>1746.57</v>
      </c>
      <c r="BF1697" s="7">
        <v>0</v>
      </c>
      <c r="BG1697" s="7">
        <v>432561.81334335875</v>
      </c>
      <c r="BH1697" s="7">
        <v>4824</v>
      </c>
      <c r="BI1697" s="7">
        <v>305740</v>
      </c>
      <c r="BJ1697" s="7">
        <v>4207924.24</v>
      </c>
      <c r="BK1697" s="7">
        <v>3053646.4600000004</v>
      </c>
      <c r="BL1697" s="7">
        <v>585939.9966666667</v>
      </c>
      <c r="BM1697" s="7">
        <v>3445231.1266666665</v>
      </c>
      <c r="BN1697" s="130">
        <v>0.78600000000000003</v>
      </c>
      <c r="BO1697" s="131">
        <v>2.0490300000000001E-4</v>
      </c>
      <c r="BP1697" s="161">
        <v>5192.6890854268468</v>
      </c>
      <c r="BQ1697" s="162">
        <v>8376081</v>
      </c>
      <c r="BR1697" s="161">
        <v>267247</v>
      </c>
      <c r="BS1697" s="163">
        <v>0</v>
      </c>
      <c r="BT1697" s="163">
        <v>736999.16165664047</v>
      </c>
      <c r="BU1697" s="161">
        <v>12819806.880000001</v>
      </c>
      <c r="BV1697" s="161">
        <v>37515.71</v>
      </c>
      <c r="BW1697" s="165">
        <v>6208438.4116566405</v>
      </c>
      <c r="BX1697" s="161">
        <v>267247</v>
      </c>
    </row>
    <row r="1698" spans="1:76" ht="14.45" x14ac:dyDescent="0.3">
      <c r="A1698" s="164" t="s">
        <v>31</v>
      </c>
      <c r="B1698" s="6" t="s">
        <v>177</v>
      </c>
      <c r="C1698" s="6" t="s">
        <v>95</v>
      </c>
      <c r="D1698" s="6" t="s">
        <v>93</v>
      </c>
      <c r="E1698" s="6" t="s">
        <v>36</v>
      </c>
      <c r="F1698" s="24" t="str">
        <f>+Tabela1[[#This Row],[WK]]&amp;Tabela1[[#This Row],[PK]]&amp;Tabela1[[#This Row],[GK]]</f>
        <v>221312</v>
      </c>
      <c r="G1698" s="6" t="s">
        <v>1608</v>
      </c>
      <c r="H1698" s="7">
        <v>578021457.31440103</v>
      </c>
      <c r="I1698" s="8">
        <v>1.371</v>
      </c>
      <c r="J1698" s="7">
        <v>792467417.98000002</v>
      </c>
      <c r="K1698" s="8">
        <v>7.0000000000000007E-2</v>
      </c>
      <c r="L1698" s="7">
        <v>55472719.258600004</v>
      </c>
      <c r="M1698" s="7">
        <v>27853132.258600004</v>
      </c>
      <c r="N1698" s="9">
        <v>1.0084557838826484</v>
      </c>
      <c r="O1698" s="7">
        <v>75901128</v>
      </c>
      <c r="P1698" s="8">
        <v>1.2949999999999999</v>
      </c>
      <c r="Q1698" s="7">
        <v>98291961</v>
      </c>
      <c r="R1698" s="8">
        <v>1.6E-2</v>
      </c>
      <c r="S1698" s="7">
        <v>1572671.3759999999</v>
      </c>
      <c r="T1698" s="7">
        <v>480570.37599999993</v>
      </c>
      <c r="U1698" s="9">
        <v>0.44004206204371199</v>
      </c>
      <c r="V1698" s="7">
        <v>28333702.634600006</v>
      </c>
      <c r="W1698" s="9">
        <v>0.98683513956406899</v>
      </c>
      <c r="X1698" s="7">
        <v>33564343.277518168</v>
      </c>
      <c r="Y1698" s="7">
        <v>0</v>
      </c>
      <c r="Z1698" s="7">
        <v>104412.03000000001</v>
      </c>
      <c r="AA1698" s="7">
        <v>2692664.2475181636</v>
      </c>
      <c r="AB1698" s="7">
        <v>29039532</v>
      </c>
      <c r="AC1698" s="7">
        <v>1727735</v>
      </c>
      <c r="AD1698" s="7">
        <v>5230640.6429181602</v>
      </c>
      <c r="AE1698" s="7">
        <v>0</v>
      </c>
      <c r="AF1698" s="7">
        <v>55472719.258600004</v>
      </c>
      <c r="AG1698" s="7">
        <v>1572671.3759999999</v>
      </c>
      <c r="AH1698" s="7">
        <v>5230640.6429181602</v>
      </c>
      <c r="AI1698" s="7">
        <v>23060562</v>
      </c>
      <c r="AJ1698" s="7">
        <v>864788</v>
      </c>
      <c r="AK1698" s="7">
        <v>2188110</v>
      </c>
      <c r="AL1698" s="7">
        <v>220368</v>
      </c>
      <c r="AM1698" s="7">
        <v>1257905</v>
      </c>
      <c r="AN1698" s="7">
        <v>0</v>
      </c>
      <c r="AO1698" s="7">
        <v>0</v>
      </c>
      <c r="AP1698" s="7">
        <v>24550481</v>
      </c>
      <c r="AQ1698" s="7">
        <v>1635074</v>
      </c>
      <c r="AR1698" s="7">
        <v>27619587</v>
      </c>
      <c r="AS1698" s="7">
        <v>1092101</v>
      </c>
      <c r="AT1698" s="7">
        <v>2446143</v>
      </c>
      <c r="AU1698" s="7">
        <v>203472</v>
      </c>
      <c r="AV1698" s="7">
        <v>957813</v>
      </c>
      <c r="AW1698" s="7">
        <v>0</v>
      </c>
      <c r="AX1698" s="7">
        <v>0</v>
      </c>
      <c r="AY1698" s="7">
        <v>27557957</v>
      </c>
      <c r="AZ1698" s="7">
        <v>666626</v>
      </c>
      <c r="BA1698" s="7">
        <v>104412.03000000001</v>
      </c>
      <c r="BB1698" s="7">
        <v>0</v>
      </c>
      <c r="BC1698" s="7">
        <v>0</v>
      </c>
      <c r="BD1698" s="7">
        <v>871.57</v>
      </c>
      <c r="BE1698" s="7">
        <v>502.28</v>
      </c>
      <c r="BF1698" s="7">
        <v>0</v>
      </c>
      <c r="BG1698" s="7">
        <v>1547502.2475181636</v>
      </c>
      <c r="BH1698" s="7">
        <v>17258</v>
      </c>
      <c r="BI1698" s="7">
        <v>1145162</v>
      </c>
      <c r="BJ1698" s="7">
        <v>15760846.980833333</v>
      </c>
      <c r="BK1698" s="7">
        <v>11994591.913333334</v>
      </c>
      <c r="BL1698" s="7">
        <v>3110233.2833333332</v>
      </c>
      <c r="BM1698" s="7">
        <v>8844553.7033333331</v>
      </c>
      <c r="BN1698" s="130">
        <v>1.0680000000000001</v>
      </c>
      <c r="BO1698" s="131">
        <v>6.4540919999999996E-4</v>
      </c>
      <c r="BP1698" s="161">
        <v>16355.469841902246</v>
      </c>
      <c r="BQ1698" s="162">
        <v>29039532</v>
      </c>
      <c r="BR1698" s="161">
        <v>1115738</v>
      </c>
      <c r="BS1698" s="163">
        <v>0</v>
      </c>
      <c r="BT1698" s="163">
        <v>2883405.6300000027</v>
      </c>
      <c r="BU1698" s="161">
        <v>55472719.259999998</v>
      </c>
      <c r="BV1698" s="161">
        <v>1572671.38</v>
      </c>
      <c r="BW1698" s="165">
        <v>8114046.2700000023</v>
      </c>
      <c r="BX1698" s="161">
        <v>1115738</v>
      </c>
    </row>
    <row r="1699" spans="1:76" ht="14.45" x14ac:dyDescent="0.3">
      <c r="A1699" s="164" t="s">
        <v>31</v>
      </c>
      <c r="B1699" s="6" t="s">
        <v>177</v>
      </c>
      <c r="C1699" s="6" t="s">
        <v>95</v>
      </c>
      <c r="D1699" s="6" t="s">
        <v>95</v>
      </c>
      <c r="E1699" s="6" t="s">
        <v>36</v>
      </c>
      <c r="F1699" s="24" t="str">
        <f>+Tabela1[[#This Row],[WK]]&amp;Tabela1[[#This Row],[PK]]&amp;Tabela1[[#This Row],[GK]]</f>
        <v>221313</v>
      </c>
      <c r="G1699" s="6" t="s">
        <v>1615</v>
      </c>
      <c r="H1699" s="7">
        <v>350911001.48079896</v>
      </c>
      <c r="I1699" s="8">
        <v>1.371</v>
      </c>
      <c r="J1699" s="7">
        <v>481098983.01999998</v>
      </c>
      <c r="K1699" s="8">
        <v>7.0000000000000007E-2</v>
      </c>
      <c r="L1699" s="7">
        <v>33676928.811400004</v>
      </c>
      <c r="M1699" s="7">
        <v>18913888.811400004</v>
      </c>
      <c r="N1699" s="9">
        <v>1.2811649098966069</v>
      </c>
      <c r="O1699" s="7">
        <v>75747153</v>
      </c>
      <c r="P1699" s="8">
        <v>1.2949999999999999</v>
      </c>
      <c r="Q1699" s="7">
        <v>98092563</v>
      </c>
      <c r="R1699" s="8">
        <v>1.6E-2</v>
      </c>
      <c r="S1699" s="7">
        <v>1569481.0080000001</v>
      </c>
      <c r="T1699" s="7">
        <v>30757.008000000147</v>
      </c>
      <c r="U1699" s="9">
        <v>1.9988645137139698E-2</v>
      </c>
      <c r="V1699" s="7">
        <v>18944645.819400005</v>
      </c>
      <c r="W1699" s="9">
        <v>1.1621224438901216</v>
      </c>
      <c r="X1699" s="7">
        <v>40791987.546527281</v>
      </c>
      <c r="Y1699" s="7">
        <v>10293781</v>
      </c>
      <c r="Z1699" s="7">
        <v>297948.28499999997</v>
      </c>
      <c r="AA1699" s="7">
        <v>1853851.2615272838</v>
      </c>
      <c r="AB1699" s="7">
        <v>28346407</v>
      </c>
      <c r="AC1699" s="7">
        <v>0</v>
      </c>
      <c r="AD1699" s="7">
        <v>21847341.727127276</v>
      </c>
      <c r="AE1699" s="7">
        <v>0</v>
      </c>
      <c r="AF1699" s="7">
        <v>33676928.811400004</v>
      </c>
      <c r="AG1699" s="7">
        <v>1569481.0080000001</v>
      </c>
      <c r="AH1699" s="7">
        <v>21847341.727127276</v>
      </c>
      <c r="AI1699" s="7">
        <v>12326180</v>
      </c>
      <c r="AJ1699" s="7">
        <v>1953082</v>
      </c>
      <c r="AK1699" s="7">
        <v>7043292</v>
      </c>
      <c r="AL1699" s="7">
        <v>0</v>
      </c>
      <c r="AM1699" s="7">
        <v>1150418</v>
      </c>
      <c r="AN1699" s="7">
        <v>0</v>
      </c>
      <c r="AO1699" s="7">
        <v>0</v>
      </c>
      <c r="AP1699" s="7">
        <v>22593099</v>
      </c>
      <c r="AQ1699" s="7">
        <v>1563465</v>
      </c>
      <c r="AR1699" s="7">
        <v>14763040</v>
      </c>
      <c r="AS1699" s="7">
        <v>1538724</v>
      </c>
      <c r="AT1699" s="7">
        <v>7597260</v>
      </c>
      <c r="AU1699" s="7">
        <v>0</v>
      </c>
      <c r="AV1699" s="7">
        <v>778687</v>
      </c>
      <c r="AW1699" s="7">
        <v>0</v>
      </c>
      <c r="AX1699" s="7">
        <v>0</v>
      </c>
      <c r="AY1699" s="7">
        <v>25615818</v>
      </c>
      <c r="AZ1699" s="7">
        <v>650406</v>
      </c>
      <c r="BA1699" s="7">
        <v>297948.28499999997</v>
      </c>
      <c r="BB1699" s="7">
        <v>0</v>
      </c>
      <c r="BC1699" s="7">
        <v>0</v>
      </c>
      <c r="BD1699" s="7">
        <v>2948.79</v>
      </c>
      <c r="BE1699" s="7">
        <v>509.91</v>
      </c>
      <c r="BF1699" s="7">
        <v>0</v>
      </c>
      <c r="BG1699" s="7">
        <v>1094944.2615272838</v>
      </c>
      <c r="BH1699" s="7">
        <v>12211</v>
      </c>
      <c r="BI1699" s="7">
        <v>758907</v>
      </c>
      <c r="BJ1699" s="7">
        <v>10444884.464166665</v>
      </c>
      <c r="BK1699" s="7">
        <v>7058815.4333333317</v>
      </c>
      <c r="BL1699" s="7">
        <v>2078928.7866666664</v>
      </c>
      <c r="BM1699" s="7">
        <v>9386418.5500000026</v>
      </c>
      <c r="BN1699" s="130">
        <v>0.78600000000000003</v>
      </c>
      <c r="BO1699" s="131">
        <v>5.178626E-4</v>
      </c>
      <c r="BP1699" s="161">
        <v>13123.796287773401</v>
      </c>
      <c r="BQ1699" s="162">
        <v>28346407</v>
      </c>
      <c r="BR1699" s="161">
        <v>633996</v>
      </c>
      <c r="BS1699" s="163">
        <v>0</v>
      </c>
      <c r="BT1699" s="163">
        <v>0</v>
      </c>
      <c r="BU1699" s="161">
        <v>33676928.810000002</v>
      </c>
      <c r="BV1699" s="161">
        <v>1569481.01</v>
      </c>
      <c r="BW1699" s="165">
        <v>21847341.73</v>
      </c>
      <c r="BX1699" s="161">
        <v>633996</v>
      </c>
    </row>
    <row r="1700" spans="1:76" ht="14.45" x14ac:dyDescent="0.3">
      <c r="A1700" s="164" t="s">
        <v>31</v>
      </c>
      <c r="B1700" s="6" t="s">
        <v>177</v>
      </c>
      <c r="C1700" s="6" t="s">
        <v>97</v>
      </c>
      <c r="D1700" s="6" t="s">
        <v>33</v>
      </c>
      <c r="E1700" s="6" t="s">
        <v>34</v>
      </c>
      <c r="F1700" s="24" t="str">
        <f>+Tabela1[[#This Row],[WK]]&amp;Tabela1[[#This Row],[PK]]&amp;Tabela1[[#This Row],[GK]]</f>
        <v>221401</v>
      </c>
      <c r="G1700" s="6" t="s">
        <v>1616</v>
      </c>
      <c r="H1700" s="7">
        <v>2026936309.1953769</v>
      </c>
      <c r="I1700" s="8">
        <v>1.371</v>
      </c>
      <c r="J1700" s="7">
        <v>2778929679.9099998</v>
      </c>
      <c r="K1700" s="8">
        <v>7.0000000000000007E-2</v>
      </c>
      <c r="L1700" s="7">
        <v>194525077.59370002</v>
      </c>
      <c r="M1700" s="7">
        <v>116312681.59370002</v>
      </c>
      <c r="N1700" s="9">
        <v>1.4871387087246377</v>
      </c>
      <c r="O1700" s="7">
        <v>308960784</v>
      </c>
      <c r="P1700" s="8">
        <v>1.2949999999999999</v>
      </c>
      <c r="Q1700" s="7">
        <v>400104215</v>
      </c>
      <c r="R1700" s="8">
        <v>1.6E-2</v>
      </c>
      <c r="S1700" s="7">
        <v>6401667.4400000004</v>
      </c>
      <c r="T1700" s="7">
        <v>-246745.55999999959</v>
      </c>
      <c r="U1700" s="9">
        <v>-3.7113452488586315E-2</v>
      </c>
      <c r="V1700" s="7">
        <v>116065936.03370002</v>
      </c>
      <c r="W1700" s="9">
        <v>1.3677213003437196</v>
      </c>
      <c r="X1700" s="7">
        <v>143971959.1458402</v>
      </c>
      <c r="Y1700" s="7">
        <v>33266273</v>
      </c>
      <c r="Z1700" s="7">
        <v>6125.9100000000008</v>
      </c>
      <c r="AA1700" s="7">
        <v>7495268.2358402004</v>
      </c>
      <c r="AB1700" s="7">
        <v>103204292</v>
      </c>
      <c r="AC1700" s="7">
        <v>0</v>
      </c>
      <c r="AD1700" s="7">
        <v>27906023.112140175</v>
      </c>
      <c r="AE1700" s="7">
        <v>0</v>
      </c>
      <c r="AF1700" s="7">
        <v>194525077.59370002</v>
      </c>
      <c r="AG1700" s="7">
        <v>6401667.4400000004</v>
      </c>
      <c r="AH1700" s="7">
        <v>27906023.112140175</v>
      </c>
      <c r="AI1700" s="7">
        <v>65302273</v>
      </c>
      <c r="AJ1700" s="7">
        <v>7549832</v>
      </c>
      <c r="AK1700" s="7">
        <v>22749730</v>
      </c>
      <c r="AL1700" s="7">
        <v>1180021</v>
      </c>
      <c r="AM1700" s="7">
        <v>2323164</v>
      </c>
      <c r="AN1700" s="7">
        <v>0</v>
      </c>
      <c r="AO1700" s="7">
        <v>0</v>
      </c>
      <c r="AP1700" s="7">
        <v>81088421</v>
      </c>
      <c r="AQ1700" s="7">
        <v>6846624</v>
      </c>
      <c r="AR1700" s="7">
        <v>78212396</v>
      </c>
      <c r="AS1700" s="7">
        <v>6648413</v>
      </c>
      <c r="AT1700" s="7">
        <v>27326832</v>
      </c>
      <c r="AU1700" s="7">
        <v>1494570</v>
      </c>
      <c r="AV1700" s="7">
        <v>2323300</v>
      </c>
      <c r="AW1700" s="7">
        <v>0</v>
      </c>
      <c r="AX1700" s="7">
        <v>0</v>
      </c>
      <c r="AY1700" s="7">
        <v>90270371</v>
      </c>
      <c r="AZ1700" s="7">
        <v>2940613</v>
      </c>
      <c r="BA1700" s="7">
        <v>6125.9100000000008</v>
      </c>
      <c r="BB1700" s="7">
        <v>0</v>
      </c>
      <c r="BC1700" s="7">
        <v>0</v>
      </c>
      <c r="BD1700" s="7">
        <v>0</v>
      </c>
      <c r="BE1700" s="7">
        <v>131.74</v>
      </c>
      <c r="BF1700" s="7">
        <v>0</v>
      </c>
      <c r="BG1700" s="7">
        <v>5105376.2358402004</v>
      </c>
      <c r="BH1700" s="7">
        <v>56936</v>
      </c>
      <c r="BI1700" s="7">
        <v>2389892</v>
      </c>
      <c r="BJ1700" s="7">
        <v>32892097.813333333</v>
      </c>
      <c r="BK1700" s="7">
        <v>26984829.469999999</v>
      </c>
      <c r="BL1700" s="7">
        <v>6419115.3099999996</v>
      </c>
      <c r="BM1700" s="7">
        <v>10790842.753333338</v>
      </c>
      <c r="BN1700" s="130">
        <v>0.85499999999999998</v>
      </c>
      <c r="BO1700" s="131">
        <v>2.5069355999999998E-3</v>
      </c>
      <c r="BP1700" s="161">
        <v>63528.899069029489</v>
      </c>
      <c r="BQ1700" s="162">
        <v>103204292</v>
      </c>
      <c r="BR1700" s="161">
        <v>2911651</v>
      </c>
      <c r="BS1700" s="163">
        <v>0</v>
      </c>
      <c r="BT1700" s="163">
        <v>0</v>
      </c>
      <c r="BU1700" s="161">
        <v>194525077.59</v>
      </c>
      <c r="BV1700" s="161">
        <v>6401667.4400000004</v>
      </c>
      <c r="BW1700" s="165">
        <v>27906023.109999999</v>
      </c>
      <c r="BX1700" s="161">
        <v>2911651</v>
      </c>
    </row>
    <row r="1701" spans="1:76" ht="14.45" x14ac:dyDescent="0.3">
      <c r="A1701" s="164" t="s">
        <v>31</v>
      </c>
      <c r="B1701" s="6" t="s">
        <v>177</v>
      </c>
      <c r="C1701" s="6" t="s">
        <v>97</v>
      </c>
      <c r="D1701" s="6" t="s">
        <v>32</v>
      </c>
      <c r="E1701" s="6" t="s">
        <v>40</v>
      </c>
      <c r="F1701" s="24" t="str">
        <f>+Tabela1[[#This Row],[WK]]&amp;Tabela1[[#This Row],[PK]]&amp;Tabela1[[#This Row],[GK]]</f>
        <v>221402</v>
      </c>
      <c r="G1701" s="6" t="s">
        <v>1617</v>
      </c>
      <c r="H1701" s="7">
        <v>382230088.29699808</v>
      </c>
      <c r="I1701" s="8">
        <v>1.371</v>
      </c>
      <c r="J1701" s="7">
        <v>524037451.05000001</v>
      </c>
      <c r="K1701" s="8">
        <v>7.0000000000000007E-2</v>
      </c>
      <c r="L1701" s="7">
        <v>36682621.573500007</v>
      </c>
      <c r="M1701" s="7">
        <v>24017393.573500007</v>
      </c>
      <c r="N1701" s="9">
        <v>1.8963254016035089</v>
      </c>
      <c r="O1701" s="7">
        <v>59430349</v>
      </c>
      <c r="P1701" s="8">
        <v>1.2949999999999999</v>
      </c>
      <c r="Q1701" s="7">
        <v>76962302</v>
      </c>
      <c r="R1701" s="8">
        <v>1.6E-2</v>
      </c>
      <c r="S1701" s="7">
        <v>1231396.8319999999</v>
      </c>
      <c r="T1701" s="7">
        <v>310586.83199999994</v>
      </c>
      <c r="U1701" s="9">
        <v>0.33729741423312076</v>
      </c>
      <c r="V1701" s="7">
        <v>24327980.40550001</v>
      </c>
      <c r="W1701" s="9">
        <v>1.7906604122187799</v>
      </c>
      <c r="X1701" s="7">
        <v>38814043.815773606</v>
      </c>
      <c r="Y1701" s="7">
        <v>12287202</v>
      </c>
      <c r="Z1701" s="7">
        <v>695084.94499999995</v>
      </c>
      <c r="AA1701" s="7">
        <v>1918012.8707736032</v>
      </c>
      <c r="AB1701" s="7">
        <v>23913744</v>
      </c>
      <c r="AC1701" s="7">
        <v>0</v>
      </c>
      <c r="AD1701" s="7">
        <v>14486063.410273599</v>
      </c>
      <c r="AE1701" s="7">
        <v>0</v>
      </c>
      <c r="AF1701" s="7">
        <v>36682621.573500007</v>
      </c>
      <c r="AG1701" s="7">
        <v>1231396.8319999999</v>
      </c>
      <c r="AH1701" s="7">
        <v>14486063.410273599</v>
      </c>
      <c r="AI1701" s="7">
        <v>10574643</v>
      </c>
      <c r="AJ1701" s="7">
        <v>958700</v>
      </c>
      <c r="AK1701" s="7">
        <v>10942076</v>
      </c>
      <c r="AL1701" s="7">
        <v>1292883</v>
      </c>
      <c r="AM1701" s="7">
        <v>688176</v>
      </c>
      <c r="AN1701" s="7">
        <v>0</v>
      </c>
      <c r="AO1701" s="7">
        <v>0</v>
      </c>
      <c r="AP1701" s="7">
        <v>18621787</v>
      </c>
      <c r="AQ1701" s="7">
        <v>1448095</v>
      </c>
      <c r="AR1701" s="7">
        <v>12665228</v>
      </c>
      <c r="AS1701" s="7">
        <v>920810</v>
      </c>
      <c r="AT1701" s="7">
        <v>12829391</v>
      </c>
      <c r="AU1701" s="7">
        <v>983268</v>
      </c>
      <c r="AV1701" s="7">
        <v>720830</v>
      </c>
      <c r="AW1701" s="7">
        <v>0</v>
      </c>
      <c r="AX1701" s="7">
        <v>0</v>
      </c>
      <c r="AY1701" s="7">
        <v>21556362</v>
      </c>
      <c r="AZ1701" s="7">
        <v>603369</v>
      </c>
      <c r="BA1701" s="7">
        <v>695084.94499999995</v>
      </c>
      <c r="BB1701" s="7">
        <v>0</v>
      </c>
      <c r="BC1701" s="7">
        <v>56.3</v>
      </c>
      <c r="BD1701" s="7">
        <v>6258.18</v>
      </c>
      <c r="BE1701" s="7">
        <v>2056.37</v>
      </c>
      <c r="BF1701" s="7">
        <v>0</v>
      </c>
      <c r="BG1701" s="7">
        <v>1284503.8707736032</v>
      </c>
      <c r="BH1701" s="7">
        <v>14325</v>
      </c>
      <c r="BI1701" s="7">
        <v>633509</v>
      </c>
      <c r="BJ1701" s="7">
        <v>8719094.3825000003</v>
      </c>
      <c r="BK1701" s="7">
        <v>6744213.1999999993</v>
      </c>
      <c r="BL1701" s="7">
        <v>1916564.1166666665</v>
      </c>
      <c r="BM1701" s="7">
        <v>4066396.4966666661</v>
      </c>
      <c r="BN1701" s="130">
        <v>0.77900000000000003</v>
      </c>
      <c r="BO1701" s="131">
        <v>5.9598159999999997E-4</v>
      </c>
      <c r="BP1701" s="161">
        <v>15102.821145379239</v>
      </c>
      <c r="BQ1701" s="162">
        <v>23913744</v>
      </c>
      <c r="BR1701" s="161">
        <v>754721</v>
      </c>
      <c r="BS1701" s="163">
        <v>0</v>
      </c>
      <c r="BT1701" s="163">
        <v>1633897.1842263937</v>
      </c>
      <c r="BU1701" s="161">
        <v>36682621.57</v>
      </c>
      <c r="BV1701" s="161">
        <v>1231396.83</v>
      </c>
      <c r="BW1701" s="165">
        <v>16119960.594226394</v>
      </c>
      <c r="BX1701" s="161">
        <v>754721</v>
      </c>
    </row>
    <row r="1702" spans="1:76" ht="14.45" x14ac:dyDescent="0.3">
      <c r="A1702" s="164" t="s">
        <v>31</v>
      </c>
      <c r="B1702" s="6" t="s">
        <v>177</v>
      </c>
      <c r="C1702" s="6" t="s">
        <v>97</v>
      </c>
      <c r="D1702" s="6" t="s">
        <v>37</v>
      </c>
      <c r="E1702" s="6" t="s">
        <v>36</v>
      </c>
      <c r="F1702" s="24" t="str">
        <f>+Tabela1[[#This Row],[WK]]&amp;Tabela1[[#This Row],[PK]]&amp;Tabela1[[#This Row],[GK]]</f>
        <v>221403</v>
      </c>
      <c r="G1702" s="6" t="s">
        <v>1618</v>
      </c>
      <c r="H1702" s="7">
        <v>85265994.419399977</v>
      </c>
      <c r="I1702" s="8">
        <v>1.371</v>
      </c>
      <c r="J1702" s="7">
        <v>116899678.35000001</v>
      </c>
      <c r="K1702" s="8">
        <v>7.0000000000000007E-2</v>
      </c>
      <c r="L1702" s="7">
        <v>8182977.4845000012</v>
      </c>
      <c r="M1702" s="7">
        <v>5266645.4845000012</v>
      </c>
      <c r="N1702" s="9">
        <v>1.8059142390166829</v>
      </c>
      <c r="O1702" s="7">
        <v>4311689</v>
      </c>
      <c r="P1702" s="8">
        <v>1.2949999999999999</v>
      </c>
      <c r="Q1702" s="7">
        <v>5583637</v>
      </c>
      <c r="R1702" s="8">
        <v>1.6E-2</v>
      </c>
      <c r="S1702" s="7">
        <v>89338.191999999995</v>
      </c>
      <c r="T1702" s="7">
        <v>40868.191999999995</v>
      </c>
      <c r="U1702" s="9">
        <v>0.84316467918299975</v>
      </c>
      <c r="V1702" s="7">
        <v>5307513.676500001</v>
      </c>
      <c r="W1702" s="9">
        <v>1.7901747491063487</v>
      </c>
      <c r="X1702" s="7">
        <v>9725057.0299999993</v>
      </c>
      <c r="Y1702" s="7">
        <v>2297881</v>
      </c>
      <c r="Z1702" s="7">
        <v>30756.03</v>
      </c>
      <c r="AA1702" s="7">
        <v>554872</v>
      </c>
      <c r="AB1702" s="7">
        <v>5859335</v>
      </c>
      <c r="AC1702" s="7">
        <v>982213</v>
      </c>
      <c r="AD1702" s="7">
        <v>4417543.3534999983</v>
      </c>
      <c r="AE1702" s="7">
        <v>0</v>
      </c>
      <c r="AF1702" s="7">
        <v>8182977.4845000012</v>
      </c>
      <c r="AG1702" s="7">
        <v>89338.191999999995</v>
      </c>
      <c r="AH1702" s="7">
        <v>4417543.3534999983</v>
      </c>
      <c r="AI1702" s="7">
        <v>2434948</v>
      </c>
      <c r="AJ1702" s="7">
        <v>44761</v>
      </c>
      <c r="AK1702" s="7">
        <v>2544200</v>
      </c>
      <c r="AL1702" s="7">
        <v>13135</v>
      </c>
      <c r="AM1702" s="7">
        <v>697593</v>
      </c>
      <c r="AN1702" s="7">
        <v>0</v>
      </c>
      <c r="AO1702" s="7">
        <v>0</v>
      </c>
      <c r="AP1702" s="7">
        <v>4847939</v>
      </c>
      <c r="AQ1702" s="7">
        <v>242675</v>
      </c>
      <c r="AR1702" s="7">
        <v>2916332</v>
      </c>
      <c r="AS1702" s="7">
        <v>48470</v>
      </c>
      <c r="AT1702" s="7">
        <v>2934707</v>
      </c>
      <c r="AU1702" s="7">
        <v>5694</v>
      </c>
      <c r="AV1702" s="7">
        <v>825117</v>
      </c>
      <c r="AW1702" s="7">
        <v>0</v>
      </c>
      <c r="AX1702" s="7">
        <v>0</v>
      </c>
      <c r="AY1702" s="7">
        <v>5544802</v>
      </c>
      <c r="AZ1702" s="7">
        <v>103805</v>
      </c>
      <c r="BA1702" s="7">
        <v>30756.03</v>
      </c>
      <c r="BB1702" s="7">
        <v>0</v>
      </c>
      <c r="BC1702" s="7">
        <v>0</v>
      </c>
      <c r="BD1702" s="7">
        <v>330.71</v>
      </c>
      <c r="BE1702" s="7">
        <v>0</v>
      </c>
      <c r="BF1702" s="7">
        <v>0</v>
      </c>
      <c r="BG1702" s="7">
        <v>320594</v>
      </c>
      <c r="BH1702" s="7">
        <v>3330</v>
      </c>
      <c r="BI1702" s="7">
        <v>234278</v>
      </c>
      <c r="BJ1702" s="7">
        <v>3224312.668333333</v>
      </c>
      <c r="BK1702" s="7">
        <v>2008404.8733333331</v>
      </c>
      <c r="BL1702" s="7">
        <v>129465.74</v>
      </c>
      <c r="BM1702" s="7">
        <v>4604699.7</v>
      </c>
      <c r="BN1702" s="130">
        <v>0.81599999999999995</v>
      </c>
      <c r="BO1702" s="131">
        <v>1.363918E-4</v>
      </c>
      <c r="BP1702" s="161">
        <v>3456.7901329768315</v>
      </c>
      <c r="BQ1702" s="162">
        <v>5859335</v>
      </c>
      <c r="BR1702" s="161">
        <v>185290</v>
      </c>
      <c r="BS1702" s="163">
        <v>0</v>
      </c>
      <c r="BT1702" s="163">
        <v>874357.83000000007</v>
      </c>
      <c r="BU1702" s="161">
        <v>8182977.4800000004</v>
      </c>
      <c r="BV1702" s="161">
        <v>89338.19</v>
      </c>
      <c r="BW1702" s="165">
        <v>5291901.18</v>
      </c>
      <c r="BX1702" s="161">
        <v>185290</v>
      </c>
    </row>
    <row r="1703" spans="1:76" ht="14.45" x14ac:dyDescent="0.3">
      <c r="A1703" s="164" t="s">
        <v>31</v>
      </c>
      <c r="B1703" s="6" t="s">
        <v>177</v>
      </c>
      <c r="C1703" s="6" t="s">
        <v>97</v>
      </c>
      <c r="D1703" s="6" t="s">
        <v>39</v>
      </c>
      <c r="E1703" s="6" t="s">
        <v>40</v>
      </c>
      <c r="F1703" s="24" t="str">
        <f>+Tabela1[[#This Row],[WK]]&amp;Tabela1[[#This Row],[PK]]&amp;Tabela1[[#This Row],[GK]]</f>
        <v>221404</v>
      </c>
      <c r="G1703" s="6" t="s">
        <v>1619</v>
      </c>
      <c r="H1703" s="7">
        <v>426059362.90899855</v>
      </c>
      <c r="I1703" s="8">
        <v>1.371</v>
      </c>
      <c r="J1703" s="7">
        <v>584127386.54999995</v>
      </c>
      <c r="K1703" s="8">
        <v>7.0000000000000007E-2</v>
      </c>
      <c r="L1703" s="7">
        <v>40888917.058499999</v>
      </c>
      <c r="M1703" s="7">
        <v>26736804.058499999</v>
      </c>
      <c r="N1703" s="9">
        <v>1.8892446702835117</v>
      </c>
      <c r="O1703" s="7">
        <v>91811619</v>
      </c>
      <c r="P1703" s="8">
        <v>1.2949999999999999</v>
      </c>
      <c r="Q1703" s="7">
        <v>118896047</v>
      </c>
      <c r="R1703" s="8">
        <v>1.6E-2</v>
      </c>
      <c r="S1703" s="7">
        <v>1902336.7520000001</v>
      </c>
      <c r="T1703" s="7">
        <v>74963.752000000095</v>
      </c>
      <c r="U1703" s="9">
        <v>4.1022687759970242E-2</v>
      </c>
      <c r="V1703" s="7">
        <v>26811767.810499996</v>
      </c>
      <c r="W1703" s="9">
        <v>1.6778867487039317</v>
      </c>
      <c r="X1703" s="7">
        <v>40102765.686771676</v>
      </c>
      <c r="Y1703" s="7">
        <v>12990729</v>
      </c>
      <c r="Z1703" s="7">
        <v>47596.934999999998</v>
      </c>
      <c r="AA1703" s="7">
        <v>1796881.7517716759</v>
      </c>
      <c r="AB1703" s="7">
        <v>25267558</v>
      </c>
      <c r="AC1703" s="7">
        <v>0</v>
      </c>
      <c r="AD1703" s="7">
        <v>13290997.876271676</v>
      </c>
      <c r="AE1703" s="7">
        <v>0</v>
      </c>
      <c r="AF1703" s="7">
        <v>40888917.058499999</v>
      </c>
      <c r="AG1703" s="7">
        <v>1902336.7520000001</v>
      </c>
      <c r="AH1703" s="7">
        <v>13290997.876271676</v>
      </c>
      <c r="AI1703" s="7">
        <v>11816096</v>
      </c>
      <c r="AJ1703" s="7">
        <v>2071335</v>
      </c>
      <c r="AK1703" s="7">
        <v>4647498</v>
      </c>
      <c r="AL1703" s="7">
        <v>1021344</v>
      </c>
      <c r="AM1703" s="7">
        <v>699832</v>
      </c>
      <c r="AN1703" s="7">
        <v>0</v>
      </c>
      <c r="AO1703" s="7">
        <v>0</v>
      </c>
      <c r="AP1703" s="7">
        <v>19434552</v>
      </c>
      <c r="AQ1703" s="7">
        <v>1503790</v>
      </c>
      <c r="AR1703" s="7">
        <v>14152113</v>
      </c>
      <c r="AS1703" s="7">
        <v>1827373</v>
      </c>
      <c r="AT1703" s="7">
        <v>8705022</v>
      </c>
      <c r="AU1703" s="7">
        <v>544183</v>
      </c>
      <c r="AV1703" s="7">
        <v>733873</v>
      </c>
      <c r="AW1703" s="7">
        <v>0</v>
      </c>
      <c r="AX1703" s="7">
        <v>0</v>
      </c>
      <c r="AY1703" s="7">
        <v>22299046</v>
      </c>
      <c r="AZ1703" s="7">
        <v>645540</v>
      </c>
      <c r="BA1703" s="7">
        <v>47596.934999999998</v>
      </c>
      <c r="BB1703" s="7">
        <v>0</v>
      </c>
      <c r="BC1703" s="7">
        <v>0</v>
      </c>
      <c r="BD1703" s="7">
        <v>340.63</v>
      </c>
      <c r="BE1703" s="7">
        <v>342.33</v>
      </c>
      <c r="BF1703" s="7">
        <v>0</v>
      </c>
      <c r="BG1703" s="7">
        <v>1348706.7517716759</v>
      </c>
      <c r="BH1703" s="7">
        <v>15041</v>
      </c>
      <c r="BI1703" s="7">
        <v>448175</v>
      </c>
      <c r="BJ1703" s="7">
        <v>6168184.6825000001</v>
      </c>
      <c r="BK1703" s="7">
        <v>3201279.6433333335</v>
      </c>
      <c r="BL1703" s="7">
        <v>3221503.0766666667</v>
      </c>
      <c r="BM1703" s="7">
        <v>5424614.0033333329</v>
      </c>
      <c r="BN1703" s="130">
        <v>0.78900000000000003</v>
      </c>
      <c r="BO1703" s="131">
        <v>6.6640250000000003E-4</v>
      </c>
      <c r="BP1703" s="161">
        <v>16887.745486111704</v>
      </c>
      <c r="BQ1703" s="162">
        <v>25267558</v>
      </c>
      <c r="BR1703" s="161">
        <v>748726</v>
      </c>
      <c r="BS1703" s="163">
        <v>467670.56677167583</v>
      </c>
      <c r="BT1703" s="163">
        <v>0</v>
      </c>
      <c r="BU1703" s="161">
        <v>40888917.060000002</v>
      </c>
      <c r="BV1703" s="161">
        <v>1902336.75</v>
      </c>
      <c r="BW1703" s="165">
        <v>12823327.310000001</v>
      </c>
      <c r="BX1703" s="161">
        <v>748726</v>
      </c>
    </row>
    <row r="1704" spans="1:76" ht="14.45" x14ac:dyDescent="0.3">
      <c r="A1704" s="164" t="s">
        <v>31</v>
      </c>
      <c r="B1704" s="6" t="s">
        <v>177</v>
      </c>
      <c r="C1704" s="6" t="s">
        <v>97</v>
      </c>
      <c r="D1704" s="6" t="s">
        <v>42</v>
      </c>
      <c r="E1704" s="6" t="s">
        <v>36</v>
      </c>
      <c r="F1704" s="24" t="str">
        <f>+Tabela1[[#This Row],[WK]]&amp;Tabela1[[#This Row],[PK]]&amp;Tabela1[[#This Row],[GK]]</f>
        <v>221405</v>
      </c>
      <c r="G1704" s="6" t="s">
        <v>1620</v>
      </c>
      <c r="H1704" s="7">
        <v>157808024.49119949</v>
      </c>
      <c r="I1704" s="8">
        <v>1.371</v>
      </c>
      <c r="J1704" s="7">
        <v>216354801.57000002</v>
      </c>
      <c r="K1704" s="8">
        <v>7.0000000000000007E-2</v>
      </c>
      <c r="L1704" s="7">
        <v>15144836.109900003</v>
      </c>
      <c r="M1704" s="7">
        <v>9506241.1099000033</v>
      </c>
      <c r="N1704" s="9">
        <v>1.6859237292091387</v>
      </c>
      <c r="O1704" s="7">
        <v>6731388</v>
      </c>
      <c r="P1704" s="8">
        <v>1.2949999999999999</v>
      </c>
      <c r="Q1704" s="7">
        <v>8717147</v>
      </c>
      <c r="R1704" s="8">
        <v>1.6E-2</v>
      </c>
      <c r="S1704" s="7">
        <v>139474.35200000001</v>
      </c>
      <c r="T1704" s="7">
        <v>25756.352000000014</v>
      </c>
      <c r="U1704" s="9">
        <v>0.22649318489597087</v>
      </c>
      <c r="V1704" s="7">
        <v>9531997.4619000033</v>
      </c>
      <c r="W1704" s="9">
        <v>1.6570721137566755</v>
      </c>
      <c r="X1704" s="7">
        <v>14286241.54033209</v>
      </c>
      <c r="Y1704" s="7">
        <v>1487077</v>
      </c>
      <c r="Z1704" s="7">
        <v>69577.485000000001</v>
      </c>
      <c r="AA1704" s="7">
        <v>708595.05533208954</v>
      </c>
      <c r="AB1704" s="7">
        <v>9942391</v>
      </c>
      <c r="AC1704" s="7">
        <v>2078601</v>
      </c>
      <c r="AD1704" s="7">
        <v>4754244.0784320869</v>
      </c>
      <c r="AE1704" s="7">
        <v>0</v>
      </c>
      <c r="AF1704" s="7">
        <v>15144836.109900003</v>
      </c>
      <c r="AG1704" s="7">
        <v>139474.35200000001</v>
      </c>
      <c r="AH1704" s="7">
        <v>4754244.0784320869</v>
      </c>
      <c r="AI1704" s="7">
        <v>4707861</v>
      </c>
      <c r="AJ1704" s="7">
        <v>93227</v>
      </c>
      <c r="AK1704" s="7">
        <v>2276119</v>
      </c>
      <c r="AL1704" s="7">
        <v>0</v>
      </c>
      <c r="AM1704" s="7">
        <v>310255</v>
      </c>
      <c r="AN1704" s="7">
        <v>0</v>
      </c>
      <c r="AO1704" s="7">
        <v>0</v>
      </c>
      <c r="AP1704" s="7">
        <v>8587705</v>
      </c>
      <c r="AQ1704" s="7">
        <v>310306</v>
      </c>
      <c r="AR1704" s="7">
        <v>5638595</v>
      </c>
      <c r="AS1704" s="7">
        <v>113718</v>
      </c>
      <c r="AT1704" s="7">
        <v>3714627</v>
      </c>
      <c r="AU1704" s="7">
        <v>0</v>
      </c>
      <c r="AV1704" s="7">
        <v>393002</v>
      </c>
      <c r="AW1704" s="7">
        <v>0</v>
      </c>
      <c r="AX1704" s="7">
        <v>0</v>
      </c>
      <c r="AY1704" s="7">
        <v>9564007</v>
      </c>
      <c r="AZ1704" s="7">
        <v>126513</v>
      </c>
      <c r="BA1704" s="7">
        <v>69577.485000000001</v>
      </c>
      <c r="BB1704" s="7">
        <v>0</v>
      </c>
      <c r="BC1704" s="7">
        <v>0</v>
      </c>
      <c r="BD1704" s="7">
        <v>0</v>
      </c>
      <c r="BE1704" s="7">
        <v>1496.29</v>
      </c>
      <c r="BF1704" s="7">
        <v>0</v>
      </c>
      <c r="BG1704" s="7">
        <v>479279.05533208954</v>
      </c>
      <c r="BH1704" s="7">
        <v>5345</v>
      </c>
      <c r="BI1704" s="7">
        <v>229316</v>
      </c>
      <c r="BJ1704" s="7">
        <v>3156012.9875000012</v>
      </c>
      <c r="BK1704" s="7">
        <v>2172915.9466666677</v>
      </c>
      <c r="BL1704" s="7">
        <v>174726.28</v>
      </c>
      <c r="BM1704" s="7">
        <v>3582935.603333333</v>
      </c>
      <c r="BN1704" s="130">
        <v>0.92100000000000004</v>
      </c>
      <c r="BO1704" s="131">
        <v>2.0617540000000001E-4</v>
      </c>
      <c r="BP1704" s="161">
        <v>5224.705665529671</v>
      </c>
      <c r="BQ1704" s="162">
        <v>9942391</v>
      </c>
      <c r="BR1704" s="161">
        <v>289691</v>
      </c>
      <c r="BS1704" s="163">
        <v>0</v>
      </c>
      <c r="BT1704" s="163">
        <v>1301598.4596679099</v>
      </c>
      <c r="BU1704" s="161">
        <v>15144836.109999999</v>
      </c>
      <c r="BV1704" s="161">
        <v>139474.35</v>
      </c>
      <c r="BW1704" s="165">
        <v>6055842.53966791</v>
      </c>
      <c r="BX1704" s="161">
        <v>289691</v>
      </c>
    </row>
    <row r="1705" spans="1:76" ht="14.45" x14ac:dyDescent="0.3">
      <c r="A1705" s="164" t="s">
        <v>31</v>
      </c>
      <c r="B1705" s="6" t="s">
        <v>177</v>
      </c>
      <c r="C1705" s="6" t="s">
        <v>97</v>
      </c>
      <c r="D1705" s="6" t="s">
        <v>44</v>
      </c>
      <c r="E1705" s="6" t="s">
        <v>36</v>
      </c>
      <c r="F1705" s="24" t="str">
        <f>+Tabela1[[#This Row],[WK]]&amp;Tabela1[[#This Row],[PK]]&amp;Tabela1[[#This Row],[GK]]</f>
        <v>221406</v>
      </c>
      <c r="G1705" s="6" t="s">
        <v>1616</v>
      </c>
      <c r="H1705" s="7">
        <v>542386444.42620087</v>
      </c>
      <c r="I1705" s="8">
        <v>1.371</v>
      </c>
      <c r="J1705" s="7">
        <v>743611815.30999994</v>
      </c>
      <c r="K1705" s="8">
        <v>7.0000000000000007E-2</v>
      </c>
      <c r="L1705" s="7">
        <v>52052827.071699999</v>
      </c>
      <c r="M1705" s="7">
        <v>27786979.071699999</v>
      </c>
      <c r="N1705" s="9">
        <v>1.1451064505019564</v>
      </c>
      <c r="O1705" s="7">
        <v>92028593</v>
      </c>
      <c r="P1705" s="8">
        <v>1.2949999999999999</v>
      </c>
      <c r="Q1705" s="7">
        <v>119177028</v>
      </c>
      <c r="R1705" s="8">
        <v>1.6E-2</v>
      </c>
      <c r="S1705" s="7">
        <v>1906832.4480000001</v>
      </c>
      <c r="T1705" s="7">
        <v>-406710.55199999991</v>
      </c>
      <c r="U1705" s="9">
        <v>-0.17579554475538164</v>
      </c>
      <c r="V1705" s="7">
        <v>27380268.519699998</v>
      </c>
      <c r="W1705" s="9">
        <v>1.0301315225657353</v>
      </c>
      <c r="X1705" s="7">
        <v>26239424.101135116</v>
      </c>
      <c r="Y1705" s="7">
        <v>0</v>
      </c>
      <c r="Z1705" s="7">
        <v>122516.34000000001</v>
      </c>
      <c r="AA1705" s="7">
        <v>2470005.7611351148</v>
      </c>
      <c r="AB1705" s="7">
        <v>23646902</v>
      </c>
      <c r="AC1705" s="7">
        <v>0</v>
      </c>
      <c r="AD1705" s="7">
        <v>0</v>
      </c>
      <c r="AE1705" s="7">
        <v>0</v>
      </c>
      <c r="AF1705" s="7">
        <v>52052827.071699999</v>
      </c>
      <c r="AG1705" s="7">
        <v>1906832.4480000001</v>
      </c>
      <c r="AH1705" s="7">
        <v>0</v>
      </c>
      <c r="AI1705" s="7">
        <v>20260407</v>
      </c>
      <c r="AJ1705" s="7">
        <v>2452792</v>
      </c>
      <c r="AK1705" s="7">
        <v>1665730</v>
      </c>
      <c r="AL1705" s="7">
        <v>0</v>
      </c>
      <c r="AM1705" s="7">
        <v>808766</v>
      </c>
      <c r="AN1705" s="7">
        <v>0</v>
      </c>
      <c r="AO1705" s="7">
        <v>0</v>
      </c>
      <c r="AP1705" s="7">
        <v>19192837</v>
      </c>
      <c r="AQ1705" s="7">
        <v>1360573</v>
      </c>
      <c r="AR1705" s="7">
        <v>24265848</v>
      </c>
      <c r="AS1705" s="7">
        <v>2313543</v>
      </c>
      <c r="AT1705" s="7">
        <v>1774153</v>
      </c>
      <c r="AU1705" s="7">
        <v>0</v>
      </c>
      <c r="AV1705" s="7">
        <v>663497</v>
      </c>
      <c r="AW1705" s="7">
        <v>0</v>
      </c>
      <c r="AX1705" s="7">
        <v>0</v>
      </c>
      <c r="AY1705" s="7">
        <v>21245876</v>
      </c>
      <c r="AZ1705" s="7">
        <v>567686</v>
      </c>
      <c r="BA1705" s="7">
        <v>122516.34000000001</v>
      </c>
      <c r="BB1705" s="7">
        <v>0</v>
      </c>
      <c r="BC1705" s="7">
        <v>0</v>
      </c>
      <c r="BD1705" s="7">
        <v>1270.93</v>
      </c>
      <c r="BE1705" s="7">
        <v>92.9</v>
      </c>
      <c r="BF1705" s="7">
        <v>0</v>
      </c>
      <c r="BG1705" s="7">
        <v>1458012.7611351148</v>
      </c>
      <c r="BH1705" s="7">
        <v>16260</v>
      </c>
      <c r="BI1705" s="7">
        <v>1011993</v>
      </c>
      <c r="BJ1705" s="7">
        <v>13928124.181666665</v>
      </c>
      <c r="BK1705" s="7">
        <v>12962721.833333332</v>
      </c>
      <c r="BL1705" s="7">
        <v>2015.7666666666667</v>
      </c>
      <c r="BM1705" s="7">
        <v>3857577.8599999994</v>
      </c>
      <c r="BN1705" s="130">
        <v>1.143</v>
      </c>
      <c r="BO1705" s="131">
        <v>6.1417600000000002E-4</v>
      </c>
      <c r="BP1705" s="161">
        <v>15564.060002485554</v>
      </c>
      <c r="BQ1705" s="162">
        <v>23646902</v>
      </c>
      <c r="BR1705" s="161">
        <v>744382</v>
      </c>
      <c r="BS1705" s="163">
        <v>0</v>
      </c>
      <c r="BT1705" s="163">
        <v>1115325.4803000018</v>
      </c>
      <c r="BU1705" s="161">
        <v>52052827.07</v>
      </c>
      <c r="BV1705" s="161">
        <v>1906832.45</v>
      </c>
      <c r="BW1705" s="165">
        <v>1115325.4803000018</v>
      </c>
      <c r="BX1705" s="161">
        <v>744382</v>
      </c>
    </row>
    <row r="1706" spans="1:76" ht="14.45" x14ac:dyDescent="0.3">
      <c r="A1706" s="164" t="s">
        <v>31</v>
      </c>
      <c r="B1706" s="6" t="s">
        <v>177</v>
      </c>
      <c r="C1706" s="6" t="s">
        <v>130</v>
      </c>
      <c r="D1706" s="6" t="s">
        <v>33</v>
      </c>
      <c r="E1706" s="6" t="s">
        <v>34</v>
      </c>
      <c r="F1706" s="24" t="str">
        <f>+Tabela1[[#This Row],[WK]]&amp;Tabela1[[#This Row],[PK]]&amp;Tabela1[[#This Row],[GK]]</f>
        <v>221501</v>
      </c>
      <c r="G1706" s="6" t="s">
        <v>1621</v>
      </c>
      <c r="H1706" s="7">
        <v>1133062496.595407</v>
      </c>
      <c r="I1706" s="8">
        <v>1.371</v>
      </c>
      <c r="J1706" s="7">
        <v>1553428682.8400002</v>
      </c>
      <c r="K1706" s="8">
        <v>7.0000000000000007E-2</v>
      </c>
      <c r="L1706" s="7">
        <v>108740007.79880002</v>
      </c>
      <c r="M1706" s="7">
        <v>62419965.798800021</v>
      </c>
      <c r="N1706" s="9">
        <v>1.3475800777296363</v>
      </c>
      <c r="O1706" s="7">
        <v>50273324</v>
      </c>
      <c r="P1706" s="8">
        <v>1.2949999999999999</v>
      </c>
      <c r="Q1706" s="7">
        <v>65103955</v>
      </c>
      <c r="R1706" s="8">
        <v>1.6E-2</v>
      </c>
      <c r="S1706" s="7">
        <v>1041663.28</v>
      </c>
      <c r="T1706" s="7">
        <v>-14884.719999999972</v>
      </c>
      <c r="U1706" s="9">
        <v>-1.4088067934443085E-2</v>
      </c>
      <c r="V1706" s="7">
        <v>62405081.078800023</v>
      </c>
      <c r="W1706" s="9">
        <v>1.3172134397769029</v>
      </c>
      <c r="X1706" s="7">
        <v>71444659.659780458</v>
      </c>
      <c r="Y1706" s="7">
        <v>4147937</v>
      </c>
      <c r="Z1706" s="7">
        <v>142398.81</v>
      </c>
      <c r="AA1706" s="7">
        <v>3446537.849780459</v>
      </c>
      <c r="AB1706" s="7">
        <v>60861833</v>
      </c>
      <c r="AC1706" s="7">
        <v>2845953</v>
      </c>
      <c r="AD1706" s="7">
        <v>9039578.580980435</v>
      </c>
      <c r="AE1706" s="7">
        <v>0</v>
      </c>
      <c r="AF1706" s="7">
        <v>108740007.79880002</v>
      </c>
      <c r="AG1706" s="7">
        <v>1041663.28</v>
      </c>
      <c r="AH1706" s="7">
        <v>9039578.580980435</v>
      </c>
      <c r="AI1706" s="7">
        <v>38674228</v>
      </c>
      <c r="AJ1706" s="7">
        <v>868972</v>
      </c>
      <c r="AK1706" s="7">
        <v>10931481</v>
      </c>
      <c r="AL1706" s="7">
        <v>0</v>
      </c>
      <c r="AM1706" s="7">
        <v>1164763</v>
      </c>
      <c r="AN1706" s="7">
        <v>0</v>
      </c>
      <c r="AO1706" s="7">
        <v>0</v>
      </c>
      <c r="AP1706" s="7">
        <v>45829760</v>
      </c>
      <c r="AQ1706" s="7">
        <v>4590938</v>
      </c>
      <c r="AR1706" s="7">
        <v>46320042</v>
      </c>
      <c r="AS1706" s="7">
        <v>1056548</v>
      </c>
      <c r="AT1706" s="7">
        <v>12442762</v>
      </c>
      <c r="AU1706" s="7">
        <v>0</v>
      </c>
      <c r="AV1706" s="7">
        <v>1251069</v>
      </c>
      <c r="AW1706" s="7">
        <v>0</v>
      </c>
      <c r="AX1706" s="7">
        <v>0</v>
      </c>
      <c r="AY1706" s="7">
        <v>53086425</v>
      </c>
      <c r="AZ1706" s="7">
        <v>1978791</v>
      </c>
      <c r="BA1706" s="7">
        <v>142398.81</v>
      </c>
      <c r="BB1706" s="7">
        <v>0</v>
      </c>
      <c r="BC1706" s="7">
        <v>0</v>
      </c>
      <c r="BD1706" s="7">
        <v>1526.85</v>
      </c>
      <c r="BE1706" s="7">
        <v>8.64</v>
      </c>
      <c r="BF1706" s="7">
        <v>0</v>
      </c>
      <c r="BG1706" s="7">
        <v>2573849.849780459</v>
      </c>
      <c r="BH1706" s="7">
        <v>28704</v>
      </c>
      <c r="BI1706" s="7">
        <v>872688</v>
      </c>
      <c r="BJ1706" s="7">
        <v>12010848.249999998</v>
      </c>
      <c r="BK1706" s="7">
        <v>10885430.116666665</v>
      </c>
      <c r="BL1706" s="7">
        <v>729868.34</v>
      </c>
      <c r="BM1706" s="7">
        <v>3041935.8533333335</v>
      </c>
      <c r="BN1706" s="130">
        <v>0.96099999999999997</v>
      </c>
      <c r="BO1706" s="131">
        <v>1.1738026E-3</v>
      </c>
      <c r="BP1706" s="161">
        <v>29745.403951780376</v>
      </c>
      <c r="BQ1706" s="162">
        <v>60861833</v>
      </c>
      <c r="BR1706" s="161">
        <v>1509165</v>
      </c>
      <c r="BS1706" s="163">
        <v>0</v>
      </c>
      <c r="BT1706" s="163">
        <v>2823551.9800000042</v>
      </c>
      <c r="BU1706" s="161">
        <v>108740007.8</v>
      </c>
      <c r="BV1706" s="161">
        <v>1041663.28</v>
      </c>
      <c r="BW1706" s="165">
        <v>11863130.560000004</v>
      </c>
      <c r="BX1706" s="161">
        <v>1509165</v>
      </c>
    </row>
    <row r="1707" spans="1:76" ht="14.45" x14ac:dyDescent="0.3">
      <c r="A1707" s="164" t="s">
        <v>31</v>
      </c>
      <c r="B1707" s="6" t="s">
        <v>177</v>
      </c>
      <c r="C1707" s="6" t="s">
        <v>130</v>
      </c>
      <c r="D1707" s="6" t="s">
        <v>32</v>
      </c>
      <c r="E1707" s="6" t="s">
        <v>34</v>
      </c>
      <c r="F1707" s="24" t="str">
        <f>+Tabela1[[#This Row],[WK]]&amp;Tabela1[[#This Row],[PK]]&amp;Tabela1[[#This Row],[GK]]</f>
        <v>221502</v>
      </c>
      <c r="G1707" s="6" t="s">
        <v>1622</v>
      </c>
      <c r="H1707" s="7">
        <v>2256070176.3485947</v>
      </c>
      <c r="I1707" s="8">
        <v>1.371</v>
      </c>
      <c r="J1707" s="7">
        <v>3093072211.7700005</v>
      </c>
      <c r="K1707" s="8">
        <v>7.0000000000000007E-2</v>
      </c>
      <c r="L1707" s="7">
        <v>216515054.82390004</v>
      </c>
      <c r="M1707" s="7">
        <v>109919220.82390004</v>
      </c>
      <c r="N1707" s="9">
        <v>1.0311774550579533</v>
      </c>
      <c r="O1707" s="7">
        <v>172277494</v>
      </c>
      <c r="P1707" s="8">
        <v>1.2949999999999999</v>
      </c>
      <c r="Q1707" s="7">
        <v>223099355</v>
      </c>
      <c r="R1707" s="8">
        <v>1.6E-2</v>
      </c>
      <c r="S1707" s="7">
        <v>3569589.68</v>
      </c>
      <c r="T1707" s="7">
        <v>268490.68000000017</v>
      </c>
      <c r="U1707" s="9">
        <v>8.1333725525953679E-2</v>
      </c>
      <c r="V1707" s="7">
        <v>110187711.50390005</v>
      </c>
      <c r="W1707" s="9">
        <v>1.0026459200995177</v>
      </c>
      <c r="X1707" s="7">
        <v>109260238.10187913</v>
      </c>
      <c r="Y1707" s="7">
        <v>0</v>
      </c>
      <c r="Z1707" s="7">
        <v>125358.42</v>
      </c>
      <c r="AA1707" s="7">
        <v>7453644.6818791302</v>
      </c>
      <c r="AB1707" s="7">
        <v>101681235</v>
      </c>
      <c r="AC1707" s="7">
        <v>0</v>
      </c>
      <c r="AD1707" s="7">
        <v>0</v>
      </c>
      <c r="AE1707" s="7">
        <v>0</v>
      </c>
      <c r="AF1707" s="7">
        <v>216515054.82390004</v>
      </c>
      <c r="AG1707" s="7">
        <v>3569589.68</v>
      </c>
      <c r="AH1707" s="7">
        <v>0</v>
      </c>
      <c r="AI1707" s="7">
        <v>89000601</v>
      </c>
      <c r="AJ1707" s="7">
        <v>3091563</v>
      </c>
      <c r="AK1707" s="7">
        <v>3920180</v>
      </c>
      <c r="AL1707" s="7">
        <v>0</v>
      </c>
      <c r="AM1707" s="7">
        <v>2570784</v>
      </c>
      <c r="AN1707" s="7">
        <v>0</v>
      </c>
      <c r="AO1707" s="7">
        <v>0</v>
      </c>
      <c r="AP1707" s="7">
        <v>79735106</v>
      </c>
      <c r="AQ1707" s="7">
        <v>7073386</v>
      </c>
      <c r="AR1707" s="7">
        <v>106595834</v>
      </c>
      <c r="AS1707" s="7">
        <v>3301099</v>
      </c>
      <c r="AT1707" s="7">
        <v>3483923</v>
      </c>
      <c r="AU1707" s="7">
        <v>0</v>
      </c>
      <c r="AV1707" s="7">
        <v>2175585</v>
      </c>
      <c r="AW1707" s="7">
        <v>0</v>
      </c>
      <c r="AX1707" s="7">
        <v>0</v>
      </c>
      <c r="AY1707" s="7">
        <v>89496317</v>
      </c>
      <c r="AZ1707" s="7">
        <v>3117407</v>
      </c>
      <c r="BA1707" s="7">
        <v>125358.42</v>
      </c>
      <c r="BB1707" s="7">
        <v>0</v>
      </c>
      <c r="BC1707" s="7">
        <v>0</v>
      </c>
      <c r="BD1707" s="7">
        <v>1347.94</v>
      </c>
      <c r="BE1707" s="7">
        <v>0</v>
      </c>
      <c r="BF1707" s="7">
        <v>0</v>
      </c>
      <c r="BG1707" s="7">
        <v>4780775.6818791302</v>
      </c>
      <c r="BH1707" s="7">
        <v>53316</v>
      </c>
      <c r="BI1707" s="7">
        <v>2672869</v>
      </c>
      <c r="BJ1707" s="7">
        <v>36786840.825000003</v>
      </c>
      <c r="BK1707" s="7">
        <v>20925431.336666666</v>
      </c>
      <c r="BL1707" s="7">
        <v>25634245.293333333</v>
      </c>
      <c r="BM1707" s="7">
        <v>12177147.366666671</v>
      </c>
      <c r="BN1707" s="130">
        <v>1.153</v>
      </c>
      <c r="BO1707" s="131">
        <v>1.9696675000000002E-3</v>
      </c>
      <c r="BP1707" s="161">
        <v>49913.848380303374</v>
      </c>
      <c r="BQ1707" s="162">
        <v>101681235</v>
      </c>
      <c r="BR1707" s="161">
        <v>3019246</v>
      </c>
      <c r="BS1707" s="163">
        <v>0</v>
      </c>
      <c r="BT1707" s="163">
        <v>0</v>
      </c>
      <c r="BU1707" s="161">
        <v>216515054.81999999</v>
      </c>
      <c r="BV1707" s="161">
        <v>3569589.68</v>
      </c>
      <c r="BW1707" s="165">
        <v>0</v>
      </c>
      <c r="BX1707" s="161">
        <v>3019246</v>
      </c>
    </row>
    <row r="1708" spans="1:76" ht="14.45" x14ac:dyDescent="0.3">
      <c r="A1708" s="164" t="s">
        <v>31</v>
      </c>
      <c r="B1708" s="6" t="s">
        <v>177</v>
      </c>
      <c r="C1708" s="6" t="s">
        <v>130</v>
      </c>
      <c r="D1708" s="6" t="s">
        <v>37</v>
      </c>
      <c r="E1708" s="6" t="s">
        <v>34</v>
      </c>
      <c r="F1708" s="24" t="str">
        <f>+Tabela1[[#This Row],[WK]]&amp;Tabela1[[#This Row],[PK]]&amp;Tabela1[[#This Row],[GK]]</f>
        <v>221503</v>
      </c>
      <c r="G1708" s="6" t="s">
        <v>1623</v>
      </c>
      <c r="H1708" s="7">
        <v>1609258019.1258202</v>
      </c>
      <c r="I1708" s="8">
        <v>1.371</v>
      </c>
      <c r="J1708" s="7">
        <v>2206292744.2199998</v>
      </c>
      <c r="K1708" s="8">
        <v>7.0000000000000007E-2</v>
      </c>
      <c r="L1708" s="7">
        <v>154440492.09540001</v>
      </c>
      <c r="M1708" s="7">
        <v>87867143.095400006</v>
      </c>
      <c r="N1708" s="9">
        <v>1.3198546327510128</v>
      </c>
      <c r="O1708" s="7">
        <v>323394769</v>
      </c>
      <c r="P1708" s="8">
        <v>1.2949999999999999</v>
      </c>
      <c r="Q1708" s="7">
        <v>418796226</v>
      </c>
      <c r="R1708" s="8">
        <v>1.6E-2</v>
      </c>
      <c r="S1708" s="7">
        <v>6700739.6160000004</v>
      </c>
      <c r="T1708" s="7">
        <v>3184453.6160000004</v>
      </c>
      <c r="U1708" s="9">
        <v>0.90562986514748811</v>
      </c>
      <c r="V1708" s="7">
        <v>91051596.711400002</v>
      </c>
      <c r="W1708" s="9">
        <v>1.2990736320912502</v>
      </c>
      <c r="X1708" s="7">
        <v>120195339.77742071</v>
      </c>
      <c r="Y1708" s="7">
        <v>27259703</v>
      </c>
      <c r="Z1708" s="7">
        <v>128540.41500000001</v>
      </c>
      <c r="AA1708" s="7">
        <v>7314605.3624207173</v>
      </c>
      <c r="AB1708" s="7">
        <v>85492491</v>
      </c>
      <c r="AC1708" s="7">
        <v>0</v>
      </c>
      <c r="AD1708" s="7">
        <v>29143743.066020709</v>
      </c>
      <c r="AE1708" s="7">
        <v>0</v>
      </c>
      <c r="AF1708" s="7">
        <v>154440492.09540001</v>
      </c>
      <c r="AG1708" s="7">
        <v>6700739.6160000004</v>
      </c>
      <c r="AH1708" s="7">
        <v>29143743.066020709</v>
      </c>
      <c r="AI1708" s="7">
        <v>55584425</v>
      </c>
      <c r="AJ1708" s="7">
        <v>2904600</v>
      </c>
      <c r="AK1708" s="7">
        <v>23879296</v>
      </c>
      <c r="AL1708" s="7">
        <v>0</v>
      </c>
      <c r="AM1708" s="7">
        <v>1961213</v>
      </c>
      <c r="AN1708" s="7">
        <v>0</v>
      </c>
      <c r="AO1708" s="7">
        <v>0</v>
      </c>
      <c r="AP1708" s="7">
        <v>64507758</v>
      </c>
      <c r="AQ1708" s="7">
        <v>5589487</v>
      </c>
      <c r="AR1708" s="7">
        <v>66573349</v>
      </c>
      <c r="AS1708" s="7">
        <v>3516286</v>
      </c>
      <c r="AT1708" s="7">
        <v>25910073</v>
      </c>
      <c r="AU1708" s="7">
        <v>0</v>
      </c>
      <c r="AV1708" s="7">
        <v>1881010</v>
      </c>
      <c r="AW1708" s="7">
        <v>0</v>
      </c>
      <c r="AX1708" s="7">
        <v>0</v>
      </c>
      <c r="AY1708" s="7">
        <v>75465941</v>
      </c>
      <c r="AZ1708" s="7">
        <v>2454025</v>
      </c>
      <c r="BA1708" s="7">
        <v>128540.41500000001</v>
      </c>
      <c r="BB1708" s="7">
        <v>0</v>
      </c>
      <c r="BC1708" s="7">
        <v>0</v>
      </c>
      <c r="BD1708" s="7">
        <v>1382.06</v>
      </c>
      <c r="BE1708" s="7">
        <v>0.19</v>
      </c>
      <c r="BF1708" s="7">
        <v>0</v>
      </c>
      <c r="BG1708" s="7">
        <v>4133457.3624207173</v>
      </c>
      <c r="BH1708" s="7">
        <v>46097</v>
      </c>
      <c r="BI1708" s="7">
        <v>3181148</v>
      </c>
      <c r="BJ1708" s="7">
        <v>43782304.37166667</v>
      </c>
      <c r="BK1708" s="7">
        <v>35552913.623333335</v>
      </c>
      <c r="BL1708" s="7">
        <v>7936669.0466666669</v>
      </c>
      <c r="BM1708" s="7">
        <v>17044224.899999999</v>
      </c>
      <c r="BN1708" s="130">
        <v>0.84799999999999998</v>
      </c>
      <c r="BO1708" s="131">
        <v>1.9677057E-3</v>
      </c>
      <c r="BP1708" s="161">
        <v>49864.822992020927</v>
      </c>
      <c r="BQ1708" s="162">
        <v>85492491</v>
      </c>
      <c r="BR1708" s="161">
        <v>2423837</v>
      </c>
      <c r="BS1708" s="163">
        <v>0</v>
      </c>
      <c r="BT1708" s="163">
        <v>0</v>
      </c>
      <c r="BU1708" s="161">
        <v>154440492.09999999</v>
      </c>
      <c r="BV1708" s="161">
        <v>6700739.6200000001</v>
      </c>
      <c r="BW1708" s="165">
        <v>29143743.07</v>
      </c>
      <c r="BX1708" s="161">
        <v>2423837</v>
      </c>
    </row>
    <row r="1709" spans="1:76" ht="14.45" x14ac:dyDescent="0.3">
      <c r="A1709" s="164" t="s">
        <v>31</v>
      </c>
      <c r="B1709" s="6" t="s">
        <v>177</v>
      </c>
      <c r="C1709" s="6" t="s">
        <v>130</v>
      </c>
      <c r="D1709" s="6" t="s">
        <v>39</v>
      </c>
      <c r="E1709" s="6" t="s">
        <v>36</v>
      </c>
      <c r="F1709" s="24" t="str">
        <f>+Tabela1[[#This Row],[WK]]&amp;Tabela1[[#This Row],[PK]]&amp;Tabela1[[#This Row],[GK]]</f>
        <v>221504</v>
      </c>
      <c r="G1709" s="6" t="s">
        <v>1624</v>
      </c>
      <c r="H1709" s="7">
        <v>128846834.43339959</v>
      </c>
      <c r="I1709" s="8">
        <v>1.371</v>
      </c>
      <c r="J1709" s="7">
        <v>176649010</v>
      </c>
      <c r="K1709" s="8">
        <v>7.0000000000000007E-2</v>
      </c>
      <c r="L1709" s="7">
        <v>12365430.700000001</v>
      </c>
      <c r="M1709" s="7">
        <v>7498353.7000000011</v>
      </c>
      <c r="N1709" s="9">
        <v>1.5406277114580273</v>
      </c>
      <c r="O1709" s="7">
        <v>1067850</v>
      </c>
      <c r="P1709" s="8">
        <v>1.2949999999999999</v>
      </c>
      <c r="Q1709" s="7">
        <v>1382866</v>
      </c>
      <c r="R1709" s="8">
        <v>1.6E-2</v>
      </c>
      <c r="S1709" s="7">
        <v>22125.856</v>
      </c>
      <c r="T1709" s="7">
        <v>-60538.144</v>
      </c>
      <c r="U1709" s="9">
        <v>-0.73233988193167521</v>
      </c>
      <c r="V1709" s="7">
        <v>7437815.5560000017</v>
      </c>
      <c r="W1709" s="9">
        <v>1.5026676256394025</v>
      </c>
      <c r="X1709" s="7">
        <v>13911842.270815991</v>
      </c>
      <c r="Y1709" s="7">
        <v>0</v>
      </c>
      <c r="Z1709" s="7">
        <v>755655.84500000009</v>
      </c>
      <c r="AA1709" s="7">
        <v>1219470.4258159914</v>
      </c>
      <c r="AB1709" s="7">
        <v>11099840</v>
      </c>
      <c r="AC1709" s="7">
        <v>836876</v>
      </c>
      <c r="AD1709" s="7">
        <v>6474026.7148159901</v>
      </c>
      <c r="AE1709" s="7">
        <v>0</v>
      </c>
      <c r="AF1709" s="7">
        <v>12365430.700000001</v>
      </c>
      <c r="AG1709" s="7">
        <v>22125.856</v>
      </c>
      <c r="AH1709" s="7">
        <v>6474026.7148159901</v>
      </c>
      <c r="AI1709" s="7">
        <v>4063693</v>
      </c>
      <c r="AJ1709" s="7">
        <v>81077</v>
      </c>
      <c r="AK1709" s="7">
        <v>1801145</v>
      </c>
      <c r="AL1709" s="7">
        <v>31363</v>
      </c>
      <c r="AM1709" s="7">
        <v>404253</v>
      </c>
      <c r="AN1709" s="7">
        <v>0</v>
      </c>
      <c r="AO1709" s="7">
        <v>0</v>
      </c>
      <c r="AP1709" s="7">
        <v>8707523</v>
      </c>
      <c r="AQ1709" s="7">
        <v>433633</v>
      </c>
      <c r="AR1709" s="7">
        <v>4867077</v>
      </c>
      <c r="AS1709" s="7">
        <v>82664</v>
      </c>
      <c r="AT1709" s="7">
        <v>2047892</v>
      </c>
      <c r="AU1709" s="7">
        <v>44046</v>
      </c>
      <c r="AV1709" s="7">
        <v>1186773</v>
      </c>
      <c r="AW1709" s="7">
        <v>0</v>
      </c>
      <c r="AX1709" s="7">
        <v>0</v>
      </c>
      <c r="AY1709" s="7">
        <v>9995088</v>
      </c>
      <c r="AZ1709" s="7">
        <v>196257</v>
      </c>
      <c r="BA1709" s="7">
        <v>755655.84500000009</v>
      </c>
      <c r="BB1709" s="7">
        <v>0</v>
      </c>
      <c r="BC1709" s="7">
        <v>270.38</v>
      </c>
      <c r="BD1709" s="7">
        <v>6907.07</v>
      </c>
      <c r="BE1709" s="7">
        <v>633.99</v>
      </c>
      <c r="BF1709" s="7">
        <v>0</v>
      </c>
      <c r="BG1709" s="7">
        <v>443770.42581599142</v>
      </c>
      <c r="BH1709" s="7">
        <v>4949</v>
      </c>
      <c r="BI1709" s="7">
        <v>775700</v>
      </c>
      <c r="BJ1709" s="7">
        <v>10676087.642500004</v>
      </c>
      <c r="BK1709" s="7">
        <v>8951738.7266666703</v>
      </c>
      <c r="BL1709" s="7">
        <v>1442732.5533333335</v>
      </c>
      <c r="BM1709" s="7">
        <v>4011930.5566666666</v>
      </c>
      <c r="BN1709" s="130">
        <v>1.101</v>
      </c>
      <c r="BO1709" s="131">
        <v>2.3138489999999999E-4</v>
      </c>
      <c r="BP1709" s="161">
        <v>5864.0367494579477</v>
      </c>
      <c r="BQ1709" s="162">
        <v>11099840</v>
      </c>
      <c r="BR1709" s="161">
        <v>255038</v>
      </c>
      <c r="BS1709" s="163">
        <v>0</v>
      </c>
      <c r="BT1709" s="163">
        <v>1313251.6499999985</v>
      </c>
      <c r="BU1709" s="161">
        <v>12365430.699999999</v>
      </c>
      <c r="BV1709" s="161">
        <v>22125.86</v>
      </c>
      <c r="BW1709" s="165">
        <v>7787278.3599999985</v>
      </c>
      <c r="BX1709" s="161">
        <v>255038</v>
      </c>
    </row>
    <row r="1710" spans="1:76" ht="14.45" x14ac:dyDescent="0.3">
      <c r="A1710" s="164" t="s">
        <v>31</v>
      </c>
      <c r="B1710" s="6" t="s">
        <v>177</v>
      </c>
      <c r="C1710" s="6" t="s">
        <v>130</v>
      </c>
      <c r="D1710" s="6" t="s">
        <v>42</v>
      </c>
      <c r="E1710" s="6" t="s">
        <v>36</v>
      </c>
      <c r="F1710" s="24" t="str">
        <f>+Tabela1[[#This Row],[WK]]&amp;Tabela1[[#This Row],[PK]]&amp;Tabela1[[#This Row],[GK]]</f>
        <v>221505</v>
      </c>
      <c r="G1710" s="6" t="s">
        <v>1625</v>
      </c>
      <c r="H1710" s="7">
        <v>183870115.62119898</v>
      </c>
      <c r="I1710" s="8">
        <v>1.371</v>
      </c>
      <c r="J1710" s="7">
        <v>252085928.52000001</v>
      </c>
      <c r="K1710" s="8">
        <v>7.0000000000000007E-2</v>
      </c>
      <c r="L1710" s="7">
        <v>17646014.996400002</v>
      </c>
      <c r="M1710" s="7">
        <v>12715106.996400002</v>
      </c>
      <c r="N1710" s="9">
        <v>2.5786542755208579</v>
      </c>
      <c r="O1710" s="7">
        <v>34547026</v>
      </c>
      <c r="P1710" s="8">
        <v>1.2949999999999999</v>
      </c>
      <c r="Q1710" s="7">
        <v>44738399</v>
      </c>
      <c r="R1710" s="8">
        <v>1.6E-2</v>
      </c>
      <c r="S1710" s="7">
        <v>715814.38399999996</v>
      </c>
      <c r="T1710" s="7">
        <v>-2420024.6159999999</v>
      </c>
      <c r="U1710" s="9">
        <v>-0.77173114308483304</v>
      </c>
      <c r="V1710" s="7">
        <v>10295082.380400002</v>
      </c>
      <c r="W1710" s="9">
        <v>1.2762371722331198</v>
      </c>
      <c r="X1710" s="7">
        <v>24349393.939986214</v>
      </c>
      <c r="Y1710" s="7">
        <v>0</v>
      </c>
      <c r="Z1710" s="7">
        <v>665073.38</v>
      </c>
      <c r="AA1710" s="7">
        <v>1589826.5599862132</v>
      </c>
      <c r="AB1710" s="7">
        <v>20078235</v>
      </c>
      <c r="AC1710" s="7">
        <v>2016259</v>
      </c>
      <c r="AD1710" s="7">
        <v>14054311.559586212</v>
      </c>
      <c r="AE1710" s="7">
        <v>-831053.91349274886</v>
      </c>
      <c r="AF1710" s="7">
        <v>17646014.996400002</v>
      </c>
      <c r="AG1710" s="7">
        <v>715814.38399999996</v>
      </c>
      <c r="AH1710" s="7">
        <v>13223257.646093464</v>
      </c>
      <c r="AI1710" s="7">
        <v>4116988</v>
      </c>
      <c r="AJ1710" s="7">
        <v>1567329</v>
      </c>
      <c r="AK1710" s="7">
        <v>2242452</v>
      </c>
      <c r="AL1710" s="7">
        <v>42463</v>
      </c>
      <c r="AM1710" s="7">
        <v>500727</v>
      </c>
      <c r="AN1710" s="7">
        <v>0</v>
      </c>
      <c r="AO1710" s="7">
        <v>0</v>
      </c>
      <c r="AP1710" s="7">
        <v>17018874</v>
      </c>
      <c r="AQ1710" s="7">
        <v>684264</v>
      </c>
      <c r="AR1710" s="7">
        <v>4930908</v>
      </c>
      <c r="AS1710" s="7">
        <v>3135839</v>
      </c>
      <c r="AT1710" s="7">
        <v>2559859</v>
      </c>
      <c r="AU1710" s="7">
        <v>474656</v>
      </c>
      <c r="AV1710" s="7">
        <v>1138580</v>
      </c>
      <c r="AW1710" s="7">
        <v>0</v>
      </c>
      <c r="AX1710" s="7">
        <v>0</v>
      </c>
      <c r="AY1710" s="7">
        <v>18570705</v>
      </c>
      <c r="AZ1710" s="7">
        <v>285465</v>
      </c>
      <c r="BA1710" s="7">
        <v>665073.38</v>
      </c>
      <c r="BB1710" s="7">
        <v>0</v>
      </c>
      <c r="BC1710" s="7">
        <v>2</v>
      </c>
      <c r="BD1710" s="7">
        <v>6870.82</v>
      </c>
      <c r="BE1710" s="7">
        <v>547.67999999999995</v>
      </c>
      <c r="BF1710" s="7">
        <v>0</v>
      </c>
      <c r="BG1710" s="7">
        <v>663996.55998621311</v>
      </c>
      <c r="BH1710" s="7">
        <v>7405</v>
      </c>
      <c r="BI1710" s="7">
        <v>925830</v>
      </c>
      <c r="BJ1710" s="7">
        <v>12742270.721666668</v>
      </c>
      <c r="BK1710" s="7">
        <v>9817829.6400000006</v>
      </c>
      <c r="BL1710" s="7">
        <v>3345912.0233333334</v>
      </c>
      <c r="BM1710" s="7">
        <v>5005940.2800000012</v>
      </c>
      <c r="BN1710" s="130">
        <v>1.1850000000000001</v>
      </c>
      <c r="BO1710" s="131">
        <v>3.003285E-4</v>
      </c>
      <c r="BP1710" s="161">
        <v>7610.9414013183086</v>
      </c>
      <c r="BQ1710" s="162">
        <v>20078235</v>
      </c>
      <c r="BR1710" s="161">
        <v>176351</v>
      </c>
      <c r="BS1710" s="163">
        <v>0</v>
      </c>
      <c r="BT1710" s="163">
        <v>1687275.9735065363</v>
      </c>
      <c r="BU1710" s="161">
        <v>17646015</v>
      </c>
      <c r="BV1710" s="161">
        <v>715814.38</v>
      </c>
      <c r="BW1710" s="165">
        <v>14910533.623506537</v>
      </c>
      <c r="BX1710" s="161">
        <v>176351</v>
      </c>
    </row>
    <row r="1711" spans="1:76" ht="14.45" x14ac:dyDescent="0.3">
      <c r="A1711" s="164" t="s">
        <v>31</v>
      </c>
      <c r="B1711" s="6" t="s">
        <v>177</v>
      </c>
      <c r="C1711" s="6" t="s">
        <v>130</v>
      </c>
      <c r="D1711" s="6" t="s">
        <v>44</v>
      </c>
      <c r="E1711" s="6" t="s">
        <v>36</v>
      </c>
      <c r="F1711" s="24" t="str">
        <f>+Tabela1[[#This Row],[WK]]&amp;Tabela1[[#This Row],[PK]]&amp;Tabela1[[#This Row],[GK]]</f>
        <v>221506</v>
      </c>
      <c r="G1711" s="6" t="s">
        <v>1626</v>
      </c>
      <c r="H1711" s="7">
        <v>149156973.86539918</v>
      </c>
      <c r="I1711" s="8">
        <v>1.371</v>
      </c>
      <c r="J1711" s="7">
        <v>204494211.17000002</v>
      </c>
      <c r="K1711" s="8">
        <v>7.0000000000000007E-2</v>
      </c>
      <c r="L1711" s="7">
        <v>14314594.781900002</v>
      </c>
      <c r="M1711" s="7">
        <v>9424059.7819000017</v>
      </c>
      <c r="N1711" s="9">
        <v>1.9269997621732595</v>
      </c>
      <c r="O1711" s="7">
        <v>20425436</v>
      </c>
      <c r="P1711" s="8">
        <v>1.2949999999999999</v>
      </c>
      <c r="Q1711" s="7">
        <v>26450940</v>
      </c>
      <c r="R1711" s="8">
        <v>1.6E-2</v>
      </c>
      <c r="S1711" s="7">
        <v>423215.04000000004</v>
      </c>
      <c r="T1711" s="7">
        <v>72968.040000000037</v>
      </c>
      <c r="U1711" s="9">
        <v>0.20833309064745748</v>
      </c>
      <c r="V1711" s="7">
        <v>9497027.8219000027</v>
      </c>
      <c r="W1711" s="9">
        <v>1.8121394520703213</v>
      </c>
      <c r="X1711" s="7">
        <v>33728516.886891127</v>
      </c>
      <c r="Y1711" s="7">
        <v>11820032</v>
      </c>
      <c r="Z1711" s="7">
        <v>386189.78499999997</v>
      </c>
      <c r="AA1711" s="7">
        <v>1051516.1018911246</v>
      </c>
      <c r="AB1711" s="7">
        <v>20470779</v>
      </c>
      <c r="AC1711" s="7">
        <v>0</v>
      </c>
      <c r="AD1711" s="7">
        <v>24231489.064991124</v>
      </c>
      <c r="AE1711" s="7">
        <v>0</v>
      </c>
      <c r="AF1711" s="7">
        <v>14314594.781900002</v>
      </c>
      <c r="AG1711" s="7">
        <v>423215.04000000004</v>
      </c>
      <c r="AH1711" s="7">
        <v>24231489.064991124</v>
      </c>
      <c r="AI1711" s="7">
        <v>4083279</v>
      </c>
      <c r="AJ1711" s="7">
        <v>369943</v>
      </c>
      <c r="AK1711" s="7">
        <v>7243376</v>
      </c>
      <c r="AL1711" s="7">
        <v>322101</v>
      </c>
      <c r="AM1711" s="7">
        <v>447753</v>
      </c>
      <c r="AN1711" s="7">
        <v>0</v>
      </c>
      <c r="AO1711" s="7">
        <v>0</v>
      </c>
      <c r="AP1711" s="7">
        <v>17225915</v>
      </c>
      <c r="AQ1711" s="7">
        <v>628569</v>
      </c>
      <c r="AR1711" s="7">
        <v>4890535</v>
      </c>
      <c r="AS1711" s="7">
        <v>350247</v>
      </c>
      <c r="AT1711" s="7">
        <v>8363286</v>
      </c>
      <c r="AU1711" s="7">
        <v>949639</v>
      </c>
      <c r="AV1711" s="7">
        <v>781433</v>
      </c>
      <c r="AW1711" s="7">
        <v>0</v>
      </c>
      <c r="AX1711" s="7">
        <v>0</v>
      </c>
      <c r="AY1711" s="7">
        <v>19530024</v>
      </c>
      <c r="AZ1711" s="7">
        <v>257892</v>
      </c>
      <c r="BA1711" s="7">
        <v>386189.78499999997</v>
      </c>
      <c r="BB1711" s="7">
        <v>0</v>
      </c>
      <c r="BC1711" s="7">
        <v>0.01</v>
      </c>
      <c r="BD1711" s="7">
        <v>4105.92</v>
      </c>
      <c r="BE1711" s="7">
        <v>93.25</v>
      </c>
      <c r="BF1711" s="7">
        <v>0</v>
      </c>
      <c r="BG1711" s="7">
        <v>577556.10189112462</v>
      </c>
      <c r="BH1711" s="7">
        <v>6441</v>
      </c>
      <c r="BI1711" s="7">
        <v>473960</v>
      </c>
      <c r="BJ1711" s="7">
        <v>6523105.2299999986</v>
      </c>
      <c r="BK1711" s="7">
        <v>4885517.4699999988</v>
      </c>
      <c r="BL1711" s="7">
        <v>1594150.6033333335</v>
      </c>
      <c r="BM1711" s="7">
        <v>3362049.833333333</v>
      </c>
      <c r="BN1711" s="130">
        <v>0.60299999999999998</v>
      </c>
      <c r="BO1711" s="131">
        <v>2.900488E-4</v>
      </c>
      <c r="BP1711" s="161">
        <v>7349.8061698546471</v>
      </c>
      <c r="BQ1711" s="162">
        <v>20470779</v>
      </c>
      <c r="BR1711" s="161">
        <v>339259</v>
      </c>
      <c r="BS1711" s="163">
        <v>0</v>
      </c>
      <c r="BT1711" s="163">
        <v>0</v>
      </c>
      <c r="BU1711" s="161">
        <v>14314594.779999999</v>
      </c>
      <c r="BV1711" s="161">
        <v>423215.04</v>
      </c>
      <c r="BW1711" s="165">
        <v>24231489.059999999</v>
      </c>
      <c r="BX1711" s="161">
        <v>339259</v>
      </c>
    </row>
    <row r="1712" spans="1:76" ht="14.45" x14ac:dyDescent="0.3">
      <c r="A1712" s="164" t="s">
        <v>31</v>
      </c>
      <c r="B1712" s="6" t="s">
        <v>177</v>
      </c>
      <c r="C1712" s="6" t="s">
        <v>130</v>
      </c>
      <c r="D1712" s="6" t="s">
        <v>51</v>
      </c>
      <c r="E1712" s="6" t="s">
        <v>36</v>
      </c>
      <c r="F1712" s="24" t="str">
        <f>+Tabela1[[#This Row],[WK]]&amp;Tabela1[[#This Row],[PK]]&amp;Tabela1[[#This Row],[GK]]</f>
        <v>221507</v>
      </c>
      <c r="G1712" s="6" t="s">
        <v>1627</v>
      </c>
      <c r="H1712" s="7">
        <v>504849837.92680085</v>
      </c>
      <c r="I1712" s="8">
        <v>1.371</v>
      </c>
      <c r="J1712" s="7">
        <v>692149127.78999996</v>
      </c>
      <c r="K1712" s="8">
        <v>7.0000000000000007E-2</v>
      </c>
      <c r="L1712" s="7">
        <v>48450438.945300005</v>
      </c>
      <c r="M1712" s="7">
        <v>28136493.945300005</v>
      </c>
      <c r="N1712" s="9">
        <v>1.3850827077310688</v>
      </c>
      <c r="O1712" s="7">
        <v>107762566</v>
      </c>
      <c r="P1712" s="8">
        <v>1.2949999999999999</v>
      </c>
      <c r="Q1712" s="7">
        <v>139552523</v>
      </c>
      <c r="R1712" s="8">
        <v>1.6E-2</v>
      </c>
      <c r="S1712" s="7">
        <v>2232840.3680000002</v>
      </c>
      <c r="T1712" s="7">
        <v>554929.36800000025</v>
      </c>
      <c r="U1712" s="9">
        <v>0.33072634245797317</v>
      </c>
      <c r="V1712" s="7">
        <v>28691423.313300006</v>
      </c>
      <c r="W1712" s="9">
        <v>1.3046385586237017</v>
      </c>
      <c r="X1712" s="7">
        <v>68557340.396535859</v>
      </c>
      <c r="Y1712" s="7">
        <v>17490480</v>
      </c>
      <c r="Z1712" s="7">
        <v>384184.86000000004</v>
      </c>
      <c r="AA1712" s="7">
        <v>2049199.5365358645</v>
      </c>
      <c r="AB1712" s="7">
        <v>48633476</v>
      </c>
      <c r="AC1712" s="7">
        <v>0</v>
      </c>
      <c r="AD1712" s="7">
        <v>39865917.083235852</v>
      </c>
      <c r="AE1712" s="7">
        <v>0</v>
      </c>
      <c r="AF1712" s="7">
        <v>48450438.945300005</v>
      </c>
      <c r="AG1712" s="7">
        <v>2232840.3680000002</v>
      </c>
      <c r="AH1712" s="7">
        <v>39865917.083235852</v>
      </c>
      <c r="AI1712" s="7">
        <v>16960825</v>
      </c>
      <c r="AJ1712" s="7">
        <v>1252256</v>
      </c>
      <c r="AK1712" s="7">
        <v>11995463</v>
      </c>
      <c r="AL1712" s="7">
        <v>0</v>
      </c>
      <c r="AM1712" s="7">
        <v>661420</v>
      </c>
      <c r="AN1712" s="7">
        <v>0</v>
      </c>
      <c r="AO1712" s="7">
        <v>0</v>
      </c>
      <c r="AP1712" s="7">
        <v>38441462</v>
      </c>
      <c r="AQ1712" s="7">
        <v>2697275</v>
      </c>
      <c r="AR1712" s="7">
        <v>20313945</v>
      </c>
      <c r="AS1712" s="7">
        <v>1677911</v>
      </c>
      <c r="AT1712" s="7">
        <v>13970623</v>
      </c>
      <c r="AU1712" s="7">
        <v>69517</v>
      </c>
      <c r="AV1712" s="7">
        <v>732989</v>
      </c>
      <c r="AW1712" s="7">
        <v>0</v>
      </c>
      <c r="AX1712" s="7">
        <v>0</v>
      </c>
      <c r="AY1712" s="7">
        <v>43772774</v>
      </c>
      <c r="AZ1712" s="7">
        <v>1154836</v>
      </c>
      <c r="BA1712" s="7">
        <v>384184.86000000004</v>
      </c>
      <c r="BB1712" s="7">
        <v>0</v>
      </c>
      <c r="BC1712" s="7">
        <v>0</v>
      </c>
      <c r="BD1712" s="7">
        <v>4131.0200000000004</v>
      </c>
      <c r="BE1712" s="7">
        <v>0</v>
      </c>
      <c r="BF1712" s="7">
        <v>0</v>
      </c>
      <c r="BG1712" s="7">
        <v>1610718.5365358645</v>
      </c>
      <c r="BH1712" s="7">
        <v>17963</v>
      </c>
      <c r="BI1712" s="7">
        <v>438481</v>
      </c>
      <c r="BJ1712" s="7">
        <v>6034919.1766666658</v>
      </c>
      <c r="BK1712" s="7">
        <v>4251453.4466666663</v>
      </c>
      <c r="BL1712" s="7">
        <v>2931375.9599999995</v>
      </c>
      <c r="BM1712" s="7">
        <v>1271111</v>
      </c>
      <c r="BN1712" s="130">
        <v>0.751</v>
      </c>
      <c r="BO1712" s="131">
        <v>7.3261279999999995E-4</v>
      </c>
      <c r="BP1712" s="161">
        <v>18565.614387125352</v>
      </c>
      <c r="BQ1712" s="162">
        <v>48633476</v>
      </c>
      <c r="BR1712" s="161">
        <v>921812</v>
      </c>
      <c r="BS1712" s="163">
        <v>0</v>
      </c>
      <c r="BT1712" s="163">
        <v>0</v>
      </c>
      <c r="BU1712" s="161">
        <v>48450438.950000003</v>
      </c>
      <c r="BV1712" s="161">
        <v>2232840.37</v>
      </c>
      <c r="BW1712" s="165">
        <v>39865917.079999998</v>
      </c>
      <c r="BX1712" s="161">
        <v>921812</v>
      </c>
    </row>
    <row r="1713" spans="1:76" ht="14.45" x14ac:dyDescent="0.3">
      <c r="A1713" s="164" t="s">
        <v>31</v>
      </c>
      <c r="B1713" s="6" t="s">
        <v>177</v>
      </c>
      <c r="C1713" s="6" t="s">
        <v>130</v>
      </c>
      <c r="D1713" s="6" t="s">
        <v>75</v>
      </c>
      <c r="E1713" s="6" t="s">
        <v>36</v>
      </c>
      <c r="F1713" s="24" t="str">
        <f>+Tabela1[[#This Row],[WK]]&amp;Tabela1[[#This Row],[PK]]&amp;Tabela1[[#This Row],[GK]]</f>
        <v>221508</v>
      </c>
      <c r="G1713" s="6" t="s">
        <v>1628</v>
      </c>
      <c r="H1713" s="7">
        <v>318500369.5308001</v>
      </c>
      <c r="I1713" s="8">
        <v>1.371</v>
      </c>
      <c r="J1713" s="7">
        <v>436664006.63</v>
      </c>
      <c r="K1713" s="8">
        <v>7.0000000000000007E-2</v>
      </c>
      <c r="L1713" s="7">
        <v>30566480.464100003</v>
      </c>
      <c r="M1713" s="7">
        <v>20227862.464100003</v>
      </c>
      <c r="N1713" s="9">
        <v>1.9565344675758407</v>
      </c>
      <c r="O1713" s="7">
        <v>31153102</v>
      </c>
      <c r="P1713" s="8">
        <v>1.2949999999999999</v>
      </c>
      <c r="Q1713" s="7">
        <v>40343267</v>
      </c>
      <c r="R1713" s="8">
        <v>1.6E-2</v>
      </c>
      <c r="S1713" s="7">
        <v>645492.272</v>
      </c>
      <c r="T1713" s="7">
        <v>215611.272</v>
      </c>
      <c r="U1713" s="9">
        <v>0.50156036670613491</v>
      </c>
      <c r="V1713" s="7">
        <v>20443473.736100003</v>
      </c>
      <c r="W1713" s="9">
        <v>1.8984515609928554</v>
      </c>
      <c r="X1713" s="7">
        <v>44954795.219552204</v>
      </c>
      <c r="Y1713" s="7">
        <v>9918568</v>
      </c>
      <c r="Z1713" s="7">
        <v>1479952.71</v>
      </c>
      <c r="AA1713" s="7">
        <v>1578796.5095522054</v>
      </c>
      <c r="AB1713" s="7">
        <v>31977478</v>
      </c>
      <c r="AC1713" s="7">
        <v>0</v>
      </c>
      <c r="AD1713" s="7">
        <v>24511321.483452201</v>
      </c>
      <c r="AE1713" s="7">
        <v>0</v>
      </c>
      <c r="AF1713" s="7">
        <v>30566480.464100003</v>
      </c>
      <c r="AG1713" s="7">
        <v>645492.272</v>
      </c>
      <c r="AH1713" s="7">
        <v>24511321.483452201</v>
      </c>
      <c r="AI1713" s="7">
        <v>8632075</v>
      </c>
      <c r="AJ1713" s="7">
        <v>351971</v>
      </c>
      <c r="AK1713" s="7">
        <v>8428360</v>
      </c>
      <c r="AL1713" s="7">
        <v>718145</v>
      </c>
      <c r="AM1713" s="7">
        <v>450042</v>
      </c>
      <c r="AN1713" s="7">
        <v>0</v>
      </c>
      <c r="AO1713" s="7">
        <v>0</v>
      </c>
      <c r="AP1713" s="7">
        <v>24988291</v>
      </c>
      <c r="AQ1713" s="7">
        <v>1639052</v>
      </c>
      <c r="AR1713" s="7">
        <v>10338618</v>
      </c>
      <c r="AS1713" s="7">
        <v>429881</v>
      </c>
      <c r="AT1713" s="7">
        <v>10580230</v>
      </c>
      <c r="AU1713" s="7">
        <v>449663</v>
      </c>
      <c r="AV1713" s="7">
        <v>489257</v>
      </c>
      <c r="AW1713" s="7">
        <v>0</v>
      </c>
      <c r="AX1713" s="7">
        <v>0</v>
      </c>
      <c r="AY1713" s="7">
        <v>28462959</v>
      </c>
      <c r="AZ1713" s="7">
        <v>679601</v>
      </c>
      <c r="BA1713" s="7">
        <v>1479952.71</v>
      </c>
      <c r="BB1713" s="7">
        <v>0</v>
      </c>
      <c r="BC1713" s="7">
        <v>74.7</v>
      </c>
      <c r="BD1713" s="7">
        <v>15638.51</v>
      </c>
      <c r="BE1713" s="7">
        <v>51.92</v>
      </c>
      <c r="BF1713" s="7">
        <v>0</v>
      </c>
      <c r="BG1713" s="7">
        <v>1075127.5095522054</v>
      </c>
      <c r="BH1713" s="7">
        <v>11990</v>
      </c>
      <c r="BI1713" s="7">
        <v>503669</v>
      </c>
      <c r="BJ1713" s="7">
        <v>6932082.9416666646</v>
      </c>
      <c r="BK1713" s="7">
        <v>5338222.0399999982</v>
      </c>
      <c r="BL1713" s="7">
        <v>2376605.8866666667</v>
      </c>
      <c r="BM1713" s="7">
        <v>1622231.833333334</v>
      </c>
      <c r="BN1713" s="130">
        <v>0.79</v>
      </c>
      <c r="BO1713" s="131">
        <v>5.1102690000000002E-4</v>
      </c>
      <c r="BP1713" s="161">
        <v>12949.706133464293</v>
      </c>
      <c r="BQ1713" s="162">
        <v>31977478</v>
      </c>
      <c r="BR1713" s="161">
        <v>653507</v>
      </c>
      <c r="BS1713" s="163">
        <v>0</v>
      </c>
      <c r="BT1713" s="163">
        <v>0</v>
      </c>
      <c r="BU1713" s="161">
        <v>30566480.460000001</v>
      </c>
      <c r="BV1713" s="161">
        <v>645492.27</v>
      </c>
      <c r="BW1713" s="165">
        <v>24511321.48</v>
      </c>
      <c r="BX1713" s="161">
        <v>653507</v>
      </c>
    </row>
    <row r="1714" spans="1:76" ht="14.45" x14ac:dyDescent="0.3">
      <c r="A1714" s="164" t="s">
        <v>31</v>
      </c>
      <c r="B1714" s="6" t="s">
        <v>177</v>
      </c>
      <c r="C1714" s="6" t="s">
        <v>130</v>
      </c>
      <c r="D1714" s="6" t="s">
        <v>77</v>
      </c>
      <c r="E1714" s="6" t="s">
        <v>36</v>
      </c>
      <c r="F1714" s="24" t="str">
        <f>+Tabela1[[#This Row],[WK]]&amp;Tabela1[[#This Row],[PK]]&amp;Tabela1[[#This Row],[GK]]</f>
        <v>221509</v>
      </c>
      <c r="G1714" s="6" t="s">
        <v>1629</v>
      </c>
      <c r="H1714" s="7">
        <v>695021630.53959858</v>
      </c>
      <c r="I1714" s="8">
        <v>1.371</v>
      </c>
      <c r="J1714" s="7">
        <v>952874655.47000015</v>
      </c>
      <c r="K1714" s="8">
        <v>7.0000000000000007E-2</v>
      </c>
      <c r="L1714" s="7">
        <v>66701225.882900015</v>
      </c>
      <c r="M1714" s="7">
        <v>31699036.882900015</v>
      </c>
      <c r="N1714" s="9">
        <v>0.90563012738717608</v>
      </c>
      <c r="O1714" s="7">
        <v>75473434</v>
      </c>
      <c r="P1714" s="8">
        <v>1.2949999999999999</v>
      </c>
      <c r="Q1714" s="7">
        <v>97738097</v>
      </c>
      <c r="R1714" s="8">
        <v>1.6E-2</v>
      </c>
      <c r="S1714" s="7">
        <v>1563809.5520000001</v>
      </c>
      <c r="T1714" s="7">
        <v>640866.55200000014</v>
      </c>
      <c r="U1714" s="9">
        <v>0.69437283992619281</v>
      </c>
      <c r="V1714" s="7">
        <v>32339903.434900016</v>
      </c>
      <c r="W1714" s="9">
        <v>0.9002027726690055</v>
      </c>
      <c r="X1714" s="7">
        <v>80744316.182934374</v>
      </c>
      <c r="Y1714" s="7">
        <v>11699789</v>
      </c>
      <c r="Z1714" s="7">
        <v>157619.965</v>
      </c>
      <c r="AA1714" s="7">
        <v>3654025.2179343682</v>
      </c>
      <c r="AB1714" s="7">
        <v>65232882</v>
      </c>
      <c r="AC1714" s="7">
        <v>0</v>
      </c>
      <c r="AD1714" s="7">
        <v>48404412.748034358</v>
      </c>
      <c r="AE1714" s="7">
        <v>0</v>
      </c>
      <c r="AF1714" s="7">
        <v>66701225.882900015</v>
      </c>
      <c r="AG1714" s="7">
        <v>1563809.5520000001</v>
      </c>
      <c r="AH1714" s="7">
        <v>48404412.748034358</v>
      </c>
      <c r="AI1714" s="7">
        <v>29224556</v>
      </c>
      <c r="AJ1714" s="7">
        <v>766342</v>
      </c>
      <c r="AK1714" s="7">
        <v>2121247</v>
      </c>
      <c r="AL1714" s="7">
        <v>0</v>
      </c>
      <c r="AM1714" s="7">
        <v>1150460</v>
      </c>
      <c r="AN1714" s="7">
        <v>0</v>
      </c>
      <c r="AO1714" s="7">
        <v>0</v>
      </c>
      <c r="AP1714" s="7">
        <v>51134876</v>
      </c>
      <c r="AQ1714" s="7">
        <v>3254235</v>
      </c>
      <c r="AR1714" s="7">
        <v>35002189</v>
      </c>
      <c r="AS1714" s="7">
        <v>922943</v>
      </c>
      <c r="AT1714" s="7">
        <v>3372323</v>
      </c>
      <c r="AU1714" s="7">
        <v>0</v>
      </c>
      <c r="AV1714" s="7">
        <v>1133668</v>
      </c>
      <c r="AW1714" s="7">
        <v>0</v>
      </c>
      <c r="AX1714" s="7">
        <v>0</v>
      </c>
      <c r="AY1714" s="7">
        <v>58083978</v>
      </c>
      <c r="AZ1714" s="7">
        <v>1414349</v>
      </c>
      <c r="BA1714" s="7">
        <v>157619.965</v>
      </c>
      <c r="BB1714" s="7">
        <v>0</v>
      </c>
      <c r="BC1714" s="7">
        <v>3.31</v>
      </c>
      <c r="BD1714" s="7">
        <v>1629.87</v>
      </c>
      <c r="BE1714" s="7">
        <v>107.87</v>
      </c>
      <c r="BF1714" s="7">
        <v>0</v>
      </c>
      <c r="BG1714" s="7">
        <v>1938816.2179343684</v>
      </c>
      <c r="BH1714" s="7">
        <v>21622</v>
      </c>
      <c r="BI1714" s="7">
        <v>1715209</v>
      </c>
      <c r="BJ1714" s="7">
        <v>23606428.675000004</v>
      </c>
      <c r="BK1714" s="7">
        <v>19933291.56666667</v>
      </c>
      <c r="BL1714" s="7">
        <v>5382590.8466666667</v>
      </c>
      <c r="BM1714" s="7">
        <v>3927366.7400000021</v>
      </c>
      <c r="BN1714" s="130">
        <v>0.86</v>
      </c>
      <c r="BO1714" s="131">
        <v>9.1813120000000005E-4</v>
      </c>
      <c r="BP1714" s="161">
        <v>23267.049071599482</v>
      </c>
      <c r="BQ1714" s="162">
        <v>65232882</v>
      </c>
      <c r="BR1714" s="161">
        <v>1178460</v>
      </c>
      <c r="BS1714" s="163">
        <v>3428588.9829343744</v>
      </c>
      <c r="BT1714" s="163">
        <v>0</v>
      </c>
      <c r="BU1714" s="161">
        <v>66701225.880000003</v>
      </c>
      <c r="BV1714" s="161">
        <v>1563809.55</v>
      </c>
      <c r="BW1714" s="165">
        <v>44975823.770000003</v>
      </c>
      <c r="BX1714" s="161">
        <v>1178460</v>
      </c>
    </row>
    <row r="1715" spans="1:76" ht="14.45" x14ac:dyDescent="0.3">
      <c r="A1715" s="164" t="s">
        <v>31</v>
      </c>
      <c r="B1715" s="6" t="s">
        <v>177</v>
      </c>
      <c r="C1715" s="6" t="s">
        <v>130</v>
      </c>
      <c r="D1715" s="6" t="s">
        <v>90</v>
      </c>
      <c r="E1715" s="6" t="s">
        <v>36</v>
      </c>
      <c r="F1715" s="24" t="str">
        <f>+Tabela1[[#This Row],[WK]]&amp;Tabela1[[#This Row],[PK]]&amp;Tabela1[[#This Row],[GK]]</f>
        <v>221510</v>
      </c>
      <c r="G1715" s="6" t="s">
        <v>1623</v>
      </c>
      <c r="H1715" s="7">
        <v>958311303.67461121</v>
      </c>
      <c r="I1715" s="8">
        <v>1.371</v>
      </c>
      <c r="J1715" s="7">
        <v>1313844797.3399999</v>
      </c>
      <c r="K1715" s="8">
        <v>7.0000000000000007E-2</v>
      </c>
      <c r="L1715" s="7">
        <v>91969135.813800007</v>
      </c>
      <c r="M1715" s="7">
        <v>52798826.813800007</v>
      </c>
      <c r="N1715" s="9">
        <v>1.3479298009571485</v>
      </c>
      <c r="O1715" s="7">
        <v>158814327</v>
      </c>
      <c r="P1715" s="8">
        <v>1.2949999999999999</v>
      </c>
      <c r="Q1715" s="7">
        <v>205664553</v>
      </c>
      <c r="R1715" s="8">
        <v>1.6E-2</v>
      </c>
      <c r="S1715" s="7">
        <v>3290632.8480000002</v>
      </c>
      <c r="T1715" s="7">
        <v>1071456.8480000002</v>
      </c>
      <c r="U1715" s="9">
        <v>0.4828174277299323</v>
      </c>
      <c r="V1715" s="7">
        <v>53870283.661800012</v>
      </c>
      <c r="W1715" s="9">
        <v>1.3015451548092472</v>
      </c>
      <c r="X1715" s="7">
        <v>88976441.457629263</v>
      </c>
      <c r="Y1715" s="7">
        <v>1751471</v>
      </c>
      <c r="Z1715" s="7">
        <v>1416369.6950000001</v>
      </c>
      <c r="AA1715" s="7">
        <v>3719560.7626292557</v>
      </c>
      <c r="AB1715" s="7">
        <v>77740318</v>
      </c>
      <c r="AC1715" s="7">
        <v>4348722</v>
      </c>
      <c r="AD1715" s="7">
        <v>35106157.795829251</v>
      </c>
      <c r="AE1715" s="7">
        <v>0</v>
      </c>
      <c r="AF1715" s="7">
        <v>91969135.813800007</v>
      </c>
      <c r="AG1715" s="7">
        <v>3290632.8480000002</v>
      </c>
      <c r="AH1715" s="7">
        <v>35106157.795829251</v>
      </c>
      <c r="AI1715" s="7">
        <v>32704665</v>
      </c>
      <c r="AJ1715" s="7">
        <v>2641213</v>
      </c>
      <c r="AK1715" s="7">
        <v>9883479</v>
      </c>
      <c r="AL1715" s="7">
        <v>1014164</v>
      </c>
      <c r="AM1715" s="7">
        <v>1133323</v>
      </c>
      <c r="AN1715" s="7">
        <v>0</v>
      </c>
      <c r="AO1715" s="7">
        <v>0</v>
      </c>
      <c r="AP1715" s="7">
        <v>60539195</v>
      </c>
      <c r="AQ1715" s="7">
        <v>3835064</v>
      </c>
      <c r="AR1715" s="7">
        <v>39170309</v>
      </c>
      <c r="AS1715" s="7">
        <v>2219176</v>
      </c>
      <c r="AT1715" s="7">
        <v>13293333</v>
      </c>
      <c r="AU1715" s="7">
        <v>42104</v>
      </c>
      <c r="AV1715" s="7">
        <v>1350791</v>
      </c>
      <c r="AW1715" s="7">
        <v>0</v>
      </c>
      <c r="AX1715" s="7">
        <v>0</v>
      </c>
      <c r="AY1715" s="7">
        <v>69706009</v>
      </c>
      <c r="AZ1715" s="7">
        <v>1719278</v>
      </c>
      <c r="BA1715" s="7">
        <v>1416369.6950000001</v>
      </c>
      <c r="BB1715" s="7">
        <v>0</v>
      </c>
      <c r="BC1715" s="7">
        <v>116.24</v>
      </c>
      <c r="BD1715" s="7">
        <v>14842.02</v>
      </c>
      <c r="BE1715" s="7">
        <v>0.59</v>
      </c>
      <c r="BF1715" s="7">
        <v>0</v>
      </c>
      <c r="BG1715" s="7">
        <v>2776052.7626292557</v>
      </c>
      <c r="BH1715" s="7">
        <v>30959</v>
      </c>
      <c r="BI1715" s="7">
        <v>943508</v>
      </c>
      <c r="BJ1715" s="7">
        <v>12985497.739166664</v>
      </c>
      <c r="BK1715" s="7">
        <v>11064170.689999998</v>
      </c>
      <c r="BL1715" s="7">
        <v>2100325.65</v>
      </c>
      <c r="BM1715" s="7">
        <v>3484656.8966666665</v>
      </c>
      <c r="BN1715" s="130">
        <v>0.98299999999999998</v>
      </c>
      <c r="BO1715" s="131">
        <v>1.1198276999999999E-3</v>
      </c>
      <c r="BP1715" s="161">
        <v>28377.69567051284</v>
      </c>
      <c r="BQ1715" s="162">
        <v>77740318</v>
      </c>
      <c r="BR1715" s="161">
        <v>1574175</v>
      </c>
      <c r="BS1715" s="163">
        <v>0</v>
      </c>
      <c r="BT1715" s="163">
        <v>2709248.25</v>
      </c>
      <c r="BU1715" s="161">
        <v>91969135.810000002</v>
      </c>
      <c r="BV1715" s="161">
        <v>3290632.85</v>
      </c>
      <c r="BW1715" s="165">
        <v>37815406.049999997</v>
      </c>
      <c r="BX1715" s="161">
        <v>1574175</v>
      </c>
    </row>
    <row r="1716" spans="1:76" ht="14.45" x14ac:dyDescent="0.3">
      <c r="A1716" s="164" t="s">
        <v>31</v>
      </c>
      <c r="B1716" s="6" t="s">
        <v>177</v>
      </c>
      <c r="C1716" s="6" t="s">
        <v>134</v>
      </c>
      <c r="D1716" s="6" t="s">
        <v>33</v>
      </c>
      <c r="E1716" s="6" t="s">
        <v>40</v>
      </c>
      <c r="F1716" s="24" t="str">
        <f>+Tabela1[[#This Row],[WK]]&amp;Tabela1[[#This Row],[PK]]&amp;Tabela1[[#This Row],[GK]]</f>
        <v>221601</v>
      </c>
      <c r="G1716" s="6" t="s">
        <v>1630</v>
      </c>
      <c r="H1716" s="7">
        <v>203580789.43839946</v>
      </c>
      <c r="I1716" s="8">
        <v>1.371</v>
      </c>
      <c r="J1716" s="7">
        <v>279109262.31999999</v>
      </c>
      <c r="K1716" s="8">
        <v>7.0000000000000007E-2</v>
      </c>
      <c r="L1716" s="7">
        <v>19537648.362400003</v>
      </c>
      <c r="M1716" s="7">
        <v>13415188.362400003</v>
      </c>
      <c r="N1716" s="9">
        <v>2.1911434884670546</v>
      </c>
      <c r="O1716" s="7">
        <v>49367750</v>
      </c>
      <c r="P1716" s="8">
        <v>1.2949999999999999</v>
      </c>
      <c r="Q1716" s="7">
        <v>63931236</v>
      </c>
      <c r="R1716" s="8">
        <v>1.6E-2</v>
      </c>
      <c r="S1716" s="7">
        <v>1022899.7760000001</v>
      </c>
      <c r="T1716" s="7">
        <v>562929.77600000007</v>
      </c>
      <c r="U1716" s="9">
        <v>1.2238401982738005</v>
      </c>
      <c r="V1716" s="7">
        <v>13978118.138400003</v>
      </c>
      <c r="W1716" s="9">
        <v>2.1235498346963055</v>
      </c>
      <c r="X1716" s="7">
        <v>24834010.679279506</v>
      </c>
      <c r="Y1716" s="7">
        <v>5597018</v>
      </c>
      <c r="Z1716" s="7">
        <v>170647.56</v>
      </c>
      <c r="AA1716" s="7">
        <v>1302555.1192795075</v>
      </c>
      <c r="AB1716" s="7">
        <v>16468411</v>
      </c>
      <c r="AC1716" s="7">
        <v>1295379</v>
      </c>
      <c r="AD1716" s="7">
        <v>10855892.540879503</v>
      </c>
      <c r="AE1716" s="7">
        <v>0</v>
      </c>
      <c r="AF1716" s="7">
        <v>19537648.362400003</v>
      </c>
      <c r="AG1716" s="7">
        <v>1022899.7760000001</v>
      </c>
      <c r="AH1716" s="7">
        <v>10855892.540879503</v>
      </c>
      <c r="AI1716" s="7">
        <v>5111856</v>
      </c>
      <c r="AJ1716" s="7">
        <v>348358</v>
      </c>
      <c r="AK1716" s="7">
        <v>5568191</v>
      </c>
      <c r="AL1716" s="7">
        <v>502177</v>
      </c>
      <c r="AM1716" s="7">
        <v>915012</v>
      </c>
      <c r="AN1716" s="7">
        <v>0</v>
      </c>
      <c r="AO1716" s="7">
        <v>0</v>
      </c>
      <c r="AP1716" s="7">
        <v>13089757</v>
      </c>
      <c r="AQ1716" s="7">
        <v>636526</v>
      </c>
      <c r="AR1716" s="7">
        <v>6122460</v>
      </c>
      <c r="AS1716" s="7">
        <v>459970</v>
      </c>
      <c r="AT1716" s="7">
        <v>7286592</v>
      </c>
      <c r="AU1716" s="7">
        <v>575317</v>
      </c>
      <c r="AV1716" s="7">
        <v>919211</v>
      </c>
      <c r="AW1716" s="7">
        <v>0</v>
      </c>
      <c r="AX1716" s="7">
        <v>0</v>
      </c>
      <c r="AY1716" s="7">
        <v>15027438</v>
      </c>
      <c r="AZ1716" s="7">
        <v>261136</v>
      </c>
      <c r="BA1716" s="7">
        <v>170647.56</v>
      </c>
      <c r="BB1716" s="7">
        <v>0</v>
      </c>
      <c r="BC1716" s="7">
        <v>0</v>
      </c>
      <c r="BD1716" s="7">
        <v>1834.92</v>
      </c>
      <c r="BE1716" s="7">
        <v>0</v>
      </c>
      <c r="BF1716" s="7">
        <v>0</v>
      </c>
      <c r="BG1716" s="7">
        <v>776979.11927950755</v>
      </c>
      <c r="BH1716" s="7">
        <v>8665</v>
      </c>
      <c r="BI1716" s="7">
        <v>525576</v>
      </c>
      <c r="BJ1716" s="7">
        <v>7233530.8541666642</v>
      </c>
      <c r="BK1716" s="7">
        <v>3790488.0433333311</v>
      </c>
      <c r="BL1716" s="7">
        <v>2881425.5666666669</v>
      </c>
      <c r="BM1716" s="7">
        <v>8009320.1099999994</v>
      </c>
      <c r="BN1716" s="130">
        <v>0.82199999999999995</v>
      </c>
      <c r="BO1716" s="131">
        <v>3.439003E-4</v>
      </c>
      <c r="BP1716" s="161">
        <v>8714.5128967375404</v>
      </c>
      <c r="BQ1716" s="162">
        <v>16468411</v>
      </c>
      <c r="BR1716" s="161">
        <v>453263</v>
      </c>
      <c r="BS1716" s="163">
        <v>0</v>
      </c>
      <c r="BT1716" s="163">
        <v>2188946.129999999</v>
      </c>
      <c r="BU1716" s="161">
        <v>19537648.359999999</v>
      </c>
      <c r="BV1716" s="161">
        <v>1022899.78</v>
      </c>
      <c r="BW1716" s="165">
        <v>13044838.669999998</v>
      </c>
      <c r="BX1716" s="161">
        <v>453263</v>
      </c>
    </row>
    <row r="1717" spans="1:76" ht="14.45" x14ac:dyDescent="0.3">
      <c r="A1717" s="164" t="s">
        <v>31</v>
      </c>
      <c r="B1717" s="6" t="s">
        <v>177</v>
      </c>
      <c r="C1717" s="6" t="s">
        <v>134</v>
      </c>
      <c r="D1717" s="6" t="s">
        <v>32</v>
      </c>
      <c r="E1717" s="6" t="s">
        <v>36</v>
      </c>
      <c r="F1717" s="24" t="str">
        <f>+Tabela1[[#This Row],[WK]]&amp;Tabela1[[#This Row],[PK]]&amp;Tabela1[[#This Row],[GK]]</f>
        <v>221602</v>
      </c>
      <c r="G1717" s="6" t="s">
        <v>1631</v>
      </c>
      <c r="H1717" s="7">
        <v>68592757.269199923</v>
      </c>
      <c r="I1717" s="8">
        <v>1.371</v>
      </c>
      <c r="J1717" s="7">
        <v>94040670.219999999</v>
      </c>
      <c r="K1717" s="8">
        <v>7.0000000000000007E-2</v>
      </c>
      <c r="L1717" s="7">
        <v>6582846.9154000003</v>
      </c>
      <c r="M1717" s="7">
        <v>4864244.9154000003</v>
      </c>
      <c r="N1717" s="9">
        <v>2.8303498514490268</v>
      </c>
      <c r="O1717" s="7">
        <v>2729198</v>
      </c>
      <c r="P1717" s="8">
        <v>1.2949999999999999</v>
      </c>
      <c r="Q1717" s="7">
        <v>3534311</v>
      </c>
      <c r="R1717" s="8">
        <v>1.6E-2</v>
      </c>
      <c r="S1717" s="7">
        <v>56548.976000000002</v>
      </c>
      <c r="T1717" s="7">
        <v>27768.976000000002</v>
      </c>
      <c r="U1717" s="9">
        <v>0.96487060458651852</v>
      </c>
      <c r="V1717" s="7">
        <v>4892013.8914000001</v>
      </c>
      <c r="W1717" s="9">
        <v>2.7996247479944283</v>
      </c>
      <c r="X1717" s="7">
        <v>12419546.555</v>
      </c>
      <c r="Y1717" s="7">
        <v>5370250</v>
      </c>
      <c r="Z1717" s="7">
        <v>167970.55500000002</v>
      </c>
      <c r="AA1717" s="7">
        <v>525011</v>
      </c>
      <c r="AB1717" s="7">
        <v>6356315</v>
      </c>
      <c r="AC1717" s="7">
        <v>0</v>
      </c>
      <c r="AD1717" s="7">
        <v>7527532.6635999996</v>
      </c>
      <c r="AE1717" s="7">
        <v>0</v>
      </c>
      <c r="AF1717" s="7">
        <v>6582846.9154000003</v>
      </c>
      <c r="AG1717" s="7">
        <v>56548.976000000002</v>
      </c>
      <c r="AH1717" s="7">
        <v>7527532.6635999996</v>
      </c>
      <c r="AI1717" s="7">
        <v>1434921</v>
      </c>
      <c r="AJ1717" s="7">
        <v>19696</v>
      </c>
      <c r="AK1717" s="7">
        <v>2950851</v>
      </c>
      <c r="AL1717" s="7">
        <v>22571</v>
      </c>
      <c r="AM1717" s="7">
        <v>664565</v>
      </c>
      <c r="AN1717" s="7">
        <v>0</v>
      </c>
      <c r="AO1717" s="7">
        <v>0</v>
      </c>
      <c r="AP1717" s="7">
        <v>5062750</v>
      </c>
      <c r="AQ1717" s="7">
        <v>342133</v>
      </c>
      <c r="AR1717" s="7">
        <v>1718602</v>
      </c>
      <c r="AS1717" s="7">
        <v>28780</v>
      </c>
      <c r="AT1717" s="7">
        <v>4194374</v>
      </c>
      <c r="AU1717" s="7">
        <v>31847</v>
      </c>
      <c r="AV1717" s="7">
        <v>618892</v>
      </c>
      <c r="AW1717" s="7">
        <v>0</v>
      </c>
      <c r="AX1717" s="7">
        <v>0</v>
      </c>
      <c r="AY1717" s="7">
        <v>5600826</v>
      </c>
      <c r="AZ1717" s="7">
        <v>139489</v>
      </c>
      <c r="BA1717" s="7">
        <v>167970.55500000002</v>
      </c>
      <c r="BB1717" s="7">
        <v>0</v>
      </c>
      <c r="BC1717" s="7">
        <v>0</v>
      </c>
      <c r="BD1717" s="7">
        <v>1805.98</v>
      </c>
      <c r="BE1717" s="7">
        <v>0.31</v>
      </c>
      <c r="BF1717" s="7">
        <v>0</v>
      </c>
      <c r="BG1717" s="7">
        <v>320594</v>
      </c>
      <c r="BH1717" s="7">
        <v>3341</v>
      </c>
      <c r="BI1717" s="7">
        <v>204417</v>
      </c>
      <c r="BJ1717" s="7">
        <v>2813406.4633333334</v>
      </c>
      <c r="BK1717" s="7">
        <v>2049674.0033333334</v>
      </c>
      <c r="BL1717" s="7">
        <v>372246.29666666663</v>
      </c>
      <c r="BM1717" s="7">
        <v>2310437.2466666666</v>
      </c>
      <c r="BN1717" s="130">
        <v>0.64100000000000001</v>
      </c>
      <c r="BO1717" s="131">
        <v>1.475882E-4</v>
      </c>
      <c r="BP1717" s="161">
        <v>3739.9367632611852</v>
      </c>
      <c r="BQ1717" s="162">
        <v>6356315</v>
      </c>
      <c r="BR1717" s="161">
        <v>180008</v>
      </c>
      <c r="BS1717" s="163">
        <v>152572.39499999979</v>
      </c>
      <c r="BT1717" s="163">
        <v>0</v>
      </c>
      <c r="BU1717" s="161">
        <v>6582846.9199999999</v>
      </c>
      <c r="BV1717" s="161">
        <v>56548.98</v>
      </c>
      <c r="BW1717" s="165">
        <v>7374960.2699999996</v>
      </c>
      <c r="BX1717" s="161">
        <v>180008</v>
      </c>
    </row>
    <row r="1718" spans="1:76" ht="14.45" x14ac:dyDescent="0.3">
      <c r="A1718" s="164" t="s">
        <v>31</v>
      </c>
      <c r="B1718" s="6" t="s">
        <v>177</v>
      </c>
      <c r="C1718" s="6" t="s">
        <v>134</v>
      </c>
      <c r="D1718" s="6" t="s">
        <v>37</v>
      </c>
      <c r="E1718" s="6" t="s">
        <v>36</v>
      </c>
      <c r="F1718" s="24" t="str">
        <f>+Tabela1[[#This Row],[WK]]&amp;Tabela1[[#This Row],[PK]]&amp;Tabela1[[#This Row],[GK]]</f>
        <v>221603</v>
      </c>
      <c r="G1718" s="6" t="s">
        <v>1632</v>
      </c>
      <c r="H1718" s="7">
        <v>70629707.975200072</v>
      </c>
      <c r="I1718" s="8">
        <v>1.371</v>
      </c>
      <c r="J1718" s="7">
        <v>96833329.640000015</v>
      </c>
      <c r="K1718" s="8">
        <v>7.0000000000000007E-2</v>
      </c>
      <c r="L1718" s="7">
        <v>6778333.0748000015</v>
      </c>
      <c r="M1718" s="7">
        <v>4613016.0748000015</v>
      </c>
      <c r="N1718" s="9">
        <v>2.1304114246551435</v>
      </c>
      <c r="O1718" s="7">
        <v>1084177</v>
      </c>
      <c r="P1718" s="8">
        <v>1.2949999999999999</v>
      </c>
      <c r="Q1718" s="7">
        <v>1404009</v>
      </c>
      <c r="R1718" s="8">
        <v>1.6E-2</v>
      </c>
      <c r="S1718" s="7">
        <v>22464.144</v>
      </c>
      <c r="T1718" s="7">
        <v>-11919.856</v>
      </c>
      <c r="U1718" s="9">
        <v>-0.34666868310842253</v>
      </c>
      <c r="V1718" s="7">
        <v>4601096.2188000018</v>
      </c>
      <c r="W1718" s="9">
        <v>2.0916916520927171</v>
      </c>
      <c r="X1718" s="7">
        <v>10748262.324999999</v>
      </c>
      <c r="Y1718" s="7">
        <v>3627932</v>
      </c>
      <c r="Z1718" s="7">
        <v>478952.32500000001</v>
      </c>
      <c r="AA1718" s="7">
        <v>547269</v>
      </c>
      <c r="AB1718" s="7">
        <v>6094109</v>
      </c>
      <c r="AC1718" s="7">
        <v>0</v>
      </c>
      <c r="AD1718" s="7">
        <v>6147166.1061999975</v>
      </c>
      <c r="AE1718" s="7">
        <v>0</v>
      </c>
      <c r="AF1718" s="7">
        <v>6778333.0748000015</v>
      </c>
      <c r="AG1718" s="7">
        <v>22464.144</v>
      </c>
      <c r="AH1718" s="7">
        <v>6147166.1061999975</v>
      </c>
      <c r="AI1718" s="7">
        <v>1807899</v>
      </c>
      <c r="AJ1718" s="7">
        <v>16509</v>
      </c>
      <c r="AK1718" s="7">
        <v>3379712</v>
      </c>
      <c r="AL1718" s="7">
        <v>21567</v>
      </c>
      <c r="AM1718" s="7">
        <v>343935</v>
      </c>
      <c r="AN1718" s="7">
        <v>0</v>
      </c>
      <c r="AO1718" s="7">
        <v>0</v>
      </c>
      <c r="AP1718" s="7">
        <v>3962743</v>
      </c>
      <c r="AQ1718" s="7">
        <v>238697</v>
      </c>
      <c r="AR1718" s="7">
        <v>2165317</v>
      </c>
      <c r="AS1718" s="7">
        <v>34384</v>
      </c>
      <c r="AT1718" s="7">
        <v>3685134</v>
      </c>
      <c r="AU1718" s="7">
        <v>15757</v>
      </c>
      <c r="AV1718" s="7">
        <v>655162</v>
      </c>
      <c r="AW1718" s="7">
        <v>0</v>
      </c>
      <c r="AX1718" s="7">
        <v>0</v>
      </c>
      <c r="AY1718" s="7">
        <v>4785736</v>
      </c>
      <c r="AZ1718" s="7">
        <v>100562</v>
      </c>
      <c r="BA1718" s="7">
        <v>478952.32500000001</v>
      </c>
      <c r="BB1718" s="7">
        <v>0</v>
      </c>
      <c r="BC1718" s="7">
        <v>0</v>
      </c>
      <c r="BD1718" s="7">
        <v>5131.49</v>
      </c>
      <c r="BE1718" s="7">
        <v>37.07</v>
      </c>
      <c r="BF1718" s="7">
        <v>0</v>
      </c>
      <c r="BG1718" s="7">
        <v>320594</v>
      </c>
      <c r="BH1718" s="7">
        <v>3433</v>
      </c>
      <c r="BI1718" s="7">
        <v>226675</v>
      </c>
      <c r="BJ1718" s="7">
        <v>3119781.2474999996</v>
      </c>
      <c r="BK1718" s="7">
        <v>2358937.61</v>
      </c>
      <c r="BL1718" s="7">
        <v>184217.61666666667</v>
      </c>
      <c r="BM1718" s="7">
        <v>2674939.3166666669</v>
      </c>
      <c r="BN1718" s="130">
        <v>0.73399999999999999</v>
      </c>
      <c r="BO1718" s="131">
        <v>1.4041220000000001E-4</v>
      </c>
      <c r="BP1718" s="161">
        <v>3557.8424639263712</v>
      </c>
      <c r="BQ1718" s="162">
        <v>6094109</v>
      </c>
      <c r="BR1718" s="161">
        <v>190517</v>
      </c>
      <c r="BS1718" s="163">
        <v>0</v>
      </c>
      <c r="BT1718" s="163">
        <v>0</v>
      </c>
      <c r="BU1718" s="161">
        <v>6778333.0700000003</v>
      </c>
      <c r="BV1718" s="161">
        <v>22464.14</v>
      </c>
      <c r="BW1718" s="165">
        <v>6147166.1100000003</v>
      </c>
      <c r="BX1718" s="161">
        <v>190517</v>
      </c>
    </row>
    <row r="1719" spans="1:76" ht="14.45" x14ac:dyDescent="0.3">
      <c r="A1719" s="164" t="s">
        <v>31</v>
      </c>
      <c r="B1719" s="6" t="s">
        <v>177</v>
      </c>
      <c r="C1719" s="6" t="s">
        <v>134</v>
      </c>
      <c r="D1719" s="6" t="s">
        <v>39</v>
      </c>
      <c r="E1719" s="6" t="s">
        <v>36</v>
      </c>
      <c r="F1719" s="24" t="str">
        <f>+Tabela1[[#This Row],[WK]]&amp;Tabela1[[#This Row],[PK]]&amp;Tabela1[[#This Row],[GK]]</f>
        <v>221604</v>
      </c>
      <c r="G1719" s="6" t="s">
        <v>1633</v>
      </c>
      <c r="H1719" s="7">
        <v>118207948.33759929</v>
      </c>
      <c r="I1719" s="8">
        <v>1.371</v>
      </c>
      <c r="J1719" s="7">
        <v>162063097.17000002</v>
      </c>
      <c r="K1719" s="8">
        <v>7.0000000000000007E-2</v>
      </c>
      <c r="L1719" s="7">
        <v>11344416.801900003</v>
      </c>
      <c r="M1719" s="7">
        <v>8088853.8019000031</v>
      </c>
      <c r="N1719" s="9">
        <v>2.4846251790857687</v>
      </c>
      <c r="O1719" s="7">
        <v>1576370</v>
      </c>
      <c r="P1719" s="8">
        <v>1.2949999999999999</v>
      </c>
      <c r="Q1719" s="7">
        <v>2041399</v>
      </c>
      <c r="R1719" s="8">
        <v>1.6E-2</v>
      </c>
      <c r="S1719" s="7">
        <v>32662.384000000002</v>
      </c>
      <c r="T1719" s="7">
        <v>8116.3840000000018</v>
      </c>
      <c r="U1719" s="9">
        <v>0.33066014829300094</v>
      </c>
      <c r="V1719" s="7">
        <v>8096970.1859000027</v>
      </c>
      <c r="W1719" s="9">
        <v>2.4685064386274975</v>
      </c>
      <c r="X1719" s="7">
        <v>17897752.937939711</v>
      </c>
      <c r="Y1719" s="7">
        <v>4614907</v>
      </c>
      <c r="Z1719" s="7">
        <v>201852.78</v>
      </c>
      <c r="AA1719" s="7">
        <v>797186.15793971298</v>
      </c>
      <c r="AB1719" s="7">
        <v>9535367</v>
      </c>
      <c r="AC1719" s="7">
        <v>2748440</v>
      </c>
      <c r="AD1719" s="7">
        <v>9800782.7520397101</v>
      </c>
      <c r="AE1719" s="7">
        <v>0</v>
      </c>
      <c r="AF1719" s="7">
        <v>11344416.801900003</v>
      </c>
      <c r="AG1719" s="7">
        <v>32662.384000000002</v>
      </c>
      <c r="AH1719" s="7">
        <v>9800782.7520397101</v>
      </c>
      <c r="AI1719" s="7">
        <v>2718184</v>
      </c>
      <c r="AJ1719" s="7">
        <v>11584</v>
      </c>
      <c r="AK1719" s="7">
        <v>7066466</v>
      </c>
      <c r="AL1719" s="7">
        <v>0</v>
      </c>
      <c r="AM1719" s="7">
        <v>803779</v>
      </c>
      <c r="AN1719" s="7">
        <v>0</v>
      </c>
      <c r="AO1719" s="7">
        <v>0</v>
      </c>
      <c r="AP1719" s="7">
        <v>7768504</v>
      </c>
      <c r="AQ1719" s="7">
        <v>354067</v>
      </c>
      <c r="AR1719" s="7">
        <v>3255563</v>
      </c>
      <c r="AS1719" s="7">
        <v>24546</v>
      </c>
      <c r="AT1719" s="7">
        <v>7754577</v>
      </c>
      <c r="AU1719" s="7">
        <v>0</v>
      </c>
      <c r="AV1719" s="7">
        <v>741799</v>
      </c>
      <c r="AW1719" s="7">
        <v>0</v>
      </c>
      <c r="AX1719" s="7">
        <v>0</v>
      </c>
      <c r="AY1719" s="7">
        <v>8721478</v>
      </c>
      <c r="AZ1719" s="7">
        <v>154086</v>
      </c>
      <c r="BA1719" s="7">
        <v>201852.78</v>
      </c>
      <c r="BB1719" s="7">
        <v>0</v>
      </c>
      <c r="BC1719" s="7">
        <v>0</v>
      </c>
      <c r="BD1719" s="7">
        <v>2170.46</v>
      </c>
      <c r="BE1719" s="7">
        <v>0</v>
      </c>
      <c r="BF1719" s="7">
        <v>0</v>
      </c>
      <c r="BG1719" s="7">
        <v>528238.15793971298</v>
      </c>
      <c r="BH1719" s="7">
        <v>5891</v>
      </c>
      <c r="BI1719" s="7">
        <v>268948</v>
      </c>
      <c r="BJ1719" s="7">
        <v>3701456.4083333332</v>
      </c>
      <c r="BK1719" s="7">
        <v>1908433.7866666662</v>
      </c>
      <c r="BL1719" s="7">
        <v>228472.34</v>
      </c>
      <c r="BM1719" s="7">
        <v>6715145.8066666676</v>
      </c>
      <c r="BN1719" s="130">
        <v>0.76300000000000001</v>
      </c>
      <c r="BO1719" s="131">
        <v>2.056433E-4</v>
      </c>
      <c r="BP1719" s="161">
        <v>5211.6989298628978</v>
      </c>
      <c r="BQ1719" s="162">
        <v>9535367</v>
      </c>
      <c r="BR1719" s="161">
        <v>316131</v>
      </c>
      <c r="BS1719" s="163">
        <v>0</v>
      </c>
      <c r="BT1719" s="163">
        <v>1290318.0620602891</v>
      </c>
      <c r="BU1719" s="161">
        <v>11344416.800000001</v>
      </c>
      <c r="BV1719" s="161">
        <v>32662.38</v>
      </c>
      <c r="BW1719" s="165">
        <v>11091100.812060289</v>
      </c>
      <c r="BX1719" s="161">
        <v>316131</v>
      </c>
    </row>
    <row r="1720" spans="1:76" ht="14.45" x14ac:dyDescent="0.3">
      <c r="A1720" s="164" t="s">
        <v>31</v>
      </c>
      <c r="B1720" s="6" t="s">
        <v>177</v>
      </c>
      <c r="C1720" s="6" t="s">
        <v>134</v>
      </c>
      <c r="D1720" s="6" t="s">
        <v>42</v>
      </c>
      <c r="E1720" s="6" t="s">
        <v>40</v>
      </c>
      <c r="F1720" s="24" t="str">
        <f>+Tabela1[[#This Row],[WK]]&amp;Tabela1[[#This Row],[PK]]&amp;Tabela1[[#This Row],[GK]]</f>
        <v>221605</v>
      </c>
      <c r="G1720" s="6" t="s">
        <v>1634</v>
      </c>
      <c r="H1720" s="7">
        <v>506293112.34900022</v>
      </c>
      <c r="I1720" s="8">
        <v>1.371</v>
      </c>
      <c r="J1720" s="7">
        <v>694127857.03000009</v>
      </c>
      <c r="K1720" s="8">
        <v>7.0000000000000007E-2</v>
      </c>
      <c r="L1720" s="7">
        <v>48588949.992100008</v>
      </c>
      <c r="M1720" s="7">
        <v>29957525.992100008</v>
      </c>
      <c r="N1720" s="9">
        <v>1.6079031850759238</v>
      </c>
      <c r="O1720" s="7">
        <v>120943973</v>
      </c>
      <c r="P1720" s="8">
        <v>1.2949999999999999</v>
      </c>
      <c r="Q1720" s="7">
        <v>156622445</v>
      </c>
      <c r="R1720" s="8">
        <v>1.6E-2</v>
      </c>
      <c r="S1720" s="7">
        <v>2505959.12</v>
      </c>
      <c r="T1720" s="7">
        <v>507295.12000000011</v>
      </c>
      <c r="U1720" s="9">
        <v>0.25381710982936606</v>
      </c>
      <c r="V1720" s="7">
        <v>30464821.112100005</v>
      </c>
      <c r="W1720" s="9">
        <v>1.4767179428463904</v>
      </c>
      <c r="X1720" s="7">
        <v>35895399.531407952</v>
      </c>
      <c r="Y1720" s="7">
        <v>4575658</v>
      </c>
      <c r="Z1720" s="7">
        <v>529075.60499999998</v>
      </c>
      <c r="AA1720" s="7">
        <v>2239224.9264079509</v>
      </c>
      <c r="AB1720" s="7">
        <v>26441628</v>
      </c>
      <c r="AC1720" s="7">
        <v>2109813</v>
      </c>
      <c r="AD1720" s="7">
        <v>5430578.4193079444</v>
      </c>
      <c r="AE1720" s="7">
        <v>0</v>
      </c>
      <c r="AF1720" s="7">
        <v>48588949.992100008</v>
      </c>
      <c r="AG1720" s="7">
        <v>2505959.12</v>
      </c>
      <c r="AH1720" s="7">
        <v>5430578.4193079444</v>
      </c>
      <c r="AI1720" s="7">
        <v>15556030</v>
      </c>
      <c r="AJ1720" s="7">
        <v>1496038</v>
      </c>
      <c r="AK1720" s="7">
        <v>5435726</v>
      </c>
      <c r="AL1720" s="7">
        <v>692527</v>
      </c>
      <c r="AM1720" s="7">
        <v>785864</v>
      </c>
      <c r="AN1720" s="7">
        <v>0</v>
      </c>
      <c r="AO1720" s="7">
        <v>0</v>
      </c>
      <c r="AP1720" s="7">
        <v>21767374</v>
      </c>
      <c r="AQ1720" s="7">
        <v>1515726</v>
      </c>
      <c r="AR1720" s="7">
        <v>18631424</v>
      </c>
      <c r="AS1720" s="7">
        <v>1998664</v>
      </c>
      <c r="AT1720" s="7">
        <v>7896416</v>
      </c>
      <c r="AU1720" s="7">
        <v>877087</v>
      </c>
      <c r="AV1720" s="7">
        <v>821602</v>
      </c>
      <c r="AW1720" s="7">
        <v>0</v>
      </c>
      <c r="AX1720" s="7">
        <v>0</v>
      </c>
      <c r="AY1720" s="7">
        <v>24215732</v>
      </c>
      <c r="AZ1720" s="7">
        <v>639052</v>
      </c>
      <c r="BA1720" s="7">
        <v>529075.60499999998</v>
      </c>
      <c r="BB1720" s="7">
        <v>0</v>
      </c>
      <c r="BC1720" s="7">
        <v>33.51</v>
      </c>
      <c r="BD1720" s="7">
        <v>5288.52</v>
      </c>
      <c r="BE1720" s="7">
        <v>577.53</v>
      </c>
      <c r="BF1720" s="7">
        <v>0</v>
      </c>
      <c r="BG1720" s="7">
        <v>1525353.9264079509</v>
      </c>
      <c r="BH1720" s="7">
        <v>17011</v>
      </c>
      <c r="BI1720" s="7">
        <v>713871</v>
      </c>
      <c r="BJ1720" s="7">
        <v>9824968.3608333338</v>
      </c>
      <c r="BK1720" s="7">
        <v>7596692.3466666657</v>
      </c>
      <c r="BL1720" s="7">
        <v>2407555.1</v>
      </c>
      <c r="BM1720" s="7">
        <v>4097993.8566666674</v>
      </c>
      <c r="BN1720" s="130">
        <v>0.92600000000000005</v>
      </c>
      <c r="BO1720" s="131">
        <v>6.7779419999999997E-4</v>
      </c>
      <c r="BP1720" s="161">
        <v>17175.894707037125</v>
      </c>
      <c r="BQ1720" s="162">
        <v>26441628</v>
      </c>
      <c r="BR1720" s="161">
        <v>885852</v>
      </c>
      <c r="BS1720" s="163">
        <v>0</v>
      </c>
      <c r="BT1720" s="163">
        <v>2940341.4685920477</v>
      </c>
      <c r="BU1720" s="161">
        <v>48588949.990000002</v>
      </c>
      <c r="BV1720" s="161">
        <v>2505959.12</v>
      </c>
      <c r="BW1720" s="165">
        <v>8370919.8885920476</v>
      </c>
      <c r="BX1720" s="161">
        <v>885852</v>
      </c>
    </row>
    <row r="1721" spans="1:76" ht="14.45" x14ac:dyDescent="0.3">
      <c r="A1721" s="164" t="s">
        <v>31</v>
      </c>
      <c r="B1721" s="6" t="s">
        <v>191</v>
      </c>
      <c r="C1721" s="6" t="s">
        <v>33</v>
      </c>
      <c r="D1721" s="6" t="s">
        <v>33</v>
      </c>
      <c r="E1721" s="6" t="s">
        <v>34</v>
      </c>
      <c r="F1721" s="24" t="str">
        <f>+Tabela1[[#This Row],[WK]]&amp;Tabela1[[#This Row],[PK]]&amp;Tabela1[[#This Row],[GK]]</f>
        <v>240101</v>
      </c>
      <c r="G1721" s="6" t="s">
        <v>1635</v>
      </c>
      <c r="H1721" s="7">
        <v>2247913548.8709993</v>
      </c>
      <c r="I1721" s="8">
        <v>1.371</v>
      </c>
      <c r="J1721" s="7">
        <v>3081889475.4900002</v>
      </c>
      <c r="K1721" s="8">
        <v>7.0000000000000007E-2</v>
      </c>
      <c r="L1721" s="7">
        <v>215732263.28430003</v>
      </c>
      <c r="M1721" s="7">
        <v>119120453.28430003</v>
      </c>
      <c r="N1721" s="9">
        <v>1.2329802462483628</v>
      </c>
      <c r="O1721" s="7">
        <v>184596300</v>
      </c>
      <c r="P1721" s="8">
        <v>1.2949999999999999</v>
      </c>
      <c r="Q1721" s="7">
        <v>239052209</v>
      </c>
      <c r="R1721" s="8">
        <v>1.6E-2</v>
      </c>
      <c r="S1721" s="7">
        <v>3824835.344</v>
      </c>
      <c r="T1721" s="7">
        <v>-1237270.656</v>
      </c>
      <c r="U1721" s="9">
        <v>-0.24441816429762631</v>
      </c>
      <c r="V1721" s="7">
        <v>117883182.62830004</v>
      </c>
      <c r="W1721" s="9">
        <v>1.1594240417404602</v>
      </c>
      <c r="X1721" s="7">
        <v>81507101.108673528</v>
      </c>
      <c r="Y1721" s="7">
        <v>0</v>
      </c>
      <c r="Z1721" s="7">
        <v>192.82</v>
      </c>
      <c r="AA1721" s="7">
        <v>6759707.2886735229</v>
      </c>
      <c r="AB1721" s="7">
        <v>74747201</v>
      </c>
      <c r="AC1721" s="7">
        <v>0</v>
      </c>
      <c r="AD1721" s="7">
        <v>0</v>
      </c>
      <c r="AE1721" s="7">
        <v>-7928769.9609829774</v>
      </c>
      <c r="AF1721" s="7">
        <v>207803493.32331705</v>
      </c>
      <c r="AG1721" s="7">
        <v>3824835.344</v>
      </c>
      <c r="AH1721" s="7">
        <v>0</v>
      </c>
      <c r="AI1721" s="7">
        <v>80664589</v>
      </c>
      <c r="AJ1721" s="7">
        <v>5541742</v>
      </c>
      <c r="AK1721" s="7">
        <v>0</v>
      </c>
      <c r="AL1721" s="7">
        <v>1420520</v>
      </c>
      <c r="AM1721" s="7">
        <v>2148924</v>
      </c>
      <c r="AN1721" s="7">
        <v>0</v>
      </c>
      <c r="AO1721" s="7">
        <v>0</v>
      </c>
      <c r="AP1721" s="7">
        <v>55413002</v>
      </c>
      <c r="AQ1721" s="7">
        <v>4929092</v>
      </c>
      <c r="AR1721" s="7">
        <v>96611810</v>
      </c>
      <c r="AS1721" s="7">
        <v>5062106</v>
      </c>
      <c r="AT1721" s="7">
        <v>0</v>
      </c>
      <c r="AU1721" s="7">
        <v>1369893</v>
      </c>
      <c r="AV1721" s="7">
        <v>2197293</v>
      </c>
      <c r="AW1721" s="7">
        <v>0</v>
      </c>
      <c r="AX1721" s="7">
        <v>0</v>
      </c>
      <c r="AY1721" s="7">
        <v>65598169</v>
      </c>
      <c r="AZ1721" s="7">
        <v>2089084</v>
      </c>
      <c r="BA1721" s="7">
        <v>192.82</v>
      </c>
      <c r="BB1721" s="7">
        <v>0</v>
      </c>
      <c r="BC1721" s="7">
        <v>0</v>
      </c>
      <c r="BD1721" s="7">
        <v>0</v>
      </c>
      <c r="BE1721" s="7">
        <v>0</v>
      </c>
      <c r="BF1721" s="7">
        <v>6.22</v>
      </c>
      <c r="BG1721" s="7">
        <v>4828479.2886735229</v>
      </c>
      <c r="BH1721" s="7">
        <v>53848</v>
      </c>
      <c r="BI1721" s="7">
        <v>1931228</v>
      </c>
      <c r="BJ1721" s="7">
        <v>26579571.251666673</v>
      </c>
      <c r="BK1721" s="7">
        <v>21667367.42666667</v>
      </c>
      <c r="BL1721" s="7">
        <v>5835021.2466666661</v>
      </c>
      <c r="BM1721" s="7">
        <v>7978772.8066666648</v>
      </c>
      <c r="BN1721" s="130">
        <v>1.296</v>
      </c>
      <c r="BO1721" s="131">
        <v>1.9372427000000001E-3</v>
      </c>
      <c r="BP1721" s="161">
        <v>49092.422997040288</v>
      </c>
      <c r="BQ1721" s="162">
        <v>74747201</v>
      </c>
      <c r="BR1721" s="161">
        <v>3436340</v>
      </c>
      <c r="BS1721" s="163">
        <v>14099870.267317064</v>
      </c>
      <c r="BT1721" s="163">
        <v>0</v>
      </c>
      <c r="BU1721" s="161">
        <v>193703623.06</v>
      </c>
      <c r="BV1721" s="161">
        <v>3824835.34</v>
      </c>
      <c r="BW1721" s="165">
        <v>0</v>
      </c>
      <c r="BX1721" s="161">
        <v>3436340</v>
      </c>
    </row>
    <row r="1722" spans="1:76" ht="14.45" x14ac:dyDescent="0.3">
      <c r="A1722" s="164" t="s">
        <v>31</v>
      </c>
      <c r="B1722" s="6" t="s">
        <v>191</v>
      </c>
      <c r="C1722" s="6" t="s">
        <v>33</v>
      </c>
      <c r="D1722" s="6" t="s">
        <v>32</v>
      </c>
      <c r="E1722" s="6" t="s">
        <v>34</v>
      </c>
      <c r="F1722" s="24" t="str">
        <f>+Tabela1[[#This Row],[WK]]&amp;Tabela1[[#This Row],[PK]]&amp;Tabela1[[#This Row],[GK]]</f>
        <v>240102</v>
      </c>
      <c r="G1722" s="6" t="s">
        <v>1636</v>
      </c>
      <c r="H1722" s="7">
        <v>1261107666.5344057</v>
      </c>
      <c r="I1722" s="8">
        <v>1.371</v>
      </c>
      <c r="J1722" s="7">
        <v>1728978610.8200002</v>
      </c>
      <c r="K1722" s="8">
        <v>7.0000000000000007E-2</v>
      </c>
      <c r="L1722" s="7">
        <v>121028502.75740002</v>
      </c>
      <c r="M1722" s="7">
        <v>70150447.757400021</v>
      </c>
      <c r="N1722" s="9">
        <v>1.3787957844968723</v>
      </c>
      <c r="O1722" s="7">
        <v>99990259</v>
      </c>
      <c r="P1722" s="8">
        <v>1.2949999999999999</v>
      </c>
      <c r="Q1722" s="7">
        <v>129487385</v>
      </c>
      <c r="R1722" s="8">
        <v>1.6E-2</v>
      </c>
      <c r="S1722" s="7">
        <v>2071798.1600000001</v>
      </c>
      <c r="T1722" s="7">
        <v>-380705.83999999985</v>
      </c>
      <c r="U1722" s="9">
        <v>-0.15523148586098121</v>
      </c>
      <c r="V1722" s="7">
        <v>69769741.917400017</v>
      </c>
      <c r="W1722" s="9">
        <v>1.3082507145181062</v>
      </c>
      <c r="X1722" s="7">
        <v>41590600.728723034</v>
      </c>
      <c r="Y1722" s="7">
        <v>0</v>
      </c>
      <c r="Z1722" s="7">
        <v>0</v>
      </c>
      <c r="AA1722" s="7">
        <v>4225456.7287230361</v>
      </c>
      <c r="AB1722" s="7">
        <v>37365144</v>
      </c>
      <c r="AC1722" s="7">
        <v>0</v>
      </c>
      <c r="AD1722" s="7">
        <v>0</v>
      </c>
      <c r="AE1722" s="7">
        <v>-5677481.3048749147</v>
      </c>
      <c r="AF1722" s="7">
        <v>115351021.45252511</v>
      </c>
      <c r="AG1722" s="7">
        <v>2071798.1600000001</v>
      </c>
      <c r="AH1722" s="7">
        <v>0</v>
      </c>
      <c r="AI1722" s="7">
        <v>42479873</v>
      </c>
      <c r="AJ1722" s="7">
        <v>2579832</v>
      </c>
      <c r="AK1722" s="7">
        <v>0</v>
      </c>
      <c r="AL1722" s="7">
        <v>1077795</v>
      </c>
      <c r="AM1722" s="7">
        <v>1959341</v>
      </c>
      <c r="AN1722" s="7">
        <v>0</v>
      </c>
      <c r="AO1722" s="7">
        <v>0</v>
      </c>
      <c r="AP1722" s="7">
        <v>28756900</v>
      </c>
      <c r="AQ1722" s="7">
        <v>2641580</v>
      </c>
      <c r="AR1722" s="7">
        <v>50878055</v>
      </c>
      <c r="AS1722" s="7">
        <v>2452504</v>
      </c>
      <c r="AT1722" s="7">
        <v>0</v>
      </c>
      <c r="AU1722" s="7">
        <v>1086291</v>
      </c>
      <c r="AV1722" s="7">
        <v>1899240</v>
      </c>
      <c r="AW1722" s="7">
        <v>0</v>
      </c>
      <c r="AX1722" s="7">
        <v>0</v>
      </c>
      <c r="AY1722" s="7">
        <v>32733477</v>
      </c>
      <c r="AZ1722" s="7">
        <v>1133750</v>
      </c>
      <c r="BA1722" s="7">
        <v>0</v>
      </c>
      <c r="BB1722" s="7">
        <v>0</v>
      </c>
      <c r="BC1722" s="7">
        <v>0</v>
      </c>
      <c r="BD1722" s="7">
        <v>0</v>
      </c>
      <c r="BE1722" s="7">
        <v>0</v>
      </c>
      <c r="BF1722" s="7">
        <v>0</v>
      </c>
      <c r="BG1722" s="7">
        <v>2678941.7287230361</v>
      </c>
      <c r="BH1722" s="7">
        <v>29876</v>
      </c>
      <c r="BI1722" s="7">
        <v>1546515</v>
      </c>
      <c r="BJ1722" s="7">
        <v>21284672.234999999</v>
      </c>
      <c r="BK1722" s="7">
        <v>0</v>
      </c>
      <c r="BL1722" s="7">
        <v>24764203.970000003</v>
      </c>
      <c r="BM1722" s="7">
        <v>35610280.999999993</v>
      </c>
      <c r="BN1722" s="130">
        <v>1.274</v>
      </c>
      <c r="BO1722" s="131">
        <v>1.1072634E-3</v>
      </c>
      <c r="BP1722" s="161">
        <v>28059.530905741023</v>
      </c>
      <c r="BQ1722" s="162">
        <v>37365144</v>
      </c>
      <c r="BR1722" s="161">
        <v>2076988</v>
      </c>
      <c r="BS1722" s="163">
        <v>14091278.012525106</v>
      </c>
      <c r="BT1722" s="163">
        <v>0</v>
      </c>
      <c r="BU1722" s="161">
        <v>101259743.44</v>
      </c>
      <c r="BV1722" s="161">
        <v>2071798.16</v>
      </c>
      <c r="BW1722" s="165">
        <v>0</v>
      </c>
      <c r="BX1722" s="161">
        <v>2076988</v>
      </c>
    </row>
    <row r="1723" spans="1:76" ht="14.45" x14ac:dyDescent="0.3">
      <c r="A1723" s="164" t="s">
        <v>31</v>
      </c>
      <c r="B1723" s="6" t="s">
        <v>191</v>
      </c>
      <c r="C1723" s="6" t="s">
        <v>33</v>
      </c>
      <c r="D1723" s="6" t="s">
        <v>37</v>
      </c>
      <c r="E1723" s="6" t="s">
        <v>34</v>
      </c>
      <c r="F1723" s="24" t="str">
        <f>+Tabela1[[#This Row],[WK]]&amp;Tabela1[[#This Row],[PK]]&amp;Tabela1[[#This Row],[GK]]</f>
        <v>240103</v>
      </c>
      <c r="G1723" s="6" t="s">
        <v>1637</v>
      </c>
      <c r="H1723" s="7">
        <v>346098683.64939964</v>
      </c>
      <c r="I1723" s="8">
        <v>1.371</v>
      </c>
      <c r="J1723" s="7">
        <v>474501295.27999997</v>
      </c>
      <c r="K1723" s="8">
        <v>7.0000000000000007E-2</v>
      </c>
      <c r="L1723" s="7">
        <v>33215090.669600002</v>
      </c>
      <c r="M1723" s="7">
        <v>19743976.669600002</v>
      </c>
      <c r="N1723" s="9">
        <v>1.465652853179032</v>
      </c>
      <c r="O1723" s="7">
        <v>33309717</v>
      </c>
      <c r="P1723" s="8">
        <v>1.2949999999999999</v>
      </c>
      <c r="Q1723" s="7">
        <v>43136084</v>
      </c>
      <c r="R1723" s="8">
        <v>1.6E-2</v>
      </c>
      <c r="S1723" s="7">
        <v>690177.34400000004</v>
      </c>
      <c r="T1723" s="7">
        <v>102356.34400000004</v>
      </c>
      <c r="U1723" s="9">
        <v>0.17412842344863494</v>
      </c>
      <c r="V1723" s="7">
        <v>19846333.013599999</v>
      </c>
      <c r="W1723" s="9">
        <v>1.4116526617129961</v>
      </c>
      <c r="X1723" s="7">
        <v>11831824.45808146</v>
      </c>
      <c r="Y1723" s="7">
        <v>0</v>
      </c>
      <c r="Z1723" s="7">
        <v>0</v>
      </c>
      <c r="AA1723" s="7">
        <v>1132972.4580814592</v>
      </c>
      <c r="AB1723" s="7">
        <v>10698852</v>
      </c>
      <c r="AC1723" s="7">
        <v>0</v>
      </c>
      <c r="AD1723" s="7">
        <v>0</v>
      </c>
      <c r="AE1723" s="7">
        <v>-1232322.0861867035</v>
      </c>
      <c r="AF1723" s="7">
        <v>31982768.583413299</v>
      </c>
      <c r="AG1723" s="7">
        <v>690177.34400000004</v>
      </c>
      <c r="AH1723" s="7">
        <v>0</v>
      </c>
      <c r="AI1723" s="7">
        <v>11247506</v>
      </c>
      <c r="AJ1723" s="7">
        <v>550871</v>
      </c>
      <c r="AK1723" s="7">
        <v>2323276</v>
      </c>
      <c r="AL1723" s="7">
        <v>0</v>
      </c>
      <c r="AM1723" s="7">
        <v>526448</v>
      </c>
      <c r="AN1723" s="7">
        <v>0</v>
      </c>
      <c r="AO1723" s="7">
        <v>0</v>
      </c>
      <c r="AP1723" s="7">
        <v>7837283</v>
      </c>
      <c r="AQ1723" s="7">
        <v>700178</v>
      </c>
      <c r="AR1723" s="7">
        <v>13471114</v>
      </c>
      <c r="AS1723" s="7">
        <v>587821</v>
      </c>
      <c r="AT1723" s="7">
        <v>2301784</v>
      </c>
      <c r="AU1723" s="7">
        <v>0</v>
      </c>
      <c r="AV1723" s="7">
        <v>834546</v>
      </c>
      <c r="AW1723" s="7">
        <v>0</v>
      </c>
      <c r="AX1723" s="7">
        <v>0</v>
      </c>
      <c r="AY1723" s="7">
        <v>9520016</v>
      </c>
      <c r="AZ1723" s="7">
        <v>285465</v>
      </c>
      <c r="BA1723" s="7">
        <v>0</v>
      </c>
      <c r="BB1723" s="7">
        <v>0</v>
      </c>
      <c r="BC1723" s="7">
        <v>0</v>
      </c>
      <c r="BD1723" s="7">
        <v>0</v>
      </c>
      <c r="BE1723" s="7">
        <v>0</v>
      </c>
      <c r="BF1723" s="7">
        <v>0</v>
      </c>
      <c r="BG1723" s="7">
        <v>760121.45808145904</v>
      </c>
      <c r="BH1723" s="7">
        <v>8477</v>
      </c>
      <c r="BI1723" s="7">
        <v>372851</v>
      </c>
      <c r="BJ1723" s="7">
        <v>5131626.4950000001</v>
      </c>
      <c r="BK1723" s="7">
        <v>0</v>
      </c>
      <c r="BL1723" s="7">
        <v>7587537.1600000001</v>
      </c>
      <c r="BM1723" s="7">
        <v>5351431.66</v>
      </c>
      <c r="BN1723" s="130">
        <v>1.3089999999999999</v>
      </c>
      <c r="BO1723" s="131">
        <v>2.7587830000000001E-4</v>
      </c>
      <c r="BP1723" s="161">
        <v>6991.6206799542979</v>
      </c>
      <c r="BQ1723" s="162">
        <v>10698852</v>
      </c>
      <c r="BR1723" s="161">
        <v>466651</v>
      </c>
      <c r="BS1723" s="163">
        <v>1909461.2874132963</v>
      </c>
      <c r="BT1723" s="163">
        <v>0</v>
      </c>
      <c r="BU1723" s="161">
        <v>30073307.300000001</v>
      </c>
      <c r="BV1723" s="161">
        <v>690177.34</v>
      </c>
      <c r="BW1723" s="165">
        <v>0</v>
      </c>
      <c r="BX1723" s="161">
        <v>466651</v>
      </c>
    </row>
    <row r="1724" spans="1:76" ht="14.45" x14ac:dyDescent="0.3">
      <c r="A1724" s="164" t="s">
        <v>31</v>
      </c>
      <c r="B1724" s="6" t="s">
        <v>191</v>
      </c>
      <c r="C1724" s="6" t="s">
        <v>33</v>
      </c>
      <c r="D1724" s="6" t="s">
        <v>39</v>
      </c>
      <c r="E1724" s="6" t="s">
        <v>36</v>
      </c>
      <c r="F1724" s="24" t="str">
        <f>+Tabela1[[#This Row],[WK]]&amp;Tabela1[[#This Row],[PK]]&amp;Tabela1[[#This Row],[GK]]</f>
        <v>240104</v>
      </c>
      <c r="G1724" s="6" t="s">
        <v>263</v>
      </c>
      <c r="H1724" s="7">
        <v>694841892.79699922</v>
      </c>
      <c r="I1724" s="8">
        <v>1.371</v>
      </c>
      <c r="J1724" s="7">
        <v>952628235.02999997</v>
      </c>
      <c r="K1724" s="8">
        <v>7.0000000000000007E-2</v>
      </c>
      <c r="L1724" s="7">
        <v>66683976.452100001</v>
      </c>
      <c r="M1724" s="7">
        <v>30413198.452100001</v>
      </c>
      <c r="N1724" s="9">
        <v>0.83850416586321919</v>
      </c>
      <c r="O1724" s="7">
        <v>16859485</v>
      </c>
      <c r="P1724" s="8">
        <v>1.2949999999999999</v>
      </c>
      <c r="Q1724" s="7">
        <v>21833033</v>
      </c>
      <c r="R1724" s="8">
        <v>1.6E-2</v>
      </c>
      <c r="S1724" s="7">
        <v>349328.52799999999</v>
      </c>
      <c r="T1724" s="7">
        <v>132550.52799999999</v>
      </c>
      <c r="U1724" s="9">
        <v>0.61145747262176042</v>
      </c>
      <c r="V1724" s="7">
        <v>30545748.980099998</v>
      </c>
      <c r="W1724" s="9">
        <v>0.83715524767128824</v>
      </c>
      <c r="X1724" s="7">
        <v>23389630.664455377</v>
      </c>
      <c r="Y1724" s="7">
        <v>0</v>
      </c>
      <c r="Z1724" s="7">
        <v>0</v>
      </c>
      <c r="AA1724" s="7">
        <v>2968854.6644553784</v>
      </c>
      <c r="AB1724" s="7">
        <v>20420776</v>
      </c>
      <c r="AC1724" s="7">
        <v>0</v>
      </c>
      <c r="AD1724" s="7">
        <v>0</v>
      </c>
      <c r="AE1724" s="7">
        <v>-6947685.6397589715</v>
      </c>
      <c r="AF1724" s="7">
        <v>59736290.812341027</v>
      </c>
      <c r="AG1724" s="7">
        <v>349328.52799999999</v>
      </c>
      <c r="AH1724" s="7">
        <v>0</v>
      </c>
      <c r="AI1724" s="7">
        <v>30283745</v>
      </c>
      <c r="AJ1724" s="7">
        <v>128663</v>
      </c>
      <c r="AK1724" s="7">
        <v>0</v>
      </c>
      <c r="AL1724" s="7">
        <v>0</v>
      </c>
      <c r="AM1724" s="7">
        <v>1576789</v>
      </c>
      <c r="AN1724" s="7">
        <v>0</v>
      </c>
      <c r="AO1724" s="7">
        <v>0</v>
      </c>
      <c r="AP1724" s="7">
        <v>16991665</v>
      </c>
      <c r="AQ1724" s="7">
        <v>1193485</v>
      </c>
      <c r="AR1724" s="7">
        <v>36270778</v>
      </c>
      <c r="AS1724" s="7">
        <v>216778</v>
      </c>
      <c r="AT1724" s="7">
        <v>0</v>
      </c>
      <c r="AU1724" s="7">
        <v>0</v>
      </c>
      <c r="AV1724" s="7">
        <v>1545417</v>
      </c>
      <c r="AW1724" s="7">
        <v>0</v>
      </c>
      <c r="AX1724" s="7">
        <v>0</v>
      </c>
      <c r="AY1724" s="7">
        <v>19687462</v>
      </c>
      <c r="AZ1724" s="7">
        <v>496320</v>
      </c>
      <c r="BA1724" s="7">
        <v>0</v>
      </c>
      <c r="BB1724" s="7">
        <v>0</v>
      </c>
      <c r="BC1724" s="7">
        <v>0</v>
      </c>
      <c r="BD1724" s="7">
        <v>0</v>
      </c>
      <c r="BE1724" s="7">
        <v>0</v>
      </c>
      <c r="BF1724" s="7">
        <v>0</v>
      </c>
      <c r="BG1724" s="7">
        <v>1126507.6644553782</v>
      </c>
      <c r="BH1724" s="7">
        <v>12563</v>
      </c>
      <c r="BI1724" s="7">
        <v>1842347</v>
      </c>
      <c r="BJ1724" s="7">
        <v>25356316.092499994</v>
      </c>
      <c r="BK1724" s="7">
        <v>19193417.95666666</v>
      </c>
      <c r="BL1724" s="7">
        <v>5874653.6900000004</v>
      </c>
      <c r="BM1724" s="7">
        <v>12902285.163333334</v>
      </c>
      <c r="BN1724" s="130">
        <v>1.6319999999999999</v>
      </c>
      <c r="BO1724" s="131">
        <v>4.203244E-4</v>
      </c>
      <c r="BP1724" s="161">
        <v>10651.515992958421</v>
      </c>
      <c r="BQ1724" s="162">
        <v>20420776</v>
      </c>
      <c r="BR1724" s="161">
        <v>1058885</v>
      </c>
      <c r="BS1724" s="163">
        <v>0</v>
      </c>
      <c r="BT1724" s="163">
        <v>2190020.6596589759</v>
      </c>
      <c r="BU1724" s="161">
        <v>59736290.810000002</v>
      </c>
      <c r="BV1724" s="161">
        <v>349328.53</v>
      </c>
      <c r="BW1724" s="165">
        <v>2190020.6596589759</v>
      </c>
      <c r="BX1724" s="161">
        <v>1058885</v>
      </c>
    </row>
    <row r="1725" spans="1:76" ht="14.45" x14ac:dyDescent="0.3">
      <c r="A1725" s="164" t="s">
        <v>31</v>
      </c>
      <c r="B1725" s="6" t="s">
        <v>191</v>
      </c>
      <c r="C1725" s="6" t="s">
        <v>33</v>
      </c>
      <c r="D1725" s="6" t="s">
        <v>42</v>
      </c>
      <c r="E1725" s="6" t="s">
        <v>36</v>
      </c>
      <c r="F1725" s="24" t="str">
        <f>+Tabela1[[#This Row],[WK]]&amp;Tabela1[[#This Row],[PK]]&amp;Tabela1[[#This Row],[GK]]</f>
        <v>240105</v>
      </c>
      <c r="G1725" s="6" t="s">
        <v>1638</v>
      </c>
      <c r="H1725" s="7">
        <v>327079783.17239952</v>
      </c>
      <c r="I1725" s="8">
        <v>1.371</v>
      </c>
      <c r="J1725" s="7">
        <v>448426382.72999996</v>
      </c>
      <c r="K1725" s="8">
        <v>7.0000000000000007E-2</v>
      </c>
      <c r="L1725" s="7">
        <v>31389846.791099999</v>
      </c>
      <c r="M1725" s="7">
        <v>18436102.791099999</v>
      </c>
      <c r="N1725" s="9">
        <v>1.4232258095497332</v>
      </c>
      <c r="O1725" s="7">
        <v>10004348</v>
      </c>
      <c r="P1725" s="8">
        <v>1.2949999999999999</v>
      </c>
      <c r="Q1725" s="7">
        <v>12955631</v>
      </c>
      <c r="R1725" s="8">
        <v>1.6E-2</v>
      </c>
      <c r="S1725" s="7">
        <v>207290.09599999999</v>
      </c>
      <c r="T1725" s="7">
        <v>133696.09599999999</v>
      </c>
      <c r="U1725" s="9">
        <v>1.8166711416691577</v>
      </c>
      <c r="V1725" s="7">
        <v>18569798.8871</v>
      </c>
      <c r="W1725" s="9">
        <v>1.4254484597774311</v>
      </c>
      <c r="X1725" s="7">
        <v>16210269.461886011</v>
      </c>
      <c r="Y1725" s="7">
        <v>0</v>
      </c>
      <c r="Z1725" s="7">
        <v>0</v>
      </c>
      <c r="AA1725" s="7">
        <v>1139845.4618860111</v>
      </c>
      <c r="AB1725" s="7">
        <v>15070424</v>
      </c>
      <c r="AC1725" s="7">
        <v>0</v>
      </c>
      <c r="AD1725" s="7">
        <v>0</v>
      </c>
      <c r="AE1725" s="7">
        <v>0</v>
      </c>
      <c r="AF1725" s="7">
        <v>31389846.791099999</v>
      </c>
      <c r="AG1725" s="7">
        <v>207290.09599999999</v>
      </c>
      <c r="AH1725" s="7">
        <v>0</v>
      </c>
      <c r="AI1725" s="7">
        <v>10815535</v>
      </c>
      <c r="AJ1725" s="7">
        <v>92895</v>
      </c>
      <c r="AK1725" s="7">
        <v>349101</v>
      </c>
      <c r="AL1725" s="7">
        <v>0</v>
      </c>
      <c r="AM1725" s="7">
        <v>451832</v>
      </c>
      <c r="AN1725" s="7">
        <v>0</v>
      </c>
      <c r="AO1725" s="7">
        <v>0</v>
      </c>
      <c r="AP1725" s="7">
        <v>12179885</v>
      </c>
      <c r="AQ1725" s="7">
        <v>708134</v>
      </c>
      <c r="AR1725" s="7">
        <v>12953744</v>
      </c>
      <c r="AS1725" s="7">
        <v>73594</v>
      </c>
      <c r="AT1725" s="7">
        <v>1215541</v>
      </c>
      <c r="AU1725" s="7">
        <v>0</v>
      </c>
      <c r="AV1725" s="7">
        <v>507914</v>
      </c>
      <c r="AW1725" s="7">
        <v>0</v>
      </c>
      <c r="AX1725" s="7">
        <v>0</v>
      </c>
      <c r="AY1725" s="7">
        <v>14233277</v>
      </c>
      <c r="AZ1725" s="7">
        <v>291953</v>
      </c>
      <c r="BA1725" s="7">
        <v>0</v>
      </c>
      <c r="BB1725" s="7">
        <v>0</v>
      </c>
      <c r="BC1725" s="7">
        <v>0</v>
      </c>
      <c r="BD1725" s="7">
        <v>0</v>
      </c>
      <c r="BE1725" s="7">
        <v>0</v>
      </c>
      <c r="BF1725" s="7">
        <v>0</v>
      </c>
      <c r="BG1725" s="7">
        <v>716004.46188601095</v>
      </c>
      <c r="BH1725" s="7">
        <v>7985</v>
      </c>
      <c r="BI1725" s="7">
        <v>423841</v>
      </c>
      <c r="BJ1725" s="7">
        <v>5833310.2500000019</v>
      </c>
      <c r="BK1725" s="7">
        <v>4045561.223333335</v>
      </c>
      <c r="BL1725" s="7">
        <v>1573815.3233333332</v>
      </c>
      <c r="BM1725" s="7">
        <v>4003365.4599999995</v>
      </c>
      <c r="BN1725" s="130">
        <v>1.3049999999999999</v>
      </c>
      <c r="BO1725" s="131">
        <v>2.6837619999999998E-4</v>
      </c>
      <c r="BP1725" s="161">
        <v>6801.5222355937767</v>
      </c>
      <c r="BQ1725" s="162">
        <v>15070424</v>
      </c>
      <c r="BR1725" s="161">
        <v>437174</v>
      </c>
      <c r="BS1725" s="163">
        <v>0</v>
      </c>
      <c r="BT1725" s="163">
        <v>116060.11290000007</v>
      </c>
      <c r="BU1725" s="161">
        <v>31389846.789999999</v>
      </c>
      <c r="BV1725" s="161">
        <v>207290.1</v>
      </c>
      <c r="BW1725" s="165">
        <v>116060.11290000007</v>
      </c>
      <c r="BX1725" s="161">
        <v>437174</v>
      </c>
    </row>
    <row r="1726" spans="1:76" ht="14.45" x14ac:dyDescent="0.3">
      <c r="A1726" s="164" t="s">
        <v>31</v>
      </c>
      <c r="B1726" s="6" t="s">
        <v>191</v>
      </c>
      <c r="C1726" s="6" t="s">
        <v>33</v>
      </c>
      <c r="D1726" s="6" t="s">
        <v>44</v>
      </c>
      <c r="E1726" s="6" t="s">
        <v>36</v>
      </c>
      <c r="F1726" s="24" t="str">
        <f>+Tabela1[[#This Row],[WK]]&amp;Tabela1[[#This Row],[PK]]&amp;Tabela1[[#This Row],[GK]]</f>
        <v>240106</v>
      </c>
      <c r="G1726" s="6" t="s">
        <v>1639</v>
      </c>
      <c r="H1726" s="7">
        <v>622777475.69660056</v>
      </c>
      <c r="I1726" s="8">
        <v>1.371</v>
      </c>
      <c r="J1726" s="7">
        <v>853827919.17999995</v>
      </c>
      <c r="K1726" s="8">
        <v>7.0000000000000007E-2</v>
      </c>
      <c r="L1726" s="7">
        <v>59767954.342600003</v>
      </c>
      <c r="M1726" s="7">
        <v>28296821.342600003</v>
      </c>
      <c r="N1726" s="9">
        <v>0.89913576808944251</v>
      </c>
      <c r="O1726" s="7">
        <v>9787194</v>
      </c>
      <c r="P1726" s="8">
        <v>1.2949999999999999</v>
      </c>
      <c r="Q1726" s="7">
        <v>12674416</v>
      </c>
      <c r="R1726" s="8">
        <v>1.6E-2</v>
      </c>
      <c r="S1726" s="7">
        <v>202790.65600000002</v>
      </c>
      <c r="T1726" s="7">
        <v>-335788.34399999998</v>
      </c>
      <c r="U1726" s="9">
        <v>-0.62347091884384642</v>
      </c>
      <c r="V1726" s="7">
        <v>27961032.998600006</v>
      </c>
      <c r="W1726" s="9">
        <v>0.87351716874553587</v>
      </c>
      <c r="X1726" s="7">
        <v>28536464.931685578</v>
      </c>
      <c r="Y1726" s="7">
        <v>0</v>
      </c>
      <c r="Z1726" s="7">
        <v>0</v>
      </c>
      <c r="AA1726" s="7">
        <v>2009863.9316855783</v>
      </c>
      <c r="AB1726" s="7">
        <v>21143590</v>
      </c>
      <c r="AC1726" s="7">
        <v>5383011</v>
      </c>
      <c r="AD1726" s="7">
        <v>5383011</v>
      </c>
      <c r="AE1726" s="7">
        <v>-9136613.8318836819</v>
      </c>
      <c r="AF1726" s="7">
        <v>56014351.510716319</v>
      </c>
      <c r="AG1726" s="7">
        <v>202790.65600000002</v>
      </c>
      <c r="AH1726" s="7">
        <v>0</v>
      </c>
      <c r="AI1726" s="7">
        <v>26276353</v>
      </c>
      <c r="AJ1726" s="7">
        <v>454015</v>
      </c>
      <c r="AK1726" s="7">
        <v>0</v>
      </c>
      <c r="AL1726" s="7">
        <v>0</v>
      </c>
      <c r="AM1726" s="7">
        <v>1204926</v>
      </c>
      <c r="AN1726" s="7">
        <v>0</v>
      </c>
      <c r="AO1726" s="7">
        <v>0</v>
      </c>
      <c r="AP1726" s="7">
        <v>18525050</v>
      </c>
      <c r="AQ1726" s="7">
        <v>1090049</v>
      </c>
      <c r="AR1726" s="7">
        <v>31471133</v>
      </c>
      <c r="AS1726" s="7">
        <v>538579</v>
      </c>
      <c r="AT1726" s="7">
        <v>0</v>
      </c>
      <c r="AU1726" s="7">
        <v>0</v>
      </c>
      <c r="AV1726" s="7">
        <v>768176</v>
      </c>
      <c r="AW1726" s="7">
        <v>0</v>
      </c>
      <c r="AX1726" s="7">
        <v>0</v>
      </c>
      <c r="AY1726" s="7">
        <v>21296357</v>
      </c>
      <c r="AZ1726" s="7">
        <v>452527</v>
      </c>
      <c r="BA1726" s="7">
        <v>0</v>
      </c>
      <c r="BB1726" s="7">
        <v>0</v>
      </c>
      <c r="BC1726" s="7">
        <v>0</v>
      </c>
      <c r="BD1726" s="7">
        <v>0</v>
      </c>
      <c r="BE1726" s="7">
        <v>0</v>
      </c>
      <c r="BF1726" s="7">
        <v>0</v>
      </c>
      <c r="BG1726" s="7">
        <v>1105345.9316855783</v>
      </c>
      <c r="BH1726" s="7">
        <v>12327</v>
      </c>
      <c r="BI1726" s="7">
        <v>904518</v>
      </c>
      <c r="BJ1726" s="7">
        <v>12448886.959166666</v>
      </c>
      <c r="BK1726" s="7">
        <v>9471429.586666666</v>
      </c>
      <c r="BL1726" s="7">
        <v>2916169.2466666666</v>
      </c>
      <c r="BM1726" s="7">
        <v>6077490.996666668</v>
      </c>
      <c r="BN1726" s="130">
        <v>1.76</v>
      </c>
      <c r="BO1726" s="131">
        <v>4.0126110000000001E-4</v>
      </c>
      <c r="BP1726" s="161">
        <v>10168.265737031414</v>
      </c>
      <c r="BQ1726" s="162">
        <v>21143590</v>
      </c>
      <c r="BR1726" s="161">
        <v>1133765</v>
      </c>
      <c r="BS1726" s="163">
        <v>0</v>
      </c>
      <c r="BT1726" s="163">
        <v>2443394.6300000027</v>
      </c>
      <c r="BU1726" s="161">
        <v>56014351.509999998</v>
      </c>
      <c r="BV1726" s="161">
        <v>202790.66</v>
      </c>
      <c r="BW1726" s="165">
        <v>2443394.6300000027</v>
      </c>
      <c r="BX1726" s="161">
        <v>1133765</v>
      </c>
    </row>
    <row r="1727" spans="1:76" ht="14.45" x14ac:dyDescent="0.3">
      <c r="A1727" s="164" t="s">
        <v>31</v>
      </c>
      <c r="B1727" s="6" t="s">
        <v>191</v>
      </c>
      <c r="C1727" s="6" t="s">
        <v>33</v>
      </c>
      <c r="D1727" s="6" t="s">
        <v>51</v>
      </c>
      <c r="E1727" s="6" t="s">
        <v>40</v>
      </c>
      <c r="F1727" s="24" t="str">
        <f>+Tabela1[[#This Row],[WK]]&amp;Tabela1[[#This Row],[PK]]&amp;Tabela1[[#This Row],[GK]]</f>
        <v>240107</v>
      </c>
      <c r="G1727" s="6" t="s">
        <v>1640</v>
      </c>
      <c r="H1727" s="7">
        <v>539128459.75539923</v>
      </c>
      <c r="I1727" s="8">
        <v>1.371</v>
      </c>
      <c r="J1727" s="7">
        <v>739145118.33000004</v>
      </c>
      <c r="K1727" s="8">
        <v>7.0000000000000007E-2</v>
      </c>
      <c r="L1727" s="7">
        <v>51740158.283100009</v>
      </c>
      <c r="M1727" s="7">
        <v>27731362.283100009</v>
      </c>
      <c r="N1727" s="9">
        <v>1.1550501025998976</v>
      </c>
      <c r="O1727" s="7">
        <v>47564081</v>
      </c>
      <c r="P1727" s="8">
        <v>1.2949999999999999</v>
      </c>
      <c r="Q1727" s="7">
        <v>61595485</v>
      </c>
      <c r="R1727" s="8">
        <v>1.6E-2</v>
      </c>
      <c r="S1727" s="7">
        <v>985527.76</v>
      </c>
      <c r="T1727" s="7">
        <v>-716915.24</v>
      </c>
      <c r="U1727" s="9">
        <v>-0.42110968766648871</v>
      </c>
      <c r="V1727" s="7">
        <v>27014447.043100007</v>
      </c>
      <c r="W1727" s="9">
        <v>1.0506863182711657</v>
      </c>
      <c r="X1727" s="7">
        <v>31045704.33996439</v>
      </c>
      <c r="Y1727" s="7">
        <v>0</v>
      </c>
      <c r="Z1727" s="7">
        <v>1025.325</v>
      </c>
      <c r="AA1727" s="7">
        <v>2060722.0149643898</v>
      </c>
      <c r="AB1727" s="7">
        <v>27385207</v>
      </c>
      <c r="AC1727" s="7">
        <v>1598750</v>
      </c>
      <c r="AD1727" s="7">
        <v>4031257.2968643811</v>
      </c>
      <c r="AE1727" s="7">
        <v>-2433044.5411917106</v>
      </c>
      <c r="AF1727" s="7">
        <v>51740158.283100009</v>
      </c>
      <c r="AG1727" s="7">
        <v>985527.76</v>
      </c>
      <c r="AH1727" s="7">
        <v>1598212.7556726704</v>
      </c>
      <c r="AI1727" s="7">
        <v>20045786</v>
      </c>
      <c r="AJ1727" s="7">
        <v>2319832</v>
      </c>
      <c r="AK1727" s="7">
        <v>434072</v>
      </c>
      <c r="AL1727" s="7">
        <v>0</v>
      </c>
      <c r="AM1727" s="7">
        <v>1544170</v>
      </c>
      <c r="AN1727" s="7">
        <v>0</v>
      </c>
      <c r="AO1727" s="7">
        <v>0</v>
      </c>
      <c r="AP1727" s="7">
        <v>22089465</v>
      </c>
      <c r="AQ1727" s="7">
        <v>1615183</v>
      </c>
      <c r="AR1727" s="7">
        <v>24008796</v>
      </c>
      <c r="AS1727" s="7">
        <v>1702443</v>
      </c>
      <c r="AT1727" s="7">
        <v>443114</v>
      </c>
      <c r="AU1727" s="7">
        <v>0</v>
      </c>
      <c r="AV1727" s="7">
        <v>887464</v>
      </c>
      <c r="AW1727" s="7">
        <v>0</v>
      </c>
      <c r="AX1727" s="7">
        <v>0</v>
      </c>
      <c r="AY1727" s="7">
        <v>25291199</v>
      </c>
      <c r="AZ1727" s="7">
        <v>682845</v>
      </c>
      <c r="BA1727" s="7">
        <v>1025.325</v>
      </c>
      <c r="BB1727" s="7">
        <v>0</v>
      </c>
      <c r="BC1727" s="7">
        <v>0</v>
      </c>
      <c r="BD1727" s="7">
        <v>0</v>
      </c>
      <c r="BE1727" s="7">
        <v>22.05</v>
      </c>
      <c r="BF1727" s="7">
        <v>0</v>
      </c>
      <c r="BG1727" s="7">
        <v>1144800.0149643898</v>
      </c>
      <c r="BH1727" s="7">
        <v>12767</v>
      </c>
      <c r="BI1727" s="7">
        <v>915922</v>
      </c>
      <c r="BJ1727" s="7">
        <v>12605772.46916667</v>
      </c>
      <c r="BK1727" s="7">
        <v>3784928.3700000029</v>
      </c>
      <c r="BL1727" s="7">
        <v>13294906.316666668</v>
      </c>
      <c r="BM1727" s="7">
        <v>8693563.7633333318</v>
      </c>
      <c r="BN1727" s="130">
        <v>1.4650000000000001</v>
      </c>
      <c r="BO1727" s="131">
        <v>4.5780320000000002E-4</v>
      </c>
      <c r="BP1727" s="161">
        <v>11601.007696632811</v>
      </c>
      <c r="BQ1727" s="162">
        <v>27385207</v>
      </c>
      <c r="BR1727" s="161">
        <v>770177</v>
      </c>
      <c r="BS1727" s="163">
        <v>0</v>
      </c>
      <c r="BT1727" s="163">
        <v>2462139.2012273222</v>
      </c>
      <c r="BU1727" s="161">
        <v>51740158.280000001</v>
      </c>
      <c r="BV1727" s="161">
        <v>985527.76</v>
      </c>
      <c r="BW1727" s="165">
        <v>4060351.961227322</v>
      </c>
      <c r="BX1727" s="161">
        <v>770177</v>
      </c>
    </row>
    <row r="1728" spans="1:76" ht="14.45" x14ac:dyDescent="0.3">
      <c r="A1728" s="164" t="s">
        <v>31</v>
      </c>
      <c r="B1728" s="6" t="s">
        <v>191</v>
      </c>
      <c r="C1728" s="6" t="s">
        <v>33</v>
      </c>
      <c r="D1728" s="6" t="s">
        <v>75</v>
      </c>
      <c r="E1728" s="6" t="s">
        <v>34</v>
      </c>
      <c r="F1728" s="24" t="str">
        <f>+Tabela1[[#This Row],[WK]]&amp;Tabela1[[#This Row],[PK]]&amp;Tabela1[[#This Row],[GK]]</f>
        <v>240108</v>
      </c>
      <c r="G1728" s="6" t="s">
        <v>1641</v>
      </c>
      <c r="H1728" s="7">
        <v>287618892.16500026</v>
      </c>
      <c r="I1728" s="8">
        <v>1.371</v>
      </c>
      <c r="J1728" s="7">
        <v>394325501.15999997</v>
      </c>
      <c r="K1728" s="8">
        <v>7.0000000000000007E-2</v>
      </c>
      <c r="L1728" s="7">
        <v>27602785.0812</v>
      </c>
      <c r="M1728" s="7">
        <v>15807007.0812</v>
      </c>
      <c r="N1728" s="9">
        <v>1.3400563389036315</v>
      </c>
      <c r="O1728" s="7">
        <v>30110343</v>
      </c>
      <c r="P1728" s="8">
        <v>1.2949999999999999</v>
      </c>
      <c r="Q1728" s="7">
        <v>38992894</v>
      </c>
      <c r="R1728" s="8">
        <v>1.6E-2</v>
      </c>
      <c r="S1728" s="7">
        <v>623886.304</v>
      </c>
      <c r="T1728" s="7">
        <v>19395.304000000004</v>
      </c>
      <c r="U1728" s="9">
        <v>3.2085347838098507E-2</v>
      </c>
      <c r="V1728" s="7">
        <v>15826402.385200001</v>
      </c>
      <c r="W1728" s="9">
        <v>1.2762950856308037</v>
      </c>
      <c r="X1728" s="7">
        <v>11355384.687731406</v>
      </c>
      <c r="Y1728" s="7">
        <v>0</v>
      </c>
      <c r="Z1728" s="7">
        <v>23055.63</v>
      </c>
      <c r="AA1728" s="7">
        <v>822907.0577314049</v>
      </c>
      <c r="AB1728" s="7">
        <v>10509422</v>
      </c>
      <c r="AC1728" s="7">
        <v>0</v>
      </c>
      <c r="AD1728" s="7">
        <v>0</v>
      </c>
      <c r="AE1728" s="7">
        <v>-3642373.5311760176</v>
      </c>
      <c r="AF1728" s="7">
        <v>23960411.55002398</v>
      </c>
      <c r="AG1728" s="7">
        <v>623886.304</v>
      </c>
      <c r="AH1728" s="7">
        <v>0</v>
      </c>
      <c r="AI1728" s="7">
        <v>9848709</v>
      </c>
      <c r="AJ1728" s="7">
        <v>239552</v>
      </c>
      <c r="AK1728" s="7">
        <v>0</v>
      </c>
      <c r="AL1728" s="7">
        <v>0</v>
      </c>
      <c r="AM1728" s="7">
        <v>257493</v>
      </c>
      <c r="AN1728" s="7">
        <v>0</v>
      </c>
      <c r="AO1728" s="7">
        <v>0</v>
      </c>
      <c r="AP1728" s="7">
        <v>8491017</v>
      </c>
      <c r="AQ1728" s="7">
        <v>600720</v>
      </c>
      <c r="AR1728" s="7">
        <v>11795778</v>
      </c>
      <c r="AS1728" s="7">
        <v>604491</v>
      </c>
      <c r="AT1728" s="7">
        <v>0</v>
      </c>
      <c r="AU1728" s="7">
        <v>0</v>
      </c>
      <c r="AV1728" s="7">
        <v>279191</v>
      </c>
      <c r="AW1728" s="7">
        <v>0</v>
      </c>
      <c r="AX1728" s="7">
        <v>0</v>
      </c>
      <c r="AY1728" s="7">
        <v>9484259</v>
      </c>
      <c r="AZ1728" s="7">
        <v>244916</v>
      </c>
      <c r="BA1728" s="7">
        <v>23055.63</v>
      </c>
      <c r="BB1728" s="7">
        <v>0</v>
      </c>
      <c r="BC1728" s="7">
        <v>0</v>
      </c>
      <c r="BD1728" s="7">
        <v>0</v>
      </c>
      <c r="BE1728" s="7">
        <v>495.82</v>
      </c>
      <c r="BF1728" s="7">
        <v>0</v>
      </c>
      <c r="BG1728" s="7">
        <v>613513.0577314049</v>
      </c>
      <c r="BH1728" s="7">
        <v>6842</v>
      </c>
      <c r="BI1728" s="7">
        <v>209394</v>
      </c>
      <c r="BJ1728" s="7">
        <v>2881992.4308333341</v>
      </c>
      <c r="BK1728" s="7">
        <v>1861595.0233333341</v>
      </c>
      <c r="BL1728" s="7">
        <v>1149669.5900000001</v>
      </c>
      <c r="BM1728" s="7">
        <v>1782250.45</v>
      </c>
      <c r="BN1728" s="130">
        <v>1.536</v>
      </c>
      <c r="BO1728" s="131">
        <v>2.3971100000000001E-4</v>
      </c>
      <c r="BP1728" s="161">
        <v>6074.145556382733</v>
      </c>
      <c r="BQ1728" s="162">
        <v>10509422</v>
      </c>
      <c r="BR1728" s="161">
        <v>439212</v>
      </c>
      <c r="BS1728" s="163">
        <v>0</v>
      </c>
      <c r="BT1728" s="163">
        <v>263549.14597601444</v>
      </c>
      <c r="BU1728" s="161">
        <v>23960411.550000001</v>
      </c>
      <c r="BV1728" s="161">
        <v>623886.30000000005</v>
      </c>
      <c r="BW1728" s="165">
        <v>263549.14597601444</v>
      </c>
      <c r="BX1728" s="161">
        <v>439212</v>
      </c>
    </row>
    <row r="1729" spans="1:76" ht="14.45" x14ac:dyDescent="0.3">
      <c r="A1729" s="164" t="s">
        <v>31</v>
      </c>
      <c r="B1729" s="6" t="s">
        <v>191</v>
      </c>
      <c r="C1729" s="6" t="s">
        <v>32</v>
      </c>
      <c r="D1729" s="6" t="s">
        <v>33</v>
      </c>
      <c r="E1729" s="6" t="s">
        <v>34</v>
      </c>
      <c r="F1729" s="24" t="str">
        <f>+Tabela1[[#This Row],[WK]]&amp;Tabela1[[#This Row],[PK]]&amp;Tabela1[[#This Row],[GK]]</f>
        <v>240201</v>
      </c>
      <c r="G1729" s="6" t="s">
        <v>1642</v>
      </c>
      <c r="H1729" s="7">
        <v>197866587.44759941</v>
      </c>
      <c r="I1729" s="8">
        <v>1.371</v>
      </c>
      <c r="J1729" s="7">
        <v>271275091.38999999</v>
      </c>
      <c r="K1729" s="8">
        <v>7.0000000000000007E-2</v>
      </c>
      <c r="L1729" s="7">
        <v>18989256.397300001</v>
      </c>
      <c r="M1729" s="7">
        <v>10504232.397300001</v>
      </c>
      <c r="N1729" s="9">
        <v>1.2379732098931011</v>
      </c>
      <c r="O1729" s="7">
        <v>22090185</v>
      </c>
      <c r="P1729" s="8">
        <v>1.2949999999999999</v>
      </c>
      <c r="Q1729" s="7">
        <v>28606790</v>
      </c>
      <c r="R1729" s="8">
        <v>1.6E-2</v>
      </c>
      <c r="S1729" s="7">
        <v>457708.64</v>
      </c>
      <c r="T1729" s="7">
        <v>264126.64</v>
      </c>
      <c r="U1729" s="9">
        <v>1.3644173528530545</v>
      </c>
      <c r="V1729" s="7">
        <v>10768359.037300002</v>
      </c>
      <c r="W1729" s="9">
        <v>1.2407936294492459</v>
      </c>
      <c r="X1729" s="7">
        <v>7577814.1569417976</v>
      </c>
      <c r="Y1729" s="7">
        <v>0</v>
      </c>
      <c r="Z1729" s="7">
        <v>32650.44</v>
      </c>
      <c r="AA1729" s="7">
        <v>769169.71694179764</v>
      </c>
      <c r="AB1729" s="7">
        <v>6775994</v>
      </c>
      <c r="AC1729" s="7">
        <v>0</v>
      </c>
      <c r="AD1729" s="7">
        <v>0</v>
      </c>
      <c r="AE1729" s="7">
        <v>-2995739.3732786202</v>
      </c>
      <c r="AF1729" s="7">
        <v>15993517.024021382</v>
      </c>
      <c r="AG1729" s="7">
        <v>457708.64</v>
      </c>
      <c r="AH1729" s="7">
        <v>0</v>
      </c>
      <c r="AI1729" s="7">
        <v>7084444</v>
      </c>
      <c r="AJ1729" s="7">
        <v>177134</v>
      </c>
      <c r="AK1729" s="7">
        <v>0</v>
      </c>
      <c r="AL1729" s="7">
        <v>0</v>
      </c>
      <c r="AM1729" s="7">
        <v>769114</v>
      </c>
      <c r="AN1729" s="7">
        <v>0</v>
      </c>
      <c r="AO1729" s="7">
        <v>0</v>
      </c>
      <c r="AP1729" s="7">
        <v>5132039</v>
      </c>
      <c r="AQ1729" s="7">
        <v>469438</v>
      </c>
      <c r="AR1729" s="7">
        <v>8485024</v>
      </c>
      <c r="AS1729" s="7">
        <v>193582</v>
      </c>
      <c r="AT1729" s="7">
        <v>0</v>
      </c>
      <c r="AU1729" s="7">
        <v>0</v>
      </c>
      <c r="AV1729" s="7">
        <v>753043</v>
      </c>
      <c r="AW1729" s="7">
        <v>0</v>
      </c>
      <c r="AX1729" s="7">
        <v>0</v>
      </c>
      <c r="AY1729" s="7">
        <v>6006507</v>
      </c>
      <c r="AZ1729" s="7">
        <v>183281</v>
      </c>
      <c r="BA1729" s="7">
        <v>32650.44</v>
      </c>
      <c r="BB1729" s="7">
        <v>0</v>
      </c>
      <c r="BC1729" s="7">
        <v>0</v>
      </c>
      <c r="BD1729" s="7">
        <v>0</v>
      </c>
      <c r="BE1729" s="7">
        <v>702.16</v>
      </c>
      <c r="BF1729" s="7">
        <v>0</v>
      </c>
      <c r="BG1729" s="7">
        <v>473719.71694179758</v>
      </c>
      <c r="BH1729" s="7">
        <v>5283</v>
      </c>
      <c r="BI1729" s="7">
        <v>295450</v>
      </c>
      <c r="BJ1729" s="7">
        <v>4066393.3608333338</v>
      </c>
      <c r="BK1729" s="7">
        <v>1814331.1733333338</v>
      </c>
      <c r="BL1729" s="7">
        <v>1721871.6266666667</v>
      </c>
      <c r="BM1729" s="7">
        <v>5564505.4966666671</v>
      </c>
      <c r="BN1729" s="130">
        <v>1.5049999999999999</v>
      </c>
      <c r="BO1729" s="131">
        <v>1.8258789999999999E-4</v>
      </c>
      <c r="BP1729" s="161">
        <v>4627.3963429863516</v>
      </c>
      <c r="BQ1729" s="162">
        <v>6775994</v>
      </c>
      <c r="BR1729" s="161">
        <v>317702</v>
      </c>
      <c r="BS1729" s="163">
        <v>0</v>
      </c>
      <c r="BT1729" s="163">
        <v>987913.33597861789</v>
      </c>
      <c r="BU1729" s="161">
        <v>15993517.02</v>
      </c>
      <c r="BV1729" s="161">
        <v>457708.64</v>
      </c>
      <c r="BW1729" s="165">
        <v>987913.33597861789</v>
      </c>
      <c r="BX1729" s="161">
        <v>317702</v>
      </c>
    </row>
    <row r="1730" spans="1:76" ht="14.45" x14ac:dyDescent="0.3">
      <c r="A1730" s="164" t="s">
        <v>31</v>
      </c>
      <c r="B1730" s="6" t="s">
        <v>191</v>
      </c>
      <c r="C1730" s="6" t="s">
        <v>32</v>
      </c>
      <c r="D1730" s="6" t="s">
        <v>32</v>
      </c>
      <c r="E1730" s="6" t="s">
        <v>36</v>
      </c>
      <c r="F1730" s="24" t="str">
        <f>+Tabela1[[#This Row],[WK]]&amp;Tabela1[[#This Row],[PK]]&amp;Tabela1[[#This Row],[GK]]</f>
        <v>240202</v>
      </c>
      <c r="G1730" s="6" t="s">
        <v>1643</v>
      </c>
      <c r="H1730" s="7">
        <v>523898163.56560057</v>
      </c>
      <c r="I1730" s="8">
        <v>1.371</v>
      </c>
      <c r="J1730" s="7">
        <v>718264382.25000012</v>
      </c>
      <c r="K1730" s="8">
        <v>7.0000000000000007E-2</v>
      </c>
      <c r="L1730" s="7">
        <v>50278506.757500015</v>
      </c>
      <c r="M1730" s="7">
        <v>26530645.757500015</v>
      </c>
      <c r="N1730" s="9">
        <v>1.1171804381666213</v>
      </c>
      <c r="O1730" s="7">
        <v>49436972</v>
      </c>
      <c r="P1730" s="8">
        <v>1.2949999999999999</v>
      </c>
      <c r="Q1730" s="7">
        <v>64020879</v>
      </c>
      <c r="R1730" s="8">
        <v>1.6E-2</v>
      </c>
      <c r="S1730" s="7">
        <v>1024334.064</v>
      </c>
      <c r="T1730" s="7">
        <v>285574.06400000001</v>
      </c>
      <c r="U1730" s="9">
        <v>0.38655864421462993</v>
      </c>
      <c r="V1730" s="7">
        <v>26816219.821500018</v>
      </c>
      <c r="W1730" s="9">
        <v>1.0951376190900337</v>
      </c>
      <c r="X1730" s="7">
        <v>28988840.889549166</v>
      </c>
      <c r="Y1730" s="7">
        <v>0</v>
      </c>
      <c r="Z1730" s="7">
        <v>1.86</v>
      </c>
      <c r="AA1730" s="7">
        <v>1561424.029549167</v>
      </c>
      <c r="AB1730" s="7">
        <v>27427415</v>
      </c>
      <c r="AC1730" s="7">
        <v>0</v>
      </c>
      <c r="AD1730" s="7">
        <v>2172621.0680491505</v>
      </c>
      <c r="AE1730" s="7">
        <v>0</v>
      </c>
      <c r="AF1730" s="7">
        <v>50278506.757500015</v>
      </c>
      <c r="AG1730" s="7">
        <v>1024334.064</v>
      </c>
      <c r="AH1730" s="7">
        <v>2172621.0680491505</v>
      </c>
      <c r="AI1730" s="7">
        <v>19827922</v>
      </c>
      <c r="AJ1730" s="7">
        <v>593727</v>
      </c>
      <c r="AK1730" s="7">
        <v>0</v>
      </c>
      <c r="AL1730" s="7">
        <v>0</v>
      </c>
      <c r="AM1730" s="7">
        <v>607546</v>
      </c>
      <c r="AN1730" s="7">
        <v>0</v>
      </c>
      <c r="AO1730" s="7">
        <v>0</v>
      </c>
      <c r="AP1730" s="7">
        <v>22203859</v>
      </c>
      <c r="AQ1730" s="7">
        <v>1499812</v>
      </c>
      <c r="AR1730" s="7">
        <v>23747861</v>
      </c>
      <c r="AS1730" s="7">
        <v>738760</v>
      </c>
      <c r="AT1730" s="7">
        <v>0</v>
      </c>
      <c r="AU1730" s="7">
        <v>0</v>
      </c>
      <c r="AV1730" s="7">
        <v>645474</v>
      </c>
      <c r="AW1730" s="7">
        <v>0</v>
      </c>
      <c r="AX1730" s="7">
        <v>0</v>
      </c>
      <c r="AY1730" s="7">
        <v>24074281</v>
      </c>
      <c r="AZ1730" s="7">
        <v>616345</v>
      </c>
      <c r="BA1730" s="7">
        <v>1.86</v>
      </c>
      <c r="BB1730" s="7">
        <v>0</v>
      </c>
      <c r="BC1730" s="7">
        <v>0</v>
      </c>
      <c r="BD1730" s="7">
        <v>0</v>
      </c>
      <c r="BE1730" s="7">
        <v>0.04</v>
      </c>
      <c r="BF1730" s="7">
        <v>0</v>
      </c>
      <c r="BG1730" s="7">
        <v>1094227.029549167</v>
      </c>
      <c r="BH1730" s="7">
        <v>12203</v>
      </c>
      <c r="BI1730" s="7">
        <v>467197</v>
      </c>
      <c r="BJ1730" s="7">
        <v>6430130.6308333352</v>
      </c>
      <c r="BK1730" s="7">
        <v>4588097.160000002</v>
      </c>
      <c r="BL1730" s="7">
        <v>550188.35333333339</v>
      </c>
      <c r="BM1730" s="7">
        <v>6267757.1766666658</v>
      </c>
      <c r="BN1730" s="130">
        <v>1.232</v>
      </c>
      <c r="BO1730" s="131">
        <v>4.5093820000000003E-4</v>
      </c>
      <c r="BP1730" s="161">
        <v>11427.918060451915</v>
      </c>
      <c r="BQ1730" s="162">
        <v>27427415</v>
      </c>
      <c r="BR1730" s="161">
        <v>892137</v>
      </c>
      <c r="BS1730" s="163">
        <v>0</v>
      </c>
      <c r="BT1730" s="163">
        <v>239396.11045083404</v>
      </c>
      <c r="BU1730" s="161">
        <v>50278506.759999998</v>
      </c>
      <c r="BV1730" s="161">
        <v>1024334.06</v>
      </c>
      <c r="BW1730" s="165">
        <v>2412017.1804508339</v>
      </c>
      <c r="BX1730" s="161">
        <v>892137</v>
      </c>
    </row>
    <row r="1731" spans="1:76" ht="14.45" x14ac:dyDescent="0.3">
      <c r="A1731" s="164" t="s">
        <v>31</v>
      </c>
      <c r="B1731" s="6" t="s">
        <v>191</v>
      </c>
      <c r="C1731" s="6" t="s">
        <v>32</v>
      </c>
      <c r="D1731" s="6" t="s">
        <v>37</v>
      </c>
      <c r="E1731" s="6" t="s">
        <v>36</v>
      </c>
      <c r="F1731" s="24" t="str">
        <f>+Tabela1[[#This Row],[WK]]&amp;Tabela1[[#This Row],[PK]]&amp;Tabela1[[#This Row],[GK]]</f>
        <v>240203</v>
      </c>
      <c r="G1731" s="6" t="s">
        <v>1644</v>
      </c>
      <c r="H1731" s="7">
        <v>416821441.8931998</v>
      </c>
      <c r="I1731" s="8">
        <v>1.371</v>
      </c>
      <c r="J1731" s="7">
        <v>571462196.82999992</v>
      </c>
      <c r="K1731" s="8">
        <v>7.0000000000000007E-2</v>
      </c>
      <c r="L1731" s="7">
        <v>40002353.778099999</v>
      </c>
      <c r="M1731" s="7">
        <v>22508720.778099999</v>
      </c>
      <c r="N1731" s="9">
        <v>1.2866807471095341</v>
      </c>
      <c r="O1731" s="7">
        <v>79425915</v>
      </c>
      <c r="P1731" s="8">
        <v>1.2949999999999999</v>
      </c>
      <c r="Q1731" s="7">
        <v>102856560</v>
      </c>
      <c r="R1731" s="8">
        <v>1.6E-2</v>
      </c>
      <c r="S1731" s="7">
        <v>1645704.96</v>
      </c>
      <c r="T1731" s="7">
        <v>232908.95999999996</v>
      </c>
      <c r="U1731" s="9">
        <v>0.16485675214255982</v>
      </c>
      <c r="V1731" s="7">
        <v>22741629.7381</v>
      </c>
      <c r="W1731" s="9">
        <v>1.2028516722063167</v>
      </c>
      <c r="X1731" s="7">
        <v>26704390.434227578</v>
      </c>
      <c r="Y1731" s="7">
        <v>0</v>
      </c>
      <c r="Z1731" s="7">
        <v>0.46500000000000002</v>
      </c>
      <c r="AA1731" s="7">
        <v>1329412.9692275764</v>
      </c>
      <c r="AB1731" s="7">
        <v>24599956</v>
      </c>
      <c r="AC1731" s="7">
        <v>775021</v>
      </c>
      <c r="AD1731" s="7">
        <v>3962760.6961275795</v>
      </c>
      <c r="AE1731" s="7">
        <v>0</v>
      </c>
      <c r="AF1731" s="7">
        <v>40002353.778099999</v>
      </c>
      <c r="AG1731" s="7">
        <v>1645704.96</v>
      </c>
      <c r="AH1731" s="7">
        <v>3962760.6961275795</v>
      </c>
      <c r="AI1731" s="7">
        <v>14606048</v>
      </c>
      <c r="AJ1731" s="7">
        <v>1909462</v>
      </c>
      <c r="AK1731" s="7">
        <v>1952807</v>
      </c>
      <c r="AL1731" s="7">
        <v>0</v>
      </c>
      <c r="AM1731" s="7">
        <v>419910</v>
      </c>
      <c r="AN1731" s="7">
        <v>0</v>
      </c>
      <c r="AO1731" s="7">
        <v>0</v>
      </c>
      <c r="AP1731" s="7">
        <v>19210684</v>
      </c>
      <c r="AQ1731" s="7">
        <v>1344660</v>
      </c>
      <c r="AR1731" s="7">
        <v>17493633</v>
      </c>
      <c r="AS1731" s="7">
        <v>1412796</v>
      </c>
      <c r="AT1731" s="7">
        <v>2126565</v>
      </c>
      <c r="AU1731" s="7">
        <v>0</v>
      </c>
      <c r="AV1731" s="7">
        <v>580440</v>
      </c>
      <c r="AW1731" s="7">
        <v>0</v>
      </c>
      <c r="AX1731" s="7">
        <v>0</v>
      </c>
      <c r="AY1731" s="7">
        <v>22396478</v>
      </c>
      <c r="AZ1731" s="7">
        <v>562820</v>
      </c>
      <c r="BA1731" s="7">
        <v>0.46500000000000002</v>
      </c>
      <c r="BB1731" s="7">
        <v>0</v>
      </c>
      <c r="BC1731" s="7">
        <v>0</v>
      </c>
      <c r="BD1731" s="7">
        <v>0</v>
      </c>
      <c r="BE1731" s="7">
        <v>0.01</v>
      </c>
      <c r="BF1731" s="7">
        <v>0</v>
      </c>
      <c r="BG1731" s="7">
        <v>1001688.9692275764</v>
      </c>
      <c r="BH1731" s="7">
        <v>11171</v>
      </c>
      <c r="BI1731" s="7">
        <v>327724</v>
      </c>
      <c r="BJ1731" s="7">
        <v>4510561.520833333</v>
      </c>
      <c r="BK1731" s="7">
        <v>2828837.8866666658</v>
      </c>
      <c r="BL1731" s="7">
        <v>796818.61</v>
      </c>
      <c r="BM1731" s="7">
        <v>5133257.3166666673</v>
      </c>
      <c r="BN1731" s="130">
        <v>1.1200000000000001</v>
      </c>
      <c r="BO1731" s="131">
        <v>4.0766089999999999E-4</v>
      </c>
      <c r="BP1731" s="161">
        <v>10330.349673801964</v>
      </c>
      <c r="BQ1731" s="162">
        <v>24599956</v>
      </c>
      <c r="BR1731" s="161">
        <v>586495</v>
      </c>
      <c r="BS1731" s="163">
        <v>0</v>
      </c>
      <c r="BT1731" s="163">
        <v>2548407.5657724217</v>
      </c>
      <c r="BU1731" s="161">
        <v>40002353.780000001</v>
      </c>
      <c r="BV1731" s="161">
        <v>1645704.96</v>
      </c>
      <c r="BW1731" s="165">
        <v>6511168.2657724218</v>
      </c>
      <c r="BX1731" s="161">
        <v>586495</v>
      </c>
    </row>
    <row r="1732" spans="1:76" ht="14.45" x14ac:dyDescent="0.3">
      <c r="A1732" s="164" t="s">
        <v>31</v>
      </c>
      <c r="B1732" s="6" t="s">
        <v>191</v>
      </c>
      <c r="C1732" s="6" t="s">
        <v>32</v>
      </c>
      <c r="D1732" s="6" t="s">
        <v>39</v>
      </c>
      <c r="E1732" s="6" t="s">
        <v>40</v>
      </c>
      <c r="F1732" s="24" t="str">
        <f>+Tabela1[[#This Row],[WK]]&amp;Tabela1[[#This Row],[PK]]&amp;Tabela1[[#This Row],[GK]]</f>
        <v>240204</v>
      </c>
      <c r="G1732" s="6" t="s">
        <v>1645</v>
      </c>
      <c r="H1732" s="7">
        <v>1810531758.2339854</v>
      </c>
      <c r="I1732" s="8">
        <v>1.371</v>
      </c>
      <c r="J1732" s="7">
        <v>2482239040.5300002</v>
      </c>
      <c r="K1732" s="8">
        <v>7.0000000000000007E-2</v>
      </c>
      <c r="L1732" s="7">
        <v>173756732.83710003</v>
      </c>
      <c r="M1732" s="7">
        <v>99671718.837100029</v>
      </c>
      <c r="N1732" s="9">
        <v>1.3453695080235799</v>
      </c>
      <c r="O1732" s="7">
        <v>803446757</v>
      </c>
      <c r="P1732" s="8">
        <v>1.2949999999999999</v>
      </c>
      <c r="Q1732" s="7">
        <v>1040463550</v>
      </c>
      <c r="R1732" s="8">
        <v>1.6E-2</v>
      </c>
      <c r="S1732" s="7">
        <v>16647416.800000001</v>
      </c>
      <c r="T1732" s="7">
        <v>-639549.19999999925</v>
      </c>
      <c r="U1732" s="9">
        <v>-3.699603504744553E-2</v>
      </c>
      <c r="V1732" s="7">
        <v>99032169.637100041</v>
      </c>
      <c r="W1732" s="9">
        <v>1.0838352155343469</v>
      </c>
      <c r="X1732" s="7">
        <v>93477966.089138865</v>
      </c>
      <c r="Y1732" s="7">
        <v>0</v>
      </c>
      <c r="Z1732" s="7">
        <v>150283.19500000001</v>
      </c>
      <c r="AA1732" s="7">
        <v>5567241.8941388708</v>
      </c>
      <c r="AB1732" s="7">
        <v>87760441</v>
      </c>
      <c r="AC1732" s="7">
        <v>0</v>
      </c>
      <c r="AD1732" s="7">
        <v>0</v>
      </c>
      <c r="AE1732" s="7">
        <v>0</v>
      </c>
      <c r="AF1732" s="7">
        <v>173756732.83710003</v>
      </c>
      <c r="AG1732" s="7">
        <v>16647416.800000001</v>
      </c>
      <c r="AH1732" s="7">
        <v>0</v>
      </c>
      <c r="AI1732" s="7">
        <v>61856177</v>
      </c>
      <c r="AJ1732" s="7">
        <v>18255769</v>
      </c>
      <c r="AK1732" s="7">
        <v>0</v>
      </c>
      <c r="AL1732" s="7">
        <v>383644</v>
      </c>
      <c r="AM1732" s="7">
        <v>1667886</v>
      </c>
      <c r="AN1732" s="7">
        <v>0</v>
      </c>
      <c r="AO1732" s="7">
        <v>0</v>
      </c>
      <c r="AP1732" s="7">
        <v>67501013</v>
      </c>
      <c r="AQ1732" s="7">
        <v>5430356</v>
      </c>
      <c r="AR1732" s="7">
        <v>74085014</v>
      </c>
      <c r="AS1732" s="7">
        <v>17286966</v>
      </c>
      <c r="AT1732" s="7">
        <v>0</v>
      </c>
      <c r="AU1732" s="7">
        <v>378851</v>
      </c>
      <c r="AV1732" s="7">
        <v>1812334</v>
      </c>
      <c r="AW1732" s="7">
        <v>0</v>
      </c>
      <c r="AX1732" s="7">
        <v>0</v>
      </c>
      <c r="AY1732" s="7">
        <v>77727042</v>
      </c>
      <c r="AZ1732" s="7">
        <v>2299939</v>
      </c>
      <c r="BA1732" s="7">
        <v>150283.19500000001</v>
      </c>
      <c r="BB1732" s="7">
        <v>0</v>
      </c>
      <c r="BC1732" s="7">
        <v>11.32</v>
      </c>
      <c r="BD1732" s="7">
        <v>0</v>
      </c>
      <c r="BE1732" s="7">
        <v>3156.43</v>
      </c>
      <c r="BF1732" s="7">
        <v>0</v>
      </c>
      <c r="BG1732" s="7">
        <v>3982544.8941388703</v>
      </c>
      <c r="BH1732" s="7">
        <v>44414</v>
      </c>
      <c r="BI1732" s="7">
        <v>1584697</v>
      </c>
      <c r="BJ1732" s="7">
        <v>21810174.008333333</v>
      </c>
      <c r="BK1732" s="7">
        <v>14347179.770000001</v>
      </c>
      <c r="BL1732" s="7">
        <v>13445563.32</v>
      </c>
      <c r="BM1732" s="7">
        <v>2960850.3133333344</v>
      </c>
      <c r="BN1732" s="130">
        <v>1.3260000000000001</v>
      </c>
      <c r="BO1732" s="131">
        <v>1.6902218000000001E-3</v>
      </c>
      <c r="BP1732" s="161">
        <v>42832.181068809885</v>
      </c>
      <c r="BQ1732" s="162">
        <v>87760441</v>
      </c>
      <c r="BR1732" s="161">
        <v>2214786</v>
      </c>
      <c r="BS1732" s="163">
        <v>0</v>
      </c>
      <c r="BT1732" s="163">
        <v>0</v>
      </c>
      <c r="BU1732" s="161">
        <v>173756732.84</v>
      </c>
      <c r="BV1732" s="161">
        <v>16647416.800000001</v>
      </c>
      <c r="BW1732" s="165">
        <v>0</v>
      </c>
      <c r="BX1732" s="161">
        <v>2214786</v>
      </c>
    </row>
    <row r="1733" spans="1:76" ht="14.45" x14ac:dyDescent="0.3">
      <c r="A1733" s="164" t="s">
        <v>31</v>
      </c>
      <c r="B1733" s="6" t="s">
        <v>191</v>
      </c>
      <c r="C1733" s="6" t="s">
        <v>32</v>
      </c>
      <c r="D1733" s="6" t="s">
        <v>42</v>
      </c>
      <c r="E1733" s="6" t="s">
        <v>36</v>
      </c>
      <c r="F1733" s="24" t="str">
        <f>+Tabela1[[#This Row],[WK]]&amp;Tabela1[[#This Row],[PK]]&amp;Tabela1[[#This Row],[GK]]</f>
        <v>240205</v>
      </c>
      <c r="G1733" s="6" t="s">
        <v>1646</v>
      </c>
      <c r="H1733" s="7">
        <v>983728937.622805</v>
      </c>
      <c r="I1733" s="8">
        <v>1.371</v>
      </c>
      <c r="J1733" s="7">
        <v>1348692373.4700003</v>
      </c>
      <c r="K1733" s="8">
        <v>7.0000000000000007E-2</v>
      </c>
      <c r="L1733" s="7">
        <v>94408466.142900035</v>
      </c>
      <c r="M1733" s="7">
        <v>49550000.142900035</v>
      </c>
      <c r="N1733" s="9">
        <v>1.1045852558333145</v>
      </c>
      <c r="O1733" s="7">
        <v>151577264</v>
      </c>
      <c r="P1733" s="8">
        <v>1.2949999999999999</v>
      </c>
      <c r="Q1733" s="7">
        <v>196292557</v>
      </c>
      <c r="R1733" s="8">
        <v>1.6E-2</v>
      </c>
      <c r="S1733" s="7">
        <v>3140680.912</v>
      </c>
      <c r="T1733" s="7">
        <v>713440.91200000001</v>
      </c>
      <c r="U1733" s="9">
        <v>0.29393093060430781</v>
      </c>
      <c r="V1733" s="7">
        <v>50263441.054900035</v>
      </c>
      <c r="W1733" s="9">
        <v>1.0629732599297563</v>
      </c>
      <c r="X1733" s="7">
        <v>60857828.057743773</v>
      </c>
      <c r="Y1733" s="7">
        <v>0</v>
      </c>
      <c r="Z1733" s="7">
        <v>226992.38499999998</v>
      </c>
      <c r="AA1733" s="7">
        <v>3701779.6727437717</v>
      </c>
      <c r="AB1733" s="7">
        <v>56929056</v>
      </c>
      <c r="AC1733" s="7">
        <v>0</v>
      </c>
      <c r="AD1733" s="7">
        <v>10594387.002843738</v>
      </c>
      <c r="AE1733" s="7">
        <v>0</v>
      </c>
      <c r="AF1733" s="7">
        <v>94408466.142900035</v>
      </c>
      <c r="AG1733" s="7">
        <v>3140680.912</v>
      </c>
      <c r="AH1733" s="7">
        <v>10594387.002843738</v>
      </c>
      <c r="AI1733" s="7">
        <v>37453907</v>
      </c>
      <c r="AJ1733" s="7">
        <v>1959022</v>
      </c>
      <c r="AK1733" s="7">
        <v>1052242</v>
      </c>
      <c r="AL1733" s="7">
        <v>0</v>
      </c>
      <c r="AM1733" s="7">
        <v>1125422</v>
      </c>
      <c r="AN1733" s="7">
        <v>0</v>
      </c>
      <c r="AO1733" s="7">
        <v>0</v>
      </c>
      <c r="AP1733" s="7">
        <v>46785193</v>
      </c>
      <c r="AQ1733" s="7">
        <v>3166713</v>
      </c>
      <c r="AR1733" s="7">
        <v>44858466</v>
      </c>
      <c r="AS1733" s="7">
        <v>2427240</v>
      </c>
      <c r="AT1733" s="7">
        <v>743038</v>
      </c>
      <c r="AU1733" s="7">
        <v>0</v>
      </c>
      <c r="AV1733" s="7">
        <v>1191912</v>
      </c>
      <c r="AW1733" s="7">
        <v>0</v>
      </c>
      <c r="AX1733" s="7">
        <v>0</v>
      </c>
      <c r="AY1733" s="7">
        <v>51356679</v>
      </c>
      <c r="AZ1733" s="7">
        <v>1354337</v>
      </c>
      <c r="BA1733" s="7">
        <v>226992.38499999998</v>
      </c>
      <c r="BB1733" s="7">
        <v>0</v>
      </c>
      <c r="BC1733" s="7">
        <v>56.68</v>
      </c>
      <c r="BD1733" s="7">
        <v>0</v>
      </c>
      <c r="BE1733" s="7">
        <v>4503.6899999999996</v>
      </c>
      <c r="BF1733" s="7">
        <v>0</v>
      </c>
      <c r="BG1733" s="7">
        <v>2262968.6727437717</v>
      </c>
      <c r="BH1733" s="7">
        <v>25237</v>
      </c>
      <c r="BI1733" s="7">
        <v>1438811</v>
      </c>
      <c r="BJ1733" s="7">
        <v>19802354.295833334</v>
      </c>
      <c r="BK1733" s="7">
        <v>17576296.616666667</v>
      </c>
      <c r="BL1733" s="7">
        <v>417896.8133333333</v>
      </c>
      <c r="BM1733" s="7">
        <v>8068437.0899999999</v>
      </c>
      <c r="BN1733" s="130">
        <v>1.1739999999999999</v>
      </c>
      <c r="BO1733" s="131">
        <v>9.1015170000000002E-4</v>
      </c>
      <c r="BP1733" s="161">
        <v>23064.944409700402</v>
      </c>
      <c r="BQ1733" s="162">
        <v>56929056</v>
      </c>
      <c r="BR1733" s="161">
        <v>1413271</v>
      </c>
      <c r="BS1733" s="163">
        <v>0</v>
      </c>
      <c r="BT1733" s="163">
        <v>0</v>
      </c>
      <c r="BU1733" s="161">
        <v>94408466.140000001</v>
      </c>
      <c r="BV1733" s="161">
        <v>3140680.91</v>
      </c>
      <c r="BW1733" s="165">
        <v>10594387</v>
      </c>
      <c r="BX1733" s="161">
        <v>1413271</v>
      </c>
    </row>
    <row r="1734" spans="1:76" ht="14.45" x14ac:dyDescent="0.3">
      <c r="A1734" s="164" t="s">
        <v>31</v>
      </c>
      <c r="B1734" s="6" t="s">
        <v>191</v>
      </c>
      <c r="C1734" s="6" t="s">
        <v>32</v>
      </c>
      <c r="D1734" s="6" t="s">
        <v>44</v>
      </c>
      <c r="E1734" s="6" t="s">
        <v>36</v>
      </c>
      <c r="F1734" s="24" t="str">
        <f>+Tabela1[[#This Row],[WK]]&amp;Tabela1[[#This Row],[PK]]&amp;Tabela1[[#This Row],[GK]]</f>
        <v>240206</v>
      </c>
      <c r="G1734" s="6" t="s">
        <v>1647</v>
      </c>
      <c r="H1734" s="7">
        <v>378377205.79059976</v>
      </c>
      <c r="I1734" s="8">
        <v>1.371</v>
      </c>
      <c r="J1734" s="7">
        <v>518755149.15000004</v>
      </c>
      <c r="K1734" s="8">
        <v>7.0000000000000007E-2</v>
      </c>
      <c r="L1734" s="7">
        <v>36312860.440500006</v>
      </c>
      <c r="M1734" s="7">
        <v>13768421.440500006</v>
      </c>
      <c r="N1734" s="9">
        <v>0.61072362193177687</v>
      </c>
      <c r="O1734" s="7">
        <v>23280593</v>
      </c>
      <c r="P1734" s="8">
        <v>1.2949999999999999</v>
      </c>
      <c r="Q1734" s="7">
        <v>30148368</v>
      </c>
      <c r="R1734" s="8">
        <v>1.6E-2</v>
      </c>
      <c r="S1734" s="7">
        <v>482373.88800000004</v>
      </c>
      <c r="T1734" s="7">
        <v>125184.88800000004</v>
      </c>
      <c r="U1734" s="9">
        <v>0.35047240536522689</v>
      </c>
      <c r="V1734" s="7">
        <v>13893606.328500003</v>
      </c>
      <c r="W1734" s="9">
        <v>0.60666457111695304</v>
      </c>
      <c r="X1734" s="7">
        <v>18330193.017635673</v>
      </c>
      <c r="Y1734" s="7">
        <v>0</v>
      </c>
      <c r="Z1734" s="7">
        <v>52115.804999999993</v>
      </c>
      <c r="AA1734" s="7">
        <v>949779.21263567521</v>
      </c>
      <c r="AB1734" s="7">
        <v>14517972</v>
      </c>
      <c r="AC1734" s="7">
        <v>2810326</v>
      </c>
      <c r="AD1734" s="7">
        <v>4436586.6891356688</v>
      </c>
      <c r="AE1734" s="7">
        <v>-2196324.5003761225</v>
      </c>
      <c r="AF1734" s="7">
        <v>36312860.440500006</v>
      </c>
      <c r="AG1734" s="7">
        <v>482373.88800000004</v>
      </c>
      <c r="AH1734" s="7">
        <v>2240262.1887595463</v>
      </c>
      <c r="AI1734" s="7">
        <v>18823143</v>
      </c>
      <c r="AJ1734" s="7">
        <v>366772</v>
      </c>
      <c r="AK1734" s="7">
        <v>0</v>
      </c>
      <c r="AL1734" s="7">
        <v>0</v>
      </c>
      <c r="AM1734" s="7">
        <v>468706</v>
      </c>
      <c r="AN1734" s="7">
        <v>0</v>
      </c>
      <c r="AO1734" s="7">
        <v>0</v>
      </c>
      <c r="AP1734" s="7">
        <v>12272258</v>
      </c>
      <c r="AQ1734" s="7">
        <v>616634</v>
      </c>
      <c r="AR1734" s="7">
        <v>22544439</v>
      </c>
      <c r="AS1734" s="7">
        <v>357189</v>
      </c>
      <c r="AT1734" s="7">
        <v>0</v>
      </c>
      <c r="AU1734" s="7">
        <v>0</v>
      </c>
      <c r="AV1734" s="7">
        <v>302572</v>
      </c>
      <c r="AW1734" s="7">
        <v>0</v>
      </c>
      <c r="AX1734" s="7">
        <v>0</v>
      </c>
      <c r="AY1734" s="7">
        <v>14371937</v>
      </c>
      <c r="AZ1734" s="7">
        <v>269245</v>
      </c>
      <c r="BA1734" s="7">
        <v>52115.804999999993</v>
      </c>
      <c r="BB1734" s="7">
        <v>0</v>
      </c>
      <c r="BC1734" s="7">
        <v>0.06</v>
      </c>
      <c r="BD1734" s="7">
        <v>0</v>
      </c>
      <c r="BE1734" s="7">
        <v>1120.3699999999999</v>
      </c>
      <c r="BF1734" s="7">
        <v>0</v>
      </c>
      <c r="BG1734" s="7">
        <v>664893.21263567521</v>
      </c>
      <c r="BH1734" s="7">
        <v>7415</v>
      </c>
      <c r="BI1734" s="7">
        <v>284886</v>
      </c>
      <c r="BJ1734" s="7">
        <v>3920965.9283333337</v>
      </c>
      <c r="BK1734" s="7">
        <v>3017597.0966666667</v>
      </c>
      <c r="BL1734" s="7">
        <v>1249162.83</v>
      </c>
      <c r="BM1734" s="7">
        <v>1115149.666666667</v>
      </c>
      <c r="BN1734" s="130">
        <v>1.4710000000000001</v>
      </c>
      <c r="BO1734" s="131">
        <v>2.5944009999999998E-4</v>
      </c>
      <c r="BP1734" s="161">
        <v>6574.4046204893657</v>
      </c>
      <c r="BQ1734" s="162">
        <v>14517972</v>
      </c>
      <c r="BR1734" s="161">
        <v>803624</v>
      </c>
      <c r="BS1734" s="163">
        <v>0</v>
      </c>
      <c r="BT1734" s="163">
        <v>1613509.4827404469</v>
      </c>
      <c r="BU1734" s="161">
        <v>36312860.439999998</v>
      </c>
      <c r="BV1734" s="161">
        <v>482373.89</v>
      </c>
      <c r="BW1734" s="165">
        <v>3853771.6727404469</v>
      </c>
      <c r="BX1734" s="161">
        <v>803624</v>
      </c>
    </row>
    <row r="1735" spans="1:76" ht="14.45" x14ac:dyDescent="0.3">
      <c r="A1735" s="164" t="s">
        <v>31</v>
      </c>
      <c r="B1735" s="6" t="s">
        <v>191</v>
      </c>
      <c r="C1735" s="6" t="s">
        <v>32</v>
      </c>
      <c r="D1735" s="6" t="s">
        <v>51</v>
      </c>
      <c r="E1735" s="6" t="s">
        <v>36</v>
      </c>
      <c r="F1735" s="24" t="str">
        <f>+Tabela1[[#This Row],[WK]]&amp;Tabela1[[#This Row],[PK]]&amp;Tabela1[[#This Row],[GK]]</f>
        <v>240207</v>
      </c>
      <c r="G1735" s="6" t="s">
        <v>1648</v>
      </c>
      <c r="H1735" s="7">
        <v>558636967.40439725</v>
      </c>
      <c r="I1735" s="8">
        <v>1.371</v>
      </c>
      <c r="J1735" s="7">
        <v>765891282.30999994</v>
      </c>
      <c r="K1735" s="8">
        <v>7.0000000000000007E-2</v>
      </c>
      <c r="L1735" s="7">
        <v>53612389.761700004</v>
      </c>
      <c r="M1735" s="7">
        <v>24080626.761700004</v>
      </c>
      <c r="N1735" s="9">
        <v>0.81541446616986613</v>
      </c>
      <c r="O1735" s="7">
        <v>44424286</v>
      </c>
      <c r="P1735" s="8">
        <v>1.2949999999999999</v>
      </c>
      <c r="Q1735" s="7">
        <v>57529450</v>
      </c>
      <c r="R1735" s="8">
        <v>1.6E-2</v>
      </c>
      <c r="S1735" s="7">
        <v>920471.20000000007</v>
      </c>
      <c r="T1735" s="7">
        <v>-175646.79999999993</v>
      </c>
      <c r="U1735" s="9">
        <v>-0.1602444262387808</v>
      </c>
      <c r="V1735" s="7">
        <v>23904979.961700007</v>
      </c>
      <c r="W1735" s="9">
        <v>0.78049735016601396</v>
      </c>
      <c r="X1735" s="7">
        <v>43630011.053316697</v>
      </c>
      <c r="Y1735" s="7">
        <v>0</v>
      </c>
      <c r="Z1735" s="7">
        <v>30761.145</v>
      </c>
      <c r="AA1735" s="7">
        <v>2173619.9083166989</v>
      </c>
      <c r="AB1735" s="7">
        <v>41425630</v>
      </c>
      <c r="AC1735" s="7">
        <v>0</v>
      </c>
      <c r="AD1735" s="7">
        <v>19725031.091616694</v>
      </c>
      <c r="AE1735" s="7">
        <v>0</v>
      </c>
      <c r="AF1735" s="7">
        <v>53612389.761700004</v>
      </c>
      <c r="AG1735" s="7">
        <v>920471.20000000007</v>
      </c>
      <c r="AH1735" s="7">
        <v>19725031.091616694</v>
      </c>
      <c r="AI1735" s="7">
        <v>24657105</v>
      </c>
      <c r="AJ1735" s="7">
        <v>1032175</v>
      </c>
      <c r="AK1735" s="7">
        <v>0</v>
      </c>
      <c r="AL1735" s="7">
        <v>0</v>
      </c>
      <c r="AM1735" s="7">
        <v>1175347</v>
      </c>
      <c r="AN1735" s="7">
        <v>0</v>
      </c>
      <c r="AO1735" s="7">
        <v>0</v>
      </c>
      <c r="AP1735" s="7">
        <v>33215320</v>
      </c>
      <c r="AQ1735" s="7">
        <v>1714640</v>
      </c>
      <c r="AR1735" s="7">
        <v>29531763</v>
      </c>
      <c r="AS1735" s="7">
        <v>1096118</v>
      </c>
      <c r="AT1735" s="7">
        <v>0</v>
      </c>
      <c r="AU1735" s="7">
        <v>0</v>
      </c>
      <c r="AV1735" s="7">
        <v>1123641</v>
      </c>
      <c r="AW1735" s="7">
        <v>0</v>
      </c>
      <c r="AX1735" s="7">
        <v>0</v>
      </c>
      <c r="AY1735" s="7">
        <v>37776192</v>
      </c>
      <c r="AZ1735" s="7">
        <v>710418</v>
      </c>
      <c r="BA1735" s="7">
        <v>30761.145</v>
      </c>
      <c r="BB1735" s="7">
        <v>0</v>
      </c>
      <c r="BC1735" s="7">
        <v>0</v>
      </c>
      <c r="BD1735" s="7">
        <v>0</v>
      </c>
      <c r="BE1735" s="7">
        <v>661.53</v>
      </c>
      <c r="BF1735" s="7">
        <v>0</v>
      </c>
      <c r="BG1735" s="7">
        <v>1180846.9083166986</v>
      </c>
      <c r="BH1735" s="7">
        <v>13169</v>
      </c>
      <c r="BI1735" s="7">
        <v>992773</v>
      </c>
      <c r="BJ1735" s="7">
        <v>13663631.883333333</v>
      </c>
      <c r="BK1735" s="7">
        <v>8882631.0766666643</v>
      </c>
      <c r="BL1735" s="7">
        <v>5546641.8700000001</v>
      </c>
      <c r="BM1735" s="7">
        <v>8030719.4866666682</v>
      </c>
      <c r="BN1735" s="130">
        <v>1.18</v>
      </c>
      <c r="BO1735" s="131">
        <v>4.8879459999999996E-4</v>
      </c>
      <c r="BP1735" s="161">
        <v>12386.414427280224</v>
      </c>
      <c r="BQ1735" s="162">
        <v>41425630</v>
      </c>
      <c r="BR1735" s="161">
        <v>1150274</v>
      </c>
      <c r="BS1735" s="163">
        <v>0</v>
      </c>
      <c r="BT1735" s="163">
        <v>130513.94668330252</v>
      </c>
      <c r="BU1735" s="161">
        <v>53612389.759999998</v>
      </c>
      <c r="BV1735" s="161">
        <v>920471.2</v>
      </c>
      <c r="BW1735" s="165">
        <v>19855545.036683302</v>
      </c>
      <c r="BX1735" s="161">
        <v>1150274</v>
      </c>
    </row>
    <row r="1736" spans="1:76" ht="14.45" x14ac:dyDescent="0.3">
      <c r="A1736" s="164" t="s">
        <v>31</v>
      </c>
      <c r="B1736" s="6" t="s">
        <v>191</v>
      </c>
      <c r="C1736" s="6" t="s">
        <v>32</v>
      </c>
      <c r="D1736" s="6" t="s">
        <v>75</v>
      </c>
      <c r="E1736" s="6" t="s">
        <v>36</v>
      </c>
      <c r="F1736" s="24" t="str">
        <f>+Tabela1[[#This Row],[WK]]&amp;Tabela1[[#This Row],[PK]]&amp;Tabela1[[#This Row],[GK]]</f>
        <v>240208</v>
      </c>
      <c r="G1736" s="6" t="s">
        <v>1649</v>
      </c>
      <c r="H1736" s="7">
        <v>573320516.31779695</v>
      </c>
      <c r="I1736" s="8">
        <v>1.371</v>
      </c>
      <c r="J1736" s="7">
        <v>786022427.87</v>
      </c>
      <c r="K1736" s="8">
        <v>7.0000000000000007E-2</v>
      </c>
      <c r="L1736" s="7">
        <v>55021569.950900003</v>
      </c>
      <c r="M1736" s="7">
        <v>32054621.950900003</v>
      </c>
      <c r="N1736" s="9">
        <v>1.3956848751039974</v>
      </c>
      <c r="O1736" s="7">
        <v>37936800</v>
      </c>
      <c r="P1736" s="8">
        <v>1.2949999999999999</v>
      </c>
      <c r="Q1736" s="7">
        <v>49128156</v>
      </c>
      <c r="R1736" s="8">
        <v>1.6E-2</v>
      </c>
      <c r="S1736" s="7">
        <v>786050.49600000004</v>
      </c>
      <c r="T1736" s="7">
        <v>-343844.50399999996</v>
      </c>
      <c r="U1736" s="9">
        <v>-0.30431544878063888</v>
      </c>
      <c r="V1736" s="7">
        <v>31710777.446900003</v>
      </c>
      <c r="W1736" s="9">
        <v>1.3159722809705821</v>
      </c>
      <c r="X1736" s="7">
        <v>37281298.632631563</v>
      </c>
      <c r="Y1736" s="7">
        <v>0</v>
      </c>
      <c r="Z1736" s="7">
        <v>49200.41</v>
      </c>
      <c r="AA1736" s="7">
        <v>1777607.2226315623</v>
      </c>
      <c r="AB1736" s="7">
        <v>33448044</v>
      </c>
      <c r="AC1736" s="7">
        <v>2006447</v>
      </c>
      <c r="AD1736" s="7">
        <v>5570521.1857315591</v>
      </c>
      <c r="AE1736" s="7">
        <v>0</v>
      </c>
      <c r="AF1736" s="7">
        <v>55021569.950900003</v>
      </c>
      <c r="AG1736" s="7">
        <v>786050.49600000004</v>
      </c>
      <c r="AH1736" s="7">
        <v>5570521.1857315591</v>
      </c>
      <c r="AI1736" s="7">
        <v>19175910</v>
      </c>
      <c r="AJ1736" s="7">
        <v>1221991</v>
      </c>
      <c r="AK1736" s="7">
        <v>3608104</v>
      </c>
      <c r="AL1736" s="7">
        <v>0</v>
      </c>
      <c r="AM1736" s="7">
        <v>683466</v>
      </c>
      <c r="AN1736" s="7">
        <v>0</v>
      </c>
      <c r="AO1736" s="7">
        <v>0</v>
      </c>
      <c r="AP1736" s="7">
        <v>25972278</v>
      </c>
      <c r="AQ1736" s="7">
        <v>1758401</v>
      </c>
      <c r="AR1736" s="7">
        <v>22966948</v>
      </c>
      <c r="AS1736" s="7">
        <v>1129895</v>
      </c>
      <c r="AT1736" s="7">
        <v>4112704</v>
      </c>
      <c r="AU1736" s="7">
        <v>0</v>
      </c>
      <c r="AV1736" s="7">
        <v>765788</v>
      </c>
      <c r="AW1736" s="7">
        <v>0</v>
      </c>
      <c r="AX1736" s="7">
        <v>0</v>
      </c>
      <c r="AY1736" s="7">
        <v>30232952</v>
      </c>
      <c r="AZ1736" s="7">
        <v>739614</v>
      </c>
      <c r="BA1736" s="7">
        <v>49200.41</v>
      </c>
      <c r="BB1736" s="7">
        <v>0</v>
      </c>
      <c r="BC1736" s="7">
        <v>17.03</v>
      </c>
      <c r="BD1736" s="7">
        <v>0</v>
      </c>
      <c r="BE1736" s="7">
        <v>944.54</v>
      </c>
      <c r="BF1736" s="7">
        <v>0</v>
      </c>
      <c r="BG1736" s="7">
        <v>1384574.2226315623</v>
      </c>
      <c r="BH1736" s="7">
        <v>15441</v>
      </c>
      <c r="BI1736" s="7">
        <v>393033</v>
      </c>
      <c r="BJ1736" s="7">
        <v>5409244.8774999995</v>
      </c>
      <c r="BK1736" s="7">
        <v>2267048.6533333324</v>
      </c>
      <c r="BL1736" s="7">
        <v>1638640.8266666669</v>
      </c>
      <c r="BM1736" s="7">
        <v>9291503.2433333341</v>
      </c>
      <c r="BN1736" s="130">
        <v>1.1339999999999999</v>
      </c>
      <c r="BO1736" s="131">
        <v>5.4691370000000002E-4</v>
      </c>
      <c r="BP1736" s="161">
        <v>13859.177112010149</v>
      </c>
      <c r="BQ1736" s="162">
        <v>33448044</v>
      </c>
      <c r="BR1736" s="161">
        <v>822536</v>
      </c>
      <c r="BS1736" s="163">
        <v>0</v>
      </c>
      <c r="BT1736" s="163">
        <v>2892295.3673684373</v>
      </c>
      <c r="BU1736" s="161">
        <v>55021569.950000003</v>
      </c>
      <c r="BV1736" s="161">
        <v>786050.5</v>
      </c>
      <c r="BW1736" s="165">
        <v>8462816.5573684387</v>
      </c>
      <c r="BX1736" s="161">
        <v>822536</v>
      </c>
    </row>
    <row r="1737" spans="1:76" ht="14.45" x14ac:dyDescent="0.3">
      <c r="A1737" s="164" t="s">
        <v>31</v>
      </c>
      <c r="B1737" s="6" t="s">
        <v>191</v>
      </c>
      <c r="C1737" s="6" t="s">
        <v>32</v>
      </c>
      <c r="D1737" s="6" t="s">
        <v>77</v>
      </c>
      <c r="E1737" s="6" t="s">
        <v>40</v>
      </c>
      <c r="F1737" s="24" t="str">
        <f>+Tabela1[[#This Row],[WK]]&amp;Tabela1[[#This Row],[PK]]&amp;Tabela1[[#This Row],[GK]]</f>
        <v>240209</v>
      </c>
      <c r="G1737" s="6" t="s">
        <v>1650</v>
      </c>
      <c r="H1737" s="7">
        <v>739686555.07040012</v>
      </c>
      <c r="I1737" s="8">
        <v>1.371</v>
      </c>
      <c r="J1737" s="7">
        <v>1014110267</v>
      </c>
      <c r="K1737" s="8">
        <v>7.0000000000000007E-2</v>
      </c>
      <c r="L1737" s="7">
        <v>70987718.690000013</v>
      </c>
      <c r="M1737" s="7">
        <v>40221687.690000013</v>
      </c>
      <c r="N1737" s="9">
        <v>1.307340803563515</v>
      </c>
      <c r="O1737" s="7">
        <v>29326180</v>
      </c>
      <c r="P1737" s="8">
        <v>1.2949999999999999</v>
      </c>
      <c r="Q1737" s="7">
        <v>37977403</v>
      </c>
      <c r="R1737" s="8">
        <v>1.6E-2</v>
      </c>
      <c r="S1737" s="7">
        <v>607638.44799999997</v>
      </c>
      <c r="T1737" s="7">
        <v>-4122.5520000000251</v>
      </c>
      <c r="U1737" s="9">
        <v>-6.7388277448219569E-3</v>
      </c>
      <c r="V1737" s="7">
        <v>40217565.138000011</v>
      </c>
      <c r="W1737" s="9">
        <v>1.2817206876124365</v>
      </c>
      <c r="X1737" s="7">
        <v>45234190.145614348</v>
      </c>
      <c r="Y1737" s="7">
        <v>0</v>
      </c>
      <c r="Z1737" s="7">
        <v>22792.440000000002</v>
      </c>
      <c r="AA1737" s="7">
        <v>2560581.7056143498</v>
      </c>
      <c r="AB1737" s="7">
        <v>42161205</v>
      </c>
      <c r="AC1737" s="7">
        <v>489611</v>
      </c>
      <c r="AD1737" s="7">
        <v>5016625.007614336</v>
      </c>
      <c r="AE1737" s="7">
        <v>0</v>
      </c>
      <c r="AF1737" s="7">
        <v>70987718.690000013</v>
      </c>
      <c r="AG1737" s="7">
        <v>607638.44799999997</v>
      </c>
      <c r="AH1737" s="7">
        <v>5016625.007614336</v>
      </c>
      <c r="AI1737" s="7">
        <v>25687638</v>
      </c>
      <c r="AJ1737" s="7">
        <v>743201</v>
      </c>
      <c r="AK1737" s="7">
        <v>5057702</v>
      </c>
      <c r="AL1737" s="7">
        <v>0</v>
      </c>
      <c r="AM1737" s="7">
        <v>826719</v>
      </c>
      <c r="AN1737" s="7">
        <v>0</v>
      </c>
      <c r="AO1737" s="7">
        <v>0</v>
      </c>
      <c r="AP1737" s="7">
        <v>30106722</v>
      </c>
      <c r="AQ1737" s="7">
        <v>2745015</v>
      </c>
      <c r="AR1737" s="7">
        <v>30766031</v>
      </c>
      <c r="AS1737" s="7">
        <v>611761</v>
      </c>
      <c r="AT1737" s="7">
        <v>5405294</v>
      </c>
      <c r="AU1737" s="7">
        <v>0</v>
      </c>
      <c r="AV1737" s="7">
        <v>892259</v>
      </c>
      <c r="AW1737" s="7">
        <v>0</v>
      </c>
      <c r="AX1737" s="7">
        <v>0</v>
      </c>
      <c r="AY1737" s="7">
        <v>35999663</v>
      </c>
      <c r="AZ1737" s="7">
        <v>1172677</v>
      </c>
      <c r="BA1737" s="7">
        <v>22792.440000000002</v>
      </c>
      <c r="BB1737" s="7">
        <v>0</v>
      </c>
      <c r="BC1737" s="7">
        <v>0</v>
      </c>
      <c r="BD1737" s="7">
        <v>0</v>
      </c>
      <c r="BE1737" s="7">
        <v>490.16</v>
      </c>
      <c r="BF1737" s="7">
        <v>0</v>
      </c>
      <c r="BG1737" s="7">
        <v>1633942.7056143496</v>
      </c>
      <c r="BH1737" s="7">
        <v>18222</v>
      </c>
      <c r="BI1737" s="7">
        <v>926639</v>
      </c>
      <c r="BJ1737" s="7">
        <v>12753439.196666667</v>
      </c>
      <c r="BK1737" s="7">
        <v>10212125.420000002</v>
      </c>
      <c r="BL1737" s="7">
        <v>3159825.6733333333</v>
      </c>
      <c r="BM1737" s="7">
        <v>3845603.76</v>
      </c>
      <c r="BN1737" s="130">
        <v>1.1180000000000001</v>
      </c>
      <c r="BO1737" s="131">
        <v>6.7092020000000005E-4</v>
      </c>
      <c r="BP1737" s="161">
        <v>17001.804552728016</v>
      </c>
      <c r="BQ1737" s="162">
        <v>42161205</v>
      </c>
      <c r="BR1737" s="161">
        <v>1005763</v>
      </c>
      <c r="BS1737" s="163">
        <v>0</v>
      </c>
      <c r="BT1737" s="163">
        <v>2741465.5199999958</v>
      </c>
      <c r="BU1737" s="161">
        <v>70987718.689999998</v>
      </c>
      <c r="BV1737" s="161">
        <v>607638.44999999995</v>
      </c>
      <c r="BW1737" s="165">
        <v>7758090.5299999956</v>
      </c>
      <c r="BX1737" s="161">
        <v>1005763</v>
      </c>
    </row>
    <row r="1738" spans="1:76" ht="14.45" x14ac:dyDescent="0.3">
      <c r="A1738" s="164" t="s">
        <v>31</v>
      </c>
      <c r="B1738" s="6" t="s">
        <v>191</v>
      </c>
      <c r="C1738" s="6" t="s">
        <v>32</v>
      </c>
      <c r="D1738" s="6" t="s">
        <v>90</v>
      </c>
      <c r="E1738" s="6" t="s">
        <v>36</v>
      </c>
      <c r="F1738" s="24" t="str">
        <f>+Tabela1[[#This Row],[WK]]&amp;Tabela1[[#This Row],[PK]]&amp;Tabela1[[#This Row],[GK]]</f>
        <v>240210</v>
      </c>
      <c r="G1738" s="6" t="s">
        <v>1651</v>
      </c>
      <c r="H1738" s="7">
        <v>541737422.1281985</v>
      </c>
      <c r="I1738" s="8">
        <v>1.371</v>
      </c>
      <c r="J1738" s="7">
        <v>742722005.73000002</v>
      </c>
      <c r="K1738" s="8">
        <v>7.0000000000000007E-2</v>
      </c>
      <c r="L1738" s="7">
        <v>51990540.40110001</v>
      </c>
      <c r="M1738" s="7">
        <v>25602868.40110001</v>
      </c>
      <c r="N1738" s="9">
        <v>0.97025870266615444</v>
      </c>
      <c r="O1738" s="7">
        <v>30126342</v>
      </c>
      <c r="P1738" s="8">
        <v>1.2949999999999999</v>
      </c>
      <c r="Q1738" s="7">
        <v>39013613</v>
      </c>
      <c r="R1738" s="8">
        <v>1.6E-2</v>
      </c>
      <c r="S1738" s="7">
        <v>624217.80799999996</v>
      </c>
      <c r="T1738" s="7">
        <v>-580261.19200000004</v>
      </c>
      <c r="U1738" s="9">
        <v>-0.48175285081765645</v>
      </c>
      <c r="V1738" s="7">
        <v>25022607.209100008</v>
      </c>
      <c r="W1738" s="9">
        <v>0.90687410376595901</v>
      </c>
      <c r="X1738" s="7">
        <v>32751936.51598401</v>
      </c>
      <c r="Y1738" s="7">
        <v>0</v>
      </c>
      <c r="Z1738" s="7">
        <v>23075.625</v>
      </c>
      <c r="AA1738" s="7">
        <v>2371523.8909840095</v>
      </c>
      <c r="AB1738" s="7">
        <v>30357337</v>
      </c>
      <c r="AC1738" s="7">
        <v>0</v>
      </c>
      <c r="AD1738" s="7">
        <v>7729329.3068840001</v>
      </c>
      <c r="AE1738" s="7">
        <v>0</v>
      </c>
      <c r="AF1738" s="7">
        <v>51990540.40110001</v>
      </c>
      <c r="AG1738" s="7">
        <v>624217.80799999996</v>
      </c>
      <c r="AH1738" s="7">
        <v>7729329.3068840001</v>
      </c>
      <c r="AI1738" s="7">
        <v>22031993</v>
      </c>
      <c r="AJ1738" s="7">
        <v>1374866</v>
      </c>
      <c r="AK1738" s="7">
        <v>0</v>
      </c>
      <c r="AL1738" s="7">
        <v>0</v>
      </c>
      <c r="AM1738" s="7">
        <v>1087005</v>
      </c>
      <c r="AN1738" s="7">
        <v>0</v>
      </c>
      <c r="AO1738" s="7">
        <v>0</v>
      </c>
      <c r="AP1738" s="7">
        <v>22365122</v>
      </c>
      <c r="AQ1738" s="7">
        <v>1674857</v>
      </c>
      <c r="AR1738" s="7">
        <v>26387672</v>
      </c>
      <c r="AS1738" s="7">
        <v>1204479</v>
      </c>
      <c r="AT1738" s="7">
        <v>0</v>
      </c>
      <c r="AU1738" s="7">
        <v>0</v>
      </c>
      <c r="AV1738" s="7">
        <v>892580</v>
      </c>
      <c r="AW1738" s="7">
        <v>0</v>
      </c>
      <c r="AX1738" s="7">
        <v>0</v>
      </c>
      <c r="AY1738" s="7">
        <v>26350191</v>
      </c>
      <c r="AZ1738" s="7">
        <v>726638</v>
      </c>
      <c r="BA1738" s="7">
        <v>23075.625</v>
      </c>
      <c r="BB1738" s="7">
        <v>0</v>
      </c>
      <c r="BC1738" s="7">
        <v>0</v>
      </c>
      <c r="BD1738" s="7">
        <v>0</v>
      </c>
      <c r="BE1738" s="7">
        <v>496.25</v>
      </c>
      <c r="BF1738" s="7">
        <v>0</v>
      </c>
      <c r="BG1738" s="7">
        <v>1189813.8909840095</v>
      </c>
      <c r="BH1738" s="7">
        <v>13269</v>
      </c>
      <c r="BI1738" s="7">
        <v>1181710</v>
      </c>
      <c r="BJ1738" s="7">
        <v>16264011.108333338</v>
      </c>
      <c r="BK1738" s="7">
        <v>10338754.900000006</v>
      </c>
      <c r="BL1738" s="7">
        <v>8244674.0899999999</v>
      </c>
      <c r="BM1738" s="7">
        <v>7211676.6533333324</v>
      </c>
      <c r="BN1738" s="130">
        <v>1.2450000000000001</v>
      </c>
      <c r="BO1738" s="131">
        <v>4.732472E-4</v>
      </c>
      <c r="BP1738" s="161">
        <v>11993.21080289241</v>
      </c>
      <c r="BQ1738" s="162">
        <v>30357337</v>
      </c>
      <c r="BR1738" s="161">
        <v>1025561</v>
      </c>
      <c r="BS1738" s="163">
        <v>0</v>
      </c>
      <c r="BT1738" s="163">
        <v>0</v>
      </c>
      <c r="BU1738" s="161">
        <v>51990540.399999999</v>
      </c>
      <c r="BV1738" s="161">
        <v>624217.81000000006</v>
      </c>
      <c r="BW1738" s="165">
        <v>7729329.3099999996</v>
      </c>
      <c r="BX1738" s="161">
        <v>1025561</v>
      </c>
    </row>
    <row r="1739" spans="1:76" ht="14.45" x14ac:dyDescent="0.3">
      <c r="A1739" s="164" t="s">
        <v>31</v>
      </c>
      <c r="B1739" s="6" t="s">
        <v>191</v>
      </c>
      <c r="C1739" s="6" t="s">
        <v>37</v>
      </c>
      <c r="D1739" s="6" t="s">
        <v>33</v>
      </c>
      <c r="E1739" s="6" t="s">
        <v>34</v>
      </c>
      <c r="F1739" s="24" t="str">
        <f>+Tabela1[[#This Row],[WK]]&amp;Tabela1[[#This Row],[PK]]&amp;Tabela1[[#This Row],[GK]]</f>
        <v>240301</v>
      </c>
      <c r="G1739" s="6" t="s">
        <v>1652</v>
      </c>
      <c r="H1739" s="7">
        <v>1263032255.7288215</v>
      </c>
      <c r="I1739" s="8">
        <v>1.371</v>
      </c>
      <c r="J1739" s="7">
        <v>1731617222.6099999</v>
      </c>
      <c r="K1739" s="8">
        <v>7.0000000000000007E-2</v>
      </c>
      <c r="L1739" s="7">
        <v>121213205.5827</v>
      </c>
      <c r="M1739" s="7">
        <v>66417622.582699999</v>
      </c>
      <c r="N1739" s="9">
        <v>1.2120981098549495</v>
      </c>
      <c r="O1739" s="7">
        <v>711869827</v>
      </c>
      <c r="P1739" s="8">
        <v>1.2949999999999999</v>
      </c>
      <c r="Q1739" s="7">
        <v>921871426</v>
      </c>
      <c r="R1739" s="8">
        <v>1.6E-2</v>
      </c>
      <c r="S1739" s="7">
        <v>14749942.816</v>
      </c>
      <c r="T1739" s="7">
        <v>5533318.8159999996</v>
      </c>
      <c r="U1739" s="9">
        <v>0.6003628677919377</v>
      </c>
      <c r="V1739" s="7">
        <v>71950941.398699999</v>
      </c>
      <c r="W1739" s="9">
        <v>1.1240190702798296</v>
      </c>
      <c r="X1739" s="7">
        <v>80354703.879067823</v>
      </c>
      <c r="Y1739" s="7">
        <v>0</v>
      </c>
      <c r="Z1739" s="7">
        <v>85278.83</v>
      </c>
      <c r="AA1739" s="7">
        <v>4641189.0490678186</v>
      </c>
      <c r="AB1739" s="7">
        <v>75628236</v>
      </c>
      <c r="AC1739" s="7">
        <v>0</v>
      </c>
      <c r="AD1739" s="7">
        <v>8403762.4803678244</v>
      </c>
      <c r="AE1739" s="7">
        <v>0</v>
      </c>
      <c r="AF1739" s="7">
        <v>121213205.5827</v>
      </c>
      <c r="AG1739" s="7">
        <v>14749942.816</v>
      </c>
      <c r="AH1739" s="7">
        <v>8403762.4803678244</v>
      </c>
      <c r="AI1739" s="7">
        <v>45750755</v>
      </c>
      <c r="AJ1739" s="7">
        <v>10116049</v>
      </c>
      <c r="AK1739" s="7">
        <v>0</v>
      </c>
      <c r="AL1739" s="7">
        <v>0</v>
      </c>
      <c r="AM1739" s="7">
        <v>1414655</v>
      </c>
      <c r="AN1739" s="7">
        <v>0</v>
      </c>
      <c r="AO1739" s="7">
        <v>0</v>
      </c>
      <c r="AP1739" s="7">
        <v>57053556</v>
      </c>
      <c r="AQ1739" s="7">
        <v>4069783</v>
      </c>
      <c r="AR1739" s="7">
        <v>54795583</v>
      </c>
      <c r="AS1739" s="7">
        <v>9216624</v>
      </c>
      <c r="AT1739" s="7">
        <v>0</v>
      </c>
      <c r="AU1739" s="7">
        <v>0</v>
      </c>
      <c r="AV1739" s="7">
        <v>1523168</v>
      </c>
      <c r="AW1739" s="7">
        <v>0</v>
      </c>
      <c r="AX1739" s="7">
        <v>0</v>
      </c>
      <c r="AY1739" s="7">
        <v>68036166</v>
      </c>
      <c r="AZ1739" s="7">
        <v>1776046</v>
      </c>
      <c r="BA1739" s="7">
        <v>85278.83</v>
      </c>
      <c r="BB1739" s="7">
        <v>0</v>
      </c>
      <c r="BC1739" s="7">
        <v>26.51</v>
      </c>
      <c r="BD1739" s="7">
        <v>828.61</v>
      </c>
      <c r="BE1739" s="7">
        <v>0</v>
      </c>
      <c r="BF1739" s="7">
        <v>0</v>
      </c>
      <c r="BG1739" s="7">
        <v>2954314.0490678186</v>
      </c>
      <c r="BH1739" s="7">
        <v>32947</v>
      </c>
      <c r="BI1739" s="7">
        <v>1686875</v>
      </c>
      <c r="BJ1739" s="7">
        <v>23216529.111666672</v>
      </c>
      <c r="BK1739" s="7">
        <v>13186773.766666669</v>
      </c>
      <c r="BL1739" s="7">
        <v>15640716.263333336</v>
      </c>
      <c r="BM1739" s="7">
        <v>8837588.8533333316</v>
      </c>
      <c r="BN1739" s="130">
        <v>1.1639999999999999</v>
      </c>
      <c r="BO1739" s="131">
        <v>1.3458674999999999E-3</v>
      </c>
      <c r="BP1739" s="161">
        <v>34106.662472661999</v>
      </c>
      <c r="BQ1739" s="162">
        <v>75628236</v>
      </c>
      <c r="BR1739" s="161">
        <v>1810955</v>
      </c>
      <c r="BS1739" s="163">
        <v>0</v>
      </c>
      <c r="BT1739" s="163">
        <v>0</v>
      </c>
      <c r="BU1739" s="161">
        <v>121213205.58</v>
      </c>
      <c r="BV1739" s="161">
        <v>14749942.82</v>
      </c>
      <c r="BW1739" s="165">
        <v>8403762.4800000004</v>
      </c>
      <c r="BX1739" s="161">
        <v>1810955</v>
      </c>
    </row>
    <row r="1740" spans="1:76" ht="14.45" x14ac:dyDescent="0.3">
      <c r="A1740" s="164" t="s">
        <v>31</v>
      </c>
      <c r="B1740" s="6" t="s">
        <v>191</v>
      </c>
      <c r="C1740" s="6" t="s">
        <v>37</v>
      </c>
      <c r="D1740" s="6" t="s">
        <v>32</v>
      </c>
      <c r="E1740" s="6" t="s">
        <v>34</v>
      </c>
      <c r="F1740" s="24" t="str">
        <f>+Tabela1[[#This Row],[WK]]&amp;Tabela1[[#This Row],[PK]]&amp;Tabela1[[#This Row],[GK]]</f>
        <v>240302</v>
      </c>
      <c r="G1740" s="6" t="s">
        <v>1653</v>
      </c>
      <c r="H1740" s="7">
        <v>647266571.28579879</v>
      </c>
      <c r="I1740" s="8">
        <v>1.371</v>
      </c>
      <c r="J1740" s="7">
        <v>887402469.23999989</v>
      </c>
      <c r="K1740" s="8">
        <v>7.0000000000000007E-2</v>
      </c>
      <c r="L1740" s="7">
        <v>62118172.846799999</v>
      </c>
      <c r="M1740" s="7">
        <v>29645646.846799999</v>
      </c>
      <c r="N1740" s="9">
        <v>0.9129455111314716</v>
      </c>
      <c r="O1740" s="7">
        <v>304381718</v>
      </c>
      <c r="P1740" s="8">
        <v>1.2949999999999999</v>
      </c>
      <c r="Q1740" s="7">
        <v>394174325</v>
      </c>
      <c r="R1740" s="8">
        <v>1.6E-2</v>
      </c>
      <c r="S1740" s="7">
        <v>6306789.2000000002</v>
      </c>
      <c r="T1740" s="7">
        <v>2739306.2</v>
      </c>
      <c r="U1740" s="9">
        <v>0.76785403041864531</v>
      </c>
      <c r="V1740" s="7">
        <v>32384953.046800002</v>
      </c>
      <c r="W1740" s="9">
        <v>0.89858337845587111</v>
      </c>
      <c r="X1740" s="7">
        <v>30229894.023633331</v>
      </c>
      <c r="Y1740" s="7">
        <v>0</v>
      </c>
      <c r="Z1740" s="7">
        <v>90089.25499999999</v>
      </c>
      <c r="AA1740" s="7">
        <v>2390642.768633333</v>
      </c>
      <c r="AB1740" s="7">
        <v>27749162</v>
      </c>
      <c r="AC1740" s="7">
        <v>0</v>
      </c>
      <c r="AD1740" s="7">
        <v>0</v>
      </c>
      <c r="AE1740" s="7">
        <v>-2089665.9391847753</v>
      </c>
      <c r="AF1740" s="7">
        <v>60028506.907615222</v>
      </c>
      <c r="AG1740" s="7">
        <v>6306789.2000000002</v>
      </c>
      <c r="AH1740" s="7">
        <v>0</v>
      </c>
      <c r="AI1740" s="7">
        <v>27112451</v>
      </c>
      <c r="AJ1740" s="7">
        <v>2501637</v>
      </c>
      <c r="AK1740" s="7">
        <v>0</v>
      </c>
      <c r="AL1740" s="7">
        <v>0</v>
      </c>
      <c r="AM1740" s="7">
        <v>1222711</v>
      </c>
      <c r="AN1740" s="7">
        <v>0</v>
      </c>
      <c r="AO1740" s="7">
        <v>0</v>
      </c>
      <c r="AP1740" s="7">
        <v>21670077</v>
      </c>
      <c r="AQ1740" s="7">
        <v>1837966</v>
      </c>
      <c r="AR1740" s="7">
        <v>32472526</v>
      </c>
      <c r="AS1740" s="7">
        <v>3567483</v>
      </c>
      <c r="AT1740" s="7">
        <v>0</v>
      </c>
      <c r="AU1740" s="7">
        <v>0</v>
      </c>
      <c r="AV1740" s="7">
        <v>646889</v>
      </c>
      <c r="AW1740" s="7">
        <v>0</v>
      </c>
      <c r="AX1740" s="7">
        <v>0</v>
      </c>
      <c r="AY1740" s="7">
        <v>24777517</v>
      </c>
      <c r="AZ1740" s="7">
        <v>759077</v>
      </c>
      <c r="BA1740" s="7">
        <v>90089.25499999999</v>
      </c>
      <c r="BB1740" s="7">
        <v>0</v>
      </c>
      <c r="BC1740" s="7">
        <v>97.58</v>
      </c>
      <c r="BD1740" s="7">
        <v>0</v>
      </c>
      <c r="BE1740" s="7">
        <v>1286.8699999999999</v>
      </c>
      <c r="BF1740" s="7">
        <v>0</v>
      </c>
      <c r="BG1740" s="7">
        <v>1421517.7686333333</v>
      </c>
      <c r="BH1740" s="7">
        <v>15853</v>
      </c>
      <c r="BI1740" s="7">
        <v>969125</v>
      </c>
      <c r="BJ1740" s="7">
        <v>13338146.019166667</v>
      </c>
      <c r="BK1740" s="7">
        <v>9901413.6666666679</v>
      </c>
      <c r="BL1740" s="7">
        <v>3610410.8866666667</v>
      </c>
      <c r="BM1740" s="7">
        <v>6526107.6366666649</v>
      </c>
      <c r="BN1740" s="130">
        <v>1.3180000000000001</v>
      </c>
      <c r="BO1740" s="131">
        <v>6.4967340000000005E-4</v>
      </c>
      <c r="BP1740" s="161">
        <v>16463.525799749281</v>
      </c>
      <c r="BQ1740" s="162">
        <v>27749162</v>
      </c>
      <c r="BR1740" s="161">
        <v>1123079</v>
      </c>
      <c r="BS1740" s="163">
        <v>0</v>
      </c>
      <c r="BT1740" s="163">
        <v>511274.89238477498</v>
      </c>
      <c r="BU1740" s="161">
        <v>60028506.909999996</v>
      </c>
      <c r="BV1740" s="161">
        <v>6306789.2000000002</v>
      </c>
      <c r="BW1740" s="165">
        <v>511274.89238477498</v>
      </c>
      <c r="BX1740" s="161">
        <v>1123079</v>
      </c>
    </row>
    <row r="1741" spans="1:76" ht="14.45" x14ac:dyDescent="0.3">
      <c r="A1741" s="164" t="s">
        <v>31</v>
      </c>
      <c r="B1741" s="6" t="s">
        <v>191</v>
      </c>
      <c r="C1741" s="6" t="s">
        <v>37</v>
      </c>
      <c r="D1741" s="6" t="s">
        <v>37</v>
      </c>
      <c r="E1741" s="6" t="s">
        <v>34</v>
      </c>
      <c r="F1741" s="24" t="str">
        <f>+Tabela1[[#This Row],[WK]]&amp;Tabela1[[#This Row],[PK]]&amp;Tabela1[[#This Row],[GK]]</f>
        <v>240303</v>
      </c>
      <c r="G1741" s="6" t="s">
        <v>1654</v>
      </c>
      <c r="H1741" s="7">
        <v>365528019.25239885</v>
      </c>
      <c r="I1741" s="8">
        <v>1.371</v>
      </c>
      <c r="J1741" s="7">
        <v>501138914.40000004</v>
      </c>
      <c r="K1741" s="8">
        <v>7.0000000000000007E-2</v>
      </c>
      <c r="L1741" s="7">
        <v>35079724.008000009</v>
      </c>
      <c r="M1741" s="7">
        <v>19391941.008000009</v>
      </c>
      <c r="N1741" s="9">
        <v>1.2361173664883056</v>
      </c>
      <c r="O1741" s="7">
        <v>39688272</v>
      </c>
      <c r="P1741" s="8">
        <v>1.2949999999999999</v>
      </c>
      <c r="Q1741" s="7">
        <v>51396312</v>
      </c>
      <c r="R1741" s="8">
        <v>1.6E-2</v>
      </c>
      <c r="S1741" s="7">
        <v>822340.99199999997</v>
      </c>
      <c r="T1741" s="7">
        <v>361638.99199999997</v>
      </c>
      <c r="U1741" s="9">
        <v>0.78497378348693947</v>
      </c>
      <c r="V1741" s="7">
        <v>19753580.000000007</v>
      </c>
      <c r="W1741" s="9">
        <v>1.2232466389261907</v>
      </c>
      <c r="X1741" s="7">
        <v>19993988.769587129</v>
      </c>
      <c r="Y1741" s="7">
        <v>0</v>
      </c>
      <c r="Z1741" s="7">
        <v>394999.05500000005</v>
      </c>
      <c r="AA1741" s="7">
        <v>1829668.7145871278</v>
      </c>
      <c r="AB1741" s="7">
        <v>17769321</v>
      </c>
      <c r="AC1741" s="7">
        <v>0</v>
      </c>
      <c r="AD1741" s="7">
        <v>240408.76958712062</v>
      </c>
      <c r="AE1741" s="7">
        <v>0</v>
      </c>
      <c r="AF1741" s="7">
        <v>35079724.008000009</v>
      </c>
      <c r="AG1741" s="7">
        <v>822340.99199999997</v>
      </c>
      <c r="AH1741" s="7">
        <v>240408.76958712062</v>
      </c>
      <c r="AI1741" s="7">
        <v>13098280</v>
      </c>
      <c r="AJ1741" s="7">
        <v>462307</v>
      </c>
      <c r="AK1741" s="7">
        <v>966623</v>
      </c>
      <c r="AL1741" s="7">
        <v>0</v>
      </c>
      <c r="AM1741" s="7">
        <v>1038732</v>
      </c>
      <c r="AN1741" s="7">
        <v>0</v>
      </c>
      <c r="AO1741" s="7">
        <v>0</v>
      </c>
      <c r="AP1741" s="7">
        <v>13396476</v>
      </c>
      <c r="AQ1741" s="7">
        <v>1121875</v>
      </c>
      <c r="AR1741" s="7">
        <v>15687783</v>
      </c>
      <c r="AS1741" s="7">
        <v>460702</v>
      </c>
      <c r="AT1741" s="7">
        <v>1101642</v>
      </c>
      <c r="AU1741" s="7">
        <v>0</v>
      </c>
      <c r="AV1741" s="7">
        <v>1043929</v>
      </c>
      <c r="AW1741" s="7">
        <v>0</v>
      </c>
      <c r="AX1741" s="7">
        <v>0</v>
      </c>
      <c r="AY1741" s="7">
        <v>15849626</v>
      </c>
      <c r="AZ1741" s="7">
        <v>462259</v>
      </c>
      <c r="BA1741" s="7">
        <v>394999.05500000005</v>
      </c>
      <c r="BB1741" s="7">
        <v>0</v>
      </c>
      <c r="BC1741" s="7">
        <v>435.32</v>
      </c>
      <c r="BD1741" s="7">
        <v>0</v>
      </c>
      <c r="BE1741" s="7">
        <v>5592.47</v>
      </c>
      <c r="BF1741" s="7">
        <v>0</v>
      </c>
      <c r="BG1741" s="7">
        <v>953805.71458712791</v>
      </c>
      <c r="BH1741" s="7">
        <v>10637</v>
      </c>
      <c r="BI1741" s="7">
        <v>875863</v>
      </c>
      <c r="BJ1741" s="7">
        <v>12054446.072499998</v>
      </c>
      <c r="BK1741" s="7">
        <v>6698712.0933333309</v>
      </c>
      <c r="BL1741" s="7">
        <v>7378879.4100000001</v>
      </c>
      <c r="BM1741" s="7">
        <v>6665177.0966666667</v>
      </c>
      <c r="BN1741" s="130">
        <v>1.2030000000000001</v>
      </c>
      <c r="BO1741" s="131">
        <v>4.254808E-4</v>
      </c>
      <c r="BP1741" s="161">
        <v>10782.58386775436</v>
      </c>
      <c r="BQ1741" s="162">
        <v>17769321</v>
      </c>
      <c r="BR1741" s="161">
        <v>608358</v>
      </c>
      <c r="BS1741" s="163">
        <v>0</v>
      </c>
      <c r="BT1741" s="163">
        <v>2071825.2304128706</v>
      </c>
      <c r="BU1741" s="161">
        <v>35079724.009999998</v>
      </c>
      <c r="BV1741" s="161">
        <v>822340.99</v>
      </c>
      <c r="BW1741" s="165">
        <v>2312234.0004128707</v>
      </c>
      <c r="BX1741" s="161">
        <v>608358</v>
      </c>
    </row>
    <row r="1742" spans="1:76" ht="14.45" x14ac:dyDescent="0.3">
      <c r="A1742" s="164" t="s">
        <v>31</v>
      </c>
      <c r="B1742" s="6" t="s">
        <v>191</v>
      </c>
      <c r="C1742" s="6" t="s">
        <v>37</v>
      </c>
      <c r="D1742" s="6" t="s">
        <v>39</v>
      </c>
      <c r="E1742" s="6" t="s">
        <v>36</v>
      </c>
      <c r="F1742" s="24" t="str">
        <f>+Tabela1[[#This Row],[WK]]&amp;Tabela1[[#This Row],[PK]]&amp;Tabela1[[#This Row],[GK]]</f>
        <v>240304</v>
      </c>
      <c r="G1742" s="6" t="s">
        <v>1655</v>
      </c>
      <c r="H1742" s="7">
        <v>409336929.04319972</v>
      </c>
      <c r="I1742" s="8">
        <v>1.371</v>
      </c>
      <c r="J1742" s="7">
        <v>561200929.71000004</v>
      </c>
      <c r="K1742" s="8">
        <v>7.0000000000000007E-2</v>
      </c>
      <c r="L1742" s="7">
        <v>39284065.079700008</v>
      </c>
      <c r="M1742" s="7">
        <v>21741491.079700008</v>
      </c>
      <c r="N1742" s="9">
        <v>1.2393558140156631</v>
      </c>
      <c r="O1742" s="7">
        <v>30604886</v>
      </c>
      <c r="P1742" s="8">
        <v>1.2949999999999999</v>
      </c>
      <c r="Q1742" s="7">
        <v>39633327</v>
      </c>
      <c r="R1742" s="8">
        <v>1.6E-2</v>
      </c>
      <c r="S1742" s="7">
        <v>634133.23199999996</v>
      </c>
      <c r="T1742" s="7">
        <v>358418.23199999996</v>
      </c>
      <c r="U1742" s="9">
        <v>1.2999591317120938</v>
      </c>
      <c r="V1742" s="7">
        <v>22099909.311700009</v>
      </c>
      <c r="W1742" s="9">
        <v>1.2402935720539727</v>
      </c>
      <c r="X1742" s="7">
        <v>26190628.708423205</v>
      </c>
      <c r="Y1742" s="7">
        <v>0</v>
      </c>
      <c r="Z1742" s="7">
        <v>88756.41</v>
      </c>
      <c r="AA1742" s="7">
        <v>1233408.2984232034</v>
      </c>
      <c r="AB1742" s="7">
        <v>24868464</v>
      </c>
      <c r="AC1742" s="7">
        <v>0</v>
      </c>
      <c r="AD1742" s="7">
        <v>4090719.3967231968</v>
      </c>
      <c r="AE1742" s="7">
        <v>0</v>
      </c>
      <c r="AF1742" s="7">
        <v>39284065.079700008</v>
      </c>
      <c r="AG1742" s="7">
        <v>634133.23199999996</v>
      </c>
      <c r="AH1742" s="7">
        <v>4090719.3967231968</v>
      </c>
      <c r="AI1742" s="7">
        <v>14646910</v>
      </c>
      <c r="AJ1742" s="7">
        <v>159731</v>
      </c>
      <c r="AK1742" s="7">
        <v>1113711</v>
      </c>
      <c r="AL1742" s="7">
        <v>0</v>
      </c>
      <c r="AM1742" s="7">
        <v>442219</v>
      </c>
      <c r="AN1742" s="7">
        <v>0</v>
      </c>
      <c r="AO1742" s="7">
        <v>0</v>
      </c>
      <c r="AP1742" s="7">
        <v>19256798</v>
      </c>
      <c r="AQ1742" s="7">
        <v>1400355</v>
      </c>
      <c r="AR1742" s="7">
        <v>17542574</v>
      </c>
      <c r="AS1742" s="7">
        <v>275715</v>
      </c>
      <c r="AT1742" s="7">
        <v>1164132</v>
      </c>
      <c r="AU1742" s="7">
        <v>0</v>
      </c>
      <c r="AV1742" s="7">
        <v>479913</v>
      </c>
      <c r="AW1742" s="7">
        <v>0</v>
      </c>
      <c r="AX1742" s="7">
        <v>0</v>
      </c>
      <c r="AY1742" s="7">
        <v>21907841</v>
      </c>
      <c r="AZ1742" s="7">
        <v>588771</v>
      </c>
      <c r="BA1742" s="7">
        <v>88756.41</v>
      </c>
      <c r="BB1742" s="7">
        <v>0</v>
      </c>
      <c r="BC1742" s="7">
        <v>0</v>
      </c>
      <c r="BD1742" s="7">
        <v>0</v>
      </c>
      <c r="BE1742" s="7">
        <v>1908.74</v>
      </c>
      <c r="BF1742" s="7">
        <v>0</v>
      </c>
      <c r="BG1742" s="7">
        <v>1054593.2984232034</v>
      </c>
      <c r="BH1742" s="7">
        <v>11761</v>
      </c>
      <c r="BI1742" s="7">
        <v>178815</v>
      </c>
      <c r="BJ1742" s="7">
        <v>2460980.0583333331</v>
      </c>
      <c r="BK1742" s="7">
        <v>0</v>
      </c>
      <c r="BL1742" s="7">
        <v>3420962.7333333329</v>
      </c>
      <c r="BM1742" s="7">
        <v>3001994.7666666671</v>
      </c>
      <c r="BN1742" s="130">
        <v>1.1379999999999999</v>
      </c>
      <c r="BO1742" s="131">
        <v>4.1908270000000001E-4</v>
      </c>
      <c r="BP1742" s="161">
        <v>10620.499930983811</v>
      </c>
      <c r="BQ1742" s="162">
        <v>24868464</v>
      </c>
      <c r="BR1742" s="161">
        <v>631981</v>
      </c>
      <c r="BS1742" s="163">
        <v>0</v>
      </c>
      <c r="BT1742" s="163">
        <v>1582009.2915767953</v>
      </c>
      <c r="BU1742" s="161">
        <v>39284065.079999998</v>
      </c>
      <c r="BV1742" s="161">
        <v>634133.23</v>
      </c>
      <c r="BW1742" s="165">
        <v>5672728.6915767957</v>
      </c>
      <c r="BX1742" s="161">
        <v>631981</v>
      </c>
    </row>
    <row r="1743" spans="1:76" ht="14.45" x14ac:dyDescent="0.3">
      <c r="A1743" s="164" t="s">
        <v>31</v>
      </c>
      <c r="B1743" s="6" t="s">
        <v>191</v>
      </c>
      <c r="C1743" s="6" t="s">
        <v>37</v>
      </c>
      <c r="D1743" s="6" t="s">
        <v>42</v>
      </c>
      <c r="E1743" s="6" t="s">
        <v>36</v>
      </c>
      <c r="F1743" s="24" t="str">
        <f>+Tabela1[[#This Row],[WK]]&amp;Tabela1[[#This Row],[PK]]&amp;Tabela1[[#This Row],[GK]]</f>
        <v>240305</v>
      </c>
      <c r="G1743" s="6" t="s">
        <v>1656</v>
      </c>
      <c r="H1743" s="7">
        <v>362810658.61459863</v>
      </c>
      <c r="I1743" s="8">
        <v>1.371</v>
      </c>
      <c r="J1743" s="7">
        <v>497413412.95999998</v>
      </c>
      <c r="K1743" s="8">
        <v>7.0000000000000007E-2</v>
      </c>
      <c r="L1743" s="7">
        <v>34818938.907200001</v>
      </c>
      <c r="M1743" s="7">
        <v>21891094.907200001</v>
      </c>
      <c r="N1743" s="9">
        <v>1.6933291357166749</v>
      </c>
      <c r="O1743" s="7">
        <v>38339093</v>
      </c>
      <c r="P1743" s="8">
        <v>1.2949999999999999</v>
      </c>
      <c r="Q1743" s="7">
        <v>49649125</v>
      </c>
      <c r="R1743" s="8">
        <v>1.6E-2</v>
      </c>
      <c r="S1743" s="7">
        <v>794386</v>
      </c>
      <c r="T1743" s="7">
        <v>499646</v>
      </c>
      <c r="U1743" s="9">
        <v>1.6952093370428174</v>
      </c>
      <c r="V1743" s="7">
        <v>22390740.907200001</v>
      </c>
      <c r="W1743" s="9">
        <v>1.6933710466274974</v>
      </c>
      <c r="X1743" s="7">
        <v>30281989.956899844</v>
      </c>
      <c r="Y1743" s="7">
        <v>0</v>
      </c>
      <c r="Z1743" s="7">
        <v>155190.80499999999</v>
      </c>
      <c r="AA1743" s="7">
        <v>1548320.1518998435</v>
      </c>
      <c r="AB1743" s="7">
        <v>25767856</v>
      </c>
      <c r="AC1743" s="7">
        <v>2810623</v>
      </c>
      <c r="AD1743" s="7">
        <v>7891249.0496998429</v>
      </c>
      <c r="AE1743" s="7">
        <v>0</v>
      </c>
      <c r="AF1743" s="7">
        <v>34818938.907200001</v>
      </c>
      <c r="AG1743" s="7">
        <v>794386</v>
      </c>
      <c r="AH1743" s="7">
        <v>7891249.0496998429</v>
      </c>
      <c r="AI1743" s="7">
        <v>10793910</v>
      </c>
      <c r="AJ1743" s="7">
        <v>283989</v>
      </c>
      <c r="AK1743" s="7">
        <v>5441822</v>
      </c>
      <c r="AL1743" s="7">
        <v>0</v>
      </c>
      <c r="AM1743" s="7">
        <v>1500172</v>
      </c>
      <c r="AN1743" s="7">
        <v>0</v>
      </c>
      <c r="AO1743" s="7">
        <v>0</v>
      </c>
      <c r="AP1743" s="7">
        <v>20087352</v>
      </c>
      <c r="AQ1743" s="7">
        <v>1253159</v>
      </c>
      <c r="AR1743" s="7">
        <v>12927844</v>
      </c>
      <c r="AS1743" s="7">
        <v>294740</v>
      </c>
      <c r="AT1743" s="7">
        <v>5352411</v>
      </c>
      <c r="AU1743" s="7">
        <v>0</v>
      </c>
      <c r="AV1743" s="7">
        <v>677241</v>
      </c>
      <c r="AW1743" s="7">
        <v>0</v>
      </c>
      <c r="AX1743" s="7">
        <v>0</v>
      </c>
      <c r="AY1743" s="7">
        <v>22779505</v>
      </c>
      <c r="AZ1743" s="7">
        <v>541735</v>
      </c>
      <c r="BA1743" s="7">
        <v>155190.80499999999</v>
      </c>
      <c r="BB1743" s="7">
        <v>0</v>
      </c>
      <c r="BC1743" s="7">
        <v>29.38</v>
      </c>
      <c r="BD1743" s="7">
        <v>0</v>
      </c>
      <c r="BE1743" s="7">
        <v>3141.57</v>
      </c>
      <c r="BF1743" s="7">
        <v>0</v>
      </c>
      <c r="BG1743" s="7">
        <v>862523.15189984348</v>
      </c>
      <c r="BH1743" s="7">
        <v>9619</v>
      </c>
      <c r="BI1743" s="7">
        <v>685797</v>
      </c>
      <c r="BJ1743" s="7">
        <v>9438640.8924999982</v>
      </c>
      <c r="BK1743" s="7">
        <v>4219305.629999999</v>
      </c>
      <c r="BL1743" s="7">
        <v>10024666.84</v>
      </c>
      <c r="BM1743" s="7">
        <v>828007.37000000011</v>
      </c>
      <c r="BN1743" s="130">
        <v>1.0009999999999999</v>
      </c>
      <c r="BO1743" s="131">
        <v>3.7840569999999997E-4</v>
      </c>
      <c r="BP1743" s="161">
        <v>9588.965740795933</v>
      </c>
      <c r="BQ1743" s="162">
        <v>25767856</v>
      </c>
      <c r="BR1743" s="161">
        <v>500360</v>
      </c>
      <c r="BS1743" s="163">
        <v>0</v>
      </c>
      <c r="BT1743" s="163">
        <v>2069261.6400000006</v>
      </c>
      <c r="BU1743" s="161">
        <v>34818938.909999996</v>
      </c>
      <c r="BV1743" s="161">
        <v>794386</v>
      </c>
      <c r="BW1743" s="165">
        <v>9960510.6900000013</v>
      </c>
      <c r="BX1743" s="161">
        <v>500360</v>
      </c>
    </row>
    <row r="1744" spans="1:76" ht="14.45" x14ac:dyDescent="0.3">
      <c r="A1744" s="164" t="s">
        <v>31</v>
      </c>
      <c r="B1744" s="6" t="s">
        <v>191</v>
      </c>
      <c r="C1744" s="6" t="s">
        <v>37</v>
      </c>
      <c r="D1744" s="6" t="s">
        <v>44</v>
      </c>
      <c r="E1744" s="6" t="s">
        <v>36</v>
      </c>
      <c r="F1744" s="24" t="str">
        <f>+Tabela1[[#This Row],[WK]]&amp;Tabela1[[#This Row],[PK]]&amp;Tabela1[[#This Row],[GK]]</f>
        <v>240306</v>
      </c>
      <c r="G1744" s="6" t="s">
        <v>1313</v>
      </c>
      <c r="H1744" s="7">
        <v>203252426.32660002</v>
      </c>
      <c r="I1744" s="8">
        <v>1.371</v>
      </c>
      <c r="J1744" s="7">
        <v>278659076.48999995</v>
      </c>
      <c r="K1744" s="8">
        <v>7.0000000000000007E-2</v>
      </c>
      <c r="L1744" s="7">
        <v>19506135.3543</v>
      </c>
      <c r="M1744" s="7">
        <v>11339222.3543</v>
      </c>
      <c r="N1744" s="9">
        <v>1.388434326936016</v>
      </c>
      <c r="O1744" s="7">
        <v>30407375</v>
      </c>
      <c r="P1744" s="8">
        <v>1.2949999999999999</v>
      </c>
      <c r="Q1744" s="7">
        <v>39377551</v>
      </c>
      <c r="R1744" s="8">
        <v>1.6E-2</v>
      </c>
      <c r="S1744" s="7">
        <v>630040.81599999999</v>
      </c>
      <c r="T1744" s="7">
        <v>103480.81599999999</v>
      </c>
      <c r="U1744" s="9">
        <v>0.19652236402309328</v>
      </c>
      <c r="V1744" s="7">
        <v>11442703.170299999</v>
      </c>
      <c r="W1744" s="9">
        <v>1.3162407210904088</v>
      </c>
      <c r="X1744" s="7">
        <v>16617014.167958064</v>
      </c>
      <c r="Y1744" s="7">
        <v>0</v>
      </c>
      <c r="Z1744" s="7">
        <v>69172.934999999998</v>
      </c>
      <c r="AA1744" s="7">
        <v>788068.23295806407</v>
      </c>
      <c r="AB1744" s="7">
        <v>14402598</v>
      </c>
      <c r="AC1744" s="7">
        <v>1357175</v>
      </c>
      <c r="AD1744" s="7">
        <v>5174310.9976580646</v>
      </c>
      <c r="AE1744" s="7">
        <v>0</v>
      </c>
      <c r="AF1744" s="7">
        <v>19506135.3543</v>
      </c>
      <c r="AG1744" s="7">
        <v>630040.81599999999</v>
      </c>
      <c r="AH1744" s="7">
        <v>5174310.9976580646</v>
      </c>
      <c r="AI1744" s="7">
        <v>6818842</v>
      </c>
      <c r="AJ1744" s="7">
        <v>599636</v>
      </c>
      <c r="AK1744" s="7">
        <v>1285064</v>
      </c>
      <c r="AL1744" s="7">
        <v>0</v>
      </c>
      <c r="AM1744" s="7">
        <v>216281</v>
      </c>
      <c r="AN1744" s="7">
        <v>0</v>
      </c>
      <c r="AO1744" s="7">
        <v>0</v>
      </c>
      <c r="AP1744" s="7">
        <v>12491422</v>
      </c>
      <c r="AQ1744" s="7">
        <v>612656</v>
      </c>
      <c r="AR1744" s="7">
        <v>8166913</v>
      </c>
      <c r="AS1744" s="7">
        <v>526560</v>
      </c>
      <c r="AT1744" s="7">
        <v>1442787</v>
      </c>
      <c r="AU1744" s="7">
        <v>0</v>
      </c>
      <c r="AV1744" s="7">
        <v>386721</v>
      </c>
      <c r="AW1744" s="7">
        <v>0</v>
      </c>
      <c r="AX1744" s="7">
        <v>0</v>
      </c>
      <c r="AY1744" s="7">
        <v>13990371</v>
      </c>
      <c r="AZ1744" s="7">
        <v>248160</v>
      </c>
      <c r="BA1744" s="7">
        <v>69172.934999999998</v>
      </c>
      <c r="BB1744" s="7">
        <v>0</v>
      </c>
      <c r="BC1744" s="7">
        <v>0</v>
      </c>
      <c r="BD1744" s="7">
        <v>0</v>
      </c>
      <c r="BE1744" s="7">
        <v>1487.59</v>
      </c>
      <c r="BF1744" s="7">
        <v>0</v>
      </c>
      <c r="BG1744" s="7">
        <v>518464.23295806407</v>
      </c>
      <c r="BH1744" s="7">
        <v>5782</v>
      </c>
      <c r="BI1744" s="7">
        <v>269604</v>
      </c>
      <c r="BJ1744" s="7">
        <v>3710569.1925000004</v>
      </c>
      <c r="BK1744" s="7">
        <v>3051115.9233333338</v>
      </c>
      <c r="BL1744" s="7">
        <v>160004.09</v>
      </c>
      <c r="BM1744" s="7">
        <v>2317804.8966666665</v>
      </c>
      <c r="BN1744" s="130">
        <v>1.071</v>
      </c>
      <c r="BO1744" s="131">
        <v>2.1420980000000001E-4</v>
      </c>
      <c r="BP1744" s="161">
        <v>5428.8113636851767</v>
      </c>
      <c r="BQ1744" s="162">
        <v>14402598</v>
      </c>
      <c r="BR1744" s="161">
        <v>298376</v>
      </c>
      <c r="BS1744" s="163">
        <v>0</v>
      </c>
      <c r="BT1744" s="163">
        <v>1249400.8320419379</v>
      </c>
      <c r="BU1744" s="161">
        <v>19506135.350000001</v>
      </c>
      <c r="BV1744" s="161">
        <v>630040.81999999995</v>
      </c>
      <c r="BW1744" s="165">
        <v>6423711.8320419379</v>
      </c>
      <c r="BX1744" s="161">
        <v>298376</v>
      </c>
    </row>
    <row r="1745" spans="1:76" ht="14.45" x14ac:dyDescent="0.3">
      <c r="A1745" s="164" t="s">
        <v>31</v>
      </c>
      <c r="B1745" s="6" t="s">
        <v>191</v>
      </c>
      <c r="C1745" s="6" t="s">
        <v>37</v>
      </c>
      <c r="D1745" s="6" t="s">
        <v>51</v>
      </c>
      <c r="E1745" s="6" t="s">
        <v>36</v>
      </c>
      <c r="F1745" s="24" t="str">
        <f>+Tabela1[[#This Row],[WK]]&amp;Tabela1[[#This Row],[PK]]&amp;Tabela1[[#This Row],[GK]]</f>
        <v>240307</v>
      </c>
      <c r="G1745" s="6" t="s">
        <v>1657</v>
      </c>
      <c r="H1745" s="7">
        <v>477348431.28040099</v>
      </c>
      <c r="I1745" s="8">
        <v>1.371</v>
      </c>
      <c r="J1745" s="7">
        <v>654444699.27999997</v>
      </c>
      <c r="K1745" s="8">
        <v>7.0000000000000007E-2</v>
      </c>
      <c r="L1745" s="7">
        <v>45811128.949600004</v>
      </c>
      <c r="M1745" s="7">
        <v>26715173.949600004</v>
      </c>
      <c r="N1745" s="9">
        <v>1.3989964864077238</v>
      </c>
      <c r="O1745" s="7">
        <v>50748785</v>
      </c>
      <c r="P1745" s="8">
        <v>1.2949999999999999</v>
      </c>
      <c r="Q1745" s="7">
        <v>65719677</v>
      </c>
      <c r="R1745" s="8">
        <v>1.6E-2</v>
      </c>
      <c r="S1745" s="7">
        <v>1051514.8319999999</v>
      </c>
      <c r="T1745" s="7">
        <v>-1805881.1680000001</v>
      </c>
      <c r="U1745" s="9">
        <v>-0.63200241338617402</v>
      </c>
      <c r="V1745" s="7">
        <v>24909292.781600006</v>
      </c>
      <c r="W1745" s="9">
        <v>1.1346464957263247</v>
      </c>
      <c r="X1745" s="7">
        <v>25202413.330878168</v>
      </c>
      <c r="Y1745" s="7">
        <v>0</v>
      </c>
      <c r="Z1745" s="7">
        <v>43618.55</v>
      </c>
      <c r="AA1745" s="7">
        <v>1808355.7808781676</v>
      </c>
      <c r="AB1745" s="7">
        <v>23350439</v>
      </c>
      <c r="AC1745" s="7">
        <v>0</v>
      </c>
      <c r="AD1745" s="7">
        <v>293120.54927816475</v>
      </c>
      <c r="AE1745" s="7">
        <v>0</v>
      </c>
      <c r="AF1745" s="7">
        <v>45811128.949600004</v>
      </c>
      <c r="AG1745" s="7">
        <v>1051514.8319999999</v>
      </c>
      <c r="AH1745" s="7">
        <v>293120.54927816475</v>
      </c>
      <c r="AI1745" s="7">
        <v>15943883</v>
      </c>
      <c r="AJ1745" s="7">
        <v>3293640</v>
      </c>
      <c r="AK1745" s="7">
        <v>1084949</v>
      </c>
      <c r="AL1745" s="7">
        <v>0</v>
      </c>
      <c r="AM1745" s="7">
        <v>700455</v>
      </c>
      <c r="AN1745" s="7">
        <v>0</v>
      </c>
      <c r="AO1745" s="7">
        <v>0</v>
      </c>
      <c r="AP1745" s="7">
        <v>18561863</v>
      </c>
      <c r="AQ1745" s="7">
        <v>1185528</v>
      </c>
      <c r="AR1745" s="7">
        <v>19095955</v>
      </c>
      <c r="AS1745" s="7">
        <v>2857396</v>
      </c>
      <c r="AT1745" s="7">
        <v>1595311</v>
      </c>
      <c r="AU1745" s="7">
        <v>0</v>
      </c>
      <c r="AV1745" s="7">
        <v>715219</v>
      </c>
      <c r="AW1745" s="7">
        <v>0</v>
      </c>
      <c r="AX1745" s="7">
        <v>0</v>
      </c>
      <c r="AY1745" s="7">
        <v>21136387</v>
      </c>
      <c r="AZ1745" s="7">
        <v>502808</v>
      </c>
      <c r="BA1745" s="7">
        <v>43618.55</v>
      </c>
      <c r="BB1745" s="7">
        <v>0</v>
      </c>
      <c r="BC1745" s="7">
        <v>5.69</v>
      </c>
      <c r="BD1745" s="7">
        <v>0</v>
      </c>
      <c r="BE1745" s="7">
        <v>900.1</v>
      </c>
      <c r="BF1745" s="7">
        <v>0</v>
      </c>
      <c r="BG1745" s="7">
        <v>1177349.7808781676</v>
      </c>
      <c r="BH1745" s="7">
        <v>13130</v>
      </c>
      <c r="BI1745" s="7">
        <v>631006</v>
      </c>
      <c r="BJ1745" s="7">
        <v>8684517.1941666659</v>
      </c>
      <c r="BK1745" s="7">
        <v>5680338.0966666667</v>
      </c>
      <c r="BL1745" s="7">
        <v>2578406.2266666666</v>
      </c>
      <c r="BM1745" s="7">
        <v>6859903.9366666665</v>
      </c>
      <c r="BN1745" s="130">
        <v>1.222</v>
      </c>
      <c r="BO1745" s="131">
        <v>4.3465689999999999E-4</v>
      </c>
      <c r="BP1745" s="161">
        <v>11014.704073499837</v>
      </c>
      <c r="BQ1745" s="162">
        <v>23350439</v>
      </c>
      <c r="BR1745" s="161">
        <v>662714</v>
      </c>
      <c r="BS1745" s="163">
        <v>0</v>
      </c>
      <c r="BT1745" s="163">
        <v>2410025.6691218317</v>
      </c>
      <c r="BU1745" s="161">
        <v>45811128.950000003</v>
      </c>
      <c r="BV1745" s="161">
        <v>1051514.83</v>
      </c>
      <c r="BW1745" s="165">
        <v>2703146.2191218315</v>
      </c>
      <c r="BX1745" s="161">
        <v>662714</v>
      </c>
    </row>
    <row r="1746" spans="1:76" ht="14.45" x14ac:dyDescent="0.3">
      <c r="A1746" s="164" t="s">
        <v>31</v>
      </c>
      <c r="B1746" s="6" t="s">
        <v>191</v>
      </c>
      <c r="C1746" s="6" t="s">
        <v>37</v>
      </c>
      <c r="D1746" s="6" t="s">
        <v>75</v>
      </c>
      <c r="E1746" s="6" t="s">
        <v>36</v>
      </c>
      <c r="F1746" s="24" t="str">
        <f>+Tabela1[[#This Row],[WK]]&amp;Tabela1[[#This Row],[PK]]&amp;Tabela1[[#This Row],[GK]]</f>
        <v>240308</v>
      </c>
      <c r="G1746" s="6" t="s">
        <v>1658</v>
      </c>
      <c r="H1746" s="7">
        <v>385635781.36419952</v>
      </c>
      <c r="I1746" s="8">
        <v>1.371</v>
      </c>
      <c r="J1746" s="7">
        <v>528706656.25</v>
      </c>
      <c r="K1746" s="8">
        <v>7.0000000000000007E-2</v>
      </c>
      <c r="L1746" s="7">
        <v>37009465.9375</v>
      </c>
      <c r="M1746" s="7">
        <v>22796061.9375</v>
      </c>
      <c r="N1746" s="9">
        <v>1.6038425374737817</v>
      </c>
      <c r="O1746" s="7">
        <v>34234119</v>
      </c>
      <c r="P1746" s="8">
        <v>1.2949999999999999</v>
      </c>
      <c r="Q1746" s="7">
        <v>44333184</v>
      </c>
      <c r="R1746" s="8">
        <v>1.6E-2</v>
      </c>
      <c r="S1746" s="7">
        <v>709330.94400000002</v>
      </c>
      <c r="T1746" s="7">
        <v>538839.94400000002</v>
      </c>
      <c r="U1746" s="9">
        <v>3.1605184085963485</v>
      </c>
      <c r="V1746" s="7">
        <v>23334901.881499998</v>
      </c>
      <c r="W1746" s="9">
        <v>1.6222936750789685</v>
      </c>
      <c r="X1746" s="7">
        <v>28991647.613243498</v>
      </c>
      <c r="Y1746" s="7">
        <v>0</v>
      </c>
      <c r="Z1746" s="7">
        <v>27072.300000000003</v>
      </c>
      <c r="AA1746" s="7">
        <v>1386758.3132434969</v>
      </c>
      <c r="AB1746" s="7">
        <v>22176359</v>
      </c>
      <c r="AC1746" s="7">
        <v>5401458</v>
      </c>
      <c r="AD1746" s="7">
        <v>5656745.7317434978</v>
      </c>
      <c r="AE1746" s="7">
        <v>0</v>
      </c>
      <c r="AF1746" s="7">
        <v>37009465.9375</v>
      </c>
      <c r="AG1746" s="7">
        <v>709330.94400000002</v>
      </c>
      <c r="AH1746" s="7">
        <v>5656745.7317434978</v>
      </c>
      <c r="AI1746" s="7">
        <v>11867270</v>
      </c>
      <c r="AJ1746" s="7">
        <v>212880</v>
      </c>
      <c r="AK1746" s="7">
        <v>5710762</v>
      </c>
      <c r="AL1746" s="7">
        <v>0</v>
      </c>
      <c r="AM1746" s="7">
        <v>403253</v>
      </c>
      <c r="AN1746" s="7">
        <v>0</v>
      </c>
      <c r="AO1746" s="7">
        <v>0</v>
      </c>
      <c r="AP1746" s="7">
        <v>16980022</v>
      </c>
      <c r="AQ1746" s="7">
        <v>1205419</v>
      </c>
      <c r="AR1746" s="7">
        <v>14213404</v>
      </c>
      <c r="AS1746" s="7">
        <v>170491</v>
      </c>
      <c r="AT1746" s="7">
        <v>6738973</v>
      </c>
      <c r="AU1746" s="7">
        <v>0</v>
      </c>
      <c r="AV1746" s="7">
        <v>438292</v>
      </c>
      <c r="AW1746" s="7">
        <v>0</v>
      </c>
      <c r="AX1746" s="7">
        <v>0</v>
      </c>
      <c r="AY1746" s="7">
        <v>20305130</v>
      </c>
      <c r="AZ1746" s="7">
        <v>522271</v>
      </c>
      <c r="BA1746" s="7">
        <v>27072.300000000003</v>
      </c>
      <c r="BB1746" s="7">
        <v>0</v>
      </c>
      <c r="BC1746" s="7">
        <v>0</v>
      </c>
      <c r="BD1746" s="7">
        <v>0</v>
      </c>
      <c r="BE1746" s="7">
        <v>582.20000000000005</v>
      </c>
      <c r="BF1746" s="7">
        <v>0</v>
      </c>
      <c r="BG1746" s="7">
        <v>963131.31324349693</v>
      </c>
      <c r="BH1746" s="7">
        <v>10741</v>
      </c>
      <c r="BI1746" s="7">
        <v>423627</v>
      </c>
      <c r="BJ1746" s="7">
        <v>5830325.9858333329</v>
      </c>
      <c r="BK1746" s="7">
        <v>3251379.0399999991</v>
      </c>
      <c r="BL1746" s="7">
        <v>4482916.67</v>
      </c>
      <c r="BM1746" s="7">
        <v>1349954.4433333343</v>
      </c>
      <c r="BN1746" s="130">
        <v>1.0760000000000001</v>
      </c>
      <c r="BO1746" s="131">
        <v>3.7170079999999998E-4</v>
      </c>
      <c r="BP1746" s="161">
        <v>9419.8781771278918</v>
      </c>
      <c r="BQ1746" s="162">
        <v>22176359</v>
      </c>
      <c r="BR1746" s="161">
        <v>557521</v>
      </c>
      <c r="BS1746" s="163">
        <v>0</v>
      </c>
      <c r="BT1746" s="163">
        <v>2570539.1799999997</v>
      </c>
      <c r="BU1746" s="161">
        <v>37009465.939999998</v>
      </c>
      <c r="BV1746" s="161">
        <v>709330.94</v>
      </c>
      <c r="BW1746" s="165">
        <v>8227284.9100000001</v>
      </c>
      <c r="BX1746" s="161">
        <v>557521</v>
      </c>
    </row>
    <row r="1747" spans="1:76" ht="14.45" x14ac:dyDescent="0.3">
      <c r="A1747" s="164" t="s">
        <v>31</v>
      </c>
      <c r="B1747" s="6" t="s">
        <v>191</v>
      </c>
      <c r="C1747" s="6" t="s">
        <v>37</v>
      </c>
      <c r="D1747" s="6" t="s">
        <v>77</v>
      </c>
      <c r="E1747" s="6" t="s">
        <v>36</v>
      </c>
      <c r="F1747" s="24" t="str">
        <f>+Tabela1[[#This Row],[WK]]&amp;Tabela1[[#This Row],[PK]]&amp;Tabela1[[#This Row],[GK]]</f>
        <v>240309</v>
      </c>
      <c r="G1747" s="6" t="s">
        <v>1659</v>
      </c>
      <c r="H1747" s="7">
        <v>311321044.75079978</v>
      </c>
      <c r="I1747" s="8">
        <v>1.371</v>
      </c>
      <c r="J1747" s="7">
        <v>426821152.34999996</v>
      </c>
      <c r="K1747" s="8">
        <v>7.0000000000000007E-2</v>
      </c>
      <c r="L1747" s="7">
        <v>29877480.664500002</v>
      </c>
      <c r="M1747" s="7">
        <v>19657722.664500002</v>
      </c>
      <c r="N1747" s="9">
        <v>1.9235017761183779</v>
      </c>
      <c r="O1747" s="7">
        <v>47842828</v>
      </c>
      <c r="P1747" s="8">
        <v>1.2949999999999999</v>
      </c>
      <c r="Q1747" s="7">
        <v>61956462</v>
      </c>
      <c r="R1747" s="8">
        <v>1.6E-2</v>
      </c>
      <c r="S1747" s="7">
        <v>991303.39199999999</v>
      </c>
      <c r="T1747" s="7">
        <v>198173.39199999999</v>
      </c>
      <c r="U1747" s="9">
        <v>0.24986243364896044</v>
      </c>
      <c r="V1747" s="7">
        <v>19855896.056500003</v>
      </c>
      <c r="W1747" s="9">
        <v>1.8029690355972023</v>
      </c>
      <c r="X1747" s="7">
        <v>49988320.869885385</v>
      </c>
      <c r="Y1747" s="7">
        <v>16532077</v>
      </c>
      <c r="Z1747" s="7">
        <v>154170.13</v>
      </c>
      <c r="AA1747" s="7">
        <v>1751091.7398853884</v>
      </c>
      <c r="AB1747" s="7">
        <v>31550982</v>
      </c>
      <c r="AC1747" s="7">
        <v>0</v>
      </c>
      <c r="AD1747" s="7">
        <v>30132424.813385382</v>
      </c>
      <c r="AE1747" s="7">
        <v>0</v>
      </c>
      <c r="AF1747" s="7">
        <v>29877480.664500002</v>
      </c>
      <c r="AG1747" s="7">
        <v>991303.39199999999</v>
      </c>
      <c r="AH1747" s="7">
        <v>30132424.813385382</v>
      </c>
      <c r="AI1747" s="7">
        <v>8532834</v>
      </c>
      <c r="AJ1747" s="7">
        <v>1140432</v>
      </c>
      <c r="AK1747" s="7">
        <v>9951149</v>
      </c>
      <c r="AL1747" s="7">
        <v>1285938</v>
      </c>
      <c r="AM1747" s="7">
        <v>656685</v>
      </c>
      <c r="AN1747" s="7">
        <v>0</v>
      </c>
      <c r="AO1747" s="7">
        <v>0</v>
      </c>
      <c r="AP1747" s="7">
        <v>25685252</v>
      </c>
      <c r="AQ1747" s="7">
        <v>1623139</v>
      </c>
      <c r="AR1747" s="7">
        <v>10219758</v>
      </c>
      <c r="AS1747" s="7">
        <v>793130</v>
      </c>
      <c r="AT1747" s="7">
        <v>11927593</v>
      </c>
      <c r="AU1747" s="7">
        <v>1279094</v>
      </c>
      <c r="AV1747" s="7">
        <v>985753</v>
      </c>
      <c r="AW1747" s="7">
        <v>0</v>
      </c>
      <c r="AX1747" s="7">
        <v>0</v>
      </c>
      <c r="AY1747" s="7">
        <v>28000382</v>
      </c>
      <c r="AZ1747" s="7">
        <v>684467</v>
      </c>
      <c r="BA1747" s="7">
        <v>154170.13</v>
      </c>
      <c r="BB1747" s="7">
        <v>0</v>
      </c>
      <c r="BC1747" s="7">
        <v>0.01</v>
      </c>
      <c r="BD1747" s="7">
        <v>0</v>
      </c>
      <c r="BE1747" s="7">
        <v>3315.42</v>
      </c>
      <c r="BF1747" s="7">
        <v>0</v>
      </c>
      <c r="BG1747" s="7">
        <v>1094316.7398853884</v>
      </c>
      <c r="BH1747" s="7">
        <v>12204</v>
      </c>
      <c r="BI1747" s="7">
        <v>656775</v>
      </c>
      <c r="BJ1747" s="7">
        <v>9039159.9533333331</v>
      </c>
      <c r="BK1747" s="7">
        <v>4763454.84</v>
      </c>
      <c r="BL1747" s="7">
        <v>3941490.6633333336</v>
      </c>
      <c r="BM1747" s="7">
        <v>9219839.1266666669</v>
      </c>
      <c r="BN1747" s="130">
        <v>0.68</v>
      </c>
      <c r="BO1747" s="131">
        <v>5.1669699999999999E-4</v>
      </c>
      <c r="BP1747" s="161">
        <v>13093.780743927002</v>
      </c>
      <c r="BQ1747" s="162">
        <v>31550982</v>
      </c>
      <c r="BR1747" s="161">
        <v>587530</v>
      </c>
      <c r="BS1747" s="163">
        <v>0</v>
      </c>
      <c r="BT1747" s="163">
        <v>0</v>
      </c>
      <c r="BU1747" s="161">
        <v>29877480.66</v>
      </c>
      <c r="BV1747" s="161">
        <v>991303.39</v>
      </c>
      <c r="BW1747" s="165">
        <v>30132424.809999999</v>
      </c>
      <c r="BX1747" s="161">
        <v>587530</v>
      </c>
    </row>
    <row r="1748" spans="1:76" ht="14.45" x14ac:dyDescent="0.3">
      <c r="A1748" s="164" t="s">
        <v>31</v>
      </c>
      <c r="B1748" s="6" t="s">
        <v>191</v>
      </c>
      <c r="C1748" s="6" t="s">
        <v>37</v>
      </c>
      <c r="D1748" s="6" t="s">
        <v>90</v>
      </c>
      <c r="E1748" s="6" t="s">
        <v>40</v>
      </c>
      <c r="F1748" s="24" t="str">
        <f>+Tabela1[[#This Row],[WK]]&amp;Tabela1[[#This Row],[PK]]&amp;Tabela1[[#This Row],[GK]]</f>
        <v>240310</v>
      </c>
      <c r="G1748" s="6" t="s">
        <v>1660</v>
      </c>
      <c r="H1748" s="7">
        <v>929722237.95621216</v>
      </c>
      <c r="I1748" s="8">
        <v>1.371</v>
      </c>
      <c r="J1748" s="7">
        <v>1274649188.24</v>
      </c>
      <c r="K1748" s="8">
        <v>7.0000000000000007E-2</v>
      </c>
      <c r="L1748" s="7">
        <v>89225443.176800013</v>
      </c>
      <c r="M1748" s="7">
        <v>53178333.176800013</v>
      </c>
      <c r="N1748" s="9">
        <v>1.4752453990569567</v>
      </c>
      <c r="O1748" s="7">
        <v>249725921</v>
      </c>
      <c r="P1748" s="8">
        <v>1.2949999999999999</v>
      </c>
      <c r="Q1748" s="7">
        <v>323395068</v>
      </c>
      <c r="R1748" s="8">
        <v>1.6E-2</v>
      </c>
      <c r="S1748" s="7">
        <v>5174321.0880000005</v>
      </c>
      <c r="T1748" s="7">
        <v>2166544.0880000005</v>
      </c>
      <c r="U1748" s="9">
        <v>0.72031406849643453</v>
      </c>
      <c r="V1748" s="7">
        <v>55344877.264800012</v>
      </c>
      <c r="W1748" s="9">
        <v>1.4171050415483217</v>
      </c>
      <c r="X1748" s="7">
        <v>53093404.842200339</v>
      </c>
      <c r="Y1748" s="7">
        <v>0</v>
      </c>
      <c r="Z1748" s="7">
        <v>192775.97999999998</v>
      </c>
      <c r="AA1748" s="7">
        <v>3087367.8622003389</v>
      </c>
      <c r="AB1748" s="7">
        <v>49813261</v>
      </c>
      <c r="AC1748" s="7">
        <v>0</v>
      </c>
      <c r="AD1748" s="7">
        <v>0</v>
      </c>
      <c r="AE1748" s="7">
        <v>0</v>
      </c>
      <c r="AF1748" s="7">
        <v>89225443.176800013</v>
      </c>
      <c r="AG1748" s="7">
        <v>5174321.0880000005</v>
      </c>
      <c r="AH1748" s="7">
        <v>0</v>
      </c>
      <c r="AI1748" s="7">
        <v>30096997</v>
      </c>
      <c r="AJ1748" s="7">
        <v>2875356</v>
      </c>
      <c r="AK1748" s="7">
        <v>2837591</v>
      </c>
      <c r="AL1748" s="7">
        <v>333373</v>
      </c>
      <c r="AM1748" s="7">
        <v>1113647</v>
      </c>
      <c r="AN1748" s="7">
        <v>0</v>
      </c>
      <c r="AO1748" s="7">
        <v>0</v>
      </c>
      <c r="AP1748" s="7">
        <v>39975867</v>
      </c>
      <c r="AQ1748" s="7">
        <v>3138865</v>
      </c>
      <c r="AR1748" s="7">
        <v>36047110</v>
      </c>
      <c r="AS1748" s="7">
        <v>3007777</v>
      </c>
      <c r="AT1748" s="7">
        <v>4423047</v>
      </c>
      <c r="AU1748" s="7">
        <v>412183</v>
      </c>
      <c r="AV1748" s="7">
        <v>1068573</v>
      </c>
      <c r="AW1748" s="7">
        <v>0</v>
      </c>
      <c r="AX1748" s="7">
        <v>0</v>
      </c>
      <c r="AY1748" s="7">
        <v>44455167</v>
      </c>
      <c r="AZ1748" s="7">
        <v>1302434</v>
      </c>
      <c r="BA1748" s="7">
        <v>192775.97999999998</v>
      </c>
      <c r="BB1748" s="7">
        <v>0</v>
      </c>
      <c r="BC1748" s="7">
        <v>28.65</v>
      </c>
      <c r="BD1748" s="7">
        <v>0</v>
      </c>
      <c r="BE1748" s="7">
        <v>3954.72</v>
      </c>
      <c r="BF1748" s="7">
        <v>0</v>
      </c>
      <c r="BG1748" s="7">
        <v>2348153.8622003389</v>
      </c>
      <c r="BH1748" s="7">
        <v>26187</v>
      </c>
      <c r="BI1748" s="7">
        <v>739214</v>
      </c>
      <c r="BJ1748" s="7">
        <v>10173769.096666668</v>
      </c>
      <c r="BK1748" s="7">
        <v>8208855.8766666679</v>
      </c>
      <c r="BL1748" s="7">
        <v>2994991.6233333335</v>
      </c>
      <c r="BM1748" s="7">
        <v>1869669.6333333338</v>
      </c>
      <c r="BN1748" s="130">
        <v>1.083</v>
      </c>
      <c r="BO1748" s="131">
        <v>1.0106465E-3</v>
      </c>
      <c r="BP1748" s="161">
        <v>25611.263046003161</v>
      </c>
      <c r="BQ1748" s="162">
        <v>49813261</v>
      </c>
      <c r="BR1748" s="161">
        <v>1366605</v>
      </c>
      <c r="BS1748" s="163">
        <v>0</v>
      </c>
      <c r="BT1748" s="163">
        <v>1683131.7351999879</v>
      </c>
      <c r="BU1748" s="161">
        <v>89225443.180000007</v>
      </c>
      <c r="BV1748" s="161">
        <v>5174321.09</v>
      </c>
      <c r="BW1748" s="165">
        <v>1683131.7351999879</v>
      </c>
      <c r="BX1748" s="161">
        <v>1366605</v>
      </c>
    </row>
    <row r="1749" spans="1:76" ht="14.45" x14ac:dyDescent="0.3">
      <c r="A1749" s="164" t="s">
        <v>31</v>
      </c>
      <c r="B1749" s="6" t="s">
        <v>191</v>
      </c>
      <c r="C1749" s="6" t="s">
        <v>37</v>
      </c>
      <c r="D1749" s="6" t="s">
        <v>92</v>
      </c>
      <c r="E1749" s="6" t="s">
        <v>40</v>
      </c>
      <c r="F1749" s="24" t="str">
        <f>+Tabela1[[#This Row],[WK]]&amp;Tabela1[[#This Row],[PK]]&amp;Tabela1[[#This Row],[GK]]</f>
        <v>240311</v>
      </c>
      <c r="G1749" s="6" t="s">
        <v>1661</v>
      </c>
      <c r="H1749" s="7">
        <v>517616917.33240116</v>
      </c>
      <c r="I1749" s="8">
        <v>1.371</v>
      </c>
      <c r="J1749" s="7">
        <v>709652793.65999997</v>
      </c>
      <c r="K1749" s="8">
        <v>7.0000000000000007E-2</v>
      </c>
      <c r="L1749" s="7">
        <v>49675695.556200005</v>
      </c>
      <c r="M1749" s="7">
        <v>29896280.556200005</v>
      </c>
      <c r="N1749" s="9">
        <v>1.5114845689925616</v>
      </c>
      <c r="O1749" s="7">
        <v>108859768</v>
      </c>
      <c r="P1749" s="8">
        <v>1.2949999999999999</v>
      </c>
      <c r="Q1749" s="7">
        <v>140973400</v>
      </c>
      <c r="R1749" s="8">
        <v>1.6E-2</v>
      </c>
      <c r="S1749" s="7">
        <v>2255574.4</v>
      </c>
      <c r="T1749" s="7">
        <v>1053316.3999999999</v>
      </c>
      <c r="U1749" s="9">
        <v>0.87611511006788889</v>
      </c>
      <c r="V1749" s="7">
        <v>30949596.956200004</v>
      </c>
      <c r="W1749" s="9">
        <v>1.4750776525875702</v>
      </c>
      <c r="X1749" s="7">
        <v>35286902.337378338</v>
      </c>
      <c r="Y1749" s="7">
        <v>0</v>
      </c>
      <c r="Z1749" s="7">
        <v>187877.67</v>
      </c>
      <c r="AA1749" s="7">
        <v>1908120.667378336</v>
      </c>
      <c r="AB1749" s="7">
        <v>32546091</v>
      </c>
      <c r="AC1749" s="7">
        <v>644813</v>
      </c>
      <c r="AD1749" s="7">
        <v>4337305.3811783325</v>
      </c>
      <c r="AE1749" s="7">
        <v>0</v>
      </c>
      <c r="AF1749" s="7">
        <v>49675695.556200005</v>
      </c>
      <c r="AG1749" s="7">
        <v>2255574.4</v>
      </c>
      <c r="AH1749" s="7">
        <v>4337305.3811783325</v>
      </c>
      <c r="AI1749" s="7">
        <v>16514528</v>
      </c>
      <c r="AJ1749" s="7">
        <v>909557</v>
      </c>
      <c r="AK1749" s="7">
        <v>3052069</v>
      </c>
      <c r="AL1749" s="7">
        <v>31706</v>
      </c>
      <c r="AM1749" s="7">
        <v>691371</v>
      </c>
      <c r="AN1749" s="7">
        <v>0</v>
      </c>
      <c r="AO1749" s="7">
        <v>0</v>
      </c>
      <c r="AP1749" s="7">
        <v>25083559</v>
      </c>
      <c r="AQ1749" s="7">
        <v>1551530</v>
      </c>
      <c r="AR1749" s="7">
        <v>19779415</v>
      </c>
      <c r="AS1749" s="7">
        <v>1202258</v>
      </c>
      <c r="AT1749" s="7">
        <v>3155811</v>
      </c>
      <c r="AU1749" s="7">
        <v>80854</v>
      </c>
      <c r="AV1749" s="7">
        <v>729782</v>
      </c>
      <c r="AW1749" s="7">
        <v>0</v>
      </c>
      <c r="AX1749" s="7">
        <v>0</v>
      </c>
      <c r="AY1749" s="7">
        <v>29407591</v>
      </c>
      <c r="AZ1749" s="7">
        <v>656894</v>
      </c>
      <c r="BA1749" s="7">
        <v>187877.67</v>
      </c>
      <c r="BB1749" s="7">
        <v>0</v>
      </c>
      <c r="BC1749" s="7">
        <v>0</v>
      </c>
      <c r="BD1749" s="7">
        <v>0</v>
      </c>
      <c r="BE1749" s="7">
        <v>4040.38</v>
      </c>
      <c r="BF1749" s="7">
        <v>0</v>
      </c>
      <c r="BG1749" s="7">
        <v>1186585.667378336</v>
      </c>
      <c r="BH1749" s="7">
        <v>13233</v>
      </c>
      <c r="BI1749" s="7">
        <v>721535</v>
      </c>
      <c r="BJ1749" s="7">
        <v>9930477.9175000004</v>
      </c>
      <c r="BK1749" s="7">
        <v>7498417.8733333331</v>
      </c>
      <c r="BL1749" s="7">
        <v>1323888.8466666667</v>
      </c>
      <c r="BM1749" s="7">
        <v>7080462.4833333343</v>
      </c>
      <c r="BN1749" s="130">
        <v>1.1240000000000001</v>
      </c>
      <c r="BO1749" s="131">
        <v>5.0607069999999998E-4</v>
      </c>
      <c r="BP1749" s="161">
        <v>12824.641367437633</v>
      </c>
      <c r="BQ1749" s="162">
        <v>32546091</v>
      </c>
      <c r="BR1749" s="161">
        <v>698856</v>
      </c>
      <c r="BS1749" s="163">
        <v>0</v>
      </c>
      <c r="BT1749" s="163">
        <v>2442885.3900000006</v>
      </c>
      <c r="BU1749" s="161">
        <v>49675695.560000002</v>
      </c>
      <c r="BV1749" s="161">
        <v>2255574.4</v>
      </c>
      <c r="BW1749" s="165">
        <v>6780190.7700000005</v>
      </c>
      <c r="BX1749" s="161">
        <v>698856</v>
      </c>
    </row>
    <row r="1750" spans="1:76" ht="14.45" x14ac:dyDescent="0.3">
      <c r="A1750" s="164" t="s">
        <v>31</v>
      </c>
      <c r="B1750" s="6" t="s">
        <v>191</v>
      </c>
      <c r="C1750" s="6" t="s">
        <v>37</v>
      </c>
      <c r="D1750" s="6" t="s">
        <v>93</v>
      </c>
      <c r="E1750" s="6" t="s">
        <v>36</v>
      </c>
      <c r="F1750" s="24" t="str">
        <f>+Tabela1[[#This Row],[WK]]&amp;Tabela1[[#This Row],[PK]]&amp;Tabela1[[#This Row],[GK]]</f>
        <v>240312</v>
      </c>
      <c r="G1750" s="6" t="s">
        <v>1662</v>
      </c>
      <c r="H1750" s="7">
        <v>513581790.7341997</v>
      </c>
      <c r="I1750" s="8">
        <v>1.371</v>
      </c>
      <c r="J1750" s="7">
        <v>704120635.10000002</v>
      </c>
      <c r="K1750" s="8">
        <v>7.0000000000000007E-2</v>
      </c>
      <c r="L1750" s="7">
        <v>49288444.45700001</v>
      </c>
      <c r="M1750" s="7">
        <v>30430487.45700001</v>
      </c>
      <c r="N1750" s="9">
        <v>1.6136683022980702</v>
      </c>
      <c r="O1750" s="7">
        <v>12111254</v>
      </c>
      <c r="P1750" s="8">
        <v>1.2949999999999999</v>
      </c>
      <c r="Q1750" s="7">
        <v>15684074</v>
      </c>
      <c r="R1750" s="8">
        <v>1.6E-2</v>
      </c>
      <c r="S1750" s="7">
        <v>250945.18400000001</v>
      </c>
      <c r="T1750" s="7">
        <v>65489.184000000008</v>
      </c>
      <c r="U1750" s="9">
        <v>0.35312518333189546</v>
      </c>
      <c r="V1750" s="7">
        <v>30495976.64100001</v>
      </c>
      <c r="W1750" s="9">
        <v>1.6013923891163842</v>
      </c>
      <c r="X1750" s="7">
        <v>27907992.352068797</v>
      </c>
      <c r="Y1750" s="7">
        <v>0</v>
      </c>
      <c r="Z1750" s="7">
        <v>0</v>
      </c>
      <c r="AA1750" s="7">
        <v>1627164.3520687977</v>
      </c>
      <c r="AB1750" s="7">
        <v>25299408</v>
      </c>
      <c r="AC1750" s="7">
        <v>981420</v>
      </c>
      <c r="AD1750" s="7">
        <v>981420</v>
      </c>
      <c r="AE1750" s="7">
        <v>0</v>
      </c>
      <c r="AF1750" s="7">
        <v>49288444.45700001</v>
      </c>
      <c r="AG1750" s="7">
        <v>250945.18400000001</v>
      </c>
      <c r="AH1750" s="7">
        <v>981420</v>
      </c>
      <c r="AI1750" s="7">
        <v>15745169</v>
      </c>
      <c r="AJ1750" s="7">
        <v>187908</v>
      </c>
      <c r="AK1750" s="7">
        <v>6248083</v>
      </c>
      <c r="AL1750" s="7">
        <v>0</v>
      </c>
      <c r="AM1750" s="7">
        <v>616898</v>
      </c>
      <c r="AN1750" s="7">
        <v>0</v>
      </c>
      <c r="AO1750" s="7">
        <v>0</v>
      </c>
      <c r="AP1750" s="7">
        <v>19562177</v>
      </c>
      <c r="AQ1750" s="7">
        <v>1281007</v>
      </c>
      <c r="AR1750" s="7">
        <v>18857957</v>
      </c>
      <c r="AS1750" s="7">
        <v>185456</v>
      </c>
      <c r="AT1750" s="7">
        <v>6633572</v>
      </c>
      <c r="AU1750" s="7">
        <v>0</v>
      </c>
      <c r="AV1750" s="7">
        <v>636046</v>
      </c>
      <c r="AW1750" s="7">
        <v>0</v>
      </c>
      <c r="AX1750" s="7">
        <v>0</v>
      </c>
      <c r="AY1750" s="7">
        <v>22496242</v>
      </c>
      <c r="AZ1750" s="7">
        <v>541735</v>
      </c>
      <c r="BA1750" s="7">
        <v>0</v>
      </c>
      <c r="BB1750" s="7">
        <v>0</v>
      </c>
      <c r="BC1750" s="7">
        <v>0</v>
      </c>
      <c r="BD1750" s="7">
        <v>0</v>
      </c>
      <c r="BE1750" s="7">
        <v>0</v>
      </c>
      <c r="BF1750" s="7">
        <v>0</v>
      </c>
      <c r="BG1750" s="7">
        <v>1138792.3520687977</v>
      </c>
      <c r="BH1750" s="7">
        <v>12700</v>
      </c>
      <c r="BI1750" s="7">
        <v>488372</v>
      </c>
      <c r="BJ1750" s="7">
        <v>6721459.9033333333</v>
      </c>
      <c r="BK1750" s="7">
        <v>5198634.9666666668</v>
      </c>
      <c r="BL1750" s="7">
        <v>1670600.4166666667</v>
      </c>
      <c r="BM1750" s="7">
        <v>2750098.9133333331</v>
      </c>
      <c r="BN1750" s="130">
        <v>1.1220000000000001</v>
      </c>
      <c r="BO1750" s="131">
        <v>4.5704019999999999E-4</v>
      </c>
      <c r="BP1750" s="161">
        <v>11581.997852196759</v>
      </c>
      <c r="BQ1750" s="162">
        <v>25299408</v>
      </c>
      <c r="BR1750" s="161">
        <v>669596</v>
      </c>
      <c r="BS1750" s="163">
        <v>0</v>
      </c>
      <c r="BT1750" s="163">
        <v>2499793.9600000009</v>
      </c>
      <c r="BU1750" s="161">
        <v>49288444.460000001</v>
      </c>
      <c r="BV1750" s="161">
        <v>250945.18</v>
      </c>
      <c r="BW1750" s="165">
        <v>3481213.9600000009</v>
      </c>
      <c r="BX1750" s="161">
        <v>669596</v>
      </c>
    </row>
    <row r="1751" spans="1:76" ht="14.45" x14ac:dyDescent="0.3">
      <c r="A1751" s="164" t="s">
        <v>31</v>
      </c>
      <c r="B1751" s="6" t="s">
        <v>191</v>
      </c>
      <c r="C1751" s="6" t="s">
        <v>39</v>
      </c>
      <c r="D1751" s="6" t="s">
        <v>33</v>
      </c>
      <c r="E1751" s="6" t="s">
        <v>40</v>
      </c>
      <c r="F1751" s="24" t="str">
        <f>+Tabela1[[#This Row],[WK]]&amp;Tabela1[[#This Row],[PK]]&amp;Tabela1[[#This Row],[GK]]</f>
        <v>240401</v>
      </c>
      <c r="G1751" s="6" t="s">
        <v>1663</v>
      </c>
      <c r="H1751" s="7">
        <v>457245484.41419965</v>
      </c>
      <c r="I1751" s="8">
        <v>1.371</v>
      </c>
      <c r="J1751" s="7">
        <v>626883559.13</v>
      </c>
      <c r="K1751" s="8">
        <v>7.0000000000000007E-2</v>
      </c>
      <c r="L1751" s="7">
        <v>43881849.1391</v>
      </c>
      <c r="M1751" s="7">
        <v>25297211.1391</v>
      </c>
      <c r="N1751" s="9">
        <v>1.3611893403089155</v>
      </c>
      <c r="O1751" s="7">
        <v>19979412</v>
      </c>
      <c r="P1751" s="8">
        <v>1.2949999999999999</v>
      </c>
      <c r="Q1751" s="7">
        <v>25873339</v>
      </c>
      <c r="R1751" s="8">
        <v>1.6E-2</v>
      </c>
      <c r="S1751" s="7">
        <v>413973.424</v>
      </c>
      <c r="T1751" s="7">
        <v>90577.423999999999</v>
      </c>
      <c r="U1751" s="9">
        <v>0.28008207893727816</v>
      </c>
      <c r="V1751" s="7">
        <v>25387788.563100003</v>
      </c>
      <c r="W1751" s="9">
        <v>1.3426984827243278</v>
      </c>
      <c r="X1751" s="7">
        <v>17420730.883838583</v>
      </c>
      <c r="Y1751" s="7">
        <v>0</v>
      </c>
      <c r="Z1751" s="7">
        <v>130211.15999999999</v>
      </c>
      <c r="AA1751" s="7">
        <v>1634732.7238385836</v>
      </c>
      <c r="AB1751" s="7">
        <v>15655787</v>
      </c>
      <c r="AC1751" s="7">
        <v>0</v>
      </c>
      <c r="AD1751" s="7">
        <v>0</v>
      </c>
      <c r="AE1751" s="7">
        <v>0</v>
      </c>
      <c r="AF1751" s="7">
        <v>43881849.1391</v>
      </c>
      <c r="AG1751" s="7">
        <v>413973.424</v>
      </c>
      <c r="AH1751" s="7">
        <v>0</v>
      </c>
      <c r="AI1751" s="7">
        <v>15516966</v>
      </c>
      <c r="AJ1751" s="7">
        <v>237362</v>
      </c>
      <c r="AK1751" s="7">
        <v>5107054</v>
      </c>
      <c r="AL1751" s="7">
        <v>34886</v>
      </c>
      <c r="AM1751" s="7">
        <v>469732</v>
      </c>
      <c r="AN1751" s="7">
        <v>0</v>
      </c>
      <c r="AO1751" s="7">
        <v>0</v>
      </c>
      <c r="AP1751" s="7">
        <v>12101859</v>
      </c>
      <c r="AQ1751" s="7">
        <v>1113919</v>
      </c>
      <c r="AR1751" s="7">
        <v>18584638</v>
      </c>
      <c r="AS1751" s="7">
        <v>323396</v>
      </c>
      <c r="AT1751" s="7">
        <v>5741517</v>
      </c>
      <c r="AU1751" s="7">
        <v>40407</v>
      </c>
      <c r="AV1751" s="7">
        <v>642000</v>
      </c>
      <c r="AW1751" s="7">
        <v>0</v>
      </c>
      <c r="AX1751" s="7">
        <v>0</v>
      </c>
      <c r="AY1751" s="7">
        <v>14058215</v>
      </c>
      <c r="AZ1751" s="7">
        <v>475234</v>
      </c>
      <c r="BA1751" s="7">
        <v>130211.15999999999</v>
      </c>
      <c r="BB1751" s="7">
        <v>0</v>
      </c>
      <c r="BC1751" s="7">
        <v>0</v>
      </c>
      <c r="BD1751" s="7">
        <v>1400.12</v>
      </c>
      <c r="BE1751" s="7">
        <v>0</v>
      </c>
      <c r="BF1751" s="7">
        <v>0</v>
      </c>
      <c r="BG1751" s="7">
        <v>1114850.7238385836</v>
      </c>
      <c r="BH1751" s="7">
        <v>12433</v>
      </c>
      <c r="BI1751" s="7">
        <v>519882</v>
      </c>
      <c r="BJ1751" s="7">
        <v>7155180.4441666659</v>
      </c>
      <c r="BK1751" s="7">
        <v>5001093.7999999989</v>
      </c>
      <c r="BL1751" s="7">
        <v>2816604.0866666664</v>
      </c>
      <c r="BM1751" s="7">
        <v>2983138.4033333343</v>
      </c>
      <c r="BN1751" s="130">
        <v>1.0529999999999999</v>
      </c>
      <c r="BO1751" s="131">
        <v>4.4675459999999999E-4</v>
      </c>
      <c r="BP1751" s="161">
        <v>11321.863138861308</v>
      </c>
      <c r="BQ1751" s="162">
        <v>15655787</v>
      </c>
      <c r="BR1751" s="161">
        <v>654721</v>
      </c>
      <c r="BS1751" s="163">
        <v>0</v>
      </c>
      <c r="BT1751" s="163">
        <v>0</v>
      </c>
      <c r="BU1751" s="161">
        <v>43881849.140000001</v>
      </c>
      <c r="BV1751" s="161">
        <v>413973.42</v>
      </c>
      <c r="BW1751" s="165">
        <v>0</v>
      </c>
      <c r="BX1751" s="161">
        <v>654721</v>
      </c>
    </row>
    <row r="1752" spans="1:76" ht="14.45" x14ac:dyDescent="0.3">
      <c r="A1752" s="164" t="s">
        <v>31</v>
      </c>
      <c r="B1752" s="6" t="s">
        <v>191</v>
      </c>
      <c r="C1752" s="6" t="s">
        <v>39</v>
      </c>
      <c r="D1752" s="6" t="s">
        <v>32</v>
      </c>
      <c r="E1752" s="6" t="s">
        <v>36</v>
      </c>
      <c r="F1752" s="24" t="str">
        <f>+Tabela1[[#This Row],[WK]]&amp;Tabela1[[#This Row],[PK]]&amp;Tabela1[[#This Row],[GK]]</f>
        <v>240402</v>
      </c>
      <c r="G1752" s="6" t="s">
        <v>1664</v>
      </c>
      <c r="H1752" s="7">
        <v>98283266.622799367</v>
      </c>
      <c r="I1752" s="8">
        <v>1.371</v>
      </c>
      <c r="J1752" s="7">
        <v>134746358.53999999</v>
      </c>
      <c r="K1752" s="8">
        <v>7.0000000000000007E-2</v>
      </c>
      <c r="L1752" s="7">
        <v>9432245.0977999996</v>
      </c>
      <c r="M1752" s="7">
        <v>6351102.0977999996</v>
      </c>
      <c r="N1752" s="9">
        <v>2.0612811861701972</v>
      </c>
      <c r="O1752" s="7">
        <v>366954</v>
      </c>
      <c r="P1752" s="8">
        <v>1.2949999999999999</v>
      </c>
      <c r="Q1752" s="7">
        <v>475205</v>
      </c>
      <c r="R1752" s="8">
        <v>1.6E-2</v>
      </c>
      <c r="S1752" s="7">
        <v>7603.28</v>
      </c>
      <c r="T1752" s="7">
        <v>-392.72000000000025</v>
      </c>
      <c r="U1752" s="9">
        <v>-4.9114557278639351E-2</v>
      </c>
      <c r="V1752" s="7">
        <v>6350709.377799999</v>
      </c>
      <c r="W1752" s="9">
        <v>2.0558185882215074</v>
      </c>
      <c r="X1752" s="7">
        <v>13281177.590620376</v>
      </c>
      <c r="Y1752" s="7">
        <v>3224691</v>
      </c>
      <c r="Z1752" s="7">
        <v>0</v>
      </c>
      <c r="AA1752" s="7">
        <v>613963.59062037664</v>
      </c>
      <c r="AB1752" s="7">
        <v>7205230</v>
      </c>
      <c r="AC1752" s="7">
        <v>2237293</v>
      </c>
      <c r="AD1752" s="7">
        <v>6930468.2128203763</v>
      </c>
      <c r="AE1752" s="7">
        <v>0</v>
      </c>
      <c r="AF1752" s="7">
        <v>9432245.0977999996</v>
      </c>
      <c r="AG1752" s="7">
        <v>7603.28</v>
      </c>
      <c r="AH1752" s="7">
        <v>6930468.2128203763</v>
      </c>
      <c r="AI1752" s="7">
        <v>2572554</v>
      </c>
      <c r="AJ1752" s="7">
        <v>4491</v>
      </c>
      <c r="AK1752" s="7">
        <v>5845790</v>
      </c>
      <c r="AL1752" s="7">
        <v>0</v>
      </c>
      <c r="AM1752" s="7">
        <v>305583</v>
      </c>
      <c r="AN1752" s="7">
        <v>0</v>
      </c>
      <c r="AO1752" s="7">
        <v>0</v>
      </c>
      <c r="AP1752" s="7">
        <v>5387636</v>
      </c>
      <c r="AQ1752" s="7">
        <v>326219</v>
      </c>
      <c r="AR1752" s="7">
        <v>3081143</v>
      </c>
      <c r="AS1752" s="7">
        <v>7996</v>
      </c>
      <c r="AT1752" s="7">
        <v>5442990</v>
      </c>
      <c r="AU1752" s="7">
        <v>0</v>
      </c>
      <c r="AV1752" s="7">
        <v>885495</v>
      </c>
      <c r="AW1752" s="7">
        <v>0</v>
      </c>
      <c r="AX1752" s="7">
        <v>0</v>
      </c>
      <c r="AY1752" s="7">
        <v>6448177</v>
      </c>
      <c r="AZ1752" s="7">
        <v>139489</v>
      </c>
      <c r="BA1752" s="7">
        <v>0</v>
      </c>
      <c r="BB1752" s="7">
        <v>0</v>
      </c>
      <c r="BC1752" s="7">
        <v>0</v>
      </c>
      <c r="BD1752" s="7">
        <v>0</v>
      </c>
      <c r="BE1752" s="7">
        <v>0</v>
      </c>
      <c r="BF1752" s="7">
        <v>0</v>
      </c>
      <c r="BG1752" s="7">
        <v>325138.59062037669</v>
      </c>
      <c r="BH1752" s="7">
        <v>3626</v>
      </c>
      <c r="BI1752" s="7">
        <v>288825</v>
      </c>
      <c r="BJ1752" s="7">
        <v>3975067.3533333335</v>
      </c>
      <c r="BK1752" s="7">
        <v>2099421.4933333336</v>
      </c>
      <c r="BL1752" s="7">
        <v>1714714.3066666666</v>
      </c>
      <c r="BM1752" s="7">
        <v>4073154.8266666667</v>
      </c>
      <c r="BN1752" s="130">
        <v>0.753</v>
      </c>
      <c r="BO1752" s="131">
        <v>1.3616419999999999E-4</v>
      </c>
      <c r="BP1752" s="161">
        <v>3450.7870242075514</v>
      </c>
      <c r="BQ1752" s="162">
        <v>7205230</v>
      </c>
      <c r="BR1752" s="161">
        <v>202944</v>
      </c>
      <c r="BS1752" s="163">
        <v>0</v>
      </c>
      <c r="BT1752" s="163">
        <v>837917.40937962383</v>
      </c>
      <c r="BU1752" s="161">
        <v>9432245.0999999996</v>
      </c>
      <c r="BV1752" s="161">
        <v>7603.28</v>
      </c>
      <c r="BW1752" s="165">
        <v>7768385.6193796238</v>
      </c>
      <c r="BX1752" s="161">
        <v>202944</v>
      </c>
    </row>
    <row r="1753" spans="1:76" ht="14.45" x14ac:dyDescent="0.3">
      <c r="A1753" s="164" t="s">
        <v>31</v>
      </c>
      <c r="B1753" s="6" t="s">
        <v>191</v>
      </c>
      <c r="C1753" s="6" t="s">
        <v>39</v>
      </c>
      <c r="D1753" s="6" t="s">
        <v>37</v>
      </c>
      <c r="E1753" s="6" t="s">
        <v>36</v>
      </c>
      <c r="F1753" s="24" t="str">
        <f>+Tabela1[[#This Row],[WK]]&amp;Tabela1[[#This Row],[PK]]&amp;Tabela1[[#This Row],[GK]]</f>
        <v>240403</v>
      </c>
      <c r="G1753" s="6" t="s">
        <v>1499</v>
      </c>
      <c r="H1753" s="7">
        <v>169894847.02359942</v>
      </c>
      <c r="I1753" s="8">
        <v>1.371</v>
      </c>
      <c r="J1753" s="7">
        <v>232925835.27000001</v>
      </c>
      <c r="K1753" s="8">
        <v>7.0000000000000007E-2</v>
      </c>
      <c r="L1753" s="7">
        <v>16304808.468900003</v>
      </c>
      <c r="M1753" s="7">
        <v>10578011.468900003</v>
      </c>
      <c r="N1753" s="9">
        <v>1.8471078106837038</v>
      </c>
      <c r="O1753" s="7">
        <v>771377</v>
      </c>
      <c r="P1753" s="8">
        <v>1.2949999999999999</v>
      </c>
      <c r="Q1753" s="7">
        <v>998933</v>
      </c>
      <c r="R1753" s="8">
        <v>1.6E-2</v>
      </c>
      <c r="S1753" s="7">
        <v>15982.928</v>
      </c>
      <c r="T1753" s="7">
        <v>-17813.072</v>
      </c>
      <c r="U1753" s="9">
        <v>-0.52707634039531304</v>
      </c>
      <c r="V1753" s="7">
        <v>10560198.396900002</v>
      </c>
      <c r="W1753" s="9">
        <v>1.8331790489104163</v>
      </c>
      <c r="X1753" s="7">
        <v>19925421.098859288</v>
      </c>
      <c r="Y1753" s="7">
        <v>3416239</v>
      </c>
      <c r="Z1753" s="7">
        <v>681097.59</v>
      </c>
      <c r="AA1753" s="7">
        <v>1088343.5088592868</v>
      </c>
      <c r="AB1753" s="7">
        <v>11587879</v>
      </c>
      <c r="AC1753" s="7">
        <v>3151862</v>
      </c>
      <c r="AD1753" s="7">
        <v>9365222.7019592859</v>
      </c>
      <c r="AE1753" s="7">
        <v>0</v>
      </c>
      <c r="AF1753" s="7">
        <v>16304808.468900003</v>
      </c>
      <c r="AG1753" s="7">
        <v>15982.928</v>
      </c>
      <c r="AH1753" s="7">
        <v>9365222.7019592859</v>
      </c>
      <c r="AI1753" s="7">
        <v>4781504</v>
      </c>
      <c r="AJ1753" s="7">
        <v>31852</v>
      </c>
      <c r="AK1753" s="7">
        <v>6312610</v>
      </c>
      <c r="AL1753" s="7">
        <v>0</v>
      </c>
      <c r="AM1753" s="7">
        <v>947408</v>
      </c>
      <c r="AN1753" s="7">
        <v>0</v>
      </c>
      <c r="AO1753" s="7">
        <v>0</v>
      </c>
      <c r="AP1753" s="7">
        <v>9293940</v>
      </c>
      <c r="AQ1753" s="7">
        <v>608677</v>
      </c>
      <c r="AR1753" s="7">
        <v>5726797</v>
      </c>
      <c r="AS1753" s="7">
        <v>33796</v>
      </c>
      <c r="AT1753" s="7">
        <v>7690199</v>
      </c>
      <c r="AU1753" s="7">
        <v>0</v>
      </c>
      <c r="AV1753" s="7">
        <v>1016961</v>
      </c>
      <c r="AW1753" s="7">
        <v>0</v>
      </c>
      <c r="AX1753" s="7">
        <v>0</v>
      </c>
      <c r="AY1753" s="7">
        <v>10385237</v>
      </c>
      <c r="AZ1753" s="7">
        <v>248160</v>
      </c>
      <c r="BA1753" s="7">
        <v>681097.59</v>
      </c>
      <c r="BB1753" s="7">
        <v>0</v>
      </c>
      <c r="BC1753" s="7">
        <v>305.07</v>
      </c>
      <c r="BD1753" s="7">
        <v>6306.73</v>
      </c>
      <c r="BE1753" s="7">
        <v>0</v>
      </c>
      <c r="BF1753" s="7">
        <v>0</v>
      </c>
      <c r="BG1753" s="7">
        <v>524113.50885928684</v>
      </c>
      <c r="BH1753" s="7">
        <v>5845</v>
      </c>
      <c r="BI1753" s="7">
        <v>564230</v>
      </c>
      <c r="BJ1753" s="7">
        <v>7765556.8933333335</v>
      </c>
      <c r="BK1753" s="7">
        <v>5059561.3666666672</v>
      </c>
      <c r="BL1753" s="7">
        <v>2191499.5099999998</v>
      </c>
      <c r="BM1753" s="7">
        <v>6440983.086666666</v>
      </c>
      <c r="BN1753" s="130">
        <v>0.82699999999999996</v>
      </c>
      <c r="BO1753" s="131">
        <v>2.1583259999999999E-4</v>
      </c>
      <c r="BP1753" s="161">
        <v>5469.8326069419209</v>
      </c>
      <c r="BQ1753" s="162">
        <v>11587879</v>
      </c>
      <c r="BR1753" s="161">
        <v>330547</v>
      </c>
      <c r="BS1753" s="163">
        <v>0</v>
      </c>
      <c r="BT1753" s="163">
        <v>1245682.9011407122</v>
      </c>
      <c r="BU1753" s="161">
        <v>16304808.470000001</v>
      </c>
      <c r="BV1753" s="161">
        <v>15982.93</v>
      </c>
      <c r="BW1753" s="165">
        <v>10610905.601140711</v>
      </c>
      <c r="BX1753" s="161">
        <v>330547</v>
      </c>
    </row>
    <row r="1754" spans="1:76" ht="14.45" x14ac:dyDescent="0.3">
      <c r="A1754" s="164" t="s">
        <v>31</v>
      </c>
      <c r="B1754" s="6" t="s">
        <v>191</v>
      </c>
      <c r="C1754" s="6" t="s">
        <v>39</v>
      </c>
      <c r="D1754" s="6" t="s">
        <v>39</v>
      </c>
      <c r="E1754" s="6" t="s">
        <v>36</v>
      </c>
      <c r="F1754" s="24" t="str">
        <f>+Tabela1[[#This Row],[WK]]&amp;Tabela1[[#This Row],[PK]]&amp;Tabela1[[#This Row],[GK]]</f>
        <v>240404</v>
      </c>
      <c r="G1754" s="6" t="s">
        <v>1665</v>
      </c>
      <c r="H1754" s="7">
        <v>222803182.94619924</v>
      </c>
      <c r="I1754" s="8">
        <v>1.371</v>
      </c>
      <c r="J1754" s="7">
        <v>305463163.81999999</v>
      </c>
      <c r="K1754" s="8">
        <v>7.0000000000000007E-2</v>
      </c>
      <c r="L1754" s="7">
        <v>21382421.467400003</v>
      </c>
      <c r="M1754" s="7">
        <v>12698661.467400003</v>
      </c>
      <c r="N1754" s="9">
        <v>1.4623459731038171</v>
      </c>
      <c r="O1754" s="7">
        <v>27779715</v>
      </c>
      <c r="P1754" s="8">
        <v>1.2949999999999999</v>
      </c>
      <c r="Q1754" s="7">
        <v>35974731</v>
      </c>
      <c r="R1754" s="8">
        <v>1.6E-2</v>
      </c>
      <c r="S1754" s="7">
        <v>575595.696</v>
      </c>
      <c r="T1754" s="7">
        <v>131419.696</v>
      </c>
      <c r="U1754" s="9">
        <v>0.29587302330607684</v>
      </c>
      <c r="V1754" s="7">
        <v>12830081.163400002</v>
      </c>
      <c r="W1754" s="9">
        <v>1.4055840404008093</v>
      </c>
      <c r="X1754" s="7">
        <v>8068729.8197838394</v>
      </c>
      <c r="Y1754" s="7">
        <v>0</v>
      </c>
      <c r="Z1754" s="7">
        <v>0</v>
      </c>
      <c r="AA1754" s="7">
        <v>683656.81978383963</v>
      </c>
      <c r="AB1754" s="7">
        <v>7385073</v>
      </c>
      <c r="AC1754" s="7">
        <v>0</v>
      </c>
      <c r="AD1754" s="7">
        <v>0</v>
      </c>
      <c r="AE1754" s="7">
        <v>-2640172.5514814616</v>
      </c>
      <c r="AF1754" s="7">
        <v>18742248.91591854</v>
      </c>
      <c r="AG1754" s="7">
        <v>575595.696</v>
      </c>
      <c r="AH1754" s="7">
        <v>0</v>
      </c>
      <c r="AI1754" s="7">
        <v>7250376</v>
      </c>
      <c r="AJ1754" s="7">
        <v>436285</v>
      </c>
      <c r="AK1754" s="7">
        <v>83045</v>
      </c>
      <c r="AL1754" s="7">
        <v>0</v>
      </c>
      <c r="AM1754" s="7">
        <v>752256</v>
      </c>
      <c r="AN1754" s="7">
        <v>0</v>
      </c>
      <c r="AO1754" s="7">
        <v>0</v>
      </c>
      <c r="AP1754" s="7">
        <v>6299503</v>
      </c>
      <c r="AQ1754" s="7">
        <v>441589</v>
      </c>
      <c r="AR1754" s="7">
        <v>8683760</v>
      </c>
      <c r="AS1754" s="7">
        <v>444176</v>
      </c>
      <c r="AT1754" s="7">
        <v>102916</v>
      </c>
      <c r="AU1754" s="7">
        <v>0</v>
      </c>
      <c r="AV1754" s="7">
        <v>219247</v>
      </c>
      <c r="AW1754" s="7">
        <v>0</v>
      </c>
      <c r="AX1754" s="7">
        <v>0</v>
      </c>
      <c r="AY1754" s="7">
        <v>7198416</v>
      </c>
      <c r="AZ1754" s="7">
        <v>188147</v>
      </c>
      <c r="BA1754" s="7">
        <v>0</v>
      </c>
      <c r="BB1754" s="7">
        <v>0</v>
      </c>
      <c r="BC1754" s="7">
        <v>0</v>
      </c>
      <c r="BD1754" s="7">
        <v>0</v>
      </c>
      <c r="BE1754" s="7">
        <v>0</v>
      </c>
      <c r="BF1754" s="7">
        <v>0</v>
      </c>
      <c r="BG1754" s="7">
        <v>481789.81978383963</v>
      </c>
      <c r="BH1754" s="7">
        <v>5373</v>
      </c>
      <c r="BI1754" s="7">
        <v>201867</v>
      </c>
      <c r="BJ1754" s="7">
        <v>2778205.2691666665</v>
      </c>
      <c r="BK1754" s="7">
        <v>1536995.2166666663</v>
      </c>
      <c r="BL1754" s="7">
        <v>908234.89</v>
      </c>
      <c r="BM1754" s="7">
        <v>3148370.43</v>
      </c>
      <c r="BN1754" s="130">
        <v>1.5029999999999999</v>
      </c>
      <c r="BO1754" s="131">
        <v>1.8068199999999999E-4</v>
      </c>
      <c r="BP1754" s="161">
        <v>4578.3709547039016</v>
      </c>
      <c r="BQ1754" s="162">
        <v>7385073</v>
      </c>
      <c r="BR1754" s="161">
        <v>300678</v>
      </c>
      <c r="BS1754" s="163">
        <v>124023.811918539</v>
      </c>
      <c r="BT1754" s="163">
        <v>0</v>
      </c>
      <c r="BU1754" s="161">
        <v>18618225.100000001</v>
      </c>
      <c r="BV1754" s="161">
        <v>575595.69999999995</v>
      </c>
      <c r="BW1754" s="165">
        <v>0</v>
      </c>
      <c r="BX1754" s="161">
        <v>300678</v>
      </c>
    </row>
    <row r="1755" spans="1:76" ht="14.45" x14ac:dyDescent="0.3">
      <c r="A1755" s="164" t="s">
        <v>31</v>
      </c>
      <c r="B1755" s="6" t="s">
        <v>191</v>
      </c>
      <c r="C1755" s="6" t="s">
        <v>39</v>
      </c>
      <c r="D1755" s="6" t="s">
        <v>42</v>
      </c>
      <c r="E1755" s="6" t="s">
        <v>36</v>
      </c>
      <c r="F1755" s="24" t="str">
        <f>+Tabela1[[#This Row],[WK]]&amp;Tabela1[[#This Row],[PK]]&amp;Tabela1[[#This Row],[GK]]</f>
        <v>240405</v>
      </c>
      <c r="G1755" s="6" t="s">
        <v>1666</v>
      </c>
      <c r="H1755" s="7">
        <v>426756281.01060045</v>
      </c>
      <c r="I1755" s="8">
        <v>1.371</v>
      </c>
      <c r="J1755" s="7">
        <v>585082861.25999999</v>
      </c>
      <c r="K1755" s="8">
        <v>7.0000000000000007E-2</v>
      </c>
      <c r="L1755" s="7">
        <v>40955800.288200006</v>
      </c>
      <c r="M1755" s="7">
        <v>25286917.288200006</v>
      </c>
      <c r="N1755" s="9">
        <v>1.613830244836215</v>
      </c>
      <c r="O1755" s="7">
        <v>25488015</v>
      </c>
      <c r="P1755" s="8">
        <v>1.2949999999999999</v>
      </c>
      <c r="Q1755" s="7">
        <v>33006979</v>
      </c>
      <c r="R1755" s="8">
        <v>1.6E-2</v>
      </c>
      <c r="S1755" s="7">
        <v>528111.66399999999</v>
      </c>
      <c r="T1755" s="7">
        <v>261453.66399999999</v>
      </c>
      <c r="U1755" s="9">
        <v>0.98048310570093522</v>
      </c>
      <c r="V1755" s="7">
        <v>25548370.952200003</v>
      </c>
      <c r="W1755" s="9">
        <v>1.6032321056561558</v>
      </c>
      <c r="X1755" s="7">
        <v>35673760.592595503</v>
      </c>
      <c r="Y1755" s="7">
        <v>171075</v>
      </c>
      <c r="Z1755" s="7">
        <v>0</v>
      </c>
      <c r="AA1755" s="7">
        <v>1494765.5925955006</v>
      </c>
      <c r="AB1755" s="7">
        <v>24007160</v>
      </c>
      <c r="AC1755" s="7">
        <v>10000760</v>
      </c>
      <c r="AD1755" s="7">
        <v>10125389.640395492</v>
      </c>
      <c r="AE1755" s="7">
        <v>0</v>
      </c>
      <c r="AF1755" s="7">
        <v>40955800.288200006</v>
      </c>
      <c r="AG1755" s="7">
        <v>528111.66399999999</v>
      </c>
      <c r="AH1755" s="7">
        <v>10125389.640395492</v>
      </c>
      <c r="AI1755" s="7">
        <v>13082500</v>
      </c>
      <c r="AJ1755" s="7">
        <v>131394</v>
      </c>
      <c r="AK1755" s="7">
        <v>8867350</v>
      </c>
      <c r="AL1755" s="7">
        <v>0</v>
      </c>
      <c r="AM1755" s="7">
        <v>587352</v>
      </c>
      <c r="AN1755" s="7">
        <v>0</v>
      </c>
      <c r="AO1755" s="7">
        <v>0</v>
      </c>
      <c r="AP1755" s="7">
        <v>20276166</v>
      </c>
      <c r="AQ1755" s="7">
        <v>1201442</v>
      </c>
      <c r="AR1755" s="7">
        <v>15668883</v>
      </c>
      <c r="AS1755" s="7">
        <v>266658</v>
      </c>
      <c r="AT1755" s="7">
        <v>9911461</v>
      </c>
      <c r="AU1755" s="7">
        <v>0</v>
      </c>
      <c r="AV1755" s="7">
        <v>623716</v>
      </c>
      <c r="AW1755" s="7">
        <v>0</v>
      </c>
      <c r="AX1755" s="7">
        <v>0</v>
      </c>
      <c r="AY1755" s="7">
        <v>23427937</v>
      </c>
      <c r="AZ1755" s="7">
        <v>499564</v>
      </c>
      <c r="BA1755" s="7">
        <v>0</v>
      </c>
      <c r="BB1755" s="7">
        <v>0</v>
      </c>
      <c r="BC1755" s="7">
        <v>0</v>
      </c>
      <c r="BD1755" s="7">
        <v>0</v>
      </c>
      <c r="BE1755" s="7">
        <v>0</v>
      </c>
      <c r="BF1755" s="7">
        <v>0</v>
      </c>
      <c r="BG1755" s="7">
        <v>1155470.5925955006</v>
      </c>
      <c r="BH1755" s="7">
        <v>12886</v>
      </c>
      <c r="BI1755" s="7">
        <v>339295</v>
      </c>
      <c r="BJ1755" s="7">
        <v>4669744.2783333315</v>
      </c>
      <c r="BK1755" s="7">
        <v>2971611.799999998</v>
      </c>
      <c r="BL1755" s="7">
        <v>1463598.6600000001</v>
      </c>
      <c r="BM1755" s="7">
        <v>3865332.5933333337</v>
      </c>
      <c r="BN1755" s="130">
        <v>0.996</v>
      </c>
      <c r="BO1755" s="131">
        <v>4.608716E-4</v>
      </c>
      <c r="BP1755" s="161">
        <v>11679.048110633445</v>
      </c>
      <c r="BQ1755" s="162">
        <v>24007160</v>
      </c>
      <c r="BR1755" s="161">
        <v>700099</v>
      </c>
      <c r="BS1755" s="163">
        <v>0</v>
      </c>
      <c r="BT1755" s="163">
        <v>2489016.4074045047</v>
      </c>
      <c r="BU1755" s="161">
        <v>40955800.289999999</v>
      </c>
      <c r="BV1755" s="161">
        <v>528111.66</v>
      </c>
      <c r="BW1755" s="165">
        <v>12614406.047404505</v>
      </c>
      <c r="BX1755" s="161">
        <v>700099</v>
      </c>
    </row>
    <row r="1756" spans="1:76" ht="14.45" x14ac:dyDescent="0.3">
      <c r="A1756" s="164" t="s">
        <v>31</v>
      </c>
      <c r="B1756" s="6" t="s">
        <v>191</v>
      </c>
      <c r="C1756" s="6" t="s">
        <v>39</v>
      </c>
      <c r="D1756" s="6" t="s">
        <v>44</v>
      </c>
      <c r="E1756" s="6" t="s">
        <v>40</v>
      </c>
      <c r="F1756" s="24" t="str">
        <f>+Tabela1[[#This Row],[WK]]&amp;Tabela1[[#This Row],[PK]]&amp;Tabela1[[#This Row],[GK]]</f>
        <v>240406</v>
      </c>
      <c r="G1756" s="6" t="s">
        <v>1667</v>
      </c>
      <c r="H1756" s="7">
        <v>296582239.17899913</v>
      </c>
      <c r="I1756" s="8">
        <v>1.371</v>
      </c>
      <c r="J1756" s="7">
        <v>406614249.90999997</v>
      </c>
      <c r="K1756" s="8">
        <v>7.0000000000000007E-2</v>
      </c>
      <c r="L1756" s="7">
        <v>28462997.493700001</v>
      </c>
      <c r="M1756" s="7">
        <v>15335153.493700001</v>
      </c>
      <c r="N1756" s="9">
        <v>1.1681395279910396</v>
      </c>
      <c r="O1756" s="7">
        <v>22366291</v>
      </c>
      <c r="P1756" s="8">
        <v>1.2949999999999999</v>
      </c>
      <c r="Q1756" s="7">
        <v>28964347</v>
      </c>
      <c r="R1756" s="8">
        <v>1.6E-2</v>
      </c>
      <c r="S1756" s="7">
        <v>463429.55200000003</v>
      </c>
      <c r="T1756" s="7">
        <v>63121.552000000025</v>
      </c>
      <c r="U1756" s="9">
        <v>0.15768246450233325</v>
      </c>
      <c r="V1756" s="7">
        <v>15398275.045700002</v>
      </c>
      <c r="W1756" s="9">
        <v>1.1382393578738621</v>
      </c>
      <c r="X1756" s="7">
        <v>13160972.645640988</v>
      </c>
      <c r="Y1756" s="7">
        <v>0</v>
      </c>
      <c r="Z1756" s="7">
        <v>125749.795</v>
      </c>
      <c r="AA1756" s="7">
        <v>1419277.8506409875</v>
      </c>
      <c r="AB1756" s="7">
        <v>10692814</v>
      </c>
      <c r="AC1756" s="7">
        <v>923131</v>
      </c>
      <c r="AD1756" s="7">
        <v>923131</v>
      </c>
      <c r="AE1756" s="7">
        <v>0</v>
      </c>
      <c r="AF1756" s="7">
        <v>28462997.493700001</v>
      </c>
      <c r="AG1756" s="7">
        <v>463429.55200000003</v>
      </c>
      <c r="AH1756" s="7">
        <v>923131</v>
      </c>
      <c r="AI1756" s="7">
        <v>10960898</v>
      </c>
      <c r="AJ1756" s="7">
        <v>419117</v>
      </c>
      <c r="AK1756" s="7">
        <v>4582887</v>
      </c>
      <c r="AL1756" s="7">
        <v>0</v>
      </c>
      <c r="AM1756" s="7">
        <v>864056</v>
      </c>
      <c r="AN1756" s="7">
        <v>0</v>
      </c>
      <c r="AO1756" s="7">
        <v>0</v>
      </c>
      <c r="AP1756" s="7">
        <v>8479324</v>
      </c>
      <c r="AQ1756" s="7">
        <v>704156</v>
      </c>
      <c r="AR1756" s="7">
        <v>13127844</v>
      </c>
      <c r="AS1756" s="7">
        <v>400308</v>
      </c>
      <c r="AT1756" s="7">
        <v>4480096</v>
      </c>
      <c r="AU1756" s="7">
        <v>0</v>
      </c>
      <c r="AV1756" s="7">
        <v>999711</v>
      </c>
      <c r="AW1756" s="7">
        <v>0</v>
      </c>
      <c r="AX1756" s="7">
        <v>0</v>
      </c>
      <c r="AY1756" s="7">
        <v>9735749</v>
      </c>
      <c r="AZ1756" s="7">
        <v>303307</v>
      </c>
      <c r="BA1756" s="7">
        <v>125749.795</v>
      </c>
      <c r="BB1756" s="7">
        <v>0</v>
      </c>
      <c r="BC1756" s="7">
        <v>64.63</v>
      </c>
      <c r="BD1756" s="7">
        <v>0</v>
      </c>
      <c r="BE1756" s="7">
        <v>2273.4299999999998</v>
      </c>
      <c r="BF1756" s="7">
        <v>0</v>
      </c>
      <c r="BG1756" s="7">
        <v>775723.8506409874</v>
      </c>
      <c r="BH1756" s="7">
        <v>8651</v>
      </c>
      <c r="BI1756" s="7">
        <v>643554</v>
      </c>
      <c r="BJ1756" s="7">
        <v>8857282.7491666656</v>
      </c>
      <c r="BK1756" s="7">
        <v>5542051.1399999987</v>
      </c>
      <c r="BL1756" s="7">
        <v>2247319.3333333335</v>
      </c>
      <c r="BM1756" s="7">
        <v>8766287.7699999996</v>
      </c>
      <c r="BN1756" s="130">
        <v>1.0409999999999999</v>
      </c>
      <c r="BO1756" s="131">
        <v>3.1551240000000003E-4</v>
      </c>
      <c r="BP1756" s="161">
        <v>7995.1403625522025</v>
      </c>
      <c r="BQ1756" s="162">
        <v>10692814</v>
      </c>
      <c r="BR1756" s="161">
        <v>507003</v>
      </c>
      <c r="BS1756" s="163">
        <v>0</v>
      </c>
      <c r="BT1756" s="163">
        <v>2204459.8200000003</v>
      </c>
      <c r="BU1756" s="161">
        <v>28462997.489999998</v>
      </c>
      <c r="BV1756" s="161">
        <v>463429.55</v>
      </c>
      <c r="BW1756" s="165">
        <v>3127590.8200000003</v>
      </c>
      <c r="BX1756" s="161">
        <v>507003</v>
      </c>
    </row>
    <row r="1757" spans="1:76" ht="14.45" x14ac:dyDescent="0.3">
      <c r="A1757" s="164" t="s">
        <v>31</v>
      </c>
      <c r="B1757" s="6" t="s">
        <v>191</v>
      </c>
      <c r="C1757" s="6" t="s">
        <v>39</v>
      </c>
      <c r="D1757" s="6" t="s">
        <v>51</v>
      </c>
      <c r="E1757" s="6" t="s">
        <v>36</v>
      </c>
      <c r="F1757" s="24" t="str">
        <f>+Tabela1[[#This Row],[WK]]&amp;Tabela1[[#This Row],[PK]]&amp;Tabela1[[#This Row],[GK]]</f>
        <v>240407</v>
      </c>
      <c r="G1757" s="6" t="s">
        <v>1668</v>
      </c>
      <c r="H1757" s="7">
        <v>379484556.99779904</v>
      </c>
      <c r="I1757" s="8">
        <v>1.371</v>
      </c>
      <c r="J1757" s="7">
        <v>520273327.65000004</v>
      </c>
      <c r="K1757" s="8">
        <v>7.0000000000000007E-2</v>
      </c>
      <c r="L1757" s="7">
        <v>36419132.935500003</v>
      </c>
      <c r="M1757" s="7">
        <v>19771258.935500003</v>
      </c>
      <c r="N1757" s="9">
        <v>1.1876146428967449</v>
      </c>
      <c r="O1757" s="7">
        <v>100684417</v>
      </c>
      <c r="P1757" s="8">
        <v>1.2949999999999999</v>
      </c>
      <c r="Q1757" s="7">
        <v>130386320</v>
      </c>
      <c r="R1757" s="8">
        <v>1.6E-2</v>
      </c>
      <c r="S1757" s="7">
        <v>2086181.12</v>
      </c>
      <c r="T1757" s="7">
        <v>96386.120000000112</v>
      </c>
      <c r="U1757" s="9">
        <v>4.8440226254463453E-2</v>
      </c>
      <c r="V1757" s="7">
        <v>19867645.055500001</v>
      </c>
      <c r="W1757" s="9">
        <v>1.0659940926893809</v>
      </c>
      <c r="X1757" s="7">
        <v>24273328.43195232</v>
      </c>
      <c r="Y1757" s="7">
        <v>0</v>
      </c>
      <c r="Z1757" s="7">
        <v>301200.95999999996</v>
      </c>
      <c r="AA1757" s="7">
        <v>1497115.4719523191</v>
      </c>
      <c r="AB1757" s="7">
        <v>22475012</v>
      </c>
      <c r="AC1757" s="7">
        <v>0</v>
      </c>
      <c r="AD1757" s="7">
        <v>4405683.3764523165</v>
      </c>
      <c r="AE1757" s="7">
        <v>0</v>
      </c>
      <c r="AF1757" s="7">
        <v>36419132.935500003</v>
      </c>
      <c r="AG1757" s="7">
        <v>2086181.12</v>
      </c>
      <c r="AH1757" s="7">
        <v>4405683.3764523165</v>
      </c>
      <c r="AI1757" s="7">
        <v>13899894</v>
      </c>
      <c r="AJ1757" s="7">
        <v>1160972</v>
      </c>
      <c r="AK1757" s="7">
        <v>737871</v>
      </c>
      <c r="AL1757" s="7">
        <v>0</v>
      </c>
      <c r="AM1757" s="7">
        <v>506615</v>
      </c>
      <c r="AN1757" s="7">
        <v>0</v>
      </c>
      <c r="AO1757" s="7">
        <v>0</v>
      </c>
      <c r="AP1757" s="7">
        <v>18615636</v>
      </c>
      <c r="AQ1757" s="7">
        <v>1193485</v>
      </c>
      <c r="AR1757" s="7">
        <v>16647874</v>
      </c>
      <c r="AS1757" s="7">
        <v>1989795</v>
      </c>
      <c r="AT1757" s="7">
        <v>164001</v>
      </c>
      <c r="AU1757" s="7">
        <v>0</v>
      </c>
      <c r="AV1757" s="7">
        <v>586103</v>
      </c>
      <c r="AW1757" s="7">
        <v>0</v>
      </c>
      <c r="AX1757" s="7">
        <v>0</v>
      </c>
      <c r="AY1757" s="7">
        <v>21350933</v>
      </c>
      <c r="AZ1757" s="7">
        <v>493076</v>
      </c>
      <c r="BA1757" s="7">
        <v>301200.95999999996</v>
      </c>
      <c r="BB1757" s="7">
        <v>0</v>
      </c>
      <c r="BC1757" s="7">
        <v>0</v>
      </c>
      <c r="BD1757" s="7">
        <v>3238.72</v>
      </c>
      <c r="BE1757" s="7">
        <v>0</v>
      </c>
      <c r="BF1757" s="7">
        <v>0</v>
      </c>
      <c r="BG1757" s="7">
        <v>970394.47195231903</v>
      </c>
      <c r="BH1757" s="7">
        <v>10822</v>
      </c>
      <c r="BI1757" s="7">
        <v>526721</v>
      </c>
      <c r="BJ1757" s="7">
        <v>7249382.6583333351</v>
      </c>
      <c r="BK1757" s="7">
        <v>5604596.746666668</v>
      </c>
      <c r="BL1757" s="7">
        <v>1280270.7066666668</v>
      </c>
      <c r="BM1757" s="7">
        <v>4018602.2333333325</v>
      </c>
      <c r="BN1757" s="130">
        <v>1.0720000000000001</v>
      </c>
      <c r="BO1757" s="131">
        <v>4.1532899999999998E-4</v>
      </c>
      <c r="BP1757" s="161">
        <v>10525.45070880355</v>
      </c>
      <c r="BQ1757" s="162">
        <v>22475012</v>
      </c>
      <c r="BR1757" s="161">
        <v>601943</v>
      </c>
      <c r="BS1757" s="163">
        <v>0</v>
      </c>
      <c r="BT1757" s="163">
        <v>1922727.56804768</v>
      </c>
      <c r="BU1757" s="161">
        <v>36419132.939999998</v>
      </c>
      <c r="BV1757" s="161">
        <v>2086181.12</v>
      </c>
      <c r="BW1757" s="165">
        <v>6328410.9480476798</v>
      </c>
      <c r="BX1757" s="161">
        <v>601943</v>
      </c>
    </row>
    <row r="1758" spans="1:76" ht="14.45" x14ac:dyDescent="0.3">
      <c r="A1758" s="164" t="s">
        <v>31</v>
      </c>
      <c r="B1758" s="6" t="s">
        <v>191</v>
      </c>
      <c r="C1758" s="6" t="s">
        <v>39</v>
      </c>
      <c r="D1758" s="6" t="s">
        <v>75</v>
      </c>
      <c r="E1758" s="6" t="s">
        <v>36</v>
      </c>
      <c r="F1758" s="24" t="str">
        <f>+Tabela1[[#This Row],[WK]]&amp;Tabela1[[#This Row],[PK]]&amp;Tabela1[[#This Row],[GK]]</f>
        <v>240408</v>
      </c>
      <c r="G1758" s="6" t="s">
        <v>1669</v>
      </c>
      <c r="H1758" s="7">
        <v>138495148.04939958</v>
      </c>
      <c r="I1758" s="8">
        <v>1.371</v>
      </c>
      <c r="J1758" s="7">
        <v>189876847.97999999</v>
      </c>
      <c r="K1758" s="8">
        <v>7.0000000000000007E-2</v>
      </c>
      <c r="L1758" s="7">
        <v>13291379.3586</v>
      </c>
      <c r="M1758" s="7">
        <v>8968709.3585999999</v>
      </c>
      <c r="N1758" s="9">
        <v>2.0748077828286684</v>
      </c>
      <c r="O1758" s="7">
        <v>7355172</v>
      </c>
      <c r="P1758" s="8">
        <v>1.2949999999999999</v>
      </c>
      <c r="Q1758" s="7">
        <v>9524948</v>
      </c>
      <c r="R1758" s="8">
        <v>1.6E-2</v>
      </c>
      <c r="S1758" s="7">
        <v>152399.16800000001</v>
      </c>
      <c r="T1758" s="7">
        <v>97986.168000000005</v>
      </c>
      <c r="U1758" s="9">
        <v>1.80078598864242</v>
      </c>
      <c r="V1758" s="7">
        <v>9066695.5265999995</v>
      </c>
      <c r="W1758" s="9">
        <v>2.0714013251747794</v>
      </c>
      <c r="X1758" s="7">
        <v>17730603.361278191</v>
      </c>
      <c r="Y1758" s="7">
        <v>2708966</v>
      </c>
      <c r="Z1758" s="7">
        <v>0</v>
      </c>
      <c r="AA1758" s="7">
        <v>943250.36127818911</v>
      </c>
      <c r="AB1758" s="7">
        <v>11004612</v>
      </c>
      <c r="AC1758" s="7">
        <v>3073775</v>
      </c>
      <c r="AD1758" s="7">
        <v>8663907.8346781898</v>
      </c>
      <c r="AE1758" s="7">
        <v>0</v>
      </c>
      <c r="AF1758" s="7">
        <v>13291379.3586</v>
      </c>
      <c r="AG1758" s="7">
        <v>152399.16800000001</v>
      </c>
      <c r="AH1758" s="7">
        <v>8663907.8346781898</v>
      </c>
      <c r="AI1758" s="7">
        <v>3609149</v>
      </c>
      <c r="AJ1758" s="7">
        <v>9711</v>
      </c>
      <c r="AK1758" s="7">
        <v>5126870</v>
      </c>
      <c r="AL1758" s="7">
        <v>0</v>
      </c>
      <c r="AM1758" s="7">
        <v>1093556</v>
      </c>
      <c r="AN1758" s="7">
        <v>0</v>
      </c>
      <c r="AO1758" s="7">
        <v>0</v>
      </c>
      <c r="AP1758" s="7">
        <v>8657878</v>
      </c>
      <c r="AQ1758" s="7">
        <v>513198</v>
      </c>
      <c r="AR1758" s="7">
        <v>4322670</v>
      </c>
      <c r="AS1758" s="7">
        <v>54413</v>
      </c>
      <c r="AT1758" s="7">
        <v>5802187</v>
      </c>
      <c r="AU1758" s="7">
        <v>0</v>
      </c>
      <c r="AV1758" s="7">
        <v>1232239</v>
      </c>
      <c r="AW1758" s="7">
        <v>0</v>
      </c>
      <c r="AX1758" s="7">
        <v>0</v>
      </c>
      <c r="AY1758" s="7">
        <v>10001073</v>
      </c>
      <c r="AZ1758" s="7">
        <v>217343</v>
      </c>
      <c r="BA1758" s="7">
        <v>0</v>
      </c>
      <c r="BB1758" s="7">
        <v>0</v>
      </c>
      <c r="BC1758" s="7">
        <v>0</v>
      </c>
      <c r="BD1758" s="7">
        <v>0</v>
      </c>
      <c r="BE1758" s="7">
        <v>0</v>
      </c>
      <c r="BF1758" s="7">
        <v>0</v>
      </c>
      <c r="BG1758" s="7">
        <v>417766.36127818911</v>
      </c>
      <c r="BH1758" s="7">
        <v>4659</v>
      </c>
      <c r="BI1758" s="7">
        <v>525484</v>
      </c>
      <c r="BJ1758" s="7">
        <v>7232272.0900000008</v>
      </c>
      <c r="BK1758" s="7">
        <v>4313798.4566666679</v>
      </c>
      <c r="BL1758" s="7">
        <v>1677891.1566666665</v>
      </c>
      <c r="BM1758" s="7">
        <v>8318112.2199999997</v>
      </c>
      <c r="BN1758" s="130">
        <v>0.83399999999999996</v>
      </c>
      <c r="BO1758" s="131">
        <v>1.788467E-4</v>
      </c>
      <c r="BP1758" s="161">
        <v>4532.3471208060919</v>
      </c>
      <c r="BQ1758" s="162">
        <v>11004612</v>
      </c>
      <c r="BR1758" s="161">
        <v>258873</v>
      </c>
      <c r="BS1758" s="163">
        <v>0</v>
      </c>
      <c r="BT1758" s="163">
        <v>1281111.6387218088</v>
      </c>
      <c r="BU1758" s="161">
        <v>13291379.359999999</v>
      </c>
      <c r="BV1758" s="161">
        <v>152399.17000000001</v>
      </c>
      <c r="BW1758" s="165">
        <v>9945019.4687218089</v>
      </c>
      <c r="BX1758" s="161">
        <v>258873</v>
      </c>
    </row>
    <row r="1759" spans="1:76" ht="14.45" x14ac:dyDescent="0.3">
      <c r="A1759" s="164" t="s">
        <v>31</v>
      </c>
      <c r="B1759" s="6" t="s">
        <v>191</v>
      </c>
      <c r="C1759" s="6" t="s">
        <v>39</v>
      </c>
      <c r="D1759" s="6" t="s">
        <v>77</v>
      </c>
      <c r="E1759" s="6" t="s">
        <v>36</v>
      </c>
      <c r="F1759" s="24" t="str">
        <f>+Tabela1[[#This Row],[WK]]&amp;Tabela1[[#This Row],[PK]]&amp;Tabela1[[#This Row],[GK]]</f>
        <v>240409</v>
      </c>
      <c r="G1759" s="6" t="s">
        <v>1670</v>
      </c>
      <c r="H1759" s="7">
        <v>118347829.95359939</v>
      </c>
      <c r="I1759" s="8">
        <v>1.371</v>
      </c>
      <c r="J1759" s="7">
        <v>162254874.86000001</v>
      </c>
      <c r="K1759" s="8">
        <v>7.0000000000000007E-2</v>
      </c>
      <c r="L1759" s="7">
        <v>11357841.240200002</v>
      </c>
      <c r="M1759" s="7">
        <v>7817381.2402000017</v>
      </c>
      <c r="N1759" s="9">
        <v>2.2080128684408247</v>
      </c>
      <c r="O1759" s="7">
        <v>3648904</v>
      </c>
      <c r="P1759" s="8">
        <v>1.2949999999999999</v>
      </c>
      <c r="Q1759" s="7">
        <v>4725331</v>
      </c>
      <c r="R1759" s="8">
        <v>1.6E-2</v>
      </c>
      <c r="S1759" s="7">
        <v>75605.296000000002</v>
      </c>
      <c r="T1759" s="7">
        <v>35841.296000000002</v>
      </c>
      <c r="U1759" s="9">
        <v>0.90135036716628114</v>
      </c>
      <c r="V1759" s="7">
        <v>7853222.5362000018</v>
      </c>
      <c r="W1759" s="9">
        <v>2.1935003329959248</v>
      </c>
      <c r="X1759" s="7">
        <v>14421949.44733949</v>
      </c>
      <c r="Y1759" s="7">
        <v>4796658</v>
      </c>
      <c r="Z1759" s="7">
        <v>9086.1</v>
      </c>
      <c r="AA1759" s="7">
        <v>746710.34733948973</v>
      </c>
      <c r="AB1759" s="7">
        <v>7847310</v>
      </c>
      <c r="AC1759" s="7">
        <v>1022185</v>
      </c>
      <c r="AD1759" s="7">
        <v>6568726.9111394882</v>
      </c>
      <c r="AE1759" s="7">
        <v>0</v>
      </c>
      <c r="AF1759" s="7">
        <v>11357841.240200002</v>
      </c>
      <c r="AG1759" s="7">
        <v>75605.296000000002</v>
      </c>
      <c r="AH1759" s="7">
        <v>6568726.9111394882</v>
      </c>
      <c r="AI1759" s="7">
        <v>2956054</v>
      </c>
      <c r="AJ1759" s="7">
        <v>22750</v>
      </c>
      <c r="AK1759" s="7">
        <v>5326948</v>
      </c>
      <c r="AL1759" s="7">
        <v>0</v>
      </c>
      <c r="AM1759" s="7">
        <v>394144</v>
      </c>
      <c r="AN1759" s="7">
        <v>0</v>
      </c>
      <c r="AO1759" s="7">
        <v>0</v>
      </c>
      <c r="AP1759" s="7">
        <v>6109128</v>
      </c>
      <c r="AQ1759" s="7">
        <v>433633</v>
      </c>
      <c r="AR1759" s="7">
        <v>3540460</v>
      </c>
      <c r="AS1759" s="7">
        <v>39764</v>
      </c>
      <c r="AT1759" s="7">
        <v>6049987</v>
      </c>
      <c r="AU1759" s="7">
        <v>0</v>
      </c>
      <c r="AV1759" s="7">
        <v>827973</v>
      </c>
      <c r="AW1759" s="7">
        <v>0</v>
      </c>
      <c r="AX1759" s="7">
        <v>0</v>
      </c>
      <c r="AY1759" s="7">
        <v>6931408</v>
      </c>
      <c r="AZ1759" s="7">
        <v>183281</v>
      </c>
      <c r="BA1759" s="7">
        <v>9086.1</v>
      </c>
      <c r="BB1759" s="7">
        <v>0</v>
      </c>
      <c r="BC1759" s="7">
        <v>0</v>
      </c>
      <c r="BD1759" s="7">
        <v>0</v>
      </c>
      <c r="BE1759" s="7">
        <v>195.4</v>
      </c>
      <c r="BF1759" s="7">
        <v>0</v>
      </c>
      <c r="BG1759" s="7">
        <v>405033.34733948979</v>
      </c>
      <c r="BH1759" s="7">
        <v>4517</v>
      </c>
      <c r="BI1759" s="7">
        <v>341677</v>
      </c>
      <c r="BJ1759" s="7">
        <v>4702538.7424999997</v>
      </c>
      <c r="BK1759" s="7">
        <v>2579587.816666666</v>
      </c>
      <c r="BL1759" s="7">
        <v>2409833.16</v>
      </c>
      <c r="BM1759" s="7">
        <v>3672137.3833333333</v>
      </c>
      <c r="BN1759" s="130">
        <v>0.73199999999999998</v>
      </c>
      <c r="BO1759" s="131">
        <v>1.8418349999999999E-4</v>
      </c>
      <c r="BP1759" s="161">
        <v>4667.4170681148826</v>
      </c>
      <c r="BQ1759" s="162">
        <v>7847310</v>
      </c>
      <c r="BR1759" s="161">
        <v>251061</v>
      </c>
      <c r="BS1759" s="163">
        <v>0</v>
      </c>
      <c r="BT1759" s="163">
        <v>1321760.5526605099</v>
      </c>
      <c r="BU1759" s="161">
        <v>11357841.24</v>
      </c>
      <c r="BV1759" s="161">
        <v>75605.3</v>
      </c>
      <c r="BW1759" s="165">
        <v>7890487.4626605101</v>
      </c>
      <c r="BX1759" s="161">
        <v>251061</v>
      </c>
    </row>
    <row r="1760" spans="1:76" ht="14.45" x14ac:dyDescent="0.3">
      <c r="A1760" s="164" t="s">
        <v>31</v>
      </c>
      <c r="B1760" s="6" t="s">
        <v>191</v>
      </c>
      <c r="C1760" s="6" t="s">
        <v>39</v>
      </c>
      <c r="D1760" s="6" t="s">
        <v>90</v>
      </c>
      <c r="E1760" s="6" t="s">
        <v>36</v>
      </c>
      <c r="F1760" s="24" t="str">
        <f>+Tabela1[[#This Row],[WK]]&amp;Tabela1[[#This Row],[PK]]&amp;Tabela1[[#This Row],[GK]]</f>
        <v>240410</v>
      </c>
      <c r="G1760" s="6" t="s">
        <v>1671</v>
      </c>
      <c r="H1760" s="7">
        <v>377435384.1357981</v>
      </c>
      <c r="I1760" s="8">
        <v>1.371</v>
      </c>
      <c r="J1760" s="7">
        <v>517463911.65000004</v>
      </c>
      <c r="K1760" s="8">
        <v>7.0000000000000007E-2</v>
      </c>
      <c r="L1760" s="7">
        <v>36222473.815500006</v>
      </c>
      <c r="M1760" s="7">
        <v>19451089.815500006</v>
      </c>
      <c r="N1760" s="9">
        <v>1.1597784545091809</v>
      </c>
      <c r="O1760" s="7">
        <v>15302835</v>
      </c>
      <c r="P1760" s="8">
        <v>1.2949999999999999</v>
      </c>
      <c r="Q1760" s="7">
        <v>19817171</v>
      </c>
      <c r="R1760" s="8">
        <v>1.6E-2</v>
      </c>
      <c r="S1760" s="7">
        <v>317074.73600000003</v>
      </c>
      <c r="T1760" s="7">
        <v>80040.736000000034</v>
      </c>
      <c r="U1760" s="9">
        <v>0.33767618147607531</v>
      </c>
      <c r="V1760" s="7">
        <v>19531130.551500008</v>
      </c>
      <c r="W1760" s="9">
        <v>1.1483214106979267</v>
      </c>
      <c r="X1760" s="7">
        <v>24594426.295416109</v>
      </c>
      <c r="Y1760" s="7">
        <v>0</v>
      </c>
      <c r="Z1760" s="7">
        <v>307920.67499999999</v>
      </c>
      <c r="AA1760" s="7">
        <v>1598208.6204161081</v>
      </c>
      <c r="AB1760" s="7">
        <v>17655667</v>
      </c>
      <c r="AC1760" s="7">
        <v>5032630</v>
      </c>
      <c r="AD1760" s="7">
        <v>5063295.7439161036</v>
      </c>
      <c r="AE1760" s="7">
        <v>0</v>
      </c>
      <c r="AF1760" s="7">
        <v>36222473.815500006</v>
      </c>
      <c r="AG1760" s="7">
        <v>317074.73600000003</v>
      </c>
      <c r="AH1760" s="7">
        <v>5063295.7439161036</v>
      </c>
      <c r="AI1760" s="7">
        <v>14003017</v>
      </c>
      <c r="AJ1760" s="7">
        <v>205941</v>
      </c>
      <c r="AK1760" s="7">
        <v>4977608</v>
      </c>
      <c r="AL1760" s="7">
        <v>0</v>
      </c>
      <c r="AM1760" s="7">
        <v>588038</v>
      </c>
      <c r="AN1760" s="7">
        <v>0</v>
      </c>
      <c r="AO1760" s="7">
        <v>0</v>
      </c>
      <c r="AP1760" s="7">
        <v>15599129</v>
      </c>
      <c r="AQ1760" s="7">
        <v>1030375</v>
      </c>
      <c r="AR1760" s="7">
        <v>16771384</v>
      </c>
      <c r="AS1760" s="7">
        <v>237034</v>
      </c>
      <c r="AT1760" s="7">
        <v>5347166</v>
      </c>
      <c r="AU1760" s="7">
        <v>0</v>
      </c>
      <c r="AV1760" s="7">
        <v>630919</v>
      </c>
      <c r="AW1760" s="7">
        <v>0</v>
      </c>
      <c r="AX1760" s="7">
        <v>0</v>
      </c>
      <c r="AY1760" s="7">
        <v>17150352</v>
      </c>
      <c r="AZ1760" s="7">
        <v>423332</v>
      </c>
      <c r="BA1760" s="7">
        <v>307920.67499999999</v>
      </c>
      <c r="BB1760" s="7">
        <v>0</v>
      </c>
      <c r="BC1760" s="7">
        <v>0</v>
      </c>
      <c r="BD1760" s="7">
        <v>3310.65</v>
      </c>
      <c r="BE1760" s="7">
        <v>0.65</v>
      </c>
      <c r="BF1760" s="7">
        <v>0</v>
      </c>
      <c r="BG1760" s="7">
        <v>972546.62041610805</v>
      </c>
      <c r="BH1760" s="7">
        <v>10846</v>
      </c>
      <c r="BI1760" s="7">
        <v>625662</v>
      </c>
      <c r="BJ1760" s="7">
        <v>8610928.0666666683</v>
      </c>
      <c r="BK1760" s="7">
        <v>6409795.290000001</v>
      </c>
      <c r="BL1760" s="7">
        <v>2370890.8000000003</v>
      </c>
      <c r="BM1760" s="7">
        <v>4062749.5066666659</v>
      </c>
      <c r="BN1760" s="130">
        <v>1.032</v>
      </c>
      <c r="BO1760" s="131">
        <v>3.8681320000000003E-4</v>
      </c>
      <c r="BP1760" s="161">
        <v>9802.0761021053586</v>
      </c>
      <c r="BQ1760" s="162">
        <v>17655667</v>
      </c>
      <c r="BR1760" s="161">
        <v>630748</v>
      </c>
      <c r="BS1760" s="163">
        <v>0</v>
      </c>
      <c r="BT1760" s="163">
        <v>2588090.6499999985</v>
      </c>
      <c r="BU1760" s="161">
        <v>36222473.82</v>
      </c>
      <c r="BV1760" s="161">
        <v>317074.74</v>
      </c>
      <c r="BW1760" s="165">
        <v>7651386.3899999987</v>
      </c>
      <c r="BX1760" s="161">
        <v>630748</v>
      </c>
    </row>
    <row r="1761" spans="1:76" ht="14.45" x14ac:dyDescent="0.3">
      <c r="A1761" s="164" t="s">
        <v>31</v>
      </c>
      <c r="B1761" s="6" t="s">
        <v>191</v>
      </c>
      <c r="C1761" s="6" t="s">
        <v>39</v>
      </c>
      <c r="D1761" s="6" t="s">
        <v>92</v>
      </c>
      <c r="E1761" s="6" t="s">
        <v>36</v>
      </c>
      <c r="F1761" s="24" t="str">
        <f>+Tabela1[[#This Row],[WK]]&amp;Tabela1[[#This Row],[PK]]&amp;Tabela1[[#This Row],[GK]]</f>
        <v>240411</v>
      </c>
      <c r="G1761" s="6" t="s">
        <v>1672</v>
      </c>
      <c r="H1761" s="7">
        <v>487770534.40319639</v>
      </c>
      <c r="I1761" s="8">
        <v>1.371</v>
      </c>
      <c r="J1761" s="7">
        <v>668733402.65999997</v>
      </c>
      <c r="K1761" s="8">
        <v>7.0000000000000007E-2</v>
      </c>
      <c r="L1761" s="7">
        <v>46811338.1862</v>
      </c>
      <c r="M1761" s="7">
        <v>24388249.1862</v>
      </c>
      <c r="N1761" s="9">
        <v>1.0876400297122311</v>
      </c>
      <c r="O1761" s="7">
        <v>31956398</v>
      </c>
      <c r="P1761" s="8">
        <v>1.2949999999999999</v>
      </c>
      <c r="Q1761" s="7">
        <v>41383535</v>
      </c>
      <c r="R1761" s="8">
        <v>1.6E-2</v>
      </c>
      <c r="S1761" s="7">
        <v>662136.56000000006</v>
      </c>
      <c r="T1761" s="7">
        <v>72452.560000000056</v>
      </c>
      <c r="U1761" s="9">
        <v>0.12286675575392932</v>
      </c>
      <c r="V1761" s="7">
        <v>24460701.746200003</v>
      </c>
      <c r="W1761" s="9">
        <v>1.0629184821055682</v>
      </c>
      <c r="X1761" s="7">
        <v>46212343.307773292</v>
      </c>
      <c r="Y1761" s="7">
        <v>6429651</v>
      </c>
      <c r="Z1761" s="7">
        <v>7035.4500000000007</v>
      </c>
      <c r="AA1761" s="7">
        <v>1972636.8577732893</v>
      </c>
      <c r="AB1761" s="7">
        <v>37803020</v>
      </c>
      <c r="AC1761" s="7">
        <v>0</v>
      </c>
      <c r="AD1761" s="7">
        <v>21751641.561573293</v>
      </c>
      <c r="AE1761" s="7">
        <v>0</v>
      </c>
      <c r="AF1761" s="7">
        <v>46811338.1862</v>
      </c>
      <c r="AG1761" s="7">
        <v>662136.56000000006</v>
      </c>
      <c r="AH1761" s="7">
        <v>21751641.561573293</v>
      </c>
      <c r="AI1761" s="7">
        <v>18721824</v>
      </c>
      <c r="AJ1761" s="7">
        <v>650699</v>
      </c>
      <c r="AK1761" s="7">
        <v>7033070</v>
      </c>
      <c r="AL1761" s="7">
        <v>0</v>
      </c>
      <c r="AM1761" s="7">
        <v>1099553</v>
      </c>
      <c r="AN1761" s="7">
        <v>0</v>
      </c>
      <c r="AO1761" s="7">
        <v>0</v>
      </c>
      <c r="AP1761" s="7">
        <v>28788476</v>
      </c>
      <c r="AQ1761" s="7">
        <v>1889684</v>
      </c>
      <c r="AR1761" s="7">
        <v>22423089</v>
      </c>
      <c r="AS1761" s="7">
        <v>589684</v>
      </c>
      <c r="AT1761" s="7">
        <v>7721549</v>
      </c>
      <c r="AU1761" s="7">
        <v>0</v>
      </c>
      <c r="AV1761" s="7">
        <v>626160</v>
      </c>
      <c r="AW1761" s="7">
        <v>0</v>
      </c>
      <c r="AX1761" s="7">
        <v>0</v>
      </c>
      <c r="AY1761" s="7">
        <v>33659932</v>
      </c>
      <c r="AZ1761" s="7">
        <v>819090</v>
      </c>
      <c r="BA1761" s="7">
        <v>7035.4500000000007</v>
      </c>
      <c r="BB1761" s="7">
        <v>0</v>
      </c>
      <c r="BC1761" s="7">
        <v>0</v>
      </c>
      <c r="BD1761" s="7">
        <v>0</v>
      </c>
      <c r="BE1761" s="7">
        <v>151.30000000000001</v>
      </c>
      <c r="BF1761" s="7">
        <v>0</v>
      </c>
      <c r="BG1761" s="7">
        <v>1375965.8577732893</v>
      </c>
      <c r="BH1761" s="7">
        <v>15345</v>
      </c>
      <c r="BI1761" s="7">
        <v>596671</v>
      </c>
      <c r="BJ1761" s="7">
        <v>8211932.1333333319</v>
      </c>
      <c r="BK1761" s="7">
        <v>5355751.7233333318</v>
      </c>
      <c r="BL1761" s="7">
        <v>2531760.3633333333</v>
      </c>
      <c r="BM1761" s="7">
        <v>6361200.9133333331</v>
      </c>
      <c r="BN1761" s="130">
        <v>0.88100000000000001</v>
      </c>
      <c r="BO1761" s="131">
        <v>5.9259959999999996E-4</v>
      </c>
      <c r="BP1761" s="161">
        <v>15017.777104481111</v>
      </c>
      <c r="BQ1761" s="162">
        <v>37803020</v>
      </c>
      <c r="BR1761" s="161">
        <v>823234</v>
      </c>
      <c r="BS1761" s="163">
        <v>0</v>
      </c>
      <c r="BT1761" s="163">
        <v>937621.69222670794</v>
      </c>
      <c r="BU1761" s="161">
        <v>46811338.189999998</v>
      </c>
      <c r="BV1761" s="161">
        <v>662136.56000000006</v>
      </c>
      <c r="BW1761" s="165">
        <v>22689263.252226707</v>
      </c>
      <c r="BX1761" s="161">
        <v>823234</v>
      </c>
    </row>
    <row r="1762" spans="1:76" ht="14.45" x14ac:dyDescent="0.3">
      <c r="A1762" s="164" t="s">
        <v>31</v>
      </c>
      <c r="B1762" s="6" t="s">
        <v>191</v>
      </c>
      <c r="C1762" s="6" t="s">
        <v>39</v>
      </c>
      <c r="D1762" s="6" t="s">
        <v>93</v>
      </c>
      <c r="E1762" s="6" t="s">
        <v>36</v>
      </c>
      <c r="F1762" s="24" t="str">
        <f>+Tabela1[[#This Row],[WK]]&amp;Tabela1[[#This Row],[PK]]&amp;Tabela1[[#This Row],[GK]]</f>
        <v>240412</v>
      </c>
      <c r="G1762" s="6" t="s">
        <v>1673</v>
      </c>
      <c r="H1762" s="7">
        <v>320621030.77239943</v>
      </c>
      <c r="I1762" s="8">
        <v>1.371</v>
      </c>
      <c r="J1762" s="7">
        <v>439571433.19</v>
      </c>
      <c r="K1762" s="8">
        <v>7.0000000000000007E-2</v>
      </c>
      <c r="L1762" s="7">
        <v>30770000.323300004</v>
      </c>
      <c r="M1762" s="7">
        <v>15275280.323300004</v>
      </c>
      <c r="N1762" s="9">
        <v>0.98583777721055976</v>
      </c>
      <c r="O1762" s="7">
        <v>11018299</v>
      </c>
      <c r="P1762" s="8">
        <v>1.2949999999999999</v>
      </c>
      <c r="Q1762" s="7">
        <v>14268697</v>
      </c>
      <c r="R1762" s="8">
        <v>1.6E-2</v>
      </c>
      <c r="S1762" s="7">
        <v>228299.152</v>
      </c>
      <c r="T1762" s="7">
        <v>-89699.847999999998</v>
      </c>
      <c r="U1762" s="9">
        <v>-0.28207588074176332</v>
      </c>
      <c r="V1762" s="7">
        <v>15185580.475300003</v>
      </c>
      <c r="W1762" s="9">
        <v>0.9603396149201161</v>
      </c>
      <c r="X1762" s="7">
        <v>16148901.583277736</v>
      </c>
      <c r="Y1762" s="7">
        <v>0</v>
      </c>
      <c r="Z1762" s="7">
        <v>823940.01</v>
      </c>
      <c r="AA1762" s="7">
        <v>1289564.5732777368</v>
      </c>
      <c r="AB1762" s="7">
        <v>14035397</v>
      </c>
      <c r="AC1762" s="7">
        <v>0</v>
      </c>
      <c r="AD1762" s="7">
        <v>963321.10797773185</v>
      </c>
      <c r="AE1762" s="7">
        <v>0</v>
      </c>
      <c r="AF1762" s="7">
        <v>30770000.323300004</v>
      </c>
      <c r="AG1762" s="7">
        <v>228299.152</v>
      </c>
      <c r="AH1762" s="7">
        <v>963321.10797773185</v>
      </c>
      <c r="AI1762" s="7">
        <v>12937085</v>
      </c>
      <c r="AJ1762" s="7">
        <v>203440</v>
      </c>
      <c r="AK1762" s="7">
        <v>1432161</v>
      </c>
      <c r="AL1762" s="7">
        <v>0</v>
      </c>
      <c r="AM1762" s="7">
        <v>506016</v>
      </c>
      <c r="AN1762" s="7">
        <v>0</v>
      </c>
      <c r="AO1762" s="7">
        <v>0</v>
      </c>
      <c r="AP1762" s="7">
        <v>11364344</v>
      </c>
      <c r="AQ1762" s="7">
        <v>903070</v>
      </c>
      <c r="AR1762" s="7">
        <v>15494720</v>
      </c>
      <c r="AS1762" s="7">
        <v>317999</v>
      </c>
      <c r="AT1762" s="7">
        <v>1620745</v>
      </c>
      <c r="AU1762" s="7">
        <v>0</v>
      </c>
      <c r="AV1762" s="7">
        <v>814878</v>
      </c>
      <c r="AW1762" s="7">
        <v>0</v>
      </c>
      <c r="AX1762" s="7">
        <v>0</v>
      </c>
      <c r="AY1762" s="7">
        <v>12369078</v>
      </c>
      <c r="AZ1762" s="7">
        <v>376295</v>
      </c>
      <c r="BA1762" s="7">
        <v>823940.01</v>
      </c>
      <c r="BB1762" s="7">
        <v>0</v>
      </c>
      <c r="BC1762" s="7">
        <v>242.28</v>
      </c>
      <c r="BD1762" s="7">
        <v>8049.77</v>
      </c>
      <c r="BE1762" s="7">
        <v>4.4000000000000004</v>
      </c>
      <c r="BF1762" s="7">
        <v>0</v>
      </c>
      <c r="BG1762" s="7">
        <v>740035.57327773678</v>
      </c>
      <c r="BH1762" s="7">
        <v>8253</v>
      </c>
      <c r="BI1762" s="7">
        <v>549529</v>
      </c>
      <c r="BJ1762" s="7">
        <v>7563106.8083333354</v>
      </c>
      <c r="BK1762" s="7">
        <v>4774085.2800000012</v>
      </c>
      <c r="BL1762" s="7">
        <v>4267979.5766666671</v>
      </c>
      <c r="BM1762" s="7">
        <v>2620126.96</v>
      </c>
      <c r="BN1762" s="130">
        <v>1.173</v>
      </c>
      <c r="BO1762" s="131">
        <v>3.0484890000000001E-4</v>
      </c>
      <c r="BP1762" s="161">
        <v>7725.0004679346212</v>
      </c>
      <c r="BQ1762" s="162">
        <v>14035397</v>
      </c>
      <c r="BR1762" s="161">
        <v>630006</v>
      </c>
      <c r="BS1762" s="163">
        <v>0</v>
      </c>
      <c r="BT1762" s="163">
        <v>2162100.4167222641</v>
      </c>
      <c r="BU1762" s="161">
        <v>30770000.32</v>
      </c>
      <c r="BV1762" s="161">
        <v>228299.15</v>
      </c>
      <c r="BW1762" s="165">
        <v>3125421.526722264</v>
      </c>
      <c r="BX1762" s="161">
        <v>630006</v>
      </c>
    </row>
    <row r="1763" spans="1:76" ht="14.45" x14ac:dyDescent="0.3">
      <c r="A1763" s="164" t="s">
        <v>31</v>
      </c>
      <c r="B1763" s="6" t="s">
        <v>191</v>
      </c>
      <c r="C1763" s="6" t="s">
        <v>39</v>
      </c>
      <c r="D1763" s="6" t="s">
        <v>95</v>
      </c>
      <c r="E1763" s="6" t="s">
        <v>36</v>
      </c>
      <c r="F1763" s="24" t="str">
        <f>+Tabela1[[#This Row],[WK]]&amp;Tabela1[[#This Row],[PK]]&amp;Tabela1[[#This Row],[GK]]</f>
        <v>240413</v>
      </c>
      <c r="G1763" s="6" t="s">
        <v>1674</v>
      </c>
      <c r="H1763" s="7">
        <v>489255696.53359896</v>
      </c>
      <c r="I1763" s="8">
        <v>1.371</v>
      </c>
      <c r="J1763" s="7">
        <v>670769559.95000005</v>
      </c>
      <c r="K1763" s="8">
        <v>7.0000000000000007E-2</v>
      </c>
      <c r="L1763" s="7">
        <v>46953869.196500011</v>
      </c>
      <c r="M1763" s="7">
        <v>26554956.196500011</v>
      </c>
      <c r="N1763" s="9">
        <v>1.3017829036527588</v>
      </c>
      <c r="O1763" s="7">
        <v>77985577</v>
      </c>
      <c r="P1763" s="8">
        <v>1.2949999999999999</v>
      </c>
      <c r="Q1763" s="7">
        <v>100991322</v>
      </c>
      <c r="R1763" s="8">
        <v>1.6E-2</v>
      </c>
      <c r="S1763" s="7">
        <v>1615861.152</v>
      </c>
      <c r="T1763" s="7">
        <v>205513.152</v>
      </c>
      <c r="U1763" s="9">
        <v>0.14571804405721142</v>
      </c>
      <c r="V1763" s="7">
        <v>26760469.348500013</v>
      </c>
      <c r="W1763" s="9">
        <v>1.2270232058069281</v>
      </c>
      <c r="X1763" s="7">
        <v>23692679.163874783</v>
      </c>
      <c r="Y1763" s="7">
        <v>0</v>
      </c>
      <c r="Z1763" s="7">
        <v>6556.0349999999999</v>
      </c>
      <c r="AA1763" s="7">
        <v>1576925.1288747834</v>
      </c>
      <c r="AB1763" s="7">
        <v>22109198</v>
      </c>
      <c r="AC1763" s="7">
        <v>0</v>
      </c>
      <c r="AD1763" s="7">
        <v>0</v>
      </c>
      <c r="AE1763" s="7">
        <v>-749129.90333341272</v>
      </c>
      <c r="AF1763" s="7">
        <v>46204739.2931666</v>
      </c>
      <c r="AG1763" s="7">
        <v>1615861.152</v>
      </c>
      <c r="AH1763" s="7">
        <v>0</v>
      </c>
      <c r="AI1763" s="7">
        <v>17031768</v>
      </c>
      <c r="AJ1763" s="7">
        <v>1417997</v>
      </c>
      <c r="AK1763" s="7">
        <v>0</v>
      </c>
      <c r="AL1763" s="7">
        <v>10354</v>
      </c>
      <c r="AM1763" s="7">
        <v>557328</v>
      </c>
      <c r="AN1763" s="7">
        <v>0</v>
      </c>
      <c r="AO1763" s="7">
        <v>0</v>
      </c>
      <c r="AP1763" s="7">
        <v>16932084</v>
      </c>
      <c r="AQ1763" s="7">
        <v>1181550</v>
      </c>
      <c r="AR1763" s="7">
        <v>20398913</v>
      </c>
      <c r="AS1763" s="7">
        <v>1410348</v>
      </c>
      <c r="AT1763" s="7">
        <v>0</v>
      </c>
      <c r="AU1763" s="7">
        <v>1738</v>
      </c>
      <c r="AV1763" s="7">
        <v>654892</v>
      </c>
      <c r="AW1763" s="7">
        <v>0</v>
      </c>
      <c r="AX1763" s="7">
        <v>0</v>
      </c>
      <c r="AY1763" s="7">
        <v>19300405</v>
      </c>
      <c r="AZ1763" s="7">
        <v>506052</v>
      </c>
      <c r="BA1763" s="7">
        <v>6556.0349999999999</v>
      </c>
      <c r="BB1763" s="7">
        <v>0</v>
      </c>
      <c r="BC1763" s="7">
        <v>0</v>
      </c>
      <c r="BD1763" s="7">
        <v>50.91</v>
      </c>
      <c r="BE1763" s="7">
        <v>39.17</v>
      </c>
      <c r="BF1763" s="7">
        <v>0</v>
      </c>
      <c r="BG1763" s="7">
        <v>1113147.1288747834</v>
      </c>
      <c r="BH1763" s="7">
        <v>12414</v>
      </c>
      <c r="BI1763" s="7">
        <v>463778</v>
      </c>
      <c r="BJ1763" s="7">
        <v>6382973.8149999995</v>
      </c>
      <c r="BK1763" s="7">
        <v>3917504.5933333328</v>
      </c>
      <c r="BL1763" s="7">
        <v>2186683.87</v>
      </c>
      <c r="BM1763" s="7">
        <v>5488509.1466666674</v>
      </c>
      <c r="BN1763" s="130">
        <v>1.3660000000000001</v>
      </c>
      <c r="BO1763" s="131">
        <v>4.3220310000000002E-4</v>
      </c>
      <c r="BP1763" s="161">
        <v>10952.671949550615</v>
      </c>
      <c r="BQ1763" s="162">
        <v>22109198</v>
      </c>
      <c r="BR1763" s="161">
        <v>720186</v>
      </c>
      <c r="BS1763" s="163">
        <v>0</v>
      </c>
      <c r="BT1763" s="163">
        <v>0</v>
      </c>
      <c r="BU1763" s="161">
        <v>46204739.289999999</v>
      </c>
      <c r="BV1763" s="161">
        <v>1615861.15</v>
      </c>
      <c r="BW1763" s="165">
        <v>0</v>
      </c>
      <c r="BX1763" s="161">
        <v>720186</v>
      </c>
    </row>
    <row r="1764" spans="1:76" ht="14.45" x14ac:dyDescent="0.3">
      <c r="A1764" s="164" t="s">
        <v>31</v>
      </c>
      <c r="B1764" s="6" t="s">
        <v>191</v>
      </c>
      <c r="C1764" s="6" t="s">
        <v>39</v>
      </c>
      <c r="D1764" s="6" t="s">
        <v>97</v>
      </c>
      <c r="E1764" s="6" t="s">
        <v>36</v>
      </c>
      <c r="F1764" s="24" t="str">
        <f>+Tabela1[[#This Row],[WK]]&amp;Tabela1[[#This Row],[PK]]&amp;Tabela1[[#This Row],[GK]]</f>
        <v>240414</v>
      </c>
      <c r="G1764" s="6" t="s">
        <v>1675</v>
      </c>
      <c r="H1764" s="7">
        <v>105999008.70239963</v>
      </c>
      <c r="I1764" s="8">
        <v>1.371</v>
      </c>
      <c r="J1764" s="7">
        <v>145324640.93000001</v>
      </c>
      <c r="K1764" s="8">
        <v>7.0000000000000007E-2</v>
      </c>
      <c r="L1764" s="7">
        <v>10172724.865100002</v>
      </c>
      <c r="M1764" s="7">
        <v>6350377.8651000019</v>
      </c>
      <c r="N1764" s="9">
        <v>1.6613818329680696</v>
      </c>
      <c r="O1764" s="7">
        <v>0</v>
      </c>
      <c r="P1764" s="8">
        <v>1.2949999999999999</v>
      </c>
      <c r="Q1764" s="7">
        <v>0</v>
      </c>
      <c r="R1764" s="8">
        <v>1.6E-2</v>
      </c>
      <c r="S1764" s="7">
        <v>0</v>
      </c>
      <c r="T1764" s="7">
        <v>-3488</v>
      </c>
      <c r="U1764" s="9">
        <v>-1</v>
      </c>
      <c r="V1764" s="7">
        <v>6346889.8651000019</v>
      </c>
      <c r="W1764" s="9">
        <v>1.6589554607294883</v>
      </c>
      <c r="X1764" s="7">
        <v>11551317.109999999</v>
      </c>
      <c r="Y1764" s="7">
        <v>2229454</v>
      </c>
      <c r="Z1764" s="7">
        <v>167177.10999999999</v>
      </c>
      <c r="AA1764" s="7">
        <v>702757</v>
      </c>
      <c r="AB1764" s="7">
        <v>7230287</v>
      </c>
      <c r="AC1764" s="7">
        <v>1221642</v>
      </c>
      <c r="AD1764" s="7">
        <v>5204427.2448999975</v>
      </c>
      <c r="AE1764" s="7">
        <v>0</v>
      </c>
      <c r="AF1764" s="7">
        <v>10172724.865100002</v>
      </c>
      <c r="AG1764" s="7">
        <v>0</v>
      </c>
      <c r="AH1764" s="7">
        <v>5204427.2448999975</v>
      </c>
      <c r="AI1764" s="7">
        <v>3191411</v>
      </c>
      <c r="AJ1764" s="7">
        <v>1834</v>
      </c>
      <c r="AK1764" s="7">
        <v>3469381</v>
      </c>
      <c r="AL1764" s="7">
        <v>0</v>
      </c>
      <c r="AM1764" s="7">
        <v>800522</v>
      </c>
      <c r="AN1764" s="7">
        <v>0</v>
      </c>
      <c r="AO1764" s="7">
        <v>0</v>
      </c>
      <c r="AP1764" s="7">
        <v>5105139</v>
      </c>
      <c r="AQ1764" s="7">
        <v>401807</v>
      </c>
      <c r="AR1764" s="7">
        <v>3822347</v>
      </c>
      <c r="AS1764" s="7">
        <v>3488</v>
      </c>
      <c r="AT1764" s="7">
        <v>3724221</v>
      </c>
      <c r="AU1764" s="7">
        <v>0</v>
      </c>
      <c r="AV1764" s="7">
        <v>1042977</v>
      </c>
      <c r="AW1764" s="7">
        <v>0</v>
      </c>
      <c r="AX1764" s="7">
        <v>0</v>
      </c>
      <c r="AY1764" s="7">
        <v>6253926</v>
      </c>
      <c r="AZ1764" s="7">
        <v>178416</v>
      </c>
      <c r="BA1764" s="7">
        <v>167177.10999999999</v>
      </c>
      <c r="BB1764" s="7">
        <v>0</v>
      </c>
      <c r="BC1764" s="7">
        <v>31.99</v>
      </c>
      <c r="BD1764" s="7">
        <v>1690.97</v>
      </c>
      <c r="BE1764" s="7">
        <v>0</v>
      </c>
      <c r="BF1764" s="7">
        <v>0</v>
      </c>
      <c r="BG1764" s="7">
        <v>320594</v>
      </c>
      <c r="BH1764" s="7">
        <v>3539</v>
      </c>
      <c r="BI1764" s="7">
        <v>382163</v>
      </c>
      <c r="BJ1764" s="7">
        <v>5259660.8641666668</v>
      </c>
      <c r="BK1764" s="7">
        <v>2622187.75</v>
      </c>
      <c r="BL1764" s="7">
        <v>2813048.11</v>
      </c>
      <c r="BM1764" s="7">
        <v>4923796.2366666673</v>
      </c>
      <c r="BN1764" s="130">
        <v>0.82699999999999996</v>
      </c>
      <c r="BO1764" s="131">
        <v>1.412347E-4</v>
      </c>
      <c r="BP1764" s="161">
        <v>3578.8533446188499</v>
      </c>
      <c r="BQ1764" s="162">
        <v>7230287</v>
      </c>
      <c r="BR1764" s="161">
        <v>199528</v>
      </c>
      <c r="BS1764" s="163">
        <v>0</v>
      </c>
      <c r="BT1764" s="163">
        <v>847750.8900000006</v>
      </c>
      <c r="BU1764" s="161">
        <v>10172724.869999999</v>
      </c>
      <c r="BV1764" s="161">
        <v>0</v>
      </c>
      <c r="BW1764" s="165">
        <v>6052178.1300000008</v>
      </c>
      <c r="BX1764" s="161">
        <v>199528</v>
      </c>
    </row>
    <row r="1765" spans="1:76" ht="14.45" x14ac:dyDescent="0.3">
      <c r="A1765" s="164" t="s">
        <v>31</v>
      </c>
      <c r="B1765" s="6" t="s">
        <v>191</v>
      </c>
      <c r="C1765" s="6" t="s">
        <v>39</v>
      </c>
      <c r="D1765" s="6" t="s">
        <v>130</v>
      </c>
      <c r="E1765" s="6" t="s">
        <v>36</v>
      </c>
      <c r="F1765" s="24" t="str">
        <f>+Tabela1[[#This Row],[WK]]&amp;Tabela1[[#This Row],[PK]]&amp;Tabela1[[#This Row],[GK]]</f>
        <v>240415</v>
      </c>
      <c r="G1765" s="6" t="s">
        <v>1676</v>
      </c>
      <c r="H1765" s="7">
        <v>353071982.16719937</v>
      </c>
      <c r="I1765" s="8">
        <v>1.371</v>
      </c>
      <c r="J1765" s="7">
        <v>484061687.55000001</v>
      </c>
      <c r="K1765" s="8">
        <v>7.0000000000000007E-2</v>
      </c>
      <c r="L1765" s="7">
        <v>33884318.128500007</v>
      </c>
      <c r="M1765" s="7">
        <v>18650071.128500007</v>
      </c>
      <c r="N1765" s="9">
        <v>1.2242200831127399</v>
      </c>
      <c r="O1765" s="7">
        <v>64116618</v>
      </c>
      <c r="P1765" s="8">
        <v>1.2949999999999999</v>
      </c>
      <c r="Q1765" s="7">
        <v>83031020</v>
      </c>
      <c r="R1765" s="8">
        <v>1.6E-2</v>
      </c>
      <c r="S1765" s="7">
        <v>1328496.32</v>
      </c>
      <c r="T1765" s="7">
        <v>413463.32000000007</v>
      </c>
      <c r="U1765" s="9">
        <v>0.45185618442176412</v>
      </c>
      <c r="V1765" s="7">
        <v>19063534.448500007</v>
      </c>
      <c r="W1765" s="9">
        <v>1.1804572370099478</v>
      </c>
      <c r="X1765" s="7">
        <v>18808597.062819261</v>
      </c>
      <c r="Y1765" s="7">
        <v>0</v>
      </c>
      <c r="Z1765" s="7">
        <v>0</v>
      </c>
      <c r="AA1765" s="7">
        <v>1436958.0628192597</v>
      </c>
      <c r="AB1765" s="7">
        <v>17371639</v>
      </c>
      <c r="AC1765" s="7">
        <v>0</v>
      </c>
      <c r="AD1765" s="7">
        <v>0</v>
      </c>
      <c r="AE1765" s="7">
        <v>0</v>
      </c>
      <c r="AF1765" s="7">
        <v>33884318.128500007</v>
      </c>
      <c r="AG1765" s="7">
        <v>1328496.32</v>
      </c>
      <c r="AH1765" s="7">
        <v>0</v>
      </c>
      <c r="AI1765" s="7">
        <v>12719607</v>
      </c>
      <c r="AJ1765" s="7">
        <v>858731</v>
      </c>
      <c r="AK1765" s="7">
        <v>0</v>
      </c>
      <c r="AL1765" s="7">
        <v>0</v>
      </c>
      <c r="AM1765" s="7">
        <v>356426</v>
      </c>
      <c r="AN1765" s="7">
        <v>0</v>
      </c>
      <c r="AO1765" s="7">
        <v>0</v>
      </c>
      <c r="AP1765" s="7">
        <v>13368392</v>
      </c>
      <c r="AQ1765" s="7">
        <v>970701</v>
      </c>
      <c r="AR1765" s="7">
        <v>15234247</v>
      </c>
      <c r="AS1765" s="7">
        <v>915033</v>
      </c>
      <c r="AT1765" s="7">
        <v>0</v>
      </c>
      <c r="AU1765" s="7">
        <v>0</v>
      </c>
      <c r="AV1765" s="7">
        <v>882840</v>
      </c>
      <c r="AW1765" s="7">
        <v>0</v>
      </c>
      <c r="AX1765" s="7">
        <v>0</v>
      </c>
      <c r="AY1765" s="7">
        <v>15117567</v>
      </c>
      <c r="AZ1765" s="7">
        <v>403868</v>
      </c>
      <c r="BA1765" s="7">
        <v>0</v>
      </c>
      <c r="BB1765" s="7">
        <v>0</v>
      </c>
      <c r="BC1765" s="7">
        <v>0</v>
      </c>
      <c r="BD1765" s="7">
        <v>0</v>
      </c>
      <c r="BE1765" s="7">
        <v>0</v>
      </c>
      <c r="BF1765" s="7">
        <v>0</v>
      </c>
      <c r="BG1765" s="7">
        <v>848714.06281925971</v>
      </c>
      <c r="BH1765" s="7">
        <v>9465</v>
      </c>
      <c r="BI1765" s="7">
        <v>588244</v>
      </c>
      <c r="BJ1765" s="7">
        <v>8096012.8991666669</v>
      </c>
      <c r="BK1765" s="7">
        <v>4763677.7466666671</v>
      </c>
      <c r="BL1765" s="7">
        <v>4304726.8099999996</v>
      </c>
      <c r="BM1765" s="7">
        <v>4719886.9899999993</v>
      </c>
      <c r="BN1765" s="130">
        <v>1.23</v>
      </c>
      <c r="BO1765" s="131">
        <v>3.543137E-4</v>
      </c>
      <c r="BP1765" s="161">
        <v>8978.6496825858412</v>
      </c>
      <c r="BQ1765" s="162">
        <v>17371639</v>
      </c>
      <c r="BR1765" s="161">
        <v>521342</v>
      </c>
      <c r="BS1765" s="163">
        <v>0</v>
      </c>
      <c r="BT1765" s="163">
        <v>362082.55149999261</v>
      </c>
      <c r="BU1765" s="161">
        <v>33884318.130000003</v>
      </c>
      <c r="BV1765" s="161">
        <v>1328496.32</v>
      </c>
      <c r="BW1765" s="165">
        <v>362082.55149999261</v>
      </c>
      <c r="BX1765" s="161">
        <v>521342</v>
      </c>
    </row>
    <row r="1766" spans="1:76" ht="14.45" x14ac:dyDescent="0.3">
      <c r="A1766" s="164" t="s">
        <v>31</v>
      </c>
      <c r="B1766" s="6" t="s">
        <v>191</v>
      </c>
      <c r="C1766" s="6" t="s">
        <v>39</v>
      </c>
      <c r="D1766" s="6" t="s">
        <v>134</v>
      </c>
      <c r="E1766" s="6" t="s">
        <v>36</v>
      </c>
      <c r="F1766" s="24" t="str">
        <f>+Tabela1[[#This Row],[WK]]&amp;Tabela1[[#This Row],[PK]]&amp;Tabela1[[#This Row],[GK]]</f>
        <v>240416</v>
      </c>
      <c r="G1766" s="6" t="s">
        <v>1677</v>
      </c>
      <c r="H1766" s="7">
        <v>99264502.309199989</v>
      </c>
      <c r="I1766" s="8">
        <v>1.371</v>
      </c>
      <c r="J1766" s="7">
        <v>136091632.66</v>
      </c>
      <c r="K1766" s="8">
        <v>7.0000000000000007E-2</v>
      </c>
      <c r="L1766" s="7">
        <v>9526414.2862</v>
      </c>
      <c r="M1766" s="7">
        <v>5192304.2862</v>
      </c>
      <c r="N1766" s="9">
        <v>1.1980093459095409</v>
      </c>
      <c r="O1766" s="7">
        <v>478196</v>
      </c>
      <c r="P1766" s="8">
        <v>1.2949999999999999</v>
      </c>
      <c r="Q1766" s="7">
        <v>619264</v>
      </c>
      <c r="R1766" s="8">
        <v>1.6E-2</v>
      </c>
      <c r="S1766" s="7">
        <v>9908.2240000000002</v>
      </c>
      <c r="T1766" s="7">
        <v>769.22400000000016</v>
      </c>
      <c r="U1766" s="9">
        <v>8.416938395885766E-2</v>
      </c>
      <c r="V1766" s="7">
        <v>5193073.5101999994</v>
      </c>
      <c r="W1766" s="9">
        <v>1.1956656204145788</v>
      </c>
      <c r="X1766" s="7">
        <v>8120085.4500000002</v>
      </c>
      <c r="Y1766" s="7">
        <v>308965</v>
      </c>
      <c r="Z1766" s="7">
        <v>4989.45</v>
      </c>
      <c r="AA1766" s="7">
        <v>553864</v>
      </c>
      <c r="AB1766" s="7">
        <v>5741924</v>
      </c>
      <c r="AC1766" s="7">
        <v>1510343</v>
      </c>
      <c r="AD1766" s="7">
        <v>2927011.9398000003</v>
      </c>
      <c r="AE1766" s="7">
        <v>0</v>
      </c>
      <c r="AF1766" s="7">
        <v>9526414.2862</v>
      </c>
      <c r="AG1766" s="7">
        <v>9908.2240000000002</v>
      </c>
      <c r="AH1766" s="7">
        <v>2927011.9398000003</v>
      </c>
      <c r="AI1766" s="7">
        <v>3618701</v>
      </c>
      <c r="AJ1766" s="7">
        <v>7916</v>
      </c>
      <c r="AK1766" s="7">
        <v>1528535</v>
      </c>
      <c r="AL1766" s="7">
        <v>0</v>
      </c>
      <c r="AM1766" s="7">
        <v>832803</v>
      </c>
      <c r="AN1766" s="7">
        <v>0</v>
      </c>
      <c r="AO1766" s="7">
        <v>0</v>
      </c>
      <c r="AP1766" s="7">
        <v>4384870</v>
      </c>
      <c r="AQ1766" s="7">
        <v>322241</v>
      </c>
      <c r="AR1766" s="7">
        <v>4334110</v>
      </c>
      <c r="AS1766" s="7">
        <v>9139</v>
      </c>
      <c r="AT1766" s="7">
        <v>1737024</v>
      </c>
      <c r="AU1766" s="7">
        <v>0</v>
      </c>
      <c r="AV1766" s="7">
        <v>930029</v>
      </c>
      <c r="AW1766" s="7">
        <v>0</v>
      </c>
      <c r="AX1766" s="7">
        <v>0</v>
      </c>
      <c r="AY1766" s="7">
        <v>5042050</v>
      </c>
      <c r="AZ1766" s="7">
        <v>131379</v>
      </c>
      <c r="BA1766" s="7">
        <v>4989.45</v>
      </c>
      <c r="BB1766" s="7">
        <v>0</v>
      </c>
      <c r="BC1766" s="7">
        <v>0</v>
      </c>
      <c r="BD1766" s="7">
        <v>53.65</v>
      </c>
      <c r="BE1766" s="7">
        <v>0</v>
      </c>
      <c r="BF1766" s="7">
        <v>0</v>
      </c>
      <c r="BG1766" s="7">
        <v>320594</v>
      </c>
      <c r="BH1766" s="7">
        <v>2895</v>
      </c>
      <c r="BI1766" s="7">
        <v>233270</v>
      </c>
      <c r="BJ1766" s="7">
        <v>3210470.4474999998</v>
      </c>
      <c r="BK1766" s="7">
        <v>1487112.2999999998</v>
      </c>
      <c r="BL1766" s="7">
        <v>1681409.5333333332</v>
      </c>
      <c r="BM1766" s="7">
        <v>3530613.5233333334</v>
      </c>
      <c r="BN1766" s="130">
        <v>0.96699999999999997</v>
      </c>
      <c r="BO1766" s="131">
        <v>1.024547E-4</v>
      </c>
      <c r="BP1766" s="161">
        <v>2596.3445427134234</v>
      </c>
      <c r="BQ1766" s="162">
        <v>5741924</v>
      </c>
      <c r="BR1766" s="161">
        <v>156204</v>
      </c>
      <c r="BS1766" s="163">
        <v>0</v>
      </c>
      <c r="BT1766" s="163">
        <v>876600.55000000075</v>
      </c>
      <c r="BU1766" s="161">
        <v>9526414.2899999991</v>
      </c>
      <c r="BV1766" s="161">
        <v>9908.2199999999993</v>
      </c>
      <c r="BW1766" s="165">
        <v>3803612.4900000007</v>
      </c>
      <c r="BX1766" s="161">
        <v>156204</v>
      </c>
    </row>
    <row r="1767" spans="1:76" ht="14.45" x14ac:dyDescent="0.3">
      <c r="A1767" s="164" t="s">
        <v>31</v>
      </c>
      <c r="B1767" s="6" t="s">
        <v>191</v>
      </c>
      <c r="C1767" s="6" t="s">
        <v>42</v>
      </c>
      <c r="D1767" s="6" t="s">
        <v>33</v>
      </c>
      <c r="E1767" s="6" t="s">
        <v>34</v>
      </c>
      <c r="F1767" s="24" t="str">
        <f>+Tabela1[[#This Row],[WK]]&amp;Tabela1[[#This Row],[PK]]&amp;Tabela1[[#This Row],[GK]]</f>
        <v>240501</v>
      </c>
      <c r="G1767" s="6" t="s">
        <v>1678</v>
      </c>
      <c r="H1767" s="7">
        <v>1562878770.2300065</v>
      </c>
      <c r="I1767" s="8">
        <v>1.371</v>
      </c>
      <c r="J1767" s="7">
        <v>2142706793.9899998</v>
      </c>
      <c r="K1767" s="8">
        <v>7.0000000000000007E-2</v>
      </c>
      <c r="L1767" s="7">
        <v>149989475.57929999</v>
      </c>
      <c r="M1767" s="7">
        <v>86950631.579299986</v>
      </c>
      <c r="N1767" s="9">
        <v>1.379318306968002</v>
      </c>
      <c r="O1767" s="7">
        <v>124813203</v>
      </c>
      <c r="P1767" s="8">
        <v>1.2949999999999999</v>
      </c>
      <c r="Q1767" s="7">
        <v>161633098</v>
      </c>
      <c r="R1767" s="8">
        <v>1.6E-2</v>
      </c>
      <c r="S1767" s="7">
        <v>2586129.568</v>
      </c>
      <c r="T1767" s="7">
        <v>-12849215.432</v>
      </c>
      <c r="U1767" s="9">
        <v>-0.83245404828981795</v>
      </c>
      <c r="V1767" s="7">
        <v>74101416.147299975</v>
      </c>
      <c r="W1767" s="9">
        <v>0.94427756554833553</v>
      </c>
      <c r="X1767" s="7">
        <v>62945112.834242567</v>
      </c>
      <c r="Y1767" s="7">
        <v>0</v>
      </c>
      <c r="Z1767" s="7">
        <v>0</v>
      </c>
      <c r="AA1767" s="7">
        <v>5554259.8342425693</v>
      </c>
      <c r="AB1767" s="7">
        <v>57390853</v>
      </c>
      <c r="AC1767" s="7">
        <v>0</v>
      </c>
      <c r="AD1767" s="7">
        <v>0</v>
      </c>
      <c r="AE1767" s="7">
        <v>-2316549.2479513297</v>
      </c>
      <c r="AF1767" s="7">
        <v>147672926.33134866</v>
      </c>
      <c r="AG1767" s="7">
        <v>2586129.568</v>
      </c>
      <c r="AH1767" s="7">
        <v>0</v>
      </c>
      <c r="AI1767" s="7">
        <v>52633342</v>
      </c>
      <c r="AJ1767" s="7">
        <v>1962112</v>
      </c>
      <c r="AK1767" s="7">
        <v>0</v>
      </c>
      <c r="AL1767" s="7">
        <v>91183</v>
      </c>
      <c r="AM1767" s="7">
        <v>1905507</v>
      </c>
      <c r="AN1767" s="7">
        <v>0</v>
      </c>
      <c r="AO1767" s="7">
        <v>0</v>
      </c>
      <c r="AP1767" s="7">
        <v>48269325</v>
      </c>
      <c r="AQ1767" s="7">
        <v>4018065</v>
      </c>
      <c r="AR1767" s="7">
        <v>63038844</v>
      </c>
      <c r="AS1767" s="7">
        <v>15435345</v>
      </c>
      <c r="AT1767" s="7">
        <v>0</v>
      </c>
      <c r="AU1767" s="7">
        <v>272485</v>
      </c>
      <c r="AV1767" s="7">
        <v>1453450</v>
      </c>
      <c r="AW1767" s="7">
        <v>0</v>
      </c>
      <c r="AX1767" s="7">
        <v>0</v>
      </c>
      <c r="AY1767" s="7">
        <v>50955486</v>
      </c>
      <c r="AZ1767" s="7">
        <v>1683594</v>
      </c>
      <c r="BA1767" s="7">
        <v>0</v>
      </c>
      <c r="BB1767" s="7">
        <v>0</v>
      </c>
      <c r="BC1767" s="7">
        <v>0</v>
      </c>
      <c r="BD1767" s="7">
        <v>0</v>
      </c>
      <c r="BE1767" s="7">
        <v>0</v>
      </c>
      <c r="BF1767" s="7">
        <v>0</v>
      </c>
      <c r="BG1767" s="7">
        <v>3193908.8342425688</v>
      </c>
      <c r="BH1767" s="7">
        <v>35619</v>
      </c>
      <c r="BI1767" s="7">
        <v>2360351</v>
      </c>
      <c r="BJ1767" s="7">
        <v>32485602.19416666</v>
      </c>
      <c r="BK1767" s="7">
        <v>27142473.61333333</v>
      </c>
      <c r="BL1767" s="7">
        <v>1902335.4466666665</v>
      </c>
      <c r="BM1767" s="7">
        <v>17567843.43</v>
      </c>
      <c r="BN1767" s="130">
        <v>1.3069999999999999</v>
      </c>
      <c r="BO1767" s="131">
        <v>1.3097797000000001E-3</v>
      </c>
      <c r="BP1767" s="161">
        <v>33192.188903475078</v>
      </c>
      <c r="BQ1767" s="162">
        <v>57390853</v>
      </c>
      <c r="BR1767" s="161">
        <v>2229644</v>
      </c>
      <c r="BS1767" s="163">
        <v>0</v>
      </c>
      <c r="BT1767" s="163">
        <v>0</v>
      </c>
      <c r="BU1767" s="161">
        <v>147672926.33000001</v>
      </c>
      <c r="BV1767" s="161">
        <v>2586129.5699999998</v>
      </c>
      <c r="BW1767" s="165">
        <v>0</v>
      </c>
      <c r="BX1767" s="161">
        <v>2229644</v>
      </c>
    </row>
    <row r="1768" spans="1:76" ht="14.45" x14ac:dyDescent="0.3">
      <c r="A1768" s="164" t="s">
        <v>31</v>
      </c>
      <c r="B1768" s="6" t="s">
        <v>191</v>
      </c>
      <c r="C1768" s="6" t="s">
        <v>42</v>
      </c>
      <c r="D1768" s="6" t="s">
        <v>32</v>
      </c>
      <c r="E1768" s="6" t="s">
        <v>34</v>
      </c>
      <c r="F1768" s="24" t="str">
        <f>+Tabela1[[#This Row],[WK]]&amp;Tabela1[[#This Row],[PK]]&amp;Tabela1[[#This Row],[GK]]</f>
        <v>240502</v>
      </c>
      <c r="G1768" s="6" t="s">
        <v>1679</v>
      </c>
      <c r="H1768" s="7">
        <v>676407145.32819903</v>
      </c>
      <c r="I1768" s="8">
        <v>1.371</v>
      </c>
      <c r="J1768" s="7">
        <v>927354196.24000001</v>
      </c>
      <c r="K1768" s="8">
        <v>7.0000000000000007E-2</v>
      </c>
      <c r="L1768" s="7">
        <v>64914793.736800008</v>
      </c>
      <c r="M1768" s="7">
        <v>35818184.736800008</v>
      </c>
      <c r="N1768" s="9">
        <v>1.2310089033673994</v>
      </c>
      <c r="O1768" s="7">
        <v>52875243</v>
      </c>
      <c r="P1768" s="8">
        <v>1.2949999999999999</v>
      </c>
      <c r="Q1768" s="7">
        <v>68473440</v>
      </c>
      <c r="R1768" s="8">
        <v>1.6E-2</v>
      </c>
      <c r="S1768" s="7">
        <v>1095575.04</v>
      </c>
      <c r="T1768" s="7">
        <v>-262422.95999999996</v>
      </c>
      <c r="U1768" s="9">
        <v>-0.19324252318486476</v>
      </c>
      <c r="V1768" s="7">
        <v>35555761.776800007</v>
      </c>
      <c r="W1768" s="9">
        <v>1.1675002661108058</v>
      </c>
      <c r="X1768" s="7">
        <v>31587988.521546796</v>
      </c>
      <c r="Y1768" s="7">
        <v>0</v>
      </c>
      <c r="Z1768" s="7">
        <v>0</v>
      </c>
      <c r="AA1768" s="7">
        <v>2379165.5215467969</v>
      </c>
      <c r="AB1768" s="7">
        <v>29208823</v>
      </c>
      <c r="AC1768" s="7">
        <v>0</v>
      </c>
      <c r="AD1768" s="7">
        <v>0</v>
      </c>
      <c r="AE1768" s="7">
        <v>0</v>
      </c>
      <c r="AF1768" s="7">
        <v>64914793.736800008</v>
      </c>
      <c r="AG1768" s="7">
        <v>1095575.04</v>
      </c>
      <c r="AH1768" s="7">
        <v>0</v>
      </c>
      <c r="AI1768" s="7">
        <v>24293780</v>
      </c>
      <c r="AJ1768" s="7">
        <v>1445292</v>
      </c>
      <c r="AK1768" s="7">
        <v>1505299</v>
      </c>
      <c r="AL1768" s="7">
        <v>256780</v>
      </c>
      <c r="AM1768" s="7">
        <v>801629</v>
      </c>
      <c r="AN1768" s="7">
        <v>0</v>
      </c>
      <c r="AO1768" s="7">
        <v>0</v>
      </c>
      <c r="AP1768" s="7">
        <v>21630426</v>
      </c>
      <c r="AQ1768" s="7">
        <v>1893663</v>
      </c>
      <c r="AR1768" s="7">
        <v>29096609</v>
      </c>
      <c r="AS1768" s="7">
        <v>1357998</v>
      </c>
      <c r="AT1768" s="7">
        <v>1697677</v>
      </c>
      <c r="AU1768" s="7">
        <v>200799</v>
      </c>
      <c r="AV1768" s="7">
        <v>878638</v>
      </c>
      <c r="AW1768" s="7">
        <v>0</v>
      </c>
      <c r="AX1768" s="7">
        <v>0</v>
      </c>
      <c r="AY1768" s="7">
        <v>26244330</v>
      </c>
      <c r="AZ1768" s="7">
        <v>775297</v>
      </c>
      <c r="BA1768" s="7">
        <v>0</v>
      </c>
      <c r="BB1768" s="7">
        <v>0</v>
      </c>
      <c r="BC1768" s="7">
        <v>0</v>
      </c>
      <c r="BD1768" s="7">
        <v>0</v>
      </c>
      <c r="BE1768" s="7">
        <v>0</v>
      </c>
      <c r="BF1768" s="7">
        <v>0</v>
      </c>
      <c r="BG1768" s="7">
        <v>1545529.5215467969</v>
      </c>
      <c r="BH1768" s="7">
        <v>17236</v>
      </c>
      <c r="BI1768" s="7">
        <v>833636</v>
      </c>
      <c r="BJ1768" s="7">
        <v>11473384.774166668</v>
      </c>
      <c r="BK1768" s="7">
        <v>6434490.3200000022</v>
      </c>
      <c r="BL1768" s="7">
        <v>6377173.1066666665</v>
      </c>
      <c r="BM1768" s="7">
        <v>7401231.6033333316</v>
      </c>
      <c r="BN1768" s="130">
        <v>1.087</v>
      </c>
      <c r="BO1768" s="131">
        <v>6.6871249999999997E-4</v>
      </c>
      <c r="BP1768" s="161">
        <v>16945.775537548074</v>
      </c>
      <c r="BQ1768" s="162">
        <v>29208823</v>
      </c>
      <c r="BR1768" s="161">
        <v>947709</v>
      </c>
      <c r="BS1768" s="163">
        <v>0</v>
      </c>
      <c r="BT1768" s="163">
        <v>0</v>
      </c>
      <c r="BU1768" s="161">
        <v>64914793.740000002</v>
      </c>
      <c r="BV1768" s="161">
        <v>1095575.04</v>
      </c>
      <c r="BW1768" s="165">
        <v>0</v>
      </c>
      <c r="BX1768" s="161">
        <v>947709</v>
      </c>
    </row>
    <row r="1769" spans="1:76" ht="14.45" x14ac:dyDescent="0.3">
      <c r="A1769" s="164" t="s">
        <v>31</v>
      </c>
      <c r="B1769" s="6" t="s">
        <v>191</v>
      </c>
      <c r="C1769" s="6" t="s">
        <v>42</v>
      </c>
      <c r="D1769" s="6" t="s">
        <v>37</v>
      </c>
      <c r="E1769" s="6" t="s">
        <v>36</v>
      </c>
      <c r="F1769" s="24" t="str">
        <f>+Tabela1[[#This Row],[WK]]&amp;Tabela1[[#This Row],[PK]]&amp;Tabela1[[#This Row],[GK]]</f>
        <v>240503</v>
      </c>
      <c r="G1769" s="6" t="s">
        <v>1680</v>
      </c>
      <c r="H1769" s="7">
        <v>595473689.84340024</v>
      </c>
      <c r="I1769" s="8">
        <v>1.371</v>
      </c>
      <c r="J1769" s="7">
        <v>816394428.77999997</v>
      </c>
      <c r="K1769" s="8">
        <v>7.0000000000000007E-2</v>
      </c>
      <c r="L1769" s="7">
        <v>57147610.014600001</v>
      </c>
      <c r="M1769" s="7">
        <v>30660489.014600001</v>
      </c>
      <c r="N1769" s="9">
        <v>1.1575621606666879</v>
      </c>
      <c r="O1769" s="7">
        <v>83403885</v>
      </c>
      <c r="P1769" s="8">
        <v>1.2949999999999999</v>
      </c>
      <c r="Q1769" s="7">
        <v>108008031</v>
      </c>
      <c r="R1769" s="8">
        <v>1.6E-2</v>
      </c>
      <c r="S1769" s="7">
        <v>1728128.496</v>
      </c>
      <c r="T1769" s="7">
        <v>935489.49600000004</v>
      </c>
      <c r="U1769" s="9">
        <v>1.1802213819910452</v>
      </c>
      <c r="V1769" s="7">
        <v>31595978.510600001</v>
      </c>
      <c r="W1769" s="9">
        <v>1.1582205455839787</v>
      </c>
      <c r="X1769" s="7">
        <v>38214561.597280823</v>
      </c>
      <c r="Y1769" s="7">
        <v>0</v>
      </c>
      <c r="Z1769" s="7">
        <v>3.72</v>
      </c>
      <c r="AA1769" s="7">
        <v>2105515.8772808257</v>
      </c>
      <c r="AB1769" s="7">
        <v>32661851</v>
      </c>
      <c r="AC1769" s="7">
        <v>3447191</v>
      </c>
      <c r="AD1769" s="7">
        <v>6618583.0866808211</v>
      </c>
      <c r="AE1769" s="7">
        <v>-3657546.7487769001</v>
      </c>
      <c r="AF1769" s="7">
        <v>57147610.014600001</v>
      </c>
      <c r="AG1769" s="7">
        <v>1728128.496</v>
      </c>
      <c r="AH1769" s="7">
        <v>2961036.337903921</v>
      </c>
      <c r="AI1769" s="7">
        <v>22115027</v>
      </c>
      <c r="AJ1769" s="7">
        <v>869745</v>
      </c>
      <c r="AK1769" s="7">
        <v>0</v>
      </c>
      <c r="AL1769" s="7">
        <v>0</v>
      </c>
      <c r="AM1769" s="7">
        <v>690569</v>
      </c>
      <c r="AN1769" s="7">
        <v>0</v>
      </c>
      <c r="AO1769" s="7">
        <v>0</v>
      </c>
      <c r="AP1769" s="7">
        <v>26818119</v>
      </c>
      <c r="AQ1769" s="7">
        <v>1647009</v>
      </c>
      <c r="AR1769" s="7">
        <v>26487121</v>
      </c>
      <c r="AS1769" s="7">
        <v>792639</v>
      </c>
      <c r="AT1769" s="7">
        <v>0</v>
      </c>
      <c r="AU1769" s="7">
        <v>0</v>
      </c>
      <c r="AV1769" s="7">
        <v>517046</v>
      </c>
      <c r="AW1769" s="7">
        <v>0</v>
      </c>
      <c r="AX1769" s="7">
        <v>0</v>
      </c>
      <c r="AY1769" s="7">
        <v>31818780</v>
      </c>
      <c r="AZ1769" s="7">
        <v>677979</v>
      </c>
      <c r="BA1769" s="7">
        <v>3.72</v>
      </c>
      <c r="BB1769" s="7">
        <v>0</v>
      </c>
      <c r="BC1769" s="7">
        <v>0</v>
      </c>
      <c r="BD1769" s="7">
        <v>0.04</v>
      </c>
      <c r="BE1769" s="7">
        <v>0</v>
      </c>
      <c r="BF1769" s="7">
        <v>0</v>
      </c>
      <c r="BG1769" s="7">
        <v>1136191.877280826</v>
      </c>
      <c r="BH1769" s="7">
        <v>12671</v>
      </c>
      <c r="BI1769" s="7">
        <v>969324</v>
      </c>
      <c r="BJ1769" s="7">
        <v>13340791.306666667</v>
      </c>
      <c r="BK1769" s="7">
        <v>12099251.453333333</v>
      </c>
      <c r="BL1769" s="7">
        <v>776103.35</v>
      </c>
      <c r="BM1769" s="7">
        <v>3413952.7133333329</v>
      </c>
      <c r="BN1769" s="130">
        <v>1.5660000000000001</v>
      </c>
      <c r="BO1769" s="131">
        <v>4.7972340000000002E-4</v>
      </c>
      <c r="BP1769" s="161">
        <v>12157.295775919385</v>
      </c>
      <c r="BQ1769" s="162">
        <v>32661851</v>
      </c>
      <c r="BR1769" s="161">
        <v>930965</v>
      </c>
      <c r="BS1769" s="163">
        <v>0</v>
      </c>
      <c r="BT1769" s="163">
        <v>2387754.700000003</v>
      </c>
      <c r="BU1769" s="161">
        <v>57147610.009999998</v>
      </c>
      <c r="BV1769" s="161">
        <v>1728128.5</v>
      </c>
      <c r="BW1769" s="165">
        <v>5348791.0400000028</v>
      </c>
      <c r="BX1769" s="161">
        <v>930965</v>
      </c>
    </row>
    <row r="1770" spans="1:76" ht="14.45" x14ac:dyDescent="0.3">
      <c r="A1770" s="164" t="s">
        <v>31</v>
      </c>
      <c r="B1770" s="6" t="s">
        <v>191</v>
      </c>
      <c r="C1770" s="6" t="s">
        <v>42</v>
      </c>
      <c r="D1770" s="6" t="s">
        <v>39</v>
      </c>
      <c r="E1770" s="6" t="s">
        <v>36</v>
      </c>
      <c r="F1770" s="24" t="str">
        <f>+Tabela1[[#This Row],[WK]]&amp;Tabela1[[#This Row],[PK]]&amp;Tabela1[[#This Row],[GK]]</f>
        <v>240504</v>
      </c>
      <c r="G1770" s="6" t="s">
        <v>1681</v>
      </c>
      <c r="H1770" s="7">
        <v>583231334.18879974</v>
      </c>
      <c r="I1770" s="8">
        <v>1.371</v>
      </c>
      <c r="J1770" s="7">
        <v>799610159.17000008</v>
      </c>
      <c r="K1770" s="8">
        <v>7.0000000000000007E-2</v>
      </c>
      <c r="L1770" s="7">
        <v>55972711.14190001</v>
      </c>
      <c r="M1770" s="7">
        <v>28111809.14190001</v>
      </c>
      <c r="N1770" s="9">
        <v>1.0090057077800285</v>
      </c>
      <c r="O1770" s="7">
        <v>85577016</v>
      </c>
      <c r="P1770" s="8">
        <v>1.2949999999999999</v>
      </c>
      <c r="Q1770" s="7">
        <v>110822236</v>
      </c>
      <c r="R1770" s="8">
        <v>1.6E-2</v>
      </c>
      <c r="S1770" s="7">
        <v>1773155.7760000001</v>
      </c>
      <c r="T1770" s="7">
        <v>740329.77600000007</v>
      </c>
      <c r="U1770" s="9">
        <v>0.71680009604715611</v>
      </c>
      <c r="V1770" s="7">
        <v>28852138.917900011</v>
      </c>
      <c r="W1770" s="9">
        <v>0.99856061903469195</v>
      </c>
      <c r="X1770" s="7">
        <v>33477684.331043538</v>
      </c>
      <c r="Y1770" s="7">
        <v>0</v>
      </c>
      <c r="Z1770" s="7">
        <v>0</v>
      </c>
      <c r="AA1770" s="7">
        <v>2031037.3310435393</v>
      </c>
      <c r="AB1770" s="7">
        <v>31446647</v>
      </c>
      <c r="AC1770" s="7">
        <v>0</v>
      </c>
      <c r="AD1770" s="7">
        <v>4625545.4131435268</v>
      </c>
      <c r="AE1770" s="7">
        <v>0</v>
      </c>
      <c r="AF1770" s="7">
        <v>55972711.14190001</v>
      </c>
      <c r="AG1770" s="7">
        <v>1773155.7760000001</v>
      </c>
      <c r="AH1770" s="7">
        <v>4625545.4131435268</v>
      </c>
      <c r="AI1770" s="7">
        <v>23262045</v>
      </c>
      <c r="AJ1770" s="7">
        <v>743849</v>
      </c>
      <c r="AK1770" s="7">
        <v>0</v>
      </c>
      <c r="AL1770" s="7">
        <v>0</v>
      </c>
      <c r="AM1770" s="7">
        <v>1139777</v>
      </c>
      <c r="AN1770" s="7">
        <v>0</v>
      </c>
      <c r="AO1770" s="7">
        <v>0</v>
      </c>
      <c r="AP1770" s="7">
        <v>23122746</v>
      </c>
      <c r="AQ1770" s="7">
        <v>1539595</v>
      </c>
      <c r="AR1770" s="7">
        <v>27860902</v>
      </c>
      <c r="AS1770" s="7">
        <v>1032826</v>
      </c>
      <c r="AT1770" s="7">
        <v>0</v>
      </c>
      <c r="AU1770" s="7">
        <v>0</v>
      </c>
      <c r="AV1770" s="7">
        <v>765992</v>
      </c>
      <c r="AW1770" s="7">
        <v>0</v>
      </c>
      <c r="AX1770" s="7">
        <v>0</v>
      </c>
      <c r="AY1770" s="7">
        <v>28095618</v>
      </c>
      <c r="AZ1770" s="7">
        <v>652028</v>
      </c>
      <c r="BA1770" s="7">
        <v>0</v>
      </c>
      <c r="BB1770" s="7">
        <v>0</v>
      </c>
      <c r="BC1770" s="7">
        <v>0</v>
      </c>
      <c r="BD1770" s="7">
        <v>0</v>
      </c>
      <c r="BE1770" s="7">
        <v>0</v>
      </c>
      <c r="BF1770" s="7">
        <v>0</v>
      </c>
      <c r="BG1770" s="7">
        <v>1140137.3310435393</v>
      </c>
      <c r="BH1770" s="7">
        <v>12715</v>
      </c>
      <c r="BI1770" s="7">
        <v>890900</v>
      </c>
      <c r="BJ1770" s="7">
        <v>12261509.47666667</v>
      </c>
      <c r="BK1770" s="7">
        <v>9863536.0466666687</v>
      </c>
      <c r="BL1770" s="7">
        <v>1873337.5533333335</v>
      </c>
      <c r="BM1770" s="7">
        <v>5845218.6133333333</v>
      </c>
      <c r="BN1770" s="130">
        <v>1.355</v>
      </c>
      <c r="BO1770" s="131">
        <v>4.547145E-4</v>
      </c>
      <c r="BP1770" s="161">
        <v>11522.967282632175</v>
      </c>
      <c r="BQ1770" s="162">
        <v>31446647</v>
      </c>
      <c r="BR1770" s="161">
        <v>942420</v>
      </c>
      <c r="BS1770" s="163">
        <v>0</v>
      </c>
      <c r="BT1770" s="163">
        <v>0</v>
      </c>
      <c r="BU1770" s="161">
        <v>55972711.140000001</v>
      </c>
      <c r="BV1770" s="161">
        <v>1773155.78</v>
      </c>
      <c r="BW1770" s="165">
        <v>4625545.41</v>
      </c>
      <c r="BX1770" s="161">
        <v>942420</v>
      </c>
    </row>
    <row r="1771" spans="1:76" ht="14.45" x14ac:dyDescent="0.3">
      <c r="A1771" s="164" t="s">
        <v>31</v>
      </c>
      <c r="B1771" s="6" t="s">
        <v>191</v>
      </c>
      <c r="C1771" s="6" t="s">
        <v>42</v>
      </c>
      <c r="D1771" s="6" t="s">
        <v>42</v>
      </c>
      <c r="E1771" s="6" t="s">
        <v>36</v>
      </c>
      <c r="F1771" s="24" t="str">
        <f>+Tabela1[[#This Row],[WK]]&amp;Tabela1[[#This Row],[PK]]&amp;Tabela1[[#This Row],[GK]]</f>
        <v>240505</v>
      </c>
      <c r="G1771" s="6" t="s">
        <v>1682</v>
      </c>
      <c r="H1771" s="7">
        <v>388397088.11579967</v>
      </c>
      <c r="I1771" s="8">
        <v>1.371</v>
      </c>
      <c r="J1771" s="7">
        <v>532492407.80999994</v>
      </c>
      <c r="K1771" s="8">
        <v>7.0000000000000007E-2</v>
      </c>
      <c r="L1771" s="7">
        <v>37274468.546700001</v>
      </c>
      <c r="M1771" s="7">
        <v>20061032.546700001</v>
      </c>
      <c r="N1771" s="9">
        <v>1.1654287120072948</v>
      </c>
      <c r="O1771" s="7">
        <v>18072907</v>
      </c>
      <c r="P1771" s="8">
        <v>1.2949999999999999</v>
      </c>
      <c r="Q1771" s="7">
        <v>23404415</v>
      </c>
      <c r="R1771" s="8">
        <v>1.6E-2</v>
      </c>
      <c r="S1771" s="7">
        <v>374470.64</v>
      </c>
      <c r="T1771" s="7">
        <v>234688.64000000001</v>
      </c>
      <c r="U1771" s="9">
        <v>1.6789618119643446</v>
      </c>
      <c r="V1771" s="7">
        <v>20295721.186700001</v>
      </c>
      <c r="W1771" s="9">
        <v>1.1695652752532701</v>
      </c>
      <c r="X1771" s="7">
        <v>24358562.508613821</v>
      </c>
      <c r="Y1771" s="7">
        <v>0</v>
      </c>
      <c r="Z1771" s="7">
        <v>0</v>
      </c>
      <c r="AA1771" s="7">
        <v>1423199.5086138202</v>
      </c>
      <c r="AB1771" s="7">
        <v>21637281</v>
      </c>
      <c r="AC1771" s="7">
        <v>1298082</v>
      </c>
      <c r="AD1771" s="7">
        <v>4062841.3219138202</v>
      </c>
      <c r="AE1771" s="7">
        <v>0</v>
      </c>
      <c r="AF1771" s="7">
        <v>37274468.546700001</v>
      </c>
      <c r="AG1771" s="7">
        <v>374470.64</v>
      </c>
      <c r="AH1771" s="7">
        <v>4062841.3219138202</v>
      </c>
      <c r="AI1771" s="7">
        <v>14372102</v>
      </c>
      <c r="AJ1771" s="7">
        <v>250459</v>
      </c>
      <c r="AK1771" s="7">
        <v>2179724</v>
      </c>
      <c r="AL1771" s="7">
        <v>78706</v>
      </c>
      <c r="AM1771" s="7">
        <v>560111</v>
      </c>
      <c r="AN1771" s="7">
        <v>0</v>
      </c>
      <c r="AO1771" s="7">
        <v>0</v>
      </c>
      <c r="AP1771" s="7">
        <v>16235260</v>
      </c>
      <c r="AQ1771" s="7">
        <v>1304877</v>
      </c>
      <c r="AR1771" s="7">
        <v>17213436</v>
      </c>
      <c r="AS1771" s="7">
        <v>139782</v>
      </c>
      <c r="AT1771" s="7">
        <v>2485575</v>
      </c>
      <c r="AU1771" s="7">
        <v>94637</v>
      </c>
      <c r="AV1771" s="7">
        <v>597777</v>
      </c>
      <c r="AW1771" s="7">
        <v>0</v>
      </c>
      <c r="AX1771" s="7">
        <v>0</v>
      </c>
      <c r="AY1771" s="7">
        <v>19546794</v>
      </c>
      <c r="AZ1771" s="7">
        <v>535247</v>
      </c>
      <c r="BA1771" s="7">
        <v>0</v>
      </c>
      <c r="BB1771" s="7">
        <v>0</v>
      </c>
      <c r="BC1771" s="7">
        <v>0</v>
      </c>
      <c r="BD1771" s="7">
        <v>0</v>
      </c>
      <c r="BE1771" s="7">
        <v>0</v>
      </c>
      <c r="BF1771" s="7">
        <v>0</v>
      </c>
      <c r="BG1771" s="7">
        <v>970932.50861382007</v>
      </c>
      <c r="BH1771" s="7">
        <v>10828</v>
      </c>
      <c r="BI1771" s="7">
        <v>452267</v>
      </c>
      <c r="BJ1771" s="7">
        <v>6224485.9316666666</v>
      </c>
      <c r="BK1771" s="7">
        <v>3933299.0266666664</v>
      </c>
      <c r="BL1771" s="7">
        <v>1825283.6366666667</v>
      </c>
      <c r="BM1771" s="7">
        <v>5514180.3466666667</v>
      </c>
      <c r="BN1771" s="130">
        <v>1.093</v>
      </c>
      <c r="BO1771" s="131">
        <v>4.3060249999999999E-4</v>
      </c>
      <c r="BP1771" s="161">
        <v>10911.650706293871</v>
      </c>
      <c r="BQ1771" s="162">
        <v>21637281</v>
      </c>
      <c r="BR1771" s="161">
        <v>685545</v>
      </c>
      <c r="BS1771" s="163">
        <v>0</v>
      </c>
      <c r="BT1771" s="163">
        <v>2587012.0700000003</v>
      </c>
      <c r="BU1771" s="161">
        <v>37274468.549999997</v>
      </c>
      <c r="BV1771" s="161">
        <v>374470.64</v>
      </c>
      <c r="BW1771" s="165">
        <v>6649853.3900000006</v>
      </c>
      <c r="BX1771" s="161">
        <v>685545</v>
      </c>
    </row>
    <row r="1772" spans="1:76" ht="14.45" x14ac:dyDescent="0.3">
      <c r="A1772" s="164" t="s">
        <v>31</v>
      </c>
      <c r="B1772" s="6" t="s">
        <v>191</v>
      </c>
      <c r="C1772" s="6" t="s">
        <v>42</v>
      </c>
      <c r="D1772" s="6" t="s">
        <v>44</v>
      </c>
      <c r="E1772" s="6" t="s">
        <v>40</v>
      </c>
      <c r="F1772" s="24" t="str">
        <f>+Tabela1[[#This Row],[WK]]&amp;Tabela1[[#This Row],[PK]]&amp;Tabela1[[#This Row],[GK]]</f>
        <v>240506</v>
      </c>
      <c r="G1772" s="6" t="s">
        <v>1683</v>
      </c>
      <c r="H1772" s="7">
        <v>387923589.54920053</v>
      </c>
      <c r="I1772" s="8">
        <v>1.371</v>
      </c>
      <c r="J1772" s="7">
        <v>531843241.26999998</v>
      </c>
      <c r="K1772" s="8">
        <v>7.0000000000000007E-2</v>
      </c>
      <c r="L1772" s="7">
        <v>37229026.888900004</v>
      </c>
      <c r="M1772" s="7">
        <v>18009082.888900004</v>
      </c>
      <c r="N1772" s="9">
        <v>0.93699975863093066</v>
      </c>
      <c r="O1772" s="7">
        <v>65066860</v>
      </c>
      <c r="P1772" s="8">
        <v>1.2949999999999999</v>
      </c>
      <c r="Q1772" s="7">
        <v>84261584</v>
      </c>
      <c r="R1772" s="8">
        <v>1.6E-2</v>
      </c>
      <c r="S1772" s="7">
        <v>1348185.344</v>
      </c>
      <c r="T1772" s="7">
        <v>823103.34400000004</v>
      </c>
      <c r="U1772" s="9">
        <v>1.5675710536639993</v>
      </c>
      <c r="V1772" s="7">
        <v>18832186.232900001</v>
      </c>
      <c r="W1772" s="9">
        <v>0.95376862167211129</v>
      </c>
      <c r="X1772" s="7">
        <v>21264303.796642758</v>
      </c>
      <c r="Y1772" s="7">
        <v>0</v>
      </c>
      <c r="Z1772" s="7">
        <v>6212.4</v>
      </c>
      <c r="AA1772" s="7">
        <v>1582108.396642758</v>
      </c>
      <c r="AB1772" s="7">
        <v>19123955</v>
      </c>
      <c r="AC1772" s="7">
        <v>552028</v>
      </c>
      <c r="AD1772" s="7">
        <v>2432117.5637427536</v>
      </c>
      <c r="AE1772" s="7">
        <v>-108004.71531057777</v>
      </c>
      <c r="AF1772" s="7">
        <v>37229026.888900004</v>
      </c>
      <c r="AG1772" s="7">
        <v>1348185.344</v>
      </c>
      <c r="AH1772" s="7">
        <v>2324112.8484321758</v>
      </c>
      <c r="AI1772" s="7">
        <v>16047406</v>
      </c>
      <c r="AJ1772" s="7">
        <v>431169</v>
      </c>
      <c r="AK1772" s="7">
        <v>1506327</v>
      </c>
      <c r="AL1772" s="7">
        <v>0</v>
      </c>
      <c r="AM1772" s="7">
        <v>1243748</v>
      </c>
      <c r="AN1772" s="7">
        <v>0</v>
      </c>
      <c r="AO1772" s="7">
        <v>0</v>
      </c>
      <c r="AP1772" s="7">
        <v>14578554</v>
      </c>
      <c r="AQ1772" s="7">
        <v>970701</v>
      </c>
      <c r="AR1772" s="7">
        <v>19219944</v>
      </c>
      <c r="AS1772" s="7">
        <v>525082</v>
      </c>
      <c r="AT1772" s="7">
        <v>1695555</v>
      </c>
      <c r="AU1772" s="7">
        <v>5075</v>
      </c>
      <c r="AV1772" s="7">
        <v>1000888</v>
      </c>
      <c r="AW1772" s="7">
        <v>0</v>
      </c>
      <c r="AX1772" s="7">
        <v>0</v>
      </c>
      <c r="AY1772" s="7">
        <v>16912926</v>
      </c>
      <c r="AZ1772" s="7">
        <v>413600</v>
      </c>
      <c r="BA1772" s="7">
        <v>6212.4</v>
      </c>
      <c r="BB1772" s="7">
        <v>0</v>
      </c>
      <c r="BC1772" s="7">
        <v>20.04</v>
      </c>
      <c r="BD1772" s="7">
        <v>0</v>
      </c>
      <c r="BE1772" s="7">
        <v>0</v>
      </c>
      <c r="BF1772" s="7">
        <v>0</v>
      </c>
      <c r="BG1772" s="7">
        <v>812667.39664275805</v>
      </c>
      <c r="BH1772" s="7">
        <v>9063</v>
      </c>
      <c r="BI1772" s="7">
        <v>769441</v>
      </c>
      <c r="BJ1772" s="7">
        <v>10589871.94833333</v>
      </c>
      <c r="BK1772" s="7">
        <v>5497508.876666666</v>
      </c>
      <c r="BL1772" s="7">
        <v>9136946.3133333325</v>
      </c>
      <c r="BM1772" s="7">
        <v>2095559.6600000001</v>
      </c>
      <c r="BN1772" s="130">
        <v>1.3740000000000001</v>
      </c>
      <c r="BO1772" s="131">
        <v>3.2184899999999997E-4</v>
      </c>
      <c r="BP1772" s="161">
        <v>8156.2237811945388</v>
      </c>
      <c r="BQ1772" s="162">
        <v>19123955</v>
      </c>
      <c r="BR1772" s="161">
        <v>723291</v>
      </c>
      <c r="BS1772" s="163">
        <v>0</v>
      </c>
      <c r="BT1772" s="163">
        <v>2095035.9186678231</v>
      </c>
      <c r="BU1772" s="161">
        <v>37229026.890000001</v>
      </c>
      <c r="BV1772" s="161">
        <v>1348185.34</v>
      </c>
      <c r="BW1772" s="165">
        <v>4419148.7686678227</v>
      </c>
      <c r="BX1772" s="161">
        <v>723291</v>
      </c>
    </row>
    <row r="1773" spans="1:76" ht="14.45" x14ac:dyDescent="0.3">
      <c r="A1773" s="164" t="s">
        <v>31</v>
      </c>
      <c r="B1773" s="6" t="s">
        <v>191</v>
      </c>
      <c r="C1773" s="6" t="s">
        <v>42</v>
      </c>
      <c r="D1773" s="6" t="s">
        <v>51</v>
      </c>
      <c r="E1773" s="6" t="s">
        <v>40</v>
      </c>
      <c r="F1773" s="24" t="str">
        <f>+Tabela1[[#This Row],[WK]]&amp;Tabela1[[#This Row],[PK]]&amp;Tabela1[[#This Row],[GK]]</f>
        <v>240507</v>
      </c>
      <c r="G1773" s="6" t="s">
        <v>1684</v>
      </c>
      <c r="H1773" s="7">
        <v>289249070.90739954</v>
      </c>
      <c r="I1773" s="8">
        <v>1.371</v>
      </c>
      <c r="J1773" s="7">
        <v>396560476.22000003</v>
      </c>
      <c r="K1773" s="8">
        <v>7.0000000000000007E-2</v>
      </c>
      <c r="L1773" s="7">
        <v>27759233.335400004</v>
      </c>
      <c r="M1773" s="7">
        <v>17952765.335400004</v>
      </c>
      <c r="N1773" s="9">
        <v>1.8307065638107425</v>
      </c>
      <c r="O1773" s="7">
        <v>3139260</v>
      </c>
      <c r="P1773" s="8">
        <v>1.2949999999999999</v>
      </c>
      <c r="Q1773" s="7">
        <v>4065342</v>
      </c>
      <c r="R1773" s="8">
        <v>1.6E-2</v>
      </c>
      <c r="S1773" s="7">
        <v>65045.472000000002</v>
      </c>
      <c r="T1773" s="7">
        <v>-19439.527999999998</v>
      </c>
      <c r="U1773" s="9">
        <v>-0.23009443096407645</v>
      </c>
      <c r="V1773" s="7">
        <v>17933325.807400003</v>
      </c>
      <c r="W1773" s="9">
        <v>1.8131039352224203</v>
      </c>
      <c r="X1773" s="7">
        <v>28817938.890171736</v>
      </c>
      <c r="Y1773" s="7">
        <v>2680644</v>
      </c>
      <c r="Z1773" s="7">
        <v>0</v>
      </c>
      <c r="AA1773" s="7">
        <v>1125221.8901717383</v>
      </c>
      <c r="AB1773" s="7">
        <v>21017305</v>
      </c>
      <c r="AC1773" s="7">
        <v>3994768</v>
      </c>
      <c r="AD1773" s="7">
        <v>10884613.082771733</v>
      </c>
      <c r="AE1773" s="7">
        <v>0</v>
      </c>
      <c r="AF1773" s="7">
        <v>27759233.335400004</v>
      </c>
      <c r="AG1773" s="7">
        <v>65045.472000000002</v>
      </c>
      <c r="AH1773" s="7">
        <v>10884613.082771733</v>
      </c>
      <c r="AI1773" s="7">
        <v>8187765</v>
      </c>
      <c r="AJ1773" s="7">
        <v>123476</v>
      </c>
      <c r="AK1773" s="7">
        <v>6059103</v>
      </c>
      <c r="AL1773" s="7">
        <v>4261</v>
      </c>
      <c r="AM1773" s="7">
        <v>492637</v>
      </c>
      <c r="AN1773" s="7">
        <v>0</v>
      </c>
      <c r="AO1773" s="7">
        <v>0</v>
      </c>
      <c r="AP1773" s="7">
        <v>16523062</v>
      </c>
      <c r="AQ1773" s="7">
        <v>986614</v>
      </c>
      <c r="AR1773" s="7">
        <v>9806468</v>
      </c>
      <c r="AS1773" s="7">
        <v>84485</v>
      </c>
      <c r="AT1773" s="7">
        <v>7160513</v>
      </c>
      <c r="AU1773" s="7">
        <v>0</v>
      </c>
      <c r="AV1773" s="7">
        <v>506873</v>
      </c>
      <c r="AW1773" s="7">
        <v>0</v>
      </c>
      <c r="AX1773" s="7">
        <v>0</v>
      </c>
      <c r="AY1773" s="7">
        <v>19877209</v>
      </c>
      <c r="AZ1773" s="7">
        <v>405490</v>
      </c>
      <c r="BA1773" s="7">
        <v>0</v>
      </c>
      <c r="BB1773" s="7">
        <v>0</v>
      </c>
      <c r="BC1773" s="7">
        <v>0</v>
      </c>
      <c r="BD1773" s="7">
        <v>0</v>
      </c>
      <c r="BE1773" s="7">
        <v>0</v>
      </c>
      <c r="BF1773" s="7">
        <v>0</v>
      </c>
      <c r="BG1773" s="7">
        <v>828717.89017173846</v>
      </c>
      <c r="BH1773" s="7">
        <v>9242</v>
      </c>
      <c r="BI1773" s="7">
        <v>296504</v>
      </c>
      <c r="BJ1773" s="7">
        <v>4080729.2008333323</v>
      </c>
      <c r="BK1773" s="7">
        <v>1804968.3699999987</v>
      </c>
      <c r="BL1773" s="7">
        <v>3298586.9633333334</v>
      </c>
      <c r="BM1773" s="7">
        <v>2505869.396666667</v>
      </c>
      <c r="BN1773" s="130">
        <v>0.91700000000000004</v>
      </c>
      <c r="BO1773" s="131">
        <v>3.523054E-4</v>
      </c>
      <c r="BP1773" s="161">
        <v>8927.6232580469659</v>
      </c>
      <c r="BQ1773" s="162">
        <v>21017305</v>
      </c>
      <c r="BR1773" s="161">
        <v>484598</v>
      </c>
      <c r="BS1773" s="163">
        <v>0</v>
      </c>
      <c r="BT1773" s="163">
        <v>2116743.6400000006</v>
      </c>
      <c r="BU1773" s="161">
        <v>27759233.34</v>
      </c>
      <c r="BV1773" s="161">
        <v>65045.47</v>
      </c>
      <c r="BW1773" s="165">
        <v>13001356.720000001</v>
      </c>
      <c r="BX1773" s="161">
        <v>484598</v>
      </c>
    </row>
    <row r="1774" spans="1:76" ht="14.45" x14ac:dyDescent="0.3">
      <c r="A1774" s="164" t="s">
        <v>31</v>
      </c>
      <c r="B1774" s="6" t="s">
        <v>191</v>
      </c>
      <c r="C1774" s="6" t="s">
        <v>42</v>
      </c>
      <c r="D1774" s="6" t="s">
        <v>75</v>
      </c>
      <c r="E1774" s="6" t="s">
        <v>36</v>
      </c>
      <c r="F1774" s="24" t="str">
        <f>+Tabela1[[#This Row],[WK]]&amp;Tabela1[[#This Row],[PK]]&amp;Tabela1[[#This Row],[GK]]</f>
        <v>240508</v>
      </c>
      <c r="G1774" s="6" t="s">
        <v>1685</v>
      </c>
      <c r="H1774" s="7">
        <v>159543736.02199963</v>
      </c>
      <c r="I1774" s="8">
        <v>1.371</v>
      </c>
      <c r="J1774" s="7">
        <v>218734462.09000003</v>
      </c>
      <c r="K1774" s="8">
        <v>7.0000000000000007E-2</v>
      </c>
      <c r="L1774" s="7">
        <v>15311412.346300004</v>
      </c>
      <c r="M1774" s="7">
        <v>9578767.3463000041</v>
      </c>
      <c r="N1774" s="9">
        <v>1.670915841867062</v>
      </c>
      <c r="O1774" s="7">
        <v>3738967</v>
      </c>
      <c r="P1774" s="8">
        <v>1.2949999999999999</v>
      </c>
      <c r="Q1774" s="7">
        <v>4841962</v>
      </c>
      <c r="R1774" s="8">
        <v>1.6E-2</v>
      </c>
      <c r="S1774" s="7">
        <v>77471.392000000007</v>
      </c>
      <c r="T1774" s="7">
        <v>21874.392000000007</v>
      </c>
      <c r="U1774" s="9">
        <v>0.39344554562296541</v>
      </c>
      <c r="V1774" s="7">
        <v>9600641.738300005</v>
      </c>
      <c r="W1774" s="9">
        <v>1.6586455331860701</v>
      </c>
      <c r="X1774" s="7">
        <v>16863279.781421855</v>
      </c>
      <c r="Y1774" s="7">
        <v>718864</v>
      </c>
      <c r="Z1774" s="7">
        <v>10459.400000000001</v>
      </c>
      <c r="AA1774" s="7">
        <v>932121.38142185332</v>
      </c>
      <c r="AB1774" s="7">
        <v>13368345</v>
      </c>
      <c r="AC1774" s="7">
        <v>1833490</v>
      </c>
      <c r="AD1774" s="7">
        <v>7262638.0431218492</v>
      </c>
      <c r="AE1774" s="7">
        <v>0</v>
      </c>
      <c r="AF1774" s="7">
        <v>15311412.346300004</v>
      </c>
      <c r="AG1774" s="7">
        <v>77471.392000000007</v>
      </c>
      <c r="AH1774" s="7">
        <v>7262638.0431218492</v>
      </c>
      <c r="AI1774" s="7">
        <v>4786386</v>
      </c>
      <c r="AJ1774" s="7">
        <v>58893</v>
      </c>
      <c r="AK1774" s="7">
        <v>3017016</v>
      </c>
      <c r="AL1774" s="7">
        <v>4622</v>
      </c>
      <c r="AM1774" s="7">
        <v>346548</v>
      </c>
      <c r="AN1774" s="7">
        <v>0</v>
      </c>
      <c r="AO1774" s="7">
        <v>0</v>
      </c>
      <c r="AP1774" s="7">
        <v>9676286</v>
      </c>
      <c r="AQ1774" s="7">
        <v>779744</v>
      </c>
      <c r="AR1774" s="7">
        <v>5732645</v>
      </c>
      <c r="AS1774" s="7">
        <v>55597</v>
      </c>
      <c r="AT1774" s="7">
        <v>3597482</v>
      </c>
      <c r="AU1774" s="7">
        <v>11670</v>
      </c>
      <c r="AV1774" s="7">
        <v>687947</v>
      </c>
      <c r="AW1774" s="7">
        <v>0</v>
      </c>
      <c r="AX1774" s="7">
        <v>0</v>
      </c>
      <c r="AY1774" s="7">
        <v>11693929</v>
      </c>
      <c r="AZ1774" s="7">
        <v>329258</v>
      </c>
      <c r="BA1774" s="7">
        <v>10459.400000000001</v>
      </c>
      <c r="BB1774" s="7">
        <v>0</v>
      </c>
      <c r="BC1774" s="7">
        <v>33.74</v>
      </c>
      <c r="BD1774" s="7">
        <v>0</v>
      </c>
      <c r="BE1774" s="7">
        <v>0</v>
      </c>
      <c r="BF1774" s="7">
        <v>0</v>
      </c>
      <c r="BG1774" s="7">
        <v>520616.38142185326</v>
      </c>
      <c r="BH1774" s="7">
        <v>5806</v>
      </c>
      <c r="BI1774" s="7">
        <v>411505</v>
      </c>
      <c r="BJ1774" s="7">
        <v>5663502.3208333328</v>
      </c>
      <c r="BK1774" s="7">
        <v>4764472.6899999995</v>
      </c>
      <c r="BL1774" s="7">
        <v>647497.68999999994</v>
      </c>
      <c r="BM1774" s="7">
        <v>2301123.1433333335</v>
      </c>
      <c r="BN1774" s="130">
        <v>0.96399999999999997</v>
      </c>
      <c r="BO1774" s="131">
        <v>2.1778079999999999E-4</v>
      </c>
      <c r="BP1774" s="161">
        <v>5518.8579952243708</v>
      </c>
      <c r="BQ1774" s="162">
        <v>13368345</v>
      </c>
      <c r="BR1774" s="161">
        <v>318721</v>
      </c>
      <c r="BS1774" s="163">
        <v>0</v>
      </c>
      <c r="BT1774" s="163">
        <v>1275727.2185781449</v>
      </c>
      <c r="BU1774" s="161">
        <v>15311412.35</v>
      </c>
      <c r="BV1774" s="161">
        <v>77471.39</v>
      </c>
      <c r="BW1774" s="165">
        <v>8538365.258578144</v>
      </c>
      <c r="BX1774" s="161">
        <v>318721</v>
      </c>
    </row>
    <row r="1775" spans="1:76" ht="14.45" x14ac:dyDescent="0.3">
      <c r="A1775" s="164" t="s">
        <v>31</v>
      </c>
      <c r="B1775" s="6" t="s">
        <v>191</v>
      </c>
      <c r="C1775" s="6" t="s">
        <v>44</v>
      </c>
      <c r="D1775" s="6" t="s">
        <v>33</v>
      </c>
      <c r="E1775" s="6" t="s">
        <v>40</v>
      </c>
      <c r="F1775" s="24" t="str">
        <f>+Tabela1[[#This Row],[WK]]&amp;Tabela1[[#This Row],[PK]]&amp;Tabela1[[#This Row],[GK]]</f>
        <v>240601</v>
      </c>
      <c r="G1775" s="6" t="s">
        <v>1686</v>
      </c>
      <c r="H1775" s="7">
        <v>718400250.2993983</v>
      </c>
      <c r="I1775" s="8">
        <v>1.371</v>
      </c>
      <c r="J1775" s="7">
        <v>984926743.15999997</v>
      </c>
      <c r="K1775" s="8">
        <v>7.0000000000000007E-2</v>
      </c>
      <c r="L1775" s="7">
        <v>68944872.021200001</v>
      </c>
      <c r="M1775" s="7">
        <v>37638651.021200001</v>
      </c>
      <c r="N1775" s="9">
        <v>1.2022738554487302</v>
      </c>
      <c r="O1775" s="7">
        <v>66553488</v>
      </c>
      <c r="P1775" s="8">
        <v>1.2949999999999999</v>
      </c>
      <c r="Q1775" s="7">
        <v>86186767</v>
      </c>
      <c r="R1775" s="8">
        <v>1.6E-2</v>
      </c>
      <c r="S1775" s="7">
        <v>1378988.2720000001</v>
      </c>
      <c r="T1775" s="7">
        <v>155603.27200000011</v>
      </c>
      <c r="U1775" s="9">
        <v>0.12719076333288384</v>
      </c>
      <c r="V1775" s="7">
        <v>37794254.293200001</v>
      </c>
      <c r="W1775" s="9">
        <v>1.1618417478895995</v>
      </c>
      <c r="X1775" s="7">
        <v>37608285.60329809</v>
      </c>
      <c r="Y1775" s="7">
        <v>0</v>
      </c>
      <c r="Z1775" s="7">
        <v>1852.56</v>
      </c>
      <c r="AA1775" s="7">
        <v>2468194.0432980936</v>
      </c>
      <c r="AB1775" s="7">
        <v>35138239</v>
      </c>
      <c r="AC1775" s="7">
        <v>0</v>
      </c>
      <c r="AD1775" s="7">
        <v>0</v>
      </c>
      <c r="AE1775" s="7">
        <v>0</v>
      </c>
      <c r="AF1775" s="7">
        <v>68944872.021200001</v>
      </c>
      <c r="AG1775" s="7">
        <v>1378988.2720000001</v>
      </c>
      <c r="AH1775" s="7">
        <v>0</v>
      </c>
      <c r="AI1775" s="7">
        <v>26138662</v>
      </c>
      <c r="AJ1775" s="7">
        <v>1035783</v>
      </c>
      <c r="AK1775" s="7">
        <v>0</v>
      </c>
      <c r="AL1775" s="7">
        <v>71669</v>
      </c>
      <c r="AM1775" s="7">
        <v>853773</v>
      </c>
      <c r="AN1775" s="7">
        <v>0</v>
      </c>
      <c r="AO1775" s="7">
        <v>0</v>
      </c>
      <c r="AP1775" s="7">
        <v>28646379</v>
      </c>
      <c r="AQ1775" s="7">
        <v>2104511</v>
      </c>
      <c r="AR1775" s="7">
        <v>31306221</v>
      </c>
      <c r="AS1775" s="7">
        <v>1223385</v>
      </c>
      <c r="AT1775" s="7">
        <v>0</v>
      </c>
      <c r="AU1775" s="7">
        <v>144835</v>
      </c>
      <c r="AV1775" s="7">
        <v>928977</v>
      </c>
      <c r="AW1775" s="7">
        <v>0</v>
      </c>
      <c r="AX1775" s="7">
        <v>0</v>
      </c>
      <c r="AY1775" s="7">
        <v>33139376</v>
      </c>
      <c r="AZ1775" s="7">
        <v>893700</v>
      </c>
      <c r="BA1775" s="7">
        <v>1852.56</v>
      </c>
      <c r="BB1775" s="7">
        <v>0</v>
      </c>
      <c r="BC1775" s="7">
        <v>5.13</v>
      </c>
      <c r="BD1775" s="7">
        <v>0</v>
      </c>
      <c r="BE1775" s="7">
        <v>5.64</v>
      </c>
      <c r="BF1775" s="7">
        <v>0</v>
      </c>
      <c r="BG1775" s="7">
        <v>1762169.0432980934</v>
      </c>
      <c r="BH1775" s="7">
        <v>19652</v>
      </c>
      <c r="BI1775" s="7">
        <v>706025</v>
      </c>
      <c r="BJ1775" s="7">
        <v>9717091.0441666655</v>
      </c>
      <c r="BK1775" s="7">
        <v>7459522.6233333331</v>
      </c>
      <c r="BL1775" s="7">
        <v>598637.85333333339</v>
      </c>
      <c r="BM1775" s="7">
        <v>7832997.9766666666</v>
      </c>
      <c r="BN1775" s="130">
        <v>1.218</v>
      </c>
      <c r="BO1775" s="131">
        <v>6.9744190000000001E-4</v>
      </c>
      <c r="BP1775" s="161">
        <v>17674.152734887328</v>
      </c>
      <c r="BQ1775" s="162">
        <v>35138239</v>
      </c>
      <c r="BR1775" s="161">
        <v>1218643</v>
      </c>
      <c r="BS1775" s="163">
        <v>0</v>
      </c>
      <c r="BT1775" s="163">
        <v>2031276.7067999989</v>
      </c>
      <c r="BU1775" s="161">
        <v>68944872.019999996</v>
      </c>
      <c r="BV1775" s="161">
        <v>1378988.27</v>
      </c>
      <c r="BW1775" s="165">
        <v>2031276.7067999989</v>
      </c>
      <c r="BX1775" s="161">
        <v>1218643</v>
      </c>
    </row>
    <row r="1776" spans="1:76" ht="14.45" x14ac:dyDescent="0.3">
      <c r="A1776" s="164" t="s">
        <v>31</v>
      </c>
      <c r="B1776" s="6" t="s">
        <v>191</v>
      </c>
      <c r="C1776" s="6" t="s">
        <v>44</v>
      </c>
      <c r="D1776" s="6" t="s">
        <v>32</v>
      </c>
      <c r="E1776" s="6" t="s">
        <v>40</v>
      </c>
      <c r="F1776" s="24" t="str">
        <f>+Tabela1[[#This Row],[WK]]&amp;Tabela1[[#This Row],[PK]]&amp;Tabela1[[#This Row],[GK]]</f>
        <v>240602</v>
      </c>
      <c r="G1776" s="6" t="s">
        <v>1687</v>
      </c>
      <c r="H1776" s="7">
        <v>294909420.77599978</v>
      </c>
      <c r="I1776" s="8">
        <v>1.371</v>
      </c>
      <c r="J1776" s="7">
        <v>404320815.88</v>
      </c>
      <c r="K1776" s="8">
        <v>7.0000000000000007E-2</v>
      </c>
      <c r="L1776" s="7">
        <v>28302457.111600004</v>
      </c>
      <c r="M1776" s="7">
        <v>15018297.111600004</v>
      </c>
      <c r="N1776" s="9">
        <v>1.1305417212379258</v>
      </c>
      <c r="O1776" s="7">
        <v>31897625</v>
      </c>
      <c r="P1776" s="8">
        <v>1.2949999999999999</v>
      </c>
      <c r="Q1776" s="7">
        <v>41307424</v>
      </c>
      <c r="R1776" s="8">
        <v>1.6E-2</v>
      </c>
      <c r="S1776" s="7">
        <v>660918.78399999999</v>
      </c>
      <c r="T1776" s="7">
        <v>167705.78399999999</v>
      </c>
      <c r="U1776" s="9">
        <v>0.34002709579836699</v>
      </c>
      <c r="V1776" s="7">
        <v>15186002.895600006</v>
      </c>
      <c r="W1776" s="9">
        <v>1.1022422703950896</v>
      </c>
      <c r="X1776" s="7">
        <v>21492069.54703851</v>
      </c>
      <c r="Y1776" s="7">
        <v>0</v>
      </c>
      <c r="Z1776" s="7">
        <v>0</v>
      </c>
      <c r="AA1776" s="7">
        <v>1117169.5470385095</v>
      </c>
      <c r="AB1776" s="7">
        <v>16386786</v>
      </c>
      <c r="AC1776" s="7">
        <v>3988114</v>
      </c>
      <c r="AD1776" s="7">
        <v>6306066.6514385063</v>
      </c>
      <c r="AE1776" s="7">
        <v>0</v>
      </c>
      <c r="AF1776" s="7">
        <v>28302457.111600004</v>
      </c>
      <c r="AG1776" s="7">
        <v>660918.78399999999</v>
      </c>
      <c r="AH1776" s="7">
        <v>6306066.6514385063</v>
      </c>
      <c r="AI1776" s="7">
        <v>11091411</v>
      </c>
      <c r="AJ1776" s="7">
        <v>435190</v>
      </c>
      <c r="AK1776" s="7">
        <v>5686439</v>
      </c>
      <c r="AL1776" s="7">
        <v>0</v>
      </c>
      <c r="AM1776" s="7">
        <v>320603</v>
      </c>
      <c r="AN1776" s="7">
        <v>0</v>
      </c>
      <c r="AO1776" s="7">
        <v>0</v>
      </c>
      <c r="AP1776" s="7">
        <v>14474451</v>
      </c>
      <c r="AQ1776" s="7">
        <v>930919</v>
      </c>
      <c r="AR1776" s="7">
        <v>13284160</v>
      </c>
      <c r="AS1776" s="7">
        <v>493213</v>
      </c>
      <c r="AT1776" s="7">
        <v>2239018</v>
      </c>
      <c r="AU1776" s="7">
        <v>0</v>
      </c>
      <c r="AV1776" s="7">
        <v>347255</v>
      </c>
      <c r="AW1776" s="7">
        <v>0</v>
      </c>
      <c r="AX1776" s="7">
        <v>0</v>
      </c>
      <c r="AY1776" s="7">
        <v>16207419</v>
      </c>
      <c r="AZ1776" s="7">
        <v>403868</v>
      </c>
      <c r="BA1776" s="7">
        <v>0</v>
      </c>
      <c r="BB1776" s="7">
        <v>0</v>
      </c>
      <c r="BC1776" s="7">
        <v>0</v>
      </c>
      <c r="BD1776" s="7">
        <v>0</v>
      </c>
      <c r="BE1776" s="7">
        <v>0</v>
      </c>
      <c r="BF1776" s="7">
        <v>0</v>
      </c>
      <c r="BG1776" s="7">
        <v>763080.54703850939</v>
      </c>
      <c r="BH1776" s="7">
        <v>8510</v>
      </c>
      <c r="BI1776" s="7">
        <v>354089</v>
      </c>
      <c r="BJ1776" s="7">
        <v>4873305.5308333337</v>
      </c>
      <c r="BK1776" s="7">
        <v>4509133.7666666666</v>
      </c>
      <c r="BL1776" s="7">
        <v>99092.06</v>
      </c>
      <c r="BM1776" s="7">
        <v>1258502.9366666665</v>
      </c>
      <c r="BN1776" s="130">
        <v>1.0009999999999999</v>
      </c>
      <c r="BO1776" s="131">
        <v>3.2691339999999999E-4</v>
      </c>
      <c r="BP1776" s="161">
        <v>8284.2901016058368</v>
      </c>
      <c r="BQ1776" s="162">
        <v>16386786</v>
      </c>
      <c r="BR1776" s="161">
        <v>465627</v>
      </c>
      <c r="BS1776" s="163">
        <v>0</v>
      </c>
      <c r="BT1776" s="163">
        <v>671117.45296148956</v>
      </c>
      <c r="BU1776" s="161">
        <v>28302457.109999999</v>
      </c>
      <c r="BV1776" s="161">
        <v>660918.78</v>
      </c>
      <c r="BW1776" s="165">
        <v>6977184.1029614899</v>
      </c>
      <c r="BX1776" s="161">
        <v>465627</v>
      </c>
    </row>
    <row r="1777" spans="1:76" ht="14.45" x14ac:dyDescent="0.3">
      <c r="A1777" s="164" t="s">
        <v>31</v>
      </c>
      <c r="B1777" s="6" t="s">
        <v>191</v>
      </c>
      <c r="C1777" s="6" t="s">
        <v>44</v>
      </c>
      <c r="D1777" s="6" t="s">
        <v>37</v>
      </c>
      <c r="E1777" s="6" t="s">
        <v>36</v>
      </c>
      <c r="F1777" s="24" t="str">
        <f>+Tabela1[[#This Row],[WK]]&amp;Tabela1[[#This Row],[PK]]&amp;Tabela1[[#This Row],[GK]]</f>
        <v>240603</v>
      </c>
      <c r="G1777" s="6" t="s">
        <v>1688</v>
      </c>
      <c r="H1777" s="7">
        <v>265303142.66199979</v>
      </c>
      <c r="I1777" s="8">
        <v>1.371</v>
      </c>
      <c r="J1777" s="7">
        <v>363730608.57999998</v>
      </c>
      <c r="K1777" s="8">
        <v>7.0000000000000007E-2</v>
      </c>
      <c r="L1777" s="7">
        <v>25461142.6006</v>
      </c>
      <c r="M1777" s="7">
        <v>8152937.6006000005</v>
      </c>
      <c r="N1777" s="9">
        <v>0.47104466353385577</v>
      </c>
      <c r="O1777" s="7">
        <v>14276247</v>
      </c>
      <c r="P1777" s="8">
        <v>1.2949999999999999</v>
      </c>
      <c r="Q1777" s="7">
        <v>18487740</v>
      </c>
      <c r="R1777" s="8">
        <v>1.6E-2</v>
      </c>
      <c r="S1777" s="7">
        <v>295803.84000000003</v>
      </c>
      <c r="T1777" s="7">
        <v>171836.84000000003</v>
      </c>
      <c r="U1777" s="9">
        <v>1.3861498624633977</v>
      </c>
      <c r="V1777" s="7">
        <v>8324774.4406000003</v>
      </c>
      <c r="W1777" s="9">
        <v>0.47755233487829285</v>
      </c>
      <c r="X1777" s="7">
        <v>13240134.571826618</v>
      </c>
      <c r="Y1777" s="7">
        <v>0</v>
      </c>
      <c r="Z1777" s="7">
        <v>87947.774999999994</v>
      </c>
      <c r="AA1777" s="7">
        <v>944394.79682661907</v>
      </c>
      <c r="AB1777" s="7">
        <v>9918894</v>
      </c>
      <c r="AC1777" s="7">
        <v>2288898</v>
      </c>
      <c r="AD1777" s="7">
        <v>4915360.1312266178</v>
      </c>
      <c r="AE1777" s="7">
        <v>-1166952.7220146093</v>
      </c>
      <c r="AF1777" s="7">
        <v>25461142.6006</v>
      </c>
      <c r="AG1777" s="7">
        <v>295803.84000000003</v>
      </c>
      <c r="AH1777" s="7">
        <v>3748407.4092120086</v>
      </c>
      <c r="AI1777" s="7">
        <v>14451227</v>
      </c>
      <c r="AJ1777" s="7">
        <v>128233</v>
      </c>
      <c r="AK1777" s="7">
        <v>1384785</v>
      </c>
      <c r="AL1777" s="7">
        <v>0</v>
      </c>
      <c r="AM1777" s="7">
        <v>431239</v>
      </c>
      <c r="AN1777" s="7">
        <v>0</v>
      </c>
      <c r="AO1777" s="7">
        <v>0</v>
      </c>
      <c r="AP1777" s="7">
        <v>7427309</v>
      </c>
      <c r="AQ1777" s="7">
        <v>584807</v>
      </c>
      <c r="AR1777" s="7">
        <v>17308205</v>
      </c>
      <c r="AS1777" s="7">
        <v>123967</v>
      </c>
      <c r="AT1777" s="7">
        <v>1580067</v>
      </c>
      <c r="AU1777" s="7">
        <v>0</v>
      </c>
      <c r="AV1777" s="7">
        <v>759840</v>
      </c>
      <c r="AW1777" s="7">
        <v>0</v>
      </c>
      <c r="AX1777" s="7">
        <v>0</v>
      </c>
      <c r="AY1777" s="7">
        <v>8546290</v>
      </c>
      <c r="AZ1777" s="7">
        <v>238428</v>
      </c>
      <c r="BA1777" s="7">
        <v>87947.774999999994</v>
      </c>
      <c r="BB1777" s="7">
        <v>0</v>
      </c>
      <c r="BC1777" s="7">
        <v>19.77</v>
      </c>
      <c r="BD1777" s="7">
        <v>879.52</v>
      </c>
      <c r="BE1777" s="7">
        <v>0.51</v>
      </c>
      <c r="BF1777" s="7">
        <v>0</v>
      </c>
      <c r="BG1777" s="7">
        <v>534873.79682661907</v>
      </c>
      <c r="BH1777" s="7">
        <v>5965</v>
      </c>
      <c r="BI1777" s="7">
        <v>409521</v>
      </c>
      <c r="BJ1777" s="7">
        <v>5636353.4833333353</v>
      </c>
      <c r="BK1777" s="7">
        <v>3631928.1966666677</v>
      </c>
      <c r="BL1777" s="7">
        <v>2510169.2400000002</v>
      </c>
      <c r="BM1777" s="7">
        <v>2997362.6666666665</v>
      </c>
      <c r="BN1777" s="130">
        <v>1.302</v>
      </c>
      <c r="BO1777" s="131">
        <v>2.073384E-4</v>
      </c>
      <c r="BP1777" s="161">
        <v>5254.7212093760691</v>
      </c>
      <c r="BQ1777" s="162">
        <v>9918894</v>
      </c>
      <c r="BR1777" s="161">
        <v>656425</v>
      </c>
      <c r="BS1777" s="163">
        <v>0</v>
      </c>
      <c r="BT1777" s="163">
        <v>1207867.7800000012</v>
      </c>
      <c r="BU1777" s="161">
        <v>25461142.600000001</v>
      </c>
      <c r="BV1777" s="161">
        <v>295803.84000000003</v>
      </c>
      <c r="BW1777" s="165">
        <v>4956275.1900000013</v>
      </c>
      <c r="BX1777" s="161">
        <v>656425</v>
      </c>
    </row>
    <row r="1778" spans="1:76" ht="14.45" x14ac:dyDescent="0.3">
      <c r="A1778" s="164" t="s">
        <v>31</v>
      </c>
      <c r="B1778" s="6" t="s">
        <v>191</v>
      </c>
      <c r="C1778" s="6" t="s">
        <v>44</v>
      </c>
      <c r="D1778" s="6" t="s">
        <v>39</v>
      </c>
      <c r="E1778" s="6" t="s">
        <v>36</v>
      </c>
      <c r="F1778" s="24" t="str">
        <f>+Tabela1[[#This Row],[WK]]&amp;Tabela1[[#This Row],[PK]]&amp;Tabela1[[#This Row],[GK]]</f>
        <v>240604</v>
      </c>
      <c r="G1778" s="6" t="s">
        <v>1689</v>
      </c>
      <c r="H1778" s="7">
        <v>214379120.95639861</v>
      </c>
      <c r="I1778" s="8">
        <v>1.371</v>
      </c>
      <c r="J1778" s="7">
        <v>293913774.83000004</v>
      </c>
      <c r="K1778" s="8">
        <v>7.0000000000000007E-2</v>
      </c>
      <c r="L1778" s="7">
        <v>20573964.238100003</v>
      </c>
      <c r="M1778" s="7">
        <v>11678204.238100003</v>
      </c>
      <c r="N1778" s="9">
        <v>1.3127831953762246</v>
      </c>
      <c r="O1778" s="7">
        <v>58686827</v>
      </c>
      <c r="P1778" s="8">
        <v>1.2949999999999999</v>
      </c>
      <c r="Q1778" s="7">
        <v>75999441</v>
      </c>
      <c r="R1778" s="8">
        <v>1.6E-2</v>
      </c>
      <c r="S1778" s="7">
        <v>1215991.0560000001</v>
      </c>
      <c r="T1778" s="7">
        <v>806923.0560000001</v>
      </c>
      <c r="U1778" s="9">
        <v>1.9725890463199276</v>
      </c>
      <c r="V1778" s="7">
        <v>12485127.294100005</v>
      </c>
      <c r="W1778" s="9">
        <v>1.3417902291262134</v>
      </c>
      <c r="X1778" s="7">
        <v>21027817.322617985</v>
      </c>
      <c r="Y1778" s="7">
        <v>1851059</v>
      </c>
      <c r="Z1778" s="7">
        <v>0</v>
      </c>
      <c r="AA1778" s="7">
        <v>1215853.3226179839</v>
      </c>
      <c r="AB1778" s="7">
        <v>12751726</v>
      </c>
      <c r="AC1778" s="7">
        <v>5209179</v>
      </c>
      <c r="AD1778" s="7">
        <v>8542690.0285179801</v>
      </c>
      <c r="AE1778" s="7">
        <v>0</v>
      </c>
      <c r="AF1778" s="7">
        <v>20573964.238100003</v>
      </c>
      <c r="AG1778" s="7">
        <v>1215991.0560000001</v>
      </c>
      <c r="AH1778" s="7">
        <v>8542690.0285179801</v>
      </c>
      <c r="AI1778" s="7">
        <v>7427382</v>
      </c>
      <c r="AJ1778" s="7">
        <v>580655</v>
      </c>
      <c r="AK1778" s="7">
        <v>6787503</v>
      </c>
      <c r="AL1778" s="7">
        <v>0</v>
      </c>
      <c r="AM1778" s="7">
        <v>1000427</v>
      </c>
      <c r="AN1778" s="7">
        <v>0</v>
      </c>
      <c r="AO1778" s="7">
        <v>0</v>
      </c>
      <c r="AP1778" s="7">
        <v>9872881</v>
      </c>
      <c r="AQ1778" s="7">
        <v>779744</v>
      </c>
      <c r="AR1778" s="7">
        <v>8895760</v>
      </c>
      <c r="AS1778" s="7">
        <v>409068</v>
      </c>
      <c r="AT1778" s="7">
        <v>7837685</v>
      </c>
      <c r="AU1778" s="7">
        <v>0</v>
      </c>
      <c r="AV1778" s="7">
        <v>907553</v>
      </c>
      <c r="AW1778" s="7">
        <v>0</v>
      </c>
      <c r="AX1778" s="7">
        <v>0</v>
      </c>
      <c r="AY1778" s="7">
        <v>11223282</v>
      </c>
      <c r="AZ1778" s="7">
        <v>327636</v>
      </c>
      <c r="BA1778" s="7">
        <v>0</v>
      </c>
      <c r="BB1778" s="7">
        <v>0</v>
      </c>
      <c r="BC1778" s="7">
        <v>0</v>
      </c>
      <c r="BD1778" s="7">
        <v>0</v>
      </c>
      <c r="BE1778" s="7">
        <v>0</v>
      </c>
      <c r="BF1778" s="7">
        <v>0</v>
      </c>
      <c r="BG1778" s="7">
        <v>666507.32261798379</v>
      </c>
      <c r="BH1778" s="7">
        <v>7433</v>
      </c>
      <c r="BI1778" s="7">
        <v>549346</v>
      </c>
      <c r="BJ1778" s="7">
        <v>7560767.7508333335</v>
      </c>
      <c r="BK1778" s="7">
        <v>5119777.1233333331</v>
      </c>
      <c r="BL1778" s="7">
        <v>1760642.3533333335</v>
      </c>
      <c r="BM1778" s="7">
        <v>6242677.8033333346</v>
      </c>
      <c r="BN1778" s="130">
        <v>0.91900000000000004</v>
      </c>
      <c r="BO1778" s="131">
        <v>2.5034630000000003E-4</v>
      </c>
      <c r="BP1778" s="161">
        <v>6344.2854510003144</v>
      </c>
      <c r="BQ1778" s="162">
        <v>12751726</v>
      </c>
      <c r="BR1778" s="161">
        <v>431338</v>
      </c>
      <c r="BS1778" s="163">
        <v>0</v>
      </c>
      <c r="BT1778" s="163">
        <v>1699676.6773820147</v>
      </c>
      <c r="BU1778" s="161">
        <v>20573964.239999998</v>
      </c>
      <c r="BV1778" s="161">
        <v>1215991.06</v>
      </c>
      <c r="BW1778" s="165">
        <v>10242366.707382014</v>
      </c>
      <c r="BX1778" s="161">
        <v>431338</v>
      </c>
    </row>
    <row r="1779" spans="1:76" ht="14.45" x14ac:dyDescent="0.3">
      <c r="A1779" s="164" t="s">
        <v>31</v>
      </c>
      <c r="B1779" s="6" t="s">
        <v>191</v>
      </c>
      <c r="C1779" s="6" t="s">
        <v>44</v>
      </c>
      <c r="D1779" s="6" t="s">
        <v>42</v>
      </c>
      <c r="E1779" s="6" t="s">
        <v>36</v>
      </c>
      <c r="F1779" s="24" t="str">
        <f>+Tabela1[[#This Row],[WK]]&amp;Tabela1[[#This Row],[PK]]&amp;Tabela1[[#This Row],[GK]]</f>
        <v>240605</v>
      </c>
      <c r="G1779" s="6" t="s">
        <v>1690</v>
      </c>
      <c r="H1779" s="7">
        <v>202105139.39259917</v>
      </c>
      <c r="I1779" s="8">
        <v>1.371</v>
      </c>
      <c r="J1779" s="7">
        <v>277086146.12</v>
      </c>
      <c r="K1779" s="8">
        <v>7.0000000000000007E-2</v>
      </c>
      <c r="L1779" s="7">
        <v>19396030.228400003</v>
      </c>
      <c r="M1779" s="7">
        <v>12446293.228400003</v>
      </c>
      <c r="N1779" s="9">
        <v>1.7909013288416531</v>
      </c>
      <c r="O1779" s="7">
        <v>4562879</v>
      </c>
      <c r="P1779" s="8">
        <v>1.2949999999999999</v>
      </c>
      <c r="Q1779" s="7">
        <v>5908928</v>
      </c>
      <c r="R1779" s="8">
        <v>1.6E-2</v>
      </c>
      <c r="S1779" s="7">
        <v>94542.847999999998</v>
      </c>
      <c r="T1779" s="7">
        <v>8244.8479999999981</v>
      </c>
      <c r="U1779" s="9">
        <v>9.5539270898514425E-2</v>
      </c>
      <c r="V1779" s="7">
        <v>12454538.076400004</v>
      </c>
      <c r="W1779" s="9">
        <v>1.7701074648434814</v>
      </c>
      <c r="X1779" s="7">
        <v>24154351.073778208</v>
      </c>
      <c r="Y1779" s="7">
        <v>2645771</v>
      </c>
      <c r="Z1779" s="7">
        <v>0</v>
      </c>
      <c r="AA1779" s="7">
        <v>851683.07377820986</v>
      </c>
      <c r="AB1779" s="7">
        <v>17254824</v>
      </c>
      <c r="AC1779" s="7">
        <v>3402073</v>
      </c>
      <c r="AD1779" s="7">
        <v>11699812.997378204</v>
      </c>
      <c r="AE1779" s="7">
        <v>0</v>
      </c>
      <c r="AF1779" s="7">
        <v>19396030.228400003</v>
      </c>
      <c r="AG1779" s="7">
        <v>94542.847999999998</v>
      </c>
      <c r="AH1779" s="7">
        <v>11699812.997378204</v>
      </c>
      <c r="AI1779" s="7">
        <v>5802580</v>
      </c>
      <c r="AJ1779" s="7">
        <v>79354</v>
      </c>
      <c r="AK1779" s="7">
        <v>6071961</v>
      </c>
      <c r="AL1779" s="7">
        <v>0</v>
      </c>
      <c r="AM1779" s="7">
        <v>248135</v>
      </c>
      <c r="AN1779" s="7">
        <v>0</v>
      </c>
      <c r="AO1779" s="7">
        <v>0</v>
      </c>
      <c r="AP1779" s="7">
        <v>14217098</v>
      </c>
      <c r="AQ1779" s="7">
        <v>771787</v>
      </c>
      <c r="AR1779" s="7">
        <v>6949737</v>
      </c>
      <c r="AS1779" s="7">
        <v>86298</v>
      </c>
      <c r="AT1779" s="7">
        <v>6663949</v>
      </c>
      <c r="AU1779" s="7">
        <v>0</v>
      </c>
      <c r="AV1779" s="7">
        <v>413261</v>
      </c>
      <c r="AW1779" s="7">
        <v>0</v>
      </c>
      <c r="AX1779" s="7">
        <v>0</v>
      </c>
      <c r="AY1779" s="7">
        <v>16085912</v>
      </c>
      <c r="AZ1779" s="7">
        <v>334124</v>
      </c>
      <c r="BA1779" s="7">
        <v>0</v>
      </c>
      <c r="BB1779" s="7">
        <v>0</v>
      </c>
      <c r="BC1779" s="7">
        <v>0</v>
      </c>
      <c r="BD1779" s="7">
        <v>0</v>
      </c>
      <c r="BE1779" s="7">
        <v>0</v>
      </c>
      <c r="BF1779" s="7">
        <v>0</v>
      </c>
      <c r="BG1779" s="7">
        <v>592979.07377820986</v>
      </c>
      <c r="BH1779" s="7">
        <v>6613</v>
      </c>
      <c r="BI1779" s="7">
        <v>258704</v>
      </c>
      <c r="BJ1779" s="7">
        <v>3560526.1741666659</v>
      </c>
      <c r="BK1779" s="7">
        <v>2630639.7933333325</v>
      </c>
      <c r="BL1779" s="7">
        <v>31010.833333333332</v>
      </c>
      <c r="BM1779" s="7">
        <v>3657523.8566666669</v>
      </c>
      <c r="BN1779" s="130">
        <v>0.88</v>
      </c>
      <c r="BO1779" s="131">
        <v>2.4126719999999999E-4</v>
      </c>
      <c r="BP1779" s="161">
        <v>6114.1662815112632</v>
      </c>
      <c r="BQ1779" s="162">
        <v>17254824</v>
      </c>
      <c r="BR1779" s="161">
        <v>348289</v>
      </c>
      <c r="BS1779" s="163">
        <v>0</v>
      </c>
      <c r="BT1779" s="163">
        <v>1691183.9262217917</v>
      </c>
      <c r="BU1779" s="161">
        <v>19396030.23</v>
      </c>
      <c r="BV1779" s="161">
        <v>94542.85</v>
      </c>
      <c r="BW1779" s="165">
        <v>13390996.926221792</v>
      </c>
      <c r="BX1779" s="161">
        <v>348289</v>
      </c>
    </row>
    <row r="1780" spans="1:76" ht="14.45" x14ac:dyDescent="0.3">
      <c r="A1780" s="164" t="s">
        <v>31</v>
      </c>
      <c r="B1780" s="6" t="s">
        <v>191</v>
      </c>
      <c r="C1780" s="6" t="s">
        <v>44</v>
      </c>
      <c r="D1780" s="6" t="s">
        <v>44</v>
      </c>
      <c r="E1780" s="6" t="s">
        <v>36</v>
      </c>
      <c r="F1780" s="24" t="str">
        <f>+Tabela1[[#This Row],[WK]]&amp;Tabela1[[#This Row],[PK]]&amp;Tabela1[[#This Row],[GK]]</f>
        <v>240606</v>
      </c>
      <c r="G1780" s="6" t="s">
        <v>1691</v>
      </c>
      <c r="H1780" s="7">
        <v>167042028.1293999</v>
      </c>
      <c r="I1780" s="8">
        <v>1.371</v>
      </c>
      <c r="J1780" s="7">
        <v>229014620.56</v>
      </c>
      <c r="K1780" s="8">
        <v>7.0000000000000007E-2</v>
      </c>
      <c r="L1780" s="7">
        <v>16031023.439200001</v>
      </c>
      <c r="M1780" s="7">
        <v>8861433.4392000008</v>
      </c>
      <c r="N1780" s="9">
        <v>1.235974921745874</v>
      </c>
      <c r="O1780" s="7">
        <v>51910016</v>
      </c>
      <c r="P1780" s="8">
        <v>1.2949999999999999</v>
      </c>
      <c r="Q1780" s="7">
        <v>67223471</v>
      </c>
      <c r="R1780" s="8">
        <v>1.6E-2</v>
      </c>
      <c r="S1780" s="7">
        <v>1075575.5360000001</v>
      </c>
      <c r="T1780" s="7">
        <v>344432.53600000008</v>
      </c>
      <c r="U1780" s="9">
        <v>0.47108778446897542</v>
      </c>
      <c r="V1780" s="7">
        <v>9205865.9752000012</v>
      </c>
      <c r="W1780" s="9">
        <v>1.1651913784708332</v>
      </c>
      <c r="X1780" s="7">
        <v>11047963.160852034</v>
      </c>
      <c r="Y1780" s="7">
        <v>0</v>
      </c>
      <c r="Z1780" s="7">
        <v>83131.77</v>
      </c>
      <c r="AA1780" s="7">
        <v>665026.39085203386</v>
      </c>
      <c r="AB1780" s="7">
        <v>9609739</v>
      </c>
      <c r="AC1780" s="7">
        <v>690066</v>
      </c>
      <c r="AD1780" s="7">
        <v>1842097.1856520327</v>
      </c>
      <c r="AE1780" s="7">
        <v>0</v>
      </c>
      <c r="AF1780" s="7">
        <v>16031023.439200001</v>
      </c>
      <c r="AG1780" s="7">
        <v>1075575.5360000001</v>
      </c>
      <c r="AH1780" s="7">
        <v>1842097.1856520327</v>
      </c>
      <c r="AI1780" s="7">
        <v>5986142</v>
      </c>
      <c r="AJ1780" s="7">
        <v>783446</v>
      </c>
      <c r="AK1780" s="7">
        <v>1161875</v>
      </c>
      <c r="AL1780" s="7">
        <v>0</v>
      </c>
      <c r="AM1780" s="7">
        <v>396472</v>
      </c>
      <c r="AN1780" s="7">
        <v>0</v>
      </c>
      <c r="AO1780" s="7">
        <v>0</v>
      </c>
      <c r="AP1780" s="7">
        <v>7694260</v>
      </c>
      <c r="AQ1780" s="7">
        <v>684264</v>
      </c>
      <c r="AR1780" s="7">
        <v>7169590</v>
      </c>
      <c r="AS1780" s="7">
        <v>731143</v>
      </c>
      <c r="AT1780" s="7">
        <v>1309902</v>
      </c>
      <c r="AU1780" s="7">
        <v>0</v>
      </c>
      <c r="AV1780" s="7">
        <v>371845</v>
      </c>
      <c r="AW1780" s="7">
        <v>0</v>
      </c>
      <c r="AX1780" s="7">
        <v>0</v>
      </c>
      <c r="AY1780" s="7">
        <v>8618814</v>
      </c>
      <c r="AZ1780" s="7">
        <v>291953</v>
      </c>
      <c r="BA1780" s="7">
        <v>83131.77</v>
      </c>
      <c r="BB1780" s="7">
        <v>0</v>
      </c>
      <c r="BC1780" s="7">
        <v>49.29</v>
      </c>
      <c r="BD1780" s="7">
        <v>729.59</v>
      </c>
      <c r="BE1780" s="7">
        <v>0</v>
      </c>
      <c r="BF1780" s="7">
        <v>0</v>
      </c>
      <c r="BG1780" s="7">
        <v>432382.39085203386</v>
      </c>
      <c r="BH1780" s="7">
        <v>4822</v>
      </c>
      <c r="BI1780" s="7">
        <v>232644</v>
      </c>
      <c r="BJ1780" s="7">
        <v>3201853.7174999998</v>
      </c>
      <c r="BK1780" s="7">
        <v>1805518.2233333334</v>
      </c>
      <c r="BL1780" s="7">
        <v>1838283.1033333333</v>
      </c>
      <c r="BM1780" s="7">
        <v>1908775.7700000003</v>
      </c>
      <c r="BN1780" s="130">
        <v>1.109</v>
      </c>
      <c r="BO1780" s="131">
        <v>1.7597620000000001E-4</v>
      </c>
      <c r="BP1780" s="161">
        <v>4459.3092974465235</v>
      </c>
      <c r="BQ1780" s="162">
        <v>9609739</v>
      </c>
      <c r="BR1780" s="161">
        <v>267838</v>
      </c>
      <c r="BS1780" s="163">
        <v>0</v>
      </c>
      <c r="BT1780" s="163">
        <v>1312388.8391479664</v>
      </c>
      <c r="BU1780" s="161">
        <v>16031023.439999999</v>
      </c>
      <c r="BV1780" s="161">
        <v>1075575.54</v>
      </c>
      <c r="BW1780" s="165">
        <v>3154486.0291479663</v>
      </c>
      <c r="BX1780" s="161">
        <v>267838</v>
      </c>
    </row>
    <row r="1781" spans="1:76" ht="14.45" x14ac:dyDescent="0.3">
      <c r="A1781" s="164" t="s">
        <v>31</v>
      </c>
      <c r="B1781" s="6" t="s">
        <v>191</v>
      </c>
      <c r="C1781" s="6" t="s">
        <v>44</v>
      </c>
      <c r="D1781" s="6" t="s">
        <v>51</v>
      </c>
      <c r="E1781" s="6" t="s">
        <v>36</v>
      </c>
      <c r="F1781" s="24" t="str">
        <f>+Tabela1[[#This Row],[WK]]&amp;Tabela1[[#This Row],[PK]]&amp;Tabela1[[#This Row],[GK]]</f>
        <v>240607</v>
      </c>
      <c r="G1781" s="6" t="s">
        <v>1692</v>
      </c>
      <c r="H1781" s="7">
        <v>197897901.88139892</v>
      </c>
      <c r="I1781" s="8">
        <v>1.371</v>
      </c>
      <c r="J1781" s="7">
        <v>271318023.47000003</v>
      </c>
      <c r="K1781" s="8">
        <v>7.0000000000000007E-2</v>
      </c>
      <c r="L1781" s="7">
        <v>18992261.642900005</v>
      </c>
      <c r="M1781" s="7">
        <v>10188859.642900005</v>
      </c>
      <c r="N1781" s="9">
        <v>1.1573775277898255</v>
      </c>
      <c r="O1781" s="7">
        <v>23259818</v>
      </c>
      <c r="P1781" s="8">
        <v>1.2949999999999999</v>
      </c>
      <c r="Q1781" s="7">
        <v>30121464</v>
      </c>
      <c r="R1781" s="8">
        <v>1.6E-2</v>
      </c>
      <c r="S1781" s="7">
        <v>481943.424</v>
      </c>
      <c r="T1781" s="7">
        <v>178583.424</v>
      </c>
      <c r="U1781" s="9">
        <v>0.58868481012658225</v>
      </c>
      <c r="V1781" s="7">
        <v>10367443.066900004</v>
      </c>
      <c r="W1781" s="9">
        <v>1.1384335142282189</v>
      </c>
      <c r="X1781" s="7">
        <v>16231196.954073414</v>
      </c>
      <c r="Y1781" s="7">
        <v>0</v>
      </c>
      <c r="Z1781" s="7">
        <v>0</v>
      </c>
      <c r="AA1781" s="7">
        <v>1066465.9540734135</v>
      </c>
      <c r="AB1781" s="7">
        <v>11297430</v>
      </c>
      <c r="AC1781" s="7">
        <v>3867301</v>
      </c>
      <c r="AD1781" s="7">
        <v>5863753.8871734086</v>
      </c>
      <c r="AE1781" s="7">
        <v>0</v>
      </c>
      <c r="AF1781" s="7">
        <v>18992261.642900005</v>
      </c>
      <c r="AG1781" s="7">
        <v>481943.424</v>
      </c>
      <c r="AH1781" s="7">
        <v>5863753.8871734086</v>
      </c>
      <c r="AI1781" s="7">
        <v>7350269</v>
      </c>
      <c r="AJ1781" s="7">
        <v>202552</v>
      </c>
      <c r="AK1781" s="7">
        <v>3165916</v>
      </c>
      <c r="AL1781" s="7">
        <v>0</v>
      </c>
      <c r="AM1781" s="7">
        <v>924226</v>
      </c>
      <c r="AN1781" s="7">
        <v>0</v>
      </c>
      <c r="AO1781" s="7">
        <v>0</v>
      </c>
      <c r="AP1781" s="7">
        <v>10281742</v>
      </c>
      <c r="AQ1781" s="7">
        <v>568895</v>
      </c>
      <c r="AR1781" s="7">
        <v>8803402</v>
      </c>
      <c r="AS1781" s="7">
        <v>303360</v>
      </c>
      <c r="AT1781" s="7">
        <v>3015713</v>
      </c>
      <c r="AU1781" s="7">
        <v>0</v>
      </c>
      <c r="AV1781" s="7">
        <v>884025</v>
      </c>
      <c r="AW1781" s="7">
        <v>0</v>
      </c>
      <c r="AX1781" s="7">
        <v>0</v>
      </c>
      <c r="AY1781" s="7">
        <v>11505440</v>
      </c>
      <c r="AZ1781" s="7">
        <v>240050</v>
      </c>
      <c r="BA1781" s="7">
        <v>0</v>
      </c>
      <c r="BB1781" s="7">
        <v>0</v>
      </c>
      <c r="BC1781" s="7">
        <v>0</v>
      </c>
      <c r="BD1781" s="7">
        <v>0</v>
      </c>
      <c r="BE1781" s="7">
        <v>0</v>
      </c>
      <c r="BF1781" s="7">
        <v>0</v>
      </c>
      <c r="BG1781" s="7">
        <v>512097.95407341351</v>
      </c>
      <c r="BH1781" s="7">
        <v>5711</v>
      </c>
      <c r="BI1781" s="7">
        <v>554368</v>
      </c>
      <c r="BJ1781" s="7">
        <v>7629860.0324999988</v>
      </c>
      <c r="BK1781" s="7">
        <v>6153682.3166666664</v>
      </c>
      <c r="BL1781" s="7">
        <v>1012484.8366666668</v>
      </c>
      <c r="BM1781" s="7">
        <v>3879741.1899999995</v>
      </c>
      <c r="BN1781" s="130">
        <v>1.0489999999999999</v>
      </c>
      <c r="BO1781" s="131">
        <v>2.086155E-4</v>
      </c>
      <c r="BP1781" s="161">
        <v>5286.7377894788933</v>
      </c>
      <c r="BQ1781" s="162">
        <v>11297430</v>
      </c>
      <c r="BR1781" s="161">
        <v>335098</v>
      </c>
      <c r="BS1781" s="163">
        <v>0</v>
      </c>
      <c r="BT1781" s="163">
        <v>1249129.0459265858</v>
      </c>
      <c r="BU1781" s="161">
        <v>18992261.640000001</v>
      </c>
      <c r="BV1781" s="161">
        <v>481943.42</v>
      </c>
      <c r="BW1781" s="165">
        <v>7112882.9359265855</v>
      </c>
      <c r="BX1781" s="161">
        <v>335098</v>
      </c>
    </row>
    <row r="1782" spans="1:76" ht="14.45" x14ac:dyDescent="0.3">
      <c r="A1782" s="164" t="s">
        <v>31</v>
      </c>
      <c r="B1782" s="6" t="s">
        <v>191</v>
      </c>
      <c r="C1782" s="6" t="s">
        <v>44</v>
      </c>
      <c r="D1782" s="6" t="s">
        <v>75</v>
      </c>
      <c r="E1782" s="6" t="s">
        <v>36</v>
      </c>
      <c r="F1782" s="24" t="str">
        <f>+Tabela1[[#This Row],[WK]]&amp;Tabela1[[#This Row],[PK]]&amp;Tabela1[[#This Row],[GK]]</f>
        <v>240608</v>
      </c>
      <c r="G1782" s="6" t="s">
        <v>1693</v>
      </c>
      <c r="H1782" s="7">
        <v>213839575.79259983</v>
      </c>
      <c r="I1782" s="8">
        <v>1.371</v>
      </c>
      <c r="J1782" s="7">
        <v>293174058.41000003</v>
      </c>
      <c r="K1782" s="8">
        <v>7.0000000000000007E-2</v>
      </c>
      <c r="L1782" s="7">
        <v>20522184.088700004</v>
      </c>
      <c r="M1782" s="7">
        <v>11712552.088700004</v>
      </c>
      <c r="N1782" s="9">
        <v>1.3295166118970694</v>
      </c>
      <c r="O1782" s="7">
        <v>3643014</v>
      </c>
      <c r="P1782" s="8">
        <v>1.2949999999999999</v>
      </c>
      <c r="Q1782" s="7">
        <v>4717703</v>
      </c>
      <c r="R1782" s="8">
        <v>1.6E-2</v>
      </c>
      <c r="S1782" s="7">
        <v>75483.248000000007</v>
      </c>
      <c r="T1782" s="7">
        <v>9446.2480000000069</v>
      </c>
      <c r="U1782" s="9">
        <v>0.1430447779275256</v>
      </c>
      <c r="V1782" s="7">
        <v>11721998.336700004</v>
      </c>
      <c r="W1782" s="9">
        <v>1.32068899107211</v>
      </c>
      <c r="X1782" s="7">
        <v>11594347.794921685</v>
      </c>
      <c r="Y1782" s="7">
        <v>0</v>
      </c>
      <c r="Z1782" s="7">
        <v>250923.3</v>
      </c>
      <c r="AA1782" s="7">
        <v>865606.49492168496</v>
      </c>
      <c r="AB1782" s="7">
        <v>9546000</v>
      </c>
      <c r="AC1782" s="7">
        <v>931818</v>
      </c>
      <c r="AD1782" s="7">
        <v>931818</v>
      </c>
      <c r="AE1782" s="7">
        <v>0</v>
      </c>
      <c r="AF1782" s="7">
        <v>20522184.088700004</v>
      </c>
      <c r="AG1782" s="7">
        <v>75483.248000000007</v>
      </c>
      <c r="AH1782" s="7">
        <v>931818</v>
      </c>
      <c r="AI1782" s="7">
        <v>7355471</v>
      </c>
      <c r="AJ1782" s="7">
        <v>130265</v>
      </c>
      <c r="AK1782" s="7">
        <v>2035704</v>
      </c>
      <c r="AL1782" s="7">
        <v>0</v>
      </c>
      <c r="AM1782" s="7">
        <v>756627</v>
      </c>
      <c r="AN1782" s="7">
        <v>0</v>
      </c>
      <c r="AO1782" s="7">
        <v>0</v>
      </c>
      <c r="AP1782" s="7">
        <v>8026580</v>
      </c>
      <c r="AQ1782" s="7">
        <v>505242</v>
      </c>
      <c r="AR1782" s="7">
        <v>8809632</v>
      </c>
      <c r="AS1782" s="7">
        <v>66037</v>
      </c>
      <c r="AT1782" s="7">
        <v>2116602</v>
      </c>
      <c r="AU1782" s="7">
        <v>0</v>
      </c>
      <c r="AV1782" s="7">
        <v>831540</v>
      </c>
      <c r="AW1782" s="7">
        <v>0</v>
      </c>
      <c r="AX1782" s="7">
        <v>0</v>
      </c>
      <c r="AY1782" s="7">
        <v>8950043</v>
      </c>
      <c r="AZ1782" s="7">
        <v>210855</v>
      </c>
      <c r="BA1782" s="7">
        <v>250923.3</v>
      </c>
      <c r="BB1782" s="7">
        <v>0</v>
      </c>
      <c r="BC1782" s="7">
        <v>0</v>
      </c>
      <c r="BD1782" s="7">
        <v>2698.1</v>
      </c>
      <c r="BE1782" s="7">
        <v>0</v>
      </c>
      <c r="BF1782" s="7">
        <v>0</v>
      </c>
      <c r="BG1782" s="7">
        <v>511380.49492168502</v>
      </c>
      <c r="BH1782" s="7">
        <v>5703</v>
      </c>
      <c r="BI1782" s="7">
        <v>354226</v>
      </c>
      <c r="BJ1782" s="7">
        <v>4875241.9333333345</v>
      </c>
      <c r="BK1782" s="7">
        <v>2453742.6133333342</v>
      </c>
      <c r="BL1782" s="7">
        <v>2122540.8666666667</v>
      </c>
      <c r="BM1782" s="7">
        <v>5440915.5466666669</v>
      </c>
      <c r="BN1782" s="130">
        <v>1.202</v>
      </c>
      <c r="BO1782" s="131">
        <v>1.984218E-4</v>
      </c>
      <c r="BP1782" s="161">
        <v>5028.6041123998712</v>
      </c>
      <c r="BQ1782" s="162">
        <v>9546000</v>
      </c>
      <c r="BR1782" s="161">
        <v>331613</v>
      </c>
      <c r="BS1782" s="163">
        <v>0</v>
      </c>
      <c r="BT1782" s="163">
        <v>1286836.6632999964</v>
      </c>
      <c r="BU1782" s="161">
        <v>20522184.09</v>
      </c>
      <c r="BV1782" s="161">
        <v>75483.25</v>
      </c>
      <c r="BW1782" s="165">
        <v>2218654.6632999964</v>
      </c>
      <c r="BX1782" s="161">
        <v>331613</v>
      </c>
    </row>
    <row r="1783" spans="1:76" ht="14.45" x14ac:dyDescent="0.3">
      <c r="A1783" s="164" t="s">
        <v>31</v>
      </c>
      <c r="B1783" s="6" t="s">
        <v>191</v>
      </c>
      <c r="C1783" s="6" t="s">
        <v>44</v>
      </c>
      <c r="D1783" s="6" t="s">
        <v>77</v>
      </c>
      <c r="E1783" s="6" t="s">
        <v>36</v>
      </c>
      <c r="F1783" s="24" t="str">
        <f>+Tabela1[[#This Row],[WK]]&amp;Tabela1[[#This Row],[PK]]&amp;Tabela1[[#This Row],[GK]]</f>
        <v>240609</v>
      </c>
      <c r="G1783" s="6" t="s">
        <v>1694</v>
      </c>
      <c r="H1783" s="7">
        <v>607241164.76039934</v>
      </c>
      <c r="I1783" s="8">
        <v>1.371</v>
      </c>
      <c r="J1783" s="7">
        <v>832527636.88</v>
      </c>
      <c r="K1783" s="8">
        <v>7.0000000000000007E-2</v>
      </c>
      <c r="L1783" s="7">
        <v>58276934.581600003</v>
      </c>
      <c r="M1783" s="7">
        <v>32059772.581600003</v>
      </c>
      <c r="N1783" s="9">
        <v>1.22285442572312</v>
      </c>
      <c r="O1783" s="7">
        <v>44399806</v>
      </c>
      <c r="P1783" s="8">
        <v>1.2949999999999999</v>
      </c>
      <c r="Q1783" s="7">
        <v>57497749</v>
      </c>
      <c r="R1783" s="8">
        <v>1.6E-2</v>
      </c>
      <c r="S1783" s="7">
        <v>919963.98400000005</v>
      </c>
      <c r="T1783" s="7">
        <v>447862.98400000005</v>
      </c>
      <c r="U1783" s="9">
        <v>0.94865925723521038</v>
      </c>
      <c r="V1783" s="7">
        <v>32507635.5656</v>
      </c>
      <c r="W1783" s="9">
        <v>1.2180042425899884</v>
      </c>
      <c r="X1783" s="7">
        <v>39921625.373697862</v>
      </c>
      <c r="Y1783" s="7">
        <v>0</v>
      </c>
      <c r="Z1783" s="7">
        <v>229131.54</v>
      </c>
      <c r="AA1783" s="7">
        <v>1796747.8336978613</v>
      </c>
      <c r="AB1783" s="7">
        <v>31014894</v>
      </c>
      <c r="AC1783" s="7">
        <v>6880852</v>
      </c>
      <c r="AD1783" s="7">
        <v>7413989.8080978589</v>
      </c>
      <c r="AE1783" s="7">
        <v>0</v>
      </c>
      <c r="AF1783" s="7">
        <v>58276934.581600003</v>
      </c>
      <c r="AG1783" s="7">
        <v>919963.98400000005</v>
      </c>
      <c r="AH1783" s="7">
        <v>7413989.8080978589</v>
      </c>
      <c r="AI1783" s="7">
        <v>21889628</v>
      </c>
      <c r="AJ1783" s="7">
        <v>221324</v>
      </c>
      <c r="AK1783" s="7">
        <v>8423383</v>
      </c>
      <c r="AL1783" s="7">
        <v>0</v>
      </c>
      <c r="AM1783" s="7">
        <v>712465</v>
      </c>
      <c r="AN1783" s="7">
        <v>0</v>
      </c>
      <c r="AO1783" s="7">
        <v>0</v>
      </c>
      <c r="AP1783" s="7">
        <v>24052018</v>
      </c>
      <c r="AQ1783" s="7">
        <v>1742488</v>
      </c>
      <c r="AR1783" s="7">
        <v>26217162</v>
      </c>
      <c r="AS1783" s="7">
        <v>472101</v>
      </c>
      <c r="AT1783" s="7">
        <v>8766465</v>
      </c>
      <c r="AU1783" s="7">
        <v>0</v>
      </c>
      <c r="AV1783" s="7">
        <v>763250</v>
      </c>
      <c r="AW1783" s="7">
        <v>0</v>
      </c>
      <c r="AX1783" s="7">
        <v>0</v>
      </c>
      <c r="AY1783" s="7">
        <v>28059810</v>
      </c>
      <c r="AZ1783" s="7">
        <v>741236</v>
      </c>
      <c r="BA1783" s="7">
        <v>229131.54</v>
      </c>
      <c r="BB1783" s="7">
        <v>0</v>
      </c>
      <c r="BC1783" s="7">
        <v>1.35</v>
      </c>
      <c r="BD1783" s="7">
        <v>2459.2800000000002</v>
      </c>
      <c r="BE1783" s="7">
        <v>0</v>
      </c>
      <c r="BF1783" s="7">
        <v>0</v>
      </c>
      <c r="BG1783" s="7">
        <v>1574133.8336978613</v>
      </c>
      <c r="BH1783" s="7">
        <v>17555</v>
      </c>
      <c r="BI1783" s="7">
        <v>222614</v>
      </c>
      <c r="BJ1783" s="7">
        <v>3063815.2441666657</v>
      </c>
      <c r="BK1783" s="7">
        <v>2132026.7899999991</v>
      </c>
      <c r="BL1783" s="7">
        <v>447203.71333333338</v>
      </c>
      <c r="BM1783" s="7">
        <v>2832746.3900000006</v>
      </c>
      <c r="BN1783" s="130">
        <v>1.0429999999999999</v>
      </c>
      <c r="BO1783" s="131">
        <v>6.0344469999999999E-4</v>
      </c>
      <c r="BP1783" s="161">
        <v>15291.919071611546</v>
      </c>
      <c r="BQ1783" s="162">
        <v>31014894</v>
      </c>
      <c r="BR1783" s="161">
        <v>931351</v>
      </c>
      <c r="BS1783" s="163">
        <v>0</v>
      </c>
      <c r="BT1783" s="163">
        <v>2840486.25</v>
      </c>
      <c r="BU1783" s="161">
        <v>58276934.579999998</v>
      </c>
      <c r="BV1783" s="161">
        <v>919963.98</v>
      </c>
      <c r="BW1783" s="165">
        <v>10254476.059999999</v>
      </c>
      <c r="BX1783" s="161">
        <v>931351</v>
      </c>
    </row>
    <row r="1784" spans="1:76" ht="14.45" x14ac:dyDescent="0.3">
      <c r="A1784" s="164" t="s">
        <v>31</v>
      </c>
      <c r="B1784" s="6" t="s">
        <v>191</v>
      </c>
      <c r="C1784" s="6" t="s">
        <v>51</v>
      </c>
      <c r="D1784" s="6" t="s">
        <v>33</v>
      </c>
      <c r="E1784" s="6" t="s">
        <v>34</v>
      </c>
      <c r="F1784" s="24" t="str">
        <f>+Tabela1[[#This Row],[WK]]&amp;Tabela1[[#This Row],[PK]]&amp;Tabela1[[#This Row],[GK]]</f>
        <v>240701</v>
      </c>
      <c r="G1784" s="6" t="s">
        <v>1695</v>
      </c>
      <c r="H1784" s="7">
        <v>907053469.28800559</v>
      </c>
      <c r="I1784" s="8">
        <v>1.371</v>
      </c>
      <c r="J1784" s="7">
        <v>1243570306.3900001</v>
      </c>
      <c r="K1784" s="8">
        <v>7.0000000000000007E-2</v>
      </c>
      <c r="L1784" s="7">
        <v>87049921.447300017</v>
      </c>
      <c r="M1784" s="7">
        <v>46268738.447300017</v>
      </c>
      <c r="N1784" s="9">
        <v>1.1345609676722721</v>
      </c>
      <c r="O1784" s="7">
        <v>158825979</v>
      </c>
      <c r="P1784" s="8">
        <v>1.2949999999999999</v>
      </c>
      <c r="Q1784" s="7">
        <v>205679643</v>
      </c>
      <c r="R1784" s="8">
        <v>1.6E-2</v>
      </c>
      <c r="S1784" s="7">
        <v>3290874.2880000002</v>
      </c>
      <c r="T1784" s="7">
        <v>-537405.71199999982</v>
      </c>
      <c r="U1784" s="9">
        <v>-0.1403778490601523</v>
      </c>
      <c r="V1784" s="7">
        <v>45731332.735300019</v>
      </c>
      <c r="W1784" s="9">
        <v>1.0251486940181285</v>
      </c>
      <c r="X1784" s="7">
        <v>51244545.919306487</v>
      </c>
      <c r="Y1784" s="7">
        <v>0</v>
      </c>
      <c r="Z1784" s="7">
        <v>6.2</v>
      </c>
      <c r="AA1784" s="7">
        <v>3426845.7193064848</v>
      </c>
      <c r="AB1784" s="7">
        <v>47817694</v>
      </c>
      <c r="AC1784" s="7">
        <v>0</v>
      </c>
      <c r="AD1784" s="7">
        <v>5513213.1840064693</v>
      </c>
      <c r="AE1784" s="7">
        <v>0</v>
      </c>
      <c r="AF1784" s="7">
        <v>87049921.447300017</v>
      </c>
      <c r="AG1784" s="7">
        <v>3290874.2880000002</v>
      </c>
      <c r="AH1784" s="7">
        <v>5513213.1840064693</v>
      </c>
      <c r="AI1784" s="7">
        <v>34049640</v>
      </c>
      <c r="AJ1784" s="7">
        <v>3338674</v>
      </c>
      <c r="AK1784" s="7">
        <v>0</v>
      </c>
      <c r="AL1784" s="7">
        <v>0</v>
      </c>
      <c r="AM1784" s="7">
        <v>1296917</v>
      </c>
      <c r="AN1784" s="7">
        <v>0</v>
      </c>
      <c r="AO1784" s="7">
        <v>0</v>
      </c>
      <c r="AP1784" s="7">
        <v>35924773</v>
      </c>
      <c r="AQ1784" s="7">
        <v>3365627</v>
      </c>
      <c r="AR1784" s="7">
        <v>40781183</v>
      </c>
      <c r="AS1784" s="7">
        <v>3828280</v>
      </c>
      <c r="AT1784" s="7">
        <v>0</v>
      </c>
      <c r="AU1784" s="7">
        <v>0</v>
      </c>
      <c r="AV1784" s="7">
        <v>952685</v>
      </c>
      <c r="AW1784" s="7">
        <v>0</v>
      </c>
      <c r="AX1784" s="7">
        <v>0</v>
      </c>
      <c r="AY1784" s="7">
        <v>41616312</v>
      </c>
      <c r="AZ1784" s="7">
        <v>1503557</v>
      </c>
      <c r="BA1784" s="7">
        <v>6.2</v>
      </c>
      <c r="BB1784" s="7">
        <v>0</v>
      </c>
      <c r="BC1784" s="7">
        <v>0.02</v>
      </c>
      <c r="BD1784" s="7">
        <v>0</v>
      </c>
      <c r="BE1784" s="7">
        <v>0</v>
      </c>
      <c r="BF1784" s="7">
        <v>0</v>
      </c>
      <c r="BG1784" s="7">
        <v>2093494.7193064848</v>
      </c>
      <c r="BH1784" s="7">
        <v>23347</v>
      </c>
      <c r="BI1784" s="7">
        <v>1333351</v>
      </c>
      <c r="BJ1784" s="7">
        <v>18351025.291666664</v>
      </c>
      <c r="BK1784" s="7">
        <v>12665868.399999999</v>
      </c>
      <c r="BL1784" s="7">
        <v>8891893.2266666684</v>
      </c>
      <c r="BM1784" s="7">
        <v>4956841.1133333333</v>
      </c>
      <c r="BN1784" s="130">
        <v>1.0840000000000001</v>
      </c>
      <c r="BO1784" s="131">
        <v>9.9024680000000002E-4</v>
      </c>
      <c r="BP1784" s="161">
        <v>25093.995173716907</v>
      </c>
      <c r="BQ1784" s="162">
        <v>47817694</v>
      </c>
      <c r="BR1784" s="161">
        <v>1389633</v>
      </c>
      <c r="BS1784" s="163">
        <v>0</v>
      </c>
      <c r="BT1784" s="163">
        <v>0</v>
      </c>
      <c r="BU1784" s="161">
        <v>87049921.450000003</v>
      </c>
      <c r="BV1784" s="161">
        <v>3290874.29</v>
      </c>
      <c r="BW1784" s="165">
        <v>5513213.1799999997</v>
      </c>
      <c r="BX1784" s="161">
        <v>1389633</v>
      </c>
    </row>
    <row r="1785" spans="1:76" ht="14.45" x14ac:dyDescent="0.3">
      <c r="A1785" s="164" t="s">
        <v>31</v>
      </c>
      <c r="B1785" s="6" t="s">
        <v>191</v>
      </c>
      <c r="C1785" s="6" t="s">
        <v>51</v>
      </c>
      <c r="D1785" s="6" t="s">
        <v>32</v>
      </c>
      <c r="E1785" s="6" t="s">
        <v>36</v>
      </c>
      <c r="F1785" s="24" t="str">
        <f>+Tabela1[[#This Row],[WK]]&amp;Tabela1[[#This Row],[PK]]&amp;Tabela1[[#This Row],[GK]]</f>
        <v>240702</v>
      </c>
      <c r="G1785" s="6" t="s">
        <v>1696</v>
      </c>
      <c r="H1785" s="7">
        <v>113178119.9911997</v>
      </c>
      <c r="I1785" s="8">
        <v>1.371</v>
      </c>
      <c r="J1785" s="7">
        <v>155167202.5</v>
      </c>
      <c r="K1785" s="8">
        <v>7.0000000000000007E-2</v>
      </c>
      <c r="L1785" s="7">
        <v>10861704.175000001</v>
      </c>
      <c r="M1785" s="7">
        <v>5741779.1750000007</v>
      </c>
      <c r="N1785" s="9">
        <v>1.1214576727198153</v>
      </c>
      <c r="O1785" s="7">
        <v>39250207</v>
      </c>
      <c r="P1785" s="8">
        <v>1.2949999999999999</v>
      </c>
      <c r="Q1785" s="7">
        <v>50829018</v>
      </c>
      <c r="R1785" s="8">
        <v>1.6E-2</v>
      </c>
      <c r="S1785" s="7">
        <v>813264.28800000006</v>
      </c>
      <c r="T1785" s="7">
        <v>-48676.711999999941</v>
      </c>
      <c r="U1785" s="9">
        <v>-5.647336882686859E-2</v>
      </c>
      <c r="V1785" s="7">
        <v>5693102.4630000014</v>
      </c>
      <c r="W1785" s="9">
        <v>0.95172684627171544</v>
      </c>
      <c r="X1785" s="7">
        <v>10840972.82</v>
      </c>
      <c r="Y1785" s="7">
        <v>0</v>
      </c>
      <c r="Z1785" s="7">
        <v>535531.81999999995</v>
      </c>
      <c r="AA1785" s="7">
        <v>768678</v>
      </c>
      <c r="AB1785" s="7">
        <v>9347985</v>
      </c>
      <c r="AC1785" s="7">
        <v>188778</v>
      </c>
      <c r="AD1785" s="7">
        <v>5147870.3569999998</v>
      </c>
      <c r="AE1785" s="7">
        <v>0</v>
      </c>
      <c r="AF1785" s="7">
        <v>10861704.175000001</v>
      </c>
      <c r="AG1785" s="7">
        <v>813264.28800000006</v>
      </c>
      <c r="AH1785" s="7">
        <v>5147870.3569999998</v>
      </c>
      <c r="AI1785" s="7">
        <v>4274805</v>
      </c>
      <c r="AJ1785" s="7">
        <v>694129</v>
      </c>
      <c r="AK1785" s="7">
        <v>801833</v>
      </c>
      <c r="AL1785" s="7">
        <v>0</v>
      </c>
      <c r="AM1785" s="7">
        <v>881611</v>
      </c>
      <c r="AN1785" s="7">
        <v>0</v>
      </c>
      <c r="AO1785" s="7">
        <v>0</v>
      </c>
      <c r="AP1785" s="7">
        <v>6884020</v>
      </c>
      <c r="AQ1785" s="7">
        <v>545025</v>
      </c>
      <c r="AR1785" s="7">
        <v>5119925</v>
      </c>
      <c r="AS1785" s="7">
        <v>861941</v>
      </c>
      <c r="AT1785" s="7">
        <v>915625</v>
      </c>
      <c r="AU1785" s="7">
        <v>0</v>
      </c>
      <c r="AV1785" s="7">
        <v>1252541</v>
      </c>
      <c r="AW1785" s="7">
        <v>0</v>
      </c>
      <c r="AX1785" s="7">
        <v>0</v>
      </c>
      <c r="AY1785" s="7">
        <v>8044508</v>
      </c>
      <c r="AZ1785" s="7">
        <v>241672</v>
      </c>
      <c r="BA1785" s="7">
        <v>535531.81999999995</v>
      </c>
      <c r="BB1785" s="7">
        <v>0</v>
      </c>
      <c r="BC1785" s="7">
        <v>10.31</v>
      </c>
      <c r="BD1785" s="7">
        <v>5724.04</v>
      </c>
      <c r="BE1785" s="7">
        <v>0</v>
      </c>
      <c r="BF1785" s="7">
        <v>0</v>
      </c>
      <c r="BG1785" s="7">
        <v>320594</v>
      </c>
      <c r="BH1785" s="7">
        <v>3322</v>
      </c>
      <c r="BI1785" s="7">
        <v>448084</v>
      </c>
      <c r="BJ1785" s="7">
        <v>6167084.5891666682</v>
      </c>
      <c r="BK1785" s="7">
        <v>4519154.7566666687</v>
      </c>
      <c r="BL1785" s="7">
        <v>87864.136666666658</v>
      </c>
      <c r="BM1785" s="7">
        <v>6415991.0566666657</v>
      </c>
      <c r="BN1785" s="130">
        <v>1.1599999999999999</v>
      </c>
      <c r="BO1785" s="131">
        <v>1.2586380000000001E-4</v>
      </c>
      <c r="BP1785" s="161">
        <v>3189.6517927438895</v>
      </c>
      <c r="BQ1785" s="162">
        <v>9347985</v>
      </c>
      <c r="BR1785" s="161">
        <v>220064</v>
      </c>
      <c r="BS1785" s="163">
        <v>0</v>
      </c>
      <c r="BT1785" s="163">
        <v>833437.1799999997</v>
      </c>
      <c r="BU1785" s="161">
        <v>10861704.18</v>
      </c>
      <c r="BV1785" s="161">
        <v>813264.29</v>
      </c>
      <c r="BW1785" s="165">
        <v>5981307.54</v>
      </c>
      <c r="BX1785" s="161">
        <v>220064</v>
      </c>
    </row>
    <row r="1786" spans="1:76" ht="14.45" x14ac:dyDescent="0.3">
      <c r="A1786" s="164" t="s">
        <v>31</v>
      </c>
      <c r="B1786" s="6" t="s">
        <v>191</v>
      </c>
      <c r="C1786" s="6" t="s">
        <v>51</v>
      </c>
      <c r="D1786" s="6" t="s">
        <v>37</v>
      </c>
      <c r="E1786" s="6" t="s">
        <v>36</v>
      </c>
      <c r="F1786" s="24" t="str">
        <f>+Tabela1[[#This Row],[WK]]&amp;Tabela1[[#This Row],[PK]]&amp;Tabela1[[#This Row],[GK]]</f>
        <v>240703</v>
      </c>
      <c r="G1786" s="6" t="s">
        <v>1697</v>
      </c>
      <c r="H1786" s="7">
        <v>177002929.68219945</v>
      </c>
      <c r="I1786" s="8">
        <v>1.371</v>
      </c>
      <c r="J1786" s="7">
        <v>242671016.59</v>
      </c>
      <c r="K1786" s="8">
        <v>7.0000000000000007E-2</v>
      </c>
      <c r="L1786" s="7">
        <v>16986971.161300004</v>
      </c>
      <c r="M1786" s="7">
        <v>11202739.161300004</v>
      </c>
      <c r="N1786" s="9">
        <v>1.9367721006522567</v>
      </c>
      <c r="O1786" s="7">
        <v>76670221</v>
      </c>
      <c r="P1786" s="8">
        <v>1.2949999999999999</v>
      </c>
      <c r="Q1786" s="7">
        <v>99287936</v>
      </c>
      <c r="R1786" s="8">
        <v>1.6E-2</v>
      </c>
      <c r="S1786" s="7">
        <v>1588606.976</v>
      </c>
      <c r="T1786" s="7">
        <v>521708.97600000002</v>
      </c>
      <c r="U1786" s="9">
        <v>0.48899611396778325</v>
      </c>
      <c r="V1786" s="7">
        <v>11724448.137300003</v>
      </c>
      <c r="W1786" s="9">
        <v>1.7113159635417812</v>
      </c>
      <c r="X1786" s="7">
        <v>19793217.579653848</v>
      </c>
      <c r="Y1786" s="7">
        <v>1246887</v>
      </c>
      <c r="Z1786" s="7">
        <v>501312.62499999994</v>
      </c>
      <c r="AA1786" s="7">
        <v>1215523.954653847</v>
      </c>
      <c r="AB1786" s="7">
        <v>13004418</v>
      </c>
      <c r="AC1786" s="7">
        <v>3825076</v>
      </c>
      <c r="AD1786" s="7">
        <v>8068769.4423538446</v>
      </c>
      <c r="AE1786" s="7">
        <v>0</v>
      </c>
      <c r="AF1786" s="7">
        <v>16986971.161300004</v>
      </c>
      <c r="AG1786" s="7">
        <v>1588606.976</v>
      </c>
      <c r="AH1786" s="7">
        <v>8068769.4423538446</v>
      </c>
      <c r="AI1786" s="7">
        <v>4829458</v>
      </c>
      <c r="AJ1786" s="7">
        <v>916307</v>
      </c>
      <c r="AK1786" s="7">
        <v>5693462</v>
      </c>
      <c r="AL1786" s="7">
        <v>0</v>
      </c>
      <c r="AM1786" s="7">
        <v>742248</v>
      </c>
      <c r="AN1786" s="7">
        <v>0</v>
      </c>
      <c r="AO1786" s="7">
        <v>0</v>
      </c>
      <c r="AP1786" s="7">
        <v>9971953</v>
      </c>
      <c r="AQ1786" s="7">
        <v>743938</v>
      </c>
      <c r="AR1786" s="7">
        <v>5784232</v>
      </c>
      <c r="AS1786" s="7">
        <v>1066898</v>
      </c>
      <c r="AT1786" s="7">
        <v>6331626</v>
      </c>
      <c r="AU1786" s="7">
        <v>342454</v>
      </c>
      <c r="AV1786" s="7">
        <v>611345</v>
      </c>
      <c r="AW1786" s="7">
        <v>0</v>
      </c>
      <c r="AX1786" s="7">
        <v>0</v>
      </c>
      <c r="AY1786" s="7">
        <v>11552453</v>
      </c>
      <c r="AZ1786" s="7">
        <v>306550</v>
      </c>
      <c r="BA1786" s="7">
        <v>501312.62499999994</v>
      </c>
      <c r="BB1786" s="7">
        <v>0</v>
      </c>
      <c r="BC1786" s="7">
        <v>136.75</v>
      </c>
      <c r="BD1786" s="7">
        <v>4934.57</v>
      </c>
      <c r="BE1786" s="7">
        <v>0.11</v>
      </c>
      <c r="BF1786" s="7">
        <v>0</v>
      </c>
      <c r="BG1786" s="7">
        <v>646331.95465384703</v>
      </c>
      <c r="BH1786" s="7">
        <v>7208</v>
      </c>
      <c r="BI1786" s="7">
        <v>569192</v>
      </c>
      <c r="BJ1786" s="7">
        <v>7833837.5350000011</v>
      </c>
      <c r="BK1786" s="7">
        <v>3285819.6266666679</v>
      </c>
      <c r="BL1786" s="7">
        <v>8590417.5800000001</v>
      </c>
      <c r="BM1786" s="7">
        <v>1011236.4733333327</v>
      </c>
      <c r="BN1786" s="130">
        <v>0.94599999999999995</v>
      </c>
      <c r="BO1786" s="131">
        <v>2.50919E-4</v>
      </c>
      <c r="BP1786" s="161">
        <v>6358.2927047953008</v>
      </c>
      <c r="BQ1786" s="162">
        <v>13004418</v>
      </c>
      <c r="BR1786" s="161">
        <v>384984</v>
      </c>
      <c r="BS1786" s="163">
        <v>0</v>
      </c>
      <c r="BT1786" s="163">
        <v>1736194.420346152</v>
      </c>
      <c r="BU1786" s="161">
        <v>16986971.16</v>
      </c>
      <c r="BV1786" s="161">
        <v>1588606.98</v>
      </c>
      <c r="BW1786" s="165">
        <v>9804963.8603461534</v>
      </c>
      <c r="BX1786" s="161">
        <v>384984</v>
      </c>
    </row>
    <row r="1787" spans="1:76" ht="14.45" x14ac:dyDescent="0.3">
      <c r="A1787" s="164" t="s">
        <v>31</v>
      </c>
      <c r="B1787" s="6" t="s">
        <v>191</v>
      </c>
      <c r="C1787" s="6" t="s">
        <v>51</v>
      </c>
      <c r="D1787" s="6" t="s">
        <v>39</v>
      </c>
      <c r="E1787" s="6" t="s">
        <v>36</v>
      </c>
      <c r="F1787" s="24" t="str">
        <f>+Tabela1[[#This Row],[WK]]&amp;Tabela1[[#This Row],[PK]]&amp;Tabela1[[#This Row],[GK]]</f>
        <v>240704</v>
      </c>
      <c r="G1787" s="6" t="s">
        <v>1698</v>
      </c>
      <c r="H1787" s="7">
        <v>226085432.16460013</v>
      </c>
      <c r="I1787" s="8">
        <v>1.371</v>
      </c>
      <c r="J1787" s="7">
        <v>309963127.49000001</v>
      </c>
      <c r="K1787" s="8">
        <v>7.0000000000000007E-2</v>
      </c>
      <c r="L1787" s="7">
        <v>21697418.924300004</v>
      </c>
      <c r="M1787" s="7">
        <v>12832000.924300004</v>
      </c>
      <c r="N1787" s="9">
        <v>1.4474219855510484</v>
      </c>
      <c r="O1787" s="7">
        <v>51976118</v>
      </c>
      <c r="P1787" s="8">
        <v>1.2949999999999999</v>
      </c>
      <c r="Q1787" s="7">
        <v>67309073</v>
      </c>
      <c r="R1787" s="8">
        <v>1.6E-2</v>
      </c>
      <c r="S1787" s="7">
        <v>1076945.1680000001</v>
      </c>
      <c r="T1787" s="7">
        <v>258792.16800000006</v>
      </c>
      <c r="U1787" s="9">
        <v>0.31631267990216999</v>
      </c>
      <c r="V1787" s="7">
        <v>13090793.092300005</v>
      </c>
      <c r="W1787" s="9">
        <v>1.3518559519313698</v>
      </c>
      <c r="X1787" s="7">
        <v>14769403.38146691</v>
      </c>
      <c r="Y1787" s="7">
        <v>0</v>
      </c>
      <c r="Z1787" s="7">
        <v>821334.77000000014</v>
      </c>
      <c r="AA1787" s="7">
        <v>1096999.6114669102</v>
      </c>
      <c r="AB1787" s="7">
        <v>11967326</v>
      </c>
      <c r="AC1787" s="7">
        <v>883743</v>
      </c>
      <c r="AD1787" s="7">
        <v>1678610.2891669064</v>
      </c>
      <c r="AE1787" s="7">
        <v>0</v>
      </c>
      <c r="AF1787" s="7">
        <v>21697418.924300004</v>
      </c>
      <c r="AG1787" s="7">
        <v>1076945.1680000001</v>
      </c>
      <c r="AH1787" s="7">
        <v>1678610.2891669064</v>
      </c>
      <c r="AI1787" s="7">
        <v>7402048</v>
      </c>
      <c r="AJ1787" s="7">
        <v>671334</v>
      </c>
      <c r="AK1787" s="7">
        <v>1480742</v>
      </c>
      <c r="AL1787" s="7">
        <v>31229</v>
      </c>
      <c r="AM1787" s="7">
        <v>241023</v>
      </c>
      <c r="AN1787" s="7">
        <v>0</v>
      </c>
      <c r="AO1787" s="7">
        <v>0</v>
      </c>
      <c r="AP1787" s="7">
        <v>10062791</v>
      </c>
      <c r="AQ1787" s="7">
        <v>600720</v>
      </c>
      <c r="AR1787" s="7">
        <v>8865418</v>
      </c>
      <c r="AS1787" s="7">
        <v>818153</v>
      </c>
      <c r="AT1787" s="7">
        <v>1415349</v>
      </c>
      <c r="AU1787" s="7">
        <v>32914</v>
      </c>
      <c r="AV1787" s="7">
        <v>882422</v>
      </c>
      <c r="AW1787" s="7">
        <v>0</v>
      </c>
      <c r="AX1787" s="7">
        <v>0</v>
      </c>
      <c r="AY1787" s="7">
        <v>11603313</v>
      </c>
      <c r="AZ1787" s="7">
        <v>241672</v>
      </c>
      <c r="BA1787" s="7">
        <v>821334.77000000014</v>
      </c>
      <c r="BB1787" s="7">
        <v>0</v>
      </c>
      <c r="BC1787" s="7">
        <v>109.43</v>
      </c>
      <c r="BD1787" s="7">
        <v>8466.7900000000009</v>
      </c>
      <c r="BE1787" s="7">
        <v>0</v>
      </c>
      <c r="BF1787" s="7">
        <v>0</v>
      </c>
      <c r="BG1787" s="7">
        <v>573072.61146691022</v>
      </c>
      <c r="BH1787" s="7">
        <v>6391</v>
      </c>
      <c r="BI1787" s="7">
        <v>523927</v>
      </c>
      <c r="BJ1787" s="7">
        <v>7210835.6174999969</v>
      </c>
      <c r="BK1787" s="7">
        <v>5335452.2733333306</v>
      </c>
      <c r="BL1787" s="7">
        <v>678323.80333333334</v>
      </c>
      <c r="BM1787" s="7">
        <v>6144885.7700000005</v>
      </c>
      <c r="BN1787" s="130">
        <v>1.103</v>
      </c>
      <c r="BO1787" s="131">
        <v>2.487791E-4</v>
      </c>
      <c r="BP1787" s="161">
        <v>6304.2647258717843</v>
      </c>
      <c r="BQ1787" s="162">
        <v>11967326</v>
      </c>
      <c r="BR1787" s="161">
        <v>351625</v>
      </c>
      <c r="BS1787" s="163">
        <v>0</v>
      </c>
      <c r="BT1787" s="163">
        <v>1757891.3399999999</v>
      </c>
      <c r="BU1787" s="161">
        <v>21697418.920000002</v>
      </c>
      <c r="BV1787" s="161">
        <v>1076945.17</v>
      </c>
      <c r="BW1787" s="165">
        <v>3436501.63</v>
      </c>
      <c r="BX1787" s="161">
        <v>351625</v>
      </c>
    </row>
    <row r="1788" spans="1:76" ht="14.45" x14ac:dyDescent="0.3">
      <c r="A1788" s="164" t="s">
        <v>31</v>
      </c>
      <c r="B1788" s="6" t="s">
        <v>191</v>
      </c>
      <c r="C1788" s="6" t="s">
        <v>51</v>
      </c>
      <c r="D1788" s="6" t="s">
        <v>42</v>
      </c>
      <c r="E1788" s="6" t="s">
        <v>36</v>
      </c>
      <c r="F1788" s="24" t="str">
        <f>+Tabela1[[#This Row],[WK]]&amp;Tabela1[[#This Row],[PK]]&amp;Tabela1[[#This Row],[GK]]</f>
        <v>240705</v>
      </c>
      <c r="G1788" s="6" t="s">
        <v>1699</v>
      </c>
      <c r="H1788" s="7">
        <v>190963375.05079982</v>
      </c>
      <c r="I1788" s="8">
        <v>1.371</v>
      </c>
      <c r="J1788" s="7">
        <v>261810787.19</v>
      </c>
      <c r="K1788" s="8">
        <v>7.0000000000000007E-2</v>
      </c>
      <c r="L1788" s="7">
        <v>18326755.103300001</v>
      </c>
      <c r="M1788" s="7">
        <v>11845610.103300001</v>
      </c>
      <c r="N1788" s="9">
        <v>1.8277032998490239</v>
      </c>
      <c r="O1788" s="7">
        <v>6411014</v>
      </c>
      <c r="P1788" s="8">
        <v>1.2949999999999999</v>
      </c>
      <c r="Q1788" s="7">
        <v>8302263</v>
      </c>
      <c r="R1788" s="8">
        <v>1.6E-2</v>
      </c>
      <c r="S1788" s="7">
        <v>132836.20800000001</v>
      </c>
      <c r="T1788" s="7">
        <v>78115.208000000013</v>
      </c>
      <c r="U1788" s="9">
        <v>1.4275179181667004</v>
      </c>
      <c r="V1788" s="7">
        <v>11923725.311300002</v>
      </c>
      <c r="W1788" s="9">
        <v>1.8243527806873645</v>
      </c>
      <c r="X1788" s="7">
        <v>25586435.904921707</v>
      </c>
      <c r="Y1788" s="7">
        <v>2233026</v>
      </c>
      <c r="Z1788" s="7">
        <v>565165.65</v>
      </c>
      <c r="AA1788" s="7">
        <v>1347643.2549217078</v>
      </c>
      <c r="AB1788" s="7">
        <v>19064702</v>
      </c>
      <c r="AC1788" s="7">
        <v>2375899</v>
      </c>
      <c r="AD1788" s="7">
        <v>13662710.593621705</v>
      </c>
      <c r="AE1788" s="7">
        <v>0</v>
      </c>
      <c r="AF1788" s="7">
        <v>18326755.103300001</v>
      </c>
      <c r="AG1788" s="7">
        <v>132836.20800000001</v>
      </c>
      <c r="AH1788" s="7">
        <v>13662710.593621705</v>
      </c>
      <c r="AI1788" s="7">
        <v>5411335</v>
      </c>
      <c r="AJ1788" s="7">
        <v>49194</v>
      </c>
      <c r="AK1788" s="7">
        <v>5375136</v>
      </c>
      <c r="AL1788" s="7">
        <v>0</v>
      </c>
      <c r="AM1788" s="7">
        <v>1332092</v>
      </c>
      <c r="AN1788" s="7">
        <v>0</v>
      </c>
      <c r="AO1788" s="7">
        <v>0</v>
      </c>
      <c r="AP1788" s="7">
        <v>14486950</v>
      </c>
      <c r="AQ1788" s="7">
        <v>803613</v>
      </c>
      <c r="AR1788" s="7">
        <v>6481145</v>
      </c>
      <c r="AS1788" s="7">
        <v>54721</v>
      </c>
      <c r="AT1788" s="7">
        <v>5901109</v>
      </c>
      <c r="AU1788" s="7">
        <v>111596</v>
      </c>
      <c r="AV1788" s="7">
        <v>1196030</v>
      </c>
      <c r="AW1788" s="7">
        <v>0</v>
      </c>
      <c r="AX1788" s="7">
        <v>0</v>
      </c>
      <c r="AY1788" s="7">
        <v>17353470</v>
      </c>
      <c r="AZ1788" s="7">
        <v>343856</v>
      </c>
      <c r="BA1788" s="7">
        <v>565165.65</v>
      </c>
      <c r="BB1788" s="7">
        <v>0</v>
      </c>
      <c r="BC1788" s="7">
        <v>0</v>
      </c>
      <c r="BD1788" s="7">
        <v>6077.05</v>
      </c>
      <c r="BE1788" s="7">
        <v>0</v>
      </c>
      <c r="BF1788" s="7">
        <v>0</v>
      </c>
      <c r="BG1788" s="7">
        <v>621314.25492170767</v>
      </c>
      <c r="BH1788" s="7">
        <v>6929</v>
      </c>
      <c r="BI1788" s="7">
        <v>726329</v>
      </c>
      <c r="BJ1788" s="7">
        <v>9996482.5933333337</v>
      </c>
      <c r="BK1788" s="7">
        <v>3877952.4966666661</v>
      </c>
      <c r="BL1788" s="7">
        <v>9780310.1099999994</v>
      </c>
      <c r="BM1788" s="7">
        <v>4913500.1666666679</v>
      </c>
      <c r="BN1788" s="130">
        <v>0.90200000000000002</v>
      </c>
      <c r="BO1788" s="131">
        <v>2.495043E-4</v>
      </c>
      <c r="BP1788" s="161">
        <v>6323.2745703078363</v>
      </c>
      <c r="BQ1788" s="162">
        <v>19064702</v>
      </c>
      <c r="BR1788" s="161">
        <v>362332</v>
      </c>
      <c r="BS1788" s="163">
        <v>0</v>
      </c>
      <c r="BT1788" s="163">
        <v>1681957.0950782932</v>
      </c>
      <c r="BU1788" s="161">
        <v>18326755.100000001</v>
      </c>
      <c r="BV1788" s="161">
        <v>132836.21</v>
      </c>
      <c r="BW1788" s="165">
        <v>15344667.685078293</v>
      </c>
      <c r="BX1788" s="161">
        <v>362332</v>
      </c>
    </row>
    <row r="1789" spans="1:76" ht="14.45" x14ac:dyDescent="0.3">
      <c r="A1789" s="164" t="s">
        <v>31</v>
      </c>
      <c r="B1789" s="6" t="s">
        <v>191</v>
      </c>
      <c r="C1789" s="6" t="s">
        <v>51</v>
      </c>
      <c r="D1789" s="6" t="s">
        <v>44</v>
      </c>
      <c r="E1789" s="6" t="s">
        <v>36</v>
      </c>
      <c r="F1789" s="24" t="str">
        <f>+Tabela1[[#This Row],[WK]]&amp;Tabela1[[#This Row],[PK]]&amp;Tabela1[[#This Row],[GK]]</f>
        <v>240706</v>
      </c>
      <c r="G1789" s="6" t="s">
        <v>1700</v>
      </c>
      <c r="H1789" s="7">
        <v>389437187.76699942</v>
      </c>
      <c r="I1789" s="8">
        <v>1.371</v>
      </c>
      <c r="J1789" s="7">
        <v>533918384.43000001</v>
      </c>
      <c r="K1789" s="8">
        <v>7.0000000000000007E-2</v>
      </c>
      <c r="L1789" s="7">
        <v>37374286.910100006</v>
      </c>
      <c r="M1789" s="7">
        <v>22261631.910100006</v>
      </c>
      <c r="N1789" s="9">
        <v>1.4730457295624102</v>
      </c>
      <c r="O1789" s="7">
        <v>8004092</v>
      </c>
      <c r="P1789" s="8">
        <v>1.2949999999999999</v>
      </c>
      <c r="Q1789" s="7">
        <v>10365299</v>
      </c>
      <c r="R1789" s="8">
        <v>1.6E-2</v>
      </c>
      <c r="S1789" s="7">
        <v>165844.78400000001</v>
      </c>
      <c r="T1789" s="7">
        <v>-129203.21599999999</v>
      </c>
      <c r="U1789" s="9">
        <v>-0.43790575092866241</v>
      </c>
      <c r="V1789" s="7">
        <v>22132428.694100007</v>
      </c>
      <c r="W1789" s="9">
        <v>1.4364521884994803</v>
      </c>
      <c r="X1789" s="7">
        <v>37048755.526284851</v>
      </c>
      <c r="Y1789" s="7">
        <v>3169275</v>
      </c>
      <c r="Z1789" s="7">
        <v>207089.61</v>
      </c>
      <c r="AA1789" s="7">
        <v>1501573.9162848515</v>
      </c>
      <c r="AB1789" s="7">
        <v>28518823</v>
      </c>
      <c r="AC1789" s="7">
        <v>3651994</v>
      </c>
      <c r="AD1789" s="7">
        <v>14916326.832184846</v>
      </c>
      <c r="AE1789" s="7">
        <v>0</v>
      </c>
      <c r="AF1789" s="7">
        <v>37374286.910100006</v>
      </c>
      <c r="AG1789" s="7">
        <v>165844.78400000001</v>
      </c>
      <c r="AH1789" s="7">
        <v>14916326.832184846</v>
      </c>
      <c r="AI1789" s="7">
        <v>12618086</v>
      </c>
      <c r="AJ1789" s="7">
        <v>219988</v>
      </c>
      <c r="AK1789" s="7">
        <v>8275355</v>
      </c>
      <c r="AL1789" s="7">
        <v>0</v>
      </c>
      <c r="AM1789" s="7">
        <v>547412</v>
      </c>
      <c r="AN1789" s="7">
        <v>0</v>
      </c>
      <c r="AO1789" s="7">
        <v>0</v>
      </c>
      <c r="AP1789" s="7">
        <v>22760059</v>
      </c>
      <c r="AQ1789" s="7">
        <v>1332724</v>
      </c>
      <c r="AR1789" s="7">
        <v>15112655</v>
      </c>
      <c r="AS1789" s="7">
        <v>295048</v>
      </c>
      <c r="AT1789" s="7">
        <v>8738941</v>
      </c>
      <c r="AU1789" s="7">
        <v>0</v>
      </c>
      <c r="AV1789" s="7">
        <v>593333</v>
      </c>
      <c r="AW1789" s="7">
        <v>0</v>
      </c>
      <c r="AX1789" s="7">
        <v>0</v>
      </c>
      <c r="AY1789" s="7">
        <v>25990468</v>
      </c>
      <c r="AZ1789" s="7">
        <v>570930</v>
      </c>
      <c r="BA1789" s="7">
        <v>207089.61</v>
      </c>
      <c r="BB1789" s="7">
        <v>0</v>
      </c>
      <c r="BC1789" s="7">
        <v>120.93</v>
      </c>
      <c r="BD1789" s="7">
        <v>1823.67</v>
      </c>
      <c r="BE1789" s="7">
        <v>0</v>
      </c>
      <c r="BF1789" s="7">
        <v>0</v>
      </c>
      <c r="BG1789" s="7">
        <v>1062573.9162848515</v>
      </c>
      <c r="BH1789" s="7">
        <v>11850</v>
      </c>
      <c r="BI1789" s="7">
        <v>439000</v>
      </c>
      <c r="BJ1789" s="7">
        <v>6042034.8475000001</v>
      </c>
      <c r="BK1789" s="7">
        <v>5303052.3766666669</v>
      </c>
      <c r="BL1789" s="7">
        <v>97282.333333333328</v>
      </c>
      <c r="BM1789" s="7">
        <v>2761365.2166666668</v>
      </c>
      <c r="BN1789" s="130">
        <v>0.92200000000000004</v>
      </c>
      <c r="BO1789" s="131">
        <v>4.462267E-4</v>
      </c>
      <c r="BP1789" s="161">
        <v>11307.855885066323</v>
      </c>
      <c r="BQ1789" s="162">
        <v>28518823</v>
      </c>
      <c r="BR1789" s="161">
        <v>635713</v>
      </c>
      <c r="BS1789" s="163">
        <v>0</v>
      </c>
      <c r="BT1789" s="163">
        <v>2480629.1199999973</v>
      </c>
      <c r="BU1789" s="161">
        <v>37374286.909999996</v>
      </c>
      <c r="BV1789" s="161">
        <v>165844.78</v>
      </c>
      <c r="BW1789" s="165">
        <v>17396955.949999996</v>
      </c>
      <c r="BX1789" s="161">
        <v>635713</v>
      </c>
    </row>
    <row r="1790" spans="1:76" ht="14.45" x14ac:dyDescent="0.3">
      <c r="A1790" s="164" t="s">
        <v>31</v>
      </c>
      <c r="B1790" s="6" t="s">
        <v>191</v>
      </c>
      <c r="C1790" s="6" t="s">
        <v>51</v>
      </c>
      <c r="D1790" s="6" t="s">
        <v>51</v>
      </c>
      <c r="E1790" s="6" t="s">
        <v>36</v>
      </c>
      <c r="F1790" s="24" t="str">
        <f>+Tabela1[[#This Row],[WK]]&amp;Tabela1[[#This Row],[PK]]&amp;Tabela1[[#This Row],[GK]]</f>
        <v>240707</v>
      </c>
      <c r="G1790" s="6" t="s">
        <v>1701</v>
      </c>
      <c r="H1790" s="7">
        <v>169859117.38979992</v>
      </c>
      <c r="I1790" s="8">
        <v>1.371</v>
      </c>
      <c r="J1790" s="7">
        <v>232876849.94999999</v>
      </c>
      <c r="K1790" s="8">
        <v>7.0000000000000007E-2</v>
      </c>
      <c r="L1790" s="7">
        <v>16301379.4965</v>
      </c>
      <c r="M1790" s="7">
        <v>10887410.4965</v>
      </c>
      <c r="N1790" s="9">
        <v>2.0109850086877112</v>
      </c>
      <c r="O1790" s="7">
        <v>14801608</v>
      </c>
      <c r="P1790" s="8">
        <v>1.2949999999999999</v>
      </c>
      <c r="Q1790" s="7">
        <v>19168082</v>
      </c>
      <c r="R1790" s="8">
        <v>1.6E-2</v>
      </c>
      <c r="S1790" s="7">
        <v>306689.31200000003</v>
      </c>
      <c r="T1790" s="7">
        <v>15988.312000000034</v>
      </c>
      <c r="U1790" s="9">
        <v>5.4999164089562937E-2</v>
      </c>
      <c r="V1790" s="7">
        <v>10903398.808500001</v>
      </c>
      <c r="W1790" s="9">
        <v>1.9113110501571522</v>
      </c>
      <c r="X1790" s="7">
        <v>21731117.715828568</v>
      </c>
      <c r="Y1790" s="7">
        <v>1807875</v>
      </c>
      <c r="Z1790" s="7">
        <v>26.040000000000003</v>
      </c>
      <c r="AA1790" s="7">
        <v>1137277.6758285691</v>
      </c>
      <c r="AB1790" s="7">
        <v>12830590</v>
      </c>
      <c r="AC1790" s="7">
        <v>5955349</v>
      </c>
      <c r="AD1790" s="7">
        <v>10827718.907328568</v>
      </c>
      <c r="AE1790" s="7">
        <v>0</v>
      </c>
      <c r="AF1790" s="7">
        <v>16301379.4965</v>
      </c>
      <c r="AG1790" s="7">
        <v>306689.31200000003</v>
      </c>
      <c r="AH1790" s="7">
        <v>10827718.907328568</v>
      </c>
      <c r="AI1790" s="7">
        <v>4520312</v>
      </c>
      <c r="AJ1790" s="7">
        <v>283291</v>
      </c>
      <c r="AK1790" s="7">
        <v>7064160</v>
      </c>
      <c r="AL1790" s="7">
        <v>0</v>
      </c>
      <c r="AM1790" s="7">
        <v>907459</v>
      </c>
      <c r="AN1790" s="7">
        <v>0</v>
      </c>
      <c r="AO1790" s="7">
        <v>0</v>
      </c>
      <c r="AP1790" s="7">
        <v>9305259</v>
      </c>
      <c r="AQ1790" s="7">
        <v>596743</v>
      </c>
      <c r="AR1790" s="7">
        <v>5413969</v>
      </c>
      <c r="AS1790" s="7">
        <v>290701</v>
      </c>
      <c r="AT1790" s="7">
        <v>7899437</v>
      </c>
      <c r="AU1790" s="7">
        <v>324925</v>
      </c>
      <c r="AV1790" s="7">
        <v>1018465</v>
      </c>
      <c r="AW1790" s="7">
        <v>0</v>
      </c>
      <c r="AX1790" s="7">
        <v>0</v>
      </c>
      <c r="AY1790" s="7">
        <v>11637763</v>
      </c>
      <c r="AZ1790" s="7">
        <v>231940</v>
      </c>
      <c r="BA1790" s="7">
        <v>26.040000000000003</v>
      </c>
      <c r="BB1790" s="7">
        <v>0</v>
      </c>
      <c r="BC1790" s="7">
        <v>0</v>
      </c>
      <c r="BD1790" s="7">
        <v>0.28000000000000003</v>
      </c>
      <c r="BE1790" s="7">
        <v>0</v>
      </c>
      <c r="BF1790" s="7">
        <v>0</v>
      </c>
      <c r="BG1790" s="7">
        <v>580604.6758285691</v>
      </c>
      <c r="BH1790" s="7">
        <v>6475</v>
      </c>
      <c r="BI1790" s="7">
        <v>556673</v>
      </c>
      <c r="BJ1790" s="7">
        <v>7661444.1391666653</v>
      </c>
      <c r="BK1790" s="7">
        <v>4835886.8999999994</v>
      </c>
      <c r="BL1790" s="7">
        <v>1857314.2</v>
      </c>
      <c r="BM1790" s="7">
        <v>7587600.5566666657</v>
      </c>
      <c r="BN1790" s="130">
        <v>0.90700000000000003</v>
      </c>
      <c r="BO1790" s="131">
        <v>2.1266650000000001E-4</v>
      </c>
      <c r="BP1790" s="161">
        <v>5388.7906385566466</v>
      </c>
      <c r="BQ1790" s="162">
        <v>12830590</v>
      </c>
      <c r="BR1790" s="161">
        <v>346946</v>
      </c>
      <c r="BS1790" s="163">
        <v>0</v>
      </c>
      <c r="BT1790" s="163">
        <v>1728358.2841714285</v>
      </c>
      <c r="BU1790" s="161">
        <v>16301379.5</v>
      </c>
      <c r="BV1790" s="161">
        <v>306689.31</v>
      </c>
      <c r="BW1790" s="165">
        <v>12556077.194171429</v>
      </c>
      <c r="BX1790" s="161">
        <v>346946</v>
      </c>
    </row>
    <row r="1791" spans="1:76" ht="14.45" x14ac:dyDescent="0.3">
      <c r="A1791" s="164" t="s">
        <v>31</v>
      </c>
      <c r="B1791" s="6" t="s">
        <v>191</v>
      </c>
      <c r="C1791" s="6" t="s">
        <v>51</v>
      </c>
      <c r="D1791" s="6" t="s">
        <v>75</v>
      </c>
      <c r="E1791" s="6" t="s">
        <v>40</v>
      </c>
      <c r="F1791" s="24" t="str">
        <f>+Tabela1[[#This Row],[WK]]&amp;Tabela1[[#This Row],[PK]]&amp;Tabela1[[#This Row],[GK]]</f>
        <v>240708</v>
      </c>
      <c r="G1791" s="6" t="s">
        <v>1702</v>
      </c>
      <c r="H1791" s="7">
        <v>312409037.31519914</v>
      </c>
      <c r="I1791" s="8">
        <v>1.371</v>
      </c>
      <c r="J1791" s="7">
        <v>428312790.14999998</v>
      </c>
      <c r="K1791" s="8">
        <v>7.0000000000000007E-2</v>
      </c>
      <c r="L1791" s="7">
        <v>29981895.3105</v>
      </c>
      <c r="M1791" s="7">
        <v>16620014.3105</v>
      </c>
      <c r="N1791" s="9">
        <v>1.2438379230064989</v>
      </c>
      <c r="O1791" s="7">
        <v>36081461</v>
      </c>
      <c r="P1791" s="8">
        <v>1.2949999999999999</v>
      </c>
      <c r="Q1791" s="7">
        <v>46725492</v>
      </c>
      <c r="R1791" s="8">
        <v>1.6E-2</v>
      </c>
      <c r="S1791" s="7">
        <v>747607.87199999997</v>
      </c>
      <c r="T1791" s="7">
        <v>272417.87199999997</v>
      </c>
      <c r="U1791" s="9">
        <v>0.57328199667501412</v>
      </c>
      <c r="V1791" s="7">
        <v>16892432.182500001</v>
      </c>
      <c r="W1791" s="9">
        <v>1.2208098218546397</v>
      </c>
      <c r="X1791" s="7">
        <v>29517278.844146639</v>
      </c>
      <c r="Y1791" s="7">
        <v>0</v>
      </c>
      <c r="Z1791" s="7">
        <v>88876.535000000003</v>
      </c>
      <c r="AA1791" s="7">
        <v>1397352.3091466376</v>
      </c>
      <c r="AB1791" s="7">
        <v>24381956</v>
      </c>
      <c r="AC1791" s="7">
        <v>3649094</v>
      </c>
      <c r="AD1791" s="7">
        <v>12624846.66164664</v>
      </c>
      <c r="AE1791" s="7">
        <v>0</v>
      </c>
      <c r="AF1791" s="7">
        <v>29981895.3105</v>
      </c>
      <c r="AG1791" s="7">
        <v>747607.87199999997</v>
      </c>
      <c r="AH1791" s="7">
        <v>12624846.66164664</v>
      </c>
      <c r="AI1791" s="7">
        <v>11156303</v>
      </c>
      <c r="AJ1791" s="7">
        <v>521351</v>
      </c>
      <c r="AK1791" s="7">
        <v>3720584</v>
      </c>
      <c r="AL1791" s="7">
        <v>33576</v>
      </c>
      <c r="AM1791" s="7">
        <v>663090</v>
      </c>
      <c r="AN1791" s="7">
        <v>0</v>
      </c>
      <c r="AO1791" s="7">
        <v>0</v>
      </c>
      <c r="AP1791" s="7">
        <v>19317785</v>
      </c>
      <c r="AQ1791" s="7">
        <v>803613</v>
      </c>
      <c r="AR1791" s="7">
        <v>13361881</v>
      </c>
      <c r="AS1791" s="7">
        <v>475190</v>
      </c>
      <c r="AT1791" s="7">
        <v>4343665</v>
      </c>
      <c r="AU1791" s="7">
        <v>32871</v>
      </c>
      <c r="AV1791" s="7">
        <v>852299</v>
      </c>
      <c r="AW1791" s="7">
        <v>0</v>
      </c>
      <c r="AX1791" s="7">
        <v>0</v>
      </c>
      <c r="AY1791" s="7">
        <v>22995466</v>
      </c>
      <c r="AZ1791" s="7">
        <v>334124</v>
      </c>
      <c r="BA1791" s="7">
        <v>88876.535000000003</v>
      </c>
      <c r="BB1791" s="7">
        <v>0</v>
      </c>
      <c r="BC1791" s="7">
        <v>17.45</v>
      </c>
      <c r="BD1791" s="7">
        <v>878.06</v>
      </c>
      <c r="BE1791" s="7">
        <v>38.869999999999997</v>
      </c>
      <c r="BF1791" s="7">
        <v>0</v>
      </c>
      <c r="BG1791" s="7">
        <v>839747.30914663768</v>
      </c>
      <c r="BH1791" s="7">
        <v>9365</v>
      </c>
      <c r="BI1791" s="7">
        <v>557605</v>
      </c>
      <c r="BJ1791" s="7">
        <v>7674287.1949999984</v>
      </c>
      <c r="BK1791" s="7">
        <v>5041900.8166666646</v>
      </c>
      <c r="BL1791" s="7">
        <v>2332231.2200000002</v>
      </c>
      <c r="BM1791" s="7">
        <v>5865083.0733333342</v>
      </c>
      <c r="BN1791" s="130">
        <v>1.0529999999999999</v>
      </c>
      <c r="BO1791" s="131">
        <v>3.3855989999999998E-4</v>
      </c>
      <c r="BP1791" s="161">
        <v>8579.4429494287506</v>
      </c>
      <c r="BQ1791" s="162">
        <v>24381956</v>
      </c>
      <c r="BR1791" s="161">
        <v>529603</v>
      </c>
      <c r="BS1791" s="163">
        <v>0</v>
      </c>
      <c r="BT1791" s="163">
        <v>2070749.0099999979</v>
      </c>
      <c r="BU1791" s="161">
        <v>29981895.309999999</v>
      </c>
      <c r="BV1791" s="161">
        <v>747607.87</v>
      </c>
      <c r="BW1791" s="165">
        <v>14695595.669999998</v>
      </c>
      <c r="BX1791" s="161">
        <v>529603</v>
      </c>
    </row>
    <row r="1792" spans="1:76" ht="14.45" x14ac:dyDescent="0.3">
      <c r="A1792" s="164" t="s">
        <v>31</v>
      </c>
      <c r="B1792" s="6" t="s">
        <v>191</v>
      </c>
      <c r="C1792" s="6" t="s">
        <v>75</v>
      </c>
      <c r="D1792" s="6" t="s">
        <v>33</v>
      </c>
      <c r="E1792" s="6" t="s">
        <v>34</v>
      </c>
      <c r="F1792" s="24" t="str">
        <f>+Tabela1[[#This Row],[WK]]&amp;Tabela1[[#This Row],[PK]]&amp;Tabela1[[#This Row],[GK]]</f>
        <v>240801</v>
      </c>
      <c r="G1792" s="6" t="s">
        <v>1703</v>
      </c>
      <c r="H1792" s="7">
        <v>883891031.68860292</v>
      </c>
      <c r="I1792" s="8">
        <v>1.371</v>
      </c>
      <c r="J1792" s="7">
        <v>1211814604.4400001</v>
      </c>
      <c r="K1792" s="8">
        <v>7.0000000000000007E-2</v>
      </c>
      <c r="L1792" s="7">
        <v>84827022.310800016</v>
      </c>
      <c r="M1792" s="7">
        <v>49346519.310800016</v>
      </c>
      <c r="N1792" s="9">
        <v>1.3908066441673619</v>
      </c>
      <c r="O1792" s="7">
        <v>225948649</v>
      </c>
      <c r="P1792" s="8">
        <v>1.2949999999999999</v>
      </c>
      <c r="Q1792" s="7">
        <v>292603500</v>
      </c>
      <c r="R1792" s="8">
        <v>1.6E-2</v>
      </c>
      <c r="S1792" s="7">
        <v>4681656</v>
      </c>
      <c r="T1792" s="7">
        <v>2255892</v>
      </c>
      <c r="U1792" s="9">
        <v>0.92997175322908576</v>
      </c>
      <c r="V1792" s="7">
        <v>51602411.310800016</v>
      </c>
      <c r="W1792" s="9">
        <v>1.3613160934786857</v>
      </c>
      <c r="X1792" s="7">
        <v>38956996.954920381</v>
      </c>
      <c r="Y1792" s="7">
        <v>0</v>
      </c>
      <c r="Z1792" s="7">
        <v>0</v>
      </c>
      <c r="AA1792" s="7">
        <v>2727644.9549203794</v>
      </c>
      <c r="AB1792" s="7">
        <v>36229352</v>
      </c>
      <c r="AC1792" s="7">
        <v>0</v>
      </c>
      <c r="AD1792" s="7">
        <v>0</v>
      </c>
      <c r="AE1792" s="7">
        <v>-8134852.0876515517</v>
      </c>
      <c r="AF1792" s="7">
        <v>76692170.223148465</v>
      </c>
      <c r="AG1792" s="7">
        <v>4681656</v>
      </c>
      <c r="AH1792" s="7">
        <v>0</v>
      </c>
      <c r="AI1792" s="7">
        <v>29623916</v>
      </c>
      <c r="AJ1792" s="7">
        <v>1999325</v>
      </c>
      <c r="AK1792" s="7">
        <v>0</v>
      </c>
      <c r="AL1792" s="7">
        <v>247629</v>
      </c>
      <c r="AM1792" s="7">
        <v>930103</v>
      </c>
      <c r="AN1792" s="7">
        <v>0</v>
      </c>
      <c r="AO1792" s="7">
        <v>0</v>
      </c>
      <c r="AP1792" s="7">
        <v>27379438</v>
      </c>
      <c r="AQ1792" s="7">
        <v>2382991</v>
      </c>
      <c r="AR1792" s="7">
        <v>35480503</v>
      </c>
      <c r="AS1792" s="7">
        <v>2425764</v>
      </c>
      <c r="AT1792" s="7">
        <v>0</v>
      </c>
      <c r="AU1792" s="7">
        <v>235021</v>
      </c>
      <c r="AV1792" s="7">
        <v>861649</v>
      </c>
      <c r="AW1792" s="7">
        <v>0</v>
      </c>
      <c r="AX1792" s="7">
        <v>0</v>
      </c>
      <c r="AY1792" s="7">
        <v>32264658</v>
      </c>
      <c r="AZ1792" s="7">
        <v>979664</v>
      </c>
      <c r="BA1792" s="7">
        <v>0</v>
      </c>
      <c r="BB1792" s="7">
        <v>0</v>
      </c>
      <c r="BC1792" s="7">
        <v>0</v>
      </c>
      <c r="BD1792" s="7">
        <v>0</v>
      </c>
      <c r="BE1792" s="7">
        <v>0</v>
      </c>
      <c r="BF1792" s="7">
        <v>0</v>
      </c>
      <c r="BG1792" s="7">
        <v>1893443.9549203792</v>
      </c>
      <c r="BH1792" s="7">
        <v>21116</v>
      </c>
      <c r="BI1792" s="7">
        <v>834201</v>
      </c>
      <c r="BJ1792" s="7">
        <v>11481155.281666664</v>
      </c>
      <c r="BK1792" s="7">
        <v>9678169.0133333318</v>
      </c>
      <c r="BL1792" s="7">
        <v>1750426.7833333332</v>
      </c>
      <c r="BM1792" s="7">
        <v>3711091.5066666659</v>
      </c>
      <c r="BN1792" s="130">
        <v>1.452</v>
      </c>
      <c r="BO1792" s="131">
        <v>8.1082889999999996E-4</v>
      </c>
      <c r="BP1792" s="161">
        <v>20547.64079911583</v>
      </c>
      <c r="BQ1792" s="162">
        <v>36229352</v>
      </c>
      <c r="BR1792" s="161">
        <v>1228461</v>
      </c>
      <c r="BS1792" s="163">
        <v>0</v>
      </c>
      <c r="BT1792" s="163">
        <v>0</v>
      </c>
      <c r="BU1792" s="161">
        <v>76692170.219999999</v>
      </c>
      <c r="BV1792" s="161">
        <v>4681656</v>
      </c>
      <c r="BW1792" s="165">
        <v>0</v>
      </c>
      <c r="BX1792" s="161">
        <v>1228461</v>
      </c>
    </row>
    <row r="1793" spans="1:76" ht="14.45" x14ac:dyDescent="0.3">
      <c r="A1793" s="164" t="s">
        <v>31</v>
      </c>
      <c r="B1793" s="6" t="s">
        <v>191</v>
      </c>
      <c r="C1793" s="6" t="s">
        <v>75</v>
      </c>
      <c r="D1793" s="6" t="s">
        <v>32</v>
      </c>
      <c r="E1793" s="6" t="s">
        <v>34</v>
      </c>
      <c r="F1793" s="24" t="str">
        <f>+Tabela1[[#This Row],[WK]]&amp;Tabela1[[#This Row],[PK]]&amp;Tabela1[[#This Row],[GK]]</f>
        <v>240802</v>
      </c>
      <c r="G1793" s="6" t="s">
        <v>1704</v>
      </c>
      <c r="H1793" s="7">
        <v>2043879722.8346031</v>
      </c>
      <c r="I1793" s="8">
        <v>1.371</v>
      </c>
      <c r="J1793" s="7">
        <v>2802159100</v>
      </c>
      <c r="K1793" s="8">
        <v>7.0000000000000007E-2</v>
      </c>
      <c r="L1793" s="7">
        <v>196151137.00000003</v>
      </c>
      <c r="M1793" s="7">
        <v>87832896.00000003</v>
      </c>
      <c r="N1793" s="9">
        <v>0.81087816040144178</v>
      </c>
      <c r="O1793" s="7">
        <v>431375263</v>
      </c>
      <c r="P1793" s="8">
        <v>1.2949999999999999</v>
      </c>
      <c r="Q1793" s="7">
        <v>558630966</v>
      </c>
      <c r="R1793" s="8">
        <v>1.6E-2</v>
      </c>
      <c r="S1793" s="7">
        <v>8938095.4560000002</v>
      </c>
      <c r="T1793" s="7">
        <v>2723829.4560000002</v>
      </c>
      <c r="U1793" s="9">
        <v>0.43831877425266319</v>
      </c>
      <c r="V1793" s="7">
        <v>90556725.45600003</v>
      </c>
      <c r="W1793" s="9">
        <v>0.79066395932466604</v>
      </c>
      <c r="X1793" s="7">
        <v>80243527.362182438</v>
      </c>
      <c r="Y1793" s="7">
        <v>0</v>
      </c>
      <c r="Z1793" s="7">
        <v>0.93</v>
      </c>
      <c r="AA1793" s="7">
        <v>6585531.4321824387</v>
      </c>
      <c r="AB1793" s="7">
        <v>73657995</v>
      </c>
      <c r="AC1793" s="7">
        <v>0</v>
      </c>
      <c r="AD1793" s="7">
        <v>0</v>
      </c>
      <c r="AE1793" s="7">
        <v>-10892328.49709663</v>
      </c>
      <c r="AF1793" s="7">
        <v>185258808.5029034</v>
      </c>
      <c r="AG1793" s="7">
        <v>8938095.4560000002</v>
      </c>
      <c r="AH1793" s="7">
        <v>0</v>
      </c>
      <c r="AI1793" s="7">
        <v>90438699</v>
      </c>
      <c r="AJ1793" s="7">
        <v>5699196</v>
      </c>
      <c r="AK1793" s="7">
        <v>0</v>
      </c>
      <c r="AL1793" s="7">
        <v>128114</v>
      </c>
      <c r="AM1793" s="7">
        <v>1760390</v>
      </c>
      <c r="AN1793" s="7">
        <v>0</v>
      </c>
      <c r="AO1793" s="7">
        <v>0</v>
      </c>
      <c r="AP1793" s="7">
        <v>59374930</v>
      </c>
      <c r="AQ1793" s="7">
        <v>4821678</v>
      </c>
      <c r="AR1793" s="7">
        <v>108318241</v>
      </c>
      <c r="AS1793" s="7">
        <v>6214266</v>
      </c>
      <c r="AT1793" s="7">
        <v>0</v>
      </c>
      <c r="AU1793" s="7">
        <v>139004</v>
      </c>
      <c r="AV1793" s="7">
        <v>1698242</v>
      </c>
      <c r="AW1793" s="7">
        <v>0</v>
      </c>
      <c r="AX1793" s="7">
        <v>0</v>
      </c>
      <c r="AY1793" s="7">
        <v>65626032</v>
      </c>
      <c r="AZ1793" s="7">
        <v>1985279</v>
      </c>
      <c r="BA1793" s="7">
        <v>0.93</v>
      </c>
      <c r="BB1793" s="7">
        <v>0</v>
      </c>
      <c r="BC1793" s="7">
        <v>0</v>
      </c>
      <c r="BD1793" s="7">
        <v>0.01</v>
      </c>
      <c r="BE1793" s="7">
        <v>0</v>
      </c>
      <c r="BF1793" s="7">
        <v>0</v>
      </c>
      <c r="BG1793" s="7">
        <v>3731831.4321824391</v>
      </c>
      <c r="BH1793" s="7">
        <v>41618</v>
      </c>
      <c r="BI1793" s="7">
        <v>2853700</v>
      </c>
      <c r="BJ1793" s="7">
        <v>39275613.220000006</v>
      </c>
      <c r="BK1793" s="7">
        <v>33393429.480000004</v>
      </c>
      <c r="BL1793" s="7">
        <v>8546269.3833333347</v>
      </c>
      <c r="BM1793" s="7">
        <v>6436196.1933333352</v>
      </c>
      <c r="BN1793" s="130">
        <v>1.411</v>
      </c>
      <c r="BO1793" s="131">
        <v>1.6085292000000001E-3</v>
      </c>
      <c r="BP1793" s="161">
        <v>40762.109061536634</v>
      </c>
      <c r="BQ1793" s="162">
        <v>73657995</v>
      </c>
      <c r="BR1793" s="161">
        <v>3681325</v>
      </c>
      <c r="BS1793" s="163">
        <v>0</v>
      </c>
      <c r="BT1793" s="163">
        <v>0</v>
      </c>
      <c r="BU1793" s="161">
        <v>185258808.5</v>
      </c>
      <c r="BV1793" s="161">
        <v>8938095.4600000009</v>
      </c>
      <c r="BW1793" s="165">
        <v>0</v>
      </c>
      <c r="BX1793" s="161">
        <v>3681325</v>
      </c>
    </row>
    <row r="1794" spans="1:76" ht="14.45" x14ac:dyDescent="0.3">
      <c r="A1794" s="164" t="s">
        <v>31</v>
      </c>
      <c r="B1794" s="6" t="s">
        <v>191</v>
      </c>
      <c r="C1794" s="6" t="s">
        <v>75</v>
      </c>
      <c r="D1794" s="6" t="s">
        <v>37</v>
      </c>
      <c r="E1794" s="6" t="s">
        <v>34</v>
      </c>
      <c r="F1794" s="24" t="str">
        <f>+Tabela1[[#This Row],[WK]]&amp;Tabela1[[#This Row],[PK]]&amp;Tabela1[[#This Row],[GK]]</f>
        <v>240803</v>
      </c>
      <c r="G1794" s="6" t="s">
        <v>1705</v>
      </c>
      <c r="H1794" s="7">
        <v>943099022.54300749</v>
      </c>
      <c r="I1794" s="8">
        <v>1.371</v>
      </c>
      <c r="J1794" s="7">
        <v>1292988759.9000001</v>
      </c>
      <c r="K1794" s="8">
        <v>7.0000000000000007E-2</v>
      </c>
      <c r="L1794" s="7">
        <v>90509213.193000019</v>
      </c>
      <c r="M1794" s="7">
        <v>49819745.193000019</v>
      </c>
      <c r="N1794" s="9">
        <v>1.2243892004928651</v>
      </c>
      <c r="O1794" s="7">
        <v>46115962</v>
      </c>
      <c r="P1794" s="8">
        <v>1.2949999999999999</v>
      </c>
      <c r="Q1794" s="7">
        <v>59720171</v>
      </c>
      <c r="R1794" s="8">
        <v>1.6E-2</v>
      </c>
      <c r="S1794" s="7">
        <v>955522.73600000003</v>
      </c>
      <c r="T1794" s="7">
        <v>11381.736000000034</v>
      </c>
      <c r="U1794" s="9">
        <v>1.2055123122499747E-2</v>
      </c>
      <c r="V1794" s="7">
        <v>49831126.92900002</v>
      </c>
      <c r="W1794" s="9">
        <v>1.1968966449437526</v>
      </c>
      <c r="X1794" s="7">
        <v>46058592.69418437</v>
      </c>
      <c r="Y1794" s="7">
        <v>0</v>
      </c>
      <c r="Z1794" s="7">
        <v>0</v>
      </c>
      <c r="AA1794" s="7">
        <v>2563043.6941843675</v>
      </c>
      <c r="AB1794" s="7">
        <v>43495549</v>
      </c>
      <c r="AC1794" s="7">
        <v>0</v>
      </c>
      <c r="AD1794" s="7">
        <v>0</v>
      </c>
      <c r="AE1794" s="7">
        <v>0</v>
      </c>
      <c r="AF1794" s="7">
        <v>90509213.193000019</v>
      </c>
      <c r="AG1794" s="7">
        <v>955522.73600000003</v>
      </c>
      <c r="AH1794" s="7">
        <v>0</v>
      </c>
      <c r="AI1794" s="7">
        <v>33973064</v>
      </c>
      <c r="AJ1794" s="7">
        <v>998151</v>
      </c>
      <c r="AK1794" s="7">
        <v>2101642</v>
      </c>
      <c r="AL1794" s="7">
        <v>0</v>
      </c>
      <c r="AM1794" s="7">
        <v>968261</v>
      </c>
      <c r="AN1794" s="7">
        <v>0</v>
      </c>
      <c r="AO1794" s="7">
        <v>0</v>
      </c>
      <c r="AP1794" s="7">
        <v>33469181</v>
      </c>
      <c r="AQ1794" s="7">
        <v>2892211</v>
      </c>
      <c r="AR1794" s="7">
        <v>40689468</v>
      </c>
      <c r="AS1794" s="7">
        <v>944141</v>
      </c>
      <c r="AT1794" s="7">
        <v>1888826</v>
      </c>
      <c r="AU1794" s="7">
        <v>0</v>
      </c>
      <c r="AV1794" s="7">
        <v>897149</v>
      </c>
      <c r="AW1794" s="7">
        <v>0</v>
      </c>
      <c r="AX1794" s="7">
        <v>0</v>
      </c>
      <c r="AY1794" s="7">
        <v>39641935</v>
      </c>
      <c r="AZ1794" s="7">
        <v>1192141</v>
      </c>
      <c r="BA1794" s="7">
        <v>0</v>
      </c>
      <c r="BB1794" s="7">
        <v>0</v>
      </c>
      <c r="BC1794" s="7">
        <v>0</v>
      </c>
      <c r="BD1794" s="7">
        <v>0</v>
      </c>
      <c r="BE1794" s="7">
        <v>0</v>
      </c>
      <c r="BF1794" s="7">
        <v>0</v>
      </c>
      <c r="BG1794" s="7">
        <v>1971455.6941843673</v>
      </c>
      <c r="BH1794" s="7">
        <v>21986</v>
      </c>
      <c r="BI1794" s="7">
        <v>591588</v>
      </c>
      <c r="BJ1794" s="7">
        <v>8142088.6158333337</v>
      </c>
      <c r="BK1794" s="7">
        <v>5377286.1366666667</v>
      </c>
      <c r="BL1794" s="7">
        <v>4669674.53</v>
      </c>
      <c r="BM1794" s="7">
        <v>1719860.8566666665</v>
      </c>
      <c r="BN1794" s="130">
        <v>1.131</v>
      </c>
      <c r="BO1794" s="131">
        <v>8.5736389999999997E-4</v>
      </c>
      <c r="BP1794" s="161">
        <v>21727.251672279268</v>
      </c>
      <c r="BQ1794" s="162">
        <v>43495549</v>
      </c>
      <c r="BR1794" s="161">
        <v>1228399</v>
      </c>
      <c r="BS1794" s="163">
        <v>0</v>
      </c>
      <c r="BT1794" s="163">
        <v>0</v>
      </c>
      <c r="BU1794" s="161">
        <v>90509213.189999998</v>
      </c>
      <c r="BV1794" s="161">
        <v>955522.74</v>
      </c>
      <c r="BW1794" s="165">
        <v>0</v>
      </c>
      <c r="BX1794" s="161">
        <v>1228399</v>
      </c>
    </row>
    <row r="1795" spans="1:76" ht="14.45" x14ac:dyDescent="0.3">
      <c r="A1795" s="164" t="s">
        <v>31</v>
      </c>
      <c r="B1795" s="6" t="s">
        <v>191</v>
      </c>
      <c r="C1795" s="6" t="s">
        <v>75</v>
      </c>
      <c r="D1795" s="6" t="s">
        <v>39</v>
      </c>
      <c r="E1795" s="6" t="s">
        <v>36</v>
      </c>
      <c r="F1795" s="24" t="str">
        <f>+Tabela1[[#This Row],[WK]]&amp;Tabela1[[#This Row],[PK]]&amp;Tabela1[[#This Row],[GK]]</f>
        <v>240804</v>
      </c>
      <c r="G1795" s="6" t="s">
        <v>1706</v>
      </c>
      <c r="H1795" s="7">
        <v>293287876.77699947</v>
      </c>
      <c r="I1795" s="8">
        <v>1.371</v>
      </c>
      <c r="J1795" s="7">
        <v>402097679.06000006</v>
      </c>
      <c r="K1795" s="8">
        <v>7.0000000000000007E-2</v>
      </c>
      <c r="L1795" s="7">
        <v>28146837.534200005</v>
      </c>
      <c r="M1795" s="7">
        <v>15364567.534200005</v>
      </c>
      <c r="N1795" s="9">
        <v>1.2020218266552032</v>
      </c>
      <c r="O1795" s="7">
        <v>13303497</v>
      </c>
      <c r="P1795" s="8">
        <v>1.2949999999999999</v>
      </c>
      <c r="Q1795" s="7">
        <v>17228029</v>
      </c>
      <c r="R1795" s="8">
        <v>1.6E-2</v>
      </c>
      <c r="S1795" s="7">
        <v>275648.46399999998</v>
      </c>
      <c r="T1795" s="7">
        <v>-9006831.5360000003</v>
      </c>
      <c r="U1795" s="9">
        <v>-0.97030443760719121</v>
      </c>
      <c r="V1795" s="7">
        <v>6357735.9982000068</v>
      </c>
      <c r="W1795" s="9">
        <v>0.28813995165138995</v>
      </c>
      <c r="X1795" s="7">
        <v>19504329.853765495</v>
      </c>
      <c r="Y1795" s="7">
        <v>0</v>
      </c>
      <c r="Z1795" s="7">
        <v>9529.7099999999991</v>
      </c>
      <c r="AA1795" s="7">
        <v>1018767.1437654976</v>
      </c>
      <c r="AB1795" s="7">
        <v>14441382</v>
      </c>
      <c r="AC1795" s="7">
        <v>4034651</v>
      </c>
      <c r="AD1795" s="7">
        <v>13146593.855565492</v>
      </c>
      <c r="AE1795" s="7">
        <v>-5972131.5374135356</v>
      </c>
      <c r="AF1795" s="7">
        <v>28146837.534200005</v>
      </c>
      <c r="AG1795" s="7">
        <v>275648.46399999998</v>
      </c>
      <c r="AH1795" s="7">
        <v>7174462.3181519564</v>
      </c>
      <c r="AI1795" s="7">
        <v>10672366</v>
      </c>
      <c r="AJ1795" s="7">
        <v>682599</v>
      </c>
      <c r="AK1795" s="7">
        <v>0</v>
      </c>
      <c r="AL1795" s="7">
        <v>4881</v>
      </c>
      <c r="AM1795" s="7">
        <v>427964</v>
      </c>
      <c r="AN1795" s="7">
        <v>0</v>
      </c>
      <c r="AO1795" s="7">
        <v>0</v>
      </c>
      <c r="AP1795" s="7">
        <v>11723397</v>
      </c>
      <c r="AQ1795" s="7">
        <v>855331</v>
      </c>
      <c r="AR1795" s="7">
        <v>12782270</v>
      </c>
      <c r="AS1795" s="7">
        <v>9282480</v>
      </c>
      <c r="AT1795" s="7">
        <v>0</v>
      </c>
      <c r="AU1795" s="7">
        <v>0</v>
      </c>
      <c r="AV1795" s="7">
        <v>785714</v>
      </c>
      <c r="AW1795" s="7">
        <v>0</v>
      </c>
      <c r="AX1795" s="7">
        <v>-957332</v>
      </c>
      <c r="AY1795" s="7">
        <v>12601122</v>
      </c>
      <c r="AZ1795" s="7">
        <v>350343</v>
      </c>
      <c r="BA1795" s="7">
        <v>9529.7099999999991</v>
      </c>
      <c r="BB1795" s="7">
        <v>0</v>
      </c>
      <c r="BC1795" s="7">
        <v>0</v>
      </c>
      <c r="BD1795" s="7">
        <v>102.47</v>
      </c>
      <c r="BE1795" s="7">
        <v>0</v>
      </c>
      <c r="BF1795" s="7">
        <v>0</v>
      </c>
      <c r="BG1795" s="7">
        <v>556394.1437654976</v>
      </c>
      <c r="BH1795" s="7">
        <v>6205</v>
      </c>
      <c r="BI1795" s="7">
        <v>462373</v>
      </c>
      <c r="BJ1795" s="7">
        <v>6363723.3666666681</v>
      </c>
      <c r="BK1795" s="7">
        <v>5157242.163333335</v>
      </c>
      <c r="BL1795" s="7">
        <v>193732.37666666668</v>
      </c>
      <c r="BM1795" s="7">
        <v>4438460.0599999996</v>
      </c>
      <c r="BN1795" s="130">
        <v>1.5669999999999999</v>
      </c>
      <c r="BO1795" s="131">
        <v>2.2523270000000001E-4</v>
      </c>
      <c r="BP1795" s="161">
        <v>5707.955921456678</v>
      </c>
      <c r="BQ1795" s="162">
        <v>14441382</v>
      </c>
      <c r="BR1795" s="161">
        <v>399906</v>
      </c>
      <c r="BS1795" s="163">
        <v>0</v>
      </c>
      <c r="BT1795" s="163">
        <v>1647554.6836480349</v>
      </c>
      <c r="BU1795" s="161">
        <v>28146837.530000001</v>
      </c>
      <c r="BV1795" s="161">
        <v>275648.46000000002</v>
      </c>
      <c r="BW1795" s="165">
        <v>8822017.0036480352</v>
      </c>
      <c r="BX1795" s="161">
        <v>399906</v>
      </c>
    </row>
    <row r="1796" spans="1:76" ht="14.45" x14ac:dyDescent="0.3">
      <c r="A1796" s="164" t="s">
        <v>31</v>
      </c>
      <c r="B1796" s="6" t="s">
        <v>191</v>
      </c>
      <c r="C1796" s="6" t="s">
        <v>75</v>
      </c>
      <c r="D1796" s="6" t="s">
        <v>42</v>
      </c>
      <c r="E1796" s="6" t="s">
        <v>36</v>
      </c>
      <c r="F1796" s="24" t="str">
        <f>+Tabela1[[#This Row],[WK]]&amp;Tabela1[[#This Row],[PK]]&amp;Tabela1[[#This Row],[GK]]</f>
        <v>240805</v>
      </c>
      <c r="G1796" s="6" t="s">
        <v>1707</v>
      </c>
      <c r="H1796" s="7">
        <v>464374992.49659985</v>
      </c>
      <c r="I1796" s="8">
        <v>1.371</v>
      </c>
      <c r="J1796" s="7">
        <v>636658114.70999992</v>
      </c>
      <c r="K1796" s="8">
        <v>7.0000000000000007E-2</v>
      </c>
      <c r="L1796" s="7">
        <v>44566068.029699996</v>
      </c>
      <c r="M1796" s="7">
        <v>20884910.029699996</v>
      </c>
      <c r="N1796" s="9">
        <v>0.88192097826043792</v>
      </c>
      <c r="O1796" s="7">
        <v>27662179</v>
      </c>
      <c r="P1796" s="8">
        <v>1.2949999999999999</v>
      </c>
      <c r="Q1796" s="7">
        <v>35822522</v>
      </c>
      <c r="R1796" s="8">
        <v>1.6E-2</v>
      </c>
      <c r="S1796" s="7">
        <v>573160.35199999996</v>
      </c>
      <c r="T1796" s="7">
        <v>206186.35199999996</v>
      </c>
      <c r="U1796" s="9">
        <v>0.56185547749976827</v>
      </c>
      <c r="V1796" s="7">
        <v>21091096.381699994</v>
      </c>
      <c r="W1796" s="9">
        <v>0.87703678529791806</v>
      </c>
      <c r="X1796" s="7">
        <v>26968716.665281277</v>
      </c>
      <c r="Y1796" s="7">
        <v>0</v>
      </c>
      <c r="Z1796" s="7">
        <v>0</v>
      </c>
      <c r="AA1796" s="7">
        <v>1666824.6652812781</v>
      </c>
      <c r="AB1796" s="7">
        <v>25301892</v>
      </c>
      <c r="AC1796" s="7">
        <v>0</v>
      </c>
      <c r="AD1796" s="7">
        <v>5877620.2835812811</v>
      </c>
      <c r="AE1796" s="7">
        <v>0</v>
      </c>
      <c r="AF1796" s="7">
        <v>44566068.029699996</v>
      </c>
      <c r="AG1796" s="7">
        <v>573160.35199999996</v>
      </c>
      <c r="AH1796" s="7">
        <v>5877620.2835812811</v>
      </c>
      <c r="AI1796" s="7">
        <v>19772229</v>
      </c>
      <c r="AJ1796" s="7">
        <v>229966</v>
      </c>
      <c r="AK1796" s="7">
        <v>0</v>
      </c>
      <c r="AL1796" s="7">
        <v>0</v>
      </c>
      <c r="AM1796" s="7">
        <v>983157</v>
      </c>
      <c r="AN1796" s="7">
        <v>0</v>
      </c>
      <c r="AO1796" s="7">
        <v>0</v>
      </c>
      <c r="AP1796" s="7">
        <v>20572553</v>
      </c>
      <c r="AQ1796" s="7">
        <v>1571422</v>
      </c>
      <c r="AR1796" s="7">
        <v>23681158</v>
      </c>
      <c r="AS1796" s="7">
        <v>366974</v>
      </c>
      <c r="AT1796" s="7">
        <v>0</v>
      </c>
      <c r="AU1796" s="7">
        <v>0</v>
      </c>
      <c r="AV1796" s="7">
        <v>1001579</v>
      </c>
      <c r="AW1796" s="7">
        <v>0</v>
      </c>
      <c r="AX1796" s="7">
        <v>0</v>
      </c>
      <c r="AY1796" s="7">
        <v>21643081</v>
      </c>
      <c r="AZ1796" s="7">
        <v>671491</v>
      </c>
      <c r="BA1796" s="7">
        <v>0</v>
      </c>
      <c r="BB1796" s="7">
        <v>0</v>
      </c>
      <c r="BC1796" s="7">
        <v>0</v>
      </c>
      <c r="BD1796" s="7">
        <v>0</v>
      </c>
      <c r="BE1796" s="7">
        <v>0</v>
      </c>
      <c r="BF1796" s="7">
        <v>0</v>
      </c>
      <c r="BG1796" s="7">
        <v>813922.6652812782</v>
      </c>
      <c r="BH1796" s="7">
        <v>9077</v>
      </c>
      <c r="BI1796" s="7">
        <v>852902</v>
      </c>
      <c r="BJ1796" s="7">
        <v>11738462.781666668</v>
      </c>
      <c r="BK1796" s="7">
        <v>8765389.2333333343</v>
      </c>
      <c r="BL1796" s="7">
        <v>3787353.5533333332</v>
      </c>
      <c r="BM1796" s="7">
        <v>4317587.0866666678</v>
      </c>
      <c r="BN1796" s="130">
        <v>1.337</v>
      </c>
      <c r="BO1796" s="131">
        <v>3.5228180000000003E-4</v>
      </c>
      <c r="BP1796" s="161">
        <v>8927.6232580469659</v>
      </c>
      <c r="BQ1796" s="162">
        <v>25301892</v>
      </c>
      <c r="BR1796" s="161">
        <v>771333</v>
      </c>
      <c r="BS1796" s="163">
        <v>0</v>
      </c>
      <c r="BT1796" s="163">
        <v>0</v>
      </c>
      <c r="BU1796" s="161">
        <v>44566068.030000001</v>
      </c>
      <c r="BV1796" s="161">
        <v>573160.35</v>
      </c>
      <c r="BW1796" s="165">
        <v>5877620.2800000003</v>
      </c>
      <c r="BX1796" s="161">
        <v>771333</v>
      </c>
    </row>
    <row r="1797" spans="1:76" ht="14.45" x14ac:dyDescent="0.3">
      <c r="A1797" s="164" t="s">
        <v>31</v>
      </c>
      <c r="B1797" s="6" t="s">
        <v>191</v>
      </c>
      <c r="C1797" s="6" t="s">
        <v>77</v>
      </c>
      <c r="D1797" s="6" t="s">
        <v>33</v>
      </c>
      <c r="E1797" s="6" t="s">
        <v>34</v>
      </c>
      <c r="F1797" s="24" t="str">
        <f>+Tabela1[[#This Row],[WK]]&amp;Tabela1[[#This Row],[PK]]&amp;Tabela1[[#This Row],[GK]]</f>
        <v>240901</v>
      </c>
      <c r="G1797" s="6" t="s">
        <v>1708</v>
      </c>
      <c r="H1797" s="7">
        <v>1134580444.4844074</v>
      </c>
      <c r="I1797" s="8">
        <v>1.371</v>
      </c>
      <c r="J1797" s="7">
        <v>1555509789.3900001</v>
      </c>
      <c r="K1797" s="8">
        <v>7.0000000000000007E-2</v>
      </c>
      <c r="L1797" s="7">
        <v>108885685.25730002</v>
      </c>
      <c r="M1797" s="7">
        <v>59457361.257300019</v>
      </c>
      <c r="N1797" s="9">
        <v>1.2029006133669435</v>
      </c>
      <c r="O1797" s="7">
        <v>104498451</v>
      </c>
      <c r="P1797" s="8">
        <v>1.2949999999999999</v>
      </c>
      <c r="Q1797" s="7">
        <v>135325494</v>
      </c>
      <c r="R1797" s="8">
        <v>1.6E-2</v>
      </c>
      <c r="S1797" s="7">
        <v>2165207.9040000001</v>
      </c>
      <c r="T1797" s="7">
        <v>31652.904000000097</v>
      </c>
      <c r="U1797" s="9">
        <v>1.4835757222101186E-2</v>
      </c>
      <c r="V1797" s="7">
        <v>59489014.161300018</v>
      </c>
      <c r="W1797" s="9">
        <v>1.1537402304772488</v>
      </c>
      <c r="X1797" s="7">
        <v>56757735.685848676</v>
      </c>
      <c r="Y1797" s="7">
        <v>0</v>
      </c>
      <c r="Z1797" s="7">
        <v>2816.5050000000001</v>
      </c>
      <c r="AA1797" s="7">
        <v>3878449.1808486762</v>
      </c>
      <c r="AB1797" s="7">
        <v>52876470</v>
      </c>
      <c r="AC1797" s="7">
        <v>0</v>
      </c>
      <c r="AD1797" s="7">
        <v>0</v>
      </c>
      <c r="AE1797" s="7">
        <v>0</v>
      </c>
      <c r="AF1797" s="7">
        <v>108885685.25730002</v>
      </c>
      <c r="AG1797" s="7">
        <v>2165207.9040000001</v>
      </c>
      <c r="AH1797" s="7">
        <v>0</v>
      </c>
      <c r="AI1797" s="7">
        <v>41269441</v>
      </c>
      <c r="AJ1797" s="7">
        <v>2388285</v>
      </c>
      <c r="AK1797" s="7">
        <v>1867999</v>
      </c>
      <c r="AL1797" s="7">
        <v>0</v>
      </c>
      <c r="AM1797" s="7">
        <v>1234404</v>
      </c>
      <c r="AN1797" s="7">
        <v>0</v>
      </c>
      <c r="AO1797" s="7">
        <v>0</v>
      </c>
      <c r="AP1797" s="7">
        <v>42937149</v>
      </c>
      <c r="AQ1797" s="7">
        <v>2756949</v>
      </c>
      <c r="AR1797" s="7">
        <v>49428324</v>
      </c>
      <c r="AS1797" s="7">
        <v>2133555</v>
      </c>
      <c r="AT1797" s="7">
        <v>95117</v>
      </c>
      <c r="AU1797" s="7">
        <v>0</v>
      </c>
      <c r="AV1797" s="7">
        <v>1339429</v>
      </c>
      <c r="AW1797" s="7">
        <v>0</v>
      </c>
      <c r="AX1797" s="7">
        <v>0</v>
      </c>
      <c r="AY1797" s="7">
        <v>48347567</v>
      </c>
      <c r="AZ1797" s="7">
        <v>1172677</v>
      </c>
      <c r="BA1797" s="7">
        <v>2816.5050000000001</v>
      </c>
      <c r="BB1797" s="7">
        <v>0</v>
      </c>
      <c r="BC1797" s="7">
        <v>0</v>
      </c>
      <c r="BD1797" s="7">
        <v>0</v>
      </c>
      <c r="BE1797" s="7">
        <v>60.57</v>
      </c>
      <c r="BF1797" s="7">
        <v>0</v>
      </c>
      <c r="BG1797" s="7">
        <v>2634376.1808486762</v>
      </c>
      <c r="BH1797" s="7">
        <v>29379</v>
      </c>
      <c r="BI1797" s="7">
        <v>1244073</v>
      </c>
      <c r="BJ1797" s="7">
        <v>17122235.762499999</v>
      </c>
      <c r="BK1797" s="7">
        <v>13264990.743333332</v>
      </c>
      <c r="BL1797" s="7">
        <v>2355687.4</v>
      </c>
      <c r="BM1797" s="7">
        <v>10717605.276666667</v>
      </c>
      <c r="BN1797" s="130">
        <v>1.208</v>
      </c>
      <c r="BO1797" s="131">
        <v>1.0441815000000001E-3</v>
      </c>
      <c r="BP1797" s="161">
        <v>26460.702936856225</v>
      </c>
      <c r="BQ1797" s="162">
        <v>52876470</v>
      </c>
      <c r="BR1797" s="161">
        <v>1767624</v>
      </c>
      <c r="BS1797" s="163">
        <v>0</v>
      </c>
      <c r="BT1797" s="163">
        <v>0</v>
      </c>
      <c r="BU1797" s="161">
        <v>108885685.26000001</v>
      </c>
      <c r="BV1797" s="161">
        <v>2165207.9</v>
      </c>
      <c r="BW1797" s="165">
        <v>0</v>
      </c>
      <c r="BX1797" s="161">
        <v>1767624</v>
      </c>
    </row>
    <row r="1798" spans="1:76" ht="14.45" x14ac:dyDescent="0.3">
      <c r="A1798" s="164" t="s">
        <v>31</v>
      </c>
      <c r="B1798" s="6" t="s">
        <v>191</v>
      </c>
      <c r="C1798" s="6" t="s">
        <v>77</v>
      </c>
      <c r="D1798" s="6" t="s">
        <v>32</v>
      </c>
      <c r="E1798" s="6" t="s">
        <v>40</v>
      </c>
      <c r="F1798" s="24" t="str">
        <f>+Tabela1[[#This Row],[WK]]&amp;Tabela1[[#This Row],[PK]]&amp;Tabela1[[#This Row],[GK]]</f>
        <v>240902</v>
      </c>
      <c r="G1798" s="6" t="s">
        <v>1709</v>
      </c>
      <c r="H1798" s="7">
        <v>504560531.85819709</v>
      </c>
      <c r="I1798" s="8">
        <v>1.371</v>
      </c>
      <c r="J1798" s="7">
        <v>691752489.16999996</v>
      </c>
      <c r="K1798" s="8">
        <v>7.0000000000000007E-2</v>
      </c>
      <c r="L1798" s="7">
        <v>48422674.241900004</v>
      </c>
      <c r="M1798" s="7">
        <v>26656604.241900004</v>
      </c>
      <c r="N1798" s="9">
        <v>1.2246861395695228</v>
      </c>
      <c r="O1798" s="7">
        <v>16950580</v>
      </c>
      <c r="P1798" s="8">
        <v>1.2949999999999999</v>
      </c>
      <c r="Q1798" s="7">
        <v>21951001</v>
      </c>
      <c r="R1798" s="8">
        <v>1.6E-2</v>
      </c>
      <c r="S1798" s="7">
        <v>351216.016</v>
      </c>
      <c r="T1798" s="7">
        <v>-270063.984</v>
      </c>
      <c r="U1798" s="9">
        <v>-0.43468964718001546</v>
      </c>
      <c r="V1798" s="7">
        <v>26386540.257900007</v>
      </c>
      <c r="W1798" s="9">
        <v>1.1786361609525025</v>
      </c>
      <c r="X1798" s="7">
        <v>37743496.317615129</v>
      </c>
      <c r="Y1798" s="7">
        <v>0</v>
      </c>
      <c r="Z1798" s="7">
        <v>2726.45</v>
      </c>
      <c r="AA1798" s="7">
        <v>2781541.8676151293</v>
      </c>
      <c r="AB1798" s="7">
        <v>29518120</v>
      </c>
      <c r="AC1798" s="7">
        <v>5441108</v>
      </c>
      <c r="AD1798" s="7">
        <v>11356956.059715126</v>
      </c>
      <c r="AE1798" s="7">
        <v>0</v>
      </c>
      <c r="AF1798" s="7">
        <v>48422674.241900004</v>
      </c>
      <c r="AG1798" s="7">
        <v>351216.016</v>
      </c>
      <c r="AH1798" s="7">
        <v>11356956.059715126</v>
      </c>
      <c r="AI1798" s="7">
        <v>18173255</v>
      </c>
      <c r="AJ1798" s="7">
        <v>820019</v>
      </c>
      <c r="AK1798" s="7">
        <v>4805290</v>
      </c>
      <c r="AL1798" s="7">
        <v>0</v>
      </c>
      <c r="AM1798" s="7">
        <v>1301124</v>
      </c>
      <c r="AN1798" s="7">
        <v>0</v>
      </c>
      <c r="AO1798" s="7">
        <v>0</v>
      </c>
      <c r="AP1798" s="7">
        <v>26211045</v>
      </c>
      <c r="AQ1798" s="7">
        <v>1356594</v>
      </c>
      <c r="AR1798" s="7">
        <v>21766070</v>
      </c>
      <c r="AS1798" s="7">
        <v>621280</v>
      </c>
      <c r="AT1798" s="7">
        <v>5100080</v>
      </c>
      <c r="AU1798" s="7">
        <v>0</v>
      </c>
      <c r="AV1798" s="7">
        <v>1443312</v>
      </c>
      <c r="AW1798" s="7">
        <v>0</v>
      </c>
      <c r="AX1798" s="7">
        <v>0</v>
      </c>
      <c r="AY1798" s="7">
        <v>29246507</v>
      </c>
      <c r="AZ1798" s="7">
        <v>570930</v>
      </c>
      <c r="BA1798" s="7">
        <v>2726.45</v>
      </c>
      <c r="BB1798" s="7">
        <v>0</v>
      </c>
      <c r="BC1798" s="7">
        <v>3.02</v>
      </c>
      <c r="BD1798" s="7">
        <v>0</v>
      </c>
      <c r="BE1798" s="7">
        <v>38.5</v>
      </c>
      <c r="BF1798" s="7">
        <v>0</v>
      </c>
      <c r="BG1798" s="7">
        <v>1265314.8676151293</v>
      </c>
      <c r="BH1798" s="7">
        <v>14111</v>
      </c>
      <c r="BI1798" s="7">
        <v>1516227</v>
      </c>
      <c r="BJ1798" s="7">
        <v>20867880.267500002</v>
      </c>
      <c r="BK1798" s="7">
        <v>9836253.1500000004</v>
      </c>
      <c r="BL1798" s="7">
        <v>17504856.82</v>
      </c>
      <c r="BM1798" s="7">
        <v>9116794.8300000001</v>
      </c>
      <c r="BN1798" s="130">
        <v>1.046</v>
      </c>
      <c r="BO1798" s="131">
        <v>5.2691849999999998E-4</v>
      </c>
      <c r="BP1798" s="161">
        <v>13352.914939134238</v>
      </c>
      <c r="BQ1798" s="162">
        <v>29518120</v>
      </c>
      <c r="BR1798" s="161">
        <v>787312</v>
      </c>
      <c r="BS1798" s="163">
        <v>0</v>
      </c>
      <c r="BT1798" s="163">
        <v>2404644.6823848709</v>
      </c>
      <c r="BU1798" s="161">
        <v>48422674.240000002</v>
      </c>
      <c r="BV1798" s="161">
        <v>351216.02</v>
      </c>
      <c r="BW1798" s="165">
        <v>13761600.742384871</v>
      </c>
      <c r="BX1798" s="161">
        <v>787312</v>
      </c>
    </row>
    <row r="1799" spans="1:76" ht="14.45" x14ac:dyDescent="0.3">
      <c r="A1799" s="164" t="s">
        <v>31</v>
      </c>
      <c r="B1799" s="6" t="s">
        <v>191</v>
      </c>
      <c r="C1799" s="6" t="s">
        <v>77</v>
      </c>
      <c r="D1799" s="6" t="s">
        <v>37</v>
      </c>
      <c r="E1799" s="6" t="s">
        <v>36</v>
      </c>
      <c r="F1799" s="24" t="str">
        <f>+Tabela1[[#This Row],[WK]]&amp;Tabela1[[#This Row],[PK]]&amp;Tabela1[[#This Row],[GK]]</f>
        <v>240903</v>
      </c>
      <c r="G1799" s="6" t="s">
        <v>1710</v>
      </c>
      <c r="H1799" s="7">
        <v>148125417.31479934</v>
      </c>
      <c r="I1799" s="8">
        <v>1.371</v>
      </c>
      <c r="J1799" s="7">
        <v>203079947.14000002</v>
      </c>
      <c r="K1799" s="8">
        <v>7.0000000000000007E-2</v>
      </c>
      <c r="L1799" s="7">
        <v>14215596.299800003</v>
      </c>
      <c r="M1799" s="7">
        <v>9228937.2998000029</v>
      </c>
      <c r="N1799" s="9">
        <v>1.8507255659149748</v>
      </c>
      <c r="O1799" s="7">
        <v>2319662</v>
      </c>
      <c r="P1799" s="8">
        <v>1.2949999999999999</v>
      </c>
      <c r="Q1799" s="7">
        <v>3003962</v>
      </c>
      <c r="R1799" s="8">
        <v>1.6E-2</v>
      </c>
      <c r="S1799" s="7">
        <v>48063.392</v>
      </c>
      <c r="T1799" s="7">
        <v>-1587.6080000000002</v>
      </c>
      <c r="U1799" s="9">
        <v>-3.1975347928541224E-2</v>
      </c>
      <c r="V1799" s="7">
        <v>9227349.6918000039</v>
      </c>
      <c r="W1799" s="9">
        <v>1.8321647578882165</v>
      </c>
      <c r="X1799" s="7">
        <v>23511256.334131002</v>
      </c>
      <c r="Y1799" s="7">
        <v>6685385</v>
      </c>
      <c r="Z1799" s="7">
        <v>500954.42</v>
      </c>
      <c r="AA1799" s="7">
        <v>856386.91413100273</v>
      </c>
      <c r="AB1799" s="7">
        <v>15468530</v>
      </c>
      <c r="AC1799" s="7">
        <v>0</v>
      </c>
      <c r="AD1799" s="7">
        <v>14283906.642330999</v>
      </c>
      <c r="AE1799" s="7">
        <v>0</v>
      </c>
      <c r="AF1799" s="7">
        <v>14215596.299800003</v>
      </c>
      <c r="AG1799" s="7">
        <v>48063.392</v>
      </c>
      <c r="AH1799" s="7">
        <v>14283906.642330999</v>
      </c>
      <c r="AI1799" s="7">
        <v>4163536</v>
      </c>
      <c r="AJ1799" s="7">
        <v>48759</v>
      </c>
      <c r="AK1799" s="7">
        <v>5355322</v>
      </c>
      <c r="AL1799" s="7">
        <v>0</v>
      </c>
      <c r="AM1799" s="7">
        <v>801939</v>
      </c>
      <c r="AN1799" s="7">
        <v>0</v>
      </c>
      <c r="AO1799" s="7">
        <v>0</v>
      </c>
      <c r="AP1799" s="7">
        <v>12380875</v>
      </c>
      <c r="AQ1799" s="7">
        <v>656417</v>
      </c>
      <c r="AR1799" s="7">
        <v>4986659</v>
      </c>
      <c r="AS1799" s="7">
        <v>49651</v>
      </c>
      <c r="AT1799" s="7">
        <v>6700711</v>
      </c>
      <c r="AU1799" s="7">
        <v>111266</v>
      </c>
      <c r="AV1799" s="7">
        <v>904881</v>
      </c>
      <c r="AW1799" s="7">
        <v>0</v>
      </c>
      <c r="AX1799" s="7">
        <v>0</v>
      </c>
      <c r="AY1799" s="7">
        <v>14109706</v>
      </c>
      <c r="AZ1799" s="7">
        <v>280599</v>
      </c>
      <c r="BA1799" s="7">
        <v>500954.42</v>
      </c>
      <c r="BB1799" s="7">
        <v>0</v>
      </c>
      <c r="BC1799" s="7">
        <v>0.02</v>
      </c>
      <c r="BD1799" s="7">
        <v>5386.54</v>
      </c>
      <c r="BE1799" s="7">
        <v>0</v>
      </c>
      <c r="BF1799" s="7">
        <v>0</v>
      </c>
      <c r="BG1799" s="7">
        <v>481520.91413100268</v>
      </c>
      <c r="BH1799" s="7">
        <v>5370</v>
      </c>
      <c r="BI1799" s="7">
        <v>374866</v>
      </c>
      <c r="BJ1799" s="7">
        <v>5159288.815833332</v>
      </c>
      <c r="BK1799" s="7">
        <v>2486367.3666666653</v>
      </c>
      <c r="BL1799" s="7">
        <v>2339195.33</v>
      </c>
      <c r="BM1799" s="7">
        <v>6013295.1366666667</v>
      </c>
      <c r="BN1799" s="130">
        <v>0.70099999999999996</v>
      </c>
      <c r="BO1799" s="131">
        <v>2.259032E-4</v>
      </c>
      <c r="BP1799" s="161">
        <v>5724.9647296363037</v>
      </c>
      <c r="BQ1799" s="162">
        <v>15468530</v>
      </c>
      <c r="BR1799" s="161">
        <v>290025</v>
      </c>
      <c r="BS1799" s="163">
        <v>0</v>
      </c>
      <c r="BT1799" s="163">
        <v>385931.66586899757</v>
      </c>
      <c r="BU1799" s="161">
        <v>14215596.300000001</v>
      </c>
      <c r="BV1799" s="161">
        <v>48063.39</v>
      </c>
      <c r="BW1799" s="165">
        <v>14669838.305868998</v>
      </c>
      <c r="BX1799" s="161">
        <v>290025</v>
      </c>
    </row>
    <row r="1800" spans="1:76" ht="14.45" x14ac:dyDescent="0.3">
      <c r="A1800" s="164" t="s">
        <v>31</v>
      </c>
      <c r="B1800" s="6" t="s">
        <v>191</v>
      </c>
      <c r="C1800" s="6" t="s">
        <v>77</v>
      </c>
      <c r="D1800" s="6" t="s">
        <v>39</v>
      </c>
      <c r="E1800" s="6" t="s">
        <v>36</v>
      </c>
      <c r="F1800" s="24" t="str">
        <f>+Tabela1[[#This Row],[WK]]&amp;Tabela1[[#This Row],[PK]]&amp;Tabela1[[#This Row],[GK]]</f>
        <v>240904</v>
      </c>
      <c r="G1800" s="6" t="s">
        <v>1711</v>
      </c>
      <c r="H1800" s="7">
        <v>427330170.71200019</v>
      </c>
      <c r="I1800" s="8">
        <v>1.371</v>
      </c>
      <c r="J1800" s="7">
        <v>585869664.04999995</v>
      </c>
      <c r="K1800" s="8">
        <v>7.0000000000000007E-2</v>
      </c>
      <c r="L1800" s="7">
        <v>41010876.483500004</v>
      </c>
      <c r="M1800" s="7">
        <v>20946257.483500004</v>
      </c>
      <c r="N1800" s="9">
        <v>1.043939956372957</v>
      </c>
      <c r="O1800" s="7">
        <v>730807662</v>
      </c>
      <c r="P1800" s="8">
        <v>1.2949999999999999</v>
      </c>
      <c r="Q1800" s="7">
        <v>946395922</v>
      </c>
      <c r="R1800" s="8">
        <v>1.6E-2</v>
      </c>
      <c r="S1800" s="7">
        <v>15142334.752</v>
      </c>
      <c r="T1800" s="7">
        <v>11857232.752</v>
      </c>
      <c r="U1800" s="9">
        <v>3.6093956145045119</v>
      </c>
      <c r="V1800" s="7">
        <v>32803490.235500008</v>
      </c>
      <c r="W1800" s="9">
        <v>1.4048771818515522</v>
      </c>
      <c r="X1800" s="7">
        <v>19598123.608174954</v>
      </c>
      <c r="Y1800" s="7">
        <v>0</v>
      </c>
      <c r="Z1800" s="7">
        <v>465</v>
      </c>
      <c r="AA1800" s="7">
        <v>1304517.6081749524</v>
      </c>
      <c r="AB1800" s="7">
        <v>18293141</v>
      </c>
      <c r="AC1800" s="7">
        <v>0</v>
      </c>
      <c r="AD1800" s="7">
        <v>0</v>
      </c>
      <c r="AE1800" s="7">
        <v>-4716056.1043210849</v>
      </c>
      <c r="AF1800" s="7">
        <v>36294820.379178919</v>
      </c>
      <c r="AG1800" s="7">
        <v>15142334.752</v>
      </c>
      <c r="AH1800" s="7">
        <v>0</v>
      </c>
      <c r="AI1800" s="7">
        <v>16752654</v>
      </c>
      <c r="AJ1800" s="7">
        <v>4064815</v>
      </c>
      <c r="AK1800" s="7">
        <v>0</v>
      </c>
      <c r="AL1800" s="7">
        <v>0</v>
      </c>
      <c r="AM1800" s="7">
        <v>483442</v>
      </c>
      <c r="AN1800" s="7">
        <v>0</v>
      </c>
      <c r="AO1800" s="7">
        <v>0</v>
      </c>
      <c r="AP1800" s="7">
        <v>15961953</v>
      </c>
      <c r="AQ1800" s="7">
        <v>1018440</v>
      </c>
      <c r="AR1800" s="7">
        <v>20064619</v>
      </c>
      <c r="AS1800" s="7">
        <v>3285102</v>
      </c>
      <c r="AT1800" s="7">
        <v>0</v>
      </c>
      <c r="AU1800" s="7">
        <v>0</v>
      </c>
      <c r="AV1800" s="7">
        <v>553903</v>
      </c>
      <c r="AW1800" s="7">
        <v>0</v>
      </c>
      <c r="AX1800" s="7">
        <v>0</v>
      </c>
      <c r="AY1800" s="7">
        <v>17687237</v>
      </c>
      <c r="AZ1800" s="7">
        <v>434685</v>
      </c>
      <c r="BA1800" s="7">
        <v>465</v>
      </c>
      <c r="BB1800" s="7">
        <v>0</v>
      </c>
      <c r="BC1800" s="7">
        <v>0</v>
      </c>
      <c r="BD1800" s="7">
        <v>5</v>
      </c>
      <c r="BE1800" s="7">
        <v>0</v>
      </c>
      <c r="BF1800" s="7">
        <v>0</v>
      </c>
      <c r="BG1800" s="7">
        <v>948963.60817495245</v>
      </c>
      <c r="BH1800" s="7">
        <v>10583</v>
      </c>
      <c r="BI1800" s="7">
        <v>355554</v>
      </c>
      <c r="BJ1800" s="7">
        <v>4893539.8474999992</v>
      </c>
      <c r="BK1800" s="7">
        <v>2670475.5133333327</v>
      </c>
      <c r="BL1800" s="7">
        <v>3368568.5533333332</v>
      </c>
      <c r="BM1800" s="7">
        <v>2155120.2300000004</v>
      </c>
      <c r="BN1800" s="130">
        <v>1.5249999999999999</v>
      </c>
      <c r="BO1800" s="131">
        <v>3.7995370000000001E-4</v>
      </c>
      <c r="BP1800" s="161">
        <v>9628.9864659244649</v>
      </c>
      <c r="BQ1800" s="162">
        <v>18293141</v>
      </c>
      <c r="BR1800" s="161">
        <v>801456</v>
      </c>
      <c r="BS1800" s="163">
        <v>3470912.8911789227</v>
      </c>
      <c r="BT1800" s="163">
        <v>0</v>
      </c>
      <c r="BU1800" s="161">
        <v>32823907.489999998</v>
      </c>
      <c r="BV1800" s="161">
        <v>15142334.75</v>
      </c>
      <c r="BW1800" s="165">
        <v>0</v>
      </c>
      <c r="BX1800" s="161">
        <v>801456</v>
      </c>
    </row>
    <row r="1801" spans="1:76" ht="14.45" x14ac:dyDescent="0.3">
      <c r="A1801" s="164" t="s">
        <v>31</v>
      </c>
      <c r="B1801" s="6" t="s">
        <v>191</v>
      </c>
      <c r="C1801" s="6" t="s">
        <v>77</v>
      </c>
      <c r="D1801" s="6" t="s">
        <v>42</v>
      </c>
      <c r="E1801" s="6" t="s">
        <v>40</v>
      </c>
      <c r="F1801" s="24" t="str">
        <f>+Tabela1[[#This Row],[WK]]&amp;Tabela1[[#This Row],[PK]]&amp;Tabela1[[#This Row],[GK]]</f>
        <v>240905</v>
      </c>
      <c r="G1801" s="6" t="s">
        <v>1712</v>
      </c>
      <c r="H1801" s="7">
        <v>248888274.84959978</v>
      </c>
      <c r="I1801" s="8">
        <v>1.371</v>
      </c>
      <c r="J1801" s="7">
        <v>341225824.81999999</v>
      </c>
      <c r="K1801" s="8">
        <v>7.0000000000000007E-2</v>
      </c>
      <c r="L1801" s="7">
        <v>23885807.737400003</v>
      </c>
      <c r="M1801" s="7">
        <v>15254189.737400003</v>
      </c>
      <c r="N1801" s="9">
        <v>1.767245693379851</v>
      </c>
      <c r="O1801" s="7">
        <v>5982867</v>
      </c>
      <c r="P1801" s="8">
        <v>1.2949999999999999</v>
      </c>
      <c r="Q1801" s="7">
        <v>7747813</v>
      </c>
      <c r="R1801" s="8">
        <v>1.6E-2</v>
      </c>
      <c r="S1801" s="7">
        <v>123965.008</v>
      </c>
      <c r="T1801" s="7">
        <v>-2798.9919999999984</v>
      </c>
      <c r="U1801" s="9">
        <v>-2.2080338266384766E-2</v>
      </c>
      <c r="V1801" s="7">
        <v>15251390.745400004</v>
      </c>
      <c r="W1801" s="9">
        <v>1.7413479733357147</v>
      </c>
      <c r="X1801" s="7">
        <v>24576267.251477547</v>
      </c>
      <c r="Y1801" s="7">
        <v>3875236</v>
      </c>
      <c r="Z1801" s="7">
        <v>577987.87</v>
      </c>
      <c r="AA1801" s="7">
        <v>1072515.3814775471</v>
      </c>
      <c r="AB1801" s="7">
        <v>16542292</v>
      </c>
      <c r="AC1801" s="7">
        <v>2508236</v>
      </c>
      <c r="AD1801" s="7">
        <v>9324876.5060775429</v>
      </c>
      <c r="AE1801" s="7">
        <v>0</v>
      </c>
      <c r="AF1801" s="7">
        <v>23885807.737400003</v>
      </c>
      <c r="AG1801" s="7">
        <v>123965.008</v>
      </c>
      <c r="AH1801" s="7">
        <v>9324876.5060775429</v>
      </c>
      <c r="AI1801" s="7">
        <v>7206841</v>
      </c>
      <c r="AJ1801" s="7">
        <v>129245</v>
      </c>
      <c r="AK1801" s="7">
        <v>6676481</v>
      </c>
      <c r="AL1801" s="7">
        <v>0</v>
      </c>
      <c r="AM1801" s="7">
        <v>481973</v>
      </c>
      <c r="AN1801" s="7">
        <v>0</v>
      </c>
      <c r="AO1801" s="7">
        <v>0</v>
      </c>
      <c r="AP1801" s="7">
        <v>13136873</v>
      </c>
      <c r="AQ1801" s="7">
        <v>799635</v>
      </c>
      <c r="AR1801" s="7">
        <v>8631618</v>
      </c>
      <c r="AS1801" s="7">
        <v>126764</v>
      </c>
      <c r="AT1801" s="7">
        <v>7673517</v>
      </c>
      <c r="AU1801" s="7">
        <v>180609</v>
      </c>
      <c r="AV1801" s="7">
        <v>520007</v>
      </c>
      <c r="AW1801" s="7">
        <v>0</v>
      </c>
      <c r="AX1801" s="7">
        <v>0</v>
      </c>
      <c r="AY1801" s="7">
        <v>15108211</v>
      </c>
      <c r="AZ1801" s="7">
        <v>329258</v>
      </c>
      <c r="BA1801" s="7">
        <v>577987.87</v>
      </c>
      <c r="BB1801" s="7">
        <v>0</v>
      </c>
      <c r="BC1801" s="7">
        <v>7.6</v>
      </c>
      <c r="BD1801" s="7">
        <v>6189.59</v>
      </c>
      <c r="BE1801" s="7">
        <v>0</v>
      </c>
      <c r="BF1801" s="7">
        <v>0</v>
      </c>
      <c r="BG1801" s="7">
        <v>729006.38147754711</v>
      </c>
      <c r="BH1801" s="7">
        <v>8130</v>
      </c>
      <c r="BI1801" s="7">
        <v>343509</v>
      </c>
      <c r="BJ1801" s="7">
        <v>4727791.8891666662</v>
      </c>
      <c r="BK1801" s="7">
        <v>1690391.6166666658</v>
      </c>
      <c r="BL1801" s="7">
        <v>4062135.6833333336</v>
      </c>
      <c r="BM1801" s="7">
        <v>4025329.7233333341</v>
      </c>
      <c r="BN1801" s="130">
        <v>0.86399999999999999</v>
      </c>
      <c r="BO1801" s="131">
        <v>3.1203140000000002E-4</v>
      </c>
      <c r="BP1801" s="161">
        <v>7907.0947672694347</v>
      </c>
      <c r="BQ1801" s="162">
        <v>16542292</v>
      </c>
      <c r="BR1801" s="161">
        <v>434619</v>
      </c>
      <c r="BS1801" s="163">
        <v>0</v>
      </c>
      <c r="BT1801" s="163">
        <v>2169953.748522453</v>
      </c>
      <c r="BU1801" s="161">
        <v>23885807.739999998</v>
      </c>
      <c r="BV1801" s="161">
        <v>123965.01</v>
      </c>
      <c r="BW1801" s="165">
        <v>11494830.258522453</v>
      </c>
      <c r="BX1801" s="161">
        <v>434619</v>
      </c>
    </row>
    <row r="1802" spans="1:76" ht="14.45" x14ac:dyDescent="0.3">
      <c r="A1802" s="164" t="s">
        <v>31</v>
      </c>
      <c r="B1802" s="6" t="s">
        <v>191</v>
      </c>
      <c r="C1802" s="6" t="s">
        <v>90</v>
      </c>
      <c r="D1802" s="6" t="s">
        <v>33</v>
      </c>
      <c r="E1802" s="6" t="s">
        <v>36</v>
      </c>
      <c r="F1802" s="24" t="str">
        <f>+Tabela1[[#This Row],[WK]]&amp;Tabela1[[#This Row],[PK]]&amp;Tabela1[[#This Row],[GK]]</f>
        <v>241001</v>
      </c>
      <c r="G1802" s="6" t="s">
        <v>1713</v>
      </c>
      <c r="H1802" s="7">
        <v>269845105.71619934</v>
      </c>
      <c r="I1802" s="8">
        <v>1.371</v>
      </c>
      <c r="J1802" s="7">
        <v>369957639.94</v>
      </c>
      <c r="K1802" s="8">
        <v>7.0000000000000007E-2</v>
      </c>
      <c r="L1802" s="7">
        <v>25897034.795800004</v>
      </c>
      <c r="M1802" s="7">
        <v>12661053.795800004</v>
      </c>
      <c r="N1802" s="9">
        <v>0.95656330995035455</v>
      </c>
      <c r="O1802" s="7">
        <v>68680946</v>
      </c>
      <c r="P1802" s="8">
        <v>1.2949999999999999</v>
      </c>
      <c r="Q1802" s="7">
        <v>88941825</v>
      </c>
      <c r="R1802" s="8">
        <v>1.6E-2</v>
      </c>
      <c r="S1802" s="7">
        <v>1423069.2</v>
      </c>
      <c r="T1802" s="7">
        <v>520402.19999999995</v>
      </c>
      <c r="U1802" s="9">
        <v>0.5765162568256067</v>
      </c>
      <c r="V1802" s="7">
        <v>13181455.995800003</v>
      </c>
      <c r="W1802" s="9">
        <v>0.93229960854814431</v>
      </c>
      <c r="X1802" s="7">
        <v>21676777.851427671</v>
      </c>
      <c r="Y1802" s="7">
        <v>0</v>
      </c>
      <c r="Z1802" s="7">
        <v>180664.125</v>
      </c>
      <c r="AA1802" s="7">
        <v>1201508.726427672</v>
      </c>
      <c r="AB1802" s="7">
        <v>20294605</v>
      </c>
      <c r="AC1802" s="7">
        <v>0</v>
      </c>
      <c r="AD1802" s="7">
        <v>8495321.8556276672</v>
      </c>
      <c r="AE1802" s="7">
        <v>0</v>
      </c>
      <c r="AF1802" s="7">
        <v>25897034.795800004</v>
      </c>
      <c r="AG1802" s="7">
        <v>1423069.2</v>
      </c>
      <c r="AH1802" s="7">
        <v>8495321.8556276672</v>
      </c>
      <c r="AI1802" s="7">
        <v>11051185</v>
      </c>
      <c r="AJ1802" s="7">
        <v>679617</v>
      </c>
      <c r="AK1802" s="7">
        <v>0</v>
      </c>
      <c r="AL1802" s="7">
        <v>0</v>
      </c>
      <c r="AM1802" s="7">
        <v>976950</v>
      </c>
      <c r="AN1802" s="7">
        <v>0</v>
      </c>
      <c r="AO1802" s="7">
        <v>0</v>
      </c>
      <c r="AP1802" s="7">
        <v>16008440</v>
      </c>
      <c r="AQ1802" s="7">
        <v>1090049</v>
      </c>
      <c r="AR1802" s="7">
        <v>13235981</v>
      </c>
      <c r="AS1802" s="7">
        <v>902667</v>
      </c>
      <c r="AT1802" s="7">
        <v>0</v>
      </c>
      <c r="AU1802" s="7">
        <v>0</v>
      </c>
      <c r="AV1802" s="7">
        <v>575766</v>
      </c>
      <c r="AW1802" s="7">
        <v>0</v>
      </c>
      <c r="AX1802" s="7">
        <v>0</v>
      </c>
      <c r="AY1802" s="7">
        <v>17787242</v>
      </c>
      <c r="AZ1802" s="7">
        <v>486588</v>
      </c>
      <c r="BA1802" s="7">
        <v>180664.125</v>
      </c>
      <c r="BB1802" s="7">
        <v>0</v>
      </c>
      <c r="BC1802" s="7">
        <v>0</v>
      </c>
      <c r="BD1802" s="7">
        <v>0</v>
      </c>
      <c r="BE1802" s="7">
        <v>3885.25</v>
      </c>
      <c r="BF1802" s="7">
        <v>0</v>
      </c>
      <c r="BG1802" s="7">
        <v>593875.72642767208</v>
      </c>
      <c r="BH1802" s="7">
        <v>6623</v>
      </c>
      <c r="BI1802" s="7">
        <v>607633</v>
      </c>
      <c r="BJ1802" s="7">
        <v>8362817.4833333325</v>
      </c>
      <c r="BK1802" s="7">
        <v>7330374.5099999998</v>
      </c>
      <c r="BL1802" s="7">
        <v>424817.69</v>
      </c>
      <c r="BM1802" s="7">
        <v>3280136.5133333337</v>
      </c>
      <c r="BN1802" s="130">
        <v>1.1359999999999999</v>
      </c>
      <c r="BO1802" s="131">
        <v>3.158231E-4</v>
      </c>
      <c r="BP1802" s="161">
        <v>8003.1445075779084</v>
      </c>
      <c r="BQ1802" s="162">
        <v>20294605</v>
      </c>
      <c r="BR1802" s="161">
        <v>511828</v>
      </c>
      <c r="BS1802" s="163">
        <v>0</v>
      </c>
      <c r="BT1802" s="163">
        <v>0</v>
      </c>
      <c r="BU1802" s="161">
        <v>25897034.800000001</v>
      </c>
      <c r="BV1802" s="161">
        <v>1423069.2</v>
      </c>
      <c r="BW1802" s="165">
        <v>8495321.8599999994</v>
      </c>
      <c r="BX1802" s="161">
        <v>511828</v>
      </c>
    </row>
    <row r="1803" spans="1:76" ht="14.45" x14ac:dyDescent="0.3">
      <c r="A1803" s="164" t="s">
        <v>31</v>
      </c>
      <c r="B1803" s="6" t="s">
        <v>191</v>
      </c>
      <c r="C1803" s="6" t="s">
        <v>90</v>
      </c>
      <c r="D1803" s="6" t="s">
        <v>32</v>
      </c>
      <c r="E1803" s="6" t="s">
        <v>36</v>
      </c>
      <c r="F1803" s="24" t="str">
        <f>+Tabela1[[#This Row],[WK]]&amp;Tabela1[[#This Row],[PK]]&amp;Tabela1[[#This Row],[GK]]</f>
        <v>241002</v>
      </c>
      <c r="G1803" s="6" t="s">
        <v>1714</v>
      </c>
      <c r="H1803" s="7">
        <v>205504767.84599963</v>
      </c>
      <c r="I1803" s="8">
        <v>1.371</v>
      </c>
      <c r="J1803" s="7">
        <v>281747036.72000003</v>
      </c>
      <c r="K1803" s="8">
        <v>7.0000000000000007E-2</v>
      </c>
      <c r="L1803" s="7">
        <v>19722292.570400003</v>
      </c>
      <c r="M1803" s="7">
        <v>10094294.570400003</v>
      </c>
      <c r="N1803" s="9">
        <v>1.048431311514606</v>
      </c>
      <c r="O1803" s="7">
        <v>10655638</v>
      </c>
      <c r="P1803" s="8">
        <v>1.2949999999999999</v>
      </c>
      <c r="Q1803" s="7">
        <v>13799051</v>
      </c>
      <c r="R1803" s="8">
        <v>1.6E-2</v>
      </c>
      <c r="S1803" s="7">
        <v>220784.81599999999</v>
      </c>
      <c r="T1803" s="7">
        <v>73798.815999999992</v>
      </c>
      <c r="U1803" s="9">
        <v>0.5020805791027716</v>
      </c>
      <c r="V1803" s="7">
        <v>10168093.386400003</v>
      </c>
      <c r="W1803" s="9">
        <v>1.0402158598315867</v>
      </c>
      <c r="X1803" s="7">
        <v>10897191.287720768</v>
      </c>
      <c r="Y1803" s="7">
        <v>0</v>
      </c>
      <c r="Z1803" s="7">
        <v>0</v>
      </c>
      <c r="AA1803" s="7">
        <v>846353.28772076825</v>
      </c>
      <c r="AB1803" s="7">
        <v>10035898</v>
      </c>
      <c r="AC1803" s="7">
        <v>14940</v>
      </c>
      <c r="AD1803" s="7">
        <v>729097.90132076445</v>
      </c>
      <c r="AE1803" s="7">
        <v>0</v>
      </c>
      <c r="AF1803" s="7">
        <v>19722292.570400003</v>
      </c>
      <c r="AG1803" s="7">
        <v>220784.81599999999</v>
      </c>
      <c r="AH1803" s="7">
        <v>729097.90132076445</v>
      </c>
      <c r="AI1803" s="7">
        <v>8038753</v>
      </c>
      <c r="AJ1803" s="7">
        <v>136773</v>
      </c>
      <c r="AK1803" s="7">
        <v>358259</v>
      </c>
      <c r="AL1803" s="7">
        <v>0</v>
      </c>
      <c r="AM1803" s="7">
        <v>191876</v>
      </c>
      <c r="AN1803" s="7">
        <v>0</v>
      </c>
      <c r="AO1803" s="7">
        <v>0</v>
      </c>
      <c r="AP1803" s="7">
        <v>7782691</v>
      </c>
      <c r="AQ1803" s="7">
        <v>525133</v>
      </c>
      <c r="AR1803" s="7">
        <v>9627998</v>
      </c>
      <c r="AS1803" s="7">
        <v>146986</v>
      </c>
      <c r="AT1803" s="7">
        <v>330514</v>
      </c>
      <c r="AU1803" s="7">
        <v>0</v>
      </c>
      <c r="AV1803" s="7">
        <v>815588</v>
      </c>
      <c r="AW1803" s="7">
        <v>0</v>
      </c>
      <c r="AX1803" s="7">
        <v>0</v>
      </c>
      <c r="AY1803" s="7">
        <v>8965190</v>
      </c>
      <c r="AZ1803" s="7">
        <v>217343</v>
      </c>
      <c r="BA1803" s="7">
        <v>0</v>
      </c>
      <c r="BB1803" s="7">
        <v>0</v>
      </c>
      <c r="BC1803" s="7">
        <v>0</v>
      </c>
      <c r="BD1803" s="7">
        <v>0</v>
      </c>
      <c r="BE1803" s="7">
        <v>0</v>
      </c>
      <c r="BF1803" s="7">
        <v>0</v>
      </c>
      <c r="BG1803" s="7">
        <v>457579.28772076819</v>
      </c>
      <c r="BH1803" s="7">
        <v>5103</v>
      </c>
      <c r="BI1803" s="7">
        <v>388774</v>
      </c>
      <c r="BJ1803" s="7">
        <v>5350782.0266666673</v>
      </c>
      <c r="BK1803" s="7">
        <v>3598958.3966666674</v>
      </c>
      <c r="BL1803" s="7">
        <v>269917.14333333337</v>
      </c>
      <c r="BM1803" s="7">
        <v>6467460.2333333334</v>
      </c>
      <c r="BN1803" s="130">
        <v>1.2370000000000001</v>
      </c>
      <c r="BO1803" s="131">
        <v>1.759276E-4</v>
      </c>
      <c r="BP1803" s="161">
        <v>4458.3087793183104</v>
      </c>
      <c r="BQ1803" s="162">
        <v>10035898</v>
      </c>
      <c r="BR1803" s="161">
        <v>363881</v>
      </c>
      <c r="BS1803" s="163">
        <v>0</v>
      </c>
      <c r="BT1803" s="163">
        <v>1295324.7122792341</v>
      </c>
      <c r="BU1803" s="161">
        <v>19722292.57</v>
      </c>
      <c r="BV1803" s="161">
        <v>220784.82</v>
      </c>
      <c r="BW1803" s="165">
        <v>2024422.612279234</v>
      </c>
      <c r="BX1803" s="161">
        <v>363881</v>
      </c>
    </row>
    <row r="1804" spans="1:76" ht="14.45" x14ac:dyDescent="0.3">
      <c r="A1804" s="164" t="s">
        <v>31</v>
      </c>
      <c r="B1804" s="6" t="s">
        <v>191</v>
      </c>
      <c r="C1804" s="6" t="s">
        <v>90</v>
      </c>
      <c r="D1804" s="6" t="s">
        <v>37</v>
      </c>
      <c r="E1804" s="6" t="s">
        <v>36</v>
      </c>
      <c r="F1804" s="24" t="str">
        <f>+Tabela1[[#This Row],[WK]]&amp;Tabela1[[#This Row],[PK]]&amp;Tabela1[[#This Row],[GK]]</f>
        <v>241003</v>
      </c>
      <c r="G1804" s="6" t="s">
        <v>1715</v>
      </c>
      <c r="H1804" s="7">
        <v>626260146.5071981</v>
      </c>
      <c r="I1804" s="8">
        <v>1.371</v>
      </c>
      <c r="J1804" s="7">
        <v>858602660.86000001</v>
      </c>
      <c r="K1804" s="8">
        <v>7.0000000000000007E-2</v>
      </c>
      <c r="L1804" s="7">
        <v>60102186.260200009</v>
      </c>
      <c r="M1804" s="7">
        <v>37884608.260200009</v>
      </c>
      <c r="N1804" s="9">
        <v>1.7051637338777434</v>
      </c>
      <c r="O1804" s="7">
        <v>34439741</v>
      </c>
      <c r="P1804" s="8">
        <v>1.2949999999999999</v>
      </c>
      <c r="Q1804" s="7">
        <v>44599465</v>
      </c>
      <c r="R1804" s="8">
        <v>1.6E-2</v>
      </c>
      <c r="S1804" s="7">
        <v>713591.44000000006</v>
      </c>
      <c r="T1804" s="7">
        <v>107562.44000000006</v>
      </c>
      <c r="U1804" s="9">
        <v>0.1774872819617544</v>
      </c>
      <c r="V1804" s="7">
        <v>37992170.700200006</v>
      </c>
      <c r="W1804" s="9">
        <v>1.6645997584956667</v>
      </c>
      <c r="X1804" s="7">
        <v>48890108.649600849</v>
      </c>
      <c r="Y1804" s="7">
        <v>0</v>
      </c>
      <c r="Z1804" s="7">
        <v>40438.26</v>
      </c>
      <c r="AA1804" s="7">
        <v>2269694.3896008451</v>
      </c>
      <c r="AB1804" s="7">
        <v>42077733</v>
      </c>
      <c r="AC1804" s="7">
        <v>4502243</v>
      </c>
      <c r="AD1804" s="7">
        <v>10897937.949400838</v>
      </c>
      <c r="AE1804" s="7">
        <v>0</v>
      </c>
      <c r="AF1804" s="7">
        <v>60102186.260200009</v>
      </c>
      <c r="AG1804" s="7">
        <v>713591.44000000006</v>
      </c>
      <c r="AH1804" s="7">
        <v>10897937.949400838</v>
      </c>
      <c r="AI1804" s="7">
        <v>18550235</v>
      </c>
      <c r="AJ1804" s="7">
        <v>351563</v>
      </c>
      <c r="AK1804" s="7">
        <v>6816209</v>
      </c>
      <c r="AL1804" s="7">
        <v>64392</v>
      </c>
      <c r="AM1804" s="7">
        <v>740031</v>
      </c>
      <c r="AN1804" s="7">
        <v>0</v>
      </c>
      <c r="AO1804" s="7">
        <v>0</v>
      </c>
      <c r="AP1804" s="7">
        <v>34864737</v>
      </c>
      <c r="AQ1804" s="7">
        <v>2243751</v>
      </c>
      <c r="AR1804" s="7">
        <v>22217578</v>
      </c>
      <c r="AS1804" s="7">
        <v>606029</v>
      </c>
      <c r="AT1804" s="7">
        <v>8089147</v>
      </c>
      <c r="AU1804" s="7">
        <v>70070</v>
      </c>
      <c r="AV1804" s="7">
        <v>804276</v>
      </c>
      <c r="AW1804" s="7">
        <v>0</v>
      </c>
      <c r="AX1804" s="7">
        <v>0</v>
      </c>
      <c r="AY1804" s="7">
        <v>37461229</v>
      </c>
      <c r="AZ1804" s="7">
        <v>916407</v>
      </c>
      <c r="BA1804" s="7">
        <v>40438.26</v>
      </c>
      <c r="BB1804" s="7">
        <v>0</v>
      </c>
      <c r="BC1804" s="7">
        <v>0</v>
      </c>
      <c r="BD1804" s="7">
        <v>0</v>
      </c>
      <c r="BE1804" s="7">
        <v>869.64</v>
      </c>
      <c r="BF1804" s="7">
        <v>0</v>
      </c>
      <c r="BG1804" s="7">
        <v>1441065.3896008448</v>
      </c>
      <c r="BH1804" s="7">
        <v>16071</v>
      </c>
      <c r="BI1804" s="7">
        <v>828629</v>
      </c>
      <c r="BJ1804" s="7">
        <v>11404522.543333337</v>
      </c>
      <c r="BK1804" s="7">
        <v>9612370.2533333357</v>
      </c>
      <c r="BL1804" s="7">
        <v>1641773.8433333335</v>
      </c>
      <c r="BM1804" s="7">
        <v>3885061.4733333327</v>
      </c>
      <c r="BN1804" s="130">
        <v>1.0589999999999999</v>
      </c>
      <c r="BO1804" s="131">
        <v>6.1090579999999997E-4</v>
      </c>
      <c r="BP1804" s="161">
        <v>15481.016997843852</v>
      </c>
      <c r="BQ1804" s="162">
        <v>42077733</v>
      </c>
      <c r="BR1804" s="161">
        <v>838943</v>
      </c>
      <c r="BS1804" s="163">
        <v>0</v>
      </c>
      <c r="BT1804" s="163">
        <v>2789963.2099999934</v>
      </c>
      <c r="BU1804" s="161">
        <v>60102186.259999998</v>
      </c>
      <c r="BV1804" s="161">
        <v>713591.44</v>
      </c>
      <c r="BW1804" s="165">
        <v>13687901.159999993</v>
      </c>
      <c r="BX1804" s="161">
        <v>838943</v>
      </c>
    </row>
    <row r="1805" spans="1:76" ht="14.45" x14ac:dyDescent="0.3">
      <c r="A1805" s="164" t="s">
        <v>31</v>
      </c>
      <c r="B1805" s="6" t="s">
        <v>191</v>
      </c>
      <c r="C1805" s="6" t="s">
        <v>90</v>
      </c>
      <c r="D1805" s="6" t="s">
        <v>39</v>
      </c>
      <c r="E1805" s="6" t="s">
        <v>36</v>
      </c>
      <c r="F1805" s="24" t="str">
        <f>+Tabela1[[#This Row],[WK]]&amp;Tabela1[[#This Row],[PK]]&amp;Tabela1[[#This Row],[GK]]</f>
        <v>241004</v>
      </c>
      <c r="G1805" s="6" t="s">
        <v>1716</v>
      </c>
      <c r="H1805" s="7">
        <v>774479822.4226048</v>
      </c>
      <c r="I1805" s="8">
        <v>1.371</v>
      </c>
      <c r="J1805" s="7">
        <v>1061811836.5500001</v>
      </c>
      <c r="K1805" s="8">
        <v>7.0000000000000007E-2</v>
      </c>
      <c r="L1805" s="7">
        <v>74326828.558500007</v>
      </c>
      <c r="M1805" s="7">
        <v>42454694.558500007</v>
      </c>
      <c r="N1805" s="9">
        <v>1.332031754086501</v>
      </c>
      <c r="O1805" s="7">
        <v>111400674</v>
      </c>
      <c r="P1805" s="8">
        <v>1.2949999999999999</v>
      </c>
      <c r="Q1805" s="7">
        <v>144263873</v>
      </c>
      <c r="R1805" s="8">
        <v>1.6E-2</v>
      </c>
      <c r="S1805" s="7">
        <v>2308221.9679999999</v>
      </c>
      <c r="T1805" s="7">
        <v>-13603486.032</v>
      </c>
      <c r="U1805" s="9">
        <v>-0.85493562551550084</v>
      </c>
      <c r="V1805" s="7">
        <v>28851208.526500002</v>
      </c>
      <c r="W1805" s="9">
        <v>0.60378586817066748</v>
      </c>
      <c r="X1805" s="7">
        <v>61456976.833697863</v>
      </c>
      <c r="Y1805" s="7">
        <v>0</v>
      </c>
      <c r="Z1805" s="7">
        <v>0</v>
      </c>
      <c r="AA1805" s="7">
        <v>3389917.8336978611</v>
      </c>
      <c r="AB1805" s="7">
        <v>53164219</v>
      </c>
      <c r="AC1805" s="7">
        <v>4902840</v>
      </c>
      <c r="AD1805" s="7">
        <v>32605768.307197854</v>
      </c>
      <c r="AE1805" s="7">
        <v>-10825978.803251114</v>
      </c>
      <c r="AF1805" s="7">
        <v>74326828.558500007</v>
      </c>
      <c r="AG1805" s="7">
        <v>2308221.9679999999</v>
      </c>
      <c r="AH1805" s="7">
        <v>21779789.50394674</v>
      </c>
      <c r="AI1805" s="7">
        <v>26611162</v>
      </c>
      <c r="AJ1805" s="7">
        <v>2286363</v>
      </c>
      <c r="AK1805" s="7">
        <v>0</v>
      </c>
      <c r="AL1805" s="7">
        <v>27345</v>
      </c>
      <c r="AM1805" s="7">
        <v>1490765</v>
      </c>
      <c r="AN1805" s="7">
        <v>0</v>
      </c>
      <c r="AO1805" s="7">
        <v>0</v>
      </c>
      <c r="AP1805" s="7">
        <v>46694435</v>
      </c>
      <c r="AQ1805" s="7">
        <v>2267621</v>
      </c>
      <c r="AR1805" s="7">
        <v>31872134</v>
      </c>
      <c r="AS1805" s="7">
        <v>15911708</v>
      </c>
      <c r="AT1805" s="7">
        <v>0</v>
      </c>
      <c r="AU1805" s="7">
        <v>77242</v>
      </c>
      <c r="AV1805" s="7">
        <v>1036348</v>
      </c>
      <c r="AW1805" s="7">
        <v>0</v>
      </c>
      <c r="AX1805" s="7">
        <v>-1448849</v>
      </c>
      <c r="AY1805" s="7">
        <v>47865707</v>
      </c>
      <c r="AZ1805" s="7">
        <v>991018</v>
      </c>
      <c r="BA1805" s="7">
        <v>0</v>
      </c>
      <c r="BB1805" s="7">
        <v>0</v>
      </c>
      <c r="BC1805" s="7">
        <v>0</v>
      </c>
      <c r="BD1805" s="7">
        <v>0</v>
      </c>
      <c r="BE1805" s="7">
        <v>0</v>
      </c>
      <c r="BF1805" s="7">
        <v>0</v>
      </c>
      <c r="BG1805" s="7">
        <v>1574133.8336978613</v>
      </c>
      <c r="BH1805" s="7">
        <v>17555</v>
      </c>
      <c r="BI1805" s="7">
        <v>1815784</v>
      </c>
      <c r="BJ1805" s="7">
        <v>24990785.974166673</v>
      </c>
      <c r="BK1805" s="7">
        <v>21269332.056666672</v>
      </c>
      <c r="BL1805" s="7">
        <v>4476321.72</v>
      </c>
      <c r="BM1805" s="7">
        <v>5933172.2300000004</v>
      </c>
      <c r="BN1805" s="130">
        <v>1.49</v>
      </c>
      <c r="BO1805" s="131">
        <v>6.9681059999999995E-4</v>
      </c>
      <c r="BP1805" s="161">
        <v>17658.144444835918</v>
      </c>
      <c r="BQ1805" s="162">
        <v>53164219</v>
      </c>
      <c r="BR1805" s="161">
        <v>1135128</v>
      </c>
      <c r="BS1805" s="163">
        <v>0</v>
      </c>
      <c r="BT1805" s="163">
        <v>2525595.6400000006</v>
      </c>
      <c r="BU1805" s="161">
        <v>74326828.560000002</v>
      </c>
      <c r="BV1805" s="161">
        <v>2308221.9700000002</v>
      </c>
      <c r="BW1805" s="165">
        <v>24305385.140000001</v>
      </c>
      <c r="BX1805" s="161">
        <v>1135128</v>
      </c>
    </row>
    <row r="1806" spans="1:76" ht="14.45" x14ac:dyDescent="0.3">
      <c r="A1806" s="164" t="s">
        <v>31</v>
      </c>
      <c r="B1806" s="6" t="s">
        <v>191</v>
      </c>
      <c r="C1806" s="6" t="s">
        <v>90</v>
      </c>
      <c r="D1806" s="6" t="s">
        <v>42</v>
      </c>
      <c r="E1806" s="6" t="s">
        <v>40</v>
      </c>
      <c r="F1806" s="24" t="str">
        <f>+Tabela1[[#This Row],[WK]]&amp;Tabela1[[#This Row],[PK]]&amp;Tabela1[[#This Row],[GK]]</f>
        <v>241005</v>
      </c>
      <c r="G1806" s="6" t="s">
        <v>1717</v>
      </c>
      <c r="H1806" s="7">
        <v>2100220950.6407771</v>
      </c>
      <c r="I1806" s="8">
        <v>1.371</v>
      </c>
      <c r="J1806" s="7">
        <v>2879402923.3299999</v>
      </c>
      <c r="K1806" s="8">
        <v>7.0000000000000007E-2</v>
      </c>
      <c r="L1806" s="7">
        <v>201558204.6331</v>
      </c>
      <c r="M1806" s="7">
        <v>108140510.6331</v>
      </c>
      <c r="N1806" s="9">
        <v>1.1576020130950782</v>
      </c>
      <c r="O1806" s="7">
        <v>377798963</v>
      </c>
      <c r="P1806" s="8">
        <v>1.2949999999999999</v>
      </c>
      <c r="Q1806" s="7">
        <v>489249657</v>
      </c>
      <c r="R1806" s="8">
        <v>1.6E-2</v>
      </c>
      <c r="S1806" s="7">
        <v>7827994.5120000001</v>
      </c>
      <c r="T1806" s="7">
        <v>3845994.5120000001</v>
      </c>
      <c r="U1806" s="9">
        <v>0.96584493018583628</v>
      </c>
      <c r="V1806" s="7">
        <v>111986505.1451</v>
      </c>
      <c r="W1806" s="9">
        <v>1.1497623919136748</v>
      </c>
      <c r="X1806" s="7">
        <v>138868542.62420231</v>
      </c>
      <c r="Y1806" s="7">
        <v>0</v>
      </c>
      <c r="Z1806" s="7">
        <v>247918.935</v>
      </c>
      <c r="AA1806" s="7">
        <v>7755438.6892023012</v>
      </c>
      <c r="AB1806" s="7">
        <v>130865185</v>
      </c>
      <c r="AC1806" s="7">
        <v>0</v>
      </c>
      <c r="AD1806" s="7">
        <v>26882037.479102306</v>
      </c>
      <c r="AE1806" s="7">
        <v>0</v>
      </c>
      <c r="AF1806" s="7">
        <v>201558204.6331</v>
      </c>
      <c r="AG1806" s="7">
        <v>7827994.5120000001</v>
      </c>
      <c r="AH1806" s="7">
        <v>26882037.479102306</v>
      </c>
      <c r="AI1806" s="7">
        <v>77997710</v>
      </c>
      <c r="AJ1806" s="7">
        <v>4028929</v>
      </c>
      <c r="AK1806" s="7">
        <v>3730041</v>
      </c>
      <c r="AL1806" s="7">
        <v>112960</v>
      </c>
      <c r="AM1806" s="7">
        <v>2132242</v>
      </c>
      <c r="AN1806" s="7">
        <v>0</v>
      </c>
      <c r="AO1806" s="7">
        <v>0</v>
      </c>
      <c r="AP1806" s="7">
        <v>104509328</v>
      </c>
      <c r="AQ1806" s="7">
        <v>6898342</v>
      </c>
      <c r="AR1806" s="7">
        <v>93417694</v>
      </c>
      <c r="AS1806" s="7">
        <v>3982000</v>
      </c>
      <c r="AT1806" s="7">
        <v>2884309</v>
      </c>
      <c r="AU1806" s="7">
        <v>206596</v>
      </c>
      <c r="AV1806" s="7">
        <v>2342487</v>
      </c>
      <c r="AW1806" s="7">
        <v>0</v>
      </c>
      <c r="AX1806" s="7">
        <v>0</v>
      </c>
      <c r="AY1806" s="7">
        <v>119813404</v>
      </c>
      <c r="AZ1806" s="7">
        <v>2864381</v>
      </c>
      <c r="BA1806" s="7">
        <v>247918.935</v>
      </c>
      <c r="BB1806" s="7">
        <v>0</v>
      </c>
      <c r="BC1806" s="7">
        <v>746.76</v>
      </c>
      <c r="BD1806" s="7">
        <v>0</v>
      </c>
      <c r="BE1806" s="7">
        <v>353.19</v>
      </c>
      <c r="BF1806" s="7">
        <v>0</v>
      </c>
      <c r="BG1806" s="7">
        <v>4725808.6892023012</v>
      </c>
      <c r="BH1806" s="7">
        <v>52703</v>
      </c>
      <c r="BI1806" s="7">
        <v>3029630</v>
      </c>
      <c r="BJ1806" s="7">
        <v>41696876.133333348</v>
      </c>
      <c r="BK1806" s="7">
        <v>30451581.810000017</v>
      </c>
      <c r="BL1806" s="7">
        <v>11834100.046666667</v>
      </c>
      <c r="BM1806" s="7">
        <v>21312977.199999996</v>
      </c>
      <c r="BN1806" s="130">
        <v>1.083</v>
      </c>
      <c r="BO1806" s="131">
        <v>2.1027081E-3</v>
      </c>
      <c r="BP1806" s="161">
        <v>53285.594472382079</v>
      </c>
      <c r="BQ1806" s="162">
        <v>130865185</v>
      </c>
      <c r="BR1806" s="161">
        <v>2950902</v>
      </c>
      <c r="BS1806" s="163">
        <v>0</v>
      </c>
      <c r="BT1806" s="163">
        <v>0</v>
      </c>
      <c r="BU1806" s="161">
        <v>201558204.63</v>
      </c>
      <c r="BV1806" s="161">
        <v>7827994.5099999998</v>
      </c>
      <c r="BW1806" s="165">
        <v>26882037.48</v>
      </c>
      <c r="BX1806" s="161">
        <v>2950902</v>
      </c>
    </row>
    <row r="1807" spans="1:76" ht="14.45" x14ac:dyDescent="0.3">
      <c r="A1807" s="164" t="s">
        <v>31</v>
      </c>
      <c r="B1807" s="6" t="s">
        <v>191</v>
      </c>
      <c r="C1807" s="6" t="s">
        <v>90</v>
      </c>
      <c r="D1807" s="6" t="s">
        <v>44</v>
      </c>
      <c r="E1807" s="6" t="s">
        <v>36</v>
      </c>
      <c r="F1807" s="24" t="str">
        <f>+Tabela1[[#This Row],[WK]]&amp;Tabela1[[#This Row],[PK]]&amp;Tabela1[[#This Row],[GK]]</f>
        <v>241006</v>
      </c>
      <c r="G1807" s="6" t="s">
        <v>1718</v>
      </c>
      <c r="H1807" s="7">
        <v>529622227.24400097</v>
      </c>
      <c r="I1807" s="8">
        <v>1.371</v>
      </c>
      <c r="J1807" s="7">
        <v>726112073.55000007</v>
      </c>
      <c r="K1807" s="8">
        <v>7.0000000000000007E-2</v>
      </c>
      <c r="L1807" s="7">
        <v>50827845.14850001</v>
      </c>
      <c r="M1807" s="7">
        <v>30092918.14850001</v>
      </c>
      <c r="N1807" s="9">
        <v>1.4513153650601234</v>
      </c>
      <c r="O1807" s="7">
        <v>53389556</v>
      </c>
      <c r="P1807" s="8">
        <v>1.2949999999999999</v>
      </c>
      <c r="Q1807" s="7">
        <v>69139475</v>
      </c>
      <c r="R1807" s="8">
        <v>1.6E-2</v>
      </c>
      <c r="S1807" s="7">
        <v>1106231.6000000001</v>
      </c>
      <c r="T1807" s="7">
        <v>47540.600000000093</v>
      </c>
      <c r="U1807" s="9">
        <v>4.4905076174256785E-2</v>
      </c>
      <c r="V1807" s="7">
        <v>30140458.748500012</v>
      </c>
      <c r="W1807" s="9">
        <v>1.3829947257265871</v>
      </c>
      <c r="X1807" s="7">
        <v>32498028.478040166</v>
      </c>
      <c r="Y1807" s="7">
        <v>0</v>
      </c>
      <c r="Z1807" s="7">
        <v>23448.400000000001</v>
      </c>
      <c r="AA1807" s="7">
        <v>1813906.0780401647</v>
      </c>
      <c r="AB1807" s="7">
        <v>30660674</v>
      </c>
      <c r="AC1807" s="7">
        <v>0</v>
      </c>
      <c r="AD1807" s="7">
        <v>2357569.7295401557</v>
      </c>
      <c r="AE1807" s="7">
        <v>0</v>
      </c>
      <c r="AF1807" s="7">
        <v>50827845.14850001</v>
      </c>
      <c r="AG1807" s="7">
        <v>1106231.6000000001</v>
      </c>
      <c r="AH1807" s="7">
        <v>2357569.7295401557</v>
      </c>
      <c r="AI1807" s="7">
        <v>17312318</v>
      </c>
      <c r="AJ1807" s="7">
        <v>861178</v>
      </c>
      <c r="AK1807" s="7">
        <v>710245</v>
      </c>
      <c r="AL1807" s="7">
        <v>0</v>
      </c>
      <c r="AM1807" s="7">
        <v>630128</v>
      </c>
      <c r="AN1807" s="7">
        <v>0</v>
      </c>
      <c r="AO1807" s="7">
        <v>0</v>
      </c>
      <c r="AP1807" s="7">
        <v>23164815</v>
      </c>
      <c r="AQ1807" s="7">
        <v>1698727</v>
      </c>
      <c r="AR1807" s="7">
        <v>20734927</v>
      </c>
      <c r="AS1807" s="7">
        <v>1058691</v>
      </c>
      <c r="AT1807" s="7">
        <v>900931</v>
      </c>
      <c r="AU1807" s="7">
        <v>0</v>
      </c>
      <c r="AV1807" s="7">
        <v>668321</v>
      </c>
      <c r="AW1807" s="7">
        <v>0</v>
      </c>
      <c r="AX1807" s="7">
        <v>0</v>
      </c>
      <c r="AY1807" s="7">
        <v>26935081</v>
      </c>
      <c r="AZ1807" s="7">
        <v>710418</v>
      </c>
      <c r="BA1807" s="7">
        <v>23448.400000000001</v>
      </c>
      <c r="BB1807" s="7">
        <v>0</v>
      </c>
      <c r="BC1807" s="7">
        <v>75.64</v>
      </c>
      <c r="BD1807" s="7">
        <v>0</v>
      </c>
      <c r="BE1807" s="7">
        <v>0</v>
      </c>
      <c r="BF1807" s="7">
        <v>0</v>
      </c>
      <c r="BG1807" s="7">
        <v>1140765.0780401647</v>
      </c>
      <c r="BH1807" s="7">
        <v>12722</v>
      </c>
      <c r="BI1807" s="7">
        <v>673141</v>
      </c>
      <c r="BJ1807" s="7">
        <v>9264553.4725000001</v>
      </c>
      <c r="BK1807" s="7">
        <v>7904227.7500000019</v>
      </c>
      <c r="BL1807" s="7">
        <v>1406182.6066666667</v>
      </c>
      <c r="BM1807" s="7">
        <v>2628937.6766666658</v>
      </c>
      <c r="BN1807" s="130">
        <v>1.23</v>
      </c>
      <c r="BO1807" s="131">
        <v>4.6731270000000002E-4</v>
      </c>
      <c r="BP1807" s="161">
        <v>11842.132565532209</v>
      </c>
      <c r="BQ1807" s="162">
        <v>30660674</v>
      </c>
      <c r="BR1807" s="161">
        <v>680174</v>
      </c>
      <c r="BS1807" s="163">
        <v>0</v>
      </c>
      <c r="BT1807" s="163">
        <v>396896.5219598338</v>
      </c>
      <c r="BU1807" s="161">
        <v>50827845.149999999</v>
      </c>
      <c r="BV1807" s="161">
        <v>1106231.6000000001</v>
      </c>
      <c r="BW1807" s="165">
        <v>2754466.2519598338</v>
      </c>
      <c r="BX1807" s="161">
        <v>680174</v>
      </c>
    </row>
    <row r="1808" spans="1:76" ht="14.45" x14ac:dyDescent="0.3">
      <c r="A1808" s="164" t="s">
        <v>31</v>
      </c>
      <c r="B1808" s="6" t="s">
        <v>191</v>
      </c>
      <c r="C1808" s="6" t="s">
        <v>92</v>
      </c>
      <c r="D1808" s="6" t="s">
        <v>33</v>
      </c>
      <c r="E1808" s="6" t="s">
        <v>34</v>
      </c>
      <c r="F1808" s="24" t="str">
        <f>+Tabela1[[#This Row],[WK]]&amp;Tabela1[[#This Row],[PK]]&amp;Tabela1[[#This Row],[GK]]</f>
        <v>241101</v>
      </c>
      <c r="G1808" s="6" t="s">
        <v>1719</v>
      </c>
      <c r="H1808" s="7">
        <v>1877377632.010994</v>
      </c>
      <c r="I1808" s="8">
        <v>1.371</v>
      </c>
      <c r="J1808" s="7">
        <v>2573884733.4899998</v>
      </c>
      <c r="K1808" s="8">
        <v>7.0000000000000007E-2</v>
      </c>
      <c r="L1808" s="7">
        <v>180171931.3443</v>
      </c>
      <c r="M1808" s="7">
        <v>103893443.3443</v>
      </c>
      <c r="N1808" s="9">
        <v>1.3620280903352464</v>
      </c>
      <c r="O1808" s="7">
        <v>272039709</v>
      </c>
      <c r="P1808" s="8">
        <v>1.2949999999999999</v>
      </c>
      <c r="Q1808" s="7">
        <v>352291423</v>
      </c>
      <c r="R1808" s="8">
        <v>1.6E-2</v>
      </c>
      <c r="S1808" s="7">
        <v>5636662.7680000002</v>
      </c>
      <c r="T1808" s="7">
        <v>-1145576.2319999998</v>
      </c>
      <c r="U1808" s="9">
        <v>-0.16890826642941953</v>
      </c>
      <c r="V1808" s="7">
        <v>102747867.11230001</v>
      </c>
      <c r="W1808" s="9">
        <v>1.2370210425957384</v>
      </c>
      <c r="X1808" s="7">
        <v>84168174.693485096</v>
      </c>
      <c r="Y1808" s="7">
        <v>0</v>
      </c>
      <c r="Z1808" s="7">
        <v>25396.44</v>
      </c>
      <c r="AA1808" s="7">
        <v>6696804.2534850975</v>
      </c>
      <c r="AB1808" s="7">
        <v>77445974</v>
      </c>
      <c r="AC1808" s="7">
        <v>0</v>
      </c>
      <c r="AD1808" s="7">
        <v>0</v>
      </c>
      <c r="AE1808" s="7">
        <v>0</v>
      </c>
      <c r="AF1808" s="7">
        <v>180171931.3443</v>
      </c>
      <c r="AG1808" s="7">
        <v>5636662.7680000002</v>
      </c>
      <c r="AH1808" s="7">
        <v>0</v>
      </c>
      <c r="AI1808" s="7">
        <v>63687585</v>
      </c>
      <c r="AJ1808" s="7">
        <v>7107671</v>
      </c>
      <c r="AK1808" s="7">
        <v>2180394</v>
      </c>
      <c r="AL1808" s="7">
        <v>1233198</v>
      </c>
      <c r="AM1808" s="7">
        <v>2031283</v>
      </c>
      <c r="AN1808" s="7">
        <v>0</v>
      </c>
      <c r="AO1808" s="7">
        <v>0</v>
      </c>
      <c r="AP1808" s="7">
        <v>61701590</v>
      </c>
      <c r="AQ1808" s="7">
        <v>5637226</v>
      </c>
      <c r="AR1808" s="7">
        <v>76278488</v>
      </c>
      <c r="AS1808" s="7">
        <v>6782239</v>
      </c>
      <c r="AT1808" s="7">
        <v>1811232</v>
      </c>
      <c r="AU1808" s="7">
        <v>1512836</v>
      </c>
      <c r="AV1808" s="7">
        <v>2192305</v>
      </c>
      <c r="AW1808" s="7">
        <v>0</v>
      </c>
      <c r="AX1808" s="7">
        <v>0</v>
      </c>
      <c r="AY1808" s="7">
        <v>68492855</v>
      </c>
      <c r="AZ1808" s="7">
        <v>2371306</v>
      </c>
      <c r="BA1808" s="7">
        <v>25396.44</v>
      </c>
      <c r="BB1808" s="7">
        <v>0</v>
      </c>
      <c r="BC1808" s="7">
        <v>81.33</v>
      </c>
      <c r="BD1808" s="7">
        <v>0</v>
      </c>
      <c r="BE1808" s="7">
        <v>3.96</v>
      </c>
      <c r="BF1808" s="7">
        <v>0</v>
      </c>
      <c r="BG1808" s="7">
        <v>4452050.2534850975</v>
      </c>
      <c r="BH1808" s="7">
        <v>49650</v>
      </c>
      <c r="BI1808" s="7">
        <v>2244754</v>
      </c>
      <c r="BJ1808" s="7">
        <v>30894695.861666676</v>
      </c>
      <c r="BK1808" s="7">
        <v>22061652.95000001</v>
      </c>
      <c r="BL1808" s="7">
        <v>3904441.7900000005</v>
      </c>
      <c r="BM1808" s="7">
        <v>27523288.066666663</v>
      </c>
      <c r="BN1808" s="130">
        <v>1.0580000000000001</v>
      </c>
      <c r="BO1808" s="131">
        <v>2.0145457999999998E-3</v>
      </c>
      <c r="BP1808" s="161">
        <v>51051.437492081859</v>
      </c>
      <c r="BQ1808" s="162">
        <v>77445974</v>
      </c>
      <c r="BR1808" s="161">
        <v>2580255</v>
      </c>
      <c r="BS1808" s="163">
        <v>4344496.1923000105</v>
      </c>
      <c r="BT1808" s="163">
        <v>0</v>
      </c>
      <c r="BU1808" s="161">
        <v>175827435.15000001</v>
      </c>
      <c r="BV1808" s="161">
        <v>5636662.7699999996</v>
      </c>
      <c r="BW1808" s="165">
        <v>0</v>
      </c>
      <c r="BX1808" s="161">
        <v>2580255</v>
      </c>
    </row>
    <row r="1809" spans="1:76" ht="14.45" x14ac:dyDescent="0.3">
      <c r="A1809" s="164" t="s">
        <v>31</v>
      </c>
      <c r="B1809" s="6" t="s">
        <v>191</v>
      </c>
      <c r="C1809" s="6" t="s">
        <v>92</v>
      </c>
      <c r="D1809" s="6" t="s">
        <v>32</v>
      </c>
      <c r="E1809" s="6" t="s">
        <v>36</v>
      </c>
      <c r="F1809" s="24" t="str">
        <f>+Tabela1[[#This Row],[WK]]&amp;Tabela1[[#This Row],[PK]]&amp;Tabela1[[#This Row],[GK]]</f>
        <v>241102</v>
      </c>
      <c r="G1809" s="6" t="s">
        <v>1720</v>
      </c>
      <c r="H1809" s="7">
        <v>190836569.13039967</v>
      </c>
      <c r="I1809" s="8">
        <v>1.371</v>
      </c>
      <c r="J1809" s="7">
        <v>261636936.28</v>
      </c>
      <c r="K1809" s="8">
        <v>7.0000000000000007E-2</v>
      </c>
      <c r="L1809" s="7">
        <v>18314585.539600004</v>
      </c>
      <c r="M1809" s="7">
        <v>11631648.539600004</v>
      </c>
      <c r="N1809" s="9">
        <v>1.7404995048733818</v>
      </c>
      <c r="O1809" s="7">
        <v>8366737</v>
      </c>
      <c r="P1809" s="8">
        <v>1.2949999999999999</v>
      </c>
      <c r="Q1809" s="7">
        <v>10834924</v>
      </c>
      <c r="R1809" s="8">
        <v>1.6E-2</v>
      </c>
      <c r="S1809" s="7">
        <v>173358.78400000001</v>
      </c>
      <c r="T1809" s="7">
        <v>79160.784000000014</v>
      </c>
      <c r="U1809" s="9">
        <v>0.84036586764050203</v>
      </c>
      <c r="V1809" s="7">
        <v>11710809.323600005</v>
      </c>
      <c r="W1809" s="9">
        <v>1.7279882020352266</v>
      </c>
      <c r="X1809" s="7">
        <v>17984928.608655937</v>
      </c>
      <c r="Y1809" s="7">
        <v>152488</v>
      </c>
      <c r="Z1809" s="7">
        <v>0</v>
      </c>
      <c r="AA1809" s="7">
        <v>1068185.6086559352</v>
      </c>
      <c r="AB1809" s="7">
        <v>14174535</v>
      </c>
      <c r="AC1809" s="7">
        <v>2589720</v>
      </c>
      <c r="AD1809" s="7">
        <v>6274119.2850559317</v>
      </c>
      <c r="AE1809" s="7">
        <v>0</v>
      </c>
      <c r="AF1809" s="7">
        <v>18314585.539600004</v>
      </c>
      <c r="AG1809" s="7">
        <v>173358.78400000001</v>
      </c>
      <c r="AH1809" s="7">
        <v>6274119.2850559317</v>
      </c>
      <c r="AI1809" s="7">
        <v>5579818</v>
      </c>
      <c r="AJ1809" s="7">
        <v>148501</v>
      </c>
      <c r="AK1809" s="7">
        <v>2751035</v>
      </c>
      <c r="AL1809" s="7">
        <v>0</v>
      </c>
      <c r="AM1809" s="7">
        <v>1283412</v>
      </c>
      <c r="AN1809" s="7">
        <v>0</v>
      </c>
      <c r="AO1809" s="7">
        <v>0</v>
      </c>
      <c r="AP1809" s="7">
        <v>10766886</v>
      </c>
      <c r="AQ1809" s="7">
        <v>680287</v>
      </c>
      <c r="AR1809" s="7">
        <v>6682937</v>
      </c>
      <c r="AS1809" s="7">
        <v>94198</v>
      </c>
      <c r="AT1809" s="7">
        <v>3086442</v>
      </c>
      <c r="AU1809" s="7">
        <v>0</v>
      </c>
      <c r="AV1809" s="7">
        <v>1234551</v>
      </c>
      <c r="AW1809" s="7">
        <v>0</v>
      </c>
      <c r="AX1809" s="7">
        <v>0</v>
      </c>
      <c r="AY1809" s="7">
        <v>12857260</v>
      </c>
      <c r="AZ1809" s="7">
        <v>295197</v>
      </c>
      <c r="BA1809" s="7">
        <v>0</v>
      </c>
      <c r="BB1809" s="7">
        <v>0</v>
      </c>
      <c r="BC1809" s="7">
        <v>0</v>
      </c>
      <c r="BD1809" s="7">
        <v>0</v>
      </c>
      <c r="BE1809" s="7">
        <v>0</v>
      </c>
      <c r="BF1809" s="7">
        <v>0</v>
      </c>
      <c r="BG1809" s="7">
        <v>461255.60865593515</v>
      </c>
      <c r="BH1809" s="7">
        <v>5144</v>
      </c>
      <c r="BI1809" s="7">
        <v>606930</v>
      </c>
      <c r="BJ1809" s="7">
        <v>8353177.7441666648</v>
      </c>
      <c r="BK1809" s="7">
        <v>4133695.6233333312</v>
      </c>
      <c r="BL1809" s="7">
        <v>5707171.4800000004</v>
      </c>
      <c r="BM1809" s="7">
        <v>5463585.5233333334</v>
      </c>
      <c r="BN1809" s="130">
        <v>0.99199999999999999</v>
      </c>
      <c r="BO1809" s="131">
        <v>1.9948000000000001E-4</v>
      </c>
      <c r="BP1809" s="161">
        <v>5054.6175837334158</v>
      </c>
      <c r="BQ1809" s="162">
        <v>14174535</v>
      </c>
      <c r="BR1809" s="161">
        <v>266310</v>
      </c>
      <c r="BS1809" s="163">
        <v>0</v>
      </c>
      <c r="BT1809" s="163">
        <v>1254831.0500000007</v>
      </c>
      <c r="BU1809" s="161">
        <v>18314585.539999999</v>
      </c>
      <c r="BV1809" s="161">
        <v>173358.78</v>
      </c>
      <c r="BW1809" s="165">
        <v>7528950.3400000008</v>
      </c>
      <c r="BX1809" s="161">
        <v>266310</v>
      </c>
    </row>
    <row r="1810" spans="1:76" ht="14.45" x14ac:dyDescent="0.3">
      <c r="A1810" s="164" t="s">
        <v>31</v>
      </c>
      <c r="B1810" s="6" t="s">
        <v>191</v>
      </c>
      <c r="C1810" s="6" t="s">
        <v>92</v>
      </c>
      <c r="D1810" s="6" t="s">
        <v>37</v>
      </c>
      <c r="E1810" s="6" t="s">
        <v>40</v>
      </c>
      <c r="F1810" s="24" t="str">
        <f>+Tabela1[[#This Row],[WK]]&amp;Tabela1[[#This Row],[PK]]&amp;Tabela1[[#This Row],[GK]]</f>
        <v>241103</v>
      </c>
      <c r="G1810" s="6" t="s">
        <v>1721</v>
      </c>
      <c r="H1810" s="7">
        <v>153115710.15879959</v>
      </c>
      <c r="I1810" s="8">
        <v>1.371</v>
      </c>
      <c r="J1810" s="7">
        <v>209921638.62</v>
      </c>
      <c r="K1810" s="8">
        <v>7.0000000000000007E-2</v>
      </c>
      <c r="L1810" s="7">
        <v>14694514.703400001</v>
      </c>
      <c r="M1810" s="7">
        <v>9956487.7034000009</v>
      </c>
      <c r="N1810" s="9">
        <v>2.101399528411299</v>
      </c>
      <c r="O1810" s="7">
        <v>4535522</v>
      </c>
      <c r="P1810" s="8">
        <v>1.2949999999999999</v>
      </c>
      <c r="Q1810" s="7">
        <v>5873501</v>
      </c>
      <c r="R1810" s="8">
        <v>1.6E-2</v>
      </c>
      <c r="S1810" s="7">
        <v>93976.016000000003</v>
      </c>
      <c r="T1810" s="7">
        <v>32035.016000000003</v>
      </c>
      <c r="U1810" s="9">
        <v>0.51718596729145483</v>
      </c>
      <c r="V1810" s="7">
        <v>9988522.7194000017</v>
      </c>
      <c r="W1810" s="9">
        <v>2.080956106249042</v>
      </c>
      <c r="X1810" s="7">
        <v>15873779.933283672</v>
      </c>
      <c r="Y1810" s="7">
        <v>2958317</v>
      </c>
      <c r="Z1810" s="7">
        <v>0</v>
      </c>
      <c r="AA1810" s="7">
        <v>700816.93328367127</v>
      </c>
      <c r="AB1810" s="7">
        <v>10993534</v>
      </c>
      <c r="AC1810" s="7">
        <v>1221112</v>
      </c>
      <c r="AD1810" s="7">
        <v>5885257.213883671</v>
      </c>
      <c r="AE1810" s="7">
        <v>0</v>
      </c>
      <c r="AF1810" s="7">
        <v>14694514.703400001</v>
      </c>
      <c r="AG1810" s="7">
        <v>93976.016000000003</v>
      </c>
      <c r="AH1810" s="7">
        <v>5885257.213883671</v>
      </c>
      <c r="AI1810" s="7">
        <v>3955945</v>
      </c>
      <c r="AJ1810" s="7">
        <v>67282</v>
      </c>
      <c r="AK1810" s="7">
        <v>4120432</v>
      </c>
      <c r="AL1810" s="7">
        <v>0</v>
      </c>
      <c r="AM1810" s="7">
        <v>305667</v>
      </c>
      <c r="AN1810" s="7">
        <v>0</v>
      </c>
      <c r="AO1810" s="7">
        <v>0</v>
      </c>
      <c r="AP1810" s="7">
        <v>8161385</v>
      </c>
      <c r="AQ1810" s="7">
        <v>449546</v>
      </c>
      <c r="AR1810" s="7">
        <v>4738027</v>
      </c>
      <c r="AS1810" s="7">
        <v>61941</v>
      </c>
      <c r="AT1810" s="7">
        <v>4931551</v>
      </c>
      <c r="AU1810" s="7">
        <v>0</v>
      </c>
      <c r="AV1810" s="7">
        <v>382094</v>
      </c>
      <c r="AW1810" s="7">
        <v>0</v>
      </c>
      <c r="AX1810" s="7">
        <v>0</v>
      </c>
      <c r="AY1810" s="7">
        <v>9892837</v>
      </c>
      <c r="AZ1810" s="7">
        <v>201123</v>
      </c>
      <c r="BA1810" s="7">
        <v>0</v>
      </c>
      <c r="BB1810" s="7">
        <v>0</v>
      </c>
      <c r="BC1810" s="7">
        <v>0</v>
      </c>
      <c r="BD1810" s="7">
        <v>0</v>
      </c>
      <c r="BE1810" s="7">
        <v>0</v>
      </c>
      <c r="BF1810" s="7">
        <v>0</v>
      </c>
      <c r="BG1810" s="7">
        <v>472553.93328367127</v>
      </c>
      <c r="BH1810" s="7">
        <v>5270</v>
      </c>
      <c r="BI1810" s="7">
        <v>228263</v>
      </c>
      <c r="BJ1810" s="7">
        <v>3141563.3233333323</v>
      </c>
      <c r="BK1810" s="7">
        <v>1607399.5466666655</v>
      </c>
      <c r="BL1810" s="7">
        <v>2146757.2333333334</v>
      </c>
      <c r="BM1810" s="7">
        <v>1843140.6400000006</v>
      </c>
      <c r="BN1810" s="130">
        <v>0.83899999999999997</v>
      </c>
      <c r="BO1810" s="131">
        <v>2.0077039999999999E-4</v>
      </c>
      <c r="BP1810" s="161">
        <v>5087.6346819644532</v>
      </c>
      <c r="BQ1810" s="162">
        <v>10993534</v>
      </c>
      <c r="BR1810" s="161">
        <v>261484</v>
      </c>
      <c r="BS1810" s="163">
        <v>0</v>
      </c>
      <c r="BT1810" s="163">
        <v>1295309.0667163283</v>
      </c>
      <c r="BU1810" s="161">
        <v>14694514.699999999</v>
      </c>
      <c r="BV1810" s="161">
        <v>93976.02</v>
      </c>
      <c r="BW1810" s="165">
        <v>7180566.2767163282</v>
      </c>
      <c r="BX1810" s="161">
        <v>261484</v>
      </c>
    </row>
    <row r="1811" spans="1:76" ht="14.45" x14ac:dyDescent="0.3">
      <c r="A1811" s="164" t="s">
        <v>31</v>
      </c>
      <c r="B1811" s="6" t="s">
        <v>191</v>
      </c>
      <c r="C1811" s="6" t="s">
        <v>92</v>
      </c>
      <c r="D1811" s="6" t="s">
        <v>39</v>
      </c>
      <c r="E1811" s="6" t="s">
        <v>36</v>
      </c>
      <c r="F1811" s="24" t="str">
        <f>+Tabela1[[#This Row],[WK]]&amp;Tabela1[[#This Row],[PK]]&amp;Tabela1[[#This Row],[GK]]</f>
        <v>241104</v>
      </c>
      <c r="G1811" s="6" t="s">
        <v>1722</v>
      </c>
      <c r="H1811" s="7">
        <v>343832562.8933996</v>
      </c>
      <c r="I1811" s="8">
        <v>1.371</v>
      </c>
      <c r="J1811" s="7">
        <v>471394443.72000003</v>
      </c>
      <c r="K1811" s="8">
        <v>7.0000000000000007E-2</v>
      </c>
      <c r="L1811" s="7">
        <v>32997611.060400005</v>
      </c>
      <c r="M1811" s="7">
        <v>21365546.060400005</v>
      </c>
      <c r="N1811" s="9">
        <v>1.8367801469816414</v>
      </c>
      <c r="O1811" s="7">
        <v>31580167</v>
      </c>
      <c r="P1811" s="8">
        <v>1.2949999999999999</v>
      </c>
      <c r="Q1811" s="7">
        <v>40896316</v>
      </c>
      <c r="R1811" s="8">
        <v>1.6E-2</v>
      </c>
      <c r="S1811" s="7">
        <v>654341.05599999998</v>
      </c>
      <c r="T1811" s="7">
        <v>193529.05599999998</v>
      </c>
      <c r="U1811" s="9">
        <v>0.41997399373280203</v>
      </c>
      <c r="V1811" s="7">
        <v>21559075.116400003</v>
      </c>
      <c r="W1811" s="9">
        <v>1.7827912345755277</v>
      </c>
      <c r="X1811" s="7">
        <v>31752101.419817004</v>
      </c>
      <c r="Y1811" s="7">
        <v>609499</v>
      </c>
      <c r="Z1811" s="7">
        <v>21245.850000000002</v>
      </c>
      <c r="AA1811" s="7">
        <v>1732731.5698170052</v>
      </c>
      <c r="AB1811" s="7">
        <v>25259852</v>
      </c>
      <c r="AC1811" s="7">
        <v>4128773</v>
      </c>
      <c r="AD1811" s="7">
        <v>10193026.303416999</v>
      </c>
      <c r="AE1811" s="7">
        <v>0</v>
      </c>
      <c r="AF1811" s="7">
        <v>32997611.060400005</v>
      </c>
      <c r="AG1811" s="7">
        <v>654341.05599999998</v>
      </c>
      <c r="AH1811" s="7">
        <v>10193026.303416999</v>
      </c>
      <c r="AI1811" s="7">
        <v>9712019</v>
      </c>
      <c r="AJ1811" s="7">
        <v>436192</v>
      </c>
      <c r="AK1811" s="7">
        <v>5805118</v>
      </c>
      <c r="AL1811" s="7">
        <v>0</v>
      </c>
      <c r="AM1811" s="7">
        <v>774534</v>
      </c>
      <c r="AN1811" s="7">
        <v>0</v>
      </c>
      <c r="AO1811" s="7">
        <v>0</v>
      </c>
      <c r="AP1811" s="7">
        <v>18822834</v>
      </c>
      <c r="AQ1811" s="7">
        <v>1141766</v>
      </c>
      <c r="AR1811" s="7">
        <v>11632065</v>
      </c>
      <c r="AS1811" s="7">
        <v>460812</v>
      </c>
      <c r="AT1811" s="7">
        <v>6356732</v>
      </c>
      <c r="AU1811" s="7">
        <v>0</v>
      </c>
      <c r="AV1811" s="7">
        <v>1034761</v>
      </c>
      <c r="AW1811" s="7">
        <v>0</v>
      </c>
      <c r="AX1811" s="7">
        <v>0</v>
      </c>
      <c r="AY1811" s="7">
        <v>22913786</v>
      </c>
      <c r="AZ1811" s="7">
        <v>478478</v>
      </c>
      <c r="BA1811" s="7">
        <v>21245.850000000002</v>
      </c>
      <c r="BB1811" s="7">
        <v>0</v>
      </c>
      <c r="BC1811" s="7">
        <v>0</v>
      </c>
      <c r="BD1811" s="7">
        <v>158.52000000000001</v>
      </c>
      <c r="BE1811" s="7">
        <v>139.86000000000001</v>
      </c>
      <c r="BF1811" s="7">
        <v>0</v>
      </c>
      <c r="BG1811" s="7">
        <v>959275.56981700519</v>
      </c>
      <c r="BH1811" s="7">
        <v>10698</v>
      </c>
      <c r="BI1811" s="7">
        <v>773456</v>
      </c>
      <c r="BJ1811" s="7">
        <v>10645197.024166664</v>
      </c>
      <c r="BK1811" s="7">
        <v>6426551.8899999969</v>
      </c>
      <c r="BL1811" s="7">
        <v>4076586.956666667</v>
      </c>
      <c r="BM1811" s="7">
        <v>8721406.6233333331</v>
      </c>
      <c r="BN1811" s="130">
        <v>0.98299999999999998</v>
      </c>
      <c r="BO1811" s="131">
        <v>3.9417130000000001E-4</v>
      </c>
      <c r="BP1811" s="161">
        <v>9989.1729920812413</v>
      </c>
      <c r="BQ1811" s="162">
        <v>25259852</v>
      </c>
      <c r="BR1811" s="161">
        <v>534236</v>
      </c>
      <c r="BS1811" s="163">
        <v>0</v>
      </c>
      <c r="BT1811" s="163">
        <v>2565891.299999997</v>
      </c>
      <c r="BU1811" s="161">
        <v>32997611.059999999</v>
      </c>
      <c r="BV1811" s="161">
        <v>654341.06000000006</v>
      </c>
      <c r="BW1811" s="165">
        <v>12758917.599999998</v>
      </c>
      <c r="BX1811" s="161">
        <v>534236</v>
      </c>
    </row>
    <row r="1812" spans="1:76" ht="14.45" x14ac:dyDescent="0.3">
      <c r="A1812" s="164" t="s">
        <v>31</v>
      </c>
      <c r="B1812" s="6" t="s">
        <v>191</v>
      </c>
      <c r="C1812" s="6" t="s">
        <v>92</v>
      </c>
      <c r="D1812" s="6" t="s">
        <v>42</v>
      </c>
      <c r="E1812" s="6" t="s">
        <v>40</v>
      </c>
      <c r="F1812" s="24" t="str">
        <f>+Tabela1[[#This Row],[WK]]&amp;Tabela1[[#This Row],[PK]]&amp;Tabela1[[#This Row],[GK]]</f>
        <v>241105</v>
      </c>
      <c r="G1812" s="6" t="s">
        <v>1723</v>
      </c>
      <c r="H1812" s="7">
        <v>334976252.74259931</v>
      </c>
      <c r="I1812" s="8">
        <v>1.371</v>
      </c>
      <c r="J1812" s="7">
        <v>459252442.50999999</v>
      </c>
      <c r="K1812" s="8">
        <v>7.0000000000000007E-2</v>
      </c>
      <c r="L1812" s="7">
        <v>32147670.975700002</v>
      </c>
      <c r="M1812" s="7">
        <v>20251625.975700002</v>
      </c>
      <c r="N1812" s="9">
        <v>1.7023831009129506</v>
      </c>
      <c r="O1812" s="7">
        <v>8790413</v>
      </c>
      <c r="P1812" s="8">
        <v>1.2949999999999999</v>
      </c>
      <c r="Q1812" s="7">
        <v>11383585</v>
      </c>
      <c r="R1812" s="8">
        <v>1.6E-2</v>
      </c>
      <c r="S1812" s="7">
        <v>182137.36000000002</v>
      </c>
      <c r="T1812" s="7">
        <v>-18240.639999999985</v>
      </c>
      <c r="U1812" s="9">
        <v>-9.1031151124374862E-2</v>
      </c>
      <c r="V1812" s="7">
        <v>20233385.335700002</v>
      </c>
      <c r="W1812" s="9">
        <v>1.6726750821875196</v>
      </c>
      <c r="X1812" s="7">
        <v>30699573.414677218</v>
      </c>
      <c r="Y1812" s="7">
        <v>5658403</v>
      </c>
      <c r="Z1812" s="7">
        <v>0</v>
      </c>
      <c r="AA1812" s="7">
        <v>1389616.414677219</v>
      </c>
      <c r="AB1812" s="7">
        <v>22417318</v>
      </c>
      <c r="AC1812" s="7">
        <v>1234236</v>
      </c>
      <c r="AD1812" s="7">
        <v>10466188.078977216</v>
      </c>
      <c r="AE1812" s="7">
        <v>0</v>
      </c>
      <c r="AF1812" s="7">
        <v>32147670.975700002</v>
      </c>
      <c r="AG1812" s="7">
        <v>182137.36000000002</v>
      </c>
      <c r="AH1812" s="7">
        <v>10466188.078977216</v>
      </c>
      <c r="AI1812" s="7">
        <v>9932426</v>
      </c>
      <c r="AJ1812" s="7">
        <v>212280</v>
      </c>
      <c r="AK1812" s="7">
        <v>7543397</v>
      </c>
      <c r="AL1812" s="7">
        <v>200439</v>
      </c>
      <c r="AM1812" s="7">
        <v>1000845</v>
      </c>
      <c r="AN1812" s="7">
        <v>0</v>
      </c>
      <c r="AO1812" s="7">
        <v>0</v>
      </c>
      <c r="AP1812" s="7">
        <v>17140748</v>
      </c>
      <c r="AQ1812" s="7">
        <v>1094028</v>
      </c>
      <c r="AR1812" s="7">
        <v>11896045</v>
      </c>
      <c r="AS1812" s="7">
        <v>200378</v>
      </c>
      <c r="AT1812" s="7">
        <v>8223490</v>
      </c>
      <c r="AU1812" s="7">
        <v>211408</v>
      </c>
      <c r="AV1812" s="7">
        <v>963279</v>
      </c>
      <c r="AW1812" s="7">
        <v>0</v>
      </c>
      <c r="AX1812" s="7">
        <v>0</v>
      </c>
      <c r="AY1812" s="7">
        <v>19835948</v>
      </c>
      <c r="AZ1812" s="7">
        <v>471990</v>
      </c>
      <c r="BA1812" s="7">
        <v>0</v>
      </c>
      <c r="BB1812" s="7">
        <v>0</v>
      </c>
      <c r="BC1812" s="7">
        <v>0</v>
      </c>
      <c r="BD1812" s="7">
        <v>0</v>
      </c>
      <c r="BE1812" s="7">
        <v>0</v>
      </c>
      <c r="BF1812" s="7">
        <v>0</v>
      </c>
      <c r="BG1812" s="7">
        <v>948784.41467721888</v>
      </c>
      <c r="BH1812" s="7">
        <v>10581</v>
      </c>
      <c r="BI1812" s="7">
        <v>440832</v>
      </c>
      <c r="BJ1812" s="7">
        <v>6067095.4925000006</v>
      </c>
      <c r="BK1812" s="7">
        <v>440758.05000000075</v>
      </c>
      <c r="BL1812" s="7">
        <v>6155825.2000000002</v>
      </c>
      <c r="BM1812" s="7">
        <v>10193699.369999999</v>
      </c>
      <c r="BN1812" s="130">
        <v>0.85699999999999998</v>
      </c>
      <c r="BO1812" s="131">
        <v>4.3328049999999998E-4</v>
      </c>
      <c r="BP1812" s="161">
        <v>10979.685939012374</v>
      </c>
      <c r="BQ1812" s="162">
        <v>22417318</v>
      </c>
      <c r="BR1812" s="161">
        <v>569736</v>
      </c>
      <c r="BS1812" s="163">
        <v>0</v>
      </c>
      <c r="BT1812" s="163">
        <v>2576277.2599999979</v>
      </c>
      <c r="BU1812" s="161">
        <v>32147670.98</v>
      </c>
      <c r="BV1812" s="161">
        <v>182137.36</v>
      </c>
      <c r="BW1812" s="165">
        <v>13042465.339999998</v>
      </c>
      <c r="BX1812" s="161">
        <v>569736</v>
      </c>
    </row>
    <row r="1813" spans="1:76" ht="14.45" x14ac:dyDescent="0.3">
      <c r="A1813" s="164" t="s">
        <v>31</v>
      </c>
      <c r="B1813" s="6" t="s">
        <v>191</v>
      </c>
      <c r="C1813" s="6" t="s">
        <v>92</v>
      </c>
      <c r="D1813" s="6" t="s">
        <v>44</v>
      </c>
      <c r="E1813" s="6" t="s">
        <v>36</v>
      </c>
      <c r="F1813" s="24" t="str">
        <f>+Tabela1[[#This Row],[WK]]&amp;Tabela1[[#This Row],[PK]]&amp;Tabela1[[#This Row],[GK]]</f>
        <v>241106</v>
      </c>
      <c r="G1813" s="6" t="s">
        <v>1724</v>
      </c>
      <c r="H1813" s="7">
        <v>229558788.33979958</v>
      </c>
      <c r="I1813" s="8">
        <v>1.371</v>
      </c>
      <c r="J1813" s="7">
        <v>314725098.80999994</v>
      </c>
      <c r="K1813" s="8">
        <v>7.0000000000000007E-2</v>
      </c>
      <c r="L1813" s="7">
        <v>22030756.916699998</v>
      </c>
      <c r="M1813" s="7">
        <v>13173396.916699998</v>
      </c>
      <c r="N1813" s="9">
        <v>1.4872825443134294</v>
      </c>
      <c r="O1813" s="7">
        <v>9634432</v>
      </c>
      <c r="P1813" s="8">
        <v>1.2949999999999999</v>
      </c>
      <c r="Q1813" s="7">
        <v>12476589</v>
      </c>
      <c r="R1813" s="8">
        <v>1.6E-2</v>
      </c>
      <c r="S1813" s="7">
        <v>199625.424</v>
      </c>
      <c r="T1813" s="7">
        <v>152841.424</v>
      </c>
      <c r="U1813" s="9">
        <v>3.2669593023255814</v>
      </c>
      <c r="V1813" s="7">
        <v>13326238.340699997</v>
      </c>
      <c r="W1813" s="9">
        <v>1.4966332912742648</v>
      </c>
      <c r="X1813" s="7">
        <v>17113506.073231056</v>
      </c>
      <c r="Y1813" s="7">
        <v>767473</v>
      </c>
      <c r="Z1813" s="7">
        <v>127555.235</v>
      </c>
      <c r="AA1813" s="7">
        <v>822210.83823105751</v>
      </c>
      <c r="AB1813" s="7">
        <v>13312945</v>
      </c>
      <c r="AC1813" s="7">
        <v>2083322</v>
      </c>
      <c r="AD1813" s="7">
        <v>3787267.73253106</v>
      </c>
      <c r="AE1813" s="7">
        <v>0</v>
      </c>
      <c r="AF1813" s="7">
        <v>22030756.916699998</v>
      </c>
      <c r="AG1813" s="7">
        <v>199625.424</v>
      </c>
      <c r="AH1813" s="7">
        <v>3787267.73253106</v>
      </c>
      <c r="AI1813" s="7">
        <v>7395320</v>
      </c>
      <c r="AJ1813" s="7">
        <v>22665</v>
      </c>
      <c r="AK1813" s="7">
        <v>3877206</v>
      </c>
      <c r="AL1813" s="7">
        <v>0</v>
      </c>
      <c r="AM1813" s="7">
        <v>390993</v>
      </c>
      <c r="AN1813" s="7">
        <v>0</v>
      </c>
      <c r="AO1813" s="7">
        <v>0</v>
      </c>
      <c r="AP1813" s="7">
        <v>9961845</v>
      </c>
      <c r="AQ1813" s="7">
        <v>735982</v>
      </c>
      <c r="AR1813" s="7">
        <v>8857360</v>
      </c>
      <c r="AS1813" s="7">
        <v>46784</v>
      </c>
      <c r="AT1813" s="7">
        <v>4039880</v>
      </c>
      <c r="AU1813" s="7">
        <v>0</v>
      </c>
      <c r="AV1813" s="7">
        <v>408876</v>
      </c>
      <c r="AW1813" s="7">
        <v>0</v>
      </c>
      <c r="AX1813" s="7">
        <v>0</v>
      </c>
      <c r="AY1813" s="7">
        <v>11740132</v>
      </c>
      <c r="AZ1813" s="7">
        <v>317904</v>
      </c>
      <c r="BA1813" s="7">
        <v>127555.235</v>
      </c>
      <c r="BB1813" s="7">
        <v>0</v>
      </c>
      <c r="BC1813" s="7">
        <v>396.05</v>
      </c>
      <c r="BD1813" s="7">
        <v>0</v>
      </c>
      <c r="BE1813" s="7">
        <v>102.79</v>
      </c>
      <c r="BF1813" s="7">
        <v>0</v>
      </c>
      <c r="BG1813" s="7">
        <v>595489.83823105751</v>
      </c>
      <c r="BH1813" s="7">
        <v>6641</v>
      </c>
      <c r="BI1813" s="7">
        <v>226721</v>
      </c>
      <c r="BJ1813" s="7">
        <v>3120445.3299999991</v>
      </c>
      <c r="BK1813" s="7">
        <v>1434292.4499999993</v>
      </c>
      <c r="BL1813" s="7">
        <v>2148773.8366666664</v>
      </c>
      <c r="BM1813" s="7">
        <v>2447063.8466666671</v>
      </c>
      <c r="BN1813" s="130">
        <v>0.96599999999999997</v>
      </c>
      <c r="BO1813" s="131">
        <v>2.4862199999999999E-4</v>
      </c>
      <c r="BP1813" s="161">
        <v>6300.2626533589309</v>
      </c>
      <c r="BQ1813" s="162">
        <v>13312945</v>
      </c>
      <c r="BR1813" s="161">
        <v>349114</v>
      </c>
      <c r="BS1813" s="163">
        <v>0</v>
      </c>
      <c r="BT1813" s="163">
        <v>1742399.5</v>
      </c>
      <c r="BU1813" s="161">
        <v>22030756.920000002</v>
      </c>
      <c r="BV1813" s="161">
        <v>199625.42</v>
      </c>
      <c r="BW1813" s="165">
        <v>5529667.2300000004</v>
      </c>
      <c r="BX1813" s="161">
        <v>349114</v>
      </c>
    </row>
    <row r="1814" spans="1:76" ht="14.45" x14ac:dyDescent="0.3">
      <c r="A1814" s="164" t="s">
        <v>31</v>
      </c>
      <c r="B1814" s="6" t="s">
        <v>191</v>
      </c>
      <c r="C1814" s="6" t="s">
        <v>92</v>
      </c>
      <c r="D1814" s="6" t="s">
        <v>51</v>
      </c>
      <c r="E1814" s="6" t="s">
        <v>36</v>
      </c>
      <c r="F1814" s="24" t="str">
        <f>+Tabela1[[#This Row],[WK]]&amp;Tabela1[[#This Row],[PK]]&amp;Tabela1[[#This Row],[GK]]</f>
        <v>241107</v>
      </c>
      <c r="G1814" s="6" t="s">
        <v>1725</v>
      </c>
      <c r="H1814" s="7">
        <v>202773827.18539959</v>
      </c>
      <c r="I1814" s="8">
        <v>1.371</v>
      </c>
      <c r="J1814" s="7">
        <v>278002917.06999999</v>
      </c>
      <c r="K1814" s="8">
        <v>7.0000000000000007E-2</v>
      </c>
      <c r="L1814" s="7">
        <v>19460204.194900002</v>
      </c>
      <c r="M1814" s="7">
        <v>12358457.194900002</v>
      </c>
      <c r="N1814" s="9">
        <v>1.7401995867918136</v>
      </c>
      <c r="O1814" s="7">
        <v>596010833</v>
      </c>
      <c r="P1814" s="8">
        <v>1.2949999999999999</v>
      </c>
      <c r="Q1814" s="7">
        <v>771834029</v>
      </c>
      <c r="R1814" s="8">
        <v>1.6E-2</v>
      </c>
      <c r="S1814" s="7">
        <v>12349344.464</v>
      </c>
      <c r="T1814" s="7">
        <v>9601053.4639999997</v>
      </c>
      <c r="U1814" s="9">
        <v>3.4934631973106196</v>
      </c>
      <c r="V1814" s="7">
        <v>21959510.6589</v>
      </c>
      <c r="W1814" s="9">
        <v>2.2293833443992805</v>
      </c>
      <c r="X1814" s="7">
        <v>14167205.761216583</v>
      </c>
      <c r="Y1814" s="7">
        <v>0</v>
      </c>
      <c r="Z1814" s="7">
        <v>0</v>
      </c>
      <c r="AA1814" s="7">
        <v>940941.76121658355</v>
      </c>
      <c r="AB1814" s="7">
        <v>13226264</v>
      </c>
      <c r="AC1814" s="7">
        <v>0</v>
      </c>
      <c r="AD1814" s="7">
        <v>0</v>
      </c>
      <c r="AE1814" s="7">
        <v>-5192255.9371167077</v>
      </c>
      <c r="AF1814" s="7">
        <v>14267948.257783294</v>
      </c>
      <c r="AG1814" s="7">
        <v>12349344.464</v>
      </c>
      <c r="AH1814" s="7">
        <v>0</v>
      </c>
      <c r="AI1814" s="7">
        <v>5929497</v>
      </c>
      <c r="AJ1814" s="7">
        <v>4512967</v>
      </c>
      <c r="AK1814" s="7">
        <v>622270</v>
      </c>
      <c r="AL1814" s="7">
        <v>0</v>
      </c>
      <c r="AM1814" s="7">
        <v>396722</v>
      </c>
      <c r="AN1814" s="7">
        <v>0</v>
      </c>
      <c r="AO1814" s="7">
        <v>0</v>
      </c>
      <c r="AP1814" s="7">
        <v>10315502</v>
      </c>
      <c r="AQ1814" s="7">
        <v>779744</v>
      </c>
      <c r="AR1814" s="7">
        <v>7101747</v>
      </c>
      <c r="AS1814" s="7">
        <v>2748291</v>
      </c>
      <c r="AT1814" s="7">
        <v>685105</v>
      </c>
      <c r="AU1814" s="7">
        <v>0</v>
      </c>
      <c r="AV1814" s="7">
        <v>847272</v>
      </c>
      <c r="AW1814" s="7">
        <v>0</v>
      </c>
      <c r="AX1814" s="7">
        <v>0</v>
      </c>
      <c r="AY1814" s="7">
        <v>12497432</v>
      </c>
      <c r="AZ1814" s="7">
        <v>319526</v>
      </c>
      <c r="BA1814" s="7">
        <v>0</v>
      </c>
      <c r="BB1814" s="7">
        <v>0</v>
      </c>
      <c r="BC1814" s="7">
        <v>0</v>
      </c>
      <c r="BD1814" s="7">
        <v>0</v>
      </c>
      <c r="BE1814" s="7">
        <v>0</v>
      </c>
      <c r="BF1814" s="7">
        <v>0</v>
      </c>
      <c r="BG1814" s="7">
        <v>586791.76121658355</v>
      </c>
      <c r="BH1814" s="7">
        <v>6544</v>
      </c>
      <c r="BI1814" s="7">
        <v>354150</v>
      </c>
      <c r="BJ1814" s="7">
        <v>4874147.1791666672</v>
      </c>
      <c r="BK1814" s="7">
        <v>2155786.08</v>
      </c>
      <c r="BL1814" s="7">
        <v>1801910.7166666668</v>
      </c>
      <c r="BM1814" s="7">
        <v>7269622.9633333348</v>
      </c>
      <c r="BN1814" s="130">
        <v>1.7150000000000001</v>
      </c>
      <c r="BO1814" s="131">
        <v>2.5024349999999999E-4</v>
      </c>
      <c r="BP1814" s="161">
        <v>6341.2838966156751</v>
      </c>
      <c r="BQ1814" s="162">
        <v>13226264</v>
      </c>
      <c r="BR1814" s="161">
        <v>56491</v>
      </c>
      <c r="BS1814" s="163">
        <v>0</v>
      </c>
      <c r="BT1814" s="163">
        <v>0</v>
      </c>
      <c r="BU1814" s="161">
        <v>14267948.26</v>
      </c>
      <c r="BV1814" s="161">
        <v>12349344.460000001</v>
      </c>
      <c r="BW1814" s="165">
        <v>0</v>
      </c>
      <c r="BX1814" s="161">
        <v>56491</v>
      </c>
    </row>
    <row r="1815" spans="1:76" ht="14.45" x14ac:dyDescent="0.3">
      <c r="A1815" s="164" t="s">
        <v>31</v>
      </c>
      <c r="B1815" s="6" t="s">
        <v>191</v>
      </c>
      <c r="C1815" s="6" t="s">
        <v>92</v>
      </c>
      <c r="D1815" s="6" t="s">
        <v>75</v>
      </c>
      <c r="E1815" s="6" t="s">
        <v>36</v>
      </c>
      <c r="F1815" s="24" t="str">
        <f>+Tabela1[[#This Row],[WK]]&amp;Tabela1[[#This Row],[PK]]&amp;Tabela1[[#This Row],[GK]]</f>
        <v>241108</v>
      </c>
      <c r="G1815" s="6" t="s">
        <v>404</v>
      </c>
      <c r="H1815" s="7">
        <v>146540372.28939942</v>
      </c>
      <c r="I1815" s="8">
        <v>1.371</v>
      </c>
      <c r="J1815" s="7">
        <v>200906850.40000001</v>
      </c>
      <c r="K1815" s="8">
        <v>7.0000000000000007E-2</v>
      </c>
      <c r="L1815" s="7">
        <v>14063479.528000001</v>
      </c>
      <c r="M1815" s="7">
        <v>8577946.5280000009</v>
      </c>
      <c r="N1815" s="9">
        <v>1.5637398458818863</v>
      </c>
      <c r="O1815" s="7">
        <v>87615</v>
      </c>
      <c r="P1815" s="8">
        <v>1.2949999999999999</v>
      </c>
      <c r="Q1815" s="7">
        <v>113461</v>
      </c>
      <c r="R1815" s="8">
        <v>1.6E-2</v>
      </c>
      <c r="S1815" s="7">
        <v>1815.376</v>
      </c>
      <c r="T1815" s="7">
        <v>-21577.624</v>
      </c>
      <c r="U1815" s="9">
        <v>-0.92239661437182063</v>
      </c>
      <c r="V1815" s="7">
        <v>8556368.904000001</v>
      </c>
      <c r="W1815" s="9">
        <v>1.5531827626655361</v>
      </c>
      <c r="X1815" s="7">
        <v>17315249.280869726</v>
      </c>
      <c r="Y1815" s="7">
        <v>2854817</v>
      </c>
      <c r="Z1815" s="7">
        <v>0</v>
      </c>
      <c r="AA1815" s="7">
        <v>726569.28086972528</v>
      </c>
      <c r="AB1815" s="7">
        <v>12905088</v>
      </c>
      <c r="AC1815" s="7">
        <v>828775</v>
      </c>
      <c r="AD1815" s="7">
        <v>8758880.3768697251</v>
      </c>
      <c r="AE1815" s="7">
        <v>0</v>
      </c>
      <c r="AF1815" s="7">
        <v>14063479.528000001</v>
      </c>
      <c r="AG1815" s="7">
        <v>1815.376</v>
      </c>
      <c r="AH1815" s="7">
        <v>8758880.3768697251</v>
      </c>
      <c r="AI1815" s="7">
        <v>4580064</v>
      </c>
      <c r="AJ1815" s="7">
        <v>3704</v>
      </c>
      <c r="AK1815" s="7">
        <v>3791754</v>
      </c>
      <c r="AL1815" s="7">
        <v>0</v>
      </c>
      <c r="AM1815" s="7">
        <v>179822</v>
      </c>
      <c r="AN1815" s="7">
        <v>0</v>
      </c>
      <c r="AO1815" s="7">
        <v>0</v>
      </c>
      <c r="AP1815" s="7">
        <v>9453466</v>
      </c>
      <c r="AQ1815" s="7">
        <v>505242</v>
      </c>
      <c r="AR1815" s="7">
        <v>5485533</v>
      </c>
      <c r="AS1815" s="7">
        <v>23393</v>
      </c>
      <c r="AT1815" s="7">
        <v>4023588</v>
      </c>
      <c r="AU1815" s="7">
        <v>0</v>
      </c>
      <c r="AV1815" s="7">
        <v>717114</v>
      </c>
      <c r="AW1815" s="7">
        <v>0</v>
      </c>
      <c r="AX1815" s="7">
        <v>0</v>
      </c>
      <c r="AY1815" s="7">
        <v>11873133</v>
      </c>
      <c r="AZ1815" s="7">
        <v>212477</v>
      </c>
      <c r="BA1815" s="7">
        <v>0</v>
      </c>
      <c r="BB1815" s="7">
        <v>0</v>
      </c>
      <c r="BC1815" s="7">
        <v>0</v>
      </c>
      <c r="BD1815" s="7">
        <v>0</v>
      </c>
      <c r="BE1815" s="7">
        <v>0</v>
      </c>
      <c r="BF1815" s="7">
        <v>0</v>
      </c>
      <c r="BG1815" s="7">
        <v>430768.28086972528</v>
      </c>
      <c r="BH1815" s="7">
        <v>4804</v>
      </c>
      <c r="BI1815" s="7">
        <v>295801</v>
      </c>
      <c r="BJ1815" s="7">
        <v>4071186.8675000002</v>
      </c>
      <c r="BK1815" s="7">
        <v>1441430.95</v>
      </c>
      <c r="BL1815" s="7">
        <v>4421540.3600000003</v>
      </c>
      <c r="BM1815" s="7">
        <v>1675942.9500000004</v>
      </c>
      <c r="BN1815" s="130">
        <v>0.84</v>
      </c>
      <c r="BO1815" s="131">
        <v>1.9543490000000001E-4</v>
      </c>
      <c r="BP1815" s="161">
        <v>4952.5647346556625</v>
      </c>
      <c r="BQ1815" s="162">
        <v>12905088</v>
      </c>
      <c r="BR1815" s="161">
        <v>262955</v>
      </c>
      <c r="BS1815" s="163">
        <v>0</v>
      </c>
      <c r="BT1815" s="163">
        <v>1274017.7191302739</v>
      </c>
      <c r="BU1815" s="161">
        <v>14063479.529999999</v>
      </c>
      <c r="BV1815" s="161">
        <v>1815.38</v>
      </c>
      <c r="BW1815" s="165">
        <v>10032898.099130275</v>
      </c>
      <c r="BX1815" s="161">
        <v>262955</v>
      </c>
    </row>
    <row r="1816" spans="1:76" ht="14.45" x14ac:dyDescent="0.3">
      <c r="A1816" s="164" t="s">
        <v>31</v>
      </c>
      <c r="B1816" s="6" t="s">
        <v>191</v>
      </c>
      <c r="C1816" s="6" t="s">
        <v>93</v>
      </c>
      <c r="D1816" s="6" t="s">
        <v>33</v>
      </c>
      <c r="E1816" s="6" t="s">
        <v>40</v>
      </c>
      <c r="F1816" s="24" t="str">
        <f>+Tabela1[[#This Row],[WK]]&amp;Tabela1[[#This Row],[PK]]&amp;Tabela1[[#This Row],[GK]]</f>
        <v>241201</v>
      </c>
      <c r="G1816" s="6" t="s">
        <v>1726</v>
      </c>
      <c r="H1816" s="7">
        <v>1707839256.3810034</v>
      </c>
      <c r="I1816" s="8">
        <v>1.371</v>
      </c>
      <c r="J1816" s="7">
        <v>2341447620.5</v>
      </c>
      <c r="K1816" s="8">
        <v>7.0000000000000007E-2</v>
      </c>
      <c r="L1816" s="7">
        <v>163901333.435</v>
      </c>
      <c r="M1816" s="7">
        <v>96848118.435000002</v>
      </c>
      <c r="N1816" s="9">
        <v>1.4443471269051007</v>
      </c>
      <c r="O1816" s="7">
        <v>99095842</v>
      </c>
      <c r="P1816" s="8">
        <v>1.2949999999999999</v>
      </c>
      <c r="Q1816" s="7">
        <v>128329115</v>
      </c>
      <c r="R1816" s="8">
        <v>1.6E-2</v>
      </c>
      <c r="S1816" s="7">
        <v>2053265.84</v>
      </c>
      <c r="T1816" s="7">
        <v>89532.840000000084</v>
      </c>
      <c r="U1816" s="9">
        <v>4.5593184002102161E-2</v>
      </c>
      <c r="V1816" s="7">
        <v>96937651.275000006</v>
      </c>
      <c r="W1816" s="9">
        <v>1.4045485070565566</v>
      </c>
      <c r="X1816" s="7">
        <v>83684121.351071104</v>
      </c>
      <c r="Y1816" s="7">
        <v>0</v>
      </c>
      <c r="Z1816" s="7">
        <v>0</v>
      </c>
      <c r="AA1816" s="7">
        <v>4826510.3510711063</v>
      </c>
      <c r="AB1816" s="7">
        <v>78857611</v>
      </c>
      <c r="AC1816" s="7">
        <v>0</v>
      </c>
      <c r="AD1816" s="7">
        <v>0</v>
      </c>
      <c r="AE1816" s="7">
        <v>0</v>
      </c>
      <c r="AF1816" s="7">
        <v>163901333.435</v>
      </c>
      <c r="AG1816" s="7">
        <v>2053265.84</v>
      </c>
      <c r="AH1816" s="7">
        <v>0</v>
      </c>
      <c r="AI1816" s="7">
        <v>55985082</v>
      </c>
      <c r="AJ1816" s="7">
        <v>1861960</v>
      </c>
      <c r="AK1816" s="7">
        <v>9679670</v>
      </c>
      <c r="AL1816" s="7">
        <v>392882</v>
      </c>
      <c r="AM1816" s="7">
        <v>1664970</v>
      </c>
      <c r="AN1816" s="7">
        <v>0</v>
      </c>
      <c r="AO1816" s="7">
        <v>0</v>
      </c>
      <c r="AP1816" s="7">
        <v>63889326</v>
      </c>
      <c r="AQ1816" s="7">
        <v>4332349</v>
      </c>
      <c r="AR1816" s="7">
        <v>67053215</v>
      </c>
      <c r="AS1816" s="7">
        <v>1963733</v>
      </c>
      <c r="AT1816" s="7">
        <v>10577276</v>
      </c>
      <c r="AU1816" s="7">
        <v>479331</v>
      </c>
      <c r="AV1816" s="7">
        <v>1638135</v>
      </c>
      <c r="AW1816" s="7">
        <v>0</v>
      </c>
      <c r="AX1816" s="7">
        <v>0</v>
      </c>
      <c r="AY1816" s="7">
        <v>72613868</v>
      </c>
      <c r="AZ1816" s="7">
        <v>1819839</v>
      </c>
      <c r="BA1816" s="7">
        <v>0</v>
      </c>
      <c r="BB1816" s="7">
        <v>0</v>
      </c>
      <c r="BC1816" s="7">
        <v>0</v>
      </c>
      <c r="BD1816" s="7">
        <v>0</v>
      </c>
      <c r="BE1816" s="7">
        <v>0</v>
      </c>
      <c r="BF1816" s="7">
        <v>0</v>
      </c>
      <c r="BG1816" s="7">
        <v>3599749.3510711063</v>
      </c>
      <c r="BH1816" s="7">
        <v>40145</v>
      </c>
      <c r="BI1816" s="7">
        <v>1226761</v>
      </c>
      <c r="BJ1816" s="7">
        <v>16884042.038333334</v>
      </c>
      <c r="BK1816" s="7">
        <v>11689379.693333335</v>
      </c>
      <c r="BL1816" s="7">
        <v>7724540.6866666665</v>
      </c>
      <c r="BM1816" s="7">
        <v>5329568.006666664</v>
      </c>
      <c r="BN1816" s="130">
        <v>1.242</v>
      </c>
      <c r="BO1816" s="131">
        <v>1.4011218E-3</v>
      </c>
      <c r="BP1816" s="161">
        <v>35506.387334032355</v>
      </c>
      <c r="BQ1816" s="162">
        <v>78857611</v>
      </c>
      <c r="BR1816" s="161">
        <v>2194368</v>
      </c>
      <c r="BS1816" s="163">
        <v>0</v>
      </c>
      <c r="BT1816" s="163">
        <v>0</v>
      </c>
      <c r="BU1816" s="161">
        <v>163901333.44</v>
      </c>
      <c r="BV1816" s="161">
        <v>2053265.84</v>
      </c>
      <c r="BW1816" s="165">
        <v>0</v>
      </c>
      <c r="BX1816" s="161">
        <v>2194368</v>
      </c>
    </row>
    <row r="1817" spans="1:76" ht="14.45" x14ac:dyDescent="0.3">
      <c r="A1817" s="164" t="s">
        <v>31</v>
      </c>
      <c r="B1817" s="6" t="s">
        <v>191</v>
      </c>
      <c r="C1817" s="6" t="s">
        <v>93</v>
      </c>
      <c r="D1817" s="6" t="s">
        <v>32</v>
      </c>
      <c r="E1817" s="6" t="s">
        <v>36</v>
      </c>
      <c r="F1817" s="24" t="str">
        <f>+Tabela1[[#This Row],[WK]]&amp;Tabela1[[#This Row],[PK]]&amp;Tabela1[[#This Row],[GK]]</f>
        <v>241202</v>
      </c>
      <c r="G1817" s="6" t="s">
        <v>1727</v>
      </c>
      <c r="H1817" s="7">
        <v>397482310.57199979</v>
      </c>
      <c r="I1817" s="8">
        <v>1.371</v>
      </c>
      <c r="J1817" s="7">
        <v>544948247.78999996</v>
      </c>
      <c r="K1817" s="8">
        <v>7.0000000000000007E-2</v>
      </c>
      <c r="L1817" s="7">
        <v>38146377.345300004</v>
      </c>
      <c r="M1817" s="7">
        <v>22905006.345300004</v>
      </c>
      <c r="N1817" s="9">
        <v>1.5028179778118389</v>
      </c>
      <c r="O1817" s="7">
        <v>4487572</v>
      </c>
      <c r="P1817" s="8">
        <v>1.2949999999999999</v>
      </c>
      <c r="Q1817" s="7">
        <v>5811406</v>
      </c>
      <c r="R1817" s="8">
        <v>1.6E-2</v>
      </c>
      <c r="S1817" s="7">
        <v>92982.495999999999</v>
      </c>
      <c r="T1817" s="7">
        <v>8915.4959999999992</v>
      </c>
      <c r="U1817" s="9">
        <v>0.10605226783398955</v>
      </c>
      <c r="V1817" s="7">
        <v>22913921.841300003</v>
      </c>
      <c r="W1817" s="9">
        <v>1.4951560824101735</v>
      </c>
      <c r="X1817" s="7">
        <v>29403182.35224862</v>
      </c>
      <c r="Y1817" s="7">
        <v>0</v>
      </c>
      <c r="Z1817" s="7">
        <v>0</v>
      </c>
      <c r="AA1817" s="7">
        <v>1223542.3522486198</v>
      </c>
      <c r="AB1817" s="7">
        <v>24136774</v>
      </c>
      <c r="AC1817" s="7">
        <v>4042866</v>
      </c>
      <c r="AD1817" s="7">
        <v>6489260.510948617</v>
      </c>
      <c r="AE1817" s="7">
        <v>0</v>
      </c>
      <c r="AF1817" s="7">
        <v>38146377.345300004</v>
      </c>
      <c r="AG1817" s="7">
        <v>92982.495999999999</v>
      </c>
      <c r="AH1817" s="7">
        <v>6489260.510948617</v>
      </c>
      <c r="AI1817" s="7">
        <v>12725555</v>
      </c>
      <c r="AJ1817" s="7">
        <v>91529</v>
      </c>
      <c r="AK1817" s="7">
        <v>5782306</v>
      </c>
      <c r="AL1817" s="7">
        <v>0</v>
      </c>
      <c r="AM1817" s="7">
        <v>542939</v>
      </c>
      <c r="AN1817" s="7">
        <v>0</v>
      </c>
      <c r="AO1817" s="7">
        <v>0</v>
      </c>
      <c r="AP1817" s="7">
        <v>19309212</v>
      </c>
      <c r="AQ1817" s="7">
        <v>1090049</v>
      </c>
      <c r="AR1817" s="7">
        <v>15241371</v>
      </c>
      <c r="AS1817" s="7">
        <v>84067</v>
      </c>
      <c r="AT1817" s="7">
        <v>5621667</v>
      </c>
      <c r="AU1817" s="7">
        <v>0</v>
      </c>
      <c r="AV1817" s="7">
        <v>404790</v>
      </c>
      <c r="AW1817" s="7">
        <v>0</v>
      </c>
      <c r="AX1817" s="7">
        <v>0</v>
      </c>
      <c r="AY1817" s="7">
        <v>21954804</v>
      </c>
      <c r="AZ1817" s="7">
        <v>450905</v>
      </c>
      <c r="BA1817" s="7">
        <v>0</v>
      </c>
      <c r="BB1817" s="7">
        <v>0</v>
      </c>
      <c r="BC1817" s="7">
        <v>0</v>
      </c>
      <c r="BD1817" s="7">
        <v>0</v>
      </c>
      <c r="BE1817" s="7">
        <v>0</v>
      </c>
      <c r="BF1817" s="7">
        <v>0</v>
      </c>
      <c r="BG1817" s="7">
        <v>889513.35224861978</v>
      </c>
      <c r="BH1817" s="7">
        <v>9920</v>
      </c>
      <c r="BI1817" s="7">
        <v>334029</v>
      </c>
      <c r="BJ1817" s="7">
        <v>4597215.4783333335</v>
      </c>
      <c r="BK1817" s="7">
        <v>2416178.3100000005</v>
      </c>
      <c r="BL1817" s="7">
        <v>2241222.7966666669</v>
      </c>
      <c r="BM1817" s="7">
        <v>4241703.0799999991</v>
      </c>
      <c r="BN1817" s="130">
        <v>1.0840000000000001</v>
      </c>
      <c r="BO1817" s="131">
        <v>3.5778060000000002E-4</v>
      </c>
      <c r="BP1817" s="161">
        <v>9066.6952778686082</v>
      </c>
      <c r="BQ1817" s="162">
        <v>24136774</v>
      </c>
      <c r="BR1817" s="161">
        <v>528159</v>
      </c>
      <c r="BS1817" s="163">
        <v>0</v>
      </c>
      <c r="BT1817" s="163">
        <v>2057142.3699999973</v>
      </c>
      <c r="BU1817" s="161">
        <v>38146377.350000001</v>
      </c>
      <c r="BV1817" s="161">
        <v>92982.5</v>
      </c>
      <c r="BW1817" s="165">
        <v>8546402.8799999971</v>
      </c>
      <c r="BX1817" s="161">
        <v>528159</v>
      </c>
    </row>
    <row r="1818" spans="1:76" ht="14.45" x14ac:dyDescent="0.3">
      <c r="A1818" s="164" t="s">
        <v>31</v>
      </c>
      <c r="B1818" s="6" t="s">
        <v>191</v>
      </c>
      <c r="C1818" s="6" t="s">
        <v>93</v>
      </c>
      <c r="D1818" s="6" t="s">
        <v>37</v>
      </c>
      <c r="E1818" s="6" t="s">
        <v>36</v>
      </c>
      <c r="F1818" s="24" t="str">
        <f>+Tabela1[[#This Row],[WK]]&amp;Tabela1[[#This Row],[PK]]&amp;Tabela1[[#This Row],[GK]]</f>
        <v>241203</v>
      </c>
      <c r="G1818" s="6" t="s">
        <v>1728</v>
      </c>
      <c r="H1818" s="7">
        <v>182345835.1730001</v>
      </c>
      <c r="I1818" s="8">
        <v>1.371</v>
      </c>
      <c r="J1818" s="7">
        <v>249996140.03</v>
      </c>
      <c r="K1818" s="8">
        <v>7.0000000000000007E-2</v>
      </c>
      <c r="L1818" s="7">
        <v>17499729.802100003</v>
      </c>
      <c r="M1818" s="7">
        <v>10218664.802100003</v>
      </c>
      <c r="N1818" s="9">
        <v>1.4034574340566941</v>
      </c>
      <c r="O1818" s="7">
        <v>5851454</v>
      </c>
      <c r="P1818" s="8">
        <v>1.2949999999999999</v>
      </c>
      <c r="Q1818" s="7">
        <v>7577633</v>
      </c>
      <c r="R1818" s="8">
        <v>1.6E-2</v>
      </c>
      <c r="S1818" s="7">
        <v>121242.128</v>
      </c>
      <c r="T1818" s="7">
        <v>-141064.872</v>
      </c>
      <c r="U1818" s="9">
        <v>-0.53778538887639293</v>
      </c>
      <c r="V1818" s="7">
        <v>10077599.930100001</v>
      </c>
      <c r="W1818" s="9">
        <v>1.3359542562795526</v>
      </c>
      <c r="X1818" s="7">
        <v>10667130.150560847</v>
      </c>
      <c r="Y1818" s="7">
        <v>0</v>
      </c>
      <c r="Z1818" s="7">
        <v>0</v>
      </c>
      <c r="AA1818" s="7">
        <v>541890.15056084679</v>
      </c>
      <c r="AB1818" s="7">
        <v>10008430</v>
      </c>
      <c r="AC1818" s="7">
        <v>116810</v>
      </c>
      <c r="AD1818" s="7">
        <v>589530.22046084376</v>
      </c>
      <c r="AE1818" s="7">
        <v>0</v>
      </c>
      <c r="AF1818" s="7">
        <v>17499729.802100003</v>
      </c>
      <c r="AG1818" s="7">
        <v>121242.128</v>
      </c>
      <c r="AH1818" s="7">
        <v>589530.22046084376</v>
      </c>
      <c r="AI1818" s="7">
        <v>6079216</v>
      </c>
      <c r="AJ1818" s="7">
        <v>249069</v>
      </c>
      <c r="AK1818" s="7">
        <v>656822</v>
      </c>
      <c r="AL1818" s="7">
        <v>0</v>
      </c>
      <c r="AM1818" s="7">
        <v>333695</v>
      </c>
      <c r="AN1818" s="7">
        <v>0</v>
      </c>
      <c r="AO1818" s="7">
        <v>0</v>
      </c>
      <c r="AP1818" s="7">
        <v>7479616</v>
      </c>
      <c r="AQ1818" s="7">
        <v>485351</v>
      </c>
      <c r="AR1818" s="7">
        <v>7281065</v>
      </c>
      <c r="AS1818" s="7">
        <v>262307</v>
      </c>
      <c r="AT1818" s="7">
        <v>706870</v>
      </c>
      <c r="AU1818" s="7">
        <v>0</v>
      </c>
      <c r="AV1818" s="7">
        <v>350293</v>
      </c>
      <c r="AW1818" s="7">
        <v>0</v>
      </c>
      <c r="AX1818" s="7">
        <v>0</v>
      </c>
      <c r="AY1818" s="7">
        <v>9009849</v>
      </c>
      <c r="AZ1818" s="7">
        <v>197879</v>
      </c>
      <c r="BA1818" s="7">
        <v>0</v>
      </c>
      <c r="BB1818" s="7">
        <v>0</v>
      </c>
      <c r="BC1818" s="7">
        <v>0</v>
      </c>
      <c r="BD1818" s="7">
        <v>0</v>
      </c>
      <c r="BE1818" s="7">
        <v>0</v>
      </c>
      <c r="BF1818" s="7">
        <v>0</v>
      </c>
      <c r="BG1818" s="7">
        <v>374815.15056084673</v>
      </c>
      <c r="BH1818" s="7">
        <v>4180</v>
      </c>
      <c r="BI1818" s="7">
        <v>167075</v>
      </c>
      <c r="BJ1818" s="7">
        <v>2299469.9141666675</v>
      </c>
      <c r="BK1818" s="7">
        <v>1295782.8066666676</v>
      </c>
      <c r="BL1818" s="7">
        <v>595974.66666666663</v>
      </c>
      <c r="BM1818" s="7">
        <v>2822799.0966666662</v>
      </c>
      <c r="BN1818" s="130">
        <v>1.2529999999999999</v>
      </c>
      <c r="BO1818" s="131">
        <v>1.4809750000000001E-4</v>
      </c>
      <c r="BP1818" s="161">
        <v>3752.943498927958</v>
      </c>
      <c r="BQ1818" s="162">
        <v>10008430</v>
      </c>
      <c r="BR1818" s="161">
        <v>221937</v>
      </c>
      <c r="BS1818" s="163">
        <v>0</v>
      </c>
      <c r="BT1818" s="163">
        <v>1319697.8494391553</v>
      </c>
      <c r="BU1818" s="161">
        <v>17499729.800000001</v>
      </c>
      <c r="BV1818" s="161">
        <v>121242.13</v>
      </c>
      <c r="BW1818" s="165">
        <v>1909228.0694391553</v>
      </c>
      <c r="BX1818" s="161">
        <v>221937</v>
      </c>
    </row>
    <row r="1819" spans="1:76" ht="14.45" x14ac:dyDescent="0.3">
      <c r="A1819" s="164" t="s">
        <v>31</v>
      </c>
      <c r="B1819" s="6" t="s">
        <v>191</v>
      </c>
      <c r="C1819" s="6" t="s">
        <v>93</v>
      </c>
      <c r="D1819" s="6" t="s">
        <v>39</v>
      </c>
      <c r="E1819" s="6" t="s">
        <v>36</v>
      </c>
      <c r="F1819" s="24" t="str">
        <f>+Tabela1[[#This Row],[WK]]&amp;Tabela1[[#This Row],[PK]]&amp;Tabela1[[#This Row],[GK]]</f>
        <v>241204</v>
      </c>
      <c r="G1819" s="6" t="s">
        <v>1729</v>
      </c>
      <c r="H1819" s="7">
        <v>380286815.1501987</v>
      </c>
      <c r="I1819" s="8">
        <v>1.371</v>
      </c>
      <c r="J1819" s="7">
        <v>521373223.56999999</v>
      </c>
      <c r="K1819" s="8">
        <v>7.0000000000000007E-2</v>
      </c>
      <c r="L1819" s="7">
        <v>36496125.649900004</v>
      </c>
      <c r="M1819" s="7">
        <v>22742008.649900004</v>
      </c>
      <c r="N1819" s="9">
        <v>1.653469186709696</v>
      </c>
      <c r="O1819" s="7">
        <v>52435020</v>
      </c>
      <c r="P1819" s="8">
        <v>1.2949999999999999</v>
      </c>
      <c r="Q1819" s="7">
        <v>67903351</v>
      </c>
      <c r="R1819" s="8">
        <v>1.6E-2</v>
      </c>
      <c r="S1819" s="7">
        <v>1086453.6159999999</v>
      </c>
      <c r="T1819" s="7">
        <v>95561.615999999922</v>
      </c>
      <c r="U1819" s="9">
        <v>9.6439991442054146E-2</v>
      </c>
      <c r="V1819" s="7">
        <v>22837570.265900001</v>
      </c>
      <c r="W1819" s="9">
        <v>1.5488339319358844</v>
      </c>
      <c r="X1819" s="7">
        <v>27711178.760801245</v>
      </c>
      <c r="Y1819" s="7">
        <v>0</v>
      </c>
      <c r="Z1819" s="7">
        <v>0</v>
      </c>
      <c r="AA1819" s="7">
        <v>1413206.7608012452</v>
      </c>
      <c r="AB1819" s="7">
        <v>22538541</v>
      </c>
      <c r="AC1819" s="7">
        <v>3759431</v>
      </c>
      <c r="AD1819" s="7">
        <v>4873608.4949012399</v>
      </c>
      <c r="AE1819" s="7">
        <v>0</v>
      </c>
      <c r="AF1819" s="7">
        <v>36496125.649900004</v>
      </c>
      <c r="AG1819" s="7">
        <v>1086453.6159999999</v>
      </c>
      <c r="AH1819" s="7">
        <v>4873608.4949012399</v>
      </c>
      <c r="AI1819" s="7">
        <v>11483794</v>
      </c>
      <c r="AJ1819" s="7">
        <v>1173534</v>
      </c>
      <c r="AK1819" s="7">
        <v>3492949</v>
      </c>
      <c r="AL1819" s="7">
        <v>0</v>
      </c>
      <c r="AM1819" s="7">
        <v>923948</v>
      </c>
      <c r="AN1819" s="7">
        <v>0</v>
      </c>
      <c r="AO1819" s="7">
        <v>0</v>
      </c>
      <c r="AP1819" s="7">
        <v>17893432</v>
      </c>
      <c r="AQ1819" s="7">
        <v>970701</v>
      </c>
      <c r="AR1819" s="7">
        <v>13754117</v>
      </c>
      <c r="AS1819" s="7">
        <v>990892</v>
      </c>
      <c r="AT1819" s="7">
        <v>4376264</v>
      </c>
      <c r="AU1819" s="7">
        <v>0</v>
      </c>
      <c r="AV1819" s="7">
        <v>865392</v>
      </c>
      <c r="AW1819" s="7">
        <v>0</v>
      </c>
      <c r="AX1819" s="7">
        <v>0</v>
      </c>
      <c r="AY1819" s="7">
        <v>21149483</v>
      </c>
      <c r="AZ1819" s="7">
        <v>399002</v>
      </c>
      <c r="BA1819" s="7">
        <v>0</v>
      </c>
      <c r="BB1819" s="7">
        <v>0</v>
      </c>
      <c r="BC1819" s="7">
        <v>0</v>
      </c>
      <c r="BD1819" s="7">
        <v>0</v>
      </c>
      <c r="BE1819" s="7">
        <v>0</v>
      </c>
      <c r="BF1819" s="7">
        <v>0</v>
      </c>
      <c r="BG1819" s="7">
        <v>876959.76080124523</v>
      </c>
      <c r="BH1819" s="7">
        <v>9780</v>
      </c>
      <c r="BI1819" s="7">
        <v>536247</v>
      </c>
      <c r="BJ1819" s="7">
        <v>7380332.4558333317</v>
      </c>
      <c r="BK1819" s="7">
        <v>3713953.8766666641</v>
      </c>
      <c r="BL1819" s="7">
        <v>3819463.6500000004</v>
      </c>
      <c r="BM1819" s="7">
        <v>7026587.0166666685</v>
      </c>
      <c r="BN1819" s="130">
        <v>1.1910000000000001</v>
      </c>
      <c r="BO1819" s="131">
        <v>3.3327070000000001E-4</v>
      </c>
      <c r="BP1819" s="161">
        <v>8445.3735202481712</v>
      </c>
      <c r="BQ1819" s="162">
        <v>22538541</v>
      </c>
      <c r="BR1819" s="161">
        <v>500679</v>
      </c>
      <c r="BS1819" s="163">
        <v>0</v>
      </c>
      <c r="BT1819" s="163">
        <v>2079641.2391987592</v>
      </c>
      <c r="BU1819" s="161">
        <v>36496125.649999999</v>
      </c>
      <c r="BV1819" s="161">
        <v>1086453.6200000001</v>
      </c>
      <c r="BW1819" s="165">
        <v>6953249.7291987594</v>
      </c>
      <c r="BX1819" s="161">
        <v>500679</v>
      </c>
    </row>
    <row r="1820" spans="1:76" ht="14.45" x14ac:dyDescent="0.3">
      <c r="A1820" s="164" t="s">
        <v>31</v>
      </c>
      <c r="B1820" s="6" t="s">
        <v>191</v>
      </c>
      <c r="C1820" s="6" t="s">
        <v>93</v>
      </c>
      <c r="D1820" s="6" t="s">
        <v>42</v>
      </c>
      <c r="E1820" s="6" t="s">
        <v>36</v>
      </c>
      <c r="F1820" s="24" t="str">
        <f>+Tabela1[[#This Row],[WK]]&amp;Tabela1[[#This Row],[PK]]&amp;Tabela1[[#This Row],[GK]]</f>
        <v>241205</v>
      </c>
      <c r="G1820" s="6" t="s">
        <v>1730</v>
      </c>
      <c r="H1820" s="7">
        <v>542949700.67100084</v>
      </c>
      <c r="I1820" s="8">
        <v>1.371</v>
      </c>
      <c r="J1820" s="7">
        <v>744384039.62000012</v>
      </c>
      <c r="K1820" s="8">
        <v>7.0000000000000007E-2</v>
      </c>
      <c r="L1820" s="7">
        <v>52106882.773400016</v>
      </c>
      <c r="M1820" s="7">
        <v>30913914.773400016</v>
      </c>
      <c r="N1820" s="9">
        <v>1.4586873708958563</v>
      </c>
      <c r="O1820" s="7">
        <v>31889935</v>
      </c>
      <c r="P1820" s="8">
        <v>1.2949999999999999</v>
      </c>
      <c r="Q1820" s="7">
        <v>41297466</v>
      </c>
      <c r="R1820" s="8">
        <v>1.6E-2</v>
      </c>
      <c r="S1820" s="7">
        <v>660759.45600000001</v>
      </c>
      <c r="T1820" s="7">
        <v>-342560.54399999999</v>
      </c>
      <c r="U1820" s="9">
        <v>-0.34142700633895467</v>
      </c>
      <c r="V1820" s="7">
        <v>30571354.229400016</v>
      </c>
      <c r="W1820" s="9">
        <v>1.3773183259020614</v>
      </c>
      <c r="X1820" s="7">
        <v>36138047.919331342</v>
      </c>
      <c r="Y1820" s="7">
        <v>0</v>
      </c>
      <c r="Z1820" s="7">
        <v>0</v>
      </c>
      <c r="AA1820" s="7">
        <v>1812519.9193313429</v>
      </c>
      <c r="AB1820" s="7">
        <v>34325528</v>
      </c>
      <c r="AC1820" s="7">
        <v>0</v>
      </c>
      <c r="AD1820" s="7">
        <v>5566693.6899313256</v>
      </c>
      <c r="AE1820" s="7">
        <v>0</v>
      </c>
      <c r="AF1820" s="7">
        <v>52106882.773400016</v>
      </c>
      <c r="AG1820" s="7">
        <v>660759.45600000001</v>
      </c>
      <c r="AH1820" s="7">
        <v>5566693.6899313256</v>
      </c>
      <c r="AI1820" s="7">
        <v>17694753</v>
      </c>
      <c r="AJ1820" s="7">
        <v>1443721</v>
      </c>
      <c r="AK1820" s="7">
        <v>0</v>
      </c>
      <c r="AL1820" s="7">
        <v>0</v>
      </c>
      <c r="AM1820" s="7">
        <v>652655</v>
      </c>
      <c r="AN1820" s="7">
        <v>0</v>
      </c>
      <c r="AO1820" s="7">
        <v>0</v>
      </c>
      <c r="AP1820" s="7">
        <v>27021806</v>
      </c>
      <c r="AQ1820" s="7">
        <v>1650987</v>
      </c>
      <c r="AR1820" s="7">
        <v>21192968</v>
      </c>
      <c r="AS1820" s="7">
        <v>1003320</v>
      </c>
      <c r="AT1820" s="7">
        <v>0</v>
      </c>
      <c r="AU1820" s="7">
        <v>0</v>
      </c>
      <c r="AV1820" s="7">
        <v>675437</v>
      </c>
      <c r="AW1820" s="7">
        <v>0</v>
      </c>
      <c r="AX1820" s="7">
        <v>0</v>
      </c>
      <c r="AY1820" s="7">
        <v>30811247</v>
      </c>
      <c r="AZ1820" s="7">
        <v>682845</v>
      </c>
      <c r="BA1820" s="7">
        <v>0</v>
      </c>
      <c r="BB1820" s="7">
        <v>0</v>
      </c>
      <c r="BC1820" s="7">
        <v>0</v>
      </c>
      <c r="BD1820" s="7">
        <v>0</v>
      </c>
      <c r="BE1820" s="7">
        <v>0</v>
      </c>
      <c r="BF1820" s="7">
        <v>0</v>
      </c>
      <c r="BG1820" s="7">
        <v>1133501.9193313429</v>
      </c>
      <c r="BH1820" s="7">
        <v>12641</v>
      </c>
      <c r="BI1820" s="7">
        <v>679018</v>
      </c>
      <c r="BJ1820" s="7">
        <v>9345401.5150000006</v>
      </c>
      <c r="BK1820" s="7">
        <v>8196783.6166666681</v>
      </c>
      <c r="BL1820" s="7">
        <v>46077.679999999993</v>
      </c>
      <c r="BM1820" s="7">
        <v>4502316.2333333334</v>
      </c>
      <c r="BN1820" s="130">
        <v>1.3759999999999999</v>
      </c>
      <c r="BO1820" s="131">
        <v>4.5489329999999999E-4</v>
      </c>
      <c r="BP1820" s="161">
        <v>11527.969873273243</v>
      </c>
      <c r="BQ1820" s="162">
        <v>34325528</v>
      </c>
      <c r="BR1820" s="161">
        <v>646721</v>
      </c>
      <c r="BS1820" s="163">
        <v>0</v>
      </c>
      <c r="BT1820" s="163">
        <v>0</v>
      </c>
      <c r="BU1820" s="161">
        <v>52106882.770000003</v>
      </c>
      <c r="BV1820" s="161">
        <v>660759.46</v>
      </c>
      <c r="BW1820" s="165">
        <v>5566693.6900000004</v>
      </c>
      <c r="BX1820" s="161">
        <v>646721</v>
      </c>
    </row>
    <row r="1821" spans="1:76" ht="14.45" x14ac:dyDescent="0.3">
      <c r="A1821" s="164" t="s">
        <v>31</v>
      </c>
      <c r="B1821" s="6" t="s">
        <v>191</v>
      </c>
      <c r="C1821" s="6" t="s">
        <v>95</v>
      </c>
      <c r="D1821" s="6" t="s">
        <v>33</v>
      </c>
      <c r="E1821" s="6" t="s">
        <v>34</v>
      </c>
      <c r="F1821" s="24" t="str">
        <f>+Tabela1[[#This Row],[WK]]&amp;Tabela1[[#This Row],[PK]]&amp;Tabela1[[#This Row],[GK]]</f>
        <v>241301</v>
      </c>
      <c r="G1821" s="6" t="s">
        <v>1731</v>
      </c>
      <c r="H1821" s="7">
        <v>278323937.75599962</v>
      </c>
      <c r="I1821" s="8">
        <v>1.371</v>
      </c>
      <c r="J1821" s="7">
        <v>381582118.66999996</v>
      </c>
      <c r="K1821" s="8">
        <v>7.0000000000000007E-2</v>
      </c>
      <c r="L1821" s="7">
        <v>26710748.306899998</v>
      </c>
      <c r="M1821" s="7">
        <v>15132556.306899998</v>
      </c>
      <c r="N1821" s="9">
        <v>1.3069878532762282</v>
      </c>
      <c r="O1821" s="7">
        <v>37712438</v>
      </c>
      <c r="P1821" s="8">
        <v>1.2949999999999999</v>
      </c>
      <c r="Q1821" s="7">
        <v>48837607</v>
      </c>
      <c r="R1821" s="8">
        <v>1.6E-2</v>
      </c>
      <c r="S1821" s="7">
        <v>781401.71200000006</v>
      </c>
      <c r="T1821" s="7">
        <v>76582.712000000058</v>
      </c>
      <c r="U1821" s="9">
        <v>0.10865585632623419</v>
      </c>
      <c r="V1821" s="7">
        <v>15209139.0189</v>
      </c>
      <c r="W1821" s="9">
        <v>1.2382256287892277</v>
      </c>
      <c r="X1821" s="7">
        <v>19874165.219251201</v>
      </c>
      <c r="Y1821" s="7">
        <v>0</v>
      </c>
      <c r="Z1821" s="7">
        <v>0</v>
      </c>
      <c r="AA1821" s="7">
        <v>1305281.219251202</v>
      </c>
      <c r="AB1821" s="7">
        <v>15112926</v>
      </c>
      <c r="AC1821" s="7">
        <v>3455958</v>
      </c>
      <c r="AD1821" s="7">
        <v>4665026.2003512038</v>
      </c>
      <c r="AE1821" s="7">
        <v>0</v>
      </c>
      <c r="AF1821" s="7">
        <v>26710748.306899998</v>
      </c>
      <c r="AG1821" s="7">
        <v>781401.71200000006</v>
      </c>
      <c r="AH1821" s="7">
        <v>4665026.2003512038</v>
      </c>
      <c r="AI1821" s="7">
        <v>9667038</v>
      </c>
      <c r="AJ1821" s="7">
        <v>331247</v>
      </c>
      <c r="AK1821" s="7">
        <v>5193648</v>
      </c>
      <c r="AL1821" s="7">
        <v>0</v>
      </c>
      <c r="AM1821" s="7">
        <v>489673</v>
      </c>
      <c r="AN1821" s="7">
        <v>0</v>
      </c>
      <c r="AO1821" s="7">
        <v>0</v>
      </c>
      <c r="AP1821" s="7">
        <v>11653674</v>
      </c>
      <c r="AQ1821" s="7">
        <v>712112</v>
      </c>
      <c r="AR1821" s="7">
        <v>11578192</v>
      </c>
      <c r="AS1821" s="7">
        <v>704819</v>
      </c>
      <c r="AT1821" s="7">
        <v>4224745</v>
      </c>
      <c r="AU1821" s="7">
        <v>0</v>
      </c>
      <c r="AV1821" s="7">
        <v>835072</v>
      </c>
      <c r="AW1821" s="7">
        <v>0</v>
      </c>
      <c r="AX1821" s="7">
        <v>0</v>
      </c>
      <c r="AY1821" s="7">
        <v>13728814</v>
      </c>
      <c r="AZ1821" s="7">
        <v>327636</v>
      </c>
      <c r="BA1821" s="7">
        <v>0</v>
      </c>
      <c r="BB1821" s="7">
        <v>0</v>
      </c>
      <c r="BC1821" s="7">
        <v>0</v>
      </c>
      <c r="BD1821" s="7">
        <v>0</v>
      </c>
      <c r="BE1821" s="7">
        <v>0</v>
      </c>
      <c r="BF1821" s="7">
        <v>0</v>
      </c>
      <c r="BG1821" s="7">
        <v>732593.21925120195</v>
      </c>
      <c r="BH1821" s="7">
        <v>8170</v>
      </c>
      <c r="BI1821" s="7">
        <v>572688</v>
      </c>
      <c r="BJ1821" s="7">
        <v>7881893.9791666688</v>
      </c>
      <c r="BK1821" s="7">
        <v>5910865.8933333354</v>
      </c>
      <c r="BL1821" s="7">
        <v>1781248.2533333332</v>
      </c>
      <c r="BM1821" s="7">
        <v>4321615.8366666669</v>
      </c>
      <c r="BN1821" s="130">
        <v>1.012</v>
      </c>
      <c r="BO1821" s="131">
        <v>2.9314340000000002E-4</v>
      </c>
      <c r="BP1821" s="161">
        <v>7428.8471019834942</v>
      </c>
      <c r="BQ1821" s="162">
        <v>15112926</v>
      </c>
      <c r="BR1821" s="161">
        <v>439510</v>
      </c>
      <c r="BS1821" s="163">
        <v>0</v>
      </c>
      <c r="BT1821" s="163">
        <v>2181611.7807487957</v>
      </c>
      <c r="BU1821" s="161">
        <v>26710748.309999999</v>
      </c>
      <c r="BV1821" s="161">
        <v>781401.71</v>
      </c>
      <c r="BW1821" s="165">
        <v>6846637.9807487959</v>
      </c>
      <c r="BX1821" s="161">
        <v>439510</v>
      </c>
    </row>
    <row r="1822" spans="1:76" ht="14.45" x14ac:dyDescent="0.3">
      <c r="A1822" s="164" t="s">
        <v>31</v>
      </c>
      <c r="B1822" s="6" t="s">
        <v>191</v>
      </c>
      <c r="C1822" s="6" t="s">
        <v>95</v>
      </c>
      <c r="D1822" s="6" t="s">
        <v>32</v>
      </c>
      <c r="E1822" s="6" t="s">
        <v>34</v>
      </c>
      <c r="F1822" s="24" t="str">
        <f>+Tabela1[[#This Row],[WK]]&amp;Tabela1[[#This Row],[PK]]&amp;Tabela1[[#This Row],[GK]]</f>
        <v>241302</v>
      </c>
      <c r="G1822" s="6" t="s">
        <v>1732</v>
      </c>
      <c r="H1822" s="7">
        <v>248351944.40580001</v>
      </c>
      <c r="I1822" s="8">
        <v>1.371</v>
      </c>
      <c r="J1822" s="7">
        <v>340490515.77999997</v>
      </c>
      <c r="K1822" s="8">
        <v>7.0000000000000007E-2</v>
      </c>
      <c r="L1822" s="7">
        <v>23834336.104600001</v>
      </c>
      <c r="M1822" s="7">
        <v>14720246.104600001</v>
      </c>
      <c r="N1822" s="9">
        <v>1.6151087058170372</v>
      </c>
      <c r="O1822" s="7">
        <v>1526511</v>
      </c>
      <c r="P1822" s="8">
        <v>1.2949999999999999</v>
      </c>
      <c r="Q1822" s="7">
        <v>1976832</v>
      </c>
      <c r="R1822" s="8">
        <v>1.6E-2</v>
      </c>
      <c r="S1822" s="7">
        <v>31629.312000000002</v>
      </c>
      <c r="T1822" s="7">
        <v>-980102.68799999997</v>
      </c>
      <c r="U1822" s="9">
        <v>-0.96873746011789685</v>
      </c>
      <c r="V1822" s="7">
        <v>13740143.4166</v>
      </c>
      <c r="W1822" s="9">
        <v>1.3569410381300402</v>
      </c>
      <c r="X1822" s="7">
        <v>12000478.633542536</v>
      </c>
      <c r="Y1822" s="7">
        <v>0</v>
      </c>
      <c r="Z1822" s="7">
        <v>0</v>
      </c>
      <c r="AA1822" s="7">
        <v>925969.63354253653</v>
      </c>
      <c r="AB1822" s="7">
        <v>11074509</v>
      </c>
      <c r="AC1822" s="7">
        <v>0</v>
      </c>
      <c r="AD1822" s="7">
        <v>0</v>
      </c>
      <c r="AE1822" s="7">
        <v>-2160384.8266604496</v>
      </c>
      <c r="AF1822" s="7">
        <v>21673951.277939551</v>
      </c>
      <c r="AG1822" s="7">
        <v>31629.312000000002</v>
      </c>
      <c r="AH1822" s="7">
        <v>0</v>
      </c>
      <c r="AI1822" s="7">
        <v>7609673</v>
      </c>
      <c r="AJ1822" s="7">
        <v>2079349</v>
      </c>
      <c r="AK1822" s="7">
        <v>485460</v>
      </c>
      <c r="AL1822" s="7">
        <v>0</v>
      </c>
      <c r="AM1822" s="7">
        <v>384041</v>
      </c>
      <c r="AN1822" s="7">
        <v>0</v>
      </c>
      <c r="AO1822" s="7">
        <v>0</v>
      </c>
      <c r="AP1822" s="7">
        <v>8673847</v>
      </c>
      <c r="AQ1822" s="7">
        <v>743938</v>
      </c>
      <c r="AR1822" s="7">
        <v>9114090</v>
      </c>
      <c r="AS1822" s="7">
        <v>1011732</v>
      </c>
      <c r="AT1822" s="7">
        <v>538643</v>
      </c>
      <c r="AU1822" s="7">
        <v>9258</v>
      </c>
      <c r="AV1822" s="7">
        <v>390315</v>
      </c>
      <c r="AW1822" s="7">
        <v>0</v>
      </c>
      <c r="AX1822" s="7">
        <v>0</v>
      </c>
      <c r="AY1822" s="7">
        <v>9876068</v>
      </c>
      <c r="AZ1822" s="7">
        <v>309794</v>
      </c>
      <c r="BA1822" s="7">
        <v>0</v>
      </c>
      <c r="BB1822" s="7">
        <v>0</v>
      </c>
      <c r="BC1822" s="7">
        <v>0</v>
      </c>
      <c r="BD1822" s="7">
        <v>0</v>
      </c>
      <c r="BE1822" s="7">
        <v>0</v>
      </c>
      <c r="BF1822" s="7">
        <v>0</v>
      </c>
      <c r="BG1822" s="7">
        <v>624183.63354253653</v>
      </c>
      <c r="BH1822" s="7">
        <v>6961</v>
      </c>
      <c r="BI1822" s="7">
        <v>301786</v>
      </c>
      <c r="BJ1822" s="7">
        <v>4153437.2058333331</v>
      </c>
      <c r="BK1822" s="7">
        <v>3879797.9899999998</v>
      </c>
      <c r="BL1822" s="7">
        <v>217529.89333333331</v>
      </c>
      <c r="BM1822" s="7">
        <v>659497.07666666666</v>
      </c>
      <c r="BN1822" s="130">
        <v>1.41</v>
      </c>
      <c r="BO1822" s="131">
        <v>2.5761259999999999E-4</v>
      </c>
      <c r="BP1822" s="161">
        <v>6528.380786591556</v>
      </c>
      <c r="BQ1822" s="162">
        <v>11074509</v>
      </c>
      <c r="BR1822" s="161">
        <v>208116</v>
      </c>
      <c r="BS1822" s="163">
        <v>0</v>
      </c>
      <c r="BT1822" s="163">
        <v>1752435.4100604504</v>
      </c>
      <c r="BU1822" s="161">
        <v>21673951.280000001</v>
      </c>
      <c r="BV1822" s="161">
        <v>31629.31</v>
      </c>
      <c r="BW1822" s="165">
        <v>1752435.4100604504</v>
      </c>
      <c r="BX1822" s="161">
        <v>208116</v>
      </c>
    </row>
    <row r="1823" spans="1:76" ht="14.45" x14ac:dyDescent="0.3">
      <c r="A1823" s="164" t="s">
        <v>31</v>
      </c>
      <c r="B1823" s="6" t="s">
        <v>191</v>
      </c>
      <c r="C1823" s="6" t="s">
        <v>95</v>
      </c>
      <c r="D1823" s="6" t="s">
        <v>37</v>
      </c>
      <c r="E1823" s="6" t="s">
        <v>34</v>
      </c>
      <c r="F1823" s="24" t="str">
        <f>+Tabela1[[#This Row],[WK]]&amp;Tabela1[[#This Row],[PK]]&amp;Tabela1[[#This Row],[GK]]</f>
        <v>241303</v>
      </c>
      <c r="G1823" s="6" t="s">
        <v>1733</v>
      </c>
      <c r="H1823" s="7">
        <v>642168828.52120173</v>
      </c>
      <c r="I1823" s="8">
        <v>1.371</v>
      </c>
      <c r="J1823" s="7">
        <v>880413463.89999998</v>
      </c>
      <c r="K1823" s="8">
        <v>7.0000000000000007E-2</v>
      </c>
      <c r="L1823" s="7">
        <v>61628942.473000005</v>
      </c>
      <c r="M1823" s="7">
        <v>35288513.473000005</v>
      </c>
      <c r="N1823" s="9">
        <v>1.339709139627149</v>
      </c>
      <c r="O1823" s="7">
        <v>69515551</v>
      </c>
      <c r="P1823" s="8">
        <v>1.2949999999999999</v>
      </c>
      <c r="Q1823" s="7">
        <v>90022639</v>
      </c>
      <c r="R1823" s="8">
        <v>1.6E-2</v>
      </c>
      <c r="S1823" s="7">
        <v>1440362.2239999999</v>
      </c>
      <c r="T1823" s="7">
        <v>-25995.776000000071</v>
      </c>
      <c r="U1823" s="9">
        <v>-1.772812369148603E-2</v>
      </c>
      <c r="V1823" s="7">
        <v>35262517.697000004</v>
      </c>
      <c r="W1823" s="9">
        <v>1.2681262922249883</v>
      </c>
      <c r="X1823" s="7">
        <v>32807421.377834756</v>
      </c>
      <c r="Y1823" s="7">
        <v>0</v>
      </c>
      <c r="Z1823" s="7">
        <v>5590.6950000000006</v>
      </c>
      <c r="AA1823" s="7">
        <v>2353119.6828347566</v>
      </c>
      <c r="AB1823" s="7">
        <v>30448711</v>
      </c>
      <c r="AC1823" s="7">
        <v>0</v>
      </c>
      <c r="AD1823" s="7">
        <v>0</v>
      </c>
      <c r="AE1823" s="7">
        <v>0</v>
      </c>
      <c r="AF1823" s="7">
        <v>61628942.473000005</v>
      </c>
      <c r="AG1823" s="7">
        <v>1440362.2239999999</v>
      </c>
      <c r="AH1823" s="7">
        <v>0</v>
      </c>
      <c r="AI1823" s="7">
        <v>21992548</v>
      </c>
      <c r="AJ1823" s="7">
        <v>1449611</v>
      </c>
      <c r="AK1823" s="7">
        <v>0</v>
      </c>
      <c r="AL1823" s="7">
        <v>0</v>
      </c>
      <c r="AM1823" s="7">
        <v>603850</v>
      </c>
      <c r="AN1823" s="7">
        <v>0</v>
      </c>
      <c r="AO1823" s="7">
        <v>0</v>
      </c>
      <c r="AP1823" s="7">
        <v>25111430</v>
      </c>
      <c r="AQ1823" s="7">
        <v>1849902</v>
      </c>
      <c r="AR1823" s="7">
        <v>26340429</v>
      </c>
      <c r="AS1823" s="7">
        <v>1466358</v>
      </c>
      <c r="AT1823" s="7">
        <v>0</v>
      </c>
      <c r="AU1823" s="7">
        <v>0</v>
      </c>
      <c r="AV1823" s="7">
        <v>811706</v>
      </c>
      <c r="AW1823" s="7">
        <v>0</v>
      </c>
      <c r="AX1823" s="7">
        <v>0</v>
      </c>
      <c r="AY1823" s="7">
        <v>27659052</v>
      </c>
      <c r="AZ1823" s="7">
        <v>807736</v>
      </c>
      <c r="BA1823" s="7">
        <v>5590.6950000000006</v>
      </c>
      <c r="BB1823" s="7">
        <v>0</v>
      </c>
      <c r="BC1823" s="7">
        <v>0</v>
      </c>
      <c r="BD1823" s="7">
        <v>0</v>
      </c>
      <c r="BE1823" s="7">
        <v>120.23</v>
      </c>
      <c r="BF1823" s="7">
        <v>0</v>
      </c>
      <c r="BG1823" s="7">
        <v>1437747.6828347566</v>
      </c>
      <c r="BH1823" s="7">
        <v>16034</v>
      </c>
      <c r="BI1823" s="7">
        <v>915372</v>
      </c>
      <c r="BJ1823" s="7">
        <v>12598403.837500002</v>
      </c>
      <c r="BK1823" s="7">
        <v>10566395.206666667</v>
      </c>
      <c r="BL1823" s="7">
        <v>1834459.2566666666</v>
      </c>
      <c r="BM1823" s="7">
        <v>4459116.0100000016</v>
      </c>
      <c r="BN1823" s="130">
        <v>1.1120000000000001</v>
      </c>
      <c r="BO1823" s="131">
        <v>6.4328140000000002E-4</v>
      </c>
      <c r="BP1823" s="161">
        <v>16301.441862978731</v>
      </c>
      <c r="BQ1823" s="162">
        <v>30448711</v>
      </c>
      <c r="BR1823" s="161">
        <v>977560</v>
      </c>
      <c r="BS1823" s="163">
        <v>0</v>
      </c>
      <c r="BT1823" s="163">
        <v>0</v>
      </c>
      <c r="BU1823" s="161">
        <v>61628942.469999999</v>
      </c>
      <c r="BV1823" s="161">
        <v>1440362.22</v>
      </c>
      <c r="BW1823" s="165">
        <v>0</v>
      </c>
      <c r="BX1823" s="161">
        <v>977560</v>
      </c>
    </row>
    <row r="1824" spans="1:76" ht="14.45" x14ac:dyDescent="0.3">
      <c r="A1824" s="164" t="s">
        <v>31</v>
      </c>
      <c r="B1824" s="6" t="s">
        <v>191</v>
      </c>
      <c r="C1824" s="6" t="s">
        <v>95</v>
      </c>
      <c r="D1824" s="6" t="s">
        <v>39</v>
      </c>
      <c r="E1824" s="6" t="s">
        <v>34</v>
      </c>
      <c r="F1824" s="24" t="str">
        <f>+Tabela1[[#This Row],[WK]]&amp;Tabela1[[#This Row],[PK]]&amp;Tabela1[[#This Row],[GK]]</f>
        <v>241304</v>
      </c>
      <c r="G1824" s="6" t="s">
        <v>1734</v>
      </c>
      <c r="H1824" s="7">
        <v>2620528432.9933949</v>
      </c>
      <c r="I1824" s="8">
        <v>1.371</v>
      </c>
      <c r="J1824" s="7">
        <v>3592744481.6299996</v>
      </c>
      <c r="K1824" s="8">
        <v>7.0000000000000007E-2</v>
      </c>
      <c r="L1824" s="7">
        <v>251492113.7141</v>
      </c>
      <c r="M1824" s="7">
        <v>122412233.7141</v>
      </c>
      <c r="N1824" s="9">
        <v>0.94834480566684753</v>
      </c>
      <c r="O1824" s="7">
        <v>344458819</v>
      </c>
      <c r="P1824" s="8">
        <v>1.2949999999999999</v>
      </c>
      <c r="Q1824" s="7">
        <v>446074171</v>
      </c>
      <c r="R1824" s="8">
        <v>1.6E-2</v>
      </c>
      <c r="S1824" s="7">
        <v>7137186.7360000005</v>
      </c>
      <c r="T1824" s="7">
        <v>1482664.7360000005</v>
      </c>
      <c r="U1824" s="9">
        <v>0.26220867758583316</v>
      </c>
      <c r="V1824" s="7">
        <v>123894898.4501</v>
      </c>
      <c r="W1824" s="9">
        <v>0.91954910261226386</v>
      </c>
      <c r="X1824" s="7">
        <v>122594582.62906516</v>
      </c>
      <c r="Y1824" s="7">
        <v>0</v>
      </c>
      <c r="Z1824" s="7">
        <v>100898.18</v>
      </c>
      <c r="AA1824" s="7">
        <v>9021917.4490651637</v>
      </c>
      <c r="AB1824" s="7">
        <v>113471767</v>
      </c>
      <c r="AC1824" s="7">
        <v>0</v>
      </c>
      <c r="AD1824" s="7">
        <v>0</v>
      </c>
      <c r="AE1824" s="7">
        <v>0</v>
      </c>
      <c r="AF1824" s="7">
        <v>251492113.7141</v>
      </c>
      <c r="AG1824" s="7">
        <v>7137186.7360000005</v>
      </c>
      <c r="AH1824" s="7">
        <v>0</v>
      </c>
      <c r="AI1824" s="7">
        <v>107773320</v>
      </c>
      <c r="AJ1824" s="7">
        <v>5664630</v>
      </c>
      <c r="AK1824" s="7">
        <v>0</v>
      </c>
      <c r="AL1824" s="7">
        <v>415942</v>
      </c>
      <c r="AM1824" s="7">
        <v>2455347</v>
      </c>
      <c r="AN1824" s="7">
        <v>0</v>
      </c>
      <c r="AO1824" s="7">
        <v>0</v>
      </c>
      <c r="AP1824" s="7">
        <v>87754115</v>
      </c>
      <c r="AQ1824" s="7">
        <v>7220582</v>
      </c>
      <c r="AR1824" s="7">
        <v>129079880</v>
      </c>
      <c r="AS1824" s="7">
        <v>5654522</v>
      </c>
      <c r="AT1824" s="7">
        <v>0</v>
      </c>
      <c r="AU1824" s="7">
        <v>426181</v>
      </c>
      <c r="AV1824" s="7">
        <v>2689081</v>
      </c>
      <c r="AW1824" s="7">
        <v>0</v>
      </c>
      <c r="AX1824" s="7">
        <v>0</v>
      </c>
      <c r="AY1824" s="7">
        <v>100932362</v>
      </c>
      <c r="AZ1824" s="7">
        <v>3050907</v>
      </c>
      <c r="BA1824" s="7">
        <v>100898.18</v>
      </c>
      <c r="BB1824" s="7">
        <v>0</v>
      </c>
      <c r="BC1824" s="7">
        <v>9.77</v>
      </c>
      <c r="BD1824" s="7">
        <v>0</v>
      </c>
      <c r="BE1824" s="7">
        <v>2104.7199999999998</v>
      </c>
      <c r="BF1824" s="7">
        <v>0</v>
      </c>
      <c r="BG1824" s="7">
        <v>5498573.4490651628</v>
      </c>
      <c r="BH1824" s="7">
        <v>61321</v>
      </c>
      <c r="BI1824" s="7">
        <v>3523344</v>
      </c>
      <c r="BJ1824" s="7">
        <v>48491970.846666664</v>
      </c>
      <c r="BK1824" s="7">
        <v>29732867.356666662</v>
      </c>
      <c r="BL1824" s="7">
        <v>30295100</v>
      </c>
      <c r="BM1824" s="7">
        <v>14446213.960000001</v>
      </c>
      <c r="BN1824" s="130">
        <v>1.153</v>
      </c>
      <c r="BO1824" s="131">
        <v>2.4303678E-3</v>
      </c>
      <c r="BP1824" s="161">
        <v>61588.894418423966</v>
      </c>
      <c r="BQ1824" s="162">
        <v>113471767</v>
      </c>
      <c r="BR1824" s="161">
        <v>4676094</v>
      </c>
      <c r="BS1824" s="163">
        <v>0</v>
      </c>
      <c r="BT1824" s="163">
        <v>0</v>
      </c>
      <c r="BU1824" s="161">
        <v>251492113.71000001</v>
      </c>
      <c r="BV1824" s="161">
        <v>7137186.7400000002</v>
      </c>
      <c r="BW1824" s="165">
        <v>0</v>
      </c>
      <c r="BX1824" s="161">
        <v>4676094</v>
      </c>
    </row>
    <row r="1825" spans="1:76" ht="14.45" x14ac:dyDescent="0.3">
      <c r="A1825" s="164" t="s">
        <v>31</v>
      </c>
      <c r="B1825" s="6" t="s">
        <v>191</v>
      </c>
      <c r="C1825" s="6" t="s">
        <v>95</v>
      </c>
      <c r="D1825" s="6" t="s">
        <v>42</v>
      </c>
      <c r="E1825" s="6" t="s">
        <v>36</v>
      </c>
      <c r="F1825" s="24" t="str">
        <f>+Tabela1[[#This Row],[WK]]&amp;Tabela1[[#This Row],[PK]]&amp;Tabela1[[#This Row],[GK]]</f>
        <v>241305</v>
      </c>
      <c r="G1825" s="6" t="s">
        <v>1735</v>
      </c>
      <c r="H1825" s="7">
        <v>108185213.27699994</v>
      </c>
      <c r="I1825" s="8">
        <v>1.371</v>
      </c>
      <c r="J1825" s="7">
        <v>148321927.40000001</v>
      </c>
      <c r="K1825" s="8">
        <v>7.0000000000000007E-2</v>
      </c>
      <c r="L1825" s="7">
        <v>10382534.918000001</v>
      </c>
      <c r="M1825" s="7">
        <v>6249784.9180000015</v>
      </c>
      <c r="N1825" s="9">
        <v>1.5122581617566999</v>
      </c>
      <c r="O1825" s="7">
        <v>20557729</v>
      </c>
      <c r="P1825" s="8">
        <v>1.2949999999999999</v>
      </c>
      <c r="Q1825" s="7">
        <v>26622259</v>
      </c>
      <c r="R1825" s="8">
        <v>1.6E-2</v>
      </c>
      <c r="S1825" s="7">
        <v>425956.14400000003</v>
      </c>
      <c r="T1825" s="7">
        <v>-98471.855999999971</v>
      </c>
      <c r="U1825" s="9">
        <v>-0.18777001990740383</v>
      </c>
      <c r="V1825" s="7">
        <v>6151313.0620000008</v>
      </c>
      <c r="W1825" s="9">
        <v>1.3208241261124227</v>
      </c>
      <c r="X1825" s="7">
        <v>8908748.7349999994</v>
      </c>
      <c r="Y1825" s="7">
        <v>0</v>
      </c>
      <c r="Z1825" s="7">
        <v>501.73500000000001</v>
      </c>
      <c r="AA1825" s="7">
        <v>574077</v>
      </c>
      <c r="AB1825" s="7">
        <v>7444549</v>
      </c>
      <c r="AC1825" s="7">
        <v>889621</v>
      </c>
      <c r="AD1825" s="7">
        <v>2757435.6729999986</v>
      </c>
      <c r="AE1825" s="7">
        <v>0</v>
      </c>
      <c r="AF1825" s="7">
        <v>10382534.918000001</v>
      </c>
      <c r="AG1825" s="7">
        <v>425956.14400000003</v>
      </c>
      <c r="AH1825" s="7">
        <v>2757435.6729999986</v>
      </c>
      <c r="AI1825" s="7">
        <v>3450578</v>
      </c>
      <c r="AJ1825" s="7">
        <v>679805</v>
      </c>
      <c r="AK1825" s="7">
        <v>504621</v>
      </c>
      <c r="AL1825" s="7">
        <v>74951</v>
      </c>
      <c r="AM1825" s="7">
        <v>691994</v>
      </c>
      <c r="AN1825" s="7">
        <v>0</v>
      </c>
      <c r="AO1825" s="7">
        <v>0</v>
      </c>
      <c r="AP1825" s="7">
        <v>5742587</v>
      </c>
      <c r="AQ1825" s="7">
        <v>298371</v>
      </c>
      <c r="AR1825" s="7">
        <v>4132750</v>
      </c>
      <c r="AS1825" s="7">
        <v>524428</v>
      </c>
      <c r="AT1825" s="7">
        <v>575340</v>
      </c>
      <c r="AU1825" s="7">
        <v>86638</v>
      </c>
      <c r="AV1825" s="7">
        <v>1142345</v>
      </c>
      <c r="AW1825" s="7">
        <v>0</v>
      </c>
      <c r="AX1825" s="7">
        <v>0</v>
      </c>
      <c r="AY1825" s="7">
        <v>6698833</v>
      </c>
      <c r="AZ1825" s="7">
        <v>123269</v>
      </c>
      <c r="BA1825" s="7">
        <v>501.73500000000001</v>
      </c>
      <c r="BB1825" s="7">
        <v>0</v>
      </c>
      <c r="BC1825" s="7">
        <v>0</v>
      </c>
      <c r="BD1825" s="7">
        <v>0.26</v>
      </c>
      <c r="BE1825" s="7">
        <v>10.27</v>
      </c>
      <c r="BF1825" s="7">
        <v>0</v>
      </c>
      <c r="BG1825" s="7">
        <v>320594</v>
      </c>
      <c r="BH1825" s="7">
        <v>3002</v>
      </c>
      <c r="BI1825" s="7">
        <v>253483</v>
      </c>
      <c r="BJ1825" s="7">
        <v>3488616.3958333335</v>
      </c>
      <c r="BK1825" s="7">
        <v>0</v>
      </c>
      <c r="BL1825" s="7">
        <v>5257848.2233333336</v>
      </c>
      <c r="BM1825" s="7">
        <v>3438769.1366666663</v>
      </c>
      <c r="BN1825" s="130">
        <v>1.252</v>
      </c>
      <c r="BO1825" s="131">
        <v>1.202567E-4</v>
      </c>
      <c r="BP1825" s="161">
        <v>3047.5782185376061</v>
      </c>
      <c r="BQ1825" s="162">
        <v>7444549</v>
      </c>
      <c r="BR1825" s="161">
        <v>148008</v>
      </c>
      <c r="BS1825" s="163">
        <v>0</v>
      </c>
      <c r="BT1825" s="163">
        <v>865683.8900000006</v>
      </c>
      <c r="BU1825" s="161">
        <v>10382534.92</v>
      </c>
      <c r="BV1825" s="161">
        <v>425956.14</v>
      </c>
      <c r="BW1825" s="165">
        <v>3623119.5600000005</v>
      </c>
      <c r="BX1825" s="161">
        <v>148008</v>
      </c>
    </row>
    <row r="1826" spans="1:76" ht="14.45" x14ac:dyDescent="0.3">
      <c r="A1826" s="164" t="s">
        <v>31</v>
      </c>
      <c r="B1826" s="6" t="s">
        <v>191</v>
      </c>
      <c r="C1826" s="6" t="s">
        <v>95</v>
      </c>
      <c r="D1826" s="6" t="s">
        <v>44</v>
      </c>
      <c r="E1826" s="6" t="s">
        <v>36</v>
      </c>
      <c r="F1826" s="24" t="str">
        <f>+Tabela1[[#This Row],[WK]]&amp;Tabela1[[#This Row],[PK]]&amp;Tabela1[[#This Row],[GK]]</f>
        <v>241306</v>
      </c>
      <c r="G1826" s="6" t="s">
        <v>1736</v>
      </c>
      <c r="H1826" s="7">
        <v>266312700.26319963</v>
      </c>
      <c r="I1826" s="8">
        <v>1.371</v>
      </c>
      <c r="J1826" s="7">
        <v>365114712.06</v>
      </c>
      <c r="K1826" s="8">
        <v>7.0000000000000007E-2</v>
      </c>
      <c r="L1826" s="7">
        <v>25558029.844200004</v>
      </c>
      <c r="M1826" s="7">
        <v>12993453.844200004</v>
      </c>
      <c r="N1826" s="9">
        <v>1.0341338891340228</v>
      </c>
      <c r="O1826" s="7">
        <v>48732359</v>
      </c>
      <c r="P1826" s="8">
        <v>1.2949999999999999</v>
      </c>
      <c r="Q1826" s="7">
        <v>63108405</v>
      </c>
      <c r="R1826" s="8">
        <v>1.6E-2</v>
      </c>
      <c r="S1826" s="7">
        <v>1009734.48</v>
      </c>
      <c r="T1826" s="7">
        <v>116158.47999999998</v>
      </c>
      <c r="U1826" s="9">
        <v>0.12999283776645745</v>
      </c>
      <c r="V1826" s="7">
        <v>13109612.324200004</v>
      </c>
      <c r="W1826" s="9">
        <v>0.97410196616890676</v>
      </c>
      <c r="X1826" s="7">
        <v>18083502.627337571</v>
      </c>
      <c r="Y1826" s="7">
        <v>0</v>
      </c>
      <c r="Z1826" s="7">
        <v>0</v>
      </c>
      <c r="AA1826" s="7">
        <v>1592622.6273375717</v>
      </c>
      <c r="AB1826" s="7">
        <v>15199140</v>
      </c>
      <c r="AC1826" s="7">
        <v>1291740</v>
      </c>
      <c r="AD1826" s="7">
        <v>4973890.3031375669</v>
      </c>
      <c r="AE1826" s="7">
        <v>-916059.34439630713</v>
      </c>
      <c r="AF1826" s="7">
        <v>25558029.844200004</v>
      </c>
      <c r="AG1826" s="7">
        <v>1009734.48</v>
      </c>
      <c r="AH1826" s="7">
        <v>4057830.9587412598</v>
      </c>
      <c r="AI1826" s="7">
        <v>10490606</v>
      </c>
      <c r="AJ1826" s="7">
        <v>874455</v>
      </c>
      <c r="AK1826" s="7">
        <v>0</v>
      </c>
      <c r="AL1826" s="7">
        <v>0</v>
      </c>
      <c r="AM1826" s="7">
        <v>1670187</v>
      </c>
      <c r="AN1826" s="7">
        <v>0</v>
      </c>
      <c r="AO1826" s="7">
        <v>0</v>
      </c>
      <c r="AP1826" s="7">
        <v>13222383</v>
      </c>
      <c r="AQ1826" s="7">
        <v>700178</v>
      </c>
      <c r="AR1826" s="7">
        <v>12564576</v>
      </c>
      <c r="AS1826" s="7">
        <v>893576</v>
      </c>
      <c r="AT1826" s="7">
        <v>0</v>
      </c>
      <c r="AU1826" s="7">
        <v>0</v>
      </c>
      <c r="AV1826" s="7">
        <v>1389844</v>
      </c>
      <c r="AW1826" s="7">
        <v>0</v>
      </c>
      <c r="AX1826" s="7">
        <v>0</v>
      </c>
      <c r="AY1826" s="7">
        <v>14776992</v>
      </c>
      <c r="AZ1826" s="7">
        <v>290331</v>
      </c>
      <c r="BA1826" s="7">
        <v>0</v>
      </c>
      <c r="BB1826" s="7">
        <v>0</v>
      </c>
      <c r="BC1826" s="7">
        <v>0</v>
      </c>
      <c r="BD1826" s="7">
        <v>0</v>
      </c>
      <c r="BE1826" s="7">
        <v>0</v>
      </c>
      <c r="BF1826" s="7">
        <v>0</v>
      </c>
      <c r="BG1826" s="7">
        <v>534066.62733757158</v>
      </c>
      <c r="BH1826" s="7">
        <v>5956</v>
      </c>
      <c r="BI1826" s="7">
        <v>1058556</v>
      </c>
      <c r="BJ1826" s="7">
        <v>14568923.793333337</v>
      </c>
      <c r="BK1826" s="7">
        <v>9657068.3266666699</v>
      </c>
      <c r="BL1826" s="7">
        <v>8378877.6799999997</v>
      </c>
      <c r="BM1826" s="7">
        <v>2889666.5066666659</v>
      </c>
      <c r="BN1826" s="130">
        <v>1.413</v>
      </c>
      <c r="BO1826" s="131">
        <v>2.3458959999999999E-4</v>
      </c>
      <c r="BP1826" s="161">
        <v>5945.078717843222</v>
      </c>
      <c r="BQ1826" s="162">
        <v>15199140</v>
      </c>
      <c r="BR1826" s="161">
        <v>407053</v>
      </c>
      <c r="BS1826" s="163">
        <v>0</v>
      </c>
      <c r="BT1826" s="163">
        <v>1196776.2800000012</v>
      </c>
      <c r="BU1826" s="161">
        <v>25558029.84</v>
      </c>
      <c r="BV1826" s="161">
        <v>1009734.48</v>
      </c>
      <c r="BW1826" s="165">
        <v>5254607.2400000012</v>
      </c>
      <c r="BX1826" s="161">
        <v>407053</v>
      </c>
    </row>
    <row r="1827" spans="1:76" ht="14.45" x14ac:dyDescent="0.3">
      <c r="A1827" s="164" t="s">
        <v>31</v>
      </c>
      <c r="B1827" s="6" t="s">
        <v>191</v>
      </c>
      <c r="C1827" s="6" t="s">
        <v>95</v>
      </c>
      <c r="D1827" s="6" t="s">
        <v>51</v>
      </c>
      <c r="E1827" s="6" t="s">
        <v>36</v>
      </c>
      <c r="F1827" s="24" t="str">
        <f>+Tabela1[[#This Row],[WK]]&amp;Tabela1[[#This Row],[PK]]&amp;Tabela1[[#This Row],[GK]]</f>
        <v>241307</v>
      </c>
      <c r="G1827" s="6" t="s">
        <v>1737</v>
      </c>
      <c r="H1827" s="7">
        <v>581828681.32439947</v>
      </c>
      <c r="I1827" s="8">
        <v>1.371</v>
      </c>
      <c r="J1827" s="7">
        <v>797687122.09000003</v>
      </c>
      <c r="K1827" s="8">
        <v>7.0000000000000007E-2</v>
      </c>
      <c r="L1827" s="7">
        <v>55838098.546300009</v>
      </c>
      <c r="M1827" s="7">
        <v>25209597.546300009</v>
      </c>
      <c r="N1827" s="9">
        <v>0.8230764393693315</v>
      </c>
      <c r="O1827" s="7">
        <v>42413987</v>
      </c>
      <c r="P1827" s="8">
        <v>1.2949999999999999</v>
      </c>
      <c r="Q1827" s="7">
        <v>54926113</v>
      </c>
      <c r="R1827" s="8">
        <v>1.6E-2</v>
      </c>
      <c r="S1827" s="7">
        <v>878817.80799999996</v>
      </c>
      <c r="T1827" s="7">
        <v>400616.80799999996</v>
      </c>
      <c r="U1827" s="9">
        <v>0.83775819791259321</v>
      </c>
      <c r="V1827" s="7">
        <v>25610214.354300007</v>
      </c>
      <c r="W1827" s="9">
        <v>0.82330214094377496</v>
      </c>
      <c r="X1827" s="7">
        <v>33465817.234640881</v>
      </c>
      <c r="Y1827" s="7">
        <v>0</v>
      </c>
      <c r="Z1827" s="7">
        <v>0</v>
      </c>
      <c r="AA1827" s="7">
        <v>2396011.2346408805</v>
      </c>
      <c r="AB1827" s="7">
        <v>31069806</v>
      </c>
      <c r="AC1827" s="7">
        <v>0</v>
      </c>
      <c r="AD1827" s="7">
        <v>7855602.8803408723</v>
      </c>
      <c r="AE1827" s="7">
        <v>0</v>
      </c>
      <c r="AF1827" s="7">
        <v>55838098.546300009</v>
      </c>
      <c r="AG1827" s="7">
        <v>878817.80799999996</v>
      </c>
      <c r="AH1827" s="7">
        <v>7855602.8803408723</v>
      </c>
      <c r="AI1827" s="7">
        <v>25572810</v>
      </c>
      <c r="AJ1827" s="7">
        <v>301077</v>
      </c>
      <c r="AK1827" s="7">
        <v>0</v>
      </c>
      <c r="AL1827" s="7">
        <v>0</v>
      </c>
      <c r="AM1827" s="7">
        <v>1349454</v>
      </c>
      <c r="AN1827" s="7">
        <v>0</v>
      </c>
      <c r="AO1827" s="7">
        <v>0</v>
      </c>
      <c r="AP1827" s="7">
        <v>23459843</v>
      </c>
      <c r="AQ1827" s="7">
        <v>1643031</v>
      </c>
      <c r="AR1827" s="7">
        <v>30628501</v>
      </c>
      <c r="AS1827" s="7">
        <v>478201</v>
      </c>
      <c r="AT1827" s="7">
        <v>0</v>
      </c>
      <c r="AU1827" s="7">
        <v>0</v>
      </c>
      <c r="AV1827" s="7">
        <v>1342047</v>
      </c>
      <c r="AW1827" s="7">
        <v>0</v>
      </c>
      <c r="AX1827" s="7">
        <v>0</v>
      </c>
      <c r="AY1827" s="7">
        <v>27845633</v>
      </c>
      <c r="AZ1827" s="7">
        <v>694199</v>
      </c>
      <c r="BA1827" s="7">
        <v>0</v>
      </c>
      <c r="BB1827" s="7">
        <v>0</v>
      </c>
      <c r="BC1827" s="7">
        <v>0</v>
      </c>
      <c r="BD1827" s="7">
        <v>0</v>
      </c>
      <c r="BE1827" s="7">
        <v>0</v>
      </c>
      <c r="BF1827" s="7">
        <v>0</v>
      </c>
      <c r="BG1827" s="7">
        <v>1181295.2346408807</v>
      </c>
      <c r="BH1827" s="7">
        <v>13174</v>
      </c>
      <c r="BI1827" s="7">
        <v>1214716</v>
      </c>
      <c r="BJ1827" s="7">
        <v>16718085.595000008</v>
      </c>
      <c r="BK1827" s="7">
        <v>3508961.1066666744</v>
      </c>
      <c r="BL1827" s="7">
        <v>25255803.263333332</v>
      </c>
      <c r="BM1827" s="7">
        <v>2324891.4266666672</v>
      </c>
      <c r="BN1827" s="130">
        <v>1.226</v>
      </c>
      <c r="BO1827" s="131">
        <v>4.8646369999999999E-4</v>
      </c>
      <c r="BP1827" s="161">
        <v>12327.383857715642</v>
      </c>
      <c r="BQ1827" s="162">
        <v>31069806</v>
      </c>
      <c r="BR1827" s="161">
        <v>1150148</v>
      </c>
      <c r="BS1827" s="163">
        <v>0</v>
      </c>
      <c r="BT1827" s="163">
        <v>566209.76535911858</v>
      </c>
      <c r="BU1827" s="161">
        <v>55838098.549999997</v>
      </c>
      <c r="BV1827" s="161">
        <v>878817.81</v>
      </c>
      <c r="BW1827" s="165">
        <v>8421812.6453591175</v>
      </c>
      <c r="BX1827" s="161">
        <v>1150148</v>
      </c>
    </row>
    <row r="1828" spans="1:76" ht="14.45" x14ac:dyDescent="0.3">
      <c r="A1828" s="164" t="s">
        <v>31</v>
      </c>
      <c r="B1828" s="6" t="s">
        <v>191</v>
      </c>
      <c r="C1828" s="6" t="s">
        <v>95</v>
      </c>
      <c r="D1828" s="6" t="s">
        <v>75</v>
      </c>
      <c r="E1828" s="6" t="s">
        <v>36</v>
      </c>
      <c r="F1828" s="24" t="str">
        <f>+Tabela1[[#This Row],[WK]]&amp;Tabela1[[#This Row],[PK]]&amp;Tabela1[[#This Row],[GK]]</f>
        <v>241308</v>
      </c>
      <c r="G1828" s="6" t="s">
        <v>1738</v>
      </c>
      <c r="H1828" s="7">
        <v>278035485.84779966</v>
      </c>
      <c r="I1828" s="8">
        <v>1.371</v>
      </c>
      <c r="J1828" s="7">
        <v>381186651.10000002</v>
      </c>
      <c r="K1828" s="8">
        <v>7.0000000000000007E-2</v>
      </c>
      <c r="L1828" s="7">
        <v>26683065.577000003</v>
      </c>
      <c r="M1828" s="7">
        <v>15737245.577000003</v>
      </c>
      <c r="N1828" s="9">
        <v>1.4377402128849188</v>
      </c>
      <c r="O1828" s="7">
        <v>11138509</v>
      </c>
      <c r="P1828" s="8">
        <v>1.2949999999999999</v>
      </c>
      <c r="Q1828" s="7">
        <v>14424369</v>
      </c>
      <c r="R1828" s="8">
        <v>1.6E-2</v>
      </c>
      <c r="S1828" s="7">
        <v>230789.90400000001</v>
      </c>
      <c r="T1828" s="7">
        <v>-61151.09599999999</v>
      </c>
      <c r="U1828" s="9">
        <v>-0.20946388482604358</v>
      </c>
      <c r="V1828" s="7">
        <v>15676094.481000002</v>
      </c>
      <c r="W1828" s="9">
        <v>1.3949482001797335</v>
      </c>
      <c r="X1828" s="7">
        <v>19859813.213862188</v>
      </c>
      <c r="Y1828" s="7">
        <v>0</v>
      </c>
      <c r="Z1828" s="7">
        <v>0</v>
      </c>
      <c r="AA1828" s="7">
        <v>1062705.2138621868</v>
      </c>
      <c r="AB1828" s="7">
        <v>15760973</v>
      </c>
      <c r="AC1828" s="7">
        <v>3036135</v>
      </c>
      <c r="AD1828" s="7">
        <v>4183718.7328621848</v>
      </c>
      <c r="AE1828" s="7">
        <v>0</v>
      </c>
      <c r="AF1828" s="7">
        <v>26683065.577000003</v>
      </c>
      <c r="AG1828" s="7">
        <v>230789.90400000001</v>
      </c>
      <c r="AH1828" s="7">
        <v>4183718.7328621848</v>
      </c>
      <c r="AI1828" s="7">
        <v>9139049</v>
      </c>
      <c r="AJ1828" s="7">
        <v>258526</v>
      </c>
      <c r="AK1828" s="7">
        <v>3024025</v>
      </c>
      <c r="AL1828" s="7">
        <v>1147</v>
      </c>
      <c r="AM1828" s="7">
        <v>841858</v>
      </c>
      <c r="AN1828" s="7">
        <v>0</v>
      </c>
      <c r="AO1828" s="7">
        <v>0</v>
      </c>
      <c r="AP1828" s="7">
        <v>12127757</v>
      </c>
      <c r="AQ1828" s="7">
        <v>660395</v>
      </c>
      <c r="AR1828" s="7">
        <v>10945820</v>
      </c>
      <c r="AS1828" s="7">
        <v>291941</v>
      </c>
      <c r="AT1828" s="7">
        <v>4014910</v>
      </c>
      <c r="AU1828" s="7">
        <v>0</v>
      </c>
      <c r="AV1828" s="7">
        <v>480723</v>
      </c>
      <c r="AW1828" s="7">
        <v>0</v>
      </c>
      <c r="AX1828" s="7">
        <v>0</v>
      </c>
      <c r="AY1828" s="7">
        <v>14312702</v>
      </c>
      <c r="AZ1828" s="7">
        <v>280599</v>
      </c>
      <c r="BA1828" s="7">
        <v>0</v>
      </c>
      <c r="BB1828" s="7">
        <v>0</v>
      </c>
      <c r="BC1828" s="7">
        <v>0</v>
      </c>
      <c r="BD1828" s="7">
        <v>0</v>
      </c>
      <c r="BE1828" s="7">
        <v>0</v>
      </c>
      <c r="BF1828" s="7">
        <v>0</v>
      </c>
      <c r="BG1828" s="7">
        <v>735821.21386218676</v>
      </c>
      <c r="BH1828" s="7">
        <v>8206</v>
      </c>
      <c r="BI1828" s="7">
        <v>326884</v>
      </c>
      <c r="BJ1828" s="7">
        <v>4498944.2616666676</v>
      </c>
      <c r="BK1828" s="7">
        <v>2844001.0466666683</v>
      </c>
      <c r="BL1828" s="7">
        <v>1911005.343333333</v>
      </c>
      <c r="BM1828" s="7">
        <v>2797762.1733333333</v>
      </c>
      <c r="BN1828" s="130">
        <v>1.0760000000000001</v>
      </c>
      <c r="BO1828" s="131">
        <v>2.9823520000000001E-4</v>
      </c>
      <c r="BP1828" s="161">
        <v>7557.9139405230053</v>
      </c>
      <c r="BQ1828" s="162">
        <v>15760973</v>
      </c>
      <c r="BR1828" s="161">
        <v>462982</v>
      </c>
      <c r="BS1828" s="163">
        <v>0</v>
      </c>
      <c r="BT1828" s="163">
        <v>2192102.7861378118</v>
      </c>
      <c r="BU1828" s="161">
        <v>26683065.579999998</v>
      </c>
      <c r="BV1828" s="161">
        <v>230789.9</v>
      </c>
      <c r="BW1828" s="165">
        <v>6375821.5161378123</v>
      </c>
      <c r="BX1828" s="161">
        <v>462982</v>
      </c>
    </row>
    <row r="1829" spans="1:76" ht="14.45" x14ac:dyDescent="0.3">
      <c r="A1829" s="164" t="s">
        <v>31</v>
      </c>
      <c r="B1829" s="6" t="s">
        <v>191</v>
      </c>
      <c r="C1829" s="6" t="s">
        <v>95</v>
      </c>
      <c r="D1829" s="6" t="s">
        <v>77</v>
      </c>
      <c r="E1829" s="6" t="s">
        <v>36</v>
      </c>
      <c r="F1829" s="24" t="str">
        <f>+Tabela1[[#This Row],[WK]]&amp;Tabela1[[#This Row],[PK]]&amp;Tabela1[[#This Row],[GK]]</f>
        <v>241309</v>
      </c>
      <c r="G1829" s="6" t="s">
        <v>1739</v>
      </c>
      <c r="H1829" s="7">
        <v>672136694.37120163</v>
      </c>
      <c r="I1829" s="8">
        <v>1.371</v>
      </c>
      <c r="J1829" s="7">
        <v>921499407.98000002</v>
      </c>
      <c r="K1829" s="8">
        <v>7.0000000000000007E-2</v>
      </c>
      <c r="L1829" s="7">
        <v>64504958.558600008</v>
      </c>
      <c r="M1829" s="7">
        <v>31585888.558600008</v>
      </c>
      <c r="N1829" s="9">
        <v>0.95950124224651567</v>
      </c>
      <c r="O1829" s="7">
        <v>121184060</v>
      </c>
      <c r="P1829" s="8">
        <v>1.2949999999999999</v>
      </c>
      <c r="Q1829" s="7">
        <v>156933358</v>
      </c>
      <c r="R1829" s="8">
        <v>1.6E-2</v>
      </c>
      <c r="S1829" s="7">
        <v>2510933.7280000001</v>
      </c>
      <c r="T1829" s="7">
        <v>-29205.271999999881</v>
      </c>
      <c r="U1829" s="9">
        <v>-1.1497509388265712E-2</v>
      </c>
      <c r="V1829" s="7">
        <v>31556683.286600009</v>
      </c>
      <c r="W1829" s="9">
        <v>0.88994323834465705</v>
      </c>
      <c r="X1829" s="7">
        <v>42664390.170339733</v>
      </c>
      <c r="Y1829" s="7">
        <v>0</v>
      </c>
      <c r="Z1829" s="7">
        <v>19369.575000000001</v>
      </c>
      <c r="AA1829" s="7">
        <v>2290662.5953397332</v>
      </c>
      <c r="AB1829" s="7">
        <v>40354358</v>
      </c>
      <c r="AC1829" s="7">
        <v>0</v>
      </c>
      <c r="AD1829" s="7">
        <v>11107706.883739725</v>
      </c>
      <c r="AE1829" s="7">
        <v>0</v>
      </c>
      <c r="AF1829" s="7">
        <v>64504958.558600008</v>
      </c>
      <c r="AG1829" s="7">
        <v>2510933.7280000001</v>
      </c>
      <c r="AH1829" s="7">
        <v>11107706.883739725</v>
      </c>
      <c r="AI1829" s="7">
        <v>27485286</v>
      </c>
      <c r="AJ1829" s="7">
        <v>1870653</v>
      </c>
      <c r="AK1829" s="7">
        <v>681773</v>
      </c>
      <c r="AL1829" s="7">
        <v>203976</v>
      </c>
      <c r="AM1829" s="7">
        <v>758888</v>
      </c>
      <c r="AN1829" s="7">
        <v>0</v>
      </c>
      <c r="AO1829" s="7">
        <v>0</v>
      </c>
      <c r="AP1829" s="7">
        <v>31194709</v>
      </c>
      <c r="AQ1829" s="7">
        <v>1909576</v>
      </c>
      <c r="AR1829" s="7">
        <v>32919070</v>
      </c>
      <c r="AS1829" s="7">
        <v>2540139</v>
      </c>
      <c r="AT1829" s="7">
        <v>700465</v>
      </c>
      <c r="AU1829" s="7">
        <v>238832</v>
      </c>
      <c r="AV1829" s="7">
        <v>831763</v>
      </c>
      <c r="AW1829" s="7">
        <v>0</v>
      </c>
      <c r="AX1829" s="7">
        <v>0</v>
      </c>
      <c r="AY1829" s="7">
        <v>36160649</v>
      </c>
      <c r="AZ1829" s="7">
        <v>791516</v>
      </c>
      <c r="BA1829" s="7">
        <v>19369.575000000001</v>
      </c>
      <c r="BB1829" s="7">
        <v>0</v>
      </c>
      <c r="BC1829" s="7">
        <v>0</v>
      </c>
      <c r="BD1829" s="7">
        <v>0</v>
      </c>
      <c r="BE1829" s="7">
        <v>416.55</v>
      </c>
      <c r="BF1829" s="7">
        <v>0</v>
      </c>
      <c r="BG1829" s="7">
        <v>1464827.5953397334</v>
      </c>
      <c r="BH1829" s="7">
        <v>16336</v>
      </c>
      <c r="BI1829" s="7">
        <v>825835</v>
      </c>
      <c r="BJ1829" s="7">
        <v>11366043.436666666</v>
      </c>
      <c r="BK1829" s="7">
        <v>7236345.3466666667</v>
      </c>
      <c r="BL1829" s="7">
        <v>5202608.71</v>
      </c>
      <c r="BM1829" s="7">
        <v>6113574.9400000004</v>
      </c>
      <c r="BN1829" s="130">
        <v>1.179</v>
      </c>
      <c r="BO1829" s="131">
        <v>6.4234700000000004E-4</v>
      </c>
      <c r="BP1829" s="161">
        <v>16278.429946029824</v>
      </c>
      <c r="BQ1829" s="162">
        <v>40354358</v>
      </c>
      <c r="BR1829" s="161">
        <v>1095014</v>
      </c>
      <c r="BS1829" s="163">
        <v>0</v>
      </c>
      <c r="BT1829" s="163">
        <v>653848.82966026664</v>
      </c>
      <c r="BU1829" s="161">
        <v>64504958.560000002</v>
      </c>
      <c r="BV1829" s="161">
        <v>2510933.73</v>
      </c>
      <c r="BW1829" s="165">
        <v>11761555.709660267</v>
      </c>
      <c r="BX1829" s="161">
        <v>1095014</v>
      </c>
    </row>
    <row r="1830" spans="1:76" ht="14.45" x14ac:dyDescent="0.3">
      <c r="A1830" s="164" t="s">
        <v>31</v>
      </c>
      <c r="B1830" s="6" t="s">
        <v>191</v>
      </c>
      <c r="C1830" s="6" t="s">
        <v>97</v>
      </c>
      <c r="D1830" s="6" t="s">
        <v>33</v>
      </c>
      <c r="E1830" s="6" t="s">
        <v>34</v>
      </c>
      <c r="F1830" s="24" t="str">
        <f>+Tabela1[[#This Row],[WK]]&amp;Tabela1[[#This Row],[PK]]&amp;Tabela1[[#This Row],[GK]]</f>
        <v>241401</v>
      </c>
      <c r="G1830" s="6" t="s">
        <v>1740</v>
      </c>
      <c r="H1830" s="7">
        <v>816336671.55040133</v>
      </c>
      <c r="I1830" s="8">
        <v>1.371</v>
      </c>
      <c r="J1830" s="7">
        <v>1119197576.6900001</v>
      </c>
      <c r="K1830" s="8">
        <v>7.0000000000000007E-2</v>
      </c>
      <c r="L1830" s="7">
        <v>78343830.368300006</v>
      </c>
      <c r="M1830" s="7">
        <v>47541006.368300006</v>
      </c>
      <c r="N1830" s="9">
        <v>1.5433976562765805</v>
      </c>
      <c r="O1830" s="7">
        <v>314757646</v>
      </c>
      <c r="P1830" s="8">
        <v>1.2949999999999999</v>
      </c>
      <c r="Q1830" s="7">
        <v>407611152</v>
      </c>
      <c r="R1830" s="8">
        <v>1.6E-2</v>
      </c>
      <c r="S1830" s="7">
        <v>6521778.432</v>
      </c>
      <c r="T1830" s="7">
        <v>-114567.56799999997</v>
      </c>
      <c r="U1830" s="9">
        <v>-1.7263652015732749E-2</v>
      </c>
      <c r="V1830" s="7">
        <v>47426438.800300002</v>
      </c>
      <c r="W1830" s="9">
        <v>1.2667598881145068</v>
      </c>
      <c r="X1830" s="7">
        <v>33398813.533291176</v>
      </c>
      <c r="Y1830" s="7">
        <v>0</v>
      </c>
      <c r="Z1830" s="7">
        <v>752.83500000000004</v>
      </c>
      <c r="AA1830" s="7">
        <v>2865321.6982911769</v>
      </c>
      <c r="AB1830" s="7">
        <v>30532739</v>
      </c>
      <c r="AC1830" s="7">
        <v>0</v>
      </c>
      <c r="AD1830" s="7">
        <v>0</v>
      </c>
      <c r="AE1830" s="7">
        <v>-12177396.665363893</v>
      </c>
      <c r="AF1830" s="7">
        <v>66166433.702936113</v>
      </c>
      <c r="AG1830" s="7">
        <v>6521778.432</v>
      </c>
      <c r="AH1830" s="7">
        <v>0</v>
      </c>
      <c r="AI1830" s="7">
        <v>25718359</v>
      </c>
      <c r="AJ1830" s="7">
        <v>5093530</v>
      </c>
      <c r="AK1830" s="7">
        <v>0</v>
      </c>
      <c r="AL1830" s="7">
        <v>0</v>
      </c>
      <c r="AM1830" s="7">
        <v>709932</v>
      </c>
      <c r="AN1830" s="7">
        <v>0</v>
      </c>
      <c r="AO1830" s="7">
        <v>0</v>
      </c>
      <c r="AP1830" s="7">
        <v>23041235</v>
      </c>
      <c r="AQ1830" s="7">
        <v>2112468</v>
      </c>
      <c r="AR1830" s="7">
        <v>30802824</v>
      </c>
      <c r="AS1830" s="7">
        <v>6636346</v>
      </c>
      <c r="AT1830" s="7">
        <v>0</v>
      </c>
      <c r="AU1830" s="7">
        <v>0</v>
      </c>
      <c r="AV1830" s="7">
        <v>1219656</v>
      </c>
      <c r="AW1830" s="7">
        <v>0</v>
      </c>
      <c r="AX1830" s="7">
        <v>0</v>
      </c>
      <c r="AY1830" s="7">
        <v>26943324</v>
      </c>
      <c r="AZ1830" s="7">
        <v>901810</v>
      </c>
      <c r="BA1830" s="7">
        <v>752.83500000000004</v>
      </c>
      <c r="BB1830" s="7">
        <v>0</v>
      </c>
      <c r="BC1830" s="7">
        <v>0</v>
      </c>
      <c r="BD1830" s="7">
        <v>0</v>
      </c>
      <c r="BE1830" s="7">
        <v>16.190000000000001</v>
      </c>
      <c r="BF1830" s="7">
        <v>0</v>
      </c>
      <c r="BG1830" s="7">
        <v>1688909.6982911772</v>
      </c>
      <c r="BH1830" s="7">
        <v>18835</v>
      </c>
      <c r="BI1830" s="7">
        <v>1176412</v>
      </c>
      <c r="BJ1830" s="7">
        <v>16190916.715000002</v>
      </c>
      <c r="BK1830" s="7">
        <v>10162317.733333334</v>
      </c>
      <c r="BL1830" s="7">
        <v>8717378.5133333337</v>
      </c>
      <c r="BM1830" s="7">
        <v>6679638.8999999985</v>
      </c>
      <c r="BN1830" s="130">
        <v>1.552</v>
      </c>
      <c r="BO1830" s="131">
        <v>7.2606500000000002E-4</v>
      </c>
      <c r="BP1830" s="161">
        <v>18399.528377841947</v>
      </c>
      <c r="BQ1830" s="162">
        <v>30532739</v>
      </c>
      <c r="BR1830" s="161">
        <v>859071</v>
      </c>
      <c r="BS1830" s="163">
        <v>0</v>
      </c>
      <c r="BT1830" s="163">
        <v>0</v>
      </c>
      <c r="BU1830" s="161">
        <v>66166433.700000003</v>
      </c>
      <c r="BV1830" s="161">
        <v>6521778.4299999997</v>
      </c>
      <c r="BW1830" s="165">
        <v>0</v>
      </c>
      <c r="BX1830" s="161">
        <v>859071</v>
      </c>
    </row>
    <row r="1831" spans="1:76" ht="14.45" x14ac:dyDescent="0.3">
      <c r="A1831" s="164" t="s">
        <v>31</v>
      </c>
      <c r="B1831" s="6" t="s">
        <v>191</v>
      </c>
      <c r="C1831" s="6" t="s">
        <v>97</v>
      </c>
      <c r="D1831" s="6" t="s">
        <v>32</v>
      </c>
      <c r="E1831" s="6" t="s">
        <v>34</v>
      </c>
      <c r="F1831" s="24" t="str">
        <f>+Tabela1[[#This Row],[WK]]&amp;Tabela1[[#This Row],[PK]]&amp;Tabela1[[#This Row],[GK]]</f>
        <v>241402</v>
      </c>
      <c r="G1831" s="6" t="s">
        <v>1741</v>
      </c>
      <c r="H1831" s="7">
        <v>445886516.97359794</v>
      </c>
      <c r="I1831" s="8">
        <v>1.371</v>
      </c>
      <c r="J1831" s="7">
        <v>611310414.76999998</v>
      </c>
      <c r="K1831" s="8">
        <v>7.0000000000000007E-2</v>
      </c>
      <c r="L1831" s="7">
        <v>42791729.0339</v>
      </c>
      <c r="M1831" s="7">
        <v>21594677.0339</v>
      </c>
      <c r="N1831" s="9">
        <v>1.0187585063196525</v>
      </c>
      <c r="O1831" s="7">
        <v>39463703</v>
      </c>
      <c r="P1831" s="8">
        <v>1.2949999999999999</v>
      </c>
      <c r="Q1831" s="7">
        <v>51105495</v>
      </c>
      <c r="R1831" s="8">
        <v>1.6E-2</v>
      </c>
      <c r="S1831" s="7">
        <v>817687.92</v>
      </c>
      <c r="T1831" s="7">
        <v>87873.920000000042</v>
      </c>
      <c r="U1831" s="9">
        <v>0.12040591164324066</v>
      </c>
      <c r="V1831" s="7">
        <v>21682550.953900002</v>
      </c>
      <c r="W1831" s="9">
        <v>0.98885773068983052</v>
      </c>
      <c r="X1831" s="7">
        <v>16938729.399923667</v>
      </c>
      <c r="Y1831" s="7">
        <v>0</v>
      </c>
      <c r="Z1831" s="7">
        <v>0</v>
      </c>
      <c r="AA1831" s="7">
        <v>1730538.3999236673</v>
      </c>
      <c r="AB1831" s="7">
        <v>14418789</v>
      </c>
      <c r="AC1831" s="7">
        <v>789402</v>
      </c>
      <c r="AD1831" s="7">
        <v>789402</v>
      </c>
      <c r="AE1831" s="7">
        <v>-7477851.0191469137</v>
      </c>
      <c r="AF1831" s="7">
        <v>36103280.014753088</v>
      </c>
      <c r="AG1831" s="7">
        <v>817687.92</v>
      </c>
      <c r="AH1831" s="7">
        <v>0</v>
      </c>
      <c r="AI1831" s="7">
        <v>17698163</v>
      </c>
      <c r="AJ1831" s="7">
        <v>651430</v>
      </c>
      <c r="AK1831" s="7">
        <v>0</v>
      </c>
      <c r="AL1831" s="7">
        <v>0</v>
      </c>
      <c r="AM1831" s="7">
        <v>699931</v>
      </c>
      <c r="AN1831" s="7">
        <v>0</v>
      </c>
      <c r="AO1831" s="7">
        <v>0</v>
      </c>
      <c r="AP1831" s="7">
        <v>11568251</v>
      </c>
      <c r="AQ1831" s="7">
        <v>1145745</v>
      </c>
      <c r="AR1831" s="7">
        <v>21197052</v>
      </c>
      <c r="AS1831" s="7">
        <v>729814</v>
      </c>
      <c r="AT1831" s="7">
        <v>0</v>
      </c>
      <c r="AU1831" s="7">
        <v>0</v>
      </c>
      <c r="AV1831" s="7">
        <v>876326</v>
      </c>
      <c r="AW1831" s="7">
        <v>0</v>
      </c>
      <c r="AX1831" s="7">
        <v>0</v>
      </c>
      <c r="AY1831" s="7">
        <v>12548351</v>
      </c>
      <c r="AZ1831" s="7">
        <v>463881</v>
      </c>
      <c r="BA1831" s="7">
        <v>0</v>
      </c>
      <c r="BB1831" s="7">
        <v>0</v>
      </c>
      <c r="BC1831" s="7">
        <v>0</v>
      </c>
      <c r="BD1831" s="7">
        <v>0</v>
      </c>
      <c r="BE1831" s="7">
        <v>0</v>
      </c>
      <c r="BF1831" s="7">
        <v>0</v>
      </c>
      <c r="BG1831" s="7">
        <v>842706.39992366743</v>
      </c>
      <c r="BH1831" s="7">
        <v>9398</v>
      </c>
      <c r="BI1831" s="7">
        <v>887832</v>
      </c>
      <c r="BJ1831" s="7">
        <v>12219194.168333331</v>
      </c>
      <c r="BK1831" s="7">
        <v>10549665.263333332</v>
      </c>
      <c r="BL1831" s="7">
        <v>1301907.9966666668</v>
      </c>
      <c r="BM1831" s="7">
        <v>4074299.6266666669</v>
      </c>
      <c r="BN1831" s="130">
        <v>1.649</v>
      </c>
      <c r="BO1831" s="131">
        <v>3.432725E-4</v>
      </c>
      <c r="BP1831" s="161">
        <v>8699.5051248143427</v>
      </c>
      <c r="BQ1831" s="162">
        <v>14418789</v>
      </c>
      <c r="BR1831" s="161">
        <v>739990</v>
      </c>
      <c r="BS1831" s="163">
        <v>0</v>
      </c>
      <c r="BT1831" s="163">
        <v>2134445.8599999994</v>
      </c>
      <c r="BU1831" s="161">
        <v>36103280.009999998</v>
      </c>
      <c r="BV1831" s="161">
        <v>817687.92</v>
      </c>
      <c r="BW1831" s="165">
        <v>2134445.8599999994</v>
      </c>
      <c r="BX1831" s="161">
        <v>739990</v>
      </c>
    </row>
    <row r="1832" spans="1:76" ht="14.45" x14ac:dyDescent="0.3">
      <c r="A1832" s="164" t="s">
        <v>31</v>
      </c>
      <c r="B1832" s="6" t="s">
        <v>191</v>
      </c>
      <c r="C1832" s="6" t="s">
        <v>97</v>
      </c>
      <c r="D1832" s="6" t="s">
        <v>37</v>
      </c>
      <c r="E1832" s="6" t="s">
        <v>34</v>
      </c>
      <c r="F1832" s="24" t="str">
        <f>+Tabela1[[#This Row],[WK]]&amp;Tabela1[[#This Row],[PK]]&amp;Tabela1[[#This Row],[GK]]</f>
        <v>241403</v>
      </c>
      <c r="G1832" s="6" t="s">
        <v>1742</v>
      </c>
      <c r="H1832" s="7">
        <v>731217788.07020593</v>
      </c>
      <c r="I1832" s="8">
        <v>1.371</v>
      </c>
      <c r="J1832" s="7">
        <v>1002499587.4499999</v>
      </c>
      <c r="K1832" s="8">
        <v>7.0000000000000007E-2</v>
      </c>
      <c r="L1832" s="7">
        <v>70174971.1215</v>
      </c>
      <c r="M1832" s="7">
        <v>42150445.1215</v>
      </c>
      <c r="N1832" s="9">
        <v>1.5040555947850822</v>
      </c>
      <c r="O1832" s="7">
        <v>39494260</v>
      </c>
      <c r="P1832" s="8">
        <v>1.2949999999999999</v>
      </c>
      <c r="Q1832" s="7">
        <v>51145067</v>
      </c>
      <c r="R1832" s="8">
        <v>1.6E-2</v>
      </c>
      <c r="S1832" s="7">
        <v>818321.07200000004</v>
      </c>
      <c r="T1832" s="7">
        <v>-738603.92799999996</v>
      </c>
      <c r="U1832" s="9">
        <v>-0.47439917015912775</v>
      </c>
      <c r="V1832" s="7">
        <v>41411841.193499997</v>
      </c>
      <c r="W1832" s="9">
        <v>1.3999259601396834</v>
      </c>
      <c r="X1832" s="7">
        <v>31932266.689686898</v>
      </c>
      <c r="Y1832" s="7">
        <v>0</v>
      </c>
      <c r="Z1832" s="7">
        <v>0</v>
      </c>
      <c r="AA1832" s="7">
        <v>1852828.6896868972</v>
      </c>
      <c r="AB1832" s="7">
        <v>30079438</v>
      </c>
      <c r="AC1832" s="7">
        <v>0</v>
      </c>
      <c r="AD1832" s="7">
        <v>0</v>
      </c>
      <c r="AE1832" s="7">
        <v>-1858768.0694380917</v>
      </c>
      <c r="AF1832" s="7">
        <v>68316203.052061915</v>
      </c>
      <c r="AG1832" s="7">
        <v>818321.07200000004</v>
      </c>
      <c r="AH1832" s="7">
        <v>0</v>
      </c>
      <c r="AI1832" s="7">
        <v>23398660</v>
      </c>
      <c r="AJ1832" s="7">
        <v>588971</v>
      </c>
      <c r="AK1832" s="7">
        <v>0</v>
      </c>
      <c r="AL1832" s="7">
        <v>0</v>
      </c>
      <c r="AM1832" s="7">
        <v>717670</v>
      </c>
      <c r="AN1832" s="7">
        <v>0</v>
      </c>
      <c r="AO1832" s="7">
        <v>0</v>
      </c>
      <c r="AP1832" s="7">
        <v>22124546</v>
      </c>
      <c r="AQ1832" s="7">
        <v>2068706</v>
      </c>
      <c r="AR1832" s="7">
        <v>28024526</v>
      </c>
      <c r="AS1832" s="7">
        <v>1556925</v>
      </c>
      <c r="AT1832" s="7">
        <v>0</v>
      </c>
      <c r="AU1832" s="7">
        <v>0</v>
      </c>
      <c r="AV1832" s="7">
        <v>753397</v>
      </c>
      <c r="AW1832" s="7">
        <v>0</v>
      </c>
      <c r="AX1832" s="7">
        <v>0</v>
      </c>
      <c r="AY1832" s="7">
        <v>26846496</v>
      </c>
      <c r="AZ1832" s="7">
        <v>879102</v>
      </c>
      <c r="BA1832" s="7">
        <v>0</v>
      </c>
      <c r="BB1832" s="7">
        <v>0</v>
      </c>
      <c r="BC1832" s="7">
        <v>0</v>
      </c>
      <c r="BD1832" s="7">
        <v>0</v>
      </c>
      <c r="BE1832" s="7">
        <v>0</v>
      </c>
      <c r="BF1832" s="7">
        <v>0</v>
      </c>
      <c r="BG1832" s="7">
        <v>1464558.6896868972</v>
      </c>
      <c r="BH1832" s="7">
        <v>16333</v>
      </c>
      <c r="BI1832" s="7">
        <v>388270</v>
      </c>
      <c r="BJ1832" s="7">
        <v>5343836.7516666688</v>
      </c>
      <c r="BK1832" s="7">
        <v>3710046.6300000018</v>
      </c>
      <c r="BL1832" s="7">
        <v>746369.61</v>
      </c>
      <c r="BM1832" s="7">
        <v>5042421.2666666666</v>
      </c>
      <c r="BN1832" s="130">
        <v>1.371</v>
      </c>
      <c r="BO1832" s="131">
        <v>6.0581030000000002E-4</v>
      </c>
      <c r="BP1832" s="161">
        <v>15351.950159304341</v>
      </c>
      <c r="BQ1832" s="162">
        <v>30079438</v>
      </c>
      <c r="BR1832" s="161">
        <v>990726</v>
      </c>
      <c r="BS1832" s="163">
        <v>2997211.4840619126</v>
      </c>
      <c r="BT1832" s="163">
        <v>0</v>
      </c>
      <c r="BU1832" s="161">
        <v>65318991.57</v>
      </c>
      <c r="BV1832" s="161">
        <v>818321.07</v>
      </c>
      <c r="BW1832" s="165">
        <v>0</v>
      </c>
      <c r="BX1832" s="161">
        <v>990726</v>
      </c>
    </row>
    <row r="1833" spans="1:76" ht="14.45" x14ac:dyDescent="0.3">
      <c r="A1833" s="164" t="s">
        <v>31</v>
      </c>
      <c r="B1833" s="6" t="s">
        <v>191</v>
      </c>
      <c r="C1833" s="6" t="s">
        <v>97</v>
      </c>
      <c r="D1833" s="6" t="s">
        <v>39</v>
      </c>
      <c r="E1833" s="6" t="s">
        <v>36</v>
      </c>
      <c r="F1833" s="24" t="str">
        <f>+Tabela1[[#This Row],[WK]]&amp;Tabela1[[#This Row],[PK]]&amp;Tabela1[[#This Row],[GK]]</f>
        <v>241404</v>
      </c>
      <c r="G1833" s="6" t="s">
        <v>1743</v>
      </c>
      <c r="H1833" s="7">
        <v>380671622.48260057</v>
      </c>
      <c r="I1833" s="8">
        <v>1.371</v>
      </c>
      <c r="J1833" s="7">
        <v>521900794.42000002</v>
      </c>
      <c r="K1833" s="8">
        <v>7.0000000000000007E-2</v>
      </c>
      <c r="L1833" s="7">
        <v>36533055.609400004</v>
      </c>
      <c r="M1833" s="7">
        <v>20495976.609400004</v>
      </c>
      <c r="N1833" s="9">
        <v>1.2780367677555249</v>
      </c>
      <c r="O1833" s="7">
        <v>11988639</v>
      </c>
      <c r="P1833" s="8">
        <v>1.2949999999999999</v>
      </c>
      <c r="Q1833" s="7">
        <v>15525288</v>
      </c>
      <c r="R1833" s="8">
        <v>1.6E-2</v>
      </c>
      <c r="S1833" s="7">
        <v>248404.60800000001</v>
      </c>
      <c r="T1833" s="7">
        <v>85527.608000000007</v>
      </c>
      <c r="U1833" s="9">
        <v>0.52510549678591822</v>
      </c>
      <c r="V1833" s="7">
        <v>20581504.217400007</v>
      </c>
      <c r="W1833" s="9">
        <v>1.2704666739465222</v>
      </c>
      <c r="X1833" s="7">
        <v>23142396.753592569</v>
      </c>
      <c r="Y1833" s="7">
        <v>0</v>
      </c>
      <c r="Z1833" s="7">
        <v>16020.025000000001</v>
      </c>
      <c r="AA1833" s="7">
        <v>1056571.728592569</v>
      </c>
      <c r="AB1833" s="7">
        <v>21852110</v>
      </c>
      <c r="AC1833" s="7">
        <v>217695</v>
      </c>
      <c r="AD1833" s="7">
        <v>2560892.5361925652</v>
      </c>
      <c r="AE1833" s="7">
        <v>0</v>
      </c>
      <c r="AF1833" s="7">
        <v>36533055.609400004</v>
      </c>
      <c r="AG1833" s="7">
        <v>248404.60800000001</v>
      </c>
      <c r="AH1833" s="7">
        <v>2560892.5361925652</v>
      </c>
      <c r="AI1833" s="7">
        <v>13389920</v>
      </c>
      <c r="AJ1833" s="7">
        <v>163754</v>
      </c>
      <c r="AK1833" s="7">
        <v>1127987</v>
      </c>
      <c r="AL1833" s="7">
        <v>0</v>
      </c>
      <c r="AM1833" s="7">
        <v>438895</v>
      </c>
      <c r="AN1833" s="7">
        <v>0</v>
      </c>
      <c r="AO1833" s="7">
        <v>0</v>
      </c>
      <c r="AP1833" s="7">
        <v>17546121</v>
      </c>
      <c r="AQ1833" s="7">
        <v>1066180</v>
      </c>
      <c r="AR1833" s="7">
        <v>16037079</v>
      </c>
      <c r="AS1833" s="7">
        <v>162877</v>
      </c>
      <c r="AT1833" s="7">
        <v>1520137</v>
      </c>
      <c r="AU1833" s="7">
        <v>0</v>
      </c>
      <c r="AV1833" s="7">
        <v>473247</v>
      </c>
      <c r="AW1833" s="7">
        <v>0</v>
      </c>
      <c r="AX1833" s="7">
        <v>0</v>
      </c>
      <c r="AY1833" s="7">
        <v>19840824</v>
      </c>
      <c r="AZ1833" s="7">
        <v>433063</v>
      </c>
      <c r="BA1833" s="7">
        <v>16020.025000000001</v>
      </c>
      <c r="BB1833" s="7">
        <v>0</v>
      </c>
      <c r="BC1833" s="7">
        <v>0.22</v>
      </c>
      <c r="BD1833" s="7">
        <v>0</v>
      </c>
      <c r="BE1833" s="7">
        <v>343.05</v>
      </c>
      <c r="BF1833" s="7">
        <v>0</v>
      </c>
      <c r="BG1833" s="7">
        <v>768998.72859256912</v>
      </c>
      <c r="BH1833" s="7">
        <v>8576</v>
      </c>
      <c r="BI1833" s="7">
        <v>287573</v>
      </c>
      <c r="BJ1833" s="7">
        <v>3957884.6383333341</v>
      </c>
      <c r="BK1833" s="7">
        <v>2487980.2600000007</v>
      </c>
      <c r="BL1833" s="7">
        <v>1404060.7333333334</v>
      </c>
      <c r="BM1833" s="7">
        <v>3071496.0466666669</v>
      </c>
      <c r="BN1833" s="130">
        <v>1.246</v>
      </c>
      <c r="BO1833" s="131">
        <v>3.0419730000000002E-4</v>
      </c>
      <c r="BP1833" s="161">
        <v>7708.9921778832086</v>
      </c>
      <c r="BQ1833" s="162">
        <v>21852110</v>
      </c>
      <c r="BR1833" s="161">
        <v>485598</v>
      </c>
      <c r="BS1833" s="163">
        <v>0</v>
      </c>
      <c r="BT1833" s="163">
        <v>2110471.75</v>
      </c>
      <c r="BU1833" s="161">
        <v>36533055.609999999</v>
      </c>
      <c r="BV1833" s="161">
        <v>248404.61</v>
      </c>
      <c r="BW1833" s="165">
        <v>4671364.29</v>
      </c>
      <c r="BX1833" s="161">
        <v>485598</v>
      </c>
    </row>
    <row r="1834" spans="1:76" ht="14.45" x14ac:dyDescent="0.3">
      <c r="A1834" s="164" t="s">
        <v>31</v>
      </c>
      <c r="B1834" s="6" t="s">
        <v>191</v>
      </c>
      <c r="C1834" s="6" t="s">
        <v>97</v>
      </c>
      <c r="D1834" s="6" t="s">
        <v>42</v>
      </c>
      <c r="E1834" s="6" t="s">
        <v>36</v>
      </c>
      <c r="F1834" s="24" t="str">
        <f>+Tabela1[[#This Row],[WK]]&amp;Tabela1[[#This Row],[PK]]&amp;Tabela1[[#This Row],[GK]]</f>
        <v>241405</v>
      </c>
      <c r="G1834" s="6" t="s">
        <v>1744</v>
      </c>
      <c r="H1834" s="7">
        <v>274368408.31459951</v>
      </c>
      <c r="I1834" s="8">
        <v>1.371</v>
      </c>
      <c r="J1834" s="7">
        <v>376159087.81</v>
      </c>
      <c r="K1834" s="8">
        <v>7.0000000000000007E-2</v>
      </c>
      <c r="L1834" s="7">
        <v>26331136.146700002</v>
      </c>
      <c r="M1834" s="7">
        <v>14644049.146700002</v>
      </c>
      <c r="N1834" s="9">
        <v>1.2530110494343032</v>
      </c>
      <c r="O1834" s="7">
        <v>12067297</v>
      </c>
      <c r="P1834" s="8">
        <v>1.2949999999999999</v>
      </c>
      <c r="Q1834" s="7">
        <v>15627150</v>
      </c>
      <c r="R1834" s="8">
        <v>1.6E-2</v>
      </c>
      <c r="S1834" s="7">
        <v>250034.4</v>
      </c>
      <c r="T1834" s="7">
        <v>26895.399999999994</v>
      </c>
      <c r="U1834" s="9">
        <v>0.12053204504815382</v>
      </c>
      <c r="V1834" s="7">
        <v>14670944.546700001</v>
      </c>
      <c r="W1834" s="9">
        <v>1.2317939682000998</v>
      </c>
      <c r="X1834" s="7">
        <v>13017739.281449061</v>
      </c>
      <c r="Y1834" s="7">
        <v>0</v>
      </c>
      <c r="Z1834" s="7">
        <v>0</v>
      </c>
      <c r="AA1834" s="7">
        <v>959272.28144906135</v>
      </c>
      <c r="AB1834" s="7">
        <v>12058467</v>
      </c>
      <c r="AC1834" s="7">
        <v>0</v>
      </c>
      <c r="AD1834" s="7">
        <v>0</v>
      </c>
      <c r="AE1834" s="7">
        <v>-1030033.059812657</v>
      </c>
      <c r="AF1834" s="7">
        <v>25301103.086887345</v>
      </c>
      <c r="AG1834" s="7">
        <v>250034.4</v>
      </c>
      <c r="AH1834" s="7">
        <v>0</v>
      </c>
      <c r="AI1834" s="7">
        <v>9757959</v>
      </c>
      <c r="AJ1834" s="7">
        <v>228610</v>
      </c>
      <c r="AK1834" s="7">
        <v>0</v>
      </c>
      <c r="AL1834" s="7">
        <v>0</v>
      </c>
      <c r="AM1834" s="7">
        <v>437838</v>
      </c>
      <c r="AN1834" s="7">
        <v>0</v>
      </c>
      <c r="AO1834" s="7">
        <v>0</v>
      </c>
      <c r="AP1834" s="7">
        <v>9713900</v>
      </c>
      <c r="AQ1834" s="7">
        <v>724047</v>
      </c>
      <c r="AR1834" s="7">
        <v>11687087</v>
      </c>
      <c r="AS1834" s="7">
        <v>223139</v>
      </c>
      <c r="AT1834" s="7">
        <v>0</v>
      </c>
      <c r="AU1834" s="7">
        <v>0</v>
      </c>
      <c r="AV1834" s="7">
        <v>434043</v>
      </c>
      <c r="AW1834" s="7">
        <v>0</v>
      </c>
      <c r="AX1834" s="7">
        <v>0</v>
      </c>
      <c r="AY1834" s="7">
        <v>11482615</v>
      </c>
      <c r="AZ1834" s="7">
        <v>298441</v>
      </c>
      <c r="BA1834" s="7">
        <v>0</v>
      </c>
      <c r="BB1834" s="7">
        <v>0</v>
      </c>
      <c r="BC1834" s="7">
        <v>0</v>
      </c>
      <c r="BD1834" s="7">
        <v>0</v>
      </c>
      <c r="BE1834" s="7">
        <v>0</v>
      </c>
      <c r="BF1834" s="7">
        <v>0</v>
      </c>
      <c r="BG1834" s="7">
        <v>565002.28144906135</v>
      </c>
      <c r="BH1834" s="7">
        <v>6301</v>
      </c>
      <c r="BI1834" s="7">
        <v>394270</v>
      </c>
      <c r="BJ1834" s="7">
        <v>5426421.8216666654</v>
      </c>
      <c r="BK1834" s="7">
        <v>4554599.4699999988</v>
      </c>
      <c r="BL1834" s="7">
        <v>390264.55666666664</v>
      </c>
      <c r="BM1834" s="7">
        <v>2706760.2933333339</v>
      </c>
      <c r="BN1834" s="130">
        <v>1.4390000000000001</v>
      </c>
      <c r="BO1834" s="131">
        <v>2.2625139999999999E-4</v>
      </c>
      <c r="BP1834" s="161">
        <v>5733.9693927902226</v>
      </c>
      <c r="BQ1834" s="162">
        <v>12058467</v>
      </c>
      <c r="BR1834" s="161">
        <v>453067</v>
      </c>
      <c r="BS1834" s="163">
        <v>0</v>
      </c>
      <c r="BT1834" s="163">
        <v>1027254.5131126568</v>
      </c>
      <c r="BU1834" s="161">
        <v>25301103.09</v>
      </c>
      <c r="BV1834" s="161">
        <v>250034.4</v>
      </c>
      <c r="BW1834" s="165">
        <v>1027254.5131126568</v>
      </c>
      <c r="BX1834" s="161">
        <v>453067</v>
      </c>
    </row>
    <row r="1835" spans="1:76" ht="14.45" x14ac:dyDescent="0.3">
      <c r="A1835" s="164" t="s">
        <v>31</v>
      </c>
      <c r="B1835" s="6" t="s">
        <v>191</v>
      </c>
      <c r="C1835" s="6" t="s">
        <v>130</v>
      </c>
      <c r="D1835" s="6" t="s">
        <v>33</v>
      </c>
      <c r="E1835" s="6" t="s">
        <v>34</v>
      </c>
      <c r="F1835" s="24" t="str">
        <f>+Tabela1[[#This Row],[WK]]&amp;Tabela1[[#This Row],[PK]]&amp;Tabela1[[#This Row],[GK]]</f>
        <v>241501</v>
      </c>
      <c r="G1835" s="6" t="s">
        <v>1745</v>
      </c>
      <c r="H1835" s="7">
        <v>512231837.49620056</v>
      </c>
      <c r="I1835" s="8">
        <v>1.371</v>
      </c>
      <c r="J1835" s="7">
        <v>702269849.19999993</v>
      </c>
      <c r="K1835" s="8">
        <v>7.0000000000000007E-2</v>
      </c>
      <c r="L1835" s="7">
        <v>49158889.443999998</v>
      </c>
      <c r="M1835" s="7">
        <v>30583056.443999998</v>
      </c>
      <c r="N1835" s="9">
        <v>1.6463895021020052</v>
      </c>
      <c r="O1835" s="7">
        <v>19359088</v>
      </c>
      <c r="P1835" s="8">
        <v>1.2949999999999999</v>
      </c>
      <c r="Q1835" s="7">
        <v>25070019</v>
      </c>
      <c r="R1835" s="8">
        <v>1.6E-2</v>
      </c>
      <c r="S1835" s="7">
        <v>401120.304</v>
      </c>
      <c r="T1835" s="7">
        <v>80796.304000000004</v>
      </c>
      <c r="U1835" s="9">
        <v>0.25223306402267703</v>
      </c>
      <c r="V1835" s="7">
        <v>30663852.747999996</v>
      </c>
      <c r="W1835" s="9">
        <v>1.6227560317158667</v>
      </c>
      <c r="X1835" s="7">
        <v>19925465.589077979</v>
      </c>
      <c r="Y1835" s="7">
        <v>0</v>
      </c>
      <c r="Z1835" s="7">
        <v>0</v>
      </c>
      <c r="AA1835" s="7">
        <v>1649058.5890779775</v>
      </c>
      <c r="AB1835" s="7">
        <v>18276407</v>
      </c>
      <c r="AC1835" s="7">
        <v>0</v>
      </c>
      <c r="AD1835" s="7">
        <v>0</v>
      </c>
      <c r="AE1835" s="7">
        <v>0</v>
      </c>
      <c r="AF1835" s="7">
        <v>49158889.443999998</v>
      </c>
      <c r="AG1835" s="7">
        <v>401120.304</v>
      </c>
      <c r="AH1835" s="7">
        <v>0</v>
      </c>
      <c r="AI1835" s="7">
        <v>15509614</v>
      </c>
      <c r="AJ1835" s="7">
        <v>304590</v>
      </c>
      <c r="AK1835" s="7">
        <v>6967577</v>
      </c>
      <c r="AL1835" s="7">
        <v>0</v>
      </c>
      <c r="AM1835" s="7">
        <v>604310</v>
      </c>
      <c r="AN1835" s="7">
        <v>0</v>
      </c>
      <c r="AO1835" s="7">
        <v>0</v>
      </c>
      <c r="AP1835" s="7">
        <v>14248915</v>
      </c>
      <c r="AQ1835" s="7">
        <v>1149724</v>
      </c>
      <c r="AR1835" s="7">
        <v>18575833</v>
      </c>
      <c r="AS1835" s="7">
        <v>320324</v>
      </c>
      <c r="AT1835" s="7">
        <v>8417401</v>
      </c>
      <c r="AU1835" s="7">
        <v>0</v>
      </c>
      <c r="AV1835" s="7">
        <v>641326</v>
      </c>
      <c r="AW1835" s="7">
        <v>0</v>
      </c>
      <c r="AX1835" s="7">
        <v>0</v>
      </c>
      <c r="AY1835" s="7">
        <v>16815394</v>
      </c>
      <c r="AZ1835" s="7">
        <v>476856</v>
      </c>
      <c r="BA1835" s="7">
        <v>0</v>
      </c>
      <c r="BB1835" s="7">
        <v>0</v>
      </c>
      <c r="BC1835" s="7">
        <v>0</v>
      </c>
      <c r="BD1835" s="7">
        <v>0</v>
      </c>
      <c r="BE1835" s="7">
        <v>0</v>
      </c>
      <c r="BF1835" s="7">
        <v>0</v>
      </c>
      <c r="BG1835" s="7">
        <v>1166320.5890779775</v>
      </c>
      <c r="BH1835" s="7">
        <v>13007</v>
      </c>
      <c r="BI1835" s="7">
        <v>482738</v>
      </c>
      <c r="BJ1835" s="7">
        <v>6643898.7508333335</v>
      </c>
      <c r="BK1835" s="7">
        <v>5513293.3166666664</v>
      </c>
      <c r="BL1835" s="7">
        <v>907074.05999999994</v>
      </c>
      <c r="BM1835" s="7">
        <v>2708273.6166666662</v>
      </c>
      <c r="BN1835" s="130">
        <v>1.149</v>
      </c>
      <c r="BO1835" s="131">
        <v>4.37806E-4</v>
      </c>
      <c r="BP1835" s="161">
        <v>11094.745523756897</v>
      </c>
      <c r="BQ1835" s="162">
        <v>18276407</v>
      </c>
      <c r="BR1835" s="161">
        <v>684199</v>
      </c>
      <c r="BS1835" s="163">
        <v>0</v>
      </c>
      <c r="BT1835" s="163">
        <v>0</v>
      </c>
      <c r="BU1835" s="161">
        <v>49158889.439999998</v>
      </c>
      <c r="BV1835" s="161">
        <v>401120.3</v>
      </c>
      <c r="BW1835" s="165">
        <v>0</v>
      </c>
      <c r="BX1835" s="161">
        <v>684199</v>
      </c>
    </row>
    <row r="1836" spans="1:76" ht="14.45" x14ac:dyDescent="0.3">
      <c r="A1836" s="164" t="s">
        <v>31</v>
      </c>
      <c r="B1836" s="6" t="s">
        <v>191</v>
      </c>
      <c r="C1836" s="6" t="s">
        <v>130</v>
      </c>
      <c r="D1836" s="6" t="s">
        <v>32</v>
      </c>
      <c r="E1836" s="6" t="s">
        <v>34</v>
      </c>
      <c r="F1836" s="24" t="str">
        <f>+Tabela1[[#This Row],[WK]]&amp;Tabela1[[#This Row],[PK]]&amp;Tabela1[[#This Row],[GK]]</f>
        <v>241502</v>
      </c>
      <c r="G1836" s="6" t="s">
        <v>1746</v>
      </c>
      <c r="H1836" s="7">
        <v>682516698.53820264</v>
      </c>
      <c r="I1836" s="8">
        <v>1.371</v>
      </c>
      <c r="J1836" s="7">
        <v>935730393.68999994</v>
      </c>
      <c r="K1836" s="8">
        <v>7.0000000000000007E-2</v>
      </c>
      <c r="L1836" s="7">
        <v>65501127.558300003</v>
      </c>
      <c r="M1836" s="7">
        <v>39827699.558300003</v>
      </c>
      <c r="N1836" s="9">
        <v>1.5513198922364402</v>
      </c>
      <c r="O1836" s="7">
        <v>42830426</v>
      </c>
      <c r="P1836" s="8">
        <v>1.2949999999999999</v>
      </c>
      <c r="Q1836" s="7">
        <v>55465402</v>
      </c>
      <c r="R1836" s="8">
        <v>1.6E-2</v>
      </c>
      <c r="S1836" s="7">
        <v>887446.43200000003</v>
      </c>
      <c r="T1836" s="7">
        <v>-2073648.568</v>
      </c>
      <c r="U1836" s="9">
        <v>-0.7002978857483465</v>
      </c>
      <c r="V1836" s="7">
        <v>37754050.9903</v>
      </c>
      <c r="W1836" s="9">
        <v>1.3184801782903806</v>
      </c>
      <c r="X1836" s="7">
        <v>34854206.301870309</v>
      </c>
      <c r="Y1836" s="7">
        <v>0</v>
      </c>
      <c r="Z1836" s="7">
        <v>0</v>
      </c>
      <c r="AA1836" s="7">
        <v>2160741.3018703056</v>
      </c>
      <c r="AB1836" s="7">
        <v>32693465</v>
      </c>
      <c r="AC1836" s="7">
        <v>0</v>
      </c>
      <c r="AD1836" s="7">
        <v>0</v>
      </c>
      <c r="AE1836" s="7">
        <v>0</v>
      </c>
      <c r="AF1836" s="7">
        <v>65501127.558300003</v>
      </c>
      <c r="AG1836" s="7">
        <v>887446.43200000003</v>
      </c>
      <c r="AH1836" s="7">
        <v>0</v>
      </c>
      <c r="AI1836" s="7">
        <v>21435645</v>
      </c>
      <c r="AJ1836" s="7">
        <v>2241030</v>
      </c>
      <c r="AK1836" s="7">
        <v>0</v>
      </c>
      <c r="AL1836" s="7">
        <v>0</v>
      </c>
      <c r="AM1836" s="7">
        <v>776912</v>
      </c>
      <c r="AN1836" s="7">
        <v>0</v>
      </c>
      <c r="AO1836" s="7">
        <v>0</v>
      </c>
      <c r="AP1836" s="7">
        <v>28821977</v>
      </c>
      <c r="AQ1836" s="7">
        <v>1702705</v>
      </c>
      <c r="AR1836" s="7">
        <v>25673428</v>
      </c>
      <c r="AS1836" s="7">
        <v>2961095</v>
      </c>
      <c r="AT1836" s="7">
        <v>0</v>
      </c>
      <c r="AU1836" s="7">
        <v>14305</v>
      </c>
      <c r="AV1836" s="7">
        <v>818181</v>
      </c>
      <c r="AW1836" s="7">
        <v>0</v>
      </c>
      <c r="AX1836" s="7">
        <v>0</v>
      </c>
      <c r="AY1836" s="7">
        <v>29632136</v>
      </c>
      <c r="AZ1836" s="7">
        <v>710418</v>
      </c>
      <c r="BA1836" s="7">
        <v>0</v>
      </c>
      <c r="BB1836" s="7">
        <v>0</v>
      </c>
      <c r="BC1836" s="7">
        <v>0</v>
      </c>
      <c r="BD1836" s="7">
        <v>0</v>
      </c>
      <c r="BE1836" s="7">
        <v>0</v>
      </c>
      <c r="BF1836" s="7">
        <v>0</v>
      </c>
      <c r="BG1836" s="7">
        <v>1509034.3018703056</v>
      </c>
      <c r="BH1836" s="7">
        <v>16829</v>
      </c>
      <c r="BI1836" s="7">
        <v>651707</v>
      </c>
      <c r="BJ1836" s="7">
        <v>8969492.2791666668</v>
      </c>
      <c r="BK1836" s="7">
        <v>5461016.5466666669</v>
      </c>
      <c r="BL1836" s="7">
        <v>5330429.6499999994</v>
      </c>
      <c r="BM1836" s="7">
        <v>3373043.6300000008</v>
      </c>
      <c r="BN1836" s="130">
        <v>1.224</v>
      </c>
      <c r="BO1836" s="131">
        <v>6.4793360000000005E-4</v>
      </c>
      <c r="BP1836" s="161">
        <v>16419.503002107896</v>
      </c>
      <c r="BQ1836" s="162">
        <v>32693465</v>
      </c>
      <c r="BR1836" s="161">
        <v>945041</v>
      </c>
      <c r="BS1836" s="163">
        <v>0</v>
      </c>
      <c r="BT1836" s="163">
        <v>0</v>
      </c>
      <c r="BU1836" s="161">
        <v>65501127.560000002</v>
      </c>
      <c r="BV1836" s="161">
        <v>887446.43</v>
      </c>
      <c r="BW1836" s="165">
        <v>0</v>
      </c>
      <c r="BX1836" s="161">
        <v>945041</v>
      </c>
    </row>
    <row r="1837" spans="1:76" ht="14.45" x14ac:dyDescent="0.3">
      <c r="A1837" s="164" t="s">
        <v>31</v>
      </c>
      <c r="B1837" s="6" t="s">
        <v>191</v>
      </c>
      <c r="C1837" s="6" t="s">
        <v>130</v>
      </c>
      <c r="D1837" s="6" t="s">
        <v>37</v>
      </c>
      <c r="E1837" s="6" t="s">
        <v>34</v>
      </c>
      <c r="F1837" s="24" t="str">
        <f>+Tabela1[[#This Row],[WK]]&amp;Tabela1[[#This Row],[PK]]&amp;Tabela1[[#This Row],[GK]]</f>
        <v>241503</v>
      </c>
      <c r="G1837" s="6" t="s">
        <v>1747</v>
      </c>
      <c r="H1837" s="7">
        <v>779691417.20541012</v>
      </c>
      <c r="I1837" s="8">
        <v>1.371</v>
      </c>
      <c r="J1837" s="7">
        <v>1068956932.99</v>
      </c>
      <c r="K1837" s="8">
        <v>7.0000000000000007E-2</v>
      </c>
      <c r="L1837" s="7">
        <v>74826985.309300005</v>
      </c>
      <c r="M1837" s="7">
        <v>47350294.309300005</v>
      </c>
      <c r="N1837" s="9">
        <v>1.7232895441922029</v>
      </c>
      <c r="O1837" s="7">
        <v>31586562</v>
      </c>
      <c r="P1837" s="8">
        <v>1.2949999999999999</v>
      </c>
      <c r="Q1837" s="7">
        <v>40904598</v>
      </c>
      <c r="R1837" s="8">
        <v>1.6E-2</v>
      </c>
      <c r="S1837" s="7">
        <v>654473.56799999997</v>
      </c>
      <c r="T1837" s="7">
        <v>-677312.43200000003</v>
      </c>
      <c r="U1837" s="9">
        <v>-0.5085745247359561</v>
      </c>
      <c r="V1837" s="7">
        <v>46672981.877300009</v>
      </c>
      <c r="W1837" s="9">
        <v>1.6201127840704668</v>
      </c>
      <c r="X1837" s="7">
        <v>32126666.958961546</v>
      </c>
      <c r="Y1837" s="7">
        <v>0</v>
      </c>
      <c r="Z1837" s="7">
        <v>0</v>
      </c>
      <c r="AA1837" s="7">
        <v>2763746.9589615446</v>
      </c>
      <c r="AB1837" s="7">
        <v>29362920</v>
      </c>
      <c r="AC1837" s="7">
        <v>0</v>
      </c>
      <c r="AD1837" s="7">
        <v>0</v>
      </c>
      <c r="AE1837" s="7">
        <v>0</v>
      </c>
      <c r="AF1837" s="7">
        <v>74826985.309300005</v>
      </c>
      <c r="AG1837" s="7">
        <v>654473.56799999997</v>
      </c>
      <c r="AH1837" s="7">
        <v>0</v>
      </c>
      <c r="AI1837" s="7">
        <v>22941253</v>
      </c>
      <c r="AJ1837" s="7">
        <v>832462</v>
      </c>
      <c r="AK1837" s="7">
        <v>6331641</v>
      </c>
      <c r="AL1837" s="7">
        <v>140477</v>
      </c>
      <c r="AM1837" s="7">
        <v>931203</v>
      </c>
      <c r="AN1837" s="7">
        <v>0</v>
      </c>
      <c r="AO1837" s="7">
        <v>0</v>
      </c>
      <c r="AP1837" s="7">
        <v>22641266</v>
      </c>
      <c r="AQ1837" s="7">
        <v>2140316</v>
      </c>
      <c r="AR1837" s="7">
        <v>27476691</v>
      </c>
      <c r="AS1837" s="7">
        <v>1331786</v>
      </c>
      <c r="AT1837" s="7">
        <v>5640280</v>
      </c>
      <c r="AU1837" s="7">
        <v>169008</v>
      </c>
      <c r="AV1837" s="7">
        <v>1004534</v>
      </c>
      <c r="AW1837" s="7">
        <v>0</v>
      </c>
      <c r="AX1837" s="7">
        <v>0</v>
      </c>
      <c r="AY1837" s="7">
        <v>25918745</v>
      </c>
      <c r="AZ1837" s="7">
        <v>895322</v>
      </c>
      <c r="BA1837" s="7">
        <v>0</v>
      </c>
      <c r="BB1837" s="7">
        <v>0</v>
      </c>
      <c r="BC1837" s="7">
        <v>0</v>
      </c>
      <c r="BD1837" s="7">
        <v>0</v>
      </c>
      <c r="BE1837" s="7">
        <v>0</v>
      </c>
      <c r="BF1837" s="7">
        <v>0</v>
      </c>
      <c r="BG1837" s="7">
        <v>1808437.9589615448</v>
      </c>
      <c r="BH1837" s="7">
        <v>20168</v>
      </c>
      <c r="BI1837" s="7">
        <v>955309</v>
      </c>
      <c r="BJ1837" s="7">
        <v>13147949.317499997</v>
      </c>
      <c r="BK1837" s="7">
        <v>5296145.1433333298</v>
      </c>
      <c r="BL1837" s="7">
        <v>13328140.316666668</v>
      </c>
      <c r="BM1837" s="7">
        <v>4750936.0633333335</v>
      </c>
      <c r="BN1837" s="130">
        <v>1.161</v>
      </c>
      <c r="BO1837" s="131">
        <v>7.3457100000000005E-4</v>
      </c>
      <c r="BP1837" s="161">
        <v>18614.639775407799</v>
      </c>
      <c r="BQ1837" s="162">
        <v>29362920</v>
      </c>
      <c r="BR1837" s="161">
        <v>1064343</v>
      </c>
      <c r="BS1837" s="163">
        <v>4360664.7973000091</v>
      </c>
      <c r="BT1837" s="163">
        <v>0</v>
      </c>
      <c r="BU1837" s="161">
        <v>70466320.510000005</v>
      </c>
      <c r="BV1837" s="161">
        <v>654473.56999999995</v>
      </c>
      <c r="BW1837" s="165">
        <v>0</v>
      </c>
      <c r="BX1837" s="161">
        <v>1064343</v>
      </c>
    </row>
    <row r="1838" spans="1:76" ht="14.45" x14ac:dyDescent="0.3">
      <c r="A1838" s="164" t="s">
        <v>31</v>
      </c>
      <c r="B1838" s="6" t="s">
        <v>191</v>
      </c>
      <c r="C1838" s="6" t="s">
        <v>130</v>
      </c>
      <c r="D1838" s="6" t="s">
        <v>39</v>
      </c>
      <c r="E1838" s="6" t="s">
        <v>34</v>
      </c>
      <c r="F1838" s="24" t="str">
        <f>+Tabela1[[#This Row],[WK]]&amp;Tabela1[[#This Row],[PK]]&amp;Tabela1[[#This Row],[GK]]</f>
        <v>241504</v>
      </c>
      <c r="G1838" s="6" t="s">
        <v>1748</v>
      </c>
      <c r="H1838" s="7">
        <v>1832717451.8061981</v>
      </c>
      <c r="I1838" s="8">
        <v>1.371</v>
      </c>
      <c r="J1838" s="7">
        <v>2512655626.4199996</v>
      </c>
      <c r="K1838" s="8">
        <v>7.0000000000000007E-2</v>
      </c>
      <c r="L1838" s="7">
        <v>175885893.84939998</v>
      </c>
      <c r="M1838" s="7">
        <v>103965555.84939998</v>
      </c>
      <c r="N1838" s="9">
        <v>1.4455654511718228</v>
      </c>
      <c r="O1838" s="7">
        <v>116413349</v>
      </c>
      <c r="P1838" s="8">
        <v>1.2949999999999999</v>
      </c>
      <c r="Q1838" s="7">
        <v>150755287</v>
      </c>
      <c r="R1838" s="8">
        <v>1.6E-2</v>
      </c>
      <c r="S1838" s="7">
        <v>2412084.5920000002</v>
      </c>
      <c r="T1838" s="7">
        <v>-441698.40799999982</v>
      </c>
      <c r="U1838" s="9">
        <v>-0.15477645216892799</v>
      </c>
      <c r="V1838" s="7">
        <v>103523857.44139999</v>
      </c>
      <c r="W1838" s="9">
        <v>1.3844877887818967</v>
      </c>
      <c r="X1838" s="7">
        <v>73469034.187137261</v>
      </c>
      <c r="Y1838" s="7">
        <v>0</v>
      </c>
      <c r="Z1838" s="7">
        <v>0</v>
      </c>
      <c r="AA1838" s="7">
        <v>5812298.1871372666</v>
      </c>
      <c r="AB1838" s="7">
        <v>67656736</v>
      </c>
      <c r="AC1838" s="7">
        <v>0</v>
      </c>
      <c r="AD1838" s="7">
        <v>0</v>
      </c>
      <c r="AE1838" s="7">
        <v>0</v>
      </c>
      <c r="AF1838" s="7">
        <v>175885893.84939998</v>
      </c>
      <c r="AG1838" s="7">
        <v>2412084.5920000002</v>
      </c>
      <c r="AH1838" s="7">
        <v>0</v>
      </c>
      <c r="AI1838" s="7">
        <v>60048813</v>
      </c>
      <c r="AJ1838" s="7">
        <v>2097691</v>
      </c>
      <c r="AK1838" s="7">
        <v>11509155</v>
      </c>
      <c r="AL1838" s="7">
        <v>1035053</v>
      </c>
      <c r="AM1838" s="7">
        <v>1821970</v>
      </c>
      <c r="AN1838" s="7">
        <v>0</v>
      </c>
      <c r="AO1838" s="7">
        <v>0</v>
      </c>
      <c r="AP1838" s="7">
        <v>52315666</v>
      </c>
      <c r="AQ1838" s="7">
        <v>4487503</v>
      </c>
      <c r="AR1838" s="7">
        <v>71920338</v>
      </c>
      <c r="AS1838" s="7">
        <v>2853783</v>
      </c>
      <c r="AT1838" s="7">
        <v>10600476</v>
      </c>
      <c r="AU1838" s="7">
        <v>1388478</v>
      </c>
      <c r="AV1838" s="7">
        <v>1829431</v>
      </c>
      <c r="AW1838" s="7">
        <v>0</v>
      </c>
      <c r="AX1838" s="7">
        <v>0</v>
      </c>
      <c r="AY1838" s="7">
        <v>60520834</v>
      </c>
      <c r="AZ1838" s="7">
        <v>1840925</v>
      </c>
      <c r="BA1838" s="7">
        <v>0</v>
      </c>
      <c r="BB1838" s="7">
        <v>0</v>
      </c>
      <c r="BC1838" s="7">
        <v>0</v>
      </c>
      <c r="BD1838" s="7">
        <v>0</v>
      </c>
      <c r="BE1838" s="7">
        <v>0</v>
      </c>
      <c r="BF1838" s="7">
        <v>0</v>
      </c>
      <c r="BG1838" s="7">
        <v>4020116.1871372671</v>
      </c>
      <c r="BH1838" s="7">
        <v>44833</v>
      </c>
      <c r="BI1838" s="7">
        <v>1792182</v>
      </c>
      <c r="BJ1838" s="7">
        <v>24665799.23833333</v>
      </c>
      <c r="BK1838" s="7">
        <v>19564466.623333331</v>
      </c>
      <c r="BL1838" s="7">
        <v>7878543.2966666669</v>
      </c>
      <c r="BM1838" s="7">
        <v>4648243.8666666672</v>
      </c>
      <c r="BN1838" s="130">
        <v>1.202</v>
      </c>
      <c r="BO1838" s="131">
        <v>1.5939083999999999E-3</v>
      </c>
      <c r="BP1838" s="161">
        <v>40391.917354097728</v>
      </c>
      <c r="BQ1838" s="162">
        <v>67656736</v>
      </c>
      <c r="BR1838" s="161">
        <v>2430459</v>
      </c>
      <c r="BS1838" s="163">
        <v>6507087.5613999926</v>
      </c>
      <c r="BT1838" s="163">
        <v>0</v>
      </c>
      <c r="BU1838" s="161">
        <v>169378806.28999999</v>
      </c>
      <c r="BV1838" s="161">
        <v>2412084.59</v>
      </c>
      <c r="BW1838" s="165">
        <v>0</v>
      </c>
      <c r="BX1838" s="161">
        <v>2430459</v>
      </c>
    </row>
    <row r="1839" spans="1:76" ht="14.45" x14ac:dyDescent="0.3">
      <c r="A1839" s="164" t="s">
        <v>31</v>
      </c>
      <c r="B1839" s="6" t="s">
        <v>191</v>
      </c>
      <c r="C1839" s="6" t="s">
        <v>130</v>
      </c>
      <c r="D1839" s="6" t="s">
        <v>42</v>
      </c>
      <c r="E1839" s="6" t="s">
        <v>36</v>
      </c>
      <c r="F1839" s="24" t="str">
        <f>+Tabela1[[#This Row],[WK]]&amp;Tabela1[[#This Row],[PK]]&amp;Tabela1[[#This Row],[GK]]</f>
        <v>241505</v>
      </c>
      <c r="G1839" s="6" t="s">
        <v>1749</v>
      </c>
      <c r="H1839" s="7">
        <v>609647804.13300395</v>
      </c>
      <c r="I1839" s="8">
        <v>1.371</v>
      </c>
      <c r="J1839" s="7">
        <v>835827139.47000003</v>
      </c>
      <c r="K1839" s="8">
        <v>7.0000000000000007E-2</v>
      </c>
      <c r="L1839" s="7">
        <v>58507899.76290001</v>
      </c>
      <c r="M1839" s="7">
        <v>33616960.76290001</v>
      </c>
      <c r="N1839" s="9">
        <v>1.3505702120317762</v>
      </c>
      <c r="O1839" s="7">
        <v>47842545</v>
      </c>
      <c r="P1839" s="8">
        <v>1.2949999999999999</v>
      </c>
      <c r="Q1839" s="7">
        <v>61956096</v>
      </c>
      <c r="R1839" s="8">
        <v>1.6E-2</v>
      </c>
      <c r="S1839" s="7">
        <v>991297.53599999996</v>
      </c>
      <c r="T1839" s="7">
        <v>442354.53599999996</v>
      </c>
      <c r="U1839" s="9">
        <v>0.80582963258480378</v>
      </c>
      <c r="V1839" s="7">
        <v>34059315.298900008</v>
      </c>
      <c r="W1839" s="9">
        <v>1.3388157735519375</v>
      </c>
      <c r="X1839" s="7">
        <v>30340467.105270386</v>
      </c>
      <c r="Y1839" s="7">
        <v>0</v>
      </c>
      <c r="Z1839" s="7">
        <v>0</v>
      </c>
      <c r="AA1839" s="7">
        <v>2153352.1052703876</v>
      </c>
      <c r="AB1839" s="7">
        <v>28187115</v>
      </c>
      <c r="AC1839" s="7">
        <v>0</v>
      </c>
      <c r="AD1839" s="7">
        <v>0</v>
      </c>
      <c r="AE1839" s="7">
        <v>0</v>
      </c>
      <c r="AF1839" s="7">
        <v>58507899.76290001</v>
      </c>
      <c r="AG1839" s="7">
        <v>991297.53599999996</v>
      </c>
      <c r="AH1839" s="7">
        <v>0</v>
      </c>
      <c r="AI1839" s="7">
        <v>20782318</v>
      </c>
      <c r="AJ1839" s="7">
        <v>293334</v>
      </c>
      <c r="AK1839" s="7">
        <v>1561929</v>
      </c>
      <c r="AL1839" s="7">
        <v>0</v>
      </c>
      <c r="AM1839" s="7">
        <v>1072590</v>
      </c>
      <c r="AN1839" s="7">
        <v>0</v>
      </c>
      <c r="AO1839" s="7">
        <v>0</v>
      </c>
      <c r="AP1839" s="7">
        <v>22613414</v>
      </c>
      <c r="AQ1839" s="7">
        <v>1579378</v>
      </c>
      <c r="AR1839" s="7">
        <v>24890939</v>
      </c>
      <c r="AS1839" s="7">
        <v>548943</v>
      </c>
      <c r="AT1839" s="7">
        <v>1273565</v>
      </c>
      <c r="AU1839" s="7">
        <v>0</v>
      </c>
      <c r="AV1839" s="7">
        <v>1015245</v>
      </c>
      <c r="AW1839" s="7">
        <v>0</v>
      </c>
      <c r="AX1839" s="7">
        <v>0</v>
      </c>
      <c r="AY1839" s="7">
        <v>25692104</v>
      </c>
      <c r="AZ1839" s="7">
        <v>647162</v>
      </c>
      <c r="BA1839" s="7">
        <v>0</v>
      </c>
      <c r="BB1839" s="7">
        <v>0</v>
      </c>
      <c r="BC1839" s="7">
        <v>0</v>
      </c>
      <c r="BD1839" s="7">
        <v>0</v>
      </c>
      <c r="BE1839" s="7">
        <v>0</v>
      </c>
      <c r="BF1839" s="7">
        <v>0</v>
      </c>
      <c r="BG1839" s="7">
        <v>1229537.1052703878</v>
      </c>
      <c r="BH1839" s="7">
        <v>13712</v>
      </c>
      <c r="BI1839" s="7">
        <v>923815</v>
      </c>
      <c r="BJ1839" s="7">
        <v>12714462.306666669</v>
      </c>
      <c r="BK1839" s="7">
        <v>9893996.1000000034</v>
      </c>
      <c r="BL1839" s="7">
        <v>2813735.7666666661</v>
      </c>
      <c r="BM1839" s="7">
        <v>5654393.293333333</v>
      </c>
      <c r="BN1839" s="130">
        <v>1.323</v>
      </c>
      <c r="BO1839" s="131">
        <v>4.7606100000000001E-4</v>
      </c>
      <c r="BP1839" s="161">
        <v>12064.247589995552</v>
      </c>
      <c r="BQ1839" s="162">
        <v>28187115</v>
      </c>
      <c r="BR1839" s="161">
        <v>765437</v>
      </c>
      <c r="BS1839" s="163">
        <v>0</v>
      </c>
      <c r="BT1839" s="163">
        <v>0</v>
      </c>
      <c r="BU1839" s="161">
        <v>58507899.759999998</v>
      </c>
      <c r="BV1839" s="161">
        <v>991297.54</v>
      </c>
      <c r="BW1839" s="165">
        <v>0</v>
      </c>
      <c r="BX1839" s="161">
        <v>765437</v>
      </c>
    </row>
    <row r="1840" spans="1:76" ht="14.45" x14ac:dyDescent="0.3">
      <c r="A1840" s="164" t="s">
        <v>31</v>
      </c>
      <c r="B1840" s="6" t="s">
        <v>191</v>
      </c>
      <c r="C1840" s="6" t="s">
        <v>130</v>
      </c>
      <c r="D1840" s="6" t="s">
        <v>44</v>
      </c>
      <c r="E1840" s="6" t="s">
        <v>36</v>
      </c>
      <c r="F1840" s="24" t="str">
        <f>+Tabela1[[#This Row],[WK]]&amp;Tabela1[[#This Row],[PK]]&amp;Tabela1[[#This Row],[GK]]</f>
        <v>241506</v>
      </c>
      <c r="G1840" s="6" t="s">
        <v>1419</v>
      </c>
      <c r="H1840" s="7">
        <v>820039784.07400393</v>
      </c>
      <c r="I1840" s="8">
        <v>1.371</v>
      </c>
      <c r="J1840" s="7">
        <v>1124274543.97</v>
      </c>
      <c r="K1840" s="8">
        <v>7.0000000000000007E-2</v>
      </c>
      <c r="L1840" s="7">
        <v>78699218.077900007</v>
      </c>
      <c r="M1840" s="7">
        <v>46510646.077900007</v>
      </c>
      <c r="N1840" s="9">
        <v>1.44494282249924</v>
      </c>
      <c r="O1840" s="7">
        <v>38642829</v>
      </c>
      <c r="P1840" s="8">
        <v>1.2949999999999999</v>
      </c>
      <c r="Q1840" s="7">
        <v>50042464</v>
      </c>
      <c r="R1840" s="8">
        <v>1.6E-2</v>
      </c>
      <c r="S1840" s="7">
        <v>800679.424</v>
      </c>
      <c r="T1840" s="7">
        <v>237813.424</v>
      </c>
      <c r="U1840" s="9">
        <v>0.42250451084272278</v>
      </c>
      <c r="V1840" s="7">
        <v>46748459.501900002</v>
      </c>
      <c r="W1840" s="9">
        <v>1.4273712043391806</v>
      </c>
      <c r="X1840" s="7">
        <v>46991337.680891745</v>
      </c>
      <c r="Y1840" s="7">
        <v>0</v>
      </c>
      <c r="Z1840" s="7">
        <v>0</v>
      </c>
      <c r="AA1840" s="7">
        <v>2909318.6808917462</v>
      </c>
      <c r="AB1840" s="7">
        <v>42329979</v>
      </c>
      <c r="AC1840" s="7">
        <v>1752040</v>
      </c>
      <c r="AD1840" s="7">
        <v>1752040</v>
      </c>
      <c r="AE1840" s="7">
        <v>0</v>
      </c>
      <c r="AF1840" s="7">
        <v>78699218.077900007</v>
      </c>
      <c r="AG1840" s="7">
        <v>800679.424</v>
      </c>
      <c r="AH1840" s="7">
        <v>1752040</v>
      </c>
      <c r="AI1840" s="7">
        <v>26875368</v>
      </c>
      <c r="AJ1840" s="7">
        <v>579500</v>
      </c>
      <c r="AK1840" s="7">
        <v>5844262</v>
      </c>
      <c r="AL1840" s="7">
        <v>0</v>
      </c>
      <c r="AM1840" s="7">
        <v>793329</v>
      </c>
      <c r="AN1840" s="7">
        <v>0</v>
      </c>
      <c r="AO1840" s="7">
        <v>0</v>
      </c>
      <c r="AP1840" s="7">
        <v>33942388</v>
      </c>
      <c r="AQ1840" s="7">
        <v>2251707</v>
      </c>
      <c r="AR1840" s="7">
        <v>32188572</v>
      </c>
      <c r="AS1840" s="7">
        <v>562866</v>
      </c>
      <c r="AT1840" s="7">
        <v>5930832</v>
      </c>
      <c r="AU1840" s="7">
        <v>0</v>
      </c>
      <c r="AV1840" s="7">
        <v>862547</v>
      </c>
      <c r="AW1840" s="7">
        <v>0</v>
      </c>
      <c r="AX1840" s="7">
        <v>0</v>
      </c>
      <c r="AY1840" s="7">
        <v>38847665</v>
      </c>
      <c r="AZ1840" s="7">
        <v>922895</v>
      </c>
      <c r="BA1840" s="7">
        <v>0</v>
      </c>
      <c r="BB1840" s="7">
        <v>0</v>
      </c>
      <c r="BC1840" s="7">
        <v>0</v>
      </c>
      <c r="BD1840" s="7">
        <v>0</v>
      </c>
      <c r="BE1840" s="7">
        <v>0</v>
      </c>
      <c r="BF1840" s="7">
        <v>0</v>
      </c>
      <c r="BG1840" s="7">
        <v>1895416.6808917462</v>
      </c>
      <c r="BH1840" s="7">
        <v>21138</v>
      </c>
      <c r="BI1840" s="7">
        <v>1013902</v>
      </c>
      <c r="BJ1840" s="7">
        <v>13954397.839166664</v>
      </c>
      <c r="BK1840" s="7">
        <v>11361689.816666665</v>
      </c>
      <c r="BL1840" s="7">
        <v>3223653.1133333333</v>
      </c>
      <c r="BM1840" s="7">
        <v>3923525.8633333333</v>
      </c>
      <c r="BN1840" s="130">
        <v>1.218</v>
      </c>
      <c r="BO1840" s="131">
        <v>7.1822789999999997E-4</v>
      </c>
      <c r="BP1840" s="161">
        <v>18201.425788455723</v>
      </c>
      <c r="BQ1840" s="162">
        <v>42329979</v>
      </c>
      <c r="BR1840" s="161">
        <v>1132086</v>
      </c>
      <c r="BS1840" s="163">
        <v>0</v>
      </c>
      <c r="BT1840" s="163">
        <v>2695525.3700000048</v>
      </c>
      <c r="BU1840" s="161">
        <v>78699218.079999998</v>
      </c>
      <c r="BV1840" s="161">
        <v>800679.42</v>
      </c>
      <c r="BW1840" s="165">
        <v>4447565.3700000048</v>
      </c>
      <c r="BX1840" s="161">
        <v>1132086</v>
      </c>
    </row>
    <row r="1841" spans="1:76" ht="14.45" x14ac:dyDescent="0.3">
      <c r="A1841" s="164" t="s">
        <v>31</v>
      </c>
      <c r="B1841" s="6" t="s">
        <v>191</v>
      </c>
      <c r="C1841" s="6" t="s">
        <v>130</v>
      </c>
      <c r="D1841" s="6" t="s">
        <v>51</v>
      </c>
      <c r="E1841" s="6" t="s">
        <v>36</v>
      </c>
      <c r="F1841" s="24" t="str">
        <f>+Tabela1[[#This Row],[WK]]&amp;Tabela1[[#This Row],[PK]]&amp;Tabela1[[#This Row],[GK]]</f>
        <v>241507</v>
      </c>
      <c r="G1841" s="6" t="s">
        <v>1750</v>
      </c>
      <c r="H1841" s="7">
        <v>284716813.3415997</v>
      </c>
      <c r="I1841" s="8">
        <v>1.371</v>
      </c>
      <c r="J1841" s="7">
        <v>390346751.08999997</v>
      </c>
      <c r="K1841" s="8">
        <v>7.0000000000000007E-2</v>
      </c>
      <c r="L1841" s="7">
        <v>27324272.576299999</v>
      </c>
      <c r="M1841" s="7">
        <v>17126384.576299999</v>
      </c>
      <c r="N1841" s="9">
        <v>1.6794050470352291</v>
      </c>
      <c r="O1841" s="7">
        <v>1884405</v>
      </c>
      <c r="P1841" s="8">
        <v>1.2949999999999999</v>
      </c>
      <c r="Q1841" s="7">
        <v>2440304</v>
      </c>
      <c r="R1841" s="8">
        <v>1.6E-2</v>
      </c>
      <c r="S1841" s="7">
        <v>39044.864000000001</v>
      </c>
      <c r="T1841" s="7">
        <v>-97348.135999999999</v>
      </c>
      <c r="U1841" s="9">
        <v>-0.71373264023813543</v>
      </c>
      <c r="V1841" s="7">
        <v>17029036.440299999</v>
      </c>
      <c r="W1841" s="9">
        <v>1.6478201473619694</v>
      </c>
      <c r="X1841" s="7">
        <v>18962734.237774521</v>
      </c>
      <c r="Y1841" s="7">
        <v>0</v>
      </c>
      <c r="Z1841" s="7">
        <v>36317.43</v>
      </c>
      <c r="AA1841" s="7">
        <v>1157868.8077745212</v>
      </c>
      <c r="AB1841" s="7">
        <v>16508776</v>
      </c>
      <c r="AC1841" s="7">
        <v>1259772</v>
      </c>
      <c r="AD1841" s="7">
        <v>1933697.7974745221</v>
      </c>
      <c r="AE1841" s="7">
        <v>0</v>
      </c>
      <c r="AF1841" s="7">
        <v>27324272.576299999</v>
      </c>
      <c r="AG1841" s="7">
        <v>39044.864000000001</v>
      </c>
      <c r="AH1841" s="7">
        <v>1933697.7974745221</v>
      </c>
      <c r="AI1841" s="7">
        <v>8514575</v>
      </c>
      <c r="AJ1841" s="7">
        <v>126425</v>
      </c>
      <c r="AK1841" s="7">
        <v>2407365</v>
      </c>
      <c r="AL1841" s="7">
        <v>0</v>
      </c>
      <c r="AM1841" s="7">
        <v>773973</v>
      </c>
      <c r="AN1841" s="7">
        <v>0</v>
      </c>
      <c r="AO1841" s="7">
        <v>0</v>
      </c>
      <c r="AP1841" s="7">
        <v>12407775</v>
      </c>
      <c r="AQ1841" s="7">
        <v>903070</v>
      </c>
      <c r="AR1841" s="7">
        <v>10197888</v>
      </c>
      <c r="AS1841" s="7">
        <v>136393</v>
      </c>
      <c r="AT1841" s="7">
        <v>2737892</v>
      </c>
      <c r="AU1841" s="7">
        <v>0</v>
      </c>
      <c r="AV1841" s="7">
        <v>571762</v>
      </c>
      <c r="AW1841" s="7">
        <v>0</v>
      </c>
      <c r="AX1841" s="7">
        <v>0</v>
      </c>
      <c r="AY1841" s="7">
        <v>14595572</v>
      </c>
      <c r="AZ1841" s="7">
        <v>366563</v>
      </c>
      <c r="BA1841" s="7">
        <v>36317.43</v>
      </c>
      <c r="BB1841" s="7">
        <v>0</v>
      </c>
      <c r="BC1841" s="7">
        <v>0</v>
      </c>
      <c r="BD1841" s="7">
        <v>0</v>
      </c>
      <c r="BE1841" s="7">
        <v>781.02</v>
      </c>
      <c r="BF1841" s="7">
        <v>0</v>
      </c>
      <c r="BG1841" s="7">
        <v>685068.80777452118</v>
      </c>
      <c r="BH1841" s="7">
        <v>7640</v>
      </c>
      <c r="BI1841" s="7">
        <v>472800</v>
      </c>
      <c r="BJ1841" s="7">
        <v>6507174.8791666664</v>
      </c>
      <c r="BK1841" s="7">
        <v>4225584.6966666672</v>
      </c>
      <c r="BL1841" s="7">
        <v>2477767.67</v>
      </c>
      <c r="BM1841" s="7">
        <v>4170825.3899999987</v>
      </c>
      <c r="BN1841" s="130">
        <v>1.1279999999999999</v>
      </c>
      <c r="BO1841" s="131">
        <v>2.7512750000000002E-4</v>
      </c>
      <c r="BP1841" s="161">
        <v>6972.610835518245</v>
      </c>
      <c r="BQ1841" s="162">
        <v>16508776</v>
      </c>
      <c r="BR1841" s="161">
        <v>400876</v>
      </c>
      <c r="BS1841" s="163">
        <v>0</v>
      </c>
      <c r="BT1841" s="163">
        <v>1709930.5399999991</v>
      </c>
      <c r="BU1841" s="161">
        <v>27324272.579999998</v>
      </c>
      <c r="BV1841" s="161">
        <v>39044.86</v>
      </c>
      <c r="BW1841" s="165">
        <v>3643628.3399999989</v>
      </c>
      <c r="BX1841" s="161">
        <v>400876</v>
      </c>
    </row>
    <row r="1842" spans="1:76" ht="14.45" x14ac:dyDescent="0.3">
      <c r="A1842" s="164" t="s">
        <v>31</v>
      </c>
      <c r="B1842" s="6" t="s">
        <v>191</v>
      </c>
      <c r="C1842" s="6" t="s">
        <v>130</v>
      </c>
      <c r="D1842" s="6" t="s">
        <v>75</v>
      </c>
      <c r="E1842" s="6" t="s">
        <v>36</v>
      </c>
      <c r="F1842" s="24" t="str">
        <f>+Tabela1[[#This Row],[WK]]&amp;Tabela1[[#This Row],[PK]]&amp;Tabela1[[#This Row],[GK]]</f>
        <v>241508</v>
      </c>
      <c r="G1842" s="6" t="s">
        <v>1751</v>
      </c>
      <c r="H1842" s="7">
        <v>230161910.02159995</v>
      </c>
      <c r="I1842" s="8">
        <v>1.371</v>
      </c>
      <c r="J1842" s="7">
        <v>315551978.63</v>
      </c>
      <c r="K1842" s="8">
        <v>7.0000000000000007E-2</v>
      </c>
      <c r="L1842" s="7">
        <v>22088638.504100002</v>
      </c>
      <c r="M1842" s="7">
        <v>13429299.504100002</v>
      </c>
      <c r="N1842" s="9">
        <v>1.5508457982878372</v>
      </c>
      <c r="O1842" s="7">
        <v>4950707</v>
      </c>
      <c r="P1842" s="8">
        <v>1.2949999999999999</v>
      </c>
      <c r="Q1842" s="7">
        <v>6411166</v>
      </c>
      <c r="R1842" s="8">
        <v>1.6E-2</v>
      </c>
      <c r="S1842" s="7">
        <v>102578.656</v>
      </c>
      <c r="T1842" s="7">
        <v>47237.656000000003</v>
      </c>
      <c r="U1842" s="9">
        <v>0.85357431199291667</v>
      </c>
      <c r="V1842" s="7">
        <v>13476537.160100002</v>
      </c>
      <c r="W1842" s="9">
        <v>1.5464179017588715</v>
      </c>
      <c r="X1842" s="7">
        <v>11058866.825173952</v>
      </c>
      <c r="Y1842" s="7">
        <v>0</v>
      </c>
      <c r="Z1842" s="7">
        <v>0</v>
      </c>
      <c r="AA1842" s="7">
        <v>729739.82517395238</v>
      </c>
      <c r="AB1842" s="7">
        <v>10329127</v>
      </c>
      <c r="AC1842" s="7">
        <v>0</v>
      </c>
      <c r="AD1842" s="7">
        <v>0</v>
      </c>
      <c r="AE1842" s="7">
        <v>-1155927.8006499829</v>
      </c>
      <c r="AF1842" s="7">
        <v>20932710.70345002</v>
      </c>
      <c r="AG1842" s="7">
        <v>102578.656</v>
      </c>
      <c r="AH1842" s="7">
        <v>0</v>
      </c>
      <c r="AI1842" s="7">
        <v>7229986</v>
      </c>
      <c r="AJ1842" s="7">
        <v>45631</v>
      </c>
      <c r="AK1842" s="7">
        <v>0</v>
      </c>
      <c r="AL1842" s="7">
        <v>0</v>
      </c>
      <c r="AM1842" s="7">
        <v>338366</v>
      </c>
      <c r="AN1842" s="7">
        <v>0</v>
      </c>
      <c r="AO1842" s="7">
        <v>0</v>
      </c>
      <c r="AP1842" s="7">
        <v>8571800</v>
      </c>
      <c r="AQ1842" s="7">
        <v>580829</v>
      </c>
      <c r="AR1842" s="7">
        <v>8659339</v>
      </c>
      <c r="AS1842" s="7">
        <v>55341</v>
      </c>
      <c r="AT1842" s="7">
        <v>0</v>
      </c>
      <c r="AU1842" s="7">
        <v>0</v>
      </c>
      <c r="AV1842" s="7">
        <v>370274</v>
      </c>
      <c r="AW1842" s="7">
        <v>0</v>
      </c>
      <c r="AX1842" s="7">
        <v>0</v>
      </c>
      <c r="AY1842" s="7">
        <v>10019680</v>
      </c>
      <c r="AZ1842" s="7">
        <v>236806</v>
      </c>
      <c r="BA1842" s="7">
        <v>0</v>
      </c>
      <c r="BB1842" s="7">
        <v>0</v>
      </c>
      <c r="BC1842" s="7">
        <v>0</v>
      </c>
      <c r="BD1842" s="7">
        <v>0</v>
      </c>
      <c r="BE1842" s="7">
        <v>0</v>
      </c>
      <c r="BF1842" s="7">
        <v>0</v>
      </c>
      <c r="BG1842" s="7">
        <v>478561.82517395233</v>
      </c>
      <c r="BH1842" s="7">
        <v>5337</v>
      </c>
      <c r="BI1842" s="7">
        <v>251178</v>
      </c>
      <c r="BJ1842" s="7">
        <v>3457049.2658333327</v>
      </c>
      <c r="BK1842" s="7">
        <v>2814635.7266666661</v>
      </c>
      <c r="BL1842" s="7">
        <v>229162.09</v>
      </c>
      <c r="BM1842" s="7">
        <v>2111329.976666667</v>
      </c>
      <c r="BN1842" s="130">
        <v>1.464</v>
      </c>
      <c r="BO1842" s="131">
        <v>1.9250100000000001E-4</v>
      </c>
      <c r="BP1842" s="161">
        <v>4878.526393167881</v>
      </c>
      <c r="BQ1842" s="162">
        <v>10329127</v>
      </c>
      <c r="BR1842" s="161">
        <v>314693</v>
      </c>
      <c r="BS1842" s="163">
        <v>0</v>
      </c>
      <c r="BT1842" s="163">
        <v>120843.6405499801</v>
      </c>
      <c r="BU1842" s="161">
        <v>20932710.699999999</v>
      </c>
      <c r="BV1842" s="161">
        <v>102578.66</v>
      </c>
      <c r="BW1842" s="165">
        <v>120843.6405499801</v>
      </c>
      <c r="BX1842" s="161">
        <v>314693</v>
      </c>
    </row>
    <row r="1843" spans="1:76" ht="14.45" x14ac:dyDescent="0.3">
      <c r="A1843" s="164" t="s">
        <v>31</v>
      </c>
      <c r="B1843" s="6" t="s">
        <v>191</v>
      </c>
      <c r="C1843" s="6" t="s">
        <v>130</v>
      </c>
      <c r="D1843" s="6" t="s">
        <v>77</v>
      </c>
      <c r="E1843" s="6" t="s">
        <v>36</v>
      </c>
      <c r="F1843" s="24" t="str">
        <f>+Tabela1[[#This Row],[WK]]&amp;Tabela1[[#This Row],[PK]]&amp;Tabela1[[#This Row],[GK]]</f>
        <v>241509</v>
      </c>
      <c r="G1843" s="6" t="s">
        <v>1752</v>
      </c>
      <c r="H1843" s="7">
        <v>321807766.0031997</v>
      </c>
      <c r="I1843" s="8">
        <v>1.371</v>
      </c>
      <c r="J1843" s="7">
        <v>441198447.19</v>
      </c>
      <c r="K1843" s="8">
        <v>7.0000000000000007E-2</v>
      </c>
      <c r="L1843" s="7">
        <v>30883891.303300004</v>
      </c>
      <c r="M1843" s="7">
        <v>18545184.303300004</v>
      </c>
      <c r="N1843" s="9">
        <v>1.5030087271948354</v>
      </c>
      <c r="O1843" s="7">
        <v>7731401</v>
      </c>
      <c r="P1843" s="8">
        <v>1.2949999999999999</v>
      </c>
      <c r="Q1843" s="7">
        <v>10012164</v>
      </c>
      <c r="R1843" s="8">
        <v>1.6E-2</v>
      </c>
      <c r="S1843" s="7">
        <v>160194.62400000001</v>
      </c>
      <c r="T1843" s="7">
        <v>83810.624000000011</v>
      </c>
      <c r="U1843" s="9">
        <v>1.0972274821952244</v>
      </c>
      <c r="V1843" s="7">
        <v>18628994.927300006</v>
      </c>
      <c r="W1843" s="9">
        <v>1.5005121530965828</v>
      </c>
      <c r="X1843" s="7">
        <v>18642280.296326146</v>
      </c>
      <c r="Y1843" s="7">
        <v>0</v>
      </c>
      <c r="Z1843" s="7">
        <v>0</v>
      </c>
      <c r="AA1843" s="7">
        <v>1217185.296326146</v>
      </c>
      <c r="AB1843" s="7">
        <v>17425095</v>
      </c>
      <c r="AC1843" s="7">
        <v>0</v>
      </c>
      <c r="AD1843" s="7">
        <v>13285.369026141067</v>
      </c>
      <c r="AE1843" s="7">
        <v>0</v>
      </c>
      <c r="AF1843" s="7">
        <v>30883891.303300004</v>
      </c>
      <c r="AG1843" s="7">
        <v>160194.62400000001</v>
      </c>
      <c r="AH1843" s="7">
        <v>13285.369026141067</v>
      </c>
      <c r="AI1843" s="7">
        <v>10302020</v>
      </c>
      <c r="AJ1843" s="7">
        <v>68257</v>
      </c>
      <c r="AK1843" s="7">
        <v>0</v>
      </c>
      <c r="AL1843" s="7">
        <v>0</v>
      </c>
      <c r="AM1843" s="7">
        <v>284631</v>
      </c>
      <c r="AN1843" s="7">
        <v>0</v>
      </c>
      <c r="AO1843" s="7">
        <v>0</v>
      </c>
      <c r="AP1843" s="7">
        <v>13984607</v>
      </c>
      <c r="AQ1843" s="7">
        <v>922962</v>
      </c>
      <c r="AR1843" s="7">
        <v>12338707</v>
      </c>
      <c r="AS1843" s="7">
        <v>76384</v>
      </c>
      <c r="AT1843" s="7">
        <v>0</v>
      </c>
      <c r="AU1843" s="7">
        <v>0</v>
      </c>
      <c r="AV1843" s="7">
        <v>505192</v>
      </c>
      <c r="AW1843" s="7">
        <v>0</v>
      </c>
      <c r="AX1843" s="7">
        <v>0</v>
      </c>
      <c r="AY1843" s="7">
        <v>15987386</v>
      </c>
      <c r="AZ1843" s="7">
        <v>379539</v>
      </c>
      <c r="BA1843" s="7">
        <v>0</v>
      </c>
      <c r="BB1843" s="7">
        <v>0</v>
      </c>
      <c r="BC1843" s="7">
        <v>0</v>
      </c>
      <c r="BD1843" s="7">
        <v>0</v>
      </c>
      <c r="BE1843" s="7">
        <v>0</v>
      </c>
      <c r="BF1843" s="7">
        <v>0</v>
      </c>
      <c r="BG1843" s="7">
        <v>681930.296326146</v>
      </c>
      <c r="BH1843" s="7">
        <v>7605</v>
      </c>
      <c r="BI1843" s="7">
        <v>535255</v>
      </c>
      <c r="BJ1843" s="7">
        <v>7366736.4824999999</v>
      </c>
      <c r="BK1843" s="7">
        <v>6484044.6133333333</v>
      </c>
      <c r="BL1843" s="7">
        <v>649764.73666666669</v>
      </c>
      <c r="BM1843" s="7">
        <v>2231238.0033333339</v>
      </c>
      <c r="BN1843" s="130">
        <v>1.2869999999999999</v>
      </c>
      <c r="BO1843" s="131">
        <v>2.7951439999999999E-4</v>
      </c>
      <c r="BP1843" s="161">
        <v>7083.6683477499182</v>
      </c>
      <c r="BQ1843" s="162">
        <v>17425095</v>
      </c>
      <c r="BR1843" s="161">
        <v>464596</v>
      </c>
      <c r="BS1843" s="163">
        <v>0</v>
      </c>
      <c r="BT1843" s="163">
        <v>694432.70367385447</v>
      </c>
      <c r="BU1843" s="161">
        <v>30883891.300000001</v>
      </c>
      <c r="BV1843" s="161">
        <v>160194.62</v>
      </c>
      <c r="BW1843" s="165">
        <v>707718.07367385447</v>
      </c>
      <c r="BX1843" s="161">
        <v>464596</v>
      </c>
    </row>
    <row r="1844" spans="1:76" ht="14.45" x14ac:dyDescent="0.3">
      <c r="A1844" s="164" t="s">
        <v>31</v>
      </c>
      <c r="B1844" s="6" t="s">
        <v>191</v>
      </c>
      <c r="C1844" s="6" t="s">
        <v>134</v>
      </c>
      <c r="D1844" s="6" t="s">
        <v>33</v>
      </c>
      <c r="E1844" s="6" t="s">
        <v>34</v>
      </c>
      <c r="F1844" s="24" t="str">
        <f>+Tabela1[[#This Row],[WK]]&amp;Tabela1[[#This Row],[PK]]&amp;Tabela1[[#This Row],[GK]]</f>
        <v>241601</v>
      </c>
      <c r="G1844" s="6" t="s">
        <v>1753</v>
      </c>
      <c r="H1844" s="7">
        <v>307130322.3441993</v>
      </c>
      <c r="I1844" s="8">
        <v>1.371</v>
      </c>
      <c r="J1844" s="7">
        <v>421075671.94000006</v>
      </c>
      <c r="K1844" s="8">
        <v>7.0000000000000007E-2</v>
      </c>
      <c r="L1844" s="7">
        <v>29475297.035800006</v>
      </c>
      <c r="M1844" s="7">
        <v>17507293.035800006</v>
      </c>
      <c r="N1844" s="9">
        <v>1.4628415093945495</v>
      </c>
      <c r="O1844" s="7">
        <v>4397495</v>
      </c>
      <c r="P1844" s="8">
        <v>1.2949999999999999</v>
      </c>
      <c r="Q1844" s="7">
        <v>5694756</v>
      </c>
      <c r="R1844" s="8">
        <v>1.6E-2</v>
      </c>
      <c r="S1844" s="7">
        <v>91116.096000000005</v>
      </c>
      <c r="T1844" s="7">
        <v>29934.096000000005</v>
      </c>
      <c r="U1844" s="9">
        <v>0.48926311660292249</v>
      </c>
      <c r="V1844" s="7">
        <v>17537227.131800007</v>
      </c>
      <c r="W1844" s="9">
        <v>1.4578897634303774</v>
      </c>
      <c r="X1844" s="7">
        <v>10274736.037697142</v>
      </c>
      <c r="Y1844" s="7">
        <v>0</v>
      </c>
      <c r="Z1844" s="7">
        <v>0</v>
      </c>
      <c r="AA1844" s="7">
        <v>1144043.0376971425</v>
      </c>
      <c r="AB1844" s="7">
        <v>9130693</v>
      </c>
      <c r="AC1844" s="7">
        <v>0</v>
      </c>
      <c r="AD1844" s="7">
        <v>0</v>
      </c>
      <c r="AE1844" s="7">
        <v>0</v>
      </c>
      <c r="AF1844" s="7">
        <v>29475297.035800006</v>
      </c>
      <c r="AG1844" s="7">
        <v>91116.096000000005</v>
      </c>
      <c r="AH1844" s="7">
        <v>0</v>
      </c>
      <c r="AI1844" s="7">
        <v>9992506</v>
      </c>
      <c r="AJ1844" s="7">
        <v>64989</v>
      </c>
      <c r="AK1844" s="7">
        <v>2638709</v>
      </c>
      <c r="AL1844" s="7">
        <v>0</v>
      </c>
      <c r="AM1844" s="7">
        <v>485902</v>
      </c>
      <c r="AN1844" s="7">
        <v>0</v>
      </c>
      <c r="AO1844" s="7">
        <v>0</v>
      </c>
      <c r="AP1844" s="7">
        <v>7341814</v>
      </c>
      <c r="AQ1844" s="7">
        <v>612656</v>
      </c>
      <c r="AR1844" s="7">
        <v>11968004</v>
      </c>
      <c r="AS1844" s="7">
        <v>61182</v>
      </c>
      <c r="AT1844" s="7">
        <v>2389030</v>
      </c>
      <c r="AU1844" s="7">
        <v>0</v>
      </c>
      <c r="AV1844" s="7">
        <v>490892</v>
      </c>
      <c r="AW1844" s="7">
        <v>0</v>
      </c>
      <c r="AX1844" s="7">
        <v>0</v>
      </c>
      <c r="AY1844" s="7">
        <v>8285494</v>
      </c>
      <c r="AZ1844" s="7">
        <v>274111</v>
      </c>
      <c r="BA1844" s="7">
        <v>0</v>
      </c>
      <c r="BB1844" s="7">
        <v>0</v>
      </c>
      <c r="BC1844" s="7">
        <v>0</v>
      </c>
      <c r="BD1844" s="7">
        <v>0</v>
      </c>
      <c r="BE1844" s="7">
        <v>0</v>
      </c>
      <c r="BF1844" s="7">
        <v>0</v>
      </c>
      <c r="BG1844" s="7">
        <v>726675.03769714234</v>
      </c>
      <c r="BH1844" s="7">
        <v>8104</v>
      </c>
      <c r="BI1844" s="7">
        <v>417368</v>
      </c>
      <c r="BJ1844" s="7">
        <v>5744177.4450000003</v>
      </c>
      <c r="BK1844" s="7">
        <v>4099428.2233333336</v>
      </c>
      <c r="BL1844" s="7">
        <v>2398757.9033333333</v>
      </c>
      <c r="BM1844" s="7">
        <v>1781481.08</v>
      </c>
      <c r="BN1844" s="130">
        <v>1.1619999999999999</v>
      </c>
      <c r="BO1844" s="131">
        <v>2.8453700000000002E-4</v>
      </c>
      <c r="BP1844" s="161">
        <v>7210.7341500330022</v>
      </c>
      <c r="BQ1844" s="162">
        <v>9130693</v>
      </c>
      <c r="BR1844" s="161">
        <v>441840</v>
      </c>
      <c r="BS1844" s="163">
        <v>2786593.7718000072</v>
      </c>
      <c r="BT1844" s="163">
        <v>0</v>
      </c>
      <c r="BU1844" s="161">
        <v>26688703.260000002</v>
      </c>
      <c r="BV1844" s="161">
        <v>91116.1</v>
      </c>
      <c r="BW1844" s="165">
        <v>0</v>
      </c>
      <c r="BX1844" s="161">
        <v>441840</v>
      </c>
    </row>
    <row r="1845" spans="1:76" ht="14.45" x14ac:dyDescent="0.3">
      <c r="A1845" s="164" t="s">
        <v>31</v>
      </c>
      <c r="B1845" s="6" t="s">
        <v>191</v>
      </c>
      <c r="C1845" s="6" t="s">
        <v>134</v>
      </c>
      <c r="D1845" s="6" t="s">
        <v>32</v>
      </c>
      <c r="E1845" s="6" t="s">
        <v>34</v>
      </c>
      <c r="F1845" s="24" t="str">
        <f>+Tabela1[[#This Row],[WK]]&amp;Tabela1[[#This Row],[PK]]&amp;Tabela1[[#This Row],[GK]]</f>
        <v>241602</v>
      </c>
      <c r="G1845" s="6" t="s">
        <v>1754</v>
      </c>
      <c r="H1845" s="7">
        <v>1852037236.4079919</v>
      </c>
      <c r="I1845" s="8">
        <v>1.371</v>
      </c>
      <c r="J1845" s="7">
        <v>2539143051.1199999</v>
      </c>
      <c r="K1845" s="8">
        <v>7.0000000000000007E-2</v>
      </c>
      <c r="L1845" s="7">
        <v>177740013.57840002</v>
      </c>
      <c r="M1845" s="7">
        <v>99253231.578400016</v>
      </c>
      <c r="N1845" s="9">
        <v>1.2645853104080635</v>
      </c>
      <c r="O1845" s="7">
        <v>1796478342</v>
      </c>
      <c r="P1845" s="8">
        <v>1.2949999999999999</v>
      </c>
      <c r="Q1845" s="7">
        <v>2326439453</v>
      </c>
      <c r="R1845" s="8">
        <v>1.6E-2</v>
      </c>
      <c r="S1845" s="7">
        <v>37223031.248000003</v>
      </c>
      <c r="T1845" s="7">
        <v>15663462.248000003</v>
      </c>
      <c r="U1845" s="9">
        <v>0.72652019379422672</v>
      </c>
      <c r="V1845" s="7">
        <v>114916693.82640001</v>
      </c>
      <c r="W1845" s="9">
        <v>1.1486345346708349</v>
      </c>
      <c r="X1845" s="7">
        <v>77377871.784733951</v>
      </c>
      <c r="Y1845" s="7">
        <v>0</v>
      </c>
      <c r="Z1845" s="7">
        <v>317907.48000000004</v>
      </c>
      <c r="AA1845" s="7">
        <v>5624477.3047339581</v>
      </c>
      <c r="AB1845" s="7">
        <v>71435487</v>
      </c>
      <c r="AC1845" s="7">
        <v>0</v>
      </c>
      <c r="AD1845" s="7">
        <v>0</v>
      </c>
      <c r="AE1845" s="7">
        <v>-10848271.472730597</v>
      </c>
      <c r="AF1845" s="7">
        <v>166891742.10566941</v>
      </c>
      <c r="AG1845" s="7">
        <v>37223031.248000003</v>
      </c>
      <c r="AH1845" s="7">
        <v>0</v>
      </c>
      <c r="AI1845" s="7">
        <v>65531367</v>
      </c>
      <c r="AJ1845" s="7">
        <v>14609084</v>
      </c>
      <c r="AK1845" s="7">
        <v>0</v>
      </c>
      <c r="AL1845" s="7">
        <v>910242</v>
      </c>
      <c r="AM1845" s="7">
        <v>1749076</v>
      </c>
      <c r="AN1845" s="7">
        <v>0</v>
      </c>
      <c r="AO1845" s="7">
        <v>0</v>
      </c>
      <c r="AP1845" s="7">
        <v>54644539</v>
      </c>
      <c r="AQ1845" s="7">
        <v>4483524</v>
      </c>
      <c r="AR1845" s="7">
        <v>78486782</v>
      </c>
      <c r="AS1845" s="7">
        <v>21559569</v>
      </c>
      <c r="AT1845" s="7">
        <v>0</v>
      </c>
      <c r="AU1845" s="7">
        <v>933647</v>
      </c>
      <c r="AV1845" s="7">
        <v>1881377</v>
      </c>
      <c r="AW1845" s="7">
        <v>0</v>
      </c>
      <c r="AX1845" s="7">
        <v>0</v>
      </c>
      <c r="AY1845" s="7">
        <v>63431022</v>
      </c>
      <c r="AZ1845" s="7">
        <v>1883096</v>
      </c>
      <c r="BA1845" s="7">
        <v>317907.48000000004</v>
      </c>
      <c r="BB1845" s="7">
        <v>0</v>
      </c>
      <c r="BC1845" s="7">
        <v>0</v>
      </c>
      <c r="BD1845" s="7">
        <v>3418.36</v>
      </c>
      <c r="BE1845" s="7">
        <v>0</v>
      </c>
      <c r="BF1845" s="7">
        <v>0</v>
      </c>
      <c r="BG1845" s="7">
        <v>4134264.3047339576</v>
      </c>
      <c r="BH1845" s="7">
        <v>46106</v>
      </c>
      <c r="BI1845" s="7">
        <v>1490213</v>
      </c>
      <c r="BJ1845" s="7">
        <v>20509833.505000003</v>
      </c>
      <c r="BK1845" s="7">
        <v>9301475.790000001</v>
      </c>
      <c r="BL1845" s="7">
        <v>17156847.753333334</v>
      </c>
      <c r="BM1845" s="7">
        <v>10519735.353333334</v>
      </c>
      <c r="BN1845" s="130">
        <v>1.3240000000000001</v>
      </c>
      <c r="BO1845" s="131">
        <v>1.8441371000000001E-3</v>
      </c>
      <c r="BP1845" s="161">
        <v>46733.201250713406</v>
      </c>
      <c r="BQ1845" s="162">
        <v>71435487</v>
      </c>
      <c r="BR1845" s="161">
        <v>2571810</v>
      </c>
      <c r="BS1845" s="163">
        <v>12877793.993669406</v>
      </c>
      <c r="BT1845" s="163">
        <v>0</v>
      </c>
      <c r="BU1845" s="161">
        <v>154013948.11000001</v>
      </c>
      <c r="BV1845" s="161">
        <v>37223031.25</v>
      </c>
      <c r="BW1845" s="165">
        <v>0</v>
      </c>
      <c r="BX1845" s="161">
        <v>2571810</v>
      </c>
    </row>
    <row r="1846" spans="1:76" ht="14.45" x14ac:dyDescent="0.3">
      <c r="A1846" s="164" t="s">
        <v>31</v>
      </c>
      <c r="B1846" s="6" t="s">
        <v>191</v>
      </c>
      <c r="C1846" s="6" t="s">
        <v>134</v>
      </c>
      <c r="D1846" s="6" t="s">
        <v>37</v>
      </c>
      <c r="E1846" s="6" t="s">
        <v>36</v>
      </c>
      <c r="F1846" s="24" t="str">
        <f>+Tabela1[[#This Row],[WK]]&amp;Tabela1[[#This Row],[PK]]&amp;Tabela1[[#This Row],[GK]]</f>
        <v>241603</v>
      </c>
      <c r="G1846" s="6" t="s">
        <v>1755</v>
      </c>
      <c r="H1846" s="7">
        <v>59508224.455000013</v>
      </c>
      <c r="I1846" s="8">
        <v>1.371</v>
      </c>
      <c r="J1846" s="7">
        <v>81585775.729999989</v>
      </c>
      <c r="K1846" s="8">
        <v>7.0000000000000007E-2</v>
      </c>
      <c r="L1846" s="7">
        <v>5711004.3010999998</v>
      </c>
      <c r="M1846" s="7">
        <v>3931246.3010999998</v>
      </c>
      <c r="N1846" s="9">
        <v>2.2088656441493728</v>
      </c>
      <c r="O1846" s="7">
        <v>0</v>
      </c>
      <c r="P1846" s="8">
        <v>1.2949999999999999</v>
      </c>
      <c r="Q1846" s="7">
        <v>0</v>
      </c>
      <c r="R1846" s="8">
        <v>1.6E-2</v>
      </c>
      <c r="S1846" s="7">
        <v>0</v>
      </c>
      <c r="T1846" s="7">
        <v>-5808</v>
      </c>
      <c r="U1846" s="9">
        <v>-1</v>
      </c>
      <c r="V1846" s="7">
        <v>3925438.3010999998</v>
      </c>
      <c r="W1846" s="9">
        <v>2.1984280060776245</v>
      </c>
      <c r="X1846" s="7">
        <v>8308322.0600000005</v>
      </c>
      <c r="Y1846" s="7">
        <v>1950199</v>
      </c>
      <c r="Z1846" s="7">
        <v>31535.059999999998</v>
      </c>
      <c r="AA1846" s="7">
        <v>548659</v>
      </c>
      <c r="AB1846" s="7">
        <v>3686199</v>
      </c>
      <c r="AC1846" s="7">
        <v>2091730</v>
      </c>
      <c r="AD1846" s="7">
        <v>4382883.7589000007</v>
      </c>
      <c r="AE1846" s="7">
        <v>0</v>
      </c>
      <c r="AF1846" s="7">
        <v>5711004.3010999998</v>
      </c>
      <c r="AG1846" s="7">
        <v>0</v>
      </c>
      <c r="AH1846" s="7">
        <v>4382883.7589000007</v>
      </c>
      <c r="AI1846" s="7">
        <v>1485983</v>
      </c>
      <c r="AJ1846" s="7">
        <v>3829</v>
      </c>
      <c r="AK1846" s="7">
        <v>3097959</v>
      </c>
      <c r="AL1846" s="7">
        <v>0</v>
      </c>
      <c r="AM1846" s="7">
        <v>802824</v>
      </c>
      <c r="AN1846" s="7">
        <v>0</v>
      </c>
      <c r="AO1846" s="7">
        <v>0</v>
      </c>
      <c r="AP1846" s="7">
        <v>3124846</v>
      </c>
      <c r="AQ1846" s="7">
        <v>238697</v>
      </c>
      <c r="AR1846" s="7">
        <v>1779758</v>
      </c>
      <c r="AS1846" s="7">
        <v>5808</v>
      </c>
      <c r="AT1846" s="7">
        <v>3488587</v>
      </c>
      <c r="AU1846" s="7">
        <v>0</v>
      </c>
      <c r="AV1846" s="7">
        <v>1134997</v>
      </c>
      <c r="AW1846" s="7">
        <v>0</v>
      </c>
      <c r="AX1846" s="7">
        <v>0</v>
      </c>
      <c r="AY1846" s="7">
        <v>3349007</v>
      </c>
      <c r="AZ1846" s="7">
        <v>97318</v>
      </c>
      <c r="BA1846" s="7">
        <v>31535.059999999998</v>
      </c>
      <c r="BB1846" s="7">
        <v>0</v>
      </c>
      <c r="BC1846" s="7">
        <v>90.74</v>
      </c>
      <c r="BD1846" s="7">
        <v>0</v>
      </c>
      <c r="BE1846" s="7">
        <v>73.239999999999995</v>
      </c>
      <c r="BF1846" s="7">
        <v>0</v>
      </c>
      <c r="BG1846" s="7">
        <v>320594</v>
      </c>
      <c r="BH1846" s="7">
        <v>2513</v>
      </c>
      <c r="BI1846" s="7">
        <v>228065</v>
      </c>
      <c r="BJ1846" s="7">
        <v>3138836.6175000006</v>
      </c>
      <c r="BK1846" s="7">
        <v>1235106.1133333342</v>
      </c>
      <c r="BL1846" s="7">
        <v>1287683.2766666666</v>
      </c>
      <c r="BM1846" s="7">
        <v>5039555.4633333338</v>
      </c>
      <c r="BN1846" s="130">
        <v>0.77200000000000002</v>
      </c>
      <c r="BO1846" s="131">
        <v>9.0664300000000005E-5</v>
      </c>
      <c r="BP1846" s="161">
        <v>2297.1896223776571</v>
      </c>
      <c r="BQ1846" s="162">
        <v>3686199</v>
      </c>
      <c r="BR1846" s="161">
        <v>138474</v>
      </c>
      <c r="BS1846" s="163">
        <v>0</v>
      </c>
      <c r="BT1846" s="163">
        <v>899455.4099999998</v>
      </c>
      <c r="BU1846" s="161">
        <v>5711004.2999999998</v>
      </c>
      <c r="BV1846" s="161">
        <v>0</v>
      </c>
      <c r="BW1846" s="165">
        <v>5282339.17</v>
      </c>
      <c r="BX1846" s="161">
        <v>138474</v>
      </c>
    </row>
    <row r="1847" spans="1:76" ht="14.45" x14ac:dyDescent="0.3">
      <c r="A1847" s="164" t="s">
        <v>31</v>
      </c>
      <c r="B1847" s="6" t="s">
        <v>191</v>
      </c>
      <c r="C1847" s="6" t="s">
        <v>134</v>
      </c>
      <c r="D1847" s="6" t="s">
        <v>39</v>
      </c>
      <c r="E1847" s="6" t="s">
        <v>36</v>
      </c>
      <c r="F1847" s="24" t="str">
        <f>+Tabela1[[#This Row],[WK]]&amp;Tabela1[[#This Row],[PK]]&amp;Tabela1[[#This Row],[GK]]</f>
        <v>241604</v>
      </c>
      <c r="G1847" s="6" t="s">
        <v>1756</v>
      </c>
      <c r="H1847" s="7">
        <v>204814477.20039973</v>
      </c>
      <c r="I1847" s="8">
        <v>1.371</v>
      </c>
      <c r="J1847" s="7">
        <v>280800648.24000001</v>
      </c>
      <c r="K1847" s="8">
        <v>7.0000000000000007E-2</v>
      </c>
      <c r="L1847" s="7">
        <v>19656045.376800004</v>
      </c>
      <c r="M1847" s="7">
        <v>12920425.376800004</v>
      </c>
      <c r="N1847" s="9">
        <v>1.9182236196222477</v>
      </c>
      <c r="O1847" s="7">
        <v>700083</v>
      </c>
      <c r="P1847" s="8">
        <v>1.2949999999999999</v>
      </c>
      <c r="Q1847" s="7">
        <v>906607</v>
      </c>
      <c r="R1847" s="8">
        <v>1.6E-2</v>
      </c>
      <c r="S1847" s="7">
        <v>14505.712</v>
      </c>
      <c r="T1847" s="7">
        <v>-15021.288</v>
      </c>
      <c r="U1847" s="9">
        <v>-0.50873058556575335</v>
      </c>
      <c r="V1847" s="7">
        <v>12905404.088800006</v>
      </c>
      <c r="W1847" s="9">
        <v>1.9076309929111674</v>
      </c>
      <c r="X1847" s="7">
        <v>20002883.958875038</v>
      </c>
      <c r="Y1847" s="7">
        <v>1285428</v>
      </c>
      <c r="Z1847" s="7">
        <v>235471.04</v>
      </c>
      <c r="AA1847" s="7">
        <v>932051.91887503746</v>
      </c>
      <c r="AB1847" s="7">
        <v>13149190</v>
      </c>
      <c r="AC1847" s="7">
        <v>4400743</v>
      </c>
      <c r="AD1847" s="7">
        <v>7097479.870075034</v>
      </c>
      <c r="AE1847" s="7">
        <v>0</v>
      </c>
      <c r="AF1847" s="7">
        <v>19656045.376800004</v>
      </c>
      <c r="AG1847" s="7">
        <v>14505.712</v>
      </c>
      <c r="AH1847" s="7">
        <v>7097479.870075034</v>
      </c>
      <c r="AI1847" s="7">
        <v>5623805</v>
      </c>
      <c r="AJ1847" s="7">
        <v>10211</v>
      </c>
      <c r="AK1847" s="7">
        <v>4906996</v>
      </c>
      <c r="AL1847" s="7">
        <v>0</v>
      </c>
      <c r="AM1847" s="7">
        <v>890094</v>
      </c>
      <c r="AN1847" s="7">
        <v>0</v>
      </c>
      <c r="AO1847" s="7">
        <v>0</v>
      </c>
      <c r="AP1847" s="7">
        <v>10807481</v>
      </c>
      <c r="AQ1847" s="7">
        <v>620612</v>
      </c>
      <c r="AR1847" s="7">
        <v>6735620</v>
      </c>
      <c r="AS1847" s="7">
        <v>29527</v>
      </c>
      <c r="AT1847" s="7">
        <v>6041279</v>
      </c>
      <c r="AU1847" s="7">
        <v>0</v>
      </c>
      <c r="AV1847" s="7">
        <v>783182</v>
      </c>
      <c r="AW1847" s="7">
        <v>0</v>
      </c>
      <c r="AX1847" s="7">
        <v>0</v>
      </c>
      <c r="AY1847" s="7">
        <v>12301602</v>
      </c>
      <c r="AZ1847" s="7">
        <v>274111</v>
      </c>
      <c r="BA1847" s="7">
        <v>235471.04</v>
      </c>
      <c r="BB1847" s="7">
        <v>0</v>
      </c>
      <c r="BC1847" s="7">
        <v>46.76</v>
      </c>
      <c r="BD1847" s="7">
        <v>2376.04</v>
      </c>
      <c r="BE1847" s="7">
        <v>0.08</v>
      </c>
      <c r="BF1847" s="7">
        <v>0</v>
      </c>
      <c r="BG1847" s="7">
        <v>541598.91887503746</v>
      </c>
      <c r="BH1847" s="7">
        <v>6040</v>
      </c>
      <c r="BI1847" s="7">
        <v>390453</v>
      </c>
      <c r="BJ1847" s="7">
        <v>5373904.9249999998</v>
      </c>
      <c r="BK1847" s="7">
        <v>2501107.146666667</v>
      </c>
      <c r="BL1847" s="7">
        <v>4238243.7566666668</v>
      </c>
      <c r="BM1847" s="7">
        <v>3014703.5999999992</v>
      </c>
      <c r="BN1847" s="130">
        <v>0.93899999999999995</v>
      </c>
      <c r="BO1847" s="131">
        <v>2.3178049999999999E-4</v>
      </c>
      <c r="BP1847" s="161">
        <v>5874.0419307400807</v>
      </c>
      <c r="BQ1847" s="162">
        <v>13149190</v>
      </c>
      <c r="BR1847" s="161">
        <v>337680</v>
      </c>
      <c r="BS1847" s="163">
        <v>0</v>
      </c>
      <c r="BT1847" s="163">
        <v>1734969.9899999984</v>
      </c>
      <c r="BU1847" s="161">
        <v>19656045.379999999</v>
      </c>
      <c r="BV1847" s="161">
        <v>14505.71</v>
      </c>
      <c r="BW1847" s="165">
        <v>8832449.8599999994</v>
      </c>
      <c r="BX1847" s="161">
        <v>337680</v>
      </c>
    </row>
    <row r="1848" spans="1:76" ht="14.45" x14ac:dyDescent="0.3">
      <c r="A1848" s="164" t="s">
        <v>31</v>
      </c>
      <c r="B1848" s="6" t="s">
        <v>191</v>
      </c>
      <c r="C1848" s="6" t="s">
        <v>134</v>
      </c>
      <c r="D1848" s="6" t="s">
        <v>42</v>
      </c>
      <c r="E1848" s="6" t="s">
        <v>40</v>
      </c>
      <c r="F1848" s="24" t="str">
        <f>+Tabela1[[#This Row],[WK]]&amp;Tabela1[[#This Row],[PK]]&amp;Tabela1[[#This Row],[GK]]</f>
        <v>241605</v>
      </c>
      <c r="G1848" s="6" t="s">
        <v>1757</v>
      </c>
      <c r="H1848" s="7">
        <v>638710817.73579991</v>
      </c>
      <c r="I1848" s="8">
        <v>1.371</v>
      </c>
      <c r="J1848" s="7">
        <v>875672531.11000001</v>
      </c>
      <c r="K1848" s="8">
        <v>7.0000000000000007E-2</v>
      </c>
      <c r="L1848" s="7">
        <v>61297077.177700005</v>
      </c>
      <c r="M1848" s="7">
        <v>35828286.177700005</v>
      </c>
      <c r="N1848" s="9">
        <v>1.4067525300945776</v>
      </c>
      <c r="O1848" s="7">
        <v>18435052</v>
      </c>
      <c r="P1848" s="8">
        <v>1.2949999999999999</v>
      </c>
      <c r="Q1848" s="7">
        <v>23873392</v>
      </c>
      <c r="R1848" s="8">
        <v>1.6E-2</v>
      </c>
      <c r="S1848" s="7">
        <v>381974.272</v>
      </c>
      <c r="T1848" s="7">
        <v>1602.2719999999972</v>
      </c>
      <c r="U1848" s="9">
        <v>4.2123815633116979E-3</v>
      </c>
      <c r="V1848" s="7">
        <v>35829888.449700005</v>
      </c>
      <c r="W1848" s="9">
        <v>1.386114066815239</v>
      </c>
      <c r="X1848" s="7">
        <v>23715311.086482268</v>
      </c>
      <c r="Y1848" s="7">
        <v>0</v>
      </c>
      <c r="Z1848" s="7">
        <v>171700.63</v>
      </c>
      <c r="AA1848" s="7">
        <v>2070786.4564822686</v>
      </c>
      <c r="AB1848" s="7">
        <v>21472824</v>
      </c>
      <c r="AC1848" s="7">
        <v>0</v>
      </c>
      <c r="AD1848" s="7">
        <v>0</v>
      </c>
      <c r="AE1848" s="7">
        <v>0</v>
      </c>
      <c r="AF1848" s="7">
        <v>61297077.177700005</v>
      </c>
      <c r="AG1848" s="7">
        <v>381974.272</v>
      </c>
      <c r="AH1848" s="7">
        <v>0</v>
      </c>
      <c r="AI1848" s="7">
        <v>21264787</v>
      </c>
      <c r="AJ1848" s="7">
        <v>270189</v>
      </c>
      <c r="AK1848" s="7">
        <v>241650</v>
      </c>
      <c r="AL1848" s="7">
        <v>52816</v>
      </c>
      <c r="AM1848" s="7">
        <v>1148224</v>
      </c>
      <c r="AN1848" s="7">
        <v>0</v>
      </c>
      <c r="AO1848" s="7">
        <v>0</v>
      </c>
      <c r="AP1848" s="7">
        <v>19165270</v>
      </c>
      <c r="AQ1848" s="7">
        <v>1436160</v>
      </c>
      <c r="AR1848" s="7">
        <v>25468791</v>
      </c>
      <c r="AS1848" s="7">
        <v>380372</v>
      </c>
      <c r="AT1848" s="7">
        <v>2432065</v>
      </c>
      <c r="AU1848" s="7">
        <v>61204</v>
      </c>
      <c r="AV1848" s="7">
        <v>633872</v>
      </c>
      <c r="AW1848" s="7">
        <v>0</v>
      </c>
      <c r="AX1848" s="7">
        <v>0</v>
      </c>
      <c r="AY1848" s="7">
        <v>20476912</v>
      </c>
      <c r="AZ1848" s="7">
        <v>629320</v>
      </c>
      <c r="BA1848" s="7">
        <v>171700.63</v>
      </c>
      <c r="BB1848" s="7">
        <v>0</v>
      </c>
      <c r="BC1848" s="7">
        <v>23.92</v>
      </c>
      <c r="BD1848" s="7">
        <v>1659.51</v>
      </c>
      <c r="BE1848" s="7">
        <v>214</v>
      </c>
      <c r="BF1848" s="7">
        <v>0</v>
      </c>
      <c r="BG1848" s="7">
        <v>1392913.4564822686</v>
      </c>
      <c r="BH1848" s="7">
        <v>15534</v>
      </c>
      <c r="BI1848" s="7">
        <v>677873</v>
      </c>
      <c r="BJ1848" s="7">
        <v>9329692.9200000018</v>
      </c>
      <c r="BK1848" s="7">
        <v>3968124.166666667</v>
      </c>
      <c r="BL1848" s="7">
        <v>7149950.7300000014</v>
      </c>
      <c r="BM1848" s="7">
        <v>7146373.5533333337</v>
      </c>
      <c r="BN1848" s="130">
        <v>1.2</v>
      </c>
      <c r="BO1848" s="131">
        <v>5.6683969999999999E-4</v>
      </c>
      <c r="BP1848" s="161">
        <v>14364.438766757848</v>
      </c>
      <c r="BQ1848" s="162">
        <v>21472824</v>
      </c>
      <c r="BR1848" s="161">
        <v>862419</v>
      </c>
      <c r="BS1848" s="163">
        <v>4620701.8497000057</v>
      </c>
      <c r="BT1848" s="163">
        <v>0</v>
      </c>
      <c r="BU1848" s="161">
        <v>56676375.329999998</v>
      </c>
      <c r="BV1848" s="161">
        <v>381974.27</v>
      </c>
      <c r="BW1848" s="165">
        <v>0</v>
      </c>
      <c r="BX1848" s="161">
        <v>862419</v>
      </c>
    </row>
    <row r="1849" spans="1:76" ht="14.45" x14ac:dyDescent="0.3">
      <c r="A1849" s="164" t="s">
        <v>31</v>
      </c>
      <c r="B1849" s="6" t="s">
        <v>191</v>
      </c>
      <c r="C1849" s="6" t="s">
        <v>134</v>
      </c>
      <c r="D1849" s="6" t="s">
        <v>44</v>
      </c>
      <c r="E1849" s="6" t="s">
        <v>40</v>
      </c>
      <c r="F1849" s="24" t="str">
        <f>+Tabela1[[#This Row],[WK]]&amp;Tabela1[[#This Row],[PK]]&amp;Tabela1[[#This Row],[GK]]</f>
        <v>241606</v>
      </c>
      <c r="G1849" s="6" t="s">
        <v>1758</v>
      </c>
      <c r="H1849" s="7">
        <v>350968587.38059914</v>
      </c>
      <c r="I1849" s="8">
        <v>1.371</v>
      </c>
      <c r="J1849" s="7">
        <v>481177933.30000007</v>
      </c>
      <c r="K1849" s="8">
        <v>7.0000000000000007E-2</v>
      </c>
      <c r="L1849" s="7">
        <v>33682455.331000008</v>
      </c>
      <c r="M1849" s="7">
        <v>18908290.331000008</v>
      </c>
      <c r="N1849" s="9">
        <v>1.2798212508794919</v>
      </c>
      <c r="O1849" s="7">
        <v>3863444</v>
      </c>
      <c r="P1849" s="8">
        <v>1.2949999999999999</v>
      </c>
      <c r="Q1849" s="7">
        <v>5003160</v>
      </c>
      <c r="R1849" s="8">
        <v>1.6E-2</v>
      </c>
      <c r="S1849" s="7">
        <v>80050.559999999998</v>
      </c>
      <c r="T1849" s="7">
        <v>-60399.44</v>
      </c>
      <c r="U1849" s="9">
        <v>-0.43004229263082949</v>
      </c>
      <c r="V1849" s="7">
        <v>18847890.89100001</v>
      </c>
      <c r="W1849" s="9">
        <v>1.263719572446222</v>
      </c>
      <c r="X1849" s="7">
        <v>15598141.987279844</v>
      </c>
      <c r="Y1849" s="7">
        <v>0</v>
      </c>
      <c r="Z1849" s="7">
        <v>404945.09499999997</v>
      </c>
      <c r="AA1849" s="7">
        <v>1652963.8922798443</v>
      </c>
      <c r="AB1849" s="7">
        <v>13540233</v>
      </c>
      <c r="AC1849" s="7">
        <v>0</v>
      </c>
      <c r="AD1849" s="7">
        <v>0</v>
      </c>
      <c r="AE1849" s="7">
        <v>0</v>
      </c>
      <c r="AF1849" s="7">
        <v>33682455.331000008</v>
      </c>
      <c r="AG1849" s="7">
        <v>80050.559999999998</v>
      </c>
      <c r="AH1849" s="7">
        <v>0</v>
      </c>
      <c r="AI1849" s="7">
        <v>12335468</v>
      </c>
      <c r="AJ1849" s="7">
        <v>152579</v>
      </c>
      <c r="AK1849" s="7">
        <v>2749594</v>
      </c>
      <c r="AL1849" s="7">
        <v>0</v>
      </c>
      <c r="AM1849" s="7">
        <v>998181</v>
      </c>
      <c r="AN1849" s="7">
        <v>0</v>
      </c>
      <c r="AO1849" s="7">
        <v>0</v>
      </c>
      <c r="AP1849" s="7">
        <v>11756943</v>
      </c>
      <c r="AQ1849" s="7">
        <v>648460</v>
      </c>
      <c r="AR1849" s="7">
        <v>14774165</v>
      </c>
      <c r="AS1849" s="7">
        <v>140450</v>
      </c>
      <c r="AT1849" s="7">
        <v>1656648</v>
      </c>
      <c r="AU1849" s="7">
        <v>0</v>
      </c>
      <c r="AV1849" s="7">
        <v>1300872</v>
      </c>
      <c r="AW1849" s="7">
        <v>0</v>
      </c>
      <c r="AX1849" s="7">
        <v>0</v>
      </c>
      <c r="AY1849" s="7">
        <v>13387530</v>
      </c>
      <c r="AZ1849" s="7">
        <v>270867</v>
      </c>
      <c r="BA1849" s="7">
        <v>404945.09499999997</v>
      </c>
      <c r="BB1849" s="7">
        <v>0</v>
      </c>
      <c r="BC1849" s="7">
        <v>0.01</v>
      </c>
      <c r="BD1849" s="7">
        <v>4117.25</v>
      </c>
      <c r="BE1849" s="7">
        <v>473.93</v>
      </c>
      <c r="BF1849" s="7">
        <v>0</v>
      </c>
      <c r="BG1849" s="7">
        <v>795450.89227984415</v>
      </c>
      <c r="BH1849" s="7">
        <v>8871</v>
      </c>
      <c r="BI1849" s="7">
        <v>857513</v>
      </c>
      <c r="BJ1849" s="7">
        <v>11802048.559166666</v>
      </c>
      <c r="BK1849" s="7">
        <v>4924212.1766666658</v>
      </c>
      <c r="BL1849" s="7">
        <v>7508594.75</v>
      </c>
      <c r="BM1849" s="7">
        <v>12494156.030000001</v>
      </c>
      <c r="BN1849" s="130">
        <v>1.1830000000000001</v>
      </c>
      <c r="BO1849" s="131">
        <v>3.1836670000000002E-4</v>
      </c>
      <c r="BP1849" s="161">
        <v>8068.1781859117709</v>
      </c>
      <c r="BQ1849" s="162">
        <v>13540233</v>
      </c>
      <c r="BR1849" s="161">
        <v>499480</v>
      </c>
      <c r="BS1849" s="163">
        <v>0</v>
      </c>
      <c r="BT1849" s="163">
        <v>767506.10899998993</v>
      </c>
      <c r="BU1849" s="161">
        <v>33682455.329999998</v>
      </c>
      <c r="BV1849" s="161">
        <v>80050.559999999998</v>
      </c>
      <c r="BW1849" s="165">
        <v>767506.10899998993</v>
      </c>
      <c r="BX1849" s="161">
        <v>499480</v>
      </c>
    </row>
    <row r="1850" spans="1:76" ht="14.45" x14ac:dyDescent="0.3">
      <c r="A1850" s="164" t="s">
        <v>31</v>
      </c>
      <c r="B1850" s="6" t="s">
        <v>191</v>
      </c>
      <c r="C1850" s="6" t="s">
        <v>134</v>
      </c>
      <c r="D1850" s="6" t="s">
        <v>51</v>
      </c>
      <c r="E1850" s="6" t="s">
        <v>40</v>
      </c>
      <c r="F1850" s="24" t="str">
        <f>+Tabela1[[#This Row],[WK]]&amp;Tabela1[[#This Row],[PK]]&amp;Tabela1[[#This Row],[GK]]</f>
        <v>241607</v>
      </c>
      <c r="G1850" s="6" t="s">
        <v>1759</v>
      </c>
      <c r="H1850" s="7">
        <v>287068409.81459892</v>
      </c>
      <c r="I1850" s="8">
        <v>1.371</v>
      </c>
      <c r="J1850" s="7">
        <v>393570789.85000002</v>
      </c>
      <c r="K1850" s="8">
        <v>7.0000000000000007E-2</v>
      </c>
      <c r="L1850" s="7">
        <v>27549955.289500006</v>
      </c>
      <c r="M1850" s="7">
        <v>16958885.289500006</v>
      </c>
      <c r="N1850" s="9">
        <v>1.6012438110124856</v>
      </c>
      <c r="O1850" s="7">
        <v>67343058</v>
      </c>
      <c r="P1850" s="8">
        <v>1.2949999999999999</v>
      </c>
      <c r="Q1850" s="7">
        <v>87209260</v>
      </c>
      <c r="R1850" s="8">
        <v>1.6E-2</v>
      </c>
      <c r="S1850" s="7">
        <v>1395348.16</v>
      </c>
      <c r="T1850" s="7">
        <v>-98233.840000000084</v>
      </c>
      <c r="U1850" s="9">
        <v>-6.5770637300128207E-2</v>
      </c>
      <c r="V1850" s="7">
        <v>16860651.449500006</v>
      </c>
      <c r="W1850" s="9">
        <v>1.3952119969611045</v>
      </c>
      <c r="X1850" s="7">
        <v>19026471.893299282</v>
      </c>
      <c r="Y1850" s="7">
        <v>0</v>
      </c>
      <c r="Z1850" s="7">
        <v>295308.32500000001</v>
      </c>
      <c r="AA1850" s="7">
        <v>1008312.5682992836</v>
      </c>
      <c r="AB1850" s="7">
        <v>14479955</v>
      </c>
      <c r="AC1850" s="7">
        <v>3242896</v>
      </c>
      <c r="AD1850" s="7">
        <v>3242896</v>
      </c>
      <c r="AE1850" s="7">
        <v>0</v>
      </c>
      <c r="AF1850" s="7">
        <v>27549955.289500006</v>
      </c>
      <c r="AG1850" s="7">
        <v>1395348.16</v>
      </c>
      <c r="AH1850" s="7">
        <v>3242896</v>
      </c>
      <c r="AI1850" s="7">
        <v>8842856</v>
      </c>
      <c r="AJ1850" s="7">
        <v>1936547</v>
      </c>
      <c r="AK1850" s="7">
        <v>4509432</v>
      </c>
      <c r="AL1850" s="7">
        <v>0</v>
      </c>
      <c r="AM1850" s="7">
        <v>471336</v>
      </c>
      <c r="AN1850" s="7">
        <v>0</v>
      </c>
      <c r="AO1850" s="7">
        <v>0</v>
      </c>
      <c r="AP1850" s="7">
        <v>11910562</v>
      </c>
      <c r="AQ1850" s="7">
        <v>724047</v>
      </c>
      <c r="AR1850" s="7">
        <v>10591070</v>
      </c>
      <c r="AS1850" s="7">
        <v>1493582</v>
      </c>
      <c r="AT1850" s="7">
        <v>5345002</v>
      </c>
      <c r="AU1850" s="7">
        <v>0</v>
      </c>
      <c r="AV1850" s="7">
        <v>467957</v>
      </c>
      <c r="AW1850" s="7">
        <v>0</v>
      </c>
      <c r="AX1850" s="7">
        <v>0</v>
      </c>
      <c r="AY1850" s="7">
        <v>13237370</v>
      </c>
      <c r="AZ1850" s="7">
        <v>295197</v>
      </c>
      <c r="BA1850" s="7">
        <v>295308.32500000001</v>
      </c>
      <c r="BB1850" s="7">
        <v>0</v>
      </c>
      <c r="BC1850" s="7">
        <v>159.88</v>
      </c>
      <c r="BD1850" s="7">
        <v>2546.21</v>
      </c>
      <c r="BE1850" s="7">
        <v>192.43</v>
      </c>
      <c r="BF1850" s="7">
        <v>0</v>
      </c>
      <c r="BG1850" s="7">
        <v>720846.56829928362</v>
      </c>
      <c r="BH1850" s="7">
        <v>8039</v>
      </c>
      <c r="BI1850" s="7">
        <v>287466</v>
      </c>
      <c r="BJ1850" s="7">
        <v>3956325.9141666675</v>
      </c>
      <c r="BK1850" s="7">
        <v>1388028.6600000008</v>
      </c>
      <c r="BL1850" s="7">
        <v>4527298.03</v>
      </c>
      <c r="BM1850" s="7">
        <v>1218592.9566666663</v>
      </c>
      <c r="BN1850" s="130">
        <v>1.087</v>
      </c>
      <c r="BO1850" s="131">
        <v>2.8993980000000002E-4</v>
      </c>
      <c r="BP1850" s="161">
        <v>7347.80513359822</v>
      </c>
      <c r="BQ1850" s="162">
        <v>14479955</v>
      </c>
      <c r="BR1850" s="161">
        <v>439326</v>
      </c>
      <c r="BS1850" s="163">
        <v>0</v>
      </c>
      <c r="BT1850" s="163">
        <v>2181304.5504999943</v>
      </c>
      <c r="BU1850" s="161">
        <v>27549955.289999999</v>
      </c>
      <c r="BV1850" s="161">
        <v>1395348.16</v>
      </c>
      <c r="BW1850" s="165">
        <v>5424200.5504999943</v>
      </c>
      <c r="BX1850" s="161">
        <v>439326</v>
      </c>
    </row>
    <row r="1851" spans="1:76" ht="14.45" x14ac:dyDescent="0.3">
      <c r="A1851" s="164" t="s">
        <v>31</v>
      </c>
      <c r="B1851" s="6" t="s">
        <v>191</v>
      </c>
      <c r="C1851" s="6" t="s">
        <v>134</v>
      </c>
      <c r="D1851" s="6" t="s">
        <v>75</v>
      </c>
      <c r="E1851" s="6" t="s">
        <v>40</v>
      </c>
      <c r="F1851" s="24" t="str">
        <f>+Tabela1[[#This Row],[WK]]&amp;Tabela1[[#This Row],[PK]]&amp;Tabela1[[#This Row],[GK]]</f>
        <v>241608</v>
      </c>
      <c r="G1851" s="6" t="s">
        <v>1760</v>
      </c>
      <c r="H1851" s="7">
        <v>222821253.734999</v>
      </c>
      <c r="I1851" s="8">
        <v>1.371</v>
      </c>
      <c r="J1851" s="7">
        <v>305487938.88</v>
      </c>
      <c r="K1851" s="8">
        <v>7.0000000000000007E-2</v>
      </c>
      <c r="L1851" s="7">
        <v>21384155.721600004</v>
      </c>
      <c r="M1851" s="7">
        <v>12474727.721600004</v>
      </c>
      <c r="N1851" s="9">
        <v>1.4001715622596651</v>
      </c>
      <c r="O1851" s="7">
        <v>29758234</v>
      </c>
      <c r="P1851" s="8">
        <v>1.2949999999999999</v>
      </c>
      <c r="Q1851" s="7">
        <v>38536913</v>
      </c>
      <c r="R1851" s="8">
        <v>1.6E-2</v>
      </c>
      <c r="S1851" s="7">
        <v>616590.60800000001</v>
      </c>
      <c r="T1851" s="7">
        <v>165924.60800000001</v>
      </c>
      <c r="U1851" s="9">
        <v>0.36817644996516269</v>
      </c>
      <c r="V1851" s="7">
        <v>12640652.329600003</v>
      </c>
      <c r="W1851" s="9">
        <v>1.3504834812129027</v>
      </c>
      <c r="X1851" s="7">
        <v>20592102.506353334</v>
      </c>
      <c r="Y1851" s="7">
        <v>1101608</v>
      </c>
      <c r="Z1851" s="7">
        <v>63983.07</v>
      </c>
      <c r="AA1851" s="7">
        <v>1204397.4363533314</v>
      </c>
      <c r="AB1851" s="7">
        <v>15275157</v>
      </c>
      <c r="AC1851" s="7">
        <v>2946957</v>
      </c>
      <c r="AD1851" s="7">
        <v>7951450.17675333</v>
      </c>
      <c r="AE1851" s="7">
        <v>0</v>
      </c>
      <c r="AF1851" s="7">
        <v>21384155.721600004</v>
      </c>
      <c r="AG1851" s="7">
        <v>616590.60800000001</v>
      </c>
      <c r="AH1851" s="7">
        <v>7951450.17675333</v>
      </c>
      <c r="AI1851" s="7">
        <v>7438794</v>
      </c>
      <c r="AJ1851" s="7">
        <v>354815</v>
      </c>
      <c r="AK1851" s="7">
        <v>3646766</v>
      </c>
      <c r="AL1851" s="7">
        <v>0</v>
      </c>
      <c r="AM1851" s="7">
        <v>999131</v>
      </c>
      <c r="AN1851" s="7">
        <v>0</v>
      </c>
      <c r="AO1851" s="7">
        <v>0</v>
      </c>
      <c r="AP1851" s="7">
        <v>13731177</v>
      </c>
      <c r="AQ1851" s="7">
        <v>616634</v>
      </c>
      <c r="AR1851" s="7">
        <v>8909428</v>
      </c>
      <c r="AS1851" s="7">
        <v>450666</v>
      </c>
      <c r="AT1851" s="7">
        <v>3706378</v>
      </c>
      <c r="AU1851" s="7">
        <v>0</v>
      </c>
      <c r="AV1851" s="7">
        <v>925773</v>
      </c>
      <c r="AW1851" s="7">
        <v>0</v>
      </c>
      <c r="AX1851" s="7">
        <v>0</v>
      </c>
      <c r="AY1851" s="7">
        <v>15000737</v>
      </c>
      <c r="AZ1851" s="7">
        <v>267623</v>
      </c>
      <c r="BA1851" s="7">
        <v>63983.07</v>
      </c>
      <c r="BB1851" s="7">
        <v>0</v>
      </c>
      <c r="BC1851" s="7">
        <v>0</v>
      </c>
      <c r="BD1851" s="7">
        <v>0</v>
      </c>
      <c r="BE1851" s="7">
        <v>1375.98</v>
      </c>
      <c r="BF1851" s="7">
        <v>0</v>
      </c>
      <c r="BG1851" s="7">
        <v>616382.43635333155</v>
      </c>
      <c r="BH1851" s="7">
        <v>6874</v>
      </c>
      <c r="BI1851" s="7">
        <v>588015</v>
      </c>
      <c r="BJ1851" s="7">
        <v>8092818.6274999995</v>
      </c>
      <c r="BK1851" s="7">
        <v>4186690.7299999995</v>
      </c>
      <c r="BL1851" s="7">
        <v>6179053.8966666656</v>
      </c>
      <c r="BM1851" s="7">
        <v>3266403.7966666669</v>
      </c>
      <c r="BN1851" s="130">
        <v>0.95699999999999996</v>
      </c>
      <c r="BO1851" s="131">
        <v>2.7784959999999998E-4</v>
      </c>
      <c r="BP1851" s="161">
        <v>7040.6460682367469</v>
      </c>
      <c r="BQ1851" s="162">
        <v>15275157</v>
      </c>
      <c r="BR1851" s="161">
        <v>395035</v>
      </c>
      <c r="BS1851" s="163">
        <v>0</v>
      </c>
      <c r="BT1851" s="163">
        <v>1703443.4936466664</v>
      </c>
      <c r="BU1851" s="161">
        <v>21384155.719999999</v>
      </c>
      <c r="BV1851" s="161">
        <v>616590.61</v>
      </c>
      <c r="BW1851" s="165">
        <v>9654893.6736466661</v>
      </c>
      <c r="BX1851" s="161">
        <v>395035</v>
      </c>
    </row>
    <row r="1852" spans="1:76" ht="14.45" x14ac:dyDescent="0.3">
      <c r="A1852" s="164" t="s">
        <v>31</v>
      </c>
      <c r="B1852" s="6" t="s">
        <v>191</v>
      </c>
      <c r="C1852" s="6" t="s">
        <v>134</v>
      </c>
      <c r="D1852" s="6" t="s">
        <v>77</v>
      </c>
      <c r="E1852" s="6" t="s">
        <v>36</v>
      </c>
      <c r="F1852" s="24" t="str">
        <f>+Tabela1[[#This Row],[WK]]&amp;Tabela1[[#This Row],[PK]]&amp;Tabela1[[#This Row],[GK]]</f>
        <v>241609</v>
      </c>
      <c r="G1852" s="6" t="s">
        <v>1761</v>
      </c>
      <c r="H1852" s="7">
        <v>206922523.60739943</v>
      </c>
      <c r="I1852" s="8">
        <v>1.371</v>
      </c>
      <c r="J1852" s="7">
        <v>283690779.87</v>
      </c>
      <c r="K1852" s="8">
        <v>7.0000000000000007E-2</v>
      </c>
      <c r="L1852" s="7">
        <v>19858354.590900004</v>
      </c>
      <c r="M1852" s="7">
        <v>11247308.590900004</v>
      </c>
      <c r="N1852" s="9">
        <v>1.3061489383403599</v>
      </c>
      <c r="O1852" s="7">
        <v>1321404</v>
      </c>
      <c r="P1852" s="8">
        <v>1.2949999999999999</v>
      </c>
      <c r="Q1852" s="7">
        <v>1711218</v>
      </c>
      <c r="R1852" s="8">
        <v>1.6E-2</v>
      </c>
      <c r="S1852" s="7">
        <v>27379.488000000001</v>
      </c>
      <c r="T1852" s="7">
        <v>-23871.511999999999</v>
      </c>
      <c r="U1852" s="9">
        <v>-0.46577651167782091</v>
      </c>
      <c r="V1852" s="7">
        <v>11223437.078900006</v>
      </c>
      <c r="W1852" s="9">
        <v>1.2956652350871836</v>
      </c>
      <c r="X1852" s="7">
        <v>9380746.896184558</v>
      </c>
      <c r="Y1852" s="7">
        <v>0</v>
      </c>
      <c r="Z1852" s="7">
        <v>299387.45999999996</v>
      </c>
      <c r="AA1852" s="7">
        <v>728313.43618455739</v>
      </c>
      <c r="AB1852" s="7">
        <v>7933524</v>
      </c>
      <c r="AC1852" s="7">
        <v>419522</v>
      </c>
      <c r="AD1852" s="7">
        <v>419522</v>
      </c>
      <c r="AE1852" s="7">
        <v>0</v>
      </c>
      <c r="AF1852" s="7">
        <v>19858354.590900004</v>
      </c>
      <c r="AG1852" s="7">
        <v>27379.488000000001</v>
      </c>
      <c r="AH1852" s="7">
        <v>419522</v>
      </c>
      <c r="AI1852" s="7">
        <v>7189665</v>
      </c>
      <c r="AJ1852" s="7">
        <v>91609</v>
      </c>
      <c r="AK1852" s="7">
        <v>2875248</v>
      </c>
      <c r="AL1852" s="7">
        <v>0</v>
      </c>
      <c r="AM1852" s="7">
        <v>501626</v>
      </c>
      <c r="AN1852" s="7">
        <v>0</v>
      </c>
      <c r="AO1852" s="7">
        <v>0</v>
      </c>
      <c r="AP1852" s="7">
        <v>6454528</v>
      </c>
      <c r="AQ1852" s="7">
        <v>302350</v>
      </c>
      <c r="AR1852" s="7">
        <v>8611046</v>
      </c>
      <c r="AS1852" s="7">
        <v>51251</v>
      </c>
      <c r="AT1852" s="7">
        <v>3044931</v>
      </c>
      <c r="AU1852" s="7">
        <v>0</v>
      </c>
      <c r="AV1852" s="7">
        <v>416386</v>
      </c>
      <c r="AW1852" s="7">
        <v>0</v>
      </c>
      <c r="AX1852" s="7">
        <v>0</v>
      </c>
      <c r="AY1852" s="7">
        <v>7550025</v>
      </c>
      <c r="AZ1852" s="7">
        <v>131379</v>
      </c>
      <c r="BA1852" s="7">
        <v>299387.45999999996</v>
      </c>
      <c r="BB1852" s="7">
        <v>0</v>
      </c>
      <c r="BC1852" s="7">
        <v>0</v>
      </c>
      <c r="BD1852" s="7">
        <v>3219.22</v>
      </c>
      <c r="BE1852" s="7">
        <v>0</v>
      </c>
      <c r="BF1852" s="7">
        <v>0</v>
      </c>
      <c r="BG1852" s="7">
        <v>459731.43618455739</v>
      </c>
      <c r="BH1852" s="7">
        <v>5127</v>
      </c>
      <c r="BI1852" s="7">
        <v>268582</v>
      </c>
      <c r="BJ1852" s="7">
        <v>3696549.5108333342</v>
      </c>
      <c r="BK1852" s="7">
        <v>2159123.8166666673</v>
      </c>
      <c r="BL1852" s="7">
        <v>1389047.49</v>
      </c>
      <c r="BM1852" s="7">
        <v>3371607.7966666669</v>
      </c>
      <c r="BN1852" s="130">
        <v>1.165</v>
      </c>
      <c r="BO1852" s="131">
        <v>1.7726419999999999E-4</v>
      </c>
      <c r="BP1852" s="161">
        <v>4492.3263956775609</v>
      </c>
      <c r="BQ1852" s="162">
        <v>7933524</v>
      </c>
      <c r="BR1852" s="161">
        <v>299196</v>
      </c>
      <c r="BS1852" s="163">
        <v>0</v>
      </c>
      <c r="BT1852" s="163">
        <v>1298957.8599999994</v>
      </c>
      <c r="BU1852" s="161">
        <v>19858354.59</v>
      </c>
      <c r="BV1852" s="161">
        <v>27379.49</v>
      </c>
      <c r="BW1852" s="165">
        <v>1718479.8599999994</v>
      </c>
      <c r="BX1852" s="161">
        <v>299196</v>
      </c>
    </row>
    <row r="1853" spans="1:76" ht="14.45" x14ac:dyDescent="0.3">
      <c r="A1853" s="164" t="s">
        <v>31</v>
      </c>
      <c r="B1853" s="6" t="s">
        <v>191</v>
      </c>
      <c r="C1853" s="6" t="s">
        <v>134</v>
      </c>
      <c r="D1853" s="6" t="s">
        <v>90</v>
      </c>
      <c r="E1853" s="6" t="s">
        <v>36</v>
      </c>
      <c r="F1853" s="24" t="str">
        <f>+Tabela1[[#This Row],[WK]]&amp;Tabela1[[#This Row],[PK]]&amp;Tabela1[[#This Row],[GK]]</f>
        <v>241610</v>
      </c>
      <c r="G1853" s="6" t="s">
        <v>1762</v>
      </c>
      <c r="H1853" s="7">
        <v>112341121.20499927</v>
      </c>
      <c r="I1853" s="8">
        <v>1.371</v>
      </c>
      <c r="J1853" s="7">
        <v>154019677.16999999</v>
      </c>
      <c r="K1853" s="8">
        <v>7.0000000000000007E-2</v>
      </c>
      <c r="L1853" s="7">
        <v>10781377.401900001</v>
      </c>
      <c r="M1853" s="7">
        <v>7110126.4019000009</v>
      </c>
      <c r="N1853" s="9">
        <v>1.9367039741766501</v>
      </c>
      <c r="O1853" s="7">
        <v>499721</v>
      </c>
      <c r="P1853" s="8">
        <v>1.2949999999999999</v>
      </c>
      <c r="Q1853" s="7">
        <v>647139</v>
      </c>
      <c r="R1853" s="8">
        <v>1.6E-2</v>
      </c>
      <c r="S1853" s="7">
        <v>10354.224</v>
      </c>
      <c r="T1853" s="7">
        <v>-26634.775999999998</v>
      </c>
      <c r="U1853" s="9">
        <v>-0.72007288653383428</v>
      </c>
      <c r="V1853" s="7">
        <v>7083491.6259000003</v>
      </c>
      <c r="W1853" s="9">
        <v>1.9102031222089186</v>
      </c>
      <c r="X1853" s="7">
        <v>15698714.477499725</v>
      </c>
      <c r="Y1853" s="7">
        <v>3852297</v>
      </c>
      <c r="Z1853" s="7">
        <v>35605.980000000003</v>
      </c>
      <c r="AA1853" s="7">
        <v>661405.49749972508</v>
      </c>
      <c r="AB1853" s="7">
        <v>9366459</v>
      </c>
      <c r="AC1853" s="7">
        <v>1782947</v>
      </c>
      <c r="AD1853" s="7">
        <v>8615222.8515997231</v>
      </c>
      <c r="AE1853" s="7">
        <v>0</v>
      </c>
      <c r="AF1853" s="7">
        <v>10781377.401900001</v>
      </c>
      <c r="AG1853" s="7">
        <v>10354.224</v>
      </c>
      <c r="AH1853" s="7">
        <v>8615222.8515997231</v>
      </c>
      <c r="AI1853" s="7">
        <v>3065256</v>
      </c>
      <c r="AJ1853" s="7">
        <v>14540</v>
      </c>
      <c r="AK1853" s="7">
        <v>5638605</v>
      </c>
      <c r="AL1853" s="7">
        <v>0</v>
      </c>
      <c r="AM1853" s="7">
        <v>715183</v>
      </c>
      <c r="AN1853" s="7">
        <v>0</v>
      </c>
      <c r="AO1853" s="7">
        <v>0</v>
      </c>
      <c r="AP1853" s="7">
        <v>7678111</v>
      </c>
      <c r="AQ1853" s="7">
        <v>441589</v>
      </c>
      <c r="AR1853" s="7">
        <v>3671251</v>
      </c>
      <c r="AS1853" s="7">
        <v>36989</v>
      </c>
      <c r="AT1853" s="7">
        <v>6266087</v>
      </c>
      <c r="AU1853" s="7">
        <v>0</v>
      </c>
      <c r="AV1853" s="7">
        <v>385835</v>
      </c>
      <c r="AW1853" s="7">
        <v>0</v>
      </c>
      <c r="AX1853" s="7">
        <v>0</v>
      </c>
      <c r="AY1853" s="7">
        <v>8431989</v>
      </c>
      <c r="AZ1853" s="7">
        <v>178416</v>
      </c>
      <c r="BA1853" s="7">
        <v>35605.980000000003</v>
      </c>
      <c r="BB1853" s="7">
        <v>0</v>
      </c>
      <c r="BC1853" s="7">
        <v>0</v>
      </c>
      <c r="BD1853" s="7">
        <v>375.62</v>
      </c>
      <c r="BE1853" s="7">
        <v>14.48</v>
      </c>
      <c r="BF1853" s="7">
        <v>0</v>
      </c>
      <c r="BG1853" s="7">
        <v>396335.49749972514</v>
      </c>
      <c r="BH1853" s="7">
        <v>4420</v>
      </c>
      <c r="BI1853" s="7">
        <v>265070</v>
      </c>
      <c r="BJ1853" s="7">
        <v>3648191.8816666668</v>
      </c>
      <c r="BK1853" s="7">
        <v>2909287.3166666669</v>
      </c>
      <c r="BL1853" s="7">
        <v>45460</v>
      </c>
      <c r="BM1853" s="7">
        <v>2864698.2600000002</v>
      </c>
      <c r="BN1853" s="130">
        <v>0.754</v>
      </c>
      <c r="BO1853" s="131">
        <v>1.6347620000000001E-4</v>
      </c>
      <c r="BP1853" s="161">
        <v>4143.1455689311315</v>
      </c>
      <c r="BQ1853" s="162">
        <v>9366459</v>
      </c>
      <c r="BR1853" s="161">
        <v>244239</v>
      </c>
      <c r="BS1853" s="163">
        <v>0</v>
      </c>
      <c r="BT1853" s="163">
        <v>1307851.5225002766</v>
      </c>
      <c r="BU1853" s="161">
        <v>10781377.4</v>
      </c>
      <c r="BV1853" s="161">
        <v>10354.219999999999</v>
      </c>
      <c r="BW1853" s="165">
        <v>9923074.3725002762</v>
      </c>
      <c r="BX1853" s="161">
        <v>244239</v>
      </c>
    </row>
    <row r="1854" spans="1:76" ht="14.45" x14ac:dyDescent="0.3">
      <c r="A1854" s="164" t="s">
        <v>31</v>
      </c>
      <c r="B1854" s="6" t="s">
        <v>191</v>
      </c>
      <c r="C1854" s="6" t="s">
        <v>141</v>
      </c>
      <c r="D1854" s="6" t="s">
        <v>33</v>
      </c>
      <c r="E1854" s="6" t="s">
        <v>34</v>
      </c>
      <c r="F1854" s="24" t="str">
        <f>+Tabela1[[#This Row],[WK]]&amp;Tabela1[[#This Row],[PK]]&amp;Tabela1[[#This Row],[GK]]</f>
        <v>241701</v>
      </c>
      <c r="G1854" s="6" t="s">
        <v>1763</v>
      </c>
      <c r="H1854" s="7">
        <v>1133438150.9988134</v>
      </c>
      <c r="I1854" s="8">
        <v>1.371</v>
      </c>
      <c r="J1854" s="7">
        <v>1553943705.02</v>
      </c>
      <c r="K1854" s="8">
        <v>7.0000000000000007E-2</v>
      </c>
      <c r="L1854" s="7">
        <v>108776059.3514</v>
      </c>
      <c r="M1854" s="7">
        <v>59951821.351400003</v>
      </c>
      <c r="N1854" s="9">
        <v>1.2279110500690251</v>
      </c>
      <c r="O1854" s="7">
        <v>334822109</v>
      </c>
      <c r="P1854" s="8">
        <v>1.2949999999999999</v>
      </c>
      <c r="Q1854" s="7">
        <v>433594631</v>
      </c>
      <c r="R1854" s="8">
        <v>1.6E-2</v>
      </c>
      <c r="S1854" s="7">
        <v>6937514.0959999999</v>
      </c>
      <c r="T1854" s="7">
        <v>-3694116.9040000001</v>
      </c>
      <c r="U1854" s="9">
        <v>-0.34746474026421725</v>
      </c>
      <c r="V1854" s="7">
        <v>56257704.447400004</v>
      </c>
      <c r="W1854" s="9">
        <v>0.9462094389268787</v>
      </c>
      <c r="X1854" s="7">
        <v>65802978.759111896</v>
      </c>
      <c r="Y1854" s="7">
        <v>0</v>
      </c>
      <c r="Z1854" s="7">
        <v>12741.465</v>
      </c>
      <c r="AA1854" s="7">
        <v>3588775.294111894</v>
      </c>
      <c r="AB1854" s="7">
        <v>62201462</v>
      </c>
      <c r="AC1854" s="7">
        <v>0</v>
      </c>
      <c r="AD1854" s="7">
        <v>9545274.3117118925</v>
      </c>
      <c r="AE1854" s="7">
        <v>0</v>
      </c>
      <c r="AF1854" s="7">
        <v>108776059.3514</v>
      </c>
      <c r="AG1854" s="7">
        <v>6937514.0959999999</v>
      </c>
      <c r="AH1854" s="7">
        <v>9545274.3117118925</v>
      </c>
      <c r="AI1854" s="7">
        <v>40765069</v>
      </c>
      <c r="AJ1854" s="7">
        <v>13699033</v>
      </c>
      <c r="AK1854" s="7">
        <v>0</v>
      </c>
      <c r="AL1854" s="7">
        <v>302664</v>
      </c>
      <c r="AM1854" s="7">
        <v>1223947</v>
      </c>
      <c r="AN1854" s="7">
        <v>0</v>
      </c>
      <c r="AO1854" s="7">
        <v>0</v>
      </c>
      <c r="AP1854" s="7">
        <v>47521584</v>
      </c>
      <c r="AQ1854" s="7">
        <v>3162734</v>
      </c>
      <c r="AR1854" s="7">
        <v>48824238</v>
      </c>
      <c r="AS1854" s="7">
        <v>10631631</v>
      </c>
      <c r="AT1854" s="7">
        <v>0</v>
      </c>
      <c r="AU1854" s="7">
        <v>411491</v>
      </c>
      <c r="AV1854" s="7">
        <v>1320749</v>
      </c>
      <c r="AW1854" s="7">
        <v>0</v>
      </c>
      <c r="AX1854" s="7">
        <v>0</v>
      </c>
      <c r="AY1854" s="7">
        <v>55926336</v>
      </c>
      <c r="AZ1854" s="7">
        <v>1390020</v>
      </c>
      <c r="BA1854" s="7">
        <v>12741.465</v>
      </c>
      <c r="BB1854" s="7">
        <v>0</v>
      </c>
      <c r="BC1854" s="7">
        <v>23.16</v>
      </c>
      <c r="BD1854" s="7">
        <v>0</v>
      </c>
      <c r="BE1854" s="7">
        <v>119.61</v>
      </c>
      <c r="BF1854" s="7">
        <v>0</v>
      </c>
      <c r="BG1854" s="7">
        <v>2666029.294111894</v>
      </c>
      <c r="BH1854" s="7">
        <v>29732</v>
      </c>
      <c r="BI1854" s="7">
        <v>922746</v>
      </c>
      <c r="BJ1854" s="7">
        <v>12699793.784999996</v>
      </c>
      <c r="BK1854" s="7">
        <v>8533632.7199999951</v>
      </c>
      <c r="BL1854" s="7">
        <v>4864564.3899999997</v>
      </c>
      <c r="BM1854" s="7">
        <v>6935515.4800000023</v>
      </c>
      <c r="BN1854" s="130">
        <v>1.175</v>
      </c>
      <c r="BO1854" s="131">
        <v>1.1811345000000001E-3</v>
      </c>
      <c r="BP1854" s="161">
        <v>29931.500323628043</v>
      </c>
      <c r="BQ1854" s="162">
        <v>62201462</v>
      </c>
      <c r="BR1854" s="161">
        <v>1416228</v>
      </c>
      <c r="BS1854" s="163">
        <v>0</v>
      </c>
      <c r="BT1854" s="163">
        <v>0</v>
      </c>
      <c r="BU1854" s="161">
        <v>108776059.34999999</v>
      </c>
      <c r="BV1854" s="161">
        <v>6937514.0999999996</v>
      </c>
      <c r="BW1854" s="165">
        <v>9545274.3100000005</v>
      </c>
      <c r="BX1854" s="161">
        <v>1416228</v>
      </c>
    </row>
    <row r="1855" spans="1:76" ht="14.45" x14ac:dyDescent="0.3">
      <c r="A1855" s="164" t="s">
        <v>31</v>
      </c>
      <c r="B1855" s="6" t="s">
        <v>191</v>
      </c>
      <c r="C1855" s="6" t="s">
        <v>141</v>
      </c>
      <c r="D1855" s="6" t="s">
        <v>32</v>
      </c>
      <c r="E1855" s="6" t="s">
        <v>36</v>
      </c>
      <c r="F1855" s="24" t="str">
        <f>+Tabela1[[#This Row],[WK]]&amp;Tabela1[[#This Row],[PK]]&amp;Tabela1[[#This Row],[GK]]</f>
        <v>241702</v>
      </c>
      <c r="G1855" s="6" t="s">
        <v>799</v>
      </c>
      <c r="H1855" s="7">
        <v>224697617.87399957</v>
      </c>
      <c r="I1855" s="8">
        <v>1.371</v>
      </c>
      <c r="J1855" s="7">
        <v>308060434.10000002</v>
      </c>
      <c r="K1855" s="8">
        <v>7.0000000000000007E-2</v>
      </c>
      <c r="L1855" s="7">
        <v>21564230.387000002</v>
      </c>
      <c r="M1855" s="7">
        <v>13142465.387000002</v>
      </c>
      <c r="N1855" s="9">
        <v>1.5605357531348836</v>
      </c>
      <c r="O1855" s="7">
        <v>13173205</v>
      </c>
      <c r="P1855" s="8">
        <v>1.2949999999999999</v>
      </c>
      <c r="Q1855" s="7">
        <v>17059300</v>
      </c>
      <c r="R1855" s="8">
        <v>1.6E-2</v>
      </c>
      <c r="S1855" s="7">
        <v>272948.8</v>
      </c>
      <c r="T1855" s="7">
        <v>-1627731.2</v>
      </c>
      <c r="U1855" s="9">
        <v>-0.856394132626218</v>
      </c>
      <c r="V1855" s="7">
        <v>11514734.187000003</v>
      </c>
      <c r="W1855" s="9">
        <v>1.1155045327923765</v>
      </c>
      <c r="X1855" s="7">
        <v>13581509.641026102</v>
      </c>
      <c r="Y1855" s="7">
        <v>0</v>
      </c>
      <c r="Z1855" s="7">
        <v>46875.409999999996</v>
      </c>
      <c r="AA1855" s="7">
        <v>680671.23102610186</v>
      </c>
      <c r="AB1855" s="7">
        <v>11605549</v>
      </c>
      <c r="AC1855" s="7">
        <v>1248414</v>
      </c>
      <c r="AD1855" s="7">
        <v>2066775.4540261</v>
      </c>
      <c r="AE1855" s="7">
        <v>0</v>
      </c>
      <c r="AF1855" s="7">
        <v>21564230.387000002</v>
      </c>
      <c r="AG1855" s="7">
        <v>272948.8</v>
      </c>
      <c r="AH1855" s="7">
        <v>2066775.4540261</v>
      </c>
      <c r="AI1855" s="7">
        <v>7031627</v>
      </c>
      <c r="AJ1855" s="7">
        <v>286907</v>
      </c>
      <c r="AK1855" s="7">
        <v>158195</v>
      </c>
      <c r="AL1855" s="7">
        <v>0</v>
      </c>
      <c r="AM1855" s="7">
        <v>299952</v>
      </c>
      <c r="AN1855" s="7">
        <v>0</v>
      </c>
      <c r="AO1855" s="7">
        <v>0</v>
      </c>
      <c r="AP1855" s="7">
        <v>9066187</v>
      </c>
      <c r="AQ1855" s="7">
        <v>596743</v>
      </c>
      <c r="AR1855" s="7">
        <v>8421765</v>
      </c>
      <c r="AS1855" s="7">
        <v>1900680</v>
      </c>
      <c r="AT1855" s="7">
        <v>438467</v>
      </c>
      <c r="AU1855" s="7">
        <v>0</v>
      </c>
      <c r="AV1855" s="7">
        <v>345351</v>
      </c>
      <c r="AW1855" s="7">
        <v>0</v>
      </c>
      <c r="AX1855" s="7">
        <v>0</v>
      </c>
      <c r="AY1855" s="7">
        <v>11966153</v>
      </c>
      <c r="AZ1855" s="7">
        <v>257892</v>
      </c>
      <c r="BA1855" s="7">
        <v>46875.409999999996</v>
      </c>
      <c r="BB1855" s="7">
        <v>0</v>
      </c>
      <c r="BC1855" s="7">
        <v>0.02</v>
      </c>
      <c r="BD1855" s="7">
        <v>0</v>
      </c>
      <c r="BE1855" s="7">
        <v>1007.94</v>
      </c>
      <c r="BF1855" s="7">
        <v>0</v>
      </c>
      <c r="BG1855" s="7">
        <v>570203.23102610186</v>
      </c>
      <c r="BH1855" s="7">
        <v>6359</v>
      </c>
      <c r="BI1855" s="7">
        <v>110468</v>
      </c>
      <c r="BJ1855" s="7">
        <v>1520312.3508333331</v>
      </c>
      <c r="BK1855" s="7">
        <v>853785.9299999997</v>
      </c>
      <c r="BL1855" s="7">
        <v>9392.69</v>
      </c>
      <c r="BM1855" s="7">
        <v>2647320.3033333332</v>
      </c>
      <c r="BN1855" s="130">
        <v>1.135</v>
      </c>
      <c r="BO1855" s="131">
        <v>2.2767020000000001E-4</v>
      </c>
      <c r="BP1855" s="161">
        <v>5769.9880454059003</v>
      </c>
      <c r="BQ1855" s="162">
        <v>11605549</v>
      </c>
      <c r="BR1855" s="161">
        <v>336974</v>
      </c>
      <c r="BS1855" s="163">
        <v>0</v>
      </c>
      <c r="BT1855" s="163">
        <v>1763327.1799999997</v>
      </c>
      <c r="BU1855" s="161">
        <v>21564230.390000001</v>
      </c>
      <c r="BV1855" s="161">
        <v>272948.8</v>
      </c>
      <c r="BW1855" s="165">
        <v>3830102.63</v>
      </c>
      <c r="BX1855" s="161">
        <v>336974</v>
      </c>
    </row>
    <row r="1856" spans="1:76" ht="14.45" x14ac:dyDescent="0.3">
      <c r="A1856" s="164" t="s">
        <v>31</v>
      </c>
      <c r="B1856" s="6" t="s">
        <v>191</v>
      </c>
      <c r="C1856" s="6" t="s">
        <v>141</v>
      </c>
      <c r="D1856" s="6" t="s">
        <v>37</v>
      </c>
      <c r="E1856" s="6" t="s">
        <v>36</v>
      </c>
      <c r="F1856" s="24" t="str">
        <f>+Tabela1[[#This Row],[WK]]&amp;Tabela1[[#This Row],[PK]]&amp;Tabela1[[#This Row],[GK]]</f>
        <v>241703</v>
      </c>
      <c r="G1856" s="6" t="s">
        <v>1764</v>
      </c>
      <c r="H1856" s="7">
        <v>209029005.13379988</v>
      </c>
      <c r="I1856" s="8">
        <v>1.371</v>
      </c>
      <c r="J1856" s="7">
        <v>286578766.03999996</v>
      </c>
      <c r="K1856" s="8">
        <v>7.0000000000000007E-2</v>
      </c>
      <c r="L1856" s="7">
        <v>20060513.6228</v>
      </c>
      <c r="M1856" s="7">
        <v>12818350.6228</v>
      </c>
      <c r="N1856" s="9">
        <v>1.7699616292535807</v>
      </c>
      <c r="O1856" s="7">
        <v>4232729</v>
      </c>
      <c r="P1856" s="8">
        <v>1.2949999999999999</v>
      </c>
      <c r="Q1856" s="7">
        <v>5481384</v>
      </c>
      <c r="R1856" s="8">
        <v>1.6E-2</v>
      </c>
      <c r="S1856" s="7">
        <v>87702.144</v>
      </c>
      <c r="T1856" s="7">
        <v>34873.144</v>
      </c>
      <c r="U1856" s="9">
        <v>0.66011364969997544</v>
      </c>
      <c r="V1856" s="7">
        <v>12853223.766800001</v>
      </c>
      <c r="W1856" s="9">
        <v>1.7619243128436606</v>
      </c>
      <c r="X1856" s="7">
        <v>18942658.597528212</v>
      </c>
      <c r="Y1856" s="7">
        <v>1365054</v>
      </c>
      <c r="Z1856" s="7">
        <v>0</v>
      </c>
      <c r="AA1856" s="7">
        <v>982714.59752821072</v>
      </c>
      <c r="AB1856" s="7">
        <v>13994699</v>
      </c>
      <c r="AC1856" s="7">
        <v>2600191</v>
      </c>
      <c r="AD1856" s="7">
        <v>6089434.8307282124</v>
      </c>
      <c r="AE1856" s="7">
        <v>0</v>
      </c>
      <c r="AF1856" s="7">
        <v>20060513.6228</v>
      </c>
      <c r="AG1856" s="7">
        <v>87702.144</v>
      </c>
      <c r="AH1856" s="7">
        <v>6089434.8307282124</v>
      </c>
      <c r="AI1856" s="7">
        <v>6046736</v>
      </c>
      <c r="AJ1856" s="7">
        <v>46287</v>
      </c>
      <c r="AK1856" s="7">
        <v>4137053</v>
      </c>
      <c r="AL1856" s="7">
        <v>0</v>
      </c>
      <c r="AM1856" s="7">
        <v>406030</v>
      </c>
      <c r="AN1856" s="7">
        <v>0</v>
      </c>
      <c r="AO1856" s="7">
        <v>0</v>
      </c>
      <c r="AP1856" s="7">
        <v>11297005</v>
      </c>
      <c r="AQ1856" s="7">
        <v>771787</v>
      </c>
      <c r="AR1856" s="7">
        <v>7242163</v>
      </c>
      <c r="AS1856" s="7">
        <v>52829</v>
      </c>
      <c r="AT1856" s="7">
        <v>4867023</v>
      </c>
      <c r="AU1856" s="7">
        <v>0</v>
      </c>
      <c r="AV1856" s="7">
        <v>446091</v>
      </c>
      <c r="AW1856" s="7">
        <v>0</v>
      </c>
      <c r="AX1856" s="7">
        <v>0</v>
      </c>
      <c r="AY1856" s="7">
        <v>12715749</v>
      </c>
      <c r="AZ1856" s="7">
        <v>334124</v>
      </c>
      <c r="BA1856" s="7">
        <v>0</v>
      </c>
      <c r="BB1856" s="7">
        <v>0</v>
      </c>
      <c r="BC1856" s="7">
        <v>0</v>
      </c>
      <c r="BD1856" s="7">
        <v>0</v>
      </c>
      <c r="BE1856" s="7">
        <v>0</v>
      </c>
      <c r="BF1856" s="7">
        <v>0</v>
      </c>
      <c r="BG1856" s="7">
        <v>560339.59752821072</v>
      </c>
      <c r="BH1856" s="7">
        <v>6249</v>
      </c>
      <c r="BI1856" s="7">
        <v>422375</v>
      </c>
      <c r="BJ1856" s="7">
        <v>5813220.3649999993</v>
      </c>
      <c r="BK1856" s="7">
        <v>3470428.2066666661</v>
      </c>
      <c r="BL1856" s="7">
        <v>2063282.3466666667</v>
      </c>
      <c r="BM1856" s="7">
        <v>5244603.9400000004</v>
      </c>
      <c r="BN1856" s="130">
        <v>0.93500000000000005</v>
      </c>
      <c r="BO1856" s="131">
        <v>2.3138839999999999E-4</v>
      </c>
      <c r="BP1856" s="161">
        <v>5864.0367494579477</v>
      </c>
      <c r="BQ1856" s="162">
        <v>13994699</v>
      </c>
      <c r="BR1856" s="161">
        <v>319893</v>
      </c>
      <c r="BS1856" s="163">
        <v>0</v>
      </c>
      <c r="BT1856" s="163">
        <v>1740221.2800000012</v>
      </c>
      <c r="BU1856" s="161">
        <v>20060513.620000001</v>
      </c>
      <c r="BV1856" s="161">
        <v>87702.14</v>
      </c>
      <c r="BW1856" s="165">
        <v>7829656.1100000013</v>
      </c>
      <c r="BX1856" s="161">
        <v>319893</v>
      </c>
    </row>
    <row r="1857" spans="1:76" ht="14.45" x14ac:dyDescent="0.3">
      <c r="A1857" s="164" t="s">
        <v>31</v>
      </c>
      <c r="B1857" s="6" t="s">
        <v>191</v>
      </c>
      <c r="C1857" s="6" t="s">
        <v>141</v>
      </c>
      <c r="D1857" s="6" t="s">
        <v>39</v>
      </c>
      <c r="E1857" s="6" t="s">
        <v>36</v>
      </c>
      <c r="F1857" s="24" t="str">
        <f>+Tabela1[[#This Row],[WK]]&amp;Tabela1[[#This Row],[PK]]&amp;Tabela1[[#This Row],[GK]]</f>
        <v>241704</v>
      </c>
      <c r="G1857" s="6" t="s">
        <v>1765</v>
      </c>
      <c r="H1857" s="7">
        <v>389165880.9837988</v>
      </c>
      <c r="I1857" s="8">
        <v>1.371</v>
      </c>
      <c r="J1857" s="7">
        <v>533546422.82999998</v>
      </c>
      <c r="K1857" s="8">
        <v>7.0000000000000007E-2</v>
      </c>
      <c r="L1857" s="7">
        <v>37348249.598099999</v>
      </c>
      <c r="M1857" s="7">
        <v>24146738.598099999</v>
      </c>
      <c r="N1857" s="9">
        <v>1.8290890033799918</v>
      </c>
      <c r="O1857" s="7">
        <v>6602646</v>
      </c>
      <c r="P1857" s="8">
        <v>1.2949999999999999</v>
      </c>
      <c r="Q1857" s="7">
        <v>8550427</v>
      </c>
      <c r="R1857" s="8">
        <v>1.6E-2</v>
      </c>
      <c r="S1857" s="7">
        <v>136806.83199999999</v>
      </c>
      <c r="T1857" s="7">
        <v>-266940.16800000001</v>
      </c>
      <c r="U1857" s="9">
        <v>-0.66115703150735483</v>
      </c>
      <c r="V1857" s="7">
        <v>23879798.430100001</v>
      </c>
      <c r="W1857" s="9">
        <v>1.7551889446050932</v>
      </c>
      <c r="X1857" s="7">
        <v>37876960.420762971</v>
      </c>
      <c r="Y1857" s="7">
        <v>3236912</v>
      </c>
      <c r="Z1857" s="7">
        <v>398372.32</v>
      </c>
      <c r="AA1857" s="7">
        <v>1641780.1007629666</v>
      </c>
      <c r="AB1857" s="7">
        <v>25540121</v>
      </c>
      <c r="AC1857" s="7">
        <v>7059775</v>
      </c>
      <c r="AD1857" s="7">
        <v>13997161.990662968</v>
      </c>
      <c r="AE1857" s="7">
        <v>0</v>
      </c>
      <c r="AF1857" s="7">
        <v>37348249.598099999</v>
      </c>
      <c r="AG1857" s="7">
        <v>136806.83199999999</v>
      </c>
      <c r="AH1857" s="7">
        <v>13997161.990662968</v>
      </c>
      <c r="AI1857" s="7">
        <v>11022404</v>
      </c>
      <c r="AJ1857" s="7">
        <v>449321</v>
      </c>
      <c r="AK1857" s="7">
        <v>9560789</v>
      </c>
      <c r="AL1857" s="7">
        <v>372926</v>
      </c>
      <c r="AM1857" s="7">
        <v>630196</v>
      </c>
      <c r="AN1857" s="7">
        <v>0</v>
      </c>
      <c r="AO1857" s="7">
        <v>0</v>
      </c>
      <c r="AP1857" s="7">
        <v>21096087</v>
      </c>
      <c r="AQ1857" s="7">
        <v>1245203</v>
      </c>
      <c r="AR1857" s="7">
        <v>13201511</v>
      </c>
      <c r="AS1857" s="7">
        <v>403747</v>
      </c>
      <c r="AT1857" s="7">
        <v>10857475</v>
      </c>
      <c r="AU1857" s="7">
        <v>105440</v>
      </c>
      <c r="AV1857" s="7">
        <v>679340</v>
      </c>
      <c r="AW1857" s="7">
        <v>0</v>
      </c>
      <c r="AX1857" s="7">
        <v>0</v>
      </c>
      <c r="AY1857" s="7">
        <v>24501090</v>
      </c>
      <c r="AZ1857" s="7">
        <v>548222</v>
      </c>
      <c r="BA1857" s="7">
        <v>398372.32</v>
      </c>
      <c r="BB1857" s="7">
        <v>0</v>
      </c>
      <c r="BC1857" s="7">
        <v>196.3</v>
      </c>
      <c r="BD1857" s="7">
        <v>0</v>
      </c>
      <c r="BE1857" s="7">
        <v>7258.48</v>
      </c>
      <c r="BF1857" s="7">
        <v>0</v>
      </c>
      <c r="BG1857" s="7">
        <v>1128570.1007629666</v>
      </c>
      <c r="BH1857" s="7">
        <v>12586</v>
      </c>
      <c r="BI1857" s="7">
        <v>513210</v>
      </c>
      <c r="BJ1857" s="7">
        <v>7063322.8233333342</v>
      </c>
      <c r="BK1857" s="7">
        <v>4294400.8400000008</v>
      </c>
      <c r="BL1857" s="7">
        <v>1885708.59</v>
      </c>
      <c r="BM1857" s="7">
        <v>7304270.7533333329</v>
      </c>
      <c r="BN1857" s="130">
        <v>0.92500000000000004</v>
      </c>
      <c r="BO1857" s="131">
        <v>4.6993479999999998E-4</v>
      </c>
      <c r="BP1857" s="161">
        <v>11909.167280122496</v>
      </c>
      <c r="BQ1857" s="162">
        <v>25540121</v>
      </c>
      <c r="BR1857" s="161">
        <v>675668</v>
      </c>
      <c r="BS1857" s="163">
        <v>0</v>
      </c>
      <c r="BT1857" s="163">
        <v>2490274.579237029</v>
      </c>
      <c r="BU1857" s="161">
        <v>37348249.600000001</v>
      </c>
      <c r="BV1857" s="161">
        <v>136806.82999999999</v>
      </c>
      <c r="BW1857" s="165">
        <v>16487436.569237029</v>
      </c>
      <c r="BX1857" s="161">
        <v>675668</v>
      </c>
    </row>
    <row r="1858" spans="1:76" ht="14.45" x14ac:dyDescent="0.3">
      <c r="A1858" s="164" t="s">
        <v>31</v>
      </c>
      <c r="B1858" s="6" t="s">
        <v>191</v>
      </c>
      <c r="C1858" s="6" t="s">
        <v>141</v>
      </c>
      <c r="D1858" s="6" t="s">
        <v>42</v>
      </c>
      <c r="E1858" s="6" t="s">
        <v>36</v>
      </c>
      <c r="F1858" s="24" t="str">
        <f>+Tabela1[[#This Row],[WK]]&amp;Tabela1[[#This Row],[PK]]&amp;Tabela1[[#This Row],[GK]]</f>
        <v>241705</v>
      </c>
      <c r="G1858" s="6" t="s">
        <v>1766</v>
      </c>
      <c r="H1858" s="7">
        <v>71081808.479199931</v>
      </c>
      <c r="I1858" s="8">
        <v>1.371</v>
      </c>
      <c r="J1858" s="7">
        <v>97453159.420000002</v>
      </c>
      <c r="K1858" s="8">
        <v>7.0000000000000007E-2</v>
      </c>
      <c r="L1858" s="7">
        <v>6821721.1594000012</v>
      </c>
      <c r="M1858" s="7">
        <v>4560293.1594000012</v>
      </c>
      <c r="N1858" s="9">
        <v>2.0165546545810882</v>
      </c>
      <c r="O1858" s="7">
        <v>36434</v>
      </c>
      <c r="P1858" s="8">
        <v>1.2949999999999999</v>
      </c>
      <c r="Q1858" s="7">
        <v>47182</v>
      </c>
      <c r="R1858" s="8">
        <v>1.6E-2</v>
      </c>
      <c r="S1858" s="7">
        <v>754.91200000000003</v>
      </c>
      <c r="T1858" s="7">
        <v>-14.087999999999965</v>
      </c>
      <c r="U1858" s="9">
        <v>-1.8319895968790592E-2</v>
      </c>
      <c r="V1858" s="7">
        <v>4560279.0714000007</v>
      </c>
      <c r="W1858" s="9">
        <v>2.0158629294442529</v>
      </c>
      <c r="X1858" s="7">
        <v>12758263</v>
      </c>
      <c r="Y1858" s="7">
        <v>3488392</v>
      </c>
      <c r="Z1858" s="7">
        <v>0</v>
      </c>
      <c r="AA1858" s="7">
        <v>459259</v>
      </c>
      <c r="AB1858" s="7">
        <v>8810612</v>
      </c>
      <c r="AC1858" s="7">
        <v>0</v>
      </c>
      <c r="AD1858" s="7">
        <v>8197983.9285999993</v>
      </c>
      <c r="AE1858" s="7">
        <v>0</v>
      </c>
      <c r="AF1858" s="7">
        <v>6821721.1594000012</v>
      </c>
      <c r="AG1858" s="7">
        <v>754.91200000000003</v>
      </c>
      <c r="AH1858" s="7">
        <v>8197983.9285999993</v>
      </c>
      <c r="AI1858" s="7">
        <v>1888146</v>
      </c>
      <c r="AJ1858" s="7">
        <v>1084</v>
      </c>
      <c r="AK1858" s="7">
        <v>2223320</v>
      </c>
      <c r="AL1858" s="7">
        <v>0</v>
      </c>
      <c r="AM1858" s="7">
        <v>292990</v>
      </c>
      <c r="AN1858" s="7">
        <v>0</v>
      </c>
      <c r="AO1858" s="7">
        <v>0</v>
      </c>
      <c r="AP1858" s="7">
        <v>7829967</v>
      </c>
      <c r="AQ1858" s="7">
        <v>258589</v>
      </c>
      <c r="AR1858" s="7">
        <v>2261428</v>
      </c>
      <c r="AS1858" s="7">
        <v>769</v>
      </c>
      <c r="AT1858" s="7">
        <v>2456583</v>
      </c>
      <c r="AU1858" s="7">
        <v>109317</v>
      </c>
      <c r="AV1858" s="7">
        <v>695234</v>
      </c>
      <c r="AW1858" s="7">
        <v>0</v>
      </c>
      <c r="AX1858" s="7">
        <v>0</v>
      </c>
      <c r="AY1858" s="7">
        <v>8187775</v>
      </c>
      <c r="AZ1858" s="7">
        <v>103805</v>
      </c>
      <c r="BA1858" s="7">
        <v>0</v>
      </c>
      <c r="BB1858" s="7">
        <v>0</v>
      </c>
      <c r="BC1858" s="7">
        <v>0</v>
      </c>
      <c r="BD1858" s="7">
        <v>0</v>
      </c>
      <c r="BE1858" s="7">
        <v>0</v>
      </c>
      <c r="BF1858" s="7">
        <v>0</v>
      </c>
      <c r="BG1858" s="7">
        <v>320594</v>
      </c>
      <c r="BH1858" s="7">
        <v>2208</v>
      </c>
      <c r="BI1858" s="7">
        <v>138665</v>
      </c>
      <c r="BJ1858" s="7">
        <v>1908383.1933333341</v>
      </c>
      <c r="BK1858" s="7">
        <v>1329855.5500000007</v>
      </c>
      <c r="BL1858" s="7">
        <v>67007.94666666667</v>
      </c>
      <c r="BM1858" s="7">
        <v>2180094.6799999997</v>
      </c>
      <c r="BN1858" s="130">
        <v>0.67900000000000005</v>
      </c>
      <c r="BO1858" s="131">
        <v>1.199333E-4</v>
      </c>
      <c r="BP1858" s="161">
        <v>2760</v>
      </c>
      <c r="BQ1858" s="162">
        <v>8810612</v>
      </c>
      <c r="BR1858" s="161">
        <v>118902</v>
      </c>
      <c r="BS1858" s="163">
        <v>0</v>
      </c>
      <c r="BT1858" s="163">
        <v>0</v>
      </c>
      <c r="BU1858" s="161">
        <v>6821721.1600000001</v>
      </c>
      <c r="BV1858" s="161">
        <v>754.91</v>
      </c>
      <c r="BW1858" s="165">
        <v>8197983.9299999997</v>
      </c>
      <c r="BX1858" s="161">
        <v>118902</v>
      </c>
    </row>
    <row r="1859" spans="1:76" ht="14.45" x14ac:dyDescent="0.3">
      <c r="A1859" s="164" t="s">
        <v>31</v>
      </c>
      <c r="B1859" s="6" t="s">
        <v>191</v>
      </c>
      <c r="C1859" s="6" t="s">
        <v>141</v>
      </c>
      <c r="D1859" s="6" t="s">
        <v>44</v>
      </c>
      <c r="E1859" s="6" t="s">
        <v>36</v>
      </c>
      <c r="F1859" s="24" t="str">
        <f>+Tabela1[[#This Row],[WK]]&amp;Tabela1[[#This Row],[PK]]&amp;Tabela1[[#This Row],[GK]]</f>
        <v>241706</v>
      </c>
      <c r="G1859" s="6" t="s">
        <v>1767</v>
      </c>
      <c r="H1859" s="7">
        <v>367839277.14499933</v>
      </c>
      <c r="I1859" s="8">
        <v>1.371</v>
      </c>
      <c r="J1859" s="7">
        <v>504307648.95999992</v>
      </c>
      <c r="K1859" s="8">
        <v>7.0000000000000007E-2</v>
      </c>
      <c r="L1859" s="7">
        <v>35301535.427199997</v>
      </c>
      <c r="M1859" s="7">
        <v>21878797.427199997</v>
      </c>
      <c r="N1859" s="9">
        <v>1.6299802191773389</v>
      </c>
      <c r="O1859" s="7">
        <v>5405350</v>
      </c>
      <c r="P1859" s="8">
        <v>1.2949999999999999</v>
      </c>
      <c r="Q1859" s="7">
        <v>6999928</v>
      </c>
      <c r="R1859" s="8">
        <v>1.6E-2</v>
      </c>
      <c r="S1859" s="7">
        <v>111998.848</v>
      </c>
      <c r="T1859" s="7">
        <v>51161.847999999998</v>
      </c>
      <c r="U1859" s="9">
        <v>0.84096599109094794</v>
      </c>
      <c r="V1859" s="7">
        <v>21929959.275199994</v>
      </c>
      <c r="W1859" s="9">
        <v>1.626420239083477</v>
      </c>
      <c r="X1859" s="7">
        <v>33369820.835077789</v>
      </c>
      <c r="Y1859" s="7">
        <v>1131256</v>
      </c>
      <c r="Z1859" s="7">
        <v>148985.845</v>
      </c>
      <c r="AA1859" s="7">
        <v>1270345.9900777885</v>
      </c>
      <c r="AB1859" s="7">
        <v>24020950</v>
      </c>
      <c r="AC1859" s="7">
        <v>6798283</v>
      </c>
      <c r="AD1859" s="7">
        <v>11439861.559877791</v>
      </c>
      <c r="AE1859" s="7">
        <v>0</v>
      </c>
      <c r="AF1859" s="7">
        <v>35301535.427199997</v>
      </c>
      <c r="AG1859" s="7">
        <v>111998.848</v>
      </c>
      <c r="AH1859" s="7">
        <v>11439861.559877791</v>
      </c>
      <c r="AI1859" s="7">
        <v>11207115</v>
      </c>
      <c r="AJ1859" s="7">
        <v>39995</v>
      </c>
      <c r="AK1859" s="7">
        <v>7672062</v>
      </c>
      <c r="AL1859" s="7">
        <v>0</v>
      </c>
      <c r="AM1859" s="7">
        <v>518947</v>
      </c>
      <c r="AN1859" s="7">
        <v>0</v>
      </c>
      <c r="AO1859" s="7">
        <v>0</v>
      </c>
      <c r="AP1859" s="7">
        <v>19596248</v>
      </c>
      <c r="AQ1859" s="7">
        <v>1209398</v>
      </c>
      <c r="AR1859" s="7">
        <v>13422738</v>
      </c>
      <c r="AS1859" s="7">
        <v>60837</v>
      </c>
      <c r="AT1859" s="7">
        <v>8797681</v>
      </c>
      <c r="AU1859" s="7">
        <v>0</v>
      </c>
      <c r="AV1859" s="7">
        <v>554057</v>
      </c>
      <c r="AW1859" s="7">
        <v>0</v>
      </c>
      <c r="AX1859" s="7">
        <v>0</v>
      </c>
      <c r="AY1859" s="7">
        <v>22496438</v>
      </c>
      <c r="AZ1859" s="7">
        <v>496320</v>
      </c>
      <c r="BA1859" s="7">
        <v>148985.845</v>
      </c>
      <c r="BB1859" s="7">
        <v>0</v>
      </c>
      <c r="BC1859" s="7">
        <v>7.15</v>
      </c>
      <c r="BD1859" s="7">
        <v>0</v>
      </c>
      <c r="BE1859" s="7">
        <v>3156.33</v>
      </c>
      <c r="BF1859" s="7">
        <v>0</v>
      </c>
      <c r="BG1859" s="7">
        <v>981871.99007778836</v>
      </c>
      <c r="BH1859" s="7">
        <v>10950</v>
      </c>
      <c r="BI1859" s="7">
        <v>288474</v>
      </c>
      <c r="BJ1859" s="7">
        <v>3970294.0366666671</v>
      </c>
      <c r="BK1859" s="7">
        <v>2484335.6800000006</v>
      </c>
      <c r="BL1859" s="7">
        <v>996172.97000000009</v>
      </c>
      <c r="BM1859" s="7">
        <v>3951487.4866666663</v>
      </c>
      <c r="BN1859" s="130">
        <v>0.96799999999999997</v>
      </c>
      <c r="BO1859" s="131">
        <v>3.83638E-4</v>
      </c>
      <c r="BP1859" s="161">
        <v>9722.0346518482984</v>
      </c>
      <c r="BQ1859" s="162">
        <v>24020950</v>
      </c>
      <c r="BR1859" s="161">
        <v>561430</v>
      </c>
      <c r="BS1859" s="163">
        <v>0</v>
      </c>
      <c r="BT1859" s="163">
        <v>2536104.9900000021</v>
      </c>
      <c r="BU1859" s="161">
        <v>35301535.43</v>
      </c>
      <c r="BV1859" s="161">
        <v>111998.85</v>
      </c>
      <c r="BW1859" s="165">
        <v>13975966.550000003</v>
      </c>
      <c r="BX1859" s="161">
        <v>561430</v>
      </c>
    </row>
    <row r="1860" spans="1:76" ht="14.45" x14ac:dyDescent="0.3">
      <c r="A1860" s="164" t="s">
        <v>31</v>
      </c>
      <c r="B1860" s="6" t="s">
        <v>191</v>
      </c>
      <c r="C1860" s="6" t="s">
        <v>141</v>
      </c>
      <c r="D1860" s="6" t="s">
        <v>51</v>
      </c>
      <c r="E1860" s="6" t="s">
        <v>36</v>
      </c>
      <c r="F1860" s="24" t="str">
        <f>+Tabela1[[#This Row],[WK]]&amp;Tabela1[[#This Row],[PK]]&amp;Tabela1[[#This Row],[GK]]</f>
        <v>241707</v>
      </c>
      <c r="G1860" s="6" t="s">
        <v>1768</v>
      </c>
      <c r="H1860" s="7">
        <v>150527887.89119968</v>
      </c>
      <c r="I1860" s="8">
        <v>1.371</v>
      </c>
      <c r="J1860" s="7">
        <v>206373734.29999998</v>
      </c>
      <c r="K1860" s="8">
        <v>7.0000000000000007E-2</v>
      </c>
      <c r="L1860" s="7">
        <v>14446161.401000001</v>
      </c>
      <c r="M1860" s="7">
        <v>9124575.4010000005</v>
      </c>
      <c r="N1860" s="9">
        <v>1.7146345846896021</v>
      </c>
      <c r="O1860" s="7">
        <v>2293095</v>
      </c>
      <c r="P1860" s="8">
        <v>1.2949999999999999</v>
      </c>
      <c r="Q1860" s="7">
        <v>2969558</v>
      </c>
      <c r="R1860" s="8">
        <v>1.6E-2</v>
      </c>
      <c r="S1860" s="7">
        <v>47512.928</v>
      </c>
      <c r="T1860" s="7">
        <v>2384.9279999999999</v>
      </c>
      <c r="U1860" s="9">
        <v>5.2848076582166281E-2</v>
      </c>
      <c r="V1860" s="7">
        <v>9126960.3289999999</v>
      </c>
      <c r="W1860" s="9">
        <v>1.7006608380845336</v>
      </c>
      <c r="X1860" s="7">
        <v>13641300.555325173</v>
      </c>
      <c r="Y1860" s="7">
        <v>2284363</v>
      </c>
      <c r="Z1860" s="7">
        <v>73407.845000000001</v>
      </c>
      <c r="AA1860" s="7">
        <v>562896.71032517322</v>
      </c>
      <c r="AB1860" s="7">
        <v>10222724</v>
      </c>
      <c r="AC1860" s="7">
        <v>497909</v>
      </c>
      <c r="AD1860" s="7">
        <v>4514340.2263251729</v>
      </c>
      <c r="AE1860" s="7">
        <v>0</v>
      </c>
      <c r="AF1860" s="7">
        <v>14446161.401000001</v>
      </c>
      <c r="AG1860" s="7">
        <v>47512.928</v>
      </c>
      <c r="AH1860" s="7">
        <v>4514340.2263251729</v>
      </c>
      <c r="AI1860" s="7">
        <v>4443179</v>
      </c>
      <c r="AJ1860" s="7">
        <v>39363</v>
      </c>
      <c r="AK1860" s="7">
        <v>3042477</v>
      </c>
      <c r="AL1860" s="7">
        <v>0</v>
      </c>
      <c r="AM1860" s="7">
        <v>375617</v>
      </c>
      <c r="AN1860" s="7">
        <v>0</v>
      </c>
      <c r="AO1860" s="7">
        <v>0</v>
      </c>
      <c r="AP1860" s="7">
        <v>7775416</v>
      </c>
      <c r="AQ1860" s="7">
        <v>505242</v>
      </c>
      <c r="AR1860" s="7">
        <v>5321586</v>
      </c>
      <c r="AS1860" s="7">
        <v>45128</v>
      </c>
      <c r="AT1860" s="7">
        <v>3491284</v>
      </c>
      <c r="AU1860" s="7">
        <v>0</v>
      </c>
      <c r="AV1860" s="7">
        <v>355703</v>
      </c>
      <c r="AW1860" s="7">
        <v>0</v>
      </c>
      <c r="AX1860" s="7">
        <v>0</v>
      </c>
      <c r="AY1860" s="7">
        <v>9145036</v>
      </c>
      <c r="AZ1860" s="7">
        <v>223830</v>
      </c>
      <c r="BA1860" s="7">
        <v>73407.845000000001</v>
      </c>
      <c r="BB1860" s="7">
        <v>0</v>
      </c>
      <c r="BC1860" s="7">
        <v>51.68</v>
      </c>
      <c r="BD1860" s="7">
        <v>0</v>
      </c>
      <c r="BE1860" s="7">
        <v>1234.1300000000001</v>
      </c>
      <c r="BF1860" s="7">
        <v>0</v>
      </c>
      <c r="BG1860" s="7">
        <v>406019.71032517322</v>
      </c>
      <c r="BH1860" s="7">
        <v>4528</v>
      </c>
      <c r="BI1860" s="7">
        <v>156877</v>
      </c>
      <c r="BJ1860" s="7">
        <v>2159010.625833333</v>
      </c>
      <c r="BK1860" s="7">
        <v>614389.0933333328</v>
      </c>
      <c r="BL1860" s="7">
        <v>1757148.2833333332</v>
      </c>
      <c r="BM1860" s="7">
        <v>2664189.5633333339</v>
      </c>
      <c r="BN1860" s="130">
        <v>0.86399999999999999</v>
      </c>
      <c r="BO1860" s="131">
        <v>1.83559E-4</v>
      </c>
      <c r="BP1860" s="161">
        <v>4651.40877806347</v>
      </c>
      <c r="BQ1860" s="162">
        <v>10222724</v>
      </c>
      <c r="BR1860" s="161">
        <v>237249</v>
      </c>
      <c r="BS1860" s="163">
        <v>0</v>
      </c>
      <c r="BT1860" s="163">
        <v>1311801.4446748272</v>
      </c>
      <c r="BU1860" s="161">
        <v>14446161.4</v>
      </c>
      <c r="BV1860" s="161">
        <v>47512.93</v>
      </c>
      <c r="BW1860" s="165">
        <v>5826141.6746748276</v>
      </c>
      <c r="BX1860" s="161">
        <v>237249</v>
      </c>
    </row>
    <row r="1861" spans="1:76" ht="14.45" x14ac:dyDescent="0.3">
      <c r="A1861" s="164" t="s">
        <v>31</v>
      </c>
      <c r="B1861" s="6" t="s">
        <v>191</v>
      </c>
      <c r="C1861" s="6" t="s">
        <v>141</v>
      </c>
      <c r="D1861" s="6" t="s">
        <v>75</v>
      </c>
      <c r="E1861" s="6" t="s">
        <v>36</v>
      </c>
      <c r="F1861" s="24" t="str">
        <f>+Tabela1[[#This Row],[WK]]&amp;Tabela1[[#This Row],[PK]]&amp;Tabela1[[#This Row],[GK]]</f>
        <v>241708</v>
      </c>
      <c r="G1861" s="6" t="s">
        <v>1769</v>
      </c>
      <c r="H1861" s="7">
        <v>559601924.87299824</v>
      </c>
      <c r="I1861" s="8">
        <v>1.371</v>
      </c>
      <c r="J1861" s="7">
        <v>767214238.99000001</v>
      </c>
      <c r="K1861" s="8">
        <v>7.0000000000000007E-2</v>
      </c>
      <c r="L1861" s="7">
        <v>53704996.729300007</v>
      </c>
      <c r="M1861" s="7">
        <v>31000837.729300007</v>
      </c>
      <c r="N1861" s="9">
        <v>1.365425503287746</v>
      </c>
      <c r="O1861" s="7">
        <v>8588292</v>
      </c>
      <c r="P1861" s="8">
        <v>1.2949999999999999</v>
      </c>
      <c r="Q1861" s="7">
        <v>11121838</v>
      </c>
      <c r="R1861" s="8">
        <v>1.6E-2</v>
      </c>
      <c r="S1861" s="7">
        <v>177949.408</v>
      </c>
      <c r="T1861" s="7">
        <v>7670.4079999999958</v>
      </c>
      <c r="U1861" s="9">
        <v>4.5046118429166226E-2</v>
      </c>
      <c r="V1861" s="7">
        <v>31008508.137300007</v>
      </c>
      <c r="W1861" s="9">
        <v>1.3555965019687044</v>
      </c>
      <c r="X1861" s="7">
        <v>40760224.610919207</v>
      </c>
      <c r="Y1861" s="7">
        <v>0</v>
      </c>
      <c r="Z1861" s="7">
        <v>6387.2400000000007</v>
      </c>
      <c r="AA1861" s="7">
        <v>2296359.370919208</v>
      </c>
      <c r="AB1861" s="7">
        <v>35007646</v>
      </c>
      <c r="AC1861" s="7">
        <v>3449832</v>
      </c>
      <c r="AD1861" s="7">
        <v>9751716.4736192003</v>
      </c>
      <c r="AE1861" s="7">
        <v>0</v>
      </c>
      <c r="AF1861" s="7">
        <v>53704996.729300007</v>
      </c>
      <c r="AG1861" s="7">
        <v>177949.408</v>
      </c>
      <c r="AH1861" s="7">
        <v>9751716.4736192003</v>
      </c>
      <c r="AI1861" s="7">
        <v>18956498</v>
      </c>
      <c r="AJ1861" s="7">
        <v>224000</v>
      </c>
      <c r="AK1861" s="7">
        <v>5836150</v>
      </c>
      <c r="AL1861" s="7">
        <v>0</v>
      </c>
      <c r="AM1861" s="7">
        <v>711074</v>
      </c>
      <c r="AN1861" s="7">
        <v>0</v>
      </c>
      <c r="AO1861" s="7">
        <v>0</v>
      </c>
      <c r="AP1861" s="7">
        <v>26822800</v>
      </c>
      <c r="AQ1861" s="7">
        <v>1833988</v>
      </c>
      <c r="AR1861" s="7">
        <v>22704159</v>
      </c>
      <c r="AS1861" s="7">
        <v>170279</v>
      </c>
      <c r="AT1861" s="7">
        <v>6912306</v>
      </c>
      <c r="AU1861" s="7">
        <v>0</v>
      </c>
      <c r="AV1861" s="7">
        <v>815482</v>
      </c>
      <c r="AW1861" s="7">
        <v>0</v>
      </c>
      <c r="AX1861" s="7">
        <v>0</v>
      </c>
      <c r="AY1861" s="7">
        <v>30793494</v>
      </c>
      <c r="AZ1861" s="7">
        <v>801248</v>
      </c>
      <c r="BA1861" s="7">
        <v>6387.2400000000007</v>
      </c>
      <c r="BB1861" s="7">
        <v>0</v>
      </c>
      <c r="BC1861" s="7">
        <v>0</v>
      </c>
      <c r="BD1861" s="7">
        <v>0</v>
      </c>
      <c r="BE1861" s="7">
        <v>137.36000000000001</v>
      </c>
      <c r="BF1861" s="7">
        <v>0</v>
      </c>
      <c r="BG1861" s="7">
        <v>1368254.370919208</v>
      </c>
      <c r="BH1861" s="7">
        <v>15259</v>
      </c>
      <c r="BI1861" s="7">
        <v>928105</v>
      </c>
      <c r="BJ1861" s="7">
        <v>12773559.541666668</v>
      </c>
      <c r="BK1861" s="7">
        <v>10683346.306666669</v>
      </c>
      <c r="BL1861" s="7">
        <v>494879.01</v>
      </c>
      <c r="BM1861" s="7">
        <v>7371094.9199999981</v>
      </c>
      <c r="BN1861" s="130">
        <v>1.085</v>
      </c>
      <c r="BO1861" s="131">
        <v>5.3243539999999997E-4</v>
      </c>
      <c r="BP1861" s="161">
        <v>13492.987477084094</v>
      </c>
      <c r="BQ1861" s="162">
        <v>35007646</v>
      </c>
      <c r="BR1861" s="161">
        <v>807648</v>
      </c>
      <c r="BS1861" s="163">
        <v>0</v>
      </c>
      <c r="BT1861" s="163">
        <v>2869953.3890807927</v>
      </c>
      <c r="BU1861" s="161">
        <v>53704996.729999997</v>
      </c>
      <c r="BV1861" s="161">
        <v>177949.41</v>
      </c>
      <c r="BW1861" s="165">
        <v>12621669.859080793</v>
      </c>
      <c r="BX1861" s="161">
        <v>807648</v>
      </c>
    </row>
    <row r="1862" spans="1:76" ht="14.45" x14ac:dyDescent="0.3">
      <c r="A1862" s="164" t="s">
        <v>31</v>
      </c>
      <c r="B1862" s="6" t="s">
        <v>191</v>
      </c>
      <c r="C1862" s="6" t="s">
        <v>141</v>
      </c>
      <c r="D1862" s="6" t="s">
        <v>77</v>
      </c>
      <c r="E1862" s="6" t="s">
        <v>36</v>
      </c>
      <c r="F1862" s="24" t="str">
        <f>+Tabela1[[#This Row],[WK]]&amp;Tabela1[[#This Row],[PK]]&amp;Tabela1[[#This Row],[GK]]</f>
        <v>241709</v>
      </c>
      <c r="G1862" s="6" t="s">
        <v>1770</v>
      </c>
      <c r="H1862" s="7">
        <v>289137767.9141981</v>
      </c>
      <c r="I1862" s="8">
        <v>1.371</v>
      </c>
      <c r="J1862" s="7">
        <v>396407879.81</v>
      </c>
      <c r="K1862" s="8">
        <v>7.0000000000000007E-2</v>
      </c>
      <c r="L1862" s="7">
        <v>27748551.586700004</v>
      </c>
      <c r="M1862" s="7">
        <v>18239905.586700004</v>
      </c>
      <c r="N1862" s="9">
        <v>1.9182442575630645</v>
      </c>
      <c r="O1862" s="7">
        <v>2496279</v>
      </c>
      <c r="P1862" s="8">
        <v>1.2949999999999999</v>
      </c>
      <c r="Q1862" s="7">
        <v>3232681</v>
      </c>
      <c r="R1862" s="8">
        <v>1.6E-2</v>
      </c>
      <c r="S1862" s="7">
        <v>51722.896000000001</v>
      </c>
      <c r="T1862" s="7">
        <v>-116147.10399999999</v>
      </c>
      <c r="U1862" s="9">
        <v>-0.69188719842735447</v>
      </c>
      <c r="V1862" s="7">
        <v>18123758.482700005</v>
      </c>
      <c r="W1862" s="9">
        <v>1.8729632114182424</v>
      </c>
      <c r="X1862" s="7">
        <v>35607622.997426547</v>
      </c>
      <c r="Y1862" s="7">
        <v>7290708</v>
      </c>
      <c r="Z1862" s="7">
        <v>189005.60500000001</v>
      </c>
      <c r="AA1862" s="7">
        <v>1252571.3924265467</v>
      </c>
      <c r="AB1862" s="7">
        <v>24921306</v>
      </c>
      <c r="AC1862" s="7">
        <v>1954032</v>
      </c>
      <c r="AD1862" s="7">
        <v>17483864.514726542</v>
      </c>
      <c r="AE1862" s="7">
        <v>0</v>
      </c>
      <c r="AF1862" s="7">
        <v>27748551.586700004</v>
      </c>
      <c r="AG1862" s="7">
        <v>51722.896000000001</v>
      </c>
      <c r="AH1862" s="7">
        <v>17483864.514726542</v>
      </c>
      <c r="AI1862" s="7">
        <v>7939102</v>
      </c>
      <c r="AJ1862" s="7">
        <v>90457</v>
      </c>
      <c r="AK1862" s="7">
        <v>9232584</v>
      </c>
      <c r="AL1862" s="7">
        <v>343412</v>
      </c>
      <c r="AM1862" s="7">
        <v>524450</v>
      </c>
      <c r="AN1862" s="7">
        <v>0</v>
      </c>
      <c r="AO1862" s="7">
        <v>0</v>
      </c>
      <c r="AP1862" s="7">
        <v>20265274</v>
      </c>
      <c r="AQ1862" s="7">
        <v>1046288</v>
      </c>
      <c r="AR1862" s="7">
        <v>9508646</v>
      </c>
      <c r="AS1862" s="7">
        <v>167870</v>
      </c>
      <c r="AT1862" s="7">
        <v>10295702</v>
      </c>
      <c r="AU1862" s="7">
        <v>540843</v>
      </c>
      <c r="AV1862" s="7">
        <v>601111</v>
      </c>
      <c r="AW1862" s="7">
        <v>0</v>
      </c>
      <c r="AX1862" s="7">
        <v>0</v>
      </c>
      <c r="AY1862" s="7">
        <v>22777075</v>
      </c>
      <c r="AZ1862" s="7">
        <v>439551</v>
      </c>
      <c r="BA1862" s="7">
        <v>189005.60500000001</v>
      </c>
      <c r="BB1862" s="7">
        <v>0</v>
      </c>
      <c r="BC1862" s="7">
        <v>7.0000000000000007E-2</v>
      </c>
      <c r="BD1862" s="7">
        <v>0</v>
      </c>
      <c r="BE1862" s="7">
        <v>4064.17</v>
      </c>
      <c r="BF1862" s="7">
        <v>0</v>
      </c>
      <c r="BG1862" s="7">
        <v>879201.39242654655</v>
      </c>
      <c r="BH1862" s="7">
        <v>9805</v>
      </c>
      <c r="BI1862" s="7">
        <v>373370</v>
      </c>
      <c r="BJ1862" s="7">
        <v>5138686.9875000007</v>
      </c>
      <c r="BK1862" s="7">
        <v>1298248.71</v>
      </c>
      <c r="BL1862" s="7">
        <v>4223933.3366666669</v>
      </c>
      <c r="BM1862" s="7">
        <v>6913886.4366666675</v>
      </c>
      <c r="BN1862" s="130">
        <v>0.79300000000000004</v>
      </c>
      <c r="BO1862" s="131">
        <v>3.82161E-4</v>
      </c>
      <c r="BP1862" s="161">
        <v>9684.0149629761945</v>
      </c>
      <c r="BQ1862" s="162">
        <v>24921306</v>
      </c>
      <c r="BR1862" s="161">
        <v>504983</v>
      </c>
      <c r="BS1862" s="163">
        <v>0</v>
      </c>
      <c r="BT1862" s="163">
        <v>2051642.0025734529</v>
      </c>
      <c r="BU1862" s="161">
        <v>27748551.59</v>
      </c>
      <c r="BV1862" s="161">
        <v>51722.9</v>
      </c>
      <c r="BW1862" s="165">
        <v>19535506.512573455</v>
      </c>
      <c r="BX1862" s="161">
        <v>504983</v>
      </c>
    </row>
    <row r="1863" spans="1:76" ht="14.45" x14ac:dyDescent="0.3">
      <c r="A1863" s="164" t="s">
        <v>31</v>
      </c>
      <c r="B1863" s="6" t="s">
        <v>191</v>
      </c>
      <c r="C1863" s="6" t="s">
        <v>141</v>
      </c>
      <c r="D1863" s="6" t="s">
        <v>90</v>
      </c>
      <c r="E1863" s="6" t="s">
        <v>36</v>
      </c>
      <c r="F1863" s="24" t="str">
        <f>+Tabela1[[#This Row],[WK]]&amp;Tabela1[[#This Row],[PK]]&amp;Tabela1[[#This Row],[GK]]</f>
        <v>241710</v>
      </c>
      <c r="G1863" s="6" t="s">
        <v>1771</v>
      </c>
      <c r="H1863" s="7">
        <v>403790744.30660009</v>
      </c>
      <c r="I1863" s="8">
        <v>1.371</v>
      </c>
      <c r="J1863" s="7">
        <v>553597110.43999994</v>
      </c>
      <c r="K1863" s="8">
        <v>7.0000000000000007E-2</v>
      </c>
      <c r="L1863" s="7">
        <v>38751797.730800003</v>
      </c>
      <c r="M1863" s="7">
        <v>25063251.730800003</v>
      </c>
      <c r="N1863" s="9">
        <v>1.8309652267523522</v>
      </c>
      <c r="O1863" s="7">
        <v>7886551</v>
      </c>
      <c r="P1863" s="8">
        <v>1.2949999999999999</v>
      </c>
      <c r="Q1863" s="7">
        <v>10213084</v>
      </c>
      <c r="R1863" s="8">
        <v>1.6E-2</v>
      </c>
      <c r="S1863" s="7">
        <v>163409.34400000001</v>
      </c>
      <c r="T1863" s="7">
        <v>-485383.65599999996</v>
      </c>
      <c r="U1863" s="9">
        <v>-0.74813331216582168</v>
      </c>
      <c r="V1863" s="7">
        <v>24577868.0748</v>
      </c>
      <c r="W1863" s="9">
        <v>1.7142559072363428</v>
      </c>
      <c r="X1863" s="7">
        <v>44207779.783956982</v>
      </c>
      <c r="Y1863" s="7">
        <v>7548133</v>
      </c>
      <c r="Z1863" s="7">
        <v>138032.46</v>
      </c>
      <c r="AA1863" s="7">
        <v>1992126.3239569806</v>
      </c>
      <c r="AB1863" s="7">
        <v>33856080</v>
      </c>
      <c r="AC1863" s="7">
        <v>673408</v>
      </c>
      <c r="AD1863" s="7">
        <v>19629911.709156979</v>
      </c>
      <c r="AE1863" s="7">
        <v>0</v>
      </c>
      <c r="AF1863" s="7">
        <v>38751797.730800003</v>
      </c>
      <c r="AG1863" s="7">
        <v>163409.34400000001</v>
      </c>
      <c r="AH1863" s="7">
        <v>19629911.709156979</v>
      </c>
      <c r="AI1863" s="7">
        <v>11429047</v>
      </c>
      <c r="AJ1863" s="7">
        <v>651905</v>
      </c>
      <c r="AK1863" s="7">
        <v>10964620</v>
      </c>
      <c r="AL1863" s="7">
        <v>318921</v>
      </c>
      <c r="AM1863" s="7">
        <v>702954</v>
      </c>
      <c r="AN1863" s="7">
        <v>0</v>
      </c>
      <c r="AO1863" s="7">
        <v>0</v>
      </c>
      <c r="AP1863" s="7">
        <v>25047617</v>
      </c>
      <c r="AQ1863" s="7">
        <v>2013011</v>
      </c>
      <c r="AR1863" s="7">
        <v>13688546</v>
      </c>
      <c r="AS1863" s="7">
        <v>648793</v>
      </c>
      <c r="AT1863" s="7">
        <v>11893284</v>
      </c>
      <c r="AU1863" s="7">
        <v>201905</v>
      </c>
      <c r="AV1863" s="7">
        <v>1081597</v>
      </c>
      <c r="AW1863" s="7">
        <v>0</v>
      </c>
      <c r="AX1863" s="7">
        <v>0</v>
      </c>
      <c r="AY1863" s="7">
        <v>28926493</v>
      </c>
      <c r="AZ1863" s="7">
        <v>877480</v>
      </c>
      <c r="BA1863" s="7">
        <v>138032.46</v>
      </c>
      <c r="BB1863" s="7">
        <v>0</v>
      </c>
      <c r="BC1863" s="7">
        <v>0</v>
      </c>
      <c r="BD1863" s="7">
        <v>0</v>
      </c>
      <c r="BE1863" s="7">
        <v>2968.44</v>
      </c>
      <c r="BF1863" s="7">
        <v>0</v>
      </c>
      <c r="BG1863" s="7">
        <v>1154215.3239569806</v>
      </c>
      <c r="BH1863" s="7">
        <v>12872</v>
      </c>
      <c r="BI1863" s="7">
        <v>837911</v>
      </c>
      <c r="BJ1863" s="7">
        <v>11532133.342500003</v>
      </c>
      <c r="BK1863" s="7">
        <v>6660396.7033333369</v>
      </c>
      <c r="BL1863" s="7">
        <v>4977814.6433333335</v>
      </c>
      <c r="BM1863" s="7">
        <v>9531317.2699999977</v>
      </c>
      <c r="BN1863" s="130">
        <v>0.83199999999999996</v>
      </c>
      <c r="BO1863" s="131">
        <v>4.9218700000000005E-4</v>
      </c>
      <c r="BP1863" s="161">
        <v>12472.458986306565</v>
      </c>
      <c r="BQ1863" s="162">
        <v>33856080</v>
      </c>
      <c r="BR1863" s="161">
        <v>647366</v>
      </c>
      <c r="BS1863" s="163">
        <v>0</v>
      </c>
      <c r="BT1863" s="163">
        <v>2420345.2160430253</v>
      </c>
      <c r="BU1863" s="161">
        <v>38751797.729999997</v>
      </c>
      <c r="BV1863" s="161">
        <v>163409.34</v>
      </c>
      <c r="BW1863" s="165">
        <v>22050256.926043026</v>
      </c>
      <c r="BX1863" s="161">
        <v>647366</v>
      </c>
    </row>
    <row r="1864" spans="1:76" ht="14.45" x14ac:dyDescent="0.3">
      <c r="A1864" s="164" t="s">
        <v>31</v>
      </c>
      <c r="B1864" s="6" t="s">
        <v>191</v>
      </c>
      <c r="C1864" s="6" t="s">
        <v>141</v>
      </c>
      <c r="D1864" s="6" t="s">
        <v>92</v>
      </c>
      <c r="E1864" s="6" t="s">
        <v>36</v>
      </c>
      <c r="F1864" s="24" t="str">
        <f>+Tabela1[[#This Row],[WK]]&amp;Tabela1[[#This Row],[PK]]&amp;Tabela1[[#This Row],[GK]]</f>
        <v>241711</v>
      </c>
      <c r="G1864" s="6" t="s">
        <v>1772</v>
      </c>
      <c r="H1864" s="7">
        <v>261389300.90840015</v>
      </c>
      <c r="I1864" s="8">
        <v>1.371</v>
      </c>
      <c r="J1864" s="7">
        <v>358364731.55000001</v>
      </c>
      <c r="K1864" s="8">
        <v>7.0000000000000007E-2</v>
      </c>
      <c r="L1864" s="7">
        <v>25085531.208500002</v>
      </c>
      <c r="M1864" s="7">
        <v>15427525.208500002</v>
      </c>
      <c r="N1864" s="9">
        <v>1.5973820277705357</v>
      </c>
      <c r="O1864" s="7">
        <v>12986513</v>
      </c>
      <c r="P1864" s="8">
        <v>1.2949999999999999</v>
      </c>
      <c r="Q1864" s="7">
        <v>16817534</v>
      </c>
      <c r="R1864" s="8">
        <v>1.6E-2</v>
      </c>
      <c r="S1864" s="7">
        <v>269080.54399999999</v>
      </c>
      <c r="T1864" s="7">
        <v>180404.54399999999</v>
      </c>
      <c r="U1864" s="9">
        <v>2.034423564436826</v>
      </c>
      <c r="V1864" s="7">
        <v>15607929.752500001</v>
      </c>
      <c r="W1864" s="9">
        <v>1.6013582624835818</v>
      </c>
      <c r="X1864" s="7">
        <v>33950876.103029504</v>
      </c>
      <c r="Y1864" s="7">
        <v>6316010</v>
      </c>
      <c r="Z1864" s="7">
        <v>437771.46</v>
      </c>
      <c r="AA1864" s="7">
        <v>945413.64302950841</v>
      </c>
      <c r="AB1864" s="7">
        <v>26251681</v>
      </c>
      <c r="AC1864" s="7">
        <v>0</v>
      </c>
      <c r="AD1864" s="7">
        <v>18342946.350529503</v>
      </c>
      <c r="AE1864" s="7">
        <v>0</v>
      </c>
      <c r="AF1864" s="7">
        <v>25085531.208500002</v>
      </c>
      <c r="AG1864" s="7">
        <v>269080.54399999999</v>
      </c>
      <c r="AH1864" s="7">
        <v>18342946.350529503</v>
      </c>
      <c r="AI1864" s="7">
        <v>8063808</v>
      </c>
      <c r="AJ1864" s="7">
        <v>44756</v>
      </c>
      <c r="AK1864" s="7">
        <v>6987104</v>
      </c>
      <c r="AL1864" s="7">
        <v>0</v>
      </c>
      <c r="AM1864" s="7">
        <v>314464</v>
      </c>
      <c r="AN1864" s="7">
        <v>0</v>
      </c>
      <c r="AO1864" s="7">
        <v>0</v>
      </c>
      <c r="AP1864" s="7">
        <v>20959233</v>
      </c>
      <c r="AQ1864" s="7">
        <v>974679</v>
      </c>
      <c r="AR1864" s="7">
        <v>9658006</v>
      </c>
      <c r="AS1864" s="7">
        <v>88676</v>
      </c>
      <c r="AT1864" s="7">
        <v>7742552</v>
      </c>
      <c r="AU1864" s="7">
        <v>129788</v>
      </c>
      <c r="AV1864" s="7">
        <v>463619</v>
      </c>
      <c r="AW1864" s="7">
        <v>0</v>
      </c>
      <c r="AX1864" s="7">
        <v>0</v>
      </c>
      <c r="AY1864" s="7">
        <v>23779241</v>
      </c>
      <c r="AZ1864" s="7">
        <v>439551</v>
      </c>
      <c r="BA1864" s="7">
        <v>437771.46</v>
      </c>
      <c r="BB1864" s="7">
        <v>0</v>
      </c>
      <c r="BC1864" s="7">
        <v>55.35</v>
      </c>
      <c r="BD1864" s="7">
        <v>0</v>
      </c>
      <c r="BE1864" s="7">
        <v>9045.44</v>
      </c>
      <c r="BF1864" s="7">
        <v>0</v>
      </c>
      <c r="BG1864" s="7">
        <v>744339.64302950841</v>
      </c>
      <c r="BH1864" s="7">
        <v>8301</v>
      </c>
      <c r="BI1864" s="7">
        <v>201074</v>
      </c>
      <c r="BJ1864" s="7">
        <v>2767419.9075000007</v>
      </c>
      <c r="BK1864" s="7">
        <v>1205217.4466666672</v>
      </c>
      <c r="BL1864" s="7">
        <v>481343.4466666666</v>
      </c>
      <c r="BM1864" s="7">
        <v>5286122.95</v>
      </c>
      <c r="BN1864" s="130">
        <v>0.80400000000000005</v>
      </c>
      <c r="BO1864" s="131">
        <v>3.5250439999999999E-4</v>
      </c>
      <c r="BP1864" s="161">
        <v>8932.6258486880324</v>
      </c>
      <c r="BQ1864" s="162">
        <v>26251681</v>
      </c>
      <c r="BR1864" s="161">
        <v>457824</v>
      </c>
      <c r="BS1864" s="163">
        <v>0</v>
      </c>
      <c r="BT1864" s="163">
        <v>1561698.8969704956</v>
      </c>
      <c r="BU1864" s="161">
        <v>25085531.210000001</v>
      </c>
      <c r="BV1864" s="161">
        <v>269080.53999999998</v>
      </c>
      <c r="BW1864" s="165">
        <v>19904645.246970497</v>
      </c>
      <c r="BX1864" s="161">
        <v>457824</v>
      </c>
    </row>
    <row r="1865" spans="1:76" ht="14.45" x14ac:dyDescent="0.3">
      <c r="A1865" s="164" t="s">
        <v>31</v>
      </c>
      <c r="B1865" s="6" t="s">
        <v>191</v>
      </c>
      <c r="C1865" s="6" t="s">
        <v>141</v>
      </c>
      <c r="D1865" s="6" t="s">
        <v>93</v>
      </c>
      <c r="E1865" s="6" t="s">
        <v>36</v>
      </c>
      <c r="F1865" s="24" t="str">
        <f>+Tabela1[[#This Row],[WK]]&amp;Tabela1[[#This Row],[PK]]&amp;Tabela1[[#This Row],[GK]]</f>
        <v>241712</v>
      </c>
      <c r="G1865" s="6" t="s">
        <v>1773</v>
      </c>
      <c r="H1865" s="7">
        <v>109874290.60599983</v>
      </c>
      <c r="I1865" s="8">
        <v>1.371</v>
      </c>
      <c r="J1865" s="7">
        <v>150637652.41999999</v>
      </c>
      <c r="K1865" s="8">
        <v>7.0000000000000007E-2</v>
      </c>
      <c r="L1865" s="7">
        <v>10544635.669400001</v>
      </c>
      <c r="M1865" s="7">
        <v>6944222.6694000009</v>
      </c>
      <c r="N1865" s="9">
        <v>1.9287294733687499</v>
      </c>
      <c r="O1865" s="7">
        <v>968995</v>
      </c>
      <c r="P1865" s="8">
        <v>1.2949999999999999</v>
      </c>
      <c r="Q1865" s="7">
        <v>1254849</v>
      </c>
      <c r="R1865" s="8">
        <v>1.6E-2</v>
      </c>
      <c r="S1865" s="7">
        <v>20077.583999999999</v>
      </c>
      <c r="T1865" s="7">
        <v>146.58399999999892</v>
      </c>
      <c r="U1865" s="9">
        <v>7.3545732778083853E-3</v>
      </c>
      <c r="V1865" s="7">
        <v>6944369.2534000017</v>
      </c>
      <c r="W1865" s="9">
        <v>1.918151770494738</v>
      </c>
      <c r="X1865" s="7">
        <v>11308973.984999999</v>
      </c>
      <c r="Y1865" s="7">
        <v>810075</v>
      </c>
      <c r="Z1865" s="7">
        <v>93462.985000000001</v>
      </c>
      <c r="AA1865" s="7">
        <v>431214</v>
      </c>
      <c r="AB1865" s="7">
        <v>7671531</v>
      </c>
      <c r="AC1865" s="7">
        <v>2302691</v>
      </c>
      <c r="AD1865" s="7">
        <v>4364604.7315999987</v>
      </c>
      <c r="AE1865" s="7">
        <v>0</v>
      </c>
      <c r="AF1865" s="7">
        <v>10544635.669400001</v>
      </c>
      <c r="AG1865" s="7">
        <v>20077.583999999999</v>
      </c>
      <c r="AH1865" s="7">
        <v>4364604.7315999987</v>
      </c>
      <c r="AI1865" s="7">
        <v>3006111</v>
      </c>
      <c r="AJ1865" s="7">
        <v>17649</v>
      </c>
      <c r="AK1865" s="7">
        <v>3300831</v>
      </c>
      <c r="AL1865" s="7">
        <v>0</v>
      </c>
      <c r="AM1865" s="7">
        <v>282627</v>
      </c>
      <c r="AN1865" s="7">
        <v>0</v>
      </c>
      <c r="AO1865" s="7">
        <v>0</v>
      </c>
      <c r="AP1865" s="7">
        <v>5713581</v>
      </c>
      <c r="AQ1865" s="7">
        <v>397828</v>
      </c>
      <c r="AR1865" s="7">
        <v>3600413</v>
      </c>
      <c r="AS1865" s="7">
        <v>19931</v>
      </c>
      <c r="AT1865" s="7">
        <v>3722829</v>
      </c>
      <c r="AU1865" s="7">
        <v>32522</v>
      </c>
      <c r="AV1865" s="7">
        <v>285253</v>
      </c>
      <c r="AW1865" s="7">
        <v>0</v>
      </c>
      <c r="AX1865" s="7">
        <v>0</v>
      </c>
      <c r="AY1865" s="7">
        <v>6760358</v>
      </c>
      <c r="AZ1865" s="7">
        <v>171928</v>
      </c>
      <c r="BA1865" s="7">
        <v>93462.985000000001</v>
      </c>
      <c r="BB1865" s="7">
        <v>0</v>
      </c>
      <c r="BC1865" s="7">
        <v>32.950000000000003</v>
      </c>
      <c r="BD1865" s="7">
        <v>0</v>
      </c>
      <c r="BE1865" s="7">
        <v>1790.29</v>
      </c>
      <c r="BF1865" s="7">
        <v>0</v>
      </c>
      <c r="BG1865" s="7">
        <v>320594</v>
      </c>
      <c r="BH1865" s="7">
        <v>3507</v>
      </c>
      <c r="BI1865" s="7">
        <v>110620</v>
      </c>
      <c r="BJ1865" s="7">
        <v>1522556.5550000002</v>
      </c>
      <c r="BK1865" s="7">
        <v>435601.20000000019</v>
      </c>
      <c r="BL1865" s="7">
        <v>1549647.8233333332</v>
      </c>
      <c r="BM1865" s="7">
        <v>1248525.7733333334</v>
      </c>
      <c r="BN1865" s="130">
        <v>0.92900000000000005</v>
      </c>
      <c r="BO1865" s="131">
        <v>1.2442240000000001E-4</v>
      </c>
      <c r="BP1865" s="161">
        <v>3152.6326219999987</v>
      </c>
      <c r="BQ1865" s="162">
        <v>7671531</v>
      </c>
      <c r="BR1865" s="161">
        <v>188269</v>
      </c>
      <c r="BS1865" s="163">
        <v>0</v>
      </c>
      <c r="BT1865" s="163">
        <v>852184.97000000067</v>
      </c>
      <c r="BU1865" s="161">
        <v>10544635.67</v>
      </c>
      <c r="BV1865" s="161">
        <v>20077.580000000002</v>
      </c>
      <c r="BW1865" s="165">
        <v>5216789.7000000011</v>
      </c>
      <c r="BX1865" s="161">
        <v>188269</v>
      </c>
    </row>
    <row r="1866" spans="1:76" ht="14.45" x14ac:dyDescent="0.3">
      <c r="A1866" s="164" t="s">
        <v>31</v>
      </c>
      <c r="B1866" s="6" t="s">
        <v>191</v>
      </c>
      <c r="C1866" s="6" t="s">
        <v>141</v>
      </c>
      <c r="D1866" s="6" t="s">
        <v>95</v>
      </c>
      <c r="E1866" s="6" t="s">
        <v>36</v>
      </c>
      <c r="F1866" s="24" t="str">
        <f>+Tabela1[[#This Row],[WK]]&amp;Tabela1[[#This Row],[PK]]&amp;Tabela1[[#This Row],[GK]]</f>
        <v>241713</v>
      </c>
      <c r="G1866" s="6" t="s">
        <v>1774</v>
      </c>
      <c r="H1866" s="7">
        <v>263371616.00519913</v>
      </c>
      <c r="I1866" s="8">
        <v>1.371</v>
      </c>
      <c r="J1866" s="7">
        <v>361082485.55000001</v>
      </c>
      <c r="K1866" s="8">
        <v>7.0000000000000007E-2</v>
      </c>
      <c r="L1866" s="7">
        <v>25275773.988500003</v>
      </c>
      <c r="M1866" s="7">
        <v>15727741.988500003</v>
      </c>
      <c r="N1866" s="9">
        <v>1.6472234266181767</v>
      </c>
      <c r="O1866" s="7">
        <v>1942259</v>
      </c>
      <c r="P1866" s="8">
        <v>1.2949999999999999</v>
      </c>
      <c r="Q1866" s="7">
        <v>2515225</v>
      </c>
      <c r="R1866" s="8">
        <v>1.6E-2</v>
      </c>
      <c r="S1866" s="7">
        <v>40243.599999999999</v>
      </c>
      <c r="T1866" s="7">
        <v>24625.599999999999</v>
      </c>
      <c r="U1866" s="9">
        <v>1.5767447816621845</v>
      </c>
      <c r="V1866" s="7">
        <v>15752367.588500004</v>
      </c>
      <c r="W1866" s="9">
        <v>1.6471083308673995</v>
      </c>
      <c r="X1866" s="7">
        <v>35210199.01906056</v>
      </c>
      <c r="Y1866" s="7">
        <v>5030195</v>
      </c>
      <c r="Z1866" s="7">
        <v>63539.770000000004</v>
      </c>
      <c r="AA1866" s="7">
        <v>1163838.2490605628</v>
      </c>
      <c r="AB1866" s="7">
        <v>28701364</v>
      </c>
      <c r="AC1866" s="7">
        <v>251262</v>
      </c>
      <c r="AD1866" s="7">
        <v>19457831.430560555</v>
      </c>
      <c r="AE1866" s="7">
        <v>0</v>
      </c>
      <c r="AF1866" s="7">
        <v>25275773.988500003</v>
      </c>
      <c r="AG1866" s="7">
        <v>40243.599999999999</v>
      </c>
      <c r="AH1866" s="7">
        <v>19457831.430560555</v>
      </c>
      <c r="AI1866" s="7">
        <v>7971987</v>
      </c>
      <c r="AJ1866" s="7">
        <v>10666</v>
      </c>
      <c r="AK1866" s="7">
        <v>6185149</v>
      </c>
      <c r="AL1866" s="7">
        <v>0</v>
      </c>
      <c r="AM1866" s="7">
        <v>493674</v>
      </c>
      <c r="AN1866" s="7">
        <v>0</v>
      </c>
      <c r="AO1866" s="7">
        <v>0</v>
      </c>
      <c r="AP1866" s="7">
        <v>22166699</v>
      </c>
      <c r="AQ1866" s="7">
        <v>1038331</v>
      </c>
      <c r="AR1866" s="7">
        <v>9548032</v>
      </c>
      <c r="AS1866" s="7">
        <v>15618</v>
      </c>
      <c r="AT1866" s="7">
        <v>7010806</v>
      </c>
      <c r="AU1866" s="7">
        <v>0</v>
      </c>
      <c r="AV1866" s="7">
        <v>883337</v>
      </c>
      <c r="AW1866" s="7">
        <v>0</v>
      </c>
      <c r="AX1866" s="7">
        <v>0</v>
      </c>
      <c r="AY1866" s="7">
        <v>26010002</v>
      </c>
      <c r="AZ1866" s="7">
        <v>455771</v>
      </c>
      <c r="BA1866" s="7">
        <v>63539.770000000004</v>
      </c>
      <c r="BB1866" s="7">
        <v>0</v>
      </c>
      <c r="BC1866" s="7">
        <v>24.04</v>
      </c>
      <c r="BD1866" s="7">
        <v>0</v>
      </c>
      <c r="BE1866" s="7">
        <v>1206.18</v>
      </c>
      <c r="BF1866" s="7">
        <v>0</v>
      </c>
      <c r="BG1866" s="7">
        <v>706320.24906056281</v>
      </c>
      <c r="BH1866" s="7">
        <v>7877</v>
      </c>
      <c r="BI1866" s="7">
        <v>457518</v>
      </c>
      <c r="BJ1866" s="7">
        <v>6296771.6333333347</v>
      </c>
      <c r="BK1866" s="7">
        <v>3921063.8366666678</v>
      </c>
      <c r="BL1866" s="7">
        <v>396725.8833333333</v>
      </c>
      <c r="BM1866" s="7">
        <v>8709379.4199999999</v>
      </c>
      <c r="BN1866" s="130">
        <v>0.82499999999999996</v>
      </c>
      <c r="BO1866" s="131">
        <v>3.1476250000000001E-4</v>
      </c>
      <c r="BP1866" s="161">
        <v>7976.1305181161506</v>
      </c>
      <c r="BQ1866" s="162">
        <v>28701364</v>
      </c>
      <c r="BR1866" s="161">
        <v>406978</v>
      </c>
      <c r="BS1866" s="163">
        <v>0</v>
      </c>
      <c r="BT1866" s="163">
        <v>1556694.5600000024</v>
      </c>
      <c r="BU1866" s="161">
        <v>25275773.989999998</v>
      </c>
      <c r="BV1866" s="161">
        <v>40243.599999999999</v>
      </c>
      <c r="BW1866" s="165">
        <v>21014525.990000002</v>
      </c>
      <c r="BX1866" s="161">
        <v>406978</v>
      </c>
    </row>
    <row r="1867" spans="1:76" ht="14.45" x14ac:dyDescent="0.3">
      <c r="A1867" s="164" t="s">
        <v>31</v>
      </c>
      <c r="B1867" s="6" t="s">
        <v>191</v>
      </c>
      <c r="C1867" s="6" t="s">
        <v>141</v>
      </c>
      <c r="D1867" s="6" t="s">
        <v>97</v>
      </c>
      <c r="E1867" s="6" t="s">
        <v>36</v>
      </c>
      <c r="F1867" s="24" t="str">
        <f>+Tabela1[[#This Row],[WK]]&amp;Tabela1[[#This Row],[PK]]&amp;Tabela1[[#This Row],[GK]]</f>
        <v>241714</v>
      </c>
      <c r="G1867" s="6" t="s">
        <v>1775</v>
      </c>
      <c r="H1867" s="7">
        <v>112430619.60699964</v>
      </c>
      <c r="I1867" s="8">
        <v>1.371</v>
      </c>
      <c r="J1867" s="7">
        <v>154142379.49000001</v>
      </c>
      <c r="K1867" s="8">
        <v>7.0000000000000007E-2</v>
      </c>
      <c r="L1867" s="7">
        <v>10789966.564300003</v>
      </c>
      <c r="M1867" s="7">
        <v>7456683.5643000025</v>
      </c>
      <c r="N1867" s="9">
        <v>2.2370388485766144</v>
      </c>
      <c r="O1867" s="7">
        <v>411437</v>
      </c>
      <c r="P1867" s="8">
        <v>1.2949999999999999</v>
      </c>
      <c r="Q1867" s="7">
        <v>532811</v>
      </c>
      <c r="R1867" s="8">
        <v>1.6E-2</v>
      </c>
      <c r="S1867" s="7">
        <v>8524.9760000000006</v>
      </c>
      <c r="T1867" s="7">
        <v>-111500.024</v>
      </c>
      <c r="U1867" s="9">
        <v>-0.92897333055613418</v>
      </c>
      <c r="V1867" s="7">
        <v>7345183.5403000023</v>
      </c>
      <c r="W1867" s="9">
        <v>2.1269992541354559</v>
      </c>
      <c r="X1867" s="7">
        <v>12674943.957575163</v>
      </c>
      <c r="Y1867" s="7">
        <v>1356927</v>
      </c>
      <c r="Z1867" s="7">
        <v>511998.17</v>
      </c>
      <c r="AA1867" s="7">
        <v>654180.78757516341</v>
      </c>
      <c r="AB1867" s="7">
        <v>6366101</v>
      </c>
      <c r="AC1867" s="7">
        <v>3785737</v>
      </c>
      <c r="AD1867" s="7">
        <v>5329760.4172751606</v>
      </c>
      <c r="AE1867" s="7">
        <v>0</v>
      </c>
      <c r="AF1867" s="7">
        <v>10789966.564300003</v>
      </c>
      <c r="AG1867" s="7">
        <v>8524.9760000000006</v>
      </c>
      <c r="AH1867" s="7">
        <v>5329760.4172751606</v>
      </c>
      <c r="AI1867" s="7">
        <v>2783075</v>
      </c>
      <c r="AJ1867" s="7">
        <v>144307</v>
      </c>
      <c r="AK1867" s="7">
        <v>4630683</v>
      </c>
      <c r="AL1867" s="7">
        <v>0</v>
      </c>
      <c r="AM1867" s="7">
        <v>944994</v>
      </c>
      <c r="AN1867" s="7">
        <v>0</v>
      </c>
      <c r="AO1867" s="7">
        <v>0</v>
      </c>
      <c r="AP1867" s="7">
        <v>5052429</v>
      </c>
      <c r="AQ1867" s="7">
        <v>246653</v>
      </c>
      <c r="AR1867" s="7">
        <v>3333283</v>
      </c>
      <c r="AS1867" s="7">
        <v>120025</v>
      </c>
      <c r="AT1867" s="7">
        <v>5194081</v>
      </c>
      <c r="AU1867" s="7">
        <v>306841</v>
      </c>
      <c r="AV1867" s="7">
        <v>891803</v>
      </c>
      <c r="AW1867" s="7">
        <v>0</v>
      </c>
      <c r="AX1867" s="7">
        <v>0</v>
      </c>
      <c r="AY1867" s="7">
        <v>5780821</v>
      </c>
      <c r="AZ1867" s="7">
        <v>110293</v>
      </c>
      <c r="BA1867" s="7">
        <v>511998.17</v>
      </c>
      <c r="BB1867" s="7">
        <v>0</v>
      </c>
      <c r="BC1867" s="7">
        <v>130.97</v>
      </c>
      <c r="BD1867" s="7">
        <v>0</v>
      </c>
      <c r="BE1867" s="7">
        <v>10137.58</v>
      </c>
      <c r="BF1867" s="7">
        <v>0</v>
      </c>
      <c r="BG1867" s="7">
        <v>373828.78757516335</v>
      </c>
      <c r="BH1867" s="7">
        <v>4169</v>
      </c>
      <c r="BI1867" s="7">
        <v>280352</v>
      </c>
      <c r="BJ1867" s="7">
        <v>3858569.4350000005</v>
      </c>
      <c r="BK1867" s="7">
        <v>1541547.2100000009</v>
      </c>
      <c r="BL1867" s="7">
        <v>1560415.33</v>
      </c>
      <c r="BM1867" s="7">
        <v>6147258.2399999993</v>
      </c>
      <c r="BN1867" s="130">
        <v>0.89700000000000002</v>
      </c>
      <c r="BO1867" s="131">
        <v>1.4393199999999999E-4</v>
      </c>
      <c r="BP1867" s="161">
        <v>3647.8890954655649</v>
      </c>
      <c r="BQ1867" s="162">
        <v>6366101</v>
      </c>
      <c r="BR1867" s="161">
        <v>231419</v>
      </c>
      <c r="BS1867" s="163">
        <v>0</v>
      </c>
      <c r="BT1867" s="163">
        <v>1340314.0424248371</v>
      </c>
      <c r="BU1867" s="161">
        <v>10789966.560000001</v>
      </c>
      <c r="BV1867" s="161">
        <v>8524.98</v>
      </c>
      <c r="BW1867" s="165">
        <v>6670074.4624248371</v>
      </c>
      <c r="BX1867" s="161">
        <v>231419</v>
      </c>
    </row>
    <row r="1868" spans="1:76" ht="14.45" x14ac:dyDescent="0.3">
      <c r="A1868" s="164" t="s">
        <v>31</v>
      </c>
      <c r="B1868" s="6" t="s">
        <v>191</v>
      </c>
      <c r="C1868" s="6" t="s">
        <v>141</v>
      </c>
      <c r="D1868" s="6" t="s">
        <v>130</v>
      </c>
      <c r="E1868" s="6" t="s">
        <v>36</v>
      </c>
      <c r="F1868" s="24" t="str">
        <f>+Tabela1[[#This Row],[WK]]&amp;Tabela1[[#This Row],[PK]]&amp;Tabela1[[#This Row],[GK]]</f>
        <v>241715</v>
      </c>
      <c r="G1868" s="6" t="s">
        <v>1776</v>
      </c>
      <c r="H1868" s="7">
        <v>501399998.4781993</v>
      </c>
      <c r="I1868" s="8">
        <v>1.371</v>
      </c>
      <c r="J1868" s="7">
        <v>687419397.90999997</v>
      </c>
      <c r="K1868" s="8">
        <v>7.0000000000000007E-2</v>
      </c>
      <c r="L1868" s="7">
        <v>48119357.853700005</v>
      </c>
      <c r="M1868" s="7">
        <v>27252459.853700005</v>
      </c>
      <c r="N1868" s="9">
        <v>1.3060139486808247</v>
      </c>
      <c r="O1868" s="7">
        <v>110017012</v>
      </c>
      <c r="P1868" s="8">
        <v>1.2949999999999999</v>
      </c>
      <c r="Q1868" s="7">
        <v>142472031</v>
      </c>
      <c r="R1868" s="8">
        <v>1.6E-2</v>
      </c>
      <c r="S1868" s="7">
        <v>2279552.4960000003</v>
      </c>
      <c r="T1868" s="7">
        <v>1807555.4960000003</v>
      </c>
      <c r="U1868" s="9">
        <v>3.8295910694347639</v>
      </c>
      <c r="V1868" s="7">
        <v>29060015.349700004</v>
      </c>
      <c r="W1868" s="9">
        <v>1.3618331853500383</v>
      </c>
      <c r="X1868" s="7">
        <v>42793269.651938647</v>
      </c>
      <c r="Y1868" s="7">
        <v>2514950</v>
      </c>
      <c r="Z1868" s="7">
        <v>251718.60499999998</v>
      </c>
      <c r="AA1868" s="7">
        <v>2404875.0469386475</v>
      </c>
      <c r="AB1868" s="7">
        <v>34043721</v>
      </c>
      <c r="AC1868" s="7">
        <v>3578005</v>
      </c>
      <c r="AD1868" s="7">
        <v>13733254.302238643</v>
      </c>
      <c r="AE1868" s="7">
        <v>0</v>
      </c>
      <c r="AF1868" s="7">
        <v>48119357.853700005</v>
      </c>
      <c r="AG1868" s="7">
        <v>2279552.4960000003</v>
      </c>
      <c r="AH1868" s="7">
        <v>13733254.302238643</v>
      </c>
      <c r="AI1868" s="7">
        <v>17422505</v>
      </c>
      <c r="AJ1868" s="7">
        <v>466852</v>
      </c>
      <c r="AK1868" s="7">
        <v>7769262</v>
      </c>
      <c r="AL1868" s="7">
        <v>0</v>
      </c>
      <c r="AM1868" s="7">
        <v>713160</v>
      </c>
      <c r="AN1868" s="7">
        <v>0</v>
      </c>
      <c r="AO1868" s="7">
        <v>0</v>
      </c>
      <c r="AP1868" s="7">
        <v>27394829</v>
      </c>
      <c r="AQ1868" s="7">
        <v>1416268</v>
      </c>
      <c r="AR1868" s="7">
        <v>20866898</v>
      </c>
      <c r="AS1868" s="7">
        <v>471997</v>
      </c>
      <c r="AT1868" s="7">
        <v>8391444</v>
      </c>
      <c r="AU1868" s="7">
        <v>0</v>
      </c>
      <c r="AV1868" s="7">
        <v>1195606</v>
      </c>
      <c r="AW1868" s="7">
        <v>0</v>
      </c>
      <c r="AX1868" s="7">
        <v>0</v>
      </c>
      <c r="AY1868" s="7">
        <v>31233363</v>
      </c>
      <c r="AZ1868" s="7">
        <v>590393</v>
      </c>
      <c r="BA1868" s="7">
        <v>251718.60499999998</v>
      </c>
      <c r="BB1868" s="7">
        <v>0</v>
      </c>
      <c r="BC1868" s="7">
        <v>94.52</v>
      </c>
      <c r="BD1868" s="7">
        <v>0</v>
      </c>
      <c r="BE1868" s="7">
        <v>4783.17</v>
      </c>
      <c r="BF1868" s="7">
        <v>0</v>
      </c>
      <c r="BG1868" s="7">
        <v>1293650.0469386475</v>
      </c>
      <c r="BH1868" s="7">
        <v>14427</v>
      </c>
      <c r="BI1868" s="7">
        <v>1111225</v>
      </c>
      <c r="BJ1868" s="7">
        <v>15293830.22583333</v>
      </c>
      <c r="BK1868" s="7">
        <v>8579274.5099999979</v>
      </c>
      <c r="BL1868" s="7">
        <v>9588115.0333333332</v>
      </c>
      <c r="BM1868" s="7">
        <v>7681992.7966666669</v>
      </c>
      <c r="BN1868" s="130">
        <v>0.95</v>
      </c>
      <c r="BO1868" s="131">
        <v>5.5193090000000005E-4</v>
      </c>
      <c r="BP1868" s="161">
        <v>13986.242914293236</v>
      </c>
      <c r="BQ1868" s="162">
        <v>34043721</v>
      </c>
      <c r="BR1868" s="161">
        <v>747492</v>
      </c>
      <c r="BS1868" s="163">
        <v>0</v>
      </c>
      <c r="BT1868" s="163">
        <v>2365028.0700000003</v>
      </c>
      <c r="BU1868" s="161">
        <v>48119357.850000001</v>
      </c>
      <c r="BV1868" s="161">
        <v>2279552.5</v>
      </c>
      <c r="BW1868" s="165">
        <v>16098282.370000001</v>
      </c>
      <c r="BX1868" s="161">
        <v>747492</v>
      </c>
    </row>
    <row r="1869" spans="1:76" ht="14.45" x14ac:dyDescent="0.3">
      <c r="A1869" s="164" t="s">
        <v>31</v>
      </c>
      <c r="B1869" s="6" t="s">
        <v>206</v>
      </c>
      <c r="C1869" s="6" t="s">
        <v>33</v>
      </c>
      <c r="D1869" s="6" t="s">
        <v>33</v>
      </c>
      <c r="E1869" s="6" t="s">
        <v>40</v>
      </c>
      <c r="F1869" s="24" t="str">
        <f>+Tabela1[[#This Row],[WK]]&amp;Tabela1[[#This Row],[PK]]&amp;Tabela1[[#This Row],[GK]]</f>
        <v>260101</v>
      </c>
      <c r="G1869" s="6" t="s">
        <v>1777</v>
      </c>
      <c r="H1869" s="7">
        <v>1056067769.3284044</v>
      </c>
      <c r="I1869" s="8">
        <v>1.371</v>
      </c>
      <c r="J1869" s="7">
        <v>1447868911.75</v>
      </c>
      <c r="K1869" s="8">
        <v>7.0000000000000007E-2</v>
      </c>
      <c r="L1869" s="7">
        <v>101350823.82250001</v>
      </c>
      <c r="M1869" s="7">
        <v>56593126.822500005</v>
      </c>
      <c r="N1869" s="9">
        <v>1.2644333961709424</v>
      </c>
      <c r="O1869" s="7">
        <v>119564575</v>
      </c>
      <c r="P1869" s="8">
        <v>1.2949999999999999</v>
      </c>
      <c r="Q1869" s="7">
        <v>154836125</v>
      </c>
      <c r="R1869" s="8">
        <v>1.6E-2</v>
      </c>
      <c r="S1869" s="7">
        <v>2477378</v>
      </c>
      <c r="T1869" s="7">
        <v>-25503</v>
      </c>
      <c r="U1869" s="9">
        <v>-1.0189457668982264E-2</v>
      </c>
      <c r="V1869" s="7">
        <v>56567623.822500005</v>
      </c>
      <c r="W1869" s="9">
        <v>1.1969304273532162</v>
      </c>
      <c r="X1869" s="7">
        <v>60265093.809825353</v>
      </c>
      <c r="Y1869" s="7">
        <v>0</v>
      </c>
      <c r="Z1869" s="7">
        <v>786371.26500000001</v>
      </c>
      <c r="AA1869" s="7">
        <v>4630196.5448253546</v>
      </c>
      <c r="AB1869" s="7">
        <v>51413596</v>
      </c>
      <c r="AC1869" s="7">
        <v>3434930</v>
      </c>
      <c r="AD1869" s="7">
        <v>3697469.987325348</v>
      </c>
      <c r="AE1869" s="7">
        <v>0</v>
      </c>
      <c r="AF1869" s="7">
        <v>101350823.82250001</v>
      </c>
      <c r="AG1869" s="7">
        <v>2477378</v>
      </c>
      <c r="AH1869" s="7">
        <v>3697469.987325348</v>
      </c>
      <c r="AI1869" s="7">
        <v>37369771</v>
      </c>
      <c r="AJ1869" s="7">
        <v>2689789</v>
      </c>
      <c r="AK1869" s="7">
        <v>6995128</v>
      </c>
      <c r="AL1869" s="7">
        <v>234577</v>
      </c>
      <c r="AM1869" s="7">
        <v>1526093</v>
      </c>
      <c r="AN1869" s="7">
        <v>0</v>
      </c>
      <c r="AO1869" s="7">
        <v>0</v>
      </c>
      <c r="AP1869" s="7">
        <v>40131287</v>
      </c>
      <c r="AQ1869" s="7">
        <v>2991668</v>
      </c>
      <c r="AR1869" s="7">
        <v>44757697</v>
      </c>
      <c r="AS1869" s="7">
        <v>2502881</v>
      </c>
      <c r="AT1869" s="7">
        <v>8010436</v>
      </c>
      <c r="AU1869" s="7">
        <v>230390</v>
      </c>
      <c r="AV1869" s="7">
        <v>1250157</v>
      </c>
      <c r="AW1869" s="7">
        <v>0</v>
      </c>
      <c r="AX1869" s="7">
        <v>0</v>
      </c>
      <c r="AY1869" s="7">
        <v>46834603</v>
      </c>
      <c r="AZ1869" s="7">
        <v>1261885</v>
      </c>
      <c r="BA1869" s="7">
        <v>786371.26500000001</v>
      </c>
      <c r="BB1869" s="7">
        <v>0</v>
      </c>
      <c r="BC1869" s="7">
        <v>0.52</v>
      </c>
      <c r="BD1869" s="7">
        <v>0</v>
      </c>
      <c r="BE1869" s="7">
        <v>3671.51</v>
      </c>
      <c r="BF1869" s="7">
        <v>19854.349999999999</v>
      </c>
      <c r="BG1869" s="7">
        <v>2747179.5448253551</v>
      </c>
      <c r="BH1869" s="7">
        <v>30637</v>
      </c>
      <c r="BI1869" s="7">
        <v>1883017</v>
      </c>
      <c r="BJ1869" s="7">
        <v>25915949.938333333</v>
      </c>
      <c r="BK1869" s="7">
        <v>17620708.240000002</v>
      </c>
      <c r="BL1869" s="7">
        <v>12655688.33</v>
      </c>
      <c r="BM1869" s="7">
        <v>7869590.1333333328</v>
      </c>
      <c r="BN1869" s="130">
        <v>1.0940000000000001</v>
      </c>
      <c r="BO1869" s="131">
        <v>1.0755763000000001E-3</v>
      </c>
      <c r="BP1869" s="161">
        <v>27257.115366913986</v>
      </c>
      <c r="BQ1869" s="162">
        <v>51413596</v>
      </c>
      <c r="BR1869" s="161">
        <v>1613012</v>
      </c>
      <c r="BS1869" s="163">
        <v>0</v>
      </c>
      <c r="BT1869" s="163">
        <v>2935389.1901746392</v>
      </c>
      <c r="BU1869" s="161">
        <v>101350823.81999999</v>
      </c>
      <c r="BV1869" s="161">
        <v>2477378</v>
      </c>
      <c r="BW1869" s="165">
        <v>6632859.1801746394</v>
      </c>
      <c r="BX1869" s="161">
        <v>1613012</v>
      </c>
    </row>
    <row r="1870" spans="1:76" ht="14.45" x14ac:dyDescent="0.3">
      <c r="A1870" s="164" t="s">
        <v>31</v>
      </c>
      <c r="B1870" s="6" t="s">
        <v>206</v>
      </c>
      <c r="C1870" s="6" t="s">
        <v>33</v>
      </c>
      <c r="D1870" s="6" t="s">
        <v>32</v>
      </c>
      <c r="E1870" s="6" t="s">
        <v>36</v>
      </c>
      <c r="F1870" s="24" t="str">
        <f>+Tabela1[[#This Row],[WK]]&amp;Tabela1[[#This Row],[PK]]&amp;Tabela1[[#This Row],[GK]]</f>
        <v>260102</v>
      </c>
      <c r="G1870" s="6" t="s">
        <v>1778</v>
      </c>
      <c r="H1870" s="7">
        <v>89367664.571199864</v>
      </c>
      <c r="I1870" s="8">
        <v>1.371</v>
      </c>
      <c r="J1870" s="7">
        <v>122523068.13</v>
      </c>
      <c r="K1870" s="8">
        <v>7.0000000000000007E-2</v>
      </c>
      <c r="L1870" s="7">
        <v>8576614.7691000011</v>
      </c>
      <c r="M1870" s="7">
        <v>5989928.7691000011</v>
      </c>
      <c r="N1870" s="9">
        <v>2.3156768038718272</v>
      </c>
      <c r="O1870" s="7">
        <v>766741</v>
      </c>
      <c r="P1870" s="8">
        <v>1.2949999999999999</v>
      </c>
      <c r="Q1870" s="7">
        <v>992930</v>
      </c>
      <c r="R1870" s="8">
        <v>1.6E-2</v>
      </c>
      <c r="S1870" s="7">
        <v>15886.880000000001</v>
      </c>
      <c r="T1870" s="7">
        <v>-83489.119999999995</v>
      </c>
      <c r="U1870" s="9">
        <v>-0.84013363387538231</v>
      </c>
      <c r="V1870" s="7">
        <v>5906439.6491000019</v>
      </c>
      <c r="W1870" s="9">
        <v>2.1989215621605167</v>
      </c>
      <c r="X1870" s="7">
        <v>19822597.654323563</v>
      </c>
      <c r="Y1870" s="7">
        <v>9992165</v>
      </c>
      <c r="Z1870" s="7">
        <v>300903.05</v>
      </c>
      <c r="AA1870" s="7">
        <v>465641.60432356008</v>
      </c>
      <c r="AB1870" s="7">
        <v>9063888</v>
      </c>
      <c r="AC1870" s="7">
        <v>0</v>
      </c>
      <c r="AD1870" s="7">
        <v>13916158.005223561</v>
      </c>
      <c r="AE1870" s="7">
        <v>0</v>
      </c>
      <c r="AF1870" s="7">
        <v>8576614.7691000011</v>
      </c>
      <c r="AG1870" s="7">
        <v>15886.880000000001</v>
      </c>
      <c r="AH1870" s="7">
        <v>13916158.005223561</v>
      </c>
      <c r="AI1870" s="7">
        <v>2159715</v>
      </c>
      <c r="AJ1870" s="7">
        <v>183075</v>
      </c>
      <c r="AK1870" s="7">
        <v>6386809</v>
      </c>
      <c r="AL1870" s="7">
        <v>0</v>
      </c>
      <c r="AM1870" s="7">
        <v>159085</v>
      </c>
      <c r="AN1870" s="7">
        <v>0</v>
      </c>
      <c r="AO1870" s="7">
        <v>0</v>
      </c>
      <c r="AP1870" s="7">
        <v>7184193</v>
      </c>
      <c r="AQ1870" s="7">
        <v>334176</v>
      </c>
      <c r="AR1870" s="7">
        <v>2586686</v>
      </c>
      <c r="AS1870" s="7">
        <v>99376</v>
      </c>
      <c r="AT1870" s="7">
        <v>7302985</v>
      </c>
      <c r="AU1870" s="7">
        <v>282764</v>
      </c>
      <c r="AV1870" s="7">
        <v>261954</v>
      </c>
      <c r="AW1870" s="7">
        <v>0</v>
      </c>
      <c r="AX1870" s="7">
        <v>0</v>
      </c>
      <c r="AY1870" s="7">
        <v>8385593</v>
      </c>
      <c r="AZ1870" s="7">
        <v>155708</v>
      </c>
      <c r="BA1870" s="7">
        <v>300903.05</v>
      </c>
      <c r="BB1870" s="7">
        <v>0</v>
      </c>
      <c r="BC1870" s="7">
        <v>0</v>
      </c>
      <c r="BD1870" s="7">
        <v>0</v>
      </c>
      <c r="BE1870" s="7">
        <v>167.86</v>
      </c>
      <c r="BF1870" s="7">
        <v>9454.76</v>
      </c>
      <c r="BG1870" s="7">
        <v>378760.60432356008</v>
      </c>
      <c r="BH1870" s="7">
        <v>4224</v>
      </c>
      <c r="BI1870" s="7">
        <v>86881</v>
      </c>
      <c r="BJ1870" s="7">
        <v>1195788.1174999999</v>
      </c>
      <c r="BK1870" s="7">
        <v>741228.14999999991</v>
      </c>
      <c r="BL1870" s="7">
        <v>152629.44333333333</v>
      </c>
      <c r="BM1870" s="7">
        <v>1512980.9833333334</v>
      </c>
      <c r="BN1870" s="130">
        <v>0.5</v>
      </c>
      <c r="BO1870" s="131">
        <v>1.9035060000000001E-4</v>
      </c>
      <c r="BP1870" s="161">
        <v>4823.4978961161514</v>
      </c>
      <c r="BQ1870" s="162">
        <v>9063888</v>
      </c>
      <c r="BR1870" s="161">
        <v>225227</v>
      </c>
      <c r="BS1870" s="163">
        <v>892331.4943235633</v>
      </c>
      <c r="BT1870" s="163">
        <v>0</v>
      </c>
      <c r="BU1870" s="161">
        <v>8576614.7699999996</v>
      </c>
      <c r="BV1870" s="161">
        <v>15886.88</v>
      </c>
      <c r="BW1870" s="165">
        <v>13023826.51</v>
      </c>
      <c r="BX1870" s="161">
        <v>225227</v>
      </c>
    </row>
    <row r="1871" spans="1:76" ht="14.45" x14ac:dyDescent="0.3">
      <c r="A1871" s="164" t="s">
        <v>31</v>
      </c>
      <c r="B1871" s="6" t="s">
        <v>206</v>
      </c>
      <c r="C1871" s="6" t="s">
        <v>33</v>
      </c>
      <c r="D1871" s="6" t="s">
        <v>37</v>
      </c>
      <c r="E1871" s="6" t="s">
        <v>40</v>
      </c>
      <c r="F1871" s="24" t="str">
        <f>+Tabela1[[#This Row],[WK]]&amp;Tabela1[[#This Row],[PK]]&amp;Tabela1[[#This Row],[GK]]</f>
        <v>260103</v>
      </c>
      <c r="G1871" s="6" t="s">
        <v>1779</v>
      </c>
      <c r="H1871" s="7">
        <v>103770746.75599958</v>
      </c>
      <c r="I1871" s="8">
        <v>1.371</v>
      </c>
      <c r="J1871" s="7">
        <v>142269693.81</v>
      </c>
      <c r="K1871" s="8">
        <v>7.0000000000000007E-2</v>
      </c>
      <c r="L1871" s="7">
        <v>9958878.5667000003</v>
      </c>
      <c r="M1871" s="7">
        <v>6618218.5667000003</v>
      </c>
      <c r="N1871" s="9">
        <v>1.9811110878389302</v>
      </c>
      <c r="O1871" s="7">
        <v>340246</v>
      </c>
      <c r="P1871" s="8">
        <v>1.2949999999999999</v>
      </c>
      <c r="Q1871" s="7">
        <v>440619</v>
      </c>
      <c r="R1871" s="8">
        <v>1.6E-2</v>
      </c>
      <c r="S1871" s="7">
        <v>7049.9040000000005</v>
      </c>
      <c r="T1871" s="7">
        <v>-44028.095999999998</v>
      </c>
      <c r="U1871" s="9">
        <v>-0.86197768119346874</v>
      </c>
      <c r="V1871" s="7">
        <v>6574190.4706999995</v>
      </c>
      <c r="W1871" s="9">
        <v>1.9382954906009837</v>
      </c>
      <c r="X1871" s="7">
        <v>16943742.940843198</v>
      </c>
      <c r="Y1871" s="7">
        <v>6918496</v>
      </c>
      <c r="Z1871" s="7">
        <v>409809.61499999999</v>
      </c>
      <c r="AA1871" s="7">
        <v>724556.32584319951</v>
      </c>
      <c r="AB1871" s="7">
        <v>7951707</v>
      </c>
      <c r="AC1871" s="7">
        <v>939174</v>
      </c>
      <c r="AD1871" s="7">
        <v>10369552.470143199</v>
      </c>
      <c r="AE1871" s="7">
        <v>0</v>
      </c>
      <c r="AF1871" s="7">
        <v>9958878.5667000003</v>
      </c>
      <c r="AG1871" s="7">
        <v>7049.9040000000005</v>
      </c>
      <c r="AH1871" s="7">
        <v>10369552.470143199</v>
      </c>
      <c r="AI1871" s="7">
        <v>2789234</v>
      </c>
      <c r="AJ1871" s="7">
        <v>53766</v>
      </c>
      <c r="AK1871" s="7">
        <v>7606619</v>
      </c>
      <c r="AL1871" s="7">
        <v>0</v>
      </c>
      <c r="AM1871" s="7">
        <v>365490</v>
      </c>
      <c r="AN1871" s="7">
        <v>0</v>
      </c>
      <c r="AO1871" s="7">
        <v>0</v>
      </c>
      <c r="AP1871" s="7">
        <v>6656191</v>
      </c>
      <c r="AQ1871" s="7">
        <v>314284</v>
      </c>
      <c r="AR1871" s="7">
        <v>3340660</v>
      </c>
      <c r="AS1871" s="7">
        <v>51078</v>
      </c>
      <c r="AT1871" s="7">
        <v>8292708</v>
      </c>
      <c r="AU1871" s="7">
        <v>27072</v>
      </c>
      <c r="AV1871" s="7">
        <v>706364</v>
      </c>
      <c r="AW1871" s="7">
        <v>0</v>
      </c>
      <c r="AX1871" s="7">
        <v>0</v>
      </c>
      <c r="AY1871" s="7">
        <v>7293162</v>
      </c>
      <c r="AZ1871" s="7">
        <v>128135</v>
      </c>
      <c r="BA1871" s="7">
        <v>409809.61499999999</v>
      </c>
      <c r="BB1871" s="7">
        <v>0</v>
      </c>
      <c r="BC1871" s="7">
        <v>0</v>
      </c>
      <c r="BD1871" s="7">
        <v>0.82</v>
      </c>
      <c r="BE1871" s="7">
        <v>3128.55</v>
      </c>
      <c r="BF1871" s="7">
        <v>8524.3799999999992</v>
      </c>
      <c r="BG1871" s="7">
        <v>488156.32584319951</v>
      </c>
      <c r="BH1871" s="7">
        <v>5444</v>
      </c>
      <c r="BI1871" s="7">
        <v>236400</v>
      </c>
      <c r="BJ1871" s="7">
        <v>3253503.2741666674</v>
      </c>
      <c r="BK1871" s="7">
        <v>778575.68666666793</v>
      </c>
      <c r="BL1871" s="7">
        <v>2858794.6833333331</v>
      </c>
      <c r="BM1871" s="7">
        <v>4182120.9833333329</v>
      </c>
      <c r="BN1871" s="130">
        <v>0.64500000000000002</v>
      </c>
      <c r="BO1871" s="131">
        <v>1.922808E-4</v>
      </c>
      <c r="BP1871" s="161">
        <v>4872.5232843986014</v>
      </c>
      <c r="BQ1871" s="162">
        <v>7951707</v>
      </c>
      <c r="BR1871" s="161">
        <v>294961</v>
      </c>
      <c r="BS1871" s="163">
        <v>0</v>
      </c>
      <c r="BT1871" s="163">
        <v>1298658.6000000015</v>
      </c>
      <c r="BU1871" s="161">
        <v>9958878.5700000003</v>
      </c>
      <c r="BV1871" s="161">
        <v>7049.9</v>
      </c>
      <c r="BW1871" s="165">
        <v>11668211.070000002</v>
      </c>
      <c r="BX1871" s="161">
        <v>294961</v>
      </c>
    </row>
    <row r="1872" spans="1:76" ht="14.45" x14ac:dyDescent="0.3">
      <c r="A1872" s="164" t="s">
        <v>31</v>
      </c>
      <c r="B1872" s="6" t="s">
        <v>206</v>
      </c>
      <c r="C1872" s="6" t="s">
        <v>33</v>
      </c>
      <c r="D1872" s="6" t="s">
        <v>39</v>
      </c>
      <c r="E1872" s="6" t="s">
        <v>40</v>
      </c>
      <c r="F1872" s="24" t="str">
        <f>+Tabela1[[#This Row],[WK]]&amp;Tabela1[[#This Row],[PK]]&amp;Tabela1[[#This Row],[GK]]</f>
        <v>260104</v>
      </c>
      <c r="G1872" s="6" t="s">
        <v>1780</v>
      </c>
      <c r="H1872" s="7">
        <v>146113186.02219924</v>
      </c>
      <c r="I1872" s="8">
        <v>1.371</v>
      </c>
      <c r="J1872" s="7">
        <v>200321178.03999999</v>
      </c>
      <c r="K1872" s="8">
        <v>7.0000000000000007E-2</v>
      </c>
      <c r="L1872" s="7">
        <v>14022482.4628</v>
      </c>
      <c r="M1872" s="7">
        <v>8244749.4627999999</v>
      </c>
      <c r="N1872" s="9">
        <v>1.4269869277102283</v>
      </c>
      <c r="O1872" s="7">
        <v>5888904</v>
      </c>
      <c r="P1872" s="8">
        <v>1.2949999999999999</v>
      </c>
      <c r="Q1872" s="7">
        <v>7626131</v>
      </c>
      <c r="R1872" s="8">
        <v>1.6E-2</v>
      </c>
      <c r="S1872" s="7">
        <v>122018.09600000001</v>
      </c>
      <c r="T1872" s="7">
        <v>56717.096000000005</v>
      </c>
      <c r="U1872" s="9">
        <v>0.86854865928546277</v>
      </c>
      <c r="V1872" s="7">
        <v>8301466.5588000007</v>
      </c>
      <c r="W1872" s="9">
        <v>1.4207458931096415</v>
      </c>
      <c r="X1872" s="7">
        <v>23553234.921353333</v>
      </c>
      <c r="Y1872" s="7">
        <v>9113269</v>
      </c>
      <c r="Z1872" s="7">
        <v>400068.48500000004</v>
      </c>
      <c r="AA1872" s="7">
        <v>898688.43635333155</v>
      </c>
      <c r="AB1872" s="7">
        <v>13141209</v>
      </c>
      <c r="AC1872" s="7">
        <v>0</v>
      </c>
      <c r="AD1872" s="7">
        <v>15251768.362553332</v>
      </c>
      <c r="AE1872" s="7">
        <v>0</v>
      </c>
      <c r="AF1872" s="7">
        <v>14022482.4628</v>
      </c>
      <c r="AG1872" s="7">
        <v>122018.09600000001</v>
      </c>
      <c r="AH1872" s="7">
        <v>15251768.362553332</v>
      </c>
      <c r="AI1872" s="7">
        <v>4824032</v>
      </c>
      <c r="AJ1872" s="7">
        <v>40323</v>
      </c>
      <c r="AK1872" s="7">
        <v>8185067</v>
      </c>
      <c r="AL1872" s="7">
        <v>0</v>
      </c>
      <c r="AM1872" s="7">
        <v>439712</v>
      </c>
      <c r="AN1872" s="7">
        <v>0</v>
      </c>
      <c r="AO1872" s="7">
        <v>0</v>
      </c>
      <c r="AP1872" s="7">
        <v>10092929</v>
      </c>
      <c r="AQ1872" s="7">
        <v>624590</v>
      </c>
      <c r="AR1872" s="7">
        <v>5777733</v>
      </c>
      <c r="AS1872" s="7">
        <v>65301</v>
      </c>
      <c r="AT1872" s="7">
        <v>9286749</v>
      </c>
      <c r="AU1872" s="7">
        <v>0</v>
      </c>
      <c r="AV1872" s="7">
        <v>280497</v>
      </c>
      <c r="AW1872" s="7">
        <v>0</v>
      </c>
      <c r="AX1872" s="7">
        <v>0</v>
      </c>
      <c r="AY1872" s="7">
        <v>11884619</v>
      </c>
      <c r="AZ1872" s="7">
        <v>259514</v>
      </c>
      <c r="BA1872" s="7">
        <v>400068.48500000004</v>
      </c>
      <c r="BB1872" s="7">
        <v>0</v>
      </c>
      <c r="BC1872" s="7">
        <v>0</v>
      </c>
      <c r="BD1872" s="7">
        <v>0.73</v>
      </c>
      <c r="BE1872" s="7">
        <v>931.47</v>
      </c>
      <c r="BF1872" s="7">
        <v>11506.04</v>
      </c>
      <c r="BG1872" s="7">
        <v>616382.43635333155</v>
      </c>
      <c r="BH1872" s="7">
        <v>6874</v>
      </c>
      <c r="BI1872" s="7">
        <v>282306</v>
      </c>
      <c r="BJ1872" s="7">
        <v>3885336.6708333334</v>
      </c>
      <c r="BK1872" s="7">
        <v>2365628.3400000003</v>
      </c>
      <c r="BL1872" s="7">
        <v>1766074.6866666668</v>
      </c>
      <c r="BM1872" s="7">
        <v>2546683.9499999997</v>
      </c>
      <c r="BN1872" s="130">
        <v>0.64900000000000002</v>
      </c>
      <c r="BO1872" s="131">
        <v>2.5640960000000002E-4</v>
      </c>
      <c r="BP1872" s="161">
        <v>6497.3647246169448</v>
      </c>
      <c r="BQ1872" s="162">
        <v>13141209</v>
      </c>
      <c r="BR1872" s="161">
        <v>373073</v>
      </c>
      <c r="BS1872" s="163">
        <v>0</v>
      </c>
      <c r="BT1872" s="163">
        <v>531217.0786466673</v>
      </c>
      <c r="BU1872" s="161">
        <v>14022482.460000001</v>
      </c>
      <c r="BV1872" s="161">
        <v>122018.1</v>
      </c>
      <c r="BW1872" s="165">
        <v>15782985.438646667</v>
      </c>
      <c r="BX1872" s="161">
        <v>373073</v>
      </c>
    </row>
    <row r="1873" spans="1:76" ht="14.45" x14ac:dyDescent="0.3">
      <c r="A1873" s="164" t="s">
        <v>31</v>
      </c>
      <c r="B1873" s="6" t="s">
        <v>206</v>
      </c>
      <c r="C1873" s="6" t="s">
        <v>33</v>
      </c>
      <c r="D1873" s="6" t="s">
        <v>42</v>
      </c>
      <c r="E1873" s="6" t="s">
        <v>36</v>
      </c>
      <c r="F1873" s="24" t="str">
        <f>+Tabela1[[#This Row],[WK]]&amp;Tabela1[[#This Row],[PK]]&amp;Tabela1[[#This Row],[GK]]</f>
        <v>260105</v>
      </c>
      <c r="G1873" s="6" t="s">
        <v>1781</v>
      </c>
      <c r="H1873" s="7">
        <v>108113901.60979937</v>
      </c>
      <c r="I1873" s="8">
        <v>1.371</v>
      </c>
      <c r="J1873" s="7">
        <v>148224159.10999998</v>
      </c>
      <c r="K1873" s="8">
        <v>7.0000000000000007E-2</v>
      </c>
      <c r="L1873" s="7">
        <v>10375691.137700001</v>
      </c>
      <c r="M1873" s="7">
        <v>6162009.1377000008</v>
      </c>
      <c r="N1873" s="9">
        <v>1.4623811520897876</v>
      </c>
      <c r="O1873" s="7">
        <v>42724642</v>
      </c>
      <c r="P1873" s="8">
        <v>1.2949999999999999</v>
      </c>
      <c r="Q1873" s="7">
        <v>55328411</v>
      </c>
      <c r="R1873" s="8">
        <v>1.6E-2</v>
      </c>
      <c r="S1873" s="7">
        <v>885254.576</v>
      </c>
      <c r="T1873" s="7">
        <v>515209.576</v>
      </c>
      <c r="U1873" s="9">
        <v>1.39228898106987</v>
      </c>
      <c r="V1873" s="7">
        <v>6677218.7137000002</v>
      </c>
      <c r="W1873" s="9">
        <v>1.4567226001243094</v>
      </c>
      <c r="X1873" s="7">
        <v>14410648.605603805</v>
      </c>
      <c r="Y1873" s="7">
        <v>4184918</v>
      </c>
      <c r="Z1873" s="7">
        <v>287689.14500000002</v>
      </c>
      <c r="AA1873" s="7">
        <v>803430.46060380549</v>
      </c>
      <c r="AB1873" s="7">
        <v>8164584</v>
      </c>
      <c r="AC1873" s="7">
        <v>970027</v>
      </c>
      <c r="AD1873" s="7">
        <v>7733429.8919038037</v>
      </c>
      <c r="AE1873" s="7">
        <v>0</v>
      </c>
      <c r="AF1873" s="7">
        <v>10375691.137700001</v>
      </c>
      <c r="AG1873" s="7">
        <v>885254.576</v>
      </c>
      <c r="AH1873" s="7">
        <v>7733429.8919038037</v>
      </c>
      <c r="AI1873" s="7">
        <v>3518151</v>
      </c>
      <c r="AJ1873" s="7">
        <v>320764</v>
      </c>
      <c r="AK1873" s="7">
        <v>5219444</v>
      </c>
      <c r="AL1873" s="7">
        <v>0</v>
      </c>
      <c r="AM1873" s="7">
        <v>1350112</v>
      </c>
      <c r="AN1873" s="7">
        <v>0</v>
      </c>
      <c r="AO1873" s="7">
        <v>0</v>
      </c>
      <c r="AP1873" s="7">
        <v>6085016</v>
      </c>
      <c r="AQ1873" s="7">
        <v>489329</v>
      </c>
      <c r="AR1873" s="7">
        <v>4213682</v>
      </c>
      <c r="AS1873" s="7">
        <v>370045</v>
      </c>
      <c r="AT1873" s="7">
        <v>6055499</v>
      </c>
      <c r="AU1873" s="7">
        <v>86561</v>
      </c>
      <c r="AV1873" s="7">
        <v>582708</v>
      </c>
      <c r="AW1873" s="7">
        <v>0</v>
      </c>
      <c r="AX1873" s="7">
        <v>0</v>
      </c>
      <c r="AY1873" s="7">
        <v>7032039</v>
      </c>
      <c r="AZ1873" s="7">
        <v>204367</v>
      </c>
      <c r="BA1873" s="7">
        <v>287689.14500000002</v>
      </c>
      <c r="BB1873" s="7">
        <v>0</v>
      </c>
      <c r="BC1873" s="7">
        <v>0</v>
      </c>
      <c r="BD1873" s="7">
        <v>0</v>
      </c>
      <c r="BE1873" s="7">
        <v>1566.93</v>
      </c>
      <c r="BF1873" s="7">
        <v>6929.9</v>
      </c>
      <c r="BG1873" s="7">
        <v>436686.46060380549</v>
      </c>
      <c r="BH1873" s="7">
        <v>4870</v>
      </c>
      <c r="BI1873" s="7">
        <v>366744</v>
      </c>
      <c r="BJ1873" s="7">
        <v>5047417.227500001</v>
      </c>
      <c r="BK1873" s="7">
        <v>866487.03000000073</v>
      </c>
      <c r="BL1873" s="7">
        <v>7317752.3099999996</v>
      </c>
      <c r="BM1873" s="7">
        <v>2088216.17</v>
      </c>
      <c r="BN1873" s="130">
        <v>0.749</v>
      </c>
      <c r="BO1873" s="131">
        <v>1.7345629999999999E-4</v>
      </c>
      <c r="BP1873" s="161">
        <v>4395.276137240875</v>
      </c>
      <c r="BQ1873" s="162">
        <v>8164584</v>
      </c>
      <c r="BR1873" s="161">
        <v>261411</v>
      </c>
      <c r="BS1873" s="163">
        <v>0</v>
      </c>
      <c r="BT1873" s="163">
        <v>1311936.3943961971</v>
      </c>
      <c r="BU1873" s="161">
        <v>10375691.140000001</v>
      </c>
      <c r="BV1873" s="161">
        <v>885254.58</v>
      </c>
      <c r="BW1873" s="165">
        <v>9045366.2843961976</v>
      </c>
      <c r="BX1873" s="161">
        <v>261411</v>
      </c>
    </row>
    <row r="1874" spans="1:76" ht="14.45" x14ac:dyDescent="0.3">
      <c r="A1874" s="164" t="s">
        <v>31</v>
      </c>
      <c r="B1874" s="6" t="s">
        <v>206</v>
      </c>
      <c r="C1874" s="6" t="s">
        <v>33</v>
      </c>
      <c r="D1874" s="6" t="s">
        <v>44</v>
      </c>
      <c r="E1874" s="6" t="s">
        <v>40</v>
      </c>
      <c r="F1874" s="24" t="str">
        <f>+Tabela1[[#This Row],[WK]]&amp;Tabela1[[#This Row],[PK]]&amp;Tabela1[[#This Row],[GK]]</f>
        <v>260106</v>
      </c>
      <c r="G1874" s="6" t="s">
        <v>1782</v>
      </c>
      <c r="H1874" s="7">
        <v>165313141.85259926</v>
      </c>
      <c r="I1874" s="8">
        <v>1.371</v>
      </c>
      <c r="J1874" s="7">
        <v>226644317.47</v>
      </c>
      <c r="K1874" s="8">
        <v>7.0000000000000007E-2</v>
      </c>
      <c r="L1874" s="7">
        <v>15865102.222900001</v>
      </c>
      <c r="M1874" s="7">
        <v>9701561.2229000013</v>
      </c>
      <c r="N1874" s="9">
        <v>1.5740239616966938</v>
      </c>
      <c r="O1874" s="7">
        <v>4799029</v>
      </c>
      <c r="P1874" s="8">
        <v>1.2949999999999999</v>
      </c>
      <c r="Q1874" s="7">
        <v>6214743</v>
      </c>
      <c r="R1874" s="8">
        <v>1.6E-2</v>
      </c>
      <c r="S1874" s="7">
        <v>99435.888000000006</v>
      </c>
      <c r="T1874" s="7">
        <v>61736.888000000006</v>
      </c>
      <c r="U1874" s="9">
        <v>1.6376266744475982</v>
      </c>
      <c r="V1874" s="7">
        <v>9763298.1109000016</v>
      </c>
      <c r="W1874" s="9">
        <v>1.5744106196341379</v>
      </c>
      <c r="X1874" s="7">
        <v>20393212.299195532</v>
      </c>
      <c r="Y1874" s="7">
        <v>4137984</v>
      </c>
      <c r="Z1874" s="7">
        <v>398372.32</v>
      </c>
      <c r="AA1874" s="7">
        <v>1354862.979195531</v>
      </c>
      <c r="AB1874" s="7">
        <v>10450697</v>
      </c>
      <c r="AC1874" s="7">
        <v>4051296</v>
      </c>
      <c r="AD1874" s="7">
        <v>10629914.18829553</v>
      </c>
      <c r="AE1874" s="7">
        <v>0</v>
      </c>
      <c r="AF1874" s="7">
        <v>15865102.222900001</v>
      </c>
      <c r="AG1874" s="7">
        <v>99435.888000000006</v>
      </c>
      <c r="AH1874" s="7">
        <v>10629914.18829553</v>
      </c>
      <c r="AI1874" s="7">
        <v>5146157</v>
      </c>
      <c r="AJ1874" s="7">
        <v>14221</v>
      </c>
      <c r="AK1874" s="7">
        <v>8621295</v>
      </c>
      <c r="AL1874" s="7">
        <v>0</v>
      </c>
      <c r="AM1874" s="7">
        <v>268460</v>
      </c>
      <c r="AN1874" s="7">
        <v>0</v>
      </c>
      <c r="AO1874" s="7">
        <v>0</v>
      </c>
      <c r="AP1874" s="7">
        <v>7961195</v>
      </c>
      <c r="AQ1874" s="7">
        <v>588786</v>
      </c>
      <c r="AR1874" s="7">
        <v>6163541</v>
      </c>
      <c r="AS1874" s="7">
        <v>37699</v>
      </c>
      <c r="AT1874" s="7">
        <v>9412927</v>
      </c>
      <c r="AU1874" s="7">
        <v>0</v>
      </c>
      <c r="AV1874" s="7">
        <v>950293</v>
      </c>
      <c r="AW1874" s="7">
        <v>0</v>
      </c>
      <c r="AX1874" s="7">
        <v>0</v>
      </c>
      <c r="AY1874" s="7">
        <v>9137846</v>
      </c>
      <c r="AZ1874" s="7">
        <v>244916</v>
      </c>
      <c r="BA1874" s="7">
        <v>398372.32</v>
      </c>
      <c r="BB1874" s="7">
        <v>0</v>
      </c>
      <c r="BC1874" s="7">
        <v>0</v>
      </c>
      <c r="BD1874" s="7">
        <v>0</v>
      </c>
      <c r="BE1874" s="7">
        <v>534.28</v>
      </c>
      <c r="BF1874" s="7">
        <v>12049.3</v>
      </c>
      <c r="BG1874" s="7">
        <v>634136.97919553088</v>
      </c>
      <c r="BH1874" s="7">
        <v>7072</v>
      </c>
      <c r="BI1874" s="7">
        <v>720726</v>
      </c>
      <c r="BJ1874" s="7">
        <v>9919361.6274999995</v>
      </c>
      <c r="BK1874" s="7">
        <v>8162884.9533333322</v>
      </c>
      <c r="BL1874" s="7">
        <v>1364945.2633333334</v>
      </c>
      <c r="BM1874" s="7">
        <v>4296016.1700000009</v>
      </c>
      <c r="BN1874" s="130">
        <v>0.80200000000000005</v>
      </c>
      <c r="BO1874" s="131">
        <v>2.2826899999999999E-4</v>
      </c>
      <c r="BP1874" s="161">
        <v>5784.9958173290997</v>
      </c>
      <c r="BQ1874" s="162">
        <v>10450697</v>
      </c>
      <c r="BR1874" s="161">
        <v>383919</v>
      </c>
      <c r="BS1874" s="163">
        <v>0</v>
      </c>
      <c r="BT1874" s="163">
        <v>1736688.5899999999</v>
      </c>
      <c r="BU1874" s="161">
        <v>15865102.220000001</v>
      </c>
      <c r="BV1874" s="161">
        <v>99435.89</v>
      </c>
      <c r="BW1874" s="165">
        <v>12366602.779999999</v>
      </c>
      <c r="BX1874" s="161">
        <v>383919</v>
      </c>
    </row>
    <row r="1875" spans="1:76" ht="14.45" x14ac:dyDescent="0.3">
      <c r="A1875" s="164" t="s">
        <v>31</v>
      </c>
      <c r="B1875" s="6" t="s">
        <v>206</v>
      </c>
      <c r="C1875" s="6" t="s">
        <v>33</v>
      </c>
      <c r="D1875" s="6" t="s">
        <v>51</v>
      </c>
      <c r="E1875" s="6" t="s">
        <v>36</v>
      </c>
      <c r="F1875" s="24" t="str">
        <f>+Tabela1[[#This Row],[WK]]&amp;Tabela1[[#This Row],[PK]]&amp;Tabela1[[#This Row],[GK]]</f>
        <v>260107</v>
      </c>
      <c r="G1875" s="6" t="s">
        <v>1783</v>
      </c>
      <c r="H1875" s="7">
        <v>84372044.637599841</v>
      </c>
      <c r="I1875" s="8">
        <v>1.371</v>
      </c>
      <c r="J1875" s="7">
        <v>115674073.19999999</v>
      </c>
      <c r="K1875" s="8">
        <v>7.0000000000000007E-2</v>
      </c>
      <c r="L1875" s="7">
        <v>8097185.1239999998</v>
      </c>
      <c r="M1875" s="7">
        <v>5452347.1239999998</v>
      </c>
      <c r="N1875" s="9">
        <v>2.0615051371766437</v>
      </c>
      <c r="O1875" s="7">
        <v>2207871</v>
      </c>
      <c r="P1875" s="8">
        <v>1.2949999999999999</v>
      </c>
      <c r="Q1875" s="7">
        <v>2859193</v>
      </c>
      <c r="R1875" s="8">
        <v>1.6E-2</v>
      </c>
      <c r="S1875" s="7">
        <v>45747.088000000003</v>
      </c>
      <c r="T1875" s="7">
        <v>-30181.911999999997</v>
      </c>
      <c r="U1875" s="9">
        <v>-0.39750177139169485</v>
      </c>
      <c r="V1875" s="7">
        <v>5422165.2120000003</v>
      </c>
      <c r="W1875" s="9">
        <v>1.9928811294756223</v>
      </c>
      <c r="X1875" s="7">
        <v>7751087.2735191649</v>
      </c>
      <c r="Y1875" s="7">
        <v>257966</v>
      </c>
      <c r="Z1875" s="7">
        <v>155685.1</v>
      </c>
      <c r="AA1875" s="7">
        <v>526209.17351916467</v>
      </c>
      <c r="AB1875" s="7">
        <v>5444905</v>
      </c>
      <c r="AC1875" s="7">
        <v>1366322</v>
      </c>
      <c r="AD1875" s="7">
        <v>2328922.0615191651</v>
      </c>
      <c r="AE1875" s="7">
        <v>0</v>
      </c>
      <c r="AF1875" s="7">
        <v>8097185.1239999998</v>
      </c>
      <c r="AG1875" s="7">
        <v>45747.088000000003</v>
      </c>
      <c r="AH1875" s="7">
        <v>2328922.0615191651</v>
      </c>
      <c r="AI1875" s="7">
        <v>2208268</v>
      </c>
      <c r="AJ1875" s="7">
        <v>76974</v>
      </c>
      <c r="AK1875" s="7">
        <v>1074851</v>
      </c>
      <c r="AL1875" s="7">
        <v>0</v>
      </c>
      <c r="AM1875" s="7">
        <v>248228</v>
      </c>
      <c r="AN1875" s="7">
        <v>0</v>
      </c>
      <c r="AO1875" s="7">
        <v>0</v>
      </c>
      <c r="AP1875" s="7">
        <v>3999808</v>
      </c>
      <c r="AQ1875" s="7">
        <v>330197</v>
      </c>
      <c r="AR1875" s="7">
        <v>2644838</v>
      </c>
      <c r="AS1875" s="7">
        <v>75929</v>
      </c>
      <c r="AT1875" s="7">
        <v>1892120</v>
      </c>
      <c r="AU1875" s="7">
        <v>82220</v>
      </c>
      <c r="AV1875" s="7">
        <v>643679</v>
      </c>
      <c r="AW1875" s="7">
        <v>0</v>
      </c>
      <c r="AX1875" s="7">
        <v>0</v>
      </c>
      <c r="AY1875" s="7">
        <v>4700270</v>
      </c>
      <c r="AZ1875" s="7">
        <v>134623</v>
      </c>
      <c r="BA1875" s="7">
        <v>155685.1</v>
      </c>
      <c r="BB1875" s="7">
        <v>0</v>
      </c>
      <c r="BC1875" s="7">
        <v>0</v>
      </c>
      <c r="BD1875" s="7">
        <v>0</v>
      </c>
      <c r="BE1875" s="7">
        <v>0</v>
      </c>
      <c r="BF1875" s="7">
        <v>5022.1000000000004</v>
      </c>
      <c r="BG1875" s="7">
        <v>321731.17351916467</v>
      </c>
      <c r="BH1875" s="7">
        <v>3588</v>
      </c>
      <c r="BI1875" s="7">
        <v>204478</v>
      </c>
      <c r="BJ1875" s="7">
        <v>2814219.4266666663</v>
      </c>
      <c r="BK1875" s="7">
        <v>1554251.0033333329</v>
      </c>
      <c r="BL1875" s="7">
        <v>1396307.1466666667</v>
      </c>
      <c r="BM1875" s="7">
        <v>2247259.4</v>
      </c>
      <c r="BN1875" s="130">
        <v>0.97899999999999998</v>
      </c>
      <c r="BO1875" s="131">
        <v>1.3317989999999999E-4</v>
      </c>
      <c r="BP1875" s="161">
        <v>3374.7476464633437</v>
      </c>
      <c r="BQ1875" s="162">
        <v>5444905</v>
      </c>
      <c r="BR1875" s="161">
        <v>194494</v>
      </c>
      <c r="BS1875" s="163">
        <v>0</v>
      </c>
      <c r="BT1875" s="163">
        <v>896318.26999999955</v>
      </c>
      <c r="BU1875" s="161">
        <v>8097185.1200000001</v>
      </c>
      <c r="BV1875" s="161">
        <v>45747.09</v>
      </c>
      <c r="BW1875" s="165">
        <v>3225240.3299999996</v>
      </c>
      <c r="BX1875" s="161">
        <v>194494</v>
      </c>
    </row>
    <row r="1876" spans="1:76" ht="14.45" x14ac:dyDescent="0.3">
      <c r="A1876" s="164" t="s">
        <v>31</v>
      </c>
      <c r="B1876" s="6" t="s">
        <v>206</v>
      </c>
      <c r="C1876" s="6" t="s">
        <v>33</v>
      </c>
      <c r="D1876" s="6" t="s">
        <v>75</v>
      </c>
      <c r="E1876" s="6" t="s">
        <v>40</v>
      </c>
      <c r="F1876" s="24" t="str">
        <f>+Tabela1[[#This Row],[WK]]&amp;Tabela1[[#This Row],[PK]]&amp;Tabela1[[#This Row],[GK]]</f>
        <v>260108</v>
      </c>
      <c r="G1876" s="6" t="s">
        <v>1784</v>
      </c>
      <c r="H1876" s="7">
        <v>106618464.51419945</v>
      </c>
      <c r="I1876" s="8">
        <v>1.371</v>
      </c>
      <c r="J1876" s="7">
        <v>146173914.85000002</v>
      </c>
      <c r="K1876" s="8">
        <v>7.0000000000000007E-2</v>
      </c>
      <c r="L1876" s="7">
        <v>10232174.039500002</v>
      </c>
      <c r="M1876" s="7">
        <v>7489894.0395000018</v>
      </c>
      <c r="N1876" s="9">
        <v>2.7312652389617407</v>
      </c>
      <c r="O1876" s="7">
        <v>801907</v>
      </c>
      <c r="P1876" s="8">
        <v>1.2949999999999999</v>
      </c>
      <c r="Q1876" s="7">
        <v>1038470</v>
      </c>
      <c r="R1876" s="8">
        <v>1.6E-2</v>
      </c>
      <c r="S1876" s="7">
        <v>16615.52</v>
      </c>
      <c r="T1876" s="7">
        <v>-15540.48</v>
      </c>
      <c r="U1876" s="9">
        <v>-0.48328399054608778</v>
      </c>
      <c r="V1876" s="7">
        <v>7474353.5595000014</v>
      </c>
      <c r="W1876" s="9">
        <v>2.6940082811425463</v>
      </c>
      <c r="X1876" s="7">
        <v>15331789.389046049</v>
      </c>
      <c r="Y1876" s="7">
        <v>5065901</v>
      </c>
      <c r="Z1876" s="7">
        <v>429195.77500000002</v>
      </c>
      <c r="AA1876" s="7">
        <v>745157.61404604791</v>
      </c>
      <c r="AB1876" s="7">
        <v>6418413</v>
      </c>
      <c r="AC1876" s="7">
        <v>2673122</v>
      </c>
      <c r="AD1876" s="7">
        <v>7857435.8295460474</v>
      </c>
      <c r="AE1876" s="7">
        <v>0</v>
      </c>
      <c r="AF1876" s="7">
        <v>10232174.039500002</v>
      </c>
      <c r="AG1876" s="7">
        <v>16615.52</v>
      </c>
      <c r="AH1876" s="7">
        <v>7857435.8295460474</v>
      </c>
      <c r="AI1876" s="7">
        <v>2289625</v>
      </c>
      <c r="AJ1876" s="7">
        <v>14706</v>
      </c>
      <c r="AK1876" s="7">
        <v>7159611</v>
      </c>
      <c r="AL1876" s="7">
        <v>0</v>
      </c>
      <c r="AM1876" s="7">
        <v>379117</v>
      </c>
      <c r="AN1876" s="7">
        <v>0</v>
      </c>
      <c r="AO1876" s="7">
        <v>0</v>
      </c>
      <c r="AP1876" s="7">
        <v>5186193</v>
      </c>
      <c r="AQ1876" s="7">
        <v>373958</v>
      </c>
      <c r="AR1876" s="7">
        <v>2742280</v>
      </c>
      <c r="AS1876" s="7">
        <v>32156</v>
      </c>
      <c r="AT1876" s="7">
        <v>8089221</v>
      </c>
      <c r="AU1876" s="7">
        <v>443259</v>
      </c>
      <c r="AV1876" s="7">
        <v>712481</v>
      </c>
      <c r="AW1876" s="7">
        <v>0</v>
      </c>
      <c r="AX1876" s="7">
        <v>0</v>
      </c>
      <c r="AY1876" s="7">
        <v>5465432</v>
      </c>
      <c r="AZ1876" s="7">
        <v>171928</v>
      </c>
      <c r="BA1876" s="7">
        <v>429195.77500000002</v>
      </c>
      <c r="BB1876" s="7">
        <v>0</v>
      </c>
      <c r="BC1876" s="7">
        <v>9.6999999999999993</v>
      </c>
      <c r="BD1876" s="7">
        <v>0</v>
      </c>
      <c r="BE1876" s="7">
        <v>7471.79</v>
      </c>
      <c r="BF1876" s="7">
        <v>2540.34</v>
      </c>
      <c r="BG1876" s="7">
        <v>458027.61404604797</v>
      </c>
      <c r="BH1876" s="7">
        <v>5108</v>
      </c>
      <c r="BI1876" s="7">
        <v>287130</v>
      </c>
      <c r="BJ1876" s="7">
        <v>3951715.8691666671</v>
      </c>
      <c r="BK1876" s="7">
        <v>1331357.3200000005</v>
      </c>
      <c r="BL1876" s="7">
        <v>4214629.8299999991</v>
      </c>
      <c r="BM1876" s="7">
        <v>2052174.5366666664</v>
      </c>
      <c r="BN1876" s="130">
        <v>0.70599999999999996</v>
      </c>
      <c r="BO1876" s="131">
        <v>1.748601E-4</v>
      </c>
      <c r="BP1876" s="161">
        <v>4431.2947898565517</v>
      </c>
      <c r="BQ1876" s="162">
        <v>6418413</v>
      </c>
      <c r="BR1876" s="161">
        <v>270199</v>
      </c>
      <c r="BS1876" s="163">
        <v>0</v>
      </c>
      <c r="BT1876" s="163">
        <v>1320730.4400000013</v>
      </c>
      <c r="BU1876" s="161">
        <v>10232174.039999999</v>
      </c>
      <c r="BV1876" s="161">
        <v>16615.52</v>
      </c>
      <c r="BW1876" s="165">
        <v>9178166.2700000014</v>
      </c>
      <c r="BX1876" s="161">
        <v>270199</v>
      </c>
    </row>
    <row r="1877" spans="1:76" ht="14.45" x14ac:dyDescent="0.3">
      <c r="A1877" s="164" t="s">
        <v>31</v>
      </c>
      <c r="B1877" s="6" t="s">
        <v>206</v>
      </c>
      <c r="C1877" s="6" t="s">
        <v>32</v>
      </c>
      <c r="D1877" s="6" t="s">
        <v>33</v>
      </c>
      <c r="E1877" s="6" t="s">
        <v>36</v>
      </c>
      <c r="F1877" s="24" t="str">
        <f>+Tabela1[[#This Row],[WK]]&amp;Tabela1[[#This Row],[PK]]&amp;Tabela1[[#This Row],[GK]]</f>
        <v>260201</v>
      </c>
      <c r="G1877" s="6" t="s">
        <v>1785</v>
      </c>
      <c r="H1877" s="7">
        <v>78290663.620599955</v>
      </c>
      <c r="I1877" s="8">
        <v>1.371</v>
      </c>
      <c r="J1877" s="7">
        <v>107336499.81999999</v>
      </c>
      <c r="K1877" s="8">
        <v>7.0000000000000007E-2</v>
      </c>
      <c r="L1877" s="7">
        <v>7513554.9874</v>
      </c>
      <c r="M1877" s="7">
        <v>5774833.9874</v>
      </c>
      <c r="N1877" s="9">
        <v>3.3213114625060607</v>
      </c>
      <c r="O1877" s="7">
        <v>1266930</v>
      </c>
      <c r="P1877" s="8">
        <v>1.2949999999999999</v>
      </c>
      <c r="Q1877" s="7">
        <v>1640674</v>
      </c>
      <c r="R1877" s="8">
        <v>1.6E-2</v>
      </c>
      <c r="S1877" s="7">
        <v>26250.784</v>
      </c>
      <c r="T1877" s="7">
        <v>15662.784</v>
      </c>
      <c r="U1877" s="9">
        <v>1.4792958065734794</v>
      </c>
      <c r="V1877" s="7">
        <v>5790496.7714</v>
      </c>
      <c r="W1877" s="9">
        <v>3.3101623391865016</v>
      </c>
      <c r="X1877" s="7">
        <v>17973166.535772875</v>
      </c>
      <c r="Y1877" s="7">
        <v>8730681</v>
      </c>
      <c r="Z1877" s="7">
        <v>206027.86</v>
      </c>
      <c r="AA1877" s="7">
        <v>473048.67577287526</v>
      </c>
      <c r="AB1877" s="7">
        <v>8563409</v>
      </c>
      <c r="AC1877" s="7">
        <v>0</v>
      </c>
      <c r="AD1877" s="7">
        <v>12182669.764372876</v>
      </c>
      <c r="AE1877" s="7">
        <v>0</v>
      </c>
      <c r="AF1877" s="7">
        <v>7513554.9874</v>
      </c>
      <c r="AG1877" s="7">
        <v>26250.784</v>
      </c>
      <c r="AH1877" s="7">
        <v>12182669.764372876</v>
      </c>
      <c r="AI1877" s="7">
        <v>1451719</v>
      </c>
      <c r="AJ1877" s="7">
        <v>11515</v>
      </c>
      <c r="AK1877" s="7">
        <v>6797906</v>
      </c>
      <c r="AL1877" s="7">
        <v>0</v>
      </c>
      <c r="AM1877" s="7">
        <v>279402</v>
      </c>
      <c r="AN1877" s="7">
        <v>0</v>
      </c>
      <c r="AO1877" s="7">
        <v>0</v>
      </c>
      <c r="AP1877" s="7">
        <v>7027203</v>
      </c>
      <c r="AQ1877" s="7">
        <v>322241</v>
      </c>
      <c r="AR1877" s="7">
        <v>1738721</v>
      </c>
      <c r="AS1877" s="7">
        <v>10588</v>
      </c>
      <c r="AT1877" s="7">
        <v>7590561</v>
      </c>
      <c r="AU1877" s="7">
        <v>487413</v>
      </c>
      <c r="AV1877" s="7">
        <v>336083</v>
      </c>
      <c r="AW1877" s="7">
        <v>0</v>
      </c>
      <c r="AX1877" s="7">
        <v>0</v>
      </c>
      <c r="AY1877" s="7">
        <v>8108047</v>
      </c>
      <c r="AZ1877" s="7">
        <v>133001</v>
      </c>
      <c r="BA1877" s="7">
        <v>206027.86</v>
      </c>
      <c r="BB1877" s="7">
        <v>0</v>
      </c>
      <c r="BC1877" s="7">
        <v>0</v>
      </c>
      <c r="BD1877" s="7">
        <v>0</v>
      </c>
      <c r="BE1877" s="7">
        <v>2692.78</v>
      </c>
      <c r="BF1877" s="7">
        <v>2606.89</v>
      </c>
      <c r="BG1877" s="7">
        <v>372214.67577287526</v>
      </c>
      <c r="BH1877" s="7">
        <v>4151</v>
      </c>
      <c r="BI1877" s="7">
        <v>100834</v>
      </c>
      <c r="BJ1877" s="7">
        <v>1387738.209166667</v>
      </c>
      <c r="BK1877" s="7">
        <v>24682.740000000224</v>
      </c>
      <c r="BL1877" s="7">
        <v>1104354.2133333334</v>
      </c>
      <c r="BM1877" s="7">
        <v>3243513.4499999997</v>
      </c>
      <c r="BN1877" s="130">
        <v>0.52</v>
      </c>
      <c r="BO1877" s="131">
        <v>1.7365610000000001E-4</v>
      </c>
      <c r="BP1877" s="161">
        <v>4400.2787278819396</v>
      </c>
      <c r="BQ1877" s="162">
        <v>8563409</v>
      </c>
      <c r="BR1877" s="161">
        <v>222719</v>
      </c>
      <c r="BS1877" s="163">
        <v>0</v>
      </c>
      <c r="BT1877" s="163">
        <v>404657.46422712505</v>
      </c>
      <c r="BU1877" s="161">
        <v>7513554.9900000002</v>
      </c>
      <c r="BV1877" s="161">
        <v>26250.78</v>
      </c>
      <c r="BW1877" s="165">
        <v>12587327.224227125</v>
      </c>
      <c r="BX1877" s="161">
        <v>222719</v>
      </c>
    </row>
    <row r="1878" spans="1:76" ht="14.45" x14ac:dyDescent="0.3">
      <c r="A1878" s="164" t="s">
        <v>31</v>
      </c>
      <c r="B1878" s="6" t="s">
        <v>206</v>
      </c>
      <c r="C1878" s="6" t="s">
        <v>32</v>
      </c>
      <c r="D1878" s="6" t="s">
        <v>32</v>
      </c>
      <c r="E1878" s="6" t="s">
        <v>40</v>
      </c>
      <c r="F1878" s="24" t="str">
        <f>+Tabela1[[#This Row],[WK]]&amp;Tabela1[[#This Row],[PK]]&amp;Tabela1[[#This Row],[GK]]</f>
        <v>260202</v>
      </c>
      <c r="G1878" s="6" t="s">
        <v>1786</v>
      </c>
      <c r="H1878" s="7">
        <v>836740896.27040231</v>
      </c>
      <c r="I1878" s="8">
        <v>1.371</v>
      </c>
      <c r="J1878" s="7">
        <v>1147171768.79</v>
      </c>
      <c r="K1878" s="8">
        <v>7.0000000000000007E-2</v>
      </c>
      <c r="L1878" s="7">
        <v>80302023.815300003</v>
      </c>
      <c r="M1878" s="7">
        <v>49969932.815300003</v>
      </c>
      <c r="N1878" s="9">
        <v>1.6474278946116838</v>
      </c>
      <c r="O1878" s="7">
        <v>81597877</v>
      </c>
      <c r="P1878" s="8">
        <v>1.2949999999999999</v>
      </c>
      <c r="Q1878" s="7">
        <v>105669251</v>
      </c>
      <c r="R1878" s="8">
        <v>1.6E-2</v>
      </c>
      <c r="S1878" s="7">
        <v>1690708.0160000001</v>
      </c>
      <c r="T1878" s="7">
        <v>-102850.98399999994</v>
      </c>
      <c r="U1878" s="9">
        <v>-5.7344633770062728E-2</v>
      </c>
      <c r="V1878" s="7">
        <v>49867081.831300005</v>
      </c>
      <c r="W1878" s="9">
        <v>1.552251295500636</v>
      </c>
      <c r="X1878" s="7">
        <v>62517567.642549112</v>
      </c>
      <c r="Y1878" s="7">
        <v>14392539</v>
      </c>
      <c r="Z1878" s="7">
        <v>431060.58</v>
      </c>
      <c r="AA1878" s="7">
        <v>3159073.0625491152</v>
      </c>
      <c r="AB1878" s="7">
        <v>44534895</v>
      </c>
      <c r="AC1878" s="7">
        <v>0</v>
      </c>
      <c r="AD1878" s="7">
        <v>12650485.811249109</v>
      </c>
      <c r="AE1878" s="7">
        <v>0</v>
      </c>
      <c r="AF1878" s="7">
        <v>80302023.815300003</v>
      </c>
      <c r="AG1878" s="7">
        <v>1690708.0160000001</v>
      </c>
      <c r="AH1878" s="7">
        <v>12650485.811249109</v>
      </c>
      <c r="AI1878" s="7">
        <v>25325327</v>
      </c>
      <c r="AJ1878" s="7">
        <v>1837117</v>
      </c>
      <c r="AK1878" s="7">
        <v>14657240</v>
      </c>
      <c r="AL1878" s="7">
        <v>1446702</v>
      </c>
      <c r="AM1878" s="7">
        <v>1004931</v>
      </c>
      <c r="AN1878" s="7">
        <v>0</v>
      </c>
      <c r="AO1878" s="7">
        <v>0</v>
      </c>
      <c r="AP1878" s="7">
        <v>34501071</v>
      </c>
      <c r="AQ1878" s="7">
        <v>2649535</v>
      </c>
      <c r="AR1878" s="7">
        <v>30332091</v>
      </c>
      <c r="AS1878" s="7">
        <v>1793559</v>
      </c>
      <c r="AT1878" s="7">
        <v>15837402</v>
      </c>
      <c r="AU1878" s="7">
        <v>188859</v>
      </c>
      <c r="AV1878" s="7">
        <v>1080856</v>
      </c>
      <c r="AW1878" s="7">
        <v>0</v>
      </c>
      <c r="AX1878" s="7">
        <v>0</v>
      </c>
      <c r="AY1878" s="7">
        <v>39788821</v>
      </c>
      <c r="AZ1878" s="7">
        <v>1112665</v>
      </c>
      <c r="BA1878" s="7">
        <v>431060.58</v>
      </c>
      <c r="BB1878" s="7">
        <v>0</v>
      </c>
      <c r="BC1878" s="7">
        <v>5.95</v>
      </c>
      <c r="BD1878" s="7">
        <v>0</v>
      </c>
      <c r="BE1878" s="7">
        <v>1185.8800000000001</v>
      </c>
      <c r="BF1878" s="7">
        <v>12066.86</v>
      </c>
      <c r="BG1878" s="7">
        <v>2375144.0625491152</v>
      </c>
      <c r="BH1878" s="7">
        <v>26488</v>
      </c>
      <c r="BI1878" s="7">
        <v>783929</v>
      </c>
      <c r="BJ1878" s="7">
        <v>10789238.796666665</v>
      </c>
      <c r="BK1878" s="7">
        <v>6855336.4466666635</v>
      </c>
      <c r="BL1878" s="7">
        <v>2028124.3666666665</v>
      </c>
      <c r="BM1878" s="7">
        <v>11679360.66666667</v>
      </c>
      <c r="BN1878" s="130">
        <v>0.85499999999999998</v>
      </c>
      <c r="BO1878" s="131">
        <v>1.0890292000000001E-3</v>
      </c>
      <c r="BP1878" s="161">
        <v>27597.291530506496</v>
      </c>
      <c r="BQ1878" s="162">
        <v>44534895</v>
      </c>
      <c r="BR1878" s="161">
        <v>1341211</v>
      </c>
      <c r="BS1878" s="163">
        <v>0</v>
      </c>
      <c r="BT1878" s="163">
        <v>832246.35745088756</v>
      </c>
      <c r="BU1878" s="161">
        <v>80302023.819999993</v>
      </c>
      <c r="BV1878" s="161">
        <v>1690708.02</v>
      </c>
      <c r="BW1878" s="165">
        <v>13482732.167450888</v>
      </c>
      <c r="BX1878" s="161">
        <v>1341211</v>
      </c>
    </row>
    <row r="1879" spans="1:76" ht="14.45" x14ac:dyDescent="0.3">
      <c r="A1879" s="164" t="s">
        <v>31</v>
      </c>
      <c r="B1879" s="6" t="s">
        <v>206</v>
      </c>
      <c r="C1879" s="6" t="s">
        <v>32</v>
      </c>
      <c r="D1879" s="6" t="s">
        <v>37</v>
      </c>
      <c r="E1879" s="6" t="s">
        <v>40</v>
      </c>
      <c r="F1879" s="24" t="str">
        <f>+Tabela1[[#This Row],[WK]]&amp;Tabela1[[#This Row],[PK]]&amp;Tabela1[[#This Row],[GK]]</f>
        <v>260203</v>
      </c>
      <c r="G1879" s="6" t="s">
        <v>1787</v>
      </c>
      <c r="H1879" s="7">
        <v>311408591.62299913</v>
      </c>
      <c r="I1879" s="8">
        <v>1.371</v>
      </c>
      <c r="J1879" s="7">
        <v>426941179.12</v>
      </c>
      <c r="K1879" s="8">
        <v>7.0000000000000007E-2</v>
      </c>
      <c r="L1879" s="7">
        <v>29885882.538400002</v>
      </c>
      <c r="M1879" s="7">
        <v>19882983.538400002</v>
      </c>
      <c r="N1879" s="9">
        <v>1.9877221131993836</v>
      </c>
      <c r="O1879" s="7">
        <v>157871932</v>
      </c>
      <c r="P1879" s="8">
        <v>1.2949999999999999</v>
      </c>
      <c r="Q1879" s="7">
        <v>204444152</v>
      </c>
      <c r="R1879" s="8">
        <v>1.6E-2</v>
      </c>
      <c r="S1879" s="7">
        <v>3271106.432</v>
      </c>
      <c r="T1879" s="7">
        <v>-378702.56799999997</v>
      </c>
      <c r="U1879" s="9">
        <v>-0.10375955782891652</v>
      </c>
      <c r="V1879" s="7">
        <v>19504280.970400002</v>
      </c>
      <c r="W1879" s="9">
        <v>1.4286016349576949</v>
      </c>
      <c r="X1879" s="7">
        <v>25019085.81675604</v>
      </c>
      <c r="Y1879" s="7">
        <v>0</v>
      </c>
      <c r="Z1879" s="7">
        <v>357233.45999999996</v>
      </c>
      <c r="AA1879" s="7">
        <v>1451723.3567560408</v>
      </c>
      <c r="AB1879" s="7">
        <v>22898610</v>
      </c>
      <c r="AC1879" s="7">
        <v>311519</v>
      </c>
      <c r="AD1879" s="7">
        <v>5514804.846356038</v>
      </c>
      <c r="AE1879" s="7">
        <v>0</v>
      </c>
      <c r="AF1879" s="7">
        <v>29885882.538400002</v>
      </c>
      <c r="AG1879" s="7">
        <v>3271106.432</v>
      </c>
      <c r="AH1879" s="7">
        <v>5514804.846356038</v>
      </c>
      <c r="AI1879" s="7">
        <v>8351772</v>
      </c>
      <c r="AJ1879" s="7">
        <v>5499153</v>
      </c>
      <c r="AK1879" s="7">
        <v>1904096</v>
      </c>
      <c r="AL1879" s="7">
        <v>657186</v>
      </c>
      <c r="AM1879" s="7">
        <v>569570</v>
      </c>
      <c r="AN1879" s="7">
        <v>0</v>
      </c>
      <c r="AO1879" s="7">
        <v>0</v>
      </c>
      <c r="AP1879" s="7">
        <v>17962649</v>
      </c>
      <c r="AQ1879" s="7">
        <v>1086071</v>
      </c>
      <c r="AR1879" s="7">
        <v>10002899</v>
      </c>
      <c r="AS1879" s="7">
        <v>3649809</v>
      </c>
      <c r="AT1879" s="7">
        <v>2170549</v>
      </c>
      <c r="AU1879" s="7">
        <v>540882</v>
      </c>
      <c r="AV1879" s="7">
        <v>602370</v>
      </c>
      <c r="AW1879" s="7">
        <v>0</v>
      </c>
      <c r="AX1879" s="7">
        <v>0</v>
      </c>
      <c r="AY1879" s="7">
        <v>20564483</v>
      </c>
      <c r="AZ1879" s="7">
        <v>450905</v>
      </c>
      <c r="BA1879" s="7">
        <v>357233.45999999996</v>
      </c>
      <c r="BB1879" s="7">
        <v>0</v>
      </c>
      <c r="BC1879" s="7">
        <v>0.23</v>
      </c>
      <c r="BD1879" s="7">
        <v>0</v>
      </c>
      <c r="BE1879" s="7">
        <v>1796.04</v>
      </c>
      <c r="BF1879" s="7">
        <v>8827.2999999999993</v>
      </c>
      <c r="BG1879" s="7">
        <v>990480.35675604094</v>
      </c>
      <c r="BH1879" s="7">
        <v>11046</v>
      </c>
      <c r="BI1879" s="7">
        <v>461243</v>
      </c>
      <c r="BJ1879" s="7">
        <v>6348118.1524999999</v>
      </c>
      <c r="BK1879" s="7">
        <v>3935542.146666667</v>
      </c>
      <c r="BL1879" s="7">
        <v>2905791.6633333336</v>
      </c>
      <c r="BM1879" s="7">
        <v>3838720.6966666668</v>
      </c>
      <c r="BN1879" s="130">
        <v>1.046</v>
      </c>
      <c r="BO1879" s="131">
        <v>4.3503859999999999E-4</v>
      </c>
      <c r="BP1879" s="161">
        <v>11024.70925478197</v>
      </c>
      <c r="BQ1879" s="162">
        <v>22898610</v>
      </c>
      <c r="BR1879" s="161">
        <v>307008</v>
      </c>
      <c r="BS1879" s="163">
        <v>0</v>
      </c>
      <c r="BT1879" s="163">
        <v>2617110.950000003</v>
      </c>
      <c r="BU1879" s="161">
        <v>29885882.539999999</v>
      </c>
      <c r="BV1879" s="161">
        <v>3271106.43</v>
      </c>
      <c r="BW1879" s="165">
        <v>8131915.8000000026</v>
      </c>
      <c r="BX1879" s="161">
        <v>307008</v>
      </c>
    </row>
    <row r="1880" spans="1:76" ht="14.45" x14ac:dyDescent="0.3">
      <c r="A1880" s="164" t="s">
        <v>31</v>
      </c>
      <c r="B1880" s="6" t="s">
        <v>206</v>
      </c>
      <c r="C1880" s="6" t="s">
        <v>32</v>
      </c>
      <c r="D1880" s="6" t="s">
        <v>39</v>
      </c>
      <c r="E1880" s="6" t="s">
        <v>36</v>
      </c>
      <c r="F1880" s="24" t="str">
        <f>+Tabela1[[#This Row],[WK]]&amp;Tabela1[[#This Row],[PK]]&amp;Tabela1[[#This Row],[GK]]</f>
        <v>260204</v>
      </c>
      <c r="G1880" s="6" t="s">
        <v>1788</v>
      </c>
      <c r="H1880" s="7">
        <v>102288922.9713998</v>
      </c>
      <c r="I1880" s="8">
        <v>1.371</v>
      </c>
      <c r="J1880" s="7">
        <v>140238113.40000001</v>
      </c>
      <c r="K1880" s="8">
        <v>7.0000000000000007E-2</v>
      </c>
      <c r="L1880" s="7">
        <v>9816667.938000001</v>
      </c>
      <c r="M1880" s="7">
        <v>7063222.938000001</v>
      </c>
      <c r="N1880" s="9">
        <v>2.5652311696801648</v>
      </c>
      <c r="O1880" s="7">
        <v>0</v>
      </c>
      <c r="P1880" s="8">
        <v>1.2949999999999999</v>
      </c>
      <c r="Q1880" s="7">
        <v>0</v>
      </c>
      <c r="R1880" s="8">
        <v>1.6E-2</v>
      </c>
      <c r="S1880" s="7">
        <v>0</v>
      </c>
      <c r="T1880" s="7">
        <v>-30117</v>
      </c>
      <c r="U1880" s="9">
        <v>-1</v>
      </c>
      <c r="V1880" s="7">
        <v>7033105.938000001</v>
      </c>
      <c r="W1880" s="9">
        <v>2.5266568296305243</v>
      </c>
      <c r="X1880" s="7">
        <v>15166867.476402381</v>
      </c>
      <c r="Y1880" s="7">
        <v>4720297</v>
      </c>
      <c r="Z1880" s="7">
        <v>295213.93</v>
      </c>
      <c r="AA1880" s="7">
        <v>565334.54640238197</v>
      </c>
      <c r="AB1880" s="7">
        <v>7505883</v>
      </c>
      <c r="AC1880" s="7">
        <v>2080139</v>
      </c>
      <c r="AD1880" s="7">
        <v>8133761.5384023804</v>
      </c>
      <c r="AE1880" s="7">
        <v>0</v>
      </c>
      <c r="AF1880" s="7">
        <v>9816667.938000001</v>
      </c>
      <c r="AG1880" s="7">
        <v>0</v>
      </c>
      <c r="AH1880" s="7">
        <v>8133761.5384023804</v>
      </c>
      <c r="AI1880" s="7">
        <v>2298948</v>
      </c>
      <c r="AJ1880" s="7">
        <v>6372</v>
      </c>
      <c r="AK1880" s="7">
        <v>6617992</v>
      </c>
      <c r="AL1880" s="7">
        <v>0</v>
      </c>
      <c r="AM1880" s="7">
        <v>176378</v>
      </c>
      <c r="AN1880" s="7">
        <v>0</v>
      </c>
      <c r="AO1880" s="7">
        <v>0</v>
      </c>
      <c r="AP1880" s="7">
        <v>5868148</v>
      </c>
      <c r="AQ1880" s="7">
        <v>338154</v>
      </c>
      <c r="AR1880" s="7">
        <v>2753445</v>
      </c>
      <c r="AS1880" s="7">
        <v>30117</v>
      </c>
      <c r="AT1880" s="7">
        <v>7335863</v>
      </c>
      <c r="AU1880" s="7">
        <v>221594</v>
      </c>
      <c r="AV1880" s="7">
        <v>383016</v>
      </c>
      <c r="AW1880" s="7">
        <v>0</v>
      </c>
      <c r="AX1880" s="7">
        <v>0</v>
      </c>
      <c r="AY1880" s="7">
        <v>6649299</v>
      </c>
      <c r="AZ1880" s="7">
        <v>145976</v>
      </c>
      <c r="BA1880" s="7">
        <v>295213.93</v>
      </c>
      <c r="BB1880" s="7">
        <v>0</v>
      </c>
      <c r="BC1880" s="7">
        <v>0</v>
      </c>
      <c r="BD1880" s="7">
        <v>0</v>
      </c>
      <c r="BE1880" s="7">
        <v>869.1</v>
      </c>
      <c r="BF1880" s="7">
        <v>8219.3799999999992</v>
      </c>
      <c r="BG1880" s="7">
        <v>420456.54640238202</v>
      </c>
      <c r="BH1880" s="7">
        <v>4689</v>
      </c>
      <c r="BI1880" s="7">
        <v>144878</v>
      </c>
      <c r="BJ1880" s="7">
        <v>1993926.6891666669</v>
      </c>
      <c r="BK1880" s="7">
        <v>0</v>
      </c>
      <c r="BL1880" s="7">
        <v>2217099.0733333337</v>
      </c>
      <c r="BM1880" s="7">
        <v>3541508.61</v>
      </c>
      <c r="BN1880" s="130">
        <v>0.71099999999999997</v>
      </c>
      <c r="BO1880" s="131">
        <v>1.662205E-4</v>
      </c>
      <c r="BP1880" s="161">
        <v>4212.1813197778474</v>
      </c>
      <c r="BQ1880" s="162">
        <v>7505883</v>
      </c>
      <c r="BR1880" s="161">
        <v>253392</v>
      </c>
      <c r="BS1880" s="163">
        <v>0</v>
      </c>
      <c r="BT1880" s="163">
        <v>1322272.5235976204</v>
      </c>
      <c r="BU1880" s="161">
        <v>9816667.9399999995</v>
      </c>
      <c r="BV1880" s="161">
        <v>0</v>
      </c>
      <c r="BW1880" s="165">
        <v>9456034.0635976195</v>
      </c>
      <c r="BX1880" s="161">
        <v>253392</v>
      </c>
    </row>
    <row r="1881" spans="1:76" ht="14.45" x14ac:dyDescent="0.3">
      <c r="A1881" s="164" t="s">
        <v>31</v>
      </c>
      <c r="B1881" s="6" t="s">
        <v>206</v>
      </c>
      <c r="C1881" s="6" t="s">
        <v>32</v>
      </c>
      <c r="D1881" s="6" t="s">
        <v>42</v>
      </c>
      <c r="E1881" s="6" t="s">
        <v>36</v>
      </c>
      <c r="F1881" s="24" t="str">
        <f>+Tabela1[[#This Row],[WK]]&amp;Tabela1[[#This Row],[PK]]&amp;Tabela1[[#This Row],[GK]]</f>
        <v>260205</v>
      </c>
      <c r="G1881" s="6" t="s">
        <v>1789</v>
      </c>
      <c r="H1881" s="7">
        <v>99781912.943199769</v>
      </c>
      <c r="I1881" s="8">
        <v>1.371</v>
      </c>
      <c r="J1881" s="7">
        <v>136801002.64000002</v>
      </c>
      <c r="K1881" s="8">
        <v>7.0000000000000007E-2</v>
      </c>
      <c r="L1881" s="7">
        <v>9576070.1848000027</v>
      </c>
      <c r="M1881" s="7">
        <v>6965017.1848000027</v>
      </c>
      <c r="N1881" s="9">
        <v>2.66751275627113</v>
      </c>
      <c r="O1881" s="7">
        <v>508920</v>
      </c>
      <c r="P1881" s="8">
        <v>1.2949999999999999</v>
      </c>
      <c r="Q1881" s="7">
        <v>659051</v>
      </c>
      <c r="R1881" s="8">
        <v>1.6E-2</v>
      </c>
      <c r="S1881" s="7">
        <v>10544.816000000001</v>
      </c>
      <c r="T1881" s="7">
        <v>-2075.1839999999993</v>
      </c>
      <c r="U1881" s="9">
        <v>-0.16443613312202848</v>
      </c>
      <c r="V1881" s="7">
        <v>6962942.0008000024</v>
      </c>
      <c r="W1881" s="9">
        <v>2.6538909386954863</v>
      </c>
      <c r="X1881" s="7">
        <v>16572994.012254693</v>
      </c>
      <c r="Y1881" s="7">
        <v>5614542</v>
      </c>
      <c r="Z1881" s="7">
        <v>297546.52500000002</v>
      </c>
      <c r="AA1881" s="7">
        <v>765373.48725469247</v>
      </c>
      <c r="AB1881" s="7">
        <v>7570836</v>
      </c>
      <c r="AC1881" s="7">
        <v>2324696</v>
      </c>
      <c r="AD1881" s="7">
        <v>9610052.0114546902</v>
      </c>
      <c r="AE1881" s="7">
        <v>0</v>
      </c>
      <c r="AF1881" s="7">
        <v>9576070.1848000027</v>
      </c>
      <c r="AG1881" s="7">
        <v>10544.816000000001</v>
      </c>
      <c r="AH1881" s="7">
        <v>9610052.0114546902</v>
      </c>
      <c r="AI1881" s="7">
        <v>2180059</v>
      </c>
      <c r="AJ1881" s="7">
        <v>8471</v>
      </c>
      <c r="AK1881" s="7">
        <v>7010006</v>
      </c>
      <c r="AL1881" s="7">
        <v>0</v>
      </c>
      <c r="AM1881" s="7">
        <v>854224</v>
      </c>
      <c r="AN1881" s="7">
        <v>0</v>
      </c>
      <c r="AO1881" s="7">
        <v>0</v>
      </c>
      <c r="AP1881" s="7">
        <v>5834424</v>
      </c>
      <c r="AQ1881" s="7">
        <v>338154</v>
      </c>
      <c r="AR1881" s="7">
        <v>2611053</v>
      </c>
      <c r="AS1881" s="7">
        <v>12620</v>
      </c>
      <c r="AT1881" s="7">
        <v>7808130</v>
      </c>
      <c r="AU1881" s="7">
        <v>461290</v>
      </c>
      <c r="AV1881" s="7">
        <v>934381</v>
      </c>
      <c r="AW1881" s="7">
        <v>0</v>
      </c>
      <c r="AX1881" s="7">
        <v>0</v>
      </c>
      <c r="AY1881" s="7">
        <v>6809521</v>
      </c>
      <c r="AZ1881" s="7">
        <v>137867</v>
      </c>
      <c r="BA1881" s="7">
        <v>297546.52500000002</v>
      </c>
      <c r="BB1881" s="7">
        <v>0</v>
      </c>
      <c r="BC1881" s="7">
        <v>0</v>
      </c>
      <c r="BD1881" s="7">
        <v>0</v>
      </c>
      <c r="BE1881" s="7">
        <v>1084.51</v>
      </c>
      <c r="BF1881" s="7">
        <v>7971.51</v>
      </c>
      <c r="BG1881" s="7">
        <v>391224.48725469242</v>
      </c>
      <c r="BH1881" s="7">
        <v>4363</v>
      </c>
      <c r="BI1881" s="7">
        <v>374149</v>
      </c>
      <c r="BJ1881" s="7">
        <v>5149373.7299999986</v>
      </c>
      <c r="BK1881" s="7">
        <v>3038067.0199999986</v>
      </c>
      <c r="BL1881" s="7">
        <v>1817028.0599999998</v>
      </c>
      <c r="BM1881" s="7">
        <v>4811170.7200000007</v>
      </c>
      <c r="BN1881" s="130">
        <v>0.64900000000000002</v>
      </c>
      <c r="BO1881" s="131">
        <v>1.5832279999999999E-4</v>
      </c>
      <c r="BP1881" s="161">
        <v>4012.0776941351933</v>
      </c>
      <c r="BQ1881" s="162">
        <v>7570836</v>
      </c>
      <c r="BR1881" s="161">
        <v>231739</v>
      </c>
      <c r="BS1881" s="163">
        <v>0</v>
      </c>
      <c r="BT1881" s="163">
        <v>1309933.9877453074</v>
      </c>
      <c r="BU1881" s="161">
        <v>9576070.1799999997</v>
      </c>
      <c r="BV1881" s="161">
        <v>10544.82</v>
      </c>
      <c r="BW1881" s="165">
        <v>10919985.997745307</v>
      </c>
      <c r="BX1881" s="161">
        <v>231739</v>
      </c>
    </row>
    <row r="1882" spans="1:76" ht="14.45" x14ac:dyDescent="0.3">
      <c r="A1882" s="164" t="s">
        <v>31</v>
      </c>
      <c r="B1882" s="6" t="s">
        <v>206</v>
      </c>
      <c r="C1882" s="6" t="s">
        <v>32</v>
      </c>
      <c r="D1882" s="6" t="s">
        <v>44</v>
      </c>
      <c r="E1882" s="6" t="s">
        <v>40</v>
      </c>
      <c r="F1882" s="24" t="str">
        <f>+Tabela1[[#This Row],[WK]]&amp;Tabela1[[#This Row],[PK]]&amp;Tabela1[[#This Row],[GK]]</f>
        <v>260206</v>
      </c>
      <c r="G1882" s="6" t="s">
        <v>1790</v>
      </c>
      <c r="H1882" s="7">
        <v>391811452.97400039</v>
      </c>
      <c r="I1882" s="8">
        <v>1.371</v>
      </c>
      <c r="J1882" s="7">
        <v>537173502.02999997</v>
      </c>
      <c r="K1882" s="8">
        <v>7.0000000000000007E-2</v>
      </c>
      <c r="L1882" s="7">
        <v>37602145.142099999</v>
      </c>
      <c r="M1882" s="7">
        <v>24137501.142099999</v>
      </c>
      <c r="N1882" s="9">
        <v>1.7926579523454165</v>
      </c>
      <c r="O1882" s="7">
        <v>53671821</v>
      </c>
      <c r="P1882" s="8">
        <v>1.2949999999999999</v>
      </c>
      <c r="Q1882" s="7">
        <v>69505008</v>
      </c>
      <c r="R1882" s="8">
        <v>1.6E-2</v>
      </c>
      <c r="S1882" s="7">
        <v>1112080.128</v>
      </c>
      <c r="T1882" s="7">
        <v>-228177.87199999997</v>
      </c>
      <c r="U1882" s="9">
        <v>-0.17024921470343768</v>
      </c>
      <c r="V1882" s="7">
        <v>23909323.270099998</v>
      </c>
      <c r="W1882" s="9">
        <v>1.6149599146350309</v>
      </c>
      <c r="X1882" s="7">
        <v>25001504.322488036</v>
      </c>
      <c r="Y1882" s="7">
        <v>0</v>
      </c>
      <c r="Z1882" s="7">
        <v>185705.34499999997</v>
      </c>
      <c r="AA1882" s="7">
        <v>1509243.9774880365</v>
      </c>
      <c r="AB1882" s="7">
        <v>20089341</v>
      </c>
      <c r="AC1882" s="7">
        <v>3217214</v>
      </c>
      <c r="AD1882" s="7">
        <v>3217214</v>
      </c>
      <c r="AE1882" s="7">
        <v>0</v>
      </c>
      <c r="AF1882" s="7">
        <v>37602145.142099999</v>
      </c>
      <c r="AG1882" s="7">
        <v>1112080.128</v>
      </c>
      <c r="AH1882" s="7">
        <v>3217214</v>
      </c>
      <c r="AI1882" s="7">
        <v>11242104</v>
      </c>
      <c r="AJ1882" s="7">
        <v>1258106</v>
      </c>
      <c r="AK1882" s="7">
        <v>5676910</v>
      </c>
      <c r="AL1882" s="7">
        <v>0</v>
      </c>
      <c r="AM1882" s="7">
        <v>443529</v>
      </c>
      <c r="AN1882" s="7">
        <v>0</v>
      </c>
      <c r="AO1882" s="7">
        <v>0</v>
      </c>
      <c r="AP1882" s="7">
        <v>17671754</v>
      </c>
      <c r="AQ1882" s="7">
        <v>1105962</v>
      </c>
      <c r="AR1882" s="7">
        <v>13464644</v>
      </c>
      <c r="AS1882" s="7">
        <v>1340258</v>
      </c>
      <c r="AT1882" s="7">
        <v>5886940</v>
      </c>
      <c r="AU1882" s="7">
        <v>0</v>
      </c>
      <c r="AV1882" s="7">
        <v>624991</v>
      </c>
      <c r="AW1882" s="7">
        <v>0</v>
      </c>
      <c r="AX1882" s="7">
        <v>0</v>
      </c>
      <c r="AY1882" s="7">
        <v>19109870</v>
      </c>
      <c r="AZ1882" s="7">
        <v>465503</v>
      </c>
      <c r="BA1882" s="7">
        <v>185705.34499999997</v>
      </c>
      <c r="BB1882" s="7">
        <v>0</v>
      </c>
      <c r="BC1882" s="7">
        <v>0</v>
      </c>
      <c r="BD1882" s="7">
        <v>0.33</v>
      </c>
      <c r="BE1882" s="7">
        <v>286.85000000000002</v>
      </c>
      <c r="BF1882" s="7">
        <v>5559.23</v>
      </c>
      <c r="BG1882" s="7">
        <v>1050916.9774880365</v>
      </c>
      <c r="BH1882" s="7">
        <v>11720</v>
      </c>
      <c r="BI1882" s="7">
        <v>458327</v>
      </c>
      <c r="BJ1882" s="7">
        <v>6308014.496666668</v>
      </c>
      <c r="BK1882" s="7">
        <v>3457285.9000000013</v>
      </c>
      <c r="BL1882" s="7">
        <v>3759230.65</v>
      </c>
      <c r="BM1882" s="7">
        <v>3884453.086666666</v>
      </c>
      <c r="BN1882" s="130">
        <v>1.0129999999999999</v>
      </c>
      <c r="BO1882" s="131">
        <v>4.5493299999999998E-4</v>
      </c>
      <c r="BP1882" s="161">
        <v>11528.970391401455</v>
      </c>
      <c r="BQ1882" s="162">
        <v>20089341</v>
      </c>
      <c r="BR1882" s="161">
        <v>624071</v>
      </c>
      <c r="BS1882" s="163">
        <v>0</v>
      </c>
      <c r="BT1882" s="163">
        <v>2584837.2299999967</v>
      </c>
      <c r="BU1882" s="161">
        <v>37602145.140000001</v>
      </c>
      <c r="BV1882" s="161">
        <v>1112080.1299999999</v>
      </c>
      <c r="BW1882" s="165">
        <v>5802051.2299999967</v>
      </c>
      <c r="BX1882" s="161">
        <v>624071</v>
      </c>
    </row>
    <row r="1883" spans="1:76" ht="14.45" x14ac:dyDescent="0.3">
      <c r="A1883" s="164" t="s">
        <v>31</v>
      </c>
      <c r="B1883" s="6" t="s">
        <v>206</v>
      </c>
      <c r="C1883" s="6" t="s">
        <v>32</v>
      </c>
      <c r="D1883" s="6" t="s">
        <v>51</v>
      </c>
      <c r="E1883" s="6" t="s">
        <v>36</v>
      </c>
      <c r="F1883" s="24" t="str">
        <f>+Tabela1[[#This Row],[WK]]&amp;Tabela1[[#This Row],[PK]]&amp;Tabela1[[#This Row],[GK]]</f>
        <v>260207</v>
      </c>
      <c r="G1883" s="6" t="s">
        <v>1791</v>
      </c>
      <c r="H1883" s="7">
        <v>100987400.02379975</v>
      </c>
      <c r="I1883" s="8">
        <v>1.371</v>
      </c>
      <c r="J1883" s="7">
        <v>138453725.44</v>
      </c>
      <c r="K1883" s="8">
        <v>7.0000000000000007E-2</v>
      </c>
      <c r="L1883" s="7">
        <v>9691760.7807999998</v>
      </c>
      <c r="M1883" s="7">
        <v>6665950.7807999998</v>
      </c>
      <c r="N1883" s="9">
        <v>2.2030301905274952</v>
      </c>
      <c r="O1883" s="7">
        <v>2395542</v>
      </c>
      <c r="P1883" s="8">
        <v>1.2949999999999999</v>
      </c>
      <c r="Q1883" s="7">
        <v>3102227</v>
      </c>
      <c r="R1883" s="8">
        <v>1.6E-2</v>
      </c>
      <c r="S1883" s="7">
        <v>49635.631999999998</v>
      </c>
      <c r="T1883" s="7">
        <v>21527.631999999998</v>
      </c>
      <c r="U1883" s="9">
        <v>0.76588985342251303</v>
      </c>
      <c r="V1883" s="7">
        <v>6687478.4127999991</v>
      </c>
      <c r="W1883" s="9">
        <v>2.1898028738165198</v>
      </c>
      <c r="X1883" s="7">
        <v>12886860.802172495</v>
      </c>
      <c r="Y1883" s="7">
        <v>3031708</v>
      </c>
      <c r="Z1883" s="7">
        <v>275906.51</v>
      </c>
      <c r="AA1883" s="7">
        <v>569687.29217249551</v>
      </c>
      <c r="AB1883" s="7">
        <v>6656335</v>
      </c>
      <c r="AC1883" s="7">
        <v>2353224</v>
      </c>
      <c r="AD1883" s="7">
        <v>6199382.389372495</v>
      </c>
      <c r="AE1883" s="7">
        <v>0</v>
      </c>
      <c r="AF1883" s="7">
        <v>9691760.7807999998</v>
      </c>
      <c r="AG1883" s="7">
        <v>49635.631999999998</v>
      </c>
      <c r="AH1883" s="7">
        <v>6199382.389372495</v>
      </c>
      <c r="AI1883" s="7">
        <v>2526355</v>
      </c>
      <c r="AJ1883" s="7">
        <v>38675</v>
      </c>
      <c r="AK1883" s="7">
        <v>4829186</v>
      </c>
      <c r="AL1883" s="7">
        <v>0</v>
      </c>
      <c r="AM1883" s="7">
        <v>147780</v>
      </c>
      <c r="AN1883" s="7">
        <v>0</v>
      </c>
      <c r="AO1883" s="7">
        <v>0</v>
      </c>
      <c r="AP1883" s="7">
        <v>5237091</v>
      </c>
      <c r="AQ1883" s="7">
        <v>286436</v>
      </c>
      <c r="AR1883" s="7">
        <v>3025810</v>
      </c>
      <c r="AS1883" s="7">
        <v>28108</v>
      </c>
      <c r="AT1883" s="7">
        <v>5628670</v>
      </c>
      <c r="AU1883" s="7">
        <v>0</v>
      </c>
      <c r="AV1883" s="7">
        <v>806293</v>
      </c>
      <c r="AW1883" s="7">
        <v>0</v>
      </c>
      <c r="AX1883" s="7">
        <v>0</v>
      </c>
      <c r="AY1883" s="7">
        <v>5956963</v>
      </c>
      <c r="AZ1883" s="7">
        <v>121647</v>
      </c>
      <c r="BA1883" s="7">
        <v>275906.51</v>
      </c>
      <c r="BB1883" s="7">
        <v>0</v>
      </c>
      <c r="BC1883" s="7">
        <v>0</v>
      </c>
      <c r="BD1883" s="7">
        <v>0</v>
      </c>
      <c r="BE1883" s="7">
        <v>1030.52</v>
      </c>
      <c r="BF1883" s="7">
        <v>7354.43</v>
      </c>
      <c r="BG1883" s="7">
        <v>350156.29217249551</v>
      </c>
      <c r="BH1883" s="7">
        <v>3905</v>
      </c>
      <c r="BI1883" s="7">
        <v>219531</v>
      </c>
      <c r="BJ1883" s="7">
        <v>3021494.5933333337</v>
      </c>
      <c r="BK1883" s="7">
        <v>339489.43333333358</v>
      </c>
      <c r="BL1883" s="7">
        <v>3482505.6233333335</v>
      </c>
      <c r="BM1883" s="7">
        <v>3763009.3933333331</v>
      </c>
      <c r="BN1883" s="130">
        <v>0.77500000000000002</v>
      </c>
      <c r="BO1883" s="131">
        <v>1.4383270000000001E-4</v>
      </c>
      <c r="BP1883" s="161">
        <v>3644.8875410809255</v>
      </c>
      <c r="BQ1883" s="162">
        <v>6656335</v>
      </c>
      <c r="BR1883" s="161">
        <v>215458</v>
      </c>
      <c r="BS1883" s="163">
        <v>0</v>
      </c>
      <c r="BT1883" s="163">
        <v>842170.19782750681</v>
      </c>
      <c r="BU1883" s="161">
        <v>9691760.7799999993</v>
      </c>
      <c r="BV1883" s="161">
        <v>49635.63</v>
      </c>
      <c r="BW1883" s="165">
        <v>7041552.5878275065</v>
      </c>
      <c r="BX1883" s="161">
        <v>215458</v>
      </c>
    </row>
    <row r="1884" spans="1:76" ht="14.45" x14ac:dyDescent="0.3">
      <c r="A1884" s="164" t="s">
        <v>31</v>
      </c>
      <c r="B1884" s="6" t="s">
        <v>206</v>
      </c>
      <c r="C1884" s="6" t="s">
        <v>32</v>
      </c>
      <c r="D1884" s="6" t="s">
        <v>75</v>
      </c>
      <c r="E1884" s="6" t="s">
        <v>36</v>
      </c>
      <c r="F1884" s="24" t="str">
        <f>+Tabela1[[#This Row],[WK]]&amp;Tabela1[[#This Row],[PK]]&amp;Tabela1[[#This Row],[GK]]</f>
        <v>260208</v>
      </c>
      <c r="G1884" s="6" t="s">
        <v>1792</v>
      </c>
      <c r="H1884" s="7">
        <v>230267261.22799852</v>
      </c>
      <c r="I1884" s="8">
        <v>1.371</v>
      </c>
      <c r="J1884" s="7">
        <v>315696415.15000004</v>
      </c>
      <c r="K1884" s="8">
        <v>7.0000000000000007E-2</v>
      </c>
      <c r="L1884" s="7">
        <v>22098749.060500003</v>
      </c>
      <c r="M1884" s="7">
        <v>15454202.060500003</v>
      </c>
      <c r="N1884" s="9">
        <v>2.325847354304214</v>
      </c>
      <c r="O1884" s="7">
        <v>3784964</v>
      </c>
      <c r="P1884" s="8">
        <v>1.2949999999999999</v>
      </c>
      <c r="Q1884" s="7">
        <v>4901528</v>
      </c>
      <c r="R1884" s="8">
        <v>1.6E-2</v>
      </c>
      <c r="S1884" s="7">
        <v>78424.448000000004</v>
      </c>
      <c r="T1884" s="7">
        <v>1631.448000000004</v>
      </c>
      <c r="U1884" s="9">
        <v>2.1244748870339798E-2</v>
      </c>
      <c r="V1884" s="7">
        <v>15455833.508500002</v>
      </c>
      <c r="W1884" s="9">
        <v>2.2995166899011212</v>
      </c>
      <c r="X1884" s="7">
        <v>30248912.858311839</v>
      </c>
      <c r="Y1884" s="7">
        <v>6684544</v>
      </c>
      <c r="Z1884" s="7">
        <v>387214.8</v>
      </c>
      <c r="AA1884" s="7">
        <v>1465771.0583118387</v>
      </c>
      <c r="AB1884" s="7">
        <v>19173218</v>
      </c>
      <c r="AC1884" s="7">
        <v>2538165</v>
      </c>
      <c r="AD1884" s="7">
        <v>14793079.349811835</v>
      </c>
      <c r="AE1884" s="7">
        <v>0</v>
      </c>
      <c r="AF1884" s="7">
        <v>22098749.060500003</v>
      </c>
      <c r="AG1884" s="7">
        <v>78424.448000000004</v>
      </c>
      <c r="AH1884" s="7">
        <v>14793079.349811835</v>
      </c>
      <c r="AI1884" s="7">
        <v>5547765</v>
      </c>
      <c r="AJ1884" s="7">
        <v>89118</v>
      </c>
      <c r="AK1884" s="7">
        <v>8523767</v>
      </c>
      <c r="AL1884" s="7">
        <v>75229</v>
      </c>
      <c r="AM1884" s="7">
        <v>971064</v>
      </c>
      <c r="AN1884" s="7">
        <v>0</v>
      </c>
      <c r="AO1884" s="7">
        <v>0</v>
      </c>
      <c r="AP1884" s="7">
        <v>15121672</v>
      </c>
      <c r="AQ1884" s="7">
        <v>803613</v>
      </c>
      <c r="AR1884" s="7">
        <v>6644547</v>
      </c>
      <c r="AS1884" s="7">
        <v>76793</v>
      </c>
      <c r="AT1884" s="7">
        <v>10168370</v>
      </c>
      <c r="AU1884" s="7">
        <v>450872</v>
      </c>
      <c r="AV1884" s="7">
        <v>1083473</v>
      </c>
      <c r="AW1884" s="7">
        <v>0</v>
      </c>
      <c r="AX1884" s="7">
        <v>0</v>
      </c>
      <c r="AY1884" s="7">
        <v>17397387</v>
      </c>
      <c r="AZ1884" s="7">
        <v>332502</v>
      </c>
      <c r="BA1884" s="7">
        <v>387214.8</v>
      </c>
      <c r="BB1884" s="7">
        <v>0</v>
      </c>
      <c r="BC1884" s="7">
        <v>37.08</v>
      </c>
      <c r="BD1884" s="7">
        <v>0</v>
      </c>
      <c r="BE1884" s="7">
        <v>3207.74</v>
      </c>
      <c r="BF1884" s="7">
        <v>7308.39</v>
      </c>
      <c r="BG1884" s="7">
        <v>747747.05831183866</v>
      </c>
      <c r="BH1884" s="7">
        <v>8339</v>
      </c>
      <c r="BI1884" s="7">
        <v>718024</v>
      </c>
      <c r="BJ1884" s="7">
        <v>9882200.2966666669</v>
      </c>
      <c r="BK1884" s="7">
        <v>4670775.3366666669</v>
      </c>
      <c r="BL1884" s="7">
        <v>7391774.583333333</v>
      </c>
      <c r="BM1884" s="7">
        <v>6062150.6733333329</v>
      </c>
      <c r="BN1884" s="130">
        <v>0.78300000000000003</v>
      </c>
      <c r="BO1884" s="131">
        <v>3.3130889999999997E-4</v>
      </c>
      <c r="BP1884" s="161">
        <v>8395.3476138375099</v>
      </c>
      <c r="BQ1884" s="162">
        <v>19173218</v>
      </c>
      <c r="BR1884" s="161">
        <v>450267</v>
      </c>
      <c r="BS1884" s="163">
        <v>0</v>
      </c>
      <c r="BT1884" s="163">
        <v>2133957.8900000006</v>
      </c>
      <c r="BU1884" s="161">
        <v>22098749.059999999</v>
      </c>
      <c r="BV1884" s="161">
        <v>78424.45</v>
      </c>
      <c r="BW1884" s="165">
        <v>16927037.240000002</v>
      </c>
      <c r="BX1884" s="161">
        <v>450267</v>
      </c>
    </row>
    <row r="1885" spans="1:76" ht="14.45" x14ac:dyDescent="0.3">
      <c r="A1885" s="164" t="s">
        <v>31</v>
      </c>
      <c r="B1885" s="6" t="s">
        <v>206</v>
      </c>
      <c r="C1885" s="6" t="s">
        <v>32</v>
      </c>
      <c r="D1885" s="6" t="s">
        <v>77</v>
      </c>
      <c r="E1885" s="6" t="s">
        <v>36</v>
      </c>
      <c r="F1885" s="24" t="str">
        <f>+Tabela1[[#This Row],[WK]]&amp;Tabela1[[#This Row],[PK]]&amp;Tabela1[[#This Row],[GK]]</f>
        <v>260209</v>
      </c>
      <c r="G1885" s="6" t="s">
        <v>1793</v>
      </c>
      <c r="H1885" s="7">
        <v>151456638.77479896</v>
      </c>
      <c r="I1885" s="8">
        <v>1.371</v>
      </c>
      <c r="J1885" s="7">
        <v>207647051.76000002</v>
      </c>
      <c r="K1885" s="8">
        <v>7.0000000000000007E-2</v>
      </c>
      <c r="L1885" s="7">
        <v>14535293.623200003</v>
      </c>
      <c r="M1885" s="7">
        <v>9727379.6232000031</v>
      </c>
      <c r="N1885" s="9">
        <v>2.0232016677502975</v>
      </c>
      <c r="O1885" s="7">
        <v>3485121</v>
      </c>
      <c r="P1885" s="8">
        <v>1.2949999999999999</v>
      </c>
      <c r="Q1885" s="7">
        <v>4513232</v>
      </c>
      <c r="R1885" s="8">
        <v>1.6E-2</v>
      </c>
      <c r="S1885" s="7">
        <v>72211.712</v>
      </c>
      <c r="T1885" s="7">
        <v>50890.712</v>
      </c>
      <c r="U1885" s="9">
        <v>2.3868820411800571</v>
      </c>
      <c r="V1885" s="7">
        <v>9778270.3352000024</v>
      </c>
      <c r="W1885" s="9">
        <v>2.0248073111372715</v>
      </c>
      <c r="X1885" s="7">
        <v>23515027.38501744</v>
      </c>
      <c r="Y1885" s="7">
        <v>8840269</v>
      </c>
      <c r="Z1885" s="7">
        <v>390514.28500000003</v>
      </c>
      <c r="AA1885" s="7">
        <v>961608.10001743748</v>
      </c>
      <c r="AB1885" s="7">
        <v>13322636</v>
      </c>
      <c r="AC1885" s="7">
        <v>0</v>
      </c>
      <c r="AD1885" s="7">
        <v>13736757.049817437</v>
      </c>
      <c r="AE1885" s="7">
        <v>0</v>
      </c>
      <c r="AF1885" s="7">
        <v>14535293.623200003</v>
      </c>
      <c r="AG1885" s="7">
        <v>72211.712</v>
      </c>
      <c r="AH1885" s="7">
        <v>13736757.049817437</v>
      </c>
      <c r="AI1885" s="7">
        <v>4014296</v>
      </c>
      <c r="AJ1885" s="7">
        <v>10720</v>
      </c>
      <c r="AK1885" s="7">
        <v>7669313</v>
      </c>
      <c r="AL1885" s="7">
        <v>0</v>
      </c>
      <c r="AM1885" s="7">
        <v>819154</v>
      </c>
      <c r="AN1885" s="7">
        <v>0</v>
      </c>
      <c r="AO1885" s="7">
        <v>0</v>
      </c>
      <c r="AP1885" s="7">
        <v>11001978</v>
      </c>
      <c r="AQ1885" s="7">
        <v>552982</v>
      </c>
      <c r="AR1885" s="7">
        <v>4807914</v>
      </c>
      <c r="AS1885" s="7">
        <v>21321</v>
      </c>
      <c r="AT1885" s="7">
        <v>8397778</v>
      </c>
      <c r="AU1885" s="7">
        <v>0</v>
      </c>
      <c r="AV1885" s="7">
        <v>871774</v>
      </c>
      <c r="AW1885" s="7">
        <v>0</v>
      </c>
      <c r="AX1885" s="7">
        <v>0</v>
      </c>
      <c r="AY1885" s="7">
        <v>12427803</v>
      </c>
      <c r="AZ1885" s="7">
        <v>230318</v>
      </c>
      <c r="BA1885" s="7">
        <v>390514.28500000003</v>
      </c>
      <c r="BB1885" s="7">
        <v>0</v>
      </c>
      <c r="BC1885" s="7">
        <v>6.96</v>
      </c>
      <c r="BD1885" s="7">
        <v>0.78</v>
      </c>
      <c r="BE1885" s="7">
        <v>762.13</v>
      </c>
      <c r="BF1885" s="7">
        <v>11382.1</v>
      </c>
      <c r="BG1885" s="7">
        <v>569934.10001743748</v>
      </c>
      <c r="BH1885" s="7">
        <v>6356</v>
      </c>
      <c r="BI1885" s="7">
        <v>391674</v>
      </c>
      <c r="BJ1885" s="7">
        <v>5390557.9658333352</v>
      </c>
      <c r="BK1885" s="7">
        <v>2436300.7900000019</v>
      </c>
      <c r="BL1885" s="7">
        <v>2712941.7566666668</v>
      </c>
      <c r="BM1885" s="7">
        <v>6391145.1899999985</v>
      </c>
      <c r="BN1885" s="130">
        <v>0.67100000000000004</v>
      </c>
      <c r="BO1885" s="131">
        <v>2.6809030000000001E-4</v>
      </c>
      <c r="BP1885" s="161">
        <v>6793.5180905680709</v>
      </c>
      <c r="BQ1885" s="162">
        <v>13322636</v>
      </c>
      <c r="BR1885" s="161">
        <v>351455</v>
      </c>
      <c r="BS1885" s="163">
        <v>0</v>
      </c>
      <c r="BT1885" s="163">
        <v>764100.61498256028</v>
      </c>
      <c r="BU1885" s="161">
        <v>14535293.619999999</v>
      </c>
      <c r="BV1885" s="161">
        <v>72211.710000000006</v>
      </c>
      <c r="BW1885" s="165">
        <v>14500857.664982561</v>
      </c>
      <c r="BX1885" s="161">
        <v>351455</v>
      </c>
    </row>
    <row r="1886" spans="1:76" ht="14.45" x14ac:dyDescent="0.3">
      <c r="A1886" s="164" t="s">
        <v>31</v>
      </c>
      <c r="B1886" s="6" t="s">
        <v>206</v>
      </c>
      <c r="C1886" s="6" t="s">
        <v>37</v>
      </c>
      <c r="D1886" s="6" t="s">
        <v>33</v>
      </c>
      <c r="E1886" s="6" t="s">
        <v>36</v>
      </c>
      <c r="F1886" s="24" t="str">
        <f>+Tabela1[[#This Row],[WK]]&amp;Tabela1[[#This Row],[PK]]&amp;Tabela1[[#This Row],[GK]]</f>
        <v>260301</v>
      </c>
      <c r="G1886" s="6" t="s">
        <v>1794</v>
      </c>
      <c r="H1886" s="7">
        <v>70079214.219999909</v>
      </c>
      <c r="I1886" s="8">
        <v>1.371</v>
      </c>
      <c r="J1886" s="7">
        <v>96078602.689999998</v>
      </c>
      <c r="K1886" s="8">
        <v>7.0000000000000007E-2</v>
      </c>
      <c r="L1886" s="7">
        <v>6725502.1883000005</v>
      </c>
      <c r="M1886" s="7">
        <v>4738766.1883000005</v>
      </c>
      <c r="N1886" s="9">
        <v>2.3852017521703943</v>
      </c>
      <c r="O1886" s="7">
        <v>572150</v>
      </c>
      <c r="P1886" s="8">
        <v>1.2949999999999999</v>
      </c>
      <c r="Q1886" s="7">
        <v>740934</v>
      </c>
      <c r="R1886" s="8">
        <v>1.6E-2</v>
      </c>
      <c r="S1886" s="7">
        <v>11854.944</v>
      </c>
      <c r="T1886" s="7">
        <v>499.94399999999951</v>
      </c>
      <c r="U1886" s="9">
        <v>4.4028533685601015E-2</v>
      </c>
      <c r="V1886" s="7">
        <v>4739266.1323000006</v>
      </c>
      <c r="W1886" s="9">
        <v>2.3718970418764713</v>
      </c>
      <c r="X1886" s="7">
        <v>11778726.728427473</v>
      </c>
      <c r="Y1886" s="7">
        <v>4140986</v>
      </c>
      <c r="Z1886" s="7">
        <v>0</v>
      </c>
      <c r="AA1886" s="7">
        <v>561531.72842747369</v>
      </c>
      <c r="AB1886" s="7">
        <v>5198638</v>
      </c>
      <c r="AC1886" s="7">
        <v>1877571</v>
      </c>
      <c r="AD1886" s="7">
        <v>7039460.5961274728</v>
      </c>
      <c r="AE1886" s="7">
        <v>0</v>
      </c>
      <c r="AF1886" s="7">
        <v>6725502.1883000005</v>
      </c>
      <c r="AG1886" s="7">
        <v>11854.944</v>
      </c>
      <c r="AH1886" s="7">
        <v>7039460.5961274728</v>
      </c>
      <c r="AI1886" s="7">
        <v>1658796</v>
      </c>
      <c r="AJ1886" s="7">
        <v>10212</v>
      </c>
      <c r="AK1886" s="7">
        <v>5003795</v>
      </c>
      <c r="AL1886" s="7">
        <v>0</v>
      </c>
      <c r="AM1886" s="7">
        <v>308854</v>
      </c>
      <c r="AN1886" s="7">
        <v>0</v>
      </c>
      <c r="AO1886" s="7">
        <v>0</v>
      </c>
      <c r="AP1886" s="7">
        <v>4097814</v>
      </c>
      <c r="AQ1886" s="7">
        <v>246653</v>
      </c>
      <c r="AR1886" s="7">
        <v>1986736</v>
      </c>
      <c r="AS1886" s="7">
        <v>11355</v>
      </c>
      <c r="AT1886" s="7">
        <v>5820789</v>
      </c>
      <c r="AU1886" s="7">
        <v>165688</v>
      </c>
      <c r="AV1886" s="7">
        <v>685333</v>
      </c>
      <c r="AW1886" s="7">
        <v>0</v>
      </c>
      <c r="AX1886" s="7">
        <v>0</v>
      </c>
      <c r="AY1886" s="7">
        <v>4670891</v>
      </c>
      <c r="AZ1886" s="7">
        <v>102183</v>
      </c>
      <c r="BA1886" s="7">
        <v>0</v>
      </c>
      <c r="BB1886" s="7">
        <v>0</v>
      </c>
      <c r="BC1886" s="7">
        <v>0</v>
      </c>
      <c r="BD1886" s="7">
        <v>0</v>
      </c>
      <c r="BE1886" s="7">
        <v>0</v>
      </c>
      <c r="BF1886" s="7">
        <v>0</v>
      </c>
      <c r="BG1886" s="7">
        <v>344596.72842747369</v>
      </c>
      <c r="BH1886" s="7">
        <v>3843</v>
      </c>
      <c r="BI1886" s="7">
        <v>216935</v>
      </c>
      <c r="BJ1886" s="7">
        <v>2985589.2149999999</v>
      </c>
      <c r="BK1886" s="7">
        <v>1985714.2799999998</v>
      </c>
      <c r="BL1886" s="7">
        <v>23400</v>
      </c>
      <c r="BM1886" s="7">
        <v>3952699.7399999998</v>
      </c>
      <c r="BN1886" s="130">
        <v>0.67300000000000004</v>
      </c>
      <c r="BO1886" s="131">
        <v>1.264154E-4</v>
      </c>
      <c r="BP1886" s="161">
        <v>3203.6590465388749</v>
      </c>
      <c r="BQ1886" s="162">
        <v>5198638</v>
      </c>
      <c r="BR1886" s="161">
        <v>197439</v>
      </c>
      <c r="BS1886" s="163">
        <v>0</v>
      </c>
      <c r="BT1886" s="163">
        <v>863595.8599999994</v>
      </c>
      <c r="BU1886" s="161">
        <v>6725502.1900000004</v>
      </c>
      <c r="BV1886" s="161">
        <v>11854.94</v>
      </c>
      <c r="BW1886" s="165">
        <v>7903056.459999999</v>
      </c>
      <c r="BX1886" s="161">
        <v>197439</v>
      </c>
    </row>
    <row r="1887" spans="1:76" ht="14.45" x14ac:dyDescent="0.3">
      <c r="A1887" s="164" t="s">
        <v>31</v>
      </c>
      <c r="B1887" s="6" t="s">
        <v>206</v>
      </c>
      <c r="C1887" s="6" t="s">
        <v>37</v>
      </c>
      <c r="D1887" s="6" t="s">
        <v>32</v>
      </c>
      <c r="E1887" s="6" t="s">
        <v>36</v>
      </c>
      <c r="F1887" s="24" t="str">
        <f>+Tabela1[[#This Row],[WK]]&amp;Tabela1[[#This Row],[PK]]&amp;Tabela1[[#This Row],[GK]]</f>
        <v>260302</v>
      </c>
      <c r="G1887" s="6" t="s">
        <v>675</v>
      </c>
      <c r="H1887" s="7">
        <v>66398710.322199874</v>
      </c>
      <c r="I1887" s="8">
        <v>1.371</v>
      </c>
      <c r="J1887" s="7">
        <v>91032631.849999994</v>
      </c>
      <c r="K1887" s="8">
        <v>7.0000000000000007E-2</v>
      </c>
      <c r="L1887" s="7">
        <v>6372284.2295000004</v>
      </c>
      <c r="M1887" s="7">
        <v>4087692.2295000004</v>
      </c>
      <c r="N1887" s="9">
        <v>1.7892438691460009</v>
      </c>
      <c r="O1887" s="7">
        <v>146</v>
      </c>
      <c r="P1887" s="8">
        <v>1.2949999999999999</v>
      </c>
      <c r="Q1887" s="7">
        <v>189</v>
      </c>
      <c r="R1887" s="8">
        <v>1.6E-2</v>
      </c>
      <c r="S1887" s="7">
        <v>3.024</v>
      </c>
      <c r="T1887" s="7">
        <v>-7281.9759999999997</v>
      </c>
      <c r="U1887" s="9">
        <v>-0.99958490048043924</v>
      </c>
      <c r="V1887" s="7">
        <v>4080410.2535000006</v>
      </c>
      <c r="W1887" s="9">
        <v>1.7803792496281434</v>
      </c>
      <c r="X1887" s="7">
        <v>12973314.824999999</v>
      </c>
      <c r="Y1887" s="7">
        <v>4712389</v>
      </c>
      <c r="Z1887" s="7">
        <v>38798.824999999997</v>
      </c>
      <c r="AA1887" s="7">
        <v>438924</v>
      </c>
      <c r="AB1887" s="7">
        <v>7497538</v>
      </c>
      <c r="AC1887" s="7">
        <v>285665</v>
      </c>
      <c r="AD1887" s="7">
        <v>8892904.5714999996</v>
      </c>
      <c r="AE1887" s="7">
        <v>0</v>
      </c>
      <c r="AF1887" s="7">
        <v>6372284.2295000004</v>
      </c>
      <c r="AG1887" s="7">
        <v>3.024</v>
      </c>
      <c r="AH1887" s="7">
        <v>8892904.5714999996</v>
      </c>
      <c r="AI1887" s="7">
        <v>1907486</v>
      </c>
      <c r="AJ1887" s="7">
        <v>2734</v>
      </c>
      <c r="AK1887" s="7">
        <v>4480113</v>
      </c>
      <c r="AL1887" s="7">
        <v>0</v>
      </c>
      <c r="AM1887" s="7">
        <v>313871</v>
      </c>
      <c r="AN1887" s="7">
        <v>0</v>
      </c>
      <c r="AO1887" s="7">
        <v>0</v>
      </c>
      <c r="AP1887" s="7">
        <v>6004339</v>
      </c>
      <c r="AQ1887" s="7">
        <v>294393</v>
      </c>
      <c r="AR1887" s="7">
        <v>2284592</v>
      </c>
      <c r="AS1887" s="7">
        <v>7285</v>
      </c>
      <c r="AT1887" s="7">
        <v>5015601</v>
      </c>
      <c r="AU1887" s="7">
        <v>0</v>
      </c>
      <c r="AV1887" s="7">
        <v>619935</v>
      </c>
      <c r="AW1887" s="7">
        <v>0</v>
      </c>
      <c r="AX1887" s="7">
        <v>0</v>
      </c>
      <c r="AY1887" s="7">
        <v>6874382</v>
      </c>
      <c r="AZ1887" s="7">
        <v>123269</v>
      </c>
      <c r="BA1887" s="7">
        <v>38798.824999999997</v>
      </c>
      <c r="BB1887" s="7">
        <v>0</v>
      </c>
      <c r="BC1887" s="7">
        <v>0</v>
      </c>
      <c r="BD1887" s="7">
        <v>0</v>
      </c>
      <c r="BE1887" s="7">
        <v>85.49</v>
      </c>
      <c r="BF1887" s="7">
        <v>1123.3399999999999</v>
      </c>
      <c r="BG1887" s="7">
        <v>320594</v>
      </c>
      <c r="BH1887" s="7">
        <v>3573</v>
      </c>
      <c r="BI1887" s="7">
        <v>118330</v>
      </c>
      <c r="BJ1887" s="7">
        <v>1628581.2183333333</v>
      </c>
      <c r="BK1887" s="7">
        <v>479894.16999999993</v>
      </c>
      <c r="BL1887" s="7">
        <v>139101.91333333333</v>
      </c>
      <c r="BM1887" s="7">
        <v>4316544.3666666662</v>
      </c>
      <c r="BN1887" s="130">
        <v>0.64100000000000001</v>
      </c>
      <c r="BO1887" s="131">
        <v>1.295131E-4</v>
      </c>
      <c r="BP1887" s="161">
        <v>3281.6994605395098</v>
      </c>
      <c r="BQ1887" s="162">
        <v>7497538</v>
      </c>
      <c r="BR1887" s="161">
        <v>188987</v>
      </c>
      <c r="BS1887" s="163">
        <v>0</v>
      </c>
      <c r="BT1887" s="163">
        <v>848859.17500000075</v>
      </c>
      <c r="BU1887" s="161">
        <v>6372284.2300000004</v>
      </c>
      <c r="BV1887" s="161">
        <v>3.02</v>
      </c>
      <c r="BW1887" s="165">
        <v>9741763.745000001</v>
      </c>
      <c r="BX1887" s="161">
        <v>188987</v>
      </c>
    </row>
    <row r="1888" spans="1:76" ht="14.45" x14ac:dyDescent="0.3">
      <c r="A1888" s="164" t="s">
        <v>31</v>
      </c>
      <c r="B1888" s="6" t="s">
        <v>206</v>
      </c>
      <c r="C1888" s="6" t="s">
        <v>37</v>
      </c>
      <c r="D1888" s="6" t="s">
        <v>37</v>
      </c>
      <c r="E1888" s="6" t="s">
        <v>40</v>
      </c>
      <c r="F1888" s="24" t="str">
        <f>+Tabela1[[#This Row],[WK]]&amp;Tabela1[[#This Row],[PK]]&amp;Tabela1[[#This Row],[GK]]</f>
        <v>260303</v>
      </c>
      <c r="G1888" s="6" t="s">
        <v>1795</v>
      </c>
      <c r="H1888" s="7">
        <v>367362745.61279851</v>
      </c>
      <c r="I1888" s="8">
        <v>1.371</v>
      </c>
      <c r="J1888" s="7">
        <v>503654324.23000002</v>
      </c>
      <c r="K1888" s="8">
        <v>7.0000000000000007E-2</v>
      </c>
      <c r="L1888" s="7">
        <v>35255802.696100004</v>
      </c>
      <c r="M1888" s="7">
        <v>22989184.696100004</v>
      </c>
      <c r="N1888" s="9">
        <v>1.8741257530070639</v>
      </c>
      <c r="O1888" s="7">
        <v>9818858</v>
      </c>
      <c r="P1888" s="8">
        <v>1.2949999999999999</v>
      </c>
      <c r="Q1888" s="7">
        <v>12715421</v>
      </c>
      <c r="R1888" s="8">
        <v>1.6E-2</v>
      </c>
      <c r="S1888" s="7">
        <v>203446.736</v>
      </c>
      <c r="T1888" s="7">
        <v>-66414.263999999996</v>
      </c>
      <c r="U1888" s="9">
        <v>-0.24610545428943048</v>
      </c>
      <c r="V1888" s="7">
        <v>22922770.432100005</v>
      </c>
      <c r="W1888" s="9">
        <v>1.8284855286799433</v>
      </c>
      <c r="X1888" s="7">
        <v>39698941.310832314</v>
      </c>
      <c r="Y1888" s="7">
        <v>15829788</v>
      </c>
      <c r="Z1888" s="7">
        <v>3.72</v>
      </c>
      <c r="AA1888" s="7">
        <v>1997278.5908323126</v>
      </c>
      <c r="AB1888" s="7">
        <v>21871871</v>
      </c>
      <c r="AC1888" s="7">
        <v>0</v>
      </c>
      <c r="AD1888" s="7">
        <v>16776170.878732311</v>
      </c>
      <c r="AE1888" s="7">
        <v>0</v>
      </c>
      <c r="AF1888" s="7">
        <v>35255802.696100004</v>
      </c>
      <c r="AG1888" s="7">
        <v>203446.736</v>
      </c>
      <c r="AH1888" s="7">
        <v>16776170.878732311</v>
      </c>
      <c r="AI1888" s="7">
        <v>10241830</v>
      </c>
      <c r="AJ1888" s="7">
        <v>263809</v>
      </c>
      <c r="AK1888" s="7">
        <v>13560737</v>
      </c>
      <c r="AL1888" s="7">
        <v>1404745</v>
      </c>
      <c r="AM1888" s="7">
        <v>790779</v>
      </c>
      <c r="AN1888" s="7">
        <v>0</v>
      </c>
      <c r="AO1888" s="7">
        <v>0</v>
      </c>
      <c r="AP1888" s="7">
        <v>15962121</v>
      </c>
      <c r="AQ1888" s="7">
        <v>1599270</v>
      </c>
      <c r="AR1888" s="7">
        <v>12266618</v>
      </c>
      <c r="AS1888" s="7">
        <v>269861</v>
      </c>
      <c r="AT1888" s="7">
        <v>15387334</v>
      </c>
      <c r="AU1888" s="7">
        <v>168989</v>
      </c>
      <c r="AV1888" s="7">
        <v>785013</v>
      </c>
      <c r="AW1888" s="7">
        <v>0</v>
      </c>
      <c r="AX1888" s="7">
        <v>0</v>
      </c>
      <c r="AY1888" s="7">
        <v>18708236</v>
      </c>
      <c r="AZ1888" s="7">
        <v>737992</v>
      </c>
      <c r="BA1888" s="7">
        <v>3.72</v>
      </c>
      <c r="BB1888" s="7">
        <v>0</v>
      </c>
      <c r="BC1888" s="7">
        <v>0</v>
      </c>
      <c r="BD1888" s="7">
        <v>0.04</v>
      </c>
      <c r="BE1888" s="7">
        <v>0</v>
      </c>
      <c r="BF1888" s="7">
        <v>0</v>
      </c>
      <c r="BG1888" s="7">
        <v>1363860.5908323126</v>
      </c>
      <c r="BH1888" s="7">
        <v>15210</v>
      </c>
      <c r="BI1888" s="7">
        <v>633418</v>
      </c>
      <c r="BJ1888" s="7">
        <v>8717657.0408333316</v>
      </c>
      <c r="BK1888" s="7">
        <v>3701500.8966666656</v>
      </c>
      <c r="BL1888" s="7">
        <v>7742142.9666666659</v>
      </c>
      <c r="BM1888" s="7">
        <v>4580338.6433333335</v>
      </c>
      <c r="BN1888" s="130">
        <v>0.72399999999999998</v>
      </c>
      <c r="BO1888" s="131">
        <v>5.8668619999999996E-4</v>
      </c>
      <c r="BP1888" s="161">
        <v>14867.699385249121</v>
      </c>
      <c r="BQ1888" s="162">
        <v>21871871</v>
      </c>
      <c r="BR1888" s="161">
        <v>755476</v>
      </c>
      <c r="BS1888" s="163">
        <v>0</v>
      </c>
      <c r="BT1888" s="163">
        <v>344098.68916768581</v>
      </c>
      <c r="BU1888" s="161">
        <v>35255802.700000003</v>
      </c>
      <c r="BV1888" s="161">
        <v>203446.74</v>
      </c>
      <c r="BW1888" s="165">
        <v>17120269.569167688</v>
      </c>
      <c r="BX1888" s="161">
        <v>755476</v>
      </c>
    </row>
    <row r="1889" spans="1:76" ht="14.45" x14ac:dyDescent="0.3">
      <c r="A1889" s="164" t="s">
        <v>31</v>
      </c>
      <c r="B1889" s="6" t="s">
        <v>206</v>
      </c>
      <c r="C1889" s="6" t="s">
        <v>37</v>
      </c>
      <c r="D1889" s="6" t="s">
        <v>39</v>
      </c>
      <c r="E1889" s="6" t="s">
        <v>40</v>
      </c>
      <c r="F1889" s="24" t="str">
        <f>+Tabela1[[#This Row],[WK]]&amp;Tabela1[[#This Row],[PK]]&amp;Tabela1[[#This Row],[GK]]</f>
        <v>260304</v>
      </c>
      <c r="G1889" s="6" t="s">
        <v>1796</v>
      </c>
      <c r="H1889" s="7">
        <v>58566935.335600011</v>
      </c>
      <c r="I1889" s="8">
        <v>1.371</v>
      </c>
      <c r="J1889" s="7">
        <v>80295268.340000004</v>
      </c>
      <c r="K1889" s="8">
        <v>7.0000000000000007E-2</v>
      </c>
      <c r="L1889" s="7">
        <v>5620668.7838000003</v>
      </c>
      <c r="M1889" s="7">
        <v>3991958.7838000003</v>
      </c>
      <c r="N1889" s="9">
        <v>2.4509942124749036</v>
      </c>
      <c r="O1889" s="7">
        <v>372654</v>
      </c>
      <c r="P1889" s="8">
        <v>1.2949999999999999</v>
      </c>
      <c r="Q1889" s="7">
        <v>482587</v>
      </c>
      <c r="R1889" s="8">
        <v>1.6E-2</v>
      </c>
      <c r="S1889" s="7">
        <v>7721.3919999999998</v>
      </c>
      <c r="T1889" s="7">
        <v>-949.60800000000017</v>
      </c>
      <c r="U1889" s="9">
        <v>-0.10951539614807983</v>
      </c>
      <c r="V1889" s="7">
        <v>3991009.1758000003</v>
      </c>
      <c r="W1889" s="9">
        <v>2.4374346445940196</v>
      </c>
      <c r="X1889" s="7">
        <v>10085309.135</v>
      </c>
      <c r="Y1889" s="7">
        <v>1970128</v>
      </c>
      <c r="Z1889" s="7">
        <v>213918.13499999998</v>
      </c>
      <c r="AA1889" s="7">
        <v>497547</v>
      </c>
      <c r="AB1889" s="7">
        <v>5716291</v>
      </c>
      <c r="AC1889" s="7">
        <v>1687425</v>
      </c>
      <c r="AD1889" s="7">
        <v>6094299.9591999995</v>
      </c>
      <c r="AE1889" s="7">
        <v>0</v>
      </c>
      <c r="AF1889" s="7">
        <v>5620668.7838000003</v>
      </c>
      <c r="AG1889" s="7">
        <v>7721.3919999999998</v>
      </c>
      <c r="AH1889" s="7">
        <v>6094299.9591999995</v>
      </c>
      <c r="AI1889" s="7">
        <v>1359867</v>
      </c>
      <c r="AJ1889" s="7">
        <v>5207</v>
      </c>
      <c r="AK1889" s="7">
        <v>3208434</v>
      </c>
      <c r="AL1889" s="7">
        <v>0</v>
      </c>
      <c r="AM1889" s="7">
        <v>874347</v>
      </c>
      <c r="AN1889" s="7">
        <v>0</v>
      </c>
      <c r="AO1889" s="7">
        <v>0</v>
      </c>
      <c r="AP1889" s="7">
        <v>4648651</v>
      </c>
      <c r="AQ1889" s="7">
        <v>262566</v>
      </c>
      <c r="AR1889" s="7">
        <v>1628710</v>
      </c>
      <c r="AS1889" s="7">
        <v>8671</v>
      </c>
      <c r="AT1889" s="7">
        <v>3617947</v>
      </c>
      <c r="AU1889" s="7">
        <v>0</v>
      </c>
      <c r="AV1889" s="7">
        <v>970097</v>
      </c>
      <c r="AW1889" s="7">
        <v>0</v>
      </c>
      <c r="AX1889" s="7">
        <v>0</v>
      </c>
      <c r="AY1889" s="7">
        <v>5112713</v>
      </c>
      <c r="AZ1889" s="7">
        <v>110293</v>
      </c>
      <c r="BA1889" s="7">
        <v>213918.13499999998</v>
      </c>
      <c r="BB1889" s="7">
        <v>0</v>
      </c>
      <c r="BC1889" s="7">
        <v>0</v>
      </c>
      <c r="BD1889" s="7">
        <v>0</v>
      </c>
      <c r="BE1889" s="7">
        <v>119.43</v>
      </c>
      <c r="BF1889" s="7">
        <v>6721.44</v>
      </c>
      <c r="BG1889" s="7">
        <v>320594</v>
      </c>
      <c r="BH1889" s="7">
        <v>2960</v>
      </c>
      <c r="BI1889" s="7">
        <v>176953</v>
      </c>
      <c r="BJ1889" s="7">
        <v>2435495.0291666673</v>
      </c>
      <c r="BK1889" s="7">
        <v>320144.78333333414</v>
      </c>
      <c r="BL1889" s="7">
        <v>1554042.1166666665</v>
      </c>
      <c r="BM1889" s="7">
        <v>5353316.75</v>
      </c>
      <c r="BN1889" s="130">
        <v>0.79100000000000004</v>
      </c>
      <c r="BO1889" s="131">
        <v>1.022982E-4</v>
      </c>
      <c r="BP1889" s="161">
        <v>2592.34247020057</v>
      </c>
      <c r="BQ1889" s="162">
        <v>5716291</v>
      </c>
      <c r="BR1889" s="161">
        <v>158193</v>
      </c>
      <c r="BS1889" s="163">
        <v>0</v>
      </c>
      <c r="BT1889" s="163">
        <v>883933.75999999978</v>
      </c>
      <c r="BU1889" s="161">
        <v>5620668.7800000003</v>
      </c>
      <c r="BV1889" s="161">
        <v>7721.39</v>
      </c>
      <c r="BW1889" s="165">
        <v>6978233.7199999997</v>
      </c>
      <c r="BX1889" s="161">
        <v>158193</v>
      </c>
    </row>
    <row r="1890" spans="1:76" ht="14.45" x14ac:dyDescent="0.3">
      <c r="A1890" s="164" t="s">
        <v>31</v>
      </c>
      <c r="B1890" s="6" t="s">
        <v>206</v>
      </c>
      <c r="C1890" s="6" t="s">
        <v>37</v>
      </c>
      <c r="D1890" s="6" t="s">
        <v>42</v>
      </c>
      <c r="E1890" s="6" t="s">
        <v>40</v>
      </c>
      <c r="F1890" s="24" t="str">
        <f>+Tabela1[[#This Row],[WK]]&amp;Tabela1[[#This Row],[PK]]&amp;Tabela1[[#This Row],[GK]]</f>
        <v>260305</v>
      </c>
      <c r="G1890" s="6" t="s">
        <v>1797</v>
      </c>
      <c r="H1890" s="7">
        <v>123228666.87079883</v>
      </c>
      <c r="I1890" s="8">
        <v>1.371</v>
      </c>
      <c r="J1890" s="7">
        <v>168946502.28999999</v>
      </c>
      <c r="K1890" s="8">
        <v>7.0000000000000007E-2</v>
      </c>
      <c r="L1890" s="7">
        <v>11826255.1603</v>
      </c>
      <c r="M1890" s="7">
        <v>7567294.1602999996</v>
      </c>
      <c r="N1890" s="9">
        <v>1.7767934856177363</v>
      </c>
      <c r="O1890" s="7">
        <v>3088259</v>
      </c>
      <c r="P1890" s="8">
        <v>1.2949999999999999</v>
      </c>
      <c r="Q1890" s="7">
        <v>3999295</v>
      </c>
      <c r="R1890" s="8">
        <v>1.6E-2</v>
      </c>
      <c r="S1890" s="7">
        <v>63988.72</v>
      </c>
      <c r="T1890" s="7">
        <v>8945.7200000000012</v>
      </c>
      <c r="U1890" s="9">
        <v>0.16252239158476103</v>
      </c>
      <c r="V1890" s="7">
        <v>7576239.8803000003</v>
      </c>
      <c r="W1890" s="9">
        <v>1.7561967676200578</v>
      </c>
      <c r="X1890" s="7">
        <v>17810052.513590608</v>
      </c>
      <c r="Y1890" s="7">
        <v>4812967</v>
      </c>
      <c r="Z1890" s="7">
        <v>0.93</v>
      </c>
      <c r="AA1890" s="7">
        <v>1122095.583590609</v>
      </c>
      <c r="AB1890" s="7">
        <v>10000667</v>
      </c>
      <c r="AC1890" s="7">
        <v>1874322</v>
      </c>
      <c r="AD1890" s="7">
        <v>10233812.633290607</v>
      </c>
      <c r="AE1890" s="7">
        <v>0</v>
      </c>
      <c r="AF1890" s="7">
        <v>11826255.1603</v>
      </c>
      <c r="AG1890" s="7">
        <v>63988.72</v>
      </c>
      <c r="AH1890" s="7">
        <v>10233812.633290607</v>
      </c>
      <c r="AI1890" s="7">
        <v>3555956</v>
      </c>
      <c r="AJ1890" s="7">
        <v>75920</v>
      </c>
      <c r="AK1890" s="7">
        <v>6466205</v>
      </c>
      <c r="AL1890" s="7">
        <v>0</v>
      </c>
      <c r="AM1890" s="7">
        <v>1036750</v>
      </c>
      <c r="AN1890" s="7">
        <v>0</v>
      </c>
      <c r="AO1890" s="7">
        <v>0</v>
      </c>
      <c r="AP1890" s="7">
        <v>7669218</v>
      </c>
      <c r="AQ1890" s="7">
        <v>457502</v>
      </c>
      <c r="AR1890" s="7">
        <v>4258961</v>
      </c>
      <c r="AS1890" s="7">
        <v>55043</v>
      </c>
      <c r="AT1890" s="7">
        <v>7169520</v>
      </c>
      <c r="AU1890" s="7">
        <v>0</v>
      </c>
      <c r="AV1890" s="7">
        <v>1071372</v>
      </c>
      <c r="AW1890" s="7">
        <v>0</v>
      </c>
      <c r="AX1890" s="7">
        <v>0</v>
      </c>
      <c r="AY1890" s="7">
        <v>8830203</v>
      </c>
      <c r="AZ1890" s="7">
        <v>204367</v>
      </c>
      <c r="BA1890" s="7">
        <v>0.93</v>
      </c>
      <c r="BB1890" s="7">
        <v>0</v>
      </c>
      <c r="BC1890" s="7">
        <v>0</v>
      </c>
      <c r="BD1890" s="7">
        <v>0.01</v>
      </c>
      <c r="BE1890" s="7">
        <v>0</v>
      </c>
      <c r="BF1890" s="7">
        <v>0</v>
      </c>
      <c r="BG1890" s="7">
        <v>547606.58359060902</v>
      </c>
      <c r="BH1890" s="7">
        <v>6107</v>
      </c>
      <c r="BI1890" s="7">
        <v>574489</v>
      </c>
      <c r="BJ1890" s="7">
        <v>7906698.6108333329</v>
      </c>
      <c r="BK1890" s="7">
        <v>4950710.5533333328</v>
      </c>
      <c r="BL1890" s="7">
        <v>1925569.8299999998</v>
      </c>
      <c r="BM1890" s="7">
        <v>7972812.5700000003</v>
      </c>
      <c r="BN1890" s="130">
        <v>0.75600000000000001</v>
      </c>
      <c r="BO1890" s="131">
        <v>2.068157E-4</v>
      </c>
      <c r="BP1890" s="161">
        <v>5240.7139555810836</v>
      </c>
      <c r="BQ1890" s="162">
        <v>10000667</v>
      </c>
      <c r="BR1890" s="161">
        <v>315540</v>
      </c>
      <c r="BS1890" s="163">
        <v>0</v>
      </c>
      <c r="BT1890" s="163">
        <v>1780949.4864093922</v>
      </c>
      <c r="BU1890" s="161">
        <v>11826255.16</v>
      </c>
      <c r="BV1890" s="161">
        <v>63988.72</v>
      </c>
      <c r="BW1890" s="165">
        <v>12014762.116409393</v>
      </c>
      <c r="BX1890" s="161">
        <v>315540</v>
      </c>
    </row>
    <row r="1891" spans="1:76" ht="14.45" x14ac:dyDescent="0.3">
      <c r="A1891" s="164" t="s">
        <v>31</v>
      </c>
      <c r="B1891" s="6" t="s">
        <v>206</v>
      </c>
      <c r="C1891" s="6" t="s">
        <v>39</v>
      </c>
      <c r="D1891" s="6" t="s">
        <v>33</v>
      </c>
      <c r="E1891" s="6" t="s">
        <v>36</v>
      </c>
      <c r="F1891" s="24" t="str">
        <f>+Tabela1[[#This Row],[WK]]&amp;Tabela1[[#This Row],[PK]]&amp;Tabela1[[#This Row],[GK]]</f>
        <v>260401</v>
      </c>
      <c r="G1891" s="6" t="s">
        <v>1798</v>
      </c>
      <c r="H1891" s="7">
        <v>253179809.4311986</v>
      </c>
      <c r="I1891" s="8">
        <v>1.371</v>
      </c>
      <c r="J1891" s="7">
        <v>347109518.73000002</v>
      </c>
      <c r="K1891" s="8">
        <v>7.0000000000000007E-2</v>
      </c>
      <c r="L1891" s="7">
        <v>24297666.311100002</v>
      </c>
      <c r="M1891" s="7">
        <v>15944212.311100002</v>
      </c>
      <c r="N1891" s="9">
        <v>1.908696966679891</v>
      </c>
      <c r="O1891" s="7">
        <v>2205392</v>
      </c>
      <c r="P1891" s="8">
        <v>1.2949999999999999</v>
      </c>
      <c r="Q1891" s="7">
        <v>2855983</v>
      </c>
      <c r="R1891" s="8">
        <v>1.6E-2</v>
      </c>
      <c r="S1891" s="7">
        <v>45695.728000000003</v>
      </c>
      <c r="T1891" s="7">
        <v>-6151.2719999999972</v>
      </c>
      <c r="U1891" s="9">
        <v>-0.1186427758597411</v>
      </c>
      <c r="V1891" s="7">
        <v>15938061.039100002</v>
      </c>
      <c r="W1891" s="9">
        <v>1.8961915866070713</v>
      </c>
      <c r="X1891" s="7">
        <v>38469768.26533889</v>
      </c>
      <c r="Y1891" s="7">
        <v>14336077</v>
      </c>
      <c r="Z1891" s="7">
        <v>808742.88</v>
      </c>
      <c r="AA1891" s="7">
        <v>1935729.3853388899</v>
      </c>
      <c r="AB1891" s="7">
        <v>21389219</v>
      </c>
      <c r="AC1891" s="7">
        <v>0</v>
      </c>
      <c r="AD1891" s="7">
        <v>22531707.226238888</v>
      </c>
      <c r="AE1891" s="7">
        <v>0</v>
      </c>
      <c r="AF1891" s="7">
        <v>24297666.311100002</v>
      </c>
      <c r="AG1891" s="7">
        <v>45695.728000000003</v>
      </c>
      <c r="AH1891" s="7">
        <v>22531707.226238888</v>
      </c>
      <c r="AI1891" s="7">
        <v>6974592</v>
      </c>
      <c r="AJ1891" s="7">
        <v>55477</v>
      </c>
      <c r="AK1891" s="7">
        <v>10837318</v>
      </c>
      <c r="AL1891" s="7">
        <v>833331</v>
      </c>
      <c r="AM1891" s="7">
        <v>1357133</v>
      </c>
      <c r="AN1891" s="7">
        <v>0</v>
      </c>
      <c r="AO1891" s="7">
        <v>0</v>
      </c>
      <c r="AP1891" s="7">
        <v>18387297</v>
      </c>
      <c r="AQ1891" s="7">
        <v>1014462</v>
      </c>
      <c r="AR1891" s="7">
        <v>8353454</v>
      </c>
      <c r="AS1891" s="7">
        <v>51847</v>
      </c>
      <c r="AT1891" s="7">
        <v>13347352</v>
      </c>
      <c r="AU1891" s="7">
        <v>932147</v>
      </c>
      <c r="AV1891" s="7">
        <v>1378948</v>
      </c>
      <c r="AW1891" s="7">
        <v>0</v>
      </c>
      <c r="AX1891" s="7">
        <v>0</v>
      </c>
      <c r="AY1891" s="7">
        <v>19704167</v>
      </c>
      <c r="AZ1891" s="7">
        <v>418466</v>
      </c>
      <c r="BA1891" s="7">
        <v>808742.88</v>
      </c>
      <c r="BB1891" s="7">
        <v>881.13</v>
      </c>
      <c r="BC1891" s="7">
        <v>14.55</v>
      </c>
      <c r="BD1891" s="7">
        <v>0</v>
      </c>
      <c r="BE1891" s="7">
        <v>804.32</v>
      </c>
      <c r="BF1891" s="7">
        <v>7113.9</v>
      </c>
      <c r="BG1891" s="7">
        <v>893279.38533889002</v>
      </c>
      <c r="BH1891" s="7">
        <v>9962</v>
      </c>
      <c r="BI1891" s="7">
        <v>1042450</v>
      </c>
      <c r="BJ1891" s="7">
        <v>14347387.100833332</v>
      </c>
      <c r="BK1891" s="7">
        <v>5434047.8866666667</v>
      </c>
      <c r="BL1891" s="7">
        <v>12697592.493333334</v>
      </c>
      <c r="BM1891" s="7">
        <v>10258171.869999999</v>
      </c>
      <c r="BN1891" s="130">
        <v>0.63900000000000001</v>
      </c>
      <c r="BO1891" s="131">
        <v>3.9065580000000001E-4</v>
      </c>
      <c r="BP1891" s="161">
        <v>9900.1268786702585</v>
      </c>
      <c r="BQ1891" s="162">
        <v>21389219</v>
      </c>
      <c r="BR1891" s="161">
        <v>494389</v>
      </c>
      <c r="BS1891" s="163">
        <v>0</v>
      </c>
      <c r="BT1891" s="163">
        <v>305700.73466110975</v>
      </c>
      <c r="BU1891" s="161">
        <v>24297666.309999999</v>
      </c>
      <c r="BV1891" s="161">
        <v>45695.73</v>
      </c>
      <c r="BW1891" s="165">
        <v>22837407.96466111</v>
      </c>
      <c r="BX1891" s="161">
        <v>494389</v>
      </c>
    </row>
    <row r="1892" spans="1:76" ht="14.45" x14ac:dyDescent="0.3">
      <c r="A1892" s="164" t="s">
        <v>31</v>
      </c>
      <c r="B1892" s="6" t="s">
        <v>206</v>
      </c>
      <c r="C1892" s="6" t="s">
        <v>39</v>
      </c>
      <c r="D1892" s="6" t="s">
        <v>32</v>
      </c>
      <c r="E1892" s="6" t="s">
        <v>40</v>
      </c>
      <c r="F1892" s="24" t="str">
        <f>+Tabela1[[#This Row],[WK]]&amp;Tabela1[[#This Row],[PK]]&amp;Tabela1[[#This Row],[GK]]</f>
        <v>260402</v>
      </c>
      <c r="G1892" s="6" t="s">
        <v>1799</v>
      </c>
      <c r="H1892" s="7">
        <v>295036992.0433979</v>
      </c>
      <c r="I1892" s="8">
        <v>1.371</v>
      </c>
      <c r="J1892" s="7">
        <v>404495716.09000003</v>
      </c>
      <c r="K1892" s="8">
        <v>7.0000000000000007E-2</v>
      </c>
      <c r="L1892" s="7">
        <v>28314700.126300003</v>
      </c>
      <c r="M1892" s="7">
        <v>15426573.126300003</v>
      </c>
      <c r="N1892" s="9">
        <v>1.1969600490668661</v>
      </c>
      <c r="O1892" s="7">
        <v>20331139</v>
      </c>
      <c r="P1892" s="8">
        <v>1.2949999999999999</v>
      </c>
      <c r="Q1892" s="7">
        <v>26328825</v>
      </c>
      <c r="R1892" s="8">
        <v>1.6E-2</v>
      </c>
      <c r="S1892" s="7">
        <v>421261.2</v>
      </c>
      <c r="T1892" s="7">
        <v>144661.20000000001</v>
      </c>
      <c r="U1892" s="9">
        <v>0.52299783080260309</v>
      </c>
      <c r="V1892" s="7">
        <v>15571234.326300003</v>
      </c>
      <c r="W1892" s="9">
        <v>1.1827996377213141</v>
      </c>
      <c r="X1892" s="7">
        <v>32628391.192216296</v>
      </c>
      <c r="Y1892" s="7">
        <v>6467598</v>
      </c>
      <c r="Z1892" s="7">
        <v>3121358.3799999994</v>
      </c>
      <c r="AA1892" s="7">
        <v>1320748.8122162977</v>
      </c>
      <c r="AB1892" s="7">
        <v>21718686</v>
      </c>
      <c r="AC1892" s="7">
        <v>0</v>
      </c>
      <c r="AD1892" s="7">
        <v>17057156.865916293</v>
      </c>
      <c r="AE1892" s="7">
        <v>0</v>
      </c>
      <c r="AF1892" s="7">
        <v>28314700.126300003</v>
      </c>
      <c r="AG1892" s="7">
        <v>421261.2</v>
      </c>
      <c r="AH1892" s="7">
        <v>17057156.865916293</v>
      </c>
      <c r="AI1892" s="7">
        <v>10760749</v>
      </c>
      <c r="AJ1892" s="7">
        <v>203240</v>
      </c>
      <c r="AK1892" s="7">
        <v>5664749</v>
      </c>
      <c r="AL1892" s="7">
        <v>0</v>
      </c>
      <c r="AM1892" s="7">
        <v>552682</v>
      </c>
      <c r="AN1892" s="7">
        <v>0</v>
      </c>
      <c r="AO1892" s="7">
        <v>0</v>
      </c>
      <c r="AP1892" s="7">
        <v>17119134</v>
      </c>
      <c r="AQ1892" s="7">
        <v>1221333</v>
      </c>
      <c r="AR1892" s="7">
        <v>12888127</v>
      </c>
      <c r="AS1892" s="7">
        <v>276600</v>
      </c>
      <c r="AT1892" s="7">
        <v>6790724</v>
      </c>
      <c r="AU1892" s="7">
        <v>0</v>
      </c>
      <c r="AV1892" s="7">
        <v>586839</v>
      </c>
      <c r="AW1892" s="7">
        <v>0</v>
      </c>
      <c r="AX1892" s="7">
        <v>0</v>
      </c>
      <c r="AY1892" s="7">
        <v>19287407</v>
      </c>
      <c r="AZ1892" s="7">
        <v>504430</v>
      </c>
      <c r="BA1892" s="7">
        <v>3121358.3799999994</v>
      </c>
      <c r="BB1892" s="7">
        <v>4252.16</v>
      </c>
      <c r="BC1892" s="7">
        <v>271.51</v>
      </c>
      <c r="BD1892" s="7">
        <v>0</v>
      </c>
      <c r="BE1892" s="7">
        <v>2998.7</v>
      </c>
      <c r="BF1892" s="7">
        <v>8432.6299999999992</v>
      </c>
      <c r="BG1892" s="7">
        <v>983575.81221629784</v>
      </c>
      <c r="BH1892" s="7">
        <v>10969</v>
      </c>
      <c r="BI1892" s="7">
        <v>337173</v>
      </c>
      <c r="BJ1892" s="7">
        <v>4640429.3975000009</v>
      </c>
      <c r="BK1892" s="7">
        <v>1427811.6266666683</v>
      </c>
      <c r="BL1892" s="7">
        <v>4610642.4533333331</v>
      </c>
      <c r="BM1892" s="7">
        <v>3629186.1766666654</v>
      </c>
      <c r="BN1892" s="130">
        <v>0.83699999999999997</v>
      </c>
      <c r="BO1892" s="131">
        <v>4.3449169999999998E-4</v>
      </c>
      <c r="BP1892" s="161">
        <v>11010.702000986983</v>
      </c>
      <c r="BQ1892" s="162">
        <v>21718686</v>
      </c>
      <c r="BR1892" s="161">
        <v>614116</v>
      </c>
      <c r="BS1892" s="163">
        <v>0</v>
      </c>
      <c r="BT1892" s="163">
        <v>0</v>
      </c>
      <c r="BU1892" s="161">
        <v>28314700.129999999</v>
      </c>
      <c r="BV1892" s="161">
        <v>421261.2</v>
      </c>
      <c r="BW1892" s="165">
        <v>17057156.870000001</v>
      </c>
      <c r="BX1892" s="161">
        <v>614116</v>
      </c>
    </row>
    <row r="1893" spans="1:76" ht="14.45" x14ac:dyDescent="0.3">
      <c r="A1893" s="164" t="s">
        <v>31</v>
      </c>
      <c r="B1893" s="6" t="s">
        <v>206</v>
      </c>
      <c r="C1893" s="6" t="s">
        <v>39</v>
      </c>
      <c r="D1893" s="6" t="s">
        <v>37</v>
      </c>
      <c r="E1893" s="6" t="s">
        <v>40</v>
      </c>
      <c r="F1893" s="24" t="str">
        <f>+Tabela1[[#This Row],[WK]]&amp;Tabela1[[#This Row],[PK]]&amp;Tabela1[[#This Row],[GK]]</f>
        <v>260403</v>
      </c>
      <c r="G1893" s="6" t="s">
        <v>1800</v>
      </c>
      <c r="H1893" s="7">
        <v>488921908.41659874</v>
      </c>
      <c r="I1893" s="8">
        <v>1.371</v>
      </c>
      <c r="J1893" s="7">
        <v>670311936.44000006</v>
      </c>
      <c r="K1893" s="8">
        <v>7.0000000000000007E-2</v>
      </c>
      <c r="L1893" s="7">
        <v>46921835.550800011</v>
      </c>
      <c r="M1893" s="7">
        <v>28436840.550800011</v>
      </c>
      <c r="N1893" s="9">
        <v>1.5383742625194117</v>
      </c>
      <c r="O1893" s="7">
        <v>13920871</v>
      </c>
      <c r="P1893" s="8">
        <v>1.2949999999999999</v>
      </c>
      <c r="Q1893" s="7">
        <v>18027528</v>
      </c>
      <c r="R1893" s="8">
        <v>1.6E-2</v>
      </c>
      <c r="S1893" s="7">
        <v>288440.44800000003</v>
      </c>
      <c r="T1893" s="7">
        <v>-65876.551999999967</v>
      </c>
      <c r="U1893" s="9">
        <v>-0.18592546222732742</v>
      </c>
      <c r="V1893" s="7">
        <v>28370963.998800009</v>
      </c>
      <c r="W1893" s="9">
        <v>1.5059448030161615</v>
      </c>
      <c r="X1893" s="7">
        <v>34720279.034902945</v>
      </c>
      <c r="Y1893" s="7">
        <v>1333289</v>
      </c>
      <c r="Z1893" s="7">
        <v>470852.18</v>
      </c>
      <c r="AA1893" s="7">
        <v>2314694.8549029417</v>
      </c>
      <c r="AB1893" s="7">
        <v>24252052</v>
      </c>
      <c r="AC1893" s="7">
        <v>6349391</v>
      </c>
      <c r="AD1893" s="7">
        <v>6349391</v>
      </c>
      <c r="AE1893" s="7">
        <v>0</v>
      </c>
      <c r="AF1893" s="7">
        <v>46921835.550800011</v>
      </c>
      <c r="AG1893" s="7">
        <v>288440.44800000003</v>
      </c>
      <c r="AH1893" s="7">
        <v>6349391</v>
      </c>
      <c r="AI1893" s="7">
        <v>15433771</v>
      </c>
      <c r="AJ1893" s="7">
        <v>370724</v>
      </c>
      <c r="AK1893" s="7">
        <v>6336801</v>
      </c>
      <c r="AL1893" s="7">
        <v>35982</v>
      </c>
      <c r="AM1893" s="7">
        <v>1322857</v>
      </c>
      <c r="AN1893" s="7">
        <v>0</v>
      </c>
      <c r="AO1893" s="7">
        <v>0</v>
      </c>
      <c r="AP1893" s="7">
        <v>22034290</v>
      </c>
      <c r="AQ1893" s="7">
        <v>1332724</v>
      </c>
      <c r="AR1893" s="7">
        <v>18484995</v>
      </c>
      <c r="AS1893" s="7">
        <v>354317</v>
      </c>
      <c r="AT1893" s="7">
        <v>7592786</v>
      </c>
      <c r="AU1893" s="7">
        <v>0</v>
      </c>
      <c r="AV1893" s="7">
        <v>928227</v>
      </c>
      <c r="AW1893" s="7">
        <v>0</v>
      </c>
      <c r="AX1893" s="7">
        <v>0</v>
      </c>
      <c r="AY1893" s="7">
        <v>24355682</v>
      </c>
      <c r="AZ1893" s="7">
        <v>553088</v>
      </c>
      <c r="BA1893" s="7">
        <v>470852.18</v>
      </c>
      <c r="BB1893" s="7">
        <v>0</v>
      </c>
      <c r="BC1893" s="7">
        <v>229.92</v>
      </c>
      <c r="BD1893" s="7">
        <v>0</v>
      </c>
      <c r="BE1893" s="7">
        <v>4378.24</v>
      </c>
      <c r="BF1893" s="7">
        <v>6322.22</v>
      </c>
      <c r="BG1893" s="7">
        <v>1323509.8549029417</v>
      </c>
      <c r="BH1893" s="7">
        <v>14760</v>
      </c>
      <c r="BI1893" s="7">
        <v>991185</v>
      </c>
      <c r="BJ1893" s="7">
        <v>13641683.160000004</v>
      </c>
      <c r="BK1893" s="7">
        <v>6457675.5333333369</v>
      </c>
      <c r="BL1893" s="7">
        <v>8899016.2733333334</v>
      </c>
      <c r="BM1893" s="7">
        <v>10937997.959999999</v>
      </c>
      <c r="BN1893" s="130">
        <v>0.97399999999999998</v>
      </c>
      <c r="BO1893" s="131">
        <v>5.5242110000000002E-4</v>
      </c>
      <c r="BP1893" s="161">
        <v>13999.249649960007</v>
      </c>
      <c r="BQ1893" s="162">
        <v>24252052</v>
      </c>
      <c r="BR1893" s="161">
        <v>760278</v>
      </c>
      <c r="BS1893" s="163">
        <v>0</v>
      </c>
      <c r="BT1893" s="163">
        <v>2469706.0011999905</v>
      </c>
      <c r="BU1893" s="161">
        <v>46921835.549999997</v>
      </c>
      <c r="BV1893" s="161">
        <v>288440.45</v>
      </c>
      <c r="BW1893" s="165">
        <v>8819097.0011999905</v>
      </c>
      <c r="BX1893" s="161">
        <v>760278</v>
      </c>
    </row>
    <row r="1894" spans="1:76" ht="14.45" x14ac:dyDescent="0.3">
      <c r="A1894" s="164" t="s">
        <v>31</v>
      </c>
      <c r="B1894" s="6" t="s">
        <v>206</v>
      </c>
      <c r="C1894" s="6" t="s">
        <v>39</v>
      </c>
      <c r="D1894" s="6" t="s">
        <v>39</v>
      </c>
      <c r="E1894" s="6" t="s">
        <v>40</v>
      </c>
      <c r="F1894" s="24" t="str">
        <f>+Tabela1[[#This Row],[WK]]&amp;Tabela1[[#This Row],[PK]]&amp;Tabela1[[#This Row],[GK]]</f>
        <v>260404</v>
      </c>
      <c r="G1894" s="6" t="s">
        <v>1393</v>
      </c>
      <c r="H1894" s="7">
        <v>319156567.82299751</v>
      </c>
      <c r="I1894" s="8">
        <v>1.371</v>
      </c>
      <c r="J1894" s="7">
        <v>437563654.47999996</v>
      </c>
      <c r="K1894" s="8">
        <v>7.0000000000000007E-2</v>
      </c>
      <c r="L1894" s="7">
        <v>30629455.8136</v>
      </c>
      <c r="M1894" s="7">
        <v>17734279.8136</v>
      </c>
      <c r="N1894" s="9">
        <v>1.3752646581636421</v>
      </c>
      <c r="O1894" s="7">
        <v>6575419</v>
      </c>
      <c r="P1894" s="8">
        <v>1.2949999999999999</v>
      </c>
      <c r="Q1894" s="7">
        <v>8515168</v>
      </c>
      <c r="R1894" s="8">
        <v>1.6E-2</v>
      </c>
      <c r="S1894" s="7">
        <v>136242.68799999999</v>
      </c>
      <c r="T1894" s="7">
        <v>230.68799999999464</v>
      </c>
      <c r="U1894" s="9">
        <v>1.6960856395023575E-3</v>
      </c>
      <c r="V1894" s="7">
        <v>17734510.501600001</v>
      </c>
      <c r="W1894" s="9">
        <v>1.360928144202969</v>
      </c>
      <c r="X1894" s="7">
        <v>29499259.680452149</v>
      </c>
      <c r="Y1894" s="7">
        <v>5911492</v>
      </c>
      <c r="Z1894" s="7">
        <v>398652.09500000003</v>
      </c>
      <c r="AA1894" s="7">
        <v>1509328.5854521506</v>
      </c>
      <c r="AB1894" s="7">
        <v>21132093</v>
      </c>
      <c r="AC1894" s="7">
        <v>547694</v>
      </c>
      <c r="AD1894" s="7">
        <v>11764749.17885215</v>
      </c>
      <c r="AE1894" s="7">
        <v>0</v>
      </c>
      <c r="AF1894" s="7">
        <v>30629455.8136</v>
      </c>
      <c r="AG1894" s="7">
        <v>136242.68799999999</v>
      </c>
      <c r="AH1894" s="7">
        <v>11764749.17885215</v>
      </c>
      <c r="AI1894" s="7">
        <v>10766634</v>
      </c>
      <c r="AJ1894" s="7">
        <v>211044</v>
      </c>
      <c r="AK1894" s="7">
        <v>7650431</v>
      </c>
      <c r="AL1894" s="7">
        <v>0</v>
      </c>
      <c r="AM1894" s="7">
        <v>404376</v>
      </c>
      <c r="AN1894" s="7">
        <v>0</v>
      </c>
      <c r="AO1894" s="7">
        <v>0</v>
      </c>
      <c r="AP1894" s="7">
        <v>16935995</v>
      </c>
      <c r="AQ1894" s="7">
        <v>1281007</v>
      </c>
      <c r="AR1894" s="7">
        <v>12895176</v>
      </c>
      <c r="AS1894" s="7">
        <v>136012</v>
      </c>
      <c r="AT1894" s="7">
        <v>8635582</v>
      </c>
      <c r="AU1894" s="7">
        <v>0</v>
      </c>
      <c r="AV1894" s="7">
        <v>905026</v>
      </c>
      <c r="AW1894" s="7">
        <v>0</v>
      </c>
      <c r="AX1894" s="7">
        <v>0</v>
      </c>
      <c r="AY1894" s="7">
        <v>18363886</v>
      </c>
      <c r="AZ1894" s="7">
        <v>593637</v>
      </c>
      <c r="BA1894" s="7">
        <v>398652.09500000003</v>
      </c>
      <c r="BB1894" s="7">
        <v>0</v>
      </c>
      <c r="BC1894" s="7">
        <v>0</v>
      </c>
      <c r="BD1894" s="7">
        <v>0</v>
      </c>
      <c r="BE1894" s="7">
        <v>1046.25</v>
      </c>
      <c r="BF1894" s="7">
        <v>11290.37</v>
      </c>
      <c r="BG1894" s="7">
        <v>961158.58545215055</v>
      </c>
      <c r="BH1894" s="7">
        <v>10719</v>
      </c>
      <c r="BI1894" s="7">
        <v>548170</v>
      </c>
      <c r="BJ1894" s="7">
        <v>7544422.2249999996</v>
      </c>
      <c r="BK1894" s="7">
        <v>2550576.3966666646</v>
      </c>
      <c r="BL1894" s="7">
        <v>7788666.493333335</v>
      </c>
      <c r="BM1894" s="7">
        <v>4398050.3266666671</v>
      </c>
      <c r="BN1894" s="130">
        <v>0.84499999999999997</v>
      </c>
      <c r="BO1894" s="131">
        <v>4.1757609999999999E-4</v>
      </c>
      <c r="BP1894" s="161">
        <v>10581.479723983493</v>
      </c>
      <c r="BQ1894" s="162">
        <v>21132093</v>
      </c>
      <c r="BR1894" s="161">
        <v>580035</v>
      </c>
      <c r="BS1894" s="163">
        <v>0</v>
      </c>
      <c r="BT1894" s="163">
        <v>2578906.3195478469</v>
      </c>
      <c r="BU1894" s="161">
        <v>30629455.809999999</v>
      </c>
      <c r="BV1894" s="161">
        <v>136242.69</v>
      </c>
      <c r="BW1894" s="165">
        <v>14343655.499547847</v>
      </c>
      <c r="BX1894" s="161">
        <v>580035</v>
      </c>
    </row>
    <row r="1895" spans="1:76" ht="14.45" x14ac:dyDescent="0.3">
      <c r="A1895" s="164" t="s">
        <v>31</v>
      </c>
      <c r="B1895" s="6" t="s">
        <v>206</v>
      </c>
      <c r="C1895" s="6" t="s">
        <v>39</v>
      </c>
      <c r="D1895" s="6" t="s">
        <v>42</v>
      </c>
      <c r="E1895" s="6" t="s">
        <v>40</v>
      </c>
      <c r="F1895" s="24" t="str">
        <f>+Tabela1[[#This Row],[WK]]&amp;Tabela1[[#This Row],[PK]]&amp;Tabela1[[#This Row],[GK]]</f>
        <v>260405</v>
      </c>
      <c r="G1895" s="6" t="s">
        <v>1801</v>
      </c>
      <c r="H1895" s="7">
        <v>499251937.95640022</v>
      </c>
      <c r="I1895" s="8">
        <v>1.371</v>
      </c>
      <c r="J1895" s="7">
        <v>684474406.94000006</v>
      </c>
      <c r="K1895" s="8">
        <v>7.0000000000000007E-2</v>
      </c>
      <c r="L1895" s="7">
        <v>47913208.485800005</v>
      </c>
      <c r="M1895" s="7">
        <v>28043447.485800005</v>
      </c>
      <c r="N1895" s="9">
        <v>1.4113631002305467</v>
      </c>
      <c r="O1895" s="7">
        <v>22942794</v>
      </c>
      <c r="P1895" s="8">
        <v>1.2949999999999999</v>
      </c>
      <c r="Q1895" s="7">
        <v>29710918</v>
      </c>
      <c r="R1895" s="8">
        <v>1.6E-2</v>
      </c>
      <c r="S1895" s="7">
        <v>475374.68800000002</v>
      </c>
      <c r="T1895" s="7">
        <v>232892.68800000002</v>
      </c>
      <c r="U1895" s="9">
        <v>0.96045350995125423</v>
      </c>
      <c r="V1895" s="7">
        <v>28276340.173800007</v>
      </c>
      <c r="W1895" s="9">
        <v>1.4059267369532085</v>
      </c>
      <c r="X1895" s="7">
        <v>38808385.118927561</v>
      </c>
      <c r="Y1895" s="7">
        <v>2020373</v>
      </c>
      <c r="Z1895" s="7">
        <v>913313.62999999989</v>
      </c>
      <c r="AA1895" s="7">
        <v>2270905.4889275585</v>
      </c>
      <c r="AB1895" s="7">
        <v>32345009</v>
      </c>
      <c r="AC1895" s="7">
        <v>1258784</v>
      </c>
      <c r="AD1895" s="7">
        <v>10532044.945127556</v>
      </c>
      <c r="AE1895" s="7">
        <v>0</v>
      </c>
      <c r="AF1895" s="7">
        <v>47913208.485800005</v>
      </c>
      <c r="AG1895" s="7">
        <v>475374.68800000002</v>
      </c>
      <c r="AH1895" s="7">
        <v>10532044.945127556</v>
      </c>
      <c r="AI1895" s="7">
        <v>16589960</v>
      </c>
      <c r="AJ1895" s="7">
        <v>234356</v>
      </c>
      <c r="AK1895" s="7">
        <v>3915120</v>
      </c>
      <c r="AL1895" s="7">
        <v>723402</v>
      </c>
      <c r="AM1895" s="7">
        <v>962705</v>
      </c>
      <c r="AN1895" s="7">
        <v>0</v>
      </c>
      <c r="AO1895" s="7">
        <v>0</v>
      </c>
      <c r="AP1895" s="7">
        <v>27374510</v>
      </c>
      <c r="AQ1895" s="7">
        <v>1746466</v>
      </c>
      <c r="AR1895" s="7">
        <v>19869761</v>
      </c>
      <c r="AS1895" s="7">
        <v>242482</v>
      </c>
      <c r="AT1895" s="7">
        <v>4594807</v>
      </c>
      <c r="AU1895" s="7">
        <v>0</v>
      </c>
      <c r="AV1895" s="7">
        <v>664395</v>
      </c>
      <c r="AW1895" s="7">
        <v>0</v>
      </c>
      <c r="AX1895" s="7">
        <v>0</v>
      </c>
      <c r="AY1895" s="7">
        <v>31334974</v>
      </c>
      <c r="AZ1895" s="7">
        <v>731504</v>
      </c>
      <c r="BA1895" s="7">
        <v>913313.62999999989</v>
      </c>
      <c r="BB1895" s="7">
        <v>0</v>
      </c>
      <c r="BC1895" s="7">
        <v>458.2</v>
      </c>
      <c r="BD1895" s="7">
        <v>0</v>
      </c>
      <c r="BE1895" s="7">
        <v>6242.4</v>
      </c>
      <c r="BF1895" s="7">
        <v>15516.13</v>
      </c>
      <c r="BG1895" s="7">
        <v>1459985.4889275585</v>
      </c>
      <c r="BH1895" s="7">
        <v>16282</v>
      </c>
      <c r="BI1895" s="7">
        <v>810920</v>
      </c>
      <c r="BJ1895" s="7">
        <v>11160624.406666664</v>
      </c>
      <c r="BK1895" s="7">
        <v>6210968.2833333313</v>
      </c>
      <c r="BL1895" s="7">
        <v>5587795.7866666662</v>
      </c>
      <c r="BM1895" s="7">
        <v>8623032.9200000018</v>
      </c>
      <c r="BN1895" s="130">
        <v>0.96699999999999997</v>
      </c>
      <c r="BO1895" s="131">
        <v>6.6662299999999998E-4</v>
      </c>
      <c r="BP1895" s="161">
        <v>16892.74807675277</v>
      </c>
      <c r="BQ1895" s="162">
        <v>32345009</v>
      </c>
      <c r="BR1895" s="161">
        <v>899333</v>
      </c>
      <c r="BS1895" s="163">
        <v>0</v>
      </c>
      <c r="BT1895" s="163">
        <v>2916627.4399999976</v>
      </c>
      <c r="BU1895" s="161">
        <v>47913208.490000002</v>
      </c>
      <c r="BV1895" s="161">
        <v>475374.69</v>
      </c>
      <c r="BW1895" s="165">
        <v>13448672.389999997</v>
      </c>
      <c r="BX1895" s="161">
        <v>899333</v>
      </c>
    </row>
    <row r="1896" spans="1:76" ht="14.45" x14ac:dyDescent="0.3">
      <c r="A1896" s="164" t="s">
        <v>31</v>
      </c>
      <c r="B1896" s="6" t="s">
        <v>206</v>
      </c>
      <c r="C1896" s="6" t="s">
        <v>39</v>
      </c>
      <c r="D1896" s="6" t="s">
        <v>44</v>
      </c>
      <c r="E1896" s="6" t="s">
        <v>36</v>
      </c>
      <c r="F1896" s="24" t="str">
        <f>+Tabela1[[#This Row],[WK]]&amp;Tabela1[[#This Row],[PK]]&amp;Tabela1[[#This Row],[GK]]</f>
        <v>260406</v>
      </c>
      <c r="G1896" s="6" t="s">
        <v>1802</v>
      </c>
      <c r="H1896" s="7">
        <v>454781036.5977996</v>
      </c>
      <c r="I1896" s="8">
        <v>1.371</v>
      </c>
      <c r="J1896" s="7">
        <v>623504801.18000007</v>
      </c>
      <c r="K1896" s="8">
        <v>7.0000000000000007E-2</v>
      </c>
      <c r="L1896" s="7">
        <v>43645336.082600012</v>
      </c>
      <c r="M1896" s="7">
        <v>25454110.082600012</v>
      </c>
      <c r="N1896" s="9">
        <v>1.3992520395601711</v>
      </c>
      <c r="O1896" s="7">
        <v>16530809</v>
      </c>
      <c r="P1896" s="8">
        <v>1.2949999999999999</v>
      </c>
      <c r="Q1896" s="7">
        <v>21407398</v>
      </c>
      <c r="R1896" s="8">
        <v>1.6E-2</v>
      </c>
      <c r="S1896" s="7">
        <v>342518.36800000002</v>
      </c>
      <c r="T1896" s="7">
        <v>157351.36800000002</v>
      </c>
      <c r="U1896" s="9">
        <v>0.84978083567806373</v>
      </c>
      <c r="V1896" s="7">
        <v>25611461.450600013</v>
      </c>
      <c r="W1896" s="9">
        <v>1.3937153744263096</v>
      </c>
      <c r="X1896" s="7">
        <v>49093088.363871887</v>
      </c>
      <c r="Y1896" s="7">
        <v>10099087</v>
      </c>
      <c r="Z1896" s="7">
        <v>266109.11499999999</v>
      </c>
      <c r="AA1896" s="7">
        <v>2360470.2488718876</v>
      </c>
      <c r="AB1896" s="7">
        <v>36077564</v>
      </c>
      <c r="AC1896" s="7">
        <v>289858</v>
      </c>
      <c r="AD1896" s="7">
        <v>23481626.913271874</v>
      </c>
      <c r="AE1896" s="7">
        <v>0</v>
      </c>
      <c r="AF1896" s="7">
        <v>43645336.082600012</v>
      </c>
      <c r="AG1896" s="7">
        <v>342518.36800000002</v>
      </c>
      <c r="AH1896" s="7">
        <v>23481626.913271874</v>
      </c>
      <c r="AI1896" s="7">
        <v>15188493</v>
      </c>
      <c r="AJ1896" s="7">
        <v>158542</v>
      </c>
      <c r="AK1896" s="7">
        <v>11448001</v>
      </c>
      <c r="AL1896" s="7">
        <v>1279165</v>
      </c>
      <c r="AM1896" s="7">
        <v>997162</v>
      </c>
      <c r="AN1896" s="7">
        <v>0</v>
      </c>
      <c r="AO1896" s="7">
        <v>0</v>
      </c>
      <c r="AP1896" s="7">
        <v>29453613</v>
      </c>
      <c r="AQ1896" s="7">
        <v>1977207</v>
      </c>
      <c r="AR1896" s="7">
        <v>18191226</v>
      </c>
      <c r="AS1896" s="7">
        <v>185167</v>
      </c>
      <c r="AT1896" s="7">
        <v>12702930</v>
      </c>
      <c r="AU1896" s="7">
        <v>472683</v>
      </c>
      <c r="AV1896" s="7">
        <v>886938</v>
      </c>
      <c r="AW1896" s="7">
        <v>0</v>
      </c>
      <c r="AX1896" s="7">
        <v>0</v>
      </c>
      <c r="AY1896" s="7">
        <v>32779529</v>
      </c>
      <c r="AZ1896" s="7">
        <v>820712</v>
      </c>
      <c r="BA1896" s="7">
        <v>266109.11499999999</v>
      </c>
      <c r="BB1896" s="7">
        <v>7.11</v>
      </c>
      <c r="BC1896" s="7">
        <v>0</v>
      </c>
      <c r="BD1896" s="7">
        <v>0</v>
      </c>
      <c r="BE1896" s="7">
        <v>279.69</v>
      </c>
      <c r="BF1896" s="7">
        <v>8022.43</v>
      </c>
      <c r="BG1896" s="7">
        <v>1361529.2488718876</v>
      </c>
      <c r="BH1896" s="7">
        <v>15184</v>
      </c>
      <c r="BI1896" s="7">
        <v>998941</v>
      </c>
      <c r="BJ1896" s="7">
        <v>13748549.790000001</v>
      </c>
      <c r="BK1896" s="7">
        <v>8282709.9500000002</v>
      </c>
      <c r="BL1896" s="7">
        <v>8322873.0133333327</v>
      </c>
      <c r="BM1896" s="7">
        <v>5217613.333333333</v>
      </c>
      <c r="BN1896" s="130">
        <v>0.80900000000000005</v>
      </c>
      <c r="BO1896" s="131">
        <v>5.78037E-4</v>
      </c>
      <c r="BP1896" s="161">
        <v>14648.585915170415</v>
      </c>
      <c r="BQ1896" s="162">
        <v>36077564</v>
      </c>
      <c r="BR1896" s="161">
        <v>762282</v>
      </c>
      <c r="BS1896" s="163">
        <v>0</v>
      </c>
      <c r="BT1896" s="163">
        <v>2831985.3299999982</v>
      </c>
      <c r="BU1896" s="161">
        <v>43645336.079999998</v>
      </c>
      <c r="BV1896" s="161">
        <v>342518.37</v>
      </c>
      <c r="BW1896" s="165">
        <v>26313612.239999998</v>
      </c>
      <c r="BX1896" s="161">
        <v>762282</v>
      </c>
    </row>
    <row r="1897" spans="1:76" ht="14.45" x14ac:dyDescent="0.3">
      <c r="A1897" s="164" t="s">
        <v>31</v>
      </c>
      <c r="B1897" s="6" t="s">
        <v>206</v>
      </c>
      <c r="C1897" s="6" t="s">
        <v>39</v>
      </c>
      <c r="D1897" s="6" t="s">
        <v>51</v>
      </c>
      <c r="E1897" s="6" t="s">
        <v>40</v>
      </c>
      <c r="F1897" s="24" t="str">
        <f>+Tabela1[[#This Row],[WK]]&amp;Tabela1[[#This Row],[PK]]&amp;Tabela1[[#This Row],[GK]]</f>
        <v>260407</v>
      </c>
      <c r="G1897" s="6" t="s">
        <v>576</v>
      </c>
      <c r="H1897" s="7">
        <v>135960858.59579915</v>
      </c>
      <c r="I1897" s="8">
        <v>1.371</v>
      </c>
      <c r="J1897" s="7">
        <v>186402337.13</v>
      </c>
      <c r="K1897" s="8">
        <v>7.0000000000000007E-2</v>
      </c>
      <c r="L1897" s="7">
        <v>13048163.599100001</v>
      </c>
      <c r="M1897" s="7">
        <v>8336055.5991000012</v>
      </c>
      <c r="N1897" s="9">
        <v>1.7690714217713179</v>
      </c>
      <c r="O1897" s="7">
        <v>87982</v>
      </c>
      <c r="P1897" s="8">
        <v>1.2949999999999999</v>
      </c>
      <c r="Q1897" s="7">
        <v>113937</v>
      </c>
      <c r="R1897" s="8">
        <v>1.6E-2</v>
      </c>
      <c r="S1897" s="7">
        <v>1822.992</v>
      </c>
      <c r="T1897" s="7">
        <v>-86657.008000000002</v>
      </c>
      <c r="U1897" s="9">
        <v>-0.97939656419529841</v>
      </c>
      <c r="V1897" s="7">
        <v>8249398.5911000017</v>
      </c>
      <c r="W1897" s="9">
        <v>1.7184142007395764</v>
      </c>
      <c r="X1897" s="7">
        <v>24813425.788690217</v>
      </c>
      <c r="Y1897" s="7">
        <v>7724530</v>
      </c>
      <c r="Z1897" s="7">
        <v>366765.495</v>
      </c>
      <c r="AA1897" s="7">
        <v>868189.29369021696</v>
      </c>
      <c r="AB1897" s="7">
        <v>15853941</v>
      </c>
      <c r="AC1897" s="7">
        <v>0</v>
      </c>
      <c r="AD1897" s="7">
        <v>16564027.197590215</v>
      </c>
      <c r="AE1897" s="7">
        <v>0</v>
      </c>
      <c r="AF1897" s="7">
        <v>13048163.599100001</v>
      </c>
      <c r="AG1897" s="7">
        <v>1822.992</v>
      </c>
      <c r="AH1897" s="7">
        <v>16564027.197590215</v>
      </c>
      <c r="AI1897" s="7">
        <v>3934304</v>
      </c>
      <c r="AJ1897" s="7">
        <v>79683</v>
      </c>
      <c r="AK1897" s="7">
        <v>5738936</v>
      </c>
      <c r="AL1897" s="7">
        <v>0</v>
      </c>
      <c r="AM1897" s="7">
        <v>954448</v>
      </c>
      <c r="AN1897" s="7">
        <v>0</v>
      </c>
      <c r="AO1897" s="7">
        <v>0</v>
      </c>
      <c r="AP1897" s="7">
        <v>13075947</v>
      </c>
      <c r="AQ1897" s="7">
        <v>815548</v>
      </c>
      <c r="AR1897" s="7">
        <v>4712108</v>
      </c>
      <c r="AS1897" s="7">
        <v>88480</v>
      </c>
      <c r="AT1897" s="7">
        <v>6288803</v>
      </c>
      <c r="AU1897" s="7">
        <v>337736</v>
      </c>
      <c r="AV1897" s="7">
        <v>267848</v>
      </c>
      <c r="AW1897" s="7">
        <v>0</v>
      </c>
      <c r="AX1897" s="7">
        <v>0</v>
      </c>
      <c r="AY1897" s="7">
        <v>14324565</v>
      </c>
      <c r="AZ1897" s="7">
        <v>340612</v>
      </c>
      <c r="BA1897" s="7">
        <v>366765.495</v>
      </c>
      <c r="BB1897" s="7">
        <v>0</v>
      </c>
      <c r="BC1897" s="7">
        <v>0</v>
      </c>
      <c r="BD1897" s="7">
        <v>0</v>
      </c>
      <c r="BE1897" s="7">
        <v>1683.25</v>
      </c>
      <c r="BF1897" s="7">
        <v>9306.27</v>
      </c>
      <c r="BG1897" s="7">
        <v>588585.29369021696</v>
      </c>
      <c r="BH1897" s="7">
        <v>6564</v>
      </c>
      <c r="BI1897" s="7">
        <v>279604</v>
      </c>
      <c r="BJ1897" s="7">
        <v>3848141.1158333342</v>
      </c>
      <c r="BK1897" s="7">
        <v>915421.62000000104</v>
      </c>
      <c r="BL1897" s="7">
        <v>4664433</v>
      </c>
      <c r="BM1897" s="7">
        <v>2402011.9833333329</v>
      </c>
      <c r="BN1897" s="130">
        <v>0.70599999999999996</v>
      </c>
      <c r="BO1897" s="131">
        <v>2.6631570000000001E-4</v>
      </c>
      <c r="BP1897" s="161">
        <v>6748.4947747984743</v>
      </c>
      <c r="BQ1897" s="162">
        <v>15853941</v>
      </c>
      <c r="BR1897" s="161">
        <v>351135</v>
      </c>
      <c r="BS1897" s="163">
        <v>0</v>
      </c>
      <c r="BT1897" s="163">
        <v>0</v>
      </c>
      <c r="BU1897" s="161">
        <v>13048163.6</v>
      </c>
      <c r="BV1897" s="161">
        <v>1822.99</v>
      </c>
      <c r="BW1897" s="165">
        <v>16564027.199999999</v>
      </c>
      <c r="BX1897" s="161">
        <v>351135</v>
      </c>
    </row>
    <row r="1898" spans="1:76" ht="14.45" x14ac:dyDescent="0.3">
      <c r="A1898" s="164" t="s">
        <v>31</v>
      </c>
      <c r="B1898" s="6" t="s">
        <v>206</v>
      </c>
      <c r="C1898" s="6" t="s">
        <v>39</v>
      </c>
      <c r="D1898" s="6" t="s">
        <v>75</v>
      </c>
      <c r="E1898" s="6" t="s">
        <v>36</v>
      </c>
      <c r="F1898" s="24" t="str">
        <f>+Tabela1[[#This Row],[WK]]&amp;Tabela1[[#This Row],[PK]]&amp;Tabela1[[#This Row],[GK]]</f>
        <v>260408</v>
      </c>
      <c r="G1898" s="6" t="s">
        <v>1803</v>
      </c>
      <c r="H1898" s="7">
        <v>214421148.18219918</v>
      </c>
      <c r="I1898" s="8">
        <v>1.371</v>
      </c>
      <c r="J1898" s="7">
        <v>293971394.14999998</v>
      </c>
      <c r="K1898" s="8">
        <v>7.0000000000000007E-2</v>
      </c>
      <c r="L1898" s="7">
        <v>20577997.590500001</v>
      </c>
      <c r="M1898" s="7">
        <v>13806518.590500001</v>
      </c>
      <c r="N1898" s="9">
        <v>2.0389221602104945</v>
      </c>
      <c r="O1898" s="7">
        <v>21610385</v>
      </c>
      <c r="P1898" s="8">
        <v>1.2949999999999999</v>
      </c>
      <c r="Q1898" s="7">
        <v>27985449</v>
      </c>
      <c r="R1898" s="8">
        <v>1.6E-2</v>
      </c>
      <c r="S1898" s="7">
        <v>447767.18400000001</v>
      </c>
      <c r="T1898" s="7">
        <v>297875.18400000001</v>
      </c>
      <c r="U1898" s="9">
        <v>1.9872653910815787</v>
      </c>
      <c r="V1898" s="7">
        <v>14104393.774500001</v>
      </c>
      <c r="W1898" s="9">
        <v>2.0378034603982362</v>
      </c>
      <c r="X1898" s="7">
        <v>30463884.708889395</v>
      </c>
      <c r="Y1898" s="7">
        <v>10606157</v>
      </c>
      <c r="Z1898" s="7">
        <v>635445.59499999997</v>
      </c>
      <c r="AA1898" s="7">
        <v>1271571.1138893948</v>
      </c>
      <c r="AB1898" s="7">
        <v>17249994</v>
      </c>
      <c r="AC1898" s="7">
        <v>700717</v>
      </c>
      <c r="AD1898" s="7">
        <v>16359490.934389394</v>
      </c>
      <c r="AE1898" s="7">
        <v>0</v>
      </c>
      <c r="AF1898" s="7">
        <v>20577997.590500001</v>
      </c>
      <c r="AG1898" s="7">
        <v>447767.18400000001</v>
      </c>
      <c r="AH1898" s="7">
        <v>16359490.934389394</v>
      </c>
      <c r="AI1898" s="7">
        <v>5653745</v>
      </c>
      <c r="AJ1898" s="7">
        <v>120037</v>
      </c>
      <c r="AK1898" s="7">
        <v>12388361</v>
      </c>
      <c r="AL1898" s="7">
        <v>496869</v>
      </c>
      <c r="AM1898" s="7">
        <v>698845</v>
      </c>
      <c r="AN1898" s="7">
        <v>0</v>
      </c>
      <c r="AO1898" s="7">
        <v>0</v>
      </c>
      <c r="AP1898" s="7">
        <v>13797275</v>
      </c>
      <c r="AQ1898" s="7">
        <v>1030375</v>
      </c>
      <c r="AR1898" s="7">
        <v>6771479</v>
      </c>
      <c r="AS1898" s="7">
        <v>149892</v>
      </c>
      <c r="AT1898" s="7">
        <v>12423498</v>
      </c>
      <c r="AU1898" s="7">
        <v>742820</v>
      </c>
      <c r="AV1898" s="7">
        <v>355048</v>
      </c>
      <c r="AW1898" s="7">
        <v>0</v>
      </c>
      <c r="AX1898" s="7">
        <v>0</v>
      </c>
      <c r="AY1898" s="7">
        <v>15673722</v>
      </c>
      <c r="AZ1898" s="7">
        <v>424954</v>
      </c>
      <c r="BA1898" s="7">
        <v>635445.59499999997</v>
      </c>
      <c r="BB1898" s="7">
        <v>0</v>
      </c>
      <c r="BC1898" s="7">
        <v>99.77</v>
      </c>
      <c r="BD1898" s="7">
        <v>818.78</v>
      </c>
      <c r="BE1898" s="7">
        <v>1746.01</v>
      </c>
      <c r="BF1898" s="7">
        <v>14425.19</v>
      </c>
      <c r="BG1898" s="7">
        <v>780207.11388939479</v>
      </c>
      <c r="BH1898" s="7">
        <v>8701</v>
      </c>
      <c r="BI1898" s="7">
        <v>491364</v>
      </c>
      <c r="BJ1898" s="7">
        <v>6762567.0208333321</v>
      </c>
      <c r="BK1898" s="7">
        <v>3606225.4166666656</v>
      </c>
      <c r="BL1898" s="7">
        <v>5178758.3600000003</v>
      </c>
      <c r="BM1898" s="7">
        <v>2267849.6966666668</v>
      </c>
      <c r="BN1898" s="130">
        <v>0.69</v>
      </c>
      <c r="BO1898" s="131">
        <v>3.440928E-4</v>
      </c>
      <c r="BP1898" s="161">
        <v>8719.515487378605</v>
      </c>
      <c r="BQ1898" s="162">
        <v>17249994</v>
      </c>
      <c r="BR1898" s="161">
        <v>473692</v>
      </c>
      <c r="BS1898" s="163">
        <v>0</v>
      </c>
      <c r="BT1898" s="163">
        <v>2129848.950000003</v>
      </c>
      <c r="BU1898" s="161">
        <v>20577997.59</v>
      </c>
      <c r="BV1898" s="161">
        <v>447767.18</v>
      </c>
      <c r="BW1898" s="165">
        <v>18489339.880000003</v>
      </c>
      <c r="BX1898" s="161">
        <v>473692</v>
      </c>
    </row>
    <row r="1899" spans="1:76" ht="14.45" x14ac:dyDescent="0.3">
      <c r="A1899" s="164" t="s">
        <v>31</v>
      </c>
      <c r="B1899" s="6" t="s">
        <v>206</v>
      </c>
      <c r="C1899" s="6" t="s">
        <v>39</v>
      </c>
      <c r="D1899" s="6" t="s">
        <v>77</v>
      </c>
      <c r="E1899" s="6" t="s">
        <v>36</v>
      </c>
      <c r="F1899" s="24" t="str">
        <f>+Tabela1[[#This Row],[WK]]&amp;Tabela1[[#This Row],[PK]]&amp;Tabela1[[#This Row],[GK]]</f>
        <v>260409</v>
      </c>
      <c r="G1899" s="6" t="s">
        <v>1804</v>
      </c>
      <c r="H1899" s="7">
        <v>424561638.34480006</v>
      </c>
      <c r="I1899" s="8">
        <v>1.371</v>
      </c>
      <c r="J1899" s="7">
        <v>582074006.16000009</v>
      </c>
      <c r="K1899" s="8">
        <v>7.0000000000000007E-2</v>
      </c>
      <c r="L1899" s="7">
        <v>40745180.431200013</v>
      </c>
      <c r="M1899" s="7">
        <v>20740077.431200013</v>
      </c>
      <c r="N1899" s="9">
        <v>1.036739347515482</v>
      </c>
      <c r="O1899" s="7">
        <v>31193732</v>
      </c>
      <c r="P1899" s="8">
        <v>1.2949999999999999</v>
      </c>
      <c r="Q1899" s="7">
        <v>40395883</v>
      </c>
      <c r="R1899" s="8">
        <v>1.6E-2</v>
      </c>
      <c r="S1899" s="7">
        <v>646334.12800000003</v>
      </c>
      <c r="T1899" s="7">
        <v>383734.12800000003</v>
      </c>
      <c r="U1899" s="9">
        <v>1.46128761614623</v>
      </c>
      <c r="V1899" s="7">
        <v>21123811.559200011</v>
      </c>
      <c r="W1899" s="9">
        <v>1.0422400387059161</v>
      </c>
      <c r="X1899" s="7">
        <v>17959668.379763138</v>
      </c>
      <c r="Y1899" s="7">
        <v>0</v>
      </c>
      <c r="Z1899" s="7">
        <v>328336.34499999997</v>
      </c>
      <c r="AA1899" s="7">
        <v>1631643.0347631364</v>
      </c>
      <c r="AB1899" s="7">
        <v>15999689</v>
      </c>
      <c r="AC1899" s="7">
        <v>0</v>
      </c>
      <c r="AD1899" s="7">
        <v>0</v>
      </c>
      <c r="AE1899" s="7">
        <v>0</v>
      </c>
      <c r="AF1899" s="7">
        <v>40745180.431200013</v>
      </c>
      <c r="AG1899" s="7">
        <v>646334.12800000003</v>
      </c>
      <c r="AH1899" s="7">
        <v>0</v>
      </c>
      <c r="AI1899" s="7">
        <v>16702962</v>
      </c>
      <c r="AJ1899" s="7">
        <v>179816</v>
      </c>
      <c r="AK1899" s="7">
        <v>1943267</v>
      </c>
      <c r="AL1899" s="7">
        <v>0</v>
      </c>
      <c r="AM1899" s="7">
        <v>583707</v>
      </c>
      <c r="AN1899" s="7">
        <v>0</v>
      </c>
      <c r="AO1899" s="7">
        <v>0</v>
      </c>
      <c r="AP1899" s="7">
        <v>14769146</v>
      </c>
      <c r="AQ1899" s="7">
        <v>915005</v>
      </c>
      <c r="AR1899" s="7">
        <v>20005103</v>
      </c>
      <c r="AS1899" s="7">
        <v>262600</v>
      </c>
      <c r="AT1899" s="7">
        <v>1782892</v>
      </c>
      <c r="AU1899" s="7">
        <v>0</v>
      </c>
      <c r="AV1899" s="7">
        <v>654015</v>
      </c>
      <c r="AW1899" s="7">
        <v>0</v>
      </c>
      <c r="AX1899" s="7">
        <v>0</v>
      </c>
      <c r="AY1899" s="7">
        <v>16142553</v>
      </c>
      <c r="AZ1899" s="7">
        <v>381161</v>
      </c>
      <c r="BA1899" s="7">
        <v>328336.34499999997</v>
      </c>
      <c r="BB1899" s="7">
        <v>104.2</v>
      </c>
      <c r="BC1899" s="7">
        <v>0</v>
      </c>
      <c r="BD1899" s="7">
        <v>0</v>
      </c>
      <c r="BE1899" s="7">
        <v>910.33</v>
      </c>
      <c r="BF1899" s="7">
        <v>7142</v>
      </c>
      <c r="BG1899" s="7">
        <v>1072527.0347631364</v>
      </c>
      <c r="BH1899" s="7">
        <v>11961</v>
      </c>
      <c r="BI1899" s="7">
        <v>559116</v>
      </c>
      <c r="BJ1899" s="7">
        <v>7695171.8616666654</v>
      </c>
      <c r="BK1899" s="7">
        <v>5452261.7066666652</v>
      </c>
      <c r="BL1899" s="7">
        <v>2020417.1833333333</v>
      </c>
      <c r="BM1899" s="7">
        <v>4930806.2533333339</v>
      </c>
      <c r="BN1899" s="130">
        <v>1.101</v>
      </c>
      <c r="BO1899" s="131">
        <v>4.2354719999999999E-4</v>
      </c>
      <c r="BP1899" s="161">
        <v>10733.558479471911</v>
      </c>
      <c r="BQ1899" s="162">
        <v>15999689</v>
      </c>
      <c r="BR1899" s="161">
        <v>665036</v>
      </c>
      <c r="BS1899" s="163">
        <v>0</v>
      </c>
      <c r="BT1899" s="163">
        <v>1501845.4407999888</v>
      </c>
      <c r="BU1899" s="161">
        <v>40745180.43</v>
      </c>
      <c r="BV1899" s="161">
        <v>646334.13</v>
      </c>
      <c r="BW1899" s="165">
        <v>1501845.4407999888</v>
      </c>
      <c r="BX1899" s="161">
        <v>665036</v>
      </c>
    </row>
    <row r="1900" spans="1:76" ht="14.45" x14ac:dyDescent="0.3">
      <c r="A1900" s="164" t="s">
        <v>31</v>
      </c>
      <c r="B1900" s="6" t="s">
        <v>206</v>
      </c>
      <c r="C1900" s="6" t="s">
        <v>39</v>
      </c>
      <c r="D1900" s="6" t="s">
        <v>90</v>
      </c>
      <c r="E1900" s="6" t="s">
        <v>36</v>
      </c>
      <c r="F1900" s="24" t="str">
        <f>+Tabela1[[#This Row],[WK]]&amp;Tabela1[[#This Row],[PK]]&amp;Tabela1[[#This Row],[GK]]</f>
        <v>260410</v>
      </c>
      <c r="G1900" s="6" t="s">
        <v>1805</v>
      </c>
      <c r="H1900" s="7">
        <v>427251001.38200003</v>
      </c>
      <c r="I1900" s="8">
        <v>1.371</v>
      </c>
      <c r="J1900" s="7">
        <v>585761122.88999999</v>
      </c>
      <c r="K1900" s="8">
        <v>7.0000000000000007E-2</v>
      </c>
      <c r="L1900" s="7">
        <v>41003278.602300003</v>
      </c>
      <c r="M1900" s="7">
        <v>21622781.602300003</v>
      </c>
      <c r="N1900" s="9">
        <v>1.1156979927965729</v>
      </c>
      <c r="O1900" s="7">
        <v>12992699</v>
      </c>
      <c r="P1900" s="8">
        <v>1.2949999999999999</v>
      </c>
      <c r="Q1900" s="7">
        <v>16825545</v>
      </c>
      <c r="R1900" s="8">
        <v>1.6E-2</v>
      </c>
      <c r="S1900" s="7">
        <v>269208.72000000003</v>
      </c>
      <c r="T1900" s="7">
        <v>41052.72000000003</v>
      </c>
      <c r="U1900" s="9">
        <v>0.17993267764161378</v>
      </c>
      <c r="V1900" s="7">
        <v>21663834.322300002</v>
      </c>
      <c r="W1900" s="9">
        <v>1.1048099184732374</v>
      </c>
      <c r="X1900" s="7">
        <v>27117499.599455379</v>
      </c>
      <c r="Y1900" s="7">
        <v>0</v>
      </c>
      <c r="Z1900" s="7">
        <v>241501.935</v>
      </c>
      <c r="AA1900" s="7">
        <v>1756474.6644553782</v>
      </c>
      <c r="AB1900" s="7">
        <v>21903622</v>
      </c>
      <c r="AC1900" s="7">
        <v>3215901</v>
      </c>
      <c r="AD1900" s="7">
        <v>5453665.2771553751</v>
      </c>
      <c r="AE1900" s="7">
        <v>0</v>
      </c>
      <c r="AF1900" s="7">
        <v>41003278.602300003</v>
      </c>
      <c r="AG1900" s="7">
        <v>269208.72000000003</v>
      </c>
      <c r="AH1900" s="7">
        <v>5453665.2771553751</v>
      </c>
      <c r="AI1900" s="7">
        <v>16181456</v>
      </c>
      <c r="AJ1900" s="7">
        <v>283227</v>
      </c>
      <c r="AK1900" s="7">
        <v>4764971</v>
      </c>
      <c r="AL1900" s="7">
        <v>0</v>
      </c>
      <c r="AM1900" s="7">
        <v>1182913</v>
      </c>
      <c r="AN1900" s="7">
        <v>0</v>
      </c>
      <c r="AO1900" s="7">
        <v>0</v>
      </c>
      <c r="AP1900" s="7">
        <v>17243412</v>
      </c>
      <c r="AQ1900" s="7">
        <v>1141766</v>
      </c>
      <c r="AR1900" s="7">
        <v>19380497</v>
      </c>
      <c r="AS1900" s="7">
        <v>228156</v>
      </c>
      <c r="AT1900" s="7">
        <v>4932912</v>
      </c>
      <c r="AU1900" s="7">
        <v>0</v>
      </c>
      <c r="AV1900" s="7">
        <v>512639</v>
      </c>
      <c r="AW1900" s="7">
        <v>0</v>
      </c>
      <c r="AX1900" s="7">
        <v>0</v>
      </c>
      <c r="AY1900" s="7">
        <v>20058864</v>
      </c>
      <c r="AZ1900" s="7">
        <v>467124</v>
      </c>
      <c r="BA1900" s="7">
        <v>241501.935</v>
      </c>
      <c r="BB1900" s="7">
        <v>0</v>
      </c>
      <c r="BC1900" s="7">
        <v>29.23</v>
      </c>
      <c r="BD1900" s="7">
        <v>0</v>
      </c>
      <c r="BE1900" s="7">
        <v>842.85</v>
      </c>
      <c r="BF1900" s="7">
        <v>6233.81</v>
      </c>
      <c r="BG1900" s="7">
        <v>1126507.6644553782</v>
      </c>
      <c r="BH1900" s="7">
        <v>12563</v>
      </c>
      <c r="BI1900" s="7">
        <v>629967</v>
      </c>
      <c r="BJ1900" s="7">
        <v>8670203.7625000011</v>
      </c>
      <c r="BK1900" s="7">
        <v>3854903.4500000011</v>
      </c>
      <c r="BL1900" s="7">
        <v>7024046.6433333335</v>
      </c>
      <c r="BM1900" s="7">
        <v>5213107.9633333329</v>
      </c>
      <c r="BN1900" s="130">
        <v>1.0549999999999999</v>
      </c>
      <c r="BO1900" s="131">
        <v>4.2632930000000002E-4</v>
      </c>
      <c r="BP1900" s="161">
        <v>10803.594748446838</v>
      </c>
      <c r="BQ1900" s="162">
        <v>21903622</v>
      </c>
      <c r="BR1900" s="161">
        <v>683325</v>
      </c>
      <c r="BS1900" s="163">
        <v>0</v>
      </c>
      <c r="BT1900" s="163">
        <v>2537364.4005446211</v>
      </c>
      <c r="BU1900" s="161">
        <v>41003278.600000001</v>
      </c>
      <c r="BV1900" s="161">
        <v>269208.71999999997</v>
      </c>
      <c r="BW1900" s="165">
        <v>7991029.6805446213</v>
      </c>
      <c r="BX1900" s="161">
        <v>683325</v>
      </c>
    </row>
    <row r="1901" spans="1:76" ht="14.45" x14ac:dyDescent="0.3">
      <c r="A1901" s="164" t="s">
        <v>31</v>
      </c>
      <c r="B1901" s="6" t="s">
        <v>206</v>
      </c>
      <c r="C1901" s="6" t="s">
        <v>39</v>
      </c>
      <c r="D1901" s="6" t="s">
        <v>92</v>
      </c>
      <c r="E1901" s="6" t="s">
        <v>36</v>
      </c>
      <c r="F1901" s="24" t="str">
        <f>+Tabela1[[#This Row],[WK]]&amp;Tabela1[[#This Row],[PK]]&amp;Tabela1[[#This Row],[GK]]</f>
        <v>260411</v>
      </c>
      <c r="G1901" s="6" t="s">
        <v>1806</v>
      </c>
      <c r="H1901" s="7">
        <v>209696428.15459839</v>
      </c>
      <c r="I1901" s="8">
        <v>1.371</v>
      </c>
      <c r="J1901" s="7">
        <v>287493803</v>
      </c>
      <c r="K1901" s="8">
        <v>7.0000000000000007E-2</v>
      </c>
      <c r="L1901" s="7">
        <v>20124566.210000001</v>
      </c>
      <c r="M1901" s="7">
        <v>14678500.210000001</v>
      </c>
      <c r="N1901" s="9">
        <v>2.6952483150222566</v>
      </c>
      <c r="O1901" s="7">
        <v>1987844</v>
      </c>
      <c r="P1901" s="8">
        <v>1.2949999999999999</v>
      </c>
      <c r="Q1901" s="7">
        <v>2574258</v>
      </c>
      <c r="R1901" s="8">
        <v>1.6E-2</v>
      </c>
      <c r="S1901" s="7">
        <v>41188.128000000004</v>
      </c>
      <c r="T1901" s="7">
        <v>-884.87199999999575</v>
      </c>
      <c r="U1901" s="9">
        <v>-2.1031825636393785E-2</v>
      </c>
      <c r="V1901" s="7">
        <v>14677615.338</v>
      </c>
      <c r="W1901" s="9">
        <v>2.6744248529419536</v>
      </c>
      <c r="X1901" s="7">
        <v>35309240.67450425</v>
      </c>
      <c r="Y1901" s="7">
        <v>15513728</v>
      </c>
      <c r="Z1901" s="7">
        <v>326464.09999999998</v>
      </c>
      <c r="AA1901" s="7">
        <v>1361316.5745042483</v>
      </c>
      <c r="AB1901" s="7">
        <v>17848430</v>
      </c>
      <c r="AC1901" s="7">
        <v>259302</v>
      </c>
      <c r="AD1901" s="7">
        <v>20631625.336504251</v>
      </c>
      <c r="AE1901" s="7">
        <v>0</v>
      </c>
      <c r="AF1901" s="7">
        <v>20124566.210000001</v>
      </c>
      <c r="AG1901" s="7">
        <v>41188.128000000004</v>
      </c>
      <c r="AH1901" s="7">
        <v>20631625.336504251</v>
      </c>
      <c r="AI1901" s="7">
        <v>4547112</v>
      </c>
      <c r="AJ1901" s="7">
        <v>9137</v>
      </c>
      <c r="AK1901" s="7">
        <v>12778172</v>
      </c>
      <c r="AL1901" s="7">
        <v>1454882</v>
      </c>
      <c r="AM1901" s="7">
        <v>515757</v>
      </c>
      <c r="AN1901" s="7">
        <v>0</v>
      </c>
      <c r="AO1901" s="7">
        <v>0</v>
      </c>
      <c r="AP1901" s="7">
        <v>14156039</v>
      </c>
      <c r="AQ1901" s="7">
        <v>751895</v>
      </c>
      <c r="AR1901" s="7">
        <v>5446066</v>
      </c>
      <c r="AS1901" s="7">
        <v>42073</v>
      </c>
      <c r="AT1901" s="7">
        <v>15163600</v>
      </c>
      <c r="AU1901" s="7">
        <v>1563452</v>
      </c>
      <c r="AV1901" s="7">
        <v>906526</v>
      </c>
      <c r="AW1901" s="7">
        <v>0</v>
      </c>
      <c r="AX1901" s="7">
        <v>0</v>
      </c>
      <c r="AY1901" s="7">
        <v>16507600</v>
      </c>
      <c r="AZ1901" s="7">
        <v>316282</v>
      </c>
      <c r="BA1901" s="7">
        <v>326464.09999999998</v>
      </c>
      <c r="BB1901" s="7">
        <v>0</v>
      </c>
      <c r="BC1901" s="7">
        <v>59.74</v>
      </c>
      <c r="BD1901" s="7">
        <v>0</v>
      </c>
      <c r="BE1901" s="7">
        <v>957.76</v>
      </c>
      <c r="BF1901" s="7">
        <v>8497.06</v>
      </c>
      <c r="BG1901" s="7">
        <v>810963.57450424845</v>
      </c>
      <c r="BH1901" s="7">
        <v>9044</v>
      </c>
      <c r="BI1901" s="7">
        <v>550353</v>
      </c>
      <c r="BJ1901" s="7">
        <v>7574612.9266666668</v>
      </c>
      <c r="BK1901" s="7">
        <v>2380877.686666667</v>
      </c>
      <c r="BL1901" s="7">
        <v>8938091.996666668</v>
      </c>
      <c r="BM1901" s="7">
        <v>2898756.9666666663</v>
      </c>
      <c r="BN1901" s="130">
        <v>0.57999999999999996</v>
      </c>
      <c r="BO1901" s="131">
        <v>3.5787299999999998E-4</v>
      </c>
      <c r="BP1901" s="161">
        <v>9068.6963141250362</v>
      </c>
      <c r="BQ1901" s="162">
        <v>17848430</v>
      </c>
      <c r="BR1901" s="161">
        <v>447846</v>
      </c>
      <c r="BS1901" s="163">
        <v>0</v>
      </c>
      <c r="BT1901" s="163">
        <v>2096065.3254957497</v>
      </c>
      <c r="BU1901" s="161">
        <v>20124566.210000001</v>
      </c>
      <c r="BV1901" s="161">
        <v>41188.129999999997</v>
      </c>
      <c r="BW1901" s="165">
        <v>22727690.66549575</v>
      </c>
      <c r="BX1901" s="161">
        <v>447846</v>
      </c>
    </row>
    <row r="1902" spans="1:76" ht="14.45" x14ac:dyDescent="0.3">
      <c r="A1902" s="164" t="s">
        <v>31</v>
      </c>
      <c r="B1902" s="6" t="s">
        <v>206</v>
      </c>
      <c r="C1902" s="6" t="s">
        <v>39</v>
      </c>
      <c r="D1902" s="6" t="s">
        <v>93</v>
      </c>
      <c r="E1902" s="6" t="s">
        <v>40</v>
      </c>
      <c r="F1902" s="24" t="str">
        <f>+Tabela1[[#This Row],[WK]]&amp;Tabela1[[#This Row],[PK]]&amp;Tabela1[[#This Row],[GK]]</f>
        <v>260412</v>
      </c>
      <c r="G1902" s="6" t="s">
        <v>1807</v>
      </c>
      <c r="H1902" s="7">
        <v>672115281.42400062</v>
      </c>
      <c r="I1902" s="8">
        <v>1.371</v>
      </c>
      <c r="J1902" s="7">
        <v>921470050.83000004</v>
      </c>
      <c r="K1902" s="8">
        <v>7.0000000000000007E-2</v>
      </c>
      <c r="L1902" s="7">
        <v>64502903.558100007</v>
      </c>
      <c r="M1902" s="7">
        <v>32300143.558100007</v>
      </c>
      <c r="N1902" s="9">
        <v>1.003024074896065</v>
      </c>
      <c r="O1902" s="7">
        <v>90569968</v>
      </c>
      <c r="P1902" s="8">
        <v>1.2949999999999999</v>
      </c>
      <c r="Q1902" s="7">
        <v>117288109</v>
      </c>
      <c r="R1902" s="8">
        <v>1.6E-2</v>
      </c>
      <c r="S1902" s="7">
        <v>1876609.7439999999</v>
      </c>
      <c r="T1902" s="7">
        <v>459106.74399999995</v>
      </c>
      <c r="U1902" s="9">
        <v>0.32388414274960964</v>
      </c>
      <c r="V1902" s="7">
        <v>32759250.30210001</v>
      </c>
      <c r="W1902" s="9">
        <v>0.97439006655301919</v>
      </c>
      <c r="X1902" s="7">
        <v>43165780.158109374</v>
      </c>
      <c r="Y1902" s="7">
        <v>0</v>
      </c>
      <c r="Z1902" s="7">
        <v>366138.36500000005</v>
      </c>
      <c r="AA1902" s="7">
        <v>3073626.7931093723</v>
      </c>
      <c r="AB1902" s="7">
        <v>39726015</v>
      </c>
      <c r="AC1902" s="7">
        <v>0</v>
      </c>
      <c r="AD1902" s="7">
        <v>10406529.856009368</v>
      </c>
      <c r="AE1902" s="7">
        <v>0</v>
      </c>
      <c r="AF1902" s="7">
        <v>64502903.558100007</v>
      </c>
      <c r="AG1902" s="7">
        <v>1876609.7439999999</v>
      </c>
      <c r="AH1902" s="7">
        <v>10406529.856009368</v>
      </c>
      <c r="AI1902" s="7">
        <v>26887214</v>
      </c>
      <c r="AJ1902" s="7">
        <v>1043479</v>
      </c>
      <c r="AK1902" s="7">
        <v>0</v>
      </c>
      <c r="AL1902" s="7">
        <v>0</v>
      </c>
      <c r="AM1902" s="7">
        <v>1539012</v>
      </c>
      <c r="AN1902" s="7">
        <v>0</v>
      </c>
      <c r="AO1902" s="7">
        <v>0</v>
      </c>
      <c r="AP1902" s="7">
        <v>30580463</v>
      </c>
      <c r="AQ1902" s="7">
        <v>2267621</v>
      </c>
      <c r="AR1902" s="7">
        <v>32202760</v>
      </c>
      <c r="AS1902" s="7">
        <v>1417503</v>
      </c>
      <c r="AT1902" s="7">
        <v>0</v>
      </c>
      <c r="AU1902" s="7">
        <v>0</v>
      </c>
      <c r="AV1902" s="7">
        <v>1020048</v>
      </c>
      <c r="AW1902" s="7">
        <v>0</v>
      </c>
      <c r="AX1902" s="7">
        <v>0</v>
      </c>
      <c r="AY1902" s="7">
        <v>34998237</v>
      </c>
      <c r="AZ1902" s="7">
        <v>950469</v>
      </c>
      <c r="BA1902" s="7">
        <v>366138.36500000005</v>
      </c>
      <c r="BB1902" s="7">
        <v>0</v>
      </c>
      <c r="BC1902" s="7">
        <v>27.08</v>
      </c>
      <c r="BD1902" s="7">
        <v>0</v>
      </c>
      <c r="BE1902" s="7">
        <v>830.83</v>
      </c>
      <c r="BF1902" s="7">
        <v>10293.870000000001</v>
      </c>
      <c r="BG1902" s="7">
        <v>1606862.7931093723</v>
      </c>
      <c r="BH1902" s="7">
        <v>17920</v>
      </c>
      <c r="BI1902" s="7">
        <v>1466764</v>
      </c>
      <c r="BJ1902" s="7">
        <v>20187168.084999997</v>
      </c>
      <c r="BK1902" s="7">
        <v>15971926.699999999</v>
      </c>
      <c r="BL1902" s="7">
        <v>5040914.5966666667</v>
      </c>
      <c r="BM1902" s="7">
        <v>6779136.3466666676</v>
      </c>
      <c r="BN1902" s="130">
        <v>1.1419999999999999</v>
      </c>
      <c r="BO1902" s="131">
        <v>6.896971E-4</v>
      </c>
      <c r="BP1902" s="161">
        <v>17478.051181757528</v>
      </c>
      <c r="BQ1902" s="162">
        <v>39726015</v>
      </c>
      <c r="BR1902" s="161">
        <v>1151581</v>
      </c>
      <c r="BS1902" s="163">
        <v>0</v>
      </c>
      <c r="BT1902" s="163">
        <v>0</v>
      </c>
      <c r="BU1902" s="161">
        <v>64502903.560000002</v>
      </c>
      <c r="BV1902" s="161">
        <v>1876609.74</v>
      </c>
      <c r="BW1902" s="165">
        <v>10406529.859999999</v>
      </c>
      <c r="BX1902" s="161">
        <v>1151581</v>
      </c>
    </row>
    <row r="1903" spans="1:76" ht="14.45" x14ac:dyDescent="0.3">
      <c r="A1903" s="164" t="s">
        <v>31</v>
      </c>
      <c r="B1903" s="6" t="s">
        <v>206</v>
      </c>
      <c r="C1903" s="6" t="s">
        <v>39</v>
      </c>
      <c r="D1903" s="6" t="s">
        <v>95</v>
      </c>
      <c r="E1903" s="6" t="s">
        <v>40</v>
      </c>
      <c r="F1903" s="24" t="str">
        <f>+Tabela1[[#This Row],[WK]]&amp;Tabela1[[#This Row],[PK]]&amp;Tabela1[[#This Row],[GK]]</f>
        <v>260413</v>
      </c>
      <c r="G1903" s="6" t="s">
        <v>1808</v>
      </c>
      <c r="H1903" s="7">
        <v>237172416.38499901</v>
      </c>
      <c r="I1903" s="8">
        <v>1.371</v>
      </c>
      <c r="J1903" s="7">
        <v>325163382.86000001</v>
      </c>
      <c r="K1903" s="8">
        <v>7.0000000000000007E-2</v>
      </c>
      <c r="L1903" s="7">
        <v>22761436.800200004</v>
      </c>
      <c r="M1903" s="7">
        <v>13485423.800200004</v>
      </c>
      <c r="N1903" s="9">
        <v>1.4537952674494963</v>
      </c>
      <c r="O1903" s="7">
        <v>16968909</v>
      </c>
      <c r="P1903" s="8">
        <v>1.2949999999999999</v>
      </c>
      <c r="Q1903" s="7">
        <v>21974737</v>
      </c>
      <c r="R1903" s="8">
        <v>1.6E-2</v>
      </c>
      <c r="S1903" s="7">
        <v>351595.79200000002</v>
      </c>
      <c r="T1903" s="7">
        <v>226993.79200000002</v>
      </c>
      <c r="U1903" s="9">
        <v>1.8217507905170063</v>
      </c>
      <c r="V1903" s="7">
        <v>13712417.592200004</v>
      </c>
      <c r="W1903" s="9">
        <v>1.4586723945401447</v>
      </c>
      <c r="X1903" s="7">
        <v>36699801.808907241</v>
      </c>
      <c r="Y1903" s="7">
        <v>13414467</v>
      </c>
      <c r="Z1903" s="7">
        <v>1370693.3650000002</v>
      </c>
      <c r="AA1903" s="7">
        <v>1708474.4439072437</v>
      </c>
      <c r="AB1903" s="7">
        <v>20206167</v>
      </c>
      <c r="AC1903" s="7">
        <v>0</v>
      </c>
      <c r="AD1903" s="7">
        <v>22987384.216707237</v>
      </c>
      <c r="AE1903" s="7">
        <v>0</v>
      </c>
      <c r="AF1903" s="7">
        <v>22761436.800200004</v>
      </c>
      <c r="AG1903" s="7">
        <v>351595.79200000002</v>
      </c>
      <c r="AH1903" s="7">
        <v>22987384.216707237</v>
      </c>
      <c r="AI1903" s="7">
        <v>7744869</v>
      </c>
      <c r="AJ1903" s="7">
        <v>25706</v>
      </c>
      <c r="AK1903" s="7">
        <v>8896287</v>
      </c>
      <c r="AL1903" s="7">
        <v>0</v>
      </c>
      <c r="AM1903" s="7">
        <v>1518512</v>
      </c>
      <c r="AN1903" s="7">
        <v>0</v>
      </c>
      <c r="AO1903" s="7">
        <v>0</v>
      </c>
      <c r="AP1903" s="7">
        <v>15735705</v>
      </c>
      <c r="AQ1903" s="7">
        <v>982636</v>
      </c>
      <c r="AR1903" s="7">
        <v>9276013</v>
      </c>
      <c r="AS1903" s="7">
        <v>124602</v>
      </c>
      <c r="AT1903" s="7">
        <v>9652541</v>
      </c>
      <c r="AU1903" s="7">
        <v>0</v>
      </c>
      <c r="AV1903" s="7">
        <v>1395956</v>
      </c>
      <c r="AW1903" s="7">
        <v>0</v>
      </c>
      <c r="AX1903" s="7">
        <v>0</v>
      </c>
      <c r="AY1903" s="7">
        <v>18336801</v>
      </c>
      <c r="AZ1903" s="7">
        <v>442795</v>
      </c>
      <c r="BA1903" s="7">
        <v>1370693.3650000002</v>
      </c>
      <c r="BB1903" s="7">
        <v>1851.49</v>
      </c>
      <c r="BC1903" s="7">
        <v>17.46</v>
      </c>
      <c r="BD1903" s="7">
        <v>0</v>
      </c>
      <c r="BE1903" s="7">
        <v>628.39</v>
      </c>
      <c r="BF1903" s="7">
        <v>6068.93</v>
      </c>
      <c r="BG1903" s="7">
        <v>788277.44390724367</v>
      </c>
      <c r="BH1903" s="7">
        <v>8791</v>
      </c>
      <c r="BI1903" s="7">
        <v>920197</v>
      </c>
      <c r="BJ1903" s="7">
        <v>12664804.269999998</v>
      </c>
      <c r="BK1903" s="7">
        <v>10424.556666664779</v>
      </c>
      <c r="BL1903" s="7">
        <v>23646935.613333333</v>
      </c>
      <c r="BM1903" s="7">
        <v>3323647.6266666674</v>
      </c>
      <c r="BN1903" s="130">
        <v>0.64800000000000002</v>
      </c>
      <c r="BO1903" s="131">
        <v>3.76325E-4</v>
      </c>
      <c r="BP1903" s="161">
        <v>9536.9387981288437</v>
      </c>
      <c r="BQ1903" s="162">
        <v>20206167</v>
      </c>
      <c r="BR1903" s="161">
        <v>454348</v>
      </c>
      <c r="BS1903" s="163">
        <v>1655394.0889072409</v>
      </c>
      <c r="BT1903" s="163">
        <v>0</v>
      </c>
      <c r="BU1903" s="161">
        <v>22761436.800000001</v>
      </c>
      <c r="BV1903" s="161">
        <v>351595.79</v>
      </c>
      <c r="BW1903" s="165">
        <v>21331990.129999999</v>
      </c>
      <c r="BX1903" s="161">
        <v>454348</v>
      </c>
    </row>
    <row r="1904" spans="1:76" ht="14.45" x14ac:dyDescent="0.3">
      <c r="A1904" s="164" t="s">
        <v>31</v>
      </c>
      <c r="B1904" s="6" t="s">
        <v>206</v>
      </c>
      <c r="C1904" s="6" t="s">
        <v>39</v>
      </c>
      <c r="D1904" s="6" t="s">
        <v>97</v>
      </c>
      <c r="E1904" s="6" t="s">
        <v>36</v>
      </c>
      <c r="F1904" s="24" t="str">
        <f>+Tabela1[[#This Row],[WK]]&amp;Tabela1[[#This Row],[PK]]&amp;Tabela1[[#This Row],[GK]]</f>
        <v>260414</v>
      </c>
      <c r="G1904" s="6" t="s">
        <v>1809</v>
      </c>
      <c r="H1904" s="7">
        <v>526089871.87960029</v>
      </c>
      <c r="I1904" s="8">
        <v>1.371</v>
      </c>
      <c r="J1904" s="7">
        <v>721269214.3499999</v>
      </c>
      <c r="K1904" s="8">
        <v>7.0000000000000007E-2</v>
      </c>
      <c r="L1904" s="7">
        <v>50488845.004500002</v>
      </c>
      <c r="M1904" s="7">
        <v>31060179.004500002</v>
      </c>
      <c r="N1904" s="9">
        <v>1.5986779022553583</v>
      </c>
      <c r="O1904" s="7">
        <v>105203286</v>
      </c>
      <c r="P1904" s="8">
        <v>1.2949999999999999</v>
      </c>
      <c r="Q1904" s="7">
        <v>136238255</v>
      </c>
      <c r="R1904" s="8">
        <v>1.6E-2</v>
      </c>
      <c r="S1904" s="7">
        <v>2179812.08</v>
      </c>
      <c r="T1904" s="7">
        <v>381436.08000000007</v>
      </c>
      <c r="U1904" s="9">
        <v>0.21210029493276161</v>
      </c>
      <c r="V1904" s="7">
        <v>31441615.0845</v>
      </c>
      <c r="W1904" s="9">
        <v>1.4812056755010896</v>
      </c>
      <c r="X1904" s="7">
        <v>43627372.337505452</v>
      </c>
      <c r="Y1904" s="7">
        <v>0</v>
      </c>
      <c r="Z1904" s="7">
        <v>252074.02</v>
      </c>
      <c r="AA1904" s="7">
        <v>2607669.3175054514</v>
      </c>
      <c r="AB1904" s="7">
        <v>37798857</v>
      </c>
      <c r="AC1904" s="7">
        <v>2968772</v>
      </c>
      <c r="AD1904" s="7">
        <v>12185757.253005451</v>
      </c>
      <c r="AE1904" s="7">
        <v>0</v>
      </c>
      <c r="AF1904" s="7">
        <v>50488845.004500002</v>
      </c>
      <c r="AG1904" s="7">
        <v>2179812.08</v>
      </c>
      <c r="AH1904" s="7">
        <v>12185757.253005451</v>
      </c>
      <c r="AI1904" s="7">
        <v>16221674</v>
      </c>
      <c r="AJ1904" s="7">
        <v>1901921</v>
      </c>
      <c r="AK1904" s="7">
        <v>3901994</v>
      </c>
      <c r="AL1904" s="7">
        <v>687725</v>
      </c>
      <c r="AM1904" s="7">
        <v>1186909</v>
      </c>
      <c r="AN1904" s="7">
        <v>0</v>
      </c>
      <c r="AO1904" s="7">
        <v>0</v>
      </c>
      <c r="AP1904" s="7">
        <v>30066199</v>
      </c>
      <c r="AQ1904" s="7">
        <v>1881727</v>
      </c>
      <c r="AR1904" s="7">
        <v>19428666</v>
      </c>
      <c r="AS1904" s="7">
        <v>1798376</v>
      </c>
      <c r="AT1904" s="7">
        <v>5833773</v>
      </c>
      <c r="AU1904" s="7">
        <v>0</v>
      </c>
      <c r="AV1904" s="7">
        <v>687572</v>
      </c>
      <c r="AW1904" s="7">
        <v>0</v>
      </c>
      <c r="AX1904" s="7">
        <v>0</v>
      </c>
      <c r="AY1904" s="7">
        <v>34800873</v>
      </c>
      <c r="AZ1904" s="7">
        <v>832065</v>
      </c>
      <c r="BA1904" s="7">
        <v>252074.02</v>
      </c>
      <c r="BB1904" s="7">
        <v>0</v>
      </c>
      <c r="BC1904" s="7">
        <v>40.450000000000003</v>
      </c>
      <c r="BD1904" s="7">
        <v>0</v>
      </c>
      <c r="BE1904" s="7">
        <v>1127.3399999999999</v>
      </c>
      <c r="BF1904" s="7">
        <v>6035.91</v>
      </c>
      <c r="BG1904" s="7">
        <v>1510917.3175054514</v>
      </c>
      <c r="BH1904" s="7">
        <v>16850</v>
      </c>
      <c r="BI1904" s="7">
        <v>1096752</v>
      </c>
      <c r="BJ1904" s="7">
        <v>15094606.550000001</v>
      </c>
      <c r="BK1904" s="7">
        <v>11598720.18</v>
      </c>
      <c r="BL1904" s="7">
        <v>4024727.4066666663</v>
      </c>
      <c r="BM1904" s="7">
        <v>5934090.6666666679</v>
      </c>
      <c r="BN1904" s="130">
        <v>1.0940000000000001</v>
      </c>
      <c r="BO1904" s="131">
        <v>5.7915180000000003E-4</v>
      </c>
      <c r="BP1904" s="161">
        <v>14676.600422760388</v>
      </c>
      <c r="BQ1904" s="162">
        <v>37798857</v>
      </c>
      <c r="BR1904" s="161">
        <v>830966</v>
      </c>
      <c r="BS1904" s="163">
        <v>0</v>
      </c>
      <c r="BT1904" s="163">
        <v>2857876.6624945477</v>
      </c>
      <c r="BU1904" s="161">
        <v>50488845</v>
      </c>
      <c r="BV1904" s="161">
        <v>2179812.08</v>
      </c>
      <c r="BW1904" s="165">
        <v>15043633.912494548</v>
      </c>
      <c r="BX1904" s="161">
        <v>830966</v>
      </c>
    </row>
    <row r="1905" spans="1:76" ht="14.45" x14ac:dyDescent="0.3">
      <c r="A1905" s="164" t="s">
        <v>31</v>
      </c>
      <c r="B1905" s="6" t="s">
        <v>206</v>
      </c>
      <c r="C1905" s="6" t="s">
        <v>39</v>
      </c>
      <c r="D1905" s="6" t="s">
        <v>130</v>
      </c>
      <c r="E1905" s="6" t="s">
        <v>40</v>
      </c>
      <c r="F1905" s="24" t="str">
        <f>+Tabela1[[#This Row],[WK]]&amp;Tabela1[[#This Row],[PK]]&amp;Tabela1[[#This Row],[GK]]</f>
        <v>260415</v>
      </c>
      <c r="G1905" s="6" t="s">
        <v>1810</v>
      </c>
      <c r="H1905" s="7">
        <v>107553153.59239976</v>
      </c>
      <c r="I1905" s="8">
        <v>1.371</v>
      </c>
      <c r="J1905" s="7">
        <v>147455373.57999998</v>
      </c>
      <c r="K1905" s="8">
        <v>7.0000000000000007E-2</v>
      </c>
      <c r="L1905" s="7">
        <v>10321876.150599999</v>
      </c>
      <c r="M1905" s="7">
        <v>7223451.1505999994</v>
      </c>
      <c r="N1905" s="9">
        <v>2.3313299984992373</v>
      </c>
      <c r="O1905" s="7">
        <v>3102281</v>
      </c>
      <c r="P1905" s="8">
        <v>1.2949999999999999</v>
      </c>
      <c r="Q1905" s="7">
        <v>4017454</v>
      </c>
      <c r="R1905" s="8">
        <v>1.6E-2</v>
      </c>
      <c r="S1905" s="7">
        <v>64279.264000000003</v>
      </c>
      <c r="T1905" s="7">
        <v>33452.264000000003</v>
      </c>
      <c r="U1905" s="9">
        <v>1.0851611898660267</v>
      </c>
      <c r="V1905" s="7">
        <v>7256903.4145999998</v>
      </c>
      <c r="W1905" s="9">
        <v>2.3190536954518204</v>
      </c>
      <c r="X1905" s="7">
        <v>16374846.36470468</v>
      </c>
      <c r="Y1905" s="7">
        <v>4837023</v>
      </c>
      <c r="Z1905" s="7">
        <v>316772.26</v>
      </c>
      <c r="AA1905" s="7">
        <v>772993.10470468085</v>
      </c>
      <c r="AB1905" s="7">
        <v>8325212</v>
      </c>
      <c r="AC1905" s="7">
        <v>2122846</v>
      </c>
      <c r="AD1905" s="7">
        <v>9117942.9501046799</v>
      </c>
      <c r="AE1905" s="7">
        <v>0</v>
      </c>
      <c r="AF1905" s="7">
        <v>10321876.150599999</v>
      </c>
      <c r="AG1905" s="7">
        <v>64279.264000000003</v>
      </c>
      <c r="AH1905" s="7">
        <v>9117942.9501046799</v>
      </c>
      <c r="AI1905" s="7">
        <v>2586984</v>
      </c>
      <c r="AJ1905" s="7">
        <v>34318</v>
      </c>
      <c r="AK1905" s="7">
        <v>6480439</v>
      </c>
      <c r="AL1905" s="7">
        <v>0</v>
      </c>
      <c r="AM1905" s="7">
        <v>717059</v>
      </c>
      <c r="AN1905" s="7">
        <v>0</v>
      </c>
      <c r="AO1905" s="7">
        <v>0</v>
      </c>
      <c r="AP1905" s="7">
        <v>7083071</v>
      </c>
      <c r="AQ1905" s="7">
        <v>461481</v>
      </c>
      <c r="AR1905" s="7">
        <v>3098425</v>
      </c>
      <c r="AS1905" s="7">
        <v>30827</v>
      </c>
      <c r="AT1905" s="7">
        <v>6556048</v>
      </c>
      <c r="AU1905" s="7">
        <v>466904</v>
      </c>
      <c r="AV1905" s="7">
        <v>989586</v>
      </c>
      <c r="AW1905" s="7">
        <v>0</v>
      </c>
      <c r="AX1905" s="7">
        <v>0</v>
      </c>
      <c r="AY1905" s="7">
        <v>7720096</v>
      </c>
      <c r="AZ1905" s="7">
        <v>194635</v>
      </c>
      <c r="BA1905" s="7">
        <v>316772.26</v>
      </c>
      <c r="BB1905" s="7">
        <v>0</v>
      </c>
      <c r="BC1905" s="7">
        <v>0</v>
      </c>
      <c r="BD1905" s="7">
        <v>0</v>
      </c>
      <c r="BE1905" s="7">
        <v>553.1</v>
      </c>
      <c r="BF1905" s="7">
        <v>9388.81</v>
      </c>
      <c r="BG1905" s="7">
        <v>421622.10470468091</v>
      </c>
      <c r="BH1905" s="7">
        <v>4702</v>
      </c>
      <c r="BI1905" s="7">
        <v>351371</v>
      </c>
      <c r="BJ1905" s="7">
        <v>4836032.6958333347</v>
      </c>
      <c r="BK1905" s="7">
        <v>1831514.4400000013</v>
      </c>
      <c r="BL1905" s="7">
        <v>2929744.6933333334</v>
      </c>
      <c r="BM1905" s="7">
        <v>6158583.6366666667</v>
      </c>
      <c r="BN1905" s="130">
        <v>0.72099999999999997</v>
      </c>
      <c r="BO1905" s="131">
        <v>1.7716929999999999E-4</v>
      </c>
      <c r="BP1905" s="161">
        <v>4489.3248412929206</v>
      </c>
      <c r="BQ1905" s="162">
        <v>8325212</v>
      </c>
      <c r="BR1905" s="161">
        <v>254467</v>
      </c>
      <c r="BS1905" s="163">
        <v>0</v>
      </c>
      <c r="BT1905" s="163">
        <v>1306889.6352953203</v>
      </c>
      <c r="BU1905" s="161">
        <v>10321876.15</v>
      </c>
      <c r="BV1905" s="161">
        <v>64279.26</v>
      </c>
      <c r="BW1905" s="165">
        <v>10424832.58529532</v>
      </c>
      <c r="BX1905" s="161">
        <v>254467</v>
      </c>
    </row>
    <row r="1906" spans="1:76" ht="14.45" x14ac:dyDescent="0.3">
      <c r="A1906" s="164" t="s">
        <v>31</v>
      </c>
      <c r="B1906" s="6" t="s">
        <v>206</v>
      </c>
      <c r="C1906" s="6" t="s">
        <v>39</v>
      </c>
      <c r="D1906" s="6" t="s">
        <v>134</v>
      </c>
      <c r="E1906" s="6" t="s">
        <v>36</v>
      </c>
      <c r="F1906" s="24" t="str">
        <f>+Tabela1[[#This Row],[WK]]&amp;Tabela1[[#This Row],[PK]]&amp;Tabela1[[#This Row],[GK]]</f>
        <v>260416</v>
      </c>
      <c r="G1906" s="6" t="s">
        <v>1811</v>
      </c>
      <c r="H1906" s="7">
        <v>118470734.19899948</v>
      </c>
      <c r="I1906" s="8">
        <v>1.371</v>
      </c>
      <c r="J1906" s="7">
        <v>162423376.59</v>
      </c>
      <c r="K1906" s="8">
        <v>7.0000000000000007E-2</v>
      </c>
      <c r="L1906" s="7">
        <v>11369636.361300001</v>
      </c>
      <c r="M1906" s="7">
        <v>7476373.3613000009</v>
      </c>
      <c r="N1906" s="9">
        <v>1.9203360680488324</v>
      </c>
      <c r="O1906" s="7">
        <v>4320357</v>
      </c>
      <c r="P1906" s="8">
        <v>1.2949999999999999</v>
      </c>
      <c r="Q1906" s="7">
        <v>5594862</v>
      </c>
      <c r="R1906" s="8">
        <v>1.6E-2</v>
      </c>
      <c r="S1906" s="7">
        <v>89517.792000000001</v>
      </c>
      <c r="T1906" s="7">
        <v>38427.792000000001</v>
      </c>
      <c r="U1906" s="9">
        <v>0.75215877862595426</v>
      </c>
      <c r="V1906" s="7">
        <v>7514801.1533000004</v>
      </c>
      <c r="W1906" s="9">
        <v>1.9052050243221132</v>
      </c>
      <c r="X1906" s="7">
        <v>22002131.787294611</v>
      </c>
      <c r="Y1906" s="7">
        <v>10581409</v>
      </c>
      <c r="Z1906" s="7">
        <v>623452.47</v>
      </c>
      <c r="AA1906" s="7">
        <v>807613.31729461299</v>
      </c>
      <c r="AB1906" s="7">
        <v>9989657</v>
      </c>
      <c r="AC1906" s="7">
        <v>0</v>
      </c>
      <c r="AD1906" s="7">
        <v>14487330.633994611</v>
      </c>
      <c r="AE1906" s="7">
        <v>0</v>
      </c>
      <c r="AF1906" s="7">
        <v>11369636.361300001</v>
      </c>
      <c r="AG1906" s="7">
        <v>89517.792000000001</v>
      </c>
      <c r="AH1906" s="7">
        <v>14487330.633994611</v>
      </c>
      <c r="AI1906" s="7">
        <v>3250621</v>
      </c>
      <c r="AJ1906" s="7">
        <v>42432</v>
      </c>
      <c r="AK1906" s="7">
        <v>7268778</v>
      </c>
      <c r="AL1906" s="7">
        <v>0</v>
      </c>
      <c r="AM1906" s="7">
        <v>1019107</v>
      </c>
      <c r="AN1906" s="7">
        <v>0</v>
      </c>
      <c r="AO1906" s="7">
        <v>0</v>
      </c>
      <c r="AP1906" s="7">
        <v>7578011</v>
      </c>
      <c r="AQ1906" s="7">
        <v>560937</v>
      </c>
      <c r="AR1906" s="7">
        <v>3893263</v>
      </c>
      <c r="AS1906" s="7">
        <v>51090</v>
      </c>
      <c r="AT1906" s="7">
        <v>8095453</v>
      </c>
      <c r="AU1906" s="7">
        <v>9584</v>
      </c>
      <c r="AV1906" s="7">
        <v>707854</v>
      </c>
      <c r="AW1906" s="7">
        <v>0</v>
      </c>
      <c r="AX1906" s="7">
        <v>0</v>
      </c>
      <c r="AY1906" s="7">
        <v>8874862</v>
      </c>
      <c r="AZ1906" s="7">
        <v>243294</v>
      </c>
      <c r="BA1906" s="7">
        <v>623452.47</v>
      </c>
      <c r="BB1906" s="7">
        <v>0</v>
      </c>
      <c r="BC1906" s="7">
        <v>0</v>
      </c>
      <c r="BD1906" s="7">
        <v>0</v>
      </c>
      <c r="BE1906" s="7">
        <v>2146.6799999999998</v>
      </c>
      <c r="BF1906" s="7">
        <v>16891.349999999999</v>
      </c>
      <c r="BG1906" s="7">
        <v>472195.31729461293</v>
      </c>
      <c r="BH1906" s="7">
        <v>5266</v>
      </c>
      <c r="BI1906" s="7">
        <v>335418</v>
      </c>
      <c r="BJ1906" s="7">
        <v>4616424.0300000012</v>
      </c>
      <c r="BK1906" s="7">
        <v>3453388.493333335</v>
      </c>
      <c r="BL1906" s="7">
        <v>497793.84666666668</v>
      </c>
      <c r="BM1906" s="7">
        <v>3656554.4533333331</v>
      </c>
      <c r="BN1906" s="130">
        <v>0.56699999999999995</v>
      </c>
      <c r="BO1906" s="131">
        <v>2.361047E-4</v>
      </c>
      <c r="BP1906" s="161">
        <v>5983.0984067153258</v>
      </c>
      <c r="BQ1906" s="162">
        <v>9989657</v>
      </c>
      <c r="BR1906" s="161">
        <v>297177</v>
      </c>
      <c r="BS1906" s="163">
        <v>1113198.5472946116</v>
      </c>
      <c r="BT1906" s="163">
        <v>0</v>
      </c>
      <c r="BU1906" s="161">
        <v>11369636.359999999</v>
      </c>
      <c r="BV1906" s="161">
        <v>89517.79</v>
      </c>
      <c r="BW1906" s="165">
        <v>13374132.09</v>
      </c>
      <c r="BX1906" s="161">
        <v>297177</v>
      </c>
    </row>
    <row r="1907" spans="1:76" ht="14.45" x14ac:dyDescent="0.3">
      <c r="A1907" s="164" t="s">
        <v>31</v>
      </c>
      <c r="B1907" s="6" t="s">
        <v>206</v>
      </c>
      <c r="C1907" s="6" t="s">
        <v>39</v>
      </c>
      <c r="D1907" s="6" t="s">
        <v>141</v>
      </c>
      <c r="E1907" s="6" t="s">
        <v>36</v>
      </c>
      <c r="F1907" s="24" t="str">
        <f>+Tabela1[[#This Row],[WK]]&amp;Tabela1[[#This Row],[PK]]&amp;Tabela1[[#This Row],[GK]]</f>
        <v>260417</v>
      </c>
      <c r="G1907" s="6" t="s">
        <v>1812</v>
      </c>
      <c r="H1907" s="7">
        <v>285933612.94059855</v>
      </c>
      <c r="I1907" s="8">
        <v>1.371</v>
      </c>
      <c r="J1907" s="7">
        <v>392014983.34999996</v>
      </c>
      <c r="K1907" s="8">
        <v>7.0000000000000007E-2</v>
      </c>
      <c r="L1907" s="7">
        <v>27441048.8345</v>
      </c>
      <c r="M1907" s="7">
        <v>14716419.8345</v>
      </c>
      <c r="N1907" s="9">
        <v>1.1565303659933819</v>
      </c>
      <c r="O1907" s="7">
        <v>193369829</v>
      </c>
      <c r="P1907" s="8">
        <v>1.2949999999999999</v>
      </c>
      <c r="Q1907" s="7">
        <v>250413929</v>
      </c>
      <c r="R1907" s="8">
        <v>1.6E-2</v>
      </c>
      <c r="S1907" s="7">
        <v>4006622.8640000001</v>
      </c>
      <c r="T1907" s="7">
        <v>8815.8640000000596</v>
      </c>
      <c r="U1907" s="9">
        <v>2.2051749871867402E-3</v>
      </c>
      <c r="V1907" s="7">
        <v>14725235.6985</v>
      </c>
      <c r="W1907" s="9">
        <v>0.88056762175678227</v>
      </c>
      <c r="X1907" s="7">
        <v>30831885.826671883</v>
      </c>
      <c r="Y1907" s="7">
        <v>0</v>
      </c>
      <c r="Z1907" s="7">
        <v>112049.81</v>
      </c>
      <c r="AA1907" s="7">
        <v>1379208.0166718843</v>
      </c>
      <c r="AB1907" s="7">
        <v>24780035</v>
      </c>
      <c r="AC1907" s="7">
        <v>4560593</v>
      </c>
      <c r="AD1907" s="7">
        <v>16106650.128171884</v>
      </c>
      <c r="AE1907" s="7">
        <v>-9031681.3975842241</v>
      </c>
      <c r="AF1907" s="7">
        <v>27441048.8345</v>
      </c>
      <c r="AG1907" s="7">
        <v>4006622.8640000001</v>
      </c>
      <c r="AH1907" s="7">
        <v>7074968.7305876594</v>
      </c>
      <c r="AI1907" s="7">
        <v>10624239</v>
      </c>
      <c r="AJ1907" s="7">
        <v>4884083</v>
      </c>
      <c r="AK1907" s="7">
        <v>0</v>
      </c>
      <c r="AL1907" s="7">
        <v>0</v>
      </c>
      <c r="AM1907" s="7">
        <v>621454</v>
      </c>
      <c r="AN1907" s="7">
        <v>0</v>
      </c>
      <c r="AO1907" s="7">
        <v>-2720140</v>
      </c>
      <c r="AP1907" s="7">
        <v>20385994</v>
      </c>
      <c r="AQ1907" s="7">
        <v>1121875</v>
      </c>
      <c r="AR1907" s="7">
        <v>12724629</v>
      </c>
      <c r="AS1907" s="7">
        <v>3997807</v>
      </c>
      <c r="AT1907" s="7">
        <v>0</v>
      </c>
      <c r="AU1907" s="7">
        <v>0</v>
      </c>
      <c r="AV1907" s="7">
        <v>835435</v>
      </c>
      <c r="AW1907" s="7">
        <v>0</v>
      </c>
      <c r="AX1907" s="7">
        <v>-2464604</v>
      </c>
      <c r="AY1907" s="7">
        <v>22273687</v>
      </c>
      <c r="AZ1907" s="7">
        <v>460637</v>
      </c>
      <c r="BA1907" s="7">
        <v>112049.81</v>
      </c>
      <c r="BB1907" s="7">
        <v>0</v>
      </c>
      <c r="BC1907" s="7">
        <v>50.39</v>
      </c>
      <c r="BD1907" s="7">
        <v>0</v>
      </c>
      <c r="BE1907" s="7">
        <v>1176.78</v>
      </c>
      <c r="BF1907" s="7">
        <v>1345.44</v>
      </c>
      <c r="BG1907" s="7">
        <v>728020.01667188422</v>
      </c>
      <c r="BH1907" s="7">
        <v>8119</v>
      </c>
      <c r="BI1907" s="7">
        <v>651188</v>
      </c>
      <c r="BJ1907" s="7">
        <v>8962403.0208333358</v>
      </c>
      <c r="BK1907" s="7">
        <v>7234004.6300000027</v>
      </c>
      <c r="BL1907" s="7">
        <v>1785000.1533333333</v>
      </c>
      <c r="BM1907" s="7">
        <v>3343593.2566666659</v>
      </c>
      <c r="BN1907" s="130">
        <v>1.7150000000000001</v>
      </c>
      <c r="BO1907" s="131">
        <v>3.328669E-4</v>
      </c>
      <c r="BP1907" s="161">
        <v>8435.3683389660382</v>
      </c>
      <c r="BQ1907" s="162">
        <v>24780035</v>
      </c>
      <c r="BR1907" s="161">
        <v>313637</v>
      </c>
      <c r="BS1907" s="163">
        <v>0</v>
      </c>
      <c r="BT1907" s="163">
        <v>2118587.5709123388</v>
      </c>
      <c r="BU1907" s="161">
        <v>27441048.829999998</v>
      </c>
      <c r="BV1907" s="161">
        <v>4006622.86</v>
      </c>
      <c r="BW1907" s="165">
        <v>9193556.3009123392</v>
      </c>
      <c r="BX1907" s="161">
        <v>313637</v>
      </c>
    </row>
    <row r="1908" spans="1:76" ht="14.45" x14ac:dyDescent="0.3">
      <c r="A1908" s="164" t="s">
        <v>31</v>
      </c>
      <c r="B1908" s="6" t="s">
        <v>206</v>
      </c>
      <c r="C1908" s="6" t="s">
        <v>39</v>
      </c>
      <c r="D1908" s="6" t="s">
        <v>147</v>
      </c>
      <c r="E1908" s="6" t="s">
        <v>36</v>
      </c>
      <c r="F1908" s="24" t="str">
        <f>+Tabela1[[#This Row],[WK]]&amp;Tabela1[[#This Row],[PK]]&amp;Tabela1[[#This Row],[GK]]</f>
        <v>260418</v>
      </c>
      <c r="G1908" s="6" t="s">
        <v>1813</v>
      </c>
      <c r="H1908" s="7">
        <v>307149312.81979936</v>
      </c>
      <c r="I1908" s="8">
        <v>1.371</v>
      </c>
      <c r="J1908" s="7">
        <v>421101707.88000005</v>
      </c>
      <c r="K1908" s="8">
        <v>7.0000000000000007E-2</v>
      </c>
      <c r="L1908" s="7">
        <v>29477119.551600005</v>
      </c>
      <c r="M1908" s="7">
        <v>18712890.551600005</v>
      </c>
      <c r="N1908" s="9">
        <v>1.7384329664112501</v>
      </c>
      <c r="O1908" s="7">
        <v>12636815</v>
      </c>
      <c r="P1908" s="8">
        <v>1.2949999999999999</v>
      </c>
      <c r="Q1908" s="7">
        <v>16364675</v>
      </c>
      <c r="R1908" s="8">
        <v>1.6E-2</v>
      </c>
      <c r="S1908" s="7">
        <v>261834.80000000002</v>
      </c>
      <c r="T1908" s="7">
        <v>-229906.19999999998</v>
      </c>
      <c r="U1908" s="9">
        <v>-0.46753514553392939</v>
      </c>
      <c r="V1908" s="7">
        <v>18482984.351600006</v>
      </c>
      <c r="W1908" s="9">
        <v>1.6420605555629595</v>
      </c>
      <c r="X1908" s="7">
        <v>34467523.990957469</v>
      </c>
      <c r="Y1908" s="7">
        <v>7934060</v>
      </c>
      <c r="Z1908" s="7">
        <v>287714.71999999997</v>
      </c>
      <c r="AA1908" s="7">
        <v>1669363.2709574644</v>
      </c>
      <c r="AB1908" s="7">
        <v>24576386</v>
      </c>
      <c r="AC1908" s="7">
        <v>0</v>
      </c>
      <c r="AD1908" s="7">
        <v>15984539.639357463</v>
      </c>
      <c r="AE1908" s="7">
        <v>0</v>
      </c>
      <c r="AF1908" s="7">
        <v>29477119.551600005</v>
      </c>
      <c r="AG1908" s="7">
        <v>261834.80000000002</v>
      </c>
      <c r="AH1908" s="7">
        <v>15984539.639357463</v>
      </c>
      <c r="AI1908" s="7">
        <v>8987432</v>
      </c>
      <c r="AJ1908" s="7">
        <v>542861</v>
      </c>
      <c r="AK1908" s="7">
        <v>6157834</v>
      </c>
      <c r="AL1908" s="7">
        <v>633721</v>
      </c>
      <c r="AM1908" s="7">
        <v>1136946</v>
      </c>
      <c r="AN1908" s="7">
        <v>0</v>
      </c>
      <c r="AO1908" s="7">
        <v>0</v>
      </c>
      <c r="AP1908" s="7">
        <v>18921400</v>
      </c>
      <c r="AQ1908" s="7">
        <v>1050267</v>
      </c>
      <c r="AR1908" s="7">
        <v>10764229</v>
      </c>
      <c r="AS1908" s="7">
        <v>491741</v>
      </c>
      <c r="AT1908" s="7">
        <v>8574162</v>
      </c>
      <c r="AU1908" s="7">
        <v>631729</v>
      </c>
      <c r="AV1908" s="7">
        <v>458123</v>
      </c>
      <c r="AW1908" s="7">
        <v>0</v>
      </c>
      <c r="AX1908" s="7">
        <v>0</v>
      </c>
      <c r="AY1908" s="7">
        <v>21897318</v>
      </c>
      <c r="AZ1908" s="7">
        <v>549844</v>
      </c>
      <c r="BA1908" s="7">
        <v>287714.71999999997</v>
      </c>
      <c r="BB1908" s="7">
        <v>0</v>
      </c>
      <c r="BC1908" s="7">
        <v>114.7</v>
      </c>
      <c r="BD1908" s="7">
        <v>0</v>
      </c>
      <c r="BE1908" s="7">
        <v>1568.22</v>
      </c>
      <c r="BF1908" s="7">
        <v>5781.79</v>
      </c>
      <c r="BG1908" s="7">
        <v>1006710.2709574644</v>
      </c>
      <c r="BH1908" s="7">
        <v>11227</v>
      </c>
      <c r="BI1908" s="7">
        <v>662653</v>
      </c>
      <c r="BJ1908" s="7">
        <v>9120167.2249999978</v>
      </c>
      <c r="BK1908" s="7">
        <v>6409336.503333332</v>
      </c>
      <c r="BL1908" s="7">
        <v>4034169.42</v>
      </c>
      <c r="BM1908" s="7">
        <v>2774984.0466666669</v>
      </c>
      <c r="BN1908" s="130">
        <v>0.80100000000000005</v>
      </c>
      <c r="BO1908" s="131">
        <v>4.3718879999999998E-4</v>
      </c>
      <c r="BP1908" s="161">
        <v>11078.737233705486</v>
      </c>
      <c r="BQ1908" s="162">
        <v>24576386</v>
      </c>
      <c r="BR1908" s="161">
        <v>557259</v>
      </c>
      <c r="BS1908" s="163">
        <v>0</v>
      </c>
      <c r="BT1908" s="163">
        <v>1200911.0090425313</v>
      </c>
      <c r="BU1908" s="161">
        <v>29477119.550000001</v>
      </c>
      <c r="BV1908" s="161">
        <v>261834.8</v>
      </c>
      <c r="BW1908" s="165">
        <v>17185450.649042532</v>
      </c>
      <c r="BX1908" s="161">
        <v>557259</v>
      </c>
    </row>
    <row r="1909" spans="1:76" ht="14.45" x14ac:dyDescent="0.3">
      <c r="A1909" s="164" t="s">
        <v>31</v>
      </c>
      <c r="B1909" s="6" t="s">
        <v>206</v>
      </c>
      <c r="C1909" s="6" t="s">
        <v>39</v>
      </c>
      <c r="D1909" s="6" t="s">
        <v>153</v>
      </c>
      <c r="E1909" s="6" t="s">
        <v>36</v>
      </c>
      <c r="F1909" s="24" t="str">
        <f>+Tabela1[[#This Row],[WK]]&amp;Tabela1[[#This Row],[PK]]&amp;Tabela1[[#This Row],[GK]]</f>
        <v>260419</v>
      </c>
      <c r="G1909" s="6" t="s">
        <v>1814</v>
      </c>
      <c r="H1909" s="7">
        <v>415594053.64019918</v>
      </c>
      <c r="I1909" s="8">
        <v>1.371</v>
      </c>
      <c r="J1909" s="7">
        <v>569779447.54000008</v>
      </c>
      <c r="K1909" s="8">
        <v>7.0000000000000007E-2</v>
      </c>
      <c r="L1909" s="7">
        <v>39884561.327800013</v>
      </c>
      <c r="M1909" s="7">
        <v>24591502.327800013</v>
      </c>
      <c r="N1909" s="9">
        <v>1.6080172271486046</v>
      </c>
      <c r="O1909" s="7">
        <v>10383474</v>
      </c>
      <c r="P1909" s="8">
        <v>1.2949999999999999</v>
      </c>
      <c r="Q1909" s="7">
        <v>13446599</v>
      </c>
      <c r="R1909" s="8">
        <v>1.6E-2</v>
      </c>
      <c r="S1909" s="7">
        <v>215145.584</v>
      </c>
      <c r="T1909" s="7">
        <v>-322140.41599999997</v>
      </c>
      <c r="U1909" s="9">
        <v>-0.59956971892064925</v>
      </c>
      <c r="V1909" s="7">
        <v>24269361.911800012</v>
      </c>
      <c r="W1909" s="9">
        <v>1.533091155739184</v>
      </c>
      <c r="X1909" s="7">
        <v>33987882.436421603</v>
      </c>
      <c r="Y1909" s="7">
        <v>375097</v>
      </c>
      <c r="Z1909" s="7">
        <v>529324.84499999997</v>
      </c>
      <c r="AA1909" s="7">
        <v>1992438.5914215995</v>
      </c>
      <c r="AB1909" s="7">
        <v>24731463</v>
      </c>
      <c r="AC1909" s="7">
        <v>6359559</v>
      </c>
      <c r="AD1909" s="7">
        <v>9718520.5246215872</v>
      </c>
      <c r="AE1909" s="7">
        <v>0</v>
      </c>
      <c r="AF1909" s="7">
        <v>39884561.327800013</v>
      </c>
      <c r="AG1909" s="7">
        <v>215145.584</v>
      </c>
      <c r="AH1909" s="7">
        <v>9718520.5246215872</v>
      </c>
      <c r="AI1909" s="7">
        <v>12768711</v>
      </c>
      <c r="AJ1909" s="7">
        <v>664844</v>
      </c>
      <c r="AK1909" s="7">
        <v>7982421</v>
      </c>
      <c r="AL1909" s="7">
        <v>0</v>
      </c>
      <c r="AM1909" s="7">
        <v>1118956</v>
      </c>
      <c r="AN1909" s="7">
        <v>0</v>
      </c>
      <c r="AO1909" s="7">
        <v>0</v>
      </c>
      <c r="AP1909" s="7">
        <v>19674347</v>
      </c>
      <c r="AQ1909" s="7">
        <v>1169615</v>
      </c>
      <c r="AR1909" s="7">
        <v>15293059</v>
      </c>
      <c r="AS1909" s="7">
        <v>537286</v>
      </c>
      <c r="AT1909" s="7">
        <v>8398373</v>
      </c>
      <c r="AU1909" s="7">
        <v>0</v>
      </c>
      <c r="AV1909" s="7">
        <v>1118730</v>
      </c>
      <c r="AW1909" s="7">
        <v>0</v>
      </c>
      <c r="AX1909" s="7">
        <v>0</v>
      </c>
      <c r="AY1909" s="7">
        <v>22829958</v>
      </c>
      <c r="AZ1909" s="7">
        <v>499564</v>
      </c>
      <c r="BA1909" s="7">
        <v>529324.84499999997</v>
      </c>
      <c r="BB1909" s="7">
        <v>0</v>
      </c>
      <c r="BC1909" s="7">
        <v>219.87</v>
      </c>
      <c r="BD1909" s="7">
        <v>0</v>
      </c>
      <c r="BE1909" s="7">
        <v>5245.61</v>
      </c>
      <c r="BF1909" s="7">
        <v>7007.88</v>
      </c>
      <c r="BG1909" s="7">
        <v>1092164.5914215995</v>
      </c>
      <c r="BH1909" s="7">
        <v>12180</v>
      </c>
      <c r="BI1909" s="7">
        <v>900274</v>
      </c>
      <c r="BJ1909" s="7">
        <v>12390459.507499998</v>
      </c>
      <c r="BK1909" s="7">
        <v>5017443.7666666657</v>
      </c>
      <c r="BL1909" s="7">
        <v>12165787.446666667</v>
      </c>
      <c r="BM1909" s="7">
        <v>5160488.07</v>
      </c>
      <c r="BN1909" s="130">
        <v>0.99099999999999999</v>
      </c>
      <c r="BO1909" s="131">
        <v>4.4336849999999998E-4</v>
      </c>
      <c r="BP1909" s="161">
        <v>11235.81857983497</v>
      </c>
      <c r="BQ1909" s="162">
        <v>24731463</v>
      </c>
      <c r="BR1909" s="161">
        <v>648008</v>
      </c>
      <c r="BS1909" s="163">
        <v>0</v>
      </c>
      <c r="BT1909" s="163">
        <v>2506750.2199999988</v>
      </c>
      <c r="BU1909" s="161">
        <v>39884561.329999998</v>
      </c>
      <c r="BV1909" s="161">
        <v>215145.58</v>
      </c>
      <c r="BW1909" s="165">
        <v>12225270.739999998</v>
      </c>
      <c r="BX1909" s="161">
        <v>648008</v>
      </c>
    </row>
    <row r="1910" spans="1:76" ht="14.45" x14ac:dyDescent="0.3">
      <c r="A1910" s="164" t="s">
        <v>31</v>
      </c>
      <c r="B1910" s="6" t="s">
        <v>206</v>
      </c>
      <c r="C1910" s="6" t="s">
        <v>42</v>
      </c>
      <c r="D1910" s="6" t="s">
        <v>33</v>
      </c>
      <c r="E1910" s="6" t="s">
        <v>36</v>
      </c>
      <c r="F1910" s="24" t="str">
        <f>+Tabela1[[#This Row],[WK]]&amp;Tabela1[[#This Row],[PK]]&amp;Tabela1[[#This Row],[GK]]</f>
        <v>260501</v>
      </c>
      <c r="G1910" s="6" t="s">
        <v>1815</v>
      </c>
      <c r="H1910" s="7">
        <v>94062558.929599717</v>
      </c>
      <c r="I1910" s="8">
        <v>1.371</v>
      </c>
      <c r="J1910" s="7">
        <v>128959768.28999999</v>
      </c>
      <c r="K1910" s="8">
        <v>7.0000000000000007E-2</v>
      </c>
      <c r="L1910" s="7">
        <v>9027183.7803000007</v>
      </c>
      <c r="M1910" s="7">
        <v>6576338.7803000007</v>
      </c>
      <c r="N1910" s="9">
        <v>2.683294447547683</v>
      </c>
      <c r="O1910" s="7">
        <v>11370449</v>
      </c>
      <c r="P1910" s="8">
        <v>1.2949999999999999</v>
      </c>
      <c r="Q1910" s="7">
        <v>14724731</v>
      </c>
      <c r="R1910" s="8">
        <v>1.6E-2</v>
      </c>
      <c r="S1910" s="7">
        <v>235595.696</v>
      </c>
      <c r="T1910" s="7">
        <v>10032.695999999996</v>
      </c>
      <c r="U1910" s="9">
        <v>4.4478464996475467E-2</v>
      </c>
      <c r="V1910" s="7">
        <v>6586371.4763000011</v>
      </c>
      <c r="W1910" s="9">
        <v>2.460899637237671</v>
      </c>
      <c r="X1910" s="7">
        <v>13658399.937771441</v>
      </c>
      <c r="Y1910" s="7">
        <v>3649931</v>
      </c>
      <c r="Z1910" s="7">
        <v>56931.035000000003</v>
      </c>
      <c r="AA1910" s="7">
        <v>763950.90277144115</v>
      </c>
      <c r="AB1910" s="7">
        <v>6147636</v>
      </c>
      <c r="AC1910" s="7">
        <v>3039951</v>
      </c>
      <c r="AD1910" s="7">
        <v>7072028.4614714403</v>
      </c>
      <c r="AE1910" s="7">
        <v>0</v>
      </c>
      <c r="AF1910" s="7">
        <v>9027183.7803000007</v>
      </c>
      <c r="AG1910" s="7">
        <v>235595.696</v>
      </c>
      <c r="AH1910" s="7">
        <v>7072028.4614714403</v>
      </c>
      <c r="AI1910" s="7">
        <v>2046296</v>
      </c>
      <c r="AJ1910" s="7">
        <v>256019</v>
      </c>
      <c r="AK1910" s="7">
        <v>5331443</v>
      </c>
      <c r="AL1910" s="7">
        <v>0</v>
      </c>
      <c r="AM1910" s="7">
        <v>1210765</v>
      </c>
      <c r="AN1910" s="7">
        <v>0</v>
      </c>
      <c r="AO1910" s="7">
        <v>0</v>
      </c>
      <c r="AP1910" s="7">
        <v>5296230</v>
      </c>
      <c r="AQ1910" s="7">
        <v>282458</v>
      </c>
      <c r="AR1910" s="7">
        <v>2450845</v>
      </c>
      <c r="AS1910" s="7">
        <v>225563</v>
      </c>
      <c r="AT1910" s="7">
        <v>5913426</v>
      </c>
      <c r="AU1910" s="7">
        <v>321990</v>
      </c>
      <c r="AV1910" s="7">
        <v>1161102</v>
      </c>
      <c r="AW1910" s="7">
        <v>0</v>
      </c>
      <c r="AX1910" s="7">
        <v>0</v>
      </c>
      <c r="AY1910" s="7">
        <v>5761776</v>
      </c>
      <c r="AZ1910" s="7">
        <v>120025</v>
      </c>
      <c r="BA1910" s="7">
        <v>56931.035000000003</v>
      </c>
      <c r="BB1910" s="7">
        <v>0</v>
      </c>
      <c r="BC1910" s="7">
        <v>0</v>
      </c>
      <c r="BD1910" s="7">
        <v>0</v>
      </c>
      <c r="BE1910" s="7">
        <v>132.97</v>
      </c>
      <c r="BF1910" s="7">
        <v>1637.03</v>
      </c>
      <c r="BG1910" s="7">
        <v>353742.90277144115</v>
      </c>
      <c r="BH1910" s="7">
        <v>3945</v>
      </c>
      <c r="BI1910" s="7">
        <v>410208</v>
      </c>
      <c r="BJ1910" s="7">
        <v>5645625.3341666684</v>
      </c>
      <c r="BK1910" s="7">
        <v>2703811.3666666681</v>
      </c>
      <c r="BL1910" s="7">
        <v>2613432.0733333332</v>
      </c>
      <c r="BM1910" s="7">
        <v>6540391.7233333336</v>
      </c>
      <c r="BN1910" s="130">
        <v>0.74399999999999999</v>
      </c>
      <c r="BO1910" s="131">
        <v>1.4781009999999999E-4</v>
      </c>
      <c r="BP1910" s="161">
        <v>3745.9398720304653</v>
      </c>
      <c r="BQ1910" s="162">
        <v>6147636</v>
      </c>
      <c r="BR1910" s="161">
        <v>218350</v>
      </c>
      <c r="BS1910" s="163">
        <v>0</v>
      </c>
      <c r="BT1910" s="163">
        <v>838269.06222855859</v>
      </c>
      <c r="BU1910" s="161">
        <v>9027183.7799999993</v>
      </c>
      <c r="BV1910" s="161">
        <v>235595.7</v>
      </c>
      <c r="BW1910" s="165">
        <v>7910297.5222285585</v>
      </c>
      <c r="BX1910" s="161">
        <v>218350</v>
      </c>
    </row>
    <row r="1911" spans="1:76" ht="14.45" x14ac:dyDescent="0.3">
      <c r="A1911" s="164" t="s">
        <v>31</v>
      </c>
      <c r="B1911" s="6" t="s">
        <v>206</v>
      </c>
      <c r="C1911" s="6" t="s">
        <v>42</v>
      </c>
      <c r="D1911" s="6" t="s">
        <v>32</v>
      </c>
      <c r="E1911" s="6" t="s">
        <v>36</v>
      </c>
      <c r="F1911" s="24" t="str">
        <f>+Tabela1[[#This Row],[WK]]&amp;Tabela1[[#This Row],[PK]]&amp;Tabela1[[#This Row],[GK]]</f>
        <v>260502</v>
      </c>
      <c r="G1911" s="6" t="s">
        <v>1816</v>
      </c>
      <c r="H1911" s="7">
        <v>113061617.46099979</v>
      </c>
      <c r="I1911" s="8">
        <v>1.371</v>
      </c>
      <c r="J1911" s="7">
        <v>155007477.53999999</v>
      </c>
      <c r="K1911" s="8">
        <v>7.0000000000000007E-2</v>
      </c>
      <c r="L1911" s="7">
        <v>10850523.4278</v>
      </c>
      <c r="M1911" s="7">
        <v>7044188.4277999997</v>
      </c>
      <c r="N1911" s="9">
        <v>1.8506485708168092</v>
      </c>
      <c r="O1911" s="7">
        <v>2687424</v>
      </c>
      <c r="P1911" s="8">
        <v>1.2949999999999999</v>
      </c>
      <c r="Q1911" s="7">
        <v>3480214</v>
      </c>
      <c r="R1911" s="8">
        <v>1.6E-2</v>
      </c>
      <c r="S1911" s="7">
        <v>55683.423999999999</v>
      </c>
      <c r="T1911" s="7">
        <v>25419.423999999999</v>
      </c>
      <c r="U1911" s="9">
        <v>0.83992281258260637</v>
      </c>
      <c r="V1911" s="7">
        <v>7069607.8518000003</v>
      </c>
      <c r="W1911" s="9">
        <v>1.8426757270697303</v>
      </c>
      <c r="X1911" s="7">
        <v>12217420.498189859</v>
      </c>
      <c r="Y1911" s="7">
        <v>3560006</v>
      </c>
      <c r="Z1911" s="7">
        <v>145668.69</v>
      </c>
      <c r="AA1911" s="7">
        <v>634307.80818985938</v>
      </c>
      <c r="AB1911" s="7">
        <v>5308276</v>
      </c>
      <c r="AC1911" s="7">
        <v>2569162</v>
      </c>
      <c r="AD1911" s="7">
        <v>5147812.6463898588</v>
      </c>
      <c r="AE1911" s="7">
        <v>0</v>
      </c>
      <c r="AF1911" s="7">
        <v>10850523.4278</v>
      </c>
      <c r="AG1911" s="7">
        <v>55683.423999999999</v>
      </c>
      <c r="AH1911" s="7">
        <v>5147812.6463898588</v>
      </c>
      <c r="AI1911" s="7">
        <v>3178043</v>
      </c>
      <c r="AJ1911" s="7">
        <v>14183</v>
      </c>
      <c r="AK1911" s="7">
        <v>5771856</v>
      </c>
      <c r="AL1911" s="7">
        <v>0</v>
      </c>
      <c r="AM1911" s="7">
        <v>316815</v>
      </c>
      <c r="AN1911" s="7">
        <v>0</v>
      </c>
      <c r="AO1911" s="7">
        <v>0</v>
      </c>
      <c r="AP1911" s="7">
        <v>4385761</v>
      </c>
      <c r="AQ1911" s="7">
        <v>230740</v>
      </c>
      <c r="AR1911" s="7">
        <v>3806335</v>
      </c>
      <c r="AS1911" s="7">
        <v>30264</v>
      </c>
      <c r="AT1911" s="7">
        <v>6270820</v>
      </c>
      <c r="AU1911" s="7">
        <v>100968</v>
      </c>
      <c r="AV1911" s="7">
        <v>361297</v>
      </c>
      <c r="AW1911" s="7">
        <v>0</v>
      </c>
      <c r="AX1911" s="7">
        <v>0</v>
      </c>
      <c r="AY1911" s="7">
        <v>4987541</v>
      </c>
      <c r="AZ1911" s="7">
        <v>92452</v>
      </c>
      <c r="BA1911" s="7">
        <v>145668.69</v>
      </c>
      <c r="BB1911" s="7">
        <v>0</v>
      </c>
      <c r="BC1911" s="7">
        <v>0</v>
      </c>
      <c r="BD1911" s="7">
        <v>0</v>
      </c>
      <c r="BE1911" s="7">
        <v>543.14</v>
      </c>
      <c r="BF1911" s="7">
        <v>3884.28</v>
      </c>
      <c r="BG1911" s="7">
        <v>394900.80818985944</v>
      </c>
      <c r="BH1911" s="7">
        <v>4404</v>
      </c>
      <c r="BI1911" s="7">
        <v>239407</v>
      </c>
      <c r="BJ1911" s="7">
        <v>3294976.6199999996</v>
      </c>
      <c r="BK1911" s="7">
        <v>2615347.6933333329</v>
      </c>
      <c r="BL1911" s="7">
        <v>213350.02000000002</v>
      </c>
      <c r="BM1911" s="7">
        <v>2291815.6666666665</v>
      </c>
      <c r="BN1911" s="130">
        <v>0.76300000000000001</v>
      </c>
      <c r="BO1911" s="131">
        <v>1.5839430000000001E-4</v>
      </c>
      <c r="BP1911" s="161">
        <v>4014.0787303916204</v>
      </c>
      <c r="BQ1911" s="162">
        <v>5308276</v>
      </c>
      <c r="BR1911" s="161">
        <v>245392</v>
      </c>
      <c r="BS1911" s="163">
        <v>0</v>
      </c>
      <c r="BT1911" s="163">
        <v>1341049.3100000005</v>
      </c>
      <c r="BU1911" s="161">
        <v>10850523.43</v>
      </c>
      <c r="BV1911" s="161">
        <v>55683.42</v>
      </c>
      <c r="BW1911" s="165">
        <v>6488861.9600000009</v>
      </c>
      <c r="BX1911" s="161">
        <v>245392</v>
      </c>
    </row>
    <row r="1912" spans="1:76" ht="14.45" x14ac:dyDescent="0.3">
      <c r="A1912" s="164" t="s">
        <v>31</v>
      </c>
      <c r="B1912" s="6" t="s">
        <v>206</v>
      </c>
      <c r="C1912" s="6" t="s">
        <v>42</v>
      </c>
      <c r="D1912" s="6" t="s">
        <v>37</v>
      </c>
      <c r="E1912" s="6" t="s">
        <v>40</v>
      </c>
      <c r="F1912" s="24" t="str">
        <f>+Tabela1[[#This Row],[WK]]&amp;Tabela1[[#This Row],[PK]]&amp;Tabela1[[#This Row],[GK]]</f>
        <v>260503</v>
      </c>
      <c r="G1912" s="6" t="s">
        <v>1817</v>
      </c>
      <c r="H1912" s="7">
        <v>1079721327.9146106</v>
      </c>
      <c r="I1912" s="8">
        <v>1.371</v>
      </c>
      <c r="J1912" s="7">
        <v>1480297940.5800002</v>
      </c>
      <c r="K1912" s="8">
        <v>7.0000000000000007E-2</v>
      </c>
      <c r="L1912" s="7">
        <v>103620855.84060003</v>
      </c>
      <c r="M1912" s="7">
        <v>61715032.840600029</v>
      </c>
      <c r="N1912" s="9">
        <v>1.4727078105732472</v>
      </c>
      <c r="O1912" s="7">
        <v>107304917</v>
      </c>
      <c r="P1912" s="8">
        <v>1.2949999999999999</v>
      </c>
      <c r="Q1912" s="7">
        <v>138959868</v>
      </c>
      <c r="R1912" s="8">
        <v>1.6E-2</v>
      </c>
      <c r="S1912" s="7">
        <v>2223357.8880000003</v>
      </c>
      <c r="T1912" s="7">
        <v>89436.888000000268</v>
      </c>
      <c r="U1912" s="9">
        <v>4.191199580490574E-2</v>
      </c>
      <c r="V1912" s="7">
        <v>61804469.728600025</v>
      </c>
      <c r="W1912" s="9">
        <v>1.4033794049438622</v>
      </c>
      <c r="X1912" s="7">
        <v>56305457.391353853</v>
      </c>
      <c r="Y1912" s="7">
        <v>0</v>
      </c>
      <c r="Z1912" s="7">
        <v>441573.29999999993</v>
      </c>
      <c r="AA1912" s="7">
        <v>5464221.0913538504</v>
      </c>
      <c r="AB1912" s="7">
        <v>50399663</v>
      </c>
      <c r="AC1912" s="7">
        <v>0</v>
      </c>
      <c r="AD1912" s="7">
        <v>0</v>
      </c>
      <c r="AE1912" s="7">
        <v>0</v>
      </c>
      <c r="AF1912" s="7">
        <v>103620855.84060003</v>
      </c>
      <c r="AG1912" s="7">
        <v>2223357.8880000003</v>
      </c>
      <c r="AH1912" s="7">
        <v>0</v>
      </c>
      <c r="AI1912" s="7">
        <v>34988642</v>
      </c>
      <c r="AJ1912" s="7">
        <v>2444031</v>
      </c>
      <c r="AK1912" s="7">
        <v>4718323</v>
      </c>
      <c r="AL1912" s="7">
        <v>694032</v>
      </c>
      <c r="AM1912" s="7">
        <v>1914477</v>
      </c>
      <c r="AN1912" s="7">
        <v>0</v>
      </c>
      <c r="AO1912" s="7">
        <v>0</v>
      </c>
      <c r="AP1912" s="7">
        <v>42469015</v>
      </c>
      <c r="AQ1912" s="7">
        <v>3270148</v>
      </c>
      <c r="AR1912" s="7">
        <v>41905823</v>
      </c>
      <c r="AS1912" s="7">
        <v>2133921</v>
      </c>
      <c r="AT1912" s="7">
        <v>5059151</v>
      </c>
      <c r="AU1912" s="7">
        <v>0</v>
      </c>
      <c r="AV1912" s="7">
        <v>1621523</v>
      </c>
      <c r="AW1912" s="7">
        <v>0</v>
      </c>
      <c r="AX1912" s="7">
        <v>0</v>
      </c>
      <c r="AY1912" s="7">
        <v>46564274</v>
      </c>
      <c r="AZ1912" s="7">
        <v>1386776</v>
      </c>
      <c r="BA1912" s="7">
        <v>441573.29999999993</v>
      </c>
      <c r="BB1912" s="7">
        <v>0</v>
      </c>
      <c r="BC1912" s="7">
        <v>0</v>
      </c>
      <c r="BD1912" s="7">
        <v>0</v>
      </c>
      <c r="BE1912" s="7">
        <v>1681.06</v>
      </c>
      <c r="BF1912" s="7">
        <v>11722.71</v>
      </c>
      <c r="BG1912" s="7">
        <v>2910735.0913538509</v>
      </c>
      <c r="BH1912" s="7">
        <v>32461</v>
      </c>
      <c r="BI1912" s="7">
        <v>2553486</v>
      </c>
      <c r="BJ1912" s="7">
        <v>35143662.233333334</v>
      </c>
      <c r="BK1912" s="7">
        <v>21804400.68333333</v>
      </c>
      <c r="BL1912" s="7">
        <v>21708307.98</v>
      </c>
      <c r="BM1912" s="7">
        <v>9940430.2399999984</v>
      </c>
      <c r="BN1912" s="130">
        <v>1.0089999999999999</v>
      </c>
      <c r="BO1912" s="131">
        <v>1.2911925E-3</v>
      </c>
      <c r="BP1912" s="161">
        <v>32720.944865086625</v>
      </c>
      <c r="BQ1912" s="162">
        <v>50399663</v>
      </c>
      <c r="BR1912" s="161">
        <v>1677478</v>
      </c>
      <c r="BS1912" s="163">
        <v>0</v>
      </c>
      <c r="BT1912" s="163">
        <v>0</v>
      </c>
      <c r="BU1912" s="161">
        <v>103620855.84</v>
      </c>
      <c r="BV1912" s="161">
        <v>2223357.89</v>
      </c>
      <c r="BW1912" s="165">
        <v>0</v>
      </c>
      <c r="BX1912" s="161">
        <v>1677478</v>
      </c>
    </row>
    <row r="1913" spans="1:76" ht="14.45" x14ac:dyDescent="0.3">
      <c r="A1913" s="164" t="s">
        <v>31</v>
      </c>
      <c r="B1913" s="6" t="s">
        <v>206</v>
      </c>
      <c r="C1913" s="6" t="s">
        <v>42</v>
      </c>
      <c r="D1913" s="6" t="s">
        <v>39</v>
      </c>
      <c r="E1913" s="6" t="s">
        <v>40</v>
      </c>
      <c r="F1913" s="24" t="str">
        <f>+Tabela1[[#This Row],[WK]]&amp;Tabela1[[#This Row],[PK]]&amp;Tabela1[[#This Row],[GK]]</f>
        <v>260504</v>
      </c>
      <c r="G1913" s="6" t="s">
        <v>1818</v>
      </c>
      <c r="H1913" s="7">
        <v>178942228.84779799</v>
      </c>
      <c r="I1913" s="8">
        <v>1.371</v>
      </c>
      <c r="J1913" s="7">
        <v>245329795.75999999</v>
      </c>
      <c r="K1913" s="8">
        <v>7.0000000000000007E-2</v>
      </c>
      <c r="L1913" s="7">
        <v>17173085.703200001</v>
      </c>
      <c r="M1913" s="7">
        <v>12102569.703200001</v>
      </c>
      <c r="N1913" s="9">
        <v>2.3868516938315549</v>
      </c>
      <c r="O1913" s="7">
        <v>966495</v>
      </c>
      <c r="P1913" s="8">
        <v>1.2949999999999999</v>
      </c>
      <c r="Q1913" s="7">
        <v>1251611</v>
      </c>
      <c r="R1913" s="8">
        <v>1.6E-2</v>
      </c>
      <c r="S1913" s="7">
        <v>20025.776000000002</v>
      </c>
      <c r="T1913" s="7">
        <v>-33824.224000000002</v>
      </c>
      <c r="U1913" s="9">
        <v>-0.62811929433611891</v>
      </c>
      <c r="V1913" s="7">
        <v>12068745.479200002</v>
      </c>
      <c r="W1913" s="9">
        <v>2.3551685182518192</v>
      </c>
      <c r="X1913" s="7">
        <v>33345436.135153364</v>
      </c>
      <c r="Y1913" s="7">
        <v>16220827</v>
      </c>
      <c r="Z1913" s="7">
        <v>462851.07999999996</v>
      </c>
      <c r="AA1913" s="7">
        <v>998880.0551533649</v>
      </c>
      <c r="AB1913" s="7">
        <v>15662878</v>
      </c>
      <c r="AC1913" s="7">
        <v>0</v>
      </c>
      <c r="AD1913" s="7">
        <v>21276690.655953363</v>
      </c>
      <c r="AE1913" s="7">
        <v>0</v>
      </c>
      <c r="AF1913" s="7">
        <v>17173085.703200001</v>
      </c>
      <c r="AG1913" s="7">
        <v>20025.776000000002</v>
      </c>
      <c r="AH1913" s="7">
        <v>21276690.655953363</v>
      </c>
      <c r="AI1913" s="7">
        <v>4233552</v>
      </c>
      <c r="AJ1913" s="7">
        <v>29512</v>
      </c>
      <c r="AK1913" s="7">
        <v>11789524</v>
      </c>
      <c r="AL1913" s="7">
        <v>960625</v>
      </c>
      <c r="AM1913" s="7">
        <v>306791</v>
      </c>
      <c r="AN1913" s="7">
        <v>0</v>
      </c>
      <c r="AO1913" s="7">
        <v>0</v>
      </c>
      <c r="AP1913" s="7">
        <v>12837431</v>
      </c>
      <c r="AQ1913" s="7">
        <v>652438</v>
      </c>
      <c r="AR1913" s="7">
        <v>5070516</v>
      </c>
      <c r="AS1913" s="7">
        <v>53850</v>
      </c>
      <c r="AT1913" s="7">
        <v>13080968</v>
      </c>
      <c r="AU1913" s="7">
        <v>1097049</v>
      </c>
      <c r="AV1913" s="7">
        <v>331544</v>
      </c>
      <c r="AW1913" s="7">
        <v>0</v>
      </c>
      <c r="AX1913" s="7">
        <v>0</v>
      </c>
      <c r="AY1913" s="7">
        <v>14142381</v>
      </c>
      <c r="AZ1913" s="7">
        <v>285465</v>
      </c>
      <c r="BA1913" s="7">
        <v>462851.07999999996</v>
      </c>
      <c r="BB1913" s="7">
        <v>0</v>
      </c>
      <c r="BC1913" s="7">
        <v>0</v>
      </c>
      <c r="BD1913" s="7">
        <v>0</v>
      </c>
      <c r="BE1913" s="7">
        <v>567.98</v>
      </c>
      <c r="BF1913" s="7">
        <v>14078.71</v>
      </c>
      <c r="BG1913" s="7">
        <v>728558.0551533649</v>
      </c>
      <c r="BH1913" s="7">
        <v>8125</v>
      </c>
      <c r="BI1913" s="7">
        <v>270322</v>
      </c>
      <c r="BJ1913" s="7">
        <v>3720485.351666667</v>
      </c>
      <c r="BK1913" s="7">
        <v>2304162.5466666673</v>
      </c>
      <c r="BL1913" s="7">
        <v>1781462.5833333333</v>
      </c>
      <c r="BM1913" s="7">
        <v>2102366.0533333332</v>
      </c>
      <c r="BN1913" s="130">
        <v>0.55400000000000005</v>
      </c>
      <c r="BO1913" s="131">
        <v>3.5028670000000002E-4</v>
      </c>
      <c r="BP1913" s="161">
        <v>8876.5968335080888</v>
      </c>
      <c r="BQ1913" s="162">
        <v>15662878</v>
      </c>
      <c r="BR1913" s="161">
        <v>427568</v>
      </c>
      <c r="BS1913" s="163">
        <v>0</v>
      </c>
      <c r="BT1913" s="163">
        <v>0</v>
      </c>
      <c r="BU1913" s="161">
        <v>17173085.699999999</v>
      </c>
      <c r="BV1913" s="161">
        <v>20025.78</v>
      </c>
      <c r="BW1913" s="165">
        <v>21276690.66</v>
      </c>
      <c r="BX1913" s="161">
        <v>427568</v>
      </c>
    </row>
    <row r="1914" spans="1:76" ht="14.45" x14ac:dyDescent="0.3">
      <c r="A1914" s="164" t="s">
        <v>31</v>
      </c>
      <c r="B1914" s="6" t="s">
        <v>206</v>
      </c>
      <c r="C1914" s="6" t="s">
        <v>42</v>
      </c>
      <c r="D1914" s="6" t="s">
        <v>42</v>
      </c>
      <c r="E1914" s="6" t="s">
        <v>36</v>
      </c>
      <c r="F1914" s="24" t="str">
        <f>+Tabela1[[#This Row],[WK]]&amp;Tabela1[[#This Row],[PK]]&amp;Tabela1[[#This Row],[GK]]</f>
        <v>260505</v>
      </c>
      <c r="G1914" s="6" t="s">
        <v>1819</v>
      </c>
      <c r="H1914" s="7">
        <v>71379626.949400038</v>
      </c>
      <c r="I1914" s="8">
        <v>1.371</v>
      </c>
      <c r="J1914" s="7">
        <v>97861468.549999997</v>
      </c>
      <c r="K1914" s="8">
        <v>7.0000000000000007E-2</v>
      </c>
      <c r="L1914" s="7">
        <v>6850302.7985000005</v>
      </c>
      <c r="M1914" s="7">
        <v>4836610.7985000005</v>
      </c>
      <c r="N1914" s="9">
        <v>2.4018622502845521</v>
      </c>
      <c r="O1914" s="7">
        <v>78729</v>
      </c>
      <c r="P1914" s="8">
        <v>1.2949999999999999</v>
      </c>
      <c r="Q1914" s="7">
        <v>101954</v>
      </c>
      <c r="R1914" s="8">
        <v>1.6E-2</v>
      </c>
      <c r="S1914" s="7">
        <v>1631.2640000000001</v>
      </c>
      <c r="T1914" s="7">
        <v>-19636.736000000001</v>
      </c>
      <c r="U1914" s="9">
        <v>-0.9232996050404364</v>
      </c>
      <c r="V1914" s="7">
        <v>4816974.0625000009</v>
      </c>
      <c r="W1914" s="9">
        <v>2.3671099493356138</v>
      </c>
      <c r="X1914" s="7">
        <v>8866409.5500000007</v>
      </c>
      <c r="Y1914" s="7">
        <v>2030086</v>
      </c>
      <c r="Z1914" s="7">
        <v>362639.55</v>
      </c>
      <c r="AA1914" s="7">
        <v>473288</v>
      </c>
      <c r="AB1914" s="7">
        <v>4286398</v>
      </c>
      <c r="AC1914" s="7">
        <v>1713998</v>
      </c>
      <c r="AD1914" s="7">
        <v>4049435.4874999993</v>
      </c>
      <c r="AE1914" s="7">
        <v>0</v>
      </c>
      <c r="AF1914" s="7">
        <v>6850302.7985000005</v>
      </c>
      <c r="AG1914" s="7">
        <v>1631.2640000000001</v>
      </c>
      <c r="AH1914" s="7">
        <v>4049435.4874999993</v>
      </c>
      <c r="AI1914" s="7">
        <v>1681302</v>
      </c>
      <c r="AJ1914" s="7">
        <v>25179</v>
      </c>
      <c r="AK1914" s="7">
        <v>3415591</v>
      </c>
      <c r="AL1914" s="7">
        <v>0</v>
      </c>
      <c r="AM1914" s="7">
        <v>534241</v>
      </c>
      <c r="AN1914" s="7">
        <v>0</v>
      </c>
      <c r="AO1914" s="7">
        <v>0</v>
      </c>
      <c r="AP1914" s="7">
        <v>3487684</v>
      </c>
      <c r="AQ1914" s="7">
        <v>186979</v>
      </c>
      <c r="AR1914" s="7">
        <v>2013692</v>
      </c>
      <c r="AS1914" s="7">
        <v>21268</v>
      </c>
      <c r="AT1914" s="7">
        <v>3896037</v>
      </c>
      <c r="AU1914" s="7">
        <v>137170</v>
      </c>
      <c r="AV1914" s="7">
        <v>684612</v>
      </c>
      <c r="AW1914" s="7">
        <v>0</v>
      </c>
      <c r="AX1914" s="7">
        <v>0</v>
      </c>
      <c r="AY1914" s="7">
        <v>3799922</v>
      </c>
      <c r="AZ1914" s="7">
        <v>81098</v>
      </c>
      <c r="BA1914" s="7">
        <v>362639.55</v>
      </c>
      <c r="BB1914" s="7">
        <v>0</v>
      </c>
      <c r="BC1914" s="7">
        <v>2.71</v>
      </c>
      <c r="BD1914" s="7">
        <v>0</v>
      </c>
      <c r="BE1914" s="7">
        <v>1359.42</v>
      </c>
      <c r="BF1914" s="7">
        <v>9631.82</v>
      </c>
      <c r="BG1914" s="7">
        <v>320594</v>
      </c>
      <c r="BH1914" s="7">
        <v>2837</v>
      </c>
      <c r="BI1914" s="7">
        <v>152694</v>
      </c>
      <c r="BJ1914" s="7">
        <v>2101448.2458333336</v>
      </c>
      <c r="BK1914" s="7">
        <v>562621.91666666651</v>
      </c>
      <c r="BL1914" s="7">
        <v>2182461.0333333337</v>
      </c>
      <c r="BM1914" s="7">
        <v>1790383.25</v>
      </c>
      <c r="BN1914" s="130">
        <v>0.79200000000000004</v>
      </c>
      <c r="BO1914" s="131">
        <v>1.060951E-4</v>
      </c>
      <c r="BP1914" s="161">
        <v>2688.3922105090437</v>
      </c>
      <c r="BQ1914" s="162">
        <v>4286398</v>
      </c>
      <c r="BR1914" s="161">
        <v>159636</v>
      </c>
      <c r="BS1914" s="163">
        <v>0</v>
      </c>
      <c r="BT1914" s="163">
        <v>892065.44999999925</v>
      </c>
      <c r="BU1914" s="161">
        <v>6850302.7999999998</v>
      </c>
      <c r="BV1914" s="161">
        <v>1631.26</v>
      </c>
      <c r="BW1914" s="165">
        <v>4941500.9399999995</v>
      </c>
      <c r="BX1914" s="161">
        <v>159636</v>
      </c>
    </row>
    <row r="1915" spans="1:76" ht="14.45" x14ac:dyDescent="0.3">
      <c r="A1915" s="164" t="s">
        <v>31</v>
      </c>
      <c r="B1915" s="6" t="s">
        <v>206</v>
      </c>
      <c r="C1915" s="6" t="s">
        <v>42</v>
      </c>
      <c r="D1915" s="6" t="s">
        <v>44</v>
      </c>
      <c r="E1915" s="6" t="s">
        <v>36</v>
      </c>
      <c r="F1915" s="24" t="str">
        <f>+Tabela1[[#This Row],[WK]]&amp;Tabela1[[#This Row],[PK]]&amp;Tabela1[[#This Row],[GK]]</f>
        <v>260506</v>
      </c>
      <c r="G1915" s="6" t="s">
        <v>1820</v>
      </c>
      <c r="H1915" s="7">
        <v>60434657.64579992</v>
      </c>
      <c r="I1915" s="8">
        <v>1.371</v>
      </c>
      <c r="J1915" s="7">
        <v>82855915.63000001</v>
      </c>
      <c r="K1915" s="8">
        <v>7.0000000000000007E-2</v>
      </c>
      <c r="L1915" s="7">
        <v>5799914.0941000013</v>
      </c>
      <c r="M1915" s="7">
        <v>4189184.0941000013</v>
      </c>
      <c r="N1915" s="9">
        <v>2.600798454179162</v>
      </c>
      <c r="O1915" s="7">
        <v>912146</v>
      </c>
      <c r="P1915" s="8">
        <v>1.2949999999999999</v>
      </c>
      <c r="Q1915" s="7">
        <v>1181229</v>
      </c>
      <c r="R1915" s="8">
        <v>1.6E-2</v>
      </c>
      <c r="S1915" s="7">
        <v>18899.664000000001</v>
      </c>
      <c r="T1915" s="7">
        <v>10495.664000000001</v>
      </c>
      <c r="U1915" s="9">
        <v>1.2488891004283675</v>
      </c>
      <c r="V1915" s="7">
        <v>4199679.7581000011</v>
      </c>
      <c r="W1915" s="9">
        <v>2.5937814647212654</v>
      </c>
      <c r="X1915" s="7">
        <v>14043284.91</v>
      </c>
      <c r="Y1915" s="7">
        <v>7797713</v>
      </c>
      <c r="Z1915" s="7">
        <v>390029.91000000003</v>
      </c>
      <c r="AA1915" s="7">
        <v>458007</v>
      </c>
      <c r="AB1915" s="7">
        <v>5397535</v>
      </c>
      <c r="AC1915" s="7">
        <v>0</v>
      </c>
      <c r="AD1915" s="7">
        <v>9843605.1518999971</v>
      </c>
      <c r="AE1915" s="7">
        <v>0</v>
      </c>
      <c r="AF1915" s="7">
        <v>5799914.0941000013</v>
      </c>
      <c r="AG1915" s="7">
        <v>18899.664000000001</v>
      </c>
      <c r="AH1915" s="7">
        <v>9843605.1518999971</v>
      </c>
      <c r="AI1915" s="7">
        <v>1344855</v>
      </c>
      <c r="AJ1915" s="7">
        <v>3069</v>
      </c>
      <c r="AK1915" s="7">
        <v>4425597</v>
      </c>
      <c r="AL1915" s="7">
        <v>0</v>
      </c>
      <c r="AM1915" s="7">
        <v>881699</v>
      </c>
      <c r="AN1915" s="7">
        <v>0</v>
      </c>
      <c r="AO1915" s="7">
        <v>0</v>
      </c>
      <c r="AP1915" s="7">
        <v>4512708</v>
      </c>
      <c r="AQ1915" s="7">
        <v>246653</v>
      </c>
      <c r="AR1915" s="7">
        <v>1610730</v>
      </c>
      <c r="AS1915" s="7">
        <v>8404</v>
      </c>
      <c r="AT1915" s="7">
        <v>4851710</v>
      </c>
      <c r="AU1915" s="7">
        <v>305827</v>
      </c>
      <c r="AV1915" s="7">
        <v>677101</v>
      </c>
      <c r="AW1915" s="7">
        <v>0</v>
      </c>
      <c r="AX1915" s="7">
        <v>0</v>
      </c>
      <c r="AY1915" s="7">
        <v>5092492</v>
      </c>
      <c r="AZ1915" s="7">
        <v>103805</v>
      </c>
      <c r="BA1915" s="7">
        <v>390029.91000000003</v>
      </c>
      <c r="BB1915" s="7">
        <v>0</v>
      </c>
      <c r="BC1915" s="7">
        <v>0</v>
      </c>
      <c r="BD1915" s="7">
        <v>1732.45</v>
      </c>
      <c r="BE1915" s="7">
        <v>491.98</v>
      </c>
      <c r="BF1915" s="7">
        <v>6646.29</v>
      </c>
      <c r="BG1915" s="7">
        <v>320594</v>
      </c>
      <c r="BH1915" s="7">
        <v>2960</v>
      </c>
      <c r="BI1915" s="7">
        <v>137413</v>
      </c>
      <c r="BJ1915" s="7">
        <v>1891215.9166666665</v>
      </c>
      <c r="BK1915" s="7">
        <v>962239.16666666651</v>
      </c>
      <c r="BL1915" s="7">
        <v>33025.666666666664</v>
      </c>
      <c r="BM1915" s="7">
        <v>3649855.6666666665</v>
      </c>
      <c r="BN1915" s="130">
        <v>0.49199999999999999</v>
      </c>
      <c r="BO1915" s="131">
        <v>1.47563E-4</v>
      </c>
      <c r="BP1915" s="161">
        <v>3700</v>
      </c>
      <c r="BQ1915" s="162">
        <v>5397535</v>
      </c>
      <c r="BR1915" s="161">
        <v>162950</v>
      </c>
      <c r="BS1915" s="163">
        <v>1311837.6299999983</v>
      </c>
      <c r="BT1915" s="163">
        <v>0</v>
      </c>
      <c r="BU1915" s="161">
        <v>5799914.0899999999</v>
      </c>
      <c r="BV1915" s="161">
        <v>18899.66</v>
      </c>
      <c r="BW1915" s="165">
        <v>8531767.5199999996</v>
      </c>
      <c r="BX1915" s="161">
        <v>162950</v>
      </c>
    </row>
    <row r="1916" spans="1:76" ht="14.45" x14ac:dyDescent="0.3">
      <c r="A1916" s="164" t="s">
        <v>31</v>
      </c>
      <c r="B1916" s="6" t="s">
        <v>206</v>
      </c>
      <c r="C1916" s="6" t="s">
        <v>42</v>
      </c>
      <c r="D1916" s="6" t="s">
        <v>51</v>
      </c>
      <c r="E1916" s="6" t="s">
        <v>36</v>
      </c>
      <c r="F1916" s="24" t="str">
        <f>+Tabela1[[#This Row],[WK]]&amp;Tabela1[[#This Row],[PK]]&amp;Tabela1[[#This Row],[GK]]</f>
        <v>260507</v>
      </c>
      <c r="G1916" s="6" t="s">
        <v>1821</v>
      </c>
      <c r="H1916" s="7">
        <v>84855805.40899995</v>
      </c>
      <c r="I1916" s="8">
        <v>1.371</v>
      </c>
      <c r="J1916" s="7">
        <v>116337309.22</v>
      </c>
      <c r="K1916" s="8">
        <v>7.0000000000000007E-2</v>
      </c>
      <c r="L1916" s="7">
        <v>8143611.6454000007</v>
      </c>
      <c r="M1916" s="7">
        <v>5882470.6454000007</v>
      </c>
      <c r="N1916" s="9">
        <v>2.6015496801835889</v>
      </c>
      <c r="O1916" s="7">
        <v>5916101</v>
      </c>
      <c r="P1916" s="8">
        <v>1.2949999999999999</v>
      </c>
      <c r="Q1916" s="7">
        <v>7661351</v>
      </c>
      <c r="R1916" s="8">
        <v>1.6E-2</v>
      </c>
      <c r="S1916" s="7">
        <v>122581.61600000001</v>
      </c>
      <c r="T1916" s="7">
        <v>86894.616000000009</v>
      </c>
      <c r="U1916" s="9">
        <v>2.4349095188724186</v>
      </c>
      <c r="V1916" s="7">
        <v>5969365.2614000011</v>
      </c>
      <c r="W1916" s="9">
        <v>2.598960506141514</v>
      </c>
      <c r="X1916" s="7">
        <v>13971523.693358928</v>
      </c>
      <c r="Y1916" s="7">
        <v>4649390</v>
      </c>
      <c r="Z1916" s="7">
        <v>193736.66999999998</v>
      </c>
      <c r="AA1916" s="7">
        <v>644352.0233589292</v>
      </c>
      <c r="AB1916" s="7">
        <v>6834017</v>
      </c>
      <c r="AC1916" s="7">
        <v>1650028</v>
      </c>
      <c r="AD1916" s="7">
        <v>8002158.4319589268</v>
      </c>
      <c r="AE1916" s="7">
        <v>0</v>
      </c>
      <c r="AF1916" s="7">
        <v>8143611.6454000007</v>
      </c>
      <c r="AG1916" s="7">
        <v>122581.61600000001</v>
      </c>
      <c r="AH1916" s="7">
        <v>8002158.4319589268</v>
      </c>
      <c r="AI1916" s="7">
        <v>1887906</v>
      </c>
      <c r="AJ1916" s="7">
        <v>28581</v>
      </c>
      <c r="AK1916" s="7">
        <v>5341041</v>
      </c>
      <c r="AL1916" s="7">
        <v>0</v>
      </c>
      <c r="AM1916" s="7">
        <v>688763</v>
      </c>
      <c r="AN1916" s="7">
        <v>0</v>
      </c>
      <c r="AO1916" s="7">
        <v>0</v>
      </c>
      <c r="AP1916" s="7">
        <v>5280760</v>
      </c>
      <c r="AQ1916" s="7">
        <v>381915</v>
      </c>
      <c r="AR1916" s="7">
        <v>2261141</v>
      </c>
      <c r="AS1916" s="7">
        <v>35687</v>
      </c>
      <c r="AT1916" s="7">
        <v>5952257</v>
      </c>
      <c r="AU1916" s="7">
        <v>484182</v>
      </c>
      <c r="AV1916" s="7">
        <v>874517</v>
      </c>
      <c r="AW1916" s="7">
        <v>0</v>
      </c>
      <c r="AX1916" s="7">
        <v>0</v>
      </c>
      <c r="AY1916" s="7">
        <v>6151076</v>
      </c>
      <c r="AZ1916" s="7">
        <v>155708</v>
      </c>
      <c r="BA1916" s="7">
        <v>193736.66999999998</v>
      </c>
      <c r="BB1916" s="7">
        <v>0</v>
      </c>
      <c r="BC1916" s="7">
        <v>0</v>
      </c>
      <c r="BD1916" s="7">
        <v>0</v>
      </c>
      <c r="BE1916" s="7">
        <v>96.54</v>
      </c>
      <c r="BF1916" s="7">
        <v>6104.76</v>
      </c>
      <c r="BG1916" s="7">
        <v>330429.02335892926</v>
      </c>
      <c r="BH1916" s="7">
        <v>3685</v>
      </c>
      <c r="BI1916" s="7">
        <v>313923</v>
      </c>
      <c r="BJ1916" s="7">
        <v>4320492.456666667</v>
      </c>
      <c r="BK1916" s="7">
        <v>2797552.2533333334</v>
      </c>
      <c r="BL1916" s="7">
        <v>1017779.4833333334</v>
      </c>
      <c r="BM1916" s="7">
        <v>4056201.8466666671</v>
      </c>
      <c r="BN1916" s="130">
        <v>0.66500000000000004</v>
      </c>
      <c r="BO1916" s="131">
        <v>1.3790429999999999E-4</v>
      </c>
      <c r="BP1916" s="161">
        <v>3494.8098218489354</v>
      </c>
      <c r="BQ1916" s="162">
        <v>6834017</v>
      </c>
      <c r="BR1916" s="161">
        <v>192711</v>
      </c>
      <c r="BS1916" s="163">
        <v>0</v>
      </c>
      <c r="BT1916" s="163">
        <v>838927.20999999903</v>
      </c>
      <c r="BU1916" s="161">
        <v>8143611.6500000004</v>
      </c>
      <c r="BV1916" s="161">
        <v>122581.62</v>
      </c>
      <c r="BW1916" s="165">
        <v>8841085.6399999987</v>
      </c>
      <c r="BX1916" s="161">
        <v>192711</v>
      </c>
    </row>
    <row r="1917" spans="1:76" ht="14.45" x14ac:dyDescent="0.3">
      <c r="A1917" s="164" t="s">
        <v>31</v>
      </c>
      <c r="B1917" s="6" t="s">
        <v>206</v>
      </c>
      <c r="C1917" s="6" t="s">
        <v>42</v>
      </c>
      <c r="D1917" s="6" t="s">
        <v>75</v>
      </c>
      <c r="E1917" s="6" t="s">
        <v>40</v>
      </c>
      <c r="F1917" s="24" t="str">
        <f>+Tabela1[[#This Row],[WK]]&amp;Tabela1[[#This Row],[PK]]&amp;Tabela1[[#This Row],[GK]]</f>
        <v>260508</v>
      </c>
      <c r="G1917" s="6" t="s">
        <v>1822</v>
      </c>
      <c r="H1917" s="7">
        <v>412123450.15159857</v>
      </c>
      <c r="I1917" s="8">
        <v>1.371</v>
      </c>
      <c r="J1917" s="7">
        <v>565021250.16000009</v>
      </c>
      <c r="K1917" s="8">
        <v>7.0000000000000007E-2</v>
      </c>
      <c r="L1917" s="7">
        <v>39551487.511200011</v>
      </c>
      <c r="M1917" s="7">
        <v>27228022.511200011</v>
      </c>
      <c r="N1917" s="9">
        <v>2.2094453557664187</v>
      </c>
      <c r="O1917" s="7">
        <v>36650629</v>
      </c>
      <c r="P1917" s="8">
        <v>1.2949999999999999</v>
      </c>
      <c r="Q1917" s="7">
        <v>47462565</v>
      </c>
      <c r="R1917" s="8">
        <v>1.6E-2</v>
      </c>
      <c r="S1917" s="7">
        <v>759401.04</v>
      </c>
      <c r="T1917" s="7">
        <v>187790.04000000004</v>
      </c>
      <c r="U1917" s="9">
        <v>0.32852768753575429</v>
      </c>
      <c r="V1917" s="7">
        <v>27415812.55120001</v>
      </c>
      <c r="W1917" s="9">
        <v>2.1260683187287932</v>
      </c>
      <c r="X1917" s="7">
        <v>37801916.525318161</v>
      </c>
      <c r="Y1917" s="7">
        <v>6882050</v>
      </c>
      <c r="Z1917" s="7">
        <v>794270.68500000006</v>
      </c>
      <c r="AA1917" s="7">
        <v>1934908.8403181643</v>
      </c>
      <c r="AB1917" s="7">
        <v>18260871</v>
      </c>
      <c r="AC1917" s="7">
        <v>9929816</v>
      </c>
      <c r="AD1917" s="7">
        <v>10386103.974118154</v>
      </c>
      <c r="AE1917" s="7">
        <v>0</v>
      </c>
      <c r="AF1917" s="7">
        <v>39551487.511200011</v>
      </c>
      <c r="AG1917" s="7">
        <v>759401.04</v>
      </c>
      <c r="AH1917" s="7">
        <v>10386103.974118154</v>
      </c>
      <c r="AI1917" s="7">
        <v>10289293</v>
      </c>
      <c r="AJ1917" s="7">
        <v>559012</v>
      </c>
      <c r="AK1917" s="7">
        <v>15877888</v>
      </c>
      <c r="AL1917" s="7">
        <v>2080496</v>
      </c>
      <c r="AM1917" s="7">
        <v>581016</v>
      </c>
      <c r="AN1917" s="7">
        <v>0</v>
      </c>
      <c r="AO1917" s="7">
        <v>0</v>
      </c>
      <c r="AP1917" s="7">
        <v>14071207</v>
      </c>
      <c r="AQ1917" s="7">
        <v>1050267</v>
      </c>
      <c r="AR1917" s="7">
        <v>12323465</v>
      </c>
      <c r="AS1917" s="7">
        <v>571611</v>
      </c>
      <c r="AT1917" s="7">
        <v>17949581</v>
      </c>
      <c r="AU1917" s="7">
        <v>1116425</v>
      </c>
      <c r="AV1917" s="7">
        <v>769719</v>
      </c>
      <c r="AW1917" s="7">
        <v>0</v>
      </c>
      <c r="AX1917" s="7">
        <v>0</v>
      </c>
      <c r="AY1917" s="7">
        <v>16188103</v>
      </c>
      <c r="AZ1917" s="7">
        <v>459015</v>
      </c>
      <c r="BA1917" s="7">
        <v>794270.68500000006</v>
      </c>
      <c r="BB1917" s="7">
        <v>0</v>
      </c>
      <c r="BC1917" s="7">
        <v>178.97</v>
      </c>
      <c r="BD1917" s="7">
        <v>0</v>
      </c>
      <c r="BE1917" s="7">
        <v>3666.93</v>
      </c>
      <c r="BF1917" s="7">
        <v>18331.54</v>
      </c>
      <c r="BG1917" s="7">
        <v>1374082.8403181643</v>
      </c>
      <c r="BH1917" s="7">
        <v>15324</v>
      </c>
      <c r="BI1917" s="7">
        <v>560826</v>
      </c>
      <c r="BJ1917" s="7">
        <v>7718619.769166667</v>
      </c>
      <c r="BK1917" s="7">
        <v>4842534.96</v>
      </c>
      <c r="BL1917" s="7">
        <v>2263025.6933333334</v>
      </c>
      <c r="BM1917" s="7">
        <v>6978287.8500000006</v>
      </c>
      <c r="BN1917" s="130">
        <v>0.86199999999999999</v>
      </c>
      <c r="BO1917" s="131">
        <v>5.4531610000000004E-4</v>
      </c>
      <c r="BP1917" s="161">
        <v>13819.156386881619</v>
      </c>
      <c r="BQ1917" s="162">
        <v>18260871</v>
      </c>
      <c r="BR1917" s="161">
        <v>817123</v>
      </c>
      <c r="BS1917" s="163">
        <v>0</v>
      </c>
      <c r="BT1917" s="163">
        <v>2998049.4746818393</v>
      </c>
      <c r="BU1917" s="161">
        <v>39551487.509999998</v>
      </c>
      <c r="BV1917" s="161">
        <v>759401.04</v>
      </c>
      <c r="BW1917" s="165">
        <v>13384153.44468184</v>
      </c>
      <c r="BX1917" s="161">
        <v>817123</v>
      </c>
    </row>
    <row r="1918" spans="1:76" ht="14.45" x14ac:dyDescent="0.3">
      <c r="A1918" s="164" t="s">
        <v>31</v>
      </c>
      <c r="B1918" s="6" t="s">
        <v>206</v>
      </c>
      <c r="C1918" s="6" t="s">
        <v>44</v>
      </c>
      <c r="D1918" s="6" t="s">
        <v>33</v>
      </c>
      <c r="E1918" s="6" t="s">
        <v>36</v>
      </c>
      <c r="F1918" s="24" t="str">
        <f>+Tabela1[[#This Row],[WK]]&amp;Tabela1[[#This Row],[PK]]&amp;Tabela1[[#This Row],[GK]]</f>
        <v>260601</v>
      </c>
      <c r="G1918" s="6" t="s">
        <v>1823</v>
      </c>
      <c r="H1918" s="7">
        <v>106813413.21899974</v>
      </c>
      <c r="I1918" s="8">
        <v>1.371</v>
      </c>
      <c r="J1918" s="7">
        <v>146441189.51999998</v>
      </c>
      <c r="K1918" s="8">
        <v>7.0000000000000007E-2</v>
      </c>
      <c r="L1918" s="7">
        <v>10250883.2664</v>
      </c>
      <c r="M1918" s="7">
        <v>6602532.2664000001</v>
      </c>
      <c r="N1918" s="9">
        <v>1.8097305512545256</v>
      </c>
      <c r="O1918" s="7">
        <v>1750890</v>
      </c>
      <c r="P1918" s="8">
        <v>1.2949999999999999</v>
      </c>
      <c r="Q1918" s="7">
        <v>2267403</v>
      </c>
      <c r="R1918" s="8">
        <v>1.6E-2</v>
      </c>
      <c r="S1918" s="7">
        <v>36278.448000000004</v>
      </c>
      <c r="T1918" s="7">
        <v>-40040.551999999996</v>
      </c>
      <c r="U1918" s="9">
        <v>-0.52464723070270836</v>
      </c>
      <c r="V1918" s="7">
        <v>6562491.7144000009</v>
      </c>
      <c r="W1918" s="9">
        <v>1.7618988298023719</v>
      </c>
      <c r="X1918" s="7">
        <v>12164582.670325173</v>
      </c>
      <c r="Y1918" s="7">
        <v>1448683</v>
      </c>
      <c r="Z1918" s="7">
        <v>191181.96000000002</v>
      </c>
      <c r="AA1918" s="7">
        <v>603108.71032517322</v>
      </c>
      <c r="AB1918" s="7">
        <v>8485332</v>
      </c>
      <c r="AC1918" s="7">
        <v>1436277</v>
      </c>
      <c r="AD1918" s="7">
        <v>5602090.9559251731</v>
      </c>
      <c r="AE1918" s="7">
        <v>0</v>
      </c>
      <c r="AF1918" s="7">
        <v>10250883.2664</v>
      </c>
      <c r="AG1918" s="7">
        <v>36278.448000000004</v>
      </c>
      <c r="AH1918" s="7">
        <v>5602090.9559251731</v>
      </c>
      <c r="AI1918" s="7">
        <v>3046136</v>
      </c>
      <c r="AJ1918" s="7">
        <v>71244</v>
      </c>
      <c r="AK1918" s="7">
        <v>2546244</v>
      </c>
      <c r="AL1918" s="7">
        <v>0</v>
      </c>
      <c r="AM1918" s="7">
        <v>171962</v>
      </c>
      <c r="AN1918" s="7">
        <v>0</v>
      </c>
      <c r="AO1918" s="7">
        <v>0</v>
      </c>
      <c r="AP1918" s="7">
        <v>7831322</v>
      </c>
      <c r="AQ1918" s="7">
        <v>457502</v>
      </c>
      <c r="AR1918" s="7">
        <v>3648351</v>
      </c>
      <c r="AS1918" s="7">
        <v>76319</v>
      </c>
      <c r="AT1918" s="7">
        <v>2692167</v>
      </c>
      <c r="AU1918" s="7">
        <v>0</v>
      </c>
      <c r="AV1918" s="7">
        <v>374533</v>
      </c>
      <c r="AW1918" s="7">
        <v>0</v>
      </c>
      <c r="AX1918" s="7">
        <v>0</v>
      </c>
      <c r="AY1918" s="7">
        <v>8504631</v>
      </c>
      <c r="AZ1918" s="7">
        <v>193013</v>
      </c>
      <c r="BA1918" s="7">
        <v>191181.96000000002</v>
      </c>
      <c r="BB1918" s="7">
        <v>0</v>
      </c>
      <c r="BC1918" s="7">
        <v>0</v>
      </c>
      <c r="BD1918" s="7">
        <v>0</v>
      </c>
      <c r="BE1918" s="7">
        <v>462.32</v>
      </c>
      <c r="BF1918" s="7">
        <v>5473.68</v>
      </c>
      <c r="BG1918" s="7">
        <v>406019.71032517322</v>
      </c>
      <c r="BH1918" s="7">
        <v>4528</v>
      </c>
      <c r="BI1918" s="7">
        <v>197089</v>
      </c>
      <c r="BJ1918" s="7">
        <v>2712542.1325000008</v>
      </c>
      <c r="BK1918" s="7">
        <v>1285858.8000000003</v>
      </c>
      <c r="BL1918" s="7">
        <v>1376126.61</v>
      </c>
      <c r="BM1918" s="7">
        <v>2954480.1100000008</v>
      </c>
      <c r="BN1918" s="130">
        <v>0.90900000000000003</v>
      </c>
      <c r="BO1918" s="131">
        <v>1.7345420000000001E-4</v>
      </c>
      <c r="BP1918" s="161">
        <v>4395.276137240875</v>
      </c>
      <c r="BQ1918" s="162">
        <v>8485332</v>
      </c>
      <c r="BR1918" s="161">
        <v>242919</v>
      </c>
      <c r="BS1918" s="163">
        <v>0</v>
      </c>
      <c r="BT1918" s="163">
        <v>1342680.3296748251</v>
      </c>
      <c r="BU1918" s="161">
        <v>10250883.27</v>
      </c>
      <c r="BV1918" s="161">
        <v>36278.449999999997</v>
      </c>
      <c r="BW1918" s="165">
        <v>6944771.289674825</v>
      </c>
      <c r="BX1918" s="161">
        <v>242919</v>
      </c>
    </row>
    <row r="1919" spans="1:76" ht="14.45" x14ac:dyDescent="0.3">
      <c r="A1919" s="164" t="s">
        <v>31</v>
      </c>
      <c r="B1919" s="6" t="s">
        <v>206</v>
      </c>
      <c r="C1919" s="6" t="s">
        <v>44</v>
      </c>
      <c r="D1919" s="6" t="s">
        <v>32</v>
      </c>
      <c r="E1919" s="6" t="s">
        <v>36</v>
      </c>
      <c r="F1919" s="24" t="str">
        <f>+Tabela1[[#This Row],[WK]]&amp;Tabela1[[#This Row],[PK]]&amp;Tabela1[[#This Row],[GK]]</f>
        <v>260602</v>
      </c>
      <c r="G1919" s="6" t="s">
        <v>1824</v>
      </c>
      <c r="H1919" s="7">
        <v>126580518.59619917</v>
      </c>
      <c r="I1919" s="8">
        <v>1.371</v>
      </c>
      <c r="J1919" s="7">
        <v>173541890.99000001</v>
      </c>
      <c r="K1919" s="8">
        <v>7.0000000000000007E-2</v>
      </c>
      <c r="L1919" s="7">
        <v>12147932.369300002</v>
      </c>
      <c r="M1919" s="7">
        <v>8664835.3693000022</v>
      </c>
      <c r="N1919" s="9">
        <v>2.4876813276518002</v>
      </c>
      <c r="O1919" s="7">
        <v>5187414</v>
      </c>
      <c r="P1919" s="8">
        <v>1.2949999999999999</v>
      </c>
      <c r="Q1919" s="7">
        <v>6717701</v>
      </c>
      <c r="R1919" s="8">
        <v>1.6E-2</v>
      </c>
      <c r="S1919" s="7">
        <v>107483.216</v>
      </c>
      <c r="T1919" s="7">
        <v>-33447.784</v>
      </c>
      <c r="U1919" s="9">
        <v>-0.23733446864068231</v>
      </c>
      <c r="V1919" s="7">
        <v>8631387.5853000022</v>
      </c>
      <c r="W1919" s="9">
        <v>2.3817110644012689</v>
      </c>
      <c r="X1919" s="7">
        <v>21509802.092725743</v>
      </c>
      <c r="Y1919" s="7">
        <v>9072878</v>
      </c>
      <c r="Z1919" s="7">
        <v>186611.94</v>
      </c>
      <c r="AA1919" s="7">
        <v>1061148.1527257436</v>
      </c>
      <c r="AB1919" s="7">
        <v>10847198</v>
      </c>
      <c r="AC1919" s="7">
        <v>341966</v>
      </c>
      <c r="AD1919" s="7">
        <v>12878414.50742574</v>
      </c>
      <c r="AE1919" s="7">
        <v>0</v>
      </c>
      <c r="AF1919" s="7">
        <v>12147932.369300002</v>
      </c>
      <c r="AG1919" s="7">
        <v>107483.216</v>
      </c>
      <c r="AH1919" s="7">
        <v>12878414.50742574</v>
      </c>
      <c r="AI1919" s="7">
        <v>2908160</v>
      </c>
      <c r="AJ1919" s="7">
        <v>17544</v>
      </c>
      <c r="AK1919" s="7">
        <v>8497421</v>
      </c>
      <c r="AL1919" s="7">
        <v>0</v>
      </c>
      <c r="AM1919" s="7">
        <v>870201</v>
      </c>
      <c r="AN1919" s="7">
        <v>0</v>
      </c>
      <c r="AO1919" s="7">
        <v>0</v>
      </c>
      <c r="AP1919" s="7">
        <v>9100278</v>
      </c>
      <c r="AQ1919" s="7">
        <v>525133</v>
      </c>
      <c r="AR1919" s="7">
        <v>3483097</v>
      </c>
      <c r="AS1919" s="7">
        <v>140931</v>
      </c>
      <c r="AT1919" s="7">
        <v>9437599</v>
      </c>
      <c r="AU1919" s="7">
        <v>433499</v>
      </c>
      <c r="AV1919" s="7">
        <v>760140</v>
      </c>
      <c r="AW1919" s="7">
        <v>0</v>
      </c>
      <c r="AX1919" s="7">
        <v>0</v>
      </c>
      <c r="AY1919" s="7">
        <v>10086191</v>
      </c>
      <c r="AZ1919" s="7">
        <v>220587</v>
      </c>
      <c r="BA1919" s="7">
        <v>186611.94</v>
      </c>
      <c r="BB1919" s="7">
        <v>0</v>
      </c>
      <c r="BC1919" s="7">
        <v>0</v>
      </c>
      <c r="BD1919" s="7">
        <v>0</v>
      </c>
      <c r="BE1919" s="7">
        <v>446.04</v>
      </c>
      <c r="BF1919" s="7">
        <v>5350.68</v>
      </c>
      <c r="BG1919" s="7">
        <v>549938.15272574371</v>
      </c>
      <c r="BH1919" s="7">
        <v>6133</v>
      </c>
      <c r="BI1919" s="7">
        <v>511210</v>
      </c>
      <c r="BJ1919" s="7">
        <v>7035820.2024999997</v>
      </c>
      <c r="BK1919" s="7">
        <v>5720403.7333333325</v>
      </c>
      <c r="BL1919" s="7">
        <v>1700240.32</v>
      </c>
      <c r="BM1919" s="7">
        <v>1861185.2366666673</v>
      </c>
      <c r="BN1919" s="130">
        <v>0.622</v>
      </c>
      <c r="BO1919" s="131">
        <v>2.34885E-4</v>
      </c>
      <c r="BP1919" s="161">
        <v>5952.0823447407147</v>
      </c>
      <c r="BQ1919" s="162">
        <v>10847198</v>
      </c>
      <c r="BR1919" s="161">
        <v>322936</v>
      </c>
      <c r="BS1919" s="163">
        <v>0</v>
      </c>
      <c r="BT1919" s="163">
        <v>1751149.9072742574</v>
      </c>
      <c r="BU1919" s="161">
        <v>12147932.369999999</v>
      </c>
      <c r="BV1919" s="161">
        <v>107483.22</v>
      </c>
      <c r="BW1919" s="165">
        <v>14629564.417274257</v>
      </c>
      <c r="BX1919" s="161">
        <v>322936</v>
      </c>
    </row>
    <row r="1920" spans="1:76" ht="14.45" x14ac:dyDescent="0.3">
      <c r="A1920" s="164" t="s">
        <v>31</v>
      </c>
      <c r="B1920" s="6" t="s">
        <v>206</v>
      </c>
      <c r="C1920" s="6" t="s">
        <v>44</v>
      </c>
      <c r="D1920" s="6" t="s">
        <v>37</v>
      </c>
      <c r="E1920" s="6" t="s">
        <v>36</v>
      </c>
      <c r="F1920" s="24" t="str">
        <f>+Tabela1[[#This Row],[WK]]&amp;Tabela1[[#This Row],[PK]]&amp;Tabela1[[#This Row],[GK]]</f>
        <v>260603</v>
      </c>
      <c r="G1920" s="6" t="s">
        <v>1825</v>
      </c>
      <c r="H1920" s="7">
        <v>92189276.663399965</v>
      </c>
      <c r="I1920" s="8">
        <v>1.371</v>
      </c>
      <c r="J1920" s="7">
        <v>126391498.31</v>
      </c>
      <c r="K1920" s="8">
        <v>7.0000000000000007E-2</v>
      </c>
      <c r="L1920" s="7">
        <v>8847404.8817000017</v>
      </c>
      <c r="M1920" s="7">
        <v>6531767.8817000017</v>
      </c>
      <c r="N1920" s="9">
        <v>2.8207218496249635</v>
      </c>
      <c r="O1920" s="7">
        <v>0</v>
      </c>
      <c r="P1920" s="8">
        <v>1.2949999999999999</v>
      </c>
      <c r="Q1920" s="7">
        <v>0</v>
      </c>
      <c r="R1920" s="8">
        <v>1.6E-2</v>
      </c>
      <c r="S1920" s="7">
        <v>0</v>
      </c>
      <c r="T1920" s="7">
        <v>-104399</v>
      </c>
      <c r="U1920" s="9">
        <v>-1</v>
      </c>
      <c r="V1920" s="7">
        <v>6427368.8817000017</v>
      </c>
      <c r="W1920" s="9">
        <v>2.6558980451943697</v>
      </c>
      <c r="X1920" s="7">
        <v>15557367.501577269</v>
      </c>
      <c r="Y1920" s="7">
        <v>4927822</v>
      </c>
      <c r="Z1920" s="7">
        <v>1.395</v>
      </c>
      <c r="AA1920" s="7">
        <v>732404.10657727066</v>
      </c>
      <c r="AB1920" s="7">
        <v>7933286</v>
      </c>
      <c r="AC1920" s="7">
        <v>1963854</v>
      </c>
      <c r="AD1920" s="7">
        <v>9129998.6198772676</v>
      </c>
      <c r="AE1920" s="7">
        <v>0</v>
      </c>
      <c r="AF1920" s="7">
        <v>8847404.8817000017</v>
      </c>
      <c r="AG1920" s="7">
        <v>0</v>
      </c>
      <c r="AH1920" s="7">
        <v>9129998.6198772676</v>
      </c>
      <c r="AI1920" s="7">
        <v>1933407</v>
      </c>
      <c r="AJ1920" s="7">
        <v>86199</v>
      </c>
      <c r="AK1920" s="7">
        <v>6041348</v>
      </c>
      <c r="AL1920" s="7">
        <v>0</v>
      </c>
      <c r="AM1920" s="7">
        <v>393915</v>
      </c>
      <c r="AN1920" s="7">
        <v>0</v>
      </c>
      <c r="AO1920" s="7">
        <v>0</v>
      </c>
      <c r="AP1920" s="7">
        <v>6631573</v>
      </c>
      <c r="AQ1920" s="7">
        <v>338154</v>
      </c>
      <c r="AR1920" s="7">
        <v>2315637</v>
      </c>
      <c r="AS1920" s="7">
        <v>104399</v>
      </c>
      <c r="AT1920" s="7">
        <v>6867775</v>
      </c>
      <c r="AU1920" s="7">
        <v>10267</v>
      </c>
      <c r="AV1920" s="7">
        <v>804060</v>
      </c>
      <c r="AW1920" s="7">
        <v>0</v>
      </c>
      <c r="AX1920" s="7">
        <v>0</v>
      </c>
      <c r="AY1920" s="7">
        <v>7324363</v>
      </c>
      <c r="AZ1920" s="7">
        <v>124891</v>
      </c>
      <c r="BA1920" s="7">
        <v>1.395</v>
      </c>
      <c r="BB1920" s="7">
        <v>0</v>
      </c>
      <c r="BC1920" s="7">
        <v>0</v>
      </c>
      <c r="BD1920" s="7">
        <v>0</v>
      </c>
      <c r="BE1920" s="7">
        <v>0.03</v>
      </c>
      <c r="BF1920" s="7">
        <v>0</v>
      </c>
      <c r="BG1920" s="7">
        <v>429244.10657727066</v>
      </c>
      <c r="BH1920" s="7">
        <v>4787</v>
      </c>
      <c r="BI1920" s="7">
        <v>303160</v>
      </c>
      <c r="BJ1920" s="7">
        <v>4172343.2750000004</v>
      </c>
      <c r="BK1920" s="7">
        <v>2017231.62</v>
      </c>
      <c r="BL1920" s="7">
        <v>1930275.3466666667</v>
      </c>
      <c r="BM1920" s="7">
        <v>4759895.9266666668</v>
      </c>
      <c r="BN1920" s="130">
        <v>0.7</v>
      </c>
      <c r="BO1920" s="131">
        <v>1.662685E-4</v>
      </c>
      <c r="BP1920" s="161">
        <v>4213.1818379060596</v>
      </c>
      <c r="BQ1920" s="162">
        <v>7933286</v>
      </c>
      <c r="BR1920" s="161">
        <v>248017</v>
      </c>
      <c r="BS1920" s="163">
        <v>0</v>
      </c>
      <c r="BT1920" s="163">
        <v>1322005.4984227307</v>
      </c>
      <c r="BU1920" s="161">
        <v>8847404.8800000008</v>
      </c>
      <c r="BV1920" s="161">
        <v>0</v>
      </c>
      <c r="BW1920" s="165">
        <v>10452004.11842273</v>
      </c>
      <c r="BX1920" s="161">
        <v>248017</v>
      </c>
    </row>
    <row r="1921" spans="1:76" ht="14.45" x14ac:dyDescent="0.3">
      <c r="A1921" s="164" t="s">
        <v>31</v>
      </c>
      <c r="B1921" s="6" t="s">
        <v>206</v>
      </c>
      <c r="C1921" s="6" t="s">
        <v>44</v>
      </c>
      <c r="D1921" s="6" t="s">
        <v>39</v>
      </c>
      <c r="E1921" s="6" t="s">
        <v>40</v>
      </c>
      <c r="F1921" s="24" t="str">
        <f>+Tabela1[[#This Row],[WK]]&amp;Tabela1[[#This Row],[PK]]&amp;Tabela1[[#This Row],[GK]]</f>
        <v>260604</v>
      </c>
      <c r="G1921" s="6" t="s">
        <v>1690</v>
      </c>
      <c r="H1921" s="7">
        <v>325574943.19499809</v>
      </c>
      <c r="I1921" s="8">
        <v>1.371</v>
      </c>
      <c r="J1921" s="7">
        <v>446363247.12</v>
      </c>
      <c r="K1921" s="8">
        <v>7.0000000000000007E-2</v>
      </c>
      <c r="L1921" s="7">
        <v>31245427.298400003</v>
      </c>
      <c r="M1921" s="7">
        <v>19012466.298400003</v>
      </c>
      <c r="N1921" s="9">
        <v>1.5541998620284985</v>
      </c>
      <c r="O1921" s="7">
        <v>1551969</v>
      </c>
      <c r="P1921" s="8">
        <v>1.2949999999999999</v>
      </c>
      <c r="Q1921" s="7">
        <v>2009800</v>
      </c>
      <c r="R1921" s="8">
        <v>1.6E-2</v>
      </c>
      <c r="S1921" s="7">
        <v>32156.799999999999</v>
      </c>
      <c r="T1921" s="7">
        <v>-192826.2</v>
      </c>
      <c r="U1921" s="9">
        <v>-0.85707008974011378</v>
      </c>
      <c r="V1921" s="7">
        <v>18819640.098400004</v>
      </c>
      <c r="W1921" s="9">
        <v>1.5106537722757467</v>
      </c>
      <c r="X1921" s="7">
        <v>19248147.409057826</v>
      </c>
      <c r="Y1921" s="7">
        <v>962104</v>
      </c>
      <c r="Z1921" s="7">
        <v>2529.6</v>
      </c>
      <c r="AA1921" s="7">
        <v>1521197.8090578241</v>
      </c>
      <c r="AB1921" s="7">
        <v>13732341</v>
      </c>
      <c r="AC1921" s="7">
        <v>3029975</v>
      </c>
      <c r="AD1921" s="7">
        <v>3029975</v>
      </c>
      <c r="AE1921" s="7">
        <v>0</v>
      </c>
      <c r="AF1921" s="7">
        <v>31245427.298400003</v>
      </c>
      <c r="AG1921" s="7">
        <v>32156.799999999999</v>
      </c>
      <c r="AH1921" s="7">
        <v>3029975</v>
      </c>
      <c r="AI1921" s="7">
        <v>10213728</v>
      </c>
      <c r="AJ1921" s="7">
        <v>250115</v>
      </c>
      <c r="AK1921" s="7">
        <v>6977058</v>
      </c>
      <c r="AL1921" s="7">
        <v>42548</v>
      </c>
      <c r="AM1921" s="7">
        <v>580632</v>
      </c>
      <c r="AN1921" s="7">
        <v>0</v>
      </c>
      <c r="AO1921" s="7">
        <v>0</v>
      </c>
      <c r="AP1921" s="7">
        <v>9499686</v>
      </c>
      <c r="AQ1921" s="7">
        <v>1058223</v>
      </c>
      <c r="AR1921" s="7">
        <v>12232961</v>
      </c>
      <c r="AS1921" s="7">
        <v>224983</v>
      </c>
      <c r="AT1921" s="7">
        <v>7784915</v>
      </c>
      <c r="AU1921" s="7">
        <v>23984</v>
      </c>
      <c r="AV1921" s="7">
        <v>959365</v>
      </c>
      <c r="AW1921" s="7">
        <v>0</v>
      </c>
      <c r="AX1921" s="7">
        <v>0</v>
      </c>
      <c r="AY1921" s="7">
        <v>11705307</v>
      </c>
      <c r="AZ1921" s="7">
        <v>471990</v>
      </c>
      <c r="BA1921" s="7">
        <v>2529.6</v>
      </c>
      <c r="BB1921" s="7">
        <v>0</v>
      </c>
      <c r="BC1921" s="7">
        <v>0</v>
      </c>
      <c r="BD1921" s="7">
        <v>0</v>
      </c>
      <c r="BE1921" s="7">
        <v>54.4</v>
      </c>
      <c r="BF1921" s="7">
        <v>0</v>
      </c>
      <c r="BG1921" s="7">
        <v>964386.80905782408</v>
      </c>
      <c r="BH1921" s="7">
        <v>10755</v>
      </c>
      <c r="BI1921" s="7">
        <v>556811</v>
      </c>
      <c r="BJ1921" s="7">
        <v>7663471.3308333335</v>
      </c>
      <c r="BK1921" s="7">
        <v>1536974.7233333336</v>
      </c>
      <c r="BL1921" s="7">
        <v>9611748.0800000001</v>
      </c>
      <c r="BM1921" s="7">
        <v>5282490.2699999986</v>
      </c>
      <c r="BN1921" s="130">
        <v>0.97199999999999998</v>
      </c>
      <c r="BO1921" s="131">
        <v>3.7304370000000001E-4</v>
      </c>
      <c r="BP1921" s="161">
        <v>9453.8957934871432</v>
      </c>
      <c r="BQ1921" s="162">
        <v>13732341</v>
      </c>
      <c r="BR1921" s="161">
        <v>564375</v>
      </c>
      <c r="BS1921" s="163">
        <v>0</v>
      </c>
      <c r="BT1921" s="163">
        <v>2660320.9015999958</v>
      </c>
      <c r="BU1921" s="161">
        <v>31245427.300000001</v>
      </c>
      <c r="BV1921" s="161">
        <v>32156.799999999999</v>
      </c>
      <c r="BW1921" s="165">
        <v>5690295.9015999958</v>
      </c>
      <c r="BX1921" s="161">
        <v>564375</v>
      </c>
    </row>
    <row r="1922" spans="1:76" ht="14.45" x14ac:dyDescent="0.3">
      <c r="A1922" s="164" t="s">
        <v>31</v>
      </c>
      <c r="B1922" s="6" t="s">
        <v>206</v>
      </c>
      <c r="C1922" s="6" t="s">
        <v>44</v>
      </c>
      <c r="D1922" s="6" t="s">
        <v>42</v>
      </c>
      <c r="E1922" s="6" t="s">
        <v>40</v>
      </c>
      <c r="F1922" s="24" t="str">
        <f>+Tabela1[[#This Row],[WK]]&amp;Tabela1[[#This Row],[PK]]&amp;Tabela1[[#This Row],[GK]]</f>
        <v>260605</v>
      </c>
      <c r="G1922" s="6" t="s">
        <v>1826</v>
      </c>
      <c r="H1922" s="7">
        <v>276963624.1925987</v>
      </c>
      <c r="I1922" s="8">
        <v>1.371</v>
      </c>
      <c r="J1922" s="7">
        <v>379717128.76000005</v>
      </c>
      <c r="K1922" s="8">
        <v>7.0000000000000007E-2</v>
      </c>
      <c r="L1922" s="7">
        <v>26580199.013200007</v>
      </c>
      <c r="M1922" s="7">
        <v>17007034.013200007</v>
      </c>
      <c r="N1922" s="9">
        <v>1.7765320051623479</v>
      </c>
      <c r="O1922" s="7">
        <v>14018408</v>
      </c>
      <c r="P1922" s="8">
        <v>1.2949999999999999</v>
      </c>
      <c r="Q1922" s="7">
        <v>18153838</v>
      </c>
      <c r="R1922" s="8">
        <v>1.6E-2</v>
      </c>
      <c r="S1922" s="7">
        <v>290461.408</v>
      </c>
      <c r="T1922" s="7">
        <v>-8263453.5920000002</v>
      </c>
      <c r="U1922" s="9">
        <v>-0.96604345402076131</v>
      </c>
      <c r="V1922" s="7">
        <v>8743580.4212000072</v>
      </c>
      <c r="W1922" s="9">
        <v>0.48234908331623222</v>
      </c>
      <c r="X1922" s="7">
        <v>22545639.14063907</v>
      </c>
      <c r="Y1922" s="7">
        <v>0</v>
      </c>
      <c r="Z1922" s="7">
        <v>85148.010000000009</v>
      </c>
      <c r="AA1922" s="7">
        <v>1444454.1306390692</v>
      </c>
      <c r="AB1922" s="7">
        <v>20502447</v>
      </c>
      <c r="AC1922" s="7">
        <v>513590</v>
      </c>
      <c r="AD1922" s="7">
        <v>13802058.719439063</v>
      </c>
      <c r="AE1922" s="7">
        <v>-29930.900012750793</v>
      </c>
      <c r="AF1922" s="7">
        <v>26580199.013200007</v>
      </c>
      <c r="AG1922" s="7">
        <v>290461.408</v>
      </c>
      <c r="AH1922" s="7">
        <v>13772127.819426313</v>
      </c>
      <c r="AI1922" s="7">
        <v>7992971</v>
      </c>
      <c r="AJ1922" s="7">
        <v>8783898</v>
      </c>
      <c r="AK1922" s="7">
        <v>2546162</v>
      </c>
      <c r="AL1922" s="7">
        <v>0</v>
      </c>
      <c r="AM1922" s="7">
        <v>381505</v>
      </c>
      <c r="AN1922" s="7">
        <v>0</v>
      </c>
      <c r="AO1922" s="7">
        <v>0</v>
      </c>
      <c r="AP1922" s="7">
        <v>16251580</v>
      </c>
      <c r="AQ1922" s="7">
        <v>946832</v>
      </c>
      <c r="AR1922" s="7">
        <v>9573165</v>
      </c>
      <c r="AS1922" s="7">
        <v>8553915</v>
      </c>
      <c r="AT1922" s="7">
        <v>2904047</v>
      </c>
      <c r="AU1922" s="7">
        <v>0</v>
      </c>
      <c r="AV1922" s="7">
        <v>411728</v>
      </c>
      <c r="AW1922" s="7">
        <v>0</v>
      </c>
      <c r="AX1922" s="7">
        <v>0</v>
      </c>
      <c r="AY1922" s="7">
        <v>18257990</v>
      </c>
      <c r="AZ1922" s="7">
        <v>402246</v>
      </c>
      <c r="BA1922" s="7">
        <v>85148.010000000009</v>
      </c>
      <c r="BB1922" s="7">
        <v>0</v>
      </c>
      <c r="BC1922" s="7">
        <v>0</v>
      </c>
      <c r="BD1922" s="7">
        <v>0</v>
      </c>
      <c r="BE1922" s="7">
        <v>1831.14</v>
      </c>
      <c r="BF1922" s="7">
        <v>0</v>
      </c>
      <c r="BG1922" s="7">
        <v>904757.13063906925</v>
      </c>
      <c r="BH1922" s="7">
        <v>10090</v>
      </c>
      <c r="BI1922" s="7">
        <v>539697</v>
      </c>
      <c r="BJ1922" s="7">
        <v>7427861.4016666654</v>
      </c>
      <c r="BK1922" s="7">
        <v>6726247.9399999985</v>
      </c>
      <c r="BL1922" s="7">
        <v>551435.55666666664</v>
      </c>
      <c r="BM1922" s="7">
        <v>1703582.7333333334</v>
      </c>
      <c r="BN1922" s="130">
        <v>1.032</v>
      </c>
      <c r="BO1922" s="131">
        <v>4.3233909999999999E-4</v>
      </c>
      <c r="BP1922" s="161">
        <v>10955.673503935253</v>
      </c>
      <c r="BQ1922" s="162">
        <v>20502447</v>
      </c>
      <c r="BR1922" s="161">
        <v>-21861</v>
      </c>
      <c r="BS1922" s="163">
        <v>0</v>
      </c>
      <c r="BT1922" s="163">
        <v>2438441.7593736872</v>
      </c>
      <c r="BU1922" s="161">
        <v>26580199.010000002</v>
      </c>
      <c r="BV1922" s="161">
        <v>290461.40999999997</v>
      </c>
      <c r="BW1922" s="165">
        <v>16210569.579373688</v>
      </c>
      <c r="BX1922" s="161">
        <v>-21861</v>
      </c>
    </row>
    <row r="1923" spans="1:76" ht="14.45" x14ac:dyDescent="0.3">
      <c r="A1923" s="164" t="s">
        <v>31</v>
      </c>
      <c r="B1923" s="6" t="s">
        <v>206</v>
      </c>
      <c r="C1923" s="6" t="s">
        <v>44</v>
      </c>
      <c r="D1923" s="6" t="s">
        <v>44</v>
      </c>
      <c r="E1923" s="6" t="s">
        <v>36</v>
      </c>
      <c r="F1923" s="24" t="str">
        <f>+Tabela1[[#This Row],[WK]]&amp;Tabela1[[#This Row],[PK]]&amp;Tabela1[[#This Row],[GK]]</f>
        <v>260606</v>
      </c>
      <c r="G1923" s="6" t="s">
        <v>1827</v>
      </c>
      <c r="H1923" s="7">
        <v>90909598.710399956</v>
      </c>
      <c r="I1923" s="8">
        <v>1.371</v>
      </c>
      <c r="J1923" s="7">
        <v>124637059.84</v>
      </c>
      <c r="K1923" s="8">
        <v>7.0000000000000007E-2</v>
      </c>
      <c r="L1923" s="7">
        <v>8724594.1888000015</v>
      </c>
      <c r="M1923" s="7">
        <v>5454292.1888000015</v>
      </c>
      <c r="N1923" s="9">
        <v>1.6678252310642876</v>
      </c>
      <c r="O1923" s="7">
        <v>5150217</v>
      </c>
      <c r="P1923" s="8">
        <v>1.2949999999999999</v>
      </c>
      <c r="Q1923" s="7">
        <v>6669531</v>
      </c>
      <c r="R1923" s="8">
        <v>1.6E-2</v>
      </c>
      <c r="S1923" s="7">
        <v>106712.496</v>
      </c>
      <c r="T1923" s="7">
        <v>17339.495999999999</v>
      </c>
      <c r="U1923" s="9">
        <v>0.19401268839582422</v>
      </c>
      <c r="V1923" s="7">
        <v>5471631.6848000009</v>
      </c>
      <c r="W1923" s="9">
        <v>1.6286193410969814</v>
      </c>
      <c r="X1923" s="7">
        <v>9318751.4115733914</v>
      </c>
      <c r="Y1923" s="7">
        <v>2865279</v>
      </c>
      <c r="Z1923" s="7">
        <v>60080.170000000006</v>
      </c>
      <c r="AA1923" s="7">
        <v>575514.24157339253</v>
      </c>
      <c r="AB1923" s="7">
        <v>4005408</v>
      </c>
      <c r="AC1923" s="7">
        <v>1812470</v>
      </c>
      <c r="AD1923" s="7">
        <v>3847119.7267733905</v>
      </c>
      <c r="AE1923" s="7">
        <v>0</v>
      </c>
      <c r="AF1923" s="7">
        <v>8724594.1888000015</v>
      </c>
      <c r="AG1923" s="7">
        <v>106712.496</v>
      </c>
      <c r="AH1923" s="7">
        <v>3847119.7267733905</v>
      </c>
      <c r="AI1923" s="7">
        <v>2730490</v>
      </c>
      <c r="AJ1923" s="7">
        <v>105763</v>
      </c>
      <c r="AK1923" s="7">
        <v>3985138</v>
      </c>
      <c r="AL1923" s="7">
        <v>0</v>
      </c>
      <c r="AM1923" s="7">
        <v>676051</v>
      </c>
      <c r="AN1923" s="7">
        <v>0</v>
      </c>
      <c r="AO1923" s="7">
        <v>0</v>
      </c>
      <c r="AP1923" s="7">
        <v>3428050</v>
      </c>
      <c r="AQ1923" s="7">
        <v>198915</v>
      </c>
      <c r="AR1923" s="7">
        <v>3270302</v>
      </c>
      <c r="AS1923" s="7">
        <v>89373</v>
      </c>
      <c r="AT1923" s="7">
        <v>4408658</v>
      </c>
      <c r="AU1923" s="7">
        <v>0</v>
      </c>
      <c r="AV1923" s="7">
        <v>900096</v>
      </c>
      <c r="AW1923" s="7">
        <v>0</v>
      </c>
      <c r="AX1923" s="7">
        <v>0</v>
      </c>
      <c r="AY1923" s="7">
        <v>3594439</v>
      </c>
      <c r="AZ1923" s="7">
        <v>84342</v>
      </c>
      <c r="BA1923" s="7">
        <v>60080.170000000006</v>
      </c>
      <c r="BB1923" s="7">
        <v>0</v>
      </c>
      <c r="BC1923" s="7">
        <v>0</v>
      </c>
      <c r="BD1923" s="7">
        <v>0</v>
      </c>
      <c r="BE1923" s="7">
        <v>0.1</v>
      </c>
      <c r="BF1923" s="7">
        <v>1937.92</v>
      </c>
      <c r="BG1923" s="7">
        <v>336885.24157339253</v>
      </c>
      <c r="BH1923" s="7">
        <v>3757</v>
      </c>
      <c r="BI1923" s="7">
        <v>238629</v>
      </c>
      <c r="BJ1923" s="7">
        <v>3284167.4500000007</v>
      </c>
      <c r="BK1923" s="7">
        <v>408155.95000000019</v>
      </c>
      <c r="BL1923" s="7">
        <v>3632566.47</v>
      </c>
      <c r="BM1923" s="7">
        <v>4238913.0600000005</v>
      </c>
      <c r="BN1923" s="130">
        <v>0.77900000000000003</v>
      </c>
      <c r="BO1923" s="131">
        <v>1.3836480000000001E-4</v>
      </c>
      <c r="BP1923" s="161">
        <v>3506.8160393874946</v>
      </c>
      <c r="BQ1923" s="162">
        <v>4005408</v>
      </c>
      <c r="BR1923" s="161">
        <v>205687</v>
      </c>
      <c r="BS1923" s="163">
        <v>0</v>
      </c>
      <c r="BT1923" s="163">
        <v>874470.58842660859</v>
      </c>
      <c r="BU1923" s="161">
        <v>8724594.1899999995</v>
      </c>
      <c r="BV1923" s="161">
        <v>106712.5</v>
      </c>
      <c r="BW1923" s="165">
        <v>4721590.318426609</v>
      </c>
      <c r="BX1923" s="161">
        <v>205687</v>
      </c>
    </row>
    <row r="1924" spans="1:76" ht="14.45" x14ac:dyDescent="0.3">
      <c r="A1924" s="164" t="s">
        <v>31</v>
      </c>
      <c r="B1924" s="6" t="s">
        <v>206</v>
      </c>
      <c r="C1924" s="6" t="s">
        <v>44</v>
      </c>
      <c r="D1924" s="6" t="s">
        <v>51</v>
      </c>
      <c r="E1924" s="6" t="s">
        <v>36</v>
      </c>
      <c r="F1924" s="24" t="str">
        <f>+Tabela1[[#This Row],[WK]]&amp;Tabela1[[#This Row],[PK]]&amp;Tabela1[[#This Row],[GK]]</f>
        <v>260607</v>
      </c>
      <c r="G1924" s="6" t="s">
        <v>1828</v>
      </c>
      <c r="H1924" s="7">
        <v>102143844.0995995</v>
      </c>
      <c r="I1924" s="8">
        <v>1.371</v>
      </c>
      <c r="J1924" s="7">
        <v>140039210.25999999</v>
      </c>
      <c r="K1924" s="8">
        <v>7.0000000000000007E-2</v>
      </c>
      <c r="L1924" s="7">
        <v>9802744.7182</v>
      </c>
      <c r="M1924" s="7">
        <v>6619800.7182</v>
      </c>
      <c r="N1924" s="9">
        <v>2.0797729140694905</v>
      </c>
      <c r="O1924" s="7">
        <v>229145</v>
      </c>
      <c r="P1924" s="8">
        <v>1.2949999999999999</v>
      </c>
      <c r="Q1924" s="7">
        <v>296743</v>
      </c>
      <c r="R1924" s="8">
        <v>1.6E-2</v>
      </c>
      <c r="S1924" s="7">
        <v>4747.8879999999999</v>
      </c>
      <c r="T1924" s="7">
        <v>-7541.1120000000001</v>
      </c>
      <c r="U1924" s="9">
        <v>-0.61364732687769552</v>
      </c>
      <c r="V1924" s="7">
        <v>6612259.6062000003</v>
      </c>
      <c r="W1924" s="9">
        <v>2.0694139069670352</v>
      </c>
      <c r="X1924" s="7">
        <v>13434775.289229771</v>
      </c>
      <c r="Y1924" s="7">
        <v>4534655</v>
      </c>
      <c r="Z1924" s="7">
        <v>107494.04999999999</v>
      </c>
      <c r="AA1924" s="7">
        <v>559888.23922977084</v>
      </c>
      <c r="AB1924" s="7">
        <v>5386880</v>
      </c>
      <c r="AC1924" s="7">
        <v>2845858</v>
      </c>
      <c r="AD1924" s="7">
        <v>6822515.6830297709</v>
      </c>
      <c r="AE1924" s="7">
        <v>0</v>
      </c>
      <c r="AF1924" s="7">
        <v>9802744.7182</v>
      </c>
      <c r="AG1924" s="7">
        <v>4747.8879999999999</v>
      </c>
      <c r="AH1924" s="7">
        <v>6822515.6830297709</v>
      </c>
      <c r="AI1924" s="7">
        <v>2657552</v>
      </c>
      <c r="AJ1924" s="7">
        <v>1979</v>
      </c>
      <c r="AK1924" s="7">
        <v>7008843</v>
      </c>
      <c r="AL1924" s="7">
        <v>0</v>
      </c>
      <c r="AM1924" s="7">
        <v>299050</v>
      </c>
      <c r="AN1924" s="7">
        <v>0</v>
      </c>
      <c r="AO1924" s="7">
        <v>0</v>
      </c>
      <c r="AP1924" s="7">
        <v>4373436</v>
      </c>
      <c r="AQ1924" s="7">
        <v>266545</v>
      </c>
      <c r="AR1924" s="7">
        <v>3182944</v>
      </c>
      <c r="AS1924" s="7">
        <v>12289</v>
      </c>
      <c r="AT1924" s="7">
        <v>7727895</v>
      </c>
      <c r="AU1924" s="7">
        <v>0</v>
      </c>
      <c r="AV1924" s="7">
        <v>347581</v>
      </c>
      <c r="AW1924" s="7">
        <v>0</v>
      </c>
      <c r="AX1924" s="7">
        <v>0</v>
      </c>
      <c r="AY1924" s="7">
        <v>4830005</v>
      </c>
      <c r="AZ1924" s="7">
        <v>110293</v>
      </c>
      <c r="BA1924" s="7">
        <v>107494.04999999999</v>
      </c>
      <c r="BB1924" s="7">
        <v>0</v>
      </c>
      <c r="BC1924" s="7">
        <v>0</v>
      </c>
      <c r="BD1924" s="7">
        <v>0.01</v>
      </c>
      <c r="BE1924" s="7">
        <v>2311.6799999999998</v>
      </c>
      <c r="BF1924" s="7">
        <v>0</v>
      </c>
      <c r="BG1924" s="7">
        <v>411041.23922977084</v>
      </c>
      <c r="BH1924" s="7">
        <v>4584</v>
      </c>
      <c r="BI1924" s="7">
        <v>148847</v>
      </c>
      <c r="BJ1924" s="7">
        <v>2048669.9308333334</v>
      </c>
      <c r="BK1924" s="7">
        <v>1137708.4100000001</v>
      </c>
      <c r="BL1924" s="7">
        <v>66125.166666666672</v>
      </c>
      <c r="BM1924" s="7">
        <v>3511595.75</v>
      </c>
      <c r="BN1924" s="130">
        <v>0.70499999999999996</v>
      </c>
      <c r="BO1924" s="131">
        <v>1.5592080000000001E-4</v>
      </c>
      <c r="BP1924" s="161">
        <v>3951.0460883141845</v>
      </c>
      <c r="BQ1924" s="162">
        <v>5386880</v>
      </c>
      <c r="BR1924" s="161">
        <v>254348</v>
      </c>
      <c r="BS1924" s="163">
        <v>0</v>
      </c>
      <c r="BT1924" s="163">
        <v>1335346.4499999993</v>
      </c>
      <c r="BU1924" s="161">
        <v>9802744.7200000007</v>
      </c>
      <c r="BV1924" s="161">
        <v>4747.8900000000003</v>
      </c>
      <c r="BW1924" s="165">
        <v>8157862.129999999</v>
      </c>
      <c r="BX1924" s="161">
        <v>254348</v>
      </c>
    </row>
    <row r="1925" spans="1:76" ht="14.45" x14ac:dyDescent="0.3">
      <c r="A1925" s="164" t="s">
        <v>31</v>
      </c>
      <c r="B1925" s="6" t="s">
        <v>206</v>
      </c>
      <c r="C1925" s="6" t="s">
        <v>44</v>
      </c>
      <c r="D1925" s="6" t="s">
        <v>75</v>
      </c>
      <c r="E1925" s="6" t="s">
        <v>36</v>
      </c>
      <c r="F1925" s="24" t="str">
        <f>+Tabela1[[#This Row],[WK]]&amp;Tabela1[[#This Row],[PK]]&amp;Tabela1[[#This Row],[GK]]</f>
        <v>260608</v>
      </c>
      <c r="G1925" s="6" t="s">
        <v>1829</v>
      </c>
      <c r="H1925" s="7">
        <v>86336011.772199869</v>
      </c>
      <c r="I1925" s="8">
        <v>1.371</v>
      </c>
      <c r="J1925" s="7">
        <v>118366672.14</v>
      </c>
      <c r="K1925" s="8">
        <v>7.0000000000000007E-2</v>
      </c>
      <c r="L1925" s="7">
        <v>8285667.0498000011</v>
      </c>
      <c r="M1925" s="7">
        <v>5521962.0498000011</v>
      </c>
      <c r="N1925" s="9">
        <v>1.9980287511872654</v>
      </c>
      <c r="O1925" s="7">
        <v>803439</v>
      </c>
      <c r="P1925" s="8">
        <v>1.2949999999999999</v>
      </c>
      <c r="Q1925" s="7">
        <v>1040454</v>
      </c>
      <c r="R1925" s="8">
        <v>1.6E-2</v>
      </c>
      <c r="S1925" s="7">
        <v>16647.263999999999</v>
      </c>
      <c r="T1925" s="7">
        <v>-116380.736</v>
      </c>
      <c r="U1925" s="9">
        <v>-0.87485894698860389</v>
      </c>
      <c r="V1925" s="7">
        <v>5405581.3138000015</v>
      </c>
      <c r="W1925" s="9">
        <v>1.8660958099348479</v>
      </c>
      <c r="X1925" s="7">
        <v>11155091.147226229</v>
      </c>
      <c r="Y1925" s="7">
        <v>2663025</v>
      </c>
      <c r="Z1925" s="7">
        <v>0</v>
      </c>
      <c r="AA1925" s="7">
        <v>531953.14722622931</v>
      </c>
      <c r="AB1925" s="7">
        <v>6510881</v>
      </c>
      <c r="AC1925" s="7">
        <v>1449232</v>
      </c>
      <c r="AD1925" s="7">
        <v>5749509.8334262278</v>
      </c>
      <c r="AE1925" s="7">
        <v>0</v>
      </c>
      <c r="AF1925" s="7">
        <v>8285667.0498000011</v>
      </c>
      <c r="AG1925" s="7">
        <v>16647.263999999999</v>
      </c>
      <c r="AH1925" s="7">
        <v>5749509.8334262278</v>
      </c>
      <c r="AI1925" s="7">
        <v>2307514</v>
      </c>
      <c r="AJ1925" s="7">
        <v>152786</v>
      </c>
      <c r="AK1925" s="7">
        <v>3596816</v>
      </c>
      <c r="AL1925" s="7">
        <v>0</v>
      </c>
      <c r="AM1925" s="7">
        <v>300223</v>
      </c>
      <c r="AN1925" s="7">
        <v>0</v>
      </c>
      <c r="AO1925" s="7">
        <v>0</v>
      </c>
      <c r="AP1925" s="7">
        <v>5504121</v>
      </c>
      <c r="AQ1925" s="7">
        <v>214828</v>
      </c>
      <c r="AR1925" s="7">
        <v>2763705</v>
      </c>
      <c r="AS1925" s="7">
        <v>133028</v>
      </c>
      <c r="AT1925" s="7">
        <v>3793217</v>
      </c>
      <c r="AU1925" s="7">
        <v>0</v>
      </c>
      <c r="AV1925" s="7">
        <v>731403</v>
      </c>
      <c r="AW1925" s="7">
        <v>0</v>
      </c>
      <c r="AX1925" s="7">
        <v>0</v>
      </c>
      <c r="AY1925" s="7">
        <v>6192511</v>
      </c>
      <c r="AZ1925" s="7">
        <v>95696</v>
      </c>
      <c r="BA1925" s="7">
        <v>0</v>
      </c>
      <c r="BB1925" s="7">
        <v>0</v>
      </c>
      <c r="BC1925" s="7">
        <v>0</v>
      </c>
      <c r="BD1925" s="7">
        <v>0</v>
      </c>
      <c r="BE1925" s="7">
        <v>0</v>
      </c>
      <c r="BF1925" s="7">
        <v>0</v>
      </c>
      <c r="BG1925" s="7">
        <v>337154.14722622937</v>
      </c>
      <c r="BH1925" s="7">
        <v>3760</v>
      </c>
      <c r="BI1925" s="7">
        <v>194799</v>
      </c>
      <c r="BJ1925" s="7">
        <v>2681088.228333334</v>
      </c>
      <c r="BK1925" s="7">
        <v>1166115.2766666673</v>
      </c>
      <c r="BL1925" s="7">
        <v>816225.33333333337</v>
      </c>
      <c r="BM1925" s="7">
        <v>4427441.1399999997</v>
      </c>
      <c r="BN1925" s="130">
        <v>0.79700000000000004</v>
      </c>
      <c r="BO1925" s="131">
        <v>1.432207E-4</v>
      </c>
      <c r="BP1925" s="161">
        <v>3629.8797691577261</v>
      </c>
      <c r="BQ1925" s="162">
        <v>6510881</v>
      </c>
      <c r="BR1925" s="161">
        <v>203137</v>
      </c>
      <c r="BS1925" s="163">
        <v>0</v>
      </c>
      <c r="BT1925" s="163">
        <v>860872.85277377069</v>
      </c>
      <c r="BU1925" s="161">
        <v>8285667.0499999998</v>
      </c>
      <c r="BV1925" s="161">
        <v>16647.259999999998</v>
      </c>
      <c r="BW1925" s="165">
        <v>6610382.6827737708</v>
      </c>
      <c r="BX1925" s="161">
        <v>203137</v>
      </c>
    </row>
    <row r="1926" spans="1:76" ht="14.45" x14ac:dyDescent="0.3">
      <c r="A1926" s="164" t="s">
        <v>31</v>
      </c>
      <c r="B1926" s="6" t="s">
        <v>206</v>
      </c>
      <c r="C1926" s="6" t="s">
        <v>51</v>
      </c>
      <c r="D1926" s="6" t="s">
        <v>33</v>
      </c>
      <c r="E1926" s="6" t="s">
        <v>34</v>
      </c>
      <c r="F1926" s="24" t="str">
        <f>+Tabela1[[#This Row],[WK]]&amp;Tabela1[[#This Row],[PK]]&amp;Tabela1[[#This Row],[GK]]</f>
        <v>260701</v>
      </c>
      <c r="G1926" s="6" t="s">
        <v>1830</v>
      </c>
      <c r="H1926" s="7">
        <v>1962475838.1875796</v>
      </c>
      <c r="I1926" s="8">
        <v>1.371</v>
      </c>
      <c r="J1926" s="7">
        <v>2690554374.1600003</v>
      </c>
      <c r="K1926" s="8">
        <v>7.0000000000000007E-2</v>
      </c>
      <c r="L1926" s="7">
        <v>188338806.19120005</v>
      </c>
      <c r="M1926" s="7">
        <v>114226027.19120005</v>
      </c>
      <c r="N1926" s="9">
        <v>1.5412460405944304</v>
      </c>
      <c r="O1926" s="7">
        <v>506276441</v>
      </c>
      <c r="P1926" s="8">
        <v>1.2949999999999999</v>
      </c>
      <c r="Q1926" s="7">
        <v>655627991</v>
      </c>
      <c r="R1926" s="8">
        <v>1.6E-2</v>
      </c>
      <c r="S1926" s="7">
        <v>10490047.856000001</v>
      </c>
      <c r="T1926" s="7">
        <v>1348047.8560000006</v>
      </c>
      <c r="U1926" s="9">
        <v>0.14745655830234092</v>
      </c>
      <c r="V1926" s="7">
        <v>115574075.04720005</v>
      </c>
      <c r="W1926" s="9">
        <v>1.3881974877045804</v>
      </c>
      <c r="X1926" s="7">
        <v>88308865.629973143</v>
      </c>
      <c r="Y1926" s="7">
        <v>0</v>
      </c>
      <c r="Z1926" s="7">
        <v>1302</v>
      </c>
      <c r="AA1926" s="7">
        <v>8805752.6299731433</v>
      </c>
      <c r="AB1926" s="7">
        <v>79501811</v>
      </c>
      <c r="AC1926" s="7">
        <v>0</v>
      </c>
      <c r="AD1926" s="7">
        <v>0</v>
      </c>
      <c r="AE1926" s="7">
        <v>0</v>
      </c>
      <c r="AF1926" s="7">
        <v>188338806.19120005</v>
      </c>
      <c r="AG1926" s="7">
        <v>10490047.856000001</v>
      </c>
      <c r="AH1926" s="7">
        <v>0</v>
      </c>
      <c r="AI1926" s="7">
        <v>61879359</v>
      </c>
      <c r="AJ1926" s="7">
        <v>7855538</v>
      </c>
      <c r="AK1926" s="7">
        <v>15468467</v>
      </c>
      <c r="AL1926" s="7">
        <v>0</v>
      </c>
      <c r="AM1926" s="7">
        <v>2534069</v>
      </c>
      <c r="AN1926" s="7">
        <v>0</v>
      </c>
      <c r="AO1926" s="7">
        <v>0</v>
      </c>
      <c r="AP1926" s="7">
        <v>62153443</v>
      </c>
      <c r="AQ1926" s="7">
        <v>5322942</v>
      </c>
      <c r="AR1926" s="7">
        <v>74112779</v>
      </c>
      <c r="AS1926" s="7">
        <v>9142000</v>
      </c>
      <c r="AT1926" s="7">
        <v>16792803</v>
      </c>
      <c r="AU1926" s="7">
        <v>0</v>
      </c>
      <c r="AV1926" s="7">
        <v>2700442</v>
      </c>
      <c r="AW1926" s="7">
        <v>0</v>
      </c>
      <c r="AX1926" s="7">
        <v>0</v>
      </c>
      <c r="AY1926" s="7">
        <v>71700057</v>
      </c>
      <c r="AZ1926" s="7">
        <v>2337244</v>
      </c>
      <c r="BA1926" s="7">
        <v>1302</v>
      </c>
      <c r="BB1926" s="7">
        <v>0</v>
      </c>
      <c r="BC1926" s="7">
        <v>0</v>
      </c>
      <c r="BD1926" s="7">
        <v>0</v>
      </c>
      <c r="BE1926" s="7">
        <v>28</v>
      </c>
      <c r="BF1926" s="7">
        <v>0</v>
      </c>
      <c r="BG1926" s="7">
        <v>5567797.6299731433</v>
      </c>
      <c r="BH1926" s="7">
        <v>62093</v>
      </c>
      <c r="BI1926" s="7">
        <v>3237955</v>
      </c>
      <c r="BJ1926" s="7">
        <v>44564098.049999997</v>
      </c>
      <c r="BK1926" s="7">
        <v>29899535.369999997</v>
      </c>
      <c r="BL1926" s="7">
        <v>22005048.123333335</v>
      </c>
      <c r="BM1926" s="7">
        <v>14648154.473333336</v>
      </c>
      <c r="BN1926" s="130">
        <v>1.1080000000000001</v>
      </c>
      <c r="BO1926" s="131">
        <v>2.1536586999999999E-3</v>
      </c>
      <c r="BP1926" s="161">
        <v>54577.263375905401</v>
      </c>
      <c r="BQ1926" s="162">
        <v>79501811</v>
      </c>
      <c r="BR1926" s="161">
        <v>3176436</v>
      </c>
      <c r="BS1926" s="163">
        <v>0</v>
      </c>
      <c r="BT1926" s="163">
        <v>0</v>
      </c>
      <c r="BU1926" s="161">
        <v>188338806.19</v>
      </c>
      <c r="BV1926" s="161">
        <v>10490047.859999999</v>
      </c>
      <c r="BW1926" s="165">
        <v>0</v>
      </c>
      <c r="BX1926" s="161">
        <v>3176436</v>
      </c>
    </row>
    <row r="1927" spans="1:76" ht="14.45" x14ac:dyDescent="0.3">
      <c r="A1927" s="164" t="s">
        <v>31</v>
      </c>
      <c r="B1927" s="6" t="s">
        <v>206</v>
      </c>
      <c r="C1927" s="6" t="s">
        <v>51</v>
      </c>
      <c r="D1927" s="6" t="s">
        <v>32</v>
      </c>
      <c r="E1927" s="6" t="s">
        <v>36</v>
      </c>
      <c r="F1927" s="24" t="str">
        <f>+Tabela1[[#This Row],[WK]]&amp;Tabela1[[#This Row],[PK]]&amp;Tabela1[[#This Row],[GK]]</f>
        <v>260702</v>
      </c>
      <c r="G1927" s="6" t="s">
        <v>1831</v>
      </c>
      <c r="H1927" s="7">
        <v>80067624.217999771</v>
      </c>
      <c r="I1927" s="8">
        <v>1.371</v>
      </c>
      <c r="J1927" s="7">
        <v>109772712.81</v>
      </c>
      <c r="K1927" s="8">
        <v>7.0000000000000007E-2</v>
      </c>
      <c r="L1927" s="7">
        <v>7684089.8967000013</v>
      </c>
      <c r="M1927" s="7">
        <v>5329778.8967000013</v>
      </c>
      <c r="N1927" s="9">
        <v>2.2638380811625995</v>
      </c>
      <c r="O1927" s="7">
        <v>1812833</v>
      </c>
      <c r="P1927" s="8">
        <v>1.2949999999999999</v>
      </c>
      <c r="Q1927" s="7">
        <v>2347619</v>
      </c>
      <c r="R1927" s="8">
        <v>1.6E-2</v>
      </c>
      <c r="S1927" s="7">
        <v>37561.904000000002</v>
      </c>
      <c r="T1927" s="7">
        <v>-97555.09599999999</v>
      </c>
      <c r="U1927" s="9">
        <v>-0.72200460341777861</v>
      </c>
      <c r="V1927" s="7">
        <v>5232223.8007000014</v>
      </c>
      <c r="W1927" s="9">
        <v>2.1017775170440767</v>
      </c>
      <c r="X1927" s="7">
        <v>10040520.844999999</v>
      </c>
      <c r="Y1927" s="7">
        <v>2093693</v>
      </c>
      <c r="Z1927" s="7">
        <v>350795.84499999997</v>
      </c>
      <c r="AA1927" s="7">
        <v>658622</v>
      </c>
      <c r="AB1927" s="7">
        <v>4612358</v>
      </c>
      <c r="AC1927" s="7">
        <v>2325052</v>
      </c>
      <c r="AD1927" s="7">
        <v>4808297.0442999983</v>
      </c>
      <c r="AE1927" s="7">
        <v>0</v>
      </c>
      <c r="AF1927" s="7">
        <v>7684089.8967000013</v>
      </c>
      <c r="AG1927" s="7">
        <v>37561.904000000002</v>
      </c>
      <c r="AH1927" s="7">
        <v>4808297.0442999983</v>
      </c>
      <c r="AI1927" s="7">
        <v>1965697</v>
      </c>
      <c r="AJ1927" s="7">
        <v>204316</v>
      </c>
      <c r="AK1927" s="7">
        <v>3747572</v>
      </c>
      <c r="AL1927" s="7">
        <v>0</v>
      </c>
      <c r="AM1927" s="7">
        <v>830974</v>
      </c>
      <c r="AN1927" s="7">
        <v>0</v>
      </c>
      <c r="AO1927" s="7">
        <v>0</v>
      </c>
      <c r="AP1927" s="7">
        <v>4121838</v>
      </c>
      <c r="AQ1927" s="7">
        <v>218806</v>
      </c>
      <c r="AR1927" s="7">
        <v>2354311</v>
      </c>
      <c r="AS1927" s="7">
        <v>135117</v>
      </c>
      <c r="AT1927" s="7">
        <v>4200606</v>
      </c>
      <c r="AU1927" s="7">
        <v>0</v>
      </c>
      <c r="AV1927" s="7">
        <v>1114645</v>
      </c>
      <c r="AW1927" s="7">
        <v>0</v>
      </c>
      <c r="AX1927" s="7">
        <v>0</v>
      </c>
      <c r="AY1927" s="7">
        <v>4338603</v>
      </c>
      <c r="AZ1927" s="7">
        <v>89208</v>
      </c>
      <c r="BA1927" s="7">
        <v>350795.84499999997</v>
      </c>
      <c r="BB1927" s="7">
        <v>0</v>
      </c>
      <c r="BC1927" s="7">
        <v>27.21</v>
      </c>
      <c r="BD1927" s="7">
        <v>0</v>
      </c>
      <c r="BE1927" s="7">
        <v>1146.01</v>
      </c>
      <c r="BF1927" s="7">
        <v>9324.8799999999992</v>
      </c>
      <c r="BG1927" s="7">
        <v>320594</v>
      </c>
      <c r="BH1927" s="7">
        <v>3122</v>
      </c>
      <c r="BI1927" s="7">
        <v>338028</v>
      </c>
      <c r="BJ1927" s="7">
        <v>4652362.4066666672</v>
      </c>
      <c r="BK1927" s="7">
        <v>3135601.6566666672</v>
      </c>
      <c r="BL1927" s="7">
        <v>339082.33333333331</v>
      </c>
      <c r="BM1927" s="7">
        <v>5388878.333333333</v>
      </c>
      <c r="BN1927" s="130">
        <v>0.80100000000000005</v>
      </c>
      <c r="BO1927" s="131">
        <v>1.1517499999999999E-4</v>
      </c>
      <c r="BP1927" s="161">
        <v>2918.5113799980945</v>
      </c>
      <c r="BQ1927" s="162">
        <v>4612358</v>
      </c>
      <c r="BR1927" s="161">
        <v>173400</v>
      </c>
      <c r="BS1927" s="163">
        <v>0</v>
      </c>
      <c r="BT1927" s="163">
        <v>875941.09999999963</v>
      </c>
      <c r="BU1927" s="161">
        <v>7684089.9000000004</v>
      </c>
      <c r="BV1927" s="161">
        <v>37561.9</v>
      </c>
      <c r="BW1927" s="165">
        <v>5684238.1399999997</v>
      </c>
      <c r="BX1927" s="161">
        <v>173400</v>
      </c>
    </row>
    <row r="1928" spans="1:76" ht="14.45" x14ac:dyDescent="0.3">
      <c r="A1928" s="164" t="s">
        <v>31</v>
      </c>
      <c r="B1928" s="6" t="s">
        <v>206</v>
      </c>
      <c r="C1928" s="6" t="s">
        <v>51</v>
      </c>
      <c r="D1928" s="6" t="s">
        <v>37</v>
      </c>
      <c r="E1928" s="6" t="s">
        <v>36</v>
      </c>
      <c r="F1928" s="24" t="str">
        <f>+Tabela1[[#This Row],[WK]]&amp;Tabela1[[#This Row],[PK]]&amp;Tabela1[[#This Row],[GK]]</f>
        <v>260703</v>
      </c>
      <c r="G1928" s="6" t="s">
        <v>1832</v>
      </c>
      <c r="H1928" s="7">
        <v>370147459.0248003</v>
      </c>
      <c r="I1928" s="8">
        <v>1.371</v>
      </c>
      <c r="J1928" s="7">
        <v>507472166.31999999</v>
      </c>
      <c r="K1928" s="8">
        <v>7.0000000000000007E-2</v>
      </c>
      <c r="L1928" s="7">
        <v>35523051.642400004</v>
      </c>
      <c r="M1928" s="7">
        <v>22801191.642400004</v>
      </c>
      <c r="N1928" s="9">
        <v>1.7922844334397645</v>
      </c>
      <c r="O1928" s="7">
        <v>7168563</v>
      </c>
      <c r="P1928" s="8">
        <v>1.2949999999999999</v>
      </c>
      <c r="Q1928" s="7">
        <v>9283289</v>
      </c>
      <c r="R1928" s="8">
        <v>1.6E-2</v>
      </c>
      <c r="S1928" s="7">
        <v>148532.62400000001</v>
      </c>
      <c r="T1928" s="7">
        <v>-29908.375999999989</v>
      </c>
      <c r="U1928" s="9">
        <v>-0.16760932745277143</v>
      </c>
      <c r="V1928" s="7">
        <v>22771283.266400002</v>
      </c>
      <c r="W1928" s="9">
        <v>1.7651745696786456</v>
      </c>
      <c r="X1928" s="7">
        <v>30345425.633464221</v>
      </c>
      <c r="Y1928" s="7">
        <v>2476443</v>
      </c>
      <c r="Z1928" s="7">
        <v>500645.505</v>
      </c>
      <c r="AA1928" s="7">
        <v>1546642.1284642217</v>
      </c>
      <c r="AB1928" s="7">
        <v>17752938</v>
      </c>
      <c r="AC1928" s="7">
        <v>8068757</v>
      </c>
      <c r="AD1928" s="7">
        <v>8068757</v>
      </c>
      <c r="AE1928" s="7">
        <v>0</v>
      </c>
      <c r="AF1928" s="7">
        <v>35523051.642400004</v>
      </c>
      <c r="AG1928" s="7">
        <v>148532.62400000001</v>
      </c>
      <c r="AH1928" s="7">
        <v>8068757</v>
      </c>
      <c r="AI1928" s="7">
        <v>10621927</v>
      </c>
      <c r="AJ1928" s="7">
        <v>115210</v>
      </c>
      <c r="AK1928" s="7">
        <v>11068921</v>
      </c>
      <c r="AL1928" s="7">
        <v>0</v>
      </c>
      <c r="AM1928" s="7">
        <v>785622</v>
      </c>
      <c r="AN1928" s="7">
        <v>0</v>
      </c>
      <c r="AO1928" s="7">
        <v>0</v>
      </c>
      <c r="AP1928" s="7">
        <v>14495767</v>
      </c>
      <c r="AQ1928" s="7">
        <v>739961</v>
      </c>
      <c r="AR1928" s="7">
        <v>12721860</v>
      </c>
      <c r="AS1928" s="7">
        <v>178441</v>
      </c>
      <c r="AT1928" s="7">
        <v>12242641</v>
      </c>
      <c r="AU1928" s="7">
        <v>0</v>
      </c>
      <c r="AV1928" s="7">
        <v>516760</v>
      </c>
      <c r="AW1928" s="7">
        <v>0</v>
      </c>
      <c r="AX1928" s="7">
        <v>0</v>
      </c>
      <c r="AY1928" s="7">
        <v>16668744</v>
      </c>
      <c r="AZ1928" s="7">
        <v>326014</v>
      </c>
      <c r="BA1928" s="7">
        <v>500645.505</v>
      </c>
      <c r="BB1928" s="7">
        <v>0</v>
      </c>
      <c r="BC1928" s="7">
        <v>399.88</v>
      </c>
      <c r="BD1928" s="7">
        <v>0</v>
      </c>
      <c r="BE1928" s="7">
        <v>686.19</v>
      </c>
      <c r="BF1928" s="7">
        <v>11121.77</v>
      </c>
      <c r="BG1928" s="7">
        <v>1135564.1284642217</v>
      </c>
      <c r="BH1928" s="7">
        <v>12664</v>
      </c>
      <c r="BI1928" s="7">
        <v>411078</v>
      </c>
      <c r="BJ1928" s="7">
        <v>5657751.9908333328</v>
      </c>
      <c r="BK1928" s="7">
        <v>2982013.5266666664</v>
      </c>
      <c r="BL1928" s="7">
        <v>3662248.5133333332</v>
      </c>
      <c r="BM1928" s="7">
        <v>3378456.83</v>
      </c>
      <c r="BN1928" s="130">
        <v>0.93600000000000005</v>
      </c>
      <c r="BO1928" s="131">
        <v>4.2158279999999999E-4</v>
      </c>
      <c r="BP1928" s="161">
        <v>10683.532573061246</v>
      </c>
      <c r="BQ1928" s="162">
        <v>17752938</v>
      </c>
      <c r="BR1928" s="161">
        <v>652809</v>
      </c>
      <c r="BS1928" s="163">
        <v>0</v>
      </c>
      <c r="BT1928" s="163">
        <v>2566927.3100000024</v>
      </c>
      <c r="BU1928" s="161">
        <v>35523051.640000001</v>
      </c>
      <c r="BV1928" s="161">
        <v>148532.62</v>
      </c>
      <c r="BW1928" s="165">
        <v>10635684.310000002</v>
      </c>
      <c r="BX1928" s="161">
        <v>652809</v>
      </c>
    </row>
    <row r="1929" spans="1:76" ht="14.45" x14ac:dyDescent="0.3">
      <c r="A1929" s="164" t="s">
        <v>31</v>
      </c>
      <c r="B1929" s="6" t="s">
        <v>206</v>
      </c>
      <c r="C1929" s="6" t="s">
        <v>51</v>
      </c>
      <c r="D1929" s="6" t="s">
        <v>39</v>
      </c>
      <c r="E1929" s="6" t="s">
        <v>40</v>
      </c>
      <c r="F1929" s="24" t="str">
        <f>+Tabela1[[#This Row],[WK]]&amp;Tabela1[[#This Row],[PK]]&amp;Tabela1[[#This Row],[GK]]</f>
        <v>260704</v>
      </c>
      <c r="G1929" s="6" t="s">
        <v>1833</v>
      </c>
      <c r="H1929" s="7">
        <v>159301381.72299904</v>
      </c>
      <c r="I1929" s="8">
        <v>1.371</v>
      </c>
      <c r="J1929" s="7">
        <v>218402194.34</v>
      </c>
      <c r="K1929" s="8">
        <v>7.0000000000000007E-2</v>
      </c>
      <c r="L1929" s="7">
        <v>15288153.603800002</v>
      </c>
      <c r="M1929" s="7">
        <v>11212421.603800002</v>
      </c>
      <c r="N1929" s="9">
        <v>2.7510203329855845</v>
      </c>
      <c r="O1929" s="7">
        <v>7480622</v>
      </c>
      <c r="P1929" s="8">
        <v>1.2949999999999999</v>
      </c>
      <c r="Q1929" s="7">
        <v>9687405</v>
      </c>
      <c r="R1929" s="8">
        <v>1.6E-2</v>
      </c>
      <c r="S1929" s="7">
        <v>154998.48000000001</v>
      </c>
      <c r="T1929" s="7">
        <v>-66244.51999999999</v>
      </c>
      <c r="U1929" s="9">
        <v>-0.29941973305370106</v>
      </c>
      <c r="V1929" s="7">
        <v>11146177.083800003</v>
      </c>
      <c r="W1929" s="9">
        <v>2.5939590255470426</v>
      </c>
      <c r="X1929" s="7">
        <v>20266143.541603658</v>
      </c>
      <c r="Y1929" s="7">
        <v>7466882</v>
      </c>
      <c r="Z1929" s="7">
        <v>51928.255000000005</v>
      </c>
      <c r="AA1929" s="7">
        <v>828743.28660365811</v>
      </c>
      <c r="AB1929" s="7">
        <v>9906878</v>
      </c>
      <c r="AC1929" s="7">
        <v>2011712</v>
      </c>
      <c r="AD1929" s="7">
        <v>9119966.4578036554</v>
      </c>
      <c r="AE1929" s="7">
        <v>0</v>
      </c>
      <c r="AF1929" s="7">
        <v>15288153.603800002</v>
      </c>
      <c r="AG1929" s="7">
        <v>154998.48000000001</v>
      </c>
      <c r="AH1929" s="7">
        <v>9119966.4578036554</v>
      </c>
      <c r="AI1929" s="7">
        <v>3402971</v>
      </c>
      <c r="AJ1929" s="7">
        <v>187304</v>
      </c>
      <c r="AK1929" s="7">
        <v>8537214</v>
      </c>
      <c r="AL1929" s="7">
        <v>0</v>
      </c>
      <c r="AM1929" s="7">
        <v>253713</v>
      </c>
      <c r="AN1929" s="7">
        <v>0</v>
      </c>
      <c r="AO1929" s="7">
        <v>0</v>
      </c>
      <c r="AP1929" s="7">
        <v>7791755</v>
      </c>
      <c r="AQ1929" s="7">
        <v>417720</v>
      </c>
      <c r="AR1929" s="7">
        <v>4075732</v>
      </c>
      <c r="AS1929" s="7">
        <v>221243</v>
      </c>
      <c r="AT1929" s="7">
        <v>9819209</v>
      </c>
      <c r="AU1929" s="7">
        <v>235348</v>
      </c>
      <c r="AV1929" s="7">
        <v>437371</v>
      </c>
      <c r="AW1929" s="7">
        <v>0</v>
      </c>
      <c r="AX1929" s="7">
        <v>0</v>
      </c>
      <c r="AY1929" s="7">
        <v>9005667</v>
      </c>
      <c r="AZ1929" s="7">
        <v>168684</v>
      </c>
      <c r="BA1929" s="7">
        <v>51928.255000000005</v>
      </c>
      <c r="BB1929" s="7">
        <v>0</v>
      </c>
      <c r="BC1929" s="7">
        <v>15.58</v>
      </c>
      <c r="BD1929" s="7">
        <v>0</v>
      </c>
      <c r="BE1929" s="7">
        <v>1012.87</v>
      </c>
      <c r="BF1929" s="7">
        <v>0</v>
      </c>
      <c r="BG1929" s="7">
        <v>602663.28660365811</v>
      </c>
      <c r="BH1929" s="7">
        <v>6721</v>
      </c>
      <c r="BI1929" s="7">
        <v>226080</v>
      </c>
      <c r="BJ1929" s="7">
        <v>3111458.8224999998</v>
      </c>
      <c r="BK1929" s="7">
        <v>1721779.2666666666</v>
      </c>
      <c r="BL1929" s="7">
        <v>289427.76666666666</v>
      </c>
      <c r="BM1929" s="7">
        <v>4979862.6900000004</v>
      </c>
      <c r="BN1929" s="130">
        <v>0.70499999999999996</v>
      </c>
      <c r="BO1929" s="131">
        <v>2.5644060000000002E-4</v>
      </c>
      <c r="BP1929" s="161">
        <v>6498.365242745158</v>
      </c>
      <c r="BQ1929" s="162">
        <v>9906878</v>
      </c>
      <c r="BR1929" s="161">
        <v>356665</v>
      </c>
      <c r="BS1929" s="163">
        <v>0</v>
      </c>
      <c r="BT1929" s="163">
        <v>1756800.4583963417</v>
      </c>
      <c r="BU1929" s="161">
        <v>15288153.6</v>
      </c>
      <c r="BV1929" s="161">
        <v>154998.48000000001</v>
      </c>
      <c r="BW1929" s="165">
        <v>10876766.918396343</v>
      </c>
      <c r="BX1929" s="161">
        <v>356665</v>
      </c>
    </row>
    <row r="1930" spans="1:76" ht="14.45" x14ac:dyDescent="0.3">
      <c r="A1930" s="164" t="s">
        <v>31</v>
      </c>
      <c r="B1930" s="6" t="s">
        <v>206</v>
      </c>
      <c r="C1930" s="6" t="s">
        <v>51</v>
      </c>
      <c r="D1930" s="6" t="s">
        <v>42</v>
      </c>
      <c r="E1930" s="6" t="s">
        <v>40</v>
      </c>
      <c r="F1930" s="24" t="str">
        <f>+Tabela1[[#This Row],[WK]]&amp;Tabela1[[#This Row],[PK]]&amp;Tabela1[[#This Row],[GK]]</f>
        <v>260705</v>
      </c>
      <c r="G1930" s="6" t="s">
        <v>1834</v>
      </c>
      <c r="H1930" s="7">
        <v>264203305.98999965</v>
      </c>
      <c r="I1930" s="8">
        <v>1.371</v>
      </c>
      <c r="J1930" s="7">
        <v>362222732.50000006</v>
      </c>
      <c r="K1930" s="8">
        <v>7.0000000000000007E-2</v>
      </c>
      <c r="L1930" s="7">
        <v>25355591.275000006</v>
      </c>
      <c r="M1930" s="7">
        <v>16750074.275000006</v>
      </c>
      <c r="N1930" s="9">
        <v>1.9464343949352498</v>
      </c>
      <c r="O1930" s="7">
        <v>3628660</v>
      </c>
      <c r="P1930" s="8">
        <v>1.2949999999999999</v>
      </c>
      <c r="Q1930" s="7">
        <v>4699115</v>
      </c>
      <c r="R1930" s="8">
        <v>1.6E-2</v>
      </c>
      <c r="S1930" s="7">
        <v>75185.84</v>
      </c>
      <c r="T1930" s="7">
        <v>-34958.160000000003</v>
      </c>
      <c r="U1930" s="9">
        <v>-0.31738596746077863</v>
      </c>
      <c r="V1930" s="7">
        <v>16715116.115000006</v>
      </c>
      <c r="W1930" s="9">
        <v>1.9178254081933666</v>
      </c>
      <c r="X1930" s="7">
        <v>22401564.200015359</v>
      </c>
      <c r="Y1930" s="7">
        <v>3921344</v>
      </c>
      <c r="Z1930" s="7">
        <v>362458.35500000004</v>
      </c>
      <c r="AA1930" s="7">
        <v>1504919.8450153586</v>
      </c>
      <c r="AB1930" s="7">
        <v>12464998</v>
      </c>
      <c r="AC1930" s="7">
        <v>4147844</v>
      </c>
      <c r="AD1930" s="7">
        <v>5686448.0850153528</v>
      </c>
      <c r="AE1930" s="7">
        <v>0</v>
      </c>
      <c r="AF1930" s="7">
        <v>25355591.275000006</v>
      </c>
      <c r="AG1930" s="7">
        <v>75185.84</v>
      </c>
      <c r="AH1930" s="7">
        <v>5686448.0850153528</v>
      </c>
      <c r="AI1930" s="7">
        <v>7185048</v>
      </c>
      <c r="AJ1930" s="7">
        <v>162585</v>
      </c>
      <c r="AK1930" s="7">
        <v>8515003</v>
      </c>
      <c r="AL1930" s="7">
        <v>0</v>
      </c>
      <c r="AM1930" s="7">
        <v>560720</v>
      </c>
      <c r="AN1930" s="7">
        <v>0</v>
      </c>
      <c r="AO1930" s="7">
        <v>0</v>
      </c>
      <c r="AP1930" s="7">
        <v>9742734</v>
      </c>
      <c r="AQ1930" s="7">
        <v>612656</v>
      </c>
      <c r="AR1930" s="7">
        <v>8605517</v>
      </c>
      <c r="AS1930" s="7">
        <v>110144</v>
      </c>
      <c r="AT1930" s="7">
        <v>9227838</v>
      </c>
      <c r="AU1930" s="7">
        <v>34151</v>
      </c>
      <c r="AV1930" s="7">
        <v>969222</v>
      </c>
      <c r="AW1930" s="7">
        <v>0</v>
      </c>
      <c r="AX1930" s="7">
        <v>0</v>
      </c>
      <c r="AY1930" s="7">
        <v>11110776</v>
      </c>
      <c r="AZ1930" s="7">
        <v>267623</v>
      </c>
      <c r="BA1930" s="7">
        <v>362458.35500000004</v>
      </c>
      <c r="BB1930" s="7">
        <v>0</v>
      </c>
      <c r="BC1930" s="7">
        <v>0</v>
      </c>
      <c r="BD1930" s="7">
        <v>0</v>
      </c>
      <c r="BE1930" s="7">
        <v>694.19</v>
      </c>
      <c r="BF1930" s="7">
        <v>10650.92</v>
      </c>
      <c r="BG1930" s="7">
        <v>819840.84501535865</v>
      </c>
      <c r="BH1930" s="7">
        <v>9143</v>
      </c>
      <c r="BI1930" s="7">
        <v>685079</v>
      </c>
      <c r="BJ1930" s="7">
        <v>9428721.3608333357</v>
      </c>
      <c r="BK1930" s="7">
        <v>5890112.4633333357</v>
      </c>
      <c r="BL1930" s="7">
        <v>3705218.7333333329</v>
      </c>
      <c r="BM1930" s="7">
        <v>6743998.1233333321</v>
      </c>
      <c r="BN1930" s="130">
        <v>0.872</v>
      </c>
      <c r="BO1930" s="131">
        <v>3.359627E-4</v>
      </c>
      <c r="BP1930" s="161">
        <v>8513.408752966674</v>
      </c>
      <c r="BQ1930" s="162">
        <v>12464998</v>
      </c>
      <c r="BR1930" s="161">
        <v>483863</v>
      </c>
      <c r="BS1930" s="163">
        <v>0</v>
      </c>
      <c r="BT1930" s="163">
        <v>2191908.66</v>
      </c>
      <c r="BU1930" s="161">
        <v>25355591.280000001</v>
      </c>
      <c r="BV1930" s="161">
        <v>75185.84</v>
      </c>
      <c r="BW1930" s="165">
        <v>7878356.75</v>
      </c>
      <c r="BX1930" s="161">
        <v>483863</v>
      </c>
    </row>
    <row r="1931" spans="1:76" ht="14.45" x14ac:dyDescent="0.3">
      <c r="A1931" s="164" t="s">
        <v>31</v>
      </c>
      <c r="B1931" s="6" t="s">
        <v>206</v>
      </c>
      <c r="C1931" s="6" t="s">
        <v>51</v>
      </c>
      <c r="D1931" s="6" t="s">
        <v>44</v>
      </c>
      <c r="E1931" s="6" t="s">
        <v>36</v>
      </c>
      <c r="F1931" s="24" t="str">
        <f>+Tabela1[[#This Row],[WK]]&amp;Tabela1[[#This Row],[PK]]&amp;Tabela1[[#This Row],[GK]]</f>
        <v>260706</v>
      </c>
      <c r="G1931" s="6" t="s">
        <v>1835</v>
      </c>
      <c r="H1931" s="7">
        <v>129793781.73959902</v>
      </c>
      <c r="I1931" s="8">
        <v>1.371</v>
      </c>
      <c r="J1931" s="7">
        <v>177947274.77000001</v>
      </c>
      <c r="K1931" s="8">
        <v>7.0000000000000007E-2</v>
      </c>
      <c r="L1931" s="7">
        <v>12456309.233900001</v>
      </c>
      <c r="M1931" s="7">
        <v>9037472.2339000013</v>
      </c>
      <c r="N1931" s="9">
        <v>2.6434346632787702</v>
      </c>
      <c r="O1931" s="7">
        <v>1850487</v>
      </c>
      <c r="P1931" s="8">
        <v>1.2949999999999999</v>
      </c>
      <c r="Q1931" s="7">
        <v>2396381</v>
      </c>
      <c r="R1931" s="8">
        <v>1.6E-2</v>
      </c>
      <c r="S1931" s="7">
        <v>38342.095999999998</v>
      </c>
      <c r="T1931" s="7">
        <v>12072.095999999998</v>
      </c>
      <c r="U1931" s="9">
        <v>0.45953924628854198</v>
      </c>
      <c r="V1931" s="7">
        <v>9049544.3299000021</v>
      </c>
      <c r="W1931" s="9">
        <v>2.6267817893319432</v>
      </c>
      <c r="X1931" s="7">
        <v>22824521.432263389</v>
      </c>
      <c r="Y1931" s="7">
        <v>7848947</v>
      </c>
      <c r="Z1931" s="7">
        <v>414516.65500000003</v>
      </c>
      <c r="AA1931" s="7">
        <v>862501.77726338874</v>
      </c>
      <c r="AB1931" s="7">
        <v>11803051</v>
      </c>
      <c r="AC1931" s="7">
        <v>1895505</v>
      </c>
      <c r="AD1931" s="7">
        <v>13774977.102363387</v>
      </c>
      <c r="AE1931" s="7">
        <v>0</v>
      </c>
      <c r="AF1931" s="7">
        <v>12456309.233900001</v>
      </c>
      <c r="AG1931" s="7">
        <v>38342.095999999998</v>
      </c>
      <c r="AH1931" s="7">
        <v>13774977.102363387</v>
      </c>
      <c r="AI1931" s="7">
        <v>2854507</v>
      </c>
      <c r="AJ1931" s="7">
        <v>15799</v>
      </c>
      <c r="AK1931" s="7">
        <v>9435037</v>
      </c>
      <c r="AL1931" s="7">
        <v>0</v>
      </c>
      <c r="AM1931" s="7">
        <v>401246</v>
      </c>
      <c r="AN1931" s="7">
        <v>0</v>
      </c>
      <c r="AO1931" s="7">
        <v>0</v>
      </c>
      <c r="AP1931" s="7">
        <v>9720081</v>
      </c>
      <c r="AQ1931" s="7">
        <v>564916</v>
      </c>
      <c r="AR1931" s="7">
        <v>3418837</v>
      </c>
      <c r="AS1931" s="7">
        <v>26270</v>
      </c>
      <c r="AT1931" s="7">
        <v>10529799</v>
      </c>
      <c r="AU1931" s="7">
        <v>0</v>
      </c>
      <c r="AV1931" s="7">
        <v>439295</v>
      </c>
      <c r="AW1931" s="7">
        <v>0</v>
      </c>
      <c r="AX1931" s="7">
        <v>0</v>
      </c>
      <c r="AY1931" s="7">
        <v>11036139</v>
      </c>
      <c r="AZ1931" s="7">
        <v>230318</v>
      </c>
      <c r="BA1931" s="7">
        <v>414516.65500000003</v>
      </c>
      <c r="BB1931" s="7">
        <v>63</v>
      </c>
      <c r="BC1931" s="7">
        <v>29.07</v>
      </c>
      <c r="BD1931" s="7">
        <v>0</v>
      </c>
      <c r="BE1931" s="7">
        <v>1518.93</v>
      </c>
      <c r="BF1931" s="7">
        <v>9542.41</v>
      </c>
      <c r="BG1931" s="7">
        <v>566257.77726338874</v>
      </c>
      <c r="BH1931" s="7">
        <v>6315</v>
      </c>
      <c r="BI1931" s="7">
        <v>296244</v>
      </c>
      <c r="BJ1931" s="7">
        <v>4077311.5</v>
      </c>
      <c r="BK1931" s="7">
        <v>2095026.4266666668</v>
      </c>
      <c r="BL1931" s="7">
        <v>2549977.7833333337</v>
      </c>
      <c r="BM1931" s="7">
        <v>2829184.7266666666</v>
      </c>
      <c r="BN1931" s="130">
        <v>0.65</v>
      </c>
      <c r="BO1931" s="131">
        <v>2.2215289999999999E-4</v>
      </c>
      <c r="BP1931" s="161">
        <v>5629.9155074560431</v>
      </c>
      <c r="BQ1931" s="162">
        <v>11803051</v>
      </c>
      <c r="BR1931" s="161">
        <v>328875</v>
      </c>
      <c r="BS1931" s="163">
        <v>0</v>
      </c>
      <c r="BT1931" s="163">
        <v>1739904.5677366108</v>
      </c>
      <c r="BU1931" s="161">
        <v>12456309.23</v>
      </c>
      <c r="BV1931" s="161">
        <v>38342.1</v>
      </c>
      <c r="BW1931" s="165">
        <v>15514881.66773661</v>
      </c>
      <c r="BX1931" s="161">
        <v>328875</v>
      </c>
    </row>
    <row r="1932" spans="1:76" ht="14.45" x14ac:dyDescent="0.3">
      <c r="A1932" s="164" t="s">
        <v>31</v>
      </c>
      <c r="B1932" s="6" t="s">
        <v>206</v>
      </c>
      <c r="C1932" s="6" t="s">
        <v>75</v>
      </c>
      <c r="D1932" s="6" t="s">
        <v>33</v>
      </c>
      <c r="E1932" s="6" t="s">
        <v>40</v>
      </c>
      <c r="F1932" s="24" t="str">
        <f>+Tabela1[[#This Row],[WK]]&amp;Tabela1[[#This Row],[PK]]&amp;Tabela1[[#This Row],[GK]]</f>
        <v>260801</v>
      </c>
      <c r="G1932" s="6" t="s">
        <v>1836</v>
      </c>
      <c r="H1932" s="7">
        <v>90342966.360399947</v>
      </c>
      <c r="I1932" s="8">
        <v>1.371</v>
      </c>
      <c r="J1932" s="7">
        <v>123860206.88000001</v>
      </c>
      <c r="K1932" s="8">
        <v>7.0000000000000007E-2</v>
      </c>
      <c r="L1932" s="7">
        <v>8670214.4816000015</v>
      </c>
      <c r="M1932" s="7">
        <v>6116433.4816000015</v>
      </c>
      <c r="N1932" s="9">
        <v>2.3950501165135152</v>
      </c>
      <c r="O1932" s="7">
        <v>193710</v>
      </c>
      <c r="P1932" s="8">
        <v>1.2949999999999999</v>
      </c>
      <c r="Q1932" s="7">
        <v>250854</v>
      </c>
      <c r="R1932" s="8">
        <v>1.6E-2</v>
      </c>
      <c r="S1932" s="7">
        <v>4013.6640000000002</v>
      </c>
      <c r="T1932" s="7">
        <v>-14698.335999999999</v>
      </c>
      <c r="U1932" s="9">
        <v>-0.78550320649850358</v>
      </c>
      <c r="V1932" s="7">
        <v>6101735.1456000023</v>
      </c>
      <c r="W1932" s="9">
        <v>2.3719151599635069</v>
      </c>
      <c r="X1932" s="7">
        <v>14039618.970413167</v>
      </c>
      <c r="Y1932" s="7">
        <v>5752976</v>
      </c>
      <c r="Z1932" s="7">
        <v>327517.48</v>
      </c>
      <c r="AA1932" s="7">
        <v>924218.49041316623</v>
      </c>
      <c r="AB1932" s="7">
        <v>6622025</v>
      </c>
      <c r="AC1932" s="7">
        <v>412882</v>
      </c>
      <c r="AD1932" s="7">
        <v>7937883.8248131657</v>
      </c>
      <c r="AE1932" s="7">
        <v>0</v>
      </c>
      <c r="AF1932" s="7">
        <v>8670214.4816000015</v>
      </c>
      <c r="AG1932" s="7">
        <v>4013.6640000000002</v>
      </c>
      <c r="AH1932" s="7">
        <v>7937883.8248131657</v>
      </c>
      <c r="AI1932" s="7">
        <v>2132242</v>
      </c>
      <c r="AJ1932" s="7">
        <v>9138</v>
      </c>
      <c r="AK1932" s="7">
        <v>5650798</v>
      </c>
      <c r="AL1932" s="7">
        <v>0</v>
      </c>
      <c r="AM1932" s="7">
        <v>1268469</v>
      </c>
      <c r="AN1932" s="7">
        <v>0</v>
      </c>
      <c r="AO1932" s="7">
        <v>0</v>
      </c>
      <c r="AP1932" s="7">
        <v>5198282</v>
      </c>
      <c r="AQ1932" s="7">
        <v>334176</v>
      </c>
      <c r="AR1932" s="7">
        <v>2553781</v>
      </c>
      <c r="AS1932" s="7">
        <v>18712</v>
      </c>
      <c r="AT1932" s="7">
        <v>6291913</v>
      </c>
      <c r="AU1932" s="7">
        <v>0</v>
      </c>
      <c r="AV1932" s="7">
        <v>1259876</v>
      </c>
      <c r="AW1932" s="7">
        <v>0</v>
      </c>
      <c r="AX1932" s="7">
        <v>0</v>
      </c>
      <c r="AY1932" s="7">
        <v>5926983</v>
      </c>
      <c r="AZ1932" s="7">
        <v>152464</v>
      </c>
      <c r="BA1932" s="7">
        <v>327517.48</v>
      </c>
      <c r="BB1932" s="7">
        <v>0</v>
      </c>
      <c r="BC1932" s="7">
        <v>0</v>
      </c>
      <c r="BD1932" s="7">
        <v>0.4</v>
      </c>
      <c r="BE1932" s="7">
        <v>1.32</v>
      </c>
      <c r="BF1932" s="7">
        <v>10561.9</v>
      </c>
      <c r="BG1932" s="7">
        <v>410413.49041316623</v>
      </c>
      <c r="BH1932" s="7">
        <v>4577</v>
      </c>
      <c r="BI1932" s="7">
        <v>513805</v>
      </c>
      <c r="BJ1932" s="7">
        <v>7071465.9458333347</v>
      </c>
      <c r="BK1932" s="7">
        <v>2410891.2833333351</v>
      </c>
      <c r="BL1932" s="7">
        <v>6559620.9033333333</v>
      </c>
      <c r="BM1932" s="7">
        <v>5523056.8433333328</v>
      </c>
      <c r="BN1932" s="130">
        <v>0.67100000000000004</v>
      </c>
      <c r="BO1932" s="131">
        <v>1.7456669999999999E-4</v>
      </c>
      <c r="BP1932" s="161">
        <v>4423.2906448308449</v>
      </c>
      <c r="BQ1932" s="162">
        <v>6622025</v>
      </c>
      <c r="BR1932" s="161">
        <v>243907</v>
      </c>
      <c r="BS1932" s="163">
        <v>0</v>
      </c>
      <c r="BT1932" s="163">
        <v>1335523.6400000006</v>
      </c>
      <c r="BU1932" s="161">
        <v>8670214.4800000004</v>
      </c>
      <c r="BV1932" s="161">
        <v>4013.66</v>
      </c>
      <c r="BW1932" s="165">
        <v>9273407.4600000009</v>
      </c>
      <c r="BX1932" s="161">
        <v>243907</v>
      </c>
    </row>
    <row r="1933" spans="1:76" ht="14.45" x14ac:dyDescent="0.3">
      <c r="A1933" s="164" t="s">
        <v>31</v>
      </c>
      <c r="B1933" s="6" t="s">
        <v>206</v>
      </c>
      <c r="C1933" s="6" t="s">
        <v>75</v>
      </c>
      <c r="D1933" s="6" t="s">
        <v>32</v>
      </c>
      <c r="E1933" s="6" t="s">
        <v>36</v>
      </c>
      <c r="F1933" s="24" t="str">
        <f>+Tabela1[[#This Row],[WK]]&amp;Tabela1[[#This Row],[PK]]&amp;Tabela1[[#This Row],[GK]]</f>
        <v>260802</v>
      </c>
      <c r="G1933" s="6" t="s">
        <v>1837</v>
      </c>
      <c r="H1933" s="7">
        <v>114471559.90119919</v>
      </c>
      <c r="I1933" s="8">
        <v>1.371</v>
      </c>
      <c r="J1933" s="7">
        <v>156940508.62</v>
      </c>
      <c r="K1933" s="8">
        <v>7.0000000000000007E-2</v>
      </c>
      <c r="L1933" s="7">
        <v>10985835.603400001</v>
      </c>
      <c r="M1933" s="7">
        <v>7367744.6034000013</v>
      </c>
      <c r="N1933" s="9">
        <v>2.0363624362681869</v>
      </c>
      <c r="O1933" s="7">
        <v>6676164</v>
      </c>
      <c r="P1933" s="8">
        <v>1.2949999999999999</v>
      </c>
      <c r="Q1933" s="7">
        <v>8645632</v>
      </c>
      <c r="R1933" s="8">
        <v>1.6E-2</v>
      </c>
      <c r="S1933" s="7">
        <v>138330.11199999999</v>
      </c>
      <c r="T1933" s="7">
        <v>-720839.88800000004</v>
      </c>
      <c r="U1933" s="9">
        <v>-0.83899564463377452</v>
      </c>
      <c r="V1933" s="7">
        <v>6646904.715400001</v>
      </c>
      <c r="W1933" s="9">
        <v>1.4845917437915728</v>
      </c>
      <c r="X1933" s="7">
        <v>11425225.892061014</v>
      </c>
      <c r="Y1933" s="7">
        <v>3774137</v>
      </c>
      <c r="Z1933" s="7">
        <v>348709.85499999998</v>
      </c>
      <c r="AA1933" s="7">
        <v>762825.03706101503</v>
      </c>
      <c r="AB1933" s="7">
        <v>6535121</v>
      </c>
      <c r="AC1933" s="7">
        <v>4433</v>
      </c>
      <c r="AD1933" s="7">
        <v>4778321.1766610127</v>
      </c>
      <c r="AE1933" s="7">
        <v>0</v>
      </c>
      <c r="AF1933" s="7">
        <v>10985835.603400001</v>
      </c>
      <c r="AG1933" s="7">
        <v>138330.11199999999</v>
      </c>
      <c r="AH1933" s="7">
        <v>4778321.1766610127</v>
      </c>
      <c r="AI1933" s="7">
        <v>3020871</v>
      </c>
      <c r="AJ1933" s="7">
        <v>315971</v>
      </c>
      <c r="AK1933" s="7">
        <v>4422637</v>
      </c>
      <c r="AL1933" s="7">
        <v>0</v>
      </c>
      <c r="AM1933" s="7">
        <v>384547</v>
      </c>
      <c r="AN1933" s="7">
        <v>0</v>
      </c>
      <c r="AO1933" s="7">
        <v>0</v>
      </c>
      <c r="AP1933" s="7">
        <v>4862187</v>
      </c>
      <c r="AQ1933" s="7">
        <v>397828</v>
      </c>
      <c r="AR1933" s="7">
        <v>3618091</v>
      </c>
      <c r="AS1933" s="7">
        <v>859170</v>
      </c>
      <c r="AT1933" s="7">
        <v>4384783</v>
      </c>
      <c r="AU1933" s="7">
        <v>0</v>
      </c>
      <c r="AV1933" s="7">
        <v>880017</v>
      </c>
      <c r="AW1933" s="7">
        <v>0</v>
      </c>
      <c r="AX1933" s="7">
        <v>0</v>
      </c>
      <c r="AY1933" s="7">
        <v>5595532</v>
      </c>
      <c r="AZ1933" s="7">
        <v>171928</v>
      </c>
      <c r="BA1933" s="7">
        <v>348709.85499999998</v>
      </c>
      <c r="BB1933" s="7">
        <v>0</v>
      </c>
      <c r="BC1933" s="7">
        <v>0</v>
      </c>
      <c r="BD1933" s="7">
        <v>0</v>
      </c>
      <c r="BE1933" s="7">
        <v>2478.61</v>
      </c>
      <c r="BF1933" s="7">
        <v>7530.79</v>
      </c>
      <c r="BG1933" s="7">
        <v>384051.03706101503</v>
      </c>
      <c r="BH1933" s="7">
        <v>4283</v>
      </c>
      <c r="BI1933" s="7">
        <v>378774</v>
      </c>
      <c r="BJ1933" s="7">
        <v>5213005.4408333339</v>
      </c>
      <c r="BK1933" s="7">
        <v>3526861.7300000004</v>
      </c>
      <c r="BL1933" s="7">
        <v>1468308.4566666668</v>
      </c>
      <c r="BM1933" s="7">
        <v>3807957.9299999997</v>
      </c>
      <c r="BN1933" s="130">
        <v>0.77</v>
      </c>
      <c r="BO1933" s="131">
        <v>1.7385480000000001E-4</v>
      </c>
      <c r="BP1933" s="161">
        <v>4405.2813185230061</v>
      </c>
      <c r="BQ1933" s="162">
        <v>6535121</v>
      </c>
      <c r="BR1933" s="161">
        <v>235516</v>
      </c>
      <c r="BS1933" s="163">
        <v>0</v>
      </c>
      <c r="BT1933" s="163">
        <v>1342549.629999999</v>
      </c>
      <c r="BU1933" s="161">
        <v>10985835.6</v>
      </c>
      <c r="BV1933" s="161">
        <v>138330.10999999999</v>
      </c>
      <c r="BW1933" s="165">
        <v>6120870.8099999987</v>
      </c>
      <c r="BX1933" s="161">
        <v>235516</v>
      </c>
    </row>
    <row r="1934" spans="1:76" ht="14.45" x14ac:dyDescent="0.3">
      <c r="A1934" s="164" t="s">
        <v>31</v>
      </c>
      <c r="B1934" s="6" t="s">
        <v>206</v>
      </c>
      <c r="C1934" s="6" t="s">
        <v>75</v>
      </c>
      <c r="D1934" s="6" t="s">
        <v>37</v>
      </c>
      <c r="E1934" s="6" t="s">
        <v>36</v>
      </c>
      <c r="F1934" s="24" t="str">
        <f>+Tabela1[[#This Row],[WK]]&amp;Tabela1[[#This Row],[PK]]&amp;Tabela1[[#This Row],[GK]]</f>
        <v>260803</v>
      </c>
      <c r="G1934" s="6" t="s">
        <v>1838</v>
      </c>
      <c r="H1934" s="7">
        <v>95365656.564999759</v>
      </c>
      <c r="I1934" s="8">
        <v>1.371</v>
      </c>
      <c r="J1934" s="7">
        <v>130746315.14</v>
      </c>
      <c r="K1934" s="8">
        <v>7.0000000000000007E-2</v>
      </c>
      <c r="L1934" s="7">
        <v>9152242.0598000009</v>
      </c>
      <c r="M1934" s="7">
        <v>6290865.0598000009</v>
      </c>
      <c r="N1934" s="9">
        <v>2.1985446377041544</v>
      </c>
      <c r="O1934" s="7">
        <v>6950697</v>
      </c>
      <c r="P1934" s="8">
        <v>1.2949999999999999</v>
      </c>
      <c r="Q1934" s="7">
        <v>9001153</v>
      </c>
      <c r="R1934" s="8">
        <v>1.6E-2</v>
      </c>
      <c r="S1934" s="7">
        <v>144018.448</v>
      </c>
      <c r="T1934" s="7">
        <v>29484.448000000004</v>
      </c>
      <c r="U1934" s="9">
        <v>0.2574296540765188</v>
      </c>
      <c r="V1934" s="7">
        <v>6320349.5078000017</v>
      </c>
      <c r="W1934" s="9">
        <v>2.1238368713983724</v>
      </c>
      <c r="X1934" s="7">
        <v>14546158.130186485</v>
      </c>
      <c r="Y1934" s="7">
        <v>6057660</v>
      </c>
      <c r="Z1934" s="7">
        <v>392175.57500000001</v>
      </c>
      <c r="AA1934" s="7">
        <v>539673.55518648471</v>
      </c>
      <c r="AB1934" s="7">
        <v>7461428</v>
      </c>
      <c r="AC1934" s="7">
        <v>95221</v>
      </c>
      <c r="AD1934" s="7">
        <v>8225808.6223864844</v>
      </c>
      <c r="AE1934" s="7">
        <v>0</v>
      </c>
      <c r="AF1934" s="7">
        <v>9152242.0598000009</v>
      </c>
      <c r="AG1934" s="7">
        <v>144018.448</v>
      </c>
      <c r="AH1934" s="7">
        <v>8225808.6223864844</v>
      </c>
      <c r="AI1934" s="7">
        <v>2389064</v>
      </c>
      <c r="AJ1934" s="7">
        <v>81706</v>
      </c>
      <c r="AK1934" s="7">
        <v>5893531</v>
      </c>
      <c r="AL1934" s="7">
        <v>0</v>
      </c>
      <c r="AM1934" s="7">
        <v>288607</v>
      </c>
      <c r="AN1934" s="7">
        <v>0</v>
      </c>
      <c r="AO1934" s="7">
        <v>0</v>
      </c>
      <c r="AP1934" s="7">
        <v>6319959</v>
      </c>
      <c r="AQ1934" s="7">
        <v>222783</v>
      </c>
      <c r="AR1934" s="7">
        <v>2861377</v>
      </c>
      <c r="AS1934" s="7">
        <v>114534</v>
      </c>
      <c r="AT1934" s="7">
        <v>6718634</v>
      </c>
      <c r="AU1934" s="7">
        <v>0</v>
      </c>
      <c r="AV1934" s="7">
        <v>343313</v>
      </c>
      <c r="AW1934" s="7">
        <v>0</v>
      </c>
      <c r="AX1934" s="7">
        <v>0</v>
      </c>
      <c r="AY1934" s="7">
        <v>6971260</v>
      </c>
      <c r="AZ1934" s="7">
        <v>100562</v>
      </c>
      <c r="BA1934" s="7">
        <v>392175.57500000001</v>
      </c>
      <c r="BB1934" s="7">
        <v>0</v>
      </c>
      <c r="BC1934" s="7">
        <v>10.31</v>
      </c>
      <c r="BD1934" s="7">
        <v>0</v>
      </c>
      <c r="BE1934" s="7">
        <v>2723.63</v>
      </c>
      <c r="BF1934" s="7">
        <v>8462.2800000000007</v>
      </c>
      <c r="BG1934" s="7">
        <v>395528.55518648465</v>
      </c>
      <c r="BH1934" s="7">
        <v>4411</v>
      </c>
      <c r="BI1934" s="7">
        <v>144145</v>
      </c>
      <c r="BJ1934" s="7">
        <v>1983814.5266666668</v>
      </c>
      <c r="BK1934" s="7">
        <v>705819.99000000022</v>
      </c>
      <c r="BL1934" s="7">
        <v>1238097.4266666668</v>
      </c>
      <c r="BM1934" s="7">
        <v>2635783.2933333335</v>
      </c>
      <c r="BN1934" s="130">
        <v>0.64900000000000002</v>
      </c>
      <c r="BO1934" s="131">
        <v>1.7055799999999999E-4</v>
      </c>
      <c r="BP1934" s="161">
        <v>4322.2383138813066</v>
      </c>
      <c r="BQ1934" s="162">
        <v>7461428</v>
      </c>
      <c r="BR1934" s="161">
        <v>238903</v>
      </c>
      <c r="BS1934" s="163">
        <v>0</v>
      </c>
      <c r="BT1934" s="163">
        <v>1326513.869813513</v>
      </c>
      <c r="BU1934" s="161">
        <v>9152242.0600000005</v>
      </c>
      <c r="BV1934" s="161">
        <v>144018.45000000001</v>
      </c>
      <c r="BW1934" s="165">
        <v>9552322.4898135141</v>
      </c>
      <c r="BX1934" s="161">
        <v>238903</v>
      </c>
    </row>
    <row r="1935" spans="1:76" ht="14.45" x14ac:dyDescent="0.3">
      <c r="A1935" s="164" t="s">
        <v>31</v>
      </c>
      <c r="B1935" s="6" t="s">
        <v>206</v>
      </c>
      <c r="C1935" s="6" t="s">
        <v>75</v>
      </c>
      <c r="D1935" s="6" t="s">
        <v>39</v>
      </c>
      <c r="E1935" s="6" t="s">
        <v>40</v>
      </c>
      <c r="F1935" s="24" t="str">
        <f>+Tabela1[[#This Row],[WK]]&amp;Tabela1[[#This Row],[PK]]&amp;Tabela1[[#This Row],[GK]]</f>
        <v>260804</v>
      </c>
      <c r="G1935" s="6" t="s">
        <v>1839</v>
      </c>
      <c r="H1935" s="7">
        <v>633631842.30619979</v>
      </c>
      <c r="I1935" s="8">
        <v>1.371</v>
      </c>
      <c r="J1935" s="7">
        <v>868709255.80000007</v>
      </c>
      <c r="K1935" s="8">
        <v>7.0000000000000007E-2</v>
      </c>
      <c r="L1935" s="7">
        <v>60809647.906000011</v>
      </c>
      <c r="M1935" s="7">
        <v>37876116.906000011</v>
      </c>
      <c r="N1935" s="9">
        <v>1.651560629978873</v>
      </c>
      <c r="O1935" s="7">
        <v>92059131</v>
      </c>
      <c r="P1935" s="8">
        <v>1.2949999999999999</v>
      </c>
      <c r="Q1935" s="7">
        <v>119216575</v>
      </c>
      <c r="R1935" s="8">
        <v>1.6E-2</v>
      </c>
      <c r="S1935" s="7">
        <v>1907465.2</v>
      </c>
      <c r="T1935" s="7">
        <v>-2309260.7999999998</v>
      </c>
      <c r="U1935" s="9">
        <v>-0.54764307664287404</v>
      </c>
      <c r="V1935" s="7">
        <v>35566856.106000014</v>
      </c>
      <c r="W1935" s="9">
        <v>1.310000715867994</v>
      </c>
      <c r="X1935" s="7">
        <v>37324690.207296327</v>
      </c>
      <c r="Y1935" s="7">
        <v>1925567</v>
      </c>
      <c r="Z1935" s="7">
        <v>888100.71</v>
      </c>
      <c r="AA1935" s="7">
        <v>2618797.4972963231</v>
      </c>
      <c r="AB1935" s="7">
        <v>31315354</v>
      </c>
      <c r="AC1935" s="7">
        <v>576871</v>
      </c>
      <c r="AD1935" s="7">
        <v>1757834.1012963159</v>
      </c>
      <c r="AE1935" s="7">
        <v>0</v>
      </c>
      <c r="AF1935" s="7">
        <v>60809647.906000011</v>
      </c>
      <c r="AG1935" s="7">
        <v>1907465.2</v>
      </c>
      <c r="AH1935" s="7">
        <v>1757834.1012963159</v>
      </c>
      <c r="AI1935" s="7">
        <v>19148009</v>
      </c>
      <c r="AJ1935" s="7">
        <v>4126956</v>
      </c>
      <c r="AK1935" s="7">
        <v>4350529</v>
      </c>
      <c r="AL1935" s="7">
        <v>609581</v>
      </c>
      <c r="AM1935" s="7">
        <v>727862</v>
      </c>
      <c r="AN1935" s="7">
        <v>0</v>
      </c>
      <c r="AO1935" s="7">
        <v>0</v>
      </c>
      <c r="AP1935" s="7">
        <v>26954939</v>
      </c>
      <c r="AQ1935" s="7">
        <v>2144295</v>
      </c>
      <c r="AR1935" s="7">
        <v>22933531</v>
      </c>
      <c r="AS1935" s="7">
        <v>4216726</v>
      </c>
      <c r="AT1935" s="7">
        <v>4766596</v>
      </c>
      <c r="AU1935" s="7">
        <v>224146</v>
      </c>
      <c r="AV1935" s="7">
        <v>953365</v>
      </c>
      <c r="AW1935" s="7">
        <v>0</v>
      </c>
      <c r="AX1935" s="7">
        <v>0</v>
      </c>
      <c r="AY1935" s="7">
        <v>28877762</v>
      </c>
      <c r="AZ1935" s="7">
        <v>887212</v>
      </c>
      <c r="BA1935" s="7">
        <v>888100.71</v>
      </c>
      <c r="BB1935" s="7">
        <v>0</v>
      </c>
      <c r="BC1935" s="7">
        <v>121.26</v>
      </c>
      <c r="BD1935" s="7">
        <v>0</v>
      </c>
      <c r="BE1935" s="7">
        <v>12596.2</v>
      </c>
      <c r="BF1935" s="7">
        <v>8541.51</v>
      </c>
      <c r="BG1935" s="7">
        <v>1725225.4972963228</v>
      </c>
      <c r="BH1935" s="7">
        <v>19240</v>
      </c>
      <c r="BI1935" s="7">
        <v>893572</v>
      </c>
      <c r="BJ1935" s="7">
        <v>12298343.240833331</v>
      </c>
      <c r="BK1935" s="7">
        <v>7236986.7199999979</v>
      </c>
      <c r="BL1935" s="7">
        <v>6824188.3266666671</v>
      </c>
      <c r="BM1935" s="7">
        <v>6597049.4300000025</v>
      </c>
      <c r="BN1935" s="130">
        <v>0.97299999999999998</v>
      </c>
      <c r="BO1935" s="131">
        <v>7.9221629999999999E-4</v>
      </c>
      <c r="BP1935" s="161">
        <v>20076.396760727377</v>
      </c>
      <c r="BQ1935" s="162">
        <v>31315354</v>
      </c>
      <c r="BR1935" s="161">
        <v>977243</v>
      </c>
      <c r="BS1935" s="163">
        <v>0</v>
      </c>
      <c r="BT1935" s="163">
        <v>2861633.7927036732</v>
      </c>
      <c r="BU1935" s="161">
        <v>60809647.909999996</v>
      </c>
      <c r="BV1935" s="161">
        <v>1907465.2</v>
      </c>
      <c r="BW1935" s="165">
        <v>4619467.8927036729</v>
      </c>
      <c r="BX1935" s="161">
        <v>977243</v>
      </c>
    </row>
    <row r="1936" spans="1:76" ht="14.45" x14ac:dyDescent="0.3">
      <c r="A1936" s="164" t="s">
        <v>31</v>
      </c>
      <c r="B1936" s="6" t="s">
        <v>206</v>
      </c>
      <c r="C1936" s="6" t="s">
        <v>75</v>
      </c>
      <c r="D1936" s="6" t="s">
        <v>42</v>
      </c>
      <c r="E1936" s="6" t="s">
        <v>36</v>
      </c>
      <c r="F1936" s="24" t="str">
        <f>+Tabela1[[#This Row],[WK]]&amp;Tabela1[[#This Row],[PK]]&amp;Tabela1[[#This Row],[GK]]</f>
        <v>260805</v>
      </c>
      <c r="G1936" s="6" t="s">
        <v>1840</v>
      </c>
      <c r="H1936" s="7">
        <v>98914561.742999524</v>
      </c>
      <c r="I1936" s="8">
        <v>1.371</v>
      </c>
      <c r="J1936" s="7">
        <v>135611864.15000001</v>
      </c>
      <c r="K1936" s="8">
        <v>7.0000000000000007E-2</v>
      </c>
      <c r="L1936" s="7">
        <v>9492830.4905000012</v>
      </c>
      <c r="M1936" s="7">
        <v>6211774.4905000012</v>
      </c>
      <c r="N1936" s="9">
        <v>1.8932241603008304</v>
      </c>
      <c r="O1936" s="7">
        <v>0</v>
      </c>
      <c r="P1936" s="8">
        <v>1.2949999999999999</v>
      </c>
      <c r="Q1936" s="7">
        <v>0</v>
      </c>
      <c r="R1936" s="8">
        <v>1.6E-2</v>
      </c>
      <c r="S1936" s="7">
        <v>0</v>
      </c>
      <c r="T1936" s="7">
        <v>-7852</v>
      </c>
      <c r="U1936" s="9">
        <v>-1</v>
      </c>
      <c r="V1936" s="7">
        <v>6203922.4905000012</v>
      </c>
      <c r="W1936" s="9">
        <v>1.88631682324346</v>
      </c>
      <c r="X1936" s="7">
        <v>10627341.665312618</v>
      </c>
      <c r="Y1936" s="7">
        <v>1716475</v>
      </c>
      <c r="Z1936" s="7">
        <v>287016.44500000001</v>
      </c>
      <c r="AA1936" s="7">
        <v>555018.22031261842</v>
      </c>
      <c r="AB1936" s="7">
        <v>4129711</v>
      </c>
      <c r="AC1936" s="7">
        <v>3939121</v>
      </c>
      <c r="AD1936" s="7">
        <v>4423419.1748126168</v>
      </c>
      <c r="AE1936" s="7">
        <v>0</v>
      </c>
      <c r="AF1936" s="7">
        <v>9492830.4905000012</v>
      </c>
      <c r="AG1936" s="7">
        <v>0</v>
      </c>
      <c r="AH1936" s="7">
        <v>4423419.1748126168</v>
      </c>
      <c r="AI1936" s="7">
        <v>2739469</v>
      </c>
      <c r="AJ1936" s="7">
        <v>977</v>
      </c>
      <c r="AK1936" s="7">
        <v>5592986</v>
      </c>
      <c r="AL1936" s="7">
        <v>0</v>
      </c>
      <c r="AM1936" s="7">
        <v>314910</v>
      </c>
      <c r="AN1936" s="7">
        <v>0</v>
      </c>
      <c r="AO1936" s="7">
        <v>0</v>
      </c>
      <c r="AP1936" s="7">
        <v>3064796</v>
      </c>
      <c r="AQ1936" s="7">
        <v>234719</v>
      </c>
      <c r="AR1936" s="7">
        <v>3281056</v>
      </c>
      <c r="AS1936" s="7">
        <v>7852</v>
      </c>
      <c r="AT1936" s="7">
        <v>6307754</v>
      </c>
      <c r="AU1936" s="7">
        <v>0</v>
      </c>
      <c r="AV1936" s="7">
        <v>315655</v>
      </c>
      <c r="AW1936" s="7">
        <v>0</v>
      </c>
      <c r="AX1936" s="7">
        <v>0</v>
      </c>
      <c r="AY1936" s="7">
        <v>3535075</v>
      </c>
      <c r="AZ1936" s="7">
        <v>103805</v>
      </c>
      <c r="BA1936" s="7">
        <v>287016.44500000001</v>
      </c>
      <c r="BB1936" s="7">
        <v>0</v>
      </c>
      <c r="BC1936" s="7">
        <v>0</v>
      </c>
      <c r="BD1936" s="7">
        <v>0</v>
      </c>
      <c r="BE1936" s="7">
        <v>3475.89</v>
      </c>
      <c r="BF1936" s="7">
        <v>4044.76</v>
      </c>
      <c r="BG1936" s="7">
        <v>379119.22031261836</v>
      </c>
      <c r="BH1936" s="7">
        <v>4228</v>
      </c>
      <c r="BI1936" s="7">
        <v>175899</v>
      </c>
      <c r="BJ1936" s="7">
        <v>2420834.34</v>
      </c>
      <c r="BK1936" s="7">
        <v>1542114.7766666668</v>
      </c>
      <c r="BL1936" s="7">
        <v>1170505.5433333332</v>
      </c>
      <c r="BM1936" s="7">
        <v>1173867.166666667</v>
      </c>
      <c r="BN1936" s="130">
        <v>0.85</v>
      </c>
      <c r="BO1936" s="131">
        <v>1.2439459999999999E-4</v>
      </c>
      <c r="BP1936" s="161">
        <v>3171.0003601637941</v>
      </c>
      <c r="BQ1936" s="162">
        <v>4129711</v>
      </c>
      <c r="BR1936" s="161">
        <v>227268</v>
      </c>
      <c r="BS1936" s="163">
        <v>0</v>
      </c>
      <c r="BT1936" s="163">
        <v>1240061.834687382</v>
      </c>
      <c r="BU1936" s="161">
        <v>9492830.4900000002</v>
      </c>
      <c r="BV1936" s="161">
        <v>0</v>
      </c>
      <c r="BW1936" s="165">
        <v>5663481.0046873819</v>
      </c>
      <c r="BX1936" s="161">
        <v>227268</v>
      </c>
    </row>
    <row r="1937" spans="1:76" ht="14.45" x14ac:dyDescent="0.3">
      <c r="A1937" s="164" t="s">
        <v>31</v>
      </c>
      <c r="B1937" s="6" t="s">
        <v>206</v>
      </c>
      <c r="C1937" s="6" t="s">
        <v>77</v>
      </c>
      <c r="D1937" s="6" t="s">
        <v>33</v>
      </c>
      <c r="E1937" s="6" t="s">
        <v>34</v>
      </c>
      <c r="F1937" s="24" t="str">
        <f>+Tabela1[[#This Row],[WK]]&amp;Tabela1[[#This Row],[PK]]&amp;Tabela1[[#This Row],[GK]]</f>
        <v>260901</v>
      </c>
      <c r="G1937" s="6" t="s">
        <v>1841</v>
      </c>
      <c r="H1937" s="7">
        <v>816428868.96680963</v>
      </c>
      <c r="I1937" s="8">
        <v>1.371</v>
      </c>
      <c r="J1937" s="7">
        <v>1119323979.3600001</v>
      </c>
      <c r="K1937" s="8">
        <v>7.0000000000000007E-2</v>
      </c>
      <c r="L1937" s="7">
        <v>78352678.555200011</v>
      </c>
      <c r="M1937" s="7">
        <v>41871980.555200011</v>
      </c>
      <c r="N1937" s="9">
        <v>1.1477845230702552</v>
      </c>
      <c r="O1937" s="7">
        <v>248880771</v>
      </c>
      <c r="P1937" s="8">
        <v>1.2949999999999999</v>
      </c>
      <c r="Q1937" s="7">
        <v>322300598</v>
      </c>
      <c r="R1937" s="8">
        <v>1.6E-2</v>
      </c>
      <c r="S1937" s="7">
        <v>5156809.568</v>
      </c>
      <c r="T1937" s="7">
        <v>2315184.568</v>
      </c>
      <c r="U1937" s="9">
        <v>0.81473965354330713</v>
      </c>
      <c r="V1937" s="7">
        <v>44187165.123200014</v>
      </c>
      <c r="W1937" s="9">
        <v>1.1237170582012668</v>
      </c>
      <c r="X1937" s="7">
        <v>37386316.61283382</v>
      </c>
      <c r="Y1937" s="7">
        <v>0</v>
      </c>
      <c r="Z1937" s="7">
        <v>17800.665000000001</v>
      </c>
      <c r="AA1937" s="7">
        <v>2776239.9478338202</v>
      </c>
      <c r="AB1937" s="7">
        <v>34592276</v>
      </c>
      <c r="AC1937" s="7">
        <v>0</v>
      </c>
      <c r="AD1937" s="7">
        <v>0</v>
      </c>
      <c r="AE1937" s="7">
        <v>0</v>
      </c>
      <c r="AF1937" s="7">
        <v>78352678.555200011</v>
      </c>
      <c r="AG1937" s="7">
        <v>5156809.568</v>
      </c>
      <c r="AH1937" s="7">
        <v>0</v>
      </c>
      <c r="AI1937" s="7">
        <v>30459014</v>
      </c>
      <c r="AJ1937" s="7">
        <v>3260412</v>
      </c>
      <c r="AK1937" s="7">
        <v>0</v>
      </c>
      <c r="AL1937" s="7">
        <v>92172</v>
      </c>
      <c r="AM1937" s="7">
        <v>967073</v>
      </c>
      <c r="AN1937" s="7">
        <v>0</v>
      </c>
      <c r="AO1937" s="7">
        <v>0</v>
      </c>
      <c r="AP1937" s="7">
        <v>25969657</v>
      </c>
      <c r="AQ1937" s="7">
        <v>2028924</v>
      </c>
      <c r="AR1937" s="7">
        <v>36480698</v>
      </c>
      <c r="AS1937" s="7">
        <v>2841625</v>
      </c>
      <c r="AT1937" s="7">
        <v>0</v>
      </c>
      <c r="AU1937" s="7">
        <v>87007</v>
      </c>
      <c r="AV1937" s="7">
        <v>1031344</v>
      </c>
      <c r="AW1937" s="7">
        <v>0</v>
      </c>
      <c r="AX1937" s="7">
        <v>0</v>
      </c>
      <c r="AY1937" s="7">
        <v>30661751</v>
      </c>
      <c r="AZ1937" s="7">
        <v>845041</v>
      </c>
      <c r="BA1937" s="7">
        <v>17800.665000000001</v>
      </c>
      <c r="BB1937" s="7">
        <v>0</v>
      </c>
      <c r="BC1937" s="7">
        <v>0</v>
      </c>
      <c r="BD1937" s="7">
        <v>0</v>
      </c>
      <c r="BE1937" s="7">
        <v>382.81</v>
      </c>
      <c r="BF1937" s="7">
        <v>0</v>
      </c>
      <c r="BG1937" s="7">
        <v>1907521.9478338205</v>
      </c>
      <c r="BH1937" s="7">
        <v>21273</v>
      </c>
      <c r="BI1937" s="7">
        <v>868718</v>
      </c>
      <c r="BJ1937" s="7">
        <v>11956176.006666671</v>
      </c>
      <c r="BK1937" s="7">
        <v>2524360.2900000047</v>
      </c>
      <c r="BL1937" s="7">
        <v>17826878.513333332</v>
      </c>
      <c r="BM1937" s="7">
        <v>2073505.8400000008</v>
      </c>
      <c r="BN1937" s="130">
        <v>1.1439999999999999</v>
      </c>
      <c r="BO1937" s="131">
        <v>8.6256690000000003E-4</v>
      </c>
      <c r="BP1937" s="161">
        <v>21858.319547075203</v>
      </c>
      <c r="BQ1937" s="162">
        <v>34592276</v>
      </c>
      <c r="BR1937" s="161">
        <v>1209626</v>
      </c>
      <c r="BS1937" s="163">
        <v>1573545.0832000151</v>
      </c>
      <c r="BT1937" s="163">
        <v>0</v>
      </c>
      <c r="BU1937" s="161">
        <v>76779133.469999999</v>
      </c>
      <c r="BV1937" s="161">
        <v>5156809.57</v>
      </c>
      <c r="BW1937" s="165">
        <v>0</v>
      </c>
      <c r="BX1937" s="161">
        <v>1209626</v>
      </c>
    </row>
    <row r="1938" spans="1:76" ht="14.45" x14ac:dyDescent="0.3">
      <c r="A1938" s="164" t="s">
        <v>31</v>
      </c>
      <c r="B1938" s="6" t="s">
        <v>206</v>
      </c>
      <c r="C1938" s="6" t="s">
        <v>77</v>
      </c>
      <c r="D1938" s="6" t="s">
        <v>32</v>
      </c>
      <c r="E1938" s="6" t="s">
        <v>36</v>
      </c>
      <c r="F1938" s="24" t="str">
        <f>+Tabela1[[#This Row],[WK]]&amp;Tabela1[[#This Row],[PK]]&amp;Tabela1[[#This Row],[GK]]</f>
        <v>260902</v>
      </c>
      <c r="G1938" s="6" t="s">
        <v>1842</v>
      </c>
      <c r="H1938" s="7">
        <v>194909284.1595988</v>
      </c>
      <c r="I1938" s="8">
        <v>1.371</v>
      </c>
      <c r="J1938" s="7">
        <v>267220628.59</v>
      </c>
      <c r="K1938" s="8">
        <v>7.0000000000000007E-2</v>
      </c>
      <c r="L1938" s="7">
        <v>18705444.001300003</v>
      </c>
      <c r="M1938" s="7">
        <v>12736311.001300003</v>
      </c>
      <c r="N1938" s="9">
        <v>2.1336952956652171</v>
      </c>
      <c r="O1938" s="7">
        <v>6107814</v>
      </c>
      <c r="P1938" s="8">
        <v>1.2949999999999999</v>
      </c>
      <c r="Q1938" s="7">
        <v>7909619</v>
      </c>
      <c r="R1938" s="8">
        <v>1.6E-2</v>
      </c>
      <c r="S1938" s="7">
        <v>126553.90400000001</v>
      </c>
      <c r="T1938" s="7">
        <v>70919.90400000001</v>
      </c>
      <c r="U1938" s="9">
        <v>1.2747583132616747</v>
      </c>
      <c r="V1938" s="7">
        <v>12807230.905300003</v>
      </c>
      <c r="W1938" s="9">
        <v>2.125763686014746</v>
      </c>
      <c r="X1938" s="7">
        <v>33067554.011265516</v>
      </c>
      <c r="Y1938" s="7">
        <v>13090315</v>
      </c>
      <c r="Z1938" s="7">
        <v>51739.154999999999</v>
      </c>
      <c r="AA1938" s="7">
        <v>1175186.8562655186</v>
      </c>
      <c r="AB1938" s="7">
        <v>18750313</v>
      </c>
      <c r="AC1938" s="7">
        <v>0</v>
      </c>
      <c r="AD1938" s="7">
        <v>20260323.105965514</v>
      </c>
      <c r="AE1938" s="7">
        <v>0</v>
      </c>
      <c r="AF1938" s="7">
        <v>18705444.001300003</v>
      </c>
      <c r="AG1938" s="7">
        <v>126553.90400000001</v>
      </c>
      <c r="AH1938" s="7">
        <v>20260323.105965514</v>
      </c>
      <c r="AI1938" s="7">
        <v>4983838</v>
      </c>
      <c r="AJ1938" s="7">
        <v>115588</v>
      </c>
      <c r="AK1938" s="7">
        <v>9454062</v>
      </c>
      <c r="AL1938" s="7">
        <v>0</v>
      </c>
      <c r="AM1938" s="7">
        <v>884471</v>
      </c>
      <c r="AN1938" s="7">
        <v>0</v>
      </c>
      <c r="AO1938" s="7">
        <v>0</v>
      </c>
      <c r="AP1938" s="7">
        <v>14770533</v>
      </c>
      <c r="AQ1938" s="7">
        <v>811569</v>
      </c>
      <c r="AR1938" s="7">
        <v>5969133</v>
      </c>
      <c r="AS1938" s="7">
        <v>55634</v>
      </c>
      <c r="AT1938" s="7">
        <v>10604532</v>
      </c>
      <c r="AU1938" s="7">
        <v>126288</v>
      </c>
      <c r="AV1938" s="7">
        <v>835670</v>
      </c>
      <c r="AW1938" s="7">
        <v>0</v>
      </c>
      <c r="AX1938" s="7">
        <v>0</v>
      </c>
      <c r="AY1938" s="7">
        <v>16947435</v>
      </c>
      <c r="AZ1938" s="7">
        <v>358453</v>
      </c>
      <c r="BA1938" s="7">
        <v>51739.154999999999</v>
      </c>
      <c r="BB1938" s="7">
        <v>0</v>
      </c>
      <c r="BC1938" s="7">
        <v>159.75</v>
      </c>
      <c r="BD1938" s="7">
        <v>0</v>
      </c>
      <c r="BE1938" s="7">
        <v>47.67</v>
      </c>
      <c r="BF1938" s="7">
        <v>0</v>
      </c>
      <c r="BG1938" s="7">
        <v>731606.85626551858</v>
      </c>
      <c r="BH1938" s="7">
        <v>8159</v>
      </c>
      <c r="BI1938" s="7">
        <v>443580</v>
      </c>
      <c r="BJ1938" s="7">
        <v>6104921.0366666652</v>
      </c>
      <c r="BK1938" s="7">
        <v>2325072.4566666661</v>
      </c>
      <c r="BL1938" s="7">
        <v>5263749.1633333331</v>
      </c>
      <c r="BM1938" s="7">
        <v>4591895.9933333341</v>
      </c>
      <c r="BN1938" s="130">
        <v>0.623</v>
      </c>
      <c r="BO1938" s="131">
        <v>3.4022940000000003E-4</v>
      </c>
      <c r="BP1938" s="161">
        <v>8621.4647108137069</v>
      </c>
      <c r="BQ1938" s="162">
        <v>18750313</v>
      </c>
      <c r="BR1938" s="161">
        <v>409696</v>
      </c>
      <c r="BS1938" s="163">
        <v>0</v>
      </c>
      <c r="BT1938" s="163">
        <v>0</v>
      </c>
      <c r="BU1938" s="161">
        <v>18705444</v>
      </c>
      <c r="BV1938" s="161">
        <v>126553.9</v>
      </c>
      <c r="BW1938" s="165">
        <v>20260323.109999999</v>
      </c>
      <c r="BX1938" s="161">
        <v>409696</v>
      </c>
    </row>
    <row r="1939" spans="1:76" ht="14.45" x14ac:dyDescent="0.3">
      <c r="A1939" s="164" t="s">
        <v>31</v>
      </c>
      <c r="B1939" s="6" t="s">
        <v>206</v>
      </c>
      <c r="C1939" s="6" t="s">
        <v>77</v>
      </c>
      <c r="D1939" s="6" t="s">
        <v>37</v>
      </c>
      <c r="E1939" s="6" t="s">
        <v>40</v>
      </c>
      <c r="F1939" s="24" t="str">
        <f>+Tabela1[[#This Row],[WK]]&amp;Tabela1[[#This Row],[PK]]&amp;Tabela1[[#This Row],[GK]]</f>
        <v>260903</v>
      </c>
      <c r="G1939" s="6" t="s">
        <v>1843</v>
      </c>
      <c r="H1939" s="7">
        <v>150037546.58279911</v>
      </c>
      <c r="I1939" s="8">
        <v>1.371</v>
      </c>
      <c r="J1939" s="7">
        <v>205701476.35999998</v>
      </c>
      <c r="K1939" s="8">
        <v>7.0000000000000007E-2</v>
      </c>
      <c r="L1939" s="7">
        <v>14399103.3452</v>
      </c>
      <c r="M1939" s="7">
        <v>10320925.3452</v>
      </c>
      <c r="N1939" s="9">
        <v>2.5307687269167753</v>
      </c>
      <c r="O1939" s="7">
        <v>351983</v>
      </c>
      <c r="P1939" s="8">
        <v>1.2949999999999999</v>
      </c>
      <c r="Q1939" s="7">
        <v>455818</v>
      </c>
      <c r="R1939" s="8">
        <v>1.6E-2</v>
      </c>
      <c r="S1939" s="7">
        <v>7293.0879999999997</v>
      </c>
      <c r="T1939" s="7">
        <v>-35710.911999999997</v>
      </c>
      <c r="U1939" s="9">
        <v>-0.83040907822528132</v>
      </c>
      <c r="V1939" s="7">
        <v>10285214.4332</v>
      </c>
      <c r="W1939" s="9">
        <v>2.4956952721816217</v>
      </c>
      <c r="X1939" s="7">
        <v>35763531.468058795</v>
      </c>
      <c r="Y1939" s="7">
        <v>17466808</v>
      </c>
      <c r="Z1939" s="7">
        <v>137990.76500000001</v>
      </c>
      <c r="AA1939" s="7">
        <v>1292336.7030587923</v>
      </c>
      <c r="AB1939" s="7">
        <v>16866396</v>
      </c>
      <c r="AC1939" s="7">
        <v>0</v>
      </c>
      <c r="AD1939" s="7">
        <v>25478317.034858793</v>
      </c>
      <c r="AE1939" s="7">
        <v>0</v>
      </c>
      <c r="AF1939" s="7">
        <v>14399103.3452</v>
      </c>
      <c r="AG1939" s="7">
        <v>7293.0879999999997</v>
      </c>
      <c r="AH1939" s="7">
        <v>25478317.034858793</v>
      </c>
      <c r="AI1939" s="7">
        <v>3405014</v>
      </c>
      <c r="AJ1939" s="7">
        <v>13470</v>
      </c>
      <c r="AK1939" s="7">
        <v>10465247</v>
      </c>
      <c r="AL1939" s="7">
        <v>118539</v>
      </c>
      <c r="AM1939" s="7">
        <v>1041306</v>
      </c>
      <c r="AN1939" s="7">
        <v>0</v>
      </c>
      <c r="AO1939" s="7">
        <v>0</v>
      </c>
      <c r="AP1939" s="7">
        <v>13415336</v>
      </c>
      <c r="AQ1939" s="7">
        <v>875222</v>
      </c>
      <c r="AR1939" s="7">
        <v>4078178</v>
      </c>
      <c r="AS1939" s="7">
        <v>43004</v>
      </c>
      <c r="AT1939" s="7">
        <v>11727299</v>
      </c>
      <c r="AU1939" s="7">
        <v>488479</v>
      </c>
      <c r="AV1939" s="7">
        <v>1102963</v>
      </c>
      <c r="AW1939" s="7">
        <v>0</v>
      </c>
      <c r="AX1939" s="7">
        <v>0</v>
      </c>
      <c r="AY1939" s="7">
        <v>14816779</v>
      </c>
      <c r="AZ1939" s="7">
        <v>374673</v>
      </c>
      <c r="BA1939" s="7">
        <v>137990.76500000001</v>
      </c>
      <c r="BB1939" s="7">
        <v>0</v>
      </c>
      <c r="BC1939" s="7">
        <v>0</v>
      </c>
      <c r="BD1939" s="7">
        <v>0</v>
      </c>
      <c r="BE1939" s="7">
        <v>1135.67</v>
      </c>
      <c r="BF1939" s="7">
        <v>2747.81</v>
      </c>
      <c r="BG1939" s="7">
        <v>669376.70305879216</v>
      </c>
      <c r="BH1939" s="7">
        <v>7465</v>
      </c>
      <c r="BI1939" s="7">
        <v>622960</v>
      </c>
      <c r="BJ1939" s="7">
        <v>8573783.3083333336</v>
      </c>
      <c r="BK1939" s="7">
        <v>4031951.4533333331</v>
      </c>
      <c r="BL1939" s="7">
        <v>4535885.71</v>
      </c>
      <c r="BM1939" s="7">
        <v>9095556</v>
      </c>
      <c r="BN1939" s="130">
        <v>0.503</v>
      </c>
      <c r="BO1939" s="131">
        <v>3.346515E-4</v>
      </c>
      <c r="BP1939" s="161">
        <v>8480.3916547356348</v>
      </c>
      <c r="BQ1939" s="162">
        <v>16866396</v>
      </c>
      <c r="BR1939" s="161">
        <v>379287</v>
      </c>
      <c r="BS1939" s="163">
        <v>2912772.0280587948</v>
      </c>
      <c r="BT1939" s="163">
        <v>0</v>
      </c>
      <c r="BU1939" s="161">
        <v>14399103.35</v>
      </c>
      <c r="BV1939" s="161">
        <v>7293.09</v>
      </c>
      <c r="BW1939" s="165">
        <v>22565545.010000002</v>
      </c>
      <c r="BX1939" s="161">
        <v>379287</v>
      </c>
    </row>
    <row r="1940" spans="1:76" ht="14.45" x14ac:dyDescent="0.3">
      <c r="A1940" s="164" t="s">
        <v>31</v>
      </c>
      <c r="B1940" s="6" t="s">
        <v>206</v>
      </c>
      <c r="C1940" s="6" t="s">
        <v>77</v>
      </c>
      <c r="D1940" s="6" t="s">
        <v>39</v>
      </c>
      <c r="E1940" s="6" t="s">
        <v>40</v>
      </c>
      <c r="F1940" s="24" t="str">
        <f>+Tabela1[[#This Row],[WK]]&amp;Tabela1[[#This Row],[PK]]&amp;Tabela1[[#This Row],[GK]]</f>
        <v>260904</v>
      </c>
      <c r="G1940" s="6" t="s">
        <v>1844</v>
      </c>
      <c r="H1940" s="7">
        <v>149009225.99659914</v>
      </c>
      <c r="I1940" s="8">
        <v>1.371</v>
      </c>
      <c r="J1940" s="7">
        <v>204291648.85000002</v>
      </c>
      <c r="K1940" s="8">
        <v>7.0000000000000007E-2</v>
      </c>
      <c r="L1940" s="7">
        <v>14300415.419500003</v>
      </c>
      <c r="M1940" s="7">
        <v>9721185.4195000026</v>
      </c>
      <c r="N1940" s="9">
        <v>2.1228864720706326</v>
      </c>
      <c r="O1940" s="7">
        <v>0</v>
      </c>
      <c r="P1940" s="8">
        <v>1.2949999999999999</v>
      </c>
      <c r="Q1940" s="7">
        <v>0</v>
      </c>
      <c r="R1940" s="8">
        <v>1.6E-2</v>
      </c>
      <c r="S1940" s="7">
        <v>0</v>
      </c>
      <c r="T1940" s="7">
        <v>-19560</v>
      </c>
      <c r="U1940" s="9">
        <v>-1</v>
      </c>
      <c r="V1940" s="7">
        <v>9701625.4195000026</v>
      </c>
      <c r="W1940" s="9">
        <v>2.109603921792472</v>
      </c>
      <c r="X1940" s="7">
        <v>20593794.997423626</v>
      </c>
      <c r="Y1940" s="7">
        <v>9448900</v>
      </c>
      <c r="Z1940" s="7">
        <v>19529.07</v>
      </c>
      <c r="AA1940" s="7">
        <v>898702.92742362397</v>
      </c>
      <c r="AB1940" s="7">
        <v>10226663</v>
      </c>
      <c r="AC1940" s="7">
        <v>0</v>
      </c>
      <c r="AD1940" s="7">
        <v>10892169.577923624</v>
      </c>
      <c r="AE1940" s="7">
        <v>0</v>
      </c>
      <c r="AF1940" s="7">
        <v>14300415.419500003</v>
      </c>
      <c r="AG1940" s="7">
        <v>0</v>
      </c>
      <c r="AH1940" s="7">
        <v>10892169.577923624</v>
      </c>
      <c r="AI1940" s="7">
        <v>3823360</v>
      </c>
      <c r="AJ1940" s="7">
        <v>16327</v>
      </c>
      <c r="AK1940" s="7">
        <v>7681292</v>
      </c>
      <c r="AL1940" s="7">
        <v>0</v>
      </c>
      <c r="AM1940" s="7">
        <v>557773</v>
      </c>
      <c r="AN1940" s="7">
        <v>0</v>
      </c>
      <c r="AO1940" s="7">
        <v>0</v>
      </c>
      <c r="AP1940" s="7">
        <v>7607215</v>
      </c>
      <c r="AQ1940" s="7">
        <v>612656</v>
      </c>
      <c r="AR1940" s="7">
        <v>4579230</v>
      </c>
      <c r="AS1940" s="7">
        <v>19560</v>
      </c>
      <c r="AT1940" s="7">
        <v>8516229</v>
      </c>
      <c r="AU1940" s="7">
        <v>13859</v>
      </c>
      <c r="AV1940" s="7">
        <v>806997</v>
      </c>
      <c r="AW1940" s="7">
        <v>0</v>
      </c>
      <c r="AX1940" s="7">
        <v>0</v>
      </c>
      <c r="AY1940" s="7">
        <v>8908679</v>
      </c>
      <c r="AZ1940" s="7">
        <v>256270</v>
      </c>
      <c r="BA1940" s="7">
        <v>19529.07</v>
      </c>
      <c r="BB1940" s="7">
        <v>0</v>
      </c>
      <c r="BC1940" s="7">
        <v>0</v>
      </c>
      <c r="BD1940" s="7">
        <v>0</v>
      </c>
      <c r="BE1940" s="7">
        <v>419.98</v>
      </c>
      <c r="BF1940" s="7">
        <v>0</v>
      </c>
      <c r="BG1940" s="7">
        <v>557559.92742362397</v>
      </c>
      <c r="BH1940" s="7">
        <v>6218</v>
      </c>
      <c r="BI1940" s="7">
        <v>341143</v>
      </c>
      <c r="BJ1940" s="7">
        <v>4695177.9274999993</v>
      </c>
      <c r="BK1940" s="7">
        <v>342336.3033333323</v>
      </c>
      <c r="BL1940" s="7">
        <v>7598685.8900000006</v>
      </c>
      <c r="BM1940" s="7">
        <v>2213994.7166666673</v>
      </c>
      <c r="BN1940" s="130">
        <v>0.63</v>
      </c>
      <c r="BO1940" s="131">
        <v>2.5117930000000002E-4</v>
      </c>
      <c r="BP1940" s="161">
        <v>6365.2963316927935</v>
      </c>
      <c r="BQ1940" s="162">
        <v>10226663</v>
      </c>
      <c r="BR1940" s="161">
        <v>320586</v>
      </c>
      <c r="BS1940" s="163">
        <v>0</v>
      </c>
      <c r="BT1940" s="163">
        <v>228825.00257637352</v>
      </c>
      <c r="BU1940" s="161">
        <v>14300415.42</v>
      </c>
      <c r="BV1940" s="161">
        <v>0</v>
      </c>
      <c r="BW1940" s="165">
        <v>11120994.582576374</v>
      </c>
      <c r="BX1940" s="161">
        <v>320586</v>
      </c>
    </row>
    <row r="1941" spans="1:76" ht="14.45" x14ac:dyDescent="0.3">
      <c r="A1941" s="164" t="s">
        <v>31</v>
      </c>
      <c r="B1941" s="6" t="s">
        <v>206</v>
      </c>
      <c r="C1941" s="6" t="s">
        <v>77</v>
      </c>
      <c r="D1941" s="6" t="s">
        <v>42</v>
      </c>
      <c r="E1941" s="6" t="s">
        <v>36</v>
      </c>
      <c r="F1941" s="24" t="str">
        <f>+Tabela1[[#This Row],[WK]]&amp;Tabela1[[#This Row],[PK]]&amp;Tabela1[[#This Row],[GK]]</f>
        <v>260905</v>
      </c>
      <c r="G1941" s="6" t="s">
        <v>1845</v>
      </c>
      <c r="H1941" s="7">
        <v>193734319.34359929</v>
      </c>
      <c r="I1941" s="8">
        <v>1.371</v>
      </c>
      <c r="J1941" s="7">
        <v>265609751.81999999</v>
      </c>
      <c r="K1941" s="8">
        <v>7.0000000000000007E-2</v>
      </c>
      <c r="L1941" s="7">
        <v>18592682.6274</v>
      </c>
      <c r="M1941" s="7">
        <v>12587440.6274</v>
      </c>
      <c r="N1941" s="9">
        <v>2.0960754999382205</v>
      </c>
      <c r="O1941" s="7">
        <v>2685266</v>
      </c>
      <c r="P1941" s="8">
        <v>1.2949999999999999</v>
      </c>
      <c r="Q1941" s="7">
        <v>3477419</v>
      </c>
      <c r="R1941" s="8">
        <v>1.6E-2</v>
      </c>
      <c r="S1941" s="7">
        <v>55638.703999999998</v>
      </c>
      <c r="T1941" s="7">
        <v>-135055.296</v>
      </c>
      <c r="U1941" s="9">
        <v>-0.70823044248901379</v>
      </c>
      <c r="V1941" s="7">
        <v>12452385.3314</v>
      </c>
      <c r="W1941" s="9">
        <v>2.0097666166015915</v>
      </c>
      <c r="X1941" s="7">
        <v>24854438.459247325</v>
      </c>
      <c r="Y1941" s="7">
        <v>9581373</v>
      </c>
      <c r="Z1941" s="7">
        <v>84582.104999999996</v>
      </c>
      <c r="AA1941" s="7">
        <v>737145.35424732405</v>
      </c>
      <c r="AB1941" s="7">
        <v>14451338</v>
      </c>
      <c r="AC1941" s="7">
        <v>0</v>
      </c>
      <c r="AD1941" s="7">
        <v>12402053.127847325</v>
      </c>
      <c r="AE1941" s="7">
        <v>0</v>
      </c>
      <c r="AF1941" s="7">
        <v>18592682.6274</v>
      </c>
      <c r="AG1941" s="7">
        <v>55638.703999999998</v>
      </c>
      <c r="AH1941" s="7">
        <v>12402053.127847325</v>
      </c>
      <c r="AI1941" s="7">
        <v>5013987</v>
      </c>
      <c r="AJ1941" s="7">
        <v>40462</v>
      </c>
      <c r="AK1941" s="7">
        <v>7279603</v>
      </c>
      <c r="AL1941" s="7">
        <v>0</v>
      </c>
      <c r="AM1941" s="7">
        <v>269359</v>
      </c>
      <c r="AN1941" s="7">
        <v>0</v>
      </c>
      <c r="AO1941" s="7">
        <v>0</v>
      </c>
      <c r="AP1941" s="7">
        <v>11759929</v>
      </c>
      <c r="AQ1941" s="7">
        <v>552982</v>
      </c>
      <c r="AR1941" s="7">
        <v>6005242</v>
      </c>
      <c r="AS1941" s="7">
        <v>190694</v>
      </c>
      <c r="AT1941" s="7">
        <v>7826977</v>
      </c>
      <c r="AU1941" s="7">
        <v>115234</v>
      </c>
      <c r="AV1941" s="7">
        <v>291351</v>
      </c>
      <c r="AW1941" s="7">
        <v>0</v>
      </c>
      <c r="AX1941" s="7">
        <v>0</v>
      </c>
      <c r="AY1941" s="7">
        <v>13343769</v>
      </c>
      <c r="AZ1941" s="7">
        <v>251404</v>
      </c>
      <c r="BA1941" s="7">
        <v>84582.104999999996</v>
      </c>
      <c r="BB1941" s="7">
        <v>0</v>
      </c>
      <c r="BC1941" s="7">
        <v>0</v>
      </c>
      <c r="BD1941" s="7">
        <v>0</v>
      </c>
      <c r="BE1941" s="7">
        <v>1131.77</v>
      </c>
      <c r="BF1941" s="7">
        <v>1030.8</v>
      </c>
      <c r="BG1941" s="7">
        <v>640234.35424732405</v>
      </c>
      <c r="BH1941" s="7">
        <v>7140</v>
      </c>
      <c r="BI1941" s="7">
        <v>96911</v>
      </c>
      <c r="BJ1941" s="7">
        <v>1333697.4641666671</v>
      </c>
      <c r="BK1941" s="7">
        <v>649543.0466666671</v>
      </c>
      <c r="BL1941" s="7">
        <v>820786.75999999989</v>
      </c>
      <c r="BM1941" s="7">
        <v>1095044.1500000001</v>
      </c>
      <c r="BN1941" s="130">
        <v>0.69199999999999995</v>
      </c>
      <c r="BO1941" s="131">
        <v>3.1288190000000002E-4</v>
      </c>
      <c r="BP1941" s="161">
        <v>7929.1061660901269</v>
      </c>
      <c r="BQ1941" s="162">
        <v>14451338</v>
      </c>
      <c r="BR1941" s="161">
        <v>371067</v>
      </c>
      <c r="BS1941" s="163">
        <v>0</v>
      </c>
      <c r="BT1941" s="163">
        <v>0</v>
      </c>
      <c r="BU1941" s="161">
        <v>18592682.629999999</v>
      </c>
      <c r="BV1941" s="161">
        <v>55638.7</v>
      </c>
      <c r="BW1941" s="165">
        <v>12402053.130000001</v>
      </c>
      <c r="BX1941" s="161">
        <v>371067</v>
      </c>
    </row>
    <row r="1942" spans="1:76" ht="14.45" x14ac:dyDescent="0.3">
      <c r="A1942" s="164" t="s">
        <v>31</v>
      </c>
      <c r="B1942" s="6" t="s">
        <v>206</v>
      </c>
      <c r="C1942" s="6" t="s">
        <v>77</v>
      </c>
      <c r="D1942" s="6" t="s">
        <v>44</v>
      </c>
      <c r="E1942" s="6" t="s">
        <v>36</v>
      </c>
      <c r="F1942" s="24" t="str">
        <f>+Tabela1[[#This Row],[WK]]&amp;Tabela1[[#This Row],[PK]]&amp;Tabela1[[#This Row],[GK]]</f>
        <v>260906</v>
      </c>
      <c r="G1942" s="6" t="s">
        <v>1846</v>
      </c>
      <c r="H1942" s="7">
        <v>129578314.99319966</v>
      </c>
      <c r="I1942" s="8">
        <v>1.371</v>
      </c>
      <c r="J1942" s="7">
        <v>177651869.86000001</v>
      </c>
      <c r="K1942" s="8">
        <v>7.0000000000000007E-2</v>
      </c>
      <c r="L1942" s="7">
        <v>12435630.890200002</v>
      </c>
      <c r="M1942" s="7">
        <v>7577907.8902000021</v>
      </c>
      <c r="N1942" s="9">
        <v>1.559971182012643</v>
      </c>
      <c r="O1942" s="7">
        <v>5021683</v>
      </c>
      <c r="P1942" s="8">
        <v>1.2949999999999999</v>
      </c>
      <c r="Q1942" s="7">
        <v>6503079</v>
      </c>
      <c r="R1942" s="8">
        <v>1.6E-2</v>
      </c>
      <c r="S1942" s="7">
        <v>104049.264</v>
      </c>
      <c r="T1942" s="7">
        <v>21800.263999999996</v>
      </c>
      <c r="U1942" s="9">
        <v>0.26505202494863156</v>
      </c>
      <c r="V1942" s="7">
        <v>7599708.1542000026</v>
      </c>
      <c r="W1942" s="9">
        <v>1.5384111801038554</v>
      </c>
      <c r="X1942" s="7">
        <v>19789264.566134386</v>
      </c>
      <c r="Y1942" s="7">
        <v>6940585</v>
      </c>
      <c r="Z1942" s="7">
        <v>0</v>
      </c>
      <c r="AA1942" s="7">
        <v>756109.5661343867</v>
      </c>
      <c r="AB1942" s="7">
        <v>12092570</v>
      </c>
      <c r="AC1942" s="7">
        <v>0</v>
      </c>
      <c r="AD1942" s="7">
        <v>12189556.411934383</v>
      </c>
      <c r="AE1942" s="7">
        <v>0</v>
      </c>
      <c r="AF1942" s="7">
        <v>12435630.890200002</v>
      </c>
      <c r="AG1942" s="7">
        <v>104049.264</v>
      </c>
      <c r="AH1942" s="7">
        <v>12189556.411934383</v>
      </c>
      <c r="AI1942" s="7">
        <v>4055883</v>
      </c>
      <c r="AJ1942" s="7">
        <v>45592</v>
      </c>
      <c r="AK1942" s="7">
        <v>6033476</v>
      </c>
      <c r="AL1942" s="7">
        <v>0</v>
      </c>
      <c r="AM1942" s="7">
        <v>393436</v>
      </c>
      <c r="AN1942" s="7">
        <v>0</v>
      </c>
      <c r="AO1942" s="7">
        <v>0</v>
      </c>
      <c r="AP1942" s="7">
        <v>9570332</v>
      </c>
      <c r="AQ1942" s="7">
        <v>493307</v>
      </c>
      <c r="AR1942" s="7">
        <v>4857723</v>
      </c>
      <c r="AS1942" s="7">
        <v>82249</v>
      </c>
      <c r="AT1942" s="7">
        <v>7108188</v>
      </c>
      <c r="AU1942" s="7">
        <v>0</v>
      </c>
      <c r="AV1942" s="7">
        <v>413198</v>
      </c>
      <c r="AW1942" s="7">
        <v>0</v>
      </c>
      <c r="AX1942" s="7">
        <v>0</v>
      </c>
      <c r="AY1942" s="7">
        <v>10982479</v>
      </c>
      <c r="AZ1942" s="7">
        <v>212477</v>
      </c>
      <c r="BA1942" s="7">
        <v>0</v>
      </c>
      <c r="BB1942" s="7">
        <v>0</v>
      </c>
      <c r="BC1942" s="7">
        <v>0</v>
      </c>
      <c r="BD1942" s="7">
        <v>0</v>
      </c>
      <c r="BE1942" s="7">
        <v>0</v>
      </c>
      <c r="BF1942" s="7">
        <v>0</v>
      </c>
      <c r="BG1942" s="7">
        <v>545723.5661343867</v>
      </c>
      <c r="BH1942" s="7">
        <v>6086</v>
      </c>
      <c r="BI1942" s="7">
        <v>210386</v>
      </c>
      <c r="BJ1942" s="7">
        <v>2895555.0624999995</v>
      </c>
      <c r="BK1942" s="7">
        <v>653003.92666666582</v>
      </c>
      <c r="BL1942" s="7">
        <v>3196781.9333333336</v>
      </c>
      <c r="BM1942" s="7">
        <v>2576640.6766666672</v>
      </c>
      <c r="BN1942" s="130">
        <v>0.68700000000000006</v>
      </c>
      <c r="BO1942" s="131">
        <v>2.22368E-4</v>
      </c>
      <c r="BP1942" s="161">
        <v>5634.9180980971096</v>
      </c>
      <c r="BQ1942" s="162">
        <v>12092570</v>
      </c>
      <c r="BR1942" s="161">
        <v>313484</v>
      </c>
      <c r="BS1942" s="163">
        <v>0</v>
      </c>
      <c r="BT1942" s="163">
        <v>1240561.4338656142</v>
      </c>
      <c r="BU1942" s="161">
        <v>12435630.890000001</v>
      </c>
      <c r="BV1942" s="161">
        <v>104049.26</v>
      </c>
      <c r="BW1942" s="165">
        <v>13430117.843865614</v>
      </c>
      <c r="BX1942" s="161">
        <v>313484</v>
      </c>
    </row>
    <row r="1943" spans="1:76" ht="14.45" x14ac:dyDescent="0.3">
      <c r="A1943" s="164" t="s">
        <v>31</v>
      </c>
      <c r="B1943" s="6" t="s">
        <v>206</v>
      </c>
      <c r="C1943" s="6" t="s">
        <v>77</v>
      </c>
      <c r="D1943" s="6" t="s">
        <v>51</v>
      </c>
      <c r="E1943" s="6" t="s">
        <v>36</v>
      </c>
      <c r="F1943" s="24" t="str">
        <f>+Tabela1[[#This Row],[WK]]&amp;Tabela1[[#This Row],[PK]]&amp;Tabela1[[#This Row],[GK]]</f>
        <v>260907</v>
      </c>
      <c r="G1943" s="6" t="s">
        <v>1847</v>
      </c>
      <c r="H1943" s="7">
        <v>191283822.02059814</v>
      </c>
      <c r="I1943" s="8">
        <v>1.371</v>
      </c>
      <c r="J1943" s="7">
        <v>262250119.99000001</v>
      </c>
      <c r="K1943" s="8">
        <v>7.0000000000000007E-2</v>
      </c>
      <c r="L1943" s="7">
        <v>18357508.399300002</v>
      </c>
      <c r="M1943" s="7">
        <v>10856776.399300002</v>
      </c>
      <c r="N1943" s="9">
        <v>1.4474289175109845</v>
      </c>
      <c r="O1943" s="7">
        <v>22768138</v>
      </c>
      <c r="P1943" s="8">
        <v>1.2949999999999999</v>
      </c>
      <c r="Q1943" s="7">
        <v>29484739</v>
      </c>
      <c r="R1943" s="8">
        <v>1.6E-2</v>
      </c>
      <c r="S1943" s="7">
        <v>471755.82400000002</v>
      </c>
      <c r="T1943" s="7">
        <v>179321.82400000002</v>
      </c>
      <c r="U1943" s="9">
        <v>0.61320442903355976</v>
      </c>
      <c r="V1943" s="7">
        <v>11036098.223300003</v>
      </c>
      <c r="W1943" s="9">
        <v>1.4161251310827978</v>
      </c>
      <c r="X1943" s="7">
        <v>33491438.5902774</v>
      </c>
      <c r="Y1943" s="7">
        <v>13645510</v>
      </c>
      <c r="Z1943" s="7">
        <v>16463.79</v>
      </c>
      <c r="AA1943" s="7">
        <v>1089086.8002774003</v>
      </c>
      <c r="AB1943" s="7">
        <v>18740378</v>
      </c>
      <c r="AC1943" s="7">
        <v>0</v>
      </c>
      <c r="AD1943" s="7">
        <v>22455340.366977397</v>
      </c>
      <c r="AE1943" s="7">
        <v>0</v>
      </c>
      <c r="AF1943" s="7">
        <v>18357508.399300002</v>
      </c>
      <c r="AG1943" s="7">
        <v>471755.82400000002</v>
      </c>
      <c r="AH1943" s="7">
        <v>22455340.366977397</v>
      </c>
      <c r="AI1943" s="7">
        <v>6262624</v>
      </c>
      <c r="AJ1943" s="7">
        <v>171787</v>
      </c>
      <c r="AK1943" s="7">
        <v>8285689</v>
      </c>
      <c r="AL1943" s="7">
        <v>0</v>
      </c>
      <c r="AM1943" s="7">
        <v>304920</v>
      </c>
      <c r="AN1943" s="7">
        <v>0</v>
      </c>
      <c r="AO1943" s="7">
        <v>0</v>
      </c>
      <c r="AP1943" s="7">
        <v>16589960</v>
      </c>
      <c r="AQ1943" s="7">
        <v>791678</v>
      </c>
      <c r="AR1943" s="7">
        <v>7500732</v>
      </c>
      <c r="AS1943" s="7">
        <v>292434</v>
      </c>
      <c r="AT1943" s="7">
        <v>9031228</v>
      </c>
      <c r="AU1943" s="7">
        <v>0</v>
      </c>
      <c r="AV1943" s="7">
        <v>517590</v>
      </c>
      <c r="AW1943" s="7">
        <v>0</v>
      </c>
      <c r="AX1943" s="7">
        <v>0</v>
      </c>
      <c r="AY1943" s="7">
        <v>16963479</v>
      </c>
      <c r="AZ1943" s="7">
        <v>348721</v>
      </c>
      <c r="BA1943" s="7">
        <v>16463.79</v>
      </c>
      <c r="BB1943" s="7">
        <v>0</v>
      </c>
      <c r="BC1943" s="7">
        <v>0</v>
      </c>
      <c r="BD1943" s="7">
        <v>0</v>
      </c>
      <c r="BE1943" s="7">
        <v>354.06</v>
      </c>
      <c r="BF1943" s="7">
        <v>0</v>
      </c>
      <c r="BG1943" s="7">
        <v>721563.80027740041</v>
      </c>
      <c r="BH1943" s="7">
        <v>8047</v>
      </c>
      <c r="BI1943" s="7">
        <v>367523</v>
      </c>
      <c r="BJ1943" s="7">
        <v>5058276.3983333344</v>
      </c>
      <c r="BK1943" s="7">
        <v>2212443.9600000014</v>
      </c>
      <c r="BL1943" s="7">
        <v>3801530.1366666667</v>
      </c>
      <c r="BM1943" s="7">
        <v>3780269.4799999991</v>
      </c>
      <c r="BN1943" s="130">
        <v>0.61299999999999999</v>
      </c>
      <c r="BO1943" s="131">
        <v>3.4415969999999999E-4</v>
      </c>
      <c r="BP1943" s="161">
        <v>8721.5165236350331</v>
      </c>
      <c r="BQ1943" s="162">
        <v>18740378</v>
      </c>
      <c r="BR1943" s="161">
        <v>411253</v>
      </c>
      <c r="BS1943" s="163">
        <v>2011315.1502774041</v>
      </c>
      <c r="BT1943" s="163">
        <v>0</v>
      </c>
      <c r="BU1943" s="161">
        <v>18357508.399999999</v>
      </c>
      <c r="BV1943" s="161">
        <v>471755.82</v>
      </c>
      <c r="BW1943" s="165">
        <v>20444025.219999999</v>
      </c>
      <c r="BX1943" s="161">
        <v>411253</v>
      </c>
    </row>
    <row r="1944" spans="1:76" ht="14.45" x14ac:dyDescent="0.3">
      <c r="A1944" s="164" t="s">
        <v>31</v>
      </c>
      <c r="B1944" s="6" t="s">
        <v>206</v>
      </c>
      <c r="C1944" s="6" t="s">
        <v>77</v>
      </c>
      <c r="D1944" s="6" t="s">
        <v>75</v>
      </c>
      <c r="E1944" s="6" t="s">
        <v>36</v>
      </c>
      <c r="F1944" s="24" t="str">
        <f>+Tabela1[[#This Row],[WK]]&amp;Tabela1[[#This Row],[PK]]&amp;Tabela1[[#This Row],[GK]]</f>
        <v>260908</v>
      </c>
      <c r="G1944" s="6" t="s">
        <v>1848</v>
      </c>
      <c r="H1944" s="7">
        <v>74472086.143799976</v>
      </c>
      <c r="I1944" s="8">
        <v>1.371</v>
      </c>
      <c r="J1944" s="7">
        <v>102101230.09999999</v>
      </c>
      <c r="K1944" s="8">
        <v>7.0000000000000007E-2</v>
      </c>
      <c r="L1944" s="7">
        <v>7147086.1069999998</v>
      </c>
      <c r="M1944" s="7">
        <v>4822514.1069999998</v>
      </c>
      <c r="N1944" s="9">
        <v>2.0745815173717999</v>
      </c>
      <c r="O1944" s="7">
        <v>1707838</v>
      </c>
      <c r="P1944" s="8">
        <v>1.2949999999999999</v>
      </c>
      <c r="Q1944" s="7">
        <v>2211650</v>
      </c>
      <c r="R1944" s="8">
        <v>1.6E-2</v>
      </c>
      <c r="S1944" s="7">
        <v>35386.400000000001</v>
      </c>
      <c r="T1944" s="7">
        <v>13492.400000000001</v>
      </c>
      <c r="U1944" s="9">
        <v>0.61626016260162608</v>
      </c>
      <c r="V1944" s="7">
        <v>4836006.5070000002</v>
      </c>
      <c r="W1944" s="9">
        <v>2.0609744641516223</v>
      </c>
      <c r="X1944" s="7">
        <v>12549875</v>
      </c>
      <c r="Y1944" s="7">
        <v>5415289</v>
      </c>
      <c r="Z1944" s="7">
        <v>0</v>
      </c>
      <c r="AA1944" s="7">
        <v>555467</v>
      </c>
      <c r="AB1944" s="7">
        <v>6397555</v>
      </c>
      <c r="AC1944" s="7">
        <v>181564</v>
      </c>
      <c r="AD1944" s="7">
        <v>7713868.4929999998</v>
      </c>
      <c r="AE1944" s="7">
        <v>0</v>
      </c>
      <c r="AF1944" s="7">
        <v>7147086.1069999998</v>
      </c>
      <c r="AG1944" s="7">
        <v>35386.400000000001</v>
      </c>
      <c r="AH1944" s="7">
        <v>7713868.4929999998</v>
      </c>
      <c r="AI1944" s="7">
        <v>1940866</v>
      </c>
      <c r="AJ1944" s="7">
        <v>4710</v>
      </c>
      <c r="AK1944" s="7">
        <v>4382683</v>
      </c>
      <c r="AL1944" s="7">
        <v>0</v>
      </c>
      <c r="AM1944" s="7">
        <v>770517</v>
      </c>
      <c r="AN1944" s="7">
        <v>0</v>
      </c>
      <c r="AO1944" s="7">
        <v>0</v>
      </c>
      <c r="AP1944" s="7">
        <v>5321950</v>
      </c>
      <c r="AQ1944" s="7">
        <v>234719</v>
      </c>
      <c r="AR1944" s="7">
        <v>2324572</v>
      </c>
      <c r="AS1944" s="7">
        <v>21894</v>
      </c>
      <c r="AT1944" s="7">
        <v>4957715</v>
      </c>
      <c r="AU1944" s="7">
        <v>0</v>
      </c>
      <c r="AV1944" s="7">
        <v>1202616</v>
      </c>
      <c r="AW1944" s="7">
        <v>0</v>
      </c>
      <c r="AX1944" s="7">
        <v>0</v>
      </c>
      <c r="AY1944" s="7">
        <v>5956716</v>
      </c>
      <c r="AZ1944" s="7">
        <v>102183</v>
      </c>
      <c r="BA1944" s="7">
        <v>0</v>
      </c>
      <c r="BB1944" s="7">
        <v>0</v>
      </c>
      <c r="BC1944" s="7">
        <v>0</v>
      </c>
      <c r="BD1944" s="7">
        <v>0</v>
      </c>
      <c r="BE1944" s="7">
        <v>0</v>
      </c>
      <c r="BF1944" s="7">
        <v>0</v>
      </c>
      <c r="BG1944" s="7">
        <v>320594</v>
      </c>
      <c r="BH1944" s="7">
        <v>3430</v>
      </c>
      <c r="BI1944" s="7">
        <v>234873</v>
      </c>
      <c r="BJ1944" s="7">
        <v>3232606.5233333334</v>
      </c>
      <c r="BK1944" s="7">
        <v>0</v>
      </c>
      <c r="BL1944" s="7">
        <v>2373559.1533333333</v>
      </c>
      <c r="BM1944" s="7">
        <v>8183307.7866666662</v>
      </c>
      <c r="BN1944" s="130">
        <v>0.62</v>
      </c>
      <c r="BO1944" s="131">
        <v>1.3959420000000001E-4</v>
      </c>
      <c r="BP1944" s="161">
        <v>3537.8321013621057</v>
      </c>
      <c r="BQ1944" s="162">
        <v>6397555</v>
      </c>
      <c r="BR1944" s="161">
        <v>183156</v>
      </c>
      <c r="BS1944" s="163">
        <v>0</v>
      </c>
      <c r="BT1944" s="163">
        <v>852511</v>
      </c>
      <c r="BU1944" s="161">
        <v>7147086.1100000003</v>
      </c>
      <c r="BV1944" s="161">
        <v>35386.400000000001</v>
      </c>
      <c r="BW1944" s="165">
        <v>8566379.4900000002</v>
      </c>
      <c r="BX1944" s="161">
        <v>183156</v>
      </c>
    </row>
    <row r="1945" spans="1:76" ht="14.45" x14ac:dyDescent="0.3">
      <c r="A1945" s="164" t="s">
        <v>31</v>
      </c>
      <c r="B1945" s="6" t="s">
        <v>206</v>
      </c>
      <c r="C1945" s="6" t="s">
        <v>77</v>
      </c>
      <c r="D1945" s="6" t="s">
        <v>77</v>
      </c>
      <c r="E1945" s="6" t="s">
        <v>40</v>
      </c>
      <c r="F1945" s="24" t="str">
        <f>+Tabela1[[#This Row],[WK]]&amp;Tabela1[[#This Row],[PK]]&amp;Tabela1[[#This Row],[GK]]</f>
        <v>260909</v>
      </c>
      <c r="G1945" s="6" t="s">
        <v>1849</v>
      </c>
      <c r="H1945" s="7">
        <v>89728046.628999755</v>
      </c>
      <c r="I1945" s="8">
        <v>1.371</v>
      </c>
      <c r="J1945" s="7">
        <v>123017151.93000001</v>
      </c>
      <c r="K1945" s="8">
        <v>7.0000000000000007E-2</v>
      </c>
      <c r="L1945" s="7">
        <v>8611200.6351000015</v>
      </c>
      <c r="M1945" s="7">
        <v>5828485.6351000015</v>
      </c>
      <c r="N1945" s="9">
        <v>2.0945320074459661</v>
      </c>
      <c r="O1945" s="7">
        <v>2659603</v>
      </c>
      <c r="P1945" s="8">
        <v>1.2949999999999999</v>
      </c>
      <c r="Q1945" s="7">
        <v>3444186</v>
      </c>
      <c r="R1945" s="8">
        <v>1.6E-2</v>
      </c>
      <c r="S1945" s="7">
        <v>55106.976000000002</v>
      </c>
      <c r="T1945" s="7">
        <v>12770.976000000002</v>
      </c>
      <c r="U1945" s="9">
        <v>0.30165759637188216</v>
      </c>
      <c r="V1945" s="7">
        <v>5841256.6111000013</v>
      </c>
      <c r="W1945" s="9">
        <v>2.0676641275148664</v>
      </c>
      <c r="X1945" s="7">
        <v>13145371.493001319</v>
      </c>
      <c r="Y1945" s="7">
        <v>6046286</v>
      </c>
      <c r="Z1945" s="7">
        <v>191864.73499999999</v>
      </c>
      <c r="AA1945" s="7">
        <v>648861.75800131843</v>
      </c>
      <c r="AB1945" s="7">
        <v>6258359</v>
      </c>
      <c r="AC1945" s="7">
        <v>0</v>
      </c>
      <c r="AD1945" s="7">
        <v>7304114.8819013182</v>
      </c>
      <c r="AE1945" s="7">
        <v>0</v>
      </c>
      <c r="AF1945" s="7">
        <v>8611200.6351000015</v>
      </c>
      <c r="AG1945" s="7">
        <v>55106.976000000002</v>
      </c>
      <c r="AH1945" s="7">
        <v>7304114.8819013182</v>
      </c>
      <c r="AI1945" s="7">
        <v>2323386</v>
      </c>
      <c r="AJ1945" s="7">
        <v>55681</v>
      </c>
      <c r="AK1945" s="7">
        <v>5042579</v>
      </c>
      <c r="AL1945" s="7">
        <v>0</v>
      </c>
      <c r="AM1945" s="7">
        <v>336939</v>
      </c>
      <c r="AN1945" s="7">
        <v>0</v>
      </c>
      <c r="AO1945" s="7">
        <v>0</v>
      </c>
      <c r="AP1945" s="7">
        <v>5011444</v>
      </c>
      <c r="AQ1945" s="7">
        <v>290414</v>
      </c>
      <c r="AR1945" s="7">
        <v>2782715</v>
      </c>
      <c r="AS1945" s="7">
        <v>42336</v>
      </c>
      <c r="AT1945" s="7">
        <v>5624943</v>
      </c>
      <c r="AU1945" s="7">
        <v>0</v>
      </c>
      <c r="AV1945" s="7">
        <v>979254</v>
      </c>
      <c r="AW1945" s="7">
        <v>0</v>
      </c>
      <c r="AX1945" s="7">
        <v>0</v>
      </c>
      <c r="AY1945" s="7">
        <v>5601555</v>
      </c>
      <c r="AZ1945" s="7">
        <v>121647</v>
      </c>
      <c r="BA1945" s="7">
        <v>191864.73499999999</v>
      </c>
      <c r="BB1945" s="7">
        <v>0</v>
      </c>
      <c r="BC1945" s="7">
        <v>544.79</v>
      </c>
      <c r="BD1945" s="7">
        <v>0</v>
      </c>
      <c r="BE1945" s="7">
        <v>494.19</v>
      </c>
      <c r="BF1945" s="7">
        <v>0</v>
      </c>
      <c r="BG1945" s="7">
        <v>359212.75800131849</v>
      </c>
      <c r="BH1945" s="7">
        <v>4006</v>
      </c>
      <c r="BI1945" s="7">
        <v>289649</v>
      </c>
      <c r="BJ1945" s="7">
        <v>3986355.1541666659</v>
      </c>
      <c r="BK1945" s="7">
        <v>497054.70999999903</v>
      </c>
      <c r="BL1945" s="7">
        <v>4734739.7933333339</v>
      </c>
      <c r="BM1945" s="7">
        <v>4487722.1900000004</v>
      </c>
      <c r="BN1945" s="130">
        <v>0.63700000000000001</v>
      </c>
      <c r="BO1945" s="131">
        <v>1.6395219999999999E-4</v>
      </c>
      <c r="BP1945" s="161">
        <v>4155.1517864696907</v>
      </c>
      <c r="BQ1945" s="162">
        <v>6258359</v>
      </c>
      <c r="BR1945" s="161">
        <v>216072</v>
      </c>
      <c r="BS1945" s="163">
        <v>0</v>
      </c>
      <c r="BT1945" s="163">
        <v>898099.50699868053</v>
      </c>
      <c r="BU1945" s="161">
        <v>8611200.6400000006</v>
      </c>
      <c r="BV1945" s="161">
        <v>55106.98</v>
      </c>
      <c r="BW1945" s="165">
        <v>8202214.3869986804</v>
      </c>
      <c r="BX1945" s="161">
        <v>216072</v>
      </c>
    </row>
    <row r="1946" spans="1:76" ht="14.45" x14ac:dyDescent="0.3">
      <c r="A1946" s="164" t="s">
        <v>31</v>
      </c>
      <c r="B1946" s="6" t="s">
        <v>206</v>
      </c>
      <c r="C1946" s="6" t="s">
        <v>90</v>
      </c>
      <c r="D1946" s="6" t="s">
        <v>33</v>
      </c>
      <c r="E1946" s="6" t="s">
        <v>34</v>
      </c>
      <c r="F1946" s="24" t="str">
        <f>+Tabela1[[#This Row],[WK]]&amp;Tabela1[[#This Row],[PK]]&amp;Tabela1[[#This Row],[GK]]</f>
        <v>261001</v>
      </c>
      <c r="G1946" s="6" t="s">
        <v>1850</v>
      </c>
      <c r="H1946" s="7">
        <v>1380090733.2012088</v>
      </c>
      <c r="I1946" s="8">
        <v>1.371</v>
      </c>
      <c r="J1946" s="7">
        <v>1892104395.22</v>
      </c>
      <c r="K1946" s="8">
        <v>7.0000000000000007E-2</v>
      </c>
      <c r="L1946" s="7">
        <v>132447307.66540001</v>
      </c>
      <c r="M1946" s="7">
        <v>79097442.665400013</v>
      </c>
      <c r="N1946" s="9">
        <v>1.4826174848877314</v>
      </c>
      <c r="O1946" s="7">
        <v>195894450</v>
      </c>
      <c r="P1946" s="8">
        <v>1.2949999999999999</v>
      </c>
      <c r="Q1946" s="7">
        <v>253683313</v>
      </c>
      <c r="R1946" s="8">
        <v>1.6E-2</v>
      </c>
      <c r="S1946" s="7">
        <v>4058933.0079999999</v>
      </c>
      <c r="T1946" s="7">
        <v>-1614540.9920000001</v>
      </c>
      <c r="U1946" s="9">
        <v>-0.28457713774664345</v>
      </c>
      <c r="V1946" s="7">
        <v>77482901.673400015</v>
      </c>
      <c r="W1946" s="9">
        <v>1.3127502270483209</v>
      </c>
      <c r="X1946" s="7">
        <v>58321533.260808244</v>
      </c>
      <c r="Y1946" s="7">
        <v>3621753</v>
      </c>
      <c r="Z1946" s="7">
        <v>31892.489999999998</v>
      </c>
      <c r="AA1946" s="7">
        <v>4883539.7708082478</v>
      </c>
      <c r="AB1946" s="7">
        <v>49784348</v>
      </c>
      <c r="AC1946" s="7">
        <v>0</v>
      </c>
      <c r="AD1946" s="7">
        <v>0</v>
      </c>
      <c r="AE1946" s="7">
        <v>0</v>
      </c>
      <c r="AF1946" s="7">
        <v>132447307.66540001</v>
      </c>
      <c r="AG1946" s="7">
        <v>4058933.0079999999</v>
      </c>
      <c r="AH1946" s="7">
        <v>0</v>
      </c>
      <c r="AI1946" s="7">
        <v>44543673</v>
      </c>
      <c r="AJ1946" s="7">
        <v>6129316</v>
      </c>
      <c r="AK1946" s="7">
        <v>13658270</v>
      </c>
      <c r="AL1946" s="7">
        <v>221085</v>
      </c>
      <c r="AM1946" s="7">
        <v>1703521</v>
      </c>
      <c r="AN1946" s="7">
        <v>0</v>
      </c>
      <c r="AO1946" s="7">
        <v>0</v>
      </c>
      <c r="AP1946" s="7">
        <v>39048579</v>
      </c>
      <c r="AQ1946" s="7">
        <v>3301974</v>
      </c>
      <c r="AR1946" s="7">
        <v>53349865</v>
      </c>
      <c r="AS1946" s="7">
        <v>5673474</v>
      </c>
      <c r="AT1946" s="7">
        <v>14952670</v>
      </c>
      <c r="AU1946" s="7">
        <v>321959</v>
      </c>
      <c r="AV1946" s="7">
        <v>1682165</v>
      </c>
      <c r="AW1946" s="7">
        <v>0</v>
      </c>
      <c r="AX1946" s="7">
        <v>0</v>
      </c>
      <c r="AY1946" s="7">
        <v>45068647</v>
      </c>
      <c r="AZ1946" s="7">
        <v>1409483</v>
      </c>
      <c r="BA1946" s="7">
        <v>31892.489999999998</v>
      </c>
      <c r="BB1946" s="7">
        <v>0</v>
      </c>
      <c r="BC1946" s="7">
        <v>0</v>
      </c>
      <c r="BD1946" s="7">
        <v>0</v>
      </c>
      <c r="BE1946" s="7">
        <v>520.88</v>
      </c>
      <c r="BF1946" s="7">
        <v>247.47</v>
      </c>
      <c r="BG1946" s="7">
        <v>3696501.7708082478</v>
      </c>
      <c r="BH1946" s="7">
        <v>41224</v>
      </c>
      <c r="BI1946" s="7">
        <v>1187038</v>
      </c>
      <c r="BJ1946" s="7">
        <v>16337184.319999997</v>
      </c>
      <c r="BK1946" s="7">
        <v>9739961.8433333319</v>
      </c>
      <c r="BL1946" s="7">
        <v>11580938.623333333</v>
      </c>
      <c r="BM1946" s="7">
        <v>3227012.66</v>
      </c>
      <c r="BN1946" s="130">
        <v>0.97499999999999998</v>
      </c>
      <c r="BO1946" s="131">
        <v>1.5862764000000001E-3</v>
      </c>
      <c r="BP1946" s="161">
        <v>40198.81735535257</v>
      </c>
      <c r="BQ1946" s="162">
        <v>49784348</v>
      </c>
      <c r="BR1946" s="161">
        <v>2120329</v>
      </c>
      <c r="BS1946" s="163">
        <v>0</v>
      </c>
      <c r="BT1946" s="163">
        <v>0</v>
      </c>
      <c r="BU1946" s="161">
        <v>132447307.67</v>
      </c>
      <c r="BV1946" s="161">
        <v>4058933.01</v>
      </c>
      <c r="BW1946" s="165">
        <v>0</v>
      </c>
      <c r="BX1946" s="161">
        <v>2120329</v>
      </c>
    </row>
    <row r="1947" spans="1:76" ht="14.45" x14ac:dyDescent="0.3">
      <c r="A1947" s="164" t="s">
        <v>31</v>
      </c>
      <c r="B1947" s="6" t="s">
        <v>206</v>
      </c>
      <c r="C1947" s="6" t="s">
        <v>90</v>
      </c>
      <c r="D1947" s="6" t="s">
        <v>32</v>
      </c>
      <c r="E1947" s="6" t="s">
        <v>36</v>
      </c>
      <c r="F1947" s="24" t="str">
        <f>+Tabela1[[#This Row],[WK]]&amp;Tabela1[[#This Row],[PK]]&amp;Tabela1[[#This Row],[GK]]</f>
        <v>261002</v>
      </c>
      <c r="G1947" s="6" t="s">
        <v>1851</v>
      </c>
      <c r="H1947" s="7">
        <v>211340503.25479907</v>
      </c>
      <c r="I1947" s="8">
        <v>1.371</v>
      </c>
      <c r="J1947" s="7">
        <v>289747829.96999997</v>
      </c>
      <c r="K1947" s="8">
        <v>7.0000000000000007E-2</v>
      </c>
      <c r="L1947" s="7">
        <v>20282348.097899999</v>
      </c>
      <c r="M1947" s="7">
        <v>13109976.097899999</v>
      </c>
      <c r="N1947" s="9">
        <v>1.8278438566627608</v>
      </c>
      <c r="O1947" s="7">
        <v>21892540</v>
      </c>
      <c r="P1947" s="8">
        <v>1.2949999999999999</v>
      </c>
      <c r="Q1947" s="7">
        <v>28350839</v>
      </c>
      <c r="R1947" s="8">
        <v>1.6E-2</v>
      </c>
      <c r="S1947" s="7">
        <v>453613.424</v>
      </c>
      <c r="T1947" s="7">
        <v>198444.424</v>
      </c>
      <c r="U1947" s="9">
        <v>0.77769801190583498</v>
      </c>
      <c r="V1947" s="7">
        <v>13308420.521899998</v>
      </c>
      <c r="W1947" s="9">
        <v>1.7917666858924102</v>
      </c>
      <c r="X1947" s="7">
        <v>19958087.067759868</v>
      </c>
      <c r="Y1947" s="7">
        <v>8151959</v>
      </c>
      <c r="Z1947" s="7">
        <v>615646.66999999993</v>
      </c>
      <c r="AA1947" s="7">
        <v>864977.39775986818</v>
      </c>
      <c r="AB1947" s="7">
        <v>10057129</v>
      </c>
      <c r="AC1947" s="7">
        <v>268375</v>
      </c>
      <c r="AD1947" s="7">
        <v>6649666.5458598686</v>
      </c>
      <c r="AE1947" s="7">
        <v>0</v>
      </c>
      <c r="AF1947" s="7">
        <v>20282348.097899999</v>
      </c>
      <c r="AG1947" s="7">
        <v>453613.424</v>
      </c>
      <c r="AH1947" s="7">
        <v>6649666.5458598686</v>
      </c>
      <c r="AI1947" s="7">
        <v>5988465</v>
      </c>
      <c r="AJ1947" s="7">
        <v>127843</v>
      </c>
      <c r="AK1947" s="7">
        <v>8925429</v>
      </c>
      <c r="AL1947" s="7">
        <v>0</v>
      </c>
      <c r="AM1947" s="7">
        <v>282123</v>
      </c>
      <c r="AN1947" s="7">
        <v>0</v>
      </c>
      <c r="AO1947" s="7">
        <v>0</v>
      </c>
      <c r="AP1947" s="7">
        <v>7783997</v>
      </c>
      <c r="AQ1947" s="7">
        <v>409763</v>
      </c>
      <c r="AR1947" s="7">
        <v>7172372</v>
      </c>
      <c r="AS1947" s="7">
        <v>255169</v>
      </c>
      <c r="AT1947" s="7">
        <v>9568403</v>
      </c>
      <c r="AU1947" s="7">
        <v>0</v>
      </c>
      <c r="AV1947" s="7">
        <v>437165</v>
      </c>
      <c r="AW1947" s="7">
        <v>0</v>
      </c>
      <c r="AX1947" s="7">
        <v>0</v>
      </c>
      <c r="AY1947" s="7">
        <v>9096729</v>
      </c>
      <c r="AZ1947" s="7">
        <v>170306</v>
      </c>
      <c r="BA1947" s="7">
        <v>615646.66999999993</v>
      </c>
      <c r="BB1947" s="7">
        <v>0</v>
      </c>
      <c r="BC1947" s="7">
        <v>237.88</v>
      </c>
      <c r="BD1947" s="7">
        <v>0</v>
      </c>
      <c r="BE1947" s="7">
        <v>7865.38</v>
      </c>
      <c r="BF1947" s="7">
        <v>5682.7</v>
      </c>
      <c r="BG1947" s="7">
        <v>667583.39775986818</v>
      </c>
      <c r="BH1947" s="7">
        <v>7445</v>
      </c>
      <c r="BI1947" s="7">
        <v>197394</v>
      </c>
      <c r="BJ1947" s="7">
        <v>2716802.2</v>
      </c>
      <c r="BK1947" s="7">
        <v>1217428.2633333337</v>
      </c>
      <c r="BL1947" s="7">
        <v>899357.75999999989</v>
      </c>
      <c r="BM1947" s="7">
        <v>4198780.2266666666</v>
      </c>
      <c r="BN1947" s="130">
        <v>0.72799999999999998</v>
      </c>
      <c r="BO1947" s="131">
        <v>3.0766749999999997E-4</v>
      </c>
      <c r="BP1947" s="161">
        <v>7797.0377731659755</v>
      </c>
      <c r="BQ1947" s="162">
        <v>10057129</v>
      </c>
      <c r="BR1947" s="161">
        <v>414339</v>
      </c>
      <c r="BS1947" s="163">
        <v>0</v>
      </c>
      <c r="BT1947" s="163">
        <v>1728854.9322401322</v>
      </c>
      <c r="BU1947" s="161">
        <v>20282348.100000001</v>
      </c>
      <c r="BV1947" s="161">
        <v>453613.42</v>
      </c>
      <c r="BW1947" s="165">
        <v>8378521.4822401321</v>
      </c>
      <c r="BX1947" s="161">
        <v>414339</v>
      </c>
    </row>
    <row r="1948" spans="1:76" ht="14.45" x14ac:dyDescent="0.3">
      <c r="A1948" s="164" t="s">
        <v>31</v>
      </c>
      <c r="B1948" s="6" t="s">
        <v>206</v>
      </c>
      <c r="C1948" s="6" t="s">
        <v>90</v>
      </c>
      <c r="D1948" s="6" t="s">
        <v>37</v>
      </c>
      <c r="E1948" s="6" t="s">
        <v>36</v>
      </c>
      <c r="F1948" s="24" t="str">
        <f>+Tabela1[[#This Row],[WK]]&amp;Tabela1[[#This Row],[PK]]&amp;Tabela1[[#This Row],[GK]]</f>
        <v>261003</v>
      </c>
      <c r="G1948" s="6" t="s">
        <v>1852</v>
      </c>
      <c r="H1948" s="7">
        <v>136295261.4237996</v>
      </c>
      <c r="I1948" s="8">
        <v>1.371</v>
      </c>
      <c r="J1948" s="7">
        <v>186860803.41</v>
      </c>
      <c r="K1948" s="8">
        <v>7.0000000000000007E-2</v>
      </c>
      <c r="L1948" s="7">
        <v>13080256.238700001</v>
      </c>
      <c r="M1948" s="7">
        <v>8676698.2387000006</v>
      </c>
      <c r="N1948" s="9">
        <v>1.9703835486440739</v>
      </c>
      <c r="O1948" s="7">
        <v>3877726</v>
      </c>
      <c r="P1948" s="8">
        <v>1.2949999999999999</v>
      </c>
      <c r="Q1948" s="7">
        <v>5021655</v>
      </c>
      <c r="R1948" s="8">
        <v>1.6E-2</v>
      </c>
      <c r="S1948" s="7">
        <v>80346.48</v>
      </c>
      <c r="T1948" s="7">
        <v>55660.479999999996</v>
      </c>
      <c r="U1948" s="9">
        <v>2.2547387183018714</v>
      </c>
      <c r="V1948" s="7">
        <v>8732358.718700001</v>
      </c>
      <c r="W1948" s="9">
        <v>1.9719687349432418</v>
      </c>
      <c r="X1948" s="7">
        <v>12221336.314544445</v>
      </c>
      <c r="Y1948" s="7">
        <v>3591087</v>
      </c>
      <c r="Z1948" s="7">
        <v>527699.36</v>
      </c>
      <c r="AA1948" s="7">
        <v>566984.9545444455</v>
      </c>
      <c r="AB1948" s="7">
        <v>7535565</v>
      </c>
      <c r="AC1948" s="7">
        <v>0</v>
      </c>
      <c r="AD1948" s="7">
        <v>3488977.5958444444</v>
      </c>
      <c r="AE1948" s="7">
        <v>0</v>
      </c>
      <c r="AF1948" s="7">
        <v>13080256.238700001</v>
      </c>
      <c r="AG1948" s="7">
        <v>80346.48</v>
      </c>
      <c r="AH1948" s="7">
        <v>3488977.5958444444</v>
      </c>
      <c r="AI1948" s="7">
        <v>3676685</v>
      </c>
      <c r="AJ1948" s="7">
        <v>17261</v>
      </c>
      <c r="AK1948" s="7">
        <v>4042047</v>
      </c>
      <c r="AL1948" s="7">
        <v>0</v>
      </c>
      <c r="AM1948" s="7">
        <v>281574</v>
      </c>
      <c r="AN1948" s="7">
        <v>0</v>
      </c>
      <c r="AO1948" s="7">
        <v>0</v>
      </c>
      <c r="AP1948" s="7">
        <v>5524394</v>
      </c>
      <c r="AQ1948" s="7">
        <v>393850</v>
      </c>
      <c r="AR1948" s="7">
        <v>4403558</v>
      </c>
      <c r="AS1948" s="7">
        <v>24686</v>
      </c>
      <c r="AT1948" s="7">
        <v>4354960</v>
      </c>
      <c r="AU1948" s="7">
        <v>154071</v>
      </c>
      <c r="AV1948" s="7">
        <v>304458</v>
      </c>
      <c r="AW1948" s="7">
        <v>0</v>
      </c>
      <c r="AX1948" s="7">
        <v>0</v>
      </c>
      <c r="AY1948" s="7">
        <v>6638482</v>
      </c>
      <c r="AZ1948" s="7">
        <v>160574</v>
      </c>
      <c r="BA1948" s="7">
        <v>527699.36</v>
      </c>
      <c r="BB1948" s="7">
        <v>527.66</v>
      </c>
      <c r="BC1948" s="7">
        <v>0</v>
      </c>
      <c r="BD1948" s="7">
        <v>0</v>
      </c>
      <c r="BE1948" s="7">
        <v>2904.1</v>
      </c>
      <c r="BF1948" s="7">
        <v>2113.21</v>
      </c>
      <c r="BG1948" s="7">
        <v>430319.9545444455</v>
      </c>
      <c r="BH1948" s="7">
        <v>4799</v>
      </c>
      <c r="BI1948" s="7">
        <v>136665</v>
      </c>
      <c r="BJ1948" s="7">
        <v>1880980.0508333326</v>
      </c>
      <c r="BK1948" s="7">
        <v>1272402.5299999993</v>
      </c>
      <c r="BL1948" s="7">
        <v>382585.07</v>
      </c>
      <c r="BM1948" s="7">
        <v>1669139.9433333334</v>
      </c>
      <c r="BN1948" s="130">
        <v>0.80200000000000005</v>
      </c>
      <c r="BO1948" s="131">
        <v>1.9851E-4</v>
      </c>
      <c r="BP1948" s="161">
        <v>5030.6051486562974</v>
      </c>
      <c r="BQ1948" s="162">
        <v>7535565</v>
      </c>
      <c r="BR1948" s="161">
        <v>254988</v>
      </c>
      <c r="BS1948" s="163">
        <v>0</v>
      </c>
      <c r="BT1948" s="163">
        <v>1146196.6854555551</v>
      </c>
      <c r="BU1948" s="161">
        <v>13080256.24</v>
      </c>
      <c r="BV1948" s="161">
        <v>80346.48</v>
      </c>
      <c r="BW1948" s="165">
        <v>4635174.2854555547</v>
      </c>
      <c r="BX1948" s="161">
        <v>254988</v>
      </c>
    </row>
    <row r="1949" spans="1:76" ht="14.45" x14ac:dyDescent="0.3">
      <c r="A1949" s="164" t="s">
        <v>31</v>
      </c>
      <c r="B1949" s="6" t="s">
        <v>206</v>
      </c>
      <c r="C1949" s="6" t="s">
        <v>90</v>
      </c>
      <c r="D1949" s="6" t="s">
        <v>39</v>
      </c>
      <c r="E1949" s="6" t="s">
        <v>36</v>
      </c>
      <c r="F1949" s="24" t="str">
        <f>+Tabela1[[#This Row],[WK]]&amp;Tabela1[[#This Row],[PK]]&amp;Tabela1[[#This Row],[GK]]</f>
        <v>261004</v>
      </c>
      <c r="G1949" s="6" t="s">
        <v>1853</v>
      </c>
      <c r="H1949" s="7">
        <v>169950677.28559974</v>
      </c>
      <c r="I1949" s="8">
        <v>1.371</v>
      </c>
      <c r="J1949" s="7">
        <v>233002378.56</v>
      </c>
      <c r="K1949" s="8">
        <v>7.0000000000000007E-2</v>
      </c>
      <c r="L1949" s="7">
        <v>16310166.499200001</v>
      </c>
      <c r="M1949" s="7">
        <v>10718687.499200001</v>
      </c>
      <c r="N1949" s="9">
        <v>1.9169682116663589</v>
      </c>
      <c r="O1949" s="7">
        <v>948339</v>
      </c>
      <c r="P1949" s="8">
        <v>1.2949999999999999</v>
      </c>
      <c r="Q1949" s="7">
        <v>1228099</v>
      </c>
      <c r="R1949" s="8">
        <v>1.6E-2</v>
      </c>
      <c r="S1949" s="7">
        <v>19649.583999999999</v>
      </c>
      <c r="T1949" s="7">
        <v>-66562.415999999997</v>
      </c>
      <c r="U1949" s="9">
        <v>-0.77207831856354103</v>
      </c>
      <c r="V1949" s="7">
        <v>10652125.083200002</v>
      </c>
      <c r="W1949" s="9">
        <v>1.876136810404089</v>
      </c>
      <c r="X1949" s="7">
        <v>19579632.999747798</v>
      </c>
      <c r="Y1949" s="7">
        <v>7777895</v>
      </c>
      <c r="Z1949" s="7">
        <v>68922.145000000004</v>
      </c>
      <c r="AA1949" s="7">
        <v>727653.85474779713</v>
      </c>
      <c r="AB1949" s="7">
        <v>11005162</v>
      </c>
      <c r="AC1949" s="7">
        <v>0</v>
      </c>
      <c r="AD1949" s="7">
        <v>8927507.9165477958</v>
      </c>
      <c r="AE1949" s="7">
        <v>0</v>
      </c>
      <c r="AF1949" s="7">
        <v>16310166.499200001</v>
      </c>
      <c r="AG1949" s="7">
        <v>19649.583999999999</v>
      </c>
      <c r="AH1949" s="7">
        <v>8927507.9165477958</v>
      </c>
      <c r="AI1949" s="7">
        <v>4668522</v>
      </c>
      <c r="AJ1949" s="7">
        <v>74520</v>
      </c>
      <c r="AK1949" s="7">
        <v>4866778</v>
      </c>
      <c r="AL1949" s="7">
        <v>0</v>
      </c>
      <c r="AM1949" s="7">
        <v>208083</v>
      </c>
      <c r="AN1949" s="7">
        <v>0</v>
      </c>
      <c r="AO1949" s="7">
        <v>0</v>
      </c>
      <c r="AP1949" s="7">
        <v>8454972</v>
      </c>
      <c r="AQ1949" s="7">
        <v>676308</v>
      </c>
      <c r="AR1949" s="7">
        <v>5591479</v>
      </c>
      <c r="AS1949" s="7">
        <v>86212</v>
      </c>
      <c r="AT1949" s="7">
        <v>5598452</v>
      </c>
      <c r="AU1949" s="7">
        <v>102133</v>
      </c>
      <c r="AV1949" s="7">
        <v>409109</v>
      </c>
      <c r="AW1949" s="7">
        <v>0</v>
      </c>
      <c r="AX1949" s="7">
        <v>0</v>
      </c>
      <c r="AY1949" s="7">
        <v>9755234</v>
      </c>
      <c r="AZ1949" s="7">
        <v>283843</v>
      </c>
      <c r="BA1949" s="7">
        <v>68922.145000000004</v>
      </c>
      <c r="BB1949" s="7">
        <v>0</v>
      </c>
      <c r="BC1949" s="7">
        <v>0</v>
      </c>
      <c r="BD1949" s="7">
        <v>0</v>
      </c>
      <c r="BE1949" s="7">
        <v>40.65</v>
      </c>
      <c r="BF1949" s="7">
        <v>2162.3200000000002</v>
      </c>
      <c r="BG1949" s="7">
        <v>493177.85474779707</v>
      </c>
      <c r="BH1949" s="7">
        <v>5500</v>
      </c>
      <c r="BI1949" s="7">
        <v>234476</v>
      </c>
      <c r="BJ1949" s="7">
        <v>3227081.4533333331</v>
      </c>
      <c r="BK1949" s="7">
        <v>2085858.2699999996</v>
      </c>
      <c r="BL1949" s="7">
        <v>162483.55000000002</v>
      </c>
      <c r="BM1949" s="7">
        <v>4239925.6333333338</v>
      </c>
      <c r="BN1949" s="130">
        <v>0.69099999999999995</v>
      </c>
      <c r="BO1949" s="131">
        <v>2.533902E-4</v>
      </c>
      <c r="BP1949" s="161">
        <v>6421.3253468727362</v>
      </c>
      <c r="BQ1949" s="162">
        <v>11005162</v>
      </c>
      <c r="BR1949" s="161">
        <v>284336</v>
      </c>
      <c r="BS1949" s="163">
        <v>493230.23974779807</v>
      </c>
      <c r="BT1949" s="163">
        <v>0</v>
      </c>
      <c r="BU1949" s="161">
        <v>16310166.5</v>
      </c>
      <c r="BV1949" s="161">
        <v>19649.580000000002</v>
      </c>
      <c r="BW1949" s="165">
        <v>8434277.6799999997</v>
      </c>
      <c r="BX1949" s="161">
        <v>284336</v>
      </c>
    </row>
    <row r="1950" spans="1:76" ht="14.45" x14ac:dyDescent="0.3">
      <c r="A1950" s="164" t="s">
        <v>31</v>
      </c>
      <c r="B1950" s="6" t="s">
        <v>206</v>
      </c>
      <c r="C1950" s="6" t="s">
        <v>90</v>
      </c>
      <c r="D1950" s="6" t="s">
        <v>42</v>
      </c>
      <c r="E1950" s="6" t="s">
        <v>40</v>
      </c>
      <c r="F1950" s="24" t="str">
        <f>+Tabela1[[#This Row],[WK]]&amp;Tabela1[[#This Row],[PK]]&amp;Tabela1[[#This Row],[GK]]</f>
        <v>261005</v>
      </c>
      <c r="G1950" s="6" t="s">
        <v>1854</v>
      </c>
      <c r="H1950" s="7">
        <v>312601277.85359812</v>
      </c>
      <c r="I1950" s="8">
        <v>1.371</v>
      </c>
      <c r="J1950" s="7">
        <v>428576351.94</v>
      </c>
      <c r="K1950" s="8">
        <v>7.0000000000000007E-2</v>
      </c>
      <c r="L1950" s="7">
        <v>30000344.635800004</v>
      </c>
      <c r="M1950" s="7">
        <v>18431008.635800004</v>
      </c>
      <c r="N1950" s="9">
        <v>1.593091309285166</v>
      </c>
      <c r="O1950" s="7">
        <v>36736683</v>
      </c>
      <c r="P1950" s="8">
        <v>1.2949999999999999</v>
      </c>
      <c r="Q1950" s="7">
        <v>47574004</v>
      </c>
      <c r="R1950" s="8">
        <v>1.6E-2</v>
      </c>
      <c r="S1950" s="7">
        <v>761184.06400000001</v>
      </c>
      <c r="T1950" s="7">
        <v>313950.06400000001</v>
      </c>
      <c r="U1950" s="9">
        <v>0.70198165613526697</v>
      </c>
      <c r="V1950" s="7">
        <v>18744958.699800003</v>
      </c>
      <c r="W1950" s="9">
        <v>1.5599258939780656</v>
      </c>
      <c r="X1950" s="7">
        <v>13708185.037682511</v>
      </c>
      <c r="Y1950" s="7">
        <v>0</v>
      </c>
      <c r="Z1950" s="7">
        <v>274292.65000000002</v>
      </c>
      <c r="AA1950" s="7">
        <v>1486859.3876825119</v>
      </c>
      <c r="AB1950" s="7">
        <v>11947033</v>
      </c>
      <c r="AC1950" s="7">
        <v>0</v>
      </c>
      <c r="AD1950" s="7">
        <v>0</v>
      </c>
      <c r="AE1950" s="7">
        <v>0</v>
      </c>
      <c r="AF1950" s="7">
        <v>30000344.635800004</v>
      </c>
      <c r="AG1950" s="7">
        <v>761184.06400000001</v>
      </c>
      <c r="AH1950" s="7">
        <v>0</v>
      </c>
      <c r="AI1950" s="7">
        <v>9659644</v>
      </c>
      <c r="AJ1950" s="7">
        <v>402002</v>
      </c>
      <c r="AK1950" s="7">
        <v>4797886</v>
      </c>
      <c r="AL1950" s="7">
        <v>0</v>
      </c>
      <c r="AM1950" s="7">
        <v>973289</v>
      </c>
      <c r="AN1950" s="7">
        <v>0</v>
      </c>
      <c r="AO1950" s="7">
        <v>0</v>
      </c>
      <c r="AP1950" s="7">
        <v>9841936</v>
      </c>
      <c r="AQ1950" s="7">
        <v>696200</v>
      </c>
      <c r="AR1950" s="7">
        <v>11569336</v>
      </c>
      <c r="AS1950" s="7">
        <v>447234</v>
      </c>
      <c r="AT1950" s="7">
        <v>4943204</v>
      </c>
      <c r="AU1950" s="7">
        <v>0</v>
      </c>
      <c r="AV1950" s="7">
        <v>985957</v>
      </c>
      <c r="AW1950" s="7">
        <v>0</v>
      </c>
      <c r="AX1950" s="7">
        <v>0</v>
      </c>
      <c r="AY1950" s="7">
        <v>11191393</v>
      </c>
      <c r="AZ1950" s="7">
        <v>293575</v>
      </c>
      <c r="BA1950" s="7">
        <v>274292.65000000002</v>
      </c>
      <c r="BB1950" s="7">
        <v>0</v>
      </c>
      <c r="BC1950" s="7">
        <v>0</v>
      </c>
      <c r="BD1950" s="7">
        <v>0</v>
      </c>
      <c r="BE1950" s="7">
        <v>2722.88</v>
      </c>
      <c r="BF1950" s="7">
        <v>4763.83</v>
      </c>
      <c r="BG1950" s="7">
        <v>819123.38768251194</v>
      </c>
      <c r="BH1950" s="7">
        <v>9135</v>
      </c>
      <c r="BI1950" s="7">
        <v>667736</v>
      </c>
      <c r="BJ1950" s="7">
        <v>9190058.3908333331</v>
      </c>
      <c r="BK1950" s="7">
        <v>3903324.7866666671</v>
      </c>
      <c r="BL1950" s="7">
        <v>8044018.0633333335</v>
      </c>
      <c r="BM1950" s="7">
        <v>5058898.2899999991</v>
      </c>
      <c r="BN1950" s="130">
        <v>1.0109999999999999</v>
      </c>
      <c r="BO1950" s="131">
        <v>3.352497E-4</v>
      </c>
      <c r="BP1950" s="161">
        <v>8495.3994266588361</v>
      </c>
      <c r="BQ1950" s="162">
        <v>11947033</v>
      </c>
      <c r="BR1950" s="161">
        <v>468024</v>
      </c>
      <c r="BS1950" s="163">
        <v>0</v>
      </c>
      <c r="BT1950" s="163">
        <v>1637194.3001999967</v>
      </c>
      <c r="BU1950" s="161">
        <v>30000344.640000001</v>
      </c>
      <c r="BV1950" s="161">
        <v>761184.06</v>
      </c>
      <c r="BW1950" s="165">
        <v>1637194.3001999967</v>
      </c>
      <c r="BX1950" s="161">
        <v>468024</v>
      </c>
    </row>
    <row r="1951" spans="1:76" ht="14.45" x14ac:dyDescent="0.3">
      <c r="A1951" s="164" t="s">
        <v>31</v>
      </c>
      <c r="B1951" s="6" t="s">
        <v>206</v>
      </c>
      <c r="C1951" s="6" t="s">
        <v>92</v>
      </c>
      <c r="D1951" s="6" t="s">
        <v>33</v>
      </c>
      <c r="E1951" s="6" t="s">
        <v>34</v>
      </c>
      <c r="F1951" s="24" t="str">
        <f>+Tabela1[[#This Row],[WK]]&amp;Tabela1[[#This Row],[PK]]&amp;Tabela1[[#This Row],[GK]]</f>
        <v>261101</v>
      </c>
      <c r="G1951" s="6" t="s">
        <v>1855</v>
      </c>
      <c r="H1951" s="7">
        <v>1514340400.9074013</v>
      </c>
      <c r="I1951" s="8">
        <v>1.371</v>
      </c>
      <c r="J1951" s="7">
        <v>2076160689.6399999</v>
      </c>
      <c r="K1951" s="8">
        <v>7.0000000000000007E-2</v>
      </c>
      <c r="L1951" s="7">
        <v>145331248.2748</v>
      </c>
      <c r="M1951" s="7">
        <v>86295084.274800003</v>
      </c>
      <c r="N1951" s="9">
        <v>1.4617325792847924</v>
      </c>
      <c r="O1951" s="7">
        <v>187325394</v>
      </c>
      <c r="P1951" s="8">
        <v>1.2949999999999999</v>
      </c>
      <c r="Q1951" s="7">
        <v>242586385</v>
      </c>
      <c r="R1951" s="8">
        <v>1.6E-2</v>
      </c>
      <c r="S1951" s="7">
        <v>3881382.16</v>
      </c>
      <c r="T1951" s="7">
        <v>-138827.83999999985</v>
      </c>
      <c r="U1951" s="9">
        <v>-3.4532484621450088E-2</v>
      </c>
      <c r="V1951" s="7">
        <v>86156256.434799999</v>
      </c>
      <c r="W1951" s="9">
        <v>1.3663369929073308</v>
      </c>
      <c r="X1951" s="7">
        <v>75701697.989811316</v>
      </c>
      <c r="Y1951" s="7">
        <v>0</v>
      </c>
      <c r="Z1951" s="7">
        <v>1888.6749999999997</v>
      </c>
      <c r="AA1951" s="7">
        <v>7419477.3148113135</v>
      </c>
      <c r="AB1951" s="7">
        <v>68280332</v>
      </c>
      <c r="AC1951" s="7">
        <v>0</v>
      </c>
      <c r="AD1951" s="7">
        <v>0</v>
      </c>
      <c r="AE1951" s="7">
        <v>0</v>
      </c>
      <c r="AF1951" s="7">
        <v>145331248.2748</v>
      </c>
      <c r="AG1951" s="7">
        <v>3881382.16</v>
      </c>
      <c r="AH1951" s="7">
        <v>0</v>
      </c>
      <c r="AI1951" s="7">
        <v>49291364</v>
      </c>
      <c r="AJ1951" s="7">
        <v>3881503</v>
      </c>
      <c r="AK1951" s="7">
        <v>7048735</v>
      </c>
      <c r="AL1951" s="7">
        <v>913338</v>
      </c>
      <c r="AM1951" s="7">
        <v>2453214</v>
      </c>
      <c r="AN1951" s="7">
        <v>0</v>
      </c>
      <c r="AO1951" s="7">
        <v>0</v>
      </c>
      <c r="AP1951" s="7">
        <v>52611508</v>
      </c>
      <c r="AQ1951" s="7">
        <v>3652064</v>
      </c>
      <c r="AR1951" s="7">
        <v>59036164</v>
      </c>
      <c r="AS1951" s="7">
        <v>4020210</v>
      </c>
      <c r="AT1951" s="7">
        <v>7565768</v>
      </c>
      <c r="AU1951" s="7">
        <v>938510</v>
      </c>
      <c r="AV1951" s="7">
        <v>2519321</v>
      </c>
      <c r="AW1951" s="7">
        <v>0</v>
      </c>
      <c r="AX1951" s="7">
        <v>0</v>
      </c>
      <c r="AY1951" s="7">
        <v>62299599</v>
      </c>
      <c r="AZ1951" s="7">
        <v>1548972</v>
      </c>
      <c r="BA1951" s="7">
        <v>1888.6749999999997</v>
      </c>
      <c r="BB1951" s="7">
        <v>0</v>
      </c>
      <c r="BC1951" s="7">
        <v>0</v>
      </c>
      <c r="BD1951" s="7">
        <v>0</v>
      </c>
      <c r="BE1951" s="7">
        <v>0.01</v>
      </c>
      <c r="BF1951" s="7">
        <v>60.91</v>
      </c>
      <c r="BG1951" s="7">
        <v>3982724.3148113135</v>
      </c>
      <c r="BH1951" s="7">
        <v>44416</v>
      </c>
      <c r="BI1951" s="7">
        <v>3436753</v>
      </c>
      <c r="BJ1951" s="7">
        <v>47300115.92666667</v>
      </c>
      <c r="BK1951" s="7">
        <v>11530769.079999994</v>
      </c>
      <c r="BL1951" s="7">
        <v>61681393.336666673</v>
      </c>
      <c r="BM1951" s="7">
        <v>19714600.713333327</v>
      </c>
      <c r="BN1951" s="130">
        <v>1.08</v>
      </c>
      <c r="BO1951" s="131">
        <v>1.6555686E-3</v>
      </c>
      <c r="BP1951" s="161">
        <v>41954.72667036685</v>
      </c>
      <c r="BQ1951" s="162">
        <v>68280332</v>
      </c>
      <c r="BR1951" s="161">
        <v>2328190</v>
      </c>
      <c r="BS1951" s="163">
        <v>0</v>
      </c>
      <c r="BT1951" s="163">
        <v>0</v>
      </c>
      <c r="BU1951" s="161">
        <v>145331248.27000001</v>
      </c>
      <c r="BV1951" s="161">
        <v>3881382.16</v>
      </c>
      <c r="BW1951" s="165">
        <v>0</v>
      </c>
      <c r="BX1951" s="161">
        <v>2328190</v>
      </c>
    </row>
    <row r="1952" spans="1:76" ht="14.45" x14ac:dyDescent="0.3">
      <c r="A1952" s="164" t="s">
        <v>31</v>
      </c>
      <c r="B1952" s="6" t="s">
        <v>206</v>
      </c>
      <c r="C1952" s="6" t="s">
        <v>92</v>
      </c>
      <c r="D1952" s="6" t="s">
        <v>32</v>
      </c>
      <c r="E1952" s="6" t="s">
        <v>36</v>
      </c>
      <c r="F1952" s="24" t="str">
        <f>+Tabela1[[#This Row],[WK]]&amp;Tabela1[[#This Row],[PK]]&amp;Tabela1[[#This Row],[GK]]</f>
        <v>261102</v>
      </c>
      <c r="G1952" s="6" t="s">
        <v>599</v>
      </c>
      <c r="H1952" s="7">
        <v>295595327.07039946</v>
      </c>
      <c r="I1952" s="8">
        <v>1.371</v>
      </c>
      <c r="J1952" s="7">
        <v>405261193.41999996</v>
      </c>
      <c r="K1952" s="8">
        <v>7.0000000000000007E-2</v>
      </c>
      <c r="L1952" s="7">
        <v>28368283.5394</v>
      </c>
      <c r="M1952" s="7">
        <v>19036765.5394</v>
      </c>
      <c r="N1952" s="9">
        <v>2.040050240421762</v>
      </c>
      <c r="O1952" s="7">
        <v>15462508</v>
      </c>
      <c r="P1952" s="8">
        <v>1.2949999999999999</v>
      </c>
      <c r="Q1952" s="7">
        <v>20023948</v>
      </c>
      <c r="R1952" s="8">
        <v>1.6E-2</v>
      </c>
      <c r="S1952" s="7">
        <v>320383.16800000001</v>
      </c>
      <c r="T1952" s="7">
        <v>36159.168000000005</v>
      </c>
      <c r="U1952" s="9">
        <v>0.12722067102004056</v>
      </c>
      <c r="V1952" s="7">
        <v>19072924.707400002</v>
      </c>
      <c r="W1952" s="9">
        <v>1.9835104464533264</v>
      </c>
      <c r="X1952" s="7">
        <v>35056219.338252336</v>
      </c>
      <c r="Y1952" s="7">
        <v>9486533</v>
      </c>
      <c r="Z1952" s="7">
        <v>544054.96</v>
      </c>
      <c r="AA1952" s="7">
        <v>1405392.3782523312</v>
      </c>
      <c r="AB1952" s="7">
        <v>21021310</v>
      </c>
      <c r="AC1952" s="7">
        <v>2598929</v>
      </c>
      <c r="AD1952" s="7">
        <v>15983294.630852332</v>
      </c>
      <c r="AE1952" s="7">
        <v>0</v>
      </c>
      <c r="AF1952" s="7">
        <v>28368283.5394</v>
      </c>
      <c r="AG1952" s="7">
        <v>320383.16800000001</v>
      </c>
      <c r="AH1952" s="7">
        <v>15983294.630852332</v>
      </c>
      <c r="AI1952" s="7">
        <v>7791212</v>
      </c>
      <c r="AJ1952" s="7">
        <v>202624</v>
      </c>
      <c r="AK1952" s="7">
        <v>14678325</v>
      </c>
      <c r="AL1952" s="7">
        <v>219298</v>
      </c>
      <c r="AM1952" s="7">
        <v>1091598</v>
      </c>
      <c r="AN1952" s="7">
        <v>0</v>
      </c>
      <c r="AO1952" s="7">
        <v>0</v>
      </c>
      <c r="AP1952" s="7">
        <v>17526651</v>
      </c>
      <c r="AQ1952" s="7">
        <v>871243</v>
      </c>
      <c r="AR1952" s="7">
        <v>9331518</v>
      </c>
      <c r="AS1952" s="7">
        <v>284224</v>
      </c>
      <c r="AT1952" s="7">
        <v>12408823</v>
      </c>
      <c r="AU1952" s="7">
        <v>237885</v>
      </c>
      <c r="AV1952" s="7">
        <v>412910</v>
      </c>
      <c r="AW1952" s="7">
        <v>0</v>
      </c>
      <c r="AX1952" s="7">
        <v>0</v>
      </c>
      <c r="AY1952" s="7">
        <v>19459500</v>
      </c>
      <c r="AZ1952" s="7">
        <v>376295</v>
      </c>
      <c r="BA1952" s="7">
        <v>544054.96</v>
      </c>
      <c r="BB1952" s="7">
        <v>0</v>
      </c>
      <c r="BC1952" s="7">
        <v>64.02</v>
      </c>
      <c r="BD1952" s="7">
        <v>0</v>
      </c>
      <c r="BE1952" s="7">
        <v>1718.8</v>
      </c>
      <c r="BF1952" s="7">
        <v>14331.76</v>
      </c>
      <c r="BG1952" s="7">
        <v>907357.37825233117</v>
      </c>
      <c r="BH1952" s="7">
        <v>10119</v>
      </c>
      <c r="BI1952" s="7">
        <v>498035</v>
      </c>
      <c r="BJ1952" s="7">
        <v>6854505.7808333328</v>
      </c>
      <c r="BK1952" s="7">
        <v>5118950.84</v>
      </c>
      <c r="BL1952" s="7">
        <v>2112798.59</v>
      </c>
      <c r="BM1952" s="7">
        <v>2716622.583333333</v>
      </c>
      <c r="BN1952" s="130">
        <v>0.75900000000000001</v>
      </c>
      <c r="BO1952" s="131">
        <v>4.1423620000000002E-4</v>
      </c>
      <c r="BP1952" s="161">
        <v>10497.436201213579</v>
      </c>
      <c r="BQ1952" s="162">
        <v>21021310</v>
      </c>
      <c r="BR1952" s="161">
        <v>550884</v>
      </c>
      <c r="BS1952" s="163">
        <v>0</v>
      </c>
      <c r="BT1952" s="163">
        <v>1390077.6617476642</v>
      </c>
      <c r="BU1952" s="161">
        <v>28368283.539999999</v>
      </c>
      <c r="BV1952" s="161">
        <v>320383.17</v>
      </c>
      <c r="BW1952" s="165">
        <v>17373372.291747667</v>
      </c>
      <c r="BX1952" s="161">
        <v>550884</v>
      </c>
    </row>
    <row r="1953" spans="1:76" ht="14.45" x14ac:dyDescent="0.3">
      <c r="A1953" s="164" t="s">
        <v>31</v>
      </c>
      <c r="B1953" s="6" t="s">
        <v>206</v>
      </c>
      <c r="C1953" s="6" t="s">
        <v>92</v>
      </c>
      <c r="D1953" s="6" t="s">
        <v>37</v>
      </c>
      <c r="E1953" s="6" t="s">
        <v>36</v>
      </c>
      <c r="F1953" s="24" t="str">
        <f>+Tabela1[[#This Row],[WK]]&amp;Tabela1[[#This Row],[PK]]&amp;Tabela1[[#This Row],[GK]]</f>
        <v>261103</v>
      </c>
      <c r="G1953" s="6" t="s">
        <v>1856</v>
      </c>
      <c r="H1953" s="7">
        <v>239255852.22559902</v>
      </c>
      <c r="I1953" s="8">
        <v>1.371</v>
      </c>
      <c r="J1953" s="7">
        <v>328019773.40000004</v>
      </c>
      <c r="K1953" s="8">
        <v>7.0000000000000007E-2</v>
      </c>
      <c r="L1953" s="7">
        <v>22961384.138000004</v>
      </c>
      <c r="M1953" s="7">
        <v>15466626.138000004</v>
      </c>
      <c r="N1953" s="9">
        <v>2.0636591785885554</v>
      </c>
      <c r="O1953" s="7">
        <v>2820262</v>
      </c>
      <c r="P1953" s="8">
        <v>1.2949999999999999</v>
      </c>
      <c r="Q1953" s="7">
        <v>3652239</v>
      </c>
      <c r="R1953" s="8">
        <v>1.6E-2</v>
      </c>
      <c r="S1953" s="7">
        <v>58435.824000000001</v>
      </c>
      <c r="T1953" s="7">
        <v>21416.824000000001</v>
      </c>
      <c r="U1953" s="9">
        <v>0.57853599502957942</v>
      </c>
      <c r="V1953" s="7">
        <v>15488042.962000005</v>
      </c>
      <c r="W1953" s="9">
        <v>2.0563597358232997</v>
      </c>
      <c r="X1953" s="7">
        <v>30174035.673671547</v>
      </c>
      <c r="Y1953" s="7">
        <v>9400970</v>
      </c>
      <c r="Z1953" s="7">
        <v>358283.43</v>
      </c>
      <c r="AA1953" s="7">
        <v>1364995.2436715476</v>
      </c>
      <c r="AB1953" s="7">
        <v>18799553</v>
      </c>
      <c r="AC1953" s="7">
        <v>250234</v>
      </c>
      <c r="AD1953" s="7">
        <v>14685992.711671544</v>
      </c>
      <c r="AE1953" s="7">
        <v>0</v>
      </c>
      <c r="AF1953" s="7">
        <v>22961384.138000004</v>
      </c>
      <c r="AG1953" s="7">
        <v>58435.824000000001</v>
      </c>
      <c r="AH1953" s="7">
        <v>14685992.711671544</v>
      </c>
      <c r="AI1953" s="7">
        <v>6257636</v>
      </c>
      <c r="AJ1953" s="7">
        <v>34996</v>
      </c>
      <c r="AK1953" s="7">
        <v>9696433</v>
      </c>
      <c r="AL1953" s="7">
        <v>0</v>
      </c>
      <c r="AM1953" s="7">
        <v>975827</v>
      </c>
      <c r="AN1953" s="7">
        <v>0</v>
      </c>
      <c r="AO1953" s="7">
        <v>0</v>
      </c>
      <c r="AP1953" s="7">
        <v>15209433</v>
      </c>
      <c r="AQ1953" s="7">
        <v>871243</v>
      </c>
      <c r="AR1953" s="7">
        <v>7494758</v>
      </c>
      <c r="AS1953" s="7">
        <v>37019</v>
      </c>
      <c r="AT1953" s="7">
        <v>10696510</v>
      </c>
      <c r="AU1953" s="7">
        <v>78744</v>
      </c>
      <c r="AV1953" s="7">
        <v>1082084</v>
      </c>
      <c r="AW1953" s="7">
        <v>0</v>
      </c>
      <c r="AX1953" s="7">
        <v>0</v>
      </c>
      <c r="AY1953" s="7">
        <v>17157744</v>
      </c>
      <c r="AZ1953" s="7">
        <v>360075</v>
      </c>
      <c r="BA1953" s="7">
        <v>358283.43</v>
      </c>
      <c r="BB1953" s="7">
        <v>0</v>
      </c>
      <c r="BC1953" s="7">
        <v>0</v>
      </c>
      <c r="BD1953" s="7">
        <v>0.39</v>
      </c>
      <c r="BE1953" s="7">
        <v>911.28</v>
      </c>
      <c r="BF1953" s="7">
        <v>10189.44</v>
      </c>
      <c r="BG1953" s="7">
        <v>709548.24367154762</v>
      </c>
      <c r="BH1953" s="7">
        <v>7913</v>
      </c>
      <c r="BI1953" s="7">
        <v>655447</v>
      </c>
      <c r="BJ1953" s="7">
        <v>9021038.4799999967</v>
      </c>
      <c r="BK1953" s="7">
        <v>4655797.0633333307</v>
      </c>
      <c r="BL1953" s="7">
        <v>4401168.583333333</v>
      </c>
      <c r="BM1953" s="7">
        <v>8658628.5000000019</v>
      </c>
      <c r="BN1953" s="130">
        <v>0.71299999999999997</v>
      </c>
      <c r="BO1953" s="131">
        <v>3.3304819999999997E-4</v>
      </c>
      <c r="BP1953" s="161">
        <v>8440.3709296071065</v>
      </c>
      <c r="BQ1953" s="162">
        <v>18799553</v>
      </c>
      <c r="BR1953" s="161">
        <v>425554</v>
      </c>
      <c r="BS1953" s="163">
        <v>0</v>
      </c>
      <c r="BT1953" s="163">
        <v>1626675.1199999973</v>
      </c>
      <c r="BU1953" s="161">
        <v>22961384.140000001</v>
      </c>
      <c r="BV1953" s="161">
        <v>58435.82</v>
      </c>
      <c r="BW1953" s="165">
        <v>16312667.829999998</v>
      </c>
      <c r="BX1953" s="161">
        <v>425554</v>
      </c>
    </row>
    <row r="1954" spans="1:76" ht="14.45" x14ac:dyDescent="0.3">
      <c r="A1954" s="164" t="s">
        <v>31</v>
      </c>
      <c r="B1954" s="6" t="s">
        <v>206</v>
      </c>
      <c r="C1954" s="6" t="s">
        <v>92</v>
      </c>
      <c r="D1954" s="6" t="s">
        <v>39</v>
      </c>
      <c r="E1954" s="6" t="s">
        <v>36</v>
      </c>
      <c r="F1954" s="24" t="str">
        <f>+Tabela1[[#This Row],[WK]]&amp;Tabela1[[#This Row],[PK]]&amp;Tabela1[[#This Row],[GK]]</f>
        <v>261104</v>
      </c>
      <c r="G1954" s="6" t="s">
        <v>1857</v>
      </c>
      <c r="H1954" s="7">
        <v>389569066.0245983</v>
      </c>
      <c r="I1954" s="8">
        <v>1.371</v>
      </c>
      <c r="J1954" s="7">
        <v>534099189.51999998</v>
      </c>
      <c r="K1954" s="8">
        <v>7.0000000000000007E-2</v>
      </c>
      <c r="L1954" s="7">
        <v>37386943.266400002</v>
      </c>
      <c r="M1954" s="7">
        <v>23666186.266400002</v>
      </c>
      <c r="N1954" s="9">
        <v>1.724845521744901</v>
      </c>
      <c r="O1954" s="7">
        <v>7899082</v>
      </c>
      <c r="P1954" s="8">
        <v>1.2949999999999999</v>
      </c>
      <c r="Q1954" s="7">
        <v>10229311</v>
      </c>
      <c r="R1954" s="8">
        <v>1.6E-2</v>
      </c>
      <c r="S1954" s="7">
        <v>163668.976</v>
      </c>
      <c r="T1954" s="7">
        <v>78630.975999999995</v>
      </c>
      <c r="U1954" s="9">
        <v>0.92465692984312886</v>
      </c>
      <c r="V1954" s="7">
        <v>23744817.242400005</v>
      </c>
      <c r="W1954" s="9">
        <v>1.7199166902304435</v>
      </c>
      <c r="X1954" s="7">
        <v>54186081.369070262</v>
      </c>
      <c r="Y1954" s="7">
        <v>20007595</v>
      </c>
      <c r="Z1954" s="7">
        <v>395189.08500000002</v>
      </c>
      <c r="AA1954" s="7">
        <v>2406659.2840702636</v>
      </c>
      <c r="AB1954" s="7">
        <v>31376638</v>
      </c>
      <c r="AC1954" s="7">
        <v>0</v>
      </c>
      <c r="AD1954" s="7">
        <v>30441264.12667026</v>
      </c>
      <c r="AE1954" s="7">
        <v>0</v>
      </c>
      <c r="AF1954" s="7">
        <v>37386943.266400002</v>
      </c>
      <c r="AG1954" s="7">
        <v>163668.976</v>
      </c>
      <c r="AH1954" s="7">
        <v>30441264.12667026</v>
      </c>
      <c r="AI1954" s="7">
        <v>11455941</v>
      </c>
      <c r="AJ1954" s="7">
        <v>80509</v>
      </c>
      <c r="AK1954" s="7">
        <v>13845344</v>
      </c>
      <c r="AL1954" s="7">
        <v>1468993</v>
      </c>
      <c r="AM1954" s="7">
        <v>770650</v>
      </c>
      <c r="AN1954" s="7">
        <v>0</v>
      </c>
      <c r="AO1954" s="7">
        <v>0</v>
      </c>
      <c r="AP1954" s="7">
        <v>25226586</v>
      </c>
      <c r="AQ1954" s="7">
        <v>1762379</v>
      </c>
      <c r="AR1954" s="7">
        <v>13720757</v>
      </c>
      <c r="AS1954" s="7">
        <v>85038</v>
      </c>
      <c r="AT1954" s="7">
        <v>17290065</v>
      </c>
      <c r="AU1954" s="7">
        <v>363614</v>
      </c>
      <c r="AV1954" s="7">
        <v>1079067</v>
      </c>
      <c r="AW1954" s="7">
        <v>0</v>
      </c>
      <c r="AX1954" s="7">
        <v>0</v>
      </c>
      <c r="AY1954" s="7">
        <v>29062978</v>
      </c>
      <c r="AZ1954" s="7">
        <v>736370</v>
      </c>
      <c r="BA1954" s="7">
        <v>395189.08500000002</v>
      </c>
      <c r="BB1954" s="7">
        <v>0.05</v>
      </c>
      <c r="BC1954" s="7">
        <v>0.01</v>
      </c>
      <c r="BD1954" s="7">
        <v>0</v>
      </c>
      <c r="BE1954" s="7">
        <v>1560.85</v>
      </c>
      <c r="BF1954" s="7">
        <v>10405.66</v>
      </c>
      <c r="BG1954" s="7">
        <v>1332028.2840702634</v>
      </c>
      <c r="BH1954" s="7">
        <v>14855</v>
      </c>
      <c r="BI1954" s="7">
        <v>1074631</v>
      </c>
      <c r="BJ1954" s="7">
        <v>14790172.319166664</v>
      </c>
      <c r="BK1954" s="7">
        <v>11090752.879999999</v>
      </c>
      <c r="BL1954" s="7">
        <v>5213731.333333333</v>
      </c>
      <c r="BM1954" s="7">
        <v>4370215.09</v>
      </c>
      <c r="BN1954" s="130">
        <v>0.66900000000000004</v>
      </c>
      <c r="BO1954" s="131">
        <v>6.0205559999999998E-4</v>
      </c>
      <c r="BP1954" s="161">
        <v>15256.900937124081</v>
      </c>
      <c r="BQ1954" s="162">
        <v>31376638</v>
      </c>
      <c r="BR1954" s="161">
        <v>744158</v>
      </c>
      <c r="BS1954" s="163">
        <v>0</v>
      </c>
      <c r="BT1954" s="163">
        <v>0</v>
      </c>
      <c r="BU1954" s="161">
        <v>37386943.270000003</v>
      </c>
      <c r="BV1954" s="161">
        <v>163668.98000000001</v>
      </c>
      <c r="BW1954" s="165">
        <v>30441264.129999999</v>
      </c>
      <c r="BX1954" s="161">
        <v>744158</v>
      </c>
    </row>
    <row r="1955" spans="1:76" ht="14.45" x14ac:dyDescent="0.3">
      <c r="A1955" s="164" t="s">
        <v>31</v>
      </c>
      <c r="B1955" s="6" t="s">
        <v>206</v>
      </c>
      <c r="C1955" s="6" t="s">
        <v>92</v>
      </c>
      <c r="D1955" s="6" t="s">
        <v>42</v>
      </c>
      <c r="E1955" s="6" t="s">
        <v>40</v>
      </c>
      <c r="F1955" s="24" t="str">
        <f>+Tabela1[[#This Row],[WK]]&amp;Tabela1[[#This Row],[PK]]&amp;Tabela1[[#This Row],[GK]]</f>
        <v>261105</v>
      </c>
      <c r="G1955" s="6" t="s">
        <v>1858</v>
      </c>
      <c r="H1955" s="7">
        <v>199789496.06579953</v>
      </c>
      <c r="I1955" s="8">
        <v>1.371</v>
      </c>
      <c r="J1955" s="7">
        <v>273911399.10999995</v>
      </c>
      <c r="K1955" s="8">
        <v>7.0000000000000007E-2</v>
      </c>
      <c r="L1955" s="7">
        <v>19173797.9377</v>
      </c>
      <c r="M1955" s="7">
        <v>11705800.9377</v>
      </c>
      <c r="N1955" s="9">
        <v>1.5674619228824007</v>
      </c>
      <c r="O1955" s="7">
        <v>32128016</v>
      </c>
      <c r="P1955" s="8">
        <v>1.2949999999999999</v>
      </c>
      <c r="Q1955" s="7">
        <v>41605781</v>
      </c>
      <c r="R1955" s="8">
        <v>1.6E-2</v>
      </c>
      <c r="S1955" s="7">
        <v>665692.49600000004</v>
      </c>
      <c r="T1955" s="7">
        <v>323120.49600000004</v>
      </c>
      <c r="U1955" s="9">
        <v>0.94321922398795011</v>
      </c>
      <c r="V1955" s="7">
        <v>12028921.433699999</v>
      </c>
      <c r="W1955" s="9">
        <v>1.5400826026503318</v>
      </c>
      <c r="X1955" s="7">
        <v>14845386.666573254</v>
      </c>
      <c r="Y1955" s="7">
        <v>1337811</v>
      </c>
      <c r="Z1955" s="7">
        <v>301326.2</v>
      </c>
      <c r="AA1955" s="7">
        <v>795970.46657325444</v>
      </c>
      <c r="AB1955" s="7">
        <v>9385555</v>
      </c>
      <c r="AC1955" s="7">
        <v>3024724</v>
      </c>
      <c r="AD1955" s="7">
        <v>3024724</v>
      </c>
      <c r="AE1955" s="7">
        <v>0</v>
      </c>
      <c r="AF1955" s="7">
        <v>19173797.9377</v>
      </c>
      <c r="AG1955" s="7">
        <v>665692.49600000004</v>
      </c>
      <c r="AH1955" s="7">
        <v>3024724</v>
      </c>
      <c r="AI1955" s="7">
        <v>6235292</v>
      </c>
      <c r="AJ1955" s="7">
        <v>348814</v>
      </c>
      <c r="AK1955" s="7">
        <v>4589275</v>
      </c>
      <c r="AL1955" s="7">
        <v>0</v>
      </c>
      <c r="AM1955" s="7">
        <v>338658</v>
      </c>
      <c r="AN1955" s="7">
        <v>0</v>
      </c>
      <c r="AO1955" s="7">
        <v>0</v>
      </c>
      <c r="AP1955" s="7">
        <v>8448052</v>
      </c>
      <c r="AQ1955" s="7">
        <v>453524</v>
      </c>
      <c r="AR1955" s="7">
        <v>7467997</v>
      </c>
      <c r="AS1955" s="7">
        <v>342572</v>
      </c>
      <c r="AT1955" s="7">
        <v>4701283</v>
      </c>
      <c r="AU1955" s="7">
        <v>0</v>
      </c>
      <c r="AV1955" s="7">
        <v>345593</v>
      </c>
      <c r="AW1955" s="7">
        <v>0</v>
      </c>
      <c r="AX1955" s="7">
        <v>0</v>
      </c>
      <c r="AY1955" s="7">
        <v>9252413</v>
      </c>
      <c r="AZ1955" s="7">
        <v>189769</v>
      </c>
      <c r="BA1955" s="7">
        <v>301326.2</v>
      </c>
      <c r="BB1955" s="7">
        <v>0</v>
      </c>
      <c r="BC1955" s="7">
        <v>0</v>
      </c>
      <c r="BD1955" s="7">
        <v>0</v>
      </c>
      <c r="BE1955" s="7">
        <v>3107.08</v>
      </c>
      <c r="BF1955" s="7">
        <v>5059.58</v>
      </c>
      <c r="BG1955" s="7">
        <v>567692.46657325444</v>
      </c>
      <c r="BH1955" s="7">
        <v>6331</v>
      </c>
      <c r="BI1955" s="7">
        <v>228278</v>
      </c>
      <c r="BJ1955" s="7">
        <v>3141805.3008333328</v>
      </c>
      <c r="BK1955" s="7">
        <v>3001409.6766666663</v>
      </c>
      <c r="BL1955" s="7">
        <v>51521.140000000007</v>
      </c>
      <c r="BM1955" s="7">
        <v>458540.21666666679</v>
      </c>
      <c r="BN1955" s="130">
        <v>0.93899999999999995</v>
      </c>
      <c r="BO1955" s="131">
        <v>2.4029149999999999E-4</v>
      </c>
      <c r="BP1955" s="161">
        <v>6089.1533283059325</v>
      </c>
      <c r="BQ1955" s="162">
        <v>9385555</v>
      </c>
      <c r="BR1955" s="161">
        <v>338209</v>
      </c>
      <c r="BS1955" s="163">
        <v>0</v>
      </c>
      <c r="BT1955" s="163">
        <v>1773621.566300001</v>
      </c>
      <c r="BU1955" s="161">
        <v>19173797.940000001</v>
      </c>
      <c r="BV1955" s="161">
        <v>665692.5</v>
      </c>
      <c r="BW1955" s="165">
        <v>4798345.566300001</v>
      </c>
      <c r="BX1955" s="161">
        <v>338209</v>
      </c>
    </row>
    <row r="1956" spans="1:76" ht="14.45" x14ac:dyDescent="0.3">
      <c r="A1956" s="164" t="s">
        <v>31</v>
      </c>
      <c r="B1956" s="6" t="s">
        <v>206</v>
      </c>
      <c r="C1956" s="6" t="s">
        <v>93</v>
      </c>
      <c r="D1956" s="6" t="s">
        <v>33</v>
      </c>
      <c r="E1956" s="6" t="s">
        <v>36</v>
      </c>
      <c r="F1956" s="24" t="str">
        <f>+Tabela1[[#This Row],[WK]]&amp;Tabela1[[#This Row],[PK]]&amp;Tabela1[[#This Row],[GK]]</f>
        <v>261201</v>
      </c>
      <c r="G1956" s="6" t="s">
        <v>1859</v>
      </c>
      <c r="H1956" s="7">
        <v>170324134.8299984</v>
      </c>
      <c r="I1956" s="8">
        <v>1.371</v>
      </c>
      <c r="J1956" s="7">
        <v>233514388.84999999</v>
      </c>
      <c r="K1956" s="8">
        <v>7.0000000000000007E-2</v>
      </c>
      <c r="L1956" s="7">
        <v>16346007.219500002</v>
      </c>
      <c r="M1956" s="7">
        <v>11482155.219500002</v>
      </c>
      <c r="N1956" s="9">
        <v>2.3607122954193511</v>
      </c>
      <c r="O1956" s="7">
        <v>389258</v>
      </c>
      <c r="P1956" s="8">
        <v>1.2949999999999999</v>
      </c>
      <c r="Q1956" s="7">
        <v>504089</v>
      </c>
      <c r="R1956" s="8">
        <v>1.6E-2</v>
      </c>
      <c r="S1956" s="7">
        <v>8065.424</v>
      </c>
      <c r="T1956" s="7">
        <v>-380248.576</v>
      </c>
      <c r="U1956" s="9">
        <v>-0.97922963375000649</v>
      </c>
      <c r="V1956" s="7">
        <v>11101906.643500002</v>
      </c>
      <c r="W1956" s="9">
        <v>2.1137768005619018</v>
      </c>
      <c r="X1956" s="7">
        <v>34425618.59097527</v>
      </c>
      <c r="Y1956" s="7">
        <v>16721540</v>
      </c>
      <c r="Z1956" s="7">
        <v>285865.41499999998</v>
      </c>
      <c r="AA1956" s="7">
        <v>1003284.1759752714</v>
      </c>
      <c r="AB1956" s="7">
        <v>16414929</v>
      </c>
      <c r="AC1956" s="7">
        <v>0</v>
      </c>
      <c r="AD1956" s="7">
        <v>23323711.947475269</v>
      </c>
      <c r="AE1956" s="7">
        <v>0</v>
      </c>
      <c r="AF1956" s="7">
        <v>16346007.219500002</v>
      </c>
      <c r="AG1956" s="7">
        <v>8065.424</v>
      </c>
      <c r="AH1956" s="7">
        <v>23323711.947475269</v>
      </c>
      <c r="AI1956" s="7">
        <v>4061001</v>
      </c>
      <c r="AJ1956" s="7">
        <v>471528</v>
      </c>
      <c r="AK1956" s="7">
        <v>5869368</v>
      </c>
      <c r="AL1956" s="7">
        <v>75385</v>
      </c>
      <c r="AM1956" s="7">
        <v>492161</v>
      </c>
      <c r="AN1956" s="7">
        <v>0</v>
      </c>
      <c r="AO1956" s="7">
        <v>0</v>
      </c>
      <c r="AP1956" s="7">
        <v>13196313</v>
      </c>
      <c r="AQ1956" s="7">
        <v>732004</v>
      </c>
      <c r="AR1956" s="7">
        <v>4863852</v>
      </c>
      <c r="AS1956" s="7">
        <v>388314</v>
      </c>
      <c r="AT1956" s="7">
        <v>12013666</v>
      </c>
      <c r="AU1956" s="7">
        <v>421293</v>
      </c>
      <c r="AV1956" s="7">
        <v>509823</v>
      </c>
      <c r="AW1956" s="7">
        <v>0</v>
      </c>
      <c r="AX1956" s="7">
        <v>0</v>
      </c>
      <c r="AY1956" s="7">
        <v>14746111</v>
      </c>
      <c r="AZ1956" s="7">
        <v>303307</v>
      </c>
      <c r="BA1956" s="7">
        <v>285865.41499999998</v>
      </c>
      <c r="BB1956" s="7">
        <v>0</v>
      </c>
      <c r="BC1956" s="7">
        <v>0</v>
      </c>
      <c r="BD1956" s="7">
        <v>0</v>
      </c>
      <c r="BE1956" s="7">
        <v>806.01</v>
      </c>
      <c r="BF1956" s="7">
        <v>8012.45</v>
      </c>
      <c r="BG1956" s="7">
        <v>664355.17597527138</v>
      </c>
      <c r="BH1956" s="7">
        <v>7409</v>
      </c>
      <c r="BI1956" s="7">
        <v>338929</v>
      </c>
      <c r="BJ1956" s="7">
        <v>4664619.8908333341</v>
      </c>
      <c r="BK1956" s="7">
        <v>1307332.8866666672</v>
      </c>
      <c r="BL1956" s="7">
        <v>4844435.9266666668</v>
      </c>
      <c r="BM1956" s="7">
        <v>3740276.1633333326</v>
      </c>
      <c r="BN1956" s="130">
        <v>0.52400000000000002</v>
      </c>
      <c r="BO1956" s="131">
        <v>3.3564039999999998E-4</v>
      </c>
      <c r="BP1956" s="161">
        <v>8505.4046079409691</v>
      </c>
      <c r="BQ1956" s="162">
        <v>16414929</v>
      </c>
      <c r="BR1956" s="161">
        <v>384843</v>
      </c>
      <c r="BS1956" s="163">
        <v>2010830.5109752696</v>
      </c>
      <c r="BT1956" s="163">
        <v>0</v>
      </c>
      <c r="BU1956" s="161">
        <v>16346007.220000001</v>
      </c>
      <c r="BV1956" s="161">
        <v>8065.42</v>
      </c>
      <c r="BW1956" s="165">
        <v>21312881.440000001</v>
      </c>
      <c r="BX1956" s="161">
        <v>384843</v>
      </c>
    </row>
    <row r="1957" spans="1:76" ht="14.45" x14ac:dyDescent="0.3">
      <c r="A1957" s="164" t="s">
        <v>31</v>
      </c>
      <c r="B1957" s="6" t="s">
        <v>206</v>
      </c>
      <c r="C1957" s="6" t="s">
        <v>93</v>
      </c>
      <c r="D1957" s="6" t="s">
        <v>32</v>
      </c>
      <c r="E1957" s="6" t="s">
        <v>36</v>
      </c>
      <c r="F1957" s="24" t="str">
        <f>+Tabela1[[#This Row],[WK]]&amp;Tabela1[[#This Row],[PK]]&amp;Tabela1[[#This Row],[GK]]</f>
        <v>261202</v>
      </c>
      <c r="G1957" s="6" t="s">
        <v>749</v>
      </c>
      <c r="H1957" s="7">
        <v>87358745.158199713</v>
      </c>
      <c r="I1957" s="8">
        <v>1.371</v>
      </c>
      <c r="J1957" s="7">
        <v>119768839.61</v>
      </c>
      <c r="K1957" s="8">
        <v>7.0000000000000007E-2</v>
      </c>
      <c r="L1957" s="7">
        <v>8383818.7727000006</v>
      </c>
      <c r="M1957" s="7">
        <v>6038118.7727000006</v>
      </c>
      <c r="N1957" s="9">
        <v>2.5741223398985378</v>
      </c>
      <c r="O1957" s="7">
        <v>2807595</v>
      </c>
      <c r="P1957" s="8">
        <v>1.2949999999999999</v>
      </c>
      <c r="Q1957" s="7">
        <v>3635836</v>
      </c>
      <c r="R1957" s="8">
        <v>1.6E-2</v>
      </c>
      <c r="S1957" s="7">
        <v>58173.376000000004</v>
      </c>
      <c r="T1957" s="7">
        <v>24784.376000000004</v>
      </c>
      <c r="U1957" s="9">
        <v>0.74229165293959098</v>
      </c>
      <c r="V1957" s="7">
        <v>6062903.1487000007</v>
      </c>
      <c r="W1957" s="9">
        <v>2.5484137620324421</v>
      </c>
      <c r="X1957" s="7">
        <v>14005905.527472517</v>
      </c>
      <c r="Y1957" s="7">
        <v>7518100</v>
      </c>
      <c r="Z1957" s="7">
        <v>0.93</v>
      </c>
      <c r="AA1957" s="7">
        <v>586486.59747251705</v>
      </c>
      <c r="AB1957" s="7">
        <v>5901318</v>
      </c>
      <c r="AC1957" s="7">
        <v>0</v>
      </c>
      <c r="AD1957" s="7">
        <v>7943002.3787725158</v>
      </c>
      <c r="AE1957" s="7">
        <v>0</v>
      </c>
      <c r="AF1957" s="7">
        <v>8383818.7727000006</v>
      </c>
      <c r="AG1957" s="7">
        <v>58173.376000000004</v>
      </c>
      <c r="AH1957" s="7">
        <v>7943002.3787725158</v>
      </c>
      <c r="AI1957" s="7">
        <v>1958507</v>
      </c>
      <c r="AJ1957" s="7">
        <v>19203</v>
      </c>
      <c r="AK1957" s="7">
        <v>6208277</v>
      </c>
      <c r="AL1957" s="7">
        <v>0</v>
      </c>
      <c r="AM1957" s="7">
        <v>823322</v>
      </c>
      <c r="AN1957" s="7">
        <v>0</v>
      </c>
      <c r="AO1957" s="7">
        <v>0</v>
      </c>
      <c r="AP1957" s="7">
        <v>4980309</v>
      </c>
      <c r="AQ1957" s="7">
        <v>270523</v>
      </c>
      <c r="AR1957" s="7">
        <v>2345700</v>
      </c>
      <c r="AS1957" s="7">
        <v>33389</v>
      </c>
      <c r="AT1957" s="7">
        <v>6862190</v>
      </c>
      <c r="AU1957" s="7">
        <v>138056</v>
      </c>
      <c r="AV1957" s="7">
        <v>668813</v>
      </c>
      <c r="AW1957" s="7">
        <v>0</v>
      </c>
      <c r="AX1957" s="7">
        <v>0</v>
      </c>
      <c r="AY1957" s="7">
        <v>5479830</v>
      </c>
      <c r="AZ1957" s="7">
        <v>113537</v>
      </c>
      <c r="BA1957" s="7">
        <v>0.93</v>
      </c>
      <c r="BB1957" s="7">
        <v>0</v>
      </c>
      <c r="BC1957" s="7">
        <v>0</v>
      </c>
      <c r="BD1957" s="7">
        <v>0.01</v>
      </c>
      <c r="BE1957" s="7">
        <v>0</v>
      </c>
      <c r="BF1957" s="7">
        <v>0</v>
      </c>
      <c r="BG1957" s="7">
        <v>351949.59747251711</v>
      </c>
      <c r="BH1957" s="7">
        <v>3925</v>
      </c>
      <c r="BI1957" s="7">
        <v>234537</v>
      </c>
      <c r="BJ1957" s="7">
        <v>3227968.3841666654</v>
      </c>
      <c r="BK1957" s="7">
        <v>1622886.6766666654</v>
      </c>
      <c r="BL1957" s="7">
        <v>2036320.0633333335</v>
      </c>
      <c r="BM1957" s="7">
        <v>2347686.7033333336</v>
      </c>
      <c r="BN1957" s="130">
        <v>0.56000000000000005</v>
      </c>
      <c r="BO1957" s="131">
        <v>1.648291E-4</v>
      </c>
      <c r="BP1957" s="161">
        <v>4177.163185290382</v>
      </c>
      <c r="BQ1957" s="162">
        <v>5901318</v>
      </c>
      <c r="BR1957" s="161">
        <v>208099</v>
      </c>
      <c r="BS1957" s="163">
        <v>0</v>
      </c>
      <c r="BT1957" s="163">
        <v>464619.47252748348</v>
      </c>
      <c r="BU1957" s="161">
        <v>8383818.7699999996</v>
      </c>
      <c r="BV1957" s="161">
        <v>58173.38</v>
      </c>
      <c r="BW1957" s="165">
        <v>8407621.8525274843</v>
      </c>
      <c r="BX1957" s="161">
        <v>208099</v>
      </c>
    </row>
    <row r="1958" spans="1:76" ht="14.45" x14ac:dyDescent="0.3">
      <c r="A1958" s="164" t="s">
        <v>31</v>
      </c>
      <c r="B1958" s="6" t="s">
        <v>206</v>
      </c>
      <c r="C1958" s="6" t="s">
        <v>93</v>
      </c>
      <c r="D1958" s="6" t="s">
        <v>37</v>
      </c>
      <c r="E1958" s="6" t="s">
        <v>40</v>
      </c>
      <c r="F1958" s="24" t="str">
        <f>+Tabela1[[#This Row],[WK]]&amp;Tabela1[[#This Row],[PK]]&amp;Tabela1[[#This Row],[GK]]</f>
        <v>261203</v>
      </c>
      <c r="G1958" s="6" t="s">
        <v>123</v>
      </c>
      <c r="H1958" s="7">
        <v>82474952.850599855</v>
      </c>
      <c r="I1958" s="8">
        <v>1.371</v>
      </c>
      <c r="J1958" s="7">
        <v>113073160.36</v>
      </c>
      <c r="K1958" s="8">
        <v>7.0000000000000007E-2</v>
      </c>
      <c r="L1958" s="7">
        <v>7915121.2252000012</v>
      </c>
      <c r="M1958" s="7">
        <v>5152586.2252000012</v>
      </c>
      <c r="N1958" s="9">
        <v>1.8651659527209614</v>
      </c>
      <c r="O1958" s="7">
        <v>591318</v>
      </c>
      <c r="P1958" s="8">
        <v>1.2949999999999999</v>
      </c>
      <c r="Q1958" s="7">
        <v>765757</v>
      </c>
      <c r="R1958" s="8">
        <v>1.6E-2</v>
      </c>
      <c r="S1958" s="7">
        <v>12252.112000000001</v>
      </c>
      <c r="T1958" s="7">
        <v>-181592.88800000001</v>
      </c>
      <c r="U1958" s="9">
        <v>-0.93679428409296095</v>
      </c>
      <c r="V1958" s="7">
        <v>4970993.3372000009</v>
      </c>
      <c r="W1958" s="9">
        <v>1.681446003964308</v>
      </c>
      <c r="X1958" s="7">
        <v>13079891.374912988</v>
      </c>
      <c r="Y1958" s="7">
        <v>5337894</v>
      </c>
      <c r="Z1958" s="7">
        <v>165511.16999999998</v>
      </c>
      <c r="AA1958" s="7">
        <v>766248.20491298893</v>
      </c>
      <c r="AB1958" s="7">
        <v>6810238</v>
      </c>
      <c r="AC1958" s="7">
        <v>0</v>
      </c>
      <c r="AD1958" s="7">
        <v>8108898.0377129875</v>
      </c>
      <c r="AE1958" s="7">
        <v>0</v>
      </c>
      <c r="AF1958" s="7">
        <v>7915121.2252000012</v>
      </c>
      <c r="AG1958" s="7">
        <v>12252.112000000001</v>
      </c>
      <c r="AH1958" s="7">
        <v>8108898.0377129875</v>
      </c>
      <c r="AI1958" s="7">
        <v>2306538</v>
      </c>
      <c r="AJ1958" s="7">
        <v>179721</v>
      </c>
      <c r="AK1958" s="7">
        <v>3465149</v>
      </c>
      <c r="AL1958" s="7">
        <v>0</v>
      </c>
      <c r="AM1958" s="7">
        <v>931681</v>
      </c>
      <c r="AN1958" s="7">
        <v>0</v>
      </c>
      <c r="AO1958" s="7">
        <v>0</v>
      </c>
      <c r="AP1958" s="7">
        <v>5295880</v>
      </c>
      <c r="AQ1958" s="7">
        <v>389871</v>
      </c>
      <c r="AR1958" s="7">
        <v>2762535</v>
      </c>
      <c r="AS1958" s="7">
        <v>193845</v>
      </c>
      <c r="AT1958" s="7">
        <v>4404222</v>
      </c>
      <c r="AU1958" s="7">
        <v>189575</v>
      </c>
      <c r="AV1958" s="7">
        <v>1072798</v>
      </c>
      <c r="AW1958" s="7">
        <v>0</v>
      </c>
      <c r="AX1958" s="7">
        <v>0</v>
      </c>
      <c r="AY1958" s="7">
        <v>5920487</v>
      </c>
      <c r="AZ1958" s="7">
        <v>160574</v>
      </c>
      <c r="BA1958" s="7">
        <v>165511.16999999998</v>
      </c>
      <c r="BB1958" s="7">
        <v>0</v>
      </c>
      <c r="BC1958" s="7">
        <v>0</v>
      </c>
      <c r="BD1958" s="7">
        <v>0</v>
      </c>
      <c r="BE1958" s="7">
        <v>0</v>
      </c>
      <c r="BF1958" s="7">
        <v>5339.07</v>
      </c>
      <c r="BG1958" s="7">
        <v>336347.20491298888</v>
      </c>
      <c r="BH1958" s="7">
        <v>3751</v>
      </c>
      <c r="BI1958" s="7">
        <v>429901</v>
      </c>
      <c r="BJ1958" s="7">
        <v>5916837.1941666668</v>
      </c>
      <c r="BK1958" s="7">
        <v>1892442.2599999993</v>
      </c>
      <c r="BL1958" s="7">
        <v>7859430.4600000009</v>
      </c>
      <c r="BM1958" s="7">
        <v>378718.81666666642</v>
      </c>
      <c r="BN1958" s="130">
        <v>0.65200000000000002</v>
      </c>
      <c r="BO1958" s="131">
        <v>1.518135E-4</v>
      </c>
      <c r="BP1958" s="161">
        <v>3846.992202980005</v>
      </c>
      <c r="BQ1958" s="162">
        <v>6810238</v>
      </c>
      <c r="BR1958" s="161">
        <v>198486</v>
      </c>
      <c r="BS1958" s="163">
        <v>0</v>
      </c>
      <c r="BT1958" s="163">
        <v>0</v>
      </c>
      <c r="BU1958" s="161">
        <v>7915121.2300000004</v>
      </c>
      <c r="BV1958" s="161">
        <v>12252.11</v>
      </c>
      <c r="BW1958" s="165">
        <v>8108898.04</v>
      </c>
      <c r="BX1958" s="161">
        <v>198486</v>
      </c>
    </row>
    <row r="1959" spans="1:76" ht="14.45" x14ac:dyDescent="0.3">
      <c r="A1959" s="164" t="s">
        <v>31</v>
      </c>
      <c r="B1959" s="6" t="s">
        <v>206</v>
      </c>
      <c r="C1959" s="6" t="s">
        <v>93</v>
      </c>
      <c r="D1959" s="6" t="s">
        <v>39</v>
      </c>
      <c r="E1959" s="6" t="s">
        <v>40</v>
      </c>
      <c r="F1959" s="24" t="str">
        <f>+Tabela1[[#This Row],[WK]]&amp;Tabela1[[#This Row],[PK]]&amp;Tabela1[[#This Row],[GK]]</f>
        <v>261204</v>
      </c>
      <c r="G1959" s="6" t="s">
        <v>226</v>
      </c>
      <c r="H1959" s="7">
        <v>190685778.84559917</v>
      </c>
      <c r="I1959" s="8">
        <v>1.371</v>
      </c>
      <c r="J1959" s="7">
        <v>261430202.79999998</v>
      </c>
      <c r="K1959" s="8">
        <v>7.0000000000000007E-2</v>
      </c>
      <c r="L1959" s="7">
        <v>18300114.196000002</v>
      </c>
      <c r="M1959" s="7">
        <v>13252199.196000002</v>
      </c>
      <c r="N1959" s="9">
        <v>2.6252817640550608</v>
      </c>
      <c r="O1959" s="7">
        <v>3444380</v>
      </c>
      <c r="P1959" s="8">
        <v>1.2949999999999999</v>
      </c>
      <c r="Q1959" s="7">
        <v>4460472</v>
      </c>
      <c r="R1959" s="8">
        <v>1.6E-2</v>
      </c>
      <c r="S1959" s="7">
        <v>71367.551999999996</v>
      </c>
      <c r="T1959" s="7">
        <v>-11518.448000000004</v>
      </c>
      <c r="U1959" s="9">
        <v>-0.13896735274955968</v>
      </c>
      <c r="V1959" s="7">
        <v>13240680.748000003</v>
      </c>
      <c r="W1959" s="9">
        <v>2.5806264456563417</v>
      </c>
      <c r="X1959" s="7">
        <v>22215994.672920104</v>
      </c>
      <c r="Y1959" s="7">
        <v>4801122</v>
      </c>
      <c r="Z1959" s="7">
        <v>64693.125</v>
      </c>
      <c r="AA1959" s="7">
        <v>816755.54792010353</v>
      </c>
      <c r="AB1959" s="7">
        <v>15160266</v>
      </c>
      <c r="AC1959" s="7">
        <v>1373158</v>
      </c>
      <c r="AD1959" s="7">
        <v>8975313.9249201007</v>
      </c>
      <c r="AE1959" s="7">
        <v>0</v>
      </c>
      <c r="AF1959" s="7">
        <v>18300114.196000002</v>
      </c>
      <c r="AG1959" s="7">
        <v>71367.551999999996</v>
      </c>
      <c r="AH1959" s="7">
        <v>8975313.9249201007</v>
      </c>
      <c r="AI1959" s="7">
        <v>4214682</v>
      </c>
      <c r="AJ1959" s="7">
        <v>86147</v>
      </c>
      <c r="AK1959" s="7">
        <v>5620269</v>
      </c>
      <c r="AL1959" s="7">
        <v>186345</v>
      </c>
      <c r="AM1959" s="7">
        <v>362124</v>
      </c>
      <c r="AN1959" s="7">
        <v>0</v>
      </c>
      <c r="AO1959" s="7">
        <v>0</v>
      </c>
      <c r="AP1959" s="7">
        <v>12523060</v>
      </c>
      <c r="AQ1959" s="7">
        <v>588786</v>
      </c>
      <c r="AR1959" s="7">
        <v>5047915</v>
      </c>
      <c r="AS1959" s="7">
        <v>82886</v>
      </c>
      <c r="AT1959" s="7">
        <v>6263228</v>
      </c>
      <c r="AU1959" s="7">
        <v>627271</v>
      </c>
      <c r="AV1959" s="7">
        <v>396011</v>
      </c>
      <c r="AW1959" s="7">
        <v>0</v>
      </c>
      <c r="AX1959" s="7">
        <v>0</v>
      </c>
      <c r="AY1959" s="7">
        <v>14021431</v>
      </c>
      <c r="AZ1959" s="7">
        <v>244916</v>
      </c>
      <c r="BA1959" s="7">
        <v>64693.125</v>
      </c>
      <c r="BB1959" s="7">
        <v>0</v>
      </c>
      <c r="BC1959" s="7">
        <v>2.52</v>
      </c>
      <c r="BD1959" s="7">
        <v>0</v>
      </c>
      <c r="BE1959" s="7">
        <v>1352.21</v>
      </c>
      <c r="BF1959" s="7">
        <v>33.36</v>
      </c>
      <c r="BG1959" s="7">
        <v>658885.54792010353</v>
      </c>
      <c r="BH1959" s="7">
        <v>7348</v>
      </c>
      <c r="BI1959" s="7">
        <v>157870</v>
      </c>
      <c r="BJ1959" s="7">
        <v>2172838.1316666673</v>
      </c>
      <c r="BK1959" s="7">
        <v>879972.41333333403</v>
      </c>
      <c r="BL1959" s="7">
        <v>1507167.3066666666</v>
      </c>
      <c r="BM1959" s="7">
        <v>2157128.2599999998</v>
      </c>
      <c r="BN1959" s="130">
        <v>0.82899999999999996</v>
      </c>
      <c r="BO1959" s="131">
        <v>3.0669509999999998E-4</v>
      </c>
      <c r="BP1959" s="161">
        <v>7772.024819960644</v>
      </c>
      <c r="BQ1959" s="162">
        <v>15160266</v>
      </c>
      <c r="BR1959" s="161">
        <v>392377</v>
      </c>
      <c r="BS1959" s="163">
        <v>0</v>
      </c>
      <c r="BT1959" s="163">
        <v>1729239.3270798959</v>
      </c>
      <c r="BU1959" s="161">
        <v>18300114.199999999</v>
      </c>
      <c r="BV1959" s="161">
        <v>71367.55</v>
      </c>
      <c r="BW1959" s="165">
        <v>10704553.247079896</v>
      </c>
      <c r="BX1959" s="161">
        <v>392377</v>
      </c>
    </row>
    <row r="1960" spans="1:76" ht="14.45" x14ac:dyDescent="0.3">
      <c r="A1960" s="164" t="s">
        <v>31</v>
      </c>
      <c r="B1960" s="6" t="s">
        <v>206</v>
      </c>
      <c r="C1960" s="6" t="s">
        <v>93</v>
      </c>
      <c r="D1960" s="6" t="s">
        <v>42</v>
      </c>
      <c r="E1960" s="6" t="s">
        <v>40</v>
      </c>
      <c r="F1960" s="24" t="str">
        <f>+Tabela1[[#This Row],[WK]]&amp;Tabela1[[#This Row],[PK]]&amp;Tabela1[[#This Row],[GK]]</f>
        <v>261205</v>
      </c>
      <c r="G1960" s="6" t="s">
        <v>1860</v>
      </c>
      <c r="H1960" s="7">
        <v>417884839.12279946</v>
      </c>
      <c r="I1960" s="8">
        <v>1.371</v>
      </c>
      <c r="J1960" s="7">
        <v>572920114.44000006</v>
      </c>
      <c r="K1960" s="8">
        <v>7.0000000000000007E-2</v>
      </c>
      <c r="L1960" s="7">
        <v>40104408.010800011</v>
      </c>
      <c r="M1960" s="7">
        <v>25552476.010800011</v>
      </c>
      <c r="N1960" s="9">
        <v>1.7559507569716524</v>
      </c>
      <c r="O1960" s="7">
        <v>31784273</v>
      </c>
      <c r="P1960" s="8">
        <v>1.2949999999999999</v>
      </c>
      <c r="Q1960" s="7">
        <v>41160634</v>
      </c>
      <c r="R1960" s="8">
        <v>1.6E-2</v>
      </c>
      <c r="S1960" s="7">
        <v>658570.14399999997</v>
      </c>
      <c r="T1960" s="7">
        <v>-644250.85600000003</v>
      </c>
      <c r="U1960" s="9">
        <v>-0.49450450675879498</v>
      </c>
      <c r="V1960" s="7">
        <v>24908225.154800013</v>
      </c>
      <c r="W1960" s="9">
        <v>1.5710257457054053</v>
      </c>
      <c r="X1960" s="7">
        <v>19478495.992304292</v>
      </c>
      <c r="Y1960" s="7">
        <v>0</v>
      </c>
      <c r="Z1960" s="7">
        <v>74.400000000000006</v>
      </c>
      <c r="AA1960" s="7">
        <v>1641386.5923042912</v>
      </c>
      <c r="AB1960" s="7">
        <v>17837035</v>
      </c>
      <c r="AC1960" s="7">
        <v>0</v>
      </c>
      <c r="AD1960" s="7">
        <v>0</v>
      </c>
      <c r="AE1960" s="7">
        <v>-4926447.9278087979</v>
      </c>
      <c r="AF1960" s="7">
        <v>35177960.082991213</v>
      </c>
      <c r="AG1960" s="7">
        <v>658570.14399999997</v>
      </c>
      <c r="AH1960" s="7">
        <v>0</v>
      </c>
      <c r="AI1960" s="7">
        <v>12149919</v>
      </c>
      <c r="AJ1960" s="7">
        <v>3474244</v>
      </c>
      <c r="AK1960" s="7">
        <v>0</v>
      </c>
      <c r="AL1960" s="7">
        <v>0</v>
      </c>
      <c r="AM1960" s="7">
        <v>414857</v>
      </c>
      <c r="AN1960" s="7">
        <v>0</v>
      </c>
      <c r="AO1960" s="7">
        <v>-597285</v>
      </c>
      <c r="AP1960" s="7">
        <v>13030869</v>
      </c>
      <c r="AQ1960" s="7">
        <v>1360573</v>
      </c>
      <c r="AR1960" s="7">
        <v>14551932</v>
      </c>
      <c r="AS1960" s="7">
        <v>1302821</v>
      </c>
      <c r="AT1960" s="7">
        <v>0</v>
      </c>
      <c r="AU1960" s="7">
        <v>0</v>
      </c>
      <c r="AV1960" s="7">
        <v>655302</v>
      </c>
      <c r="AW1960" s="7">
        <v>0</v>
      </c>
      <c r="AX1960" s="7">
        <v>-60643</v>
      </c>
      <c r="AY1960" s="7">
        <v>15471376</v>
      </c>
      <c r="AZ1960" s="7">
        <v>551466</v>
      </c>
      <c r="BA1960" s="7">
        <v>74.400000000000006</v>
      </c>
      <c r="BB1960" s="7">
        <v>0</v>
      </c>
      <c r="BC1960" s="7">
        <v>0</v>
      </c>
      <c r="BD1960" s="7">
        <v>0</v>
      </c>
      <c r="BE1960" s="7">
        <v>1.6</v>
      </c>
      <c r="BF1960" s="7">
        <v>0</v>
      </c>
      <c r="BG1960" s="7">
        <v>987969.59230429109</v>
      </c>
      <c r="BH1960" s="7">
        <v>11018</v>
      </c>
      <c r="BI1960" s="7">
        <v>653417</v>
      </c>
      <c r="BJ1960" s="7">
        <v>8993072.4233333338</v>
      </c>
      <c r="BK1960" s="7">
        <v>5284567.6999999993</v>
      </c>
      <c r="BL1960" s="7">
        <v>5645344.4400000004</v>
      </c>
      <c r="BM1960" s="7">
        <v>3543330.0133333337</v>
      </c>
      <c r="BN1960" s="130">
        <v>1.3819999999999999</v>
      </c>
      <c r="BO1960" s="131">
        <v>4.8773520000000001E-4</v>
      </c>
      <c r="BP1960" s="161">
        <v>12360.400955946679</v>
      </c>
      <c r="BQ1960" s="162">
        <v>17837035</v>
      </c>
      <c r="BR1960" s="161">
        <v>313826</v>
      </c>
      <c r="BS1960" s="163">
        <v>0</v>
      </c>
      <c r="BT1960" s="163">
        <v>0</v>
      </c>
      <c r="BU1960" s="161">
        <v>35177960.079999998</v>
      </c>
      <c r="BV1960" s="161">
        <v>658570.14</v>
      </c>
      <c r="BW1960" s="165">
        <v>0</v>
      </c>
      <c r="BX1960" s="161">
        <v>313826</v>
      </c>
    </row>
    <row r="1961" spans="1:76" ht="14.45" x14ac:dyDescent="0.3">
      <c r="A1961" s="164" t="s">
        <v>31</v>
      </c>
      <c r="B1961" s="6" t="s">
        <v>206</v>
      </c>
      <c r="C1961" s="6" t="s">
        <v>93</v>
      </c>
      <c r="D1961" s="6" t="s">
        <v>44</v>
      </c>
      <c r="E1961" s="6" t="s">
        <v>36</v>
      </c>
      <c r="F1961" s="24" t="str">
        <f>+Tabela1[[#This Row],[WK]]&amp;Tabela1[[#This Row],[PK]]&amp;Tabela1[[#This Row],[GK]]</f>
        <v>261206</v>
      </c>
      <c r="G1961" s="6" t="s">
        <v>1861</v>
      </c>
      <c r="H1961" s="7">
        <v>172240869.21579927</v>
      </c>
      <c r="I1961" s="8">
        <v>1.371</v>
      </c>
      <c r="J1961" s="7">
        <v>236142231.70000002</v>
      </c>
      <c r="K1961" s="8">
        <v>7.0000000000000007E-2</v>
      </c>
      <c r="L1961" s="7">
        <v>16529956.219000002</v>
      </c>
      <c r="M1961" s="7">
        <v>10946612.219000002</v>
      </c>
      <c r="N1961" s="9">
        <v>1.9605835175120865</v>
      </c>
      <c r="O1961" s="7">
        <v>5908342</v>
      </c>
      <c r="P1961" s="8">
        <v>1.2949999999999999</v>
      </c>
      <c r="Q1961" s="7">
        <v>7651303</v>
      </c>
      <c r="R1961" s="8">
        <v>1.6E-2</v>
      </c>
      <c r="S1961" s="7">
        <v>122420.848</v>
      </c>
      <c r="T1961" s="7">
        <v>27399.847999999998</v>
      </c>
      <c r="U1961" s="9">
        <v>0.28835571084286632</v>
      </c>
      <c r="V1961" s="7">
        <v>10974012.067000002</v>
      </c>
      <c r="W1961" s="9">
        <v>1.9326006811819956</v>
      </c>
      <c r="X1961" s="7">
        <v>20491556.70072592</v>
      </c>
      <c r="Y1961" s="7">
        <v>3785019</v>
      </c>
      <c r="Z1961" s="7">
        <v>114305.215</v>
      </c>
      <c r="AA1961" s="7">
        <v>900952.48572592286</v>
      </c>
      <c r="AB1961" s="7">
        <v>11687766</v>
      </c>
      <c r="AC1961" s="7">
        <v>4003514</v>
      </c>
      <c r="AD1961" s="7">
        <v>9517544.6337259188</v>
      </c>
      <c r="AE1961" s="7">
        <v>0</v>
      </c>
      <c r="AF1961" s="7">
        <v>16529956.219000002</v>
      </c>
      <c r="AG1961" s="7">
        <v>122420.848</v>
      </c>
      <c r="AH1961" s="7">
        <v>9517544.6337259188</v>
      </c>
      <c r="AI1961" s="7">
        <v>4661729</v>
      </c>
      <c r="AJ1961" s="7">
        <v>80371</v>
      </c>
      <c r="AK1961" s="7">
        <v>7418821</v>
      </c>
      <c r="AL1961" s="7">
        <v>0</v>
      </c>
      <c r="AM1961" s="7">
        <v>377501</v>
      </c>
      <c r="AN1961" s="7">
        <v>0</v>
      </c>
      <c r="AO1961" s="7">
        <v>0</v>
      </c>
      <c r="AP1961" s="7">
        <v>9155144</v>
      </c>
      <c r="AQ1961" s="7">
        <v>533090</v>
      </c>
      <c r="AR1961" s="7">
        <v>5583344</v>
      </c>
      <c r="AS1961" s="7">
        <v>95021</v>
      </c>
      <c r="AT1961" s="7">
        <v>8493265</v>
      </c>
      <c r="AU1961" s="7">
        <v>0</v>
      </c>
      <c r="AV1961" s="7">
        <v>785437</v>
      </c>
      <c r="AW1961" s="7">
        <v>0</v>
      </c>
      <c r="AX1961" s="7">
        <v>0</v>
      </c>
      <c r="AY1961" s="7">
        <v>10387465</v>
      </c>
      <c r="AZ1961" s="7">
        <v>218965</v>
      </c>
      <c r="BA1961" s="7">
        <v>114305.215</v>
      </c>
      <c r="BB1961" s="7">
        <v>0</v>
      </c>
      <c r="BC1961" s="7">
        <v>6.74</v>
      </c>
      <c r="BD1961" s="7">
        <v>0</v>
      </c>
      <c r="BE1961" s="7">
        <v>453.73</v>
      </c>
      <c r="BF1961" s="7">
        <v>2939.27</v>
      </c>
      <c r="BG1961" s="7">
        <v>558725.48572592286</v>
      </c>
      <c r="BH1961" s="7">
        <v>6231</v>
      </c>
      <c r="BI1961" s="7">
        <v>342227</v>
      </c>
      <c r="BJ1961" s="7">
        <v>4710009.4983333331</v>
      </c>
      <c r="BK1961" s="7">
        <v>1151076.3733333326</v>
      </c>
      <c r="BL1961" s="7">
        <v>5658556.043333333</v>
      </c>
      <c r="BM1961" s="7">
        <v>2918620.413333334</v>
      </c>
      <c r="BN1961" s="130">
        <v>0.81399999999999995</v>
      </c>
      <c r="BO1961" s="131">
        <v>2.2327299999999999E-4</v>
      </c>
      <c r="BP1961" s="161">
        <v>5657.9300150460149</v>
      </c>
      <c r="BQ1961" s="162">
        <v>11687766</v>
      </c>
      <c r="BR1961" s="161">
        <v>347317</v>
      </c>
      <c r="BS1961" s="163">
        <v>0</v>
      </c>
      <c r="BT1961" s="163">
        <v>1740891.8599999994</v>
      </c>
      <c r="BU1961" s="161">
        <v>16529956.220000001</v>
      </c>
      <c r="BV1961" s="161">
        <v>122420.85</v>
      </c>
      <c r="BW1961" s="165">
        <v>11258436.49</v>
      </c>
      <c r="BX1961" s="161">
        <v>347317</v>
      </c>
    </row>
    <row r="1962" spans="1:76" ht="14.45" x14ac:dyDescent="0.3">
      <c r="A1962" s="164" t="s">
        <v>31</v>
      </c>
      <c r="B1962" s="6" t="s">
        <v>206</v>
      </c>
      <c r="C1962" s="6" t="s">
        <v>93</v>
      </c>
      <c r="D1962" s="6" t="s">
        <v>51</v>
      </c>
      <c r="E1962" s="6" t="s">
        <v>40</v>
      </c>
      <c r="F1962" s="24" t="str">
        <f>+Tabela1[[#This Row],[WK]]&amp;Tabela1[[#This Row],[PK]]&amp;Tabela1[[#This Row],[GK]]</f>
        <v>261207</v>
      </c>
      <c r="G1962" s="6" t="s">
        <v>1862</v>
      </c>
      <c r="H1962" s="7">
        <v>816369577.7794081</v>
      </c>
      <c r="I1962" s="8">
        <v>1.371</v>
      </c>
      <c r="J1962" s="7">
        <v>1119242691.1300001</v>
      </c>
      <c r="K1962" s="8">
        <v>7.0000000000000007E-2</v>
      </c>
      <c r="L1962" s="7">
        <v>78346988.37910001</v>
      </c>
      <c r="M1962" s="7">
        <v>46468509.37910001</v>
      </c>
      <c r="N1962" s="9">
        <v>1.4576764901204982</v>
      </c>
      <c r="O1962" s="7">
        <v>88017728</v>
      </c>
      <c r="P1962" s="8">
        <v>1.2949999999999999</v>
      </c>
      <c r="Q1962" s="7">
        <v>113982958</v>
      </c>
      <c r="R1962" s="8">
        <v>1.6E-2</v>
      </c>
      <c r="S1962" s="7">
        <v>1823727.328</v>
      </c>
      <c r="T1962" s="7">
        <v>628550.32799999998</v>
      </c>
      <c r="U1962" s="9">
        <v>0.52590564242785798</v>
      </c>
      <c r="V1962" s="7">
        <v>47097059.707100004</v>
      </c>
      <c r="W1962" s="9">
        <v>1.4240052477748455</v>
      </c>
      <c r="X1962" s="7">
        <v>58817236.128725916</v>
      </c>
      <c r="Y1962" s="7">
        <v>6012408</v>
      </c>
      <c r="Z1962" s="7">
        <v>287746.185</v>
      </c>
      <c r="AA1962" s="7">
        <v>2920609.9437259124</v>
      </c>
      <c r="AB1962" s="7">
        <v>41893606</v>
      </c>
      <c r="AC1962" s="7">
        <v>7702866</v>
      </c>
      <c r="AD1962" s="7">
        <v>11720176.421625907</v>
      </c>
      <c r="AE1962" s="7">
        <v>0</v>
      </c>
      <c r="AF1962" s="7">
        <v>78346988.37910001</v>
      </c>
      <c r="AG1962" s="7">
        <v>1823727.328</v>
      </c>
      <c r="AH1962" s="7">
        <v>11720176.421625907</v>
      </c>
      <c r="AI1962" s="7">
        <v>26616460</v>
      </c>
      <c r="AJ1962" s="7">
        <v>1130010</v>
      </c>
      <c r="AK1962" s="7">
        <v>14702639</v>
      </c>
      <c r="AL1962" s="7">
        <v>578505</v>
      </c>
      <c r="AM1962" s="7">
        <v>1065183</v>
      </c>
      <c r="AN1962" s="7">
        <v>0</v>
      </c>
      <c r="AO1962" s="7">
        <v>0</v>
      </c>
      <c r="AP1962" s="7">
        <v>33014414</v>
      </c>
      <c r="AQ1962" s="7">
        <v>2617710</v>
      </c>
      <c r="AR1962" s="7">
        <v>31878479</v>
      </c>
      <c r="AS1962" s="7">
        <v>1195177</v>
      </c>
      <c r="AT1962" s="7">
        <v>15520239</v>
      </c>
      <c r="AU1962" s="7">
        <v>220304</v>
      </c>
      <c r="AV1962" s="7">
        <v>1130336</v>
      </c>
      <c r="AW1962" s="7">
        <v>0</v>
      </c>
      <c r="AX1962" s="7">
        <v>0</v>
      </c>
      <c r="AY1962" s="7">
        <v>38650911</v>
      </c>
      <c r="AZ1962" s="7">
        <v>1111043</v>
      </c>
      <c r="BA1962" s="7">
        <v>287746.185</v>
      </c>
      <c r="BB1962" s="7">
        <v>0</v>
      </c>
      <c r="BC1962" s="7">
        <v>0</v>
      </c>
      <c r="BD1962" s="7">
        <v>0</v>
      </c>
      <c r="BE1962" s="7">
        <v>1959.49</v>
      </c>
      <c r="BF1962" s="7">
        <v>6342.9</v>
      </c>
      <c r="BG1962" s="7">
        <v>2190067.9437259124</v>
      </c>
      <c r="BH1962" s="7">
        <v>24424</v>
      </c>
      <c r="BI1962" s="7">
        <v>730542</v>
      </c>
      <c r="BJ1962" s="7">
        <v>10054428.080833331</v>
      </c>
      <c r="BK1962" s="7">
        <v>4737523.1866666637</v>
      </c>
      <c r="BL1962" s="7">
        <v>5288833.0599999996</v>
      </c>
      <c r="BM1962" s="7">
        <v>10689953.456666669</v>
      </c>
      <c r="BN1962" s="130">
        <v>0.93</v>
      </c>
      <c r="BO1962" s="131">
        <v>9.3508809999999997E-4</v>
      </c>
      <c r="BP1962" s="161">
        <v>23696.271348602975</v>
      </c>
      <c r="BQ1962" s="162">
        <v>41893606</v>
      </c>
      <c r="BR1962" s="161">
        <v>1274592</v>
      </c>
      <c r="BS1962" s="163">
        <v>0</v>
      </c>
      <c r="BT1962" s="163">
        <v>2590188.8712740839</v>
      </c>
      <c r="BU1962" s="161">
        <v>78346988.379999995</v>
      </c>
      <c r="BV1962" s="161">
        <v>1823727.33</v>
      </c>
      <c r="BW1962" s="165">
        <v>14310365.291274084</v>
      </c>
      <c r="BX1962" s="161">
        <v>1274592</v>
      </c>
    </row>
    <row r="1963" spans="1:76" ht="14.45" x14ac:dyDescent="0.3">
      <c r="A1963" s="164" t="s">
        <v>31</v>
      </c>
      <c r="B1963" s="6" t="s">
        <v>206</v>
      </c>
      <c r="C1963" s="6" t="s">
        <v>93</v>
      </c>
      <c r="D1963" s="6" t="s">
        <v>75</v>
      </c>
      <c r="E1963" s="6" t="s">
        <v>40</v>
      </c>
      <c r="F1963" s="24" t="str">
        <f>+Tabela1[[#This Row],[WK]]&amp;Tabela1[[#This Row],[PK]]&amp;Tabela1[[#This Row],[GK]]</f>
        <v>261208</v>
      </c>
      <c r="G1963" s="6" t="s">
        <v>1863</v>
      </c>
      <c r="H1963" s="7">
        <v>88885255.449599549</v>
      </c>
      <c r="I1963" s="8">
        <v>1.371</v>
      </c>
      <c r="J1963" s="7">
        <v>121861685.23</v>
      </c>
      <c r="K1963" s="8">
        <v>7.0000000000000007E-2</v>
      </c>
      <c r="L1963" s="7">
        <v>8530317.9661000017</v>
      </c>
      <c r="M1963" s="7">
        <v>6239982.9661000017</v>
      </c>
      <c r="N1963" s="9">
        <v>2.7244848313019721</v>
      </c>
      <c r="O1963" s="7">
        <v>33999262</v>
      </c>
      <c r="P1963" s="8">
        <v>1.2949999999999999</v>
      </c>
      <c r="Q1963" s="7">
        <v>44029044</v>
      </c>
      <c r="R1963" s="8">
        <v>1.6E-2</v>
      </c>
      <c r="S1963" s="7">
        <v>704464.70400000003</v>
      </c>
      <c r="T1963" s="7">
        <v>319970.70400000003</v>
      </c>
      <c r="U1963" s="9">
        <v>0.83218646844944266</v>
      </c>
      <c r="V1963" s="7">
        <v>6559953.6701000016</v>
      </c>
      <c r="W1963" s="9">
        <v>2.4524759041045248</v>
      </c>
      <c r="X1963" s="7">
        <v>14440088.929798469</v>
      </c>
      <c r="Y1963" s="7">
        <v>5136711</v>
      </c>
      <c r="Z1963" s="7">
        <v>334479.46000000002</v>
      </c>
      <c r="AA1963" s="7">
        <v>674517.46979847015</v>
      </c>
      <c r="AB1963" s="7">
        <v>6912107</v>
      </c>
      <c r="AC1963" s="7">
        <v>1382274</v>
      </c>
      <c r="AD1963" s="7">
        <v>7880135.2596984673</v>
      </c>
      <c r="AE1963" s="7">
        <v>0</v>
      </c>
      <c r="AF1963" s="7">
        <v>8530317.9661000017</v>
      </c>
      <c r="AG1963" s="7">
        <v>704464.70400000003</v>
      </c>
      <c r="AH1963" s="7">
        <v>7880135.2596984673</v>
      </c>
      <c r="AI1963" s="7">
        <v>1912281</v>
      </c>
      <c r="AJ1963" s="7">
        <v>223172</v>
      </c>
      <c r="AK1963" s="7">
        <v>5968519</v>
      </c>
      <c r="AL1963" s="7">
        <v>0</v>
      </c>
      <c r="AM1963" s="7">
        <v>776519</v>
      </c>
      <c r="AN1963" s="7">
        <v>0</v>
      </c>
      <c r="AO1963" s="7">
        <v>0</v>
      </c>
      <c r="AP1963" s="7">
        <v>5345959</v>
      </c>
      <c r="AQ1963" s="7">
        <v>362024</v>
      </c>
      <c r="AR1963" s="7">
        <v>2290335</v>
      </c>
      <c r="AS1963" s="7">
        <v>384494</v>
      </c>
      <c r="AT1963" s="7">
        <v>6588871</v>
      </c>
      <c r="AU1963" s="7">
        <v>396653</v>
      </c>
      <c r="AV1963" s="7">
        <v>718712</v>
      </c>
      <c r="AW1963" s="7">
        <v>0</v>
      </c>
      <c r="AX1963" s="7">
        <v>0</v>
      </c>
      <c r="AY1963" s="7">
        <v>6180281</v>
      </c>
      <c r="AZ1963" s="7">
        <v>154086</v>
      </c>
      <c r="BA1963" s="7">
        <v>334479.46000000002</v>
      </c>
      <c r="BB1963" s="7">
        <v>0</v>
      </c>
      <c r="BC1963" s="7">
        <v>0</v>
      </c>
      <c r="BD1963" s="7">
        <v>0</v>
      </c>
      <c r="BE1963" s="7">
        <v>0</v>
      </c>
      <c r="BF1963" s="7">
        <v>10789.66</v>
      </c>
      <c r="BG1963" s="7">
        <v>389341.46979847009</v>
      </c>
      <c r="BH1963" s="7">
        <v>4342</v>
      </c>
      <c r="BI1963" s="7">
        <v>285176</v>
      </c>
      <c r="BJ1963" s="7">
        <v>3924867.7349999999</v>
      </c>
      <c r="BK1963" s="7">
        <v>1959925.813333333</v>
      </c>
      <c r="BL1963" s="7">
        <v>2807678.19</v>
      </c>
      <c r="BM1963" s="7">
        <v>2244411.3066666671</v>
      </c>
      <c r="BN1963" s="130">
        <v>0.68500000000000005</v>
      </c>
      <c r="BO1963" s="131">
        <v>1.6352630000000001E-4</v>
      </c>
      <c r="BP1963" s="161">
        <v>4144.1460870593446</v>
      </c>
      <c r="BQ1963" s="162">
        <v>6912107</v>
      </c>
      <c r="BR1963" s="161">
        <v>232031</v>
      </c>
      <c r="BS1963" s="163">
        <v>0</v>
      </c>
      <c r="BT1963" s="163">
        <v>1330545.0702015311</v>
      </c>
      <c r="BU1963" s="161">
        <v>8530317.9700000007</v>
      </c>
      <c r="BV1963" s="161">
        <v>704464.7</v>
      </c>
      <c r="BW1963" s="165">
        <v>9210680.3302015308</v>
      </c>
      <c r="BX1963" s="161">
        <v>232031</v>
      </c>
    </row>
    <row r="1964" spans="1:76" ht="14.45" x14ac:dyDescent="0.3">
      <c r="A1964" s="164" t="s">
        <v>31</v>
      </c>
      <c r="B1964" s="6" t="s">
        <v>206</v>
      </c>
      <c r="C1964" s="6" t="s">
        <v>95</v>
      </c>
      <c r="D1964" s="6" t="s">
        <v>33</v>
      </c>
      <c r="E1964" s="6" t="s">
        <v>36</v>
      </c>
      <c r="F1964" s="24" t="str">
        <f>+Tabela1[[#This Row],[WK]]&amp;Tabela1[[#This Row],[PK]]&amp;Tabela1[[#This Row],[GK]]</f>
        <v>261301</v>
      </c>
      <c r="G1964" s="6" t="s">
        <v>1864</v>
      </c>
      <c r="H1964" s="7">
        <v>119613302.60299917</v>
      </c>
      <c r="I1964" s="8">
        <v>1.371</v>
      </c>
      <c r="J1964" s="7">
        <v>163989837.87</v>
      </c>
      <c r="K1964" s="8">
        <v>7.0000000000000007E-2</v>
      </c>
      <c r="L1964" s="7">
        <v>11479288.650900001</v>
      </c>
      <c r="M1964" s="7">
        <v>7897451.6509000007</v>
      </c>
      <c r="N1964" s="9">
        <v>2.2048607044094974</v>
      </c>
      <c r="O1964" s="7">
        <v>1279700</v>
      </c>
      <c r="P1964" s="8">
        <v>1.2949999999999999</v>
      </c>
      <c r="Q1964" s="7">
        <v>1657212</v>
      </c>
      <c r="R1964" s="8">
        <v>1.6E-2</v>
      </c>
      <c r="S1964" s="7">
        <v>26515.392</v>
      </c>
      <c r="T1964" s="7">
        <v>1754.3919999999998</v>
      </c>
      <c r="U1964" s="9">
        <v>7.0853035014740912E-2</v>
      </c>
      <c r="V1964" s="7">
        <v>7899206.0429000016</v>
      </c>
      <c r="W1964" s="9">
        <v>2.1902097330780981</v>
      </c>
      <c r="X1964" s="7">
        <v>19288635.636717059</v>
      </c>
      <c r="Y1964" s="7">
        <v>6821404</v>
      </c>
      <c r="Z1964" s="7">
        <v>596800.375</v>
      </c>
      <c r="AA1964" s="7">
        <v>832005.26171705674</v>
      </c>
      <c r="AB1964" s="7">
        <v>10175164</v>
      </c>
      <c r="AC1964" s="7">
        <v>863262</v>
      </c>
      <c r="AD1964" s="7">
        <v>11389429.593817057</v>
      </c>
      <c r="AE1964" s="7">
        <v>0</v>
      </c>
      <c r="AF1964" s="7">
        <v>11479288.650900001</v>
      </c>
      <c r="AG1964" s="7">
        <v>26515.392</v>
      </c>
      <c r="AH1964" s="7">
        <v>11389429.593817057</v>
      </c>
      <c r="AI1964" s="7">
        <v>2990601</v>
      </c>
      <c r="AJ1964" s="7">
        <v>16573</v>
      </c>
      <c r="AK1964" s="7">
        <v>7458323</v>
      </c>
      <c r="AL1964" s="7">
        <v>0</v>
      </c>
      <c r="AM1964" s="7">
        <v>1008010</v>
      </c>
      <c r="AN1964" s="7">
        <v>0</v>
      </c>
      <c r="AO1964" s="7">
        <v>0</v>
      </c>
      <c r="AP1964" s="7">
        <v>8015764</v>
      </c>
      <c r="AQ1964" s="7">
        <v>429654</v>
      </c>
      <c r="AR1964" s="7">
        <v>3581837</v>
      </c>
      <c r="AS1964" s="7">
        <v>24761</v>
      </c>
      <c r="AT1964" s="7">
        <v>8248301</v>
      </c>
      <c r="AU1964" s="7">
        <v>431022</v>
      </c>
      <c r="AV1964" s="7">
        <v>982383</v>
      </c>
      <c r="AW1964" s="7">
        <v>0</v>
      </c>
      <c r="AX1964" s="7">
        <v>0</v>
      </c>
      <c r="AY1964" s="7">
        <v>8928186</v>
      </c>
      <c r="AZ1964" s="7">
        <v>201123</v>
      </c>
      <c r="BA1964" s="7">
        <v>596800.375</v>
      </c>
      <c r="BB1964" s="7">
        <v>0</v>
      </c>
      <c r="BC1964" s="7">
        <v>69.61</v>
      </c>
      <c r="BD1964" s="7">
        <v>3484.7</v>
      </c>
      <c r="BE1964" s="7">
        <v>1546.69</v>
      </c>
      <c r="BF1964" s="7">
        <v>5781.39</v>
      </c>
      <c r="BG1964" s="7">
        <v>439735.26171705674</v>
      </c>
      <c r="BH1964" s="7">
        <v>4904</v>
      </c>
      <c r="BI1964" s="7">
        <v>392270</v>
      </c>
      <c r="BJ1964" s="7">
        <v>5398824.645833333</v>
      </c>
      <c r="BK1964" s="7">
        <v>1952889.3533333326</v>
      </c>
      <c r="BL1964" s="7">
        <v>4490935.2266666666</v>
      </c>
      <c r="BM1964" s="7">
        <v>4801870.7166666677</v>
      </c>
      <c r="BN1964" s="130">
        <v>0.64700000000000002</v>
      </c>
      <c r="BO1964" s="131">
        <v>1.9066069999999999E-4</v>
      </c>
      <c r="BP1964" s="161">
        <v>4831.5020411418573</v>
      </c>
      <c r="BQ1964" s="162">
        <v>10175164</v>
      </c>
      <c r="BR1964" s="161">
        <v>270935</v>
      </c>
      <c r="BS1964" s="163">
        <v>0</v>
      </c>
      <c r="BT1964" s="163">
        <v>1273314.3632829413</v>
      </c>
      <c r="BU1964" s="161">
        <v>11479288.65</v>
      </c>
      <c r="BV1964" s="161">
        <v>26515.39</v>
      </c>
      <c r="BW1964" s="165">
        <v>12662743.953282941</v>
      </c>
      <c r="BX1964" s="161">
        <v>270935</v>
      </c>
    </row>
    <row r="1965" spans="1:76" ht="14.45" x14ac:dyDescent="0.3">
      <c r="A1965" s="164" t="s">
        <v>31</v>
      </c>
      <c r="B1965" s="6" t="s">
        <v>206</v>
      </c>
      <c r="C1965" s="6" t="s">
        <v>95</v>
      </c>
      <c r="D1965" s="6" t="s">
        <v>32</v>
      </c>
      <c r="E1965" s="6" t="s">
        <v>36</v>
      </c>
      <c r="F1965" s="24" t="str">
        <f>+Tabela1[[#This Row],[WK]]&amp;Tabela1[[#This Row],[PK]]&amp;Tabela1[[#This Row],[GK]]</f>
        <v>261302</v>
      </c>
      <c r="G1965" s="6" t="s">
        <v>1865</v>
      </c>
      <c r="H1965" s="7">
        <v>279118164.40739977</v>
      </c>
      <c r="I1965" s="8">
        <v>1.371</v>
      </c>
      <c r="J1965" s="7">
        <v>382671003.40000004</v>
      </c>
      <c r="K1965" s="8">
        <v>7.0000000000000007E-2</v>
      </c>
      <c r="L1965" s="7">
        <v>26786970.238000005</v>
      </c>
      <c r="M1965" s="7">
        <v>18372554.238000005</v>
      </c>
      <c r="N1965" s="9">
        <v>2.1834616018509192</v>
      </c>
      <c r="O1965" s="7">
        <v>167770338</v>
      </c>
      <c r="P1965" s="8">
        <v>1.2949999999999999</v>
      </c>
      <c r="Q1965" s="7">
        <v>217262588</v>
      </c>
      <c r="R1965" s="8">
        <v>1.6E-2</v>
      </c>
      <c r="S1965" s="7">
        <v>3476201.4080000003</v>
      </c>
      <c r="T1965" s="7">
        <v>1108325.4080000003</v>
      </c>
      <c r="U1965" s="9">
        <v>0.4680673346070488</v>
      </c>
      <c r="V1965" s="7">
        <v>19480879.646000005</v>
      </c>
      <c r="W1965" s="9">
        <v>1.8067475492223737</v>
      </c>
      <c r="X1965" s="7">
        <v>30841976.785124764</v>
      </c>
      <c r="Y1965" s="7">
        <v>5326994</v>
      </c>
      <c r="Z1965" s="7">
        <v>599694.84499999997</v>
      </c>
      <c r="AA1965" s="7">
        <v>1509919.9401247636</v>
      </c>
      <c r="AB1965" s="7">
        <v>19287535</v>
      </c>
      <c r="AC1965" s="7">
        <v>4117833</v>
      </c>
      <c r="AD1965" s="7">
        <v>11361097.139124759</v>
      </c>
      <c r="AE1965" s="7">
        <v>0</v>
      </c>
      <c r="AF1965" s="7">
        <v>26786970.238000005</v>
      </c>
      <c r="AG1965" s="7">
        <v>3476201.4080000003</v>
      </c>
      <c r="AH1965" s="7">
        <v>11361097.139124759</v>
      </c>
      <c r="AI1965" s="7">
        <v>7025491</v>
      </c>
      <c r="AJ1965" s="7">
        <v>1750647</v>
      </c>
      <c r="AK1965" s="7">
        <v>5126970</v>
      </c>
      <c r="AL1965" s="7">
        <v>470877</v>
      </c>
      <c r="AM1965" s="7">
        <v>907583</v>
      </c>
      <c r="AN1965" s="7">
        <v>0</v>
      </c>
      <c r="AO1965" s="7">
        <v>0</v>
      </c>
      <c r="AP1965" s="7">
        <v>13766989</v>
      </c>
      <c r="AQ1965" s="7">
        <v>1022418</v>
      </c>
      <c r="AR1965" s="7">
        <v>8414416</v>
      </c>
      <c r="AS1965" s="7">
        <v>2367876</v>
      </c>
      <c r="AT1965" s="7">
        <v>10824252</v>
      </c>
      <c r="AU1965" s="7">
        <v>629319</v>
      </c>
      <c r="AV1965" s="7">
        <v>877679</v>
      </c>
      <c r="AW1965" s="7">
        <v>0</v>
      </c>
      <c r="AX1965" s="7">
        <v>0</v>
      </c>
      <c r="AY1965" s="7">
        <v>17140524</v>
      </c>
      <c r="AZ1965" s="7">
        <v>420088</v>
      </c>
      <c r="BA1965" s="7">
        <v>599694.84499999997</v>
      </c>
      <c r="BB1965" s="7">
        <v>0</v>
      </c>
      <c r="BC1965" s="7">
        <v>202.85</v>
      </c>
      <c r="BD1965" s="7">
        <v>2663.46</v>
      </c>
      <c r="BE1965" s="7">
        <v>1032.5899999999999</v>
      </c>
      <c r="BF1965" s="7">
        <v>7777.23</v>
      </c>
      <c r="BG1965" s="7">
        <v>905294.94012476364</v>
      </c>
      <c r="BH1965" s="7">
        <v>10096</v>
      </c>
      <c r="BI1965" s="7">
        <v>604625</v>
      </c>
      <c r="BJ1965" s="7">
        <v>8321467.3783333367</v>
      </c>
      <c r="BK1965" s="7">
        <v>5801085.7266666694</v>
      </c>
      <c r="BL1965" s="7">
        <v>2004398.7666666668</v>
      </c>
      <c r="BM1965" s="7">
        <v>6072729.0733333332</v>
      </c>
      <c r="BN1965" s="130">
        <v>0.85299999999999998</v>
      </c>
      <c r="BO1965" s="131">
        <v>3.9744450000000001E-4</v>
      </c>
      <c r="BP1965" s="161">
        <v>10072.215996722942</v>
      </c>
      <c r="BQ1965" s="162">
        <v>19287535</v>
      </c>
      <c r="BR1965" s="161">
        <v>537993</v>
      </c>
      <c r="BS1965" s="163">
        <v>0</v>
      </c>
      <c r="BT1965" s="163">
        <v>2587878.2148752362</v>
      </c>
      <c r="BU1965" s="161">
        <v>26786970.239999998</v>
      </c>
      <c r="BV1965" s="161">
        <v>3476201.41</v>
      </c>
      <c r="BW1965" s="165">
        <v>13948975.354875237</v>
      </c>
      <c r="BX1965" s="161">
        <v>537993</v>
      </c>
    </row>
    <row r="1966" spans="1:76" ht="14.45" x14ac:dyDescent="0.3">
      <c r="A1966" s="164" t="s">
        <v>31</v>
      </c>
      <c r="B1966" s="6" t="s">
        <v>206</v>
      </c>
      <c r="C1966" s="6" t="s">
        <v>95</v>
      </c>
      <c r="D1966" s="6" t="s">
        <v>37</v>
      </c>
      <c r="E1966" s="6" t="s">
        <v>36</v>
      </c>
      <c r="F1966" s="24" t="str">
        <f>+Tabela1[[#This Row],[WK]]&amp;Tabela1[[#This Row],[PK]]&amp;Tabela1[[#This Row],[GK]]</f>
        <v>261303</v>
      </c>
      <c r="G1966" s="6" t="s">
        <v>1866</v>
      </c>
      <c r="H1966" s="7">
        <v>62280861.109800003</v>
      </c>
      <c r="I1966" s="8">
        <v>1.371</v>
      </c>
      <c r="J1966" s="7">
        <v>85387060.579999998</v>
      </c>
      <c r="K1966" s="8">
        <v>7.0000000000000007E-2</v>
      </c>
      <c r="L1966" s="7">
        <v>5977094.2406000001</v>
      </c>
      <c r="M1966" s="7">
        <v>3655908.2406000001</v>
      </c>
      <c r="N1966" s="9">
        <v>1.5750173577645221</v>
      </c>
      <c r="O1966" s="7">
        <v>8451763</v>
      </c>
      <c r="P1966" s="8">
        <v>1.2949999999999999</v>
      </c>
      <c r="Q1966" s="7">
        <v>10945033</v>
      </c>
      <c r="R1966" s="8">
        <v>1.6E-2</v>
      </c>
      <c r="S1966" s="7">
        <v>175120.52799999999</v>
      </c>
      <c r="T1966" s="7">
        <v>125287.52799999999</v>
      </c>
      <c r="U1966" s="9">
        <v>2.5141478136977504</v>
      </c>
      <c r="V1966" s="7">
        <v>3781195.7686000001</v>
      </c>
      <c r="W1966" s="9">
        <v>1.5947555749658691</v>
      </c>
      <c r="X1966" s="7">
        <v>7523377.7149999999</v>
      </c>
      <c r="Y1966" s="7">
        <v>1984245</v>
      </c>
      <c r="Z1966" s="7">
        <v>23366.715</v>
      </c>
      <c r="AA1966" s="7">
        <v>406330</v>
      </c>
      <c r="AB1966" s="7">
        <v>4003041</v>
      </c>
      <c r="AC1966" s="7">
        <v>1106395</v>
      </c>
      <c r="AD1966" s="7">
        <v>3742181.9463999998</v>
      </c>
      <c r="AE1966" s="7">
        <v>0</v>
      </c>
      <c r="AF1966" s="7">
        <v>5977094.2406000001</v>
      </c>
      <c r="AG1966" s="7">
        <v>175120.52799999999</v>
      </c>
      <c r="AH1966" s="7">
        <v>3742181.9463999998</v>
      </c>
      <c r="AI1966" s="7">
        <v>1938040</v>
      </c>
      <c r="AJ1966" s="7">
        <v>61666</v>
      </c>
      <c r="AK1966" s="7">
        <v>2662460</v>
      </c>
      <c r="AL1966" s="7">
        <v>0</v>
      </c>
      <c r="AM1966" s="7">
        <v>736217</v>
      </c>
      <c r="AN1966" s="7">
        <v>0</v>
      </c>
      <c r="AO1966" s="7">
        <v>0</v>
      </c>
      <c r="AP1966" s="7">
        <v>3180279</v>
      </c>
      <c r="AQ1966" s="7">
        <v>218806</v>
      </c>
      <c r="AR1966" s="7">
        <v>2321186</v>
      </c>
      <c r="AS1966" s="7">
        <v>49833</v>
      </c>
      <c r="AT1966" s="7">
        <v>3017121</v>
      </c>
      <c r="AU1966" s="7">
        <v>0</v>
      </c>
      <c r="AV1966" s="7">
        <v>640766</v>
      </c>
      <c r="AW1966" s="7">
        <v>0</v>
      </c>
      <c r="AX1966" s="7">
        <v>0</v>
      </c>
      <c r="AY1966" s="7">
        <v>3535191</v>
      </c>
      <c r="AZ1966" s="7">
        <v>89208</v>
      </c>
      <c r="BA1966" s="7">
        <v>23366.715</v>
      </c>
      <c r="BB1966" s="7">
        <v>0</v>
      </c>
      <c r="BC1966" s="7">
        <v>0</v>
      </c>
      <c r="BD1966" s="7">
        <v>0</v>
      </c>
      <c r="BE1966" s="7">
        <v>502.51</v>
      </c>
      <c r="BF1966" s="7">
        <v>0</v>
      </c>
      <c r="BG1966" s="7">
        <v>320594</v>
      </c>
      <c r="BH1966" s="7">
        <v>2533</v>
      </c>
      <c r="BI1966" s="7">
        <v>85736</v>
      </c>
      <c r="BJ1966" s="7">
        <v>1180009.2666666666</v>
      </c>
      <c r="BK1966" s="7">
        <v>0</v>
      </c>
      <c r="BL1966" s="7">
        <v>1051184.6466666667</v>
      </c>
      <c r="BM1966" s="7">
        <v>2617667.7733333334</v>
      </c>
      <c r="BN1966" s="130">
        <v>0.77800000000000002</v>
      </c>
      <c r="BO1966" s="131">
        <v>9.5521399999999997E-5</v>
      </c>
      <c r="BP1966" s="161">
        <v>2420.2533521478886</v>
      </c>
      <c r="BQ1966" s="162">
        <v>4003041</v>
      </c>
      <c r="BR1966" s="161">
        <v>143127</v>
      </c>
      <c r="BS1966" s="163">
        <v>0</v>
      </c>
      <c r="BT1966" s="163">
        <v>881678.48500000022</v>
      </c>
      <c r="BU1966" s="161">
        <v>5977094.2400000002</v>
      </c>
      <c r="BV1966" s="161">
        <v>175120.53</v>
      </c>
      <c r="BW1966" s="165">
        <v>4623860.4350000005</v>
      </c>
      <c r="BX1966" s="161">
        <v>143127</v>
      </c>
    </row>
    <row r="1967" spans="1:76" ht="14.45" x14ac:dyDescent="0.3">
      <c r="A1967" s="164" t="s">
        <v>31</v>
      </c>
      <c r="B1967" s="6" t="s">
        <v>206</v>
      </c>
      <c r="C1967" s="6" t="s">
        <v>95</v>
      </c>
      <c r="D1967" s="6" t="s">
        <v>39</v>
      </c>
      <c r="E1967" s="6" t="s">
        <v>36</v>
      </c>
      <c r="F1967" s="24" t="str">
        <f>+Tabela1[[#This Row],[WK]]&amp;Tabela1[[#This Row],[PK]]&amp;Tabela1[[#This Row],[GK]]</f>
        <v>261304</v>
      </c>
      <c r="G1967" s="6" t="s">
        <v>94</v>
      </c>
      <c r="H1967" s="7">
        <v>51877684.12439999</v>
      </c>
      <c r="I1967" s="8">
        <v>1.371</v>
      </c>
      <c r="J1967" s="7">
        <v>71124304.929999992</v>
      </c>
      <c r="K1967" s="8">
        <v>7.0000000000000007E-2</v>
      </c>
      <c r="L1967" s="7">
        <v>4978701.3450999996</v>
      </c>
      <c r="M1967" s="7">
        <v>3327752.3450999996</v>
      </c>
      <c r="N1967" s="9">
        <v>2.0156602930193479</v>
      </c>
      <c r="O1967" s="7">
        <v>0</v>
      </c>
      <c r="P1967" s="8">
        <v>1.2949999999999999</v>
      </c>
      <c r="Q1967" s="7">
        <v>0</v>
      </c>
      <c r="R1967" s="8">
        <v>1.6E-2</v>
      </c>
      <c r="S1967" s="7">
        <v>0</v>
      </c>
      <c r="T1967" s="7">
        <v>-10505</v>
      </c>
      <c r="U1967" s="9">
        <v>-1</v>
      </c>
      <c r="V1967" s="7">
        <v>3317247.3450999996</v>
      </c>
      <c r="W1967" s="9">
        <v>1.9965929511740919</v>
      </c>
      <c r="X1967" s="7">
        <v>9130992.6050000004</v>
      </c>
      <c r="Y1967" s="7">
        <v>2962471</v>
      </c>
      <c r="Z1967" s="7">
        <v>44917.605000000003</v>
      </c>
      <c r="AA1967" s="7">
        <v>517027</v>
      </c>
      <c r="AB1967" s="7">
        <v>4587301</v>
      </c>
      <c r="AC1967" s="7">
        <v>1019276</v>
      </c>
      <c r="AD1967" s="7">
        <v>5813745.2599000009</v>
      </c>
      <c r="AE1967" s="7">
        <v>0</v>
      </c>
      <c r="AF1967" s="7">
        <v>4978701.3450999996</v>
      </c>
      <c r="AG1967" s="7">
        <v>0</v>
      </c>
      <c r="AH1967" s="7">
        <v>5813745.2599000009</v>
      </c>
      <c r="AI1967" s="7">
        <v>1378435</v>
      </c>
      <c r="AJ1967" s="7">
        <v>7764</v>
      </c>
      <c r="AK1967" s="7">
        <v>2936601</v>
      </c>
      <c r="AL1967" s="7">
        <v>0</v>
      </c>
      <c r="AM1967" s="7">
        <v>876027</v>
      </c>
      <c r="AN1967" s="7">
        <v>0</v>
      </c>
      <c r="AO1967" s="7">
        <v>0</v>
      </c>
      <c r="AP1967" s="7">
        <v>3495142</v>
      </c>
      <c r="AQ1967" s="7">
        <v>194936</v>
      </c>
      <c r="AR1967" s="7">
        <v>1650949</v>
      </c>
      <c r="AS1967" s="7">
        <v>10505</v>
      </c>
      <c r="AT1967" s="7">
        <v>3637103</v>
      </c>
      <c r="AU1967" s="7">
        <v>5350</v>
      </c>
      <c r="AV1967" s="7">
        <v>1035770</v>
      </c>
      <c r="AW1967" s="7">
        <v>0</v>
      </c>
      <c r="AX1967" s="7">
        <v>0</v>
      </c>
      <c r="AY1967" s="7">
        <v>4137221</v>
      </c>
      <c r="AZ1967" s="7">
        <v>81098</v>
      </c>
      <c r="BA1967" s="7">
        <v>44917.605000000003</v>
      </c>
      <c r="BB1967" s="7">
        <v>0</v>
      </c>
      <c r="BC1967" s="7">
        <v>0</v>
      </c>
      <c r="BD1967" s="7">
        <v>0</v>
      </c>
      <c r="BE1967" s="7">
        <v>965.97</v>
      </c>
      <c r="BF1967" s="7">
        <v>0</v>
      </c>
      <c r="BG1967" s="7">
        <v>320594</v>
      </c>
      <c r="BH1967" s="7">
        <v>2291</v>
      </c>
      <c r="BI1967" s="7">
        <v>196433</v>
      </c>
      <c r="BJ1967" s="7">
        <v>2703572.0775000001</v>
      </c>
      <c r="BK1967" s="7">
        <v>1436781.9333333336</v>
      </c>
      <c r="BL1967" s="7">
        <v>344545.94</v>
      </c>
      <c r="BM1967" s="7">
        <v>4378068.6966666663</v>
      </c>
      <c r="BN1967" s="130">
        <v>0.66200000000000003</v>
      </c>
      <c r="BO1967" s="131">
        <v>8.71139E-5</v>
      </c>
      <c r="BP1967" s="161">
        <v>2207.142990838463</v>
      </c>
      <c r="BQ1967" s="162">
        <v>4587301</v>
      </c>
      <c r="BR1967" s="161">
        <v>127595</v>
      </c>
      <c r="BS1967" s="163">
        <v>0</v>
      </c>
      <c r="BT1967" s="163">
        <v>893144.08999999985</v>
      </c>
      <c r="BU1967" s="161">
        <v>4978701.3499999996</v>
      </c>
      <c r="BV1967" s="161">
        <v>0</v>
      </c>
      <c r="BW1967" s="165">
        <v>6706889.3499999996</v>
      </c>
      <c r="BX1967" s="161">
        <v>127595</v>
      </c>
    </row>
    <row r="1968" spans="1:76" ht="14.45" x14ac:dyDescent="0.3">
      <c r="A1968" s="164" t="s">
        <v>31</v>
      </c>
      <c r="B1968" s="6" t="s">
        <v>206</v>
      </c>
      <c r="C1968" s="6" t="s">
        <v>95</v>
      </c>
      <c r="D1968" s="6" t="s">
        <v>42</v>
      </c>
      <c r="E1968" s="6" t="s">
        <v>36</v>
      </c>
      <c r="F1968" s="24" t="str">
        <f>+Tabela1[[#This Row],[WK]]&amp;Tabela1[[#This Row],[PK]]&amp;Tabela1[[#This Row],[GK]]</f>
        <v>261305</v>
      </c>
      <c r="G1968" s="6" t="s">
        <v>1867</v>
      </c>
      <c r="H1968" s="7">
        <v>118789686.15499945</v>
      </c>
      <c r="I1968" s="8">
        <v>1.371</v>
      </c>
      <c r="J1968" s="7">
        <v>162860659.73000002</v>
      </c>
      <c r="K1968" s="8">
        <v>7.0000000000000007E-2</v>
      </c>
      <c r="L1968" s="7">
        <v>11400246.181100002</v>
      </c>
      <c r="M1968" s="7">
        <v>8015393.1811000016</v>
      </c>
      <c r="N1968" s="9">
        <v>2.3680181033267917</v>
      </c>
      <c r="O1968" s="7">
        <v>941337</v>
      </c>
      <c r="P1968" s="8">
        <v>1.2949999999999999</v>
      </c>
      <c r="Q1968" s="7">
        <v>1219031</v>
      </c>
      <c r="R1968" s="8">
        <v>1.6E-2</v>
      </c>
      <c r="S1968" s="7">
        <v>19504.495999999999</v>
      </c>
      <c r="T1968" s="7">
        <v>-109865.504</v>
      </c>
      <c r="U1968" s="9">
        <v>-0.849234783953003</v>
      </c>
      <c r="V1968" s="7">
        <v>7905527.6771000009</v>
      </c>
      <c r="W1968" s="9">
        <v>2.2495805408763192</v>
      </c>
      <c r="X1968" s="7">
        <v>14395653.492817596</v>
      </c>
      <c r="Y1968" s="7">
        <v>3662385</v>
      </c>
      <c r="Z1968" s="7">
        <v>43758.36</v>
      </c>
      <c r="AA1968" s="7">
        <v>714030.13281759562</v>
      </c>
      <c r="AB1968" s="7">
        <v>7416066</v>
      </c>
      <c r="AC1968" s="7">
        <v>2559414</v>
      </c>
      <c r="AD1968" s="7">
        <v>6490125.8157175947</v>
      </c>
      <c r="AE1968" s="7">
        <v>0</v>
      </c>
      <c r="AF1968" s="7">
        <v>11400246.181100002</v>
      </c>
      <c r="AG1968" s="7">
        <v>19504.495999999999</v>
      </c>
      <c r="AH1968" s="7">
        <v>6490125.8157175947</v>
      </c>
      <c r="AI1968" s="7">
        <v>2826133</v>
      </c>
      <c r="AJ1968" s="7">
        <v>24459</v>
      </c>
      <c r="AK1968" s="7">
        <v>5389473</v>
      </c>
      <c r="AL1968" s="7">
        <v>0</v>
      </c>
      <c r="AM1968" s="7">
        <v>294102</v>
      </c>
      <c r="AN1968" s="7">
        <v>0</v>
      </c>
      <c r="AO1968" s="7">
        <v>0</v>
      </c>
      <c r="AP1968" s="7">
        <v>5828570</v>
      </c>
      <c r="AQ1968" s="7">
        <v>477394</v>
      </c>
      <c r="AR1968" s="7">
        <v>3384853</v>
      </c>
      <c r="AS1968" s="7">
        <v>129370</v>
      </c>
      <c r="AT1968" s="7">
        <v>6505393</v>
      </c>
      <c r="AU1968" s="7">
        <v>161061</v>
      </c>
      <c r="AV1968" s="7">
        <v>750546</v>
      </c>
      <c r="AW1968" s="7">
        <v>0</v>
      </c>
      <c r="AX1968" s="7">
        <v>0</v>
      </c>
      <c r="AY1968" s="7">
        <v>6349679</v>
      </c>
      <c r="AZ1968" s="7">
        <v>199501</v>
      </c>
      <c r="BA1968" s="7">
        <v>43758.36</v>
      </c>
      <c r="BB1968" s="7">
        <v>0</v>
      </c>
      <c r="BC1968" s="7">
        <v>0</v>
      </c>
      <c r="BD1968" s="7">
        <v>0</v>
      </c>
      <c r="BE1968" s="7">
        <v>941.04</v>
      </c>
      <c r="BF1968" s="7">
        <v>0</v>
      </c>
      <c r="BG1968" s="7">
        <v>406199.13281759562</v>
      </c>
      <c r="BH1968" s="7">
        <v>4530</v>
      </c>
      <c r="BI1968" s="7">
        <v>307831</v>
      </c>
      <c r="BJ1968" s="7">
        <v>4236599.4233333319</v>
      </c>
      <c r="BK1968" s="7">
        <v>2654579.3266666653</v>
      </c>
      <c r="BL1968" s="7">
        <v>1411311.1133333333</v>
      </c>
      <c r="BM1968" s="7">
        <v>3505458.16</v>
      </c>
      <c r="BN1968" s="130">
        <v>0.77300000000000002</v>
      </c>
      <c r="BO1968" s="131">
        <v>1.7156060000000001E-4</v>
      </c>
      <c r="BP1968" s="161">
        <v>4347.2512670866372</v>
      </c>
      <c r="BQ1968" s="162">
        <v>7416066</v>
      </c>
      <c r="BR1968" s="161">
        <v>252148</v>
      </c>
      <c r="BS1968" s="163">
        <v>0</v>
      </c>
      <c r="BT1968" s="163">
        <v>1322674.4899999984</v>
      </c>
      <c r="BU1968" s="161">
        <v>11400246.18</v>
      </c>
      <c r="BV1968" s="161">
        <v>19504.5</v>
      </c>
      <c r="BW1968" s="165">
        <v>7812800.3099999987</v>
      </c>
      <c r="BX1968" s="161">
        <v>252148</v>
      </c>
    </row>
    <row r="1969" spans="1:76" ht="14.45" x14ac:dyDescent="0.3">
      <c r="A1969" s="164" t="s">
        <v>31</v>
      </c>
      <c r="B1969" s="6" t="s">
        <v>206</v>
      </c>
      <c r="C1969" s="6" t="s">
        <v>95</v>
      </c>
      <c r="D1969" s="6" t="s">
        <v>44</v>
      </c>
      <c r="E1969" s="6" t="s">
        <v>40</v>
      </c>
      <c r="F1969" s="24" t="str">
        <f>+Tabela1[[#This Row],[WK]]&amp;Tabela1[[#This Row],[PK]]&amp;Tabela1[[#This Row],[GK]]</f>
        <v>261306</v>
      </c>
      <c r="G1969" s="6" t="s">
        <v>1868</v>
      </c>
      <c r="H1969" s="7">
        <v>644378759.99000108</v>
      </c>
      <c r="I1969" s="8">
        <v>1.371</v>
      </c>
      <c r="J1969" s="7">
        <v>883443279.94999993</v>
      </c>
      <c r="K1969" s="8">
        <v>7.0000000000000007E-2</v>
      </c>
      <c r="L1969" s="7">
        <v>61841029.596500002</v>
      </c>
      <c r="M1969" s="7">
        <v>36735006.596500002</v>
      </c>
      <c r="N1969" s="9">
        <v>1.4631949710434027</v>
      </c>
      <c r="O1969" s="7">
        <v>262945391</v>
      </c>
      <c r="P1969" s="8">
        <v>1.2949999999999999</v>
      </c>
      <c r="Q1969" s="7">
        <v>340514281</v>
      </c>
      <c r="R1969" s="8">
        <v>1.6E-2</v>
      </c>
      <c r="S1969" s="7">
        <v>5448228.4960000003</v>
      </c>
      <c r="T1969" s="7">
        <v>2123853.4960000003</v>
      </c>
      <c r="U1969" s="9">
        <v>0.63887302004136126</v>
      </c>
      <c r="V1969" s="7">
        <v>38858860.092500001</v>
      </c>
      <c r="W1969" s="9">
        <v>1.3668067570668549</v>
      </c>
      <c r="X1969" s="7">
        <v>34675466.359531499</v>
      </c>
      <c r="Y1969" s="7">
        <v>0</v>
      </c>
      <c r="Z1969" s="7">
        <v>684575.63500000001</v>
      </c>
      <c r="AA1969" s="7">
        <v>2448907.7245315025</v>
      </c>
      <c r="AB1969" s="7">
        <v>31541983</v>
      </c>
      <c r="AC1969" s="7">
        <v>0</v>
      </c>
      <c r="AD1969" s="7">
        <v>0</v>
      </c>
      <c r="AE1969" s="7">
        <v>0</v>
      </c>
      <c r="AF1969" s="7">
        <v>61841029.596500002</v>
      </c>
      <c r="AG1969" s="7">
        <v>5448228.4960000003</v>
      </c>
      <c r="AH1969" s="7">
        <v>0</v>
      </c>
      <c r="AI1969" s="7">
        <v>20961899</v>
      </c>
      <c r="AJ1969" s="7">
        <v>2561349</v>
      </c>
      <c r="AK1969" s="7">
        <v>6000208</v>
      </c>
      <c r="AL1969" s="7">
        <v>20979</v>
      </c>
      <c r="AM1969" s="7">
        <v>855060</v>
      </c>
      <c r="AN1969" s="7">
        <v>0</v>
      </c>
      <c r="AO1969" s="7">
        <v>0</v>
      </c>
      <c r="AP1969" s="7">
        <v>25296515</v>
      </c>
      <c r="AQ1969" s="7">
        <v>1830010</v>
      </c>
      <c r="AR1969" s="7">
        <v>25106023</v>
      </c>
      <c r="AS1969" s="7">
        <v>3324375</v>
      </c>
      <c r="AT1969" s="7">
        <v>6115563</v>
      </c>
      <c r="AU1969" s="7">
        <v>23780</v>
      </c>
      <c r="AV1969" s="7">
        <v>758084</v>
      </c>
      <c r="AW1969" s="7">
        <v>0</v>
      </c>
      <c r="AX1969" s="7">
        <v>0</v>
      </c>
      <c r="AY1969" s="7">
        <v>29178410</v>
      </c>
      <c r="AZ1969" s="7">
        <v>772053</v>
      </c>
      <c r="BA1969" s="7">
        <v>684575.63500000001</v>
      </c>
      <c r="BB1969" s="7">
        <v>0</v>
      </c>
      <c r="BC1969" s="7">
        <v>88.39</v>
      </c>
      <c r="BD1969" s="7">
        <v>0</v>
      </c>
      <c r="BE1969" s="7">
        <v>1386.39</v>
      </c>
      <c r="BF1969" s="7">
        <v>19119.599999999999</v>
      </c>
      <c r="BG1969" s="7">
        <v>1665864.7245315022</v>
      </c>
      <c r="BH1969" s="7">
        <v>18578</v>
      </c>
      <c r="BI1969" s="7">
        <v>783043</v>
      </c>
      <c r="BJ1969" s="7">
        <v>10777154.084166666</v>
      </c>
      <c r="BK1969" s="7">
        <v>10062173.763333334</v>
      </c>
      <c r="BL1969" s="7">
        <v>275394.49333333335</v>
      </c>
      <c r="BM1969" s="7">
        <v>2309132.2966666669</v>
      </c>
      <c r="BN1969" s="130">
        <v>1.153</v>
      </c>
      <c r="BO1969" s="131">
        <v>6.7911260000000004E-4</v>
      </c>
      <c r="BP1969" s="161">
        <v>17209.912323396376</v>
      </c>
      <c r="BQ1969" s="162">
        <v>31541983</v>
      </c>
      <c r="BR1969" s="161">
        <v>1025154</v>
      </c>
      <c r="BS1969" s="163">
        <v>0</v>
      </c>
      <c r="BT1969" s="163">
        <v>2514183.9074999988</v>
      </c>
      <c r="BU1969" s="161">
        <v>61841029.600000001</v>
      </c>
      <c r="BV1969" s="161">
        <v>5448228.5</v>
      </c>
      <c r="BW1969" s="165">
        <v>2514183.9074999988</v>
      </c>
      <c r="BX1969" s="161">
        <v>1025154</v>
      </c>
    </row>
    <row r="1970" spans="1:76" ht="14.45" x14ac:dyDescent="0.3">
      <c r="A1970" s="164" t="s">
        <v>31</v>
      </c>
      <c r="B1970" s="6" t="s">
        <v>1147</v>
      </c>
      <c r="C1970" s="6" t="s">
        <v>33</v>
      </c>
      <c r="D1970" s="6" t="s">
        <v>33</v>
      </c>
      <c r="E1970" s="6" t="s">
        <v>34</v>
      </c>
      <c r="F1970" s="24" t="str">
        <f>+Tabela1[[#This Row],[WK]]&amp;Tabela1[[#This Row],[PK]]&amp;Tabela1[[#This Row],[GK]]</f>
        <v>280101</v>
      </c>
      <c r="G1970" s="6" t="s">
        <v>1869</v>
      </c>
      <c r="H1970" s="7">
        <v>691842730.39820278</v>
      </c>
      <c r="I1970" s="8">
        <v>1.371</v>
      </c>
      <c r="J1970" s="7">
        <v>948516383.38000011</v>
      </c>
      <c r="K1970" s="8">
        <v>7.0000000000000007E-2</v>
      </c>
      <c r="L1970" s="7">
        <v>66396146.836600013</v>
      </c>
      <c r="M1970" s="7">
        <v>40849202.836600013</v>
      </c>
      <c r="N1970" s="9">
        <v>1.5989858840493802</v>
      </c>
      <c r="O1970" s="7">
        <v>58479904</v>
      </c>
      <c r="P1970" s="8">
        <v>1.2949999999999999</v>
      </c>
      <c r="Q1970" s="7">
        <v>75731476</v>
      </c>
      <c r="R1970" s="8">
        <v>1.6E-2</v>
      </c>
      <c r="S1970" s="7">
        <v>1211703.6159999999</v>
      </c>
      <c r="T1970" s="7">
        <v>-1416970.3840000001</v>
      </c>
      <c r="U1970" s="9">
        <v>-0.53904378557401944</v>
      </c>
      <c r="V1970" s="7">
        <v>39432232.452600017</v>
      </c>
      <c r="W1970" s="9">
        <v>1.3995161509003997</v>
      </c>
      <c r="X1970" s="7">
        <v>60031676.408768989</v>
      </c>
      <c r="Y1970" s="7">
        <v>20723372</v>
      </c>
      <c r="Z1970" s="7">
        <v>4648.1400000000003</v>
      </c>
      <c r="AA1970" s="7">
        <v>2757002.2687689876</v>
      </c>
      <c r="AB1970" s="7">
        <v>36546654</v>
      </c>
      <c r="AC1970" s="7">
        <v>0</v>
      </c>
      <c r="AD1970" s="7">
        <v>20599443.956168976</v>
      </c>
      <c r="AE1970" s="7">
        <v>0</v>
      </c>
      <c r="AF1970" s="7">
        <v>66396146.836600013</v>
      </c>
      <c r="AG1970" s="7">
        <v>1211703.6159999999</v>
      </c>
      <c r="AH1970" s="7">
        <v>20599443.956168976</v>
      </c>
      <c r="AI1970" s="7">
        <v>21330040</v>
      </c>
      <c r="AJ1970" s="7">
        <v>2499666</v>
      </c>
      <c r="AK1970" s="7">
        <v>11899429</v>
      </c>
      <c r="AL1970" s="7">
        <v>223325</v>
      </c>
      <c r="AM1970" s="7">
        <v>811596</v>
      </c>
      <c r="AN1970" s="7">
        <v>0</v>
      </c>
      <c r="AO1970" s="7">
        <v>0</v>
      </c>
      <c r="AP1970" s="7">
        <v>28008527</v>
      </c>
      <c r="AQ1970" s="7">
        <v>2355144</v>
      </c>
      <c r="AR1970" s="7">
        <v>25546944</v>
      </c>
      <c r="AS1970" s="7">
        <v>2628674</v>
      </c>
      <c r="AT1970" s="7">
        <v>12447500</v>
      </c>
      <c r="AU1970" s="7">
        <v>428411</v>
      </c>
      <c r="AV1970" s="7">
        <v>869728</v>
      </c>
      <c r="AW1970" s="7">
        <v>0</v>
      </c>
      <c r="AX1970" s="7">
        <v>0</v>
      </c>
      <c r="AY1970" s="7">
        <v>32485219</v>
      </c>
      <c r="AZ1970" s="7">
        <v>973176</v>
      </c>
      <c r="BA1970" s="7">
        <v>4648.1400000000003</v>
      </c>
      <c r="BB1970" s="7">
        <v>0</v>
      </c>
      <c r="BC1970" s="7">
        <v>0</v>
      </c>
      <c r="BD1970" s="7">
        <v>45.63</v>
      </c>
      <c r="BE1970" s="7">
        <v>8.6999999999999993</v>
      </c>
      <c r="BF1970" s="7">
        <v>0</v>
      </c>
      <c r="BG1970" s="7">
        <v>1911198.2687689874</v>
      </c>
      <c r="BH1970" s="7">
        <v>21314</v>
      </c>
      <c r="BI1970" s="7">
        <v>845804</v>
      </c>
      <c r="BJ1970" s="7">
        <v>11640936.334999999</v>
      </c>
      <c r="BK1970" s="7">
        <v>9380855.4366666656</v>
      </c>
      <c r="BL1970" s="7">
        <v>1274277.5666666667</v>
      </c>
      <c r="BM1970" s="7">
        <v>6491768.4600000009</v>
      </c>
      <c r="BN1970" s="130">
        <v>0.77200000000000002</v>
      </c>
      <c r="BO1970" s="131">
        <v>9.6359080000000001E-4</v>
      </c>
      <c r="BP1970" s="161">
        <v>24418.645437172949</v>
      </c>
      <c r="BQ1970" s="162">
        <v>36546654</v>
      </c>
      <c r="BR1970" s="161">
        <v>1077651</v>
      </c>
      <c r="BS1970" s="163">
        <v>2575115.0487689972</v>
      </c>
      <c r="BT1970" s="163">
        <v>0</v>
      </c>
      <c r="BU1970" s="161">
        <v>66396146.840000004</v>
      </c>
      <c r="BV1970" s="161">
        <v>1211703.6200000001</v>
      </c>
      <c r="BW1970" s="165">
        <v>18024328.91</v>
      </c>
      <c r="BX1970" s="161">
        <v>1077651</v>
      </c>
    </row>
    <row r="1971" spans="1:76" ht="14.45" x14ac:dyDescent="0.3">
      <c r="A1971" s="164" t="s">
        <v>31</v>
      </c>
      <c r="B1971" s="6" t="s">
        <v>1147</v>
      </c>
      <c r="C1971" s="6" t="s">
        <v>33</v>
      </c>
      <c r="D1971" s="6" t="s">
        <v>32</v>
      </c>
      <c r="E1971" s="6" t="s">
        <v>34</v>
      </c>
      <c r="F1971" s="24" t="str">
        <f>+Tabela1[[#This Row],[WK]]&amp;Tabela1[[#This Row],[PK]]&amp;Tabela1[[#This Row],[GK]]</f>
        <v>280102</v>
      </c>
      <c r="G1971" s="6" t="s">
        <v>1870</v>
      </c>
      <c r="H1971" s="7">
        <v>105992685.9429999</v>
      </c>
      <c r="I1971" s="8">
        <v>1.371</v>
      </c>
      <c r="J1971" s="7">
        <v>145315972.43000001</v>
      </c>
      <c r="K1971" s="8">
        <v>7.0000000000000007E-2</v>
      </c>
      <c r="L1971" s="7">
        <v>10172118.070100002</v>
      </c>
      <c r="M1971" s="7">
        <v>6376008.070100002</v>
      </c>
      <c r="N1971" s="9">
        <v>1.6796162571948658</v>
      </c>
      <c r="O1971" s="7">
        <v>0</v>
      </c>
      <c r="P1971" s="8">
        <v>1.2949999999999999</v>
      </c>
      <c r="Q1971" s="7">
        <v>0</v>
      </c>
      <c r="R1971" s="8">
        <v>1.6E-2</v>
      </c>
      <c r="S1971" s="7">
        <v>0</v>
      </c>
      <c r="T1971" s="7">
        <v>-128893</v>
      </c>
      <c r="U1971" s="9">
        <v>-1</v>
      </c>
      <c r="V1971" s="7">
        <v>6247115.070100002</v>
      </c>
      <c r="W1971" s="9">
        <v>1.5916204573856381</v>
      </c>
      <c r="X1971" s="7">
        <v>14751317.950956598</v>
      </c>
      <c r="Y1971" s="7">
        <v>6898640</v>
      </c>
      <c r="Z1971" s="7">
        <v>4.6500000000000004</v>
      </c>
      <c r="AA1971" s="7">
        <v>590894.30095659813</v>
      </c>
      <c r="AB1971" s="7">
        <v>7261779</v>
      </c>
      <c r="AC1971" s="7">
        <v>0</v>
      </c>
      <c r="AD1971" s="7">
        <v>8504202.8808565959</v>
      </c>
      <c r="AE1971" s="7">
        <v>0</v>
      </c>
      <c r="AF1971" s="7">
        <v>10172118.070100002</v>
      </c>
      <c r="AG1971" s="7">
        <v>0</v>
      </c>
      <c r="AH1971" s="7">
        <v>8504202.8808565959</v>
      </c>
      <c r="AI1971" s="7">
        <v>3169506</v>
      </c>
      <c r="AJ1971" s="7">
        <v>169546</v>
      </c>
      <c r="AK1971" s="7">
        <v>2819790</v>
      </c>
      <c r="AL1971" s="7">
        <v>382381</v>
      </c>
      <c r="AM1971" s="7">
        <v>324262</v>
      </c>
      <c r="AN1971" s="7">
        <v>0</v>
      </c>
      <c r="AO1971" s="7">
        <v>0</v>
      </c>
      <c r="AP1971" s="7">
        <v>5807272</v>
      </c>
      <c r="AQ1971" s="7">
        <v>433633</v>
      </c>
      <c r="AR1971" s="7">
        <v>3796110</v>
      </c>
      <c r="AS1971" s="7">
        <v>128893</v>
      </c>
      <c r="AT1971" s="7">
        <v>3179539</v>
      </c>
      <c r="AU1971" s="7">
        <v>343876</v>
      </c>
      <c r="AV1971" s="7">
        <v>758003</v>
      </c>
      <c r="AW1971" s="7">
        <v>0</v>
      </c>
      <c r="AX1971" s="7">
        <v>0</v>
      </c>
      <c r="AY1971" s="7">
        <v>6319439</v>
      </c>
      <c r="AZ1971" s="7">
        <v>178416</v>
      </c>
      <c r="BA1971" s="7">
        <v>4.6500000000000004</v>
      </c>
      <c r="BB1971" s="7">
        <v>0</v>
      </c>
      <c r="BC1971" s="7">
        <v>0</v>
      </c>
      <c r="BD1971" s="7">
        <v>0.05</v>
      </c>
      <c r="BE1971" s="7">
        <v>0</v>
      </c>
      <c r="BF1971" s="7">
        <v>0</v>
      </c>
      <c r="BG1971" s="7">
        <v>325228.30095659813</v>
      </c>
      <c r="BH1971" s="7">
        <v>3627</v>
      </c>
      <c r="BI1971" s="7">
        <v>265666</v>
      </c>
      <c r="BJ1971" s="7">
        <v>3656356.2599999993</v>
      </c>
      <c r="BK1971" s="7">
        <v>1846175.2033333331</v>
      </c>
      <c r="BL1971" s="7">
        <v>2609307.9033333329</v>
      </c>
      <c r="BM1971" s="7">
        <v>2022108.42</v>
      </c>
      <c r="BN1971" s="130">
        <v>0.622</v>
      </c>
      <c r="BO1971" s="131">
        <v>1.7885009999999999E-4</v>
      </c>
      <c r="BP1971" s="161">
        <v>4532.3471208060919</v>
      </c>
      <c r="BQ1971" s="162">
        <v>7261779</v>
      </c>
      <c r="BR1971" s="161">
        <v>181084</v>
      </c>
      <c r="BS1971" s="163">
        <v>2004717.750956598</v>
      </c>
      <c r="BT1971" s="163">
        <v>0</v>
      </c>
      <c r="BU1971" s="161">
        <v>10172118.07</v>
      </c>
      <c r="BV1971" s="161">
        <v>0</v>
      </c>
      <c r="BW1971" s="165">
        <v>6499485.1299999999</v>
      </c>
      <c r="BX1971" s="161">
        <v>181084</v>
      </c>
    </row>
    <row r="1972" spans="1:76" ht="14.45" x14ac:dyDescent="0.3">
      <c r="A1972" s="164" t="s">
        <v>31</v>
      </c>
      <c r="B1972" s="6" t="s">
        <v>1147</v>
      </c>
      <c r="C1972" s="6" t="s">
        <v>33</v>
      </c>
      <c r="D1972" s="6" t="s">
        <v>37</v>
      </c>
      <c r="E1972" s="6" t="s">
        <v>36</v>
      </c>
      <c r="F1972" s="24" t="str">
        <f>+Tabela1[[#This Row],[WK]]&amp;Tabela1[[#This Row],[PK]]&amp;Tabela1[[#This Row],[GK]]</f>
        <v>280103</v>
      </c>
      <c r="G1972" s="6" t="s">
        <v>1869</v>
      </c>
      <c r="H1972" s="7">
        <v>242143623.25759885</v>
      </c>
      <c r="I1972" s="8">
        <v>1.371</v>
      </c>
      <c r="J1972" s="7">
        <v>331978907.49000001</v>
      </c>
      <c r="K1972" s="8">
        <v>7.0000000000000007E-2</v>
      </c>
      <c r="L1972" s="7">
        <v>23238523.524300002</v>
      </c>
      <c r="M1972" s="7">
        <v>15192673.524300002</v>
      </c>
      <c r="N1972" s="9">
        <v>1.8882620884431107</v>
      </c>
      <c r="O1972" s="7">
        <v>5143044</v>
      </c>
      <c r="P1972" s="8">
        <v>1.2949999999999999</v>
      </c>
      <c r="Q1972" s="7">
        <v>6660242</v>
      </c>
      <c r="R1972" s="8">
        <v>1.6E-2</v>
      </c>
      <c r="S1972" s="7">
        <v>106563.872</v>
      </c>
      <c r="T1972" s="7">
        <v>34129.872000000003</v>
      </c>
      <c r="U1972" s="9">
        <v>0.47118579672529481</v>
      </c>
      <c r="V1972" s="7">
        <v>15226803.396300003</v>
      </c>
      <c r="W1972" s="9">
        <v>1.875618467683565</v>
      </c>
      <c r="X1972" s="7">
        <v>31427185.810424943</v>
      </c>
      <c r="Y1972" s="7">
        <v>12015979</v>
      </c>
      <c r="Z1972" s="7">
        <v>1426864.125</v>
      </c>
      <c r="AA1972" s="7">
        <v>1911514.6854249425</v>
      </c>
      <c r="AB1972" s="7">
        <v>15612194</v>
      </c>
      <c r="AC1972" s="7">
        <v>460634</v>
      </c>
      <c r="AD1972" s="7">
        <v>16200382.414124941</v>
      </c>
      <c r="AE1972" s="7">
        <v>0</v>
      </c>
      <c r="AF1972" s="7">
        <v>23238523.524300002</v>
      </c>
      <c r="AG1972" s="7">
        <v>106563.872</v>
      </c>
      <c r="AH1972" s="7">
        <v>16200382.414124941</v>
      </c>
      <c r="AI1972" s="7">
        <v>6717763</v>
      </c>
      <c r="AJ1972" s="7">
        <v>79865</v>
      </c>
      <c r="AK1972" s="7">
        <v>14613788</v>
      </c>
      <c r="AL1972" s="7">
        <v>237195</v>
      </c>
      <c r="AM1972" s="7">
        <v>1037306</v>
      </c>
      <c r="AN1972" s="7">
        <v>0</v>
      </c>
      <c r="AO1972" s="7">
        <v>0</v>
      </c>
      <c r="AP1972" s="7">
        <v>13783492</v>
      </c>
      <c r="AQ1972" s="7">
        <v>552982</v>
      </c>
      <c r="AR1972" s="7">
        <v>8045850</v>
      </c>
      <c r="AS1972" s="7">
        <v>72434</v>
      </c>
      <c r="AT1972" s="7">
        <v>11839640</v>
      </c>
      <c r="AU1972" s="7">
        <v>273492</v>
      </c>
      <c r="AV1972" s="7">
        <v>1042473</v>
      </c>
      <c r="AW1972" s="7">
        <v>0</v>
      </c>
      <c r="AX1972" s="7">
        <v>0</v>
      </c>
      <c r="AY1972" s="7">
        <v>14837568</v>
      </c>
      <c r="AZ1972" s="7">
        <v>230318</v>
      </c>
      <c r="BA1972" s="7">
        <v>1426864.125</v>
      </c>
      <c r="BB1972" s="7">
        <v>0</v>
      </c>
      <c r="BC1972" s="7">
        <v>0</v>
      </c>
      <c r="BD1972" s="7">
        <v>4263.43</v>
      </c>
      <c r="BE1972" s="7">
        <v>22158.39</v>
      </c>
      <c r="BF1972" s="7">
        <v>0</v>
      </c>
      <c r="BG1972" s="7">
        <v>916772.68542494252</v>
      </c>
      <c r="BH1972" s="7">
        <v>10224</v>
      </c>
      <c r="BI1972" s="7">
        <v>994742</v>
      </c>
      <c r="BJ1972" s="7">
        <v>13690708.97666667</v>
      </c>
      <c r="BK1972" s="7">
        <v>11525963.716666669</v>
      </c>
      <c r="BL1972" s="7">
        <v>1344857.5766666667</v>
      </c>
      <c r="BM1972" s="7">
        <v>5969265.8866666667</v>
      </c>
      <c r="BN1972" s="130">
        <v>0.71599999999999997</v>
      </c>
      <c r="BO1972" s="131">
        <v>4.3084930000000002E-4</v>
      </c>
      <c r="BP1972" s="161">
        <v>10918.654333191364</v>
      </c>
      <c r="BQ1972" s="162">
        <v>15612194</v>
      </c>
      <c r="BR1972" s="161">
        <v>573597</v>
      </c>
      <c r="BS1972" s="163">
        <v>0</v>
      </c>
      <c r="BT1972" s="163">
        <v>369902.18957505375</v>
      </c>
      <c r="BU1972" s="161">
        <v>23238523.52</v>
      </c>
      <c r="BV1972" s="161">
        <v>106563.87</v>
      </c>
      <c r="BW1972" s="165">
        <v>16570284.599575054</v>
      </c>
      <c r="BX1972" s="161">
        <v>573597</v>
      </c>
    </row>
    <row r="1973" spans="1:76" ht="14.45" x14ac:dyDescent="0.3">
      <c r="A1973" s="164" t="s">
        <v>31</v>
      </c>
      <c r="B1973" s="6" t="s">
        <v>1147</v>
      </c>
      <c r="C1973" s="6" t="s">
        <v>33</v>
      </c>
      <c r="D1973" s="6" t="s">
        <v>39</v>
      </c>
      <c r="E1973" s="6" t="s">
        <v>40</v>
      </c>
      <c r="F1973" s="24" t="str">
        <f>+Tabela1[[#This Row],[WK]]&amp;Tabela1[[#This Row],[PK]]&amp;Tabela1[[#This Row],[GK]]</f>
        <v>280104</v>
      </c>
      <c r="G1973" s="6" t="s">
        <v>1871</v>
      </c>
      <c r="H1973" s="7">
        <v>120673864.16099924</v>
      </c>
      <c r="I1973" s="8">
        <v>1.371</v>
      </c>
      <c r="J1973" s="7">
        <v>165443867.76999998</v>
      </c>
      <c r="K1973" s="8">
        <v>7.0000000000000007E-2</v>
      </c>
      <c r="L1973" s="7">
        <v>11581070.743899999</v>
      </c>
      <c r="M1973" s="7">
        <v>8283177.7438999992</v>
      </c>
      <c r="N1973" s="9">
        <v>2.5116575170571025</v>
      </c>
      <c r="O1973" s="7">
        <v>2470638</v>
      </c>
      <c r="P1973" s="8">
        <v>1.2949999999999999</v>
      </c>
      <c r="Q1973" s="7">
        <v>3199476</v>
      </c>
      <c r="R1973" s="8">
        <v>1.6E-2</v>
      </c>
      <c r="S1973" s="7">
        <v>51191.616000000002</v>
      </c>
      <c r="T1973" s="7">
        <v>22214.616000000002</v>
      </c>
      <c r="U1973" s="9">
        <v>0.76662925768713119</v>
      </c>
      <c r="V1973" s="7">
        <v>8305392.3598999996</v>
      </c>
      <c r="W1973" s="9">
        <v>2.4964583406926026</v>
      </c>
      <c r="X1973" s="7">
        <v>17189139.991494097</v>
      </c>
      <c r="Y1973" s="7">
        <v>7921237</v>
      </c>
      <c r="Z1973" s="7">
        <v>216474.23999999999</v>
      </c>
      <c r="AA1973" s="7">
        <v>708124.75149409566</v>
      </c>
      <c r="AB1973" s="7">
        <v>8343304</v>
      </c>
      <c r="AC1973" s="7">
        <v>0</v>
      </c>
      <c r="AD1973" s="7">
        <v>8883747.6315940972</v>
      </c>
      <c r="AE1973" s="7">
        <v>0</v>
      </c>
      <c r="AF1973" s="7">
        <v>11581070.743899999</v>
      </c>
      <c r="AG1973" s="7">
        <v>51191.616000000002</v>
      </c>
      <c r="AH1973" s="7">
        <v>8883747.6315940972</v>
      </c>
      <c r="AI1973" s="7">
        <v>2753526</v>
      </c>
      <c r="AJ1973" s="7">
        <v>18416</v>
      </c>
      <c r="AK1973" s="7">
        <v>6860945</v>
      </c>
      <c r="AL1973" s="7">
        <v>186228</v>
      </c>
      <c r="AM1973" s="7">
        <v>310858</v>
      </c>
      <c r="AN1973" s="7">
        <v>0</v>
      </c>
      <c r="AO1973" s="7">
        <v>0</v>
      </c>
      <c r="AP1973" s="7">
        <v>6569786</v>
      </c>
      <c r="AQ1973" s="7">
        <v>338154</v>
      </c>
      <c r="AR1973" s="7">
        <v>3297893</v>
      </c>
      <c r="AS1973" s="7">
        <v>28977</v>
      </c>
      <c r="AT1973" s="7">
        <v>7403050</v>
      </c>
      <c r="AU1973" s="7">
        <v>252776</v>
      </c>
      <c r="AV1973" s="7">
        <v>394804</v>
      </c>
      <c r="AW1973" s="7">
        <v>0</v>
      </c>
      <c r="AX1973" s="7">
        <v>0</v>
      </c>
      <c r="AY1973" s="7">
        <v>7707803</v>
      </c>
      <c r="AZ1973" s="7">
        <v>136245</v>
      </c>
      <c r="BA1973" s="7">
        <v>216474.23999999999</v>
      </c>
      <c r="BB1973" s="7">
        <v>0</v>
      </c>
      <c r="BC1973" s="7">
        <v>340.65</v>
      </c>
      <c r="BD1973" s="7">
        <v>1192.18</v>
      </c>
      <c r="BE1973" s="7">
        <v>0</v>
      </c>
      <c r="BF1973" s="7">
        <v>0</v>
      </c>
      <c r="BG1973" s="7">
        <v>507524.75149409566</v>
      </c>
      <c r="BH1973" s="7">
        <v>5660</v>
      </c>
      <c r="BI1973" s="7">
        <v>200600</v>
      </c>
      <c r="BJ1973" s="7">
        <v>2760949.748333334</v>
      </c>
      <c r="BK1973" s="7">
        <v>1703592.9533333341</v>
      </c>
      <c r="BL1973" s="7">
        <v>50749.799999999996</v>
      </c>
      <c r="BM1973" s="7">
        <v>4127927.58</v>
      </c>
      <c r="BN1973" s="130">
        <v>0.66900000000000004</v>
      </c>
      <c r="BO1973" s="131">
        <v>2.385287E-4</v>
      </c>
      <c r="BP1973" s="161">
        <v>6045.1305306645481</v>
      </c>
      <c r="BQ1973" s="162">
        <v>8343304</v>
      </c>
      <c r="BR1973" s="161">
        <v>312204</v>
      </c>
      <c r="BS1973" s="163">
        <v>0</v>
      </c>
      <c r="BT1973" s="163">
        <v>517742.00850590318</v>
      </c>
      <c r="BU1973" s="161">
        <v>11581070.74</v>
      </c>
      <c r="BV1973" s="161">
        <v>51191.62</v>
      </c>
      <c r="BW1973" s="165">
        <v>9401489.638505904</v>
      </c>
      <c r="BX1973" s="161">
        <v>312204</v>
      </c>
    </row>
    <row r="1974" spans="1:76" ht="14.45" x14ac:dyDescent="0.3">
      <c r="A1974" s="164" t="s">
        <v>31</v>
      </c>
      <c r="B1974" s="6" t="s">
        <v>1147</v>
      </c>
      <c r="C1974" s="6" t="s">
        <v>33</v>
      </c>
      <c r="D1974" s="6" t="s">
        <v>42</v>
      </c>
      <c r="E1974" s="6" t="s">
        <v>36</v>
      </c>
      <c r="F1974" s="24" t="str">
        <f>+Tabela1[[#This Row],[WK]]&amp;Tabela1[[#This Row],[PK]]&amp;Tabela1[[#This Row],[GK]]</f>
        <v>280105</v>
      </c>
      <c r="G1974" s="6" t="s">
        <v>1870</v>
      </c>
      <c r="H1974" s="7">
        <v>124793041.91459949</v>
      </c>
      <c r="I1974" s="8">
        <v>1.371</v>
      </c>
      <c r="J1974" s="7">
        <v>171091260.46000001</v>
      </c>
      <c r="K1974" s="8">
        <v>7.0000000000000007E-2</v>
      </c>
      <c r="L1974" s="7">
        <v>11976388.232200002</v>
      </c>
      <c r="M1974" s="7">
        <v>7226668.2322000023</v>
      </c>
      <c r="N1974" s="9">
        <v>1.5214935263973459</v>
      </c>
      <c r="O1974" s="7">
        <v>1300530</v>
      </c>
      <c r="P1974" s="8">
        <v>1.2949999999999999</v>
      </c>
      <c r="Q1974" s="7">
        <v>1684186</v>
      </c>
      <c r="R1974" s="8">
        <v>1.6E-2</v>
      </c>
      <c r="S1974" s="7">
        <v>26946.975999999999</v>
      </c>
      <c r="T1974" s="7">
        <v>-14357.024000000001</v>
      </c>
      <c r="U1974" s="9">
        <v>-0.34759403447607984</v>
      </c>
      <c r="V1974" s="7">
        <v>7212311.2082000021</v>
      </c>
      <c r="W1974" s="9">
        <v>1.5053798954461515</v>
      </c>
      <c r="X1974" s="7">
        <v>23426975.037353322</v>
      </c>
      <c r="Y1974" s="7">
        <v>11909864</v>
      </c>
      <c r="Z1974" s="7">
        <v>2452782</v>
      </c>
      <c r="AA1974" s="7">
        <v>1620718.0373533224</v>
      </c>
      <c r="AB1974" s="7">
        <v>7443611</v>
      </c>
      <c r="AC1974" s="7">
        <v>0</v>
      </c>
      <c r="AD1974" s="7">
        <v>16214663.82915332</v>
      </c>
      <c r="AE1974" s="7">
        <v>0</v>
      </c>
      <c r="AF1974" s="7">
        <v>11976388.232200002</v>
      </c>
      <c r="AG1974" s="7">
        <v>26946.975999999999</v>
      </c>
      <c r="AH1974" s="7">
        <v>16214663.82915332</v>
      </c>
      <c r="AI1974" s="7">
        <v>3965708</v>
      </c>
      <c r="AJ1974" s="7">
        <v>36496</v>
      </c>
      <c r="AK1974" s="7">
        <v>6212693</v>
      </c>
      <c r="AL1974" s="7">
        <v>217801</v>
      </c>
      <c r="AM1974" s="7">
        <v>898985</v>
      </c>
      <c r="AN1974" s="7">
        <v>0</v>
      </c>
      <c r="AO1974" s="7">
        <v>0</v>
      </c>
      <c r="AP1974" s="7">
        <v>5959219</v>
      </c>
      <c r="AQ1974" s="7">
        <v>159131</v>
      </c>
      <c r="AR1974" s="7">
        <v>4749720</v>
      </c>
      <c r="AS1974" s="7">
        <v>41304</v>
      </c>
      <c r="AT1974" s="7">
        <v>6999308</v>
      </c>
      <c r="AU1974" s="7">
        <v>204336</v>
      </c>
      <c r="AV1974" s="7">
        <v>1770959</v>
      </c>
      <c r="AW1974" s="7">
        <v>0</v>
      </c>
      <c r="AX1974" s="7">
        <v>0</v>
      </c>
      <c r="AY1974" s="7">
        <v>6626911</v>
      </c>
      <c r="AZ1974" s="7">
        <v>61634</v>
      </c>
      <c r="BA1974" s="7">
        <v>2452782</v>
      </c>
      <c r="BB1974" s="7">
        <v>0</v>
      </c>
      <c r="BC1974" s="7">
        <v>17.91</v>
      </c>
      <c r="BD1974" s="7">
        <v>17019.810000000001</v>
      </c>
      <c r="BE1974" s="7">
        <v>18588.98</v>
      </c>
      <c r="BF1974" s="7">
        <v>0</v>
      </c>
      <c r="BG1974" s="7">
        <v>551552.03735332226</v>
      </c>
      <c r="BH1974" s="7">
        <v>6151</v>
      </c>
      <c r="BI1974" s="7">
        <v>1069166</v>
      </c>
      <c r="BJ1974" s="7">
        <v>14715041.458333338</v>
      </c>
      <c r="BK1974" s="7">
        <v>3724745.2833333365</v>
      </c>
      <c r="BL1974" s="7">
        <v>20181650.683333334</v>
      </c>
      <c r="BM1974" s="7">
        <v>3597883.3333333335</v>
      </c>
      <c r="BN1974" s="130">
        <v>0.59799999999999998</v>
      </c>
      <c r="BO1974" s="131">
        <v>2.8824200000000002E-4</v>
      </c>
      <c r="BP1974" s="161">
        <v>7304.7828540850487</v>
      </c>
      <c r="BQ1974" s="162">
        <v>7443611</v>
      </c>
      <c r="BR1974" s="161">
        <v>357141</v>
      </c>
      <c r="BS1974" s="163">
        <v>4909328.4773533214</v>
      </c>
      <c r="BT1974" s="163">
        <v>0</v>
      </c>
      <c r="BU1974" s="161">
        <v>11976388.23</v>
      </c>
      <c r="BV1974" s="161">
        <v>26946.98</v>
      </c>
      <c r="BW1974" s="165">
        <v>11305335.35</v>
      </c>
      <c r="BX1974" s="161">
        <v>357141</v>
      </c>
    </row>
    <row r="1975" spans="1:76" ht="14.45" x14ac:dyDescent="0.3">
      <c r="A1975" s="164" t="s">
        <v>31</v>
      </c>
      <c r="B1975" s="6" t="s">
        <v>1147</v>
      </c>
      <c r="C1975" s="6" t="s">
        <v>33</v>
      </c>
      <c r="D1975" s="6" t="s">
        <v>44</v>
      </c>
      <c r="E1975" s="6" t="s">
        <v>40</v>
      </c>
      <c r="F1975" s="24" t="str">
        <f>+Tabela1[[#This Row],[WK]]&amp;Tabela1[[#This Row],[PK]]&amp;Tabela1[[#This Row],[GK]]</f>
        <v>280106</v>
      </c>
      <c r="G1975" s="6" t="s">
        <v>1872</v>
      </c>
      <c r="H1975" s="7">
        <v>114319702.79339939</v>
      </c>
      <c r="I1975" s="8">
        <v>1.371</v>
      </c>
      <c r="J1975" s="7">
        <v>156732312.53</v>
      </c>
      <c r="K1975" s="8">
        <v>7.0000000000000007E-2</v>
      </c>
      <c r="L1975" s="7">
        <v>10971261.877100002</v>
      </c>
      <c r="M1975" s="7">
        <v>7878112.877100002</v>
      </c>
      <c r="N1975" s="9">
        <v>2.5469555062171274</v>
      </c>
      <c r="O1975" s="7">
        <v>619041</v>
      </c>
      <c r="P1975" s="8">
        <v>1.2949999999999999</v>
      </c>
      <c r="Q1975" s="7">
        <v>801658</v>
      </c>
      <c r="R1975" s="8">
        <v>1.6E-2</v>
      </c>
      <c r="S1975" s="7">
        <v>12826.528</v>
      </c>
      <c r="T1975" s="7">
        <v>-21669.472000000002</v>
      </c>
      <c r="U1975" s="9">
        <v>-0.6281734693877552</v>
      </c>
      <c r="V1975" s="7">
        <v>7856443.4051000029</v>
      </c>
      <c r="W1975" s="9">
        <v>2.5119357871817303</v>
      </c>
      <c r="X1975" s="7">
        <v>21821888.363596406</v>
      </c>
      <c r="Y1975" s="7">
        <v>10938336</v>
      </c>
      <c r="Z1975" s="7">
        <v>1147677.1949999998</v>
      </c>
      <c r="AA1975" s="7">
        <v>701136.1685964053</v>
      </c>
      <c r="AB1975" s="7">
        <v>9034739</v>
      </c>
      <c r="AC1975" s="7">
        <v>0</v>
      </c>
      <c r="AD1975" s="7">
        <v>13965444.958496403</v>
      </c>
      <c r="AE1975" s="7">
        <v>0</v>
      </c>
      <c r="AF1975" s="7">
        <v>10971261.877100002</v>
      </c>
      <c r="AG1975" s="7">
        <v>12826.528</v>
      </c>
      <c r="AH1975" s="7">
        <v>13965444.958496403</v>
      </c>
      <c r="AI1975" s="7">
        <v>2582579</v>
      </c>
      <c r="AJ1975" s="7">
        <v>5218</v>
      </c>
      <c r="AK1975" s="7">
        <v>8151285</v>
      </c>
      <c r="AL1975" s="7">
        <v>287500</v>
      </c>
      <c r="AM1975" s="7">
        <v>388060</v>
      </c>
      <c r="AN1975" s="7">
        <v>0</v>
      </c>
      <c r="AO1975" s="7">
        <v>0</v>
      </c>
      <c r="AP1975" s="7">
        <v>7213492</v>
      </c>
      <c r="AQ1975" s="7">
        <v>401807</v>
      </c>
      <c r="AR1975" s="7">
        <v>3093149</v>
      </c>
      <c r="AS1975" s="7">
        <v>34496</v>
      </c>
      <c r="AT1975" s="7">
        <v>8453121</v>
      </c>
      <c r="AU1975" s="7">
        <v>374074</v>
      </c>
      <c r="AV1975" s="7">
        <v>427153</v>
      </c>
      <c r="AW1975" s="7">
        <v>0</v>
      </c>
      <c r="AX1975" s="7">
        <v>0</v>
      </c>
      <c r="AY1975" s="7">
        <v>8205477</v>
      </c>
      <c r="AZ1975" s="7">
        <v>167062</v>
      </c>
      <c r="BA1975" s="7">
        <v>1147677.1949999998</v>
      </c>
      <c r="BB1975" s="7">
        <v>0</v>
      </c>
      <c r="BC1975" s="7">
        <v>0</v>
      </c>
      <c r="BD1975" s="7">
        <v>1543.59</v>
      </c>
      <c r="BE1975" s="7">
        <v>21594.05</v>
      </c>
      <c r="BF1975" s="7">
        <v>0</v>
      </c>
      <c r="BG1975" s="7">
        <v>510932.16859640524</v>
      </c>
      <c r="BH1975" s="7">
        <v>5698</v>
      </c>
      <c r="BI1975" s="7">
        <v>190204</v>
      </c>
      <c r="BJ1975" s="7">
        <v>2617880.2041666666</v>
      </c>
      <c r="BK1975" s="7">
        <v>393044.55999999959</v>
      </c>
      <c r="BL1975" s="7">
        <v>2158002.0299999998</v>
      </c>
      <c r="BM1975" s="7">
        <v>4583338.5166666675</v>
      </c>
      <c r="BN1975" s="130">
        <v>0.58099999999999996</v>
      </c>
      <c r="BO1975" s="131">
        <v>2.5289879999999999E-4</v>
      </c>
      <c r="BP1975" s="161">
        <v>6409.319129334177</v>
      </c>
      <c r="BQ1975" s="162">
        <v>9034739</v>
      </c>
      <c r="BR1975" s="161">
        <v>313489</v>
      </c>
      <c r="BS1975" s="163">
        <v>1353349.8435964058</v>
      </c>
      <c r="BT1975" s="163">
        <v>0</v>
      </c>
      <c r="BU1975" s="161">
        <v>10971261.880000001</v>
      </c>
      <c r="BV1975" s="161">
        <v>12826.53</v>
      </c>
      <c r="BW1975" s="165">
        <v>12612095.109999999</v>
      </c>
      <c r="BX1975" s="161">
        <v>313489</v>
      </c>
    </row>
    <row r="1976" spans="1:76" ht="14.45" x14ac:dyDescent="0.3">
      <c r="A1976" s="164" t="s">
        <v>31</v>
      </c>
      <c r="B1976" s="6" t="s">
        <v>1147</v>
      </c>
      <c r="C1976" s="6" t="s">
        <v>32</v>
      </c>
      <c r="D1976" s="6" t="s">
        <v>33</v>
      </c>
      <c r="E1976" s="6" t="s">
        <v>34</v>
      </c>
      <c r="F1976" s="24" t="str">
        <f>+Tabela1[[#This Row],[WK]]&amp;Tabela1[[#This Row],[PK]]&amp;Tabela1[[#This Row],[GK]]</f>
        <v>280201</v>
      </c>
      <c r="G1976" s="6" t="s">
        <v>1873</v>
      </c>
      <c r="H1976" s="7">
        <v>547010377.92360127</v>
      </c>
      <c r="I1976" s="8">
        <v>1.371</v>
      </c>
      <c r="J1976" s="7">
        <v>749951228.13</v>
      </c>
      <c r="K1976" s="8">
        <v>7.0000000000000007E-2</v>
      </c>
      <c r="L1976" s="7">
        <v>52496585.969100006</v>
      </c>
      <c r="M1976" s="7">
        <v>31228228.969100006</v>
      </c>
      <c r="N1976" s="9">
        <v>1.4682953163283843</v>
      </c>
      <c r="O1976" s="7">
        <v>20604753</v>
      </c>
      <c r="P1976" s="8">
        <v>1.2949999999999999</v>
      </c>
      <c r="Q1976" s="7">
        <v>26683155</v>
      </c>
      <c r="R1976" s="8">
        <v>1.6E-2</v>
      </c>
      <c r="S1976" s="7">
        <v>426930.48</v>
      </c>
      <c r="T1976" s="7">
        <v>-1023954.52</v>
      </c>
      <c r="U1976" s="9">
        <v>-0.70574478335636526</v>
      </c>
      <c r="V1976" s="7">
        <v>30204274.449100003</v>
      </c>
      <c r="W1976" s="9">
        <v>1.3294578423479095</v>
      </c>
      <c r="X1976" s="7">
        <v>38575168.507870957</v>
      </c>
      <c r="Y1976" s="7">
        <v>10056565</v>
      </c>
      <c r="Z1976" s="7">
        <v>16362.42</v>
      </c>
      <c r="AA1976" s="7">
        <v>2081263.0878709564</v>
      </c>
      <c r="AB1976" s="7">
        <v>26420978</v>
      </c>
      <c r="AC1976" s="7">
        <v>0</v>
      </c>
      <c r="AD1976" s="7">
        <v>8370894.0587709509</v>
      </c>
      <c r="AE1976" s="7">
        <v>0</v>
      </c>
      <c r="AF1976" s="7">
        <v>52496585.969100006</v>
      </c>
      <c r="AG1976" s="7">
        <v>426930.48</v>
      </c>
      <c r="AH1976" s="7">
        <v>8370894.0587709509</v>
      </c>
      <c r="AI1976" s="7">
        <v>17757697</v>
      </c>
      <c r="AJ1976" s="7">
        <v>863992</v>
      </c>
      <c r="AK1976" s="7">
        <v>8557658</v>
      </c>
      <c r="AL1976" s="7">
        <v>44289</v>
      </c>
      <c r="AM1976" s="7">
        <v>779007</v>
      </c>
      <c r="AN1976" s="7">
        <v>0</v>
      </c>
      <c r="AO1976" s="7">
        <v>0</v>
      </c>
      <c r="AP1976" s="7">
        <v>19707268</v>
      </c>
      <c r="AQ1976" s="7">
        <v>2136338</v>
      </c>
      <c r="AR1976" s="7">
        <v>21268357</v>
      </c>
      <c r="AS1976" s="7">
        <v>1450885</v>
      </c>
      <c r="AT1976" s="7">
        <v>7915141</v>
      </c>
      <c r="AU1976" s="7">
        <v>131964</v>
      </c>
      <c r="AV1976" s="7">
        <v>831899</v>
      </c>
      <c r="AW1976" s="7">
        <v>0</v>
      </c>
      <c r="AX1976" s="7">
        <v>0</v>
      </c>
      <c r="AY1976" s="7">
        <v>22361950</v>
      </c>
      <c r="AZ1976" s="7">
        <v>968310</v>
      </c>
      <c r="BA1976" s="7">
        <v>16362.42</v>
      </c>
      <c r="BB1976" s="7">
        <v>0</v>
      </c>
      <c r="BC1976" s="7">
        <v>28.86</v>
      </c>
      <c r="BD1976" s="7">
        <v>0</v>
      </c>
      <c r="BE1976" s="7">
        <v>159.47999999999999</v>
      </c>
      <c r="BF1976" s="7">
        <v>0</v>
      </c>
      <c r="BG1976" s="7">
        <v>1436044.0878709564</v>
      </c>
      <c r="BH1976" s="7">
        <v>16015</v>
      </c>
      <c r="BI1976" s="7">
        <v>645219</v>
      </c>
      <c r="BJ1976" s="7">
        <v>8880172.9791666679</v>
      </c>
      <c r="BK1976" s="7">
        <v>4023559.2200000007</v>
      </c>
      <c r="BL1976" s="7">
        <v>5275214.5966666667</v>
      </c>
      <c r="BM1976" s="7">
        <v>8876025.8433333337</v>
      </c>
      <c r="BN1976" s="130">
        <v>0.84</v>
      </c>
      <c r="BO1976" s="131">
        <v>6.8899919999999999E-4</v>
      </c>
      <c r="BP1976" s="161">
        <v>17460.04185544969</v>
      </c>
      <c r="BQ1976" s="162">
        <v>26420978</v>
      </c>
      <c r="BR1976" s="161">
        <v>826125</v>
      </c>
      <c r="BS1976" s="163">
        <v>0</v>
      </c>
      <c r="BT1976" s="163">
        <v>0</v>
      </c>
      <c r="BU1976" s="161">
        <v>52496585.969999999</v>
      </c>
      <c r="BV1976" s="161">
        <v>426930.48</v>
      </c>
      <c r="BW1976" s="165">
        <v>8370894.0599999996</v>
      </c>
      <c r="BX1976" s="161">
        <v>826125</v>
      </c>
    </row>
    <row r="1977" spans="1:76" ht="14.45" x14ac:dyDescent="0.3">
      <c r="A1977" s="164" t="s">
        <v>31</v>
      </c>
      <c r="B1977" s="6" t="s">
        <v>1147</v>
      </c>
      <c r="C1977" s="6" t="s">
        <v>32</v>
      </c>
      <c r="D1977" s="6" t="s">
        <v>32</v>
      </c>
      <c r="E1977" s="6" t="s">
        <v>36</v>
      </c>
      <c r="F1977" s="24" t="str">
        <f>+Tabela1[[#This Row],[WK]]&amp;Tabela1[[#This Row],[PK]]&amp;Tabela1[[#This Row],[GK]]</f>
        <v>280202</v>
      </c>
      <c r="G1977" s="6" t="s">
        <v>1873</v>
      </c>
      <c r="H1977" s="7">
        <v>128533928.81179956</v>
      </c>
      <c r="I1977" s="8">
        <v>1.371</v>
      </c>
      <c r="J1977" s="7">
        <v>176220016.39999998</v>
      </c>
      <c r="K1977" s="8">
        <v>7.0000000000000007E-2</v>
      </c>
      <c r="L1977" s="7">
        <v>12335401.148</v>
      </c>
      <c r="M1977" s="7">
        <v>8193261.148</v>
      </c>
      <c r="N1977" s="9">
        <v>1.9780261285229375</v>
      </c>
      <c r="O1977" s="7">
        <v>32234760</v>
      </c>
      <c r="P1977" s="8">
        <v>1.2949999999999999</v>
      </c>
      <c r="Q1977" s="7">
        <v>41744014</v>
      </c>
      <c r="R1977" s="8">
        <v>1.6E-2</v>
      </c>
      <c r="S1977" s="7">
        <v>667904.22400000005</v>
      </c>
      <c r="T1977" s="7">
        <v>298212.22400000005</v>
      </c>
      <c r="U1977" s="9">
        <v>0.80665046579314681</v>
      </c>
      <c r="V1977" s="7">
        <v>8491473.3719999995</v>
      </c>
      <c r="W1977" s="9">
        <v>1.8820455575473554</v>
      </c>
      <c r="X1977" s="7">
        <v>5582372.4015872255</v>
      </c>
      <c r="Y1977" s="7">
        <v>79364</v>
      </c>
      <c r="Z1977" s="7">
        <v>1276994.4700000002</v>
      </c>
      <c r="AA1977" s="7">
        <v>699621.93158722506</v>
      </c>
      <c r="AB1977" s="7">
        <v>3526392</v>
      </c>
      <c r="AC1977" s="7">
        <v>0</v>
      </c>
      <c r="AD1977" s="7">
        <v>0</v>
      </c>
      <c r="AE1977" s="7">
        <v>0</v>
      </c>
      <c r="AF1977" s="7">
        <v>12335401.148</v>
      </c>
      <c r="AG1977" s="7">
        <v>667904.22400000005</v>
      </c>
      <c r="AH1977" s="7">
        <v>0</v>
      </c>
      <c r="AI1977" s="7">
        <v>3458418</v>
      </c>
      <c r="AJ1977" s="7">
        <v>216643</v>
      </c>
      <c r="AK1977" s="7">
        <v>4418849</v>
      </c>
      <c r="AL1977" s="7">
        <v>139346</v>
      </c>
      <c r="AM1977" s="7">
        <v>305411</v>
      </c>
      <c r="AN1977" s="7">
        <v>0</v>
      </c>
      <c r="AO1977" s="7">
        <v>0</v>
      </c>
      <c r="AP1977" s="7">
        <v>3013430</v>
      </c>
      <c r="AQ1977" s="7">
        <v>139240</v>
      </c>
      <c r="AR1977" s="7">
        <v>4142140</v>
      </c>
      <c r="AS1977" s="7">
        <v>369692</v>
      </c>
      <c r="AT1977" s="7">
        <v>3958458</v>
      </c>
      <c r="AU1977" s="7">
        <v>165126</v>
      </c>
      <c r="AV1977" s="7">
        <v>388766</v>
      </c>
      <c r="AW1977" s="7">
        <v>0</v>
      </c>
      <c r="AX1977" s="7">
        <v>0</v>
      </c>
      <c r="AY1977" s="7">
        <v>3313041</v>
      </c>
      <c r="AZ1977" s="7">
        <v>58391</v>
      </c>
      <c r="BA1977" s="7">
        <v>1276994.4700000002</v>
      </c>
      <c r="BB1977" s="7">
        <v>0</v>
      </c>
      <c r="BC1977" s="7">
        <v>239.38</v>
      </c>
      <c r="BD1977" s="7">
        <v>7868.73</v>
      </c>
      <c r="BE1977" s="7">
        <v>10128.92</v>
      </c>
      <c r="BF1977" s="7">
        <v>0</v>
      </c>
      <c r="BG1977" s="7">
        <v>483403.93158722512</v>
      </c>
      <c r="BH1977" s="7">
        <v>5391</v>
      </c>
      <c r="BI1977" s="7">
        <v>216218</v>
      </c>
      <c r="BJ1977" s="7">
        <v>2975829.4775000005</v>
      </c>
      <c r="BK1977" s="7">
        <v>1791268.7366666673</v>
      </c>
      <c r="BL1977" s="7">
        <v>693752.18</v>
      </c>
      <c r="BM1977" s="7">
        <v>3350738.6033333335</v>
      </c>
      <c r="BN1977" s="130">
        <v>0.996</v>
      </c>
      <c r="BO1977" s="131">
        <v>1.938783E-4</v>
      </c>
      <c r="BP1977" s="161">
        <v>4913.5445276553455</v>
      </c>
      <c r="BQ1977" s="162">
        <v>3526392</v>
      </c>
      <c r="BR1977" s="161">
        <v>297733</v>
      </c>
      <c r="BS1977" s="163">
        <v>0</v>
      </c>
      <c r="BT1977" s="163">
        <v>959376.32800000068</v>
      </c>
      <c r="BU1977" s="161">
        <v>12335401.15</v>
      </c>
      <c r="BV1977" s="161">
        <v>667904.22</v>
      </c>
      <c r="BW1977" s="165">
        <v>959376.32800000068</v>
      </c>
      <c r="BX1977" s="161">
        <v>297733</v>
      </c>
    </row>
    <row r="1978" spans="1:76" ht="14.45" x14ac:dyDescent="0.3">
      <c r="A1978" s="164" t="s">
        <v>31</v>
      </c>
      <c r="B1978" s="6" t="s">
        <v>1147</v>
      </c>
      <c r="C1978" s="6" t="s">
        <v>32</v>
      </c>
      <c r="D1978" s="6" t="s">
        <v>37</v>
      </c>
      <c r="E1978" s="6" t="s">
        <v>40</v>
      </c>
      <c r="F1978" s="24" t="str">
        <f>+Tabela1[[#This Row],[WK]]&amp;Tabela1[[#This Row],[PK]]&amp;Tabela1[[#This Row],[GK]]</f>
        <v>280203</v>
      </c>
      <c r="G1978" s="6" t="s">
        <v>1874</v>
      </c>
      <c r="H1978" s="7">
        <v>90586253.049399912</v>
      </c>
      <c r="I1978" s="8">
        <v>1.371</v>
      </c>
      <c r="J1978" s="7">
        <v>124193752.93000001</v>
      </c>
      <c r="K1978" s="8">
        <v>7.0000000000000007E-2</v>
      </c>
      <c r="L1978" s="7">
        <v>8693562.7051000018</v>
      </c>
      <c r="M1978" s="7">
        <v>5738022.7051000018</v>
      </c>
      <c r="N1978" s="9">
        <v>1.9414464717445887</v>
      </c>
      <c r="O1978" s="7">
        <v>413522</v>
      </c>
      <c r="P1978" s="8">
        <v>1.2949999999999999</v>
      </c>
      <c r="Q1978" s="7">
        <v>535511</v>
      </c>
      <c r="R1978" s="8">
        <v>1.6E-2</v>
      </c>
      <c r="S1978" s="7">
        <v>8568.1759999999995</v>
      </c>
      <c r="T1978" s="7">
        <v>-6672.8240000000005</v>
      </c>
      <c r="U1978" s="9">
        <v>-0.43782061544518081</v>
      </c>
      <c r="V1978" s="7">
        <v>5731349.8811000027</v>
      </c>
      <c r="W1978" s="9">
        <v>1.9292401160166308</v>
      </c>
      <c r="X1978" s="7">
        <v>7623124.6050000004</v>
      </c>
      <c r="Y1978" s="7">
        <v>1780743</v>
      </c>
      <c r="Z1978" s="7">
        <v>704566.60499999998</v>
      </c>
      <c r="AA1978" s="7">
        <v>404315</v>
      </c>
      <c r="AB1978" s="7">
        <v>4048566</v>
      </c>
      <c r="AC1978" s="7">
        <v>684934</v>
      </c>
      <c r="AD1978" s="7">
        <v>1891774.7238999987</v>
      </c>
      <c r="AE1978" s="7">
        <v>0</v>
      </c>
      <c r="AF1978" s="7">
        <v>8693562.7051000018</v>
      </c>
      <c r="AG1978" s="7">
        <v>8568.1759999999995</v>
      </c>
      <c r="AH1978" s="7">
        <v>1891774.7238999987</v>
      </c>
      <c r="AI1978" s="7">
        <v>2467684</v>
      </c>
      <c r="AJ1978" s="7">
        <v>14864</v>
      </c>
      <c r="AK1978" s="7">
        <v>2662823</v>
      </c>
      <c r="AL1978" s="7">
        <v>88011</v>
      </c>
      <c r="AM1978" s="7">
        <v>240806</v>
      </c>
      <c r="AN1978" s="7">
        <v>0</v>
      </c>
      <c r="AO1978" s="7">
        <v>0</v>
      </c>
      <c r="AP1978" s="7">
        <v>3134458</v>
      </c>
      <c r="AQ1978" s="7">
        <v>179022</v>
      </c>
      <c r="AR1978" s="7">
        <v>2955540</v>
      </c>
      <c r="AS1978" s="7">
        <v>15241</v>
      </c>
      <c r="AT1978" s="7">
        <v>3342466</v>
      </c>
      <c r="AU1978" s="7">
        <v>89428</v>
      </c>
      <c r="AV1978" s="7">
        <v>224801</v>
      </c>
      <c r="AW1978" s="7">
        <v>0</v>
      </c>
      <c r="AX1978" s="7">
        <v>0</v>
      </c>
      <c r="AY1978" s="7">
        <v>3608601</v>
      </c>
      <c r="AZ1978" s="7">
        <v>76232</v>
      </c>
      <c r="BA1978" s="7">
        <v>704566.60499999998</v>
      </c>
      <c r="BB1978" s="7">
        <v>0</v>
      </c>
      <c r="BC1978" s="7">
        <v>0</v>
      </c>
      <c r="BD1978" s="7">
        <v>5599.9</v>
      </c>
      <c r="BE1978" s="7">
        <v>3952.17</v>
      </c>
      <c r="BF1978" s="7">
        <v>0</v>
      </c>
      <c r="BG1978" s="7">
        <v>320594</v>
      </c>
      <c r="BH1978" s="7">
        <v>3071</v>
      </c>
      <c r="BI1978" s="7">
        <v>83721</v>
      </c>
      <c r="BJ1978" s="7">
        <v>1152292.6549999998</v>
      </c>
      <c r="BK1978" s="7">
        <v>885431.62333333318</v>
      </c>
      <c r="BL1978" s="7">
        <v>482751.83</v>
      </c>
      <c r="BM1978" s="7">
        <v>101940.46666666667</v>
      </c>
      <c r="BN1978" s="130">
        <v>0.84299999999999997</v>
      </c>
      <c r="BO1978" s="131">
        <v>1.24456E-4</v>
      </c>
      <c r="BP1978" s="161">
        <v>3153.6331401282118</v>
      </c>
      <c r="BQ1978" s="162">
        <v>4048566</v>
      </c>
      <c r="BR1978" s="161">
        <v>176706</v>
      </c>
      <c r="BS1978" s="163">
        <v>0</v>
      </c>
      <c r="BT1978" s="163">
        <v>895109.39499999955</v>
      </c>
      <c r="BU1978" s="161">
        <v>8693562.7100000009</v>
      </c>
      <c r="BV1978" s="161">
        <v>8568.18</v>
      </c>
      <c r="BW1978" s="165">
        <v>2786884.1149999993</v>
      </c>
      <c r="BX1978" s="161">
        <v>176706</v>
      </c>
    </row>
    <row r="1979" spans="1:76" ht="14.45" x14ac:dyDescent="0.3">
      <c r="A1979" s="164" t="s">
        <v>31</v>
      </c>
      <c r="B1979" s="6" t="s">
        <v>1147</v>
      </c>
      <c r="C1979" s="6" t="s">
        <v>32</v>
      </c>
      <c r="D1979" s="6" t="s">
        <v>39</v>
      </c>
      <c r="E1979" s="6" t="s">
        <v>36</v>
      </c>
      <c r="F1979" s="24" t="str">
        <f>+Tabela1[[#This Row],[WK]]&amp;Tabela1[[#This Row],[PK]]&amp;Tabela1[[#This Row],[GK]]</f>
        <v>280204</v>
      </c>
      <c r="G1979" s="6" t="s">
        <v>1875</v>
      </c>
      <c r="H1979" s="7">
        <v>40478835.980200008</v>
      </c>
      <c r="I1979" s="8">
        <v>1.371</v>
      </c>
      <c r="J1979" s="7">
        <v>55496484.130000003</v>
      </c>
      <c r="K1979" s="8">
        <v>7.0000000000000007E-2</v>
      </c>
      <c r="L1979" s="7">
        <v>3884753.8891000007</v>
      </c>
      <c r="M1979" s="7">
        <v>2956384.8891000007</v>
      </c>
      <c r="N1979" s="9">
        <v>3.1844933308845951</v>
      </c>
      <c r="O1979" s="7">
        <v>0</v>
      </c>
      <c r="P1979" s="8">
        <v>1.2949999999999999</v>
      </c>
      <c r="Q1979" s="7">
        <v>0</v>
      </c>
      <c r="R1979" s="8">
        <v>1.6E-2</v>
      </c>
      <c r="S1979" s="7">
        <v>0</v>
      </c>
      <c r="T1979" s="7">
        <v>-2915</v>
      </c>
      <c r="U1979" s="9">
        <v>-1</v>
      </c>
      <c r="V1979" s="7">
        <v>2953469.8891000007</v>
      </c>
      <c r="W1979" s="9">
        <v>3.171395502446086</v>
      </c>
      <c r="X1979" s="7">
        <v>9839577.2650000006</v>
      </c>
      <c r="Y1979" s="7">
        <v>4203170</v>
      </c>
      <c r="Z1979" s="7">
        <v>1241792.2650000001</v>
      </c>
      <c r="AA1979" s="7">
        <v>416742</v>
      </c>
      <c r="AB1979" s="7">
        <v>3977873</v>
      </c>
      <c r="AC1979" s="7">
        <v>0</v>
      </c>
      <c r="AD1979" s="7">
        <v>6886107.3759000003</v>
      </c>
      <c r="AE1979" s="7">
        <v>0</v>
      </c>
      <c r="AF1979" s="7">
        <v>3884753.8891000007</v>
      </c>
      <c r="AG1979" s="7">
        <v>0</v>
      </c>
      <c r="AH1979" s="7">
        <v>6886107.3759000003</v>
      </c>
      <c r="AI1979" s="7">
        <v>775127</v>
      </c>
      <c r="AJ1979" s="7">
        <v>4592</v>
      </c>
      <c r="AK1979" s="7">
        <v>2680995</v>
      </c>
      <c r="AL1979" s="7">
        <v>51783</v>
      </c>
      <c r="AM1979" s="7">
        <v>256192</v>
      </c>
      <c r="AN1979" s="7">
        <v>0</v>
      </c>
      <c r="AO1979" s="7">
        <v>0</v>
      </c>
      <c r="AP1979" s="7">
        <v>2843697</v>
      </c>
      <c r="AQ1979" s="7">
        <v>155153</v>
      </c>
      <c r="AR1979" s="7">
        <v>928369</v>
      </c>
      <c r="AS1979" s="7">
        <v>2915</v>
      </c>
      <c r="AT1979" s="7">
        <v>3057206</v>
      </c>
      <c r="AU1979" s="7">
        <v>53324</v>
      </c>
      <c r="AV1979" s="7">
        <v>311681</v>
      </c>
      <c r="AW1979" s="7">
        <v>0</v>
      </c>
      <c r="AX1979" s="7">
        <v>0</v>
      </c>
      <c r="AY1979" s="7">
        <v>3173482</v>
      </c>
      <c r="AZ1979" s="7">
        <v>63256</v>
      </c>
      <c r="BA1979" s="7">
        <v>1241792.2650000001</v>
      </c>
      <c r="BB1979" s="7">
        <v>0</v>
      </c>
      <c r="BC1979" s="7">
        <v>0</v>
      </c>
      <c r="BD1979" s="7">
        <v>7580.38</v>
      </c>
      <c r="BE1979" s="7">
        <v>11544.45</v>
      </c>
      <c r="BF1979" s="7">
        <v>0</v>
      </c>
      <c r="BG1979" s="7">
        <v>320594</v>
      </c>
      <c r="BH1979" s="7">
        <v>2371</v>
      </c>
      <c r="BI1979" s="7">
        <v>96148</v>
      </c>
      <c r="BJ1979" s="7">
        <v>1323337.0433333332</v>
      </c>
      <c r="BK1979" s="7">
        <v>896257.25333333318</v>
      </c>
      <c r="BL1979" s="7">
        <v>110713.66666666667</v>
      </c>
      <c r="BM1979" s="7">
        <v>1486891.8266666664</v>
      </c>
      <c r="BN1979" s="130">
        <v>0.61099999999999999</v>
      </c>
      <c r="BO1979" s="131">
        <v>1.055269E-4</v>
      </c>
      <c r="BP1979" s="161">
        <v>2674.3849567140578</v>
      </c>
      <c r="BQ1979" s="162">
        <v>3977873</v>
      </c>
      <c r="BR1979" s="161">
        <v>130552</v>
      </c>
      <c r="BS1979" s="163">
        <v>2123582.0650000004</v>
      </c>
      <c r="BT1979" s="163">
        <v>0</v>
      </c>
      <c r="BU1979" s="161">
        <v>3884753.89</v>
      </c>
      <c r="BV1979" s="161">
        <v>0</v>
      </c>
      <c r="BW1979" s="165">
        <v>4762525.3099999996</v>
      </c>
      <c r="BX1979" s="161">
        <v>130552</v>
      </c>
    </row>
    <row r="1980" spans="1:76" ht="14.45" x14ac:dyDescent="0.3">
      <c r="A1980" s="164" t="s">
        <v>31</v>
      </c>
      <c r="B1980" s="6" t="s">
        <v>1147</v>
      </c>
      <c r="C1980" s="6" t="s">
        <v>32</v>
      </c>
      <c r="D1980" s="6" t="s">
        <v>42</v>
      </c>
      <c r="E1980" s="6" t="s">
        <v>40</v>
      </c>
      <c r="F1980" s="24" t="str">
        <f>+Tabela1[[#This Row],[WK]]&amp;Tabela1[[#This Row],[PK]]&amp;Tabela1[[#This Row],[GK]]</f>
        <v>280205</v>
      </c>
      <c r="G1980" s="6" t="s">
        <v>1876</v>
      </c>
      <c r="H1980" s="7">
        <v>121148950.72459947</v>
      </c>
      <c r="I1980" s="8">
        <v>1.371</v>
      </c>
      <c r="J1980" s="7">
        <v>166095211.44999999</v>
      </c>
      <c r="K1980" s="8">
        <v>7.0000000000000007E-2</v>
      </c>
      <c r="L1980" s="7">
        <v>11626664.8015</v>
      </c>
      <c r="M1980" s="7">
        <v>8045299.8015000001</v>
      </c>
      <c r="N1980" s="9">
        <v>2.2464339159789635</v>
      </c>
      <c r="O1980" s="7">
        <v>2208202</v>
      </c>
      <c r="P1980" s="8">
        <v>1.2949999999999999</v>
      </c>
      <c r="Q1980" s="7">
        <v>2859622</v>
      </c>
      <c r="R1980" s="8">
        <v>1.6E-2</v>
      </c>
      <c r="S1980" s="7">
        <v>45753.951999999997</v>
      </c>
      <c r="T1980" s="7">
        <v>7441.9519999999975</v>
      </c>
      <c r="U1980" s="9">
        <v>0.19424598037168506</v>
      </c>
      <c r="V1980" s="7">
        <v>8052741.7534999996</v>
      </c>
      <c r="W1980" s="9">
        <v>2.2247127999266234</v>
      </c>
      <c r="X1980" s="7">
        <v>18250381.93769728</v>
      </c>
      <c r="Y1980" s="7">
        <v>8870202</v>
      </c>
      <c r="Z1980" s="7">
        <v>646594.125</v>
      </c>
      <c r="AA1980" s="7">
        <v>673797.81269728066</v>
      </c>
      <c r="AB1980" s="7">
        <v>8059788</v>
      </c>
      <c r="AC1980" s="7">
        <v>0</v>
      </c>
      <c r="AD1980" s="7">
        <v>10197640.184197281</v>
      </c>
      <c r="AE1980" s="7">
        <v>0</v>
      </c>
      <c r="AF1980" s="7">
        <v>11626664.8015</v>
      </c>
      <c r="AG1980" s="7">
        <v>45753.951999999997</v>
      </c>
      <c r="AH1980" s="7">
        <v>10197640.184197281</v>
      </c>
      <c r="AI1980" s="7">
        <v>2990207</v>
      </c>
      <c r="AJ1980" s="7">
        <v>23060</v>
      </c>
      <c r="AK1980" s="7">
        <v>6369061</v>
      </c>
      <c r="AL1980" s="7">
        <v>83541</v>
      </c>
      <c r="AM1980" s="7">
        <v>421776</v>
      </c>
      <c r="AN1980" s="7">
        <v>0</v>
      </c>
      <c r="AO1980" s="7">
        <v>0</v>
      </c>
      <c r="AP1980" s="7">
        <v>6437320</v>
      </c>
      <c r="AQ1980" s="7">
        <v>385894</v>
      </c>
      <c r="AR1980" s="7">
        <v>3581365</v>
      </c>
      <c r="AS1980" s="7">
        <v>38312</v>
      </c>
      <c r="AT1980" s="7">
        <v>7190704</v>
      </c>
      <c r="AU1980" s="7">
        <v>116241</v>
      </c>
      <c r="AV1980" s="7">
        <v>361623</v>
      </c>
      <c r="AW1980" s="7">
        <v>0</v>
      </c>
      <c r="AX1980" s="7">
        <v>0</v>
      </c>
      <c r="AY1980" s="7">
        <v>7242036</v>
      </c>
      <c r="AZ1980" s="7">
        <v>158952</v>
      </c>
      <c r="BA1980" s="7">
        <v>646594.125</v>
      </c>
      <c r="BB1980" s="7">
        <v>0</v>
      </c>
      <c r="BC1980" s="7">
        <v>220.26</v>
      </c>
      <c r="BD1980" s="7">
        <v>4116.1099999999997</v>
      </c>
      <c r="BE1980" s="7">
        <v>4204.63</v>
      </c>
      <c r="BF1980" s="7">
        <v>0</v>
      </c>
      <c r="BG1980" s="7">
        <v>495867.81269728066</v>
      </c>
      <c r="BH1980" s="7">
        <v>5530</v>
      </c>
      <c r="BI1980" s="7">
        <v>177930</v>
      </c>
      <c r="BJ1980" s="7">
        <v>2448802.1808333332</v>
      </c>
      <c r="BK1980" s="7">
        <v>1627975.6600000001</v>
      </c>
      <c r="BL1980" s="7">
        <v>101243.87666666666</v>
      </c>
      <c r="BM1980" s="7">
        <v>3080818.33</v>
      </c>
      <c r="BN1980" s="130">
        <v>0.64200000000000002</v>
      </c>
      <c r="BO1980" s="131">
        <v>2.4464389999999999E-4</v>
      </c>
      <c r="BP1980" s="161">
        <v>6199.2103224093917</v>
      </c>
      <c r="BQ1980" s="162">
        <v>8059788</v>
      </c>
      <c r="BR1980" s="161">
        <v>308911</v>
      </c>
      <c r="BS1980" s="163">
        <v>592137.6576972804</v>
      </c>
      <c r="BT1980" s="163">
        <v>0</v>
      </c>
      <c r="BU1980" s="161">
        <v>11626664.800000001</v>
      </c>
      <c r="BV1980" s="161">
        <v>45753.95</v>
      </c>
      <c r="BW1980" s="165">
        <v>9605502.5299999993</v>
      </c>
      <c r="BX1980" s="161">
        <v>308911</v>
      </c>
    </row>
    <row r="1981" spans="1:76" ht="14.45" x14ac:dyDescent="0.3">
      <c r="A1981" s="164" t="s">
        <v>31</v>
      </c>
      <c r="B1981" s="6" t="s">
        <v>1147</v>
      </c>
      <c r="C1981" s="6" t="s">
        <v>32</v>
      </c>
      <c r="D1981" s="6" t="s">
        <v>44</v>
      </c>
      <c r="E1981" s="6" t="s">
        <v>36</v>
      </c>
      <c r="F1981" s="24" t="str">
        <f>+Tabela1[[#This Row],[WK]]&amp;Tabela1[[#This Row],[PK]]&amp;Tabela1[[#This Row],[GK]]</f>
        <v>280206</v>
      </c>
      <c r="G1981" s="6" t="s">
        <v>1877</v>
      </c>
      <c r="H1981" s="7">
        <v>54513403.432600051</v>
      </c>
      <c r="I1981" s="8">
        <v>1.371</v>
      </c>
      <c r="J1981" s="7">
        <v>74737876.109999999</v>
      </c>
      <c r="K1981" s="8">
        <v>7.0000000000000007E-2</v>
      </c>
      <c r="L1981" s="7">
        <v>5231651.3277000003</v>
      </c>
      <c r="M1981" s="7">
        <v>3270301.3277000003</v>
      </c>
      <c r="N1981" s="9">
        <v>1.6673726401203255</v>
      </c>
      <c r="O1981" s="7">
        <v>13099869</v>
      </c>
      <c r="P1981" s="8">
        <v>1.2949999999999999</v>
      </c>
      <c r="Q1981" s="7">
        <v>16964330</v>
      </c>
      <c r="R1981" s="8">
        <v>1.6E-2</v>
      </c>
      <c r="S1981" s="7">
        <v>271429.28000000003</v>
      </c>
      <c r="T1981" s="7">
        <v>-343775.72</v>
      </c>
      <c r="U1981" s="9">
        <v>-0.55879864435432092</v>
      </c>
      <c r="V1981" s="7">
        <v>2926525.6077000005</v>
      </c>
      <c r="W1981" s="9">
        <v>1.135828890786341</v>
      </c>
      <c r="X1981" s="7">
        <v>8090632.8949999996</v>
      </c>
      <c r="Y1981" s="7">
        <v>1761162</v>
      </c>
      <c r="Z1981" s="7">
        <v>733941.89500000002</v>
      </c>
      <c r="AA1981" s="7">
        <v>504035</v>
      </c>
      <c r="AB1981" s="7">
        <v>5091494</v>
      </c>
      <c r="AC1981" s="7">
        <v>0</v>
      </c>
      <c r="AD1981" s="7">
        <v>5164107.287299999</v>
      </c>
      <c r="AE1981" s="7">
        <v>0</v>
      </c>
      <c r="AF1981" s="7">
        <v>5231651.3277000003</v>
      </c>
      <c r="AG1981" s="7">
        <v>271429.28000000003</v>
      </c>
      <c r="AH1981" s="7">
        <v>5164107.287299999</v>
      </c>
      <c r="AI1981" s="7">
        <v>1637600</v>
      </c>
      <c r="AJ1981" s="7">
        <v>799290</v>
      </c>
      <c r="AK1981" s="7">
        <v>972193</v>
      </c>
      <c r="AL1981" s="7">
        <v>19790</v>
      </c>
      <c r="AM1981" s="7">
        <v>297141</v>
      </c>
      <c r="AN1981" s="7">
        <v>0</v>
      </c>
      <c r="AO1981" s="7">
        <v>0</v>
      </c>
      <c r="AP1981" s="7">
        <v>3756802</v>
      </c>
      <c r="AQ1981" s="7">
        <v>194936</v>
      </c>
      <c r="AR1981" s="7">
        <v>1961350</v>
      </c>
      <c r="AS1981" s="7">
        <v>615205</v>
      </c>
      <c r="AT1981" s="7">
        <v>1107758</v>
      </c>
      <c r="AU1981" s="7">
        <v>25017</v>
      </c>
      <c r="AV1981" s="7">
        <v>839867</v>
      </c>
      <c r="AW1981" s="7">
        <v>0</v>
      </c>
      <c r="AX1981" s="7">
        <v>0</v>
      </c>
      <c r="AY1981" s="7">
        <v>4050171</v>
      </c>
      <c r="AZ1981" s="7">
        <v>85964</v>
      </c>
      <c r="BA1981" s="7">
        <v>733941.89500000002</v>
      </c>
      <c r="BB1981" s="7">
        <v>0</v>
      </c>
      <c r="BC1981" s="7">
        <v>1436.2</v>
      </c>
      <c r="BD1981" s="7">
        <v>3060.32</v>
      </c>
      <c r="BE1981" s="7">
        <v>88.39</v>
      </c>
      <c r="BF1981" s="7">
        <v>0</v>
      </c>
      <c r="BG1981" s="7">
        <v>320594</v>
      </c>
      <c r="BH1981" s="7">
        <v>2349</v>
      </c>
      <c r="BI1981" s="7">
        <v>183441</v>
      </c>
      <c r="BJ1981" s="7">
        <v>2524684.8633333333</v>
      </c>
      <c r="BK1981" s="7">
        <v>1618964.8599999999</v>
      </c>
      <c r="BL1981" s="7">
        <v>501305.02666666667</v>
      </c>
      <c r="BM1981" s="7">
        <v>2620269.9600000004</v>
      </c>
      <c r="BN1981" s="130">
        <v>0.83</v>
      </c>
      <c r="BO1981" s="131">
        <v>1.135445E-4</v>
      </c>
      <c r="BP1981" s="161">
        <v>2877.4901367413509</v>
      </c>
      <c r="BQ1981" s="162">
        <v>5091494</v>
      </c>
      <c r="BR1981" s="161">
        <v>64364</v>
      </c>
      <c r="BS1981" s="163">
        <v>867528.37499999953</v>
      </c>
      <c r="BT1981" s="163">
        <v>0</v>
      </c>
      <c r="BU1981" s="161">
        <v>5231651.33</v>
      </c>
      <c r="BV1981" s="161">
        <v>271429.28000000003</v>
      </c>
      <c r="BW1981" s="165">
        <v>4296578.91</v>
      </c>
      <c r="BX1981" s="161">
        <v>64364</v>
      </c>
    </row>
    <row r="1982" spans="1:76" ht="14.45" x14ac:dyDescent="0.3">
      <c r="A1982" s="164" t="s">
        <v>31</v>
      </c>
      <c r="B1982" s="6" t="s">
        <v>1147</v>
      </c>
      <c r="C1982" s="6" t="s">
        <v>32</v>
      </c>
      <c r="D1982" s="6" t="s">
        <v>51</v>
      </c>
      <c r="E1982" s="6" t="s">
        <v>36</v>
      </c>
      <c r="F1982" s="24" t="str">
        <f>+Tabela1[[#This Row],[WK]]&amp;Tabela1[[#This Row],[PK]]&amp;Tabela1[[#This Row],[GK]]</f>
        <v>280207</v>
      </c>
      <c r="G1982" s="6" t="s">
        <v>1878</v>
      </c>
      <c r="H1982" s="7">
        <v>47173906.960399911</v>
      </c>
      <c r="I1982" s="8">
        <v>1.371</v>
      </c>
      <c r="J1982" s="7">
        <v>64675426.449999996</v>
      </c>
      <c r="K1982" s="8">
        <v>7.0000000000000007E-2</v>
      </c>
      <c r="L1982" s="7">
        <v>4527279.8514999999</v>
      </c>
      <c r="M1982" s="7">
        <v>3174787.8514999999</v>
      </c>
      <c r="N1982" s="9">
        <v>2.3473616490892368</v>
      </c>
      <c r="O1982" s="7">
        <v>47959</v>
      </c>
      <c r="P1982" s="8">
        <v>1.2949999999999999</v>
      </c>
      <c r="Q1982" s="7">
        <v>62107</v>
      </c>
      <c r="R1982" s="8">
        <v>1.6E-2</v>
      </c>
      <c r="S1982" s="7">
        <v>993.71199999999999</v>
      </c>
      <c r="T1982" s="7">
        <v>-42241.288</v>
      </c>
      <c r="U1982" s="9">
        <v>-0.97701602868046722</v>
      </c>
      <c r="V1982" s="7">
        <v>3132546.5635000002</v>
      </c>
      <c r="W1982" s="9">
        <v>2.2443834385234362</v>
      </c>
      <c r="X1982" s="7">
        <v>11157938</v>
      </c>
      <c r="Y1982" s="7">
        <v>4610162</v>
      </c>
      <c r="Z1982" s="7">
        <v>772272</v>
      </c>
      <c r="AA1982" s="7">
        <v>482692</v>
      </c>
      <c r="AB1982" s="7">
        <v>5292812</v>
      </c>
      <c r="AC1982" s="7">
        <v>0</v>
      </c>
      <c r="AD1982" s="7">
        <v>8025391.4364999998</v>
      </c>
      <c r="AE1982" s="7">
        <v>0</v>
      </c>
      <c r="AF1982" s="7">
        <v>4527279.8514999999</v>
      </c>
      <c r="AG1982" s="7">
        <v>993.71199999999999</v>
      </c>
      <c r="AH1982" s="7">
        <v>8025391.4364999998</v>
      </c>
      <c r="AI1982" s="7">
        <v>1129243</v>
      </c>
      <c r="AJ1982" s="7">
        <v>66531</v>
      </c>
      <c r="AK1982" s="7">
        <v>2573448</v>
      </c>
      <c r="AL1982" s="7">
        <v>0</v>
      </c>
      <c r="AM1982" s="7">
        <v>249793</v>
      </c>
      <c r="AN1982" s="7">
        <v>0</v>
      </c>
      <c r="AO1982" s="7">
        <v>0</v>
      </c>
      <c r="AP1982" s="7">
        <v>3964857</v>
      </c>
      <c r="AQ1982" s="7">
        <v>115370</v>
      </c>
      <c r="AR1982" s="7">
        <v>1352492</v>
      </c>
      <c r="AS1982" s="7">
        <v>43235</v>
      </c>
      <c r="AT1982" s="7">
        <v>2146825</v>
      </c>
      <c r="AU1982" s="7">
        <v>0</v>
      </c>
      <c r="AV1982" s="7">
        <v>909208</v>
      </c>
      <c r="AW1982" s="7">
        <v>0</v>
      </c>
      <c r="AX1982" s="7">
        <v>0</v>
      </c>
      <c r="AY1982" s="7">
        <v>4610179</v>
      </c>
      <c r="AZ1982" s="7">
        <v>47037</v>
      </c>
      <c r="BA1982" s="7">
        <v>772272</v>
      </c>
      <c r="BB1982" s="7">
        <v>0</v>
      </c>
      <c r="BC1982" s="7">
        <v>430.23</v>
      </c>
      <c r="BD1982" s="7">
        <v>6861.24</v>
      </c>
      <c r="BE1982" s="7">
        <v>17.32</v>
      </c>
      <c r="BF1982" s="7">
        <v>0</v>
      </c>
      <c r="BG1982" s="7">
        <v>320594</v>
      </c>
      <c r="BH1982" s="7">
        <v>2554</v>
      </c>
      <c r="BI1982" s="7">
        <v>162098</v>
      </c>
      <c r="BJ1982" s="7">
        <v>2230927.7858333332</v>
      </c>
      <c r="BK1982" s="7">
        <v>1070186.2266666666</v>
      </c>
      <c r="BL1982" s="7">
        <v>8829.35</v>
      </c>
      <c r="BM1982" s="7">
        <v>4625307.5366666662</v>
      </c>
      <c r="BN1982" s="130">
        <v>0.63900000000000001</v>
      </c>
      <c r="BO1982" s="131">
        <v>1.3138099999999999E-4</v>
      </c>
      <c r="BP1982" s="161">
        <v>3192.5</v>
      </c>
      <c r="BQ1982" s="162">
        <v>5292812</v>
      </c>
      <c r="BR1982" s="161">
        <v>139207</v>
      </c>
      <c r="BS1982" s="163">
        <v>2195700.04</v>
      </c>
      <c r="BT1982" s="163">
        <v>0</v>
      </c>
      <c r="BU1982" s="161">
        <v>4527279.8499999996</v>
      </c>
      <c r="BV1982" s="161">
        <v>993.71</v>
      </c>
      <c r="BW1982" s="165">
        <v>5829691.4000000004</v>
      </c>
      <c r="BX1982" s="161">
        <v>139207</v>
      </c>
    </row>
    <row r="1983" spans="1:76" ht="14.45" x14ac:dyDescent="0.3">
      <c r="A1983" s="164" t="s">
        <v>31</v>
      </c>
      <c r="B1983" s="6" t="s">
        <v>1147</v>
      </c>
      <c r="C1983" s="6" t="s">
        <v>37</v>
      </c>
      <c r="D1983" s="6" t="s">
        <v>33</v>
      </c>
      <c r="E1983" s="6" t="s">
        <v>34</v>
      </c>
      <c r="F1983" s="24" t="str">
        <f>+Tabela1[[#This Row],[WK]]&amp;Tabela1[[#This Row],[PK]]&amp;Tabela1[[#This Row],[GK]]</f>
        <v>280301</v>
      </c>
      <c r="G1983" s="6" t="s">
        <v>1879</v>
      </c>
      <c r="H1983" s="7">
        <v>739190949.58940101</v>
      </c>
      <c r="I1983" s="8">
        <v>1.371</v>
      </c>
      <c r="J1983" s="7">
        <v>1013430791.89</v>
      </c>
      <c r="K1983" s="8">
        <v>7.0000000000000007E-2</v>
      </c>
      <c r="L1983" s="7">
        <v>70940155.432300001</v>
      </c>
      <c r="M1983" s="7">
        <v>40150397.432300001</v>
      </c>
      <c r="N1983" s="9">
        <v>1.3040179605276534</v>
      </c>
      <c r="O1983" s="7">
        <v>75305251</v>
      </c>
      <c r="P1983" s="8">
        <v>1.2949999999999999</v>
      </c>
      <c r="Q1983" s="7">
        <v>97520300</v>
      </c>
      <c r="R1983" s="8">
        <v>1.6E-2</v>
      </c>
      <c r="S1983" s="7">
        <v>1560324.8</v>
      </c>
      <c r="T1983" s="7">
        <v>-7328.1999999999534</v>
      </c>
      <c r="U1983" s="9">
        <v>-4.67463143948307E-3</v>
      </c>
      <c r="V1983" s="7">
        <v>40143069.232299998</v>
      </c>
      <c r="W1983" s="9">
        <v>1.2406143752446697</v>
      </c>
      <c r="X1983" s="7">
        <v>33152085.215533957</v>
      </c>
      <c r="Y1983" s="7">
        <v>0</v>
      </c>
      <c r="Z1983" s="7">
        <v>0</v>
      </c>
      <c r="AA1983" s="7">
        <v>2747648.2155339555</v>
      </c>
      <c r="AB1983" s="7">
        <v>30404437</v>
      </c>
      <c r="AC1983" s="7">
        <v>0</v>
      </c>
      <c r="AD1983" s="7">
        <v>0</v>
      </c>
      <c r="AE1983" s="7">
        <v>0</v>
      </c>
      <c r="AF1983" s="7">
        <v>70940155.432300001</v>
      </c>
      <c r="AG1983" s="7">
        <v>1560324.8</v>
      </c>
      <c r="AH1983" s="7">
        <v>0</v>
      </c>
      <c r="AI1983" s="7">
        <v>25707449</v>
      </c>
      <c r="AJ1983" s="7">
        <v>1590902</v>
      </c>
      <c r="AK1983" s="7">
        <v>6223455</v>
      </c>
      <c r="AL1983" s="7">
        <v>37068</v>
      </c>
      <c r="AM1983" s="7">
        <v>909896</v>
      </c>
      <c r="AN1983" s="7">
        <v>0</v>
      </c>
      <c r="AO1983" s="7">
        <v>0</v>
      </c>
      <c r="AP1983" s="7">
        <v>23374066</v>
      </c>
      <c r="AQ1983" s="7">
        <v>2494383</v>
      </c>
      <c r="AR1983" s="7">
        <v>30789758</v>
      </c>
      <c r="AS1983" s="7">
        <v>1567653</v>
      </c>
      <c r="AT1983" s="7">
        <v>6705022</v>
      </c>
      <c r="AU1983" s="7">
        <v>0</v>
      </c>
      <c r="AV1983" s="7">
        <v>994295</v>
      </c>
      <c r="AW1983" s="7">
        <v>0</v>
      </c>
      <c r="AX1983" s="7">
        <v>0</v>
      </c>
      <c r="AY1983" s="7">
        <v>25946833</v>
      </c>
      <c r="AZ1983" s="7">
        <v>1044542</v>
      </c>
      <c r="BA1983" s="7">
        <v>0</v>
      </c>
      <c r="BB1983" s="7">
        <v>0</v>
      </c>
      <c r="BC1983" s="7">
        <v>0</v>
      </c>
      <c r="BD1983" s="7">
        <v>0</v>
      </c>
      <c r="BE1983" s="7">
        <v>0</v>
      </c>
      <c r="BF1983" s="7">
        <v>0</v>
      </c>
      <c r="BG1983" s="7">
        <v>1804582.2155339555</v>
      </c>
      <c r="BH1983" s="7">
        <v>20125</v>
      </c>
      <c r="BI1983" s="7">
        <v>943066</v>
      </c>
      <c r="BJ1983" s="7">
        <v>12979549.234166669</v>
      </c>
      <c r="BK1983" s="7">
        <v>8041392.6366666686</v>
      </c>
      <c r="BL1983" s="7">
        <v>5640542.7300000004</v>
      </c>
      <c r="BM1983" s="7">
        <v>8471540.9299999997</v>
      </c>
      <c r="BN1983" s="130">
        <v>1.0569999999999999</v>
      </c>
      <c r="BO1983" s="131">
        <v>7.3972860000000003E-4</v>
      </c>
      <c r="BP1983" s="161">
        <v>18745.707650203738</v>
      </c>
      <c r="BQ1983" s="162">
        <v>30404437</v>
      </c>
      <c r="BR1983" s="161">
        <v>1069552</v>
      </c>
      <c r="BS1983" s="163">
        <v>0</v>
      </c>
      <c r="BT1983" s="163">
        <v>0</v>
      </c>
      <c r="BU1983" s="161">
        <v>70940155.430000007</v>
      </c>
      <c r="BV1983" s="161">
        <v>1560324.8</v>
      </c>
      <c r="BW1983" s="165">
        <v>0</v>
      </c>
      <c r="BX1983" s="161">
        <v>1069552</v>
      </c>
    </row>
    <row r="1984" spans="1:76" ht="14.45" x14ac:dyDescent="0.3">
      <c r="A1984" s="164" t="s">
        <v>31</v>
      </c>
      <c r="B1984" s="6" t="s">
        <v>1147</v>
      </c>
      <c r="C1984" s="6" t="s">
        <v>37</v>
      </c>
      <c r="D1984" s="6" t="s">
        <v>32</v>
      </c>
      <c r="E1984" s="6" t="s">
        <v>36</v>
      </c>
      <c r="F1984" s="24" t="str">
        <f>+Tabela1[[#This Row],[WK]]&amp;Tabela1[[#This Row],[PK]]&amp;Tabela1[[#This Row],[GK]]</f>
        <v>280302</v>
      </c>
      <c r="G1984" s="6" t="s">
        <v>1879</v>
      </c>
      <c r="H1984" s="7">
        <v>220593759.65899888</v>
      </c>
      <c r="I1984" s="8">
        <v>1.371</v>
      </c>
      <c r="J1984" s="7">
        <v>302434044.49000001</v>
      </c>
      <c r="K1984" s="8">
        <v>7.0000000000000007E-2</v>
      </c>
      <c r="L1984" s="7">
        <v>21170383.114300001</v>
      </c>
      <c r="M1984" s="7">
        <v>14441876.114300001</v>
      </c>
      <c r="N1984" s="9">
        <v>2.1463715671693588</v>
      </c>
      <c r="O1984" s="7">
        <v>44108766</v>
      </c>
      <c r="P1984" s="8">
        <v>1.2949999999999999</v>
      </c>
      <c r="Q1984" s="7">
        <v>57120852</v>
      </c>
      <c r="R1984" s="8">
        <v>1.6E-2</v>
      </c>
      <c r="S1984" s="7">
        <v>913933.63199999998</v>
      </c>
      <c r="T1984" s="7">
        <v>367266.63199999998</v>
      </c>
      <c r="U1984" s="9">
        <v>0.67182879522634431</v>
      </c>
      <c r="V1984" s="7">
        <v>14809142.746300001</v>
      </c>
      <c r="W1984" s="9">
        <v>2.0355723102017906</v>
      </c>
      <c r="X1984" s="7">
        <v>30548976.317094181</v>
      </c>
      <c r="Y1984" s="7">
        <v>7454790</v>
      </c>
      <c r="Z1984" s="7">
        <v>201178.52999999997</v>
      </c>
      <c r="AA1984" s="7">
        <v>1384440.7870941807</v>
      </c>
      <c r="AB1984" s="7">
        <v>17159564</v>
      </c>
      <c r="AC1984" s="7">
        <v>4349003</v>
      </c>
      <c r="AD1984" s="7">
        <v>15739833.57079418</v>
      </c>
      <c r="AE1984" s="7">
        <v>0</v>
      </c>
      <c r="AF1984" s="7">
        <v>21170383.114300001</v>
      </c>
      <c r="AG1984" s="7">
        <v>913933.63199999998</v>
      </c>
      <c r="AH1984" s="7">
        <v>15739833.57079418</v>
      </c>
      <c r="AI1984" s="7">
        <v>5617866</v>
      </c>
      <c r="AJ1984" s="7">
        <v>320945</v>
      </c>
      <c r="AK1984" s="7">
        <v>11001425</v>
      </c>
      <c r="AL1984" s="7">
        <v>276284</v>
      </c>
      <c r="AM1984" s="7">
        <v>540666</v>
      </c>
      <c r="AN1984" s="7">
        <v>0</v>
      </c>
      <c r="AO1984" s="7">
        <v>0</v>
      </c>
      <c r="AP1984" s="7">
        <v>14455945</v>
      </c>
      <c r="AQ1984" s="7">
        <v>584807</v>
      </c>
      <c r="AR1984" s="7">
        <v>6728507</v>
      </c>
      <c r="AS1984" s="7">
        <v>546667</v>
      </c>
      <c r="AT1984" s="7">
        <v>12171479</v>
      </c>
      <c r="AU1984" s="7">
        <v>248040</v>
      </c>
      <c r="AV1984" s="7">
        <v>860584</v>
      </c>
      <c r="AW1984" s="7">
        <v>0</v>
      </c>
      <c r="AX1984" s="7">
        <v>0</v>
      </c>
      <c r="AY1984" s="7">
        <v>16127527</v>
      </c>
      <c r="AZ1984" s="7">
        <v>238428</v>
      </c>
      <c r="BA1984" s="7">
        <v>201178.52999999997</v>
      </c>
      <c r="BB1984" s="7">
        <v>0</v>
      </c>
      <c r="BC1984" s="7">
        <v>0</v>
      </c>
      <c r="BD1984" s="7">
        <v>610.1</v>
      </c>
      <c r="BE1984" s="7">
        <v>3106.22</v>
      </c>
      <c r="BF1984" s="7">
        <v>0</v>
      </c>
      <c r="BG1984" s="7">
        <v>861536.78709418071</v>
      </c>
      <c r="BH1984" s="7">
        <v>9608</v>
      </c>
      <c r="BI1984" s="7">
        <v>522904</v>
      </c>
      <c r="BJ1984" s="7">
        <v>7196789.2958333315</v>
      </c>
      <c r="BK1984" s="7">
        <v>4562433.7366666645</v>
      </c>
      <c r="BL1984" s="7">
        <v>1625828.1500000001</v>
      </c>
      <c r="BM1984" s="7">
        <v>7285765.9366666675</v>
      </c>
      <c r="BN1984" s="130">
        <v>0.77700000000000002</v>
      </c>
      <c r="BO1984" s="131">
        <v>3.5764029999999999E-4</v>
      </c>
      <c r="BP1984" s="161">
        <v>9062.6932053557575</v>
      </c>
      <c r="BQ1984" s="162">
        <v>17159564</v>
      </c>
      <c r="BR1984" s="161">
        <v>528422</v>
      </c>
      <c r="BS1984" s="163">
        <v>0</v>
      </c>
      <c r="BT1984" s="163">
        <v>2125503.4600000009</v>
      </c>
      <c r="BU1984" s="161">
        <v>21170383.109999999</v>
      </c>
      <c r="BV1984" s="161">
        <v>913933.63</v>
      </c>
      <c r="BW1984" s="165">
        <v>17865337.030000001</v>
      </c>
      <c r="BX1984" s="161">
        <v>528422</v>
      </c>
    </row>
    <row r="1985" spans="1:76" ht="14.45" x14ac:dyDescent="0.3">
      <c r="A1985" s="164" t="s">
        <v>31</v>
      </c>
      <c r="B1985" s="6" t="s">
        <v>1147</v>
      </c>
      <c r="C1985" s="6" t="s">
        <v>37</v>
      </c>
      <c r="D1985" s="6" t="s">
        <v>37</v>
      </c>
      <c r="E1985" s="6" t="s">
        <v>36</v>
      </c>
      <c r="F1985" s="24" t="str">
        <f>+Tabela1[[#This Row],[WK]]&amp;Tabela1[[#This Row],[PK]]&amp;Tabela1[[#This Row],[GK]]</f>
        <v>280303</v>
      </c>
      <c r="G1985" s="6" t="s">
        <v>1880</v>
      </c>
      <c r="H1985" s="7">
        <v>189266310.2057991</v>
      </c>
      <c r="I1985" s="8">
        <v>1.371</v>
      </c>
      <c r="J1985" s="7">
        <v>259484111.29000002</v>
      </c>
      <c r="K1985" s="8">
        <v>7.0000000000000007E-2</v>
      </c>
      <c r="L1985" s="7">
        <v>18163887.790300004</v>
      </c>
      <c r="M1985" s="7">
        <v>12107920.790300004</v>
      </c>
      <c r="N1985" s="9">
        <v>1.9993373131491641</v>
      </c>
      <c r="O1985" s="7">
        <v>0</v>
      </c>
      <c r="P1985" s="8">
        <v>1.2949999999999999</v>
      </c>
      <c r="Q1985" s="7">
        <v>0</v>
      </c>
      <c r="R1985" s="8">
        <v>1.6E-2</v>
      </c>
      <c r="S1985" s="7">
        <v>0</v>
      </c>
      <c r="T1985" s="7">
        <v>-418348</v>
      </c>
      <c r="U1985" s="9">
        <v>-1</v>
      </c>
      <c r="V1985" s="7">
        <v>11689572.790300004</v>
      </c>
      <c r="W1985" s="9">
        <v>1.8055304368570273</v>
      </c>
      <c r="X1985" s="7">
        <v>21695029.86480137</v>
      </c>
      <c r="Y1985" s="7">
        <v>5742556</v>
      </c>
      <c r="Z1985" s="7">
        <v>69997.689999999988</v>
      </c>
      <c r="AA1985" s="7">
        <v>1046553.1748013699</v>
      </c>
      <c r="AB1985" s="7">
        <v>12940830</v>
      </c>
      <c r="AC1985" s="7">
        <v>1895093</v>
      </c>
      <c r="AD1985" s="7">
        <v>10005457.074501365</v>
      </c>
      <c r="AE1985" s="7">
        <v>0</v>
      </c>
      <c r="AF1985" s="7">
        <v>18163887.790300004</v>
      </c>
      <c r="AG1985" s="7">
        <v>0</v>
      </c>
      <c r="AH1985" s="7">
        <v>10005457.074501365</v>
      </c>
      <c r="AI1985" s="7">
        <v>5056339</v>
      </c>
      <c r="AJ1985" s="7">
        <v>394567</v>
      </c>
      <c r="AK1985" s="7">
        <v>7408752</v>
      </c>
      <c r="AL1985" s="7">
        <v>0</v>
      </c>
      <c r="AM1985" s="7">
        <v>1000277</v>
      </c>
      <c r="AN1985" s="7">
        <v>0</v>
      </c>
      <c r="AO1985" s="7">
        <v>0</v>
      </c>
      <c r="AP1985" s="7">
        <v>9976836</v>
      </c>
      <c r="AQ1985" s="7">
        <v>600720</v>
      </c>
      <c r="AR1985" s="7">
        <v>6055967</v>
      </c>
      <c r="AS1985" s="7">
        <v>418348</v>
      </c>
      <c r="AT1985" s="7">
        <v>8235115</v>
      </c>
      <c r="AU1985" s="7">
        <v>290893</v>
      </c>
      <c r="AV1985" s="7">
        <v>831076</v>
      </c>
      <c r="AW1985" s="7">
        <v>0</v>
      </c>
      <c r="AX1985" s="7">
        <v>0</v>
      </c>
      <c r="AY1985" s="7">
        <v>11460639</v>
      </c>
      <c r="AZ1985" s="7">
        <v>243294</v>
      </c>
      <c r="BA1985" s="7">
        <v>69997.689999999988</v>
      </c>
      <c r="BB1985" s="7">
        <v>0</v>
      </c>
      <c r="BC1985" s="7">
        <v>179.29</v>
      </c>
      <c r="BD1985" s="7">
        <v>43.4</v>
      </c>
      <c r="BE1985" s="7">
        <v>223.26</v>
      </c>
      <c r="BF1985" s="7">
        <v>0</v>
      </c>
      <c r="BG1985" s="7">
        <v>601049.1748013699</v>
      </c>
      <c r="BH1985" s="7">
        <v>6703</v>
      </c>
      <c r="BI1985" s="7">
        <v>445504</v>
      </c>
      <c r="BJ1985" s="7">
        <v>6131562.4383333353</v>
      </c>
      <c r="BK1985" s="7">
        <v>2802573.9700000021</v>
      </c>
      <c r="BL1985" s="7">
        <v>4680596.3833333338</v>
      </c>
      <c r="BM1985" s="7">
        <v>3954761.106666666</v>
      </c>
      <c r="BN1985" s="130">
        <v>0.76700000000000002</v>
      </c>
      <c r="BO1985" s="131">
        <v>2.6004789999999999E-4</v>
      </c>
      <c r="BP1985" s="161">
        <v>6590.4129105407774</v>
      </c>
      <c r="BQ1985" s="162">
        <v>12940830</v>
      </c>
      <c r="BR1985" s="161">
        <v>355108</v>
      </c>
      <c r="BS1985" s="163">
        <v>0</v>
      </c>
      <c r="BT1985" s="163">
        <v>1721095.1351986304</v>
      </c>
      <c r="BU1985" s="161">
        <v>18163887.789999999</v>
      </c>
      <c r="BV1985" s="161">
        <v>0</v>
      </c>
      <c r="BW1985" s="165">
        <v>11726552.205198631</v>
      </c>
      <c r="BX1985" s="161">
        <v>355108</v>
      </c>
    </row>
    <row r="1986" spans="1:76" ht="14.45" x14ac:dyDescent="0.3">
      <c r="A1986" s="164" t="s">
        <v>31</v>
      </c>
      <c r="B1986" s="6" t="s">
        <v>1147</v>
      </c>
      <c r="C1986" s="6" t="s">
        <v>37</v>
      </c>
      <c r="D1986" s="6" t="s">
        <v>39</v>
      </c>
      <c r="E1986" s="6" t="s">
        <v>40</v>
      </c>
      <c r="F1986" s="24" t="str">
        <f>+Tabela1[[#This Row],[WK]]&amp;Tabela1[[#This Row],[PK]]&amp;Tabela1[[#This Row],[GK]]</f>
        <v>280304</v>
      </c>
      <c r="G1986" s="6" t="s">
        <v>1881</v>
      </c>
      <c r="H1986" s="7">
        <v>365877849.39300102</v>
      </c>
      <c r="I1986" s="8">
        <v>1.371</v>
      </c>
      <c r="J1986" s="7">
        <v>501618531.51999992</v>
      </c>
      <c r="K1986" s="8">
        <v>7.0000000000000007E-2</v>
      </c>
      <c r="L1986" s="7">
        <v>35113297.2064</v>
      </c>
      <c r="M1986" s="7">
        <v>22038750.2064</v>
      </c>
      <c r="N1986" s="9">
        <v>1.6856224698568907</v>
      </c>
      <c r="O1986" s="7">
        <v>23344713</v>
      </c>
      <c r="P1986" s="8">
        <v>1.2949999999999999</v>
      </c>
      <c r="Q1986" s="7">
        <v>30231403</v>
      </c>
      <c r="R1986" s="8">
        <v>1.6E-2</v>
      </c>
      <c r="S1986" s="7">
        <v>483702.44800000003</v>
      </c>
      <c r="T1986" s="7">
        <v>-123039.55199999997</v>
      </c>
      <c r="U1986" s="9">
        <v>-0.20278726707562683</v>
      </c>
      <c r="V1986" s="7">
        <v>21915710.654399998</v>
      </c>
      <c r="W1986" s="9">
        <v>1.6018746957541792</v>
      </c>
      <c r="X1986" s="7">
        <v>37682871.118316695</v>
      </c>
      <c r="Y1986" s="7">
        <v>7412138</v>
      </c>
      <c r="Z1986" s="7">
        <v>2084437.2100000002</v>
      </c>
      <c r="AA1986" s="7">
        <v>1913862.9083166986</v>
      </c>
      <c r="AB1986" s="7">
        <v>22863130</v>
      </c>
      <c r="AC1986" s="7">
        <v>3409303</v>
      </c>
      <c r="AD1986" s="7">
        <v>15767160.463916695</v>
      </c>
      <c r="AE1986" s="7">
        <v>0</v>
      </c>
      <c r="AF1986" s="7">
        <v>35113297.2064</v>
      </c>
      <c r="AG1986" s="7">
        <v>483702.44800000003</v>
      </c>
      <c r="AH1986" s="7">
        <v>15767160.463916695</v>
      </c>
      <c r="AI1986" s="7">
        <v>10916398</v>
      </c>
      <c r="AJ1986" s="7">
        <v>509777</v>
      </c>
      <c r="AK1986" s="7">
        <v>12956641</v>
      </c>
      <c r="AL1986" s="7">
        <v>713190</v>
      </c>
      <c r="AM1986" s="7">
        <v>708003</v>
      </c>
      <c r="AN1986" s="7">
        <v>0</v>
      </c>
      <c r="AO1986" s="7">
        <v>0</v>
      </c>
      <c r="AP1986" s="7">
        <v>17989275</v>
      </c>
      <c r="AQ1986" s="7">
        <v>1241224</v>
      </c>
      <c r="AR1986" s="7">
        <v>13074547</v>
      </c>
      <c r="AS1986" s="7">
        <v>606742</v>
      </c>
      <c r="AT1986" s="7">
        <v>14543945</v>
      </c>
      <c r="AU1986" s="7">
        <v>172993</v>
      </c>
      <c r="AV1986" s="7">
        <v>707647</v>
      </c>
      <c r="AW1986" s="7">
        <v>0</v>
      </c>
      <c r="AX1986" s="7">
        <v>0</v>
      </c>
      <c r="AY1986" s="7">
        <v>20492247</v>
      </c>
      <c r="AZ1986" s="7">
        <v>530381</v>
      </c>
      <c r="BA1986" s="7">
        <v>2084437.2100000002</v>
      </c>
      <c r="BB1986" s="7">
        <v>0</v>
      </c>
      <c r="BC1986" s="7">
        <v>115.6</v>
      </c>
      <c r="BD1986" s="7">
        <v>21710.080000000002</v>
      </c>
      <c r="BE1986" s="7">
        <v>635.78</v>
      </c>
      <c r="BF1986" s="7">
        <v>0</v>
      </c>
      <c r="BG1986" s="7">
        <v>1180846.9083166986</v>
      </c>
      <c r="BH1986" s="7">
        <v>13169</v>
      </c>
      <c r="BI1986" s="7">
        <v>733016</v>
      </c>
      <c r="BJ1986" s="7">
        <v>10088470.785</v>
      </c>
      <c r="BK1986" s="7">
        <v>7574189.6233333331</v>
      </c>
      <c r="BL1986" s="7">
        <v>3008206.6033333335</v>
      </c>
      <c r="BM1986" s="7">
        <v>4040711.4399999995</v>
      </c>
      <c r="BN1986" s="130">
        <v>0.83399999999999996</v>
      </c>
      <c r="BO1986" s="131">
        <v>4.8884959999999996E-4</v>
      </c>
      <c r="BP1986" s="161">
        <v>12388.41546353665</v>
      </c>
      <c r="BQ1986" s="162">
        <v>22863130</v>
      </c>
      <c r="BR1986" s="161">
        <v>727102</v>
      </c>
      <c r="BS1986" s="163">
        <v>0</v>
      </c>
      <c r="BT1986" s="163">
        <v>2491443.8816833049</v>
      </c>
      <c r="BU1986" s="161">
        <v>35113297.210000001</v>
      </c>
      <c r="BV1986" s="161">
        <v>483702.45</v>
      </c>
      <c r="BW1986" s="165">
        <v>18258604.341683306</v>
      </c>
      <c r="BX1986" s="161">
        <v>727102</v>
      </c>
    </row>
    <row r="1987" spans="1:76" ht="14.45" x14ac:dyDescent="0.3">
      <c r="A1987" s="164" t="s">
        <v>31</v>
      </c>
      <c r="B1987" s="6" t="s">
        <v>1147</v>
      </c>
      <c r="C1987" s="6" t="s">
        <v>37</v>
      </c>
      <c r="D1987" s="6" t="s">
        <v>42</v>
      </c>
      <c r="E1987" s="6" t="s">
        <v>36</v>
      </c>
      <c r="F1987" s="24" t="str">
        <f>+Tabela1[[#This Row],[WK]]&amp;Tabela1[[#This Row],[PK]]&amp;Tabela1[[#This Row],[GK]]</f>
        <v>280305</v>
      </c>
      <c r="G1987" s="6" t="s">
        <v>1882</v>
      </c>
      <c r="H1987" s="7">
        <v>113301620.45099922</v>
      </c>
      <c r="I1987" s="8">
        <v>1.371</v>
      </c>
      <c r="J1987" s="7">
        <v>155336521.64000002</v>
      </c>
      <c r="K1987" s="8">
        <v>7.0000000000000007E-2</v>
      </c>
      <c r="L1987" s="7">
        <v>10873556.514800003</v>
      </c>
      <c r="M1987" s="7">
        <v>7275725.5148000028</v>
      </c>
      <c r="N1987" s="9">
        <v>2.0222532728190967</v>
      </c>
      <c r="O1987" s="7">
        <v>1125913</v>
      </c>
      <c r="P1987" s="8">
        <v>1.2949999999999999</v>
      </c>
      <c r="Q1987" s="7">
        <v>1458057</v>
      </c>
      <c r="R1987" s="8">
        <v>1.6E-2</v>
      </c>
      <c r="S1987" s="7">
        <v>23328.912</v>
      </c>
      <c r="T1987" s="7">
        <v>-36562.088000000003</v>
      </c>
      <c r="U1987" s="9">
        <v>-0.61047716685311659</v>
      </c>
      <c r="V1987" s="7">
        <v>7239163.4268000033</v>
      </c>
      <c r="W1987" s="9">
        <v>1.9791453332976108</v>
      </c>
      <c r="X1987" s="7">
        <v>18240552.809929423</v>
      </c>
      <c r="Y1987" s="7">
        <v>7071409</v>
      </c>
      <c r="Z1987" s="7">
        <v>341054.25</v>
      </c>
      <c r="AA1987" s="7">
        <v>810443.55992942187</v>
      </c>
      <c r="AB1987" s="7">
        <v>9424752</v>
      </c>
      <c r="AC1987" s="7">
        <v>592894</v>
      </c>
      <c r="AD1987" s="7">
        <v>11001389.38312942</v>
      </c>
      <c r="AE1987" s="7">
        <v>0</v>
      </c>
      <c r="AF1987" s="7">
        <v>10873556.514800003</v>
      </c>
      <c r="AG1987" s="7">
        <v>23328.912</v>
      </c>
      <c r="AH1987" s="7">
        <v>11001389.38312942</v>
      </c>
      <c r="AI1987" s="7">
        <v>3003955</v>
      </c>
      <c r="AJ1987" s="7">
        <v>91973</v>
      </c>
      <c r="AK1987" s="7">
        <v>4111722</v>
      </c>
      <c r="AL1987" s="7">
        <v>0</v>
      </c>
      <c r="AM1987" s="7">
        <v>1029224</v>
      </c>
      <c r="AN1987" s="7">
        <v>0</v>
      </c>
      <c r="AO1987" s="7">
        <v>0</v>
      </c>
      <c r="AP1987" s="7">
        <v>7682712</v>
      </c>
      <c r="AQ1987" s="7">
        <v>381915</v>
      </c>
      <c r="AR1987" s="7">
        <v>3597831</v>
      </c>
      <c r="AS1987" s="7">
        <v>59891</v>
      </c>
      <c r="AT1987" s="7">
        <v>8134013</v>
      </c>
      <c r="AU1987" s="7">
        <v>0</v>
      </c>
      <c r="AV1987" s="7">
        <v>554338</v>
      </c>
      <c r="AW1987" s="7">
        <v>0</v>
      </c>
      <c r="AX1987" s="7">
        <v>0</v>
      </c>
      <c r="AY1987" s="7">
        <v>8880665</v>
      </c>
      <c r="AZ1987" s="7">
        <v>170306</v>
      </c>
      <c r="BA1987" s="7">
        <v>341054.25</v>
      </c>
      <c r="BB1987" s="7">
        <v>0</v>
      </c>
      <c r="BC1987" s="7">
        <v>0</v>
      </c>
      <c r="BD1987" s="7">
        <v>2388.0500000000002</v>
      </c>
      <c r="BE1987" s="7">
        <v>2558.4</v>
      </c>
      <c r="BF1987" s="7">
        <v>0</v>
      </c>
      <c r="BG1987" s="7">
        <v>455606.55992942187</v>
      </c>
      <c r="BH1987" s="7">
        <v>5081</v>
      </c>
      <c r="BI1987" s="7">
        <v>354837</v>
      </c>
      <c r="BJ1987" s="7">
        <v>4883581.3866666649</v>
      </c>
      <c r="BK1987" s="7">
        <v>2802118.9766666647</v>
      </c>
      <c r="BL1987" s="7">
        <v>1264515.9566666668</v>
      </c>
      <c r="BM1987" s="7">
        <v>5796817.7266666666</v>
      </c>
      <c r="BN1987" s="130">
        <v>0.64200000000000002</v>
      </c>
      <c r="BO1987" s="131">
        <v>1.946571E-4</v>
      </c>
      <c r="BP1987" s="161">
        <v>4932.5543720913975</v>
      </c>
      <c r="BQ1987" s="162">
        <v>9424752</v>
      </c>
      <c r="BR1987" s="161">
        <v>284416</v>
      </c>
      <c r="BS1987" s="163">
        <v>0</v>
      </c>
      <c r="BT1987" s="163">
        <v>1283185.190070577</v>
      </c>
      <c r="BU1987" s="161">
        <v>10873556.51</v>
      </c>
      <c r="BV1987" s="161">
        <v>23328.91</v>
      </c>
      <c r="BW1987" s="165">
        <v>12284574.570070578</v>
      </c>
      <c r="BX1987" s="161">
        <v>284416</v>
      </c>
    </row>
    <row r="1988" spans="1:76" ht="14.45" x14ac:dyDescent="0.3">
      <c r="A1988" s="164" t="s">
        <v>31</v>
      </c>
      <c r="B1988" s="6" t="s">
        <v>1147</v>
      </c>
      <c r="C1988" s="6" t="s">
        <v>37</v>
      </c>
      <c r="D1988" s="6" t="s">
        <v>44</v>
      </c>
      <c r="E1988" s="6" t="s">
        <v>36</v>
      </c>
      <c r="F1988" s="24" t="str">
        <f>+Tabela1[[#This Row],[WK]]&amp;Tabela1[[#This Row],[PK]]&amp;Tabela1[[#This Row],[GK]]</f>
        <v>280306</v>
      </c>
      <c r="G1988" s="6" t="s">
        <v>1153</v>
      </c>
      <c r="H1988" s="7">
        <v>172852128.8821986</v>
      </c>
      <c r="I1988" s="8">
        <v>1.371</v>
      </c>
      <c r="J1988" s="7">
        <v>236980268.69999999</v>
      </c>
      <c r="K1988" s="8">
        <v>7.0000000000000007E-2</v>
      </c>
      <c r="L1988" s="7">
        <v>16588618.809</v>
      </c>
      <c r="M1988" s="7">
        <v>11432823.809</v>
      </c>
      <c r="N1988" s="9">
        <v>2.2174705955143681</v>
      </c>
      <c r="O1988" s="7">
        <v>3746679</v>
      </c>
      <c r="P1988" s="8">
        <v>1.2949999999999999</v>
      </c>
      <c r="Q1988" s="7">
        <v>4851949</v>
      </c>
      <c r="R1988" s="8">
        <v>1.6E-2</v>
      </c>
      <c r="S1988" s="7">
        <v>77631.184000000008</v>
      </c>
      <c r="T1988" s="7">
        <v>-24265.815999999992</v>
      </c>
      <c r="U1988" s="9">
        <v>-0.23814063220703252</v>
      </c>
      <c r="V1988" s="7">
        <v>11408557.993000001</v>
      </c>
      <c r="W1988" s="9">
        <v>2.169879481909553</v>
      </c>
      <c r="X1988" s="7">
        <v>26747550.783917993</v>
      </c>
      <c r="Y1988" s="7">
        <v>6331642</v>
      </c>
      <c r="Z1988" s="7">
        <v>1058321.5550000002</v>
      </c>
      <c r="AA1988" s="7">
        <v>1057202.2289179962</v>
      </c>
      <c r="AB1988" s="7">
        <v>17445707</v>
      </c>
      <c r="AC1988" s="7">
        <v>854678</v>
      </c>
      <c r="AD1988" s="7">
        <v>15338992.790917993</v>
      </c>
      <c r="AE1988" s="7">
        <v>0</v>
      </c>
      <c r="AF1988" s="7">
        <v>16588618.809</v>
      </c>
      <c r="AG1988" s="7">
        <v>77631.184000000008</v>
      </c>
      <c r="AH1988" s="7">
        <v>15338992.790917993</v>
      </c>
      <c r="AI1988" s="7">
        <v>4304754</v>
      </c>
      <c r="AJ1988" s="7">
        <v>40879</v>
      </c>
      <c r="AK1988" s="7">
        <v>7442867</v>
      </c>
      <c r="AL1988" s="7">
        <v>0</v>
      </c>
      <c r="AM1988" s="7">
        <v>652547</v>
      </c>
      <c r="AN1988" s="7">
        <v>0</v>
      </c>
      <c r="AO1988" s="7">
        <v>0</v>
      </c>
      <c r="AP1988" s="7">
        <v>14732999</v>
      </c>
      <c r="AQ1988" s="7">
        <v>604699</v>
      </c>
      <c r="AR1988" s="7">
        <v>5155795</v>
      </c>
      <c r="AS1988" s="7">
        <v>101897</v>
      </c>
      <c r="AT1988" s="7">
        <v>8489668</v>
      </c>
      <c r="AU1988" s="7">
        <v>492317</v>
      </c>
      <c r="AV1988" s="7">
        <v>557124</v>
      </c>
      <c r="AW1988" s="7">
        <v>0</v>
      </c>
      <c r="AX1988" s="7">
        <v>0</v>
      </c>
      <c r="AY1988" s="7">
        <v>16273012</v>
      </c>
      <c r="AZ1988" s="7">
        <v>249782</v>
      </c>
      <c r="BA1988" s="7">
        <v>1058321.5550000002</v>
      </c>
      <c r="BB1988" s="7">
        <v>0</v>
      </c>
      <c r="BC1988" s="7">
        <v>123.32</v>
      </c>
      <c r="BD1988" s="7">
        <v>10931.98</v>
      </c>
      <c r="BE1988" s="7">
        <v>73.510000000000005</v>
      </c>
      <c r="BF1988" s="7">
        <v>0</v>
      </c>
      <c r="BG1988" s="7">
        <v>603470.22891799617</v>
      </c>
      <c r="BH1988" s="7">
        <v>6730</v>
      </c>
      <c r="BI1988" s="7">
        <v>453732</v>
      </c>
      <c r="BJ1988" s="7">
        <v>6244678.8366666669</v>
      </c>
      <c r="BK1988" s="7">
        <v>3672195.21</v>
      </c>
      <c r="BL1988" s="7">
        <v>3289365.706666667</v>
      </c>
      <c r="BM1988" s="7">
        <v>3711203.0933333337</v>
      </c>
      <c r="BN1988" s="130">
        <v>0.752</v>
      </c>
      <c r="BO1988" s="131">
        <v>2.6716450000000003E-4</v>
      </c>
      <c r="BP1988" s="161">
        <v>6770.5061736191656</v>
      </c>
      <c r="BQ1988" s="162">
        <v>17445707</v>
      </c>
      <c r="BR1988" s="161">
        <v>368764</v>
      </c>
      <c r="BS1988" s="163">
        <v>0</v>
      </c>
      <c r="BT1988" s="163">
        <v>1683116.2160820067</v>
      </c>
      <c r="BU1988" s="161">
        <v>16588618.810000001</v>
      </c>
      <c r="BV1988" s="161">
        <v>77631.179999999993</v>
      </c>
      <c r="BW1988" s="165">
        <v>17022109.006082006</v>
      </c>
      <c r="BX1988" s="161">
        <v>368764</v>
      </c>
    </row>
    <row r="1989" spans="1:76" ht="14.45" x14ac:dyDescent="0.3">
      <c r="A1989" s="164" t="s">
        <v>31</v>
      </c>
      <c r="B1989" s="6" t="s">
        <v>1147</v>
      </c>
      <c r="C1989" s="6" t="s">
        <v>39</v>
      </c>
      <c r="D1989" s="6" t="s">
        <v>33</v>
      </c>
      <c r="E1989" s="6" t="s">
        <v>36</v>
      </c>
      <c r="F1989" s="24" t="str">
        <f>+Tabela1[[#This Row],[WK]]&amp;Tabela1[[#This Row],[PK]]&amp;Tabela1[[#This Row],[GK]]</f>
        <v>280401</v>
      </c>
      <c r="G1989" s="6" t="s">
        <v>1883</v>
      </c>
      <c r="H1989" s="7">
        <v>214467411.85279962</v>
      </c>
      <c r="I1989" s="8">
        <v>1.371</v>
      </c>
      <c r="J1989" s="7">
        <v>294034821.65000004</v>
      </c>
      <c r="K1989" s="8">
        <v>7.0000000000000007E-2</v>
      </c>
      <c r="L1989" s="7">
        <v>20582437.515500005</v>
      </c>
      <c r="M1989" s="7">
        <v>11523663.515500005</v>
      </c>
      <c r="N1989" s="9">
        <v>1.2720996809833214</v>
      </c>
      <c r="O1989" s="7">
        <v>98027715</v>
      </c>
      <c r="P1989" s="8">
        <v>1.2949999999999999</v>
      </c>
      <c r="Q1989" s="7">
        <v>126945891</v>
      </c>
      <c r="R1989" s="8">
        <v>1.6E-2</v>
      </c>
      <c r="S1989" s="7">
        <v>2031134.2560000001</v>
      </c>
      <c r="T1989" s="7">
        <v>-865537.74399999995</v>
      </c>
      <c r="U1989" s="9">
        <v>-0.29880419460677632</v>
      </c>
      <c r="V1989" s="7">
        <v>10658125.771500006</v>
      </c>
      <c r="W1989" s="9">
        <v>0.89148709061125841</v>
      </c>
      <c r="X1989" s="7">
        <v>13607779.360283196</v>
      </c>
      <c r="Y1989" s="7">
        <v>0</v>
      </c>
      <c r="Z1989" s="7">
        <v>1555369.9750000001</v>
      </c>
      <c r="AA1989" s="7">
        <v>1465383.3852831963</v>
      </c>
      <c r="AB1989" s="7">
        <v>9553433</v>
      </c>
      <c r="AC1989" s="7">
        <v>1033593</v>
      </c>
      <c r="AD1989" s="7">
        <v>2949653.5887831906</v>
      </c>
      <c r="AE1989" s="7">
        <v>-616848.62516453036</v>
      </c>
      <c r="AF1989" s="7">
        <v>20582437.515500005</v>
      </c>
      <c r="AG1989" s="7">
        <v>2031134.2560000001</v>
      </c>
      <c r="AH1989" s="7">
        <v>2332804.9636186603</v>
      </c>
      <c r="AI1989" s="7">
        <v>7563488</v>
      </c>
      <c r="AJ1989" s="7">
        <v>3547036</v>
      </c>
      <c r="AK1989" s="7">
        <v>2373197</v>
      </c>
      <c r="AL1989" s="7">
        <v>0</v>
      </c>
      <c r="AM1989" s="7">
        <v>855868</v>
      </c>
      <c r="AN1989" s="7">
        <v>0</v>
      </c>
      <c r="AO1989" s="7">
        <v>0</v>
      </c>
      <c r="AP1989" s="7">
        <v>7696632</v>
      </c>
      <c r="AQ1989" s="7">
        <v>453524</v>
      </c>
      <c r="AR1989" s="7">
        <v>9058774</v>
      </c>
      <c r="AS1989" s="7">
        <v>2896672</v>
      </c>
      <c r="AT1989" s="7">
        <v>2719030</v>
      </c>
      <c r="AU1989" s="7">
        <v>0</v>
      </c>
      <c r="AV1989" s="7">
        <v>697785</v>
      </c>
      <c r="AW1989" s="7">
        <v>0</v>
      </c>
      <c r="AX1989" s="7">
        <v>0</v>
      </c>
      <c r="AY1989" s="7">
        <v>8939869</v>
      </c>
      <c r="AZ1989" s="7">
        <v>199501</v>
      </c>
      <c r="BA1989" s="7">
        <v>1555369.9750000001</v>
      </c>
      <c r="BB1989" s="7">
        <v>0</v>
      </c>
      <c r="BC1989" s="7">
        <v>2459.08</v>
      </c>
      <c r="BD1989" s="7">
        <v>8452.07</v>
      </c>
      <c r="BE1989" s="7">
        <v>150.81</v>
      </c>
      <c r="BF1989" s="7">
        <v>0</v>
      </c>
      <c r="BG1989" s="7">
        <v>684889.38528319634</v>
      </c>
      <c r="BH1989" s="7">
        <v>7638</v>
      </c>
      <c r="BI1989" s="7">
        <v>780494</v>
      </c>
      <c r="BJ1989" s="7">
        <v>10741906.218333334</v>
      </c>
      <c r="BK1989" s="7">
        <v>8571087.5899999999</v>
      </c>
      <c r="BL1989" s="7">
        <v>1229942.7433333334</v>
      </c>
      <c r="BM1989" s="7">
        <v>6223389.0266666673</v>
      </c>
      <c r="BN1989" s="130">
        <v>1.1539999999999999</v>
      </c>
      <c r="BO1989" s="131">
        <v>3.036747E-4</v>
      </c>
      <c r="BP1989" s="161">
        <v>7695.9854422164362</v>
      </c>
      <c r="BQ1989" s="162">
        <v>9553433</v>
      </c>
      <c r="BR1989" s="161">
        <v>187752</v>
      </c>
      <c r="BS1989" s="163">
        <v>0</v>
      </c>
      <c r="BT1989" s="163">
        <v>1753006.1699999981</v>
      </c>
      <c r="BU1989" s="161">
        <v>20582437.52</v>
      </c>
      <c r="BV1989" s="161">
        <v>2031134.26</v>
      </c>
      <c r="BW1989" s="165">
        <v>4085811.129999998</v>
      </c>
      <c r="BX1989" s="161">
        <v>187752</v>
      </c>
    </row>
    <row r="1990" spans="1:76" ht="14.45" x14ac:dyDescent="0.3">
      <c r="A1990" s="164" t="s">
        <v>31</v>
      </c>
      <c r="B1990" s="6" t="s">
        <v>1147</v>
      </c>
      <c r="C1990" s="6" t="s">
        <v>39</v>
      </c>
      <c r="D1990" s="6" t="s">
        <v>32</v>
      </c>
      <c r="E1990" s="6" t="s">
        <v>36</v>
      </c>
      <c r="F1990" s="24" t="str">
        <f>+Tabela1[[#This Row],[WK]]&amp;Tabela1[[#This Row],[PK]]&amp;Tabela1[[#This Row],[GK]]</f>
        <v>280402</v>
      </c>
      <c r="G1990" s="6" t="s">
        <v>1884</v>
      </c>
      <c r="H1990" s="7">
        <v>58213666.792600028</v>
      </c>
      <c r="I1990" s="8">
        <v>1.371</v>
      </c>
      <c r="J1990" s="7">
        <v>79810937.170000002</v>
      </c>
      <c r="K1990" s="8">
        <v>7.0000000000000007E-2</v>
      </c>
      <c r="L1990" s="7">
        <v>5586765.6019000011</v>
      </c>
      <c r="M1990" s="7">
        <v>3655524.6019000011</v>
      </c>
      <c r="N1990" s="9">
        <v>1.8928370938168779</v>
      </c>
      <c r="O1990" s="7">
        <v>1381330</v>
      </c>
      <c r="P1990" s="8">
        <v>1.2949999999999999</v>
      </c>
      <c r="Q1990" s="7">
        <v>1788822</v>
      </c>
      <c r="R1990" s="8">
        <v>1.6E-2</v>
      </c>
      <c r="S1990" s="7">
        <v>28621.152000000002</v>
      </c>
      <c r="T1990" s="7">
        <v>10931.152000000002</v>
      </c>
      <c r="U1990" s="9">
        <v>0.61792832108535911</v>
      </c>
      <c r="V1990" s="7">
        <v>3666455.7539000008</v>
      </c>
      <c r="W1990" s="9">
        <v>1.8812650390906609</v>
      </c>
      <c r="X1990" s="7">
        <v>11119283.73</v>
      </c>
      <c r="Y1990" s="7">
        <v>3878972</v>
      </c>
      <c r="Z1990" s="7">
        <v>462731.73</v>
      </c>
      <c r="AA1990" s="7">
        <v>491058</v>
      </c>
      <c r="AB1990" s="7">
        <v>6286522</v>
      </c>
      <c r="AC1990" s="7">
        <v>0</v>
      </c>
      <c r="AD1990" s="7">
        <v>7452827.9760999996</v>
      </c>
      <c r="AE1990" s="7">
        <v>0</v>
      </c>
      <c r="AF1990" s="7">
        <v>5586765.6019000011</v>
      </c>
      <c r="AG1990" s="7">
        <v>28621.152000000002</v>
      </c>
      <c r="AH1990" s="7">
        <v>7452827.9760999996</v>
      </c>
      <c r="AI1990" s="7">
        <v>1612461</v>
      </c>
      <c r="AJ1990" s="7">
        <v>11006</v>
      </c>
      <c r="AK1990" s="7">
        <v>2696509</v>
      </c>
      <c r="AL1990" s="7">
        <v>0</v>
      </c>
      <c r="AM1990" s="7">
        <v>350684</v>
      </c>
      <c r="AN1990" s="7">
        <v>0</v>
      </c>
      <c r="AO1990" s="7">
        <v>0</v>
      </c>
      <c r="AP1990" s="7">
        <v>4399178</v>
      </c>
      <c r="AQ1990" s="7">
        <v>286436</v>
      </c>
      <c r="AR1990" s="7">
        <v>1931241</v>
      </c>
      <c r="AS1990" s="7">
        <v>17690</v>
      </c>
      <c r="AT1990" s="7">
        <v>2837604</v>
      </c>
      <c r="AU1990" s="7">
        <v>0</v>
      </c>
      <c r="AV1990" s="7">
        <v>778305</v>
      </c>
      <c r="AW1990" s="7">
        <v>0</v>
      </c>
      <c r="AX1990" s="7">
        <v>0</v>
      </c>
      <c r="AY1990" s="7">
        <v>5150938</v>
      </c>
      <c r="AZ1990" s="7">
        <v>126513</v>
      </c>
      <c r="BA1990" s="7">
        <v>462731.73</v>
      </c>
      <c r="BB1990" s="7">
        <v>0</v>
      </c>
      <c r="BC1990" s="7">
        <v>55.47</v>
      </c>
      <c r="BD1990" s="7">
        <v>4649.79</v>
      </c>
      <c r="BE1990" s="7">
        <v>281.83999999999997</v>
      </c>
      <c r="BF1990" s="7">
        <v>0</v>
      </c>
      <c r="BG1990" s="7">
        <v>320594</v>
      </c>
      <c r="BH1990" s="7">
        <v>2723</v>
      </c>
      <c r="BI1990" s="7">
        <v>170464</v>
      </c>
      <c r="BJ1990" s="7">
        <v>2346110.688333333</v>
      </c>
      <c r="BK1990" s="7">
        <v>1240252.1933333329</v>
      </c>
      <c r="BL1990" s="7">
        <v>595730.3633333334</v>
      </c>
      <c r="BM1990" s="7">
        <v>3231973.2533333334</v>
      </c>
      <c r="BN1990" s="130">
        <v>0.68100000000000005</v>
      </c>
      <c r="BO1990" s="131">
        <v>1.2185969999999999E-4</v>
      </c>
      <c r="BP1990" s="161">
        <v>3088.5994617943497</v>
      </c>
      <c r="BQ1990" s="162">
        <v>6286522</v>
      </c>
      <c r="BR1990" s="161">
        <v>152446</v>
      </c>
      <c r="BS1990" s="163">
        <v>754109.2900000005</v>
      </c>
      <c r="BT1990" s="163">
        <v>0</v>
      </c>
      <c r="BU1990" s="161">
        <v>5586765.5999999996</v>
      </c>
      <c r="BV1990" s="161">
        <v>28621.15</v>
      </c>
      <c r="BW1990" s="165">
        <v>6698718.6900000004</v>
      </c>
      <c r="BX1990" s="161">
        <v>152446</v>
      </c>
    </row>
    <row r="1991" spans="1:76" ht="14.45" x14ac:dyDescent="0.3">
      <c r="A1991" s="164" t="s">
        <v>31</v>
      </c>
      <c r="B1991" s="6" t="s">
        <v>1147</v>
      </c>
      <c r="C1991" s="6" t="s">
        <v>39</v>
      </c>
      <c r="D1991" s="6" t="s">
        <v>37</v>
      </c>
      <c r="E1991" s="6" t="s">
        <v>36</v>
      </c>
      <c r="F1991" s="24" t="str">
        <f>+Tabela1[[#This Row],[WK]]&amp;Tabela1[[#This Row],[PK]]&amp;Tabela1[[#This Row],[GK]]</f>
        <v>280403</v>
      </c>
      <c r="G1991" s="6" t="s">
        <v>1885</v>
      </c>
      <c r="H1991" s="7">
        <v>118702386.67879961</v>
      </c>
      <c r="I1991" s="8">
        <v>1.371</v>
      </c>
      <c r="J1991" s="7">
        <v>162740972.13999999</v>
      </c>
      <c r="K1991" s="8">
        <v>7.0000000000000007E-2</v>
      </c>
      <c r="L1991" s="7">
        <v>11391868.049799999</v>
      </c>
      <c r="M1991" s="7">
        <v>7562668.0497999992</v>
      </c>
      <c r="N1991" s="9">
        <v>1.9749994907030186</v>
      </c>
      <c r="O1991" s="7">
        <v>5589625</v>
      </c>
      <c r="P1991" s="8">
        <v>1.2949999999999999</v>
      </c>
      <c r="Q1991" s="7">
        <v>7238564</v>
      </c>
      <c r="R1991" s="8">
        <v>1.6E-2</v>
      </c>
      <c r="S1991" s="7">
        <v>115817.024</v>
      </c>
      <c r="T1991" s="7">
        <v>14076.024000000005</v>
      </c>
      <c r="U1991" s="9">
        <v>0.13835153969392874</v>
      </c>
      <c r="V1991" s="7">
        <v>7576744.0737999994</v>
      </c>
      <c r="W1991" s="9">
        <v>1.9274631885342466</v>
      </c>
      <c r="X1991" s="7">
        <v>12702190.94027078</v>
      </c>
      <c r="Y1991" s="7">
        <v>2851652</v>
      </c>
      <c r="Z1991" s="7">
        <v>41793.269999999997</v>
      </c>
      <c r="AA1991" s="7">
        <v>759790.67027077975</v>
      </c>
      <c r="AB1991" s="7">
        <v>6816566</v>
      </c>
      <c r="AC1991" s="7">
        <v>2232389</v>
      </c>
      <c r="AD1991" s="7">
        <v>5125446.8664707802</v>
      </c>
      <c r="AE1991" s="7">
        <v>0</v>
      </c>
      <c r="AF1991" s="7">
        <v>11391868.049799999</v>
      </c>
      <c r="AG1991" s="7">
        <v>115817.024</v>
      </c>
      <c r="AH1991" s="7">
        <v>5125446.8664707802</v>
      </c>
      <c r="AI1991" s="7">
        <v>3197133</v>
      </c>
      <c r="AJ1991" s="7">
        <v>66279</v>
      </c>
      <c r="AK1991" s="7">
        <v>4463760</v>
      </c>
      <c r="AL1991" s="7">
        <v>24854</v>
      </c>
      <c r="AM1991" s="7">
        <v>908247</v>
      </c>
      <c r="AN1991" s="7">
        <v>0</v>
      </c>
      <c r="AO1991" s="7">
        <v>0</v>
      </c>
      <c r="AP1991" s="7">
        <v>5442864</v>
      </c>
      <c r="AQ1991" s="7">
        <v>278480</v>
      </c>
      <c r="AR1991" s="7">
        <v>3829200</v>
      </c>
      <c r="AS1991" s="7">
        <v>101741</v>
      </c>
      <c r="AT1991" s="7">
        <v>4978523</v>
      </c>
      <c r="AU1991" s="7">
        <v>31252</v>
      </c>
      <c r="AV1991" s="7">
        <v>960412</v>
      </c>
      <c r="AW1991" s="7">
        <v>0</v>
      </c>
      <c r="AX1991" s="7">
        <v>0</v>
      </c>
      <c r="AY1991" s="7">
        <v>6193462</v>
      </c>
      <c r="AZ1991" s="7">
        <v>116781</v>
      </c>
      <c r="BA1991" s="7">
        <v>41793.269999999997</v>
      </c>
      <c r="BB1991" s="7">
        <v>0</v>
      </c>
      <c r="BC1991" s="7">
        <v>0</v>
      </c>
      <c r="BD1991" s="7">
        <v>449.39</v>
      </c>
      <c r="BE1991" s="7">
        <v>0</v>
      </c>
      <c r="BF1991" s="7">
        <v>0</v>
      </c>
      <c r="BG1991" s="7">
        <v>427181.67027077975</v>
      </c>
      <c r="BH1991" s="7">
        <v>4764</v>
      </c>
      <c r="BI1991" s="7">
        <v>332609</v>
      </c>
      <c r="BJ1991" s="7">
        <v>4577677.6258333325</v>
      </c>
      <c r="BK1991" s="7">
        <v>2035418.709999999</v>
      </c>
      <c r="BL1991" s="7">
        <v>1324147.4666666666</v>
      </c>
      <c r="BM1991" s="7">
        <v>7520740.7300000004</v>
      </c>
      <c r="BN1991" s="130">
        <v>0.82499999999999996</v>
      </c>
      <c r="BO1991" s="131">
        <v>1.7823209999999999E-4</v>
      </c>
      <c r="BP1991" s="161">
        <v>4516.3388307546793</v>
      </c>
      <c r="BQ1991" s="162">
        <v>6816566</v>
      </c>
      <c r="BR1991" s="161">
        <v>257076</v>
      </c>
      <c r="BS1991" s="163">
        <v>0</v>
      </c>
      <c r="BT1991" s="163">
        <v>1335315.0597292203</v>
      </c>
      <c r="BU1991" s="161">
        <v>11391868.050000001</v>
      </c>
      <c r="BV1991" s="161">
        <v>115817.02</v>
      </c>
      <c r="BW1991" s="165">
        <v>6460761.9297292205</v>
      </c>
      <c r="BX1991" s="161">
        <v>257076</v>
      </c>
    </row>
    <row r="1992" spans="1:76" ht="14.45" x14ac:dyDescent="0.3">
      <c r="A1992" s="164" t="s">
        <v>31</v>
      </c>
      <c r="B1992" s="6" t="s">
        <v>1147</v>
      </c>
      <c r="C1992" s="6" t="s">
        <v>39</v>
      </c>
      <c r="D1992" s="6" t="s">
        <v>39</v>
      </c>
      <c r="E1992" s="6" t="s">
        <v>36</v>
      </c>
      <c r="F1992" s="24" t="str">
        <f>+Tabela1[[#This Row],[WK]]&amp;Tabela1[[#This Row],[PK]]&amp;Tabela1[[#This Row],[GK]]</f>
        <v>280404</v>
      </c>
      <c r="G1992" s="6" t="s">
        <v>1886</v>
      </c>
      <c r="H1992" s="7">
        <v>72702512.37180008</v>
      </c>
      <c r="I1992" s="8">
        <v>1.371</v>
      </c>
      <c r="J1992" s="7">
        <v>99675144.459999993</v>
      </c>
      <c r="K1992" s="8">
        <v>7.0000000000000007E-2</v>
      </c>
      <c r="L1992" s="7">
        <v>6977260.1122000003</v>
      </c>
      <c r="M1992" s="7">
        <v>5086592.1122000003</v>
      </c>
      <c r="N1992" s="9">
        <v>2.690367696602471</v>
      </c>
      <c r="O1992" s="7">
        <v>3162403</v>
      </c>
      <c r="P1992" s="8">
        <v>1.2949999999999999</v>
      </c>
      <c r="Q1992" s="7">
        <v>4095312</v>
      </c>
      <c r="R1992" s="8">
        <v>1.6E-2</v>
      </c>
      <c r="S1992" s="7">
        <v>65524.991999999998</v>
      </c>
      <c r="T1992" s="7">
        <v>16826.991999999998</v>
      </c>
      <c r="U1992" s="9">
        <v>0.34553764014949279</v>
      </c>
      <c r="V1992" s="7">
        <v>5103419.1041999999</v>
      </c>
      <c r="W1992" s="9">
        <v>2.6314883854826783</v>
      </c>
      <c r="X1992" s="7">
        <v>13902595.59906262</v>
      </c>
      <c r="Y1992" s="7">
        <v>6176185</v>
      </c>
      <c r="Z1992" s="7">
        <v>687849.85499999998</v>
      </c>
      <c r="AA1992" s="7">
        <v>478014.74406261917</v>
      </c>
      <c r="AB1992" s="7">
        <v>6560546</v>
      </c>
      <c r="AC1992" s="7">
        <v>0</v>
      </c>
      <c r="AD1992" s="7">
        <v>8799176.4948626179</v>
      </c>
      <c r="AE1992" s="7">
        <v>0</v>
      </c>
      <c r="AF1992" s="7">
        <v>6977260.1122000003</v>
      </c>
      <c r="AG1992" s="7">
        <v>65524.991999999998</v>
      </c>
      <c r="AH1992" s="7">
        <v>8799176.4948626179</v>
      </c>
      <c r="AI1992" s="7">
        <v>1578585</v>
      </c>
      <c r="AJ1992" s="7">
        <v>27029</v>
      </c>
      <c r="AK1992" s="7">
        <v>5363561</v>
      </c>
      <c r="AL1992" s="7">
        <v>0</v>
      </c>
      <c r="AM1992" s="7">
        <v>283776</v>
      </c>
      <c r="AN1992" s="7">
        <v>0</v>
      </c>
      <c r="AO1992" s="7">
        <v>0</v>
      </c>
      <c r="AP1992" s="7">
        <v>5567256</v>
      </c>
      <c r="AQ1992" s="7">
        <v>266545</v>
      </c>
      <c r="AR1992" s="7">
        <v>1890668</v>
      </c>
      <c r="AS1992" s="7">
        <v>48698</v>
      </c>
      <c r="AT1992" s="7">
        <v>5844549</v>
      </c>
      <c r="AU1992" s="7">
        <v>3397</v>
      </c>
      <c r="AV1992" s="7">
        <v>347179</v>
      </c>
      <c r="AW1992" s="7">
        <v>0</v>
      </c>
      <c r="AX1992" s="7">
        <v>0</v>
      </c>
      <c r="AY1992" s="7">
        <v>6236703</v>
      </c>
      <c r="AZ1992" s="7">
        <v>102183</v>
      </c>
      <c r="BA1992" s="7">
        <v>687849.85499999998</v>
      </c>
      <c r="BB1992" s="7">
        <v>0</v>
      </c>
      <c r="BC1992" s="7">
        <v>1017.3</v>
      </c>
      <c r="BD1992" s="7">
        <v>4001.47</v>
      </c>
      <c r="BE1992" s="7">
        <v>7.53</v>
      </c>
      <c r="BF1992" s="7">
        <v>0</v>
      </c>
      <c r="BG1992" s="7">
        <v>346479.74406261917</v>
      </c>
      <c r="BH1992" s="7">
        <v>3864</v>
      </c>
      <c r="BI1992" s="7">
        <v>131535</v>
      </c>
      <c r="BJ1992" s="7">
        <v>1810370.2533333329</v>
      </c>
      <c r="BK1992" s="7">
        <v>856202.08999999939</v>
      </c>
      <c r="BL1992" s="7">
        <v>0</v>
      </c>
      <c r="BM1992" s="7">
        <v>3816672.6533333338</v>
      </c>
      <c r="BN1992" s="130">
        <v>0.61</v>
      </c>
      <c r="BO1992" s="131">
        <v>1.5462230000000001E-4</v>
      </c>
      <c r="BP1992" s="161">
        <v>3918.0289900831467</v>
      </c>
      <c r="BQ1992" s="162">
        <v>6560546</v>
      </c>
      <c r="BR1992" s="161">
        <v>207136</v>
      </c>
      <c r="BS1992" s="163">
        <v>0</v>
      </c>
      <c r="BT1992" s="163">
        <v>0</v>
      </c>
      <c r="BU1992" s="161">
        <v>6977260.1100000003</v>
      </c>
      <c r="BV1992" s="161">
        <v>65524.99</v>
      </c>
      <c r="BW1992" s="165">
        <v>8799176.4900000002</v>
      </c>
      <c r="BX1992" s="161">
        <v>207136</v>
      </c>
    </row>
    <row r="1993" spans="1:76" ht="14.45" x14ac:dyDescent="0.3">
      <c r="A1993" s="164" t="s">
        <v>31</v>
      </c>
      <c r="B1993" s="6" t="s">
        <v>1147</v>
      </c>
      <c r="C1993" s="6" t="s">
        <v>39</v>
      </c>
      <c r="D1993" s="6" t="s">
        <v>42</v>
      </c>
      <c r="E1993" s="6" t="s">
        <v>36</v>
      </c>
      <c r="F1993" s="24" t="str">
        <f>+Tabela1[[#This Row],[WK]]&amp;Tabela1[[#This Row],[PK]]&amp;Tabela1[[#This Row],[GK]]</f>
        <v>280405</v>
      </c>
      <c r="G1993" s="6" t="s">
        <v>1887</v>
      </c>
      <c r="H1993" s="7">
        <v>108351422.02299993</v>
      </c>
      <c r="I1993" s="8">
        <v>1.371</v>
      </c>
      <c r="J1993" s="7">
        <v>148549799.59</v>
      </c>
      <c r="K1993" s="8">
        <v>7.0000000000000007E-2</v>
      </c>
      <c r="L1993" s="7">
        <v>10398485.9713</v>
      </c>
      <c r="M1993" s="7">
        <v>5273208.9713000003</v>
      </c>
      <c r="N1993" s="9">
        <v>1.0288632148662404</v>
      </c>
      <c r="O1993" s="7">
        <v>1591068</v>
      </c>
      <c r="P1993" s="8">
        <v>1.2949999999999999</v>
      </c>
      <c r="Q1993" s="7">
        <v>2060433</v>
      </c>
      <c r="R1993" s="8">
        <v>1.6E-2</v>
      </c>
      <c r="S1993" s="7">
        <v>32966.928</v>
      </c>
      <c r="T1993" s="7">
        <v>3687.9279999999999</v>
      </c>
      <c r="U1993" s="9">
        <v>0.12595812698521125</v>
      </c>
      <c r="V1993" s="7">
        <v>5276896.8992999997</v>
      </c>
      <c r="W1993" s="9">
        <v>1.0237345174443735</v>
      </c>
      <c r="X1993" s="7">
        <v>5683153.7199999997</v>
      </c>
      <c r="Y1993" s="7">
        <v>0</v>
      </c>
      <c r="Z1993" s="7">
        <v>597187.72</v>
      </c>
      <c r="AA1993" s="7">
        <v>445626</v>
      </c>
      <c r="AB1993" s="7">
        <v>4168946</v>
      </c>
      <c r="AC1993" s="7">
        <v>471394</v>
      </c>
      <c r="AD1993" s="7">
        <v>471394</v>
      </c>
      <c r="AE1993" s="7">
        <v>0</v>
      </c>
      <c r="AF1993" s="7">
        <v>10398485.9713</v>
      </c>
      <c r="AG1993" s="7">
        <v>32966.928</v>
      </c>
      <c r="AH1993" s="7">
        <v>471394</v>
      </c>
      <c r="AI1993" s="7">
        <v>4279273</v>
      </c>
      <c r="AJ1993" s="7">
        <v>38517</v>
      </c>
      <c r="AK1993" s="7">
        <v>1348612</v>
      </c>
      <c r="AL1993" s="7">
        <v>16861</v>
      </c>
      <c r="AM1993" s="7">
        <v>746489</v>
      </c>
      <c r="AN1993" s="7">
        <v>0</v>
      </c>
      <c r="AO1993" s="7">
        <v>0</v>
      </c>
      <c r="AP1993" s="7">
        <v>3352693</v>
      </c>
      <c r="AQ1993" s="7">
        <v>183001</v>
      </c>
      <c r="AR1993" s="7">
        <v>5125277</v>
      </c>
      <c r="AS1993" s="7">
        <v>29279</v>
      </c>
      <c r="AT1993" s="7">
        <v>1240556</v>
      </c>
      <c r="AU1993" s="7">
        <v>13370</v>
      </c>
      <c r="AV1993" s="7">
        <v>398751</v>
      </c>
      <c r="AW1993" s="7">
        <v>0</v>
      </c>
      <c r="AX1993" s="7">
        <v>0</v>
      </c>
      <c r="AY1993" s="7">
        <v>3686546</v>
      </c>
      <c r="AZ1993" s="7">
        <v>77854</v>
      </c>
      <c r="BA1993" s="7">
        <v>597187.72</v>
      </c>
      <c r="BB1993" s="7">
        <v>0</v>
      </c>
      <c r="BC1993" s="7">
        <v>40</v>
      </c>
      <c r="BD1993" s="7">
        <v>6288.04</v>
      </c>
      <c r="BE1993" s="7">
        <v>0</v>
      </c>
      <c r="BF1993" s="7">
        <v>0</v>
      </c>
      <c r="BG1993" s="7">
        <v>320594</v>
      </c>
      <c r="BH1993" s="7">
        <v>3253</v>
      </c>
      <c r="BI1993" s="7">
        <v>125032</v>
      </c>
      <c r="BJ1993" s="7">
        <v>1720757.9458333342</v>
      </c>
      <c r="BK1993" s="7">
        <v>467597.38000000082</v>
      </c>
      <c r="BL1993" s="7">
        <v>1015518.6933333332</v>
      </c>
      <c r="BM1993" s="7">
        <v>2981604.8766666665</v>
      </c>
      <c r="BN1993" s="130">
        <v>1.2350000000000001</v>
      </c>
      <c r="BO1993" s="131">
        <v>1.0482219999999999E-4</v>
      </c>
      <c r="BP1993" s="161">
        <v>2656.375630406219</v>
      </c>
      <c r="BQ1993" s="162">
        <v>4168946</v>
      </c>
      <c r="BR1993" s="161">
        <v>223265</v>
      </c>
      <c r="BS1993" s="163">
        <v>0</v>
      </c>
      <c r="BT1993" s="163">
        <v>892051.01999999955</v>
      </c>
      <c r="BU1993" s="161">
        <v>10398485.970000001</v>
      </c>
      <c r="BV1993" s="161">
        <v>32966.93</v>
      </c>
      <c r="BW1993" s="165">
        <v>1363445.0199999996</v>
      </c>
      <c r="BX1993" s="161">
        <v>223265</v>
      </c>
    </row>
    <row r="1994" spans="1:76" ht="14.45" x14ac:dyDescent="0.3">
      <c r="A1994" s="164" t="s">
        <v>31</v>
      </c>
      <c r="B1994" s="6" t="s">
        <v>1147</v>
      </c>
      <c r="C1994" s="6" t="s">
        <v>39</v>
      </c>
      <c r="D1994" s="6" t="s">
        <v>44</v>
      </c>
      <c r="E1994" s="6" t="s">
        <v>40</v>
      </c>
      <c r="F1994" s="24" t="str">
        <f>+Tabela1[[#This Row],[WK]]&amp;Tabela1[[#This Row],[PK]]&amp;Tabela1[[#This Row],[GK]]</f>
        <v>280406</v>
      </c>
      <c r="G1994" s="6" t="s">
        <v>1888</v>
      </c>
      <c r="H1994" s="7">
        <v>101150021.74899986</v>
      </c>
      <c r="I1994" s="8">
        <v>1.371</v>
      </c>
      <c r="J1994" s="7">
        <v>138676679.82000002</v>
      </c>
      <c r="K1994" s="8">
        <v>7.0000000000000007E-2</v>
      </c>
      <c r="L1994" s="7">
        <v>9707367.5874000024</v>
      </c>
      <c r="M1994" s="7">
        <v>6212386.5874000024</v>
      </c>
      <c r="N1994" s="9">
        <v>1.7775165551400716</v>
      </c>
      <c r="O1994" s="7">
        <v>1032849</v>
      </c>
      <c r="P1994" s="8">
        <v>1.2949999999999999</v>
      </c>
      <c r="Q1994" s="7">
        <v>1337539</v>
      </c>
      <c r="R1994" s="8">
        <v>1.6E-2</v>
      </c>
      <c r="S1994" s="7">
        <v>21400.624</v>
      </c>
      <c r="T1994" s="7">
        <v>-150779.37599999999</v>
      </c>
      <c r="U1994" s="9">
        <v>-0.87570784063189677</v>
      </c>
      <c r="V1994" s="7">
        <v>6061607.2114000022</v>
      </c>
      <c r="W1994" s="9">
        <v>1.6529427563720278</v>
      </c>
      <c r="X1994" s="7">
        <v>13985033.664571788</v>
      </c>
      <c r="Y1994" s="7">
        <v>6009725</v>
      </c>
      <c r="Z1994" s="7">
        <v>1015908.13</v>
      </c>
      <c r="AA1994" s="7">
        <v>737353.53457178839</v>
      </c>
      <c r="AB1994" s="7">
        <v>6222047</v>
      </c>
      <c r="AC1994" s="7">
        <v>0</v>
      </c>
      <c r="AD1994" s="7">
        <v>7923426.4531717859</v>
      </c>
      <c r="AE1994" s="7">
        <v>0</v>
      </c>
      <c r="AF1994" s="7">
        <v>9707367.5874000024</v>
      </c>
      <c r="AG1994" s="7">
        <v>21400.624</v>
      </c>
      <c r="AH1994" s="7">
        <v>7923426.4531717859</v>
      </c>
      <c r="AI1994" s="7">
        <v>2918083</v>
      </c>
      <c r="AJ1994" s="7">
        <v>178360</v>
      </c>
      <c r="AK1994" s="7">
        <v>4332284</v>
      </c>
      <c r="AL1994" s="7">
        <v>12954</v>
      </c>
      <c r="AM1994" s="7">
        <v>960858</v>
      </c>
      <c r="AN1994" s="7">
        <v>0</v>
      </c>
      <c r="AO1994" s="7">
        <v>0</v>
      </c>
      <c r="AP1994" s="7">
        <v>5144242</v>
      </c>
      <c r="AQ1994" s="7">
        <v>314284</v>
      </c>
      <c r="AR1994" s="7">
        <v>3494981</v>
      </c>
      <c r="AS1994" s="7">
        <v>172180</v>
      </c>
      <c r="AT1994" s="7">
        <v>4857235</v>
      </c>
      <c r="AU1994" s="7">
        <v>9354</v>
      </c>
      <c r="AV1994" s="7">
        <v>1014002</v>
      </c>
      <c r="AW1994" s="7">
        <v>0</v>
      </c>
      <c r="AX1994" s="7">
        <v>0</v>
      </c>
      <c r="AY1994" s="7">
        <v>5601842</v>
      </c>
      <c r="AZ1994" s="7">
        <v>128135</v>
      </c>
      <c r="BA1994" s="7">
        <v>1015908.13</v>
      </c>
      <c r="BB1994" s="7">
        <v>0</v>
      </c>
      <c r="BC1994" s="7">
        <v>72.400000000000006</v>
      </c>
      <c r="BD1994" s="7">
        <v>10682.41</v>
      </c>
      <c r="BE1994" s="7">
        <v>0</v>
      </c>
      <c r="BF1994" s="7">
        <v>0</v>
      </c>
      <c r="BG1994" s="7">
        <v>374456.53457178839</v>
      </c>
      <c r="BH1994" s="7">
        <v>4176</v>
      </c>
      <c r="BI1994" s="7">
        <v>362897</v>
      </c>
      <c r="BJ1994" s="7">
        <v>4994494.6075000009</v>
      </c>
      <c r="BK1994" s="7">
        <v>1228946.3833333338</v>
      </c>
      <c r="BL1994" s="7">
        <v>5860374.7600000007</v>
      </c>
      <c r="BM1994" s="7">
        <v>3341443.3766666669</v>
      </c>
      <c r="BN1994" s="130">
        <v>0.67400000000000004</v>
      </c>
      <c r="BO1994" s="131">
        <v>1.8383200000000001E-4</v>
      </c>
      <c r="BP1994" s="161">
        <v>4658.4124049609627</v>
      </c>
      <c r="BQ1994" s="162">
        <v>6222047</v>
      </c>
      <c r="BR1994" s="161">
        <v>235819</v>
      </c>
      <c r="BS1994" s="163">
        <v>277020.90457178815</v>
      </c>
      <c r="BT1994" s="163">
        <v>0</v>
      </c>
      <c r="BU1994" s="161">
        <v>9707367.5899999999</v>
      </c>
      <c r="BV1994" s="161">
        <v>21400.62</v>
      </c>
      <c r="BW1994" s="165">
        <v>7646405.5499999998</v>
      </c>
      <c r="BX1994" s="161">
        <v>235819</v>
      </c>
    </row>
    <row r="1995" spans="1:76" ht="14.45" x14ac:dyDescent="0.3">
      <c r="A1995" s="164" t="s">
        <v>31</v>
      </c>
      <c r="B1995" s="6" t="s">
        <v>1147</v>
      </c>
      <c r="C1995" s="6" t="s">
        <v>39</v>
      </c>
      <c r="D1995" s="6" t="s">
        <v>51</v>
      </c>
      <c r="E1995" s="6" t="s">
        <v>40</v>
      </c>
      <c r="F1995" s="24" t="str">
        <f>+Tabela1[[#This Row],[WK]]&amp;Tabela1[[#This Row],[PK]]&amp;Tabela1[[#This Row],[GK]]</f>
        <v>280407</v>
      </c>
      <c r="G1995" s="6" t="s">
        <v>1889</v>
      </c>
      <c r="H1995" s="7">
        <v>520372729.03520066</v>
      </c>
      <c r="I1995" s="8">
        <v>1.371</v>
      </c>
      <c r="J1995" s="7">
        <v>713431011.51000011</v>
      </c>
      <c r="K1995" s="8">
        <v>7.0000000000000007E-2</v>
      </c>
      <c r="L1995" s="7">
        <v>49940170.805700012</v>
      </c>
      <c r="M1995" s="7">
        <v>32264504.805700012</v>
      </c>
      <c r="N1995" s="9">
        <v>1.8253628918819813</v>
      </c>
      <c r="O1995" s="7">
        <v>51716390</v>
      </c>
      <c r="P1995" s="8">
        <v>1.2949999999999999</v>
      </c>
      <c r="Q1995" s="7">
        <v>66972725</v>
      </c>
      <c r="R1995" s="8">
        <v>1.6E-2</v>
      </c>
      <c r="S1995" s="7">
        <v>1071563.6000000001</v>
      </c>
      <c r="T1995" s="7">
        <v>147940.60000000009</v>
      </c>
      <c r="U1995" s="9">
        <v>0.16017422693025193</v>
      </c>
      <c r="V1995" s="7">
        <v>32412445.405700013</v>
      </c>
      <c r="W1995" s="9">
        <v>1.7426712067165586</v>
      </c>
      <c r="X1995" s="7">
        <v>42819046.434040844</v>
      </c>
      <c r="Y1995" s="7">
        <v>13114607</v>
      </c>
      <c r="Z1995" s="7">
        <v>643960.98499999999</v>
      </c>
      <c r="AA1995" s="7">
        <v>2622923.4490408418</v>
      </c>
      <c r="AB1995" s="7">
        <v>26437555</v>
      </c>
      <c r="AC1995" s="7">
        <v>0</v>
      </c>
      <c r="AD1995" s="7">
        <v>10406601.028340833</v>
      </c>
      <c r="AE1995" s="7">
        <v>0</v>
      </c>
      <c r="AF1995" s="7">
        <v>49940170.805700012</v>
      </c>
      <c r="AG1995" s="7">
        <v>1071563.6000000001</v>
      </c>
      <c r="AH1995" s="7">
        <v>10406601.028340833</v>
      </c>
      <c r="AI1995" s="7">
        <v>14758033</v>
      </c>
      <c r="AJ1995" s="7">
        <v>758305</v>
      </c>
      <c r="AK1995" s="7">
        <v>13883648</v>
      </c>
      <c r="AL1995" s="7">
        <v>748749</v>
      </c>
      <c r="AM1995" s="7">
        <v>691740</v>
      </c>
      <c r="AN1995" s="7">
        <v>0</v>
      </c>
      <c r="AO1995" s="7">
        <v>0</v>
      </c>
      <c r="AP1995" s="7">
        <v>20542934</v>
      </c>
      <c r="AQ1995" s="7">
        <v>1758401</v>
      </c>
      <c r="AR1995" s="7">
        <v>17675666</v>
      </c>
      <c r="AS1995" s="7">
        <v>923623</v>
      </c>
      <c r="AT1995" s="7">
        <v>14441988</v>
      </c>
      <c r="AU1995" s="7">
        <v>56074</v>
      </c>
      <c r="AV1995" s="7">
        <v>940097</v>
      </c>
      <c r="AW1995" s="7">
        <v>0</v>
      </c>
      <c r="AX1995" s="7">
        <v>0</v>
      </c>
      <c r="AY1995" s="7">
        <v>23567638</v>
      </c>
      <c r="AZ1995" s="7">
        <v>731504</v>
      </c>
      <c r="BA1995" s="7">
        <v>643960.98499999999</v>
      </c>
      <c r="BB1995" s="7">
        <v>0</v>
      </c>
      <c r="BC1995" s="7">
        <v>9.77</v>
      </c>
      <c r="BD1995" s="7">
        <v>6888.26</v>
      </c>
      <c r="BE1995" s="7">
        <v>6.97</v>
      </c>
      <c r="BF1995" s="7">
        <v>0</v>
      </c>
      <c r="BG1995" s="7">
        <v>1637798.4490408418</v>
      </c>
      <c r="BH1995" s="7">
        <v>18265</v>
      </c>
      <c r="BI1995" s="7">
        <v>985125</v>
      </c>
      <c r="BJ1995" s="7">
        <v>13558310.669166666</v>
      </c>
      <c r="BK1995" s="7">
        <v>9382716.0866666641</v>
      </c>
      <c r="BL1995" s="7">
        <v>3438422.1033333335</v>
      </c>
      <c r="BM1995" s="7">
        <v>9825534.1233333331</v>
      </c>
      <c r="BN1995" s="130">
        <v>0.81399999999999995</v>
      </c>
      <c r="BO1995" s="131">
        <v>7.7221609999999997E-4</v>
      </c>
      <c r="BP1995" s="161">
        <v>19569.134069723255</v>
      </c>
      <c r="BQ1995" s="162">
        <v>26437555</v>
      </c>
      <c r="BR1995" s="161">
        <v>979685</v>
      </c>
      <c r="BS1995" s="163">
        <v>0</v>
      </c>
      <c r="BT1995" s="163">
        <v>1397939.5659591556</v>
      </c>
      <c r="BU1995" s="161">
        <v>49940170.810000002</v>
      </c>
      <c r="BV1995" s="161">
        <v>1071563.6000000001</v>
      </c>
      <c r="BW1995" s="165">
        <v>11804540.595959155</v>
      </c>
      <c r="BX1995" s="161">
        <v>979685</v>
      </c>
    </row>
    <row r="1996" spans="1:76" ht="14.45" x14ac:dyDescent="0.3">
      <c r="A1996" s="164" t="s">
        <v>31</v>
      </c>
      <c r="B1996" s="6" t="s">
        <v>1147</v>
      </c>
      <c r="C1996" s="6" t="s">
        <v>39</v>
      </c>
      <c r="D1996" s="6" t="s">
        <v>75</v>
      </c>
      <c r="E1996" s="6" t="s">
        <v>36</v>
      </c>
      <c r="F1996" s="24" t="str">
        <f>+Tabela1[[#This Row],[WK]]&amp;Tabela1[[#This Row],[PK]]&amp;Tabela1[[#This Row],[GK]]</f>
        <v>280408</v>
      </c>
      <c r="G1996" s="6" t="s">
        <v>1890</v>
      </c>
      <c r="H1996" s="7">
        <v>75837521.512400016</v>
      </c>
      <c r="I1996" s="8">
        <v>1.371</v>
      </c>
      <c r="J1996" s="7">
        <v>103973241.98999999</v>
      </c>
      <c r="K1996" s="8">
        <v>7.0000000000000007E-2</v>
      </c>
      <c r="L1996" s="7">
        <v>7278126.9393000007</v>
      </c>
      <c r="M1996" s="7">
        <v>5076686.9393000007</v>
      </c>
      <c r="N1996" s="9">
        <v>2.3060755411457956</v>
      </c>
      <c r="O1996" s="7">
        <v>656533</v>
      </c>
      <c r="P1996" s="8">
        <v>1.2949999999999999</v>
      </c>
      <c r="Q1996" s="7">
        <v>850210</v>
      </c>
      <c r="R1996" s="8">
        <v>1.6E-2</v>
      </c>
      <c r="S1996" s="7">
        <v>13603.36</v>
      </c>
      <c r="T1996" s="7">
        <v>-71131.64</v>
      </c>
      <c r="U1996" s="9">
        <v>-0.83945996341535378</v>
      </c>
      <c r="V1996" s="7">
        <v>5005555.299300001</v>
      </c>
      <c r="W1996" s="9">
        <v>2.1894891245420851</v>
      </c>
      <c r="X1996" s="7">
        <v>9609194.3300000001</v>
      </c>
      <c r="Y1996" s="7">
        <v>3634602</v>
      </c>
      <c r="Z1996" s="7">
        <v>370215.33</v>
      </c>
      <c r="AA1996" s="7">
        <v>581283</v>
      </c>
      <c r="AB1996" s="7">
        <v>3672710</v>
      </c>
      <c r="AC1996" s="7">
        <v>1350384</v>
      </c>
      <c r="AD1996" s="7">
        <v>4603639.0307</v>
      </c>
      <c r="AE1996" s="7">
        <v>0</v>
      </c>
      <c r="AF1996" s="7">
        <v>7278126.9393000007</v>
      </c>
      <c r="AG1996" s="7">
        <v>13603.36</v>
      </c>
      <c r="AH1996" s="7">
        <v>4603639.0307</v>
      </c>
      <c r="AI1996" s="7">
        <v>1838060</v>
      </c>
      <c r="AJ1996" s="7">
        <v>100086</v>
      </c>
      <c r="AK1996" s="7">
        <v>4338886</v>
      </c>
      <c r="AL1996" s="7">
        <v>0</v>
      </c>
      <c r="AM1996" s="7">
        <v>920441</v>
      </c>
      <c r="AN1996" s="7">
        <v>0</v>
      </c>
      <c r="AO1996" s="7">
        <v>0</v>
      </c>
      <c r="AP1996" s="7">
        <v>3163533</v>
      </c>
      <c r="AQ1996" s="7">
        <v>155153</v>
      </c>
      <c r="AR1996" s="7">
        <v>2201440</v>
      </c>
      <c r="AS1996" s="7">
        <v>84735</v>
      </c>
      <c r="AT1996" s="7">
        <v>4938682</v>
      </c>
      <c r="AU1996" s="7">
        <v>0</v>
      </c>
      <c r="AV1996" s="7">
        <v>859431</v>
      </c>
      <c r="AW1996" s="7">
        <v>0</v>
      </c>
      <c r="AX1996" s="7">
        <v>0</v>
      </c>
      <c r="AY1996" s="7">
        <v>3438786</v>
      </c>
      <c r="AZ1996" s="7">
        <v>63256</v>
      </c>
      <c r="BA1996" s="7">
        <v>370215.33</v>
      </c>
      <c r="BB1996" s="7">
        <v>0</v>
      </c>
      <c r="BC1996" s="7">
        <v>0</v>
      </c>
      <c r="BD1996" s="7">
        <v>3980.81</v>
      </c>
      <c r="BE1996" s="7">
        <v>0</v>
      </c>
      <c r="BF1996" s="7">
        <v>0</v>
      </c>
      <c r="BG1996" s="7">
        <v>320594</v>
      </c>
      <c r="BH1996" s="7">
        <v>3486</v>
      </c>
      <c r="BI1996" s="7">
        <v>260689</v>
      </c>
      <c r="BJ1996" s="7">
        <v>3587971.7316666655</v>
      </c>
      <c r="BK1996" s="7">
        <v>2241261.8466666657</v>
      </c>
      <c r="BL1996" s="7">
        <v>258180.10666666666</v>
      </c>
      <c r="BM1996" s="7">
        <v>4870479.3266666671</v>
      </c>
      <c r="BN1996" s="130">
        <v>0.71599999999999997</v>
      </c>
      <c r="BO1996" s="131">
        <v>1.3066320000000001E-4</v>
      </c>
      <c r="BP1996" s="161">
        <v>3310.7144862576947</v>
      </c>
      <c r="BQ1996" s="162">
        <v>3672710</v>
      </c>
      <c r="BR1996" s="161">
        <v>191263</v>
      </c>
      <c r="BS1996" s="163">
        <v>0</v>
      </c>
      <c r="BT1996" s="163">
        <v>882223.66999999993</v>
      </c>
      <c r="BU1996" s="161">
        <v>7278126.9400000004</v>
      </c>
      <c r="BV1996" s="161">
        <v>13603.36</v>
      </c>
      <c r="BW1996" s="165">
        <v>5485862.7000000002</v>
      </c>
      <c r="BX1996" s="161">
        <v>191263</v>
      </c>
    </row>
    <row r="1997" spans="1:76" ht="14.45" x14ac:dyDescent="0.3">
      <c r="A1997" s="164" t="s">
        <v>31</v>
      </c>
      <c r="B1997" s="6" t="s">
        <v>1147</v>
      </c>
      <c r="C1997" s="6" t="s">
        <v>39</v>
      </c>
      <c r="D1997" s="6" t="s">
        <v>77</v>
      </c>
      <c r="E1997" s="6" t="s">
        <v>40</v>
      </c>
      <c r="F1997" s="24" t="str">
        <f>+Tabela1[[#This Row],[WK]]&amp;Tabela1[[#This Row],[PK]]&amp;Tabela1[[#This Row],[GK]]</f>
        <v>280409</v>
      </c>
      <c r="G1997" s="6" t="s">
        <v>1891</v>
      </c>
      <c r="H1997" s="7">
        <v>154672668.70819971</v>
      </c>
      <c r="I1997" s="8">
        <v>1.371</v>
      </c>
      <c r="J1997" s="7">
        <v>212056228.79999998</v>
      </c>
      <c r="K1997" s="8">
        <v>7.0000000000000007E-2</v>
      </c>
      <c r="L1997" s="7">
        <v>14843936.016000001</v>
      </c>
      <c r="M1997" s="7">
        <v>9463111.0160000008</v>
      </c>
      <c r="N1997" s="9">
        <v>1.7586728830616125</v>
      </c>
      <c r="O1997" s="7">
        <v>902975</v>
      </c>
      <c r="P1997" s="8">
        <v>1.2949999999999999</v>
      </c>
      <c r="Q1997" s="7">
        <v>1169353</v>
      </c>
      <c r="R1997" s="8">
        <v>1.6E-2</v>
      </c>
      <c r="S1997" s="7">
        <v>18709.648000000001</v>
      </c>
      <c r="T1997" s="7">
        <v>-16205.351999999999</v>
      </c>
      <c r="U1997" s="9">
        <v>-0.46413724760131747</v>
      </c>
      <c r="V1997" s="7">
        <v>9446905.6640000008</v>
      </c>
      <c r="W1997" s="9">
        <v>1.7443425393390379</v>
      </c>
      <c r="X1997" s="7">
        <v>22841886.676984757</v>
      </c>
      <c r="Y1997" s="7">
        <v>11859815</v>
      </c>
      <c r="Z1997" s="7">
        <v>1674593.65</v>
      </c>
      <c r="AA1997" s="7">
        <v>830614.02698475635</v>
      </c>
      <c r="AB1997" s="7">
        <v>8476864</v>
      </c>
      <c r="AC1997" s="7">
        <v>0</v>
      </c>
      <c r="AD1997" s="7">
        <v>13394981.012984756</v>
      </c>
      <c r="AE1997" s="7">
        <v>0</v>
      </c>
      <c r="AF1997" s="7">
        <v>14843936.016000001</v>
      </c>
      <c r="AG1997" s="7">
        <v>18709.648000000001</v>
      </c>
      <c r="AH1997" s="7">
        <v>13394981.012984756</v>
      </c>
      <c r="AI1997" s="7">
        <v>4492639</v>
      </c>
      <c r="AJ1997" s="7">
        <v>33918</v>
      </c>
      <c r="AK1997" s="7">
        <v>5588533</v>
      </c>
      <c r="AL1997" s="7">
        <v>55586</v>
      </c>
      <c r="AM1997" s="7">
        <v>348415</v>
      </c>
      <c r="AN1997" s="7">
        <v>0</v>
      </c>
      <c r="AO1997" s="7">
        <v>0</v>
      </c>
      <c r="AP1997" s="7">
        <v>7619764</v>
      </c>
      <c r="AQ1997" s="7">
        <v>338154</v>
      </c>
      <c r="AR1997" s="7">
        <v>5380825</v>
      </c>
      <c r="AS1997" s="7">
        <v>34915</v>
      </c>
      <c r="AT1997" s="7">
        <v>9918391</v>
      </c>
      <c r="AU1997" s="7">
        <v>76693</v>
      </c>
      <c r="AV1997" s="7">
        <v>394740</v>
      </c>
      <c r="AW1997" s="7">
        <v>0</v>
      </c>
      <c r="AX1997" s="7">
        <v>0</v>
      </c>
      <c r="AY1997" s="7">
        <v>7746450</v>
      </c>
      <c r="AZ1997" s="7">
        <v>144354</v>
      </c>
      <c r="BA1997" s="7">
        <v>1674593.65</v>
      </c>
      <c r="BB1997" s="7">
        <v>0</v>
      </c>
      <c r="BC1997" s="7">
        <v>1197.3699999999999</v>
      </c>
      <c r="BD1997" s="7">
        <v>9355.93</v>
      </c>
      <c r="BE1997" s="7">
        <v>9318.44</v>
      </c>
      <c r="BF1997" s="7">
        <v>0</v>
      </c>
      <c r="BG1997" s="7">
        <v>535591.02698475635</v>
      </c>
      <c r="BH1997" s="7">
        <v>5973</v>
      </c>
      <c r="BI1997" s="7">
        <v>295023</v>
      </c>
      <c r="BJ1997" s="7">
        <v>4060355.38</v>
      </c>
      <c r="BK1997" s="7">
        <v>3340474.543333333</v>
      </c>
      <c r="BL1997" s="7">
        <v>442069.5166666666</v>
      </c>
      <c r="BM1997" s="7">
        <v>1995384.3133333335</v>
      </c>
      <c r="BN1997" s="130">
        <v>0.56999999999999995</v>
      </c>
      <c r="BO1997" s="131">
        <v>2.664597E-4</v>
      </c>
      <c r="BP1997" s="161">
        <v>6752.4968473113267</v>
      </c>
      <c r="BQ1997" s="162">
        <v>8476864</v>
      </c>
      <c r="BR1997" s="161">
        <v>340472</v>
      </c>
      <c r="BS1997" s="163">
        <v>1336365.8769847574</v>
      </c>
      <c r="BT1997" s="163">
        <v>0</v>
      </c>
      <c r="BU1997" s="161">
        <v>14843936.02</v>
      </c>
      <c r="BV1997" s="161">
        <v>18709.650000000001</v>
      </c>
      <c r="BW1997" s="165">
        <v>12058615.140000001</v>
      </c>
      <c r="BX1997" s="161">
        <v>340472</v>
      </c>
    </row>
    <row r="1998" spans="1:76" ht="14.45" x14ac:dyDescent="0.3">
      <c r="A1998" s="164" t="s">
        <v>31</v>
      </c>
      <c r="B1998" s="6" t="s">
        <v>1147</v>
      </c>
      <c r="C1998" s="6" t="s">
        <v>42</v>
      </c>
      <c r="D1998" s="6" t="s">
        <v>33</v>
      </c>
      <c r="E1998" s="6" t="s">
        <v>34</v>
      </c>
      <c r="F1998" s="24" t="str">
        <f>+Tabela1[[#This Row],[WK]]&amp;Tabela1[[#This Row],[PK]]&amp;Tabela1[[#This Row],[GK]]</f>
        <v>280501</v>
      </c>
      <c r="G1998" s="6" t="s">
        <v>1892</v>
      </c>
      <c r="H1998" s="7">
        <v>1786822568.0833743</v>
      </c>
      <c r="I1998" s="8">
        <v>1.371</v>
      </c>
      <c r="J1998" s="7">
        <v>2449733740.8499999</v>
      </c>
      <c r="K1998" s="8">
        <v>7.0000000000000007E-2</v>
      </c>
      <c r="L1998" s="7">
        <v>171481361.85950002</v>
      </c>
      <c r="M1998" s="7">
        <v>102061588.85950002</v>
      </c>
      <c r="N1998" s="9">
        <v>1.4702091990346904</v>
      </c>
      <c r="O1998" s="7">
        <v>151520287</v>
      </c>
      <c r="P1998" s="8">
        <v>1.2949999999999999</v>
      </c>
      <c r="Q1998" s="7">
        <v>196218772</v>
      </c>
      <c r="R1998" s="8">
        <v>1.6E-2</v>
      </c>
      <c r="S1998" s="7">
        <v>3139500.352</v>
      </c>
      <c r="T1998" s="7">
        <v>-835783.64800000004</v>
      </c>
      <c r="U1998" s="9">
        <v>-0.21024501595357717</v>
      </c>
      <c r="V1998" s="7">
        <v>101225805.21150002</v>
      </c>
      <c r="W1998" s="9">
        <v>1.3791910429540237</v>
      </c>
      <c r="X1998" s="7">
        <v>147073196.71726689</v>
      </c>
      <c r="Y1998" s="7">
        <v>37730681</v>
      </c>
      <c r="Z1998" s="7">
        <v>28753.74</v>
      </c>
      <c r="AA1998" s="7">
        <v>6886065.97726689</v>
      </c>
      <c r="AB1998" s="7">
        <v>102427696</v>
      </c>
      <c r="AC1998" s="7">
        <v>0</v>
      </c>
      <c r="AD1998" s="7">
        <v>45847391.505766869</v>
      </c>
      <c r="AE1998" s="7">
        <v>0</v>
      </c>
      <c r="AF1998" s="7">
        <v>171481361.85950002</v>
      </c>
      <c r="AG1998" s="7">
        <v>3139500.352</v>
      </c>
      <c r="AH1998" s="7">
        <v>45847391.505766869</v>
      </c>
      <c r="AI1998" s="7">
        <v>57961003</v>
      </c>
      <c r="AJ1998" s="7">
        <v>3486348</v>
      </c>
      <c r="AK1998" s="7">
        <v>34805147</v>
      </c>
      <c r="AL1998" s="7">
        <v>0</v>
      </c>
      <c r="AM1998" s="7">
        <v>2248528</v>
      </c>
      <c r="AN1998" s="7">
        <v>0</v>
      </c>
      <c r="AO1998" s="7">
        <v>0</v>
      </c>
      <c r="AP1998" s="7">
        <v>77718916</v>
      </c>
      <c r="AQ1998" s="7">
        <v>7693999</v>
      </c>
      <c r="AR1998" s="7">
        <v>69419773</v>
      </c>
      <c r="AS1998" s="7">
        <v>3975284</v>
      </c>
      <c r="AT1998" s="7">
        <v>37653393</v>
      </c>
      <c r="AU1998" s="7">
        <v>0</v>
      </c>
      <c r="AV1998" s="7">
        <v>2438494</v>
      </c>
      <c r="AW1998" s="7">
        <v>0</v>
      </c>
      <c r="AX1998" s="7">
        <v>0</v>
      </c>
      <c r="AY1998" s="7">
        <v>89047949</v>
      </c>
      <c r="AZ1998" s="7">
        <v>3292579</v>
      </c>
      <c r="BA1998" s="7">
        <v>28753.74</v>
      </c>
      <c r="BB1998" s="7">
        <v>0</v>
      </c>
      <c r="BC1998" s="7">
        <v>0</v>
      </c>
      <c r="BD1998" s="7">
        <v>309.18</v>
      </c>
      <c r="BE1998" s="7">
        <v>0</v>
      </c>
      <c r="BF1998" s="7">
        <v>0</v>
      </c>
      <c r="BG1998" s="7">
        <v>5358510.97726689</v>
      </c>
      <c r="BH1998" s="7">
        <v>59759</v>
      </c>
      <c r="BI1998" s="7">
        <v>1527555</v>
      </c>
      <c r="BJ1998" s="7">
        <v>21023875.644999996</v>
      </c>
      <c r="BK1998" s="7">
        <v>11431817.453333329</v>
      </c>
      <c r="BL1998" s="7">
        <v>12395632.93</v>
      </c>
      <c r="BM1998" s="7">
        <v>13576966.906666666</v>
      </c>
      <c r="BN1998" s="130">
        <v>0.82699999999999996</v>
      </c>
      <c r="BO1998" s="131">
        <v>2.3869295E-3</v>
      </c>
      <c r="BP1998" s="161">
        <v>60488.324477389375</v>
      </c>
      <c r="BQ1998" s="162">
        <v>102427696</v>
      </c>
      <c r="BR1998" s="161">
        <v>3023197</v>
      </c>
      <c r="BS1998" s="163">
        <v>0</v>
      </c>
      <c r="BT1998" s="163">
        <v>0</v>
      </c>
      <c r="BU1998" s="161">
        <v>171481361.86000001</v>
      </c>
      <c r="BV1998" s="161">
        <v>3139500.35</v>
      </c>
      <c r="BW1998" s="165">
        <v>45847391.509999998</v>
      </c>
      <c r="BX1998" s="161">
        <v>3023197</v>
      </c>
    </row>
    <row r="1999" spans="1:76" ht="14.45" x14ac:dyDescent="0.3">
      <c r="A1999" s="164" t="s">
        <v>31</v>
      </c>
      <c r="B1999" s="6" t="s">
        <v>1147</v>
      </c>
      <c r="C1999" s="6" t="s">
        <v>42</v>
      </c>
      <c r="D1999" s="6" t="s">
        <v>32</v>
      </c>
      <c r="E1999" s="6" t="s">
        <v>36</v>
      </c>
      <c r="F1999" s="24" t="str">
        <f>+Tabela1[[#This Row],[WK]]&amp;Tabela1[[#This Row],[PK]]&amp;Tabela1[[#This Row],[GK]]</f>
        <v>280502</v>
      </c>
      <c r="G1999" s="6" t="s">
        <v>1892</v>
      </c>
      <c r="H1999" s="7">
        <v>360606849.79439819</v>
      </c>
      <c r="I1999" s="8">
        <v>1.371</v>
      </c>
      <c r="J1999" s="7">
        <v>494391991.06999993</v>
      </c>
      <c r="K1999" s="8">
        <v>7.0000000000000007E-2</v>
      </c>
      <c r="L1999" s="7">
        <v>34607439.374899998</v>
      </c>
      <c r="M1999" s="7">
        <v>15429236.374899998</v>
      </c>
      <c r="N1999" s="9">
        <v>0.8045194002222209</v>
      </c>
      <c r="O1999" s="7">
        <v>5784452</v>
      </c>
      <c r="P1999" s="8">
        <v>1.2949999999999999</v>
      </c>
      <c r="Q1999" s="7">
        <v>7490865</v>
      </c>
      <c r="R1999" s="8">
        <v>1.6E-2</v>
      </c>
      <c r="S1999" s="7">
        <v>119853.84</v>
      </c>
      <c r="T1999" s="7">
        <v>-90796.160000000003</v>
      </c>
      <c r="U1999" s="9">
        <v>-0.43102853073819131</v>
      </c>
      <c r="V1999" s="7">
        <v>15338440.214900002</v>
      </c>
      <c r="W1999" s="9">
        <v>0.7910958020518285</v>
      </c>
      <c r="X1999" s="7">
        <v>27631123.264280491</v>
      </c>
      <c r="Y1999" s="7">
        <v>0</v>
      </c>
      <c r="Z1999" s="7">
        <v>2276155.16</v>
      </c>
      <c r="AA1999" s="7">
        <v>2174307.1042804895</v>
      </c>
      <c r="AB1999" s="7">
        <v>21563669</v>
      </c>
      <c r="AC1999" s="7">
        <v>1616992</v>
      </c>
      <c r="AD1999" s="7">
        <v>12292683.049380492</v>
      </c>
      <c r="AE1999" s="7">
        <v>-371379.56558300264</v>
      </c>
      <c r="AF1999" s="7">
        <v>34607439.374899998</v>
      </c>
      <c r="AG1999" s="7">
        <v>119853.84</v>
      </c>
      <c r="AH1999" s="7">
        <v>11921303.483797491</v>
      </c>
      <c r="AI1999" s="7">
        <v>16012555</v>
      </c>
      <c r="AJ1999" s="7">
        <v>337296</v>
      </c>
      <c r="AK1999" s="7">
        <v>4159894</v>
      </c>
      <c r="AL1999" s="7">
        <v>26262</v>
      </c>
      <c r="AM1999" s="7">
        <v>1222830</v>
      </c>
      <c r="AN1999" s="7">
        <v>0</v>
      </c>
      <c r="AO1999" s="7">
        <v>0</v>
      </c>
      <c r="AP1999" s="7">
        <v>17888134</v>
      </c>
      <c r="AQ1999" s="7">
        <v>887157</v>
      </c>
      <c r="AR1999" s="7">
        <v>19178203</v>
      </c>
      <c r="AS1999" s="7">
        <v>210650</v>
      </c>
      <c r="AT1999" s="7">
        <v>4815345</v>
      </c>
      <c r="AU1999" s="7">
        <v>4113</v>
      </c>
      <c r="AV1999" s="7">
        <v>1145257</v>
      </c>
      <c r="AW1999" s="7">
        <v>0</v>
      </c>
      <c r="AX1999" s="7">
        <v>0</v>
      </c>
      <c r="AY1999" s="7">
        <v>19626982</v>
      </c>
      <c r="AZ1999" s="7">
        <v>379539</v>
      </c>
      <c r="BA1999" s="7">
        <v>2276155.16</v>
      </c>
      <c r="BB1999" s="7">
        <v>0</v>
      </c>
      <c r="BC1999" s="7">
        <v>190.37</v>
      </c>
      <c r="BD1999" s="7">
        <v>23839.72</v>
      </c>
      <c r="BE1999" s="7">
        <v>1</v>
      </c>
      <c r="BF1999" s="7">
        <v>0</v>
      </c>
      <c r="BG1999" s="7">
        <v>1117720.1042804895</v>
      </c>
      <c r="BH1999" s="7">
        <v>12465</v>
      </c>
      <c r="BI1999" s="7">
        <v>1056587</v>
      </c>
      <c r="BJ1999" s="7">
        <v>14541912.461666668</v>
      </c>
      <c r="BK1999" s="7">
        <v>11295719.763333334</v>
      </c>
      <c r="BL1999" s="7">
        <v>1572776.8199999996</v>
      </c>
      <c r="BM1999" s="7">
        <v>9839217.1533333343</v>
      </c>
      <c r="BN1999" s="130">
        <v>1.1359999999999999</v>
      </c>
      <c r="BO1999" s="131">
        <v>4.303275E-4</v>
      </c>
      <c r="BP1999" s="161">
        <v>10904.647079396378</v>
      </c>
      <c r="BQ1999" s="162">
        <v>21563669</v>
      </c>
      <c r="BR1999" s="161">
        <v>826640</v>
      </c>
      <c r="BS1999" s="163">
        <v>0</v>
      </c>
      <c r="BT1999" s="163">
        <v>2538132.3013025075</v>
      </c>
      <c r="BU1999" s="161">
        <v>34607439.369999997</v>
      </c>
      <c r="BV1999" s="161">
        <v>119853.84</v>
      </c>
      <c r="BW1999" s="165">
        <v>14459435.781302508</v>
      </c>
      <c r="BX1999" s="161">
        <v>826640</v>
      </c>
    </row>
    <row r="2000" spans="1:76" ht="14.45" x14ac:dyDescent="0.3">
      <c r="A2000" s="164" t="s">
        <v>31</v>
      </c>
      <c r="B2000" s="6" t="s">
        <v>1147</v>
      </c>
      <c r="C2000" s="6" t="s">
        <v>42</v>
      </c>
      <c r="D2000" s="6" t="s">
        <v>37</v>
      </c>
      <c r="E2000" s="6" t="s">
        <v>36</v>
      </c>
      <c r="F2000" s="24" t="str">
        <f>+Tabela1[[#This Row],[WK]]&amp;Tabela1[[#This Row],[PK]]&amp;Tabela1[[#This Row],[GK]]</f>
        <v>280503</v>
      </c>
      <c r="G2000" s="6" t="s">
        <v>1893</v>
      </c>
      <c r="H2000" s="7">
        <v>104006095.32119945</v>
      </c>
      <c r="I2000" s="8">
        <v>1.371</v>
      </c>
      <c r="J2000" s="7">
        <v>142592356.68999997</v>
      </c>
      <c r="K2000" s="8">
        <v>7.0000000000000007E-2</v>
      </c>
      <c r="L2000" s="7">
        <v>9981464.968299998</v>
      </c>
      <c r="M2000" s="7">
        <v>7010094.968299998</v>
      </c>
      <c r="N2000" s="9">
        <v>2.3592130795895487</v>
      </c>
      <c r="O2000" s="7">
        <v>2742600</v>
      </c>
      <c r="P2000" s="8">
        <v>1.2949999999999999</v>
      </c>
      <c r="Q2000" s="7">
        <v>3551667</v>
      </c>
      <c r="R2000" s="8">
        <v>1.6E-2</v>
      </c>
      <c r="S2000" s="7">
        <v>56826.671999999999</v>
      </c>
      <c r="T2000" s="7">
        <v>33970.671999999999</v>
      </c>
      <c r="U2000" s="9">
        <v>1.4862912145607279</v>
      </c>
      <c r="V2000" s="7">
        <v>7044065.6402999982</v>
      </c>
      <c r="W2000" s="9">
        <v>2.3525497541935705</v>
      </c>
      <c r="X2000" s="7">
        <v>23694822.525886159</v>
      </c>
      <c r="Y2000" s="7">
        <v>12068860</v>
      </c>
      <c r="Z2000" s="7">
        <v>901051.89</v>
      </c>
      <c r="AA2000" s="7">
        <v>1010507.6358861582</v>
      </c>
      <c r="AB2000" s="7">
        <v>9714403</v>
      </c>
      <c r="AC2000" s="7">
        <v>0</v>
      </c>
      <c r="AD2000" s="7">
        <v>16650756.885586161</v>
      </c>
      <c r="AE2000" s="7">
        <v>0</v>
      </c>
      <c r="AF2000" s="7">
        <v>9981464.968299998</v>
      </c>
      <c r="AG2000" s="7">
        <v>56826.671999999999</v>
      </c>
      <c r="AH2000" s="7">
        <v>16650756.885586161</v>
      </c>
      <c r="AI2000" s="7">
        <v>2480901</v>
      </c>
      <c r="AJ2000" s="7">
        <v>20081</v>
      </c>
      <c r="AK2000" s="7">
        <v>8650427</v>
      </c>
      <c r="AL2000" s="7">
        <v>0</v>
      </c>
      <c r="AM2000" s="7">
        <v>810271</v>
      </c>
      <c r="AN2000" s="7">
        <v>0</v>
      </c>
      <c r="AO2000" s="7">
        <v>0</v>
      </c>
      <c r="AP2000" s="7">
        <v>8371283</v>
      </c>
      <c r="AQ2000" s="7">
        <v>401807</v>
      </c>
      <c r="AR2000" s="7">
        <v>2971370</v>
      </c>
      <c r="AS2000" s="7">
        <v>22856</v>
      </c>
      <c r="AT2000" s="7">
        <v>9625123</v>
      </c>
      <c r="AU2000" s="7">
        <v>21469</v>
      </c>
      <c r="AV2000" s="7">
        <v>813044</v>
      </c>
      <c r="AW2000" s="7">
        <v>0</v>
      </c>
      <c r="AX2000" s="7">
        <v>0</v>
      </c>
      <c r="AY2000" s="7">
        <v>9138925</v>
      </c>
      <c r="AZ2000" s="7">
        <v>165440</v>
      </c>
      <c r="BA2000" s="7">
        <v>901051.89</v>
      </c>
      <c r="BB2000" s="7">
        <v>0</v>
      </c>
      <c r="BC2000" s="7">
        <v>0</v>
      </c>
      <c r="BD2000" s="7">
        <v>9655.84</v>
      </c>
      <c r="BE2000" s="7">
        <v>65.78</v>
      </c>
      <c r="BF2000" s="7">
        <v>0</v>
      </c>
      <c r="BG2000" s="7">
        <v>550027.63588615821</v>
      </c>
      <c r="BH2000" s="7">
        <v>6134</v>
      </c>
      <c r="BI2000" s="7">
        <v>460480</v>
      </c>
      <c r="BJ2000" s="7">
        <v>6337604.6408333341</v>
      </c>
      <c r="BK2000" s="7">
        <v>4731297.7166666677</v>
      </c>
      <c r="BL2000" s="7">
        <v>905810.7333333334</v>
      </c>
      <c r="BM2000" s="7">
        <v>4613606.2299999995</v>
      </c>
      <c r="BN2000" s="130">
        <v>0.54800000000000004</v>
      </c>
      <c r="BO2000" s="131">
        <v>2.5673699999999999E-4</v>
      </c>
      <c r="BP2000" s="161">
        <v>6506.3693877708638</v>
      </c>
      <c r="BQ2000" s="162">
        <v>9714403</v>
      </c>
      <c r="BR2000" s="161">
        <v>335842</v>
      </c>
      <c r="BS2000" s="163">
        <v>823691.2458861596</v>
      </c>
      <c r="BT2000" s="163">
        <v>0</v>
      </c>
      <c r="BU2000" s="161">
        <v>9981464.9700000007</v>
      </c>
      <c r="BV2000" s="161">
        <v>56826.67</v>
      </c>
      <c r="BW2000" s="165">
        <v>15827065.640000001</v>
      </c>
      <c r="BX2000" s="161">
        <v>335842</v>
      </c>
    </row>
    <row r="2001" spans="1:76" ht="14.45" x14ac:dyDescent="0.3">
      <c r="A2001" s="164" t="s">
        <v>31</v>
      </c>
      <c r="B2001" s="6" t="s">
        <v>1147</v>
      </c>
      <c r="C2001" s="6" t="s">
        <v>42</v>
      </c>
      <c r="D2001" s="6" t="s">
        <v>39</v>
      </c>
      <c r="E2001" s="6" t="s">
        <v>36</v>
      </c>
      <c r="F2001" s="24" t="str">
        <f>+Tabela1[[#This Row],[WK]]&amp;Tabela1[[#This Row],[PK]]&amp;Tabela1[[#This Row],[GK]]</f>
        <v>280504</v>
      </c>
      <c r="G2001" s="6" t="s">
        <v>1894</v>
      </c>
      <c r="H2001" s="7">
        <v>124429741.07119922</v>
      </c>
      <c r="I2001" s="8">
        <v>1.371</v>
      </c>
      <c r="J2001" s="7">
        <v>170593175.00999999</v>
      </c>
      <c r="K2001" s="8">
        <v>7.0000000000000007E-2</v>
      </c>
      <c r="L2001" s="7">
        <v>11941522.250700001</v>
      </c>
      <c r="M2001" s="7">
        <v>8416871.2507000007</v>
      </c>
      <c r="N2001" s="9">
        <v>2.3880013228827481</v>
      </c>
      <c r="O2001" s="7">
        <v>10409326</v>
      </c>
      <c r="P2001" s="8">
        <v>1.2949999999999999</v>
      </c>
      <c r="Q2001" s="7">
        <v>13480077</v>
      </c>
      <c r="R2001" s="8">
        <v>1.6E-2</v>
      </c>
      <c r="S2001" s="7">
        <v>215681.23200000002</v>
      </c>
      <c r="T2001" s="7">
        <v>-18631.767999999982</v>
      </c>
      <c r="U2001" s="9">
        <v>-7.9516578252166889E-2</v>
      </c>
      <c r="V2001" s="7">
        <v>8398239.4827000014</v>
      </c>
      <c r="W2001" s="9">
        <v>2.2341899211325251</v>
      </c>
      <c r="X2001" s="7">
        <v>19558673.349501349</v>
      </c>
      <c r="Y2001" s="7">
        <v>6815002</v>
      </c>
      <c r="Z2001" s="7">
        <v>752031.48</v>
      </c>
      <c r="AA2001" s="7">
        <v>1034225.8695013485</v>
      </c>
      <c r="AB2001" s="7">
        <v>10957414</v>
      </c>
      <c r="AC2001" s="7">
        <v>0</v>
      </c>
      <c r="AD2001" s="7">
        <v>11160433.866801348</v>
      </c>
      <c r="AE2001" s="7">
        <v>0</v>
      </c>
      <c r="AF2001" s="7">
        <v>11941522.250700001</v>
      </c>
      <c r="AG2001" s="7">
        <v>215681.23200000002</v>
      </c>
      <c r="AH2001" s="7">
        <v>11160433.866801348</v>
      </c>
      <c r="AI2001" s="7">
        <v>2942855</v>
      </c>
      <c r="AJ2001" s="7">
        <v>234174</v>
      </c>
      <c r="AK2001" s="7">
        <v>7234109</v>
      </c>
      <c r="AL2001" s="7">
        <v>71206</v>
      </c>
      <c r="AM2001" s="7">
        <v>779618</v>
      </c>
      <c r="AN2001" s="7">
        <v>0</v>
      </c>
      <c r="AO2001" s="7">
        <v>0</v>
      </c>
      <c r="AP2001" s="7">
        <v>8917120</v>
      </c>
      <c r="AQ2001" s="7">
        <v>441589</v>
      </c>
      <c r="AR2001" s="7">
        <v>3524651</v>
      </c>
      <c r="AS2001" s="7">
        <v>234313</v>
      </c>
      <c r="AT2001" s="7">
        <v>7809298</v>
      </c>
      <c r="AU2001" s="7">
        <v>514673</v>
      </c>
      <c r="AV2001" s="7">
        <v>944399</v>
      </c>
      <c r="AW2001" s="7">
        <v>0</v>
      </c>
      <c r="AX2001" s="7">
        <v>0</v>
      </c>
      <c r="AY2001" s="7">
        <v>9440369</v>
      </c>
      <c r="AZ2001" s="7">
        <v>189769</v>
      </c>
      <c r="BA2001" s="7">
        <v>752031.48</v>
      </c>
      <c r="BB2001" s="7">
        <v>0</v>
      </c>
      <c r="BC2001" s="7">
        <v>0</v>
      </c>
      <c r="BD2001" s="7">
        <v>8086.36</v>
      </c>
      <c r="BE2001" s="7">
        <v>0</v>
      </c>
      <c r="BF2001" s="7">
        <v>0</v>
      </c>
      <c r="BG2001" s="7">
        <v>599255.86950134847</v>
      </c>
      <c r="BH2001" s="7">
        <v>6683</v>
      </c>
      <c r="BI2001" s="7">
        <v>434970</v>
      </c>
      <c r="BJ2001" s="7">
        <v>5986478.1883333335</v>
      </c>
      <c r="BK2001" s="7">
        <v>3502300.8533333335</v>
      </c>
      <c r="BL2001" s="7">
        <v>242916.80000000002</v>
      </c>
      <c r="BM2001" s="7">
        <v>9450875.7400000002</v>
      </c>
      <c r="BN2001" s="130">
        <v>0.72599999999999998</v>
      </c>
      <c r="BO2001" s="131">
        <v>2.5557910000000001E-4</v>
      </c>
      <c r="BP2001" s="161">
        <v>6476.3538439244658</v>
      </c>
      <c r="BQ2001" s="162">
        <v>10957414</v>
      </c>
      <c r="BR2001" s="161">
        <v>363130</v>
      </c>
      <c r="BS2001" s="163">
        <v>0</v>
      </c>
      <c r="BT2001" s="163">
        <v>1702964.650498651</v>
      </c>
      <c r="BU2001" s="161">
        <v>11941522.25</v>
      </c>
      <c r="BV2001" s="161">
        <v>215681.23</v>
      </c>
      <c r="BW2001" s="165">
        <v>12863398.52049865</v>
      </c>
      <c r="BX2001" s="161">
        <v>363130</v>
      </c>
    </row>
    <row r="2002" spans="1:76" ht="14.45" x14ac:dyDescent="0.3">
      <c r="A2002" s="164" t="s">
        <v>31</v>
      </c>
      <c r="B2002" s="6" t="s">
        <v>1147</v>
      </c>
      <c r="C2002" s="6" t="s">
        <v>42</v>
      </c>
      <c r="D2002" s="6" t="s">
        <v>42</v>
      </c>
      <c r="E2002" s="6" t="s">
        <v>36</v>
      </c>
      <c r="F2002" s="24" t="str">
        <f>+Tabela1[[#This Row],[WK]]&amp;Tabela1[[#This Row],[PK]]&amp;Tabela1[[#This Row],[GK]]</f>
        <v>280505</v>
      </c>
      <c r="G2002" s="6" t="s">
        <v>1895</v>
      </c>
      <c r="H2002" s="7">
        <v>56500245.259000048</v>
      </c>
      <c r="I2002" s="8">
        <v>1.371</v>
      </c>
      <c r="J2002" s="7">
        <v>77461836.25</v>
      </c>
      <c r="K2002" s="8">
        <v>7.0000000000000007E-2</v>
      </c>
      <c r="L2002" s="7">
        <v>5422328.5375000006</v>
      </c>
      <c r="M2002" s="7">
        <v>3732036.5375000006</v>
      </c>
      <c r="N2002" s="9">
        <v>2.207924156003815</v>
      </c>
      <c r="O2002" s="7">
        <v>189175</v>
      </c>
      <c r="P2002" s="8">
        <v>1.2949999999999999</v>
      </c>
      <c r="Q2002" s="7">
        <v>244982</v>
      </c>
      <c r="R2002" s="8">
        <v>1.6E-2</v>
      </c>
      <c r="S2002" s="7">
        <v>3919.712</v>
      </c>
      <c r="T2002" s="7">
        <v>1945.712</v>
      </c>
      <c r="U2002" s="9">
        <v>0.98566970618034444</v>
      </c>
      <c r="V2002" s="7">
        <v>3733982.2495000008</v>
      </c>
      <c r="W2002" s="9">
        <v>2.2064984166200827</v>
      </c>
      <c r="X2002" s="7">
        <v>8905968.5600000005</v>
      </c>
      <c r="Y2002" s="7">
        <v>3715134</v>
      </c>
      <c r="Z2002" s="7">
        <v>1175326.56</v>
      </c>
      <c r="AA2002" s="7">
        <v>486433</v>
      </c>
      <c r="AB2002" s="7">
        <v>3529075</v>
      </c>
      <c r="AC2002" s="7">
        <v>0</v>
      </c>
      <c r="AD2002" s="7">
        <v>5171986.3104999997</v>
      </c>
      <c r="AE2002" s="7">
        <v>0</v>
      </c>
      <c r="AF2002" s="7">
        <v>5422328.5375000006</v>
      </c>
      <c r="AG2002" s="7">
        <v>3919.712</v>
      </c>
      <c r="AH2002" s="7">
        <v>5171986.3104999997</v>
      </c>
      <c r="AI2002" s="7">
        <v>1411284</v>
      </c>
      <c r="AJ2002" s="7">
        <v>3133</v>
      </c>
      <c r="AK2002" s="7">
        <v>4131886</v>
      </c>
      <c r="AL2002" s="7">
        <v>0</v>
      </c>
      <c r="AM2002" s="7">
        <v>342381</v>
      </c>
      <c r="AN2002" s="7">
        <v>0</v>
      </c>
      <c r="AO2002" s="7">
        <v>0</v>
      </c>
      <c r="AP2002" s="7">
        <v>2849349</v>
      </c>
      <c r="AQ2002" s="7">
        <v>123327</v>
      </c>
      <c r="AR2002" s="7">
        <v>1690292</v>
      </c>
      <c r="AS2002" s="7">
        <v>1974</v>
      </c>
      <c r="AT2002" s="7">
        <v>4821837</v>
      </c>
      <c r="AU2002" s="7">
        <v>18887</v>
      </c>
      <c r="AV2002" s="7">
        <v>350745</v>
      </c>
      <c r="AW2002" s="7">
        <v>0</v>
      </c>
      <c r="AX2002" s="7">
        <v>0</v>
      </c>
      <c r="AY2002" s="7">
        <v>3175990</v>
      </c>
      <c r="AZ2002" s="7">
        <v>56769</v>
      </c>
      <c r="BA2002" s="7">
        <v>1175326.56</v>
      </c>
      <c r="BB2002" s="7">
        <v>0</v>
      </c>
      <c r="BC2002" s="7">
        <v>0</v>
      </c>
      <c r="BD2002" s="7">
        <v>12637.92</v>
      </c>
      <c r="BE2002" s="7">
        <v>0</v>
      </c>
      <c r="BF2002" s="7">
        <v>0</v>
      </c>
      <c r="BG2002" s="7">
        <v>320594</v>
      </c>
      <c r="BH2002" s="7">
        <v>3302</v>
      </c>
      <c r="BI2002" s="7">
        <v>165839</v>
      </c>
      <c r="BJ2002" s="7">
        <v>2282546.9533333331</v>
      </c>
      <c r="BK2002" s="7">
        <v>1118332.4833333329</v>
      </c>
      <c r="BL2002" s="7">
        <v>1540578.5633333332</v>
      </c>
      <c r="BM2002" s="7">
        <v>1575700.7533333339</v>
      </c>
      <c r="BN2002" s="130">
        <v>0.68200000000000005</v>
      </c>
      <c r="BO2002" s="131">
        <v>1.170225E-4</v>
      </c>
      <c r="BP2002" s="161">
        <v>2965.5357320241178</v>
      </c>
      <c r="BQ2002" s="162">
        <v>3529075</v>
      </c>
      <c r="BR2002" s="161">
        <v>184129</v>
      </c>
      <c r="BS2002" s="163">
        <v>0</v>
      </c>
      <c r="BT2002" s="163">
        <v>702388.43999999948</v>
      </c>
      <c r="BU2002" s="161">
        <v>5422328.54</v>
      </c>
      <c r="BV2002" s="161">
        <v>3919.71</v>
      </c>
      <c r="BW2002" s="165">
        <v>5874374.7499999991</v>
      </c>
      <c r="BX2002" s="161">
        <v>184129</v>
      </c>
    </row>
    <row r="2003" spans="1:76" ht="14.45" x14ac:dyDescent="0.3">
      <c r="A2003" s="164" t="s">
        <v>31</v>
      </c>
      <c r="B2003" s="6" t="s">
        <v>1147</v>
      </c>
      <c r="C2003" s="6" t="s">
        <v>44</v>
      </c>
      <c r="D2003" s="6" t="s">
        <v>33</v>
      </c>
      <c r="E2003" s="6" t="s">
        <v>34</v>
      </c>
      <c r="F2003" s="24" t="str">
        <f>+Tabela1[[#This Row],[WK]]&amp;Tabela1[[#This Row],[PK]]&amp;Tabela1[[#This Row],[GK]]</f>
        <v>280601</v>
      </c>
      <c r="G2003" s="6" t="s">
        <v>1896</v>
      </c>
      <c r="H2003" s="7">
        <v>938805263.39480972</v>
      </c>
      <c r="I2003" s="8">
        <v>1.371</v>
      </c>
      <c r="J2003" s="7">
        <v>1287102016.1099999</v>
      </c>
      <c r="K2003" s="8">
        <v>7.0000000000000007E-2</v>
      </c>
      <c r="L2003" s="7">
        <v>90097141.127700001</v>
      </c>
      <c r="M2003" s="7">
        <v>51737972.127700001</v>
      </c>
      <c r="N2003" s="9">
        <v>1.348777188778516</v>
      </c>
      <c r="O2003" s="7">
        <v>173378688</v>
      </c>
      <c r="P2003" s="8">
        <v>1.2949999999999999</v>
      </c>
      <c r="Q2003" s="7">
        <v>224525401</v>
      </c>
      <c r="R2003" s="8">
        <v>1.6E-2</v>
      </c>
      <c r="S2003" s="7">
        <v>3592406.4160000002</v>
      </c>
      <c r="T2003" s="7">
        <v>858810.4160000002</v>
      </c>
      <c r="U2003" s="9">
        <v>0.31416874183310195</v>
      </c>
      <c r="V2003" s="7">
        <v>52596782.543699995</v>
      </c>
      <c r="W2003" s="9">
        <v>1.2799523844087881</v>
      </c>
      <c r="X2003" s="7">
        <v>61596727.163880214</v>
      </c>
      <c r="Y2003" s="7">
        <v>12864637</v>
      </c>
      <c r="Z2003" s="7">
        <v>58358.43</v>
      </c>
      <c r="AA2003" s="7">
        <v>3371872.7338802139</v>
      </c>
      <c r="AB2003" s="7">
        <v>45301859</v>
      </c>
      <c r="AC2003" s="7">
        <v>0</v>
      </c>
      <c r="AD2003" s="7">
        <v>8999944.620180212</v>
      </c>
      <c r="AE2003" s="7">
        <v>0</v>
      </c>
      <c r="AF2003" s="7">
        <v>90097141.127700001</v>
      </c>
      <c r="AG2003" s="7">
        <v>3592406.4160000002</v>
      </c>
      <c r="AH2003" s="7">
        <v>8999944.620180212</v>
      </c>
      <c r="AI2003" s="7">
        <v>32027416</v>
      </c>
      <c r="AJ2003" s="7">
        <v>1842117</v>
      </c>
      <c r="AK2003" s="7">
        <v>11631777</v>
      </c>
      <c r="AL2003" s="7">
        <v>456714</v>
      </c>
      <c r="AM2003" s="7">
        <v>1032968</v>
      </c>
      <c r="AN2003" s="7">
        <v>0</v>
      </c>
      <c r="AO2003" s="7">
        <v>0</v>
      </c>
      <c r="AP2003" s="7">
        <v>35404537</v>
      </c>
      <c r="AQ2003" s="7">
        <v>3449171</v>
      </c>
      <c r="AR2003" s="7">
        <v>38359169</v>
      </c>
      <c r="AS2003" s="7">
        <v>2733596</v>
      </c>
      <c r="AT2003" s="7">
        <v>11333003</v>
      </c>
      <c r="AU2003" s="7">
        <v>584707</v>
      </c>
      <c r="AV2003" s="7">
        <v>1114398</v>
      </c>
      <c r="AW2003" s="7">
        <v>0</v>
      </c>
      <c r="AX2003" s="7">
        <v>0</v>
      </c>
      <c r="AY2003" s="7">
        <v>39353741</v>
      </c>
      <c r="AZ2003" s="7">
        <v>1393264</v>
      </c>
      <c r="BA2003" s="7">
        <v>58358.43</v>
      </c>
      <c r="BB2003" s="7">
        <v>0</v>
      </c>
      <c r="BC2003" s="7">
        <v>0</v>
      </c>
      <c r="BD2003" s="7">
        <v>627.51</v>
      </c>
      <c r="BE2003" s="7">
        <v>0</v>
      </c>
      <c r="BF2003" s="7">
        <v>0</v>
      </c>
      <c r="BG2003" s="7">
        <v>2448851.7338802139</v>
      </c>
      <c r="BH2003" s="7">
        <v>27310</v>
      </c>
      <c r="BI2003" s="7">
        <v>923021</v>
      </c>
      <c r="BJ2003" s="7">
        <v>12703497.902500004</v>
      </c>
      <c r="BK2003" s="7">
        <v>8509091.3800000027</v>
      </c>
      <c r="BL2003" s="7">
        <v>3836521.6133333333</v>
      </c>
      <c r="BM2003" s="7">
        <v>9104582.8633333333</v>
      </c>
      <c r="BN2003" s="130">
        <v>0.879</v>
      </c>
      <c r="BO2003" s="131">
        <v>1.1604088E-3</v>
      </c>
      <c r="BP2003" s="161">
        <v>29406.228306316076</v>
      </c>
      <c r="BQ2003" s="162">
        <v>45301859</v>
      </c>
      <c r="BR2003" s="161">
        <v>1428306</v>
      </c>
      <c r="BS2003" s="163">
        <v>0</v>
      </c>
      <c r="BT2003" s="163">
        <v>0</v>
      </c>
      <c r="BU2003" s="161">
        <v>90097141.129999995</v>
      </c>
      <c r="BV2003" s="161">
        <v>3592406.42</v>
      </c>
      <c r="BW2003" s="165">
        <v>8999944.6199999992</v>
      </c>
      <c r="BX2003" s="161">
        <v>1428306</v>
      </c>
    </row>
    <row r="2004" spans="1:76" ht="14.45" x14ac:dyDescent="0.3">
      <c r="A2004" s="164" t="s">
        <v>31</v>
      </c>
      <c r="B2004" s="6" t="s">
        <v>1147</v>
      </c>
      <c r="C2004" s="6" t="s">
        <v>44</v>
      </c>
      <c r="D2004" s="6" t="s">
        <v>39</v>
      </c>
      <c r="E2004" s="6" t="s">
        <v>36</v>
      </c>
      <c r="F2004" s="24" t="str">
        <f>+Tabela1[[#This Row],[WK]]&amp;Tabela1[[#This Row],[PK]]&amp;Tabela1[[#This Row],[GK]]</f>
        <v>280604</v>
      </c>
      <c r="G2004" s="6" t="s">
        <v>1896</v>
      </c>
      <c r="H2004" s="7">
        <v>281853856.56519973</v>
      </c>
      <c r="I2004" s="8">
        <v>1.371</v>
      </c>
      <c r="J2004" s="7">
        <v>386421637.35000002</v>
      </c>
      <c r="K2004" s="8">
        <v>7.0000000000000007E-2</v>
      </c>
      <c r="L2004" s="7">
        <v>27049514.614500005</v>
      </c>
      <c r="M2004" s="7">
        <v>14254990.614500005</v>
      </c>
      <c r="N2004" s="9">
        <v>1.114147788108413</v>
      </c>
      <c r="O2004" s="7">
        <v>29323117</v>
      </c>
      <c r="P2004" s="8">
        <v>1.2949999999999999</v>
      </c>
      <c r="Q2004" s="7">
        <v>37973437</v>
      </c>
      <c r="R2004" s="8">
        <v>1.6E-2</v>
      </c>
      <c r="S2004" s="7">
        <v>607574.99199999997</v>
      </c>
      <c r="T2004" s="7">
        <v>165229.99199999997</v>
      </c>
      <c r="U2004" s="9">
        <v>0.37353195356565572</v>
      </c>
      <c r="V2004" s="7">
        <v>14420220.606500003</v>
      </c>
      <c r="W2004" s="9">
        <v>1.0893981504614123</v>
      </c>
      <c r="X2004" s="7">
        <v>20058703.766590808</v>
      </c>
      <c r="Y2004" s="7">
        <v>0</v>
      </c>
      <c r="Z2004" s="7">
        <v>2233058.1850000001</v>
      </c>
      <c r="AA2004" s="7">
        <v>1788589.5815908073</v>
      </c>
      <c r="AB2004" s="7">
        <v>13010194</v>
      </c>
      <c r="AC2004" s="7">
        <v>3026862</v>
      </c>
      <c r="AD2004" s="7">
        <v>5638483.1600908022</v>
      </c>
      <c r="AE2004" s="7">
        <v>-1764628.2241876726</v>
      </c>
      <c r="AF2004" s="7">
        <v>27049514.614500005</v>
      </c>
      <c r="AG2004" s="7">
        <v>607574.99199999997</v>
      </c>
      <c r="AH2004" s="7">
        <v>3873854.9359031296</v>
      </c>
      <c r="AI2004" s="7">
        <v>10682597</v>
      </c>
      <c r="AJ2004" s="7">
        <v>362326</v>
      </c>
      <c r="AK2004" s="7">
        <v>3049328</v>
      </c>
      <c r="AL2004" s="7">
        <v>30154</v>
      </c>
      <c r="AM2004" s="7">
        <v>1256756</v>
      </c>
      <c r="AN2004" s="7">
        <v>0</v>
      </c>
      <c r="AO2004" s="7">
        <v>0</v>
      </c>
      <c r="AP2004" s="7">
        <v>10855767</v>
      </c>
      <c r="AQ2004" s="7">
        <v>485351</v>
      </c>
      <c r="AR2004" s="7">
        <v>12794524</v>
      </c>
      <c r="AS2004" s="7">
        <v>442345</v>
      </c>
      <c r="AT2004" s="7">
        <v>3549765</v>
      </c>
      <c r="AU2004" s="7">
        <v>62920</v>
      </c>
      <c r="AV2004" s="7">
        <v>1353549</v>
      </c>
      <c r="AW2004" s="7">
        <v>0</v>
      </c>
      <c r="AX2004" s="7">
        <v>0</v>
      </c>
      <c r="AY2004" s="7">
        <v>12258568</v>
      </c>
      <c r="AZ2004" s="7">
        <v>197879</v>
      </c>
      <c r="BA2004" s="7">
        <v>2233058.1850000001</v>
      </c>
      <c r="BB2004" s="7">
        <v>0</v>
      </c>
      <c r="BC2004" s="7">
        <v>2015.08</v>
      </c>
      <c r="BD2004" s="7">
        <v>17293.45</v>
      </c>
      <c r="BE2004" s="7">
        <v>1.99</v>
      </c>
      <c r="BF2004" s="7">
        <v>0</v>
      </c>
      <c r="BG2004" s="7">
        <v>796885.5815908073</v>
      </c>
      <c r="BH2004" s="7">
        <v>8887</v>
      </c>
      <c r="BI2004" s="7">
        <v>991704</v>
      </c>
      <c r="BJ2004" s="7">
        <v>13648779.216666671</v>
      </c>
      <c r="BK2004" s="7">
        <v>7053899.0666666701</v>
      </c>
      <c r="BL2004" s="7">
        <v>7824381.1900000004</v>
      </c>
      <c r="BM2004" s="7">
        <v>10730758.219999999</v>
      </c>
      <c r="BN2004" s="130">
        <v>1.266</v>
      </c>
      <c r="BO2004" s="131">
        <v>3.3565759999999999E-4</v>
      </c>
      <c r="BP2004" s="161">
        <v>8506.4051260691813</v>
      </c>
      <c r="BQ2004" s="162">
        <v>13010194</v>
      </c>
      <c r="BR2004" s="161">
        <v>559207</v>
      </c>
      <c r="BS2004" s="163">
        <v>0</v>
      </c>
      <c r="BT2004" s="163">
        <v>2187812.4299999997</v>
      </c>
      <c r="BU2004" s="161">
        <v>27049514.609999999</v>
      </c>
      <c r="BV2004" s="161">
        <v>607574.99</v>
      </c>
      <c r="BW2004" s="165">
        <v>6061667.3699999992</v>
      </c>
      <c r="BX2004" s="161">
        <v>559207</v>
      </c>
    </row>
    <row r="2005" spans="1:76" ht="14.45" x14ac:dyDescent="0.3">
      <c r="A2005" s="164" t="s">
        <v>31</v>
      </c>
      <c r="B2005" s="6" t="s">
        <v>1147</v>
      </c>
      <c r="C2005" s="6" t="s">
        <v>44</v>
      </c>
      <c r="D2005" s="6" t="s">
        <v>42</v>
      </c>
      <c r="E2005" s="6" t="s">
        <v>36</v>
      </c>
      <c r="F2005" s="24" t="str">
        <f>+Tabela1[[#This Row],[WK]]&amp;Tabela1[[#This Row],[PK]]&amp;Tabela1[[#This Row],[GK]]</f>
        <v>280605</v>
      </c>
      <c r="G2005" s="6" t="s">
        <v>1897</v>
      </c>
      <c r="H2005" s="7">
        <v>76561340.568400055</v>
      </c>
      <c r="I2005" s="8">
        <v>1.371</v>
      </c>
      <c r="J2005" s="7">
        <v>104965597.92</v>
      </c>
      <c r="K2005" s="8">
        <v>7.0000000000000007E-2</v>
      </c>
      <c r="L2005" s="7">
        <v>7347591.8544000005</v>
      </c>
      <c r="M2005" s="7">
        <v>4102031.8544000005</v>
      </c>
      <c r="N2005" s="9">
        <v>1.2638903161241821</v>
      </c>
      <c r="O2005" s="7">
        <v>1080021</v>
      </c>
      <c r="P2005" s="8">
        <v>1.2949999999999999</v>
      </c>
      <c r="Q2005" s="7">
        <v>1398627</v>
      </c>
      <c r="R2005" s="8">
        <v>1.6E-2</v>
      </c>
      <c r="S2005" s="7">
        <v>22378.031999999999</v>
      </c>
      <c r="T2005" s="7">
        <v>-32880.968000000001</v>
      </c>
      <c r="U2005" s="9">
        <v>-0.59503371396514593</v>
      </c>
      <c r="V2005" s="7">
        <v>4069150.8864000002</v>
      </c>
      <c r="W2005" s="9">
        <v>1.2327700750631889</v>
      </c>
      <c r="X2005" s="7">
        <v>7766784.9699999997</v>
      </c>
      <c r="Y2005" s="7">
        <v>1008061</v>
      </c>
      <c r="Z2005" s="7">
        <v>1845673.97</v>
      </c>
      <c r="AA2005" s="7">
        <v>488326</v>
      </c>
      <c r="AB2005" s="7">
        <v>4424724</v>
      </c>
      <c r="AC2005" s="7">
        <v>0</v>
      </c>
      <c r="AD2005" s="7">
        <v>3697634.0835999991</v>
      </c>
      <c r="AE2005" s="7">
        <v>0</v>
      </c>
      <c r="AF2005" s="7">
        <v>7347591.8544000005</v>
      </c>
      <c r="AG2005" s="7">
        <v>22378.031999999999</v>
      </c>
      <c r="AH2005" s="7">
        <v>3697634.0835999991</v>
      </c>
      <c r="AI2005" s="7">
        <v>2709832</v>
      </c>
      <c r="AJ2005" s="7">
        <v>47753</v>
      </c>
      <c r="AK2005" s="7">
        <v>2124157</v>
      </c>
      <c r="AL2005" s="7">
        <v>33063</v>
      </c>
      <c r="AM2005" s="7">
        <v>260313</v>
      </c>
      <c r="AN2005" s="7">
        <v>0</v>
      </c>
      <c r="AO2005" s="7">
        <v>0</v>
      </c>
      <c r="AP2005" s="7">
        <v>4113475</v>
      </c>
      <c r="AQ2005" s="7">
        <v>147196</v>
      </c>
      <c r="AR2005" s="7">
        <v>3245560</v>
      </c>
      <c r="AS2005" s="7">
        <v>55259</v>
      </c>
      <c r="AT2005" s="7">
        <v>2031713</v>
      </c>
      <c r="AU2005" s="7">
        <v>64841</v>
      </c>
      <c r="AV2005" s="7">
        <v>332475</v>
      </c>
      <c r="AW2005" s="7">
        <v>0</v>
      </c>
      <c r="AX2005" s="7">
        <v>0</v>
      </c>
      <c r="AY2005" s="7">
        <v>4107297</v>
      </c>
      <c r="AZ2005" s="7">
        <v>61634</v>
      </c>
      <c r="BA2005" s="7">
        <v>1845673.97</v>
      </c>
      <c r="BB2005" s="7">
        <v>0</v>
      </c>
      <c r="BC2005" s="7">
        <v>435.14</v>
      </c>
      <c r="BD2005" s="7">
        <v>18395.43</v>
      </c>
      <c r="BE2005" s="7">
        <v>0.12</v>
      </c>
      <c r="BF2005" s="7">
        <v>0</v>
      </c>
      <c r="BG2005" s="7">
        <v>320594</v>
      </c>
      <c r="BH2005" s="7">
        <v>2930</v>
      </c>
      <c r="BI2005" s="7">
        <v>167732</v>
      </c>
      <c r="BJ2005" s="7">
        <v>2308503.3933333331</v>
      </c>
      <c r="BK2005" s="7">
        <v>1731662.1033333333</v>
      </c>
      <c r="BL2005" s="7">
        <v>552052.75</v>
      </c>
      <c r="BM2005" s="7">
        <v>1203259.6599999999</v>
      </c>
      <c r="BN2005" s="130">
        <v>0.90200000000000002</v>
      </c>
      <c r="BO2005" s="131">
        <v>1.129783E-4</v>
      </c>
      <c r="BP2005" s="161">
        <v>2863.482882946365</v>
      </c>
      <c r="BQ2005" s="162">
        <v>4424724</v>
      </c>
      <c r="BR2005" s="161">
        <v>173319</v>
      </c>
      <c r="BS2005" s="163">
        <v>0</v>
      </c>
      <c r="BT2005" s="163">
        <v>4494.0300000011921</v>
      </c>
      <c r="BU2005" s="161">
        <v>7347591.8499999996</v>
      </c>
      <c r="BV2005" s="161">
        <v>22378.03</v>
      </c>
      <c r="BW2005" s="165">
        <v>3702128.1100000013</v>
      </c>
      <c r="BX2005" s="161">
        <v>173319</v>
      </c>
    </row>
    <row r="2006" spans="1:76" ht="14.45" x14ac:dyDescent="0.3">
      <c r="A2006" s="164" t="s">
        <v>31</v>
      </c>
      <c r="B2006" s="6" t="s">
        <v>1147</v>
      </c>
      <c r="C2006" s="6" t="s">
        <v>44</v>
      </c>
      <c r="D2006" s="6" t="s">
        <v>44</v>
      </c>
      <c r="E2006" s="6" t="s">
        <v>36</v>
      </c>
      <c r="F2006" s="24" t="str">
        <f>+Tabela1[[#This Row],[WK]]&amp;Tabela1[[#This Row],[PK]]&amp;Tabela1[[#This Row],[GK]]</f>
        <v>280606</v>
      </c>
      <c r="G2006" s="6" t="s">
        <v>1898</v>
      </c>
      <c r="H2006" s="7">
        <v>72891562.703200132</v>
      </c>
      <c r="I2006" s="8">
        <v>1.371</v>
      </c>
      <c r="J2006" s="7">
        <v>99934332.469999999</v>
      </c>
      <c r="K2006" s="8">
        <v>7.0000000000000007E-2</v>
      </c>
      <c r="L2006" s="7">
        <v>6995403.2729000002</v>
      </c>
      <c r="M2006" s="7">
        <v>4650152.2729000002</v>
      </c>
      <c r="N2006" s="9">
        <v>1.9827951348917452</v>
      </c>
      <c r="O2006" s="7">
        <v>2928534</v>
      </c>
      <c r="P2006" s="8">
        <v>1.2949999999999999</v>
      </c>
      <c r="Q2006" s="7">
        <v>3792452</v>
      </c>
      <c r="R2006" s="8">
        <v>1.6E-2</v>
      </c>
      <c r="S2006" s="7">
        <v>60679.232000000004</v>
      </c>
      <c r="T2006" s="7">
        <v>20496.232000000004</v>
      </c>
      <c r="U2006" s="9">
        <v>0.51007221959535132</v>
      </c>
      <c r="V2006" s="7">
        <v>4670648.5049000001</v>
      </c>
      <c r="W2006" s="9">
        <v>1.9579868924900039</v>
      </c>
      <c r="X2006" s="7">
        <v>10582630.23</v>
      </c>
      <c r="Y2006" s="7">
        <v>3482862</v>
      </c>
      <c r="Z2006" s="7">
        <v>926352.23</v>
      </c>
      <c r="AA2006" s="7">
        <v>520324</v>
      </c>
      <c r="AB2006" s="7">
        <v>5653092</v>
      </c>
      <c r="AC2006" s="7">
        <v>0</v>
      </c>
      <c r="AD2006" s="7">
        <v>5911981.7251000004</v>
      </c>
      <c r="AE2006" s="7">
        <v>0</v>
      </c>
      <c r="AF2006" s="7">
        <v>6995403.2729000002</v>
      </c>
      <c r="AG2006" s="7">
        <v>60679.232000000004</v>
      </c>
      <c r="AH2006" s="7">
        <v>5911981.7251000004</v>
      </c>
      <c r="AI2006" s="7">
        <v>1958132</v>
      </c>
      <c r="AJ2006" s="7">
        <v>25415</v>
      </c>
      <c r="AK2006" s="7">
        <v>3165062</v>
      </c>
      <c r="AL2006" s="7">
        <v>77878</v>
      </c>
      <c r="AM2006" s="7">
        <v>334660</v>
      </c>
      <c r="AN2006" s="7">
        <v>0</v>
      </c>
      <c r="AO2006" s="7">
        <v>0</v>
      </c>
      <c r="AP2006" s="7">
        <v>4063118</v>
      </c>
      <c r="AQ2006" s="7">
        <v>222783</v>
      </c>
      <c r="AR2006" s="7">
        <v>2345251</v>
      </c>
      <c r="AS2006" s="7">
        <v>40183</v>
      </c>
      <c r="AT2006" s="7">
        <v>3760089</v>
      </c>
      <c r="AU2006" s="7">
        <v>77724</v>
      </c>
      <c r="AV2006" s="7">
        <v>875996</v>
      </c>
      <c r="AW2006" s="7">
        <v>0</v>
      </c>
      <c r="AX2006" s="7">
        <v>0</v>
      </c>
      <c r="AY2006" s="7">
        <v>4387189</v>
      </c>
      <c r="AZ2006" s="7">
        <v>92452</v>
      </c>
      <c r="BA2006" s="7">
        <v>926352.23</v>
      </c>
      <c r="BB2006" s="7">
        <v>0</v>
      </c>
      <c r="BC2006" s="7">
        <v>344.33</v>
      </c>
      <c r="BD2006" s="7">
        <v>8128.65</v>
      </c>
      <c r="BE2006" s="7">
        <v>1368.72</v>
      </c>
      <c r="BF2006" s="7">
        <v>0</v>
      </c>
      <c r="BG2006" s="7">
        <v>320594</v>
      </c>
      <c r="BH2006" s="7">
        <v>3430</v>
      </c>
      <c r="BI2006" s="7">
        <v>199730</v>
      </c>
      <c r="BJ2006" s="7">
        <v>2748827.1966666672</v>
      </c>
      <c r="BK2006" s="7">
        <v>775966.42333333381</v>
      </c>
      <c r="BL2006" s="7">
        <v>1325994.4433333334</v>
      </c>
      <c r="BM2006" s="7">
        <v>5239454.2066666661</v>
      </c>
      <c r="BN2006" s="130">
        <v>0.74</v>
      </c>
      <c r="BO2006" s="131">
        <v>1.3848589999999999E-4</v>
      </c>
      <c r="BP2006" s="161">
        <v>3509.8175937721344</v>
      </c>
      <c r="BQ2006" s="162">
        <v>5653092</v>
      </c>
      <c r="BR2006" s="161">
        <v>191974</v>
      </c>
      <c r="BS2006" s="163">
        <v>0</v>
      </c>
      <c r="BT2006" s="163">
        <v>0</v>
      </c>
      <c r="BU2006" s="161">
        <v>6995403.2699999996</v>
      </c>
      <c r="BV2006" s="161">
        <v>60679.23</v>
      </c>
      <c r="BW2006" s="165">
        <v>5911981.7300000004</v>
      </c>
      <c r="BX2006" s="161">
        <v>191974</v>
      </c>
    </row>
    <row r="2007" spans="1:76" ht="14.45" x14ac:dyDescent="0.3">
      <c r="A2007" s="164" t="s">
        <v>31</v>
      </c>
      <c r="B2007" s="6" t="s">
        <v>1147</v>
      </c>
      <c r="C2007" s="6" t="s">
        <v>44</v>
      </c>
      <c r="D2007" s="6" t="s">
        <v>75</v>
      </c>
      <c r="E2007" s="6" t="s">
        <v>40</v>
      </c>
      <c r="F2007" s="24" t="str">
        <f>+Tabela1[[#This Row],[WK]]&amp;Tabela1[[#This Row],[PK]]&amp;Tabela1[[#This Row],[GK]]</f>
        <v>280608</v>
      </c>
      <c r="G2007" s="6" t="s">
        <v>1899</v>
      </c>
      <c r="H2007" s="7">
        <v>125248527.60159954</v>
      </c>
      <c r="I2007" s="8">
        <v>1.371</v>
      </c>
      <c r="J2007" s="7">
        <v>171715731.34</v>
      </c>
      <c r="K2007" s="8">
        <v>7.0000000000000007E-2</v>
      </c>
      <c r="L2007" s="7">
        <v>12020101.1938</v>
      </c>
      <c r="M2007" s="7">
        <v>7957317.1938000005</v>
      </c>
      <c r="N2007" s="9">
        <v>1.958587312000835</v>
      </c>
      <c r="O2007" s="7">
        <v>7256638</v>
      </c>
      <c r="P2007" s="8">
        <v>1.2949999999999999</v>
      </c>
      <c r="Q2007" s="7">
        <v>9397346</v>
      </c>
      <c r="R2007" s="8">
        <v>1.6E-2</v>
      </c>
      <c r="S2007" s="7">
        <v>150357.53599999999</v>
      </c>
      <c r="T2007" s="7">
        <v>45105.535999999993</v>
      </c>
      <c r="U2007" s="9">
        <v>0.42854801808991744</v>
      </c>
      <c r="V2007" s="7">
        <v>8002422.7298000008</v>
      </c>
      <c r="W2007" s="9">
        <v>1.9199504826253901</v>
      </c>
      <c r="X2007" s="7">
        <v>15116232.267806821</v>
      </c>
      <c r="Y2007" s="7">
        <v>4892192</v>
      </c>
      <c r="Z2007" s="7">
        <v>1733838.68</v>
      </c>
      <c r="AA2007" s="7">
        <v>849419.58780682052</v>
      </c>
      <c r="AB2007" s="7">
        <v>7640782</v>
      </c>
      <c r="AC2007" s="7">
        <v>0</v>
      </c>
      <c r="AD2007" s="7">
        <v>7113809.5380068198</v>
      </c>
      <c r="AE2007" s="7">
        <v>0</v>
      </c>
      <c r="AF2007" s="7">
        <v>12020101.1938</v>
      </c>
      <c r="AG2007" s="7">
        <v>150357.53599999999</v>
      </c>
      <c r="AH2007" s="7">
        <v>7113809.5380068198</v>
      </c>
      <c r="AI2007" s="7">
        <v>3392161</v>
      </c>
      <c r="AJ2007" s="7">
        <v>122108</v>
      </c>
      <c r="AK2007" s="7">
        <v>4735639</v>
      </c>
      <c r="AL2007" s="7">
        <v>137160</v>
      </c>
      <c r="AM2007" s="7">
        <v>1055035</v>
      </c>
      <c r="AN2007" s="7">
        <v>0</v>
      </c>
      <c r="AO2007" s="7">
        <v>0</v>
      </c>
      <c r="AP2007" s="7">
        <v>6330981</v>
      </c>
      <c r="AQ2007" s="7">
        <v>377937</v>
      </c>
      <c r="AR2007" s="7">
        <v>4062784</v>
      </c>
      <c r="AS2007" s="7">
        <v>105252</v>
      </c>
      <c r="AT2007" s="7">
        <v>6171586</v>
      </c>
      <c r="AU2007" s="7">
        <v>164008</v>
      </c>
      <c r="AV2007" s="7">
        <v>515443</v>
      </c>
      <c r="AW2007" s="7">
        <v>0</v>
      </c>
      <c r="AX2007" s="7">
        <v>0</v>
      </c>
      <c r="AY2007" s="7">
        <v>6846285</v>
      </c>
      <c r="AZ2007" s="7">
        <v>158952</v>
      </c>
      <c r="BA2007" s="7">
        <v>1733838.68</v>
      </c>
      <c r="BB2007" s="7">
        <v>0</v>
      </c>
      <c r="BC2007" s="7">
        <v>4.2300000000000004</v>
      </c>
      <c r="BD2007" s="7">
        <v>17927.78</v>
      </c>
      <c r="BE2007" s="7">
        <v>0</v>
      </c>
      <c r="BF2007" s="7">
        <v>2104.64</v>
      </c>
      <c r="BG2007" s="7">
        <v>481072.58780682052</v>
      </c>
      <c r="BH2007" s="7">
        <v>5365</v>
      </c>
      <c r="BI2007" s="7">
        <v>368347</v>
      </c>
      <c r="BJ2007" s="7">
        <v>5069597.9333333336</v>
      </c>
      <c r="BK2007" s="7">
        <v>3554265.7199999997</v>
      </c>
      <c r="BL2007" s="7">
        <v>726219.18333333323</v>
      </c>
      <c r="BM2007" s="7">
        <v>4608890.4866666673</v>
      </c>
      <c r="BN2007" s="130">
        <v>0.75900000000000001</v>
      </c>
      <c r="BO2007" s="131">
        <v>2.131771E-4</v>
      </c>
      <c r="BP2007" s="161">
        <v>5401.797374223419</v>
      </c>
      <c r="BQ2007" s="162">
        <v>7640782</v>
      </c>
      <c r="BR2007" s="161">
        <v>300432</v>
      </c>
      <c r="BS2007" s="163">
        <v>0</v>
      </c>
      <c r="BT2007" s="163">
        <v>540473.73219317943</v>
      </c>
      <c r="BU2007" s="161">
        <v>12020101.189999999</v>
      </c>
      <c r="BV2007" s="161">
        <v>150357.54</v>
      </c>
      <c r="BW2007" s="165">
        <v>7654283.2721931795</v>
      </c>
      <c r="BX2007" s="161">
        <v>300432</v>
      </c>
    </row>
    <row r="2008" spans="1:76" ht="14.45" x14ac:dyDescent="0.3">
      <c r="A2008" s="164" t="s">
        <v>31</v>
      </c>
      <c r="B2008" s="6" t="s">
        <v>1147</v>
      </c>
      <c r="C2008" s="6" t="s">
        <v>44</v>
      </c>
      <c r="D2008" s="6" t="s">
        <v>90</v>
      </c>
      <c r="E2008" s="6" t="s">
        <v>36</v>
      </c>
      <c r="F2008" s="24" t="str">
        <f>+Tabela1[[#This Row],[WK]]&amp;Tabela1[[#This Row],[PK]]&amp;Tabela1[[#This Row],[GK]]</f>
        <v>280610</v>
      </c>
      <c r="G2008" s="6" t="s">
        <v>1900</v>
      </c>
      <c r="H2008" s="7">
        <v>114957116.09119968</v>
      </c>
      <c r="I2008" s="8">
        <v>1.371</v>
      </c>
      <c r="J2008" s="7">
        <v>157606206.16</v>
      </c>
      <c r="K2008" s="8">
        <v>7.0000000000000007E-2</v>
      </c>
      <c r="L2008" s="7">
        <v>11032434.431200001</v>
      </c>
      <c r="M2008" s="7">
        <v>7782100.4312000014</v>
      </c>
      <c r="N2008" s="9">
        <v>2.3942463855099203</v>
      </c>
      <c r="O2008" s="7">
        <v>736797</v>
      </c>
      <c r="P2008" s="8">
        <v>1.2949999999999999</v>
      </c>
      <c r="Q2008" s="7">
        <v>954152</v>
      </c>
      <c r="R2008" s="8">
        <v>1.6E-2</v>
      </c>
      <c r="S2008" s="7">
        <v>15266.432000000001</v>
      </c>
      <c r="T2008" s="7">
        <v>-14010.567999999999</v>
      </c>
      <c r="U2008" s="9">
        <v>-0.4785520374355296</v>
      </c>
      <c r="V2008" s="7">
        <v>7768089.8632000014</v>
      </c>
      <c r="W2008" s="9">
        <v>2.368600990544306</v>
      </c>
      <c r="X2008" s="7">
        <v>19844960.83057468</v>
      </c>
      <c r="Y2008" s="7">
        <v>6810555</v>
      </c>
      <c r="Z2008" s="7">
        <v>1127571.99</v>
      </c>
      <c r="AA2008" s="7">
        <v>1071106.8405746794</v>
      </c>
      <c r="AB2008" s="7">
        <v>9726347</v>
      </c>
      <c r="AC2008" s="7">
        <v>1109380</v>
      </c>
      <c r="AD2008" s="7">
        <v>12076870.967374679</v>
      </c>
      <c r="AE2008" s="7">
        <v>0</v>
      </c>
      <c r="AF2008" s="7">
        <v>11032434.431200001</v>
      </c>
      <c r="AG2008" s="7">
        <v>15266.432000000001</v>
      </c>
      <c r="AH2008" s="7">
        <v>12076870.967374679</v>
      </c>
      <c r="AI2008" s="7">
        <v>2713818</v>
      </c>
      <c r="AJ2008" s="7">
        <v>23393</v>
      </c>
      <c r="AK2008" s="7">
        <v>7510665</v>
      </c>
      <c r="AL2008" s="7">
        <v>46338</v>
      </c>
      <c r="AM2008" s="7">
        <v>1032926</v>
      </c>
      <c r="AN2008" s="7">
        <v>0</v>
      </c>
      <c r="AO2008" s="7">
        <v>0</v>
      </c>
      <c r="AP2008" s="7">
        <v>8239952</v>
      </c>
      <c r="AQ2008" s="7">
        <v>362024</v>
      </c>
      <c r="AR2008" s="7">
        <v>3250334</v>
      </c>
      <c r="AS2008" s="7">
        <v>29277</v>
      </c>
      <c r="AT2008" s="7">
        <v>8648041</v>
      </c>
      <c r="AU2008" s="7">
        <v>206903</v>
      </c>
      <c r="AV2008" s="7">
        <v>1097124</v>
      </c>
      <c r="AW2008" s="7">
        <v>0</v>
      </c>
      <c r="AX2008" s="7">
        <v>0</v>
      </c>
      <c r="AY2008" s="7">
        <v>9192057</v>
      </c>
      <c r="AZ2008" s="7">
        <v>152464</v>
      </c>
      <c r="BA2008" s="7">
        <v>1127571.99</v>
      </c>
      <c r="BB2008" s="7">
        <v>0</v>
      </c>
      <c r="BC2008" s="7">
        <v>0</v>
      </c>
      <c r="BD2008" s="7">
        <v>12118.5</v>
      </c>
      <c r="BE2008" s="7">
        <v>11.86</v>
      </c>
      <c r="BF2008" s="7">
        <v>0</v>
      </c>
      <c r="BG2008" s="7">
        <v>521333.84057467937</v>
      </c>
      <c r="BH2008" s="7">
        <v>5814</v>
      </c>
      <c r="BI2008" s="7">
        <v>549773</v>
      </c>
      <c r="BJ2008" s="7">
        <v>7566455.097500002</v>
      </c>
      <c r="BK2008" s="7">
        <v>4366889.8466666685</v>
      </c>
      <c r="BL2008" s="7">
        <v>2345911.2733333334</v>
      </c>
      <c r="BM2008" s="7">
        <v>8106438.4566666661</v>
      </c>
      <c r="BN2008" s="130">
        <v>0.68300000000000005</v>
      </c>
      <c r="BO2008" s="131">
        <v>2.1532060000000001E-4</v>
      </c>
      <c r="BP2008" s="161">
        <v>5456.8258712751485</v>
      </c>
      <c r="BQ2008" s="162">
        <v>9726347</v>
      </c>
      <c r="BR2008" s="161">
        <v>319416</v>
      </c>
      <c r="BS2008" s="163">
        <v>0</v>
      </c>
      <c r="BT2008" s="163">
        <v>1271043.8399999999</v>
      </c>
      <c r="BU2008" s="161">
        <v>11032434.43</v>
      </c>
      <c r="BV2008" s="161">
        <v>15266.43</v>
      </c>
      <c r="BW2008" s="165">
        <v>13347914.810000001</v>
      </c>
      <c r="BX2008" s="161">
        <v>319416</v>
      </c>
    </row>
    <row r="2009" spans="1:76" ht="14.45" x14ac:dyDescent="0.3">
      <c r="A2009" s="164" t="s">
        <v>31</v>
      </c>
      <c r="B2009" s="6" t="s">
        <v>1147</v>
      </c>
      <c r="C2009" s="6" t="s">
        <v>51</v>
      </c>
      <c r="D2009" s="6" t="s">
        <v>33</v>
      </c>
      <c r="E2009" s="6" t="s">
        <v>34</v>
      </c>
      <c r="F2009" s="24" t="str">
        <f>+Tabela1[[#This Row],[WK]]&amp;Tabela1[[#This Row],[PK]]&amp;Tabela1[[#This Row],[GK]]</f>
        <v>280701</v>
      </c>
      <c r="G2009" s="6" t="s">
        <v>1901</v>
      </c>
      <c r="H2009" s="7">
        <v>1140470495.1038082</v>
      </c>
      <c r="I2009" s="8">
        <v>1.371</v>
      </c>
      <c r="J2009" s="7">
        <v>1563585048.79</v>
      </c>
      <c r="K2009" s="8">
        <v>7.0000000000000007E-2</v>
      </c>
      <c r="L2009" s="7">
        <v>109450953.41530001</v>
      </c>
      <c r="M2009" s="7">
        <v>61324846.415300012</v>
      </c>
      <c r="N2009" s="9">
        <v>1.2742532117817054</v>
      </c>
      <c r="O2009" s="7">
        <v>97137057</v>
      </c>
      <c r="P2009" s="8">
        <v>1.2949999999999999</v>
      </c>
      <c r="Q2009" s="7">
        <v>125792489</v>
      </c>
      <c r="R2009" s="8">
        <v>1.6E-2</v>
      </c>
      <c r="S2009" s="7">
        <v>2012679.824</v>
      </c>
      <c r="T2009" s="7">
        <v>-844129.17599999998</v>
      </c>
      <c r="U2009" s="9">
        <v>-0.29547973840743291</v>
      </c>
      <c r="V2009" s="7">
        <v>60480717.239300013</v>
      </c>
      <c r="W2009" s="9">
        <v>1.1862938016197428</v>
      </c>
      <c r="X2009" s="7">
        <v>80735411.283636838</v>
      </c>
      <c r="Y2009" s="7">
        <v>17010760</v>
      </c>
      <c r="Z2009" s="7">
        <v>77646.62999999999</v>
      </c>
      <c r="AA2009" s="7">
        <v>3981572.6536368453</v>
      </c>
      <c r="AB2009" s="7">
        <v>59665432</v>
      </c>
      <c r="AC2009" s="7">
        <v>0</v>
      </c>
      <c r="AD2009" s="7">
        <v>20254694.044336826</v>
      </c>
      <c r="AE2009" s="7">
        <v>0</v>
      </c>
      <c r="AF2009" s="7">
        <v>109450953.41530001</v>
      </c>
      <c r="AG2009" s="7">
        <v>2012679.824</v>
      </c>
      <c r="AH2009" s="7">
        <v>20254694.044336826</v>
      </c>
      <c r="AI2009" s="7">
        <v>40182175</v>
      </c>
      <c r="AJ2009" s="7">
        <v>2596263</v>
      </c>
      <c r="AK2009" s="7">
        <v>8810793</v>
      </c>
      <c r="AL2009" s="7">
        <v>0</v>
      </c>
      <c r="AM2009" s="7">
        <v>1209758</v>
      </c>
      <c r="AN2009" s="7">
        <v>0</v>
      </c>
      <c r="AO2009" s="7">
        <v>0</v>
      </c>
      <c r="AP2009" s="7">
        <v>44466424</v>
      </c>
      <c r="AQ2009" s="7">
        <v>4483524</v>
      </c>
      <c r="AR2009" s="7">
        <v>48126107</v>
      </c>
      <c r="AS2009" s="7">
        <v>2856809</v>
      </c>
      <c r="AT2009" s="7">
        <v>8817890</v>
      </c>
      <c r="AU2009" s="7">
        <v>0</v>
      </c>
      <c r="AV2009" s="7">
        <v>1313446</v>
      </c>
      <c r="AW2009" s="7">
        <v>0</v>
      </c>
      <c r="AX2009" s="7">
        <v>0</v>
      </c>
      <c r="AY2009" s="7">
        <v>51515147</v>
      </c>
      <c r="AZ2009" s="7">
        <v>1918779</v>
      </c>
      <c r="BA2009" s="7">
        <v>77646.62999999999</v>
      </c>
      <c r="BB2009" s="7">
        <v>0</v>
      </c>
      <c r="BC2009" s="7">
        <v>0</v>
      </c>
      <c r="BD2009" s="7">
        <v>834.91</v>
      </c>
      <c r="BE2009" s="7">
        <v>0</v>
      </c>
      <c r="BF2009" s="7">
        <v>0</v>
      </c>
      <c r="BG2009" s="7">
        <v>2886255.6536368453</v>
      </c>
      <c r="BH2009" s="7">
        <v>32188</v>
      </c>
      <c r="BI2009" s="7">
        <v>1095317</v>
      </c>
      <c r="BJ2009" s="7">
        <v>15074893.609999996</v>
      </c>
      <c r="BK2009" s="7">
        <v>9154649.2099999953</v>
      </c>
      <c r="BL2009" s="7">
        <v>8159793.8433333337</v>
      </c>
      <c r="BM2009" s="7">
        <v>7361389.913333334</v>
      </c>
      <c r="BN2009" s="130">
        <v>0.86899999999999999</v>
      </c>
      <c r="BO2009" s="131">
        <v>1.4266831E-3</v>
      </c>
      <c r="BP2009" s="161">
        <v>36153.722562986339</v>
      </c>
      <c r="BQ2009" s="162">
        <v>59665432</v>
      </c>
      <c r="BR2009" s="161">
        <v>1723553</v>
      </c>
      <c r="BS2009" s="163">
        <v>1493988.5636368394</v>
      </c>
      <c r="BT2009" s="163">
        <v>0</v>
      </c>
      <c r="BU2009" s="161">
        <v>109450953.42</v>
      </c>
      <c r="BV2009" s="161">
        <v>2012679.82</v>
      </c>
      <c r="BW2009" s="165">
        <v>18760705.48</v>
      </c>
      <c r="BX2009" s="161">
        <v>1723553</v>
      </c>
    </row>
    <row r="2010" spans="1:76" ht="14.45" x14ac:dyDescent="0.3">
      <c r="A2010" s="164" t="s">
        <v>31</v>
      </c>
      <c r="B2010" s="6" t="s">
        <v>1147</v>
      </c>
      <c r="C2010" s="6" t="s">
        <v>51</v>
      </c>
      <c r="D2010" s="6" t="s">
        <v>32</v>
      </c>
      <c r="E2010" s="6" t="s">
        <v>34</v>
      </c>
      <c r="F2010" s="24" t="str">
        <f>+Tabela1[[#This Row],[WK]]&amp;Tabela1[[#This Row],[PK]]&amp;Tabela1[[#This Row],[GK]]</f>
        <v>280702</v>
      </c>
      <c r="G2010" s="6" t="s">
        <v>1902</v>
      </c>
      <c r="H2010" s="7">
        <v>364911123.06799942</v>
      </c>
      <c r="I2010" s="8">
        <v>1.371</v>
      </c>
      <c r="J2010" s="7">
        <v>500293149.71999997</v>
      </c>
      <c r="K2010" s="8">
        <v>7.0000000000000007E-2</v>
      </c>
      <c r="L2010" s="7">
        <v>35020520.480400003</v>
      </c>
      <c r="M2010" s="7">
        <v>19913750.480400003</v>
      </c>
      <c r="N2010" s="9">
        <v>1.3182004148074011</v>
      </c>
      <c r="O2010" s="7">
        <v>64138935</v>
      </c>
      <c r="P2010" s="8">
        <v>1.2949999999999999</v>
      </c>
      <c r="Q2010" s="7">
        <v>83059921</v>
      </c>
      <c r="R2010" s="8">
        <v>1.6E-2</v>
      </c>
      <c r="S2010" s="7">
        <v>1328958.736</v>
      </c>
      <c r="T2010" s="7">
        <v>-259589.26399999997</v>
      </c>
      <c r="U2010" s="9">
        <v>-0.16341291796030083</v>
      </c>
      <c r="V2010" s="7">
        <v>19654161.216400005</v>
      </c>
      <c r="W2010" s="9">
        <v>1.1772259274366625</v>
      </c>
      <c r="X2010" s="7">
        <v>16706400.200418049</v>
      </c>
      <c r="Y2010" s="7">
        <v>0</v>
      </c>
      <c r="Z2010" s="7">
        <v>65.099999999999994</v>
      </c>
      <c r="AA2010" s="7">
        <v>1467558.1004180489</v>
      </c>
      <c r="AB2010" s="7">
        <v>15238777</v>
      </c>
      <c r="AC2010" s="7">
        <v>0</v>
      </c>
      <c r="AD2010" s="7">
        <v>0</v>
      </c>
      <c r="AE2010" s="7">
        <v>0</v>
      </c>
      <c r="AF2010" s="7">
        <v>35020520.480400003</v>
      </c>
      <c r="AG2010" s="7">
        <v>1328958.736</v>
      </c>
      <c r="AH2010" s="7">
        <v>0</v>
      </c>
      <c r="AI2010" s="7">
        <v>12613172</v>
      </c>
      <c r="AJ2010" s="7">
        <v>1777272</v>
      </c>
      <c r="AK2010" s="7">
        <v>0</v>
      </c>
      <c r="AL2010" s="7">
        <v>0</v>
      </c>
      <c r="AM2010" s="7">
        <v>938047</v>
      </c>
      <c r="AN2010" s="7">
        <v>0</v>
      </c>
      <c r="AO2010" s="7">
        <v>0</v>
      </c>
      <c r="AP2010" s="7">
        <v>10998146</v>
      </c>
      <c r="AQ2010" s="7">
        <v>1531639</v>
      </c>
      <c r="AR2010" s="7">
        <v>15106770</v>
      </c>
      <c r="AS2010" s="7">
        <v>1588548</v>
      </c>
      <c r="AT2010" s="7">
        <v>0</v>
      </c>
      <c r="AU2010" s="7">
        <v>5210</v>
      </c>
      <c r="AV2010" s="7">
        <v>935072</v>
      </c>
      <c r="AW2010" s="7">
        <v>0</v>
      </c>
      <c r="AX2010" s="7">
        <v>0</v>
      </c>
      <c r="AY2010" s="7">
        <v>12779953</v>
      </c>
      <c r="AZ2010" s="7">
        <v>624455</v>
      </c>
      <c r="BA2010" s="7">
        <v>65.099999999999994</v>
      </c>
      <c r="BB2010" s="7">
        <v>0</v>
      </c>
      <c r="BC2010" s="7">
        <v>0</v>
      </c>
      <c r="BD2010" s="7">
        <v>0.7</v>
      </c>
      <c r="BE2010" s="7">
        <v>0</v>
      </c>
      <c r="BF2010" s="7">
        <v>0</v>
      </c>
      <c r="BG2010" s="7">
        <v>953447.10041804891</v>
      </c>
      <c r="BH2010" s="7">
        <v>10633</v>
      </c>
      <c r="BI2010" s="7">
        <v>514111</v>
      </c>
      <c r="BJ2010" s="7">
        <v>7075737.6241666665</v>
      </c>
      <c r="BK2010" s="7">
        <v>1634359.9833333334</v>
      </c>
      <c r="BL2010" s="7">
        <v>7913926.5666666664</v>
      </c>
      <c r="BM2010" s="7">
        <v>5937657.4299999997</v>
      </c>
      <c r="BN2010" s="130">
        <v>1.0780000000000001</v>
      </c>
      <c r="BO2010" s="131">
        <v>4.4716599999999998E-4</v>
      </c>
      <c r="BP2010" s="161">
        <v>11331.868320143441</v>
      </c>
      <c r="BQ2010" s="162">
        <v>15238777</v>
      </c>
      <c r="BR2010" s="161">
        <v>510914</v>
      </c>
      <c r="BS2010" s="163">
        <v>1012446.5764000053</v>
      </c>
      <c r="BT2010" s="163">
        <v>0</v>
      </c>
      <c r="BU2010" s="161">
        <v>34008073.899999999</v>
      </c>
      <c r="BV2010" s="161">
        <v>1328958.74</v>
      </c>
      <c r="BW2010" s="165">
        <v>0</v>
      </c>
      <c r="BX2010" s="161">
        <v>510914</v>
      </c>
    </row>
    <row r="2011" spans="1:76" ht="14.45" x14ac:dyDescent="0.3">
      <c r="A2011" s="164" t="s">
        <v>31</v>
      </c>
      <c r="B2011" s="6" t="s">
        <v>1147</v>
      </c>
      <c r="C2011" s="6" t="s">
        <v>51</v>
      </c>
      <c r="D2011" s="6" t="s">
        <v>37</v>
      </c>
      <c r="E2011" s="6" t="s">
        <v>36</v>
      </c>
      <c r="F2011" s="24" t="str">
        <f>+Tabela1[[#This Row],[WK]]&amp;Tabela1[[#This Row],[PK]]&amp;Tabela1[[#This Row],[GK]]</f>
        <v>280703</v>
      </c>
      <c r="G2011" s="6" t="s">
        <v>1901</v>
      </c>
      <c r="H2011" s="7">
        <v>367862517.25760084</v>
      </c>
      <c r="I2011" s="8">
        <v>1.371</v>
      </c>
      <c r="J2011" s="7">
        <v>504339511.14999998</v>
      </c>
      <c r="K2011" s="8">
        <v>7.0000000000000007E-2</v>
      </c>
      <c r="L2011" s="7">
        <v>35303765.780500002</v>
      </c>
      <c r="M2011" s="7">
        <v>18419403.780500002</v>
      </c>
      <c r="N2011" s="9">
        <v>1.0909150005490289</v>
      </c>
      <c r="O2011" s="7">
        <v>22186008</v>
      </c>
      <c r="P2011" s="8">
        <v>1.2949999999999999</v>
      </c>
      <c r="Q2011" s="7">
        <v>28730880</v>
      </c>
      <c r="R2011" s="8">
        <v>1.6E-2</v>
      </c>
      <c r="S2011" s="7">
        <v>459694.08000000002</v>
      </c>
      <c r="T2011" s="7">
        <v>109941.08000000002</v>
      </c>
      <c r="U2011" s="9">
        <v>0.31433920509616792</v>
      </c>
      <c r="V2011" s="7">
        <v>18529344.8605</v>
      </c>
      <c r="W2011" s="9">
        <v>1.0751549969638707</v>
      </c>
      <c r="X2011" s="7">
        <v>27572707.399235614</v>
      </c>
      <c r="Y2011" s="7">
        <v>3567668</v>
      </c>
      <c r="Z2011" s="7">
        <v>2406253.3249999997</v>
      </c>
      <c r="AA2011" s="7">
        <v>2175747.0742356125</v>
      </c>
      <c r="AB2011" s="7">
        <v>17635958</v>
      </c>
      <c r="AC2011" s="7">
        <v>1787081</v>
      </c>
      <c r="AD2011" s="7">
        <v>9043362.5387356114</v>
      </c>
      <c r="AE2011" s="7">
        <v>0</v>
      </c>
      <c r="AF2011" s="7">
        <v>35303765.780500002</v>
      </c>
      <c r="AG2011" s="7">
        <v>459694.08000000002</v>
      </c>
      <c r="AH2011" s="7">
        <v>9043362.5387356114</v>
      </c>
      <c r="AI2011" s="7">
        <v>14097346</v>
      </c>
      <c r="AJ2011" s="7">
        <v>208109</v>
      </c>
      <c r="AK2011" s="7">
        <v>7735586</v>
      </c>
      <c r="AL2011" s="7">
        <v>0</v>
      </c>
      <c r="AM2011" s="7">
        <v>1082138</v>
      </c>
      <c r="AN2011" s="7">
        <v>0</v>
      </c>
      <c r="AO2011" s="7">
        <v>0</v>
      </c>
      <c r="AP2011" s="7">
        <v>14748458</v>
      </c>
      <c r="AQ2011" s="7">
        <v>966723</v>
      </c>
      <c r="AR2011" s="7">
        <v>16884362</v>
      </c>
      <c r="AS2011" s="7">
        <v>349753</v>
      </c>
      <c r="AT2011" s="7">
        <v>8600012</v>
      </c>
      <c r="AU2011" s="7">
        <v>0</v>
      </c>
      <c r="AV2011" s="7">
        <v>1177175</v>
      </c>
      <c r="AW2011" s="7">
        <v>0</v>
      </c>
      <c r="AX2011" s="7">
        <v>0</v>
      </c>
      <c r="AY2011" s="7">
        <v>16161750</v>
      </c>
      <c r="AZ2011" s="7">
        <v>403868</v>
      </c>
      <c r="BA2011" s="7">
        <v>2406253.3249999997</v>
      </c>
      <c r="BB2011" s="7">
        <v>0</v>
      </c>
      <c r="BC2011" s="7">
        <v>730.34</v>
      </c>
      <c r="BD2011" s="7">
        <v>23416.11</v>
      </c>
      <c r="BE2011" s="7">
        <v>46.23</v>
      </c>
      <c r="BF2011" s="7">
        <v>0</v>
      </c>
      <c r="BG2011" s="7">
        <v>1184882.0742356125</v>
      </c>
      <c r="BH2011" s="7">
        <v>13214</v>
      </c>
      <c r="BI2011" s="7">
        <v>990865</v>
      </c>
      <c r="BJ2011" s="7">
        <v>13637357.478333335</v>
      </c>
      <c r="BK2011" s="7">
        <v>9294425.5433333348</v>
      </c>
      <c r="BL2011" s="7">
        <v>1583467.7533333332</v>
      </c>
      <c r="BM2011" s="7">
        <v>14204792.233333332</v>
      </c>
      <c r="BN2011" s="130">
        <v>0.92100000000000004</v>
      </c>
      <c r="BO2011" s="131">
        <v>4.9569290000000003E-4</v>
      </c>
      <c r="BP2011" s="161">
        <v>12561.505099717546</v>
      </c>
      <c r="BQ2011" s="162">
        <v>17635958</v>
      </c>
      <c r="BR2011" s="161">
        <v>786270</v>
      </c>
      <c r="BS2011" s="163">
        <v>0</v>
      </c>
      <c r="BT2011" s="163">
        <v>2556367.6007643864</v>
      </c>
      <c r="BU2011" s="161">
        <v>35303765.780000001</v>
      </c>
      <c r="BV2011" s="161">
        <v>459694.08000000002</v>
      </c>
      <c r="BW2011" s="165">
        <v>11599730.140764385</v>
      </c>
      <c r="BX2011" s="161">
        <v>786270</v>
      </c>
    </row>
    <row r="2012" spans="1:76" ht="14.45" x14ac:dyDescent="0.3">
      <c r="A2012" s="164" t="s">
        <v>31</v>
      </c>
      <c r="B2012" s="6" t="s">
        <v>1147</v>
      </c>
      <c r="C2012" s="6" t="s">
        <v>51</v>
      </c>
      <c r="D2012" s="6" t="s">
        <v>39</v>
      </c>
      <c r="E2012" s="6" t="s">
        <v>40</v>
      </c>
      <c r="F2012" s="24" t="str">
        <f>+Tabela1[[#This Row],[WK]]&amp;Tabela1[[#This Row],[PK]]&amp;Tabela1[[#This Row],[GK]]</f>
        <v>280704</v>
      </c>
      <c r="G2012" s="6" t="s">
        <v>1903</v>
      </c>
      <c r="H2012" s="7">
        <v>119406015.20199965</v>
      </c>
      <c r="I2012" s="8">
        <v>1.371</v>
      </c>
      <c r="J2012" s="7">
        <v>163705646.84</v>
      </c>
      <c r="K2012" s="8">
        <v>7.0000000000000007E-2</v>
      </c>
      <c r="L2012" s="7">
        <v>11459395.278800001</v>
      </c>
      <c r="M2012" s="7">
        <v>8216049.2788000014</v>
      </c>
      <c r="N2012" s="9">
        <v>2.5332016006926183</v>
      </c>
      <c r="O2012" s="7">
        <v>3353273</v>
      </c>
      <c r="P2012" s="8">
        <v>1.2949999999999999</v>
      </c>
      <c r="Q2012" s="7">
        <v>4342489</v>
      </c>
      <c r="R2012" s="8">
        <v>1.6E-2</v>
      </c>
      <c r="S2012" s="7">
        <v>69479.824000000008</v>
      </c>
      <c r="T2012" s="7">
        <v>-212086.17599999998</v>
      </c>
      <c r="U2012" s="9">
        <v>-0.75323787673227582</v>
      </c>
      <c r="V2012" s="7">
        <v>8003963.1028000005</v>
      </c>
      <c r="W2012" s="9">
        <v>2.2706845171737622</v>
      </c>
      <c r="X2012" s="7">
        <v>21238527.985524826</v>
      </c>
      <c r="Y2012" s="7">
        <v>9574580</v>
      </c>
      <c r="Z2012" s="7">
        <v>129761.04</v>
      </c>
      <c r="AA2012" s="7">
        <v>789006.94552482688</v>
      </c>
      <c r="AB2012" s="7">
        <v>10745180</v>
      </c>
      <c r="AC2012" s="7">
        <v>0</v>
      </c>
      <c r="AD2012" s="7">
        <v>13234564.882724825</v>
      </c>
      <c r="AE2012" s="7">
        <v>0</v>
      </c>
      <c r="AF2012" s="7">
        <v>11459395.278800001</v>
      </c>
      <c r="AG2012" s="7">
        <v>69479.824000000008</v>
      </c>
      <c r="AH2012" s="7">
        <v>13234564.882724825</v>
      </c>
      <c r="AI2012" s="7">
        <v>2707983</v>
      </c>
      <c r="AJ2012" s="7">
        <v>83961</v>
      </c>
      <c r="AK2012" s="7">
        <v>1896873</v>
      </c>
      <c r="AL2012" s="7">
        <v>7552</v>
      </c>
      <c r="AM2012" s="7">
        <v>209393</v>
      </c>
      <c r="AN2012" s="7">
        <v>0</v>
      </c>
      <c r="AO2012" s="7">
        <v>0</v>
      </c>
      <c r="AP2012" s="7">
        <v>8478220</v>
      </c>
      <c r="AQ2012" s="7">
        <v>453524</v>
      </c>
      <c r="AR2012" s="7">
        <v>3243346</v>
      </c>
      <c r="AS2012" s="7">
        <v>281566</v>
      </c>
      <c r="AT2012" s="7">
        <v>4947496</v>
      </c>
      <c r="AU2012" s="7">
        <v>67569</v>
      </c>
      <c r="AV2012" s="7">
        <v>225776</v>
      </c>
      <c r="AW2012" s="7">
        <v>0</v>
      </c>
      <c r="AX2012" s="7">
        <v>0</v>
      </c>
      <c r="AY2012" s="7">
        <v>9800504</v>
      </c>
      <c r="AZ2012" s="7">
        <v>193013</v>
      </c>
      <c r="BA2012" s="7">
        <v>129761.04</v>
      </c>
      <c r="BB2012" s="7">
        <v>0</v>
      </c>
      <c r="BC2012" s="7">
        <v>0</v>
      </c>
      <c r="BD2012" s="7">
        <v>1395.28</v>
      </c>
      <c r="BE2012" s="7">
        <v>0</v>
      </c>
      <c r="BF2012" s="7">
        <v>0</v>
      </c>
      <c r="BG2012" s="7">
        <v>496136.94552482694</v>
      </c>
      <c r="BH2012" s="7">
        <v>5533</v>
      </c>
      <c r="BI2012" s="7">
        <v>292870</v>
      </c>
      <c r="BJ2012" s="7">
        <v>4030827.4191666669</v>
      </c>
      <c r="BK2012" s="7">
        <v>3316492.4533333336</v>
      </c>
      <c r="BL2012" s="7">
        <v>852398.91333333345</v>
      </c>
      <c r="BM2012" s="7">
        <v>1152542.0366666666</v>
      </c>
      <c r="BN2012" s="130">
        <v>0.65300000000000002</v>
      </c>
      <c r="BO2012" s="131">
        <v>2.8238420000000001E-4</v>
      </c>
      <c r="BP2012" s="161">
        <v>6916.25</v>
      </c>
      <c r="BQ2012" s="162">
        <v>10745180</v>
      </c>
      <c r="BR2012" s="161">
        <v>301262</v>
      </c>
      <c r="BS2012" s="163">
        <v>3415644.1455248259</v>
      </c>
      <c r="BT2012" s="163">
        <v>0</v>
      </c>
      <c r="BU2012" s="161">
        <v>11459395.279999999</v>
      </c>
      <c r="BV2012" s="161">
        <v>69479.820000000007</v>
      </c>
      <c r="BW2012" s="165">
        <v>9818920.7400000002</v>
      </c>
      <c r="BX2012" s="161">
        <v>301262</v>
      </c>
    </row>
    <row r="2013" spans="1:76" ht="14.45" x14ac:dyDescent="0.3">
      <c r="A2013" s="164" t="s">
        <v>31</v>
      </c>
      <c r="B2013" s="6" t="s">
        <v>1147</v>
      </c>
      <c r="C2013" s="6" t="s">
        <v>51</v>
      </c>
      <c r="D2013" s="6" t="s">
        <v>42</v>
      </c>
      <c r="E2013" s="6" t="s">
        <v>36</v>
      </c>
      <c r="F2013" s="24" t="str">
        <f>+Tabela1[[#This Row],[WK]]&amp;Tabela1[[#This Row],[PK]]&amp;Tabela1[[#This Row],[GK]]</f>
        <v>280705</v>
      </c>
      <c r="G2013" s="6" t="s">
        <v>1902</v>
      </c>
      <c r="H2013" s="7">
        <v>261078936.51419955</v>
      </c>
      <c r="I2013" s="8">
        <v>1.371</v>
      </c>
      <c r="J2013" s="7">
        <v>357939221.96999997</v>
      </c>
      <c r="K2013" s="8">
        <v>7.0000000000000007E-2</v>
      </c>
      <c r="L2013" s="7">
        <v>25055745.537900001</v>
      </c>
      <c r="M2013" s="7">
        <v>15618323.537900001</v>
      </c>
      <c r="N2013" s="9">
        <v>1.654935377256628</v>
      </c>
      <c r="O2013" s="7">
        <v>20251791</v>
      </c>
      <c r="P2013" s="8">
        <v>1.2949999999999999</v>
      </c>
      <c r="Q2013" s="7">
        <v>26226069</v>
      </c>
      <c r="R2013" s="8">
        <v>1.6E-2</v>
      </c>
      <c r="S2013" s="7">
        <v>419617.10399999999</v>
      </c>
      <c r="T2013" s="7">
        <v>75969.103999999992</v>
      </c>
      <c r="U2013" s="9">
        <v>0.22106662631529936</v>
      </c>
      <c r="V2013" s="7">
        <v>15694292.641899999</v>
      </c>
      <c r="W2013" s="9">
        <v>1.6045578491821446</v>
      </c>
      <c r="X2013" s="7">
        <v>46515786.895987846</v>
      </c>
      <c r="Y2013" s="7">
        <v>14089103</v>
      </c>
      <c r="Z2013" s="7">
        <v>861307.56500000006</v>
      </c>
      <c r="AA2013" s="7">
        <v>1461307.3309878455</v>
      </c>
      <c r="AB2013" s="7">
        <v>30104069</v>
      </c>
      <c r="AC2013" s="7">
        <v>0</v>
      </c>
      <c r="AD2013" s="7">
        <v>30821494.254087847</v>
      </c>
      <c r="AE2013" s="7">
        <v>0</v>
      </c>
      <c r="AF2013" s="7">
        <v>25055745.537900001</v>
      </c>
      <c r="AG2013" s="7">
        <v>419617.10399999999</v>
      </c>
      <c r="AH2013" s="7">
        <v>30821494.254087847</v>
      </c>
      <c r="AI2013" s="7">
        <v>7879635</v>
      </c>
      <c r="AJ2013" s="7">
        <v>384030</v>
      </c>
      <c r="AK2013" s="7">
        <v>8986897</v>
      </c>
      <c r="AL2013" s="7">
        <v>146504</v>
      </c>
      <c r="AM2013" s="7">
        <v>920640</v>
      </c>
      <c r="AN2013" s="7">
        <v>0</v>
      </c>
      <c r="AO2013" s="7">
        <v>0</v>
      </c>
      <c r="AP2013" s="7">
        <v>25601985</v>
      </c>
      <c r="AQ2013" s="7">
        <v>1515726</v>
      </c>
      <c r="AR2013" s="7">
        <v>9437422</v>
      </c>
      <c r="AS2013" s="7">
        <v>343648</v>
      </c>
      <c r="AT2013" s="7">
        <v>10462202</v>
      </c>
      <c r="AU2013" s="7">
        <v>0</v>
      </c>
      <c r="AV2013" s="7">
        <v>628503</v>
      </c>
      <c r="AW2013" s="7">
        <v>0</v>
      </c>
      <c r="AX2013" s="7">
        <v>0</v>
      </c>
      <c r="AY2013" s="7">
        <v>27949464</v>
      </c>
      <c r="AZ2013" s="7">
        <v>642296</v>
      </c>
      <c r="BA2013" s="7">
        <v>861307.56500000006</v>
      </c>
      <c r="BB2013" s="7">
        <v>0</v>
      </c>
      <c r="BC2013" s="7">
        <v>30.53</v>
      </c>
      <c r="BD2013" s="7">
        <v>9072.1</v>
      </c>
      <c r="BE2013" s="7">
        <v>175.01</v>
      </c>
      <c r="BF2013" s="7">
        <v>0</v>
      </c>
      <c r="BG2013" s="7">
        <v>931747.33098784566</v>
      </c>
      <c r="BH2013" s="7">
        <v>10391</v>
      </c>
      <c r="BI2013" s="7">
        <v>529560</v>
      </c>
      <c r="BJ2013" s="7">
        <v>7288334.6983333342</v>
      </c>
      <c r="BK2013" s="7">
        <v>4850012.746666668</v>
      </c>
      <c r="BL2013" s="7">
        <v>1193289.9266666668</v>
      </c>
      <c r="BM2013" s="7">
        <v>7366707.9533333331</v>
      </c>
      <c r="BN2013" s="130">
        <v>0.69399999999999995</v>
      </c>
      <c r="BO2013" s="131">
        <v>4.6416079999999998E-4</v>
      </c>
      <c r="BP2013" s="161">
        <v>11762.091115275145</v>
      </c>
      <c r="BQ2013" s="162">
        <v>30104069</v>
      </c>
      <c r="BR2013" s="161">
        <v>569767</v>
      </c>
      <c r="BS2013" s="163">
        <v>259558.65598784573</v>
      </c>
      <c r="BT2013" s="163">
        <v>0</v>
      </c>
      <c r="BU2013" s="161">
        <v>25055745.539999999</v>
      </c>
      <c r="BV2013" s="161">
        <v>419617.1</v>
      </c>
      <c r="BW2013" s="165">
        <v>30561935.600000001</v>
      </c>
      <c r="BX2013" s="161">
        <v>569767</v>
      </c>
    </row>
    <row r="2014" spans="1:76" ht="14.45" x14ac:dyDescent="0.3">
      <c r="A2014" s="164" t="s">
        <v>31</v>
      </c>
      <c r="B2014" s="6" t="s">
        <v>1147</v>
      </c>
      <c r="C2014" s="6" t="s">
        <v>51</v>
      </c>
      <c r="D2014" s="6" t="s">
        <v>44</v>
      </c>
      <c r="E2014" s="6" t="s">
        <v>40</v>
      </c>
      <c r="F2014" s="24" t="str">
        <f>+Tabela1[[#This Row],[WK]]&amp;Tabela1[[#This Row],[PK]]&amp;Tabela1[[#This Row],[GK]]</f>
        <v>280706</v>
      </c>
      <c r="G2014" s="6" t="s">
        <v>1904</v>
      </c>
      <c r="H2014" s="7">
        <v>290885397.82459795</v>
      </c>
      <c r="I2014" s="8">
        <v>1.371</v>
      </c>
      <c r="J2014" s="7">
        <v>398803880.40999997</v>
      </c>
      <c r="K2014" s="8">
        <v>7.0000000000000007E-2</v>
      </c>
      <c r="L2014" s="7">
        <v>27916271.628699999</v>
      </c>
      <c r="M2014" s="7">
        <v>18478629.628699999</v>
      </c>
      <c r="N2014" s="9">
        <v>1.9579710301259572</v>
      </c>
      <c r="O2014" s="7">
        <v>10683831</v>
      </c>
      <c r="P2014" s="8">
        <v>1.2949999999999999</v>
      </c>
      <c r="Q2014" s="7">
        <v>13835561</v>
      </c>
      <c r="R2014" s="8">
        <v>1.6E-2</v>
      </c>
      <c r="S2014" s="7">
        <v>221368.976</v>
      </c>
      <c r="T2014" s="7">
        <v>-225511.024</v>
      </c>
      <c r="U2014" s="9">
        <v>-0.50463440744718946</v>
      </c>
      <c r="V2014" s="7">
        <v>18253118.604699999</v>
      </c>
      <c r="W2014" s="9">
        <v>1.846636448854077</v>
      </c>
      <c r="X2014" s="7">
        <v>37086449.264394566</v>
      </c>
      <c r="Y2014" s="7">
        <v>14043102</v>
      </c>
      <c r="Z2014" s="7">
        <v>1183085.24</v>
      </c>
      <c r="AA2014" s="7">
        <v>1591653.0243945704</v>
      </c>
      <c r="AB2014" s="7">
        <v>20268609</v>
      </c>
      <c r="AC2014" s="7">
        <v>0</v>
      </c>
      <c r="AD2014" s="7">
        <v>18833330.659694567</v>
      </c>
      <c r="AE2014" s="7">
        <v>0</v>
      </c>
      <c r="AF2014" s="7">
        <v>27916271.628699999</v>
      </c>
      <c r="AG2014" s="7">
        <v>221368.976</v>
      </c>
      <c r="AH2014" s="7">
        <v>18833330.659694567</v>
      </c>
      <c r="AI2014" s="7">
        <v>7879819</v>
      </c>
      <c r="AJ2014" s="7">
        <v>432727</v>
      </c>
      <c r="AK2014" s="7">
        <v>10363194</v>
      </c>
      <c r="AL2014" s="7">
        <v>925366</v>
      </c>
      <c r="AM2014" s="7">
        <v>444166</v>
      </c>
      <c r="AN2014" s="7">
        <v>0</v>
      </c>
      <c r="AO2014" s="7">
        <v>0</v>
      </c>
      <c r="AP2014" s="7">
        <v>16049242</v>
      </c>
      <c r="AQ2014" s="7">
        <v>1193485</v>
      </c>
      <c r="AR2014" s="7">
        <v>9437642</v>
      </c>
      <c r="AS2014" s="7">
        <v>446880</v>
      </c>
      <c r="AT2014" s="7">
        <v>11791628</v>
      </c>
      <c r="AU2014" s="7">
        <v>410288</v>
      </c>
      <c r="AV2014" s="7">
        <v>480811</v>
      </c>
      <c r="AW2014" s="7">
        <v>0</v>
      </c>
      <c r="AX2014" s="7">
        <v>0</v>
      </c>
      <c r="AY2014" s="7">
        <v>18235354</v>
      </c>
      <c r="AZ2014" s="7">
        <v>520649</v>
      </c>
      <c r="BA2014" s="7">
        <v>1183085.24</v>
      </c>
      <c r="BB2014" s="7">
        <v>0</v>
      </c>
      <c r="BC2014" s="7">
        <v>533.12</v>
      </c>
      <c r="BD2014" s="7">
        <v>10878.09</v>
      </c>
      <c r="BE2014" s="7">
        <v>132.38</v>
      </c>
      <c r="BF2014" s="7">
        <v>0</v>
      </c>
      <c r="BG2014" s="7">
        <v>1056566.0243945704</v>
      </c>
      <c r="BH2014" s="7">
        <v>11783</v>
      </c>
      <c r="BI2014" s="7">
        <v>535087</v>
      </c>
      <c r="BJ2014" s="7">
        <v>7364439.9425000008</v>
      </c>
      <c r="BK2014" s="7">
        <v>6736538.4800000004</v>
      </c>
      <c r="BL2014" s="7">
        <v>526742</v>
      </c>
      <c r="BM2014" s="7">
        <v>1458121.8500000006</v>
      </c>
      <c r="BN2014" s="130">
        <v>0.72</v>
      </c>
      <c r="BO2014" s="131">
        <v>5.1275180000000004E-4</v>
      </c>
      <c r="BP2014" s="161">
        <v>12993.728931105676</v>
      </c>
      <c r="BQ2014" s="162">
        <v>20268609</v>
      </c>
      <c r="BR2014" s="161">
        <v>638909</v>
      </c>
      <c r="BS2014" s="163">
        <v>0</v>
      </c>
      <c r="BT2014" s="163">
        <v>0</v>
      </c>
      <c r="BU2014" s="161">
        <v>27916271.629999999</v>
      </c>
      <c r="BV2014" s="161">
        <v>221368.98</v>
      </c>
      <c r="BW2014" s="165">
        <v>18833330.66</v>
      </c>
      <c r="BX2014" s="161">
        <v>638909</v>
      </c>
    </row>
    <row r="2015" spans="1:76" ht="14.45" x14ac:dyDescent="0.3">
      <c r="A2015" s="164" t="s">
        <v>31</v>
      </c>
      <c r="B2015" s="6" t="s">
        <v>1147</v>
      </c>
      <c r="C2015" s="6" t="s">
        <v>51</v>
      </c>
      <c r="D2015" s="6" t="s">
        <v>51</v>
      </c>
      <c r="E2015" s="6" t="s">
        <v>40</v>
      </c>
      <c r="F2015" s="24" t="str">
        <f>+Tabela1[[#This Row],[WK]]&amp;Tabela1[[#This Row],[PK]]&amp;Tabela1[[#This Row],[GK]]</f>
        <v>280707</v>
      </c>
      <c r="G2015" s="6" t="s">
        <v>1905</v>
      </c>
      <c r="H2015" s="7">
        <v>148772376.53879911</v>
      </c>
      <c r="I2015" s="8">
        <v>1.371</v>
      </c>
      <c r="J2015" s="7">
        <v>203966928.23999998</v>
      </c>
      <c r="K2015" s="8">
        <v>7.0000000000000007E-2</v>
      </c>
      <c r="L2015" s="7">
        <v>14277684.9768</v>
      </c>
      <c r="M2015" s="7">
        <v>9355837.9768000003</v>
      </c>
      <c r="N2015" s="9">
        <v>1.9008794821943877</v>
      </c>
      <c r="O2015" s="7">
        <v>13692538</v>
      </c>
      <c r="P2015" s="8">
        <v>1.2949999999999999</v>
      </c>
      <c r="Q2015" s="7">
        <v>17731837</v>
      </c>
      <c r="R2015" s="8">
        <v>1.6E-2</v>
      </c>
      <c r="S2015" s="7">
        <v>283709.39199999999</v>
      </c>
      <c r="T2015" s="7">
        <v>-264428.60800000001</v>
      </c>
      <c r="U2015" s="9">
        <v>-0.48241247277145538</v>
      </c>
      <c r="V2015" s="7">
        <v>9091409.3687999994</v>
      </c>
      <c r="W2015" s="9">
        <v>1.6620538024875753</v>
      </c>
      <c r="X2015" s="7">
        <v>16893874.759225756</v>
      </c>
      <c r="Y2015" s="7">
        <v>2724997</v>
      </c>
      <c r="Z2015" s="7">
        <v>1537952.16</v>
      </c>
      <c r="AA2015" s="7">
        <v>1011618.5992257544</v>
      </c>
      <c r="AB2015" s="7">
        <v>11619307</v>
      </c>
      <c r="AC2015" s="7">
        <v>0</v>
      </c>
      <c r="AD2015" s="7">
        <v>7802465.3904257556</v>
      </c>
      <c r="AE2015" s="7">
        <v>0</v>
      </c>
      <c r="AF2015" s="7">
        <v>14277684.9768</v>
      </c>
      <c r="AG2015" s="7">
        <v>283709.39199999999</v>
      </c>
      <c r="AH2015" s="7">
        <v>7802465.3904257556</v>
      </c>
      <c r="AI2015" s="7">
        <v>4109423</v>
      </c>
      <c r="AJ2015" s="7">
        <v>611295</v>
      </c>
      <c r="AK2015" s="7">
        <v>3969146</v>
      </c>
      <c r="AL2015" s="7">
        <v>0</v>
      </c>
      <c r="AM2015" s="7">
        <v>948628</v>
      </c>
      <c r="AN2015" s="7">
        <v>0</v>
      </c>
      <c r="AO2015" s="7">
        <v>0</v>
      </c>
      <c r="AP2015" s="7">
        <v>8379532</v>
      </c>
      <c r="AQ2015" s="7">
        <v>505242</v>
      </c>
      <c r="AR2015" s="7">
        <v>4921847</v>
      </c>
      <c r="AS2015" s="7">
        <v>548138</v>
      </c>
      <c r="AT2015" s="7">
        <v>4106823</v>
      </c>
      <c r="AU2015" s="7">
        <v>0</v>
      </c>
      <c r="AV2015" s="7">
        <v>867360</v>
      </c>
      <c r="AW2015" s="7">
        <v>0</v>
      </c>
      <c r="AX2015" s="7">
        <v>0</v>
      </c>
      <c r="AY2015" s="7">
        <v>9530445</v>
      </c>
      <c r="AZ2015" s="7">
        <v>214099</v>
      </c>
      <c r="BA2015" s="7">
        <v>1537952.16</v>
      </c>
      <c r="BB2015" s="7">
        <v>0</v>
      </c>
      <c r="BC2015" s="7">
        <v>0</v>
      </c>
      <c r="BD2015" s="7">
        <v>16532.37</v>
      </c>
      <c r="BE2015" s="7">
        <v>9.5</v>
      </c>
      <c r="BF2015" s="7">
        <v>0</v>
      </c>
      <c r="BG2015" s="7">
        <v>549489.59922575438</v>
      </c>
      <c r="BH2015" s="7">
        <v>6128</v>
      </c>
      <c r="BI2015" s="7">
        <v>462129</v>
      </c>
      <c r="BJ2015" s="7">
        <v>6360378.0258333338</v>
      </c>
      <c r="BK2015" s="7">
        <v>3918412.7033333341</v>
      </c>
      <c r="BL2015" s="7">
        <v>2179111.46</v>
      </c>
      <c r="BM2015" s="7">
        <v>5409638.3700000001</v>
      </c>
      <c r="BN2015" s="130">
        <v>0.879</v>
      </c>
      <c r="BO2015" s="131">
        <v>2.4679299999999998E-4</v>
      </c>
      <c r="BP2015" s="161">
        <v>6254.2388194611212</v>
      </c>
      <c r="BQ2015" s="162">
        <v>11619307</v>
      </c>
      <c r="BR2015" s="161">
        <v>337601</v>
      </c>
      <c r="BS2015" s="163">
        <v>0</v>
      </c>
      <c r="BT2015" s="163">
        <v>162453.24077424407</v>
      </c>
      <c r="BU2015" s="161">
        <v>14277684.98</v>
      </c>
      <c r="BV2015" s="161">
        <v>283709.39</v>
      </c>
      <c r="BW2015" s="165">
        <v>7964918.6307742437</v>
      </c>
      <c r="BX2015" s="161">
        <v>337601</v>
      </c>
    </row>
    <row r="2016" spans="1:76" ht="14.45" x14ac:dyDescent="0.3">
      <c r="A2016" s="164" t="s">
        <v>31</v>
      </c>
      <c r="B2016" s="6" t="s">
        <v>1147</v>
      </c>
      <c r="C2016" s="6" t="s">
        <v>75</v>
      </c>
      <c r="D2016" s="6" t="s">
        <v>33</v>
      </c>
      <c r="E2016" s="6" t="s">
        <v>34</v>
      </c>
      <c r="F2016" s="24" t="str">
        <f>+Tabela1[[#This Row],[WK]]&amp;Tabela1[[#This Row],[PK]]&amp;Tabela1[[#This Row],[GK]]</f>
        <v>280801</v>
      </c>
      <c r="G2016" s="6" t="s">
        <v>1906</v>
      </c>
      <c r="H2016" s="7">
        <v>816691539.58140182</v>
      </c>
      <c r="I2016" s="8">
        <v>1.371</v>
      </c>
      <c r="J2016" s="7">
        <v>1119684100.76</v>
      </c>
      <c r="K2016" s="8">
        <v>7.0000000000000007E-2</v>
      </c>
      <c r="L2016" s="7">
        <v>78377887.053200006</v>
      </c>
      <c r="M2016" s="7">
        <v>47722309.053200006</v>
      </c>
      <c r="N2016" s="9">
        <v>1.5567251432414684</v>
      </c>
      <c r="O2016" s="7">
        <v>77871463</v>
      </c>
      <c r="P2016" s="8">
        <v>1.2949999999999999</v>
      </c>
      <c r="Q2016" s="7">
        <v>100843545</v>
      </c>
      <c r="R2016" s="8">
        <v>1.6E-2</v>
      </c>
      <c r="S2016" s="7">
        <v>1613496.72</v>
      </c>
      <c r="T2016" s="7">
        <v>-278693.28000000003</v>
      </c>
      <c r="U2016" s="9">
        <v>-0.14728609706213436</v>
      </c>
      <c r="V2016" s="7">
        <v>47443615.773200005</v>
      </c>
      <c r="W2016" s="9">
        <v>1.4576611143719596</v>
      </c>
      <c r="X2016" s="7">
        <v>60686453.940608457</v>
      </c>
      <c r="Y2016" s="7">
        <v>20723679</v>
      </c>
      <c r="Z2016" s="7">
        <v>622.17000000000007</v>
      </c>
      <c r="AA2016" s="7">
        <v>2931890.7706084573</v>
      </c>
      <c r="AB2016" s="7">
        <v>37030262</v>
      </c>
      <c r="AC2016" s="7">
        <v>0</v>
      </c>
      <c r="AD2016" s="7">
        <v>13242838.16740845</v>
      </c>
      <c r="AE2016" s="7">
        <v>0</v>
      </c>
      <c r="AF2016" s="7">
        <v>78377887.053200006</v>
      </c>
      <c r="AG2016" s="7">
        <v>1613496.72</v>
      </c>
      <c r="AH2016" s="7">
        <v>13242838.16740845</v>
      </c>
      <c r="AI2016" s="7">
        <v>25595418</v>
      </c>
      <c r="AJ2016" s="7">
        <v>2014101</v>
      </c>
      <c r="AK2016" s="7">
        <v>14301390</v>
      </c>
      <c r="AL2016" s="7">
        <v>607100</v>
      </c>
      <c r="AM2016" s="7">
        <v>954024</v>
      </c>
      <c r="AN2016" s="7">
        <v>0</v>
      </c>
      <c r="AO2016" s="7">
        <v>0</v>
      </c>
      <c r="AP2016" s="7">
        <v>28954568</v>
      </c>
      <c r="AQ2016" s="7">
        <v>2661471</v>
      </c>
      <c r="AR2016" s="7">
        <v>30655578</v>
      </c>
      <c r="AS2016" s="7">
        <v>1892190</v>
      </c>
      <c r="AT2016" s="7">
        <v>17527156</v>
      </c>
      <c r="AU2016" s="7">
        <v>854344</v>
      </c>
      <c r="AV2016" s="7">
        <v>1135109</v>
      </c>
      <c r="AW2016" s="7">
        <v>0</v>
      </c>
      <c r="AX2016" s="7">
        <v>0</v>
      </c>
      <c r="AY2016" s="7">
        <v>32364801</v>
      </c>
      <c r="AZ2016" s="7">
        <v>1153214</v>
      </c>
      <c r="BA2016" s="7">
        <v>622.17000000000007</v>
      </c>
      <c r="BB2016" s="7">
        <v>0</v>
      </c>
      <c r="BC2016" s="7">
        <v>0</v>
      </c>
      <c r="BD2016" s="7">
        <v>6.69</v>
      </c>
      <c r="BE2016" s="7">
        <v>0</v>
      </c>
      <c r="BF2016" s="7">
        <v>0</v>
      </c>
      <c r="BG2016" s="7">
        <v>2251849.7706084573</v>
      </c>
      <c r="BH2016" s="7">
        <v>25113</v>
      </c>
      <c r="BI2016" s="7">
        <v>680041</v>
      </c>
      <c r="BJ2016" s="7">
        <v>9359512.6675000004</v>
      </c>
      <c r="BK2016" s="7">
        <v>3756516.2766666673</v>
      </c>
      <c r="BL2016" s="7">
        <v>8526855.043333333</v>
      </c>
      <c r="BM2016" s="7">
        <v>5358275.4766666666</v>
      </c>
      <c r="BN2016" s="130">
        <v>0.79200000000000004</v>
      </c>
      <c r="BO2016" s="131">
        <v>1.0791297999999999E-3</v>
      </c>
      <c r="BP2016" s="161">
        <v>27347.161998453179</v>
      </c>
      <c r="BQ2016" s="162">
        <v>37030262</v>
      </c>
      <c r="BR2016" s="161">
        <v>1283577</v>
      </c>
      <c r="BS2016" s="163">
        <v>0</v>
      </c>
      <c r="BT2016" s="163">
        <v>0</v>
      </c>
      <c r="BU2016" s="161">
        <v>78377887.049999997</v>
      </c>
      <c r="BV2016" s="161">
        <v>1613496.72</v>
      </c>
      <c r="BW2016" s="165">
        <v>13242838.17</v>
      </c>
      <c r="BX2016" s="161">
        <v>1283577</v>
      </c>
    </row>
    <row r="2017" spans="1:76" ht="14.45" x14ac:dyDescent="0.3">
      <c r="A2017" s="164" t="s">
        <v>31</v>
      </c>
      <c r="B2017" s="6" t="s">
        <v>1147</v>
      </c>
      <c r="C2017" s="6" t="s">
        <v>75</v>
      </c>
      <c r="D2017" s="6" t="s">
        <v>32</v>
      </c>
      <c r="E2017" s="6" t="s">
        <v>36</v>
      </c>
      <c r="F2017" s="24" t="str">
        <f>+Tabela1[[#This Row],[WK]]&amp;Tabela1[[#This Row],[PK]]&amp;Tabela1[[#This Row],[GK]]</f>
        <v>280802</v>
      </c>
      <c r="G2017" s="6" t="s">
        <v>1907</v>
      </c>
      <c r="H2017" s="7">
        <v>106731485.3504</v>
      </c>
      <c r="I2017" s="8">
        <v>1.371</v>
      </c>
      <c r="J2017" s="7">
        <v>146328866.41999999</v>
      </c>
      <c r="K2017" s="8">
        <v>7.0000000000000007E-2</v>
      </c>
      <c r="L2017" s="7">
        <v>10243020.6494</v>
      </c>
      <c r="M2017" s="7">
        <v>7501667.6493999995</v>
      </c>
      <c r="N2017" s="9">
        <v>2.7364836449008938</v>
      </c>
      <c r="O2017" s="7">
        <v>4537653</v>
      </c>
      <c r="P2017" s="8">
        <v>1.2949999999999999</v>
      </c>
      <c r="Q2017" s="7">
        <v>5876261</v>
      </c>
      <c r="R2017" s="8">
        <v>1.6E-2</v>
      </c>
      <c r="S2017" s="7">
        <v>94020.176000000007</v>
      </c>
      <c r="T2017" s="7">
        <v>-474575.82400000002</v>
      </c>
      <c r="U2017" s="9">
        <v>-0.83464502740082591</v>
      </c>
      <c r="V2017" s="7">
        <v>7027091.8254000004</v>
      </c>
      <c r="W2017" s="9">
        <v>2.1230211780906596</v>
      </c>
      <c r="X2017" s="7">
        <v>23496772.558756642</v>
      </c>
      <c r="Y2017" s="7">
        <v>11329328</v>
      </c>
      <c r="Z2017" s="7">
        <v>958521.24</v>
      </c>
      <c r="AA2017" s="7">
        <v>658852.31875664066</v>
      </c>
      <c r="AB2017" s="7">
        <v>10550071</v>
      </c>
      <c r="AC2017" s="7">
        <v>0</v>
      </c>
      <c r="AD2017" s="7">
        <v>16469680.733356643</v>
      </c>
      <c r="AE2017" s="7">
        <v>0</v>
      </c>
      <c r="AF2017" s="7">
        <v>10243020.6494</v>
      </c>
      <c r="AG2017" s="7">
        <v>94020.176000000007</v>
      </c>
      <c r="AH2017" s="7">
        <v>16469680.733356643</v>
      </c>
      <c r="AI2017" s="7">
        <v>2288852</v>
      </c>
      <c r="AJ2017" s="7">
        <v>343596</v>
      </c>
      <c r="AK2017" s="7">
        <v>6363809</v>
      </c>
      <c r="AL2017" s="7">
        <v>167600</v>
      </c>
      <c r="AM2017" s="7">
        <v>428193</v>
      </c>
      <c r="AN2017" s="7">
        <v>0</v>
      </c>
      <c r="AO2017" s="7">
        <v>0</v>
      </c>
      <c r="AP2017" s="7">
        <v>7318574</v>
      </c>
      <c r="AQ2017" s="7">
        <v>397828</v>
      </c>
      <c r="AR2017" s="7">
        <v>2741353</v>
      </c>
      <c r="AS2017" s="7">
        <v>568596</v>
      </c>
      <c r="AT2017" s="7">
        <v>6663924</v>
      </c>
      <c r="AU2017" s="7">
        <v>180688</v>
      </c>
      <c r="AV2017" s="7">
        <v>417342</v>
      </c>
      <c r="AW2017" s="7">
        <v>0</v>
      </c>
      <c r="AX2017" s="7">
        <v>0</v>
      </c>
      <c r="AY2017" s="7">
        <v>8390777</v>
      </c>
      <c r="AZ2017" s="7">
        <v>168684</v>
      </c>
      <c r="BA2017" s="7">
        <v>958521.24</v>
      </c>
      <c r="BB2017" s="7">
        <v>0</v>
      </c>
      <c r="BC2017" s="7">
        <v>0</v>
      </c>
      <c r="BD2017" s="7">
        <v>2462.36</v>
      </c>
      <c r="BE2017" s="7">
        <v>15688.64</v>
      </c>
      <c r="BF2017" s="7">
        <v>0</v>
      </c>
      <c r="BG2017" s="7">
        <v>502234.31875664066</v>
      </c>
      <c r="BH2017" s="7">
        <v>5601</v>
      </c>
      <c r="BI2017" s="7">
        <v>156618</v>
      </c>
      <c r="BJ2017" s="7">
        <v>2155521.0241666674</v>
      </c>
      <c r="BK2017" s="7">
        <v>163833.30000000075</v>
      </c>
      <c r="BL2017" s="7">
        <v>1337370.7699999998</v>
      </c>
      <c r="BM2017" s="7">
        <v>5292009.3566666665</v>
      </c>
      <c r="BN2017" s="130">
        <v>0.58799999999999997</v>
      </c>
      <c r="BO2017" s="131">
        <v>2.6672970000000002E-4</v>
      </c>
      <c r="BP2017" s="161">
        <v>6759.5004742088195</v>
      </c>
      <c r="BQ2017" s="162">
        <v>10550071</v>
      </c>
      <c r="BR2017" s="161">
        <v>307241</v>
      </c>
      <c r="BS2017" s="163">
        <v>5035483.9587566424</v>
      </c>
      <c r="BT2017" s="163">
        <v>0</v>
      </c>
      <c r="BU2017" s="161">
        <v>10243020.65</v>
      </c>
      <c r="BV2017" s="161">
        <v>94020.18</v>
      </c>
      <c r="BW2017" s="165">
        <v>11434196.77</v>
      </c>
      <c r="BX2017" s="161">
        <v>307241</v>
      </c>
    </row>
    <row r="2018" spans="1:76" ht="14.45" x14ac:dyDescent="0.3">
      <c r="A2018" s="164" t="s">
        <v>31</v>
      </c>
      <c r="B2018" s="6" t="s">
        <v>1147</v>
      </c>
      <c r="C2018" s="6" t="s">
        <v>75</v>
      </c>
      <c r="D2018" s="6" t="s">
        <v>37</v>
      </c>
      <c r="E2018" s="6" t="s">
        <v>36</v>
      </c>
      <c r="F2018" s="24" t="str">
        <f>+Tabela1[[#This Row],[WK]]&amp;Tabela1[[#This Row],[PK]]&amp;Tabela1[[#This Row],[GK]]</f>
        <v>280803</v>
      </c>
      <c r="G2018" s="6" t="s">
        <v>1906</v>
      </c>
      <c r="H2018" s="7">
        <v>176034495.27979937</v>
      </c>
      <c r="I2018" s="8">
        <v>1.371</v>
      </c>
      <c r="J2018" s="7">
        <v>241343293.03</v>
      </c>
      <c r="K2018" s="8">
        <v>7.0000000000000007E-2</v>
      </c>
      <c r="L2018" s="7">
        <v>16894030.5121</v>
      </c>
      <c r="M2018" s="7">
        <v>11376425.5121</v>
      </c>
      <c r="N2018" s="9">
        <v>2.0618412358441751</v>
      </c>
      <c r="O2018" s="7">
        <v>2758921</v>
      </c>
      <c r="P2018" s="8">
        <v>1.2949999999999999</v>
      </c>
      <c r="Q2018" s="7">
        <v>3572803</v>
      </c>
      <c r="R2018" s="8">
        <v>1.6E-2</v>
      </c>
      <c r="S2018" s="7">
        <v>57164.847999999998</v>
      </c>
      <c r="T2018" s="7">
        <v>2969.8479999999981</v>
      </c>
      <c r="U2018" s="9">
        <v>5.4799298828305157E-2</v>
      </c>
      <c r="V2018" s="7">
        <v>11379395.360100001</v>
      </c>
      <c r="W2018" s="9">
        <v>2.042319422825658</v>
      </c>
      <c r="X2018" s="7">
        <v>22841678.735319398</v>
      </c>
      <c r="Y2018" s="7">
        <v>11032520</v>
      </c>
      <c r="Z2018" s="7">
        <v>633921.94499999995</v>
      </c>
      <c r="AA2018" s="7">
        <v>1064616.7903193964</v>
      </c>
      <c r="AB2018" s="7">
        <v>10110620</v>
      </c>
      <c r="AC2018" s="7">
        <v>0</v>
      </c>
      <c r="AD2018" s="7">
        <v>11462283.375219399</v>
      </c>
      <c r="AE2018" s="7">
        <v>0</v>
      </c>
      <c r="AF2018" s="7">
        <v>16894030.5121</v>
      </c>
      <c r="AG2018" s="7">
        <v>57164.847999999998</v>
      </c>
      <c r="AH2018" s="7">
        <v>11462283.375219399</v>
      </c>
      <c r="AI2018" s="7">
        <v>4606842</v>
      </c>
      <c r="AJ2018" s="7">
        <v>36443</v>
      </c>
      <c r="AK2018" s="7">
        <v>7995947</v>
      </c>
      <c r="AL2018" s="7">
        <v>72952</v>
      </c>
      <c r="AM2018" s="7">
        <v>418585</v>
      </c>
      <c r="AN2018" s="7">
        <v>0</v>
      </c>
      <c r="AO2018" s="7">
        <v>0</v>
      </c>
      <c r="AP2018" s="7">
        <v>8489112</v>
      </c>
      <c r="AQ2018" s="7">
        <v>342133</v>
      </c>
      <c r="AR2018" s="7">
        <v>5517605</v>
      </c>
      <c r="AS2018" s="7">
        <v>54195</v>
      </c>
      <c r="AT2018" s="7">
        <v>8834297</v>
      </c>
      <c r="AU2018" s="7">
        <v>81066</v>
      </c>
      <c r="AV2018" s="7">
        <v>517475</v>
      </c>
      <c r="AW2018" s="7">
        <v>0</v>
      </c>
      <c r="AX2018" s="7">
        <v>0</v>
      </c>
      <c r="AY2018" s="7">
        <v>9572451</v>
      </c>
      <c r="AZ2018" s="7">
        <v>139489</v>
      </c>
      <c r="BA2018" s="7">
        <v>633921.94499999995</v>
      </c>
      <c r="BB2018" s="7">
        <v>0</v>
      </c>
      <c r="BC2018" s="7">
        <v>0</v>
      </c>
      <c r="BD2018" s="7">
        <v>6304.83</v>
      </c>
      <c r="BE2018" s="7">
        <v>1023.07</v>
      </c>
      <c r="BF2018" s="7">
        <v>0</v>
      </c>
      <c r="BG2018" s="7">
        <v>683185.79031939642</v>
      </c>
      <c r="BH2018" s="7">
        <v>7619</v>
      </c>
      <c r="BI2018" s="7">
        <v>381431</v>
      </c>
      <c r="BJ2018" s="7">
        <v>5249646.3108333331</v>
      </c>
      <c r="BK2018" s="7">
        <v>2576089.3233333332</v>
      </c>
      <c r="BL2018" s="7">
        <v>3160556.66</v>
      </c>
      <c r="BM2018" s="7">
        <v>4373114.63</v>
      </c>
      <c r="BN2018" s="130">
        <v>0.67500000000000004</v>
      </c>
      <c r="BO2018" s="131">
        <v>3.3917920000000001E-4</v>
      </c>
      <c r="BP2018" s="161">
        <v>8595.4512394801623</v>
      </c>
      <c r="BQ2018" s="162">
        <v>10110620</v>
      </c>
      <c r="BR2018" s="161">
        <v>425842</v>
      </c>
      <c r="BS2018" s="163">
        <v>253968.33531939844</v>
      </c>
      <c r="BT2018" s="163">
        <v>0</v>
      </c>
      <c r="BU2018" s="161">
        <v>16894030.510000002</v>
      </c>
      <c r="BV2018" s="161">
        <v>57164.85</v>
      </c>
      <c r="BW2018" s="165">
        <v>11208315.039999999</v>
      </c>
      <c r="BX2018" s="161">
        <v>425842</v>
      </c>
    </row>
    <row r="2019" spans="1:76" ht="14.45" x14ac:dyDescent="0.3">
      <c r="A2019" s="164" t="s">
        <v>31</v>
      </c>
      <c r="B2019" s="6" t="s">
        <v>1147</v>
      </c>
      <c r="C2019" s="6" t="s">
        <v>75</v>
      </c>
      <c r="D2019" s="6" t="s">
        <v>39</v>
      </c>
      <c r="E2019" s="6" t="s">
        <v>40</v>
      </c>
      <c r="F2019" s="24" t="str">
        <f>+Tabela1[[#This Row],[WK]]&amp;Tabela1[[#This Row],[PK]]&amp;Tabela1[[#This Row],[GK]]</f>
        <v>280804</v>
      </c>
      <c r="G2019" s="6" t="s">
        <v>1908</v>
      </c>
      <c r="H2019" s="7">
        <v>194944096.86759901</v>
      </c>
      <c r="I2019" s="8">
        <v>1.371</v>
      </c>
      <c r="J2019" s="7">
        <v>267268356.79999998</v>
      </c>
      <c r="K2019" s="8">
        <v>7.0000000000000007E-2</v>
      </c>
      <c r="L2019" s="7">
        <v>18708784.976</v>
      </c>
      <c r="M2019" s="7">
        <v>12998316.976</v>
      </c>
      <c r="N2019" s="9">
        <v>2.2762262175359358</v>
      </c>
      <c r="O2019" s="7">
        <v>0</v>
      </c>
      <c r="P2019" s="8">
        <v>1.2949999999999999</v>
      </c>
      <c r="Q2019" s="7">
        <v>0</v>
      </c>
      <c r="R2019" s="8">
        <v>1.6E-2</v>
      </c>
      <c r="S2019" s="7">
        <v>0</v>
      </c>
      <c r="T2019" s="7">
        <v>-466836</v>
      </c>
      <c r="U2019" s="9">
        <v>-1</v>
      </c>
      <c r="V2019" s="7">
        <v>12531480.976</v>
      </c>
      <c r="W2019" s="9">
        <v>2.0286327135591837</v>
      </c>
      <c r="X2019" s="7">
        <v>29346705.970728979</v>
      </c>
      <c r="Y2019" s="7">
        <v>13973040</v>
      </c>
      <c r="Z2019" s="7">
        <v>472940.34</v>
      </c>
      <c r="AA2019" s="7">
        <v>1071552.6307289803</v>
      </c>
      <c r="AB2019" s="7">
        <v>13829173</v>
      </c>
      <c r="AC2019" s="7">
        <v>0</v>
      </c>
      <c r="AD2019" s="7">
        <v>16815224.994728979</v>
      </c>
      <c r="AE2019" s="7">
        <v>0</v>
      </c>
      <c r="AF2019" s="7">
        <v>18708784.976</v>
      </c>
      <c r="AG2019" s="7">
        <v>0</v>
      </c>
      <c r="AH2019" s="7">
        <v>16815224.994728979</v>
      </c>
      <c r="AI2019" s="7">
        <v>4767870</v>
      </c>
      <c r="AJ2019" s="7">
        <v>244666</v>
      </c>
      <c r="AK2019" s="7">
        <v>3865231</v>
      </c>
      <c r="AL2019" s="7">
        <v>180682</v>
      </c>
      <c r="AM2019" s="7">
        <v>481238</v>
      </c>
      <c r="AN2019" s="7">
        <v>0</v>
      </c>
      <c r="AO2019" s="7">
        <v>0</v>
      </c>
      <c r="AP2019" s="7">
        <v>11308682</v>
      </c>
      <c r="AQ2019" s="7">
        <v>521155</v>
      </c>
      <c r="AR2019" s="7">
        <v>5710468</v>
      </c>
      <c r="AS2019" s="7">
        <v>466836</v>
      </c>
      <c r="AT2019" s="7">
        <v>8171960</v>
      </c>
      <c r="AU2019" s="7">
        <v>228462</v>
      </c>
      <c r="AV2019" s="7">
        <v>355008</v>
      </c>
      <c r="AW2019" s="7">
        <v>0</v>
      </c>
      <c r="AX2019" s="7">
        <v>0</v>
      </c>
      <c r="AY2019" s="7">
        <v>12675060</v>
      </c>
      <c r="AZ2019" s="7">
        <v>227074</v>
      </c>
      <c r="BA2019" s="7">
        <v>472940.34</v>
      </c>
      <c r="BB2019" s="7">
        <v>0</v>
      </c>
      <c r="BC2019" s="7">
        <v>0</v>
      </c>
      <c r="BD2019" s="7">
        <v>3274.61</v>
      </c>
      <c r="BE2019" s="7">
        <v>3621.54</v>
      </c>
      <c r="BF2019" s="7">
        <v>0</v>
      </c>
      <c r="BG2019" s="7">
        <v>780117.63072898029</v>
      </c>
      <c r="BH2019" s="7">
        <v>8700</v>
      </c>
      <c r="BI2019" s="7">
        <v>291435</v>
      </c>
      <c r="BJ2019" s="7">
        <v>4011070.6125000007</v>
      </c>
      <c r="BK2019" s="7">
        <v>2964048.6700000004</v>
      </c>
      <c r="BL2019" s="7">
        <v>1853976.4733333334</v>
      </c>
      <c r="BM2019" s="7">
        <v>480134.82333333325</v>
      </c>
      <c r="BN2019" s="130">
        <v>0.66400000000000003</v>
      </c>
      <c r="BO2019" s="131">
        <v>4.1324359999999997E-4</v>
      </c>
      <c r="BP2019" s="161">
        <v>10472.423248008246</v>
      </c>
      <c r="BQ2019" s="162">
        <v>13829173</v>
      </c>
      <c r="BR2019" s="161">
        <v>475282</v>
      </c>
      <c r="BS2019" s="163">
        <v>3816641.9707289785</v>
      </c>
      <c r="BT2019" s="163">
        <v>0</v>
      </c>
      <c r="BU2019" s="161">
        <v>18708784.98</v>
      </c>
      <c r="BV2019" s="161">
        <v>0</v>
      </c>
      <c r="BW2019" s="165">
        <v>12998583.02</v>
      </c>
      <c r="BX2019" s="161">
        <v>475282</v>
      </c>
    </row>
    <row r="2020" spans="1:76" ht="14.45" x14ac:dyDescent="0.3">
      <c r="A2020" s="164" t="s">
        <v>31</v>
      </c>
      <c r="B2020" s="6" t="s">
        <v>1147</v>
      </c>
      <c r="C2020" s="6" t="s">
        <v>75</v>
      </c>
      <c r="D2020" s="6" t="s">
        <v>42</v>
      </c>
      <c r="E2020" s="6" t="s">
        <v>40</v>
      </c>
      <c r="F2020" s="24" t="str">
        <f>+Tabela1[[#This Row],[WK]]&amp;Tabela1[[#This Row],[PK]]&amp;Tabela1[[#This Row],[GK]]</f>
        <v>280805</v>
      </c>
      <c r="G2020" s="6" t="s">
        <v>1909</v>
      </c>
      <c r="H2020" s="7">
        <v>173507352.21359929</v>
      </c>
      <c r="I2020" s="8">
        <v>1.371</v>
      </c>
      <c r="J2020" s="7">
        <v>237878579.89000002</v>
      </c>
      <c r="K2020" s="8">
        <v>7.0000000000000007E-2</v>
      </c>
      <c r="L2020" s="7">
        <v>16651500.592300003</v>
      </c>
      <c r="M2020" s="7">
        <v>11269910.592300003</v>
      </c>
      <c r="N2020" s="9">
        <v>2.0941600144752766</v>
      </c>
      <c r="O2020" s="7">
        <v>5522259</v>
      </c>
      <c r="P2020" s="8">
        <v>1.2949999999999999</v>
      </c>
      <c r="Q2020" s="7">
        <v>7151325</v>
      </c>
      <c r="R2020" s="8">
        <v>1.6E-2</v>
      </c>
      <c r="S2020" s="7">
        <v>114421.2</v>
      </c>
      <c r="T2020" s="7">
        <v>-26053.800000000003</v>
      </c>
      <c r="U2020" s="9">
        <v>-0.18546930058729313</v>
      </c>
      <c r="V2020" s="7">
        <v>11243856.792300003</v>
      </c>
      <c r="W2020" s="9">
        <v>2.036168859348813</v>
      </c>
      <c r="X2020" s="7">
        <v>16286373.005067289</v>
      </c>
      <c r="Y2020" s="7">
        <v>3980697</v>
      </c>
      <c r="Z2020" s="7">
        <v>532757.01</v>
      </c>
      <c r="AA2020" s="7">
        <v>935464.99506728991</v>
      </c>
      <c r="AB2020" s="7">
        <v>8471827</v>
      </c>
      <c r="AC2020" s="7">
        <v>2365627</v>
      </c>
      <c r="AD2020" s="7">
        <v>5042516.2127672853</v>
      </c>
      <c r="AE2020" s="7">
        <v>0</v>
      </c>
      <c r="AF2020" s="7">
        <v>16651500.592300003</v>
      </c>
      <c r="AG2020" s="7">
        <v>114421.2</v>
      </c>
      <c r="AH2020" s="7">
        <v>5042516.2127672853</v>
      </c>
      <c r="AI2020" s="7">
        <v>4493278</v>
      </c>
      <c r="AJ2020" s="7">
        <v>168249</v>
      </c>
      <c r="AK2020" s="7">
        <v>6800908</v>
      </c>
      <c r="AL2020" s="7">
        <v>264006</v>
      </c>
      <c r="AM2020" s="7">
        <v>385520</v>
      </c>
      <c r="AN2020" s="7">
        <v>0</v>
      </c>
      <c r="AO2020" s="7">
        <v>0</v>
      </c>
      <c r="AP2020" s="7">
        <v>6686287</v>
      </c>
      <c r="AQ2020" s="7">
        <v>405785</v>
      </c>
      <c r="AR2020" s="7">
        <v>5381590</v>
      </c>
      <c r="AS2020" s="7">
        <v>140475</v>
      </c>
      <c r="AT2020" s="7">
        <v>7321362</v>
      </c>
      <c r="AU2020" s="7">
        <v>328266</v>
      </c>
      <c r="AV2020" s="7">
        <v>463721</v>
      </c>
      <c r="AW2020" s="7">
        <v>0</v>
      </c>
      <c r="AX2020" s="7">
        <v>0</v>
      </c>
      <c r="AY2020" s="7">
        <v>7414325</v>
      </c>
      <c r="AZ2020" s="7">
        <v>175172</v>
      </c>
      <c r="BA2020" s="7">
        <v>532757.01</v>
      </c>
      <c r="BB2020" s="7">
        <v>0</v>
      </c>
      <c r="BC2020" s="7">
        <v>0</v>
      </c>
      <c r="BD2020" s="7">
        <v>5728.57</v>
      </c>
      <c r="BE2020" s="7">
        <v>0</v>
      </c>
      <c r="BF2020" s="7">
        <v>0</v>
      </c>
      <c r="BG2020" s="7">
        <v>595130.99506728991</v>
      </c>
      <c r="BH2020" s="7">
        <v>6637</v>
      </c>
      <c r="BI2020" s="7">
        <v>340334</v>
      </c>
      <c r="BJ2020" s="7">
        <v>4683956.2074999996</v>
      </c>
      <c r="BK2020" s="7">
        <v>3156456.8566666665</v>
      </c>
      <c r="BL2020" s="7">
        <v>993443.96333333338</v>
      </c>
      <c r="BM2020" s="7">
        <v>4123109.4766666666</v>
      </c>
      <c r="BN2020" s="130">
        <v>0.82899999999999996</v>
      </c>
      <c r="BO2020" s="131">
        <v>2.5545089999999998E-4</v>
      </c>
      <c r="BP2020" s="161">
        <v>6473.3522895398264</v>
      </c>
      <c r="BQ2020" s="162">
        <v>8471827</v>
      </c>
      <c r="BR2020" s="161">
        <v>367602</v>
      </c>
      <c r="BS2020" s="163">
        <v>0</v>
      </c>
      <c r="BT2020" s="163">
        <v>1784074.870000001</v>
      </c>
      <c r="BU2020" s="161">
        <v>16651500.59</v>
      </c>
      <c r="BV2020" s="161">
        <v>114421.2</v>
      </c>
      <c r="BW2020" s="165">
        <v>6826591.080000001</v>
      </c>
      <c r="BX2020" s="161">
        <v>367602</v>
      </c>
    </row>
    <row r="2021" spans="1:76" ht="14.45" x14ac:dyDescent="0.3">
      <c r="A2021" s="164" t="s">
        <v>31</v>
      </c>
      <c r="B2021" s="6" t="s">
        <v>1147</v>
      </c>
      <c r="C2021" s="6" t="s">
        <v>75</v>
      </c>
      <c r="D2021" s="6" t="s">
        <v>44</v>
      </c>
      <c r="E2021" s="6" t="s">
        <v>36</v>
      </c>
      <c r="F2021" s="24" t="str">
        <f>+Tabela1[[#This Row],[WK]]&amp;Tabela1[[#This Row],[PK]]&amp;Tabela1[[#This Row],[GK]]</f>
        <v>280806</v>
      </c>
      <c r="G2021" s="6" t="s">
        <v>1910</v>
      </c>
      <c r="H2021" s="7">
        <v>76106100.291399971</v>
      </c>
      <c r="I2021" s="8">
        <v>1.371</v>
      </c>
      <c r="J2021" s="7">
        <v>104341463.50000001</v>
      </c>
      <c r="K2021" s="8">
        <v>7.0000000000000007E-2</v>
      </c>
      <c r="L2021" s="7">
        <v>7303902.4450000022</v>
      </c>
      <c r="M2021" s="7">
        <v>4831643.4450000022</v>
      </c>
      <c r="N2021" s="9">
        <v>1.9543435558329456</v>
      </c>
      <c r="O2021" s="7">
        <v>591679</v>
      </c>
      <c r="P2021" s="8">
        <v>1.2949999999999999</v>
      </c>
      <c r="Q2021" s="7">
        <v>766224</v>
      </c>
      <c r="R2021" s="8">
        <v>1.6E-2</v>
      </c>
      <c r="S2021" s="7">
        <v>12259.584000000001</v>
      </c>
      <c r="T2021" s="7">
        <v>-48177.415999999997</v>
      </c>
      <c r="U2021" s="9">
        <v>-0.79715101676125544</v>
      </c>
      <c r="V2021" s="7">
        <v>4783466.029000002</v>
      </c>
      <c r="W2021" s="9">
        <v>1.8886854280971748</v>
      </c>
      <c r="X2021" s="7">
        <v>10357965.355</v>
      </c>
      <c r="Y2021" s="7">
        <v>3827050</v>
      </c>
      <c r="Z2021" s="7">
        <v>1081441.355</v>
      </c>
      <c r="AA2021" s="7">
        <v>489104</v>
      </c>
      <c r="AB2021" s="7">
        <v>4960370</v>
      </c>
      <c r="AC2021" s="7">
        <v>0</v>
      </c>
      <c r="AD2021" s="7">
        <v>5574499.3259999985</v>
      </c>
      <c r="AE2021" s="7">
        <v>0</v>
      </c>
      <c r="AF2021" s="7">
        <v>7303902.4450000022</v>
      </c>
      <c r="AG2021" s="7">
        <v>12259.584000000001</v>
      </c>
      <c r="AH2021" s="7">
        <v>5574499.3259999985</v>
      </c>
      <c r="AI2021" s="7">
        <v>2064176</v>
      </c>
      <c r="AJ2021" s="7">
        <v>77884</v>
      </c>
      <c r="AK2021" s="7">
        <v>4023892</v>
      </c>
      <c r="AL2021" s="7">
        <v>52224</v>
      </c>
      <c r="AM2021" s="7">
        <v>253599</v>
      </c>
      <c r="AN2021" s="7">
        <v>0</v>
      </c>
      <c r="AO2021" s="7">
        <v>0</v>
      </c>
      <c r="AP2021" s="7">
        <v>4143604</v>
      </c>
      <c r="AQ2021" s="7">
        <v>159131</v>
      </c>
      <c r="AR2021" s="7">
        <v>2472259</v>
      </c>
      <c r="AS2021" s="7">
        <v>60437</v>
      </c>
      <c r="AT2021" s="7">
        <v>4415972</v>
      </c>
      <c r="AU2021" s="7">
        <v>54506</v>
      </c>
      <c r="AV2021" s="7">
        <v>357695</v>
      </c>
      <c r="AW2021" s="7">
        <v>0</v>
      </c>
      <c r="AX2021" s="7">
        <v>0</v>
      </c>
      <c r="AY2021" s="7">
        <v>4700964</v>
      </c>
      <c r="AZ2021" s="7">
        <v>64878</v>
      </c>
      <c r="BA2021" s="7">
        <v>1081441.355</v>
      </c>
      <c r="BB2021" s="7">
        <v>0</v>
      </c>
      <c r="BC2021" s="7">
        <v>593.99</v>
      </c>
      <c r="BD2021" s="7">
        <v>7881</v>
      </c>
      <c r="BE2021" s="7">
        <v>3534.87</v>
      </c>
      <c r="BF2021" s="7">
        <v>0</v>
      </c>
      <c r="BG2021" s="7">
        <v>320594</v>
      </c>
      <c r="BH2021" s="7">
        <v>3375</v>
      </c>
      <c r="BI2021" s="7">
        <v>168510</v>
      </c>
      <c r="BJ2021" s="7">
        <v>2319199.7175000003</v>
      </c>
      <c r="BK2021" s="7">
        <v>1316915.0433333339</v>
      </c>
      <c r="BL2021" s="7">
        <v>772810.37333333318</v>
      </c>
      <c r="BM2021" s="7">
        <v>2463517.9499999997</v>
      </c>
      <c r="BN2021" s="130">
        <v>0.71</v>
      </c>
      <c r="BO2021" s="131">
        <v>1.342541E-4</v>
      </c>
      <c r="BP2021" s="161">
        <v>3401.7616359251019</v>
      </c>
      <c r="BQ2021" s="162">
        <v>4960370</v>
      </c>
      <c r="BR2021" s="161">
        <v>189861</v>
      </c>
      <c r="BS2021" s="163">
        <v>0</v>
      </c>
      <c r="BT2021" s="163">
        <v>425910.64499999955</v>
      </c>
      <c r="BU2021" s="161">
        <v>7303902.4500000002</v>
      </c>
      <c r="BV2021" s="161">
        <v>12259.58</v>
      </c>
      <c r="BW2021" s="165">
        <v>6000409.9749999996</v>
      </c>
      <c r="BX2021" s="161">
        <v>189861</v>
      </c>
    </row>
    <row r="2022" spans="1:76" ht="14.45" x14ac:dyDescent="0.3">
      <c r="A2022" s="164" t="s">
        <v>31</v>
      </c>
      <c r="B2022" s="6" t="s">
        <v>1147</v>
      </c>
      <c r="C2022" s="6" t="s">
        <v>77</v>
      </c>
      <c r="D2022" s="6" t="s">
        <v>33</v>
      </c>
      <c r="E2022" s="6" t="s">
        <v>34</v>
      </c>
      <c r="F2022" s="24" t="str">
        <f>+Tabela1[[#This Row],[WK]]&amp;Tabela1[[#This Row],[PK]]&amp;Tabela1[[#This Row],[GK]]</f>
        <v>280901</v>
      </c>
      <c r="G2022" s="6" t="s">
        <v>1911</v>
      </c>
      <c r="H2022" s="7">
        <v>505126313.84459919</v>
      </c>
      <c r="I2022" s="8">
        <v>1.371</v>
      </c>
      <c r="J2022" s="7">
        <v>692528176.28000009</v>
      </c>
      <c r="K2022" s="8">
        <v>7.0000000000000007E-2</v>
      </c>
      <c r="L2022" s="7">
        <v>48476972.339600012</v>
      </c>
      <c r="M2022" s="7">
        <v>28300412.339600012</v>
      </c>
      <c r="N2022" s="9">
        <v>1.4026381275896393</v>
      </c>
      <c r="O2022" s="7">
        <v>20444038</v>
      </c>
      <c r="P2022" s="8">
        <v>1.2949999999999999</v>
      </c>
      <c r="Q2022" s="7">
        <v>26475029</v>
      </c>
      <c r="R2022" s="8">
        <v>1.6E-2</v>
      </c>
      <c r="S2022" s="7">
        <v>423600.46400000004</v>
      </c>
      <c r="T2022" s="7">
        <v>-689795.53599999996</v>
      </c>
      <c r="U2022" s="9">
        <v>-0.61954195632102138</v>
      </c>
      <c r="V2022" s="7">
        <v>27610616.803600013</v>
      </c>
      <c r="W2022" s="9">
        <v>1.2968846344069482</v>
      </c>
      <c r="X2022" s="7">
        <v>34513796.177379459</v>
      </c>
      <c r="Y2022" s="7">
        <v>7221762</v>
      </c>
      <c r="Z2022" s="7">
        <v>3138.75</v>
      </c>
      <c r="AA2022" s="7">
        <v>2244775.4273794559</v>
      </c>
      <c r="AB2022" s="7">
        <v>25044120</v>
      </c>
      <c r="AC2022" s="7">
        <v>0</v>
      </c>
      <c r="AD2022" s="7">
        <v>6903179.3737794477</v>
      </c>
      <c r="AE2022" s="7">
        <v>0</v>
      </c>
      <c r="AF2022" s="7">
        <v>48476972.339600012</v>
      </c>
      <c r="AG2022" s="7">
        <v>423600.46400000004</v>
      </c>
      <c r="AH2022" s="7">
        <v>6903179.3737794477</v>
      </c>
      <c r="AI2022" s="7">
        <v>16846117</v>
      </c>
      <c r="AJ2022" s="7">
        <v>828415</v>
      </c>
      <c r="AK2022" s="7">
        <v>3210263</v>
      </c>
      <c r="AL2022" s="7">
        <v>491761</v>
      </c>
      <c r="AM2022" s="7">
        <v>1265314</v>
      </c>
      <c r="AN2022" s="7">
        <v>0</v>
      </c>
      <c r="AO2022" s="7">
        <v>0</v>
      </c>
      <c r="AP2022" s="7">
        <v>18740657</v>
      </c>
      <c r="AQ2022" s="7">
        <v>1881727</v>
      </c>
      <c r="AR2022" s="7">
        <v>20176560</v>
      </c>
      <c r="AS2022" s="7">
        <v>1113396</v>
      </c>
      <c r="AT2022" s="7">
        <v>3309619</v>
      </c>
      <c r="AU2022" s="7">
        <v>536573</v>
      </c>
      <c r="AV2022" s="7">
        <v>890314</v>
      </c>
      <c r="AW2022" s="7">
        <v>0</v>
      </c>
      <c r="AX2022" s="7">
        <v>0</v>
      </c>
      <c r="AY2022" s="7">
        <v>21404276</v>
      </c>
      <c r="AZ2022" s="7">
        <v>815846</v>
      </c>
      <c r="BA2022" s="7">
        <v>3138.75</v>
      </c>
      <c r="BB2022" s="7">
        <v>0</v>
      </c>
      <c r="BC2022" s="7">
        <v>0</v>
      </c>
      <c r="BD2022" s="7">
        <v>33.75</v>
      </c>
      <c r="BE2022" s="7">
        <v>0</v>
      </c>
      <c r="BF2022" s="7">
        <v>0</v>
      </c>
      <c r="BG2022" s="7">
        <v>1296519.4273794559</v>
      </c>
      <c r="BH2022" s="7">
        <v>14459</v>
      </c>
      <c r="BI2022" s="7">
        <v>948256</v>
      </c>
      <c r="BJ2022" s="7">
        <v>13050969.694166664</v>
      </c>
      <c r="BK2022" s="7">
        <v>4144834.1933333296</v>
      </c>
      <c r="BL2022" s="7">
        <v>15565940.466666669</v>
      </c>
      <c r="BM2022" s="7">
        <v>4492661.07</v>
      </c>
      <c r="BN2022" s="130">
        <v>0.878</v>
      </c>
      <c r="BO2022" s="131">
        <v>6.4766719999999995E-4</v>
      </c>
      <c r="BP2022" s="161">
        <v>16412.499375210402</v>
      </c>
      <c r="BQ2022" s="162">
        <v>25044120</v>
      </c>
      <c r="BR2022" s="161">
        <v>760208</v>
      </c>
      <c r="BS2022" s="163">
        <v>916145.13737945911</v>
      </c>
      <c r="BT2022" s="163">
        <v>0</v>
      </c>
      <c r="BU2022" s="161">
        <v>48476972.340000004</v>
      </c>
      <c r="BV2022" s="161">
        <v>423600.46</v>
      </c>
      <c r="BW2022" s="165">
        <v>5987034.2400000002</v>
      </c>
      <c r="BX2022" s="161">
        <v>760208</v>
      </c>
    </row>
    <row r="2023" spans="1:76" ht="14.45" x14ac:dyDescent="0.3">
      <c r="A2023" s="164" t="s">
        <v>31</v>
      </c>
      <c r="B2023" s="6" t="s">
        <v>1147</v>
      </c>
      <c r="C2023" s="6" t="s">
        <v>77</v>
      </c>
      <c r="D2023" s="6" t="s">
        <v>32</v>
      </c>
      <c r="E2023" s="6" t="s">
        <v>36</v>
      </c>
      <c r="F2023" s="24" t="str">
        <f>+Tabela1[[#This Row],[WK]]&amp;Tabela1[[#This Row],[PK]]&amp;Tabela1[[#This Row],[GK]]</f>
        <v>280902</v>
      </c>
      <c r="G2023" s="6" t="s">
        <v>1912</v>
      </c>
      <c r="H2023" s="7">
        <v>63892183.62520007</v>
      </c>
      <c r="I2023" s="8">
        <v>1.371</v>
      </c>
      <c r="J2023" s="7">
        <v>87596183.75</v>
      </c>
      <c r="K2023" s="8">
        <v>7.0000000000000007E-2</v>
      </c>
      <c r="L2023" s="7">
        <v>6131732.8625000007</v>
      </c>
      <c r="M2023" s="7">
        <v>3946877.8625000007</v>
      </c>
      <c r="N2023" s="9">
        <v>1.8064713047318932</v>
      </c>
      <c r="O2023" s="7">
        <v>26842</v>
      </c>
      <c r="P2023" s="8">
        <v>1.2949999999999999</v>
      </c>
      <c r="Q2023" s="7">
        <v>34760</v>
      </c>
      <c r="R2023" s="8">
        <v>1.6E-2</v>
      </c>
      <c r="S2023" s="7">
        <v>556.16</v>
      </c>
      <c r="T2023" s="7">
        <v>-178.84000000000003</v>
      </c>
      <c r="U2023" s="9">
        <v>-0.2433197278911565</v>
      </c>
      <c r="V2023" s="7">
        <v>3946699.0225000009</v>
      </c>
      <c r="W2023" s="9">
        <v>1.8057819730599065</v>
      </c>
      <c r="X2023" s="7">
        <v>11988799.109999999</v>
      </c>
      <c r="Y2023" s="7">
        <v>4523517</v>
      </c>
      <c r="Z2023" s="7">
        <v>118135.10999999999</v>
      </c>
      <c r="AA2023" s="7">
        <v>459152</v>
      </c>
      <c r="AB2023" s="7">
        <v>6887995</v>
      </c>
      <c r="AC2023" s="7">
        <v>0</v>
      </c>
      <c r="AD2023" s="7">
        <v>8042100.0874999985</v>
      </c>
      <c r="AE2023" s="7">
        <v>0</v>
      </c>
      <c r="AF2023" s="7">
        <v>6131732.8625000007</v>
      </c>
      <c r="AG2023" s="7">
        <v>556.16</v>
      </c>
      <c r="AH2023" s="7">
        <v>8042100.0874999985</v>
      </c>
      <c r="AI2023" s="7">
        <v>1824212</v>
      </c>
      <c r="AJ2023" s="7">
        <v>3030</v>
      </c>
      <c r="AK2023" s="7">
        <v>3898281</v>
      </c>
      <c r="AL2023" s="7">
        <v>16324</v>
      </c>
      <c r="AM2023" s="7">
        <v>294442</v>
      </c>
      <c r="AN2023" s="7">
        <v>0</v>
      </c>
      <c r="AO2023" s="7">
        <v>0</v>
      </c>
      <c r="AP2023" s="7">
        <v>6119564</v>
      </c>
      <c r="AQ2023" s="7">
        <v>159131</v>
      </c>
      <c r="AR2023" s="7">
        <v>2184855</v>
      </c>
      <c r="AS2023" s="7">
        <v>735</v>
      </c>
      <c r="AT2023" s="7">
        <v>4284674</v>
      </c>
      <c r="AU2023" s="7">
        <v>10003</v>
      </c>
      <c r="AV2023" s="7">
        <v>656424</v>
      </c>
      <c r="AW2023" s="7">
        <v>0</v>
      </c>
      <c r="AX2023" s="7">
        <v>0</v>
      </c>
      <c r="AY2023" s="7">
        <v>6612892</v>
      </c>
      <c r="AZ2023" s="7">
        <v>69744</v>
      </c>
      <c r="BA2023" s="7">
        <v>118135.10999999999</v>
      </c>
      <c r="BB2023" s="7">
        <v>0</v>
      </c>
      <c r="BC2023" s="7">
        <v>35.82</v>
      </c>
      <c r="BD2023" s="7">
        <v>1150.8699999999999</v>
      </c>
      <c r="BE2023" s="7">
        <v>0</v>
      </c>
      <c r="BF2023" s="7">
        <v>0</v>
      </c>
      <c r="BG2023" s="7">
        <v>320594</v>
      </c>
      <c r="BH2023" s="7">
        <v>3059</v>
      </c>
      <c r="BI2023" s="7">
        <v>138558</v>
      </c>
      <c r="BJ2023" s="7">
        <v>1906961.0066666666</v>
      </c>
      <c r="BK2023" s="7">
        <v>937005.52333333343</v>
      </c>
      <c r="BL2023" s="7">
        <v>253050.76333333334</v>
      </c>
      <c r="BM2023" s="7">
        <v>3373720.4066666663</v>
      </c>
      <c r="BN2023" s="130">
        <v>0.64100000000000001</v>
      </c>
      <c r="BO2023" s="131">
        <v>1.240879E-4</v>
      </c>
      <c r="BP2023" s="161">
        <v>3144.6284769742924</v>
      </c>
      <c r="BQ2023" s="162">
        <v>6887995</v>
      </c>
      <c r="BR2023" s="161">
        <v>172713</v>
      </c>
      <c r="BS2023" s="163">
        <v>0</v>
      </c>
      <c r="BT2023" s="163">
        <v>817650.8900000006</v>
      </c>
      <c r="BU2023" s="161">
        <v>6131732.8600000003</v>
      </c>
      <c r="BV2023" s="161">
        <v>556.16</v>
      </c>
      <c r="BW2023" s="165">
        <v>8859750.9800000004</v>
      </c>
      <c r="BX2023" s="161">
        <v>172713</v>
      </c>
    </row>
    <row r="2024" spans="1:76" ht="14.45" x14ac:dyDescent="0.3">
      <c r="A2024" s="164" t="s">
        <v>31</v>
      </c>
      <c r="B2024" s="6" t="s">
        <v>1147</v>
      </c>
      <c r="C2024" s="6" t="s">
        <v>77</v>
      </c>
      <c r="D2024" s="6" t="s">
        <v>37</v>
      </c>
      <c r="E2024" s="6" t="s">
        <v>36</v>
      </c>
      <c r="F2024" s="24" t="str">
        <f>+Tabela1[[#This Row],[WK]]&amp;Tabela1[[#This Row],[PK]]&amp;Tabela1[[#This Row],[GK]]</f>
        <v>280903</v>
      </c>
      <c r="G2024" s="6" t="s">
        <v>1911</v>
      </c>
      <c r="H2024" s="7">
        <v>144019323.37879914</v>
      </c>
      <c r="I2024" s="8">
        <v>1.371</v>
      </c>
      <c r="J2024" s="7">
        <v>197450492.34999999</v>
      </c>
      <c r="K2024" s="8">
        <v>7.0000000000000007E-2</v>
      </c>
      <c r="L2024" s="7">
        <v>13821534.464500001</v>
      </c>
      <c r="M2024" s="7">
        <v>9236021.4645000007</v>
      </c>
      <c r="N2024" s="9">
        <v>2.0141740879373802</v>
      </c>
      <c r="O2024" s="7">
        <v>2909178</v>
      </c>
      <c r="P2024" s="8">
        <v>1.2949999999999999</v>
      </c>
      <c r="Q2024" s="7">
        <v>3767386</v>
      </c>
      <c r="R2024" s="8">
        <v>1.6E-2</v>
      </c>
      <c r="S2024" s="7">
        <v>60278.175999999999</v>
      </c>
      <c r="T2024" s="7">
        <v>29639.175999999999</v>
      </c>
      <c r="U2024" s="9">
        <v>0.96736760338131134</v>
      </c>
      <c r="V2024" s="7">
        <v>9265660.6405000016</v>
      </c>
      <c r="W2024" s="9">
        <v>2.0072260706536529</v>
      </c>
      <c r="X2024" s="7">
        <v>15224103.374788815</v>
      </c>
      <c r="Y2024" s="7">
        <v>1895600</v>
      </c>
      <c r="Z2024" s="7">
        <v>1021542.69</v>
      </c>
      <c r="AA2024" s="7">
        <v>884208.68478881521</v>
      </c>
      <c r="AB2024" s="7">
        <v>7674394</v>
      </c>
      <c r="AC2024" s="7">
        <v>3748358</v>
      </c>
      <c r="AD2024" s="7">
        <v>5958442.7342888145</v>
      </c>
      <c r="AE2024" s="7">
        <v>0</v>
      </c>
      <c r="AF2024" s="7">
        <v>13821534.464500001</v>
      </c>
      <c r="AG2024" s="7">
        <v>60278.175999999999</v>
      </c>
      <c r="AH2024" s="7">
        <v>5958442.7342888145</v>
      </c>
      <c r="AI2024" s="7">
        <v>3828606</v>
      </c>
      <c r="AJ2024" s="7">
        <v>14523</v>
      </c>
      <c r="AK2024" s="7">
        <v>5890507</v>
      </c>
      <c r="AL2024" s="7">
        <v>17585</v>
      </c>
      <c r="AM2024" s="7">
        <v>410046</v>
      </c>
      <c r="AN2024" s="7">
        <v>0</v>
      </c>
      <c r="AO2024" s="7">
        <v>0</v>
      </c>
      <c r="AP2024" s="7">
        <v>6186084</v>
      </c>
      <c r="AQ2024" s="7">
        <v>214828</v>
      </c>
      <c r="AR2024" s="7">
        <v>4585513</v>
      </c>
      <c r="AS2024" s="7">
        <v>30639</v>
      </c>
      <c r="AT2024" s="7">
        <v>6783452</v>
      </c>
      <c r="AU2024" s="7">
        <v>30414</v>
      </c>
      <c r="AV2024" s="7">
        <v>463514</v>
      </c>
      <c r="AW2024" s="7">
        <v>0</v>
      </c>
      <c r="AX2024" s="7">
        <v>0</v>
      </c>
      <c r="AY2024" s="7">
        <v>7299633</v>
      </c>
      <c r="AZ2024" s="7">
        <v>87586</v>
      </c>
      <c r="BA2024" s="7">
        <v>1021542.69</v>
      </c>
      <c r="BB2024" s="7">
        <v>0</v>
      </c>
      <c r="BC2024" s="7">
        <v>0</v>
      </c>
      <c r="BD2024" s="7">
        <v>10984.33</v>
      </c>
      <c r="BE2024" s="7">
        <v>0</v>
      </c>
      <c r="BF2024" s="7">
        <v>0</v>
      </c>
      <c r="BG2024" s="7">
        <v>574148.68478881521</v>
      </c>
      <c r="BH2024" s="7">
        <v>6403</v>
      </c>
      <c r="BI2024" s="7">
        <v>310060</v>
      </c>
      <c r="BJ2024" s="7">
        <v>4267476.2324999999</v>
      </c>
      <c r="BK2024" s="7">
        <v>2305514.2766666664</v>
      </c>
      <c r="BL2024" s="7">
        <v>1794820.8933333333</v>
      </c>
      <c r="BM2024" s="7">
        <v>4258206.0366666662</v>
      </c>
      <c r="BN2024" s="130">
        <v>0.90600000000000003</v>
      </c>
      <c r="BO2024" s="131">
        <v>2.202002E-4</v>
      </c>
      <c r="BP2024" s="161">
        <v>5579.88960104538</v>
      </c>
      <c r="BQ2024" s="162">
        <v>7674394</v>
      </c>
      <c r="BR2024" s="161">
        <v>363066</v>
      </c>
      <c r="BS2024" s="163">
        <v>0</v>
      </c>
      <c r="BT2024" s="163">
        <v>1767943.3252111832</v>
      </c>
      <c r="BU2024" s="161">
        <v>13821534.460000001</v>
      </c>
      <c r="BV2024" s="161">
        <v>60278.18</v>
      </c>
      <c r="BW2024" s="165">
        <v>7726386.0552111836</v>
      </c>
      <c r="BX2024" s="161">
        <v>363066</v>
      </c>
    </row>
    <row r="2025" spans="1:76" ht="14.45" x14ac:dyDescent="0.3">
      <c r="A2025" s="164" t="s">
        <v>31</v>
      </c>
      <c r="B2025" s="6" t="s">
        <v>1147</v>
      </c>
      <c r="C2025" s="6" t="s">
        <v>77</v>
      </c>
      <c r="D2025" s="6" t="s">
        <v>39</v>
      </c>
      <c r="E2025" s="6" t="s">
        <v>36</v>
      </c>
      <c r="F2025" s="24" t="str">
        <f>+Tabela1[[#This Row],[WK]]&amp;Tabela1[[#This Row],[PK]]&amp;Tabela1[[#This Row],[GK]]</f>
        <v>280904</v>
      </c>
      <c r="G2025" s="6" t="s">
        <v>1913</v>
      </c>
      <c r="H2025" s="7">
        <v>69202272.255200043</v>
      </c>
      <c r="I2025" s="8">
        <v>1.371</v>
      </c>
      <c r="J2025" s="7">
        <v>94876315.260000005</v>
      </c>
      <c r="K2025" s="8">
        <v>7.0000000000000007E-2</v>
      </c>
      <c r="L2025" s="7">
        <v>6641342.0682000006</v>
      </c>
      <c r="M2025" s="7">
        <v>4773345.0682000006</v>
      </c>
      <c r="N2025" s="9">
        <v>2.5553280161584846</v>
      </c>
      <c r="O2025" s="7">
        <v>5012990</v>
      </c>
      <c r="P2025" s="8">
        <v>1.2949999999999999</v>
      </c>
      <c r="Q2025" s="7">
        <v>6491822</v>
      </c>
      <c r="R2025" s="8">
        <v>1.6E-2</v>
      </c>
      <c r="S2025" s="7">
        <v>103869.152</v>
      </c>
      <c r="T2025" s="7">
        <v>9166.1520000000019</v>
      </c>
      <c r="U2025" s="9">
        <v>9.6788401634583923E-2</v>
      </c>
      <c r="V2025" s="7">
        <v>4782511.2202000003</v>
      </c>
      <c r="W2025" s="9">
        <v>2.4367000663371887</v>
      </c>
      <c r="X2025" s="7">
        <v>14380896.51</v>
      </c>
      <c r="Y2025" s="7">
        <v>6696064</v>
      </c>
      <c r="Z2025" s="7">
        <v>215890.51</v>
      </c>
      <c r="AA2025" s="7">
        <v>584229</v>
      </c>
      <c r="AB2025" s="7">
        <v>6884713</v>
      </c>
      <c r="AC2025" s="7">
        <v>0</v>
      </c>
      <c r="AD2025" s="7">
        <v>9598385.2897999976</v>
      </c>
      <c r="AE2025" s="7">
        <v>0</v>
      </c>
      <c r="AF2025" s="7">
        <v>6641342.0682000006</v>
      </c>
      <c r="AG2025" s="7">
        <v>103869.152</v>
      </c>
      <c r="AH2025" s="7">
        <v>9598385.2897999976</v>
      </c>
      <c r="AI2025" s="7">
        <v>1559656</v>
      </c>
      <c r="AJ2025" s="7">
        <v>102928</v>
      </c>
      <c r="AK2025" s="7">
        <v>4200331</v>
      </c>
      <c r="AL2025" s="7">
        <v>0</v>
      </c>
      <c r="AM2025" s="7">
        <v>1057463</v>
      </c>
      <c r="AN2025" s="7">
        <v>0</v>
      </c>
      <c r="AO2025" s="7">
        <v>0</v>
      </c>
      <c r="AP2025" s="7">
        <v>5166168</v>
      </c>
      <c r="AQ2025" s="7">
        <v>369980</v>
      </c>
      <c r="AR2025" s="7">
        <v>1867997</v>
      </c>
      <c r="AS2025" s="7">
        <v>94703</v>
      </c>
      <c r="AT2025" s="7">
        <v>4903181</v>
      </c>
      <c r="AU2025" s="7">
        <v>0</v>
      </c>
      <c r="AV2025" s="7">
        <v>949668</v>
      </c>
      <c r="AW2025" s="7">
        <v>0</v>
      </c>
      <c r="AX2025" s="7">
        <v>0</v>
      </c>
      <c r="AY2025" s="7">
        <v>6024432</v>
      </c>
      <c r="AZ2025" s="7">
        <v>157330</v>
      </c>
      <c r="BA2025" s="7">
        <v>215890.51</v>
      </c>
      <c r="BB2025" s="7">
        <v>0</v>
      </c>
      <c r="BC2025" s="7">
        <v>91.81</v>
      </c>
      <c r="BD2025" s="7">
        <v>2008.4</v>
      </c>
      <c r="BE2025" s="7">
        <v>13.94</v>
      </c>
      <c r="BF2025" s="7">
        <v>0</v>
      </c>
      <c r="BG2025" s="7">
        <v>320594</v>
      </c>
      <c r="BH2025" s="7">
        <v>3293</v>
      </c>
      <c r="BI2025" s="7">
        <v>263635</v>
      </c>
      <c r="BJ2025" s="7">
        <v>3628457.8174999994</v>
      </c>
      <c r="BK2025" s="7">
        <v>833423.86666666577</v>
      </c>
      <c r="BL2025" s="7">
        <v>4105536.8466666662</v>
      </c>
      <c r="BM2025" s="7">
        <v>2969062.1100000008</v>
      </c>
      <c r="BN2025" s="130">
        <v>0.57299999999999995</v>
      </c>
      <c r="BO2025" s="131">
        <v>1.5177069999999999E-4</v>
      </c>
      <c r="BP2025" s="161">
        <v>3845.9916848517914</v>
      </c>
      <c r="BQ2025" s="162">
        <v>6884713</v>
      </c>
      <c r="BR2025" s="161">
        <v>179923</v>
      </c>
      <c r="BS2025" s="163">
        <v>465094.42999999807</v>
      </c>
      <c r="BT2025" s="163">
        <v>0</v>
      </c>
      <c r="BU2025" s="161">
        <v>6641342.0700000003</v>
      </c>
      <c r="BV2025" s="161">
        <v>103869.15</v>
      </c>
      <c r="BW2025" s="165">
        <v>9133290.8599999994</v>
      </c>
      <c r="BX2025" s="161">
        <v>179923</v>
      </c>
    </row>
    <row r="2026" spans="1:76" ht="14.45" x14ac:dyDescent="0.3">
      <c r="A2026" s="164" t="s">
        <v>31</v>
      </c>
      <c r="B2026" s="6" t="s">
        <v>1147</v>
      </c>
      <c r="C2026" s="6" t="s">
        <v>77</v>
      </c>
      <c r="D2026" s="6" t="s">
        <v>42</v>
      </c>
      <c r="E2026" s="6" t="s">
        <v>40</v>
      </c>
      <c r="F2026" s="24" t="str">
        <f>+Tabela1[[#This Row],[WK]]&amp;Tabela1[[#This Row],[PK]]&amp;Tabela1[[#This Row],[GK]]</f>
        <v>280905</v>
      </c>
      <c r="G2026" s="6" t="s">
        <v>1914</v>
      </c>
      <c r="H2026" s="7">
        <v>281971633.50999904</v>
      </c>
      <c r="I2026" s="8">
        <v>1.371</v>
      </c>
      <c r="J2026" s="7">
        <v>386583109.54000002</v>
      </c>
      <c r="K2026" s="8">
        <v>7.0000000000000007E-2</v>
      </c>
      <c r="L2026" s="7">
        <v>27060817.667800006</v>
      </c>
      <c r="M2026" s="7">
        <v>17686338.667800006</v>
      </c>
      <c r="N2026" s="9">
        <v>1.8866476385300992</v>
      </c>
      <c r="O2026" s="7">
        <v>4026312</v>
      </c>
      <c r="P2026" s="8">
        <v>1.2949999999999999</v>
      </c>
      <c r="Q2026" s="7">
        <v>5214074</v>
      </c>
      <c r="R2026" s="8">
        <v>1.6E-2</v>
      </c>
      <c r="S2026" s="7">
        <v>83425.184000000008</v>
      </c>
      <c r="T2026" s="7">
        <v>-463241.81599999999</v>
      </c>
      <c r="U2026" s="9">
        <v>-0.84739304915057978</v>
      </c>
      <c r="V2026" s="7">
        <v>17223096.851800006</v>
      </c>
      <c r="W2026" s="9">
        <v>1.7359987295620896</v>
      </c>
      <c r="X2026" s="7">
        <v>30899829.381970167</v>
      </c>
      <c r="Y2026" s="7">
        <v>13355897</v>
      </c>
      <c r="Z2026" s="7">
        <v>903965.58</v>
      </c>
      <c r="AA2026" s="7">
        <v>1323576.8019701676</v>
      </c>
      <c r="AB2026" s="7">
        <v>15316390</v>
      </c>
      <c r="AC2026" s="7">
        <v>0</v>
      </c>
      <c r="AD2026" s="7">
        <v>13676732.530170161</v>
      </c>
      <c r="AE2026" s="7">
        <v>0</v>
      </c>
      <c r="AF2026" s="7">
        <v>27060817.667800006</v>
      </c>
      <c r="AG2026" s="7">
        <v>83425.184000000008</v>
      </c>
      <c r="AH2026" s="7">
        <v>13676732.530170161</v>
      </c>
      <c r="AI2026" s="7">
        <v>7827081</v>
      </c>
      <c r="AJ2026" s="7">
        <v>375912</v>
      </c>
      <c r="AK2026" s="7">
        <v>11759436</v>
      </c>
      <c r="AL2026" s="7">
        <v>347662</v>
      </c>
      <c r="AM2026" s="7">
        <v>520001</v>
      </c>
      <c r="AN2026" s="7">
        <v>0</v>
      </c>
      <c r="AO2026" s="7">
        <v>0</v>
      </c>
      <c r="AP2026" s="7">
        <v>12277171</v>
      </c>
      <c r="AQ2026" s="7">
        <v>887157</v>
      </c>
      <c r="AR2026" s="7">
        <v>9374479</v>
      </c>
      <c r="AS2026" s="7">
        <v>546667</v>
      </c>
      <c r="AT2026" s="7">
        <v>13404415</v>
      </c>
      <c r="AU2026" s="7">
        <v>406424</v>
      </c>
      <c r="AV2026" s="7">
        <v>588437</v>
      </c>
      <c r="AW2026" s="7">
        <v>0</v>
      </c>
      <c r="AX2026" s="7">
        <v>0</v>
      </c>
      <c r="AY2026" s="7">
        <v>13657465</v>
      </c>
      <c r="AZ2026" s="7">
        <v>361697</v>
      </c>
      <c r="BA2026" s="7">
        <v>903965.58</v>
      </c>
      <c r="BB2026" s="7">
        <v>0</v>
      </c>
      <c r="BC2026" s="7">
        <v>189.15</v>
      </c>
      <c r="BD2026" s="7">
        <v>8915.75</v>
      </c>
      <c r="BE2026" s="7">
        <v>347.62</v>
      </c>
      <c r="BF2026" s="7">
        <v>0</v>
      </c>
      <c r="BG2026" s="7">
        <v>978464.80197016767</v>
      </c>
      <c r="BH2026" s="7">
        <v>10912</v>
      </c>
      <c r="BI2026" s="7">
        <v>345112</v>
      </c>
      <c r="BJ2026" s="7">
        <v>4749765.456666667</v>
      </c>
      <c r="BK2026" s="7">
        <v>1756757.4033333343</v>
      </c>
      <c r="BL2026" s="7">
        <v>3648584.7366666668</v>
      </c>
      <c r="BM2026" s="7">
        <v>4674862.7399999993</v>
      </c>
      <c r="BN2026" s="130">
        <v>0.70199999999999996</v>
      </c>
      <c r="BO2026" s="131">
        <v>4.5406640000000001E-4</v>
      </c>
      <c r="BP2026" s="161">
        <v>11506.958992580763</v>
      </c>
      <c r="BQ2026" s="162">
        <v>15316390</v>
      </c>
      <c r="BR2026" s="161">
        <v>596238</v>
      </c>
      <c r="BS2026" s="163">
        <v>0</v>
      </c>
      <c r="BT2026" s="163">
        <v>1114846.6180298328</v>
      </c>
      <c r="BU2026" s="161">
        <v>27060817.670000002</v>
      </c>
      <c r="BV2026" s="161">
        <v>83425.179999999993</v>
      </c>
      <c r="BW2026" s="165">
        <v>14791579.148029832</v>
      </c>
      <c r="BX2026" s="161">
        <v>596238</v>
      </c>
    </row>
    <row r="2027" spans="1:76" ht="14.45" x14ac:dyDescent="0.3">
      <c r="A2027" s="164" t="s">
        <v>31</v>
      </c>
      <c r="B2027" s="6" t="s">
        <v>1147</v>
      </c>
      <c r="C2027" s="6" t="s">
        <v>90</v>
      </c>
      <c r="D2027" s="6" t="s">
        <v>33</v>
      </c>
      <c r="E2027" s="6" t="s">
        <v>34</v>
      </c>
      <c r="F2027" s="24" t="str">
        <f>+Tabela1[[#This Row],[WK]]&amp;Tabela1[[#This Row],[PK]]&amp;Tabela1[[#This Row],[GK]]</f>
        <v>281001</v>
      </c>
      <c r="G2027" s="6" t="s">
        <v>1915</v>
      </c>
      <c r="H2027" s="7">
        <v>720990967.74159873</v>
      </c>
      <c r="I2027" s="8">
        <v>1.371</v>
      </c>
      <c r="J2027" s="7">
        <v>988478616.76999998</v>
      </c>
      <c r="K2027" s="8">
        <v>7.0000000000000007E-2</v>
      </c>
      <c r="L2027" s="7">
        <v>69193503.173900008</v>
      </c>
      <c r="M2027" s="7">
        <v>37458642.173900008</v>
      </c>
      <c r="N2027" s="9">
        <v>1.1803625726893843</v>
      </c>
      <c r="O2027" s="7">
        <v>91315566</v>
      </c>
      <c r="P2027" s="8">
        <v>1.2949999999999999</v>
      </c>
      <c r="Q2027" s="7">
        <v>118253658</v>
      </c>
      <c r="R2027" s="8">
        <v>1.6E-2</v>
      </c>
      <c r="S2027" s="7">
        <v>1892058.5279999999</v>
      </c>
      <c r="T2027" s="7">
        <v>190033.52799999993</v>
      </c>
      <c r="U2027" s="9">
        <v>0.11165143167697297</v>
      </c>
      <c r="V2027" s="7">
        <v>37648675.701900005</v>
      </c>
      <c r="W2027" s="9">
        <v>1.1259623788501121</v>
      </c>
      <c r="X2027" s="7">
        <v>41999168.367366649</v>
      </c>
      <c r="Y2027" s="7">
        <v>2511880</v>
      </c>
      <c r="Z2027" s="7">
        <v>1538.22</v>
      </c>
      <c r="AA2027" s="7">
        <v>2677566.1473666471</v>
      </c>
      <c r="AB2027" s="7">
        <v>36808184</v>
      </c>
      <c r="AC2027" s="7">
        <v>0</v>
      </c>
      <c r="AD2027" s="7">
        <v>4350492.6654666411</v>
      </c>
      <c r="AE2027" s="7">
        <v>0</v>
      </c>
      <c r="AF2027" s="7">
        <v>69193503.173900008</v>
      </c>
      <c r="AG2027" s="7">
        <v>1892058.5279999999</v>
      </c>
      <c r="AH2027" s="7">
        <v>4350492.6654666411</v>
      </c>
      <c r="AI2027" s="7">
        <v>26496549</v>
      </c>
      <c r="AJ2027" s="7">
        <v>1401759</v>
      </c>
      <c r="AK2027" s="7">
        <v>1849773</v>
      </c>
      <c r="AL2027" s="7">
        <v>679797</v>
      </c>
      <c r="AM2027" s="7">
        <v>982343</v>
      </c>
      <c r="AN2027" s="7">
        <v>0</v>
      </c>
      <c r="AO2027" s="7">
        <v>0</v>
      </c>
      <c r="AP2027" s="7">
        <v>27820357</v>
      </c>
      <c r="AQ2027" s="7">
        <v>2534166</v>
      </c>
      <c r="AR2027" s="7">
        <v>31734861</v>
      </c>
      <c r="AS2027" s="7">
        <v>1702025</v>
      </c>
      <c r="AT2027" s="7">
        <v>1404925</v>
      </c>
      <c r="AU2027" s="7">
        <v>748428</v>
      </c>
      <c r="AV2027" s="7">
        <v>837859</v>
      </c>
      <c r="AW2027" s="7">
        <v>0</v>
      </c>
      <c r="AX2027" s="7">
        <v>0</v>
      </c>
      <c r="AY2027" s="7">
        <v>32319795</v>
      </c>
      <c r="AZ2027" s="7">
        <v>1059140</v>
      </c>
      <c r="BA2027" s="7">
        <v>1538.22</v>
      </c>
      <c r="BB2027" s="7">
        <v>0</v>
      </c>
      <c r="BC2027" s="7">
        <v>0</v>
      </c>
      <c r="BD2027" s="7">
        <v>16.54</v>
      </c>
      <c r="BE2027" s="7">
        <v>0</v>
      </c>
      <c r="BF2027" s="7">
        <v>0</v>
      </c>
      <c r="BG2027" s="7">
        <v>1841167.1473666471</v>
      </c>
      <c r="BH2027" s="7">
        <v>20533</v>
      </c>
      <c r="BI2027" s="7">
        <v>836399</v>
      </c>
      <c r="BJ2027" s="7">
        <v>11511404.76083333</v>
      </c>
      <c r="BK2027" s="7">
        <v>3062754.7999999989</v>
      </c>
      <c r="BL2027" s="7">
        <v>12589426.443333333</v>
      </c>
      <c r="BM2027" s="7">
        <v>8615746.956666667</v>
      </c>
      <c r="BN2027" s="130">
        <v>0.96799999999999997</v>
      </c>
      <c r="BO2027" s="131">
        <v>8.5923040000000003E-4</v>
      </c>
      <c r="BP2027" s="161">
        <v>21774.276024305291</v>
      </c>
      <c r="BQ2027" s="162">
        <v>36808184</v>
      </c>
      <c r="BR2027" s="161">
        <v>1096874</v>
      </c>
      <c r="BS2027" s="163">
        <v>0</v>
      </c>
      <c r="BT2027" s="163">
        <v>0</v>
      </c>
      <c r="BU2027" s="161">
        <v>69193503.170000002</v>
      </c>
      <c r="BV2027" s="161">
        <v>1892058.53</v>
      </c>
      <c r="BW2027" s="165">
        <v>4350492.67</v>
      </c>
      <c r="BX2027" s="161">
        <v>1096874</v>
      </c>
    </row>
    <row r="2028" spans="1:76" ht="14.45" x14ac:dyDescent="0.3">
      <c r="A2028" s="164" t="s">
        <v>31</v>
      </c>
      <c r="B2028" s="6" t="s">
        <v>1147</v>
      </c>
      <c r="C2028" s="6" t="s">
        <v>90</v>
      </c>
      <c r="D2028" s="6" t="s">
        <v>32</v>
      </c>
      <c r="E2028" s="6" t="s">
        <v>40</v>
      </c>
      <c r="F2028" s="24" t="str">
        <f>+Tabela1[[#This Row],[WK]]&amp;Tabela1[[#This Row],[PK]]&amp;Tabela1[[#This Row],[GK]]</f>
        <v>281002</v>
      </c>
      <c r="G2028" s="6" t="s">
        <v>1916</v>
      </c>
      <c r="H2028" s="7">
        <v>189271553.98039919</v>
      </c>
      <c r="I2028" s="8">
        <v>1.371</v>
      </c>
      <c r="J2028" s="7">
        <v>259491300.5</v>
      </c>
      <c r="K2028" s="8">
        <v>7.0000000000000007E-2</v>
      </c>
      <c r="L2028" s="7">
        <v>18164391.035</v>
      </c>
      <c r="M2028" s="7">
        <v>10779277.035</v>
      </c>
      <c r="N2028" s="9">
        <v>1.4595952120712017</v>
      </c>
      <c r="O2028" s="7">
        <v>8914119</v>
      </c>
      <c r="P2028" s="8">
        <v>1.2949999999999999</v>
      </c>
      <c r="Q2028" s="7">
        <v>11543784</v>
      </c>
      <c r="R2028" s="8">
        <v>1.6E-2</v>
      </c>
      <c r="S2028" s="7">
        <v>184700.54399999999</v>
      </c>
      <c r="T2028" s="7">
        <v>22079.543999999994</v>
      </c>
      <c r="U2028" s="9">
        <v>0.13577301824487609</v>
      </c>
      <c r="V2028" s="7">
        <v>10801356.579</v>
      </c>
      <c r="W2028" s="9">
        <v>1.4310725772698696</v>
      </c>
      <c r="X2028" s="7">
        <v>25061943.687583882</v>
      </c>
      <c r="Y2028" s="7">
        <v>4612589</v>
      </c>
      <c r="Z2028" s="7">
        <v>2185665.8499999996</v>
      </c>
      <c r="AA2028" s="7">
        <v>1280045.8375838823</v>
      </c>
      <c r="AB2028" s="7">
        <v>16983643</v>
      </c>
      <c r="AC2028" s="7">
        <v>0</v>
      </c>
      <c r="AD2028" s="7">
        <v>14260587.108583882</v>
      </c>
      <c r="AE2028" s="7">
        <v>0</v>
      </c>
      <c r="AF2028" s="7">
        <v>18164391.035</v>
      </c>
      <c r="AG2028" s="7">
        <v>184700.54399999999</v>
      </c>
      <c r="AH2028" s="7">
        <v>14260587.108583882</v>
      </c>
      <c r="AI2028" s="7">
        <v>6166091</v>
      </c>
      <c r="AJ2028" s="7">
        <v>155012</v>
      </c>
      <c r="AK2028" s="7">
        <v>2607705</v>
      </c>
      <c r="AL2028" s="7">
        <v>45053</v>
      </c>
      <c r="AM2028" s="7">
        <v>851226</v>
      </c>
      <c r="AN2028" s="7">
        <v>0</v>
      </c>
      <c r="AO2028" s="7">
        <v>0</v>
      </c>
      <c r="AP2028" s="7">
        <v>12392460</v>
      </c>
      <c r="AQ2028" s="7">
        <v>545025</v>
      </c>
      <c r="AR2028" s="7">
        <v>7385114</v>
      </c>
      <c r="AS2028" s="7">
        <v>162621</v>
      </c>
      <c r="AT2028" s="7">
        <v>2972951</v>
      </c>
      <c r="AU2028" s="7">
        <v>40335</v>
      </c>
      <c r="AV2028" s="7">
        <v>642378</v>
      </c>
      <c r="AW2028" s="7">
        <v>0</v>
      </c>
      <c r="AX2028" s="7">
        <v>0</v>
      </c>
      <c r="AY2028" s="7">
        <v>15058127</v>
      </c>
      <c r="AZ2028" s="7">
        <v>215721</v>
      </c>
      <c r="BA2028" s="7">
        <v>2185665.8499999996</v>
      </c>
      <c r="BB2028" s="7">
        <v>0</v>
      </c>
      <c r="BC2028" s="7">
        <v>1358.41</v>
      </c>
      <c r="BD2028" s="7">
        <v>18083.509999999998</v>
      </c>
      <c r="BE2028" s="7">
        <v>1780.48</v>
      </c>
      <c r="BF2028" s="7">
        <v>0</v>
      </c>
      <c r="BG2028" s="7">
        <v>658795.83758388215</v>
      </c>
      <c r="BH2028" s="7">
        <v>7347</v>
      </c>
      <c r="BI2028" s="7">
        <v>621250</v>
      </c>
      <c r="BJ2028" s="7">
        <v>8550322.7199999988</v>
      </c>
      <c r="BK2028" s="7">
        <v>5471218.2299999995</v>
      </c>
      <c r="BL2028" s="7">
        <v>3815477.8266666667</v>
      </c>
      <c r="BM2028" s="7">
        <v>4685462.3066666657</v>
      </c>
      <c r="BN2028" s="130">
        <v>0.84899999999999998</v>
      </c>
      <c r="BO2028" s="131">
        <v>3.3549159999999998E-4</v>
      </c>
      <c r="BP2028" s="161">
        <v>8501.4025354281148</v>
      </c>
      <c r="BQ2028" s="162">
        <v>16983643</v>
      </c>
      <c r="BR2028" s="161">
        <v>356314</v>
      </c>
      <c r="BS2028" s="163">
        <v>2556090.3675838825</v>
      </c>
      <c r="BT2028" s="163">
        <v>0</v>
      </c>
      <c r="BU2028" s="161">
        <v>18164391.039999999</v>
      </c>
      <c r="BV2028" s="161">
        <v>184700.54</v>
      </c>
      <c r="BW2028" s="165">
        <v>11704496.74</v>
      </c>
      <c r="BX2028" s="161">
        <v>356314</v>
      </c>
    </row>
    <row r="2029" spans="1:76" ht="14.45" x14ac:dyDescent="0.3">
      <c r="A2029" s="164" t="s">
        <v>31</v>
      </c>
      <c r="B2029" s="6" t="s">
        <v>1147</v>
      </c>
      <c r="C2029" s="6" t="s">
        <v>90</v>
      </c>
      <c r="D2029" s="6" t="s">
        <v>37</v>
      </c>
      <c r="E2029" s="6" t="s">
        <v>36</v>
      </c>
      <c r="F2029" s="24" t="str">
        <f>+Tabela1[[#This Row],[WK]]&amp;Tabela1[[#This Row],[PK]]&amp;Tabela1[[#This Row],[GK]]</f>
        <v>281003</v>
      </c>
      <c r="G2029" s="6" t="s">
        <v>1915</v>
      </c>
      <c r="H2029" s="7">
        <v>209571942.60739955</v>
      </c>
      <c r="I2029" s="8">
        <v>1.371</v>
      </c>
      <c r="J2029" s="7">
        <v>287323133.31999999</v>
      </c>
      <c r="K2029" s="8">
        <v>7.0000000000000007E-2</v>
      </c>
      <c r="L2029" s="7">
        <v>20112619.332400002</v>
      </c>
      <c r="M2029" s="7">
        <v>11765503.332400002</v>
      </c>
      <c r="N2029" s="9">
        <v>1.4095291514338606</v>
      </c>
      <c r="O2029" s="7">
        <v>22181507</v>
      </c>
      <c r="P2029" s="8">
        <v>1.2949999999999999</v>
      </c>
      <c r="Q2029" s="7">
        <v>28725052</v>
      </c>
      <c r="R2029" s="8">
        <v>1.6E-2</v>
      </c>
      <c r="S2029" s="7">
        <v>459600.83199999999</v>
      </c>
      <c r="T2029" s="7">
        <v>32646.831999999995</v>
      </c>
      <c r="U2029" s="9">
        <v>7.6464518425872569E-2</v>
      </c>
      <c r="V2029" s="7">
        <v>11798150.1644</v>
      </c>
      <c r="W2029" s="9">
        <v>1.3446610483390262</v>
      </c>
      <c r="X2029" s="7">
        <v>16016864.617274025</v>
      </c>
      <c r="Y2029" s="7">
        <v>2045279</v>
      </c>
      <c r="Z2029" s="7">
        <v>1489425.0699999998</v>
      </c>
      <c r="AA2029" s="7">
        <v>1226028.5472740254</v>
      </c>
      <c r="AB2029" s="7">
        <v>8443386</v>
      </c>
      <c r="AC2029" s="7">
        <v>2812746</v>
      </c>
      <c r="AD2029" s="7">
        <v>4218714.4528740235</v>
      </c>
      <c r="AE2029" s="7">
        <v>0</v>
      </c>
      <c r="AF2029" s="7">
        <v>20112619.332400002</v>
      </c>
      <c r="AG2029" s="7">
        <v>459600.83199999999</v>
      </c>
      <c r="AH2029" s="7">
        <v>4218714.4528740235</v>
      </c>
      <c r="AI2029" s="7">
        <v>6969300</v>
      </c>
      <c r="AJ2029" s="7">
        <v>579823</v>
      </c>
      <c r="AK2029" s="7">
        <v>4576330</v>
      </c>
      <c r="AL2029" s="7">
        <v>54657</v>
      </c>
      <c r="AM2029" s="7">
        <v>835243</v>
      </c>
      <c r="AN2029" s="7">
        <v>0</v>
      </c>
      <c r="AO2029" s="7">
        <v>0</v>
      </c>
      <c r="AP2029" s="7">
        <v>7372131</v>
      </c>
      <c r="AQ2029" s="7">
        <v>306327</v>
      </c>
      <c r="AR2029" s="7">
        <v>8347116</v>
      </c>
      <c r="AS2029" s="7">
        <v>426954</v>
      </c>
      <c r="AT2029" s="7">
        <v>6258306</v>
      </c>
      <c r="AU2029" s="7">
        <v>97937</v>
      </c>
      <c r="AV2029" s="7">
        <v>824176</v>
      </c>
      <c r="AW2029" s="7">
        <v>0</v>
      </c>
      <c r="AX2029" s="7">
        <v>0</v>
      </c>
      <c r="AY2029" s="7">
        <v>8006079</v>
      </c>
      <c r="AZ2029" s="7">
        <v>128135</v>
      </c>
      <c r="BA2029" s="7">
        <v>1489425.0699999998</v>
      </c>
      <c r="BB2029" s="7">
        <v>0</v>
      </c>
      <c r="BC2029" s="7">
        <v>204.37</v>
      </c>
      <c r="BD2029" s="7">
        <v>14726.23</v>
      </c>
      <c r="BE2029" s="7">
        <v>1215.72</v>
      </c>
      <c r="BF2029" s="7">
        <v>0</v>
      </c>
      <c r="BG2029" s="7">
        <v>722191.54727402539</v>
      </c>
      <c r="BH2029" s="7">
        <v>8054</v>
      </c>
      <c r="BI2029" s="7">
        <v>503837</v>
      </c>
      <c r="BJ2029" s="7">
        <v>6934392.939166666</v>
      </c>
      <c r="BK2029" s="7">
        <v>4780575.2766666664</v>
      </c>
      <c r="BL2029" s="7">
        <v>1777384.8166666667</v>
      </c>
      <c r="BM2029" s="7">
        <v>5060501.0166666666</v>
      </c>
      <c r="BN2029" s="130">
        <v>0.92400000000000004</v>
      </c>
      <c r="BO2029" s="131">
        <v>2.9501439999999999E-4</v>
      </c>
      <c r="BP2029" s="161">
        <v>7475.8714540095179</v>
      </c>
      <c r="BQ2029" s="162">
        <v>8443386</v>
      </c>
      <c r="BR2029" s="161">
        <v>456777</v>
      </c>
      <c r="BS2029" s="163">
        <v>0</v>
      </c>
      <c r="BT2029" s="163">
        <v>2209093.1999999993</v>
      </c>
      <c r="BU2029" s="161">
        <v>20112619.329999998</v>
      </c>
      <c r="BV2029" s="161">
        <v>459600.83</v>
      </c>
      <c r="BW2029" s="165">
        <v>6427807.6499999994</v>
      </c>
      <c r="BX2029" s="161">
        <v>456777</v>
      </c>
    </row>
    <row r="2030" spans="1:76" ht="14.45" x14ac:dyDescent="0.3">
      <c r="A2030" s="164" t="s">
        <v>31</v>
      </c>
      <c r="B2030" s="6" t="s">
        <v>1147</v>
      </c>
      <c r="C2030" s="6" t="s">
        <v>90</v>
      </c>
      <c r="D2030" s="6" t="s">
        <v>39</v>
      </c>
      <c r="E2030" s="6" t="s">
        <v>36</v>
      </c>
      <c r="F2030" s="24" t="str">
        <f>+Tabela1[[#This Row],[WK]]&amp;Tabela1[[#This Row],[PK]]&amp;Tabela1[[#This Row],[GK]]</f>
        <v>281004</v>
      </c>
      <c r="G2030" s="6" t="s">
        <v>1917</v>
      </c>
      <c r="H2030" s="7">
        <v>163624425.14539927</v>
      </c>
      <c r="I2030" s="8">
        <v>1.371</v>
      </c>
      <c r="J2030" s="7">
        <v>224329086.87</v>
      </c>
      <c r="K2030" s="8">
        <v>7.0000000000000007E-2</v>
      </c>
      <c r="L2030" s="7">
        <v>15703036.080900002</v>
      </c>
      <c r="M2030" s="7">
        <v>10491577.080900002</v>
      </c>
      <c r="N2030" s="9">
        <v>2.0131746370642083</v>
      </c>
      <c r="O2030" s="7">
        <v>3801505</v>
      </c>
      <c r="P2030" s="8">
        <v>1.2949999999999999</v>
      </c>
      <c r="Q2030" s="7">
        <v>4922949</v>
      </c>
      <c r="R2030" s="8">
        <v>1.6E-2</v>
      </c>
      <c r="S2030" s="7">
        <v>78767.184000000008</v>
      </c>
      <c r="T2030" s="7">
        <v>-120996.81599999999</v>
      </c>
      <c r="U2030" s="9">
        <v>-0.6056988045894155</v>
      </c>
      <c r="V2030" s="7">
        <v>10370580.264900003</v>
      </c>
      <c r="W2030" s="9">
        <v>1.9164947119902473</v>
      </c>
      <c r="X2030" s="7">
        <v>19951940.908894509</v>
      </c>
      <c r="Y2030" s="7">
        <v>4731158</v>
      </c>
      <c r="Z2030" s="7">
        <v>2585369.1549999998</v>
      </c>
      <c r="AA2030" s="7">
        <v>1007999.7538945086</v>
      </c>
      <c r="AB2030" s="7">
        <v>11536041</v>
      </c>
      <c r="AC2030" s="7">
        <v>91373</v>
      </c>
      <c r="AD2030" s="7">
        <v>9581360.6439945064</v>
      </c>
      <c r="AE2030" s="7">
        <v>0</v>
      </c>
      <c r="AF2030" s="7">
        <v>15703036.080900002</v>
      </c>
      <c r="AG2030" s="7">
        <v>78767.184000000008</v>
      </c>
      <c r="AH2030" s="7">
        <v>9581360.6439945064</v>
      </c>
      <c r="AI2030" s="7">
        <v>4351230</v>
      </c>
      <c r="AJ2030" s="7">
        <v>134224</v>
      </c>
      <c r="AK2030" s="7">
        <v>7230656</v>
      </c>
      <c r="AL2030" s="7">
        <v>0</v>
      </c>
      <c r="AM2030" s="7">
        <v>473141</v>
      </c>
      <c r="AN2030" s="7">
        <v>0</v>
      </c>
      <c r="AO2030" s="7">
        <v>0</v>
      </c>
      <c r="AP2030" s="7">
        <v>8838225</v>
      </c>
      <c r="AQ2030" s="7">
        <v>700178</v>
      </c>
      <c r="AR2030" s="7">
        <v>5211459</v>
      </c>
      <c r="AS2030" s="7">
        <v>199764</v>
      </c>
      <c r="AT2030" s="7">
        <v>8166488</v>
      </c>
      <c r="AU2030" s="7">
        <v>31591</v>
      </c>
      <c r="AV2030" s="7">
        <v>461074</v>
      </c>
      <c r="AW2030" s="7">
        <v>0</v>
      </c>
      <c r="AX2030" s="7">
        <v>0</v>
      </c>
      <c r="AY2030" s="7">
        <v>10354772</v>
      </c>
      <c r="AZ2030" s="7">
        <v>285465</v>
      </c>
      <c r="BA2030" s="7">
        <v>2585369.1549999998</v>
      </c>
      <c r="BB2030" s="7">
        <v>0</v>
      </c>
      <c r="BC2030" s="7">
        <v>1150.54</v>
      </c>
      <c r="BD2030" s="7">
        <v>17658.599999999999</v>
      </c>
      <c r="BE2030" s="7">
        <v>12611.87</v>
      </c>
      <c r="BF2030" s="7">
        <v>0</v>
      </c>
      <c r="BG2030" s="7">
        <v>641758.75389450858</v>
      </c>
      <c r="BH2030" s="7">
        <v>7157</v>
      </c>
      <c r="BI2030" s="7">
        <v>366241</v>
      </c>
      <c r="BJ2030" s="7">
        <v>5040625.6716666659</v>
      </c>
      <c r="BK2030" s="7">
        <v>3314644.9266666658</v>
      </c>
      <c r="BL2030" s="7">
        <v>2508744.8266666667</v>
      </c>
      <c r="BM2030" s="7">
        <v>1886433.3266666671</v>
      </c>
      <c r="BN2030" s="130">
        <v>0.80600000000000005</v>
      </c>
      <c r="BO2030" s="131">
        <v>2.6682149999999999E-4</v>
      </c>
      <c r="BP2030" s="161">
        <v>6761.5015104652466</v>
      </c>
      <c r="BQ2030" s="162">
        <v>11536041</v>
      </c>
      <c r="BR2030" s="161">
        <v>401430</v>
      </c>
      <c r="BS2030" s="163">
        <v>0</v>
      </c>
      <c r="BT2030" s="163">
        <v>1748879.0911054909</v>
      </c>
      <c r="BU2030" s="161">
        <v>15703036.08</v>
      </c>
      <c r="BV2030" s="161">
        <v>78767.179999999993</v>
      </c>
      <c r="BW2030" s="165">
        <v>11330239.731105492</v>
      </c>
      <c r="BX2030" s="161">
        <v>401430</v>
      </c>
    </row>
    <row r="2031" spans="1:76" ht="14.45" x14ac:dyDescent="0.3">
      <c r="A2031" s="164" t="s">
        <v>31</v>
      </c>
      <c r="B2031" s="6" t="s">
        <v>1147</v>
      </c>
      <c r="C2031" s="6" t="s">
        <v>90</v>
      </c>
      <c r="D2031" s="6" t="s">
        <v>42</v>
      </c>
      <c r="E2031" s="6" t="s">
        <v>36</v>
      </c>
      <c r="F2031" s="24" t="str">
        <f>+Tabela1[[#This Row],[WK]]&amp;Tabela1[[#This Row],[PK]]&amp;Tabela1[[#This Row],[GK]]</f>
        <v>281005</v>
      </c>
      <c r="G2031" s="6" t="s">
        <v>1918</v>
      </c>
      <c r="H2031" s="7">
        <v>84816500.095599934</v>
      </c>
      <c r="I2031" s="8">
        <v>1.371</v>
      </c>
      <c r="J2031" s="7">
        <v>116283421.63</v>
      </c>
      <c r="K2031" s="8">
        <v>7.0000000000000007E-2</v>
      </c>
      <c r="L2031" s="7">
        <v>8139839.5141000003</v>
      </c>
      <c r="M2031" s="7">
        <v>5583437.5141000003</v>
      </c>
      <c r="N2031" s="9">
        <v>2.184099963190453</v>
      </c>
      <c r="O2031" s="7">
        <v>4209906</v>
      </c>
      <c r="P2031" s="8">
        <v>1.2949999999999999</v>
      </c>
      <c r="Q2031" s="7">
        <v>5451828</v>
      </c>
      <c r="R2031" s="8">
        <v>1.6E-2</v>
      </c>
      <c r="S2031" s="7">
        <v>87229.248000000007</v>
      </c>
      <c r="T2031" s="7">
        <v>7143.2480000000069</v>
      </c>
      <c r="U2031" s="9">
        <v>8.9194715680643397E-2</v>
      </c>
      <c r="V2031" s="7">
        <v>5590580.7620999999</v>
      </c>
      <c r="W2031" s="9">
        <v>2.1204650892019989</v>
      </c>
      <c r="X2031" s="7">
        <v>22056717.837237</v>
      </c>
      <c r="Y2031" s="7">
        <v>8456899</v>
      </c>
      <c r="Z2031" s="7">
        <v>655961.24</v>
      </c>
      <c r="AA2031" s="7">
        <v>570508.59723700117</v>
      </c>
      <c r="AB2031" s="7">
        <v>12373349</v>
      </c>
      <c r="AC2031" s="7">
        <v>0</v>
      </c>
      <c r="AD2031" s="7">
        <v>16466137.075137001</v>
      </c>
      <c r="AE2031" s="7">
        <v>0</v>
      </c>
      <c r="AF2031" s="7">
        <v>8139839.5141000003</v>
      </c>
      <c r="AG2031" s="7">
        <v>87229.248000000007</v>
      </c>
      <c r="AH2031" s="7">
        <v>16466137.075137001</v>
      </c>
      <c r="AI2031" s="7">
        <v>2134429</v>
      </c>
      <c r="AJ2031" s="7">
        <v>60647</v>
      </c>
      <c r="AK2031" s="7">
        <v>4400793</v>
      </c>
      <c r="AL2031" s="7">
        <v>0</v>
      </c>
      <c r="AM2031" s="7">
        <v>277736</v>
      </c>
      <c r="AN2031" s="7">
        <v>0</v>
      </c>
      <c r="AO2031" s="7">
        <v>0</v>
      </c>
      <c r="AP2031" s="7">
        <v>9481200</v>
      </c>
      <c r="AQ2031" s="7">
        <v>441589</v>
      </c>
      <c r="AR2031" s="7">
        <v>2556402</v>
      </c>
      <c r="AS2031" s="7">
        <v>80086</v>
      </c>
      <c r="AT2031" s="7">
        <v>5647996</v>
      </c>
      <c r="AU2031" s="7">
        <v>129562</v>
      </c>
      <c r="AV2031" s="7">
        <v>309592</v>
      </c>
      <c r="AW2031" s="7">
        <v>0</v>
      </c>
      <c r="AX2031" s="7">
        <v>0</v>
      </c>
      <c r="AY2031" s="7">
        <v>11332433</v>
      </c>
      <c r="AZ2031" s="7">
        <v>193013</v>
      </c>
      <c r="BA2031" s="7">
        <v>655961.24</v>
      </c>
      <c r="BB2031" s="7">
        <v>0</v>
      </c>
      <c r="BC2031" s="7">
        <v>53.06</v>
      </c>
      <c r="BD2031" s="7">
        <v>3153.34</v>
      </c>
      <c r="BE2031" s="7">
        <v>7446.28</v>
      </c>
      <c r="BF2031" s="7">
        <v>0</v>
      </c>
      <c r="BG2031" s="7">
        <v>392838.59723700111</v>
      </c>
      <c r="BH2031" s="7">
        <v>4381</v>
      </c>
      <c r="BI2031" s="7">
        <v>177670</v>
      </c>
      <c r="BJ2031" s="7">
        <v>2445272.3191666664</v>
      </c>
      <c r="BK2031" s="7">
        <v>1982902.1166666665</v>
      </c>
      <c r="BL2031" s="7">
        <v>164423.96333333335</v>
      </c>
      <c r="BM2031" s="7">
        <v>1520632.8833333335</v>
      </c>
      <c r="BN2031" s="130">
        <v>0.59</v>
      </c>
      <c r="BO2031" s="131">
        <v>2.0003299999999999E-4</v>
      </c>
      <c r="BP2031" s="161">
        <v>5068.6248375284022</v>
      </c>
      <c r="BQ2031" s="162">
        <v>12373349</v>
      </c>
      <c r="BR2031" s="161">
        <v>242978</v>
      </c>
      <c r="BS2031" s="163">
        <v>1742096.3972370005</v>
      </c>
      <c r="BT2031" s="163">
        <v>0</v>
      </c>
      <c r="BU2031" s="161">
        <v>8139839.5099999998</v>
      </c>
      <c r="BV2031" s="161">
        <v>87229.25</v>
      </c>
      <c r="BW2031" s="165">
        <v>14724040.68</v>
      </c>
      <c r="BX2031" s="161">
        <v>242978</v>
      </c>
    </row>
    <row r="2032" spans="1:76" ht="14.45" x14ac:dyDescent="0.3">
      <c r="A2032" s="164" t="s">
        <v>31</v>
      </c>
      <c r="B2032" s="6" t="s">
        <v>1147</v>
      </c>
      <c r="C2032" s="6" t="s">
        <v>92</v>
      </c>
      <c r="D2032" s="6" t="s">
        <v>33</v>
      </c>
      <c r="E2032" s="6" t="s">
        <v>36</v>
      </c>
      <c r="F2032" s="24" t="str">
        <f>+Tabela1[[#This Row],[WK]]&amp;Tabela1[[#This Row],[PK]]&amp;Tabela1[[#This Row],[GK]]</f>
        <v>281101</v>
      </c>
      <c r="G2032" s="6" t="s">
        <v>1919</v>
      </c>
      <c r="H2032" s="7">
        <v>53041977.672400042</v>
      </c>
      <c r="I2032" s="8">
        <v>1.371</v>
      </c>
      <c r="J2032" s="7">
        <v>72720551.399999991</v>
      </c>
      <c r="K2032" s="8">
        <v>7.0000000000000007E-2</v>
      </c>
      <c r="L2032" s="7">
        <v>5090438.5980000002</v>
      </c>
      <c r="M2032" s="7">
        <v>3755577.5980000002</v>
      </c>
      <c r="N2032" s="9">
        <v>2.8134596770749916</v>
      </c>
      <c r="O2032" s="7">
        <v>1076733</v>
      </c>
      <c r="P2032" s="8">
        <v>1.2949999999999999</v>
      </c>
      <c r="Q2032" s="7">
        <v>1394369</v>
      </c>
      <c r="R2032" s="8">
        <v>1.6E-2</v>
      </c>
      <c r="S2032" s="7">
        <v>22309.904000000002</v>
      </c>
      <c r="T2032" s="7">
        <v>11460.904000000002</v>
      </c>
      <c r="U2032" s="9">
        <v>1.0564018803576369</v>
      </c>
      <c r="V2032" s="7">
        <v>3767038.5020000003</v>
      </c>
      <c r="W2032" s="9">
        <v>2.7992944259907411</v>
      </c>
      <c r="X2032" s="7">
        <v>11887816.140000001</v>
      </c>
      <c r="Y2032" s="7">
        <v>5102982</v>
      </c>
      <c r="Z2032" s="7">
        <v>260863.14</v>
      </c>
      <c r="AA2032" s="7">
        <v>504493</v>
      </c>
      <c r="AB2032" s="7">
        <v>5439661</v>
      </c>
      <c r="AC2032" s="7">
        <v>579817</v>
      </c>
      <c r="AD2032" s="7">
        <v>8120777.6380000003</v>
      </c>
      <c r="AE2032" s="7">
        <v>0</v>
      </c>
      <c r="AF2032" s="7">
        <v>5090438.5980000002</v>
      </c>
      <c r="AG2032" s="7">
        <v>22309.904000000002</v>
      </c>
      <c r="AH2032" s="7">
        <v>8120777.6380000003</v>
      </c>
      <c r="AI2032" s="7">
        <v>1114523</v>
      </c>
      <c r="AJ2032" s="7">
        <v>8234</v>
      </c>
      <c r="AK2032" s="7">
        <v>4790251</v>
      </c>
      <c r="AL2032" s="7">
        <v>0</v>
      </c>
      <c r="AM2032" s="7">
        <v>340872</v>
      </c>
      <c r="AN2032" s="7">
        <v>0</v>
      </c>
      <c r="AO2032" s="7">
        <v>0</v>
      </c>
      <c r="AP2032" s="7">
        <v>4534531</v>
      </c>
      <c r="AQ2032" s="7">
        <v>278480</v>
      </c>
      <c r="AR2032" s="7">
        <v>1334861</v>
      </c>
      <c r="AS2032" s="7">
        <v>10849</v>
      </c>
      <c r="AT2032" s="7">
        <v>5419383</v>
      </c>
      <c r="AU2032" s="7">
        <v>235587</v>
      </c>
      <c r="AV2032" s="7">
        <v>740993</v>
      </c>
      <c r="AW2032" s="7">
        <v>0</v>
      </c>
      <c r="AX2032" s="7">
        <v>0</v>
      </c>
      <c r="AY2032" s="7">
        <v>5086466</v>
      </c>
      <c r="AZ2032" s="7">
        <v>113537</v>
      </c>
      <c r="BA2032" s="7">
        <v>260863.14</v>
      </c>
      <c r="BB2032" s="7">
        <v>0</v>
      </c>
      <c r="BC2032" s="7">
        <v>0</v>
      </c>
      <c r="BD2032" s="7">
        <v>2804.98</v>
      </c>
      <c r="BE2032" s="7">
        <v>0</v>
      </c>
      <c r="BF2032" s="7">
        <v>0</v>
      </c>
      <c r="BG2032" s="7">
        <v>320594</v>
      </c>
      <c r="BH2032" s="7">
        <v>2916</v>
      </c>
      <c r="BI2032" s="7">
        <v>183899</v>
      </c>
      <c r="BJ2032" s="7">
        <v>2530991.6241666661</v>
      </c>
      <c r="BK2032" s="7">
        <v>1243784.376666666</v>
      </c>
      <c r="BL2032" s="7">
        <v>1250563.8966666667</v>
      </c>
      <c r="BM2032" s="7">
        <v>2647701.1966666668</v>
      </c>
      <c r="BN2032" s="130">
        <v>0.55900000000000005</v>
      </c>
      <c r="BO2032" s="131">
        <v>1.113684E-4</v>
      </c>
      <c r="BP2032" s="161">
        <v>2822.4616396896213</v>
      </c>
      <c r="BQ2032" s="162">
        <v>5439661</v>
      </c>
      <c r="BR2032" s="161">
        <v>160825</v>
      </c>
      <c r="BS2032" s="163">
        <v>0</v>
      </c>
      <c r="BT2032" s="163">
        <v>868974.8599999994</v>
      </c>
      <c r="BU2032" s="161">
        <v>5090438.5999999996</v>
      </c>
      <c r="BV2032" s="161">
        <v>22309.9</v>
      </c>
      <c r="BW2032" s="165">
        <v>8989752.5</v>
      </c>
      <c r="BX2032" s="161">
        <v>160825</v>
      </c>
    </row>
    <row r="2033" spans="1:76" ht="14.45" x14ac:dyDescent="0.3">
      <c r="A2033" s="164" t="s">
        <v>31</v>
      </c>
      <c r="B2033" s="6" t="s">
        <v>1147</v>
      </c>
      <c r="C2033" s="6" t="s">
        <v>92</v>
      </c>
      <c r="D2033" s="6" t="s">
        <v>32</v>
      </c>
      <c r="E2033" s="6" t="s">
        <v>36</v>
      </c>
      <c r="F2033" s="24" t="str">
        <f>+Tabela1[[#This Row],[WK]]&amp;Tabela1[[#This Row],[PK]]&amp;Tabela1[[#This Row],[GK]]</f>
        <v>281102</v>
      </c>
      <c r="G2033" s="6" t="s">
        <v>1920</v>
      </c>
      <c r="H2033" s="7">
        <v>46687689.461799964</v>
      </c>
      <c r="I2033" s="8">
        <v>1.371</v>
      </c>
      <c r="J2033" s="7">
        <v>64008822.259999998</v>
      </c>
      <c r="K2033" s="8">
        <v>7.0000000000000007E-2</v>
      </c>
      <c r="L2033" s="7">
        <v>4480617.5581999999</v>
      </c>
      <c r="M2033" s="7">
        <v>3303365.5581999999</v>
      </c>
      <c r="N2033" s="9">
        <v>2.8059969812750372</v>
      </c>
      <c r="O2033" s="7">
        <v>61</v>
      </c>
      <c r="P2033" s="8">
        <v>1.2949999999999999</v>
      </c>
      <c r="Q2033" s="7">
        <v>79</v>
      </c>
      <c r="R2033" s="8">
        <v>1.6E-2</v>
      </c>
      <c r="S2033" s="7">
        <v>1.264</v>
      </c>
      <c r="T2033" s="7">
        <v>-8996.7360000000008</v>
      </c>
      <c r="U2033" s="9">
        <v>-0.99985952433874203</v>
      </c>
      <c r="V2033" s="7">
        <v>3294368.8222000003</v>
      </c>
      <c r="W2033" s="9">
        <v>2.7771286172391996</v>
      </c>
      <c r="X2033" s="7">
        <v>10858101.949999999</v>
      </c>
      <c r="Y2033" s="7">
        <v>4304551</v>
      </c>
      <c r="Z2033" s="7">
        <v>1374646.95</v>
      </c>
      <c r="AA2033" s="7">
        <v>403567</v>
      </c>
      <c r="AB2033" s="7">
        <v>4775337</v>
      </c>
      <c r="AC2033" s="7">
        <v>0</v>
      </c>
      <c r="AD2033" s="7">
        <v>7563733.127799999</v>
      </c>
      <c r="AE2033" s="7">
        <v>0</v>
      </c>
      <c r="AF2033" s="7">
        <v>4480617.5581999999</v>
      </c>
      <c r="AG2033" s="7">
        <v>1.264</v>
      </c>
      <c r="AH2033" s="7">
        <v>7563733.127799999</v>
      </c>
      <c r="AI2033" s="7">
        <v>982929</v>
      </c>
      <c r="AJ2033" s="7">
        <v>11166</v>
      </c>
      <c r="AK2033" s="7">
        <v>3500962</v>
      </c>
      <c r="AL2033" s="7">
        <v>0</v>
      </c>
      <c r="AM2033" s="7">
        <v>139508</v>
      </c>
      <c r="AN2033" s="7">
        <v>0</v>
      </c>
      <c r="AO2033" s="7">
        <v>0</v>
      </c>
      <c r="AP2033" s="7">
        <v>3887676</v>
      </c>
      <c r="AQ2033" s="7">
        <v>214828</v>
      </c>
      <c r="AR2033" s="7">
        <v>1177252</v>
      </c>
      <c r="AS2033" s="7">
        <v>8998</v>
      </c>
      <c r="AT2033" s="7">
        <v>3949048</v>
      </c>
      <c r="AU2033" s="7">
        <v>55873</v>
      </c>
      <c r="AV2033" s="7">
        <v>311258</v>
      </c>
      <c r="AW2033" s="7">
        <v>0</v>
      </c>
      <c r="AX2033" s="7">
        <v>0</v>
      </c>
      <c r="AY2033" s="7">
        <v>4472023</v>
      </c>
      <c r="AZ2033" s="7">
        <v>87586</v>
      </c>
      <c r="BA2033" s="7">
        <v>1374646.95</v>
      </c>
      <c r="BB2033" s="7">
        <v>0</v>
      </c>
      <c r="BC2033" s="7">
        <v>0</v>
      </c>
      <c r="BD2033" s="7">
        <v>14781.15</v>
      </c>
      <c r="BE2033" s="7">
        <v>0</v>
      </c>
      <c r="BF2033" s="7">
        <v>0</v>
      </c>
      <c r="BG2033" s="7">
        <v>320594</v>
      </c>
      <c r="BH2033" s="7">
        <v>2510</v>
      </c>
      <c r="BI2033" s="7">
        <v>82973</v>
      </c>
      <c r="BJ2033" s="7">
        <v>1141932.0333333337</v>
      </c>
      <c r="BK2033" s="7">
        <v>666264.01666666707</v>
      </c>
      <c r="BL2033" s="7">
        <v>0</v>
      </c>
      <c r="BM2033" s="7">
        <v>1902672.0666666664</v>
      </c>
      <c r="BN2033" s="130">
        <v>0.59699999999999998</v>
      </c>
      <c r="BO2033" s="131">
        <v>1.039731E-4</v>
      </c>
      <c r="BP2033" s="161">
        <v>2634.3642315855272</v>
      </c>
      <c r="BQ2033" s="162">
        <v>4775337</v>
      </c>
      <c r="BR2033" s="161">
        <v>139301</v>
      </c>
      <c r="BS2033" s="163">
        <v>618852.26999999932</v>
      </c>
      <c r="BT2033" s="163">
        <v>0</v>
      </c>
      <c r="BU2033" s="161">
        <v>4480617.5599999996</v>
      </c>
      <c r="BV2033" s="161">
        <v>1.26</v>
      </c>
      <c r="BW2033" s="165">
        <v>6944880.8600000003</v>
      </c>
      <c r="BX2033" s="161">
        <v>139301</v>
      </c>
    </row>
    <row r="2034" spans="1:76" ht="14.45" x14ac:dyDescent="0.3">
      <c r="A2034" s="164" t="s">
        <v>31</v>
      </c>
      <c r="B2034" s="6" t="s">
        <v>1147</v>
      </c>
      <c r="C2034" s="6" t="s">
        <v>92</v>
      </c>
      <c r="D2034" s="6" t="s">
        <v>37</v>
      </c>
      <c r="E2034" s="6" t="s">
        <v>36</v>
      </c>
      <c r="F2034" s="24" t="str">
        <f>+Tabela1[[#This Row],[WK]]&amp;Tabela1[[#This Row],[PK]]&amp;Tabela1[[#This Row],[GK]]</f>
        <v>281103</v>
      </c>
      <c r="G2034" s="6" t="s">
        <v>1921</v>
      </c>
      <c r="H2034" s="7">
        <v>112789264.00319931</v>
      </c>
      <c r="I2034" s="8">
        <v>1.371</v>
      </c>
      <c r="J2034" s="7">
        <v>154634080.94999999</v>
      </c>
      <c r="K2034" s="8">
        <v>7.0000000000000007E-2</v>
      </c>
      <c r="L2034" s="7">
        <v>10824385.6665</v>
      </c>
      <c r="M2034" s="7">
        <v>7839261.6665000003</v>
      </c>
      <c r="N2034" s="9">
        <v>2.6261092224309612</v>
      </c>
      <c r="O2034" s="7">
        <v>3935301</v>
      </c>
      <c r="P2034" s="8">
        <v>1.2949999999999999</v>
      </c>
      <c r="Q2034" s="7">
        <v>5096215</v>
      </c>
      <c r="R2034" s="8">
        <v>1.6E-2</v>
      </c>
      <c r="S2034" s="7">
        <v>81539.44</v>
      </c>
      <c r="T2034" s="7">
        <v>13770.440000000002</v>
      </c>
      <c r="U2034" s="9">
        <v>0.20319674187312786</v>
      </c>
      <c r="V2034" s="7">
        <v>7853032.1064999998</v>
      </c>
      <c r="W2034" s="9">
        <v>2.5723247118389017</v>
      </c>
      <c r="X2034" s="7">
        <v>19379921.777736519</v>
      </c>
      <c r="Y2034" s="7">
        <v>4314590</v>
      </c>
      <c r="Z2034" s="7">
        <v>823195.08</v>
      </c>
      <c r="AA2034" s="7">
        <v>745905.69773651869</v>
      </c>
      <c r="AB2034" s="7">
        <v>12362645</v>
      </c>
      <c r="AC2034" s="7">
        <v>1133586</v>
      </c>
      <c r="AD2034" s="7">
        <v>11526889.671236519</v>
      </c>
      <c r="AE2034" s="7">
        <v>0</v>
      </c>
      <c r="AF2034" s="7">
        <v>10824385.6665</v>
      </c>
      <c r="AG2034" s="7">
        <v>81539.44</v>
      </c>
      <c r="AH2034" s="7">
        <v>11526889.671236519</v>
      </c>
      <c r="AI2034" s="7">
        <v>2492385</v>
      </c>
      <c r="AJ2034" s="7">
        <v>72515</v>
      </c>
      <c r="AK2034" s="7">
        <v>5901067</v>
      </c>
      <c r="AL2034" s="7">
        <v>0</v>
      </c>
      <c r="AM2034" s="7">
        <v>316642</v>
      </c>
      <c r="AN2034" s="7">
        <v>0</v>
      </c>
      <c r="AO2034" s="7">
        <v>0</v>
      </c>
      <c r="AP2034" s="7">
        <v>9894087</v>
      </c>
      <c r="AQ2034" s="7">
        <v>401807</v>
      </c>
      <c r="AR2034" s="7">
        <v>2985124</v>
      </c>
      <c r="AS2034" s="7">
        <v>67769</v>
      </c>
      <c r="AT2034" s="7">
        <v>6328299</v>
      </c>
      <c r="AU2034" s="7">
        <v>0</v>
      </c>
      <c r="AV2034" s="7">
        <v>705796</v>
      </c>
      <c r="AW2034" s="7">
        <v>0</v>
      </c>
      <c r="AX2034" s="7">
        <v>0</v>
      </c>
      <c r="AY2034" s="7">
        <v>11662068</v>
      </c>
      <c r="AZ2034" s="7">
        <v>167062</v>
      </c>
      <c r="BA2034" s="7">
        <v>823195.08</v>
      </c>
      <c r="BB2034" s="7">
        <v>0</v>
      </c>
      <c r="BC2034" s="7">
        <v>0</v>
      </c>
      <c r="BD2034" s="7">
        <v>8851.56</v>
      </c>
      <c r="BE2034" s="7">
        <v>0</v>
      </c>
      <c r="BF2034" s="7">
        <v>0</v>
      </c>
      <c r="BG2034" s="7">
        <v>475064.69773651875</v>
      </c>
      <c r="BH2034" s="7">
        <v>5298</v>
      </c>
      <c r="BI2034" s="7">
        <v>270841</v>
      </c>
      <c r="BJ2034" s="7">
        <v>3727553.3924999996</v>
      </c>
      <c r="BK2034" s="7">
        <v>1442404.1433333326</v>
      </c>
      <c r="BL2034" s="7">
        <v>2918027.22</v>
      </c>
      <c r="BM2034" s="7">
        <v>3304542.5566666666</v>
      </c>
      <c r="BN2034" s="130">
        <v>0.77500000000000002</v>
      </c>
      <c r="BO2034" s="131">
        <v>2.0416520000000001E-4</v>
      </c>
      <c r="BP2034" s="161">
        <v>5173.6792409907948</v>
      </c>
      <c r="BQ2034" s="162">
        <v>12362645</v>
      </c>
      <c r="BR2034" s="161">
        <v>294590</v>
      </c>
      <c r="BS2034" s="163">
        <v>0</v>
      </c>
      <c r="BT2034" s="163">
        <v>1277892.9199999981</v>
      </c>
      <c r="BU2034" s="161">
        <v>10824385.67</v>
      </c>
      <c r="BV2034" s="161">
        <v>81539.44</v>
      </c>
      <c r="BW2034" s="165">
        <v>12804782.589999998</v>
      </c>
      <c r="BX2034" s="161">
        <v>294590</v>
      </c>
    </row>
    <row r="2035" spans="1:76" ht="14.45" x14ac:dyDescent="0.3">
      <c r="A2035" s="164" t="s">
        <v>31</v>
      </c>
      <c r="B2035" s="6" t="s">
        <v>1147</v>
      </c>
      <c r="C2035" s="6" t="s">
        <v>92</v>
      </c>
      <c r="D2035" s="6" t="s">
        <v>39</v>
      </c>
      <c r="E2035" s="6" t="s">
        <v>40</v>
      </c>
      <c r="F2035" s="24" t="str">
        <f>+Tabela1[[#This Row],[WK]]&amp;Tabela1[[#This Row],[PK]]&amp;Tabela1[[#This Row],[GK]]</f>
        <v>281104</v>
      </c>
      <c r="G2035" s="6" t="s">
        <v>1922</v>
      </c>
      <c r="H2035" s="7">
        <v>582164098.66840196</v>
      </c>
      <c r="I2035" s="8">
        <v>1.371</v>
      </c>
      <c r="J2035" s="7">
        <v>798146979.26999998</v>
      </c>
      <c r="K2035" s="8">
        <v>7.0000000000000007E-2</v>
      </c>
      <c r="L2035" s="7">
        <v>55870288.548900001</v>
      </c>
      <c r="M2035" s="7">
        <v>36037876.548900001</v>
      </c>
      <c r="N2035" s="9">
        <v>1.817120204486474</v>
      </c>
      <c r="O2035" s="7">
        <v>51857217</v>
      </c>
      <c r="P2035" s="8">
        <v>1.2949999999999999</v>
      </c>
      <c r="Q2035" s="7">
        <v>67155096</v>
      </c>
      <c r="R2035" s="8">
        <v>1.6E-2</v>
      </c>
      <c r="S2035" s="7">
        <v>1074481.5360000001</v>
      </c>
      <c r="T2035" s="7">
        <v>177117.53600000008</v>
      </c>
      <c r="U2035" s="9">
        <v>0.19737535269968495</v>
      </c>
      <c r="V2035" s="7">
        <v>36214994.084899999</v>
      </c>
      <c r="W2035" s="9">
        <v>1.7470036379023102</v>
      </c>
      <c r="X2035" s="7">
        <v>50832530.507659748</v>
      </c>
      <c r="Y2035" s="7">
        <v>6795990</v>
      </c>
      <c r="Z2035" s="7">
        <v>2527039.4</v>
      </c>
      <c r="AA2035" s="7">
        <v>2767390.1076597525</v>
      </c>
      <c r="AB2035" s="7">
        <v>34206039</v>
      </c>
      <c r="AC2035" s="7">
        <v>4536072</v>
      </c>
      <c r="AD2035" s="7">
        <v>14617536.422759747</v>
      </c>
      <c r="AE2035" s="7">
        <v>0</v>
      </c>
      <c r="AF2035" s="7">
        <v>55870288.548900001</v>
      </c>
      <c r="AG2035" s="7">
        <v>1074481.5360000001</v>
      </c>
      <c r="AH2035" s="7">
        <v>14617536.422759747</v>
      </c>
      <c r="AI2035" s="7">
        <v>16558777</v>
      </c>
      <c r="AJ2035" s="7">
        <v>795858</v>
      </c>
      <c r="AK2035" s="7">
        <v>13073707</v>
      </c>
      <c r="AL2035" s="7">
        <v>1745262</v>
      </c>
      <c r="AM2035" s="7">
        <v>1276499</v>
      </c>
      <c r="AN2035" s="7">
        <v>0</v>
      </c>
      <c r="AO2035" s="7">
        <v>0</v>
      </c>
      <c r="AP2035" s="7">
        <v>27085180</v>
      </c>
      <c r="AQ2035" s="7">
        <v>2028924</v>
      </c>
      <c r="AR2035" s="7">
        <v>19832412</v>
      </c>
      <c r="AS2035" s="7">
        <v>897364</v>
      </c>
      <c r="AT2035" s="7">
        <v>15816194</v>
      </c>
      <c r="AU2035" s="7">
        <v>547082</v>
      </c>
      <c r="AV2035" s="7">
        <v>805337</v>
      </c>
      <c r="AW2035" s="7">
        <v>0</v>
      </c>
      <c r="AX2035" s="7">
        <v>0</v>
      </c>
      <c r="AY2035" s="7">
        <v>30997740</v>
      </c>
      <c r="AZ2035" s="7">
        <v>864505</v>
      </c>
      <c r="BA2035" s="7">
        <v>2527039.4</v>
      </c>
      <c r="BB2035" s="7">
        <v>0</v>
      </c>
      <c r="BC2035" s="7">
        <v>225.11</v>
      </c>
      <c r="BD2035" s="7">
        <v>26357.02</v>
      </c>
      <c r="BE2035" s="7">
        <v>130.16</v>
      </c>
      <c r="BF2035" s="7">
        <v>0</v>
      </c>
      <c r="BG2035" s="7">
        <v>1769701.1076597522</v>
      </c>
      <c r="BH2035" s="7">
        <v>19736</v>
      </c>
      <c r="BI2035" s="7">
        <v>997689</v>
      </c>
      <c r="BJ2035" s="7">
        <v>13731245.339166667</v>
      </c>
      <c r="BK2035" s="7">
        <v>10026974.610000001</v>
      </c>
      <c r="BL2035" s="7">
        <v>1704738.0933333335</v>
      </c>
      <c r="BM2035" s="7">
        <v>11407606.729999999</v>
      </c>
      <c r="BN2035" s="130">
        <v>0.90400000000000003</v>
      </c>
      <c r="BO2035" s="131">
        <v>7.7767850000000003E-4</v>
      </c>
      <c r="BP2035" s="161">
        <v>19707.205571416685</v>
      </c>
      <c r="BQ2035" s="162">
        <v>34206039</v>
      </c>
      <c r="BR2035" s="161">
        <v>1093135</v>
      </c>
      <c r="BS2035" s="163">
        <v>0</v>
      </c>
      <c r="BT2035" s="163">
        <v>2791462.3100000024</v>
      </c>
      <c r="BU2035" s="161">
        <v>55870288.549999997</v>
      </c>
      <c r="BV2035" s="161">
        <v>1074481.54</v>
      </c>
      <c r="BW2035" s="165">
        <v>17408998.730000004</v>
      </c>
      <c r="BX2035" s="161">
        <v>1093135</v>
      </c>
    </row>
    <row r="2036" spans="1:76" ht="14.45" x14ac:dyDescent="0.3">
      <c r="A2036" s="164" t="s">
        <v>31</v>
      </c>
      <c r="B2036" s="6" t="s">
        <v>1147</v>
      </c>
      <c r="C2036" s="6" t="s">
        <v>93</v>
      </c>
      <c r="D2036" s="6" t="s">
        <v>33</v>
      </c>
      <c r="E2036" s="6" t="s">
        <v>34</v>
      </c>
      <c r="F2036" s="24" t="str">
        <f>+Tabela1[[#This Row],[WK]]&amp;Tabela1[[#This Row],[PK]]&amp;Tabela1[[#This Row],[GK]]</f>
        <v>281201</v>
      </c>
      <c r="G2036" s="6" t="s">
        <v>1923</v>
      </c>
      <c r="H2036" s="7">
        <v>357661369.91660041</v>
      </c>
      <c r="I2036" s="8">
        <v>1.371</v>
      </c>
      <c r="J2036" s="7">
        <v>490353738.15999997</v>
      </c>
      <c r="K2036" s="8">
        <v>7.0000000000000007E-2</v>
      </c>
      <c r="L2036" s="7">
        <v>34324761.6712</v>
      </c>
      <c r="M2036" s="7">
        <v>19751722.6712</v>
      </c>
      <c r="N2036" s="9">
        <v>1.3553605854756856</v>
      </c>
      <c r="O2036" s="7">
        <v>12736713</v>
      </c>
      <c r="P2036" s="8">
        <v>1.2949999999999999</v>
      </c>
      <c r="Q2036" s="7">
        <v>16494043</v>
      </c>
      <c r="R2036" s="8">
        <v>1.6E-2</v>
      </c>
      <c r="S2036" s="7">
        <v>263904.68800000002</v>
      </c>
      <c r="T2036" s="7">
        <v>-350573.31199999998</v>
      </c>
      <c r="U2036" s="9">
        <v>-0.57052215376303139</v>
      </c>
      <c r="V2036" s="7">
        <v>19401149.359200001</v>
      </c>
      <c r="W2036" s="9">
        <v>1.277440503223799</v>
      </c>
      <c r="X2036" s="7">
        <v>22550636.210302848</v>
      </c>
      <c r="Y2036" s="7">
        <v>2801816</v>
      </c>
      <c r="Z2036" s="7">
        <v>35869.79</v>
      </c>
      <c r="AA2036" s="7">
        <v>1438151.4203028479</v>
      </c>
      <c r="AB2036" s="7">
        <v>18274799</v>
      </c>
      <c r="AC2036" s="7">
        <v>0</v>
      </c>
      <c r="AD2036" s="7">
        <v>3149486.8511028485</v>
      </c>
      <c r="AE2036" s="7">
        <v>0</v>
      </c>
      <c r="AF2036" s="7">
        <v>34324761.6712</v>
      </c>
      <c r="AG2036" s="7">
        <v>263904.68800000002</v>
      </c>
      <c r="AH2036" s="7">
        <v>3149486.8511028485</v>
      </c>
      <c r="AI2036" s="7">
        <v>12167542</v>
      </c>
      <c r="AJ2036" s="7">
        <v>559880</v>
      </c>
      <c r="AK2036" s="7">
        <v>2383208</v>
      </c>
      <c r="AL2036" s="7">
        <v>0</v>
      </c>
      <c r="AM2036" s="7">
        <v>1133658</v>
      </c>
      <c r="AN2036" s="7">
        <v>0</v>
      </c>
      <c r="AO2036" s="7">
        <v>0</v>
      </c>
      <c r="AP2036" s="7">
        <v>14299797</v>
      </c>
      <c r="AQ2036" s="7">
        <v>1213376</v>
      </c>
      <c r="AR2036" s="7">
        <v>14573039</v>
      </c>
      <c r="AS2036" s="7">
        <v>614478</v>
      </c>
      <c r="AT2036" s="7">
        <v>2732900</v>
      </c>
      <c r="AU2036" s="7">
        <v>0</v>
      </c>
      <c r="AV2036" s="7">
        <v>688588</v>
      </c>
      <c r="AW2036" s="7">
        <v>0</v>
      </c>
      <c r="AX2036" s="7">
        <v>0</v>
      </c>
      <c r="AY2036" s="7">
        <v>16486717</v>
      </c>
      <c r="AZ2036" s="7">
        <v>494698</v>
      </c>
      <c r="BA2036" s="7">
        <v>35869.79</v>
      </c>
      <c r="BB2036" s="7">
        <v>0</v>
      </c>
      <c r="BC2036" s="7">
        <v>17.93</v>
      </c>
      <c r="BD2036" s="7">
        <v>295.97000000000003</v>
      </c>
      <c r="BE2036" s="7">
        <v>59.92</v>
      </c>
      <c r="BF2036" s="7">
        <v>0</v>
      </c>
      <c r="BG2036" s="7">
        <v>904667.42030284775</v>
      </c>
      <c r="BH2036" s="7">
        <v>10089</v>
      </c>
      <c r="BI2036" s="7">
        <v>533484</v>
      </c>
      <c r="BJ2036" s="7">
        <v>7342356.0566666657</v>
      </c>
      <c r="BK2036" s="7">
        <v>1654505.2233333327</v>
      </c>
      <c r="BL2036" s="7">
        <v>8927341.8300000001</v>
      </c>
      <c r="BM2036" s="7">
        <v>4896719.6733333329</v>
      </c>
      <c r="BN2036" s="130">
        <v>0.92800000000000005</v>
      </c>
      <c r="BO2036" s="131">
        <v>4.2372340000000001E-4</v>
      </c>
      <c r="BP2036" s="161">
        <v>10737.560551984763</v>
      </c>
      <c r="BQ2036" s="162">
        <v>18274799</v>
      </c>
      <c r="BR2036" s="161">
        <v>530597</v>
      </c>
      <c r="BS2036" s="163">
        <v>0</v>
      </c>
      <c r="BT2036" s="163">
        <v>1382863.7896971479</v>
      </c>
      <c r="BU2036" s="161">
        <v>34324761.670000002</v>
      </c>
      <c r="BV2036" s="161">
        <v>263904.69</v>
      </c>
      <c r="BW2036" s="165">
        <v>4532350.6396971475</v>
      </c>
      <c r="BX2036" s="161">
        <v>530597</v>
      </c>
    </row>
    <row r="2037" spans="1:76" ht="14.45" x14ac:dyDescent="0.3">
      <c r="A2037" s="164" t="s">
        <v>31</v>
      </c>
      <c r="B2037" s="6" t="s">
        <v>1147</v>
      </c>
      <c r="C2037" s="6" t="s">
        <v>93</v>
      </c>
      <c r="D2037" s="6" t="s">
        <v>32</v>
      </c>
      <c r="E2037" s="6" t="s">
        <v>36</v>
      </c>
      <c r="F2037" s="24" t="str">
        <f>+Tabela1[[#This Row],[WK]]&amp;Tabela1[[#This Row],[PK]]&amp;Tabela1[[#This Row],[GK]]</f>
        <v>281202</v>
      </c>
      <c r="G2037" s="6" t="s">
        <v>1924</v>
      </c>
      <c r="H2037" s="7">
        <v>183674219.57479888</v>
      </c>
      <c r="I2037" s="8">
        <v>1.371</v>
      </c>
      <c r="J2037" s="7">
        <v>251817355.03999999</v>
      </c>
      <c r="K2037" s="8">
        <v>7.0000000000000007E-2</v>
      </c>
      <c r="L2037" s="7">
        <v>17627214.8528</v>
      </c>
      <c r="M2037" s="7">
        <v>12742416.8528</v>
      </c>
      <c r="N2037" s="9">
        <v>2.608586240986833</v>
      </c>
      <c r="O2037" s="7">
        <v>2249562</v>
      </c>
      <c r="P2037" s="8">
        <v>1.2949999999999999</v>
      </c>
      <c r="Q2037" s="7">
        <v>2913183</v>
      </c>
      <c r="R2037" s="8">
        <v>1.6E-2</v>
      </c>
      <c r="S2037" s="7">
        <v>46610.928</v>
      </c>
      <c r="T2037" s="7">
        <v>-79870.072</v>
      </c>
      <c r="U2037" s="9">
        <v>-0.63147881499988145</v>
      </c>
      <c r="V2037" s="7">
        <v>12662546.7808</v>
      </c>
      <c r="W2037" s="9">
        <v>2.5268093795615849</v>
      </c>
      <c r="X2037" s="7">
        <v>35156250.851578251</v>
      </c>
      <c r="Y2037" s="7">
        <v>11725032</v>
      </c>
      <c r="Z2037" s="7">
        <v>882258.76</v>
      </c>
      <c r="AA2037" s="7">
        <v>1365511.0915782526</v>
      </c>
      <c r="AB2037" s="7">
        <v>21183449</v>
      </c>
      <c r="AC2037" s="7">
        <v>0</v>
      </c>
      <c r="AD2037" s="7">
        <v>22493704.070778251</v>
      </c>
      <c r="AE2037" s="7">
        <v>0</v>
      </c>
      <c r="AF2037" s="7">
        <v>17627214.8528</v>
      </c>
      <c r="AG2037" s="7">
        <v>46610.928</v>
      </c>
      <c r="AH2037" s="7">
        <v>22493704.070778251</v>
      </c>
      <c r="AI2037" s="7">
        <v>4078490</v>
      </c>
      <c r="AJ2037" s="7">
        <v>102317</v>
      </c>
      <c r="AK2037" s="7">
        <v>10379486</v>
      </c>
      <c r="AL2037" s="7">
        <v>547039</v>
      </c>
      <c r="AM2037" s="7">
        <v>325057</v>
      </c>
      <c r="AN2037" s="7">
        <v>0</v>
      </c>
      <c r="AO2037" s="7">
        <v>0</v>
      </c>
      <c r="AP2037" s="7">
        <v>17831470</v>
      </c>
      <c r="AQ2037" s="7">
        <v>668351</v>
      </c>
      <c r="AR2037" s="7">
        <v>4884798</v>
      </c>
      <c r="AS2037" s="7">
        <v>126481</v>
      </c>
      <c r="AT2037" s="7">
        <v>11754176</v>
      </c>
      <c r="AU2037" s="7">
        <v>596511</v>
      </c>
      <c r="AV2037" s="7">
        <v>941447</v>
      </c>
      <c r="AW2037" s="7">
        <v>0</v>
      </c>
      <c r="AX2037" s="7">
        <v>0</v>
      </c>
      <c r="AY2037" s="7">
        <v>19567937</v>
      </c>
      <c r="AZ2037" s="7">
        <v>280599</v>
      </c>
      <c r="BA2037" s="7">
        <v>882258.76</v>
      </c>
      <c r="BB2037" s="7">
        <v>0</v>
      </c>
      <c r="BC2037" s="7">
        <v>308.98</v>
      </c>
      <c r="BD2037" s="7">
        <v>8350.31</v>
      </c>
      <c r="BE2037" s="7">
        <v>212.82</v>
      </c>
      <c r="BF2037" s="7">
        <v>0</v>
      </c>
      <c r="BG2037" s="7">
        <v>769985.09157825261</v>
      </c>
      <c r="BH2037" s="7">
        <v>8587</v>
      </c>
      <c r="BI2037" s="7">
        <v>595526</v>
      </c>
      <c r="BJ2037" s="7">
        <v>8196214.7366666645</v>
      </c>
      <c r="BK2037" s="7">
        <v>5786694.7266666647</v>
      </c>
      <c r="BL2037" s="7">
        <v>474425.77333333326</v>
      </c>
      <c r="BM2037" s="7">
        <v>8689228.4933333341</v>
      </c>
      <c r="BN2037" s="130">
        <v>0.66700000000000004</v>
      </c>
      <c r="BO2037" s="131">
        <v>3.5080199999999999E-4</v>
      </c>
      <c r="BP2037" s="161">
        <v>8889.6035691748621</v>
      </c>
      <c r="BQ2037" s="162">
        <v>21183449</v>
      </c>
      <c r="BR2037" s="161">
        <v>466070</v>
      </c>
      <c r="BS2037" s="163">
        <v>0</v>
      </c>
      <c r="BT2037" s="163">
        <v>950489.14842174947</v>
      </c>
      <c r="BU2037" s="161">
        <v>17627214.850000001</v>
      </c>
      <c r="BV2037" s="161">
        <v>46610.93</v>
      </c>
      <c r="BW2037" s="165">
        <v>23444193.21842175</v>
      </c>
      <c r="BX2037" s="161">
        <v>466070</v>
      </c>
    </row>
    <row r="2038" spans="1:76" ht="14.45" x14ac:dyDescent="0.3">
      <c r="A2038" s="164" t="s">
        <v>31</v>
      </c>
      <c r="B2038" s="6" t="s">
        <v>1147</v>
      </c>
      <c r="C2038" s="6" t="s">
        <v>93</v>
      </c>
      <c r="D2038" s="6" t="s">
        <v>37</v>
      </c>
      <c r="E2038" s="6" t="s">
        <v>36</v>
      </c>
      <c r="F2038" s="24" t="str">
        <f>+Tabela1[[#This Row],[WK]]&amp;Tabela1[[#This Row],[PK]]&amp;Tabela1[[#This Row],[GK]]</f>
        <v>281203</v>
      </c>
      <c r="G2038" s="6" t="s">
        <v>1925</v>
      </c>
      <c r="H2038" s="7">
        <v>117905415.98899943</v>
      </c>
      <c r="I2038" s="8">
        <v>1.371</v>
      </c>
      <c r="J2038" s="7">
        <v>161648325.31999999</v>
      </c>
      <c r="K2038" s="8">
        <v>7.0000000000000007E-2</v>
      </c>
      <c r="L2038" s="7">
        <v>11315382.772400001</v>
      </c>
      <c r="M2038" s="7">
        <v>8020001.7724000011</v>
      </c>
      <c r="N2038" s="9">
        <v>2.433710023939569</v>
      </c>
      <c r="O2038" s="7">
        <v>9566229</v>
      </c>
      <c r="P2038" s="8">
        <v>1.2949999999999999</v>
      </c>
      <c r="Q2038" s="7">
        <v>12388267</v>
      </c>
      <c r="R2038" s="8">
        <v>1.6E-2</v>
      </c>
      <c r="S2038" s="7">
        <v>198212.272</v>
      </c>
      <c r="T2038" s="7">
        <v>32407.271999999997</v>
      </c>
      <c r="U2038" s="9">
        <v>0.19545412985133137</v>
      </c>
      <c r="V2038" s="7">
        <v>8052409.0444000009</v>
      </c>
      <c r="W2038" s="9">
        <v>2.326488389933393</v>
      </c>
      <c r="X2038" s="7">
        <v>24805642.075484589</v>
      </c>
      <c r="Y2038" s="7">
        <v>9883642</v>
      </c>
      <c r="Z2038" s="7">
        <v>588887.93500000006</v>
      </c>
      <c r="AA2038" s="7">
        <v>774632.1404845881</v>
      </c>
      <c r="AB2038" s="7">
        <v>13558480</v>
      </c>
      <c r="AC2038" s="7">
        <v>0</v>
      </c>
      <c r="AD2038" s="7">
        <v>16753233.03108459</v>
      </c>
      <c r="AE2038" s="7">
        <v>0</v>
      </c>
      <c r="AF2038" s="7">
        <v>11315382.772400001</v>
      </c>
      <c r="AG2038" s="7">
        <v>198212.272</v>
      </c>
      <c r="AH2038" s="7">
        <v>16753233.03108459</v>
      </c>
      <c r="AI2038" s="7">
        <v>2751429</v>
      </c>
      <c r="AJ2038" s="7">
        <v>195932</v>
      </c>
      <c r="AK2038" s="7">
        <v>7493293</v>
      </c>
      <c r="AL2038" s="7">
        <v>22521</v>
      </c>
      <c r="AM2038" s="7">
        <v>749142</v>
      </c>
      <c r="AN2038" s="7">
        <v>0</v>
      </c>
      <c r="AO2038" s="7">
        <v>0</v>
      </c>
      <c r="AP2038" s="7">
        <v>11041351</v>
      </c>
      <c r="AQ2038" s="7">
        <v>700178</v>
      </c>
      <c r="AR2038" s="7">
        <v>3295381</v>
      </c>
      <c r="AS2038" s="7">
        <v>165805</v>
      </c>
      <c r="AT2038" s="7">
        <v>8785294</v>
      </c>
      <c r="AU2038" s="7">
        <v>584069</v>
      </c>
      <c r="AV2038" s="7">
        <v>425983</v>
      </c>
      <c r="AW2038" s="7">
        <v>0</v>
      </c>
      <c r="AX2038" s="7">
        <v>0</v>
      </c>
      <c r="AY2038" s="7">
        <v>12697127</v>
      </c>
      <c r="AZ2038" s="7">
        <v>295197</v>
      </c>
      <c r="BA2038" s="7">
        <v>588887.93500000006</v>
      </c>
      <c r="BB2038" s="7">
        <v>0</v>
      </c>
      <c r="BC2038" s="7">
        <v>24.58</v>
      </c>
      <c r="BD2038" s="7">
        <v>6142.45</v>
      </c>
      <c r="BE2038" s="7">
        <v>215.49</v>
      </c>
      <c r="BF2038" s="7">
        <v>0</v>
      </c>
      <c r="BG2038" s="7">
        <v>526355.1404845881</v>
      </c>
      <c r="BH2038" s="7">
        <v>5870</v>
      </c>
      <c r="BI2038" s="7">
        <v>248277</v>
      </c>
      <c r="BJ2038" s="7">
        <v>3416952.5324999993</v>
      </c>
      <c r="BK2038" s="7">
        <v>1959802.7733333325</v>
      </c>
      <c r="BL2038" s="7">
        <v>746006.34333333327</v>
      </c>
      <c r="BM2038" s="7">
        <v>4336586.3499999996</v>
      </c>
      <c r="BN2038" s="130">
        <v>0.60299999999999998</v>
      </c>
      <c r="BO2038" s="131">
        <v>2.4239699999999999E-4</v>
      </c>
      <c r="BP2038" s="161">
        <v>6143.1813072294481</v>
      </c>
      <c r="BQ2038" s="162">
        <v>13558480</v>
      </c>
      <c r="BR2038" s="161">
        <v>316213</v>
      </c>
      <c r="BS2038" s="163">
        <v>0</v>
      </c>
      <c r="BT2038" s="163">
        <v>0</v>
      </c>
      <c r="BU2038" s="161">
        <v>11315382.77</v>
      </c>
      <c r="BV2038" s="161">
        <v>198212.27</v>
      </c>
      <c r="BW2038" s="165">
        <v>16753233.029999999</v>
      </c>
      <c r="BX2038" s="161">
        <v>316213</v>
      </c>
    </row>
    <row r="2039" spans="1:76" ht="14.45" x14ac:dyDescent="0.3">
      <c r="A2039" s="164" t="s">
        <v>31</v>
      </c>
      <c r="B2039" s="6" t="s">
        <v>1147</v>
      </c>
      <c r="C2039" s="6" t="s">
        <v>93</v>
      </c>
      <c r="D2039" s="6" t="s">
        <v>39</v>
      </c>
      <c r="E2039" s="6" t="s">
        <v>36</v>
      </c>
      <c r="F2039" s="24" t="str">
        <f>+Tabela1[[#This Row],[WK]]&amp;Tabela1[[#This Row],[PK]]&amp;Tabela1[[#This Row],[GK]]</f>
        <v>281204</v>
      </c>
      <c r="G2039" s="6" t="s">
        <v>1926</v>
      </c>
      <c r="H2039" s="7">
        <v>244678849.58439854</v>
      </c>
      <c r="I2039" s="8">
        <v>1.371</v>
      </c>
      <c r="J2039" s="7">
        <v>335454702.78000003</v>
      </c>
      <c r="K2039" s="8">
        <v>7.0000000000000007E-2</v>
      </c>
      <c r="L2039" s="7">
        <v>23481829.194600005</v>
      </c>
      <c r="M2039" s="7">
        <v>14451222.194600005</v>
      </c>
      <c r="N2039" s="9">
        <v>1.6002492628236402</v>
      </c>
      <c r="O2039" s="7">
        <v>19971210</v>
      </c>
      <c r="P2039" s="8">
        <v>1.2949999999999999</v>
      </c>
      <c r="Q2039" s="7">
        <v>25862717</v>
      </c>
      <c r="R2039" s="8">
        <v>1.6E-2</v>
      </c>
      <c r="S2039" s="7">
        <v>413803.47200000001</v>
      </c>
      <c r="T2039" s="7">
        <v>216402.47200000001</v>
      </c>
      <c r="U2039" s="9">
        <v>1.0962582357738817</v>
      </c>
      <c r="V2039" s="7">
        <v>14667624.666600004</v>
      </c>
      <c r="W2039" s="9">
        <v>1.589468135116485</v>
      </c>
      <c r="X2039" s="7">
        <v>28732236.004416257</v>
      </c>
      <c r="Y2039" s="7">
        <v>5989823</v>
      </c>
      <c r="Z2039" s="7">
        <v>406965.20999999996</v>
      </c>
      <c r="AA2039" s="7">
        <v>1348419.7944162556</v>
      </c>
      <c r="AB2039" s="7">
        <v>20526811</v>
      </c>
      <c r="AC2039" s="7">
        <v>460217</v>
      </c>
      <c r="AD2039" s="7">
        <v>14064611.337816253</v>
      </c>
      <c r="AE2039" s="7">
        <v>0</v>
      </c>
      <c r="AF2039" s="7">
        <v>23481829.194600005</v>
      </c>
      <c r="AG2039" s="7">
        <v>413803.47200000001</v>
      </c>
      <c r="AH2039" s="7">
        <v>14064611.337816253</v>
      </c>
      <c r="AI2039" s="7">
        <v>7539971</v>
      </c>
      <c r="AJ2039" s="7">
        <v>197479</v>
      </c>
      <c r="AK2039" s="7">
        <v>7046666</v>
      </c>
      <c r="AL2039" s="7">
        <v>138973</v>
      </c>
      <c r="AM2039" s="7">
        <v>694042</v>
      </c>
      <c r="AN2039" s="7">
        <v>0</v>
      </c>
      <c r="AO2039" s="7">
        <v>0</v>
      </c>
      <c r="AP2039" s="7">
        <v>16284844</v>
      </c>
      <c r="AQ2039" s="7">
        <v>1125854</v>
      </c>
      <c r="AR2039" s="7">
        <v>9030607</v>
      </c>
      <c r="AS2039" s="7">
        <v>197401</v>
      </c>
      <c r="AT2039" s="7">
        <v>7872782</v>
      </c>
      <c r="AU2039" s="7">
        <v>258739</v>
      </c>
      <c r="AV2039" s="7">
        <v>615234</v>
      </c>
      <c r="AW2039" s="7">
        <v>0</v>
      </c>
      <c r="AX2039" s="7">
        <v>0</v>
      </c>
      <c r="AY2039" s="7">
        <v>18644293</v>
      </c>
      <c r="AZ2039" s="7">
        <v>478478</v>
      </c>
      <c r="BA2039" s="7">
        <v>406965.20999999996</v>
      </c>
      <c r="BB2039" s="7">
        <v>0</v>
      </c>
      <c r="BC2039" s="7">
        <v>82.23</v>
      </c>
      <c r="BD2039" s="7">
        <v>4085.25</v>
      </c>
      <c r="BE2039" s="7">
        <v>33.24</v>
      </c>
      <c r="BF2039" s="7">
        <v>0</v>
      </c>
      <c r="BG2039" s="7">
        <v>806569.79441625555</v>
      </c>
      <c r="BH2039" s="7">
        <v>8995</v>
      </c>
      <c r="BI2039" s="7">
        <v>541850</v>
      </c>
      <c r="BJ2039" s="7">
        <v>7457580.3583333343</v>
      </c>
      <c r="BK2039" s="7">
        <v>5565549.8366666678</v>
      </c>
      <c r="BL2039" s="7">
        <v>831574.33000000007</v>
      </c>
      <c r="BM2039" s="7">
        <v>5904973.4266666658</v>
      </c>
      <c r="BN2039" s="130">
        <v>0.81799999999999995</v>
      </c>
      <c r="BO2039" s="131">
        <v>3.5951080000000001E-4</v>
      </c>
      <c r="BP2039" s="161">
        <v>9110.7180755099944</v>
      </c>
      <c r="BQ2039" s="162">
        <v>20526811</v>
      </c>
      <c r="BR2039" s="161">
        <v>486866</v>
      </c>
      <c r="BS2039" s="163">
        <v>0</v>
      </c>
      <c r="BT2039" s="163">
        <v>2124155.9955837429</v>
      </c>
      <c r="BU2039" s="161">
        <v>23481829.190000001</v>
      </c>
      <c r="BV2039" s="161">
        <v>413803.47</v>
      </c>
      <c r="BW2039" s="165">
        <v>16188767.335583743</v>
      </c>
      <c r="BX2039" s="161">
        <v>486866</v>
      </c>
    </row>
    <row r="2040" spans="1:76" ht="14.45" x14ac:dyDescent="0.3">
      <c r="A2040" s="164" t="s">
        <v>31</v>
      </c>
      <c r="B2040" s="6" t="s">
        <v>1147</v>
      </c>
      <c r="C2040" s="6" t="s">
        <v>93</v>
      </c>
      <c r="D2040" s="6" t="s">
        <v>42</v>
      </c>
      <c r="E2040" s="6" t="s">
        <v>36</v>
      </c>
      <c r="F2040" s="24" t="str">
        <f>+Tabela1[[#This Row],[WK]]&amp;Tabela1[[#This Row],[PK]]&amp;Tabela1[[#This Row],[GK]]</f>
        <v>281205</v>
      </c>
      <c r="G2040" s="6" t="s">
        <v>1923</v>
      </c>
      <c r="H2040" s="7">
        <v>211324045.67619944</v>
      </c>
      <c r="I2040" s="8">
        <v>1.371</v>
      </c>
      <c r="J2040" s="7">
        <v>289725266.62</v>
      </c>
      <c r="K2040" s="8">
        <v>7.0000000000000007E-2</v>
      </c>
      <c r="L2040" s="7">
        <v>20280768.663400002</v>
      </c>
      <c r="M2040" s="7">
        <v>13548372.663400002</v>
      </c>
      <c r="N2040" s="9">
        <v>2.0124146980361823</v>
      </c>
      <c r="O2040" s="7">
        <v>10912849</v>
      </c>
      <c r="P2040" s="8">
        <v>1.2949999999999999</v>
      </c>
      <c r="Q2040" s="7">
        <v>14132139</v>
      </c>
      <c r="R2040" s="8">
        <v>1.6E-2</v>
      </c>
      <c r="S2040" s="7">
        <v>226114.22400000002</v>
      </c>
      <c r="T2040" s="7">
        <v>147381.22400000002</v>
      </c>
      <c r="U2040" s="9">
        <v>1.8719117015736733</v>
      </c>
      <c r="V2040" s="7">
        <v>13695753.887400001</v>
      </c>
      <c r="W2040" s="9">
        <v>2.0107905587164772</v>
      </c>
      <c r="X2040" s="7">
        <v>29025583.524848208</v>
      </c>
      <c r="Y2040" s="7">
        <v>7240052</v>
      </c>
      <c r="Z2040" s="7">
        <v>602188.17500000005</v>
      </c>
      <c r="AA2040" s="7">
        <v>1343661.3498482066</v>
      </c>
      <c r="AB2040" s="7">
        <v>16737364</v>
      </c>
      <c r="AC2040" s="7">
        <v>3102318</v>
      </c>
      <c r="AD2040" s="7">
        <v>15329829.637448207</v>
      </c>
      <c r="AE2040" s="7">
        <v>0</v>
      </c>
      <c r="AF2040" s="7">
        <v>20280768.663400002</v>
      </c>
      <c r="AG2040" s="7">
        <v>226114.22400000002</v>
      </c>
      <c r="AH2040" s="7">
        <v>15329829.637448207</v>
      </c>
      <c r="AI2040" s="7">
        <v>5621113</v>
      </c>
      <c r="AJ2040" s="7">
        <v>64933</v>
      </c>
      <c r="AK2040" s="7">
        <v>9707895</v>
      </c>
      <c r="AL2040" s="7">
        <v>110925</v>
      </c>
      <c r="AM2040" s="7">
        <v>1193039</v>
      </c>
      <c r="AN2040" s="7">
        <v>0</v>
      </c>
      <c r="AO2040" s="7">
        <v>0</v>
      </c>
      <c r="AP2040" s="7">
        <v>13610175</v>
      </c>
      <c r="AQ2040" s="7">
        <v>847374</v>
      </c>
      <c r="AR2040" s="7">
        <v>6732396</v>
      </c>
      <c r="AS2040" s="7">
        <v>78733</v>
      </c>
      <c r="AT2040" s="7">
        <v>11064561</v>
      </c>
      <c r="AU2040" s="7">
        <v>304899</v>
      </c>
      <c r="AV2040" s="7">
        <v>1159278</v>
      </c>
      <c r="AW2040" s="7">
        <v>0</v>
      </c>
      <c r="AX2040" s="7">
        <v>0</v>
      </c>
      <c r="AY2040" s="7">
        <v>15324780</v>
      </c>
      <c r="AZ2040" s="7">
        <v>363319</v>
      </c>
      <c r="BA2040" s="7">
        <v>602188.17500000005</v>
      </c>
      <c r="BB2040" s="7">
        <v>0</v>
      </c>
      <c r="BC2040" s="7">
        <v>20.78</v>
      </c>
      <c r="BD2040" s="7">
        <v>6322.63</v>
      </c>
      <c r="BE2040" s="7">
        <v>166.49</v>
      </c>
      <c r="BF2040" s="7">
        <v>0</v>
      </c>
      <c r="BG2040" s="7">
        <v>755279.34984820674</v>
      </c>
      <c r="BH2040" s="7">
        <v>8423</v>
      </c>
      <c r="BI2040" s="7">
        <v>588382</v>
      </c>
      <c r="BJ2040" s="7">
        <v>8097899.8974999972</v>
      </c>
      <c r="BK2040" s="7">
        <v>1980109.6699999962</v>
      </c>
      <c r="BL2040" s="7">
        <v>6320961.7133333338</v>
      </c>
      <c r="BM2040" s="7">
        <v>11829237.483333334</v>
      </c>
      <c r="BN2040" s="130">
        <v>0.75600000000000001</v>
      </c>
      <c r="BO2040" s="131">
        <v>3.116455E-4</v>
      </c>
      <c r="BP2040" s="161">
        <v>7897.0895859873026</v>
      </c>
      <c r="BQ2040" s="162">
        <v>16737364</v>
      </c>
      <c r="BR2040" s="161">
        <v>453928</v>
      </c>
      <c r="BS2040" s="163">
        <v>0</v>
      </c>
      <c r="BT2040" s="163">
        <v>2145181.0600000024</v>
      </c>
      <c r="BU2040" s="161">
        <v>20280768.66</v>
      </c>
      <c r="BV2040" s="161">
        <v>226114.22</v>
      </c>
      <c r="BW2040" s="165">
        <v>17475010.700000003</v>
      </c>
      <c r="BX2040" s="161">
        <v>453928</v>
      </c>
    </row>
    <row r="2041" spans="1:76" ht="14.45" x14ac:dyDescent="0.3">
      <c r="A2041" s="164" t="s">
        <v>31</v>
      </c>
      <c r="B2041" s="6" t="s">
        <v>1147</v>
      </c>
      <c r="C2041" s="6" t="s">
        <v>95</v>
      </c>
      <c r="D2041" s="6" t="s">
        <v>37</v>
      </c>
      <c r="E2041" s="6" t="s">
        <v>36</v>
      </c>
      <c r="F2041" s="24" t="str">
        <f>+Tabela1[[#This Row],[WK]]&amp;Tabela1[[#This Row],[PK]]&amp;Tabela1[[#This Row],[GK]]</f>
        <v>281303</v>
      </c>
      <c r="G2041" s="6" t="s">
        <v>1927</v>
      </c>
      <c r="H2041" s="7">
        <v>91880963.148199677</v>
      </c>
      <c r="I2041" s="8">
        <v>1.371</v>
      </c>
      <c r="J2041" s="7">
        <v>125968800.46999998</v>
      </c>
      <c r="K2041" s="8">
        <v>7.0000000000000007E-2</v>
      </c>
      <c r="L2041" s="7">
        <v>8817816.0329</v>
      </c>
      <c r="M2041" s="7">
        <v>6383619.0329</v>
      </c>
      <c r="N2041" s="9">
        <v>2.6224742832646659</v>
      </c>
      <c r="O2041" s="7">
        <v>0</v>
      </c>
      <c r="P2041" s="8">
        <v>1.2949999999999999</v>
      </c>
      <c r="Q2041" s="7">
        <v>0</v>
      </c>
      <c r="R2041" s="8">
        <v>1.6E-2</v>
      </c>
      <c r="S2041" s="7">
        <v>0</v>
      </c>
      <c r="T2041" s="7">
        <v>-40688</v>
      </c>
      <c r="U2041" s="9">
        <v>-1</v>
      </c>
      <c r="V2041" s="7">
        <v>6342931.0329</v>
      </c>
      <c r="W2041" s="9">
        <v>2.5629195024819333</v>
      </c>
      <c r="X2041" s="7">
        <v>15682163.761280287</v>
      </c>
      <c r="Y2041" s="7">
        <v>6514723</v>
      </c>
      <c r="Z2041" s="7">
        <v>1276365.48</v>
      </c>
      <c r="AA2041" s="7">
        <v>584006.28128028731</v>
      </c>
      <c r="AB2041" s="7">
        <v>7307069</v>
      </c>
      <c r="AC2041" s="7">
        <v>0</v>
      </c>
      <c r="AD2041" s="7">
        <v>9339232.7283802871</v>
      </c>
      <c r="AE2041" s="7">
        <v>0</v>
      </c>
      <c r="AF2041" s="7">
        <v>8817816.0329</v>
      </c>
      <c r="AG2041" s="7">
        <v>0</v>
      </c>
      <c r="AH2041" s="7">
        <v>9339232.7283802871</v>
      </c>
      <c r="AI2041" s="7">
        <v>2032396</v>
      </c>
      <c r="AJ2041" s="7">
        <v>36171</v>
      </c>
      <c r="AK2041" s="7">
        <v>6192267</v>
      </c>
      <c r="AL2041" s="7">
        <v>17951</v>
      </c>
      <c r="AM2041" s="7">
        <v>171850</v>
      </c>
      <c r="AN2041" s="7">
        <v>0</v>
      </c>
      <c r="AO2041" s="7">
        <v>0</v>
      </c>
      <c r="AP2041" s="7">
        <v>5964978</v>
      </c>
      <c r="AQ2041" s="7">
        <v>358045</v>
      </c>
      <c r="AR2041" s="7">
        <v>2434197</v>
      </c>
      <c r="AS2041" s="7">
        <v>40688</v>
      </c>
      <c r="AT2041" s="7">
        <v>7369612</v>
      </c>
      <c r="AU2041" s="7">
        <v>56069</v>
      </c>
      <c r="AV2041" s="7">
        <v>346916</v>
      </c>
      <c r="AW2041" s="7">
        <v>0</v>
      </c>
      <c r="AX2041" s="7">
        <v>0</v>
      </c>
      <c r="AY2041" s="7">
        <v>6512001</v>
      </c>
      <c r="AZ2041" s="7">
        <v>150842</v>
      </c>
      <c r="BA2041" s="7">
        <v>1276365.48</v>
      </c>
      <c r="BB2041" s="7">
        <v>0</v>
      </c>
      <c r="BC2041" s="7">
        <v>456.54</v>
      </c>
      <c r="BD2041" s="7">
        <v>12202.54</v>
      </c>
      <c r="BE2041" s="7">
        <v>0.04</v>
      </c>
      <c r="BF2041" s="7">
        <v>0</v>
      </c>
      <c r="BG2041" s="7">
        <v>408351.28128028737</v>
      </c>
      <c r="BH2041" s="7">
        <v>4554</v>
      </c>
      <c r="BI2041" s="7">
        <v>175655</v>
      </c>
      <c r="BJ2041" s="7">
        <v>2417454.5674999994</v>
      </c>
      <c r="BK2041" s="7">
        <v>1417568.1399999992</v>
      </c>
      <c r="BL2041" s="7">
        <v>609654.89</v>
      </c>
      <c r="BM2041" s="7">
        <v>2780235.93</v>
      </c>
      <c r="BN2041" s="130">
        <v>0.63700000000000001</v>
      </c>
      <c r="BO2041" s="131">
        <v>1.7676770000000001E-4</v>
      </c>
      <c r="BP2041" s="161">
        <v>4479.3196600107885</v>
      </c>
      <c r="BQ2041" s="162">
        <v>7307069</v>
      </c>
      <c r="BR2041" s="161">
        <v>252351</v>
      </c>
      <c r="BS2041" s="163">
        <v>0</v>
      </c>
      <c r="BT2041" s="163">
        <v>505627.23871971294</v>
      </c>
      <c r="BU2041" s="161">
        <v>8817816.0299999993</v>
      </c>
      <c r="BV2041" s="161">
        <v>0</v>
      </c>
      <c r="BW2041" s="165">
        <v>9844859.9687197134</v>
      </c>
      <c r="BX2041" s="161">
        <v>252351</v>
      </c>
    </row>
    <row r="2042" spans="1:76" ht="14.45" x14ac:dyDescent="0.3">
      <c r="A2042" s="164" t="s">
        <v>31</v>
      </c>
      <c r="B2042" s="6" t="s">
        <v>1147</v>
      </c>
      <c r="C2042" s="6" t="s">
        <v>95</v>
      </c>
      <c r="D2042" s="6" t="s">
        <v>39</v>
      </c>
      <c r="E2042" s="6" t="s">
        <v>40</v>
      </c>
      <c r="F2042" s="24" t="str">
        <f>+Tabela1[[#This Row],[WK]]&amp;Tabela1[[#This Row],[PK]]&amp;Tabela1[[#This Row],[GK]]</f>
        <v>281304</v>
      </c>
      <c r="G2042" s="6" t="s">
        <v>1928</v>
      </c>
      <c r="H2042" s="7">
        <v>647959670.01019907</v>
      </c>
      <c r="I2042" s="8">
        <v>1.371</v>
      </c>
      <c r="J2042" s="7">
        <v>888352707.58000004</v>
      </c>
      <c r="K2042" s="8">
        <v>7.0000000000000007E-2</v>
      </c>
      <c r="L2042" s="7">
        <v>62184689.530600011</v>
      </c>
      <c r="M2042" s="7">
        <v>37457947.530600011</v>
      </c>
      <c r="N2042" s="9">
        <v>1.5148759804506398</v>
      </c>
      <c r="O2042" s="7">
        <v>65936312</v>
      </c>
      <c r="P2042" s="8">
        <v>1.2949999999999999</v>
      </c>
      <c r="Q2042" s="7">
        <v>85387524</v>
      </c>
      <c r="R2042" s="8">
        <v>1.6E-2</v>
      </c>
      <c r="S2042" s="7">
        <v>1366200.3840000001</v>
      </c>
      <c r="T2042" s="7">
        <v>638374.38400000008</v>
      </c>
      <c r="U2042" s="9">
        <v>0.87709752605705216</v>
      </c>
      <c r="V2042" s="7">
        <v>38096321.914600015</v>
      </c>
      <c r="W2042" s="9">
        <v>1.4966398924782387</v>
      </c>
      <c r="X2042" s="7">
        <v>55696867.126354098</v>
      </c>
      <c r="Y2042" s="7">
        <v>15652258</v>
      </c>
      <c r="Z2042" s="7">
        <v>844346.07</v>
      </c>
      <c r="AA2042" s="7">
        <v>3079554.0563541013</v>
      </c>
      <c r="AB2042" s="7">
        <v>36120709</v>
      </c>
      <c r="AC2042" s="7">
        <v>0</v>
      </c>
      <c r="AD2042" s="7">
        <v>17600545.211754087</v>
      </c>
      <c r="AE2042" s="7">
        <v>0</v>
      </c>
      <c r="AF2042" s="7">
        <v>62184689.530600011</v>
      </c>
      <c r="AG2042" s="7">
        <v>1366200.3840000001</v>
      </c>
      <c r="AH2042" s="7">
        <v>17600545.211754087</v>
      </c>
      <c r="AI2042" s="7">
        <v>20645224</v>
      </c>
      <c r="AJ2042" s="7">
        <v>699715</v>
      </c>
      <c r="AK2042" s="7">
        <v>9221449</v>
      </c>
      <c r="AL2042" s="7">
        <v>1773825</v>
      </c>
      <c r="AM2042" s="7">
        <v>990492</v>
      </c>
      <c r="AN2042" s="7">
        <v>0</v>
      </c>
      <c r="AO2042" s="7">
        <v>0</v>
      </c>
      <c r="AP2042" s="7">
        <v>28416520</v>
      </c>
      <c r="AQ2042" s="7">
        <v>2283534</v>
      </c>
      <c r="AR2042" s="7">
        <v>24726742</v>
      </c>
      <c r="AS2042" s="7">
        <v>727826</v>
      </c>
      <c r="AT2042" s="7">
        <v>12749847</v>
      </c>
      <c r="AU2042" s="7">
        <v>835935</v>
      </c>
      <c r="AV2042" s="7">
        <v>1052010</v>
      </c>
      <c r="AW2042" s="7">
        <v>0</v>
      </c>
      <c r="AX2042" s="7">
        <v>0</v>
      </c>
      <c r="AY2042" s="7">
        <v>32194625</v>
      </c>
      <c r="AZ2042" s="7">
        <v>952091</v>
      </c>
      <c r="BA2042" s="7">
        <v>844346.07</v>
      </c>
      <c r="BB2042" s="7">
        <v>0</v>
      </c>
      <c r="BC2042" s="7">
        <v>0</v>
      </c>
      <c r="BD2042" s="7">
        <v>9078.99</v>
      </c>
      <c r="BE2042" s="7">
        <v>0</v>
      </c>
      <c r="BF2042" s="7">
        <v>0</v>
      </c>
      <c r="BG2042" s="7">
        <v>1879097.0563541013</v>
      </c>
      <c r="BH2042" s="7">
        <v>20956</v>
      </c>
      <c r="BI2042" s="7">
        <v>1200457</v>
      </c>
      <c r="BJ2042" s="7">
        <v>16521979.24</v>
      </c>
      <c r="BK2042" s="7">
        <v>12351456.433333334</v>
      </c>
      <c r="BL2042" s="7">
        <v>2818115.1366666667</v>
      </c>
      <c r="BM2042" s="7">
        <v>11045860.953333333</v>
      </c>
      <c r="BN2042" s="130">
        <v>0.81599999999999995</v>
      </c>
      <c r="BO2042" s="131">
        <v>9.3168099999999996E-4</v>
      </c>
      <c r="BP2042" s="161">
        <v>23610.226789576634</v>
      </c>
      <c r="BQ2042" s="162">
        <v>36120709</v>
      </c>
      <c r="BR2042" s="161">
        <v>1129578</v>
      </c>
      <c r="BS2042" s="163">
        <v>0</v>
      </c>
      <c r="BT2042" s="163">
        <v>0</v>
      </c>
      <c r="BU2042" s="161">
        <v>62184689.530000001</v>
      </c>
      <c r="BV2042" s="161">
        <v>1366200.38</v>
      </c>
      <c r="BW2042" s="165">
        <v>17600545.210000001</v>
      </c>
      <c r="BX2042" s="161">
        <v>1129578</v>
      </c>
    </row>
    <row r="2043" spans="1:76" ht="14.45" x14ac:dyDescent="0.3">
      <c r="A2043" s="164" t="s">
        <v>31</v>
      </c>
      <c r="B2043" s="6" t="s">
        <v>1147</v>
      </c>
      <c r="C2043" s="6" t="s">
        <v>95</v>
      </c>
      <c r="D2043" s="6" t="s">
        <v>42</v>
      </c>
      <c r="E2043" s="6" t="s">
        <v>36</v>
      </c>
      <c r="F2043" s="24" t="str">
        <f>+Tabela1[[#This Row],[WK]]&amp;Tabela1[[#This Row],[PK]]&amp;Tabela1[[#This Row],[GK]]</f>
        <v>281305</v>
      </c>
      <c r="G2043" s="6" t="s">
        <v>1929</v>
      </c>
      <c r="H2043" s="7">
        <v>69054377.703200072</v>
      </c>
      <c r="I2043" s="8">
        <v>1.371</v>
      </c>
      <c r="J2043" s="7">
        <v>94673551.830000013</v>
      </c>
      <c r="K2043" s="8">
        <v>7.0000000000000007E-2</v>
      </c>
      <c r="L2043" s="7">
        <v>6627148.6281000013</v>
      </c>
      <c r="M2043" s="7">
        <v>4584658.6281000013</v>
      </c>
      <c r="N2043" s="9">
        <v>2.2446418969493123</v>
      </c>
      <c r="O2043" s="7">
        <v>194027</v>
      </c>
      <c r="P2043" s="8">
        <v>1.2949999999999999</v>
      </c>
      <c r="Q2043" s="7">
        <v>251265</v>
      </c>
      <c r="R2043" s="8">
        <v>1.6E-2</v>
      </c>
      <c r="S2043" s="7">
        <v>4020.2400000000002</v>
      </c>
      <c r="T2043" s="7">
        <v>-8363.76</v>
      </c>
      <c r="U2043" s="9">
        <v>-0.67536821705426353</v>
      </c>
      <c r="V2043" s="7">
        <v>4576294.8681000015</v>
      </c>
      <c r="W2043" s="9">
        <v>2.2270440270790335</v>
      </c>
      <c r="X2043" s="7">
        <v>13357083.335000001</v>
      </c>
      <c r="Y2043" s="7">
        <v>7114287</v>
      </c>
      <c r="Z2043" s="7">
        <v>1277131.335</v>
      </c>
      <c r="AA2043" s="7">
        <v>494799</v>
      </c>
      <c r="AB2043" s="7">
        <v>4470866</v>
      </c>
      <c r="AC2043" s="7">
        <v>0</v>
      </c>
      <c r="AD2043" s="7">
        <v>8780788.4669000003</v>
      </c>
      <c r="AE2043" s="7">
        <v>0</v>
      </c>
      <c r="AF2043" s="7">
        <v>6627148.6281000013</v>
      </c>
      <c r="AG2043" s="7">
        <v>4020.2400000000002</v>
      </c>
      <c r="AH2043" s="7">
        <v>8780788.4669000003</v>
      </c>
      <c r="AI2043" s="7">
        <v>1705346</v>
      </c>
      <c r="AJ2043" s="7">
        <v>8201</v>
      </c>
      <c r="AK2043" s="7">
        <v>4700380</v>
      </c>
      <c r="AL2043" s="7">
        <v>45528</v>
      </c>
      <c r="AM2043" s="7">
        <v>362359</v>
      </c>
      <c r="AN2043" s="7">
        <v>0</v>
      </c>
      <c r="AO2043" s="7">
        <v>0</v>
      </c>
      <c r="AP2043" s="7">
        <v>3451457</v>
      </c>
      <c r="AQ2043" s="7">
        <v>226762</v>
      </c>
      <c r="AR2043" s="7">
        <v>2042490</v>
      </c>
      <c r="AS2043" s="7">
        <v>12384</v>
      </c>
      <c r="AT2043" s="7">
        <v>5379644</v>
      </c>
      <c r="AU2043" s="7">
        <v>73549</v>
      </c>
      <c r="AV2043" s="7">
        <v>790159</v>
      </c>
      <c r="AW2043" s="7">
        <v>0</v>
      </c>
      <c r="AX2043" s="7">
        <v>0</v>
      </c>
      <c r="AY2043" s="7">
        <v>4080189</v>
      </c>
      <c r="AZ2043" s="7">
        <v>94074</v>
      </c>
      <c r="BA2043" s="7">
        <v>1277131.335</v>
      </c>
      <c r="BB2043" s="7">
        <v>0</v>
      </c>
      <c r="BC2043" s="7">
        <v>0</v>
      </c>
      <c r="BD2043" s="7">
        <v>13732.51</v>
      </c>
      <c r="BE2043" s="7">
        <v>0.17</v>
      </c>
      <c r="BF2043" s="7">
        <v>0</v>
      </c>
      <c r="BG2043" s="7">
        <v>320594</v>
      </c>
      <c r="BH2043" s="7">
        <v>3322</v>
      </c>
      <c r="BI2043" s="7">
        <v>174205</v>
      </c>
      <c r="BJ2043" s="7">
        <v>2397577.2358333333</v>
      </c>
      <c r="BK2043" s="7">
        <v>1103189.4266666668</v>
      </c>
      <c r="BL2043" s="7">
        <v>0</v>
      </c>
      <c r="BM2043" s="7">
        <v>5177551.2366666663</v>
      </c>
      <c r="BN2043" s="130">
        <v>0.54600000000000004</v>
      </c>
      <c r="BO2043" s="131">
        <v>1.5041309999999999E-4</v>
      </c>
      <c r="BP2043" s="161">
        <v>3811.9740684925405</v>
      </c>
      <c r="BQ2043" s="162">
        <v>4470866</v>
      </c>
      <c r="BR2043" s="161">
        <v>186676</v>
      </c>
      <c r="BS2043" s="163">
        <v>1233692.5350000008</v>
      </c>
      <c r="BT2043" s="163">
        <v>0</v>
      </c>
      <c r="BU2043" s="161">
        <v>6627148.6299999999</v>
      </c>
      <c r="BV2043" s="161">
        <v>4020.24</v>
      </c>
      <c r="BW2043" s="165">
        <v>7547095.9299999997</v>
      </c>
      <c r="BX2043" s="161">
        <v>186676</v>
      </c>
    </row>
    <row r="2044" spans="1:76" ht="14.45" x14ac:dyDescent="0.3">
      <c r="A2044" s="164" t="s">
        <v>31</v>
      </c>
      <c r="B2044" s="6" t="s">
        <v>1147</v>
      </c>
      <c r="C2044" s="6" t="s">
        <v>95</v>
      </c>
      <c r="D2044" s="6" t="s">
        <v>44</v>
      </c>
      <c r="E2044" s="6" t="s">
        <v>36</v>
      </c>
      <c r="F2044" s="24" t="str">
        <f>+Tabela1[[#This Row],[WK]]&amp;Tabela1[[#This Row],[PK]]&amp;Tabela1[[#This Row],[GK]]</f>
        <v>281306</v>
      </c>
      <c r="G2044" s="6" t="s">
        <v>1930</v>
      </c>
      <c r="H2044" s="7">
        <v>61563314.008600004</v>
      </c>
      <c r="I2044" s="8">
        <v>1.371</v>
      </c>
      <c r="J2044" s="7">
        <v>84403303.5</v>
      </c>
      <c r="K2044" s="8">
        <v>7.0000000000000007E-2</v>
      </c>
      <c r="L2044" s="7">
        <v>5908231.2450000001</v>
      </c>
      <c r="M2044" s="7">
        <v>4117902.2450000001</v>
      </c>
      <c r="N2044" s="9">
        <v>2.3000812951139147</v>
      </c>
      <c r="O2044" s="7">
        <v>533690</v>
      </c>
      <c r="P2044" s="8">
        <v>1.2949999999999999</v>
      </c>
      <c r="Q2044" s="7">
        <v>691129</v>
      </c>
      <c r="R2044" s="8">
        <v>1.6E-2</v>
      </c>
      <c r="S2044" s="7">
        <v>11058.064</v>
      </c>
      <c r="T2044" s="7">
        <v>-3159.9359999999997</v>
      </c>
      <c r="U2044" s="9">
        <v>-0.22224898016598676</v>
      </c>
      <c r="V2044" s="7">
        <v>4114742.3090000004</v>
      </c>
      <c r="W2044" s="9">
        <v>2.2802078909554586</v>
      </c>
      <c r="X2044" s="7">
        <v>9572530.2699999996</v>
      </c>
      <c r="Y2044" s="7">
        <v>4029494</v>
      </c>
      <c r="Z2044" s="7">
        <v>406167.27</v>
      </c>
      <c r="AA2044" s="7">
        <v>472204</v>
      </c>
      <c r="AB2044" s="7">
        <v>4664665</v>
      </c>
      <c r="AC2044" s="7">
        <v>0</v>
      </c>
      <c r="AD2044" s="7">
        <v>5457787.9609999992</v>
      </c>
      <c r="AE2044" s="7">
        <v>0</v>
      </c>
      <c r="AF2044" s="7">
        <v>5908231.2450000001</v>
      </c>
      <c r="AG2044" s="7">
        <v>11058.064</v>
      </c>
      <c r="AH2044" s="7">
        <v>5457787.9609999992</v>
      </c>
      <c r="AI2044" s="7">
        <v>1494808</v>
      </c>
      <c r="AJ2044" s="7">
        <v>9988</v>
      </c>
      <c r="AK2044" s="7">
        <v>3823583</v>
      </c>
      <c r="AL2044" s="7">
        <v>3442</v>
      </c>
      <c r="AM2044" s="7">
        <v>334789</v>
      </c>
      <c r="AN2044" s="7">
        <v>0</v>
      </c>
      <c r="AO2044" s="7">
        <v>0</v>
      </c>
      <c r="AP2044" s="7">
        <v>3634288</v>
      </c>
      <c r="AQ2044" s="7">
        <v>258589</v>
      </c>
      <c r="AR2044" s="7">
        <v>1790329</v>
      </c>
      <c r="AS2044" s="7">
        <v>14218</v>
      </c>
      <c r="AT2044" s="7">
        <v>4327269</v>
      </c>
      <c r="AU2044" s="7">
        <v>60432</v>
      </c>
      <c r="AV2044" s="7">
        <v>721137</v>
      </c>
      <c r="AW2044" s="7">
        <v>0</v>
      </c>
      <c r="AX2044" s="7">
        <v>0</v>
      </c>
      <c r="AY2044" s="7">
        <v>4051156</v>
      </c>
      <c r="AZ2044" s="7">
        <v>110293</v>
      </c>
      <c r="BA2044" s="7">
        <v>406167.27</v>
      </c>
      <c r="BB2044" s="7">
        <v>0</v>
      </c>
      <c r="BC2044" s="7">
        <v>0</v>
      </c>
      <c r="BD2044" s="7">
        <v>4367.3900000000003</v>
      </c>
      <c r="BE2044" s="7">
        <v>0</v>
      </c>
      <c r="BF2044" s="7">
        <v>0</v>
      </c>
      <c r="BG2044" s="7">
        <v>320594</v>
      </c>
      <c r="BH2044" s="7">
        <v>3164</v>
      </c>
      <c r="BI2044" s="7">
        <v>151610</v>
      </c>
      <c r="BJ2044" s="7">
        <v>2086576.6316666668</v>
      </c>
      <c r="BK2044" s="7">
        <v>946079.03000000026</v>
      </c>
      <c r="BL2044" s="7">
        <v>254374.81666666665</v>
      </c>
      <c r="BM2044" s="7">
        <v>4053240.7733333334</v>
      </c>
      <c r="BN2044" s="130">
        <v>0.67500000000000004</v>
      </c>
      <c r="BO2044" s="131">
        <v>1.236501E-4</v>
      </c>
      <c r="BP2044" s="161">
        <v>3133.6227775639468</v>
      </c>
      <c r="BQ2044" s="162">
        <v>4664665</v>
      </c>
      <c r="BR2044" s="161">
        <v>175394</v>
      </c>
      <c r="BS2044" s="163">
        <v>0</v>
      </c>
      <c r="BT2044" s="163">
        <v>873150.73000000045</v>
      </c>
      <c r="BU2044" s="161">
        <v>5908231.25</v>
      </c>
      <c r="BV2044" s="161">
        <v>11058.06</v>
      </c>
      <c r="BW2044" s="165">
        <v>6330938.6900000004</v>
      </c>
      <c r="BX2044" s="161">
        <v>175394</v>
      </c>
    </row>
    <row r="2045" spans="1:76" ht="14.45" x14ac:dyDescent="0.3">
      <c r="A2045" s="164" t="s">
        <v>31</v>
      </c>
      <c r="B2045" s="6" t="s">
        <v>1147</v>
      </c>
      <c r="C2045" s="6" t="s">
        <v>97</v>
      </c>
      <c r="D2045" s="6" t="s">
        <v>33</v>
      </c>
      <c r="E2045" s="6" t="s">
        <v>40</v>
      </c>
      <c r="F2045" s="24" t="str">
        <f>+Tabela1[[#This Row],[WK]]&amp;Tabela1[[#This Row],[PK]]&amp;Tabela1[[#This Row],[GK]]</f>
        <v>281401</v>
      </c>
      <c r="G2045" s="6" t="s">
        <v>1931</v>
      </c>
      <c r="H2045" s="7">
        <v>601275996.52719843</v>
      </c>
      <c r="I2045" s="8">
        <v>1.371</v>
      </c>
      <c r="J2045" s="7">
        <v>824349391.24000013</v>
      </c>
      <c r="K2045" s="8">
        <v>7.0000000000000007E-2</v>
      </c>
      <c r="L2045" s="7">
        <v>57704457.386800013</v>
      </c>
      <c r="M2045" s="7">
        <v>33235324.386800013</v>
      </c>
      <c r="N2045" s="9">
        <v>1.3582550876158961</v>
      </c>
      <c r="O2045" s="7">
        <v>16836818</v>
      </c>
      <c r="P2045" s="8">
        <v>1.2949999999999999</v>
      </c>
      <c r="Q2045" s="7">
        <v>21803679</v>
      </c>
      <c r="R2045" s="8">
        <v>1.6E-2</v>
      </c>
      <c r="S2045" s="7">
        <v>348858.864</v>
      </c>
      <c r="T2045" s="7">
        <v>-492272.136</v>
      </c>
      <c r="U2045" s="9">
        <v>-0.58525025947206799</v>
      </c>
      <c r="V2045" s="7">
        <v>32743052.250800014</v>
      </c>
      <c r="W2045" s="9">
        <v>1.2936669586220046</v>
      </c>
      <c r="X2045" s="7">
        <v>39363260.881427579</v>
      </c>
      <c r="Y2045" s="7">
        <v>1185073</v>
      </c>
      <c r="Z2045" s="7">
        <v>1203118.68</v>
      </c>
      <c r="AA2045" s="7">
        <v>2564051.2014275799</v>
      </c>
      <c r="AB2045" s="7">
        <v>30928521</v>
      </c>
      <c r="AC2045" s="7">
        <v>3482497</v>
      </c>
      <c r="AD2045" s="7">
        <v>6620208.6306275651</v>
      </c>
      <c r="AE2045" s="7">
        <v>0</v>
      </c>
      <c r="AF2045" s="7">
        <v>57704457.386800013</v>
      </c>
      <c r="AG2045" s="7">
        <v>348858.864</v>
      </c>
      <c r="AH2045" s="7">
        <v>6620208.6306275651</v>
      </c>
      <c r="AI2045" s="7">
        <v>20430138</v>
      </c>
      <c r="AJ2045" s="7">
        <v>675580</v>
      </c>
      <c r="AK2045" s="7">
        <v>8530420</v>
      </c>
      <c r="AL2045" s="7">
        <v>110098</v>
      </c>
      <c r="AM2045" s="7">
        <v>681184</v>
      </c>
      <c r="AN2045" s="7">
        <v>0</v>
      </c>
      <c r="AO2045" s="7">
        <v>0</v>
      </c>
      <c r="AP2045" s="7">
        <v>23325956</v>
      </c>
      <c r="AQ2045" s="7">
        <v>1841945</v>
      </c>
      <c r="AR2045" s="7">
        <v>24469133</v>
      </c>
      <c r="AS2045" s="7">
        <v>841131</v>
      </c>
      <c r="AT2045" s="7">
        <v>8655006</v>
      </c>
      <c r="AU2045" s="7">
        <v>59814</v>
      </c>
      <c r="AV2045" s="7">
        <v>744128</v>
      </c>
      <c r="AW2045" s="7">
        <v>0</v>
      </c>
      <c r="AX2045" s="7">
        <v>0</v>
      </c>
      <c r="AY2045" s="7">
        <v>27443423</v>
      </c>
      <c r="AZ2045" s="7">
        <v>785029</v>
      </c>
      <c r="BA2045" s="7">
        <v>1203118.68</v>
      </c>
      <c r="BB2045" s="7">
        <v>0</v>
      </c>
      <c r="BC2045" s="7">
        <v>0</v>
      </c>
      <c r="BD2045" s="7">
        <v>12936.76</v>
      </c>
      <c r="BE2045" s="7">
        <v>0</v>
      </c>
      <c r="BF2045" s="7">
        <v>0</v>
      </c>
      <c r="BG2045" s="7">
        <v>1635198.2014275796</v>
      </c>
      <c r="BH2045" s="7">
        <v>18236</v>
      </c>
      <c r="BI2045" s="7">
        <v>928853</v>
      </c>
      <c r="BJ2045" s="7">
        <v>12783827.662500003</v>
      </c>
      <c r="BK2045" s="7">
        <v>10834347.193333335</v>
      </c>
      <c r="BL2045" s="7">
        <v>2638065.2400000002</v>
      </c>
      <c r="BM2045" s="7">
        <v>2521791.3966666665</v>
      </c>
      <c r="BN2045" s="130">
        <v>0.98199999999999998</v>
      </c>
      <c r="BO2045" s="131">
        <v>7.1893480000000001E-4</v>
      </c>
      <c r="BP2045" s="161">
        <v>18218.434596635347</v>
      </c>
      <c r="BQ2045" s="162">
        <v>30928521</v>
      </c>
      <c r="BR2045" s="161">
        <v>1035529</v>
      </c>
      <c r="BS2045" s="163">
        <v>0</v>
      </c>
      <c r="BT2045" s="163">
        <v>2859668.0700000003</v>
      </c>
      <c r="BU2045" s="161">
        <v>57704457.390000001</v>
      </c>
      <c r="BV2045" s="161">
        <v>348858.86</v>
      </c>
      <c r="BW2045" s="165">
        <v>9479876.6999999993</v>
      </c>
      <c r="BX2045" s="161">
        <v>1035529</v>
      </c>
    </row>
    <row r="2046" spans="1:76" ht="14.45" x14ac:dyDescent="0.3">
      <c r="A2046" s="164" t="s">
        <v>31</v>
      </c>
      <c r="B2046" s="6" t="s">
        <v>1147</v>
      </c>
      <c r="C2046" s="6" t="s">
        <v>97</v>
      </c>
      <c r="D2046" s="6" t="s">
        <v>32</v>
      </c>
      <c r="E2046" s="6" t="s">
        <v>40</v>
      </c>
      <c r="F2046" s="24" t="str">
        <f>+Tabela1[[#This Row],[WK]]&amp;Tabela1[[#This Row],[PK]]&amp;Tabela1[[#This Row],[GK]]</f>
        <v>281402</v>
      </c>
      <c r="G2046" s="6" t="s">
        <v>1924</v>
      </c>
      <c r="H2046" s="7">
        <v>492270344.28779942</v>
      </c>
      <c r="I2046" s="8">
        <v>1.371</v>
      </c>
      <c r="J2046" s="7">
        <v>674902642.00999999</v>
      </c>
      <c r="K2046" s="8">
        <v>7.0000000000000007E-2</v>
      </c>
      <c r="L2046" s="7">
        <v>47243184.940700002</v>
      </c>
      <c r="M2046" s="7">
        <v>29410706.940700002</v>
      </c>
      <c r="N2046" s="9">
        <v>1.6492776237099522</v>
      </c>
      <c r="O2046" s="7">
        <v>76948506</v>
      </c>
      <c r="P2046" s="8">
        <v>1.2949999999999999</v>
      </c>
      <c r="Q2046" s="7">
        <v>99648315</v>
      </c>
      <c r="R2046" s="8">
        <v>1.6E-2</v>
      </c>
      <c r="S2046" s="7">
        <v>1594373.04</v>
      </c>
      <c r="T2046" s="7">
        <v>591303.04</v>
      </c>
      <c r="U2046" s="9">
        <v>0.58949329558256158</v>
      </c>
      <c r="V2046" s="7">
        <v>30002009.980700001</v>
      </c>
      <c r="W2046" s="9">
        <v>1.5928397719408005</v>
      </c>
      <c r="X2046" s="7">
        <v>43102105.755744182</v>
      </c>
      <c r="Y2046" s="7">
        <v>9054132</v>
      </c>
      <c r="Z2046" s="7">
        <v>1079454.72</v>
      </c>
      <c r="AA2046" s="7">
        <v>2593459.0357441809</v>
      </c>
      <c r="AB2046" s="7">
        <v>30375060</v>
      </c>
      <c r="AC2046" s="7">
        <v>0</v>
      </c>
      <c r="AD2046" s="7">
        <v>13100095.77504418</v>
      </c>
      <c r="AE2046" s="7">
        <v>0</v>
      </c>
      <c r="AF2046" s="7">
        <v>47243184.940700002</v>
      </c>
      <c r="AG2046" s="7">
        <v>1594373.04</v>
      </c>
      <c r="AH2046" s="7">
        <v>13100095.77504418</v>
      </c>
      <c r="AI2046" s="7">
        <v>14888961</v>
      </c>
      <c r="AJ2046" s="7">
        <v>1351354</v>
      </c>
      <c r="AK2046" s="7">
        <v>7667886</v>
      </c>
      <c r="AL2046" s="7">
        <v>1462093</v>
      </c>
      <c r="AM2046" s="7">
        <v>873598</v>
      </c>
      <c r="AN2046" s="7">
        <v>0</v>
      </c>
      <c r="AO2046" s="7">
        <v>0</v>
      </c>
      <c r="AP2046" s="7">
        <v>22727831</v>
      </c>
      <c r="AQ2046" s="7">
        <v>1547552</v>
      </c>
      <c r="AR2046" s="7">
        <v>17832478</v>
      </c>
      <c r="AS2046" s="7">
        <v>1003070</v>
      </c>
      <c r="AT2046" s="7">
        <v>8589588</v>
      </c>
      <c r="AU2046" s="7">
        <v>727135</v>
      </c>
      <c r="AV2046" s="7">
        <v>921717</v>
      </c>
      <c r="AW2046" s="7">
        <v>0</v>
      </c>
      <c r="AX2046" s="7">
        <v>0</v>
      </c>
      <c r="AY2046" s="7">
        <v>27499525</v>
      </c>
      <c r="AZ2046" s="7">
        <v>647162</v>
      </c>
      <c r="BA2046" s="7">
        <v>1079454.72</v>
      </c>
      <c r="BB2046" s="7">
        <v>0</v>
      </c>
      <c r="BC2046" s="7">
        <v>58.77</v>
      </c>
      <c r="BD2046" s="7">
        <v>11075.26</v>
      </c>
      <c r="BE2046" s="7">
        <v>671.76</v>
      </c>
      <c r="BF2046" s="7">
        <v>0</v>
      </c>
      <c r="BG2046" s="7">
        <v>1590274.0357441811</v>
      </c>
      <c r="BH2046" s="7">
        <v>17735</v>
      </c>
      <c r="BI2046" s="7">
        <v>1003185</v>
      </c>
      <c r="BJ2046" s="7">
        <v>13806962.305</v>
      </c>
      <c r="BK2046" s="7">
        <v>7278043.4333333317</v>
      </c>
      <c r="BL2046" s="7">
        <v>10762220.9</v>
      </c>
      <c r="BM2046" s="7">
        <v>4591233.6866666675</v>
      </c>
      <c r="BN2046" s="130">
        <v>0.87</v>
      </c>
      <c r="BO2046" s="131">
        <v>7.638508E-4</v>
      </c>
      <c r="BP2046" s="161">
        <v>19357.024226542042</v>
      </c>
      <c r="BQ2046" s="162">
        <v>30375060</v>
      </c>
      <c r="BR2046" s="161">
        <v>954282</v>
      </c>
      <c r="BS2046" s="163">
        <v>0</v>
      </c>
      <c r="BT2046" s="163">
        <v>0</v>
      </c>
      <c r="BU2046" s="161">
        <v>47243184.939999998</v>
      </c>
      <c r="BV2046" s="161">
        <v>1594373.04</v>
      </c>
      <c r="BW2046" s="165">
        <v>13100095.779999999</v>
      </c>
      <c r="BX2046" s="161">
        <v>954282</v>
      </c>
    </row>
    <row r="2047" spans="1:76" ht="14.45" x14ac:dyDescent="0.3">
      <c r="A2047" s="164" t="s">
        <v>31</v>
      </c>
      <c r="B2047" s="6" t="s">
        <v>1147</v>
      </c>
      <c r="C2047" s="6" t="s">
        <v>97</v>
      </c>
      <c r="D2047" s="6" t="s">
        <v>37</v>
      </c>
      <c r="E2047" s="6" t="s">
        <v>40</v>
      </c>
      <c r="F2047" s="24" t="str">
        <f>+Tabela1[[#This Row],[WK]]&amp;Tabela1[[#This Row],[PK]]&amp;Tabela1[[#This Row],[GK]]</f>
        <v>281403</v>
      </c>
      <c r="G2047" s="6" t="s">
        <v>1932</v>
      </c>
      <c r="H2047" s="7">
        <v>449388159.27199745</v>
      </c>
      <c r="I2047" s="8">
        <v>1.371</v>
      </c>
      <c r="J2047" s="7">
        <v>616111166.36000013</v>
      </c>
      <c r="K2047" s="8">
        <v>7.0000000000000007E-2</v>
      </c>
      <c r="L2047" s="7">
        <v>43127781.645200014</v>
      </c>
      <c r="M2047" s="7">
        <v>26535182.645200014</v>
      </c>
      <c r="N2047" s="9">
        <v>1.5992179793653793</v>
      </c>
      <c r="O2047" s="7">
        <v>40376093</v>
      </c>
      <c r="P2047" s="8">
        <v>1.2949999999999999</v>
      </c>
      <c r="Q2047" s="7">
        <v>52287040</v>
      </c>
      <c r="R2047" s="8">
        <v>1.6E-2</v>
      </c>
      <c r="S2047" s="7">
        <v>836592.64000000001</v>
      </c>
      <c r="T2047" s="7">
        <v>-428545.36</v>
      </c>
      <c r="U2047" s="9">
        <v>-0.33873408276409372</v>
      </c>
      <c r="V2047" s="7">
        <v>26106637.285200015</v>
      </c>
      <c r="W2047" s="9">
        <v>1.4619230468675855</v>
      </c>
      <c r="X2047" s="7">
        <v>40925307.812019899</v>
      </c>
      <c r="Y2047" s="7">
        <v>11709530</v>
      </c>
      <c r="Z2047" s="7">
        <v>1126268.1299999999</v>
      </c>
      <c r="AA2047" s="7">
        <v>1772288.6820199043</v>
      </c>
      <c r="AB2047" s="7">
        <v>26317221</v>
      </c>
      <c r="AC2047" s="7">
        <v>0</v>
      </c>
      <c r="AD2047" s="7">
        <v>14818670.526819885</v>
      </c>
      <c r="AE2047" s="7">
        <v>0</v>
      </c>
      <c r="AF2047" s="7">
        <v>43127781.645200014</v>
      </c>
      <c r="AG2047" s="7">
        <v>836592.64000000001</v>
      </c>
      <c r="AH2047" s="7">
        <v>14818670.526819885</v>
      </c>
      <c r="AI2047" s="7">
        <v>13853743</v>
      </c>
      <c r="AJ2047" s="7">
        <v>1594493</v>
      </c>
      <c r="AK2047" s="7">
        <v>10600062</v>
      </c>
      <c r="AL2047" s="7">
        <v>364829</v>
      </c>
      <c r="AM2047" s="7">
        <v>626167</v>
      </c>
      <c r="AN2047" s="7">
        <v>0</v>
      </c>
      <c r="AO2047" s="7">
        <v>0</v>
      </c>
      <c r="AP2047" s="7">
        <v>19528456</v>
      </c>
      <c r="AQ2047" s="7">
        <v>1543573</v>
      </c>
      <c r="AR2047" s="7">
        <v>16592599</v>
      </c>
      <c r="AS2047" s="7">
        <v>1265138</v>
      </c>
      <c r="AT2047" s="7">
        <v>11159442</v>
      </c>
      <c r="AU2047" s="7">
        <v>462084</v>
      </c>
      <c r="AV2047" s="7">
        <v>681253</v>
      </c>
      <c r="AW2047" s="7">
        <v>0</v>
      </c>
      <c r="AX2047" s="7">
        <v>0</v>
      </c>
      <c r="AY2047" s="7">
        <v>23606225</v>
      </c>
      <c r="AZ2047" s="7">
        <v>663382</v>
      </c>
      <c r="BA2047" s="7">
        <v>1126268.1299999999</v>
      </c>
      <c r="BB2047" s="7">
        <v>0</v>
      </c>
      <c r="BC2047" s="7">
        <v>0</v>
      </c>
      <c r="BD2047" s="7">
        <v>12110.41</v>
      </c>
      <c r="BE2047" s="7">
        <v>0</v>
      </c>
      <c r="BF2047" s="7">
        <v>0</v>
      </c>
      <c r="BG2047" s="7">
        <v>1344402.6820199043</v>
      </c>
      <c r="BH2047" s="7">
        <v>14993</v>
      </c>
      <c r="BI2047" s="7">
        <v>427886</v>
      </c>
      <c r="BJ2047" s="7">
        <v>5888972.9141666666</v>
      </c>
      <c r="BK2047" s="7">
        <v>5248252.5366666671</v>
      </c>
      <c r="BL2047" s="7">
        <v>157230</v>
      </c>
      <c r="BM2047" s="7">
        <v>2248421.5099999998</v>
      </c>
      <c r="BN2047" s="130">
        <v>0.80400000000000005</v>
      </c>
      <c r="BO2047" s="131">
        <v>6.5508090000000003E-4</v>
      </c>
      <c r="BP2047" s="161">
        <v>16600.596783314497</v>
      </c>
      <c r="BQ2047" s="162">
        <v>26317221</v>
      </c>
      <c r="BR2047" s="161">
        <v>813812</v>
      </c>
      <c r="BS2047" s="163">
        <v>0</v>
      </c>
      <c r="BT2047" s="163">
        <v>0</v>
      </c>
      <c r="BU2047" s="161">
        <v>43127781.649999999</v>
      </c>
      <c r="BV2047" s="161">
        <v>836592.64000000001</v>
      </c>
      <c r="BW2047" s="165">
        <v>14818670.529999999</v>
      </c>
      <c r="BX2047" s="161">
        <v>813812</v>
      </c>
    </row>
    <row r="2048" spans="1:76" ht="14.45" x14ac:dyDescent="0.3">
      <c r="A2048" s="164" t="s">
        <v>31</v>
      </c>
      <c r="B2048" s="6" t="s">
        <v>1147</v>
      </c>
      <c r="C2048" s="6" t="s">
        <v>97</v>
      </c>
      <c r="D2048" s="6" t="s">
        <v>39</v>
      </c>
      <c r="E2048" s="6" t="s">
        <v>36</v>
      </c>
      <c r="F2048" s="24" t="str">
        <f>+Tabela1[[#This Row],[WK]]&amp;Tabela1[[#This Row],[PK]]&amp;Tabela1[[#This Row],[GK]]</f>
        <v>281404</v>
      </c>
      <c r="G2048" s="6" t="s">
        <v>1933</v>
      </c>
      <c r="H2048" s="7">
        <v>583238391.05360091</v>
      </c>
      <c r="I2048" s="8">
        <v>1.371</v>
      </c>
      <c r="J2048" s="7">
        <v>799619834.13999999</v>
      </c>
      <c r="K2048" s="8">
        <v>7.0000000000000007E-2</v>
      </c>
      <c r="L2048" s="7">
        <v>55973388.389800005</v>
      </c>
      <c r="M2048" s="7">
        <v>25081541.389800005</v>
      </c>
      <c r="N2048" s="9">
        <v>0.81191459318699866</v>
      </c>
      <c r="O2048" s="7">
        <v>290838607</v>
      </c>
      <c r="P2048" s="8">
        <v>1.2949999999999999</v>
      </c>
      <c r="Q2048" s="7">
        <v>376635996</v>
      </c>
      <c r="R2048" s="8">
        <v>1.6E-2</v>
      </c>
      <c r="S2048" s="7">
        <v>6026175.9359999998</v>
      </c>
      <c r="T2048" s="7">
        <v>4763390.9359999998</v>
      </c>
      <c r="U2048" s="9">
        <v>3.7721313889537806</v>
      </c>
      <c r="V2048" s="7">
        <v>29844932.325800002</v>
      </c>
      <c r="W2048" s="9">
        <v>0.92816899057653657</v>
      </c>
      <c r="X2048" s="7">
        <v>31909498.642106619</v>
      </c>
      <c r="Y2048" s="7">
        <v>0</v>
      </c>
      <c r="Z2048" s="7">
        <v>548482.38</v>
      </c>
      <c r="AA2048" s="7">
        <v>2362295.2621066198</v>
      </c>
      <c r="AB2048" s="7">
        <v>28998721</v>
      </c>
      <c r="AC2048" s="7">
        <v>0</v>
      </c>
      <c r="AD2048" s="7">
        <v>2064566.3163066143</v>
      </c>
      <c r="AE2048" s="7">
        <v>0</v>
      </c>
      <c r="AF2048" s="7">
        <v>55973388.389800005</v>
      </c>
      <c r="AG2048" s="7">
        <v>6026175.9359999998</v>
      </c>
      <c r="AH2048" s="7">
        <v>2064566.3163066143</v>
      </c>
      <c r="AI2048" s="7">
        <v>25792687</v>
      </c>
      <c r="AJ2048" s="7">
        <v>1101984</v>
      </c>
      <c r="AK2048" s="7">
        <v>1928832</v>
      </c>
      <c r="AL2048" s="7">
        <v>0</v>
      </c>
      <c r="AM2048" s="7">
        <v>1331820</v>
      </c>
      <c r="AN2048" s="7">
        <v>0</v>
      </c>
      <c r="AO2048" s="7">
        <v>0</v>
      </c>
      <c r="AP2048" s="7">
        <v>22820879</v>
      </c>
      <c r="AQ2048" s="7">
        <v>1336703</v>
      </c>
      <c r="AR2048" s="7">
        <v>30891847</v>
      </c>
      <c r="AS2048" s="7">
        <v>1262785</v>
      </c>
      <c r="AT2048" s="7">
        <v>2119312</v>
      </c>
      <c r="AU2048" s="7">
        <v>0</v>
      </c>
      <c r="AV2048" s="7">
        <v>1113092</v>
      </c>
      <c r="AW2048" s="7">
        <v>0</v>
      </c>
      <c r="AX2048" s="7">
        <v>0</v>
      </c>
      <c r="AY2048" s="7">
        <v>25975743</v>
      </c>
      <c r="AZ2048" s="7">
        <v>564442</v>
      </c>
      <c r="BA2048" s="7">
        <v>548482.38</v>
      </c>
      <c r="BB2048" s="7">
        <v>0</v>
      </c>
      <c r="BC2048" s="7">
        <v>0</v>
      </c>
      <c r="BD2048" s="7">
        <v>5897.66</v>
      </c>
      <c r="BE2048" s="7">
        <v>0</v>
      </c>
      <c r="BF2048" s="7">
        <v>0</v>
      </c>
      <c r="BG2048" s="7">
        <v>1229178.26210662</v>
      </c>
      <c r="BH2048" s="7">
        <v>13708</v>
      </c>
      <c r="BI2048" s="7">
        <v>1133117</v>
      </c>
      <c r="BJ2048" s="7">
        <v>15595084.88833333</v>
      </c>
      <c r="BK2048" s="7">
        <v>11649430.57333333</v>
      </c>
      <c r="BL2048" s="7">
        <v>6023795.4533333331</v>
      </c>
      <c r="BM2048" s="7">
        <v>3735026.3533333335</v>
      </c>
      <c r="BN2048" s="130">
        <v>1.2969999999999999</v>
      </c>
      <c r="BO2048" s="131">
        <v>5.0712200000000004E-4</v>
      </c>
      <c r="BP2048" s="161">
        <v>12851.655356899391</v>
      </c>
      <c r="BQ2048" s="162">
        <v>28998721</v>
      </c>
      <c r="BR2048" s="161">
        <v>1118743</v>
      </c>
      <c r="BS2048" s="163">
        <v>0</v>
      </c>
      <c r="BT2048" s="163">
        <v>1981833.357893385</v>
      </c>
      <c r="BU2048" s="161">
        <v>55973388.390000001</v>
      </c>
      <c r="BV2048" s="161">
        <v>6026175.9400000004</v>
      </c>
      <c r="BW2048" s="165">
        <v>4046399.6778933853</v>
      </c>
      <c r="BX2048" s="161">
        <v>1118743</v>
      </c>
    </row>
    <row r="2049" spans="1:76" ht="14.45" x14ac:dyDescent="0.3">
      <c r="A2049" s="164" t="s">
        <v>31</v>
      </c>
      <c r="B2049" s="6" t="s">
        <v>1147</v>
      </c>
      <c r="C2049" s="6" t="s">
        <v>97</v>
      </c>
      <c r="D2049" s="6" t="s">
        <v>42</v>
      </c>
      <c r="E2049" s="6" t="s">
        <v>36</v>
      </c>
      <c r="F2049" s="24" t="str">
        <f>+Tabela1[[#This Row],[WK]]&amp;Tabela1[[#This Row],[PK]]&amp;Tabela1[[#This Row],[GK]]</f>
        <v>281405</v>
      </c>
      <c r="G2049" s="6" t="s">
        <v>1934</v>
      </c>
      <c r="H2049" s="7">
        <v>250362611.18039966</v>
      </c>
      <c r="I2049" s="8">
        <v>1.371</v>
      </c>
      <c r="J2049" s="7">
        <v>343247139.93000001</v>
      </c>
      <c r="K2049" s="8">
        <v>7.0000000000000007E-2</v>
      </c>
      <c r="L2049" s="7">
        <v>24027299.795100003</v>
      </c>
      <c r="M2049" s="7">
        <v>11795553.795100003</v>
      </c>
      <c r="N2049" s="9">
        <v>0.96433933431089913</v>
      </c>
      <c r="O2049" s="7">
        <v>29477409</v>
      </c>
      <c r="P2049" s="8">
        <v>1.2949999999999999</v>
      </c>
      <c r="Q2049" s="7">
        <v>38173245</v>
      </c>
      <c r="R2049" s="8">
        <v>1.6E-2</v>
      </c>
      <c r="S2049" s="7">
        <v>610771.92000000004</v>
      </c>
      <c r="T2049" s="7">
        <v>198780.92000000004</v>
      </c>
      <c r="U2049" s="9">
        <v>0.48248850096239976</v>
      </c>
      <c r="V2049" s="7">
        <v>11994334.715100005</v>
      </c>
      <c r="W2049" s="9">
        <v>0.9486384219396532</v>
      </c>
      <c r="X2049" s="7">
        <v>13135979.069567796</v>
      </c>
      <c r="Y2049" s="7">
        <v>0</v>
      </c>
      <c r="Z2049" s="7">
        <v>1550324.415</v>
      </c>
      <c r="AA2049" s="7">
        <v>1362433.6545677949</v>
      </c>
      <c r="AB2049" s="7">
        <v>9983155</v>
      </c>
      <c r="AC2049" s="7">
        <v>240066</v>
      </c>
      <c r="AD2049" s="7">
        <v>1141644.3544677924</v>
      </c>
      <c r="AE2049" s="7">
        <v>0</v>
      </c>
      <c r="AF2049" s="7">
        <v>24027299.795100003</v>
      </c>
      <c r="AG2049" s="7">
        <v>610771.92000000004</v>
      </c>
      <c r="AH2049" s="7">
        <v>1141644.3544677924</v>
      </c>
      <c r="AI2049" s="7">
        <v>10212713</v>
      </c>
      <c r="AJ2049" s="7">
        <v>424388</v>
      </c>
      <c r="AK2049" s="7">
        <v>2136032</v>
      </c>
      <c r="AL2049" s="7">
        <v>15046</v>
      </c>
      <c r="AM2049" s="7">
        <v>1376015</v>
      </c>
      <c r="AN2049" s="7">
        <v>0</v>
      </c>
      <c r="AO2049" s="7">
        <v>0</v>
      </c>
      <c r="AP2049" s="7">
        <v>7465852</v>
      </c>
      <c r="AQ2049" s="7">
        <v>660395</v>
      </c>
      <c r="AR2049" s="7">
        <v>12231746</v>
      </c>
      <c r="AS2049" s="7">
        <v>411991</v>
      </c>
      <c r="AT2049" s="7">
        <v>2453926</v>
      </c>
      <c r="AU2049" s="7">
        <v>556</v>
      </c>
      <c r="AV2049" s="7">
        <v>1199057</v>
      </c>
      <c r="AW2049" s="7">
        <v>0</v>
      </c>
      <c r="AX2049" s="7">
        <v>0</v>
      </c>
      <c r="AY2049" s="7">
        <v>8445136</v>
      </c>
      <c r="AZ2049" s="7">
        <v>288709</v>
      </c>
      <c r="BA2049" s="7">
        <v>1550324.415</v>
      </c>
      <c r="BB2049" s="7">
        <v>0</v>
      </c>
      <c r="BC2049" s="7">
        <v>855.9</v>
      </c>
      <c r="BD2049" s="7">
        <v>13600.15</v>
      </c>
      <c r="BE2049" s="7">
        <v>434.01</v>
      </c>
      <c r="BF2049" s="7">
        <v>0</v>
      </c>
      <c r="BG2049" s="7">
        <v>622838.65456779476</v>
      </c>
      <c r="BH2049" s="7">
        <v>6946</v>
      </c>
      <c r="BI2049" s="7">
        <v>739595</v>
      </c>
      <c r="BJ2049" s="7">
        <v>10179079.052500004</v>
      </c>
      <c r="BK2049" s="7">
        <v>6525692.2500000037</v>
      </c>
      <c r="BL2049" s="7">
        <v>2768480.7633333332</v>
      </c>
      <c r="BM2049" s="7">
        <v>9076585.6833333317</v>
      </c>
      <c r="BN2049" s="130">
        <v>1.2170000000000001</v>
      </c>
      <c r="BO2049" s="131">
        <v>2.5002619999999999E-4</v>
      </c>
      <c r="BP2049" s="161">
        <v>6336.2813059746086</v>
      </c>
      <c r="BQ2049" s="162">
        <v>9983155</v>
      </c>
      <c r="BR2049" s="161">
        <v>493350</v>
      </c>
      <c r="BS2049" s="163">
        <v>0</v>
      </c>
      <c r="BT2049" s="163">
        <v>1744754.9304322042</v>
      </c>
      <c r="BU2049" s="161">
        <v>24027299.800000001</v>
      </c>
      <c r="BV2049" s="161">
        <v>610771.92000000004</v>
      </c>
      <c r="BW2049" s="165">
        <v>2886399.2804322043</v>
      </c>
      <c r="BX2049" s="161">
        <v>493350</v>
      </c>
    </row>
    <row r="2050" spans="1:76" ht="14.45" x14ac:dyDescent="0.3">
      <c r="A2050" s="164" t="s">
        <v>31</v>
      </c>
      <c r="B2050" s="6" t="s">
        <v>1147</v>
      </c>
      <c r="C2050" s="6" t="s">
        <v>97</v>
      </c>
      <c r="D2050" s="6" t="s">
        <v>44</v>
      </c>
      <c r="E2050" s="6" t="s">
        <v>40</v>
      </c>
      <c r="F2050" s="24" t="str">
        <f>+Tabela1[[#This Row],[WK]]&amp;Tabela1[[#This Row],[PK]]&amp;Tabela1[[#This Row],[GK]]</f>
        <v>281406</v>
      </c>
      <c r="G2050" s="6" t="s">
        <v>1935</v>
      </c>
      <c r="H2050" s="7">
        <v>172671055.51599896</v>
      </c>
      <c r="I2050" s="8">
        <v>1.371</v>
      </c>
      <c r="J2050" s="7">
        <v>236732017.11000001</v>
      </c>
      <c r="K2050" s="8">
        <v>7.0000000000000007E-2</v>
      </c>
      <c r="L2050" s="7">
        <v>16571241.197700003</v>
      </c>
      <c r="M2050" s="7">
        <v>11234970.197700003</v>
      </c>
      <c r="N2050" s="9">
        <v>2.1053972329553732</v>
      </c>
      <c r="O2050" s="7">
        <v>2098496</v>
      </c>
      <c r="P2050" s="8">
        <v>1.2949999999999999</v>
      </c>
      <c r="Q2050" s="7">
        <v>2717552</v>
      </c>
      <c r="R2050" s="8">
        <v>1.6E-2</v>
      </c>
      <c r="S2050" s="7">
        <v>43480.832000000002</v>
      </c>
      <c r="T2050" s="7">
        <v>-37736.167999999998</v>
      </c>
      <c r="U2050" s="9">
        <v>-0.46463385744363861</v>
      </c>
      <c r="V2050" s="7">
        <v>11197234.029700004</v>
      </c>
      <c r="W2050" s="9">
        <v>2.0668682661964373</v>
      </c>
      <c r="X2050" s="7">
        <v>26340810.681229297</v>
      </c>
      <c r="Y2050" s="7">
        <v>9257821</v>
      </c>
      <c r="Z2050" s="7">
        <v>493404.99</v>
      </c>
      <c r="AA2050" s="7">
        <v>1068055.6912292961</v>
      </c>
      <c r="AB2050" s="7">
        <v>15521529</v>
      </c>
      <c r="AC2050" s="7">
        <v>0</v>
      </c>
      <c r="AD2050" s="7">
        <v>15143576.651529294</v>
      </c>
      <c r="AE2050" s="7">
        <v>0</v>
      </c>
      <c r="AF2050" s="7">
        <v>16571241.197700003</v>
      </c>
      <c r="AG2050" s="7">
        <v>43480.832000000002</v>
      </c>
      <c r="AH2050" s="7">
        <v>15143576.651529294</v>
      </c>
      <c r="AI2050" s="7">
        <v>4455440</v>
      </c>
      <c r="AJ2050" s="7">
        <v>99313</v>
      </c>
      <c r="AK2050" s="7">
        <v>7856686</v>
      </c>
      <c r="AL2050" s="7">
        <v>31532</v>
      </c>
      <c r="AM2050" s="7">
        <v>1284994</v>
      </c>
      <c r="AN2050" s="7">
        <v>0</v>
      </c>
      <c r="AO2050" s="7">
        <v>0</v>
      </c>
      <c r="AP2050" s="7">
        <v>12175429</v>
      </c>
      <c r="AQ2050" s="7">
        <v>437611</v>
      </c>
      <c r="AR2050" s="7">
        <v>5336271</v>
      </c>
      <c r="AS2050" s="7">
        <v>81217</v>
      </c>
      <c r="AT2050" s="7">
        <v>8843975</v>
      </c>
      <c r="AU2050" s="7">
        <v>23428</v>
      </c>
      <c r="AV2050" s="7">
        <v>1061090</v>
      </c>
      <c r="AW2050" s="7">
        <v>0</v>
      </c>
      <c r="AX2050" s="7">
        <v>0</v>
      </c>
      <c r="AY2050" s="7">
        <v>14431226</v>
      </c>
      <c r="AZ2050" s="7">
        <v>193013</v>
      </c>
      <c r="BA2050" s="7">
        <v>493404.99</v>
      </c>
      <c r="BB2050" s="7">
        <v>0</v>
      </c>
      <c r="BC2050" s="7">
        <v>31.47</v>
      </c>
      <c r="BD2050" s="7">
        <v>5200.53</v>
      </c>
      <c r="BE2050" s="7">
        <v>0</v>
      </c>
      <c r="BF2050" s="7">
        <v>0</v>
      </c>
      <c r="BG2050" s="7">
        <v>623376.69122929615</v>
      </c>
      <c r="BH2050" s="7">
        <v>6952</v>
      </c>
      <c r="BI2050" s="7">
        <v>444679</v>
      </c>
      <c r="BJ2050" s="7">
        <v>6120071.0041666711</v>
      </c>
      <c r="BK2050" s="7">
        <v>1577659.7333333381</v>
      </c>
      <c r="BL2050" s="7">
        <v>3509949.34</v>
      </c>
      <c r="BM2050" s="7">
        <v>11149746.403333332</v>
      </c>
      <c r="BN2050" s="130">
        <v>0.68899999999999995</v>
      </c>
      <c r="BO2050" s="131">
        <v>2.9884939999999999E-4</v>
      </c>
      <c r="BP2050" s="161">
        <v>7572.9217124462048</v>
      </c>
      <c r="BQ2050" s="162">
        <v>15521529</v>
      </c>
      <c r="BR2050" s="161">
        <v>386408</v>
      </c>
      <c r="BS2050" s="163">
        <v>0</v>
      </c>
      <c r="BT2050" s="163">
        <v>598329.31877070293</v>
      </c>
      <c r="BU2050" s="161">
        <v>16571241.199999999</v>
      </c>
      <c r="BV2050" s="161">
        <v>43480.83</v>
      </c>
      <c r="BW2050" s="165">
        <v>15741905.968770703</v>
      </c>
      <c r="BX2050" s="161">
        <v>386408</v>
      </c>
    </row>
    <row r="2051" spans="1:76" ht="14.45" x14ac:dyDescent="0.3">
      <c r="A2051" s="164" t="s">
        <v>31</v>
      </c>
      <c r="B2051" s="6" t="s">
        <v>1147</v>
      </c>
      <c r="C2051" s="6" t="s">
        <v>97</v>
      </c>
      <c r="D2051" s="6" t="s">
        <v>51</v>
      </c>
      <c r="E2051" s="6" t="s">
        <v>36</v>
      </c>
      <c r="F2051" s="24" t="str">
        <f>+Tabela1[[#This Row],[WK]]&amp;Tabela1[[#This Row],[PK]]&amp;Tabela1[[#This Row],[GK]]</f>
        <v>281407</v>
      </c>
      <c r="G2051" s="6" t="s">
        <v>1936</v>
      </c>
      <c r="H2051" s="7">
        <v>296664890.18000007</v>
      </c>
      <c r="I2051" s="8">
        <v>1.371</v>
      </c>
      <c r="J2051" s="7">
        <v>406727564.44</v>
      </c>
      <c r="K2051" s="8">
        <v>7.0000000000000007E-2</v>
      </c>
      <c r="L2051" s="7">
        <v>28470929.510800004</v>
      </c>
      <c r="M2051" s="7">
        <v>13517187.510800004</v>
      </c>
      <c r="N2051" s="9">
        <v>0.90393344427100619</v>
      </c>
      <c r="O2051" s="7">
        <v>73744567</v>
      </c>
      <c r="P2051" s="8">
        <v>1.2949999999999999</v>
      </c>
      <c r="Q2051" s="7">
        <v>95499214</v>
      </c>
      <c r="R2051" s="8">
        <v>1.6E-2</v>
      </c>
      <c r="S2051" s="7">
        <v>1527987.4240000001</v>
      </c>
      <c r="T2051" s="7">
        <v>651221.42400000012</v>
      </c>
      <c r="U2051" s="9">
        <v>0.74275396628062684</v>
      </c>
      <c r="V2051" s="7">
        <v>14168408.934800003</v>
      </c>
      <c r="W2051" s="9">
        <v>0.8950065869522319</v>
      </c>
      <c r="X2051" s="7">
        <v>14745093.044326482</v>
      </c>
      <c r="Y2051" s="7">
        <v>0</v>
      </c>
      <c r="Z2051" s="7">
        <v>553294.97499999998</v>
      </c>
      <c r="AA2051" s="7">
        <v>1088412.0693264827</v>
      </c>
      <c r="AB2051" s="7">
        <v>12343395</v>
      </c>
      <c r="AC2051" s="7">
        <v>759991</v>
      </c>
      <c r="AD2051" s="7">
        <v>759991</v>
      </c>
      <c r="AE2051" s="7">
        <v>0</v>
      </c>
      <c r="AF2051" s="7">
        <v>28470929.510800004</v>
      </c>
      <c r="AG2051" s="7">
        <v>1527987.4240000001</v>
      </c>
      <c r="AH2051" s="7">
        <v>759991</v>
      </c>
      <c r="AI2051" s="7">
        <v>12485403</v>
      </c>
      <c r="AJ2051" s="7">
        <v>720352</v>
      </c>
      <c r="AK2051" s="7">
        <v>2227173</v>
      </c>
      <c r="AL2051" s="7">
        <v>0</v>
      </c>
      <c r="AM2051" s="7">
        <v>660390</v>
      </c>
      <c r="AN2051" s="7">
        <v>0</v>
      </c>
      <c r="AO2051" s="7">
        <v>0</v>
      </c>
      <c r="AP2051" s="7">
        <v>9417075</v>
      </c>
      <c r="AQ2051" s="7">
        <v>724047</v>
      </c>
      <c r="AR2051" s="7">
        <v>14953742</v>
      </c>
      <c r="AS2051" s="7">
        <v>876766</v>
      </c>
      <c r="AT2051" s="7">
        <v>2551703</v>
      </c>
      <c r="AU2051" s="7">
        <v>0</v>
      </c>
      <c r="AV2051" s="7">
        <v>318732</v>
      </c>
      <c r="AW2051" s="7">
        <v>0</v>
      </c>
      <c r="AX2051" s="7">
        <v>0</v>
      </c>
      <c r="AY2051" s="7">
        <v>10869502</v>
      </c>
      <c r="AZ2051" s="7">
        <v>311416</v>
      </c>
      <c r="BA2051" s="7">
        <v>553294.97499999998</v>
      </c>
      <c r="BB2051" s="7">
        <v>0</v>
      </c>
      <c r="BC2051" s="7">
        <v>415.3</v>
      </c>
      <c r="BD2051" s="7">
        <v>4235.78</v>
      </c>
      <c r="BE2051" s="7">
        <v>658.59</v>
      </c>
      <c r="BF2051" s="7">
        <v>0</v>
      </c>
      <c r="BG2051" s="7">
        <v>700402.0693264826</v>
      </c>
      <c r="BH2051" s="7">
        <v>7811</v>
      </c>
      <c r="BI2051" s="7">
        <v>388010</v>
      </c>
      <c r="BJ2051" s="7">
        <v>5340242.418333333</v>
      </c>
      <c r="BK2051" s="7">
        <v>3950305.5733333323</v>
      </c>
      <c r="BL2051" s="7">
        <v>2043835.97</v>
      </c>
      <c r="BM2051" s="7">
        <v>1472075.4400000004</v>
      </c>
      <c r="BN2051" s="130">
        <v>1.206</v>
      </c>
      <c r="BO2051" s="131">
        <v>2.9631880000000001E-4</v>
      </c>
      <c r="BP2051" s="161">
        <v>7508.8885522405553</v>
      </c>
      <c r="BQ2051" s="162">
        <v>12343395</v>
      </c>
      <c r="BR2051" s="161">
        <v>572503</v>
      </c>
      <c r="BS2051" s="163">
        <v>0</v>
      </c>
      <c r="BT2051" s="163">
        <v>1695456.0651999973</v>
      </c>
      <c r="BU2051" s="161">
        <v>28470929.510000002</v>
      </c>
      <c r="BV2051" s="161">
        <v>1527987.42</v>
      </c>
      <c r="BW2051" s="165">
        <v>2455447.0651999973</v>
      </c>
      <c r="BX2051" s="161">
        <v>572503</v>
      </c>
    </row>
    <row r="2052" spans="1:76" ht="14.45" x14ac:dyDescent="0.3">
      <c r="A2052" s="164" t="s">
        <v>31</v>
      </c>
      <c r="B2052" s="6" t="s">
        <v>1147</v>
      </c>
      <c r="C2052" s="6" t="s">
        <v>97</v>
      </c>
      <c r="D2052" s="6" t="s">
        <v>75</v>
      </c>
      <c r="E2052" s="6" t="s">
        <v>36</v>
      </c>
      <c r="F2052" s="24" t="str">
        <f>+Tabela1[[#This Row],[WK]]&amp;Tabela1[[#This Row],[PK]]&amp;Tabela1[[#This Row],[GK]]</f>
        <v>281408</v>
      </c>
      <c r="G2052" s="6" t="s">
        <v>1465</v>
      </c>
      <c r="H2052" s="7">
        <v>55555105.929600045</v>
      </c>
      <c r="I2052" s="8">
        <v>1.371</v>
      </c>
      <c r="J2052" s="7">
        <v>76166050.230000004</v>
      </c>
      <c r="K2052" s="8">
        <v>7.0000000000000007E-2</v>
      </c>
      <c r="L2052" s="7">
        <v>5331623.5161000006</v>
      </c>
      <c r="M2052" s="7">
        <v>3870684.5161000006</v>
      </c>
      <c r="N2052" s="9">
        <v>2.649449782708245</v>
      </c>
      <c r="O2052" s="7">
        <v>2826836</v>
      </c>
      <c r="P2052" s="8">
        <v>1.2949999999999999</v>
      </c>
      <c r="Q2052" s="7">
        <v>3660753</v>
      </c>
      <c r="R2052" s="8">
        <v>1.6E-2</v>
      </c>
      <c r="S2052" s="7">
        <v>58572.048000000003</v>
      </c>
      <c r="T2052" s="7">
        <v>-11314.951999999997</v>
      </c>
      <c r="U2052" s="9">
        <v>-0.16190352998411719</v>
      </c>
      <c r="V2052" s="7">
        <v>3859369.564100001</v>
      </c>
      <c r="W2052" s="9">
        <v>2.5211027014827296</v>
      </c>
      <c r="X2052" s="7">
        <v>11217053.17</v>
      </c>
      <c r="Y2052" s="7">
        <v>4554990</v>
      </c>
      <c r="Z2052" s="7">
        <v>784860.16999999993</v>
      </c>
      <c r="AA2052" s="7">
        <v>462923</v>
      </c>
      <c r="AB2052" s="7">
        <v>5414280</v>
      </c>
      <c r="AC2052" s="7">
        <v>0</v>
      </c>
      <c r="AD2052" s="7">
        <v>7357683.6058999989</v>
      </c>
      <c r="AE2052" s="7">
        <v>0</v>
      </c>
      <c r="AF2052" s="7">
        <v>5331623.5161000006</v>
      </c>
      <c r="AG2052" s="7">
        <v>58572.048000000003</v>
      </c>
      <c r="AH2052" s="7">
        <v>7357683.6058999989</v>
      </c>
      <c r="AI2052" s="7">
        <v>1219789</v>
      </c>
      <c r="AJ2052" s="7">
        <v>44747</v>
      </c>
      <c r="AK2052" s="7">
        <v>3173184</v>
      </c>
      <c r="AL2052" s="7">
        <v>0</v>
      </c>
      <c r="AM2052" s="7">
        <v>785561</v>
      </c>
      <c r="AN2052" s="7">
        <v>0</v>
      </c>
      <c r="AO2052" s="7">
        <v>0</v>
      </c>
      <c r="AP2052" s="7">
        <v>4025531</v>
      </c>
      <c r="AQ2052" s="7">
        <v>258589</v>
      </c>
      <c r="AR2052" s="7">
        <v>1460939</v>
      </c>
      <c r="AS2052" s="7">
        <v>69887</v>
      </c>
      <c r="AT2052" s="7">
        <v>3387934</v>
      </c>
      <c r="AU2052" s="7">
        <v>0</v>
      </c>
      <c r="AV2052" s="7">
        <v>406403</v>
      </c>
      <c r="AW2052" s="7">
        <v>0</v>
      </c>
      <c r="AX2052" s="7">
        <v>0</v>
      </c>
      <c r="AY2052" s="7">
        <v>4637950</v>
      </c>
      <c r="AZ2052" s="7">
        <v>103805</v>
      </c>
      <c r="BA2052" s="7">
        <v>784860.16999999993</v>
      </c>
      <c r="BB2052" s="7">
        <v>0</v>
      </c>
      <c r="BC2052" s="7">
        <v>8.51</v>
      </c>
      <c r="BD2052" s="7">
        <v>8410.99</v>
      </c>
      <c r="BE2052" s="7">
        <v>0</v>
      </c>
      <c r="BF2052" s="7">
        <v>0</v>
      </c>
      <c r="BG2052" s="7">
        <v>320594</v>
      </c>
      <c r="BH2052" s="7">
        <v>2758</v>
      </c>
      <c r="BI2052" s="7">
        <v>142329</v>
      </c>
      <c r="BJ2052" s="7">
        <v>1958928.0966666667</v>
      </c>
      <c r="BK2052" s="7">
        <v>1163934.3833333333</v>
      </c>
      <c r="BL2052" s="7">
        <v>320915.87</v>
      </c>
      <c r="BM2052" s="7">
        <v>2538143.1133333333</v>
      </c>
      <c r="BN2052" s="130">
        <v>0.64100000000000001</v>
      </c>
      <c r="BO2052" s="131">
        <v>1.249554E-4</v>
      </c>
      <c r="BP2052" s="161">
        <v>3166.6398757949846</v>
      </c>
      <c r="BQ2052" s="162">
        <v>5414280</v>
      </c>
      <c r="BR2052" s="161">
        <v>153297</v>
      </c>
      <c r="BS2052" s="163">
        <v>1301238.3699999999</v>
      </c>
      <c r="BT2052" s="163">
        <v>0</v>
      </c>
      <c r="BU2052" s="161">
        <v>5331623.5199999996</v>
      </c>
      <c r="BV2052" s="161">
        <v>58572.05</v>
      </c>
      <c r="BW2052" s="165">
        <v>6056445.2400000002</v>
      </c>
      <c r="BX2052" s="161">
        <v>153297</v>
      </c>
    </row>
    <row r="2053" spans="1:76" ht="14.45" x14ac:dyDescent="0.3">
      <c r="A2053" s="164" t="s">
        <v>31</v>
      </c>
      <c r="B2053" s="6" t="s">
        <v>1147</v>
      </c>
      <c r="C2053" s="6" t="s">
        <v>97</v>
      </c>
      <c r="D2053" s="6" t="s">
        <v>77</v>
      </c>
      <c r="E2053" s="6" t="s">
        <v>40</v>
      </c>
      <c r="F2053" s="24" t="str">
        <f>+Tabela1[[#This Row],[WK]]&amp;Tabela1[[#This Row],[PK]]&amp;Tabela1[[#This Row],[GK]]</f>
        <v>281409</v>
      </c>
      <c r="G2053" s="6" t="s">
        <v>1937</v>
      </c>
      <c r="H2053" s="7">
        <v>400937738.31219929</v>
      </c>
      <c r="I2053" s="8">
        <v>1.371</v>
      </c>
      <c r="J2053" s="7">
        <v>549685639.23000002</v>
      </c>
      <c r="K2053" s="8">
        <v>7.0000000000000007E-2</v>
      </c>
      <c r="L2053" s="7">
        <v>38477994.746100008</v>
      </c>
      <c r="M2053" s="7">
        <v>23538127.746100008</v>
      </c>
      <c r="N2053" s="9">
        <v>1.5755245843955645</v>
      </c>
      <c r="O2053" s="7">
        <v>75786584</v>
      </c>
      <c r="P2053" s="8">
        <v>1.2949999999999999</v>
      </c>
      <c r="Q2053" s="7">
        <v>98143626</v>
      </c>
      <c r="R2053" s="8">
        <v>1.6E-2</v>
      </c>
      <c r="S2053" s="7">
        <v>1570298.0160000001</v>
      </c>
      <c r="T2053" s="7">
        <v>-358664.98399999994</v>
      </c>
      <c r="U2053" s="9">
        <v>-0.18593668411472897</v>
      </c>
      <c r="V2053" s="7">
        <v>23179462.762100011</v>
      </c>
      <c r="W2053" s="9">
        <v>1.3741002050586799</v>
      </c>
      <c r="X2053" s="7">
        <v>21706417.411568303</v>
      </c>
      <c r="Y2053" s="7">
        <v>0</v>
      </c>
      <c r="Z2053" s="7">
        <v>2451006.3199999998</v>
      </c>
      <c r="AA2053" s="7">
        <v>1637891.0915683017</v>
      </c>
      <c r="AB2053" s="7">
        <v>17617520</v>
      </c>
      <c r="AC2053" s="7">
        <v>0</v>
      </c>
      <c r="AD2053" s="7">
        <v>0</v>
      </c>
      <c r="AE2053" s="7">
        <v>0</v>
      </c>
      <c r="AF2053" s="7">
        <v>38477994.746100008</v>
      </c>
      <c r="AG2053" s="7">
        <v>1570298.0160000001</v>
      </c>
      <c r="AH2053" s="7">
        <v>0</v>
      </c>
      <c r="AI2053" s="7">
        <v>12473819</v>
      </c>
      <c r="AJ2053" s="7">
        <v>1892616</v>
      </c>
      <c r="AK2053" s="7">
        <v>4313743</v>
      </c>
      <c r="AL2053" s="7">
        <v>34180</v>
      </c>
      <c r="AM2053" s="7">
        <v>619572</v>
      </c>
      <c r="AN2053" s="7">
        <v>0</v>
      </c>
      <c r="AO2053" s="7">
        <v>0</v>
      </c>
      <c r="AP2053" s="7">
        <v>13598669</v>
      </c>
      <c r="AQ2053" s="7">
        <v>1177572</v>
      </c>
      <c r="AR2053" s="7">
        <v>14939867</v>
      </c>
      <c r="AS2053" s="7">
        <v>1928963</v>
      </c>
      <c r="AT2053" s="7">
        <v>4924955</v>
      </c>
      <c r="AU2053" s="7">
        <v>33703</v>
      </c>
      <c r="AV2053" s="7">
        <v>535123</v>
      </c>
      <c r="AW2053" s="7">
        <v>0</v>
      </c>
      <c r="AX2053" s="7">
        <v>0</v>
      </c>
      <c r="AY2053" s="7">
        <v>15552802</v>
      </c>
      <c r="AZ2053" s="7">
        <v>488210</v>
      </c>
      <c r="BA2053" s="7">
        <v>2451006.3199999998</v>
      </c>
      <c r="BB2053" s="7">
        <v>0</v>
      </c>
      <c r="BC2053" s="7">
        <v>314.18</v>
      </c>
      <c r="BD2053" s="7">
        <v>25185.96</v>
      </c>
      <c r="BE2053" s="7">
        <v>243.36</v>
      </c>
      <c r="BF2053" s="7">
        <v>0</v>
      </c>
      <c r="BG2053" s="7">
        <v>1175915.0915683017</v>
      </c>
      <c r="BH2053" s="7">
        <v>13114</v>
      </c>
      <c r="BI2053" s="7">
        <v>461976</v>
      </c>
      <c r="BJ2053" s="7">
        <v>6358177.0774999997</v>
      </c>
      <c r="BK2053" s="7">
        <v>5632017.3066666666</v>
      </c>
      <c r="BL2053" s="7">
        <v>55105.793333333335</v>
      </c>
      <c r="BM2053" s="7">
        <v>2794427.4966666661</v>
      </c>
      <c r="BN2053" s="130">
        <v>1.048</v>
      </c>
      <c r="BO2053" s="131">
        <v>5.3811099999999997E-4</v>
      </c>
      <c r="BP2053" s="161">
        <v>13636.061569418593</v>
      </c>
      <c r="BQ2053" s="162">
        <v>17617520</v>
      </c>
      <c r="BR2053" s="161">
        <v>590872</v>
      </c>
      <c r="BS2053" s="163">
        <v>0</v>
      </c>
      <c r="BT2053" s="163">
        <v>1946202.2378999889</v>
      </c>
      <c r="BU2053" s="161">
        <v>38477994.75</v>
      </c>
      <c r="BV2053" s="161">
        <v>1570298.02</v>
      </c>
      <c r="BW2053" s="165">
        <v>1946202.2378999889</v>
      </c>
      <c r="BX2053" s="161">
        <v>590872</v>
      </c>
    </row>
    <row r="2054" spans="1:76" ht="14.45" x14ac:dyDescent="0.3">
      <c r="A2054" s="164" t="s">
        <v>31</v>
      </c>
      <c r="B2054" s="6" t="s">
        <v>1147</v>
      </c>
      <c r="C2054" s="6" t="s">
        <v>97</v>
      </c>
      <c r="D2054" s="6" t="s">
        <v>90</v>
      </c>
      <c r="E2054" s="6" t="s">
        <v>36</v>
      </c>
      <c r="F2054" s="24" t="str">
        <f>+Tabela1[[#This Row],[WK]]&amp;Tabela1[[#This Row],[PK]]&amp;Tabela1[[#This Row],[GK]]</f>
        <v>281410</v>
      </c>
      <c r="G2054" s="6" t="s">
        <v>1938</v>
      </c>
      <c r="H2054" s="7">
        <v>317353454.81839907</v>
      </c>
      <c r="I2054" s="8">
        <v>1.371</v>
      </c>
      <c r="J2054" s="7">
        <v>435091586.56</v>
      </c>
      <c r="K2054" s="8">
        <v>7.0000000000000007E-2</v>
      </c>
      <c r="L2054" s="7">
        <v>30456411.059200004</v>
      </c>
      <c r="M2054" s="7">
        <v>15244403.059200004</v>
      </c>
      <c r="N2054" s="9">
        <v>1.0021295715332259</v>
      </c>
      <c r="O2054" s="7">
        <v>10228222</v>
      </c>
      <c r="P2054" s="8">
        <v>1.2949999999999999</v>
      </c>
      <c r="Q2054" s="7">
        <v>13245547</v>
      </c>
      <c r="R2054" s="8">
        <v>1.6E-2</v>
      </c>
      <c r="S2054" s="7">
        <v>211928.75200000001</v>
      </c>
      <c r="T2054" s="7">
        <v>120652.75200000001</v>
      </c>
      <c r="U2054" s="9">
        <v>1.3218453043516369</v>
      </c>
      <c r="V2054" s="7">
        <v>15365055.811200004</v>
      </c>
      <c r="W2054" s="9">
        <v>1.0040365068830981</v>
      </c>
      <c r="X2054" s="7">
        <v>22952795.104116235</v>
      </c>
      <c r="Y2054" s="7">
        <v>0</v>
      </c>
      <c r="Z2054" s="7">
        <v>2716891.6150000002</v>
      </c>
      <c r="AA2054" s="7">
        <v>1480191.489116234</v>
      </c>
      <c r="AB2054" s="7">
        <v>17795373</v>
      </c>
      <c r="AC2054" s="7">
        <v>960339</v>
      </c>
      <c r="AD2054" s="7">
        <v>7587739.2929162309</v>
      </c>
      <c r="AE2054" s="7">
        <v>0</v>
      </c>
      <c r="AF2054" s="7">
        <v>30456411.059200004</v>
      </c>
      <c r="AG2054" s="7">
        <v>211928.75200000001</v>
      </c>
      <c r="AH2054" s="7">
        <v>7587739.2929162309</v>
      </c>
      <c r="AI2054" s="7">
        <v>12701039</v>
      </c>
      <c r="AJ2054" s="7">
        <v>87594</v>
      </c>
      <c r="AK2054" s="7">
        <v>5012738</v>
      </c>
      <c r="AL2054" s="7">
        <v>0</v>
      </c>
      <c r="AM2054" s="7">
        <v>1154815</v>
      </c>
      <c r="AN2054" s="7">
        <v>0</v>
      </c>
      <c r="AO2054" s="7">
        <v>0</v>
      </c>
      <c r="AP2054" s="7">
        <v>13567694</v>
      </c>
      <c r="AQ2054" s="7">
        <v>628569</v>
      </c>
      <c r="AR2054" s="7">
        <v>15212008</v>
      </c>
      <c r="AS2054" s="7">
        <v>91276</v>
      </c>
      <c r="AT2054" s="7">
        <v>4690921</v>
      </c>
      <c r="AU2054" s="7">
        <v>0</v>
      </c>
      <c r="AV2054" s="7">
        <v>674716</v>
      </c>
      <c r="AW2054" s="7">
        <v>0</v>
      </c>
      <c r="AX2054" s="7">
        <v>0</v>
      </c>
      <c r="AY2054" s="7">
        <v>16383734</v>
      </c>
      <c r="AZ2054" s="7">
        <v>264379</v>
      </c>
      <c r="BA2054" s="7">
        <v>2716891.6150000002</v>
      </c>
      <c r="BB2054" s="7">
        <v>0</v>
      </c>
      <c r="BC2054" s="7">
        <v>1174.42</v>
      </c>
      <c r="BD2054" s="7">
        <v>25219.66</v>
      </c>
      <c r="BE2054" s="7">
        <v>158.99</v>
      </c>
      <c r="BF2054" s="7">
        <v>0</v>
      </c>
      <c r="BG2054" s="7">
        <v>804776.48911623401</v>
      </c>
      <c r="BH2054" s="7">
        <v>8975</v>
      </c>
      <c r="BI2054" s="7">
        <v>675415</v>
      </c>
      <c r="BJ2054" s="7">
        <v>9295741.2025000006</v>
      </c>
      <c r="BK2054" s="7">
        <v>6424048.413333334</v>
      </c>
      <c r="BL2054" s="7">
        <v>2938364.5266666668</v>
      </c>
      <c r="BM2054" s="7">
        <v>5610042.1033333316</v>
      </c>
      <c r="BN2054" s="130">
        <v>1.1100000000000001</v>
      </c>
      <c r="BO2054" s="131">
        <v>3.1438609999999997E-4</v>
      </c>
      <c r="BP2054" s="161">
        <v>7967.1258549622307</v>
      </c>
      <c r="BQ2054" s="162">
        <v>17795373</v>
      </c>
      <c r="BR2054" s="161">
        <v>560272</v>
      </c>
      <c r="BS2054" s="163">
        <v>0</v>
      </c>
      <c r="BT2054" s="163">
        <v>2121226.8958837688</v>
      </c>
      <c r="BU2054" s="161">
        <v>30456411.059999999</v>
      </c>
      <c r="BV2054" s="161">
        <v>211928.75</v>
      </c>
      <c r="BW2054" s="165">
        <v>9708966.1858837679</v>
      </c>
      <c r="BX2054" s="161">
        <v>560272</v>
      </c>
    </row>
    <row r="2055" spans="1:76" ht="14.45" x14ac:dyDescent="0.3">
      <c r="A2055" s="164" t="s">
        <v>31</v>
      </c>
      <c r="B2055" s="6" t="s">
        <v>1147</v>
      </c>
      <c r="C2055" s="6" t="s">
        <v>97</v>
      </c>
      <c r="D2055" s="6" t="s">
        <v>92</v>
      </c>
      <c r="E2055" s="6" t="s">
        <v>36</v>
      </c>
      <c r="F2055" s="24" t="str">
        <f>+Tabela1[[#This Row],[WK]]&amp;Tabela1[[#This Row],[PK]]&amp;Tabela1[[#This Row],[GK]]</f>
        <v>281411</v>
      </c>
      <c r="G2055" s="6" t="s">
        <v>1939</v>
      </c>
      <c r="H2055" s="7">
        <v>668186421.90160024</v>
      </c>
      <c r="I2055" s="8">
        <v>1.371</v>
      </c>
      <c r="J2055" s="7">
        <v>916083584.41999996</v>
      </c>
      <c r="K2055" s="8">
        <v>7.0000000000000007E-2</v>
      </c>
      <c r="L2055" s="7">
        <v>64125850.909400001</v>
      </c>
      <c r="M2055" s="7">
        <v>26963691.909400001</v>
      </c>
      <c r="N2055" s="9">
        <v>0.72556849857404682</v>
      </c>
      <c r="O2055" s="7">
        <v>71281689</v>
      </c>
      <c r="P2055" s="8">
        <v>1.2949999999999999</v>
      </c>
      <c r="Q2055" s="7">
        <v>92309787</v>
      </c>
      <c r="R2055" s="8">
        <v>1.6E-2</v>
      </c>
      <c r="S2055" s="7">
        <v>1476956.5919999999</v>
      </c>
      <c r="T2055" s="7">
        <v>501414.59199999995</v>
      </c>
      <c r="U2055" s="9">
        <v>0.513985653103608</v>
      </c>
      <c r="V2055" s="7">
        <v>27465106.501400001</v>
      </c>
      <c r="W2055" s="9">
        <v>0.7201563225166614</v>
      </c>
      <c r="X2055" s="7">
        <v>38385000.240217619</v>
      </c>
      <c r="Y2055" s="7">
        <v>0</v>
      </c>
      <c r="Z2055" s="7">
        <v>2100949.6700000004</v>
      </c>
      <c r="AA2055" s="7">
        <v>2960231.5702176164</v>
      </c>
      <c r="AB2055" s="7">
        <v>33323819</v>
      </c>
      <c r="AC2055" s="7">
        <v>0</v>
      </c>
      <c r="AD2055" s="7">
        <v>10919893.738817617</v>
      </c>
      <c r="AE2055" s="7">
        <v>-1541621.8431264944</v>
      </c>
      <c r="AF2055" s="7">
        <v>64125850.909400001</v>
      </c>
      <c r="AG2055" s="7">
        <v>1476956.5919999999</v>
      </c>
      <c r="AH2055" s="7">
        <v>9378271.8956911229</v>
      </c>
      <c r="AI2055" s="7">
        <v>31027990</v>
      </c>
      <c r="AJ2055" s="7">
        <v>881108</v>
      </c>
      <c r="AK2055" s="7">
        <v>3098586</v>
      </c>
      <c r="AL2055" s="7">
        <v>0</v>
      </c>
      <c r="AM2055" s="7">
        <v>1308863</v>
      </c>
      <c r="AN2055" s="7">
        <v>0</v>
      </c>
      <c r="AO2055" s="7">
        <v>0</v>
      </c>
      <c r="AP2055" s="7">
        <v>24564648</v>
      </c>
      <c r="AQ2055" s="7">
        <v>2164186</v>
      </c>
      <c r="AR2055" s="7">
        <v>37162159</v>
      </c>
      <c r="AS2055" s="7">
        <v>975542</v>
      </c>
      <c r="AT2055" s="7">
        <v>3505173</v>
      </c>
      <c r="AU2055" s="7">
        <v>0</v>
      </c>
      <c r="AV2055" s="7">
        <v>1068045</v>
      </c>
      <c r="AW2055" s="7">
        <v>0</v>
      </c>
      <c r="AX2055" s="7">
        <v>0</v>
      </c>
      <c r="AY2055" s="7">
        <v>28432069</v>
      </c>
      <c r="AZ2055" s="7">
        <v>929383</v>
      </c>
      <c r="BA2055" s="7">
        <v>2100949.6700000004</v>
      </c>
      <c r="BB2055" s="7">
        <v>0</v>
      </c>
      <c r="BC2055" s="7">
        <v>1899.35</v>
      </c>
      <c r="BD2055" s="7">
        <v>16256.96</v>
      </c>
      <c r="BE2055" s="7">
        <v>5.46</v>
      </c>
      <c r="BF2055" s="7">
        <v>0</v>
      </c>
      <c r="BG2055" s="7">
        <v>1342788.5702176164</v>
      </c>
      <c r="BH2055" s="7">
        <v>14975</v>
      </c>
      <c r="BI2055" s="7">
        <v>1617443</v>
      </c>
      <c r="BJ2055" s="7">
        <v>22260908.900833335</v>
      </c>
      <c r="BK2055" s="7">
        <v>12971899.483333334</v>
      </c>
      <c r="BL2055" s="7">
        <v>16122944.57</v>
      </c>
      <c r="BM2055" s="7">
        <v>4910148.5299999975</v>
      </c>
      <c r="BN2055" s="130">
        <v>1.2749999999999999</v>
      </c>
      <c r="BO2055" s="131">
        <v>5.9327139999999995E-4</v>
      </c>
      <c r="BP2055" s="161">
        <v>15034.785912660736</v>
      </c>
      <c r="BQ2055" s="162">
        <v>33323819</v>
      </c>
      <c r="BR2055" s="161">
        <v>1332868</v>
      </c>
      <c r="BS2055" s="163">
        <v>0</v>
      </c>
      <c r="BT2055" s="163">
        <v>1424159.6029088646</v>
      </c>
      <c r="BU2055" s="161">
        <v>64125850.909999996</v>
      </c>
      <c r="BV2055" s="161">
        <v>1476956.59</v>
      </c>
      <c r="BW2055" s="165">
        <v>10802431.502908865</v>
      </c>
      <c r="BX2055" s="161">
        <v>1332868</v>
      </c>
    </row>
    <row r="2056" spans="1:76" ht="14.45" x14ac:dyDescent="0.3">
      <c r="A2056" s="164" t="s">
        <v>31</v>
      </c>
      <c r="B2056" s="6" t="s">
        <v>1147</v>
      </c>
      <c r="C2056" s="6" t="s">
        <v>97</v>
      </c>
      <c r="D2056" s="6" t="s">
        <v>93</v>
      </c>
      <c r="E2056" s="6" t="s">
        <v>36</v>
      </c>
      <c r="F2056" s="24" t="str">
        <f>+Tabela1[[#This Row],[WK]]&amp;Tabela1[[#This Row],[PK]]&amp;Tabela1[[#This Row],[GK]]</f>
        <v>281412</v>
      </c>
      <c r="G2056" s="6" t="s">
        <v>1940</v>
      </c>
      <c r="H2056" s="7">
        <v>84985703.872400016</v>
      </c>
      <c r="I2056" s="8">
        <v>1.371</v>
      </c>
      <c r="J2056" s="7">
        <v>116515400.00999999</v>
      </c>
      <c r="K2056" s="8">
        <v>7.0000000000000007E-2</v>
      </c>
      <c r="L2056" s="7">
        <v>8156078.0006999997</v>
      </c>
      <c r="M2056" s="7">
        <v>5506388.0006999997</v>
      </c>
      <c r="N2056" s="9">
        <v>2.0781253658729888</v>
      </c>
      <c r="O2056" s="7">
        <v>2581276</v>
      </c>
      <c r="P2056" s="8">
        <v>1.2949999999999999</v>
      </c>
      <c r="Q2056" s="7">
        <v>3342752</v>
      </c>
      <c r="R2056" s="8">
        <v>1.6E-2</v>
      </c>
      <c r="S2056" s="7">
        <v>53484.031999999999</v>
      </c>
      <c r="T2056" s="7">
        <v>27117.031999999999</v>
      </c>
      <c r="U2056" s="9">
        <v>1.0284458603557476</v>
      </c>
      <c r="V2056" s="7">
        <v>5533505.0326999994</v>
      </c>
      <c r="W2056" s="9">
        <v>2.0677829480836918</v>
      </c>
      <c r="X2056" s="7">
        <v>12656287.544314044</v>
      </c>
      <c r="Y2056" s="7">
        <v>4725860</v>
      </c>
      <c r="Z2056" s="7">
        <v>335712.95</v>
      </c>
      <c r="AA2056" s="7">
        <v>499576.59431404335</v>
      </c>
      <c r="AB2056" s="7">
        <v>7095138</v>
      </c>
      <c r="AC2056" s="7">
        <v>0</v>
      </c>
      <c r="AD2056" s="7">
        <v>7122782.5116140442</v>
      </c>
      <c r="AE2056" s="7">
        <v>0</v>
      </c>
      <c r="AF2056" s="7">
        <v>8156078.0006999997</v>
      </c>
      <c r="AG2056" s="7">
        <v>53484.031999999999</v>
      </c>
      <c r="AH2056" s="7">
        <v>7122782.5116140442</v>
      </c>
      <c r="AI2056" s="7">
        <v>2212319</v>
      </c>
      <c r="AJ2056" s="7">
        <v>24678</v>
      </c>
      <c r="AK2056" s="7">
        <v>3896984</v>
      </c>
      <c r="AL2056" s="7">
        <v>6908</v>
      </c>
      <c r="AM2056" s="7">
        <v>332791</v>
      </c>
      <c r="AN2056" s="7">
        <v>0</v>
      </c>
      <c r="AO2056" s="7">
        <v>0</v>
      </c>
      <c r="AP2056" s="7">
        <v>5243733</v>
      </c>
      <c r="AQ2056" s="7">
        <v>358045</v>
      </c>
      <c r="AR2056" s="7">
        <v>2649690</v>
      </c>
      <c r="AS2056" s="7">
        <v>26367</v>
      </c>
      <c r="AT2056" s="7">
        <v>4706448</v>
      </c>
      <c r="AU2056" s="7">
        <v>2783</v>
      </c>
      <c r="AV2056" s="7">
        <v>355188</v>
      </c>
      <c r="AW2056" s="7">
        <v>0</v>
      </c>
      <c r="AX2056" s="7">
        <v>0</v>
      </c>
      <c r="AY2056" s="7">
        <v>6279723</v>
      </c>
      <c r="AZ2056" s="7">
        <v>150842</v>
      </c>
      <c r="BA2056" s="7">
        <v>335712.95</v>
      </c>
      <c r="BB2056" s="7">
        <v>0</v>
      </c>
      <c r="BC2056" s="7">
        <v>191.75</v>
      </c>
      <c r="BD2056" s="7">
        <v>2914.73</v>
      </c>
      <c r="BE2056" s="7">
        <v>111.84</v>
      </c>
      <c r="BF2056" s="7">
        <v>0</v>
      </c>
      <c r="BG2056" s="7">
        <v>332760.59431404335</v>
      </c>
      <c r="BH2056" s="7">
        <v>3711</v>
      </c>
      <c r="BI2056" s="7">
        <v>166816</v>
      </c>
      <c r="BJ2056" s="7">
        <v>2295815.5483333333</v>
      </c>
      <c r="BK2056" s="7">
        <v>1001172.9499999997</v>
      </c>
      <c r="BL2056" s="7">
        <v>1312391.3433333335</v>
      </c>
      <c r="BM2056" s="7">
        <v>2553787.7066666665</v>
      </c>
      <c r="BN2056" s="130">
        <v>0.69399999999999995</v>
      </c>
      <c r="BO2056" s="131">
        <v>1.5551780000000001E-4</v>
      </c>
      <c r="BP2056" s="161">
        <v>3941.0409070320516</v>
      </c>
      <c r="BQ2056" s="162">
        <v>7095138</v>
      </c>
      <c r="BR2056" s="161">
        <v>209213</v>
      </c>
      <c r="BS2056" s="163">
        <v>0</v>
      </c>
      <c r="BT2056" s="163">
        <v>47909.455685956404</v>
      </c>
      <c r="BU2056" s="161">
        <v>8156078</v>
      </c>
      <c r="BV2056" s="161">
        <v>53484.03</v>
      </c>
      <c r="BW2056" s="165">
        <v>7170691.9656859562</v>
      </c>
      <c r="BX2056" s="161">
        <v>209213</v>
      </c>
    </row>
    <row r="2057" spans="1:76" ht="14.45" x14ac:dyDescent="0.3">
      <c r="A2057" s="164" t="s">
        <v>31</v>
      </c>
      <c r="B2057" s="6" t="s">
        <v>1147</v>
      </c>
      <c r="C2057" s="6" t="s">
        <v>130</v>
      </c>
      <c r="D2057" s="6" t="s">
        <v>33</v>
      </c>
      <c r="E2057" s="6" t="s">
        <v>34</v>
      </c>
      <c r="F2057" s="24" t="str">
        <f>+Tabela1[[#This Row],[WK]]&amp;Tabela1[[#This Row],[PK]]&amp;Tabela1[[#This Row],[GK]]</f>
        <v>281501</v>
      </c>
      <c r="G2057" s="6" t="s">
        <v>1941</v>
      </c>
      <c r="H2057" s="7">
        <v>1124371773.5974116</v>
      </c>
      <c r="I2057" s="8">
        <v>1.371</v>
      </c>
      <c r="J2057" s="7">
        <v>1541513701.5899999</v>
      </c>
      <c r="K2057" s="8">
        <v>7.0000000000000007E-2</v>
      </c>
      <c r="L2057" s="7">
        <v>107905959.11130001</v>
      </c>
      <c r="M2057" s="7">
        <v>63388149.111300007</v>
      </c>
      <c r="N2057" s="9">
        <v>1.4238829158779376</v>
      </c>
      <c r="O2057" s="7">
        <v>292010839</v>
      </c>
      <c r="P2057" s="8">
        <v>1.2949999999999999</v>
      </c>
      <c r="Q2057" s="7">
        <v>378154037</v>
      </c>
      <c r="R2057" s="8">
        <v>1.6E-2</v>
      </c>
      <c r="S2057" s="7">
        <v>6050464.5920000002</v>
      </c>
      <c r="T2057" s="7">
        <v>880739.59200000018</v>
      </c>
      <c r="U2057" s="9">
        <v>0.17036488246473461</v>
      </c>
      <c r="V2057" s="7">
        <v>64268888.703299999</v>
      </c>
      <c r="W2057" s="9">
        <v>1.293460999892629</v>
      </c>
      <c r="X2057" s="7">
        <v>59137754.087181553</v>
      </c>
      <c r="Y2057" s="7">
        <v>3828144</v>
      </c>
      <c r="Z2057" s="7">
        <v>34831.29</v>
      </c>
      <c r="AA2057" s="7">
        <v>3873374.7971815537</v>
      </c>
      <c r="AB2057" s="7">
        <v>51401404</v>
      </c>
      <c r="AC2057" s="7">
        <v>0</v>
      </c>
      <c r="AD2057" s="7">
        <v>0</v>
      </c>
      <c r="AE2057" s="7">
        <v>0</v>
      </c>
      <c r="AF2057" s="7">
        <v>107905959.11130001</v>
      </c>
      <c r="AG2057" s="7">
        <v>6050464.5920000002</v>
      </c>
      <c r="AH2057" s="7">
        <v>0</v>
      </c>
      <c r="AI2057" s="7">
        <v>37169482</v>
      </c>
      <c r="AJ2057" s="7">
        <v>3951970</v>
      </c>
      <c r="AK2057" s="7">
        <v>9073632</v>
      </c>
      <c r="AL2057" s="7">
        <v>0</v>
      </c>
      <c r="AM2057" s="7">
        <v>1178652</v>
      </c>
      <c r="AN2057" s="7">
        <v>0</v>
      </c>
      <c r="AO2057" s="7">
        <v>0</v>
      </c>
      <c r="AP2057" s="7">
        <v>38593930</v>
      </c>
      <c r="AQ2057" s="7">
        <v>3325844</v>
      </c>
      <c r="AR2057" s="7">
        <v>44517810</v>
      </c>
      <c r="AS2057" s="7">
        <v>5169725</v>
      </c>
      <c r="AT2057" s="7">
        <v>9074128</v>
      </c>
      <c r="AU2057" s="7">
        <v>0</v>
      </c>
      <c r="AV2057" s="7">
        <v>1394200</v>
      </c>
      <c r="AW2057" s="7">
        <v>0</v>
      </c>
      <c r="AX2057" s="7">
        <v>0</v>
      </c>
      <c r="AY2057" s="7">
        <v>45336482</v>
      </c>
      <c r="AZ2057" s="7">
        <v>1406239</v>
      </c>
      <c r="BA2057" s="7">
        <v>34831.29</v>
      </c>
      <c r="BB2057" s="7">
        <v>0</v>
      </c>
      <c r="BC2057" s="7">
        <v>87.75</v>
      </c>
      <c r="BD2057" s="7">
        <v>48.96</v>
      </c>
      <c r="BE2057" s="7">
        <v>66.14</v>
      </c>
      <c r="BF2057" s="7">
        <v>0</v>
      </c>
      <c r="BG2057" s="7">
        <v>2809857.7971815537</v>
      </c>
      <c r="BH2057" s="7">
        <v>31336</v>
      </c>
      <c r="BI2057" s="7">
        <v>1063517</v>
      </c>
      <c r="BJ2057" s="7">
        <v>14637301.642499996</v>
      </c>
      <c r="BK2057" s="7">
        <v>10728025.143333329</v>
      </c>
      <c r="BL2057" s="7">
        <v>3396441.7266666666</v>
      </c>
      <c r="BM2057" s="7">
        <v>8844222.5433333348</v>
      </c>
      <c r="BN2057" s="130">
        <v>0.96799999999999997</v>
      </c>
      <c r="BO2057" s="131">
        <v>1.2910596E-3</v>
      </c>
      <c r="BP2057" s="161">
        <v>32716.942792573773</v>
      </c>
      <c r="BQ2057" s="162">
        <v>51401404</v>
      </c>
      <c r="BR2057" s="161">
        <v>1637401</v>
      </c>
      <c r="BS2057" s="163">
        <v>0</v>
      </c>
      <c r="BT2057" s="163">
        <v>0</v>
      </c>
      <c r="BU2057" s="161">
        <v>107905959.11</v>
      </c>
      <c r="BV2057" s="161">
        <v>6050464.5899999999</v>
      </c>
      <c r="BW2057" s="165">
        <v>0</v>
      </c>
      <c r="BX2057" s="161">
        <v>1637401</v>
      </c>
    </row>
    <row r="2058" spans="1:76" ht="14.45" x14ac:dyDescent="0.3">
      <c r="A2058" s="164" t="s">
        <v>31</v>
      </c>
      <c r="B2058" s="6" t="s">
        <v>1147</v>
      </c>
      <c r="C2058" s="6" t="s">
        <v>130</v>
      </c>
      <c r="D2058" s="6" t="s">
        <v>32</v>
      </c>
      <c r="E2058" s="6" t="s">
        <v>36</v>
      </c>
      <c r="F2058" s="24" t="str">
        <f>+Tabela1[[#This Row],[WK]]&amp;Tabela1[[#This Row],[PK]]&amp;Tabela1[[#This Row],[GK]]</f>
        <v>281502</v>
      </c>
      <c r="G2058" s="6" t="s">
        <v>1942</v>
      </c>
      <c r="H2058" s="7">
        <v>87782299.46439971</v>
      </c>
      <c r="I2058" s="8">
        <v>1.371</v>
      </c>
      <c r="J2058" s="7">
        <v>120349532.56</v>
      </c>
      <c r="K2058" s="8">
        <v>7.0000000000000007E-2</v>
      </c>
      <c r="L2058" s="7">
        <v>8424467.2792000007</v>
      </c>
      <c r="M2058" s="7">
        <v>5906008.2792000007</v>
      </c>
      <c r="N2058" s="9">
        <v>2.3450881190442252</v>
      </c>
      <c r="O2058" s="7">
        <v>5857589</v>
      </c>
      <c r="P2058" s="8">
        <v>1.2949999999999999</v>
      </c>
      <c r="Q2058" s="7">
        <v>7585578</v>
      </c>
      <c r="R2058" s="8">
        <v>1.6E-2</v>
      </c>
      <c r="S2058" s="7">
        <v>121369.24800000001</v>
      </c>
      <c r="T2058" s="7">
        <v>46290.248000000007</v>
      </c>
      <c r="U2058" s="9">
        <v>0.61655386992368044</v>
      </c>
      <c r="V2058" s="7">
        <v>5952298.5272000004</v>
      </c>
      <c r="W2058" s="9">
        <v>2.2950496685223043</v>
      </c>
      <c r="X2058" s="7">
        <v>10633884.296059243</v>
      </c>
      <c r="Y2058" s="7">
        <v>2768424</v>
      </c>
      <c r="Z2058" s="7">
        <v>918875.80500000005</v>
      </c>
      <c r="AA2058" s="7">
        <v>616895.49105924438</v>
      </c>
      <c r="AB2058" s="7">
        <v>6282013</v>
      </c>
      <c r="AC2058" s="7">
        <v>47676</v>
      </c>
      <c r="AD2058" s="7">
        <v>4681585.768859243</v>
      </c>
      <c r="AE2058" s="7">
        <v>0</v>
      </c>
      <c r="AF2058" s="7">
        <v>8424467.2792000007</v>
      </c>
      <c r="AG2058" s="7">
        <v>121369.24800000001</v>
      </c>
      <c r="AH2058" s="7">
        <v>4681585.768859243</v>
      </c>
      <c r="AI2058" s="7">
        <v>2102749</v>
      </c>
      <c r="AJ2058" s="7">
        <v>50427</v>
      </c>
      <c r="AK2058" s="7">
        <v>3432536</v>
      </c>
      <c r="AL2058" s="7">
        <v>0</v>
      </c>
      <c r="AM2058" s="7">
        <v>688469</v>
      </c>
      <c r="AN2058" s="7">
        <v>0</v>
      </c>
      <c r="AO2058" s="7">
        <v>0</v>
      </c>
      <c r="AP2058" s="7">
        <v>5020730</v>
      </c>
      <c r="AQ2058" s="7">
        <v>230740</v>
      </c>
      <c r="AR2058" s="7">
        <v>2518459</v>
      </c>
      <c r="AS2058" s="7">
        <v>75079</v>
      </c>
      <c r="AT2058" s="7">
        <v>3806089</v>
      </c>
      <c r="AU2058" s="7">
        <v>90352</v>
      </c>
      <c r="AV2058" s="7">
        <v>723251</v>
      </c>
      <c r="AW2058" s="7">
        <v>0</v>
      </c>
      <c r="AX2058" s="7">
        <v>0</v>
      </c>
      <c r="AY2058" s="7">
        <v>5570734</v>
      </c>
      <c r="AZ2058" s="7">
        <v>97318</v>
      </c>
      <c r="BA2058" s="7">
        <v>918875.80500000005</v>
      </c>
      <c r="BB2058" s="7">
        <v>0</v>
      </c>
      <c r="BC2058" s="7">
        <v>0</v>
      </c>
      <c r="BD2058" s="7">
        <v>9880.3700000000008</v>
      </c>
      <c r="BE2058" s="7">
        <v>0.03</v>
      </c>
      <c r="BF2058" s="7">
        <v>0</v>
      </c>
      <c r="BG2058" s="7">
        <v>347107.49105924432</v>
      </c>
      <c r="BH2058" s="7">
        <v>3871</v>
      </c>
      <c r="BI2058" s="7">
        <v>269788</v>
      </c>
      <c r="BJ2058" s="7">
        <v>3713187.0599999996</v>
      </c>
      <c r="BK2058" s="7">
        <v>2325415.7099999995</v>
      </c>
      <c r="BL2058" s="7">
        <v>1382578.4266666665</v>
      </c>
      <c r="BM2058" s="7">
        <v>2785928.5466666673</v>
      </c>
      <c r="BN2058" s="130">
        <v>0.80600000000000005</v>
      </c>
      <c r="BO2058" s="131">
        <v>1.559427E-4</v>
      </c>
      <c r="BP2058" s="161">
        <v>3952.0466064423977</v>
      </c>
      <c r="BQ2058" s="162">
        <v>6282013</v>
      </c>
      <c r="BR2058" s="161">
        <v>215176</v>
      </c>
      <c r="BS2058" s="163">
        <v>0</v>
      </c>
      <c r="BT2058" s="163">
        <v>869035.41999999993</v>
      </c>
      <c r="BU2058" s="161">
        <v>8424467.2799999993</v>
      </c>
      <c r="BV2058" s="161">
        <v>121369.25</v>
      </c>
      <c r="BW2058" s="165">
        <v>5550621.1899999995</v>
      </c>
      <c r="BX2058" s="161">
        <v>215176</v>
      </c>
    </row>
    <row r="2059" spans="1:76" ht="14.45" x14ac:dyDescent="0.3">
      <c r="A2059" s="164" t="s">
        <v>31</v>
      </c>
      <c r="B2059" s="6" t="s">
        <v>1147</v>
      </c>
      <c r="C2059" s="6" t="s">
        <v>130</v>
      </c>
      <c r="D2059" s="6" t="s">
        <v>37</v>
      </c>
      <c r="E2059" s="6" t="s">
        <v>36</v>
      </c>
      <c r="F2059" s="24" t="str">
        <f>+Tabela1[[#This Row],[WK]]&amp;Tabela1[[#This Row],[PK]]&amp;Tabela1[[#This Row],[GK]]</f>
        <v>281503</v>
      </c>
      <c r="G2059" s="6" t="s">
        <v>1943</v>
      </c>
      <c r="H2059" s="7">
        <v>113893949.4181996</v>
      </c>
      <c r="I2059" s="8">
        <v>1.371</v>
      </c>
      <c r="J2059" s="7">
        <v>156148604.65000001</v>
      </c>
      <c r="K2059" s="8">
        <v>7.0000000000000007E-2</v>
      </c>
      <c r="L2059" s="7">
        <v>10930402.325500002</v>
      </c>
      <c r="M2059" s="7">
        <v>7707918.3255000021</v>
      </c>
      <c r="N2059" s="9">
        <v>2.3919182610371386</v>
      </c>
      <c r="O2059" s="7">
        <v>6364336</v>
      </c>
      <c r="P2059" s="8">
        <v>1.2949999999999999</v>
      </c>
      <c r="Q2059" s="7">
        <v>8241815</v>
      </c>
      <c r="R2059" s="8">
        <v>1.6E-2</v>
      </c>
      <c r="S2059" s="7">
        <v>131869.04</v>
      </c>
      <c r="T2059" s="7">
        <v>36893.040000000008</v>
      </c>
      <c r="U2059" s="9">
        <v>0.38844592318059307</v>
      </c>
      <c r="V2059" s="7">
        <v>7744811.3655000012</v>
      </c>
      <c r="W2059" s="9">
        <v>2.3345605871660853</v>
      </c>
      <c r="X2059" s="7">
        <v>25489720.974771284</v>
      </c>
      <c r="Y2059" s="7">
        <v>12403295</v>
      </c>
      <c r="Z2059" s="7">
        <v>654155.64500000002</v>
      </c>
      <c r="AA2059" s="7">
        <v>556029.32977128471</v>
      </c>
      <c r="AB2059" s="7">
        <v>11876241</v>
      </c>
      <c r="AC2059" s="7">
        <v>0</v>
      </c>
      <c r="AD2059" s="7">
        <v>17744909.60927128</v>
      </c>
      <c r="AE2059" s="7">
        <v>0</v>
      </c>
      <c r="AF2059" s="7">
        <v>10930402.325500002</v>
      </c>
      <c r="AG2059" s="7">
        <v>131869.04</v>
      </c>
      <c r="AH2059" s="7">
        <v>17744909.60927128</v>
      </c>
      <c r="AI2059" s="7">
        <v>2690565</v>
      </c>
      <c r="AJ2059" s="7">
        <v>103437</v>
      </c>
      <c r="AK2059" s="7">
        <v>6799731</v>
      </c>
      <c r="AL2059" s="7">
        <v>0</v>
      </c>
      <c r="AM2059" s="7">
        <v>349016</v>
      </c>
      <c r="AN2059" s="7">
        <v>0</v>
      </c>
      <c r="AO2059" s="7">
        <v>0</v>
      </c>
      <c r="AP2059" s="7">
        <v>9679702</v>
      </c>
      <c r="AQ2059" s="7">
        <v>600720</v>
      </c>
      <c r="AR2059" s="7">
        <v>3222484</v>
      </c>
      <c r="AS2059" s="7">
        <v>94976</v>
      </c>
      <c r="AT2059" s="7">
        <v>7967223</v>
      </c>
      <c r="AU2059" s="7">
        <v>136476</v>
      </c>
      <c r="AV2059" s="7">
        <v>207006</v>
      </c>
      <c r="AW2059" s="7">
        <v>0</v>
      </c>
      <c r="AX2059" s="7">
        <v>0</v>
      </c>
      <c r="AY2059" s="7">
        <v>10994322</v>
      </c>
      <c r="AZ2059" s="7">
        <v>267623</v>
      </c>
      <c r="BA2059" s="7">
        <v>654155.64500000002</v>
      </c>
      <c r="BB2059" s="7">
        <v>0</v>
      </c>
      <c r="BC2059" s="7">
        <v>13.94</v>
      </c>
      <c r="BD2059" s="7">
        <v>6963.95</v>
      </c>
      <c r="BE2059" s="7">
        <v>47.03</v>
      </c>
      <c r="BF2059" s="7">
        <v>0</v>
      </c>
      <c r="BG2059" s="7">
        <v>454889.32977128465</v>
      </c>
      <c r="BH2059" s="7">
        <v>5073</v>
      </c>
      <c r="BI2059" s="7">
        <v>101140</v>
      </c>
      <c r="BJ2059" s="7">
        <v>1392060.4566666665</v>
      </c>
      <c r="BK2059" s="7">
        <v>0</v>
      </c>
      <c r="BL2059" s="7">
        <v>2117908.13</v>
      </c>
      <c r="BM2059" s="7">
        <v>1332425.5666666667</v>
      </c>
      <c r="BN2059" s="130">
        <v>0.52600000000000002</v>
      </c>
      <c r="BO2059" s="131">
        <v>2.62649E-4</v>
      </c>
      <c r="BP2059" s="161">
        <v>6341.25</v>
      </c>
      <c r="BQ2059" s="162">
        <v>11876241</v>
      </c>
      <c r="BR2059" s="161">
        <v>280350</v>
      </c>
      <c r="BS2059" s="163">
        <v>2856265.7747712838</v>
      </c>
      <c r="BT2059" s="163">
        <v>0</v>
      </c>
      <c r="BU2059" s="161">
        <v>10930402.33</v>
      </c>
      <c r="BV2059" s="161">
        <v>131869.04</v>
      </c>
      <c r="BW2059" s="165">
        <v>14888643.83</v>
      </c>
      <c r="BX2059" s="161">
        <v>280350</v>
      </c>
    </row>
    <row r="2060" spans="1:76" ht="14.45" x14ac:dyDescent="0.3">
      <c r="A2060" s="164" t="s">
        <v>31</v>
      </c>
      <c r="B2060" s="6" t="s">
        <v>1147</v>
      </c>
      <c r="C2060" s="6" t="s">
        <v>130</v>
      </c>
      <c r="D2060" s="6" t="s">
        <v>39</v>
      </c>
      <c r="E2060" s="6" t="s">
        <v>36</v>
      </c>
      <c r="F2060" s="24" t="str">
        <f>+Tabela1[[#This Row],[WK]]&amp;Tabela1[[#This Row],[PK]]&amp;Tabela1[[#This Row],[GK]]</f>
        <v>281504</v>
      </c>
      <c r="G2060" s="6" t="s">
        <v>1944</v>
      </c>
      <c r="H2060" s="7">
        <v>111199858.09799987</v>
      </c>
      <c r="I2060" s="8">
        <v>1.371</v>
      </c>
      <c r="J2060" s="7">
        <v>152455005.44999999</v>
      </c>
      <c r="K2060" s="8">
        <v>7.0000000000000007E-2</v>
      </c>
      <c r="L2060" s="7">
        <v>10671850.3815</v>
      </c>
      <c r="M2060" s="7">
        <v>6985132.3815000001</v>
      </c>
      <c r="N2060" s="9">
        <v>1.8946749877533351</v>
      </c>
      <c r="O2060" s="7">
        <v>10710925</v>
      </c>
      <c r="P2060" s="8">
        <v>1.2949999999999999</v>
      </c>
      <c r="Q2060" s="7">
        <v>13870648</v>
      </c>
      <c r="R2060" s="8">
        <v>1.6E-2</v>
      </c>
      <c r="S2060" s="7">
        <v>221930.36800000002</v>
      </c>
      <c r="T2060" s="7">
        <v>90850.368000000017</v>
      </c>
      <c r="U2060" s="9">
        <v>0.69309099786390005</v>
      </c>
      <c r="V2060" s="7">
        <v>7075982.7495000008</v>
      </c>
      <c r="W2060" s="9">
        <v>1.8534198900779981</v>
      </c>
      <c r="X2060" s="7">
        <v>13837192.019567933</v>
      </c>
      <c r="Y2060" s="7">
        <v>4794825</v>
      </c>
      <c r="Z2060" s="7">
        <v>1473209.59</v>
      </c>
      <c r="AA2060" s="7">
        <v>588799.42956793308</v>
      </c>
      <c r="AB2060" s="7">
        <v>6980358</v>
      </c>
      <c r="AC2060" s="7">
        <v>0</v>
      </c>
      <c r="AD2060" s="7">
        <v>6761209.270067933</v>
      </c>
      <c r="AE2060" s="7">
        <v>0</v>
      </c>
      <c r="AF2060" s="7">
        <v>10671850.3815</v>
      </c>
      <c r="AG2060" s="7">
        <v>221930.36800000002</v>
      </c>
      <c r="AH2060" s="7">
        <v>6761209.270067933</v>
      </c>
      <c r="AI2060" s="7">
        <v>3078171</v>
      </c>
      <c r="AJ2060" s="7">
        <v>101961</v>
      </c>
      <c r="AK2060" s="7">
        <v>4063671</v>
      </c>
      <c r="AL2060" s="7">
        <v>26834</v>
      </c>
      <c r="AM2060" s="7">
        <v>275770</v>
      </c>
      <c r="AN2060" s="7">
        <v>0</v>
      </c>
      <c r="AO2060" s="7">
        <v>0</v>
      </c>
      <c r="AP2060" s="7">
        <v>5385621</v>
      </c>
      <c r="AQ2060" s="7">
        <v>322241</v>
      </c>
      <c r="AR2060" s="7">
        <v>3686718</v>
      </c>
      <c r="AS2060" s="7">
        <v>131080</v>
      </c>
      <c r="AT2060" s="7">
        <v>4496817</v>
      </c>
      <c r="AU2060" s="7">
        <v>22560</v>
      </c>
      <c r="AV2060" s="7">
        <v>381702</v>
      </c>
      <c r="AW2060" s="7">
        <v>0</v>
      </c>
      <c r="AX2060" s="7">
        <v>0</v>
      </c>
      <c r="AY2060" s="7">
        <v>6067664</v>
      </c>
      <c r="AZ2060" s="7">
        <v>131379</v>
      </c>
      <c r="BA2060" s="7">
        <v>1473209.59</v>
      </c>
      <c r="BB2060" s="7">
        <v>0</v>
      </c>
      <c r="BC2060" s="7">
        <v>770.68</v>
      </c>
      <c r="BD2060" s="7">
        <v>13268.77</v>
      </c>
      <c r="BE2060" s="7">
        <v>6.52</v>
      </c>
      <c r="BF2060" s="7">
        <v>0</v>
      </c>
      <c r="BG2060" s="7">
        <v>392031.42956793302</v>
      </c>
      <c r="BH2060" s="7">
        <v>4372</v>
      </c>
      <c r="BI2060" s="7">
        <v>196768</v>
      </c>
      <c r="BJ2060" s="7">
        <v>2708172.5691666668</v>
      </c>
      <c r="BK2060" s="7">
        <v>1596716.79</v>
      </c>
      <c r="BL2060" s="7">
        <v>428040.08</v>
      </c>
      <c r="BM2060" s="7">
        <v>3589742.956666667</v>
      </c>
      <c r="BN2060" s="130">
        <v>0.74199999999999999</v>
      </c>
      <c r="BO2060" s="131">
        <v>1.9260840000000001E-4</v>
      </c>
      <c r="BP2060" s="161">
        <v>4880.5274294243081</v>
      </c>
      <c r="BQ2060" s="162">
        <v>6980358</v>
      </c>
      <c r="BR2060" s="161">
        <v>245338</v>
      </c>
      <c r="BS2060" s="163">
        <v>672141.05956793297</v>
      </c>
      <c r="BT2060" s="163">
        <v>0</v>
      </c>
      <c r="BU2060" s="161">
        <v>10671850.380000001</v>
      </c>
      <c r="BV2060" s="161">
        <v>221930.37</v>
      </c>
      <c r="BW2060" s="165">
        <v>6089068.21</v>
      </c>
      <c r="BX2060" s="161">
        <v>245338</v>
      </c>
    </row>
    <row r="2061" spans="1:76" ht="14.45" x14ac:dyDescent="0.3">
      <c r="A2061" s="164" t="s">
        <v>31</v>
      </c>
      <c r="B2061" s="6" t="s">
        <v>1147</v>
      </c>
      <c r="C2061" s="6" t="s">
        <v>130</v>
      </c>
      <c r="D2061" s="6" t="s">
        <v>42</v>
      </c>
      <c r="E2061" s="6" t="s">
        <v>36</v>
      </c>
      <c r="F2061" s="24" t="str">
        <f>+Tabela1[[#This Row],[WK]]&amp;Tabela1[[#This Row],[PK]]&amp;Tabela1[[#This Row],[GK]]</f>
        <v>281505</v>
      </c>
      <c r="G2061" s="6" t="s">
        <v>1945</v>
      </c>
      <c r="H2061" s="7">
        <v>153176048.87799942</v>
      </c>
      <c r="I2061" s="8">
        <v>1.371</v>
      </c>
      <c r="J2061" s="7">
        <v>210004363.00999999</v>
      </c>
      <c r="K2061" s="8">
        <v>7.0000000000000007E-2</v>
      </c>
      <c r="L2061" s="7">
        <v>14700305.410700001</v>
      </c>
      <c r="M2061" s="7">
        <v>9049927.4107000008</v>
      </c>
      <c r="N2061" s="9">
        <v>1.6016499092096141</v>
      </c>
      <c r="O2061" s="7">
        <v>6492856</v>
      </c>
      <c r="P2061" s="8">
        <v>1.2949999999999999</v>
      </c>
      <c r="Q2061" s="7">
        <v>8408249</v>
      </c>
      <c r="R2061" s="8">
        <v>1.6E-2</v>
      </c>
      <c r="S2061" s="7">
        <v>134531.984</v>
      </c>
      <c r="T2061" s="7">
        <v>63283.983999999997</v>
      </c>
      <c r="U2061" s="9">
        <v>0.88822119919155618</v>
      </c>
      <c r="V2061" s="7">
        <v>9113211.3947000001</v>
      </c>
      <c r="W2061" s="9">
        <v>1.5927660064988518</v>
      </c>
      <c r="X2061" s="7">
        <v>17381178.215486687</v>
      </c>
      <c r="Y2061" s="7">
        <v>3874352</v>
      </c>
      <c r="Z2061" s="7">
        <v>647404.15500000003</v>
      </c>
      <c r="AA2061" s="7">
        <v>793475.0604866863</v>
      </c>
      <c r="AB2061" s="7">
        <v>12065947</v>
      </c>
      <c r="AC2061" s="7">
        <v>0</v>
      </c>
      <c r="AD2061" s="7">
        <v>8267966.8207866857</v>
      </c>
      <c r="AE2061" s="7">
        <v>0</v>
      </c>
      <c r="AF2061" s="7">
        <v>14700305.410700001</v>
      </c>
      <c r="AG2061" s="7">
        <v>134531.984</v>
      </c>
      <c r="AH2061" s="7">
        <v>8267966.8207866857</v>
      </c>
      <c r="AI2061" s="7">
        <v>4717699</v>
      </c>
      <c r="AJ2061" s="7">
        <v>55080</v>
      </c>
      <c r="AK2061" s="7">
        <v>3805722</v>
      </c>
      <c r="AL2061" s="7">
        <v>0</v>
      </c>
      <c r="AM2061" s="7">
        <v>356509</v>
      </c>
      <c r="AN2061" s="7">
        <v>0</v>
      </c>
      <c r="AO2061" s="7">
        <v>0</v>
      </c>
      <c r="AP2061" s="7">
        <v>10116066</v>
      </c>
      <c r="AQ2061" s="7">
        <v>545025</v>
      </c>
      <c r="AR2061" s="7">
        <v>5650378</v>
      </c>
      <c r="AS2061" s="7">
        <v>71248</v>
      </c>
      <c r="AT2061" s="7">
        <v>4518035</v>
      </c>
      <c r="AU2061" s="7">
        <v>0</v>
      </c>
      <c r="AV2061" s="7">
        <v>439516</v>
      </c>
      <c r="AW2061" s="7">
        <v>0</v>
      </c>
      <c r="AX2061" s="7">
        <v>0</v>
      </c>
      <c r="AY2061" s="7">
        <v>10157761</v>
      </c>
      <c r="AZ2061" s="7">
        <v>220587</v>
      </c>
      <c r="BA2061" s="7">
        <v>647404.15500000003</v>
      </c>
      <c r="BB2061" s="7">
        <v>0</v>
      </c>
      <c r="BC2061" s="7">
        <v>128.34</v>
      </c>
      <c r="BD2061" s="7">
        <v>6476.18</v>
      </c>
      <c r="BE2061" s="7">
        <v>114.71</v>
      </c>
      <c r="BF2061" s="7">
        <v>0</v>
      </c>
      <c r="BG2061" s="7">
        <v>516940.0604866863</v>
      </c>
      <c r="BH2061" s="7">
        <v>5765</v>
      </c>
      <c r="BI2061" s="7">
        <v>276535</v>
      </c>
      <c r="BJ2061" s="7">
        <v>3806017.7083333335</v>
      </c>
      <c r="BK2061" s="7">
        <v>2210648.4533333336</v>
      </c>
      <c r="BL2061" s="7">
        <v>1099441.29</v>
      </c>
      <c r="BM2061" s="7">
        <v>4182594.44</v>
      </c>
      <c r="BN2061" s="130">
        <v>0.82499999999999996</v>
      </c>
      <c r="BO2061" s="131">
        <v>2.420399E-4</v>
      </c>
      <c r="BP2061" s="161">
        <v>6133.176125947316</v>
      </c>
      <c r="BQ2061" s="162">
        <v>12065947</v>
      </c>
      <c r="BR2061" s="161">
        <v>324614</v>
      </c>
      <c r="BS2061" s="163">
        <v>0</v>
      </c>
      <c r="BT2061" s="163">
        <v>0</v>
      </c>
      <c r="BU2061" s="161">
        <v>14700305.41</v>
      </c>
      <c r="BV2061" s="161">
        <v>134531.98000000001</v>
      </c>
      <c r="BW2061" s="165">
        <v>8267966.8200000003</v>
      </c>
      <c r="BX2061" s="161">
        <v>324614</v>
      </c>
    </row>
    <row r="2062" spans="1:76" ht="14.45" x14ac:dyDescent="0.3">
      <c r="A2062" s="164" t="s">
        <v>31</v>
      </c>
      <c r="B2062" s="6" t="s">
        <v>1147</v>
      </c>
      <c r="C2062" s="6" t="s">
        <v>130</v>
      </c>
      <c r="D2062" s="6" t="s">
        <v>44</v>
      </c>
      <c r="E2062" s="6" t="s">
        <v>40</v>
      </c>
      <c r="F2062" s="24" t="str">
        <f>+Tabela1[[#This Row],[WK]]&amp;Tabela1[[#This Row],[PK]]&amp;Tabela1[[#This Row],[GK]]</f>
        <v>281506</v>
      </c>
      <c r="G2062" s="6" t="s">
        <v>1946</v>
      </c>
      <c r="H2062" s="7">
        <v>115251530.03899972</v>
      </c>
      <c r="I2062" s="8">
        <v>1.371</v>
      </c>
      <c r="J2062" s="7">
        <v>158009847.68000001</v>
      </c>
      <c r="K2062" s="8">
        <v>7.0000000000000007E-2</v>
      </c>
      <c r="L2062" s="7">
        <v>11060689.337600002</v>
      </c>
      <c r="M2062" s="7">
        <v>7437805.3376000021</v>
      </c>
      <c r="N2062" s="9">
        <v>2.0530067585934306</v>
      </c>
      <c r="O2062" s="7">
        <v>26832432</v>
      </c>
      <c r="P2062" s="8">
        <v>1.2949999999999999</v>
      </c>
      <c r="Q2062" s="7">
        <v>34747999</v>
      </c>
      <c r="R2062" s="8">
        <v>1.6E-2</v>
      </c>
      <c r="S2062" s="7">
        <v>555967.98400000005</v>
      </c>
      <c r="T2062" s="7">
        <v>197904.98400000005</v>
      </c>
      <c r="U2062" s="9">
        <v>0.55270995327637884</v>
      </c>
      <c r="V2062" s="7">
        <v>7635710.3216000013</v>
      </c>
      <c r="W2062" s="9">
        <v>1.9180637977847987</v>
      </c>
      <c r="X2062" s="7">
        <v>15768130.314330319</v>
      </c>
      <c r="Y2062" s="7">
        <v>5720395</v>
      </c>
      <c r="Z2062" s="7">
        <v>663590.80499999993</v>
      </c>
      <c r="AA2062" s="7">
        <v>614845.50933031878</v>
      </c>
      <c r="AB2062" s="7">
        <v>8769299</v>
      </c>
      <c r="AC2062" s="7">
        <v>0</v>
      </c>
      <c r="AD2062" s="7">
        <v>8132419.9927303167</v>
      </c>
      <c r="AE2062" s="7">
        <v>0</v>
      </c>
      <c r="AF2062" s="7">
        <v>11060689.337600002</v>
      </c>
      <c r="AG2062" s="7">
        <v>555967.98400000005</v>
      </c>
      <c r="AH2062" s="7">
        <v>8132419.9927303167</v>
      </c>
      <c r="AI2062" s="7">
        <v>3024873</v>
      </c>
      <c r="AJ2062" s="7">
        <v>397501</v>
      </c>
      <c r="AK2062" s="7">
        <v>4804681</v>
      </c>
      <c r="AL2062" s="7">
        <v>3455</v>
      </c>
      <c r="AM2062" s="7">
        <v>359318</v>
      </c>
      <c r="AN2062" s="7">
        <v>0</v>
      </c>
      <c r="AO2062" s="7">
        <v>0</v>
      </c>
      <c r="AP2062" s="7">
        <v>6684878</v>
      </c>
      <c r="AQ2062" s="7">
        <v>489329</v>
      </c>
      <c r="AR2062" s="7">
        <v>3622884</v>
      </c>
      <c r="AS2062" s="7">
        <v>358063</v>
      </c>
      <c r="AT2062" s="7">
        <v>5778783</v>
      </c>
      <c r="AU2062" s="7">
        <v>641</v>
      </c>
      <c r="AV2062" s="7">
        <v>348859</v>
      </c>
      <c r="AW2062" s="7">
        <v>0</v>
      </c>
      <c r="AX2062" s="7">
        <v>0</v>
      </c>
      <c r="AY2062" s="7">
        <v>7745976</v>
      </c>
      <c r="AZ2062" s="7">
        <v>199501</v>
      </c>
      <c r="BA2062" s="7">
        <v>663590.80499999993</v>
      </c>
      <c r="BB2062" s="7">
        <v>0</v>
      </c>
      <c r="BC2062" s="7">
        <v>71.849999999999994</v>
      </c>
      <c r="BD2062" s="7">
        <v>6887.65</v>
      </c>
      <c r="BE2062" s="7">
        <v>16.47</v>
      </c>
      <c r="BF2062" s="7">
        <v>0</v>
      </c>
      <c r="BG2062" s="7">
        <v>442335.50933031878</v>
      </c>
      <c r="BH2062" s="7">
        <v>4933</v>
      </c>
      <c r="BI2062" s="7">
        <v>172510</v>
      </c>
      <c r="BJ2062" s="7">
        <v>2374202.8741666665</v>
      </c>
      <c r="BK2062" s="7">
        <v>1420459.0566666666</v>
      </c>
      <c r="BL2062" s="7">
        <v>591823.18333333335</v>
      </c>
      <c r="BM2062" s="7">
        <v>2631328.9033333329</v>
      </c>
      <c r="BN2062" s="130">
        <v>0.71799999999999997</v>
      </c>
      <c r="BO2062" s="131">
        <v>2.0735010000000001E-4</v>
      </c>
      <c r="BP2062" s="161">
        <v>5254.7212093760691</v>
      </c>
      <c r="BQ2062" s="162">
        <v>8769299</v>
      </c>
      <c r="BR2062" s="161">
        <v>273705</v>
      </c>
      <c r="BS2062" s="163">
        <v>0</v>
      </c>
      <c r="BT2062" s="163">
        <v>79334.68566968292</v>
      </c>
      <c r="BU2062" s="161">
        <v>11060689.34</v>
      </c>
      <c r="BV2062" s="161">
        <v>555967.98</v>
      </c>
      <c r="BW2062" s="165">
        <v>8211754.6756696831</v>
      </c>
      <c r="BX2062" s="161">
        <v>273705</v>
      </c>
    </row>
    <row r="2063" spans="1:76" ht="14.45" x14ac:dyDescent="0.3">
      <c r="A2063" s="164" t="s">
        <v>31</v>
      </c>
      <c r="B2063" s="6" t="s">
        <v>1147</v>
      </c>
      <c r="C2063" s="6" t="s">
        <v>130</v>
      </c>
      <c r="D2063" s="6" t="s">
        <v>51</v>
      </c>
      <c r="E2063" s="6" t="s">
        <v>40</v>
      </c>
      <c r="F2063" s="24" t="str">
        <f>+Tabela1[[#This Row],[WK]]&amp;Tabela1[[#This Row],[PK]]&amp;Tabela1[[#This Row],[GK]]</f>
        <v>281507</v>
      </c>
      <c r="G2063" s="6" t="s">
        <v>1947</v>
      </c>
      <c r="H2063" s="7">
        <v>126704825.11499983</v>
      </c>
      <c r="I2063" s="8">
        <v>1.371</v>
      </c>
      <c r="J2063" s="7">
        <v>173712315.23000002</v>
      </c>
      <c r="K2063" s="8">
        <v>7.0000000000000007E-2</v>
      </c>
      <c r="L2063" s="7">
        <v>12159862.066100003</v>
      </c>
      <c r="M2063" s="7">
        <v>7907735.0661000032</v>
      </c>
      <c r="N2063" s="9">
        <v>1.8597128133990362</v>
      </c>
      <c r="O2063" s="7">
        <v>3868505</v>
      </c>
      <c r="P2063" s="8">
        <v>1.2949999999999999</v>
      </c>
      <c r="Q2063" s="7">
        <v>5009714</v>
      </c>
      <c r="R2063" s="8">
        <v>1.6E-2</v>
      </c>
      <c r="S2063" s="7">
        <v>80155.423999999999</v>
      </c>
      <c r="T2063" s="7">
        <v>24605.423999999999</v>
      </c>
      <c r="U2063" s="9">
        <v>0.44294192619261924</v>
      </c>
      <c r="V2063" s="7">
        <v>7932340.4901000038</v>
      </c>
      <c r="W2063" s="9">
        <v>1.8414427289000554</v>
      </c>
      <c r="X2063" s="7">
        <v>12257164.169139836</v>
      </c>
      <c r="Y2063" s="7">
        <v>3033400</v>
      </c>
      <c r="Z2063" s="7">
        <v>1219896.19</v>
      </c>
      <c r="AA2063" s="7">
        <v>813192.97913983709</v>
      </c>
      <c r="AB2063" s="7">
        <v>6681801</v>
      </c>
      <c r="AC2063" s="7">
        <v>508874</v>
      </c>
      <c r="AD2063" s="7">
        <v>4324823.6790398322</v>
      </c>
      <c r="AE2063" s="7">
        <v>0</v>
      </c>
      <c r="AF2063" s="7">
        <v>12159862.066100003</v>
      </c>
      <c r="AG2063" s="7">
        <v>80155.423999999999</v>
      </c>
      <c r="AH2063" s="7">
        <v>4324823.6790398322</v>
      </c>
      <c r="AI2063" s="7">
        <v>3550250</v>
      </c>
      <c r="AJ2063" s="7">
        <v>67018</v>
      </c>
      <c r="AK2063" s="7">
        <v>4089571</v>
      </c>
      <c r="AL2063" s="7">
        <v>0</v>
      </c>
      <c r="AM2063" s="7">
        <v>906300</v>
      </c>
      <c r="AN2063" s="7">
        <v>0</v>
      </c>
      <c r="AO2063" s="7">
        <v>0</v>
      </c>
      <c r="AP2063" s="7">
        <v>5565744</v>
      </c>
      <c r="AQ2063" s="7">
        <v>258589</v>
      </c>
      <c r="AR2063" s="7">
        <v>4252127</v>
      </c>
      <c r="AS2063" s="7">
        <v>55550</v>
      </c>
      <c r="AT2063" s="7">
        <v>4603959</v>
      </c>
      <c r="AU2063" s="7">
        <v>0</v>
      </c>
      <c r="AV2063" s="7">
        <v>1020759</v>
      </c>
      <c r="AW2063" s="7">
        <v>0</v>
      </c>
      <c r="AX2063" s="7">
        <v>0</v>
      </c>
      <c r="AY2063" s="7">
        <v>6096067</v>
      </c>
      <c r="AZ2063" s="7">
        <v>105427</v>
      </c>
      <c r="BA2063" s="7">
        <v>1219896.19</v>
      </c>
      <c r="BB2063" s="7">
        <v>0</v>
      </c>
      <c r="BC2063" s="7">
        <v>287.14</v>
      </c>
      <c r="BD2063" s="7">
        <v>12160.03</v>
      </c>
      <c r="BE2063" s="7">
        <v>0</v>
      </c>
      <c r="BF2063" s="7">
        <v>0</v>
      </c>
      <c r="BG2063" s="7">
        <v>425746.97913983709</v>
      </c>
      <c r="BH2063" s="7">
        <v>4748</v>
      </c>
      <c r="BI2063" s="7">
        <v>387446</v>
      </c>
      <c r="BJ2063" s="7">
        <v>5332414.5125000011</v>
      </c>
      <c r="BK2063" s="7">
        <v>2014092.8633333342</v>
      </c>
      <c r="BL2063" s="7">
        <v>3645696.4766666666</v>
      </c>
      <c r="BM2063" s="7">
        <v>5981893.6433333335</v>
      </c>
      <c r="BN2063" s="130">
        <v>0.82699999999999996</v>
      </c>
      <c r="BO2063" s="131">
        <v>1.92163E-4</v>
      </c>
      <c r="BP2063" s="161">
        <v>4869.521730013962</v>
      </c>
      <c r="BQ2063" s="162">
        <v>6681801</v>
      </c>
      <c r="BR2063" s="161">
        <v>266944</v>
      </c>
      <c r="BS2063" s="163">
        <v>0</v>
      </c>
      <c r="BT2063" s="163">
        <v>1335991.67</v>
      </c>
      <c r="BU2063" s="161">
        <v>12159862.07</v>
      </c>
      <c r="BV2063" s="161">
        <v>80155.42</v>
      </c>
      <c r="BW2063" s="165">
        <v>5660815.3499999996</v>
      </c>
      <c r="BX2063" s="161">
        <v>266944</v>
      </c>
    </row>
    <row r="2064" spans="1:76" ht="14.45" x14ac:dyDescent="0.3">
      <c r="A2064" s="164" t="s">
        <v>31</v>
      </c>
      <c r="B2064" s="6" t="s">
        <v>1147</v>
      </c>
      <c r="C2064" s="6" t="s">
        <v>130</v>
      </c>
      <c r="D2064" s="6" t="s">
        <v>75</v>
      </c>
      <c r="E2064" s="6" t="s">
        <v>40</v>
      </c>
      <c r="F2064" s="24" t="str">
        <f>+Tabela1[[#This Row],[WK]]&amp;Tabela1[[#This Row],[PK]]&amp;Tabela1[[#This Row],[GK]]</f>
        <v>281508</v>
      </c>
      <c r="G2064" s="6" t="s">
        <v>1948</v>
      </c>
      <c r="H2064" s="7">
        <v>690117683.30760026</v>
      </c>
      <c r="I2064" s="8">
        <v>1.371</v>
      </c>
      <c r="J2064" s="7">
        <v>946151343.81999993</v>
      </c>
      <c r="K2064" s="8">
        <v>7.0000000000000007E-2</v>
      </c>
      <c r="L2064" s="7">
        <v>66230594.067400001</v>
      </c>
      <c r="M2064" s="7">
        <v>39511413.067400001</v>
      </c>
      <c r="N2064" s="9">
        <v>1.4787658748746828</v>
      </c>
      <c r="O2064" s="7">
        <v>46458414</v>
      </c>
      <c r="P2064" s="8">
        <v>1.2949999999999999</v>
      </c>
      <c r="Q2064" s="7">
        <v>60163646</v>
      </c>
      <c r="R2064" s="8">
        <v>1.6E-2</v>
      </c>
      <c r="S2064" s="7">
        <v>962618.33600000001</v>
      </c>
      <c r="T2064" s="7">
        <v>70876.33600000001</v>
      </c>
      <c r="U2064" s="9">
        <v>7.9480764615774524E-2</v>
      </c>
      <c r="V2064" s="7">
        <v>39582289.403400004</v>
      </c>
      <c r="W2064" s="9">
        <v>1.4335735680911501</v>
      </c>
      <c r="X2064" s="7">
        <v>68278808.157527834</v>
      </c>
      <c r="Y2064" s="7">
        <v>23263829</v>
      </c>
      <c r="Z2064" s="7">
        <v>859570.63499999989</v>
      </c>
      <c r="AA2064" s="7">
        <v>2696220.5225278419</v>
      </c>
      <c r="AB2064" s="7">
        <v>41459188</v>
      </c>
      <c r="AC2064" s="7">
        <v>0</v>
      </c>
      <c r="AD2064" s="7">
        <v>28696518.754127834</v>
      </c>
      <c r="AE2064" s="7">
        <v>0</v>
      </c>
      <c r="AF2064" s="7">
        <v>66230594.067400001</v>
      </c>
      <c r="AG2064" s="7">
        <v>962618.33600000001</v>
      </c>
      <c r="AH2064" s="7">
        <v>28696518.754127834</v>
      </c>
      <c r="AI2064" s="7">
        <v>22308781</v>
      </c>
      <c r="AJ2064" s="7">
        <v>905933</v>
      </c>
      <c r="AK2064" s="7">
        <v>14149143</v>
      </c>
      <c r="AL2064" s="7">
        <v>1635256</v>
      </c>
      <c r="AM2064" s="7">
        <v>870738</v>
      </c>
      <c r="AN2064" s="7">
        <v>0</v>
      </c>
      <c r="AO2064" s="7">
        <v>0</v>
      </c>
      <c r="AP2064" s="7">
        <v>34399607</v>
      </c>
      <c r="AQ2064" s="7">
        <v>2203969</v>
      </c>
      <c r="AR2064" s="7">
        <v>26719181</v>
      </c>
      <c r="AS2064" s="7">
        <v>891742</v>
      </c>
      <c r="AT2064" s="7">
        <v>15492568</v>
      </c>
      <c r="AU2064" s="7">
        <v>252650</v>
      </c>
      <c r="AV2064" s="7">
        <v>938934</v>
      </c>
      <c r="AW2064" s="7">
        <v>0</v>
      </c>
      <c r="AX2064" s="7">
        <v>0</v>
      </c>
      <c r="AY2064" s="7">
        <v>37911373</v>
      </c>
      <c r="AZ2064" s="7">
        <v>908298</v>
      </c>
      <c r="BA2064" s="7">
        <v>859570.63499999989</v>
      </c>
      <c r="BB2064" s="7">
        <v>0</v>
      </c>
      <c r="BC2064" s="7">
        <v>0</v>
      </c>
      <c r="BD2064" s="7">
        <v>9224.08</v>
      </c>
      <c r="BE2064" s="7">
        <v>37.229999999999997</v>
      </c>
      <c r="BF2064" s="7">
        <v>0</v>
      </c>
      <c r="BG2064" s="7">
        <v>2063276.5225278419</v>
      </c>
      <c r="BH2064" s="7">
        <v>23010</v>
      </c>
      <c r="BI2064" s="7">
        <v>632944</v>
      </c>
      <c r="BJ2064" s="7">
        <v>8711193.1600000001</v>
      </c>
      <c r="BK2064" s="7">
        <v>7244032.1500000004</v>
      </c>
      <c r="BL2064" s="7">
        <v>1106887.2833333334</v>
      </c>
      <c r="BM2064" s="7">
        <v>3654869.4733333327</v>
      </c>
      <c r="BN2064" s="130">
        <v>0.76600000000000001</v>
      </c>
      <c r="BO2064" s="131">
        <v>1.0501656E-3</v>
      </c>
      <c r="BP2064" s="161">
        <v>26612.781692344644</v>
      </c>
      <c r="BQ2064" s="162">
        <v>41459188</v>
      </c>
      <c r="BR2064" s="161">
        <v>1245249</v>
      </c>
      <c r="BS2064" s="163">
        <v>1406536.7575278338</v>
      </c>
      <c r="BT2064" s="163">
        <v>0</v>
      </c>
      <c r="BU2064" s="161">
        <v>66230594.07</v>
      </c>
      <c r="BV2064" s="161">
        <v>962618.34</v>
      </c>
      <c r="BW2064" s="165">
        <v>27289982</v>
      </c>
      <c r="BX2064" s="161">
        <v>1245249</v>
      </c>
    </row>
    <row r="2065" spans="1:76" ht="14.45" x14ac:dyDescent="0.3">
      <c r="A2065" s="164" t="s">
        <v>31</v>
      </c>
      <c r="B2065" s="6" t="s">
        <v>1147</v>
      </c>
      <c r="C2065" s="6" t="s">
        <v>130</v>
      </c>
      <c r="D2065" s="6" t="s">
        <v>77</v>
      </c>
      <c r="E2065" s="6" t="s">
        <v>36</v>
      </c>
      <c r="F2065" s="24" t="str">
        <f>+Tabela1[[#This Row],[WK]]&amp;Tabela1[[#This Row],[PK]]&amp;Tabela1[[#This Row],[GK]]</f>
        <v>281509</v>
      </c>
      <c r="G2065" s="6" t="s">
        <v>1941</v>
      </c>
      <c r="H2065" s="7">
        <v>499824441.07779795</v>
      </c>
      <c r="I2065" s="8">
        <v>1.371</v>
      </c>
      <c r="J2065" s="7">
        <v>685259308.72000003</v>
      </c>
      <c r="K2065" s="8">
        <v>7.0000000000000007E-2</v>
      </c>
      <c r="L2065" s="7">
        <v>47968151.610400006</v>
      </c>
      <c r="M2065" s="7">
        <v>28710004.610400006</v>
      </c>
      <c r="N2065" s="9">
        <v>1.490797874291852</v>
      </c>
      <c r="O2065" s="7">
        <v>49233417</v>
      </c>
      <c r="P2065" s="8">
        <v>1.2949999999999999</v>
      </c>
      <c r="Q2065" s="7">
        <v>63757275</v>
      </c>
      <c r="R2065" s="8">
        <v>1.6E-2</v>
      </c>
      <c r="S2065" s="7">
        <v>1020116.4</v>
      </c>
      <c r="T2065" s="7">
        <v>-642449.6</v>
      </c>
      <c r="U2065" s="9">
        <v>-0.38642050902039377</v>
      </c>
      <c r="V2065" s="7">
        <v>28067555.010400005</v>
      </c>
      <c r="W2065" s="9">
        <v>1.3416156041335687</v>
      </c>
      <c r="X2065" s="7">
        <v>32562221.321458779</v>
      </c>
      <c r="Y2065" s="7">
        <v>0</v>
      </c>
      <c r="Z2065" s="7">
        <v>2572570.3399999994</v>
      </c>
      <c r="AA2065" s="7">
        <v>2339017.9814587813</v>
      </c>
      <c r="AB2065" s="7">
        <v>26480790</v>
      </c>
      <c r="AC2065" s="7">
        <v>1169843</v>
      </c>
      <c r="AD2065" s="7">
        <v>4494666.3110587727</v>
      </c>
      <c r="AE2065" s="7">
        <v>0</v>
      </c>
      <c r="AF2065" s="7">
        <v>47968151.610400006</v>
      </c>
      <c r="AG2065" s="7">
        <v>1020116.4</v>
      </c>
      <c r="AH2065" s="7">
        <v>4494666.3110587727</v>
      </c>
      <c r="AI2065" s="7">
        <v>16079303</v>
      </c>
      <c r="AJ2065" s="7">
        <v>1300662</v>
      </c>
      <c r="AK2065" s="7">
        <v>4965446</v>
      </c>
      <c r="AL2065" s="7">
        <v>0</v>
      </c>
      <c r="AM2065" s="7">
        <v>600181</v>
      </c>
      <c r="AN2065" s="7">
        <v>0</v>
      </c>
      <c r="AO2065" s="7">
        <v>0</v>
      </c>
      <c r="AP2065" s="7">
        <v>19856058</v>
      </c>
      <c r="AQ2065" s="7">
        <v>1547552</v>
      </c>
      <c r="AR2065" s="7">
        <v>19258147</v>
      </c>
      <c r="AS2065" s="7">
        <v>1662566</v>
      </c>
      <c r="AT2065" s="7">
        <v>6231896</v>
      </c>
      <c r="AU2065" s="7">
        <v>0</v>
      </c>
      <c r="AV2065" s="7">
        <v>1120178</v>
      </c>
      <c r="AW2065" s="7">
        <v>0</v>
      </c>
      <c r="AX2065" s="7">
        <v>0</v>
      </c>
      <c r="AY2065" s="7">
        <v>23077213</v>
      </c>
      <c r="AZ2065" s="7">
        <v>705553</v>
      </c>
      <c r="BA2065" s="7">
        <v>2572570.3399999994</v>
      </c>
      <c r="BB2065" s="7">
        <v>0</v>
      </c>
      <c r="BC2065" s="7">
        <v>677.93</v>
      </c>
      <c r="BD2065" s="7">
        <v>25262.37</v>
      </c>
      <c r="BE2065" s="7">
        <v>279.82</v>
      </c>
      <c r="BF2065" s="7">
        <v>0</v>
      </c>
      <c r="BG2065" s="7">
        <v>1431201.9814587813</v>
      </c>
      <c r="BH2065" s="7">
        <v>15961</v>
      </c>
      <c r="BI2065" s="7">
        <v>907816</v>
      </c>
      <c r="BJ2065" s="7">
        <v>12494321.560000002</v>
      </c>
      <c r="BK2065" s="7">
        <v>8034651.2133333348</v>
      </c>
      <c r="BL2065" s="7">
        <v>3593453.2133333334</v>
      </c>
      <c r="BM2065" s="7">
        <v>10651774.960000001</v>
      </c>
      <c r="BN2065" s="130">
        <v>1.042</v>
      </c>
      <c r="BO2065" s="131">
        <v>6.1605660000000001E-4</v>
      </c>
      <c r="BP2065" s="161">
        <v>15612.084872639791</v>
      </c>
      <c r="BQ2065" s="162">
        <v>26480790</v>
      </c>
      <c r="BR2065" s="161">
        <v>897847</v>
      </c>
      <c r="BS2065" s="163">
        <v>0</v>
      </c>
      <c r="BT2065" s="163">
        <v>2970465.6785412207</v>
      </c>
      <c r="BU2065" s="161">
        <v>47968151.609999999</v>
      </c>
      <c r="BV2065" s="161">
        <v>1020116.4</v>
      </c>
      <c r="BW2065" s="165">
        <v>7465131.9885412203</v>
      </c>
      <c r="BX2065" s="161">
        <v>897847</v>
      </c>
    </row>
    <row r="2066" spans="1:76" ht="14.45" x14ac:dyDescent="0.3">
      <c r="A2066" s="164" t="s">
        <v>31</v>
      </c>
      <c r="B2066" s="6" t="s">
        <v>1147</v>
      </c>
      <c r="C2066" s="6" t="s">
        <v>134</v>
      </c>
      <c r="D2066" s="6" t="s">
        <v>33</v>
      </c>
      <c r="E2066" s="6" t="s">
        <v>40</v>
      </c>
      <c r="F2066" s="24" t="str">
        <f>+Tabela1[[#This Row],[WK]]&amp;Tabela1[[#This Row],[PK]]&amp;Tabela1[[#This Row],[GK]]</f>
        <v>281601</v>
      </c>
      <c r="G2066" s="6" t="s">
        <v>1949</v>
      </c>
      <c r="H2066" s="7">
        <v>209611863.62619877</v>
      </c>
      <c r="I2066" s="8">
        <v>1.371</v>
      </c>
      <c r="J2066" s="7">
        <v>287377865.03000003</v>
      </c>
      <c r="K2066" s="8">
        <v>7.0000000000000007E-2</v>
      </c>
      <c r="L2066" s="7">
        <v>20116450.552100003</v>
      </c>
      <c r="M2066" s="7">
        <v>13788761.552100003</v>
      </c>
      <c r="N2066" s="9">
        <v>2.1791149268081922</v>
      </c>
      <c r="O2066" s="7">
        <v>1709129</v>
      </c>
      <c r="P2066" s="8">
        <v>1.2949999999999999</v>
      </c>
      <c r="Q2066" s="7">
        <v>2213322</v>
      </c>
      <c r="R2066" s="8">
        <v>1.6E-2</v>
      </c>
      <c r="S2066" s="7">
        <v>35413.152000000002</v>
      </c>
      <c r="T2066" s="7">
        <v>-106796.848</v>
      </c>
      <c r="U2066" s="9">
        <v>-0.75097987483299344</v>
      </c>
      <c r="V2066" s="7">
        <v>13681964.704100002</v>
      </c>
      <c r="W2066" s="9">
        <v>2.1147107094098381</v>
      </c>
      <c r="X2066" s="7">
        <v>45451257.601041734</v>
      </c>
      <c r="Y2066" s="7">
        <v>20886818</v>
      </c>
      <c r="Z2066" s="7">
        <v>2236191.9750000001</v>
      </c>
      <c r="AA2066" s="7">
        <v>1161745.6260417369</v>
      </c>
      <c r="AB2066" s="7">
        <v>21166502</v>
      </c>
      <c r="AC2066" s="7">
        <v>0</v>
      </c>
      <c r="AD2066" s="7">
        <v>31769292.896941733</v>
      </c>
      <c r="AE2066" s="7">
        <v>0</v>
      </c>
      <c r="AF2066" s="7">
        <v>20116450.552100003</v>
      </c>
      <c r="AG2066" s="7">
        <v>35413.152000000002</v>
      </c>
      <c r="AH2066" s="7">
        <v>31769292.896941733</v>
      </c>
      <c r="AI2066" s="7">
        <v>5283209</v>
      </c>
      <c r="AJ2066" s="7">
        <v>129616</v>
      </c>
      <c r="AK2066" s="7">
        <v>13942293</v>
      </c>
      <c r="AL2066" s="7">
        <v>1400207</v>
      </c>
      <c r="AM2066" s="7">
        <v>395168</v>
      </c>
      <c r="AN2066" s="7">
        <v>0</v>
      </c>
      <c r="AO2066" s="7">
        <v>0</v>
      </c>
      <c r="AP2066" s="7">
        <v>16562233</v>
      </c>
      <c r="AQ2066" s="7">
        <v>807591</v>
      </c>
      <c r="AR2066" s="7">
        <v>6327689</v>
      </c>
      <c r="AS2066" s="7">
        <v>142210</v>
      </c>
      <c r="AT2066" s="7">
        <v>15459218</v>
      </c>
      <c r="AU2066" s="7">
        <v>1099176</v>
      </c>
      <c r="AV2066" s="7">
        <v>524625</v>
      </c>
      <c r="AW2066" s="7">
        <v>0</v>
      </c>
      <c r="AX2066" s="7">
        <v>0</v>
      </c>
      <c r="AY2066" s="7">
        <v>18635267</v>
      </c>
      <c r="AZ2066" s="7">
        <v>330880</v>
      </c>
      <c r="BA2066" s="7">
        <v>2236191.9750000001</v>
      </c>
      <c r="BB2066" s="7">
        <v>0</v>
      </c>
      <c r="BC2066" s="7">
        <v>0</v>
      </c>
      <c r="BD2066" s="7">
        <v>23576.27</v>
      </c>
      <c r="BE2066" s="7">
        <v>937.61</v>
      </c>
      <c r="BF2066" s="7">
        <v>0</v>
      </c>
      <c r="BG2066" s="7">
        <v>928429.6260417368</v>
      </c>
      <c r="BH2066" s="7">
        <v>10354</v>
      </c>
      <c r="BI2066" s="7">
        <v>233316</v>
      </c>
      <c r="BJ2066" s="7">
        <v>3211182.8400000003</v>
      </c>
      <c r="BK2066" s="7">
        <v>1882040.0700000003</v>
      </c>
      <c r="BL2066" s="7">
        <v>423739.90333333332</v>
      </c>
      <c r="BM2066" s="7">
        <v>4469091.2733333334</v>
      </c>
      <c r="BN2066" s="130">
        <v>0.56399999999999995</v>
      </c>
      <c r="BO2066" s="131">
        <v>4.61545E-4</v>
      </c>
      <c r="BP2066" s="161">
        <v>11696.05691881307</v>
      </c>
      <c r="BQ2066" s="162">
        <v>21166502</v>
      </c>
      <c r="BR2066" s="161">
        <v>575981</v>
      </c>
      <c r="BS2066" s="163">
        <v>3654705.0810417347</v>
      </c>
      <c r="BT2066" s="163">
        <v>0</v>
      </c>
      <c r="BU2066" s="161">
        <v>20116450.550000001</v>
      </c>
      <c r="BV2066" s="161">
        <v>35413.15</v>
      </c>
      <c r="BW2066" s="165">
        <v>28114587.82</v>
      </c>
      <c r="BX2066" s="161">
        <v>575981</v>
      </c>
    </row>
    <row r="2067" spans="1:76" ht="14.45" x14ac:dyDescent="0.3">
      <c r="A2067" s="164" t="s">
        <v>31</v>
      </c>
      <c r="B2067" s="6" t="s">
        <v>1147</v>
      </c>
      <c r="C2067" s="6" t="s">
        <v>134</v>
      </c>
      <c r="D2067" s="6" t="s">
        <v>32</v>
      </c>
      <c r="E2067" s="6" t="s">
        <v>40</v>
      </c>
      <c r="F2067" s="24" t="str">
        <f>+Tabela1[[#This Row],[WK]]&amp;Tabela1[[#This Row],[PK]]&amp;Tabela1[[#This Row],[GK]]</f>
        <v>281602</v>
      </c>
      <c r="G2067" s="6" t="s">
        <v>1950</v>
      </c>
      <c r="H2067" s="7">
        <v>210266220.29259899</v>
      </c>
      <c r="I2067" s="8">
        <v>1.371</v>
      </c>
      <c r="J2067" s="7">
        <v>288274988.03000003</v>
      </c>
      <c r="K2067" s="8">
        <v>7.0000000000000007E-2</v>
      </c>
      <c r="L2067" s="7">
        <v>20179249.162100006</v>
      </c>
      <c r="M2067" s="7">
        <v>13209380.162100006</v>
      </c>
      <c r="N2067" s="9">
        <v>1.8952121140440381</v>
      </c>
      <c r="O2067" s="7">
        <v>1818515</v>
      </c>
      <c r="P2067" s="8">
        <v>1.2949999999999999</v>
      </c>
      <c r="Q2067" s="7">
        <v>2354977</v>
      </c>
      <c r="R2067" s="8">
        <v>1.6E-2</v>
      </c>
      <c r="S2067" s="7">
        <v>37679.631999999998</v>
      </c>
      <c r="T2067" s="7">
        <v>-79817.368000000002</v>
      </c>
      <c r="U2067" s="9">
        <v>-0.67931409312578195</v>
      </c>
      <c r="V2067" s="7">
        <v>13129562.794100005</v>
      </c>
      <c r="W2067" s="9">
        <v>1.852530657242762</v>
      </c>
      <c r="X2067" s="7">
        <v>19941919.397763588</v>
      </c>
      <c r="Y2067" s="7">
        <v>2792540</v>
      </c>
      <c r="Z2067" s="7">
        <v>2574916.5749999997</v>
      </c>
      <c r="AA2067" s="7">
        <v>1216004.8227635885</v>
      </c>
      <c r="AB2067" s="7">
        <v>13358458</v>
      </c>
      <c r="AC2067" s="7">
        <v>0</v>
      </c>
      <c r="AD2067" s="7">
        <v>6812356.6036635814</v>
      </c>
      <c r="AE2067" s="7">
        <v>0</v>
      </c>
      <c r="AF2067" s="7">
        <v>20179249.162100006</v>
      </c>
      <c r="AG2067" s="7">
        <v>37679.631999999998</v>
      </c>
      <c r="AH2067" s="7">
        <v>6812356.6036635814</v>
      </c>
      <c r="AI2067" s="7">
        <v>5819388</v>
      </c>
      <c r="AJ2067" s="7">
        <v>129214</v>
      </c>
      <c r="AK2067" s="7">
        <v>3144304</v>
      </c>
      <c r="AL2067" s="7">
        <v>338977</v>
      </c>
      <c r="AM2067" s="7">
        <v>492086</v>
      </c>
      <c r="AN2067" s="7">
        <v>0</v>
      </c>
      <c r="AO2067" s="7">
        <v>0</v>
      </c>
      <c r="AP2067" s="7">
        <v>10181665</v>
      </c>
      <c r="AQ2067" s="7">
        <v>907049</v>
      </c>
      <c r="AR2067" s="7">
        <v>6969869</v>
      </c>
      <c r="AS2067" s="7">
        <v>117497</v>
      </c>
      <c r="AT2067" s="7">
        <v>4586574</v>
      </c>
      <c r="AU2067" s="7">
        <v>485718</v>
      </c>
      <c r="AV2067" s="7">
        <v>522829</v>
      </c>
      <c r="AW2067" s="7">
        <v>0</v>
      </c>
      <c r="AX2067" s="7">
        <v>0</v>
      </c>
      <c r="AY2067" s="7">
        <v>11738882</v>
      </c>
      <c r="AZ2067" s="7">
        <v>382783</v>
      </c>
      <c r="BA2067" s="7">
        <v>2574916.5749999997</v>
      </c>
      <c r="BB2067" s="7">
        <v>0</v>
      </c>
      <c r="BC2067" s="7">
        <v>987.21</v>
      </c>
      <c r="BD2067" s="7">
        <v>19974.73</v>
      </c>
      <c r="BE2067" s="7">
        <v>8843.69</v>
      </c>
      <c r="BF2067" s="7">
        <v>0</v>
      </c>
      <c r="BG2067" s="7">
        <v>750257.82276358851</v>
      </c>
      <c r="BH2067" s="7">
        <v>8367</v>
      </c>
      <c r="BI2067" s="7">
        <v>465747</v>
      </c>
      <c r="BJ2067" s="7">
        <v>6410021.2716666665</v>
      </c>
      <c r="BK2067" s="7">
        <v>4434342.0366666662</v>
      </c>
      <c r="BL2067" s="7">
        <v>2668255.7200000002</v>
      </c>
      <c r="BM2067" s="7">
        <v>2566205.5</v>
      </c>
      <c r="BN2067" s="130">
        <v>0.91100000000000003</v>
      </c>
      <c r="BO2067" s="131">
        <v>3.453083E-4</v>
      </c>
      <c r="BP2067" s="161">
        <v>8750.531549353218</v>
      </c>
      <c r="BQ2067" s="162">
        <v>13358458</v>
      </c>
      <c r="BR2067" s="161">
        <v>470072</v>
      </c>
      <c r="BS2067" s="163">
        <v>0</v>
      </c>
      <c r="BT2067" s="163">
        <v>744938.60223641247</v>
      </c>
      <c r="BU2067" s="161">
        <v>20179249.16</v>
      </c>
      <c r="BV2067" s="161">
        <v>37679.629999999997</v>
      </c>
      <c r="BW2067" s="165">
        <v>7557295.2022364121</v>
      </c>
      <c r="BX2067" s="161">
        <v>470072</v>
      </c>
    </row>
    <row r="2068" spans="1:76" ht="14.45" x14ac:dyDescent="0.3">
      <c r="A2068" s="164" t="s">
        <v>31</v>
      </c>
      <c r="B2068" s="6" t="s">
        <v>1147</v>
      </c>
      <c r="C2068" s="6" t="s">
        <v>134</v>
      </c>
      <c r="D2068" s="6" t="s">
        <v>37</v>
      </c>
      <c r="E2068" s="6" t="s">
        <v>40</v>
      </c>
      <c r="F2068" s="24" t="str">
        <f>+Tabela1[[#This Row],[WK]]&amp;Tabela1[[#This Row],[PK]]&amp;Tabela1[[#This Row],[GK]]</f>
        <v>281603</v>
      </c>
      <c r="G2068" s="6" t="s">
        <v>1951</v>
      </c>
      <c r="H2068" s="7">
        <v>705743918.76420379</v>
      </c>
      <c r="I2068" s="8">
        <v>1.371</v>
      </c>
      <c r="J2068" s="7">
        <v>967574912.63</v>
      </c>
      <c r="K2068" s="8">
        <v>7.0000000000000007E-2</v>
      </c>
      <c r="L2068" s="7">
        <v>67730243.884100005</v>
      </c>
      <c r="M2068" s="7">
        <v>41141563.884100005</v>
      </c>
      <c r="N2068" s="9">
        <v>1.5473338234203431</v>
      </c>
      <c r="O2068" s="7">
        <v>121514766</v>
      </c>
      <c r="P2068" s="8">
        <v>1.2949999999999999</v>
      </c>
      <c r="Q2068" s="7">
        <v>157361622</v>
      </c>
      <c r="R2068" s="8">
        <v>1.6E-2</v>
      </c>
      <c r="S2068" s="7">
        <v>2517785.952</v>
      </c>
      <c r="T2068" s="7">
        <v>964262.95200000005</v>
      </c>
      <c r="U2068" s="9">
        <v>0.62069435212739044</v>
      </c>
      <c r="V2068" s="7">
        <v>42105826.836100012</v>
      </c>
      <c r="W2068" s="9">
        <v>1.496180907944556</v>
      </c>
      <c r="X2068" s="7">
        <v>66480489.496426344</v>
      </c>
      <c r="Y2068" s="7">
        <v>22688556</v>
      </c>
      <c r="Z2068" s="7">
        <v>4445722.2449999992</v>
      </c>
      <c r="AA2068" s="7">
        <v>3697764.2514263475</v>
      </c>
      <c r="AB2068" s="7">
        <v>35648447</v>
      </c>
      <c r="AC2068" s="7">
        <v>0</v>
      </c>
      <c r="AD2068" s="7">
        <v>24374662.660326339</v>
      </c>
      <c r="AE2068" s="7">
        <v>0</v>
      </c>
      <c r="AF2068" s="7">
        <v>67730243.884100005</v>
      </c>
      <c r="AG2068" s="7">
        <v>2517785.952</v>
      </c>
      <c r="AH2068" s="7">
        <v>24374662.660326339</v>
      </c>
      <c r="AI2068" s="7">
        <v>22199822</v>
      </c>
      <c r="AJ2068" s="7">
        <v>1123425</v>
      </c>
      <c r="AK2068" s="7">
        <v>22216780</v>
      </c>
      <c r="AL2068" s="7">
        <v>3254097</v>
      </c>
      <c r="AM2068" s="7">
        <v>978654</v>
      </c>
      <c r="AN2068" s="7">
        <v>0</v>
      </c>
      <c r="AO2068" s="7">
        <v>0</v>
      </c>
      <c r="AP2068" s="7">
        <v>26536091</v>
      </c>
      <c r="AQ2068" s="7">
        <v>2494383</v>
      </c>
      <c r="AR2068" s="7">
        <v>26588680</v>
      </c>
      <c r="AS2068" s="7">
        <v>1553523</v>
      </c>
      <c r="AT2068" s="7">
        <v>24434874</v>
      </c>
      <c r="AU2068" s="7">
        <v>466958</v>
      </c>
      <c r="AV2068" s="7">
        <v>1228269</v>
      </c>
      <c r="AW2068" s="7">
        <v>0</v>
      </c>
      <c r="AX2068" s="7">
        <v>0</v>
      </c>
      <c r="AY2068" s="7">
        <v>31444971</v>
      </c>
      <c r="AZ2068" s="7">
        <v>1025079</v>
      </c>
      <c r="BA2068" s="7">
        <v>4445722.2449999992</v>
      </c>
      <c r="BB2068" s="7">
        <v>0</v>
      </c>
      <c r="BC2068" s="7">
        <v>1127.31</v>
      </c>
      <c r="BD2068" s="7">
        <v>35574.31</v>
      </c>
      <c r="BE2068" s="7">
        <v>16942.91</v>
      </c>
      <c r="BF2068" s="7">
        <v>0</v>
      </c>
      <c r="BG2068" s="7">
        <v>2326095.2514263475</v>
      </c>
      <c r="BH2068" s="7">
        <v>25941</v>
      </c>
      <c r="BI2068" s="7">
        <v>1371669</v>
      </c>
      <c r="BJ2068" s="7">
        <v>18878291.651666671</v>
      </c>
      <c r="BK2068" s="7">
        <v>13352398.92666667</v>
      </c>
      <c r="BL2068" s="7">
        <v>7341429.0133333327</v>
      </c>
      <c r="BM2068" s="7">
        <v>7420712.8733333312</v>
      </c>
      <c r="BN2068" s="130">
        <v>0.77800000000000002</v>
      </c>
      <c r="BO2068" s="131">
        <v>1.0938939E-3</v>
      </c>
      <c r="BP2068" s="161">
        <v>27720.355260276727</v>
      </c>
      <c r="BQ2068" s="162">
        <v>35648447</v>
      </c>
      <c r="BR2068" s="161">
        <v>1455955</v>
      </c>
      <c r="BS2068" s="163">
        <v>0</v>
      </c>
      <c r="BT2068" s="163">
        <v>0</v>
      </c>
      <c r="BU2068" s="161">
        <v>67730243.879999995</v>
      </c>
      <c r="BV2068" s="161">
        <v>2517785.9500000002</v>
      </c>
      <c r="BW2068" s="165">
        <v>24374662.66</v>
      </c>
      <c r="BX2068" s="161">
        <v>1455955</v>
      </c>
    </row>
    <row r="2069" spans="1:76" ht="14.45" x14ac:dyDescent="0.3">
      <c r="A2069" s="164" t="s">
        <v>31</v>
      </c>
      <c r="B2069" s="6" t="s">
        <v>1147</v>
      </c>
      <c r="C2069" s="6" t="s">
        <v>134</v>
      </c>
      <c r="D2069" s="6" t="s">
        <v>39</v>
      </c>
      <c r="E2069" s="6" t="s">
        <v>40</v>
      </c>
      <c r="F2069" s="24" t="str">
        <f>+Tabela1[[#This Row],[WK]]&amp;Tabela1[[#This Row],[PK]]&amp;Tabela1[[#This Row],[GK]]</f>
        <v>281604</v>
      </c>
      <c r="G2069" s="6" t="s">
        <v>1952</v>
      </c>
      <c r="H2069" s="7">
        <v>186076458.24359933</v>
      </c>
      <c r="I2069" s="8">
        <v>1.371</v>
      </c>
      <c r="J2069" s="7">
        <v>255110824.25</v>
      </c>
      <c r="K2069" s="8">
        <v>7.0000000000000007E-2</v>
      </c>
      <c r="L2069" s="7">
        <v>17857757.697500002</v>
      </c>
      <c r="M2069" s="7">
        <v>10669448.697500002</v>
      </c>
      <c r="N2069" s="9">
        <v>1.4842779710082026</v>
      </c>
      <c r="O2069" s="7">
        <v>223329</v>
      </c>
      <c r="P2069" s="8">
        <v>1.2949999999999999</v>
      </c>
      <c r="Q2069" s="7">
        <v>289211</v>
      </c>
      <c r="R2069" s="8">
        <v>1.6E-2</v>
      </c>
      <c r="S2069" s="7">
        <v>4627.3760000000002</v>
      </c>
      <c r="T2069" s="7">
        <v>-103881.624</v>
      </c>
      <c r="U2069" s="9">
        <v>-0.95735491065257261</v>
      </c>
      <c r="V2069" s="7">
        <v>10565567.0735</v>
      </c>
      <c r="W2069" s="9">
        <v>1.4479691111248767</v>
      </c>
      <c r="X2069" s="7">
        <v>16361123.644810226</v>
      </c>
      <c r="Y2069" s="7">
        <v>2474838</v>
      </c>
      <c r="Z2069" s="7">
        <v>3486005.645</v>
      </c>
      <c r="AA2069" s="7">
        <v>1290595.999810227</v>
      </c>
      <c r="AB2069" s="7">
        <v>9109684</v>
      </c>
      <c r="AC2069" s="7">
        <v>0</v>
      </c>
      <c r="AD2069" s="7">
        <v>5795556.571310224</v>
      </c>
      <c r="AE2069" s="7">
        <v>0</v>
      </c>
      <c r="AF2069" s="7">
        <v>17857757.697500002</v>
      </c>
      <c r="AG2069" s="7">
        <v>4627.3760000000002</v>
      </c>
      <c r="AH2069" s="7">
        <v>5795556.571310224</v>
      </c>
      <c r="AI2069" s="7">
        <v>6001772</v>
      </c>
      <c r="AJ2069" s="7">
        <v>112965</v>
      </c>
      <c r="AK2069" s="7">
        <v>5705497</v>
      </c>
      <c r="AL2069" s="7">
        <v>253877</v>
      </c>
      <c r="AM2069" s="7">
        <v>1061922</v>
      </c>
      <c r="AN2069" s="7">
        <v>0</v>
      </c>
      <c r="AO2069" s="7">
        <v>0</v>
      </c>
      <c r="AP2069" s="7">
        <v>7132556</v>
      </c>
      <c r="AQ2069" s="7">
        <v>584807</v>
      </c>
      <c r="AR2069" s="7">
        <v>7188309</v>
      </c>
      <c r="AS2069" s="7">
        <v>108509</v>
      </c>
      <c r="AT2069" s="7">
        <v>5928537</v>
      </c>
      <c r="AU2069" s="7">
        <v>362208</v>
      </c>
      <c r="AV2069" s="7">
        <v>1092033</v>
      </c>
      <c r="AW2069" s="7">
        <v>0</v>
      </c>
      <c r="AX2069" s="7">
        <v>0</v>
      </c>
      <c r="AY2069" s="7">
        <v>8002438</v>
      </c>
      <c r="AZ2069" s="7">
        <v>243294</v>
      </c>
      <c r="BA2069" s="7">
        <v>3486005.645</v>
      </c>
      <c r="BB2069" s="7">
        <v>0</v>
      </c>
      <c r="BC2069" s="7">
        <v>3798.62</v>
      </c>
      <c r="BD2069" s="7">
        <v>17668.689999999999</v>
      </c>
      <c r="BE2069" s="7">
        <v>14306.35</v>
      </c>
      <c r="BF2069" s="7">
        <v>0</v>
      </c>
      <c r="BG2069" s="7">
        <v>655208.99981022696</v>
      </c>
      <c r="BH2069" s="7">
        <v>7307</v>
      </c>
      <c r="BI2069" s="7">
        <v>635387</v>
      </c>
      <c r="BJ2069" s="7">
        <v>8744783.3925000019</v>
      </c>
      <c r="BK2069" s="7">
        <v>4665719.6900000013</v>
      </c>
      <c r="BL2069" s="7">
        <v>3784759.59</v>
      </c>
      <c r="BM2069" s="7">
        <v>8746735.6300000008</v>
      </c>
      <c r="BN2069" s="130">
        <v>0.90100000000000002</v>
      </c>
      <c r="BO2069" s="131">
        <v>2.7289149999999999E-4</v>
      </c>
      <c r="BP2069" s="161">
        <v>6915.5813022100892</v>
      </c>
      <c r="BQ2069" s="162">
        <v>9109684</v>
      </c>
      <c r="BR2069" s="161">
        <v>423956</v>
      </c>
      <c r="BS2069" s="163">
        <v>0</v>
      </c>
      <c r="BT2069" s="163">
        <v>1691342.3551897779</v>
      </c>
      <c r="BU2069" s="161">
        <v>17857757.699999999</v>
      </c>
      <c r="BV2069" s="161">
        <v>4627.38</v>
      </c>
      <c r="BW2069" s="165">
        <v>7486898.9251897782</v>
      </c>
      <c r="BX2069" s="161">
        <v>423956</v>
      </c>
    </row>
    <row r="2070" spans="1:76" ht="14.45" x14ac:dyDescent="0.3">
      <c r="A2070" s="164" t="s">
        <v>31</v>
      </c>
      <c r="B2070" s="6" t="s">
        <v>1147</v>
      </c>
      <c r="C2070" s="6" t="s">
        <v>141</v>
      </c>
      <c r="D2070" s="6" t="s">
        <v>33</v>
      </c>
      <c r="E2070" s="6" t="s">
        <v>34</v>
      </c>
      <c r="F2070" s="24" t="str">
        <f>+Tabela1[[#This Row],[WK]]&amp;Tabela1[[#This Row],[PK]]&amp;Tabela1[[#This Row],[GK]]</f>
        <v>281701</v>
      </c>
      <c r="G2070" s="6" t="s">
        <v>1953</v>
      </c>
      <c r="H2070" s="7">
        <v>727987762.56639934</v>
      </c>
      <c r="I2070" s="8">
        <v>1.371</v>
      </c>
      <c r="J2070" s="7">
        <v>998071222.48000002</v>
      </c>
      <c r="K2070" s="8">
        <v>7.0000000000000007E-2</v>
      </c>
      <c r="L2070" s="7">
        <v>69864985.573600009</v>
      </c>
      <c r="M2070" s="7">
        <v>41449671.573600009</v>
      </c>
      <c r="N2070" s="9">
        <v>1.4587089051206688</v>
      </c>
      <c r="O2070" s="7">
        <v>38608515</v>
      </c>
      <c r="P2070" s="8">
        <v>1.2949999999999999</v>
      </c>
      <c r="Q2070" s="7">
        <v>49998027</v>
      </c>
      <c r="R2070" s="8">
        <v>1.6E-2</v>
      </c>
      <c r="S2070" s="7">
        <v>799968.43200000003</v>
      </c>
      <c r="T2070" s="7">
        <v>-373652.56799999997</v>
      </c>
      <c r="U2070" s="9">
        <v>-0.31837583683318549</v>
      </c>
      <c r="V2070" s="7">
        <v>41076019.005600005</v>
      </c>
      <c r="W2070" s="9">
        <v>1.3882222866622271</v>
      </c>
      <c r="X2070" s="7">
        <v>54759748.221358918</v>
      </c>
      <c r="Y2070" s="7">
        <v>13934890</v>
      </c>
      <c r="Z2070" s="7">
        <v>16.739999999999998</v>
      </c>
      <c r="AA2070" s="7">
        <v>2928484.4813589193</v>
      </c>
      <c r="AB2070" s="7">
        <v>37896357</v>
      </c>
      <c r="AC2070" s="7">
        <v>0</v>
      </c>
      <c r="AD2070" s="7">
        <v>13683729.215758909</v>
      </c>
      <c r="AE2070" s="7">
        <v>0</v>
      </c>
      <c r="AF2070" s="7">
        <v>69864985.573600009</v>
      </c>
      <c r="AG2070" s="7">
        <v>799968.43200000003</v>
      </c>
      <c r="AH2070" s="7">
        <v>13683729.215758909</v>
      </c>
      <c r="AI2070" s="7">
        <v>23724943</v>
      </c>
      <c r="AJ2070" s="7">
        <v>931786</v>
      </c>
      <c r="AK2070" s="7">
        <v>11393381</v>
      </c>
      <c r="AL2070" s="7">
        <v>0</v>
      </c>
      <c r="AM2070" s="7">
        <v>1008479</v>
      </c>
      <c r="AN2070" s="7">
        <v>0</v>
      </c>
      <c r="AO2070" s="7">
        <v>0</v>
      </c>
      <c r="AP2070" s="7">
        <v>29818847</v>
      </c>
      <c r="AQ2070" s="7">
        <v>2569970</v>
      </c>
      <c r="AR2070" s="7">
        <v>28415314</v>
      </c>
      <c r="AS2070" s="7">
        <v>1173621</v>
      </c>
      <c r="AT2070" s="7">
        <v>12313105</v>
      </c>
      <c r="AU2070" s="7">
        <v>0</v>
      </c>
      <c r="AV2070" s="7">
        <v>1039182</v>
      </c>
      <c r="AW2070" s="7">
        <v>0</v>
      </c>
      <c r="AX2070" s="7">
        <v>0</v>
      </c>
      <c r="AY2070" s="7">
        <v>33684577</v>
      </c>
      <c r="AZ2070" s="7">
        <v>1052652</v>
      </c>
      <c r="BA2070" s="7">
        <v>16.739999999999998</v>
      </c>
      <c r="BB2070" s="7">
        <v>0</v>
      </c>
      <c r="BC2070" s="7">
        <v>0</v>
      </c>
      <c r="BD2070" s="7">
        <v>0.18</v>
      </c>
      <c r="BE2070" s="7">
        <v>0</v>
      </c>
      <c r="BF2070" s="7">
        <v>0</v>
      </c>
      <c r="BG2070" s="7">
        <v>1961771.4813589193</v>
      </c>
      <c r="BH2070" s="7">
        <v>21878</v>
      </c>
      <c r="BI2070" s="7">
        <v>966713</v>
      </c>
      <c r="BJ2070" s="7">
        <v>13304989.602500001</v>
      </c>
      <c r="BK2070" s="7">
        <v>9356520.2933333348</v>
      </c>
      <c r="BL2070" s="7">
        <v>4458605.63</v>
      </c>
      <c r="BM2070" s="7">
        <v>6876665.9766666666</v>
      </c>
      <c r="BN2070" s="130">
        <v>0.83499999999999996</v>
      </c>
      <c r="BO2070" s="131">
        <v>9.2593449999999996E-4</v>
      </c>
      <c r="BP2070" s="161">
        <v>23464.1511428575</v>
      </c>
      <c r="BQ2070" s="162">
        <v>37896357</v>
      </c>
      <c r="BR2070" s="161">
        <v>1128940</v>
      </c>
      <c r="BS2070" s="163">
        <v>0</v>
      </c>
      <c r="BT2070" s="163">
        <v>0</v>
      </c>
      <c r="BU2070" s="161">
        <v>69864985.569999993</v>
      </c>
      <c r="BV2070" s="161">
        <v>799968.43</v>
      </c>
      <c r="BW2070" s="165">
        <v>13683729.220000001</v>
      </c>
      <c r="BX2070" s="161">
        <v>1128940</v>
      </c>
    </row>
    <row r="2071" spans="1:76" ht="14.45" x14ac:dyDescent="0.3">
      <c r="A2071" s="164" t="s">
        <v>31</v>
      </c>
      <c r="B2071" s="6" t="s">
        <v>1147</v>
      </c>
      <c r="C2071" s="6" t="s">
        <v>141</v>
      </c>
      <c r="D2071" s="6" t="s">
        <v>32</v>
      </c>
      <c r="E2071" s="6" t="s">
        <v>36</v>
      </c>
      <c r="F2071" s="24" t="str">
        <f>+Tabela1[[#This Row],[WK]]&amp;Tabela1[[#This Row],[PK]]&amp;Tabela1[[#This Row],[GK]]</f>
        <v>281702</v>
      </c>
      <c r="G2071" s="6" t="s">
        <v>1954</v>
      </c>
      <c r="H2071" s="7">
        <v>121956140.4413991</v>
      </c>
      <c r="I2071" s="8">
        <v>1.371</v>
      </c>
      <c r="J2071" s="7">
        <v>167201868.54999998</v>
      </c>
      <c r="K2071" s="8">
        <v>7.0000000000000007E-2</v>
      </c>
      <c r="L2071" s="7">
        <v>11704130.7985</v>
      </c>
      <c r="M2071" s="7">
        <v>8349545.7984999996</v>
      </c>
      <c r="N2071" s="9">
        <v>2.4889951509650223</v>
      </c>
      <c r="O2071" s="7">
        <v>68011</v>
      </c>
      <c r="P2071" s="8">
        <v>1.2949999999999999</v>
      </c>
      <c r="Q2071" s="7">
        <v>88074</v>
      </c>
      <c r="R2071" s="8">
        <v>1.6E-2</v>
      </c>
      <c r="S2071" s="7">
        <v>1409.184</v>
      </c>
      <c r="T2071" s="7">
        <v>-20507.815999999999</v>
      </c>
      <c r="U2071" s="9">
        <v>-0.93570360907058447</v>
      </c>
      <c r="V2071" s="7">
        <v>8329037.9824999999</v>
      </c>
      <c r="W2071" s="9">
        <v>2.4667653040039661</v>
      </c>
      <c r="X2071" s="7">
        <v>16981998.674549423</v>
      </c>
      <c r="Y2071" s="7">
        <v>5842499</v>
      </c>
      <c r="Z2071" s="7">
        <v>758560.85499999998</v>
      </c>
      <c r="AA2071" s="7">
        <v>818861.81954942108</v>
      </c>
      <c r="AB2071" s="7">
        <v>9562077</v>
      </c>
      <c r="AC2071" s="7">
        <v>0</v>
      </c>
      <c r="AD2071" s="7">
        <v>8652960.6920494232</v>
      </c>
      <c r="AE2071" s="7">
        <v>0</v>
      </c>
      <c r="AF2071" s="7">
        <v>11704130.7985</v>
      </c>
      <c r="AG2071" s="7">
        <v>1409.184</v>
      </c>
      <c r="AH2071" s="7">
        <v>8652960.6920494232</v>
      </c>
      <c r="AI2071" s="7">
        <v>2800861</v>
      </c>
      <c r="AJ2071" s="7">
        <v>16009</v>
      </c>
      <c r="AK2071" s="7">
        <v>5905328</v>
      </c>
      <c r="AL2071" s="7">
        <v>1235</v>
      </c>
      <c r="AM2071" s="7">
        <v>441431</v>
      </c>
      <c r="AN2071" s="7">
        <v>0</v>
      </c>
      <c r="AO2071" s="7">
        <v>0</v>
      </c>
      <c r="AP2071" s="7">
        <v>8004072</v>
      </c>
      <c r="AQ2071" s="7">
        <v>393850</v>
      </c>
      <c r="AR2071" s="7">
        <v>3354585</v>
      </c>
      <c r="AS2071" s="7">
        <v>21917</v>
      </c>
      <c r="AT2071" s="7">
        <v>6625839</v>
      </c>
      <c r="AU2071" s="7">
        <v>0</v>
      </c>
      <c r="AV2071" s="7">
        <v>434849</v>
      </c>
      <c r="AW2071" s="7">
        <v>0</v>
      </c>
      <c r="AX2071" s="7">
        <v>0</v>
      </c>
      <c r="AY2071" s="7">
        <v>8814611</v>
      </c>
      <c r="AZ2071" s="7">
        <v>162196</v>
      </c>
      <c r="BA2071" s="7">
        <v>758560.85499999998</v>
      </c>
      <c r="BB2071" s="7">
        <v>0</v>
      </c>
      <c r="BC2071" s="7">
        <v>12.67</v>
      </c>
      <c r="BD2071" s="7">
        <v>6281.56</v>
      </c>
      <c r="BE2071" s="7">
        <v>3665.55</v>
      </c>
      <c r="BF2071" s="7">
        <v>0</v>
      </c>
      <c r="BG2071" s="7">
        <v>522678.81954942102</v>
      </c>
      <c r="BH2071" s="7">
        <v>5829</v>
      </c>
      <c r="BI2071" s="7">
        <v>296183</v>
      </c>
      <c r="BJ2071" s="7">
        <v>4076296.2275000005</v>
      </c>
      <c r="BK2071" s="7">
        <v>2403159.8566666669</v>
      </c>
      <c r="BL2071" s="7">
        <v>1494842.8366666667</v>
      </c>
      <c r="BM2071" s="7">
        <v>3702859.81</v>
      </c>
      <c r="BN2071" s="130">
        <v>0.74199999999999999</v>
      </c>
      <c r="BO2071" s="131">
        <v>2.351039E-4</v>
      </c>
      <c r="BP2071" s="161">
        <v>5958.0854535099943</v>
      </c>
      <c r="BQ2071" s="162">
        <v>9562077</v>
      </c>
      <c r="BR2071" s="161">
        <v>322609</v>
      </c>
      <c r="BS2071" s="163">
        <v>0</v>
      </c>
      <c r="BT2071" s="163">
        <v>878105.32545057684</v>
      </c>
      <c r="BU2071" s="161">
        <v>11704130.800000001</v>
      </c>
      <c r="BV2071" s="161">
        <v>1409.18</v>
      </c>
      <c r="BW2071" s="165">
        <v>9531066.0154505763</v>
      </c>
      <c r="BX2071" s="161">
        <v>322609</v>
      </c>
    </row>
    <row r="2072" spans="1:76" ht="14.45" x14ac:dyDescent="0.3">
      <c r="A2072" s="164" t="s">
        <v>31</v>
      </c>
      <c r="B2072" s="6" t="s">
        <v>1147</v>
      </c>
      <c r="C2072" s="6" t="s">
        <v>141</v>
      </c>
      <c r="D2072" s="6" t="s">
        <v>37</v>
      </c>
      <c r="E2072" s="6" t="s">
        <v>36</v>
      </c>
      <c r="F2072" s="24" t="str">
        <f>+Tabela1[[#This Row],[WK]]&amp;Tabela1[[#This Row],[PK]]&amp;Tabela1[[#This Row],[GK]]</f>
        <v>281703</v>
      </c>
      <c r="G2072" s="6" t="s">
        <v>1955</v>
      </c>
      <c r="H2072" s="7">
        <v>95640691.992399946</v>
      </c>
      <c r="I2072" s="8">
        <v>1.371</v>
      </c>
      <c r="J2072" s="7">
        <v>131123388.72999999</v>
      </c>
      <c r="K2072" s="8">
        <v>7.0000000000000007E-2</v>
      </c>
      <c r="L2072" s="7">
        <v>9178637.2111000009</v>
      </c>
      <c r="M2072" s="7">
        <v>4956799.2111000009</v>
      </c>
      <c r="N2072" s="9">
        <v>1.1740856023134949</v>
      </c>
      <c r="O2072" s="7">
        <v>1633596</v>
      </c>
      <c r="P2072" s="8">
        <v>1.2949999999999999</v>
      </c>
      <c r="Q2072" s="7">
        <v>2115507</v>
      </c>
      <c r="R2072" s="8">
        <v>1.6E-2</v>
      </c>
      <c r="S2072" s="7">
        <v>33848.112000000001</v>
      </c>
      <c r="T2072" s="7">
        <v>-14830.887999999999</v>
      </c>
      <c r="U2072" s="9">
        <v>-0.30466706382629055</v>
      </c>
      <c r="V2072" s="7">
        <v>4941968.3231000006</v>
      </c>
      <c r="W2072" s="9">
        <v>1.1572295164964805</v>
      </c>
      <c r="X2072" s="7">
        <v>8865344.3300000001</v>
      </c>
      <c r="Y2072" s="7">
        <v>0</v>
      </c>
      <c r="Z2072" s="7">
        <v>2962156.3299999996</v>
      </c>
      <c r="AA2072" s="7">
        <v>570199</v>
      </c>
      <c r="AB2072" s="7">
        <v>5332989</v>
      </c>
      <c r="AC2072" s="7">
        <v>0</v>
      </c>
      <c r="AD2072" s="7">
        <v>3923376.006899999</v>
      </c>
      <c r="AE2072" s="7">
        <v>-637875.53015535232</v>
      </c>
      <c r="AF2072" s="7">
        <v>9178637.2111000009</v>
      </c>
      <c r="AG2072" s="7">
        <v>33848.112000000001</v>
      </c>
      <c r="AH2072" s="7">
        <v>3285500.4767446467</v>
      </c>
      <c r="AI2072" s="7">
        <v>3524961</v>
      </c>
      <c r="AJ2072" s="7">
        <v>47297</v>
      </c>
      <c r="AK2072" s="7">
        <v>1457310</v>
      </c>
      <c r="AL2072" s="7">
        <v>0</v>
      </c>
      <c r="AM2072" s="7">
        <v>879906</v>
      </c>
      <c r="AN2072" s="7">
        <v>0</v>
      </c>
      <c r="AO2072" s="7">
        <v>0</v>
      </c>
      <c r="AP2072" s="7">
        <v>4216013</v>
      </c>
      <c r="AQ2072" s="7">
        <v>234719</v>
      </c>
      <c r="AR2072" s="7">
        <v>4221838</v>
      </c>
      <c r="AS2072" s="7">
        <v>48679</v>
      </c>
      <c r="AT2072" s="7">
        <v>1667271</v>
      </c>
      <c r="AU2072" s="7">
        <v>2657</v>
      </c>
      <c r="AV2072" s="7">
        <v>845711</v>
      </c>
      <c r="AW2072" s="7">
        <v>0</v>
      </c>
      <c r="AX2072" s="7">
        <v>0</v>
      </c>
      <c r="AY2072" s="7">
        <v>4797073</v>
      </c>
      <c r="AZ2072" s="7">
        <v>95696</v>
      </c>
      <c r="BA2072" s="7">
        <v>2962156.3299999996</v>
      </c>
      <c r="BB2072" s="7">
        <v>0</v>
      </c>
      <c r="BC2072" s="7">
        <v>298.08999999999997</v>
      </c>
      <c r="BD2072" s="7">
        <v>30857.51</v>
      </c>
      <c r="BE2072" s="7">
        <v>0</v>
      </c>
      <c r="BF2072" s="7">
        <v>0</v>
      </c>
      <c r="BG2072" s="7">
        <v>320594</v>
      </c>
      <c r="BH2072" s="7">
        <v>3451</v>
      </c>
      <c r="BI2072" s="7">
        <v>249605</v>
      </c>
      <c r="BJ2072" s="7">
        <v>3435261.6233333326</v>
      </c>
      <c r="BK2072" s="7">
        <v>1519802.4733333322</v>
      </c>
      <c r="BL2072" s="7">
        <v>2095884.0933333335</v>
      </c>
      <c r="BM2072" s="7">
        <v>3470068.4133333336</v>
      </c>
      <c r="BN2072" s="130">
        <v>1.071</v>
      </c>
      <c r="BO2072" s="131">
        <v>1.322641E-4</v>
      </c>
      <c r="BP2072" s="161">
        <v>3351.7357295144388</v>
      </c>
      <c r="BQ2072" s="162">
        <v>5332989</v>
      </c>
      <c r="BR2072" s="161">
        <v>183090</v>
      </c>
      <c r="BS2072" s="163">
        <v>0</v>
      </c>
      <c r="BT2072" s="163">
        <v>364029.20015535131</v>
      </c>
      <c r="BU2072" s="161">
        <v>9178637.2100000009</v>
      </c>
      <c r="BV2072" s="161">
        <v>33848.11</v>
      </c>
      <c r="BW2072" s="165">
        <v>3649529.6801553513</v>
      </c>
      <c r="BX2072" s="161">
        <v>183090</v>
      </c>
    </row>
    <row r="2073" spans="1:76" ht="14.45" x14ac:dyDescent="0.3">
      <c r="A2073" s="164" t="s">
        <v>31</v>
      </c>
      <c r="B2073" s="6" t="s">
        <v>1147</v>
      </c>
      <c r="C2073" s="6" t="s">
        <v>141</v>
      </c>
      <c r="D2073" s="6" t="s">
        <v>39</v>
      </c>
      <c r="E2073" s="6" t="s">
        <v>40</v>
      </c>
      <c r="F2073" s="24" t="str">
        <f>+Tabela1[[#This Row],[WK]]&amp;Tabela1[[#This Row],[PK]]&amp;Tabela1[[#This Row],[GK]]</f>
        <v>281704</v>
      </c>
      <c r="G2073" s="6" t="s">
        <v>1956</v>
      </c>
      <c r="H2073" s="7">
        <v>130569498.71879956</v>
      </c>
      <c r="I2073" s="8">
        <v>1.371</v>
      </c>
      <c r="J2073" s="7">
        <v>179010782.75</v>
      </c>
      <c r="K2073" s="8">
        <v>7.0000000000000007E-2</v>
      </c>
      <c r="L2073" s="7">
        <v>12530754.7925</v>
      </c>
      <c r="M2073" s="7">
        <v>7974062.7925000004</v>
      </c>
      <c r="N2073" s="9">
        <v>1.749967474760199</v>
      </c>
      <c r="O2073" s="7">
        <v>41871964</v>
      </c>
      <c r="P2073" s="8">
        <v>1.2949999999999999</v>
      </c>
      <c r="Q2073" s="7">
        <v>54224193</v>
      </c>
      <c r="R2073" s="8">
        <v>1.6E-2</v>
      </c>
      <c r="S2073" s="7">
        <v>867587.08799999999</v>
      </c>
      <c r="T2073" s="7">
        <v>395051.08799999999</v>
      </c>
      <c r="U2073" s="9">
        <v>0.83602326171974195</v>
      </c>
      <c r="V2073" s="7">
        <v>8369113.8805</v>
      </c>
      <c r="W2073" s="9">
        <v>1.6640951415406102</v>
      </c>
      <c r="X2073" s="7">
        <v>16277987.160972372</v>
      </c>
      <c r="Y2073" s="7">
        <v>4387935</v>
      </c>
      <c r="Z2073" s="7">
        <v>1168358.69</v>
      </c>
      <c r="AA2073" s="7">
        <v>911677.47097237152</v>
      </c>
      <c r="AB2073" s="7">
        <v>9810016</v>
      </c>
      <c r="AC2073" s="7">
        <v>0</v>
      </c>
      <c r="AD2073" s="7">
        <v>7908873.2804723717</v>
      </c>
      <c r="AE2073" s="7">
        <v>0</v>
      </c>
      <c r="AF2073" s="7">
        <v>12530754.7925</v>
      </c>
      <c r="AG2073" s="7">
        <v>867587.08799999999</v>
      </c>
      <c r="AH2073" s="7">
        <v>7908873.2804723717</v>
      </c>
      <c r="AI2073" s="7">
        <v>3804542</v>
      </c>
      <c r="AJ2073" s="7">
        <v>171249</v>
      </c>
      <c r="AK2073" s="7">
        <v>3338540</v>
      </c>
      <c r="AL2073" s="7">
        <v>16211</v>
      </c>
      <c r="AM2073" s="7">
        <v>757147</v>
      </c>
      <c r="AN2073" s="7">
        <v>0</v>
      </c>
      <c r="AO2073" s="7">
        <v>0</v>
      </c>
      <c r="AP2073" s="7">
        <v>7815997</v>
      </c>
      <c r="AQ2073" s="7">
        <v>445568</v>
      </c>
      <c r="AR2073" s="7">
        <v>4556692</v>
      </c>
      <c r="AS2073" s="7">
        <v>472536</v>
      </c>
      <c r="AT2073" s="7">
        <v>3948151</v>
      </c>
      <c r="AU2073" s="7">
        <v>16810</v>
      </c>
      <c r="AV2073" s="7">
        <v>861920</v>
      </c>
      <c r="AW2073" s="7">
        <v>0</v>
      </c>
      <c r="AX2073" s="7">
        <v>0</v>
      </c>
      <c r="AY2073" s="7">
        <v>9036873</v>
      </c>
      <c r="AZ2073" s="7">
        <v>186525</v>
      </c>
      <c r="BA2073" s="7">
        <v>1168358.69</v>
      </c>
      <c r="BB2073" s="7">
        <v>0</v>
      </c>
      <c r="BC2073" s="7">
        <v>207.8</v>
      </c>
      <c r="BD2073" s="7">
        <v>11828.56</v>
      </c>
      <c r="BE2073" s="7">
        <v>83.54</v>
      </c>
      <c r="BF2073" s="7">
        <v>0</v>
      </c>
      <c r="BG2073" s="7">
        <v>452647.47097237152</v>
      </c>
      <c r="BH2073" s="7">
        <v>5048</v>
      </c>
      <c r="BI2073" s="7">
        <v>459030</v>
      </c>
      <c r="BJ2073" s="7">
        <v>6317607.2466666671</v>
      </c>
      <c r="BK2073" s="7">
        <v>4860555.8666666672</v>
      </c>
      <c r="BL2073" s="7">
        <v>948578.38666666672</v>
      </c>
      <c r="BM2073" s="7">
        <v>3931048.7466666661</v>
      </c>
      <c r="BN2073" s="130">
        <v>0.78900000000000003</v>
      </c>
      <c r="BO2073" s="131">
        <v>2.248311E-4</v>
      </c>
      <c r="BP2073" s="161">
        <v>5697.950740174545</v>
      </c>
      <c r="BQ2073" s="162">
        <v>9810016</v>
      </c>
      <c r="BR2073" s="161">
        <v>283857</v>
      </c>
      <c r="BS2073" s="163">
        <v>0</v>
      </c>
      <c r="BT2073" s="163">
        <v>0</v>
      </c>
      <c r="BU2073" s="161">
        <v>12530754.789999999</v>
      </c>
      <c r="BV2073" s="161">
        <v>867587.09</v>
      </c>
      <c r="BW2073" s="165">
        <v>7908873.2800000003</v>
      </c>
      <c r="BX2073" s="161">
        <v>283857</v>
      </c>
    </row>
    <row r="2074" spans="1:76" ht="14.45" x14ac:dyDescent="0.3">
      <c r="A2074" s="164" t="s">
        <v>31</v>
      </c>
      <c r="B2074" s="6" t="s">
        <v>1147</v>
      </c>
      <c r="C2074" s="6" t="s">
        <v>141</v>
      </c>
      <c r="D2074" s="6" t="s">
        <v>42</v>
      </c>
      <c r="E2074" s="6" t="s">
        <v>36</v>
      </c>
      <c r="F2074" s="24" t="str">
        <f>+Tabela1[[#This Row],[WK]]&amp;Tabela1[[#This Row],[PK]]&amp;Tabela1[[#This Row],[GK]]</f>
        <v>281705</v>
      </c>
      <c r="G2074" s="6" t="s">
        <v>1957</v>
      </c>
      <c r="H2074" s="7">
        <v>88480049.572399646</v>
      </c>
      <c r="I2074" s="8">
        <v>1.371</v>
      </c>
      <c r="J2074" s="7">
        <v>121306147.95999999</v>
      </c>
      <c r="K2074" s="8">
        <v>7.0000000000000007E-2</v>
      </c>
      <c r="L2074" s="7">
        <v>8491430.3572000004</v>
      </c>
      <c r="M2074" s="7">
        <v>6062506.3572000004</v>
      </c>
      <c r="N2074" s="9">
        <v>2.4959637918683337</v>
      </c>
      <c r="O2074" s="7">
        <v>195252</v>
      </c>
      <c r="P2074" s="8">
        <v>1.2949999999999999</v>
      </c>
      <c r="Q2074" s="7">
        <v>252851</v>
      </c>
      <c r="R2074" s="8">
        <v>1.6E-2</v>
      </c>
      <c r="S2074" s="7">
        <v>4045.616</v>
      </c>
      <c r="T2074" s="7">
        <v>-2296.384</v>
      </c>
      <c r="U2074" s="9">
        <v>-0.36209145380006308</v>
      </c>
      <c r="V2074" s="7">
        <v>6060209.9732000008</v>
      </c>
      <c r="W2074" s="9">
        <v>2.4885207501767779</v>
      </c>
      <c r="X2074" s="7">
        <v>22983433.919911072</v>
      </c>
      <c r="Y2074" s="7">
        <v>12084197</v>
      </c>
      <c r="Z2074" s="7">
        <v>299208.435</v>
      </c>
      <c r="AA2074" s="7">
        <v>682529.48491107067</v>
      </c>
      <c r="AB2074" s="7">
        <v>9917499</v>
      </c>
      <c r="AC2074" s="7">
        <v>0</v>
      </c>
      <c r="AD2074" s="7">
        <v>16923223.946711071</v>
      </c>
      <c r="AE2074" s="7">
        <v>0</v>
      </c>
      <c r="AF2074" s="7">
        <v>8491430.3572000004</v>
      </c>
      <c r="AG2074" s="7">
        <v>4045.616</v>
      </c>
      <c r="AH2074" s="7">
        <v>16923223.946711071</v>
      </c>
      <c r="AI2074" s="7">
        <v>2027994</v>
      </c>
      <c r="AJ2074" s="7">
        <v>11357</v>
      </c>
      <c r="AK2074" s="7">
        <v>8247025</v>
      </c>
      <c r="AL2074" s="7">
        <v>35747</v>
      </c>
      <c r="AM2074" s="7">
        <v>774501</v>
      </c>
      <c r="AN2074" s="7">
        <v>0</v>
      </c>
      <c r="AO2074" s="7">
        <v>0</v>
      </c>
      <c r="AP2074" s="7">
        <v>7821458</v>
      </c>
      <c r="AQ2074" s="7">
        <v>481372</v>
      </c>
      <c r="AR2074" s="7">
        <v>2428924</v>
      </c>
      <c r="AS2074" s="7">
        <v>6342</v>
      </c>
      <c r="AT2074" s="7">
        <v>9241883</v>
      </c>
      <c r="AU2074" s="7">
        <v>742235</v>
      </c>
      <c r="AV2074" s="7">
        <v>211780</v>
      </c>
      <c r="AW2074" s="7">
        <v>0</v>
      </c>
      <c r="AX2074" s="7">
        <v>0</v>
      </c>
      <c r="AY2074" s="7">
        <v>8905676</v>
      </c>
      <c r="AZ2074" s="7">
        <v>188147</v>
      </c>
      <c r="BA2074" s="7">
        <v>299208.435</v>
      </c>
      <c r="BB2074" s="7">
        <v>0</v>
      </c>
      <c r="BC2074" s="7">
        <v>0</v>
      </c>
      <c r="BD2074" s="7">
        <v>0</v>
      </c>
      <c r="BE2074" s="7">
        <v>6434.59</v>
      </c>
      <c r="BF2074" s="7">
        <v>0</v>
      </c>
      <c r="BG2074" s="7">
        <v>465380.48491107073</v>
      </c>
      <c r="BH2074" s="7">
        <v>5190</v>
      </c>
      <c r="BI2074" s="7">
        <v>217149</v>
      </c>
      <c r="BJ2074" s="7">
        <v>2988729.4883333333</v>
      </c>
      <c r="BK2074" s="7">
        <v>1406905.9033333333</v>
      </c>
      <c r="BL2074" s="7">
        <v>1571896.7833333332</v>
      </c>
      <c r="BM2074" s="7">
        <v>3183500.7733333334</v>
      </c>
      <c r="BN2074" s="130">
        <v>0.48599999999999999</v>
      </c>
      <c r="BO2074" s="131">
        <v>2.2310520000000001E-4</v>
      </c>
      <c r="BP2074" s="161">
        <v>5653.9279425331615</v>
      </c>
      <c r="BQ2074" s="162">
        <v>9917499</v>
      </c>
      <c r="BR2074" s="161">
        <v>286510</v>
      </c>
      <c r="BS2074" s="163">
        <v>765823.27991107153</v>
      </c>
      <c r="BT2074" s="163">
        <v>0</v>
      </c>
      <c r="BU2074" s="161">
        <v>8491430.3599999994</v>
      </c>
      <c r="BV2074" s="161">
        <v>4045.62</v>
      </c>
      <c r="BW2074" s="165">
        <v>16157400.67</v>
      </c>
      <c r="BX2074" s="161">
        <v>286510</v>
      </c>
    </row>
    <row r="2075" spans="1:76" ht="14.45" x14ac:dyDescent="0.3">
      <c r="A2075" s="164" t="s">
        <v>31</v>
      </c>
      <c r="B2075" s="6" t="s">
        <v>1147</v>
      </c>
      <c r="C2075" s="6" t="s">
        <v>141</v>
      </c>
      <c r="D2075" s="6" t="s">
        <v>44</v>
      </c>
      <c r="E2075" s="6" t="s">
        <v>36</v>
      </c>
      <c r="F2075" s="24" t="str">
        <f>+Tabela1[[#This Row],[WK]]&amp;Tabela1[[#This Row],[PK]]&amp;Tabela1[[#This Row],[GK]]</f>
        <v>281706</v>
      </c>
      <c r="G2075" s="6" t="s">
        <v>1953</v>
      </c>
      <c r="H2075" s="7">
        <v>371917283.37079924</v>
      </c>
      <c r="I2075" s="8">
        <v>1.371</v>
      </c>
      <c r="J2075" s="7">
        <v>509898595.49000001</v>
      </c>
      <c r="K2075" s="8">
        <v>7.0000000000000007E-2</v>
      </c>
      <c r="L2075" s="7">
        <v>35692901.684300005</v>
      </c>
      <c r="M2075" s="7">
        <v>21928762.684300005</v>
      </c>
      <c r="N2075" s="9">
        <v>1.5931808509271814</v>
      </c>
      <c r="O2075" s="7">
        <v>32625102</v>
      </c>
      <c r="P2075" s="8">
        <v>1.2949999999999999</v>
      </c>
      <c r="Q2075" s="7">
        <v>42249507</v>
      </c>
      <c r="R2075" s="8">
        <v>1.6E-2</v>
      </c>
      <c r="S2075" s="7">
        <v>675992.11199999996</v>
      </c>
      <c r="T2075" s="7">
        <v>110252.11199999996</v>
      </c>
      <c r="U2075" s="9">
        <v>0.19488123873157273</v>
      </c>
      <c r="V2075" s="7">
        <v>22039014.796300009</v>
      </c>
      <c r="W2075" s="9">
        <v>1.5379763357597094</v>
      </c>
      <c r="X2075" s="7">
        <v>29860716.850324124</v>
      </c>
      <c r="Y2075" s="7">
        <v>2481038</v>
      </c>
      <c r="Z2075" s="7">
        <v>1420363.8900000001</v>
      </c>
      <c r="AA2075" s="7">
        <v>2383695.9603241216</v>
      </c>
      <c r="AB2075" s="7">
        <v>17020341</v>
      </c>
      <c r="AC2075" s="7">
        <v>6555278</v>
      </c>
      <c r="AD2075" s="7">
        <v>7821702.0540241189</v>
      </c>
      <c r="AE2075" s="7">
        <v>0</v>
      </c>
      <c r="AF2075" s="7">
        <v>35692901.684300005</v>
      </c>
      <c r="AG2075" s="7">
        <v>675992.11199999996</v>
      </c>
      <c r="AH2075" s="7">
        <v>7821702.0540241189</v>
      </c>
      <c r="AI2075" s="7">
        <v>11492163</v>
      </c>
      <c r="AJ2075" s="7">
        <v>549388</v>
      </c>
      <c r="AK2075" s="7">
        <v>9931546</v>
      </c>
      <c r="AL2075" s="7">
        <v>533466</v>
      </c>
      <c r="AM2075" s="7">
        <v>1109376</v>
      </c>
      <c r="AN2075" s="7">
        <v>0</v>
      </c>
      <c r="AO2075" s="7">
        <v>0</v>
      </c>
      <c r="AP2075" s="7">
        <v>12377184</v>
      </c>
      <c r="AQ2075" s="7">
        <v>1082092</v>
      </c>
      <c r="AR2075" s="7">
        <v>13764139</v>
      </c>
      <c r="AS2075" s="7">
        <v>565740</v>
      </c>
      <c r="AT2075" s="7">
        <v>11590722</v>
      </c>
      <c r="AU2075" s="7">
        <v>70429</v>
      </c>
      <c r="AV2075" s="7">
        <v>1093262</v>
      </c>
      <c r="AW2075" s="7">
        <v>0</v>
      </c>
      <c r="AX2075" s="7">
        <v>0</v>
      </c>
      <c r="AY2075" s="7">
        <v>15337958</v>
      </c>
      <c r="AZ2075" s="7">
        <v>570930</v>
      </c>
      <c r="BA2075" s="7">
        <v>1420363.8900000001</v>
      </c>
      <c r="BB2075" s="7">
        <v>0</v>
      </c>
      <c r="BC2075" s="7">
        <v>0</v>
      </c>
      <c r="BD2075" s="7">
        <v>14392.94</v>
      </c>
      <c r="BE2075" s="7">
        <v>1759.58</v>
      </c>
      <c r="BF2075" s="7">
        <v>0</v>
      </c>
      <c r="BG2075" s="7">
        <v>1216534.9603241214</v>
      </c>
      <c r="BH2075" s="7">
        <v>13567</v>
      </c>
      <c r="BI2075" s="7">
        <v>1167161</v>
      </c>
      <c r="BJ2075" s="7">
        <v>16063725.886666663</v>
      </c>
      <c r="BK2075" s="7">
        <v>14091702.893333331</v>
      </c>
      <c r="BL2075" s="7">
        <v>271941.54333333333</v>
      </c>
      <c r="BM2075" s="7">
        <v>7344208.8866666667</v>
      </c>
      <c r="BN2075" s="130">
        <v>0.94399999999999995</v>
      </c>
      <c r="BO2075" s="131">
        <v>4.8624129999999999E-4</v>
      </c>
      <c r="BP2075" s="161">
        <v>12322.381267074574</v>
      </c>
      <c r="BQ2075" s="162">
        <v>17020341</v>
      </c>
      <c r="BR2075" s="161">
        <v>759885</v>
      </c>
      <c r="BS2075" s="163">
        <v>0</v>
      </c>
      <c r="BT2075" s="163">
        <v>2562469.1496758759</v>
      </c>
      <c r="BU2075" s="161">
        <v>35692901.68</v>
      </c>
      <c r="BV2075" s="161">
        <v>675992.11</v>
      </c>
      <c r="BW2075" s="165">
        <v>10384171.199675877</v>
      </c>
      <c r="BX2075" s="161">
        <v>759885</v>
      </c>
    </row>
    <row r="2076" spans="1:76" ht="14.45" x14ac:dyDescent="0.3">
      <c r="A2076" s="164" t="s">
        <v>31</v>
      </c>
      <c r="B2076" s="6" t="s">
        <v>1147</v>
      </c>
      <c r="C2076" s="6" t="s">
        <v>141</v>
      </c>
      <c r="D2076" s="6" t="s">
        <v>51</v>
      </c>
      <c r="E2076" s="6" t="s">
        <v>36</v>
      </c>
      <c r="F2076" s="24" t="str">
        <f>+Tabela1[[#This Row],[WK]]&amp;Tabela1[[#This Row],[PK]]&amp;Tabela1[[#This Row],[GK]]</f>
        <v>281707</v>
      </c>
      <c r="G2076" s="6" t="s">
        <v>1929</v>
      </c>
      <c r="H2076" s="7">
        <v>120678684.61459896</v>
      </c>
      <c r="I2076" s="8">
        <v>1.371</v>
      </c>
      <c r="J2076" s="7">
        <v>165450476.62</v>
      </c>
      <c r="K2076" s="8">
        <v>7.0000000000000007E-2</v>
      </c>
      <c r="L2076" s="7">
        <v>11581533.363400001</v>
      </c>
      <c r="M2076" s="7">
        <v>7730368.3634000011</v>
      </c>
      <c r="N2076" s="9">
        <v>2.0072804887352271</v>
      </c>
      <c r="O2076" s="7">
        <v>880109</v>
      </c>
      <c r="P2076" s="8">
        <v>1.2949999999999999</v>
      </c>
      <c r="Q2076" s="7">
        <v>1139741</v>
      </c>
      <c r="R2076" s="8">
        <v>1.6E-2</v>
      </c>
      <c r="S2076" s="7">
        <v>18235.856</v>
      </c>
      <c r="T2076" s="7">
        <v>-102906.144</v>
      </c>
      <c r="U2076" s="9">
        <v>-0.84946710472008058</v>
      </c>
      <c r="V2076" s="7">
        <v>7627462.2194000017</v>
      </c>
      <c r="W2076" s="9">
        <v>1.9201592977078563</v>
      </c>
      <c r="X2076" s="7">
        <v>17589897.697346404</v>
      </c>
      <c r="Y2076" s="7">
        <v>6570708</v>
      </c>
      <c r="Z2076" s="7">
        <v>1481687.0049999999</v>
      </c>
      <c r="AA2076" s="7">
        <v>773116.69234640617</v>
      </c>
      <c r="AB2076" s="7">
        <v>8764386</v>
      </c>
      <c r="AC2076" s="7">
        <v>0</v>
      </c>
      <c r="AD2076" s="7">
        <v>9962435.4779464025</v>
      </c>
      <c r="AE2076" s="7">
        <v>0</v>
      </c>
      <c r="AF2076" s="7">
        <v>11581533.363400001</v>
      </c>
      <c r="AG2076" s="7">
        <v>18235.856</v>
      </c>
      <c r="AH2076" s="7">
        <v>9962435.4779464025</v>
      </c>
      <c r="AI2076" s="7">
        <v>3215473</v>
      </c>
      <c r="AJ2076" s="7">
        <v>153492</v>
      </c>
      <c r="AK2076" s="7">
        <v>4586158</v>
      </c>
      <c r="AL2076" s="7">
        <v>0</v>
      </c>
      <c r="AM2076" s="7">
        <v>765536</v>
      </c>
      <c r="AN2076" s="7">
        <v>0</v>
      </c>
      <c r="AO2076" s="7">
        <v>0</v>
      </c>
      <c r="AP2076" s="7">
        <v>6574844</v>
      </c>
      <c r="AQ2076" s="7">
        <v>481372</v>
      </c>
      <c r="AR2076" s="7">
        <v>3851165</v>
      </c>
      <c r="AS2076" s="7">
        <v>121142</v>
      </c>
      <c r="AT2076" s="7">
        <v>5544972</v>
      </c>
      <c r="AU2076" s="7">
        <v>24882</v>
      </c>
      <c r="AV2076" s="7">
        <v>674599</v>
      </c>
      <c r="AW2076" s="7">
        <v>0</v>
      </c>
      <c r="AX2076" s="7">
        <v>0</v>
      </c>
      <c r="AY2076" s="7">
        <v>7419725</v>
      </c>
      <c r="AZ2076" s="7">
        <v>199501</v>
      </c>
      <c r="BA2076" s="7">
        <v>1481687.0049999999</v>
      </c>
      <c r="BB2076" s="7">
        <v>0</v>
      </c>
      <c r="BC2076" s="7">
        <v>65.44</v>
      </c>
      <c r="BD2076" s="7">
        <v>7990.25</v>
      </c>
      <c r="BE2076" s="7">
        <v>15447.47</v>
      </c>
      <c r="BF2076" s="7">
        <v>0</v>
      </c>
      <c r="BG2076" s="7">
        <v>478292.69234640611</v>
      </c>
      <c r="BH2076" s="7">
        <v>5334</v>
      </c>
      <c r="BI2076" s="7">
        <v>294824</v>
      </c>
      <c r="BJ2076" s="7">
        <v>4057594.4099999992</v>
      </c>
      <c r="BK2076" s="7">
        <v>2681681.6966666654</v>
      </c>
      <c r="BL2076" s="7">
        <v>429471.66</v>
      </c>
      <c r="BM2076" s="7">
        <v>4644707.5333333341</v>
      </c>
      <c r="BN2076" s="130">
        <v>0.71299999999999997</v>
      </c>
      <c r="BO2076" s="131">
        <v>2.3287819999999999E-4</v>
      </c>
      <c r="BP2076" s="161">
        <v>5901.0559202018385</v>
      </c>
      <c r="BQ2076" s="162">
        <v>8764386</v>
      </c>
      <c r="BR2076" s="161">
        <v>302049</v>
      </c>
      <c r="BS2076" s="163">
        <v>1247605.4973464045</v>
      </c>
      <c r="BT2076" s="163">
        <v>0</v>
      </c>
      <c r="BU2076" s="161">
        <v>11581533.359999999</v>
      </c>
      <c r="BV2076" s="161">
        <v>18235.86</v>
      </c>
      <c r="BW2076" s="165">
        <v>8714829.9800000004</v>
      </c>
      <c r="BX2076" s="161">
        <v>302049</v>
      </c>
    </row>
    <row r="2077" spans="1:76" ht="14.45" x14ac:dyDescent="0.3">
      <c r="A2077" s="164" t="s">
        <v>31</v>
      </c>
      <c r="B2077" s="6" t="s">
        <v>1147</v>
      </c>
      <c r="C2077" s="6" t="s">
        <v>141</v>
      </c>
      <c r="D2077" s="6" t="s">
        <v>75</v>
      </c>
      <c r="E2077" s="6" t="s">
        <v>40</v>
      </c>
      <c r="F2077" s="24" t="str">
        <f>+Tabela1[[#This Row],[WK]]&amp;Tabela1[[#This Row],[PK]]&amp;Tabela1[[#This Row],[GK]]</f>
        <v>281708</v>
      </c>
      <c r="G2077" s="6" t="s">
        <v>1958</v>
      </c>
      <c r="H2077" s="7">
        <v>134140461.5745994</v>
      </c>
      <c r="I2077" s="8">
        <v>1.371</v>
      </c>
      <c r="J2077" s="7">
        <v>183906572.81</v>
      </c>
      <c r="K2077" s="8">
        <v>7.0000000000000007E-2</v>
      </c>
      <c r="L2077" s="7">
        <v>12873460.096700002</v>
      </c>
      <c r="M2077" s="7">
        <v>9275154.0967000015</v>
      </c>
      <c r="N2077" s="9">
        <v>2.5776446185232724</v>
      </c>
      <c r="O2077" s="7">
        <v>49262233</v>
      </c>
      <c r="P2077" s="8">
        <v>1.2949999999999999</v>
      </c>
      <c r="Q2077" s="7">
        <v>63794592</v>
      </c>
      <c r="R2077" s="8">
        <v>1.6E-2</v>
      </c>
      <c r="S2077" s="7">
        <v>1020713.4720000001</v>
      </c>
      <c r="T2077" s="7">
        <v>-160774.52799999993</v>
      </c>
      <c r="U2077" s="9">
        <v>-0.13607800333139222</v>
      </c>
      <c r="V2077" s="7">
        <v>9114379.5687000006</v>
      </c>
      <c r="W2077" s="9">
        <v>1.9068561466665719</v>
      </c>
      <c r="X2077" s="7">
        <v>17702410.392722547</v>
      </c>
      <c r="Y2077" s="7">
        <v>2830748</v>
      </c>
      <c r="Z2077" s="7">
        <v>1174322.1600000001</v>
      </c>
      <c r="AA2077" s="7">
        <v>1078700.2327225478</v>
      </c>
      <c r="AB2077" s="7">
        <v>12618640</v>
      </c>
      <c r="AC2077" s="7">
        <v>0</v>
      </c>
      <c r="AD2077" s="7">
        <v>8588030.8240225464</v>
      </c>
      <c r="AE2077" s="7">
        <v>0</v>
      </c>
      <c r="AF2077" s="7">
        <v>12873460.096700002</v>
      </c>
      <c r="AG2077" s="7">
        <v>1020713.4720000001</v>
      </c>
      <c r="AH2077" s="7">
        <v>8588030.8240225464</v>
      </c>
      <c r="AI2077" s="7">
        <v>3004352</v>
      </c>
      <c r="AJ2077" s="7">
        <v>1033084</v>
      </c>
      <c r="AK2077" s="7">
        <v>3224370</v>
      </c>
      <c r="AL2077" s="7">
        <v>0</v>
      </c>
      <c r="AM2077" s="7">
        <v>785680</v>
      </c>
      <c r="AN2077" s="7">
        <v>0</v>
      </c>
      <c r="AO2077" s="7">
        <v>0</v>
      </c>
      <c r="AP2077" s="7">
        <v>9524118</v>
      </c>
      <c r="AQ2077" s="7">
        <v>568895</v>
      </c>
      <c r="AR2077" s="7">
        <v>3598306</v>
      </c>
      <c r="AS2077" s="7">
        <v>1181488</v>
      </c>
      <c r="AT2077" s="7">
        <v>2823709</v>
      </c>
      <c r="AU2077" s="7">
        <v>371090</v>
      </c>
      <c r="AV2077" s="7">
        <v>759350</v>
      </c>
      <c r="AW2077" s="7">
        <v>0</v>
      </c>
      <c r="AX2077" s="7">
        <v>0</v>
      </c>
      <c r="AY2077" s="7">
        <v>10837889</v>
      </c>
      <c r="AZ2077" s="7">
        <v>230318</v>
      </c>
      <c r="BA2077" s="7">
        <v>1174322.1600000001</v>
      </c>
      <c r="BB2077" s="7">
        <v>0</v>
      </c>
      <c r="BC2077" s="7">
        <v>0</v>
      </c>
      <c r="BD2077" s="7">
        <v>9078.3700000000008</v>
      </c>
      <c r="BE2077" s="7">
        <v>7097.5</v>
      </c>
      <c r="BF2077" s="7">
        <v>0</v>
      </c>
      <c r="BG2077" s="7">
        <v>559353.23272254795</v>
      </c>
      <c r="BH2077" s="7">
        <v>6238</v>
      </c>
      <c r="BI2077" s="7">
        <v>519347</v>
      </c>
      <c r="BJ2077" s="7">
        <v>7147891.3499999996</v>
      </c>
      <c r="BK2077" s="7">
        <v>6357717.8133333325</v>
      </c>
      <c r="BL2077" s="7">
        <v>270204.38333333336</v>
      </c>
      <c r="BM2077" s="7">
        <v>2620285.3800000008</v>
      </c>
      <c r="BN2077" s="130">
        <v>0.88800000000000001</v>
      </c>
      <c r="BO2077" s="131">
        <v>2.7618169999999999E-4</v>
      </c>
      <c r="BP2077" s="161">
        <v>6998.6243068517897</v>
      </c>
      <c r="BQ2077" s="162">
        <v>12618640</v>
      </c>
      <c r="BR2077" s="161">
        <v>187180</v>
      </c>
      <c r="BS2077" s="163">
        <v>94154.792722546961</v>
      </c>
      <c r="BT2077" s="163">
        <v>0</v>
      </c>
      <c r="BU2077" s="161">
        <v>12873460.1</v>
      </c>
      <c r="BV2077" s="161">
        <v>1020713.47</v>
      </c>
      <c r="BW2077" s="165">
        <v>8493876.0299999993</v>
      </c>
      <c r="BX2077" s="161">
        <v>187180</v>
      </c>
    </row>
    <row r="2078" spans="1:76" ht="14.45" x14ac:dyDescent="0.3">
      <c r="A2078" s="164" t="s">
        <v>31</v>
      </c>
      <c r="B2078" s="6" t="s">
        <v>1147</v>
      </c>
      <c r="C2078" s="6" t="s">
        <v>147</v>
      </c>
      <c r="D2078" s="6" t="s">
        <v>33</v>
      </c>
      <c r="E2078" s="6" t="s">
        <v>36</v>
      </c>
      <c r="F2078" s="24" t="str">
        <f>+Tabela1[[#This Row],[WK]]&amp;Tabela1[[#This Row],[PK]]&amp;Tabela1[[#This Row],[GK]]</f>
        <v>281801</v>
      </c>
      <c r="G2078" s="6" t="s">
        <v>1959</v>
      </c>
      <c r="H2078" s="7">
        <v>67311348.382800043</v>
      </c>
      <c r="I2078" s="8">
        <v>1.371</v>
      </c>
      <c r="J2078" s="7">
        <v>92283858.63000001</v>
      </c>
      <c r="K2078" s="8">
        <v>7.0000000000000007E-2</v>
      </c>
      <c r="L2078" s="7">
        <v>6459870.104100001</v>
      </c>
      <c r="M2078" s="7">
        <v>4470296.104100001</v>
      </c>
      <c r="N2078" s="9">
        <v>2.2468609381204221</v>
      </c>
      <c r="O2078" s="7">
        <v>0</v>
      </c>
      <c r="P2078" s="8">
        <v>1.2949999999999999</v>
      </c>
      <c r="Q2078" s="7">
        <v>0</v>
      </c>
      <c r="R2078" s="8">
        <v>1.6E-2</v>
      </c>
      <c r="S2078" s="7">
        <v>0</v>
      </c>
      <c r="T2078" s="7">
        <v>-4011</v>
      </c>
      <c r="U2078" s="9">
        <v>-1</v>
      </c>
      <c r="V2078" s="7">
        <v>4466285.104100001</v>
      </c>
      <c r="W2078" s="9">
        <v>2.2403284054103541</v>
      </c>
      <c r="X2078" s="7">
        <v>12477372.59</v>
      </c>
      <c r="Y2078" s="7">
        <v>5608476</v>
      </c>
      <c r="Z2078" s="7">
        <v>1337770.5900000001</v>
      </c>
      <c r="AA2078" s="7">
        <v>475380</v>
      </c>
      <c r="AB2078" s="7">
        <v>5055746</v>
      </c>
      <c r="AC2078" s="7">
        <v>0</v>
      </c>
      <c r="AD2078" s="7">
        <v>8011087.4858999988</v>
      </c>
      <c r="AE2078" s="7">
        <v>0</v>
      </c>
      <c r="AF2078" s="7">
        <v>6459870.104100001</v>
      </c>
      <c r="AG2078" s="7">
        <v>0</v>
      </c>
      <c r="AH2078" s="7">
        <v>8011087.4858999988</v>
      </c>
      <c r="AI2078" s="7">
        <v>1661165</v>
      </c>
      <c r="AJ2078" s="7">
        <v>22762</v>
      </c>
      <c r="AK2078" s="7">
        <v>4230323</v>
      </c>
      <c r="AL2078" s="7">
        <v>23479</v>
      </c>
      <c r="AM2078" s="7">
        <v>300416</v>
      </c>
      <c r="AN2078" s="7">
        <v>0</v>
      </c>
      <c r="AO2078" s="7">
        <v>0</v>
      </c>
      <c r="AP2078" s="7">
        <v>4095894</v>
      </c>
      <c r="AQ2078" s="7">
        <v>163109</v>
      </c>
      <c r="AR2078" s="7">
        <v>1989574</v>
      </c>
      <c r="AS2078" s="7">
        <v>4011</v>
      </c>
      <c r="AT2078" s="7">
        <v>4876815</v>
      </c>
      <c r="AU2078" s="7">
        <v>21810</v>
      </c>
      <c r="AV2078" s="7">
        <v>339113</v>
      </c>
      <c r="AW2078" s="7">
        <v>0</v>
      </c>
      <c r="AX2078" s="7">
        <v>0</v>
      </c>
      <c r="AY2078" s="7">
        <v>4654578</v>
      </c>
      <c r="AZ2078" s="7">
        <v>72988</v>
      </c>
      <c r="BA2078" s="7">
        <v>1337770.5900000001</v>
      </c>
      <c r="BB2078" s="7">
        <v>0</v>
      </c>
      <c r="BC2078" s="7">
        <v>0</v>
      </c>
      <c r="BD2078" s="7">
        <v>14125.78</v>
      </c>
      <c r="BE2078" s="7">
        <v>517.70000000000005</v>
      </c>
      <c r="BF2078" s="7">
        <v>0</v>
      </c>
      <c r="BG2078" s="7">
        <v>320594</v>
      </c>
      <c r="BH2078" s="7">
        <v>3184</v>
      </c>
      <c r="BI2078" s="7">
        <v>154786</v>
      </c>
      <c r="BJ2078" s="7">
        <v>2130274.5291666673</v>
      </c>
      <c r="BK2078" s="7">
        <v>1408766.083333334</v>
      </c>
      <c r="BL2078" s="7">
        <v>313915.38666666666</v>
      </c>
      <c r="BM2078" s="7">
        <v>2258203.0099999998</v>
      </c>
      <c r="BN2078" s="130">
        <v>0.60099999999999998</v>
      </c>
      <c r="BO2078" s="131">
        <v>1.369299E-4</v>
      </c>
      <c r="BP2078" s="161">
        <v>3469.7968686436038</v>
      </c>
      <c r="BQ2078" s="162">
        <v>5055746</v>
      </c>
      <c r="BR2078" s="161">
        <v>178718</v>
      </c>
      <c r="BS2078" s="163">
        <v>876837.75</v>
      </c>
      <c r="BT2078" s="163">
        <v>0</v>
      </c>
      <c r="BU2078" s="161">
        <v>6459870.0999999996</v>
      </c>
      <c r="BV2078" s="161">
        <v>0</v>
      </c>
      <c r="BW2078" s="165">
        <v>7134249.7400000002</v>
      </c>
      <c r="BX2078" s="161">
        <v>178718</v>
      </c>
    </row>
    <row r="2079" spans="1:76" ht="14.45" x14ac:dyDescent="0.3">
      <c r="A2079" s="164" t="s">
        <v>31</v>
      </c>
      <c r="B2079" s="6" t="s">
        <v>1147</v>
      </c>
      <c r="C2079" s="6" t="s">
        <v>147</v>
      </c>
      <c r="D2079" s="6" t="s">
        <v>32</v>
      </c>
      <c r="E2079" s="6" t="s">
        <v>36</v>
      </c>
      <c r="F2079" s="24" t="str">
        <f>+Tabela1[[#This Row],[WK]]&amp;Tabela1[[#This Row],[PK]]&amp;Tabela1[[#This Row],[GK]]</f>
        <v>281802</v>
      </c>
      <c r="G2079" s="6" t="s">
        <v>1960</v>
      </c>
      <c r="H2079" s="7">
        <v>50585556.046600014</v>
      </c>
      <c r="I2079" s="8">
        <v>1.371</v>
      </c>
      <c r="J2079" s="7">
        <v>69352797.349999994</v>
      </c>
      <c r="K2079" s="8">
        <v>7.0000000000000007E-2</v>
      </c>
      <c r="L2079" s="7">
        <v>4854695.8145000003</v>
      </c>
      <c r="M2079" s="7">
        <v>3404081.8145000003</v>
      </c>
      <c r="N2079" s="9">
        <v>2.3466489462393167</v>
      </c>
      <c r="O2079" s="7">
        <v>0</v>
      </c>
      <c r="P2079" s="8">
        <v>1.2949999999999999</v>
      </c>
      <c r="Q2079" s="7">
        <v>0</v>
      </c>
      <c r="R2079" s="8">
        <v>1.6E-2</v>
      </c>
      <c r="S2079" s="7">
        <v>0</v>
      </c>
      <c r="T2079" s="7">
        <v>-7954</v>
      </c>
      <c r="U2079" s="9">
        <v>-1</v>
      </c>
      <c r="V2079" s="7">
        <v>3396127.8145000003</v>
      </c>
      <c r="W2079" s="9">
        <v>2.328398685902886</v>
      </c>
      <c r="X2079" s="7">
        <v>10347852.615</v>
      </c>
      <c r="Y2079" s="7">
        <v>3645109</v>
      </c>
      <c r="Z2079" s="7">
        <v>1914425.6150000002</v>
      </c>
      <c r="AA2079" s="7">
        <v>423001</v>
      </c>
      <c r="AB2079" s="7">
        <v>4365317</v>
      </c>
      <c r="AC2079" s="7">
        <v>0</v>
      </c>
      <c r="AD2079" s="7">
        <v>6951724.8004999999</v>
      </c>
      <c r="AE2079" s="7">
        <v>0</v>
      </c>
      <c r="AF2079" s="7">
        <v>4854695.8145000003</v>
      </c>
      <c r="AG2079" s="7">
        <v>0</v>
      </c>
      <c r="AH2079" s="7">
        <v>6951724.8004999999</v>
      </c>
      <c r="AI2079" s="7">
        <v>1211168</v>
      </c>
      <c r="AJ2079" s="7">
        <v>6608</v>
      </c>
      <c r="AK2079" s="7">
        <v>3713119</v>
      </c>
      <c r="AL2079" s="7">
        <v>156170</v>
      </c>
      <c r="AM2079" s="7">
        <v>333373</v>
      </c>
      <c r="AN2079" s="7">
        <v>0</v>
      </c>
      <c r="AO2079" s="7">
        <v>0</v>
      </c>
      <c r="AP2079" s="7">
        <v>3146250</v>
      </c>
      <c r="AQ2079" s="7">
        <v>151175</v>
      </c>
      <c r="AR2079" s="7">
        <v>1450614</v>
      </c>
      <c r="AS2079" s="7">
        <v>7954</v>
      </c>
      <c r="AT2079" s="7">
        <v>4273643</v>
      </c>
      <c r="AU2079" s="7">
        <v>212803</v>
      </c>
      <c r="AV2079" s="7">
        <v>151558</v>
      </c>
      <c r="AW2079" s="7">
        <v>0</v>
      </c>
      <c r="AX2079" s="7">
        <v>0</v>
      </c>
      <c r="AY2079" s="7">
        <v>3481049</v>
      </c>
      <c r="AZ2079" s="7">
        <v>66500</v>
      </c>
      <c r="BA2079" s="7">
        <v>1914425.6150000002</v>
      </c>
      <c r="BB2079" s="7">
        <v>0</v>
      </c>
      <c r="BC2079" s="7">
        <v>741.86</v>
      </c>
      <c r="BD2079" s="7">
        <v>18111.650000000001</v>
      </c>
      <c r="BE2079" s="7">
        <v>1.41</v>
      </c>
      <c r="BF2079" s="7">
        <v>0</v>
      </c>
      <c r="BG2079" s="7">
        <v>320594</v>
      </c>
      <c r="BH2079" s="7">
        <v>2635</v>
      </c>
      <c r="BI2079" s="7">
        <v>102407</v>
      </c>
      <c r="BJ2079" s="7">
        <v>1409386.4424999999</v>
      </c>
      <c r="BK2079" s="7">
        <v>847335.21333333338</v>
      </c>
      <c r="BL2079" s="7">
        <v>285814.64666666667</v>
      </c>
      <c r="BM2079" s="7">
        <v>1676575.6233333331</v>
      </c>
      <c r="BN2079" s="130">
        <v>0.63800000000000001</v>
      </c>
      <c r="BO2079" s="131">
        <v>9.9209400000000006E-5</v>
      </c>
      <c r="BP2079" s="161">
        <v>2514.3020561999356</v>
      </c>
      <c r="BQ2079" s="162">
        <v>4365317</v>
      </c>
      <c r="BR2079" s="161">
        <v>146624</v>
      </c>
      <c r="BS2079" s="163">
        <v>840786.21500000032</v>
      </c>
      <c r="BT2079" s="163">
        <v>0</v>
      </c>
      <c r="BU2079" s="161">
        <v>4854695.8099999996</v>
      </c>
      <c r="BV2079" s="161">
        <v>0</v>
      </c>
      <c r="BW2079" s="165">
        <v>6110938.5899999999</v>
      </c>
      <c r="BX2079" s="161">
        <v>146624</v>
      </c>
    </row>
    <row r="2080" spans="1:76" ht="14.45" x14ac:dyDescent="0.3">
      <c r="A2080" s="164" t="s">
        <v>31</v>
      </c>
      <c r="B2080" s="6" t="s">
        <v>1147</v>
      </c>
      <c r="C2080" s="6" t="s">
        <v>147</v>
      </c>
      <c r="D2080" s="6" t="s">
        <v>37</v>
      </c>
      <c r="E2080" s="6" t="s">
        <v>40</v>
      </c>
      <c r="F2080" s="24" t="str">
        <f>+Tabela1[[#This Row],[WK]]&amp;Tabela1[[#This Row],[PK]]&amp;Tabela1[[#This Row],[GK]]</f>
        <v>281803</v>
      </c>
      <c r="G2080" s="6" t="s">
        <v>1961</v>
      </c>
      <c r="H2080" s="7">
        <v>519001851.01899838</v>
      </c>
      <c r="I2080" s="8">
        <v>1.371</v>
      </c>
      <c r="J2080" s="7">
        <v>711551537.75000012</v>
      </c>
      <c r="K2080" s="8">
        <v>7.0000000000000007E-2</v>
      </c>
      <c r="L2080" s="7">
        <v>49808607.642500013</v>
      </c>
      <c r="M2080" s="7">
        <v>32102104.642500013</v>
      </c>
      <c r="N2080" s="9">
        <v>1.8130121256862528</v>
      </c>
      <c r="O2080" s="7">
        <v>18934052</v>
      </c>
      <c r="P2080" s="8">
        <v>1.2949999999999999</v>
      </c>
      <c r="Q2080" s="7">
        <v>24519597</v>
      </c>
      <c r="R2080" s="8">
        <v>1.6E-2</v>
      </c>
      <c r="S2080" s="7">
        <v>392313.55200000003</v>
      </c>
      <c r="T2080" s="7">
        <v>-151447.44799999997</v>
      </c>
      <c r="U2080" s="9">
        <v>-0.27851840790347226</v>
      </c>
      <c r="V2080" s="7">
        <v>31950657.194500014</v>
      </c>
      <c r="W2080" s="9">
        <v>1.7506956170332668</v>
      </c>
      <c r="X2080" s="7">
        <v>56453407.371292606</v>
      </c>
      <c r="Y2080" s="7">
        <v>19916667</v>
      </c>
      <c r="Z2080" s="7">
        <v>2588961.9000000004</v>
      </c>
      <c r="AA2080" s="7">
        <v>2038265.4712926112</v>
      </c>
      <c r="AB2080" s="7">
        <v>31909513</v>
      </c>
      <c r="AC2080" s="7">
        <v>0</v>
      </c>
      <c r="AD2080" s="7">
        <v>24502750.176792592</v>
      </c>
      <c r="AE2080" s="7">
        <v>0</v>
      </c>
      <c r="AF2080" s="7">
        <v>49808607.642500013</v>
      </c>
      <c r="AG2080" s="7">
        <v>392313.55200000003</v>
      </c>
      <c r="AH2080" s="7">
        <v>24502750.176792592</v>
      </c>
      <c r="AI2080" s="7">
        <v>14783781</v>
      </c>
      <c r="AJ2080" s="7">
        <v>694306</v>
      </c>
      <c r="AK2080" s="7">
        <v>16065895</v>
      </c>
      <c r="AL2080" s="7">
        <v>3770686</v>
      </c>
      <c r="AM2080" s="7">
        <v>720338</v>
      </c>
      <c r="AN2080" s="7">
        <v>0</v>
      </c>
      <c r="AO2080" s="7">
        <v>0</v>
      </c>
      <c r="AP2080" s="7">
        <v>24319662</v>
      </c>
      <c r="AQ2080" s="7">
        <v>2196012</v>
      </c>
      <c r="AR2080" s="7">
        <v>17706503</v>
      </c>
      <c r="AS2080" s="7">
        <v>543761</v>
      </c>
      <c r="AT2080" s="7">
        <v>19277079</v>
      </c>
      <c r="AU2080" s="7">
        <v>2598488</v>
      </c>
      <c r="AV2080" s="7">
        <v>845986</v>
      </c>
      <c r="AW2080" s="7">
        <v>0</v>
      </c>
      <c r="AX2080" s="7">
        <v>0</v>
      </c>
      <c r="AY2080" s="7">
        <v>28173572</v>
      </c>
      <c r="AZ2080" s="7">
        <v>945603</v>
      </c>
      <c r="BA2080" s="7">
        <v>2588961.9000000004</v>
      </c>
      <c r="BB2080" s="7">
        <v>0</v>
      </c>
      <c r="BC2080" s="7">
        <v>180.66</v>
      </c>
      <c r="BD2080" s="7">
        <v>27193.040000000001</v>
      </c>
      <c r="BE2080" s="7">
        <v>86.12</v>
      </c>
      <c r="BF2080" s="7">
        <v>0</v>
      </c>
      <c r="BG2080" s="7">
        <v>1707381.4712926112</v>
      </c>
      <c r="BH2080" s="7">
        <v>19041</v>
      </c>
      <c r="BI2080" s="7">
        <v>330884</v>
      </c>
      <c r="BJ2080" s="7">
        <v>4553885.6558333328</v>
      </c>
      <c r="BK2080" s="7">
        <v>2260872.2699999991</v>
      </c>
      <c r="BL2080" s="7">
        <v>3058656.7466666666</v>
      </c>
      <c r="BM2080" s="7">
        <v>3054740.0500000003</v>
      </c>
      <c r="BN2080" s="130">
        <v>0.746</v>
      </c>
      <c r="BO2080" s="131">
        <v>8.1658519999999995E-4</v>
      </c>
      <c r="BP2080" s="161">
        <v>20693.716445834965</v>
      </c>
      <c r="BQ2080" s="162">
        <v>31909513</v>
      </c>
      <c r="BR2080" s="161">
        <v>1041790</v>
      </c>
      <c r="BS2080" s="163">
        <v>0</v>
      </c>
      <c r="BT2080" s="163">
        <v>0</v>
      </c>
      <c r="BU2080" s="161">
        <v>49808607.640000001</v>
      </c>
      <c r="BV2080" s="161">
        <v>392313.55</v>
      </c>
      <c r="BW2080" s="165">
        <v>24502750.18</v>
      </c>
      <c r="BX2080" s="161">
        <v>1041790</v>
      </c>
    </row>
    <row r="2081" spans="1:76" ht="14.45" x14ac:dyDescent="0.3">
      <c r="A2081" s="164" t="s">
        <v>31</v>
      </c>
      <c r="B2081" s="6" t="s">
        <v>1147</v>
      </c>
      <c r="C2081" s="6" t="s">
        <v>153</v>
      </c>
      <c r="D2081" s="6" t="s">
        <v>33</v>
      </c>
      <c r="E2081" s="6" t="s">
        <v>36</v>
      </c>
      <c r="F2081" s="24" t="str">
        <f>+Tabela1[[#This Row],[WK]]&amp;Tabela1[[#This Row],[PK]]&amp;Tabela1[[#This Row],[GK]]</f>
        <v>281901</v>
      </c>
      <c r="G2081" s="6" t="s">
        <v>1962</v>
      </c>
      <c r="H2081" s="7">
        <v>49879347.396599986</v>
      </c>
      <c r="I2081" s="8">
        <v>1.371</v>
      </c>
      <c r="J2081" s="7">
        <v>68384585.290000007</v>
      </c>
      <c r="K2081" s="8">
        <v>7.0000000000000007E-2</v>
      </c>
      <c r="L2081" s="7">
        <v>4786920.9703000011</v>
      </c>
      <c r="M2081" s="7">
        <v>3438755.9703000011</v>
      </c>
      <c r="N2081" s="9">
        <v>2.5506936986941517</v>
      </c>
      <c r="O2081" s="7">
        <v>11493</v>
      </c>
      <c r="P2081" s="8">
        <v>1.2949999999999999</v>
      </c>
      <c r="Q2081" s="7">
        <v>14883</v>
      </c>
      <c r="R2081" s="8">
        <v>1.6E-2</v>
      </c>
      <c r="S2081" s="7">
        <v>238.12800000000001</v>
      </c>
      <c r="T2081" s="7">
        <v>-841.87199999999996</v>
      </c>
      <c r="U2081" s="9">
        <v>-0.77951111111111104</v>
      </c>
      <c r="V2081" s="7">
        <v>3437914.0983000007</v>
      </c>
      <c r="W2081" s="9">
        <v>2.5480280440542677</v>
      </c>
      <c r="X2081" s="7">
        <v>9408769.9749999996</v>
      </c>
      <c r="Y2081" s="7">
        <v>3732985</v>
      </c>
      <c r="Z2081" s="7">
        <v>974739.97500000009</v>
      </c>
      <c r="AA2081" s="7">
        <v>580535</v>
      </c>
      <c r="AB2081" s="7">
        <v>4120510</v>
      </c>
      <c r="AC2081" s="7">
        <v>0</v>
      </c>
      <c r="AD2081" s="7">
        <v>5970855.876699999</v>
      </c>
      <c r="AE2081" s="7">
        <v>0</v>
      </c>
      <c r="AF2081" s="7">
        <v>4786920.9703000011</v>
      </c>
      <c r="AG2081" s="7">
        <v>238.12800000000001</v>
      </c>
      <c r="AH2081" s="7">
        <v>5970855.876699999</v>
      </c>
      <c r="AI2081" s="7">
        <v>1125630</v>
      </c>
      <c r="AJ2081" s="7">
        <v>2607</v>
      </c>
      <c r="AK2081" s="7">
        <v>3587796</v>
      </c>
      <c r="AL2081" s="7">
        <v>36708</v>
      </c>
      <c r="AM2081" s="7">
        <v>1053290</v>
      </c>
      <c r="AN2081" s="7">
        <v>0</v>
      </c>
      <c r="AO2081" s="7">
        <v>0</v>
      </c>
      <c r="AP2081" s="7">
        <v>3508506</v>
      </c>
      <c r="AQ2081" s="7">
        <v>99457</v>
      </c>
      <c r="AR2081" s="7">
        <v>1348165</v>
      </c>
      <c r="AS2081" s="7">
        <v>1080</v>
      </c>
      <c r="AT2081" s="7">
        <v>3786634</v>
      </c>
      <c r="AU2081" s="7">
        <v>77709</v>
      </c>
      <c r="AV2081" s="7">
        <v>1263845</v>
      </c>
      <c r="AW2081" s="7">
        <v>0</v>
      </c>
      <c r="AX2081" s="7">
        <v>0</v>
      </c>
      <c r="AY2081" s="7">
        <v>3904334</v>
      </c>
      <c r="AZ2081" s="7">
        <v>40549</v>
      </c>
      <c r="BA2081" s="7">
        <v>974739.97500000009</v>
      </c>
      <c r="BB2081" s="7">
        <v>0</v>
      </c>
      <c r="BC2081" s="7">
        <v>0</v>
      </c>
      <c r="BD2081" s="7">
        <v>10455.6</v>
      </c>
      <c r="BE2081" s="7">
        <v>50.95</v>
      </c>
      <c r="BF2081" s="7">
        <v>0</v>
      </c>
      <c r="BG2081" s="7">
        <v>320594</v>
      </c>
      <c r="BH2081" s="7">
        <v>2542</v>
      </c>
      <c r="BI2081" s="7">
        <v>259941</v>
      </c>
      <c r="BJ2081" s="7">
        <v>3577679.3133333335</v>
      </c>
      <c r="BK2081" s="7">
        <v>922971.89333333354</v>
      </c>
      <c r="BL2081" s="7">
        <v>3166032.4766666666</v>
      </c>
      <c r="BM2081" s="7">
        <v>4286764.7266666666</v>
      </c>
      <c r="BN2081" s="130">
        <v>0.64100000000000001</v>
      </c>
      <c r="BO2081" s="131">
        <v>1.026556E-4</v>
      </c>
      <c r="BP2081" s="161">
        <v>2601.3471333544894</v>
      </c>
      <c r="BQ2081" s="162">
        <v>4120510</v>
      </c>
      <c r="BR2081" s="161">
        <v>141880</v>
      </c>
      <c r="BS2081" s="163">
        <v>0</v>
      </c>
      <c r="BT2081" s="163">
        <v>806181.02500000037</v>
      </c>
      <c r="BU2081" s="161">
        <v>4786920.97</v>
      </c>
      <c r="BV2081" s="161">
        <v>238.13</v>
      </c>
      <c r="BW2081" s="165">
        <v>6777036.9050000003</v>
      </c>
      <c r="BX2081" s="161">
        <v>141880</v>
      </c>
    </row>
    <row r="2082" spans="1:76" ht="14.45" x14ac:dyDescent="0.3">
      <c r="A2082" s="164" t="s">
        <v>31</v>
      </c>
      <c r="B2082" s="6" t="s">
        <v>1147</v>
      </c>
      <c r="C2082" s="6" t="s">
        <v>153</v>
      </c>
      <c r="D2082" s="6" t="s">
        <v>32</v>
      </c>
      <c r="E2082" s="6" t="s">
        <v>36</v>
      </c>
      <c r="F2082" s="24" t="str">
        <f>+Tabela1[[#This Row],[WK]]&amp;Tabela1[[#This Row],[PK]]&amp;Tabela1[[#This Row],[GK]]</f>
        <v>281902</v>
      </c>
      <c r="G2082" s="6" t="s">
        <v>1963</v>
      </c>
      <c r="H2082" s="7">
        <v>65578739.167600051</v>
      </c>
      <c r="I2082" s="8">
        <v>1.371</v>
      </c>
      <c r="J2082" s="7">
        <v>89908451.409999996</v>
      </c>
      <c r="K2082" s="8">
        <v>7.0000000000000007E-2</v>
      </c>
      <c r="L2082" s="7">
        <v>6293591.5987</v>
      </c>
      <c r="M2082" s="7">
        <v>4384330.5987</v>
      </c>
      <c r="N2082" s="9">
        <v>2.2963495293205067</v>
      </c>
      <c r="O2082" s="7">
        <v>0</v>
      </c>
      <c r="P2082" s="8">
        <v>1.2949999999999999</v>
      </c>
      <c r="Q2082" s="7">
        <v>0</v>
      </c>
      <c r="R2082" s="8">
        <v>1.6E-2</v>
      </c>
      <c r="S2082" s="7">
        <v>0</v>
      </c>
      <c r="T2082" s="7">
        <v>-3939</v>
      </c>
      <c r="U2082" s="9">
        <v>-1</v>
      </c>
      <c r="V2082" s="7">
        <v>4380391.5987</v>
      </c>
      <c r="W2082" s="9">
        <v>2.2895628259983276</v>
      </c>
      <c r="X2082" s="7">
        <v>8971991.9250000007</v>
      </c>
      <c r="Y2082" s="7">
        <v>1231017</v>
      </c>
      <c r="Z2082" s="7">
        <v>1320651.9249999998</v>
      </c>
      <c r="AA2082" s="7">
        <v>493318</v>
      </c>
      <c r="AB2082" s="7">
        <v>4489971</v>
      </c>
      <c r="AC2082" s="7">
        <v>1437034</v>
      </c>
      <c r="AD2082" s="7">
        <v>4591600.3262999998</v>
      </c>
      <c r="AE2082" s="7">
        <v>0</v>
      </c>
      <c r="AF2082" s="7">
        <v>6293591.5987</v>
      </c>
      <c r="AG2082" s="7">
        <v>0</v>
      </c>
      <c r="AH2082" s="7">
        <v>4591600.3262999998</v>
      </c>
      <c r="AI2082" s="7">
        <v>1594109</v>
      </c>
      <c r="AJ2082" s="7">
        <v>5484</v>
      </c>
      <c r="AK2082" s="7">
        <v>3193572</v>
      </c>
      <c r="AL2082" s="7">
        <v>62678</v>
      </c>
      <c r="AM2082" s="7">
        <v>748633</v>
      </c>
      <c r="AN2082" s="7">
        <v>0</v>
      </c>
      <c r="AO2082" s="7">
        <v>0</v>
      </c>
      <c r="AP2082" s="7">
        <v>3492704</v>
      </c>
      <c r="AQ2082" s="7">
        <v>167088</v>
      </c>
      <c r="AR2082" s="7">
        <v>1909261</v>
      </c>
      <c r="AS2082" s="7">
        <v>3939</v>
      </c>
      <c r="AT2082" s="7">
        <v>3742451</v>
      </c>
      <c r="AU2082" s="7">
        <v>58973</v>
      </c>
      <c r="AV2082" s="7">
        <v>792135</v>
      </c>
      <c r="AW2082" s="7">
        <v>0</v>
      </c>
      <c r="AX2082" s="7">
        <v>0</v>
      </c>
      <c r="AY2082" s="7">
        <v>4024171</v>
      </c>
      <c r="AZ2082" s="7">
        <v>79476</v>
      </c>
      <c r="BA2082" s="7">
        <v>1320651.9249999998</v>
      </c>
      <c r="BB2082" s="7">
        <v>0</v>
      </c>
      <c r="BC2082" s="7">
        <v>278.02</v>
      </c>
      <c r="BD2082" s="7">
        <v>13263.55</v>
      </c>
      <c r="BE2082" s="7">
        <v>20.55</v>
      </c>
      <c r="BF2082" s="7">
        <v>0</v>
      </c>
      <c r="BG2082" s="7">
        <v>320594</v>
      </c>
      <c r="BH2082" s="7">
        <v>2962</v>
      </c>
      <c r="BI2082" s="7">
        <v>172724</v>
      </c>
      <c r="BJ2082" s="7">
        <v>2377151.4516666667</v>
      </c>
      <c r="BK2082" s="7">
        <v>1070763.4499999997</v>
      </c>
      <c r="BL2082" s="7">
        <v>707795.69666666666</v>
      </c>
      <c r="BM2082" s="7">
        <v>3809960.6133333337</v>
      </c>
      <c r="BN2082" s="130">
        <v>0.86599999999999999</v>
      </c>
      <c r="BO2082" s="131">
        <v>1.00226E-4</v>
      </c>
      <c r="BP2082" s="161">
        <v>2540.3155275334802</v>
      </c>
      <c r="BQ2082" s="162">
        <v>4489971</v>
      </c>
      <c r="BR2082" s="161">
        <v>167012</v>
      </c>
      <c r="BS2082" s="163">
        <v>0</v>
      </c>
      <c r="BT2082" s="163">
        <v>892225.8200000003</v>
      </c>
      <c r="BU2082" s="161">
        <v>6293591.5999999996</v>
      </c>
      <c r="BV2082" s="161">
        <v>0</v>
      </c>
      <c r="BW2082" s="165">
        <v>5483826.1500000004</v>
      </c>
      <c r="BX2082" s="161">
        <v>167012</v>
      </c>
    </row>
    <row r="2083" spans="1:76" ht="14.45" x14ac:dyDescent="0.3">
      <c r="A2083" s="164" t="s">
        <v>31</v>
      </c>
      <c r="B2083" s="6" t="s">
        <v>1147</v>
      </c>
      <c r="C2083" s="6" t="s">
        <v>153</v>
      </c>
      <c r="D2083" s="6" t="s">
        <v>37</v>
      </c>
      <c r="E2083" s="6" t="s">
        <v>40</v>
      </c>
      <c r="F2083" s="24" t="str">
        <f>+Tabela1[[#This Row],[WK]]&amp;Tabela1[[#This Row],[PK]]&amp;Tabela1[[#This Row],[GK]]</f>
        <v>281903</v>
      </c>
      <c r="G2083" s="6" t="s">
        <v>1964</v>
      </c>
      <c r="H2083" s="7">
        <v>455013384.09979826</v>
      </c>
      <c r="I2083" s="8">
        <v>1.371</v>
      </c>
      <c r="J2083" s="7">
        <v>623823349.61000001</v>
      </c>
      <c r="K2083" s="8">
        <v>7.0000000000000007E-2</v>
      </c>
      <c r="L2083" s="7">
        <v>43667634.472700007</v>
      </c>
      <c r="M2083" s="7">
        <v>26676375.472700007</v>
      </c>
      <c r="N2083" s="9">
        <v>1.570005817267573</v>
      </c>
      <c r="O2083" s="7">
        <v>25397936</v>
      </c>
      <c r="P2083" s="8">
        <v>1.2949999999999999</v>
      </c>
      <c r="Q2083" s="7">
        <v>32890327</v>
      </c>
      <c r="R2083" s="8">
        <v>1.6E-2</v>
      </c>
      <c r="S2083" s="7">
        <v>526245.23199999996</v>
      </c>
      <c r="T2083" s="7">
        <v>57591.23199999996</v>
      </c>
      <c r="U2083" s="9">
        <v>0.12288646208076739</v>
      </c>
      <c r="V2083" s="7">
        <v>26733966.704700008</v>
      </c>
      <c r="W2083" s="9">
        <v>1.5311626526833213</v>
      </c>
      <c r="X2083" s="7">
        <v>37347194.444029085</v>
      </c>
      <c r="Y2083" s="7">
        <v>10912503</v>
      </c>
      <c r="Z2083" s="7">
        <v>2275067.5249999999</v>
      </c>
      <c r="AA2083" s="7">
        <v>2171171.9190290845</v>
      </c>
      <c r="AB2083" s="7">
        <v>21988452</v>
      </c>
      <c r="AC2083" s="7">
        <v>0</v>
      </c>
      <c r="AD2083" s="7">
        <v>10613227.739329077</v>
      </c>
      <c r="AE2083" s="7">
        <v>0</v>
      </c>
      <c r="AF2083" s="7">
        <v>43667634.472700007</v>
      </c>
      <c r="AG2083" s="7">
        <v>526245.23199999996</v>
      </c>
      <c r="AH2083" s="7">
        <v>10613227.739329077</v>
      </c>
      <c r="AI2083" s="7">
        <v>14186598</v>
      </c>
      <c r="AJ2083" s="7">
        <v>430760</v>
      </c>
      <c r="AK2083" s="7">
        <v>11771351</v>
      </c>
      <c r="AL2083" s="7">
        <v>505511</v>
      </c>
      <c r="AM2083" s="7">
        <v>755922</v>
      </c>
      <c r="AN2083" s="7">
        <v>0</v>
      </c>
      <c r="AO2083" s="7">
        <v>0</v>
      </c>
      <c r="AP2083" s="7">
        <v>16722647</v>
      </c>
      <c r="AQ2083" s="7">
        <v>1539595</v>
      </c>
      <c r="AR2083" s="7">
        <v>16991259</v>
      </c>
      <c r="AS2083" s="7">
        <v>468654</v>
      </c>
      <c r="AT2083" s="7">
        <v>13346345</v>
      </c>
      <c r="AU2083" s="7">
        <v>532593</v>
      </c>
      <c r="AV2083" s="7">
        <v>624324</v>
      </c>
      <c r="AW2083" s="7">
        <v>0</v>
      </c>
      <c r="AX2083" s="7">
        <v>0</v>
      </c>
      <c r="AY2083" s="7">
        <v>19175714</v>
      </c>
      <c r="AZ2083" s="7">
        <v>666626</v>
      </c>
      <c r="BA2083" s="7">
        <v>2275067.5249999999</v>
      </c>
      <c r="BB2083" s="7">
        <v>0</v>
      </c>
      <c r="BC2083" s="7">
        <v>2069.9299999999998</v>
      </c>
      <c r="BD2083" s="7">
        <v>17424.43</v>
      </c>
      <c r="BE2083" s="7">
        <v>277.79000000000002</v>
      </c>
      <c r="BF2083" s="7">
        <v>0</v>
      </c>
      <c r="BG2083" s="7">
        <v>1371930.9190290845</v>
      </c>
      <c r="BH2083" s="7">
        <v>15300</v>
      </c>
      <c r="BI2083" s="7">
        <v>799241</v>
      </c>
      <c r="BJ2083" s="7">
        <v>11000081.788333336</v>
      </c>
      <c r="BK2083" s="7">
        <v>8103825.6466666684</v>
      </c>
      <c r="BL2083" s="7">
        <v>4091302.5266666659</v>
      </c>
      <c r="BM2083" s="7">
        <v>3402419.5133333337</v>
      </c>
      <c r="BN2083" s="130">
        <v>0.81499999999999995</v>
      </c>
      <c r="BO2083" s="131">
        <v>6.4670310000000003E-4</v>
      </c>
      <c r="BP2083" s="161">
        <v>16388.486940133287</v>
      </c>
      <c r="BQ2083" s="162">
        <v>21988452</v>
      </c>
      <c r="BR2083" s="161">
        <v>869481</v>
      </c>
      <c r="BS2083" s="163">
        <v>0</v>
      </c>
      <c r="BT2083" s="163">
        <v>1367888.5559709147</v>
      </c>
      <c r="BU2083" s="161">
        <v>43667634.469999999</v>
      </c>
      <c r="BV2083" s="161">
        <v>526245.23</v>
      </c>
      <c r="BW2083" s="165">
        <v>11981116.295970915</v>
      </c>
      <c r="BX2083" s="161">
        <v>869481</v>
      </c>
    </row>
    <row r="2084" spans="1:76" ht="14.45" x14ac:dyDescent="0.3">
      <c r="A2084" s="164" t="s">
        <v>31</v>
      </c>
      <c r="B2084" s="6" t="s">
        <v>1164</v>
      </c>
      <c r="C2084" s="6" t="s">
        <v>33</v>
      </c>
      <c r="D2084" s="6" t="s">
        <v>33</v>
      </c>
      <c r="E2084" s="6" t="s">
        <v>34</v>
      </c>
      <c r="F2084" s="24" t="str">
        <f>+Tabela1[[#This Row],[WK]]&amp;Tabela1[[#This Row],[PK]]&amp;Tabela1[[#This Row],[GK]]</f>
        <v>300101</v>
      </c>
      <c r="G2084" s="6" t="s">
        <v>1965</v>
      </c>
      <c r="H2084" s="7">
        <v>655726459.34339905</v>
      </c>
      <c r="I2084" s="8">
        <v>1.371</v>
      </c>
      <c r="J2084" s="7">
        <v>899000975.75999999</v>
      </c>
      <c r="K2084" s="8">
        <v>7.0000000000000007E-2</v>
      </c>
      <c r="L2084" s="7">
        <v>62930068.303200006</v>
      </c>
      <c r="M2084" s="7">
        <v>34603695.303200006</v>
      </c>
      <c r="N2084" s="9">
        <v>1.2216069915904872</v>
      </c>
      <c r="O2084" s="7">
        <v>57346338</v>
      </c>
      <c r="P2084" s="8">
        <v>1.2949999999999999</v>
      </c>
      <c r="Q2084" s="7">
        <v>74263508</v>
      </c>
      <c r="R2084" s="8">
        <v>1.6E-2</v>
      </c>
      <c r="S2084" s="7">
        <v>1188216.128</v>
      </c>
      <c r="T2084" s="7">
        <v>32443.128000000026</v>
      </c>
      <c r="U2084" s="9">
        <v>2.8070501733471906E-2</v>
      </c>
      <c r="V2084" s="7">
        <v>34636138.431200005</v>
      </c>
      <c r="W2084" s="9">
        <v>1.1748174108899674</v>
      </c>
      <c r="X2084" s="7">
        <v>26994434.296244677</v>
      </c>
      <c r="Y2084" s="7">
        <v>0</v>
      </c>
      <c r="Z2084" s="7">
        <v>0</v>
      </c>
      <c r="AA2084" s="7">
        <v>2438754.2962446772</v>
      </c>
      <c r="AB2084" s="7">
        <v>24555680</v>
      </c>
      <c r="AC2084" s="7">
        <v>0</v>
      </c>
      <c r="AD2084" s="7">
        <v>0</v>
      </c>
      <c r="AE2084" s="7">
        <v>0</v>
      </c>
      <c r="AF2084" s="7">
        <v>62930068.303200006</v>
      </c>
      <c r="AG2084" s="7">
        <v>1188216.128</v>
      </c>
      <c r="AH2084" s="7">
        <v>0</v>
      </c>
      <c r="AI2084" s="7">
        <v>23650682</v>
      </c>
      <c r="AJ2084" s="7">
        <v>1150232</v>
      </c>
      <c r="AK2084" s="7">
        <v>4965098</v>
      </c>
      <c r="AL2084" s="7">
        <v>169792</v>
      </c>
      <c r="AM2084" s="7">
        <v>801652</v>
      </c>
      <c r="AN2084" s="7">
        <v>0</v>
      </c>
      <c r="AO2084" s="7">
        <v>0</v>
      </c>
      <c r="AP2084" s="7">
        <v>17173128</v>
      </c>
      <c r="AQ2084" s="7">
        <v>1853879</v>
      </c>
      <c r="AR2084" s="7">
        <v>28326373</v>
      </c>
      <c r="AS2084" s="7">
        <v>1155773</v>
      </c>
      <c r="AT2084" s="7">
        <v>5315344</v>
      </c>
      <c r="AU2084" s="7">
        <v>287182</v>
      </c>
      <c r="AV2084" s="7">
        <v>863584</v>
      </c>
      <c r="AW2084" s="7">
        <v>0</v>
      </c>
      <c r="AX2084" s="7">
        <v>0</v>
      </c>
      <c r="AY2084" s="7">
        <v>20730280</v>
      </c>
      <c r="AZ2084" s="7">
        <v>905054</v>
      </c>
      <c r="BA2084" s="7">
        <v>0</v>
      </c>
      <c r="BB2084" s="7">
        <v>0</v>
      </c>
      <c r="BC2084" s="7">
        <v>0</v>
      </c>
      <c r="BD2084" s="7">
        <v>0</v>
      </c>
      <c r="BE2084" s="7">
        <v>0</v>
      </c>
      <c r="BF2084" s="7">
        <v>0</v>
      </c>
      <c r="BG2084" s="7">
        <v>1553151.2962446769</v>
      </c>
      <c r="BH2084" s="7">
        <v>17321</v>
      </c>
      <c r="BI2084" s="7">
        <v>885603</v>
      </c>
      <c r="BJ2084" s="7">
        <v>12188692.715833331</v>
      </c>
      <c r="BK2084" s="7">
        <v>7220116.7699999968</v>
      </c>
      <c r="BL2084" s="7">
        <v>9146738.8533333335</v>
      </c>
      <c r="BM2084" s="7">
        <v>1580826.0766666671</v>
      </c>
      <c r="BN2084" s="130">
        <v>1.0169999999999999</v>
      </c>
      <c r="BO2084" s="131">
        <v>6.68181E-4</v>
      </c>
      <c r="BP2084" s="161">
        <v>16932.768801881302</v>
      </c>
      <c r="BQ2084" s="162">
        <v>24555680</v>
      </c>
      <c r="BR2084" s="161">
        <v>948084</v>
      </c>
      <c r="BS2084" s="163">
        <v>0</v>
      </c>
      <c r="BT2084" s="163">
        <v>0</v>
      </c>
      <c r="BU2084" s="161">
        <v>62930068.299999997</v>
      </c>
      <c r="BV2084" s="161">
        <v>1188216.1299999999</v>
      </c>
      <c r="BW2084" s="165">
        <v>0</v>
      </c>
      <c r="BX2084" s="161">
        <v>948084</v>
      </c>
    </row>
    <row r="2085" spans="1:76" ht="14.45" x14ac:dyDescent="0.3">
      <c r="A2085" s="164" t="s">
        <v>31</v>
      </c>
      <c r="B2085" s="6" t="s">
        <v>1164</v>
      </c>
      <c r="C2085" s="6" t="s">
        <v>33</v>
      </c>
      <c r="D2085" s="6" t="s">
        <v>32</v>
      </c>
      <c r="E2085" s="6" t="s">
        <v>36</v>
      </c>
      <c r="F2085" s="24" t="str">
        <f>+Tabela1[[#This Row],[WK]]&amp;Tabela1[[#This Row],[PK]]&amp;Tabela1[[#This Row],[GK]]</f>
        <v>300102</v>
      </c>
      <c r="G2085" s="6" t="s">
        <v>1966</v>
      </c>
      <c r="H2085" s="7">
        <v>288722137.30479926</v>
      </c>
      <c r="I2085" s="8">
        <v>1.371</v>
      </c>
      <c r="J2085" s="7">
        <v>395838050.24000001</v>
      </c>
      <c r="K2085" s="8">
        <v>7.0000000000000007E-2</v>
      </c>
      <c r="L2085" s="7">
        <v>27708663.516800005</v>
      </c>
      <c r="M2085" s="7">
        <v>11455201.516800005</v>
      </c>
      <c r="N2085" s="9">
        <v>0.70478532615389911</v>
      </c>
      <c r="O2085" s="7">
        <v>72117814</v>
      </c>
      <c r="P2085" s="8">
        <v>1.2949999999999999</v>
      </c>
      <c r="Q2085" s="7">
        <v>93392569</v>
      </c>
      <c r="R2085" s="8">
        <v>1.6E-2</v>
      </c>
      <c r="S2085" s="7">
        <v>1494281.1040000001</v>
      </c>
      <c r="T2085" s="7">
        <v>327900.10400000005</v>
      </c>
      <c r="U2085" s="9">
        <v>0.28112606772572601</v>
      </c>
      <c r="V2085" s="7">
        <v>11783101.620800003</v>
      </c>
      <c r="W2085" s="9">
        <v>0.67641835926994309</v>
      </c>
      <c r="X2085" s="7">
        <v>20044990.705398556</v>
      </c>
      <c r="Y2085" s="7">
        <v>0</v>
      </c>
      <c r="Z2085" s="7">
        <v>3602.2</v>
      </c>
      <c r="AA2085" s="7">
        <v>1481330.505398555</v>
      </c>
      <c r="AB2085" s="7">
        <v>14898778</v>
      </c>
      <c r="AC2085" s="7">
        <v>3661280</v>
      </c>
      <c r="AD2085" s="7">
        <v>8261889.0845985506</v>
      </c>
      <c r="AE2085" s="7">
        <v>-1724552.2584522457</v>
      </c>
      <c r="AF2085" s="7">
        <v>27708663.516800005</v>
      </c>
      <c r="AG2085" s="7">
        <v>1494281.1040000001</v>
      </c>
      <c r="AH2085" s="7">
        <v>6537336.8261463046</v>
      </c>
      <c r="AI2085" s="7">
        <v>13570586</v>
      </c>
      <c r="AJ2085" s="7">
        <v>1095120</v>
      </c>
      <c r="AK2085" s="7">
        <v>2580992</v>
      </c>
      <c r="AL2085" s="7">
        <v>0</v>
      </c>
      <c r="AM2085" s="7">
        <v>902953</v>
      </c>
      <c r="AN2085" s="7">
        <v>0</v>
      </c>
      <c r="AO2085" s="7">
        <v>0</v>
      </c>
      <c r="AP2085" s="7">
        <v>11795219</v>
      </c>
      <c r="AQ2085" s="7">
        <v>891135</v>
      </c>
      <c r="AR2085" s="7">
        <v>16253462</v>
      </c>
      <c r="AS2085" s="7">
        <v>1166381</v>
      </c>
      <c r="AT2085" s="7">
        <v>2953215</v>
      </c>
      <c r="AU2085" s="7">
        <v>0</v>
      </c>
      <c r="AV2085" s="7">
        <v>876796</v>
      </c>
      <c r="AW2085" s="7">
        <v>0</v>
      </c>
      <c r="AX2085" s="7">
        <v>0</v>
      </c>
      <c r="AY2085" s="7">
        <v>13037719</v>
      </c>
      <c r="AZ2085" s="7">
        <v>360075</v>
      </c>
      <c r="BA2085" s="7">
        <v>3602.2</v>
      </c>
      <c r="BB2085" s="7">
        <v>0</v>
      </c>
      <c r="BC2085" s="7">
        <v>11.62</v>
      </c>
      <c r="BD2085" s="7">
        <v>0</v>
      </c>
      <c r="BE2085" s="7">
        <v>0</v>
      </c>
      <c r="BF2085" s="7">
        <v>0</v>
      </c>
      <c r="BG2085" s="7">
        <v>743353.50539855496</v>
      </c>
      <c r="BH2085" s="7">
        <v>8290</v>
      </c>
      <c r="BI2085" s="7">
        <v>737977</v>
      </c>
      <c r="BJ2085" s="7">
        <v>10156757.08583333</v>
      </c>
      <c r="BK2085" s="7">
        <v>9039163.4033333305</v>
      </c>
      <c r="BL2085" s="7">
        <v>108877.83</v>
      </c>
      <c r="BM2085" s="7">
        <v>4252619.07</v>
      </c>
      <c r="BN2085" s="130">
        <v>1.28</v>
      </c>
      <c r="BO2085" s="131">
        <v>3.1451379999999999E-4</v>
      </c>
      <c r="BP2085" s="161">
        <v>7970.127409346871</v>
      </c>
      <c r="BQ2085" s="162">
        <v>14898778</v>
      </c>
      <c r="BR2085" s="161">
        <v>738769</v>
      </c>
      <c r="BS2085" s="163">
        <v>0</v>
      </c>
      <c r="BT2085" s="163">
        <v>2146135.553053692</v>
      </c>
      <c r="BU2085" s="161">
        <v>27708663.52</v>
      </c>
      <c r="BV2085" s="161">
        <v>1494281.1</v>
      </c>
      <c r="BW2085" s="165">
        <v>8683472.3830536921</v>
      </c>
      <c r="BX2085" s="161">
        <v>738769</v>
      </c>
    </row>
    <row r="2086" spans="1:76" ht="14.45" x14ac:dyDescent="0.3">
      <c r="A2086" s="164" t="s">
        <v>31</v>
      </c>
      <c r="B2086" s="6" t="s">
        <v>1164</v>
      </c>
      <c r="C2086" s="6" t="s">
        <v>33</v>
      </c>
      <c r="D2086" s="6" t="s">
        <v>37</v>
      </c>
      <c r="E2086" s="6" t="s">
        <v>36</v>
      </c>
      <c r="F2086" s="24" t="str">
        <f>+Tabela1[[#This Row],[WK]]&amp;Tabela1[[#This Row],[PK]]&amp;Tabela1[[#This Row],[GK]]</f>
        <v>300103</v>
      </c>
      <c r="G2086" s="6" t="s">
        <v>1965</v>
      </c>
      <c r="H2086" s="7">
        <v>215118500.29979926</v>
      </c>
      <c r="I2086" s="8">
        <v>1.371</v>
      </c>
      <c r="J2086" s="7">
        <v>294927463.90999997</v>
      </c>
      <c r="K2086" s="8">
        <v>7.0000000000000007E-2</v>
      </c>
      <c r="L2086" s="7">
        <v>20644922.473699998</v>
      </c>
      <c r="M2086" s="7">
        <v>10785523.473699998</v>
      </c>
      <c r="N2086" s="9">
        <v>1.093933156950033</v>
      </c>
      <c r="O2086" s="7">
        <v>25094283</v>
      </c>
      <c r="P2086" s="8">
        <v>1.2949999999999999</v>
      </c>
      <c r="Q2086" s="7">
        <v>32497096</v>
      </c>
      <c r="R2086" s="8">
        <v>1.6E-2</v>
      </c>
      <c r="S2086" s="7">
        <v>519953.53600000002</v>
      </c>
      <c r="T2086" s="7">
        <v>39627.536000000022</v>
      </c>
      <c r="U2086" s="9">
        <v>8.2501334510311788E-2</v>
      </c>
      <c r="V2086" s="7">
        <v>10825151.009699997</v>
      </c>
      <c r="W2086" s="9">
        <v>1.046947671209824</v>
      </c>
      <c r="X2086" s="7">
        <v>16696501.821028043</v>
      </c>
      <c r="Y2086" s="7">
        <v>0</v>
      </c>
      <c r="Z2086" s="7">
        <v>186025.11</v>
      </c>
      <c r="AA2086" s="7">
        <v>1040940.7110280425</v>
      </c>
      <c r="AB2086" s="7">
        <v>13501599</v>
      </c>
      <c r="AC2086" s="7">
        <v>1967937</v>
      </c>
      <c r="AD2086" s="7">
        <v>5871350.8113280442</v>
      </c>
      <c r="AE2086" s="7">
        <v>0</v>
      </c>
      <c r="AF2086" s="7">
        <v>20644922.473699998</v>
      </c>
      <c r="AG2086" s="7">
        <v>519953.53600000002</v>
      </c>
      <c r="AH2086" s="7">
        <v>5871350.8113280442</v>
      </c>
      <c r="AI2086" s="7">
        <v>8231958</v>
      </c>
      <c r="AJ2086" s="7">
        <v>538387</v>
      </c>
      <c r="AK2086" s="7">
        <v>2147432</v>
      </c>
      <c r="AL2086" s="7">
        <v>19181</v>
      </c>
      <c r="AM2086" s="7">
        <v>408739</v>
      </c>
      <c r="AN2086" s="7">
        <v>0</v>
      </c>
      <c r="AO2086" s="7">
        <v>0</v>
      </c>
      <c r="AP2086" s="7">
        <v>11645329</v>
      </c>
      <c r="AQ2086" s="7">
        <v>525133</v>
      </c>
      <c r="AR2086" s="7">
        <v>9859399</v>
      </c>
      <c r="AS2086" s="7">
        <v>480326</v>
      </c>
      <c r="AT2086" s="7">
        <v>2483749</v>
      </c>
      <c r="AU2086" s="7">
        <v>18438</v>
      </c>
      <c r="AV2086" s="7">
        <v>721930</v>
      </c>
      <c r="AW2086" s="7">
        <v>0</v>
      </c>
      <c r="AX2086" s="7">
        <v>0</v>
      </c>
      <c r="AY2086" s="7">
        <v>12617326</v>
      </c>
      <c r="AZ2086" s="7">
        <v>215721</v>
      </c>
      <c r="BA2086" s="7">
        <v>186025.11</v>
      </c>
      <c r="BB2086" s="7">
        <v>0</v>
      </c>
      <c r="BC2086" s="7">
        <v>0</v>
      </c>
      <c r="BD2086" s="7">
        <v>0</v>
      </c>
      <c r="BE2086" s="7">
        <v>4000.54</v>
      </c>
      <c r="BF2086" s="7">
        <v>0</v>
      </c>
      <c r="BG2086" s="7">
        <v>551103.71102804248</v>
      </c>
      <c r="BH2086" s="7">
        <v>6146</v>
      </c>
      <c r="BI2086" s="7">
        <v>489837</v>
      </c>
      <c r="BJ2086" s="7">
        <v>6741667.3924999991</v>
      </c>
      <c r="BK2086" s="7">
        <v>6020716.7533333329</v>
      </c>
      <c r="BL2086" s="7">
        <v>231127.07666666666</v>
      </c>
      <c r="BM2086" s="7">
        <v>2421548.4033333333</v>
      </c>
      <c r="BN2086" s="130">
        <v>1.18</v>
      </c>
      <c r="BO2086" s="131">
        <v>2.382095E-4</v>
      </c>
      <c r="BP2086" s="161">
        <v>6036.1258675106292</v>
      </c>
      <c r="BQ2086" s="162">
        <v>13501599</v>
      </c>
      <c r="BR2086" s="161">
        <v>371652</v>
      </c>
      <c r="BS2086" s="163">
        <v>0</v>
      </c>
      <c r="BT2086" s="163">
        <v>1732314.1789719574</v>
      </c>
      <c r="BU2086" s="161">
        <v>20644922.469999999</v>
      </c>
      <c r="BV2086" s="161">
        <v>519953.54</v>
      </c>
      <c r="BW2086" s="165">
        <v>7603664.988971957</v>
      </c>
      <c r="BX2086" s="161">
        <v>371652</v>
      </c>
    </row>
    <row r="2087" spans="1:76" ht="14.45" x14ac:dyDescent="0.3">
      <c r="A2087" s="164" t="s">
        <v>31</v>
      </c>
      <c r="B2087" s="6" t="s">
        <v>1164</v>
      </c>
      <c r="C2087" s="6" t="s">
        <v>33</v>
      </c>
      <c r="D2087" s="6" t="s">
        <v>39</v>
      </c>
      <c r="E2087" s="6" t="s">
        <v>40</v>
      </c>
      <c r="F2087" s="24" t="str">
        <f>+Tabela1[[#This Row],[WK]]&amp;Tabela1[[#This Row],[PK]]&amp;Tabela1[[#This Row],[GK]]</f>
        <v>300104</v>
      </c>
      <c r="G2087" s="6" t="s">
        <v>1967</v>
      </c>
      <c r="H2087" s="7">
        <v>172193348.03279996</v>
      </c>
      <c r="I2087" s="8">
        <v>1.371</v>
      </c>
      <c r="J2087" s="7">
        <v>236077080.13999999</v>
      </c>
      <c r="K2087" s="8">
        <v>7.0000000000000007E-2</v>
      </c>
      <c r="L2087" s="7">
        <v>16525395.6098</v>
      </c>
      <c r="M2087" s="7">
        <v>10862580.6098</v>
      </c>
      <c r="N2087" s="9">
        <v>1.9182298220584637</v>
      </c>
      <c r="O2087" s="7">
        <v>18710317</v>
      </c>
      <c r="P2087" s="8">
        <v>1.2949999999999999</v>
      </c>
      <c r="Q2087" s="7">
        <v>24229861</v>
      </c>
      <c r="R2087" s="8">
        <v>1.6E-2</v>
      </c>
      <c r="S2087" s="7">
        <v>387677.77600000001</v>
      </c>
      <c r="T2087" s="7">
        <v>-245590.22399999999</v>
      </c>
      <c r="U2087" s="9">
        <v>-0.38781404397506269</v>
      </c>
      <c r="V2087" s="7">
        <v>10616990.3858</v>
      </c>
      <c r="W2087" s="9">
        <v>1.6862850101880804</v>
      </c>
      <c r="X2087" s="7">
        <v>15460632.993605262</v>
      </c>
      <c r="Y2087" s="7">
        <v>1285494</v>
      </c>
      <c r="Z2087" s="7">
        <v>0</v>
      </c>
      <c r="AA2087" s="7">
        <v>1077110.9936052621</v>
      </c>
      <c r="AB2087" s="7">
        <v>13098028</v>
      </c>
      <c r="AC2087" s="7">
        <v>0</v>
      </c>
      <c r="AD2087" s="7">
        <v>4843642.6078052623</v>
      </c>
      <c r="AE2087" s="7">
        <v>0</v>
      </c>
      <c r="AF2087" s="7">
        <v>16525395.6098</v>
      </c>
      <c r="AG2087" s="7">
        <v>387677.77600000001</v>
      </c>
      <c r="AH2087" s="7">
        <v>4843642.6078052623</v>
      </c>
      <c r="AI2087" s="7">
        <v>4728083</v>
      </c>
      <c r="AJ2087" s="7">
        <v>359311</v>
      </c>
      <c r="AK2087" s="7">
        <v>0</v>
      </c>
      <c r="AL2087" s="7">
        <v>54472</v>
      </c>
      <c r="AM2087" s="7">
        <v>237093</v>
      </c>
      <c r="AN2087" s="7">
        <v>0</v>
      </c>
      <c r="AO2087" s="7">
        <v>-204183</v>
      </c>
      <c r="AP2087" s="7">
        <v>11127310</v>
      </c>
      <c r="AQ2087" s="7">
        <v>728025</v>
      </c>
      <c r="AR2087" s="7">
        <v>5662815</v>
      </c>
      <c r="AS2087" s="7">
        <v>633268</v>
      </c>
      <c r="AT2087" s="7">
        <v>1922269</v>
      </c>
      <c r="AU2087" s="7">
        <v>36615</v>
      </c>
      <c r="AV2087" s="7">
        <v>776089</v>
      </c>
      <c r="AW2087" s="7">
        <v>0</v>
      </c>
      <c r="AX2087" s="7">
        <v>0</v>
      </c>
      <c r="AY2087" s="7">
        <v>11396592</v>
      </c>
      <c r="AZ2087" s="7">
        <v>308172</v>
      </c>
      <c r="BA2087" s="7">
        <v>0</v>
      </c>
      <c r="BB2087" s="7">
        <v>0</v>
      </c>
      <c r="BC2087" s="7">
        <v>0</v>
      </c>
      <c r="BD2087" s="7">
        <v>0</v>
      </c>
      <c r="BE2087" s="7">
        <v>0</v>
      </c>
      <c r="BF2087" s="7">
        <v>0</v>
      </c>
      <c r="BG2087" s="7">
        <v>565091.99360526225</v>
      </c>
      <c r="BH2087" s="7">
        <v>6302</v>
      </c>
      <c r="BI2087" s="7">
        <v>512019</v>
      </c>
      <c r="BJ2087" s="7">
        <v>7046847.0924999993</v>
      </c>
      <c r="BK2087" s="7">
        <v>6074894.4633333329</v>
      </c>
      <c r="BL2087" s="7">
        <v>267777.30333333334</v>
      </c>
      <c r="BM2087" s="7">
        <v>3352255.91</v>
      </c>
      <c r="BN2087" s="130">
        <v>0.95099999999999996</v>
      </c>
      <c r="BO2087" s="131">
        <v>2.8572960000000002E-4</v>
      </c>
      <c r="BP2087" s="161">
        <v>7240.7496938794002</v>
      </c>
      <c r="BQ2087" s="162">
        <v>13098028</v>
      </c>
      <c r="BR2087" s="161">
        <v>261179</v>
      </c>
      <c r="BS2087" s="163">
        <v>0</v>
      </c>
      <c r="BT2087" s="163">
        <v>1240283.0063947365</v>
      </c>
      <c r="BU2087" s="161">
        <v>16525395.609999999</v>
      </c>
      <c r="BV2087" s="161">
        <v>387677.78</v>
      </c>
      <c r="BW2087" s="165">
        <v>6083925.6163947368</v>
      </c>
      <c r="BX2087" s="161">
        <v>261179</v>
      </c>
    </row>
    <row r="2088" spans="1:76" ht="14.45" x14ac:dyDescent="0.3">
      <c r="A2088" s="164" t="s">
        <v>31</v>
      </c>
      <c r="B2088" s="6" t="s">
        <v>1164</v>
      </c>
      <c r="C2088" s="6" t="s">
        <v>33</v>
      </c>
      <c r="D2088" s="6" t="s">
        <v>42</v>
      </c>
      <c r="E2088" s="6" t="s">
        <v>40</v>
      </c>
      <c r="F2088" s="24" t="str">
        <f>+Tabela1[[#This Row],[WK]]&amp;Tabela1[[#This Row],[PK]]&amp;Tabela1[[#This Row],[GK]]</f>
        <v>300105</v>
      </c>
      <c r="G2088" s="6" t="s">
        <v>1968</v>
      </c>
      <c r="H2088" s="7">
        <v>213910312.69459903</v>
      </c>
      <c r="I2088" s="8">
        <v>1.371</v>
      </c>
      <c r="J2088" s="7">
        <v>293271038.70999998</v>
      </c>
      <c r="K2088" s="8">
        <v>7.0000000000000007E-2</v>
      </c>
      <c r="L2088" s="7">
        <v>20528972.7097</v>
      </c>
      <c r="M2088" s="7">
        <v>12021001.7097</v>
      </c>
      <c r="N2088" s="9">
        <v>1.4129105176428081</v>
      </c>
      <c r="O2088" s="7">
        <v>8118397</v>
      </c>
      <c r="P2088" s="8">
        <v>1.2949999999999999</v>
      </c>
      <c r="Q2088" s="7">
        <v>10513324</v>
      </c>
      <c r="R2088" s="8">
        <v>1.6E-2</v>
      </c>
      <c r="S2088" s="7">
        <v>168213.18400000001</v>
      </c>
      <c r="T2088" s="7">
        <v>26980.184000000008</v>
      </c>
      <c r="U2088" s="9">
        <v>0.19103314381199868</v>
      </c>
      <c r="V2088" s="7">
        <v>12047981.8937</v>
      </c>
      <c r="W2088" s="9">
        <v>1.3929584611138781</v>
      </c>
      <c r="X2088" s="7">
        <v>20026376.771243948</v>
      </c>
      <c r="Y2088" s="7">
        <v>3253800</v>
      </c>
      <c r="Z2088" s="7">
        <v>253535.67</v>
      </c>
      <c r="AA2088" s="7">
        <v>1011866.101243949</v>
      </c>
      <c r="AB2088" s="7">
        <v>13311089</v>
      </c>
      <c r="AC2088" s="7">
        <v>2196086</v>
      </c>
      <c r="AD2088" s="7">
        <v>7978394.8775439486</v>
      </c>
      <c r="AE2088" s="7">
        <v>0</v>
      </c>
      <c r="AF2088" s="7">
        <v>20528972.7097</v>
      </c>
      <c r="AG2088" s="7">
        <v>168213.18400000001</v>
      </c>
      <c r="AH2088" s="7">
        <v>7978394.8775439486</v>
      </c>
      <c r="AI2088" s="7">
        <v>7103603</v>
      </c>
      <c r="AJ2088" s="7">
        <v>108313</v>
      </c>
      <c r="AK2088" s="7">
        <v>6064589</v>
      </c>
      <c r="AL2088" s="7">
        <v>5379</v>
      </c>
      <c r="AM2088" s="7">
        <v>462876</v>
      </c>
      <c r="AN2088" s="7">
        <v>0</v>
      </c>
      <c r="AO2088" s="7">
        <v>0</v>
      </c>
      <c r="AP2088" s="7">
        <v>10346743</v>
      </c>
      <c r="AQ2088" s="7">
        <v>648460</v>
      </c>
      <c r="AR2088" s="7">
        <v>8507971</v>
      </c>
      <c r="AS2088" s="7">
        <v>141233</v>
      </c>
      <c r="AT2088" s="7">
        <v>6984856</v>
      </c>
      <c r="AU2088" s="7">
        <v>6647</v>
      </c>
      <c r="AV2088" s="7">
        <v>291636</v>
      </c>
      <c r="AW2088" s="7">
        <v>0</v>
      </c>
      <c r="AX2088" s="7">
        <v>0</v>
      </c>
      <c r="AY2088" s="7">
        <v>11788747</v>
      </c>
      <c r="AZ2088" s="7">
        <v>274111</v>
      </c>
      <c r="BA2088" s="7">
        <v>253535.67</v>
      </c>
      <c r="BB2088" s="7">
        <v>0</v>
      </c>
      <c r="BC2088" s="7">
        <v>0</v>
      </c>
      <c r="BD2088" s="7">
        <v>0</v>
      </c>
      <c r="BE2088" s="7">
        <v>5452.38</v>
      </c>
      <c r="BF2088" s="7">
        <v>0</v>
      </c>
      <c r="BG2088" s="7">
        <v>640862.10124394903</v>
      </c>
      <c r="BH2088" s="7">
        <v>7147</v>
      </c>
      <c r="BI2088" s="7">
        <v>371004</v>
      </c>
      <c r="BJ2088" s="7">
        <v>5106110.8825000003</v>
      </c>
      <c r="BK2088" s="7">
        <v>4738768.99</v>
      </c>
      <c r="BL2088" s="7">
        <v>89075.07666666666</v>
      </c>
      <c r="BM2088" s="7">
        <v>1291217.416666667</v>
      </c>
      <c r="BN2088" s="130">
        <v>0.86599999999999999</v>
      </c>
      <c r="BO2088" s="131">
        <v>2.66292E-4</v>
      </c>
      <c r="BP2088" s="161">
        <v>6748.4947747984743</v>
      </c>
      <c r="BQ2088" s="162">
        <v>13311089</v>
      </c>
      <c r="BR2088" s="161">
        <v>396463</v>
      </c>
      <c r="BS2088" s="163">
        <v>0</v>
      </c>
      <c r="BT2088" s="163">
        <v>1716083.2287560515</v>
      </c>
      <c r="BU2088" s="161">
        <v>20528972.710000001</v>
      </c>
      <c r="BV2088" s="161">
        <v>168213.18</v>
      </c>
      <c r="BW2088" s="165">
        <v>9694478.1087560505</v>
      </c>
      <c r="BX2088" s="161">
        <v>396463</v>
      </c>
    </row>
    <row r="2089" spans="1:76" ht="14.45" x14ac:dyDescent="0.3">
      <c r="A2089" s="164" t="s">
        <v>31</v>
      </c>
      <c r="B2089" s="6" t="s">
        <v>1164</v>
      </c>
      <c r="C2089" s="6" t="s">
        <v>32</v>
      </c>
      <c r="D2089" s="6" t="s">
        <v>33</v>
      </c>
      <c r="E2089" s="6" t="s">
        <v>34</v>
      </c>
      <c r="F2089" s="24" t="str">
        <f>+Tabela1[[#This Row],[WK]]&amp;Tabela1[[#This Row],[PK]]&amp;Tabela1[[#This Row],[GK]]</f>
        <v>300201</v>
      </c>
      <c r="G2089" s="6" t="s">
        <v>1969</v>
      </c>
      <c r="H2089" s="7">
        <v>376981718.49819893</v>
      </c>
      <c r="I2089" s="8">
        <v>1.371</v>
      </c>
      <c r="J2089" s="7">
        <v>516841936.06</v>
      </c>
      <c r="K2089" s="8">
        <v>7.0000000000000007E-2</v>
      </c>
      <c r="L2089" s="7">
        <v>36178935.524200007</v>
      </c>
      <c r="M2089" s="7">
        <v>21251753.524200007</v>
      </c>
      <c r="N2089" s="9">
        <v>1.4236949428364984</v>
      </c>
      <c r="O2089" s="7">
        <v>121961555</v>
      </c>
      <c r="P2089" s="8">
        <v>1.2949999999999999</v>
      </c>
      <c r="Q2089" s="7">
        <v>157940214</v>
      </c>
      <c r="R2089" s="8">
        <v>1.6E-2</v>
      </c>
      <c r="S2089" s="7">
        <v>2527043.4240000001</v>
      </c>
      <c r="T2089" s="7">
        <v>594915.42400000012</v>
      </c>
      <c r="U2089" s="9">
        <v>0.30790683847032913</v>
      </c>
      <c r="V2089" s="7">
        <v>21846668.94820001</v>
      </c>
      <c r="W2089" s="9">
        <v>1.2958222458807631</v>
      </c>
      <c r="X2089" s="7">
        <v>19082231.851259563</v>
      </c>
      <c r="Y2089" s="7">
        <v>0</v>
      </c>
      <c r="Z2089" s="7">
        <v>6887.1150000000007</v>
      </c>
      <c r="AA2089" s="7">
        <v>1454361.7362595615</v>
      </c>
      <c r="AB2089" s="7">
        <v>17620983</v>
      </c>
      <c r="AC2089" s="7">
        <v>0</v>
      </c>
      <c r="AD2089" s="7">
        <v>0</v>
      </c>
      <c r="AE2089" s="7">
        <v>0</v>
      </c>
      <c r="AF2089" s="7">
        <v>36178935.524200007</v>
      </c>
      <c r="AG2089" s="7">
        <v>2527043.4240000001</v>
      </c>
      <c r="AH2089" s="7">
        <v>0</v>
      </c>
      <c r="AI2089" s="7">
        <v>12463228</v>
      </c>
      <c r="AJ2089" s="7">
        <v>1876966</v>
      </c>
      <c r="AK2089" s="7">
        <v>0</v>
      </c>
      <c r="AL2089" s="7">
        <v>0</v>
      </c>
      <c r="AM2089" s="7">
        <v>548579</v>
      </c>
      <c r="AN2089" s="7">
        <v>0</v>
      </c>
      <c r="AO2089" s="7">
        <v>0</v>
      </c>
      <c r="AP2089" s="7">
        <v>14134139</v>
      </c>
      <c r="AQ2089" s="7">
        <v>1284986</v>
      </c>
      <c r="AR2089" s="7">
        <v>14927182</v>
      </c>
      <c r="AS2089" s="7">
        <v>1932128</v>
      </c>
      <c r="AT2089" s="7">
        <v>0</v>
      </c>
      <c r="AU2089" s="7">
        <v>76056</v>
      </c>
      <c r="AV2089" s="7">
        <v>587237</v>
      </c>
      <c r="AW2089" s="7">
        <v>0</v>
      </c>
      <c r="AX2089" s="7">
        <v>0</v>
      </c>
      <c r="AY2089" s="7">
        <v>15382727</v>
      </c>
      <c r="AZ2089" s="7">
        <v>557954</v>
      </c>
      <c r="BA2089" s="7">
        <v>6887.1150000000007</v>
      </c>
      <c r="BB2089" s="7">
        <v>0</v>
      </c>
      <c r="BC2089" s="7">
        <v>0</v>
      </c>
      <c r="BD2089" s="7">
        <v>0</v>
      </c>
      <c r="BE2089" s="7">
        <v>148.11000000000001</v>
      </c>
      <c r="BF2089" s="7">
        <v>0</v>
      </c>
      <c r="BG2089" s="7">
        <v>889154.73625956138</v>
      </c>
      <c r="BH2089" s="7">
        <v>9916</v>
      </c>
      <c r="BI2089" s="7">
        <v>565207</v>
      </c>
      <c r="BJ2089" s="7">
        <v>7778979.3808333315</v>
      </c>
      <c r="BK2089" s="7">
        <v>6429207.0099999988</v>
      </c>
      <c r="BL2089" s="7">
        <v>321372.39333333331</v>
      </c>
      <c r="BM2089" s="7">
        <v>4756344.6966666663</v>
      </c>
      <c r="BN2089" s="130">
        <v>1.123</v>
      </c>
      <c r="BO2089" s="131">
        <v>4.5008590000000001E-4</v>
      </c>
      <c r="BP2089" s="161">
        <v>11405.906661631223</v>
      </c>
      <c r="BQ2089" s="162">
        <v>17620983</v>
      </c>
      <c r="BR2089" s="161">
        <v>524843</v>
      </c>
      <c r="BS2089" s="163">
        <v>639276.70820001001</v>
      </c>
      <c r="BT2089" s="163">
        <v>0</v>
      </c>
      <c r="BU2089" s="161">
        <v>35539658.82</v>
      </c>
      <c r="BV2089" s="161">
        <v>2527043.42</v>
      </c>
      <c r="BW2089" s="165">
        <v>0</v>
      </c>
      <c r="BX2089" s="161">
        <v>524843</v>
      </c>
    </row>
    <row r="2090" spans="1:76" ht="14.45" x14ac:dyDescent="0.3">
      <c r="A2090" s="164" t="s">
        <v>31</v>
      </c>
      <c r="B2090" s="6" t="s">
        <v>1164</v>
      </c>
      <c r="C2090" s="6" t="s">
        <v>32</v>
      </c>
      <c r="D2090" s="6" t="s">
        <v>32</v>
      </c>
      <c r="E2090" s="6" t="s">
        <v>36</v>
      </c>
      <c r="F2090" s="24" t="str">
        <f>+Tabela1[[#This Row],[WK]]&amp;Tabela1[[#This Row],[PK]]&amp;Tabela1[[#This Row],[GK]]</f>
        <v>300202</v>
      </c>
      <c r="G2090" s="6" t="s">
        <v>1969</v>
      </c>
      <c r="H2090" s="7">
        <v>327380164.82019919</v>
      </c>
      <c r="I2090" s="8">
        <v>1.371</v>
      </c>
      <c r="J2090" s="7">
        <v>448838205.97000003</v>
      </c>
      <c r="K2090" s="8">
        <v>7.0000000000000007E-2</v>
      </c>
      <c r="L2090" s="7">
        <v>31418674.417900003</v>
      </c>
      <c r="M2090" s="7">
        <v>19589702.417900003</v>
      </c>
      <c r="N2090" s="9">
        <v>1.6560781797353146</v>
      </c>
      <c r="O2090" s="7">
        <v>17169681</v>
      </c>
      <c r="P2090" s="8">
        <v>1.2949999999999999</v>
      </c>
      <c r="Q2090" s="7">
        <v>22234737</v>
      </c>
      <c r="R2090" s="8">
        <v>1.6E-2</v>
      </c>
      <c r="S2090" s="7">
        <v>355755.79200000002</v>
      </c>
      <c r="T2090" s="7">
        <v>237848.79200000002</v>
      </c>
      <c r="U2090" s="9">
        <v>2.0172576013298618</v>
      </c>
      <c r="V2090" s="7">
        <v>19827551.209900003</v>
      </c>
      <c r="W2090" s="9">
        <v>1.6596427577361421</v>
      </c>
      <c r="X2090" s="7">
        <v>31976164.383520029</v>
      </c>
      <c r="Y2090" s="7">
        <v>8943789</v>
      </c>
      <c r="Z2090" s="7">
        <v>430188.23999999993</v>
      </c>
      <c r="AA2090" s="7">
        <v>1317044.1435200311</v>
      </c>
      <c r="AB2090" s="7">
        <v>19933940</v>
      </c>
      <c r="AC2090" s="7">
        <v>1351203</v>
      </c>
      <c r="AD2090" s="7">
        <v>12148613.173620027</v>
      </c>
      <c r="AE2090" s="7">
        <v>0</v>
      </c>
      <c r="AF2090" s="7">
        <v>31418674.417900003</v>
      </c>
      <c r="AG2090" s="7">
        <v>355755.79200000002</v>
      </c>
      <c r="AH2090" s="7">
        <v>12148613.173620027</v>
      </c>
      <c r="AI2090" s="7">
        <v>9876423</v>
      </c>
      <c r="AJ2090" s="7">
        <v>123795</v>
      </c>
      <c r="AK2090" s="7">
        <v>10918162</v>
      </c>
      <c r="AL2090" s="7">
        <v>0</v>
      </c>
      <c r="AM2090" s="7">
        <v>556012</v>
      </c>
      <c r="AN2090" s="7">
        <v>0</v>
      </c>
      <c r="AO2090" s="7">
        <v>0</v>
      </c>
      <c r="AP2090" s="7">
        <v>15990003</v>
      </c>
      <c r="AQ2090" s="7">
        <v>1193485</v>
      </c>
      <c r="AR2090" s="7">
        <v>11828972</v>
      </c>
      <c r="AS2090" s="7">
        <v>117907</v>
      </c>
      <c r="AT2090" s="7">
        <v>12543776</v>
      </c>
      <c r="AU2090" s="7">
        <v>0</v>
      </c>
      <c r="AV2090" s="7">
        <v>456532</v>
      </c>
      <c r="AW2090" s="7">
        <v>0</v>
      </c>
      <c r="AX2090" s="7">
        <v>0</v>
      </c>
      <c r="AY2090" s="7">
        <v>17367810</v>
      </c>
      <c r="AZ2090" s="7">
        <v>530381</v>
      </c>
      <c r="BA2090" s="7">
        <v>430188.23999999993</v>
      </c>
      <c r="BB2090" s="7">
        <v>0</v>
      </c>
      <c r="BC2090" s="7">
        <v>33.36</v>
      </c>
      <c r="BD2090" s="7">
        <v>0</v>
      </c>
      <c r="BE2090" s="7">
        <v>9028.9599999999991</v>
      </c>
      <c r="BF2090" s="7">
        <v>0</v>
      </c>
      <c r="BG2090" s="7">
        <v>1003213.143520031</v>
      </c>
      <c r="BH2090" s="7">
        <v>11188</v>
      </c>
      <c r="BI2090" s="7">
        <v>313831</v>
      </c>
      <c r="BJ2090" s="7">
        <v>4319188.4824999999</v>
      </c>
      <c r="BK2090" s="7">
        <v>3590738.1333333338</v>
      </c>
      <c r="BL2090" s="7">
        <v>424178.12333333329</v>
      </c>
      <c r="BM2090" s="7">
        <v>2065445.1500000004</v>
      </c>
      <c r="BN2090" s="130">
        <v>0.79</v>
      </c>
      <c r="BO2090" s="131">
        <v>4.620154E-4</v>
      </c>
      <c r="BP2090" s="161">
        <v>11708.06313635163</v>
      </c>
      <c r="BQ2090" s="162">
        <v>19933940</v>
      </c>
      <c r="BR2090" s="161">
        <v>642784</v>
      </c>
      <c r="BS2090" s="163">
        <v>0</v>
      </c>
      <c r="BT2090" s="163">
        <v>2565118.3800000027</v>
      </c>
      <c r="BU2090" s="161">
        <v>31418674.420000002</v>
      </c>
      <c r="BV2090" s="161">
        <v>355755.79</v>
      </c>
      <c r="BW2090" s="165">
        <v>14713731.550000003</v>
      </c>
      <c r="BX2090" s="161">
        <v>642784</v>
      </c>
    </row>
    <row r="2091" spans="1:76" ht="14.45" x14ac:dyDescent="0.3">
      <c r="A2091" s="164" t="s">
        <v>31</v>
      </c>
      <c r="B2091" s="6" t="s">
        <v>1164</v>
      </c>
      <c r="C2091" s="6" t="s">
        <v>32</v>
      </c>
      <c r="D2091" s="6" t="s">
        <v>37</v>
      </c>
      <c r="E2091" s="6" t="s">
        <v>36</v>
      </c>
      <c r="F2091" s="24" t="str">
        <f>+Tabela1[[#This Row],[WK]]&amp;Tabela1[[#This Row],[PK]]&amp;Tabela1[[#This Row],[GK]]</f>
        <v>300203</v>
      </c>
      <c r="G2091" s="6" t="s">
        <v>1970</v>
      </c>
      <c r="H2091" s="7">
        <v>173416085.06779945</v>
      </c>
      <c r="I2091" s="8">
        <v>1.371</v>
      </c>
      <c r="J2091" s="7">
        <v>237753452.63000003</v>
      </c>
      <c r="K2091" s="8">
        <v>7.0000000000000007E-2</v>
      </c>
      <c r="L2091" s="7">
        <v>16642741.684100004</v>
      </c>
      <c r="M2091" s="7">
        <v>11528292.684100004</v>
      </c>
      <c r="N2091" s="9">
        <v>2.254063474696884</v>
      </c>
      <c r="O2091" s="7">
        <v>15698647</v>
      </c>
      <c r="P2091" s="8">
        <v>1.2949999999999999</v>
      </c>
      <c r="Q2091" s="7">
        <v>20329748</v>
      </c>
      <c r="R2091" s="8">
        <v>1.6E-2</v>
      </c>
      <c r="S2091" s="7">
        <v>325275.96799999999</v>
      </c>
      <c r="T2091" s="7">
        <v>155077.96799999999</v>
      </c>
      <c r="U2091" s="9">
        <v>0.91116210531263586</v>
      </c>
      <c r="V2091" s="7">
        <v>11683370.652100004</v>
      </c>
      <c r="W2091" s="9">
        <v>2.2108138258052059</v>
      </c>
      <c r="X2091" s="7">
        <v>19431840.552307166</v>
      </c>
      <c r="Y2091" s="7">
        <v>2369184</v>
      </c>
      <c r="Z2091" s="7">
        <v>556880.745</v>
      </c>
      <c r="AA2091" s="7">
        <v>738838.80730716791</v>
      </c>
      <c r="AB2091" s="7">
        <v>12734167</v>
      </c>
      <c r="AC2091" s="7">
        <v>3032770</v>
      </c>
      <c r="AD2091" s="7">
        <v>7748469.9002071638</v>
      </c>
      <c r="AE2091" s="7">
        <v>0</v>
      </c>
      <c r="AF2091" s="7">
        <v>16642741.684100004</v>
      </c>
      <c r="AG2091" s="7">
        <v>325275.96799999999</v>
      </c>
      <c r="AH2091" s="7">
        <v>7748469.9002071638</v>
      </c>
      <c r="AI2091" s="7">
        <v>4270233</v>
      </c>
      <c r="AJ2091" s="7">
        <v>129716</v>
      </c>
      <c r="AK2091" s="7">
        <v>5940751</v>
      </c>
      <c r="AL2091" s="7">
        <v>0</v>
      </c>
      <c r="AM2091" s="7">
        <v>324803</v>
      </c>
      <c r="AN2091" s="7">
        <v>0</v>
      </c>
      <c r="AO2091" s="7">
        <v>0</v>
      </c>
      <c r="AP2091" s="7">
        <v>10537000</v>
      </c>
      <c r="AQ2091" s="7">
        <v>564916</v>
      </c>
      <c r="AR2091" s="7">
        <v>5114449</v>
      </c>
      <c r="AS2091" s="7">
        <v>170198</v>
      </c>
      <c r="AT2091" s="7">
        <v>6646399</v>
      </c>
      <c r="AU2091" s="7">
        <v>171277</v>
      </c>
      <c r="AV2091" s="7">
        <v>421263</v>
      </c>
      <c r="AW2091" s="7">
        <v>0</v>
      </c>
      <c r="AX2091" s="7">
        <v>0</v>
      </c>
      <c r="AY2091" s="7">
        <v>11408173</v>
      </c>
      <c r="AZ2091" s="7">
        <v>227074</v>
      </c>
      <c r="BA2091" s="7">
        <v>556880.745</v>
      </c>
      <c r="BB2091" s="7">
        <v>0</v>
      </c>
      <c r="BC2091" s="7">
        <v>0</v>
      </c>
      <c r="BD2091" s="7">
        <v>3.22</v>
      </c>
      <c r="BE2091" s="7">
        <v>11969.49</v>
      </c>
      <c r="BF2091" s="7">
        <v>0</v>
      </c>
      <c r="BG2091" s="7">
        <v>499095.80730716791</v>
      </c>
      <c r="BH2091" s="7">
        <v>5566</v>
      </c>
      <c r="BI2091" s="7">
        <v>239743</v>
      </c>
      <c r="BJ2091" s="7">
        <v>3299523.6858333331</v>
      </c>
      <c r="BK2091" s="7">
        <v>1739269.4333333336</v>
      </c>
      <c r="BL2091" s="7">
        <v>860296.15666666662</v>
      </c>
      <c r="BM2091" s="7">
        <v>4520424.6966666663</v>
      </c>
      <c r="BN2091" s="130">
        <v>0.88100000000000001</v>
      </c>
      <c r="BO2091" s="131">
        <v>2.187689E-4</v>
      </c>
      <c r="BP2091" s="161">
        <v>5543.8709484297024</v>
      </c>
      <c r="BQ2091" s="162">
        <v>12734167</v>
      </c>
      <c r="BR2091" s="161">
        <v>312937</v>
      </c>
      <c r="BS2091" s="163">
        <v>0</v>
      </c>
      <c r="BT2091" s="163">
        <v>1255282.3000000007</v>
      </c>
      <c r="BU2091" s="161">
        <v>16642741.68</v>
      </c>
      <c r="BV2091" s="161">
        <v>325275.96999999997</v>
      </c>
      <c r="BW2091" s="165">
        <v>9003752.2000000011</v>
      </c>
      <c r="BX2091" s="161">
        <v>312937</v>
      </c>
    </row>
    <row r="2092" spans="1:76" ht="14.45" x14ac:dyDescent="0.3">
      <c r="A2092" s="164" t="s">
        <v>31</v>
      </c>
      <c r="B2092" s="6" t="s">
        <v>1164</v>
      </c>
      <c r="C2092" s="6" t="s">
        <v>32</v>
      </c>
      <c r="D2092" s="6" t="s">
        <v>39</v>
      </c>
      <c r="E2092" s="6" t="s">
        <v>40</v>
      </c>
      <c r="F2092" s="24" t="str">
        <f>+Tabela1[[#This Row],[WK]]&amp;Tabela1[[#This Row],[PK]]&amp;Tabela1[[#This Row],[GK]]</f>
        <v>300204</v>
      </c>
      <c r="G2092" s="6" t="s">
        <v>1971</v>
      </c>
      <c r="H2092" s="7">
        <v>269471119.21559942</v>
      </c>
      <c r="I2092" s="8">
        <v>1.371</v>
      </c>
      <c r="J2092" s="7">
        <v>369444904.44999999</v>
      </c>
      <c r="K2092" s="8">
        <v>7.0000000000000007E-2</v>
      </c>
      <c r="L2092" s="7">
        <v>25861143.311500002</v>
      </c>
      <c r="M2092" s="7">
        <v>16418056.311500002</v>
      </c>
      <c r="N2092" s="9">
        <v>1.7386323255837843</v>
      </c>
      <c r="O2092" s="7">
        <v>51272581</v>
      </c>
      <c r="P2092" s="8">
        <v>1.2949999999999999</v>
      </c>
      <c r="Q2092" s="7">
        <v>66397992</v>
      </c>
      <c r="R2092" s="8">
        <v>1.6E-2</v>
      </c>
      <c r="S2092" s="7">
        <v>1062367.872</v>
      </c>
      <c r="T2092" s="7">
        <v>-76245.128000000026</v>
      </c>
      <c r="U2092" s="9">
        <v>-6.6963163076479912E-2</v>
      </c>
      <c r="V2092" s="7">
        <v>16341811.183500003</v>
      </c>
      <c r="W2092" s="9">
        <v>1.5443464834100384</v>
      </c>
      <c r="X2092" s="7">
        <v>18516278.643966772</v>
      </c>
      <c r="Y2092" s="7">
        <v>1086252</v>
      </c>
      <c r="Z2092" s="7">
        <v>847972.76</v>
      </c>
      <c r="AA2092" s="7">
        <v>1161341.8839667737</v>
      </c>
      <c r="AB2092" s="7">
        <v>12701536</v>
      </c>
      <c r="AC2092" s="7">
        <v>2719176</v>
      </c>
      <c r="AD2092" s="7">
        <v>2719176</v>
      </c>
      <c r="AE2092" s="7">
        <v>0</v>
      </c>
      <c r="AF2092" s="7">
        <v>25861143.311500002</v>
      </c>
      <c r="AG2092" s="7">
        <v>1062367.872</v>
      </c>
      <c r="AH2092" s="7">
        <v>2719176</v>
      </c>
      <c r="AI2092" s="7">
        <v>7884365</v>
      </c>
      <c r="AJ2092" s="7">
        <v>1180648</v>
      </c>
      <c r="AK2092" s="7">
        <v>5603603</v>
      </c>
      <c r="AL2092" s="7">
        <v>144646</v>
      </c>
      <c r="AM2092" s="7">
        <v>457614</v>
      </c>
      <c r="AN2092" s="7">
        <v>0</v>
      </c>
      <c r="AO2092" s="7">
        <v>0</v>
      </c>
      <c r="AP2092" s="7">
        <v>9917803</v>
      </c>
      <c r="AQ2092" s="7">
        <v>807591</v>
      </c>
      <c r="AR2092" s="7">
        <v>9443087</v>
      </c>
      <c r="AS2092" s="7">
        <v>1138613</v>
      </c>
      <c r="AT2092" s="7">
        <v>5826232</v>
      </c>
      <c r="AU2092" s="7">
        <v>190769</v>
      </c>
      <c r="AV2092" s="7">
        <v>524917</v>
      </c>
      <c r="AW2092" s="7">
        <v>0</v>
      </c>
      <c r="AX2092" s="7">
        <v>0</v>
      </c>
      <c r="AY2092" s="7">
        <v>11444758</v>
      </c>
      <c r="AZ2092" s="7">
        <v>329258</v>
      </c>
      <c r="BA2092" s="7">
        <v>847972.76</v>
      </c>
      <c r="BB2092" s="7">
        <v>380.98</v>
      </c>
      <c r="BC2092" s="7">
        <v>0</v>
      </c>
      <c r="BD2092" s="7">
        <v>0</v>
      </c>
      <c r="BE2092" s="7">
        <v>13156.24</v>
      </c>
      <c r="BF2092" s="7">
        <v>0</v>
      </c>
      <c r="BG2092" s="7">
        <v>738600.88396677363</v>
      </c>
      <c r="BH2092" s="7">
        <v>8237</v>
      </c>
      <c r="BI2092" s="7">
        <v>422741</v>
      </c>
      <c r="BJ2092" s="7">
        <v>5818310.1091666659</v>
      </c>
      <c r="BK2092" s="7">
        <v>4242794.5466666659</v>
      </c>
      <c r="BL2092" s="7">
        <v>545842.02666666673</v>
      </c>
      <c r="BM2092" s="7">
        <v>5210378.1966666663</v>
      </c>
      <c r="BN2092" s="130">
        <v>0.96399999999999997</v>
      </c>
      <c r="BO2092" s="131">
        <v>3.2635230000000002E-4</v>
      </c>
      <c r="BP2092" s="161">
        <v>8270.2828478108495</v>
      </c>
      <c r="BQ2092" s="162">
        <v>12701536</v>
      </c>
      <c r="BR2092" s="161">
        <v>451561</v>
      </c>
      <c r="BS2092" s="163">
        <v>0</v>
      </c>
      <c r="BT2092" s="163">
        <v>2206507.8164999969</v>
      </c>
      <c r="BU2092" s="161">
        <v>25861143.309999999</v>
      </c>
      <c r="BV2092" s="161">
        <v>1062367.8700000001</v>
      </c>
      <c r="BW2092" s="165">
        <v>4925683.8164999969</v>
      </c>
      <c r="BX2092" s="161">
        <v>451561</v>
      </c>
    </row>
    <row r="2093" spans="1:76" ht="14.45" x14ac:dyDescent="0.3">
      <c r="A2093" s="164" t="s">
        <v>31</v>
      </c>
      <c r="B2093" s="6" t="s">
        <v>1164</v>
      </c>
      <c r="C2093" s="6" t="s">
        <v>32</v>
      </c>
      <c r="D2093" s="6" t="s">
        <v>42</v>
      </c>
      <c r="E2093" s="6" t="s">
        <v>36</v>
      </c>
      <c r="F2093" s="24" t="str">
        <f>+Tabela1[[#This Row],[WK]]&amp;Tabela1[[#This Row],[PK]]&amp;Tabela1[[#This Row],[GK]]</f>
        <v>300205</v>
      </c>
      <c r="G2093" s="6" t="s">
        <v>1972</v>
      </c>
      <c r="H2093" s="7">
        <v>250964698.32539976</v>
      </c>
      <c r="I2093" s="8">
        <v>1.371</v>
      </c>
      <c r="J2093" s="7">
        <v>344072601.39999998</v>
      </c>
      <c r="K2093" s="8">
        <v>7.0000000000000007E-2</v>
      </c>
      <c r="L2093" s="7">
        <v>24085082.098000001</v>
      </c>
      <c r="M2093" s="7">
        <v>14674324.098000001</v>
      </c>
      <c r="N2093" s="9">
        <v>1.5593137235066508</v>
      </c>
      <c r="O2093" s="7">
        <v>2021726</v>
      </c>
      <c r="P2093" s="8">
        <v>1.2949999999999999</v>
      </c>
      <c r="Q2093" s="7">
        <v>2618135</v>
      </c>
      <c r="R2093" s="8">
        <v>1.6E-2</v>
      </c>
      <c r="S2093" s="7">
        <v>41890.160000000003</v>
      </c>
      <c r="T2093" s="7">
        <v>-64812.84</v>
      </c>
      <c r="U2093" s="9">
        <v>-0.60741347478515129</v>
      </c>
      <c r="V2093" s="7">
        <v>14609511.258000001</v>
      </c>
      <c r="W2093" s="9">
        <v>1.5350219200267803</v>
      </c>
      <c r="X2093" s="7">
        <v>22853880.904808287</v>
      </c>
      <c r="Y2093" s="7">
        <v>2697335</v>
      </c>
      <c r="Z2093" s="7">
        <v>435839.38499999995</v>
      </c>
      <c r="AA2093" s="7">
        <v>965881.51980828622</v>
      </c>
      <c r="AB2093" s="7">
        <v>15897749</v>
      </c>
      <c r="AC2093" s="7">
        <v>2857076</v>
      </c>
      <c r="AD2093" s="7">
        <v>8244369.6468082853</v>
      </c>
      <c r="AE2093" s="7">
        <v>0</v>
      </c>
      <c r="AF2093" s="7">
        <v>24085082.098000001</v>
      </c>
      <c r="AG2093" s="7">
        <v>41890.160000000003</v>
      </c>
      <c r="AH2093" s="7">
        <v>8244369.6468082853</v>
      </c>
      <c r="AI2093" s="7">
        <v>7857372</v>
      </c>
      <c r="AJ2093" s="7">
        <v>90557</v>
      </c>
      <c r="AK2093" s="7">
        <v>6057940</v>
      </c>
      <c r="AL2093" s="7">
        <v>0</v>
      </c>
      <c r="AM2093" s="7">
        <v>431776</v>
      </c>
      <c r="AN2093" s="7">
        <v>0</v>
      </c>
      <c r="AO2093" s="7">
        <v>0</v>
      </c>
      <c r="AP2093" s="7">
        <v>12792772</v>
      </c>
      <c r="AQ2093" s="7">
        <v>847374</v>
      </c>
      <c r="AR2093" s="7">
        <v>9410758</v>
      </c>
      <c r="AS2093" s="7">
        <v>106703</v>
      </c>
      <c r="AT2093" s="7">
        <v>6653642</v>
      </c>
      <c r="AU2093" s="7">
        <v>0</v>
      </c>
      <c r="AV2093" s="7">
        <v>428944</v>
      </c>
      <c r="AW2093" s="7">
        <v>0</v>
      </c>
      <c r="AX2093" s="7">
        <v>0</v>
      </c>
      <c r="AY2093" s="7">
        <v>14664706</v>
      </c>
      <c r="AZ2093" s="7">
        <v>356831</v>
      </c>
      <c r="BA2093" s="7">
        <v>435839.38499999995</v>
      </c>
      <c r="BB2093" s="7">
        <v>0</v>
      </c>
      <c r="BC2093" s="7">
        <v>0</v>
      </c>
      <c r="BD2093" s="7">
        <v>0</v>
      </c>
      <c r="BE2093" s="7">
        <v>9372.89</v>
      </c>
      <c r="BF2093" s="7">
        <v>0</v>
      </c>
      <c r="BG2093" s="7">
        <v>674308.51980828622</v>
      </c>
      <c r="BH2093" s="7">
        <v>7520</v>
      </c>
      <c r="BI2093" s="7">
        <v>291573</v>
      </c>
      <c r="BJ2093" s="7">
        <v>4012828.8141666669</v>
      </c>
      <c r="BK2093" s="7">
        <v>3115289.4766666666</v>
      </c>
      <c r="BL2093" s="7">
        <v>759827.81333333335</v>
      </c>
      <c r="BM2093" s="7">
        <v>2070501.7233333336</v>
      </c>
      <c r="BN2093" s="130">
        <v>0.90200000000000002</v>
      </c>
      <c r="BO2093" s="131">
        <v>3.0050999999999998E-4</v>
      </c>
      <c r="BP2093" s="161">
        <v>7614.943473831162</v>
      </c>
      <c r="BQ2093" s="162">
        <v>15897749</v>
      </c>
      <c r="BR2093" s="161">
        <v>429250</v>
      </c>
      <c r="BS2093" s="163">
        <v>0</v>
      </c>
      <c r="BT2093" s="163">
        <v>1679491.6600000001</v>
      </c>
      <c r="BU2093" s="161">
        <v>24085082.100000001</v>
      </c>
      <c r="BV2093" s="161">
        <v>41890.160000000003</v>
      </c>
      <c r="BW2093" s="165">
        <v>9923861.3100000005</v>
      </c>
      <c r="BX2093" s="161">
        <v>429250</v>
      </c>
    </row>
    <row r="2094" spans="1:76" ht="14.45" x14ac:dyDescent="0.3">
      <c r="A2094" s="164" t="s">
        <v>31</v>
      </c>
      <c r="B2094" s="6" t="s">
        <v>1164</v>
      </c>
      <c r="C2094" s="6" t="s">
        <v>32</v>
      </c>
      <c r="D2094" s="6" t="s">
        <v>44</v>
      </c>
      <c r="E2094" s="6" t="s">
        <v>36</v>
      </c>
      <c r="F2094" s="24" t="str">
        <f>+Tabela1[[#This Row],[WK]]&amp;Tabela1[[#This Row],[PK]]&amp;Tabela1[[#This Row],[GK]]</f>
        <v>300206</v>
      </c>
      <c r="G2094" s="6" t="s">
        <v>1973</v>
      </c>
      <c r="H2094" s="7">
        <v>147890206.46499935</v>
      </c>
      <c r="I2094" s="8">
        <v>1.371</v>
      </c>
      <c r="J2094" s="7">
        <v>202757473.06</v>
      </c>
      <c r="K2094" s="8">
        <v>7.0000000000000007E-2</v>
      </c>
      <c r="L2094" s="7">
        <v>14193023.114200002</v>
      </c>
      <c r="M2094" s="7">
        <v>9305648.1142000016</v>
      </c>
      <c r="N2094" s="9">
        <v>1.90401761972429</v>
      </c>
      <c r="O2094" s="7">
        <v>25469781</v>
      </c>
      <c r="P2094" s="8">
        <v>1.2949999999999999</v>
      </c>
      <c r="Q2094" s="7">
        <v>32983366</v>
      </c>
      <c r="R2094" s="8">
        <v>1.6E-2</v>
      </c>
      <c r="S2094" s="7">
        <v>527733.85600000003</v>
      </c>
      <c r="T2094" s="7">
        <v>187591.85600000003</v>
      </c>
      <c r="U2094" s="9">
        <v>0.55151041623792429</v>
      </c>
      <c r="V2094" s="7">
        <v>9493239.9702000022</v>
      </c>
      <c r="W2094" s="9">
        <v>1.8160132181683966</v>
      </c>
      <c r="X2094" s="7">
        <v>21386322.743010014</v>
      </c>
      <c r="Y2094" s="7">
        <v>6003044</v>
      </c>
      <c r="Z2094" s="7">
        <v>169177.69500000001</v>
      </c>
      <c r="AA2094" s="7">
        <v>869145.04801001458</v>
      </c>
      <c r="AB2094" s="7">
        <v>13240905</v>
      </c>
      <c r="AC2094" s="7">
        <v>1104051</v>
      </c>
      <c r="AD2094" s="7">
        <v>11893082.772810012</v>
      </c>
      <c r="AE2094" s="7">
        <v>0</v>
      </c>
      <c r="AF2094" s="7">
        <v>14193023.114200002</v>
      </c>
      <c r="AG2094" s="7">
        <v>527733.85600000003</v>
      </c>
      <c r="AH2094" s="7">
        <v>11893082.772810012</v>
      </c>
      <c r="AI2094" s="7">
        <v>4080641</v>
      </c>
      <c r="AJ2094" s="7">
        <v>171981</v>
      </c>
      <c r="AK2094" s="7">
        <v>7294584</v>
      </c>
      <c r="AL2094" s="7">
        <v>0</v>
      </c>
      <c r="AM2094" s="7">
        <v>376417</v>
      </c>
      <c r="AN2094" s="7">
        <v>0</v>
      </c>
      <c r="AO2094" s="7">
        <v>0</v>
      </c>
      <c r="AP2094" s="7">
        <v>10313030</v>
      </c>
      <c r="AQ2094" s="7">
        <v>640503</v>
      </c>
      <c r="AR2094" s="7">
        <v>4887375</v>
      </c>
      <c r="AS2094" s="7">
        <v>340142</v>
      </c>
      <c r="AT2094" s="7">
        <v>8116472</v>
      </c>
      <c r="AU2094" s="7">
        <v>118211</v>
      </c>
      <c r="AV2094" s="7">
        <v>439779</v>
      </c>
      <c r="AW2094" s="7">
        <v>0</v>
      </c>
      <c r="AX2094" s="7">
        <v>0</v>
      </c>
      <c r="AY2094" s="7">
        <v>11855787</v>
      </c>
      <c r="AZ2094" s="7">
        <v>264379</v>
      </c>
      <c r="BA2094" s="7">
        <v>169177.69500000001</v>
      </c>
      <c r="BB2094" s="7">
        <v>0</v>
      </c>
      <c r="BC2094" s="7">
        <v>0</v>
      </c>
      <c r="BD2094" s="7">
        <v>0</v>
      </c>
      <c r="BE2094" s="7">
        <v>3638.23</v>
      </c>
      <c r="BF2094" s="7">
        <v>0</v>
      </c>
      <c r="BG2094" s="7">
        <v>534246.04801001458</v>
      </c>
      <c r="BH2094" s="7">
        <v>5958</v>
      </c>
      <c r="BI2094" s="7">
        <v>334899</v>
      </c>
      <c r="BJ2094" s="7">
        <v>4609291.3116666675</v>
      </c>
      <c r="BK2094" s="7">
        <v>3177186.6300000008</v>
      </c>
      <c r="BL2094" s="7">
        <v>1185293.0733333335</v>
      </c>
      <c r="BM2094" s="7">
        <v>3357832.58</v>
      </c>
      <c r="BN2094" s="130">
        <v>0.73</v>
      </c>
      <c r="BO2094" s="131">
        <v>2.28944E-4</v>
      </c>
      <c r="BP2094" s="161">
        <v>5802.0046255087254</v>
      </c>
      <c r="BQ2094" s="162">
        <v>13240905</v>
      </c>
      <c r="BR2094" s="161">
        <v>328191</v>
      </c>
      <c r="BS2094" s="163">
        <v>0</v>
      </c>
      <c r="BT2094" s="163">
        <v>1236496.2569899857</v>
      </c>
      <c r="BU2094" s="161">
        <v>14193023.109999999</v>
      </c>
      <c r="BV2094" s="161">
        <v>527733.86</v>
      </c>
      <c r="BW2094" s="165">
        <v>13129579.026989985</v>
      </c>
      <c r="BX2094" s="161">
        <v>328191</v>
      </c>
    </row>
    <row r="2095" spans="1:76" ht="14.45" x14ac:dyDescent="0.3">
      <c r="A2095" s="164" t="s">
        <v>31</v>
      </c>
      <c r="B2095" s="6" t="s">
        <v>1164</v>
      </c>
      <c r="C2095" s="6" t="s">
        <v>32</v>
      </c>
      <c r="D2095" s="6" t="s">
        <v>51</v>
      </c>
      <c r="E2095" s="6" t="s">
        <v>40</v>
      </c>
      <c r="F2095" s="24" t="str">
        <f>+Tabela1[[#This Row],[WK]]&amp;Tabela1[[#This Row],[PK]]&amp;Tabela1[[#This Row],[GK]]</f>
        <v>300207</v>
      </c>
      <c r="G2095" s="6" t="s">
        <v>1974</v>
      </c>
      <c r="H2095" s="7">
        <v>749345636.42639816</v>
      </c>
      <c r="I2095" s="8">
        <v>1.371</v>
      </c>
      <c r="J2095" s="7">
        <v>1027352867.5300001</v>
      </c>
      <c r="K2095" s="8">
        <v>7.0000000000000007E-2</v>
      </c>
      <c r="L2095" s="7">
        <v>71914700.727100015</v>
      </c>
      <c r="M2095" s="7">
        <v>43613146.727100015</v>
      </c>
      <c r="N2095" s="9">
        <v>1.5410159713173353</v>
      </c>
      <c r="O2095" s="7">
        <v>137441337</v>
      </c>
      <c r="P2095" s="8">
        <v>1.2949999999999999</v>
      </c>
      <c r="Q2095" s="7">
        <v>177986531</v>
      </c>
      <c r="R2095" s="8">
        <v>1.6E-2</v>
      </c>
      <c r="S2095" s="7">
        <v>2847784.4960000003</v>
      </c>
      <c r="T2095" s="7">
        <v>412151.49600000028</v>
      </c>
      <c r="U2095" s="9">
        <v>0.16921740508524899</v>
      </c>
      <c r="V2095" s="7">
        <v>44025298.223100021</v>
      </c>
      <c r="W2095" s="9">
        <v>1.4323138361067336</v>
      </c>
      <c r="X2095" s="7">
        <v>57790582.325754859</v>
      </c>
      <c r="Y2095" s="7">
        <v>13467501</v>
      </c>
      <c r="Z2095" s="7">
        <v>203662.095</v>
      </c>
      <c r="AA2095" s="7">
        <v>2949490.2307548597</v>
      </c>
      <c r="AB2095" s="7">
        <v>41169929</v>
      </c>
      <c r="AC2095" s="7">
        <v>0</v>
      </c>
      <c r="AD2095" s="7">
        <v>13765284.102654845</v>
      </c>
      <c r="AE2095" s="7">
        <v>0</v>
      </c>
      <c r="AF2095" s="7">
        <v>71914700.727100015</v>
      </c>
      <c r="AG2095" s="7">
        <v>2847784.4960000003</v>
      </c>
      <c r="AH2095" s="7">
        <v>13765284.102654845</v>
      </c>
      <c r="AI2095" s="7">
        <v>23629960</v>
      </c>
      <c r="AJ2095" s="7">
        <v>2730743</v>
      </c>
      <c r="AK2095" s="7">
        <v>12762469</v>
      </c>
      <c r="AL2095" s="7">
        <v>1514851</v>
      </c>
      <c r="AM2095" s="7">
        <v>1032988</v>
      </c>
      <c r="AN2095" s="7">
        <v>0</v>
      </c>
      <c r="AO2095" s="7">
        <v>0</v>
      </c>
      <c r="AP2095" s="7">
        <v>34464486</v>
      </c>
      <c r="AQ2095" s="7">
        <v>2713188</v>
      </c>
      <c r="AR2095" s="7">
        <v>28301554</v>
      </c>
      <c r="AS2095" s="7">
        <v>2435633</v>
      </c>
      <c r="AT2095" s="7">
        <v>14835597</v>
      </c>
      <c r="AU2095" s="7">
        <v>674571</v>
      </c>
      <c r="AV2095" s="7">
        <v>1070363</v>
      </c>
      <c r="AW2095" s="7">
        <v>0</v>
      </c>
      <c r="AX2095" s="7">
        <v>0</v>
      </c>
      <c r="AY2095" s="7">
        <v>36321300</v>
      </c>
      <c r="AZ2095" s="7">
        <v>1148348</v>
      </c>
      <c r="BA2095" s="7">
        <v>203662.095</v>
      </c>
      <c r="BB2095" s="7">
        <v>0</v>
      </c>
      <c r="BC2095" s="7">
        <v>0</v>
      </c>
      <c r="BD2095" s="7">
        <v>0</v>
      </c>
      <c r="BE2095" s="7">
        <v>4379.83</v>
      </c>
      <c r="BF2095" s="7">
        <v>0</v>
      </c>
      <c r="BG2095" s="7">
        <v>2096633.23075486</v>
      </c>
      <c r="BH2095" s="7">
        <v>23382</v>
      </c>
      <c r="BI2095" s="7">
        <v>852857</v>
      </c>
      <c r="BJ2095" s="7">
        <v>11737862.526666667</v>
      </c>
      <c r="BK2095" s="7">
        <v>9370339.3333333321</v>
      </c>
      <c r="BL2095" s="7">
        <v>728382.66666666663</v>
      </c>
      <c r="BM2095" s="7">
        <v>8013327.4400000013</v>
      </c>
      <c r="BN2095" s="130">
        <v>0.85599999999999998</v>
      </c>
      <c r="BO2095" s="131">
        <v>1.0207777000000001E-3</v>
      </c>
      <c r="BP2095" s="161">
        <v>25868.39620495397</v>
      </c>
      <c r="BQ2095" s="162">
        <v>41169929</v>
      </c>
      <c r="BR2095" s="161">
        <v>1279964</v>
      </c>
      <c r="BS2095" s="163">
        <v>0</v>
      </c>
      <c r="BT2095" s="163">
        <v>1039560.674245134</v>
      </c>
      <c r="BU2095" s="161">
        <v>71914700.730000004</v>
      </c>
      <c r="BV2095" s="161">
        <v>2847784.5</v>
      </c>
      <c r="BW2095" s="165">
        <v>14804844.774245134</v>
      </c>
      <c r="BX2095" s="161">
        <v>1279964</v>
      </c>
    </row>
    <row r="2096" spans="1:76" ht="14.45" x14ac:dyDescent="0.3">
      <c r="A2096" s="164" t="s">
        <v>31</v>
      </c>
      <c r="B2096" s="6" t="s">
        <v>1164</v>
      </c>
      <c r="C2096" s="6" t="s">
        <v>32</v>
      </c>
      <c r="D2096" s="6" t="s">
        <v>75</v>
      </c>
      <c r="E2096" s="6" t="s">
        <v>40</v>
      </c>
      <c r="F2096" s="24" t="str">
        <f>+Tabela1[[#This Row],[WK]]&amp;Tabela1[[#This Row],[PK]]&amp;Tabela1[[#This Row],[GK]]</f>
        <v>300208</v>
      </c>
      <c r="G2096" s="6" t="s">
        <v>1975</v>
      </c>
      <c r="H2096" s="7">
        <v>338824114.09019786</v>
      </c>
      <c r="I2096" s="8">
        <v>1.371</v>
      </c>
      <c r="J2096" s="7">
        <v>464527860.41000003</v>
      </c>
      <c r="K2096" s="8">
        <v>7.0000000000000007E-2</v>
      </c>
      <c r="L2096" s="7">
        <v>32516950.228700005</v>
      </c>
      <c r="M2096" s="7">
        <v>21491964.228700005</v>
      </c>
      <c r="N2096" s="9">
        <v>1.9493869859517285</v>
      </c>
      <c r="O2096" s="7">
        <v>52530423</v>
      </c>
      <c r="P2096" s="8">
        <v>1.2949999999999999</v>
      </c>
      <c r="Q2096" s="7">
        <v>68026898</v>
      </c>
      <c r="R2096" s="8">
        <v>1.6E-2</v>
      </c>
      <c r="S2096" s="7">
        <v>1088430.368</v>
      </c>
      <c r="T2096" s="7">
        <v>317797.36800000002</v>
      </c>
      <c r="U2096" s="9">
        <v>0.41238484207138809</v>
      </c>
      <c r="V2096" s="7">
        <v>21809761.596700005</v>
      </c>
      <c r="W2096" s="9">
        <v>1.8489713508634016</v>
      </c>
      <c r="X2096" s="7">
        <v>34268658.646570221</v>
      </c>
      <c r="Y2096" s="7">
        <v>4059338</v>
      </c>
      <c r="Z2096" s="7">
        <v>1158881.8350000002</v>
      </c>
      <c r="AA2096" s="7">
        <v>1663521.8115702199</v>
      </c>
      <c r="AB2096" s="7">
        <v>21975600</v>
      </c>
      <c r="AC2096" s="7">
        <v>5411317</v>
      </c>
      <c r="AD2096" s="7">
        <v>12458897.049870215</v>
      </c>
      <c r="AE2096" s="7">
        <v>0</v>
      </c>
      <c r="AF2096" s="7">
        <v>32516950.228700005</v>
      </c>
      <c r="AG2096" s="7">
        <v>1088430.368</v>
      </c>
      <c r="AH2096" s="7">
        <v>12458897.049870215</v>
      </c>
      <c r="AI2096" s="7">
        <v>9205148</v>
      </c>
      <c r="AJ2096" s="7">
        <v>678605</v>
      </c>
      <c r="AK2096" s="7">
        <v>10755634</v>
      </c>
      <c r="AL2096" s="7">
        <v>426016</v>
      </c>
      <c r="AM2096" s="7">
        <v>1134869</v>
      </c>
      <c r="AN2096" s="7">
        <v>0</v>
      </c>
      <c r="AO2096" s="7">
        <v>0</v>
      </c>
      <c r="AP2096" s="7">
        <v>18675164</v>
      </c>
      <c r="AQ2096" s="7">
        <v>1070158</v>
      </c>
      <c r="AR2096" s="7">
        <v>11024986</v>
      </c>
      <c r="AS2096" s="7">
        <v>770633</v>
      </c>
      <c r="AT2096" s="7">
        <v>11309926</v>
      </c>
      <c r="AU2096" s="7">
        <v>384808</v>
      </c>
      <c r="AV2096" s="7">
        <v>717115</v>
      </c>
      <c r="AW2096" s="7">
        <v>0</v>
      </c>
      <c r="AX2096" s="7">
        <v>0</v>
      </c>
      <c r="AY2096" s="7">
        <v>20284975</v>
      </c>
      <c r="AZ2096" s="7">
        <v>450905</v>
      </c>
      <c r="BA2096" s="7">
        <v>1158881.8350000002</v>
      </c>
      <c r="BB2096" s="7">
        <v>0</v>
      </c>
      <c r="BC2096" s="7">
        <v>3.33</v>
      </c>
      <c r="BD2096" s="7">
        <v>0</v>
      </c>
      <c r="BE2096" s="7">
        <v>24899.99</v>
      </c>
      <c r="BF2096" s="7">
        <v>0</v>
      </c>
      <c r="BG2096" s="7">
        <v>1046881.8115702199</v>
      </c>
      <c r="BH2096" s="7">
        <v>11675</v>
      </c>
      <c r="BI2096" s="7">
        <v>616640</v>
      </c>
      <c r="BJ2096" s="7">
        <v>8486812.6816666648</v>
      </c>
      <c r="BK2096" s="7">
        <v>3267325.0766666653</v>
      </c>
      <c r="BL2096" s="7">
        <v>8376213.536666668</v>
      </c>
      <c r="BM2096" s="7">
        <v>4125523.3466666657</v>
      </c>
      <c r="BN2096" s="130">
        <v>0.90300000000000002</v>
      </c>
      <c r="BO2096" s="131">
        <v>4.5687259999999997E-4</v>
      </c>
      <c r="BP2096" s="161">
        <v>11577.995779683904</v>
      </c>
      <c r="BQ2096" s="162">
        <v>21975600</v>
      </c>
      <c r="BR2096" s="161">
        <v>664848</v>
      </c>
      <c r="BS2096" s="163">
        <v>0</v>
      </c>
      <c r="BT2096" s="163">
        <v>2543918.0399999991</v>
      </c>
      <c r="BU2096" s="161">
        <v>32516950.23</v>
      </c>
      <c r="BV2096" s="161">
        <v>1088430.3700000001</v>
      </c>
      <c r="BW2096" s="165">
        <v>15002815.09</v>
      </c>
      <c r="BX2096" s="161">
        <v>664848</v>
      </c>
    </row>
    <row r="2097" spans="1:76" ht="14.45" x14ac:dyDescent="0.3">
      <c r="A2097" s="164" t="s">
        <v>31</v>
      </c>
      <c r="B2097" s="6" t="s">
        <v>1164</v>
      </c>
      <c r="C2097" s="6" t="s">
        <v>37</v>
      </c>
      <c r="D2097" s="6" t="s">
        <v>33</v>
      </c>
      <c r="E2097" s="6" t="s">
        <v>34</v>
      </c>
      <c r="F2097" s="24" t="str">
        <f>+Tabela1[[#This Row],[WK]]&amp;Tabela1[[#This Row],[PK]]&amp;Tabela1[[#This Row],[GK]]</f>
        <v>300301</v>
      </c>
      <c r="G2097" s="6" t="s">
        <v>1976</v>
      </c>
      <c r="H2097" s="7">
        <v>2268972730.5551715</v>
      </c>
      <c r="I2097" s="8">
        <v>1.371</v>
      </c>
      <c r="J2097" s="7">
        <v>3110761613.5900002</v>
      </c>
      <c r="K2097" s="8">
        <v>7.0000000000000007E-2</v>
      </c>
      <c r="L2097" s="7">
        <v>217753312.95130002</v>
      </c>
      <c r="M2097" s="7">
        <v>125644552.95130002</v>
      </c>
      <c r="N2097" s="9">
        <v>1.3640890719981469</v>
      </c>
      <c r="O2097" s="7">
        <v>313017227</v>
      </c>
      <c r="P2097" s="8">
        <v>1.2949999999999999</v>
      </c>
      <c r="Q2097" s="7">
        <v>405357309</v>
      </c>
      <c r="R2097" s="8">
        <v>1.6E-2</v>
      </c>
      <c r="S2097" s="7">
        <v>6485716.9440000001</v>
      </c>
      <c r="T2097" s="7">
        <v>650369.94400000013</v>
      </c>
      <c r="U2097" s="9">
        <v>0.11145351664605381</v>
      </c>
      <c r="V2097" s="7">
        <v>126294922.89530003</v>
      </c>
      <c r="W2097" s="9">
        <v>1.2894591289223765</v>
      </c>
      <c r="X2097" s="7">
        <v>122807574.30961841</v>
      </c>
      <c r="Y2097" s="7">
        <v>14864462</v>
      </c>
      <c r="Z2097" s="7">
        <v>0</v>
      </c>
      <c r="AA2097" s="7">
        <v>9178267.3096184097</v>
      </c>
      <c r="AB2097" s="7">
        <v>98764845</v>
      </c>
      <c r="AC2097" s="7">
        <v>0</v>
      </c>
      <c r="AD2097" s="7">
        <v>0</v>
      </c>
      <c r="AE2097" s="7">
        <v>0</v>
      </c>
      <c r="AF2097" s="7">
        <v>217753312.95130002</v>
      </c>
      <c r="AG2097" s="7">
        <v>6485716.9440000001</v>
      </c>
      <c r="AH2097" s="7">
        <v>0</v>
      </c>
      <c r="AI2097" s="7">
        <v>76904834</v>
      </c>
      <c r="AJ2097" s="7">
        <v>6172832</v>
      </c>
      <c r="AK2097" s="7">
        <v>18778570</v>
      </c>
      <c r="AL2097" s="7">
        <v>3999622</v>
      </c>
      <c r="AM2097" s="7">
        <v>2563575</v>
      </c>
      <c r="AN2097" s="7">
        <v>0</v>
      </c>
      <c r="AO2097" s="7">
        <v>0</v>
      </c>
      <c r="AP2097" s="7">
        <v>75035534</v>
      </c>
      <c r="AQ2097" s="7">
        <v>8063978</v>
      </c>
      <c r="AR2097" s="7">
        <v>92108760</v>
      </c>
      <c r="AS2097" s="7">
        <v>5835347</v>
      </c>
      <c r="AT2097" s="7">
        <v>20696816</v>
      </c>
      <c r="AU2097" s="7">
        <v>4821463</v>
      </c>
      <c r="AV2097" s="7">
        <v>2745348</v>
      </c>
      <c r="AW2097" s="7">
        <v>0</v>
      </c>
      <c r="AX2097" s="7">
        <v>0</v>
      </c>
      <c r="AY2097" s="7">
        <v>85758629</v>
      </c>
      <c r="AZ2097" s="7">
        <v>3422336</v>
      </c>
      <c r="BA2097" s="7">
        <v>0</v>
      </c>
      <c r="BB2097" s="7">
        <v>0</v>
      </c>
      <c r="BC2097" s="7">
        <v>0</v>
      </c>
      <c r="BD2097" s="7">
        <v>0</v>
      </c>
      <c r="BE2097" s="7">
        <v>0</v>
      </c>
      <c r="BF2097" s="7">
        <v>0</v>
      </c>
      <c r="BG2097" s="7">
        <v>5698355.3096184097</v>
      </c>
      <c r="BH2097" s="7">
        <v>63549</v>
      </c>
      <c r="BI2097" s="7">
        <v>3479912</v>
      </c>
      <c r="BJ2097" s="7">
        <v>47894256.016666666</v>
      </c>
      <c r="BK2097" s="7">
        <v>39834128.229999997</v>
      </c>
      <c r="BL2097" s="7">
        <v>9808305.4266666677</v>
      </c>
      <c r="BM2097" s="7">
        <v>12623900.293333337</v>
      </c>
      <c r="BN2097" s="130">
        <v>0.93799999999999994</v>
      </c>
      <c r="BO2097" s="131">
        <v>2.6341390999999998E-3</v>
      </c>
      <c r="BP2097" s="161">
        <v>66752.568478132627</v>
      </c>
      <c r="BQ2097" s="162">
        <v>98764845</v>
      </c>
      <c r="BR2097" s="161">
        <v>3382643</v>
      </c>
      <c r="BS2097" s="163">
        <v>0</v>
      </c>
      <c r="BT2097" s="163">
        <v>532312.10469996929</v>
      </c>
      <c r="BU2097" s="161">
        <v>217753312.94999999</v>
      </c>
      <c r="BV2097" s="161">
        <v>6485716.9400000004</v>
      </c>
      <c r="BW2097" s="165">
        <v>532312.10469996929</v>
      </c>
      <c r="BX2097" s="161">
        <v>3382643</v>
      </c>
    </row>
    <row r="2098" spans="1:76" ht="14.45" x14ac:dyDescent="0.3">
      <c r="A2098" s="164" t="s">
        <v>31</v>
      </c>
      <c r="B2098" s="6" t="s">
        <v>1164</v>
      </c>
      <c r="C2098" s="6" t="s">
        <v>37</v>
      </c>
      <c r="D2098" s="6" t="s">
        <v>32</v>
      </c>
      <c r="E2098" s="6" t="s">
        <v>40</v>
      </c>
      <c r="F2098" s="24" t="str">
        <f>+Tabela1[[#This Row],[WK]]&amp;Tabela1[[#This Row],[PK]]&amp;Tabela1[[#This Row],[GK]]</f>
        <v>300302</v>
      </c>
      <c r="G2098" s="6" t="s">
        <v>1977</v>
      </c>
      <c r="H2098" s="7">
        <v>225309281.43459949</v>
      </c>
      <c r="I2098" s="8">
        <v>1.371</v>
      </c>
      <c r="J2098" s="7">
        <v>308899024.85000002</v>
      </c>
      <c r="K2098" s="8">
        <v>7.0000000000000007E-2</v>
      </c>
      <c r="L2098" s="7">
        <v>21622931.739500005</v>
      </c>
      <c r="M2098" s="7">
        <v>12897990.739500005</v>
      </c>
      <c r="N2098" s="9">
        <v>1.478289737374729</v>
      </c>
      <c r="O2098" s="7">
        <v>13898815</v>
      </c>
      <c r="P2098" s="8">
        <v>1.2949999999999999</v>
      </c>
      <c r="Q2098" s="7">
        <v>17998965</v>
      </c>
      <c r="R2098" s="8">
        <v>1.6E-2</v>
      </c>
      <c r="S2098" s="7">
        <v>287983.44</v>
      </c>
      <c r="T2098" s="7">
        <v>56925.440000000002</v>
      </c>
      <c r="U2098" s="9">
        <v>0.24636861740342253</v>
      </c>
      <c r="V2098" s="7">
        <v>12954916.179500006</v>
      </c>
      <c r="W2098" s="9">
        <v>1.4465071042884223</v>
      </c>
      <c r="X2098" s="7">
        <v>19641489.150729802</v>
      </c>
      <c r="Y2098" s="7">
        <v>2844017</v>
      </c>
      <c r="Z2098" s="7">
        <v>36046.800000000003</v>
      </c>
      <c r="AA2098" s="7">
        <v>993265.35072980076</v>
      </c>
      <c r="AB2098" s="7">
        <v>14637317</v>
      </c>
      <c r="AC2098" s="7">
        <v>1130843</v>
      </c>
      <c r="AD2098" s="7">
        <v>6686572.9712297963</v>
      </c>
      <c r="AE2098" s="7">
        <v>0</v>
      </c>
      <c r="AF2098" s="7">
        <v>21622931.739500005</v>
      </c>
      <c r="AG2098" s="7">
        <v>287983.44</v>
      </c>
      <c r="AH2098" s="7">
        <v>6686572.9712297963</v>
      </c>
      <c r="AI2098" s="7">
        <v>7284759</v>
      </c>
      <c r="AJ2098" s="7">
        <v>41934</v>
      </c>
      <c r="AK2098" s="7">
        <v>4824830</v>
      </c>
      <c r="AL2098" s="7">
        <v>90639</v>
      </c>
      <c r="AM2098" s="7">
        <v>270557</v>
      </c>
      <c r="AN2098" s="7">
        <v>0</v>
      </c>
      <c r="AO2098" s="7">
        <v>0</v>
      </c>
      <c r="AP2098" s="7">
        <v>11390825</v>
      </c>
      <c r="AQ2098" s="7">
        <v>1030375</v>
      </c>
      <c r="AR2098" s="7">
        <v>8724941</v>
      </c>
      <c r="AS2098" s="7">
        <v>231058</v>
      </c>
      <c r="AT2098" s="7">
        <v>5378109</v>
      </c>
      <c r="AU2098" s="7">
        <v>98677</v>
      </c>
      <c r="AV2098" s="7">
        <v>469424</v>
      </c>
      <c r="AW2098" s="7">
        <v>0</v>
      </c>
      <c r="AX2098" s="7">
        <v>0</v>
      </c>
      <c r="AY2098" s="7">
        <v>12588664</v>
      </c>
      <c r="AZ2098" s="7">
        <v>418466</v>
      </c>
      <c r="BA2098" s="7">
        <v>36046.800000000003</v>
      </c>
      <c r="BB2098" s="7">
        <v>0</v>
      </c>
      <c r="BC2098" s="7">
        <v>27.99</v>
      </c>
      <c r="BD2098" s="7">
        <v>0</v>
      </c>
      <c r="BE2098" s="7">
        <v>588.6</v>
      </c>
      <c r="BF2098" s="7">
        <v>0</v>
      </c>
      <c r="BG2098" s="7">
        <v>651084.35072980076</v>
      </c>
      <c r="BH2098" s="7">
        <v>7261</v>
      </c>
      <c r="BI2098" s="7">
        <v>342181</v>
      </c>
      <c r="BJ2098" s="7">
        <v>4709547.7958333325</v>
      </c>
      <c r="BK2098" s="7">
        <v>3485458.7899999996</v>
      </c>
      <c r="BL2098" s="7">
        <v>390974.46333333332</v>
      </c>
      <c r="BM2098" s="7">
        <v>4114407.0966666671</v>
      </c>
      <c r="BN2098" s="130">
        <v>0.89100000000000001</v>
      </c>
      <c r="BO2098" s="131">
        <v>2.8695810000000001E-4</v>
      </c>
      <c r="BP2098" s="161">
        <v>7271.7657558540122</v>
      </c>
      <c r="BQ2098" s="162">
        <v>14637317</v>
      </c>
      <c r="BR2098" s="161">
        <v>405006</v>
      </c>
      <c r="BS2098" s="163">
        <v>0</v>
      </c>
      <c r="BT2098" s="163">
        <v>1716856.5500000007</v>
      </c>
      <c r="BU2098" s="161">
        <v>21622931.739999998</v>
      </c>
      <c r="BV2098" s="161">
        <v>287983.44</v>
      </c>
      <c r="BW2098" s="165">
        <v>8403429.5199999996</v>
      </c>
      <c r="BX2098" s="161">
        <v>405006</v>
      </c>
    </row>
    <row r="2099" spans="1:76" ht="14.45" x14ac:dyDescent="0.3">
      <c r="A2099" s="164" t="s">
        <v>31</v>
      </c>
      <c r="B2099" s="6" t="s">
        <v>1164</v>
      </c>
      <c r="C2099" s="6" t="s">
        <v>37</v>
      </c>
      <c r="D2099" s="6" t="s">
        <v>37</v>
      </c>
      <c r="E2099" s="6" t="s">
        <v>36</v>
      </c>
      <c r="F2099" s="24" t="str">
        <f>+Tabela1[[#This Row],[WK]]&amp;Tabela1[[#This Row],[PK]]&amp;Tabela1[[#This Row],[GK]]</f>
        <v>300303</v>
      </c>
      <c r="G2099" s="6" t="s">
        <v>1976</v>
      </c>
      <c r="H2099" s="7">
        <v>495945194.7885989</v>
      </c>
      <c r="I2099" s="8">
        <v>1.371</v>
      </c>
      <c r="J2099" s="7">
        <v>679940862.05999994</v>
      </c>
      <c r="K2099" s="8">
        <v>7.0000000000000007E-2</v>
      </c>
      <c r="L2099" s="7">
        <v>47595860.3442</v>
      </c>
      <c r="M2099" s="7">
        <v>23987549.3442</v>
      </c>
      <c r="N2099" s="9">
        <v>1.0160637643328234</v>
      </c>
      <c r="O2099" s="7">
        <v>33305787</v>
      </c>
      <c r="P2099" s="8">
        <v>1.2949999999999999</v>
      </c>
      <c r="Q2099" s="7">
        <v>43130994</v>
      </c>
      <c r="R2099" s="8">
        <v>1.6E-2</v>
      </c>
      <c r="S2099" s="7">
        <v>690095.90399999998</v>
      </c>
      <c r="T2099" s="7">
        <v>292758.90399999998</v>
      </c>
      <c r="U2099" s="9">
        <v>0.73680252279551106</v>
      </c>
      <c r="V2099" s="7">
        <v>24280308.248199999</v>
      </c>
      <c r="W2099" s="9">
        <v>1.0114414844456605</v>
      </c>
      <c r="X2099" s="7">
        <v>26869029.518526807</v>
      </c>
      <c r="Y2099" s="7">
        <v>0</v>
      </c>
      <c r="Z2099" s="7">
        <v>23564.805</v>
      </c>
      <c r="AA2099" s="7">
        <v>2212545.7135268087</v>
      </c>
      <c r="AB2099" s="7">
        <v>21996954</v>
      </c>
      <c r="AC2099" s="7">
        <v>2635965</v>
      </c>
      <c r="AD2099" s="7">
        <v>2635965</v>
      </c>
      <c r="AE2099" s="7">
        <v>0</v>
      </c>
      <c r="AF2099" s="7">
        <v>47595860.3442</v>
      </c>
      <c r="AG2099" s="7">
        <v>690095.90399999998</v>
      </c>
      <c r="AH2099" s="7">
        <v>2635965</v>
      </c>
      <c r="AI2099" s="7">
        <v>19711407</v>
      </c>
      <c r="AJ2099" s="7">
        <v>245223</v>
      </c>
      <c r="AK2099" s="7">
        <v>3439012</v>
      </c>
      <c r="AL2099" s="7">
        <v>0</v>
      </c>
      <c r="AM2099" s="7">
        <v>1146027</v>
      </c>
      <c r="AN2099" s="7">
        <v>0</v>
      </c>
      <c r="AO2099" s="7">
        <v>0</v>
      </c>
      <c r="AP2099" s="7">
        <v>17679345</v>
      </c>
      <c r="AQ2099" s="7">
        <v>1261116</v>
      </c>
      <c r="AR2099" s="7">
        <v>23608311</v>
      </c>
      <c r="AS2099" s="7">
        <v>397337</v>
      </c>
      <c r="AT2099" s="7">
        <v>4423667</v>
      </c>
      <c r="AU2099" s="7">
        <v>0</v>
      </c>
      <c r="AV2099" s="7">
        <v>594903</v>
      </c>
      <c r="AW2099" s="7">
        <v>0</v>
      </c>
      <c r="AX2099" s="7">
        <v>0</v>
      </c>
      <c r="AY2099" s="7">
        <v>20030465</v>
      </c>
      <c r="AZ2099" s="7">
        <v>527137</v>
      </c>
      <c r="BA2099" s="7">
        <v>23564.805</v>
      </c>
      <c r="BB2099" s="7">
        <v>0</v>
      </c>
      <c r="BC2099" s="7">
        <v>0</v>
      </c>
      <c r="BD2099" s="7">
        <v>0</v>
      </c>
      <c r="BE2099" s="7">
        <v>506.77</v>
      </c>
      <c r="BF2099" s="7">
        <v>0</v>
      </c>
      <c r="BG2099" s="7">
        <v>1307279.7135268087</v>
      </c>
      <c r="BH2099" s="7">
        <v>14579</v>
      </c>
      <c r="BI2099" s="7">
        <v>905266</v>
      </c>
      <c r="BJ2099" s="7">
        <v>12459232.17</v>
      </c>
      <c r="BK2099" s="7">
        <v>10816610.813333333</v>
      </c>
      <c r="BL2099" s="7">
        <v>425791.27666666667</v>
      </c>
      <c r="BM2099" s="7">
        <v>5718902.8733333349</v>
      </c>
      <c r="BN2099" s="130">
        <v>1.163</v>
      </c>
      <c r="BO2099" s="131">
        <v>4.7967410000000001E-4</v>
      </c>
      <c r="BP2099" s="161">
        <v>12155.294739662959</v>
      </c>
      <c r="BQ2099" s="162">
        <v>21996954</v>
      </c>
      <c r="BR2099" s="161">
        <v>835924</v>
      </c>
      <c r="BS2099" s="163">
        <v>0</v>
      </c>
      <c r="BT2099" s="163">
        <v>2495822.5600000024</v>
      </c>
      <c r="BU2099" s="161">
        <v>47595860.340000004</v>
      </c>
      <c r="BV2099" s="161">
        <v>690095.9</v>
      </c>
      <c r="BW2099" s="165">
        <v>5131787.5600000024</v>
      </c>
      <c r="BX2099" s="161">
        <v>835924</v>
      </c>
    </row>
    <row r="2100" spans="1:76" ht="14.45" x14ac:dyDescent="0.3">
      <c r="A2100" s="164" t="s">
        <v>31</v>
      </c>
      <c r="B2100" s="6" t="s">
        <v>1164</v>
      </c>
      <c r="C2100" s="6" t="s">
        <v>37</v>
      </c>
      <c r="D2100" s="6" t="s">
        <v>39</v>
      </c>
      <c r="E2100" s="6" t="s">
        <v>36</v>
      </c>
      <c r="F2100" s="24" t="str">
        <f>+Tabela1[[#This Row],[WK]]&amp;Tabela1[[#This Row],[PK]]&amp;Tabela1[[#This Row],[GK]]</f>
        <v>300304</v>
      </c>
      <c r="G2100" s="6" t="s">
        <v>1978</v>
      </c>
      <c r="H2100" s="7">
        <v>156696131.4745996</v>
      </c>
      <c r="I2100" s="8">
        <v>1.371</v>
      </c>
      <c r="J2100" s="7">
        <v>214830396.26000002</v>
      </c>
      <c r="K2100" s="8">
        <v>7.0000000000000007E-2</v>
      </c>
      <c r="L2100" s="7">
        <v>15038127.738200003</v>
      </c>
      <c r="M2100" s="7">
        <v>9152181.7382000033</v>
      </c>
      <c r="N2100" s="9">
        <v>1.5549211185763518</v>
      </c>
      <c r="O2100" s="7">
        <v>8071142</v>
      </c>
      <c r="P2100" s="8">
        <v>1.2949999999999999</v>
      </c>
      <c r="Q2100" s="7">
        <v>10452129</v>
      </c>
      <c r="R2100" s="8">
        <v>1.6E-2</v>
      </c>
      <c r="S2100" s="7">
        <v>167234.06400000001</v>
      </c>
      <c r="T2100" s="7">
        <v>-471233.93599999999</v>
      </c>
      <c r="U2100" s="9">
        <v>-0.73806977953476127</v>
      </c>
      <c r="V2100" s="7">
        <v>8680947.8022000026</v>
      </c>
      <c r="W2100" s="9">
        <v>1.3305329493499343</v>
      </c>
      <c r="X2100" s="7">
        <v>11555783.94417024</v>
      </c>
      <c r="Y2100" s="7">
        <v>809576</v>
      </c>
      <c r="Z2100" s="7">
        <v>316364.14500000002</v>
      </c>
      <c r="AA2100" s="7">
        <v>1000567.799170241</v>
      </c>
      <c r="AB2100" s="7">
        <v>8690353</v>
      </c>
      <c r="AC2100" s="7">
        <v>738923</v>
      </c>
      <c r="AD2100" s="7">
        <v>2874836.1419702368</v>
      </c>
      <c r="AE2100" s="7">
        <v>0</v>
      </c>
      <c r="AF2100" s="7">
        <v>15038127.738200003</v>
      </c>
      <c r="AG2100" s="7">
        <v>167234.06400000001</v>
      </c>
      <c r="AH2100" s="7">
        <v>2874836.1419702368</v>
      </c>
      <c r="AI2100" s="7">
        <v>4914383</v>
      </c>
      <c r="AJ2100" s="7">
        <v>795376</v>
      </c>
      <c r="AK2100" s="7">
        <v>1849295</v>
      </c>
      <c r="AL2100" s="7">
        <v>0</v>
      </c>
      <c r="AM2100" s="7">
        <v>750545</v>
      </c>
      <c r="AN2100" s="7">
        <v>0</v>
      </c>
      <c r="AO2100" s="7">
        <v>0</v>
      </c>
      <c r="AP2100" s="7">
        <v>6959339</v>
      </c>
      <c r="AQ2100" s="7">
        <v>600720</v>
      </c>
      <c r="AR2100" s="7">
        <v>5885946</v>
      </c>
      <c r="AS2100" s="7">
        <v>638468</v>
      </c>
      <c r="AT2100" s="7">
        <v>2359939</v>
      </c>
      <c r="AU2100" s="7">
        <v>0</v>
      </c>
      <c r="AV2100" s="7">
        <v>883685</v>
      </c>
      <c r="AW2100" s="7">
        <v>0</v>
      </c>
      <c r="AX2100" s="7">
        <v>0</v>
      </c>
      <c r="AY2100" s="7">
        <v>7609433</v>
      </c>
      <c r="AZ2100" s="7">
        <v>244916</v>
      </c>
      <c r="BA2100" s="7">
        <v>316364.14500000002</v>
      </c>
      <c r="BB2100" s="7">
        <v>0</v>
      </c>
      <c r="BC2100" s="7">
        <v>0</v>
      </c>
      <c r="BD2100" s="7">
        <v>2758.79</v>
      </c>
      <c r="BE2100" s="7">
        <v>1285.95</v>
      </c>
      <c r="BF2100" s="7">
        <v>0</v>
      </c>
      <c r="BG2100" s="7">
        <v>460717.79917024093</v>
      </c>
      <c r="BH2100" s="7">
        <v>5138</v>
      </c>
      <c r="BI2100" s="7">
        <v>539850</v>
      </c>
      <c r="BJ2100" s="7">
        <v>7429992.7758333329</v>
      </c>
      <c r="BK2100" s="7">
        <v>6114384.336666666</v>
      </c>
      <c r="BL2100" s="7">
        <v>876812.69333333336</v>
      </c>
      <c r="BM2100" s="7">
        <v>3508808.3699999992</v>
      </c>
      <c r="BN2100" s="130">
        <v>0.95699999999999996</v>
      </c>
      <c r="BO2100" s="131">
        <v>2.0706429999999999E-4</v>
      </c>
      <c r="BP2100" s="161">
        <v>5247.7175824785754</v>
      </c>
      <c r="BQ2100" s="162">
        <v>8690353</v>
      </c>
      <c r="BR2100" s="161">
        <v>278799</v>
      </c>
      <c r="BS2100" s="163">
        <v>0</v>
      </c>
      <c r="BT2100" s="163">
        <v>1320988.0558297597</v>
      </c>
      <c r="BU2100" s="161">
        <v>15038127.74</v>
      </c>
      <c r="BV2100" s="161">
        <v>167234.06</v>
      </c>
      <c r="BW2100" s="165">
        <v>4195824.1958297603</v>
      </c>
      <c r="BX2100" s="161">
        <v>278799</v>
      </c>
    </row>
    <row r="2101" spans="1:76" ht="14.45" x14ac:dyDescent="0.3">
      <c r="A2101" s="164" t="s">
        <v>31</v>
      </c>
      <c r="B2101" s="6" t="s">
        <v>1164</v>
      </c>
      <c r="C2101" s="6" t="s">
        <v>37</v>
      </c>
      <c r="D2101" s="6" t="s">
        <v>42</v>
      </c>
      <c r="E2101" s="6" t="s">
        <v>40</v>
      </c>
      <c r="F2101" s="24" t="str">
        <f>+Tabela1[[#This Row],[WK]]&amp;Tabela1[[#This Row],[PK]]&amp;Tabela1[[#This Row],[GK]]</f>
        <v>300305</v>
      </c>
      <c r="G2101" s="6" t="s">
        <v>1979</v>
      </c>
      <c r="H2101" s="7">
        <v>187318942.69699907</v>
      </c>
      <c r="I2101" s="8">
        <v>1.371</v>
      </c>
      <c r="J2101" s="7">
        <v>256814270.43000001</v>
      </c>
      <c r="K2101" s="8">
        <v>7.0000000000000007E-2</v>
      </c>
      <c r="L2101" s="7">
        <v>17976998.930100001</v>
      </c>
      <c r="M2101" s="7">
        <v>12258590.930100001</v>
      </c>
      <c r="N2101" s="9">
        <v>2.1437069425791235</v>
      </c>
      <c r="O2101" s="7">
        <v>19437600</v>
      </c>
      <c r="P2101" s="8">
        <v>1.2949999999999999</v>
      </c>
      <c r="Q2101" s="7">
        <v>25171692</v>
      </c>
      <c r="R2101" s="8">
        <v>1.6E-2</v>
      </c>
      <c r="S2101" s="7">
        <v>402747.07199999999</v>
      </c>
      <c r="T2101" s="7">
        <v>138842.07199999999</v>
      </c>
      <c r="U2101" s="9">
        <v>0.52610625793372612</v>
      </c>
      <c r="V2101" s="7">
        <v>12397433.002100002</v>
      </c>
      <c r="W2101" s="9">
        <v>2.0723477695165737</v>
      </c>
      <c r="X2101" s="7">
        <v>24105772.064795576</v>
      </c>
      <c r="Y2101" s="7">
        <v>9902679</v>
      </c>
      <c r="Z2101" s="7">
        <v>194795.47499999998</v>
      </c>
      <c r="AA2101" s="7">
        <v>888855.58979557396</v>
      </c>
      <c r="AB2101" s="7">
        <v>13119442</v>
      </c>
      <c r="AC2101" s="7">
        <v>0</v>
      </c>
      <c r="AD2101" s="7">
        <v>11708339.062695574</v>
      </c>
      <c r="AE2101" s="7">
        <v>0</v>
      </c>
      <c r="AF2101" s="7">
        <v>17976998.930100001</v>
      </c>
      <c r="AG2101" s="7">
        <v>402747.07199999999</v>
      </c>
      <c r="AH2101" s="7">
        <v>11708339.062695574</v>
      </c>
      <c r="AI2101" s="7">
        <v>4774500</v>
      </c>
      <c r="AJ2101" s="7">
        <v>204188</v>
      </c>
      <c r="AK2101" s="7">
        <v>5725083</v>
      </c>
      <c r="AL2101" s="7">
        <v>59034</v>
      </c>
      <c r="AM2101" s="7">
        <v>1228019</v>
      </c>
      <c r="AN2101" s="7">
        <v>0</v>
      </c>
      <c r="AO2101" s="7">
        <v>0</v>
      </c>
      <c r="AP2101" s="7">
        <v>9805096</v>
      </c>
      <c r="AQ2101" s="7">
        <v>887157</v>
      </c>
      <c r="AR2101" s="7">
        <v>5718408</v>
      </c>
      <c r="AS2101" s="7">
        <v>263905</v>
      </c>
      <c r="AT2101" s="7">
        <v>6791584</v>
      </c>
      <c r="AU2101" s="7">
        <v>122326</v>
      </c>
      <c r="AV2101" s="7">
        <v>603759</v>
      </c>
      <c r="AW2101" s="7">
        <v>0</v>
      </c>
      <c r="AX2101" s="7">
        <v>0</v>
      </c>
      <c r="AY2101" s="7">
        <v>11207392</v>
      </c>
      <c r="AZ2101" s="7">
        <v>369807</v>
      </c>
      <c r="BA2101" s="7">
        <v>194795.47499999998</v>
      </c>
      <c r="BB2101" s="7">
        <v>0</v>
      </c>
      <c r="BC2101" s="7">
        <v>0</v>
      </c>
      <c r="BD2101" s="7">
        <v>2066.1</v>
      </c>
      <c r="BE2101" s="7">
        <v>56.95</v>
      </c>
      <c r="BF2101" s="7">
        <v>0</v>
      </c>
      <c r="BG2101" s="7">
        <v>637723.58979557396</v>
      </c>
      <c r="BH2101" s="7">
        <v>7112</v>
      </c>
      <c r="BI2101" s="7">
        <v>251132</v>
      </c>
      <c r="BJ2101" s="7">
        <v>3456238.6974999998</v>
      </c>
      <c r="BK2101" s="7">
        <v>410204.10333333351</v>
      </c>
      <c r="BL2101" s="7">
        <v>111040</v>
      </c>
      <c r="BM2101" s="7">
        <v>11962058.376666665</v>
      </c>
      <c r="BN2101" s="130">
        <v>0.70199999999999996</v>
      </c>
      <c r="BO2101" s="131">
        <v>3.3574279999999999E-4</v>
      </c>
      <c r="BP2101" s="161">
        <v>8508.4061623256075</v>
      </c>
      <c r="BQ2101" s="162">
        <v>13119442</v>
      </c>
      <c r="BR2101" s="161">
        <v>383645</v>
      </c>
      <c r="BS2101" s="163">
        <v>1571959.9447955759</v>
      </c>
      <c r="BT2101" s="163">
        <v>0</v>
      </c>
      <c r="BU2101" s="161">
        <v>17976998.93</v>
      </c>
      <c r="BV2101" s="161">
        <v>402747.07</v>
      </c>
      <c r="BW2101" s="165">
        <v>10136379.119999999</v>
      </c>
      <c r="BX2101" s="161">
        <v>383645</v>
      </c>
    </row>
    <row r="2102" spans="1:76" ht="14.45" x14ac:dyDescent="0.3">
      <c r="A2102" s="164" t="s">
        <v>31</v>
      </c>
      <c r="B2102" s="6" t="s">
        <v>1164</v>
      </c>
      <c r="C2102" s="6" t="s">
        <v>37</v>
      </c>
      <c r="D2102" s="6" t="s">
        <v>44</v>
      </c>
      <c r="E2102" s="6" t="s">
        <v>36</v>
      </c>
      <c r="F2102" s="24" t="str">
        <f>+Tabela1[[#This Row],[WK]]&amp;Tabela1[[#This Row],[PK]]&amp;Tabela1[[#This Row],[GK]]</f>
        <v>300306</v>
      </c>
      <c r="G2102" s="6" t="s">
        <v>1980</v>
      </c>
      <c r="H2102" s="7">
        <v>238106267.61599934</v>
      </c>
      <c r="I2102" s="8">
        <v>1.371</v>
      </c>
      <c r="J2102" s="7">
        <v>326443692.89999998</v>
      </c>
      <c r="K2102" s="8">
        <v>7.0000000000000007E-2</v>
      </c>
      <c r="L2102" s="7">
        <v>22851058.503000002</v>
      </c>
      <c r="M2102" s="7">
        <v>12939740.503000002</v>
      </c>
      <c r="N2102" s="9">
        <v>1.3055519460681215</v>
      </c>
      <c r="O2102" s="7">
        <v>28918058</v>
      </c>
      <c r="P2102" s="8">
        <v>1.2949999999999999</v>
      </c>
      <c r="Q2102" s="7">
        <v>37448885</v>
      </c>
      <c r="R2102" s="8">
        <v>1.6E-2</v>
      </c>
      <c r="S2102" s="7">
        <v>599182.16</v>
      </c>
      <c r="T2102" s="7">
        <v>193013.16000000003</v>
      </c>
      <c r="U2102" s="9">
        <v>0.47520406530286663</v>
      </c>
      <c r="V2102" s="7">
        <v>13132753.663000003</v>
      </c>
      <c r="W2102" s="9">
        <v>1.2728636016696704</v>
      </c>
      <c r="X2102" s="7">
        <v>19175086.80316833</v>
      </c>
      <c r="Y2102" s="7">
        <v>0</v>
      </c>
      <c r="Z2102" s="7">
        <v>262634.32500000001</v>
      </c>
      <c r="AA2102" s="7">
        <v>1000533.4781683319</v>
      </c>
      <c r="AB2102" s="7">
        <v>15772267</v>
      </c>
      <c r="AC2102" s="7">
        <v>2139652</v>
      </c>
      <c r="AD2102" s="7">
        <v>6042333.1401683278</v>
      </c>
      <c r="AE2102" s="7">
        <v>0</v>
      </c>
      <c r="AF2102" s="7">
        <v>22851058.503000002</v>
      </c>
      <c r="AG2102" s="7">
        <v>599182.16</v>
      </c>
      <c r="AH2102" s="7">
        <v>6042333.1401683278</v>
      </c>
      <c r="AI2102" s="7">
        <v>8275307</v>
      </c>
      <c r="AJ2102" s="7">
        <v>380345</v>
      </c>
      <c r="AK2102" s="7">
        <v>2815404</v>
      </c>
      <c r="AL2102" s="7">
        <v>0</v>
      </c>
      <c r="AM2102" s="7">
        <v>268423</v>
      </c>
      <c r="AN2102" s="7">
        <v>0</v>
      </c>
      <c r="AO2102" s="7">
        <v>0</v>
      </c>
      <c r="AP2102" s="7">
        <v>12952976</v>
      </c>
      <c r="AQ2102" s="7">
        <v>795657</v>
      </c>
      <c r="AR2102" s="7">
        <v>9911318</v>
      </c>
      <c r="AS2102" s="7">
        <v>406169</v>
      </c>
      <c r="AT2102" s="7">
        <v>3329298</v>
      </c>
      <c r="AU2102" s="7">
        <v>0</v>
      </c>
      <c r="AV2102" s="7">
        <v>297879</v>
      </c>
      <c r="AW2102" s="7">
        <v>0</v>
      </c>
      <c r="AX2102" s="7">
        <v>0</v>
      </c>
      <c r="AY2102" s="7">
        <v>14507750</v>
      </c>
      <c r="AZ2102" s="7">
        <v>342234</v>
      </c>
      <c r="BA2102" s="7">
        <v>262634.32500000001</v>
      </c>
      <c r="BB2102" s="7">
        <v>0</v>
      </c>
      <c r="BC2102" s="7">
        <v>0</v>
      </c>
      <c r="BD2102" s="7">
        <v>2823.88</v>
      </c>
      <c r="BE2102" s="7">
        <v>0.28999999999999998</v>
      </c>
      <c r="BF2102" s="7">
        <v>0</v>
      </c>
      <c r="BG2102" s="7">
        <v>654581.4781683319</v>
      </c>
      <c r="BH2102" s="7">
        <v>7300</v>
      </c>
      <c r="BI2102" s="7">
        <v>345952</v>
      </c>
      <c r="BJ2102" s="7">
        <v>4761366.9308333332</v>
      </c>
      <c r="BK2102" s="7">
        <v>4350669.9499999993</v>
      </c>
      <c r="BL2102" s="7">
        <v>485514.44666666671</v>
      </c>
      <c r="BM2102" s="7">
        <v>671759.03000000026</v>
      </c>
      <c r="BN2102" s="130">
        <v>1.0309999999999999</v>
      </c>
      <c r="BO2102" s="131">
        <v>2.7312259999999998E-4</v>
      </c>
      <c r="BP2102" s="161">
        <v>6921.5844109793688</v>
      </c>
      <c r="BQ2102" s="162">
        <v>15772267</v>
      </c>
      <c r="BR2102" s="161">
        <v>405920</v>
      </c>
      <c r="BS2102" s="163">
        <v>0</v>
      </c>
      <c r="BT2102" s="163">
        <v>1707994.1968316697</v>
      </c>
      <c r="BU2102" s="161">
        <v>22851058.5</v>
      </c>
      <c r="BV2102" s="161">
        <v>599182.16</v>
      </c>
      <c r="BW2102" s="165">
        <v>7750327.3368316693</v>
      </c>
      <c r="BX2102" s="161">
        <v>405920</v>
      </c>
    </row>
    <row r="2103" spans="1:76" ht="14.45" x14ac:dyDescent="0.3">
      <c r="A2103" s="164" t="s">
        <v>31</v>
      </c>
      <c r="B2103" s="6" t="s">
        <v>1164</v>
      </c>
      <c r="C2103" s="6" t="s">
        <v>37</v>
      </c>
      <c r="D2103" s="6" t="s">
        <v>51</v>
      </c>
      <c r="E2103" s="6" t="s">
        <v>36</v>
      </c>
      <c r="F2103" s="24" t="str">
        <f>+Tabela1[[#This Row],[WK]]&amp;Tabela1[[#This Row],[PK]]&amp;Tabela1[[#This Row],[GK]]</f>
        <v>300307</v>
      </c>
      <c r="G2103" s="6" t="s">
        <v>1981</v>
      </c>
      <c r="H2103" s="7">
        <v>104926037.2361996</v>
      </c>
      <c r="I2103" s="8">
        <v>1.371</v>
      </c>
      <c r="J2103" s="7">
        <v>143853597.05000001</v>
      </c>
      <c r="K2103" s="8">
        <v>7.0000000000000007E-2</v>
      </c>
      <c r="L2103" s="7">
        <v>10069751.793500002</v>
      </c>
      <c r="M2103" s="7">
        <v>6143354.7935000025</v>
      </c>
      <c r="N2103" s="9">
        <v>1.5646290462986812</v>
      </c>
      <c r="O2103" s="7">
        <v>1721189</v>
      </c>
      <c r="P2103" s="8">
        <v>1.2949999999999999</v>
      </c>
      <c r="Q2103" s="7">
        <v>2228940</v>
      </c>
      <c r="R2103" s="8">
        <v>1.6E-2</v>
      </c>
      <c r="S2103" s="7">
        <v>35663.040000000001</v>
      </c>
      <c r="T2103" s="7">
        <v>-26785.96</v>
      </c>
      <c r="U2103" s="9">
        <v>-0.42892536309628654</v>
      </c>
      <c r="V2103" s="7">
        <v>6116568.8335000016</v>
      </c>
      <c r="W2103" s="9">
        <v>1.5334181448719759</v>
      </c>
      <c r="X2103" s="7">
        <v>11718054.466875512</v>
      </c>
      <c r="Y2103" s="7">
        <v>2026733</v>
      </c>
      <c r="Z2103" s="7">
        <v>0</v>
      </c>
      <c r="AA2103" s="7">
        <v>487942.46687551233</v>
      </c>
      <c r="AB2103" s="7">
        <v>8385288</v>
      </c>
      <c r="AC2103" s="7">
        <v>818091</v>
      </c>
      <c r="AD2103" s="7">
        <v>5601485.6333755096</v>
      </c>
      <c r="AE2103" s="7">
        <v>0</v>
      </c>
      <c r="AF2103" s="7">
        <v>10069751.793500002</v>
      </c>
      <c r="AG2103" s="7">
        <v>35663.040000000001</v>
      </c>
      <c r="AH2103" s="7">
        <v>5601485.6333755096</v>
      </c>
      <c r="AI2103" s="7">
        <v>3278287</v>
      </c>
      <c r="AJ2103" s="7">
        <v>62948</v>
      </c>
      <c r="AK2103" s="7">
        <v>3181813</v>
      </c>
      <c r="AL2103" s="7">
        <v>0</v>
      </c>
      <c r="AM2103" s="7">
        <v>265048</v>
      </c>
      <c r="AN2103" s="7">
        <v>0</v>
      </c>
      <c r="AO2103" s="7">
        <v>0</v>
      </c>
      <c r="AP2103" s="7">
        <v>6557527</v>
      </c>
      <c r="AQ2103" s="7">
        <v>405785</v>
      </c>
      <c r="AR2103" s="7">
        <v>3926397</v>
      </c>
      <c r="AS2103" s="7">
        <v>62449</v>
      </c>
      <c r="AT2103" s="7">
        <v>3487373</v>
      </c>
      <c r="AU2103" s="7">
        <v>0</v>
      </c>
      <c r="AV2103" s="7">
        <v>306291</v>
      </c>
      <c r="AW2103" s="7">
        <v>0</v>
      </c>
      <c r="AX2103" s="7">
        <v>0</v>
      </c>
      <c r="AY2103" s="7">
        <v>7382372</v>
      </c>
      <c r="AZ2103" s="7">
        <v>180038</v>
      </c>
      <c r="BA2103" s="7">
        <v>0</v>
      </c>
      <c r="BB2103" s="7">
        <v>0</v>
      </c>
      <c r="BC2103" s="7">
        <v>0</v>
      </c>
      <c r="BD2103" s="7">
        <v>0</v>
      </c>
      <c r="BE2103" s="7">
        <v>0</v>
      </c>
      <c r="BF2103" s="7">
        <v>0</v>
      </c>
      <c r="BG2103" s="7">
        <v>329263.46687551233</v>
      </c>
      <c r="BH2103" s="7">
        <v>3672</v>
      </c>
      <c r="BI2103" s="7">
        <v>158679</v>
      </c>
      <c r="BJ2103" s="7">
        <v>2184005.7158333324</v>
      </c>
      <c r="BK2103" s="7">
        <v>1695081.2833333325</v>
      </c>
      <c r="BL2103" s="7">
        <v>28607.993333333332</v>
      </c>
      <c r="BM2103" s="7">
        <v>1898481.7433333334</v>
      </c>
      <c r="BN2103" s="130">
        <v>0.84599999999999997</v>
      </c>
      <c r="BO2103" s="131">
        <v>1.444385E-4</v>
      </c>
      <c r="BP2103" s="161">
        <v>3659.8953130041241</v>
      </c>
      <c r="BQ2103" s="162">
        <v>8385288</v>
      </c>
      <c r="BR2103" s="161">
        <v>206467</v>
      </c>
      <c r="BS2103" s="163">
        <v>0</v>
      </c>
      <c r="BT2103" s="163">
        <v>844486.12999999896</v>
      </c>
      <c r="BU2103" s="161">
        <v>10069751.789999999</v>
      </c>
      <c r="BV2103" s="161">
        <v>35663.040000000001</v>
      </c>
      <c r="BW2103" s="165">
        <v>6445971.7599999988</v>
      </c>
      <c r="BX2103" s="161">
        <v>206467</v>
      </c>
    </row>
    <row r="2104" spans="1:76" ht="14.45" x14ac:dyDescent="0.3">
      <c r="A2104" s="164" t="s">
        <v>31</v>
      </c>
      <c r="B2104" s="6" t="s">
        <v>1164</v>
      </c>
      <c r="C2104" s="6" t="s">
        <v>37</v>
      </c>
      <c r="D2104" s="6" t="s">
        <v>75</v>
      </c>
      <c r="E2104" s="6" t="s">
        <v>36</v>
      </c>
      <c r="F2104" s="24" t="str">
        <f>+Tabela1[[#This Row],[WK]]&amp;Tabela1[[#This Row],[PK]]&amp;Tabela1[[#This Row],[GK]]</f>
        <v>300308</v>
      </c>
      <c r="G2104" s="6" t="s">
        <v>1982</v>
      </c>
      <c r="H2104" s="7">
        <v>173596873.56739995</v>
      </c>
      <c r="I2104" s="8">
        <v>1.371</v>
      </c>
      <c r="J2104" s="7">
        <v>238001313.66</v>
      </c>
      <c r="K2104" s="8">
        <v>7.0000000000000007E-2</v>
      </c>
      <c r="L2104" s="7">
        <v>16660091.956200002</v>
      </c>
      <c r="M2104" s="7">
        <v>9783877.9562000018</v>
      </c>
      <c r="N2104" s="9">
        <v>1.4228582700014865</v>
      </c>
      <c r="O2104" s="7">
        <v>11698421</v>
      </c>
      <c r="P2104" s="8">
        <v>1.2949999999999999</v>
      </c>
      <c r="Q2104" s="7">
        <v>15149455</v>
      </c>
      <c r="R2104" s="8">
        <v>1.6E-2</v>
      </c>
      <c r="S2104" s="7">
        <v>242391.28</v>
      </c>
      <c r="T2104" s="7">
        <v>74659.28</v>
      </c>
      <c r="U2104" s="9">
        <v>0.44511053347005936</v>
      </c>
      <c r="V2104" s="7">
        <v>9858537.2362000011</v>
      </c>
      <c r="W2104" s="9">
        <v>1.3995759246592749</v>
      </c>
      <c r="X2104" s="7">
        <v>14667580.758345138</v>
      </c>
      <c r="Y2104" s="7">
        <v>1642203</v>
      </c>
      <c r="Z2104" s="7">
        <v>0</v>
      </c>
      <c r="AA2104" s="7">
        <v>721363.75834513863</v>
      </c>
      <c r="AB2104" s="7">
        <v>9412179</v>
      </c>
      <c r="AC2104" s="7">
        <v>2891835</v>
      </c>
      <c r="AD2104" s="7">
        <v>4809043.5221451363</v>
      </c>
      <c r="AE2104" s="7">
        <v>0</v>
      </c>
      <c r="AF2104" s="7">
        <v>16660091.956200002</v>
      </c>
      <c r="AG2104" s="7">
        <v>242391.28</v>
      </c>
      <c r="AH2104" s="7">
        <v>4809043.5221451363</v>
      </c>
      <c r="AI2104" s="7">
        <v>5741192</v>
      </c>
      <c r="AJ2104" s="7">
        <v>126617</v>
      </c>
      <c r="AK2104" s="7">
        <v>4399563</v>
      </c>
      <c r="AL2104" s="7">
        <v>0</v>
      </c>
      <c r="AM2104" s="7">
        <v>223992</v>
      </c>
      <c r="AN2104" s="7">
        <v>0</v>
      </c>
      <c r="AO2104" s="7">
        <v>0</v>
      </c>
      <c r="AP2104" s="7">
        <v>7564818</v>
      </c>
      <c r="AQ2104" s="7">
        <v>644482</v>
      </c>
      <c r="AR2104" s="7">
        <v>6876214</v>
      </c>
      <c r="AS2104" s="7">
        <v>167732</v>
      </c>
      <c r="AT2104" s="7">
        <v>4959145</v>
      </c>
      <c r="AU2104" s="7">
        <v>0</v>
      </c>
      <c r="AV2104" s="7">
        <v>361608</v>
      </c>
      <c r="AW2104" s="7">
        <v>0</v>
      </c>
      <c r="AX2104" s="7">
        <v>0</v>
      </c>
      <c r="AY2104" s="7">
        <v>8531030</v>
      </c>
      <c r="AZ2104" s="7">
        <v>267623</v>
      </c>
      <c r="BA2104" s="7">
        <v>0</v>
      </c>
      <c r="BB2104" s="7">
        <v>0</v>
      </c>
      <c r="BC2104" s="7">
        <v>0</v>
      </c>
      <c r="BD2104" s="7">
        <v>0</v>
      </c>
      <c r="BE2104" s="7">
        <v>0</v>
      </c>
      <c r="BF2104" s="7">
        <v>0</v>
      </c>
      <c r="BG2104" s="7">
        <v>534335.75834513863</v>
      </c>
      <c r="BH2104" s="7">
        <v>5959</v>
      </c>
      <c r="BI2104" s="7">
        <v>187028</v>
      </c>
      <c r="BJ2104" s="7">
        <v>2573999.2075000005</v>
      </c>
      <c r="BK2104" s="7">
        <v>1863084.5600000005</v>
      </c>
      <c r="BL2104" s="7">
        <v>242213.58</v>
      </c>
      <c r="BM2104" s="7">
        <v>2359231.4299999997</v>
      </c>
      <c r="BN2104" s="130">
        <v>0.91700000000000004</v>
      </c>
      <c r="BO2104" s="131">
        <v>2.1773100000000001E-4</v>
      </c>
      <c r="BP2104" s="161">
        <v>5517.8574770961577</v>
      </c>
      <c r="BQ2104" s="162">
        <v>9412179</v>
      </c>
      <c r="BR2104" s="161">
        <v>333209</v>
      </c>
      <c r="BS2104" s="163">
        <v>0</v>
      </c>
      <c r="BT2104" s="163">
        <v>1285034.2416548617</v>
      </c>
      <c r="BU2104" s="161">
        <v>16660091.960000001</v>
      </c>
      <c r="BV2104" s="161">
        <v>242391.28</v>
      </c>
      <c r="BW2104" s="165">
        <v>6094077.7616548613</v>
      </c>
      <c r="BX2104" s="161">
        <v>333209</v>
      </c>
    </row>
    <row r="2105" spans="1:76" ht="14.45" x14ac:dyDescent="0.3">
      <c r="A2105" s="164" t="s">
        <v>31</v>
      </c>
      <c r="B2105" s="6" t="s">
        <v>1164</v>
      </c>
      <c r="C2105" s="6" t="s">
        <v>37</v>
      </c>
      <c r="D2105" s="6" t="s">
        <v>77</v>
      </c>
      <c r="E2105" s="6" t="s">
        <v>40</v>
      </c>
      <c r="F2105" s="24" t="str">
        <f>+Tabela1[[#This Row],[WK]]&amp;Tabela1[[#This Row],[PK]]&amp;Tabela1[[#This Row],[GK]]</f>
        <v>300309</v>
      </c>
      <c r="G2105" s="6" t="s">
        <v>1983</v>
      </c>
      <c r="H2105" s="7">
        <v>431557323.33059847</v>
      </c>
      <c r="I2105" s="8">
        <v>1.371</v>
      </c>
      <c r="J2105" s="7">
        <v>591665090.28999996</v>
      </c>
      <c r="K2105" s="8">
        <v>7.0000000000000007E-2</v>
      </c>
      <c r="L2105" s="7">
        <v>41416556.320299998</v>
      </c>
      <c r="M2105" s="7">
        <v>25376620.320299998</v>
      </c>
      <c r="N2105" s="9">
        <v>1.5820898736940097</v>
      </c>
      <c r="O2105" s="7">
        <v>183096775</v>
      </c>
      <c r="P2105" s="8">
        <v>1.2949999999999999</v>
      </c>
      <c r="Q2105" s="7">
        <v>237110324</v>
      </c>
      <c r="R2105" s="8">
        <v>1.6E-2</v>
      </c>
      <c r="S2105" s="7">
        <v>3793765.1839999999</v>
      </c>
      <c r="T2105" s="7">
        <v>1339433.1839999999</v>
      </c>
      <c r="U2105" s="9">
        <v>0.54574246027024864</v>
      </c>
      <c r="V2105" s="7">
        <v>26716053.504299998</v>
      </c>
      <c r="W2105" s="9">
        <v>1.444558579139223</v>
      </c>
      <c r="X2105" s="7">
        <v>28305384.860782437</v>
      </c>
      <c r="Y2105" s="7">
        <v>0</v>
      </c>
      <c r="Z2105" s="7">
        <v>44102.925000000003</v>
      </c>
      <c r="AA2105" s="7">
        <v>1451664.9357824379</v>
      </c>
      <c r="AB2105" s="7">
        <v>24903975</v>
      </c>
      <c r="AC2105" s="7">
        <v>1905642</v>
      </c>
      <c r="AD2105" s="7">
        <v>1905642</v>
      </c>
      <c r="AE2105" s="7">
        <v>0</v>
      </c>
      <c r="AF2105" s="7">
        <v>41416556.320299998</v>
      </c>
      <c r="AG2105" s="7">
        <v>3793765.1839999999</v>
      </c>
      <c r="AH2105" s="7">
        <v>1905642</v>
      </c>
      <c r="AI2105" s="7">
        <v>13392306</v>
      </c>
      <c r="AJ2105" s="7">
        <v>3132170</v>
      </c>
      <c r="AK2105" s="7">
        <v>2221113</v>
      </c>
      <c r="AL2105" s="7">
        <v>353879</v>
      </c>
      <c r="AM2105" s="7">
        <v>517157</v>
      </c>
      <c r="AN2105" s="7">
        <v>0</v>
      </c>
      <c r="AO2105" s="7">
        <v>0</v>
      </c>
      <c r="AP2105" s="7">
        <v>20785711</v>
      </c>
      <c r="AQ2105" s="7">
        <v>1547552</v>
      </c>
      <c r="AR2105" s="7">
        <v>16039936</v>
      </c>
      <c r="AS2105" s="7">
        <v>2454332</v>
      </c>
      <c r="AT2105" s="7">
        <v>3039678</v>
      </c>
      <c r="AU2105" s="7">
        <v>277075</v>
      </c>
      <c r="AV2105" s="7">
        <v>616434</v>
      </c>
      <c r="AW2105" s="7">
        <v>0</v>
      </c>
      <c r="AX2105" s="7">
        <v>0</v>
      </c>
      <c r="AY2105" s="7">
        <v>22858312</v>
      </c>
      <c r="AZ2105" s="7">
        <v>669869</v>
      </c>
      <c r="BA2105" s="7">
        <v>44102.925000000003</v>
      </c>
      <c r="BB2105" s="7">
        <v>0</v>
      </c>
      <c r="BC2105" s="7">
        <v>0</v>
      </c>
      <c r="BD2105" s="7">
        <v>0.36</v>
      </c>
      <c r="BE2105" s="7">
        <v>947.73</v>
      </c>
      <c r="BF2105" s="7">
        <v>0</v>
      </c>
      <c r="BG2105" s="7">
        <v>1228729.9357824379</v>
      </c>
      <c r="BH2105" s="7">
        <v>13703</v>
      </c>
      <c r="BI2105" s="7">
        <v>222935</v>
      </c>
      <c r="BJ2105" s="7">
        <v>3068318.7500000009</v>
      </c>
      <c r="BK2105" s="7">
        <v>2353788.4633333338</v>
      </c>
      <c r="BL2105" s="7">
        <v>140545.09333333335</v>
      </c>
      <c r="BM2105" s="7">
        <v>2577030.96</v>
      </c>
      <c r="BN2105" s="130">
        <v>1.0860000000000001</v>
      </c>
      <c r="BO2105" s="131">
        <v>5.285461E-4</v>
      </c>
      <c r="BP2105" s="161">
        <v>13393.936182390982</v>
      </c>
      <c r="BQ2105" s="162">
        <v>24903975</v>
      </c>
      <c r="BR2105" s="161">
        <v>693833</v>
      </c>
      <c r="BS2105" s="163">
        <v>0</v>
      </c>
      <c r="BT2105" s="163">
        <v>2533505.3100000024</v>
      </c>
      <c r="BU2105" s="161">
        <v>41416556.32</v>
      </c>
      <c r="BV2105" s="161">
        <v>3793765.18</v>
      </c>
      <c r="BW2105" s="165">
        <v>4439147.3100000024</v>
      </c>
      <c r="BX2105" s="161">
        <v>693833</v>
      </c>
    </row>
    <row r="2106" spans="1:76" ht="14.45" x14ac:dyDescent="0.3">
      <c r="A2106" s="164" t="s">
        <v>31</v>
      </c>
      <c r="B2106" s="6" t="s">
        <v>1164</v>
      </c>
      <c r="C2106" s="6" t="s">
        <v>37</v>
      </c>
      <c r="D2106" s="6" t="s">
        <v>90</v>
      </c>
      <c r="E2106" s="6" t="s">
        <v>40</v>
      </c>
      <c r="F2106" s="24" t="str">
        <f>+Tabela1[[#This Row],[WK]]&amp;Tabela1[[#This Row],[PK]]&amp;Tabela1[[#This Row],[GK]]</f>
        <v>300310</v>
      </c>
      <c r="G2106" s="6" t="s">
        <v>1984</v>
      </c>
      <c r="H2106" s="7">
        <v>393172524.8336004</v>
      </c>
      <c r="I2106" s="8">
        <v>1.371</v>
      </c>
      <c r="J2106" s="7">
        <v>539039531.53999996</v>
      </c>
      <c r="K2106" s="8">
        <v>7.0000000000000007E-2</v>
      </c>
      <c r="L2106" s="7">
        <v>37732767.207800001</v>
      </c>
      <c r="M2106" s="7">
        <v>23938799.207800001</v>
      </c>
      <c r="N2106" s="9">
        <v>1.7354541642984818</v>
      </c>
      <c r="O2106" s="7">
        <v>30259337</v>
      </c>
      <c r="P2106" s="8">
        <v>1.2949999999999999</v>
      </c>
      <c r="Q2106" s="7">
        <v>39185841</v>
      </c>
      <c r="R2106" s="8">
        <v>1.6E-2</v>
      </c>
      <c r="S2106" s="7">
        <v>626973.45600000001</v>
      </c>
      <c r="T2106" s="7">
        <v>305875.45600000001</v>
      </c>
      <c r="U2106" s="9">
        <v>0.95259221795215165</v>
      </c>
      <c r="V2106" s="7">
        <v>24244674.663800001</v>
      </c>
      <c r="W2106" s="9">
        <v>1.7176451504938057</v>
      </c>
      <c r="X2106" s="7">
        <v>30776075.617205545</v>
      </c>
      <c r="Y2106" s="7">
        <v>7680115</v>
      </c>
      <c r="Z2106" s="7">
        <v>458641.59</v>
      </c>
      <c r="AA2106" s="7">
        <v>1606559.0272055455</v>
      </c>
      <c r="AB2106" s="7">
        <v>20262456</v>
      </c>
      <c r="AC2106" s="7">
        <v>768304</v>
      </c>
      <c r="AD2106" s="7">
        <v>6531400.9534055442</v>
      </c>
      <c r="AE2106" s="7">
        <v>0</v>
      </c>
      <c r="AF2106" s="7">
        <v>37732767.207800001</v>
      </c>
      <c r="AG2106" s="7">
        <v>626973.45600000001</v>
      </c>
      <c r="AH2106" s="7">
        <v>6531400.9534055442</v>
      </c>
      <c r="AI2106" s="7">
        <v>11517068</v>
      </c>
      <c r="AJ2106" s="7">
        <v>251115</v>
      </c>
      <c r="AK2106" s="7">
        <v>9336493</v>
      </c>
      <c r="AL2106" s="7">
        <v>238135</v>
      </c>
      <c r="AM2106" s="7">
        <v>584926</v>
      </c>
      <c r="AN2106" s="7">
        <v>0</v>
      </c>
      <c r="AO2106" s="7">
        <v>0</v>
      </c>
      <c r="AP2106" s="7">
        <v>15362823</v>
      </c>
      <c r="AQ2106" s="7">
        <v>1571422</v>
      </c>
      <c r="AR2106" s="7">
        <v>13793968</v>
      </c>
      <c r="AS2106" s="7">
        <v>321098</v>
      </c>
      <c r="AT2106" s="7">
        <v>10540575</v>
      </c>
      <c r="AU2106" s="7">
        <v>270633</v>
      </c>
      <c r="AV2106" s="7">
        <v>645002</v>
      </c>
      <c r="AW2106" s="7">
        <v>0</v>
      </c>
      <c r="AX2106" s="7">
        <v>0</v>
      </c>
      <c r="AY2106" s="7">
        <v>17510075</v>
      </c>
      <c r="AZ2106" s="7">
        <v>655272</v>
      </c>
      <c r="BA2106" s="7">
        <v>458641.59</v>
      </c>
      <c r="BB2106" s="7">
        <v>0</v>
      </c>
      <c r="BC2106" s="7">
        <v>0</v>
      </c>
      <c r="BD2106" s="7">
        <v>4931.3900000000003</v>
      </c>
      <c r="BE2106" s="7">
        <v>0.48</v>
      </c>
      <c r="BF2106" s="7">
        <v>0</v>
      </c>
      <c r="BG2106" s="7">
        <v>1168383.0272055455</v>
      </c>
      <c r="BH2106" s="7">
        <v>13030</v>
      </c>
      <c r="BI2106" s="7">
        <v>438176</v>
      </c>
      <c r="BJ2106" s="7">
        <v>6030614.9641666654</v>
      </c>
      <c r="BK2106" s="7">
        <v>4854881.8599999985</v>
      </c>
      <c r="BL2106" s="7">
        <v>19208.5</v>
      </c>
      <c r="BM2106" s="7">
        <v>4664515.416666667</v>
      </c>
      <c r="BN2106" s="130">
        <v>0.84399999999999997</v>
      </c>
      <c r="BO2106" s="131">
        <v>5.3899980000000002E-4</v>
      </c>
      <c r="BP2106" s="161">
        <v>13659.073486367497</v>
      </c>
      <c r="BQ2106" s="162">
        <v>20262456</v>
      </c>
      <c r="BR2106" s="161">
        <v>710052</v>
      </c>
      <c r="BS2106" s="163">
        <v>0</v>
      </c>
      <c r="BT2106" s="163">
        <v>2555533.25</v>
      </c>
      <c r="BU2106" s="161">
        <v>37732767.210000001</v>
      </c>
      <c r="BV2106" s="161">
        <v>626973.46</v>
      </c>
      <c r="BW2106" s="165">
        <v>9086934.1999999993</v>
      </c>
      <c r="BX2106" s="161">
        <v>710052</v>
      </c>
    </row>
    <row r="2107" spans="1:76" ht="14.45" x14ac:dyDescent="0.3">
      <c r="A2107" s="164" t="s">
        <v>31</v>
      </c>
      <c r="B2107" s="6" t="s">
        <v>1164</v>
      </c>
      <c r="C2107" s="6" t="s">
        <v>39</v>
      </c>
      <c r="D2107" s="6" t="s">
        <v>33</v>
      </c>
      <c r="E2107" s="6" t="s">
        <v>40</v>
      </c>
      <c r="F2107" s="24" t="str">
        <f>+Tabela1[[#This Row],[WK]]&amp;Tabela1[[#This Row],[PK]]&amp;Tabela1[[#This Row],[GK]]</f>
        <v>300401</v>
      </c>
      <c r="G2107" s="6" t="s">
        <v>1985</v>
      </c>
      <c r="H2107" s="7">
        <v>206541267.76899898</v>
      </c>
      <c r="I2107" s="8">
        <v>1.371</v>
      </c>
      <c r="J2107" s="7">
        <v>283168078.12</v>
      </c>
      <c r="K2107" s="8">
        <v>7.0000000000000007E-2</v>
      </c>
      <c r="L2107" s="7">
        <v>19821765.468400002</v>
      </c>
      <c r="M2107" s="7">
        <v>12512923.468400002</v>
      </c>
      <c r="N2107" s="9">
        <v>1.7120254437570277</v>
      </c>
      <c r="O2107" s="7">
        <v>20795025</v>
      </c>
      <c r="P2107" s="8">
        <v>1.2949999999999999</v>
      </c>
      <c r="Q2107" s="7">
        <v>26929557</v>
      </c>
      <c r="R2107" s="8">
        <v>1.6E-2</v>
      </c>
      <c r="S2107" s="7">
        <v>430872.91200000001</v>
      </c>
      <c r="T2107" s="7">
        <v>19835.912000000011</v>
      </c>
      <c r="U2107" s="9">
        <v>4.8258215197172057E-2</v>
      </c>
      <c r="V2107" s="7">
        <v>12532759.380400002</v>
      </c>
      <c r="W2107" s="9">
        <v>1.6234398726197654</v>
      </c>
      <c r="X2107" s="7">
        <v>19428066.141421877</v>
      </c>
      <c r="Y2107" s="7">
        <v>1869221</v>
      </c>
      <c r="Z2107" s="7">
        <v>0</v>
      </c>
      <c r="AA2107" s="7">
        <v>919833.14142187592</v>
      </c>
      <c r="AB2107" s="7">
        <v>14409033</v>
      </c>
      <c r="AC2107" s="7">
        <v>2229979</v>
      </c>
      <c r="AD2107" s="7">
        <v>6895306.7610218748</v>
      </c>
      <c r="AE2107" s="7">
        <v>0</v>
      </c>
      <c r="AF2107" s="7">
        <v>19821765.468400002</v>
      </c>
      <c r="AG2107" s="7">
        <v>430872.91200000001</v>
      </c>
      <c r="AH2107" s="7">
        <v>6895306.7610218748</v>
      </c>
      <c r="AI2107" s="7">
        <v>6102409</v>
      </c>
      <c r="AJ2107" s="7">
        <v>453550</v>
      </c>
      <c r="AK2107" s="7">
        <v>4368832</v>
      </c>
      <c r="AL2107" s="7">
        <v>0</v>
      </c>
      <c r="AM2107" s="7">
        <v>392557</v>
      </c>
      <c r="AN2107" s="7">
        <v>0</v>
      </c>
      <c r="AO2107" s="7">
        <v>0</v>
      </c>
      <c r="AP2107" s="7">
        <v>11750987</v>
      </c>
      <c r="AQ2107" s="7">
        <v>751895</v>
      </c>
      <c r="AR2107" s="7">
        <v>7308842</v>
      </c>
      <c r="AS2107" s="7">
        <v>411037</v>
      </c>
      <c r="AT2107" s="7">
        <v>4908626</v>
      </c>
      <c r="AU2107" s="7">
        <v>0</v>
      </c>
      <c r="AV2107" s="7">
        <v>434529</v>
      </c>
      <c r="AW2107" s="7">
        <v>0</v>
      </c>
      <c r="AX2107" s="7">
        <v>0</v>
      </c>
      <c r="AY2107" s="7">
        <v>13119901</v>
      </c>
      <c r="AZ2107" s="7">
        <v>308172</v>
      </c>
      <c r="BA2107" s="7">
        <v>0</v>
      </c>
      <c r="BB2107" s="7">
        <v>0</v>
      </c>
      <c r="BC2107" s="7">
        <v>0</v>
      </c>
      <c r="BD2107" s="7">
        <v>0</v>
      </c>
      <c r="BE2107" s="7">
        <v>0</v>
      </c>
      <c r="BF2107" s="7">
        <v>0</v>
      </c>
      <c r="BG2107" s="7">
        <v>630550.14142187592</v>
      </c>
      <c r="BH2107" s="7">
        <v>7032</v>
      </c>
      <c r="BI2107" s="7">
        <v>289283</v>
      </c>
      <c r="BJ2107" s="7">
        <v>3981485.9233333333</v>
      </c>
      <c r="BK2107" s="7">
        <v>3108047.7333333334</v>
      </c>
      <c r="BL2107" s="7">
        <v>14350</v>
      </c>
      <c r="BM2107" s="7">
        <v>3465052.76</v>
      </c>
      <c r="BN2107" s="130">
        <v>0.92500000000000004</v>
      </c>
      <c r="BO2107" s="131">
        <v>2.7448659999999999E-4</v>
      </c>
      <c r="BP2107" s="161">
        <v>6955.6020273386202</v>
      </c>
      <c r="BQ2107" s="162">
        <v>14409033</v>
      </c>
      <c r="BR2107" s="161">
        <v>388047</v>
      </c>
      <c r="BS2107" s="163">
        <v>0</v>
      </c>
      <c r="BT2107" s="163">
        <v>1731208.4600000009</v>
      </c>
      <c r="BU2107" s="161">
        <v>19821765.469999999</v>
      </c>
      <c r="BV2107" s="161">
        <v>430872.91</v>
      </c>
      <c r="BW2107" s="165">
        <v>8626515.2200000007</v>
      </c>
      <c r="BX2107" s="161">
        <v>388047</v>
      </c>
    </row>
    <row r="2108" spans="1:76" ht="14.45" x14ac:dyDescent="0.3">
      <c r="A2108" s="164" t="s">
        <v>31</v>
      </c>
      <c r="B2108" s="6" t="s">
        <v>1164</v>
      </c>
      <c r="C2108" s="6" t="s">
        <v>39</v>
      </c>
      <c r="D2108" s="6" t="s">
        <v>32</v>
      </c>
      <c r="E2108" s="6" t="s">
        <v>40</v>
      </c>
      <c r="F2108" s="24" t="str">
        <f>+Tabela1[[#This Row],[WK]]&amp;Tabela1[[#This Row],[PK]]&amp;Tabela1[[#This Row],[GK]]</f>
        <v>300402</v>
      </c>
      <c r="G2108" s="6" t="s">
        <v>1986</v>
      </c>
      <c r="H2108" s="7">
        <v>1203926374.5940044</v>
      </c>
      <c r="I2108" s="8">
        <v>1.371</v>
      </c>
      <c r="J2108" s="7">
        <v>1650583059.5699999</v>
      </c>
      <c r="K2108" s="8">
        <v>7.0000000000000007E-2</v>
      </c>
      <c r="L2108" s="7">
        <v>115540814.1699</v>
      </c>
      <c r="M2108" s="7">
        <v>52810991.1699</v>
      </c>
      <c r="N2108" s="9">
        <v>0.84188012406634716</v>
      </c>
      <c r="O2108" s="7">
        <v>159795631</v>
      </c>
      <c r="P2108" s="8">
        <v>1.2949999999999999</v>
      </c>
      <c r="Q2108" s="7">
        <v>206935342</v>
      </c>
      <c r="R2108" s="8">
        <v>1.6E-2</v>
      </c>
      <c r="S2108" s="7">
        <v>3310965.4720000001</v>
      </c>
      <c r="T2108" s="7">
        <v>-2127149.5279999999</v>
      </c>
      <c r="U2108" s="9">
        <v>-0.39115567214007058</v>
      </c>
      <c r="V2108" s="7">
        <v>50683841.641900003</v>
      </c>
      <c r="W2108" s="9">
        <v>0.74351437242974849</v>
      </c>
      <c r="X2108" s="7">
        <v>52234241.80263713</v>
      </c>
      <c r="Y2108" s="7">
        <v>0</v>
      </c>
      <c r="Z2108" s="7">
        <v>1184.2</v>
      </c>
      <c r="AA2108" s="7">
        <v>3717224.6026371312</v>
      </c>
      <c r="AB2108" s="7">
        <v>48515833</v>
      </c>
      <c r="AC2108" s="7">
        <v>0</v>
      </c>
      <c r="AD2108" s="7">
        <v>1550400.1607371299</v>
      </c>
      <c r="AE2108" s="7">
        <v>0</v>
      </c>
      <c r="AF2108" s="7">
        <v>115540814.1699</v>
      </c>
      <c r="AG2108" s="7">
        <v>3310965.4720000001</v>
      </c>
      <c r="AH2108" s="7">
        <v>1550400.1607371299</v>
      </c>
      <c r="AI2108" s="7">
        <v>52375329</v>
      </c>
      <c r="AJ2108" s="7">
        <v>6255682</v>
      </c>
      <c r="AK2108" s="7">
        <v>0</v>
      </c>
      <c r="AL2108" s="7">
        <v>495367</v>
      </c>
      <c r="AM2108" s="7">
        <v>1197256</v>
      </c>
      <c r="AN2108" s="7">
        <v>0</v>
      </c>
      <c r="AO2108" s="7">
        <v>0</v>
      </c>
      <c r="AP2108" s="7">
        <v>35172153</v>
      </c>
      <c r="AQ2108" s="7">
        <v>4372132</v>
      </c>
      <c r="AR2108" s="7">
        <v>62729823</v>
      </c>
      <c r="AS2108" s="7">
        <v>5438115</v>
      </c>
      <c r="AT2108" s="7">
        <v>0</v>
      </c>
      <c r="AU2108" s="7">
        <v>380353</v>
      </c>
      <c r="AV2108" s="7">
        <v>1132883</v>
      </c>
      <c r="AW2108" s="7">
        <v>0</v>
      </c>
      <c r="AX2108" s="7">
        <v>0</v>
      </c>
      <c r="AY2108" s="7">
        <v>41455828</v>
      </c>
      <c r="AZ2108" s="7">
        <v>1849034</v>
      </c>
      <c r="BA2108" s="7">
        <v>1184.2</v>
      </c>
      <c r="BB2108" s="7">
        <v>0</v>
      </c>
      <c r="BC2108" s="7">
        <v>3.82</v>
      </c>
      <c r="BD2108" s="7">
        <v>0</v>
      </c>
      <c r="BE2108" s="7">
        <v>0</v>
      </c>
      <c r="BF2108" s="7">
        <v>0</v>
      </c>
      <c r="BG2108" s="7">
        <v>2489471.6026371312</v>
      </c>
      <c r="BH2108" s="7">
        <v>27763</v>
      </c>
      <c r="BI2108" s="7">
        <v>1227753</v>
      </c>
      <c r="BJ2108" s="7">
        <v>16897687.753333334</v>
      </c>
      <c r="BK2108" s="7">
        <v>14865548.600000001</v>
      </c>
      <c r="BL2108" s="7">
        <v>1709838</v>
      </c>
      <c r="BM2108" s="7">
        <v>4708880.6133333333</v>
      </c>
      <c r="BN2108" s="130">
        <v>1.161</v>
      </c>
      <c r="BO2108" s="131">
        <v>1.1913802E-3</v>
      </c>
      <c r="BP2108" s="161">
        <v>30191.635036963489</v>
      </c>
      <c r="BQ2108" s="162">
        <v>48515833</v>
      </c>
      <c r="BR2108" s="161">
        <v>2088296</v>
      </c>
      <c r="BS2108" s="163">
        <v>0</v>
      </c>
      <c r="BT2108" s="163">
        <v>0</v>
      </c>
      <c r="BU2108" s="161">
        <v>115540814.17</v>
      </c>
      <c r="BV2108" s="161">
        <v>3310965.47</v>
      </c>
      <c r="BW2108" s="165">
        <v>1550400.16</v>
      </c>
      <c r="BX2108" s="161">
        <v>2088296</v>
      </c>
    </row>
    <row r="2109" spans="1:76" ht="14.45" x14ac:dyDescent="0.3">
      <c r="A2109" s="164" t="s">
        <v>31</v>
      </c>
      <c r="B2109" s="6" t="s">
        <v>1164</v>
      </c>
      <c r="C2109" s="6" t="s">
        <v>39</v>
      </c>
      <c r="D2109" s="6" t="s">
        <v>37</v>
      </c>
      <c r="E2109" s="6" t="s">
        <v>40</v>
      </c>
      <c r="F2109" s="24" t="str">
        <f>+Tabela1[[#This Row],[WK]]&amp;Tabela1[[#This Row],[PK]]&amp;Tabela1[[#This Row],[GK]]</f>
        <v>300403</v>
      </c>
      <c r="G2109" s="6" t="s">
        <v>1987</v>
      </c>
      <c r="H2109" s="7">
        <v>374842362.25199896</v>
      </c>
      <c r="I2109" s="8">
        <v>1.371</v>
      </c>
      <c r="J2109" s="7">
        <v>513908878.64999998</v>
      </c>
      <c r="K2109" s="8">
        <v>7.0000000000000007E-2</v>
      </c>
      <c r="L2109" s="7">
        <v>35973621.505500004</v>
      </c>
      <c r="M2109" s="7">
        <v>21692083.505500004</v>
      </c>
      <c r="N2109" s="9">
        <v>1.5188898776518329</v>
      </c>
      <c r="O2109" s="7">
        <v>97639446</v>
      </c>
      <c r="P2109" s="8">
        <v>1.2949999999999999</v>
      </c>
      <c r="Q2109" s="7">
        <v>126443083</v>
      </c>
      <c r="R2109" s="8">
        <v>1.6E-2</v>
      </c>
      <c r="S2109" s="7">
        <v>2023089.328</v>
      </c>
      <c r="T2109" s="7">
        <v>758735.32799999998</v>
      </c>
      <c r="U2109" s="9">
        <v>0.60009722593514159</v>
      </c>
      <c r="V2109" s="7">
        <v>22450818.833500005</v>
      </c>
      <c r="W2109" s="9">
        <v>1.4441640809996625</v>
      </c>
      <c r="X2109" s="7">
        <v>30896649.538890533</v>
      </c>
      <c r="Y2109" s="7">
        <v>1881775</v>
      </c>
      <c r="Z2109" s="7">
        <v>0</v>
      </c>
      <c r="AA2109" s="7">
        <v>1910531.5388905341</v>
      </c>
      <c r="AB2109" s="7">
        <v>25528584</v>
      </c>
      <c r="AC2109" s="7">
        <v>1575759</v>
      </c>
      <c r="AD2109" s="7">
        <v>8445830.7053905297</v>
      </c>
      <c r="AE2109" s="7">
        <v>0</v>
      </c>
      <c r="AF2109" s="7">
        <v>35973621.505500004</v>
      </c>
      <c r="AG2109" s="7">
        <v>2023089.328</v>
      </c>
      <c r="AH2109" s="7">
        <v>8445830.7053905297</v>
      </c>
      <c r="AI2109" s="7">
        <v>11924157</v>
      </c>
      <c r="AJ2109" s="7">
        <v>1334931</v>
      </c>
      <c r="AK2109" s="7">
        <v>1678800</v>
      </c>
      <c r="AL2109" s="7">
        <v>47214</v>
      </c>
      <c r="AM2109" s="7">
        <v>1114558</v>
      </c>
      <c r="AN2109" s="7">
        <v>0</v>
      </c>
      <c r="AO2109" s="7">
        <v>0</v>
      </c>
      <c r="AP2109" s="7">
        <v>20799464</v>
      </c>
      <c r="AQ2109" s="7">
        <v>1643031</v>
      </c>
      <c r="AR2109" s="7">
        <v>14281538</v>
      </c>
      <c r="AS2109" s="7">
        <v>1264354</v>
      </c>
      <c r="AT2109" s="7">
        <v>4768427</v>
      </c>
      <c r="AU2109" s="7">
        <v>9961</v>
      </c>
      <c r="AV2109" s="7">
        <v>1063368</v>
      </c>
      <c r="AW2109" s="7">
        <v>0</v>
      </c>
      <c r="AX2109" s="7">
        <v>0</v>
      </c>
      <c r="AY2109" s="7">
        <v>23272454</v>
      </c>
      <c r="AZ2109" s="7">
        <v>681223</v>
      </c>
      <c r="BA2109" s="7">
        <v>0</v>
      </c>
      <c r="BB2109" s="7">
        <v>0</v>
      </c>
      <c r="BC2109" s="7">
        <v>0</v>
      </c>
      <c r="BD2109" s="7">
        <v>0</v>
      </c>
      <c r="BE2109" s="7">
        <v>0</v>
      </c>
      <c r="BF2109" s="7">
        <v>0</v>
      </c>
      <c r="BG2109" s="7">
        <v>1130632.5388905341</v>
      </c>
      <c r="BH2109" s="7">
        <v>12609</v>
      </c>
      <c r="BI2109" s="7">
        <v>779899</v>
      </c>
      <c r="BJ2109" s="7">
        <v>10733758.360000003</v>
      </c>
      <c r="BK2109" s="7">
        <v>5677789.7266666703</v>
      </c>
      <c r="BL2109" s="7">
        <v>5368069.0733333332</v>
      </c>
      <c r="BM2109" s="7">
        <v>9487736.3866666649</v>
      </c>
      <c r="BN2109" s="130">
        <v>0.95799999999999996</v>
      </c>
      <c r="BO2109" s="131">
        <v>4.9501890000000005E-4</v>
      </c>
      <c r="BP2109" s="161">
        <v>12544.49629153792</v>
      </c>
      <c r="BQ2109" s="162">
        <v>25528584</v>
      </c>
      <c r="BR2109" s="161">
        <v>641389</v>
      </c>
      <c r="BS2109" s="163">
        <v>0</v>
      </c>
      <c r="BT2109" s="163">
        <v>2540172.4611094669</v>
      </c>
      <c r="BU2109" s="161">
        <v>35973621.509999998</v>
      </c>
      <c r="BV2109" s="161">
        <v>2023089.33</v>
      </c>
      <c r="BW2109" s="165">
        <v>10986003.171109468</v>
      </c>
      <c r="BX2109" s="161">
        <v>641389</v>
      </c>
    </row>
    <row r="2110" spans="1:76" ht="14.45" x14ac:dyDescent="0.3">
      <c r="A2110" s="164" t="s">
        <v>31</v>
      </c>
      <c r="B2110" s="6" t="s">
        <v>1164</v>
      </c>
      <c r="C2110" s="6" t="s">
        <v>39</v>
      </c>
      <c r="D2110" s="6" t="s">
        <v>39</v>
      </c>
      <c r="E2110" s="6" t="s">
        <v>36</v>
      </c>
      <c r="F2110" s="24" t="str">
        <f>+Tabela1[[#This Row],[WK]]&amp;Tabela1[[#This Row],[PK]]&amp;Tabela1[[#This Row],[GK]]</f>
        <v>300404</v>
      </c>
      <c r="G2110" s="6" t="s">
        <v>1988</v>
      </c>
      <c r="H2110" s="7">
        <v>169706460.52539954</v>
      </c>
      <c r="I2110" s="8">
        <v>1.371</v>
      </c>
      <c r="J2110" s="7">
        <v>232667557.38</v>
      </c>
      <c r="K2110" s="8">
        <v>7.0000000000000007E-2</v>
      </c>
      <c r="L2110" s="7">
        <v>16286729.016600002</v>
      </c>
      <c r="M2110" s="7">
        <v>9640742.0166000016</v>
      </c>
      <c r="N2110" s="9">
        <v>1.4506110253601161</v>
      </c>
      <c r="O2110" s="7">
        <v>90661214</v>
      </c>
      <c r="P2110" s="8">
        <v>1.2949999999999999</v>
      </c>
      <c r="Q2110" s="7">
        <v>117406272</v>
      </c>
      <c r="R2110" s="8">
        <v>1.6E-2</v>
      </c>
      <c r="S2110" s="7">
        <v>1878500.352</v>
      </c>
      <c r="T2110" s="7">
        <v>518458.35199999996</v>
      </c>
      <c r="U2110" s="9">
        <v>0.38120760388282121</v>
      </c>
      <c r="V2110" s="7">
        <v>10159200.368600003</v>
      </c>
      <c r="W2110" s="9">
        <v>1.2689437383501863</v>
      </c>
      <c r="X2110" s="7">
        <v>13995685.93870209</v>
      </c>
      <c r="Y2110" s="7">
        <v>1040576</v>
      </c>
      <c r="Z2110" s="7">
        <v>5335.1</v>
      </c>
      <c r="AA2110" s="7">
        <v>953047.83870208962</v>
      </c>
      <c r="AB2110" s="7">
        <v>10954606</v>
      </c>
      <c r="AC2110" s="7">
        <v>1042121</v>
      </c>
      <c r="AD2110" s="7">
        <v>3836485.5701020882</v>
      </c>
      <c r="AE2110" s="7">
        <v>0</v>
      </c>
      <c r="AF2110" s="7">
        <v>16286729.016600002</v>
      </c>
      <c r="AG2110" s="7">
        <v>1878500.352</v>
      </c>
      <c r="AH2110" s="7">
        <v>3836485.5701020882</v>
      </c>
      <c r="AI2110" s="7">
        <v>5548967</v>
      </c>
      <c r="AJ2110" s="7">
        <v>1312143</v>
      </c>
      <c r="AK2110" s="7">
        <v>1197483</v>
      </c>
      <c r="AL2110" s="7">
        <v>0</v>
      </c>
      <c r="AM2110" s="7">
        <v>748610</v>
      </c>
      <c r="AN2110" s="7">
        <v>0</v>
      </c>
      <c r="AO2110" s="7">
        <v>0</v>
      </c>
      <c r="AP2110" s="7">
        <v>9034351</v>
      </c>
      <c r="AQ2110" s="7">
        <v>767808</v>
      </c>
      <c r="AR2110" s="7">
        <v>6645987</v>
      </c>
      <c r="AS2110" s="7">
        <v>1360042</v>
      </c>
      <c r="AT2110" s="7">
        <v>2124243</v>
      </c>
      <c r="AU2110" s="7">
        <v>0</v>
      </c>
      <c r="AV2110" s="7">
        <v>746763</v>
      </c>
      <c r="AW2110" s="7">
        <v>0</v>
      </c>
      <c r="AX2110" s="7">
        <v>0</v>
      </c>
      <c r="AY2110" s="7">
        <v>10287792</v>
      </c>
      <c r="AZ2110" s="7">
        <v>316282</v>
      </c>
      <c r="BA2110" s="7">
        <v>5335.1</v>
      </c>
      <c r="BB2110" s="7">
        <v>0</v>
      </c>
      <c r="BC2110" s="7">
        <v>17.21</v>
      </c>
      <c r="BD2110" s="7">
        <v>0</v>
      </c>
      <c r="BE2110" s="7">
        <v>0</v>
      </c>
      <c r="BF2110" s="7">
        <v>0</v>
      </c>
      <c r="BG2110" s="7">
        <v>513711.83870208956</v>
      </c>
      <c r="BH2110" s="7">
        <v>5729</v>
      </c>
      <c r="BI2110" s="7">
        <v>439336</v>
      </c>
      <c r="BJ2110" s="7">
        <v>6046575.6099999994</v>
      </c>
      <c r="BK2110" s="7">
        <v>5113219.5699999984</v>
      </c>
      <c r="BL2110" s="7">
        <v>71364.403333333335</v>
      </c>
      <c r="BM2110" s="7">
        <v>3590695.3533333335</v>
      </c>
      <c r="BN2110" s="130">
        <v>0.95199999999999996</v>
      </c>
      <c r="BO2110" s="131">
        <v>2.3622380000000001E-4</v>
      </c>
      <c r="BP2110" s="161">
        <v>5986.0999610999652</v>
      </c>
      <c r="BQ2110" s="162">
        <v>10954606</v>
      </c>
      <c r="BR2110" s="161">
        <v>302767</v>
      </c>
      <c r="BS2110" s="163">
        <v>0</v>
      </c>
      <c r="BT2110" s="163">
        <v>1282161.0612979084</v>
      </c>
      <c r="BU2110" s="161">
        <v>16286729.02</v>
      </c>
      <c r="BV2110" s="161">
        <v>1878500.35</v>
      </c>
      <c r="BW2110" s="165">
        <v>5118646.6312979087</v>
      </c>
      <c r="BX2110" s="161">
        <v>302767</v>
      </c>
    </row>
    <row r="2111" spans="1:76" ht="14.45" x14ac:dyDescent="0.3">
      <c r="A2111" s="164" t="s">
        <v>31</v>
      </c>
      <c r="B2111" s="6" t="s">
        <v>1164</v>
      </c>
      <c r="C2111" s="6" t="s">
        <v>39</v>
      </c>
      <c r="D2111" s="6" t="s">
        <v>42</v>
      </c>
      <c r="E2111" s="6" t="s">
        <v>36</v>
      </c>
      <c r="F2111" s="24" t="str">
        <f>+Tabela1[[#This Row],[WK]]&amp;Tabela1[[#This Row],[PK]]&amp;Tabela1[[#This Row],[GK]]</f>
        <v>300405</v>
      </c>
      <c r="G2111" s="6" t="s">
        <v>498</v>
      </c>
      <c r="H2111" s="7">
        <v>267403778.51999959</v>
      </c>
      <c r="I2111" s="8">
        <v>1.371</v>
      </c>
      <c r="J2111" s="7">
        <v>366610580.35000002</v>
      </c>
      <c r="K2111" s="8">
        <v>7.0000000000000007E-2</v>
      </c>
      <c r="L2111" s="7">
        <v>25662740.624500003</v>
      </c>
      <c r="M2111" s="7">
        <v>14954401.624500003</v>
      </c>
      <c r="N2111" s="9">
        <v>1.3965192570481755</v>
      </c>
      <c r="O2111" s="7">
        <v>51036493</v>
      </c>
      <c r="P2111" s="8">
        <v>1.2949999999999999</v>
      </c>
      <c r="Q2111" s="7">
        <v>66092258</v>
      </c>
      <c r="R2111" s="8">
        <v>1.6E-2</v>
      </c>
      <c r="S2111" s="7">
        <v>1057476.128</v>
      </c>
      <c r="T2111" s="7">
        <v>363885.12800000003</v>
      </c>
      <c r="U2111" s="9">
        <v>0.52463934508954124</v>
      </c>
      <c r="V2111" s="7">
        <v>15318286.752500001</v>
      </c>
      <c r="W2111" s="9">
        <v>1.3434819151231416</v>
      </c>
      <c r="X2111" s="7">
        <v>20418997.504639216</v>
      </c>
      <c r="Y2111" s="7">
        <v>703832</v>
      </c>
      <c r="Z2111" s="7">
        <v>409.20000000000005</v>
      </c>
      <c r="AA2111" s="7">
        <v>1249944.3046392165</v>
      </c>
      <c r="AB2111" s="7">
        <v>16544718</v>
      </c>
      <c r="AC2111" s="7">
        <v>1920094</v>
      </c>
      <c r="AD2111" s="7">
        <v>5100710.7521392126</v>
      </c>
      <c r="AE2111" s="7">
        <v>0</v>
      </c>
      <c r="AF2111" s="7">
        <v>25662740.624500003</v>
      </c>
      <c r="AG2111" s="7">
        <v>1057476.128</v>
      </c>
      <c r="AH2111" s="7">
        <v>5100710.7521392126</v>
      </c>
      <c r="AI2111" s="7">
        <v>8940768</v>
      </c>
      <c r="AJ2111" s="7">
        <v>656263</v>
      </c>
      <c r="AK2111" s="7">
        <v>2662797</v>
      </c>
      <c r="AL2111" s="7">
        <v>0</v>
      </c>
      <c r="AM2111" s="7">
        <v>420084</v>
      </c>
      <c r="AN2111" s="7">
        <v>0</v>
      </c>
      <c r="AO2111" s="7">
        <v>0</v>
      </c>
      <c r="AP2111" s="7">
        <v>14207637</v>
      </c>
      <c r="AQ2111" s="7">
        <v>998549</v>
      </c>
      <c r="AR2111" s="7">
        <v>10708339</v>
      </c>
      <c r="AS2111" s="7">
        <v>693591</v>
      </c>
      <c r="AT2111" s="7">
        <v>3153063</v>
      </c>
      <c r="AU2111" s="7">
        <v>0</v>
      </c>
      <c r="AV2111" s="7">
        <v>528500</v>
      </c>
      <c r="AW2111" s="7">
        <v>0</v>
      </c>
      <c r="AX2111" s="7">
        <v>0</v>
      </c>
      <c r="AY2111" s="7">
        <v>15548990</v>
      </c>
      <c r="AZ2111" s="7">
        <v>426575</v>
      </c>
      <c r="BA2111" s="7">
        <v>409.20000000000005</v>
      </c>
      <c r="BB2111" s="7">
        <v>0</v>
      </c>
      <c r="BC2111" s="7">
        <v>1.32</v>
      </c>
      <c r="BD2111" s="7">
        <v>0</v>
      </c>
      <c r="BE2111" s="7">
        <v>0</v>
      </c>
      <c r="BF2111" s="7">
        <v>0</v>
      </c>
      <c r="BG2111" s="7">
        <v>738780.30463921651</v>
      </c>
      <c r="BH2111" s="7">
        <v>8239</v>
      </c>
      <c r="BI2111" s="7">
        <v>511164</v>
      </c>
      <c r="BJ2111" s="7">
        <v>7035264.9900000002</v>
      </c>
      <c r="BK2111" s="7">
        <v>6002043.8699999992</v>
      </c>
      <c r="BL2111" s="7">
        <v>100859.35666666667</v>
      </c>
      <c r="BM2111" s="7">
        <v>3931165.7666666675</v>
      </c>
      <c r="BN2111" s="130">
        <v>0.97699999999999998</v>
      </c>
      <c r="BO2111" s="131">
        <v>3.295045E-4</v>
      </c>
      <c r="BP2111" s="161">
        <v>8350.3242980679115</v>
      </c>
      <c r="BQ2111" s="162">
        <v>16544718</v>
      </c>
      <c r="BR2111" s="161">
        <v>446811</v>
      </c>
      <c r="BS2111" s="163">
        <v>0</v>
      </c>
      <c r="BT2111" s="163">
        <v>2184941.3099999987</v>
      </c>
      <c r="BU2111" s="161">
        <v>25662740.620000001</v>
      </c>
      <c r="BV2111" s="161">
        <v>1057476.1299999999</v>
      </c>
      <c r="BW2111" s="165">
        <v>7285652.0599999987</v>
      </c>
      <c r="BX2111" s="161">
        <v>446811</v>
      </c>
    </row>
    <row r="2112" spans="1:76" ht="14.45" x14ac:dyDescent="0.3">
      <c r="A2112" s="164" t="s">
        <v>31</v>
      </c>
      <c r="B2112" s="6" t="s">
        <v>1164</v>
      </c>
      <c r="C2112" s="6" t="s">
        <v>39</v>
      </c>
      <c r="D2112" s="6" t="s">
        <v>44</v>
      </c>
      <c r="E2112" s="6" t="s">
        <v>40</v>
      </c>
      <c r="F2112" s="24" t="str">
        <f>+Tabela1[[#This Row],[WK]]&amp;Tabela1[[#This Row],[PK]]&amp;Tabela1[[#This Row],[GK]]</f>
        <v>300406</v>
      </c>
      <c r="G2112" s="6" t="s">
        <v>1989</v>
      </c>
      <c r="H2112" s="7">
        <v>122380329.29359974</v>
      </c>
      <c r="I2112" s="8">
        <v>1.371</v>
      </c>
      <c r="J2112" s="7">
        <v>167783431.45999998</v>
      </c>
      <c r="K2112" s="8">
        <v>7.0000000000000007E-2</v>
      </c>
      <c r="L2112" s="7">
        <v>11744840.202199999</v>
      </c>
      <c r="M2112" s="7">
        <v>7582282.2021999992</v>
      </c>
      <c r="N2112" s="9">
        <v>1.8215439165532346</v>
      </c>
      <c r="O2112" s="7">
        <v>12716664</v>
      </c>
      <c r="P2112" s="8">
        <v>1.2949999999999999</v>
      </c>
      <c r="Q2112" s="7">
        <v>16468080</v>
      </c>
      <c r="R2112" s="8">
        <v>1.6E-2</v>
      </c>
      <c r="S2112" s="7">
        <v>263489.28000000003</v>
      </c>
      <c r="T2112" s="7">
        <v>68264.280000000028</v>
      </c>
      <c r="U2112" s="9">
        <v>0.34966976565501356</v>
      </c>
      <c r="V2112" s="7">
        <v>7650546.4821999986</v>
      </c>
      <c r="W2112" s="9">
        <v>1.755605197000401</v>
      </c>
      <c r="X2112" s="7">
        <v>18143750.530767236</v>
      </c>
      <c r="Y2112" s="7">
        <v>3000366</v>
      </c>
      <c r="Z2112" s="7">
        <v>0</v>
      </c>
      <c r="AA2112" s="7">
        <v>607067.53076723649</v>
      </c>
      <c r="AB2112" s="7">
        <v>13636837</v>
      </c>
      <c r="AC2112" s="7">
        <v>899480</v>
      </c>
      <c r="AD2112" s="7">
        <v>10493204.048567237</v>
      </c>
      <c r="AE2112" s="7">
        <v>0</v>
      </c>
      <c r="AF2112" s="7">
        <v>11744840.202199999</v>
      </c>
      <c r="AG2112" s="7">
        <v>263489.28000000003</v>
      </c>
      <c r="AH2112" s="7">
        <v>10493204.048567237</v>
      </c>
      <c r="AI2112" s="7">
        <v>3475466</v>
      </c>
      <c r="AJ2112" s="7">
        <v>185947</v>
      </c>
      <c r="AK2112" s="7">
        <v>3809298</v>
      </c>
      <c r="AL2112" s="7">
        <v>0</v>
      </c>
      <c r="AM2112" s="7">
        <v>274997</v>
      </c>
      <c r="AN2112" s="7">
        <v>0</v>
      </c>
      <c r="AO2112" s="7">
        <v>0</v>
      </c>
      <c r="AP2112" s="7">
        <v>11861332</v>
      </c>
      <c r="AQ2112" s="7">
        <v>457502</v>
      </c>
      <c r="AR2112" s="7">
        <v>4162558</v>
      </c>
      <c r="AS2112" s="7">
        <v>195225</v>
      </c>
      <c r="AT2112" s="7">
        <v>4555703</v>
      </c>
      <c r="AU2112" s="7">
        <v>0</v>
      </c>
      <c r="AV2112" s="7">
        <v>377029</v>
      </c>
      <c r="AW2112" s="7">
        <v>0</v>
      </c>
      <c r="AX2112" s="7">
        <v>0</v>
      </c>
      <c r="AY2112" s="7">
        <v>12544166</v>
      </c>
      <c r="AZ2112" s="7">
        <v>186525</v>
      </c>
      <c r="BA2112" s="7">
        <v>0</v>
      </c>
      <c r="BB2112" s="7">
        <v>0</v>
      </c>
      <c r="BC2112" s="7">
        <v>0</v>
      </c>
      <c r="BD2112" s="7">
        <v>0</v>
      </c>
      <c r="BE2112" s="7">
        <v>0</v>
      </c>
      <c r="BF2112" s="7">
        <v>0</v>
      </c>
      <c r="BG2112" s="7">
        <v>418573.53076723649</v>
      </c>
      <c r="BH2112" s="7">
        <v>4668</v>
      </c>
      <c r="BI2112" s="7">
        <v>188494</v>
      </c>
      <c r="BJ2112" s="7">
        <v>2594292.4916666662</v>
      </c>
      <c r="BK2112" s="7">
        <v>1525885.793333333</v>
      </c>
      <c r="BL2112" s="7">
        <v>10762.5</v>
      </c>
      <c r="BM2112" s="7">
        <v>4252101.793333333</v>
      </c>
      <c r="BN2112" s="130">
        <v>0.82099999999999995</v>
      </c>
      <c r="BO2112" s="131">
        <v>1.833933E-4</v>
      </c>
      <c r="BP2112" s="161">
        <v>4647.4067055506175</v>
      </c>
      <c r="BQ2112" s="162">
        <v>13636837</v>
      </c>
      <c r="BR2112" s="161">
        <v>257540</v>
      </c>
      <c r="BS2112" s="163">
        <v>0</v>
      </c>
      <c r="BT2112" s="163">
        <v>1277212.4692327641</v>
      </c>
      <c r="BU2112" s="161">
        <v>11744840.199999999</v>
      </c>
      <c r="BV2112" s="161">
        <v>263489.28000000003</v>
      </c>
      <c r="BW2112" s="165">
        <v>11770416.519232765</v>
      </c>
      <c r="BX2112" s="161">
        <v>257540</v>
      </c>
    </row>
    <row r="2113" spans="1:76" ht="14.45" x14ac:dyDescent="0.3">
      <c r="A2113" s="164" t="s">
        <v>31</v>
      </c>
      <c r="B2113" s="6" t="s">
        <v>1164</v>
      </c>
      <c r="C2113" s="6" t="s">
        <v>39</v>
      </c>
      <c r="D2113" s="6" t="s">
        <v>51</v>
      </c>
      <c r="E2113" s="6" t="s">
        <v>40</v>
      </c>
      <c r="F2113" s="24" t="str">
        <f>+Tabela1[[#This Row],[WK]]&amp;Tabela1[[#This Row],[PK]]&amp;Tabela1[[#This Row],[GK]]</f>
        <v>300407</v>
      </c>
      <c r="G2113" s="6" t="s">
        <v>1990</v>
      </c>
      <c r="H2113" s="7">
        <v>221679740.11059982</v>
      </c>
      <c r="I2113" s="8">
        <v>1.371</v>
      </c>
      <c r="J2113" s="7">
        <v>303922923.70000005</v>
      </c>
      <c r="K2113" s="8">
        <v>7.0000000000000007E-2</v>
      </c>
      <c r="L2113" s="7">
        <v>21274604.659000006</v>
      </c>
      <c r="M2113" s="7">
        <v>12661928.659000006</v>
      </c>
      <c r="N2113" s="9">
        <v>1.470150352689455</v>
      </c>
      <c r="O2113" s="7">
        <v>23114832</v>
      </c>
      <c r="P2113" s="8">
        <v>1.2949999999999999</v>
      </c>
      <c r="Q2113" s="7">
        <v>29933707</v>
      </c>
      <c r="R2113" s="8">
        <v>1.6E-2</v>
      </c>
      <c r="S2113" s="7">
        <v>478939.31200000003</v>
      </c>
      <c r="T2113" s="7">
        <v>234214.31200000003</v>
      </c>
      <c r="U2113" s="9">
        <v>0.957051024619471</v>
      </c>
      <c r="V2113" s="7">
        <v>12896142.971000005</v>
      </c>
      <c r="W2113" s="9">
        <v>1.4559737072985637</v>
      </c>
      <c r="X2113" s="7">
        <v>16902080.066045575</v>
      </c>
      <c r="Y2113" s="7">
        <v>0</v>
      </c>
      <c r="Z2113" s="7">
        <v>0</v>
      </c>
      <c r="AA2113" s="7">
        <v>1091410.0660455732</v>
      </c>
      <c r="AB2113" s="7">
        <v>14133464</v>
      </c>
      <c r="AC2113" s="7">
        <v>1677206</v>
      </c>
      <c r="AD2113" s="7">
        <v>4005937.0950455675</v>
      </c>
      <c r="AE2113" s="7">
        <v>0</v>
      </c>
      <c r="AF2113" s="7">
        <v>21274604.659000006</v>
      </c>
      <c r="AG2113" s="7">
        <v>478939.31200000003</v>
      </c>
      <c r="AH2113" s="7">
        <v>4005937.0950455675</v>
      </c>
      <c r="AI2113" s="7">
        <v>7191025</v>
      </c>
      <c r="AJ2113" s="7">
        <v>208225</v>
      </c>
      <c r="AK2113" s="7">
        <v>2105665</v>
      </c>
      <c r="AL2113" s="7">
        <v>145910</v>
      </c>
      <c r="AM2113" s="7">
        <v>436612</v>
      </c>
      <c r="AN2113" s="7">
        <v>0</v>
      </c>
      <c r="AO2113" s="7">
        <v>0</v>
      </c>
      <c r="AP2113" s="7">
        <v>11334192</v>
      </c>
      <c r="AQ2113" s="7">
        <v>867266</v>
      </c>
      <c r="AR2113" s="7">
        <v>8612676</v>
      </c>
      <c r="AS2113" s="7">
        <v>244725</v>
      </c>
      <c r="AT2113" s="7">
        <v>3050851</v>
      </c>
      <c r="AU2113" s="7">
        <v>167462</v>
      </c>
      <c r="AV2113" s="7">
        <v>449808</v>
      </c>
      <c r="AW2113" s="7">
        <v>0</v>
      </c>
      <c r="AX2113" s="7">
        <v>0</v>
      </c>
      <c r="AY2113" s="7">
        <v>12209905</v>
      </c>
      <c r="AZ2113" s="7">
        <v>350343</v>
      </c>
      <c r="BA2113" s="7">
        <v>0</v>
      </c>
      <c r="BB2113" s="7">
        <v>0</v>
      </c>
      <c r="BC2113" s="7">
        <v>0</v>
      </c>
      <c r="BD2113" s="7">
        <v>0</v>
      </c>
      <c r="BE2113" s="7">
        <v>0</v>
      </c>
      <c r="BF2113" s="7">
        <v>0</v>
      </c>
      <c r="BG2113" s="7">
        <v>670363.06604557321</v>
      </c>
      <c r="BH2113" s="7">
        <v>7476</v>
      </c>
      <c r="BI2113" s="7">
        <v>421047</v>
      </c>
      <c r="BJ2113" s="7">
        <v>5794837.1516666673</v>
      </c>
      <c r="BK2113" s="7">
        <v>5345391.7466666671</v>
      </c>
      <c r="BL2113" s="7">
        <v>132789.56666666668</v>
      </c>
      <c r="BM2113" s="7">
        <v>1532202.4866666663</v>
      </c>
      <c r="BN2113" s="130">
        <v>1.016</v>
      </c>
      <c r="BO2113" s="131">
        <v>2.8604740000000002E-4</v>
      </c>
      <c r="BP2113" s="161">
        <v>7248.7538389051069</v>
      </c>
      <c r="BQ2113" s="162">
        <v>14133464</v>
      </c>
      <c r="BR2113" s="161">
        <v>418667</v>
      </c>
      <c r="BS2113" s="163">
        <v>0</v>
      </c>
      <c r="BT2113" s="163">
        <v>1744955.629999999</v>
      </c>
      <c r="BU2113" s="161">
        <v>21274604.66</v>
      </c>
      <c r="BV2113" s="161">
        <v>478939.31</v>
      </c>
      <c r="BW2113" s="165">
        <v>5750892.7299999986</v>
      </c>
      <c r="BX2113" s="161">
        <v>418667</v>
      </c>
    </row>
    <row r="2114" spans="1:76" ht="14.45" x14ac:dyDescent="0.3">
      <c r="A2114" s="164" t="s">
        <v>31</v>
      </c>
      <c r="B2114" s="6" t="s">
        <v>1164</v>
      </c>
      <c r="C2114" s="6" t="s">
        <v>42</v>
      </c>
      <c r="D2114" s="6" t="s">
        <v>33</v>
      </c>
      <c r="E2114" s="6" t="s">
        <v>36</v>
      </c>
      <c r="F2114" s="24" t="str">
        <f>+Tabela1[[#This Row],[WK]]&amp;Tabela1[[#This Row],[PK]]&amp;Tabela1[[#This Row],[GK]]</f>
        <v>300501</v>
      </c>
      <c r="G2114" s="6" t="s">
        <v>1991</v>
      </c>
      <c r="H2114" s="7">
        <v>159685649.90339962</v>
      </c>
      <c r="I2114" s="8">
        <v>1.371</v>
      </c>
      <c r="J2114" s="7">
        <v>218929026.02000001</v>
      </c>
      <c r="K2114" s="8">
        <v>7.0000000000000007E-2</v>
      </c>
      <c r="L2114" s="7">
        <v>15325031.821400002</v>
      </c>
      <c r="M2114" s="7">
        <v>9204219.8214000016</v>
      </c>
      <c r="N2114" s="9">
        <v>1.503757968942683</v>
      </c>
      <c r="O2114" s="7">
        <v>135617360</v>
      </c>
      <c r="P2114" s="8">
        <v>1.2949999999999999</v>
      </c>
      <c r="Q2114" s="7">
        <v>175624481</v>
      </c>
      <c r="R2114" s="8">
        <v>1.6E-2</v>
      </c>
      <c r="S2114" s="7">
        <v>2809991.696</v>
      </c>
      <c r="T2114" s="7">
        <v>2555416.696</v>
      </c>
      <c r="U2114" s="9">
        <v>10.037971898261809</v>
      </c>
      <c r="V2114" s="7">
        <v>11759636.5174</v>
      </c>
      <c r="W2114" s="9">
        <v>1.8445368912349949</v>
      </c>
      <c r="X2114" s="7">
        <v>14324473.601979937</v>
      </c>
      <c r="Y2114" s="7">
        <v>972447</v>
      </c>
      <c r="Z2114" s="7">
        <v>0</v>
      </c>
      <c r="AA2114" s="7">
        <v>750778.60197993834</v>
      </c>
      <c r="AB2114" s="7">
        <v>11973657</v>
      </c>
      <c r="AC2114" s="7">
        <v>627591</v>
      </c>
      <c r="AD2114" s="7">
        <v>2564837.0845799358</v>
      </c>
      <c r="AE2114" s="7">
        <v>0</v>
      </c>
      <c r="AF2114" s="7">
        <v>15325031.821400002</v>
      </c>
      <c r="AG2114" s="7">
        <v>2809991.696</v>
      </c>
      <c r="AH2114" s="7">
        <v>2564837.0845799358</v>
      </c>
      <c r="AI2114" s="7">
        <v>5110480</v>
      </c>
      <c r="AJ2114" s="7">
        <v>256898</v>
      </c>
      <c r="AK2114" s="7">
        <v>1916058</v>
      </c>
      <c r="AL2114" s="7">
        <v>0</v>
      </c>
      <c r="AM2114" s="7">
        <v>841442</v>
      </c>
      <c r="AN2114" s="7">
        <v>0</v>
      </c>
      <c r="AO2114" s="7">
        <v>0</v>
      </c>
      <c r="AP2114" s="7">
        <v>9804357</v>
      </c>
      <c r="AQ2114" s="7">
        <v>751895</v>
      </c>
      <c r="AR2114" s="7">
        <v>6120812</v>
      </c>
      <c r="AS2114" s="7">
        <v>254575</v>
      </c>
      <c r="AT2114" s="7">
        <v>2447555</v>
      </c>
      <c r="AU2114" s="7">
        <v>0</v>
      </c>
      <c r="AV2114" s="7">
        <v>206109</v>
      </c>
      <c r="AW2114" s="7">
        <v>0</v>
      </c>
      <c r="AX2114" s="7">
        <v>0</v>
      </c>
      <c r="AY2114" s="7">
        <v>10866790</v>
      </c>
      <c r="AZ2114" s="7">
        <v>319526</v>
      </c>
      <c r="BA2114" s="7">
        <v>0</v>
      </c>
      <c r="BB2114" s="7">
        <v>0</v>
      </c>
      <c r="BC2114" s="7">
        <v>0</v>
      </c>
      <c r="BD2114" s="7">
        <v>0</v>
      </c>
      <c r="BE2114" s="7">
        <v>0</v>
      </c>
      <c r="BF2114" s="7">
        <v>0</v>
      </c>
      <c r="BG2114" s="7">
        <v>452916.60197993834</v>
      </c>
      <c r="BH2114" s="7">
        <v>5051</v>
      </c>
      <c r="BI2114" s="7">
        <v>297862</v>
      </c>
      <c r="BJ2114" s="7">
        <v>4099524.1874999995</v>
      </c>
      <c r="BK2114" s="7">
        <v>3155649.1399999997</v>
      </c>
      <c r="BL2114" s="7">
        <v>1058247.3</v>
      </c>
      <c r="BM2114" s="7">
        <v>1659005.5899999999</v>
      </c>
      <c r="BN2114" s="130">
        <v>0.95299999999999996</v>
      </c>
      <c r="BO2114" s="131">
        <v>2.247951E-4</v>
      </c>
      <c r="BP2114" s="161">
        <v>5696.9502220463319</v>
      </c>
      <c r="BQ2114" s="162">
        <v>11973657</v>
      </c>
      <c r="BR2114" s="161">
        <v>279544</v>
      </c>
      <c r="BS2114" s="163">
        <v>0</v>
      </c>
      <c r="BT2114" s="163">
        <v>1295050.3980200626</v>
      </c>
      <c r="BU2114" s="161">
        <v>15325031.82</v>
      </c>
      <c r="BV2114" s="161">
        <v>2809991.7</v>
      </c>
      <c r="BW2114" s="165">
        <v>3859887.4780200627</v>
      </c>
      <c r="BX2114" s="161">
        <v>279544</v>
      </c>
    </row>
    <row r="2115" spans="1:76" ht="14.45" x14ac:dyDescent="0.3">
      <c r="A2115" s="164" t="s">
        <v>31</v>
      </c>
      <c r="B2115" s="6" t="s">
        <v>1164</v>
      </c>
      <c r="C2115" s="6" t="s">
        <v>42</v>
      </c>
      <c r="D2115" s="6" t="s">
        <v>32</v>
      </c>
      <c r="E2115" s="6" t="s">
        <v>40</v>
      </c>
      <c r="F2115" s="24" t="str">
        <f>+Tabela1[[#This Row],[WK]]&amp;Tabela1[[#This Row],[PK]]&amp;Tabela1[[#This Row],[GK]]</f>
        <v>300502</v>
      </c>
      <c r="G2115" s="6" t="s">
        <v>1992</v>
      </c>
      <c r="H2115" s="7">
        <v>744258001.38320458</v>
      </c>
      <c r="I2115" s="8">
        <v>1.371</v>
      </c>
      <c r="J2115" s="7">
        <v>1020377719.9</v>
      </c>
      <c r="K2115" s="8">
        <v>7.0000000000000007E-2</v>
      </c>
      <c r="L2115" s="7">
        <v>71426440.393000007</v>
      </c>
      <c r="M2115" s="7">
        <v>42386638.393000007</v>
      </c>
      <c r="N2115" s="9">
        <v>1.4596049378366975</v>
      </c>
      <c r="O2115" s="7">
        <v>139502359</v>
      </c>
      <c r="P2115" s="8">
        <v>1.2949999999999999</v>
      </c>
      <c r="Q2115" s="7">
        <v>180655555</v>
      </c>
      <c r="R2115" s="8">
        <v>1.6E-2</v>
      </c>
      <c r="S2115" s="7">
        <v>2890488.88</v>
      </c>
      <c r="T2115" s="7">
        <v>697707.87999999989</v>
      </c>
      <c r="U2115" s="9">
        <v>0.31818402293708303</v>
      </c>
      <c r="V2115" s="7">
        <v>43084346.273000002</v>
      </c>
      <c r="W2115" s="9">
        <v>1.3794679189037935</v>
      </c>
      <c r="X2115" s="7">
        <v>39035878.433465242</v>
      </c>
      <c r="Y2115" s="7">
        <v>0</v>
      </c>
      <c r="Z2115" s="7">
        <v>11672.895</v>
      </c>
      <c r="AA2115" s="7">
        <v>2448637.5384652456</v>
      </c>
      <c r="AB2115" s="7">
        <v>36575568</v>
      </c>
      <c r="AC2115" s="7">
        <v>0</v>
      </c>
      <c r="AD2115" s="7">
        <v>0</v>
      </c>
      <c r="AE2115" s="7">
        <v>0</v>
      </c>
      <c r="AF2115" s="7">
        <v>71426440.393000007</v>
      </c>
      <c r="AG2115" s="7">
        <v>2890488.88</v>
      </c>
      <c r="AH2115" s="7">
        <v>0</v>
      </c>
      <c r="AI2115" s="7">
        <v>24246349</v>
      </c>
      <c r="AJ2115" s="7">
        <v>2083746</v>
      </c>
      <c r="AK2115" s="7">
        <v>0</v>
      </c>
      <c r="AL2115" s="7">
        <v>886437</v>
      </c>
      <c r="AM2115" s="7">
        <v>882325</v>
      </c>
      <c r="AN2115" s="7">
        <v>0</v>
      </c>
      <c r="AO2115" s="7">
        <v>0</v>
      </c>
      <c r="AP2115" s="7">
        <v>30066108</v>
      </c>
      <c r="AQ2115" s="7">
        <v>2820602</v>
      </c>
      <c r="AR2115" s="7">
        <v>29039802</v>
      </c>
      <c r="AS2115" s="7">
        <v>2192781</v>
      </c>
      <c r="AT2115" s="7">
        <v>364773</v>
      </c>
      <c r="AU2115" s="7">
        <v>896775</v>
      </c>
      <c r="AV2115" s="7">
        <v>937591</v>
      </c>
      <c r="AW2115" s="7">
        <v>0</v>
      </c>
      <c r="AX2115" s="7">
        <v>0</v>
      </c>
      <c r="AY2115" s="7">
        <v>33564220</v>
      </c>
      <c r="AZ2115" s="7">
        <v>1148348</v>
      </c>
      <c r="BA2115" s="7">
        <v>11672.895</v>
      </c>
      <c r="BB2115" s="7">
        <v>0</v>
      </c>
      <c r="BC2115" s="7">
        <v>0</v>
      </c>
      <c r="BD2115" s="7">
        <v>0</v>
      </c>
      <c r="BE2115" s="7">
        <v>251.03</v>
      </c>
      <c r="BF2115" s="7">
        <v>0</v>
      </c>
      <c r="BG2115" s="7">
        <v>1826730.5384652454</v>
      </c>
      <c r="BH2115" s="7">
        <v>20372</v>
      </c>
      <c r="BI2115" s="7">
        <v>621907</v>
      </c>
      <c r="BJ2115" s="7">
        <v>8559422.4291666672</v>
      </c>
      <c r="BK2115" s="7">
        <v>5807756.6866666665</v>
      </c>
      <c r="BL2115" s="7">
        <v>3118452.2566666673</v>
      </c>
      <c r="BM2115" s="7">
        <v>4769758.4566666661</v>
      </c>
      <c r="BN2115" s="130">
        <v>1.052</v>
      </c>
      <c r="BO2115" s="131">
        <v>8.4366479999999999E-4</v>
      </c>
      <c r="BP2115" s="161">
        <v>21380.071881789263</v>
      </c>
      <c r="BQ2115" s="162">
        <v>36575568</v>
      </c>
      <c r="BR2115" s="161">
        <v>1071661</v>
      </c>
      <c r="BS2115" s="163">
        <v>0</v>
      </c>
      <c r="BT2115" s="163">
        <v>0</v>
      </c>
      <c r="BU2115" s="161">
        <v>71426440.390000001</v>
      </c>
      <c r="BV2115" s="161">
        <v>2890488.88</v>
      </c>
      <c r="BW2115" s="165">
        <v>0</v>
      </c>
      <c r="BX2115" s="161">
        <v>1071661</v>
      </c>
    </row>
    <row r="2116" spans="1:76" ht="14.45" x14ac:dyDescent="0.3">
      <c r="A2116" s="164" t="s">
        <v>31</v>
      </c>
      <c r="B2116" s="6" t="s">
        <v>1164</v>
      </c>
      <c r="C2116" s="6" t="s">
        <v>42</v>
      </c>
      <c r="D2116" s="6" t="s">
        <v>37</v>
      </c>
      <c r="E2116" s="6" t="s">
        <v>36</v>
      </c>
      <c r="F2116" s="24" t="str">
        <f>+Tabela1[[#This Row],[WK]]&amp;Tabela1[[#This Row],[PK]]&amp;Tabela1[[#This Row],[GK]]</f>
        <v>300503</v>
      </c>
      <c r="G2116" s="6" t="s">
        <v>1993</v>
      </c>
      <c r="H2116" s="7">
        <v>181586518.34159943</v>
      </c>
      <c r="I2116" s="8">
        <v>1.371</v>
      </c>
      <c r="J2116" s="7">
        <v>248955116.65000001</v>
      </c>
      <c r="K2116" s="8">
        <v>7.0000000000000007E-2</v>
      </c>
      <c r="L2116" s="7">
        <v>17426858.165500004</v>
      </c>
      <c r="M2116" s="7">
        <v>10140760.165500004</v>
      </c>
      <c r="N2116" s="9">
        <v>1.3917957410811663</v>
      </c>
      <c r="O2116" s="7">
        <v>7576433</v>
      </c>
      <c r="P2116" s="8">
        <v>1.2949999999999999</v>
      </c>
      <c r="Q2116" s="7">
        <v>9811481</v>
      </c>
      <c r="R2116" s="8">
        <v>1.6E-2</v>
      </c>
      <c r="S2116" s="7">
        <v>156983.696</v>
      </c>
      <c r="T2116" s="7">
        <v>41689.695999999996</v>
      </c>
      <c r="U2116" s="9">
        <v>0.36159467101497039</v>
      </c>
      <c r="V2116" s="7">
        <v>10182449.861500002</v>
      </c>
      <c r="W2116" s="9">
        <v>1.3757479486966779</v>
      </c>
      <c r="X2116" s="7">
        <v>15151805.470090777</v>
      </c>
      <c r="Y2116" s="7">
        <v>364434</v>
      </c>
      <c r="Z2116" s="7">
        <v>0</v>
      </c>
      <c r="AA2116" s="7">
        <v>1025062.4700907773</v>
      </c>
      <c r="AB2116" s="7">
        <v>12893121</v>
      </c>
      <c r="AC2116" s="7">
        <v>869188</v>
      </c>
      <c r="AD2116" s="7">
        <v>4969355.6085907724</v>
      </c>
      <c r="AE2116" s="7">
        <v>0</v>
      </c>
      <c r="AF2116" s="7">
        <v>17426858.165500004</v>
      </c>
      <c r="AG2116" s="7">
        <v>156983.696</v>
      </c>
      <c r="AH2116" s="7">
        <v>4969355.6085907724</v>
      </c>
      <c r="AI2116" s="7">
        <v>6083419</v>
      </c>
      <c r="AJ2116" s="7">
        <v>107577</v>
      </c>
      <c r="AK2116" s="7">
        <v>1758409</v>
      </c>
      <c r="AL2116" s="7">
        <v>5536</v>
      </c>
      <c r="AM2116" s="7">
        <v>414577</v>
      </c>
      <c r="AN2116" s="7">
        <v>0</v>
      </c>
      <c r="AO2116" s="7">
        <v>0</v>
      </c>
      <c r="AP2116" s="7">
        <v>10441447</v>
      </c>
      <c r="AQ2116" s="7">
        <v>831461</v>
      </c>
      <c r="AR2116" s="7">
        <v>7286098</v>
      </c>
      <c r="AS2116" s="7">
        <v>115294</v>
      </c>
      <c r="AT2116" s="7">
        <v>2010498</v>
      </c>
      <c r="AU2116" s="7">
        <v>9005</v>
      </c>
      <c r="AV2116" s="7">
        <v>730894</v>
      </c>
      <c r="AW2116" s="7">
        <v>0</v>
      </c>
      <c r="AX2116" s="7">
        <v>0</v>
      </c>
      <c r="AY2116" s="7">
        <v>11460575</v>
      </c>
      <c r="AZ2116" s="7">
        <v>343856</v>
      </c>
      <c r="BA2116" s="7">
        <v>0</v>
      </c>
      <c r="BB2116" s="7">
        <v>0</v>
      </c>
      <c r="BC2116" s="7">
        <v>0</v>
      </c>
      <c r="BD2116" s="7">
        <v>0</v>
      </c>
      <c r="BE2116" s="7">
        <v>0</v>
      </c>
      <c r="BF2116" s="7">
        <v>0</v>
      </c>
      <c r="BG2116" s="7">
        <v>556842.47009077726</v>
      </c>
      <c r="BH2116" s="7">
        <v>6210</v>
      </c>
      <c r="BI2116" s="7">
        <v>468220</v>
      </c>
      <c r="BJ2116" s="7">
        <v>6444120.5183333345</v>
      </c>
      <c r="BK2116" s="7">
        <v>5548609.1766666677</v>
      </c>
      <c r="BL2116" s="7">
        <v>93383.633333333346</v>
      </c>
      <c r="BM2116" s="7">
        <v>3395278.0999999996</v>
      </c>
      <c r="BN2116" s="130">
        <v>0.98399999999999999</v>
      </c>
      <c r="BO2116" s="131">
        <v>2.560075E-4</v>
      </c>
      <c r="BP2116" s="161">
        <v>6487.3595433348119</v>
      </c>
      <c r="BQ2116" s="162">
        <v>12893121</v>
      </c>
      <c r="BR2116" s="161">
        <v>373678</v>
      </c>
      <c r="BS2116" s="163">
        <v>0</v>
      </c>
      <c r="BT2116" s="163">
        <v>1776700.5299092233</v>
      </c>
      <c r="BU2116" s="161">
        <v>17426858.170000002</v>
      </c>
      <c r="BV2116" s="161">
        <v>156983.70000000001</v>
      </c>
      <c r="BW2116" s="165">
        <v>6746056.1399092237</v>
      </c>
      <c r="BX2116" s="161">
        <v>373678</v>
      </c>
    </row>
    <row r="2117" spans="1:76" ht="14.45" x14ac:dyDescent="0.3">
      <c r="A2117" s="164" t="s">
        <v>31</v>
      </c>
      <c r="B2117" s="6" t="s">
        <v>1164</v>
      </c>
      <c r="C2117" s="6" t="s">
        <v>42</v>
      </c>
      <c r="D2117" s="6" t="s">
        <v>39</v>
      </c>
      <c r="E2117" s="6" t="s">
        <v>40</v>
      </c>
      <c r="F2117" s="24" t="str">
        <f>+Tabela1[[#This Row],[WK]]&amp;Tabela1[[#This Row],[PK]]&amp;Tabela1[[#This Row],[GK]]</f>
        <v>300504</v>
      </c>
      <c r="G2117" s="6" t="s">
        <v>1994</v>
      </c>
      <c r="H2117" s="7">
        <v>423249424.9350009</v>
      </c>
      <c r="I2117" s="8">
        <v>1.371</v>
      </c>
      <c r="J2117" s="7">
        <v>580274961.57999992</v>
      </c>
      <c r="K2117" s="8">
        <v>7.0000000000000007E-2</v>
      </c>
      <c r="L2117" s="7">
        <v>40619247.310599998</v>
      </c>
      <c r="M2117" s="7">
        <v>23301024.310599998</v>
      </c>
      <c r="N2117" s="9">
        <v>1.3454627712439087</v>
      </c>
      <c r="O2117" s="7">
        <v>79753962</v>
      </c>
      <c r="P2117" s="8">
        <v>1.2949999999999999</v>
      </c>
      <c r="Q2117" s="7">
        <v>103281381</v>
      </c>
      <c r="R2117" s="8">
        <v>1.6E-2</v>
      </c>
      <c r="S2117" s="7">
        <v>1652502.0960000001</v>
      </c>
      <c r="T2117" s="7">
        <v>212231.09600000014</v>
      </c>
      <c r="U2117" s="9">
        <v>0.14735497416805596</v>
      </c>
      <c r="V2117" s="7">
        <v>23513255.406599998</v>
      </c>
      <c r="W2117" s="9">
        <v>1.2534724486198092</v>
      </c>
      <c r="X2117" s="7">
        <v>31188461.144834559</v>
      </c>
      <c r="Y2117" s="7">
        <v>0</v>
      </c>
      <c r="Z2117" s="7">
        <v>48566.46</v>
      </c>
      <c r="AA2117" s="7">
        <v>1698579.6848345581</v>
      </c>
      <c r="AB2117" s="7">
        <v>26835896</v>
      </c>
      <c r="AC2117" s="7">
        <v>2605419</v>
      </c>
      <c r="AD2117" s="7">
        <v>7675205.7382345619</v>
      </c>
      <c r="AE2117" s="7">
        <v>0</v>
      </c>
      <c r="AF2117" s="7">
        <v>40619247.310599998</v>
      </c>
      <c r="AG2117" s="7">
        <v>1652502.0960000001</v>
      </c>
      <c r="AH2117" s="7">
        <v>7675205.7382345619</v>
      </c>
      <c r="AI2117" s="7">
        <v>14459592</v>
      </c>
      <c r="AJ2117" s="7">
        <v>948859</v>
      </c>
      <c r="AK2117" s="7">
        <v>4117745</v>
      </c>
      <c r="AL2117" s="7">
        <v>134824</v>
      </c>
      <c r="AM2117" s="7">
        <v>615759</v>
      </c>
      <c r="AN2117" s="7">
        <v>0</v>
      </c>
      <c r="AO2117" s="7">
        <v>0</v>
      </c>
      <c r="AP2117" s="7">
        <v>21312113</v>
      </c>
      <c r="AQ2117" s="7">
        <v>1782271</v>
      </c>
      <c r="AR2117" s="7">
        <v>17318223</v>
      </c>
      <c r="AS2117" s="7">
        <v>1440271</v>
      </c>
      <c r="AT2117" s="7">
        <v>4584024</v>
      </c>
      <c r="AU2117" s="7">
        <v>180519</v>
      </c>
      <c r="AV2117" s="7">
        <v>673633</v>
      </c>
      <c r="AW2117" s="7">
        <v>0</v>
      </c>
      <c r="AX2117" s="7">
        <v>0</v>
      </c>
      <c r="AY2117" s="7">
        <v>23777434</v>
      </c>
      <c r="AZ2117" s="7">
        <v>742858</v>
      </c>
      <c r="BA2117" s="7">
        <v>48566.46</v>
      </c>
      <c r="BB2117" s="7">
        <v>0</v>
      </c>
      <c r="BC2117" s="7">
        <v>0</v>
      </c>
      <c r="BD2117" s="7">
        <v>0</v>
      </c>
      <c r="BE2117" s="7">
        <v>1044.44</v>
      </c>
      <c r="BF2117" s="7">
        <v>0</v>
      </c>
      <c r="BG2117" s="7">
        <v>1188468.6848345581</v>
      </c>
      <c r="BH2117" s="7">
        <v>13254</v>
      </c>
      <c r="BI2117" s="7">
        <v>510111</v>
      </c>
      <c r="BJ2117" s="7">
        <v>7020701.2333333334</v>
      </c>
      <c r="BK2117" s="7">
        <v>5581036</v>
      </c>
      <c r="BL2117" s="7">
        <v>280829.88666666666</v>
      </c>
      <c r="BM2117" s="7">
        <v>5197001.16</v>
      </c>
      <c r="BN2117" s="130">
        <v>1.018</v>
      </c>
      <c r="BO2117" s="131">
        <v>5.1475510000000002E-4</v>
      </c>
      <c r="BP2117" s="161">
        <v>13044.755355644551</v>
      </c>
      <c r="BQ2117" s="162">
        <v>26835896</v>
      </c>
      <c r="BR2117" s="161">
        <v>735469</v>
      </c>
      <c r="BS2117" s="163">
        <v>0</v>
      </c>
      <c r="BT2117" s="163">
        <v>2505475.6899999976</v>
      </c>
      <c r="BU2117" s="161">
        <v>40619247.310000002</v>
      </c>
      <c r="BV2117" s="161">
        <v>1652502.1</v>
      </c>
      <c r="BW2117" s="165">
        <v>10180681.429999998</v>
      </c>
      <c r="BX2117" s="161">
        <v>735469</v>
      </c>
    </row>
    <row r="2118" spans="1:76" ht="14.45" x14ac:dyDescent="0.3">
      <c r="A2118" s="164" t="s">
        <v>31</v>
      </c>
      <c r="B2118" s="6" t="s">
        <v>1164</v>
      </c>
      <c r="C2118" s="6" t="s">
        <v>42</v>
      </c>
      <c r="D2118" s="6" t="s">
        <v>42</v>
      </c>
      <c r="E2118" s="6" t="s">
        <v>40</v>
      </c>
      <c r="F2118" s="24" t="str">
        <f>+Tabela1[[#This Row],[WK]]&amp;Tabela1[[#This Row],[PK]]&amp;Tabela1[[#This Row],[GK]]</f>
        <v>300505</v>
      </c>
      <c r="G2118" s="6" t="s">
        <v>1995</v>
      </c>
      <c r="H2118" s="7">
        <v>192247581.49979979</v>
      </c>
      <c r="I2118" s="8">
        <v>1.371</v>
      </c>
      <c r="J2118" s="7">
        <v>263571434.23999998</v>
      </c>
      <c r="K2118" s="8">
        <v>7.0000000000000007E-2</v>
      </c>
      <c r="L2118" s="7">
        <v>18450000.3968</v>
      </c>
      <c r="M2118" s="7">
        <v>11446961.3968</v>
      </c>
      <c r="N2118" s="9">
        <v>1.6345705624086915</v>
      </c>
      <c r="O2118" s="7">
        <v>21355295</v>
      </c>
      <c r="P2118" s="8">
        <v>1.2949999999999999</v>
      </c>
      <c r="Q2118" s="7">
        <v>27655107</v>
      </c>
      <c r="R2118" s="8">
        <v>1.6E-2</v>
      </c>
      <c r="S2118" s="7">
        <v>442481.712</v>
      </c>
      <c r="T2118" s="7">
        <v>235645.712</v>
      </c>
      <c r="U2118" s="9">
        <v>1.139287706202015</v>
      </c>
      <c r="V2118" s="7">
        <v>11682607.108800001</v>
      </c>
      <c r="W2118" s="9">
        <v>1.6203619492432257</v>
      </c>
      <c r="X2118" s="7">
        <v>17644535.276851885</v>
      </c>
      <c r="Y2118" s="7">
        <v>856676</v>
      </c>
      <c r="Z2118" s="7">
        <v>51003.06</v>
      </c>
      <c r="AA2118" s="7">
        <v>924709.21685188636</v>
      </c>
      <c r="AB2118" s="7">
        <v>14953446</v>
      </c>
      <c r="AC2118" s="7">
        <v>858701</v>
      </c>
      <c r="AD2118" s="7">
        <v>5961928.1680518845</v>
      </c>
      <c r="AE2118" s="7">
        <v>0</v>
      </c>
      <c r="AF2118" s="7">
        <v>18450000.3968</v>
      </c>
      <c r="AG2118" s="7">
        <v>442481.712</v>
      </c>
      <c r="AH2118" s="7">
        <v>5961928.1680518845</v>
      </c>
      <c r="AI2118" s="7">
        <v>5847083</v>
      </c>
      <c r="AJ2118" s="7">
        <v>196694</v>
      </c>
      <c r="AK2118" s="7">
        <v>2008757</v>
      </c>
      <c r="AL2118" s="7">
        <v>0</v>
      </c>
      <c r="AM2118" s="7">
        <v>416108</v>
      </c>
      <c r="AN2118" s="7">
        <v>0</v>
      </c>
      <c r="AO2118" s="7">
        <v>0</v>
      </c>
      <c r="AP2118" s="7">
        <v>11534424</v>
      </c>
      <c r="AQ2118" s="7">
        <v>1066180</v>
      </c>
      <c r="AR2118" s="7">
        <v>7003039</v>
      </c>
      <c r="AS2118" s="7">
        <v>206836</v>
      </c>
      <c r="AT2118" s="7">
        <v>2843866</v>
      </c>
      <c r="AU2118" s="7">
        <v>0</v>
      </c>
      <c r="AV2118" s="7">
        <v>414549</v>
      </c>
      <c r="AW2118" s="7">
        <v>0</v>
      </c>
      <c r="AX2118" s="7">
        <v>0</v>
      </c>
      <c r="AY2118" s="7">
        <v>13330400</v>
      </c>
      <c r="AZ2118" s="7">
        <v>446039</v>
      </c>
      <c r="BA2118" s="7">
        <v>51003.06</v>
      </c>
      <c r="BB2118" s="7">
        <v>0</v>
      </c>
      <c r="BC2118" s="7">
        <v>0</v>
      </c>
      <c r="BD2118" s="7">
        <v>0</v>
      </c>
      <c r="BE2118" s="7">
        <v>1096.8399999999999</v>
      </c>
      <c r="BF2118" s="7">
        <v>0</v>
      </c>
      <c r="BG2118" s="7">
        <v>598359.21685188636</v>
      </c>
      <c r="BH2118" s="7">
        <v>6673</v>
      </c>
      <c r="BI2118" s="7">
        <v>326350</v>
      </c>
      <c r="BJ2118" s="7">
        <v>4491511.5741666676</v>
      </c>
      <c r="BK2118" s="7">
        <v>3893673.183333334</v>
      </c>
      <c r="BL2118" s="7">
        <v>72324.16333333333</v>
      </c>
      <c r="BM2118" s="7">
        <v>2246705.2366666668</v>
      </c>
      <c r="BN2118" s="130">
        <v>0.96499999999999997</v>
      </c>
      <c r="BO2118" s="131">
        <v>2.6710470000000002E-4</v>
      </c>
      <c r="BP2118" s="161">
        <v>6768.5051373627393</v>
      </c>
      <c r="BQ2118" s="162">
        <v>14953446</v>
      </c>
      <c r="BR2118" s="161">
        <v>363598</v>
      </c>
      <c r="BS2118" s="163">
        <v>0</v>
      </c>
      <c r="BT2118" s="163">
        <v>1753916.723148115</v>
      </c>
      <c r="BU2118" s="161">
        <v>18450000.399999999</v>
      </c>
      <c r="BV2118" s="161">
        <v>442481.71</v>
      </c>
      <c r="BW2118" s="165">
        <v>7715844.8931481149</v>
      </c>
      <c r="BX2118" s="161">
        <v>363598</v>
      </c>
    </row>
    <row r="2119" spans="1:76" ht="14.45" x14ac:dyDescent="0.3">
      <c r="A2119" s="164" t="s">
        <v>31</v>
      </c>
      <c r="B2119" s="6" t="s">
        <v>1164</v>
      </c>
      <c r="C2119" s="6" t="s">
        <v>44</v>
      </c>
      <c r="D2119" s="6" t="s">
        <v>33</v>
      </c>
      <c r="E2119" s="6" t="s">
        <v>40</v>
      </c>
      <c r="F2119" s="24" t="str">
        <f>+Tabela1[[#This Row],[WK]]&amp;Tabela1[[#This Row],[PK]]&amp;Tabela1[[#This Row],[GK]]</f>
        <v>300601</v>
      </c>
      <c r="G2119" s="6" t="s">
        <v>1996</v>
      </c>
      <c r="H2119" s="7">
        <v>196221385.23019928</v>
      </c>
      <c r="I2119" s="8">
        <v>1.371</v>
      </c>
      <c r="J2119" s="7">
        <v>269019519.16000003</v>
      </c>
      <c r="K2119" s="8">
        <v>7.0000000000000007E-2</v>
      </c>
      <c r="L2119" s="7">
        <v>18831366.341200005</v>
      </c>
      <c r="M2119" s="7">
        <v>12127199.341200005</v>
      </c>
      <c r="N2119" s="9">
        <v>1.8089047216753409</v>
      </c>
      <c r="O2119" s="7">
        <v>14338387</v>
      </c>
      <c r="P2119" s="8">
        <v>1.2949999999999999</v>
      </c>
      <c r="Q2119" s="7">
        <v>18568211</v>
      </c>
      <c r="R2119" s="8">
        <v>1.6E-2</v>
      </c>
      <c r="S2119" s="7">
        <v>297091.37599999999</v>
      </c>
      <c r="T2119" s="7">
        <v>-16680.624000000011</v>
      </c>
      <c r="U2119" s="9">
        <v>-5.3161607791644923E-2</v>
      </c>
      <c r="V2119" s="7">
        <v>12110518.717200004</v>
      </c>
      <c r="W2119" s="9">
        <v>1.7256517500650836</v>
      </c>
      <c r="X2119" s="7">
        <v>24020312.257844664</v>
      </c>
      <c r="Y2119" s="7">
        <v>4270543</v>
      </c>
      <c r="Z2119" s="7">
        <v>0</v>
      </c>
      <c r="AA2119" s="7">
        <v>1270812.2578446656</v>
      </c>
      <c r="AB2119" s="7">
        <v>16354545</v>
      </c>
      <c r="AC2119" s="7">
        <v>2124412</v>
      </c>
      <c r="AD2119" s="7">
        <v>11909793.540644659</v>
      </c>
      <c r="AE2119" s="7">
        <v>0</v>
      </c>
      <c r="AF2119" s="7">
        <v>18831366.341200005</v>
      </c>
      <c r="AG2119" s="7">
        <v>297091.37599999999</v>
      </c>
      <c r="AH2119" s="7">
        <v>11909793.540644659</v>
      </c>
      <c r="AI2119" s="7">
        <v>5597544</v>
      </c>
      <c r="AJ2119" s="7">
        <v>393004</v>
      </c>
      <c r="AK2119" s="7">
        <v>6903424</v>
      </c>
      <c r="AL2119" s="7">
        <v>0</v>
      </c>
      <c r="AM2119" s="7">
        <v>1041733</v>
      </c>
      <c r="AN2119" s="7">
        <v>0</v>
      </c>
      <c r="AO2119" s="7">
        <v>0</v>
      </c>
      <c r="AP2119" s="7">
        <v>12869473</v>
      </c>
      <c r="AQ2119" s="7">
        <v>823505</v>
      </c>
      <c r="AR2119" s="7">
        <v>6704167</v>
      </c>
      <c r="AS2119" s="7">
        <v>313772</v>
      </c>
      <c r="AT2119" s="7">
        <v>7525753</v>
      </c>
      <c r="AU2119" s="7">
        <v>0</v>
      </c>
      <c r="AV2119" s="7">
        <v>989423</v>
      </c>
      <c r="AW2119" s="7">
        <v>0</v>
      </c>
      <c r="AX2119" s="7">
        <v>0</v>
      </c>
      <c r="AY2119" s="7">
        <v>14441230</v>
      </c>
      <c r="AZ2119" s="7">
        <v>345477</v>
      </c>
      <c r="BA2119" s="7">
        <v>0</v>
      </c>
      <c r="BB2119" s="7">
        <v>0</v>
      </c>
      <c r="BC2119" s="7">
        <v>0</v>
      </c>
      <c r="BD2119" s="7">
        <v>0</v>
      </c>
      <c r="BE2119" s="7">
        <v>0</v>
      </c>
      <c r="BF2119" s="7">
        <v>0</v>
      </c>
      <c r="BG2119" s="7">
        <v>681392.25784466544</v>
      </c>
      <c r="BH2119" s="7">
        <v>7599</v>
      </c>
      <c r="BI2119" s="7">
        <v>589420</v>
      </c>
      <c r="BJ2119" s="7">
        <v>8112305.0983333318</v>
      </c>
      <c r="BK2119" s="7">
        <v>3882418.296666665</v>
      </c>
      <c r="BL2119" s="7">
        <v>5205077.9799999995</v>
      </c>
      <c r="BM2119" s="7">
        <v>6509391.2466666661</v>
      </c>
      <c r="BN2119" s="130">
        <v>0.83599999999999997</v>
      </c>
      <c r="BO2119" s="131">
        <v>2.8454199999999999E-4</v>
      </c>
      <c r="BP2119" s="161">
        <v>7210.7341500330022</v>
      </c>
      <c r="BQ2119" s="162">
        <v>16354545</v>
      </c>
      <c r="BR2119" s="161">
        <v>411120</v>
      </c>
      <c r="BS2119" s="163">
        <v>0</v>
      </c>
      <c r="BT2119" s="163">
        <v>1692690.5799999982</v>
      </c>
      <c r="BU2119" s="161">
        <v>18831366.34</v>
      </c>
      <c r="BV2119" s="161">
        <v>297091.38</v>
      </c>
      <c r="BW2119" s="165">
        <v>13602484.119999997</v>
      </c>
      <c r="BX2119" s="161">
        <v>411120</v>
      </c>
    </row>
    <row r="2120" spans="1:76" ht="14.45" x14ac:dyDescent="0.3">
      <c r="A2120" s="164" t="s">
        <v>31</v>
      </c>
      <c r="B2120" s="6" t="s">
        <v>1164</v>
      </c>
      <c r="C2120" s="6" t="s">
        <v>44</v>
      </c>
      <c r="D2120" s="6" t="s">
        <v>32</v>
      </c>
      <c r="E2120" s="6" t="s">
        <v>40</v>
      </c>
      <c r="F2120" s="24" t="str">
        <f>+Tabela1[[#This Row],[WK]]&amp;Tabela1[[#This Row],[PK]]&amp;Tabela1[[#This Row],[GK]]</f>
        <v>300602</v>
      </c>
      <c r="G2120" s="6" t="s">
        <v>1361</v>
      </c>
      <c r="H2120" s="7">
        <v>1663707325.7868071</v>
      </c>
      <c r="I2120" s="8">
        <v>1.371</v>
      </c>
      <c r="J2120" s="7">
        <v>2280942743.6599998</v>
      </c>
      <c r="K2120" s="8">
        <v>7.0000000000000007E-2</v>
      </c>
      <c r="L2120" s="7">
        <v>159665992.0562</v>
      </c>
      <c r="M2120" s="7">
        <v>88193764.056199998</v>
      </c>
      <c r="N2120" s="9">
        <v>1.2339585112164126</v>
      </c>
      <c r="O2120" s="7">
        <v>247861762</v>
      </c>
      <c r="P2120" s="8">
        <v>1.2949999999999999</v>
      </c>
      <c r="Q2120" s="7">
        <v>320980982</v>
      </c>
      <c r="R2120" s="8">
        <v>1.6E-2</v>
      </c>
      <c r="S2120" s="7">
        <v>5135695.7120000003</v>
      </c>
      <c r="T2120" s="7">
        <v>191764.71200000029</v>
      </c>
      <c r="U2120" s="9">
        <v>3.8787902177437404E-2</v>
      </c>
      <c r="V2120" s="7">
        <v>88385528.76820001</v>
      </c>
      <c r="W2120" s="9">
        <v>1.1566340146486558</v>
      </c>
      <c r="X2120" s="7">
        <v>91273588.736935198</v>
      </c>
      <c r="Y2120" s="7">
        <v>0</v>
      </c>
      <c r="Z2120" s="7">
        <v>23.25</v>
      </c>
      <c r="AA2120" s="7">
        <v>8588017.4869351927</v>
      </c>
      <c r="AB2120" s="7">
        <v>82685548</v>
      </c>
      <c r="AC2120" s="7">
        <v>0</v>
      </c>
      <c r="AD2120" s="7">
        <v>2888059.9687352004</v>
      </c>
      <c r="AE2120" s="7">
        <v>0</v>
      </c>
      <c r="AF2120" s="7">
        <v>159665992.0562</v>
      </c>
      <c r="AG2120" s="7">
        <v>5135695.7120000003</v>
      </c>
      <c r="AH2120" s="7">
        <v>2888059.9687352004</v>
      </c>
      <c r="AI2120" s="7">
        <v>59674671</v>
      </c>
      <c r="AJ2120" s="7">
        <v>5371610</v>
      </c>
      <c r="AK2120" s="7">
        <v>4500</v>
      </c>
      <c r="AL2120" s="7">
        <v>551574</v>
      </c>
      <c r="AM2120" s="7">
        <v>2605355</v>
      </c>
      <c r="AN2120" s="7">
        <v>0</v>
      </c>
      <c r="AO2120" s="7">
        <v>0</v>
      </c>
      <c r="AP2120" s="7">
        <v>65323645</v>
      </c>
      <c r="AQ2120" s="7">
        <v>5935598</v>
      </c>
      <c r="AR2120" s="7">
        <v>71472228</v>
      </c>
      <c r="AS2120" s="7">
        <v>4943931</v>
      </c>
      <c r="AT2120" s="7">
        <v>144782</v>
      </c>
      <c r="AU2120" s="7">
        <v>882040</v>
      </c>
      <c r="AV2120" s="7">
        <v>2155491</v>
      </c>
      <c r="AW2120" s="7">
        <v>0</v>
      </c>
      <c r="AX2120" s="7">
        <v>0</v>
      </c>
      <c r="AY2120" s="7">
        <v>73928721</v>
      </c>
      <c r="AZ2120" s="7">
        <v>2554587</v>
      </c>
      <c r="BA2120" s="7">
        <v>23.25</v>
      </c>
      <c r="BB2120" s="7">
        <v>0</v>
      </c>
      <c r="BC2120" s="7">
        <v>0</v>
      </c>
      <c r="BD2120" s="7">
        <v>0.25</v>
      </c>
      <c r="BE2120" s="7">
        <v>0</v>
      </c>
      <c r="BF2120" s="7">
        <v>0</v>
      </c>
      <c r="BG2120" s="7">
        <v>4076876.4869351932</v>
      </c>
      <c r="BH2120" s="7">
        <v>45466</v>
      </c>
      <c r="BI2120" s="7">
        <v>4511141</v>
      </c>
      <c r="BJ2120" s="7">
        <v>62086985.795000002</v>
      </c>
      <c r="BK2120" s="7">
        <v>55214692.42666667</v>
      </c>
      <c r="BL2120" s="7">
        <v>7992450.4533333331</v>
      </c>
      <c r="BM2120" s="7">
        <v>11504272.56666667</v>
      </c>
      <c r="BN2120" s="130">
        <v>1.0269999999999999</v>
      </c>
      <c r="BO2120" s="131">
        <v>1.8689990000000001E-3</v>
      </c>
      <c r="BP2120" s="161">
        <v>47363.527671487762</v>
      </c>
      <c r="BQ2120" s="162">
        <v>82685548</v>
      </c>
      <c r="BR2120" s="161">
        <v>2418151</v>
      </c>
      <c r="BS2120" s="163">
        <v>0</v>
      </c>
      <c r="BT2120" s="163">
        <v>0</v>
      </c>
      <c r="BU2120" s="161">
        <v>159665992.06</v>
      </c>
      <c r="BV2120" s="161">
        <v>5135695.71</v>
      </c>
      <c r="BW2120" s="165">
        <v>2888059.97</v>
      </c>
      <c r="BX2120" s="161">
        <v>2418151</v>
      </c>
    </row>
    <row r="2121" spans="1:76" ht="14.45" x14ac:dyDescent="0.3">
      <c r="A2121" s="164" t="s">
        <v>31</v>
      </c>
      <c r="B2121" s="6" t="s">
        <v>1164</v>
      </c>
      <c r="C2121" s="6" t="s">
        <v>44</v>
      </c>
      <c r="D2121" s="6" t="s">
        <v>37</v>
      </c>
      <c r="E2121" s="6" t="s">
        <v>36</v>
      </c>
      <c r="F2121" s="24" t="str">
        <f>+Tabela1[[#This Row],[WK]]&amp;Tabela1[[#This Row],[PK]]&amp;Tabela1[[#This Row],[GK]]</f>
        <v>300603</v>
      </c>
      <c r="G2121" s="6" t="s">
        <v>1997</v>
      </c>
      <c r="H2121" s="7">
        <v>227531545.09799922</v>
      </c>
      <c r="I2121" s="8">
        <v>1.371</v>
      </c>
      <c r="J2121" s="7">
        <v>311945748.32999998</v>
      </c>
      <c r="K2121" s="8">
        <v>7.0000000000000007E-2</v>
      </c>
      <c r="L2121" s="7">
        <v>21836202.383099999</v>
      </c>
      <c r="M2121" s="7">
        <v>11331886.383099999</v>
      </c>
      <c r="N2121" s="9">
        <v>1.0787838430507992</v>
      </c>
      <c r="O2121" s="7">
        <v>11772503</v>
      </c>
      <c r="P2121" s="8">
        <v>1.2949999999999999</v>
      </c>
      <c r="Q2121" s="7">
        <v>15245391</v>
      </c>
      <c r="R2121" s="8">
        <v>1.6E-2</v>
      </c>
      <c r="S2121" s="7">
        <v>243926.25599999999</v>
      </c>
      <c r="T2121" s="7">
        <v>85694.255999999994</v>
      </c>
      <c r="U2121" s="9">
        <v>0.54157348703170027</v>
      </c>
      <c r="V2121" s="7">
        <v>11417580.6391</v>
      </c>
      <c r="W2121" s="9">
        <v>1.0708116520647786</v>
      </c>
      <c r="X2121" s="7">
        <v>17339795.712254554</v>
      </c>
      <c r="Y2121" s="7">
        <v>2634467</v>
      </c>
      <c r="Z2121" s="7">
        <v>0</v>
      </c>
      <c r="AA2121" s="7">
        <v>990745.71225455438</v>
      </c>
      <c r="AB2121" s="7">
        <v>13714583</v>
      </c>
      <c r="AC2121" s="7">
        <v>0</v>
      </c>
      <c r="AD2121" s="7">
        <v>5922215.0731545547</v>
      </c>
      <c r="AE2121" s="7">
        <v>0</v>
      </c>
      <c r="AF2121" s="7">
        <v>21836202.383099999</v>
      </c>
      <c r="AG2121" s="7">
        <v>243926.25599999999</v>
      </c>
      <c r="AH2121" s="7">
        <v>5922215.0731545547</v>
      </c>
      <c r="AI2121" s="7">
        <v>8770422</v>
      </c>
      <c r="AJ2121" s="7">
        <v>112618</v>
      </c>
      <c r="AK2121" s="7">
        <v>2825364</v>
      </c>
      <c r="AL2121" s="7">
        <v>0</v>
      </c>
      <c r="AM2121" s="7">
        <v>262359</v>
      </c>
      <c r="AN2121" s="7">
        <v>0</v>
      </c>
      <c r="AO2121" s="7">
        <v>0</v>
      </c>
      <c r="AP2121" s="7">
        <v>10901321</v>
      </c>
      <c r="AQ2121" s="7">
        <v>922962</v>
      </c>
      <c r="AR2121" s="7">
        <v>10504316</v>
      </c>
      <c r="AS2121" s="7">
        <v>158232</v>
      </c>
      <c r="AT2121" s="7">
        <v>2864475</v>
      </c>
      <c r="AU2121" s="7">
        <v>0</v>
      </c>
      <c r="AV2121" s="7">
        <v>283068</v>
      </c>
      <c r="AW2121" s="7">
        <v>0</v>
      </c>
      <c r="AX2121" s="7">
        <v>0</v>
      </c>
      <c r="AY2121" s="7">
        <v>12151331</v>
      </c>
      <c r="AZ2121" s="7">
        <v>384405</v>
      </c>
      <c r="BA2121" s="7">
        <v>0</v>
      </c>
      <c r="BB2121" s="7">
        <v>0</v>
      </c>
      <c r="BC2121" s="7">
        <v>0</v>
      </c>
      <c r="BD2121" s="7">
        <v>0</v>
      </c>
      <c r="BE2121" s="7">
        <v>0</v>
      </c>
      <c r="BF2121" s="7">
        <v>0</v>
      </c>
      <c r="BG2121" s="7">
        <v>622031.71225455438</v>
      </c>
      <c r="BH2121" s="7">
        <v>6937</v>
      </c>
      <c r="BI2121" s="7">
        <v>368714</v>
      </c>
      <c r="BJ2121" s="7">
        <v>5074534.5616666656</v>
      </c>
      <c r="BK2121" s="7">
        <v>4284581.416666666</v>
      </c>
      <c r="BL2121" s="7">
        <v>423939.88666666666</v>
      </c>
      <c r="BM2121" s="7">
        <v>2311932.8066666666</v>
      </c>
      <c r="BN2121" s="130">
        <v>0.89800000000000002</v>
      </c>
      <c r="BO2121" s="131">
        <v>2.8412149999999998E-4</v>
      </c>
      <c r="BP2121" s="161">
        <v>7199.7284506226561</v>
      </c>
      <c r="BQ2121" s="162">
        <v>13714583</v>
      </c>
      <c r="BR2121" s="161">
        <v>394906</v>
      </c>
      <c r="BS2121" s="163">
        <v>0</v>
      </c>
      <c r="BT2121" s="163">
        <v>738389.28774544597</v>
      </c>
      <c r="BU2121" s="161">
        <v>21836202.379999999</v>
      </c>
      <c r="BV2121" s="161">
        <v>243926.26</v>
      </c>
      <c r="BW2121" s="165">
        <v>6660604.3577454463</v>
      </c>
      <c r="BX2121" s="161">
        <v>394906</v>
      </c>
    </row>
    <row r="2122" spans="1:76" ht="14.45" x14ac:dyDescent="0.3">
      <c r="A2122" s="164" t="s">
        <v>31</v>
      </c>
      <c r="B2122" s="6" t="s">
        <v>1164</v>
      </c>
      <c r="C2122" s="6" t="s">
        <v>44</v>
      </c>
      <c r="D2122" s="6" t="s">
        <v>39</v>
      </c>
      <c r="E2122" s="6" t="s">
        <v>40</v>
      </c>
      <c r="F2122" s="24" t="str">
        <f>+Tabela1[[#This Row],[WK]]&amp;Tabela1[[#This Row],[PK]]&amp;Tabela1[[#This Row],[GK]]</f>
        <v>300604</v>
      </c>
      <c r="G2122" s="6" t="s">
        <v>1998</v>
      </c>
      <c r="H2122" s="7">
        <v>250447749.29399917</v>
      </c>
      <c r="I2122" s="8">
        <v>1.371</v>
      </c>
      <c r="J2122" s="7">
        <v>343363864.27999997</v>
      </c>
      <c r="K2122" s="8">
        <v>7.0000000000000007E-2</v>
      </c>
      <c r="L2122" s="7">
        <v>24035470.499600001</v>
      </c>
      <c r="M2122" s="7">
        <v>15613736.499600001</v>
      </c>
      <c r="N2122" s="9">
        <v>1.85398119907373</v>
      </c>
      <c r="O2122" s="7">
        <v>34597580</v>
      </c>
      <c r="P2122" s="8">
        <v>1.2949999999999999</v>
      </c>
      <c r="Q2122" s="7">
        <v>44803866</v>
      </c>
      <c r="R2122" s="8">
        <v>1.6E-2</v>
      </c>
      <c r="S2122" s="7">
        <v>716861.85600000003</v>
      </c>
      <c r="T2122" s="7">
        <v>188007.85600000003</v>
      </c>
      <c r="U2122" s="9">
        <v>0.35550048973818865</v>
      </c>
      <c r="V2122" s="7">
        <v>15801744.355599999</v>
      </c>
      <c r="W2122" s="9">
        <v>1.7654420419753427</v>
      </c>
      <c r="X2122" s="7">
        <v>27450603.200024217</v>
      </c>
      <c r="Y2122" s="7">
        <v>5337813</v>
      </c>
      <c r="Z2122" s="7">
        <v>860393.53</v>
      </c>
      <c r="AA2122" s="7">
        <v>1573155.6700242157</v>
      </c>
      <c r="AB2122" s="7">
        <v>17123958</v>
      </c>
      <c r="AC2122" s="7">
        <v>2555283</v>
      </c>
      <c r="AD2122" s="7">
        <v>11648858.844424216</v>
      </c>
      <c r="AE2122" s="7">
        <v>0</v>
      </c>
      <c r="AF2122" s="7">
        <v>24035470.499600001</v>
      </c>
      <c r="AG2122" s="7">
        <v>716861.85600000003</v>
      </c>
      <c r="AH2122" s="7">
        <v>11648858.844424216</v>
      </c>
      <c r="AI2122" s="7">
        <v>7031601</v>
      </c>
      <c r="AJ2122" s="7">
        <v>490347</v>
      </c>
      <c r="AK2122" s="7">
        <v>8565064</v>
      </c>
      <c r="AL2122" s="7">
        <v>0</v>
      </c>
      <c r="AM2122" s="7">
        <v>920962</v>
      </c>
      <c r="AN2122" s="7">
        <v>0</v>
      </c>
      <c r="AO2122" s="7">
        <v>0</v>
      </c>
      <c r="AP2122" s="7">
        <v>13881841</v>
      </c>
      <c r="AQ2122" s="7">
        <v>1137789</v>
      </c>
      <c r="AR2122" s="7">
        <v>8421734</v>
      </c>
      <c r="AS2122" s="7">
        <v>528854</v>
      </c>
      <c r="AT2122" s="7">
        <v>10113868</v>
      </c>
      <c r="AU2122" s="7">
        <v>15283</v>
      </c>
      <c r="AV2122" s="7">
        <v>858260</v>
      </c>
      <c r="AW2122" s="7">
        <v>0</v>
      </c>
      <c r="AX2122" s="7">
        <v>0</v>
      </c>
      <c r="AY2122" s="7">
        <v>15101014</v>
      </c>
      <c r="AZ2122" s="7">
        <v>476856</v>
      </c>
      <c r="BA2122" s="7">
        <v>860393.53</v>
      </c>
      <c r="BB2122" s="7">
        <v>0</v>
      </c>
      <c r="BC2122" s="7">
        <v>82.72</v>
      </c>
      <c r="BD2122" s="7">
        <v>8392.94</v>
      </c>
      <c r="BE2122" s="7">
        <v>1165.74</v>
      </c>
      <c r="BF2122" s="7">
        <v>0</v>
      </c>
      <c r="BG2122" s="7">
        <v>874000.67002421559</v>
      </c>
      <c r="BH2122" s="7">
        <v>9747</v>
      </c>
      <c r="BI2122" s="7">
        <v>699155</v>
      </c>
      <c r="BJ2122" s="7">
        <v>9622398.6483333353</v>
      </c>
      <c r="BK2122" s="7">
        <v>8189682.1733333347</v>
      </c>
      <c r="BL2122" s="7">
        <v>399274.49333333335</v>
      </c>
      <c r="BM2122" s="7">
        <v>4932316.9133333331</v>
      </c>
      <c r="BN2122" s="130">
        <v>0.83799999999999997</v>
      </c>
      <c r="BO2122" s="131">
        <v>3.6101329999999997E-4</v>
      </c>
      <c r="BP2122" s="161">
        <v>9148.7377643820964</v>
      </c>
      <c r="BQ2122" s="162">
        <v>17123958</v>
      </c>
      <c r="BR2122" s="161">
        <v>524914</v>
      </c>
      <c r="BS2122" s="163">
        <v>0</v>
      </c>
      <c r="BT2122" s="163">
        <v>2139591.7999757826</v>
      </c>
      <c r="BU2122" s="161">
        <v>24035470.5</v>
      </c>
      <c r="BV2122" s="161">
        <v>716861.86</v>
      </c>
      <c r="BW2122" s="165">
        <v>13788450.639975782</v>
      </c>
      <c r="BX2122" s="161">
        <v>524914</v>
      </c>
    </row>
    <row r="2123" spans="1:76" ht="14.45" x14ac:dyDescent="0.3">
      <c r="A2123" s="164" t="s">
        <v>31</v>
      </c>
      <c r="B2123" s="6" t="s">
        <v>1164</v>
      </c>
      <c r="C2123" s="6" t="s">
        <v>51</v>
      </c>
      <c r="D2123" s="6" t="s">
        <v>33</v>
      </c>
      <c r="E2123" s="6" t="s">
        <v>36</v>
      </c>
      <c r="F2123" s="24" t="str">
        <f>+Tabela1[[#This Row],[WK]]&amp;Tabela1[[#This Row],[PK]]&amp;Tabela1[[#This Row],[GK]]</f>
        <v>300701</v>
      </c>
      <c r="G2123" s="6" t="s">
        <v>1999</v>
      </c>
      <c r="H2123" s="7">
        <v>313685484.2257992</v>
      </c>
      <c r="I2123" s="8">
        <v>1.371</v>
      </c>
      <c r="J2123" s="7">
        <v>430062798.88000005</v>
      </c>
      <c r="K2123" s="8">
        <v>7.0000000000000007E-2</v>
      </c>
      <c r="L2123" s="7">
        <v>30104395.921600007</v>
      </c>
      <c r="M2123" s="7">
        <v>16282893.921600007</v>
      </c>
      <c r="N2123" s="9">
        <v>1.1780842575285961</v>
      </c>
      <c r="O2123" s="7">
        <v>146638044</v>
      </c>
      <c r="P2123" s="8">
        <v>1.2949999999999999</v>
      </c>
      <c r="Q2123" s="7">
        <v>189896267</v>
      </c>
      <c r="R2123" s="8">
        <v>1.6E-2</v>
      </c>
      <c r="S2123" s="7">
        <v>3038340.2719999999</v>
      </c>
      <c r="T2123" s="7">
        <v>2433888.2719999999</v>
      </c>
      <c r="U2123" s="9">
        <v>4.0266030586382371</v>
      </c>
      <c r="V2123" s="7">
        <v>18716782.193600006</v>
      </c>
      <c r="W2123" s="9">
        <v>1.2974380892660553</v>
      </c>
      <c r="X2123" s="7">
        <v>24570231.230302848</v>
      </c>
      <c r="Y2123" s="7">
        <v>0</v>
      </c>
      <c r="Z2123" s="7">
        <v>39168.810000000005</v>
      </c>
      <c r="AA2123" s="7">
        <v>1462592.4203028479</v>
      </c>
      <c r="AB2123" s="7">
        <v>18130856</v>
      </c>
      <c r="AC2123" s="7">
        <v>4937614</v>
      </c>
      <c r="AD2123" s="7">
        <v>5853449.0367028415</v>
      </c>
      <c r="AE2123" s="7">
        <v>0</v>
      </c>
      <c r="AF2123" s="7">
        <v>30104395.921600007</v>
      </c>
      <c r="AG2123" s="7">
        <v>3038340.2719999999</v>
      </c>
      <c r="AH2123" s="7">
        <v>5853449.0367028415</v>
      </c>
      <c r="AI2123" s="7">
        <v>11540057</v>
      </c>
      <c r="AJ2123" s="7">
        <v>515875</v>
      </c>
      <c r="AK2123" s="7">
        <v>4639137</v>
      </c>
      <c r="AL2123" s="7">
        <v>0</v>
      </c>
      <c r="AM2123" s="7">
        <v>587138</v>
      </c>
      <c r="AN2123" s="7">
        <v>0</v>
      </c>
      <c r="AO2123" s="7">
        <v>0</v>
      </c>
      <c r="AP2123" s="7">
        <v>14840260</v>
      </c>
      <c r="AQ2123" s="7">
        <v>1129832</v>
      </c>
      <c r="AR2123" s="7">
        <v>13821502</v>
      </c>
      <c r="AS2123" s="7">
        <v>604452</v>
      </c>
      <c r="AT2123" s="7">
        <v>6085884</v>
      </c>
      <c r="AU2123" s="7">
        <v>0</v>
      </c>
      <c r="AV2123" s="7">
        <v>888986</v>
      </c>
      <c r="AW2123" s="7">
        <v>0</v>
      </c>
      <c r="AX2123" s="7">
        <v>0</v>
      </c>
      <c r="AY2123" s="7">
        <v>16141861</v>
      </c>
      <c r="AZ2123" s="7">
        <v>489832</v>
      </c>
      <c r="BA2123" s="7">
        <v>39168.810000000005</v>
      </c>
      <c r="BB2123" s="7">
        <v>0</v>
      </c>
      <c r="BC2123" s="7">
        <v>0</v>
      </c>
      <c r="BD2123" s="7">
        <v>0</v>
      </c>
      <c r="BE2123" s="7">
        <v>842.34</v>
      </c>
      <c r="BF2123" s="7">
        <v>0</v>
      </c>
      <c r="BG2123" s="7">
        <v>904667.42030284775</v>
      </c>
      <c r="BH2123" s="7">
        <v>10089</v>
      </c>
      <c r="BI2123" s="7">
        <v>557925</v>
      </c>
      <c r="BJ2123" s="7">
        <v>7678723.0316666663</v>
      </c>
      <c r="BK2123" s="7">
        <v>5356864.8866666667</v>
      </c>
      <c r="BL2123" s="7">
        <v>33911.51</v>
      </c>
      <c r="BM2123" s="7">
        <v>9219609.5600000005</v>
      </c>
      <c r="BN2123" s="130">
        <v>1.024</v>
      </c>
      <c r="BO2123" s="131">
        <v>3.6830800000000003E-4</v>
      </c>
      <c r="BP2123" s="161">
        <v>9333.8336181015511</v>
      </c>
      <c r="BQ2123" s="162">
        <v>18130856</v>
      </c>
      <c r="BR2123" s="161">
        <v>577567</v>
      </c>
      <c r="BS2123" s="163">
        <v>0</v>
      </c>
      <c r="BT2123" s="163">
        <v>2613898.7696971521</v>
      </c>
      <c r="BU2123" s="161">
        <v>30104395.920000002</v>
      </c>
      <c r="BV2123" s="161">
        <v>3038340.27</v>
      </c>
      <c r="BW2123" s="165">
        <v>8467347.8096971512</v>
      </c>
      <c r="BX2123" s="161">
        <v>577567</v>
      </c>
    </row>
    <row r="2124" spans="1:76" ht="14.45" x14ac:dyDescent="0.3">
      <c r="A2124" s="164" t="s">
        <v>31</v>
      </c>
      <c r="B2124" s="6" t="s">
        <v>1164</v>
      </c>
      <c r="C2124" s="6" t="s">
        <v>51</v>
      </c>
      <c r="D2124" s="6" t="s">
        <v>32</v>
      </c>
      <c r="E2124" s="6" t="s">
        <v>36</v>
      </c>
      <c r="F2124" s="24" t="str">
        <f>+Tabela1[[#This Row],[WK]]&amp;Tabela1[[#This Row],[PK]]&amp;Tabela1[[#This Row],[GK]]</f>
        <v>300702</v>
      </c>
      <c r="G2124" s="6" t="s">
        <v>761</v>
      </c>
      <c r="H2124" s="7">
        <v>187562479.2287989</v>
      </c>
      <c r="I2124" s="8">
        <v>1.371</v>
      </c>
      <c r="J2124" s="7">
        <v>257148159.02000001</v>
      </c>
      <c r="K2124" s="8">
        <v>7.0000000000000007E-2</v>
      </c>
      <c r="L2124" s="7">
        <v>18000371.131400004</v>
      </c>
      <c r="M2124" s="7">
        <v>9799657.131400004</v>
      </c>
      <c r="N2124" s="9">
        <v>1.1949760876187128</v>
      </c>
      <c r="O2124" s="7">
        <v>34791832</v>
      </c>
      <c r="P2124" s="8">
        <v>1.2949999999999999</v>
      </c>
      <c r="Q2124" s="7">
        <v>45055422</v>
      </c>
      <c r="R2124" s="8">
        <v>1.6E-2</v>
      </c>
      <c r="S2124" s="7">
        <v>720886.75199999998</v>
      </c>
      <c r="T2124" s="7">
        <v>379581.75199999998</v>
      </c>
      <c r="U2124" s="9">
        <v>1.1121482310543356</v>
      </c>
      <c r="V2124" s="7">
        <v>10179238.883400004</v>
      </c>
      <c r="W2124" s="9">
        <v>1.1916666169204264</v>
      </c>
      <c r="X2124" s="7">
        <v>16104989.573048156</v>
      </c>
      <c r="Y2124" s="7">
        <v>2364085</v>
      </c>
      <c r="Z2124" s="7">
        <v>82101.64</v>
      </c>
      <c r="AA2124" s="7">
        <v>770635.93304815528</v>
      </c>
      <c r="AB2124" s="7">
        <v>11661859</v>
      </c>
      <c r="AC2124" s="7">
        <v>1226308</v>
      </c>
      <c r="AD2124" s="7">
        <v>5925750.6896481514</v>
      </c>
      <c r="AE2124" s="7">
        <v>0</v>
      </c>
      <c r="AF2124" s="7">
        <v>18000371.131400004</v>
      </c>
      <c r="AG2124" s="7">
        <v>720886.75199999998</v>
      </c>
      <c r="AH2124" s="7">
        <v>5925750.6896481514</v>
      </c>
      <c r="AI2124" s="7">
        <v>6847064</v>
      </c>
      <c r="AJ2124" s="7">
        <v>226024</v>
      </c>
      <c r="AK2124" s="7">
        <v>4156352</v>
      </c>
      <c r="AL2124" s="7">
        <v>0</v>
      </c>
      <c r="AM2124" s="7">
        <v>859355</v>
      </c>
      <c r="AN2124" s="7">
        <v>0</v>
      </c>
      <c r="AO2124" s="7">
        <v>0</v>
      </c>
      <c r="AP2124" s="7">
        <v>8751778</v>
      </c>
      <c r="AQ2124" s="7">
        <v>728025</v>
      </c>
      <c r="AR2124" s="7">
        <v>8200714</v>
      </c>
      <c r="AS2124" s="7">
        <v>341305</v>
      </c>
      <c r="AT2124" s="7">
        <v>4466743</v>
      </c>
      <c r="AU2124" s="7">
        <v>146379</v>
      </c>
      <c r="AV2124" s="7">
        <v>483574</v>
      </c>
      <c r="AW2124" s="7">
        <v>0</v>
      </c>
      <c r="AX2124" s="7">
        <v>0</v>
      </c>
      <c r="AY2124" s="7">
        <v>10120246</v>
      </c>
      <c r="AZ2124" s="7">
        <v>322770</v>
      </c>
      <c r="BA2124" s="7">
        <v>82101.64</v>
      </c>
      <c r="BB2124" s="7">
        <v>0</v>
      </c>
      <c r="BC2124" s="7">
        <v>21.28</v>
      </c>
      <c r="BD2124" s="7">
        <v>811.88</v>
      </c>
      <c r="BE2124" s="7">
        <v>0</v>
      </c>
      <c r="BF2124" s="7">
        <v>0</v>
      </c>
      <c r="BG2124" s="7">
        <v>513442.93304815528</v>
      </c>
      <c r="BH2124" s="7">
        <v>5726</v>
      </c>
      <c r="BI2124" s="7">
        <v>257193</v>
      </c>
      <c r="BJ2124" s="7">
        <v>3539752.120000001</v>
      </c>
      <c r="BK2124" s="7">
        <v>1864144.373333334</v>
      </c>
      <c r="BL2124" s="7">
        <v>75841.316666666666</v>
      </c>
      <c r="BM2124" s="7">
        <v>6550748.3533333344</v>
      </c>
      <c r="BN2124" s="130">
        <v>0.88800000000000001</v>
      </c>
      <c r="BO2124" s="131">
        <v>2.3021240000000001E-4</v>
      </c>
      <c r="BP2124" s="161">
        <v>5834.0212056115497</v>
      </c>
      <c r="BQ2124" s="162">
        <v>11661859</v>
      </c>
      <c r="BR2124" s="161">
        <v>321248</v>
      </c>
      <c r="BS2124" s="163">
        <v>0</v>
      </c>
      <c r="BT2124" s="163">
        <v>1255970.2100000009</v>
      </c>
      <c r="BU2124" s="161">
        <v>18000371.129999999</v>
      </c>
      <c r="BV2124" s="161">
        <v>720886.75</v>
      </c>
      <c r="BW2124" s="165">
        <v>7181720.9000000013</v>
      </c>
      <c r="BX2124" s="161">
        <v>321248</v>
      </c>
    </row>
    <row r="2125" spans="1:76" ht="14.45" x14ac:dyDescent="0.3">
      <c r="A2125" s="164" t="s">
        <v>31</v>
      </c>
      <c r="B2125" s="6" t="s">
        <v>1164</v>
      </c>
      <c r="C2125" s="6" t="s">
        <v>51</v>
      </c>
      <c r="D2125" s="6" t="s">
        <v>37</v>
      </c>
      <c r="E2125" s="6" t="s">
        <v>36</v>
      </c>
      <c r="F2125" s="24" t="str">
        <f>+Tabela1[[#This Row],[WK]]&amp;Tabela1[[#This Row],[PK]]&amp;Tabela1[[#This Row],[GK]]</f>
        <v>300703</v>
      </c>
      <c r="G2125" s="6" t="s">
        <v>2000</v>
      </c>
      <c r="H2125" s="7">
        <v>139710314.12099937</v>
      </c>
      <c r="I2125" s="8">
        <v>1.371</v>
      </c>
      <c r="J2125" s="7">
        <v>191542840.65000001</v>
      </c>
      <c r="K2125" s="8">
        <v>7.0000000000000007E-2</v>
      </c>
      <c r="L2125" s="7">
        <v>13407998.845500002</v>
      </c>
      <c r="M2125" s="7">
        <v>8275746.8455000017</v>
      </c>
      <c r="N2125" s="9">
        <v>1.6124981480839213</v>
      </c>
      <c r="O2125" s="7">
        <v>19273322</v>
      </c>
      <c r="P2125" s="8">
        <v>1.2949999999999999</v>
      </c>
      <c r="Q2125" s="7">
        <v>24958952</v>
      </c>
      <c r="R2125" s="8">
        <v>1.6E-2</v>
      </c>
      <c r="S2125" s="7">
        <v>399343.23200000002</v>
      </c>
      <c r="T2125" s="7">
        <v>186839.23200000002</v>
      </c>
      <c r="U2125" s="9">
        <v>0.87922689455257319</v>
      </c>
      <c r="V2125" s="7">
        <v>8462586.0775000025</v>
      </c>
      <c r="W2125" s="9">
        <v>1.5833437630267879</v>
      </c>
      <c r="X2125" s="7">
        <v>15421571.938326608</v>
      </c>
      <c r="Y2125" s="7">
        <v>996200</v>
      </c>
      <c r="Z2125" s="7">
        <v>20221.455000000002</v>
      </c>
      <c r="AA2125" s="7">
        <v>743406.48332660738</v>
      </c>
      <c r="AB2125" s="7">
        <v>9969896</v>
      </c>
      <c r="AC2125" s="7">
        <v>3691848</v>
      </c>
      <c r="AD2125" s="7">
        <v>6958985.8608266069</v>
      </c>
      <c r="AE2125" s="7">
        <v>0</v>
      </c>
      <c r="AF2125" s="7">
        <v>13407998.845500002</v>
      </c>
      <c r="AG2125" s="7">
        <v>399343.23200000002</v>
      </c>
      <c r="AH2125" s="7">
        <v>6958985.8608266069</v>
      </c>
      <c r="AI2125" s="7">
        <v>4285097</v>
      </c>
      <c r="AJ2125" s="7">
        <v>104373</v>
      </c>
      <c r="AK2125" s="7">
        <v>2940672</v>
      </c>
      <c r="AL2125" s="7">
        <v>0</v>
      </c>
      <c r="AM2125" s="7">
        <v>383934</v>
      </c>
      <c r="AN2125" s="7">
        <v>0</v>
      </c>
      <c r="AO2125" s="7">
        <v>0</v>
      </c>
      <c r="AP2125" s="7">
        <v>9209409</v>
      </c>
      <c r="AQ2125" s="7">
        <v>616634</v>
      </c>
      <c r="AR2125" s="7">
        <v>5132252</v>
      </c>
      <c r="AS2125" s="7">
        <v>212504</v>
      </c>
      <c r="AT2125" s="7">
        <v>3373347</v>
      </c>
      <c r="AU2125" s="7">
        <v>0</v>
      </c>
      <c r="AV2125" s="7">
        <v>783304</v>
      </c>
      <c r="AW2125" s="7">
        <v>0</v>
      </c>
      <c r="AX2125" s="7">
        <v>0</v>
      </c>
      <c r="AY2125" s="7">
        <v>10542388</v>
      </c>
      <c r="AZ2125" s="7">
        <v>253026</v>
      </c>
      <c r="BA2125" s="7">
        <v>20221.455000000002</v>
      </c>
      <c r="BB2125" s="7">
        <v>0</v>
      </c>
      <c r="BC2125" s="7">
        <v>0</v>
      </c>
      <c r="BD2125" s="7">
        <v>0</v>
      </c>
      <c r="BE2125" s="7">
        <v>434.87</v>
      </c>
      <c r="BF2125" s="7">
        <v>0</v>
      </c>
      <c r="BG2125" s="7">
        <v>424491.48332660733</v>
      </c>
      <c r="BH2125" s="7">
        <v>4734</v>
      </c>
      <c r="BI2125" s="7">
        <v>318915</v>
      </c>
      <c r="BJ2125" s="7">
        <v>4389310.2299999995</v>
      </c>
      <c r="BK2125" s="7">
        <v>2443968.9799999995</v>
      </c>
      <c r="BL2125" s="7">
        <v>1686923.5966666667</v>
      </c>
      <c r="BM2125" s="7">
        <v>4407517.8066666666</v>
      </c>
      <c r="BN2125" s="130">
        <v>0.94</v>
      </c>
      <c r="BO2125" s="131">
        <v>1.817225E-4</v>
      </c>
      <c r="BP2125" s="161">
        <v>4605.3849441656603</v>
      </c>
      <c r="BQ2125" s="162">
        <v>9969896</v>
      </c>
      <c r="BR2125" s="161">
        <v>263900</v>
      </c>
      <c r="BS2125" s="163">
        <v>0</v>
      </c>
      <c r="BT2125" s="163">
        <v>1294392.7899999991</v>
      </c>
      <c r="BU2125" s="161">
        <v>13407998.85</v>
      </c>
      <c r="BV2125" s="161">
        <v>399343.23</v>
      </c>
      <c r="BW2125" s="165">
        <v>8253378.6499999994</v>
      </c>
      <c r="BX2125" s="161">
        <v>263900</v>
      </c>
    </row>
    <row r="2126" spans="1:76" ht="14.45" x14ac:dyDescent="0.3">
      <c r="A2126" s="164" t="s">
        <v>31</v>
      </c>
      <c r="B2126" s="6" t="s">
        <v>1164</v>
      </c>
      <c r="C2126" s="6" t="s">
        <v>51</v>
      </c>
      <c r="D2126" s="6" t="s">
        <v>39</v>
      </c>
      <c r="E2126" s="6" t="s">
        <v>36</v>
      </c>
      <c r="F2126" s="24" t="str">
        <f>+Tabela1[[#This Row],[WK]]&amp;Tabela1[[#This Row],[PK]]&amp;Tabela1[[#This Row],[GK]]</f>
        <v>300704</v>
      </c>
      <c r="G2126" s="6" t="s">
        <v>2001</v>
      </c>
      <c r="H2126" s="7">
        <v>290333104.52119893</v>
      </c>
      <c r="I2126" s="8">
        <v>1.371</v>
      </c>
      <c r="J2126" s="7">
        <v>398046686.29999995</v>
      </c>
      <c r="K2126" s="8">
        <v>7.0000000000000007E-2</v>
      </c>
      <c r="L2126" s="7">
        <v>27863268.041000001</v>
      </c>
      <c r="M2126" s="7">
        <v>16924350.041000001</v>
      </c>
      <c r="N2126" s="9">
        <v>1.5471685628322656</v>
      </c>
      <c r="O2126" s="7">
        <v>6426191</v>
      </c>
      <c r="P2126" s="8">
        <v>1.2949999999999999</v>
      </c>
      <c r="Q2126" s="7">
        <v>8321917</v>
      </c>
      <c r="R2126" s="8">
        <v>1.6E-2</v>
      </c>
      <c r="S2126" s="7">
        <v>133150.67199999999</v>
      </c>
      <c r="T2126" s="7">
        <v>3610.6719999999914</v>
      </c>
      <c r="U2126" s="9">
        <v>2.7873027636251286E-2</v>
      </c>
      <c r="V2126" s="7">
        <v>16927960.713</v>
      </c>
      <c r="W2126" s="9">
        <v>1.5293874461103796</v>
      </c>
      <c r="X2126" s="7">
        <v>30563427.185000729</v>
      </c>
      <c r="Y2126" s="7">
        <v>6314390</v>
      </c>
      <c r="Z2126" s="7">
        <v>149397.99000000002</v>
      </c>
      <c r="AA2126" s="7">
        <v>1288270.1950007279</v>
      </c>
      <c r="AB2126" s="7">
        <v>21004765</v>
      </c>
      <c r="AC2126" s="7">
        <v>1806604</v>
      </c>
      <c r="AD2126" s="7">
        <v>13635466.472000727</v>
      </c>
      <c r="AE2126" s="7">
        <v>0</v>
      </c>
      <c r="AF2126" s="7">
        <v>27863268.041000001</v>
      </c>
      <c r="AG2126" s="7">
        <v>133150.67199999999</v>
      </c>
      <c r="AH2126" s="7">
        <v>13635466.472000727</v>
      </c>
      <c r="AI2126" s="7">
        <v>9133286</v>
      </c>
      <c r="AJ2126" s="7">
        <v>148863</v>
      </c>
      <c r="AK2126" s="7">
        <v>8701553</v>
      </c>
      <c r="AL2126" s="7">
        <v>258560</v>
      </c>
      <c r="AM2126" s="7">
        <v>589502</v>
      </c>
      <c r="AN2126" s="7">
        <v>0</v>
      </c>
      <c r="AO2126" s="7">
        <v>0</v>
      </c>
      <c r="AP2126" s="7">
        <v>16154484</v>
      </c>
      <c r="AQ2126" s="7">
        <v>1273050</v>
      </c>
      <c r="AR2126" s="7">
        <v>10938918</v>
      </c>
      <c r="AS2126" s="7">
        <v>129540</v>
      </c>
      <c r="AT2126" s="7">
        <v>9777855</v>
      </c>
      <c r="AU2126" s="7">
        <v>501944</v>
      </c>
      <c r="AV2126" s="7">
        <v>415155</v>
      </c>
      <c r="AW2126" s="7">
        <v>0</v>
      </c>
      <c r="AX2126" s="7">
        <v>0</v>
      </c>
      <c r="AY2126" s="7">
        <v>18386814</v>
      </c>
      <c r="AZ2126" s="7">
        <v>543357</v>
      </c>
      <c r="BA2126" s="7">
        <v>149397.99000000002</v>
      </c>
      <c r="BB2126" s="7">
        <v>0</v>
      </c>
      <c r="BC2126" s="7">
        <v>0</v>
      </c>
      <c r="BD2126" s="7">
        <v>1606.43</v>
      </c>
      <c r="BE2126" s="7">
        <v>0</v>
      </c>
      <c r="BF2126" s="7">
        <v>0</v>
      </c>
      <c r="BG2126" s="7">
        <v>912289.19500072789</v>
      </c>
      <c r="BH2126" s="7">
        <v>10174</v>
      </c>
      <c r="BI2126" s="7">
        <v>375981</v>
      </c>
      <c r="BJ2126" s="7">
        <v>5174714.6916666673</v>
      </c>
      <c r="BK2126" s="7">
        <v>3812568.7466666671</v>
      </c>
      <c r="BL2126" s="7">
        <v>371834.11000000004</v>
      </c>
      <c r="BM2126" s="7">
        <v>4704915.5599999996</v>
      </c>
      <c r="BN2126" s="130">
        <v>0.81699999999999995</v>
      </c>
      <c r="BO2126" s="131">
        <v>3.780694E-4</v>
      </c>
      <c r="BP2126" s="161">
        <v>9580.9615957702281</v>
      </c>
      <c r="BQ2126" s="162">
        <v>21004765</v>
      </c>
      <c r="BR2126" s="161">
        <v>526105</v>
      </c>
      <c r="BS2126" s="163">
        <v>0</v>
      </c>
      <c r="BT2126" s="163">
        <v>2587802.8149992749</v>
      </c>
      <c r="BU2126" s="161">
        <v>27863268.039999999</v>
      </c>
      <c r="BV2126" s="161">
        <v>133150.67000000001</v>
      </c>
      <c r="BW2126" s="165">
        <v>16223269.284999276</v>
      </c>
      <c r="BX2126" s="161">
        <v>526105</v>
      </c>
    </row>
    <row r="2127" spans="1:76" ht="14.45" x14ac:dyDescent="0.3">
      <c r="A2127" s="164" t="s">
        <v>31</v>
      </c>
      <c r="B2127" s="6" t="s">
        <v>1164</v>
      </c>
      <c r="C2127" s="6" t="s">
        <v>51</v>
      </c>
      <c r="D2127" s="6" t="s">
        <v>42</v>
      </c>
      <c r="E2127" s="6" t="s">
        <v>36</v>
      </c>
      <c r="F2127" s="24" t="str">
        <f>+Tabela1[[#This Row],[WK]]&amp;Tabela1[[#This Row],[PK]]&amp;Tabela1[[#This Row],[GK]]</f>
        <v>300705</v>
      </c>
      <c r="G2127" s="6" t="s">
        <v>2002</v>
      </c>
      <c r="H2127" s="7">
        <v>220340637.82259953</v>
      </c>
      <c r="I2127" s="8">
        <v>1.371</v>
      </c>
      <c r="J2127" s="7">
        <v>302087014.46000004</v>
      </c>
      <c r="K2127" s="8">
        <v>7.0000000000000007E-2</v>
      </c>
      <c r="L2127" s="7">
        <v>21146091.012200005</v>
      </c>
      <c r="M2127" s="7">
        <v>12072885.012200005</v>
      </c>
      <c r="N2127" s="9">
        <v>1.3306084984954607</v>
      </c>
      <c r="O2127" s="7">
        <v>43399853</v>
      </c>
      <c r="P2127" s="8">
        <v>1.2949999999999999</v>
      </c>
      <c r="Q2127" s="7">
        <v>56202810</v>
      </c>
      <c r="R2127" s="8">
        <v>1.6E-2</v>
      </c>
      <c r="S2127" s="7">
        <v>899244.96</v>
      </c>
      <c r="T2127" s="7">
        <v>671178.96</v>
      </c>
      <c r="U2127" s="9">
        <v>2.9429154718370998</v>
      </c>
      <c r="V2127" s="7">
        <v>12744063.972200006</v>
      </c>
      <c r="W2127" s="9">
        <v>1.3701420593011371</v>
      </c>
      <c r="X2127" s="7">
        <v>19167908.372143075</v>
      </c>
      <c r="Y2127" s="7">
        <v>1777769</v>
      </c>
      <c r="Z2127" s="7">
        <v>432.91500000000002</v>
      </c>
      <c r="AA2127" s="7">
        <v>1046318.4571430736</v>
      </c>
      <c r="AB2127" s="7">
        <v>11350290</v>
      </c>
      <c r="AC2127" s="7">
        <v>4993098</v>
      </c>
      <c r="AD2127" s="7">
        <v>6423844.3999430677</v>
      </c>
      <c r="AE2127" s="7">
        <v>0</v>
      </c>
      <c r="AF2127" s="7">
        <v>21146091.012200005</v>
      </c>
      <c r="AG2127" s="7">
        <v>899244.96</v>
      </c>
      <c r="AH2127" s="7">
        <v>6423844.3999430677</v>
      </c>
      <c r="AI2127" s="7">
        <v>7575538</v>
      </c>
      <c r="AJ2127" s="7">
        <v>146108</v>
      </c>
      <c r="AK2127" s="7">
        <v>6005348</v>
      </c>
      <c r="AL2127" s="7">
        <v>0</v>
      </c>
      <c r="AM2127" s="7">
        <v>462611</v>
      </c>
      <c r="AN2127" s="7">
        <v>0</v>
      </c>
      <c r="AO2127" s="7">
        <v>0</v>
      </c>
      <c r="AP2127" s="7">
        <v>9681550</v>
      </c>
      <c r="AQ2127" s="7">
        <v>656417</v>
      </c>
      <c r="AR2127" s="7">
        <v>9073206</v>
      </c>
      <c r="AS2127" s="7">
        <v>228066</v>
      </c>
      <c r="AT2127" s="7">
        <v>6635808</v>
      </c>
      <c r="AU2127" s="7">
        <v>0</v>
      </c>
      <c r="AV2127" s="7">
        <v>786105</v>
      </c>
      <c r="AW2127" s="7">
        <v>0</v>
      </c>
      <c r="AX2127" s="7">
        <v>0</v>
      </c>
      <c r="AY2127" s="7">
        <v>10807391</v>
      </c>
      <c r="AZ2127" s="7">
        <v>266001</v>
      </c>
      <c r="BA2127" s="7">
        <v>432.91500000000002</v>
      </c>
      <c r="BB2127" s="7">
        <v>0</v>
      </c>
      <c r="BC2127" s="7">
        <v>0</v>
      </c>
      <c r="BD2127" s="7">
        <v>0</v>
      </c>
      <c r="BE2127" s="7">
        <v>9.31</v>
      </c>
      <c r="BF2127" s="7">
        <v>0</v>
      </c>
      <c r="BG2127" s="7">
        <v>655926.45714307355</v>
      </c>
      <c r="BH2127" s="7">
        <v>7315</v>
      </c>
      <c r="BI2127" s="7">
        <v>390392</v>
      </c>
      <c r="BJ2127" s="7">
        <v>5372893.770833333</v>
      </c>
      <c r="BK2127" s="7">
        <v>3400907.8899999997</v>
      </c>
      <c r="BL2127" s="7">
        <v>706297.84333333327</v>
      </c>
      <c r="BM2127" s="7">
        <v>6475347.8366666669</v>
      </c>
      <c r="BN2127" s="130">
        <v>0.92400000000000004</v>
      </c>
      <c r="BO2127" s="131">
        <v>2.5552570000000001E-4</v>
      </c>
      <c r="BP2127" s="161">
        <v>6475.3533257962526</v>
      </c>
      <c r="BQ2127" s="162">
        <v>11350290</v>
      </c>
      <c r="BR2127" s="161">
        <v>390730</v>
      </c>
      <c r="BS2127" s="163">
        <v>0</v>
      </c>
      <c r="BT2127" s="163">
        <v>1718126.6278569251</v>
      </c>
      <c r="BU2127" s="161">
        <v>21146091.010000002</v>
      </c>
      <c r="BV2127" s="161">
        <v>899244.96</v>
      </c>
      <c r="BW2127" s="165">
        <v>8141971.0278569255</v>
      </c>
      <c r="BX2127" s="161">
        <v>390730</v>
      </c>
    </row>
    <row r="2128" spans="1:76" ht="14.45" x14ac:dyDescent="0.3">
      <c r="A2128" s="164" t="s">
        <v>31</v>
      </c>
      <c r="B2128" s="6" t="s">
        <v>1164</v>
      </c>
      <c r="C2128" s="6" t="s">
        <v>51</v>
      </c>
      <c r="D2128" s="6" t="s">
        <v>44</v>
      </c>
      <c r="E2128" s="6" t="s">
        <v>36</v>
      </c>
      <c r="F2128" s="24" t="str">
        <f>+Tabela1[[#This Row],[WK]]&amp;Tabela1[[#This Row],[PK]]&amp;Tabela1[[#This Row],[GK]]</f>
        <v>300706</v>
      </c>
      <c r="G2128" s="6" t="s">
        <v>2003</v>
      </c>
      <c r="H2128" s="7">
        <v>124470884.4345991</v>
      </c>
      <c r="I2128" s="8">
        <v>1.371</v>
      </c>
      <c r="J2128" s="7">
        <v>170649582.56</v>
      </c>
      <c r="K2128" s="8">
        <v>7.0000000000000007E-2</v>
      </c>
      <c r="L2128" s="7">
        <v>11945470.779200001</v>
      </c>
      <c r="M2128" s="7">
        <v>7979691.7792000007</v>
      </c>
      <c r="N2128" s="9">
        <v>2.0121372822842627</v>
      </c>
      <c r="O2128" s="7">
        <v>45936137</v>
      </c>
      <c r="P2128" s="8">
        <v>1.2949999999999999</v>
      </c>
      <c r="Q2128" s="7">
        <v>59487297</v>
      </c>
      <c r="R2128" s="8">
        <v>1.6E-2</v>
      </c>
      <c r="S2128" s="7">
        <v>951796.75199999998</v>
      </c>
      <c r="T2128" s="7">
        <v>253607.75199999998</v>
      </c>
      <c r="U2128" s="9">
        <v>0.36323653337420092</v>
      </c>
      <c r="V2128" s="7">
        <v>8233299.531200001</v>
      </c>
      <c r="W2128" s="9">
        <v>1.765299318348668</v>
      </c>
      <c r="X2128" s="7">
        <v>17432921.701677818</v>
      </c>
      <c r="Y2128" s="7">
        <v>3905811</v>
      </c>
      <c r="Z2128" s="7">
        <v>2.3250000000000002</v>
      </c>
      <c r="AA2128" s="7">
        <v>830244.3766778186</v>
      </c>
      <c r="AB2128" s="7">
        <v>10533688</v>
      </c>
      <c r="AC2128" s="7">
        <v>2163176</v>
      </c>
      <c r="AD2128" s="7">
        <v>9199622.1704778168</v>
      </c>
      <c r="AE2128" s="7">
        <v>0</v>
      </c>
      <c r="AF2128" s="7">
        <v>11945470.779200001</v>
      </c>
      <c r="AG2128" s="7">
        <v>951796.75199999998</v>
      </c>
      <c r="AH2128" s="7">
        <v>9199622.1704778168</v>
      </c>
      <c r="AI2128" s="7">
        <v>3311168</v>
      </c>
      <c r="AJ2128" s="7">
        <v>612131</v>
      </c>
      <c r="AK2128" s="7">
        <v>5372820</v>
      </c>
      <c r="AL2128" s="7">
        <v>0</v>
      </c>
      <c r="AM2128" s="7">
        <v>718347</v>
      </c>
      <c r="AN2128" s="7">
        <v>0</v>
      </c>
      <c r="AO2128" s="7">
        <v>0</v>
      </c>
      <c r="AP2128" s="7">
        <v>8758317</v>
      </c>
      <c r="AQ2128" s="7">
        <v>509220</v>
      </c>
      <c r="AR2128" s="7">
        <v>3965779</v>
      </c>
      <c r="AS2128" s="7">
        <v>698189</v>
      </c>
      <c r="AT2128" s="7">
        <v>6016509</v>
      </c>
      <c r="AU2128" s="7">
        <v>511639</v>
      </c>
      <c r="AV2128" s="7">
        <v>729532</v>
      </c>
      <c r="AW2128" s="7">
        <v>0</v>
      </c>
      <c r="AX2128" s="7">
        <v>0</v>
      </c>
      <c r="AY2128" s="7">
        <v>9480834</v>
      </c>
      <c r="AZ2128" s="7">
        <v>209233</v>
      </c>
      <c r="BA2128" s="7">
        <v>2.3250000000000002</v>
      </c>
      <c r="BB2128" s="7">
        <v>0</v>
      </c>
      <c r="BC2128" s="7">
        <v>0</v>
      </c>
      <c r="BD2128" s="7">
        <v>0</v>
      </c>
      <c r="BE2128" s="7">
        <v>0.05</v>
      </c>
      <c r="BF2128" s="7">
        <v>0</v>
      </c>
      <c r="BG2128" s="7">
        <v>460538.37667781854</v>
      </c>
      <c r="BH2128" s="7">
        <v>5136</v>
      </c>
      <c r="BI2128" s="7">
        <v>369706</v>
      </c>
      <c r="BJ2128" s="7">
        <v>5088222.3083333327</v>
      </c>
      <c r="BK2128" s="7">
        <v>3894722.8699999996</v>
      </c>
      <c r="BL2128" s="7">
        <v>308652.9266666667</v>
      </c>
      <c r="BM2128" s="7">
        <v>4156691.9</v>
      </c>
      <c r="BN2128" s="130">
        <v>0.78</v>
      </c>
      <c r="BO2128" s="131">
        <v>1.9056809999999999E-4</v>
      </c>
      <c r="BP2128" s="161">
        <v>4829.501004885431</v>
      </c>
      <c r="BQ2128" s="162">
        <v>10533688</v>
      </c>
      <c r="BR2128" s="161">
        <v>266394</v>
      </c>
      <c r="BS2128" s="163">
        <v>0</v>
      </c>
      <c r="BT2128" s="163">
        <v>1281218.9100000001</v>
      </c>
      <c r="BU2128" s="161">
        <v>11945470.779999999</v>
      </c>
      <c r="BV2128" s="161">
        <v>951796.75</v>
      </c>
      <c r="BW2128" s="165">
        <v>10480841.08</v>
      </c>
      <c r="BX2128" s="161">
        <v>266394</v>
      </c>
    </row>
    <row r="2129" spans="1:76" ht="14.45" x14ac:dyDescent="0.3">
      <c r="A2129" s="164" t="s">
        <v>31</v>
      </c>
      <c r="B2129" s="6" t="s">
        <v>1164</v>
      </c>
      <c r="C2129" s="6" t="s">
        <v>51</v>
      </c>
      <c r="D2129" s="6" t="s">
        <v>51</v>
      </c>
      <c r="E2129" s="6" t="s">
        <v>36</v>
      </c>
      <c r="F2129" s="24" t="str">
        <f>+Tabela1[[#This Row],[WK]]&amp;Tabela1[[#This Row],[PK]]&amp;Tabela1[[#This Row],[GK]]</f>
        <v>300707</v>
      </c>
      <c r="G2129" s="6" t="s">
        <v>2004</v>
      </c>
      <c r="H2129" s="7">
        <v>112109283.11579923</v>
      </c>
      <c r="I2129" s="8">
        <v>1.371</v>
      </c>
      <c r="J2129" s="7">
        <v>153701827.16</v>
      </c>
      <c r="K2129" s="8">
        <v>7.0000000000000007E-2</v>
      </c>
      <c r="L2129" s="7">
        <v>10759127.9012</v>
      </c>
      <c r="M2129" s="7">
        <v>7187012.9012000002</v>
      </c>
      <c r="N2129" s="9">
        <v>2.0119769103738263</v>
      </c>
      <c r="O2129" s="7">
        <v>2921883</v>
      </c>
      <c r="P2129" s="8">
        <v>1.2949999999999999</v>
      </c>
      <c r="Q2129" s="7">
        <v>3783838</v>
      </c>
      <c r="R2129" s="8">
        <v>1.6E-2</v>
      </c>
      <c r="S2129" s="7">
        <v>60541.408000000003</v>
      </c>
      <c r="T2129" s="7">
        <v>26827.408000000003</v>
      </c>
      <c r="U2129" s="9">
        <v>0.79573494690632984</v>
      </c>
      <c r="V2129" s="7">
        <v>7213840.3092</v>
      </c>
      <c r="W2129" s="9">
        <v>2.0006052170527222</v>
      </c>
      <c r="X2129" s="7">
        <v>18639535.308981542</v>
      </c>
      <c r="Y2129" s="7">
        <v>5031105</v>
      </c>
      <c r="Z2129" s="7">
        <v>0</v>
      </c>
      <c r="AA2129" s="7">
        <v>686033.30898154248</v>
      </c>
      <c r="AB2129" s="7">
        <v>10716923</v>
      </c>
      <c r="AC2129" s="7">
        <v>2205474</v>
      </c>
      <c r="AD2129" s="7">
        <v>11425694.999781542</v>
      </c>
      <c r="AE2129" s="7">
        <v>0</v>
      </c>
      <c r="AF2129" s="7">
        <v>10759127.9012</v>
      </c>
      <c r="AG2129" s="7">
        <v>60541.408000000003</v>
      </c>
      <c r="AH2129" s="7">
        <v>11425694.999781542</v>
      </c>
      <c r="AI2129" s="7">
        <v>2982484</v>
      </c>
      <c r="AJ2129" s="7">
        <v>16904</v>
      </c>
      <c r="AK2129" s="7">
        <v>6429261</v>
      </c>
      <c r="AL2129" s="7">
        <v>0</v>
      </c>
      <c r="AM2129" s="7">
        <v>337071</v>
      </c>
      <c r="AN2129" s="7">
        <v>0</v>
      </c>
      <c r="AO2129" s="7">
        <v>0</v>
      </c>
      <c r="AP2129" s="7">
        <v>8779550</v>
      </c>
      <c r="AQ2129" s="7">
        <v>489329</v>
      </c>
      <c r="AR2129" s="7">
        <v>3572115</v>
      </c>
      <c r="AS2129" s="7">
        <v>33714</v>
      </c>
      <c r="AT2129" s="7">
        <v>7135994</v>
      </c>
      <c r="AU2129" s="7">
        <v>326185</v>
      </c>
      <c r="AV2129" s="7">
        <v>804911</v>
      </c>
      <c r="AW2129" s="7">
        <v>0</v>
      </c>
      <c r="AX2129" s="7">
        <v>0</v>
      </c>
      <c r="AY2129" s="7">
        <v>9702420</v>
      </c>
      <c r="AZ2129" s="7">
        <v>196257</v>
      </c>
      <c r="BA2129" s="7">
        <v>0</v>
      </c>
      <c r="BB2129" s="7">
        <v>0</v>
      </c>
      <c r="BC2129" s="7">
        <v>0</v>
      </c>
      <c r="BD2129" s="7">
        <v>0</v>
      </c>
      <c r="BE2129" s="7">
        <v>0</v>
      </c>
      <c r="BF2129" s="7">
        <v>0</v>
      </c>
      <c r="BG2129" s="7">
        <v>415345.30898154242</v>
      </c>
      <c r="BH2129" s="7">
        <v>4632</v>
      </c>
      <c r="BI2129" s="7">
        <v>270688</v>
      </c>
      <c r="BJ2129" s="7">
        <v>3725554.8674999988</v>
      </c>
      <c r="BK2129" s="7">
        <v>871876.44666666538</v>
      </c>
      <c r="BL2129" s="7">
        <v>3273082.4333333336</v>
      </c>
      <c r="BM2129" s="7">
        <v>4868548.8166666673</v>
      </c>
      <c r="BN2129" s="130">
        <v>0.70199999999999996</v>
      </c>
      <c r="BO2129" s="131">
        <v>1.707817E-4</v>
      </c>
      <c r="BP2129" s="161">
        <v>4328.2414226505853</v>
      </c>
      <c r="BQ2129" s="162">
        <v>10716923</v>
      </c>
      <c r="BR2129" s="161">
        <v>253517</v>
      </c>
      <c r="BS2129" s="163">
        <v>0</v>
      </c>
      <c r="BT2129" s="163">
        <v>1279748.6910184585</v>
      </c>
      <c r="BU2129" s="161">
        <v>10759127.9</v>
      </c>
      <c r="BV2129" s="161">
        <v>60541.41</v>
      </c>
      <c r="BW2129" s="165">
        <v>12705443.691018458</v>
      </c>
      <c r="BX2129" s="161">
        <v>253517</v>
      </c>
    </row>
    <row r="2130" spans="1:76" ht="14.45" x14ac:dyDescent="0.3">
      <c r="A2130" s="164" t="s">
        <v>31</v>
      </c>
      <c r="B2130" s="6" t="s">
        <v>1164</v>
      </c>
      <c r="C2130" s="6" t="s">
        <v>51</v>
      </c>
      <c r="D2130" s="6" t="s">
        <v>75</v>
      </c>
      <c r="E2130" s="6" t="s">
        <v>40</v>
      </c>
      <c r="F2130" s="24" t="str">
        <f>+Tabela1[[#This Row],[WK]]&amp;Tabela1[[#This Row],[PK]]&amp;Tabela1[[#This Row],[GK]]</f>
        <v>300708</v>
      </c>
      <c r="G2130" s="6" t="s">
        <v>2005</v>
      </c>
      <c r="H2130" s="7">
        <v>413453666.34599805</v>
      </c>
      <c r="I2130" s="8">
        <v>1.371</v>
      </c>
      <c r="J2130" s="7">
        <v>566844976.55999994</v>
      </c>
      <c r="K2130" s="8">
        <v>7.0000000000000007E-2</v>
      </c>
      <c r="L2130" s="7">
        <v>39679148.359200001</v>
      </c>
      <c r="M2130" s="7">
        <v>18343105.359200001</v>
      </c>
      <c r="N2130" s="9">
        <v>0.85972386534841538</v>
      </c>
      <c r="O2130" s="7">
        <v>130244859</v>
      </c>
      <c r="P2130" s="8">
        <v>1.2949999999999999</v>
      </c>
      <c r="Q2130" s="7">
        <v>168667092</v>
      </c>
      <c r="R2130" s="8">
        <v>1.6E-2</v>
      </c>
      <c r="S2130" s="7">
        <v>2698673.4720000001</v>
      </c>
      <c r="T2130" s="7">
        <v>1736944.4720000001</v>
      </c>
      <c r="U2130" s="9">
        <v>1.8060643611661913</v>
      </c>
      <c r="V2130" s="7">
        <v>20080049.831200004</v>
      </c>
      <c r="W2130" s="9">
        <v>0.90054063837409426</v>
      </c>
      <c r="X2130" s="7">
        <v>21965865.973104808</v>
      </c>
      <c r="Y2130" s="7">
        <v>0</v>
      </c>
      <c r="Z2130" s="7">
        <v>12271.815000000001</v>
      </c>
      <c r="AA2130" s="7">
        <v>1579661.1581048085</v>
      </c>
      <c r="AB2130" s="7">
        <v>19790394</v>
      </c>
      <c r="AC2130" s="7">
        <v>583539</v>
      </c>
      <c r="AD2130" s="7">
        <v>1885816.1419048076</v>
      </c>
      <c r="AE2130" s="7">
        <v>0</v>
      </c>
      <c r="AF2130" s="7">
        <v>39679148.359200001</v>
      </c>
      <c r="AG2130" s="7">
        <v>2698673.4720000001</v>
      </c>
      <c r="AH2130" s="7">
        <v>1885816.1419048076</v>
      </c>
      <c r="AI2130" s="7">
        <v>17814211</v>
      </c>
      <c r="AJ2130" s="7">
        <v>1003274</v>
      </c>
      <c r="AK2130" s="7">
        <v>754459</v>
      </c>
      <c r="AL2130" s="7">
        <v>0</v>
      </c>
      <c r="AM2130" s="7">
        <v>924468</v>
      </c>
      <c r="AN2130" s="7">
        <v>0</v>
      </c>
      <c r="AO2130" s="7">
        <v>0</v>
      </c>
      <c r="AP2130" s="7">
        <v>17089576</v>
      </c>
      <c r="AQ2130" s="7">
        <v>990593</v>
      </c>
      <c r="AR2130" s="7">
        <v>21336043</v>
      </c>
      <c r="AS2130" s="7">
        <v>961729</v>
      </c>
      <c r="AT2130" s="7">
        <v>849833</v>
      </c>
      <c r="AU2130" s="7">
        <v>0</v>
      </c>
      <c r="AV2130" s="7">
        <v>637878</v>
      </c>
      <c r="AW2130" s="7">
        <v>0</v>
      </c>
      <c r="AX2130" s="7">
        <v>0</v>
      </c>
      <c r="AY2130" s="7">
        <v>18921171</v>
      </c>
      <c r="AZ2130" s="7">
        <v>408734</v>
      </c>
      <c r="BA2130" s="7">
        <v>12271.815000000001</v>
      </c>
      <c r="BB2130" s="7">
        <v>0</v>
      </c>
      <c r="BC2130" s="7">
        <v>0</v>
      </c>
      <c r="BD2130" s="7">
        <v>0</v>
      </c>
      <c r="BE2130" s="7">
        <v>263.91000000000003</v>
      </c>
      <c r="BF2130" s="7">
        <v>0</v>
      </c>
      <c r="BG2130" s="7">
        <v>952640.15810480842</v>
      </c>
      <c r="BH2130" s="7">
        <v>10624</v>
      </c>
      <c r="BI2130" s="7">
        <v>627021</v>
      </c>
      <c r="BJ2130" s="7">
        <v>8629666.477500001</v>
      </c>
      <c r="BK2130" s="7">
        <v>6254780.8233333332</v>
      </c>
      <c r="BL2130" s="7">
        <v>1750709.5833333333</v>
      </c>
      <c r="BM2130" s="7">
        <v>5998123.4500000002</v>
      </c>
      <c r="BN2130" s="130">
        <v>1.23</v>
      </c>
      <c r="BO2130" s="131">
        <v>3.7222509999999999E-4</v>
      </c>
      <c r="BP2130" s="161">
        <v>9432.8849127946633</v>
      </c>
      <c r="BQ2130" s="162">
        <v>19790394</v>
      </c>
      <c r="BR2130" s="161">
        <v>709996</v>
      </c>
      <c r="BS2130" s="163">
        <v>0</v>
      </c>
      <c r="BT2130" s="163">
        <v>2561746.0268951878</v>
      </c>
      <c r="BU2130" s="161">
        <v>39679148.359999999</v>
      </c>
      <c r="BV2130" s="161">
        <v>2698673.47</v>
      </c>
      <c r="BW2130" s="165">
        <v>4447562.1668951875</v>
      </c>
      <c r="BX2130" s="161">
        <v>709996</v>
      </c>
    </row>
    <row r="2131" spans="1:76" ht="14.45" x14ac:dyDescent="0.3">
      <c r="A2131" s="164" t="s">
        <v>31</v>
      </c>
      <c r="B2131" s="6" t="s">
        <v>1164</v>
      </c>
      <c r="C2131" s="6" t="s">
        <v>51</v>
      </c>
      <c r="D2131" s="6" t="s">
        <v>77</v>
      </c>
      <c r="E2131" s="6" t="s">
        <v>40</v>
      </c>
      <c r="F2131" s="24" t="str">
        <f>+Tabela1[[#This Row],[WK]]&amp;Tabela1[[#This Row],[PK]]&amp;Tabela1[[#This Row],[GK]]</f>
        <v>300709</v>
      </c>
      <c r="G2131" s="6" t="s">
        <v>2006</v>
      </c>
      <c r="H2131" s="7">
        <v>214941960.71119916</v>
      </c>
      <c r="I2131" s="8">
        <v>1.371</v>
      </c>
      <c r="J2131" s="7">
        <v>294685428.13999999</v>
      </c>
      <c r="K2131" s="8">
        <v>7.0000000000000007E-2</v>
      </c>
      <c r="L2131" s="7">
        <v>20627979.969799999</v>
      </c>
      <c r="M2131" s="7">
        <v>12311001.969799999</v>
      </c>
      <c r="N2131" s="9">
        <v>1.4802253859274366</v>
      </c>
      <c r="O2131" s="7">
        <v>22653664</v>
      </c>
      <c r="P2131" s="8">
        <v>1.2949999999999999</v>
      </c>
      <c r="Q2131" s="7">
        <v>29336495</v>
      </c>
      <c r="R2131" s="8">
        <v>1.6E-2</v>
      </c>
      <c r="S2131" s="7">
        <v>469383.92</v>
      </c>
      <c r="T2131" s="7">
        <v>-1317820.08</v>
      </c>
      <c r="U2131" s="9">
        <v>-0.73736410616807035</v>
      </c>
      <c r="V2131" s="7">
        <v>10993181.889800001</v>
      </c>
      <c r="W2131" s="9">
        <v>1.0879833607312299</v>
      </c>
      <c r="X2131" s="7">
        <v>16233854.305756327</v>
      </c>
      <c r="Y2131" s="7">
        <v>316921</v>
      </c>
      <c r="Z2131" s="7">
        <v>0</v>
      </c>
      <c r="AA2131" s="7">
        <v>846736.30575632665</v>
      </c>
      <c r="AB2131" s="7">
        <v>13291026</v>
      </c>
      <c r="AC2131" s="7">
        <v>1779171</v>
      </c>
      <c r="AD2131" s="7">
        <v>5240672.4159563277</v>
      </c>
      <c r="AE2131" s="7">
        <v>0</v>
      </c>
      <c r="AF2131" s="7">
        <v>20627979.969799999</v>
      </c>
      <c r="AG2131" s="7">
        <v>469383.92</v>
      </c>
      <c r="AH2131" s="7">
        <v>5240672.4159563277</v>
      </c>
      <c r="AI2131" s="7">
        <v>6944137</v>
      </c>
      <c r="AJ2131" s="7">
        <v>713494</v>
      </c>
      <c r="AK2131" s="7">
        <v>3777431</v>
      </c>
      <c r="AL2131" s="7">
        <v>0</v>
      </c>
      <c r="AM2131" s="7">
        <v>251392</v>
      </c>
      <c r="AN2131" s="7">
        <v>0</v>
      </c>
      <c r="AO2131" s="7">
        <v>0</v>
      </c>
      <c r="AP2131" s="7">
        <v>10224911</v>
      </c>
      <c r="AQ2131" s="7">
        <v>652438</v>
      </c>
      <c r="AR2131" s="7">
        <v>8316978</v>
      </c>
      <c r="AS2131" s="7">
        <v>1787204</v>
      </c>
      <c r="AT2131" s="7">
        <v>3239979</v>
      </c>
      <c r="AU2131" s="7">
        <v>0</v>
      </c>
      <c r="AV2131" s="7">
        <v>270173</v>
      </c>
      <c r="AW2131" s="7">
        <v>0</v>
      </c>
      <c r="AX2131" s="7">
        <v>0</v>
      </c>
      <c r="AY2131" s="7">
        <v>11842623</v>
      </c>
      <c r="AZ2131" s="7">
        <v>275733</v>
      </c>
      <c r="BA2131" s="7">
        <v>0</v>
      </c>
      <c r="BB2131" s="7">
        <v>0</v>
      </c>
      <c r="BC2131" s="7">
        <v>0</v>
      </c>
      <c r="BD2131" s="7">
        <v>0</v>
      </c>
      <c r="BE2131" s="7">
        <v>0</v>
      </c>
      <c r="BF2131" s="7">
        <v>0</v>
      </c>
      <c r="BG2131" s="7">
        <v>593696.30575632665</v>
      </c>
      <c r="BH2131" s="7">
        <v>6621</v>
      </c>
      <c r="BI2131" s="7">
        <v>253040</v>
      </c>
      <c r="BJ2131" s="7">
        <v>3482538.5291666668</v>
      </c>
      <c r="BK2131" s="7">
        <v>2098454.9466666668</v>
      </c>
      <c r="BL2131" s="7">
        <v>1683119.0166666668</v>
      </c>
      <c r="BM2131" s="7">
        <v>2170096.2966666664</v>
      </c>
      <c r="BN2131" s="130">
        <v>0.98599999999999999</v>
      </c>
      <c r="BO2131" s="131">
        <v>2.4143769999999999E-4</v>
      </c>
      <c r="BP2131" s="161">
        <v>6118.1683540241165</v>
      </c>
      <c r="BQ2131" s="162">
        <v>13291026</v>
      </c>
      <c r="BR2131" s="161">
        <v>344574</v>
      </c>
      <c r="BS2131" s="163">
        <v>0</v>
      </c>
      <c r="BT2131" s="163">
        <v>1739227.3599999994</v>
      </c>
      <c r="BU2131" s="161">
        <v>20627979.969999999</v>
      </c>
      <c r="BV2131" s="161">
        <v>469383.92</v>
      </c>
      <c r="BW2131" s="165">
        <v>6979899.7799999993</v>
      </c>
      <c r="BX2131" s="161">
        <v>344574</v>
      </c>
    </row>
    <row r="2132" spans="1:76" ht="14.45" x14ac:dyDescent="0.3">
      <c r="A2132" s="164" t="s">
        <v>31</v>
      </c>
      <c r="B2132" s="6" t="s">
        <v>1164</v>
      </c>
      <c r="C2132" s="6" t="s">
        <v>51</v>
      </c>
      <c r="D2132" s="6" t="s">
        <v>90</v>
      </c>
      <c r="E2132" s="6" t="s">
        <v>36</v>
      </c>
      <c r="F2132" s="24" t="str">
        <f>+Tabela1[[#This Row],[WK]]&amp;Tabela1[[#This Row],[PK]]&amp;Tabela1[[#This Row],[GK]]</f>
        <v>300710</v>
      </c>
      <c r="G2132" s="6" t="s">
        <v>2007</v>
      </c>
      <c r="H2132" s="7">
        <v>178653852.88499874</v>
      </c>
      <c r="I2132" s="8">
        <v>1.371</v>
      </c>
      <c r="J2132" s="7">
        <v>244934432.30000001</v>
      </c>
      <c r="K2132" s="8">
        <v>7.0000000000000007E-2</v>
      </c>
      <c r="L2132" s="7">
        <v>17145410.261000004</v>
      </c>
      <c r="M2132" s="7">
        <v>11219427.261000004</v>
      </c>
      <c r="N2132" s="9">
        <v>1.8932601158322599</v>
      </c>
      <c r="O2132" s="7">
        <v>501950</v>
      </c>
      <c r="P2132" s="8">
        <v>1.2949999999999999</v>
      </c>
      <c r="Q2132" s="7">
        <v>650025</v>
      </c>
      <c r="R2132" s="8">
        <v>1.6E-2</v>
      </c>
      <c r="S2132" s="7">
        <v>10400.4</v>
      </c>
      <c r="T2132" s="7">
        <v>-36121.599999999999</v>
      </c>
      <c r="U2132" s="9">
        <v>-0.77644125360044702</v>
      </c>
      <c r="V2132" s="7">
        <v>11183305.661000002</v>
      </c>
      <c r="W2132" s="9">
        <v>1.8724648469946867</v>
      </c>
      <c r="X2132" s="7">
        <v>29258082.477757771</v>
      </c>
      <c r="Y2132" s="7">
        <v>12301219</v>
      </c>
      <c r="Z2132" s="7">
        <v>0</v>
      </c>
      <c r="AA2132" s="7">
        <v>1027957.4777577699</v>
      </c>
      <c r="AB2132" s="7">
        <v>15928906</v>
      </c>
      <c r="AC2132" s="7">
        <v>0</v>
      </c>
      <c r="AD2132" s="7">
        <v>18074776.816757768</v>
      </c>
      <c r="AE2132" s="7">
        <v>0</v>
      </c>
      <c r="AF2132" s="7">
        <v>17145410.261000004</v>
      </c>
      <c r="AG2132" s="7">
        <v>10400.4</v>
      </c>
      <c r="AH2132" s="7">
        <v>18074776.816757768</v>
      </c>
      <c r="AI2132" s="7">
        <v>4947811</v>
      </c>
      <c r="AJ2132" s="7">
        <v>36725</v>
      </c>
      <c r="AK2132" s="7">
        <v>10259964</v>
      </c>
      <c r="AL2132" s="7">
        <v>85446</v>
      </c>
      <c r="AM2132" s="7">
        <v>830744</v>
      </c>
      <c r="AN2132" s="7">
        <v>0</v>
      </c>
      <c r="AO2132" s="7">
        <v>0</v>
      </c>
      <c r="AP2132" s="7">
        <v>12024362</v>
      </c>
      <c r="AQ2132" s="7">
        <v>1046288</v>
      </c>
      <c r="AR2132" s="7">
        <v>5925983</v>
      </c>
      <c r="AS2132" s="7">
        <v>46522</v>
      </c>
      <c r="AT2132" s="7">
        <v>11503729</v>
      </c>
      <c r="AU2132" s="7">
        <v>317776</v>
      </c>
      <c r="AV2132" s="7">
        <v>758219</v>
      </c>
      <c r="AW2132" s="7">
        <v>0</v>
      </c>
      <c r="AX2132" s="7">
        <v>0</v>
      </c>
      <c r="AY2132" s="7">
        <v>13649053</v>
      </c>
      <c r="AZ2132" s="7">
        <v>444417</v>
      </c>
      <c r="BA2132" s="7">
        <v>0</v>
      </c>
      <c r="BB2132" s="7">
        <v>0</v>
      </c>
      <c r="BC2132" s="7">
        <v>0</v>
      </c>
      <c r="BD2132" s="7">
        <v>0</v>
      </c>
      <c r="BE2132" s="7">
        <v>0</v>
      </c>
      <c r="BF2132" s="7">
        <v>0</v>
      </c>
      <c r="BG2132" s="7">
        <v>676998.47775776987</v>
      </c>
      <c r="BH2132" s="7">
        <v>7550</v>
      </c>
      <c r="BI2132" s="7">
        <v>350959</v>
      </c>
      <c r="BJ2132" s="7">
        <v>4830216.9908333328</v>
      </c>
      <c r="BK2132" s="7">
        <v>2872722.1166666662</v>
      </c>
      <c r="BL2132" s="7">
        <v>591110.14333333331</v>
      </c>
      <c r="BM2132" s="7">
        <v>6647759.21</v>
      </c>
      <c r="BN2132" s="130">
        <v>0.60299999999999998</v>
      </c>
      <c r="BO2132" s="131">
        <v>3.022287E-4</v>
      </c>
      <c r="BP2132" s="161">
        <v>7658.9662714725455</v>
      </c>
      <c r="BQ2132" s="162">
        <v>15928906</v>
      </c>
      <c r="BR2132" s="161">
        <v>399866</v>
      </c>
      <c r="BS2132" s="163">
        <v>0</v>
      </c>
      <c r="BT2132" s="163">
        <v>0</v>
      </c>
      <c r="BU2132" s="161">
        <v>17145410.260000002</v>
      </c>
      <c r="BV2132" s="161">
        <v>10400.4</v>
      </c>
      <c r="BW2132" s="165">
        <v>18074776.82</v>
      </c>
      <c r="BX2132" s="161">
        <v>399866</v>
      </c>
    </row>
    <row r="2133" spans="1:76" ht="14.45" x14ac:dyDescent="0.3">
      <c r="A2133" s="164" t="s">
        <v>31</v>
      </c>
      <c r="B2133" s="6" t="s">
        <v>1164</v>
      </c>
      <c r="C2133" s="6" t="s">
        <v>51</v>
      </c>
      <c r="D2133" s="6" t="s">
        <v>92</v>
      </c>
      <c r="E2133" s="6" t="s">
        <v>36</v>
      </c>
      <c r="F2133" s="24" t="str">
        <f>+Tabela1[[#This Row],[WK]]&amp;Tabela1[[#This Row],[PK]]&amp;Tabela1[[#This Row],[GK]]</f>
        <v>300711</v>
      </c>
      <c r="G2133" s="6" t="s">
        <v>2008</v>
      </c>
      <c r="H2133" s="7">
        <v>357277083.52039856</v>
      </c>
      <c r="I2133" s="8">
        <v>1.371</v>
      </c>
      <c r="J2133" s="7">
        <v>489826881.50999999</v>
      </c>
      <c r="K2133" s="8">
        <v>7.0000000000000007E-2</v>
      </c>
      <c r="L2133" s="7">
        <v>34287881.705700003</v>
      </c>
      <c r="M2133" s="7">
        <v>8692423.7057000026</v>
      </c>
      <c r="N2133" s="9">
        <v>0.33960805490177215</v>
      </c>
      <c r="O2133" s="7">
        <v>424807211</v>
      </c>
      <c r="P2133" s="8">
        <v>1.2949999999999999</v>
      </c>
      <c r="Q2133" s="7">
        <v>550125338</v>
      </c>
      <c r="R2133" s="8">
        <v>1.6E-2</v>
      </c>
      <c r="S2133" s="7">
        <v>8802005.4079999998</v>
      </c>
      <c r="T2133" s="7">
        <v>6247022.4079999998</v>
      </c>
      <c r="U2133" s="9">
        <v>2.4450348233236778</v>
      </c>
      <c r="V2133" s="7">
        <v>14939446.113700002</v>
      </c>
      <c r="W2133" s="9">
        <v>0.53070025132821197</v>
      </c>
      <c r="X2133" s="7">
        <v>23561576.750574563</v>
      </c>
      <c r="Y2133" s="7">
        <v>0</v>
      </c>
      <c r="Z2133" s="7">
        <v>26897.925000000003</v>
      </c>
      <c r="AA2133" s="7">
        <v>1537047.8255745636</v>
      </c>
      <c r="AB2133" s="7">
        <v>16079176</v>
      </c>
      <c r="AC2133" s="7">
        <v>5918455</v>
      </c>
      <c r="AD2133" s="7">
        <v>8622130.6368745603</v>
      </c>
      <c r="AE2133" s="7">
        <v>-3957373.1178290262</v>
      </c>
      <c r="AF2133" s="7">
        <v>34287881.705700003</v>
      </c>
      <c r="AG2133" s="7">
        <v>8802005.4079999998</v>
      </c>
      <c r="AH2133" s="7">
        <v>4664757.5190455336</v>
      </c>
      <c r="AI2133" s="7">
        <v>21370546</v>
      </c>
      <c r="AJ2133" s="7">
        <v>1814388</v>
      </c>
      <c r="AK2133" s="7">
        <v>1329044</v>
      </c>
      <c r="AL2133" s="7">
        <v>0</v>
      </c>
      <c r="AM2133" s="7">
        <v>360768</v>
      </c>
      <c r="AN2133" s="7">
        <v>0</v>
      </c>
      <c r="AO2133" s="7">
        <v>0</v>
      </c>
      <c r="AP2133" s="7">
        <v>13231344</v>
      </c>
      <c r="AQ2133" s="7">
        <v>1145745</v>
      </c>
      <c r="AR2133" s="7">
        <v>25595458</v>
      </c>
      <c r="AS2133" s="7">
        <v>2554983</v>
      </c>
      <c r="AT2133" s="7">
        <v>1506448</v>
      </c>
      <c r="AU2133" s="7">
        <v>0</v>
      </c>
      <c r="AV2133" s="7">
        <v>867119</v>
      </c>
      <c r="AW2133" s="7">
        <v>0</v>
      </c>
      <c r="AX2133" s="7">
        <v>0</v>
      </c>
      <c r="AY2133" s="7">
        <v>15114589</v>
      </c>
      <c r="AZ2133" s="7">
        <v>484966</v>
      </c>
      <c r="BA2133" s="7">
        <v>26897.925000000003</v>
      </c>
      <c r="BB2133" s="7">
        <v>0</v>
      </c>
      <c r="BC2133" s="7">
        <v>0</v>
      </c>
      <c r="BD2133" s="7">
        <v>0</v>
      </c>
      <c r="BE2133" s="7">
        <v>578.45000000000005</v>
      </c>
      <c r="BF2133" s="7">
        <v>0</v>
      </c>
      <c r="BG2133" s="7">
        <v>862074.82557456358</v>
      </c>
      <c r="BH2133" s="7">
        <v>9614</v>
      </c>
      <c r="BI2133" s="7">
        <v>674973</v>
      </c>
      <c r="BJ2133" s="7">
        <v>9289633.8541666679</v>
      </c>
      <c r="BK2133" s="7">
        <v>7530210.5933333337</v>
      </c>
      <c r="BL2133" s="7">
        <v>1071650.7166666668</v>
      </c>
      <c r="BM2133" s="7">
        <v>4894391.6099999994</v>
      </c>
      <c r="BN2133" s="130">
        <v>1.413</v>
      </c>
      <c r="BO2133" s="131">
        <v>3.5884010000000001E-4</v>
      </c>
      <c r="BP2133" s="161">
        <v>9093.7092673303669</v>
      </c>
      <c r="BQ2133" s="162">
        <v>16079176</v>
      </c>
      <c r="BR2133" s="161">
        <v>1158263</v>
      </c>
      <c r="BS2133" s="163">
        <v>0</v>
      </c>
      <c r="BT2133" s="163">
        <v>2027181.3672544658</v>
      </c>
      <c r="BU2133" s="161">
        <v>34287881.710000001</v>
      </c>
      <c r="BV2133" s="161">
        <v>8802005.4100000001</v>
      </c>
      <c r="BW2133" s="165">
        <v>6691938.8872544654</v>
      </c>
      <c r="BX2133" s="161">
        <v>1158263</v>
      </c>
    </row>
    <row r="2134" spans="1:76" ht="14.45" x14ac:dyDescent="0.3">
      <c r="A2134" s="164" t="s">
        <v>31</v>
      </c>
      <c r="B2134" s="6" t="s">
        <v>1164</v>
      </c>
      <c r="C2134" s="6" t="s">
        <v>75</v>
      </c>
      <c r="D2134" s="6" t="s">
        <v>33</v>
      </c>
      <c r="E2134" s="6" t="s">
        <v>36</v>
      </c>
      <c r="F2134" s="24" t="str">
        <f>+Tabela1[[#This Row],[WK]]&amp;Tabela1[[#This Row],[PK]]&amp;Tabela1[[#This Row],[GK]]</f>
        <v>300801</v>
      </c>
      <c r="G2134" s="6" t="s">
        <v>474</v>
      </c>
      <c r="H2134" s="7">
        <v>438875952.73819929</v>
      </c>
      <c r="I2134" s="8">
        <v>1.371</v>
      </c>
      <c r="J2134" s="7">
        <v>601698931.20000005</v>
      </c>
      <c r="K2134" s="8">
        <v>7.0000000000000007E-2</v>
      </c>
      <c r="L2134" s="7">
        <v>42118925.184000008</v>
      </c>
      <c r="M2134" s="7">
        <v>7755225.1840000078</v>
      </c>
      <c r="N2134" s="9">
        <v>0.22568073822085538</v>
      </c>
      <c r="O2134" s="7">
        <v>133750752</v>
      </c>
      <c r="P2134" s="8">
        <v>1.2949999999999999</v>
      </c>
      <c r="Q2134" s="7">
        <v>173207224</v>
      </c>
      <c r="R2134" s="8">
        <v>1.6E-2</v>
      </c>
      <c r="S2134" s="7">
        <v>2771315.5840000003</v>
      </c>
      <c r="T2134" s="7">
        <v>1405144.5840000003</v>
      </c>
      <c r="U2134" s="9">
        <v>1.0285276030599393</v>
      </c>
      <c r="V2134" s="7">
        <v>9160369.7680000067</v>
      </c>
      <c r="W2134" s="9">
        <v>0.25637847301491817</v>
      </c>
      <c r="X2134" s="7">
        <v>22884134.575610586</v>
      </c>
      <c r="Y2134" s="7">
        <v>0</v>
      </c>
      <c r="Z2134" s="7">
        <v>5074.5450000000001</v>
      </c>
      <c r="AA2134" s="7">
        <v>2762129.0306105837</v>
      </c>
      <c r="AB2134" s="7">
        <v>14552377</v>
      </c>
      <c r="AC2134" s="7">
        <v>5564554</v>
      </c>
      <c r="AD2134" s="7">
        <v>13723764.807610577</v>
      </c>
      <c r="AE2134" s="7">
        <v>-11335356.098323883</v>
      </c>
      <c r="AF2134" s="7">
        <v>42118925.184000008</v>
      </c>
      <c r="AG2134" s="7">
        <v>2771315.5840000003</v>
      </c>
      <c r="AH2134" s="7">
        <v>2388408.7092866935</v>
      </c>
      <c r="AI2134" s="7">
        <v>28691458</v>
      </c>
      <c r="AJ2134" s="7">
        <v>804880</v>
      </c>
      <c r="AK2134" s="7">
        <v>0</v>
      </c>
      <c r="AL2134" s="7">
        <v>0</v>
      </c>
      <c r="AM2134" s="7">
        <v>2369232</v>
      </c>
      <c r="AN2134" s="7">
        <v>0</v>
      </c>
      <c r="AO2134" s="7">
        <v>-3040753</v>
      </c>
      <c r="AP2134" s="7">
        <v>10753125</v>
      </c>
      <c r="AQ2134" s="7">
        <v>1129832</v>
      </c>
      <c r="AR2134" s="7">
        <v>34363700</v>
      </c>
      <c r="AS2134" s="7">
        <v>1366171</v>
      </c>
      <c r="AT2134" s="7">
        <v>0</v>
      </c>
      <c r="AU2134" s="7">
        <v>0</v>
      </c>
      <c r="AV2134" s="7">
        <v>1139229</v>
      </c>
      <c r="AW2134" s="7">
        <v>0</v>
      </c>
      <c r="AX2134" s="7">
        <v>-4111045</v>
      </c>
      <c r="AY2134" s="7">
        <v>12288086</v>
      </c>
      <c r="AZ2134" s="7">
        <v>473612</v>
      </c>
      <c r="BA2134" s="7">
        <v>5074.5450000000001</v>
      </c>
      <c r="BB2134" s="7">
        <v>0</v>
      </c>
      <c r="BC2134" s="7">
        <v>0</v>
      </c>
      <c r="BD2134" s="7">
        <v>0.01</v>
      </c>
      <c r="BE2134" s="7">
        <v>109.11</v>
      </c>
      <c r="BF2134" s="7">
        <v>0</v>
      </c>
      <c r="BG2134" s="7">
        <v>740753.03061058349</v>
      </c>
      <c r="BH2134" s="7">
        <v>8261</v>
      </c>
      <c r="BI2134" s="7">
        <v>2021376</v>
      </c>
      <c r="BJ2134" s="7">
        <v>27820310.370833334</v>
      </c>
      <c r="BK2134" s="7">
        <v>22680557.756666668</v>
      </c>
      <c r="BL2134" s="7">
        <v>7363197.5</v>
      </c>
      <c r="BM2134" s="7">
        <v>5832615.456666667</v>
      </c>
      <c r="BN2134" s="130">
        <v>1.63</v>
      </c>
      <c r="BO2134" s="131">
        <v>3.6012240000000002E-4</v>
      </c>
      <c r="BP2134" s="161">
        <v>9125.725847433192</v>
      </c>
      <c r="BQ2134" s="162">
        <v>14552377</v>
      </c>
      <c r="BR2134" s="161">
        <v>1290791</v>
      </c>
      <c r="BS2134" s="163">
        <v>0</v>
      </c>
      <c r="BT2134" s="163">
        <v>2031894.5227132961</v>
      </c>
      <c r="BU2134" s="161">
        <v>42118925.18</v>
      </c>
      <c r="BV2134" s="161">
        <v>2771315.58</v>
      </c>
      <c r="BW2134" s="165">
        <v>4420303.2327132961</v>
      </c>
      <c r="BX2134" s="161">
        <v>1290791</v>
      </c>
    </row>
    <row r="2135" spans="1:76" ht="14.45" x14ac:dyDescent="0.3">
      <c r="A2135" s="164" t="s">
        <v>31</v>
      </c>
      <c r="B2135" s="6" t="s">
        <v>1164</v>
      </c>
      <c r="C2135" s="6" t="s">
        <v>75</v>
      </c>
      <c r="D2135" s="6" t="s">
        <v>32</v>
      </c>
      <c r="E2135" s="6" t="s">
        <v>36</v>
      </c>
      <c r="F2135" s="24" t="str">
        <f>+Tabela1[[#This Row],[WK]]&amp;Tabela1[[#This Row],[PK]]&amp;Tabela1[[#This Row],[GK]]</f>
        <v>300802</v>
      </c>
      <c r="G2135" s="6" t="s">
        <v>2009</v>
      </c>
      <c r="H2135" s="7">
        <v>200351602.18899956</v>
      </c>
      <c r="I2135" s="8">
        <v>1.371</v>
      </c>
      <c r="J2135" s="7">
        <v>274682046.59999996</v>
      </c>
      <c r="K2135" s="8">
        <v>7.0000000000000007E-2</v>
      </c>
      <c r="L2135" s="7">
        <v>19227743.261999998</v>
      </c>
      <c r="M2135" s="7">
        <v>10348979.261999998</v>
      </c>
      <c r="N2135" s="9">
        <v>1.1655878297925251</v>
      </c>
      <c r="O2135" s="7">
        <v>30475179</v>
      </c>
      <c r="P2135" s="8">
        <v>1.2949999999999999</v>
      </c>
      <c r="Q2135" s="7">
        <v>39465357</v>
      </c>
      <c r="R2135" s="8">
        <v>1.6E-2</v>
      </c>
      <c r="S2135" s="7">
        <v>631445.71200000006</v>
      </c>
      <c r="T2135" s="7">
        <v>199918.71200000006</v>
      </c>
      <c r="U2135" s="9">
        <v>0.46328204724154004</v>
      </c>
      <c r="V2135" s="7">
        <v>10548897.973999999</v>
      </c>
      <c r="W2135" s="9">
        <v>1.1330363330211697</v>
      </c>
      <c r="X2135" s="7">
        <v>13092393.351612493</v>
      </c>
      <c r="Y2135" s="7">
        <v>0</v>
      </c>
      <c r="Z2135" s="7">
        <v>0</v>
      </c>
      <c r="AA2135" s="7">
        <v>1073824.3516124925</v>
      </c>
      <c r="AB2135" s="7">
        <v>11441482</v>
      </c>
      <c r="AC2135" s="7">
        <v>577087</v>
      </c>
      <c r="AD2135" s="7">
        <v>2543495.3776124949</v>
      </c>
      <c r="AE2135" s="7">
        <v>0</v>
      </c>
      <c r="AF2135" s="7">
        <v>19227743.261999998</v>
      </c>
      <c r="AG2135" s="7">
        <v>631445.71200000006</v>
      </c>
      <c r="AH2135" s="7">
        <v>2543495.3776124949</v>
      </c>
      <c r="AI2135" s="7">
        <v>7413192</v>
      </c>
      <c r="AJ2135" s="7">
        <v>346333</v>
      </c>
      <c r="AK2135" s="7">
        <v>1156952</v>
      </c>
      <c r="AL2135" s="7">
        <v>0</v>
      </c>
      <c r="AM2135" s="7">
        <v>899915</v>
      </c>
      <c r="AN2135" s="7">
        <v>0</v>
      </c>
      <c r="AO2135" s="7">
        <v>0</v>
      </c>
      <c r="AP2135" s="7">
        <v>8767020</v>
      </c>
      <c r="AQ2135" s="7">
        <v>624590</v>
      </c>
      <c r="AR2135" s="7">
        <v>8878764</v>
      </c>
      <c r="AS2135" s="7">
        <v>431527</v>
      </c>
      <c r="AT2135" s="7">
        <v>1311989</v>
      </c>
      <c r="AU2135" s="7">
        <v>0</v>
      </c>
      <c r="AV2135" s="7">
        <v>861934</v>
      </c>
      <c r="AW2135" s="7">
        <v>0</v>
      </c>
      <c r="AX2135" s="7">
        <v>0</v>
      </c>
      <c r="AY2135" s="7">
        <v>10064449</v>
      </c>
      <c r="AZ2135" s="7">
        <v>266001</v>
      </c>
      <c r="BA2135" s="7">
        <v>0</v>
      </c>
      <c r="BB2135" s="7">
        <v>0</v>
      </c>
      <c r="BC2135" s="7">
        <v>0</v>
      </c>
      <c r="BD2135" s="7">
        <v>0</v>
      </c>
      <c r="BE2135" s="7">
        <v>0</v>
      </c>
      <c r="BF2135" s="7">
        <v>0</v>
      </c>
      <c r="BG2135" s="7">
        <v>546889.35161249258</v>
      </c>
      <c r="BH2135" s="7">
        <v>6099</v>
      </c>
      <c r="BI2135" s="7">
        <v>526935</v>
      </c>
      <c r="BJ2135" s="7">
        <v>7252154.4816666665</v>
      </c>
      <c r="BK2135" s="7">
        <v>5410883.7866666662</v>
      </c>
      <c r="BL2135" s="7">
        <v>1571093.5899999999</v>
      </c>
      <c r="BM2135" s="7">
        <v>4222895.6000000006</v>
      </c>
      <c r="BN2135" s="130">
        <v>1.202</v>
      </c>
      <c r="BO2135" s="131">
        <v>2.136447E-4</v>
      </c>
      <c r="BP2135" s="161">
        <v>5413.8035917619782</v>
      </c>
      <c r="BQ2135" s="162">
        <v>11441482</v>
      </c>
      <c r="BR2135" s="161">
        <v>366212</v>
      </c>
      <c r="BS2135" s="163">
        <v>0</v>
      </c>
      <c r="BT2135" s="163">
        <v>1778191.2399999984</v>
      </c>
      <c r="BU2135" s="161">
        <v>19227743.260000002</v>
      </c>
      <c r="BV2135" s="161">
        <v>631445.71</v>
      </c>
      <c r="BW2135" s="165">
        <v>4321686.6199999982</v>
      </c>
      <c r="BX2135" s="161">
        <v>366212</v>
      </c>
    </row>
    <row r="2136" spans="1:76" ht="14.45" x14ac:dyDescent="0.3">
      <c r="A2136" s="164" t="s">
        <v>31</v>
      </c>
      <c r="B2136" s="6" t="s">
        <v>1164</v>
      </c>
      <c r="C2136" s="6" t="s">
        <v>75</v>
      </c>
      <c r="D2136" s="6" t="s">
        <v>37</v>
      </c>
      <c r="E2136" s="6" t="s">
        <v>40</v>
      </c>
      <c r="F2136" s="24" t="str">
        <f>+Tabela1[[#This Row],[WK]]&amp;Tabela1[[#This Row],[PK]]&amp;Tabela1[[#This Row],[GK]]</f>
        <v>300803</v>
      </c>
      <c r="G2136" s="6" t="s">
        <v>2010</v>
      </c>
      <c r="H2136" s="7">
        <v>978124029.95160174</v>
      </c>
      <c r="I2136" s="8">
        <v>1.371</v>
      </c>
      <c r="J2136" s="7">
        <v>1341008045.0599999</v>
      </c>
      <c r="K2136" s="8">
        <v>7.0000000000000007E-2</v>
      </c>
      <c r="L2136" s="7">
        <v>93870563.154200003</v>
      </c>
      <c r="M2136" s="7">
        <v>44444305.154200003</v>
      </c>
      <c r="N2136" s="9">
        <v>0.8992043288852658</v>
      </c>
      <c r="O2136" s="7">
        <v>152806742</v>
      </c>
      <c r="P2136" s="8">
        <v>1.2949999999999999</v>
      </c>
      <c r="Q2136" s="7">
        <v>197884731</v>
      </c>
      <c r="R2136" s="8">
        <v>1.6E-2</v>
      </c>
      <c r="S2136" s="7">
        <v>3166155.696</v>
      </c>
      <c r="T2136" s="7">
        <v>615745.696</v>
      </c>
      <c r="U2136" s="9">
        <v>0.2414300822220741</v>
      </c>
      <c r="V2136" s="7">
        <v>45060050.850199997</v>
      </c>
      <c r="W2136" s="9">
        <v>0.86692842354188604</v>
      </c>
      <c r="X2136" s="7">
        <v>45433964.900214463</v>
      </c>
      <c r="Y2136" s="7">
        <v>0</v>
      </c>
      <c r="Z2136" s="7">
        <v>0</v>
      </c>
      <c r="AA2136" s="7">
        <v>4152539.9002144667</v>
      </c>
      <c r="AB2136" s="7">
        <v>41281425</v>
      </c>
      <c r="AC2136" s="7">
        <v>0</v>
      </c>
      <c r="AD2136" s="7">
        <v>373914.05001446093</v>
      </c>
      <c r="AE2136" s="7">
        <v>0</v>
      </c>
      <c r="AF2136" s="7">
        <v>93870563.154200003</v>
      </c>
      <c r="AG2136" s="7">
        <v>3166155.696</v>
      </c>
      <c r="AH2136" s="7">
        <v>373914.05001446093</v>
      </c>
      <c r="AI2136" s="7">
        <v>41267717</v>
      </c>
      <c r="AJ2136" s="7">
        <v>2076395</v>
      </c>
      <c r="AK2136" s="7">
        <v>0</v>
      </c>
      <c r="AL2136" s="7">
        <v>381884</v>
      </c>
      <c r="AM2136" s="7">
        <v>1502467</v>
      </c>
      <c r="AN2136" s="7">
        <v>0</v>
      </c>
      <c r="AO2136" s="7">
        <v>0</v>
      </c>
      <c r="AP2136" s="7">
        <v>32257088</v>
      </c>
      <c r="AQ2136" s="7">
        <v>2947907</v>
      </c>
      <c r="AR2136" s="7">
        <v>49426258</v>
      </c>
      <c r="AS2136" s="7">
        <v>2550410</v>
      </c>
      <c r="AT2136" s="7">
        <v>0</v>
      </c>
      <c r="AU2136" s="7">
        <v>438966</v>
      </c>
      <c r="AV2136" s="7">
        <v>1551112</v>
      </c>
      <c r="AW2136" s="7">
        <v>0</v>
      </c>
      <c r="AX2136" s="7">
        <v>0</v>
      </c>
      <c r="AY2136" s="7">
        <v>36201967</v>
      </c>
      <c r="AZ2136" s="7">
        <v>1247287</v>
      </c>
      <c r="BA2136" s="7">
        <v>0</v>
      </c>
      <c r="BB2136" s="7">
        <v>0</v>
      </c>
      <c r="BC2136" s="7">
        <v>0</v>
      </c>
      <c r="BD2136" s="7">
        <v>0</v>
      </c>
      <c r="BE2136" s="7">
        <v>0</v>
      </c>
      <c r="BF2136" s="7">
        <v>0</v>
      </c>
      <c r="BG2136" s="7">
        <v>2162718.9002144667</v>
      </c>
      <c r="BH2136" s="7">
        <v>24119</v>
      </c>
      <c r="BI2136" s="7">
        <v>1989821</v>
      </c>
      <c r="BJ2136" s="7">
        <v>27385965.240833335</v>
      </c>
      <c r="BK2136" s="7">
        <v>20471899.576666668</v>
      </c>
      <c r="BL2136" s="7">
        <v>7835259.6033333326</v>
      </c>
      <c r="BM2136" s="7">
        <v>11985743.449999999</v>
      </c>
      <c r="BN2136" s="130">
        <v>1.165</v>
      </c>
      <c r="BO2136" s="131">
        <v>9.874129000000001E-4</v>
      </c>
      <c r="BP2136" s="161">
        <v>25022.958386613762</v>
      </c>
      <c r="BQ2136" s="162">
        <v>41281425</v>
      </c>
      <c r="BR2136" s="161">
        <v>1919765</v>
      </c>
      <c r="BS2136" s="163">
        <v>0</v>
      </c>
      <c r="BT2136" s="163">
        <v>0</v>
      </c>
      <c r="BU2136" s="161">
        <v>93870563.150000006</v>
      </c>
      <c r="BV2136" s="161">
        <v>3166155.7</v>
      </c>
      <c r="BW2136" s="165">
        <v>373914.05</v>
      </c>
      <c r="BX2136" s="161">
        <v>1919765</v>
      </c>
    </row>
    <row r="2137" spans="1:76" ht="14.45" x14ac:dyDescent="0.3">
      <c r="A2137" s="164" t="s">
        <v>31</v>
      </c>
      <c r="B2137" s="6" t="s">
        <v>1164</v>
      </c>
      <c r="C2137" s="6" t="s">
        <v>75</v>
      </c>
      <c r="D2137" s="6" t="s">
        <v>39</v>
      </c>
      <c r="E2137" s="6" t="s">
        <v>36</v>
      </c>
      <c r="F2137" s="24" t="str">
        <f>+Tabela1[[#This Row],[WK]]&amp;Tabela1[[#This Row],[PK]]&amp;Tabela1[[#This Row],[GK]]</f>
        <v>300804</v>
      </c>
      <c r="G2137" s="6" t="s">
        <v>2011</v>
      </c>
      <c r="H2137" s="7">
        <v>206118432.71839949</v>
      </c>
      <c r="I2137" s="8">
        <v>1.371</v>
      </c>
      <c r="J2137" s="7">
        <v>282588371.25</v>
      </c>
      <c r="K2137" s="8">
        <v>7.0000000000000007E-2</v>
      </c>
      <c r="L2137" s="7">
        <v>19781185.987500001</v>
      </c>
      <c r="M2137" s="7">
        <v>5889538.9875000007</v>
      </c>
      <c r="N2137" s="9">
        <v>0.42396261490808113</v>
      </c>
      <c r="O2137" s="7">
        <v>54096262</v>
      </c>
      <c r="P2137" s="8">
        <v>1.2949999999999999</v>
      </c>
      <c r="Q2137" s="7">
        <v>70054659</v>
      </c>
      <c r="R2137" s="8">
        <v>1.6E-2</v>
      </c>
      <c r="S2137" s="7">
        <v>1120874.544</v>
      </c>
      <c r="T2137" s="7">
        <v>295735.54399999999</v>
      </c>
      <c r="U2137" s="9">
        <v>0.35840693992163741</v>
      </c>
      <c r="V2137" s="7">
        <v>6185274.5315000005</v>
      </c>
      <c r="W2137" s="9">
        <v>0.4202870471514637</v>
      </c>
      <c r="X2137" s="7">
        <v>13690620.814805387</v>
      </c>
      <c r="Y2137" s="7">
        <v>0</v>
      </c>
      <c r="Z2137" s="7">
        <v>202647.00000000003</v>
      </c>
      <c r="AA2137" s="7">
        <v>1241964.8148053864</v>
      </c>
      <c r="AB2137" s="7">
        <v>10020151</v>
      </c>
      <c r="AC2137" s="7">
        <v>2225858</v>
      </c>
      <c r="AD2137" s="7">
        <v>7505346.2833053861</v>
      </c>
      <c r="AE2137" s="7">
        <v>-3403923.3133711577</v>
      </c>
      <c r="AF2137" s="7">
        <v>19781185.987500001</v>
      </c>
      <c r="AG2137" s="7">
        <v>1120874.544</v>
      </c>
      <c r="AH2137" s="7">
        <v>4101422.9699342283</v>
      </c>
      <c r="AI2137" s="7">
        <v>11598623</v>
      </c>
      <c r="AJ2137" s="7">
        <v>713199</v>
      </c>
      <c r="AK2137" s="7">
        <v>0</v>
      </c>
      <c r="AL2137" s="7">
        <v>0</v>
      </c>
      <c r="AM2137" s="7">
        <v>1071209</v>
      </c>
      <c r="AN2137" s="7">
        <v>0</v>
      </c>
      <c r="AO2137" s="7">
        <v>-59149</v>
      </c>
      <c r="AP2137" s="7">
        <v>8451868</v>
      </c>
      <c r="AQ2137" s="7">
        <v>688243</v>
      </c>
      <c r="AR2137" s="7">
        <v>13891647</v>
      </c>
      <c r="AS2137" s="7">
        <v>825139</v>
      </c>
      <c r="AT2137" s="7">
        <v>0</v>
      </c>
      <c r="AU2137" s="7">
        <v>0</v>
      </c>
      <c r="AV2137" s="7">
        <v>1100929</v>
      </c>
      <c r="AW2137" s="7">
        <v>0</v>
      </c>
      <c r="AX2137" s="7">
        <v>-445222</v>
      </c>
      <c r="AY2137" s="7">
        <v>8480699</v>
      </c>
      <c r="AZ2137" s="7">
        <v>296819</v>
      </c>
      <c r="BA2137" s="7">
        <v>202647.00000000003</v>
      </c>
      <c r="BB2137" s="7">
        <v>0</v>
      </c>
      <c r="BC2137" s="7">
        <v>12.81</v>
      </c>
      <c r="BD2137" s="7">
        <v>2136.3000000000002</v>
      </c>
      <c r="BE2137" s="7">
        <v>0</v>
      </c>
      <c r="BF2137" s="7">
        <v>0</v>
      </c>
      <c r="BG2137" s="7">
        <v>462600.81480538641</v>
      </c>
      <c r="BH2137" s="7">
        <v>5159</v>
      </c>
      <c r="BI2137" s="7">
        <v>779364</v>
      </c>
      <c r="BJ2137" s="7">
        <v>10726334.580833334</v>
      </c>
      <c r="BK2137" s="7">
        <v>9148822.4566666689</v>
      </c>
      <c r="BL2137" s="7">
        <v>1153365.9466666665</v>
      </c>
      <c r="BM2137" s="7">
        <v>4003316.6033333335</v>
      </c>
      <c r="BN2137" s="130">
        <v>1.407</v>
      </c>
      <c r="BO2137" s="131">
        <v>2.0327339999999999E-4</v>
      </c>
      <c r="BP2137" s="161">
        <v>5151.6678421701026</v>
      </c>
      <c r="BQ2137" s="162">
        <v>10020151</v>
      </c>
      <c r="BR2137" s="161">
        <v>605913</v>
      </c>
      <c r="BS2137" s="163">
        <v>0</v>
      </c>
      <c r="BT2137" s="163">
        <v>1252440.4985657707</v>
      </c>
      <c r="BU2137" s="161">
        <v>19781185.989999998</v>
      </c>
      <c r="BV2137" s="161">
        <v>1120874.54</v>
      </c>
      <c r="BW2137" s="165">
        <v>5353863.4685657714</v>
      </c>
      <c r="BX2137" s="161">
        <v>605913</v>
      </c>
    </row>
    <row r="2138" spans="1:76" ht="14.45" x14ac:dyDescent="0.3">
      <c r="A2138" s="164" t="s">
        <v>31</v>
      </c>
      <c r="B2138" s="6" t="s">
        <v>1164</v>
      </c>
      <c r="C2138" s="6" t="s">
        <v>75</v>
      </c>
      <c r="D2138" s="6" t="s">
        <v>42</v>
      </c>
      <c r="E2138" s="6" t="s">
        <v>36</v>
      </c>
      <c r="F2138" s="24" t="str">
        <f>+Tabela1[[#This Row],[WK]]&amp;Tabela1[[#This Row],[PK]]&amp;Tabela1[[#This Row],[GK]]</f>
        <v>300805</v>
      </c>
      <c r="G2138" s="6" t="s">
        <v>2012</v>
      </c>
      <c r="H2138" s="7">
        <v>240509821.31639993</v>
      </c>
      <c r="I2138" s="8">
        <v>1.371</v>
      </c>
      <c r="J2138" s="7">
        <v>329738965.03000003</v>
      </c>
      <c r="K2138" s="8">
        <v>7.0000000000000007E-2</v>
      </c>
      <c r="L2138" s="7">
        <v>23081727.552100003</v>
      </c>
      <c r="M2138" s="7">
        <v>5624740.5521000028</v>
      </c>
      <c r="N2138" s="9">
        <v>0.32220569059826892</v>
      </c>
      <c r="O2138" s="7">
        <v>8331935</v>
      </c>
      <c r="P2138" s="8">
        <v>1.2949999999999999</v>
      </c>
      <c r="Q2138" s="7">
        <v>10789856</v>
      </c>
      <c r="R2138" s="8">
        <v>1.6E-2</v>
      </c>
      <c r="S2138" s="7">
        <v>172637.696</v>
      </c>
      <c r="T2138" s="7">
        <v>81196.695999999996</v>
      </c>
      <c r="U2138" s="9">
        <v>0.88796815432902088</v>
      </c>
      <c r="V2138" s="7">
        <v>5705937.2481000014</v>
      </c>
      <c r="W2138" s="9">
        <v>0.32515375440466809</v>
      </c>
      <c r="X2138" s="7">
        <v>12489372.278234893</v>
      </c>
      <c r="Y2138" s="7">
        <v>0</v>
      </c>
      <c r="Z2138" s="7">
        <v>0</v>
      </c>
      <c r="AA2138" s="7">
        <v>1040135.2782348938</v>
      </c>
      <c r="AB2138" s="7">
        <v>6697067</v>
      </c>
      <c r="AC2138" s="7">
        <v>4752170</v>
      </c>
      <c r="AD2138" s="7">
        <v>6783435.0301348902</v>
      </c>
      <c r="AE2138" s="7">
        <v>-6012291.7277655117</v>
      </c>
      <c r="AF2138" s="7">
        <v>23081727.552100003</v>
      </c>
      <c r="AG2138" s="7">
        <v>172637.696</v>
      </c>
      <c r="AH2138" s="7">
        <v>771143.30236937851</v>
      </c>
      <c r="AI2138" s="7">
        <v>14575450</v>
      </c>
      <c r="AJ2138" s="7">
        <v>38257</v>
      </c>
      <c r="AK2138" s="7">
        <v>0</v>
      </c>
      <c r="AL2138" s="7">
        <v>0</v>
      </c>
      <c r="AM2138" s="7">
        <v>1244244</v>
      </c>
      <c r="AN2138" s="7">
        <v>0</v>
      </c>
      <c r="AO2138" s="7">
        <v>-1111917</v>
      </c>
      <c r="AP2138" s="7">
        <v>5060160</v>
      </c>
      <c r="AQ2138" s="7">
        <v>445568</v>
      </c>
      <c r="AR2138" s="7">
        <v>17456987</v>
      </c>
      <c r="AS2138" s="7">
        <v>91441</v>
      </c>
      <c r="AT2138" s="7">
        <v>0</v>
      </c>
      <c r="AU2138" s="7">
        <v>0</v>
      </c>
      <c r="AV2138" s="7">
        <v>1192332</v>
      </c>
      <c r="AW2138" s="7">
        <v>0</v>
      </c>
      <c r="AX2138" s="7">
        <v>-1424766</v>
      </c>
      <c r="AY2138" s="7">
        <v>5776473</v>
      </c>
      <c r="AZ2138" s="7">
        <v>189769</v>
      </c>
      <c r="BA2138" s="7">
        <v>0</v>
      </c>
      <c r="BB2138" s="7">
        <v>0</v>
      </c>
      <c r="BC2138" s="7">
        <v>0</v>
      </c>
      <c r="BD2138" s="7">
        <v>0</v>
      </c>
      <c r="BE2138" s="7">
        <v>0</v>
      </c>
      <c r="BF2138" s="7">
        <v>0</v>
      </c>
      <c r="BG2138" s="7">
        <v>337423.27823489381</v>
      </c>
      <c r="BH2138" s="7">
        <v>3763</v>
      </c>
      <c r="BI2138" s="7">
        <v>702712</v>
      </c>
      <c r="BJ2138" s="7">
        <v>9671431.9250000007</v>
      </c>
      <c r="BK2138" s="7">
        <v>8982232.1400000006</v>
      </c>
      <c r="BL2138" s="7">
        <v>62366.703333333338</v>
      </c>
      <c r="BM2138" s="7">
        <v>2632065.7333333325</v>
      </c>
      <c r="BN2138" s="130">
        <v>2.0659999999999998</v>
      </c>
      <c r="BO2138" s="131">
        <v>1.2825989999999999E-4</v>
      </c>
      <c r="BP2138" s="161">
        <v>3250.6833985648987</v>
      </c>
      <c r="BQ2138" s="162">
        <v>6697067</v>
      </c>
      <c r="BR2138" s="161">
        <v>505396</v>
      </c>
      <c r="BS2138" s="163">
        <v>0</v>
      </c>
      <c r="BT2138" s="163">
        <v>762123.44953062013</v>
      </c>
      <c r="BU2138" s="161">
        <v>23081727.550000001</v>
      </c>
      <c r="BV2138" s="161">
        <v>172637.7</v>
      </c>
      <c r="BW2138" s="165">
        <v>1533266.7495306202</v>
      </c>
      <c r="BX2138" s="161">
        <v>505396</v>
      </c>
    </row>
    <row r="2139" spans="1:76" ht="14.45" x14ac:dyDescent="0.3">
      <c r="A2139" s="164" t="s">
        <v>31</v>
      </c>
      <c r="B2139" s="6" t="s">
        <v>1164</v>
      </c>
      <c r="C2139" s="6" t="s">
        <v>75</v>
      </c>
      <c r="D2139" s="6" t="s">
        <v>44</v>
      </c>
      <c r="E2139" s="6" t="s">
        <v>36</v>
      </c>
      <c r="F2139" s="24" t="str">
        <f>+Tabela1[[#This Row],[WK]]&amp;Tabela1[[#This Row],[PK]]&amp;Tabela1[[#This Row],[GK]]</f>
        <v>300806</v>
      </c>
      <c r="G2139" s="6" t="s">
        <v>2013</v>
      </c>
      <c r="H2139" s="7">
        <v>96710056.220000073</v>
      </c>
      <c r="I2139" s="8">
        <v>1.371</v>
      </c>
      <c r="J2139" s="7">
        <v>132589487.07000001</v>
      </c>
      <c r="K2139" s="8">
        <v>7.0000000000000007E-2</v>
      </c>
      <c r="L2139" s="7">
        <v>9281264.0949000008</v>
      </c>
      <c r="M2139" s="7">
        <v>5615416.0949000008</v>
      </c>
      <c r="N2139" s="9">
        <v>1.5318191302258033</v>
      </c>
      <c r="O2139" s="7">
        <v>2568723</v>
      </c>
      <c r="P2139" s="8">
        <v>1.2949999999999999</v>
      </c>
      <c r="Q2139" s="7">
        <v>3326496</v>
      </c>
      <c r="R2139" s="8">
        <v>1.6E-2</v>
      </c>
      <c r="S2139" s="7">
        <v>53223.936000000002</v>
      </c>
      <c r="T2139" s="7">
        <v>-7159.0639999999985</v>
      </c>
      <c r="U2139" s="9">
        <v>-0.11856091946408755</v>
      </c>
      <c r="V2139" s="7">
        <v>5608257.0309000015</v>
      </c>
      <c r="W2139" s="9">
        <v>1.5050749754644845</v>
      </c>
      <c r="X2139" s="7">
        <v>10877008.43267199</v>
      </c>
      <c r="Y2139" s="7">
        <v>2086401</v>
      </c>
      <c r="Z2139" s="7">
        <v>1698.8000000000002</v>
      </c>
      <c r="AA2139" s="7">
        <v>610448.63267199066</v>
      </c>
      <c r="AB2139" s="7">
        <v>6164924</v>
      </c>
      <c r="AC2139" s="7">
        <v>2013536</v>
      </c>
      <c r="AD2139" s="7">
        <v>5268751.4017719887</v>
      </c>
      <c r="AE2139" s="7">
        <v>0</v>
      </c>
      <c r="AF2139" s="7">
        <v>9281264.0949000008</v>
      </c>
      <c r="AG2139" s="7">
        <v>53223.936000000002</v>
      </c>
      <c r="AH2139" s="7">
        <v>5268751.4017719887</v>
      </c>
      <c r="AI2139" s="7">
        <v>3060745</v>
      </c>
      <c r="AJ2139" s="7">
        <v>58210</v>
      </c>
      <c r="AK2139" s="7">
        <v>3849623</v>
      </c>
      <c r="AL2139" s="7">
        <v>0</v>
      </c>
      <c r="AM2139" s="7">
        <v>673478</v>
      </c>
      <c r="AN2139" s="7">
        <v>0</v>
      </c>
      <c r="AO2139" s="7">
        <v>0</v>
      </c>
      <c r="AP2139" s="7">
        <v>4929195</v>
      </c>
      <c r="AQ2139" s="7">
        <v>346110</v>
      </c>
      <c r="AR2139" s="7">
        <v>3665848</v>
      </c>
      <c r="AS2139" s="7">
        <v>60383</v>
      </c>
      <c r="AT2139" s="7">
        <v>4201835</v>
      </c>
      <c r="AU2139" s="7">
        <v>1654</v>
      </c>
      <c r="AV2139" s="7">
        <v>681380</v>
      </c>
      <c r="AW2139" s="7">
        <v>0</v>
      </c>
      <c r="AX2139" s="7">
        <v>0</v>
      </c>
      <c r="AY2139" s="7">
        <v>5503795</v>
      </c>
      <c r="AZ2139" s="7">
        <v>141111</v>
      </c>
      <c r="BA2139" s="7">
        <v>1698.8000000000002</v>
      </c>
      <c r="BB2139" s="7">
        <v>0</v>
      </c>
      <c r="BC2139" s="7">
        <v>5.48</v>
      </c>
      <c r="BD2139" s="7">
        <v>0</v>
      </c>
      <c r="BE2139" s="7">
        <v>0</v>
      </c>
      <c r="BF2139" s="7">
        <v>0</v>
      </c>
      <c r="BG2139" s="7">
        <v>322448.63267199066</v>
      </c>
      <c r="BH2139" s="7">
        <v>3596</v>
      </c>
      <c r="BI2139" s="7">
        <v>288000</v>
      </c>
      <c r="BJ2139" s="7">
        <v>3963668.269166667</v>
      </c>
      <c r="BK2139" s="7">
        <v>2597337.913333334</v>
      </c>
      <c r="BL2139" s="7">
        <v>1819290.3066666666</v>
      </c>
      <c r="BM2139" s="7">
        <v>1826740.8099999996</v>
      </c>
      <c r="BN2139" s="130">
        <v>0.82499999999999996</v>
      </c>
      <c r="BO2139" s="131">
        <v>1.308762E-4</v>
      </c>
      <c r="BP2139" s="161">
        <v>3316.7175950269743</v>
      </c>
      <c r="BQ2139" s="162">
        <v>6164924</v>
      </c>
      <c r="BR2139" s="161">
        <v>202647</v>
      </c>
      <c r="BS2139" s="163">
        <v>0</v>
      </c>
      <c r="BT2139" s="163">
        <v>855413.47000000067</v>
      </c>
      <c r="BU2139" s="161">
        <v>9281264.0899999999</v>
      </c>
      <c r="BV2139" s="161">
        <v>53223.94</v>
      </c>
      <c r="BW2139" s="165">
        <v>6124164.870000001</v>
      </c>
      <c r="BX2139" s="161">
        <v>202647</v>
      </c>
    </row>
    <row r="2140" spans="1:76" ht="14.45" x14ac:dyDescent="0.3">
      <c r="A2140" s="164" t="s">
        <v>31</v>
      </c>
      <c r="B2140" s="6" t="s">
        <v>1164</v>
      </c>
      <c r="C2140" s="6" t="s">
        <v>75</v>
      </c>
      <c r="D2140" s="6" t="s">
        <v>51</v>
      </c>
      <c r="E2140" s="6" t="s">
        <v>36</v>
      </c>
      <c r="F2140" s="24" t="str">
        <f>+Tabela1[[#This Row],[WK]]&amp;Tabela1[[#This Row],[PK]]&amp;Tabela1[[#This Row],[GK]]</f>
        <v>300807</v>
      </c>
      <c r="G2140" s="6" t="s">
        <v>2014</v>
      </c>
      <c r="H2140" s="7">
        <v>133811894.15439974</v>
      </c>
      <c r="I2140" s="8">
        <v>1.371</v>
      </c>
      <c r="J2140" s="7">
        <v>183456106.89000002</v>
      </c>
      <c r="K2140" s="8">
        <v>7.0000000000000007E-2</v>
      </c>
      <c r="L2140" s="7">
        <v>12841927.482300002</v>
      </c>
      <c r="M2140" s="7">
        <v>7718353.4823000021</v>
      </c>
      <c r="N2140" s="9">
        <v>1.506439349231611</v>
      </c>
      <c r="O2140" s="7">
        <v>23320966</v>
      </c>
      <c r="P2140" s="8">
        <v>1.2949999999999999</v>
      </c>
      <c r="Q2140" s="7">
        <v>30200651</v>
      </c>
      <c r="R2140" s="8">
        <v>1.6E-2</v>
      </c>
      <c r="S2140" s="7">
        <v>483210.41600000003</v>
      </c>
      <c r="T2140" s="7">
        <v>114505.41600000003</v>
      </c>
      <c r="U2140" s="9">
        <v>0.3105610610108353</v>
      </c>
      <c r="V2140" s="7">
        <v>7832858.8983000014</v>
      </c>
      <c r="W2140" s="9">
        <v>1.4261582301809506</v>
      </c>
      <c r="X2140" s="7">
        <v>13277182.699844625</v>
      </c>
      <c r="Y2140" s="7">
        <v>1532933</v>
      </c>
      <c r="Z2140" s="7">
        <v>0</v>
      </c>
      <c r="AA2140" s="7">
        <v>743965.6998446245</v>
      </c>
      <c r="AB2140" s="7">
        <v>8737741</v>
      </c>
      <c r="AC2140" s="7">
        <v>2262543</v>
      </c>
      <c r="AD2140" s="7">
        <v>5444323.8015446225</v>
      </c>
      <c r="AE2140" s="7">
        <v>0</v>
      </c>
      <c r="AF2140" s="7">
        <v>12841927.482300002</v>
      </c>
      <c r="AG2140" s="7">
        <v>483210.41600000003</v>
      </c>
      <c r="AH2140" s="7">
        <v>5444323.8015446225</v>
      </c>
      <c r="AI2140" s="7">
        <v>4277852</v>
      </c>
      <c r="AJ2140" s="7">
        <v>251525</v>
      </c>
      <c r="AK2140" s="7">
        <v>2815443</v>
      </c>
      <c r="AL2140" s="7">
        <v>0</v>
      </c>
      <c r="AM2140" s="7">
        <v>392243</v>
      </c>
      <c r="AN2140" s="7">
        <v>0</v>
      </c>
      <c r="AO2140" s="7">
        <v>0</v>
      </c>
      <c r="AP2140" s="7">
        <v>7565435</v>
      </c>
      <c r="AQ2140" s="7">
        <v>453524</v>
      </c>
      <c r="AR2140" s="7">
        <v>5123574</v>
      </c>
      <c r="AS2140" s="7">
        <v>368705</v>
      </c>
      <c r="AT2140" s="7">
        <v>3588096</v>
      </c>
      <c r="AU2140" s="7">
        <v>0</v>
      </c>
      <c r="AV2140" s="7">
        <v>755764</v>
      </c>
      <c r="AW2140" s="7">
        <v>0</v>
      </c>
      <c r="AX2140" s="7">
        <v>0</v>
      </c>
      <c r="AY2140" s="7">
        <v>8284921</v>
      </c>
      <c r="AZ2140" s="7">
        <v>184903</v>
      </c>
      <c r="BA2140" s="7">
        <v>0</v>
      </c>
      <c r="BB2140" s="7">
        <v>0</v>
      </c>
      <c r="BC2140" s="7">
        <v>0</v>
      </c>
      <c r="BD2140" s="7">
        <v>0</v>
      </c>
      <c r="BE2140" s="7">
        <v>0</v>
      </c>
      <c r="BF2140" s="7">
        <v>0</v>
      </c>
      <c r="BG2140" s="7">
        <v>441797.6998446245</v>
      </c>
      <c r="BH2140" s="7">
        <v>4927</v>
      </c>
      <c r="BI2140" s="7">
        <v>302168</v>
      </c>
      <c r="BJ2140" s="7">
        <v>4158722.2350000003</v>
      </c>
      <c r="BK2140" s="7">
        <v>2317807.2300000004</v>
      </c>
      <c r="BL2140" s="7">
        <v>1581456.68</v>
      </c>
      <c r="BM2140" s="7">
        <v>4200746.66</v>
      </c>
      <c r="BN2140" s="130">
        <v>0.90800000000000003</v>
      </c>
      <c r="BO2140" s="131">
        <v>1.824626E-4</v>
      </c>
      <c r="BP2140" s="161">
        <v>4623.3942704734991</v>
      </c>
      <c r="BQ2140" s="162">
        <v>8737741</v>
      </c>
      <c r="BR2140" s="161">
        <v>277662</v>
      </c>
      <c r="BS2140" s="163">
        <v>0</v>
      </c>
      <c r="BT2140" s="163">
        <v>1314163.3001553752</v>
      </c>
      <c r="BU2140" s="161">
        <v>12841927.48</v>
      </c>
      <c r="BV2140" s="161">
        <v>483210.42</v>
      </c>
      <c r="BW2140" s="165">
        <v>6758487.100155375</v>
      </c>
      <c r="BX2140" s="161">
        <v>277662</v>
      </c>
    </row>
    <row r="2141" spans="1:76" ht="14.45" x14ac:dyDescent="0.3">
      <c r="A2141" s="164" t="s">
        <v>31</v>
      </c>
      <c r="B2141" s="6" t="s">
        <v>1164</v>
      </c>
      <c r="C2141" s="6" t="s">
        <v>77</v>
      </c>
      <c r="D2141" s="6" t="s">
        <v>33</v>
      </c>
      <c r="E2141" s="6" t="s">
        <v>34</v>
      </c>
      <c r="F2141" s="24" t="str">
        <f>+Tabela1[[#This Row],[WK]]&amp;Tabela1[[#This Row],[PK]]&amp;Tabela1[[#This Row],[GK]]</f>
        <v>300901</v>
      </c>
      <c r="G2141" s="6" t="s">
        <v>2015</v>
      </c>
      <c r="H2141" s="7">
        <v>721249395.27400172</v>
      </c>
      <c r="I2141" s="8">
        <v>1.371</v>
      </c>
      <c r="J2141" s="7">
        <v>988832920.91999996</v>
      </c>
      <c r="K2141" s="8">
        <v>7.0000000000000007E-2</v>
      </c>
      <c r="L2141" s="7">
        <v>69218304.464400008</v>
      </c>
      <c r="M2141" s="7">
        <v>38381753.464400008</v>
      </c>
      <c r="N2141" s="9">
        <v>1.24468373471469</v>
      </c>
      <c r="O2141" s="7">
        <v>263934297</v>
      </c>
      <c r="P2141" s="8">
        <v>1.2949999999999999</v>
      </c>
      <c r="Q2141" s="7">
        <v>341794915</v>
      </c>
      <c r="R2141" s="8">
        <v>1.6E-2</v>
      </c>
      <c r="S2141" s="7">
        <v>5468718.6399999997</v>
      </c>
      <c r="T2141" s="7">
        <v>35672.639999999665</v>
      </c>
      <c r="U2141" s="9">
        <v>6.5658637898518921E-3</v>
      </c>
      <c r="V2141" s="7">
        <v>38417426.104400009</v>
      </c>
      <c r="W2141" s="9">
        <v>1.0592184441531018</v>
      </c>
      <c r="X2141" s="7">
        <v>39785791.565508686</v>
      </c>
      <c r="Y2141" s="7">
        <v>0</v>
      </c>
      <c r="Z2141" s="7">
        <v>21937.77</v>
      </c>
      <c r="AA2141" s="7">
        <v>2512980.7955086883</v>
      </c>
      <c r="AB2141" s="7">
        <v>37250873</v>
      </c>
      <c r="AC2141" s="7">
        <v>0</v>
      </c>
      <c r="AD2141" s="7">
        <v>1368365.461108678</v>
      </c>
      <c r="AE2141" s="7">
        <v>0</v>
      </c>
      <c r="AF2141" s="7">
        <v>69218304.464400008</v>
      </c>
      <c r="AG2141" s="7">
        <v>5468718.6399999997</v>
      </c>
      <c r="AH2141" s="7">
        <v>1368365.461108678</v>
      </c>
      <c r="AI2141" s="7">
        <v>25746518</v>
      </c>
      <c r="AJ2141" s="7">
        <v>4904554</v>
      </c>
      <c r="AK2141" s="7">
        <v>0</v>
      </c>
      <c r="AL2141" s="7">
        <v>603770</v>
      </c>
      <c r="AM2141" s="7">
        <v>864560</v>
      </c>
      <c r="AN2141" s="7">
        <v>0</v>
      </c>
      <c r="AO2141" s="7">
        <v>0</v>
      </c>
      <c r="AP2141" s="7">
        <v>28271870</v>
      </c>
      <c r="AQ2141" s="7">
        <v>2295468</v>
      </c>
      <c r="AR2141" s="7">
        <v>30836551</v>
      </c>
      <c r="AS2141" s="7">
        <v>5433046</v>
      </c>
      <c r="AT2141" s="7">
        <v>0</v>
      </c>
      <c r="AU2141" s="7">
        <v>786389</v>
      </c>
      <c r="AV2141" s="7">
        <v>905474</v>
      </c>
      <c r="AW2141" s="7">
        <v>0</v>
      </c>
      <c r="AX2141" s="7">
        <v>0</v>
      </c>
      <c r="AY2141" s="7">
        <v>33391767</v>
      </c>
      <c r="AZ2141" s="7">
        <v>929383</v>
      </c>
      <c r="BA2141" s="7">
        <v>21937.77</v>
      </c>
      <c r="BB2141" s="7">
        <v>0</v>
      </c>
      <c r="BC2141" s="7">
        <v>0</v>
      </c>
      <c r="BD2141" s="7">
        <v>0</v>
      </c>
      <c r="BE2141" s="7">
        <v>471.78</v>
      </c>
      <c r="BF2141" s="7">
        <v>0</v>
      </c>
      <c r="BG2141" s="7">
        <v>1741096.7955086881</v>
      </c>
      <c r="BH2141" s="7">
        <v>19417</v>
      </c>
      <c r="BI2141" s="7">
        <v>771884</v>
      </c>
      <c r="BJ2141" s="7">
        <v>10623551.911666669</v>
      </c>
      <c r="BK2141" s="7">
        <v>9183204.8000000007</v>
      </c>
      <c r="BL2141" s="7">
        <v>640941.96333333338</v>
      </c>
      <c r="BM2141" s="7">
        <v>4479504.5199999996</v>
      </c>
      <c r="BN2141" s="130">
        <v>1.0940000000000001</v>
      </c>
      <c r="BO2141" s="131">
        <v>8.196786E-4</v>
      </c>
      <c r="BP2141" s="161">
        <v>20771.756859835597</v>
      </c>
      <c r="BQ2141" s="162">
        <v>37250873</v>
      </c>
      <c r="BR2141" s="161">
        <v>1051863</v>
      </c>
      <c r="BS2141" s="163">
        <v>0</v>
      </c>
      <c r="BT2141" s="163">
        <v>779084.43449130654</v>
      </c>
      <c r="BU2141" s="161">
        <v>69218304.459999993</v>
      </c>
      <c r="BV2141" s="161">
        <v>5468718.6399999997</v>
      </c>
      <c r="BW2141" s="165">
        <v>2147449.8944913065</v>
      </c>
      <c r="BX2141" s="161">
        <v>1051863</v>
      </c>
    </row>
    <row r="2142" spans="1:76" ht="14.45" x14ac:dyDescent="0.3">
      <c r="A2142" s="164" t="s">
        <v>31</v>
      </c>
      <c r="B2142" s="6" t="s">
        <v>1164</v>
      </c>
      <c r="C2142" s="6" t="s">
        <v>77</v>
      </c>
      <c r="D2142" s="6" t="s">
        <v>32</v>
      </c>
      <c r="E2142" s="6" t="s">
        <v>36</v>
      </c>
      <c r="F2142" s="24" t="str">
        <f>+Tabela1[[#This Row],[WK]]&amp;Tabela1[[#This Row],[PK]]&amp;Tabela1[[#This Row],[GK]]</f>
        <v>300902</v>
      </c>
      <c r="G2142" s="6" t="s">
        <v>2016</v>
      </c>
      <c r="H2142" s="7">
        <v>177470487.43179873</v>
      </c>
      <c r="I2142" s="8">
        <v>1.371</v>
      </c>
      <c r="J2142" s="7">
        <v>243312038.28</v>
      </c>
      <c r="K2142" s="8">
        <v>7.0000000000000007E-2</v>
      </c>
      <c r="L2142" s="7">
        <v>17031842.6796</v>
      </c>
      <c r="M2142" s="7">
        <v>11704750.6796</v>
      </c>
      <c r="N2142" s="9">
        <v>2.1972120398145929</v>
      </c>
      <c r="O2142" s="7">
        <v>2072094</v>
      </c>
      <c r="P2142" s="8">
        <v>1.2949999999999999</v>
      </c>
      <c r="Q2142" s="7">
        <v>2683362</v>
      </c>
      <c r="R2142" s="8">
        <v>1.6E-2</v>
      </c>
      <c r="S2142" s="7">
        <v>42933.792000000001</v>
      </c>
      <c r="T2142" s="7">
        <v>-10496.207999999999</v>
      </c>
      <c r="U2142" s="9">
        <v>-0.19644783829309376</v>
      </c>
      <c r="V2142" s="7">
        <v>11694254.4716</v>
      </c>
      <c r="W2142" s="9">
        <v>2.1734423670417109</v>
      </c>
      <c r="X2142" s="7">
        <v>24347399.983572941</v>
      </c>
      <c r="Y2142" s="7">
        <v>7812224</v>
      </c>
      <c r="Z2142" s="7">
        <v>14775.529999999999</v>
      </c>
      <c r="AA2142" s="7">
        <v>909309.45357294031</v>
      </c>
      <c r="AB2142" s="7">
        <v>13865936</v>
      </c>
      <c r="AC2142" s="7">
        <v>1745155</v>
      </c>
      <c r="AD2142" s="7">
        <v>12653145.511972941</v>
      </c>
      <c r="AE2142" s="7">
        <v>0</v>
      </c>
      <c r="AF2142" s="7">
        <v>17031842.6796</v>
      </c>
      <c r="AG2142" s="7">
        <v>42933.792000000001</v>
      </c>
      <c r="AH2142" s="7">
        <v>12653145.511972941</v>
      </c>
      <c r="AI2142" s="7">
        <v>4447776</v>
      </c>
      <c r="AJ2142" s="7">
        <v>43429</v>
      </c>
      <c r="AK2142" s="7">
        <v>8791553</v>
      </c>
      <c r="AL2142" s="7">
        <v>195386</v>
      </c>
      <c r="AM2142" s="7">
        <v>418681</v>
      </c>
      <c r="AN2142" s="7">
        <v>0</v>
      </c>
      <c r="AO2142" s="7">
        <v>0</v>
      </c>
      <c r="AP2142" s="7">
        <v>10793413</v>
      </c>
      <c r="AQ2142" s="7">
        <v>775765</v>
      </c>
      <c r="AR2142" s="7">
        <v>5327092</v>
      </c>
      <c r="AS2142" s="7">
        <v>53430</v>
      </c>
      <c r="AT2142" s="7">
        <v>10185133</v>
      </c>
      <c r="AU2142" s="7">
        <v>595583</v>
      </c>
      <c r="AV2142" s="7">
        <v>299961</v>
      </c>
      <c r="AW2142" s="7">
        <v>0</v>
      </c>
      <c r="AX2142" s="7">
        <v>0</v>
      </c>
      <c r="AY2142" s="7">
        <v>12260828</v>
      </c>
      <c r="AZ2142" s="7">
        <v>317904</v>
      </c>
      <c r="BA2142" s="7">
        <v>14775.529999999999</v>
      </c>
      <c r="BB2142" s="7">
        <v>0</v>
      </c>
      <c r="BC2142" s="7">
        <v>47.66</v>
      </c>
      <c r="BD2142" s="7">
        <v>0.01</v>
      </c>
      <c r="BE2142" s="7">
        <v>0</v>
      </c>
      <c r="BF2142" s="7">
        <v>0</v>
      </c>
      <c r="BG2142" s="7">
        <v>659154.45357294031</v>
      </c>
      <c r="BH2142" s="7">
        <v>7351</v>
      </c>
      <c r="BI2142" s="7">
        <v>250155</v>
      </c>
      <c r="BJ2142" s="7">
        <v>3442931.5383333331</v>
      </c>
      <c r="BK2142" s="7">
        <v>2958932.09</v>
      </c>
      <c r="BL2142" s="7">
        <v>96909.926666666681</v>
      </c>
      <c r="BM2142" s="7">
        <v>1742177.9400000004</v>
      </c>
      <c r="BN2142" s="130">
        <v>0.71499999999999997</v>
      </c>
      <c r="BO2142" s="131">
        <v>2.7952400000000002E-4</v>
      </c>
      <c r="BP2142" s="161">
        <v>7083.6683477499182</v>
      </c>
      <c r="BQ2142" s="162">
        <v>13865936</v>
      </c>
      <c r="BR2142" s="161">
        <v>393655</v>
      </c>
      <c r="BS2142" s="163">
        <v>0</v>
      </c>
      <c r="BT2142" s="163">
        <v>1705664.0164270587</v>
      </c>
      <c r="BU2142" s="161">
        <v>17031842.68</v>
      </c>
      <c r="BV2142" s="161">
        <v>42933.79</v>
      </c>
      <c r="BW2142" s="165">
        <v>14358809.526427059</v>
      </c>
      <c r="BX2142" s="161">
        <v>393655</v>
      </c>
    </row>
    <row r="2143" spans="1:76" ht="14.45" x14ac:dyDescent="0.3">
      <c r="A2143" s="164" t="s">
        <v>31</v>
      </c>
      <c r="B2143" s="6" t="s">
        <v>1164</v>
      </c>
      <c r="C2143" s="6" t="s">
        <v>77</v>
      </c>
      <c r="D2143" s="6" t="s">
        <v>37</v>
      </c>
      <c r="E2143" s="6" t="s">
        <v>36</v>
      </c>
      <c r="F2143" s="24" t="str">
        <f>+Tabela1[[#This Row],[WK]]&amp;Tabela1[[#This Row],[PK]]&amp;Tabela1[[#This Row],[GK]]</f>
        <v>300903</v>
      </c>
      <c r="G2143" s="6" t="s">
        <v>2017</v>
      </c>
      <c r="H2143" s="7">
        <v>63915828.655599989</v>
      </c>
      <c r="I2143" s="8">
        <v>1.371</v>
      </c>
      <c r="J2143" s="7">
        <v>87628601.090000004</v>
      </c>
      <c r="K2143" s="8">
        <v>7.0000000000000007E-2</v>
      </c>
      <c r="L2143" s="7">
        <v>6134002.0763000008</v>
      </c>
      <c r="M2143" s="7">
        <v>4403566.0763000008</v>
      </c>
      <c r="N2143" s="9">
        <v>2.5447725754087416</v>
      </c>
      <c r="O2143" s="7">
        <v>0</v>
      </c>
      <c r="P2143" s="8">
        <v>1.2949999999999999</v>
      </c>
      <c r="Q2143" s="7">
        <v>0</v>
      </c>
      <c r="R2143" s="8">
        <v>1.6E-2</v>
      </c>
      <c r="S2143" s="7">
        <v>0</v>
      </c>
      <c r="T2143" s="7">
        <v>-510</v>
      </c>
      <c r="U2143" s="9">
        <v>-1</v>
      </c>
      <c r="V2143" s="7">
        <v>4403056.0763000008</v>
      </c>
      <c r="W2143" s="9">
        <v>2.5437281557599145</v>
      </c>
      <c r="X2143" s="7">
        <v>9432221</v>
      </c>
      <c r="Y2143" s="7">
        <v>2981416</v>
      </c>
      <c r="Z2143" s="7">
        <v>0</v>
      </c>
      <c r="AA2143" s="7">
        <v>491684</v>
      </c>
      <c r="AB2143" s="7">
        <v>5147036</v>
      </c>
      <c r="AC2143" s="7">
        <v>812085</v>
      </c>
      <c r="AD2143" s="7">
        <v>5029164.9236999992</v>
      </c>
      <c r="AE2143" s="7">
        <v>0</v>
      </c>
      <c r="AF2143" s="7">
        <v>6134002.0763000008</v>
      </c>
      <c r="AG2143" s="7">
        <v>0</v>
      </c>
      <c r="AH2143" s="7">
        <v>5029164.9236999992</v>
      </c>
      <c r="AI2143" s="7">
        <v>1444802</v>
      </c>
      <c r="AJ2143" s="7">
        <v>1501</v>
      </c>
      <c r="AK2143" s="7">
        <v>3560907</v>
      </c>
      <c r="AL2143" s="7">
        <v>0</v>
      </c>
      <c r="AM2143" s="7">
        <v>262503</v>
      </c>
      <c r="AN2143" s="7">
        <v>0</v>
      </c>
      <c r="AO2143" s="7">
        <v>0</v>
      </c>
      <c r="AP2143" s="7">
        <v>4230501</v>
      </c>
      <c r="AQ2143" s="7">
        <v>250632</v>
      </c>
      <c r="AR2143" s="7">
        <v>1730436</v>
      </c>
      <c r="AS2143" s="7">
        <v>510</v>
      </c>
      <c r="AT2143" s="7">
        <v>3944756</v>
      </c>
      <c r="AU2143" s="7">
        <v>0</v>
      </c>
      <c r="AV2143" s="7">
        <v>349340</v>
      </c>
      <c r="AW2143" s="7">
        <v>0</v>
      </c>
      <c r="AX2143" s="7">
        <v>0</v>
      </c>
      <c r="AY2143" s="7">
        <v>4766609</v>
      </c>
      <c r="AZ2143" s="7">
        <v>108671</v>
      </c>
      <c r="BA2143" s="7">
        <v>0</v>
      </c>
      <c r="BB2143" s="7">
        <v>0</v>
      </c>
      <c r="BC2143" s="7">
        <v>0</v>
      </c>
      <c r="BD2143" s="7">
        <v>0</v>
      </c>
      <c r="BE2143" s="7">
        <v>0</v>
      </c>
      <c r="BF2143" s="7">
        <v>0</v>
      </c>
      <c r="BG2143" s="7">
        <v>320594</v>
      </c>
      <c r="BH2143" s="7">
        <v>2799</v>
      </c>
      <c r="BI2143" s="7">
        <v>171090</v>
      </c>
      <c r="BJ2143" s="7">
        <v>2354644.5141666667</v>
      </c>
      <c r="BK2143" s="7">
        <v>1783117.4133333333</v>
      </c>
      <c r="BL2143" s="7">
        <v>324301.01</v>
      </c>
      <c r="BM2143" s="7">
        <v>1637506.3833333335</v>
      </c>
      <c r="BN2143" s="130">
        <v>0.71799999999999997</v>
      </c>
      <c r="BO2143" s="131">
        <v>1.079111E-4</v>
      </c>
      <c r="BP2143" s="161">
        <v>2734.4160444068539</v>
      </c>
      <c r="BQ2143" s="162">
        <v>5147036</v>
      </c>
      <c r="BR2143" s="161">
        <v>152319</v>
      </c>
      <c r="BS2143" s="163">
        <v>0</v>
      </c>
      <c r="BT2143" s="163">
        <v>889473.58999999985</v>
      </c>
      <c r="BU2143" s="161">
        <v>6134002.0800000001</v>
      </c>
      <c r="BV2143" s="161">
        <v>0</v>
      </c>
      <c r="BW2143" s="165">
        <v>5918638.5099999998</v>
      </c>
      <c r="BX2143" s="161">
        <v>152319</v>
      </c>
    </row>
    <row r="2144" spans="1:76" ht="14.45" x14ac:dyDescent="0.3">
      <c r="A2144" s="164" t="s">
        <v>31</v>
      </c>
      <c r="B2144" s="6" t="s">
        <v>1164</v>
      </c>
      <c r="C2144" s="6" t="s">
        <v>77</v>
      </c>
      <c r="D2144" s="6" t="s">
        <v>39</v>
      </c>
      <c r="E2144" s="6" t="s">
        <v>40</v>
      </c>
      <c r="F2144" s="24" t="str">
        <f>+Tabela1[[#This Row],[WK]]&amp;Tabela1[[#This Row],[PK]]&amp;Tabela1[[#This Row],[GK]]</f>
        <v>300904</v>
      </c>
      <c r="G2144" s="6" t="s">
        <v>544</v>
      </c>
      <c r="H2144" s="7">
        <v>133040327.62399879</v>
      </c>
      <c r="I2144" s="8">
        <v>1.371</v>
      </c>
      <c r="J2144" s="7">
        <v>182398289.17000002</v>
      </c>
      <c r="K2144" s="8">
        <v>7.0000000000000007E-2</v>
      </c>
      <c r="L2144" s="7">
        <v>12767880.241900003</v>
      </c>
      <c r="M2144" s="7">
        <v>9189030.2419000026</v>
      </c>
      <c r="N2144" s="9">
        <v>2.5675930094583461</v>
      </c>
      <c r="O2144" s="7">
        <v>3187903</v>
      </c>
      <c r="P2144" s="8">
        <v>1.2949999999999999</v>
      </c>
      <c r="Q2144" s="7">
        <v>4128334</v>
      </c>
      <c r="R2144" s="8">
        <v>1.6E-2</v>
      </c>
      <c r="S2144" s="7">
        <v>66053.343999999997</v>
      </c>
      <c r="T2144" s="7">
        <v>-57514.656000000003</v>
      </c>
      <c r="U2144" s="9">
        <v>-0.46544943674737799</v>
      </c>
      <c r="V2144" s="7">
        <v>9131515.5859000031</v>
      </c>
      <c r="W2144" s="9">
        <v>2.4663653822718028</v>
      </c>
      <c r="X2144" s="7">
        <v>20297279.314037211</v>
      </c>
      <c r="Y2144" s="7">
        <v>5407884</v>
      </c>
      <c r="Z2144" s="7">
        <v>196983.76500000001</v>
      </c>
      <c r="AA2144" s="7">
        <v>972907.54903721344</v>
      </c>
      <c r="AB2144" s="7">
        <v>10598091</v>
      </c>
      <c r="AC2144" s="7">
        <v>3121413</v>
      </c>
      <c r="AD2144" s="7">
        <v>11165763.72813721</v>
      </c>
      <c r="AE2144" s="7">
        <v>0</v>
      </c>
      <c r="AF2144" s="7">
        <v>12767880.241900003</v>
      </c>
      <c r="AG2144" s="7">
        <v>66053.343999999997</v>
      </c>
      <c r="AH2144" s="7">
        <v>11165763.72813721</v>
      </c>
      <c r="AI2144" s="7">
        <v>2988107</v>
      </c>
      <c r="AJ2144" s="7">
        <v>139333</v>
      </c>
      <c r="AK2144" s="7">
        <v>7405944</v>
      </c>
      <c r="AL2144" s="7">
        <v>9887</v>
      </c>
      <c r="AM2144" s="7">
        <v>747294</v>
      </c>
      <c r="AN2144" s="7">
        <v>0</v>
      </c>
      <c r="AO2144" s="7">
        <v>0</v>
      </c>
      <c r="AP2144" s="7">
        <v>8358642</v>
      </c>
      <c r="AQ2144" s="7">
        <v>417720</v>
      </c>
      <c r="AR2144" s="7">
        <v>3578850</v>
      </c>
      <c r="AS2144" s="7">
        <v>123568</v>
      </c>
      <c r="AT2144" s="7">
        <v>8469836</v>
      </c>
      <c r="AU2144" s="7">
        <v>398055</v>
      </c>
      <c r="AV2144" s="7">
        <v>1047282</v>
      </c>
      <c r="AW2144" s="7">
        <v>0</v>
      </c>
      <c r="AX2144" s="7">
        <v>0</v>
      </c>
      <c r="AY2144" s="7">
        <v>9659599</v>
      </c>
      <c r="AZ2144" s="7">
        <v>175172</v>
      </c>
      <c r="BA2144" s="7">
        <v>196983.76500000001</v>
      </c>
      <c r="BB2144" s="7">
        <v>0</v>
      </c>
      <c r="BC2144" s="7">
        <v>0</v>
      </c>
      <c r="BD2144" s="7">
        <v>0</v>
      </c>
      <c r="BE2144" s="7">
        <v>4236.21</v>
      </c>
      <c r="BF2144" s="7">
        <v>0</v>
      </c>
      <c r="BG2144" s="7">
        <v>513801.5490372135</v>
      </c>
      <c r="BH2144" s="7">
        <v>5730</v>
      </c>
      <c r="BI2144" s="7">
        <v>459106</v>
      </c>
      <c r="BJ2144" s="7">
        <v>6318738.2975000003</v>
      </c>
      <c r="BK2144" s="7">
        <v>2212784.9133333331</v>
      </c>
      <c r="BL2144" s="7">
        <v>4697955.456666667</v>
      </c>
      <c r="BM2144" s="7">
        <v>7027902.623333334</v>
      </c>
      <c r="BN2144" s="130">
        <v>0.73299999999999998</v>
      </c>
      <c r="BO2144" s="131">
        <v>2.090618E-4</v>
      </c>
      <c r="BP2144" s="161">
        <v>5297.7434888892394</v>
      </c>
      <c r="BQ2144" s="162">
        <v>10598091</v>
      </c>
      <c r="BR2144" s="161">
        <v>309715</v>
      </c>
      <c r="BS2144" s="163">
        <v>0</v>
      </c>
      <c r="BT2144" s="163">
        <v>1262379.2300000004</v>
      </c>
      <c r="BU2144" s="161">
        <v>12767880.24</v>
      </c>
      <c r="BV2144" s="161">
        <v>66053.34</v>
      </c>
      <c r="BW2144" s="165">
        <v>12428142.960000001</v>
      </c>
      <c r="BX2144" s="161">
        <v>309715</v>
      </c>
    </row>
    <row r="2145" spans="1:76" ht="14.45" x14ac:dyDescent="0.3">
      <c r="A2145" s="164" t="s">
        <v>31</v>
      </c>
      <c r="B2145" s="6" t="s">
        <v>1164</v>
      </c>
      <c r="C2145" s="6" t="s">
        <v>77</v>
      </c>
      <c r="D2145" s="6" t="s">
        <v>42</v>
      </c>
      <c r="E2145" s="6" t="s">
        <v>36</v>
      </c>
      <c r="F2145" s="24" t="str">
        <f>+Tabela1[[#This Row],[WK]]&amp;Tabela1[[#This Row],[PK]]&amp;Tabela1[[#This Row],[GK]]</f>
        <v>300905</v>
      </c>
      <c r="G2145" s="6" t="s">
        <v>2018</v>
      </c>
      <c r="H2145" s="7">
        <v>153567689.95999908</v>
      </c>
      <c r="I2145" s="8">
        <v>1.371</v>
      </c>
      <c r="J2145" s="7">
        <v>210541302.93000001</v>
      </c>
      <c r="K2145" s="8">
        <v>7.0000000000000007E-2</v>
      </c>
      <c r="L2145" s="7">
        <v>14737891.205100002</v>
      </c>
      <c r="M2145" s="7">
        <v>9015024.2051000018</v>
      </c>
      <c r="N2145" s="9">
        <v>1.5752636231280583</v>
      </c>
      <c r="O2145" s="7">
        <v>760904</v>
      </c>
      <c r="P2145" s="8">
        <v>1.2949999999999999</v>
      </c>
      <c r="Q2145" s="7">
        <v>985371</v>
      </c>
      <c r="R2145" s="8">
        <v>1.6E-2</v>
      </c>
      <c r="S2145" s="7">
        <v>15765.936</v>
      </c>
      <c r="T2145" s="7">
        <v>-15150.064</v>
      </c>
      <c r="U2145" s="9">
        <v>-0.4900395911502135</v>
      </c>
      <c r="V2145" s="7">
        <v>8999874.1411000025</v>
      </c>
      <c r="W2145" s="9">
        <v>1.5641664173118803</v>
      </c>
      <c r="X2145" s="7">
        <v>15927539.381657369</v>
      </c>
      <c r="Y2145" s="7">
        <v>3744615</v>
      </c>
      <c r="Z2145" s="7">
        <v>0</v>
      </c>
      <c r="AA2145" s="7">
        <v>803161.3816573692</v>
      </c>
      <c r="AB2145" s="7">
        <v>10268881</v>
      </c>
      <c r="AC2145" s="7">
        <v>1110882</v>
      </c>
      <c r="AD2145" s="7">
        <v>6927665.2405573679</v>
      </c>
      <c r="AE2145" s="7">
        <v>0</v>
      </c>
      <c r="AF2145" s="7">
        <v>14737891.205100002</v>
      </c>
      <c r="AG2145" s="7">
        <v>15765.936</v>
      </c>
      <c r="AH2145" s="7">
        <v>6927665.2405573679</v>
      </c>
      <c r="AI2145" s="7">
        <v>4778223</v>
      </c>
      <c r="AJ2145" s="7">
        <v>15774</v>
      </c>
      <c r="AK2145" s="7">
        <v>5202403</v>
      </c>
      <c r="AL2145" s="7">
        <v>0</v>
      </c>
      <c r="AM2145" s="7">
        <v>371779</v>
      </c>
      <c r="AN2145" s="7">
        <v>0</v>
      </c>
      <c r="AO2145" s="7">
        <v>0</v>
      </c>
      <c r="AP2145" s="7">
        <v>7922957</v>
      </c>
      <c r="AQ2145" s="7">
        <v>533090</v>
      </c>
      <c r="AR2145" s="7">
        <v>5722867</v>
      </c>
      <c r="AS2145" s="7">
        <v>30916</v>
      </c>
      <c r="AT2145" s="7">
        <v>5493092</v>
      </c>
      <c r="AU2145" s="7">
        <v>0</v>
      </c>
      <c r="AV2145" s="7">
        <v>412282</v>
      </c>
      <c r="AW2145" s="7">
        <v>0</v>
      </c>
      <c r="AX2145" s="7">
        <v>0</v>
      </c>
      <c r="AY2145" s="7">
        <v>9296404</v>
      </c>
      <c r="AZ2145" s="7">
        <v>222209</v>
      </c>
      <c r="BA2145" s="7">
        <v>0</v>
      </c>
      <c r="BB2145" s="7">
        <v>0</v>
      </c>
      <c r="BC2145" s="7">
        <v>0</v>
      </c>
      <c r="BD2145" s="7">
        <v>0</v>
      </c>
      <c r="BE2145" s="7">
        <v>0</v>
      </c>
      <c r="BF2145" s="7">
        <v>0</v>
      </c>
      <c r="BG2145" s="7">
        <v>479727.38165736926</v>
      </c>
      <c r="BH2145" s="7">
        <v>5350</v>
      </c>
      <c r="BI2145" s="7">
        <v>323434</v>
      </c>
      <c r="BJ2145" s="7">
        <v>4451396.3225000016</v>
      </c>
      <c r="BK2145" s="7">
        <v>3112624.830000001</v>
      </c>
      <c r="BL2145" s="7">
        <v>1549920.3500000003</v>
      </c>
      <c r="BM2145" s="7">
        <v>2255245.2699999996</v>
      </c>
      <c r="BN2145" s="130">
        <v>0.80100000000000005</v>
      </c>
      <c r="BO2145" s="131">
        <v>2.0651649999999999E-4</v>
      </c>
      <c r="BP2145" s="161">
        <v>5233.7103286835909</v>
      </c>
      <c r="BQ2145" s="162">
        <v>10268881</v>
      </c>
      <c r="BR2145" s="161">
        <v>288886</v>
      </c>
      <c r="BS2145" s="163">
        <v>0</v>
      </c>
      <c r="BT2145" s="163">
        <v>1285333.4400000013</v>
      </c>
      <c r="BU2145" s="161">
        <v>14737891.210000001</v>
      </c>
      <c r="BV2145" s="161">
        <v>15765.94</v>
      </c>
      <c r="BW2145" s="165">
        <v>8212998.6800000016</v>
      </c>
      <c r="BX2145" s="161">
        <v>288886</v>
      </c>
    </row>
    <row r="2146" spans="1:76" ht="14.45" x14ac:dyDescent="0.3">
      <c r="A2146" s="164" t="s">
        <v>31</v>
      </c>
      <c r="B2146" s="6" t="s">
        <v>1164</v>
      </c>
      <c r="C2146" s="6" t="s">
        <v>77</v>
      </c>
      <c r="D2146" s="6" t="s">
        <v>44</v>
      </c>
      <c r="E2146" s="6" t="s">
        <v>40</v>
      </c>
      <c r="F2146" s="24" t="str">
        <f>+Tabela1[[#This Row],[WK]]&amp;Tabela1[[#This Row],[PK]]&amp;Tabela1[[#This Row],[GK]]</f>
        <v>300906</v>
      </c>
      <c r="G2146" s="6" t="s">
        <v>537</v>
      </c>
      <c r="H2146" s="7">
        <v>333145556.58539706</v>
      </c>
      <c r="I2146" s="8">
        <v>1.371</v>
      </c>
      <c r="J2146" s="7">
        <v>456742558.08000004</v>
      </c>
      <c r="K2146" s="8">
        <v>7.0000000000000007E-2</v>
      </c>
      <c r="L2146" s="7">
        <v>31971979.065600008</v>
      </c>
      <c r="M2146" s="7">
        <v>21581525.065600008</v>
      </c>
      <c r="N2146" s="9">
        <v>2.0770531360419868</v>
      </c>
      <c r="O2146" s="7">
        <v>47570036</v>
      </c>
      <c r="P2146" s="8">
        <v>1.2949999999999999</v>
      </c>
      <c r="Q2146" s="7">
        <v>61603197</v>
      </c>
      <c r="R2146" s="8">
        <v>1.6E-2</v>
      </c>
      <c r="S2146" s="7">
        <v>985651.152</v>
      </c>
      <c r="T2146" s="7">
        <v>526401.152</v>
      </c>
      <c r="U2146" s="9">
        <v>1.1462191660315733</v>
      </c>
      <c r="V2146" s="7">
        <v>22107926.217600007</v>
      </c>
      <c r="W2146" s="9">
        <v>2.0376524758279126</v>
      </c>
      <c r="X2146" s="7">
        <v>34106360.95833537</v>
      </c>
      <c r="Y2146" s="7">
        <v>5459248</v>
      </c>
      <c r="Z2146" s="7">
        <v>0</v>
      </c>
      <c r="AA2146" s="7">
        <v>1815020.958335368</v>
      </c>
      <c r="AB2146" s="7">
        <v>22897742</v>
      </c>
      <c r="AC2146" s="7">
        <v>3934350</v>
      </c>
      <c r="AD2146" s="7">
        <v>11998434.740735363</v>
      </c>
      <c r="AE2146" s="7">
        <v>0</v>
      </c>
      <c r="AF2146" s="7">
        <v>31971979.065600008</v>
      </c>
      <c r="AG2146" s="7">
        <v>985651.152</v>
      </c>
      <c r="AH2146" s="7">
        <v>11998434.740735363</v>
      </c>
      <c r="AI2146" s="7">
        <v>8675354</v>
      </c>
      <c r="AJ2146" s="7">
        <v>251535</v>
      </c>
      <c r="AK2146" s="7">
        <v>9337338</v>
      </c>
      <c r="AL2146" s="7">
        <v>243610</v>
      </c>
      <c r="AM2146" s="7">
        <v>611140</v>
      </c>
      <c r="AN2146" s="7">
        <v>0</v>
      </c>
      <c r="AO2146" s="7">
        <v>0</v>
      </c>
      <c r="AP2146" s="7">
        <v>18572820</v>
      </c>
      <c r="AQ2146" s="7">
        <v>994571</v>
      </c>
      <c r="AR2146" s="7">
        <v>10390454</v>
      </c>
      <c r="AS2146" s="7">
        <v>459250</v>
      </c>
      <c r="AT2146" s="7">
        <v>10723826</v>
      </c>
      <c r="AU2146" s="7">
        <v>71970</v>
      </c>
      <c r="AV2146" s="7">
        <v>671552</v>
      </c>
      <c r="AW2146" s="7">
        <v>0</v>
      </c>
      <c r="AX2146" s="7">
        <v>0</v>
      </c>
      <c r="AY2146" s="7">
        <v>21167549</v>
      </c>
      <c r="AZ2146" s="7">
        <v>415222</v>
      </c>
      <c r="BA2146" s="7">
        <v>0</v>
      </c>
      <c r="BB2146" s="7">
        <v>0</v>
      </c>
      <c r="BC2146" s="7">
        <v>0</v>
      </c>
      <c r="BD2146" s="7">
        <v>0</v>
      </c>
      <c r="BE2146" s="7">
        <v>0</v>
      </c>
      <c r="BF2146" s="7">
        <v>0</v>
      </c>
      <c r="BG2146" s="7">
        <v>1059883.958335368</v>
      </c>
      <c r="BH2146" s="7">
        <v>11820</v>
      </c>
      <c r="BI2146" s="7">
        <v>755137</v>
      </c>
      <c r="BJ2146" s="7">
        <v>10393036.190000001</v>
      </c>
      <c r="BK2146" s="7">
        <v>8920603.6033333354</v>
      </c>
      <c r="BL2146" s="7">
        <v>193551.63666666669</v>
      </c>
      <c r="BM2146" s="7">
        <v>5502627.0733333323</v>
      </c>
      <c r="BN2146" s="130">
        <v>0.86699999999999999</v>
      </c>
      <c r="BO2146" s="131">
        <v>4.4949349999999998E-4</v>
      </c>
      <c r="BP2146" s="161">
        <v>11390.898889708025</v>
      </c>
      <c r="BQ2146" s="162">
        <v>22897742</v>
      </c>
      <c r="BR2146" s="161">
        <v>611132</v>
      </c>
      <c r="BS2146" s="163">
        <v>0</v>
      </c>
      <c r="BT2146" s="163">
        <v>2554890.0416646302</v>
      </c>
      <c r="BU2146" s="161">
        <v>31971979.07</v>
      </c>
      <c r="BV2146" s="161">
        <v>985651.15</v>
      </c>
      <c r="BW2146" s="165">
        <v>14553324.78166463</v>
      </c>
      <c r="BX2146" s="161">
        <v>611132</v>
      </c>
    </row>
    <row r="2147" spans="1:76" ht="14.45" x14ac:dyDescent="0.3">
      <c r="A2147" s="164" t="s">
        <v>31</v>
      </c>
      <c r="B2147" s="6" t="s">
        <v>1164</v>
      </c>
      <c r="C2147" s="6" t="s">
        <v>77</v>
      </c>
      <c r="D2147" s="6" t="s">
        <v>51</v>
      </c>
      <c r="E2147" s="6" t="s">
        <v>36</v>
      </c>
      <c r="F2147" s="24" t="str">
        <f>+Tabela1[[#This Row],[WK]]&amp;Tabela1[[#This Row],[PK]]&amp;Tabela1[[#This Row],[GK]]</f>
        <v>300907</v>
      </c>
      <c r="G2147" s="6" t="s">
        <v>2015</v>
      </c>
      <c r="H2147" s="7">
        <v>267441557.0835999</v>
      </c>
      <c r="I2147" s="8">
        <v>1.371</v>
      </c>
      <c r="J2147" s="7">
        <v>366662374.76000005</v>
      </c>
      <c r="K2147" s="8">
        <v>7.0000000000000007E-2</v>
      </c>
      <c r="L2147" s="7">
        <v>25666366.233200006</v>
      </c>
      <c r="M2147" s="7">
        <v>12915009.233200006</v>
      </c>
      <c r="N2147" s="9">
        <v>1.0128341033193571</v>
      </c>
      <c r="O2147" s="7">
        <v>12359821</v>
      </c>
      <c r="P2147" s="8">
        <v>1.2949999999999999</v>
      </c>
      <c r="Q2147" s="7">
        <v>16005968</v>
      </c>
      <c r="R2147" s="8">
        <v>1.6E-2</v>
      </c>
      <c r="S2147" s="7">
        <v>256095.48800000001</v>
      </c>
      <c r="T2147" s="7">
        <v>83682.488000000012</v>
      </c>
      <c r="U2147" s="9">
        <v>0.48536066305905012</v>
      </c>
      <c r="V2147" s="7">
        <v>12998691.721200008</v>
      </c>
      <c r="W2147" s="9">
        <v>1.0057972032309463</v>
      </c>
      <c r="X2147" s="7">
        <v>21034359.763211291</v>
      </c>
      <c r="Y2147" s="7">
        <v>1256855</v>
      </c>
      <c r="Z2147" s="7">
        <v>126579.97500000001</v>
      </c>
      <c r="AA2147" s="7">
        <v>1128599.7882112907</v>
      </c>
      <c r="AB2147" s="7">
        <v>15948764</v>
      </c>
      <c r="AC2147" s="7">
        <v>2573561</v>
      </c>
      <c r="AD2147" s="7">
        <v>8035668.0420112852</v>
      </c>
      <c r="AE2147" s="7">
        <v>0</v>
      </c>
      <c r="AF2147" s="7">
        <v>25666366.233200006</v>
      </c>
      <c r="AG2147" s="7">
        <v>256095.48800000001</v>
      </c>
      <c r="AH2147" s="7">
        <v>8035668.0420112852</v>
      </c>
      <c r="AI2147" s="7">
        <v>10646555</v>
      </c>
      <c r="AJ2147" s="7">
        <v>92012</v>
      </c>
      <c r="AK2147" s="7">
        <v>4102848</v>
      </c>
      <c r="AL2147" s="7">
        <v>0</v>
      </c>
      <c r="AM2147" s="7">
        <v>514464</v>
      </c>
      <c r="AN2147" s="7">
        <v>0</v>
      </c>
      <c r="AO2147" s="7">
        <v>0</v>
      </c>
      <c r="AP2147" s="7">
        <v>12855568</v>
      </c>
      <c r="AQ2147" s="7">
        <v>716091</v>
      </c>
      <c r="AR2147" s="7">
        <v>12751357</v>
      </c>
      <c r="AS2147" s="7">
        <v>172413</v>
      </c>
      <c r="AT2147" s="7">
        <v>4343945</v>
      </c>
      <c r="AU2147" s="7">
        <v>0</v>
      </c>
      <c r="AV2147" s="7">
        <v>522630</v>
      </c>
      <c r="AW2147" s="7">
        <v>0</v>
      </c>
      <c r="AX2147" s="7">
        <v>0</v>
      </c>
      <c r="AY2147" s="7">
        <v>15075935</v>
      </c>
      <c r="AZ2147" s="7">
        <v>300063</v>
      </c>
      <c r="BA2147" s="7">
        <v>126579.97500000001</v>
      </c>
      <c r="BB2147" s="7">
        <v>0</v>
      </c>
      <c r="BC2147" s="7">
        <v>0</v>
      </c>
      <c r="BD2147" s="7">
        <v>0</v>
      </c>
      <c r="BE2147" s="7">
        <v>2722.15</v>
      </c>
      <c r="BF2147" s="7">
        <v>0</v>
      </c>
      <c r="BG2147" s="7">
        <v>716452.78821129061</v>
      </c>
      <c r="BH2147" s="7">
        <v>7990</v>
      </c>
      <c r="BI2147" s="7">
        <v>412147</v>
      </c>
      <c r="BJ2147" s="7">
        <v>5672409.7483333321</v>
      </c>
      <c r="BK2147" s="7">
        <v>4270934.0833333321</v>
      </c>
      <c r="BL2147" s="7">
        <v>0</v>
      </c>
      <c r="BM2147" s="7">
        <v>5605902.6600000001</v>
      </c>
      <c r="BN2147" s="130">
        <v>0.95399999999999996</v>
      </c>
      <c r="BO2147" s="131">
        <v>2.9632889999999998E-4</v>
      </c>
      <c r="BP2147" s="161">
        <v>7509.8890703687694</v>
      </c>
      <c r="BQ2147" s="162">
        <v>15948764</v>
      </c>
      <c r="BR2147" s="161">
        <v>455568</v>
      </c>
      <c r="BS2147" s="163">
        <v>0</v>
      </c>
      <c r="BT2147" s="163">
        <v>1663780.8900000006</v>
      </c>
      <c r="BU2147" s="161">
        <v>25666366.23</v>
      </c>
      <c r="BV2147" s="161">
        <v>256095.49</v>
      </c>
      <c r="BW2147" s="165">
        <v>9699448.9299999997</v>
      </c>
      <c r="BX2147" s="161">
        <v>455568</v>
      </c>
    </row>
    <row r="2148" spans="1:76" ht="14.45" x14ac:dyDescent="0.3">
      <c r="A2148" s="164" t="s">
        <v>31</v>
      </c>
      <c r="B2148" s="6" t="s">
        <v>1164</v>
      </c>
      <c r="C2148" s="6" t="s">
        <v>77</v>
      </c>
      <c r="D2148" s="6" t="s">
        <v>75</v>
      </c>
      <c r="E2148" s="6" t="s">
        <v>36</v>
      </c>
      <c r="F2148" s="24" t="str">
        <f>+Tabela1[[#This Row],[WK]]&amp;Tabela1[[#This Row],[PK]]&amp;Tabela1[[#This Row],[GK]]</f>
        <v>300908</v>
      </c>
      <c r="G2148" s="6" t="s">
        <v>2019</v>
      </c>
      <c r="H2148" s="7">
        <v>214418434.54279912</v>
      </c>
      <c r="I2148" s="8">
        <v>1.371</v>
      </c>
      <c r="J2148" s="7">
        <v>293967673.76000005</v>
      </c>
      <c r="K2148" s="8">
        <v>7.0000000000000007E-2</v>
      </c>
      <c r="L2148" s="7">
        <v>20577737.163200006</v>
      </c>
      <c r="M2148" s="7">
        <v>11648602.163200006</v>
      </c>
      <c r="N2148" s="9">
        <v>1.3045610983818707</v>
      </c>
      <c r="O2148" s="7">
        <v>13512396</v>
      </c>
      <c r="P2148" s="8">
        <v>1.2949999999999999</v>
      </c>
      <c r="Q2148" s="7">
        <v>17498553</v>
      </c>
      <c r="R2148" s="8">
        <v>1.6E-2</v>
      </c>
      <c r="S2148" s="7">
        <v>279976.848</v>
      </c>
      <c r="T2148" s="7">
        <v>123104.848</v>
      </c>
      <c r="U2148" s="9">
        <v>0.7847471059207507</v>
      </c>
      <c r="V2148" s="7">
        <v>11771707.011200007</v>
      </c>
      <c r="W2148" s="9">
        <v>1.2955863902812321</v>
      </c>
      <c r="X2148" s="7">
        <v>17700216.162344486</v>
      </c>
      <c r="Y2148" s="7">
        <v>3084410</v>
      </c>
      <c r="Z2148" s="7">
        <v>152411.19</v>
      </c>
      <c r="AA2148" s="7">
        <v>870609.97234448802</v>
      </c>
      <c r="AB2148" s="7">
        <v>11550887</v>
      </c>
      <c r="AC2148" s="7">
        <v>2041898</v>
      </c>
      <c r="AD2148" s="7">
        <v>5928509.1511444813</v>
      </c>
      <c r="AE2148" s="7">
        <v>0</v>
      </c>
      <c r="AF2148" s="7">
        <v>20577737.163200006</v>
      </c>
      <c r="AG2148" s="7">
        <v>279976.848</v>
      </c>
      <c r="AH2148" s="7">
        <v>5928509.1511444813</v>
      </c>
      <c r="AI2148" s="7">
        <v>7455248</v>
      </c>
      <c r="AJ2148" s="7">
        <v>124578</v>
      </c>
      <c r="AK2148" s="7">
        <v>5006693</v>
      </c>
      <c r="AL2148" s="7">
        <v>0</v>
      </c>
      <c r="AM2148" s="7">
        <v>414894</v>
      </c>
      <c r="AN2148" s="7">
        <v>0</v>
      </c>
      <c r="AO2148" s="7">
        <v>0</v>
      </c>
      <c r="AP2148" s="7">
        <v>9206735</v>
      </c>
      <c r="AQ2148" s="7">
        <v>529112</v>
      </c>
      <c r="AR2148" s="7">
        <v>8929135</v>
      </c>
      <c r="AS2148" s="7">
        <v>156872</v>
      </c>
      <c r="AT2148" s="7">
        <v>5809825</v>
      </c>
      <c r="AU2148" s="7">
        <v>0</v>
      </c>
      <c r="AV2148" s="7">
        <v>434455</v>
      </c>
      <c r="AW2148" s="7">
        <v>0</v>
      </c>
      <c r="AX2148" s="7">
        <v>0</v>
      </c>
      <c r="AY2148" s="7">
        <v>10591743</v>
      </c>
      <c r="AZ2148" s="7">
        <v>217343</v>
      </c>
      <c r="BA2148" s="7">
        <v>152411.19</v>
      </c>
      <c r="BB2148" s="7">
        <v>0</v>
      </c>
      <c r="BC2148" s="7">
        <v>0</v>
      </c>
      <c r="BD2148" s="7">
        <v>0</v>
      </c>
      <c r="BE2148" s="7">
        <v>3277.66</v>
      </c>
      <c r="BF2148" s="7">
        <v>0</v>
      </c>
      <c r="BG2148" s="7">
        <v>607325.97234448802</v>
      </c>
      <c r="BH2148" s="7">
        <v>6773</v>
      </c>
      <c r="BI2148" s="7">
        <v>263284</v>
      </c>
      <c r="BJ2148" s="7">
        <v>3623570.165</v>
      </c>
      <c r="BK2148" s="7">
        <v>2420993.2000000002</v>
      </c>
      <c r="BL2148" s="7">
        <v>223033.85</v>
      </c>
      <c r="BM2148" s="7">
        <v>4364240.1599999992</v>
      </c>
      <c r="BN2148" s="130">
        <v>0.871</v>
      </c>
      <c r="BO2148" s="131">
        <v>2.6132310000000003E-4</v>
      </c>
      <c r="BP2148" s="161">
        <v>6622.4294906436025</v>
      </c>
      <c r="BQ2148" s="162">
        <v>11550887</v>
      </c>
      <c r="BR2148" s="161">
        <v>381640</v>
      </c>
      <c r="BS2148" s="163">
        <v>0</v>
      </c>
      <c r="BT2148" s="163">
        <v>1734789.8376555108</v>
      </c>
      <c r="BU2148" s="161">
        <v>20577737.16</v>
      </c>
      <c r="BV2148" s="161">
        <v>279976.84999999998</v>
      </c>
      <c r="BW2148" s="165">
        <v>7663298.9876555111</v>
      </c>
      <c r="BX2148" s="161">
        <v>381640</v>
      </c>
    </row>
    <row r="2149" spans="1:76" ht="14.45" x14ac:dyDescent="0.3">
      <c r="A2149" s="164" t="s">
        <v>31</v>
      </c>
      <c r="B2149" s="6" t="s">
        <v>1164</v>
      </c>
      <c r="C2149" s="6" t="s">
        <v>77</v>
      </c>
      <c r="D2149" s="6" t="s">
        <v>77</v>
      </c>
      <c r="E2149" s="6" t="s">
        <v>36</v>
      </c>
      <c r="F2149" s="24" t="str">
        <f>+Tabela1[[#This Row],[WK]]&amp;Tabela1[[#This Row],[PK]]&amp;Tabela1[[#This Row],[GK]]</f>
        <v>300909</v>
      </c>
      <c r="G2149" s="6" t="s">
        <v>2020</v>
      </c>
      <c r="H2149" s="7">
        <v>105107944.61279918</v>
      </c>
      <c r="I2149" s="8">
        <v>1.371</v>
      </c>
      <c r="J2149" s="7">
        <v>144102992.05999997</v>
      </c>
      <c r="K2149" s="8">
        <v>7.0000000000000007E-2</v>
      </c>
      <c r="L2149" s="7">
        <v>10087209.4442</v>
      </c>
      <c r="M2149" s="7">
        <v>6805660.4441999998</v>
      </c>
      <c r="N2149" s="9">
        <v>2.0739170569142802</v>
      </c>
      <c r="O2149" s="7">
        <v>56846</v>
      </c>
      <c r="P2149" s="8">
        <v>1.2949999999999999</v>
      </c>
      <c r="Q2149" s="7">
        <v>73616</v>
      </c>
      <c r="R2149" s="8">
        <v>1.6E-2</v>
      </c>
      <c r="S2149" s="7">
        <v>1177.856</v>
      </c>
      <c r="T2149" s="7">
        <v>-68788.144</v>
      </c>
      <c r="U2149" s="9">
        <v>-0.98316530886430553</v>
      </c>
      <c r="V2149" s="7">
        <v>6736872.3002000004</v>
      </c>
      <c r="W2149" s="9">
        <v>2.0100976126318995</v>
      </c>
      <c r="X2149" s="7">
        <v>13982603.754483797</v>
      </c>
      <c r="Y2149" s="7">
        <v>3647991</v>
      </c>
      <c r="Z2149" s="7">
        <v>0</v>
      </c>
      <c r="AA2149" s="7">
        <v>657101.75448379538</v>
      </c>
      <c r="AB2149" s="7">
        <v>8064371</v>
      </c>
      <c r="AC2149" s="7">
        <v>1613140</v>
      </c>
      <c r="AD2149" s="7">
        <v>7245731.4542837972</v>
      </c>
      <c r="AE2149" s="7">
        <v>0</v>
      </c>
      <c r="AF2149" s="7">
        <v>10087209.4442</v>
      </c>
      <c r="AG2149" s="7">
        <v>1177.856</v>
      </c>
      <c r="AH2149" s="7">
        <v>7245731.4542837972</v>
      </c>
      <c r="AI2149" s="7">
        <v>2739880</v>
      </c>
      <c r="AJ2149" s="7">
        <v>37616</v>
      </c>
      <c r="AK2149" s="7">
        <v>4960105</v>
      </c>
      <c r="AL2149" s="7">
        <v>0</v>
      </c>
      <c r="AM2149" s="7">
        <v>900144</v>
      </c>
      <c r="AN2149" s="7">
        <v>0</v>
      </c>
      <c r="AO2149" s="7">
        <v>0</v>
      </c>
      <c r="AP2149" s="7">
        <v>6670359</v>
      </c>
      <c r="AQ2149" s="7">
        <v>417720</v>
      </c>
      <c r="AR2149" s="7">
        <v>3281549</v>
      </c>
      <c r="AS2149" s="7">
        <v>69966</v>
      </c>
      <c r="AT2149" s="7">
        <v>5005629</v>
      </c>
      <c r="AU2149" s="7">
        <v>53872</v>
      </c>
      <c r="AV2149" s="7">
        <v>827242</v>
      </c>
      <c r="AW2149" s="7">
        <v>0</v>
      </c>
      <c r="AX2149" s="7">
        <v>0</v>
      </c>
      <c r="AY2149" s="7">
        <v>7538518</v>
      </c>
      <c r="AZ2149" s="7">
        <v>163818</v>
      </c>
      <c r="BA2149" s="7">
        <v>0</v>
      </c>
      <c r="BB2149" s="7">
        <v>0</v>
      </c>
      <c r="BC2149" s="7">
        <v>0</v>
      </c>
      <c r="BD2149" s="7">
        <v>0</v>
      </c>
      <c r="BE2149" s="7">
        <v>0</v>
      </c>
      <c r="BF2149" s="7">
        <v>0</v>
      </c>
      <c r="BG2149" s="7">
        <v>370062.75448379538</v>
      </c>
      <c r="BH2149" s="7">
        <v>4127</v>
      </c>
      <c r="BI2149" s="7">
        <v>287039</v>
      </c>
      <c r="BJ2149" s="7">
        <v>3950427.229166667</v>
      </c>
      <c r="BK2149" s="7">
        <v>2283990.3233333332</v>
      </c>
      <c r="BL2149" s="7">
        <v>654333.67666666664</v>
      </c>
      <c r="BM2149" s="7">
        <v>5357080.2700000005</v>
      </c>
      <c r="BN2149" s="130">
        <v>0.76100000000000001</v>
      </c>
      <c r="BO2149" s="131">
        <v>1.6049529999999999E-4</v>
      </c>
      <c r="BP2149" s="161">
        <v>4067.1061911869228</v>
      </c>
      <c r="BQ2149" s="162">
        <v>8064371</v>
      </c>
      <c r="BR2149" s="161">
        <v>221900</v>
      </c>
      <c r="BS2149" s="163">
        <v>0</v>
      </c>
      <c r="BT2149" s="163">
        <v>1328375.0599999987</v>
      </c>
      <c r="BU2149" s="161">
        <v>10087209.439999999</v>
      </c>
      <c r="BV2149" s="161">
        <v>1177.8599999999999</v>
      </c>
      <c r="BW2149" s="165">
        <v>8574106.5099999979</v>
      </c>
      <c r="BX2149" s="161">
        <v>221900</v>
      </c>
    </row>
    <row r="2150" spans="1:76" ht="14.45" x14ac:dyDescent="0.3">
      <c r="A2150" s="164" t="s">
        <v>31</v>
      </c>
      <c r="B2150" s="6" t="s">
        <v>1164</v>
      </c>
      <c r="C2150" s="6" t="s">
        <v>77</v>
      </c>
      <c r="D2150" s="6" t="s">
        <v>90</v>
      </c>
      <c r="E2150" s="6" t="s">
        <v>36</v>
      </c>
      <c r="F2150" s="24" t="str">
        <f>+Tabela1[[#This Row],[WK]]&amp;Tabela1[[#This Row],[PK]]&amp;Tabela1[[#This Row],[GK]]</f>
        <v>300910</v>
      </c>
      <c r="G2150" s="6" t="s">
        <v>2021</v>
      </c>
      <c r="H2150" s="7">
        <v>175242602.24159944</v>
      </c>
      <c r="I2150" s="8">
        <v>1.371</v>
      </c>
      <c r="J2150" s="7">
        <v>240257607.67000002</v>
      </c>
      <c r="K2150" s="8">
        <v>7.0000000000000007E-2</v>
      </c>
      <c r="L2150" s="7">
        <v>16818032.536900003</v>
      </c>
      <c r="M2150" s="7">
        <v>10710578.536900003</v>
      </c>
      <c r="N2150" s="9">
        <v>1.7536895958446845</v>
      </c>
      <c r="O2150" s="7">
        <v>2895666</v>
      </c>
      <c r="P2150" s="8">
        <v>1.2949999999999999</v>
      </c>
      <c r="Q2150" s="7">
        <v>3749887</v>
      </c>
      <c r="R2150" s="8">
        <v>1.6E-2</v>
      </c>
      <c r="S2150" s="7">
        <v>59998.192000000003</v>
      </c>
      <c r="T2150" s="7">
        <v>30948.192000000003</v>
      </c>
      <c r="U2150" s="9">
        <v>1.0653422375215147</v>
      </c>
      <c r="V2150" s="7">
        <v>10741526.728900004</v>
      </c>
      <c r="W2150" s="9">
        <v>1.7504309829994413</v>
      </c>
      <c r="X2150" s="7">
        <v>16471964.075302962</v>
      </c>
      <c r="Y2150" s="7">
        <v>1262077</v>
      </c>
      <c r="Z2150" s="7">
        <v>44498.64</v>
      </c>
      <c r="AA2150" s="7">
        <v>857224.43530296348</v>
      </c>
      <c r="AB2150" s="7">
        <v>13215375</v>
      </c>
      <c r="AC2150" s="7">
        <v>1092789</v>
      </c>
      <c r="AD2150" s="7">
        <v>5730437.3464029599</v>
      </c>
      <c r="AE2150" s="7">
        <v>0</v>
      </c>
      <c r="AF2150" s="7">
        <v>16818032.536900003</v>
      </c>
      <c r="AG2150" s="7">
        <v>59998.192000000003</v>
      </c>
      <c r="AH2150" s="7">
        <v>5730437.3464029599</v>
      </c>
      <c r="AI2150" s="7">
        <v>5099327</v>
      </c>
      <c r="AJ2150" s="7">
        <v>17970</v>
      </c>
      <c r="AK2150" s="7">
        <v>1178527</v>
      </c>
      <c r="AL2150" s="7">
        <v>0</v>
      </c>
      <c r="AM2150" s="7">
        <v>399805</v>
      </c>
      <c r="AN2150" s="7">
        <v>0</v>
      </c>
      <c r="AO2150" s="7">
        <v>0</v>
      </c>
      <c r="AP2150" s="7">
        <v>10058191</v>
      </c>
      <c r="AQ2150" s="7">
        <v>640503</v>
      </c>
      <c r="AR2150" s="7">
        <v>6107454</v>
      </c>
      <c r="AS2150" s="7">
        <v>29050</v>
      </c>
      <c r="AT2150" s="7">
        <v>2154312</v>
      </c>
      <c r="AU2150" s="7">
        <v>190109</v>
      </c>
      <c r="AV2150" s="7">
        <v>421151</v>
      </c>
      <c r="AW2150" s="7">
        <v>0</v>
      </c>
      <c r="AX2150" s="7">
        <v>0</v>
      </c>
      <c r="AY2150" s="7">
        <v>12875314</v>
      </c>
      <c r="AZ2150" s="7">
        <v>272489</v>
      </c>
      <c r="BA2150" s="7">
        <v>44498.64</v>
      </c>
      <c r="BB2150" s="7">
        <v>0</v>
      </c>
      <c r="BC2150" s="7">
        <v>0</v>
      </c>
      <c r="BD2150" s="7">
        <v>0</v>
      </c>
      <c r="BE2150" s="7">
        <v>956.96</v>
      </c>
      <c r="BF2150" s="7">
        <v>0</v>
      </c>
      <c r="BG2150" s="7">
        <v>563926.43530296348</v>
      </c>
      <c r="BH2150" s="7">
        <v>6289</v>
      </c>
      <c r="BI2150" s="7">
        <v>293298</v>
      </c>
      <c r="BJ2150" s="7">
        <v>4036713.4633333329</v>
      </c>
      <c r="BK2150" s="7">
        <v>3214973.6133333328</v>
      </c>
      <c r="BL2150" s="7">
        <v>22950</v>
      </c>
      <c r="BM2150" s="7">
        <v>3241059.4</v>
      </c>
      <c r="BN2150" s="130">
        <v>0.94599999999999995</v>
      </c>
      <c r="BO2150" s="131">
        <v>2.5718779999999998E-4</v>
      </c>
      <c r="BP2150" s="161">
        <v>6517.375087181209</v>
      </c>
      <c r="BQ2150" s="162">
        <v>13215375</v>
      </c>
      <c r="BR2150" s="161">
        <v>334743</v>
      </c>
      <c r="BS2150" s="163">
        <v>0</v>
      </c>
      <c r="BT2150" s="163">
        <v>1776153.7800000012</v>
      </c>
      <c r="BU2150" s="161">
        <v>16818032.539999999</v>
      </c>
      <c r="BV2150" s="161">
        <v>59998.19</v>
      </c>
      <c r="BW2150" s="165">
        <v>7506591.1300000008</v>
      </c>
      <c r="BX2150" s="161">
        <v>334743</v>
      </c>
    </row>
    <row r="2151" spans="1:76" ht="14.45" x14ac:dyDescent="0.3">
      <c r="A2151" s="164" t="s">
        <v>31</v>
      </c>
      <c r="B2151" s="6" t="s">
        <v>1164</v>
      </c>
      <c r="C2151" s="6" t="s">
        <v>77</v>
      </c>
      <c r="D2151" s="6" t="s">
        <v>92</v>
      </c>
      <c r="E2151" s="6" t="s">
        <v>40</v>
      </c>
      <c r="F2151" s="24" t="str">
        <f>+Tabela1[[#This Row],[WK]]&amp;Tabela1[[#This Row],[PK]]&amp;Tabela1[[#This Row],[GK]]</f>
        <v>300911</v>
      </c>
      <c r="G2151" s="6" t="s">
        <v>2022</v>
      </c>
      <c r="H2151" s="7">
        <v>81386756.135799915</v>
      </c>
      <c r="I2151" s="8">
        <v>1.371</v>
      </c>
      <c r="J2151" s="7">
        <v>111581242.66000001</v>
      </c>
      <c r="K2151" s="8">
        <v>7.0000000000000007E-2</v>
      </c>
      <c r="L2151" s="7">
        <v>7810686.9862000011</v>
      </c>
      <c r="M2151" s="7">
        <v>5317511.9862000011</v>
      </c>
      <c r="N2151" s="9">
        <v>2.1328274133183593</v>
      </c>
      <c r="O2151" s="7">
        <v>1766214</v>
      </c>
      <c r="P2151" s="8">
        <v>1.2949999999999999</v>
      </c>
      <c r="Q2151" s="7">
        <v>2287247</v>
      </c>
      <c r="R2151" s="8">
        <v>1.6E-2</v>
      </c>
      <c r="S2151" s="7">
        <v>36595.951999999997</v>
      </c>
      <c r="T2151" s="7">
        <v>-1404.0480000000025</v>
      </c>
      <c r="U2151" s="9">
        <v>-3.6948631578947434E-2</v>
      </c>
      <c r="V2151" s="7">
        <v>5316107.9382000007</v>
      </c>
      <c r="W2151" s="9">
        <v>2.1002530201191147</v>
      </c>
      <c r="X2151" s="7">
        <v>13796064.055158179</v>
      </c>
      <c r="Y2151" s="7">
        <v>4661194</v>
      </c>
      <c r="Z2151" s="7">
        <v>2027.4</v>
      </c>
      <c r="AA2151" s="7">
        <v>574214.65515817911</v>
      </c>
      <c r="AB2151" s="7">
        <v>7013869</v>
      </c>
      <c r="AC2151" s="7">
        <v>1544759</v>
      </c>
      <c r="AD2151" s="7">
        <v>8479956.1169581786</v>
      </c>
      <c r="AE2151" s="7">
        <v>0</v>
      </c>
      <c r="AF2151" s="7">
        <v>7810686.9862000011</v>
      </c>
      <c r="AG2151" s="7">
        <v>36595.951999999997</v>
      </c>
      <c r="AH2151" s="7">
        <v>8479956.1169581786</v>
      </c>
      <c r="AI2151" s="7">
        <v>2081639</v>
      </c>
      <c r="AJ2151" s="7">
        <v>19298</v>
      </c>
      <c r="AK2151" s="7">
        <v>5352185</v>
      </c>
      <c r="AL2151" s="7">
        <v>0</v>
      </c>
      <c r="AM2151" s="7">
        <v>746635</v>
      </c>
      <c r="AN2151" s="7">
        <v>0</v>
      </c>
      <c r="AO2151" s="7">
        <v>0</v>
      </c>
      <c r="AP2151" s="7">
        <v>5631785</v>
      </c>
      <c r="AQ2151" s="7">
        <v>302350</v>
      </c>
      <c r="AR2151" s="7">
        <v>2493175</v>
      </c>
      <c r="AS2151" s="7">
        <v>38000</v>
      </c>
      <c r="AT2151" s="7">
        <v>6111633</v>
      </c>
      <c r="AU2151" s="7">
        <v>298396</v>
      </c>
      <c r="AV2151" s="7">
        <v>638237</v>
      </c>
      <c r="AW2151" s="7">
        <v>0</v>
      </c>
      <c r="AX2151" s="7">
        <v>0</v>
      </c>
      <c r="AY2151" s="7">
        <v>6249177</v>
      </c>
      <c r="AZ2151" s="7">
        <v>128135</v>
      </c>
      <c r="BA2151" s="7">
        <v>2027.4</v>
      </c>
      <c r="BB2151" s="7">
        <v>0</v>
      </c>
      <c r="BC2151" s="7">
        <v>6.54</v>
      </c>
      <c r="BD2151" s="7">
        <v>0</v>
      </c>
      <c r="BE2151" s="7">
        <v>0</v>
      </c>
      <c r="BF2151" s="7">
        <v>0</v>
      </c>
      <c r="BG2151" s="7">
        <v>351142.65515817911</v>
      </c>
      <c r="BH2151" s="7">
        <v>3916</v>
      </c>
      <c r="BI2151" s="7">
        <v>223072</v>
      </c>
      <c r="BJ2151" s="7">
        <v>3070082.7616666658</v>
      </c>
      <c r="BK2151" s="7">
        <v>1981742.5933333323</v>
      </c>
      <c r="BL2151" s="7">
        <v>614934.28666666674</v>
      </c>
      <c r="BM2151" s="7">
        <v>3123492.1</v>
      </c>
      <c r="BN2151" s="130">
        <v>0.66500000000000004</v>
      </c>
      <c r="BO2151" s="131">
        <v>1.382988E-4</v>
      </c>
      <c r="BP2151" s="161">
        <v>3504.8150031310684</v>
      </c>
      <c r="BQ2151" s="162">
        <v>7013869</v>
      </c>
      <c r="BR2151" s="161">
        <v>208830</v>
      </c>
      <c r="BS2151" s="163">
        <v>0</v>
      </c>
      <c r="BT2151" s="163">
        <v>838343.94484182075</v>
      </c>
      <c r="BU2151" s="161">
        <v>7810686.9900000002</v>
      </c>
      <c r="BV2151" s="161">
        <v>36595.949999999997</v>
      </c>
      <c r="BW2151" s="165">
        <v>9318300.0648418199</v>
      </c>
      <c r="BX2151" s="161">
        <v>208830</v>
      </c>
    </row>
    <row r="2152" spans="1:76" ht="14.45" x14ac:dyDescent="0.3">
      <c r="A2152" s="164" t="s">
        <v>31</v>
      </c>
      <c r="B2152" s="6" t="s">
        <v>1164</v>
      </c>
      <c r="C2152" s="6" t="s">
        <v>90</v>
      </c>
      <c r="D2152" s="6" t="s">
        <v>33</v>
      </c>
      <c r="E2152" s="6" t="s">
        <v>40</v>
      </c>
      <c r="F2152" s="24" t="str">
        <f>+Tabela1[[#This Row],[WK]]&amp;Tabela1[[#This Row],[PK]]&amp;Tabela1[[#This Row],[GK]]</f>
        <v>301001</v>
      </c>
      <c r="G2152" s="6" t="s">
        <v>2023</v>
      </c>
      <c r="H2152" s="7">
        <v>375466103.94279945</v>
      </c>
      <c r="I2152" s="8">
        <v>1.371</v>
      </c>
      <c r="J2152" s="7">
        <v>514764028.50999999</v>
      </c>
      <c r="K2152" s="8">
        <v>7.0000000000000007E-2</v>
      </c>
      <c r="L2152" s="7">
        <v>36033481.995700002</v>
      </c>
      <c r="M2152" s="7">
        <v>20951308.995700002</v>
      </c>
      <c r="N2152" s="9">
        <v>1.3891439247978392</v>
      </c>
      <c r="O2152" s="7">
        <v>9526094</v>
      </c>
      <c r="P2152" s="8">
        <v>1.2949999999999999</v>
      </c>
      <c r="Q2152" s="7">
        <v>12336292</v>
      </c>
      <c r="R2152" s="8">
        <v>1.6E-2</v>
      </c>
      <c r="S2152" s="7">
        <v>197380.67199999999</v>
      </c>
      <c r="T2152" s="7">
        <v>1852.6719999999914</v>
      </c>
      <c r="U2152" s="9">
        <v>9.4752260545803747E-3</v>
      </c>
      <c r="V2152" s="7">
        <v>20953161.6677</v>
      </c>
      <c r="W2152" s="9">
        <v>1.3714865651383019</v>
      </c>
      <c r="X2152" s="7">
        <v>27556993.85300976</v>
      </c>
      <c r="Y2152" s="7">
        <v>514716</v>
      </c>
      <c r="Z2152" s="7">
        <v>166043.595</v>
      </c>
      <c r="AA2152" s="7">
        <v>1438937.2580097606</v>
      </c>
      <c r="AB2152" s="7">
        <v>18944082</v>
      </c>
      <c r="AC2152" s="7">
        <v>6493215</v>
      </c>
      <c r="AD2152" s="7">
        <v>6603832.1853097584</v>
      </c>
      <c r="AE2152" s="7">
        <v>0</v>
      </c>
      <c r="AF2152" s="7">
        <v>36033481.995700002</v>
      </c>
      <c r="AG2152" s="7">
        <v>197380.67199999999</v>
      </c>
      <c r="AH2152" s="7">
        <v>6603832.1853097584</v>
      </c>
      <c r="AI2152" s="7">
        <v>12592635</v>
      </c>
      <c r="AJ2152" s="7">
        <v>180790</v>
      </c>
      <c r="AK2152" s="7">
        <v>7412118</v>
      </c>
      <c r="AL2152" s="7">
        <v>0</v>
      </c>
      <c r="AM2152" s="7">
        <v>622151</v>
      </c>
      <c r="AN2152" s="7">
        <v>0</v>
      </c>
      <c r="AO2152" s="7">
        <v>0</v>
      </c>
      <c r="AP2152" s="7">
        <v>16153669</v>
      </c>
      <c r="AQ2152" s="7">
        <v>1030375</v>
      </c>
      <c r="AR2152" s="7">
        <v>15082173</v>
      </c>
      <c r="AS2152" s="7">
        <v>195528</v>
      </c>
      <c r="AT2152" s="7">
        <v>7827966</v>
      </c>
      <c r="AU2152" s="7">
        <v>0</v>
      </c>
      <c r="AV2152" s="7">
        <v>503213</v>
      </c>
      <c r="AW2152" s="7">
        <v>0</v>
      </c>
      <c r="AX2152" s="7">
        <v>0</v>
      </c>
      <c r="AY2152" s="7">
        <v>17742018</v>
      </c>
      <c r="AZ2152" s="7">
        <v>424954</v>
      </c>
      <c r="BA2152" s="7">
        <v>166043.595</v>
      </c>
      <c r="BB2152" s="7">
        <v>0</v>
      </c>
      <c r="BC2152" s="7">
        <v>0</v>
      </c>
      <c r="BD2152" s="7">
        <v>0</v>
      </c>
      <c r="BE2152" s="7">
        <v>3570.83</v>
      </c>
      <c r="BF2152" s="7">
        <v>0</v>
      </c>
      <c r="BG2152" s="7">
        <v>1105794.2580097606</v>
      </c>
      <c r="BH2152" s="7">
        <v>12332</v>
      </c>
      <c r="BI2152" s="7">
        <v>333143</v>
      </c>
      <c r="BJ2152" s="7">
        <v>4585017.8316666661</v>
      </c>
      <c r="BK2152" s="7">
        <v>2678616.8733333331</v>
      </c>
      <c r="BL2152" s="7">
        <v>1547190.7766666666</v>
      </c>
      <c r="BM2152" s="7">
        <v>4531222.28</v>
      </c>
      <c r="BN2152" s="130">
        <v>0.98599999999999999</v>
      </c>
      <c r="BO2152" s="131">
        <v>4.12896E-4</v>
      </c>
      <c r="BP2152" s="161">
        <v>10463.418584854327</v>
      </c>
      <c r="BQ2152" s="162">
        <v>18944082</v>
      </c>
      <c r="BR2152" s="161">
        <v>634737</v>
      </c>
      <c r="BS2152" s="163">
        <v>0</v>
      </c>
      <c r="BT2152" s="163">
        <v>2575894.1099999994</v>
      </c>
      <c r="BU2152" s="161">
        <v>36033482</v>
      </c>
      <c r="BV2152" s="161">
        <v>197380.67</v>
      </c>
      <c r="BW2152" s="165">
        <v>9179726.3000000007</v>
      </c>
      <c r="BX2152" s="161">
        <v>634737</v>
      </c>
    </row>
    <row r="2153" spans="1:76" ht="14.45" x14ac:dyDescent="0.3">
      <c r="A2153" s="164" t="s">
        <v>31</v>
      </c>
      <c r="B2153" s="6" t="s">
        <v>1164</v>
      </c>
      <c r="C2153" s="6" t="s">
        <v>90</v>
      </c>
      <c r="D2153" s="6" t="s">
        <v>32</v>
      </c>
      <c r="E2153" s="6" t="s">
        <v>36</v>
      </c>
      <c r="F2153" s="24" t="str">
        <f>+Tabela1[[#This Row],[WK]]&amp;Tabela1[[#This Row],[PK]]&amp;Tabela1[[#This Row],[GK]]</f>
        <v>301002</v>
      </c>
      <c r="G2153" s="6" t="s">
        <v>2024</v>
      </c>
      <c r="H2153" s="7">
        <v>106219501.56999904</v>
      </c>
      <c r="I2153" s="8">
        <v>1.371</v>
      </c>
      <c r="J2153" s="7">
        <v>145626936.64999998</v>
      </c>
      <c r="K2153" s="8">
        <v>7.0000000000000007E-2</v>
      </c>
      <c r="L2153" s="7">
        <v>10193885.565499999</v>
      </c>
      <c r="M2153" s="7">
        <v>6918103.5654999986</v>
      </c>
      <c r="N2153" s="9">
        <v>2.111893760176959</v>
      </c>
      <c r="O2153" s="7">
        <v>5104778</v>
      </c>
      <c r="P2153" s="8">
        <v>1.2949999999999999</v>
      </c>
      <c r="Q2153" s="7">
        <v>6610688</v>
      </c>
      <c r="R2153" s="8">
        <v>1.6E-2</v>
      </c>
      <c r="S2153" s="7">
        <v>105771.008</v>
      </c>
      <c r="T2153" s="7">
        <v>52803.008000000002</v>
      </c>
      <c r="U2153" s="9">
        <v>0.99688506267935362</v>
      </c>
      <c r="V2153" s="7">
        <v>6970906.5734999981</v>
      </c>
      <c r="W2153" s="9">
        <v>2.0941514302666162</v>
      </c>
      <c r="X2153" s="7">
        <v>21770125.475815993</v>
      </c>
      <c r="Y2153" s="7">
        <v>8883138</v>
      </c>
      <c r="Z2153" s="7">
        <v>8728.0499999999993</v>
      </c>
      <c r="AA2153" s="7">
        <v>790424.42581599136</v>
      </c>
      <c r="AB2153" s="7">
        <v>12087835</v>
      </c>
      <c r="AC2153" s="7">
        <v>0</v>
      </c>
      <c r="AD2153" s="7">
        <v>14799218.902315995</v>
      </c>
      <c r="AE2153" s="7">
        <v>0</v>
      </c>
      <c r="AF2153" s="7">
        <v>10193885.565499999</v>
      </c>
      <c r="AG2153" s="7">
        <v>105771.008</v>
      </c>
      <c r="AH2153" s="7">
        <v>14799218.902315995</v>
      </c>
      <c r="AI2153" s="7">
        <v>2735066</v>
      </c>
      <c r="AJ2153" s="7">
        <v>36053</v>
      </c>
      <c r="AK2153" s="7">
        <v>7660646</v>
      </c>
      <c r="AL2153" s="7">
        <v>0</v>
      </c>
      <c r="AM2153" s="7">
        <v>783891</v>
      </c>
      <c r="AN2153" s="7">
        <v>0</v>
      </c>
      <c r="AO2153" s="7">
        <v>0</v>
      </c>
      <c r="AP2153" s="7">
        <v>9390940</v>
      </c>
      <c r="AQ2153" s="7">
        <v>580829</v>
      </c>
      <c r="AR2153" s="7">
        <v>3275782</v>
      </c>
      <c r="AS2153" s="7">
        <v>52968</v>
      </c>
      <c r="AT2153" s="7">
        <v>8432019</v>
      </c>
      <c r="AU2153" s="7">
        <v>510748</v>
      </c>
      <c r="AV2153" s="7">
        <v>806044</v>
      </c>
      <c r="AW2153" s="7">
        <v>0</v>
      </c>
      <c r="AX2153" s="7">
        <v>0</v>
      </c>
      <c r="AY2153" s="7">
        <v>10974059</v>
      </c>
      <c r="AZ2153" s="7">
        <v>257892</v>
      </c>
      <c r="BA2153" s="7">
        <v>8728.0499999999993</v>
      </c>
      <c r="BB2153" s="7">
        <v>0</v>
      </c>
      <c r="BC2153" s="7">
        <v>0</v>
      </c>
      <c r="BD2153" s="7">
        <v>0</v>
      </c>
      <c r="BE2153" s="7">
        <v>187.7</v>
      </c>
      <c r="BF2153" s="7">
        <v>0</v>
      </c>
      <c r="BG2153" s="7">
        <v>443770.42581599142</v>
      </c>
      <c r="BH2153" s="7">
        <v>4949</v>
      </c>
      <c r="BI2153" s="7">
        <v>346654</v>
      </c>
      <c r="BJ2153" s="7">
        <v>4770932.0516666658</v>
      </c>
      <c r="BK2153" s="7">
        <v>3127755.8633333324</v>
      </c>
      <c r="BL2153" s="7">
        <v>262518.77</v>
      </c>
      <c r="BM2153" s="7">
        <v>6047667.2133333338</v>
      </c>
      <c r="BN2153" s="130">
        <v>0.56899999999999995</v>
      </c>
      <c r="BO2153" s="131">
        <v>1.9921279999999999E-4</v>
      </c>
      <c r="BP2153" s="161">
        <v>5048.6144749641362</v>
      </c>
      <c r="BQ2153" s="162">
        <v>12087835</v>
      </c>
      <c r="BR2153" s="161">
        <v>265429</v>
      </c>
      <c r="BS2153" s="163">
        <v>0</v>
      </c>
      <c r="BT2153" s="163">
        <v>976065.5241840072</v>
      </c>
      <c r="BU2153" s="161">
        <v>10193885.57</v>
      </c>
      <c r="BV2153" s="161">
        <v>105771.01</v>
      </c>
      <c r="BW2153" s="165">
        <v>15775284.424184008</v>
      </c>
      <c r="BX2153" s="161">
        <v>265429</v>
      </c>
    </row>
    <row r="2154" spans="1:76" ht="14.45" x14ac:dyDescent="0.3">
      <c r="A2154" s="164" t="s">
        <v>31</v>
      </c>
      <c r="B2154" s="6" t="s">
        <v>1164</v>
      </c>
      <c r="C2154" s="6" t="s">
        <v>90</v>
      </c>
      <c r="D2154" s="6" t="s">
        <v>37</v>
      </c>
      <c r="E2154" s="6" t="s">
        <v>36</v>
      </c>
      <c r="F2154" s="24" t="str">
        <f>+Tabela1[[#This Row],[WK]]&amp;Tabela1[[#This Row],[PK]]&amp;Tabela1[[#This Row],[GK]]</f>
        <v>301003</v>
      </c>
      <c r="G2154" s="6" t="s">
        <v>2025</v>
      </c>
      <c r="H2154" s="7">
        <v>397268699.98579884</v>
      </c>
      <c r="I2154" s="8">
        <v>1.371</v>
      </c>
      <c r="J2154" s="7">
        <v>544655387.68000007</v>
      </c>
      <c r="K2154" s="8">
        <v>7.0000000000000007E-2</v>
      </c>
      <c r="L2154" s="7">
        <v>38125877.137600005</v>
      </c>
      <c r="M2154" s="7">
        <v>21830463.137600005</v>
      </c>
      <c r="N2154" s="9">
        <v>1.3396691325301711</v>
      </c>
      <c r="O2154" s="7">
        <v>53700418</v>
      </c>
      <c r="P2154" s="8">
        <v>1.2949999999999999</v>
      </c>
      <c r="Q2154" s="7">
        <v>69542041</v>
      </c>
      <c r="R2154" s="8">
        <v>1.6E-2</v>
      </c>
      <c r="S2154" s="7">
        <v>1112672.656</v>
      </c>
      <c r="T2154" s="7">
        <v>474689.65599999996</v>
      </c>
      <c r="U2154" s="9">
        <v>0.74404749969826778</v>
      </c>
      <c r="V2154" s="7">
        <v>22305152.793600008</v>
      </c>
      <c r="W2154" s="9">
        <v>1.3172284801212661</v>
      </c>
      <c r="X2154" s="7">
        <v>19181265.225122847</v>
      </c>
      <c r="Y2154" s="7">
        <v>0</v>
      </c>
      <c r="Z2154" s="7">
        <v>195063.00499999998</v>
      </c>
      <c r="AA2154" s="7">
        <v>1915397.2201228454</v>
      </c>
      <c r="AB2154" s="7">
        <v>17070805</v>
      </c>
      <c r="AC2154" s="7">
        <v>0</v>
      </c>
      <c r="AD2154" s="7">
        <v>0</v>
      </c>
      <c r="AE2154" s="7">
        <v>-503842.07160251873</v>
      </c>
      <c r="AF2154" s="7">
        <v>37622035.065997489</v>
      </c>
      <c r="AG2154" s="7">
        <v>1112672.656</v>
      </c>
      <c r="AH2154" s="7">
        <v>0</v>
      </c>
      <c r="AI2154" s="7">
        <v>13605612</v>
      </c>
      <c r="AJ2154" s="7">
        <v>372073</v>
      </c>
      <c r="AK2154" s="7">
        <v>616011</v>
      </c>
      <c r="AL2154" s="7">
        <v>0</v>
      </c>
      <c r="AM2154" s="7">
        <v>1055641</v>
      </c>
      <c r="AN2154" s="7">
        <v>0</v>
      </c>
      <c r="AO2154" s="7">
        <v>0</v>
      </c>
      <c r="AP2154" s="7">
        <v>13449438</v>
      </c>
      <c r="AQ2154" s="7">
        <v>911026</v>
      </c>
      <c r="AR2154" s="7">
        <v>16295414</v>
      </c>
      <c r="AS2154" s="7">
        <v>637983</v>
      </c>
      <c r="AT2154" s="7">
        <v>651650</v>
      </c>
      <c r="AU2154" s="7">
        <v>0</v>
      </c>
      <c r="AV2154" s="7">
        <v>1113574</v>
      </c>
      <c r="AW2154" s="7">
        <v>0</v>
      </c>
      <c r="AX2154" s="7">
        <v>0</v>
      </c>
      <c r="AY2154" s="7">
        <v>15479896</v>
      </c>
      <c r="AZ2154" s="7">
        <v>382783</v>
      </c>
      <c r="BA2154" s="7">
        <v>195063.00499999998</v>
      </c>
      <c r="BB2154" s="7">
        <v>0</v>
      </c>
      <c r="BC2154" s="7">
        <v>571.52</v>
      </c>
      <c r="BD2154" s="7">
        <v>0</v>
      </c>
      <c r="BE2154" s="7">
        <v>384.77</v>
      </c>
      <c r="BF2154" s="7">
        <v>0</v>
      </c>
      <c r="BG2154" s="7">
        <v>1034328.2201228454</v>
      </c>
      <c r="BH2154" s="7">
        <v>11535</v>
      </c>
      <c r="BI2154" s="7">
        <v>881069</v>
      </c>
      <c r="BJ2154" s="7">
        <v>12126235.825833334</v>
      </c>
      <c r="BK2154" s="7">
        <v>8193051.5233333334</v>
      </c>
      <c r="BL2154" s="7">
        <v>1989650.4533333331</v>
      </c>
      <c r="BM2154" s="7">
        <v>11753436.303333335</v>
      </c>
      <c r="BN2154" s="130">
        <v>1.3129999999999999</v>
      </c>
      <c r="BO2154" s="131">
        <v>3.8280859999999999E-4</v>
      </c>
      <c r="BP2154" s="161">
        <v>9701.0237711558184</v>
      </c>
      <c r="BQ2154" s="162">
        <v>17070805</v>
      </c>
      <c r="BR2154" s="161">
        <v>629789</v>
      </c>
      <c r="BS2154" s="163">
        <v>0</v>
      </c>
      <c r="BT2154" s="163">
        <v>0</v>
      </c>
      <c r="BU2154" s="161">
        <v>37622035.07</v>
      </c>
      <c r="BV2154" s="161">
        <v>1112672.6599999999</v>
      </c>
      <c r="BW2154" s="165">
        <v>0</v>
      </c>
      <c r="BX2154" s="161">
        <v>629789</v>
      </c>
    </row>
    <row r="2155" spans="1:76" ht="14.45" x14ac:dyDescent="0.3">
      <c r="A2155" s="164" t="s">
        <v>31</v>
      </c>
      <c r="B2155" s="6" t="s">
        <v>1164</v>
      </c>
      <c r="C2155" s="6" t="s">
        <v>90</v>
      </c>
      <c r="D2155" s="6" t="s">
        <v>39</v>
      </c>
      <c r="E2155" s="6" t="s">
        <v>40</v>
      </c>
      <c r="F2155" s="24" t="str">
        <f>+Tabela1[[#This Row],[WK]]&amp;Tabela1[[#This Row],[PK]]&amp;Tabela1[[#This Row],[GK]]</f>
        <v>301004</v>
      </c>
      <c r="G2155" s="6" t="s">
        <v>2026</v>
      </c>
      <c r="H2155" s="7">
        <v>303669913.76679939</v>
      </c>
      <c r="I2155" s="8">
        <v>1.371</v>
      </c>
      <c r="J2155" s="7">
        <v>416331451.76999998</v>
      </c>
      <c r="K2155" s="8">
        <v>7.0000000000000007E-2</v>
      </c>
      <c r="L2155" s="7">
        <v>29143201.6239</v>
      </c>
      <c r="M2155" s="7">
        <v>16677873.6239</v>
      </c>
      <c r="N2155" s="9">
        <v>1.337941017187835</v>
      </c>
      <c r="O2155" s="7">
        <v>33476323</v>
      </c>
      <c r="P2155" s="8">
        <v>1.2949999999999999</v>
      </c>
      <c r="Q2155" s="7">
        <v>43351838</v>
      </c>
      <c r="R2155" s="8">
        <v>1.6E-2</v>
      </c>
      <c r="S2155" s="7">
        <v>693629.40800000005</v>
      </c>
      <c r="T2155" s="7">
        <v>-558071.59199999995</v>
      </c>
      <c r="U2155" s="9">
        <v>-0.44585056015773733</v>
      </c>
      <c r="V2155" s="7">
        <v>16119802.0319</v>
      </c>
      <c r="W2155" s="9">
        <v>1.1751671613364671</v>
      </c>
      <c r="X2155" s="7">
        <v>20539110.49709418</v>
      </c>
      <c r="Y2155" s="7">
        <v>0</v>
      </c>
      <c r="Z2155" s="7">
        <v>142333.71</v>
      </c>
      <c r="AA2155" s="7">
        <v>1516647.7870941807</v>
      </c>
      <c r="AB2155" s="7">
        <v>15923812</v>
      </c>
      <c r="AC2155" s="7">
        <v>2956317</v>
      </c>
      <c r="AD2155" s="7">
        <v>4419308.4651941806</v>
      </c>
      <c r="AE2155" s="7">
        <v>-5790175.2515503652</v>
      </c>
      <c r="AF2155" s="7">
        <v>27772334.837543815</v>
      </c>
      <c r="AG2155" s="7">
        <v>693629.40800000005</v>
      </c>
      <c r="AH2155" s="7">
        <v>0</v>
      </c>
      <c r="AI2155" s="7">
        <v>10407740</v>
      </c>
      <c r="AJ2155" s="7">
        <v>418796</v>
      </c>
      <c r="AK2155" s="7">
        <v>0</v>
      </c>
      <c r="AL2155" s="7">
        <v>31938</v>
      </c>
      <c r="AM2155" s="7">
        <v>714564</v>
      </c>
      <c r="AN2155" s="7">
        <v>0</v>
      </c>
      <c r="AO2155" s="7">
        <v>-68546</v>
      </c>
      <c r="AP2155" s="7">
        <v>13602436</v>
      </c>
      <c r="AQ2155" s="7">
        <v>1082092</v>
      </c>
      <c r="AR2155" s="7">
        <v>12465328</v>
      </c>
      <c r="AS2155" s="7">
        <v>1251701</v>
      </c>
      <c r="AT2155" s="7">
        <v>0</v>
      </c>
      <c r="AU2155" s="7">
        <v>42371</v>
      </c>
      <c r="AV2155" s="7">
        <v>392059</v>
      </c>
      <c r="AW2155" s="7">
        <v>0</v>
      </c>
      <c r="AX2155" s="7">
        <v>-592199</v>
      </c>
      <c r="AY2155" s="7">
        <v>13600745</v>
      </c>
      <c r="AZ2155" s="7">
        <v>450905</v>
      </c>
      <c r="BA2155" s="7">
        <v>142333.71</v>
      </c>
      <c r="BB2155" s="7">
        <v>0</v>
      </c>
      <c r="BC2155" s="7">
        <v>0</v>
      </c>
      <c r="BD2155" s="7">
        <v>1530.47</v>
      </c>
      <c r="BE2155" s="7">
        <v>0</v>
      </c>
      <c r="BF2155" s="7">
        <v>0</v>
      </c>
      <c r="BG2155" s="7">
        <v>861536.78709418071</v>
      </c>
      <c r="BH2155" s="7">
        <v>9608</v>
      </c>
      <c r="BI2155" s="7">
        <v>655111</v>
      </c>
      <c r="BJ2155" s="7">
        <v>9016219.6333333347</v>
      </c>
      <c r="BK2155" s="7">
        <v>7729557.6766666677</v>
      </c>
      <c r="BL2155" s="7">
        <v>757339.50999999989</v>
      </c>
      <c r="BM2155" s="7">
        <v>3631968.8066666666</v>
      </c>
      <c r="BN2155" s="130">
        <v>1.4990000000000001</v>
      </c>
      <c r="BO2155" s="131">
        <v>3.753149E-4</v>
      </c>
      <c r="BP2155" s="161">
        <v>9510.925326795299</v>
      </c>
      <c r="BQ2155" s="162">
        <v>15923812</v>
      </c>
      <c r="BR2155" s="161">
        <v>573213</v>
      </c>
      <c r="BS2155" s="163">
        <v>0</v>
      </c>
      <c r="BT2155" s="163">
        <v>2218158.7544561848</v>
      </c>
      <c r="BU2155" s="161">
        <v>27772334.84</v>
      </c>
      <c r="BV2155" s="161">
        <v>693629.41</v>
      </c>
      <c r="BW2155" s="165">
        <v>2218158.7544561848</v>
      </c>
      <c r="BX2155" s="161">
        <v>573213</v>
      </c>
    </row>
    <row r="2156" spans="1:76" ht="14.45" x14ac:dyDescent="0.3">
      <c r="A2156" s="164" t="s">
        <v>31</v>
      </c>
      <c r="B2156" s="6" t="s">
        <v>1164</v>
      </c>
      <c r="C2156" s="6" t="s">
        <v>90</v>
      </c>
      <c r="D2156" s="6" t="s">
        <v>42</v>
      </c>
      <c r="E2156" s="6" t="s">
        <v>36</v>
      </c>
      <c r="F2156" s="24" t="str">
        <f>+Tabela1[[#This Row],[WK]]&amp;Tabela1[[#This Row],[PK]]&amp;Tabela1[[#This Row],[GK]]</f>
        <v>301005</v>
      </c>
      <c r="G2156" s="6" t="s">
        <v>2027</v>
      </c>
      <c r="H2156" s="7">
        <v>318575358.26219875</v>
      </c>
      <c r="I2156" s="8">
        <v>1.371</v>
      </c>
      <c r="J2156" s="7">
        <v>436766816.17000002</v>
      </c>
      <c r="K2156" s="8">
        <v>7.0000000000000007E-2</v>
      </c>
      <c r="L2156" s="7">
        <v>30573677.131900005</v>
      </c>
      <c r="M2156" s="7">
        <v>18834163.131900005</v>
      </c>
      <c r="N2156" s="9">
        <v>1.6043392538992676</v>
      </c>
      <c r="O2156" s="7">
        <v>5346496</v>
      </c>
      <c r="P2156" s="8">
        <v>1.2949999999999999</v>
      </c>
      <c r="Q2156" s="7">
        <v>6923712</v>
      </c>
      <c r="R2156" s="8">
        <v>1.6E-2</v>
      </c>
      <c r="S2156" s="7">
        <v>110779.39200000001</v>
      </c>
      <c r="T2156" s="7">
        <v>59977.392000000007</v>
      </c>
      <c r="U2156" s="9">
        <v>1.1806108420928312</v>
      </c>
      <c r="V2156" s="7">
        <v>18894140.523900006</v>
      </c>
      <c r="W2156" s="9">
        <v>1.6025134970004202</v>
      </c>
      <c r="X2156" s="7">
        <v>34663149.196959235</v>
      </c>
      <c r="Y2156" s="7">
        <v>9269800</v>
      </c>
      <c r="Z2156" s="7">
        <v>460504.38</v>
      </c>
      <c r="AA2156" s="7">
        <v>1502240.8169592349</v>
      </c>
      <c r="AB2156" s="7">
        <v>20529432</v>
      </c>
      <c r="AC2156" s="7">
        <v>2901172</v>
      </c>
      <c r="AD2156" s="7">
        <v>15769008.673059229</v>
      </c>
      <c r="AE2156" s="7">
        <v>0</v>
      </c>
      <c r="AF2156" s="7">
        <v>30573677.131900005</v>
      </c>
      <c r="AG2156" s="7">
        <v>110779.39200000001</v>
      </c>
      <c r="AH2156" s="7">
        <v>15769008.673059229</v>
      </c>
      <c r="AI2156" s="7">
        <v>9801732</v>
      </c>
      <c r="AJ2156" s="7">
        <v>45124</v>
      </c>
      <c r="AK2156" s="7">
        <v>11137708</v>
      </c>
      <c r="AL2156" s="7">
        <v>894738</v>
      </c>
      <c r="AM2156" s="7">
        <v>558107</v>
      </c>
      <c r="AN2156" s="7">
        <v>0</v>
      </c>
      <c r="AO2156" s="7">
        <v>0</v>
      </c>
      <c r="AP2156" s="7">
        <v>16947333</v>
      </c>
      <c r="AQ2156" s="7">
        <v>783722</v>
      </c>
      <c r="AR2156" s="7">
        <v>11739514</v>
      </c>
      <c r="AS2156" s="7">
        <v>50802</v>
      </c>
      <c r="AT2156" s="7">
        <v>12888535</v>
      </c>
      <c r="AU2156" s="7">
        <v>608244</v>
      </c>
      <c r="AV2156" s="7">
        <v>655503</v>
      </c>
      <c r="AW2156" s="7">
        <v>0</v>
      </c>
      <c r="AX2156" s="7">
        <v>0</v>
      </c>
      <c r="AY2156" s="7">
        <v>19092745</v>
      </c>
      <c r="AZ2156" s="7">
        <v>347099</v>
      </c>
      <c r="BA2156" s="7">
        <v>460504.38</v>
      </c>
      <c r="BB2156" s="7">
        <v>0</v>
      </c>
      <c r="BC2156" s="7">
        <v>0</v>
      </c>
      <c r="BD2156" s="7">
        <v>0</v>
      </c>
      <c r="BE2156" s="7">
        <v>9903.32</v>
      </c>
      <c r="BF2156" s="7">
        <v>0</v>
      </c>
      <c r="BG2156" s="7">
        <v>1043653.8169592349</v>
      </c>
      <c r="BH2156" s="7">
        <v>11639</v>
      </c>
      <c r="BI2156" s="7">
        <v>458587</v>
      </c>
      <c r="BJ2156" s="7">
        <v>6311522.9591666693</v>
      </c>
      <c r="BK2156" s="7">
        <v>3129489.7800000031</v>
      </c>
      <c r="BL2156" s="7">
        <v>2485307.5866666664</v>
      </c>
      <c r="BM2156" s="7">
        <v>7757517.543333333</v>
      </c>
      <c r="BN2156" s="130">
        <v>0.77300000000000002</v>
      </c>
      <c r="BO2156" s="131">
        <v>4.345029E-4</v>
      </c>
      <c r="BP2156" s="161">
        <v>11010.702000986983</v>
      </c>
      <c r="BQ2156" s="162">
        <v>20529432</v>
      </c>
      <c r="BR2156" s="161">
        <v>611088</v>
      </c>
      <c r="BS2156" s="163">
        <v>0</v>
      </c>
      <c r="BT2156" s="163">
        <v>2540064.700000003</v>
      </c>
      <c r="BU2156" s="161">
        <v>30573677.129999999</v>
      </c>
      <c r="BV2156" s="161">
        <v>110779.39</v>
      </c>
      <c r="BW2156" s="165">
        <v>18309073.370000005</v>
      </c>
      <c r="BX2156" s="161">
        <v>611088</v>
      </c>
    </row>
    <row r="2157" spans="1:76" ht="14.45" x14ac:dyDescent="0.3">
      <c r="A2157" s="164" t="s">
        <v>31</v>
      </c>
      <c r="B2157" s="6" t="s">
        <v>1164</v>
      </c>
      <c r="C2157" s="6" t="s">
        <v>90</v>
      </c>
      <c r="D2157" s="6" t="s">
        <v>44</v>
      </c>
      <c r="E2157" s="6" t="s">
        <v>36</v>
      </c>
      <c r="F2157" s="24" t="str">
        <f>+Tabela1[[#This Row],[WK]]&amp;Tabela1[[#This Row],[PK]]&amp;Tabela1[[#This Row],[GK]]</f>
        <v>301006</v>
      </c>
      <c r="G2157" s="6" t="s">
        <v>2028</v>
      </c>
      <c r="H2157" s="7">
        <v>232347953.42239881</v>
      </c>
      <c r="I2157" s="8">
        <v>1.371</v>
      </c>
      <c r="J2157" s="7">
        <v>318549044.13999999</v>
      </c>
      <c r="K2157" s="8">
        <v>7.0000000000000007E-2</v>
      </c>
      <c r="L2157" s="7">
        <v>22298433.0898</v>
      </c>
      <c r="M2157" s="7">
        <v>13779549.0898</v>
      </c>
      <c r="N2157" s="9">
        <v>1.6175298419135653</v>
      </c>
      <c r="O2157" s="7">
        <v>64182007</v>
      </c>
      <c r="P2157" s="8">
        <v>1.2949999999999999</v>
      </c>
      <c r="Q2157" s="7">
        <v>83115699</v>
      </c>
      <c r="R2157" s="8">
        <v>1.6E-2</v>
      </c>
      <c r="S2157" s="7">
        <v>1329851.1840000001</v>
      </c>
      <c r="T2157" s="7">
        <v>183058.18400000012</v>
      </c>
      <c r="U2157" s="9">
        <v>0.15962617839488044</v>
      </c>
      <c r="V2157" s="7">
        <v>13962607.273800001</v>
      </c>
      <c r="W2157" s="9">
        <v>1.4445555416138984</v>
      </c>
      <c r="X2157" s="7">
        <v>25026562.056015193</v>
      </c>
      <c r="Y2157" s="7">
        <v>4275754</v>
      </c>
      <c r="Z2157" s="7">
        <v>154769.04999999999</v>
      </c>
      <c r="AA2157" s="7">
        <v>1058959.0060151918</v>
      </c>
      <c r="AB2157" s="7">
        <v>18100240</v>
      </c>
      <c r="AC2157" s="7">
        <v>1436840</v>
      </c>
      <c r="AD2157" s="7">
        <v>11063954.782215193</v>
      </c>
      <c r="AE2157" s="7">
        <v>0</v>
      </c>
      <c r="AF2157" s="7">
        <v>22298433.0898</v>
      </c>
      <c r="AG2157" s="7">
        <v>1329851.1840000001</v>
      </c>
      <c r="AH2157" s="7">
        <v>11063954.782215193</v>
      </c>
      <c r="AI2157" s="7">
        <v>7112715</v>
      </c>
      <c r="AJ2157" s="7">
        <v>998725</v>
      </c>
      <c r="AK2157" s="7">
        <v>5968874</v>
      </c>
      <c r="AL2157" s="7">
        <v>11384</v>
      </c>
      <c r="AM2157" s="7">
        <v>503414</v>
      </c>
      <c r="AN2157" s="7">
        <v>0</v>
      </c>
      <c r="AO2157" s="7">
        <v>0</v>
      </c>
      <c r="AP2157" s="7">
        <v>14619828</v>
      </c>
      <c r="AQ2157" s="7">
        <v>1070158</v>
      </c>
      <c r="AR2157" s="7">
        <v>8518884</v>
      </c>
      <c r="AS2157" s="7">
        <v>1146793</v>
      </c>
      <c r="AT2157" s="7">
        <v>6201412</v>
      </c>
      <c r="AU2157" s="7">
        <v>332300</v>
      </c>
      <c r="AV2157" s="7">
        <v>486417</v>
      </c>
      <c r="AW2157" s="7">
        <v>0</v>
      </c>
      <c r="AX2157" s="7">
        <v>0</v>
      </c>
      <c r="AY2157" s="7">
        <v>16775637</v>
      </c>
      <c r="AZ2157" s="7">
        <v>457393</v>
      </c>
      <c r="BA2157" s="7">
        <v>154769.04999999999</v>
      </c>
      <c r="BB2157" s="7">
        <v>0</v>
      </c>
      <c r="BC2157" s="7">
        <v>120.94</v>
      </c>
      <c r="BD2157" s="7">
        <v>0</v>
      </c>
      <c r="BE2157" s="7">
        <v>2522.1</v>
      </c>
      <c r="BF2157" s="7">
        <v>0</v>
      </c>
      <c r="BG2157" s="7">
        <v>745326.00601519179</v>
      </c>
      <c r="BH2157" s="7">
        <v>8312</v>
      </c>
      <c r="BI2157" s="7">
        <v>313633</v>
      </c>
      <c r="BJ2157" s="7">
        <v>4316559.7741666678</v>
      </c>
      <c r="BK2157" s="7">
        <v>2335132.8600000008</v>
      </c>
      <c r="BL2157" s="7">
        <v>2374883.5066666664</v>
      </c>
      <c r="BM2157" s="7">
        <v>3175940.6433333331</v>
      </c>
      <c r="BN2157" s="130">
        <v>0.85499999999999998</v>
      </c>
      <c r="BO2157" s="131">
        <v>3.2186589999999999E-4</v>
      </c>
      <c r="BP2157" s="161">
        <v>8156.2237811945388</v>
      </c>
      <c r="BQ2157" s="162">
        <v>18100240</v>
      </c>
      <c r="BR2157" s="161">
        <v>429916</v>
      </c>
      <c r="BS2157" s="163">
        <v>0</v>
      </c>
      <c r="BT2157" s="163">
        <v>2156512.4799999967</v>
      </c>
      <c r="BU2157" s="161">
        <v>22298433.09</v>
      </c>
      <c r="BV2157" s="161">
        <v>1329851.18</v>
      </c>
      <c r="BW2157" s="165">
        <v>13220467.259999996</v>
      </c>
      <c r="BX2157" s="161">
        <v>429916</v>
      </c>
    </row>
    <row r="2158" spans="1:76" ht="14.45" x14ac:dyDescent="0.3">
      <c r="A2158" s="164" t="s">
        <v>31</v>
      </c>
      <c r="B2158" s="6" t="s">
        <v>1164</v>
      </c>
      <c r="C2158" s="6" t="s">
        <v>90</v>
      </c>
      <c r="D2158" s="6" t="s">
        <v>51</v>
      </c>
      <c r="E2158" s="6" t="s">
        <v>40</v>
      </c>
      <c r="F2158" s="24" t="str">
        <f>+Tabela1[[#This Row],[WK]]&amp;Tabela1[[#This Row],[PK]]&amp;Tabela1[[#This Row],[GK]]</f>
        <v>301007</v>
      </c>
      <c r="G2158" s="6" t="s">
        <v>2029</v>
      </c>
      <c r="H2158" s="7">
        <v>191783193.65319881</v>
      </c>
      <c r="I2158" s="8">
        <v>1.371</v>
      </c>
      <c r="J2158" s="7">
        <v>262934758.5</v>
      </c>
      <c r="K2158" s="8">
        <v>7.0000000000000007E-2</v>
      </c>
      <c r="L2158" s="7">
        <v>18405433.095000003</v>
      </c>
      <c r="M2158" s="7">
        <v>11820977.095000003</v>
      </c>
      <c r="N2158" s="9">
        <v>1.7952853045111097</v>
      </c>
      <c r="O2158" s="7">
        <v>3743820</v>
      </c>
      <c r="P2158" s="8">
        <v>1.2949999999999999</v>
      </c>
      <c r="Q2158" s="7">
        <v>4848247</v>
      </c>
      <c r="R2158" s="8">
        <v>1.6E-2</v>
      </c>
      <c r="S2158" s="7">
        <v>77571.952000000005</v>
      </c>
      <c r="T2158" s="7">
        <v>-50862.047999999995</v>
      </c>
      <c r="U2158" s="9">
        <v>-0.39601700484295432</v>
      </c>
      <c r="V2158" s="7">
        <v>11770115.047000002</v>
      </c>
      <c r="W2158" s="9">
        <v>1.7533603331798975</v>
      </c>
      <c r="X2158" s="7">
        <v>27269657.329058465</v>
      </c>
      <c r="Y2158" s="7">
        <v>9548969</v>
      </c>
      <c r="Z2158" s="7">
        <v>0</v>
      </c>
      <c r="AA2158" s="7">
        <v>1016483.3290584646</v>
      </c>
      <c r="AB2158" s="7">
        <v>16704205</v>
      </c>
      <c r="AC2158" s="7">
        <v>0</v>
      </c>
      <c r="AD2158" s="7">
        <v>15499542.282058463</v>
      </c>
      <c r="AE2158" s="7">
        <v>0</v>
      </c>
      <c r="AF2158" s="7">
        <v>18405433.095000003</v>
      </c>
      <c r="AG2158" s="7">
        <v>77571.952000000005</v>
      </c>
      <c r="AH2158" s="7">
        <v>15499542.282058463</v>
      </c>
      <c r="AI2158" s="7">
        <v>5497594</v>
      </c>
      <c r="AJ2158" s="7">
        <v>121572</v>
      </c>
      <c r="AK2158" s="7">
        <v>7309021</v>
      </c>
      <c r="AL2158" s="7">
        <v>101447</v>
      </c>
      <c r="AM2158" s="7">
        <v>299941</v>
      </c>
      <c r="AN2158" s="7">
        <v>0</v>
      </c>
      <c r="AO2158" s="7">
        <v>0</v>
      </c>
      <c r="AP2158" s="7">
        <v>12567784</v>
      </c>
      <c r="AQ2158" s="7">
        <v>1002527</v>
      </c>
      <c r="AR2158" s="7">
        <v>6584456</v>
      </c>
      <c r="AS2158" s="7">
        <v>128434</v>
      </c>
      <c r="AT2158" s="7">
        <v>7412880</v>
      </c>
      <c r="AU2158" s="7">
        <v>539921</v>
      </c>
      <c r="AV2158" s="7">
        <v>474733</v>
      </c>
      <c r="AW2158" s="7">
        <v>0</v>
      </c>
      <c r="AX2158" s="7">
        <v>0</v>
      </c>
      <c r="AY2158" s="7">
        <v>14495133</v>
      </c>
      <c r="AZ2158" s="7">
        <v>444417</v>
      </c>
      <c r="BA2158" s="7">
        <v>0</v>
      </c>
      <c r="BB2158" s="7">
        <v>0</v>
      </c>
      <c r="BC2158" s="7">
        <v>0</v>
      </c>
      <c r="BD2158" s="7">
        <v>0</v>
      </c>
      <c r="BE2158" s="7">
        <v>0</v>
      </c>
      <c r="BF2158" s="7">
        <v>0</v>
      </c>
      <c r="BG2158" s="7">
        <v>715735.32905846462</v>
      </c>
      <c r="BH2158" s="7">
        <v>7982</v>
      </c>
      <c r="BI2158" s="7">
        <v>300748</v>
      </c>
      <c r="BJ2158" s="7">
        <v>4139285.3683333336</v>
      </c>
      <c r="BK2158" s="7">
        <v>2655107.4000000004</v>
      </c>
      <c r="BL2158" s="7">
        <v>685436.64666666661</v>
      </c>
      <c r="BM2158" s="7">
        <v>4565838.58</v>
      </c>
      <c r="BN2158" s="130">
        <v>0.71399999999999997</v>
      </c>
      <c r="BO2158" s="131">
        <v>3.3991590000000002E-4</v>
      </c>
      <c r="BP2158" s="161">
        <v>8613.4605657880002</v>
      </c>
      <c r="BQ2158" s="162">
        <v>16704205</v>
      </c>
      <c r="BR2158" s="161">
        <v>425446</v>
      </c>
      <c r="BS2158" s="163">
        <v>0</v>
      </c>
      <c r="BT2158" s="163">
        <v>0</v>
      </c>
      <c r="BU2158" s="161">
        <v>18405433.100000001</v>
      </c>
      <c r="BV2158" s="161">
        <v>77571.95</v>
      </c>
      <c r="BW2158" s="165">
        <v>15499542.279999999</v>
      </c>
      <c r="BX2158" s="161">
        <v>425446</v>
      </c>
    </row>
    <row r="2159" spans="1:76" ht="14.45" x14ac:dyDescent="0.3">
      <c r="A2159" s="164" t="s">
        <v>31</v>
      </c>
      <c r="B2159" s="6" t="s">
        <v>1164</v>
      </c>
      <c r="C2159" s="6" t="s">
        <v>90</v>
      </c>
      <c r="D2159" s="6" t="s">
        <v>75</v>
      </c>
      <c r="E2159" s="6" t="s">
        <v>36</v>
      </c>
      <c r="F2159" s="24" t="str">
        <f>+Tabela1[[#This Row],[WK]]&amp;Tabela1[[#This Row],[PK]]&amp;Tabela1[[#This Row],[GK]]</f>
        <v>301008</v>
      </c>
      <c r="G2159" s="6" t="s">
        <v>651</v>
      </c>
      <c r="H2159" s="7">
        <v>181104559.7965993</v>
      </c>
      <c r="I2159" s="8">
        <v>1.371</v>
      </c>
      <c r="J2159" s="7">
        <v>248294351.49000001</v>
      </c>
      <c r="K2159" s="8">
        <v>7.0000000000000007E-2</v>
      </c>
      <c r="L2159" s="7">
        <v>17380604.604300003</v>
      </c>
      <c r="M2159" s="7">
        <v>11882121.604300003</v>
      </c>
      <c r="N2159" s="9">
        <v>2.1609817843030528</v>
      </c>
      <c r="O2159" s="7">
        <v>1009069</v>
      </c>
      <c r="P2159" s="8">
        <v>1.2949999999999999</v>
      </c>
      <c r="Q2159" s="7">
        <v>1306744</v>
      </c>
      <c r="R2159" s="8">
        <v>1.6E-2</v>
      </c>
      <c r="S2159" s="7">
        <v>20907.903999999999</v>
      </c>
      <c r="T2159" s="7">
        <v>-10028.096000000001</v>
      </c>
      <c r="U2159" s="9">
        <v>-0.32415619343160079</v>
      </c>
      <c r="V2159" s="7">
        <v>11872093.508300003</v>
      </c>
      <c r="W2159" s="9">
        <v>2.147077931388452</v>
      </c>
      <c r="X2159" s="7">
        <v>24726438.700945027</v>
      </c>
      <c r="Y2159" s="7">
        <v>6387818</v>
      </c>
      <c r="Z2159" s="7">
        <v>203770.905</v>
      </c>
      <c r="AA2159" s="7">
        <v>1273814.795945025</v>
      </c>
      <c r="AB2159" s="7">
        <v>12951046</v>
      </c>
      <c r="AC2159" s="7">
        <v>3909989</v>
      </c>
      <c r="AD2159" s="7">
        <v>12854345.192645025</v>
      </c>
      <c r="AE2159" s="7">
        <v>0</v>
      </c>
      <c r="AF2159" s="7">
        <v>17380604.604300003</v>
      </c>
      <c r="AG2159" s="7">
        <v>20907.903999999999</v>
      </c>
      <c r="AH2159" s="7">
        <v>12854345.192645025</v>
      </c>
      <c r="AI2159" s="7">
        <v>4590876</v>
      </c>
      <c r="AJ2159" s="7">
        <v>27667</v>
      </c>
      <c r="AK2159" s="7">
        <v>9098357</v>
      </c>
      <c r="AL2159" s="7">
        <v>169706</v>
      </c>
      <c r="AM2159" s="7">
        <v>1144017</v>
      </c>
      <c r="AN2159" s="7">
        <v>0</v>
      </c>
      <c r="AO2159" s="7">
        <v>0</v>
      </c>
      <c r="AP2159" s="7">
        <v>10159552</v>
      </c>
      <c r="AQ2159" s="7">
        <v>755874</v>
      </c>
      <c r="AR2159" s="7">
        <v>5498483</v>
      </c>
      <c r="AS2159" s="7">
        <v>30936</v>
      </c>
      <c r="AT2159" s="7">
        <v>10409464</v>
      </c>
      <c r="AU2159" s="7">
        <v>729655</v>
      </c>
      <c r="AV2159" s="7">
        <v>919377</v>
      </c>
      <c r="AW2159" s="7">
        <v>0</v>
      </c>
      <c r="AX2159" s="7">
        <v>0</v>
      </c>
      <c r="AY2159" s="7">
        <v>11662284</v>
      </c>
      <c r="AZ2159" s="7">
        <v>329258</v>
      </c>
      <c r="BA2159" s="7">
        <v>203770.905</v>
      </c>
      <c r="BB2159" s="7">
        <v>0</v>
      </c>
      <c r="BC2159" s="7">
        <v>0</v>
      </c>
      <c r="BD2159" s="7">
        <v>0</v>
      </c>
      <c r="BE2159" s="7">
        <v>4382.17</v>
      </c>
      <c r="BF2159" s="7">
        <v>0</v>
      </c>
      <c r="BG2159" s="7">
        <v>639068.79594502517</v>
      </c>
      <c r="BH2159" s="7">
        <v>7127</v>
      </c>
      <c r="BI2159" s="7">
        <v>634746</v>
      </c>
      <c r="BJ2159" s="7">
        <v>8736117.3766666688</v>
      </c>
      <c r="BK2159" s="7">
        <v>6920804.6100000022</v>
      </c>
      <c r="BL2159" s="7">
        <v>628463.93000000005</v>
      </c>
      <c r="BM2159" s="7">
        <v>6004323.2066666661</v>
      </c>
      <c r="BN2159" s="130">
        <v>0.74</v>
      </c>
      <c r="BO2159" s="131">
        <v>2.546011E-4</v>
      </c>
      <c r="BP2159" s="161">
        <v>6452.3414088473482</v>
      </c>
      <c r="BQ2159" s="162">
        <v>12951046</v>
      </c>
      <c r="BR2159" s="161">
        <v>376838</v>
      </c>
      <c r="BS2159" s="163">
        <v>0</v>
      </c>
      <c r="BT2159" s="163">
        <v>1700437.0500000007</v>
      </c>
      <c r="BU2159" s="161">
        <v>17380604.600000001</v>
      </c>
      <c r="BV2159" s="161">
        <v>20907.900000000001</v>
      </c>
      <c r="BW2159" s="165">
        <v>14554782.24</v>
      </c>
      <c r="BX2159" s="161">
        <v>376838</v>
      </c>
    </row>
    <row r="2160" spans="1:76" ht="14.45" x14ac:dyDescent="0.3">
      <c r="A2160" s="164" t="s">
        <v>31</v>
      </c>
      <c r="B2160" s="6" t="s">
        <v>1164</v>
      </c>
      <c r="C2160" s="6" t="s">
        <v>90</v>
      </c>
      <c r="D2160" s="6" t="s">
        <v>77</v>
      </c>
      <c r="E2160" s="6" t="s">
        <v>36</v>
      </c>
      <c r="F2160" s="24" t="str">
        <f>+Tabela1[[#This Row],[WK]]&amp;Tabela1[[#This Row],[PK]]&amp;Tabela1[[#This Row],[GK]]</f>
        <v>301009</v>
      </c>
      <c r="G2160" s="6" t="s">
        <v>2030</v>
      </c>
      <c r="H2160" s="7">
        <v>127219437.44559884</v>
      </c>
      <c r="I2160" s="8">
        <v>1.371</v>
      </c>
      <c r="J2160" s="7">
        <v>174417848.74000001</v>
      </c>
      <c r="K2160" s="8">
        <v>7.0000000000000007E-2</v>
      </c>
      <c r="L2160" s="7">
        <v>12209249.411800003</v>
      </c>
      <c r="M2160" s="7">
        <v>8629058.4118000027</v>
      </c>
      <c r="N2160" s="9">
        <v>2.4102229215703863</v>
      </c>
      <c r="O2160" s="7">
        <v>0</v>
      </c>
      <c r="P2160" s="8">
        <v>1.2949999999999999</v>
      </c>
      <c r="Q2160" s="7">
        <v>0</v>
      </c>
      <c r="R2160" s="8">
        <v>1.6E-2</v>
      </c>
      <c r="S2160" s="7">
        <v>0</v>
      </c>
      <c r="T2160" s="7">
        <v>-11827</v>
      </c>
      <c r="U2160" s="9">
        <v>-1</v>
      </c>
      <c r="V2160" s="7">
        <v>8617231.4118000027</v>
      </c>
      <c r="W2160" s="9">
        <v>2.3989944960743523</v>
      </c>
      <c r="X2160" s="7">
        <v>20884945.395398691</v>
      </c>
      <c r="Y2160" s="7">
        <v>6314599</v>
      </c>
      <c r="Z2160" s="7">
        <v>293141.11499999999</v>
      </c>
      <c r="AA2160" s="7">
        <v>855108.28039869317</v>
      </c>
      <c r="AB2160" s="7">
        <v>11569154</v>
      </c>
      <c r="AC2160" s="7">
        <v>1852943</v>
      </c>
      <c r="AD2160" s="7">
        <v>12267713.983598689</v>
      </c>
      <c r="AE2160" s="7">
        <v>0</v>
      </c>
      <c r="AF2160" s="7">
        <v>12209249.411800003</v>
      </c>
      <c r="AG2160" s="7">
        <v>0</v>
      </c>
      <c r="AH2160" s="7">
        <v>12267713.983598689</v>
      </c>
      <c r="AI2160" s="7">
        <v>2989227</v>
      </c>
      <c r="AJ2160" s="7">
        <v>17407</v>
      </c>
      <c r="AK2160" s="7">
        <v>7210546</v>
      </c>
      <c r="AL2160" s="7">
        <v>56253</v>
      </c>
      <c r="AM2160" s="7">
        <v>370041</v>
      </c>
      <c r="AN2160" s="7">
        <v>0</v>
      </c>
      <c r="AO2160" s="7">
        <v>0</v>
      </c>
      <c r="AP2160" s="7">
        <v>8958793</v>
      </c>
      <c r="AQ2160" s="7">
        <v>672330</v>
      </c>
      <c r="AR2160" s="7">
        <v>3580191</v>
      </c>
      <c r="AS2160" s="7">
        <v>11827</v>
      </c>
      <c r="AT2160" s="7">
        <v>8074866</v>
      </c>
      <c r="AU2160" s="7">
        <v>716918</v>
      </c>
      <c r="AV2160" s="7">
        <v>902761</v>
      </c>
      <c r="AW2160" s="7">
        <v>0</v>
      </c>
      <c r="AX2160" s="7">
        <v>0</v>
      </c>
      <c r="AY2160" s="7">
        <v>10368688</v>
      </c>
      <c r="AZ2160" s="7">
        <v>280599</v>
      </c>
      <c r="BA2160" s="7">
        <v>293141.11499999999</v>
      </c>
      <c r="BB2160" s="7">
        <v>0</v>
      </c>
      <c r="BC2160" s="7">
        <v>0</v>
      </c>
      <c r="BD2160" s="7">
        <v>3073.44</v>
      </c>
      <c r="BE2160" s="7">
        <v>157.22999999999999</v>
      </c>
      <c r="BF2160" s="7">
        <v>0</v>
      </c>
      <c r="BG2160" s="7">
        <v>512546.28039869323</v>
      </c>
      <c r="BH2160" s="7">
        <v>5716</v>
      </c>
      <c r="BI2160" s="7">
        <v>342562</v>
      </c>
      <c r="BJ2160" s="7">
        <v>4714625.5024999995</v>
      </c>
      <c r="BK2160" s="7">
        <v>1960320.2133333329</v>
      </c>
      <c r="BL2160" s="7">
        <v>755752.02333333343</v>
      </c>
      <c r="BM2160" s="7">
        <v>9505717.1099999994</v>
      </c>
      <c r="BN2160" s="130">
        <v>0.69699999999999995</v>
      </c>
      <c r="BO2160" s="131">
        <v>2.1003149999999999E-4</v>
      </c>
      <c r="BP2160" s="161">
        <v>5322.756442094571</v>
      </c>
      <c r="BQ2160" s="162">
        <v>11569154</v>
      </c>
      <c r="BR2160" s="161">
        <v>298767</v>
      </c>
      <c r="BS2160" s="163">
        <v>0</v>
      </c>
      <c r="BT2160" s="163">
        <v>1257653.6046013087</v>
      </c>
      <c r="BU2160" s="161">
        <v>12209249.41</v>
      </c>
      <c r="BV2160" s="161">
        <v>0</v>
      </c>
      <c r="BW2160" s="165">
        <v>13525367.584601309</v>
      </c>
      <c r="BX2160" s="161">
        <v>298767</v>
      </c>
    </row>
    <row r="2161" spans="1:76" ht="14.45" x14ac:dyDescent="0.3">
      <c r="A2161" s="164" t="s">
        <v>31</v>
      </c>
      <c r="B2161" s="6" t="s">
        <v>1164</v>
      </c>
      <c r="C2161" s="6" t="s">
        <v>90</v>
      </c>
      <c r="D2161" s="6" t="s">
        <v>90</v>
      </c>
      <c r="E2161" s="6" t="s">
        <v>40</v>
      </c>
      <c r="F2161" s="24" t="str">
        <f>+Tabela1[[#This Row],[WK]]&amp;Tabela1[[#This Row],[PK]]&amp;Tabela1[[#This Row],[GK]]</f>
        <v>301010</v>
      </c>
      <c r="G2161" s="6" t="s">
        <v>2031</v>
      </c>
      <c r="H2161" s="7">
        <v>245778979.64159882</v>
      </c>
      <c r="I2161" s="8">
        <v>1.371</v>
      </c>
      <c r="J2161" s="7">
        <v>336962981.09000003</v>
      </c>
      <c r="K2161" s="8">
        <v>7.0000000000000007E-2</v>
      </c>
      <c r="L2161" s="7">
        <v>23587408.676300004</v>
      </c>
      <c r="M2161" s="7">
        <v>15889260.676300004</v>
      </c>
      <c r="N2161" s="9">
        <v>2.064036788627603</v>
      </c>
      <c r="O2161" s="7">
        <v>51136966</v>
      </c>
      <c r="P2161" s="8">
        <v>1.2949999999999999</v>
      </c>
      <c r="Q2161" s="7">
        <v>66222371</v>
      </c>
      <c r="R2161" s="8">
        <v>1.6E-2</v>
      </c>
      <c r="S2161" s="7">
        <v>1059557.936</v>
      </c>
      <c r="T2161" s="7">
        <v>230340.93599999999</v>
      </c>
      <c r="U2161" s="9">
        <v>0.27778125146976002</v>
      </c>
      <c r="V2161" s="7">
        <v>16119601.612300005</v>
      </c>
      <c r="W2161" s="9">
        <v>1.8903379428815354</v>
      </c>
      <c r="X2161" s="7">
        <v>28005257.572034493</v>
      </c>
      <c r="Y2161" s="7">
        <v>5157090</v>
      </c>
      <c r="Z2161" s="7">
        <v>4129.665</v>
      </c>
      <c r="AA2161" s="7">
        <v>1290516.9070344931</v>
      </c>
      <c r="AB2161" s="7">
        <v>19382165</v>
      </c>
      <c r="AC2161" s="7">
        <v>2171356</v>
      </c>
      <c r="AD2161" s="7">
        <v>11885655.959734488</v>
      </c>
      <c r="AE2161" s="7">
        <v>0</v>
      </c>
      <c r="AF2161" s="7">
        <v>23587408.676300004</v>
      </c>
      <c r="AG2161" s="7">
        <v>1059557.936</v>
      </c>
      <c r="AH2161" s="7">
        <v>11885655.959734488</v>
      </c>
      <c r="AI2161" s="7">
        <v>6427453</v>
      </c>
      <c r="AJ2161" s="7">
        <v>618954</v>
      </c>
      <c r="AK2161" s="7">
        <v>7480130</v>
      </c>
      <c r="AL2161" s="7">
        <v>658718</v>
      </c>
      <c r="AM2161" s="7">
        <v>523981</v>
      </c>
      <c r="AN2161" s="7">
        <v>0</v>
      </c>
      <c r="AO2161" s="7">
        <v>0</v>
      </c>
      <c r="AP2161" s="7">
        <v>14615208</v>
      </c>
      <c r="AQ2161" s="7">
        <v>1145745</v>
      </c>
      <c r="AR2161" s="7">
        <v>7698148</v>
      </c>
      <c r="AS2161" s="7">
        <v>829217</v>
      </c>
      <c r="AT2161" s="7">
        <v>8304586</v>
      </c>
      <c r="AU2161" s="7">
        <v>746568</v>
      </c>
      <c r="AV2161" s="7">
        <v>560152</v>
      </c>
      <c r="AW2161" s="7">
        <v>0</v>
      </c>
      <c r="AX2161" s="7">
        <v>0</v>
      </c>
      <c r="AY2161" s="7">
        <v>17031592</v>
      </c>
      <c r="AZ2161" s="7">
        <v>471990</v>
      </c>
      <c r="BA2161" s="7">
        <v>4129.665</v>
      </c>
      <c r="BB2161" s="7">
        <v>0</v>
      </c>
      <c r="BC2161" s="7">
        <v>1.89</v>
      </c>
      <c r="BD2161" s="7">
        <v>0</v>
      </c>
      <c r="BE2161" s="7">
        <v>76.209999999999994</v>
      </c>
      <c r="BF2161" s="7">
        <v>0</v>
      </c>
      <c r="BG2161" s="7">
        <v>901528.90703449305</v>
      </c>
      <c r="BH2161" s="7">
        <v>10054</v>
      </c>
      <c r="BI2161" s="7">
        <v>388988</v>
      </c>
      <c r="BJ2161" s="7">
        <v>5353592.6258333335</v>
      </c>
      <c r="BK2161" s="7">
        <v>3376784.3566666665</v>
      </c>
      <c r="BL2161" s="7">
        <v>1734586.7633333334</v>
      </c>
      <c r="BM2161" s="7">
        <v>4438059.55</v>
      </c>
      <c r="BN2161" s="130">
        <v>0.85199999999999998</v>
      </c>
      <c r="BO2161" s="131">
        <v>3.8179389999999999E-4</v>
      </c>
      <c r="BP2161" s="161">
        <v>9675.0102998222756</v>
      </c>
      <c r="BQ2161" s="162">
        <v>19382165</v>
      </c>
      <c r="BR2161" s="161">
        <v>528660</v>
      </c>
      <c r="BS2161" s="163">
        <v>0</v>
      </c>
      <c r="BT2161" s="163">
        <v>2638290.4279655069</v>
      </c>
      <c r="BU2161" s="161">
        <v>23587408.68</v>
      </c>
      <c r="BV2161" s="161">
        <v>1059557.94</v>
      </c>
      <c r="BW2161" s="165">
        <v>14523946.387965508</v>
      </c>
      <c r="BX2161" s="161">
        <v>528660</v>
      </c>
    </row>
    <row r="2162" spans="1:76" ht="14.45" x14ac:dyDescent="0.3">
      <c r="A2162" s="164" t="s">
        <v>31</v>
      </c>
      <c r="B2162" s="6" t="s">
        <v>1164</v>
      </c>
      <c r="C2162" s="6" t="s">
        <v>90</v>
      </c>
      <c r="D2162" s="6" t="s">
        <v>92</v>
      </c>
      <c r="E2162" s="6" t="s">
        <v>36</v>
      </c>
      <c r="F2162" s="24" t="str">
        <f>+Tabela1[[#This Row],[WK]]&amp;Tabela1[[#This Row],[PK]]&amp;Tabela1[[#This Row],[GK]]</f>
        <v>301011</v>
      </c>
      <c r="G2162" s="6" t="s">
        <v>2032</v>
      </c>
      <c r="H2162" s="7">
        <v>456532862.17559975</v>
      </c>
      <c r="I2162" s="8">
        <v>1.371</v>
      </c>
      <c r="J2162" s="7">
        <v>625906554.03999996</v>
      </c>
      <c r="K2162" s="8">
        <v>7.0000000000000007E-2</v>
      </c>
      <c r="L2162" s="7">
        <v>43813458.782800004</v>
      </c>
      <c r="M2162" s="7">
        <v>21898442.782800004</v>
      </c>
      <c r="N2162" s="9">
        <v>0.99924375062286075</v>
      </c>
      <c r="O2162" s="7">
        <v>122224450</v>
      </c>
      <c r="P2162" s="8">
        <v>1.2949999999999999</v>
      </c>
      <c r="Q2162" s="7">
        <v>158280663</v>
      </c>
      <c r="R2162" s="8">
        <v>1.6E-2</v>
      </c>
      <c r="S2162" s="7">
        <v>2532490.608</v>
      </c>
      <c r="T2162" s="7">
        <v>219237.60800000001</v>
      </c>
      <c r="U2162" s="9">
        <v>9.4774591451950996E-2</v>
      </c>
      <c r="V2162" s="7">
        <v>22117680.390800007</v>
      </c>
      <c r="W2162" s="9">
        <v>0.91288735447010294</v>
      </c>
      <c r="X2162" s="7">
        <v>28082105.505016342</v>
      </c>
      <c r="Y2162" s="7">
        <v>0</v>
      </c>
      <c r="Z2162" s="7">
        <v>73746.675000000003</v>
      </c>
      <c r="AA2162" s="7">
        <v>1650250.8300163404</v>
      </c>
      <c r="AB2162" s="7">
        <v>26358108</v>
      </c>
      <c r="AC2162" s="7">
        <v>0</v>
      </c>
      <c r="AD2162" s="7">
        <v>5964425.1142163379</v>
      </c>
      <c r="AE2162" s="7">
        <v>0</v>
      </c>
      <c r="AF2162" s="7">
        <v>43813458.782800004</v>
      </c>
      <c r="AG2162" s="7">
        <v>2532490.608</v>
      </c>
      <c r="AH2162" s="7">
        <v>5964425.1142163379</v>
      </c>
      <c r="AI2162" s="7">
        <v>18297616</v>
      </c>
      <c r="AJ2162" s="7">
        <v>2038870</v>
      </c>
      <c r="AK2162" s="7">
        <v>0</v>
      </c>
      <c r="AL2162" s="7">
        <v>0</v>
      </c>
      <c r="AM2162" s="7">
        <v>644695</v>
      </c>
      <c r="AN2162" s="7">
        <v>0</v>
      </c>
      <c r="AO2162" s="7">
        <v>0</v>
      </c>
      <c r="AP2162" s="7">
        <v>20685344</v>
      </c>
      <c r="AQ2162" s="7">
        <v>1559487</v>
      </c>
      <c r="AR2162" s="7">
        <v>21915016</v>
      </c>
      <c r="AS2162" s="7">
        <v>2313253</v>
      </c>
      <c r="AT2162" s="7">
        <v>0</v>
      </c>
      <c r="AU2162" s="7">
        <v>0</v>
      </c>
      <c r="AV2162" s="7">
        <v>662360</v>
      </c>
      <c r="AW2162" s="7">
        <v>0</v>
      </c>
      <c r="AX2162" s="7">
        <v>0</v>
      </c>
      <c r="AY2162" s="7">
        <v>23717016</v>
      </c>
      <c r="AZ2162" s="7">
        <v>656894</v>
      </c>
      <c r="BA2162" s="7">
        <v>73746.675000000003</v>
      </c>
      <c r="BB2162" s="7">
        <v>0</v>
      </c>
      <c r="BC2162" s="7">
        <v>0</v>
      </c>
      <c r="BD2162" s="7">
        <v>0</v>
      </c>
      <c r="BE2162" s="7">
        <v>1585.95</v>
      </c>
      <c r="BF2162" s="7">
        <v>0</v>
      </c>
      <c r="BG2162" s="7">
        <v>1160581.8300163404</v>
      </c>
      <c r="BH2162" s="7">
        <v>12943</v>
      </c>
      <c r="BI2162" s="7">
        <v>489669</v>
      </c>
      <c r="BJ2162" s="7">
        <v>6739240.8533333335</v>
      </c>
      <c r="BK2162" s="7">
        <v>4368203.1899999995</v>
      </c>
      <c r="BL2162" s="7">
        <v>2797926.8866666667</v>
      </c>
      <c r="BM2162" s="7">
        <v>3888296.8800000008</v>
      </c>
      <c r="BN2162" s="130">
        <v>1.2629999999999999</v>
      </c>
      <c r="BO2162" s="131">
        <v>4.6341520000000002E-4</v>
      </c>
      <c r="BP2162" s="161">
        <v>11744.081788967307</v>
      </c>
      <c r="BQ2162" s="162">
        <v>26358108</v>
      </c>
      <c r="BR2162" s="161">
        <v>766662</v>
      </c>
      <c r="BS2162" s="163">
        <v>0</v>
      </c>
      <c r="BT2162" s="163">
        <v>720826.49498365819</v>
      </c>
      <c r="BU2162" s="161">
        <v>43813458.780000001</v>
      </c>
      <c r="BV2162" s="161">
        <v>2532490.61</v>
      </c>
      <c r="BW2162" s="165">
        <v>6685251.6049836585</v>
      </c>
      <c r="BX2162" s="161">
        <v>766662</v>
      </c>
    </row>
    <row r="2163" spans="1:76" ht="14.45" x14ac:dyDescent="0.3">
      <c r="A2163" s="164" t="s">
        <v>31</v>
      </c>
      <c r="B2163" s="6" t="s">
        <v>1164</v>
      </c>
      <c r="C2163" s="6" t="s">
        <v>90</v>
      </c>
      <c r="D2163" s="6" t="s">
        <v>93</v>
      </c>
      <c r="E2163" s="6" t="s">
        <v>40</v>
      </c>
      <c r="F2163" s="24" t="str">
        <f>+Tabela1[[#This Row],[WK]]&amp;Tabela1[[#This Row],[PK]]&amp;Tabela1[[#This Row],[GK]]</f>
        <v>301012</v>
      </c>
      <c r="G2163" s="6" t="s">
        <v>2033</v>
      </c>
      <c r="H2163" s="7">
        <v>430601069.09999824</v>
      </c>
      <c r="I2163" s="8">
        <v>1.371</v>
      </c>
      <c r="J2163" s="7">
        <v>590354065.73999989</v>
      </c>
      <c r="K2163" s="8">
        <v>7.0000000000000007E-2</v>
      </c>
      <c r="L2163" s="7">
        <v>41324784.601799995</v>
      </c>
      <c r="M2163" s="7">
        <v>23695656.601799995</v>
      </c>
      <c r="N2163" s="9">
        <v>1.3441196071524351</v>
      </c>
      <c r="O2163" s="7">
        <v>22370483</v>
      </c>
      <c r="P2163" s="8">
        <v>1.2949999999999999</v>
      </c>
      <c r="Q2163" s="7">
        <v>28969775</v>
      </c>
      <c r="R2163" s="8">
        <v>1.6E-2</v>
      </c>
      <c r="S2163" s="7">
        <v>463516.4</v>
      </c>
      <c r="T2163" s="7">
        <v>-42023.599999999977</v>
      </c>
      <c r="U2163" s="9">
        <v>-8.3126162123669689E-2</v>
      </c>
      <c r="V2163" s="7">
        <v>23653633.001799993</v>
      </c>
      <c r="W2163" s="9">
        <v>1.3043322878477839</v>
      </c>
      <c r="X2163" s="7">
        <v>26896736.473235622</v>
      </c>
      <c r="Y2163" s="7">
        <v>0</v>
      </c>
      <c r="Z2163" s="7">
        <v>0</v>
      </c>
      <c r="AA2163" s="7">
        <v>1926257.473235622</v>
      </c>
      <c r="AB2163" s="7">
        <v>24399710</v>
      </c>
      <c r="AC2163" s="7">
        <v>570769</v>
      </c>
      <c r="AD2163" s="7">
        <v>3243103.4714356274</v>
      </c>
      <c r="AE2163" s="7">
        <v>0</v>
      </c>
      <c r="AF2163" s="7">
        <v>41324784.601799995</v>
      </c>
      <c r="AG2163" s="7">
        <v>463516.4</v>
      </c>
      <c r="AH2163" s="7">
        <v>3243103.4714356274</v>
      </c>
      <c r="AI2163" s="7">
        <v>14719178</v>
      </c>
      <c r="AJ2163" s="7">
        <v>574942</v>
      </c>
      <c r="AK2163" s="7">
        <v>1328909</v>
      </c>
      <c r="AL2163" s="7">
        <v>0</v>
      </c>
      <c r="AM2163" s="7">
        <v>673345</v>
      </c>
      <c r="AN2163" s="7">
        <v>0</v>
      </c>
      <c r="AO2163" s="7">
        <v>0</v>
      </c>
      <c r="AP2163" s="7">
        <v>19099314</v>
      </c>
      <c r="AQ2163" s="7">
        <v>1639052</v>
      </c>
      <c r="AR2163" s="7">
        <v>17629128</v>
      </c>
      <c r="AS2163" s="7">
        <v>505540</v>
      </c>
      <c r="AT2163" s="7">
        <v>1496508</v>
      </c>
      <c r="AU2163" s="7">
        <v>0</v>
      </c>
      <c r="AV2163" s="7">
        <v>720173</v>
      </c>
      <c r="AW2163" s="7">
        <v>0</v>
      </c>
      <c r="AX2163" s="7">
        <v>0</v>
      </c>
      <c r="AY2163" s="7">
        <v>22859297</v>
      </c>
      <c r="AZ2163" s="7">
        <v>692577</v>
      </c>
      <c r="BA2163" s="7">
        <v>0</v>
      </c>
      <c r="BB2163" s="7">
        <v>0</v>
      </c>
      <c r="BC2163" s="7">
        <v>0</v>
      </c>
      <c r="BD2163" s="7">
        <v>0</v>
      </c>
      <c r="BE2163" s="7">
        <v>0</v>
      </c>
      <c r="BF2163" s="7">
        <v>0</v>
      </c>
      <c r="BG2163" s="7">
        <v>1249712.473235622</v>
      </c>
      <c r="BH2163" s="7">
        <v>13937</v>
      </c>
      <c r="BI2163" s="7">
        <v>676545</v>
      </c>
      <c r="BJ2163" s="7">
        <v>9311330.9658333305</v>
      </c>
      <c r="BK2163" s="7">
        <v>7914113.1366666639</v>
      </c>
      <c r="BL2163" s="7">
        <v>33204.400000000001</v>
      </c>
      <c r="BM2163" s="7">
        <v>5522462.5166666666</v>
      </c>
      <c r="BN2163" s="130">
        <v>1.0269999999999999</v>
      </c>
      <c r="BO2163" s="131">
        <v>5.6131699999999998E-4</v>
      </c>
      <c r="BP2163" s="161">
        <v>14224.366228807992</v>
      </c>
      <c r="BQ2163" s="162">
        <v>24399710</v>
      </c>
      <c r="BR2163" s="161">
        <v>682326</v>
      </c>
      <c r="BS2163" s="163">
        <v>0</v>
      </c>
      <c r="BT2163" s="163">
        <v>2554144.5099999979</v>
      </c>
      <c r="BU2163" s="161">
        <v>41324784.600000001</v>
      </c>
      <c r="BV2163" s="161">
        <v>463516.4</v>
      </c>
      <c r="BW2163" s="165">
        <v>5797247.9799999986</v>
      </c>
      <c r="BX2163" s="161">
        <v>682326</v>
      </c>
    </row>
    <row r="2164" spans="1:76" ht="14.45" x14ac:dyDescent="0.3">
      <c r="A2164" s="164" t="s">
        <v>31</v>
      </c>
      <c r="B2164" s="6" t="s">
        <v>1164</v>
      </c>
      <c r="C2164" s="6" t="s">
        <v>90</v>
      </c>
      <c r="D2164" s="6" t="s">
        <v>95</v>
      </c>
      <c r="E2164" s="6" t="s">
        <v>36</v>
      </c>
      <c r="F2164" s="24" t="str">
        <f>+Tabela1[[#This Row],[WK]]&amp;Tabela1[[#This Row],[PK]]&amp;Tabela1[[#This Row],[GK]]</f>
        <v>301013</v>
      </c>
      <c r="G2164" s="6" t="s">
        <v>2034</v>
      </c>
      <c r="H2164" s="7">
        <v>141560339.33979866</v>
      </c>
      <c r="I2164" s="8">
        <v>1.371</v>
      </c>
      <c r="J2164" s="7">
        <v>194079225.22999999</v>
      </c>
      <c r="K2164" s="8">
        <v>7.0000000000000007E-2</v>
      </c>
      <c r="L2164" s="7">
        <v>13585545.766100001</v>
      </c>
      <c r="M2164" s="7">
        <v>9906436.7661000006</v>
      </c>
      <c r="N2164" s="9">
        <v>2.692618448135133</v>
      </c>
      <c r="O2164" s="7">
        <v>8279652</v>
      </c>
      <c r="P2164" s="8">
        <v>1.2949999999999999</v>
      </c>
      <c r="Q2164" s="7">
        <v>10722149</v>
      </c>
      <c r="R2164" s="8">
        <v>1.6E-2</v>
      </c>
      <c r="S2164" s="7">
        <v>171554.38399999999</v>
      </c>
      <c r="T2164" s="7">
        <v>132714.38399999999</v>
      </c>
      <c r="U2164" s="9">
        <v>3.416951184346035</v>
      </c>
      <c r="V2164" s="7">
        <v>10039151.1501</v>
      </c>
      <c r="W2164" s="9">
        <v>2.700185276909393</v>
      </c>
      <c r="X2164" s="7">
        <v>17792252.706283189</v>
      </c>
      <c r="Y2164" s="7">
        <v>1491840</v>
      </c>
      <c r="Z2164" s="7">
        <v>3.72</v>
      </c>
      <c r="AA2164" s="7">
        <v>1250865.9862831873</v>
      </c>
      <c r="AB2164" s="7">
        <v>12758857</v>
      </c>
      <c r="AC2164" s="7">
        <v>2290686</v>
      </c>
      <c r="AD2164" s="7">
        <v>7753101.5561831873</v>
      </c>
      <c r="AE2164" s="7">
        <v>0</v>
      </c>
      <c r="AF2164" s="7">
        <v>13585545.766100001</v>
      </c>
      <c r="AG2164" s="7">
        <v>171554.38399999999</v>
      </c>
      <c r="AH2164" s="7">
        <v>7753101.5561831873</v>
      </c>
      <c r="AI2164" s="7">
        <v>3071817</v>
      </c>
      <c r="AJ2164" s="7">
        <v>8672</v>
      </c>
      <c r="AK2164" s="7">
        <v>2019223</v>
      </c>
      <c r="AL2164" s="7">
        <v>499458</v>
      </c>
      <c r="AM2164" s="7">
        <v>804240</v>
      </c>
      <c r="AN2164" s="7">
        <v>0</v>
      </c>
      <c r="AO2164" s="7">
        <v>0</v>
      </c>
      <c r="AP2164" s="7">
        <v>10155637</v>
      </c>
      <c r="AQ2164" s="7">
        <v>461481</v>
      </c>
      <c r="AR2164" s="7">
        <v>3679109</v>
      </c>
      <c r="AS2164" s="7">
        <v>38840</v>
      </c>
      <c r="AT2164" s="7">
        <v>3292318</v>
      </c>
      <c r="AU2164" s="7">
        <v>913072</v>
      </c>
      <c r="AV2164" s="7">
        <v>1065901</v>
      </c>
      <c r="AW2164" s="7">
        <v>0</v>
      </c>
      <c r="AX2164" s="7">
        <v>0</v>
      </c>
      <c r="AY2164" s="7">
        <v>11741807</v>
      </c>
      <c r="AZ2164" s="7">
        <v>204367</v>
      </c>
      <c r="BA2164" s="7">
        <v>3.72</v>
      </c>
      <c r="BB2164" s="7">
        <v>0</v>
      </c>
      <c r="BC2164" s="7">
        <v>0</v>
      </c>
      <c r="BD2164" s="7">
        <v>0.04</v>
      </c>
      <c r="BE2164" s="7">
        <v>0</v>
      </c>
      <c r="BF2164" s="7">
        <v>0</v>
      </c>
      <c r="BG2164" s="7">
        <v>620058.98628318729</v>
      </c>
      <c r="BH2164" s="7">
        <v>6915</v>
      </c>
      <c r="BI2164" s="7">
        <v>630807</v>
      </c>
      <c r="BJ2164" s="7">
        <v>8681762.487499997</v>
      </c>
      <c r="BK2164" s="7">
        <v>5504781.8466666639</v>
      </c>
      <c r="BL2164" s="7">
        <v>1354966.2733333332</v>
      </c>
      <c r="BM2164" s="7">
        <v>9997990.0166666675</v>
      </c>
      <c r="BN2164" s="130">
        <v>0.93899999999999995</v>
      </c>
      <c r="BO2164" s="131">
        <v>2.666751E-4</v>
      </c>
      <c r="BP2164" s="161">
        <v>6757.4994379523932</v>
      </c>
      <c r="BQ2164" s="162">
        <v>12758857</v>
      </c>
      <c r="BR2164" s="161">
        <v>361815</v>
      </c>
      <c r="BS2164" s="163">
        <v>0</v>
      </c>
      <c r="BT2164" s="163">
        <v>1787027.2937168106</v>
      </c>
      <c r="BU2164" s="161">
        <v>13585545.77</v>
      </c>
      <c r="BV2164" s="161">
        <v>171554.38</v>
      </c>
      <c r="BW2164" s="165">
        <v>9540128.8537168093</v>
      </c>
      <c r="BX2164" s="161">
        <v>361815</v>
      </c>
    </row>
    <row r="2165" spans="1:76" ht="14.45" x14ac:dyDescent="0.3">
      <c r="A2165" s="164" t="s">
        <v>31</v>
      </c>
      <c r="B2165" s="6" t="s">
        <v>1164</v>
      </c>
      <c r="C2165" s="6" t="s">
        <v>90</v>
      </c>
      <c r="D2165" s="6" t="s">
        <v>97</v>
      </c>
      <c r="E2165" s="6" t="s">
        <v>36</v>
      </c>
      <c r="F2165" s="24" t="str">
        <f>+Tabela1[[#This Row],[WK]]&amp;Tabela1[[#This Row],[PK]]&amp;Tabela1[[#This Row],[GK]]</f>
        <v>301014</v>
      </c>
      <c r="G2165" s="6" t="s">
        <v>2035</v>
      </c>
      <c r="H2165" s="7">
        <v>132777483.00739929</v>
      </c>
      <c r="I2165" s="8">
        <v>1.371</v>
      </c>
      <c r="J2165" s="7">
        <v>182037929.21000001</v>
      </c>
      <c r="K2165" s="8">
        <v>7.0000000000000007E-2</v>
      </c>
      <c r="L2165" s="7">
        <v>12742655.044700002</v>
      </c>
      <c r="M2165" s="7">
        <v>8932908.0447000023</v>
      </c>
      <c r="N2165" s="9">
        <v>2.3447509886352038</v>
      </c>
      <c r="O2165" s="7">
        <v>1619109</v>
      </c>
      <c r="P2165" s="8">
        <v>1.2949999999999999</v>
      </c>
      <c r="Q2165" s="7">
        <v>2096746</v>
      </c>
      <c r="R2165" s="8">
        <v>1.6E-2</v>
      </c>
      <c r="S2165" s="7">
        <v>33547.936000000002</v>
      </c>
      <c r="T2165" s="7">
        <v>5084.9360000000015</v>
      </c>
      <c r="U2165" s="9">
        <v>0.17865073955661742</v>
      </c>
      <c r="V2165" s="7">
        <v>8937992.980700003</v>
      </c>
      <c r="W2165" s="9">
        <v>2.3286878468609071</v>
      </c>
      <c r="X2165" s="7">
        <v>14995250.871439544</v>
      </c>
      <c r="Y2165" s="7">
        <v>3122050</v>
      </c>
      <c r="Z2165" s="7">
        <v>189924.6</v>
      </c>
      <c r="AA2165" s="7">
        <v>695023.27143954462</v>
      </c>
      <c r="AB2165" s="7">
        <v>9631159</v>
      </c>
      <c r="AC2165" s="7">
        <v>1357094</v>
      </c>
      <c r="AD2165" s="7">
        <v>6057257.8907395424</v>
      </c>
      <c r="AE2165" s="7">
        <v>0</v>
      </c>
      <c r="AF2165" s="7">
        <v>12742655.044700002</v>
      </c>
      <c r="AG2165" s="7">
        <v>33547.936000000002</v>
      </c>
      <c r="AH2165" s="7">
        <v>6057257.8907395424</v>
      </c>
      <c r="AI2165" s="7">
        <v>3180892</v>
      </c>
      <c r="AJ2165" s="7">
        <v>21172</v>
      </c>
      <c r="AK2165" s="7">
        <v>4289234</v>
      </c>
      <c r="AL2165" s="7">
        <v>50989</v>
      </c>
      <c r="AM2165" s="7">
        <v>305963</v>
      </c>
      <c r="AN2165" s="7">
        <v>0</v>
      </c>
      <c r="AO2165" s="7">
        <v>0</v>
      </c>
      <c r="AP2165" s="7">
        <v>7579561</v>
      </c>
      <c r="AQ2165" s="7">
        <v>564916</v>
      </c>
      <c r="AR2165" s="7">
        <v>3809747</v>
      </c>
      <c r="AS2165" s="7">
        <v>28463</v>
      </c>
      <c r="AT2165" s="7">
        <v>4769740</v>
      </c>
      <c r="AU2165" s="7">
        <v>515308</v>
      </c>
      <c r="AV2165" s="7">
        <v>348886</v>
      </c>
      <c r="AW2165" s="7">
        <v>0</v>
      </c>
      <c r="AX2165" s="7">
        <v>0</v>
      </c>
      <c r="AY2165" s="7">
        <v>8645239</v>
      </c>
      <c r="AZ2165" s="7">
        <v>227074</v>
      </c>
      <c r="BA2165" s="7">
        <v>189924.6</v>
      </c>
      <c r="BB2165" s="7">
        <v>0</v>
      </c>
      <c r="BC2165" s="7">
        <v>0</v>
      </c>
      <c r="BD2165" s="7">
        <v>2042.18</v>
      </c>
      <c r="BE2165" s="7">
        <v>0.04</v>
      </c>
      <c r="BF2165" s="7">
        <v>0</v>
      </c>
      <c r="BG2165" s="7">
        <v>519002.27143954462</v>
      </c>
      <c r="BH2165" s="7">
        <v>5788</v>
      </c>
      <c r="BI2165" s="7">
        <v>176021</v>
      </c>
      <c r="BJ2165" s="7">
        <v>2422611.3391666664</v>
      </c>
      <c r="BK2165" s="7">
        <v>1670637.0233333332</v>
      </c>
      <c r="BL2165" s="7">
        <v>493355.98</v>
      </c>
      <c r="BM2165" s="7">
        <v>2021185.3033333335</v>
      </c>
      <c r="BN2165" s="130">
        <v>0.84399999999999997</v>
      </c>
      <c r="BO2165" s="131">
        <v>2.195543E-4</v>
      </c>
      <c r="BP2165" s="161">
        <v>5563.8813109939674</v>
      </c>
      <c r="BQ2165" s="162">
        <v>9631159</v>
      </c>
      <c r="BR2165" s="161">
        <v>302534</v>
      </c>
      <c r="BS2165" s="163">
        <v>0</v>
      </c>
      <c r="BT2165" s="163">
        <v>1313530.0899999999</v>
      </c>
      <c r="BU2165" s="161">
        <v>12742655.039999999</v>
      </c>
      <c r="BV2165" s="161">
        <v>33547.94</v>
      </c>
      <c r="BW2165" s="165">
        <v>7370787.9799999995</v>
      </c>
      <c r="BX2165" s="161">
        <v>302534</v>
      </c>
    </row>
    <row r="2166" spans="1:76" ht="14.45" x14ac:dyDescent="0.3">
      <c r="A2166" s="164" t="s">
        <v>31</v>
      </c>
      <c r="B2166" s="6" t="s">
        <v>1164</v>
      </c>
      <c r="C2166" s="6" t="s">
        <v>92</v>
      </c>
      <c r="D2166" s="6" t="s">
        <v>33</v>
      </c>
      <c r="E2166" s="6" t="s">
        <v>34</v>
      </c>
      <c r="F2166" s="24" t="str">
        <f>+Tabela1[[#This Row],[WK]]&amp;Tabela1[[#This Row],[PK]]&amp;Tabela1[[#This Row],[GK]]</f>
        <v>301101</v>
      </c>
      <c r="G2166" s="6" t="s">
        <v>2036</v>
      </c>
      <c r="H2166" s="7">
        <v>978275376.33360493</v>
      </c>
      <c r="I2166" s="8">
        <v>1.371</v>
      </c>
      <c r="J2166" s="7">
        <v>1341215540.95</v>
      </c>
      <c r="K2166" s="8">
        <v>7.0000000000000007E-2</v>
      </c>
      <c r="L2166" s="7">
        <v>93885087.866500005</v>
      </c>
      <c r="M2166" s="7">
        <v>52037516.866500005</v>
      </c>
      <c r="N2166" s="9">
        <v>1.2435014894054426</v>
      </c>
      <c r="O2166" s="7">
        <v>92578004</v>
      </c>
      <c r="P2166" s="8">
        <v>1.2949999999999999</v>
      </c>
      <c r="Q2166" s="7">
        <v>119888515</v>
      </c>
      <c r="R2166" s="8">
        <v>1.6E-2</v>
      </c>
      <c r="S2166" s="7">
        <v>1918216.24</v>
      </c>
      <c r="T2166" s="7">
        <v>-424525.76</v>
      </c>
      <c r="U2166" s="9">
        <v>-0.18120892526791257</v>
      </c>
      <c r="V2166" s="7">
        <v>51612991.1065</v>
      </c>
      <c r="W2166" s="9">
        <v>1.1679707067587415</v>
      </c>
      <c r="X2166" s="7">
        <v>50453948.921885803</v>
      </c>
      <c r="Y2166" s="7">
        <v>0</v>
      </c>
      <c r="Z2166" s="7">
        <v>0</v>
      </c>
      <c r="AA2166" s="7">
        <v>3179309.9218858024</v>
      </c>
      <c r="AB2166" s="7">
        <v>47274639</v>
      </c>
      <c r="AC2166" s="7">
        <v>0</v>
      </c>
      <c r="AD2166" s="7">
        <v>0</v>
      </c>
      <c r="AE2166" s="7">
        <v>0</v>
      </c>
      <c r="AF2166" s="7">
        <v>93885087.866500005</v>
      </c>
      <c r="AG2166" s="7">
        <v>1918216.24</v>
      </c>
      <c r="AH2166" s="7">
        <v>0</v>
      </c>
      <c r="AI2166" s="7">
        <v>34940005</v>
      </c>
      <c r="AJ2166" s="7">
        <v>2650875</v>
      </c>
      <c r="AK2166" s="7">
        <v>1701965</v>
      </c>
      <c r="AL2166" s="7">
        <v>759907</v>
      </c>
      <c r="AM2166" s="7">
        <v>1066405</v>
      </c>
      <c r="AN2166" s="7">
        <v>0</v>
      </c>
      <c r="AO2166" s="7">
        <v>0</v>
      </c>
      <c r="AP2166" s="7">
        <v>37547346</v>
      </c>
      <c r="AQ2166" s="7">
        <v>3341757</v>
      </c>
      <c r="AR2166" s="7">
        <v>41847571</v>
      </c>
      <c r="AS2166" s="7">
        <v>2342742</v>
      </c>
      <c r="AT2166" s="7">
        <v>1459408</v>
      </c>
      <c r="AU2166" s="7">
        <v>820334</v>
      </c>
      <c r="AV2166" s="7">
        <v>954766</v>
      </c>
      <c r="AW2166" s="7">
        <v>0</v>
      </c>
      <c r="AX2166" s="7">
        <v>0</v>
      </c>
      <c r="AY2166" s="7">
        <v>41545918</v>
      </c>
      <c r="AZ2166" s="7">
        <v>1383532</v>
      </c>
      <c r="BA2166" s="7">
        <v>0</v>
      </c>
      <c r="BB2166" s="7">
        <v>0</v>
      </c>
      <c r="BC2166" s="7">
        <v>0</v>
      </c>
      <c r="BD2166" s="7">
        <v>0</v>
      </c>
      <c r="BE2166" s="7">
        <v>0</v>
      </c>
      <c r="BF2166" s="7">
        <v>0</v>
      </c>
      <c r="BG2166" s="7">
        <v>2098067.9218858024</v>
      </c>
      <c r="BH2166" s="7">
        <v>23398</v>
      </c>
      <c r="BI2166" s="7">
        <v>1081242</v>
      </c>
      <c r="BJ2166" s="7">
        <v>14881171.797500001</v>
      </c>
      <c r="BK2166" s="7">
        <v>10403159.030000001</v>
      </c>
      <c r="BL2166" s="7">
        <v>6458373.0733333332</v>
      </c>
      <c r="BM2166" s="7">
        <v>4995304.9233333319</v>
      </c>
      <c r="BN2166" s="130">
        <v>1.016</v>
      </c>
      <c r="BO2166" s="131">
        <v>1.0100148000000001E-3</v>
      </c>
      <c r="BP2166" s="161">
        <v>25595.254755951752</v>
      </c>
      <c r="BQ2166" s="162">
        <v>47274639</v>
      </c>
      <c r="BR2166" s="161">
        <v>1307451</v>
      </c>
      <c r="BS2166" s="163">
        <v>0</v>
      </c>
      <c r="BT2166" s="163">
        <v>0</v>
      </c>
      <c r="BU2166" s="161">
        <v>93885087.870000005</v>
      </c>
      <c r="BV2166" s="161">
        <v>1918216.24</v>
      </c>
      <c r="BW2166" s="165">
        <v>0</v>
      </c>
      <c r="BX2166" s="161">
        <v>1307451</v>
      </c>
    </row>
    <row r="2167" spans="1:76" ht="14.45" x14ac:dyDescent="0.3">
      <c r="A2167" s="164" t="s">
        <v>31</v>
      </c>
      <c r="B2167" s="6" t="s">
        <v>1164</v>
      </c>
      <c r="C2167" s="6" t="s">
        <v>92</v>
      </c>
      <c r="D2167" s="6" t="s">
        <v>32</v>
      </c>
      <c r="E2167" s="6" t="s">
        <v>40</v>
      </c>
      <c r="F2167" s="24" t="str">
        <f>+Tabela1[[#This Row],[WK]]&amp;Tabela1[[#This Row],[PK]]&amp;Tabela1[[#This Row],[GK]]</f>
        <v>301102</v>
      </c>
      <c r="G2167" s="6" t="s">
        <v>2037</v>
      </c>
      <c r="H2167" s="7">
        <v>374559917.35039973</v>
      </c>
      <c r="I2167" s="8">
        <v>1.371</v>
      </c>
      <c r="J2167" s="7">
        <v>513521646.68000001</v>
      </c>
      <c r="K2167" s="8">
        <v>7.0000000000000007E-2</v>
      </c>
      <c r="L2167" s="7">
        <v>35946515.267600007</v>
      </c>
      <c r="M2167" s="7">
        <v>23152746.267600007</v>
      </c>
      <c r="N2167" s="9">
        <v>1.8096892532294437</v>
      </c>
      <c r="O2167" s="7">
        <v>0</v>
      </c>
      <c r="P2167" s="8">
        <v>1.2949999999999999</v>
      </c>
      <c r="Q2167" s="7">
        <v>0</v>
      </c>
      <c r="R2167" s="8">
        <v>1.6E-2</v>
      </c>
      <c r="S2167" s="7">
        <v>0</v>
      </c>
      <c r="T2167" s="7">
        <v>-429184</v>
      </c>
      <c r="U2167" s="9">
        <v>-1</v>
      </c>
      <c r="V2167" s="7">
        <v>22723562.267600007</v>
      </c>
      <c r="W2167" s="9">
        <v>1.7184937636547606</v>
      </c>
      <c r="X2167" s="7">
        <v>27502206.499630243</v>
      </c>
      <c r="Y2167" s="7">
        <v>747253</v>
      </c>
      <c r="Z2167" s="7">
        <v>270676.03500000003</v>
      </c>
      <c r="AA2167" s="7">
        <v>2004898.4646302438</v>
      </c>
      <c r="AB2167" s="7">
        <v>20310507</v>
      </c>
      <c r="AC2167" s="7">
        <v>4168872</v>
      </c>
      <c r="AD2167" s="7">
        <v>4778644.2320302352</v>
      </c>
      <c r="AE2167" s="7">
        <v>0</v>
      </c>
      <c r="AF2167" s="7">
        <v>35946515.267600007</v>
      </c>
      <c r="AG2167" s="7">
        <v>0</v>
      </c>
      <c r="AH2167" s="7">
        <v>4778644.2320302352</v>
      </c>
      <c r="AI2167" s="7">
        <v>10681966</v>
      </c>
      <c r="AJ2167" s="7">
        <v>373031</v>
      </c>
      <c r="AK2167" s="7">
        <v>6027968</v>
      </c>
      <c r="AL2167" s="7">
        <v>56057</v>
      </c>
      <c r="AM2167" s="7">
        <v>1249099</v>
      </c>
      <c r="AN2167" s="7">
        <v>0</v>
      </c>
      <c r="AO2167" s="7">
        <v>0</v>
      </c>
      <c r="AP2167" s="7">
        <v>15715717</v>
      </c>
      <c r="AQ2167" s="7">
        <v>1328747</v>
      </c>
      <c r="AR2167" s="7">
        <v>12793769</v>
      </c>
      <c r="AS2167" s="7">
        <v>429184</v>
      </c>
      <c r="AT2167" s="7">
        <v>7505303</v>
      </c>
      <c r="AU2167" s="7">
        <v>53516</v>
      </c>
      <c r="AV2167" s="7">
        <v>1137535</v>
      </c>
      <c r="AW2167" s="7">
        <v>0</v>
      </c>
      <c r="AX2167" s="7">
        <v>0</v>
      </c>
      <c r="AY2167" s="7">
        <v>17205227</v>
      </c>
      <c r="AZ2167" s="7">
        <v>583906</v>
      </c>
      <c r="BA2167" s="7">
        <v>270676.03500000003</v>
      </c>
      <c r="BB2167" s="7">
        <v>0</v>
      </c>
      <c r="BC2167" s="7">
        <v>0</v>
      </c>
      <c r="BD2167" s="7">
        <v>2783.05</v>
      </c>
      <c r="BE2167" s="7">
        <v>254.89</v>
      </c>
      <c r="BF2167" s="7">
        <v>0</v>
      </c>
      <c r="BG2167" s="7">
        <v>1025361.464630244</v>
      </c>
      <c r="BH2167" s="7">
        <v>11435</v>
      </c>
      <c r="BI2167" s="7">
        <v>979537</v>
      </c>
      <c r="BJ2167" s="7">
        <v>13481400.942500005</v>
      </c>
      <c r="BK2167" s="7">
        <v>5864065.8033333384</v>
      </c>
      <c r="BL2167" s="7">
        <v>13822917.506666666</v>
      </c>
      <c r="BM2167" s="7">
        <v>2823505.5433333311</v>
      </c>
      <c r="BN2167" s="130">
        <v>0.98099999999999998</v>
      </c>
      <c r="BO2167" s="131">
        <v>4.3321769999999998E-4</v>
      </c>
      <c r="BP2167" s="161">
        <v>10978.68542088416</v>
      </c>
      <c r="BQ2167" s="162">
        <v>20310507</v>
      </c>
      <c r="BR2167" s="161">
        <v>613500</v>
      </c>
      <c r="BS2167" s="163">
        <v>0</v>
      </c>
      <c r="BT2167" s="163">
        <v>2596780.5003697574</v>
      </c>
      <c r="BU2167" s="161">
        <v>35946515.270000003</v>
      </c>
      <c r="BV2167" s="161">
        <v>0</v>
      </c>
      <c r="BW2167" s="165">
        <v>7375424.7303697579</v>
      </c>
      <c r="BX2167" s="161">
        <v>613500</v>
      </c>
    </row>
    <row r="2168" spans="1:76" ht="14.45" x14ac:dyDescent="0.3">
      <c r="A2168" s="164" t="s">
        <v>31</v>
      </c>
      <c r="B2168" s="6" t="s">
        <v>1164</v>
      </c>
      <c r="C2168" s="6" t="s">
        <v>92</v>
      </c>
      <c r="D2168" s="6" t="s">
        <v>37</v>
      </c>
      <c r="E2168" s="6" t="s">
        <v>36</v>
      </c>
      <c r="F2168" s="24" t="str">
        <f>+Tabela1[[#This Row],[WK]]&amp;Tabela1[[#This Row],[PK]]&amp;Tabela1[[#This Row],[GK]]</f>
        <v>301103</v>
      </c>
      <c r="G2168" s="6" t="s">
        <v>2036</v>
      </c>
      <c r="H2168" s="7">
        <v>573592972.62259996</v>
      </c>
      <c r="I2168" s="8">
        <v>1.371</v>
      </c>
      <c r="J2168" s="7">
        <v>786395965.46999991</v>
      </c>
      <c r="K2168" s="8">
        <v>7.0000000000000007E-2</v>
      </c>
      <c r="L2168" s="7">
        <v>55047717.582900003</v>
      </c>
      <c r="M2168" s="7">
        <v>29955057.582900003</v>
      </c>
      <c r="N2168" s="9">
        <v>1.1937776857017153</v>
      </c>
      <c r="O2168" s="7">
        <v>104050004</v>
      </c>
      <c r="P2168" s="8">
        <v>1.2949999999999999</v>
      </c>
      <c r="Q2168" s="7">
        <v>134744755</v>
      </c>
      <c r="R2168" s="8">
        <v>1.6E-2</v>
      </c>
      <c r="S2168" s="7">
        <v>2155916.08</v>
      </c>
      <c r="T2168" s="7">
        <v>600418.08000000007</v>
      </c>
      <c r="U2168" s="9">
        <v>0.38599733332990466</v>
      </c>
      <c r="V2168" s="7">
        <v>30555475.662900001</v>
      </c>
      <c r="W2168" s="9">
        <v>1.1466261819259702</v>
      </c>
      <c r="X2168" s="7">
        <v>29317018.202060923</v>
      </c>
      <c r="Y2168" s="7">
        <v>0</v>
      </c>
      <c r="Z2168" s="7">
        <v>627222.68999999994</v>
      </c>
      <c r="AA2168" s="7">
        <v>3186610.5120609226</v>
      </c>
      <c r="AB2168" s="7">
        <v>25503185</v>
      </c>
      <c r="AC2168" s="7">
        <v>0</v>
      </c>
      <c r="AD2168" s="7">
        <v>0</v>
      </c>
      <c r="AE2168" s="7">
        <v>0</v>
      </c>
      <c r="AF2168" s="7">
        <v>55047717.582900003</v>
      </c>
      <c r="AG2168" s="7">
        <v>2155916.08</v>
      </c>
      <c r="AH2168" s="7">
        <v>0</v>
      </c>
      <c r="AI2168" s="7">
        <v>20950742</v>
      </c>
      <c r="AJ2168" s="7">
        <v>1562898</v>
      </c>
      <c r="AK2168" s="7">
        <v>2581915</v>
      </c>
      <c r="AL2168" s="7">
        <v>0</v>
      </c>
      <c r="AM2168" s="7">
        <v>1109760</v>
      </c>
      <c r="AN2168" s="7">
        <v>0</v>
      </c>
      <c r="AO2168" s="7">
        <v>0</v>
      </c>
      <c r="AP2168" s="7">
        <v>19073735</v>
      </c>
      <c r="AQ2168" s="7">
        <v>1961293</v>
      </c>
      <c r="AR2168" s="7">
        <v>25092660</v>
      </c>
      <c r="AS2168" s="7">
        <v>1555498</v>
      </c>
      <c r="AT2168" s="7">
        <v>2919508</v>
      </c>
      <c r="AU2168" s="7">
        <v>0</v>
      </c>
      <c r="AV2168" s="7">
        <v>968428</v>
      </c>
      <c r="AW2168" s="7">
        <v>0</v>
      </c>
      <c r="AX2168" s="7">
        <v>0</v>
      </c>
      <c r="AY2168" s="7">
        <v>21865638</v>
      </c>
      <c r="AZ2168" s="7">
        <v>820712</v>
      </c>
      <c r="BA2168" s="7">
        <v>627222.68999999994</v>
      </c>
      <c r="BB2168" s="7">
        <v>0</v>
      </c>
      <c r="BC2168" s="7">
        <v>0</v>
      </c>
      <c r="BD2168" s="7">
        <v>6277.44</v>
      </c>
      <c r="BE2168" s="7">
        <v>933.78</v>
      </c>
      <c r="BF2168" s="7">
        <v>0</v>
      </c>
      <c r="BG2168" s="7">
        <v>1425373.5120609228</v>
      </c>
      <c r="BH2168" s="7">
        <v>15896</v>
      </c>
      <c r="BI2168" s="7">
        <v>1761237</v>
      </c>
      <c r="BJ2168" s="7">
        <v>24239902.955833331</v>
      </c>
      <c r="BK2168" s="7">
        <v>22542799.259999998</v>
      </c>
      <c r="BL2168" s="7">
        <v>1358760.9200000002</v>
      </c>
      <c r="BM2168" s="7">
        <v>4070892.9433333352</v>
      </c>
      <c r="BN2168" s="130">
        <v>1.2529999999999999</v>
      </c>
      <c r="BO2168" s="131">
        <v>6.1011249999999996E-4</v>
      </c>
      <c r="BP2168" s="161">
        <v>15461.006635279587</v>
      </c>
      <c r="BQ2168" s="162">
        <v>25503185</v>
      </c>
      <c r="BR2168" s="161">
        <v>930927</v>
      </c>
      <c r="BS2168" s="163">
        <v>0</v>
      </c>
      <c r="BT2168" s="163">
        <v>449737.33709999919</v>
      </c>
      <c r="BU2168" s="161">
        <v>55047717.579999998</v>
      </c>
      <c r="BV2168" s="161">
        <v>2155916.08</v>
      </c>
      <c r="BW2168" s="165">
        <v>449737.33709999919</v>
      </c>
      <c r="BX2168" s="161">
        <v>930927</v>
      </c>
    </row>
    <row r="2169" spans="1:76" ht="14.45" x14ac:dyDescent="0.3">
      <c r="A2169" s="164" t="s">
        <v>31</v>
      </c>
      <c r="B2169" s="6" t="s">
        <v>1164</v>
      </c>
      <c r="C2169" s="6" t="s">
        <v>92</v>
      </c>
      <c r="D2169" s="6" t="s">
        <v>39</v>
      </c>
      <c r="E2169" s="6" t="s">
        <v>40</v>
      </c>
      <c r="F2169" s="24" t="str">
        <f>+Tabela1[[#This Row],[WK]]&amp;Tabela1[[#This Row],[PK]]&amp;Tabela1[[#This Row],[GK]]</f>
        <v>301104</v>
      </c>
      <c r="G2169" s="6" t="s">
        <v>2038</v>
      </c>
      <c r="H2169" s="7">
        <v>271832362.2531988</v>
      </c>
      <c r="I2169" s="8">
        <v>1.371</v>
      </c>
      <c r="J2169" s="7">
        <v>372682168.64999998</v>
      </c>
      <c r="K2169" s="8">
        <v>7.0000000000000007E-2</v>
      </c>
      <c r="L2169" s="7">
        <v>26087751.805500001</v>
      </c>
      <c r="M2169" s="7">
        <v>16995654.805500001</v>
      </c>
      <c r="N2169" s="9">
        <v>1.8692777700787839</v>
      </c>
      <c r="O2169" s="7">
        <v>86357277</v>
      </c>
      <c r="P2169" s="8">
        <v>1.2949999999999999</v>
      </c>
      <c r="Q2169" s="7">
        <v>111832674</v>
      </c>
      <c r="R2169" s="8">
        <v>1.6E-2</v>
      </c>
      <c r="S2169" s="7">
        <v>1789322.784</v>
      </c>
      <c r="T2169" s="7">
        <v>444231.78399999999</v>
      </c>
      <c r="U2169" s="9">
        <v>0.3302615094443424</v>
      </c>
      <c r="V2169" s="7">
        <v>17439886.589500003</v>
      </c>
      <c r="W2169" s="9">
        <v>1.670937285933721</v>
      </c>
      <c r="X2169" s="7">
        <v>26063068.191794001</v>
      </c>
      <c r="Y2169" s="7">
        <v>2870748</v>
      </c>
      <c r="Z2169" s="7">
        <v>519456.14999999997</v>
      </c>
      <c r="AA2169" s="7">
        <v>1236390.0417940016</v>
      </c>
      <c r="AB2169" s="7">
        <v>17924929</v>
      </c>
      <c r="AC2169" s="7">
        <v>3511545</v>
      </c>
      <c r="AD2169" s="7">
        <v>8623181.6022939999</v>
      </c>
      <c r="AE2169" s="7">
        <v>0</v>
      </c>
      <c r="AF2169" s="7">
        <v>26087751.805500001</v>
      </c>
      <c r="AG2169" s="7">
        <v>1789322.784</v>
      </c>
      <c r="AH2169" s="7">
        <v>8623181.6022939999</v>
      </c>
      <c r="AI2169" s="7">
        <v>7591311</v>
      </c>
      <c r="AJ2169" s="7">
        <v>1476723</v>
      </c>
      <c r="AK2169" s="7">
        <v>6483303</v>
      </c>
      <c r="AL2169" s="7">
        <v>0</v>
      </c>
      <c r="AM2169" s="7">
        <v>498624</v>
      </c>
      <c r="AN2169" s="7">
        <v>0</v>
      </c>
      <c r="AO2169" s="7">
        <v>0</v>
      </c>
      <c r="AP2169" s="7">
        <v>14610230</v>
      </c>
      <c r="AQ2169" s="7">
        <v>1296920</v>
      </c>
      <c r="AR2169" s="7">
        <v>9092097</v>
      </c>
      <c r="AS2169" s="7">
        <v>1345091</v>
      </c>
      <c r="AT2169" s="7">
        <v>7983227</v>
      </c>
      <c r="AU2169" s="7">
        <v>0</v>
      </c>
      <c r="AV2169" s="7">
        <v>555399</v>
      </c>
      <c r="AW2169" s="7">
        <v>0</v>
      </c>
      <c r="AX2169" s="7">
        <v>0</v>
      </c>
      <c r="AY2169" s="7">
        <v>16129244</v>
      </c>
      <c r="AZ2169" s="7">
        <v>525515</v>
      </c>
      <c r="BA2169" s="7">
        <v>519456.14999999997</v>
      </c>
      <c r="BB2169" s="7">
        <v>0</v>
      </c>
      <c r="BC2169" s="7">
        <v>3.66</v>
      </c>
      <c r="BD2169" s="7">
        <v>5450.86</v>
      </c>
      <c r="BE2169" s="7">
        <v>244.98</v>
      </c>
      <c r="BF2169" s="7">
        <v>0</v>
      </c>
      <c r="BG2169" s="7">
        <v>850059.04179400147</v>
      </c>
      <c r="BH2169" s="7">
        <v>9480</v>
      </c>
      <c r="BI2169" s="7">
        <v>386331</v>
      </c>
      <c r="BJ2169" s="7">
        <v>5317064.3475000001</v>
      </c>
      <c r="BK2169" s="7">
        <v>3040019.7600000007</v>
      </c>
      <c r="BL2169" s="7">
        <v>1866034.4866666666</v>
      </c>
      <c r="BM2169" s="7">
        <v>5376109.376666666</v>
      </c>
      <c r="BN2169" s="130">
        <v>0.91400000000000003</v>
      </c>
      <c r="BO2169" s="131">
        <v>3.6515959999999998E-4</v>
      </c>
      <c r="BP2169" s="161">
        <v>9253.7921678444909</v>
      </c>
      <c r="BQ2169" s="162">
        <v>17924929</v>
      </c>
      <c r="BR2169" s="161">
        <v>508295</v>
      </c>
      <c r="BS2169" s="163">
        <v>0</v>
      </c>
      <c r="BT2169" s="163">
        <v>2138611.3200000003</v>
      </c>
      <c r="BU2169" s="161">
        <v>26087751.809999999</v>
      </c>
      <c r="BV2169" s="161">
        <v>1789322.78</v>
      </c>
      <c r="BW2169" s="165">
        <v>10761792.92</v>
      </c>
      <c r="BX2169" s="161">
        <v>508295</v>
      </c>
    </row>
    <row r="2170" spans="1:76" ht="14.45" x14ac:dyDescent="0.3">
      <c r="A2170" s="164" t="s">
        <v>31</v>
      </c>
      <c r="B2170" s="6" t="s">
        <v>1164</v>
      </c>
      <c r="C2170" s="6" t="s">
        <v>92</v>
      </c>
      <c r="D2170" s="6" t="s">
        <v>42</v>
      </c>
      <c r="E2170" s="6" t="s">
        <v>40</v>
      </c>
      <c r="F2170" s="24" t="str">
        <f>+Tabela1[[#This Row],[WK]]&amp;Tabela1[[#This Row],[PK]]&amp;Tabela1[[#This Row],[GK]]</f>
        <v>301105</v>
      </c>
      <c r="G2170" s="6" t="s">
        <v>2039</v>
      </c>
      <c r="H2170" s="7">
        <v>525631103.12299973</v>
      </c>
      <c r="I2170" s="8">
        <v>1.371</v>
      </c>
      <c r="J2170" s="7">
        <v>720640242.38999999</v>
      </c>
      <c r="K2170" s="8">
        <v>7.0000000000000007E-2</v>
      </c>
      <c r="L2170" s="7">
        <v>50444816.967300005</v>
      </c>
      <c r="M2170" s="7">
        <v>29422815.967300005</v>
      </c>
      <c r="N2170" s="9">
        <v>1.3996201392674277</v>
      </c>
      <c r="O2170" s="7">
        <v>55165751</v>
      </c>
      <c r="P2170" s="8">
        <v>1.2949999999999999</v>
      </c>
      <c r="Q2170" s="7">
        <v>71439648</v>
      </c>
      <c r="R2170" s="8">
        <v>1.6E-2</v>
      </c>
      <c r="S2170" s="7">
        <v>1143034.368</v>
      </c>
      <c r="T2170" s="7">
        <v>294652.36800000002</v>
      </c>
      <c r="U2170" s="9">
        <v>0.34731096133581335</v>
      </c>
      <c r="V2170" s="7">
        <v>29717468.335300006</v>
      </c>
      <c r="W2170" s="9">
        <v>1.3587996303174026</v>
      </c>
      <c r="X2170" s="7">
        <v>35262191.338546462</v>
      </c>
      <c r="Y2170" s="7">
        <v>2065331</v>
      </c>
      <c r="Z2170" s="7">
        <v>270967.59000000003</v>
      </c>
      <c r="AA2170" s="7">
        <v>1977492.7485464602</v>
      </c>
      <c r="AB2170" s="7">
        <v>30948400</v>
      </c>
      <c r="AC2170" s="7">
        <v>0</v>
      </c>
      <c r="AD2170" s="7">
        <v>5544723.0032464573</v>
      </c>
      <c r="AE2170" s="7">
        <v>0</v>
      </c>
      <c r="AF2170" s="7">
        <v>50444816.967300005</v>
      </c>
      <c r="AG2170" s="7">
        <v>1143034.368</v>
      </c>
      <c r="AH2170" s="7">
        <v>5544723.0032464573</v>
      </c>
      <c r="AI2170" s="7">
        <v>17552006</v>
      </c>
      <c r="AJ2170" s="7">
        <v>609852</v>
      </c>
      <c r="AK2170" s="7">
        <v>2667988</v>
      </c>
      <c r="AL2170" s="7">
        <v>1007521</v>
      </c>
      <c r="AM2170" s="7">
        <v>638250</v>
      </c>
      <c r="AN2170" s="7">
        <v>0</v>
      </c>
      <c r="AO2170" s="7">
        <v>0</v>
      </c>
      <c r="AP2170" s="7">
        <v>24028344</v>
      </c>
      <c r="AQ2170" s="7">
        <v>2076664</v>
      </c>
      <c r="AR2170" s="7">
        <v>21022001</v>
      </c>
      <c r="AS2170" s="7">
        <v>848382</v>
      </c>
      <c r="AT2170" s="7">
        <v>3719664</v>
      </c>
      <c r="AU2170" s="7">
        <v>887263</v>
      </c>
      <c r="AV2170" s="7">
        <v>780573</v>
      </c>
      <c r="AW2170" s="7">
        <v>0</v>
      </c>
      <c r="AX2170" s="7">
        <v>0</v>
      </c>
      <c r="AY2170" s="7">
        <v>27467454</v>
      </c>
      <c r="AZ2170" s="7">
        <v>856395</v>
      </c>
      <c r="BA2170" s="7">
        <v>270967.59000000003</v>
      </c>
      <c r="BB2170" s="7">
        <v>0</v>
      </c>
      <c r="BC2170" s="7">
        <v>0</v>
      </c>
      <c r="BD2170" s="7">
        <v>2553.21</v>
      </c>
      <c r="BE2170" s="7">
        <v>720.84</v>
      </c>
      <c r="BF2170" s="7">
        <v>0</v>
      </c>
      <c r="BG2170" s="7">
        <v>1527057.7485464602</v>
      </c>
      <c r="BH2170" s="7">
        <v>17030</v>
      </c>
      <c r="BI2170" s="7">
        <v>450435</v>
      </c>
      <c r="BJ2170" s="7">
        <v>6199422.057500001</v>
      </c>
      <c r="BK2170" s="7">
        <v>4379308.7100000009</v>
      </c>
      <c r="BL2170" s="7">
        <v>2193978.8066666671</v>
      </c>
      <c r="BM2170" s="7">
        <v>2892495.7766666664</v>
      </c>
      <c r="BN2170" s="130">
        <v>0.96799999999999997</v>
      </c>
      <c r="BO2170" s="131">
        <v>6.9607290000000004E-4</v>
      </c>
      <c r="BP2170" s="161">
        <v>17639.134600399866</v>
      </c>
      <c r="BQ2170" s="162">
        <v>30948400</v>
      </c>
      <c r="BR2170" s="161">
        <v>911550</v>
      </c>
      <c r="BS2170" s="163">
        <v>0</v>
      </c>
      <c r="BT2170" s="163">
        <v>2860707.6614535376</v>
      </c>
      <c r="BU2170" s="161">
        <v>50444816.969999999</v>
      </c>
      <c r="BV2170" s="161">
        <v>1143034.3700000001</v>
      </c>
      <c r="BW2170" s="165">
        <v>8405430.6614535376</v>
      </c>
      <c r="BX2170" s="161">
        <v>911550</v>
      </c>
    </row>
    <row r="2171" spans="1:76" ht="14.45" x14ac:dyDescent="0.3">
      <c r="A2171" s="164" t="s">
        <v>31</v>
      </c>
      <c r="B2171" s="6" t="s">
        <v>1164</v>
      </c>
      <c r="C2171" s="6" t="s">
        <v>93</v>
      </c>
      <c r="D2171" s="6" t="s">
        <v>33</v>
      </c>
      <c r="E2171" s="6" t="s">
        <v>34</v>
      </c>
      <c r="F2171" s="24" t="str">
        <f>+Tabela1[[#This Row],[WK]]&amp;Tabela1[[#This Row],[PK]]&amp;Tabela1[[#This Row],[GK]]</f>
        <v>301201</v>
      </c>
      <c r="G2171" s="6" t="s">
        <v>674</v>
      </c>
      <c r="H2171" s="7">
        <v>68004534.994800046</v>
      </c>
      <c r="I2171" s="8">
        <v>1.371</v>
      </c>
      <c r="J2171" s="7">
        <v>93234217.469999999</v>
      </c>
      <c r="K2171" s="8">
        <v>7.0000000000000007E-2</v>
      </c>
      <c r="L2171" s="7">
        <v>6526395.2229000004</v>
      </c>
      <c r="M2171" s="7">
        <v>4620006.2229000004</v>
      </c>
      <c r="N2171" s="9">
        <v>2.4234331098742179</v>
      </c>
      <c r="O2171" s="7">
        <v>1453354</v>
      </c>
      <c r="P2171" s="8">
        <v>1.2949999999999999</v>
      </c>
      <c r="Q2171" s="7">
        <v>1882093</v>
      </c>
      <c r="R2171" s="8">
        <v>1.6E-2</v>
      </c>
      <c r="S2171" s="7">
        <v>30113.488000000001</v>
      </c>
      <c r="T2171" s="7">
        <v>-4017.5119999999988</v>
      </c>
      <c r="U2171" s="9">
        <v>-0.11770859336087425</v>
      </c>
      <c r="V2171" s="7">
        <v>4615988.7109000003</v>
      </c>
      <c r="W2171" s="9">
        <v>2.3787380242924581</v>
      </c>
      <c r="X2171" s="7">
        <v>7839117.9000000004</v>
      </c>
      <c r="Y2171" s="7">
        <v>1984986</v>
      </c>
      <c r="Z2171" s="7">
        <v>74830.899999999994</v>
      </c>
      <c r="AA2171" s="7">
        <v>491700</v>
      </c>
      <c r="AB2171" s="7">
        <v>5144306</v>
      </c>
      <c r="AC2171" s="7">
        <v>143295</v>
      </c>
      <c r="AD2171" s="7">
        <v>3223129.1891000001</v>
      </c>
      <c r="AE2171" s="7">
        <v>0</v>
      </c>
      <c r="AF2171" s="7">
        <v>6526395.2229000004</v>
      </c>
      <c r="AG2171" s="7">
        <v>30113.488000000001</v>
      </c>
      <c r="AH2171" s="7">
        <v>3223129.1891000001</v>
      </c>
      <c r="AI2171" s="7">
        <v>1591711</v>
      </c>
      <c r="AJ2171" s="7">
        <v>28280</v>
      </c>
      <c r="AK2171" s="7">
        <v>2601165</v>
      </c>
      <c r="AL2171" s="7">
        <v>0</v>
      </c>
      <c r="AM2171" s="7">
        <v>260605</v>
      </c>
      <c r="AN2171" s="7">
        <v>0</v>
      </c>
      <c r="AO2171" s="7">
        <v>0</v>
      </c>
      <c r="AP2171" s="7">
        <v>3754715</v>
      </c>
      <c r="AQ2171" s="7">
        <v>334176</v>
      </c>
      <c r="AR2171" s="7">
        <v>1906389</v>
      </c>
      <c r="AS2171" s="7">
        <v>34131</v>
      </c>
      <c r="AT2171" s="7">
        <v>2759162</v>
      </c>
      <c r="AU2171" s="7">
        <v>0</v>
      </c>
      <c r="AV2171" s="7">
        <v>332411</v>
      </c>
      <c r="AW2171" s="7">
        <v>0</v>
      </c>
      <c r="AX2171" s="7">
        <v>0</v>
      </c>
      <c r="AY2171" s="7">
        <v>4377139</v>
      </c>
      <c r="AZ2171" s="7">
        <v>136245</v>
      </c>
      <c r="BA2171" s="7">
        <v>74830.899999999994</v>
      </c>
      <c r="BB2171" s="7">
        <v>0</v>
      </c>
      <c r="BC2171" s="7">
        <v>0.04</v>
      </c>
      <c r="BD2171" s="7">
        <v>0</v>
      </c>
      <c r="BE2171" s="7">
        <v>1609</v>
      </c>
      <c r="BF2171" s="7">
        <v>0</v>
      </c>
      <c r="BG2171" s="7">
        <v>320594</v>
      </c>
      <c r="BH2171" s="7">
        <v>2722</v>
      </c>
      <c r="BI2171" s="7">
        <v>171106</v>
      </c>
      <c r="BJ2171" s="7">
        <v>2354889.2699999996</v>
      </c>
      <c r="BK2171" s="7">
        <v>2043344.3766666662</v>
      </c>
      <c r="BL2171" s="7">
        <v>70101.493333333332</v>
      </c>
      <c r="BM2171" s="7">
        <v>1105976.5866666667</v>
      </c>
      <c r="BN2171" s="130">
        <v>0.79300000000000004</v>
      </c>
      <c r="BO2171" s="131">
        <v>1.038718E-4</v>
      </c>
      <c r="BP2171" s="161">
        <v>2632.363195329101</v>
      </c>
      <c r="BQ2171" s="162">
        <v>5144306</v>
      </c>
      <c r="BR2171" s="161">
        <v>137333</v>
      </c>
      <c r="BS2171" s="163">
        <v>0</v>
      </c>
      <c r="BT2171" s="163">
        <v>871452.90000000037</v>
      </c>
      <c r="BU2171" s="161">
        <v>6526395.2199999997</v>
      </c>
      <c r="BV2171" s="161">
        <v>30113.49</v>
      </c>
      <c r="BW2171" s="165">
        <v>4094582.0900000003</v>
      </c>
      <c r="BX2171" s="161">
        <v>137333</v>
      </c>
    </row>
    <row r="2172" spans="1:76" ht="14.45" x14ac:dyDescent="0.3">
      <c r="A2172" s="164" t="s">
        <v>31</v>
      </c>
      <c r="B2172" s="6" t="s">
        <v>1164</v>
      </c>
      <c r="C2172" s="6" t="s">
        <v>93</v>
      </c>
      <c r="D2172" s="6" t="s">
        <v>32</v>
      </c>
      <c r="E2172" s="6" t="s">
        <v>40</v>
      </c>
      <c r="F2172" s="24" t="str">
        <f>+Tabela1[[#This Row],[WK]]&amp;Tabela1[[#This Row],[PK]]&amp;Tabela1[[#This Row],[GK]]</f>
        <v>301202</v>
      </c>
      <c r="G2172" s="6" t="s">
        <v>2040</v>
      </c>
      <c r="H2172" s="7">
        <v>210148666.5953995</v>
      </c>
      <c r="I2172" s="8">
        <v>1.371</v>
      </c>
      <c r="J2172" s="7">
        <v>288113821.91000003</v>
      </c>
      <c r="K2172" s="8">
        <v>7.0000000000000007E-2</v>
      </c>
      <c r="L2172" s="7">
        <v>20167967.533700004</v>
      </c>
      <c r="M2172" s="7">
        <v>13398224.533700004</v>
      </c>
      <c r="N2172" s="9">
        <v>1.9791334078265606</v>
      </c>
      <c r="O2172" s="7">
        <v>52984363</v>
      </c>
      <c r="P2172" s="8">
        <v>1.2949999999999999</v>
      </c>
      <c r="Q2172" s="7">
        <v>68614750</v>
      </c>
      <c r="R2172" s="8">
        <v>1.6E-2</v>
      </c>
      <c r="S2172" s="7">
        <v>1097836</v>
      </c>
      <c r="T2172" s="7">
        <v>386996</v>
      </c>
      <c r="U2172" s="9">
        <v>0.5444206853863035</v>
      </c>
      <c r="V2172" s="7">
        <v>13785220.533700004</v>
      </c>
      <c r="W2172" s="9">
        <v>1.8428002915949204</v>
      </c>
      <c r="X2172" s="7">
        <v>24143976.549382132</v>
      </c>
      <c r="Y2172" s="7">
        <v>3415321</v>
      </c>
      <c r="Z2172" s="7">
        <v>0</v>
      </c>
      <c r="AA2172" s="7">
        <v>1083026.5493821311</v>
      </c>
      <c r="AB2172" s="7">
        <v>17427615</v>
      </c>
      <c r="AC2172" s="7">
        <v>2218014</v>
      </c>
      <c r="AD2172" s="7">
        <v>10358756.015682127</v>
      </c>
      <c r="AE2172" s="7">
        <v>0</v>
      </c>
      <c r="AF2172" s="7">
        <v>20167967.533700004</v>
      </c>
      <c r="AG2172" s="7">
        <v>1097836</v>
      </c>
      <c r="AH2172" s="7">
        <v>10358756.015682127</v>
      </c>
      <c r="AI2172" s="7">
        <v>5652296</v>
      </c>
      <c r="AJ2172" s="7">
        <v>521005</v>
      </c>
      <c r="AK2172" s="7">
        <v>5547964</v>
      </c>
      <c r="AL2172" s="7">
        <v>0</v>
      </c>
      <c r="AM2172" s="7">
        <v>476301</v>
      </c>
      <c r="AN2172" s="7">
        <v>0</v>
      </c>
      <c r="AO2172" s="7">
        <v>0</v>
      </c>
      <c r="AP2172" s="7">
        <v>14074162</v>
      </c>
      <c r="AQ2172" s="7">
        <v>994571</v>
      </c>
      <c r="AR2172" s="7">
        <v>6769743</v>
      </c>
      <c r="AS2172" s="7">
        <v>710840</v>
      </c>
      <c r="AT2172" s="7">
        <v>6942920</v>
      </c>
      <c r="AU2172" s="7">
        <v>0</v>
      </c>
      <c r="AV2172" s="7">
        <v>479672</v>
      </c>
      <c r="AW2172" s="7">
        <v>0</v>
      </c>
      <c r="AX2172" s="7">
        <v>0</v>
      </c>
      <c r="AY2172" s="7">
        <v>15582525</v>
      </c>
      <c r="AZ2172" s="7">
        <v>416844</v>
      </c>
      <c r="BA2172" s="7">
        <v>0</v>
      </c>
      <c r="BB2172" s="7">
        <v>0</v>
      </c>
      <c r="BC2172" s="7">
        <v>0</v>
      </c>
      <c r="BD2172" s="7">
        <v>0</v>
      </c>
      <c r="BE2172" s="7">
        <v>0</v>
      </c>
      <c r="BF2172" s="7">
        <v>0</v>
      </c>
      <c r="BG2172" s="7">
        <v>688924.5493821312</v>
      </c>
      <c r="BH2172" s="7">
        <v>7683</v>
      </c>
      <c r="BI2172" s="7">
        <v>394102</v>
      </c>
      <c r="BJ2172" s="7">
        <v>5423955.8391666654</v>
      </c>
      <c r="BK2172" s="7">
        <v>4390712.253333332</v>
      </c>
      <c r="BL2172" s="7">
        <v>78562.350000000006</v>
      </c>
      <c r="BM2172" s="7">
        <v>3975849.6433333335</v>
      </c>
      <c r="BN2172" s="130">
        <v>0.873</v>
      </c>
      <c r="BO2172" s="131">
        <v>2.9420299999999999E-4</v>
      </c>
      <c r="BP2172" s="161">
        <v>7455.861091445252</v>
      </c>
      <c r="BQ2172" s="162">
        <v>17427615</v>
      </c>
      <c r="BR2172" s="161">
        <v>408901</v>
      </c>
      <c r="BS2172" s="163">
        <v>0</v>
      </c>
      <c r="BT2172" s="163">
        <v>1686885.4506178685</v>
      </c>
      <c r="BU2172" s="161">
        <v>20167967.530000001</v>
      </c>
      <c r="BV2172" s="161">
        <v>1097836</v>
      </c>
      <c r="BW2172" s="165">
        <v>12045641.470617868</v>
      </c>
      <c r="BX2172" s="161">
        <v>408901</v>
      </c>
    </row>
    <row r="2173" spans="1:76" ht="14.45" x14ac:dyDescent="0.3">
      <c r="A2173" s="164" t="s">
        <v>31</v>
      </c>
      <c r="B2173" s="6" t="s">
        <v>1164</v>
      </c>
      <c r="C2173" s="6" t="s">
        <v>93</v>
      </c>
      <c r="D2173" s="6" t="s">
        <v>37</v>
      </c>
      <c r="E2173" s="6" t="s">
        <v>40</v>
      </c>
      <c r="F2173" s="24" t="str">
        <f>+Tabela1[[#This Row],[WK]]&amp;Tabela1[[#This Row],[PK]]&amp;Tabela1[[#This Row],[GK]]</f>
        <v>301203</v>
      </c>
      <c r="G2173" s="6" t="s">
        <v>2041</v>
      </c>
      <c r="H2173" s="7">
        <v>462707237.92619962</v>
      </c>
      <c r="I2173" s="8">
        <v>1.371</v>
      </c>
      <c r="J2173" s="7">
        <v>634371623.19000006</v>
      </c>
      <c r="K2173" s="8">
        <v>7.0000000000000007E-2</v>
      </c>
      <c r="L2173" s="7">
        <v>44406013.623300008</v>
      </c>
      <c r="M2173" s="7">
        <v>23860040.623300008</v>
      </c>
      <c r="N2173" s="9">
        <v>1.1613001060256436</v>
      </c>
      <c r="O2173" s="7">
        <v>48529142</v>
      </c>
      <c r="P2173" s="8">
        <v>1.2949999999999999</v>
      </c>
      <c r="Q2173" s="7">
        <v>62845239</v>
      </c>
      <c r="R2173" s="8">
        <v>1.6E-2</v>
      </c>
      <c r="S2173" s="7">
        <v>1005523.824</v>
      </c>
      <c r="T2173" s="7">
        <v>369215.82400000002</v>
      </c>
      <c r="U2173" s="9">
        <v>0.58024702502561654</v>
      </c>
      <c r="V2173" s="7">
        <v>24229256.447300009</v>
      </c>
      <c r="W2173" s="9">
        <v>1.1438454832744409</v>
      </c>
      <c r="X2173" s="7">
        <v>22702253.278624456</v>
      </c>
      <c r="Y2173" s="7">
        <v>0</v>
      </c>
      <c r="Z2173" s="7">
        <v>0</v>
      </c>
      <c r="AA2173" s="7">
        <v>1759932.2786244571</v>
      </c>
      <c r="AB2173" s="7">
        <v>20942321</v>
      </c>
      <c r="AC2173" s="7">
        <v>0</v>
      </c>
      <c r="AD2173" s="7">
        <v>0</v>
      </c>
      <c r="AE2173" s="7">
        <v>0</v>
      </c>
      <c r="AF2173" s="7">
        <v>44406013.623300008</v>
      </c>
      <c r="AG2173" s="7">
        <v>1005523.824</v>
      </c>
      <c r="AH2173" s="7">
        <v>0</v>
      </c>
      <c r="AI2173" s="7">
        <v>17154553</v>
      </c>
      <c r="AJ2173" s="7">
        <v>527566</v>
      </c>
      <c r="AK2173" s="7">
        <v>1828174</v>
      </c>
      <c r="AL2173" s="7">
        <v>234324</v>
      </c>
      <c r="AM2173" s="7">
        <v>617457</v>
      </c>
      <c r="AN2173" s="7">
        <v>0</v>
      </c>
      <c r="AO2173" s="7">
        <v>0</v>
      </c>
      <c r="AP2173" s="7">
        <v>17776128</v>
      </c>
      <c r="AQ2173" s="7">
        <v>1400355</v>
      </c>
      <c r="AR2173" s="7">
        <v>20545973</v>
      </c>
      <c r="AS2173" s="7">
        <v>636308</v>
      </c>
      <c r="AT2173" s="7">
        <v>2088738</v>
      </c>
      <c r="AU2173" s="7">
        <v>191521</v>
      </c>
      <c r="AV2173" s="7">
        <v>684297</v>
      </c>
      <c r="AW2173" s="7">
        <v>0</v>
      </c>
      <c r="AX2173" s="7">
        <v>0</v>
      </c>
      <c r="AY2173" s="7">
        <v>18696533</v>
      </c>
      <c r="AZ2173" s="7">
        <v>579040</v>
      </c>
      <c r="BA2173" s="7">
        <v>0</v>
      </c>
      <c r="BB2173" s="7">
        <v>0</v>
      </c>
      <c r="BC2173" s="7">
        <v>0</v>
      </c>
      <c r="BD2173" s="7">
        <v>0</v>
      </c>
      <c r="BE2173" s="7">
        <v>0</v>
      </c>
      <c r="BF2173" s="7">
        <v>0</v>
      </c>
      <c r="BG2173" s="7">
        <v>1126866.2786244571</v>
      </c>
      <c r="BH2173" s="7">
        <v>12567</v>
      </c>
      <c r="BI2173" s="7">
        <v>633066</v>
      </c>
      <c r="BJ2173" s="7">
        <v>8713001.6283333339</v>
      </c>
      <c r="BK2173" s="7">
        <v>6307146.0666666664</v>
      </c>
      <c r="BL2173" s="7">
        <v>2054089.5033333332</v>
      </c>
      <c r="BM2173" s="7">
        <v>5515243.2400000002</v>
      </c>
      <c r="BN2173" s="130">
        <v>1.0880000000000001</v>
      </c>
      <c r="BO2173" s="131">
        <v>5.1052309999999996E-4</v>
      </c>
      <c r="BP2173" s="161">
        <v>12937.699915925732</v>
      </c>
      <c r="BQ2173" s="162">
        <v>20942321</v>
      </c>
      <c r="BR2173" s="161">
        <v>729261</v>
      </c>
      <c r="BS2173" s="163">
        <v>0</v>
      </c>
      <c r="BT2173" s="163">
        <v>1740133.5526999906</v>
      </c>
      <c r="BU2173" s="161">
        <v>44406013.619999997</v>
      </c>
      <c r="BV2173" s="161">
        <v>1005523.82</v>
      </c>
      <c r="BW2173" s="165">
        <v>1740133.5526999906</v>
      </c>
      <c r="BX2173" s="161">
        <v>729261</v>
      </c>
    </row>
    <row r="2174" spans="1:76" ht="14.45" x14ac:dyDescent="0.3">
      <c r="A2174" s="164" t="s">
        <v>31</v>
      </c>
      <c r="B2174" s="6" t="s">
        <v>1164</v>
      </c>
      <c r="C2174" s="6" t="s">
        <v>93</v>
      </c>
      <c r="D2174" s="6" t="s">
        <v>39</v>
      </c>
      <c r="E2174" s="6" t="s">
        <v>40</v>
      </c>
      <c r="F2174" s="24" t="str">
        <f>+Tabela1[[#This Row],[WK]]&amp;Tabela1[[#This Row],[PK]]&amp;Tabela1[[#This Row],[GK]]</f>
        <v>301204</v>
      </c>
      <c r="G2174" s="6" t="s">
        <v>2042</v>
      </c>
      <c r="H2174" s="7">
        <v>1362055419.5910087</v>
      </c>
      <c r="I2174" s="8">
        <v>1.371</v>
      </c>
      <c r="J2174" s="7">
        <v>1867377980.2600002</v>
      </c>
      <c r="K2174" s="8">
        <v>7.0000000000000007E-2</v>
      </c>
      <c r="L2174" s="7">
        <v>130716458.61820003</v>
      </c>
      <c r="M2174" s="7">
        <v>77180750.618200034</v>
      </c>
      <c r="N2174" s="9">
        <v>1.4416686264464837</v>
      </c>
      <c r="O2174" s="7">
        <v>615010019</v>
      </c>
      <c r="P2174" s="8">
        <v>1.2949999999999999</v>
      </c>
      <c r="Q2174" s="7">
        <v>796437975</v>
      </c>
      <c r="R2174" s="8">
        <v>1.6E-2</v>
      </c>
      <c r="S2174" s="7">
        <v>12743007.6</v>
      </c>
      <c r="T2174" s="7">
        <v>2711011.5999999996</v>
      </c>
      <c r="U2174" s="9">
        <v>0.27023651125857701</v>
      </c>
      <c r="V2174" s="7">
        <v>79891762.218200028</v>
      </c>
      <c r="W2174" s="9">
        <v>1.2567979837402972</v>
      </c>
      <c r="X2174" s="7">
        <v>77363443.941294074</v>
      </c>
      <c r="Y2174" s="7">
        <v>0</v>
      </c>
      <c r="Z2174" s="7">
        <v>626035.08000000007</v>
      </c>
      <c r="AA2174" s="7">
        <v>4918147.8612940665</v>
      </c>
      <c r="AB2174" s="7">
        <v>71819261</v>
      </c>
      <c r="AC2174" s="7">
        <v>0</v>
      </c>
      <c r="AD2174" s="7">
        <v>0</v>
      </c>
      <c r="AE2174" s="7">
        <v>0</v>
      </c>
      <c r="AF2174" s="7">
        <v>130716458.61820003</v>
      </c>
      <c r="AG2174" s="7">
        <v>12743007.6</v>
      </c>
      <c r="AH2174" s="7">
        <v>0</v>
      </c>
      <c r="AI2174" s="7">
        <v>44698840</v>
      </c>
      <c r="AJ2174" s="7">
        <v>9097543</v>
      </c>
      <c r="AK2174" s="7">
        <v>1338629</v>
      </c>
      <c r="AL2174" s="7">
        <v>1067895</v>
      </c>
      <c r="AM2174" s="7">
        <v>1481588</v>
      </c>
      <c r="AN2174" s="7">
        <v>0</v>
      </c>
      <c r="AO2174" s="7">
        <v>0</v>
      </c>
      <c r="AP2174" s="7">
        <v>59540116</v>
      </c>
      <c r="AQ2174" s="7">
        <v>4861461</v>
      </c>
      <c r="AR2174" s="7">
        <v>53535708</v>
      </c>
      <c r="AS2174" s="7">
        <v>10031996</v>
      </c>
      <c r="AT2174" s="7">
        <v>0</v>
      </c>
      <c r="AU2174" s="7">
        <v>1183246</v>
      </c>
      <c r="AV2174" s="7">
        <v>1607287</v>
      </c>
      <c r="AW2174" s="7">
        <v>0</v>
      </c>
      <c r="AX2174" s="7">
        <v>0</v>
      </c>
      <c r="AY2174" s="7">
        <v>67065332</v>
      </c>
      <c r="AZ2174" s="7">
        <v>2058267</v>
      </c>
      <c r="BA2174" s="7">
        <v>626035.08000000007</v>
      </c>
      <c r="BB2174" s="7">
        <v>0</v>
      </c>
      <c r="BC2174" s="7">
        <v>38.700000000000003</v>
      </c>
      <c r="BD2174" s="7">
        <v>0</v>
      </c>
      <c r="BE2174" s="7">
        <v>13205.12</v>
      </c>
      <c r="BF2174" s="7">
        <v>0</v>
      </c>
      <c r="BG2174" s="7">
        <v>3531959.861294067</v>
      </c>
      <c r="BH2174" s="7">
        <v>39389</v>
      </c>
      <c r="BI2174" s="7">
        <v>1386188</v>
      </c>
      <c r="BJ2174" s="7">
        <v>19078108.281666666</v>
      </c>
      <c r="BK2174" s="7">
        <v>18416470.313333336</v>
      </c>
      <c r="BL2174" s="7">
        <v>175283.84666666668</v>
      </c>
      <c r="BM2174" s="7">
        <v>2295984.1799999997</v>
      </c>
      <c r="BN2174" s="130">
        <v>1.1020000000000001</v>
      </c>
      <c r="BO2174" s="131">
        <v>1.5463376E-3</v>
      </c>
      <c r="BP2174" s="161">
        <v>39186.293009600748</v>
      </c>
      <c r="BQ2174" s="162">
        <v>71819261</v>
      </c>
      <c r="BR2174" s="161">
        <v>1689440</v>
      </c>
      <c r="BS2174" s="163">
        <v>0</v>
      </c>
      <c r="BT2174" s="163">
        <v>0</v>
      </c>
      <c r="BU2174" s="161">
        <v>130716458.62</v>
      </c>
      <c r="BV2174" s="161">
        <v>12743007.6</v>
      </c>
      <c r="BW2174" s="165">
        <v>0</v>
      </c>
      <c r="BX2174" s="161">
        <v>1689440</v>
      </c>
    </row>
    <row r="2175" spans="1:76" ht="14.45" x14ac:dyDescent="0.3">
      <c r="A2175" s="164" t="s">
        <v>31</v>
      </c>
      <c r="B2175" s="6" t="s">
        <v>1164</v>
      </c>
      <c r="C2175" s="6" t="s">
        <v>93</v>
      </c>
      <c r="D2175" s="6" t="s">
        <v>42</v>
      </c>
      <c r="E2175" s="6" t="s">
        <v>36</v>
      </c>
      <c r="F2175" s="24" t="str">
        <f>+Tabela1[[#This Row],[WK]]&amp;Tabela1[[#This Row],[PK]]&amp;Tabela1[[#This Row],[GK]]</f>
        <v>301205</v>
      </c>
      <c r="G2175" s="6" t="s">
        <v>2043</v>
      </c>
      <c r="H2175" s="7">
        <v>118049663.81319959</v>
      </c>
      <c r="I2175" s="8">
        <v>1.371</v>
      </c>
      <c r="J2175" s="7">
        <v>161846089.07999998</v>
      </c>
      <c r="K2175" s="8">
        <v>7.0000000000000007E-2</v>
      </c>
      <c r="L2175" s="7">
        <v>11329226.2356</v>
      </c>
      <c r="M2175" s="7">
        <v>7370916.2356000002</v>
      </c>
      <c r="N2175" s="9">
        <v>1.8621371836970828</v>
      </c>
      <c r="O2175" s="7">
        <v>7758327</v>
      </c>
      <c r="P2175" s="8">
        <v>1.2949999999999999</v>
      </c>
      <c r="Q2175" s="7">
        <v>10047033</v>
      </c>
      <c r="R2175" s="8">
        <v>1.6E-2</v>
      </c>
      <c r="S2175" s="7">
        <v>160752.52799999999</v>
      </c>
      <c r="T2175" s="7">
        <v>65368.527999999991</v>
      </c>
      <c r="U2175" s="9">
        <v>0.68531963432022136</v>
      </c>
      <c r="V2175" s="7">
        <v>7436284.7636000011</v>
      </c>
      <c r="W2175" s="9">
        <v>1.834446498329672</v>
      </c>
      <c r="X2175" s="7">
        <v>16487443.219666541</v>
      </c>
      <c r="Y2175" s="7">
        <v>3579319</v>
      </c>
      <c r="Z2175" s="7">
        <v>186</v>
      </c>
      <c r="AA2175" s="7">
        <v>735005.21966654027</v>
      </c>
      <c r="AB2175" s="7">
        <v>10691937</v>
      </c>
      <c r="AC2175" s="7">
        <v>1480996</v>
      </c>
      <c r="AD2175" s="7">
        <v>9051158.4560665414</v>
      </c>
      <c r="AE2175" s="7">
        <v>0</v>
      </c>
      <c r="AF2175" s="7">
        <v>11329226.2356</v>
      </c>
      <c r="AG2175" s="7">
        <v>160752.52799999999</v>
      </c>
      <c r="AH2175" s="7">
        <v>9051158.4560665414</v>
      </c>
      <c r="AI2175" s="7">
        <v>3304932</v>
      </c>
      <c r="AJ2175" s="7">
        <v>61649</v>
      </c>
      <c r="AK2175" s="7">
        <v>5352039</v>
      </c>
      <c r="AL2175" s="7">
        <v>0</v>
      </c>
      <c r="AM2175" s="7">
        <v>381386</v>
      </c>
      <c r="AN2175" s="7">
        <v>0</v>
      </c>
      <c r="AO2175" s="7">
        <v>0</v>
      </c>
      <c r="AP2175" s="7">
        <v>8361419</v>
      </c>
      <c r="AQ2175" s="7">
        <v>501263</v>
      </c>
      <c r="AR2175" s="7">
        <v>3958310</v>
      </c>
      <c r="AS2175" s="7">
        <v>95384</v>
      </c>
      <c r="AT2175" s="7">
        <v>5764175</v>
      </c>
      <c r="AU2175" s="7">
        <v>0</v>
      </c>
      <c r="AV2175" s="7">
        <v>372337</v>
      </c>
      <c r="AW2175" s="7">
        <v>0</v>
      </c>
      <c r="AX2175" s="7">
        <v>0</v>
      </c>
      <c r="AY2175" s="7">
        <v>9670819</v>
      </c>
      <c r="AZ2175" s="7">
        <v>214099</v>
      </c>
      <c r="BA2175" s="7">
        <v>186</v>
      </c>
      <c r="BB2175" s="7">
        <v>0</v>
      </c>
      <c r="BC2175" s="7">
        <v>0</v>
      </c>
      <c r="BD2175" s="7">
        <v>0</v>
      </c>
      <c r="BE2175" s="7">
        <v>4</v>
      </c>
      <c r="BF2175" s="7">
        <v>0</v>
      </c>
      <c r="BG2175" s="7">
        <v>442425.21966654027</v>
      </c>
      <c r="BH2175" s="7">
        <v>4934</v>
      </c>
      <c r="BI2175" s="7">
        <v>292580</v>
      </c>
      <c r="BJ2175" s="7">
        <v>4026748.5583333317</v>
      </c>
      <c r="BK2175" s="7">
        <v>2949120.7399999984</v>
      </c>
      <c r="BL2175" s="7">
        <v>1580769.2833333334</v>
      </c>
      <c r="BM2175" s="7">
        <v>1148972.706666667</v>
      </c>
      <c r="BN2175" s="130">
        <v>0.78400000000000003</v>
      </c>
      <c r="BO2175" s="131">
        <v>1.7866949999999999E-4</v>
      </c>
      <c r="BP2175" s="161">
        <v>4527.3445301650254</v>
      </c>
      <c r="BQ2175" s="162">
        <v>10691937</v>
      </c>
      <c r="BR2175" s="161">
        <v>262636</v>
      </c>
      <c r="BS2175" s="163">
        <v>0</v>
      </c>
      <c r="BT2175" s="163">
        <v>1296622.3999999985</v>
      </c>
      <c r="BU2175" s="161">
        <v>11329226.24</v>
      </c>
      <c r="BV2175" s="161">
        <v>160752.53</v>
      </c>
      <c r="BW2175" s="165">
        <v>10347780.859999999</v>
      </c>
      <c r="BX2175" s="161">
        <v>262636</v>
      </c>
    </row>
    <row r="2176" spans="1:76" ht="14.45" x14ac:dyDescent="0.3">
      <c r="A2176" s="164" t="s">
        <v>31</v>
      </c>
      <c r="B2176" s="6" t="s">
        <v>1164</v>
      </c>
      <c r="C2176" s="6" t="s">
        <v>93</v>
      </c>
      <c r="D2176" s="6" t="s">
        <v>44</v>
      </c>
      <c r="E2176" s="6" t="s">
        <v>40</v>
      </c>
      <c r="F2176" s="24" t="str">
        <f>+Tabela1[[#This Row],[WK]]&amp;Tabela1[[#This Row],[PK]]&amp;Tabela1[[#This Row],[GK]]</f>
        <v>301206</v>
      </c>
      <c r="G2176" s="6" t="s">
        <v>646</v>
      </c>
      <c r="H2176" s="7">
        <v>237644179.92059967</v>
      </c>
      <c r="I2176" s="8">
        <v>1.371</v>
      </c>
      <c r="J2176" s="7">
        <v>325810170.67000008</v>
      </c>
      <c r="K2176" s="8">
        <v>7.0000000000000007E-2</v>
      </c>
      <c r="L2176" s="7">
        <v>22806711.946900006</v>
      </c>
      <c r="M2176" s="7">
        <v>14254206.946900006</v>
      </c>
      <c r="N2176" s="9">
        <v>1.6666704020517973</v>
      </c>
      <c r="O2176" s="7">
        <v>62469933</v>
      </c>
      <c r="P2176" s="8">
        <v>1.2949999999999999</v>
      </c>
      <c r="Q2176" s="7">
        <v>80898563</v>
      </c>
      <c r="R2176" s="8">
        <v>1.6E-2</v>
      </c>
      <c r="S2176" s="7">
        <v>1294377.0079999999</v>
      </c>
      <c r="T2176" s="7">
        <v>527696.00799999991</v>
      </c>
      <c r="U2176" s="9">
        <v>0.68828627290881073</v>
      </c>
      <c r="V2176" s="7">
        <v>14781902.954900008</v>
      </c>
      <c r="W2176" s="9">
        <v>1.5861796250123141</v>
      </c>
      <c r="X2176" s="7">
        <v>20462178.086961292</v>
      </c>
      <c r="Y2176" s="7">
        <v>2328941</v>
      </c>
      <c r="Z2176" s="7">
        <v>151652.77499999999</v>
      </c>
      <c r="AA2176" s="7">
        <v>1281599.3119612914</v>
      </c>
      <c r="AB2176" s="7">
        <v>15922115</v>
      </c>
      <c r="AC2176" s="7">
        <v>777870</v>
      </c>
      <c r="AD2176" s="7">
        <v>5680275.1320612859</v>
      </c>
      <c r="AE2176" s="7">
        <v>0</v>
      </c>
      <c r="AF2176" s="7">
        <v>22806711.946900006</v>
      </c>
      <c r="AG2176" s="7">
        <v>1294377.0079999999</v>
      </c>
      <c r="AH2176" s="7">
        <v>5680275.1320612859</v>
      </c>
      <c r="AI2176" s="7">
        <v>7140786</v>
      </c>
      <c r="AJ2176" s="7">
        <v>621786</v>
      </c>
      <c r="AK2176" s="7">
        <v>2459460</v>
      </c>
      <c r="AL2176" s="7">
        <v>53297</v>
      </c>
      <c r="AM2176" s="7">
        <v>965499</v>
      </c>
      <c r="AN2176" s="7">
        <v>0</v>
      </c>
      <c r="AO2176" s="7">
        <v>0</v>
      </c>
      <c r="AP2176" s="7">
        <v>13466554</v>
      </c>
      <c r="AQ2176" s="7">
        <v>867266</v>
      </c>
      <c r="AR2176" s="7">
        <v>8552505</v>
      </c>
      <c r="AS2176" s="7">
        <v>766681</v>
      </c>
      <c r="AT2176" s="7">
        <v>3927291</v>
      </c>
      <c r="AU2176" s="7">
        <v>54755</v>
      </c>
      <c r="AV2176" s="7">
        <v>918784</v>
      </c>
      <c r="AW2176" s="7">
        <v>0</v>
      </c>
      <c r="AX2176" s="7">
        <v>0</v>
      </c>
      <c r="AY2176" s="7">
        <v>14492114</v>
      </c>
      <c r="AZ2176" s="7">
        <v>379539</v>
      </c>
      <c r="BA2176" s="7">
        <v>151652.77499999999</v>
      </c>
      <c r="BB2176" s="7">
        <v>0</v>
      </c>
      <c r="BC2176" s="7">
        <v>67.86</v>
      </c>
      <c r="BD2176" s="7">
        <v>0</v>
      </c>
      <c r="BE2176" s="7">
        <v>2808.95</v>
      </c>
      <c r="BF2176" s="7">
        <v>0</v>
      </c>
      <c r="BG2176" s="7">
        <v>683813.31196129147</v>
      </c>
      <c r="BH2176" s="7">
        <v>7626</v>
      </c>
      <c r="BI2176" s="7">
        <v>597786</v>
      </c>
      <c r="BJ2176" s="7">
        <v>8227420.5966666667</v>
      </c>
      <c r="BK2176" s="7">
        <v>3617237.1466666665</v>
      </c>
      <c r="BL2176" s="7">
        <v>8372696.8233333332</v>
      </c>
      <c r="BM2176" s="7">
        <v>1695340.1533333333</v>
      </c>
      <c r="BN2176" s="130">
        <v>0.91900000000000004</v>
      </c>
      <c r="BO2176" s="131">
        <v>3.1391109999999998E-4</v>
      </c>
      <c r="BP2176" s="161">
        <v>7955.1196374236724</v>
      </c>
      <c r="BQ2176" s="162">
        <v>15922115</v>
      </c>
      <c r="BR2176" s="161">
        <v>394830</v>
      </c>
      <c r="BS2176" s="163">
        <v>0</v>
      </c>
      <c r="BT2176" s="163">
        <v>1705134.9130387083</v>
      </c>
      <c r="BU2176" s="161">
        <v>22806711.949999999</v>
      </c>
      <c r="BV2176" s="161">
        <v>1294377.01</v>
      </c>
      <c r="BW2176" s="165">
        <v>7385410.0430387082</v>
      </c>
      <c r="BX2176" s="161">
        <v>394830</v>
      </c>
    </row>
    <row r="2177" spans="1:76" ht="14.45" x14ac:dyDescent="0.3">
      <c r="A2177" s="164" t="s">
        <v>31</v>
      </c>
      <c r="B2177" s="6" t="s">
        <v>1164</v>
      </c>
      <c r="C2177" s="6" t="s">
        <v>95</v>
      </c>
      <c r="D2177" s="6" t="s">
        <v>33</v>
      </c>
      <c r="E2177" s="6" t="s">
        <v>36</v>
      </c>
      <c r="F2177" s="24" t="str">
        <f>+Tabela1[[#This Row],[WK]]&amp;Tabela1[[#This Row],[PK]]&amp;Tabela1[[#This Row],[GK]]</f>
        <v>301301</v>
      </c>
      <c r="G2177" s="6" t="s">
        <v>2044</v>
      </c>
      <c r="H2177" s="7">
        <v>230153693.37319946</v>
      </c>
      <c r="I2177" s="8">
        <v>1.371</v>
      </c>
      <c r="J2177" s="7">
        <v>315540713.61999995</v>
      </c>
      <c r="K2177" s="8">
        <v>7.0000000000000007E-2</v>
      </c>
      <c r="L2177" s="7">
        <v>22087849.953399997</v>
      </c>
      <c r="M2177" s="7">
        <v>15226505.953399997</v>
      </c>
      <c r="N2177" s="9">
        <v>2.2191725051826579</v>
      </c>
      <c r="O2177" s="7">
        <v>13141687</v>
      </c>
      <c r="P2177" s="8">
        <v>1.2949999999999999</v>
      </c>
      <c r="Q2177" s="7">
        <v>17018485</v>
      </c>
      <c r="R2177" s="8">
        <v>1.6E-2</v>
      </c>
      <c r="S2177" s="7">
        <v>272295.76</v>
      </c>
      <c r="T2177" s="7">
        <v>1889.7600000000093</v>
      </c>
      <c r="U2177" s="9">
        <v>6.988602323912965E-3</v>
      </c>
      <c r="V2177" s="7">
        <v>15228395.713399999</v>
      </c>
      <c r="W2177" s="9">
        <v>2.1352957848213969</v>
      </c>
      <c r="X2177" s="7">
        <v>22868258.247560393</v>
      </c>
      <c r="Y2177" s="7">
        <v>6092294</v>
      </c>
      <c r="Z2177" s="7">
        <v>24174.884999999998</v>
      </c>
      <c r="AA2177" s="7">
        <v>1186998.3625603945</v>
      </c>
      <c r="AB2177" s="7">
        <v>15268268</v>
      </c>
      <c r="AC2177" s="7">
        <v>296523</v>
      </c>
      <c r="AD2177" s="7">
        <v>7639862.5341603961</v>
      </c>
      <c r="AE2177" s="7">
        <v>0</v>
      </c>
      <c r="AF2177" s="7">
        <v>22087849.953399997</v>
      </c>
      <c r="AG2177" s="7">
        <v>272295.76</v>
      </c>
      <c r="AH2177" s="7">
        <v>7639862.5341603961</v>
      </c>
      <c r="AI2177" s="7">
        <v>5728777</v>
      </c>
      <c r="AJ2177" s="7">
        <v>282400</v>
      </c>
      <c r="AK2177" s="7">
        <v>7235192</v>
      </c>
      <c r="AL2177" s="7">
        <v>0</v>
      </c>
      <c r="AM2177" s="7">
        <v>476651</v>
      </c>
      <c r="AN2177" s="7">
        <v>0</v>
      </c>
      <c r="AO2177" s="7">
        <v>0</v>
      </c>
      <c r="AP2177" s="7">
        <v>11786223</v>
      </c>
      <c r="AQ2177" s="7">
        <v>1050267</v>
      </c>
      <c r="AR2177" s="7">
        <v>6861344</v>
      </c>
      <c r="AS2177" s="7">
        <v>270406</v>
      </c>
      <c r="AT2177" s="7">
        <v>7798751</v>
      </c>
      <c r="AU2177" s="7">
        <v>0</v>
      </c>
      <c r="AV2177" s="7">
        <v>504032</v>
      </c>
      <c r="AW2177" s="7">
        <v>0</v>
      </c>
      <c r="AX2177" s="7">
        <v>0</v>
      </c>
      <c r="AY2177" s="7">
        <v>13407480</v>
      </c>
      <c r="AZ2177" s="7">
        <v>447661</v>
      </c>
      <c r="BA2177" s="7">
        <v>24174.884999999998</v>
      </c>
      <c r="BB2177" s="7">
        <v>0</v>
      </c>
      <c r="BC2177" s="7">
        <v>0</v>
      </c>
      <c r="BD2177" s="7">
        <v>0</v>
      </c>
      <c r="BE2177" s="7">
        <v>519.89</v>
      </c>
      <c r="BF2177" s="7">
        <v>0</v>
      </c>
      <c r="BG2177" s="7">
        <v>697084.36256039445</v>
      </c>
      <c r="BH2177" s="7">
        <v>7774</v>
      </c>
      <c r="BI2177" s="7">
        <v>489914</v>
      </c>
      <c r="BJ2177" s="7">
        <v>6742780.8149999995</v>
      </c>
      <c r="BK2177" s="7">
        <v>5552104.3166666664</v>
      </c>
      <c r="BL2177" s="7">
        <v>1065526.4066666665</v>
      </c>
      <c r="BM2177" s="7">
        <v>2631653.1800000006</v>
      </c>
      <c r="BN2177" s="130">
        <v>0.79800000000000004</v>
      </c>
      <c r="BO2177" s="131">
        <v>3.2939200000000002E-4</v>
      </c>
      <c r="BP2177" s="161">
        <v>8347.3227436832713</v>
      </c>
      <c r="BQ2177" s="162">
        <v>15268268</v>
      </c>
      <c r="BR2177" s="161">
        <v>413304</v>
      </c>
      <c r="BS2177" s="163">
        <v>0</v>
      </c>
      <c r="BT2177" s="163">
        <v>1702969.7524396032</v>
      </c>
      <c r="BU2177" s="161">
        <v>22087849.949999999</v>
      </c>
      <c r="BV2177" s="161">
        <v>272295.76</v>
      </c>
      <c r="BW2177" s="165">
        <v>9342832.2824396044</v>
      </c>
      <c r="BX2177" s="161">
        <v>413304</v>
      </c>
    </row>
    <row r="2178" spans="1:76" ht="14.45" x14ac:dyDescent="0.3">
      <c r="A2178" s="164" t="s">
        <v>31</v>
      </c>
      <c r="B2178" s="6" t="s">
        <v>1164</v>
      </c>
      <c r="C2178" s="6" t="s">
        <v>95</v>
      </c>
      <c r="D2178" s="6" t="s">
        <v>32</v>
      </c>
      <c r="E2178" s="6" t="s">
        <v>36</v>
      </c>
      <c r="F2178" s="24" t="str">
        <f>+Tabela1[[#This Row],[WK]]&amp;Tabela1[[#This Row],[PK]]&amp;Tabela1[[#This Row],[GK]]</f>
        <v>301302</v>
      </c>
      <c r="G2178" s="6" t="s">
        <v>262</v>
      </c>
      <c r="H2178" s="7">
        <v>337833606.06800008</v>
      </c>
      <c r="I2178" s="8">
        <v>1.371</v>
      </c>
      <c r="J2178" s="7">
        <v>463169873.92000002</v>
      </c>
      <c r="K2178" s="8">
        <v>7.0000000000000007E-2</v>
      </c>
      <c r="L2178" s="7">
        <v>32421891.174400005</v>
      </c>
      <c r="M2178" s="7">
        <v>17918117.174400005</v>
      </c>
      <c r="N2178" s="9">
        <v>1.2354106713466444</v>
      </c>
      <c r="O2178" s="7">
        <v>48134036</v>
      </c>
      <c r="P2178" s="8">
        <v>1.2949999999999999</v>
      </c>
      <c r="Q2178" s="7">
        <v>62333577</v>
      </c>
      <c r="R2178" s="8">
        <v>1.6E-2</v>
      </c>
      <c r="S2178" s="7">
        <v>997337.23200000008</v>
      </c>
      <c r="T2178" s="7">
        <v>-250661.76799999992</v>
      </c>
      <c r="U2178" s="9">
        <v>-0.20085093657927605</v>
      </c>
      <c r="V2178" s="7">
        <v>17667455.406400006</v>
      </c>
      <c r="W2178" s="9">
        <v>1.1216169383852856</v>
      </c>
      <c r="X2178" s="7">
        <v>24278485.581576176</v>
      </c>
      <c r="Y2178" s="7">
        <v>0</v>
      </c>
      <c r="Z2178" s="7">
        <v>395843.65</v>
      </c>
      <c r="AA2178" s="7">
        <v>1671842.931576177</v>
      </c>
      <c r="AB2178" s="7">
        <v>22210799</v>
      </c>
      <c r="AC2178" s="7">
        <v>0</v>
      </c>
      <c r="AD2178" s="7">
        <v>6611030.1751761707</v>
      </c>
      <c r="AE2178" s="7">
        <v>0</v>
      </c>
      <c r="AF2178" s="7">
        <v>32421891.174400005</v>
      </c>
      <c r="AG2178" s="7">
        <v>997337.23200000008</v>
      </c>
      <c r="AH2178" s="7">
        <v>6611030.1751761707</v>
      </c>
      <c r="AI2178" s="7">
        <v>12109710</v>
      </c>
      <c r="AJ2178" s="7">
        <v>1585498</v>
      </c>
      <c r="AK2178" s="7">
        <v>1013758</v>
      </c>
      <c r="AL2178" s="7">
        <v>0</v>
      </c>
      <c r="AM2178" s="7">
        <v>536519</v>
      </c>
      <c r="AN2178" s="7">
        <v>0</v>
      </c>
      <c r="AO2178" s="7">
        <v>0</v>
      </c>
      <c r="AP2178" s="7">
        <v>16836828</v>
      </c>
      <c r="AQ2178" s="7">
        <v>1193485</v>
      </c>
      <c r="AR2178" s="7">
        <v>14503774</v>
      </c>
      <c r="AS2178" s="7">
        <v>1247999</v>
      </c>
      <c r="AT2178" s="7">
        <v>1073693</v>
      </c>
      <c r="AU2178" s="7">
        <v>0</v>
      </c>
      <c r="AV2178" s="7">
        <v>959342</v>
      </c>
      <c r="AW2178" s="7">
        <v>0</v>
      </c>
      <c r="AX2178" s="7">
        <v>0</v>
      </c>
      <c r="AY2178" s="7">
        <v>19432960</v>
      </c>
      <c r="AZ2178" s="7">
        <v>520649</v>
      </c>
      <c r="BA2178" s="7">
        <v>395843.65</v>
      </c>
      <c r="BB2178" s="7">
        <v>0</v>
      </c>
      <c r="BC2178" s="7">
        <v>2.5</v>
      </c>
      <c r="BD2178" s="7">
        <v>4248.05</v>
      </c>
      <c r="BE2178" s="7">
        <v>0</v>
      </c>
      <c r="BF2178" s="7">
        <v>0</v>
      </c>
      <c r="BG2178" s="7">
        <v>889333.9315761769</v>
      </c>
      <c r="BH2178" s="7">
        <v>9918</v>
      </c>
      <c r="BI2178" s="7">
        <v>782509</v>
      </c>
      <c r="BJ2178" s="7">
        <v>10769688.355</v>
      </c>
      <c r="BK2178" s="7">
        <v>8590829.0733333342</v>
      </c>
      <c r="BL2178" s="7">
        <v>1342159.9133333333</v>
      </c>
      <c r="BM2178" s="7">
        <v>6031117.2999999989</v>
      </c>
      <c r="BN2178" s="130">
        <v>1.1399999999999999</v>
      </c>
      <c r="BO2178" s="131">
        <v>3.7776159999999999E-4</v>
      </c>
      <c r="BP2178" s="161">
        <v>9572.9574507445213</v>
      </c>
      <c r="BQ2178" s="162">
        <v>22210799</v>
      </c>
      <c r="BR2178" s="161">
        <v>508890</v>
      </c>
      <c r="BS2178" s="163">
        <v>0</v>
      </c>
      <c r="BT2178" s="163">
        <v>717048.41842382401</v>
      </c>
      <c r="BU2178" s="161">
        <v>32421891.170000002</v>
      </c>
      <c r="BV2178" s="161">
        <v>997337.23</v>
      </c>
      <c r="BW2178" s="165">
        <v>7328078.5984238237</v>
      </c>
      <c r="BX2178" s="161">
        <v>508890</v>
      </c>
    </row>
    <row r="2179" spans="1:76" ht="14.45" x14ac:dyDescent="0.3">
      <c r="A2179" s="164" t="s">
        <v>31</v>
      </c>
      <c r="B2179" s="6" t="s">
        <v>1164</v>
      </c>
      <c r="C2179" s="6" t="s">
        <v>95</v>
      </c>
      <c r="D2179" s="6" t="s">
        <v>37</v>
      </c>
      <c r="E2179" s="6" t="s">
        <v>40</v>
      </c>
      <c r="F2179" s="24" t="str">
        <f>+Tabela1[[#This Row],[WK]]&amp;Tabela1[[#This Row],[PK]]&amp;Tabela1[[#This Row],[GK]]</f>
        <v>301303</v>
      </c>
      <c r="G2179" s="6" t="s">
        <v>1612</v>
      </c>
      <c r="H2179" s="7">
        <v>305116063.396999</v>
      </c>
      <c r="I2179" s="8">
        <v>1.371</v>
      </c>
      <c r="J2179" s="7">
        <v>418314122.92000002</v>
      </c>
      <c r="K2179" s="8">
        <v>7.0000000000000007E-2</v>
      </c>
      <c r="L2179" s="7">
        <v>29281988.604400005</v>
      </c>
      <c r="M2179" s="7">
        <v>16845154.604400005</v>
      </c>
      <c r="N2179" s="9">
        <v>1.3544568179007619</v>
      </c>
      <c r="O2179" s="7">
        <v>22864512</v>
      </c>
      <c r="P2179" s="8">
        <v>1.2949999999999999</v>
      </c>
      <c r="Q2179" s="7">
        <v>29609543</v>
      </c>
      <c r="R2179" s="8">
        <v>1.6E-2</v>
      </c>
      <c r="S2179" s="7">
        <v>473752.68800000002</v>
      </c>
      <c r="T2179" s="7">
        <v>92202.688000000024</v>
      </c>
      <c r="U2179" s="9">
        <v>0.24165296291442806</v>
      </c>
      <c r="V2179" s="7">
        <v>16937357.292400006</v>
      </c>
      <c r="W2179" s="9">
        <v>1.3213332735546077</v>
      </c>
      <c r="X2179" s="7">
        <v>19112437.489022445</v>
      </c>
      <c r="Y2179" s="7">
        <v>0</v>
      </c>
      <c r="Z2179" s="7">
        <v>268674.36499999999</v>
      </c>
      <c r="AA2179" s="7">
        <v>1642054.1240224447</v>
      </c>
      <c r="AB2179" s="7">
        <v>15761272</v>
      </c>
      <c r="AC2179" s="7">
        <v>1440437</v>
      </c>
      <c r="AD2179" s="7">
        <v>2175080.1966224397</v>
      </c>
      <c r="AE2179" s="7">
        <v>0</v>
      </c>
      <c r="AF2179" s="7">
        <v>29281988.604400005</v>
      </c>
      <c r="AG2179" s="7">
        <v>473752.68800000002</v>
      </c>
      <c r="AH2179" s="7">
        <v>2175080.1966224397</v>
      </c>
      <c r="AI2179" s="7">
        <v>10383949</v>
      </c>
      <c r="AJ2179" s="7">
        <v>250163</v>
      </c>
      <c r="AK2179" s="7">
        <v>3305455</v>
      </c>
      <c r="AL2179" s="7">
        <v>0</v>
      </c>
      <c r="AM2179" s="7">
        <v>977874</v>
      </c>
      <c r="AN2179" s="7">
        <v>0</v>
      </c>
      <c r="AO2179" s="7">
        <v>0</v>
      </c>
      <c r="AP2179" s="7">
        <v>12535008</v>
      </c>
      <c r="AQ2179" s="7">
        <v>1014462</v>
      </c>
      <c r="AR2179" s="7">
        <v>12436834</v>
      </c>
      <c r="AS2179" s="7">
        <v>381550</v>
      </c>
      <c r="AT2179" s="7">
        <v>3605210</v>
      </c>
      <c r="AU2179" s="7">
        <v>0</v>
      </c>
      <c r="AV2179" s="7">
        <v>380919</v>
      </c>
      <c r="AW2179" s="7">
        <v>0</v>
      </c>
      <c r="AX2179" s="7">
        <v>0</v>
      </c>
      <c r="AY2179" s="7">
        <v>13855657</v>
      </c>
      <c r="AZ2179" s="7">
        <v>428197</v>
      </c>
      <c r="BA2179" s="7">
        <v>268674.36499999999</v>
      </c>
      <c r="BB2179" s="7">
        <v>0</v>
      </c>
      <c r="BC2179" s="7">
        <v>139.58000000000001</v>
      </c>
      <c r="BD2179" s="7">
        <v>0</v>
      </c>
      <c r="BE2179" s="7">
        <v>4847.41</v>
      </c>
      <c r="BF2179" s="7">
        <v>0</v>
      </c>
      <c r="BG2179" s="7">
        <v>837057.12402244471</v>
      </c>
      <c r="BH2179" s="7">
        <v>9335</v>
      </c>
      <c r="BI2179" s="7">
        <v>804997</v>
      </c>
      <c r="BJ2179" s="7">
        <v>11079234.002499998</v>
      </c>
      <c r="BK2179" s="7">
        <v>10515261.083333332</v>
      </c>
      <c r="BL2179" s="7">
        <v>426799.84</v>
      </c>
      <c r="BM2179" s="7">
        <v>1402291.9966666661</v>
      </c>
      <c r="BN2179" s="130">
        <v>1.101</v>
      </c>
      <c r="BO2179" s="131">
        <v>3.3153670000000003E-4</v>
      </c>
      <c r="BP2179" s="161">
        <v>8401.3507226067886</v>
      </c>
      <c r="BQ2179" s="162">
        <v>15761272</v>
      </c>
      <c r="BR2179" s="161">
        <v>526308</v>
      </c>
      <c r="BS2179" s="163">
        <v>0</v>
      </c>
      <c r="BT2179" s="163">
        <v>2183853.25</v>
      </c>
      <c r="BU2179" s="161">
        <v>29281988.600000001</v>
      </c>
      <c r="BV2179" s="161">
        <v>473752.69</v>
      </c>
      <c r="BW2179" s="165">
        <v>4358933.45</v>
      </c>
      <c r="BX2179" s="161">
        <v>526308</v>
      </c>
    </row>
    <row r="2180" spans="1:76" ht="14.45" x14ac:dyDescent="0.3">
      <c r="A2180" s="164" t="s">
        <v>31</v>
      </c>
      <c r="B2180" s="6" t="s">
        <v>1164</v>
      </c>
      <c r="C2180" s="6" t="s">
        <v>95</v>
      </c>
      <c r="D2180" s="6" t="s">
        <v>39</v>
      </c>
      <c r="E2180" s="6" t="s">
        <v>40</v>
      </c>
      <c r="F2180" s="24" t="str">
        <f>+Tabela1[[#This Row],[WK]]&amp;Tabela1[[#This Row],[PK]]&amp;Tabela1[[#This Row],[GK]]</f>
        <v>301304</v>
      </c>
      <c r="G2180" s="6" t="s">
        <v>2045</v>
      </c>
      <c r="H2180" s="7">
        <v>368939122.75259894</v>
      </c>
      <c r="I2180" s="8">
        <v>1.371</v>
      </c>
      <c r="J2180" s="7">
        <v>505815537.30000001</v>
      </c>
      <c r="K2180" s="8">
        <v>7.0000000000000007E-2</v>
      </c>
      <c r="L2180" s="7">
        <v>35407087.611000001</v>
      </c>
      <c r="M2180" s="7">
        <v>19866528.611000001</v>
      </c>
      <c r="N2180" s="9">
        <v>1.2783664095352041</v>
      </c>
      <c r="O2180" s="7">
        <v>287643721</v>
      </c>
      <c r="P2180" s="8">
        <v>1.2949999999999999</v>
      </c>
      <c r="Q2180" s="7">
        <v>372498619</v>
      </c>
      <c r="R2180" s="8">
        <v>1.6E-2</v>
      </c>
      <c r="S2180" s="7">
        <v>5959977.9040000001</v>
      </c>
      <c r="T2180" s="7">
        <v>2153484.9040000001</v>
      </c>
      <c r="U2180" s="9">
        <v>0.56573988287907007</v>
      </c>
      <c r="V2180" s="7">
        <v>22020013.515000001</v>
      </c>
      <c r="W2180" s="9">
        <v>1.1381585946530768</v>
      </c>
      <c r="X2180" s="7">
        <v>22101742.790666278</v>
      </c>
      <c r="Y2180" s="7">
        <v>0</v>
      </c>
      <c r="Z2180" s="7">
        <v>122.76</v>
      </c>
      <c r="AA2180" s="7">
        <v>1964342.0306662773</v>
      </c>
      <c r="AB2180" s="7">
        <v>20121731</v>
      </c>
      <c r="AC2180" s="7">
        <v>15547</v>
      </c>
      <c r="AD2180" s="7">
        <v>81729.275666276924</v>
      </c>
      <c r="AE2180" s="7">
        <v>0</v>
      </c>
      <c r="AF2180" s="7">
        <v>35407087.611000001</v>
      </c>
      <c r="AG2180" s="7">
        <v>5959977.9040000001</v>
      </c>
      <c r="AH2180" s="7">
        <v>81729.275666276924</v>
      </c>
      <c r="AI2180" s="7">
        <v>12975357</v>
      </c>
      <c r="AJ2180" s="7">
        <v>3293213</v>
      </c>
      <c r="AK2180" s="7">
        <v>1758279</v>
      </c>
      <c r="AL2180" s="7">
        <v>0</v>
      </c>
      <c r="AM2180" s="7">
        <v>994892</v>
      </c>
      <c r="AN2180" s="7">
        <v>0</v>
      </c>
      <c r="AO2180" s="7">
        <v>0</v>
      </c>
      <c r="AP2180" s="7">
        <v>15265978</v>
      </c>
      <c r="AQ2180" s="7">
        <v>1388421</v>
      </c>
      <c r="AR2180" s="7">
        <v>15540559</v>
      </c>
      <c r="AS2180" s="7">
        <v>3806493</v>
      </c>
      <c r="AT2180" s="7">
        <v>1966122</v>
      </c>
      <c r="AU2180" s="7">
        <v>0</v>
      </c>
      <c r="AV2180" s="7">
        <v>992778</v>
      </c>
      <c r="AW2180" s="7">
        <v>0</v>
      </c>
      <c r="AX2180" s="7">
        <v>0</v>
      </c>
      <c r="AY2180" s="7">
        <v>17688322</v>
      </c>
      <c r="AZ2180" s="7">
        <v>574174</v>
      </c>
      <c r="BA2180" s="7">
        <v>122.76</v>
      </c>
      <c r="BB2180" s="7">
        <v>0</v>
      </c>
      <c r="BC2180" s="7">
        <v>0</v>
      </c>
      <c r="BD2180" s="7">
        <v>1.32</v>
      </c>
      <c r="BE2180" s="7">
        <v>0</v>
      </c>
      <c r="BF2180" s="7">
        <v>0</v>
      </c>
      <c r="BG2180" s="7">
        <v>949143.03066627716</v>
      </c>
      <c r="BH2180" s="7">
        <v>10585</v>
      </c>
      <c r="BI2180" s="7">
        <v>1015199</v>
      </c>
      <c r="BJ2180" s="7">
        <v>13972228.791666668</v>
      </c>
      <c r="BK2180" s="7">
        <v>12863095.066666668</v>
      </c>
      <c r="BL2180" s="7">
        <v>83168.91</v>
      </c>
      <c r="BM2180" s="7">
        <v>4270197.08</v>
      </c>
      <c r="BN2180" s="130">
        <v>1.008</v>
      </c>
      <c r="BO2180" s="131">
        <v>4.5723310000000001E-4</v>
      </c>
      <c r="BP2180" s="161">
        <v>11587.000442837823</v>
      </c>
      <c r="BQ2180" s="162">
        <v>20121731</v>
      </c>
      <c r="BR2180" s="161">
        <v>469963</v>
      </c>
      <c r="BS2180" s="163">
        <v>0</v>
      </c>
      <c r="BT2180" s="163">
        <v>2589615.8900000006</v>
      </c>
      <c r="BU2180" s="161">
        <v>35407087.609999999</v>
      </c>
      <c r="BV2180" s="161">
        <v>5959977.9000000004</v>
      </c>
      <c r="BW2180" s="165">
        <v>2671345.1700000004</v>
      </c>
      <c r="BX2180" s="161">
        <v>469963</v>
      </c>
    </row>
    <row r="2181" spans="1:76" ht="14.45" x14ac:dyDescent="0.3">
      <c r="A2181" s="164" t="s">
        <v>31</v>
      </c>
      <c r="B2181" s="6" t="s">
        <v>1164</v>
      </c>
      <c r="C2181" s="6" t="s">
        <v>95</v>
      </c>
      <c r="D2181" s="6" t="s">
        <v>42</v>
      </c>
      <c r="E2181" s="6" t="s">
        <v>36</v>
      </c>
      <c r="F2181" s="24" t="str">
        <f>+Tabela1[[#This Row],[WK]]&amp;Tabela1[[#This Row],[PK]]&amp;Tabela1[[#This Row],[GK]]</f>
        <v>301305</v>
      </c>
      <c r="G2181" s="6" t="s">
        <v>2046</v>
      </c>
      <c r="H2181" s="7">
        <v>299753289.49239987</v>
      </c>
      <c r="I2181" s="8">
        <v>1.371</v>
      </c>
      <c r="J2181" s="7">
        <v>410961759.89999998</v>
      </c>
      <c r="K2181" s="8">
        <v>7.0000000000000007E-2</v>
      </c>
      <c r="L2181" s="7">
        <v>28767323.193</v>
      </c>
      <c r="M2181" s="7">
        <v>15619340.193</v>
      </c>
      <c r="N2181" s="9">
        <v>1.1879647390021724</v>
      </c>
      <c r="O2181" s="7">
        <v>129610321</v>
      </c>
      <c r="P2181" s="8">
        <v>1.2949999999999999</v>
      </c>
      <c r="Q2181" s="7">
        <v>167845366</v>
      </c>
      <c r="R2181" s="8">
        <v>1.6E-2</v>
      </c>
      <c r="S2181" s="7">
        <v>2685525.8560000001</v>
      </c>
      <c r="T2181" s="7">
        <v>1042907.8560000001</v>
      </c>
      <c r="U2181" s="9">
        <v>0.63490589778025086</v>
      </c>
      <c r="V2181" s="7">
        <v>16662248.048999999</v>
      </c>
      <c r="W2181" s="9">
        <v>1.1265430018022931</v>
      </c>
      <c r="X2181" s="7">
        <v>14193720.681664146</v>
      </c>
      <c r="Y2181" s="7">
        <v>0</v>
      </c>
      <c r="Z2181" s="7">
        <v>124676.73</v>
      </c>
      <c r="AA2181" s="7">
        <v>1663091.9516641474</v>
      </c>
      <c r="AB2181" s="7">
        <v>12405952</v>
      </c>
      <c r="AC2181" s="7">
        <v>0</v>
      </c>
      <c r="AD2181" s="7">
        <v>0</v>
      </c>
      <c r="AE2181" s="7">
        <v>0</v>
      </c>
      <c r="AF2181" s="7">
        <v>28767323.193</v>
      </c>
      <c r="AG2181" s="7">
        <v>2685525.8560000001</v>
      </c>
      <c r="AH2181" s="7">
        <v>0</v>
      </c>
      <c r="AI2181" s="7">
        <v>10977712</v>
      </c>
      <c r="AJ2181" s="7">
        <v>971853</v>
      </c>
      <c r="AK2181" s="7">
        <v>1879033</v>
      </c>
      <c r="AL2181" s="7">
        <v>0</v>
      </c>
      <c r="AM2181" s="7">
        <v>974758</v>
      </c>
      <c r="AN2181" s="7">
        <v>0</v>
      </c>
      <c r="AO2181" s="7">
        <v>0</v>
      </c>
      <c r="AP2181" s="7">
        <v>9602845</v>
      </c>
      <c r="AQ2181" s="7">
        <v>871243</v>
      </c>
      <c r="AR2181" s="7">
        <v>13147983</v>
      </c>
      <c r="AS2181" s="7">
        <v>1642618</v>
      </c>
      <c r="AT2181" s="7">
        <v>2138831</v>
      </c>
      <c r="AU2181" s="7">
        <v>0</v>
      </c>
      <c r="AV2181" s="7">
        <v>959622</v>
      </c>
      <c r="AW2181" s="7">
        <v>0</v>
      </c>
      <c r="AX2181" s="7">
        <v>0</v>
      </c>
      <c r="AY2181" s="7">
        <v>10485721</v>
      </c>
      <c r="AZ2181" s="7">
        <v>355209</v>
      </c>
      <c r="BA2181" s="7">
        <v>124676.73</v>
      </c>
      <c r="BB2181" s="7">
        <v>0</v>
      </c>
      <c r="BC2181" s="7">
        <v>0</v>
      </c>
      <c r="BD2181" s="7">
        <v>1226.28</v>
      </c>
      <c r="BE2181" s="7">
        <v>228.66</v>
      </c>
      <c r="BF2181" s="7">
        <v>0</v>
      </c>
      <c r="BG2181" s="7">
        <v>783793.95166414732</v>
      </c>
      <c r="BH2181" s="7">
        <v>8741</v>
      </c>
      <c r="BI2181" s="7">
        <v>879298</v>
      </c>
      <c r="BJ2181" s="7">
        <v>12101766.78083333</v>
      </c>
      <c r="BK2181" s="7">
        <v>10593830.676666664</v>
      </c>
      <c r="BL2181" s="7">
        <v>1205738.7733333332</v>
      </c>
      <c r="BM2181" s="7">
        <v>3620266.870000001</v>
      </c>
      <c r="BN2181" s="130">
        <v>1.238</v>
      </c>
      <c r="BO2181" s="131">
        <v>3.181595E-4</v>
      </c>
      <c r="BP2181" s="161">
        <v>8062.1750771424913</v>
      </c>
      <c r="BQ2181" s="162">
        <v>12405952</v>
      </c>
      <c r="BR2181" s="161">
        <v>509299</v>
      </c>
      <c r="BS2181" s="163">
        <v>0</v>
      </c>
      <c r="BT2181" s="163">
        <v>286433.95100000128</v>
      </c>
      <c r="BU2181" s="161">
        <v>28767323.190000001</v>
      </c>
      <c r="BV2181" s="161">
        <v>2685525.86</v>
      </c>
      <c r="BW2181" s="165">
        <v>286433.95100000128</v>
      </c>
      <c r="BX2181" s="161">
        <v>509299</v>
      </c>
    </row>
    <row r="2182" spans="1:76" ht="14.45" x14ac:dyDescent="0.3">
      <c r="A2182" s="164" t="s">
        <v>31</v>
      </c>
      <c r="B2182" s="6" t="s">
        <v>1164</v>
      </c>
      <c r="C2182" s="6" t="s">
        <v>95</v>
      </c>
      <c r="D2182" s="6" t="s">
        <v>44</v>
      </c>
      <c r="E2182" s="6" t="s">
        <v>36</v>
      </c>
      <c r="F2182" s="24" t="str">
        <f>+Tabela1[[#This Row],[WK]]&amp;Tabela1[[#This Row],[PK]]&amp;Tabela1[[#This Row],[GK]]</f>
        <v>301306</v>
      </c>
      <c r="G2182" s="6" t="s">
        <v>2047</v>
      </c>
      <c r="H2182" s="7">
        <v>100399587.0567998</v>
      </c>
      <c r="I2182" s="8">
        <v>1.371</v>
      </c>
      <c r="J2182" s="7">
        <v>137647833.85999998</v>
      </c>
      <c r="K2182" s="8">
        <v>7.0000000000000007E-2</v>
      </c>
      <c r="L2182" s="7">
        <v>9635348.3702000007</v>
      </c>
      <c r="M2182" s="7">
        <v>5099461.3702000007</v>
      </c>
      <c r="N2182" s="9">
        <v>1.1242478858490084</v>
      </c>
      <c r="O2182" s="7">
        <v>2587859</v>
      </c>
      <c r="P2182" s="8">
        <v>1.2949999999999999</v>
      </c>
      <c r="Q2182" s="7">
        <v>3351277</v>
      </c>
      <c r="R2182" s="8">
        <v>1.6E-2</v>
      </c>
      <c r="S2182" s="7">
        <v>53620.432000000001</v>
      </c>
      <c r="T2182" s="7">
        <v>-12926.567999999999</v>
      </c>
      <c r="U2182" s="9">
        <v>-0.19424719371271432</v>
      </c>
      <c r="V2182" s="7">
        <v>5086534.8022000007</v>
      </c>
      <c r="W2182" s="9">
        <v>1.1051836489561828</v>
      </c>
      <c r="X2182" s="7">
        <v>12096725.51678542</v>
      </c>
      <c r="Y2182" s="7">
        <v>3118836</v>
      </c>
      <c r="Z2182" s="7">
        <v>287346.75</v>
      </c>
      <c r="AA2182" s="7">
        <v>593202.76678542106</v>
      </c>
      <c r="AB2182" s="7">
        <v>8097340</v>
      </c>
      <c r="AC2182" s="7">
        <v>0</v>
      </c>
      <c r="AD2182" s="7">
        <v>7010190.7145854197</v>
      </c>
      <c r="AE2182" s="7">
        <v>0</v>
      </c>
      <c r="AF2182" s="7">
        <v>9635348.3702000007</v>
      </c>
      <c r="AG2182" s="7">
        <v>53620.432000000001</v>
      </c>
      <c r="AH2182" s="7">
        <v>7010190.7145854197</v>
      </c>
      <c r="AI2182" s="7">
        <v>3787171</v>
      </c>
      <c r="AJ2182" s="7">
        <v>65509</v>
      </c>
      <c r="AK2182" s="7">
        <v>2388252</v>
      </c>
      <c r="AL2182" s="7">
        <v>0</v>
      </c>
      <c r="AM2182" s="7">
        <v>351552</v>
      </c>
      <c r="AN2182" s="7">
        <v>0</v>
      </c>
      <c r="AO2182" s="7">
        <v>0</v>
      </c>
      <c r="AP2182" s="7">
        <v>6191013</v>
      </c>
      <c r="AQ2182" s="7">
        <v>509220</v>
      </c>
      <c r="AR2182" s="7">
        <v>4535887</v>
      </c>
      <c r="AS2182" s="7">
        <v>66547</v>
      </c>
      <c r="AT2182" s="7">
        <v>2680290</v>
      </c>
      <c r="AU2182" s="7">
        <v>0</v>
      </c>
      <c r="AV2182" s="7">
        <v>714671</v>
      </c>
      <c r="AW2182" s="7">
        <v>0</v>
      </c>
      <c r="AX2182" s="7">
        <v>0</v>
      </c>
      <c r="AY2182" s="7">
        <v>6985146</v>
      </c>
      <c r="AZ2182" s="7">
        <v>207611</v>
      </c>
      <c r="BA2182" s="7">
        <v>287346.75</v>
      </c>
      <c r="BB2182" s="7">
        <v>0</v>
      </c>
      <c r="BC2182" s="7">
        <v>0</v>
      </c>
      <c r="BD2182" s="7">
        <v>0</v>
      </c>
      <c r="BE2182" s="7">
        <v>6179.5</v>
      </c>
      <c r="BF2182" s="7">
        <v>0</v>
      </c>
      <c r="BG2182" s="7">
        <v>334284.76678542106</v>
      </c>
      <c r="BH2182" s="7">
        <v>3728</v>
      </c>
      <c r="BI2182" s="7">
        <v>258918</v>
      </c>
      <c r="BJ2182" s="7">
        <v>3563478.8116666675</v>
      </c>
      <c r="BK2182" s="7">
        <v>2047301.0900000008</v>
      </c>
      <c r="BL2182" s="7">
        <v>1334176.8133333335</v>
      </c>
      <c r="BM2182" s="7">
        <v>3396357.26</v>
      </c>
      <c r="BN2182" s="130">
        <v>0.78100000000000003</v>
      </c>
      <c r="BO2182" s="131">
        <v>1.5270680000000001E-4</v>
      </c>
      <c r="BP2182" s="161">
        <v>3870.0041199289099</v>
      </c>
      <c r="BQ2182" s="162">
        <v>8097340</v>
      </c>
      <c r="BR2182" s="161">
        <v>206652</v>
      </c>
      <c r="BS2182" s="163">
        <v>0</v>
      </c>
      <c r="BT2182" s="163">
        <v>0</v>
      </c>
      <c r="BU2182" s="161">
        <v>9635348.3699999992</v>
      </c>
      <c r="BV2182" s="161">
        <v>53620.43</v>
      </c>
      <c r="BW2182" s="165">
        <v>7010190.71</v>
      </c>
      <c r="BX2182" s="161">
        <v>206652</v>
      </c>
    </row>
    <row r="2183" spans="1:76" ht="14.45" x14ac:dyDescent="0.3">
      <c r="A2183" s="164" t="s">
        <v>31</v>
      </c>
      <c r="B2183" s="6" t="s">
        <v>1164</v>
      </c>
      <c r="C2183" s="6" t="s">
        <v>95</v>
      </c>
      <c r="D2183" s="6" t="s">
        <v>51</v>
      </c>
      <c r="E2183" s="6" t="s">
        <v>36</v>
      </c>
      <c r="F2183" s="24" t="str">
        <f>+Tabela1[[#This Row],[WK]]&amp;Tabela1[[#This Row],[PK]]&amp;Tabela1[[#This Row],[GK]]</f>
        <v>301307</v>
      </c>
      <c r="G2183" s="6" t="s">
        <v>2048</v>
      </c>
      <c r="H2183" s="7">
        <v>372954743.44059879</v>
      </c>
      <c r="I2183" s="8">
        <v>1.371</v>
      </c>
      <c r="J2183" s="7">
        <v>511320953.25999999</v>
      </c>
      <c r="K2183" s="8">
        <v>7.0000000000000007E-2</v>
      </c>
      <c r="L2183" s="7">
        <v>35792466.728200004</v>
      </c>
      <c r="M2183" s="7">
        <v>18015848.728200004</v>
      </c>
      <c r="N2183" s="9">
        <v>1.0134576064018479</v>
      </c>
      <c r="O2183" s="7">
        <v>210521739</v>
      </c>
      <c r="P2183" s="8">
        <v>1.2949999999999999</v>
      </c>
      <c r="Q2183" s="7">
        <v>272625652</v>
      </c>
      <c r="R2183" s="8">
        <v>1.6E-2</v>
      </c>
      <c r="S2183" s="7">
        <v>4362010.432</v>
      </c>
      <c r="T2183" s="7">
        <v>1217494.432</v>
      </c>
      <c r="U2183" s="9">
        <v>0.38718023123431394</v>
      </c>
      <c r="V2183" s="7">
        <v>19233343.1602</v>
      </c>
      <c r="W2183" s="9">
        <v>0.91932603463081874</v>
      </c>
      <c r="X2183" s="7">
        <v>27823573.441558484</v>
      </c>
      <c r="Y2183" s="7">
        <v>0</v>
      </c>
      <c r="Z2183" s="7">
        <v>408096.4</v>
      </c>
      <c r="AA2183" s="7">
        <v>1772215.0415584855</v>
      </c>
      <c r="AB2183" s="7">
        <v>25643262</v>
      </c>
      <c r="AC2183" s="7">
        <v>0</v>
      </c>
      <c r="AD2183" s="7">
        <v>8590230.2813584805</v>
      </c>
      <c r="AE2183" s="7">
        <v>0</v>
      </c>
      <c r="AF2183" s="7">
        <v>35792466.728200004</v>
      </c>
      <c r="AG2183" s="7">
        <v>4362010.432</v>
      </c>
      <c r="AH2183" s="7">
        <v>8590230.2813584805</v>
      </c>
      <c r="AI2183" s="7">
        <v>14842322</v>
      </c>
      <c r="AJ2183" s="7">
        <v>2988914</v>
      </c>
      <c r="AK2183" s="7">
        <v>1647475</v>
      </c>
      <c r="AL2183" s="7">
        <v>0</v>
      </c>
      <c r="AM2183" s="7">
        <v>369114</v>
      </c>
      <c r="AN2183" s="7">
        <v>0</v>
      </c>
      <c r="AO2183" s="7">
        <v>0</v>
      </c>
      <c r="AP2183" s="7">
        <v>20267079</v>
      </c>
      <c r="AQ2183" s="7">
        <v>1507769</v>
      </c>
      <c r="AR2183" s="7">
        <v>17776618</v>
      </c>
      <c r="AS2183" s="7">
        <v>3144516</v>
      </c>
      <c r="AT2183" s="7">
        <v>1857574</v>
      </c>
      <c r="AU2183" s="7">
        <v>0</v>
      </c>
      <c r="AV2183" s="7">
        <v>1014778</v>
      </c>
      <c r="AW2183" s="7">
        <v>0</v>
      </c>
      <c r="AX2183" s="7">
        <v>0</v>
      </c>
      <c r="AY2183" s="7">
        <v>22734380</v>
      </c>
      <c r="AZ2183" s="7">
        <v>619589</v>
      </c>
      <c r="BA2183" s="7">
        <v>408096.4</v>
      </c>
      <c r="BB2183" s="7">
        <v>0</v>
      </c>
      <c r="BC2183" s="7">
        <v>7.0000000000000007E-2</v>
      </c>
      <c r="BD2183" s="7">
        <v>947.27</v>
      </c>
      <c r="BE2183" s="7">
        <v>6881.26</v>
      </c>
      <c r="BF2183" s="7">
        <v>0</v>
      </c>
      <c r="BG2183" s="7">
        <v>890948.04155848536</v>
      </c>
      <c r="BH2183" s="7">
        <v>9936</v>
      </c>
      <c r="BI2183" s="7">
        <v>881267</v>
      </c>
      <c r="BJ2183" s="7">
        <v>12128831.954166666</v>
      </c>
      <c r="BK2183" s="7">
        <v>9952487.2199999988</v>
      </c>
      <c r="BL2183" s="7">
        <v>681755.63</v>
      </c>
      <c r="BM2183" s="7">
        <v>7341867.6766666658</v>
      </c>
      <c r="BN2183" s="130">
        <v>1.1259999999999999</v>
      </c>
      <c r="BO2183" s="131">
        <v>4.3037419999999998E-4</v>
      </c>
      <c r="BP2183" s="161">
        <v>10906.648115652804</v>
      </c>
      <c r="BQ2183" s="162">
        <v>25643262</v>
      </c>
      <c r="BR2183" s="161">
        <v>397350</v>
      </c>
      <c r="BS2183" s="163">
        <v>0</v>
      </c>
      <c r="BT2183" s="163">
        <v>1300097.5584415197</v>
      </c>
      <c r="BU2183" s="161">
        <v>35792466.729999997</v>
      </c>
      <c r="BV2183" s="161">
        <v>4362010.43</v>
      </c>
      <c r="BW2183" s="165">
        <v>9890327.8384415191</v>
      </c>
      <c r="BX2183" s="161">
        <v>397350</v>
      </c>
    </row>
    <row r="2184" spans="1:76" ht="14.45" x14ac:dyDescent="0.3">
      <c r="A2184" s="164" t="s">
        <v>31</v>
      </c>
      <c r="B2184" s="6" t="s">
        <v>1164</v>
      </c>
      <c r="C2184" s="6" t="s">
        <v>97</v>
      </c>
      <c r="D2184" s="6" t="s">
        <v>33</v>
      </c>
      <c r="E2184" s="6" t="s">
        <v>36</v>
      </c>
      <c r="F2184" s="24" t="str">
        <f>+Tabela1[[#This Row],[WK]]&amp;Tabela1[[#This Row],[PK]]&amp;Tabela1[[#This Row],[GK]]</f>
        <v>301401</v>
      </c>
      <c r="G2184" s="6" t="s">
        <v>2049</v>
      </c>
      <c r="H2184" s="7">
        <v>89648079.220399842</v>
      </c>
      <c r="I2184" s="8">
        <v>1.371</v>
      </c>
      <c r="J2184" s="7">
        <v>122907516.61</v>
      </c>
      <c r="K2184" s="8">
        <v>7.0000000000000007E-2</v>
      </c>
      <c r="L2184" s="7">
        <v>8603526.1627000012</v>
      </c>
      <c r="M2184" s="7">
        <v>4008607.1627000012</v>
      </c>
      <c r="N2184" s="9">
        <v>0.87239996237148054</v>
      </c>
      <c r="O2184" s="7">
        <v>1100372</v>
      </c>
      <c r="P2184" s="8">
        <v>1.2949999999999999</v>
      </c>
      <c r="Q2184" s="7">
        <v>1424982</v>
      </c>
      <c r="R2184" s="8">
        <v>1.6E-2</v>
      </c>
      <c r="S2184" s="7">
        <v>22799.712</v>
      </c>
      <c r="T2184" s="7">
        <v>-3021.2880000000005</v>
      </c>
      <c r="U2184" s="9">
        <v>-0.11700894620657606</v>
      </c>
      <c r="V2184" s="7">
        <v>4005585.8747000005</v>
      </c>
      <c r="W2184" s="9">
        <v>0.86687108010838099</v>
      </c>
      <c r="X2184" s="7">
        <v>8659738.3000000007</v>
      </c>
      <c r="Y2184" s="7">
        <v>1775430</v>
      </c>
      <c r="Z2184" s="7">
        <v>785580.3</v>
      </c>
      <c r="AA2184" s="7">
        <v>607205</v>
      </c>
      <c r="AB2184" s="7">
        <v>5491523</v>
      </c>
      <c r="AC2184" s="7">
        <v>0</v>
      </c>
      <c r="AD2184" s="7">
        <v>4654152.4252999993</v>
      </c>
      <c r="AE2184" s="7">
        <v>0</v>
      </c>
      <c r="AF2184" s="7">
        <v>8603526.1627000012</v>
      </c>
      <c r="AG2184" s="7">
        <v>22799.712</v>
      </c>
      <c r="AH2184" s="7">
        <v>4654152.4252999993</v>
      </c>
      <c r="AI2184" s="7">
        <v>3836459</v>
      </c>
      <c r="AJ2184" s="7">
        <v>20279</v>
      </c>
      <c r="AK2184" s="7">
        <v>1636433</v>
      </c>
      <c r="AL2184" s="7">
        <v>19195</v>
      </c>
      <c r="AM2184" s="7">
        <v>789759</v>
      </c>
      <c r="AN2184" s="7">
        <v>0</v>
      </c>
      <c r="AO2184" s="7">
        <v>0</v>
      </c>
      <c r="AP2184" s="7">
        <v>4195195</v>
      </c>
      <c r="AQ2184" s="7">
        <v>346110</v>
      </c>
      <c r="AR2184" s="7">
        <v>4594919</v>
      </c>
      <c r="AS2184" s="7">
        <v>25821</v>
      </c>
      <c r="AT2184" s="7">
        <v>1823584</v>
      </c>
      <c r="AU2184" s="7">
        <v>17439</v>
      </c>
      <c r="AV2184" s="7">
        <v>826202</v>
      </c>
      <c r="AW2184" s="7">
        <v>0</v>
      </c>
      <c r="AX2184" s="7">
        <v>0</v>
      </c>
      <c r="AY2184" s="7">
        <v>4776492</v>
      </c>
      <c r="AZ2184" s="7">
        <v>141111</v>
      </c>
      <c r="BA2184" s="7">
        <v>785580.3</v>
      </c>
      <c r="BB2184" s="7">
        <v>0</v>
      </c>
      <c r="BC2184" s="7">
        <v>0</v>
      </c>
      <c r="BD2184" s="7">
        <v>8447.1</v>
      </c>
      <c r="BE2184" s="7">
        <v>0</v>
      </c>
      <c r="BF2184" s="7">
        <v>0</v>
      </c>
      <c r="BG2184" s="7">
        <v>320594</v>
      </c>
      <c r="BH2184" s="7">
        <v>3194</v>
      </c>
      <c r="BI2184" s="7">
        <v>286611</v>
      </c>
      <c r="BJ2184" s="7">
        <v>3944549.5066666678</v>
      </c>
      <c r="BK2184" s="7">
        <v>3102329.6333333342</v>
      </c>
      <c r="BL2184" s="7">
        <v>22263</v>
      </c>
      <c r="BM2184" s="7">
        <v>3324353.4933333336</v>
      </c>
      <c r="BN2184" s="130">
        <v>0.84799999999999998</v>
      </c>
      <c r="BO2184" s="131">
        <v>1.2754260000000001E-4</v>
      </c>
      <c r="BP2184" s="161">
        <v>3231.6735541288467</v>
      </c>
      <c r="BQ2184" s="162">
        <v>5491523</v>
      </c>
      <c r="BR2184" s="161">
        <v>204552</v>
      </c>
      <c r="BS2184" s="163">
        <v>0</v>
      </c>
      <c r="BT2184" s="163">
        <v>129641.69999999925</v>
      </c>
      <c r="BU2184" s="161">
        <v>8603526.1600000001</v>
      </c>
      <c r="BV2184" s="161">
        <v>22799.71</v>
      </c>
      <c r="BW2184" s="165">
        <v>4783794.129999999</v>
      </c>
      <c r="BX2184" s="161">
        <v>204552</v>
      </c>
    </row>
    <row r="2185" spans="1:76" ht="14.45" x14ac:dyDescent="0.3">
      <c r="A2185" s="164" t="s">
        <v>31</v>
      </c>
      <c r="B2185" s="6" t="s">
        <v>1164</v>
      </c>
      <c r="C2185" s="6" t="s">
        <v>97</v>
      </c>
      <c r="D2185" s="6" t="s">
        <v>32</v>
      </c>
      <c r="E2185" s="6" t="s">
        <v>36</v>
      </c>
      <c r="F2185" s="24" t="str">
        <f>+Tabela1[[#This Row],[WK]]&amp;Tabela1[[#This Row],[PK]]&amp;Tabela1[[#This Row],[GK]]</f>
        <v>301402</v>
      </c>
      <c r="G2185" s="6" t="s">
        <v>2050</v>
      </c>
      <c r="H2185" s="7">
        <v>183908639.48439977</v>
      </c>
      <c r="I2185" s="8">
        <v>1.371</v>
      </c>
      <c r="J2185" s="7">
        <v>252138744.72999999</v>
      </c>
      <c r="K2185" s="8">
        <v>7.0000000000000007E-2</v>
      </c>
      <c r="L2185" s="7">
        <v>17649712.131100003</v>
      </c>
      <c r="M2185" s="7">
        <v>11510393.131100003</v>
      </c>
      <c r="N2185" s="9">
        <v>1.8748648068458411</v>
      </c>
      <c r="O2185" s="7">
        <v>16853913</v>
      </c>
      <c r="P2185" s="8">
        <v>1.2949999999999999</v>
      </c>
      <c r="Q2185" s="7">
        <v>21825817</v>
      </c>
      <c r="R2185" s="8">
        <v>1.6E-2</v>
      </c>
      <c r="S2185" s="7">
        <v>349213.07199999999</v>
      </c>
      <c r="T2185" s="7">
        <v>166380.07199999999</v>
      </c>
      <c r="U2185" s="9">
        <v>0.91001116866211229</v>
      </c>
      <c r="V2185" s="7">
        <v>11676773.203100003</v>
      </c>
      <c r="W2185" s="9">
        <v>1.8469617945123755</v>
      </c>
      <c r="X2185" s="7">
        <v>15515904.799473982</v>
      </c>
      <c r="Y2185" s="7">
        <v>0</v>
      </c>
      <c r="Z2185" s="7">
        <v>640558.27</v>
      </c>
      <c r="AA2185" s="7">
        <v>914387.52947398287</v>
      </c>
      <c r="AB2185" s="7">
        <v>10663286</v>
      </c>
      <c r="AC2185" s="7">
        <v>3297673</v>
      </c>
      <c r="AD2185" s="7">
        <v>3839131.5963739799</v>
      </c>
      <c r="AE2185" s="7">
        <v>0</v>
      </c>
      <c r="AF2185" s="7">
        <v>17649712.131100003</v>
      </c>
      <c r="AG2185" s="7">
        <v>349213.07199999999</v>
      </c>
      <c r="AH2185" s="7">
        <v>3839131.5963739799</v>
      </c>
      <c r="AI2185" s="7">
        <v>5125933</v>
      </c>
      <c r="AJ2185" s="7">
        <v>108672</v>
      </c>
      <c r="AK2185" s="7">
        <v>4167044</v>
      </c>
      <c r="AL2185" s="7">
        <v>17139</v>
      </c>
      <c r="AM2185" s="7">
        <v>446129</v>
      </c>
      <c r="AN2185" s="7">
        <v>0</v>
      </c>
      <c r="AO2185" s="7">
        <v>0</v>
      </c>
      <c r="AP2185" s="7">
        <v>8686686</v>
      </c>
      <c r="AQ2185" s="7">
        <v>644482</v>
      </c>
      <c r="AR2185" s="7">
        <v>6139319</v>
      </c>
      <c r="AS2185" s="7">
        <v>182833</v>
      </c>
      <c r="AT2185" s="7">
        <v>4424318</v>
      </c>
      <c r="AU2185" s="7">
        <v>28150</v>
      </c>
      <c r="AV2185" s="7">
        <v>248098</v>
      </c>
      <c r="AW2185" s="7">
        <v>0</v>
      </c>
      <c r="AX2185" s="7">
        <v>0</v>
      </c>
      <c r="AY2185" s="7">
        <v>9996644</v>
      </c>
      <c r="AZ2185" s="7">
        <v>264379</v>
      </c>
      <c r="BA2185" s="7">
        <v>640558.27</v>
      </c>
      <c r="BB2185" s="7">
        <v>0</v>
      </c>
      <c r="BC2185" s="7">
        <v>79.33</v>
      </c>
      <c r="BD2185" s="7">
        <v>6365.05</v>
      </c>
      <c r="BE2185" s="7">
        <v>516.48</v>
      </c>
      <c r="BF2185" s="7">
        <v>0</v>
      </c>
      <c r="BG2185" s="7">
        <v>545185.52947398287</v>
      </c>
      <c r="BH2185" s="7">
        <v>6080</v>
      </c>
      <c r="BI2185" s="7">
        <v>369202</v>
      </c>
      <c r="BJ2185" s="7">
        <v>5081391.2225000001</v>
      </c>
      <c r="BK2185" s="7">
        <v>4148032.9233333329</v>
      </c>
      <c r="BL2185" s="7">
        <v>33936.666666666664</v>
      </c>
      <c r="BM2185" s="7">
        <v>3665559.8633333333</v>
      </c>
      <c r="BN2185" s="130">
        <v>1.02</v>
      </c>
      <c r="BO2185" s="131">
        <v>2.242964E-4</v>
      </c>
      <c r="BP2185" s="161">
        <v>5683.9434863795595</v>
      </c>
      <c r="BQ2185" s="162">
        <v>10663286</v>
      </c>
      <c r="BR2185" s="161">
        <v>338097</v>
      </c>
      <c r="BS2185" s="163">
        <v>0</v>
      </c>
      <c r="BT2185" s="163">
        <v>1783781.2005260177</v>
      </c>
      <c r="BU2185" s="161">
        <v>17649712.129999999</v>
      </c>
      <c r="BV2185" s="161">
        <v>349213.07</v>
      </c>
      <c r="BW2185" s="165">
        <v>5622912.8005260173</v>
      </c>
      <c r="BX2185" s="161">
        <v>338097</v>
      </c>
    </row>
    <row r="2186" spans="1:76" ht="14.45" x14ac:dyDescent="0.3">
      <c r="A2186" s="164" t="s">
        <v>31</v>
      </c>
      <c r="B2186" s="6" t="s">
        <v>1164</v>
      </c>
      <c r="C2186" s="6" t="s">
        <v>97</v>
      </c>
      <c r="D2186" s="6" t="s">
        <v>37</v>
      </c>
      <c r="E2186" s="6" t="s">
        <v>40</v>
      </c>
      <c r="F2186" s="24" t="str">
        <f>+Tabela1[[#This Row],[WK]]&amp;Tabela1[[#This Row],[PK]]&amp;Tabela1[[#This Row],[GK]]</f>
        <v>301403</v>
      </c>
      <c r="G2186" s="6" t="s">
        <v>2051</v>
      </c>
      <c r="H2186" s="7">
        <v>574037640.07040012</v>
      </c>
      <c r="I2186" s="8">
        <v>1.371</v>
      </c>
      <c r="J2186" s="7">
        <v>787005604.53999996</v>
      </c>
      <c r="K2186" s="8">
        <v>7.0000000000000007E-2</v>
      </c>
      <c r="L2186" s="7">
        <v>55090392.3178</v>
      </c>
      <c r="M2186" s="7">
        <v>33705788.3178</v>
      </c>
      <c r="N2186" s="9">
        <v>1.5761707964197045</v>
      </c>
      <c r="O2186" s="7">
        <v>52894754</v>
      </c>
      <c r="P2186" s="8">
        <v>1.2949999999999999</v>
      </c>
      <c r="Q2186" s="7">
        <v>68498706</v>
      </c>
      <c r="R2186" s="8">
        <v>1.6E-2</v>
      </c>
      <c r="S2186" s="7">
        <v>1095979.2960000001</v>
      </c>
      <c r="T2186" s="7">
        <v>-273994.70399999991</v>
      </c>
      <c r="U2186" s="9">
        <v>-0.19999992992567736</v>
      </c>
      <c r="V2186" s="7">
        <v>33431793.613800004</v>
      </c>
      <c r="W2186" s="9">
        <v>1.4692337345829927</v>
      </c>
      <c r="X2186" s="7">
        <v>28980574.669594888</v>
      </c>
      <c r="Y2186" s="7">
        <v>0</v>
      </c>
      <c r="Z2186" s="7">
        <v>938568.4</v>
      </c>
      <c r="AA2186" s="7">
        <v>2501223.2695948877</v>
      </c>
      <c r="AB2186" s="7">
        <v>25540783</v>
      </c>
      <c r="AC2186" s="7">
        <v>0</v>
      </c>
      <c r="AD2186" s="7">
        <v>0</v>
      </c>
      <c r="AE2186" s="7">
        <v>0</v>
      </c>
      <c r="AF2186" s="7">
        <v>55090392.3178</v>
      </c>
      <c r="AG2186" s="7">
        <v>1095979.2960000001</v>
      </c>
      <c r="AH2186" s="7">
        <v>0</v>
      </c>
      <c r="AI2186" s="7">
        <v>17854756</v>
      </c>
      <c r="AJ2186" s="7">
        <v>1792424</v>
      </c>
      <c r="AK2186" s="7">
        <v>4287932</v>
      </c>
      <c r="AL2186" s="7">
        <v>369745</v>
      </c>
      <c r="AM2186" s="7">
        <v>884001</v>
      </c>
      <c r="AN2186" s="7">
        <v>0</v>
      </c>
      <c r="AO2186" s="7">
        <v>0</v>
      </c>
      <c r="AP2186" s="7">
        <v>18953468</v>
      </c>
      <c r="AQ2186" s="7">
        <v>2028924</v>
      </c>
      <c r="AR2186" s="7">
        <v>21384604</v>
      </c>
      <c r="AS2186" s="7">
        <v>1369974</v>
      </c>
      <c r="AT2186" s="7">
        <v>4893406</v>
      </c>
      <c r="AU2186" s="7">
        <v>439995</v>
      </c>
      <c r="AV2186" s="7">
        <v>727480</v>
      </c>
      <c r="AW2186" s="7">
        <v>0</v>
      </c>
      <c r="AX2186" s="7">
        <v>0</v>
      </c>
      <c r="AY2186" s="7">
        <v>21884927</v>
      </c>
      <c r="AZ2186" s="7">
        <v>849907</v>
      </c>
      <c r="BA2186" s="7">
        <v>938568.4</v>
      </c>
      <c r="BB2186" s="7">
        <v>0</v>
      </c>
      <c r="BC2186" s="7">
        <v>73.84</v>
      </c>
      <c r="BD2186" s="7">
        <v>1994.88</v>
      </c>
      <c r="BE2186" s="7">
        <v>15702.24</v>
      </c>
      <c r="BF2186" s="7">
        <v>0</v>
      </c>
      <c r="BG2186" s="7">
        <v>1598613.2695948877</v>
      </c>
      <c r="BH2186" s="7">
        <v>17828</v>
      </c>
      <c r="BI2186" s="7">
        <v>902610</v>
      </c>
      <c r="BJ2186" s="7">
        <v>12422752.039166665</v>
      </c>
      <c r="BK2186" s="7">
        <v>10928009.033333331</v>
      </c>
      <c r="BL2186" s="7">
        <v>675850.27</v>
      </c>
      <c r="BM2186" s="7">
        <v>4627271.4833333343</v>
      </c>
      <c r="BN2186" s="130">
        <v>1.113</v>
      </c>
      <c r="BO2186" s="131">
        <v>7.1490690000000005E-4</v>
      </c>
      <c r="BP2186" s="161">
        <v>18116.381747557592</v>
      </c>
      <c r="BQ2186" s="162">
        <v>25540783</v>
      </c>
      <c r="BR2186" s="161">
        <v>870904</v>
      </c>
      <c r="BS2186" s="163">
        <v>0</v>
      </c>
      <c r="BT2186" s="163">
        <v>0</v>
      </c>
      <c r="BU2186" s="161">
        <v>55090392.32</v>
      </c>
      <c r="BV2186" s="161">
        <v>1095979.3</v>
      </c>
      <c r="BW2186" s="165">
        <v>0</v>
      </c>
      <c r="BX2186" s="161">
        <v>870904</v>
      </c>
    </row>
    <row r="2187" spans="1:76" ht="14.45" x14ac:dyDescent="0.3">
      <c r="A2187" s="164" t="s">
        <v>31</v>
      </c>
      <c r="B2187" s="6" t="s">
        <v>1164</v>
      </c>
      <c r="C2187" s="6" t="s">
        <v>97</v>
      </c>
      <c r="D2187" s="6" t="s">
        <v>39</v>
      </c>
      <c r="E2187" s="6" t="s">
        <v>40</v>
      </c>
      <c r="F2187" s="24" t="str">
        <f>+Tabela1[[#This Row],[WK]]&amp;Tabela1[[#This Row],[PK]]&amp;Tabela1[[#This Row],[GK]]</f>
        <v>301404</v>
      </c>
      <c r="G2187" s="6" t="s">
        <v>2052</v>
      </c>
      <c r="H2187" s="7">
        <v>272942323.03239942</v>
      </c>
      <c r="I2187" s="8">
        <v>1.371</v>
      </c>
      <c r="J2187" s="7">
        <v>374203924.88</v>
      </c>
      <c r="K2187" s="8">
        <v>7.0000000000000007E-2</v>
      </c>
      <c r="L2187" s="7">
        <v>26194274.741600003</v>
      </c>
      <c r="M2187" s="7">
        <v>15949210.741600003</v>
      </c>
      <c r="N2187" s="9">
        <v>1.5567702399516492</v>
      </c>
      <c r="O2187" s="7">
        <v>45279071</v>
      </c>
      <c r="P2187" s="8">
        <v>1.2949999999999999</v>
      </c>
      <c r="Q2187" s="7">
        <v>58636397</v>
      </c>
      <c r="R2187" s="8">
        <v>1.6E-2</v>
      </c>
      <c r="S2187" s="7">
        <v>938182.35200000007</v>
      </c>
      <c r="T2187" s="7">
        <v>11231.352000000072</v>
      </c>
      <c r="U2187" s="9">
        <v>1.211644628464727E-2</v>
      </c>
      <c r="V2187" s="7">
        <v>15960442.093600005</v>
      </c>
      <c r="W2187" s="9">
        <v>1.4286090820322033</v>
      </c>
      <c r="X2187" s="7">
        <v>19546270.8649</v>
      </c>
      <c r="Y2187" s="7">
        <v>0</v>
      </c>
      <c r="Z2187" s="7">
        <v>1671673.1400000001</v>
      </c>
      <c r="AA2187" s="7">
        <v>1236970.7248999998</v>
      </c>
      <c r="AB2187" s="7">
        <v>14723992</v>
      </c>
      <c r="AC2187" s="7">
        <v>1913635</v>
      </c>
      <c r="AD2187" s="7">
        <v>3585828.7712999973</v>
      </c>
      <c r="AE2187" s="7">
        <v>0</v>
      </c>
      <c r="AF2187" s="7">
        <v>26194274.741600003</v>
      </c>
      <c r="AG2187" s="7">
        <v>938182.35200000007</v>
      </c>
      <c r="AH2187" s="7">
        <v>3585828.7712999973</v>
      </c>
      <c r="AI2187" s="7">
        <v>8553964</v>
      </c>
      <c r="AJ2187" s="7">
        <v>1335119</v>
      </c>
      <c r="AK2187" s="7">
        <v>3448640</v>
      </c>
      <c r="AL2187" s="7">
        <v>126174</v>
      </c>
      <c r="AM2187" s="7">
        <v>528458</v>
      </c>
      <c r="AN2187" s="7">
        <v>0</v>
      </c>
      <c r="AO2187" s="7">
        <v>0</v>
      </c>
      <c r="AP2187" s="7">
        <v>12547020</v>
      </c>
      <c r="AQ2187" s="7">
        <v>807591</v>
      </c>
      <c r="AR2187" s="7">
        <v>10245064</v>
      </c>
      <c r="AS2187" s="7">
        <v>926951</v>
      </c>
      <c r="AT2187" s="7">
        <v>4612033</v>
      </c>
      <c r="AU2187" s="7">
        <v>105373</v>
      </c>
      <c r="AV2187" s="7">
        <v>346480</v>
      </c>
      <c r="AW2187" s="7">
        <v>0</v>
      </c>
      <c r="AX2187" s="7">
        <v>0</v>
      </c>
      <c r="AY2187" s="7">
        <v>13380847</v>
      </c>
      <c r="AZ2187" s="7">
        <v>329258</v>
      </c>
      <c r="BA2187" s="7">
        <v>1671673.1400000001</v>
      </c>
      <c r="BB2187" s="7">
        <v>0</v>
      </c>
      <c r="BC2187" s="7">
        <v>73.14</v>
      </c>
      <c r="BD2187" s="7">
        <v>15232.87</v>
      </c>
      <c r="BE2187" s="7">
        <v>4996.62</v>
      </c>
      <c r="BF2187" s="7">
        <v>0</v>
      </c>
      <c r="BG2187" s="7">
        <v>761376.72489999991</v>
      </c>
      <c r="BH2187" s="7">
        <v>8491</v>
      </c>
      <c r="BI2187" s="7">
        <v>475594</v>
      </c>
      <c r="BJ2187" s="7">
        <v>6545524.3649999993</v>
      </c>
      <c r="BK2187" s="7">
        <v>4620970.6133333333</v>
      </c>
      <c r="BL2187" s="7">
        <v>2482584.5533333332</v>
      </c>
      <c r="BM2187" s="7">
        <v>2733045.8999999994</v>
      </c>
      <c r="BN2187" s="130">
        <v>1.0720000000000001</v>
      </c>
      <c r="BO2187" s="131">
        <v>3.1228130000000002E-4</v>
      </c>
      <c r="BP2187" s="161">
        <v>7914.0983941669274</v>
      </c>
      <c r="BQ2187" s="162">
        <v>14723992</v>
      </c>
      <c r="BR2187" s="161">
        <v>468138</v>
      </c>
      <c r="BS2187" s="163">
        <v>0</v>
      </c>
      <c r="BT2187" s="163">
        <v>2195858.1350999996</v>
      </c>
      <c r="BU2187" s="161">
        <v>26194274.739999998</v>
      </c>
      <c r="BV2187" s="161">
        <v>938182.35</v>
      </c>
      <c r="BW2187" s="165">
        <v>5781686.9050999992</v>
      </c>
      <c r="BX2187" s="161">
        <v>468138</v>
      </c>
    </row>
    <row r="2188" spans="1:76" ht="14.45" x14ac:dyDescent="0.3">
      <c r="A2188" s="164" t="s">
        <v>31</v>
      </c>
      <c r="B2188" s="6" t="s">
        <v>1164</v>
      </c>
      <c r="C2188" s="6" t="s">
        <v>130</v>
      </c>
      <c r="D2188" s="6" t="s">
        <v>33</v>
      </c>
      <c r="E2188" s="6" t="s">
        <v>36</v>
      </c>
      <c r="F2188" s="24" t="str">
        <f>+Tabela1[[#This Row],[WK]]&amp;Tabela1[[#This Row],[PK]]&amp;Tabela1[[#This Row],[GK]]</f>
        <v>301501</v>
      </c>
      <c r="G2188" s="6" t="s">
        <v>2053</v>
      </c>
      <c r="H2188" s="7">
        <v>167743809.68379968</v>
      </c>
      <c r="I2188" s="8">
        <v>1.371</v>
      </c>
      <c r="J2188" s="7">
        <v>229976763.06999999</v>
      </c>
      <c r="K2188" s="8">
        <v>7.0000000000000007E-2</v>
      </c>
      <c r="L2188" s="7">
        <v>16098373.414900001</v>
      </c>
      <c r="M2188" s="7">
        <v>9971611.4149000011</v>
      </c>
      <c r="N2188" s="9">
        <v>1.627549987236325</v>
      </c>
      <c r="O2188" s="7">
        <v>46091162</v>
      </c>
      <c r="P2188" s="8">
        <v>1.2949999999999999</v>
      </c>
      <c r="Q2188" s="7">
        <v>59688055</v>
      </c>
      <c r="R2188" s="8">
        <v>1.6E-2</v>
      </c>
      <c r="S2188" s="7">
        <v>955008.88</v>
      </c>
      <c r="T2188" s="7">
        <v>250160.88</v>
      </c>
      <c r="U2188" s="9">
        <v>0.3549146482645904</v>
      </c>
      <c r="V2188" s="7">
        <v>10221772.2949</v>
      </c>
      <c r="W2188" s="9">
        <v>1.4962464623858798</v>
      </c>
      <c r="X2188" s="7">
        <v>12289204.645317437</v>
      </c>
      <c r="Y2188" s="7">
        <v>0</v>
      </c>
      <c r="Z2188" s="7">
        <v>0</v>
      </c>
      <c r="AA2188" s="7">
        <v>617541.64531743643</v>
      </c>
      <c r="AB2188" s="7">
        <v>10976600</v>
      </c>
      <c r="AC2188" s="7">
        <v>695063</v>
      </c>
      <c r="AD2188" s="7">
        <v>2067432.3504174361</v>
      </c>
      <c r="AE2188" s="7">
        <v>0</v>
      </c>
      <c r="AF2188" s="7">
        <v>16098373.414900001</v>
      </c>
      <c r="AG2188" s="7">
        <v>955008.88</v>
      </c>
      <c r="AH2188" s="7">
        <v>2067432.3504174361</v>
      </c>
      <c r="AI2188" s="7">
        <v>5115448</v>
      </c>
      <c r="AJ2188" s="7">
        <v>629527</v>
      </c>
      <c r="AK2188" s="7">
        <v>2077537</v>
      </c>
      <c r="AL2188" s="7">
        <v>0</v>
      </c>
      <c r="AM2188" s="7">
        <v>404410</v>
      </c>
      <c r="AN2188" s="7">
        <v>0</v>
      </c>
      <c r="AO2188" s="7">
        <v>0</v>
      </c>
      <c r="AP2188" s="7">
        <v>8879952</v>
      </c>
      <c r="AQ2188" s="7">
        <v>560937</v>
      </c>
      <c r="AR2188" s="7">
        <v>6126762</v>
      </c>
      <c r="AS2188" s="7">
        <v>704848</v>
      </c>
      <c r="AT2188" s="7">
        <v>1635260</v>
      </c>
      <c r="AU2188" s="7">
        <v>0</v>
      </c>
      <c r="AV2188" s="7">
        <v>210148</v>
      </c>
      <c r="AW2188" s="7">
        <v>0</v>
      </c>
      <c r="AX2188" s="7">
        <v>0</v>
      </c>
      <c r="AY2188" s="7">
        <v>9780728</v>
      </c>
      <c r="AZ2188" s="7">
        <v>246538</v>
      </c>
      <c r="BA2188" s="7">
        <v>0</v>
      </c>
      <c r="BB2188" s="7">
        <v>0</v>
      </c>
      <c r="BC2188" s="7">
        <v>0</v>
      </c>
      <c r="BD2188" s="7">
        <v>0</v>
      </c>
      <c r="BE2188" s="7">
        <v>0</v>
      </c>
      <c r="BF2188" s="7">
        <v>0</v>
      </c>
      <c r="BG2188" s="7">
        <v>461793.64531743643</v>
      </c>
      <c r="BH2188" s="7">
        <v>5150</v>
      </c>
      <c r="BI2188" s="7">
        <v>155748</v>
      </c>
      <c r="BJ2188" s="7">
        <v>2143458.3450000007</v>
      </c>
      <c r="BK2188" s="7">
        <v>944310.00333333411</v>
      </c>
      <c r="BL2188" s="7">
        <v>1732117.9066666665</v>
      </c>
      <c r="BM2188" s="7">
        <v>1332357.553333333</v>
      </c>
      <c r="BN2188" s="130">
        <v>1.06</v>
      </c>
      <c r="BO2188" s="131">
        <v>2.132875E-4</v>
      </c>
      <c r="BP2188" s="161">
        <v>5404.7989286080583</v>
      </c>
      <c r="BQ2188" s="162">
        <v>10976600</v>
      </c>
      <c r="BR2188" s="161">
        <v>227216</v>
      </c>
      <c r="BS2188" s="163">
        <v>0</v>
      </c>
      <c r="BT2188" s="163">
        <v>1310685</v>
      </c>
      <c r="BU2188" s="161">
        <v>16098373.41</v>
      </c>
      <c r="BV2188" s="161">
        <v>955008.88</v>
      </c>
      <c r="BW2188" s="165">
        <v>3378117.35</v>
      </c>
      <c r="BX2188" s="161">
        <v>227216</v>
      </c>
    </row>
    <row r="2189" spans="1:76" ht="14.45" x14ac:dyDescent="0.3">
      <c r="A2189" s="164" t="s">
        <v>31</v>
      </c>
      <c r="B2189" s="6" t="s">
        <v>1164</v>
      </c>
      <c r="C2189" s="6" t="s">
        <v>130</v>
      </c>
      <c r="D2189" s="6" t="s">
        <v>32</v>
      </c>
      <c r="E2189" s="6" t="s">
        <v>40</v>
      </c>
      <c r="F2189" s="24" t="str">
        <f>+Tabela1[[#This Row],[WK]]&amp;Tabela1[[#This Row],[PK]]&amp;Tabela1[[#This Row],[GK]]</f>
        <v>301502</v>
      </c>
      <c r="G2189" s="6" t="s">
        <v>2054</v>
      </c>
      <c r="H2189" s="7">
        <v>257901467.14059851</v>
      </c>
      <c r="I2189" s="8">
        <v>1.371</v>
      </c>
      <c r="J2189" s="7">
        <v>353582911.44</v>
      </c>
      <c r="K2189" s="8">
        <v>7.0000000000000007E-2</v>
      </c>
      <c r="L2189" s="7">
        <v>24750803.800800003</v>
      </c>
      <c r="M2189" s="7">
        <v>15823326.800800003</v>
      </c>
      <c r="N2189" s="9">
        <v>1.7724298590520036</v>
      </c>
      <c r="O2189" s="7">
        <v>14216677</v>
      </c>
      <c r="P2189" s="8">
        <v>1.2949999999999999</v>
      </c>
      <c r="Q2189" s="7">
        <v>18410597</v>
      </c>
      <c r="R2189" s="8">
        <v>1.6E-2</v>
      </c>
      <c r="S2189" s="7">
        <v>294569.55200000003</v>
      </c>
      <c r="T2189" s="7">
        <v>-18237.447999999975</v>
      </c>
      <c r="U2189" s="9">
        <v>-5.8302557167838234E-2</v>
      </c>
      <c r="V2189" s="7">
        <v>15805089.352800004</v>
      </c>
      <c r="W2189" s="9">
        <v>1.7104549332899297</v>
      </c>
      <c r="X2189" s="7">
        <v>24127213.168520328</v>
      </c>
      <c r="Y2189" s="7">
        <v>2003149</v>
      </c>
      <c r="Z2189" s="7">
        <v>73795.81</v>
      </c>
      <c r="AA2189" s="7">
        <v>1109585.3585203267</v>
      </c>
      <c r="AB2189" s="7">
        <v>18133740</v>
      </c>
      <c r="AC2189" s="7">
        <v>2806943</v>
      </c>
      <c r="AD2189" s="7">
        <v>8322123.8157203244</v>
      </c>
      <c r="AE2189" s="7">
        <v>0</v>
      </c>
      <c r="AF2189" s="7">
        <v>24750803.800800003</v>
      </c>
      <c r="AG2189" s="7">
        <v>294569.55200000003</v>
      </c>
      <c r="AH2189" s="7">
        <v>8322123.8157203244</v>
      </c>
      <c r="AI2189" s="7">
        <v>7453864</v>
      </c>
      <c r="AJ2189" s="7">
        <v>331504</v>
      </c>
      <c r="AK2189" s="7">
        <v>4800237</v>
      </c>
      <c r="AL2189" s="7">
        <v>0</v>
      </c>
      <c r="AM2189" s="7">
        <v>504870</v>
      </c>
      <c r="AN2189" s="7">
        <v>0</v>
      </c>
      <c r="AO2189" s="7">
        <v>0</v>
      </c>
      <c r="AP2189" s="7">
        <v>15026103</v>
      </c>
      <c r="AQ2189" s="7">
        <v>926940</v>
      </c>
      <c r="AR2189" s="7">
        <v>8927477</v>
      </c>
      <c r="AS2189" s="7">
        <v>312807</v>
      </c>
      <c r="AT2189" s="7">
        <v>5082925</v>
      </c>
      <c r="AU2189" s="7">
        <v>0</v>
      </c>
      <c r="AV2189" s="7">
        <v>508809</v>
      </c>
      <c r="AW2189" s="7">
        <v>0</v>
      </c>
      <c r="AX2189" s="7">
        <v>0</v>
      </c>
      <c r="AY2189" s="7">
        <v>17342678</v>
      </c>
      <c r="AZ2189" s="7">
        <v>374673</v>
      </c>
      <c r="BA2189" s="7">
        <v>73795.81</v>
      </c>
      <c r="BB2189" s="7">
        <v>0</v>
      </c>
      <c r="BC2189" s="7">
        <v>177.7</v>
      </c>
      <c r="BD2189" s="7">
        <v>0</v>
      </c>
      <c r="BE2189" s="7">
        <v>402.34</v>
      </c>
      <c r="BF2189" s="7">
        <v>0</v>
      </c>
      <c r="BG2189" s="7">
        <v>782090.35852032655</v>
      </c>
      <c r="BH2189" s="7">
        <v>8722</v>
      </c>
      <c r="BI2189" s="7">
        <v>327495</v>
      </c>
      <c r="BJ2189" s="7">
        <v>4507367.9966666661</v>
      </c>
      <c r="BK2189" s="7">
        <v>2899012.5233333325</v>
      </c>
      <c r="BL2189" s="7">
        <v>473983.41333333333</v>
      </c>
      <c r="BM2189" s="7">
        <v>5485455.0666666673</v>
      </c>
      <c r="BN2189" s="130">
        <v>0.93799999999999994</v>
      </c>
      <c r="BO2189" s="131">
        <v>3.5416899999999999E-4</v>
      </c>
      <c r="BP2189" s="161">
        <v>8975.648128201201</v>
      </c>
      <c r="BQ2189" s="162">
        <v>18133740</v>
      </c>
      <c r="BR2189" s="161">
        <v>487757</v>
      </c>
      <c r="BS2189" s="163">
        <v>0</v>
      </c>
      <c r="BT2189" s="163">
        <v>2169628.7399999984</v>
      </c>
      <c r="BU2189" s="161">
        <v>24750803.800000001</v>
      </c>
      <c r="BV2189" s="161">
        <v>294569.55</v>
      </c>
      <c r="BW2189" s="165">
        <v>10491752.559999999</v>
      </c>
      <c r="BX2189" s="161">
        <v>487757</v>
      </c>
    </row>
    <row r="2190" spans="1:76" ht="14.45" x14ac:dyDescent="0.3">
      <c r="A2190" s="164" t="s">
        <v>31</v>
      </c>
      <c r="B2190" s="6" t="s">
        <v>1164</v>
      </c>
      <c r="C2190" s="6" t="s">
        <v>130</v>
      </c>
      <c r="D2190" s="6" t="s">
        <v>37</v>
      </c>
      <c r="E2190" s="6" t="s">
        <v>36</v>
      </c>
      <c r="F2190" s="24" t="str">
        <f>+Tabela1[[#This Row],[WK]]&amp;Tabela1[[#This Row],[PK]]&amp;Tabela1[[#This Row],[GK]]</f>
        <v>301503</v>
      </c>
      <c r="G2190" s="6" t="s">
        <v>2055</v>
      </c>
      <c r="H2190" s="7">
        <v>115985498.0907996</v>
      </c>
      <c r="I2190" s="8">
        <v>1.371</v>
      </c>
      <c r="J2190" s="7">
        <v>159016117.88</v>
      </c>
      <c r="K2190" s="8">
        <v>7.0000000000000007E-2</v>
      </c>
      <c r="L2190" s="7">
        <v>11131128.251600001</v>
      </c>
      <c r="M2190" s="7">
        <v>7443075.251600001</v>
      </c>
      <c r="N2190" s="9">
        <v>2.0181584298273374</v>
      </c>
      <c r="O2190" s="7">
        <v>3969217</v>
      </c>
      <c r="P2190" s="8">
        <v>1.2949999999999999</v>
      </c>
      <c r="Q2190" s="7">
        <v>5140136</v>
      </c>
      <c r="R2190" s="8">
        <v>1.6E-2</v>
      </c>
      <c r="S2190" s="7">
        <v>82242.176000000007</v>
      </c>
      <c r="T2190" s="7">
        <v>-153923.82399999999</v>
      </c>
      <c r="U2190" s="9">
        <v>-0.65176115105476651</v>
      </c>
      <c r="V2190" s="7">
        <v>7289151.4276000019</v>
      </c>
      <c r="W2190" s="9">
        <v>1.8574782466523918</v>
      </c>
      <c r="X2190" s="7">
        <v>12653383.413850591</v>
      </c>
      <c r="Y2190" s="7">
        <v>0</v>
      </c>
      <c r="Z2190" s="7">
        <v>164295.19500000001</v>
      </c>
      <c r="AA2190" s="7">
        <v>628989.21885059064</v>
      </c>
      <c r="AB2190" s="7">
        <v>7933648</v>
      </c>
      <c r="AC2190" s="7">
        <v>3926451</v>
      </c>
      <c r="AD2190" s="7">
        <v>5364231.9862505896</v>
      </c>
      <c r="AE2190" s="7">
        <v>-6614036.0960411513</v>
      </c>
      <c r="AF2190" s="7">
        <v>9881324.1418094393</v>
      </c>
      <c r="AG2190" s="7">
        <v>82242.176000000007</v>
      </c>
      <c r="AH2190" s="7">
        <v>0</v>
      </c>
      <c r="AI2190" s="7">
        <v>3079285</v>
      </c>
      <c r="AJ2190" s="7">
        <v>191853</v>
      </c>
      <c r="AK2190" s="7">
        <v>0</v>
      </c>
      <c r="AL2190" s="7">
        <v>0</v>
      </c>
      <c r="AM2190" s="7">
        <v>928040</v>
      </c>
      <c r="AN2190" s="7">
        <v>0</v>
      </c>
      <c r="AO2190" s="7">
        <v>-1370020</v>
      </c>
      <c r="AP2190" s="7">
        <v>6104303</v>
      </c>
      <c r="AQ2190" s="7">
        <v>493307</v>
      </c>
      <c r="AR2190" s="7">
        <v>3688053</v>
      </c>
      <c r="AS2190" s="7">
        <v>236166</v>
      </c>
      <c r="AT2190" s="7">
        <v>0</v>
      </c>
      <c r="AU2190" s="7">
        <v>0</v>
      </c>
      <c r="AV2190" s="7">
        <v>774917</v>
      </c>
      <c r="AW2190" s="7">
        <v>0</v>
      </c>
      <c r="AX2190" s="7">
        <v>-2058550</v>
      </c>
      <c r="AY2190" s="7">
        <v>6829596</v>
      </c>
      <c r="AZ2190" s="7">
        <v>210855</v>
      </c>
      <c r="BA2190" s="7">
        <v>164295.19500000001</v>
      </c>
      <c r="BB2190" s="7">
        <v>0</v>
      </c>
      <c r="BC2190" s="7">
        <v>0</v>
      </c>
      <c r="BD2190" s="7">
        <v>1436.74</v>
      </c>
      <c r="BE2190" s="7">
        <v>659.75</v>
      </c>
      <c r="BF2190" s="7">
        <v>0</v>
      </c>
      <c r="BG2190" s="7">
        <v>349080.21885059064</v>
      </c>
      <c r="BH2190" s="7">
        <v>3893</v>
      </c>
      <c r="BI2190" s="7">
        <v>279909</v>
      </c>
      <c r="BJ2190" s="7">
        <v>3852499.3933333331</v>
      </c>
      <c r="BK2190" s="7">
        <v>2586458.42</v>
      </c>
      <c r="BL2190" s="7">
        <v>151274.46333333335</v>
      </c>
      <c r="BM2190" s="7">
        <v>4761614.9666666668</v>
      </c>
      <c r="BN2190" s="130">
        <v>2.0419999999999998</v>
      </c>
      <c r="BO2190" s="131">
        <v>1.5027350000000001E-4</v>
      </c>
      <c r="BP2190" s="161">
        <v>3807.9719959796876</v>
      </c>
      <c r="BQ2190" s="162">
        <v>7933648</v>
      </c>
      <c r="BR2190" s="161">
        <v>183880</v>
      </c>
      <c r="BS2190" s="163">
        <v>0</v>
      </c>
      <c r="BT2190" s="163">
        <v>887842.38219055987</v>
      </c>
      <c r="BU2190" s="161">
        <v>9881324.1400000006</v>
      </c>
      <c r="BV2190" s="161">
        <v>82242.179999999993</v>
      </c>
      <c r="BW2190" s="165">
        <v>887842.38219055987</v>
      </c>
      <c r="BX2190" s="161">
        <v>183880</v>
      </c>
    </row>
    <row r="2191" spans="1:76" ht="14.45" x14ac:dyDescent="0.3">
      <c r="A2191" s="164" t="s">
        <v>31</v>
      </c>
      <c r="B2191" s="6" t="s">
        <v>1164</v>
      </c>
      <c r="C2191" s="6" t="s">
        <v>130</v>
      </c>
      <c r="D2191" s="6" t="s">
        <v>39</v>
      </c>
      <c r="E2191" s="6" t="s">
        <v>40</v>
      </c>
      <c r="F2191" s="24" t="str">
        <f>+Tabela1[[#This Row],[WK]]&amp;Tabela1[[#This Row],[PK]]&amp;Tabela1[[#This Row],[GK]]</f>
        <v>301504</v>
      </c>
      <c r="G2191" s="6" t="s">
        <v>2056</v>
      </c>
      <c r="H2191" s="7">
        <v>1141965805.5700114</v>
      </c>
      <c r="I2191" s="8">
        <v>1.371</v>
      </c>
      <c r="J2191" s="7">
        <v>1565635119.4300001</v>
      </c>
      <c r="K2191" s="8">
        <v>7.0000000000000007E-2</v>
      </c>
      <c r="L2191" s="7">
        <v>109594458.36010002</v>
      </c>
      <c r="M2191" s="7">
        <v>61344529.360100016</v>
      </c>
      <c r="N2191" s="9">
        <v>1.2713910803910202</v>
      </c>
      <c r="O2191" s="7">
        <v>314314429</v>
      </c>
      <c r="P2191" s="8">
        <v>1.2949999999999999</v>
      </c>
      <c r="Q2191" s="7">
        <v>407037186</v>
      </c>
      <c r="R2191" s="8">
        <v>1.6E-2</v>
      </c>
      <c r="S2191" s="7">
        <v>6512594.9759999998</v>
      </c>
      <c r="T2191" s="7">
        <v>866765.97599999979</v>
      </c>
      <c r="U2191" s="9">
        <v>0.15352324273370657</v>
      </c>
      <c r="V2191" s="7">
        <v>62211295.336100012</v>
      </c>
      <c r="W2191" s="9">
        <v>1.1542892733060737</v>
      </c>
      <c r="X2191" s="7">
        <v>61786058.986648075</v>
      </c>
      <c r="Y2191" s="7">
        <v>0</v>
      </c>
      <c r="Z2191" s="7">
        <v>0</v>
      </c>
      <c r="AA2191" s="7">
        <v>4044711.9866480725</v>
      </c>
      <c r="AB2191" s="7">
        <v>57741347</v>
      </c>
      <c r="AC2191" s="7">
        <v>0</v>
      </c>
      <c r="AD2191" s="7">
        <v>0</v>
      </c>
      <c r="AE2191" s="7">
        <v>0</v>
      </c>
      <c r="AF2191" s="7">
        <v>109594458.36010002</v>
      </c>
      <c r="AG2191" s="7">
        <v>6512594.9759999998</v>
      </c>
      <c r="AH2191" s="7">
        <v>0</v>
      </c>
      <c r="AI2191" s="7">
        <v>40285558</v>
      </c>
      <c r="AJ2191" s="7">
        <v>6284659</v>
      </c>
      <c r="AK2191" s="7">
        <v>0</v>
      </c>
      <c r="AL2191" s="7">
        <v>243526</v>
      </c>
      <c r="AM2191" s="7">
        <v>1186319</v>
      </c>
      <c r="AN2191" s="7">
        <v>0</v>
      </c>
      <c r="AO2191" s="7">
        <v>0</v>
      </c>
      <c r="AP2191" s="7">
        <v>42494445</v>
      </c>
      <c r="AQ2191" s="7">
        <v>4228914</v>
      </c>
      <c r="AR2191" s="7">
        <v>48249929</v>
      </c>
      <c r="AS2191" s="7">
        <v>5645829</v>
      </c>
      <c r="AT2191" s="7">
        <v>0</v>
      </c>
      <c r="AU2191" s="7">
        <v>286473</v>
      </c>
      <c r="AV2191" s="7">
        <v>1273228</v>
      </c>
      <c r="AW2191" s="7">
        <v>0</v>
      </c>
      <c r="AX2191" s="7">
        <v>0</v>
      </c>
      <c r="AY2191" s="7">
        <v>50168866</v>
      </c>
      <c r="AZ2191" s="7">
        <v>1751717</v>
      </c>
      <c r="BA2191" s="7">
        <v>0</v>
      </c>
      <c r="BB2191" s="7">
        <v>0</v>
      </c>
      <c r="BC2191" s="7">
        <v>0</v>
      </c>
      <c r="BD2191" s="7">
        <v>0</v>
      </c>
      <c r="BE2191" s="7">
        <v>0</v>
      </c>
      <c r="BF2191" s="7">
        <v>0</v>
      </c>
      <c r="BG2191" s="7">
        <v>2489112.9866480725</v>
      </c>
      <c r="BH2191" s="7">
        <v>27759</v>
      </c>
      <c r="BI2191" s="7">
        <v>1555599</v>
      </c>
      <c r="BJ2191" s="7">
        <v>21409789.208333328</v>
      </c>
      <c r="BK2191" s="7">
        <v>20001007.519999996</v>
      </c>
      <c r="BL2191" s="7">
        <v>1132176.3933333333</v>
      </c>
      <c r="BM2191" s="7">
        <v>3370773.9666666687</v>
      </c>
      <c r="BN2191" s="130">
        <v>1.264</v>
      </c>
      <c r="BO2191" s="131">
        <v>1.1501941E-3</v>
      </c>
      <c r="BP2191" s="161">
        <v>29147.09411110884</v>
      </c>
      <c r="BQ2191" s="162">
        <v>57741347</v>
      </c>
      <c r="BR2191" s="161">
        <v>1545671</v>
      </c>
      <c r="BS2191" s="163">
        <v>0</v>
      </c>
      <c r="BT2191" s="163">
        <v>0</v>
      </c>
      <c r="BU2191" s="161">
        <v>109594458.36</v>
      </c>
      <c r="BV2191" s="161">
        <v>6512594.9800000004</v>
      </c>
      <c r="BW2191" s="165">
        <v>0</v>
      </c>
      <c r="BX2191" s="161">
        <v>1545671</v>
      </c>
    </row>
    <row r="2192" spans="1:76" ht="14.45" x14ac:dyDescent="0.3">
      <c r="A2192" s="164" t="s">
        <v>31</v>
      </c>
      <c r="B2192" s="6" t="s">
        <v>1164</v>
      </c>
      <c r="C2192" s="6" t="s">
        <v>130</v>
      </c>
      <c r="D2192" s="6" t="s">
        <v>42</v>
      </c>
      <c r="E2192" s="6" t="s">
        <v>40</v>
      </c>
      <c r="F2192" s="24" t="str">
        <f>+Tabela1[[#This Row],[WK]]&amp;Tabela1[[#This Row],[PK]]&amp;Tabela1[[#This Row],[GK]]</f>
        <v>301505</v>
      </c>
      <c r="G2192" s="6" t="s">
        <v>2057</v>
      </c>
      <c r="H2192" s="7">
        <v>568775208.09599733</v>
      </c>
      <c r="I2192" s="8">
        <v>1.371</v>
      </c>
      <c r="J2192" s="7">
        <v>779790810.28999996</v>
      </c>
      <c r="K2192" s="8">
        <v>7.0000000000000007E-2</v>
      </c>
      <c r="L2192" s="7">
        <v>54585356.720300004</v>
      </c>
      <c r="M2192" s="7">
        <v>32089862.720300004</v>
      </c>
      <c r="N2192" s="9">
        <v>1.4265018016630355</v>
      </c>
      <c r="O2192" s="7">
        <v>116024515</v>
      </c>
      <c r="P2192" s="8">
        <v>1.2949999999999999</v>
      </c>
      <c r="Q2192" s="7">
        <v>150251747</v>
      </c>
      <c r="R2192" s="8">
        <v>1.6E-2</v>
      </c>
      <c r="S2192" s="7">
        <v>2404027.952</v>
      </c>
      <c r="T2192" s="7">
        <v>702446.95200000005</v>
      </c>
      <c r="U2192" s="9">
        <v>0.41282016665677396</v>
      </c>
      <c r="V2192" s="7">
        <v>32792309.672300003</v>
      </c>
      <c r="W2192" s="9">
        <v>1.3552179208561366</v>
      </c>
      <c r="X2192" s="7">
        <v>37541095.365239188</v>
      </c>
      <c r="Y2192" s="7">
        <v>0</v>
      </c>
      <c r="Z2192" s="7">
        <v>44511.040000000001</v>
      </c>
      <c r="AA2192" s="7">
        <v>2137634.3252391862</v>
      </c>
      <c r="AB2192" s="7">
        <v>34902024</v>
      </c>
      <c r="AC2192" s="7">
        <v>456926</v>
      </c>
      <c r="AD2192" s="7">
        <v>4748785.6929391846</v>
      </c>
      <c r="AE2192" s="7">
        <v>0</v>
      </c>
      <c r="AF2192" s="7">
        <v>54585356.720300004</v>
      </c>
      <c r="AG2192" s="7">
        <v>2404027.952</v>
      </c>
      <c r="AH2192" s="7">
        <v>4748785.6929391846</v>
      </c>
      <c r="AI2192" s="7">
        <v>18782277</v>
      </c>
      <c r="AJ2192" s="7">
        <v>1628728</v>
      </c>
      <c r="AK2192" s="7">
        <v>713789</v>
      </c>
      <c r="AL2192" s="7">
        <v>78537</v>
      </c>
      <c r="AM2192" s="7">
        <v>599956</v>
      </c>
      <c r="AN2192" s="7">
        <v>0</v>
      </c>
      <c r="AO2192" s="7">
        <v>0</v>
      </c>
      <c r="AP2192" s="7">
        <v>31042305</v>
      </c>
      <c r="AQ2192" s="7">
        <v>1917532</v>
      </c>
      <c r="AR2192" s="7">
        <v>22495494</v>
      </c>
      <c r="AS2192" s="7">
        <v>1701581</v>
      </c>
      <c r="AT2192" s="7">
        <v>846369</v>
      </c>
      <c r="AU2192" s="7">
        <v>59951</v>
      </c>
      <c r="AV2192" s="7">
        <v>652357</v>
      </c>
      <c r="AW2192" s="7">
        <v>0</v>
      </c>
      <c r="AX2192" s="7">
        <v>0</v>
      </c>
      <c r="AY2192" s="7">
        <v>33717574</v>
      </c>
      <c r="AZ2192" s="7">
        <v>804492</v>
      </c>
      <c r="BA2192" s="7">
        <v>44511.040000000001</v>
      </c>
      <c r="BB2192" s="7">
        <v>0</v>
      </c>
      <c r="BC2192" s="7">
        <v>8.1999999999999993</v>
      </c>
      <c r="BD2192" s="7">
        <v>0</v>
      </c>
      <c r="BE2192" s="7">
        <v>902.56</v>
      </c>
      <c r="BF2192" s="7">
        <v>0</v>
      </c>
      <c r="BG2192" s="7">
        <v>1433533.3252391859</v>
      </c>
      <c r="BH2192" s="7">
        <v>15987</v>
      </c>
      <c r="BI2192" s="7">
        <v>704101</v>
      </c>
      <c r="BJ2192" s="7">
        <v>9690553.2158333305</v>
      </c>
      <c r="BK2192" s="7">
        <v>8685480.256666664</v>
      </c>
      <c r="BL2192" s="7">
        <v>548742.19666666666</v>
      </c>
      <c r="BM2192" s="7">
        <v>2922807.4433333334</v>
      </c>
      <c r="BN2192" s="130">
        <v>1.117</v>
      </c>
      <c r="BO2192" s="131">
        <v>6.1786329999999996E-4</v>
      </c>
      <c r="BP2192" s="161">
        <v>15657.108188409387</v>
      </c>
      <c r="BQ2192" s="162">
        <v>34902024</v>
      </c>
      <c r="BR2192" s="161">
        <v>849083</v>
      </c>
      <c r="BS2192" s="163">
        <v>0</v>
      </c>
      <c r="BT2192" s="163">
        <v>2888730.6347608119</v>
      </c>
      <c r="BU2192" s="161">
        <v>54585356.719999999</v>
      </c>
      <c r="BV2192" s="161">
        <v>2404027.9500000002</v>
      </c>
      <c r="BW2192" s="165">
        <v>7637516.3247608123</v>
      </c>
      <c r="BX2192" s="161">
        <v>849083</v>
      </c>
    </row>
    <row r="2193" spans="1:76" ht="14.45" x14ac:dyDescent="0.3">
      <c r="A2193" s="164" t="s">
        <v>31</v>
      </c>
      <c r="B2193" s="6" t="s">
        <v>1164</v>
      </c>
      <c r="C2193" s="6" t="s">
        <v>130</v>
      </c>
      <c r="D2193" s="6" t="s">
        <v>44</v>
      </c>
      <c r="E2193" s="6" t="s">
        <v>40</v>
      </c>
      <c r="F2193" s="24" t="str">
        <f>+Tabela1[[#This Row],[WK]]&amp;Tabela1[[#This Row],[PK]]&amp;Tabela1[[#This Row],[GK]]</f>
        <v>301506</v>
      </c>
      <c r="G2193" s="6" t="s">
        <v>2058</v>
      </c>
      <c r="H2193" s="7">
        <v>509430036.63579839</v>
      </c>
      <c r="I2193" s="8">
        <v>1.371</v>
      </c>
      <c r="J2193" s="7">
        <v>698428580.24000001</v>
      </c>
      <c r="K2193" s="8">
        <v>7.0000000000000007E-2</v>
      </c>
      <c r="L2193" s="7">
        <v>48890000.616800003</v>
      </c>
      <c r="M2193" s="7">
        <v>28457540.616800003</v>
      </c>
      <c r="N2193" s="9">
        <v>1.3927613521230435</v>
      </c>
      <c r="O2193" s="7">
        <v>25866035</v>
      </c>
      <c r="P2193" s="8">
        <v>1.2949999999999999</v>
      </c>
      <c r="Q2193" s="7">
        <v>33496515</v>
      </c>
      <c r="R2193" s="8">
        <v>1.6E-2</v>
      </c>
      <c r="S2193" s="7">
        <v>535944.24</v>
      </c>
      <c r="T2193" s="7">
        <v>-202754.76</v>
      </c>
      <c r="U2193" s="9">
        <v>-0.27447547647959453</v>
      </c>
      <c r="V2193" s="7">
        <v>28254785.856800005</v>
      </c>
      <c r="W2193" s="9">
        <v>1.3345885247378286</v>
      </c>
      <c r="X2193" s="7">
        <v>24923658.291171454</v>
      </c>
      <c r="Y2193" s="7">
        <v>0</v>
      </c>
      <c r="Z2193" s="7">
        <v>142843.35</v>
      </c>
      <c r="AA2193" s="7">
        <v>1962471.9411714531</v>
      </c>
      <c r="AB2193" s="7">
        <v>22335558</v>
      </c>
      <c r="AC2193" s="7">
        <v>482785</v>
      </c>
      <c r="AD2193" s="7">
        <v>482785</v>
      </c>
      <c r="AE2193" s="7">
        <v>0</v>
      </c>
      <c r="AF2193" s="7">
        <v>48890000.616800003</v>
      </c>
      <c r="AG2193" s="7">
        <v>535944.24</v>
      </c>
      <c r="AH2193" s="7">
        <v>482785</v>
      </c>
      <c r="AI2193" s="7">
        <v>17059778</v>
      </c>
      <c r="AJ2193" s="7">
        <v>917926</v>
      </c>
      <c r="AK2193" s="7">
        <v>5299729</v>
      </c>
      <c r="AL2193" s="7">
        <v>0</v>
      </c>
      <c r="AM2193" s="7">
        <v>725706</v>
      </c>
      <c r="AN2193" s="7">
        <v>0</v>
      </c>
      <c r="AO2193" s="7">
        <v>0</v>
      </c>
      <c r="AP2193" s="7">
        <v>17704900</v>
      </c>
      <c r="AQ2193" s="7">
        <v>1754422</v>
      </c>
      <c r="AR2193" s="7">
        <v>20432460</v>
      </c>
      <c r="AS2193" s="7">
        <v>738699</v>
      </c>
      <c r="AT2193" s="7">
        <v>5862576</v>
      </c>
      <c r="AU2193" s="7">
        <v>0</v>
      </c>
      <c r="AV2193" s="7">
        <v>734353</v>
      </c>
      <c r="AW2193" s="7">
        <v>0</v>
      </c>
      <c r="AX2193" s="7">
        <v>0</v>
      </c>
      <c r="AY2193" s="7">
        <v>20150046</v>
      </c>
      <c r="AZ2193" s="7">
        <v>720150</v>
      </c>
      <c r="BA2193" s="7">
        <v>142843.35</v>
      </c>
      <c r="BB2193" s="7">
        <v>0</v>
      </c>
      <c r="BC2193" s="7">
        <v>0</v>
      </c>
      <c r="BD2193" s="7">
        <v>0.06</v>
      </c>
      <c r="BE2193" s="7">
        <v>3071.78</v>
      </c>
      <c r="BF2193" s="7">
        <v>0</v>
      </c>
      <c r="BG2193" s="7">
        <v>1225501.9411714531</v>
      </c>
      <c r="BH2193" s="7">
        <v>13667</v>
      </c>
      <c r="BI2193" s="7">
        <v>736970</v>
      </c>
      <c r="BJ2193" s="7">
        <v>10142873.084999999</v>
      </c>
      <c r="BK2193" s="7">
        <v>7450183.0899999989</v>
      </c>
      <c r="BL2193" s="7">
        <v>2730162.1633333336</v>
      </c>
      <c r="BM2193" s="7">
        <v>5310435.6533333333</v>
      </c>
      <c r="BN2193" s="130">
        <v>1.0680000000000001</v>
      </c>
      <c r="BO2193" s="131">
        <v>5.1996720000000005E-4</v>
      </c>
      <c r="BP2193" s="161">
        <v>13176.823748568704</v>
      </c>
      <c r="BQ2193" s="162">
        <v>22335558</v>
      </c>
      <c r="BR2193" s="161">
        <v>776300</v>
      </c>
      <c r="BS2193" s="163">
        <v>0</v>
      </c>
      <c r="BT2193" s="163">
        <v>2505854.1431999952</v>
      </c>
      <c r="BU2193" s="161">
        <v>48890000.619999997</v>
      </c>
      <c r="BV2193" s="161">
        <v>535944.24</v>
      </c>
      <c r="BW2193" s="165">
        <v>2988639.1431999952</v>
      </c>
      <c r="BX2193" s="161">
        <v>776300</v>
      </c>
    </row>
    <row r="2194" spans="1:76" ht="14.45" x14ac:dyDescent="0.3">
      <c r="A2194" s="164" t="s">
        <v>31</v>
      </c>
      <c r="B2194" s="6" t="s">
        <v>1164</v>
      </c>
      <c r="C2194" s="6" t="s">
        <v>134</v>
      </c>
      <c r="D2194" s="6" t="s">
        <v>33</v>
      </c>
      <c r="E2194" s="6" t="s">
        <v>40</v>
      </c>
      <c r="F2194" s="24" t="str">
        <f>+Tabela1[[#This Row],[WK]]&amp;Tabela1[[#This Row],[PK]]&amp;Tabela1[[#This Row],[GK]]</f>
        <v>301601</v>
      </c>
      <c r="G2194" s="6" t="s">
        <v>2059</v>
      </c>
      <c r="H2194" s="7">
        <v>1249419382.9414093</v>
      </c>
      <c r="I2194" s="8">
        <v>1.371</v>
      </c>
      <c r="J2194" s="7">
        <v>1712953974.0199997</v>
      </c>
      <c r="K2194" s="8">
        <v>7.0000000000000007E-2</v>
      </c>
      <c r="L2194" s="7">
        <v>119906778.18139999</v>
      </c>
      <c r="M2194" s="7">
        <v>66034676.181399986</v>
      </c>
      <c r="N2194" s="9">
        <v>1.2257675815471241</v>
      </c>
      <c r="O2194" s="7">
        <v>457447434</v>
      </c>
      <c r="P2194" s="8">
        <v>1.2949999999999999</v>
      </c>
      <c r="Q2194" s="7">
        <v>592394427</v>
      </c>
      <c r="R2194" s="8">
        <v>1.6E-2</v>
      </c>
      <c r="S2194" s="7">
        <v>9478310.8320000004</v>
      </c>
      <c r="T2194" s="7">
        <v>4227247.8320000004</v>
      </c>
      <c r="U2194" s="9">
        <v>0.80502706442486038</v>
      </c>
      <c r="V2194" s="7">
        <v>70261924.013399988</v>
      </c>
      <c r="W2194" s="9">
        <v>1.1883992342662979</v>
      </c>
      <c r="X2194" s="7">
        <v>70716089.532374159</v>
      </c>
      <c r="Y2194" s="7">
        <v>0</v>
      </c>
      <c r="Z2194" s="7">
        <v>697562.62</v>
      </c>
      <c r="AA2194" s="7">
        <v>4348158.9123741528</v>
      </c>
      <c r="AB2194" s="7">
        <v>65670368</v>
      </c>
      <c r="AC2194" s="7">
        <v>0</v>
      </c>
      <c r="AD2194" s="7">
        <v>454165.51897417195</v>
      </c>
      <c r="AE2194" s="7">
        <v>0</v>
      </c>
      <c r="AF2194" s="7">
        <v>119906778.18139999</v>
      </c>
      <c r="AG2194" s="7">
        <v>9478310.8320000004</v>
      </c>
      <c r="AH2194" s="7">
        <v>454165.51897417195</v>
      </c>
      <c r="AI2194" s="7">
        <v>44979707</v>
      </c>
      <c r="AJ2194" s="7">
        <v>4984513</v>
      </c>
      <c r="AK2194" s="7">
        <v>2662977</v>
      </c>
      <c r="AL2194" s="7">
        <v>210041</v>
      </c>
      <c r="AM2194" s="7">
        <v>1278408</v>
      </c>
      <c r="AN2194" s="7">
        <v>0</v>
      </c>
      <c r="AO2194" s="7">
        <v>0</v>
      </c>
      <c r="AP2194" s="7">
        <v>52999548</v>
      </c>
      <c r="AQ2194" s="7">
        <v>4256762</v>
      </c>
      <c r="AR2194" s="7">
        <v>53872102</v>
      </c>
      <c r="AS2194" s="7">
        <v>5251063</v>
      </c>
      <c r="AT2194" s="7">
        <v>2969655</v>
      </c>
      <c r="AU2194" s="7">
        <v>274148</v>
      </c>
      <c r="AV2194" s="7">
        <v>1497028</v>
      </c>
      <c r="AW2194" s="7">
        <v>0</v>
      </c>
      <c r="AX2194" s="7">
        <v>0</v>
      </c>
      <c r="AY2194" s="7">
        <v>57727548</v>
      </c>
      <c r="AZ2194" s="7">
        <v>1780912</v>
      </c>
      <c r="BA2194" s="7">
        <v>697562.62</v>
      </c>
      <c r="BB2194" s="7">
        <v>0</v>
      </c>
      <c r="BC2194" s="7">
        <v>4.21</v>
      </c>
      <c r="BD2194" s="7">
        <v>854.98</v>
      </c>
      <c r="BE2194" s="7">
        <v>13263.32</v>
      </c>
      <c r="BF2194" s="7">
        <v>0</v>
      </c>
      <c r="BG2194" s="7">
        <v>3057522.9123741528</v>
      </c>
      <c r="BH2194" s="7">
        <v>34098</v>
      </c>
      <c r="BI2194" s="7">
        <v>1290636</v>
      </c>
      <c r="BJ2194" s="7">
        <v>17763041.67583333</v>
      </c>
      <c r="BK2194" s="7">
        <v>15527604.50333333</v>
      </c>
      <c r="BL2194" s="7">
        <v>1366564.2966666666</v>
      </c>
      <c r="BM2194" s="7">
        <v>6208620.0966666676</v>
      </c>
      <c r="BN2194" s="130">
        <v>1.0780000000000001</v>
      </c>
      <c r="BO2194" s="131">
        <v>1.4302392000000001E-3</v>
      </c>
      <c r="BP2194" s="161">
        <v>36244.769712653746</v>
      </c>
      <c r="BQ2194" s="162">
        <v>65670368</v>
      </c>
      <c r="BR2194" s="161">
        <v>1952695</v>
      </c>
      <c r="BS2194" s="163">
        <v>0</v>
      </c>
      <c r="BT2194" s="163">
        <v>0</v>
      </c>
      <c r="BU2194" s="161">
        <v>119906778.18000001</v>
      </c>
      <c r="BV2194" s="161">
        <v>9478310.8300000001</v>
      </c>
      <c r="BW2194" s="165">
        <v>454165.52</v>
      </c>
      <c r="BX2194" s="161">
        <v>1952695</v>
      </c>
    </row>
    <row r="2195" spans="1:76" ht="14.45" x14ac:dyDescent="0.3">
      <c r="A2195" s="164" t="s">
        <v>31</v>
      </c>
      <c r="B2195" s="6" t="s">
        <v>1164</v>
      </c>
      <c r="C2195" s="6" t="s">
        <v>134</v>
      </c>
      <c r="D2195" s="6" t="s">
        <v>32</v>
      </c>
      <c r="E2195" s="6" t="s">
        <v>40</v>
      </c>
      <c r="F2195" s="24" t="str">
        <f>+Tabela1[[#This Row],[WK]]&amp;Tabela1[[#This Row],[PK]]&amp;Tabela1[[#This Row],[GK]]</f>
        <v>301602</v>
      </c>
      <c r="G2195" s="6" t="s">
        <v>2060</v>
      </c>
      <c r="H2195" s="7">
        <v>555296744.48539913</v>
      </c>
      <c r="I2195" s="8">
        <v>1.371</v>
      </c>
      <c r="J2195" s="7">
        <v>761311836.70000005</v>
      </c>
      <c r="K2195" s="8">
        <v>7.0000000000000007E-2</v>
      </c>
      <c r="L2195" s="7">
        <v>53291828.569000006</v>
      </c>
      <c r="M2195" s="7">
        <v>33044850.569000006</v>
      </c>
      <c r="N2195" s="9">
        <v>1.6320880364961134</v>
      </c>
      <c r="O2195" s="7">
        <v>130516221</v>
      </c>
      <c r="P2195" s="8">
        <v>1.2949999999999999</v>
      </c>
      <c r="Q2195" s="7">
        <v>169018506</v>
      </c>
      <c r="R2195" s="8">
        <v>1.6E-2</v>
      </c>
      <c r="S2195" s="7">
        <v>2704296.0959999999</v>
      </c>
      <c r="T2195" s="7">
        <v>-65251.904000000097</v>
      </c>
      <c r="U2195" s="9">
        <v>-2.3560488570698215E-2</v>
      </c>
      <c r="V2195" s="7">
        <v>32979598.665000007</v>
      </c>
      <c r="W2195" s="9">
        <v>1.4328660487251641</v>
      </c>
      <c r="X2195" s="7">
        <v>39635396.647951238</v>
      </c>
      <c r="Y2195" s="7">
        <v>1866454</v>
      </c>
      <c r="Z2195" s="7">
        <v>143159.08499999999</v>
      </c>
      <c r="AA2195" s="7">
        <v>2056259.5629512351</v>
      </c>
      <c r="AB2195" s="7">
        <v>30836503</v>
      </c>
      <c r="AC2195" s="7">
        <v>4733021</v>
      </c>
      <c r="AD2195" s="7">
        <v>6655797.9829512322</v>
      </c>
      <c r="AE2195" s="7">
        <v>0</v>
      </c>
      <c r="AF2195" s="7">
        <v>53291828.569000006</v>
      </c>
      <c r="AG2195" s="7">
        <v>2704296.0959999999</v>
      </c>
      <c r="AH2195" s="7">
        <v>6655797.9829512322</v>
      </c>
      <c r="AI2195" s="7">
        <v>16904912</v>
      </c>
      <c r="AJ2195" s="7">
        <v>2689358</v>
      </c>
      <c r="AK2195" s="7">
        <v>6908273</v>
      </c>
      <c r="AL2195" s="7">
        <v>876084</v>
      </c>
      <c r="AM2195" s="7">
        <v>771967</v>
      </c>
      <c r="AN2195" s="7">
        <v>0</v>
      </c>
      <c r="AO2195" s="7">
        <v>0</v>
      </c>
      <c r="AP2195" s="7">
        <v>24153319</v>
      </c>
      <c r="AQ2195" s="7">
        <v>1826032</v>
      </c>
      <c r="AR2195" s="7">
        <v>20246978</v>
      </c>
      <c r="AS2195" s="7">
        <v>2769548</v>
      </c>
      <c r="AT2195" s="7">
        <v>7560305</v>
      </c>
      <c r="AU2195" s="7">
        <v>430425</v>
      </c>
      <c r="AV2195" s="7">
        <v>820074</v>
      </c>
      <c r="AW2195" s="7">
        <v>0</v>
      </c>
      <c r="AX2195" s="7">
        <v>0</v>
      </c>
      <c r="AY2195" s="7">
        <v>28508169</v>
      </c>
      <c r="AZ2195" s="7">
        <v>763943</v>
      </c>
      <c r="BA2195" s="7">
        <v>143159.08499999999</v>
      </c>
      <c r="BB2195" s="7">
        <v>0</v>
      </c>
      <c r="BC2195" s="7">
        <v>30.42</v>
      </c>
      <c r="BD2195" s="7">
        <v>0</v>
      </c>
      <c r="BE2195" s="7">
        <v>2875.89</v>
      </c>
      <c r="BF2195" s="7">
        <v>0</v>
      </c>
      <c r="BG2195" s="7">
        <v>1606145.5629512351</v>
      </c>
      <c r="BH2195" s="7">
        <v>17912</v>
      </c>
      <c r="BI2195" s="7">
        <v>450114</v>
      </c>
      <c r="BJ2195" s="7">
        <v>6195039.0708333328</v>
      </c>
      <c r="BK2195" s="7">
        <v>3761454.666666667</v>
      </c>
      <c r="BL2195" s="7">
        <v>3290511.44</v>
      </c>
      <c r="BM2195" s="7">
        <v>3153314.7366666663</v>
      </c>
      <c r="BN2195" s="130">
        <v>0.97099999999999997</v>
      </c>
      <c r="BO2195" s="131">
        <v>7.0813560000000002E-4</v>
      </c>
      <c r="BP2195" s="161">
        <v>17945.293147633125</v>
      </c>
      <c r="BQ2195" s="162">
        <v>30836503</v>
      </c>
      <c r="BR2195" s="161">
        <v>932165</v>
      </c>
      <c r="BS2195" s="163">
        <v>0</v>
      </c>
      <c r="BT2195" s="163">
        <v>2879683.9299999997</v>
      </c>
      <c r="BU2195" s="161">
        <v>53291828.57</v>
      </c>
      <c r="BV2195" s="161">
        <v>2704296.1</v>
      </c>
      <c r="BW2195" s="165">
        <v>9535481.9100000001</v>
      </c>
      <c r="BX2195" s="161">
        <v>932165</v>
      </c>
    </row>
    <row r="2196" spans="1:76" ht="14.45" x14ac:dyDescent="0.3">
      <c r="A2196" s="164" t="s">
        <v>31</v>
      </c>
      <c r="B2196" s="6" t="s">
        <v>1164</v>
      </c>
      <c r="C2196" s="6" t="s">
        <v>134</v>
      </c>
      <c r="D2196" s="6" t="s">
        <v>37</v>
      </c>
      <c r="E2196" s="6" t="s">
        <v>36</v>
      </c>
      <c r="F2196" s="24" t="str">
        <f>+Tabela1[[#This Row],[WK]]&amp;Tabela1[[#This Row],[PK]]&amp;Tabela1[[#This Row],[GK]]</f>
        <v>301603</v>
      </c>
      <c r="G2196" s="6" t="s">
        <v>2061</v>
      </c>
      <c r="H2196" s="7">
        <v>182790275.94399941</v>
      </c>
      <c r="I2196" s="8">
        <v>1.371</v>
      </c>
      <c r="J2196" s="7">
        <v>250605468.31999999</v>
      </c>
      <c r="K2196" s="8">
        <v>7.0000000000000007E-2</v>
      </c>
      <c r="L2196" s="7">
        <v>17542382.782400001</v>
      </c>
      <c r="M2196" s="7">
        <v>11251027.782400001</v>
      </c>
      <c r="N2196" s="9">
        <v>1.7883314138846085</v>
      </c>
      <c r="O2196" s="7">
        <v>12178684</v>
      </c>
      <c r="P2196" s="8">
        <v>1.2949999999999999</v>
      </c>
      <c r="Q2196" s="7">
        <v>15771396</v>
      </c>
      <c r="R2196" s="8">
        <v>1.6E-2</v>
      </c>
      <c r="S2196" s="7">
        <v>252342.33600000001</v>
      </c>
      <c r="T2196" s="7">
        <v>123764.33600000001</v>
      </c>
      <c r="U2196" s="9">
        <v>0.96256230459332082</v>
      </c>
      <c r="V2196" s="7">
        <v>11374792.1184</v>
      </c>
      <c r="W2196" s="9">
        <v>1.7717929639452623</v>
      </c>
      <c r="X2196" s="7">
        <v>21343568.907132462</v>
      </c>
      <c r="Y2196" s="7">
        <v>5200813</v>
      </c>
      <c r="Z2196" s="7">
        <v>127089.46</v>
      </c>
      <c r="AA2196" s="7">
        <v>1013768.4471324595</v>
      </c>
      <c r="AB2196" s="7">
        <v>13375411</v>
      </c>
      <c r="AC2196" s="7">
        <v>1626487</v>
      </c>
      <c r="AD2196" s="7">
        <v>9968776.7887324616</v>
      </c>
      <c r="AE2196" s="7">
        <v>0</v>
      </c>
      <c r="AF2196" s="7">
        <v>17542382.782400001</v>
      </c>
      <c r="AG2196" s="7">
        <v>252342.33600000001</v>
      </c>
      <c r="AH2196" s="7">
        <v>9968776.7887324616</v>
      </c>
      <c r="AI2196" s="7">
        <v>5252873</v>
      </c>
      <c r="AJ2196" s="7">
        <v>93929</v>
      </c>
      <c r="AK2196" s="7">
        <v>6690760</v>
      </c>
      <c r="AL2196" s="7">
        <v>31168</v>
      </c>
      <c r="AM2196" s="7">
        <v>441205</v>
      </c>
      <c r="AN2196" s="7">
        <v>0</v>
      </c>
      <c r="AO2196" s="7">
        <v>0</v>
      </c>
      <c r="AP2196" s="7">
        <v>10442007</v>
      </c>
      <c r="AQ2196" s="7">
        <v>720070</v>
      </c>
      <c r="AR2196" s="7">
        <v>6291355</v>
      </c>
      <c r="AS2196" s="7">
        <v>128578</v>
      </c>
      <c r="AT2196" s="7">
        <v>7851745</v>
      </c>
      <c r="AU2196" s="7">
        <v>8094</v>
      </c>
      <c r="AV2196" s="7">
        <v>740239</v>
      </c>
      <c r="AW2196" s="7">
        <v>0</v>
      </c>
      <c r="AX2196" s="7">
        <v>0</v>
      </c>
      <c r="AY2196" s="7">
        <v>11784449</v>
      </c>
      <c r="AZ2196" s="7">
        <v>304928</v>
      </c>
      <c r="BA2196" s="7">
        <v>127089.46</v>
      </c>
      <c r="BB2196" s="7">
        <v>0</v>
      </c>
      <c r="BC2196" s="7">
        <v>4.66</v>
      </c>
      <c r="BD2196" s="7">
        <v>0</v>
      </c>
      <c r="BE2196" s="7">
        <v>2702.04</v>
      </c>
      <c r="BF2196" s="7">
        <v>0</v>
      </c>
      <c r="BG2196" s="7">
        <v>609926.44713245949</v>
      </c>
      <c r="BH2196" s="7">
        <v>6802</v>
      </c>
      <c r="BI2196" s="7">
        <v>403842</v>
      </c>
      <c r="BJ2196" s="7">
        <v>5558075.2683333345</v>
      </c>
      <c r="BK2196" s="7">
        <v>4219344.1933333343</v>
      </c>
      <c r="BL2196" s="7">
        <v>0</v>
      </c>
      <c r="BM2196" s="7">
        <v>5354924.3</v>
      </c>
      <c r="BN2196" s="130">
        <v>0.78900000000000003</v>
      </c>
      <c r="BO2196" s="131">
        <v>2.6616420000000001E-4</v>
      </c>
      <c r="BP2196" s="161">
        <v>6744.4927022856209</v>
      </c>
      <c r="BQ2196" s="162">
        <v>13375411</v>
      </c>
      <c r="BR2196" s="161">
        <v>379228</v>
      </c>
      <c r="BS2196" s="163">
        <v>0</v>
      </c>
      <c r="BT2196" s="163">
        <v>1725113.8399999999</v>
      </c>
      <c r="BU2196" s="161">
        <v>17542382.780000001</v>
      </c>
      <c r="BV2196" s="161">
        <v>252342.34</v>
      </c>
      <c r="BW2196" s="165">
        <v>11693890.629999999</v>
      </c>
      <c r="BX2196" s="161">
        <v>379228</v>
      </c>
    </row>
    <row r="2197" spans="1:76" ht="14.45" x14ac:dyDescent="0.3">
      <c r="A2197" s="164" t="s">
        <v>31</v>
      </c>
      <c r="B2197" s="6" t="s">
        <v>1164</v>
      </c>
      <c r="C2197" s="6" t="s">
        <v>141</v>
      </c>
      <c r="D2197" s="6" t="s">
        <v>33</v>
      </c>
      <c r="E2197" s="6" t="s">
        <v>34</v>
      </c>
      <c r="F2197" s="24" t="str">
        <f>+Tabela1[[#This Row],[WK]]&amp;Tabela1[[#This Row],[PK]]&amp;Tabela1[[#This Row],[GK]]</f>
        <v>301701</v>
      </c>
      <c r="G2197" s="6" t="s">
        <v>2062</v>
      </c>
      <c r="H2197" s="7">
        <v>2732816526.4697757</v>
      </c>
      <c r="I2197" s="8">
        <v>1.371</v>
      </c>
      <c r="J2197" s="7">
        <v>3746691457.79</v>
      </c>
      <c r="K2197" s="8">
        <v>7.0000000000000007E-2</v>
      </c>
      <c r="L2197" s="7">
        <v>262268402.04530004</v>
      </c>
      <c r="M2197" s="7">
        <v>142522663.04530004</v>
      </c>
      <c r="N2197" s="9">
        <v>1.1902107267908717</v>
      </c>
      <c r="O2197" s="7">
        <v>392329454</v>
      </c>
      <c r="P2197" s="8">
        <v>1.2949999999999999</v>
      </c>
      <c r="Q2197" s="7">
        <v>508066643</v>
      </c>
      <c r="R2197" s="8">
        <v>1.6E-2</v>
      </c>
      <c r="S2197" s="7">
        <v>8129066.2879999997</v>
      </c>
      <c r="T2197" s="7">
        <v>-1097804.7120000003</v>
      </c>
      <c r="U2197" s="9">
        <v>-0.1189790896610563</v>
      </c>
      <c r="V2197" s="7">
        <v>141424858.33330005</v>
      </c>
      <c r="W2197" s="9">
        <v>1.0965495567880656</v>
      </c>
      <c r="X2197" s="7">
        <v>116212097.03651711</v>
      </c>
      <c r="Y2197" s="7">
        <v>0</v>
      </c>
      <c r="Z2197" s="7">
        <v>0</v>
      </c>
      <c r="AA2197" s="7">
        <v>9699372.0365171153</v>
      </c>
      <c r="AB2197" s="7">
        <v>106512725</v>
      </c>
      <c r="AC2197" s="7">
        <v>0</v>
      </c>
      <c r="AD2197" s="7">
        <v>0</v>
      </c>
      <c r="AE2197" s="7">
        <v>0</v>
      </c>
      <c r="AF2197" s="7">
        <v>262268402.04530004</v>
      </c>
      <c r="AG2197" s="7">
        <v>8129066.2879999997</v>
      </c>
      <c r="AH2197" s="7">
        <v>0</v>
      </c>
      <c r="AI2197" s="7">
        <v>99979918</v>
      </c>
      <c r="AJ2197" s="7">
        <v>10008105</v>
      </c>
      <c r="AK2197" s="7">
        <v>0</v>
      </c>
      <c r="AL2197" s="7">
        <v>1938491</v>
      </c>
      <c r="AM2197" s="7">
        <v>2801383</v>
      </c>
      <c r="AN2197" s="7">
        <v>0</v>
      </c>
      <c r="AO2197" s="7">
        <v>0</v>
      </c>
      <c r="AP2197" s="7">
        <v>81355855</v>
      </c>
      <c r="AQ2197" s="7">
        <v>8203218</v>
      </c>
      <c r="AR2197" s="7">
        <v>119745739</v>
      </c>
      <c r="AS2197" s="7">
        <v>9226871</v>
      </c>
      <c r="AT2197" s="7">
        <v>0</v>
      </c>
      <c r="AU2197" s="7">
        <v>3386121</v>
      </c>
      <c r="AV2197" s="7">
        <v>2826187</v>
      </c>
      <c r="AW2197" s="7">
        <v>0</v>
      </c>
      <c r="AX2197" s="7">
        <v>0</v>
      </c>
      <c r="AY2197" s="7">
        <v>94018468</v>
      </c>
      <c r="AZ2197" s="7">
        <v>3433689</v>
      </c>
      <c r="BA2197" s="7">
        <v>0</v>
      </c>
      <c r="BB2197" s="7">
        <v>0</v>
      </c>
      <c r="BC2197" s="7">
        <v>0</v>
      </c>
      <c r="BD2197" s="7">
        <v>0</v>
      </c>
      <c r="BE2197" s="7">
        <v>0</v>
      </c>
      <c r="BF2197" s="7">
        <v>0</v>
      </c>
      <c r="BG2197" s="7">
        <v>6210453.0365171153</v>
      </c>
      <c r="BH2197" s="7">
        <v>69260</v>
      </c>
      <c r="BI2197" s="7">
        <v>3488919</v>
      </c>
      <c r="BJ2197" s="7">
        <v>48018159.929999992</v>
      </c>
      <c r="BK2197" s="7">
        <v>42027257.853333324</v>
      </c>
      <c r="BL2197" s="7">
        <v>6977415.1200000001</v>
      </c>
      <c r="BM2197" s="7">
        <v>10008778.06666667</v>
      </c>
      <c r="BN2197" s="130">
        <v>1.056</v>
      </c>
      <c r="BO2197" s="131">
        <v>2.8943138000000002E-3</v>
      </c>
      <c r="BP2197" s="161">
        <v>73345.982943058043</v>
      </c>
      <c r="BQ2197" s="162">
        <v>106512725</v>
      </c>
      <c r="BR2197" s="161">
        <v>4127347</v>
      </c>
      <c r="BS2197" s="163">
        <v>5221315.6933000535</v>
      </c>
      <c r="BT2197" s="163">
        <v>0</v>
      </c>
      <c r="BU2197" s="161">
        <v>257047086.34999999</v>
      </c>
      <c r="BV2197" s="161">
        <v>8129066.29</v>
      </c>
      <c r="BW2197" s="165">
        <v>0</v>
      </c>
      <c r="BX2197" s="161">
        <v>4127347</v>
      </c>
    </row>
    <row r="2198" spans="1:76" ht="14.45" x14ac:dyDescent="0.3">
      <c r="A2198" s="164" t="s">
        <v>31</v>
      </c>
      <c r="B2198" s="6" t="s">
        <v>1164</v>
      </c>
      <c r="C2198" s="6" t="s">
        <v>141</v>
      </c>
      <c r="D2198" s="6" t="s">
        <v>32</v>
      </c>
      <c r="E2198" s="6" t="s">
        <v>40</v>
      </c>
      <c r="F2198" s="24" t="str">
        <f>+Tabela1[[#This Row],[WK]]&amp;Tabela1[[#This Row],[PK]]&amp;Tabela1[[#This Row],[GK]]</f>
        <v>301702</v>
      </c>
      <c r="G2198" s="6" t="s">
        <v>2063</v>
      </c>
      <c r="H2198" s="7">
        <v>539469878.09159911</v>
      </c>
      <c r="I2198" s="8">
        <v>1.371</v>
      </c>
      <c r="J2198" s="7">
        <v>739613202.86000013</v>
      </c>
      <c r="K2198" s="8">
        <v>7.0000000000000007E-2</v>
      </c>
      <c r="L2198" s="7">
        <v>51772924.200200014</v>
      </c>
      <c r="M2198" s="7">
        <v>27048135.200200014</v>
      </c>
      <c r="N2198" s="9">
        <v>1.0939682923158622</v>
      </c>
      <c r="O2198" s="7">
        <v>702638390</v>
      </c>
      <c r="P2198" s="8">
        <v>1.2949999999999999</v>
      </c>
      <c r="Q2198" s="7">
        <v>909916715</v>
      </c>
      <c r="R2198" s="8">
        <v>1.6E-2</v>
      </c>
      <c r="S2198" s="7">
        <v>14558667.439999999</v>
      </c>
      <c r="T2198" s="7">
        <v>7467459.4399999995</v>
      </c>
      <c r="U2198" s="9">
        <v>1.0530588638776355</v>
      </c>
      <c r="V2198" s="7">
        <v>34515594.640200011</v>
      </c>
      <c r="W2198" s="9">
        <v>1.0848503235715043</v>
      </c>
      <c r="X2198" s="7">
        <v>33461800.25274786</v>
      </c>
      <c r="Y2198" s="7">
        <v>0</v>
      </c>
      <c r="Z2198" s="7">
        <v>27244.35</v>
      </c>
      <c r="AA2198" s="7">
        <v>2427103.9027478611</v>
      </c>
      <c r="AB2198" s="7">
        <v>29015655</v>
      </c>
      <c r="AC2198" s="7">
        <v>1991797</v>
      </c>
      <c r="AD2198" s="7">
        <v>1991797</v>
      </c>
      <c r="AE2198" s="7">
        <v>-5147349.9340986768</v>
      </c>
      <c r="AF2198" s="7">
        <v>48617371.266101338</v>
      </c>
      <c r="AG2198" s="7">
        <v>14558667.439999999</v>
      </c>
      <c r="AH2198" s="7">
        <v>0</v>
      </c>
      <c r="AI2198" s="7">
        <v>20643593</v>
      </c>
      <c r="AJ2198" s="7">
        <v>4843486</v>
      </c>
      <c r="AK2198" s="7">
        <v>0</v>
      </c>
      <c r="AL2198" s="7">
        <v>20302</v>
      </c>
      <c r="AM2198" s="7">
        <v>779284</v>
      </c>
      <c r="AN2198" s="7">
        <v>0</v>
      </c>
      <c r="AO2198" s="7">
        <v>0</v>
      </c>
      <c r="AP2198" s="7">
        <v>24356529</v>
      </c>
      <c r="AQ2198" s="7">
        <v>1961293</v>
      </c>
      <c r="AR2198" s="7">
        <v>24724789</v>
      </c>
      <c r="AS2198" s="7">
        <v>7091208</v>
      </c>
      <c r="AT2198" s="7">
        <v>0</v>
      </c>
      <c r="AU2198" s="7">
        <v>26535</v>
      </c>
      <c r="AV2198" s="7">
        <v>830212</v>
      </c>
      <c r="AW2198" s="7">
        <v>0</v>
      </c>
      <c r="AX2198" s="7">
        <v>0</v>
      </c>
      <c r="AY2198" s="7">
        <v>28184398</v>
      </c>
      <c r="AZ2198" s="7">
        <v>820712</v>
      </c>
      <c r="BA2198" s="7">
        <v>27244.35</v>
      </c>
      <c r="BB2198" s="7">
        <v>0</v>
      </c>
      <c r="BC2198" s="7">
        <v>0</v>
      </c>
      <c r="BD2198" s="7">
        <v>292.95</v>
      </c>
      <c r="BE2198" s="7">
        <v>0</v>
      </c>
      <c r="BF2198" s="7">
        <v>0</v>
      </c>
      <c r="BG2198" s="7">
        <v>1433353.9027478611</v>
      </c>
      <c r="BH2198" s="7">
        <v>15985</v>
      </c>
      <c r="BI2198" s="7">
        <v>993750</v>
      </c>
      <c r="BJ2198" s="7">
        <v>13677084.38666667</v>
      </c>
      <c r="BK2198" s="7">
        <v>12089807.273333337</v>
      </c>
      <c r="BL2198" s="7">
        <v>319639.99333333335</v>
      </c>
      <c r="BM2198" s="7">
        <v>5709828.4666666649</v>
      </c>
      <c r="BN2198" s="130">
        <v>1.45</v>
      </c>
      <c r="BO2198" s="131">
        <v>6.1507059999999999E-4</v>
      </c>
      <c r="BP2198" s="161">
        <v>15587.07191943446</v>
      </c>
      <c r="BQ2198" s="162">
        <v>29015655</v>
      </c>
      <c r="BR2198" s="161">
        <v>872679</v>
      </c>
      <c r="BS2198" s="163">
        <v>0</v>
      </c>
      <c r="BT2198" s="163">
        <v>2874494.2938986644</v>
      </c>
      <c r="BU2198" s="161">
        <v>48617371.270000003</v>
      </c>
      <c r="BV2198" s="161">
        <v>14558667.439999999</v>
      </c>
      <c r="BW2198" s="165">
        <v>2874494.2938986644</v>
      </c>
      <c r="BX2198" s="161">
        <v>872679</v>
      </c>
    </row>
    <row r="2199" spans="1:76" ht="14.45" x14ac:dyDescent="0.3">
      <c r="A2199" s="164" t="s">
        <v>31</v>
      </c>
      <c r="B2199" s="6" t="s">
        <v>1164</v>
      </c>
      <c r="C2199" s="6" t="s">
        <v>141</v>
      </c>
      <c r="D2199" s="6" t="s">
        <v>37</v>
      </c>
      <c r="E2199" s="6" t="s">
        <v>40</v>
      </c>
      <c r="F2199" s="24" t="str">
        <f>+Tabela1[[#This Row],[WK]]&amp;Tabela1[[#This Row],[PK]]&amp;Tabela1[[#This Row],[GK]]</f>
        <v>301703</v>
      </c>
      <c r="G2199" s="6" t="s">
        <v>2064</v>
      </c>
      <c r="H2199" s="7">
        <v>476156948.64199793</v>
      </c>
      <c r="I2199" s="8">
        <v>1.371</v>
      </c>
      <c r="J2199" s="7">
        <v>652811176.58999991</v>
      </c>
      <c r="K2199" s="8">
        <v>7.0000000000000007E-2</v>
      </c>
      <c r="L2199" s="7">
        <v>45696782.361299999</v>
      </c>
      <c r="M2199" s="7">
        <v>26730719.361299999</v>
      </c>
      <c r="N2199" s="9">
        <v>1.4093973726281517</v>
      </c>
      <c r="O2199" s="7">
        <v>45898926</v>
      </c>
      <c r="P2199" s="8">
        <v>1.2949999999999999</v>
      </c>
      <c r="Q2199" s="7">
        <v>59439109</v>
      </c>
      <c r="R2199" s="8">
        <v>1.6E-2</v>
      </c>
      <c r="S2199" s="7">
        <v>951025.74400000006</v>
      </c>
      <c r="T2199" s="7">
        <v>43209.744000000064</v>
      </c>
      <c r="U2199" s="9">
        <v>4.7597469090652801E-2</v>
      </c>
      <c r="V2199" s="7">
        <v>26773929.105300002</v>
      </c>
      <c r="W2199" s="9">
        <v>1.3471919148395741</v>
      </c>
      <c r="X2199" s="7">
        <v>37859197.047397964</v>
      </c>
      <c r="Y2199" s="7">
        <v>0</v>
      </c>
      <c r="Z2199" s="7">
        <v>603243.10499999998</v>
      </c>
      <c r="AA2199" s="7">
        <v>2390937.9423979647</v>
      </c>
      <c r="AB2199" s="7">
        <v>34865016</v>
      </c>
      <c r="AC2199" s="7">
        <v>0</v>
      </c>
      <c r="AD2199" s="7">
        <v>11085267.942097964</v>
      </c>
      <c r="AE2199" s="7">
        <v>0</v>
      </c>
      <c r="AF2199" s="7">
        <v>45696782.361299999</v>
      </c>
      <c r="AG2199" s="7">
        <v>951025.74400000006</v>
      </c>
      <c r="AH2199" s="7">
        <v>11085267.942097964</v>
      </c>
      <c r="AI2199" s="7">
        <v>15835431</v>
      </c>
      <c r="AJ2199" s="7">
        <v>1140059</v>
      </c>
      <c r="AK2199" s="7">
        <v>811673</v>
      </c>
      <c r="AL2199" s="7">
        <v>0</v>
      </c>
      <c r="AM2199" s="7">
        <v>540478</v>
      </c>
      <c r="AN2199" s="7">
        <v>0</v>
      </c>
      <c r="AO2199" s="7">
        <v>0</v>
      </c>
      <c r="AP2199" s="7">
        <v>31153573</v>
      </c>
      <c r="AQ2199" s="7">
        <v>1722597</v>
      </c>
      <c r="AR2199" s="7">
        <v>18966063</v>
      </c>
      <c r="AS2199" s="7">
        <v>907816</v>
      </c>
      <c r="AT2199" s="7">
        <v>875603</v>
      </c>
      <c r="AU2199" s="7">
        <v>0</v>
      </c>
      <c r="AV2199" s="7">
        <v>1092839</v>
      </c>
      <c r="AW2199" s="7">
        <v>0</v>
      </c>
      <c r="AX2199" s="7">
        <v>0</v>
      </c>
      <c r="AY2199" s="7">
        <v>31734706</v>
      </c>
      <c r="AZ2199" s="7">
        <v>712040</v>
      </c>
      <c r="BA2199" s="7">
        <v>603243.10499999998</v>
      </c>
      <c r="BB2199" s="7">
        <v>0</v>
      </c>
      <c r="BC2199" s="7">
        <v>0</v>
      </c>
      <c r="BD2199" s="7">
        <v>4945.8999999999996</v>
      </c>
      <c r="BE2199" s="7">
        <v>3081.17</v>
      </c>
      <c r="BF2199" s="7">
        <v>0</v>
      </c>
      <c r="BG2199" s="7">
        <v>1296429.9423979647</v>
      </c>
      <c r="BH2199" s="7">
        <v>14458</v>
      </c>
      <c r="BI2199" s="7">
        <v>1094508</v>
      </c>
      <c r="BJ2199" s="7">
        <v>15063834.189166665</v>
      </c>
      <c r="BK2199" s="7">
        <v>12431135.033333331</v>
      </c>
      <c r="BL2199" s="7">
        <v>1487945.5599999998</v>
      </c>
      <c r="BM2199" s="7">
        <v>7554905.5033333339</v>
      </c>
      <c r="BN2199" s="130">
        <v>1.135</v>
      </c>
      <c r="BO2199" s="131">
        <v>5.7796129999999999E-4</v>
      </c>
      <c r="BP2199" s="161">
        <v>14646.584878913989</v>
      </c>
      <c r="BQ2199" s="162">
        <v>34865016</v>
      </c>
      <c r="BR2199" s="161">
        <v>633924</v>
      </c>
      <c r="BS2199" s="163">
        <v>0</v>
      </c>
      <c r="BT2199" s="163">
        <v>189914.9526020363</v>
      </c>
      <c r="BU2199" s="161">
        <v>45696782.359999999</v>
      </c>
      <c r="BV2199" s="161">
        <v>951025.74</v>
      </c>
      <c r="BW2199" s="165">
        <v>11275182.892602036</v>
      </c>
      <c r="BX2199" s="161">
        <v>633924</v>
      </c>
    </row>
    <row r="2200" spans="1:76" ht="14.45" x14ac:dyDescent="0.3">
      <c r="A2200" s="164" t="s">
        <v>31</v>
      </c>
      <c r="B2200" s="6" t="s">
        <v>1164</v>
      </c>
      <c r="C2200" s="6" t="s">
        <v>141</v>
      </c>
      <c r="D2200" s="6" t="s">
        <v>39</v>
      </c>
      <c r="E2200" s="6" t="s">
        <v>36</v>
      </c>
      <c r="F2200" s="24" t="str">
        <f>+Tabela1[[#This Row],[WK]]&amp;Tabela1[[#This Row],[PK]]&amp;Tabela1[[#This Row],[GK]]</f>
        <v>301704</v>
      </c>
      <c r="G2200" s="6" t="s">
        <v>2062</v>
      </c>
      <c r="H2200" s="7">
        <v>614461447.10400105</v>
      </c>
      <c r="I2200" s="8">
        <v>1.371</v>
      </c>
      <c r="J2200" s="7">
        <v>842426643.98000002</v>
      </c>
      <c r="K2200" s="8">
        <v>7.0000000000000007E-2</v>
      </c>
      <c r="L2200" s="7">
        <v>58969865.078600004</v>
      </c>
      <c r="M2200" s="7">
        <v>34654971.078600004</v>
      </c>
      <c r="N2200" s="9">
        <v>1.4252569260059289</v>
      </c>
      <c r="O2200" s="7">
        <v>83805486</v>
      </c>
      <c r="P2200" s="8">
        <v>1.2949999999999999</v>
      </c>
      <c r="Q2200" s="7">
        <v>108528104</v>
      </c>
      <c r="R2200" s="8">
        <v>1.6E-2</v>
      </c>
      <c r="S2200" s="7">
        <v>1736449.6640000001</v>
      </c>
      <c r="T2200" s="7">
        <v>127995.66400000011</v>
      </c>
      <c r="U2200" s="9">
        <v>7.9576825945908369E-2</v>
      </c>
      <c r="V2200" s="7">
        <v>34782966.742600001</v>
      </c>
      <c r="W2200" s="9">
        <v>1.3417621343740014</v>
      </c>
      <c r="X2200" s="7">
        <v>55668505.521056935</v>
      </c>
      <c r="Y2200" s="7">
        <v>1363692</v>
      </c>
      <c r="Z2200" s="7">
        <v>233330.49000000002</v>
      </c>
      <c r="AA2200" s="7">
        <v>2507783.0310569378</v>
      </c>
      <c r="AB2200" s="7">
        <v>45344409</v>
      </c>
      <c r="AC2200" s="7">
        <v>6219291</v>
      </c>
      <c r="AD2200" s="7">
        <v>20885538.77845693</v>
      </c>
      <c r="AE2200" s="7">
        <v>0</v>
      </c>
      <c r="AF2200" s="7">
        <v>58969865.078600004</v>
      </c>
      <c r="AG2200" s="7">
        <v>1736449.6640000001</v>
      </c>
      <c r="AH2200" s="7">
        <v>20885538.77845693</v>
      </c>
      <c r="AI2200" s="7">
        <v>20301358</v>
      </c>
      <c r="AJ2200" s="7">
        <v>1798405</v>
      </c>
      <c r="AK2200" s="7">
        <v>7960540</v>
      </c>
      <c r="AL2200" s="7">
        <v>0</v>
      </c>
      <c r="AM2200" s="7">
        <v>720974</v>
      </c>
      <c r="AN2200" s="7">
        <v>0</v>
      </c>
      <c r="AO2200" s="7">
        <v>0</v>
      </c>
      <c r="AP2200" s="7">
        <v>36934612</v>
      </c>
      <c r="AQ2200" s="7">
        <v>2645558</v>
      </c>
      <c r="AR2200" s="7">
        <v>24314894</v>
      </c>
      <c r="AS2200" s="7">
        <v>1608454</v>
      </c>
      <c r="AT2200" s="7">
        <v>9519023</v>
      </c>
      <c r="AU2200" s="7">
        <v>0</v>
      </c>
      <c r="AV2200" s="7">
        <v>791177</v>
      </c>
      <c r="AW2200" s="7">
        <v>0</v>
      </c>
      <c r="AX2200" s="7">
        <v>0</v>
      </c>
      <c r="AY2200" s="7">
        <v>42390175</v>
      </c>
      <c r="AZ2200" s="7">
        <v>1133750</v>
      </c>
      <c r="BA2200" s="7">
        <v>233330.49000000002</v>
      </c>
      <c r="BB2200" s="7">
        <v>0</v>
      </c>
      <c r="BC2200" s="7">
        <v>16.32</v>
      </c>
      <c r="BD2200" s="7">
        <v>0</v>
      </c>
      <c r="BE2200" s="7">
        <v>4909.0600000000004</v>
      </c>
      <c r="BF2200" s="7">
        <v>0</v>
      </c>
      <c r="BG2200" s="7">
        <v>1738586.0310569378</v>
      </c>
      <c r="BH2200" s="7">
        <v>19389</v>
      </c>
      <c r="BI2200" s="7">
        <v>769197</v>
      </c>
      <c r="BJ2200" s="7">
        <v>10586406.521666666</v>
      </c>
      <c r="BK2200" s="7">
        <v>8727997.290000001</v>
      </c>
      <c r="BL2200" s="7">
        <v>2225928.1466666665</v>
      </c>
      <c r="BM2200" s="7">
        <v>2981780.6333333328</v>
      </c>
      <c r="BN2200" s="130">
        <v>0.97899999999999998</v>
      </c>
      <c r="BO2200" s="131">
        <v>7.2556270000000004E-4</v>
      </c>
      <c r="BP2200" s="161">
        <v>18386.521642175176</v>
      </c>
      <c r="BQ2200" s="162">
        <v>45344409</v>
      </c>
      <c r="BR2200" s="161">
        <v>1026540</v>
      </c>
      <c r="BS2200" s="163">
        <v>0</v>
      </c>
      <c r="BT2200" s="163">
        <v>2692159.4789430648</v>
      </c>
      <c r="BU2200" s="161">
        <v>58969865.079999998</v>
      </c>
      <c r="BV2200" s="161">
        <v>1736449.66</v>
      </c>
      <c r="BW2200" s="165">
        <v>23577698.258943066</v>
      </c>
      <c r="BX2200" s="161">
        <v>1026540</v>
      </c>
    </row>
    <row r="2201" spans="1:76" ht="14.45" x14ac:dyDescent="0.3">
      <c r="A2201" s="164" t="s">
        <v>31</v>
      </c>
      <c r="B2201" s="6" t="s">
        <v>1164</v>
      </c>
      <c r="C2201" s="6" t="s">
        <v>141</v>
      </c>
      <c r="D2201" s="6" t="s">
        <v>42</v>
      </c>
      <c r="E2201" s="6" t="s">
        <v>36</v>
      </c>
      <c r="F2201" s="24" t="str">
        <f>+Tabela1[[#This Row],[WK]]&amp;Tabela1[[#This Row],[PK]]&amp;Tabela1[[#This Row],[GK]]</f>
        <v>301705</v>
      </c>
      <c r="G2201" s="6" t="s">
        <v>2065</v>
      </c>
      <c r="H2201" s="7">
        <v>382515992.4435997</v>
      </c>
      <c r="I2201" s="8">
        <v>1.371</v>
      </c>
      <c r="J2201" s="7">
        <v>524429425.63999999</v>
      </c>
      <c r="K2201" s="8">
        <v>7.0000000000000007E-2</v>
      </c>
      <c r="L2201" s="7">
        <v>36710059.794800006</v>
      </c>
      <c r="M2201" s="7">
        <v>22659458.794800006</v>
      </c>
      <c r="N2201" s="9">
        <v>1.6127038832573786</v>
      </c>
      <c r="O2201" s="7">
        <v>49014030</v>
      </c>
      <c r="P2201" s="8">
        <v>1.2949999999999999</v>
      </c>
      <c r="Q2201" s="7">
        <v>63473169</v>
      </c>
      <c r="R2201" s="8">
        <v>1.6E-2</v>
      </c>
      <c r="S2201" s="7">
        <v>1015570.704</v>
      </c>
      <c r="T2201" s="7">
        <v>333690.70400000003</v>
      </c>
      <c r="U2201" s="9">
        <v>0.48936866310787824</v>
      </c>
      <c r="V2201" s="7">
        <v>22993149.498800009</v>
      </c>
      <c r="W2201" s="9">
        <v>1.5607112949136002</v>
      </c>
      <c r="X2201" s="7">
        <v>33420815.909192495</v>
      </c>
      <c r="Y2201" s="7">
        <v>3624754</v>
      </c>
      <c r="Z2201" s="7">
        <v>380913.58500000002</v>
      </c>
      <c r="AA2201" s="7">
        <v>1718821.3241924962</v>
      </c>
      <c r="AB2201" s="7">
        <v>22187590</v>
      </c>
      <c r="AC2201" s="7">
        <v>5508737</v>
      </c>
      <c r="AD2201" s="7">
        <v>10427666.410392489</v>
      </c>
      <c r="AE2201" s="7">
        <v>0</v>
      </c>
      <c r="AF2201" s="7">
        <v>36710059.794800006</v>
      </c>
      <c r="AG2201" s="7">
        <v>1015570.704</v>
      </c>
      <c r="AH2201" s="7">
        <v>10427666.410392489</v>
      </c>
      <c r="AI2201" s="7">
        <v>11731340</v>
      </c>
      <c r="AJ2201" s="7">
        <v>538623</v>
      </c>
      <c r="AK2201" s="7">
        <v>10003157</v>
      </c>
      <c r="AL2201" s="7">
        <v>0</v>
      </c>
      <c r="AM2201" s="7">
        <v>464267</v>
      </c>
      <c r="AN2201" s="7">
        <v>0</v>
      </c>
      <c r="AO2201" s="7">
        <v>0</v>
      </c>
      <c r="AP2201" s="7">
        <v>18695102</v>
      </c>
      <c r="AQ2201" s="7">
        <v>1591313</v>
      </c>
      <c r="AR2201" s="7">
        <v>14050601</v>
      </c>
      <c r="AS2201" s="7">
        <v>681880</v>
      </c>
      <c r="AT2201" s="7">
        <v>10389890</v>
      </c>
      <c r="AU2201" s="7">
        <v>0</v>
      </c>
      <c r="AV2201" s="7">
        <v>506641</v>
      </c>
      <c r="AW2201" s="7">
        <v>0</v>
      </c>
      <c r="AX2201" s="7">
        <v>0</v>
      </c>
      <c r="AY2201" s="7">
        <v>20719143</v>
      </c>
      <c r="AZ2201" s="7">
        <v>655272</v>
      </c>
      <c r="BA2201" s="7">
        <v>380913.58500000002</v>
      </c>
      <c r="BB2201" s="7">
        <v>0</v>
      </c>
      <c r="BC2201" s="7">
        <v>48.12</v>
      </c>
      <c r="BD2201" s="7">
        <v>3879.03</v>
      </c>
      <c r="BE2201" s="7">
        <v>112.83</v>
      </c>
      <c r="BF2201" s="7">
        <v>0</v>
      </c>
      <c r="BG2201" s="7">
        <v>1113326.3241924962</v>
      </c>
      <c r="BH2201" s="7">
        <v>12416</v>
      </c>
      <c r="BI2201" s="7">
        <v>605495</v>
      </c>
      <c r="BJ2201" s="7">
        <v>8333389.0583333354</v>
      </c>
      <c r="BK2201" s="7">
        <v>6291547.5400000019</v>
      </c>
      <c r="BL2201" s="7">
        <v>1651226.8533333333</v>
      </c>
      <c r="BM2201" s="7">
        <v>4864912.3666666662</v>
      </c>
      <c r="BN2201" s="130">
        <v>0.91500000000000004</v>
      </c>
      <c r="BO2201" s="131">
        <v>4.6539170000000003E-4</v>
      </c>
      <c r="BP2201" s="161">
        <v>11794.10769537797</v>
      </c>
      <c r="BQ2201" s="162">
        <v>22187590</v>
      </c>
      <c r="BR2201" s="161">
        <v>673105</v>
      </c>
      <c r="BS2201" s="163">
        <v>0</v>
      </c>
      <c r="BT2201" s="163">
        <v>2523234.6799999997</v>
      </c>
      <c r="BU2201" s="161">
        <v>36710059.789999999</v>
      </c>
      <c r="BV2201" s="161">
        <v>1015570.7</v>
      </c>
      <c r="BW2201" s="165">
        <v>12950901.09</v>
      </c>
      <c r="BX2201" s="161">
        <v>673105</v>
      </c>
    </row>
    <row r="2202" spans="1:76" ht="14.45" x14ac:dyDescent="0.3">
      <c r="A2202" s="164" t="s">
        <v>31</v>
      </c>
      <c r="B2202" s="6" t="s">
        <v>1164</v>
      </c>
      <c r="C2202" s="6" t="s">
        <v>141</v>
      </c>
      <c r="D2202" s="6" t="s">
        <v>44</v>
      </c>
      <c r="E2202" s="6" t="s">
        <v>40</v>
      </c>
      <c r="F2202" s="24" t="str">
        <f>+Tabela1[[#This Row],[WK]]&amp;Tabela1[[#This Row],[PK]]&amp;Tabela1[[#This Row],[GK]]</f>
        <v>301706</v>
      </c>
      <c r="G2202" s="6" t="s">
        <v>2066</v>
      </c>
      <c r="H2202" s="7">
        <v>328201974.56159914</v>
      </c>
      <c r="I2202" s="8">
        <v>1.371</v>
      </c>
      <c r="J2202" s="7">
        <v>449964907.12</v>
      </c>
      <c r="K2202" s="8">
        <v>7.0000000000000007E-2</v>
      </c>
      <c r="L2202" s="7">
        <v>31497543.498400003</v>
      </c>
      <c r="M2202" s="7">
        <v>16677302.498400003</v>
      </c>
      <c r="N2202" s="9">
        <v>1.1253057557161183</v>
      </c>
      <c r="O2202" s="7">
        <v>67731902</v>
      </c>
      <c r="P2202" s="8">
        <v>1.2949999999999999</v>
      </c>
      <c r="Q2202" s="7">
        <v>87712813</v>
      </c>
      <c r="R2202" s="8">
        <v>1.6E-2</v>
      </c>
      <c r="S2202" s="7">
        <v>1403405.0079999999</v>
      </c>
      <c r="T2202" s="7">
        <v>238918.00799999991</v>
      </c>
      <c r="U2202" s="9">
        <v>0.20517018051725774</v>
      </c>
      <c r="V2202" s="7">
        <v>16916220.506400004</v>
      </c>
      <c r="W2202" s="9">
        <v>1.0582739040914555</v>
      </c>
      <c r="X2202" s="7">
        <v>28424772.143958896</v>
      </c>
      <c r="Y2202" s="7">
        <v>5030111</v>
      </c>
      <c r="Z2202" s="7">
        <v>336260.1</v>
      </c>
      <c r="AA2202" s="7">
        <v>1865215.0439588986</v>
      </c>
      <c r="AB2202" s="7">
        <v>21193186</v>
      </c>
      <c r="AC2202" s="7">
        <v>0</v>
      </c>
      <c r="AD2202" s="7">
        <v>11508551.637558894</v>
      </c>
      <c r="AE2202" s="7">
        <v>0</v>
      </c>
      <c r="AF2202" s="7">
        <v>31497543.498400003</v>
      </c>
      <c r="AG2202" s="7">
        <v>1403405.0079999999</v>
      </c>
      <c r="AH2202" s="7">
        <v>11508551.637558894</v>
      </c>
      <c r="AI2202" s="7">
        <v>12373939</v>
      </c>
      <c r="AJ2202" s="7">
        <v>1324745</v>
      </c>
      <c r="AK2202" s="7">
        <v>4483738</v>
      </c>
      <c r="AL2202" s="7">
        <v>0</v>
      </c>
      <c r="AM2202" s="7">
        <v>643627</v>
      </c>
      <c r="AN2202" s="7">
        <v>0</v>
      </c>
      <c r="AO2202" s="7">
        <v>0</v>
      </c>
      <c r="AP2202" s="7">
        <v>17362034</v>
      </c>
      <c r="AQ2202" s="7">
        <v>1221333</v>
      </c>
      <c r="AR2202" s="7">
        <v>14820241</v>
      </c>
      <c r="AS2202" s="7">
        <v>1164487</v>
      </c>
      <c r="AT2202" s="7">
        <v>5391700</v>
      </c>
      <c r="AU2202" s="7">
        <v>0</v>
      </c>
      <c r="AV2202" s="7">
        <v>930987</v>
      </c>
      <c r="AW2202" s="7">
        <v>0</v>
      </c>
      <c r="AX2202" s="7">
        <v>0</v>
      </c>
      <c r="AY2202" s="7">
        <v>19108006</v>
      </c>
      <c r="AZ2202" s="7">
        <v>506052</v>
      </c>
      <c r="BA2202" s="7">
        <v>336260.1</v>
      </c>
      <c r="BB2202" s="7">
        <v>0</v>
      </c>
      <c r="BC2202" s="7">
        <v>0</v>
      </c>
      <c r="BD2202" s="7">
        <v>0</v>
      </c>
      <c r="BE2202" s="7">
        <v>7231.4</v>
      </c>
      <c r="BF2202" s="7">
        <v>0</v>
      </c>
      <c r="BG2202" s="7">
        <v>1025182.0439588986</v>
      </c>
      <c r="BH2202" s="7">
        <v>11433</v>
      </c>
      <c r="BI2202" s="7">
        <v>840033</v>
      </c>
      <c r="BJ2202" s="7">
        <v>11561381.356666666</v>
      </c>
      <c r="BK2202" s="7">
        <v>10065515.219999999</v>
      </c>
      <c r="BL2202" s="7">
        <v>269251.6333333333</v>
      </c>
      <c r="BM2202" s="7">
        <v>5444961.2800000012</v>
      </c>
      <c r="BN2202" s="130">
        <v>0.878</v>
      </c>
      <c r="BO2202" s="131">
        <v>4.500676E-4</v>
      </c>
      <c r="BP2202" s="161">
        <v>11404.906143503011</v>
      </c>
      <c r="BQ2202" s="162">
        <v>21193186</v>
      </c>
      <c r="BR2202" s="161">
        <v>636561</v>
      </c>
      <c r="BS2202" s="163">
        <v>0</v>
      </c>
      <c r="BT2202" s="163">
        <v>1148533.8560411036</v>
      </c>
      <c r="BU2202" s="161">
        <v>31497543.5</v>
      </c>
      <c r="BV2202" s="161">
        <v>1403405.01</v>
      </c>
      <c r="BW2202" s="165">
        <v>12657085.496041104</v>
      </c>
      <c r="BX2202" s="161">
        <v>636561</v>
      </c>
    </row>
    <row r="2203" spans="1:76" ht="14.45" x14ac:dyDescent="0.3">
      <c r="A2203" s="164" t="s">
        <v>31</v>
      </c>
      <c r="B2203" s="6" t="s">
        <v>1164</v>
      </c>
      <c r="C2203" s="6" t="s">
        <v>141</v>
      </c>
      <c r="D2203" s="6" t="s">
        <v>51</v>
      </c>
      <c r="E2203" s="6" t="s">
        <v>36</v>
      </c>
      <c r="F2203" s="24" t="str">
        <f>+Tabela1[[#This Row],[WK]]&amp;Tabela1[[#This Row],[PK]]&amp;Tabela1[[#This Row],[GK]]</f>
        <v>301707</v>
      </c>
      <c r="G2203" s="6" t="s">
        <v>2067</v>
      </c>
      <c r="H2203" s="7">
        <v>266795973.09959868</v>
      </c>
      <c r="I2203" s="8">
        <v>1.371</v>
      </c>
      <c r="J2203" s="7">
        <v>365777279.12</v>
      </c>
      <c r="K2203" s="8">
        <v>7.0000000000000007E-2</v>
      </c>
      <c r="L2203" s="7">
        <v>25604409.538400002</v>
      </c>
      <c r="M2203" s="7">
        <v>16665060.538400002</v>
      </c>
      <c r="N2203" s="9">
        <v>1.8642364828132341</v>
      </c>
      <c r="O2203" s="7">
        <v>10219111</v>
      </c>
      <c r="P2203" s="8">
        <v>1.2949999999999999</v>
      </c>
      <c r="Q2203" s="7">
        <v>13233749</v>
      </c>
      <c r="R2203" s="8">
        <v>1.6E-2</v>
      </c>
      <c r="S2203" s="7">
        <v>211739.984</v>
      </c>
      <c r="T2203" s="7">
        <v>123899.984</v>
      </c>
      <c r="U2203" s="9">
        <v>1.4105189435336976</v>
      </c>
      <c r="V2203" s="7">
        <v>16788960.522400003</v>
      </c>
      <c r="W2203" s="9">
        <v>1.8598215371806222</v>
      </c>
      <c r="X2203" s="7">
        <v>30026025.587256357</v>
      </c>
      <c r="Y2203" s="7">
        <v>5817668</v>
      </c>
      <c r="Z2203" s="7">
        <v>322619.17</v>
      </c>
      <c r="AA2203" s="7">
        <v>1237657.4172563567</v>
      </c>
      <c r="AB2203" s="7">
        <v>18702928</v>
      </c>
      <c r="AC2203" s="7">
        <v>3945153</v>
      </c>
      <c r="AD2203" s="7">
        <v>13237065.064856356</v>
      </c>
      <c r="AE2203" s="7">
        <v>0</v>
      </c>
      <c r="AF2203" s="7">
        <v>25604409.538400002</v>
      </c>
      <c r="AG2203" s="7">
        <v>211739.984</v>
      </c>
      <c r="AH2203" s="7">
        <v>13237065.064856356</v>
      </c>
      <c r="AI2203" s="7">
        <v>7463776</v>
      </c>
      <c r="AJ2203" s="7">
        <v>37349</v>
      </c>
      <c r="AK2203" s="7">
        <v>9787669</v>
      </c>
      <c r="AL2203" s="7">
        <v>0</v>
      </c>
      <c r="AM2203" s="7">
        <v>487954</v>
      </c>
      <c r="AN2203" s="7">
        <v>0</v>
      </c>
      <c r="AO2203" s="7">
        <v>0</v>
      </c>
      <c r="AP2203" s="7">
        <v>15180952</v>
      </c>
      <c r="AQ2203" s="7">
        <v>1002527</v>
      </c>
      <c r="AR2203" s="7">
        <v>8939349</v>
      </c>
      <c r="AS2203" s="7">
        <v>87840</v>
      </c>
      <c r="AT2203" s="7">
        <v>11071959</v>
      </c>
      <c r="AU2203" s="7">
        <v>291741</v>
      </c>
      <c r="AV2203" s="7">
        <v>548837</v>
      </c>
      <c r="AW2203" s="7">
        <v>0</v>
      </c>
      <c r="AX2203" s="7">
        <v>0</v>
      </c>
      <c r="AY2203" s="7">
        <v>16796001</v>
      </c>
      <c r="AZ2203" s="7">
        <v>420088</v>
      </c>
      <c r="BA2203" s="7">
        <v>322619.17</v>
      </c>
      <c r="BB2203" s="7">
        <v>0</v>
      </c>
      <c r="BC2203" s="7">
        <v>24.52</v>
      </c>
      <c r="BD2203" s="7">
        <v>3387.29</v>
      </c>
      <c r="BE2203" s="7">
        <v>0</v>
      </c>
      <c r="BF2203" s="7">
        <v>0</v>
      </c>
      <c r="BG2203" s="7">
        <v>833739.41725635668</v>
      </c>
      <c r="BH2203" s="7">
        <v>9298</v>
      </c>
      <c r="BI2203" s="7">
        <v>403918</v>
      </c>
      <c r="BJ2203" s="7">
        <v>5559053.25</v>
      </c>
      <c r="BK2203" s="7">
        <v>3884291.7799999993</v>
      </c>
      <c r="BL2203" s="7">
        <v>349070.73333333334</v>
      </c>
      <c r="BM2203" s="7">
        <v>6000904.413333334</v>
      </c>
      <c r="BN2203" s="130">
        <v>0.81899999999999995</v>
      </c>
      <c r="BO2203" s="131">
        <v>3.5230580000000002E-4</v>
      </c>
      <c r="BP2203" s="161">
        <v>8927.6232580469659</v>
      </c>
      <c r="BQ2203" s="162">
        <v>18702928</v>
      </c>
      <c r="BR2203" s="161">
        <v>510734</v>
      </c>
      <c r="BS2203" s="163">
        <v>0</v>
      </c>
      <c r="BT2203" s="163">
        <v>2113334.4127436429</v>
      </c>
      <c r="BU2203" s="161">
        <v>25604409.539999999</v>
      </c>
      <c r="BV2203" s="161">
        <v>211739.98</v>
      </c>
      <c r="BW2203" s="165">
        <v>15350399.472743643</v>
      </c>
      <c r="BX2203" s="161">
        <v>510734</v>
      </c>
    </row>
    <row r="2204" spans="1:76" ht="14.45" x14ac:dyDescent="0.3">
      <c r="A2204" s="164" t="s">
        <v>31</v>
      </c>
      <c r="B2204" s="6" t="s">
        <v>1164</v>
      </c>
      <c r="C2204" s="6" t="s">
        <v>141</v>
      </c>
      <c r="D2204" s="6" t="s">
        <v>75</v>
      </c>
      <c r="E2204" s="6" t="s">
        <v>36</v>
      </c>
      <c r="F2204" s="24" t="str">
        <f>+Tabela1[[#This Row],[WK]]&amp;Tabela1[[#This Row],[PK]]&amp;Tabela1[[#This Row],[GK]]</f>
        <v>301708</v>
      </c>
      <c r="G2204" s="6" t="s">
        <v>2068</v>
      </c>
      <c r="H2204" s="7">
        <v>167435992.70859957</v>
      </c>
      <c r="I2204" s="8">
        <v>1.371</v>
      </c>
      <c r="J2204" s="7">
        <v>229554746</v>
      </c>
      <c r="K2204" s="8">
        <v>7.0000000000000007E-2</v>
      </c>
      <c r="L2204" s="7">
        <v>16068832.220000001</v>
      </c>
      <c r="M2204" s="7">
        <v>10868874.220000001</v>
      </c>
      <c r="N2204" s="9">
        <v>2.0901850014942429</v>
      </c>
      <c r="O2204" s="7">
        <v>3795165</v>
      </c>
      <c r="P2204" s="8">
        <v>1.2949999999999999</v>
      </c>
      <c r="Q2204" s="7">
        <v>4914739</v>
      </c>
      <c r="R2204" s="8">
        <v>1.6E-2</v>
      </c>
      <c r="S2204" s="7">
        <v>78635.824000000008</v>
      </c>
      <c r="T2204" s="7">
        <v>-12157.175999999992</v>
      </c>
      <c r="U2204" s="9">
        <v>-0.13389992620576469</v>
      </c>
      <c r="V2204" s="7">
        <v>10856717.044</v>
      </c>
      <c r="W2204" s="9">
        <v>2.0520181433599878</v>
      </c>
      <c r="X2204" s="7">
        <v>21599813.935036886</v>
      </c>
      <c r="Y2204" s="7">
        <v>3815755</v>
      </c>
      <c r="Z2204" s="7">
        <v>699854.76</v>
      </c>
      <c r="AA2204" s="7">
        <v>1191120.1750368862</v>
      </c>
      <c r="AB2204" s="7">
        <v>12839997</v>
      </c>
      <c r="AC2204" s="7">
        <v>3053087</v>
      </c>
      <c r="AD2204" s="7">
        <v>10743096.891036887</v>
      </c>
      <c r="AE2204" s="7">
        <v>0</v>
      </c>
      <c r="AF2204" s="7">
        <v>16068832.220000001</v>
      </c>
      <c r="AG2204" s="7">
        <v>78635.824000000008</v>
      </c>
      <c r="AH2204" s="7">
        <v>10743096.891036887</v>
      </c>
      <c r="AI2204" s="7">
        <v>4341627</v>
      </c>
      <c r="AJ2204" s="7">
        <v>94535</v>
      </c>
      <c r="AK2204" s="7">
        <v>6435073</v>
      </c>
      <c r="AL2204" s="7">
        <v>0</v>
      </c>
      <c r="AM2204" s="7">
        <v>1070236</v>
      </c>
      <c r="AN2204" s="7">
        <v>0</v>
      </c>
      <c r="AO2204" s="7">
        <v>0</v>
      </c>
      <c r="AP2204" s="7">
        <v>10450569</v>
      </c>
      <c r="AQ2204" s="7">
        <v>564916</v>
      </c>
      <c r="AR2204" s="7">
        <v>5199958</v>
      </c>
      <c r="AS2204" s="7">
        <v>90793</v>
      </c>
      <c r="AT2204" s="7">
        <v>7742127</v>
      </c>
      <c r="AU2204" s="7">
        <v>464261</v>
      </c>
      <c r="AV2204" s="7">
        <v>1016051</v>
      </c>
      <c r="AW2204" s="7">
        <v>0</v>
      </c>
      <c r="AX2204" s="7">
        <v>0</v>
      </c>
      <c r="AY2204" s="7">
        <v>11520118</v>
      </c>
      <c r="AZ2204" s="7">
        <v>241672</v>
      </c>
      <c r="BA2204" s="7">
        <v>699854.76</v>
      </c>
      <c r="BB2204" s="7">
        <v>0</v>
      </c>
      <c r="BC2204" s="7">
        <v>0</v>
      </c>
      <c r="BD2204" s="7">
        <v>7427.64</v>
      </c>
      <c r="BE2204" s="7">
        <v>195.36</v>
      </c>
      <c r="BF2204" s="7">
        <v>0</v>
      </c>
      <c r="BG2204" s="7">
        <v>560160.17503688612</v>
      </c>
      <c r="BH2204" s="7">
        <v>6247</v>
      </c>
      <c r="BI2204" s="7">
        <v>630960</v>
      </c>
      <c r="BJ2204" s="7">
        <v>8683927.6741666663</v>
      </c>
      <c r="BK2204" s="7">
        <v>6207947.9899999993</v>
      </c>
      <c r="BL2204" s="7">
        <v>1842269.4533333334</v>
      </c>
      <c r="BM2204" s="7">
        <v>6219379.830000001</v>
      </c>
      <c r="BN2204" s="130">
        <v>0.82299999999999995</v>
      </c>
      <c r="BO2204" s="131">
        <v>2.356894E-4</v>
      </c>
      <c r="BP2204" s="161">
        <v>5973.0932254331929</v>
      </c>
      <c r="BQ2204" s="162">
        <v>12839997</v>
      </c>
      <c r="BR2204" s="161">
        <v>349342</v>
      </c>
      <c r="BS2204" s="163">
        <v>0</v>
      </c>
      <c r="BT2204" s="163">
        <v>1733756.7800000012</v>
      </c>
      <c r="BU2204" s="161">
        <v>16068832.220000001</v>
      </c>
      <c r="BV2204" s="161">
        <v>78635.820000000007</v>
      </c>
      <c r="BW2204" s="165">
        <v>12476853.670000002</v>
      </c>
      <c r="BX2204" s="161">
        <v>349342</v>
      </c>
    </row>
    <row r="2205" spans="1:76" ht="14.45" x14ac:dyDescent="0.3">
      <c r="A2205" s="164" t="s">
        <v>31</v>
      </c>
      <c r="B2205" s="6" t="s">
        <v>1164</v>
      </c>
      <c r="C2205" s="6" t="s">
        <v>147</v>
      </c>
      <c r="D2205" s="6" t="s">
        <v>33</v>
      </c>
      <c r="E2205" s="6" t="s">
        <v>36</v>
      </c>
      <c r="F2205" s="24" t="str">
        <f>+Tabela1[[#This Row],[WK]]&amp;Tabela1[[#This Row],[PK]]&amp;Tabela1[[#This Row],[GK]]</f>
        <v>301801</v>
      </c>
      <c r="G2205" s="6" t="s">
        <v>2069</v>
      </c>
      <c r="H2205" s="7">
        <v>144909442.6798</v>
      </c>
      <c r="I2205" s="8">
        <v>1.371</v>
      </c>
      <c r="J2205" s="7">
        <v>198670845.92000002</v>
      </c>
      <c r="K2205" s="8">
        <v>7.0000000000000007E-2</v>
      </c>
      <c r="L2205" s="7">
        <v>13906959.214400003</v>
      </c>
      <c r="M2205" s="7">
        <v>3609844.2144000027</v>
      </c>
      <c r="N2205" s="9">
        <v>0.35056850529492994</v>
      </c>
      <c r="O2205" s="7">
        <v>13564546</v>
      </c>
      <c r="P2205" s="8">
        <v>1.2949999999999999</v>
      </c>
      <c r="Q2205" s="7">
        <v>17566087</v>
      </c>
      <c r="R2205" s="8">
        <v>1.6E-2</v>
      </c>
      <c r="S2205" s="7">
        <v>281057.39199999999</v>
      </c>
      <c r="T2205" s="7">
        <v>93589.391999999993</v>
      </c>
      <c r="U2205" s="9">
        <v>0.49922862568545029</v>
      </c>
      <c r="V2205" s="7">
        <v>3703433.6064000018</v>
      </c>
      <c r="W2205" s="9">
        <v>0.35322660008509654</v>
      </c>
      <c r="X2205" s="7">
        <v>8048367</v>
      </c>
      <c r="Y2205" s="7">
        <v>0</v>
      </c>
      <c r="Z2205" s="7">
        <v>0</v>
      </c>
      <c r="AA2205" s="7">
        <v>724253</v>
      </c>
      <c r="AB2205" s="7">
        <v>4646219</v>
      </c>
      <c r="AC2205" s="7">
        <v>2677895</v>
      </c>
      <c r="AD2205" s="7">
        <v>4344933.3935999973</v>
      </c>
      <c r="AE2205" s="7">
        <v>-2472140.9876733967</v>
      </c>
      <c r="AF2205" s="7">
        <v>13906959.214400003</v>
      </c>
      <c r="AG2205" s="7">
        <v>281057.39199999999</v>
      </c>
      <c r="AH2205" s="7">
        <v>1872792.4059266006</v>
      </c>
      <c r="AI2205" s="7">
        <v>8597423</v>
      </c>
      <c r="AJ2205" s="7">
        <v>127270</v>
      </c>
      <c r="AK2205" s="7">
        <v>0</v>
      </c>
      <c r="AL2205" s="7">
        <v>0</v>
      </c>
      <c r="AM2205" s="7">
        <v>1422495</v>
      </c>
      <c r="AN2205" s="7">
        <v>0</v>
      </c>
      <c r="AO2205" s="7">
        <v>-385434</v>
      </c>
      <c r="AP2205" s="7">
        <v>3297720</v>
      </c>
      <c r="AQ2205" s="7">
        <v>334176</v>
      </c>
      <c r="AR2205" s="7">
        <v>10297115</v>
      </c>
      <c r="AS2205" s="7">
        <v>187468</v>
      </c>
      <c r="AT2205" s="7">
        <v>0</v>
      </c>
      <c r="AU2205" s="7">
        <v>0</v>
      </c>
      <c r="AV2205" s="7">
        <v>1620111</v>
      </c>
      <c r="AW2205" s="7">
        <v>0</v>
      </c>
      <c r="AX2205" s="7">
        <v>-568043</v>
      </c>
      <c r="AY2205" s="7">
        <v>3956189</v>
      </c>
      <c r="AZ2205" s="7">
        <v>149220</v>
      </c>
      <c r="BA2205" s="7">
        <v>0</v>
      </c>
      <c r="BB2205" s="7">
        <v>0</v>
      </c>
      <c r="BC2205" s="7">
        <v>0</v>
      </c>
      <c r="BD2205" s="7">
        <v>0</v>
      </c>
      <c r="BE2205" s="7">
        <v>0</v>
      </c>
      <c r="BF2205" s="7">
        <v>0</v>
      </c>
      <c r="BG2205" s="7">
        <v>320594</v>
      </c>
      <c r="BH2205" s="7">
        <v>2455</v>
      </c>
      <c r="BI2205" s="7">
        <v>403659</v>
      </c>
      <c r="BJ2205" s="7">
        <v>5555656.7441666648</v>
      </c>
      <c r="BK2205" s="7">
        <v>3747491.9799999986</v>
      </c>
      <c r="BL2205" s="7">
        <v>59001.333333333336</v>
      </c>
      <c r="BM2205" s="7">
        <v>7114656.3900000006</v>
      </c>
      <c r="BN2205" s="130">
        <v>1.64</v>
      </c>
      <c r="BO2205" s="131">
        <v>9.6518600000000001E-5</v>
      </c>
      <c r="BP2205" s="161">
        <v>2446.2668234814337</v>
      </c>
      <c r="BQ2205" s="162">
        <v>4646219</v>
      </c>
      <c r="BR2205" s="161">
        <v>259731</v>
      </c>
      <c r="BS2205" s="163">
        <v>0</v>
      </c>
      <c r="BT2205" s="163">
        <v>840981.98767339624</v>
      </c>
      <c r="BU2205" s="161">
        <v>13906959.210000001</v>
      </c>
      <c r="BV2205" s="161">
        <v>281057.39</v>
      </c>
      <c r="BW2205" s="165">
        <v>2713774.3976733964</v>
      </c>
      <c r="BX2205" s="161">
        <v>259731</v>
      </c>
    </row>
    <row r="2206" spans="1:76" ht="14.45" x14ac:dyDescent="0.3">
      <c r="A2206" s="164" t="s">
        <v>31</v>
      </c>
      <c r="B2206" s="6" t="s">
        <v>1164</v>
      </c>
      <c r="C2206" s="6" t="s">
        <v>147</v>
      </c>
      <c r="D2206" s="6" t="s">
        <v>32</v>
      </c>
      <c r="E2206" s="6" t="s">
        <v>36</v>
      </c>
      <c r="F2206" s="24" t="str">
        <f>+Tabela1[[#This Row],[WK]]&amp;Tabela1[[#This Row],[PK]]&amp;Tabela1[[#This Row],[GK]]</f>
        <v>301802</v>
      </c>
      <c r="G2206" s="6" t="s">
        <v>2070</v>
      </c>
      <c r="H2206" s="7">
        <v>136537564.54479939</v>
      </c>
      <c r="I2206" s="8">
        <v>1.371</v>
      </c>
      <c r="J2206" s="7">
        <v>187193000.98999998</v>
      </c>
      <c r="K2206" s="8">
        <v>7.0000000000000007E-2</v>
      </c>
      <c r="L2206" s="7">
        <v>13103510.0693</v>
      </c>
      <c r="M2206" s="7">
        <v>8786638.0692999996</v>
      </c>
      <c r="N2206" s="9">
        <v>2.0354177907753574</v>
      </c>
      <c r="O2206" s="7">
        <v>1312952</v>
      </c>
      <c r="P2206" s="8">
        <v>1.2949999999999999</v>
      </c>
      <c r="Q2206" s="7">
        <v>1700273</v>
      </c>
      <c r="R2206" s="8">
        <v>1.6E-2</v>
      </c>
      <c r="S2206" s="7">
        <v>27204.368000000002</v>
      </c>
      <c r="T2206" s="7">
        <v>1065.3680000000022</v>
      </c>
      <c r="U2206" s="9">
        <v>4.0757794865909261E-2</v>
      </c>
      <c r="V2206" s="7">
        <v>8787703.4373000003</v>
      </c>
      <c r="W2206" s="9">
        <v>2.0234126593969024</v>
      </c>
      <c r="X2206" s="7">
        <v>20679185.896644816</v>
      </c>
      <c r="Y2206" s="7">
        <v>7134724</v>
      </c>
      <c r="Z2206" s="7">
        <v>63499.004999999997</v>
      </c>
      <c r="AA2206" s="7">
        <v>725133.8916448144</v>
      </c>
      <c r="AB2206" s="7">
        <v>12755829</v>
      </c>
      <c r="AC2206" s="7">
        <v>0</v>
      </c>
      <c r="AD2206" s="7">
        <v>11891482.459344815</v>
      </c>
      <c r="AE2206" s="7">
        <v>0</v>
      </c>
      <c r="AF2206" s="7">
        <v>13103510.0693</v>
      </c>
      <c r="AG2206" s="7">
        <v>27204.368000000002</v>
      </c>
      <c r="AH2206" s="7">
        <v>11891482.459344815</v>
      </c>
      <c r="AI2206" s="7">
        <v>3604308</v>
      </c>
      <c r="AJ2206" s="7">
        <v>13939</v>
      </c>
      <c r="AK2206" s="7">
        <v>6266925</v>
      </c>
      <c r="AL2206" s="7">
        <v>0</v>
      </c>
      <c r="AM2206" s="7">
        <v>837221</v>
      </c>
      <c r="AN2206" s="7">
        <v>0</v>
      </c>
      <c r="AO2206" s="7">
        <v>0</v>
      </c>
      <c r="AP2206" s="7">
        <v>9941641</v>
      </c>
      <c r="AQ2206" s="7">
        <v>648460</v>
      </c>
      <c r="AR2206" s="7">
        <v>4316872</v>
      </c>
      <c r="AS2206" s="7">
        <v>26139</v>
      </c>
      <c r="AT2206" s="7">
        <v>7223005</v>
      </c>
      <c r="AU2206" s="7">
        <v>414641</v>
      </c>
      <c r="AV2206" s="7">
        <v>708698</v>
      </c>
      <c r="AW2206" s="7">
        <v>0</v>
      </c>
      <c r="AX2206" s="7">
        <v>0</v>
      </c>
      <c r="AY2206" s="7">
        <v>11487583</v>
      </c>
      <c r="AZ2206" s="7">
        <v>266001</v>
      </c>
      <c r="BA2206" s="7">
        <v>63499.004999999997</v>
      </c>
      <c r="BB2206" s="7">
        <v>0</v>
      </c>
      <c r="BC2206" s="7">
        <v>13.8</v>
      </c>
      <c r="BD2206" s="7">
        <v>636.77</v>
      </c>
      <c r="BE2206" s="7">
        <v>0.03</v>
      </c>
      <c r="BF2206" s="7">
        <v>0</v>
      </c>
      <c r="BG2206" s="7">
        <v>452826.8916448144</v>
      </c>
      <c r="BH2206" s="7">
        <v>5050</v>
      </c>
      <c r="BI2206" s="7">
        <v>272307</v>
      </c>
      <c r="BJ2206" s="7">
        <v>3747785.6566666663</v>
      </c>
      <c r="BK2206" s="7">
        <v>1900603.8833333328</v>
      </c>
      <c r="BL2206" s="7">
        <v>1401454.3366666667</v>
      </c>
      <c r="BM2206" s="7">
        <v>4585818.419999999</v>
      </c>
      <c r="BN2206" s="130">
        <v>0.66700000000000004</v>
      </c>
      <c r="BO2206" s="131">
        <v>2.135947E-4</v>
      </c>
      <c r="BP2206" s="161">
        <v>5412.8030736337641</v>
      </c>
      <c r="BQ2206" s="162">
        <v>12755829</v>
      </c>
      <c r="BR2206" s="161">
        <v>276215</v>
      </c>
      <c r="BS2206" s="163">
        <v>0</v>
      </c>
      <c r="BT2206" s="163">
        <v>1196957.1033551842</v>
      </c>
      <c r="BU2206" s="161">
        <v>13103510.07</v>
      </c>
      <c r="BV2206" s="161">
        <v>27204.37</v>
      </c>
      <c r="BW2206" s="165">
        <v>13088439.563355185</v>
      </c>
      <c r="BX2206" s="161">
        <v>276215</v>
      </c>
    </row>
    <row r="2207" spans="1:76" ht="14.45" x14ac:dyDescent="0.3">
      <c r="A2207" s="164" t="s">
        <v>31</v>
      </c>
      <c r="B2207" s="6" t="s">
        <v>1164</v>
      </c>
      <c r="C2207" s="6" t="s">
        <v>147</v>
      </c>
      <c r="D2207" s="6" t="s">
        <v>37</v>
      </c>
      <c r="E2207" s="6" t="s">
        <v>40</v>
      </c>
      <c r="F2207" s="24" t="str">
        <f>+Tabela1[[#This Row],[WK]]&amp;Tabela1[[#This Row],[PK]]&amp;Tabela1[[#This Row],[GK]]</f>
        <v>301803</v>
      </c>
      <c r="G2207" s="6" t="s">
        <v>2071</v>
      </c>
      <c r="H2207" s="7">
        <v>273442712.98739886</v>
      </c>
      <c r="I2207" s="8">
        <v>1.371</v>
      </c>
      <c r="J2207" s="7">
        <v>374889959.5</v>
      </c>
      <c r="K2207" s="8">
        <v>7.0000000000000007E-2</v>
      </c>
      <c r="L2207" s="7">
        <v>26242297.165000003</v>
      </c>
      <c r="M2207" s="7">
        <v>14466239.165000003</v>
      </c>
      <c r="N2207" s="9">
        <v>1.2284449656243204</v>
      </c>
      <c r="O2207" s="7">
        <v>30871197</v>
      </c>
      <c r="P2207" s="8">
        <v>1.2949999999999999</v>
      </c>
      <c r="Q2207" s="7">
        <v>39978200</v>
      </c>
      <c r="R2207" s="8">
        <v>1.6E-2</v>
      </c>
      <c r="S2207" s="7">
        <v>639651.20000000007</v>
      </c>
      <c r="T2207" s="7">
        <v>51191.20000000007</v>
      </c>
      <c r="U2207" s="9">
        <v>8.699180912891287E-2</v>
      </c>
      <c r="V2207" s="7">
        <v>14517430.365000002</v>
      </c>
      <c r="W2207" s="9">
        <v>1.1741202014506349</v>
      </c>
      <c r="X2207" s="7">
        <v>20033460.822826315</v>
      </c>
      <c r="Y2207" s="7">
        <v>825609</v>
      </c>
      <c r="Z2207" s="7">
        <v>156563.64000000001</v>
      </c>
      <c r="AA2207" s="7">
        <v>1039560.1828263144</v>
      </c>
      <c r="AB2207" s="7">
        <v>15661320</v>
      </c>
      <c r="AC2207" s="7">
        <v>2350408</v>
      </c>
      <c r="AD2207" s="7">
        <v>5516030.4578263117</v>
      </c>
      <c r="AE2207" s="7">
        <v>0</v>
      </c>
      <c r="AF2207" s="7">
        <v>26242297.165000003</v>
      </c>
      <c r="AG2207" s="7">
        <v>639651.20000000007</v>
      </c>
      <c r="AH2207" s="7">
        <v>5516030.4578263117</v>
      </c>
      <c r="AI2207" s="7">
        <v>9832244</v>
      </c>
      <c r="AJ2207" s="7">
        <v>565470</v>
      </c>
      <c r="AK2207" s="7">
        <v>3863067</v>
      </c>
      <c r="AL2207" s="7">
        <v>0</v>
      </c>
      <c r="AM2207" s="7">
        <v>835998</v>
      </c>
      <c r="AN2207" s="7">
        <v>0</v>
      </c>
      <c r="AO2207" s="7">
        <v>0</v>
      </c>
      <c r="AP2207" s="7">
        <v>12427522</v>
      </c>
      <c r="AQ2207" s="7">
        <v>1133811</v>
      </c>
      <c r="AR2207" s="7">
        <v>11776058</v>
      </c>
      <c r="AS2207" s="7">
        <v>588460</v>
      </c>
      <c r="AT2207" s="7">
        <v>4196118</v>
      </c>
      <c r="AU2207" s="7">
        <v>0</v>
      </c>
      <c r="AV2207" s="7">
        <v>503343</v>
      </c>
      <c r="AW2207" s="7">
        <v>0</v>
      </c>
      <c r="AX2207" s="7">
        <v>0</v>
      </c>
      <c r="AY2207" s="7">
        <v>14106819</v>
      </c>
      <c r="AZ2207" s="7">
        <v>475234</v>
      </c>
      <c r="BA2207" s="7">
        <v>156563.64000000001</v>
      </c>
      <c r="BB2207" s="7">
        <v>0</v>
      </c>
      <c r="BC2207" s="7">
        <v>0</v>
      </c>
      <c r="BD2207" s="7">
        <v>1683.48</v>
      </c>
      <c r="BE2207" s="7">
        <v>0</v>
      </c>
      <c r="BF2207" s="7">
        <v>0</v>
      </c>
      <c r="BG2207" s="7">
        <v>691166.18282631435</v>
      </c>
      <c r="BH2207" s="7">
        <v>7708</v>
      </c>
      <c r="BI2207" s="7">
        <v>348394</v>
      </c>
      <c r="BJ2207" s="7">
        <v>4795028.3016666658</v>
      </c>
      <c r="BK2207" s="7">
        <v>2834484.6333333319</v>
      </c>
      <c r="BL2207" s="7">
        <v>564966.99</v>
      </c>
      <c r="BM2207" s="7">
        <v>6712240.6933333343</v>
      </c>
      <c r="BN2207" s="130">
        <v>0.97</v>
      </c>
      <c r="BO2207" s="131">
        <v>3.0507720000000002E-4</v>
      </c>
      <c r="BP2207" s="161">
        <v>7731.0035767038999</v>
      </c>
      <c r="BQ2207" s="162">
        <v>15661320</v>
      </c>
      <c r="BR2207" s="161">
        <v>431175</v>
      </c>
      <c r="BS2207" s="163">
        <v>0</v>
      </c>
      <c r="BT2207" s="163">
        <v>1679227.9299999997</v>
      </c>
      <c r="BU2207" s="161">
        <v>26242297.170000002</v>
      </c>
      <c r="BV2207" s="161">
        <v>639651.19999999995</v>
      </c>
      <c r="BW2207" s="165">
        <v>7195258.3899999997</v>
      </c>
      <c r="BX2207" s="161">
        <v>431175</v>
      </c>
    </row>
    <row r="2208" spans="1:76" ht="14.45" x14ac:dyDescent="0.3">
      <c r="A2208" s="164" t="s">
        <v>31</v>
      </c>
      <c r="B2208" s="6" t="s">
        <v>1164</v>
      </c>
      <c r="C2208" s="6" t="s">
        <v>147</v>
      </c>
      <c r="D2208" s="6" t="s">
        <v>39</v>
      </c>
      <c r="E2208" s="6" t="s">
        <v>36</v>
      </c>
      <c r="F2208" s="24" t="str">
        <f>+Tabela1[[#This Row],[WK]]&amp;Tabela1[[#This Row],[PK]]&amp;Tabela1[[#This Row],[GK]]</f>
        <v>301804</v>
      </c>
      <c r="G2208" s="6" t="s">
        <v>2072</v>
      </c>
      <c r="H2208" s="7">
        <v>173272852.16679943</v>
      </c>
      <c r="I2208" s="8">
        <v>1.371</v>
      </c>
      <c r="J2208" s="7">
        <v>237557080.31999999</v>
      </c>
      <c r="K2208" s="8">
        <v>7.0000000000000007E-2</v>
      </c>
      <c r="L2208" s="7">
        <v>16628995.622400001</v>
      </c>
      <c r="M2208" s="7">
        <v>8712382.6224000007</v>
      </c>
      <c r="N2208" s="9">
        <v>1.1005189495052998</v>
      </c>
      <c r="O2208" s="7">
        <v>17288877</v>
      </c>
      <c r="P2208" s="8">
        <v>1.2949999999999999</v>
      </c>
      <c r="Q2208" s="7">
        <v>22389096</v>
      </c>
      <c r="R2208" s="8">
        <v>1.6E-2</v>
      </c>
      <c r="S2208" s="7">
        <v>358225.53600000002</v>
      </c>
      <c r="T2208" s="7">
        <v>56944.536000000022</v>
      </c>
      <c r="U2208" s="9">
        <v>0.18900805560257708</v>
      </c>
      <c r="V2208" s="7">
        <v>8769327.1583999991</v>
      </c>
      <c r="W2208" s="9">
        <v>1.0671015175420855</v>
      </c>
      <c r="X2208" s="7">
        <v>18253896.204878747</v>
      </c>
      <c r="Y2208" s="7">
        <v>4138009</v>
      </c>
      <c r="Z2208" s="7">
        <v>634.26</v>
      </c>
      <c r="AA2208" s="7">
        <v>947666.94487874885</v>
      </c>
      <c r="AB2208" s="7">
        <v>13167586</v>
      </c>
      <c r="AC2208" s="7">
        <v>0</v>
      </c>
      <c r="AD2208" s="7">
        <v>9484569.0464787465</v>
      </c>
      <c r="AE2208" s="7">
        <v>0</v>
      </c>
      <c r="AF2208" s="7">
        <v>16628995.622400001</v>
      </c>
      <c r="AG2208" s="7">
        <v>358225.53600000002</v>
      </c>
      <c r="AH2208" s="7">
        <v>9484569.0464787465</v>
      </c>
      <c r="AI2208" s="7">
        <v>6609858</v>
      </c>
      <c r="AJ2208" s="7">
        <v>319400</v>
      </c>
      <c r="AK2208" s="7">
        <v>4376024</v>
      </c>
      <c r="AL2208" s="7">
        <v>0</v>
      </c>
      <c r="AM2208" s="7">
        <v>992209</v>
      </c>
      <c r="AN2208" s="7">
        <v>0</v>
      </c>
      <c r="AO2208" s="7">
        <v>0</v>
      </c>
      <c r="AP2208" s="7">
        <v>10262939</v>
      </c>
      <c r="AQ2208" s="7">
        <v>724047</v>
      </c>
      <c r="AR2208" s="7">
        <v>7916613</v>
      </c>
      <c r="AS2208" s="7">
        <v>301281</v>
      </c>
      <c r="AT2208" s="7">
        <v>4500930</v>
      </c>
      <c r="AU2208" s="7">
        <v>0</v>
      </c>
      <c r="AV2208" s="7">
        <v>431140</v>
      </c>
      <c r="AW2208" s="7">
        <v>0</v>
      </c>
      <c r="AX2208" s="7">
        <v>0</v>
      </c>
      <c r="AY2208" s="7">
        <v>11622325</v>
      </c>
      <c r="AZ2208" s="7">
        <v>301685</v>
      </c>
      <c r="BA2208" s="7">
        <v>634.26</v>
      </c>
      <c r="BB2208" s="7">
        <v>0</v>
      </c>
      <c r="BC2208" s="7">
        <v>0</v>
      </c>
      <c r="BD2208" s="7">
        <v>6.82</v>
      </c>
      <c r="BE2208" s="7">
        <v>0</v>
      </c>
      <c r="BF2208" s="7">
        <v>0</v>
      </c>
      <c r="BG2208" s="7">
        <v>559442.94487874885</v>
      </c>
      <c r="BH2208" s="7">
        <v>6239</v>
      </c>
      <c r="BI2208" s="7">
        <v>388224</v>
      </c>
      <c r="BJ2208" s="7">
        <v>5343222.29</v>
      </c>
      <c r="BK2208" s="7">
        <v>4724454.6833333336</v>
      </c>
      <c r="BL2208" s="7">
        <v>71527.08666666667</v>
      </c>
      <c r="BM2208" s="7">
        <v>2332016.2533333329</v>
      </c>
      <c r="BN2208" s="130">
        <v>0.81899999999999995</v>
      </c>
      <c r="BO2208" s="131">
        <v>2.5053329999999999E-4</v>
      </c>
      <c r="BP2208" s="161">
        <v>6349.2880416413809</v>
      </c>
      <c r="BQ2208" s="162">
        <v>13167586</v>
      </c>
      <c r="BR2208" s="161">
        <v>376746</v>
      </c>
      <c r="BS2208" s="163">
        <v>0</v>
      </c>
      <c r="BT2208" s="163">
        <v>978929.79512125254</v>
      </c>
      <c r="BU2208" s="161">
        <v>16628995.619999999</v>
      </c>
      <c r="BV2208" s="161">
        <v>358225.54</v>
      </c>
      <c r="BW2208" s="165">
        <v>10463498.845121253</v>
      </c>
      <c r="BX2208" s="161">
        <v>376746</v>
      </c>
    </row>
    <row r="2209" spans="1:76" ht="14.45" x14ac:dyDescent="0.3">
      <c r="A2209" s="164" t="s">
        <v>31</v>
      </c>
      <c r="B2209" s="6" t="s">
        <v>1164</v>
      </c>
      <c r="C2209" s="6" t="s">
        <v>147</v>
      </c>
      <c r="D2209" s="6" t="s">
        <v>42</v>
      </c>
      <c r="E2209" s="6" t="s">
        <v>36</v>
      </c>
      <c r="F2209" s="24" t="str">
        <f>+Tabela1[[#This Row],[WK]]&amp;Tabela1[[#This Row],[PK]]&amp;Tabela1[[#This Row],[GK]]</f>
        <v>301805</v>
      </c>
      <c r="G2209" s="6" t="s">
        <v>2073</v>
      </c>
      <c r="H2209" s="7">
        <v>229565375.42739999</v>
      </c>
      <c r="I2209" s="8">
        <v>1.371</v>
      </c>
      <c r="J2209" s="7">
        <v>314734129.70999998</v>
      </c>
      <c r="K2209" s="8">
        <v>7.0000000000000007E-2</v>
      </c>
      <c r="L2209" s="7">
        <v>22031389.079700001</v>
      </c>
      <c r="M2209" s="7">
        <v>6514582.0797000006</v>
      </c>
      <c r="N2209" s="9">
        <v>0.4198403756455823</v>
      </c>
      <c r="O2209" s="7">
        <v>8982566</v>
      </c>
      <c r="P2209" s="8">
        <v>1.2949999999999999</v>
      </c>
      <c r="Q2209" s="7">
        <v>11632423</v>
      </c>
      <c r="R2209" s="8">
        <v>1.6E-2</v>
      </c>
      <c r="S2209" s="7">
        <v>186118.76800000001</v>
      </c>
      <c r="T2209" s="7">
        <v>53849.768000000011</v>
      </c>
      <c r="U2209" s="9">
        <v>0.40712312030785758</v>
      </c>
      <c r="V2209" s="7">
        <v>6568431.8476999998</v>
      </c>
      <c r="W2209" s="9">
        <v>0.41973288695767086</v>
      </c>
      <c r="X2209" s="7">
        <v>10100766.5</v>
      </c>
      <c r="Y2209" s="7">
        <v>0</v>
      </c>
      <c r="Z2209" s="7">
        <v>5440.5</v>
      </c>
      <c r="AA2209" s="7">
        <v>521988</v>
      </c>
      <c r="AB2209" s="7">
        <v>7528345</v>
      </c>
      <c r="AC2209" s="7">
        <v>2044993</v>
      </c>
      <c r="AD2209" s="7">
        <v>3532334.6522999993</v>
      </c>
      <c r="AE2209" s="7">
        <v>-2729718.3836767585</v>
      </c>
      <c r="AF2209" s="7">
        <v>22031389.079700001</v>
      </c>
      <c r="AG2209" s="7">
        <v>186118.76800000001</v>
      </c>
      <c r="AH2209" s="7">
        <v>802616.26862324076</v>
      </c>
      <c r="AI2209" s="7">
        <v>12955527</v>
      </c>
      <c r="AJ2209" s="7">
        <v>93419</v>
      </c>
      <c r="AK2209" s="7">
        <v>0</v>
      </c>
      <c r="AL2209" s="7">
        <v>0</v>
      </c>
      <c r="AM2209" s="7">
        <v>898628</v>
      </c>
      <c r="AN2209" s="7">
        <v>0</v>
      </c>
      <c r="AO2209" s="7">
        <v>-569035</v>
      </c>
      <c r="AP2209" s="7">
        <v>5721732</v>
      </c>
      <c r="AQ2209" s="7">
        <v>449546</v>
      </c>
      <c r="AR2209" s="7">
        <v>15516807</v>
      </c>
      <c r="AS2209" s="7">
        <v>132269</v>
      </c>
      <c r="AT2209" s="7">
        <v>0</v>
      </c>
      <c r="AU2209" s="7">
        <v>0</v>
      </c>
      <c r="AV2209" s="7">
        <v>748385</v>
      </c>
      <c r="AW2209" s="7">
        <v>0</v>
      </c>
      <c r="AX2209" s="7">
        <v>-770135</v>
      </c>
      <c r="AY2209" s="7">
        <v>6638894</v>
      </c>
      <c r="AZ2209" s="7">
        <v>181660</v>
      </c>
      <c r="BA2209" s="7">
        <v>5440.5</v>
      </c>
      <c r="BB2209" s="7">
        <v>0</v>
      </c>
      <c r="BC2209" s="7">
        <v>0</v>
      </c>
      <c r="BD2209" s="7">
        <v>58.5</v>
      </c>
      <c r="BE2209" s="7">
        <v>0</v>
      </c>
      <c r="BF2209" s="7">
        <v>0</v>
      </c>
      <c r="BG2209" s="7">
        <v>320594</v>
      </c>
      <c r="BH2209" s="7">
        <v>3523</v>
      </c>
      <c r="BI2209" s="7">
        <v>201394</v>
      </c>
      <c r="BJ2209" s="7">
        <v>2771813.5300000007</v>
      </c>
      <c r="BK2209" s="7">
        <v>1136150.1600000006</v>
      </c>
      <c r="BL2209" s="7">
        <v>1335040.8033333335</v>
      </c>
      <c r="BM2209" s="7">
        <v>3872571.8733333335</v>
      </c>
      <c r="BN2209" s="130">
        <v>1.544</v>
      </c>
      <c r="BO2209" s="131">
        <v>1.530181E-4</v>
      </c>
      <c r="BP2209" s="161">
        <v>3878.0082649546162</v>
      </c>
      <c r="BQ2209" s="162">
        <v>7528345</v>
      </c>
      <c r="BR2209" s="161">
        <v>344322</v>
      </c>
      <c r="BS2209" s="163">
        <v>0</v>
      </c>
      <c r="BT2209" s="163">
        <v>772077.8836767599</v>
      </c>
      <c r="BU2209" s="161">
        <v>22031389.079999998</v>
      </c>
      <c r="BV2209" s="161">
        <v>186118.77</v>
      </c>
      <c r="BW2209" s="165">
        <v>1574694.1536767599</v>
      </c>
      <c r="BX2209" s="161">
        <v>344322</v>
      </c>
    </row>
    <row r="2210" spans="1:76" ht="14.45" x14ac:dyDescent="0.3">
      <c r="A2210" s="164" t="s">
        <v>31</v>
      </c>
      <c r="B2210" s="6" t="s">
        <v>1164</v>
      </c>
      <c r="C2210" s="6" t="s">
        <v>147</v>
      </c>
      <c r="D2210" s="6" t="s">
        <v>44</v>
      </c>
      <c r="E2210" s="6" t="s">
        <v>40</v>
      </c>
      <c r="F2210" s="24" t="str">
        <f>+Tabela1[[#This Row],[WK]]&amp;Tabela1[[#This Row],[PK]]&amp;Tabela1[[#This Row],[GK]]</f>
        <v>301806</v>
      </c>
      <c r="G2210" s="6" t="s">
        <v>2074</v>
      </c>
      <c r="H2210" s="7">
        <v>192353890.00199926</v>
      </c>
      <c r="I2210" s="8">
        <v>1.371</v>
      </c>
      <c r="J2210" s="7">
        <v>263717183.18999997</v>
      </c>
      <c r="K2210" s="8">
        <v>7.0000000000000007E-2</v>
      </c>
      <c r="L2210" s="7">
        <v>18460202.8233</v>
      </c>
      <c r="M2210" s="7">
        <v>12196595.8233</v>
      </c>
      <c r="N2210" s="9">
        <v>1.9472160088108976</v>
      </c>
      <c r="O2210" s="7">
        <v>131522896</v>
      </c>
      <c r="P2210" s="8">
        <v>1.2949999999999999</v>
      </c>
      <c r="Q2210" s="7">
        <v>170322150</v>
      </c>
      <c r="R2210" s="8">
        <v>1.6E-2</v>
      </c>
      <c r="S2210" s="7">
        <v>2725154.4</v>
      </c>
      <c r="T2210" s="7">
        <v>1415265.4</v>
      </c>
      <c r="U2210" s="9">
        <v>1.0804468164859771</v>
      </c>
      <c r="V2210" s="7">
        <v>13611861.223299999</v>
      </c>
      <c r="W2210" s="9">
        <v>1.7973022265146767</v>
      </c>
      <c r="X2210" s="7">
        <v>15601453.493224142</v>
      </c>
      <c r="Y2210" s="7">
        <v>913528</v>
      </c>
      <c r="Z2210" s="7">
        <v>0</v>
      </c>
      <c r="AA2210" s="7">
        <v>880883.49322414142</v>
      </c>
      <c r="AB2210" s="7">
        <v>10862816</v>
      </c>
      <c r="AC2210" s="7">
        <v>2944226</v>
      </c>
      <c r="AD2210" s="7">
        <v>2944226</v>
      </c>
      <c r="AE2210" s="7">
        <v>0</v>
      </c>
      <c r="AF2210" s="7">
        <v>18460202.8233</v>
      </c>
      <c r="AG2210" s="7">
        <v>2725154.4</v>
      </c>
      <c r="AH2210" s="7">
        <v>2944226</v>
      </c>
      <c r="AI2210" s="7">
        <v>5229705</v>
      </c>
      <c r="AJ2210" s="7">
        <v>358620</v>
      </c>
      <c r="AK2210" s="7">
        <v>4490497</v>
      </c>
      <c r="AL2210" s="7">
        <v>0</v>
      </c>
      <c r="AM2210" s="7">
        <v>760801</v>
      </c>
      <c r="AN2210" s="7">
        <v>0</v>
      </c>
      <c r="AO2210" s="7">
        <v>0</v>
      </c>
      <c r="AP2210" s="7">
        <v>9278374</v>
      </c>
      <c r="AQ2210" s="7">
        <v>596743</v>
      </c>
      <c r="AR2210" s="7">
        <v>6263607</v>
      </c>
      <c r="AS2210" s="7">
        <v>1309889</v>
      </c>
      <c r="AT2210" s="7">
        <v>4701026</v>
      </c>
      <c r="AU2210" s="7">
        <v>0</v>
      </c>
      <c r="AV2210" s="7">
        <v>741900</v>
      </c>
      <c r="AW2210" s="7">
        <v>0</v>
      </c>
      <c r="AX2210" s="7">
        <v>0</v>
      </c>
      <c r="AY2210" s="7">
        <v>10309482</v>
      </c>
      <c r="AZ2210" s="7">
        <v>243294</v>
      </c>
      <c r="BA2210" s="7">
        <v>0</v>
      </c>
      <c r="BB2210" s="7">
        <v>0</v>
      </c>
      <c r="BC2210" s="7">
        <v>0</v>
      </c>
      <c r="BD2210" s="7">
        <v>0</v>
      </c>
      <c r="BE2210" s="7">
        <v>0</v>
      </c>
      <c r="BF2210" s="7">
        <v>0</v>
      </c>
      <c r="BG2210" s="7">
        <v>522230.49322414136</v>
      </c>
      <c r="BH2210" s="7">
        <v>5824</v>
      </c>
      <c r="BI2210" s="7">
        <v>358653</v>
      </c>
      <c r="BJ2210" s="7">
        <v>4936106.0733333342</v>
      </c>
      <c r="BK2210" s="7">
        <v>3590770.9900000012</v>
      </c>
      <c r="BL2210" s="7">
        <v>134639.09666666665</v>
      </c>
      <c r="BM2210" s="7">
        <v>5112062.1399999997</v>
      </c>
      <c r="BN2210" s="130">
        <v>0.95799999999999996</v>
      </c>
      <c r="BO2210" s="131">
        <v>2.3879930000000001E-4</v>
      </c>
      <c r="BP2210" s="161">
        <v>6051.1336394338277</v>
      </c>
      <c r="BQ2210" s="162">
        <v>10862816</v>
      </c>
      <c r="BR2210" s="161">
        <v>321478</v>
      </c>
      <c r="BS2210" s="163">
        <v>0</v>
      </c>
      <c r="BT2210" s="163">
        <v>1261092.7767000012</v>
      </c>
      <c r="BU2210" s="161">
        <v>18460202.82</v>
      </c>
      <c r="BV2210" s="161">
        <v>2725154.4</v>
      </c>
      <c r="BW2210" s="165">
        <v>4205318.7767000012</v>
      </c>
      <c r="BX2210" s="161">
        <v>321478</v>
      </c>
    </row>
    <row r="2211" spans="1:76" ht="14.45" x14ac:dyDescent="0.3">
      <c r="A2211" s="164" t="s">
        <v>31</v>
      </c>
      <c r="B2211" s="6" t="s">
        <v>1164</v>
      </c>
      <c r="C2211" s="6" t="s">
        <v>147</v>
      </c>
      <c r="D2211" s="6" t="s">
        <v>51</v>
      </c>
      <c r="E2211" s="6" t="s">
        <v>40</v>
      </c>
      <c r="F2211" s="24" t="str">
        <f>+Tabela1[[#This Row],[WK]]&amp;Tabela1[[#This Row],[PK]]&amp;Tabela1[[#This Row],[GK]]</f>
        <v>301807</v>
      </c>
      <c r="G2211" s="6" t="s">
        <v>2075</v>
      </c>
      <c r="H2211" s="7">
        <v>829133722.06880248</v>
      </c>
      <c r="I2211" s="8">
        <v>1.371</v>
      </c>
      <c r="J2211" s="7">
        <v>1136742332.9499998</v>
      </c>
      <c r="K2211" s="8">
        <v>7.0000000000000007E-2</v>
      </c>
      <c r="L2211" s="7">
        <v>79571963.306499988</v>
      </c>
      <c r="M2211" s="7">
        <v>46483211.306499988</v>
      </c>
      <c r="N2211" s="9">
        <v>1.4048040042882242</v>
      </c>
      <c r="O2211" s="7">
        <v>218038675</v>
      </c>
      <c r="P2211" s="8">
        <v>1.2949999999999999</v>
      </c>
      <c r="Q2211" s="7">
        <v>282360084</v>
      </c>
      <c r="R2211" s="8">
        <v>1.6E-2</v>
      </c>
      <c r="S2211" s="7">
        <v>4517761.3440000005</v>
      </c>
      <c r="T2211" s="7">
        <v>456093.34400000051</v>
      </c>
      <c r="U2211" s="9">
        <v>0.11229212825863673</v>
      </c>
      <c r="V2211" s="7">
        <v>46939304.650499985</v>
      </c>
      <c r="W2211" s="9">
        <v>1.2634932431584889</v>
      </c>
      <c r="X2211" s="7">
        <v>43427645.724461079</v>
      </c>
      <c r="Y2211" s="7">
        <v>0</v>
      </c>
      <c r="Z2211" s="7">
        <v>0</v>
      </c>
      <c r="AA2211" s="7">
        <v>3004117.7244610814</v>
      </c>
      <c r="AB2211" s="7">
        <v>40423528</v>
      </c>
      <c r="AC2211" s="7">
        <v>0</v>
      </c>
      <c r="AD2211" s="7">
        <v>0</v>
      </c>
      <c r="AE2211" s="7">
        <v>0</v>
      </c>
      <c r="AF2211" s="7">
        <v>79571963.306499988</v>
      </c>
      <c r="AG2211" s="7">
        <v>4517761.3440000005</v>
      </c>
      <c r="AH2211" s="7">
        <v>0</v>
      </c>
      <c r="AI2211" s="7">
        <v>27626960</v>
      </c>
      <c r="AJ2211" s="7">
        <v>3742759</v>
      </c>
      <c r="AK2211" s="7">
        <v>3962010</v>
      </c>
      <c r="AL2211" s="7">
        <v>425949</v>
      </c>
      <c r="AM2211" s="7">
        <v>1017191</v>
      </c>
      <c r="AN2211" s="7">
        <v>0</v>
      </c>
      <c r="AO2211" s="7">
        <v>0</v>
      </c>
      <c r="AP2211" s="7">
        <v>32185269</v>
      </c>
      <c r="AQ2211" s="7">
        <v>2808667</v>
      </c>
      <c r="AR2211" s="7">
        <v>33088752</v>
      </c>
      <c r="AS2211" s="7">
        <v>4061668</v>
      </c>
      <c r="AT2211" s="7">
        <v>4312703</v>
      </c>
      <c r="AU2211" s="7">
        <v>582292</v>
      </c>
      <c r="AV2211" s="7">
        <v>1093843</v>
      </c>
      <c r="AW2211" s="7">
        <v>0</v>
      </c>
      <c r="AX2211" s="7">
        <v>0</v>
      </c>
      <c r="AY2211" s="7">
        <v>36822729</v>
      </c>
      <c r="AZ2211" s="7">
        <v>1154836</v>
      </c>
      <c r="BA2211" s="7">
        <v>0</v>
      </c>
      <c r="BB2211" s="7">
        <v>0</v>
      </c>
      <c r="BC2211" s="7">
        <v>0</v>
      </c>
      <c r="BD2211" s="7">
        <v>0</v>
      </c>
      <c r="BE2211" s="7">
        <v>0</v>
      </c>
      <c r="BF2211" s="7">
        <v>0</v>
      </c>
      <c r="BG2211" s="7">
        <v>2131155.7244610814</v>
      </c>
      <c r="BH2211" s="7">
        <v>23767</v>
      </c>
      <c r="BI2211" s="7">
        <v>872962</v>
      </c>
      <c r="BJ2211" s="7">
        <v>12014723.422499999</v>
      </c>
      <c r="BK2211" s="7">
        <v>9415645.5833333321</v>
      </c>
      <c r="BL2211" s="7">
        <v>853355.94</v>
      </c>
      <c r="BM2211" s="7">
        <v>8689599.4766666666</v>
      </c>
      <c r="BN2211" s="130">
        <v>1.0329999999999999</v>
      </c>
      <c r="BO2211" s="131">
        <v>9.3093820000000004E-4</v>
      </c>
      <c r="BP2211" s="161">
        <v>23591.216945140583</v>
      </c>
      <c r="BQ2211" s="162">
        <v>40423528</v>
      </c>
      <c r="BR2211" s="161">
        <v>1222558</v>
      </c>
      <c r="BS2211" s="163">
        <v>0</v>
      </c>
      <c r="BT2211" s="163">
        <v>1749656.3495000154</v>
      </c>
      <c r="BU2211" s="161">
        <v>79571963.310000002</v>
      </c>
      <c r="BV2211" s="161">
        <v>4517761.34</v>
      </c>
      <c r="BW2211" s="165">
        <v>1749656.3495000154</v>
      </c>
      <c r="BX2211" s="161">
        <v>1222558</v>
      </c>
    </row>
    <row r="2212" spans="1:76" ht="14.45" x14ac:dyDescent="0.3">
      <c r="A2212" s="164" t="s">
        <v>31</v>
      </c>
      <c r="B2212" s="6" t="s">
        <v>1164</v>
      </c>
      <c r="C2212" s="6" t="s">
        <v>153</v>
      </c>
      <c r="D2212" s="6" t="s">
        <v>33</v>
      </c>
      <c r="E2212" s="6" t="s">
        <v>34</v>
      </c>
      <c r="F2212" s="24" t="str">
        <f>+Tabela1[[#This Row],[WK]]&amp;Tabela1[[#This Row],[PK]]&amp;Tabela1[[#This Row],[GK]]</f>
        <v>301901</v>
      </c>
      <c r="G2212" s="6" t="s">
        <v>2076</v>
      </c>
      <c r="H2212" s="7">
        <v>2762522377.4737835</v>
      </c>
      <c r="I2212" s="8">
        <v>1.371</v>
      </c>
      <c r="J2212" s="7">
        <v>3787418179.5099998</v>
      </c>
      <c r="K2212" s="8">
        <v>7.0000000000000007E-2</v>
      </c>
      <c r="L2212" s="7">
        <v>265119272.56569999</v>
      </c>
      <c r="M2212" s="7">
        <v>143838636.56569999</v>
      </c>
      <c r="N2212" s="9">
        <v>1.1859983696465772</v>
      </c>
      <c r="O2212" s="7">
        <v>602472081</v>
      </c>
      <c r="P2212" s="8">
        <v>1.2949999999999999</v>
      </c>
      <c r="Q2212" s="7">
        <v>780201345</v>
      </c>
      <c r="R2212" s="8">
        <v>1.6E-2</v>
      </c>
      <c r="S2212" s="7">
        <v>12483221.52</v>
      </c>
      <c r="T2212" s="7">
        <v>1056218.5199999996</v>
      </c>
      <c r="U2212" s="9">
        <v>9.2431805609922355E-2</v>
      </c>
      <c r="V2212" s="7">
        <v>144894855.08569998</v>
      </c>
      <c r="W2212" s="9">
        <v>1.0918350757916806</v>
      </c>
      <c r="X2212" s="7">
        <v>132790919.18839647</v>
      </c>
      <c r="Y2212" s="7">
        <v>0</v>
      </c>
      <c r="Z2212" s="7">
        <v>201698.24500000002</v>
      </c>
      <c r="AA2212" s="7">
        <v>9906271.943396464</v>
      </c>
      <c r="AB2212" s="7">
        <v>122682949</v>
      </c>
      <c r="AC2212" s="7">
        <v>0</v>
      </c>
      <c r="AD2212" s="7">
        <v>0</v>
      </c>
      <c r="AE2212" s="7">
        <v>0</v>
      </c>
      <c r="AF2212" s="7">
        <v>265119272.56569999</v>
      </c>
      <c r="AG2212" s="7">
        <v>12483221.52</v>
      </c>
      <c r="AH2212" s="7">
        <v>0</v>
      </c>
      <c r="AI2212" s="7">
        <v>101261457</v>
      </c>
      <c r="AJ2212" s="7">
        <v>11914796</v>
      </c>
      <c r="AK2212" s="7">
        <v>0</v>
      </c>
      <c r="AL2212" s="7">
        <v>875031</v>
      </c>
      <c r="AM2212" s="7">
        <v>2806883</v>
      </c>
      <c r="AN2212" s="7">
        <v>0</v>
      </c>
      <c r="AO2212" s="7">
        <v>0</v>
      </c>
      <c r="AP2212" s="7">
        <v>91536800</v>
      </c>
      <c r="AQ2212" s="7">
        <v>7765607</v>
      </c>
      <c r="AR2212" s="7">
        <v>121280636</v>
      </c>
      <c r="AS2212" s="7">
        <v>11427003</v>
      </c>
      <c r="AT2212" s="7">
        <v>0</v>
      </c>
      <c r="AU2212" s="7">
        <v>1016484</v>
      </c>
      <c r="AV2212" s="7">
        <v>2858587</v>
      </c>
      <c r="AW2212" s="7">
        <v>0</v>
      </c>
      <c r="AX2212" s="7">
        <v>0</v>
      </c>
      <c r="AY2212" s="7">
        <v>108934887</v>
      </c>
      <c r="AZ2212" s="7">
        <v>3290957</v>
      </c>
      <c r="BA2212" s="7">
        <v>201698.24500000002</v>
      </c>
      <c r="BB2212" s="7">
        <v>0</v>
      </c>
      <c r="BC2212" s="7">
        <v>84.67</v>
      </c>
      <c r="BD2212" s="7">
        <v>0</v>
      </c>
      <c r="BE2212" s="7">
        <v>3773.13</v>
      </c>
      <c r="BF2212" s="7">
        <v>0</v>
      </c>
      <c r="BG2212" s="7">
        <v>6281649.9433964631</v>
      </c>
      <c r="BH2212" s="7">
        <v>70054</v>
      </c>
      <c r="BI2212" s="7">
        <v>3624622</v>
      </c>
      <c r="BJ2212" s="7">
        <v>49885887.580833331</v>
      </c>
      <c r="BK2212" s="7">
        <v>42814812.940000005</v>
      </c>
      <c r="BL2212" s="7">
        <v>8806180.959999999</v>
      </c>
      <c r="BM2212" s="7">
        <v>10671936.643333331</v>
      </c>
      <c r="BN2212" s="130">
        <v>1.1040000000000001</v>
      </c>
      <c r="BO2212" s="131">
        <v>2.8989509999999999E-3</v>
      </c>
      <c r="BP2212" s="161">
        <v>73464.044082187203</v>
      </c>
      <c r="BQ2212" s="162">
        <v>122682949</v>
      </c>
      <c r="BR2212" s="161">
        <v>4148096</v>
      </c>
      <c r="BS2212" s="163">
        <v>0</v>
      </c>
      <c r="BT2212" s="163">
        <v>0</v>
      </c>
      <c r="BU2212" s="161">
        <v>265119272.56999999</v>
      </c>
      <c r="BV2212" s="161">
        <v>12483221.52</v>
      </c>
      <c r="BW2212" s="165">
        <v>0</v>
      </c>
      <c r="BX2212" s="161">
        <v>4148096</v>
      </c>
    </row>
    <row r="2213" spans="1:76" ht="14.45" x14ac:dyDescent="0.3">
      <c r="A2213" s="164" t="s">
        <v>31</v>
      </c>
      <c r="B2213" s="6" t="s">
        <v>1164</v>
      </c>
      <c r="C2213" s="6" t="s">
        <v>153</v>
      </c>
      <c r="D2213" s="6" t="s">
        <v>32</v>
      </c>
      <c r="E2213" s="6" t="s">
        <v>36</v>
      </c>
      <c r="F2213" s="24" t="str">
        <f>+Tabela1[[#This Row],[WK]]&amp;Tabela1[[#This Row],[PK]]&amp;Tabela1[[#This Row],[GK]]</f>
        <v>301902</v>
      </c>
      <c r="G2213" s="6" t="s">
        <v>2077</v>
      </c>
      <c r="H2213" s="7">
        <v>118753124.09299977</v>
      </c>
      <c r="I2213" s="8">
        <v>1.371</v>
      </c>
      <c r="J2213" s="7">
        <v>162810533.13</v>
      </c>
      <c r="K2213" s="8">
        <v>7.0000000000000007E-2</v>
      </c>
      <c r="L2213" s="7">
        <v>11396737.3191</v>
      </c>
      <c r="M2213" s="7">
        <v>7172514.3191</v>
      </c>
      <c r="N2213" s="9">
        <v>1.6979487870550394</v>
      </c>
      <c r="O2213" s="7">
        <v>20701456</v>
      </c>
      <c r="P2213" s="8">
        <v>1.2949999999999999</v>
      </c>
      <c r="Q2213" s="7">
        <v>26808386</v>
      </c>
      <c r="R2213" s="8">
        <v>1.6E-2</v>
      </c>
      <c r="S2213" s="7">
        <v>428934.17600000004</v>
      </c>
      <c r="T2213" s="7">
        <v>170306.17600000004</v>
      </c>
      <c r="U2213" s="9">
        <v>0.65849860030623153</v>
      </c>
      <c r="V2213" s="7">
        <v>7342820.4951000009</v>
      </c>
      <c r="W2213" s="9">
        <v>1.6379800477642465</v>
      </c>
      <c r="X2213" s="7">
        <v>12470649.21903719</v>
      </c>
      <c r="Y2213" s="7">
        <v>2828613</v>
      </c>
      <c r="Z2213" s="7">
        <v>121784.43</v>
      </c>
      <c r="AA2213" s="7">
        <v>562637.78903719108</v>
      </c>
      <c r="AB2213" s="7">
        <v>8099284</v>
      </c>
      <c r="AC2213" s="7">
        <v>858330</v>
      </c>
      <c r="AD2213" s="7">
        <v>5127828.7239371901</v>
      </c>
      <c r="AE2213" s="7">
        <v>0</v>
      </c>
      <c r="AF2213" s="7">
        <v>11396737.3191</v>
      </c>
      <c r="AG2213" s="7">
        <v>428934.17600000004</v>
      </c>
      <c r="AH2213" s="7">
        <v>5127828.7239371901</v>
      </c>
      <c r="AI2213" s="7">
        <v>3526952</v>
      </c>
      <c r="AJ2213" s="7">
        <v>162983</v>
      </c>
      <c r="AK2213" s="7">
        <v>4057732</v>
      </c>
      <c r="AL2213" s="7">
        <v>0</v>
      </c>
      <c r="AM2213" s="7">
        <v>170913</v>
      </c>
      <c r="AN2213" s="7">
        <v>0</v>
      </c>
      <c r="AO2213" s="7">
        <v>0</v>
      </c>
      <c r="AP2213" s="7">
        <v>6201619</v>
      </c>
      <c r="AQ2213" s="7">
        <v>397828</v>
      </c>
      <c r="AR2213" s="7">
        <v>4224223</v>
      </c>
      <c r="AS2213" s="7">
        <v>258628</v>
      </c>
      <c r="AT2213" s="7">
        <v>4417144</v>
      </c>
      <c r="AU2213" s="7">
        <v>0</v>
      </c>
      <c r="AV2213" s="7">
        <v>320816</v>
      </c>
      <c r="AW2213" s="7">
        <v>0</v>
      </c>
      <c r="AX2213" s="7">
        <v>0</v>
      </c>
      <c r="AY2213" s="7">
        <v>7142043</v>
      </c>
      <c r="AZ2213" s="7">
        <v>180038</v>
      </c>
      <c r="BA2213" s="7">
        <v>121784.43</v>
      </c>
      <c r="BB2213" s="7">
        <v>0</v>
      </c>
      <c r="BC2213" s="7">
        <v>0</v>
      </c>
      <c r="BD2213" s="7">
        <v>0</v>
      </c>
      <c r="BE2213" s="7">
        <v>2619.02</v>
      </c>
      <c r="BF2213" s="7">
        <v>0</v>
      </c>
      <c r="BG2213" s="7">
        <v>403867.78903719102</v>
      </c>
      <c r="BH2213" s="7">
        <v>4504</v>
      </c>
      <c r="BI2213" s="7">
        <v>158770</v>
      </c>
      <c r="BJ2213" s="7">
        <v>2185158.2833333341</v>
      </c>
      <c r="BK2213" s="7">
        <v>1522816.3566666674</v>
      </c>
      <c r="BL2213" s="7">
        <v>138911.78666666665</v>
      </c>
      <c r="BM2213" s="7">
        <v>2371544.1333333333</v>
      </c>
      <c r="BN2213" s="130">
        <v>0.82099999999999995</v>
      </c>
      <c r="BO2213" s="131">
        <v>1.732995E-4</v>
      </c>
      <c r="BP2213" s="161">
        <v>4391.2740647280207</v>
      </c>
      <c r="BQ2213" s="162">
        <v>8099284</v>
      </c>
      <c r="BR2213" s="161">
        <v>242752</v>
      </c>
      <c r="BS2213" s="163">
        <v>0</v>
      </c>
      <c r="BT2213" s="163">
        <v>1332143.5599999987</v>
      </c>
      <c r="BU2213" s="161">
        <v>11396737.32</v>
      </c>
      <c r="BV2213" s="161">
        <v>428934.18</v>
      </c>
      <c r="BW2213" s="165">
        <v>6459972.2799999984</v>
      </c>
      <c r="BX2213" s="161">
        <v>242752</v>
      </c>
    </row>
    <row r="2214" spans="1:76" ht="14.45" x14ac:dyDescent="0.3">
      <c r="A2214" s="164" t="s">
        <v>31</v>
      </c>
      <c r="B2214" s="6" t="s">
        <v>1164</v>
      </c>
      <c r="C2214" s="6" t="s">
        <v>153</v>
      </c>
      <c r="D2214" s="6" t="s">
        <v>37</v>
      </c>
      <c r="E2214" s="6" t="s">
        <v>36</v>
      </c>
      <c r="F2214" s="24" t="str">
        <f>+Tabela1[[#This Row],[WK]]&amp;Tabela1[[#This Row],[PK]]&amp;Tabela1[[#This Row],[GK]]</f>
        <v>301903</v>
      </c>
      <c r="G2214" s="6" t="s">
        <v>2078</v>
      </c>
      <c r="H2214" s="7">
        <v>251374574.28299886</v>
      </c>
      <c r="I2214" s="8">
        <v>1.371</v>
      </c>
      <c r="J2214" s="7">
        <v>344634541.33999997</v>
      </c>
      <c r="K2214" s="8">
        <v>7.0000000000000007E-2</v>
      </c>
      <c r="L2214" s="7">
        <v>24124417.893800002</v>
      </c>
      <c r="M2214" s="7">
        <v>13069277.893800002</v>
      </c>
      <c r="N2214" s="9">
        <v>1.1821901752307074</v>
      </c>
      <c r="O2214" s="7">
        <v>62239983</v>
      </c>
      <c r="P2214" s="8">
        <v>1.2949999999999999</v>
      </c>
      <c r="Q2214" s="7">
        <v>80600778</v>
      </c>
      <c r="R2214" s="8">
        <v>1.6E-2</v>
      </c>
      <c r="S2214" s="7">
        <v>1289612.4480000001</v>
      </c>
      <c r="T2214" s="7">
        <v>446800.44800000009</v>
      </c>
      <c r="U2214" s="9">
        <v>0.53013061987726806</v>
      </c>
      <c r="V2214" s="7">
        <v>13516078.341800001</v>
      </c>
      <c r="W2214" s="9">
        <v>1.1360004092973313</v>
      </c>
      <c r="X2214" s="7">
        <v>17972490.258395012</v>
      </c>
      <c r="Y2214" s="7">
        <v>0</v>
      </c>
      <c r="Z2214" s="7">
        <v>410346.84500000003</v>
      </c>
      <c r="AA2214" s="7">
        <v>1146418.4133950137</v>
      </c>
      <c r="AB2214" s="7">
        <v>15550514</v>
      </c>
      <c r="AC2214" s="7">
        <v>865211</v>
      </c>
      <c r="AD2214" s="7">
        <v>4456411.916595011</v>
      </c>
      <c r="AE2214" s="7">
        <v>0</v>
      </c>
      <c r="AF2214" s="7">
        <v>24124417.893800002</v>
      </c>
      <c r="AG2214" s="7">
        <v>1289612.4480000001</v>
      </c>
      <c r="AH2214" s="7">
        <v>4456411.916595011</v>
      </c>
      <c r="AI2214" s="7">
        <v>9230324</v>
      </c>
      <c r="AJ2214" s="7">
        <v>772468</v>
      </c>
      <c r="AK2214" s="7">
        <v>2038263</v>
      </c>
      <c r="AL2214" s="7">
        <v>0</v>
      </c>
      <c r="AM2214" s="7">
        <v>831750</v>
      </c>
      <c r="AN2214" s="7">
        <v>0</v>
      </c>
      <c r="AO2214" s="7">
        <v>0</v>
      </c>
      <c r="AP2214" s="7">
        <v>11587538</v>
      </c>
      <c r="AQ2214" s="7">
        <v>871243</v>
      </c>
      <c r="AR2214" s="7">
        <v>11055140</v>
      </c>
      <c r="AS2214" s="7">
        <v>842812</v>
      </c>
      <c r="AT2214" s="7">
        <v>2330900</v>
      </c>
      <c r="AU2214" s="7">
        <v>0</v>
      </c>
      <c r="AV2214" s="7">
        <v>785646</v>
      </c>
      <c r="AW2214" s="7">
        <v>0</v>
      </c>
      <c r="AX2214" s="7">
        <v>0</v>
      </c>
      <c r="AY2214" s="7">
        <v>13728026</v>
      </c>
      <c r="AZ2214" s="7">
        <v>369807</v>
      </c>
      <c r="BA2214" s="7">
        <v>410346.84500000003</v>
      </c>
      <c r="BB2214" s="7">
        <v>0</v>
      </c>
      <c r="BC2214" s="7">
        <v>32.72</v>
      </c>
      <c r="BD2214" s="7">
        <v>0</v>
      </c>
      <c r="BE2214" s="7">
        <v>8606.5300000000007</v>
      </c>
      <c r="BF2214" s="7">
        <v>0</v>
      </c>
      <c r="BG2214" s="7">
        <v>669466.41339501354</v>
      </c>
      <c r="BH2214" s="7">
        <v>7466</v>
      </c>
      <c r="BI2214" s="7">
        <v>476952</v>
      </c>
      <c r="BJ2214" s="7">
        <v>6564397.9524999987</v>
      </c>
      <c r="BK2214" s="7">
        <v>5177092.8199999984</v>
      </c>
      <c r="BL2214" s="7">
        <v>154755.56</v>
      </c>
      <c r="BM2214" s="7">
        <v>5239709.41</v>
      </c>
      <c r="BN2214" s="130">
        <v>1.079</v>
      </c>
      <c r="BO2214" s="131">
        <v>2.9985910000000001E-4</v>
      </c>
      <c r="BP2214" s="161">
        <v>7598.9351837797494</v>
      </c>
      <c r="BQ2214" s="162">
        <v>15550514</v>
      </c>
      <c r="BR2214" s="161">
        <v>462364</v>
      </c>
      <c r="BS2214" s="163">
        <v>0</v>
      </c>
      <c r="BT2214" s="163">
        <v>1704252.7416049875</v>
      </c>
      <c r="BU2214" s="161">
        <v>24124417.890000001</v>
      </c>
      <c r="BV2214" s="161">
        <v>1289612.45</v>
      </c>
      <c r="BW2214" s="165">
        <v>6160664.6616049875</v>
      </c>
      <c r="BX2214" s="161">
        <v>462364</v>
      </c>
    </row>
    <row r="2215" spans="1:76" ht="14.45" x14ac:dyDescent="0.3">
      <c r="A2215" s="164" t="s">
        <v>31</v>
      </c>
      <c r="B2215" s="6" t="s">
        <v>1164</v>
      </c>
      <c r="C2215" s="6" t="s">
        <v>153</v>
      </c>
      <c r="D2215" s="6" t="s">
        <v>39</v>
      </c>
      <c r="E2215" s="6" t="s">
        <v>40</v>
      </c>
      <c r="F2215" s="24" t="str">
        <f>+Tabela1[[#This Row],[WK]]&amp;Tabela1[[#This Row],[PK]]&amp;Tabela1[[#This Row],[GK]]</f>
        <v>301904</v>
      </c>
      <c r="G2215" s="6" t="s">
        <v>2079</v>
      </c>
      <c r="H2215" s="7">
        <v>194900006.42039883</v>
      </c>
      <c r="I2215" s="8">
        <v>1.371</v>
      </c>
      <c r="J2215" s="7">
        <v>267207908.80000001</v>
      </c>
      <c r="K2215" s="8">
        <v>7.0000000000000007E-2</v>
      </c>
      <c r="L2215" s="7">
        <v>18704553.616000004</v>
      </c>
      <c r="M2215" s="7">
        <v>12868819.616000004</v>
      </c>
      <c r="N2215" s="9">
        <v>2.2051758383778295</v>
      </c>
      <c r="O2215" s="7">
        <v>6272161</v>
      </c>
      <c r="P2215" s="8">
        <v>1.2949999999999999</v>
      </c>
      <c r="Q2215" s="7">
        <v>8122448</v>
      </c>
      <c r="R2215" s="8">
        <v>1.6E-2</v>
      </c>
      <c r="S2215" s="7">
        <v>129959.16800000001</v>
      </c>
      <c r="T2215" s="7">
        <v>46549.168000000005</v>
      </c>
      <c r="U2215" s="9">
        <v>0.55807658554130202</v>
      </c>
      <c r="V2215" s="7">
        <v>12915368.784000006</v>
      </c>
      <c r="W2215" s="9">
        <v>2.1819656328685375</v>
      </c>
      <c r="X2215" s="7">
        <v>33808010.679894358</v>
      </c>
      <c r="Y2215" s="7">
        <v>14568869</v>
      </c>
      <c r="Z2215" s="7">
        <v>61724.100000000006</v>
      </c>
      <c r="AA2215" s="7">
        <v>1097399.5798943613</v>
      </c>
      <c r="AB2215" s="7">
        <v>18080018</v>
      </c>
      <c r="AC2215" s="7">
        <v>0</v>
      </c>
      <c r="AD2215" s="7">
        <v>20892641.895894352</v>
      </c>
      <c r="AE2215" s="7">
        <v>0</v>
      </c>
      <c r="AF2215" s="7">
        <v>18704553.616000004</v>
      </c>
      <c r="AG2215" s="7">
        <v>129959.16800000001</v>
      </c>
      <c r="AH2215" s="7">
        <v>20892641.895894352</v>
      </c>
      <c r="AI2215" s="7">
        <v>4872459</v>
      </c>
      <c r="AJ2215" s="7">
        <v>62153</v>
      </c>
      <c r="AK2215" s="7">
        <v>11432443</v>
      </c>
      <c r="AL2215" s="7">
        <v>344053</v>
      </c>
      <c r="AM2215" s="7">
        <v>526279</v>
      </c>
      <c r="AN2215" s="7">
        <v>0</v>
      </c>
      <c r="AO2215" s="7">
        <v>0</v>
      </c>
      <c r="AP2215" s="7">
        <v>14684539</v>
      </c>
      <c r="AQ2215" s="7">
        <v>831461</v>
      </c>
      <c r="AR2215" s="7">
        <v>5835734</v>
      </c>
      <c r="AS2215" s="7">
        <v>83410</v>
      </c>
      <c r="AT2215" s="7">
        <v>13025901</v>
      </c>
      <c r="AU2215" s="7">
        <v>428042</v>
      </c>
      <c r="AV2215" s="7">
        <v>367576</v>
      </c>
      <c r="AW2215" s="7">
        <v>0</v>
      </c>
      <c r="AX2215" s="7">
        <v>0</v>
      </c>
      <c r="AY2215" s="7">
        <v>16565963</v>
      </c>
      <c r="AZ2215" s="7">
        <v>340612</v>
      </c>
      <c r="BA2215" s="7">
        <v>61724.100000000006</v>
      </c>
      <c r="BB2215" s="7">
        <v>0</v>
      </c>
      <c r="BC2215" s="7">
        <v>0</v>
      </c>
      <c r="BD2215" s="7">
        <v>0</v>
      </c>
      <c r="BE2215" s="7">
        <v>1327.4</v>
      </c>
      <c r="BF2215" s="7">
        <v>0</v>
      </c>
      <c r="BG2215" s="7">
        <v>807735.57989436132</v>
      </c>
      <c r="BH2215" s="7">
        <v>9008</v>
      </c>
      <c r="BI2215" s="7">
        <v>289664</v>
      </c>
      <c r="BJ2215" s="7">
        <v>3986626.8175000008</v>
      </c>
      <c r="BK2215" s="7">
        <v>1796080.7133333343</v>
      </c>
      <c r="BL2215" s="7">
        <v>2509951.81</v>
      </c>
      <c r="BM2215" s="7">
        <v>3742280.7966666664</v>
      </c>
      <c r="BN2215" s="130">
        <v>0.61699999999999999</v>
      </c>
      <c r="BO2215" s="131">
        <v>3.7263820000000002E-4</v>
      </c>
      <c r="BP2215" s="161">
        <v>9442.8900940767962</v>
      </c>
      <c r="BQ2215" s="162">
        <v>18080018</v>
      </c>
      <c r="BR2215" s="161">
        <v>485590</v>
      </c>
      <c r="BS2215" s="163">
        <v>0</v>
      </c>
      <c r="BT2215" s="163">
        <v>0</v>
      </c>
      <c r="BU2215" s="161">
        <v>18704553.620000001</v>
      </c>
      <c r="BV2215" s="161">
        <v>129959.17</v>
      </c>
      <c r="BW2215" s="165">
        <v>20892641.899999999</v>
      </c>
      <c r="BX2215" s="161">
        <v>485590</v>
      </c>
    </row>
    <row r="2216" spans="1:76" ht="14.45" x14ac:dyDescent="0.3">
      <c r="A2216" s="164" t="s">
        <v>31</v>
      </c>
      <c r="B2216" s="6" t="s">
        <v>1164</v>
      </c>
      <c r="C2216" s="6" t="s">
        <v>153</v>
      </c>
      <c r="D2216" s="6" t="s">
        <v>42</v>
      </c>
      <c r="E2216" s="6" t="s">
        <v>36</v>
      </c>
      <c r="F2216" s="24" t="str">
        <f>+Tabela1[[#This Row],[WK]]&amp;Tabela1[[#This Row],[PK]]&amp;Tabela1[[#This Row],[GK]]</f>
        <v>301905</v>
      </c>
      <c r="G2216" s="6" t="s">
        <v>2080</v>
      </c>
      <c r="H2216" s="7">
        <v>78918097.821799874</v>
      </c>
      <c r="I2216" s="8">
        <v>1.371</v>
      </c>
      <c r="J2216" s="7">
        <v>108196712.12</v>
      </c>
      <c r="K2216" s="8">
        <v>7.0000000000000007E-2</v>
      </c>
      <c r="L2216" s="7">
        <v>7573769.8484000014</v>
      </c>
      <c r="M2216" s="7">
        <v>5032169.8484000014</v>
      </c>
      <c r="N2216" s="9">
        <v>1.9799220366698149</v>
      </c>
      <c r="O2216" s="7">
        <v>31041922</v>
      </c>
      <c r="P2216" s="8">
        <v>1.2949999999999999</v>
      </c>
      <c r="Q2216" s="7">
        <v>40199289</v>
      </c>
      <c r="R2216" s="8">
        <v>1.6E-2</v>
      </c>
      <c r="S2216" s="7">
        <v>643188.62400000007</v>
      </c>
      <c r="T2216" s="7">
        <v>221560.62400000007</v>
      </c>
      <c r="U2216" s="9">
        <v>0.52548840209853254</v>
      </c>
      <c r="V2216" s="7">
        <v>5253730.4724000013</v>
      </c>
      <c r="W2216" s="9">
        <v>1.7729754417817329</v>
      </c>
      <c r="X2216" s="7">
        <v>8920354.5800000001</v>
      </c>
      <c r="Y2216" s="7">
        <v>760752</v>
      </c>
      <c r="Z2216" s="7">
        <v>119138.58</v>
      </c>
      <c r="AA2216" s="7">
        <v>415856</v>
      </c>
      <c r="AB2216" s="7">
        <v>5958443</v>
      </c>
      <c r="AC2216" s="7">
        <v>1666165</v>
      </c>
      <c r="AD2216" s="7">
        <v>3666624.1075999988</v>
      </c>
      <c r="AE2216" s="7">
        <v>0</v>
      </c>
      <c r="AF2216" s="7">
        <v>7573769.8484000014</v>
      </c>
      <c r="AG2216" s="7">
        <v>643188.62400000007</v>
      </c>
      <c r="AH2216" s="7">
        <v>3666624.1075999988</v>
      </c>
      <c r="AI2216" s="7">
        <v>2122071</v>
      </c>
      <c r="AJ2216" s="7">
        <v>305451</v>
      </c>
      <c r="AK2216" s="7">
        <v>2685187</v>
      </c>
      <c r="AL2216" s="7">
        <v>0</v>
      </c>
      <c r="AM2216" s="7">
        <v>298308</v>
      </c>
      <c r="AN2216" s="7">
        <v>0</v>
      </c>
      <c r="AO2216" s="7">
        <v>0</v>
      </c>
      <c r="AP2216" s="7">
        <v>4465448</v>
      </c>
      <c r="AQ2216" s="7">
        <v>294393</v>
      </c>
      <c r="AR2216" s="7">
        <v>2541600</v>
      </c>
      <c r="AS2216" s="7">
        <v>421628</v>
      </c>
      <c r="AT2216" s="7">
        <v>3008255</v>
      </c>
      <c r="AU2216" s="7">
        <v>39673</v>
      </c>
      <c r="AV2216" s="7">
        <v>297580</v>
      </c>
      <c r="AW2216" s="7">
        <v>0</v>
      </c>
      <c r="AX2216" s="7">
        <v>0</v>
      </c>
      <c r="AY2216" s="7">
        <v>5154178</v>
      </c>
      <c r="AZ2216" s="7">
        <v>137867</v>
      </c>
      <c r="BA2216" s="7">
        <v>119138.58</v>
      </c>
      <c r="BB2216" s="7">
        <v>0</v>
      </c>
      <c r="BC2216" s="7">
        <v>0</v>
      </c>
      <c r="BD2216" s="7">
        <v>0</v>
      </c>
      <c r="BE2216" s="7">
        <v>2562.12</v>
      </c>
      <c r="BF2216" s="7">
        <v>0</v>
      </c>
      <c r="BG2216" s="7">
        <v>320594</v>
      </c>
      <c r="BH2216" s="7">
        <v>3034</v>
      </c>
      <c r="BI2216" s="7">
        <v>95262</v>
      </c>
      <c r="BJ2216" s="7">
        <v>1311156.5558333339</v>
      </c>
      <c r="BK2216" s="7">
        <v>784966.87666666717</v>
      </c>
      <c r="BL2216" s="7">
        <v>33333.333333333336</v>
      </c>
      <c r="BM2216" s="7">
        <v>2038092.05</v>
      </c>
      <c r="BN2216" s="130">
        <v>0.92400000000000004</v>
      </c>
      <c r="BO2216" s="131">
        <v>1.089296E-4</v>
      </c>
      <c r="BP2216" s="161">
        <v>2760.429515740399</v>
      </c>
      <c r="BQ2216" s="162">
        <v>5958443</v>
      </c>
      <c r="BR2216" s="161">
        <v>165142</v>
      </c>
      <c r="BS2216" s="163">
        <v>0</v>
      </c>
      <c r="BT2216" s="163">
        <v>882340.41999999993</v>
      </c>
      <c r="BU2216" s="161">
        <v>7573769.8499999996</v>
      </c>
      <c r="BV2216" s="161">
        <v>643188.62</v>
      </c>
      <c r="BW2216" s="165">
        <v>4548964.5299999993</v>
      </c>
      <c r="BX2216" s="161">
        <v>165142</v>
      </c>
    </row>
    <row r="2217" spans="1:76" ht="14.45" x14ac:dyDescent="0.3">
      <c r="A2217" s="164" t="s">
        <v>31</v>
      </c>
      <c r="B2217" s="6" t="s">
        <v>1164</v>
      </c>
      <c r="C2217" s="6" t="s">
        <v>153</v>
      </c>
      <c r="D2217" s="6" t="s">
        <v>44</v>
      </c>
      <c r="E2217" s="6" t="s">
        <v>36</v>
      </c>
      <c r="F2217" s="24" t="str">
        <f>+Tabela1[[#This Row],[WK]]&amp;Tabela1[[#This Row],[PK]]&amp;Tabela1[[#This Row],[GK]]</f>
        <v>301906</v>
      </c>
      <c r="G2217" s="6" t="s">
        <v>1024</v>
      </c>
      <c r="H2217" s="7">
        <v>368403802.8572005</v>
      </c>
      <c r="I2217" s="8">
        <v>1.371</v>
      </c>
      <c r="J2217" s="7">
        <v>505081613.72000003</v>
      </c>
      <c r="K2217" s="8">
        <v>7.0000000000000007E-2</v>
      </c>
      <c r="L2217" s="7">
        <v>35355712.960400008</v>
      </c>
      <c r="M2217" s="7">
        <v>16418906.960400008</v>
      </c>
      <c r="N2217" s="9">
        <v>0.86703676218682324</v>
      </c>
      <c r="O2217" s="7">
        <v>22996281</v>
      </c>
      <c r="P2217" s="8">
        <v>1.2949999999999999</v>
      </c>
      <c r="Q2217" s="7">
        <v>29780184</v>
      </c>
      <c r="R2217" s="8">
        <v>1.6E-2</v>
      </c>
      <c r="S2217" s="7">
        <v>476482.94400000002</v>
      </c>
      <c r="T2217" s="7">
        <v>315227.94400000002</v>
      </c>
      <c r="U2217" s="9">
        <v>1.95484136305851</v>
      </c>
      <c r="V2217" s="7">
        <v>16734134.904400006</v>
      </c>
      <c r="W2217" s="9">
        <v>0.87622167006378326</v>
      </c>
      <c r="X2217" s="7">
        <v>19395566.090360437</v>
      </c>
      <c r="Y2217" s="7">
        <v>0</v>
      </c>
      <c r="Z2217" s="7">
        <v>389093.70999999996</v>
      </c>
      <c r="AA2217" s="7">
        <v>1627776.3803604371</v>
      </c>
      <c r="AB2217" s="7">
        <v>14961245</v>
      </c>
      <c r="AC2217" s="7">
        <v>2417451</v>
      </c>
      <c r="AD2217" s="7">
        <v>2661431.1859604288</v>
      </c>
      <c r="AE2217" s="7">
        <v>0</v>
      </c>
      <c r="AF2217" s="7">
        <v>35355712.960400008</v>
      </c>
      <c r="AG2217" s="7">
        <v>476482.94400000002</v>
      </c>
      <c r="AH2217" s="7">
        <v>2661431.1859604288</v>
      </c>
      <c r="AI2217" s="7">
        <v>15811004</v>
      </c>
      <c r="AJ2217" s="7">
        <v>86478</v>
      </c>
      <c r="AK2217" s="7">
        <v>3120372</v>
      </c>
      <c r="AL2217" s="7">
        <v>0</v>
      </c>
      <c r="AM2217" s="7">
        <v>932441</v>
      </c>
      <c r="AN2217" s="7">
        <v>0</v>
      </c>
      <c r="AO2217" s="7">
        <v>0</v>
      </c>
      <c r="AP2217" s="7">
        <v>11373614</v>
      </c>
      <c r="AQ2217" s="7">
        <v>783722</v>
      </c>
      <c r="AR2217" s="7">
        <v>18936806</v>
      </c>
      <c r="AS2217" s="7">
        <v>161255</v>
      </c>
      <c r="AT2217" s="7">
        <v>3610959</v>
      </c>
      <c r="AU2217" s="7">
        <v>0</v>
      </c>
      <c r="AV2217" s="7">
        <v>907096</v>
      </c>
      <c r="AW2217" s="7">
        <v>0</v>
      </c>
      <c r="AX2217" s="7">
        <v>0</v>
      </c>
      <c r="AY2217" s="7">
        <v>13391244</v>
      </c>
      <c r="AZ2217" s="7">
        <v>329258</v>
      </c>
      <c r="BA2217" s="7">
        <v>389093.70999999996</v>
      </c>
      <c r="BB2217" s="7">
        <v>0</v>
      </c>
      <c r="BC2217" s="7">
        <v>212.41</v>
      </c>
      <c r="BD2217" s="7">
        <v>0</v>
      </c>
      <c r="BE2217" s="7">
        <v>6951.54</v>
      </c>
      <c r="BF2217" s="7">
        <v>0</v>
      </c>
      <c r="BG2217" s="7">
        <v>874090.38036043698</v>
      </c>
      <c r="BH2217" s="7">
        <v>9748</v>
      </c>
      <c r="BI2217" s="7">
        <v>753686</v>
      </c>
      <c r="BJ2217" s="7">
        <v>10373036.333333336</v>
      </c>
      <c r="BK2217" s="7">
        <v>8572594.1433333363</v>
      </c>
      <c r="BL2217" s="7">
        <v>1250698.5866666667</v>
      </c>
      <c r="BM2217" s="7">
        <v>4700371.586666666</v>
      </c>
      <c r="BN2217" s="130">
        <v>1.2490000000000001</v>
      </c>
      <c r="BO2217" s="131">
        <v>3.5036270000000003E-4</v>
      </c>
      <c r="BP2217" s="161">
        <v>8878.5978697645151</v>
      </c>
      <c r="BQ2217" s="162">
        <v>14961245</v>
      </c>
      <c r="BR2217" s="161">
        <v>775884</v>
      </c>
      <c r="BS2217" s="163">
        <v>0</v>
      </c>
      <c r="BT2217" s="163">
        <v>2118874.9096395671</v>
      </c>
      <c r="BU2217" s="161">
        <v>35355712.960000001</v>
      </c>
      <c r="BV2217" s="161">
        <v>476482.94</v>
      </c>
      <c r="BW2217" s="165">
        <v>4780306.0996395666</v>
      </c>
      <c r="BX2217" s="161">
        <v>775884</v>
      </c>
    </row>
    <row r="2218" spans="1:76" ht="14.45" x14ac:dyDescent="0.3">
      <c r="A2218" s="164" t="s">
        <v>31</v>
      </c>
      <c r="B2218" s="6" t="s">
        <v>1164</v>
      </c>
      <c r="C2218" s="6" t="s">
        <v>153</v>
      </c>
      <c r="D2218" s="6" t="s">
        <v>51</v>
      </c>
      <c r="E2218" s="6" t="s">
        <v>40</v>
      </c>
      <c r="F2218" s="24" t="str">
        <f>+Tabela1[[#This Row],[WK]]&amp;Tabela1[[#This Row],[PK]]&amp;Tabela1[[#This Row],[GK]]</f>
        <v>301907</v>
      </c>
      <c r="G2218" s="6" t="s">
        <v>2081</v>
      </c>
      <c r="H2218" s="7">
        <v>254370302.66399902</v>
      </c>
      <c r="I2218" s="8">
        <v>1.371</v>
      </c>
      <c r="J2218" s="7">
        <v>348741684.94999999</v>
      </c>
      <c r="K2218" s="8">
        <v>7.0000000000000007E-2</v>
      </c>
      <c r="L2218" s="7">
        <v>24411917.946500003</v>
      </c>
      <c r="M2218" s="7">
        <v>14902147.946500003</v>
      </c>
      <c r="N2218" s="9">
        <v>1.5670355798825844</v>
      </c>
      <c r="O2218" s="7">
        <v>10046630</v>
      </c>
      <c r="P2218" s="8">
        <v>1.2949999999999999</v>
      </c>
      <c r="Q2218" s="7">
        <v>13010386</v>
      </c>
      <c r="R2218" s="8">
        <v>1.6E-2</v>
      </c>
      <c r="S2218" s="7">
        <v>208166.17600000001</v>
      </c>
      <c r="T2218" s="7">
        <v>-79642.823999999993</v>
      </c>
      <c r="U2218" s="9">
        <v>-0.27672110323165711</v>
      </c>
      <c r="V2218" s="7">
        <v>14822505.122500002</v>
      </c>
      <c r="W2218" s="9">
        <v>1.5128742643973581</v>
      </c>
      <c r="X2218" s="7">
        <v>16747912.456184261</v>
      </c>
      <c r="Y2218" s="7">
        <v>1004423</v>
      </c>
      <c r="Z2218" s="7">
        <v>170552.23499999999</v>
      </c>
      <c r="AA2218" s="7">
        <v>1044927.2211842617</v>
      </c>
      <c r="AB2218" s="7">
        <v>12060953</v>
      </c>
      <c r="AC2218" s="7">
        <v>2467057</v>
      </c>
      <c r="AD2218" s="7">
        <v>2467057</v>
      </c>
      <c r="AE2218" s="7">
        <v>0</v>
      </c>
      <c r="AF2218" s="7">
        <v>24411917.946500003</v>
      </c>
      <c r="AG2218" s="7">
        <v>208166.17600000001</v>
      </c>
      <c r="AH2218" s="7">
        <v>2467057</v>
      </c>
      <c r="AI2218" s="7">
        <v>7940040</v>
      </c>
      <c r="AJ2218" s="7">
        <v>440534</v>
      </c>
      <c r="AK2218" s="7">
        <v>3745002</v>
      </c>
      <c r="AL2218" s="7">
        <v>0</v>
      </c>
      <c r="AM2218" s="7">
        <v>440232</v>
      </c>
      <c r="AN2218" s="7">
        <v>0</v>
      </c>
      <c r="AO2218" s="7">
        <v>0</v>
      </c>
      <c r="AP2218" s="7">
        <v>9977978</v>
      </c>
      <c r="AQ2218" s="7">
        <v>732004</v>
      </c>
      <c r="AR2218" s="7">
        <v>9509770</v>
      </c>
      <c r="AS2218" s="7">
        <v>287809</v>
      </c>
      <c r="AT2218" s="7">
        <v>4582305</v>
      </c>
      <c r="AU2218" s="7">
        <v>1443</v>
      </c>
      <c r="AV2218" s="7">
        <v>509304</v>
      </c>
      <c r="AW2218" s="7">
        <v>0</v>
      </c>
      <c r="AX2218" s="7">
        <v>0</v>
      </c>
      <c r="AY2218" s="7">
        <v>11210765</v>
      </c>
      <c r="AZ2218" s="7">
        <v>298441</v>
      </c>
      <c r="BA2218" s="7">
        <v>170552.23499999999</v>
      </c>
      <c r="BB2218" s="7">
        <v>0</v>
      </c>
      <c r="BC2218" s="7">
        <v>0</v>
      </c>
      <c r="BD2218" s="7">
        <v>0</v>
      </c>
      <c r="BE2218" s="7">
        <v>3667.79</v>
      </c>
      <c r="BF2218" s="7">
        <v>0</v>
      </c>
      <c r="BG2218" s="7">
        <v>680854.22118426173</v>
      </c>
      <c r="BH2218" s="7">
        <v>7593</v>
      </c>
      <c r="BI2218" s="7">
        <v>364073</v>
      </c>
      <c r="BJ2218" s="7">
        <v>5010678.8641666677</v>
      </c>
      <c r="BK2218" s="7">
        <v>3423893.0200000005</v>
      </c>
      <c r="BL2218" s="7">
        <v>16406.149999999998</v>
      </c>
      <c r="BM2218" s="7">
        <v>6314331.0766666671</v>
      </c>
      <c r="BN2218" s="130">
        <v>0.96399999999999997</v>
      </c>
      <c r="BO2218" s="131">
        <v>3.0277670000000001E-4</v>
      </c>
      <c r="BP2218" s="161">
        <v>7672.9735252675309</v>
      </c>
      <c r="BQ2218" s="162">
        <v>12060953</v>
      </c>
      <c r="BR2218" s="161">
        <v>419115</v>
      </c>
      <c r="BS2218" s="163">
        <v>0</v>
      </c>
      <c r="BT2218" s="163">
        <v>1731810.4800000004</v>
      </c>
      <c r="BU2218" s="161">
        <v>24411917.949999999</v>
      </c>
      <c r="BV2218" s="161">
        <v>208166.18</v>
      </c>
      <c r="BW2218" s="165">
        <v>4198867.4800000004</v>
      </c>
      <c r="BX2218" s="161">
        <v>419115</v>
      </c>
    </row>
    <row r="2219" spans="1:76" ht="14.45" x14ac:dyDescent="0.3">
      <c r="A2219" s="164" t="s">
        <v>31</v>
      </c>
      <c r="B2219" s="6" t="s">
        <v>1164</v>
      </c>
      <c r="C2219" s="6" t="s">
        <v>153</v>
      </c>
      <c r="D2219" s="6" t="s">
        <v>75</v>
      </c>
      <c r="E2219" s="6" t="s">
        <v>40</v>
      </c>
      <c r="F2219" s="24" t="str">
        <f>+Tabela1[[#This Row],[WK]]&amp;Tabela1[[#This Row],[PK]]&amp;Tabela1[[#This Row],[GK]]</f>
        <v>301908</v>
      </c>
      <c r="G2219" s="6" t="s">
        <v>2082</v>
      </c>
      <c r="H2219" s="7">
        <v>348288411.89939821</v>
      </c>
      <c r="I2219" s="8">
        <v>1.371</v>
      </c>
      <c r="J2219" s="7">
        <v>477503412.72000003</v>
      </c>
      <c r="K2219" s="8">
        <v>7.0000000000000007E-2</v>
      </c>
      <c r="L2219" s="7">
        <v>33425238.890400004</v>
      </c>
      <c r="M2219" s="7">
        <v>22473063.890400004</v>
      </c>
      <c r="N2219" s="9">
        <v>2.0519270273164922</v>
      </c>
      <c r="O2219" s="7">
        <v>109895314</v>
      </c>
      <c r="P2219" s="8">
        <v>1.2949999999999999</v>
      </c>
      <c r="Q2219" s="7">
        <v>142314432</v>
      </c>
      <c r="R2219" s="8">
        <v>1.6E-2</v>
      </c>
      <c r="S2219" s="7">
        <v>2277030.912</v>
      </c>
      <c r="T2219" s="7">
        <v>928593.91200000001</v>
      </c>
      <c r="U2219" s="9">
        <v>0.68864463968283285</v>
      </c>
      <c r="V2219" s="7">
        <v>23401657.8024</v>
      </c>
      <c r="W2219" s="9">
        <v>1.9024791451352177</v>
      </c>
      <c r="X2219" s="7">
        <v>36820070.316833124</v>
      </c>
      <c r="Y2219" s="7">
        <v>10676789</v>
      </c>
      <c r="Z2219" s="7">
        <v>235995.405</v>
      </c>
      <c r="AA2219" s="7">
        <v>1526894.911833124</v>
      </c>
      <c r="AB2219" s="7">
        <v>21962450</v>
      </c>
      <c r="AC2219" s="7">
        <v>2417941</v>
      </c>
      <c r="AD2219" s="7">
        <v>13418412.514433119</v>
      </c>
      <c r="AE2219" s="7">
        <v>0</v>
      </c>
      <c r="AF2219" s="7">
        <v>33425238.890400004</v>
      </c>
      <c r="AG2219" s="7">
        <v>2277030.912</v>
      </c>
      <c r="AH2219" s="7">
        <v>13418412.514433119</v>
      </c>
      <c r="AI2219" s="7">
        <v>9144355</v>
      </c>
      <c r="AJ2219" s="7">
        <v>1406875</v>
      </c>
      <c r="AK2219" s="7">
        <v>12413730</v>
      </c>
      <c r="AL2219" s="7">
        <v>1497667</v>
      </c>
      <c r="AM2219" s="7">
        <v>573811</v>
      </c>
      <c r="AN2219" s="7">
        <v>0</v>
      </c>
      <c r="AO2219" s="7">
        <v>0</v>
      </c>
      <c r="AP2219" s="7">
        <v>18178070</v>
      </c>
      <c r="AQ2219" s="7">
        <v>1225311</v>
      </c>
      <c r="AR2219" s="7">
        <v>10952175</v>
      </c>
      <c r="AS2219" s="7">
        <v>1348437</v>
      </c>
      <c r="AT2219" s="7">
        <v>13787169</v>
      </c>
      <c r="AU2219" s="7">
        <v>836814</v>
      </c>
      <c r="AV2219" s="7">
        <v>639617</v>
      </c>
      <c r="AW2219" s="7">
        <v>0</v>
      </c>
      <c r="AX2219" s="7">
        <v>0</v>
      </c>
      <c r="AY2219" s="7">
        <v>19898774</v>
      </c>
      <c r="AZ2219" s="7">
        <v>501186</v>
      </c>
      <c r="BA2219" s="7">
        <v>235995.405</v>
      </c>
      <c r="BB2219" s="7">
        <v>0</v>
      </c>
      <c r="BC2219" s="7">
        <v>95.82</v>
      </c>
      <c r="BD2219" s="7">
        <v>0.06</v>
      </c>
      <c r="BE2219" s="7">
        <v>4436.25</v>
      </c>
      <c r="BF2219" s="7">
        <v>0</v>
      </c>
      <c r="BG2219" s="7">
        <v>1169996.911833124</v>
      </c>
      <c r="BH2219" s="7">
        <v>13048</v>
      </c>
      <c r="BI2219" s="7">
        <v>356898</v>
      </c>
      <c r="BJ2219" s="7">
        <v>4912065.7266666666</v>
      </c>
      <c r="BK2219" s="7">
        <v>3481594.7233333336</v>
      </c>
      <c r="BL2219" s="7">
        <v>68130</v>
      </c>
      <c r="BM2219" s="7">
        <v>5585624.0133333327</v>
      </c>
      <c r="BN2219" s="130">
        <v>0.78100000000000003</v>
      </c>
      <c r="BO2219" s="131">
        <v>5.2112060000000001E-4</v>
      </c>
      <c r="BP2219" s="161">
        <v>13205.838774286889</v>
      </c>
      <c r="BQ2219" s="162">
        <v>21962450</v>
      </c>
      <c r="BR2219" s="161">
        <v>670167</v>
      </c>
      <c r="BS2219" s="163">
        <v>0</v>
      </c>
      <c r="BT2219" s="163">
        <v>2513656.6099999994</v>
      </c>
      <c r="BU2219" s="161">
        <v>33425238.890000001</v>
      </c>
      <c r="BV2219" s="161">
        <v>2277030.91</v>
      </c>
      <c r="BW2219" s="165">
        <v>15932069.119999999</v>
      </c>
      <c r="BX2219" s="161">
        <v>670167</v>
      </c>
    </row>
    <row r="2220" spans="1:76" ht="14.45" x14ac:dyDescent="0.3">
      <c r="A2220" s="164" t="s">
        <v>31</v>
      </c>
      <c r="B2220" s="6" t="s">
        <v>1164</v>
      </c>
      <c r="C2220" s="6" t="s">
        <v>153</v>
      </c>
      <c r="D2220" s="6" t="s">
        <v>77</v>
      </c>
      <c r="E2220" s="6" t="s">
        <v>40</v>
      </c>
      <c r="F2220" s="24" t="str">
        <f>+Tabela1[[#This Row],[WK]]&amp;Tabela1[[#This Row],[PK]]&amp;Tabela1[[#This Row],[GK]]</f>
        <v>301909</v>
      </c>
      <c r="G2220" s="6" t="s">
        <v>2083</v>
      </c>
      <c r="H2220" s="7">
        <v>152452255.14499897</v>
      </c>
      <c r="I2220" s="8">
        <v>1.371</v>
      </c>
      <c r="J2220" s="7">
        <v>209012041.81000003</v>
      </c>
      <c r="K2220" s="8">
        <v>7.0000000000000007E-2</v>
      </c>
      <c r="L2220" s="7">
        <v>14630842.926700003</v>
      </c>
      <c r="M2220" s="7">
        <v>10156379.926700003</v>
      </c>
      <c r="N2220" s="9">
        <v>2.2698544890638281</v>
      </c>
      <c r="O2220" s="7">
        <v>5594679</v>
      </c>
      <c r="P2220" s="8">
        <v>1.2949999999999999</v>
      </c>
      <c r="Q2220" s="7">
        <v>7245109</v>
      </c>
      <c r="R2220" s="8">
        <v>1.6E-2</v>
      </c>
      <c r="S2220" s="7">
        <v>115921.74400000001</v>
      </c>
      <c r="T2220" s="7">
        <v>-124287.25599999999</v>
      </c>
      <c r="U2220" s="9">
        <v>-0.5174129861911918</v>
      </c>
      <c r="V2220" s="7">
        <v>10032092.670700004</v>
      </c>
      <c r="W2220" s="9">
        <v>2.1278453030666831</v>
      </c>
      <c r="X2220" s="7">
        <v>17293073.546824522</v>
      </c>
      <c r="Y2220" s="7">
        <v>4773826</v>
      </c>
      <c r="Z2220" s="7">
        <v>947.67</v>
      </c>
      <c r="AA2220" s="7">
        <v>846669.87682452099</v>
      </c>
      <c r="AB2220" s="7">
        <v>9322076</v>
      </c>
      <c r="AC2220" s="7">
        <v>2349554</v>
      </c>
      <c r="AD2220" s="7">
        <v>7260980.8761245171</v>
      </c>
      <c r="AE2220" s="7">
        <v>0</v>
      </c>
      <c r="AF2220" s="7">
        <v>14630842.926700003</v>
      </c>
      <c r="AG2220" s="7">
        <v>115921.74400000001</v>
      </c>
      <c r="AH2220" s="7">
        <v>7260980.8761245171</v>
      </c>
      <c r="AI2220" s="7">
        <v>3735887</v>
      </c>
      <c r="AJ2220" s="7">
        <v>355746</v>
      </c>
      <c r="AK2220" s="7">
        <v>6452932</v>
      </c>
      <c r="AL2220" s="7">
        <v>2209</v>
      </c>
      <c r="AM2220" s="7">
        <v>397516</v>
      </c>
      <c r="AN2220" s="7">
        <v>0</v>
      </c>
      <c r="AO2220" s="7">
        <v>0</v>
      </c>
      <c r="AP2220" s="7">
        <v>7580559</v>
      </c>
      <c r="AQ2220" s="7">
        <v>596743</v>
      </c>
      <c r="AR2220" s="7">
        <v>4474463</v>
      </c>
      <c r="AS2220" s="7">
        <v>240209</v>
      </c>
      <c r="AT2220" s="7">
        <v>7280810</v>
      </c>
      <c r="AU2220" s="7">
        <v>108759</v>
      </c>
      <c r="AV2220" s="7">
        <v>719611</v>
      </c>
      <c r="AW2220" s="7">
        <v>0</v>
      </c>
      <c r="AX2220" s="7">
        <v>0</v>
      </c>
      <c r="AY2220" s="7">
        <v>8391846</v>
      </c>
      <c r="AZ2220" s="7">
        <v>248160</v>
      </c>
      <c r="BA2220" s="7">
        <v>947.67</v>
      </c>
      <c r="BB2220" s="7">
        <v>0</v>
      </c>
      <c r="BC2220" s="7">
        <v>0</v>
      </c>
      <c r="BD2220" s="7">
        <v>0</v>
      </c>
      <c r="BE2220" s="7">
        <v>20.38</v>
      </c>
      <c r="BF2220" s="7">
        <v>0</v>
      </c>
      <c r="BG2220" s="7">
        <v>544288.87682452099</v>
      </c>
      <c r="BH2220" s="7">
        <v>6070</v>
      </c>
      <c r="BI2220" s="7">
        <v>302381</v>
      </c>
      <c r="BJ2220" s="7">
        <v>4161729.4066666653</v>
      </c>
      <c r="BK2220" s="7">
        <v>1875351.5699999994</v>
      </c>
      <c r="BL2220" s="7">
        <v>2350910.9733333332</v>
      </c>
      <c r="BM2220" s="7">
        <v>4443689.3999999994</v>
      </c>
      <c r="BN2220" s="130">
        <v>0.78100000000000003</v>
      </c>
      <c r="BO2220" s="131">
        <v>2.3300370000000001E-4</v>
      </c>
      <c r="BP2220" s="161">
        <v>5905.057992714691</v>
      </c>
      <c r="BQ2220" s="162">
        <v>9322076</v>
      </c>
      <c r="BR2220" s="161">
        <v>325989</v>
      </c>
      <c r="BS2220" s="163">
        <v>0</v>
      </c>
      <c r="BT2220" s="163">
        <v>1782101.4531754777</v>
      </c>
      <c r="BU2220" s="161">
        <v>14630842.93</v>
      </c>
      <c r="BV2220" s="161">
        <v>115921.74</v>
      </c>
      <c r="BW2220" s="165">
        <v>9043082.3331754766</v>
      </c>
      <c r="BX2220" s="161">
        <v>325989</v>
      </c>
    </row>
    <row r="2221" spans="1:76" ht="14.45" x14ac:dyDescent="0.3">
      <c r="A2221" s="164" t="s">
        <v>31</v>
      </c>
      <c r="B2221" s="6" t="s">
        <v>1164</v>
      </c>
      <c r="C2221" s="6" t="s">
        <v>161</v>
      </c>
      <c r="D2221" s="6" t="s">
        <v>33</v>
      </c>
      <c r="E2221" s="6" t="s">
        <v>40</v>
      </c>
      <c r="F2221" s="24" t="str">
        <f>+Tabela1[[#This Row],[WK]]&amp;Tabela1[[#This Row],[PK]]&amp;Tabela1[[#This Row],[GK]]</f>
        <v>302001</v>
      </c>
      <c r="G2221" s="6" t="s">
        <v>2084</v>
      </c>
      <c r="H2221" s="7">
        <v>118576350.4537995</v>
      </c>
      <c r="I2221" s="8">
        <v>1.371</v>
      </c>
      <c r="J2221" s="7">
        <v>162568176.46000001</v>
      </c>
      <c r="K2221" s="8">
        <v>7.0000000000000007E-2</v>
      </c>
      <c r="L2221" s="7">
        <v>11379772.352200001</v>
      </c>
      <c r="M2221" s="7">
        <v>7781502.3522000015</v>
      </c>
      <c r="N2221" s="9">
        <v>2.1625676650723826</v>
      </c>
      <c r="O2221" s="7">
        <v>4893481</v>
      </c>
      <c r="P2221" s="8">
        <v>1.2949999999999999</v>
      </c>
      <c r="Q2221" s="7">
        <v>6337058</v>
      </c>
      <c r="R2221" s="8">
        <v>1.6E-2</v>
      </c>
      <c r="S2221" s="7">
        <v>101392.928</v>
      </c>
      <c r="T2221" s="7">
        <v>23567.928</v>
      </c>
      <c r="U2221" s="9">
        <v>0.30283235464182462</v>
      </c>
      <c r="V2221" s="7">
        <v>7805070.2802000009</v>
      </c>
      <c r="W2221" s="9">
        <v>2.1231960219199997</v>
      </c>
      <c r="X2221" s="7">
        <v>16254144.160875522</v>
      </c>
      <c r="Y2221" s="7">
        <v>6404670</v>
      </c>
      <c r="Z2221" s="7">
        <v>6446.2950000000001</v>
      </c>
      <c r="AA2221" s="7">
        <v>549108.86587552144</v>
      </c>
      <c r="AB2221" s="7">
        <v>9293919</v>
      </c>
      <c r="AC2221" s="7">
        <v>0</v>
      </c>
      <c r="AD2221" s="7">
        <v>8449073.8806755207</v>
      </c>
      <c r="AE2221" s="7">
        <v>0</v>
      </c>
      <c r="AF2221" s="7">
        <v>11379772.352200001</v>
      </c>
      <c r="AG2221" s="7">
        <v>101392.928</v>
      </c>
      <c r="AH2221" s="7">
        <v>8449073.8806755207</v>
      </c>
      <c r="AI2221" s="7">
        <v>3004322</v>
      </c>
      <c r="AJ2221" s="7">
        <v>58624</v>
      </c>
      <c r="AK2221" s="7">
        <v>5889677</v>
      </c>
      <c r="AL2221" s="7">
        <v>0</v>
      </c>
      <c r="AM2221" s="7">
        <v>773860</v>
      </c>
      <c r="AN2221" s="7">
        <v>0</v>
      </c>
      <c r="AO2221" s="7">
        <v>0</v>
      </c>
      <c r="AP2221" s="7">
        <v>7315783</v>
      </c>
      <c r="AQ2221" s="7">
        <v>552982</v>
      </c>
      <c r="AR2221" s="7">
        <v>3598270</v>
      </c>
      <c r="AS2221" s="7">
        <v>77825</v>
      </c>
      <c r="AT2221" s="7">
        <v>6434345</v>
      </c>
      <c r="AU2221" s="7">
        <v>335707</v>
      </c>
      <c r="AV2221" s="7">
        <v>179340</v>
      </c>
      <c r="AW2221" s="7">
        <v>0</v>
      </c>
      <c r="AX2221" s="7">
        <v>0</v>
      </c>
      <c r="AY2221" s="7">
        <v>8343337</v>
      </c>
      <c r="AZ2221" s="7">
        <v>233562</v>
      </c>
      <c r="BA2221" s="7">
        <v>6446.2950000000001</v>
      </c>
      <c r="BB2221" s="7">
        <v>0</v>
      </c>
      <c r="BC2221" s="7">
        <v>0</v>
      </c>
      <c r="BD2221" s="7">
        <v>0</v>
      </c>
      <c r="BE2221" s="7">
        <v>138.63</v>
      </c>
      <c r="BF2221" s="7">
        <v>0</v>
      </c>
      <c r="BG2221" s="7">
        <v>394093.86587552138</v>
      </c>
      <c r="BH2221" s="7">
        <v>4395</v>
      </c>
      <c r="BI2221" s="7">
        <v>155015</v>
      </c>
      <c r="BJ2221" s="7">
        <v>2133391.8625000003</v>
      </c>
      <c r="BK2221" s="7">
        <v>1396483.4200000004</v>
      </c>
      <c r="BL2221" s="7">
        <v>22263</v>
      </c>
      <c r="BM2221" s="7">
        <v>2903107.77</v>
      </c>
      <c r="BN2221" s="130">
        <v>0.65800000000000003</v>
      </c>
      <c r="BO2221" s="131">
        <v>1.8554500000000001E-4</v>
      </c>
      <c r="BP2221" s="161">
        <v>4702.4352026023471</v>
      </c>
      <c r="BQ2221" s="162">
        <v>9293919</v>
      </c>
      <c r="BR2221" s="161">
        <v>237088</v>
      </c>
      <c r="BS2221" s="163">
        <v>0</v>
      </c>
      <c r="BT2221" s="163">
        <v>1009234.8391244784</v>
      </c>
      <c r="BU2221" s="161">
        <v>11379772.35</v>
      </c>
      <c r="BV2221" s="161">
        <v>101392.93</v>
      </c>
      <c r="BW2221" s="165">
        <v>9458308.7191244792</v>
      </c>
      <c r="BX2221" s="161">
        <v>237088</v>
      </c>
    </row>
    <row r="2222" spans="1:76" ht="14.45" x14ac:dyDescent="0.3">
      <c r="A2222" s="164" t="s">
        <v>31</v>
      </c>
      <c r="B2222" s="6" t="s">
        <v>1164</v>
      </c>
      <c r="C2222" s="6" t="s">
        <v>161</v>
      </c>
      <c r="D2222" s="6" t="s">
        <v>32</v>
      </c>
      <c r="E2222" s="6" t="s">
        <v>36</v>
      </c>
      <c r="F2222" s="24" t="str">
        <f>+Tabela1[[#This Row],[WK]]&amp;Tabela1[[#This Row],[PK]]&amp;Tabela1[[#This Row],[GK]]</f>
        <v>302002</v>
      </c>
      <c r="G2222" s="6" t="s">
        <v>1353</v>
      </c>
      <c r="H2222" s="7">
        <v>133330644.83499974</v>
      </c>
      <c r="I2222" s="8">
        <v>1.371</v>
      </c>
      <c r="J2222" s="7">
        <v>182796314.06999999</v>
      </c>
      <c r="K2222" s="8">
        <v>7.0000000000000007E-2</v>
      </c>
      <c r="L2222" s="7">
        <v>12795741.984900001</v>
      </c>
      <c r="M2222" s="7">
        <v>7346436.9849000014</v>
      </c>
      <c r="N2222" s="9">
        <v>1.3481420079991855</v>
      </c>
      <c r="O2222" s="7">
        <v>2500071</v>
      </c>
      <c r="P2222" s="8">
        <v>1.2949999999999999</v>
      </c>
      <c r="Q2222" s="7">
        <v>3237592</v>
      </c>
      <c r="R2222" s="8">
        <v>1.6E-2</v>
      </c>
      <c r="S2222" s="7">
        <v>51801.472000000002</v>
      </c>
      <c r="T2222" s="7">
        <v>11327.472000000002</v>
      </c>
      <c r="U2222" s="9">
        <v>0.27987033651232895</v>
      </c>
      <c r="V2222" s="7">
        <v>7357764.4569000006</v>
      </c>
      <c r="W2222" s="9">
        <v>1.3402660575043186</v>
      </c>
      <c r="X2222" s="7">
        <v>15523593.954544445</v>
      </c>
      <c r="Y2222" s="7">
        <v>4249952</v>
      </c>
      <c r="Z2222" s="7">
        <v>0</v>
      </c>
      <c r="AA2222" s="7">
        <v>613790.9545444455</v>
      </c>
      <c r="AB2222" s="7">
        <v>10227250</v>
      </c>
      <c r="AC2222" s="7">
        <v>432601</v>
      </c>
      <c r="AD2222" s="7">
        <v>8165829.497644444</v>
      </c>
      <c r="AE2222" s="7">
        <v>0</v>
      </c>
      <c r="AF2222" s="7">
        <v>12795741.984900001</v>
      </c>
      <c r="AG2222" s="7">
        <v>51801.472000000002</v>
      </c>
      <c r="AH2222" s="7">
        <v>8165829.497644444</v>
      </c>
      <c r="AI2222" s="7">
        <v>4549816</v>
      </c>
      <c r="AJ2222" s="7">
        <v>25325</v>
      </c>
      <c r="AK2222" s="7">
        <v>5079102</v>
      </c>
      <c r="AL2222" s="7">
        <v>0</v>
      </c>
      <c r="AM2222" s="7">
        <v>760550</v>
      </c>
      <c r="AN2222" s="7">
        <v>0</v>
      </c>
      <c r="AO2222" s="7">
        <v>0</v>
      </c>
      <c r="AP2222" s="7">
        <v>8095961</v>
      </c>
      <c r="AQ2222" s="7">
        <v>489329</v>
      </c>
      <c r="AR2222" s="7">
        <v>5449305</v>
      </c>
      <c r="AS2222" s="7">
        <v>40474</v>
      </c>
      <c r="AT2222" s="7">
        <v>5390287</v>
      </c>
      <c r="AU2222" s="7">
        <v>74281</v>
      </c>
      <c r="AV2222" s="7">
        <v>195825</v>
      </c>
      <c r="AW2222" s="7">
        <v>0</v>
      </c>
      <c r="AX2222" s="7">
        <v>0</v>
      </c>
      <c r="AY2222" s="7">
        <v>9184791</v>
      </c>
      <c r="AZ2222" s="7">
        <v>207611</v>
      </c>
      <c r="BA2222" s="7">
        <v>0</v>
      </c>
      <c r="BB2222" s="7">
        <v>0</v>
      </c>
      <c r="BC2222" s="7">
        <v>0</v>
      </c>
      <c r="BD2222" s="7">
        <v>0</v>
      </c>
      <c r="BE2222" s="7">
        <v>0</v>
      </c>
      <c r="BF2222" s="7">
        <v>0</v>
      </c>
      <c r="BG2222" s="7">
        <v>430319.9545444455</v>
      </c>
      <c r="BH2222" s="7">
        <v>4799</v>
      </c>
      <c r="BI2222" s="7">
        <v>183471</v>
      </c>
      <c r="BJ2222" s="7">
        <v>2525200.67</v>
      </c>
      <c r="BK2222" s="7">
        <v>1237575.2800000003</v>
      </c>
      <c r="BL2222" s="7">
        <v>796357.91666666663</v>
      </c>
      <c r="BM2222" s="7">
        <v>3557785.7266666666</v>
      </c>
      <c r="BN2222" s="130">
        <v>0.76100000000000001</v>
      </c>
      <c r="BO2222" s="131">
        <v>1.8743939999999999E-4</v>
      </c>
      <c r="BP2222" s="161">
        <v>4750.460072756583</v>
      </c>
      <c r="BQ2222" s="162">
        <v>10227250</v>
      </c>
      <c r="BR2222" s="161">
        <v>262746</v>
      </c>
      <c r="BS2222" s="163">
        <v>0</v>
      </c>
      <c r="BT2222" s="163">
        <v>1291946.8000000007</v>
      </c>
      <c r="BU2222" s="161">
        <v>12795741.98</v>
      </c>
      <c r="BV2222" s="161">
        <v>51801.47</v>
      </c>
      <c r="BW2222" s="165">
        <v>9457776.3000000007</v>
      </c>
      <c r="BX2222" s="161">
        <v>262746</v>
      </c>
    </row>
    <row r="2223" spans="1:76" ht="14.45" x14ac:dyDescent="0.3">
      <c r="A2223" s="164" t="s">
        <v>31</v>
      </c>
      <c r="B2223" s="6" t="s">
        <v>1164</v>
      </c>
      <c r="C2223" s="6" t="s">
        <v>161</v>
      </c>
      <c r="D2223" s="6" t="s">
        <v>37</v>
      </c>
      <c r="E2223" s="6" t="s">
        <v>40</v>
      </c>
      <c r="F2223" s="24" t="str">
        <f>+Tabela1[[#This Row],[WK]]&amp;Tabela1[[#This Row],[PK]]&amp;Tabela1[[#This Row],[GK]]</f>
        <v>302003</v>
      </c>
      <c r="G2223" s="6" t="s">
        <v>2085</v>
      </c>
      <c r="H2223" s="7">
        <v>224350378.56359887</v>
      </c>
      <c r="I2223" s="8">
        <v>1.371</v>
      </c>
      <c r="J2223" s="7">
        <v>307584369.01000005</v>
      </c>
      <c r="K2223" s="8">
        <v>7.0000000000000007E-2</v>
      </c>
      <c r="L2223" s="7">
        <v>21530905.830700006</v>
      </c>
      <c r="M2223" s="7">
        <v>13703084.830700006</v>
      </c>
      <c r="N2223" s="9">
        <v>1.75056185248743</v>
      </c>
      <c r="O2223" s="7">
        <v>171201608</v>
      </c>
      <c r="P2223" s="8">
        <v>1.2949999999999999</v>
      </c>
      <c r="Q2223" s="7">
        <v>221706082</v>
      </c>
      <c r="R2223" s="8">
        <v>1.6E-2</v>
      </c>
      <c r="S2223" s="7">
        <v>3547297.3119999999</v>
      </c>
      <c r="T2223" s="7">
        <v>1824945.3119999999</v>
      </c>
      <c r="U2223" s="9">
        <v>1.0595658216206676</v>
      </c>
      <c r="V2223" s="7">
        <v>15528030.142700005</v>
      </c>
      <c r="W2223" s="9">
        <v>1.6259422884485972</v>
      </c>
      <c r="X2223" s="7">
        <v>16928105.702968858</v>
      </c>
      <c r="Y2223" s="7">
        <v>0</v>
      </c>
      <c r="Z2223" s="7">
        <v>30208.26</v>
      </c>
      <c r="AA2223" s="7">
        <v>1022049.4429688582</v>
      </c>
      <c r="AB2223" s="7">
        <v>14799436</v>
      </c>
      <c r="AC2223" s="7">
        <v>1076412</v>
      </c>
      <c r="AD2223" s="7">
        <v>1400075.5602688519</v>
      </c>
      <c r="AE2223" s="7">
        <v>0</v>
      </c>
      <c r="AF2223" s="7">
        <v>21530905.830700006</v>
      </c>
      <c r="AG2223" s="7">
        <v>3547297.3119999999</v>
      </c>
      <c r="AH2223" s="7">
        <v>1400075.5602688519</v>
      </c>
      <c r="AI2223" s="7">
        <v>6535723</v>
      </c>
      <c r="AJ2223" s="7">
        <v>920677</v>
      </c>
      <c r="AK2223" s="7">
        <v>3707237</v>
      </c>
      <c r="AL2223" s="7">
        <v>14853</v>
      </c>
      <c r="AM2223" s="7">
        <v>421739</v>
      </c>
      <c r="AN2223" s="7">
        <v>0</v>
      </c>
      <c r="AO2223" s="7">
        <v>0</v>
      </c>
      <c r="AP2223" s="7">
        <v>12010823</v>
      </c>
      <c r="AQ2223" s="7">
        <v>823505</v>
      </c>
      <c r="AR2223" s="7">
        <v>7827821</v>
      </c>
      <c r="AS2223" s="7">
        <v>1722352</v>
      </c>
      <c r="AT2223" s="7">
        <v>1849425</v>
      </c>
      <c r="AU2223" s="7">
        <v>7476</v>
      </c>
      <c r="AV2223" s="7">
        <v>475077</v>
      </c>
      <c r="AW2223" s="7">
        <v>0</v>
      </c>
      <c r="AX2223" s="7">
        <v>0</v>
      </c>
      <c r="AY2223" s="7">
        <v>13662460</v>
      </c>
      <c r="AZ2223" s="7">
        <v>350343</v>
      </c>
      <c r="BA2223" s="7">
        <v>30208.26</v>
      </c>
      <c r="BB2223" s="7">
        <v>0</v>
      </c>
      <c r="BC2223" s="7">
        <v>0</v>
      </c>
      <c r="BD2223" s="7">
        <v>0</v>
      </c>
      <c r="BE2223" s="7">
        <v>649.64</v>
      </c>
      <c r="BF2223" s="7">
        <v>0</v>
      </c>
      <c r="BG2223" s="7">
        <v>684082.44296885817</v>
      </c>
      <c r="BH2223" s="7">
        <v>7629</v>
      </c>
      <c r="BI2223" s="7">
        <v>337967</v>
      </c>
      <c r="BJ2223" s="7">
        <v>4651543.6908333348</v>
      </c>
      <c r="BK2223" s="7">
        <v>3463357.5466666678</v>
      </c>
      <c r="BL2223" s="7">
        <v>73518.603333333333</v>
      </c>
      <c r="BM2223" s="7">
        <v>4605707.37</v>
      </c>
      <c r="BN2223" s="130">
        <v>1.018</v>
      </c>
      <c r="BO2223" s="131">
        <v>3.236135E-4</v>
      </c>
      <c r="BP2223" s="161">
        <v>8201.2470969641345</v>
      </c>
      <c r="BQ2223" s="162">
        <v>14799436</v>
      </c>
      <c r="BR2223" s="161">
        <v>321164</v>
      </c>
      <c r="BS2223" s="163">
        <v>0</v>
      </c>
      <c r="BT2223" s="163">
        <v>1737838.8200000003</v>
      </c>
      <c r="BU2223" s="161">
        <v>21530905.829999998</v>
      </c>
      <c r="BV2223" s="161">
        <v>3547297.31</v>
      </c>
      <c r="BW2223" s="165">
        <v>3137914.3800000004</v>
      </c>
      <c r="BX2223" s="161">
        <v>321164</v>
      </c>
    </row>
    <row r="2224" spans="1:76" ht="14.45" x14ac:dyDescent="0.3">
      <c r="A2224" s="164" t="s">
        <v>31</v>
      </c>
      <c r="B2224" s="6" t="s">
        <v>1164</v>
      </c>
      <c r="C2224" s="6" t="s">
        <v>161</v>
      </c>
      <c r="D2224" s="6" t="s">
        <v>39</v>
      </c>
      <c r="E2224" s="6" t="s">
        <v>36</v>
      </c>
      <c r="F2224" s="24" t="str">
        <f>+Tabela1[[#This Row],[WK]]&amp;Tabela1[[#This Row],[PK]]&amp;Tabela1[[#This Row],[GK]]</f>
        <v>302004</v>
      </c>
      <c r="G2224" s="6" t="s">
        <v>2086</v>
      </c>
      <c r="H2224" s="7">
        <v>102171605.68379952</v>
      </c>
      <c r="I2224" s="8">
        <v>1.371</v>
      </c>
      <c r="J2224" s="7">
        <v>140077271.39000002</v>
      </c>
      <c r="K2224" s="8">
        <v>7.0000000000000007E-2</v>
      </c>
      <c r="L2224" s="7">
        <v>9805408.9973000027</v>
      </c>
      <c r="M2224" s="7">
        <v>6307745.9973000027</v>
      </c>
      <c r="N2224" s="9">
        <v>1.8034173095864303</v>
      </c>
      <c r="O2224" s="7">
        <v>5317767</v>
      </c>
      <c r="P2224" s="8">
        <v>1.2949999999999999</v>
      </c>
      <c r="Q2224" s="7">
        <v>6886508</v>
      </c>
      <c r="R2224" s="8">
        <v>1.6E-2</v>
      </c>
      <c r="S2224" s="7">
        <v>110184.128</v>
      </c>
      <c r="T2224" s="7">
        <v>38476.127999999997</v>
      </c>
      <c r="U2224" s="9">
        <v>0.5365667429017682</v>
      </c>
      <c r="V2224" s="7">
        <v>6346222.1253000032</v>
      </c>
      <c r="W2224" s="9">
        <v>1.7779665171538637</v>
      </c>
      <c r="X2224" s="7">
        <v>16699726.938666869</v>
      </c>
      <c r="Y2224" s="7">
        <v>4115878</v>
      </c>
      <c r="Z2224" s="7">
        <v>25962.345000000001</v>
      </c>
      <c r="AA2224" s="7">
        <v>700585.59366686782</v>
      </c>
      <c r="AB2224" s="7">
        <v>10091506</v>
      </c>
      <c r="AC2224" s="7">
        <v>1765795</v>
      </c>
      <c r="AD2224" s="7">
        <v>10353504.813366866</v>
      </c>
      <c r="AE2224" s="7">
        <v>0</v>
      </c>
      <c r="AF2224" s="7">
        <v>9805408.9973000027</v>
      </c>
      <c r="AG2224" s="7">
        <v>110184.128</v>
      </c>
      <c r="AH2224" s="7">
        <v>10353504.813366866</v>
      </c>
      <c r="AI2224" s="7">
        <v>2920322</v>
      </c>
      <c r="AJ2224" s="7">
        <v>56365</v>
      </c>
      <c r="AK2224" s="7">
        <v>2442890</v>
      </c>
      <c r="AL2224" s="7">
        <v>51672</v>
      </c>
      <c r="AM2224" s="7">
        <v>861098</v>
      </c>
      <c r="AN2224" s="7">
        <v>0</v>
      </c>
      <c r="AO2224" s="7">
        <v>0</v>
      </c>
      <c r="AP2224" s="7">
        <v>8194717</v>
      </c>
      <c r="AQ2224" s="7">
        <v>461481</v>
      </c>
      <c r="AR2224" s="7">
        <v>3497663</v>
      </c>
      <c r="AS2224" s="7">
        <v>71708</v>
      </c>
      <c r="AT2224" s="7">
        <v>5555714</v>
      </c>
      <c r="AU2224" s="7">
        <v>419692</v>
      </c>
      <c r="AV2224" s="7">
        <v>758024</v>
      </c>
      <c r="AW2224" s="7">
        <v>0</v>
      </c>
      <c r="AX2224" s="7">
        <v>0</v>
      </c>
      <c r="AY2224" s="7">
        <v>9322728</v>
      </c>
      <c r="AZ2224" s="7">
        <v>199501</v>
      </c>
      <c r="BA2224" s="7">
        <v>25962.345000000001</v>
      </c>
      <c r="BB2224" s="7">
        <v>0</v>
      </c>
      <c r="BC2224" s="7">
        <v>0</v>
      </c>
      <c r="BD2224" s="7">
        <v>0</v>
      </c>
      <c r="BE2224" s="7">
        <v>558.33000000000004</v>
      </c>
      <c r="BF2224" s="7">
        <v>0</v>
      </c>
      <c r="BG2224" s="7">
        <v>396066.59366686776</v>
      </c>
      <c r="BH2224" s="7">
        <v>4417</v>
      </c>
      <c r="BI2224" s="7">
        <v>304519</v>
      </c>
      <c r="BJ2224" s="7">
        <v>4191047.5033333329</v>
      </c>
      <c r="BK2224" s="7">
        <v>2971131.9433333334</v>
      </c>
      <c r="BL2224" s="7">
        <v>27675</v>
      </c>
      <c r="BM2224" s="7">
        <v>4824312.2399999993</v>
      </c>
      <c r="BN2224" s="130">
        <v>0.74199999999999999</v>
      </c>
      <c r="BO2224" s="131">
        <v>1.657435E-4</v>
      </c>
      <c r="BP2224" s="161">
        <v>4200.1751022392873</v>
      </c>
      <c r="BQ2224" s="162">
        <v>10091506</v>
      </c>
      <c r="BR2224" s="161">
        <v>243384</v>
      </c>
      <c r="BS2224" s="163">
        <v>0</v>
      </c>
      <c r="BT2224" s="163">
        <v>1299315.8599999994</v>
      </c>
      <c r="BU2224" s="161">
        <v>9805409</v>
      </c>
      <c r="BV2224" s="161">
        <v>110184.13</v>
      </c>
      <c r="BW2224" s="165">
        <v>11652820.67</v>
      </c>
      <c r="BX2224" s="161">
        <v>243384</v>
      </c>
    </row>
    <row r="2225" spans="1:76" ht="14.45" x14ac:dyDescent="0.3">
      <c r="A2225" s="164" t="s">
        <v>31</v>
      </c>
      <c r="B2225" s="6" t="s">
        <v>1164</v>
      </c>
      <c r="C2225" s="6" t="s">
        <v>161</v>
      </c>
      <c r="D2225" s="6" t="s">
        <v>42</v>
      </c>
      <c r="E2225" s="6" t="s">
        <v>36</v>
      </c>
      <c r="F2225" s="24" t="str">
        <f>+Tabela1[[#This Row],[WK]]&amp;Tabela1[[#This Row],[PK]]&amp;Tabela1[[#This Row],[GK]]</f>
        <v>302005</v>
      </c>
      <c r="G2225" s="6" t="s">
        <v>2087</v>
      </c>
      <c r="H2225" s="7">
        <v>351792760.41999894</v>
      </c>
      <c r="I2225" s="8">
        <v>1.371</v>
      </c>
      <c r="J2225" s="7">
        <v>482307874.54000002</v>
      </c>
      <c r="K2225" s="8">
        <v>7.0000000000000007E-2</v>
      </c>
      <c r="L2225" s="7">
        <v>33761551.217800006</v>
      </c>
      <c r="M2225" s="7">
        <v>18381705.217800006</v>
      </c>
      <c r="N2225" s="9">
        <v>1.1951813573295862</v>
      </c>
      <c r="O2225" s="7">
        <v>163618134</v>
      </c>
      <c r="P2225" s="8">
        <v>1.2949999999999999</v>
      </c>
      <c r="Q2225" s="7">
        <v>211885484</v>
      </c>
      <c r="R2225" s="8">
        <v>1.6E-2</v>
      </c>
      <c r="S2225" s="7">
        <v>3390167.7439999999</v>
      </c>
      <c r="T2225" s="7">
        <v>2337566.7439999999</v>
      </c>
      <c r="U2225" s="9">
        <v>2.2207529196723166</v>
      </c>
      <c r="V2225" s="7">
        <v>20719271.961800009</v>
      </c>
      <c r="W2225" s="9">
        <v>1.260875629892493</v>
      </c>
      <c r="X2225" s="7">
        <v>21696798.014795616</v>
      </c>
      <c r="Y2225" s="7">
        <v>0</v>
      </c>
      <c r="Z2225" s="7">
        <v>0</v>
      </c>
      <c r="AA2225" s="7">
        <v>1444415.0147956158</v>
      </c>
      <c r="AB2225" s="7">
        <v>19366893</v>
      </c>
      <c r="AC2225" s="7">
        <v>885490</v>
      </c>
      <c r="AD2225" s="7">
        <v>977526.05299561005</v>
      </c>
      <c r="AE2225" s="7">
        <v>0</v>
      </c>
      <c r="AF2225" s="7">
        <v>33761551.217800006</v>
      </c>
      <c r="AG2225" s="7">
        <v>3390167.7439999999</v>
      </c>
      <c r="AH2225" s="7">
        <v>977526.05299561005</v>
      </c>
      <c r="AI2225" s="7">
        <v>12841173</v>
      </c>
      <c r="AJ2225" s="7">
        <v>780622</v>
      </c>
      <c r="AK2225" s="7">
        <v>2070030</v>
      </c>
      <c r="AL2225" s="7">
        <v>0</v>
      </c>
      <c r="AM2225" s="7">
        <v>590508</v>
      </c>
      <c r="AN2225" s="7">
        <v>0</v>
      </c>
      <c r="AO2225" s="7">
        <v>0</v>
      </c>
      <c r="AP2225" s="7">
        <v>15158005</v>
      </c>
      <c r="AQ2225" s="7">
        <v>1213376</v>
      </c>
      <c r="AR2225" s="7">
        <v>15379846</v>
      </c>
      <c r="AS2225" s="7">
        <v>1052601</v>
      </c>
      <c r="AT2225" s="7">
        <v>1897605</v>
      </c>
      <c r="AU2225" s="7">
        <v>0</v>
      </c>
      <c r="AV2225" s="7">
        <v>449677</v>
      </c>
      <c r="AW2225" s="7">
        <v>0</v>
      </c>
      <c r="AX2225" s="7">
        <v>0</v>
      </c>
      <c r="AY2225" s="7">
        <v>17863963</v>
      </c>
      <c r="AZ2225" s="7">
        <v>525515</v>
      </c>
      <c r="BA2225" s="7">
        <v>0</v>
      </c>
      <c r="BB2225" s="7">
        <v>0</v>
      </c>
      <c r="BC2225" s="7">
        <v>0</v>
      </c>
      <c r="BD2225" s="7">
        <v>0</v>
      </c>
      <c r="BE2225" s="7">
        <v>0</v>
      </c>
      <c r="BF2225" s="7">
        <v>0</v>
      </c>
      <c r="BG2225" s="7">
        <v>988149.0147956158</v>
      </c>
      <c r="BH2225" s="7">
        <v>11020</v>
      </c>
      <c r="BI2225" s="7">
        <v>456266</v>
      </c>
      <c r="BJ2225" s="7">
        <v>6279511.9274999993</v>
      </c>
      <c r="BK2225" s="7">
        <v>4375168.1066666655</v>
      </c>
      <c r="BL2225" s="7">
        <v>2324566.4233333333</v>
      </c>
      <c r="BM2225" s="7">
        <v>2968242.4366666675</v>
      </c>
      <c r="BN2225" s="130">
        <v>1.099</v>
      </c>
      <c r="BO2225" s="131">
        <v>4.2093939999999998E-4</v>
      </c>
      <c r="BP2225" s="161">
        <v>10667.524283009834</v>
      </c>
      <c r="BQ2225" s="162">
        <v>19366893</v>
      </c>
      <c r="BR2225" s="161">
        <v>582521</v>
      </c>
      <c r="BS2225" s="163">
        <v>0</v>
      </c>
      <c r="BT2225" s="163">
        <v>2622482.7199999988</v>
      </c>
      <c r="BU2225" s="161">
        <v>33761551.219999999</v>
      </c>
      <c r="BV2225" s="161">
        <v>3390167.74</v>
      </c>
      <c r="BW2225" s="165">
        <v>3600008.7699999986</v>
      </c>
      <c r="BX2225" s="161">
        <v>582521</v>
      </c>
    </row>
    <row r="2226" spans="1:76" ht="14.45" x14ac:dyDescent="0.3">
      <c r="A2226" s="164" t="s">
        <v>31</v>
      </c>
      <c r="B2226" s="6" t="s">
        <v>1164</v>
      </c>
      <c r="C2226" s="6" t="s">
        <v>161</v>
      </c>
      <c r="D2226" s="6" t="s">
        <v>44</v>
      </c>
      <c r="E2226" s="6" t="s">
        <v>40</v>
      </c>
      <c r="F2226" s="24" t="str">
        <f>+Tabela1[[#This Row],[WK]]&amp;Tabela1[[#This Row],[PK]]&amp;Tabela1[[#This Row],[GK]]</f>
        <v>302006</v>
      </c>
      <c r="G2226" s="6" t="s">
        <v>2088</v>
      </c>
      <c r="H2226" s="7">
        <v>1027319739.4600103</v>
      </c>
      <c r="I2226" s="8">
        <v>1.371</v>
      </c>
      <c r="J2226" s="7">
        <v>1408455362.8</v>
      </c>
      <c r="K2226" s="8">
        <v>7.0000000000000007E-2</v>
      </c>
      <c r="L2226" s="7">
        <v>98591875.396000013</v>
      </c>
      <c r="M2226" s="7">
        <v>52173308.396000013</v>
      </c>
      <c r="N2226" s="9">
        <v>1.1239749903524598</v>
      </c>
      <c r="O2226" s="7">
        <v>118935122</v>
      </c>
      <c r="P2226" s="8">
        <v>1.2949999999999999</v>
      </c>
      <c r="Q2226" s="7">
        <v>154020983</v>
      </c>
      <c r="R2226" s="8">
        <v>1.6E-2</v>
      </c>
      <c r="S2226" s="7">
        <v>2464335.7280000001</v>
      </c>
      <c r="T2226" s="7">
        <v>98812.728000000119</v>
      </c>
      <c r="U2226" s="9">
        <v>4.1772042799837553E-2</v>
      </c>
      <c r="V2226" s="7">
        <v>52272121.124000013</v>
      </c>
      <c r="W2226" s="9">
        <v>1.0714993581718961</v>
      </c>
      <c r="X2226" s="7">
        <v>53218101.641489618</v>
      </c>
      <c r="Y2226" s="7">
        <v>1348406</v>
      </c>
      <c r="Z2226" s="7">
        <v>50314.86</v>
      </c>
      <c r="AA2226" s="7">
        <v>4793852.7814896163</v>
      </c>
      <c r="AB2226" s="7">
        <v>47025528</v>
      </c>
      <c r="AC2226" s="7">
        <v>0</v>
      </c>
      <c r="AD2226" s="7">
        <v>945980.51748960465</v>
      </c>
      <c r="AE2226" s="7">
        <v>0</v>
      </c>
      <c r="AF2226" s="7">
        <v>98591875.396000013</v>
      </c>
      <c r="AG2226" s="7">
        <v>2464335.7280000001</v>
      </c>
      <c r="AH2226" s="7">
        <v>945980.51748960465</v>
      </c>
      <c r="AI2226" s="7">
        <v>38756490</v>
      </c>
      <c r="AJ2226" s="7">
        <v>3081182</v>
      </c>
      <c r="AK2226" s="7">
        <v>2355400</v>
      </c>
      <c r="AL2226" s="7">
        <v>1208689</v>
      </c>
      <c r="AM2226" s="7">
        <v>1676050</v>
      </c>
      <c r="AN2226" s="7">
        <v>0</v>
      </c>
      <c r="AO2226" s="7">
        <v>0</v>
      </c>
      <c r="AP2226" s="7">
        <v>35815863</v>
      </c>
      <c r="AQ2226" s="7">
        <v>3548628</v>
      </c>
      <c r="AR2226" s="7">
        <v>46418567</v>
      </c>
      <c r="AS2226" s="7">
        <v>2365523</v>
      </c>
      <c r="AT2226" s="7">
        <v>2126420</v>
      </c>
      <c r="AU2226" s="7">
        <v>1166598</v>
      </c>
      <c r="AV2226" s="7">
        <v>1425171</v>
      </c>
      <c r="AW2226" s="7">
        <v>0</v>
      </c>
      <c r="AX2226" s="7">
        <v>0</v>
      </c>
      <c r="AY2226" s="7">
        <v>40548208</v>
      </c>
      <c r="AZ2226" s="7">
        <v>1484093</v>
      </c>
      <c r="BA2226" s="7">
        <v>50314.86</v>
      </c>
      <c r="BB2226" s="7">
        <v>0</v>
      </c>
      <c r="BC2226" s="7">
        <v>0</v>
      </c>
      <c r="BD2226" s="7">
        <v>0</v>
      </c>
      <c r="BE2226" s="7">
        <v>1082.04</v>
      </c>
      <c r="BF2226" s="7">
        <v>0</v>
      </c>
      <c r="BG2226" s="7">
        <v>2599584.7814896167</v>
      </c>
      <c r="BH2226" s="7">
        <v>28991</v>
      </c>
      <c r="BI2226" s="7">
        <v>2194268</v>
      </c>
      <c r="BJ2226" s="7">
        <v>30199790.371666659</v>
      </c>
      <c r="BK2226" s="7">
        <v>26876221.016666658</v>
      </c>
      <c r="BL2226" s="7">
        <v>1719251.2733333334</v>
      </c>
      <c r="BM2226" s="7">
        <v>9855774.8733333349</v>
      </c>
      <c r="BN2226" s="130">
        <v>0.98699999999999999</v>
      </c>
      <c r="BO2226" s="131">
        <v>1.1797267999999999E-3</v>
      </c>
      <c r="BP2226" s="161">
        <v>29895.481671012367</v>
      </c>
      <c r="BQ2226" s="162">
        <v>47025528</v>
      </c>
      <c r="BR2226" s="161">
        <v>1485755</v>
      </c>
      <c r="BS2226" s="163">
        <v>0</v>
      </c>
      <c r="BT2226" s="163">
        <v>0</v>
      </c>
      <c r="BU2226" s="161">
        <v>98591875.400000006</v>
      </c>
      <c r="BV2226" s="161">
        <v>2464335.73</v>
      </c>
      <c r="BW2226" s="165">
        <v>945980.52</v>
      </c>
      <c r="BX2226" s="161">
        <v>1485755</v>
      </c>
    </row>
    <row r="2227" spans="1:76" ht="14.45" x14ac:dyDescent="0.3">
      <c r="A2227" s="164" t="s">
        <v>31</v>
      </c>
      <c r="B2227" s="6" t="s">
        <v>1164</v>
      </c>
      <c r="C2227" s="6" t="s">
        <v>168</v>
      </c>
      <c r="D2227" s="6" t="s">
        <v>33</v>
      </c>
      <c r="E2227" s="6" t="s">
        <v>34</v>
      </c>
      <c r="F2227" s="24" t="str">
        <f>+Tabela1[[#This Row],[WK]]&amp;Tabela1[[#This Row],[PK]]&amp;Tabela1[[#This Row],[GK]]</f>
        <v>302101</v>
      </c>
      <c r="G2227" s="6" t="s">
        <v>2089</v>
      </c>
      <c r="H2227" s="7">
        <v>1456601723.0016139</v>
      </c>
      <c r="I2227" s="8">
        <v>1.371</v>
      </c>
      <c r="J2227" s="7">
        <v>1997000962.23</v>
      </c>
      <c r="K2227" s="8">
        <v>7.0000000000000007E-2</v>
      </c>
      <c r="L2227" s="7">
        <v>139790067.35610002</v>
      </c>
      <c r="M2227" s="7">
        <v>70746094.356100023</v>
      </c>
      <c r="N2227" s="9">
        <v>1.0246527145258577</v>
      </c>
      <c r="O2227" s="7">
        <v>177166673</v>
      </c>
      <c r="P2227" s="8">
        <v>1.2949999999999999</v>
      </c>
      <c r="Q2227" s="7">
        <v>229430842</v>
      </c>
      <c r="R2227" s="8">
        <v>1.6E-2</v>
      </c>
      <c r="S2227" s="7">
        <v>3670893.4720000001</v>
      </c>
      <c r="T2227" s="7">
        <v>1049607.4720000001</v>
      </c>
      <c r="U2227" s="9">
        <v>0.40041699837408051</v>
      </c>
      <c r="V2227" s="7">
        <v>71795701.828100026</v>
      </c>
      <c r="W2227" s="9">
        <v>1.0018201682366072</v>
      </c>
      <c r="X2227" s="7">
        <v>59118707.820253313</v>
      </c>
      <c r="Y2227" s="7">
        <v>0</v>
      </c>
      <c r="Z2227" s="7">
        <v>1351.6000000000001</v>
      </c>
      <c r="AA2227" s="7">
        <v>4284492.220253313</v>
      </c>
      <c r="AB2227" s="7">
        <v>54832864</v>
      </c>
      <c r="AC2227" s="7">
        <v>0</v>
      </c>
      <c r="AD2227" s="7">
        <v>0</v>
      </c>
      <c r="AE2227" s="7">
        <v>0</v>
      </c>
      <c r="AF2227" s="7">
        <v>139790067.35610002</v>
      </c>
      <c r="AG2227" s="7">
        <v>3670893.4720000001</v>
      </c>
      <c r="AH2227" s="7">
        <v>0</v>
      </c>
      <c r="AI2227" s="7">
        <v>57647235</v>
      </c>
      <c r="AJ2227" s="7">
        <v>2294422</v>
      </c>
      <c r="AK2227" s="7">
        <v>0</v>
      </c>
      <c r="AL2227" s="7">
        <v>0</v>
      </c>
      <c r="AM2227" s="7">
        <v>1229559</v>
      </c>
      <c r="AN2227" s="7">
        <v>0</v>
      </c>
      <c r="AO2227" s="7">
        <v>0</v>
      </c>
      <c r="AP2227" s="7">
        <v>41560968</v>
      </c>
      <c r="AQ2227" s="7">
        <v>4606851</v>
      </c>
      <c r="AR2227" s="7">
        <v>69043973</v>
      </c>
      <c r="AS2227" s="7">
        <v>2621286</v>
      </c>
      <c r="AT2227" s="7">
        <v>0</v>
      </c>
      <c r="AU2227" s="7">
        <v>0</v>
      </c>
      <c r="AV2227" s="7">
        <v>1477922</v>
      </c>
      <c r="AW2227" s="7">
        <v>0</v>
      </c>
      <c r="AX2227" s="7">
        <v>0</v>
      </c>
      <c r="AY2227" s="7">
        <v>46745249</v>
      </c>
      <c r="AZ2227" s="7">
        <v>2020962</v>
      </c>
      <c r="BA2227" s="7">
        <v>1351.6000000000001</v>
      </c>
      <c r="BB2227" s="7">
        <v>2.1800000000000002</v>
      </c>
      <c r="BC2227" s="7">
        <v>0</v>
      </c>
      <c r="BD2227" s="7">
        <v>0</v>
      </c>
      <c r="BE2227" s="7">
        <v>0</v>
      </c>
      <c r="BF2227" s="7">
        <v>0</v>
      </c>
      <c r="BG2227" s="7">
        <v>2944271.2202533125</v>
      </c>
      <c r="BH2227" s="7">
        <v>32835</v>
      </c>
      <c r="BI2227" s="7">
        <v>1340221</v>
      </c>
      <c r="BJ2227" s="7">
        <v>18445477.5625</v>
      </c>
      <c r="BK2227" s="7">
        <v>14580814.700000001</v>
      </c>
      <c r="BL2227" s="7">
        <v>1527682.7299999997</v>
      </c>
      <c r="BM2227" s="7">
        <v>12403285.99</v>
      </c>
      <c r="BN2227" s="130">
        <v>1.125</v>
      </c>
      <c r="BO2227" s="131">
        <v>1.3111702E-3</v>
      </c>
      <c r="BP2227" s="161">
        <v>33227.207037962537</v>
      </c>
      <c r="BQ2227" s="162">
        <v>54832864</v>
      </c>
      <c r="BR2227" s="161">
        <v>2536549</v>
      </c>
      <c r="BS2227" s="163">
        <v>4081506.9081000257</v>
      </c>
      <c r="BT2227" s="163">
        <v>0</v>
      </c>
      <c r="BU2227" s="161">
        <v>135708560.44999999</v>
      </c>
      <c r="BV2227" s="161">
        <v>3670893.47</v>
      </c>
      <c r="BW2227" s="165">
        <v>0</v>
      </c>
      <c r="BX2227" s="161">
        <v>2536549</v>
      </c>
    </row>
    <row r="2228" spans="1:76" ht="14.45" x14ac:dyDescent="0.3">
      <c r="A2228" s="164" t="s">
        <v>31</v>
      </c>
      <c r="B2228" s="6" t="s">
        <v>1164</v>
      </c>
      <c r="C2228" s="6" t="s">
        <v>168</v>
      </c>
      <c r="D2228" s="6" t="s">
        <v>32</v>
      </c>
      <c r="E2228" s="6" t="s">
        <v>34</v>
      </c>
      <c r="F2228" s="24" t="str">
        <f>+Tabela1[[#This Row],[WK]]&amp;Tabela1[[#This Row],[PK]]&amp;Tabela1[[#This Row],[GK]]</f>
        <v>302102</v>
      </c>
      <c r="G2228" s="6" t="s">
        <v>2090</v>
      </c>
      <c r="H2228" s="7">
        <v>505471377.31679904</v>
      </c>
      <c r="I2228" s="8">
        <v>1.371</v>
      </c>
      <c r="J2228" s="7">
        <v>693001258.30999994</v>
      </c>
      <c r="K2228" s="8">
        <v>7.0000000000000007E-2</v>
      </c>
      <c r="L2228" s="7">
        <v>48510088.081699997</v>
      </c>
      <c r="M2228" s="7">
        <v>14683735.081699997</v>
      </c>
      <c r="N2228" s="9">
        <v>0.43409158184153041</v>
      </c>
      <c r="O2228" s="7">
        <v>32206192</v>
      </c>
      <c r="P2228" s="8">
        <v>1.2949999999999999</v>
      </c>
      <c r="Q2228" s="7">
        <v>41707019</v>
      </c>
      <c r="R2228" s="8">
        <v>1.6E-2</v>
      </c>
      <c r="S2228" s="7">
        <v>667312.304</v>
      </c>
      <c r="T2228" s="7">
        <v>416719.304</v>
      </c>
      <c r="U2228" s="9">
        <v>1.6629327395418068</v>
      </c>
      <c r="V2228" s="7">
        <v>15100454.385699995</v>
      </c>
      <c r="W2228" s="9">
        <v>0.44312816018489437</v>
      </c>
      <c r="X2228" s="7">
        <v>18696007.245595954</v>
      </c>
      <c r="Y2228" s="7">
        <v>0</v>
      </c>
      <c r="Z2228" s="7">
        <v>438507.86499999999</v>
      </c>
      <c r="AA2228" s="7">
        <v>1335633.380595953</v>
      </c>
      <c r="AB2228" s="7">
        <v>14145370</v>
      </c>
      <c r="AC2228" s="7">
        <v>2776496</v>
      </c>
      <c r="AD2228" s="7">
        <v>3595552.8598959553</v>
      </c>
      <c r="AE2228" s="7">
        <v>-4376029.5922270855</v>
      </c>
      <c r="AF2228" s="7">
        <v>47729611.34936887</v>
      </c>
      <c r="AG2228" s="7">
        <v>667312.304</v>
      </c>
      <c r="AH2228" s="7">
        <v>0</v>
      </c>
      <c r="AI2228" s="7">
        <v>28242809</v>
      </c>
      <c r="AJ2228" s="7">
        <v>218788</v>
      </c>
      <c r="AK2228" s="7">
        <v>0</v>
      </c>
      <c r="AL2228" s="7">
        <v>0</v>
      </c>
      <c r="AM2228" s="7">
        <v>880881</v>
      </c>
      <c r="AN2228" s="7">
        <v>0</v>
      </c>
      <c r="AO2228" s="7">
        <v>-276573</v>
      </c>
      <c r="AP2228" s="7">
        <v>10289801</v>
      </c>
      <c r="AQ2228" s="7">
        <v>1181550</v>
      </c>
      <c r="AR2228" s="7">
        <v>33826353</v>
      </c>
      <c r="AS2228" s="7">
        <v>250593</v>
      </c>
      <c r="AT2228" s="7">
        <v>0</v>
      </c>
      <c r="AU2228" s="7">
        <v>0</v>
      </c>
      <c r="AV2228" s="7">
        <v>540139</v>
      </c>
      <c r="AW2228" s="7">
        <v>0</v>
      </c>
      <c r="AX2228" s="7">
        <v>-499278</v>
      </c>
      <c r="AY2228" s="7">
        <v>12030870</v>
      </c>
      <c r="AZ2228" s="7">
        <v>514161</v>
      </c>
      <c r="BA2228" s="7">
        <v>438507.86499999999</v>
      </c>
      <c r="BB2228" s="7">
        <v>701.99</v>
      </c>
      <c r="BC2228" s="7">
        <v>0</v>
      </c>
      <c r="BD2228" s="7">
        <v>0</v>
      </c>
      <c r="BE2228" s="7">
        <v>70.41</v>
      </c>
      <c r="BF2228" s="7">
        <v>0</v>
      </c>
      <c r="BG2228" s="7">
        <v>833201.38059595297</v>
      </c>
      <c r="BH2228" s="7">
        <v>9292</v>
      </c>
      <c r="BI2228" s="7">
        <v>502432</v>
      </c>
      <c r="BJ2228" s="7">
        <v>6914989.7158333333</v>
      </c>
      <c r="BK2228" s="7">
        <v>5890144.9533333331</v>
      </c>
      <c r="BL2228" s="7">
        <v>483902.27333333326</v>
      </c>
      <c r="BM2228" s="7">
        <v>3131574.5033333339</v>
      </c>
      <c r="BN2228" s="130">
        <v>1.385</v>
      </c>
      <c r="BO2228" s="131">
        <v>3.87356E-4</v>
      </c>
      <c r="BP2228" s="161">
        <v>9816.0833559003459</v>
      </c>
      <c r="BQ2228" s="162">
        <v>14145370</v>
      </c>
      <c r="BR2228" s="161">
        <v>1254908</v>
      </c>
      <c r="BS2228" s="163">
        <v>0</v>
      </c>
      <c r="BT2228" s="163">
        <v>2020822.3466311395</v>
      </c>
      <c r="BU2228" s="161">
        <v>47729611.350000001</v>
      </c>
      <c r="BV2228" s="161">
        <v>667312.30000000005</v>
      </c>
      <c r="BW2228" s="165">
        <v>2020822.3466311395</v>
      </c>
      <c r="BX2228" s="161">
        <v>1254908</v>
      </c>
    </row>
    <row r="2229" spans="1:76" ht="14.45" x14ac:dyDescent="0.3">
      <c r="A2229" s="164" t="s">
        <v>31</v>
      </c>
      <c r="B2229" s="6" t="s">
        <v>1164</v>
      </c>
      <c r="C2229" s="6" t="s">
        <v>168</v>
      </c>
      <c r="D2229" s="6" t="s">
        <v>37</v>
      </c>
      <c r="E2229" s="6" t="s">
        <v>40</v>
      </c>
      <c r="F2229" s="24" t="str">
        <f>+Tabela1[[#This Row],[WK]]&amp;Tabela1[[#This Row],[PK]]&amp;Tabela1[[#This Row],[GK]]</f>
        <v>302103</v>
      </c>
      <c r="G2229" s="6" t="s">
        <v>2091</v>
      </c>
      <c r="H2229" s="7">
        <v>503863093.51819932</v>
      </c>
      <c r="I2229" s="8">
        <v>1.371</v>
      </c>
      <c r="J2229" s="7">
        <v>690796301.22000003</v>
      </c>
      <c r="K2229" s="8">
        <v>7.0000000000000007E-2</v>
      </c>
      <c r="L2229" s="7">
        <v>48355741.085400008</v>
      </c>
      <c r="M2229" s="7">
        <v>26666345.085400008</v>
      </c>
      <c r="N2229" s="9">
        <v>1.2294646234224322</v>
      </c>
      <c r="O2229" s="7">
        <v>270736644</v>
      </c>
      <c r="P2229" s="8">
        <v>1.2949999999999999</v>
      </c>
      <c r="Q2229" s="7">
        <v>350603954</v>
      </c>
      <c r="R2229" s="8">
        <v>1.6E-2</v>
      </c>
      <c r="S2229" s="7">
        <v>5609663.2640000004</v>
      </c>
      <c r="T2229" s="7">
        <v>2256946.2640000004</v>
      </c>
      <c r="U2229" s="9">
        <v>0.67316933221622954</v>
      </c>
      <c r="V2229" s="7">
        <v>28923291.349400006</v>
      </c>
      <c r="W2229" s="9">
        <v>1.1549860568634926</v>
      </c>
      <c r="X2229" s="7">
        <v>28149455.013266847</v>
      </c>
      <c r="Y2229" s="7">
        <v>0</v>
      </c>
      <c r="Z2229" s="7">
        <v>0</v>
      </c>
      <c r="AA2229" s="7">
        <v>2170636.0132668465</v>
      </c>
      <c r="AB2229" s="7">
        <v>25978819</v>
      </c>
      <c r="AC2229" s="7">
        <v>0</v>
      </c>
      <c r="AD2229" s="7">
        <v>0</v>
      </c>
      <c r="AE2229" s="7">
        <v>0</v>
      </c>
      <c r="AF2229" s="7">
        <v>48355741.085400008</v>
      </c>
      <c r="AG2229" s="7">
        <v>5609663.2640000004</v>
      </c>
      <c r="AH2229" s="7">
        <v>0</v>
      </c>
      <c r="AI2229" s="7">
        <v>18109238</v>
      </c>
      <c r="AJ2229" s="7">
        <v>3192589</v>
      </c>
      <c r="AK2229" s="7">
        <v>0</v>
      </c>
      <c r="AL2229" s="7">
        <v>0</v>
      </c>
      <c r="AM2229" s="7">
        <v>1135391</v>
      </c>
      <c r="AN2229" s="7">
        <v>0</v>
      </c>
      <c r="AO2229" s="7">
        <v>0</v>
      </c>
      <c r="AP2229" s="7">
        <v>19482098</v>
      </c>
      <c r="AQ2229" s="7">
        <v>1973228</v>
      </c>
      <c r="AR2229" s="7">
        <v>21689396</v>
      </c>
      <c r="AS2229" s="7">
        <v>3352717</v>
      </c>
      <c r="AT2229" s="7">
        <v>0</v>
      </c>
      <c r="AU2229" s="7">
        <v>0</v>
      </c>
      <c r="AV2229" s="7">
        <v>797826</v>
      </c>
      <c r="AW2229" s="7">
        <v>0</v>
      </c>
      <c r="AX2229" s="7">
        <v>0</v>
      </c>
      <c r="AY2229" s="7">
        <v>22310134</v>
      </c>
      <c r="AZ2229" s="7">
        <v>856395</v>
      </c>
      <c r="BA2229" s="7">
        <v>0</v>
      </c>
      <c r="BB2229" s="7">
        <v>0</v>
      </c>
      <c r="BC2229" s="7">
        <v>0</v>
      </c>
      <c r="BD2229" s="7">
        <v>0</v>
      </c>
      <c r="BE2229" s="7">
        <v>0</v>
      </c>
      <c r="BF2229" s="7">
        <v>0</v>
      </c>
      <c r="BG2229" s="7">
        <v>1155650.0132668463</v>
      </c>
      <c r="BH2229" s="7">
        <v>12888</v>
      </c>
      <c r="BI2229" s="7">
        <v>1014986</v>
      </c>
      <c r="BJ2229" s="7">
        <v>13969309.934166666</v>
      </c>
      <c r="BK2229" s="7">
        <v>10886754.293333333</v>
      </c>
      <c r="BL2229" s="7">
        <v>3382746.78</v>
      </c>
      <c r="BM2229" s="7">
        <v>5564729.0033333339</v>
      </c>
      <c r="BN2229" s="130">
        <v>1.3089999999999999</v>
      </c>
      <c r="BO2229" s="131">
        <v>5.2575669999999997E-4</v>
      </c>
      <c r="BP2229" s="161">
        <v>13323.899913416053</v>
      </c>
      <c r="BQ2229" s="162">
        <v>25978819</v>
      </c>
      <c r="BR2229" s="161">
        <v>597658</v>
      </c>
      <c r="BS2229" s="163">
        <v>0</v>
      </c>
      <c r="BT2229" s="163">
        <v>0</v>
      </c>
      <c r="BU2229" s="161">
        <v>48355741.090000004</v>
      </c>
      <c r="BV2229" s="161">
        <v>5609663.2599999998</v>
      </c>
      <c r="BW2229" s="165">
        <v>0</v>
      </c>
      <c r="BX2229" s="161">
        <v>597658</v>
      </c>
    </row>
    <row r="2230" spans="1:76" ht="14.45" x14ac:dyDescent="0.3">
      <c r="A2230" s="164" t="s">
        <v>31</v>
      </c>
      <c r="B2230" s="6" t="s">
        <v>1164</v>
      </c>
      <c r="C2230" s="6" t="s">
        <v>168</v>
      </c>
      <c r="D2230" s="6" t="s">
        <v>39</v>
      </c>
      <c r="E2230" s="6" t="s">
        <v>36</v>
      </c>
      <c r="F2230" s="24" t="str">
        <f>+Tabela1[[#This Row],[WK]]&amp;Tabela1[[#This Row],[PK]]&amp;Tabela1[[#This Row],[GK]]</f>
        <v>302104</v>
      </c>
      <c r="G2230" s="6" t="s">
        <v>2092</v>
      </c>
      <c r="H2230" s="7">
        <v>1271025553.0624032</v>
      </c>
      <c r="I2230" s="8">
        <v>1.371</v>
      </c>
      <c r="J2230" s="7">
        <v>1742576033.26</v>
      </c>
      <c r="K2230" s="8">
        <v>7.0000000000000007E-2</v>
      </c>
      <c r="L2230" s="7">
        <v>121980322.32820001</v>
      </c>
      <c r="M2230" s="7">
        <v>62676333.328200012</v>
      </c>
      <c r="N2230" s="9">
        <v>1.0568653877262795</v>
      </c>
      <c r="O2230" s="7">
        <v>308110895</v>
      </c>
      <c r="P2230" s="8">
        <v>1.2949999999999999</v>
      </c>
      <c r="Q2230" s="7">
        <v>399003609</v>
      </c>
      <c r="R2230" s="8">
        <v>1.6E-2</v>
      </c>
      <c r="S2230" s="7">
        <v>6384057.7439999999</v>
      </c>
      <c r="T2230" s="7">
        <v>1278968.7439999999</v>
      </c>
      <c r="U2230" s="9">
        <v>0.25052819725571873</v>
      </c>
      <c r="V2230" s="7">
        <v>63955302.072200015</v>
      </c>
      <c r="W2230" s="9">
        <v>0.99295478305402873</v>
      </c>
      <c r="X2230" s="7">
        <v>56005676.965496838</v>
      </c>
      <c r="Y2230" s="7">
        <v>0</v>
      </c>
      <c r="Z2230" s="7">
        <v>283587.22499999998</v>
      </c>
      <c r="AA2230" s="7">
        <v>4689095.7404968385</v>
      </c>
      <c r="AB2230" s="7">
        <v>51032994</v>
      </c>
      <c r="AC2230" s="7">
        <v>0</v>
      </c>
      <c r="AD2230" s="7">
        <v>0</v>
      </c>
      <c r="AE2230" s="7">
        <v>-3514842.7751120143</v>
      </c>
      <c r="AF2230" s="7">
        <v>118465479.55308799</v>
      </c>
      <c r="AG2230" s="7">
        <v>6384057.7439999999</v>
      </c>
      <c r="AH2230" s="7">
        <v>0</v>
      </c>
      <c r="AI2230" s="7">
        <v>49514981</v>
      </c>
      <c r="AJ2230" s="7">
        <v>5746935</v>
      </c>
      <c r="AK2230" s="7">
        <v>0</v>
      </c>
      <c r="AL2230" s="7">
        <v>95013</v>
      </c>
      <c r="AM2230" s="7">
        <v>1654604</v>
      </c>
      <c r="AN2230" s="7">
        <v>0</v>
      </c>
      <c r="AO2230" s="7">
        <v>0</v>
      </c>
      <c r="AP2230" s="7">
        <v>39623380</v>
      </c>
      <c r="AQ2230" s="7">
        <v>3190583</v>
      </c>
      <c r="AR2230" s="7">
        <v>59303989</v>
      </c>
      <c r="AS2230" s="7">
        <v>5105089</v>
      </c>
      <c r="AT2230" s="7">
        <v>0</v>
      </c>
      <c r="AU2230" s="7">
        <v>181300</v>
      </c>
      <c r="AV2230" s="7">
        <v>1398602</v>
      </c>
      <c r="AW2230" s="7">
        <v>0</v>
      </c>
      <c r="AX2230" s="7">
        <v>0</v>
      </c>
      <c r="AY2230" s="7">
        <v>43844224</v>
      </c>
      <c r="AZ2230" s="7">
        <v>1372178</v>
      </c>
      <c r="BA2230" s="7">
        <v>283587.22499999998</v>
      </c>
      <c r="BB2230" s="7">
        <v>0</v>
      </c>
      <c r="BC2230" s="7">
        <v>0</v>
      </c>
      <c r="BD2230" s="7">
        <v>3032.41</v>
      </c>
      <c r="BE2230" s="7">
        <v>33.83</v>
      </c>
      <c r="BF2230" s="7">
        <v>0</v>
      </c>
      <c r="BG2230" s="7">
        <v>2516551.7404968385</v>
      </c>
      <c r="BH2230" s="7">
        <v>28065</v>
      </c>
      <c r="BI2230" s="7">
        <v>2172544</v>
      </c>
      <c r="BJ2230" s="7">
        <v>29900828.848333336</v>
      </c>
      <c r="BK2230" s="7">
        <v>21229683.436666667</v>
      </c>
      <c r="BL2230" s="7">
        <v>12541173.223333335</v>
      </c>
      <c r="BM2230" s="7">
        <v>9602235.1999999993</v>
      </c>
      <c r="BN2230" s="130">
        <v>1.367</v>
      </c>
      <c r="BO2230" s="131">
        <v>1.0733800000000001E-3</v>
      </c>
      <c r="BP2230" s="161">
        <v>27201.086351734044</v>
      </c>
      <c r="BQ2230" s="162">
        <v>51032994</v>
      </c>
      <c r="BR2230" s="161">
        <v>2011527</v>
      </c>
      <c r="BS2230" s="163">
        <v>0</v>
      </c>
      <c r="BT2230" s="163">
        <v>0</v>
      </c>
      <c r="BU2230" s="161">
        <v>118465479.55</v>
      </c>
      <c r="BV2230" s="161">
        <v>6384057.7400000002</v>
      </c>
      <c r="BW2230" s="165">
        <v>0</v>
      </c>
      <c r="BX2230" s="161">
        <v>2011527</v>
      </c>
    </row>
    <row r="2231" spans="1:76" ht="14.45" x14ac:dyDescent="0.3">
      <c r="A2231" s="164" t="s">
        <v>31</v>
      </c>
      <c r="B2231" s="6" t="s">
        <v>1164</v>
      </c>
      <c r="C2231" s="6" t="s">
        <v>168</v>
      </c>
      <c r="D2231" s="6" t="s">
        <v>42</v>
      </c>
      <c r="E2231" s="6" t="s">
        <v>36</v>
      </c>
      <c r="F2231" s="24" t="str">
        <f>+Tabela1[[#This Row],[WK]]&amp;Tabela1[[#This Row],[PK]]&amp;Tabela1[[#This Row],[GK]]</f>
        <v>302105</v>
      </c>
      <c r="G2231" s="6" t="s">
        <v>2093</v>
      </c>
      <c r="H2231" s="7">
        <v>1844230466.3269913</v>
      </c>
      <c r="I2231" s="8">
        <v>1.371</v>
      </c>
      <c r="J2231" s="7">
        <v>2528439969.3299999</v>
      </c>
      <c r="K2231" s="8">
        <v>7.0000000000000007E-2</v>
      </c>
      <c r="L2231" s="7">
        <v>176990797.8531</v>
      </c>
      <c r="M2231" s="7">
        <v>67381678.853100002</v>
      </c>
      <c r="N2231" s="9">
        <v>0.61474519153009521</v>
      </c>
      <c r="O2231" s="7">
        <v>415512795</v>
      </c>
      <c r="P2231" s="8">
        <v>1.2949999999999999</v>
      </c>
      <c r="Q2231" s="7">
        <v>538089070</v>
      </c>
      <c r="R2231" s="8">
        <v>1.6E-2</v>
      </c>
      <c r="S2231" s="7">
        <v>8609425.120000001</v>
      </c>
      <c r="T2231" s="7">
        <v>1493393.120000001</v>
      </c>
      <c r="U2231" s="9">
        <v>0.20986318217793301</v>
      </c>
      <c r="V2231" s="7">
        <v>68875071.973100007</v>
      </c>
      <c r="W2231" s="9">
        <v>0.59006196507811759</v>
      </c>
      <c r="X2231" s="7">
        <v>93918180.478481293</v>
      </c>
      <c r="Y2231" s="7">
        <v>0</v>
      </c>
      <c r="Z2231" s="7">
        <v>123258.325</v>
      </c>
      <c r="AA2231" s="7">
        <v>6124712.1534812897</v>
      </c>
      <c r="AB2231" s="7">
        <v>87375396</v>
      </c>
      <c r="AC2231" s="7">
        <v>294814</v>
      </c>
      <c r="AD2231" s="7">
        <v>25043108.50538129</v>
      </c>
      <c r="AE2231" s="7">
        <v>-9828800.465581432</v>
      </c>
      <c r="AF2231" s="7">
        <v>176990797.8531</v>
      </c>
      <c r="AG2231" s="7">
        <v>8609425.120000001</v>
      </c>
      <c r="AH2231" s="7">
        <v>15214308.039799858</v>
      </c>
      <c r="AI2231" s="7">
        <v>91516498</v>
      </c>
      <c r="AJ2231" s="7">
        <v>6103044</v>
      </c>
      <c r="AK2231" s="7">
        <v>0</v>
      </c>
      <c r="AL2231" s="7">
        <v>0</v>
      </c>
      <c r="AM2231" s="7">
        <v>1953694</v>
      </c>
      <c r="AN2231" s="7">
        <v>0</v>
      </c>
      <c r="AO2231" s="7">
        <v>0</v>
      </c>
      <c r="AP2231" s="7">
        <v>66204415</v>
      </c>
      <c r="AQ2231" s="7">
        <v>6106663</v>
      </c>
      <c r="AR2231" s="7">
        <v>109609119</v>
      </c>
      <c r="AS2231" s="7">
        <v>7116032</v>
      </c>
      <c r="AT2231" s="7">
        <v>0</v>
      </c>
      <c r="AU2231" s="7">
        <v>0</v>
      </c>
      <c r="AV2231" s="7">
        <v>1716161</v>
      </c>
      <c r="AW2231" s="7">
        <v>0</v>
      </c>
      <c r="AX2231" s="7">
        <v>0</v>
      </c>
      <c r="AY2231" s="7">
        <v>74298457</v>
      </c>
      <c r="AZ2231" s="7">
        <v>2567563</v>
      </c>
      <c r="BA2231" s="7">
        <v>123258.325</v>
      </c>
      <c r="BB2231" s="7">
        <v>183.44</v>
      </c>
      <c r="BC2231" s="7">
        <v>0</v>
      </c>
      <c r="BD2231" s="7">
        <v>98.3</v>
      </c>
      <c r="BE2231" s="7">
        <v>8.25</v>
      </c>
      <c r="BF2231" s="7">
        <v>0</v>
      </c>
      <c r="BG2231" s="7">
        <v>3208435.1534812893</v>
      </c>
      <c r="BH2231" s="7">
        <v>35781</v>
      </c>
      <c r="BI2231" s="7">
        <v>2916277</v>
      </c>
      <c r="BJ2231" s="7">
        <v>40136855.430833325</v>
      </c>
      <c r="BK2231" s="7">
        <v>35756388.36999999</v>
      </c>
      <c r="BL2231" s="7">
        <v>5555655.4633333329</v>
      </c>
      <c r="BM2231" s="7">
        <v>6410557.3166666701</v>
      </c>
      <c r="BN2231" s="130">
        <v>1.3919999999999999</v>
      </c>
      <c r="BO2231" s="131">
        <v>1.4423190000000001E-3</v>
      </c>
      <c r="BP2231" s="161">
        <v>36550.928259887005</v>
      </c>
      <c r="BQ2231" s="162">
        <v>87375396</v>
      </c>
      <c r="BR2231" s="161">
        <v>3518936</v>
      </c>
      <c r="BS2231" s="163">
        <v>0</v>
      </c>
      <c r="BT2231" s="163">
        <v>2011736.9871001244</v>
      </c>
      <c r="BU2231" s="161">
        <v>176990797.84999999</v>
      </c>
      <c r="BV2231" s="161">
        <v>8609425.1199999992</v>
      </c>
      <c r="BW2231" s="165">
        <v>17226045.027100123</v>
      </c>
      <c r="BX2231" s="161">
        <v>3518936</v>
      </c>
    </row>
    <row r="2232" spans="1:76" ht="14.45" x14ac:dyDescent="0.3">
      <c r="A2232" s="164" t="s">
        <v>31</v>
      </c>
      <c r="B2232" s="6" t="s">
        <v>1164</v>
      </c>
      <c r="C2232" s="6" t="s">
        <v>168</v>
      </c>
      <c r="D2232" s="6" t="s">
        <v>44</v>
      </c>
      <c r="E2232" s="6" t="s">
        <v>36</v>
      </c>
      <c r="F2232" s="24" t="str">
        <f>+Tabela1[[#This Row],[WK]]&amp;Tabela1[[#This Row],[PK]]&amp;Tabela1[[#This Row],[GK]]</f>
        <v>302106</v>
      </c>
      <c r="G2232" s="6" t="s">
        <v>2094</v>
      </c>
      <c r="H2232" s="7">
        <v>508677792.31180036</v>
      </c>
      <c r="I2232" s="8">
        <v>1.371</v>
      </c>
      <c r="J2232" s="7">
        <v>697397253.25</v>
      </c>
      <c r="K2232" s="8">
        <v>7.0000000000000007E-2</v>
      </c>
      <c r="L2232" s="7">
        <v>48817807.727500007</v>
      </c>
      <c r="M2232" s="7">
        <v>22938126.727500007</v>
      </c>
      <c r="N2232" s="9">
        <v>0.88633730560666524</v>
      </c>
      <c r="O2232" s="7">
        <v>166871153</v>
      </c>
      <c r="P2232" s="8">
        <v>1.2949999999999999</v>
      </c>
      <c r="Q2232" s="7">
        <v>216098143</v>
      </c>
      <c r="R2232" s="8">
        <v>1.6E-2</v>
      </c>
      <c r="S2232" s="7">
        <v>3457570.2880000002</v>
      </c>
      <c r="T2232" s="7">
        <v>2554888.2880000002</v>
      </c>
      <c r="U2232" s="9">
        <v>2.8303303799123061</v>
      </c>
      <c r="V2232" s="7">
        <v>25493015.015500009</v>
      </c>
      <c r="W2232" s="9">
        <v>0.95185831868158943</v>
      </c>
      <c r="X2232" s="7">
        <v>34719773.237631679</v>
      </c>
      <c r="Y2232" s="7">
        <v>0</v>
      </c>
      <c r="Z2232" s="7">
        <v>0</v>
      </c>
      <c r="AA2232" s="7">
        <v>2040957.2376316781</v>
      </c>
      <c r="AB2232" s="7">
        <v>32678816</v>
      </c>
      <c r="AC2232" s="7">
        <v>0</v>
      </c>
      <c r="AD2232" s="7">
        <v>9226758.2221316714</v>
      </c>
      <c r="AE2232" s="7">
        <v>0</v>
      </c>
      <c r="AF2232" s="7">
        <v>48817807.727500007</v>
      </c>
      <c r="AG2232" s="7">
        <v>3457570.2880000002</v>
      </c>
      <c r="AH2232" s="7">
        <v>9226758.2221316714</v>
      </c>
      <c r="AI2232" s="7">
        <v>21607854</v>
      </c>
      <c r="AJ2232" s="7">
        <v>808770</v>
      </c>
      <c r="AK2232" s="7">
        <v>0</v>
      </c>
      <c r="AL2232" s="7">
        <v>0</v>
      </c>
      <c r="AM2232" s="7">
        <v>1379754</v>
      </c>
      <c r="AN2232" s="7">
        <v>0</v>
      </c>
      <c r="AO2232" s="7">
        <v>0</v>
      </c>
      <c r="AP2232" s="7">
        <v>24603842</v>
      </c>
      <c r="AQ2232" s="7">
        <v>2188056</v>
      </c>
      <c r="AR2232" s="7">
        <v>25879681</v>
      </c>
      <c r="AS2232" s="7">
        <v>902682</v>
      </c>
      <c r="AT2232" s="7">
        <v>0</v>
      </c>
      <c r="AU2232" s="7">
        <v>0</v>
      </c>
      <c r="AV2232" s="7">
        <v>850623</v>
      </c>
      <c r="AW2232" s="7">
        <v>0</v>
      </c>
      <c r="AX2232" s="7">
        <v>0</v>
      </c>
      <c r="AY2232" s="7">
        <v>27893157</v>
      </c>
      <c r="AZ2232" s="7">
        <v>937493</v>
      </c>
      <c r="BA2232" s="7">
        <v>0</v>
      </c>
      <c r="BB2232" s="7">
        <v>0</v>
      </c>
      <c r="BC2232" s="7">
        <v>0</v>
      </c>
      <c r="BD2232" s="7">
        <v>0</v>
      </c>
      <c r="BE2232" s="7">
        <v>0</v>
      </c>
      <c r="BF2232" s="7">
        <v>0</v>
      </c>
      <c r="BG2232" s="7">
        <v>1043833.2376316782</v>
      </c>
      <c r="BH2232" s="7">
        <v>11641</v>
      </c>
      <c r="BI2232" s="7">
        <v>997124</v>
      </c>
      <c r="BJ2232" s="7">
        <v>13723370.766666668</v>
      </c>
      <c r="BK2232" s="7">
        <v>7309384.4066666663</v>
      </c>
      <c r="BL2232" s="7">
        <v>9951753.9033333343</v>
      </c>
      <c r="BM2232" s="7">
        <v>5752437.6333333328</v>
      </c>
      <c r="BN2232" s="130">
        <v>1.1299999999999999</v>
      </c>
      <c r="BO2232" s="131">
        <v>4.9600130000000003E-4</v>
      </c>
      <c r="BP2232" s="161">
        <v>12569.509244743251</v>
      </c>
      <c r="BQ2232" s="162">
        <v>32678816</v>
      </c>
      <c r="BR2232" s="161">
        <v>837823</v>
      </c>
      <c r="BS2232" s="163">
        <v>0</v>
      </c>
      <c r="BT2232" s="163">
        <v>0</v>
      </c>
      <c r="BU2232" s="161">
        <v>48817807.729999997</v>
      </c>
      <c r="BV2232" s="161">
        <v>3457570.29</v>
      </c>
      <c r="BW2232" s="165">
        <v>9226758.2200000007</v>
      </c>
      <c r="BX2232" s="161">
        <v>837823</v>
      </c>
    </row>
    <row r="2233" spans="1:76" ht="14.45" x14ac:dyDescent="0.3">
      <c r="A2233" s="164" t="s">
        <v>31</v>
      </c>
      <c r="B2233" s="6" t="s">
        <v>1164</v>
      </c>
      <c r="C2233" s="6" t="s">
        <v>168</v>
      </c>
      <c r="D2233" s="6" t="s">
        <v>51</v>
      </c>
      <c r="E2233" s="6" t="s">
        <v>36</v>
      </c>
      <c r="F2233" s="24" t="str">
        <f>+Tabela1[[#This Row],[WK]]&amp;Tabela1[[#This Row],[PK]]&amp;Tabela1[[#This Row],[GK]]</f>
        <v>302107</v>
      </c>
      <c r="G2233" s="6" t="s">
        <v>2095</v>
      </c>
      <c r="H2233" s="7">
        <v>2150678194.6297874</v>
      </c>
      <c r="I2233" s="8">
        <v>1.371</v>
      </c>
      <c r="J2233" s="7">
        <v>2948579804.8399997</v>
      </c>
      <c r="K2233" s="8">
        <v>7.0000000000000007E-2</v>
      </c>
      <c r="L2233" s="7">
        <v>206400586.33879998</v>
      </c>
      <c r="M2233" s="7">
        <v>98480027.338799983</v>
      </c>
      <c r="N2233" s="9">
        <v>0.91252332503948563</v>
      </c>
      <c r="O2233" s="7">
        <v>1147940409</v>
      </c>
      <c r="P2233" s="8">
        <v>1.2949999999999999</v>
      </c>
      <c r="Q2233" s="7">
        <v>1486582830</v>
      </c>
      <c r="R2233" s="8">
        <v>1.6E-2</v>
      </c>
      <c r="S2233" s="7">
        <v>23785325.280000001</v>
      </c>
      <c r="T2233" s="7">
        <v>6768099.2800000012</v>
      </c>
      <c r="U2233" s="9">
        <v>0.39772047923674525</v>
      </c>
      <c r="V2233" s="7">
        <v>105248126.61879998</v>
      </c>
      <c r="W2233" s="9">
        <v>0.84240429441581655</v>
      </c>
      <c r="X2233" s="7">
        <v>97963334.223626897</v>
      </c>
      <c r="Y2233" s="7">
        <v>0</v>
      </c>
      <c r="Z2233" s="7">
        <v>1152935.57</v>
      </c>
      <c r="AA2233" s="7">
        <v>7157161.6536268946</v>
      </c>
      <c r="AB2233" s="7">
        <v>88303666</v>
      </c>
      <c r="AC2233" s="7">
        <v>1349571</v>
      </c>
      <c r="AD2233" s="7">
        <v>1349571</v>
      </c>
      <c r="AE2233" s="7">
        <v>-26152161.840796471</v>
      </c>
      <c r="AF2233" s="7">
        <v>181597995.49800351</v>
      </c>
      <c r="AG2233" s="7">
        <v>23785325.280000001</v>
      </c>
      <c r="AH2233" s="7">
        <v>0</v>
      </c>
      <c r="AI2233" s="7">
        <v>90106660</v>
      </c>
      <c r="AJ2233" s="7">
        <v>15680806</v>
      </c>
      <c r="AK2233" s="7">
        <v>0</v>
      </c>
      <c r="AL2233" s="7">
        <v>0</v>
      </c>
      <c r="AM2233" s="7">
        <v>2090810</v>
      </c>
      <c r="AN2233" s="7">
        <v>0</v>
      </c>
      <c r="AO2233" s="7">
        <v>-4191495</v>
      </c>
      <c r="AP2233" s="7">
        <v>64134796</v>
      </c>
      <c r="AQ2233" s="7">
        <v>6393100</v>
      </c>
      <c r="AR2233" s="7">
        <v>107920559</v>
      </c>
      <c r="AS2233" s="7">
        <v>17017226</v>
      </c>
      <c r="AT2233" s="7">
        <v>0</v>
      </c>
      <c r="AU2233" s="7">
        <v>0</v>
      </c>
      <c r="AV2233" s="7">
        <v>2084896</v>
      </c>
      <c r="AW2233" s="7">
        <v>0</v>
      </c>
      <c r="AX2233" s="7">
        <v>-3705425</v>
      </c>
      <c r="AY2233" s="7">
        <v>74246222</v>
      </c>
      <c r="AZ2233" s="7">
        <v>2768686</v>
      </c>
      <c r="BA2233" s="7">
        <v>1152935.57</v>
      </c>
      <c r="BB2233" s="7">
        <v>1850.95</v>
      </c>
      <c r="BC2233" s="7">
        <v>0</v>
      </c>
      <c r="BD2233" s="7">
        <v>0</v>
      </c>
      <c r="BE2233" s="7">
        <v>114.98</v>
      </c>
      <c r="BF2233" s="7">
        <v>0</v>
      </c>
      <c r="BG2233" s="7">
        <v>3292185.6536268946</v>
      </c>
      <c r="BH2233" s="7">
        <v>36715</v>
      </c>
      <c r="BI2233" s="7">
        <v>3864976</v>
      </c>
      <c r="BJ2233" s="7">
        <v>53193921.343333334</v>
      </c>
      <c r="BK2233" s="7">
        <v>49244054.513333328</v>
      </c>
      <c r="BL2233" s="7">
        <v>2423620.2466666666</v>
      </c>
      <c r="BM2233" s="7">
        <v>10952226.826666668</v>
      </c>
      <c r="BN2233" s="130">
        <v>1.7070000000000001</v>
      </c>
      <c r="BO2233" s="131">
        <v>1.5202245000000001E-3</v>
      </c>
      <c r="BP2233" s="161">
        <v>38524.950526851775</v>
      </c>
      <c r="BQ2233" s="162">
        <v>88303666</v>
      </c>
      <c r="BR2233" s="161">
        <v>3017659</v>
      </c>
      <c r="BS2233" s="163">
        <v>0</v>
      </c>
      <c r="BT2233" s="163">
        <v>1966501.7700000107</v>
      </c>
      <c r="BU2233" s="161">
        <v>181597995.5</v>
      </c>
      <c r="BV2233" s="161">
        <v>23785325.280000001</v>
      </c>
      <c r="BW2233" s="165">
        <v>1966501.7700000107</v>
      </c>
      <c r="BX2233" s="161">
        <v>3017659</v>
      </c>
    </row>
    <row r="2234" spans="1:76" ht="14.45" x14ac:dyDescent="0.3">
      <c r="A2234" s="164" t="s">
        <v>31</v>
      </c>
      <c r="B2234" s="6" t="s">
        <v>1164</v>
      </c>
      <c r="C2234" s="6" t="s">
        <v>168</v>
      </c>
      <c r="D2234" s="6" t="s">
        <v>75</v>
      </c>
      <c r="E2234" s="6" t="s">
        <v>40</v>
      </c>
      <c r="F2234" s="24" t="str">
        <f>+Tabela1[[#This Row],[WK]]&amp;Tabela1[[#This Row],[PK]]&amp;Tabela1[[#This Row],[GK]]</f>
        <v>302108</v>
      </c>
      <c r="G2234" s="6" t="s">
        <v>2096</v>
      </c>
      <c r="H2234" s="7">
        <v>777075521.14520156</v>
      </c>
      <c r="I2234" s="8">
        <v>1.371</v>
      </c>
      <c r="J2234" s="7">
        <v>1065370539.4900001</v>
      </c>
      <c r="K2234" s="8">
        <v>7.0000000000000007E-2</v>
      </c>
      <c r="L2234" s="7">
        <v>74575937.764300019</v>
      </c>
      <c r="M2234" s="7">
        <v>42969854.764300019</v>
      </c>
      <c r="N2234" s="9">
        <v>1.3595438183307946</v>
      </c>
      <c r="O2234" s="7">
        <v>4732128663</v>
      </c>
      <c r="P2234" s="8">
        <v>1.2949999999999999</v>
      </c>
      <c r="Q2234" s="7">
        <v>6128106619</v>
      </c>
      <c r="R2234" s="8">
        <v>1.6E-2</v>
      </c>
      <c r="S2234" s="7">
        <v>98049705.903999999</v>
      </c>
      <c r="T2234" s="7">
        <v>65886103.903999999</v>
      </c>
      <c r="U2234" s="9">
        <v>2.0484678272041794</v>
      </c>
      <c r="V2234" s="7">
        <v>108855958.66830003</v>
      </c>
      <c r="W2234" s="9">
        <v>1.7070173495180356</v>
      </c>
      <c r="X2234" s="7">
        <v>42200561.55823537</v>
      </c>
      <c r="Y2234" s="7">
        <v>0</v>
      </c>
      <c r="Z2234" s="7">
        <v>78898.875</v>
      </c>
      <c r="AA2234" s="7">
        <v>3285673.6832353678</v>
      </c>
      <c r="AB2234" s="7">
        <v>38835989</v>
      </c>
      <c r="AC2234" s="7">
        <v>0</v>
      </c>
      <c r="AD2234" s="7">
        <v>0</v>
      </c>
      <c r="AE2234" s="7">
        <v>-39338637.570739239</v>
      </c>
      <c r="AF2234" s="7">
        <v>35237300.193560779</v>
      </c>
      <c r="AG2234" s="7">
        <v>98049705.903999999</v>
      </c>
      <c r="AH2234" s="7">
        <v>0</v>
      </c>
      <c r="AI2234" s="7">
        <v>26389028</v>
      </c>
      <c r="AJ2234" s="7">
        <v>43785970</v>
      </c>
      <c r="AK2234" s="7">
        <v>0</v>
      </c>
      <c r="AL2234" s="7">
        <v>15757</v>
      </c>
      <c r="AM2234" s="7">
        <v>1432104</v>
      </c>
      <c r="AN2234" s="7">
        <v>0</v>
      </c>
      <c r="AO2234" s="7">
        <v>-3661328</v>
      </c>
      <c r="AP2234" s="7">
        <v>28921929</v>
      </c>
      <c r="AQ2234" s="7">
        <v>3019517</v>
      </c>
      <c r="AR2234" s="7">
        <v>31606083</v>
      </c>
      <c r="AS2234" s="7">
        <v>32163602</v>
      </c>
      <c r="AT2234" s="7">
        <v>0</v>
      </c>
      <c r="AU2234" s="7">
        <v>0</v>
      </c>
      <c r="AV2234" s="7">
        <v>828800</v>
      </c>
      <c r="AW2234" s="7">
        <v>0</v>
      </c>
      <c r="AX2234" s="7">
        <v>0</v>
      </c>
      <c r="AY2234" s="7">
        <v>34952203</v>
      </c>
      <c r="AZ2234" s="7">
        <v>1317032</v>
      </c>
      <c r="BA2234" s="7">
        <v>78898.875</v>
      </c>
      <c r="BB2234" s="7">
        <v>0</v>
      </c>
      <c r="BC2234" s="7">
        <v>0</v>
      </c>
      <c r="BD2234" s="7">
        <v>228.17</v>
      </c>
      <c r="BE2234" s="7">
        <v>1240.4100000000001</v>
      </c>
      <c r="BF2234" s="7">
        <v>0</v>
      </c>
      <c r="BG2234" s="7">
        <v>1821260.683235368</v>
      </c>
      <c r="BH2234" s="7">
        <v>20311</v>
      </c>
      <c r="BI2234" s="7">
        <v>1464413</v>
      </c>
      <c r="BJ2234" s="7">
        <v>20154862.654166661</v>
      </c>
      <c r="BK2234" s="7">
        <v>18509985.893333331</v>
      </c>
      <c r="BL2234" s="7">
        <v>578709.27666666673</v>
      </c>
      <c r="BM2234" s="7">
        <v>5422088.4899999984</v>
      </c>
      <c r="BN2234" s="130">
        <v>2.2109999999999999</v>
      </c>
      <c r="BO2234" s="131">
        <v>7.8071520000000004E-4</v>
      </c>
      <c r="BP2234" s="161">
        <v>19784.245467289104</v>
      </c>
      <c r="BQ2234" s="162">
        <v>38835989</v>
      </c>
      <c r="BR2234" s="161">
        <v>876965</v>
      </c>
      <c r="BS2234" s="163">
        <v>19332958.897560794</v>
      </c>
      <c r="BT2234" s="163">
        <v>0</v>
      </c>
      <c r="BU2234" s="161">
        <v>15904341.300000001</v>
      </c>
      <c r="BV2234" s="161">
        <v>98049705.900000006</v>
      </c>
      <c r="BW2234" s="165">
        <v>0</v>
      </c>
      <c r="BX2234" s="161">
        <v>876965</v>
      </c>
    </row>
    <row r="2235" spans="1:76" ht="14.45" x14ac:dyDescent="0.3">
      <c r="A2235" s="164" t="s">
        <v>31</v>
      </c>
      <c r="B2235" s="6" t="s">
        <v>1164</v>
      </c>
      <c r="C2235" s="6" t="s">
        <v>168</v>
      </c>
      <c r="D2235" s="6" t="s">
        <v>77</v>
      </c>
      <c r="E2235" s="6" t="s">
        <v>40</v>
      </c>
      <c r="F2235" s="24" t="str">
        <f>+Tabela1[[#This Row],[WK]]&amp;Tabela1[[#This Row],[PK]]&amp;Tabela1[[#This Row],[GK]]</f>
        <v>302109</v>
      </c>
      <c r="G2235" s="6" t="s">
        <v>2097</v>
      </c>
      <c r="H2235" s="7">
        <v>1640895218.2284038</v>
      </c>
      <c r="I2235" s="8">
        <v>1.371</v>
      </c>
      <c r="J2235" s="7">
        <v>2249667344.1900001</v>
      </c>
      <c r="K2235" s="8">
        <v>7.0000000000000007E-2</v>
      </c>
      <c r="L2235" s="7">
        <v>157476714.09330001</v>
      </c>
      <c r="M2235" s="7">
        <v>71155458.093300015</v>
      </c>
      <c r="N2235" s="9">
        <v>0.82430980954795208</v>
      </c>
      <c r="O2235" s="7">
        <v>1186876230</v>
      </c>
      <c r="P2235" s="8">
        <v>1.2949999999999999</v>
      </c>
      <c r="Q2235" s="7">
        <v>1537004718</v>
      </c>
      <c r="R2235" s="8">
        <v>1.6E-2</v>
      </c>
      <c r="S2235" s="7">
        <v>24592075.488000002</v>
      </c>
      <c r="T2235" s="7">
        <v>12361438.488000002</v>
      </c>
      <c r="U2235" s="9">
        <v>1.0106945769055202</v>
      </c>
      <c r="V2235" s="7">
        <v>83516896.58130002</v>
      </c>
      <c r="W2235" s="9">
        <v>0.84744081558433404</v>
      </c>
      <c r="X2235" s="7">
        <v>79211234.745377392</v>
      </c>
      <c r="Y2235" s="7">
        <v>0</v>
      </c>
      <c r="Z2235" s="7">
        <v>42011.355000000003</v>
      </c>
      <c r="AA2235" s="7">
        <v>6247579.3903773902</v>
      </c>
      <c r="AB2235" s="7">
        <v>69277116</v>
      </c>
      <c r="AC2235" s="7">
        <v>3644528</v>
      </c>
      <c r="AD2235" s="7">
        <v>3644528</v>
      </c>
      <c r="AE2235" s="7">
        <v>-26657050.285273533</v>
      </c>
      <c r="AF2235" s="7">
        <v>134464191.80802649</v>
      </c>
      <c r="AG2235" s="7">
        <v>24592075.488000002</v>
      </c>
      <c r="AH2235" s="7">
        <v>0</v>
      </c>
      <c r="AI2235" s="7">
        <v>72072645</v>
      </c>
      <c r="AJ2235" s="7">
        <v>10684786</v>
      </c>
      <c r="AK2235" s="7">
        <v>0</v>
      </c>
      <c r="AL2235" s="7">
        <v>163140</v>
      </c>
      <c r="AM2235" s="7">
        <v>1336241</v>
      </c>
      <c r="AN2235" s="7">
        <v>0</v>
      </c>
      <c r="AO2235" s="7">
        <v>-3988038</v>
      </c>
      <c r="AP2235" s="7">
        <v>48268282</v>
      </c>
      <c r="AQ2235" s="7">
        <v>6810820</v>
      </c>
      <c r="AR2235" s="7">
        <v>86321256</v>
      </c>
      <c r="AS2235" s="7">
        <v>12230637</v>
      </c>
      <c r="AT2235" s="7">
        <v>0</v>
      </c>
      <c r="AU2235" s="7">
        <v>96062</v>
      </c>
      <c r="AV2235" s="7">
        <v>1974950</v>
      </c>
      <c r="AW2235" s="7">
        <v>0</v>
      </c>
      <c r="AX2235" s="7">
        <v>-4613264</v>
      </c>
      <c r="AY2235" s="7">
        <v>55972994</v>
      </c>
      <c r="AZ2235" s="7">
        <v>2817345</v>
      </c>
      <c r="BA2235" s="7">
        <v>42011.355000000003</v>
      </c>
      <c r="BB2235" s="7">
        <v>0</v>
      </c>
      <c r="BC2235" s="7">
        <v>0.09</v>
      </c>
      <c r="BD2235" s="7">
        <v>354.29</v>
      </c>
      <c r="BE2235" s="7">
        <v>194.29</v>
      </c>
      <c r="BF2235" s="7">
        <v>0</v>
      </c>
      <c r="BG2235" s="7">
        <v>3287702.3903773902</v>
      </c>
      <c r="BH2235" s="7">
        <v>36665</v>
      </c>
      <c r="BI2235" s="7">
        <v>2959877</v>
      </c>
      <c r="BJ2235" s="7">
        <v>40736969.604166672</v>
      </c>
      <c r="BK2235" s="7">
        <v>36810929.706666671</v>
      </c>
      <c r="BL2235" s="7">
        <v>3112875.6766666663</v>
      </c>
      <c r="BM2235" s="7">
        <v>9478408.2366666645</v>
      </c>
      <c r="BN2235" s="130">
        <v>1.59</v>
      </c>
      <c r="BO2235" s="131">
        <v>1.5356107E-3</v>
      </c>
      <c r="BP2235" s="161">
        <v>38914.152078726736</v>
      </c>
      <c r="BQ2235" s="162">
        <v>69277116</v>
      </c>
      <c r="BR2235" s="161">
        <v>2681473</v>
      </c>
      <c r="BS2235" s="163">
        <v>0</v>
      </c>
      <c r="BT2235" s="163">
        <v>2425185.4699999988</v>
      </c>
      <c r="BU2235" s="161">
        <v>134464191.81</v>
      </c>
      <c r="BV2235" s="161">
        <v>24592075.489999998</v>
      </c>
      <c r="BW2235" s="165">
        <v>2425185.4699999988</v>
      </c>
      <c r="BX2235" s="161">
        <v>2681473</v>
      </c>
    </row>
    <row r="2236" spans="1:76" ht="14.45" x14ac:dyDescent="0.3">
      <c r="A2236" s="164" t="s">
        <v>31</v>
      </c>
      <c r="B2236" s="6" t="s">
        <v>1164</v>
      </c>
      <c r="C2236" s="6" t="s">
        <v>168</v>
      </c>
      <c r="D2236" s="6" t="s">
        <v>90</v>
      </c>
      <c r="E2236" s="6" t="s">
        <v>40</v>
      </c>
      <c r="F2236" s="24" t="str">
        <f>+Tabela1[[#This Row],[WK]]&amp;Tabela1[[#This Row],[PK]]&amp;Tabela1[[#This Row],[GK]]</f>
        <v>302110</v>
      </c>
      <c r="G2236" s="6" t="s">
        <v>2098</v>
      </c>
      <c r="H2236" s="7">
        <v>1449467749.6056077</v>
      </c>
      <c r="I2236" s="8">
        <v>1.371</v>
      </c>
      <c r="J2236" s="7">
        <v>1987220284.7099998</v>
      </c>
      <c r="K2236" s="8">
        <v>7.0000000000000007E-2</v>
      </c>
      <c r="L2236" s="7">
        <v>139105419.92969999</v>
      </c>
      <c r="M2236" s="7">
        <v>69102332.929699987</v>
      </c>
      <c r="N2236" s="9">
        <v>0.98713265216003954</v>
      </c>
      <c r="O2236" s="7">
        <v>100230523</v>
      </c>
      <c r="P2236" s="8">
        <v>1.2949999999999999</v>
      </c>
      <c r="Q2236" s="7">
        <v>129798527</v>
      </c>
      <c r="R2236" s="8">
        <v>1.6E-2</v>
      </c>
      <c r="S2236" s="7">
        <v>2076776.432</v>
      </c>
      <c r="T2236" s="7">
        <v>12983.43200000003</v>
      </c>
      <c r="U2236" s="9">
        <v>6.2910534147562428E-3</v>
      </c>
      <c r="V2236" s="7">
        <v>69115316.361699998</v>
      </c>
      <c r="W2236" s="9">
        <v>0.95904410405584362</v>
      </c>
      <c r="X2236" s="7">
        <v>76990801.047460064</v>
      </c>
      <c r="Y2236" s="7">
        <v>0</v>
      </c>
      <c r="Z2236" s="7">
        <v>1652410.5149999999</v>
      </c>
      <c r="AA2236" s="7">
        <v>4620656.5324600711</v>
      </c>
      <c r="AB2236" s="7">
        <v>70717734</v>
      </c>
      <c r="AC2236" s="7">
        <v>0</v>
      </c>
      <c r="AD2236" s="7">
        <v>7875484.6857600771</v>
      </c>
      <c r="AE2236" s="7">
        <v>0</v>
      </c>
      <c r="AF2236" s="7">
        <v>139105419.92969999</v>
      </c>
      <c r="AG2236" s="7">
        <v>2076776.432</v>
      </c>
      <c r="AH2236" s="7">
        <v>7875484.6857600771</v>
      </c>
      <c r="AI2236" s="7">
        <v>58448033</v>
      </c>
      <c r="AJ2236" s="7">
        <v>2223375</v>
      </c>
      <c r="AK2236" s="7">
        <v>0</v>
      </c>
      <c r="AL2236" s="7">
        <v>0</v>
      </c>
      <c r="AM2236" s="7">
        <v>1318161</v>
      </c>
      <c r="AN2236" s="7">
        <v>0</v>
      </c>
      <c r="AO2236" s="7">
        <v>0</v>
      </c>
      <c r="AP2236" s="7">
        <v>53974017</v>
      </c>
      <c r="AQ2236" s="7">
        <v>4260741</v>
      </c>
      <c r="AR2236" s="7">
        <v>70003087</v>
      </c>
      <c r="AS2236" s="7">
        <v>2063793</v>
      </c>
      <c r="AT2236" s="7">
        <v>0</v>
      </c>
      <c r="AU2236" s="7">
        <v>0</v>
      </c>
      <c r="AV2236" s="7">
        <v>1447697</v>
      </c>
      <c r="AW2236" s="7">
        <v>0</v>
      </c>
      <c r="AX2236" s="7">
        <v>0</v>
      </c>
      <c r="AY2236" s="7">
        <v>61811404</v>
      </c>
      <c r="AZ2236" s="7">
        <v>1821461</v>
      </c>
      <c r="BA2236" s="7">
        <v>1652410.5149999999</v>
      </c>
      <c r="BB2236" s="7">
        <v>1453.59</v>
      </c>
      <c r="BC2236" s="7">
        <v>181.65</v>
      </c>
      <c r="BD2236" s="7">
        <v>7155.49</v>
      </c>
      <c r="BE2236" s="7">
        <v>632.53</v>
      </c>
      <c r="BF2236" s="7">
        <v>0</v>
      </c>
      <c r="BG2236" s="7">
        <v>3181265.5324600707</v>
      </c>
      <c r="BH2236" s="7">
        <v>35478</v>
      </c>
      <c r="BI2236" s="7">
        <v>1439391</v>
      </c>
      <c r="BJ2236" s="7">
        <v>19810395.591666669</v>
      </c>
      <c r="BK2236" s="7">
        <v>17388247.796666667</v>
      </c>
      <c r="BL2236" s="7">
        <v>1705148.2566666668</v>
      </c>
      <c r="BM2236" s="7">
        <v>6278294.6666666679</v>
      </c>
      <c r="BN2236" s="130">
        <v>1.113</v>
      </c>
      <c r="BO2236" s="131">
        <v>1.4213224E-3</v>
      </c>
      <c r="BP2236" s="161">
        <v>36018.652615677544</v>
      </c>
      <c r="BQ2236" s="162">
        <v>70717734</v>
      </c>
      <c r="BR2236" s="161">
        <v>2632663</v>
      </c>
      <c r="BS2236" s="163">
        <v>0</v>
      </c>
      <c r="BT2236" s="163">
        <v>0</v>
      </c>
      <c r="BU2236" s="161">
        <v>139105419.93000001</v>
      </c>
      <c r="BV2236" s="161">
        <v>2076776.43</v>
      </c>
      <c r="BW2236" s="165">
        <v>7875484.6900000004</v>
      </c>
      <c r="BX2236" s="161">
        <v>2632663</v>
      </c>
    </row>
    <row r="2237" spans="1:76" ht="14.45" x14ac:dyDescent="0.3">
      <c r="A2237" s="164" t="s">
        <v>31</v>
      </c>
      <c r="B2237" s="6" t="s">
        <v>1164</v>
      </c>
      <c r="C2237" s="6" t="s">
        <v>168</v>
      </c>
      <c r="D2237" s="6" t="s">
        <v>92</v>
      </c>
      <c r="E2237" s="6" t="s">
        <v>40</v>
      </c>
      <c r="F2237" s="24" t="str">
        <f>+Tabela1[[#This Row],[WK]]&amp;Tabela1[[#This Row],[PK]]&amp;Tabela1[[#This Row],[GK]]</f>
        <v>302111</v>
      </c>
      <c r="G2237" s="6" t="s">
        <v>2099</v>
      </c>
      <c r="H2237" s="7">
        <v>686026354.18940198</v>
      </c>
      <c r="I2237" s="8">
        <v>1.371</v>
      </c>
      <c r="J2237" s="7">
        <v>940542131.60000002</v>
      </c>
      <c r="K2237" s="8">
        <v>7.0000000000000007E-2</v>
      </c>
      <c r="L2237" s="7">
        <v>65837949.212000005</v>
      </c>
      <c r="M2237" s="7">
        <v>36307819.212000005</v>
      </c>
      <c r="N2237" s="9">
        <v>1.2295177573549458</v>
      </c>
      <c r="O2237" s="7">
        <v>70834145</v>
      </c>
      <c r="P2237" s="8">
        <v>1.2949999999999999</v>
      </c>
      <c r="Q2237" s="7">
        <v>91730218</v>
      </c>
      <c r="R2237" s="8">
        <v>1.6E-2</v>
      </c>
      <c r="S2237" s="7">
        <v>1467683.4880000001</v>
      </c>
      <c r="T2237" s="7">
        <v>-206692.51199999987</v>
      </c>
      <c r="U2237" s="9">
        <v>-0.12344450231011427</v>
      </c>
      <c r="V2237" s="7">
        <v>36101126.700000003</v>
      </c>
      <c r="W2237" s="9">
        <v>1.1569203082400985</v>
      </c>
      <c r="X2237" s="7">
        <v>27862737.198014464</v>
      </c>
      <c r="Y2237" s="7">
        <v>0</v>
      </c>
      <c r="Z2237" s="7">
        <v>632698.52999999991</v>
      </c>
      <c r="AA2237" s="7">
        <v>1886595.6680144633</v>
      </c>
      <c r="AB2237" s="7">
        <v>25343443</v>
      </c>
      <c r="AC2237" s="7">
        <v>0</v>
      </c>
      <c r="AD2237" s="7">
        <v>0</v>
      </c>
      <c r="AE2237" s="7">
        <v>0</v>
      </c>
      <c r="AF2237" s="7">
        <v>65837949.212000005</v>
      </c>
      <c r="AG2237" s="7">
        <v>1467683.4880000001</v>
      </c>
      <c r="AH2237" s="7">
        <v>0</v>
      </c>
      <c r="AI2237" s="7">
        <v>24655742</v>
      </c>
      <c r="AJ2237" s="7">
        <v>1994087</v>
      </c>
      <c r="AK2237" s="7">
        <v>1439013</v>
      </c>
      <c r="AL2237" s="7">
        <v>266881</v>
      </c>
      <c r="AM2237" s="7">
        <v>723238</v>
      </c>
      <c r="AN2237" s="7">
        <v>0</v>
      </c>
      <c r="AO2237" s="7">
        <v>0</v>
      </c>
      <c r="AP2237" s="7">
        <v>18634508</v>
      </c>
      <c r="AQ2237" s="7">
        <v>2108489</v>
      </c>
      <c r="AR2237" s="7">
        <v>29530130</v>
      </c>
      <c r="AS2237" s="7">
        <v>1674376</v>
      </c>
      <c r="AT2237" s="7">
        <v>1576991</v>
      </c>
      <c r="AU2237" s="7">
        <v>330507</v>
      </c>
      <c r="AV2237" s="7">
        <v>695897</v>
      </c>
      <c r="AW2237" s="7">
        <v>0</v>
      </c>
      <c r="AX2237" s="7">
        <v>0</v>
      </c>
      <c r="AY2237" s="7">
        <v>21304290</v>
      </c>
      <c r="AZ2237" s="7">
        <v>879102</v>
      </c>
      <c r="BA2237" s="7">
        <v>632698.52999999991</v>
      </c>
      <c r="BB2237" s="7">
        <v>0</v>
      </c>
      <c r="BC2237" s="7">
        <v>70.709999999999994</v>
      </c>
      <c r="BD2237" s="7">
        <v>6135.33</v>
      </c>
      <c r="BE2237" s="7">
        <v>864.36</v>
      </c>
      <c r="BF2237" s="7">
        <v>0</v>
      </c>
      <c r="BG2237" s="7">
        <v>1529209.6680144633</v>
      </c>
      <c r="BH2237" s="7">
        <v>17054</v>
      </c>
      <c r="BI2237" s="7">
        <v>357386</v>
      </c>
      <c r="BJ2237" s="7">
        <v>4918749.753333332</v>
      </c>
      <c r="BK2237" s="7">
        <v>4186588.1766666658</v>
      </c>
      <c r="BL2237" s="7">
        <v>188498.04</v>
      </c>
      <c r="BM2237" s="7">
        <v>2551650.2266666666</v>
      </c>
      <c r="BN2237" s="130">
        <v>1.216</v>
      </c>
      <c r="BO2237" s="131">
        <v>6.3752169999999996E-4</v>
      </c>
      <c r="BP2237" s="161">
        <v>16155.366216259594</v>
      </c>
      <c r="BQ2237" s="162">
        <v>25343443</v>
      </c>
      <c r="BR2237" s="161">
        <v>1069599</v>
      </c>
      <c r="BS2237" s="163">
        <v>3397433.6600000029</v>
      </c>
      <c r="BT2237" s="163">
        <v>0</v>
      </c>
      <c r="BU2237" s="161">
        <v>62440515.549999997</v>
      </c>
      <c r="BV2237" s="161">
        <v>1467683.49</v>
      </c>
      <c r="BW2237" s="165">
        <v>0</v>
      </c>
      <c r="BX2237" s="161">
        <v>1069599</v>
      </c>
    </row>
    <row r="2238" spans="1:76" ht="14.45" x14ac:dyDescent="0.3">
      <c r="A2238" s="164" t="s">
        <v>31</v>
      </c>
      <c r="B2238" s="6" t="s">
        <v>1164</v>
      </c>
      <c r="C2238" s="6" t="s">
        <v>168</v>
      </c>
      <c r="D2238" s="6" t="s">
        <v>93</v>
      </c>
      <c r="E2238" s="6" t="s">
        <v>40</v>
      </c>
      <c r="F2238" s="24" t="str">
        <f>+Tabela1[[#This Row],[WK]]&amp;Tabela1[[#This Row],[PK]]&amp;Tabela1[[#This Row],[GK]]</f>
        <v>302112</v>
      </c>
      <c r="G2238" s="6" t="s">
        <v>2100</v>
      </c>
      <c r="H2238" s="7">
        <v>864353237.9522028</v>
      </c>
      <c r="I2238" s="8">
        <v>1.371</v>
      </c>
      <c r="J2238" s="7">
        <v>1185028289.24</v>
      </c>
      <c r="K2238" s="8">
        <v>7.0000000000000007E-2</v>
      </c>
      <c r="L2238" s="7">
        <v>82951980.246800005</v>
      </c>
      <c r="M2238" s="7">
        <v>40940795.246800005</v>
      </c>
      <c r="N2238" s="9">
        <v>0.97452131490221006</v>
      </c>
      <c r="O2238" s="7">
        <v>73736078</v>
      </c>
      <c r="P2238" s="8">
        <v>1.2949999999999999</v>
      </c>
      <c r="Q2238" s="7">
        <v>95488221</v>
      </c>
      <c r="R2238" s="8">
        <v>1.6E-2</v>
      </c>
      <c r="S2238" s="7">
        <v>1527811.5360000001</v>
      </c>
      <c r="T2238" s="7">
        <v>49203.53600000008</v>
      </c>
      <c r="U2238" s="9">
        <v>3.3276930734853376E-2</v>
      </c>
      <c r="V2238" s="7">
        <v>40989998.782800004</v>
      </c>
      <c r="W2238" s="9">
        <v>0.94251997894770401</v>
      </c>
      <c r="X2238" s="7">
        <v>44697358.688520759</v>
      </c>
      <c r="Y2238" s="7">
        <v>0</v>
      </c>
      <c r="Z2238" s="7">
        <v>512022.35000000003</v>
      </c>
      <c r="AA2238" s="7">
        <v>3215481.3385207588</v>
      </c>
      <c r="AB2238" s="7">
        <v>40969855</v>
      </c>
      <c r="AC2238" s="7">
        <v>0</v>
      </c>
      <c r="AD2238" s="7">
        <v>3707359.9057207536</v>
      </c>
      <c r="AE2238" s="7">
        <v>0</v>
      </c>
      <c r="AF2238" s="7">
        <v>82951980.246800005</v>
      </c>
      <c r="AG2238" s="7">
        <v>1527811.5360000001</v>
      </c>
      <c r="AH2238" s="7">
        <v>3707359.9057207536</v>
      </c>
      <c r="AI2238" s="7">
        <v>35076612</v>
      </c>
      <c r="AJ2238" s="7">
        <v>1842305</v>
      </c>
      <c r="AK2238" s="7">
        <v>726472</v>
      </c>
      <c r="AL2238" s="7">
        <v>10607</v>
      </c>
      <c r="AM2238" s="7">
        <v>956506</v>
      </c>
      <c r="AN2238" s="7">
        <v>0</v>
      </c>
      <c r="AO2238" s="7">
        <v>0</v>
      </c>
      <c r="AP2238" s="7">
        <v>30693699</v>
      </c>
      <c r="AQ2238" s="7">
        <v>2967798</v>
      </c>
      <c r="AR2238" s="7">
        <v>42011185</v>
      </c>
      <c r="AS2238" s="7">
        <v>1478608</v>
      </c>
      <c r="AT2238" s="7">
        <v>689136</v>
      </c>
      <c r="AU2238" s="7">
        <v>0</v>
      </c>
      <c r="AV2238" s="7">
        <v>1050952</v>
      </c>
      <c r="AW2238" s="7">
        <v>0</v>
      </c>
      <c r="AX2238" s="7">
        <v>0</v>
      </c>
      <c r="AY2238" s="7">
        <v>34957288</v>
      </c>
      <c r="AZ2238" s="7">
        <v>1286214</v>
      </c>
      <c r="BA2238" s="7">
        <v>512022.35000000003</v>
      </c>
      <c r="BB2238" s="7">
        <v>0</v>
      </c>
      <c r="BC2238" s="7">
        <v>57.74</v>
      </c>
      <c r="BD2238" s="7">
        <v>4955.21</v>
      </c>
      <c r="BE2238" s="7">
        <v>715.88</v>
      </c>
      <c r="BF2238" s="7">
        <v>0</v>
      </c>
      <c r="BG2238" s="7">
        <v>1915502.338520759</v>
      </c>
      <c r="BH2238" s="7">
        <v>21362</v>
      </c>
      <c r="BI2238" s="7">
        <v>1299979</v>
      </c>
      <c r="BJ2238" s="7">
        <v>17891629.436666667</v>
      </c>
      <c r="BK2238" s="7">
        <v>14657433.969999999</v>
      </c>
      <c r="BL2238" s="7">
        <v>3768447.6133333333</v>
      </c>
      <c r="BM2238" s="7">
        <v>5399886.6400000006</v>
      </c>
      <c r="BN2238" s="130">
        <v>1.1739999999999999</v>
      </c>
      <c r="BO2238" s="131">
        <v>8.2525999999999997E-4</v>
      </c>
      <c r="BP2238" s="161">
        <v>20912.82991591367</v>
      </c>
      <c r="BQ2238" s="162">
        <v>40969855</v>
      </c>
      <c r="BR2238" s="161">
        <v>1623396</v>
      </c>
      <c r="BS2238" s="163">
        <v>0</v>
      </c>
      <c r="BT2238" s="163">
        <v>0</v>
      </c>
      <c r="BU2238" s="161">
        <v>82951980.25</v>
      </c>
      <c r="BV2238" s="161">
        <v>1527811.54</v>
      </c>
      <c r="BW2238" s="165">
        <v>3707359.91</v>
      </c>
      <c r="BX2238" s="161">
        <v>1623396</v>
      </c>
    </row>
    <row r="2239" spans="1:76" ht="14.45" x14ac:dyDescent="0.3">
      <c r="A2239" s="164" t="s">
        <v>31</v>
      </c>
      <c r="B2239" s="6" t="s">
        <v>1164</v>
      </c>
      <c r="C2239" s="6" t="s">
        <v>168</v>
      </c>
      <c r="D2239" s="6" t="s">
        <v>95</v>
      </c>
      <c r="E2239" s="6" t="s">
        <v>36</v>
      </c>
      <c r="F2239" s="24" t="str">
        <f>+Tabela1[[#This Row],[WK]]&amp;Tabela1[[#This Row],[PK]]&amp;Tabela1[[#This Row],[GK]]</f>
        <v>302113</v>
      </c>
      <c r="G2239" s="6" t="s">
        <v>1308</v>
      </c>
      <c r="H2239" s="7">
        <v>1051942874.7705997</v>
      </c>
      <c r="I2239" s="8">
        <v>1.371</v>
      </c>
      <c r="J2239" s="7">
        <v>1442213681.3100002</v>
      </c>
      <c r="K2239" s="8">
        <v>7.0000000000000007E-2</v>
      </c>
      <c r="L2239" s="7">
        <v>100954957.69170003</v>
      </c>
      <c r="M2239" s="7">
        <v>47343998.691700026</v>
      </c>
      <c r="N2239" s="9">
        <v>0.88310299936436554</v>
      </c>
      <c r="O2239" s="7">
        <v>159343346</v>
      </c>
      <c r="P2239" s="8">
        <v>1.2949999999999999</v>
      </c>
      <c r="Q2239" s="7">
        <v>206349633</v>
      </c>
      <c r="R2239" s="8">
        <v>1.6E-2</v>
      </c>
      <c r="S2239" s="7">
        <v>3301594.128</v>
      </c>
      <c r="T2239" s="7">
        <v>919597.12800000003</v>
      </c>
      <c r="U2239" s="9">
        <v>0.38606141317558335</v>
      </c>
      <c r="V2239" s="7">
        <v>48263595.819700032</v>
      </c>
      <c r="W2239" s="9">
        <v>0.86195834739819832</v>
      </c>
      <c r="X2239" s="7">
        <v>53221714.469013378</v>
      </c>
      <c r="Y2239" s="7">
        <v>0</v>
      </c>
      <c r="Z2239" s="7">
        <v>130429.70999999999</v>
      </c>
      <c r="AA2239" s="7">
        <v>3479228.7590133799</v>
      </c>
      <c r="AB2239" s="7">
        <v>49612056</v>
      </c>
      <c r="AC2239" s="7">
        <v>0</v>
      </c>
      <c r="AD2239" s="7">
        <v>4958118.6493133511</v>
      </c>
      <c r="AE2239" s="7">
        <v>0</v>
      </c>
      <c r="AF2239" s="7">
        <v>100954957.69170003</v>
      </c>
      <c r="AG2239" s="7">
        <v>3301594.128</v>
      </c>
      <c r="AH2239" s="7">
        <v>4958118.6493133511</v>
      </c>
      <c r="AI2239" s="7">
        <v>44761670</v>
      </c>
      <c r="AJ2239" s="7">
        <v>2353909</v>
      </c>
      <c r="AK2239" s="7">
        <v>0</v>
      </c>
      <c r="AL2239" s="7">
        <v>0</v>
      </c>
      <c r="AM2239" s="7">
        <v>1453827</v>
      </c>
      <c r="AN2239" s="7">
        <v>0</v>
      </c>
      <c r="AO2239" s="7">
        <v>0</v>
      </c>
      <c r="AP2239" s="7">
        <v>35934408</v>
      </c>
      <c r="AQ2239" s="7">
        <v>3878825</v>
      </c>
      <c r="AR2239" s="7">
        <v>53610959</v>
      </c>
      <c r="AS2239" s="7">
        <v>2381997</v>
      </c>
      <c r="AT2239" s="7">
        <v>0</v>
      </c>
      <c r="AU2239" s="7">
        <v>0</v>
      </c>
      <c r="AV2239" s="7">
        <v>985208</v>
      </c>
      <c r="AW2239" s="7">
        <v>0</v>
      </c>
      <c r="AX2239" s="7">
        <v>0</v>
      </c>
      <c r="AY2239" s="7">
        <v>41240348</v>
      </c>
      <c r="AZ2239" s="7">
        <v>1665753</v>
      </c>
      <c r="BA2239" s="7">
        <v>130429.70999999999</v>
      </c>
      <c r="BB2239" s="7">
        <v>0</v>
      </c>
      <c r="BC2239" s="7">
        <v>0</v>
      </c>
      <c r="BD2239" s="7">
        <v>1382.21</v>
      </c>
      <c r="BE2239" s="7">
        <v>40.520000000000003</v>
      </c>
      <c r="BF2239" s="7">
        <v>0</v>
      </c>
      <c r="BG2239" s="7">
        <v>2164960.7590133799</v>
      </c>
      <c r="BH2239" s="7">
        <v>24144</v>
      </c>
      <c r="BI2239" s="7">
        <v>1314268</v>
      </c>
      <c r="BJ2239" s="7">
        <v>18088248.163333334</v>
      </c>
      <c r="BK2239" s="7">
        <v>14241054.5</v>
      </c>
      <c r="BL2239" s="7">
        <v>4349824.1766666668</v>
      </c>
      <c r="BM2239" s="7">
        <v>6689126.3000000007</v>
      </c>
      <c r="BN2239" s="130">
        <v>1.167</v>
      </c>
      <c r="BO2239" s="131">
        <v>9.4485830000000002E-4</v>
      </c>
      <c r="BP2239" s="161">
        <v>23944.399844399861</v>
      </c>
      <c r="BQ2239" s="162">
        <v>49612056</v>
      </c>
      <c r="BR2239" s="161">
        <v>1835469</v>
      </c>
      <c r="BS2239" s="163">
        <v>0</v>
      </c>
      <c r="BT2239" s="163">
        <v>0</v>
      </c>
      <c r="BU2239" s="161">
        <v>100954957.69</v>
      </c>
      <c r="BV2239" s="161">
        <v>3301594.13</v>
      </c>
      <c r="BW2239" s="165">
        <v>4958118.6500000004</v>
      </c>
      <c r="BX2239" s="161">
        <v>1835469</v>
      </c>
    </row>
    <row r="2240" spans="1:76" ht="14.45" x14ac:dyDescent="0.3">
      <c r="A2240" s="164" t="s">
        <v>31</v>
      </c>
      <c r="B2240" s="6" t="s">
        <v>1164</v>
      </c>
      <c r="C2240" s="6" t="s">
        <v>168</v>
      </c>
      <c r="D2240" s="6" t="s">
        <v>97</v>
      </c>
      <c r="E2240" s="6" t="s">
        <v>40</v>
      </c>
      <c r="F2240" s="24" t="str">
        <f>+Tabela1[[#This Row],[WK]]&amp;Tabela1[[#This Row],[PK]]&amp;Tabela1[[#This Row],[GK]]</f>
        <v>302114</v>
      </c>
      <c r="G2240" s="6" t="s">
        <v>2101</v>
      </c>
      <c r="H2240" s="7">
        <v>670064020.85699928</v>
      </c>
      <c r="I2240" s="8">
        <v>1.371</v>
      </c>
      <c r="J2240" s="7">
        <v>918657772.59000003</v>
      </c>
      <c r="K2240" s="8">
        <v>7.0000000000000007E-2</v>
      </c>
      <c r="L2240" s="7">
        <v>64306044.081300005</v>
      </c>
      <c r="M2240" s="7">
        <v>32518614.081300005</v>
      </c>
      <c r="N2240" s="9">
        <v>1.0230023025233561</v>
      </c>
      <c r="O2240" s="7">
        <v>129746997</v>
      </c>
      <c r="P2240" s="8">
        <v>1.2949999999999999</v>
      </c>
      <c r="Q2240" s="7">
        <v>168022361</v>
      </c>
      <c r="R2240" s="8">
        <v>1.6E-2</v>
      </c>
      <c r="S2240" s="7">
        <v>2688357.7760000001</v>
      </c>
      <c r="T2240" s="7">
        <v>602340.77600000007</v>
      </c>
      <c r="U2240" s="9">
        <v>0.28875161420065132</v>
      </c>
      <c r="V2240" s="7">
        <v>33120954.857300006</v>
      </c>
      <c r="W2240" s="9">
        <v>0.97778519137128284</v>
      </c>
      <c r="X2240" s="7">
        <v>30905251.147471327</v>
      </c>
      <c r="Y2240" s="7">
        <v>0</v>
      </c>
      <c r="Z2240" s="7">
        <v>2161609.0750000002</v>
      </c>
      <c r="AA2240" s="7">
        <v>2075588.0724713269</v>
      </c>
      <c r="AB2240" s="7">
        <v>26668054</v>
      </c>
      <c r="AC2240" s="7">
        <v>0</v>
      </c>
      <c r="AD2240" s="7">
        <v>0</v>
      </c>
      <c r="AE2240" s="7">
        <v>-2936752.9815919911</v>
      </c>
      <c r="AF2240" s="7">
        <v>61369291.099708013</v>
      </c>
      <c r="AG2240" s="7">
        <v>2688357.7760000001</v>
      </c>
      <c r="AH2240" s="7">
        <v>0</v>
      </c>
      <c r="AI2240" s="7">
        <v>26540440</v>
      </c>
      <c r="AJ2240" s="7">
        <v>1758033</v>
      </c>
      <c r="AK2240" s="7">
        <v>1915130</v>
      </c>
      <c r="AL2240" s="7">
        <v>0</v>
      </c>
      <c r="AM2240" s="7">
        <v>738827</v>
      </c>
      <c r="AN2240" s="7">
        <v>0</v>
      </c>
      <c r="AO2240" s="7">
        <v>0</v>
      </c>
      <c r="AP2240" s="7">
        <v>19955347</v>
      </c>
      <c r="AQ2240" s="7">
        <v>1929467</v>
      </c>
      <c r="AR2240" s="7">
        <v>31787430</v>
      </c>
      <c r="AS2240" s="7">
        <v>2086017</v>
      </c>
      <c r="AT2240" s="7">
        <v>2146681</v>
      </c>
      <c r="AU2240" s="7">
        <v>0</v>
      </c>
      <c r="AV2240" s="7">
        <v>790989</v>
      </c>
      <c r="AW2240" s="7">
        <v>0</v>
      </c>
      <c r="AX2240" s="7">
        <v>0</v>
      </c>
      <c r="AY2240" s="7">
        <v>23145219</v>
      </c>
      <c r="AZ2240" s="7">
        <v>804492</v>
      </c>
      <c r="BA2240" s="7">
        <v>2161609.0750000002</v>
      </c>
      <c r="BB2240" s="7">
        <v>3402.05</v>
      </c>
      <c r="BC2240" s="7">
        <v>0</v>
      </c>
      <c r="BD2240" s="7">
        <v>0</v>
      </c>
      <c r="BE2240" s="7">
        <v>1125.55</v>
      </c>
      <c r="BF2240" s="7">
        <v>0</v>
      </c>
      <c r="BG2240" s="7">
        <v>1393272.0724713269</v>
      </c>
      <c r="BH2240" s="7">
        <v>15538</v>
      </c>
      <c r="BI2240" s="7">
        <v>682316</v>
      </c>
      <c r="BJ2240" s="7">
        <v>9390759.9624999985</v>
      </c>
      <c r="BK2240" s="7">
        <v>5682023.2299999986</v>
      </c>
      <c r="BL2240" s="7">
        <v>5286345.7833333332</v>
      </c>
      <c r="BM2240" s="7">
        <v>4262255.3633333333</v>
      </c>
      <c r="BN2240" s="130">
        <v>1.36</v>
      </c>
      <c r="BO2240" s="131">
        <v>6.0069469999999995E-4</v>
      </c>
      <c r="BP2240" s="161">
        <v>15222.883320764831</v>
      </c>
      <c r="BQ2240" s="162">
        <v>26668054</v>
      </c>
      <c r="BR2240" s="161">
        <v>1115259</v>
      </c>
      <c r="BS2240" s="163">
        <v>0</v>
      </c>
      <c r="BT2240" s="163">
        <v>1318438.1242919862</v>
      </c>
      <c r="BU2240" s="161">
        <v>61369291.100000001</v>
      </c>
      <c r="BV2240" s="161">
        <v>2688357.78</v>
      </c>
      <c r="BW2240" s="165">
        <v>1318438.1242919862</v>
      </c>
      <c r="BX2240" s="161">
        <v>1115259</v>
      </c>
    </row>
    <row r="2241" spans="1:76" ht="14.45" x14ac:dyDescent="0.3">
      <c r="A2241" s="164" t="s">
        <v>31</v>
      </c>
      <c r="B2241" s="6" t="s">
        <v>1164</v>
      </c>
      <c r="C2241" s="6" t="s">
        <v>168</v>
      </c>
      <c r="D2241" s="6" t="s">
        <v>130</v>
      </c>
      <c r="E2241" s="6" t="s">
        <v>36</v>
      </c>
      <c r="F2241" s="24" t="str">
        <f>+Tabela1[[#This Row],[WK]]&amp;Tabela1[[#This Row],[PK]]&amp;Tabela1[[#This Row],[GK]]</f>
        <v>302115</v>
      </c>
      <c r="G2241" s="6" t="s">
        <v>2102</v>
      </c>
      <c r="H2241" s="7">
        <v>1166987266.1036024</v>
      </c>
      <c r="I2241" s="8">
        <v>1.371</v>
      </c>
      <c r="J2241" s="7">
        <v>1599939541.8299999</v>
      </c>
      <c r="K2241" s="8">
        <v>7.0000000000000007E-2</v>
      </c>
      <c r="L2241" s="7">
        <v>111995767.9281</v>
      </c>
      <c r="M2241" s="7">
        <v>36746634.928100005</v>
      </c>
      <c r="N2241" s="9">
        <v>0.48833300083470738</v>
      </c>
      <c r="O2241" s="7">
        <v>714200643</v>
      </c>
      <c r="P2241" s="8">
        <v>1.2949999999999999</v>
      </c>
      <c r="Q2241" s="7">
        <v>924889833</v>
      </c>
      <c r="R2241" s="8">
        <v>1.6E-2</v>
      </c>
      <c r="S2241" s="7">
        <v>14798237.328</v>
      </c>
      <c r="T2241" s="7">
        <v>4657225.3279999997</v>
      </c>
      <c r="U2241" s="9">
        <v>0.4592466045795035</v>
      </c>
      <c r="V2241" s="7">
        <v>41403860.256099999</v>
      </c>
      <c r="W2241" s="9">
        <v>0.48487867371697285</v>
      </c>
      <c r="X2241" s="7">
        <v>77091387.330174401</v>
      </c>
      <c r="Y2241" s="7">
        <v>0</v>
      </c>
      <c r="Z2241" s="7">
        <v>380557.86</v>
      </c>
      <c r="AA2241" s="7">
        <v>4057664.4701744039</v>
      </c>
      <c r="AB2241" s="7">
        <v>51030583</v>
      </c>
      <c r="AC2241" s="7">
        <v>21622582</v>
      </c>
      <c r="AD2241" s="7">
        <v>35687527.074074395</v>
      </c>
      <c r="AE2241" s="7">
        <v>-46191273.2069133</v>
      </c>
      <c r="AF2241" s="7">
        <v>101492021.7952611</v>
      </c>
      <c r="AG2241" s="7">
        <v>14798237.328</v>
      </c>
      <c r="AH2241" s="7">
        <v>0</v>
      </c>
      <c r="AI2241" s="7">
        <v>62828140</v>
      </c>
      <c r="AJ2241" s="7">
        <v>9183494</v>
      </c>
      <c r="AK2241" s="7">
        <v>0</v>
      </c>
      <c r="AL2241" s="7">
        <v>0</v>
      </c>
      <c r="AM2241" s="7">
        <v>1181430</v>
      </c>
      <c r="AN2241" s="7">
        <v>0</v>
      </c>
      <c r="AO2241" s="7">
        <v>-16483613</v>
      </c>
      <c r="AP2241" s="7">
        <v>36727109</v>
      </c>
      <c r="AQ2241" s="7">
        <v>3389496</v>
      </c>
      <c r="AR2241" s="7">
        <v>75249133</v>
      </c>
      <c r="AS2241" s="7">
        <v>10141012</v>
      </c>
      <c r="AT2241" s="7">
        <v>0</v>
      </c>
      <c r="AU2241" s="7">
        <v>0</v>
      </c>
      <c r="AV2241" s="7">
        <v>1391432</v>
      </c>
      <c r="AW2241" s="7">
        <v>0</v>
      </c>
      <c r="AX2241" s="7">
        <v>-18568619</v>
      </c>
      <c r="AY2241" s="7">
        <v>43243483</v>
      </c>
      <c r="AZ2241" s="7">
        <v>1463008</v>
      </c>
      <c r="BA2241" s="7">
        <v>380557.86</v>
      </c>
      <c r="BB2241" s="7">
        <v>0</v>
      </c>
      <c r="BC2241" s="7">
        <v>5.34</v>
      </c>
      <c r="BD2241" s="7">
        <v>420.47</v>
      </c>
      <c r="BE2241" s="7">
        <v>7307.5</v>
      </c>
      <c r="BF2241" s="7">
        <v>0</v>
      </c>
      <c r="BG2241" s="7">
        <v>1852465.4701744039</v>
      </c>
      <c r="BH2241" s="7">
        <v>20659</v>
      </c>
      <c r="BI2241" s="7">
        <v>2205199</v>
      </c>
      <c r="BJ2241" s="7">
        <v>30350335.140833329</v>
      </c>
      <c r="BK2241" s="7">
        <v>29595982.796666663</v>
      </c>
      <c r="BL2241" s="7">
        <v>490080.93</v>
      </c>
      <c r="BM2241" s="7">
        <v>2037247.5166666657</v>
      </c>
      <c r="BN2241" s="130">
        <v>2.1859999999999999</v>
      </c>
      <c r="BO2241" s="131">
        <v>8.7835509999999997E-4</v>
      </c>
      <c r="BP2241" s="161">
        <v>22258.526798360512</v>
      </c>
      <c r="BQ2241" s="162">
        <v>51030583</v>
      </c>
      <c r="BR2241" s="161">
        <v>2219421</v>
      </c>
      <c r="BS2241" s="163">
        <v>0</v>
      </c>
      <c r="BT2241" s="163">
        <v>2348610.8767389059</v>
      </c>
      <c r="BU2241" s="161">
        <v>101492021.8</v>
      </c>
      <c r="BV2241" s="161">
        <v>14798237.33</v>
      </c>
      <c r="BW2241" s="165">
        <v>2348610.8767389059</v>
      </c>
      <c r="BX2241" s="161">
        <v>2219421</v>
      </c>
    </row>
    <row r="2242" spans="1:76" ht="14.45" x14ac:dyDescent="0.3">
      <c r="A2242" s="164" t="s">
        <v>31</v>
      </c>
      <c r="B2242" s="6" t="s">
        <v>1164</v>
      </c>
      <c r="C2242" s="6" t="s">
        <v>168</v>
      </c>
      <c r="D2242" s="6" t="s">
        <v>134</v>
      </c>
      <c r="E2242" s="6" t="s">
        <v>40</v>
      </c>
      <c r="F2242" s="24" t="str">
        <f>+Tabela1[[#This Row],[WK]]&amp;Tabela1[[#This Row],[PK]]&amp;Tabela1[[#This Row],[GK]]</f>
        <v>302116</v>
      </c>
      <c r="G2242" s="6" t="s">
        <v>2103</v>
      </c>
      <c r="H2242" s="7">
        <v>2743811340.5390024</v>
      </c>
      <c r="I2242" s="8">
        <v>1.371</v>
      </c>
      <c r="J2242" s="7">
        <v>3761765347.8800001</v>
      </c>
      <c r="K2242" s="8">
        <v>7.0000000000000007E-2</v>
      </c>
      <c r="L2242" s="7">
        <v>263323574.35160002</v>
      </c>
      <c r="M2242" s="7">
        <v>118594303.35160002</v>
      </c>
      <c r="N2242" s="9">
        <v>0.81942168665798099</v>
      </c>
      <c r="O2242" s="7">
        <v>766490604</v>
      </c>
      <c r="P2242" s="8">
        <v>1.2949999999999999</v>
      </c>
      <c r="Q2242" s="7">
        <v>992605332</v>
      </c>
      <c r="R2242" s="8">
        <v>1.6E-2</v>
      </c>
      <c r="S2242" s="7">
        <v>15881685.312000001</v>
      </c>
      <c r="T2242" s="7">
        <v>377184.31200000085</v>
      </c>
      <c r="U2242" s="9">
        <v>2.4327407376735364E-2</v>
      </c>
      <c r="V2242" s="7">
        <v>118971487.66360003</v>
      </c>
      <c r="W2242" s="9">
        <v>0.74248696874963427</v>
      </c>
      <c r="X2242" s="7">
        <v>127904459.48946616</v>
      </c>
      <c r="Y2242" s="7">
        <v>0</v>
      </c>
      <c r="Z2242" s="7">
        <v>21815.474999999999</v>
      </c>
      <c r="AA2242" s="7">
        <v>9819119.0144661665</v>
      </c>
      <c r="AB2242" s="7">
        <v>110723901</v>
      </c>
      <c r="AC2242" s="7">
        <v>7339624</v>
      </c>
      <c r="AD2242" s="7">
        <v>8932971.8258661386</v>
      </c>
      <c r="AE2242" s="7">
        <v>-15647828.515839126</v>
      </c>
      <c r="AF2242" s="7">
        <v>256608717.66162702</v>
      </c>
      <c r="AG2242" s="7">
        <v>15881685.312000001</v>
      </c>
      <c r="AH2242" s="7">
        <v>0</v>
      </c>
      <c r="AI2242" s="7">
        <v>120839545</v>
      </c>
      <c r="AJ2242" s="7">
        <v>17236105</v>
      </c>
      <c r="AK2242" s="7">
        <v>0</v>
      </c>
      <c r="AL2242" s="7">
        <v>473010</v>
      </c>
      <c r="AM2242" s="7">
        <v>2725974</v>
      </c>
      <c r="AN2242" s="7">
        <v>0</v>
      </c>
      <c r="AO2242" s="7">
        <v>0</v>
      </c>
      <c r="AP2242" s="7">
        <v>85772328</v>
      </c>
      <c r="AQ2242" s="7">
        <v>8585133</v>
      </c>
      <c r="AR2242" s="7">
        <v>144729271</v>
      </c>
      <c r="AS2242" s="7">
        <v>15504501</v>
      </c>
      <c r="AT2242" s="7">
        <v>0</v>
      </c>
      <c r="AU2242" s="7">
        <v>427141</v>
      </c>
      <c r="AV2242" s="7">
        <v>2573922</v>
      </c>
      <c r="AW2242" s="7">
        <v>0</v>
      </c>
      <c r="AX2242" s="7">
        <v>0</v>
      </c>
      <c r="AY2242" s="7">
        <v>98338077</v>
      </c>
      <c r="AZ2242" s="7">
        <v>3683471</v>
      </c>
      <c r="BA2242" s="7">
        <v>21815.474999999999</v>
      </c>
      <c r="BB2242" s="7">
        <v>0</v>
      </c>
      <c r="BC2242" s="7">
        <v>0</v>
      </c>
      <c r="BD2242" s="7">
        <v>0.08</v>
      </c>
      <c r="BE2242" s="7">
        <v>468.99</v>
      </c>
      <c r="BF2242" s="7">
        <v>0</v>
      </c>
      <c r="BG2242" s="7">
        <v>5079731.0144661656</v>
      </c>
      <c r="BH2242" s="7">
        <v>56650</v>
      </c>
      <c r="BI2242" s="7">
        <v>4739388</v>
      </c>
      <c r="BJ2242" s="7">
        <v>65228367.171666667</v>
      </c>
      <c r="BK2242" s="7">
        <v>57979638.563333333</v>
      </c>
      <c r="BL2242" s="7">
        <v>7480450.1166666672</v>
      </c>
      <c r="BM2242" s="7">
        <v>14034014.200000003</v>
      </c>
      <c r="BN2242" s="130">
        <v>1.4370000000000001</v>
      </c>
      <c r="BO2242" s="131">
        <v>2.2618418E-3</v>
      </c>
      <c r="BP2242" s="161">
        <v>57318.683047209757</v>
      </c>
      <c r="BQ2242" s="162">
        <v>110723901</v>
      </c>
      <c r="BR2242" s="161">
        <v>4536095</v>
      </c>
      <c r="BS2242" s="163">
        <v>0</v>
      </c>
      <c r="BT2242" s="163">
        <v>2302075.0263729095</v>
      </c>
      <c r="BU2242" s="161">
        <v>256608717.66</v>
      </c>
      <c r="BV2242" s="161">
        <v>15881685.310000001</v>
      </c>
      <c r="BW2242" s="165">
        <v>2302075.0263729095</v>
      </c>
      <c r="BX2242" s="161">
        <v>4536095</v>
      </c>
    </row>
    <row r="2243" spans="1:76" ht="14.45" x14ac:dyDescent="0.3">
      <c r="A2243" s="164" t="s">
        <v>31</v>
      </c>
      <c r="B2243" s="6" t="s">
        <v>1164</v>
      </c>
      <c r="C2243" s="6" t="s">
        <v>168</v>
      </c>
      <c r="D2243" s="6" t="s">
        <v>141</v>
      </c>
      <c r="E2243" s="6" t="s">
        <v>36</v>
      </c>
      <c r="F2243" s="24" t="str">
        <f>+Tabela1[[#This Row],[WK]]&amp;Tabela1[[#This Row],[PK]]&amp;Tabela1[[#This Row],[GK]]</f>
        <v>302117</v>
      </c>
      <c r="G2243" s="6" t="s">
        <v>2104</v>
      </c>
      <c r="H2243" s="7">
        <v>1871223874.7408073</v>
      </c>
      <c r="I2243" s="8">
        <v>1.371</v>
      </c>
      <c r="J2243" s="7">
        <v>2565447932.27</v>
      </c>
      <c r="K2243" s="8">
        <v>7.0000000000000007E-2</v>
      </c>
      <c r="L2243" s="7">
        <v>179581355.25890002</v>
      </c>
      <c r="M2243" s="7">
        <v>59956375.258900017</v>
      </c>
      <c r="N2243" s="9">
        <v>0.50120280278333185</v>
      </c>
      <c r="O2243" s="7">
        <v>3497572226</v>
      </c>
      <c r="P2243" s="8">
        <v>1.2949999999999999</v>
      </c>
      <c r="Q2243" s="7">
        <v>4529356033</v>
      </c>
      <c r="R2243" s="8">
        <v>1.6E-2</v>
      </c>
      <c r="S2243" s="7">
        <v>72469696.527999997</v>
      </c>
      <c r="T2243" s="7">
        <v>38577651.527999997</v>
      </c>
      <c r="U2243" s="9">
        <v>1.1382509237197105</v>
      </c>
      <c r="V2243" s="7">
        <v>98534026.786900014</v>
      </c>
      <c r="W2243" s="9">
        <v>0.64184429568577173</v>
      </c>
      <c r="X2243" s="7">
        <v>132555937.67336994</v>
      </c>
      <c r="Y2243" s="7">
        <v>0</v>
      </c>
      <c r="Z2243" s="7">
        <v>0</v>
      </c>
      <c r="AA2243" s="7">
        <v>8244412.6733699478</v>
      </c>
      <c r="AB2243" s="7">
        <v>98710797</v>
      </c>
      <c r="AC2243" s="7">
        <v>25600728</v>
      </c>
      <c r="AD2243" s="7">
        <v>34021910.88646993</v>
      </c>
      <c r="AE2243" s="7">
        <v>-66900526.201503783</v>
      </c>
      <c r="AF2243" s="7">
        <v>146702739.94386616</v>
      </c>
      <c r="AG2243" s="7">
        <v>72469696.527999997</v>
      </c>
      <c r="AH2243" s="7">
        <v>0</v>
      </c>
      <c r="AI2243" s="7">
        <v>99879092</v>
      </c>
      <c r="AJ2243" s="7">
        <v>33356873</v>
      </c>
      <c r="AK2243" s="7">
        <v>0</v>
      </c>
      <c r="AL2243" s="7">
        <v>0</v>
      </c>
      <c r="AM2243" s="7">
        <v>1767179</v>
      </c>
      <c r="AN2243" s="7">
        <v>0</v>
      </c>
      <c r="AO2243" s="7">
        <v>-22538087</v>
      </c>
      <c r="AP2243" s="7">
        <v>75553877</v>
      </c>
      <c r="AQ2243" s="7">
        <v>6162360</v>
      </c>
      <c r="AR2243" s="7">
        <v>119624980</v>
      </c>
      <c r="AS2243" s="7">
        <v>33892045</v>
      </c>
      <c r="AT2243" s="7">
        <v>0</v>
      </c>
      <c r="AU2243" s="7">
        <v>0</v>
      </c>
      <c r="AV2243" s="7">
        <v>2197289</v>
      </c>
      <c r="AW2243" s="7">
        <v>0</v>
      </c>
      <c r="AX2243" s="7">
        <v>-28923990</v>
      </c>
      <c r="AY2243" s="7">
        <v>84890757</v>
      </c>
      <c r="AZ2243" s="7">
        <v>2635685</v>
      </c>
      <c r="BA2243" s="7">
        <v>0</v>
      </c>
      <c r="BB2243" s="7">
        <v>0</v>
      </c>
      <c r="BC2243" s="7">
        <v>0</v>
      </c>
      <c r="BD2243" s="7">
        <v>0</v>
      </c>
      <c r="BE2243" s="7">
        <v>0</v>
      </c>
      <c r="BF2243" s="7">
        <v>0</v>
      </c>
      <c r="BG2243" s="7">
        <v>3011522.6733699478</v>
      </c>
      <c r="BH2243" s="7">
        <v>33585</v>
      </c>
      <c r="BI2243" s="7">
        <v>5232890</v>
      </c>
      <c r="BJ2243" s="7">
        <v>72020423.530000016</v>
      </c>
      <c r="BK2243" s="7">
        <v>67970072.38000001</v>
      </c>
      <c r="BL2243" s="7">
        <v>5921671.7999999998</v>
      </c>
      <c r="BM2243" s="7">
        <v>4358061</v>
      </c>
      <c r="BN2243" s="130">
        <v>2.1789999999999998</v>
      </c>
      <c r="BO2243" s="131">
        <v>1.5376597000000001E-3</v>
      </c>
      <c r="BP2243" s="161">
        <v>38966.179021393829</v>
      </c>
      <c r="BQ2243" s="162">
        <v>98710797</v>
      </c>
      <c r="BR2243" s="161">
        <v>2685646</v>
      </c>
      <c r="BS2243" s="163">
        <v>0</v>
      </c>
      <c r="BT2243" s="163">
        <v>1829975.5281338394</v>
      </c>
      <c r="BU2243" s="161">
        <v>146702739.94</v>
      </c>
      <c r="BV2243" s="161">
        <v>72469696.530000001</v>
      </c>
      <c r="BW2243" s="165">
        <v>1829975.5281338394</v>
      </c>
      <c r="BX2243" s="161">
        <v>2685646</v>
      </c>
    </row>
    <row r="2244" spans="1:76" ht="14.45" x14ac:dyDescent="0.3">
      <c r="A2244" s="164" t="s">
        <v>31</v>
      </c>
      <c r="B2244" s="6" t="s">
        <v>1164</v>
      </c>
      <c r="C2244" s="6" t="s">
        <v>177</v>
      </c>
      <c r="D2244" s="6" t="s">
        <v>33</v>
      </c>
      <c r="E2244" s="6" t="s">
        <v>40</v>
      </c>
      <c r="F2244" s="24" t="str">
        <f>+Tabela1[[#This Row],[WK]]&amp;Tabela1[[#This Row],[PK]]&amp;Tabela1[[#This Row],[GK]]</f>
        <v>302201</v>
      </c>
      <c r="G2244" s="6" t="s">
        <v>2105</v>
      </c>
      <c r="H2244" s="7">
        <v>239076827.62959892</v>
      </c>
      <c r="I2244" s="8">
        <v>1.371</v>
      </c>
      <c r="J2244" s="7">
        <v>327774330.67999995</v>
      </c>
      <c r="K2244" s="8">
        <v>7.0000000000000007E-2</v>
      </c>
      <c r="L2244" s="7">
        <v>22944203.147599999</v>
      </c>
      <c r="M2244" s="7">
        <v>14791310.147599999</v>
      </c>
      <c r="N2244" s="9">
        <v>1.8142406808969527</v>
      </c>
      <c r="O2244" s="7">
        <v>53721723</v>
      </c>
      <c r="P2244" s="8">
        <v>1.2949999999999999</v>
      </c>
      <c r="Q2244" s="7">
        <v>69569631</v>
      </c>
      <c r="R2244" s="8">
        <v>1.6E-2</v>
      </c>
      <c r="S2244" s="7">
        <v>1113114.0960000001</v>
      </c>
      <c r="T2244" s="7">
        <v>359333.09600000014</v>
      </c>
      <c r="U2244" s="9">
        <v>0.47670755298952899</v>
      </c>
      <c r="V2244" s="7">
        <v>15150643.2436</v>
      </c>
      <c r="W2244" s="9">
        <v>1.7010438737962117</v>
      </c>
      <c r="X2244" s="7">
        <v>23657029.434215002</v>
      </c>
      <c r="Y2244" s="7">
        <v>6323641</v>
      </c>
      <c r="Z2244" s="7">
        <v>124.62</v>
      </c>
      <c r="AA2244" s="7">
        <v>1036296.814215002</v>
      </c>
      <c r="AB2244" s="7">
        <v>15914569</v>
      </c>
      <c r="AC2244" s="7">
        <v>382398</v>
      </c>
      <c r="AD2244" s="7">
        <v>8506386.1906150021</v>
      </c>
      <c r="AE2244" s="7">
        <v>0</v>
      </c>
      <c r="AF2244" s="7">
        <v>22944203.147599999</v>
      </c>
      <c r="AG2244" s="7">
        <v>1113114.0960000001</v>
      </c>
      <c r="AH2244" s="7">
        <v>8506386.1906150021</v>
      </c>
      <c r="AI2244" s="7">
        <v>6807136</v>
      </c>
      <c r="AJ2244" s="7">
        <v>566438</v>
      </c>
      <c r="AK2244" s="7">
        <v>6148435</v>
      </c>
      <c r="AL2244" s="7">
        <v>92266</v>
      </c>
      <c r="AM2244" s="7">
        <v>402980</v>
      </c>
      <c r="AN2244" s="7">
        <v>0</v>
      </c>
      <c r="AO2244" s="7">
        <v>0</v>
      </c>
      <c r="AP2244" s="7">
        <v>12422400</v>
      </c>
      <c r="AQ2244" s="7">
        <v>839418</v>
      </c>
      <c r="AR2244" s="7">
        <v>8152893</v>
      </c>
      <c r="AS2244" s="7">
        <v>753781</v>
      </c>
      <c r="AT2244" s="7">
        <v>8006286</v>
      </c>
      <c r="AU2244" s="7">
        <v>108095</v>
      </c>
      <c r="AV2244" s="7">
        <v>468806</v>
      </c>
      <c r="AW2244" s="7">
        <v>0</v>
      </c>
      <c r="AX2244" s="7">
        <v>0</v>
      </c>
      <c r="AY2244" s="7">
        <v>13933950</v>
      </c>
      <c r="AZ2244" s="7">
        <v>376295</v>
      </c>
      <c r="BA2244" s="7">
        <v>124.62</v>
      </c>
      <c r="BB2244" s="7">
        <v>0</v>
      </c>
      <c r="BC2244" s="7">
        <v>0</v>
      </c>
      <c r="BD2244" s="7">
        <v>1.34</v>
      </c>
      <c r="BE2244" s="7">
        <v>0</v>
      </c>
      <c r="BF2244" s="7">
        <v>0</v>
      </c>
      <c r="BG2244" s="7">
        <v>734296.814215002</v>
      </c>
      <c r="BH2244" s="7">
        <v>8189</v>
      </c>
      <c r="BI2244" s="7">
        <v>302000</v>
      </c>
      <c r="BJ2244" s="7">
        <v>4156406.9183333339</v>
      </c>
      <c r="BK2244" s="7">
        <v>3193769.6466666674</v>
      </c>
      <c r="BL2244" s="7">
        <v>26480.880000000001</v>
      </c>
      <c r="BM2244" s="7">
        <v>3797587.3266666662</v>
      </c>
      <c r="BN2244" s="130">
        <v>0.79800000000000004</v>
      </c>
      <c r="BO2244" s="131">
        <v>3.4122880000000001E-4</v>
      </c>
      <c r="BP2244" s="161">
        <v>8647.4781821472516</v>
      </c>
      <c r="BQ2244" s="162">
        <v>15914569</v>
      </c>
      <c r="BR2244" s="161">
        <v>441185</v>
      </c>
      <c r="BS2244" s="163">
        <v>0</v>
      </c>
      <c r="BT2244" s="163">
        <v>2177587.09</v>
      </c>
      <c r="BU2244" s="161">
        <v>22944203.149999999</v>
      </c>
      <c r="BV2244" s="161">
        <v>1113114.1000000001</v>
      </c>
      <c r="BW2244" s="165">
        <v>10683973.279999999</v>
      </c>
      <c r="BX2244" s="161">
        <v>441185</v>
      </c>
    </row>
    <row r="2245" spans="1:76" ht="14.45" x14ac:dyDescent="0.3">
      <c r="A2245" s="164" t="s">
        <v>31</v>
      </c>
      <c r="B2245" s="6" t="s">
        <v>1164</v>
      </c>
      <c r="C2245" s="6" t="s">
        <v>177</v>
      </c>
      <c r="D2245" s="6" t="s">
        <v>32</v>
      </c>
      <c r="E2245" s="6" t="s">
        <v>40</v>
      </c>
      <c r="F2245" s="24" t="str">
        <f>+Tabela1[[#This Row],[WK]]&amp;Tabela1[[#This Row],[PK]]&amp;Tabela1[[#This Row],[GK]]</f>
        <v>302202</v>
      </c>
      <c r="G2245" s="6" t="s">
        <v>2106</v>
      </c>
      <c r="H2245" s="7">
        <v>198150476.63399944</v>
      </c>
      <c r="I2245" s="8">
        <v>1.371</v>
      </c>
      <c r="J2245" s="7">
        <v>271664303.47000003</v>
      </c>
      <c r="K2245" s="8">
        <v>7.0000000000000007E-2</v>
      </c>
      <c r="L2245" s="7">
        <v>19016501.242900003</v>
      </c>
      <c r="M2245" s="7">
        <v>10859993.242900003</v>
      </c>
      <c r="N2245" s="9">
        <v>1.3314513077042287</v>
      </c>
      <c r="O2245" s="7">
        <v>24452816</v>
      </c>
      <c r="P2245" s="8">
        <v>1.2949999999999999</v>
      </c>
      <c r="Q2245" s="7">
        <v>31666397</v>
      </c>
      <c r="R2245" s="8">
        <v>1.6E-2</v>
      </c>
      <c r="S2245" s="7">
        <v>506662.35200000001</v>
      </c>
      <c r="T2245" s="7">
        <v>60635.352000000014</v>
      </c>
      <c r="U2245" s="9">
        <v>0.13594547415291006</v>
      </c>
      <c r="V2245" s="7">
        <v>10920628.594900005</v>
      </c>
      <c r="W2245" s="9">
        <v>1.2694663369460286</v>
      </c>
      <c r="X2245" s="7">
        <v>26175635.969852224</v>
      </c>
      <c r="Y2245" s="7">
        <v>2915301</v>
      </c>
      <c r="Z2245" s="7">
        <v>79.98</v>
      </c>
      <c r="AA2245" s="7">
        <v>1124025.9898522231</v>
      </c>
      <c r="AB2245" s="7">
        <v>20526729</v>
      </c>
      <c r="AC2245" s="7">
        <v>1609500</v>
      </c>
      <c r="AD2245" s="7">
        <v>15255007.374952221</v>
      </c>
      <c r="AE2245" s="7">
        <v>0</v>
      </c>
      <c r="AF2245" s="7">
        <v>19016501.242900003</v>
      </c>
      <c r="AG2245" s="7">
        <v>506662.35200000001</v>
      </c>
      <c r="AH2245" s="7">
        <v>15255007.374952221</v>
      </c>
      <c r="AI2245" s="7">
        <v>6810154</v>
      </c>
      <c r="AJ2245" s="7">
        <v>489397</v>
      </c>
      <c r="AK2245" s="7">
        <v>4600887</v>
      </c>
      <c r="AL2245" s="7">
        <v>0</v>
      </c>
      <c r="AM2245" s="7">
        <v>822619</v>
      </c>
      <c r="AN2245" s="7">
        <v>0</v>
      </c>
      <c r="AO2245" s="7">
        <v>0</v>
      </c>
      <c r="AP2245" s="7">
        <v>16768174</v>
      </c>
      <c r="AQ2245" s="7">
        <v>938874</v>
      </c>
      <c r="AR2245" s="7">
        <v>8156508</v>
      </c>
      <c r="AS2245" s="7">
        <v>446027</v>
      </c>
      <c r="AT2245" s="7">
        <v>5530463</v>
      </c>
      <c r="AU2245" s="7">
        <v>0</v>
      </c>
      <c r="AV2245" s="7">
        <v>1023084</v>
      </c>
      <c r="AW2245" s="7">
        <v>0</v>
      </c>
      <c r="AX2245" s="7">
        <v>0</v>
      </c>
      <c r="AY2245" s="7">
        <v>18515104</v>
      </c>
      <c r="AZ2245" s="7">
        <v>387648</v>
      </c>
      <c r="BA2245" s="7">
        <v>79.98</v>
      </c>
      <c r="BB2245" s="7">
        <v>0</v>
      </c>
      <c r="BC2245" s="7">
        <v>0</v>
      </c>
      <c r="BD2245" s="7">
        <v>0.86</v>
      </c>
      <c r="BE2245" s="7">
        <v>0</v>
      </c>
      <c r="BF2245" s="7">
        <v>0</v>
      </c>
      <c r="BG2245" s="7">
        <v>616830.98985222308</v>
      </c>
      <c r="BH2245" s="7">
        <v>6879</v>
      </c>
      <c r="BI2245" s="7">
        <v>507195</v>
      </c>
      <c r="BJ2245" s="7">
        <v>6980584.5425000023</v>
      </c>
      <c r="BK2245" s="7">
        <v>3634640.1933333352</v>
      </c>
      <c r="BL2245" s="7">
        <v>1737295.04</v>
      </c>
      <c r="BM2245" s="7">
        <v>9909187.3166666683</v>
      </c>
      <c r="BN2245" s="130">
        <v>0.877</v>
      </c>
      <c r="BO2245" s="131">
        <v>2.5944500000000002E-4</v>
      </c>
      <c r="BP2245" s="161">
        <v>6574.4046204893657</v>
      </c>
      <c r="BQ2245" s="162">
        <v>20526729</v>
      </c>
      <c r="BR2245" s="161">
        <v>374999</v>
      </c>
      <c r="BS2245" s="163">
        <v>0</v>
      </c>
      <c r="BT2245" s="163">
        <v>1655661.6700000018</v>
      </c>
      <c r="BU2245" s="161">
        <v>19016501.239999998</v>
      </c>
      <c r="BV2245" s="161">
        <v>506662.35</v>
      </c>
      <c r="BW2245" s="165">
        <v>16910669.039999999</v>
      </c>
      <c r="BX2245" s="161">
        <v>374999</v>
      </c>
    </row>
    <row r="2246" spans="1:76" ht="14.45" x14ac:dyDescent="0.3">
      <c r="A2246" s="164" t="s">
        <v>31</v>
      </c>
      <c r="B2246" s="6" t="s">
        <v>1164</v>
      </c>
      <c r="C2246" s="6" t="s">
        <v>177</v>
      </c>
      <c r="D2246" s="6" t="s">
        <v>37</v>
      </c>
      <c r="E2246" s="6" t="s">
        <v>40</v>
      </c>
      <c r="F2246" s="24" t="str">
        <f>+Tabela1[[#This Row],[WK]]&amp;Tabela1[[#This Row],[PK]]&amp;Tabela1[[#This Row],[GK]]</f>
        <v>302203</v>
      </c>
      <c r="G2246" s="6" t="s">
        <v>2107</v>
      </c>
      <c r="H2246" s="7">
        <v>247905045.8073985</v>
      </c>
      <c r="I2246" s="8">
        <v>1.371</v>
      </c>
      <c r="J2246" s="7">
        <v>339877817.79999995</v>
      </c>
      <c r="K2246" s="8">
        <v>7.0000000000000007E-2</v>
      </c>
      <c r="L2246" s="7">
        <v>23791447.245999999</v>
      </c>
      <c r="M2246" s="7">
        <v>14012703.245999999</v>
      </c>
      <c r="N2246" s="9">
        <v>1.432975773371304</v>
      </c>
      <c r="O2246" s="7">
        <v>32996088</v>
      </c>
      <c r="P2246" s="8">
        <v>1.2949999999999999</v>
      </c>
      <c r="Q2246" s="7">
        <v>42729934</v>
      </c>
      <c r="R2246" s="8">
        <v>1.6E-2</v>
      </c>
      <c r="S2246" s="7">
        <v>683678.94400000002</v>
      </c>
      <c r="T2246" s="7">
        <v>-94327.055999999982</v>
      </c>
      <c r="U2246" s="9">
        <v>-0.12124206754189554</v>
      </c>
      <c r="V2246" s="7">
        <v>13918376.189999998</v>
      </c>
      <c r="W2246" s="9">
        <v>1.3184338162786839</v>
      </c>
      <c r="X2246" s="7">
        <v>30564749.785867669</v>
      </c>
      <c r="Y2246" s="7">
        <v>2033727</v>
      </c>
      <c r="Z2246" s="7">
        <v>0</v>
      </c>
      <c r="AA2246" s="7">
        <v>1348991.7858676689</v>
      </c>
      <c r="AB2246" s="7">
        <v>24390979</v>
      </c>
      <c r="AC2246" s="7">
        <v>2791052</v>
      </c>
      <c r="AD2246" s="7">
        <v>16646373.595867669</v>
      </c>
      <c r="AE2246" s="7">
        <v>0</v>
      </c>
      <c r="AF2246" s="7">
        <v>23791447.245999999</v>
      </c>
      <c r="AG2246" s="7">
        <v>683678.94400000002</v>
      </c>
      <c r="AH2246" s="7">
        <v>16646373.595867669</v>
      </c>
      <c r="AI2246" s="7">
        <v>8164617</v>
      </c>
      <c r="AJ2246" s="7">
        <v>953775</v>
      </c>
      <c r="AK2246" s="7">
        <v>5085891</v>
      </c>
      <c r="AL2246" s="7">
        <v>0</v>
      </c>
      <c r="AM2246" s="7">
        <v>1052766</v>
      </c>
      <c r="AN2246" s="7">
        <v>0</v>
      </c>
      <c r="AO2246" s="7">
        <v>0</v>
      </c>
      <c r="AP2246" s="7">
        <v>20988613</v>
      </c>
      <c r="AQ2246" s="7">
        <v>982636</v>
      </c>
      <c r="AR2246" s="7">
        <v>9778744</v>
      </c>
      <c r="AS2246" s="7">
        <v>778006</v>
      </c>
      <c r="AT2246" s="7">
        <v>5112387</v>
      </c>
      <c r="AU2246" s="7">
        <v>0</v>
      </c>
      <c r="AV2246" s="7">
        <v>977123</v>
      </c>
      <c r="AW2246" s="7">
        <v>0</v>
      </c>
      <c r="AX2246" s="7">
        <v>0</v>
      </c>
      <c r="AY2246" s="7">
        <v>23172720</v>
      </c>
      <c r="AZ2246" s="7">
        <v>426575</v>
      </c>
      <c r="BA2246" s="7">
        <v>0</v>
      </c>
      <c r="BB2246" s="7">
        <v>0</v>
      </c>
      <c r="BC2246" s="7">
        <v>0</v>
      </c>
      <c r="BD2246" s="7">
        <v>0</v>
      </c>
      <c r="BE2246" s="7">
        <v>0</v>
      </c>
      <c r="BF2246" s="7">
        <v>0</v>
      </c>
      <c r="BG2246" s="7">
        <v>790608.78586766892</v>
      </c>
      <c r="BH2246" s="7">
        <v>8817</v>
      </c>
      <c r="BI2246" s="7">
        <v>558383</v>
      </c>
      <c r="BJ2246" s="7">
        <v>7685066.3925000019</v>
      </c>
      <c r="BK2246" s="7">
        <v>3374270.3166666683</v>
      </c>
      <c r="BL2246" s="7">
        <v>4346468.0100000007</v>
      </c>
      <c r="BM2246" s="7">
        <v>8550248.2833333313</v>
      </c>
      <c r="BN2246" s="130">
        <v>0.93100000000000005</v>
      </c>
      <c r="BO2246" s="131">
        <v>3.2358920000000001E-4</v>
      </c>
      <c r="BP2246" s="161">
        <v>8200.2465788359223</v>
      </c>
      <c r="BQ2246" s="162">
        <v>24390979</v>
      </c>
      <c r="BR2246" s="161">
        <v>468801</v>
      </c>
      <c r="BS2246" s="163">
        <v>0</v>
      </c>
      <c r="BT2246" s="163">
        <v>2092856.2141323313</v>
      </c>
      <c r="BU2246" s="161">
        <v>23791447.25</v>
      </c>
      <c r="BV2246" s="161">
        <v>683678.94</v>
      </c>
      <c r="BW2246" s="165">
        <v>18739229.814132333</v>
      </c>
      <c r="BX2246" s="161">
        <v>468801</v>
      </c>
    </row>
    <row r="2247" spans="1:76" ht="14.45" x14ac:dyDescent="0.3">
      <c r="A2247" s="164" t="s">
        <v>31</v>
      </c>
      <c r="B2247" s="6" t="s">
        <v>1164</v>
      </c>
      <c r="C2247" s="6" t="s">
        <v>177</v>
      </c>
      <c r="D2247" s="6" t="s">
        <v>39</v>
      </c>
      <c r="E2247" s="6" t="s">
        <v>36</v>
      </c>
      <c r="F2247" s="24" t="str">
        <f>+Tabela1[[#This Row],[WK]]&amp;Tabela1[[#This Row],[PK]]&amp;Tabela1[[#This Row],[GK]]</f>
        <v>302204</v>
      </c>
      <c r="G2247" s="6" t="s">
        <v>2108</v>
      </c>
      <c r="H2247" s="7">
        <v>140471284.90039906</v>
      </c>
      <c r="I2247" s="8">
        <v>1.371</v>
      </c>
      <c r="J2247" s="7">
        <v>192586131.59999999</v>
      </c>
      <c r="K2247" s="8">
        <v>7.0000000000000007E-2</v>
      </c>
      <c r="L2247" s="7">
        <v>13481029.212000001</v>
      </c>
      <c r="M2247" s="7">
        <v>7600899.2120000012</v>
      </c>
      <c r="N2247" s="9">
        <v>1.2926413552081333</v>
      </c>
      <c r="O2247" s="7">
        <v>11376726</v>
      </c>
      <c r="P2247" s="8">
        <v>1.2949999999999999</v>
      </c>
      <c r="Q2247" s="7">
        <v>14732860</v>
      </c>
      <c r="R2247" s="8">
        <v>1.6E-2</v>
      </c>
      <c r="S2247" s="7">
        <v>235725.76</v>
      </c>
      <c r="T2247" s="7">
        <v>146530.76</v>
      </c>
      <c r="U2247" s="9">
        <v>1.6428136106283986</v>
      </c>
      <c r="V2247" s="7">
        <v>7747429.972000001</v>
      </c>
      <c r="W2247" s="9">
        <v>1.2978737079988107</v>
      </c>
      <c r="X2247" s="7">
        <v>15008800.169738783</v>
      </c>
      <c r="Y2247" s="7">
        <v>3294549</v>
      </c>
      <c r="Z2247" s="7">
        <v>5.58</v>
      </c>
      <c r="AA2247" s="7">
        <v>809909.58973878273</v>
      </c>
      <c r="AB2247" s="7">
        <v>10698740</v>
      </c>
      <c r="AC2247" s="7">
        <v>205596</v>
      </c>
      <c r="AD2247" s="7">
        <v>7261370.1977387816</v>
      </c>
      <c r="AE2247" s="7">
        <v>0</v>
      </c>
      <c r="AF2247" s="7">
        <v>13481029.212000001</v>
      </c>
      <c r="AG2247" s="7">
        <v>235725.76</v>
      </c>
      <c r="AH2247" s="7">
        <v>7261370.1977387816</v>
      </c>
      <c r="AI2247" s="7">
        <v>4909527</v>
      </c>
      <c r="AJ2247" s="7">
        <v>58943</v>
      </c>
      <c r="AK2247" s="7">
        <v>3657337</v>
      </c>
      <c r="AL2247" s="7">
        <v>0</v>
      </c>
      <c r="AM2247" s="7">
        <v>369184</v>
      </c>
      <c r="AN2247" s="7">
        <v>0</v>
      </c>
      <c r="AO2247" s="7">
        <v>0</v>
      </c>
      <c r="AP2247" s="7">
        <v>8082981</v>
      </c>
      <c r="AQ2247" s="7">
        <v>596743</v>
      </c>
      <c r="AR2247" s="7">
        <v>5880130</v>
      </c>
      <c r="AS2247" s="7">
        <v>89195</v>
      </c>
      <c r="AT2247" s="7">
        <v>3985373</v>
      </c>
      <c r="AU2247" s="7">
        <v>0</v>
      </c>
      <c r="AV2247" s="7">
        <v>866083</v>
      </c>
      <c r="AW2247" s="7">
        <v>0</v>
      </c>
      <c r="AX2247" s="7">
        <v>0</v>
      </c>
      <c r="AY2247" s="7">
        <v>9442230</v>
      </c>
      <c r="AZ2247" s="7">
        <v>243294</v>
      </c>
      <c r="BA2247" s="7">
        <v>5.58</v>
      </c>
      <c r="BB2247" s="7">
        <v>0</v>
      </c>
      <c r="BC2247" s="7">
        <v>0</v>
      </c>
      <c r="BD2247" s="7">
        <v>0.04</v>
      </c>
      <c r="BE2247" s="7">
        <v>0.04</v>
      </c>
      <c r="BF2247" s="7">
        <v>0</v>
      </c>
      <c r="BG2247" s="7">
        <v>429333.58973878267</v>
      </c>
      <c r="BH2247" s="7">
        <v>4788</v>
      </c>
      <c r="BI2247" s="7">
        <v>380576</v>
      </c>
      <c r="BJ2247" s="7">
        <v>5237830.6691666683</v>
      </c>
      <c r="BK2247" s="7">
        <v>2543211.8400000017</v>
      </c>
      <c r="BL2247" s="7">
        <v>2723509.6233333331</v>
      </c>
      <c r="BM2247" s="7">
        <v>5331456.0699999994</v>
      </c>
      <c r="BN2247" s="130">
        <v>0.81399999999999995</v>
      </c>
      <c r="BO2247" s="131">
        <v>1.938411E-4</v>
      </c>
      <c r="BP2247" s="161">
        <v>4912.5440095271324</v>
      </c>
      <c r="BQ2247" s="162">
        <v>10698740</v>
      </c>
      <c r="BR2247" s="161">
        <v>264116</v>
      </c>
      <c r="BS2247" s="163">
        <v>0</v>
      </c>
      <c r="BT2247" s="163">
        <v>1292295.7899999991</v>
      </c>
      <c r="BU2247" s="161">
        <v>13481029.210000001</v>
      </c>
      <c r="BV2247" s="161">
        <v>235725.76</v>
      </c>
      <c r="BW2247" s="165">
        <v>8553665.9899999984</v>
      </c>
      <c r="BX2247" s="161">
        <v>264116</v>
      </c>
    </row>
    <row r="2248" spans="1:76" ht="14.45" x14ac:dyDescent="0.3">
      <c r="A2248" s="164" t="s">
        <v>31</v>
      </c>
      <c r="B2248" s="6" t="s">
        <v>1164</v>
      </c>
      <c r="C2248" s="6" t="s">
        <v>177</v>
      </c>
      <c r="D2248" s="6" t="s">
        <v>42</v>
      </c>
      <c r="E2248" s="6" t="s">
        <v>40</v>
      </c>
      <c r="F2248" s="24" t="str">
        <f>+Tabela1[[#This Row],[WK]]&amp;Tabela1[[#This Row],[PK]]&amp;Tabela1[[#This Row],[GK]]</f>
        <v>302205</v>
      </c>
      <c r="G2248" s="6" t="s">
        <v>2109</v>
      </c>
      <c r="H2248" s="7">
        <v>1100892810.2592151</v>
      </c>
      <c r="I2248" s="8">
        <v>1.371</v>
      </c>
      <c r="J2248" s="7">
        <v>1509324042.8700001</v>
      </c>
      <c r="K2248" s="8">
        <v>7.0000000000000007E-2</v>
      </c>
      <c r="L2248" s="7">
        <v>105652683.00090002</v>
      </c>
      <c r="M2248" s="7">
        <v>59874305.000900015</v>
      </c>
      <c r="N2248" s="9">
        <v>1.3079166981604289</v>
      </c>
      <c r="O2248" s="7">
        <v>386804105</v>
      </c>
      <c r="P2248" s="8">
        <v>1.2949999999999999</v>
      </c>
      <c r="Q2248" s="7">
        <v>500911316</v>
      </c>
      <c r="R2248" s="8">
        <v>1.6E-2</v>
      </c>
      <c r="S2248" s="7">
        <v>8014581.0559999999</v>
      </c>
      <c r="T2248" s="7">
        <v>3599914.0559999999</v>
      </c>
      <c r="U2248" s="9">
        <v>0.81544407675595909</v>
      </c>
      <c r="V2248" s="7">
        <v>63474219.05690001</v>
      </c>
      <c r="W2248" s="9">
        <v>1.2646018797405101</v>
      </c>
      <c r="X2248" s="7">
        <v>57370948.314463869</v>
      </c>
      <c r="Y2248" s="7">
        <v>0</v>
      </c>
      <c r="Z2248" s="7">
        <v>2569.9</v>
      </c>
      <c r="AA2248" s="7">
        <v>4031641.414463866</v>
      </c>
      <c r="AB2248" s="7">
        <v>53336737</v>
      </c>
      <c r="AC2248" s="7">
        <v>0</v>
      </c>
      <c r="AD2248" s="7">
        <v>0</v>
      </c>
      <c r="AE2248" s="7">
        <v>0</v>
      </c>
      <c r="AF2248" s="7">
        <v>105652683.00090002</v>
      </c>
      <c r="AG2248" s="7">
        <v>8014581.0559999999</v>
      </c>
      <c r="AH2248" s="7">
        <v>0</v>
      </c>
      <c r="AI2248" s="7">
        <v>38221974</v>
      </c>
      <c r="AJ2248" s="7">
        <v>3645003</v>
      </c>
      <c r="AK2248" s="7">
        <v>3912186</v>
      </c>
      <c r="AL2248" s="7">
        <v>429143</v>
      </c>
      <c r="AM2248" s="7">
        <v>1124115</v>
      </c>
      <c r="AN2248" s="7">
        <v>0</v>
      </c>
      <c r="AO2248" s="7">
        <v>0</v>
      </c>
      <c r="AP2248" s="7">
        <v>40533533</v>
      </c>
      <c r="AQ2248" s="7">
        <v>3767433</v>
      </c>
      <c r="AR2248" s="7">
        <v>45778378</v>
      </c>
      <c r="AS2248" s="7">
        <v>4414667</v>
      </c>
      <c r="AT2248" s="7">
        <v>2886603</v>
      </c>
      <c r="AU2248" s="7">
        <v>630284</v>
      </c>
      <c r="AV2248" s="7">
        <v>1221227</v>
      </c>
      <c r="AW2248" s="7">
        <v>0</v>
      </c>
      <c r="AX2248" s="7">
        <v>0</v>
      </c>
      <c r="AY2248" s="7">
        <v>46664175</v>
      </c>
      <c r="AZ2248" s="7">
        <v>1597631</v>
      </c>
      <c r="BA2248" s="7">
        <v>2569.9</v>
      </c>
      <c r="BB2248" s="7">
        <v>0</v>
      </c>
      <c r="BC2248" s="7">
        <v>8.0500000000000007</v>
      </c>
      <c r="BD2248" s="7">
        <v>0.8</v>
      </c>
      <c r="BE2248" s="7">
        <v>0</v>
      </c>
      <c r="BF2248" s="7">
        <v>0</v>
      </c>
      <c r="BG2248" s="7">
        <v>2683604.414463866</v>
      </c>
      <c r="BH2248" s="7">
        <v>29928</v>
      </c>
      <c r="BI2248" s="7">
        <v>1348037</v>
      </c>
      <c r="BJ2248" s="7">
        <v>18553036.128333338</v>
      </c>
      <c r="BK2248" s="7">
        <v>11360631.983333338</v>
      </c>
      <c r="BL2248" s="7">
        <v>10376402.806666667</v>
      </c>
      <c r="BM2248" s="7">
        <v>8016810.9666666649</v>
      </c>
      <c r="BN2248" s="130">
        <v>1.127</v>
      </c>
      <c r="BO2248" s="131">
        <v>1.1335941E-3</v>
      </c>
      <c r="BP2248" s="161">
        <v>28726.876497259269</v>
      </c>
      <c r="BQ2248" s="162">
        <v>53336737</v>
      </c>
      <c r="BR2248" s="161">
        <v>1556421</v>
      </c>
      <c r="BS2248" s="163">
        <v>0</v>
      </c>
      <c r="BT2248" s="163">
        <v>0</v>
      </c>
      <c r="BU2248" s="161">
        <v>105652683</v>
      </c>
      <c r="BV2248" s="161">
        <v>8014581.0599999996</v>
      </c>
      <c r="BW2248" s="165">
        <v>0</v>
      </c>
      <c r="BX2248" s="161">
        <v>1556421</v>
      </c>
    </row>
    <row r="2249" spans="1:76" ht="14.45" x14ac:dyDescent="0.3">
      <c r="A2249" s="164" t="s">
        <v>31</v>
      </c>
      <c r="B2249" s="6" t="s">
        <v>1164</v>
      </c>
      <c r="C2249" s="6" t="s">
        <v>181</v>
      </c>
      <c r="D2249" s="6" t="s">
        <v>33</v>
      </c>
      <c r="E2249" s="6" t="s">
        <v>34</v>
      </c>
      <c r="F2249" s="24" t="str">
        <f>+Tabela1[[#This Row],[WK]]&amp;Tabela1[[#This Row],[PK]]&amp;Tabela1[[#This Row],[GK]]</f>
        <v>302301</v>
      </c>
      <c r="G2249" s="6" t="s">
        <v>2110</v>
      </c>
      <c r="H2249" s="7">
        <v>480249773.29540002</v>
      </c>
      <c r="I2249" s="8">
        <v>1.371</v>
      </c>
      <c r="J2249" s="7">
        <v>658422439.19000006</v>
      </c>
      <c r="K2249" s="8">
        <v>7.0000000000000007E-2</v>
      </c>
      <c r="L2249" s="7">
        <v>46089570.743300006</v>
      </c>
      <c r="M2249" s="7">
        <v>26642614.743300006</v>
      </c>
      <c r="N2249" s="9">
        <v>1.3700146564480327</v>
      </c>
      <c r="O2249" s="7">
        <v>152402726</v>
      </c>
      <c r="P2249" s="8">
        <v>1.2949999999999999</v>
      </c>
      <c r="Q2249" s="7">
        <v>197361530</v>
      </c>
      <c r="R2249" s="8">
        <v>1.6E-2</v>
      </c>
      <c r="S2249" s="7">
        <v>3157784.48</v>
      </c>
      <c r="T2249" s="7">
        <v>1189636.48</v>
      </c>
      <c r="U2249" s="9">
        <v>0.60444462509933194</v>
      </c>
      <c r="V2249" s="7">
        <v>27832251.223300003</v>
      </c>
      <c r="W2249" s="9">
        <v>1.2996551977193294</v>
      </c>
      <c r="X2249" s="7">
        <v>23950607.77232958</v>
      </c>
      <c r="Y2249" s="7">
        <v>579805</v>
      </c>
      <c r="Z2249" s="7">
        <v>0</v>
      </c>
      <c r="AA2249" s="7">
        <v>1467311.772329581</v>
      </c>
      <c r="AB2249" s="7">
        <v>21903491</v>
      </c>
      <c r="AC2249" s="7">
        <v>0</v>
      </c>
      <c r="AD2249" s="7">
        <v>0</v>
      </c>
      <c r="AE2249" s="7">
        <v>0</v>
      </c>
      <c r="AF2249" s="7">
        <v>46089570.743300006</v>
      </c>
      <c r="AG2249" s="7">
        <v>3157784.48</v>
      </c>
      <c r="AH2249" s="7">
        <v>0</v>
      </c>
      <c r="AI2249" s="7">
        <v>16236946</v>
      </c>
      <c r="AJ2249" s="7">
        <v>2177662</v>
      </c>
      <c r="AK2249" s="7">
        <v>1546801</v>
      </c>
      <c r="AL2249" s="7">
        <v>143860</v>
      </c>
      <c r="AM2249" s="7">
        <v>490431</v>
      </c>
      <c r="AN2249" s="7">
        <v>0</v>
      </c>
      <c r="AO2249" s="7">
        <v>0</v>
      </c>
      <c r="AP2249" s="7">
        <v>15602348</v>
      </c>
      <c r="AQ2249" s="7">
        <v>2164186</v>
      </c>
      <c r="AR2249" s="7">
        <v>19446956</v>
      </c>
      <c r="AS2249" s="7">
        <v>1968148</v>
      </c>
      <c r="AT2249" s="7">
        <v>1925393</v>
      </c>
      <c r="AU2249" s="7">
        <v>207102</v>
      </c>
      <c r="AV2249" s="7">
        <v>528513</v>
      </c>
      <c r="AW2249" s="7">
        <v>0</v>
      </c>
      <c r="AX2249" s="7">
        <v>0</v>
      </c>
      <c r="AY2249" s="7">
        <v>18104085</v>
      </c>
      <c r="AZ2249" s="7">
        <v>945603</v>
      </c>
      <c r="BA2249" s="7">
        <v>0</v>
      </c>
      <c r="BB2249" s="7">
        <v>0</v>
      </c>
      <c r="BC2249" s="7">
        <v>0</v>
      </c>
      <c r="BD2249" s="7">
        <v>0</v>
      </c>
      <c r="BE2249" s="7">
        <v>0</v>
      </c>
      <c r="BF2249" s="7">
        <v>0</v>
      </c>
      <c r="BG2249" s="7">
        <v>1161388.772329581</v>
      </c>
      <c r="BH2249" s="7">
        <v>12952</v>
      </c>
      <c r="BI2249" s="7">
        <v>305923</v>
      </c>
      <c r="BJ2249" s="7">
        <v>4210359.6583333332</v>
      </c>
      <c r="BK2249" s="7">
        <v>3550527.4333333327</v>
      </c>
      <c r="BL2249" s="7">
        <v>227437.95000000004</v>
      </c>
      <c r="BM2249" s="7">
        <v>2184453</v>
      </c>
      <c r="BN2249" s="130">
        <v>0.98899999999999999</v>
      </c>
      <c r="BO2249" s="131">
        <v>5.5479070000000001E-4</v>
      </c>
      <c r="BP2249" s="161">
        <v>14059.280737652804</v>
      </c>
      <c r="BQ2249" s="162">
        <v>21903491</v>
      </c>
      <c r="BR2249" s="161">
        <v>684099</v>
      </c>
      <c r="BS2249" s="163">
        <v>180268.34330000263</v>
      </c>
      <c r="BT2249" s="163">
        <v>0</v>
      </c>
      <c r="BU2249" s="161">
        <v>45909302.399999999</v>
      </c>
      <c r="BV2249" s="161">
        <v>3157784.48</v>
      </c>
      <c r="BW2249" s="165">
        <v>0</v>
      </c>
      <c r="BX2249" s="161">
        <v>684099</v>
      </c>
    </row>
    <row r="2250" spans="1:76" ht="14.45" x14ac:dyDescent="0.3">
      <c r="A2250" s="164" t="s">
        <v>31</v>
      </c>
      <c r="B2250" s="6" t="s">
        <v>1164</v>
      </c>
      <c r="C2250" s="6" t="s">
        <v>181</v>
      </c>
      <c r="D2250" s="6" t="s">
        <v>32</v>
      </c>
      <c r="E2250" s="6" t="s">
        <v>36</v>
      </c>
      <c r="F2250" s="24" t="str">
        <f>+Tabela1[[#This Row],[WK]]&amp;Tabela1[[#This Row],[PK]]&amp;Tabela1[[#This Row],[GK]]</f>
        <v>302302</v>
      </c>
      <c r="G2250" s="6" t="s">
        <v>2111</v>
      </c>
      <c r="H2250" s="7">
        <v>150209641.88159934</v>
      </c>
      <c r="I2250" s="8">
        <v>1.371</v>
      </c>
      <c r="J2250" s="7">
        <v>205937419.01999998</v>
      </c>
      <c r="K2250" s="8">
        <v>7.0000000000000007E-2</v>
      </c>
      <c r="L2250" s="7">
        <v>14415619.3314</v>
      </c>
      <c r="M2250" s="7">
        <v>9312212.3313999996</v>
      </c>
      <c r="N2250" s="9">
        <v>1.824705012043915</v>
      </c>
      <c r="O2250" s="7">
        <v>1484507</v>
      </c>
      <c r="P2250" s="8">
        <v>1.2949999999999999</v>
      </c>
      <c r="Q2250" s="7">
        <v>1922437</v>
      </c>
      <c r="R2250" s="8">
        <v>1.6E-2</v>
      </c>
      <c r="S2250" s="7">
        <v>30758.992000000002</v>
      </c>
      <c r="T2250" s="7">
        <v>-264235.00799999997</v>
      </c>
      <c r="U2250" s="9">
        <v>-0.89573010976494427</v>
      </c>
      <c r="V2250" s="7">
        <v>9047977.3234000001</v>
      </c>
      <c r="W2250" s="9">
        <v>1.6760476525178474</v>
      </c>
      <c r="X2250" s="7">
        <v>17757545.001497135</v>
      </c>
      <c r="Y2250" s="7">
        <v>3572068</v>
      </c>
      <c r="Z2250" s="7">
        <v>165436.77000000002</v>
      </c>
      <c r="AA2250" s="7">
        <v>778883.23149713385</v>
      </c>
      <c r="AB2250" s="7">
        <v>10246705</v>
      </c>
      <c r="AC2250" s="7">
        <v>2994452</v>
      </c>
      <c r="AD2250" s="7">
        <v>8709567.6780971363</v>
      </c>
      <c r="AE2250" s="7">
        <v>0</v>
      </c>
      <c r="AF2250" s="7">
        <v>14415619.3314</v>
      </c>
      <c r="AG2250" s="7">
        <v>30758.992000000002</v>
      </c>
      <c r="AH2250" s="7">
        <v>8709567.6780971363</v>
      </c>
      <c r="AI2250" s="7">
        <v>4261013</v>
      </c>
      <c r="AJ2250" s="7">
        <v>256337</v>
      </c>
      <c r="AK2250" s="7">
        <v>6061095</v>
      </c>
      <c r="AL2250" s="7">
        <v>0</v>
      </c>
      <c r="AM2250" s="7">
        <v>421027</v>
      </c>
      <c r="AN2250" s="7">
        <v>0</v>
      </c>
      <c r="AO2250" s="7">
        <v>0</v>
      </c>
      <c r="AP2250" s="7">
        <v>8040089</v>
      </c>
      <c r="AQ2250" s="7">
        <v>545025</v>
      </c>
      <c r="AR2250" s="7">
        <v>5103407</v>
      </c>
      <c r="AS2250" s="7">
        <v>294994</v>
      </c>
      <c r="AT2250" s="7">
        <v>7036845</v>
      </c>
      <c r="AU2250" s="7">
        <v>0</v>
      </c>
      <c r="AV2250" s="7">
        <v>737061</v>
      </c>
      <c r="AW2250" s="7">
        <v>0</v>
      </c>
      <c r="AX2250" s="7">
        <v>0</v>
      </c>
      <c r="AY2250" s="7">
        <v>9240451</v>
      </c>
      <c r="AZ2250" s="7">
        <v>218965</v>
      </c>
      <c r="BA2250" s="7">
        <v>165436.77000000002</v>
      </c>
      <c r="BB2250" s="7">
        <v>0</v>
      </c>
      <c r="BC2250" s="7">
        <v>0</v>
      </c>
      <c r="BD2250" s="7">
        <v>0</v>
      </c>
      <c r="BE2250" s="7">
        <v>3557.78</v>
      </c>
      <c r="BF2250" s="7">
        <v>0</v>
      </c>
      <c r="BG2250" s="7">
        <v>488425.23149713391</v>
      </c>
      <c r="BH2250" s="7">
        <v>5447</v>
      </c>
      <c r="BI2250" s="7">
        <v>290458</v>
      </c>
      <c r="BJ2250" s="7">
        <v>3997541.6283333329</v>
      </c>
      <c r="BK2250" s="7">
        <v>1859740.2899999991</v>
      </c>
      <c r="BL2250" s="7">
        <v>1117609.7966666666</v>
      </c>
      <c r="BM2250" s="7">
        <v>6315985.7600000007</v>
      </c>
      <c r="BN2250" s="130">
        <v>0.8</v>
      </c>
      <c r="BO2250" s="131">
        <v>1.9590309999999999E-4</v>
      </c>
      <c r="BP2250" s="161">
        <v>4964.5709521942217</v>
      </c>
      <c r="BQ2250" s="162">
        <v>10246705</v>
      </c>
      <c r="BR2250" s="161">
        <v>294956</v>
      </c>
      <c r="BS2250" s="163">
        <v>0</v>
      </c>
      <c r="BT2250" s="163">
        <v>1270732.9985028654</v>
      </c>
      <c r="BU2250" s="161">
        <v>14415619.33</v>
      </c>
      <c r="BV2250" s="161">
        <v>30758.99</v>
      </c>
      <c r="BW2250" s="165">
        <v>9980300.6785028651</v>
      </c>
      <c r="BX2250" s="161">
        <v>294956</v>
      </c>
    </row>
    <row r="2251" spans="1:76" ht="14.45" x14ac:dyDescent="0.3">
      <c r="A2251" s="164" t="s">
        <v>31</v>
      </c>
      <c r="B2251" s="6" t="s">
        <v>1164</v>
      </c>
      <c r="C2251" s="6" t="s">
        <v>181</v>
      </c>
      <c r="D2251" s="6" t="s">
        <v>37</v>
      </c>
      <c r="E2251" s="6" t="s">
        <v>36</v>
      </c>
      <c r="F2251" s="24" t="str">
        <f>+Tabela1[[#This Row],[WK]]&amp;Tabela1[[#This Row],[PK]]&amp;Tabela1[[#This Row],[GK]]</f>
        <v>302303</v>
      </c>
      <c r="G2251" s="6" t="s">
        <v>2112</v>
      </c>
      <c r="H2251" s="7">
        <v>90546041.877399772</v>
      </c>
      <c r="I2251" s="8">
        <v>1.371</v>
      </c>
      <c r="J2251" s="7">
        <v>124138623.41</v>
      </c>
      <c r="K2251" s="8">
        <v>7.0000000000000007E-2</v>
      </c>
      <c r="L2251" s="7">
        <v>8689703.6387000009</v>
      </c>
      <c r="M2251" s="7">
        <v>5764941.6387000009</v>
      </c>
      <c r="N2251" s="9">
        <v>1.9710806003018368</v>
      </c>
      <c r="O2251" s="7">
        <v>8763129</v>
      </c>
      <c r="P2251" s="8">
        <v>1.2949999999999999</v>
      </c>
      <c r="Q2251" s="7">
        <v>11348252</v>
      </c>
      <c r="R2251" s="8">
        <v>1.6E-2</v>
      </c>
      <c r="S2251" s="7">
        <v>181572.03200000001</v>
      </c>
      <c r="T2251" s="7">
        <v>27402.032000000007</v>
      </c>
      <c r="U2251" s="9">
        <v>0.17773906726341057</v>
      </c>
      <c r="V2251" s="7">
        <v>5792343.6707000006</v>
      </c>
      <c r="W2251" s="9">
        <v>1.8812834030436529</v>
      </c>
      <c r="X2251" s="7">
        <v>17997781.965</v>
      </c>
      <c r="Y2251" s="7">
        <v>6588240</v>
      </c>
      <c r="Z2251" s="7">
        <v>567904.96499999997</v>
      </c>
      <c r="AA2251" s="7">
        <v>508187</v>
      </c>
      <c r="AB2251" s="7">
        <v>10333450</v>
      </c>
      <c r="AC2251" s="7">
        <v>0</v>
      </c>
      <c r="AD2251" s="7">
        <v>12205438.294299999</v>
      </c>
      <c r="AE2251" s="7">
        <v>0</v>
      </c>
      <c r="AF2251" s="7">
        <v>8689703.6387000009</v>
      </c>
      <c r="AG2251" s="7">
        <v>181572.03200000001</v>
      </c>
      <c r="AH2251" s="7">
        <v>12205438.294299999</v>
      </c>
      <c r="AI2251" s="7">
        <v>2441986</v>
      </c>
      <c r="AJ2251" s="7">
        <v>121494</v>
      </c>
      <c r="AK2251" s="7">
        <v>3619135</v>
      </c>
      <c r="AL2251" s="7">
        <v>9208</v>
      </c>
      <c r="AM2251" s="7">
        <v>232740</v>
      </c>
      <c r="AN2251" s="7">
        <v>0</v>
      </c>
      <c r="AO2251" s="7">
        <v>0</v>
      </c>
      <c r="AP2251" s="7">
        <v>8268882</v>
      </c>
      <c r="AQ2251" s="7">
        <v>461481</v>
      </c>
      <c r="AR2251" s="7">
        <v>2924762</v>
      </c>
      <c r="AS2251" s="7">
        <v>154170</v>
      </c>
      <c r="AT2251" s="7">
        <v>3985790</v>
      </c>
      <c r="AU2251" s="7">
        <v>26518</v>
      </c>
      <c r="AV2251" s="7">
        <v>355893</v>
      </c>
      <c r="AW2251" s="7">
        <v>0</v>
      </c>
      <c r="AX2251" s="7">
        <v>0</v>
      </c>
      <c r="AY2251" s="7">
        <v>9130800</v>
      </c>
      <c r="AZ2251" s="7">
        <v>210855</v>
      </c>
      <c r="BA2251" s="7">
        <v>567904.96499999997</v>
      </c>
      <c r="BB2251" s="7">
        <v>0</v>
      </c>
      <c r="BC2251" s="7">
        <v>0</v>
      </c>
      <c r="BD2251" s="7">
        <v>6105.78</v>
      </c>
      <c r="BE2251" s="7">
        <v>1.45</v>
      </c>
      <c r="BF2251" s="7">
        <v>0</v>
      </c>
      <c r="BG2251" s="7">
        <v>320594</v>
      </c>
      <c r="BH2251" s="7">
        <v>3569</v>
      </c>
      <c r="BI2251" s="7">
        <v>187593</v>
      </c>
      <c r="BJ2251" s="7">
        <v>2581792.3183333324</v>
      </c>
      <c r="BK2251" s="7">
        <v>1874072.4733333327</v>
      </c>
      <c r="BL2251" s="7">
        <v>20500</v>
      </c>
      <c r="BM2251" s="7">
        <v>2789879.38</v>
      </c>
      <c r="BN2251" s="130">
        <v>0.63200000000000001</v>
      </c>
      <c r="BO2251" s="131">
        <v>2.0099110000000001E-4</v>
      </c>
      <c r="BP2251" s="161">
        <v>4461.25</v>
      </c>
      <c r="BQ2251" s="162">
        <v>10333450</v>
      </c>
      <c r="BR2251" s="161">
        <v>196976</v>
      </c>
      <c r="BS2251" s="163">
        <v>2052658.2849999999</v>
      </c>
      <c r="BT2251" s="163">
        <v>0</v>
      </c>
      <c r="BU2251" s="161">
        <v>8689703.6400000006</v>
      </c>
      <c r="BV2251" s="161">
        <v>181572.03</v>
      </c>
      <c r="BW2251" s="165">
        <v>10152780.01</v>
      </c>
      <c r="BX2251" s="161">
        <v>196976</v>
      </c>
    </row>
    <row r="2252" spans="1:76" ht="14.45" x14ac:dyDescent="0.3">
      <c r="A2252" s="164" t="s">
        <v>31</v>
      </c>
      <c r="B2252" s="6" t="s">
        <v>1164</v>
      </c>
      <c r="C2252" s="6" t="s">
        <v>181</v>
      </c>
      <c r="D2252" s="6" t="s">
        <v>39</v>
      </c>
      <c r="E2252" s="6" t="s">
        <v>36</v>
      </c>
      <c r="F2252" s="24" t="str">
        <f>+Tabela1[[#This Row],[WK]]&amp;Tabela1[[#This Row],[PK]]&amp;Tabela1[[#This Row],[GK]]</f>
        <v>302304</v>
      </c>
      <c r="G2252" s="6" t="s">
        <v>2113</v>
      </c>
      <c r="H2252" s="7">
        <v>125328963.06959921</v>
      </c>
      <c r="I2252" s="8">
        <v>1.371</v>
      </c>
      <c r="J2252" s="7">
        <v>171826008.36999997</v>
      </c>
      <c r="K2252" s="8">
        <v>7.0000000000000007E-2</v>
      </c>
      <c r="L2252" s="7">
        <v>12027820.585899999</v>
      </c>
      <c r="M2252" s="7">
        <v>7860406.5858999994</v>
      </c>
      <c r="N2252" s="9">
        <v>1.8861592790877026</v>
      </c>
      <c r="O2252" s="7">
        <v>1818191</v>
      </c>
      <c r="P2252" s="8">
        <v>1.2949999999999999</v>
      </c>
      <c r="Q2252" s="7">
        <v>2354557</v>
      </c>
      <c r="R2252" s="8">
        <v>1.6E-2</v>
      </c>
      <c r="S2252" s="7">
        <v>37672.912000000004</v>
      </c>
      <c r="T2252" s="7">
        <v>2248.9120000000039</v>
      </c>
      <c r="U2252" s="9">
        <v>6.3485546522131994E-2</v>
      </c>
      <c r="V2252" s="7">
        <v>7862655.4978999998</v>
      </c>
      <c r="W2252" s="9">
        <v>1.8707967087715491</v>
      </c>
      <c r="X2252" s="7">
        <v>14206822.471454175</v>
      </c>
      <c r="Y2252" s="7">
        <v>3819872</v>
      </c>
      <c r="Z2252" s="7">
        <v>317813.55</v>
      </c>
      <c r="AA2252" s="7">
        <v>1114487.9214541751</v>
      </c>
      <c r="AB2252" s="7">
        <v>7586974</v>
      </c>
      <c r="AC2252" s="7">
        <v>1367675</v>
      </c>
      <c r="AD2252" s="7">
        <v>6344166.9735541763</v>
      </c>
      <c r="AE2252" s="7">
        <v>0</v>
      </c>
      <c r="AF2252" s="7">
        <v>12027820.585899999</v>
      </c>
      <c r="AG2252" s="7">
        <v>37672.912000000004</v>
      </c>
      <c r="AH2252" s="7">
        <v>6344166.9735541763</v>
      </c>
      <c r="AI2252" s="7">
        <v>3479520</v>
      </c>
      <c r="AJ2252" s="7">
        <v>24844</v>
      </c>
      <c r="AK2252" s="7">
        <v>4469021</v>
      </c>
      <c r="AL2252" s="7">
        <v>0</v>
      </c>
      <c r="AM2252" s="7">
        <v>1490920</v>
      </c>
      <c r="AN2252" s="7">
        <v>0</v>
      </c>
      <c r="AO2252" s="7">
        <v>0</v>
      </c>
      <c r="AP2252" s="7">
        <v>6061929</v>
      </c>
      <c r="AQ2252" s="7">
        <v>465459</v>
      </c>
      <c r="AR2252" s="7">
        <v>4167414</v>
      </c>
      <c r="AS2252" s="7">
        <v>35424</v>
      </c>
      <c r="AT2252" s="7">
        <v>5011919</v>
      </c>
      <c r="AU2252" s="7">
        <v>109620</v>
      </c>
      <c r="AV2252" s="7">
        <v>1488129</v>
      </c>
      <c r="AW2252" s="7">
        <v>0</v>
      </c>
      <c r="AX2252" s="7">
        <v>0</v>
      </c>
      <c r="AY2252" s="7">
        <v>6951228</v>
      </c>
      <c r="AZ2252" s="7">
        <v>201123</v>
      </c>
      <c r="BA2252" s="7">
        <v>317813.55</v>
      </c>
      <c r="BB2252" s="7">
        <v>0</v>
      </c>
      <c r="BC2252" s="7">
        <v>0</v>
      </c>
      <c r="BD2252" s="7">
        <v>3416.85</v>
      </c>
      <c r="BE2252" s="7">
        <v>1</v>
      </c>
      <c r="BF2252" s="7">
        <v>0</v>
      </c>
      <c r="BG2252" s="7">
        <v>426553.92145417514</v>
      </c>
      <c r="BH2252" s="7">
        <v>4757</v>
      </c>
      <c r="BI2252" s="7">
        <v>687934</v>
      </c>
      <c r="BJ2252" s="7">
        <v>9468003.3408333361</v>
      </c>
      <c r="BK2252" s="7">
        <v>6225862.8900000025</v>
      </c>
      <c r="BL2252" s="7">
        <v>805232.73666666669</v>
      </c>
      <c r="BM2252" s="7">
        <v>11358096.33</v>
      </c>
      <c r="BN2252" s="130">
        <v>0.78500000000000003</v>
      </c>
      <c r="BO2252" s="131">
        <v>1.917426E-4</v>
      </c>
      <c r="BP2252" s="161">
        <v>4859.5165487318291</v>
      </c>
      <c r="BQ2252" s="162">
        <v>7586974</v>
      </c>
      <c r="BR2252" s="161">
        <v>262530</v>
      </c>
      <c r="BS2252" s="163">
        <v>0</v>
      </c>
      <c r="BT2252" s="163">
        <v>1317726.129999999</v>
      </c>
      <c r="BU2252" s="161">
        <v>12027820.59</v>
      </c>
      <c r="BV2252" s="161">
        <v>37672.910000000003</v>
      </c>
      <c r="BW2252" s="165">
        <v>7661893.0999999987</v>
      </c>
      <c r="BX2252" s="161">
        <v>262530</v>
      </c>
    </row>
    <row r="2253" spans="1:76" ht="14.45" x14ac:dyDescent="0.3">
      <c r="A2253" s="164" t="s">
        <v>31</v>
      </c>
      <c r="B2253" s="6" t="s">
        <v>1164</v>
      </c>
      <c r="C2253" s="6" t="s">
        <v>181</v>
      </c>
      <c r="D2253" s="6" t="s">
        <v>42</v>
      </c>
      <c r="E2253" s="6" t="s">
        <v>36</v>
      </c>
      <c r="F2253" s="24" t="str">
        <f>+Tabela1[[#This Row],[WK]]&amp;Tabela1[[#This Row],[PK]]&amp;Tabela1[[#This Row],[GK]]</f>
        <v>302305</v>
      </c>
      <c r="G2253" s="6" t="s">
        <v>2114</v>
      </c>
      <c r="H2253" s="7">
        <v>64727428.364800103</v>
      </c>
      <c r="I2253" s="8">
        <v>1.371</v>
      </c>
      <c r="J2253" s="7">
        <v>88741304.290000007</v>
      </c>
      <c r="K2253" s="8">
        <v>7.0000000000000007E-2</v>
      </c>
      <c r="L2253" s="7">
        <v>6211891.3003000012</v>
      </c>
      <c r="M2253" s="7">
        <v>3837539.3003000012</v>
      </c>
      <c r="N2253" s="9">
        <v>1.6162470014134387</v>
      </c>
      <c r="O2253" s="7">
        <v>2020327</v>
      </c>
      <c r="P2253" s="8">
        <v>1.2949999999999999</v>
      </c>
      <c r="Q2253" s="7">
        <v>2616323</v>
      </c>
      <c r="R2253" s="8">
        <v>1.6E-2</v>
      </c>
      <c r="S2253" s="7">
        <v>41861.167999999998</v>
      </c>
      <c r="T2253" s="7">
        <v>12366.167999999998</v>
      </c>
      <c r="U2253" s="9">
        <v>0.41926319715205962</v>
      </c>
      <c r="V2253" s="7">
        <v>3849905.4683000008</v>
      </c>
      <c r="W2253" s="9">
        <v>1.6015601110636413</v>
      </c>
      <c r="X2253" s="7">
        <v>7671185.7000000002</v>
      </c>
      <c r="Y2253" s="7">
        <v>0</v>
      </c>
      <c r="Z2253" s="7">
        <v>616394.70000000007</v>
      </c>
      <c r="AA2253" s="7">
        <v>1052007</v>
      </c>
      <c r="AB2253" s="7">
        <v>3859306</v>
      </c>
      <c r="AC2253" s="7">
        <v>2143478</v>
      </c>
      <c r="AD2253" s="7">
        <v>3821280.231699999</v>
      </c>
      <c r="AE2253" s="7">
        <v>-1085712.1697907287</v>
      </c>
      <c r="AF2253" s="7">
        <v>6211891.3003000012</v>
      </c>
      <c r="AG2253" s="7">
        <v>41861.167999999998</v>
      </c>
      <c r="AH2253" s="7">
        <v>2735568.0619092705</v>
      </c>
      <c r="AI2253" s="7">
        <v>1982430</v>
      </c>
      <c r="AJ2253" s="7">
        <v>21252</v>
      </c>
      <c r="AK2253" s="7">
        <v>0</v>
      </c>
      <c r="AL2253" s="7">
        <v>0</v>
      </c>
      <c r="AM2253" s="7">
        <v>1774982</v>
      </c>
      <c r="AN2253" s="7">
        <v>0</v>
      </c>
      <c r="AO2253" s="7">
        <v>-37695</v>
      </c>
      <c r="AP2253" s="7">
        <v>3120188</v>
      </c>
      <c r="AQ2253" s="7">
        <v>258589</v>
      </c>
      <c r="AR2253" s="7">
        <v>2374352</v>
      </c>
      <c r="AS2253" s="7">
        <v>29495</v>
      </c>
      <c r="AT2253" s="7">
        <v>0</v>
      </c>
      <c r="AU2253" s="7">
        <v>0</v>
      </c>
      <c r="AV2253" s="7">
        <v>3008544</v>
      </c>
      <c r="AW2253" s="7">
        <v>0</v>
      </c>
      <c r="AX2253" s="7">
        <v>-50634</v>
      </c>
      <c r="AY2253" s="7">
        <v>3314237</v>
      </c>
      <c r="AZ2253" s="7">
        <v>108671</v>
      </c>
      <c r="BA2253" s="7">
        <v>616394.70000000007</v>
      </c>
      <c r="BB2253" s="7">
        <v>0</v>
      </c>
      <c r="BC2253" s="7">
        <v>0</v>
      </c>
      <c r="BD2253" s="7">
        <v>6565.23</v>
      </c>
      <c r="BE2253" s="7">
        <v>125.34</v>
      </c>
      <c r="BF2253" s="7">
        <v>0</v>
      </c>
      <c r="BG2253" s="7">
        <v>320594</v>
      </c>
      <c r="BH2253" s="7">
        <v>2230</v>
      </c>
      <c r="BI2253" s="7">
        <v>731413</v>
      </c>
      <c r="BJ2253" s="7">
        <v>10066555.046666667</v>
      </c>
      <c r="BK2253" s="7">
        <v>6740183.2466666661</v>
      </c>
      <c r="BL2253" s="7">
        <v>1205807.03</v>
      </c>
      <c r="BM2253" s="7">
        <v>10893873.140000001</v>
      </c>
      <c r="BN2253" s="130">
        <v>1.359</v>
      </c>
      <c r="BO2253" s="131">
        <v>9.3936600000000005E-5</v>
      </c>
      <c r="BP2253" s="161">
        <v>2380.232627019358</v>
      </c>
      <c r="BQ2253" s="162">
        <v>3859306</v>
      </c>
      <c r="BR2253" s="161">
        <v>115652</v>
      </c>
      <c r="BS2253" s="163">
        <v>0</v>
      </c>
      <c r="BT2253" s="163">
        <v>801028.1697907307</v>
      </c>
      <c r="BU2253" s="161">
        <v>6211891.2999999998</v>
      </c>
      <c r="BV2253" s="161">
        <v>41861.17</v>
      </c>
      <c r="BW2253" s="165">
        <v>3536596.2297907309</v>
      </c>
      <c r="BX2253" s="161">
        <v>115652</v>
      </c>
    </row>
    <row r="2254" spans="1:76" ht="14.45" x14ac:dyDescent="0.3">
      <c r="A2254" s="164" t="s">
        <v>31</v>
      </c>
      <c r="B2254" s="6" t="s">
        <v>1164</v>
      </c>
      <c r="C2254" s="6" t="s">
        <v>181</v>
      </c>
      <c r="D2254" s="6" t="s">
        <v>44</v>
      </c>
      <c r="E2254" s="6" t="s">
        <v>36</v>
      </c>
      <c r="F2254" s="24" t="str">
        <f>+Tabela1[[#This Row],[WK]]&amp;Tabela1[[#This Row],[PK]]&amp;Tabela1[[#This Row],[GK]]</f>
        <v>302306</v>
      </c>
      <c r="G2254" s="6" t="s">
        <v>2110</v>
      </c>
      <c r="H2254" s="7">
        <v>291314749.41059989</v>
      </c>
      <c r="I2254" s="8">
        <v>1.371</v>
      </c>
      <c r="J2254" s="7">
        <v>399392521.44</v>
      </c>
      <c r="K2254" s="8">
        <v>7.0000000000000007E-2</v>
      </c>
      <c r="L2254" s="7">
        <v>27957476.500800002</v>
      </c>
      <c r="M2254" s="7">
        <v>14953868.500800002</v>
      </c>
      <c r="N2254" s="9">
        <v>1.1499784137448623</v>
      </c>
      <c r="O2254" s="7">
        <v>31905597</v>
      </c>
      <c r="P2254" s="8">
        <v>1.2949999999999999</v>
      </c>
      <c r="Q2254" s="7">
        <v>41317748</v>
      </c>
      <c r="R2254" s="8">
        <v>1.6E-2</v>
      </c>
      <c r="S2254" s="7">
        <v>661083.96799999999</v>
      </c>
      <c r="T2254" s="7">
        <v>196224.96799999999</v>
      </c>
      <c r="U2254" s="9">
        <v>0.42211717531552578</v>
      </c>
      <c r="V2254" s="7">
        <v>15150093.468800001</v>
      </c>
      <c r="W2254" s="9">
        <v>1.1248565607949295</v>
      </c>
      <c r="X2254" s="7">
        <v>27117210.685799148</v>
      </c>
      <c r="Y2254" s="7">
        <v>2306857</v>
      </c>
      <c r="Z2254" s="7">
        <v>27217.844999999998</v>
      </c>
      <c r="AA2254" s="7">
        <v>1084303.8407991473</v>
      </c>
      <c r="AB2254" s="7">
        <v>18034499</v>
      </c>
      <c r="AC2254" s="7">
        <v>5664333</v>
      </c>
      <c r="AD2254" s="7">
        <v>11967117.216999145</v>
      </c>
      <c r="AE2254" s="7">
        <v>0</v>
      </c>
      <c r="AF2254" s="7">
        <v>27957476.500800002</v>
      </c>
      <c r="AG2254" s="7">
        <v>661083.96799999999</v>
      </c>
      <c r="AH2254" s="7">
        <v>11967117.216999145</v>
      </c>
      <c r="AI2254" s="7">
        <v>10857168</v>
      </c>
      <c r="AJ2254" s="7">
        <v>409165</v>
      </c>
      <c r="AK2254" s="7">
        <v>5887400</v>
      </c>
      <c r="AL2254" s="7">
        <v>0</v>
      </c>
      <c r="AM2254" s="7">
        <v>429350</v>
      </c>
      <c r="AN2254" s="7">
        <v>0</v>
      </c>
      <c r="AO2254" s="7">
        <v>0</v>
      </c>
      <c r="AP2254" s="7">
        <v>16500085</v>
      </c>
      <c r="AQ2254" s="7">
        <v>859309</v>
      </c>
      <c r="AR2254" s="7">
        <v>13003608</v>
      </c>
      <c r="AS2254" s="7">
        <v>464859</v>
      </c>
      <c r="AT2254" s="7">
        <v>6599014</v>
      </c>
      <c r="AU2254" s="7">
        <v>0</v>
      </c>
      <c r="AV2254" s="7">
        <v>467546</v>
      </c>
      <c r="AW2254" s="7">
        <v>0</v>
      </c>
      <c r="AX2254" s="7">
        <v>0</v>
      </c>
      <c r="AY2254" s="7">
        <v>18714832</v>
      </c>
      <c r="AZ2254" s="7">
        <v>381161</v>
      </c>
      <c r="BA2254" s="7">
        <v>27217.844999999998</v>
      </c>
      <c r="BB2254" s="7">
        <v>0</v>
      </c>
      <c r="BC2254" s="7">
        <v>0</v>
      </c>
      <c r="BD2254" s="7">
        <v>292.19</v>
      </c>
      <c r="BE2254" s="7">
        <v>0.95</v>
      </c>
      <c r="BF2254" s="7">
        <v>0</v>
      </c>
      <c r="BG2254" s="7">
        <v>886374.84079914715</v>
      </c>
      <c r="BH2254" s="7">
        <v>9885</v>
      </c>
      <c r="BI2254" s="7">
        <v>197929</v>
      </c>
      <c r="BJ2254" s="7">
        <v>2724122.1733333338</v>
      </c>
      <c r="BK2254" s="7">
        <v>2163320.1900000004</v>
      </c>
      <c r="BL2254" s="7">
        <v>146072.63666666669</v>
      </c>
      <c r="BM2254" s="7">
        <v>1951062.6599999997</v>
      </c>
      <c r="BN2254" s="130">
        <v>0.92900000000000005</v>
      </c>
      <c r="BO2254" s="131">
        <v>3.5777489999999998E-4</v>
      </c>
      <c r="BP2254" s="161">
        <v>9066.6952778686082</v>
      </c>
      <c r="BQ2254" s="162">
        <v>18034499</v>
      </c>
      <c r="BR2254" s="161">
        <v>552819</v>
      </c>
      <c r="BS2254" s="163">
        <v>0</v>
      </c>
      <c r="BT2254" s="163">
        <v>2098161.3142008558</v>
      </c>
      <c r="BU2254" s="161">
        <v>27957476.5</v>
      </c>
      <c r="BV2254" s="161">
        <v>661083.97</v>
      </c>
      <c r="BW2254" s="165">
        <v>14065278.534200856</v>
      </c>
      <c r="BX2254" s="161">
        <v>552819</v>
      </c>
    </row>
    <row r="2255" spans="1:76" ht="14.45" x14ac:dyDescent="0.3">
      <c r="A2255" s="164" t="s">
        <v>31</v>
      </c>
      <c r="B2255" s="6" t="s">
        <v>1164</v>
      </c>
      <c r="C2255" s="6" t="s">
        <v>181</v>
      </c>
      <c r="D2255" s="6" t="s">
        <v>51</v>
      </c>
      <c r="E2255" s="6" t="s">
        <v>36</v>
      </c>
      <c r="F2255" s="24" t="str">
        <f>+Tabela1[[#This Row],[WK]]&amp;Tabela1[[#This Row],[PK]]&amp;Tabela1[[#This Row],[GK]]</f>
        <v>302307</v>
      </c>
      <c r="G2255" s="6" t="s">
        <v>2115</v>
      </c>
      <c r="H2255" s="7">
        <v>335251774.5179981</v>
      </c>
      <c r="I2255" s="8">
        <v>1.371</v>
      </c>
      <c r="J2255" s="7">
        <v>459630182.86000001</v>
      </c>
      <c r="K2255" s="8">
        <v>7.0000000000000007E-2</v>
      </c>
      <c r="L2255" s="7">
        <v>32174112.800200004</v>
      </c>
      <c r="M2255" s="7">
        <v>18567844.800200004</v>
      </c>
      <c r="N2255" s="9">
        <v>1.3646537610607115</v>
      </c>
      <c r="O2255" s="7">
        <v>95496776</v>
      </c>
      <c r="P2255" s="8">
        <v>1.2949999999999999</v>
      </c>
      <c r="Q2255" s="7">
        <v>123668325</v>
      </c>
      <c r="R2255" s="8">
        <v>1.6E-2</v>
      </c>
      <c r="S2255" s="7">
        <v>1978693.2</v>
      </c>
      <c r="T2255" s="7">
        <v>683988.2</v>
      </c>
      <c r="U2255" s="9">
        <v>0.52829656176503526</v>
      </c>
      <c r="V2255" s="7">
        <v>19251833.000200003</v>
      </c>
      <c r="W2255" s="9">
        <v>1.2919849596533062</v>
      </c>
      <c r="X2255" s="7">
        <v>19044270.620887142</v>
      </c>
      <c r="Y2255" s="7">
        <v>0</v>
      </c>
      <c r="Z2255" s="7">
        <v>0</v>
      </c>
      <c r="AA2255" s="7">
        <v>1406955.62088714</v>
      </c>
      <c r="AB2255" s="7">
        <v>16950741</v>
      </c>
      <c r="AC2255" s="7">
        <v>686574</v>
      </c>
      <c r="AD2255" s="7">
        <v>686574</v>
      </c>
      <c r="AE2255" s="7">
        <v>0</v>
      </c>
      <c r="AF2255" s="7">
        <v>32174112.800200004</v>
      </c>
      <c r="AG2255" s="7">
        <v>1978693.2</v>
      </c>
      <c r="AH2255" s="7">
        <v>686574</v>
      </c>
      <c r="AI2255" s="7">
        <v>11360350</v>
      </c>
      <c r="AJ2255" s="7">
        <v>1186519</v>
      </c>
      <c r="AK2255" s="7">
        <v>2221812</v>
      </c>
      <c r="AL2255" s="7">
        <v>69461</v>
      </c>
      <c r="AM2255" s="7">
        <v>518169</v>
      </c>
      <c r="AN2255" s="7">
        <v>0</v>
      </c>
      <c r="AO2255" s="7">
        <v>0</v>
      </c>
      <c r="AP2255" s="7">
        <v>13684850</v>
      </c>
      <c r="AQ2255" s="7">
        <v>922962</v>
      </c>
      <c r="AR2255" s="7">
        <v>13606268</v>
      </c>
      <c r="AS2255" s="7">
        <v>1294705</v>
      </c>
      <c r="AT2255" s="7">
        <v>2668597</v>
      </c>
      <c r="AU2255" s="7">
        <v>75300</v>
      </c>
      <c r="AV2255" s="7">
        <v>558200</v>
      </c>
      <c r="AW2255" s="7">
        <v>0</v>
      </c>
      <c r="AX2255" s="7">
        <v>0</v>
      </c>
      <c r="AY2255" s="7">
        <v>15324417</v>
      </c>
      <c r="AZ2255" s="7">
        <v>418466</v>
      </c>
      <c r="BA2255" s="7">
        <v>0</v>
      </c>
      <c r="BB2255" s="7">
        <v>0</v>
      </c>
      <c r="BC2255" s="7">
        <v>0</v>
      </c>
      <c r="BD2255" s="7">
        <v>0</v>
      </c>
      <c r="BE2255" s="7">
        <v>0</v>
      </c>
      <c r="BF2255" s="7">
        <v>0</v>
      </c>
      <c r="BG2255" s="7">
        <v>890768.62088714004</v>
      </c>
      <c r="BH2255" s="7">
        <v>9934</v>
      </c>
      <c r="BI2255" s="7">
        <v>516187</v>
      </c>
      <c r="BJ2255" s="7">
        <v>7104210.8858333323</v>
      </c>
      <c r="BK2255" s="7">
        <v>5943863.3099999987</v>
      </c>
      <c r="BL2255" s="7">
        <v>726319.82666666666</v>
      </c>
      <c r="BM2255" s="7">
        <v>3188750.6500000004</v>
      </c>
      <c r="BN2255" s="130">
        <v>1.131</v>
      </c>
      <c r="BO2255" s="131">
        <v>3.6603459999999999E-4</v>
      </c>
      <c r="BP2255" s="161">
        <v>9275.8035666651831</v>
      </c>
      <c r="BQ2255" s="162">
        <v>16950741</v>
      </c>
      <c r="BR2255" s="161">
        <v>548483</v>
      </c>
      <c r="BS2255" s="163">
        <v>0</v>
      </c>
      <c r="BT2255" s="163">
        <v>2155055.6400000006</v>
      </c>
      <c r="BU2255" s="161">
        <v>32174112.800000001</v>
      </c>
      <c r="BV2255" s="161">
        <v>1978693.2</v>
      </c>
      <c r="BW2255" s="165">
        <v>2841629.6400000006</v>
      </c>
      <c r="BX2255" s="161">
        <v>548483</v>
      </c>
    </row>
    <row r="2256" spans="1:76" ht="14.45" x14ac:dyDescent="0.3">
      <c r="A2256" s="164" t="s">
        <v>31</v>
      </c>
      <c r="B2256" s="6" t="s">
        <v>1164</v>
      </c>
      <c r="C2256" s="6" t="s">
        <v>181</v>
      </c>
      <c r="D2256" s="6" t="s">
        <v>75</v>
      </c>
      <c r="E2256" s="6" t="s">
        <v>40</v>
      </c>
      <c r="F2256" s="24" t="str">
        <f>+Tabela1[[#This Row],[WK]]&amp;Tabela1[[#This Row],[PK]]&amp;Tabela1[[#This Row],[GK]]</f>
        <v>302308</v>
      </c>
      <c r="G2256" s="6" t="s">
        <v>2116</v>
      </c>
      <c r="H2256" s="7">
        <v>231369482.69479889</v>
      </c>
      <c r="I2256" s="8">
        <v>1.371</v>
      </c>
      <c r="J2256" s="7">
        <v>317207560.77000004</v>
      </c>
      <c r="K2256" s="8">
        <v>7.0000000000000007E-2</v>
      </c>
      <c r="L2256" s="7">
        <v>22204529.253900006</v>
      </c>
      <c r="M2256" s="7">
        <v>13553691.253900006</v>
      </c>
      <c r="N2256" s="9">
        <v>1.5667489385305802</v>
      </c>
      <c r="O2256" s="7">
        <v>9636935</v>
      </c>
      <c r="P2256" s="8">
        <v>1.2949999999999999</v>
      </c>
      <c r="Q2256" s="7">
        <v>12479831</v>
      </c>
      <c r="R2256" s="8">
        <v>1.6E-2</v>
      </c>
      <c r="S2256" s="7">
        <v>199677.296</v>
      </c>
      <c r="T2256" s="7">
        <v>69343.296000000002</v>
      </c>
      <c r="U2256" s="9">
        <v>0.5320430279129007</v>
      </c>
      <c r="V2256" s="7">
        <v>13623034.549900007</v>
      </c>
      <c r="W2256" s="9">
        <v>1.5513913803191655</v>
      </c>
      <c r="X2256" s="7">
        <v>29136695.651738487</v>
      </c>
      <c r="Y2256" s="7">
        <v>9606065</v>
      </c>
      <c r="Z2256" s="7">
        <v>201472.41</v>
      </c>
      <c r="AA2256" s="7">
        <v>1245338.241738488</v>
      </c>
      <c r="AB2256" s="7">
        <v>18083820</v>
      </c>
      <c r="AC2256" s="7">
        <v>0</v>
      </c>
      <c r="AD2256" s="7">
        <v>15513661.101838481</v>
      </c>
      <c r="AE2256" s="7">
        <v>0</v>
      </c>
      <c r="AF2256" s="7">
        <v>22204529.253900006</v>
      </c>
      <c r="AG2256" s="7">
        <v>199677.296</v>
      </c>
      <c r="AH2256" s="7">
        <v>15513661.101838481</v>
      </c>
      <c r="AI2256" s="7">
        <v>7222888</v>
      </c>
      <c r="AJ2256" s="7">
        <v>107562</v>
      </c>
      <c r="AK2256" s="7">
        <v>8465966</v>
      </c>
      <c r="AL2256" s="7">
        <v>0</v>
      </c>
      <c r="AM2256" s="7">
        <v>318994</v>
      </c>
      <c r="AN2256" s="7">
        <v>0</v>
      </c>
      <c r="AO2256" s="7">
        <v>0</v>
      </c>
      <c r="AP2256" s="7">
        <v>13461789</v>
      </c>
      <c r="AQ2256" s="7">
        <v>1022418</v>
      </c>
      <c r="AR2256" s="7">
        <v>8650838</v>
      </c>
      <c r="AS2256" s="7">
        <v>130334</v>
      </c>
      <c r="AT2256" s="7">
        <v>10124546</v>
      </c>
      <c r="AU2256" s="7">
        <v>387816</v>
      </c>
      <c r="AV2256" s="7">
        <v>537768</v>
      </c>
      <c r="AW2256" s="7">
        <v>0</v>
      </c>
      <c r="AX2256" s="7">
        <v>0</v>
      </c>
      <c r="AY2256" s="7">
        <v>15821815</v>
      </c>
      <c r="AZ2256" s="7">
        <v>444417</v>
      </c>
      <c r="BA2256" s="7">
        <v>201472.41</v>
      </c>
      <c r="BB2256" s="7">
        <v>0</v>
      </c>
      <c r="BC2256" s="7">
        <v>0</v>
      </c>
      <c r="BD2256" s="7">
        <v>0</v>
      </c>
      <c r="BE2256" s="7">
        <v>4332.74</v>
      </c>
      <c r="BF2256" s="7">
        <v>0</v>
      </c>
      <c r="BG2256" s="7">
        <v>761287.24173848785</v>
      </c>
      <c r="BH2256" s="7">
        <v>8490</v>
      </c>
      <c r="BI2256" s="7">
        <v>484051</v>
      </c>
      <c r="BJ2256" s="7">
        <v>6662105.6883333344</v>
      </c>
      <c r="BK2256" s="7">
        <v>5216050.9633333348</v>
      </c>
      <c r="BL2256" s="7">
        <v>128801.16666666667</v>
      </c>
      <c r="BM2256" s="7">
        <v>5526616.5666666664</v>
      </c>
      <c r="BN2256" s="130">
        <v>0.71799999999999997</v>
      </c>
      <c r="BO2256" s="131">
        <v>3.4798190000000001E-4</v>
      </c>
      <c r="BP2256" s="161">
        <v>8818.5667820717208</v>
      </c>
      <c r="BQ2256" s="162">
        <v>18083820</v>
      </c>
      <c r="BR2256" s="161">
        <v>466966</v>
      </c>
      <c r="BS2256" s="163">
        <v>0</v>
      </c>
      <c r="BT2256" s="163">
        <v>1146632.3482615128</v>
      </c>
      <c r="BU2256" s="161">
        <v>22204529.25</v>
      </c>
      <c r="BV2256" s="161">
        <v>199677.3</v>
      </c>
      <c r="BW2256" s="165">
        <v>16660293.448261512</v>
      </c>
      <c r="BX2256" s="161">
        <v>466966</v>
      </c>
    </row>
    <row r="2257" spans="1:76" ht="14.45" x14ac:dyDescent="0.3">
      <c r="A2257" s="164" t="s">
        <v>31</v>
      </c>
      <c r="B2257" s="6" t="s">
        <v>1164</v>
      </c>
      <c r="C2257" s="6" t="s">
        <v>191</v>
      </c>
      <c r="D2257" s="6" t="s">
        <v>33</v>
      </c>
      <c r="E2257" s="6" t="s">
        <v>34</v>
      </c>
      <c r="F2257" s="24" t="str">
        <f>+Tabela1[[#This Row],[WK]]&amp;Tabela1[[#This Row],[PK]]&amp;Tabela1[[#This Row],[GK]]</f>
        <v>302401</v>
      </c>
      <c r="G2257" s="6" t="s">
        <v>2117</v>
      </c>
      <c r="H2257" s="7">
        <v>80135154.018799976</v>
      </c>
      <c r="I2257" s="8">
        <v>1.371</v>
      </c>
      <c r="J2257" s="7">
        <v>109865296.16</v>
      </c>
      <c r="K2257" s="8">
        <v>7.0000000000000007E-2</v>
      </c>
      <c r="L2257" s="7">
        <v>7690570.7312000003</v>
      </c>
      <c r="M2257" s="7">
        <v>4923525.7312000003</v>
      </c>
      <c r="N2257" s="9">
        <v>1.7793442937140524</v>
      </c>
      <c r="O2257" s="7">
        <v>3676980</v>
      </c>
      <c r="P2257" s="8">
        <v>1.2949999999999999</v>
      </c>
      <c r="Q2257" s="7">
        <v>4761689</v>
      </c>
      <c r="R2257" s="8">
        <v>1.6E-2</v>
      </c>
      <c r="S2257" s="7">
        <v>76187.024000000005</v>
      </c>
      <c r="T2257" s="7">
        <v>-3952.9759999999951</v>
      </c>
      <c r="U2257" s="9">
        <v>-4.9325879710506552E-2</v>
      </c>
      <c r="V2257" s="7">
        <v>4919572.7552000005</v>
      </c>
      <c r="W2257" s="9">
        <v>1.7278725320623705</v>
      </c>
      <c r="X2257" s="7">
        <v>9952907.879999999</v>
      </c>
      <c r="Y2257" s="7">
        <v>2382367</v>
      </c>
      <c r="Z2257" s="7">
        <v>1595.88</v>
      </c>
      <c r="AA2257" s="7">
        <v>394147</v>
      </c>
      <c r="AB2257" s="7">
        <v>7174798</v>
      </c>
      <c r="AC2257" s="7">
        <v>0</v>
      </c>
      <c r="AD2257" s="7">
        <v>5033335.1247999985</v>
      </c>
      <c r="AE2257" s="7">
        <v>0</v>
      </c>
      <c r="AF2257" s="7">
        <v>7690570.7312000003</v>
      </c>
      <c r="AG2257" s="7">
        <v>76187.024000000005</v>
      </c>
      <c r="AH2257" s="7">
        <v>5033335.1247999985</v>
      </c>
      <c r="AI2257" s="7">
        <v>2310303</v>
      </c>
      <c r="AJ2257" s="7">
        <v>68005</v>
      </c>
      <c r="AK2257" s="7">
        <v>1580241</v>
      </c>
      <c r="AL2257" s="7">
        <v>0</v>
      </c>
      <c r="AM2257" s="7">
        <v>297783</v>
      </c>
      <c r="AN2257" s="7">
        <v>0</v>
      </c>
      <c r="AO2257" s="7">
        <v>0</v>
      </c>
      <c r="AP2257" s="7">
        <v>5636363</v>
      </c>
      <c r="AQ2257" s="7">
        <v>310306</v>
      </c>
      <c r="AR2257" s="7">
        <v>2767045</v>
      </c>
      <c r="AS2257" s="7">
        <v>80140</v>
      </c>
      <c r="AT2257" s="7">
        <v>1833887</v>
      </c>
      <c r="AU2257" s="7">
        <v>0</v>
      </c>
      <c r="AV2257" s="7">
        <v>255069</v>
      </c>
      <c r="AW2257" s="7">
        <v>0</v>
      </c>
      <c r="AX2257" s="7">
        <v>0</v>
      </c>
      <c r="AY2257" s="7">
        <v>6451977</v>
      </c>
      <c r="AZ2257" s="7">
        <v>128135</v>
      </c>
      <c r="BA2257" s="7">
        <v>1595.88</v>
      </c>
      <c r="BB2257" s="7">
        <v>0</v>
      </c>
      <c r="BC2257" s="7">
        <v>0</v>
      </c>
      <c r="BD2257" s="7">
        <v>0</v>
      </c>
      <c r="BE2257" s="7">
        <v>34.32</v>
      </c>
      <c r="BF2257" s="7">
        <v>0</v>
      </c>
      <c r="BG2257" s="7">
        <v>320594</v>
      </c>
      <c r="BH2257" s="7">
        <v>2391</v>
      </c>
      <c r="BI2257" s="7">
        <v>73553</v>
      </c>
      <c r="BJ2257" s="7">
        <v>1012300.0375000001</v>
      </c>
      <c r="BK2257" s="7">
        <v>799672.71666666679</v>
      </c>
      <c r="BL2257" s="7">
        <v>97261.763333333321</v>
      </c>
      <c r="BM2257" s="7">
        <v>655985.7566666666</v>
      </c>
      <c r="BN2257" s="130">
        <v>0.76700000000000002</v>
      </c>
      <c r="BO2257" s="131">
        <v>1.083407E-4</v>
      </c>
      <c r="BP2257" s="161">
        <v>2745.4217438171995</v>
      </c>
      <c r="BQ2257" s="162">
        <v>7174798</v>
      </c>
      <c r="BR2257" s="161">
        <v>122311</v>
      </c>
      <c r="BS2257" s="163">
        <v>0</v>
      </c>
      <c r="BT2257" s="163">
        <v>0</v>
      </c>
      <c r="BU2257" s="161">
        <v>7690570.7300000004</v>
      </c>
      <c r="BV2257" s="161">
        <v>76187.02</v>
      </c>
      <c r="BW2257" s="165">
        <v>5033335.12</v>
      </c>
      <c r="BX2257" s="161">
        <v>122311</v>
      </c>
    </row>
    <row r="2258" spans="1:76" ht="14.45" x14ac:dyDescent="0.3">
      <c r="A2258" s="164" t="s">
        <v>31</v>
      </c>
      <c r="B2258" s="6" t="s">
        <v>1164</v>
      </c>
      <c r="C2258" s="6" t="s">
        <v>191</v>
      </c>
      <c r="D2258" s="6" t="s">
        <v>32</v>
      </c>
      <c r="E2258" s="6" t="s">
        <v>36</v>
      </c>
      <c r="F2258" s="24" t="str">
        <f>+Tabela1[[#This Row],[WK]]&amp;Tabela1[[#This Row],[PK]]&amp;Tabela1[[#This Row],[GK]]</f>
        <v>302402</v>
      </c>
      <c r="G2258" s="6" t="s">
        <v>2118</v>
      </c>
      <c r="H2258" s="7">
        <v>281209259.15239906</v>
      </c>
      <c r="I2258" s="8">
        <v>1.371</v>
      </c>
      <c r="J2258" s="7">
        <v>385537894.30000001</v>
      </c>
      <c r="K2258" s="8">
        <v>7.0000000000000007E-2</v>
      </c>
      <c r="L2258" s="7">
        <v>26987652.601000004</v>
      </c>
      <c r="M2258" s="7">
        <v>17361456.601000004</v>
      </c>
      <c r="N2258" s="9">
        <v>1.803563588462151</v>
      </c>
      <c r="O2258" s="7">
        <v>34133691</v>
      </c>
      <c r="P2258" s="8">
        <v>1.2949999999999999</v>
      </c>
      <c r="Q2258" s="7">
        <v>44203130</v>
      </c>
      <c r="R2258" s="8">
        <v>1.6E-2</v>
      </c>
      <c r="S2258" s="7">
        <v>707250.08</v>
      </c>
      <c r="T2258" s="7">
        <v>-330820.92000000004</v>
      </c>
      <c r="U2258" s="9">
        <v>-0.31868814368188692</v>
      </c>
      <c r="V2258" s="7">
        <v>17030635.681000002</v>
      </c>
      <c r="W2258" s="9">
        <v>1.5969813659954315</v>
      </c>
      <c r="X2258" s="7">
        <v>22721008.889072299</v>
      </c>
      <c r="Y2258" s="7">
        <v>631405</v>
      </c>
      <c r="Z2258" s="7">
        <v>20731.87</v>
      </c>
      <c r="AA2258" s="7">
        <v>1190756.019072297</v>
      </c>
      <c r="AB2258" s="7">
        <v>16102959</v>
      </c>
      <c r="AC2258" s="7">
        <v>4775157</v>
      </c>
      <c r="AD2258" s="7">
        <v>5690373.2080722954</v>
      </c>
      <c r="AE2258" s="7">
        <v>0</v>
      </c>
      <c r="AF2258" s="7">
        <v>26987652.601000004</v>
      </c>
      <c r="AG2258" s="7">
        <v>707250.08</v>
      </c>
      <c r="AH2258" s="7">
        <v>5690373.2080722954</v>
      </c>
      <c r="AI2258" s="7">
        <v>8037248</v>
      </c>
      <c r="AJ2258" s="7">
        <v>1439679</v>
      </c>
      <c r="AK2258" s="7">
        <v>3770377</v>
      </c>
      <c r="AL2258" s="7">
        <v>0</v>
      </c>
      <c r="AM2258" s="7">
        <v>448925</v>
      </c>
      <c r="AN2258" s="7">
        <v>0</v>
      </c>
      <c r="AO2258" s="7">
        <v>0</v>
      </c>
      <c r="AP2258" s="7">
        <v>12900867</v>
      </c>
      <c r="AQ2258" s="7">
        <v>982636</v>
      </c>
      <c r="AR2258" s="7">
        <v>9626196</v>
      </c>
      <c r="AS2258" s="7">
        <v>1038071</v>
      </c>
      <c r="AT2258" s="7">
        <v>6418935</v>
      </c>
      <c r="AU2258" s="7">
        <v>0</v>
      </c>
      <c r="AV2258" s="7">
        <v>489835</v>
      </c>
      <c r="AW2258" s="7">
        <v>0</v>
      </c>
      <c r="AX2258" s="7">
        <v>0</v>
      </c>
      <c r="AY2258" s="7">
        <v>14553849</v>
      </c>
      <c r="AZ2258" s="7">
        <v>420088</v>
      </c>
      <c r="BA2258" s="7">
        <v>20731.87</v>
      </c>
      <c r="BB2258" s="7">
        <v>0</v>
      </c>
      <c r="BC2258" s="7">
        <v>0.79</v>
      </c>
      <c r="BD2258" s="7">
        <v>0</v>
      </c>
      <c r="BE2258" s="7">
        <v>440.58</v>
      </c>
      <c r="BF2258" s="7">
        <v>0</v>
      </c>
      <c r="BG2258" s="7">
        <v>862254.01907229703</v>
      </c>
      <c r="BH2258" s="7">
        <v>9616</v>
      </c>
      <c r="BI2258" s="7">
        <v>328502</v>
      </c>
      <c r="BJ2258" s="7">
        <v>4521255.8408333333</v>
      </c>
      <c r="BK2258" s="7">
        <v>3884022.59</v>
      </c>
      <c r="BL2258" s="7">
        <v>354606.11333333328</v>
      </c>
      <c r="BM2258" s="7">
        <v>1839720.7766666664</v>
      </c>
      <c r="BN2258" s="130">
        <v>0.98</v>
      </c>
      <c r="BO2258" s="131">
        <v>3.5352080000000002E-4</v>
      </c>
      <c r="BP2258" s="161">
        <v>8958.6393200215771</v>
      </c>
      <c r="BQ2258" s="162">
        <v>16102959</v>
      </c>
      <c r="BR2258" s="161">
        <v>507755</v>
      </c>
      <c r="BS2258" s="163">
        <v>0</v>
      </c>
      <c r="BT2258" s="163">
        <v>2169452.7100000009</v>
      </c>
      <c r="BU2258" s="161">
        <v>26987652.600000001</v>
      </c>
      <c r="BV2258" s="161">
        <v>707250.08</v>
      </c>
      <c r="BW2258" s="165">
        <v>7859825.9200000009</v>
      </c>
      <c r="BX2258" s="161">
        <v>507755</v>
      </c>
    </row>
    <row r="2259" spans="1:76" ht="14.45" x14ac:dyDescent="0.3">
      <c r="A2259" s="164" t="s">
        <v>31</v>
      </c>
      <c r="B2259" s="6" t="s">
        <v>1164</v>
      </c>
      <c r="C2259" s="6" t="s">
        <v>191</v>
      </c>
      <c r="D2259" s="6" t="s">
        <v>37</v>
      </c>
      <c r="E2259" s="6" t="s">
        <v>36</v>
      </c>
      <c r="F2259" s="24" t="str">
        <f>+Tabela1[[#This Row],[WK]]&amp;Tabela1[[#This Row],[PK]]&amp;Tabela1[[#This Row],[GK]]</f>
        <v>302403</v>
      </c>
      <c r="G2259" s="6" t="s">
        <v>2119</v>
      </c>
      <c r="H2259" s="7">
        <v>346611489.71839976</v>
      </c>
      <c r="I2259" s="8">
        <v>1.371</v>
      </c>
      <c r="J2259" s="7">
        <v>475204352.39999998</v>
      </c>
      <c r="K2259" s="8">
        <v>7.0000000000000007E-2</v>
      </c>
      <c r="L2259" s="7">
        <v>33264304.668000001</v>
      </c>
      <c r="M2259" s="7">
        <v>18960839.668000001</v>
      </c>
      <c r="N2259" s="9">
        <v>1.3256116380191794</v>
      </c>
      <c r="O2259" s="7">
        <v>32195642</v>
      </c>
      <c r="P2259" s="8">
        <v>1.2949999999999999</v>
      </c>
      <c r="Q2259" s="7">
        <v>41693356</v>
      </c>
      <c r="R2259" s="8">
        <v>1.6E-2</v>
      </c>
      <c r="S2259" s="7">
        <v>667093.696</v>
      </c>
      <c r="T2259" s="7">
        <v>-53086.304000000004</v>
      </c>
      <c r="U2259" s="9">
        <v>-7.3712549640367692E-2</v>
      </c>
      <c r="V2259" s="7">
        <v>18907753.364</v>
      </c>
      <c r="W2259" s="9">
        <v>1.2585330233774827</v>
      </c>
      <c r="X2259" s="7">
        <v>25299002.529534653</v>
      </c>
      <c r="Y2259" s="7">
        <v>0</v>
      </c>
      <c r="Z2259" s="7">
        <v>49494.134999999995</v>
      </c>
      <c r="AA2259" s="7">
        <v>1179505.3945346521</v>
      </c>
      <c r="AB2259" s="7">
        <v>22251460</v>
      </c>
      <c r="AC2259" s="7">
        <v>1818543</v>
      </c>
      <c r="AD2259" s="7">
        <v>6391249.1655346509</v>
      </c>
      <c r="AE2259" s="7">
        <v>0</v>
      </c>
      <c r="AF2259" s="7">
        <v>33264304.668000001</v>
      </c>
      <c r="AG2259" s="7">
        <v>667093.696</v>
      </c>
      <c r="AH2259" s="7">
        <v>6391249.1655346509</v>
      </c>
      <c r="AI2259" s="7">
        <v>11942465</v>
      </c>
      <c r="AJ2259" s="7">
        <v>857628</v>
      </c>
      <c r="AK2259" s="7">
        <v>2889435</v>
      </c>
      <c r="AL2259" s="7">
        <v>43860</v>
      </c>
      <c r="AM2259" s="7">
        <v>433362</v>
      </c>
      <c r="AN2259" s="7">
        <v>0</v>
      </c>
      <c r="AO2259" s="7">
        <v>0</v>
      </c>
      <c r="AP2259" s="7">
        <v>17571977</v>
      </c>
      <c r="AQ2259" s="7">
        <v>1348638</v>
      </c>
      <c r="AR2259" s="7">
        <v>14303465</v>
      </c>
      <c r="AS2259" s="7">
        <v>720180</v>
      </c>
      <c r="AT2259" s="7">
        <v>3380095</v>
      </c>
      <c r="AU2259" s="7">
        <v>57076</v>
      </c>
      <c r="AV2259" s="7">
        <v>522934</v>
      </c>
      <c r="AW2259" s="7">
        <v>0</v>
      </c>
      <c r="AX2259" s="7">
        <v>0</v>
      </c>
      <c r="AY2259" s="7">
        <v>19842537</v>
      </c>
      <c r="AZ2259" s="7">
        <v>562820</v>
      </c>
      <c r="BA2259" s="7">
        <v>49494.134999999995</v>
      </c>
      <c r="BB2259" s="7">
        <v>0</v>
      </c>
      <c r="BC2259" s="7">
        <v>36.18</v>
      </c>
      <c r="BD2259" s="7">
        <v>0</v>
      </c>
      <c r="BE2259" s="7">
        <v>823.19</v>
      </c>
      <c r="BF2259" s="7">
        <v>0</v>
      </c>
      <c r="BG2259" s="7">
        <v>845934.39453465224</v>
      </c>
      <c r="BH2259" s="7">
        <v>9434</v>
      </c>
      <c r="BI2259" s="7">
        <v>333571</v>
      </c>
      <c r="BJ2259" s="7">
        <v>4591019.0758333327</v>
      </c>
      <c r="BK2259" s="7">
        <v>3103911.086666666</v>
      </c>
      <c r="BL2259" s="7">
        <v>677484.52666666673</v>
      </c>
      <c r="BM2259" s="7">
        <v>4593462.9033333333</v>
      </c>
      <c r="BN2259" s="130">
        <v>1.008</v>
      </c>
      <c r="BO2259" s="131">
        <v>3.8392359999999998E-4</v>
      </c>
      <c r="BP2259" s="161">
        <v>9729.0382787457911</v>
      </c>
      <c r="BQ2259" s="162">
        <v>22251460</v>
      </c>
      <c r="BR2259" s="161">
        <v>534306</v>
      </c>
      <c r="BS2259" s="163">
        <v>0</v>
      </c>
      <c r="BT2259" s="163">
        <v>2100765.4704653472</v>
      </c>
      <c r="BU2259" s="161">
        <v>33264304.670000002</v>
      </c>
      <c r="BV2259" s="161">
        <v>667093.69999999995</v>
      </c>
      <c r="BW2259" s="165">
        <v>8492014.6404653471</v>
      </c>
      <c r="BX2259" s="161">
        <v>534306</v>
      </c>
    </row>
    <row r="2260" spans="1:76" ht="14.45" x14ac:dyDescent="0.3">
      <c r="A2260" s="164" t="s">
        <v>31</v>
      </c>
      <c r="B2260" s="6" t="s">
        <v>1164</v>
      </c>
      <c r="C2260" s="6" t="s">
        <v>191</v>
      </c>
      <c r="D2260" s="6" t="s">
        <v>39</v>
      </c>
      <c r="E2260" s="6" t="s">
        <v>36</v>
      </c>
      <c r="F2260" s="24" t="str">
        <f>+Tabela1[[#This Row],[WK]]&amp;Tabela1[[#This Row],[PK]]&amp;Tabela1[[#This Row],[GK]]</f>
        <v>302404</v>
      </c>
      <c r="G2260" s="6" t="s">
        <v>2117</v>
      </c>
      <c r="H2260" s="7">
        <v>121142951.30299959</v>
      </c>
      <c r="I2260" s="8">
        <v>1.371</v>
      </c>
      <c r="J2260" s="7">
        <v>166086986.24000001</v>
      </c>
      <c r="K2260" s="8">
        <v>7.0000000000000007E-2</v>
      </c>
      <c r="L2260" s="7">
        <v>11626089.036800003</v>
      </c>
      <c r="M2260" s="7">
        <v>7642798.0368000027</v>
      </c>
      <c r="N2260" s="9">
        <v>1.9187144591745877</v>
      </c>
      <c r="O2260" s="7">
        <v>1626436</v>
      </c>
      <c r="P2260" s="8">
        <v>1.2949999999999999</v>
      </c>
      <c r="Q2260" s="7">
        <v>2106235</v>
      </c>
      <c r="R2260" s="8">
        <v>1.6E-2</v>
      </c>
      <c r="S2260" s="7">
        <v>33699.760000000002</v>
      </c>
      <c r="T2260" s="7">
        <v>-6475.239999999998</v>
      </c>
      <c r="U2260" s="9">
        <v>-0.16117585563161166</v>
      </c>
      <c r="V2260" s="7">
        <v>7636322.7968000025</v>
      </c>
      <c r="W2260" s="9">
        <v>1.8979463966639714</v>
      </c>
      <c r="X2260" s="7">
        <v>10840236.458825005</v>
      </c>
      <c r="Y2260" s="7">
        <v>837916</v>
      </c>
      <c r="Z2260" s="7">
        <v>238020.63500000001</v>
      </c>
      <c r="AA2260" s="7">
        <v>688859.82382500498</v>
      </c>
      <c r="AB2260" s="7">
        <v>5518157</v>
      </c>
      <c r="AC2260" s="7">
        <v>3557283</v>
      </c>
      <c r="AD2260" s="7">
        <v>3557283</v>
      </c>
      <c r="AE2260" s="7">
        <v>0</v>
      </c>
      <c r="AF2260" s="7">
        <v>11626089.036800003</v>
      </c>
      <c r="AG2260" s="7">
        <v>33699.760000000002</v>
      </c>
      <c r="AH2260" s="7">
        <v>3557283</v>
      </c>
      <c r="AI2260" s="7">
        <v>3325790</v>
      </c>
      <c r="AJ2260" s="7">
        <v>55667</v>
      </c>
      <c r="AK2260" s="7">
        <v>4401577</v>
      </c>
      <c r="AL2260" s="7">
        <v>0</v>
      </c>
      <c r="AM2260" s="7">
        <v>697968</v>
      </c>
      <c r="AN2260" s="7">
        <v>0</v>
      </c>
      <c r="AO2260" s="7">
        <v>0</v>
      </c>
      <c r="AP2260" s="7">
        <v>4565015</v>
      </c>
      <c r="AQ2260" s="7">
        <v>350088</v>
      </c>
      <c r="AR2260" s="7">
        <v>3983291</v>
      </c>
      <c r="AS2260" s="7">
        <v>40175</v>
      </c>
      <c r="AT2260" s="7">
        <v>4981631</v>
      </c>
      <c r="AU2260" s="7">
        <v>0</v>
      </c>
      <c r="AV2260" s="7">
        <v>711677</v>
      </c>
      <c r="AW2260" s="7">
        <v>0</v>
      </c>
      <c r="AX2260" s="7">
        <v>0</v>
      </c>
      <c r="AY2260" s="7">
        <v>4953066</v>
      </c>
      <c r="AZ2260" s="7">
        <v>147598</v>
      </c>
      <c r="BA2260" s="7">
        <v>238020.63500000001</v>
      </c>
      <c r="BB2260" s="7">
        <v>0</v>
      </c>
      <c r="BC2260" s="7">
        <v>78.98</v>
      </c>
      <c r="BD2260" s="7">
        <v>0</v>
      </c>
      <c r="BE2260" s="7">
        <v>4592.1899999999996</v>
      </c>
      <c r="BF2260" s="7">
        <v>0</v>
      </c>
      <c r="BG2260" s="7">
        <v>396783.82382500492</v>
      </c>
      <c r="BH2260" s="7">
        <v>4425</v>
      </c>
      <c r="BI2260" s="7">
        <v>292076</v>
      </c>
      <c r="BJ2260" s="7">
        <v>4019935.5474999994</v>
      </c>
      <c r="BK2260" s="7">
        <v>3028361.6499999994</v>
      </c>
      <c r="BL2260" s="7">
        <v>131065.11333333334</v>
      </c>
      <c r="BM2260" s="7">
        <v>3704165.3633333333</v>
      </c>
      <c r="BN2260" s="130">
        <v>0.93899999999999995</v>
      </c>
      <c r="BO2260" s="131">
        <v>1.4998090000000001E-4</v>
      </c>
      <c r="BP2260" s="161">
        <v>3800.9683690821948</v>
      </c>
      <c r="BQ2260" s="162">
        <v>5518157</v>
      </c>
      <c r="BR2260" s="161">
        <v>248970</v>
      </c>
      <c r="BS2260" s="163">
        <v>0</v>
      </c>
      <c r="BT2260" s="163">
        <v>1349335.92</v>
      </c>
      <c r="BU2260" s="161">
        <v>11626089.039999999</v>
      </c>
      <c r="BV2260" s="161">
        <v>33699.760000000002</v>
      </c>
      <c r="BW2260" s="165">
        <v>4906618.92</v>
      </c>
      <c r="BX2260" s="161">
        <v>248970</v>
      </c>
    </row>
    <row r="2261" spans="1:76" ht="14.45" x14ac:dyDescent="0.3">
      <c r="A2261" s="164" t="s">
        <v>31</v>
      </c>
      <c r="B2261" s="6" t="s">
        <v>1164</v>
      </c>
      <c r="C2261" s="6" t="s">
        <v>191</v>
      </c>
      <c r="D2261" s="6" t="s">
        <v>42</v>
      </c>
      <c r="E2261" s="6" t="s">
        <v>40</v>
      </c>
      <c r="F2261" s="24" t="str">
        <f>+Tabela1[[#This Row],[WK]]&amp;Tabela1[[#This Row],[PK]]&amp;Tabela1[[#This Row],[GK]]</f>
        <v>302405</v>
      </c>
      <c r="G2261" s="6" t="s">
        <v>2120</v>
      </c>
      <c r="H2261" s="7">
        <v>147110714.30960006</v>
      </c>
      <c r="I2261" s="8">
        <v>1.371</v>
      </c>
      <c r="J2261" s="7">
        <v>201688789.31999999</v>
      </c>
      <c r="K2261" s="8">
        <v>7.0000000000000007E-2</v>
      </c>
      <c r="L2261" s="7">
        <v>14118215.252400002</v>
      </c>
      <c r="M2261" s="7">
        <v>9419807.2524000015</v>
      </c>
      <c r="N2261" s="9">
        <v>2.0048934133434138</v>
      </c>
      <c r="O2261" s="7">
        <v>1536216</v>
      </c>
      <c r="P2261" s="8">
        <v>1.2949999999999999</v>
      </c>
      <c r="Q2261" s="7">
        <v>1989400</v>
      </c>
      <c r="R2261" s="8">
        <v>1.6E-2</v>
      </c>
      <c r="S2261" s="7">
        <v>31830.400000000001</v>
      </c>
      <c r="T2261" s="7">
        <v>-11189.599999999999</v>
      </c>
      <c r="U2261" s="9">
        <v>-0.26010227801022778</v>
      </c>
      <c r="V2261" s="7">
        <v>9408617.6524000019</v>
      </c>
      <c r="W2261" s="9">
        <v>1.9843426183841666</v>
      </c>
      <c r="X2261" s="7">
        <v>14410050.120340925</v>
      </c>
      <c r="Y2261" s="7">
        <v>3505249</v>
      </c>
      <c r="Z2261" s="7">
        <v>0</v>
      </c>
      <c r="AA2261" s="7">
        <v>557529.12034092378</v>
      </c>
      <c r="AB2261" s="7">
        <v>9107520</v>
      </c>
      <c r="AC2261" s="7">
        <v>1239752</v>
      </c>
      <c r="AD2261" s="7">
        <v>5001432.4679409228</v>
      </c>
      <c r="AE2261" s="7">
        <v>0</v>
      </c>
      <c r="AF2261" s="7">
        <v>14118215.252400002</v>
      </c>
      <c r="AG2261" s="7">
        <v>31830.400000000001</v>
      </c>
      <c r="AH2261" s="7">
        <v>5001432.4679409228</v>
      </c>
      <c r="AI2261" s="7">
        <v>3922866</v>
      </c>
      <c r="AJ2261" s="7">
        <v>134207</v>
      </c>
      <c r="AK2261" s="7">
        <v>4651662</v>
      </c>
      <c r="AL2261" s="7">
        <v>0</v>
      </c>
      <c r="AM2261" s="7">
        <v>256195</v>
      </c>
      <c r="AN2261" s="7">
        <v>0</v>
      </c>
      <c r="AO2261" s="7">
        <v>0</v>
      </c>
      <c r="AP2261" s="7">
        <v>7124711</v>
      </c>
      <c r="AQ2261" s="7">
        <v>513198</v>
      </c>
      <c r="AR2261" s="7">
        <v>4698408</v>
      </c>
      <c r="AS2261" s="7">
        <v>43020</v>
      </c>
      <c r="AT2261" s="7">
        <v>5323646</v>
      </c>
      <c r="AU2261" s="7">
        <v>0</v>
      </c>
      <c r="AV2261" s="7">
        <v>312627</v>
      </c>
      <c r="AW2261" s="7">
        <v>0</v>
      </c>
      <c r="AX2261" s="7">
        <v>0</v>
      </c>
      <c r="AY2261" s="7">
        <v>8117094</v>
      </c>
      <c r="AZ2261" s="7">
        <v>207611</v>
      </c>
      <c r="BA2261" s="7">
        <v>0</v>
      </c>
      <c r="BB2261" s="7">
        <v>0</v>
      </c>
      <c r="BC2261" s="7">
        <v>0</v>
      </c>
      <c r="BD2261" s="7">
        <v>0</v>
      </c>
      <c r="BE2261" s="7">
        <v>0</v>
      </c>
      <c r="BF2261" s="7">
        <v>0</v>
      </c>
      <c r="BG2261" s="7">
        <v>423505.12034092384</v>
      </c>
      <c r="BH2261" s="7">
        <v>4723</v>
      </c>
      <c r="BI2261" s="7">
        <v>134024</v>
      </c>
      <c r="BJ2261" s="7">
        <v>1844596.2733333334</v>
      </c>
      <c r="BK2261" s="7">
        <v>1194295.5533333332</v>
      </c>
      <c r="BL2261" s="7">
        <v>48378.046666666669</v>
      </c>
      <c r="BM2261" s="7">
        <v>2504446.7866666666</v>
      </c>
      <c r="BN2261" s="130">
        <v>0.80400000000000005</v>
      </c>
      <c r="BO2261" s="131">
        <v>1.9615259999999999E-4</v>
      </c>
      <c r="BP2261" s="161">
        <v>4970.5740609635013</v>
      </c>
      <c r="BQ2261" s="162">
        <v>9107520</v>
      </c>
      <c r="BR2261" s="161">
        <v>259454</v>
      </c>
      <c r="BS2261" s="163">
        <v>0</v>
      </c>
      <c r="BT2261" s="163">
        <v>1310381.3999999985</v>
      </c>
      <c r="BU2261" s="161">
        <v>14118215.25</v>
      </c>
      <c r="BV2261" s="161">
        <v>31830.400000000001</v>
      </c>
      <c r="BW2261" s="165">
        <v>6311813.8699999982</v>
      </c>
      <c r="BX2261" s="161">
        <v>259454</v>
      </c>
    </row>
    <row r="2262" spans="1:76" ht="14.45" x14ac:dyDescent="0.3">
      <c r="A2262" s="164" t="s">
        <v>31</v>
      </c>
      <c r="B2262" s="6" t="s">
        <v>1164</v>
      </c>
      <c r="C2262" s="6" t="s">
        <v>191</v>
      </c>
      <c r="D2262" s="6" t="s">
        <v>44</v>
      </c>
      <c r="E2262" s="6" t="s">
        <v>40</v>
      </c>
      <c r="F2262" s="24" t="str">
        <f>+Tabela1[[#This Row],[WK]]&amp;Tabela1[[#This Row],[PK]]&amp;Tabela1[[#This Row],[GK]]</f>
        <v>302406</v>
      </c>
      <c r="G2262" s="6" t="s">
        <v>972</v>
      </c>
      <c r="H2262" s="7">
        <v>443121839.6930005</v>
      </c>
      <c r="I2262" s="8">
        <v>1.371</v>
      </c>
      <c r="J2262" s="7">
        <v>607520042.21999991</v>
      </c>
      <c r="K2262" s="8">
        <v>7.0000000000000007E-2</v>
      </c>
      <c r="L2262" s="7">
        <v>42526402.955399998</v>
      </c>
      <c r="M2262" s="7">
        <v>23181737.955399998</v>
      </c>
      <c r="N2262" s="9">
        <v>1.1983530319806519</v>
      </c>
      <c r="O2262" s="7">
        <v>154934812</v>
      </c>
      <c r="P2262" s="8">
        <v>1.2949999999999999</v>
      </c>
      <c r="Q2262" s="7">
        <v>200640582</v>
      </c>
      <c r="R2262" s="8">
        <v>1.6E-2</v>
      </c>
      <c r="S2262" s="7">
        <v>3210249.3119999999</v>
      </c>
      <c r="T2262" s="7">
        <v>961937.31199999992</v>
      </c>
      <c r="U2262" s="9">
        <v>0.42784867580656061</v>
      </c>
      <c r="V2262" s="7">
        <v>24143675.267399997</v>
      </c>
      <c r="W2262" s="9">
        <v>1.1181262902007443</v>
      </c>
      <c r="X2262" s="7">
        <v>33841941.101437345</v>
      </c>
      <c r="Y2262" s="7">
        <v>0</v>
      </c>
      <c r="Z2262" s="7">
        <v>76170.100000000006</v>
      </c>
      <c r="AA2262" s="7">
        <v>1796103.0014373499</v>
      </c>
      <c r="AB2262" s="7">
        <v>31122828</v>
      </c>
      <c r="AC2262" s="7">
        <v>846840</v>
      </c>
      <c r="AD2262" s="7">
        <v>9698265.8340373524</v>
      </c>
      <c r="AE2262" s="7">
        <v>0</v>
      </c>
      <c r="AF2262" s="7">
        <v>42526402.955399998</v>
      </c>
      <c r="AG2262" s="7">
        <v>3210249.3119999999</v>
      </c>
      <c r="AH2262" s="7">
        <v>9698265.8340373524</v>
      </c>
      <c r="AI2262" s="7">
        <v>16151539</v>
      </c>
      <c r="AJ2262" s="7">
        <v>2113000</v>
      </c>
      <c r="AK2262" s="7">
        <v>2014620</v>
      </c>
      <c r="AL2262" s="7">
        <v>88014</v>
      </c>
      <c r="AM2262" s="7">
        <v>1101454</v>
      </c>
      <c r="AN2262" s="7">
        <v>0</v>
      </c>
      <c r="AO2262" s="7">
        <v>0</v>
      </c>
      <c r="AP2262" s="7">
        <v>27023679</v>
      </c>
      <c r="AQ2262" s="7">
        <v>1368529</v>
      </c>
      <c r="AR2262" s="7">
        <v>19344665</v>
      </c>
      <c r="AS2262" s="7">
        <v>2248312</v>
      </c>
      <c r="AT2262" s="7">
        <v>2296055</v>
      </c>
      <c r="AU2262" s="7">
        <v>109395</v>
      </c>
      <c r="AV2262" s="7">
        <v>975665</v>
      </c>
      <c r="AW2262" s="7">
        <v>0</v>
      </c>
      <c r="AX2262" s="7">
        <v>0</v>
      </c>
      <c r="AY2262" s="7">
        <v>28676356</v>
      </c>
      <c r="AZ2262" s="7">
        <v>562820</v>
      </c>
      <c r="BA2262" s="7">
        <v>76170.100000000006</v>
      </c>
      <c r="BB2262" s="7">
        <v>0</v>
      </c>
      <c r="BC2262" s="7">
        <v>11.23</v>
      </c>
      <c r="BD2262" s="7">
        <v>720.63</v>
      </c>
      <c r="BE2262" s="7">
        <v>121.94</v>
      </c>
      <c r="BF2262" s="7">
        <v>0</v>
      </c>
      <c r="BG2262" s="7">
        <v>1109650.0014373499</v>
      </c>
      <c r="BH2262" s="7">
        <v>12375</v>
      </c>
      <c r="BI2262" s="7">
        <v>686453</v>
      </c>
      <c r="BJ2262" s="7">
        <v>9447587.0166666675</v>
      </c>
      <c r="BK2262" s="7">
        <v>5071656.6100000013</v>
      </c>
      <c r="BL2262" s="7">
        <v>5438649.4766666666</v>
      </c>
      <c r="BM2262" s="7">
        <v>6626422.6733333319</v>
      </c>
      <c r="BN2262" s="130">
        <v>1.167</v>
      </c>
      <c r="BO2262" s="131">
        <v>5.0049640000000004E-4</v>
      </c>
      <c r="BP2262" s="161">
        <v>12683.568311359564</v>
      </c>
      <c r="BQ2262" s="162">
        <v>31122828</v>
      </c>
      <c r="BR2262" s="161">
        <v>672790</v>
      </c>
      <c r="BS2262" s="163">
        <v>0</v>
      </c>
      <c r="BT2262" s="163">
        <v>2451139.4200000018</v>
      </c>
      <c r="BU2262" s="161">
        <v>42526402.960000001</v>
      </c>
      <c r="BV2262" s="161">
        <v>3210249.31</v>
      </c>
      <c r="BW2262" s="165">
        <v>12149405.250000002</v>
      </c>
      <c r="BX2262" s="161">
        <v>672790</v>
      </c>
    </row>
    <row r="2263" spans="1:76" ht="14.45" x14ac:dyDescent="0.3">
      <c r="A2263" s="164" t="s">
        <v>31</v>
      </c>
      <c r="B2263" s="6" t="s">
        <v>1164</v>
      </c>
      <c r="C2263" s="6" t="s">
        <v>191</v>
      </c>
      <c r="D2263" s="6" t="s">
        <v>51</v>
      </c>
      <c r="E2263" s="6" t="s">
        <v>40</v>
      </c>
      <c r="F2263" s="24" t="str">
        <f>+Tabela1[[#This Row],[WK]]&amp;Tabela1[[#This Row],[PK]]&amp;Tabela1[[#This Row],[GK]]</f>
        <v>302407</v>
      </c>
      <c r="G2263" s="6" t="s">
        <v>2121</v>
      </c>
      <c r="H2263" s="7">
        <v>1172639221.7272027</v>
      </c>
      <c r="I2263" s="8">
        <v>1.371</v>
      </c>
      <c r="J2263" s="7">
        <v>1607688372.99</v>
      </c>
      <c r="K2263" s="8">
        <v>7.0000000000000007E-2</v>
      </c>
      <c r="L2263" s="7">
        <v>112538186.10930002</v>
      </c>
      <c r="M2263" s="7">
        <v>62584314.109300017</v>
      </c>
      <c r="N2263" s="9">
        <v>1.252842104197649</v>
      </c>
      <c r="O2263" s="7">
        <v>389147547</v>
      </c>
      <c r="P2263" s="8">
        <v>1.2949999999999999</v>
      </c>
      <c r="Q2263" s="7">
        <v>503946073</v>
      </c>
      <c r="R2263" s="8">
        <v>1.6E-2</v>
      </c>
      <c r="S2263" s="7">
        <v>8063137.1680000005</v>
      </c>
      <c r="T2263" s="7">
        <v>3870195.1680000005</v>
      </c>
      <c r="U2263" s="9">
        <v>0.92302616349093325</v>
      </c>
      <c r="V2263" s="7">
        <v>66454509.277300015</v>
      </c>
      <c r="W2263" s="9">
        <v>1.2273022984750315</v>
      </c>
      <c r="X2263" s="7">
        <v>54625687.135045119</v>
      </c>
      <c r="Y2263" s="7">
        <v>0</v>
      </c>
      <c r="Z2263" s="7">
        <v>0</v>
      </c>
      <c r="AA2263" s="7">
        <v>3605628.1350451205</v>
      </c>
      <c r="AB2263" s="7">
        <v>51020059</v>
      </c>
      <c r="AC2263" s="7">
        <v>0</v>
      </c>
      <c r="AD2263" s="7">
        <v>0</v>
      </c>
      <c r="AE2263" s="7">
        <v>0</v>
      </c>
      <c r="AF2263" s="7">
        <v>112538186.10930002</v>
      </c>
      <c r="AG2263" s="7">
        <v>8063137.1680000005</v>
      </c>
      <c r="AH2263" s="7">
        <v>0</v>
      </c>
      <c r="AI2263" s="7">
        <v>41708240</v>
      </c>
      <c r="AJ2263" s="7">
        <v>4371583</v>
      </c>
      <c r="AK2263" s="7">
        <v>0</v>
      </c>
      <c r="AL2263" s="7">
        <v>865411</v>
      </c>
      <c r="AM2263" s="7">
        <v>1124788</v>
      </c>
      <c r="AN2263" s="7">
        <v>0</v>
      </c>
      <c r="AO2263" s="7">
        <v>0</v>
      </c>
      <c r="AP2263" s="7">
        <v>40633447</v>
      </c>
      <c r="AQ2263" s="7">
        <v>3556584</v>
      </c>
      <c r="AR2263" s="7">
        <v>49953872</v>
      </c>
      <c r="AS2263" s="7">
        <v>4192942</v>
      </c>
      <c r="AT2263" s="7">
        <v>0</v>
      </c>
      <c r="AU2263" s="7">
        <v>882788</v>
      </c>
      <c r="AV2263" s="7">
        <v>1223593</v>
      </c>
      <c r="AW2263" s="7">
        <v>0</v>
      </c>
      <c r="AX2263" s="7">
        <v>0</v>
      </c>
      <c r="AY2263" s="7">
        <v>45849864</v>
      </c>
      <c r="AZ2263" s="7">
        <v>1523020</v>
      </c>
      <c r="BA2263" s="7">
        <v>0</v>
      </c>
      <c r="BB2263" s="7">
        <v>0</v>
      </c>
      <c r="BC2263" s="7">
        <v>0</v>
      </c>
      <c r="BD2263" s="7">
        <v>0</v>
      </c>
      <c r="BE2263" s="7">
        <v>0</v>
      </c>
      <c r="BF2263" s="7">
        <v>0</v>
      </c>
      <c r="BG2263" s="7">
        <v>2688805.1350451205</v>
      </c>
      <c r="BH2263" s="7">
        <v>29986</v>
      </c>
      <c r="BI2263" s="7">
        <v>916823</v>
      </c>
      <c r="BJ2263" s="7">
        <v>12618228.150833335</v>
      </c>
      <c r="BK2263" s="7">
        <v>10236973.15</v>
      </c>
      <c r="BL2263" s="7">
        <v>4227887.6800000006</v>
      </c>
      <c r="BM2263" s="7">
        <v>1069244.6433333345</v>
      </c>
      <c r="BN2263" s="130">
        <v>1.0620000000000001</v>
      </c>
      <c r="BO2263" s="131">
        <v>1.2719974000000001E-3</v>
      </c>
      <c r="BP2263" s="161">
        <v>32234.69305477498</v>
      </c>
      <c r="BQ2263" s="162">
        <v>51020059</v>
      </c>
      <c r="BR2263" s="161">
        <v>1614387</v>
      </c>
      <c r="BS2263" s="163">
        <v>2732001.3573000152</v>
      </c>
      <c r="BT2263" s="163">
        <v>0</v>
      </c>
      <c r="BU2263" s="161">
        <v>109806184.75</v>
      </c>
      <c r="BV2263" s="161">
        <v>8063137.1699999999</v>
      </c>
      <c r="BW2263" s="165">
        <v>0</v>
      </c>
      <c r="BX2263" s="161">
        <v>1614387</v>
      </c>
    </row>
    <row r="2264" spans="1:76" ht="14.45" x14ac:dyDescent="0.3">
      <c r="A2264" s="164" t="s">
        <v>31</v>
      </c>
      <c r="B2264" s="6" t="s">
        <v>1164</v>
      </c>
      <c r="C2264" s="6" t="s">
        <v>191</v>
      </c>
      <c r="D2264" s="6" t="s">
        <v>75</v>
      </c>
      <c r="E2264" s="6" t="s">
        <v>40</v>
      </c>
      <c r="F2264" s="24" t="str">
        <f>+Tabela1[[#This Row],[WK]]&amp;Tabela1[[#This Row],[PK]]&amp;Tabela1[[#This Row],[GK]]</f>
        <v>302408</v>
      </c>
      <c r="G2264" s="6" t="s">
        <v>2122</v>
      </c>
      <c r="H2264" s="7">
        <v>803089099.86340427</v>
      </c>
      <c r="I2264" s="8">
        <v>1.371</v>
      </c>
      <c r="J2264" s="7">
        <v>1101035155.9200001</v>
      </c>
      <c r="K2264" s="8">
        <v>7.0000000000000007E-2</v>
      </c>
      <c r="L2264" s="7">
        <v>77072460.914400011</v>
      </c>
      <c r="M2264" s="7">
        <v>45026513.914400011</v>
      </c>
      <c r="N2264" s="9">
        <v>1.4050611116095277</v>
      </c>
      <c r="O2264" s="7">
        <v>396243299</v>
      </c>
      <c r="P2264" s="8">
        <v>1.2949999999999999</v>
      </c>
      <c r="Q2264" s="7">
        <v>513135072</v>
      </c>
      <c r="R2264" s="8">
        <v>1.6E-2</v>
      </c>
      <c r="S2264" s="7">
        <v>8210161.1519999998</v>
      </c>
      <c r="T2264" s="7">
        <v>1894478.1519999998</v>
      </c>
      <c r="U2264" s="9">
        <v>0.29996409762807913</v>
      </c>
      <c r="V2264" s="7">
        <v>46920992.066400006</v>
      </c>
      <c r="W2264" s="9">
        <v>1.2231230025001547</v>
      </c>
      <c r="X2264" s="7">
        <v>35249353.143663444</v>
      </c>
      <c r="Y2264" s="7">
        <v>0</v>
      </c>
      <c r="Z2264" s="7">
        <v>970909.7699999999</v>
      </c>
      <c r="AA2264" s="7">
        <v>2875060.3736634413</v>
      </c>
      <c r="AB2264" s="7">
        <v>31403383</v>
      </c>
      <c r="AC2264" s="7">
        <v>0</v>
      </c>
      <c r="AD2264" s="7">
        <v>0</v>
      </c>
      <c r="AE2264" s="7">
        <v>-981057.42629620549</v>
      </c>
      <c r="AF2264" s="7">
        <v>76091403.488103807</v>
      </c>
      <c r="AG2264" s="7">
        <v>8210161.1519999998</v>
      </c>
      <c r="AH2264" s="7">
        <v>0</v>
      </c>
      <c r="AI2264" s="7">
        <v>26756285</v>
      </c>
      <c r="AJ2264" s="7">
        <v>5732316</v>
      </c>
      <c r="AK2264" s="7">
        <v>4214446</v>
      </c>
      <c r="AL2264" s="7">
        <v>0</v>
      </c>
      <c r="AM2264" s="7">
        <v>702632</v>
      </c>
      <c r="AN2264" s="7">
        <v>0</v>
      </c>
      <c r="AO2264" s="7">
        <v>0</v>
      </c>
      <c r="AP2264" s="7">
        <v>24688484</v>
      </c>
      <c r="AQ2264" s="7">
        <v>2327295</v>
      </c>
      <c r="AR2264" s="7">
        <v>32045947</v>
      </c>
      <c r="AS2264" s="7">
        <v>6315683</v>
      </c>
      <c r="AT2264" s="7">
        <v>4807499</v>
      </c>
      <c r="AU2264" s="7">
        <v>0</v>
      </c>
      <c r="AV2264" s="7">
        <v>960270</v>
      </c>
      <c r="AW2264" s="7">
        <v>0</v>
      </c>
      <c r="AX2264" s="7">
        <v>0</v>
      </c>
      <c r="AY2264" s="7">
        <v>27430280</v>
      </c>
      <c r="AZ2264" s="7">
        <v>969932</v>
      </c>
      <c r="BA2264" s="7">
        <v>970909.7699999999</v>
      </c>
      <c r="BB2264" s="7">
        <v>0</v>
      </c>
      <c r="BC2264" s="7">
        <v>0</v>
      </c>
      <c r="BD2264" s="7">
        <v>0.08</v>
      </c>
      <c r="BE2264" s="7">
        <v>20879.62</v>
      </c>
      <c r="BF2264" s="7">
        <v>0</v>
      </c>
      <c r="BG2264" s="7">
        <v>1677611.3736634413</v>
      </c>
      <c r="BH2264" s="7">
        <v>18709</v>
      </c>
      <c r="BI2264" s="7">
        <v>1197449</v>
      </c>
      <c r="BJ2264" s="7">
        <v>16480577.275000002</v>
      </c>
      <c r="BK2264" s="7">
        <v>13090219.100000001</v>
      </c>
      <c r="BL2264" s="7">
        <v>3156363</v>
      </c>
      <c r="BM2264" s="7">
        <v>7248706.6999999993</v>
      </c>
      <c r="BN2264" s="130">
        <v>1.2689999999999999</v>
      </c>
      <c r="BO2264" s="131">
        <v>7.6762529999999996E-4</v>
      </c>
      <c r="BP2264" s="161">
        <v>19453.073966850516</v>
      </c>
      <c r="BQ2264" s="162">
        <v>31403383</v>
      </c>
      <c r="BR2264" s="161">
        <v>1008493</v>
      </c>
      <c r="BS2264" s="163">
        <v>1938888.1601038016</v>
      </c>
      <c r="BT2264" s="163">
        <v>0</v>
      </c>
      <c r="BU2264" s="161">
        <v>74152515.329999998</v>
      </c>
      <c r="BV2264" s="161">
        <v>8210161.1500000004</v>
      </c>
      <c r="BW2264" s="165">
        <v>0</v>
      </c>
      <c r="BX2264" s="161">
        <v>1008493</v>
      </c>
    </row>
    <row r="2265" spans="1:76" ht="14.45" x14ac:dyDescent="0.3">
      <c r="A2265" s="164" t="s">
        <v>31</v>
      </c>
      <c r="B2265" s="6" t="s">
        <v>1164</v>
      </c>
      <c r="C2265" s="6" t="s">
        <v>199</v>
      </c>
      <c r="D2265" s="6" t="s">
        <v>33</v>
      </c>
      <c r="E2265" s="6" t="s">
        <v>36</v>
      </c>
      <c r="F2265" s="24" t="str">
        <f>+Tabela1[[#This Row],[WK]]&amp;Tabela1[[#This Row],[PK]]&amp;Tabela1[[#This Row],[GK]]</f>
        <v>302501</v>
      </c>
      <c r="G2265" s="6" t="s">
        <v>2123</v>
      </c>
      <c r="H2265" s="7">
        <v>104772254.06639983</v>
      </c>
      <c r="I2265" s="8">
        <v>1.371</v>
      </c>
      <c r="J2265" s="7">
        <v>143642760.33000001</v>
      </c>
      <c r="K2265" s="8">
        <v>7.0000000000000007E-2</v>
      </c>
      <c r="L2265" s="7">
        <v>10054993.223100001</v>
      </c>
      <c r="M2265" s="7">
        <v>5643714.223100001</v>
      </c>
      <c r="N2265" s="9">
        <v>1.2793827420800183</v>
      </c>
      <c r="O2265" s="7">
        <v>6145826</v>
      </c>
      <c r="P2265" s="8">
        <v>1.2949999999999999</v>
      </c>
      <c r="Q2265" s="7">
        <v>7958845</v>
      </c>
      <c r="R2265" s="8">
        <v>1.6E-2</v>
      </c>
      <c r="S2265" s="7">
        <v>127341.52</v>
      </c>
      <c r="T2265" s="7">
        <v>78965.52</v>
      </c>
      <c r="U2265" s="9">
        <v>1.6323284273193319</v>
      </c>
      <c r="V2265" s="7">
        <v>5722679.7431000005</v>
      </c>
      <c r="W2265" s="9">
        <v>1.2832113118839912</v>
      </c>
      <c r="X2265" s="7">
        <v>9053770</v>
      </c>
      <c r="Y2265" s="7">
        <v>709377</v>
      </c>
      <c r="Z2265" s="7">
        <v>0</v>
      </c>
      <c r="AA2265" s="7">
        <v>597908</v>
      </c>
      <c r="AB2265" s="7">
        <v>6811965</v>
      </c>
      <c r="AC2265" s="7">
        <v>934520</v>
      </c>
      <c r="AD2265" s="7">
        <v>3331090.256899999</v>
      </c>
      <c r="AE2265" s="7">
        <v>0</v>
      </c>
      <c r="AF2265" s="7">
        <v>10054993.223100001</v>
      </c>
      <c r="AG2265" s="7">
        <v>127341.52</v>
      </c>
      <c r="AH2265" s="7">
        <v>3331090.256899999</v>
      </c>
      <c r="AI2265" s="7">
        <v>3683131</v>
      </c>
      <c r="AJ2265" s="7">
        <v>19659</v>
      </c>
      <c r="AK2265" s="7">
        <v>1919589</v>
      </c>
      <c r="AL2265" s="7">
        <v>0</v>
      </c>
      <c r="AM2265" s="7">
        <v>277385</v>
      </c>
      <c r="AN2265" s="7">
        <v>0</v>
      </c>
      <c r="AO2265" s="7">
        <v>0</v>
      </c>
      <c r="AP2265" s="7">
        <v>6255572</v>
      </c>
      <c r="AQ2265" s="7">
        <v>469438</v>
      </c>
      <c r="AR2265" s="7">
        <v>4411279</v>
      </c>
      <c r="AS2265" s="7">
        <v>48376</v>
      </c>
      <c r="AT2265" s="7">
        <v>1368298</v>
      </c>
      <c r="AU2265" s="7">
        <v>0</v>
      </c>
      <c r="AV2265" s="7">
        <v>653580</v>
      </c>
      <c r="AW2265" s="7">
        <v>0</v>
      </c>
      <c r="AX2265" s="7">
        <v>0</v>
      </c>
      <c r="AY2265" s="7">
        <v>6229615</v>
      </c>
      <c r="AZ2265" s="7">
        <v>205989</v>
      </c>
      <c r="BA2265" s="7">
        <v>0</v>
      </c>
      <c r="BB2265" s="7">
        <v>0</v>
      </c>
      <c r="BC2265" s="7">
        <v>0</v>
      </c>
      <c r="BD2265" s="7">
        <v>0</v>
      </c>
      <c r="BE2265" s="7">
        <v>0</v>
      </c>
      <c r="BF2265" s="7">
        <v>0</v>
      </c>
      <c r="BG2265" s="7">
        <v>320594</v>
      </c>
      <c r="BH2265" s="7">
        <v>3443</v>
      </c>
      <c r="BI2265" s="7">
        <v>277314</v>
      </c>
      <c r="BJ2265" s="7">
        <v>3816664.9383333339</v>
      </c>
      <c r="BK2265" s="7">
        <v>3362381.8633333342</v>
      </c>
      <c r="BL2265" s="7">
        <v>6986.0999999999995</v>
      </c>
      <c r="BM2265" s="7">
        <v>1803160.0999999996</v>
      </c>
      <c r="BN2265" s="130">
        <v>0.94499999999999995</v>
      </c>
      <c r="BO2265" s="131">
        <v>1.4248940000000001E-4</v>
      </c>
      <c r="BP2265" s="161">
        <v>3610.8699247216746</v>
      </c>
      <c r="BQ2265" s="162">
        <v>6811965</v>
      </c>
      <c r="BR2265" s="161">
        <v>196329</v>
      </c>
      <c r="BS2265" s="163">
        <v>0</v>
      </c>
      <c r="BT2265" s="163">
        <v>600041</v>
      </c>
      <c r="BU2265" s="161">
        <v>10054993.220000001</v>
      </c>
      <c r="BV2265" s="161">
        <v>127341.52</v>
      </c>
      <c r="BW2265" s="165">
        <v>3931131.26</v>
      </c>
      <c r="BX2265" s="161">
        <v>196329</v>
      </c>
    </row>
    <row r="2266" spans="1:76" ht="14.45" x14ac:dyDescent="0.3">
      <c r="A2266" s="164" t="s">
        <v>31</v>
      </c>
      <c r="B2266" s="6" t="s">
        <v>1164</v>
      </c>
      <c r="C2266" s="6" t="s">
        <v>199</v>
      </c>
      <c r="D2266" s="6" t="s">
        <v>32</v>
      </c>
      <c r="E2266" s="6" t="s">
        <v>36</v>
      </c>
      <c r="F2266" s="24" t="str">
        <f>+Tabela1[[#This Row],[WK]]&amp;Tabela1[[#This Row],[PK]]&amp;Tabela1[[#This Row],[GK]]</f>
        <v>302502</v>
      </c>
      <c r="G2266" s="6" t="s">
        <v>2124</v>
      </c>
      <c r="H2266" s="7">
        <v>238410589.44099963</v>
      </c>
      <c r="I2266" s="8">
        <v>1.371</v>
      </c>
      <c r="J2266" s="7">
        <v>326860918.13</v>
      </c>
      <c r="K2266" s="8">
        <v>7.0000000000000007E-2</v>
      </c>
      <c r="L2266" s="7">
        <v>22880264.269100003</v>
      </c>
      <c r="M2266" s="7">
        <v>13612266.269100003</v>
      </c>
      <c r="N2266" s="9">
        <v>1.4687385850860135</v>
      </c>
      <c r="O2266" s="7">
        <v>5859402</v>
      </c>
      <c r="P2266" s="8">
        <v>1.2949999999999999</v>
      </c>
      <c r="Q2266" s="7">
        <v>7587926</v>
      </c>
      <c r="R2266" s="8">
        <v>1.6E-2</v>
      </c>
      <c r="S2266" s="7">
        <v>121406.81600000001</v>
      </c>
      <c r="T2266" s="7">
        <v>-15361.183999999994</v>
      </c>
      <c r="U2266" s="9">
        <v>-0.11231562938699106</v>
      </c>
      <c r="V2266" s="7">
        <v>13596905.085100003</v>
      </c>
      <c r="W2266" s="9">
        <v>1.4457462402679666</v>
      </c>
      <c r="X2266" s="7">
        <v>21175661.413767278</v>
      </c>
      <c r="Y2266" s="7">
        <v>2337245</v>
      </c>
      <c r="Z2266" s="7">
        <v>88352.324999999997</v>
      </c>
      <c r="AA2266" s="7">
        <v>1147578.0887672775</v>
      </c>
      <c r="AB2266" s="7">
        <v>14658681</v>
      </c>
      <c r="AC2266" s="7">
        <v>2943805</v>
      </c>
      <c r="AD2266" s="7">
        <v>7578756.3286672756</v>
      </c>
      <c r="AE2266" s="7">
        <v>0</v>
      </c>
      <c r="AF2266" s="7">
        <v>22880264.269100003</v>
      </c>
      <c r="AG2266" s="7">
        <v>121406.81600000001</v>
      </c>
      <c r="AH2266" s="7">
        <v>7578756.3286672756</v>
      </c>
      <c r="AI2266" s="7">
        <v>7738176</v>
      </c>
      <c r="AJ2266" s="7">
        <v>172078</v>
      </c>
      <c r="AK2266" s="7">
        <v>4824455</v>
      </c>
      <c r="AL2266" s="7">
        <v>0</v>
      </c>
      <c r="AM2266" s="7">
        <v>1467880</v>
      </c>
      <c r="AN2266" s="7">
        <v>0</v>
      </c>
      <c r="AO2266" s="7">
        <v>0</v>
      </c>
      <c r="AP2266" s="7">
        <v>12202969</v>
      </c>
      <c r="AQ2266" s="7">
        <v>835439</v>
      </c>
      <c r="AR2266" s="7">
        <v>9267998</v>
      </c>
      <c r="AS2266" s="7">
        <v>136768</v>
      </c>
      <c r="AT2266" s="7">
        <v>5502727</v>
      </c>
      <c r="AU2266" s="7">
        <v>0</v>
      </c>
      <c r="AV2266" s="7">
        <v>574694</v>
      </c>
      <c r="AW2266" s="7">
        <v>0</v>
      </c>
      <c r="AX2266" s="7">
        <v>0</v>
      </c>
      <c r="AY2266" s="7">
        <v>14033417</v>
      </c>
      <c r="AZ2266" s="7">
        <v>356831</v>
      </c>
      <c r="BA2266" s="7">
        <v>88352.324999999997</v>
      </c>
      <c r="BB2266" s="7">
        <v>0</v>
      </c>
      <c r="BC2266" s="7">
        <v>0</v>
      </c>
      <c r="BD2266" s="7">
        <v>0.37</v>
      </c>
      <c r="BE2266" s="7">
        <v>1899.31</v>
      </c>
      <c r="BF2266" s="7">
        <v>0</v>
      </c>
      <c r="BG2266" s="7">
        <v>658168.08876727754</v>
      </c>
      <c r="BH2266" s="7">
        <v>7340</v>
      </c>
      <c r="BI2266" s="7">
        <v>489410</v>
      </c>
      <c r="BJ2266" s="7">
        <v>6735682.9066666672</v>
      </c>
      <c r="BK2266" s="7">
        <v>4008685.393333334</v>
      </c>
      <c r="BL2266" s="7">
        <v>3778974.7399999998</v>
      </c>
      <c r="BM2266" s="7">
        <v>3350040.5733333337</v>
      </c>
      <c r="BN2266" s="130">
        <v>0.91100000000000003</v>
      </c>
      <c r="BO2266" s="131">
        <v>2.8737000000000001E-4</v>
      </c>
      <c r="BP2266" s="161">
        <v>7282.7714552643574</v>
      </c>
      <c r="BQ2266" s="162">
        <v>14658681</v>
      </c>
      <c r="BR2266" s="161">
        <v>405216</v>
      </c>
      <c r="BS2266" s="163">
        <v>0</v>
      </c>
      <c r="BT2266" s="163">
        <v>1697223.4899999984</v>
      </c>
      <c r="BU2266" s="161">
        <v>22880264.27</v>
      </c>
      <c r="BV2266" s="161">
        <v>121406.82</v>
      </c>
      <c r="BW2266" s="165">
        <v>9275979.8199999984</v>
      </c>
      <c r="BX2266" s="161">
        <v>405216</v>
      </c>
    </row>
    <row r="2267" spans="1:76" ht="14.45" x14ac:dyDescent="0.3">
      <c r="A2267" s="164" t="s">
        <v>31</v>
      </c>
      <c r="B2267" s="6" t="s">
        <v>1164</v>
      </c>
      <c r="C2267" s="6" t="s">
        <v>199</v>
      </c>
      <c r="D2267" s="6" t="s">
        <v>37</v>
      </c>
      <c r="E2267" s="6" t="s">
        <v>36</v>
      </c>
      <c r="F2267" s="24" t="str">
        <f>+Tabela1[[#This Row],[WK]]&amp;Tabela1[[#This Row],[PK]]&amp;Tabela1[[#This Row],[GK]]</f>
        <v>302503</v>
      </c>
      <c r="G2267" s="6" t="s">
        <v>2125</v>
      </c>
      <c r="H2267" s="7">
        <v>256173096.26700008</v>
      </c>
      <c r="I2267" s="8">
        <v>1.371</v>
      </c>
      <c r="J2267" s="7">
        <v>351213314.96999997</v>
      </c>
      <c r="K2267" s="8">
        <v>7.0000000000000007E-2</v>
      </c>
      <c r="L2267" s="7">
        <v>24584932.047899999</v>
      </c>
      <c r="M2267" s="7">
        <v>15388719.047899999</v>
      </c>
      <c r="N2267" s="9">
        <v>1.6733756653853058</v>
      </c>
      <c r="O2267" s="7">
        <v>62273965</v>
      </c>
      <c r="P2267" s="8">
        <v>1.2949999999999999</v>
      </c>
      <c r="Q2267" s="7">
        <v>80644785</v>
      </c>
      <c r="R2267" s="8">
        <v>1.6E-2</v>
      </c>
      <c r="S2267" s="7">
        <v>1290316.56</v>
      </c>
      <c r="T2267" s="7">
        <v>406671.56000000006</v>
      </c>
      <c r="U2267" s="9">
        <v>0.46022051842085909</v>
      </c>
      <c r="V2267" s="7">
        <v>15795390.607899997</v>
      </c>
      <c r="W2267" s="9">
        <v>1.5670251116533584</v>
      </c>
      <c r="X2267" s="7">
        <v>26259921.43124203</v>
      </c>
      <c r="Y2267" s="7">
        <v>6445736</v>
      </c>
      <c r="Z2267" s="7">
        <v>158520.05000000002</v>
      </c>
      <c r="AA2267" s="7">
        <v>1106427.381242031</v>
      </c>
      <c r="AB2267" s="7">
        <v>18549238</v>
      </c>
      <c r="AC2267" s="7">
        <v>0</v>
      </c>
      <c r="AD2267" s="7">
        <v>10464530.823342031</v>
      </c>
      <c r="AE2267" s="7">
        <v>0</v>
      </c>
      <c r="AF2267" s="7">
        <v>24584932.047899999</v>
      </c>
      <c r="AG2267" s="7">
        <v>1290316.56</v>
      </c>
      <c r="AH2267" s="7">
        <v>10464530.823342031</v>
      </c>
      <c r="AI2267" s="7">
        <v>7678241</v>
      </c>
      <c r="AJ2267" s="7">
        <v>882321</v>
      </c>
      <c r="AK2267" s="7">
        <v>5900009</v>
      </c>
      <c r="AL2267" s="7">
        <v>23043</v>
      </c>
      <c r="AM2267" s="7">
        <v>467252</v>
      </c>
      <c r="AN2267" s="7">
        <v>0</v>
      </c>
      <c r="AO2267" s="7">
        <v>0</v>
      </c>
      <c r="AP2267" s="7">
        <v>14610611</v>
      </c>
      <c r="AQ2267" s="7">
        <v>1034354</v>
      </c>
      <c r="AR2267" s="7">
        <v>9196213</v>
      </c>
      <c r="AS2267" s="7">
        <v>883645</v>
      </c>
      <c r="AT2267" s="7">
        <v>7041582</v>
      </c>
      <c r="AU2267" s="7">
        <v>39496</v>
      </c>
      <c r="AV2267" s="7">
        <v>350356</v>
      </c>
      <c r="AW2267" s="7">
        <v>0</v>
      </c>
      <c r="AX2267" s="7">
        <v>0</v>
      </c>
      <c r="AY2267" s="7">
        <v>16238198</v>
      </c>
      <c r="AZ2267" s="7">
        <v>452527</v>
      </c>
      <c r="BA2267" s="7">
        <v>158520.05000000002</v>
      </c>
      <c r="BB2267" s="7">
        <v>0</v>
      </c>
      <c r="BC2267" s="7">
        <v>39.35</v>
      </c>
      <c r="BD2267" s="7">
        <v>1414.23</v>
      </c>
      <c r="BE2267" s="7">
        <v>318.24</v>
      </c>
      <c r="BF2267" s="7">
        <v>0</v>
      </c>
      <c r="BG2267" s="7">
        <v>769895.381242031</v>
      </c>
      <c r="BH2267" s="7">
        <v>8586</v>
      </c>
      <c r="BI2267" s="7">
        <v>336532</v>
      </c>
      <c r="BJ2267" s="7">
        <v>4631606.6808333341</v>
      </c>
      <c r="BK2267" s="7">
        <v>4288408.9300000006</v>
      </c>
      <c r="BL2267" s="7">
        <v>83759.013333333336</v>
      </c>
      <c r="BM2267" s="7">
        <v>1205272.9766666666</v>
      </c>
      <c r="BN2267" s="130">
        <v>0.80800000000000005</v>
      </c>
      <c r="BO2267" s="131">
        <v>3.6711250000000001E-4</v>
      </c>
      <c r="BP2267" s="161">
        <v>9302.81755612694</v>
      </c>
      <c r="BQ2267" s="162">
        <v>18549238</v>
      </c>
      <c r="BR2267" s="161">
        <v>466231</v>
      </c>
      <c r="BS2267" s="163">
        <v>0</v>
      </c>
      <c r="BT2267" s="163">
        <v>828468.56875797361</v>
      </c>
      <c r="BU2267" s="161">
        <v>24584932.050000001</v>
      </c>
      <c r="BV2267" s="161">
        <v>1290316.56</v>
      </c>
      <c r="BW2267" s="165">
        <v>11292999.388757974</v>
      </c>
      <c r="BX2267" s="161">
        <v>466231</v>
      </c>
    </row>
    <row r="2268" spans="1:76" ht="14.45" x14ac:dyDescent="0.3">
      <c r="A2268" s="164" t="s">
        <v>31</v>
      </c>
      <c r="B2268" s="6" t="s">
        <v>1164</v>
      </c>
      <c r="C2268" s="6" t="s">
        <v>199</v>
      </c>
      <c r="D2268" s="6" t="s">
        <v>39</v>
      </c>
      <c r="E2268" s="6" t="s">
        <v>40</v>
      </c>
      <c r="F2268" s="24" t="str">
        <f>+Tabela1[[#This Row],[WK]]&amp;Tabela1[[#This Row],[PK]]&amp;Tabela1[[#This Row],[GK]]</f>
        <v>302504</v>
      </c>
      <c r="G2268" s="6" t="s">
        <v>2126</v>
      </c>
      <c r="H2268" s="7">
        <v>1328970782.6648035</v>
      </c>
      <c r="I2268" s="8">
        <v>1.371</v>
      </c>
      <c r="J2268" s="7">
        <v>1822018943.03</v>
      </c>
      <c r="K2268" s="8">
        <v>7.0000000000000007E-2</v>
      </c>
      <c r="L2268" s="7">
        <v>127541326.01210001</v>
      </c>
      <c r="M2268" s="7">
        <v>71513362.012100011</v>
      </c>
      <c r="N2268" s="9">
        <v>1.2763869487047577</v>
      </c>
      <c r="O2268" s="7">
        <v>386527667</v>
      </c>
      <c r="P2268" s="8">
        <v>1.2949999999999999</v>
      </c>
      <c r="Q2268" s="7">
        <v>500553329</v>
      </c>
      <c r="R2268" s="8">
        <v>1.6E-2</v>
      </c>
      <c r="S2268" s="7">
        <v>8008853.2640000004</v>
      </c>
      <c r="T2268" s="7">
        <v>-536989.73599999957</v>
      </c>
      <c r="U2268" s="9">
        <v>-6.2836368044673838E-2</v>
      </c>
      <c r="V2268" s="7">
        <v>70976372.27610001</v>
      </c>
      <c r="W2268" s="9">
        <v>1.0991511198356325</v>
      </c>
      <c r="X2268" s="7">
        <v>66550099.764711976</v>
      </c>
      <c r="Y2268" s="7">
        <v>0</v>
      </c>
      <c r="Z2268" s="7">
        <v>33228.434999999998</v>
      </c>
      <c r="AA2268" s="7">
        <v>4800529.3297119783</v>
      </c>
      <c r="AB2268" s="7">
        <v>61716342</v>
      </c>
      <c r="AC2268" s="7">
        <v>0</v>
      </c>
      <c r="AD2268" s="7">
        <v>0</v>
      </c>
      <c r="AE2268" s="7">
        <v>0</v>
      </c>
      <c r="AF2268" s="7">
        <v>127541326.01210001</v>
      </c>
      <c r="AG2268" s="7">
        <v>8008853.2640000004</v>
      </c>
      <c r="AH2268" s="7">
        <v>0</v>
      </c>
      <c r="AI2268" s="7">
        <v>46779712</v>
      </c>
      <c r="AJ2268" s="7">
        <v>8913751</v>
      </c>
      <c r="AK2268" s="7">
        <v>0</v>
      </c>
      <c r="AL2268" s="7">
        <v>47107</v>
      </c>
      <c r="AM2268" s="7">
        <v>1425098</v>
      </c>
      <c r="AN2268" s="7">
        <v>0</v>
      </c>
      <c r="AO2268" s="7">
        <v>0</v>
      </c>
      <c r="AP2268" s="7">
        <v>45949494</v>
      </c>
      <c r="AQ2268" s="7">
        <v>5100157</v>
      </c>
      <c r="AR2268" s="7">
        <v>56027964</v>
      </c>
      <c r="AS2268" s="7">
        <v>8545843</v>
      </c>
      <c r="AT2268" s="7">
        <v>0</v>
      </c>
      <c r="AU2268" s="7">
        <v>98009</v>
      </c>
      <c r="AV2268" s="7">
        <v>1374328</v>
      </c>
      <c r="AW2268" s="7">
        <v>0</v>
      </c>
      <c r="AX2268" s="7">
        <v>0</v>
      </c>
      <c r="AY2268" s="7">
        <v>52118059</v>
      </c>
      <c r="AZ2268" s="7">
        <v>2262634</v>
      </c>
      <c r="BA2268" s="7">
        <v>33228.434999999998</v>
      </c>
      <c r="BB2268" s="7">
        <v>0</v>
      </c>
      <c r="BC2268" s="7">
        <v>0</v>
      </c>
      <c r="BD2268" s="7">
        <v>158.18</v>
      </c>
      <c r="BE2268" s="7">
        <v>398.23</v>
      </c>
      <c r="BF2268" s="7">
        <v>0</v>
      </c>
      <c r="BG2268" s="7">
        <v>3020041.3297119783</v>
      </c>
      <c r="BH2268" s="7">
        <v>33680</v>
      </c>
      <c r="BI2268" s="7">
        <v>1780488</v>
      </c>
      <c r="BJ2268" s="7">
        <v>24504994.055</v>
      </c>
      <c r="BK2268" s="7">
        <v>22351793.913333334</v>
      </c>
      <c r="BL2268" s="7">
        <v>1513384.64</v>
      </c>
      <c r="BM2268" s="7">
        <v>5586031.2866666652</v>
      </c>
      <c r="BN2268" s="130">
        <v>1.081</v>
      </c>
      <c r="BO2268" s="131">
        <v>1.5147645E-3</v>
      </c>
      <c r="BP2268" s="161">
        <v>38385.878507030138</v>
      </c>
      <c r="BQ2268" s="162">
        <v>61716342</v>
      </c>
      <c r="BR2268" s="161">
        <v>1676498</v>
      </c>
      <c r="BS2268" s="163">
        <v>0</v>
      </c>
      <c r="BT2268" s="163">
        <v>0</v>
      </c>
      <c r="BU2268" s="161">
        <v>127541326.01000001</v>
      </c>
      <c r="BV2268" s="161">
        <v>8008853.2599999998</v>
      </c>
      <c r="BW2268" s="165">
        <v>0</v>
      </c>
      <c r="BX2268" s="161">
        <v>1676498</v>
      </c>
    </row>
    <row r="2269" spans="1:76" ht="14.45" x14ac:dyDescent="0.3">
      <c r="A2269" s="164" t="s">
        <v>31</v>
      </c>
      <c r="B2269" s="6" t="s">
        <v>1164</v>
      </c>
      <c r="C2269" s="6" t="s">
        <v>199</v>
      </c>
      <c r="D2269" s="6" t="s">
        <v>42</v>
      </c>
      <c r="E2269" s="6" t="s">
        <v>36</v>
      </c>
      <c r="F2269" s="24" t="str">
        <f>+Tabela1[[#This Row],[WK]]&amp;Tabela1[[#This Row],[PK]]&amp;Tabela1[[#This Row],[GK]]</f>
        <v>302505</v>
      </c>
      <c r="G2269" s="6" t="s">
        <v>2127</v>
      </c>
      <c r="H2269" s="7">
        <v>260385797.84159949</v>
      </c>
      <c r="I2269" s="8">
        <v>1.371</v>
      </c>
      <c r="J2269" s="7">
        <v>356988928.84000003</v>
      </c>
      <c r="K2269" s="8">
        <v>7.0000000000000007E-2</v>
      </c>
      <c r="L2269" s="7">
        <v>24989225.018800005</v>
      </c>
      <c r="M2269" s="7">
        <v>12435981.018800005</v>
      </c>
      <c r="N2269" s="9">
        <v>0.99065875074203968</v>
      </c>
      <c r="O2269" s="7">
        <v>43868084</v>
      </c>
      <c r="P2269" s="8">
        <v>1.2949999999999999</v>
      </c>
      <c r="Q2269" s="7">
        <v>56809169</v>
      </c>
      <c r="R2269" s="8">
        <v>1.6E-2</v>
      </c>
      <c r="S2269" s="7">
        <v>908946.70400000003</v>
      </c>
      <c r="T2269" s="7">
        <v>397814.70400000003</v>
      </c>
      <c r="U2269" s="9">
        <v>0.77830130768568595</v>
      </c>
      <c r="V2269" s="7">
        <v>12833795.722800005</v>
      </c>
      <c r="W2269" s="9">
        <v>0.98235045614118921</v>
      </c>
      <c r="X2269" s="7">
        <v>17648363.508632626</v>
      </c>
      <c r="Y2269" s="7">
        <v>80160</v>
      </c>
      <c r="Z2269" s="7">
        <v>51938.175000000003</v>
      </c>
      <c r="AA2269" s="7">
        <v>869928.33363262762</v>
      </c>
      <c r="AB2269" s="7">
        <v>16298896</v>
      </c>
      <c r="AC2269" s="7">
        <v>347441</v>
      </c>
      <c r="AD2269" s="7">
        <v>4814567.7858326212</v>
      </c>
      <c r="AE2269" s="7">
        <v>0</v>
      </c>
      <c r="AF2269" s="7">
        <v>24989225.018800005</v>
      </c>
      <c r="AG2269" s="7">
        <v>908946.70400000003</v>
      </c>
      <c r="AH2269" s="7">
        <v>4814567.7858326212</v>
      </c>
      <c r="AI2269" s="7">
        <v>10481144</v>
      </c>
      <c r="AJ2269" s="7">
        <v>348306</v>
      </c>
      <c r="AK2269" s="7">
        <v>1481678</v>
      </c>
      <c r="AL2269" s="7">
        <v>56207</v>
      </c>
      <c r="AM2269" s="7">
        <v>393353</v>
      </c>
      <c r="AN2269" s="7">
        <v>0</v>
      </c>
      <c r="AO2269" s="7">
        <v>0</v>
      </c>
      <c r="AP2269" s="7">
        <v>12195348</v>
      </c>
      <c r="AQ2269" s="7">
        <v>1002527</v>
      </c>
      <c r="AR2269" s="7">
        <v>12553244</v>
      </c>
      <c r="AS2269" s="7">
        <v>511132</v>
      </c>
      <c r="AT2269" s="7">
        <v>1688566</v>
      </c>
      <c r="AU2269" s="7">
        <v>57795</v>
      </c>
      <c r="AV2269" s="7">
        <v>401131</v>
      </c>
      <c r="AW2269" s="7">
        <v>0</v>
      </c>
      <c r="AX2269" s="7">
        <v>0</v>
      </c>
      <c r="AY2269" s="7">
        <v>14250751</v>
      </c>
      <c r="AZ2269" s="7">
        <v>434685</v>
      </c>
      <c r="BA2269" s="7">
        <v>51938.175000000003</v>
      </c>
      <c r="BB2269" s="7">
        <v>0</v>
      </c>
      <c r="BC2269" s="7">
        <v>0</v>
      </c>
      <c r="BD2269" s="7">
        <v>0</v>
      </c>
      <c r="BE2269" s="7">
        <v>1116.95</v>
      </c>
      <c r="BF2269" s="7">
        <v>0</v>
      </c>
      <c r="BG2269" s="7">
        <v>619162.33363262762</v>
      </c>
      <c r="BH2269" s="7">
        <v>6905</v>
      </c>
      <c r="BI2269" s="7">
        <v>250766</v>
      </c>
      <c r="BJ2269" s="7">
        <v>3451347.9633333338</v>
      </c>
      <c r="BK2269" s="7">
        <v>2801467.3066666666</v>
      </c>
      <c r="BL2269" s="7">
        <v>193189.38333333333</v>
      </c>
      <c r="BM2269" s="7">
        <v>2213143.8600000003</v>
      </c>
      <c r="BN2269" s="130">
        <v>0.997</v>
      </c>
      <c r="BO2269" s="131">
        <v>2.966442E-4</v>
      </c>
      <c r="BP2269" s="161">
        <v>7516.8926972662612</v>
      </c>
      <c r="BQ2269" s="162">
        <v>16298896</v>
      </c>
      <c r="BR2269" s="161">
        <v>511349</v>
      </c>
      <c r="BS2269" s="163">
        <v>0</v>
      </c>
      <c r="BT2269" s="163">
        <v>1695913.4699999988</v>
      </c>
      <c r="BU2269" s="161">
        <v>24989225.02</v>
      </c>
      <c r="BV2269" s="161">
        <v>908946.7</v>
      </c>
      <c r="BW2269" s="165">
        <v>6510481.2599999988</v>
      </c>
      <c r="BX2269" s="161">
        <v>511349</v>
      </c>
    </row>
    <row r="2270" spans="1:76" ht="14.45" x14ac:dyDescent="0.3">
      <c r="A2270" s="164" t="s">
        <v>31</v>
      </c>
      <c r="B2270" s="6" t="s">
        <v>1164</v>
      </c>
      <c r="C2270" s="6" t="s">
        <v>206</v>
      </c>
      <c r="D2270" s="6" t="s">
        <v>33</v>
      </c>
      <c r="E2270" s="6" t="s">
        <v>36</v>
      </c>
      <c r="F2270" s="24" t="str">
        <f>+Tabela1[[#This Row],[WK]]&amp;Tabela1[[#This Row],[PK]]&amp;Tabela1[[#This Row],[GK]]</f>
        <v>302601</v>
      </c>
      <c r="G2270" s="6" t="s">
        <v>220</v>
      </c>
      <c r="H2270" s="7">
        <v>148682321.42879963</v>
      </c>
      <c r="I2270" s="8">
        <v>1.371</v>
      </c>
      <c r="J2270" s="7">
        <v>203843462.66999999</v>
      </c>
      <c r="K2270" s="8">
        <v>7.0000000000000007E-2</v>
      </c>
      <c r="L2270" s="7">
        <v>14269042.3869</v>
      </c>
      <c r="M2270" s="7">
        <v>9278766.3869000003</v>
      </c>
      <c r="N2270" s="9">
        <v>1.8593693789481784</v>
      </c>
      <c r="O2270" s="7">
        <v>4798088</v>
      </c>
      <c r="P2270" s="8">
        <v>1.2949999999999999</v>
      </c>
      <c r="Q2270" s="7">
        <v>6213524</v>
      </c>
      <c r="R2270" s="8">
        <v>1.6E-2</v>
      </c>
      <c r="S2270" s="7">
        <v>99416.384000000005</v>
      </c>
      <c r="T2270" s="7">
        <v>-119531.61599999999</v>
      </c>
      <c r="U2270" s="9">
        <v>-0.54593609441511226</v>
      </c>
      <c r="V2270" s="7">
        <v>9159234.7708999999</v>
      </c>
      <c r="W2270" s="9">
        <v>1.7582723973666712</v>
      </c>
      <c r="X2270" s="7">
        <v>15531365.692814557</v>
      </c>
      <c r="Y2270" s="7">
        <v>2052599</v>
      </c>
      <c r="Z2270" s="7">
        <v>313777.04000000004</v>
      </c>
      <c r="AA2270" s="7">
        <v>748365.65281455731</v>
      </c>
      <c r="AB2270" s="7">
        <v>11178259</v>
      </c>
      <c r="AC2270" s="7">
        <v>1238365</v>
      </c>
      <c r="AD2270" s="7">
        <v>6372130.921914557</v>
      </c>
      <c r="AE2270" s="7">
        <v>0</v>
      </c>
      <c r="AF2270" s="7">
        <v>14269042.3869</v>
      </c>
      <c r="AG2270" s="7">
        <v>99416.384000000005</v>
      </c>
      <c r="AH2270" s="7">
        <v>6372130.921914557</v>
      </c>
      <c r="AI2270" s="7">
        <v>4166556</v>
      </c>
      <c r="AJ2270" s="7">
        <v>355078</v>
      </c>
      <c r="AK2270" s="7">
        <v>3607462</v>
      </c>
      <c r="AL2270" s="7">
        <v>58430</v>
      </c>
      <c r="AM2270" s="7">
        <v>352775</v>
      </c>
      <c r="AN2270" s="7">
        <v>0</v>
      </c>
      <c r="AO2270" s="7">
        <v>0</v>
      </c>
      <c r="AP2270" s="7">
        <v>8960111</v>
      </c>
      <c r="AQ2270" s="7">
        <v>485351</v>
      </c>
      <c r="AR2270" s="7">
        <v>4990276</v>
      </c>
      <c r="AS2270" s="7">
        <v>218948</v>
      </c>
      <c r="AT2270" s="7">
        <v>3923480</v>
      </c>
      <c r="AU2270" s="7">
        <v>61422</v>
      </c>
      <c r="AV2270" s="7">
        <v>667298</v>
      </c>
      <c r="AW2270" s="7">
        <v>0</v>
      </c>
      <c r="AX2270" s="7">
        <v>0</v>
      </c>
      <c r="AY2270" s="7">
        <v>10198688</v>
      </c>
      <c r="AZ2270" s="7">
        <v>214099</v>
      </c>
      <c r="BA2270" s="7">
        <v>313777.04000000004</v>
      </c>
      <c r="BB2270" s="7">
        <v>0</v>
      </c>
      <c r="BC2270" s="7">
        <v>0.02</v>
      </c>
      <c r="BD2270" s="7">
        <v>3269.25</v>
      </c>
      <c r="BE2270" s="7">
        <v>209.26</v>
      </c>
      <c r="BF2270" s="7">
        <v>0</v>
      </c>
      <c r="BG2270" s="7">
        <v>425298.65281455731</v>
      </c>
      <c r="BH2270" s="7">
        <v>4743</v>
      </c>
      <c r="BI2270" s="7">
        <v>323067</v>
      </c>
      <c r="BJ2270" s="7">
        <v>4446359.5158333341</v>
      </c>
      <c r="BK2270" s="7">
        <v>3588486.2866666676</v>
      </c>
      <c r="BL2270" s="7">
        <v>272906.34000000003</v>
      </c>
      <c r="BM2270" s="7">
        <v>2885680.2366666668</v>
      </c>
      <c r="BN2270" s="130">
        <v>0.88500000000000001</v>
      </c>
      <c r="BO2270" s="131">
        <v>1.9476319999999999E-4</v>
      </c>
      <c r="BP2270" s="161">
        <v>4935.5559264760377</v>
      </c>
      <c r="BQ2270" s="162">
        <v>11178259</v>
      </c>
      <c r="BR2270" s="161">
        <v>261026</v>
      </c>
      <c r="BS2270" s="163">
        <v>0</v>
      </c>
      <c r="BT2270" s="163">
        <v>1294647.3071854413</v>
      </c>
      <c r="BU2270" s="161">
        <v>14269042.390000001</v>
      </c>
      <c r="BV2270" s="161">
        <v>99416.38</v>
      </c>
      <c r="BW2270" s="165">
        <v>7666778.2271854412</v>
      </c>
      <c r="BX2270" s="161">
        <v>261026</v>
      </c>
    </row>
    <row r="2271" spans="1:76" ht="14.45" x14ac:dyDescent="0.3">
      <c r="A2271" s="164" t="s">
        <v>31</v>
      </c>
      <c r="B2271" s="6" t="s">
        <v>1164</v>
      </c>
      <c r="C2271" s="6" t="s">
        <v>206</v>
      </c>
      <c r="D2271" s="6" t="s">
        <v>32</v>
      </c>
      <c r="E2271" s="6" t="s">
        <v>40</v>
      </c>
      <c r="F2271" s="24" t="str">
        <f>+Tabela1[[#This Row],[WK]]&amp;Tabela1[[#This Row],[PK]]&amp;Tabela1[[#This Row],[GK]]</f>
        <v>302602</v>
      </c>
      <c r="G2271" s="6" t="s">
        <v>2128</v>
      </c>
      <c r="H2271" s="7">
        <v>168007349.65499964</v>
      </c>
      <c r="I2271" s="8">
        <v>1.371</v>
      </c>
      <c r="J2271" s="7">
        <v>230338076.37</v>
      </c>
      <c r="K2271" s="8">
        <v>7.0000000000000007E-2</v>
      </c>
      <c r="L2271" s="7">
        <v>16123665.345900001</v>
      </c>
      <c r="M2271" s="7">
        <v>10353410.345900001</v>
      </c>
      <c r="N2271" s="9">
        <v>1.7942725834300219</v>
      </c>
      <c r="O2271" s="7">
        <v>6931255</v>
      </c>
      <c r="P2271" s="8">
        <v>1.2949999999999999</v>
      </c>
      <c r="Q2271" s="7">
        <v>8975975</v>
      </c>
      <c r="R2271" s="8">
        <v>1.6E-2</v>
      </c>
      <c r="S2271" s="7">
        <v>143615.6</v>
      </c>
      <c r="T2271" s="7">
        <v>-66038.399999999994</v>
      </c>
      <c r="U2271" s="9">
        <v>-0.31498755091722552</v>
      </c>
      <c r="V2271" s="7">
        <v>10287371.945900001</v>
      </c>
      <c r="W2271" s="9">
        <v>1.7203224908439243</v>
      </c>
      <c r="X2271" s="7">
        <v>14371417.649796553</v>
      </c>
      <c r="Y2271" s="7">
        <v>832105</v>
      </c>
      <c r="Z2271" s="7">
        <v>3065.9</v>
      </c>
      <c r="AA2271" s="7">
        <v>627132.74979655189</v>
      </c>
      <c r="AB2271" s="7">
        <v>9309128</v>
      </c>
      <c r="AC2271" s="7">
        <v>3599986</v>
      </c>
      <c r="AD2271" s="7">
        <v>4084045.7038965519</v>
      </c>
      <c r="AE2271" s="7">
        <v>0</v>
      </c>
      <c r="AF2271" s="7">
        <v>16123665.345900001</v>
      </c>
      <c r="AG2271" s="7">
        <v>143615.6</v>
      </c>
      <c r="AH2271" s="7">
        <v>4084045.7038965519</v>
      </c>
      <c r="AI2271" s="7">
        <v>4817788</v>
      </c>
      <c r="AJ2271" s="7">
        <v>246672</v>
      </c>
      <c r="AK2271" s="7">
        <v>3685660</v>
      </c>
      <c r="AL2271" s="7">
        <v>1443</v>
      </c>
      <c r="AM2271" s="7">
        <v>256836</v>
      </c>
      <c r="AN2271" s="7">
        <v>0</v>
      </c>
      <c r="AO2271" s="7">
        <v>0</v>
      </c>
      <c r="AP2271" s="7">
        <v>7319652</v>
      </c>
      <c r="AQ2271" s="7">
        <v>656417</v>
      </c>
      <c r="AR2271" s="7">
        <v>5770255</v>
      </c>
      <c r="AS2271" s="7">
        <v>209654</v>
      </c>
      <c r="AT2271" s="7">
        <v>4875713</v>
      </c>
      <c r="AU2271" s="7">
        <v>21274</v>
      </c>
      <c r="AV2271" s="7">
        <v>318758</v>
      </c>
      <c r="AW2271" s="7">
        <v>0</v>
      </c>
      <c r="AX2271" s="7">
        <v>0</v>
      </c>
      <c r="AY2271" s="7">
        <v>8360789</v>
      </c>
      <c r="AZ2271" s="7">
        <v>270867</v>
      </c>
      <c r="BA2271" s="7">
        <v>3065.9</v>
      </c>
      <c r="BB2271" s="7">
        <v>0</v>
      </c>
      <c r="BC2271" s="7">
        <v>9.89</v>
      </c>
      <c r="BD2271" s="7">
        <v>0</v>
      </c>
      <c r="BE2271" s="7">
        <v>0</v>
      </c>
      <c r="BF2271" s="7">
        <v>0</v>
      </c>
      <c r="BG2271" s="7">
        <v>518374.74979655194</v>
      </c>
      <c r="BH2271" s="7">
        <v>5781</v>
      </c>
      <c r="BI2271" s="7">
        <v>108758</v>
      </c>
      <c r="BJ2271" s="7">
        <v>1496882.584166667</v>
      </c>
      <c r="BK2271" s="7">
        <v>987097.74666666682</v>
      </c>
      <c r="BL2271" s="7">
        <v>14726</v>
      </c>
      <c r="BM2271" s="7">
        <v>2009687.3500000003</v>
      </c>
      <c r="BN2271" s="130">
        <v>0.95699999999999996</v>
      </c>
      <c r="BO2271" s="131">
        <v>2.11261E-4</v>
      </c>
      <c r="BP2271" s="161">
        <v>5353.7725040691821</v>
      </c>
      <c r="BQ2271" s="162">
        <v>9309128</v>
      </c>
      <c r="BR2271" s="161">
        <v>322518</v>
      </c>
      <c r="BS2271" s="163">
        <v>0</v>
      </c>
      <c r="BT2271" s="163">
        <v>1298501.350203447</v>
      </c>
      <c r="BU2271" s="161">
        <v>16123665.35</v>
      </c>
      <c r="BV2271" s="161">
        <v>143615.6</v>
      </c>
      <c r="BW2271" s="165">
        <v>5382547.0502034472</v>
      </c>
      <c r="BX2271" s="161">
        <v>322518</v>
      </c>
    </row>
    <row r="2272" spans="1:76" ht="14.45" x14ac:dyDescent="0.3">
      <c r="A2272" s="164" t="s">
        <v>31</v>
      </c>
      <c r="B2272" s="6" t="s">
        <v>1164</v>
      </c>
      <c r="C2272" s="6" t="s">
        <v>206</v>
      </c>
      <c r="D2272" s="6" t="s">
        <v>37</v>
      </c>
      <c r="E2272" s="6" t="s">
        <v>40</v>
      </c>
      <c r="F2272" s="24" t="str">
        <f>+Tabela1[[#This Row],[WK]]&amp;Tabela1[[#This Row],[PK]]&amp;Tabela1[[#This Row],[GK]]</f>
        <v>302603</v>
      </c>
      <c r="G2272" s="6" t="s">
        <v>2129</v>
      </c>
      <c r="H2272" s="7">
        <v>246425116.75399932</v>
      </c>
      <c r="I2272" s="8">
        <v>1.371</v>
      </c>
      <c r="J2272" s="7">
        <v>337848835.07000005</v>
      </c>
      <c r="K2272" s="8">
        <v>7.0000000000000007E-2</v>
      </c>
      <c r="L2272" s="7">
        <v>23649418.454900008</v>
      </c>
      <c r="M2272" s="7">
        <v>13722767.454900008</v>
      </c>
      <c r="N2272" s="9">
        <v>1.3824166332532499</v>
      </c>
      <c r="O2272" s="7">
        <v>7055815</v>
      </c>
      <c r="P2272" s="8">
        <v>1.2949999999999999</v>
      </c>
      <c r="Q2272" s="7">
        <v>9137280</v>
      </c>
      <c r="R2272" s="8">
        <v>1.6E-2</v>
      </c>
      <c r="S2272" s="7">
        <v>146196.48000000001</v>
      </c>
      <c r="T2272" s="7">
        <v>-37366.51999999999</v>
      </c>
      <c r="U2272" s="9">
        <v>-0.20356237368097052</v>
      </c>
      <c r="V2272" s="7">
        <v>13685400.934900008</v>
      </c>
      <c r="W2272" s="9">
        <v>1.3536212917847246</v>
      </c>
      <c r="X2272" s="7">
        <v>24219412.149623465</v>
      </c>
      <c r="Y2272" s="7">
        <v>3926353</v>
      </c>
      <c r="Z2272" s="7">
        <v>27717.255000000001</v>
      </c>
      <c r="AA2272" s="7">
        <v>1397152.8946234658</v>
      </c>
      <c r="AB2272" s="7">
        <v>17892681</v>
      </c>
      <c r="AC2272" s="7">
        <v>975508</v>
      </c>
      <c r="AD2272" s="7">
        <v>10534011.214723457</v>
      </c>
      <c r="AE2272" s="7">
        <v>0</v>
      </c>
      <c r="AF2272" s="7">
        <v>23649418.454900008</v>
      </c>
      <c r="AG2272" s="7">
        <v>146196.48000000001</v>
      </c>
      <c r="AH2272" s="7">
        <v>10534011.214723457</v>
      </c>
      <c r="AI2272" s="7">
        <v>8288110</v>
      </c>
      <c r="AJ2272" s="7">
        <v>183830</v>
      </c>
      <c r="AK2272" s="7">
        <v>6007911</v>
      </c>
      <c r="AL2272" s="7">
        <v>17695</v>
      </c>
      <c r="AM2272" s="7">
        <v>950558</v>
      </c>
      <c r="AN2272" s="7">
        <v>0</v>
      </c>
      <c r="AO2272" s="7">
        <v>0</v>
      </c>
      <c r="AP2272" s="7">
        <v>14055104</v>
      </c>
      <c r="AQ2272" s="7">
        <v>966723</v>
      </c>
      <c r="AR2272" s="7">
        <v>9926651</v>
      </c>
      <c r="AS2272" s="7">
        <v>183563</v>
      </c>
      <c r="AT2272" s="7">
        <v>6351768</v>
      </c>
      <c r="AU2272" s="7">
        <v>0</v>
      </c>
      <c r="AV2272" s="7">
        <v>803964</v>
      </c>
      <c r="AW2272" s="7">
        <v>0</v>
      </c>
      <c r="AX2272" s="7">
        <v>0</v>
      </c>
      <c r="AY2272" s="7">
        <v>15870241</v>
      </c>
      <c r="AZ2272" s="7">
        <v>397380</v>
      </c>
      <c r="BA2272" s="7">
        <v>27717.255000000001</v>
      </c>
      <c r="BB2272" s="7">
        <v>0</v>
      </c>
      <c r="BC2272" s="7">
        <v>0</v>
      </c>
      <c r="BD2272" s="7">
        <v>0</v>
      </c>
      <c r="BE2272" s="7">
        <v>596.07000000000005</v>
      </c>
      <c r="BF2272" s="7">
        <v>0</v>
      </c>
      <c r="BG2272" s="7">
        <v>721294.89462346595</v>
      </c>
      <c r="BH2272" s="7">
        <v>8044</v>
      </c>
      <c r="BI2272" s="7">
        <v>675858</v>
      </c>
      <c r="BJ2272" s="7">
        <v>9301921.8541666642</v>
      </c>
      <c r="BK2272" s="7">
        <v>8503448.6133333314</v>
      </c>
      <c r="BL2272" s="7">
        <v>91359.356666666674</v>
      </c>
      <c r="BM2272" s="7">
        <v>3011174.25</v>
      </c>
      <c r="BN2272" s="130">
        <v>0.86599999999999999</v>
      </c>
      <c r="BO2272" s="131">
        <v>3.2035709999999999E-4</v>
      </c>
      <c r="BP2272" s="161">
        <v>8118.204092322434</v>
      </c>
      <c r="BQ2272" s="162">
        <v>17892681</v>
      </c>
      <c r="BR2272" s="161">
        <v>456162</v>
      </c>
      <c r="BS2272" s="163">
        <v>0</v>
      </c>
      <c r="BT2272" s="163">
        <v>2160102.7100000009</v>
      </c>
      <c r="BU2272" s="161">
        <v>23649418.449999999</v>
      </c>
      <c r="BV2272" s="161">
        <v>146196.48000000001</v>
      </c>
      <c r="BW2272" s="165">
        <v>12694113.920000002</v>
      </c>
      <c r="BX2272" s="161">
        <v>456162</v>
      </c>
    </row>
    <row r="2273" spans="1:76" ht="14.45" x14ac:dyDescent="0.3">
      <c r="A2273" s="164" t="s">
        <v>31</v>
      </c>
      <c r="B2273" s="6" t="s">
        <v>1164</v>
      </c>
      <c r="C2273" s="6" t="s">
        <v>206</v>
      </c>
      <c r="D2273" s="6" t="s">
        <v>39</v>
      </c>
      <c r="E2273" s="6" t="s">
        <v>40</v>
      </c>
      <c r="F2273" s="24" t="str">
        <f>+Tabela1[[#This Row],[WK]]&amp;Tabela1[[#This Row],[PK]]&amp;Tabela1[[#This Row],[GK]]</f>
        <v>302604</v>
      </c>
      <c r="G2273" s="6" t="s">
        <v>2130</v>
      </c>
      <c r="H2273" s="7">
        <v>1587777710.7639961</v>
      </c>
      <c r="I2273" s="8">
        <v>1.371</v>
      </c>
      <c r="J2273" s="7">
        <v>2176843241.46</v>
      </c>
      <c r="K2273" s="8">
        <v>7.0000000000000007E-2</v>
      </c>
      <c r="L2273" s="7">
        <v>152379026.90220001</v>
      </c>
      <c r="M2273" s="7">
        <v>85518251.902200013</v>
      </c>
      <c r="N2273" s="9">
        <v>1.2790496655505417</v>
      </c>
      <c r="O2273" s="7">
        <v>192447310</v>
      </c>
      <c r="P2273" s="8">
        <v>1.2949999999999999</v>
      </c>
      <c r="Q2273" s="7">
        <v>249219266</v>
      </c>
      <c r="R2273" s="8">
        <v>1.6E-2</v>
      </c>
      <c r="S2273" s="7">
        <v>3987508.2560000001</v>
      </c>
      <c r="T2273" s="7">
        <v>-665104.74399999995</v>
      </c>
      <c r="U2273" s="9">
        <v>-0.14295294794559529</v>
      </c>
      <c r="V2273" s="7">
        <v>84853147.158200026</v>
      </c>
      <c r="W2273" s="9">
        <v>1.1865351304318015</v>
      </c>
      <c r="X2273" s="7">
        <v>92078374.868124515</v>
      </c>
      <c r="Y2273" s="7">
        <v>0</v>
      </c>
      <c r="Z2273" s="7">
        <v>487278.77</v>
      </c>
      <c r="AA2273" s="7">
        <v>5476253.0981245227</v>
      </c>
      <c r="AB2273" s="7">
        <v>86114843</v>
      </c>
      <c r="AC2273" s="7">
        <v>0</v>
      </c>
      <c r="AD2273" s="7">
        <v>7225227.7099245014</v>
      </c>
      <c r="AE2273" s="7">
        <v>0</v>
      </c>
      <c r="AF2273" s="7">
        <v>152379026.90220001</v>
      </c>
      <c r="AG2273" s="7">
        <v>3987508.2560000001</v>
      </c>
      <c r="AH2273" s="7">
        <v>7225227.7099245014</v>
      </c>
      <c r="AI2273" s="7">
        <v>55824407</v>
      </c>
      <c r="AJ2273" s="7">
        <v>4433386</v>
      </c>
      <c r="AK2273" s="7">
        <v>2441018</v>
      </c>
      <c r="AL2273" s="7">
        <v>1375420</v>
      </c>
      <c r="AM2273" s="7">
        <v>1750473</v>
      </c>
      <c r="AN2273" s="7">
        <v>0</v>
      </c>
      <c r="AO2273" s="7">
        <v>0</v>
      </c>
      <c r="AP2273" s="7">
        <v>68999641</v>
      </c>
      <c r="AQ2273" s="7">
        <v>6046989</v>
      </c>
      <c r="AR2273" s="7">
        <v>66860775</v>
      </c>
      <c r="AS2273" s="7">
        <v>4652613</v>
      </c>
      <c r="AT2273" s="7">
        <v>3057083</v>
      </c>
      <c r="AU2273" s="7">
        <v>1529561</v>
      </c>
      <c r="AV2273" s="7">
        <v>1865945</v>
      </c>
      <c r="AW2273" s="7">
        <v>0</v>
      </c>
      <c r="AX2273" s="7">
        <v>0</v>
      </c>
      <c r="AY2273" s="7">
        <v>76726573</v>
      </c>
      <c r="AZ2273" s="7">
        <v>2608112</v>
      </c>
      <c r="BA2273" s="7">
        <v>487278.77</v>
      </c>
      <c r="BB2273" s="7">
        <v>0</v>
      </c>
      <c r="BC2273" s="7">
        <v>23.48</v>
      </c>
      <c r="BD2273" s="7">
        <v>4576.0200000000004</v>
      </c>
      <c r="BE2273" s="7">
        <v>1170.54</v>
      </c>
      <c r="BF2273" s="7">
        <v>0</v>
      </c>
      <c r="BG2273" s="7">
        <v>3808767.0981245227</v>
      </c>
      <c r="BH2273" s="7">
        <v>42476</v>
      </c>
      <c r="BI2273" s="7">
        <v>1667486</v>
      </c>
      <c r="BJ2273" s="7">
        <v>22949642.773333333</v>
      </c>
      <c r="BK2273" s="7">
        <v>17087874.196666665</v>
      </c>
      <c r="BL2273" s="7">
        <v>4883520.9233333329</v>
      </c>
      <c r="BM2273" s="7">
        <v>13680032.460000001</v>
      </c>
      <c r="BN2273" s="130">
        <v>1.034</v>
      </c>
      <c r="BO2273" s="131">
        <v>1.7221998000000001E-3</v>
      </c>
      <c r="BP2273" s="161">
        <v>43642.600752662627</v>
      </c>
      <c r="BQ2273" s="162">
        <v>86114843</v>
      </c>
      <c r="BR2273" s="161">
        <v>2297923</v>
      </c>
      <c r="BS2273" s="163">
        <v>0</v>
      </c>
      <c r="BT2273" s="163">
        <v>1006822.1318754852</v>
      </c>
      <c r="BU2273" s="161">
        <v>152379026.90000001</v>
      </c>
      <c r="BV2273" s="161">
        <v>3987508.26</v>
      </c>
      <c r="BW2273" s="165">
        <v>8232049.8418754851</v>
      </c>
      <c r="BX2273" s="161">
        <v>2297923</v>
      </c>
    </row>
    <row r="2274" spans="1:76" ht="14.45" x14ac:dyDescent="0.3">
      <c r="A2274" s="164" t="s">
        <v>31</v>
      </c>
      <c r="B2274" s="6" t="s">
        <v>1164</v>
      </c>
      <c r="C2274" s="6" t="s">
        <v>1140</v>
      </c>
      <c r="D2274" s="6" t="s">
        <v>33</v>
      </c>
      <c r="E2274" s="6" t="s">
        <v>34</v>
      </c>
      <c r="F2274" s="24" t="str">
        <f>+Tabela1[[#This Row],[WK]]&amp;Tabela1[[#This Row],[PK]]&amp;Tabela1[[#This Row],[GK]]</f>
        <v>302701</v>
      </c>
      <c r="G2274" s="6" t="s">
        <v>2131</v>
      </c>
      <c r="H2274" s="7">
        <v>932394697.94000697</v>
      </c>
      <c r="I2274" s="8">
        <v>1.371</v>
      </c>
      <c r="J2274" s="7">
        <v>1278313130.8699999</v>
      </c>
      <c r="K2274" s="8">
        <v>7.0000000000000007E-2</v>
      </c>
      <c r="L2274" s="7">
        <v>89481919.160899997</v>
      </c>
      <c r="M2274" s="7">
        <v>52981113.160899997</v>
      </c>
      <c r="N2274" s="9">
        <v>1.4515052944556894</v>
      </c>
      <c r="O2274" s="7">
        <v>107310521</v>
      </c>
      <c r="P2274" s="8">
        <v>1.2949999999999999</v>
      </c>
      <c r="Q2274" s="7">
        <v>138967125</v>
      </c>
      <c r="R2274" s="8">
        <v>1.6E-2</v>
      </c>
      <c r="S2274" s="7">
        <v>2223474</v>
      </c>
      <c r="T2274" s="7">
        <v>-288540</v>
      </c>
      <c r="U2274" s="9">
        <v>-0.11486400951587053</v>
      </c>
      <c r="V2274" s="7">
        <v>52692573.160899997</v>
      </c>
      <c r="W2274" s="9">
        <v>1.3506476373894529</v>
      </c>
      <c r="X2274" s="7">
        <v>42280112.071164444</v>
      </c>
      <c r="Y2274" s="7">
        <v>0</v>
      </c>
      <c r="Z2274" s="7">
        <v>0</v>
      </c>
      <c r="AA2274" s="7">
        <v>2877514.0711644436</v>
      </c>
      <c r="AB2274" s="7">
        <v>39402598</v>
      </c>
      <c r="AC2274" s="7">
        <v>0</v>
      </c>
      <c r="AD2274" s="7">
        <v>0</v>
      </c>
      <c r="AE2274" s="7">
        <v>0</v>
      </c>
      <c r="AF2274" s="7">
        <v>89481919.160899997</v>
      </c>
      <c r="AG2274" s="7">
        <v>2223474</v>
      </c>
      <c r="AH2274" s="7">
        <v>0</v>
      </c>
      <c r="AI2274" s="7">
        <v>30475803</v>
      </c>
      <c r="AJ2274" s="7">
        <v>3024732</v>
      </c>
      <c r="AK2274" s="7">
        <v>664636</v>
      </c>
      <c r="AL2274" s="7">
        <v>307371</v>
      </c>
      <c r="AM2274" s="7">
        <v>1020554</v>
      </c>
      <c r="AN2274" s="7">
        <v>0</v>
      </c>
      <c r="AO2274" s="7">
        <v>0</v>
      </c>
      <c r="AP2274" s="7">
        <v>29562584</v>
      </c>
      <c r="AQ2274" s="7">
        <v>3254235</v>
      </c>
      <c r="AR2274" s="7">
        <v>36500806</v>
      </c>
      <c r="AS2274" s="7">
        <v>2512014</v>
      </c>
      <c r="AT2274" s="7">
        <v>546044</v>
      </c>
      <c r="AU2274" s="7">
        <v>420764</v>
      </c>
      <c r="AV2274" s="7">
        <v>1113737</v>
      </c>
      <c r="AW2274" s="7">
        <v>0</v>
      </c>
      <c r="AX2274" s="7">
        <v>0</v>
      </c>
      <c r="AY2274" s="7">
        <v>33162603</v>
      </c>
      <c r="AZ2274" s="7">
        <v>1445166</v>
      </c>
      <c r="BA2274" s="7">
        <v>0</v>
      </c>
      <c r="BB2274" s="7">
        <v>0</v>
      </c>
      <c r="BC2274" s="7">
        <v>0</v>
      </c>
      <c r="BD2274" s="7">
        <v>0</v>
      </c>
      <c r="BE2274" s="7">
        <v>0</v>
      </c>
      <c r="BF2274" s="7">
        <v>0</v>
      </c>
      <c r="BG2274" s="7">
        <v>2193565.0711644436</v>
      </c>
      <c r="BH2274" s="7">
        <v>24463</v>
      </c>
      <c r="BI2274" s="7">
        <v>683949</v>
      </c>
      <c r="BJ2274" s="7">
        <v>9413197.2458333336</v>
      </c>
      <c r="BK2274" s="7">
        <v>4147192.3899999997</v>
      </c>
      <c r="BL2274" s="7">
        <v>7142439.9533333331</v>
      </c>
      <c r="BM2274" s="7">
        <v>6779139.5166666666</v>
      </c>
      <c r="BN2274" s="130">
        <v>1.0189999999999999</v>
      </c>
      <c r="BO2274" s="131">
        <v>1.0522079E-3</v>
      </c>
      <c r="BP2274" s="161">
        <v>26664.808635011734</v>
      </c>
      <c r="BQ2274" s="162">
        <v>39402598</v>
      </c>
      <c r="BR2274" s="161">
        <v>1295589</v>
      </c>
      <c r="BS2274" s="163">
        <v>5469063.400899997</v>
      </c>
      <c r="BT2274" s="163">
        <v>0</v>
      </c>
      <c r="BU2274" s="161">
        <v>84012855.760000005</v>
      </c>
      <c r="BV2274" s="161">
        <v>2223474</v>
      </c>
      <c r="BW2274" s="165">
        <v>0</v>
      </c>
      <c r="BX2274" s="161">
        <v>1295589</v>
      </c>
    </row>
    <row r="2275" spans="1:76" ht="14.45" x14ac:dyDescent="0.3">
      <c r="A2275" s="164" t="s">
        <v>31</v>
      </c>
      <c r="B2275" s="6" t="s">
        <v>1164</v>
      </c>
      <c r="C2275" s="6" t="s">
        <v>1140</v>
      </c>
      <c r="D2275" s="6" t="s">
        <v>32</v>
      </c>
      <c r="E2275" s="6" t="s">
        <v>36</v>
      </c>
      <c r="F2275" s="24" t="str">
        <f>+Tabela1[[#This Row],[WK]]&amp;Tabela1[[#This Row],[PK]]&amp;Tabela1[[#This Row],[GK]]</f>
        <v>302702</v>
      </c>
      <c r="G2275" s="6" t="s">
        <v>2132</v>
      </c>
      <c r="H2275" s="7">
        <v>171638683.14619952</v>
      </c>
      <c r="I2275" s="8">
        <v>1.371</v>
      </c>
      <c r="J2275" s="7">
        <v>235316634.59</v>
      </c>
      <c r="K2275" s="8">
        <v>7.0000000000000007E-2</v>
      </c>
      <c r="L2275" s="7">
        <v>16472164.421300001</v>
      </c>
      <c r="M2275" s="7">
        <v>10142215.421300001</v>
      </c>
      <c r="N2275" s="9">
        <v>1.6022586313570617</v>
      </c>
      <c r="O2275" s="7">
        <v>125466</v>
      </c>
      <c r="P2275" s="8">
        <v>1.2949999999999999</v>
      </c>
      <c r="Q2275" s="7">
        <v>162478</v>
      </c>
      <c r="R2275" s="8">
        <v>1.6E-2</v>
      </c>
      <c r="S2275" s="7">
        <v>2599.6480000000001</v>
      </c>
      <c r="T2275" s="7">
        <v>-20378.351999999999</v>
      </c>
      <c r="U2275" s="9">
        <v>-0.88686360866916181</v>
      </c>
      <c r="V2275" s="7">
        <v>10121837.069300001</v>
      </c>
      <c r="W2275" s="9">
        <v>1.5932556865992638</v>
      </c>
      <c r="X2275" s="7">
        <v>13288412.907922022</v>
      </c>
      <c r="Y2275" s="7">
        <v>0</v>
      </c>
      <c r="Z2275" s="7">
        <v>71375.64</v>
      </c>
      <c r="AA2275" s="7">
        <v>866552.26792202157</v>
      </c>
      <c r="AB2275" s="7">
        <v>11493343</v>
      </c>
      <c r="AC2275" s="7">
        <v>857142</v>
      </c>
      <c r="AD2275" s="7">
        <v>3166575.8386220206</v>
      </c>
      <c r="AE2275" s="7">
        <v>0</v>
      </c>
      <c r="AF2275" s="7">
        <v>16472164.421300001</v>
      </c>
      <c r="AG2275" s="7">
        <v>2599.6480000000001</v>
      </c>
      <c r="AH2275" s="7">
        <v>3166575.8386220206</v>
      </c>
      <c r="AI2275" s="7">
        <v>5285096</v>
      </c>
      <c r="AJ2275" s="7">
        <v>15924</v>
      </c>
      <c r="AK2275" s="7">
        <v>1549233</v>
      </c>
      <c r="AL2275" s="7">
        <v>0</v>
      </c>
      <c r="AM2275" s="7">
        <v>397574</v>
      </c>
      <c r="AN2275" s="7">
        <v>0</v>
      </c>
      <c r="AO2275" s="7">
        <v>0</v>
      </c>
      <c r="AP2275" s="7">
        <v>9134502</v>
      </c>
      <c r="AQ2275" s="7">
        <v>652438</v>
      </c>
      <c r="AR2275" s="7">
        <v>6329949</v>
      </c>
      <c r="AS2275" s="7">
        <v>22978</v>
      </c>
      <c r="AT2275" s="7">
        <v>1769004</v>
      </c>
      <c r="AU2275" s="7">
        <v>0</v>
      </c>
      <c r="AV2275" s="7">
        <v>433493</v>
      </c>
      <c r="AW2275" s="7">
        <v>0</v>
      </c>
      <c r="AX2275" s="7">
        <v>0</v>
      </c>
      <c r="AY2275" s="7">
        <v>10331882</v>
      </c>
      <c r="AZ2275" s="7">
        <v>272489</v>
      </c>
      <c r="BA2275" s="7">
        <v>71375.64</v>
      </c>
      <c r="BB2275" s="7">
        <v>0</v>
      </c>
      <c r="BC2275" s="7">
        <v>0</v>
      </c>
      <c r="BD2275" s="7">
        <v>0</v>
      </c>
      <c r="BE2275" s="7">
        <v>1534.96</v>
      </c>
      <c r="BF2275" s="7">
        <v>0</v>
      </c>
      <c r="BG2275" s="7">
        <v>529852.26792202157</v>
      </c>
      <c r="BH2275" s="7">
        <v>5909</v>
      </c>
      <c r="BI2275" s="7">
        <v>336700</v>
      </c>
      <c r="BJ2275" s="7">
        <v>4633995.8058333341</v>
      </c>
      <c r="BK2275" s="7">
        <v>2828243.9800000004</v>
      </c>
      <c r="BL2275" s="7">
        <v>2593928.9866666663</v>
      </c>
      <c r="BM2275" s="7">
        <v>2035149.33</v>
      </c>
      <c r="BN2275" s="130">
        <v>1.1919999999999999</v>
      </c>
      <c r="BO2275" s="131">
        <v>2.2706960000000001E-4</v>
      </c>
      <c r="BP2275" s="161">
        <v>5753.9797553544886</v>
      </c>
      <c r="BQ2275" s="162">
        <v>11493343</v>
      </c>
      <c r="BR2275" s="161">
        <v>287076</v>
      </c>
      <c r="BS2275" s="163">
        <v>0</v>
      </c>
      <c r="BT2275" s="163">
        <v>1305531.092077978</v>
      </c>
      <c r="BU2275" s="161">
        <v>16472164.42</v>
      </c>
      <c r="BV2275" s="161">
        <v>2599.65</v>
      </c>
      <c r="BW2275" s="165">
        <v>4472106.9320779778</v>
      </c>
      <c r="BX2275" s="161">
        <v>287076</v>
      </c>
    </row>
    <row r="2276" spans="1:76" ht="14.45" x14ac:dyDescent="0.3">
      <c r="A2276" s="164" t="s">
        <v>31</v>
      </c>
      <c r="B2276" s="6" t="s">
        <v>1164</v>
      </c>
      <c r="C2276" s="6" t="s">
        <v>1140</v>
      </c>
      <c r="D2276" s="6" t="s">
        <v>37</v>
      </c>
      <c r="E2276" s="6" t="s">
        <v>40</v>
      </c>
      <c r="F2276" s="24" t="str">
        <f>+Tabela1[[#This Row],[WK]]&amp;Tabela1[[#This Row],[PK]]&amp;Tabela1[[#This Row],[GK]]</f>
        <v>302703</v>
      </c>
      <c r="G2276" s="6" t="s">
        <v>818</v>
      </c>
      <c r="H2276" s="7">
        <v>146808779.14319891</v>
      </c>
      <c r="I2276" s="8">
        <v>1.371</v>
      </c>
      <c r="J2276" s="7">
        <v>201274836.19999999</v>
      </c>
      <c r="K2276" s="8">
        <v>7.0000000000000007E-2</v>
      </c>
      <c r="L2276" s="7">
        <v>14089238.534</v>
      </c>
      <c r="M2276" s="7">
        <v>9532924.534</v>
      </c>
      <c r="N2276" s="9">
        <v>2.0922448571367118</v>
      </c>
      <c r="O2276" s="7">
        <v>28989926</v>
      </c>
      <c r="P2276" s="8">
        <v>1.2949999999999999</v>
      </c>
      <c r="Q2276" s="7">
        <v>37541954</v>
      </c>
      <c r="R2276" s="8">
        <v>1.6E-2</v>
      </c>
      <c r="S2276" s="7">
        <v>600671.26399999997</v>
      </c>
      <c r="T2276" s="7">
        <v>127163.26399999997</v>
      </c>
      <c r="U2276" s="9">
        <v>0.26855568226935966</v>
      </c>
      <c r="V2276" s="7">
        <v>9660087.7980000004</v>
      </c>
      <c r="W2276" s="9">
        <v>1.9205625562892683</v>
      </c>
      <c r="X2276" s="7">
        <v>17474063.075537384</v>
      </c>
      <c r="Y2276" s="7">
        <v>2523117</v>
      </c>
      <c r="Z2276" s="7">
        <v>33431.64</v>
      </c>
      <c r="AA2276" s="7">
        <v>935245.4355373818</v>
      </c>
      <c r="AB2276" s="7">
        <v>9728303</v>
      </c>
      <c r="AC2276" s="7">
        <v>4253966</v>
      </c>
      <c r="AD2276" s="7">
        <v>7813975.2775373813</v>
      </c>
      <c r="AE2276" s="7">
        <v>0</v>
      </c>
      <c r="AF2276" s="7">
        <v>14089238.534</v>
      </c>
      <c r="AG2276" s="7">
        <v>600671.26399999997</v>
      </c>
      <c r="AH2276" s="7">
        <v>7813975.2775373813</v>
      </c>
      <c r="AI2276" s="7">
        <v>3804226</v>
      </c>
      <c r="AJ2276" s="7">
        <v>450324</v>
      </c>
      <c r="AK2276" s="7">
        <v>6176956</v>
      </c>
      <c r="AL2276" s="7">
        <v>0</v>
      </c>
      <c r="AM2276" s="7">
        <v>218751</v>
      </c>
      <c r="AN2276" s="7">
        <v>0</v>
      </c>
      <c r="AO2276" s="7">
        <v>0</v>
      </c>
      <c r="AP2276" s="7">
        <v>7961195</v>
      </c>
      <c r="AQ2276" s="7">
        <v>469438</v>
      </c>
      <c r="AR2276" s="7">
        <v>4556314</v>
      </c>
      <c r="AS2276" s="7">
        <v>473508</v>
      </c>
      <c r="AT2276" s="7">
        <v>6953945</v>
      </c>
      <c r="AU2276" s="7">
        <v>288397</v>
      </c>
      <c r="AV2276" s="7">
        <v>852154</v>
      </c>
      <c r="AW2276" s="7">
        <v>0</v>
      </c>
      <c r="AX2276" s="7">
        <v>0</v>
      </c>
      <c r="AY2276" s="7">
        <v>8654688</v>
      </c>
      <c r="AZ2276" s="7">
        <v>184903</v>
      </c>
      <c r="BA2276" s="7">
        <v>33431.64</v>
      </c>
      <c r="BB2276" s="7">
        <v>0</v>
      </c>
      <c r="BC2276" s="7">
        <v>0</v>
      </c>
      <c r="BD2276" s="7">
        <v>0</v>
      </c>
      <c r="BE2276" s="7">
        <v>718.96</v>
      </c>
      <c r="BF2276" s="7">
        <v>0</v>
      </c>
      <c r="BG2276" s="7">
        <v>523037.4355373818</v>
      </c>
      <c r="BH2276" s="7">
        <v>5833</v>
      </c>
      <c r="BI2276" s="7">
        <v>412208</v>
      </c>
      <c r="BJ2276" s="7">
        <v>5673269.4574999996</v>
      </c>
      <c r="BK2276" s="7">
        <v>3393017.6100000003</v>
      </c>
      <c r="BL2276" s="7">
        <v>1717485.21</v>
      </c>
      <c r="BM2276" s="7">
        <v>5686036.9699999997</v>
      </c>
      <c r="BN2276" s="130">
        <v>0.86499999999999999</v>
      </c>
      <c r="BO2276" s="131">
        <v>2.044231E-4</v>
      </c>
      <c r="BP2276" s="161">
        <v>5180.6828678882875</v>
      </c>
      <c r="BQ2276" s="162">
        <v>9728303</v>
      </c>
      <c r="BR2276" s="161">
        <v>317165</v>
      </c>
      <c r="BS2276" s="163">
        <v>0</v>
      </c>
      <c r="BT2276" s="163">
        <v>1277188.9244626164</v>
      </c>
      <c r="BU2276" s="161">
        <v>14089238.529999999</v>
      </c>
      <c r="BV2276" s="161">
        <v>600671.26</v>
      </c>
      <c r="BW2276" s="165">
        <v>9091164.2044626176</v>
      </c>
      <c r="BX2276" s="161">
        <v>317165</v>
      </c>
    </row>
    <row r="2277" spans="1:76" ht="14.45" x14ac:dyDescent="0.3">
      <c r="A2277" s="164" t="s">
        <v>31</v>
      </c>
      <c r="B2277" s="6" t="s">
        <v>1164</v>
      </c>
      <c r="C2277" s="6" t="s">
        <v>1140</v>
      </c>
      <c r="D2277" s="6" t="s">
        <v>39</v>
      </c>
      <c r="E2277" s="6" t="s">
        <v>36</v>
      </c>
      <c r="F2277" s="24" t="str">
        <f>+Tabela1[[#This Row],[WK]]&amp;Tabela1[[#This Row],[PK]]&amp;Tabela1[[#This Row],[GK]]</f>
        <v>302704</v>
      </c>
      <c r="G2277" s="6" t="s">
        <v>2133</v>
      </c>
      <c r="H2277" s="7">
        <v>126429026.06619947</v>
      </c>
      <c r="I2277" s="8">
        <v>1.371</v>
      </c>
      <c r="J2277" s="7">
        <v>173334194.74000001</v>
      </c>
      <c r="K2277" s="8">
        <v>7.0000000000000007E-2</v>
      </c>
      <c r="L2277" s="7">
        <v>12133393.631800001</v>
      </c>
      <c r="M2277" s="7">
        <v>7587748.6318000015</v>
      </c>
      <c r="N2277" s="9">
        <v>1.6692347580596376</v>
      </c>
      <c r="O2277" s="7">
        <v>694210</v>
      </c>
      <c r="P2277" s="8">
        <v>1.2949999999999999</v>
      </c>
      <c r="Q2277" s="7">
        <v>899002</v>
      </c>
      <c r="R2277" s="8">
        <v>1.6E-2</v>
      </c>
      <c r="S2277" s="7">
        <v>14384.032000000001</v>
      </c>
      <c r="T2277" s="7">
        <v>-18794.968000000001</v>
      </c>
      <c r="U2277" s="9">
        <v>-0.56647180445462497</v>
      </c>
      <c r="V2277" s="7">
        <v>7568953.6638000011</v>
      </c>
      <c r="W2277" s="9">
        <v>1.6530344175272955</v>
      </c>
      <c r="X2277" s="7">
        <v>19331425.389702741</v>
      </c>
      <c r="Y2277" s="7">
        <v>5727867</v>
      </c>
      <c r="Z2277" s="7">
        <v>9.7649999999999988</v>
      </c>
      <c r="AA2277" s="7">
        <v>654710.62470274023</v>
      </c>
      <c r="AB2277" s="7">
        <v>12382131</v>
      </c>
      <c r="AC2277" s="7">
        <v>566707</v>
      </c>
      <c r="AD2277" s="7">
        <v>11762471.72590274</v>
      </c>
      <c r="AE2277" s="7">
        <v>0</v>
      </c>
      <c r="AF2277" s="7">
        <v>12133393.631800001</v>
      </c>
      <c r="AG2277" s="7">
        <v>14384.032000000001</v>
      </c>
      <c r="AH2277" s="7">
        <v>11762471.72590274</v>
      </c>
      <c r="AI2277" s="7">
        <v>3795318</v>
      </c>
      <c r="AJ2277" s="7">
        <v>10313</v>
      </c>
      <c r="AK2277" s="7">
        <v>5997143</v>
      </c>
      <c r="AL2277" s="7">
        <v>0</v>
      </c>
      <c r="AM2277" s="7">
        <v>353721</v>
      </c>
      <c r="AN2277" s="7">
        <v>0</v>
      </c>
      <c r="AO2277" s="7">
        <v>0</v>
      </c>
      <c r="AP2277" s="7">
        <v>10029131</v>
      </c>
      <c r="AQ2277" s="7">
        <v>525133</v>
      </c>
      <c r="AR2277" s="7">
        <v>4545645</v>
      </c>
      <c r="AS2277" s="7">
        <v>33179</v>
      </c>
      <c r="AT2277" s="7">
        <v>6759651</v>
      </c>
      <c r="AU2277" s="7">
        <v>0</v>
      </c>
      <c r="AV2277" s="7">
        <v>394412</v>
      </c>
      <c r="AW2277" s="7">
        <v>0</v>
      </c>
      <c r="AX2277" s="7">
        <v>0</v>
      </c>
      <c r="AY2277" s="7">
        <v>11450829</v>
      </c>
      <c r="AZ2277" s="7">
        <v>217343</v>
      </c>
      <c r="BA2277" s="7">
        <v>9.7649999999999988</v>
      </c>
      <c r="BB2277" s="7">
        <v>0</v>
      </c>
      <c r="BC2277" s="7">
        <v>0</v>
      </c>
      <c r="BD2277" s="7">
        <v>0</v>
      </c>
      <c r="BE2277" s="7">
        <v>0.21</v>
      </c>
      <c r="BF2277" s="7">
        <v>0</v>
      </c>
      <c r="BG2277" s="7">
        <v>440721.62470274017</v>
      </c>
      <c r="BH2277" s="7">
        <v>4915</v>
      </c>
      <c r="BI2277" s="7">
        <v>213989</v>
      </c>
      <c r="BJ2277" s="7">
        <v>2945217.4208333334</v>
      </c>
      <c r="BK2277" s="7">
        <v>787386.59333333373</v>
      </c>
      <c r="BL2277" s="7">
        <v>2139429.9333333331</v>
      </c>
      <c r="BM2277" s="7">
        <v>4352463.4433333324</v>
      </c>
      <c r="BN2277" s="130">
        <v>0.69799999999999995</v>
      </c>
      <c r="BO2277" s="131">
        <v>1.9129459999999999E-4</v>
      </c>
      <c r="BP2277" s="161">
        <v>4847.5103311932698</v>
      </c>
      <c r="BQ2277" s="162">
        <v>12382131</v>
      </c>
      <c r="BR2277" s="161">
        <v>272455</v>
      </c>
      <c r="BS2277" s="163">
        <v>0</v>
      </c>
      <c r="BT2277" s="163">
        <v>1263264.6102972589</v>
      </c>
      <c r="BU2277" s="161">
        <v>12133393.630000001</v>
      </c>
      <c r="BV2277" s="161">
        <v>14384.03</v>
      </c>
      <c r="BW2277" s="165">
        <v>13025736.340297259</v>
      </c>
      <c r="BX2277" s="161">
        <v>272455</v>
      </c>
    </row>
    <row r="2278" spans="1:76" ht="14.45" x14ac:dyDescent="0.3">
      <c r="A2278" s="164" t="s">
        <v>31</v>
      </c>
      <c r="B2278" s="6" t="s">
        <v>1164</v>
      </c>
      <c r="C2278" s="6" t="s">
        <v>1140</v>
      </c>
      <c r="D2278" s="6" t="s">
        <v>42</v>
      </c>
      <c r="E2278" s="6" t="s">
        <v>36</v>
      </c>
      <c r="F2278" s="24" t="str">
        <f>+Tabela1[[#This Row],[WK]]&amp;Tabela1[[#This Row],[PK]]&amp;Tabela1[[#This Row],[GK]]</f>
        <v>302705</v>
      </c>
      <c r="G2278" s="6" t="s">
        <v>2134</v>
      </c>
      <c r="H2278" s="7">
        <v>173326658.50839949</v>
      </c>
      <c r="I2278" s="8">
        <v>1.371</v>
      </c>
      <c r="J2278" s="7">
        <v>237630848.81</v>
      </c>
      <c r="K2278" s="8">
        <v>7.0000000000000007E-2</v>
      </c>
      <c r="L2278" s="7">
        <v>16634159.416700002</v>
      </c>
      <c r="M2278" s="7">
        <v>11011970.416700002</v>
      </c>
      <c r="N2278" s="9">
        <v>1.9586624385448448</v>
      </c>
      <c r="O2278" s="7">
        <v>55100332</v>
      </c>
      <c r="P2278" s="8">
        <v>1.2949999999999999</v>
      </c>
      <c r="Q2278" s="7">
        <v>71354930</v>
      </c>
      <c r="R2278" s="8">
        <v>1.6E-2</v>
      </c>
      <c r="S2278" s="7">
        <v>1141678.8800000001</v>
      </c>
      <c r="T2278" s="7">
        <v>758504.88000000012</v>
      </c>
      <c r="U2278" s="9">
        <v>1.9795311790465953</v>
      </c>
      <c r="V2278" s="7">
        <v>11770475.296700001</v>
      </c>
      <c r="W2278" s="9">
        <v>1.9599939748354931</v>
      </c>
      <c r="X2278" s="7">
        <v>17242225.391554903</v>
      </c>
      <c r="Y2278" s="7">
        <v>1558658</v>
      </c>
      <c r="Z2278" s="7">
        <v>0</v>
      </c>
      <c r="AA2278" s="7">
        <v>1052892.3915549032</v>
      </c>
      <c r="AB2278" s="7">
        <v>12856702</v>
      </c>
      <c r="AC2278" s="7">
        <v>1773973</v>
      </c>
      <c r="AD2278" s="7">
        <v>5471750.0948549015</v>
      </c>
      <c r="AE2278" s="7">
        <v>0</v>
      </c>
      <c r="AF2278" s="7">
        <v>16634159.416700002</v>
      </c>
      <c r="AG2278" s="7">
        <v>1141678.8800000001</v>
      </c>
      <c r="AH2278" s="7">
        <v>5471750.0948549015</v>
      </c>
      <c r="AI2278" s="7">
        <v>4694163</v>
      </c>
      <c r="AJ2278" s="7">
        <v>448883</v>
      </c>
      <c r="AK2278" s="7">
        <v>3496986</v>
      </c>
      <c r="AL2278" s="7">
        <v>0</v>
      </c>
      <c r="AM2278" s="7">
        <v>866133</v>
      </c>
      <c r="AN2278" s="7">
        <v>0</v>
      </c>
      <c r="AO2278" s="7">
        <v>0</v>
      </c>
      <c r="AP2278" s="7">
        <v>10691358</v>
      </c>
      <c r="AQ2278" s="7">
        <v>688243</v>
      </c>
      <c r="AR2278" s="7">
        <v>5622189</v>
      </c>
      <c r="AS2278" s="7">
        <v>383174</v>
      </c>
      <c r="AT2278" s="7">
        <v>3405566</v>
      </c>
      <c r="AU2278" s="7">
        <v>16986</v>
      </c>
      <c r="AV2278" s="7">
        <v>867173</v>
      </c>
      <c r="AW2278" s="7">
        <v>0</v>
      </c>
      <c r="AX2278" s="7">
        <v>0</v>
      </c>
      <c r="AY2278" s="7">
        <v>12086878</v>
      </c>
      <c r="AZ2278" s="7">
        <v>287087</v>
      </c>
      <c r="BA2278" s="7">
        <v>0</v>
      </c>
      <c r="BB2278" s="7">
        <v>0</v>
      </c>
      <c r="BC2278" s="7">
        <v>0</v>
      </c>
      <c r="BD2278" s="7">
        <v>0</v>
      </c>
      <c r="BE2278" s="7">
        <v>0</v>
      </c>
      <c r="BF2278" s="7">
        <v>0</v>
      </c>
      <c r="BG2278" s="7">
        <v>577466.39155490312</v>
      </c>
      <c r="BH2278" s="7">
        <v>6440</v>
      </c>
      <c r="BI2278" s="7">
        <v>475426</v>
      </c>
      <c r="BJ2278" s="7">
        <v>6543398.4224999985</v>
      </c>
      <c r="BK2278" s="7">
        <v>4805307.4533333322</v>
      </c>
      <c r="BL2278" s="7">
        <v>110462.36333333333</v>
      </c>
      <c r="BM2278" s="7">
        <v>6731439.1499999994</v>
      </c>
      <c r="BN2278" s="130">
        <v>0.93500000000000005</v>
      </c>
      <c r="BO2278" s="131">
        <v>2.631294E-4</v>
      </c>
      <c r="BP2278" s="161">
        <v>6668.4533245414123</v>
      </c>
      <c r="BQ2278" s="162">
        <v>12856702</v>
      </c>
      <c r="BR2278" s="161">
        <v>348361</v>
      </c>
      <c r="BS2278" s="163">
        <v>0</v>
      </c>
      <c r="BT2278" s="163">
        <v>1769825.6084450968</v>
      </c>
      <c r="BU2278" s="161">
        <v>16634159.42</v>
      </c>
      <c r="BV2278" s="161">
        <v>1141678.8799999999</v>
      </c>
      <c r="BW2278" s="165">
        <v>7241575.6984450966</v>
      </c>
      <c r="BX2278" s="161">
        <v>348361</v>
      </c>
    </row>
    <row r="2279" spans="1:76" ht="14.45" x14ac:dyDescent="0.3">
      <c r="A2279" s="164" t="s">
        <v>31</v>
      </c>
      <c r="B2279" s="6" t="s">
        <v>1164</v>
      </c>
      <c r="C2279" s="6" t="s">
        <v>1140</v>
      </c>
      <c r="D2279" s="6" t="s">
        <v>44</v>
      </c>
      <c r="E2279" s="6" t="s">
        <v>36</v>
      </c>
      <c r="F2279" s="24" t="str">
        <f>+Tabela1[[#This Row],[WK]]&amp;Tabela1[[#This Row],[PK]]&amp;Tabela1[[#This Row],[GK]]</f>
        <v>302706</v>
      </c>
      <c r="G2279" s="6" t="s">
        <v>2135</v>
      </c>
      <c r="H2279" s="7">
        <v>129821111.53279966</v>
      </c>
      <c r="I2279" s="8">
        <v>1.371</v>
      </c>
      <c r="J2279" s="7">
        <v>177984743.91000003</v>
      </c>
      <c r="K2279" s="8">
        <v>7.0000000000000007E-2</v>
      </c>
      <c r="L2279" s="7">
        <v>12458932.073700003</v>
      </c>
      <c r="M2279" s="7">
        <v>8343063.0737000033</v>
      </c>
      <c r="N2279" s="9">
        <v>2.0270477689401689</v>
      </c>
      <c r="O2279" s="7">
        <v>11374933</v>
      </c>
      <c r="P2279" s="8">
        <v>1.2949999999999999</v>
      </c>
      <c r="Q2279" s="7">
        <v>14730538</v>
      </c>
      <c r="R2279" s="8">
        <v>1.6E-2</v>
      </c>
      <c r="S2279" s="7">
        <v>235688.60800000001</v>
      </c>
      <c r="T2279" s="7">
        <v>-201164.39199999999</v>
      </c>
      <c r="U2279" s="9">
        <v>-0.46048531657102043</v>
      </c>
      <c r="V2279" s="7">
        <v>8141898.6817000024</v>
      </c>
      <c r="W2279" s="9">
        <v>1.7883584110121378</v>
      </c>
      <c r="X2279" s="7">
        <v>13993749.943664927</v>
      </c>
      <c r="Y2279" s="7">
        <v>0</v>
      </c>
      <c r="Z2279" s="7">
        <v>3469.8300000000004</v>
      </c>
      <c r="AA2279" s="7">
        <v>814718.11366492708</v>
      </c>
      <c r="AB2279" s="7">
        <v>11104983</v>
      </c>
      <c r="AC2279" s="7">
        <v>2070579</v>
      </c>
      <c r="AD2279" s="7">
        <v>5851851.2619649237</v>
      </c>
      <c r="AE2279" s="7">
        <v>-3688209.9860377409</v>
      </c>
      <c r="AF2279" s="7">
        <v>12458932.073700003</v>
      </c>
      <c r="AG2279" s="7">
        <v>235688.60800000001</v>
      </c>
      <c r="AH2279" s="7">
        <v>2163641.2759271828</v>
      </c>
      <c r="AI2279" s="7">
        <v>3436484</v>
      </c>
      <c r="AJ2279" s="7">
        <v>197528</v>
      </c>
      <c r="AK2279" s="7">
        <v>0</v>
      </c>
      <c r="AL2279" s="7">
        <v>0</v>
      </c>
      <c r="AM2279" s="7">
        <v>394914</v>
      </c>
      <c r="AN2279" s="7">
        <v>0</v>
      </c>
      <c r="AO2279" s="7">
        <v>-21534</v>
      </c>
      <c r="AP2279" s="7">
        <v>9302010</v>
      </c>
      <c r="AQ2279" s="7">
        <v>552982</v>
      </c>
      <c r="AR2279" s="7">
        <v>4115869</v>
      </c>
      <c r="AS2279" s="7">
        <v>436853</v>
      </c>
      <c r="AT2279" s="7">
        <v>0</v>
      </c>
      <c r="AU2279" s="7">
        <v>216628</v>
      </c>
      <c r="AV2279" s="7">
        <v>706378</v>
      </c>
      <c r="AW2279" s="7">
        <v>0</v>
      </c>
      <c r="AX2279" s="7">
        <v>-1080994</v>
      </c>
      <c r="AY2279" s="7">
        <v>9758537</v>
      </c>
      <c r="AZ2279" s="7">
        <v>231940</v>
      </c>
      <c r="BA2279" s="7">
        <v>3469.8300000000004</v>
      </c>
      <c r="BB2279" s="7">
        <v>0</v>
      </c>
      <c r="BC2279" s="7">
        <v>0</v>
      </c>
      <c r="BD2279" s="7">
        <v>0</v>
      </c>
      <c r="BE2279" s="7">
        <v>74.62</v>
      </c>
      <c r="BF2279" s="7">
        <v>0</v>
      </c>
      <c r="BG2279" s="7">
        <v>415166.11366492708</v>
      </c>
      <c r="BH2279" s="7">
        <v>4630</v>
      </c>
      <c r="BI2279" s="7">
        <v>399552</v>
      </c>
      <c r="BJ2279" s="7">
        <v>5498966.3383333329</v>
      </c>
      <c r="BK2279" s="7">
        <v>4789124.3600000003</v>
      </c>
      <c r="BL2279" s="7">
        <v>411565.3033333334</v>
      </c>
      <c r="BM2279" s="7">
        <v>2016237.3066666666</v>
      </c>
      <c r="BN2279" s="130">
        <v>1.526</v>
      </c>
      <c r="BO2279" s="131">
        <v>2.0252369999999999E-4</v>
      </c>
      <c r="BP2279" s="161">
        <v>5132.6579977340507</v>
      </c>
      <c r="BQ2279" s="162">
        <v>11104983</v>
      </c>
      <c r="BR2279" s="161">
        <v>210460</v>
      </c>
      <c r="BS2279" s="163">
        <v>0</v>
      </c>
      <c r="BT2279" s="163">
        <v>1196976.1423728135</v>
      </c>
      <c r="BU2279" s="161">
        <v>12458932.07</v>
      </c>
      <c r="BV2279" s="161">
        <v>235688.61</v>
      </c>
      <c r="BW2279" s="165">
        <v>3360617.4223728133</v>
      </c>
      <c r="BX2279" s="161">
        <v>210460</v>
      </c>
    </row>
    <row r="2280" spans="1:76" ht="14.45" x14ac:dyDescent="0.3">
      <c r="A2280" s="164" t="s">
        <v>31</v>
      </c>
      <c r="B2280" s="6" t="s">
        <v>1164</v>
      </c>
      <c r="C2280" s="6" t="s">
        <v>1140</v>
      </c>
      <c r="D2280" s="6" t="s">
        <v>51</v>
      </c>
      <c r="E2280" s="6" t="s">
        <v>40</v>
      </c>
      <c r="F2280" s="24" t="str">
        <f>+Tabela1[[#This Row],[WK]]&amp;Tabela1[[#This Row],[PK]]&amp;Tabela1[[#This Row],[GK]]</f>
        <v>302707</v>
      </c>
      <c r="G2280" s="6" t="s">
        <v>2136</v>
      </c>
      <c r="H2280" s="7">
        <v>258012070.25659913</v>
      </c>
      <c r="I2280" s="8">
        <v>1.371</v>
      </c>
      <c r="J2280" s="7">
        <v>353734548.32999998</v>
      </c>
      <c r="K2280" s="8">
        <v>7.0000000000000007E-2</v>
      </c>
      <c r="L2280" s="7">
        <v>24761418.383100003</v>
      </c>
      <c r="M2280" s="7">
        <v>16682012.383100003</v>
      </c>
      <c r="N2280" s="9">
        <v>2.0647572832829546</v>
      </c>
      <c r="O2280" s="7">
        <v>22404914</v>
      </c>
      <c r="P2280" s="8">
        <v>1.2949999999999999</v>
      </c>
      <c r="Q2280" s="7">
        <v>29014364</v>
      </c>
      <c r="R2280" s="8">
        <v>1.6E-2</v>
      </c>
      <c r="S2280" s="7">
        <v>464229.82400000002</v>
      </c>
      <c r="T2280" s="7">
        <v>315262.82400000002</v>
      </c>
      <c r="U2280" s="9">
        <v>2.116326595823236</v>
      </c>
      <c r="V2280" s="7">
        <v>16997275.207100004</v>
      </c>
      <c r="W2280" s="9">
        <v>2.0656908974714692</v>
      </c>
      <c r="X2280" s="7">
        <v>33994157.083198443</v>
      </c>
      <c r="Y2280" s="7">
        <v>10771284</v>
      </c>
      <c r="Z2280" s="7">
        <v>0</v>
      </c>
      <c r="AA2280" s="7">
        <v>1531284.08319844</v>
      </c>
      <c r="AB2280" s="7">
        <v>18302241</v>
      </c>
      <c r="AC2280" s="7">
        <v>3389348</v>
      </c>
      <c r="AD2280" s="7">
        <v>16996881.876098435</v>
      </c>
      <c r="AE2280" s="7">
        <v>0</v>
      </c>
      <c r="AF2280" s="7">
        <v>24761418.383100003</v>
      </c>
      <c r="AG2280" s="7">
        <v>464229.82400000002</v>
      </c>
      <c r="AH2280" s="7">
        <v>16996881.876098435</v>
      </c>
      <c r="AI2280" s="7">
        <v>6745780</v>
      </c>
      <c r="AJ2280" s="7">
        <v>93017</v>
      </c>
      <c r="AK2280" s="7">
        <v>13075772</v>
      </c>
      <c r="AL2280" s="7">
        <v>838708</v>
      </c>
      <c r="AM2280" s="7">
        <v>568696</v>
      </c>
      <c r="AN2280" s="7">
        <v>0</v>
      </c>
      <c r="AO2280" s="7">
        <v>0</v>
      </c>
      <c r="AP2280" s="7">
        <v>14453747</v>
      </c>
      <c r="AQ2280" s="7">
        <v>1006506</v>
      </c>
      <c r="AR2280" s="7">
        <v>8079406</v>
      </c>
      <c r="AS2280" s="7">
        <v>148967</v>
      </c>
      <c r="AT2280" s="7">
        <v>14853541</v>
      </c>
      <c r="AU2280" s="7">
        <v>893710</v>
      </c>
      <c r="AV2280" s="7">
        <v>905313</v>
      </c>
      <c r="AW2280" s="7">
        <v>0</v>
      </c>
      <c r="AX2280" s="7">
        <v>0</v>
      </c>
      <c r="AY2280" s="7">
        <v>15968118</v>
      </c>
      <c r="AZ2280" s="7">
        <v>413600</v>
      </c>
      <c r="BA2280" s="7">
        <v>0</v>
      </c>
      <c r="BB2280" s="7">
        <v>0</v>
      </c>
      <c r="BC2280" s="7">
        <v>0</v>
      </c>
      <c r="BD2280" s="7">
        <v>0</v>
      </c>
      <c r="BE2280" s="7">
        <v>0</v>
      </c>
      <c r="BF2280" s="7">
        <v>0</v>
      </c>
      <c r="BG2280" s="7">
        <v>910675.08319844003</v>
      </c>
      <c r="BH2280" s="7">
        <v>10156</v>
      </c>
      <c r="BI2280" s="7">
        <v>620609</v>
      </c>
      <c r="BJ2280" s="7">
        <v>8541458.1158333346</v>
      </c>
      <c r="BK2280" s="7">
        <v>5871460.5200000005</v>
      </c>
      <c r="BL2280" s="7">
        <v>1720845.8333333333</v>
      </c>
      <c r="BM2280" s="7">
        <v>7238298.7166666659</v>
      </c>
      <c r="BN2280" s="130">
        <v>0.71099999999999997</v>
      </c>
      <c r="BO2280" s="131">
        <v>3.7867290000000002E-4</v>
      </c>
      <c r="BP2280" s="161">
        <v>9595.9693676934276</v>
      </c>
      <c r="BQ2280" s="162">
        <v>18302241</v>
      </c>
      <c r="BR2280" s="161">
        <v>541830</v>
      </c>
      <c r="BS2280" s="163">
        <v>0</v>
      </c>
      <c r="BT2280" s="163">
        <v>2581954.9168015569</v>
      </c>
      <c r="BU2280" s="161">
        <v>24761418.379999999</v>
      </c>
      <c r="BV2280" s="161">
        <v>464229.82</v>
      </c>
      <c r="BW2280" s="165">
        <v>19578836.796801556</v>
      </c>
      <c r="BX2280" s="161">
        <v>541830</v>
      </c>
    </row>
    <row r="2281" spans="1:76" ht="14.45" x14ac:dyDescent="0.3">
      <c r="A2281" s="164" t="s">
        <v>31</v>
      </c>
      <c r="B2281" s="6" t="s">
        <v>1164</v>
      </c>
      <c r="C2281" s="6" t="s">
        <v>1140</v>
      </c>
      <c r="D2281" s="6" t="s">
        <v>75</v>
      </c>
      <c r="E2281" s="6" t="s">
        <v>36</v>
      </c>
      <c r="F2281" s="24" t="str">
        <f>+Tabela1[[#This Row],[WK]]&amp;Tabela1[[#This Row],[PK]]&amp;Tabela1[[#This Row],[GK]]</f>
        <v>302708</v>
      </c>
      <c r="G2281" s="6" t="s">
        <v>2131</v>
      </c>
      <c r="H2281" s="7">
        <v>341265105.14319873</v>
      </c>
      <c r="I2281" s="8">
        <v>1.371</v>
      </c>
      <c r="J2281" s="7">
        <v>467874459.15000004</v>
      </c>
      <c r="K2281" s="8">
        <v>7.0000000000000007E-2</v>
      </c>
      <c r="L2281" s="7">
        <v>32751212.140500005</v>
      </c>
      <c r="M2281" s="7">
        <v>18585862.140500005</v>
      </c>
      <c r="N2281" s="9">
        <v>1.3120651547967404</v>
      </c>
      <c r="O2281" s="7">
        <v>14651029</v>
      </c>
      <c r="P2281" s="8">
        <v>1.2949999999999999</v>
      </c>
      <c r="Q2281" s="7">
        <v>18973083</v>
      </c>
      <c r="R2281" s="8">
        <v>1.6E-2</v>
      </c>
      <c r="S2281" s="7">
        <v>303569.32799999998</v>
      </c>
      <c r="T2281" s="7">
        <v>68249.32799999998</v>
      </c>
      <c r="U2281" s="9">
        <v>0.29002774094849559</v>
      </c>
      <c r="V2281" s="7">
        <v>18654111.468500007</v>
      </c>
      <c r="W2281" s="9">
        <v>1.2953641371200095</v>
      </c>
      <c r="X2281" s="7">
        <v>26823348.639568776</v>
      </c>
      <c r="Y2281" s="7">
        <v>0</v>
      </c>
      <c r="Z2281" s="7">
        <v>0</v>
      </c>
      <c r="AA2281" s="7">
        <v>1623072.6395687768</v>
      </c>
      <c r="AB2281" s="7">
        <v>19976272</v>
      </c>
      <c r="AC2281" s="7">
        <v>5224004</v>
      </c>
      <c r="AD2281" s="7">
        <v>8169237.1710687708</v>
      </c>
      <c r="AE2281" s="7">
        <v>0</v>
      </c>
      <c r="AF2281" s="7">
        <v>32751212.140500005</v>
      </c>
      <c r="AG2281" s="7">
        <v>303569.32799999998</v>
      </c>
      <c r="AH2281" s="7">
        <v>8169237.1710687708</v>
      </c>
      <c r="AI2281" s="7">
        <v>11827148</v>
      </c>
      <c r="AJ2281" s="7">
        <v>64778</v>
      </c>
      <c r="AK2281" s="7">
        <v>4153674</v>
      </c>
      <c r="AL2281" s="7">
        <v>0</v>
      </c>
      <c r="AM2281" s="7">
        <v>485041</v>
      </c>
      <c r="AN2281" s="7">
        <v>0</v>
      </c>
      <c r="AO2281" s="7">
        <v>0</v>
      </c>
      <c r="AP2281" s="7">
        <v>17182357</v>
      </c>
      <c r="AQ2281" s="7">
        <v>1022418</v>
      </c>
      <c r="AR2281" s="7">
        <v>14165350</v>
      </c>
      <c r="AS2281" s="7">
        <v>235320</v>
      </c>
      <c r="AT2281" s="7">
        <v>4762529</v>
      </c>
      <c r="AU2281" s="7">
        <v>0</v>
      </c>
      <c r="AV2281" s="7">
        <v>1025638</v>
      </c>
      <c r="AW2281" s="7">
        <v>0</v>
      </c>
      <c r="AX2281" s="7">
        <v>0</v>
      </c>
      <c r="AY2281" s="7">
        <v>19609664</v>
      </c>
      <c r="AZ2281" s="7">
        <v>433063</v>
      </c>
      <c r="BA2281" s="7">
        <v>0</v>
      </c>
      <c r="BB2281" s="7">
        <v>0</v>
      </c>
      <c r="BC2281" s="7">
        <v>0</v>
      </c>
      <c r="BD2281" s="7">
        <v>0</v>
      </c>
      <c r="BE2281" s="7">
        <v>0</v>
      </c>
      <c r="BF2281" s="7">
        <v>0</v>
      </c>
      <c r="BG2281" s="7">
        <v>963579.63956877671</v>
      </c>
      <c r="BH2281" s="7">
        <v>10746</v>
      </c>
      <c r="BI2281" s="7">
        <v>659493</v>
      </c>
      <c r="BJ2281" s="7">
        <v>9076692.4624999966</v>
      </c>
      <c r="BK2281" s="7">
        <v>4421889.0766666625</v>
      </c>
      <c r="BL2281" s="7">
        <v>4310484.8166666664</v>
      </c>
      <c r="BM2281" s="7">
        <v>9998243.910000002</v>
      </c>
      <c r="BN2281" s="130">
        <v>1.0329999999999999</v>
      </c>
      <c r="BO2281" s="131">
        <v>3.7894220000000002E-4</v>
      </c>
      <c r="BP2281" s="161">
        <v>9602.9729945909203</v>
      </c>
      <c r="BQ2281" s="162">
        <v>19976272</v>
      </c>
      <c r="BR2281" s="161">
        <v>584296</v>
      </c>
      <c r="BS2281" s="163">
        <v>0</v>
      </c>
      <c r="BT2281" s="163">
        <v>2591841.3604312241</v>
      </c>
      <c r="BU2281" s="161">
        <v>32751212.140000001</v>
      </c>
      <c r="BV2281" s="161">
        <v>303569.33</v>
      </c>
      <c r="BW2281" s="165">
        <v>10761078.530431224</v>
      </c>
      <c r="BX2281" s="161">
        <v>584296</v>
      </c>
    </row>
    <row r="2282" spans="1:76" ht="14.45" x14ac:dyDescent="0.3">
      <c r="A2282" s="164" t="s">
        <v>31</v>
      </c>
      <c r="B2282" s="6" t="s">
        <v>1164</v>
      </c>
      <c r="C2282" s="6" t="s">
        <v>1140</v>
      </c>
      <c r="D2282" s="6" t="s">
        <v>77</v>
      </c>
      <c r="E2282" s="6" t="s">
        <v>36</v>
      </c>
      <c r="F2282" s="24" t="str">
        <f>+Tabela1[[#This Row],[WK]]&amp;Tabela1[[#This Row],[PK]]&amp;Tabela1[[#This Row],[GK]]</f>
        <v>302709</v>
      </c>
      <c r="G2282" s="6" t="s">
        <v>2137</v>
      </c>
      <c r="H2282" s="7">
        <v>214961440.11399975</v>
      </c>
      <c r="I2282" s="8">
        <v>1.371</v>
      </c>
      <c r="J2282" s="7">
        <v>294712134.39999998</v>
      </c>
      <c r="K2282" s="8">
        <v>7.0000000000000007E-2</v>
      </c>
      <c r="L2282" s="7">
        <v>20629849.408</v>
      </c>
      <c r="M2282" s="7">
        <v>13703303.408</v>
      </c>
      <c r="N2282" s="9">
        <v>1.978374706238867</v>
      </c>
      <c r="O2282" s="7">
        <v>9164321</v>
      </c>
      <c r="P2282" s="8">
        <v>1.2949999999999999</v>
      </c>
      <c r="Q2282" s="7">
        <v>11867796</v>
      </c>
      <c r="R2282" s="8">
        <v>1.6E-2</v>
      </c>
      <c r="S2282" s="7">
        <v>189884.736</v>
      </c>
      <c r="T2282" s="7">
        <v>-38339.263999999996</v>
      </c>
      <c r="U2282" s="9">
        <v>-0.16798962422882779</v>
      </c>
      <c r="V2282" s="7">
        <v>13664964.144000001</v>
      </c>
      <c r="W2282" s="9">
        <v>1.9099096328742924</v>
      </c>
      <c r="X2282" s="7">
        <v>27363385.264696807</v>
      </c>
      <c r="Y2282" s="7">
        <v>7962336</v>
      </c>
      <c r="Z2282" s="7">
        <v>0</v>
      </c>
      <c r="AA2282" s="7">
        <v>1150195.264696806</v>
      </c>
      <c r="AB2282" s="7">
        <v>17845886</v>
      </c>
      <c r="AC2282" s="7">
        <v>404968</v>
      </c>
      <c r="AD2282" s="7">
        <v>13698421.120696807</v>
      </c>
      <c r="AE2282" s="7">
        <v>0</v>
      </c>
      <c r="AF2282" s="7">
        <v>20629849.408</v>
      </c>
      <c r="AG2282" s="7">
        <v>189884.736</v>
      </c>
      <c r="AH2282" s="7">
        <v>13698421.120696807</v>
      </c>
      <c r="AI2282" s="7">
        <v>5783216</v>
      </c>
      <c r="AJ2282" s="7">
        <v>140079</v>
      </c>
      <c r="AK2282" s="7">
        <v>7887986</v>
      </c>
      <c r="AL2282" s="7">
        <v>0</v>
      </c>
      <c r="AM2282" s="7">
        <v>515691</v>
      </c>
      <c r="AN2282" s="7">
        <v>0</v>
      </c>
      <c r="AO2282" s="7">
        <v>0</v>
      </c>
      <c r="AP2282" s="7">
        <v>14266979</v>
      </c>
      <c r="AQ2282" s="7">
        <v>887157</v>
      </c>
      <c r="AR2282" s="7">
        <v>6926546</v>
      </c>
      <c r="AS2282" s="7">
        <v>228224</v>
      </c>
      <c r="AT2282" s="7">
        <v>8842484</v>
      </c>
      <c r="AU2282" s="7">
        <v>436891</v>
      </c>
      <c r="AV2282" s="7">
        <v>803874</v>
      </c>
      <c r="AW2282" s="7">
        <v>0</v>
      </c>
      <c r="AX2282" s="7">
        <v>0</v>
      </c>
      <c r="AY2282" s="7">
        <v>16138026</v>
      </c>
      <c r="AZ2282" s="7">
        <v>386026</v>
      </c>
      <c r="BA2282" s="7">
        <v>0</v>
      </c>
      <c r="BB2282" s="7">
        <v>0</v>
      </c>
      <c r="BC2282" s="7">
        <v>0</v>
      </c>
      <c r="BD2282" s="7">
        <v>0</v>
      </c>
      <c r="BE2282" s="7">
        <v>0</v>
      </c>
      <c r="BF2282" s="7">
        <v>0</v>
      </c>
      <c r="BG2282" s="7">
        <v>708203.26469680597</v>
      </c>
      <c r="BH2282" s="7">
        <v>7898</v>
      </c>
      <c r="BI2282" s="7">
        <v>441992</v>
      </c>
      <c r="BJ2282" s="7">
        <v>6083164.0825000023</v>
      </c>
      <c r="BK2282" s="7">
        <v>4318809.3833333356</v>
      </c>
      <c r="BL2282" s="7">
        <v>155585.26999999999</v>
      </c>
      <c r="BM2282" s="7">
        <v>6746248.2566666668</v>
      </c>
      <c r="BN2282" s="130">
        <v>0.74</v>
      </c>
      <c r="BO2282" s="131">
        <v>3.1715420000000001E-4</v>
      </c>
      <c r="BP2282" s="161">
        <v>8037.1621239371598</v>
      </c>
      <c r="BQ2282" s="162">
        <v>17845886</v>
      </c>
      <c r="BR2282" s="161">
        <v>414320</v>
      </c>
      <c r="BS2282" s="163">
        <v>0</v>
      </c>
      <c r="BT2282" s="163">
        <v>1658235.7353031933</v>
      </c>
      <c r="BU2282" s="161">
        <v>20629849.41</v>
      </c>
      <c r="BV2282" s="161">
        <v>189884.74</v>
      </c>
      <c r="BW2282" s="165">
        <v>15356656.855303193</v>
      </c>
      <c r="BX2282" s="161">
        <v>414320</v>
      </c>
    </row>
    <row r="2283" spans="1:76" ht="14.45" x14ac:dyDescent="0.3">
      <c r="A2283" s="164" t="s">
        <v>31</v>
      </c>
      <c r="B2283" s="6" t="s">
        <v>1164</v>
      </c>
      <c r="C2283" s="6" t="s">
        <v>1147</v>
      </c>
      <c r="D2283" s="6" t="s">
        <v>33</v>
      </c>
      <c r="E2283" s="6" t="s">
        <v>34</v>
      </c>
      <c r="F2283" s="24" t="str">
        <f>+Tabela1[[#This Row],[WK]]&amp;Tabela1[[#This Row],[PK]]&amp;Tabela1[[#This Row],[GK]]</f>
        <v>302801</v>
      </c>
      <c r="G2283" s="6" t="s">
        <v>2138</v>
      </c>
      <c r="H2283" s="7">
        <v>879504935.65520525</v>
      </c>
      <c r="I2283" s="8">
        <v>1.371</v>
      </c>
      <c r="J2283" s="7">
        <v>1205801266.78</v>
      </c>
      <c r="K2283" s="8">
        <v>7.0000000000000007E-2</v>
      </c>
      <c r="L2283" s="7">
        <v>84406088.674600005</v>
      </c>
      <c r="M2283" s="7">
        <v>51144806.674600005</v>
      </c>
      <c r="N2283" s="9">
        <v>1.5376679309775254</v>
      </c>
      <c r="O2283" s="7">
        <v>98617375</v>
      </c>
      <c r="P2283" s="8">
        <v>1.2949999999999999</v>
      </c>
      <c r="Q2283" s="7">
        <v>127709501</v>
      </c>
      <c r="R2283" s="8">
        <v>1.6E-2</v>
      </c>
      <c r="S2283" s="7">
        <v>2043352.0160000001</v>
      </c>
      <c r="T2283" s="7">
        <v>-394045.98399999994</v>
      </c>
      <c r="U2283" s="9">
        <v>-0.1616666559995536</v>
      </c>
      <c r="V2283" s="7">
        <v>50750760.690600008</v>
      </c>
      <c r="W2283" s="9">
        <v>1.4216425002437068</v>
      </c>
      <c r="X2283" s="7">
        <v>56723821.281646267</v>
      </c>
      <c r="Y2283" s="7">
        <v>8628313</v>
      </c>
      <c r="Z2283" s="7">
        <v>0</v>
      </c>
      <c r="AA2283" s="7">
        <v>3458275.2816462703</v>
      </c>
      <c r="AB2283" s="7">
        <v>44637233</v>
      </c>
      <c r="AC2283" s="7">
        <v>0</v>
      </c>
      <c r="AD2283" s="7">
        <v>5973060.5910462616</v>
      </c>
      <c r="AE2283" s="7">
        <v>0</v>
      </c>
      <c r="AF2283" s="7">
        <v>84406088.674600005</v>
      </c>
      <c r="AG2283" s="7">
        <v>2043352.0160000001</v>
      </c>
      <c r="AH2283" s="7">
        <v>5973060.5910462616</v>
      </c>
      <c r="AI2283" s="7">
        <v>27771011</v>
      </c>
      <c r="AJ2283" s="7">
        <v>2403335</v>
      </c>
      <c r="AK2283" s="7">
        <v>8633161</v>
      </c>
      <c r="AL2283" s="7">
        <v>233950</v>
      </c>
      <c r="AM2283" s="7">
        <v>1108293</v>
      </c>
      <c r="AN2283" s="7">
        <v>0</v>
      </c>
      <c r="AO2283" s="7">
        <v>0</v>
      </c>
      <c r="AP2283" s="7">
        <v>32981345</v>
      </c>
      <c r="AQ2283" s="7">
        <v>3612280</v>
      </c>
      <c r="AR2283" s="7">
        <v>33261282</v>
      </c>
      <c r="AS2283" s="7">
        <v>2437398</v>
      </c>
      <c r="AT2283" s="7">
        <v>9919544</v>
      </c>
      <c r="AU2283" s="7">
        <v>495007</v>
      </c>
      <c r="AV2283" s="7">
        <v>1204837</v>
      </c>
      <c r="AW2283" s="7">
        <v>0</v>
      </c>
      <c r="AX2283" s="7">
        <v>0</v>
      </c>
      <c r="AY2283" s="7">
        <v>38228835</v>
      </c>
      <c r="AZ2283" s="7">
        <v>1651155</v>
      </c>
      <c r="BA2283" s="7">
        <v>0</v>
      </c>
      <c r="BB2283" s="7">
        <v>0</v>
      </c>
      <c r="BC2283" s="7">
        <v>0</v>
      </c>
      <c r="BD2283" s="7">
        <v>0</v>
      </c>
      <c r="BE2283" s="7">
        <v>0</v>
      </c>
      <c r="BF2283" s="7">
        <v>0</v>
      </c>
      <c r="BG2283" s="7">
        <v>2277405.2816462703</v>
      </c>
      <c r="BH2283" s="7">
        <v>25398</v>
      </c>
      <c r="BI2283" s="7">
        <v>1180870</v>
      </c>
      <c r="BJ2283" s="7">
        <v>16252417.686666666</v>
      </c>
      <c r="BK2283" s="7">
        <v>11237137.293333333</v>
      </c>
      <c r="BL2283" s="7">
        <v>4295585.3999999994</v>
      </c>
      <c r="BM2283" s="7">
        <v>11469950.773333333</v>
      </c>
      <c r="BN2283" s="130">
        <v>0.91100000000000003</v>
      </c>
      <c r="BO2283" s="131">
        <v>1.0656013999999999E-3</v>
      </c>
      <c r="BP2283" s="161">
        <v>27003.984280476026</v>
      </c>
      <c r="BQ2283" s="162">
        <v>44637233</v>
      </c>
      <c r="BR2283" s="161">
        <v>1316884</v>
      </c>
      <c r="BS2283" s="163">
        <v>0</v>
      </c>
      <c r="BT2283" s="163">
        <v>92440.71835373342</v>
      </c>
      <c r="BU2283" s="161">
        <v>84406088.670000002</v>
      </c>
      <c r="BV2283" s="161">
        <v>2043352.02</v>
      </c>
      <c r="BW2283" s="165">
        <v>6065501.3083537333</v>
      </c>
      <c r="BX2283" s="161">
        <v>1316884</v>
      </c>
    </row>
    <row r="2284" spans="1:76" ht="14.45" x14ac:dyDescent="0.3">
      <c r="A2284" s="164" t="s">
        <v>31</v>
      </c>
      <c r="B2284" s="6" t="s">
        <v>1164</v>
      </c>
      <c r="C2284" s="6" t="s">
        <v>1147</v>
      </c>
      <c r="D2284" s="6" t="s">
        <v>32</v>
      </c>
      <c r="E2284" s="6" t="s">
        <v>36</v>
      </c>
      <c r="F2284" s="24" t="str">
        <f>+Tabela1[[#This Row],[WK]]&amp;Tabela1[[#This Row],[PK]]&amp;Tabela1[[#This Row],[GK]]</f>
        <v>302802</v>
      </c>
      <c r="G2284" s="6" t="s">
        <v>2139</v>
      </c>
      <c r="H2284" s="7">
        <v>128552361.39299963</v>
      </c>
      <c r="I2284" s="8">
        <v>1.371</v>
      </c>
      <c r="J2284" s="7">
        <v>176245287.47000003</v>
      </c>
      <c r="K2284" s="8">
        <v>7.0000000000000007E-2</v>
      </c>
      <c r="L2284" s="7">
        <v>12337170.122900004</v>
      </c>
      <c r="M2284" s="7">
        <v>7844627.1229000036</v>
      </c>
      <c r="N2284" s="9">
        <v>1.7461440264233428</v>
      </c>
      <c r="O2284" s="7">
        <v>10782193</v>
      </c>
      <c r="P2284" s="8">
        <v>1.2949999999999999</v>
      </c>
      <c r="Q2284" s="7">
        <v>13962940</v>
      </c>
      <c r="R2284" s="8">
        <v>1.6E-2</v>
      </c>
      <c r="S2284" s="7">
        <v>223407.04</v>
      </c>
      <c r="T2284" s="7">
        <v>76775.040000000008</v>
      </c>
      <c r="U2284" s="9">
        <v>0.52358993944023136</v>
      </c>
      <c r="V2284" s="7">
        <v>7921402.1629000027</v>
      </c>
      <c r="W2284" s="9">
        <v>1.7075023388641306</v>
      </c>
      <c r="X2284" s="7">
        <v>15791366.422245858</v>
      </c>
      <c r="Y2284" s="7">
        <v>2577388</v>
      </c>
      <c r="Z2284" s="7">
        <v>0</v>
      </c>
      <c r="AA2284" s="7">
        <v>681535.422245858</v>
      </c>
      <c r="AB2284" s="7">
        <v>10932510</v>
      </c>
      <c r="AC2284" s="7">
        <v>1599933</v>
      </c>
      <c r="AD2284" s="7">
        <v>7869964.2593458546</v>
      </c>
      <c r="AE2284" s="7">
        <v>0</v>
      </c>
      <c r="AF2284" s="7">
        <v>12337170.122900004</v>
      </c>
      <c r="AG2284" s="7">
        <v>223407.04</v>
      </c>
      <c r="AH2284" s="7">
        <v>7869964.2593458546</v>
      </c>
      <c r="AI2284" s="7">
        <v>3750981</v>
      </c>
      <c r="AJ2284" s="7">
        <v>74459</v>
      </c>
      <c r="AK2284" s="7">
        <v>4789064</v>
      </c>
      <c r="AL2284" s="7">
        <v>7280</v>
      </c>
      <c r="AM2284" s="7">
        <v>380778</v>
      </c>
      <c r="AN2284" s="7">
        <v>0</v>
      </c>
      <c r="AO2284" s="7">
        <v>0</v>
      </c>
      <c r="AP2284" s="7">
        <v>8814132</v>
      </c>
      <c r="AQ2284" s="7">
        <v>473415</v>
      </c>
      <c r="AR2284" s="7">
        <v>4492543</v>
      </c>
      <c r="AS2284" s="7">
        <v>146632</v>
      </c>
      <c r="AT2284" s="7">
        <v>4825437</v>
      </c>
      <c r="AU2284" s="7">
        <v>35942</v>
      </c>
      <c r="AV2284" s="7">
        <v>389433</v>
      </c>
      <c r="AW2284" s="7">
        <v>0</v>
      </c>
      <c r="AX2284" s="7">
        <v>0</v>
      </c>
      <c r="AY2284" s="7">
        <v>9869709</v>
      </c>
      <c r="AZ2284" s="7">
        <v>194635</v>
      </c>
      <c r="BA2284" s="7">
        <v>0</v>
      </c>
      <c r="BB2284" s="7">
        <v>0</v>
      </c>
      <c r="BC2284" s="7">
        <v>0</v>
      </c>
      <c r="BD2284" s="7">
        <v>0</v>
      </c>
      <c r="BE2284" s="7">
        <v>0</v>
      </c>
      <c r="BF2284" s="7">
        <v>0</v>
      </c>
      <c r="BG2284" s="7">
        <v>446998.42224585806</v>
      </c>
      <c r="BH2284" s="7">
        <v>4985</v>
      </c>
      <c r="BI2284" s="7">
        <v>234537</v>
      </c>
      <c r="BJ2284" s="7">
        <v>3228007.8883333337</v>
      </c>
      <c r="BK2284" s="7">
        <v>1903131.7366666668</v>
      </c>
      <c r="BL2284" s="7">
        <v>1229571.0900000001</v>
      </c>
      <c r="BM2284" s="7">
        <v>2840362.4266666672</v>
      </c>
      <c r="BN2284" s="130">
        <v>0.84899999999999998</v>
      </c>
      <c r="BO2284" s="131">
        <v>1.8739040000000001E-4</v>
      </c>
      <c r="BP2284" s="161">
        <v>4748.4590365001559</v>
      </c>
      <c r="BQ2284" s="162">
        <v>10932510</v>
      </c>
      <c r="BR2284" s="161">
        <v>273928</v>
      </c>
      <c r="BS2284" s="163">
        <v>0</v>
      </c>
      <c r="BT2284" s="163">
        <v>1297717.4100000001</v>
      </c>
      <c r="BU2284" s="161">
        <v>12337170.119999999</v>
      </c>
      <c r="BV2284" s="161">
        <v>223407.04</v>
      </c>
      <c r="BW2284" s="165">
        <v>9167681.6699999999</v>
      </c>
      <c r="BX2284" s="161">
        <v>273928</v>
      </c>
    </row>
    <row r="2285" spans="1:76" ht="14.45" x14ac:dyDescent="0.3">
      <c r="A2285" s="164" t="s">
        <v>31</v>
      </c>
      <c r="B2285" s="6" t="s">
        <v>1164</v>
      </c>
      <c r="C2285" s="6" t="s">
        <v>1147</v>
      </c>
      <c r="D2285" s="6" t="s">
        <v>37</v>
      </c>
      <c r="E2285" s="6" t="s">
        <v>40</v>
      </c>
      <c r="F2285" s="24" t="str">
        <f>+Tabela1[[#This Row],[WK]]&amp;Tabela1[[#This Row],[PK]]&amp;Tabela1[[#This Row],[GK]]</f>
        <v>302803</v>
      </c>
      <c r="G2285" s="6" t="s">
        <v>2140</v>
      </c>
      <c r="H2285" s="7">
        <v>171730630.68039906</v>
      </c>
      <c r="I2285" s="8">
        <v>1.371</v>
      </c>
      <c r="J2285" s="7">
        <v>235442694.66000003</v>
      </c>
      <c r="K2285" s="8">
        <v>7.0000000000000007E-2</v>
      </c>
      <c r="L2285" s="7">
        <v>16480988.626200004</v>
      </c>
      <c r="M2285" s="7">
        <v>11585868.626200004</v>
      </c>
      <c r="N2285" s="9">
        <v>2.3668201445929831</v>
      </c>
      <c r="O2285" s="7">
        <v>19288089</v>
      </c>
      <c r="P2285" s="8">
        <v>1.2949999999999999</v>
      </c>
      <c r="Q2285" s="7">
        <v>24978075</v>
      </c>
      <c r="R2285" s="8">
        <v>1.6E-2</v>
      </c>
      <c r="S2285" s="7">
        <v>399649.2</v>
      </c>
      <c r="T2285" s="7">
        <v>201408.2</v>
      </c>
      <c r="U2285" s="9">
        <v>1.0159765134356666</v>
      </c>
      <c r="V2285" s="7">
        <v>11787276.826200005</v>
      </c>
      <c r="W2285" s="9">
        <v>2.3142433505498636</v>
      </c>
      <c r="X2285" s="7">
        <v>23914443.366907559</v>
      </c>
      <c r="Y2285" s="7">
        <v>6615066</v>
      </c>
      <c r="Z2285" s="7">
        <v>26120.91</v>
      </c>
      <c r="AA2285" s="7">
        <v>1107359.4569075578</v>
      </c>
      <c r="AB2285" s="7">
        <v>14789187</v>
      </c>
      <c r="AC2285" s="7">
        <v>1376710</v>
      </c>
      <c r="AD2285" s="7">
        <v>12127166.540707557</v>
      </c>
      <c r="AE2285" s="7">
        <v>0</v>
      </c>
      <c r="AF2285" s="7">
        <v>16480988.626200004</v>
      </c>
      <c r="AG2285" s="7">
        <v>399649.2</v>
      </c>
      <c r="AH2285" s="7">
        <v>12127166.540707557</v>
      </c>
      <c r="AI2285" s="7">
        <v>4087107</v>
      </c>
      <c r="AJ2285" s="7">
        <v>170416</v>
      </c>
      <c r="AK2285" s="7">
        <v>2396145</v>
      </c>
      <c r="AL2285" s="7">
        <v>236011</v>
      </c>
      <c r="AM2285" s="7">
        <v>507719</v>
      </c>
      <c r="AN2285" s="7">
        <v>0</v>
      </c>
      <c r="AO2285" s="7">
        <v>0</v>
      </c>
      <c r="AP2285" s="7">
        <v>12593900</v>
      </c>
      <c r="AQ2285" s="7">
        <v>620612</v>
      </c>
      <c r="AR2285" s="7">
        <v>4895120</v>
      </c>
      <c r="AS2285" s="7">
        <v>198241</v>
      </c>
      <c r="AT2285" s="7">
        <v>8036059</v>
      </c>
      <c r="AU2285" s="7">
        <v>495453</v>
      </c>
      <c r="AV2285" s="7">
        <v>851599</v>
      </c>
      <c r="AW2285" s="7">
        <v>0</v>
      </c>
      <c r="AX2285" s="7">
        <v>0</v>
      </c>
      <c r="AY2285" s="7">
        <v>13569631</v>
      </c>
      <c r="AZ2285" s="7">
        <v>254648</v>
      </c>
      <c r="BA2285" s="7">
        <v>26120.91</v>
      </c>
      <c r="BB2285" s="7">
        <v>0</v>
      </c>
      <c r="BC2285" s="7">
        <v>0</v>
      </c>
      <c r="BD2285" s="7">
        <v>0</v>
      </c>
      <c r="BE2285" s="7">
        <v>561.74</v>
      </c>
      <c r="BF2285" s="7">
        <v>0</v>
      </c>
      <c r="BG2285" s="7">
        <v>696815.45690755767</v>
      </c>
      <c r="BH2285" s="7">
        <v>7771</v>
      </c>
      <c r="BI2285" s="7">
        <v>410544</v>
      </c>
      <c r="BJ2285" s="7">
        <v>5650251.4233333319</v>
      </c>
      <c r="BK2285" s="7">
        <v>2553293.3199999975</v>
      </c>
      <c r="BL2285" s="7">
        <v>2686070.9133333336</v>
      </c>
      <c r="BM2285" s="7">
        <v>7015690.5866666688</v>
      </c>
      <c r="BN2285" s="130">
        <v>0.77400000000000002</v>
      </c>
      <c r="BO2285" s="131">
        <v>3.1077740000000001E-4</v>
      </c>
      <c r="BP2285" s="161">
        <v>7875.0781871666104</v>
      </c>
      <c r="BQ2285" s="162">
        <v>14789187</v>
      </c>
      <c r="BR2285" s="161">
        <v>419847</v>
      </c>
      <c r="BS2285" s="163">
        <v>0</v>
      </c>
      <c r="BT2285" s="163">
        <v>1712793.6330924407</v>
      </c>
      <c r="BU2285" s="161">
        <v>16480988.630000001</v>
      </c>
      <c r="BV2285" s="161">
        <v>399649.2</v>
      </c>
      <c r="BW2285" s="165">
        <v>13839960.17309244</v>
      </c>
      <c r="BX2285" s="161">
        <v>419847</v>
      </c>
    </row>
    <row r="2286" spans="1:76" ht="14.45" x14ac:dyDescent="0.3">
      <c r="A2286" s="164" t="s">
        <v>31</v>
      </c>
      <c r="B2286" s="6" t="s">
        <v>1164</v>
      </c>
      <c r="C2286" s="6" t="s">
        <v>1147</v>
      </c>
      <c r="D2286" s="6" t="s">
        <v>39</v>
      </c>
      <c r="E2286" s="6" t="s">
        <v>36</v>
      </c>
      <c r="F2286" s="24" t="str">
        <f>+Tabela1[[#This Row],[WK]]&amp;Tabela1[[#This Row],[PK]]&amp;Tabela1[[#This Row],[GK]]</f>
        <v>302804</v>
      </c>
      <c r="G2286" s="6" t="s">
        <v>2141</v>
      </c>
      <c r="H2286" s="7">
        <v>148686427.11999971</v>
      </c>
      <c r="I2286" s="8">
        <v>1.371</v>
      </c>
      <c r="J2286" s="7">
        <v>203849091.57999998</v>
      </c>
      <c r="K2286" s="8">
        <v>7.0000000000000007E-2</v>
      </c>
      <c r="L2286" s="7">
        <v>14269436.410600001</v>
      </c>
      <c r="M2286" s="7">
        <v>9157437.410600001</v>
      </c>
      <c r="N2286" s="9">
        <v>1.7913613462365703</v>
      </c>
      <c r="O2286" s="7">
        <v>25170131</v>
      </c>
      <c r="P2286" s="8">
        <v>1.2949999999999999</v>
      </c>
      <c r="Q2286" s="7">
        <v>32595320</v>
      </c>
      <c r="R2286" s="8">
        <v>1.6E-2</v>
      </c>
      <c r="S2286" s="7">
        <v>521525.12</v>
      </c>
      <c r="T2286" s="7">
        <v>-59339.880000000005</v>
      </c>
      <c r="U2286" s="9">
        <v>-0.10215778192867535</v>
      </c>
      <c r="V2286" s="7">
        <v>9098097.5306000002</v>
      </c>
      <c r="W2286" s="9">
        <v>1.5981582434781509</v>
      </c>
      <c r="X2286" s="7">
        <v>16027981.76894922</v>
      </c>
      <c r="Y2286" s="7">
        <v>628365</v>
      </c>
      <c r="Z2286" s="7">
        <v>0</v>
      </c>
      <c r="AA2286" s="7">
        <v>1100476.7689492204</v>
      </c>
      <c r="AB2286" s="7">
        <v>11137592</v>
      </c>
      <c r="AC2286" s="7">
        <v>3161548</v>
      </c>
      <c r="AD2286" s="7">
        <v>6929884.2383492189</v>
      </c>
      <c r="AE2286" s="7">
        <v>0</v>
      </c>
      <c r="AF2286" s="7">
        <v>14269436.410600001</v>
      </c>
      <c r="AG2286" s="7">
        <v>521525.12</v>
      </c>
      <c r="AH2286" s="7">
        <v>6929884.2383492189</v>
      </c>
      <c r="AI2286" s="7">
        <v>4268187</v>
      </c>
      <c r="AJ2286" s="7">
        <v>417708</v>
      </c>
      <c r="AK2286" s="7">
        <v>3990368</v>
      </c>
      <c r="AL2286" s="7">
        <v>45288</v>
      </c>
      <c r="AM2286" s="7">
        <v>885883</v>
      </c>
      <c r="AN2286" s="7">
        <v>0</v>
      </c>
      <c r="AO2286" s="7">
        <v>0</v>
      </c>
      <c r="AP2286" s="7">
        <v>9046424</v>
      </c>
      <c r="AQ2286" s="7">
        <v>525133</v>
      </c>
      <c r="AR2286" s="7">
        <v>5111999</v>
      </c>
      <c r="AS2286" s="7">
        <v>580865</v>
      </c>
      <c r="AT2286" s="7">
        <v>3832534</v>
      </c>
      <c r="AU2286" s="7">
        <v>70956</v>
      </c>
      <c r="AV2286" s="7">
        <v>987050</v>
      </c>
      <c r="AW2286" s="7">
        <v>0</v>
      </c>
      <c r="AX2286" s="7">
        <v>0</v>
      </c>
      <c r="AY2286" s="7">
        <v>10390420</v>
      </c>
      <c r="AZ2286" s="7">
        <v>210855</v>
      </c>
      <c r="BA2286" s="7">
        <v>0</v>
      </c>
      <c r="BB2286" s="7">
        <v>0</v>
      </c>
      <c r="BC2286" s="7">
        <v>0</v>
      </c>
      <c r="BD2286" s="7">
        <v>0</v>
      </c>
      <c r="BE2286" s="7">
        <v>0</v>
      </c>
      <c r="BF2286" s="7">
        <v>0</v>
      </c>
      <c r="BG2286" s="7">
        <v>509407.76894922048</v>
      </c>
      <c r="BH2286" s="7">
        <v>5681</v>
      </c>
      <c r="BI2286" s="7">
        <v>591069</v>
      </c>
      <c r="BJ2286" s="7">
        <v>8134852.0966666685</v>
      </c>
      <c r="BK2286" s="7">
        <v>5600012.6366666686</v>
      </c>
      <c r="BL2286" s="7">
        <v>2868493.74</v>
      </c>
      <c r="BM2286" s="7">
        <v>4402370.3599999994</v>
      </c>
      <c r="BN2286" s="130">
        <v>0.96699999999999997</v>
      </c>
      <c r="BO2286" s="131">
        <v>2.083846E-4</v>
      </c>
      <c r="BP2286" s="161">
        <v>5280.7346807096137</v>
      </c>
      <c r="BQ2286" s="162">
        <v>11137592</v>
      </c>
      <c r="BR2286" s="161">
        <v>321109</v>
      </c>
      <c r="BS2286" s="163">
        <v>0</v>
      </c>
      <c r="BT2286" s="163">
        <v>1284942.120000001</v>
      </c>
      <c r="BU2286" s="161">
        <v>14269436.41</v>
      </c>
      <c r="BV2286" s="161">
        <v>521525.12</v>
      </c>
      <c r="BW2286" s="165">
        <v>8214826.3600000013</v>
      </c>
      <c r="BX2286" s="161">
        <v>321109</v>
      </c>
    </row>
    <row r="2287" spans="1:76" ht="14.45" x14ac:dyDescent="0.3">
      <c r="A2287" s="164" t="s">
        <v>31</v>
      </c>
      <c r="B2287" s="6" t="s">
        <v>1164</v>
      </c>
      <c r="C2287" s="6" t="s">
        <v>1147</v>
      </c>
      <c r="D2287" s="6" t="s">
        <v>42</v>
      </c>
      <c r="E2287" s="6" t="s">
        <v>40</v>
      </c>
      <c r="F2287" s="24" t="str">
        <f>+Tabela1[[#This Row],[WK]]&amp;Tabela1[[#This Row],[PK]]&amp;Tabela1[[#This Row],[GK]]</f>
        <v>302805</v>
      </c>
      <c r="G2287" s="6" t="s">
        <v>2142</v>
      </c>
      <c r="H2287" s="7">
        <v>299248992.12559944</v>
      </c>
      <c r="I2287" s="8">
        <v>1.371</v>
      </c>
      <c r="J2287" s="7">
        <v>410270368.20999998</v>
      </c>
      <c r="K2287" s="8">
        <v>7.0000000000000007E-2</v>
      </c>
      <c r="L2287" s="7">
        <v>28718925.774700001</v>
      </c>
      <c r="M2287" s="7">
        <v>18649606.774700001</v>
      </c>
      <c r="N2287" s="9">
        <v>1.8521219533019067</v>
      </c>
      <c r="O2287" s="7">
        <v>39203275</v>
      </c>
      <c r="P2287" s="8">
        <v>1.2949999999999999</v>
      </c>
      <c r="Q2287" s="7">
        <v>50768241</v>
      </c>
      <c r="R2287" s="8">
        <v>1.6E-2</v>
      </c>
      <c r="S2287" s="7">
        <v>812291.85600000003</v>
      </c>
      <c r="T2287" s="7">
        <v>-252050.14399999997</v>
      </c>
      <c r="U2287" s="9">
        <v>-0.23681311458159124</v>
      </c>
      <c r="V2287" s="7">
        <v>18397556.6307</v>
      </c>
      <c r="W2287" s="9">
        <v>1.6524265136777561</v>
      </c>
      <c r="X2287" s="7">
        <v>28741863.201662228</v>
      </c>
      <c r="Y2287" s="7">
        <v>4322558</v>
      </c>
      <c r="Z2287" s="7">
        <v>102326.97</v>
      </c>
      <c r="AA2287" s="7">
        <v>1477515.2316622292</v>
      </c>
      <c r="AB2287" s="7">
        <v>22839463</v>
      </c>
      <c r="AC2287" s="7">
        <v>0</v>
      </c>
      <c r="AD2287" s="7">
        <v>10344306.570962226</v>
      </c>
      <c r="AE2287" s="7">
        <v>0</v>
      </c>
      <c r="AF2287" s="7">
        <v>28718925.774700001</v>
      </c>
      <c r="AG2287" s="7">
        <v>812291.85600000003</v>
      </c>
      <c r="AH2287" s="7">
        <v>10344306.570962226</v>
      </c>
      <c r="AI2287" s="7">
        <v>8407227</v>
      </c>
      <c r="AJ2287" s="7">
        <v>1235705</v>
      </c>
      <c r="AK2287" s="7">
        <v>2708371</v>
      </c>
      <c r="AL2287" s="7">
        <v>150877</v>
      </c>
      <c r="AM2287" s="7">
        <v>379034</v>
      </c>
      <c r="AN2287" s="7">
        <v>0</v>
      </c>
      <c r="AO2287" s="7">
        <v>0</v>
      </c>
      <c r="AP2287" s="7">
        <v>17110721</v>
      </c>
      <c r="AQ2287" s="7">
        <v>1360573</v>
      </c>
      <c r="AR2287" s="7">
        <v>10069319</v>
      </c>
      <c r="AS2287" s="7">
        <v>1064342</v>
      </c>
      <c r="AT2287" s="7">
        <v>4084083</v>
      </c>
      <c r="AU2287" s="7">
        <v>229559</v>
      </c>
      <c r="AV2287" s="7">
        <v>601770</v>
      </c>
      <c r="AW2287" s="7">
        <v>0</v>
      </c>
      <c r="AX2287" s="7">
        <v>0</v>
      </c>
      <c r="AY2287" s="7">
        <v>18915189</v>
      </c>
      <c r="AZ2287" s="7">
        <v>569308</v>
      </c>
      <c r="BA2287" s="7">
        <v>102326.97</v>
      </c>
      <c r="BB2287" s="7">
        <v>0</v>
      </c>
      <c r="BC2287" s="7">
        <v>0</v>
      </c>
      <c r="BD2287" s="7">
        <v>1097.8</v>
      </c>
      <c r="BE2287" s="7">
        <v>4.9800000000000004</v>
      </c>
      <c r="BF2287" s="7">
        <v>0</v>
      </c>
      <c r="BG2287" s="7">
        <v>912827.23166222929</v>
      </c>
      <c r="BH2287" s="7">
        <v>10180</v>
      </c>
      <c r="BI2287" s="7">
        <v>564688</v>
      </c>
      <c r="BJ2287" s="7">
        <v>7771935.6583333313</v>
      </c>
      <c r="BK2287" s="7">
        <v>6284451.8533333316</v>
      </c>
      <c r="BL2287" s="7">
        <v>185652.29333333333</v>
      </c>
      <c r="BM2287" s="7">
        <v>5578630.6333333328</v>
      </c>
      <c r="BN2287" s="130">
        <v>0.89600000000000002</v>
      </c>
      <c r="BO2287" s="131">
        <v>4.540433E-4</v>
      </c>
      <c r="BP2287" s="161">
        <v>11505.958474452549</v>
      </c>
      <c r="BQ2287" s="162">
        <v>22839463</v>
      </c>
      <c r="BR2287" s="161">
        <v>545276</v>
      </c>
      <c r="BS2287" s="163">
        <v>0</v>
      </c>
      <c r="BT2287" s="163">
        <v>0</v>
      </c>
      <c r="BU2287" s="161">
        <v>28718925.77</v>
      </c>
      <c r="BV2287" s="161">
        <v>812291.86</v>
      </c>
      <c r="BW2287" s="165">
        <v>10344306.57</v>
      </c>
      <c r="BX2287" s="161">
        <v>545276</v>
      </c>
    </row>
    <row r="2288" spans="1:76" ht="14.45" x14ac:dyDescent="0.3">
      <c r="A2288" s="164" t="s">
        <v>31</v>
      </c>
      <c r="B2288" s="6" t="s">
        <v>1164</v>
      </c>
      <c r="C2288" s="6" t="s">
        <v>1147</v>
      </c>
      <c r="D2288" s="6" t="s">
        <v>44</v>
      </c>
      <c r="E2288" s="6" t="s">
        <v>36</v>
      </c>
      <c r="F2288" s="24" t="str">
        <f>+Tabela1[[#This Row],[WK]]&amp;Tabela1[[#This Row],[PK]]&amp;Tabela1[[#This Row],[GK]]</f>
        <v>302806</v>
      </c>
      <c r="G2288" s="6" t="s">
        <v>2143</v>
      </c>
      <c r="H2288" s="7">
        <v>61893658.079799965</v>
      </c>
      <c r="I2288" s="8">
        <v>1.371</v>
      </c>
      <c r="J2288" s="7">
        <v>84856205.230000004</v>
      </c>
      <c r="K2288" s="8">
        <v>7.0000000000000007E-2</v>
      </c>
      <c r="L2288" s="7">
        <v>5939934.3661000011</v>
      </c>
      <c r="M2288" s="7">
        <v>4326277.3661000011</v>
      </c>
      <c r="N2288" s="9">
        <v>2.6810390102109687</v>
      </c>
      <c r="O2288" s="7">
        <v>0</v>
      </c>
      <c r="P2288" s="8">
        <v>1.2949999999999999</v>
      </c>
      <c r="Q2288" s="7">
        <v>0</v>
      </c>
      <c r="R2288" s="8">
        <v>1.6E-2</v>
      </c>
      <c r="S2288" s="7">
        <v>0</v>
      </c>
      <c r="T2288" s="7">
        <v>-11739</v>
      </c>
      <c r="U2288" s="9">
        <v>-1</v>
      </c>
      <c r="V2288" s="7">
        <v>4314538.3661000011</v>
      </c>
      <c r="W2288" s="9">
        <v>2.654453663045806</v>
      </c>
      <c r="X2288" s="7">
        <v>9772072</v>
      </c>
      <c r="Y2288" s="7">
        <v>3151711</v>
      </c>
      <c r="Z2288" s="7">
        <v>0</v>
      </c>
      <c r="AA2288" s="7">
        <v>479487</v>
      </c>
      <c r="AB2288" s="7">
        <v>5099633</v>
      </c>
      <c r="AC2288" s="7">
        <v>1041241</v>
      </c>
      <c r="AD2288" s="7">
        <v>5457533.6338999989</v>
      </c>
      <c r="AE2288" s="7">
        <v>0</v>
      </c>
      <c r="AF2288" s="7">
        <v>5939934.3661000011</v>
      </c>
      <c r="AG2288" s="7">
        <v>0</v>
      </c>
      <c r="AH2288" s="7">
        <v>5457533.6338999989</v>
      </c>
      <c r="AI2288" s="7">
        <v>1347299</v>
      </c>
      <c r="AJ2288" s="7">
        <v>7057</v>
      </c>
      <c r="AK2288" s="7">
        <v>3596667</v>
      </c>
      <c r="AL2288" s="7">
        <v>65223</v>
      </c>
      <c r="AM2288" s="7">
        <v>307964</v>
      </c>
      <c r="AN2288" s="7">
        <v>0</v>
      </c>
      <c r="AO2288" s="7">
        <v>0</v>
      </c>
      <c r="AP2288" s="7">
        <v>3865068</v>
      </c>
      <c r="AQ2288" s="7">
        <v>274502</v>
      </c>
      <c r="AR2288" s="7">
        <v>1613657</v>
      </c>
      <c r="AS2288" s="7">
        <v>11739</v>
      </c>
      <c r="AT2288" s="7">
        <v>4050878</v>
      </c>
      <c r="AU2288" s="7">
        <v>162117</v>
      </c>
      <c r="AV2288" s="7">
        <v>693607</v>
      </c>
      <c r="AW2288" s="7">
        <v>0</v>
      </c>
      <c r="AX2288" s="7">
        <v>0</v>
      </c>
      <c r="AY2288" s="7">
        <v>4494383</v>
      </c>
      <c r="AZ2288" s="7">
        <v>116781</v>
      </c>
      <c r="BA2288" s="7">
        <v>0</v>
      </c>
      <c r="BB2288" s="7">
        <v>0</v>
      </c>
      <c r="BC2288" s="7">
        <v>0</v>
      </c>
      <c r="BD2288" s="7">
        <v>0</v>
      </c>
      <c r="BE2288" s="7">
        <v>0</v>
      </c>
      <c r="BF2288" s="7">
        <v>0</v>
      </c>
      <c r="BG2288" s="7">
        <v>320594</v>
      </c>
      <c r="BH2288" s="7">
        <v>2676</v>
      </c>
      <c r="BI2288" s="7">
        <v>158893</v>
      </c>
      <c r="BJ2288" s="7">
        <v>2186756.021666667</v>
      </c>
      <c r="BK2288" s="7">
        <v>1444421.0566666671</v>
      </c>
      <c r="BL2288" s="7">
        <v>0</v>
      </c>
      <c r="BM2288" s="7">
        <v>2969339.86</v>
      </c>
      <c r="BN2288" s="130">
        <v>0.68500000000000005</v>
      </c>
      <c r="BO2288" s="131">
        <v>1.005699E-4</v>
      </c>
      <c r="BP2288" s="161">
        <v>2548.3196725591865</v>
      </c>
      <c r="BQ2288" s="162">
        <v>5099633</v>
      </c>
      <c r="BR2288" s="161">
        <v>141460</v>
      </c>
      <c r="BS2288" s="163">
        <v>0</v>
      </c>
      <c r="BT2288" s="163">
        <v>887153.77999999933</v>
      </c>
      <c r="BU2288" s="161">
        <v>5939934.3700000001</v>
      </c>
      <c r="BV2288" s="161">
        <v>0</v>
      </c>
      <c r="BW2288" s="165">
        <v>6344687.4099999992</v>
      </c>
      <c r="BX2288" s="161">
        <v>141460</v>
      </c>
    </row>
    <row r="2289" spans="1:76" ht="14.45" x14ac:dyDescent="0.3">
      <c r="A2289" s="164" t="s">
        <v>31</v>
      </c>
      <c r="B2289" s="6" t="s">
        <v>1164</v>
      </c>
      <c r="C2289" s="6" t="s">
        <v>1147</v>
      </c>
      <c r="D2289" s="6" t="s">
        <v>51</v>
      </c>
      <c r="E2289" s="6" t="s">
        <v>36</v>
      </c>
      <c r="F2289" s="24" t="str">
        <f>+Tabela1[[#This Row],[WK]]&amp;Tabela1[[#This Row],[PK]]&amp;Tabela1[[#This Row],[GK]]</f>
        <v>302807</v>
      </c>
      <c r="G2289" s="6" t="s">
        <v>2138</v>
      </c>
      <c r="H2289" s="7">
        <v>333354196.30079967</v>
      </c>
      <c r="I2289" s="8">
        <v>1.371</v>
      </c>
      <c r="J2289" s="7">
        <v>457028603.13</v>
      </c>
      <c r="K2289" s="8">
        <v>7.0000000000000007E-2</v>
      </c>
      <c r="L2289" s="7">
        <v>31992002.219100002</v>
      </c>
      <c r="M2289" s="7">
        <v>20581304.219100002</v>
      </c>
      <c r="N2289" s="9">
        <v>1.8036849471522252</v>
      </c>
      <c r="O2289" s="7">
        <v>17079225</v>
      </c>
      <c r="P2289" s="8">
        <v>1.2949999999999999</v>
      </c>
      <c r="Q2289" s="7">
        <v>22117596</v>
      </c>
      <c r="R2289" s="8">
        <v>1.6E-2</v>
      </c>
      <c r="S2289" s="7">
        <v>353881.53600000002</v>
      </c>
      <c r="T2289" s="7">
        <v>-158239.46399999998</v>
      </c>
      <c r="U2289" s="9">
        <v>-0.3089884304685806</v>
      </c>
      <c r="V2289" s="7">
        <v>20423064.755100001</v>
      </c>
      <c r="W2289" s="9">
        <v>1.7129392600105731</v>
      </c>
      <c r="X2289" s="7">
        <v>36637644.488699898</v>
      </c>
      <c r="Y2289" s="7">
        <v>3171263</v>
      </c>
      <c r="Z2289" s="7">
        <v>43130.92</v>
      </c>
      <c r="AA2289" s="7">
        <v>1875846.5686998949</v>
      </c>
      <c r="AB2289" s="7">
        <v>22355472</v>
      </c>
      <c r="AC2289" s="7">
        <v>9191932</v>
      </c>
      <c r="AD2289" s="7">
        <v>16214579.733599892</v>
      </c>
      <c r="AE2289" s="7">
        <v>0</v>
      </c>
      <c r="AF2289" s="7">
        <v>31992002.219100002</v>
      </c>
      <c r="AG2289" s="7">
        <v>353881.53600000002</v>
      </c>
      <c r="AH2289" s="7">
        <v>16214579.733599892</v>
      </c>
      <c r="AI2289" s="7">
        <v>9527192</v>
      </c>
      <c r="AJ2289" s="7">
        <v>128439</v>
      </c>
      <c r="AK2289" s="7">
        <v>11423591</v>
      </c>
      <c r="AL2289" s="7">
        <v>374262</v>
      </c>
      <c r="AM2289" s="7">
        <v>1016758</v>
      </c>
      <c r="AN2289" s="7">
        <v>0</v>
      </c>
      <c r="AO2289" s="7">
        <v>0</v>
      </c>
      <c r="AP2289" s="7">
        <v>18495152</v>
      </c>
      <c r="AQ2289" s="7">
        <v>1125854</v>
      </c>
      <c r="AR2289" s="7">
        <v>11410698</v>
      </c>
      <c r="AS2289" s="7">
        <v>512121</v>
      </c>
      <c r="AT2289" s="7">
        <v>13255677</v>
      </c>
      <c r="AU2289" s="7">
        <v>223846</v>
      </c>
      <c r="AV2289" s="7">
        <v>743291</v>
      </c>
      <c r="AW2289" s="7">
        <v>0</v>
      </c>
      <c r="AX2289" s="7">
        <v>0</v>
      </c>
      <c r="AY2289" s="7">
        <v>20780199</v>
      </c>
      <c r="AZ2289" s="7">
        <v>468746</v>
      </c>
      <c r="BA2289" s="7">
        <v>43130.92</v>
      </c>
      <c r="BB2289" s="7">
        <v>0</v>
      </c>
      <c r="BC2289" s="7">
        <v>31.27</v>
      </c>
      <c r="BD2289" s="7">
        <v>0</v>
      </c>
      <c r="BE2289" s="7">
        <v>719.08</v>
      </c>
      <c r="BF2289" s="7">
        <v>0</v>
      </c>
      <c r="BG2289" s="7">
        <v>1104359.5686998949</v>
      </c>
      <c r="BH2289" s="7">
        <v>12316</v>
      </c>
      <c r="BI2289" s="7">
        <v>771487</v>
      </c>
      <c r="BJ2289" s="7">
        <v>10617988.11833333</v>
      </c>
      <c r="BK2289" s="7">
        <v>7847110.1599999974</v>
      </c>
      <c r="BL2289" s="7">
        <v>2458816.1</v>
      </c>
      <c r="BM2289" s="7">
        <v>6165879.6333333338</v>
      </c>
      <c r="BN2289" s="130">
        <v>0.91900000000000004</v>
      </c>
      <c r="BO2289" s="131">
        <v>4.2841930000000003E-4</v>
      </c>
      <c r="BP2289" s="161">
        <v>10856.622209242141</v>
      </c>
      <c r="BQ2289" s="162">
        <v>22355472</v>
      </c>
      <c r="BR2289" s="161">
        <v>685089</v>
      </c>
      <c r="BS2289" s="163">
        <v>0</v>
      </c>
      <c r="BT2289" s="163">
        <v>2519203.3299999982</v>
      </c>
      <c r="BU2289" s="161">
        <v>31992002.219999999</v>
      </c>
      <c r="BV2289" s="161">
        <v>353881.54</v>
      </c>
      <c r="BW2289" s="165">
        <v>18733783.059999999</v>
      </c>
      <c r="BX2289" s="161">
        <v>685089</v>
      </c>
    </row>
    <row r="2290" spans="1:76" ht="14.45" x14ac:dyDescent="0.3">
      <c r="A2290" s="164" t="s">
        <v>31</v>
      </c>
      <c r="B2290" s="6" t="s">
        <v>1164</v>
      </c>
      <c r="C2290" s="6" t="s">
        <v>1155</v>
      </c>
      <c r="D2290" s="6" t="s">
        <v>33</v>
      </c>
      <c r="E2290" s="6" t="s">
        <v>36</v>
      </c>
      <c r="F2290" s="24" t="str">
        <f>+Tabela1[[#This Row],[WK]]&amp;Tabela1[[#This Row],[PK]]&amp;Tabela1[[#This Row],[GK]]</f>
        <v>302901</v>
      </c>
      <c r="G2290" s="6" t="s">
        <v>2144</v>
      </c>
      <c r="H2290" s="7">
        <v>356838933.31399852</v>
      </c>
      <c r="I2290" s="8">
        <v>1.371</v>
      </c>
      <c r="J2290" s="7">
        <v>489226177.56999993</v>
      </c>
      <c r="K2290" s="8">
        <v>7.0000000000000007E-2</v>
      </c>
      <c r="L2290" s="7">
        <v>34245832.429899998</v>
      </c>
      <c r="M2290" s="7">
        <v>22257490.429899998</v>
      </c>
      <c r="N2290" s="9">
        <v>1.8565945507644008</v>
      </c>
      <c r="O2290" s="7">
        <v>19534127</v>
      </c>
      <c r="P2290" s="8">
        <v>1.2949999999999999</v>
      </c>
      <c r="Q2290" s="7">
        <v>25296694</v>
      </c>
      <c r="R2290" s="8">
        <v>1.6E-2</v>
      </c>
      <c r="S2290" s="7">
        <v>404747.10399999999</v>
      </c>
      <c r="T2290" s="7">
        <v>30285.103999999992</v>
      </c>
      <c r="U2290" s="9">
        <v>8.0876307876366613E-2</v>
      </c>
      <c r="V2290" s="7">
        <v>22287775.5339</v>
      </c>
      <c r="W2290" s="9">
        <v>1.8028090984779828</v>
      </c>
      <c r="X2290" s="7">
        <v>49155607.693464398</v>
      </c>
      <c r="Y2290" s="7">
        <v>8832481</v>
      </c>
      <c r="Z2290" s="7">
        <v>598917.36499999999</v>
      </c>
      <c r="AA2290" s="7">
        <v>1840037.3284644017</v>
      </c>
      <c r="AB2290" s="7">
        <v>35738853</v>
      </c>
      <c r="AC2290" s="7">
        <v>2145319</v>
      </c>
      <c r="AD2290" s="7">
        <v>26867832.159564402</v>
      </c>
      <c r="AE2290" s="7">
        <v>0</v>
      </c>
      <c r="AF2290" s="7">
        <v>34245832.429899998</v>
      </c>
      <c r="AG2290" s="7">
        <v>404747.10399999999</v>
      </c>
      <c r="AH2290" s="7">
        <v>26867832.159564402</v>
      </c>
      <c r="AI2290" s="7">
        <v>10009487</v>
      </c>
      <c r="AJ2290" s="7">
        <v>314698</v>
      </c>
      <c r="AK2290" s="7">
        <v>11715456</v>
      </c>
      <c r="AL2290" s="7">
        <v>1576478</v>
      </c>
      <c r="AM2290" s="7">
        <v>678384</v>
      </c>
      <c r="AN2290" s="7">
        <v>0</v>
      </c>
      <c r="AO2290" s="7">
        <v>0</v>
      </c>
      <c r="AP2290" s="7">
        <v>28729756</v>
      </c>
      <c r="AQ2290" s="7">
        <v>1933446</v>
      </c>
      <c r="AR2290" s="7">
        <v>11988342</v>
      </c>
      <c r="AS2290" s="7">
        <v>374462</v>
      </c>
      <c r="AT2290" s="7">
        <v>13622296</v>
      </c>
      <c r="AU2290" s="7">
        <v>856631</v>
      </c>
      <c r="AV2290" s="7">
        <v>725193</v>
      </c>
      <c r="AW2290" s="7">
        <v>0</v>
      </c>
      <c r="AX2290" s="7">
        <v>0</v>
      </c>
      <c r="AY2290" s="7">
        <v>31785270</v>
      </c>
      <c r="AZ2290" s="7">
        <v>806114</v>
      </c>
      <c r="BA2290" s="7">
        <v>598917.36499999999</v>
      </c>
      <c r="BB2290" s="7">
        <v>0</v>
      </c>
      <c r="BC2290" s="7">
        <v>125.18</v>
      </c>
      <c r="BD2290" s="7">
        <v>0</v>
      </c>
      <c r="BE2290" s="7">
        <v>12045.41</v>
      </c>
      <c r="BF2290" s="7">
        <v>0</v>
      </c>
      <c r="BG2290" s="7">
        <v>1255182.3284644017</v>
      </c>
      <c r="BH2290" s="7">
        <v>13998</v>
      </c>
      <c r="BI2290" s="7">
        <v>584855</v>
      </c>
      <c r="BJ2290" s="7">
        <v>8049465.411666668</v>
      </c>
      <c r="BK2290" s="7">
        <v>6022041.0333333341</v>
      </c>
      <c r="BL2290" s="7">
        <v>137139.48000000001</v>
      </c>
      <c r="BM2290" s="7">
        <v>7835418.5533333337</v>
      </c>
      <c r="BN2290" s="130">
        <v>0.81899999999999995</v>
      </c>
      <c r="BO2290" s="131">
        <v>5.3376170000000002E-4</v>
      </c>
      <c r="BP2290" s="161">
        <v>13526.004575315133</v>
      </c>
      <c r="BQ2290" s="162">
        <v>35738853</v>
      </c>
      <c r="BR2290" s="161">
        <v>751011</v>
      </c>
      <c r="BS2290" s="163">
        <v>0</v>
      </c>
      <c r="BT2290" s="163">
        <v>2390906.8100000024</v>
      </c>
      <c r="BU2290" s="161">
        <v>34245832.43</v>
      </c>
      <c r="BV2290" s="161">
        <v>404747.1</v>
      </c>
      <c r="BW2290" s="165">
        <v>29258738.970000003</v>
      </c>
      <c r="BX2290" s="161">
        <v>751011</v>
      </c>
    </row>
    <row r="2291" spans="1:76" ht="14.45" x14ac:dyDescent="0.3">
      <c r="A2291" s="164" t="s">
        <v>31</v>
      </c>
      <c r="B2291" s="6" t="s">
        <v>1164</v>
      </c>
      <c r="C2291" s="6" t="s">
        <v>1155</v>
      </c>
      <c r="D2291" s="6" t="s">
        <v>32</v>
      </c>
      <c r="E2291" s="6" t="s">
        <v>36</v>
      </c>
      <c r="F2291" s="24" t="str">
        <f>+Tabela1[[#This Row],[WK]]&amp;Tabela1[[#This Row],[PK]]&amp;Tabela1[[#This Row],[GK]]</f>
        <v>302902</v>
      </c>
      <c r="G2291" s="6" t="s">
        <v>2145</v>
      </c>
      <c r="H2291" s="7">
        <v>412372190.84599739</v>
      </c>
      <c r="I2291" s="8">
        <v>1.371</v>
      </c>
      <c r="J2291" s="7">
        <v>565362273.6500001</v>
      </c>
      <c r="K2291" s="8">
        <v>7.0000000000000007E-2</v>
      </c>
      <c r="L2291" s="7">
        <v>39575359.15550001</v>
      </c>
      <c r="M2291" s="7">
        <v>22821469.15550001</v>
      </c>
      <c r="N2291" s="9">
        <v>1.3621594241993955</v>
      </c>
      <c r="O2291" s="7">
        <v>84581465</v>
      </c>
      <c r="P2291" s="8">
        <v>1.2949999999999999</v>
      </c>
      <c r="Q2291" s="7">
        <v>109532997</v>
      </c>
      <c r="R2291" s="8">
        <v>1.6E-2</v>
      </c>
      <c r="S2291" s="7">
        <v>1752527.952</v>
      </c>
      <c r="T2291" s="7">
        <v>395835.95200000005</v>
      </c>
      <c r="U2291" s="9">
        <v>0.29176552378874498</v>
      </c>
      <c r="V2291" s="7">
        <v>23217305.107500009</v>
      </c>
      <c r="W2291" s="9">
        <v>1.2819745443575479</v>
      </c>
      <c r="X2291" s="7">
        <v>30644768.227955211</v>
      </c>
      <c r="Y2291" s="7">
        <v>1537963</v>
      </c>
      <c r="Z2291" s="7">
        <v>91479.45</v>
      </c>
      <c r="AA2291" s="7">
        <v>1587873.7779552096</v>
      </c>
      <c r="AB2291" s="7">
        <v>25902082</v>
      </c>
      <c r="AC2291" s="7">
        <v>1525370</v>
      </c>
      <c r="AD2291" s="7">
        <v>7427463.1204552017</v>
      </c>
      <c r="AE2291" s="7">
        <v>0</v>
      </c>
      <c r="AF2291" s="7">
        <v>39575359.15550001</v>
      </c>
      <c r="AG2291" s="7">
        <v>1752527.952</v>
      </c>
      <c r="AH2291" s="7">
        <v>7427463.1204552017</v>
      </c>
      <c r="AI2291" s="7">
        <v>13988411</v>
      </c>
      <c r="AJ2291" s="7">
        <v>1294243</v>
      </c>
      <c r="AK2291" s="7">
        <v>4377483</v>
      </c>
      <c r="AL2291" s="7">
        <v>0</v>
      </c>
      <c r="AM2291" s="7">
        <v>576876</v>
      </c>
      <c r="AN2291" s="7">
        <v>0</v>
      </c>
      <c r="AO2291" s="7">
        <v>0</v>
      </c>
      <c r="AP2291" s="7">
        <v>20370082</v>
      </c>
      <c r="AQ2291" s="7">
        <v>1718618</v>
      </c>
      <c r="AR2291" s="7">
        <v>16753890</v>
      </c>
      <c r="AS2291" s="7">
        <v>1356692</v>
      </c>
      <c r="AT2291" s="7">
        <v>5131979</v>
      </c>
      <c r="AU2291" s="7">
        <v>0</v>
      </c>
      <c r="AV2291" s="7">
        <v>617772</v>
      </c>
      <c r="AW2291" s="7">
        <v>0</v>
      </c>
      <c r="AX2291" s="7">
        <v>0</v>
      </c>
      <c r="AY2291" s="7">
        <v>22959391</v>
      </c>
      <c r="AZ2291" s="7">
        <v>750967</v>
      </c>
      <c r="BA2291" s="7">
        <v>91479.45</v>
      </c>
      <c r="BB2291" s="7">
        <v>0</v>
      </c>
      <c r="BC2291" s="7">
        <v>26.32</v>
      </c>
      <c r="BD2291" s="7">
        <v>0</v>
      </c>
      <c r="BE2291" s="7">
        <v>1791.76</v>
      </c>
      <c r="BF2291" s="7">
        <v>0.11</v>
      </c>
      <c r="BG2291" s="7">
        <v>1117271.7779552096</v>
      </c>
      <c r="BH2291" s="7">
        <v>12460</v>
      </c>
      <c r="BI2291" s="7">
        <v>470602</v>
      </c>
      <c r="BJ2291" s="7">
        <v>6476871.5308333356</v>
      </c>
      <c r="BK2291" s="7">
        <v>5623522.2066666689</v>
      </c>
      <c r="BL2291" s="7">
        <v>256192.67333333334</v>
      </c>
      <c r="BM2291" s="7">
        <v>2901011.9499999993</v>
      </c>
      <c r="BN2291" s="130">
        <v>0.96699999999999997</v>
      </c>
      <c r="BO2291" s="131">
        <v>5.1310030000000005E-4</v>
      </c>
      <c r="BP2291" s="161">
        <v>13002.733594259595</v>
      </c>
      <c r="BQ2291" s="162">
        <v>25902082</v>
      </c>
      <c r="BR2291" s="161">
        <v>701933</v>
      </c>
      <c r="BS2291" s="163">
        <v>0</v>
      </c>
      <c r="BT2291" s="163">
        <v>2517273.7599999979</v>
      </c>
      <c r="BU2291" s="161">
        <v>39575359.159999996</v>
      </c>
      <c r="BV2291" s="161">
        <v>1752527.95</v>
      </c>
      <c r="BW2291" s="165">
        <v>9944736.879999999</v>
      </c>
      <c r="BX2291" s="161">
        <v>701933</v>
      </c>
    </row>
    <row r="2292" spans="1:76" ht="14.45" x14ac:dyDescent="0.3">
      <c r="A2292" s="164" t="s">
        <v>31</v>
      </c>
      <c r="B2292" s="6" t="s">
        <v>1164</v>
      </c>
      <c r="C2292" s="6" t="s">
        <v>1155</v>
      </c>
      <c r="D2292" s="6" t="s">
        <v>37</v>
      </c>
      <c r="E2292" s="6" t="s">
        <v>40</v>
      </c>
      <c r="F2292" s="24" t="str">
        <f>+Tabela1[[#This Row],[WK]]&amp;Tabela1[[#This Row],[PK]]&amp;Tabela1[[#This Row],[GK]]</f>
        <v>302903</v>
      </c>
      <c r="G2292" s="6" t="s">
        <v>2146</v>
      </c>
      <c r="H2292" s="7">
        <v>1096075749.0914049</v>
      </c>
      <c r="I2292" s="8">
        <v>1.371</v>
      </c>
      <c r="J2292" s="7">
        <v>1502719851.9999998</v>
      </c>
      <c r="K2292" s="8">
        <v>7.0000000000000007E-2</v>
      </c>
      <c r="L2292" s="7">
        <v>105190389.64</v>
      </c>
      <c r="M2292" s="7">
        <v>60398185.640000001</v>
      </c>
      <c r="N2292" s="9">
        <v>1.348408433753338</v>
      </c>
      <c r="O2292" s="7">
        <v>298622668</v>
      </c>
      <c r="P2292" s="8">
        <v>1.2949999999999999</v>
      </c>
      <c r="Q2292" s="7">
        <v>386716355</v>
      </c>
      <c r="R2292" s="8">
        <v>1.6E-2</v>
      </c>
      <c r="S2292" s="7">
        <v>6187461.6799999997</v>
      </c>
      <c r="T2292" s="7">
        <v>1007532.6799999997</v>
      </c>
      <c r="U2292" s="9">
        <v>0.19450704440157379</v>
      </c>
      <c r="V2292" s="7">
        <v>61405718.319999993</v>
      </c>
      <c r="W2292" s="9">
        <v>1.2287992253602622</v>
      </c>
      <c r="X2292" s="7">
        <v>57130965.335837901</v>
      </c>
      <c r="Y2292" s="7">
        <v>0</v>
      </c>
      <c r="Z2292" s="7">
        <v>84837.7</v>
      </c>
      <c r="AA2292" s="7">
        <v>4071514.6358379005</v>
      </c>
      <c r="AB2292" s="7">
        <v>52974613</v>
      </c>
      <c r="AC2292" s="7">
        <v>0</v>
      </c>
      <c r="AD2292" s="7">
        <v>0</v>
      </c>
      <c r="AE2292" s="7">
        <v>0</v>
      </c>
      <c r="AF2292" s="7">
        <v>105190389.64</v>
      </c>
      <c r="AG2292" s="7">
        <v>6187461.6799999997</v>
      </c>
      <c r="AH2292" s="7">
        <v>0</v>
      </c>
      <c r="AI2292" s="7">
        <v>37398582</v>
      </c>
      <c r="AJ2292" s="7">
        <v>5066230</v>
      </c>
      <c r="AK2292" s="7">
        <v>89873</v>
      </c>
      <c r="AL2292" s="7">
        <v>441260</v>
      </c>
      <c r="AM2292" s="7">
        <v>1293102</v>
      </c>
      <c r="AN2292" s="7">
        <v>0</v>
      </c>
      <c r="AO2292" s="7">
        <v>0</v>
      </c>
      <c r="AP2292" s="7">
        <v>43095811</v>
      </c>
      <c r="AQ2292" s="7">
        <v>4392024</v>
      </c>
      <c r="AR2292" s="7">
        <v>44792204</v>
      </c>
      <c r="AS2292" s="7">
        <v>5179929</v>
      </c>
      <c r="AT2292" s="7">
        <v>0</v>
      </c>
      <c r="AU2292" s="7">
        <v>495207</v>
      </c>
      <c r="AV2292" s="7">
        <v>1232897</v>
      </c>
      <c r="AW2292" s="7">
        <v>0</v>
      </c>
      <c r="AX2292" s="7">
        <v>0</v>
      </c>
      <c r="AY2292" s="7">
        <v>47208657</v>
      </c>
      <c r="AZ2292" s="7">
        <v>1829571</v>
      </c>
      <c r="BA2292" s="7">
        <v>84837.7</v>
      </c>
      <c r="BB2292" s="7">
        <v>0</v>
      </c>
      <c r="BC2292" s="7">
        <v>3.92</v>
      </c>
      <c r="BD2292" s="7">
        <v>0</v>
      </c>
      <c r="BE2292" s="7">
        <v>1798.2</v>
      </c>
      <c r="BF2292" s="7">
        <v>0.2</v>
      </c>
      <c r="BG2292" s="7">
        <v>2709249.6358379005</v>
      </c>
      <c r="BH2292" s="7">
        <v>30214</v>
      </c>
      <c r="BI2292" s="7">
        <v>1362265</v>
      </c>
      <c r="BJ2292" s="7">
        <v>18748894.699999999</v>
      </c>
      <c r="BK2292" s="7">
        <v>15262263.476666667</v>
      </c>
      <c r="BL2292" s="7">
        <v>2553809.5133333332</v>
      </c>
      <c r="BM2292" s="7">
        <v>8838905.8666666672</v>
      </c>
      <c r="BN2292" s="130">
        <v>1.0109999999999999</v>
      </c>
      <c r="BO2292" s="131">
        <v>1.2956046000000001E-3</v>
      </c>
      <c r="BP2292" s="161">
        <v>32832.002377318298</v>
      </c>
      <c r="BQ2292" s="162">
        <v>52974613</v>
      </c>
      <c r="BR2292" s="161">
        <v>1608790</v>
      </c>
      <c r="BS2292" s="163">
        <v>0</v>
      </c>
      <c r="BT2292" s="163">
        <v>0</v>
      </c>
      <c r="BU2292" s="161">
        <v>105190389.64</v>
      </c>
      <c r="BV2292" s="161">
        <v>6187461.6799999997</v>
      </c>
      <c r="BW2292" s="165">
        <v>0</v>
      </c>
      <c r="BX2292" s="161">
        <v>1608790</v>
      </c>
    </row>
    <row r="2293" spans="1:76" ht="14.45" x14ac:dyDescent="0.3">
      <c r="A2293" s="164" t="s">
        <v>31</v>
      </c>
      <c r="B2293" s="6" t="s">
        <v>1164</v>
      </c>
      <c r="C2293" s="6" t="s">
        <v>1164</v>
      </c>
      <c r="D2293" s="6" t="s">
        <v>33</v>
      </c>
      <c r="E2293" s="6" t="s">
        <v>36</v>
      </c>
      <c r="F2293" s="24" t="str">
        <f>+Tabela1[[#This Row],[WK]]&amp;Tabela1[[#This Row],[PK]]&amp;Tabela1[[#This Row],[GK]]</f>
        <v>303001</v>
      </c>
      <c r="G2293" s="6" t="s">
        <v>2147</v>
      </c>
      <c r="H2293" s="7">
        <v>147909512.41019928</v>
      </c>
      <c r="I2293" s="8">
        <v>1.371</v>
      </c>
      <c r="J2293" s="7">
        <v>202783941.50999999</v>
      </c>
      <c r="K2293" s="8">
        <v>7.0000000000000007E-2</v>
      </c>
      <c r="L2293" s="7">
        <v>14194875.9057</v>
      </c>
      <c r="M2293" s="7">
        <v>8914979.9057</v>
      </c>
      <c r="N2293" s="9">
        <v>1.6884764218272481</v>
      </c>
      <c r="O2293" s="7">
        <v>11100875</v>
      </c>
      <c r="P2293" s="8">
        <v>1.2949999999999999</v>
      </c>
      <c r="Q2293" s="7">
        <v>14375633</v>
      </c>
      <c r="R2293" s="8">
        <v>1.6E-2</v>
      </c>
      <c r="S2293" s="7">
        <v>230010.128</v>
      </c>
      <c r="T2293" s="7">
        <v>-65786.872000000003</v>
      </c>
      <c r="U2293" s="9">
        <v>-0.22240547402441541</v>
      </c>
      <c r="V2293" s="7">
        <v>8849193.0337000005</v>
      </c>
      <c r="W2293" s="9">
        <v>1.5871019142732572</v>
      </c>
      <c r="X2293" s="7">
        <v>16550167.7469381</v>
      </c>
      <c r="Y2293" s="7">
        <v>2980869</v>
      </c>
      <c r="Z2293" s="7">
        <v>14425.695000000002</v>
      </c>
      <c r="AA2293" s="7">
        <v>869510.05193809979</v>
      </c>
      <c r="AB2293" s="7">
        <v>12543268</v>
      </c>
      <c r="AC2293" s="7">
        <v>142095</v>
      </c>
      <c r="AD2293" s="7">
        <v>7700974.7132381005</v>
      </c>
      <c r="AE2293" s="7">
        <v>0</v>
      </c>
      <c r="AF2293" s="7">
        <v>14194875.9057</v>
      </c>
      <c r="AG2293" s="7">
        <v>230010.128</v>
      </c>
      <c r="AH2293" s="7">
        <v>7700974.7132381005</v>
      </c>
      <c r="AI2293" s="7">
        <v>4408371</v>
      </c>
      <c r="AJ2293" s="7">
        <v>200310</v>
      </c>
      <c r="AK2293" s="7">
        <v>3229147</v>
      </c>
      <c r="AL2293" s="7">
        <v>3373</v>
      </c>
      <c r="AM2293" s="7">
        <v>527798</v>
      </c>
      <c r="AN2293" s="7">
        <v>0</v>
      </c>
      <c r="AO2293" s="7">
        <v>0</v>
      </c>
      <c r="AP2293" s="7">
        <v>9662034</v>
      </c>
      <c r="AQ2293" s="7">
        <v>616634</v>
      </c>
      <c r="AR2293" s="7">
        <v>5279896</v>
      </c>
      <c r="AS2293" s="7">
        <v>295797</v>
      </c>
      <c r="AT2293" s="7">
        <v>3654810</v>
      </c>
      <c r="AU2293" s="7">
        <v>12738</v>
      </c>
      <c r="AV2293" s="7">
        <v>788845</v>
      </c>
      <c r="AW2293" s="7">
        <v>0</v>
      </c>
      <c r="AX2293" s="7">
        <v>0</v>
      </c>
      <c r="AY2293" s="7">
        <v>11301783</v>
      </c>
      <c r="AZ2293" s="7">
        <v>266001</v>
      </c>
      <c r="BA2293" s="7">
        <v>14425.695000000002</v>
      </c>
      <c r="BB2293" s="7">
        <v>0</v>
      </c>
      <c r="BC2293" s="7">
        <v>0</v>
      </c>
      <c r="BD2293" s="7">
        <v>0</v>
      </c>
      <c r="BE2293" s="7">
        <v>310.23</v>
      </c>
      <c r="BF2293" s="7">
        <v>0</v>
      </c>
      <c r="BG2293" s="7">
        <v>500979.05193809979</v>
      </c>
      <c r="BH2293" s="7">
        <v>5587</v>
      </c>
      <c r="BI2293" s="7">
        <v>368531</v>
      </c>
      <c r="BJ2293" s="7">
        <v>5072039.4474999998</v>
      </c>
      <c r="BK2293" s="7">
        <v>2430609.6699999995</v>
      </c>
      <c r="BL2293" s="7">
        <v>3370694.9333333336</v>
      </c>
      <c r="BM2293" s="7">
        <v>3824329.2433333336</v>
      </c>
      <c r="BN2293" s="130">
        <v>0.85799999999999998</v>
      </c>
      <c r="BO2293" s="131">
        <v>2.2949489999999999E-4</v>
      </c>
      <c r="BP2293" s="161">
        <v>5816.01187930371</v>
      </c>
      <c r="BQ2293" s="162">
        <v>12543268</v>
      </c>
      <c r="BR2293" s="161">
        <v>306923</v>
      </c>
      <c r="BS2293" s="163">
        <v>0</v>
      </c>
      <c r="BT2293" s="163">
        <v>1280932.0700000003</v>
      </c>
      <c r="BU2293" s="161">
        <v>14194875.91</v>
      </c>
      <c r="BV2293" s="161">
        <v>230010.13</v>
      </c>
      <c r="BW2293" s="165">
        <v>8981906.7800000012</v>
      </c>
      <c r="BX2293" s="161">
        <v>306923</v>
      </c>
    </row>
    <row r="2294" spans="1:76" ht="14.45" x14ac:dyDescent="0.3">
      <c r="A2294" s="164" t="s">
        <v>31</v>
      </c>
      <c r="B2294" s="6" t="s">
        <v>1164</v>
      </c>
      <c r="C2294" s="6" t="s">
        <v>1164</v>
      </c>
      <c r="D2294" s="6" t="s">
        <v>32</v>
      </c>
      <c r="E2294" s="6" t="s">
        <v>40</v>
      </c>
      <c r="F2294" s="24" t="str">
        <f>+Tabela1[[#This Row],[WK]]&amp;Tabela1[[#This Row],[PK]]&amp;Tabela1[[#This Row],[GK]]</f>
        <v>303002</v>
      </c>
      <c r="G2294" s="6" t="s">
        <v>2148</v>
      </c>
      <c r="H2294" s="7">
        <v>303939280.01319945</v>
      </c>
      <c r="I2294" s="8">
        <v>1.371</v>
      </c>
      <c r="J2294" s="7">
        <v>416700752.88999999</v>
      </c>
      <c r="K2294" s="8">
        <v>7.0000000000000007E-2</v>
      </c>
      <c r="L2294" s="7">
        <v>29169052.702300001</v>
      </c>
      <c r="M2294" s="7">
        <v>18668303.702300001</v>
      </c>
      <c r="N2294" s="9">
        <v>1.7778068690433417</v>
      </c>
      <c r="O2294" s="7">
        <v>16743921</v>
      </c>
      <c r="P2294" s="8">
        <v>1.2949999999999999</v>
      </c>
      <c r="Q2294" s="7">
        <v>21683378</v>
      </c>
      <c r="R2294" s="8">
        <v>1.6E-2</v>
      </c>
      <c r="S2294" s="7">
        <v>346934.04800000001</v>
      </c>
      <c r="T2294" s="7">
        <v>62369.04800000001</v>
      </c>
      <c r="U2294" s="9">
        <v>0.21917329256936027</v>
      </c>
      <c r="V2294" s="7">
        <v>18730672.750300001</v>
      </c>
      <c r="W2294" s="9">
        <v>1.7366831183867248</v>
      </c>
      <c r="X2294" s="7">
        <v>25787770.366047375</v>
      </c>
      <c r="Y2294" s="7">
        <v>2755596</v>
      </c>
      <c r="Z2294" s="7">
        <v>671002.59500000009</v>
      </c>
      <c r="AA2294" s="7">
        <v>1296751.7710473756</v>
      </c>
      <c r="AB2294" s="7">
        <v>18712855</v>
      </c>
      <c r="AC2294" s="7">
        <v>2351565</v>
      </c>
      <c r="AD2294" s="7">
        <v>7057097.6157473736</v>
      </c>
      <c r="AE2294" s="7">
        <v>0</v>
      </c>
      <c r="AF2294" s="7">
        <v>29169052.702300001</v>
      </c>
      <c r="AG2294" s="7">
        <v>346934.04800000001</v>
      </c>
      <c r="AH2294" s="7">
        <v>7057097.6157473736</v>
      </c>
      <c r="AI2294" s="7">
        <v>8767443</v>
      </c>
      <c r="AJ2294" s="7">
        <v>177068</v>
      </c>
      <c r="AK2294" s="7">
        <v>6162128</v>
      </c>
      <c r="AL2294" s="7">
        <v>240742</v>
      </c>
      <c r="AM2294" s="7">
        <v>474196</v>
      </c>
      <c r="AN2294" s="7">
        <v>0</v>
      </c>
      <c r="AO2294" s="7">
        <v>0</v>
      </c>
      <c r="AP2294" s="7">
        <v>14392067</v>
      </c>
      <c r="AQ2294" s="7">
        <v>1169615</v>
      </c>
      <c r="AR2294" s="7">
        <v>10500749</v>
      </c>
      <c r="AS2294" s="7">
        <v>284565</v>
      </c>
      <c r="AT2294" s="7">
        <v>6915471</v>
      </c>
      <c r="AU2294" s="7">
        <v>225661</v>
      </c>
      <c r="AV2294" s="7">
        <v>534414</v>
      </c>
      <c r="AW2294" s="7">
        <v>0</v>
      </c>
      <c r="AX2294" s="7">
        <v>0</v>
      </c>
      <c r="AY2294" s="7">
        <v>16718402</v>
      </c>
      <c r="AZ2294" s="7">
        <v>501186</v>
      </c>
      <c r="BA2294" s="7">
        <v>671002.59500000009</v>
      </c>
      <c r="BB2294" s="7">
        <v>0</v>
      </c>
      <c r="BC2294" s="7">
        <v>443</v>
      </c>
      <c r="BD2294" s="7">
        <v>5465.77</v>
      </c>
      <c r="BE2294" s="7">
        <v>545.29</v>
      </c>
      <c r="BF2294" s="7">
        <v>0</v>
      </c>
      <c r="BG2294" s="7">
        <v>882070.77104737563</v>
      </c>
      <c r="BH2294" s="7">
        <v>9837</v>
      </c>
      <c r="BI2294" s="7">
        <v>414681</v>
      </c>
      <c r="BJ2294" s="7">
        <v>5707208.1808333322</v>
      </c>
      <c r="BK2294" s="7">
        <v>4676223.0633333325</v>
      </c>
      <c r="BL2294" s="7">
        <v>223734.72333333336</v>
      </c>
      <c r="BM2294" s="7">
        <v>3676471.0233333334</v>
      </c>
      <c r="BN2294" s="130">
        <v>0.92200000000000004</v>
      </c>
      <c r="BO2294" s="131">
        <v>3.8654470000000003E-4</v>
      </c>
      <c r="BP2294" s="161">
        <v>9796.0729933360799</v>
      </c>
      <c r="BQ2294" s="162">
        <v>18712855</v>
      </c>
      <c r="BR2294" s="161">
        <v>530527</v>
      </c>
      <c r="BS2294" s="163">
        <v>0</v>
      </c>
      <c r="BT2294" s="163">
        <v>2137890.25</v>
      </c>
      <c r="BU2294" s="161">
        <v>29169052.699999999</v>
      </c>
      <c r="BV2294" s="161">
        <v>346934.05</v>
      </c>
      <c r="BW2294" s="165">
        <v>9194987.870000001</v>
      </c>
      <c r="BX2294" s="161">
        <v>530527</v>
      </c>
    </row>
    <row r="2295" spans="1:76" ht="14.45" x14ac:dyDescent="0.3">
      <c r="A2295" s="164" t="s">
        <v>31</v>
      </c>
      <c r="B2295" s="6" t="s">
        <v>1164</v>
      </c>
      <c r="C2295" s="6" t="s">
        <v>1164</v>
      </c>
      <c r="D2295" s="6" t="s">
        <v>37</v>
      </c>
      <c r="E2295" s="6" t="s">
        <v>40</v>
      </c>
      <c r="F2295" s="24" t="str">
        <f>+Tabela1[[#This Row],[WK]]&amp;Tabela1[[#This Row],[PK]]&amp;Tabela1[[#This Row],[GK]]</f>
        <v>303003</v>
      </c>
      <c r="G2295" s="6" t="s">
        <v>2149</v>
      </c>
      <c r="H2295" s="7">
        <v>308592071.79519904</v>
      </c>
      <c r="I2295" s="8">
        <v>1.371</v>
      </c>
      <c r="J2295" s="7">
        <v>423079730.43000001</v>
      </c>
      <c r="K2295" s="8">
        <v>7.0000000000000007E-2</v>
      </c>
      <c r="L2295" s="7">
        <v>29615581.130100004</v>
      </c>
      <c r="M2295" s="7">
        <v>16205811.130100004</v>
      </c>
      <c r="N2295" s="9">
        <v>1.2085077618855509</v>
      </c>
      <c r="O2295" s="7">
        <v>78701726</v>
      </c>
      <c r="P2295" s="8">
        <v>1.2949999999999999</v>
      </c>
      <c r="Q2295" s="7">
        <v>101918735</v>
      </c>
      <c r="R2295" s="8">
        <v>1.6E-2</v>
      </c>
      <c r="S2295" s="7">
        <v>1630699.76</v>
      </c>
      <c r="T2295" s="7">
        <v>688868.76</v>
      </c>
      <c r="U2295" s="9">
        <v>0.731414404495074</v>
      </c>
      <c r="V2295" s="7">
        <v>16894679.890100006</v>
      </c>
      <c r="W2295" s="9">
        <v>1.1771982714750784</v>
      </c>
      <c r="X2295" s="7">
        <v>17463961.276499093</v>
      </c>
      <c r="Y2295" s="7">
        <v>0</v>
      </c>
      <c r="Z2295" s="7">
        <v>3933.8999999999996</v>
      </c>
      <c r="AA2295" s="7">
        <v>1296810.3764990938</v>
      </c>
      <c r="AB2295" s="7">
        <v>16163217</v>
      </c>
      <c r="AC2295" s="7">
        <v>0</v>
      </c>
      <c r="AD2295" s="7">
        <v>569281.38639908819</v>
      </c>
      <c r="AE2295" s="7">
        <v>0</v>
      </c>
      <c r="AF2295" s="7">
        <v>29615581.130100004</v>
      </c>
      <c r="AG2295" s="7">
        <v>1630699.76</v>
      </c>
      <c r="AH2295" s="7">
        <v>569281.38639908819</v>
      </c>
      <c r="AI2295" s="7">
        <v>11196288</v>
      </c>
      <c r="AJ2295" s="7">
        <v>635848</v>
      </c>
      <c r="AK2295" s="7">
        <v>1173479</v>
      </c>
      <c r="AL2295" s="7">
        <v>0</v>
      </c>
      <c r="AM2295" s="7">
        <v>497011</v>
      </c>
      <c r="AN2295" s="7">
        <v>0</v>
      </c>
      <c r="AO2295" s="7">
        <v>0</v>
      </c>
      <c r="AP2295" s="7">
        <v>11993132</v>
      </c>
      <c r="AQ2295" s="7">
        <v>990593</v>
      </c>
      <c r="AR2295" s="7">
        <v>13409770</v>
      </c>
      <c r="AS2295" s="7">
        <v>941831</v>
      </c>
      <c r="AT2295" s="7">
        <v>1311172</v>
      </c>
      <c r="AU2295" s="7">
        <v>0</v>
      </c>
      <c r="AV2295" s="7">
        <v>871829</v>
      </c>
      <c r="AW2295" s="7">
        <v>0</v>
      </c>
      <c r="AX2295" s="7">
        <v>0</v>
      </c>
      <c r="AY2295" s="7">
        <v>13761148</v>
      </c>
      <c r="AZ2295" s="7">
        <v>426575</v>
      </c>
      <c r="BA2295" s="7">
        <v>3933.8999999999996</v>
      </c>
      <c r="BB2295" s="7">
        <v>0</v>
      </c>
      <c r="BC2295" s="7">
        <v>0</v>
      </c>
      <c r="BD2295" s="7">
        <v>42.3</v>
      </c>
      <c r="BE2295" s="7">
        <v>0</v>
      </c>
      <c r="BF2295" s="7">
        <v>0</v>
      </c>
      <c r="BG2295" s="7">
        <v>709817.37649909384</v>
      </c>
      <c r="BH2295" s="7">
        <v>7916</v>
      </c>
      <c r="BI2295" s="7">
        <v>586993</v>
      </c>
      <c r="BJ2295" s="7">
        <v>8078888.4483333332</v>
      </c>
      <c r="BK2295" s="7">
        <v>5983607.2733333325</v>
      </c>
      <c r="BL2295" s="7">
        <v>1623180.9466666665</v>
      </c>
      <c r="BM2295" s="7">
        <v>5134762.8066666676</v>
      </c>
      <c r="BN2295" s="130">
        <v>1.278</v>
      </c>
      <c r="BO2295" s="131">
        <v>3.0185690000000001E-4</v>
      </c>
      <c r="BP2295" s="161">
        <v>7649.9616083186256</v>
      </c>
      <c r="BQ2295" s="162">
        <v>16163217</v>
      </c>
      <c r="BR2295" s="161">
        <v>525501</v>
      </c>
      <c r="BS2295" s="163">
        <v>0</v>
      </c>
      <c r="BT2295" s="163">
        <v>1432263.7235009074</v>
      </c>
      <c r="BU2295" s="161">
        <v>29615581.129999999</v>
      </c>
      <c r="BV2295" s="161">
        <v>1630699.76</v>
      </c>
      <c r="BW2295" s="165">
        <v>2001545.1135009076</v>
      </c>
      <c r="BX2295" s="161">
        <v>525501</v>
      </c>
    </row>
    <row r="2296" spans="1:76" ht="14.45" x14ac:dyDescent="0.3">
      <c r="A2296" s="164" t="s">
        <v>31</v>
      </c>
      <c r="B2296" s="6" t="s">
        <v>1164</v>
      </c>
      <c r="C2296" s="6" t="s">
        <v>1164</v>
      </c>
      <c r="D2296" s="6" t="s">
        <v>39</v>
      </c>
      <c r="E2296" s="6" t="s">
        <v>40</v>
      </c>
      <c r="F2296" s="24" t="str">
        <f>+Tabela1[[#This Row],[WK]]&amp;Tabela1[[#This Row],[PK]]&amp;Tabela1[[#This Row],[GK]]</f>
        <v>303004</v>
      </c>
      <c r="G2296" s="6" t="s">
        <v>2150</v>
      </c>
      <c r="H2296" s="7">
        <v>174390453.73979875</v>
      </c>
      <c r="I2296" s="8">
        <v>1.371</v>
      </c>
      <c r="J2296" s="7">
        <v>239089312.08000001</v>
      </c>
      <c r="K2296" s="8">
        <v>7.0000000000000007E-2</v>
      </c>
      <c r="L2296" s="7">
        <v>16736251.845600003</v>
      </c>
      <c r="M2296" s="7">
        <v>10819415.845600003</v>
      </c>
      <c r="N2296" s="9">
        <v>1.8285813305624836</v>
      </c>
      <c r="O2296" s="7">
        <v>9536486</v>
      </c>
      <c r="P2296" s="8">
        <v>1.2949999999999999</v>
      </c>
      <c r="Q2296" s="7">
        <v>12349749</v>
      </c>
      <c r="R2296" s="8">
        <v>1.6E-2</v>
      </c>
      <c r="S2296" s="7">
        <v>197595.984</v>
      </c>
      <c r="T2296" s="7">
        <v>-18214.016000000003</v>
      </c>
      <c r="U2296" s="9">
        <v>-8.4398387470460148E-2</v>
      </c>
      <c r="V2296" s="7">
        <v>10801201.829600003</v>
      </c>
      <c r="W2296" s="9">
        <v>1.7612628920045283</v>
      </c>
      <c r="X2296" s="7">
        <v>21894089.875139534</v>
      </c>
      <c r="Y2296" s="7">
        <v>7239273</v>
      </c>
      <c r="Z2296" s="7">
        <v>335364.51</v>
      </c>
      <c r="AA2296" s="7">
        <v>935715.36513953225</v>
      </c>
      <c r="AB2296" s="7">
        <v>13383737</v>
      </c>
      <c r="AC2296" s="7">
        <v>0</v>
      </c>
      <c r="AD2296" s="7">
        <v>11092888.045539532</v>
      </c>
      <c r="AE2296" s="7">
        <v>0</v>
      </c>
      <c r="AF2296" s="7">
        <v>16736251.845600003</v>
      </c>
      <c r="AG2296" s="7">
        <v>197595.984</v>
      </c>
      <c r="AH2296" s="7">
        <v>11092888.045539532</v>
      </c>
      <c r="AI2296" s="7">
        <v>4940174</v>
      </c>
      <c r="AJ2296" s="7">
        <v>180643</v>
      </c>
      <c r="AK2296" s="7">
        <v>7076999</v>
      </c>
      <c r="AL2296" s="7">
        <v>0</v>
      </c>
      <c r="AM2296" s="7">
        <v>445616</v>
      </c>
      <c r="AN2296" s="7">
        <v>0</v>
      </c>
      <c r="AO2296" s="7">
        <v>0</v>
      </c>
      <c r="AP2296" s="7">
        <v>10381843</v>
      </c>
      <c r="AQ2296" s="7">
        <v>660395</v>
      </c>
      <c r="AR2296" s="7">
        <v>5916836</v>
      </c>
      <c r="AS2296" s="7">
        <v>215810</v>
      </c>
      <c r="AT2296" s="7">
        <v>7981663</v>
      </c>
      <c r="AU2296" s="7">
        <v>12104</v>
      </c>
      <c r="AV2296" s="7">
        <v>456819</v>
      </c>
      <c r="AW2296" s="7">
        <v>0</v>
      </c>
      <c r="AX2296" s="7">
        <v>0</v>
      </c>
      <c r="AY2296" s="7">
        <v>11900727</v>
      </c>
      <c r="AZ2296" s="7">
        <v>275733</v>
      </c>
      <c r="BA2296" s="7">
        <v>335364.51</v>
      </c>
      <c r="BB2296" s="7">
        <v>0</v>
      </c>
      <c r="BC2296" s="7">
        <v>0</v>
      </c>
      <c r="BD2296" s="7">
        <v>0</v>
      </c>
      <c r="BE2296" s="7">
        <v>7212.14</v>
      </c>
      <c r="BF2296" s="7">
        <v>0</v>
      </c>
      <c r="BG2296" s="7">
        <v>582039.36513953225</v>
      </c>
      <c r="BH2296" s="7">
        <v>6491</v>
      </c>
      <c r="BI2296" s="7">
        <v>353676</v>
      </c>
      <c r="BJ2296" s="7">
        <v>4867735.9783333344</v>
      </c>
      <c r="BK2296" s="7">
        <v>3446972.2800000007</v>
      </c>
      <c r="BL2296" s="7">
        <v>900049.71666666667</v>
      </c>
      <c r="BM2296" s="7">
        <v>3882955.36</v>
      </c>
      <c r="BN2296" s="130">
        <v>0.72299999999999998</v>
      </c>
      <c r="BO2296" s="131">
        <v>2.6789620000000001E-4</v>
      </c>
      <c r="BP2296" s="161">
        <v>6788.5154999270044</v>
      </c>
      <c r="BQ2296" s="162">
        <v>13383737</v>
      </c>
      <c r="BR2296" s="161">
        <v>362767</v>
      </c>
      <c r="BS2296" s="163">
        <v>0</v>
      </c>
      <c r="BT2296" s="163">
        <v>1095723.1248604655</v>
      </c>
      <c r="BU2296" s="161">
        <v>16736251.85</v>
      </c>
      <c r="BV2296" s="161">
        <v>197595.98</v>
      </c>
      <c r="BW2296" s="165">
        <v>12188611.174860466</v>
      </c>
      <c r="BX2296" s="161">
        <v>362767</v>
      </c>
    </row>
    <row r="2297" spans="1:76" ht="14.45" x14ac:dyDescent="0.3">
      <c r="A2297" s="164" t="s">
        <v>31</v>
      </c>
      <c r="B2297" s="6" t="s">
        <v>1164</v>
      </c>
      <c r="C2297" s="6" t="s">
        <v>1164</v>
      </c>
      <c r="D2297" s="6" t="s">
        <v>42</v>
      </c>
      <c r="E2297" s="6" t="s">
        <v>40</v>
      </c>
      <c r="F2297" s="24" t="str">
        <f>+Tabela1[[#This Row],[WK]]&amp;Tabela1[[#This Row],[PK]]&amp;Tabela1[[#This Row],[GK]]</f>
        <v>303005</v>
      </c>
      <c r="G2297" s="6" t="s">
        <v>2151</v>
      </c>
      <c r="H2297" s="7">
        <v>1854415300.213593</v>
      </c>
      <c r="I2297" s="8">
        <v>1.371</v>
      </c>
      <c r="J2297" s="7">
        <v>2542403376.5999999</v>
      </c>
      <c r="K2297" s="8">
        <v>7.0000000000000007E-2</v>
      </c>
      <c r="L2297" s="7">
        <v>177968236.36200002</v>
      </c>
      <c r="M2297" s="7">
        <v>100104896.36200002</v>
      </c>
      <c r="N2297" s="9">
        <v>1.2856486295347722</v>
      </c>
      <c r="O2297" s="7">
        <v>410359565</v>
      </c>
      <c r="P2297" s="8">
        <v>1.2949999999999999</v>
      </c>
      <c r="Q2297" s="7">
        <v>531415637</v>
      </c>
      <c r="R2297" s="8">
        <v>1.6E-2</v>
      </c>
      <c r="S2297" s="7">
        <v>8502650.1919999998</v>
      </c>
      <c r="T2297" s="7">
        <v>-271179.80800000019</v>
      </c>
      <c r="U2297" s="9">
        <v>-3.0907802863743679E-2</v>
      </c>
      <c r="V2297" s="7">
        <v>99833716.55400002</v>
      </c>
      <c r="W2297" s="9">
        <v>1.1523196862732246</v>
      </c>
      <c r="X2297" s="7">
        <v>100444042.81768844</v>
      </c>
      <c r="Y2297" s="7">
        <v>0</v>
      </c>
      <c r="Z2297" s="7">
        <v>27714.93</v>
      </c>
      <c r="AA2297" s="7">
        <v>6439901.8876884393</v>
      </c>
      <c r="AB2297" s="7">
        <v>93976426</v>
      </c>
      <c r="AC2297" s="7">
        <v>0</v>
      </c>
      <c r="AD2297" s="7">
        <v>610326.26368841715</v>
      </c>
      <c r="AE2297" s="7">
        <v>0</v>
      </c>
      <c r="AF2297" s="7">
        <v>177968236.36200002</v>
      </c>
      <c r="AG2297" s="7">
        <v>8502650.1919999998</v>
      </c>
      <c r="AH2297" s="7">
        <v>610326.26368841715</v>
      </c>
      <c r="AI2297" s="7">
        <v>65010834</v>
      </c>
      <c r="AJ2297" s="7">
        <v>10341353</v>
      </c>
      <c r="AK2297" s="7">
        <v>0</v>
      </c>
      <c r="AL2297" s="7">
        <v>1129020</v>
      </c>
      <c r="AM2297" s="7">
        <v>2336086</v>
      </c>
      <c r="AN2297" s="7">
        <v>0</v>
      </c>
      <c r="AO2297" s="7">
        <v>0</v>
      </c>
      <c r="AP2297" s="7">
        <v>68218899</v>
      </c>
      <c r="AQ2297" s="7">
        <v>6253860</v>
      </c>
      <c r="AR2297" s="7">
        <v>77863340</v>
      </c>
      <c r="AS2297" s="7">
        <v>8773830</v>
      </c>
      <c r="AT2297" s="7">
        <v>0</v>
      </c>
      <c r="AU2297" s="7">
        <v>1318682</v>
      </c>
      <c r="AV2297" s="7">
        <v>1974658</v>
      </c>
      <c r="AW2297" s="7">
        <v>0</v>
      </c>
      <c r="AX2297" s="7">
        <v>0</v>
      </c>
      <c r="AY2297" s="7">
        <v>80872343</v>
      </c>
      <c r="AZ2297" s="7">
        <v>2869247</v>
      </c>
      <c r="BA2297" s="7">
        <v>27714.93</v>
      </c>
      <c r="BB2297" s="7">
        <v>0</v>
      </c>
      <c r="BC2297" s="7">
        <v>0</v>
      </c>
      <c r="BD2297" s="7">
        <v>0</v>
      </c>
      <c r="BE2297" s="7">
        <v>596.02</v>
      </c>
      <c r="BF2297" s="7">
        <v>0</v>
      </c>
      <c r="BG2297" s="7">
        <v>4339246.8876884393</v>
      </c>
      <c r="BH2297" s="7">
        <v>48392</v>
      </c>
      <c r="BI2297" s="7">
        <v>2100655</v>
      </c>
      <c r="BJ2297" s="7">
        <v>28911507.385000005</v>
      </c>
      <c r="BK2297" s="7">
        <v>24048729.870000005</v>
      </c>
      <c r="BL2297" s="7">
        <v>4813762.1066666665</v>
      </c>
      <c r="BM2297" s="7">
        <v>9823585.8466666639</v>
      </c>
      <c r="BN2297" s="130">
        <v>1.2130000000000001</v>
      </c>
      <c r="BO2297" s="131">
        <v>1.9807294999999998E-3</v>
      </c>
      <c r="BP2297" s="161">
        <v>50194.993974331301</v>
      </c>
      <c r="BQ2297" s="162">
        <v>93976426</v>
      </c>
      <c r="BR2297" s="161">
        <v>2327105</v>
      </c>
      <c r="BS2297" s="163">
        <v>0</v>
      </c>
      <c r="BT2297" s="163">
        <v>0</v>
      </c>
      <c r="BU2297" s="161">
        <v>177968236.36000001</v>
      </c>
      <c r="BV2297" s="161">
        <v>8502650.1899999995</v>
      </c>
      <c r="BW2297" s="165">
        <v>610326.26</v>
      </c>
      <c r="BX2297" s="161">
        <v>2327105</v>
      </c>
    </row>
    <row r="2298" spans="1:76" ht="14.45" x14ac:dyDescent="0.3">
      <c r="A2298" s="164" t="s">
        <v>31</v>
      </c>
      <c r="B2298" s="6" t="s">
        <v>1164</v>
      </c>
      <c r="C2298" s="6" t="s">
        <v>2152</v>
      </c>
      <c r="D2298" s="6" t="s">
        <v>33</v>
      </c>
      <c r="E2298" s="6" t="s">
        <v>34</v>
      </c>
      <c r="F2298" s="24" t="str">
        <f>+Tabela1[[#This Row],[WK]]&amp;Tabela1[[#This Row],[PK]]&amp;Tabela1[[#This Row],[GK]]</f>
        <v>303101</v>
      </c>
      <c r="G2298" s="6" t="s">
        <v>2153</v>
      </c>
      <c r="H2298" s="7">
        <v>646456023.32540023</v>
      </c>
      <c r="I2298" s="8">
        <v>1.371</v>
      </c>
      <c r="J2298" s="7">
        <v>886291207.98000002</v>
      </c>
      <c r="K2298" s="8">
        <v>7.0000000000000007E-2</v>
      </c>
      <c r="L2298" s="7">
        <v>62040384.558600008</v>
      </c>
      <c r="M2298" s="7">
        <v>32918710.558600008</v>
      </c>
      <c r="N2298" s="9">
        <v>1.1303852436024113</v>
      </c>
      <c r="O2298" s="7">
        <v>745824973</v>
      </c>
      <c r="P2298" s="8">
        <v>1.2949999999999999</v>
      </c>
      <c r="Q2298" s="7">
        <v>965843340</v>
      </c>
      <c r="R2298" s="8">
        <v>1.6E-2</v>
      </c>
      <c r="S2298" s="7">
        <v>15453493.439999999</v>
      </c>
      <c r="T2298" s="7">
        <v>7650789.4399999995</v>
      </c>
      <c r="U2298" s="9">
        <v>0.98053052377739813</v>
      </c>
      <c r="V2298" s="7">
        <v>40569499.998600006</v>
      </c>
      <c r="W2298" s="9">
        <v>1.0987185755329447</v>
      </c>
      <c r="X2298" s="7">
        <v>32287448.641251594</v>
      </c>
      <c r="Y2298" s="7">
        <v>0</v>
      </c>
      <c r="Z2298" s="7">
        <v>0</v>
      </c>
      <c r="AA2298" s="7">
        <v>2456001.6412515929</v>
      </c>
      <c r="AB2298" s="7">
        <v>29831447</v>
      </c>
      <c r="AC2298" s="7">
        <v>0</v>
      </c>
      <c r="AD2298" s="7">
        <v>0</v>
      </c>
      <c r="AE2298" s="7">
        <v>0</v>
      </c>
      <c r="AF2298" s="7">
        <v>62040384.558600008</v>
      </c>
      <c r="AG2298" s="7">
        <v>15453493.439999999</v>
      </c>
      <c r="AH2298" s="7">
        <v>0</v>
      </c>
      <c r="AI2298" s="7">
        <v>24314707</v>
      </c>
      <c r="AJ2298" s="7">
        <v>8303439</v>
      </c>
      <c r="AK2298" s="7">
        <v>0</v>
      </c>
      <c r="AL2298" s="7">
        <v>1333710</v>
      </c>
      <c r="AM2298" s="7">
        <v>684066</v>
      </c>
      <c r="AN2298" s="7">
        <v>0</v>
      </c>
      <c r="AO2298" s="7">
        <v>0</v>
      </c>
      <c r="AP2298" s="7">
        <v>23826330</v>
      </c>
      <c r="AQ2298" s="7">
        <v>2482448</v>
      </c>
      <c r="AR2298" s="7">
        <v>29121674</v>
      </c>
      <c r="AS2298" s="7">
        <v>7802704</v>
      </c>
      <c r="AT2298" s="7">
        <v>0</v>
      </c>
      <c r="AU2298" s="7">
        <v>1660171</v>
      </c>
      <c r="AV2298" s="7">
        <v>884006</v>
      </c>
      <c r="AW2298" s="7">
        <v>0</v>
      </c>
      <c r="AX2298" s="7">
        <v>0</v>
      </c>
      <c r="AY2298" s="7">
        <v>25624865</v>
      </c>
      <c r="AZ2298" s="7">
        <v>1062384</v>
      </c>
      <c r="BA2298" s="7">
        <v>0</v>
      </c>
      <c r="BB2298" s="7">
        <v>0</v>
      </c>
      <c r="BC2298" s="7">
        <v>0</v>
      </c>
      <c r="BD2298" s="7">
        <v>0</v>
      </c>
      <c r="BE2298" s="7">
        <v>0</v>
      </c>
      <c r="BF2298" s="7">
        <v>0</v>
      </c>
      <c r="BG2298" s="7">
        <v>1626410.6412515931</v>
      </c>
      <c r="BH2298" s="7">
        <v>18138</v>
      </c>
      <c r="BI2298" s="7">
        <v>829591</v>
      </c>
      <c r="BJ2298" s="7">
        <v>11417687.680833334</v>
      </c>
      <c r="BK2298" s="7">
        <v>8680310.7266666666</v>
      </c>
      <c r="BL2298" s="7">
        <v>3201703.4166666665</v>
      </c>
      <c r="BM2298" s="7">
        <v>4546100.9833333343</v>
      </c>
      <c r="BN2298" s="130">
        <v>1.093</v>
      </c>
      <c r="BO2298" s="131">
        <v>7.6337819999999995E-4</v>
      </c>
      <c r="BP2298" s="161">
        <v>19345.018009003481</v>
      </c>
      <c r="BQ2298" s="162">
        <v>29831447</v>
      </c>
      <c r="BR2298" s="161">
        <v>786898</v>
      </c>
      <c r="BS2298" s="163">
        <v>2518051.7586000068</v>
      </c>
      <c r="BT2298" s="163">
        <v>0</v>
      </c>
      <c r="BU2298" s="161">
        <v>59522332.799999997</v>
      </c>
      <c r="BV2298" s="161">
        <v>15453493.439999999</v>
      </c>
      <c r="BW2298" s="165">
        <v>0</v>
      </c>
      <c r="BX2298" s="161">
        <v>786898</v>
      </c>
    </row>
    <row r="2299" spans="1:76" ht="14.45" x14ac:dyDescent="0.3">
      <c r="A2299" s="164" t="s">
        <v>31</v>
      </c>
      <c r="B2299" s="6" t="s">
        <v>1164</v>
      </c>
      <c r="C2299" s="6" t="s">
        <v>2152</v>
      </c>
      <c r="D2299" s="6" t="s">
        <v>32</v>
      </c>
      <c r="E2299" s="6" t="s">
        <v>40</v>
      </c>
      <c r="F2299" s="24" t="str">
        <f>+Tabela1[[#This Row],[WK]]&amp;Tabela1[[#This Row],[PK]]&amp;Tabela1[[#This Row],[GK]]</f>
        <v>303102</v>
      </c>
      <c r="G2299" s="6" t="s">
        <v>2154</v>
      </c>
      <c r="H2299" s="7">
        <v>307511980.87859905</v>
      </c>
      <c r="I2299" s="8">
        <v>1.371</v>
      </c>
      <c r="J2299" s="7">
        <v>421598925.79000002</v>
      </c>
      <c r="K2299" s="8">
        <v>7.0000000000000007E-2</v>
      </c>
      <c r="L2299" s="7">
        <v>29511924.805300005</v>
      </c>
      <c r="M2299" s="7">
        <v>18813305.805300005</v>
      </c>
      <c r="N2299" s="9">
        <v>1.7584798379398316</v>
      </c>
      <c r="O2299" s="7">
        <v>29448304</v>
      </c>
      <c r="P2299" s="8">
        <v>1.2949999999999999</v>
      </c>
      <c r="Q2299" s="7">
        <v>38135554</v>
      </c>
      <c r="R2299" s="8">
        <v>1.6E-2</v>
      </c>
      <c r="S2299" s="7">
        <v>610168.86400000006</v>
      </c>
      <c r="T2299" s="7">
        <v>-102712.13599999994</v>
      </c>
      <c r="U2299" s="9">
        <v>-0.14408033879427273</v>
      </c>
      <c r="V2299" s="7">
        <v>18710593.669300005</v>
      </c>
      <c r="W2299" s="9">
        <v>1.6396261376068006</v>
      </c>
      <c r="X2299" s="7">
        <v>32527155.047642455</v>
      </c>
      <c r="Y2299" s="7">
        <v>10631727</v>
      </c>
      <c r="Z2299" s="7">
        <v>1216589.2649999999</v>
      </c>
      <c r="AA2299" s="7">
        <v>1524869.7826424532</v>
      </c>
      <c r="AB2299" s="7">
        <v>19153969</v>
      </c>
      <c r="AC2299" s="7">
        <v>0</v>
      </c>
      <c r="AD2299" s="7">
        <v>13816561.37834245</v>
      </c>
      <c r="AE2299" s="7">
        <v>0</v>
      </c>
      <c r="AF2299" s="7">
        <v>29511924.805300005</v>
      </c>
      <c r="AG2299" s="7">
        <v>610168.86400000006</v>
      </c>
      <c r="AH2299" s="7">
        <v>13816561.37834245</v>
      </c>
      <c r="AI2299" s="7">
        <v>8932652</v>
      </c>
      <c r="AJ2299" s="7">
        <v>727885</v>
      </c>
      <c r="AK2299" s="7">
        <v>8314187</v>
      </c>
      <c r="AL2299" s="7">
        <v>1257464</v>
      </c>
      <c r="AM2299" s="7">
        <v>552639</v>
      </c>
      <c r="AN2299" s="7">
        <v>0</v>
      </c>
      <c r="AO2299" s="7">
        <v>0</v>
      </c>
      <c r="AP2299" s="7">
        <v>14755656</v>
      </c>
      <c r="AQ2299" s="7">
        <v>1034354</v>
      </c>
      <c r="AR2299" s="7">
        <v>10698619</v>
      </c>
      <c r="AS2299" s="7">
        <v>712881</v>
      </c>
      <c r="AT2299" s="7">
        <v>9076771</v>
      </c>
      <c r="AU2299" s="7">
        <v>942067</v>
      </c>
      <c r="AV2299" s="7">
        <v>599339</v>
      </c>
      <c r="AW2299" s="7">
        <v>0</v>
      </c>
      <c r="AX2299" s="7">
        <v>0</v>
      </c>
      <c r="AY2299" s="7">
        <v>16616586</v>
      </c>
      <c r="AZ2299" s="7">
        <v>431441</v>
      </c>
      <c r="BA2299" s="7">
        <v>1216589.2649999999</v>
      </c>
      <c r="BB2299" s="7">
        <v>0</v>
      </c>
      <c r="BC2299" s="7">
        <v>859.98</v>
      </c>
      <c r="BD2299" s="7">
        <v>0</v>
      </c>
      <c r="BE2299" s="7">
        <v>20430.009999999998</v>
      </c>
      <c r="BF2299" s="7">
        <v>0</v>
      </c>
      <c r="BG2299" s="7">
        <v>968959.78264245321</v>
      </c>
      <c r="BH2299" s="7">
        <v>10806</v>
      </c>
      <c r="BI2299" s="7">
        <v>555910</v>
      </c>
      <c r="BJ2299" s="7">
        <v>7651025.6574999988</v>
      </c>
      <c r="BK2299" s="7">
        <v>6341248.0699999994</v>
      </c>
      <c r="BL2299" s="7">
        <v>345215.98666666663</v>
      </c>
      <c r="BM2299" s="7">
        <v>4548678.376666666</v>
      </c>
      <c r="BN2299" s="130">
        <v>0.77200000000000002</v>
      </c>
      <c r="BO2299" s="131">
        <v>4.9464759999999996E-4</v>
      </c>
      <c r="BP2299" s="161">
        <v>12535.491628384001</v>
      </c>
      <c r="BQ2299" s="162">
        <v>19153969</v>
      </c>
      <c r="BR2299" s="161">
        <v>604836</v>
      </c>
      <c r="BS2299" s="163">
        <v>0</v>
      </c>
      <c r="BT2299" s="163">
        <v>0</v>
      </c>
      <c r="BU2299" s="161">
        <v>29511924.809999999</v>
      </c>
      <c r="BV2299" s="161">
        <v>610168.86</v>
      </c>
      <c r="BW2299" s="165">
        <v>13816561.380000001</v>
      </c>
      <c r="BX2299" s="161">
        <v>604836</v>
      </c>
    </row>
    <row r="2300" spans="1:76" ht="14.45" x14ac:dyDescent="0.3">
      <c r="A2300" s="164" t="s">
        <v>31</v>
      </c>
      <c r="B2300" s="6" t="s">
        <v>1164</v>
      </c>
      <c r="C2300" s="6" t="s">
        <v>2152</v>
      </c>
      <c r="D2300" s="6" t="s">
        <v>37</v>
      </c>
      <c r="E2300" s="6" t="s">
        <v>40</v>
      </c>
      <c r="F2300" s="24" t="str">
        <f>+Tabela1[[#This Row],[WK]]&amp;Tabela1[[#This Row],[PK]]&amp;Tabela1[[#This Row],[GK]]</f>
        <v>303103</v>
      </c>
      <c r="G2300" s="6" t="s">
        <v>2155</v>
      </c>
      <c r="H2300" s="7">
        <v>214795202.98339945</v>
      </c>
      <c r="I2300" s="8">
        <v>1.371</v>
      </c>
      <c r="J2300" s="7">
        <v>294484223.29000002</v>
      </c>
      <c r="K2300" s="8">
        <v>7.0000000000000007E-2</v>
      </c>
      <c r="L2300" s="7">
        <v>20613895.630300004</v>
      </c>
      <c r="M2300" s="7">
        <v>12894498.630300004</v>
      </c>
      <c r="N2300" s="9">
        <v>1.6704023164374113</v>
      </c>
      <c r="O2300" s="7">
        <v>4825447</v>
      </c>
      <c r="P2300" s="8">
        <v>1.2949999999999999</v>
      </c>
      <c r="Q2300" s="7">
        <v>6248954</v>
      </c>
      <c r="R2300" s="8">
        <v>1.6E-2</v>
      </c>
      <c r="S2300" s="7">
        <v>99983.263999999996</v>
      </c>
      <c r="T2300" s="7">
        <v>-154341.736</v>
      </c>
      <c r="U2300" s="9">
        <v>-0.60686812543005997</v>
      </c>
      <c r="V2300" s="7">
        <v>12740156.894300003</v>
      </c>
      <c r="W2300" s="9">
        <v>1.5977678798307744</v>
      </c>
      <c r="X2300" s="7">
        <v>23638011.352547683</v>
      </c>
      <c r="Y2300" s="7">
        <v>2890984</v>
      </c>
      <c r="Z2300" s="7">
        <v>313357.92</v>
      </c>
      <c r="AA2300" s="7">
        <v>901647.43254768208</v>
      </c>
      <c r="AB2300" s="7">
        <v>15939322</v>
      </c>
      <c r="AC2300" s="7">
        <v>3592700</v>
      </c>
      <c r="AD2300" s="7">
        <v>10897854.458247678</v>
      </c>
      <c r="AE2300" s="7">
        <v>0</v>
      </c>
      <c r="AF2300" s="7">
        <v>20613895.630300004</v>
      </c>
      <c r="AG2300" s="7">
        <v>99983.263999999996</v>
      </c>
      <c r="AH2300" s="7">
        <v>10897854.458247678</v>
      </c>
      <c r="AI2300" s="7">
        <v>6445195</v>
      </c>
      <c r="AJ2300" s="7">
        <v>319284</v>
      </c>
      <c r="AK2300" s="7">
        <v>7232058</v>
      </c>
      <c r="AL2300" s="7">
        <v>27681</v>
      </c>
      <c r="AM2300" s="7">
        <v>401098</v>
      </c>
      <c r="AN2300" s="7">
        <v>0</v>
      </c>
      <c r="AO2300" s="7">
        <v>0</v>
      </c>
      <c r="AP2300" s="7">
        <v>12271592</v>
      </c>
      <c r="AQ2300" s="7">
        <v>891135</v>
      </c>
      <c r="AR2300" s="7">
        <v>7719397</v>
      </c>
      <c r="AS2300" s="7">
        <v>254325</v>
      </c>
      <c r="AT2300" s="7">
        <v>8042235</v>
      </c>
      <c r="AU2300" s="7">
        <v>22466</v>
      </c>
      <c r="AV2300" s="7">
        <v>449122</v>
      </c>
      <c r="AW2300" s="7">
        <v>0</v>
      </c>
      <c r="AX2300" s="7">
        <v>0</v>
      </c>
      <c r="AY2300" s="7">
        <v>14028464</v>
      </c>
      <c r="AZ2300" s="7">
        <v>368185</v>
      </c>
      <c r="BA2300" s="7">
        <v>313357.92</v>
      </c>
      <c r="BB2300" s="7">
        <v>0</v>
      </c>
      <c r="BC2300" s="7">
        <v>0</v>
      </c>
      <c r="BD2300" s="7">
        <v>0</v>
      </c>
      <c r="BE2300" s="7">
        <v>6738.88</v>
      </c>
      <c r="BF2300" s="7">
        <v>0</v>
      </c>
      <c r="BG2300" s="7">
        <v>660499.43254768208</v>
      </c>
      <c r="BH2300" s="7">
        <v>7366</v>
      </c>
      <c r="BI2300" s="7">
        <v>241148</v>
      </c>
      <c r="BJ2300" s="7">
        <v>3318929.6316666668</v>
      </c>
      <c r="BK2300" s="7">
        <v>1728702.8833333338</v>
      </c>
      <c r="BL2300" s="7">
        <v>993976.68666666665</v>
      </c>
      <c r="BM2300" s="7">
        <v>4372953.62</v>
      </c>
      <c r="BN2300" s="130">
        <v>0.88300000000000001</v>
      </c>
      <c r="BO2300" s="131">
        <v>2.6945799999999998E-4</v>
      </c>
      <c r="BP2300" s="161">
        <v>6828.5362250555345</v>
      </c>
      <c r="BQ2300" s="162">
        <v>15939322</v>
      </c>
      <c r="BR2300" s="161">
        <v>414552</v>
      </c>
      <c r="BS2300" s="163">
        <v>0</v>
      </c>
      <c r="BT2300" s="163">
        <v>1687012.5399999991</v>
      </c>
      <c r="BU2300" s="161">
        <v>20613895.629999999</v>
      </c>
      <c r="BV2300" s="161">
        <v>99983.26</v>
      </c>
      <c r="BW2300" s="165">
        <v>12584867</v>
      </c>
      <c r="BX2300" s="161">
        <v>414552</v>
      </c>
    </row>
    <row r="2301" spans="1:76" ht="14.45" x14ac:dyDescent="0.3">
      <c r="A2301" s="164" t="s">
        <v>31</v>
      </c>
      <c r="B2301" s="6" t="s">
        <v>1164</v>
      </c>
      <c r="C2301" s="6" t="s">
        <v>2152</v>
      </c>
      <c r="D2301" s="6" t="s">
        <v>39</v>
      </c>
      <c r="E2301" s="6" t="s">
        <v>36</v>
      </c>
      <c r="F2301" s="24" t="str">
        <f>+Tabela1[[#This Row],[WK]]&amp;Tabela1[[#This Row],[PK]]&amp;Tabela1[[#This Row],[GK]]</f>
        <v>303104</v>
      </c>
      <c r="G2301" s="6" t="s">
        <v>2156</v>
      </c>
      <c r="H2301" s="7">
        <v>130858498.84779942</v>
      </c>
      <c r="I2301" s="8">
        <v>1.371</v>
      </c>
      <c r="J2301" s="7">
        <v>179407001.91999999</v>
      </c>
      <c r="K2301" s="8">
        <v>7.0000000000000007E-2</v>
      </c>
      <c r="L2301" s="7">
        <v>12558490.134400001</v>
      </c>
      <c r="M2301" s="7">
        <v>7707798.1344000008</v>
      </c>
      <c r="N2301" s="9">
        <v>1.589010008139045</v>
      </c>
      <c r="O2301" s="7">
        <v>15260732</v>
      </c>
      <c r="P2301" s="8">
        <v>1.2949999999999999</v>
      </c>
      <c r="Q2301" s="7">
        <v>19762648</v>
      </c>
      <c r="R2301" s="8">
        <v>1.6E-2</v>
      </c>
      <c r="S2301" s="7">
        <v>316202.36800000002</v>
      </c>
      <c r="T2301" s="7">
        <v>140933.36800000002</v>
      </c>
      <c r="U2301" s="9">
        <v>0.80409751867129964</v>
      </c>
      <c r="V2301" s="7">
        <v>7848731.5024000015</v>
      </c>
      <c r="W2301" s="9">
        <v>1.5616379638441289</v>
      </c>
      <c r="X2301" s="7">
        <v>16302197.758071642</v>
      </c>
      <c r="Y2301" s="7">
        <v>1663426</v>
      </c>
      <c r="Z2301" s="7">
        <v>65374.35</v>
      </c>
      <c r="AA2301" s="7">
        <v>938290.40807164274</v>
      </c>
      <c r="AB2301" s="7">
        <v>10198064</v>
      </c>
      <c r="AC2301" s="7">
        <v>3437043</v>
      </c>
      <c r="AD2301" s="7">
        <v>8453466.2556716427</v>
      </c>
      <c r="AE2301" s="7">
        <v>0</v>
      </c>
      <c r="AF2301" s="7">
        <v>12558490.134400001</v>
      </c>
      <c r="AG2301" s="7">
        <v>316202.36800000002</v>
      </c>
      <c r="AH2301" s="7">
        <v>8453466.2556716427</v>
      </c>
      <c r="AI2301" s="7">
        <v>4050013</v>
      </c>
      <c r="AJ2301" s="7">
        <v>176706</v>
      </c>
      <c r="AK2301" s="7">
        <v>6031184</v>
      </c>
      <c r="AL2301" s="7">
        <v>58337</v>
      </c>
      <c r="AM2301" s="7">
        <v>398500</v>
      </c>
      <c r="AN2301" s="7">
        <v>0</v>
      </c>
      <c r="AO2301" s="7">
        <v>0</v>
      </c>
      <c r="AP2301" s="7">
        <v>8723301</v>
      </c>
      <c r="AQ2301" s="7">
        <v>445568</v>
      </c>
      <c r="AR2301" s="7">
        <v>4850692</v>
      </c>
      <c r="AS2301" s="7">
        <v>175269</v>
      </c>
      <c r="AT2301" s="7">
        <v>4064273</v>
      </c>
      <c r="AU2301" s="7">
        <v>110060</v>
      </c>
      <c r="AV2301" s="7">
        <v>882790</v>
      </c>
      <c r="AW2301" s="7">
        <v>0</v>
      </c>
      <c r="AX2301" s="7">
        <v>0</v>
      </c>
      <c r="AY2301" s="7">
        <v>9352641</v>
      </c>
      <c r="AZ2301" s="7">
        <v>183281</v>
      </c>
      <c r="BA2301" s="7">
        <v>65374.35</v>
      </c>
      <c r="BB2301" s="7">
        <v>0</v>
      </c>
      <c r="BC2301" s="7">
        <v>0</v>
      </c>
      <c r="BD2301" s="7">
        <v>4.2300000000000004</v>
      </c>
      <c r="BE2301" s="7">
        <v>1397.44</v>
      </c>
      <c r="BF2301" s="7">
        <v>0</v>
      </c>
      <c r="BG2301" s="7">
        <v>475154.40807164268</v>
      </c>
      <c r="BH2301" s="7">
        <v>5299</v>
      </c>
      <c r="BI2301" s="7">
        <v>463136</v>
      </c>
      <c r="BJ2301" s="7">
        <v>6374070.3208333328</v>
      </c>
      <c r="BK2301" s="7">
        <v>3804021.083333333</v>
      </c>
      <c r="BL2301" s="7">
        <v>1882836.3866666667</v>
      </c>
      <c r="BM2301" s="7">
        <v>6514524.1766666668</v>
      </c>
      <c r="BN2301" s="130">
        <v>0.90800000000000003</v>
      </c>
      <c r="BO2301" s="131">
        <v>1.9881519999999999E-4</v>
      </c>
      <c r="BP2301" s="161">
        <v>5038.6092936820032</v>
      </c>
      <c r="BQ2301" s="162">
        <v>10198064</v>
      </c>
      <c r="BR2301" s="161">
        <v>290742</v>
      </c>
      <c r="BS2301" s="163">
        <v>0</v>
      </c>
      <c r="BT2301" s="163">
        <v>81589.241928357631</v>
      </c>
      <c r="BU2301" s="161">
        <v>12558490.130000001</v>
      </c>
      <c r="BV2301" s="161">
        <v>316202.37</v>
      </c>
      <c r="BW2301" s="165">
        <v>8535055.5019283574</v>
      </c>
      <c r="BX2301" s="161">
        <v>290742</v>
      </c>
    </row>
    <row r="2302" spans="1:76" ht="14.45" x14ac:dyDescent="0.3">
      <c r="A2302" s="164" t="s">
        <v>31</v>
      </c>
      <c r="B2302" s="6" t="s">
        <v>1164</v>
      </c>
      <c r="C2302" s="6" t="s">
        <v>2152</v>
      </c>
      <c r="D2302" s="6" t="s">
        <v>42</v>
      </c>
      <c r="E2302" s="6" t="s">
        <v>40</v>
      </c>
      <c r="F2302" s="24" t="str">
        <f>+Tabela1[[#This Row],[WK]]&amp;Tabela1[[#This Row],[PK]]&amp;Tabela1[[#This Row],[GK]]</f>
        <v>303105</v>
      </c>
      <c r="G2302" s="6" t="s">
        <v>2157</v>
      </c>
      <c r="H2302" s="7">
        <v>212042945.39360008</v>
      </c>
      <c r="I2302" s="8">
        <v>1.371</v>
      </c>
      <c r="J2302" s="7">
        <v>290710878.13999999</v>
      </c>
      <c r="K2302" s="8">
        <v>7.0000000000000007E-2</v>
      </c>
      <c r="L2302" s="7">
        <v>20349761.469799999</v>
      </c>
      <c r="M2302" s="7">
        <v>12895237.469799999</v>
      </c>
      <c r="N2302" s="9">
        <v>1.7298539074795385</v>
      </c>
      <c r="O2302" s="7">
        <v>21333546</v>
      </c>
      <c r="P2302" s="8">
        <v>1.2949999999999999</v>
      </c>
      <c r="Q2302" s="7">
        <v>27626942</v>
      </c>
      <c r="R2302" s="8">
        <v>1.6E-2</v>
      </c>
      <c r="S2302" s="7">
        <v>442031.07199999999</v>
      </c>
      <c r="T2302" s="7">
        <v>154350.07199999999</v>
      </c>
      <c r="U2302" s="9">
        <v>0.53653203374571135</v>
      </c>
      <c r="V2302" s="7">
        <v>13049587.5418</v>
      </c>
      <c r="W2302" s="9">
        <v>1.6855130472262101</v>
      </c>
      <c r="X2302" s="7">
        <v>23372883.365173817</v>
      </c>
      <c r="Y2302" s="7">
        <v>5413171</v>
      </c>
      <c r="Z2302" s="7">
        <v>162389.315</v>
      </c>
      <c r="AA2302" s="7">
        <v>1196809.0501738142</v>
      </c>
      <c r="AB2302" s="7">
        <v>16600514</v>
      </c>
      <c r="AC2302" s="7">
        <v>0</v>
      </c>
      <c r="AD2302" s="7">
        <v>10323295.823373817</v>
      </c>
      <c r="AE2302" s="7">
        <v>0</v>
      </c>
      <c r="AF2302" s="7">
        <v>20349761.469799999</v>
      </c>
      <c r="AG2302" s="7">
        <v>442031.07199999999</v>
      </c>
      <c r="AH2302" s="7">
        <v>10323295.823373817</v>
      </c>
      <c r="AI2302" s="7">
        <v>6224044</v>
      </c>
      <c r="AJ2302" s="7">
        <v>188901</v>
      </c>
      <c r="AK2302" s="7">
        <v>6921257</v>
      </c>
      <c r="AL2302" s="7">
        <v>16049</v>
      </c>
      <c r="AM2302" s="7">
        <v>488021</v>
      </c>
      <c r="AN2302" s="7">
        <v>0</v>
      </c>
      <c r="AO2302" s="7">
        <v>0</v>
      </c>
      <c r="AP2302" s="7">
        <v>13099842</v>
      </c>
      <c r="AQ2302" s="7">
        <v>783722</v>
      </c>
      <c r="AR2302" s="7">
        <v>7454524</v>
      </c>
      <c r="AS2302" s="7">
        <v>287681</v>
      </c>
      <c r="AT2302" s="7">
        <v>7043212</v>
      </c>
      <c r="AU2302" s="7">
        <v>25948</v>
      </c>
      <c r="AV2302" s="7">
        <v>830119</v>
      </c>
      <c r="AW2302" s="7">
        <v>0</v>
      </c>
      <c r="AX2302" s="7">
        <v>0</v>
      </c>
      <c r="AY2302" s="7">
        <v>13710780</v>
      </c>
      <c r="AZ2302" s="7">
        <v>330880</v>
      </c>
      <c r="BA2302" s="7">
        <v>162389.315</v>
      </c>
      <c r="BB2302" s="7">
        <v>0</v>
      </c>
      <c r="BC2302" s="7">
        <v>204.17</v>
      </c>
      <c r="BD2302" s="7">
        <v>0</v>
      </c>
      <c r="BE2302" s="7">
        <v>2131.11</v>
      </c>
      <c r="BF2302" s="7">
        <v>0</v>
      </c>
      <c r="BG2302" s="7">
        <v>709369.05017381418</v>
      </c>
      <c r="BH2302" s="7">
        <v>7911</v>
      </c>
      <c r="BI2302" s="7">
        <v>487440</v>
      </c>
      <c r="BJ2302" s="7">
        <v>6708751.5233333334</v>
      </c>
      <c r="BK2302" s="7">
        <v>4490062.82</v>
      </c>
      <c r="BL2302" s="7">
        <v>1243193.8733333333</v>
      </c>
      <c r="BM2302" s="7">
        <v>6388367.0666666664</v>
      </c>
      <c r="BN2302" s="130">
        <v>0.82099999999999995</v>
      </c>
      <c r="BO2302" s="131">
        <v>3.3119699999999998E-4</v>
      </c>
      <c r="BP2302" s="161">
        <v>8393.3465775810819</v>
      </c>
      <c r="BQ2302" s="162">
        <v>16600514</v>
      </c>
      <c r="BR2302" s="161">
        <v>451702</v>
      </c>
      <c r="BS2302" s="163">
        <v>0</v>
      </c>
      <c r="BT2302" s="163">
        <v>1019757.6348261833</v>
      </c>
      <c r="BU2302" s="161">
        <v>20349761.469999999</v>
      </c>
      <c r="BV2302" s="161">
        <v>442031.07</v>
      </c>
      <c r="BW2302" s="165">
        <v>11343053.454826184</v>
      </c>
      <c r="BX2302" s="161">
        <v>451702</v>
      </c>
    </row>
    <row r="2303" spans="1:76" ht="14.45" x14ac:dyDescent="0.3">
      <c r="A2303" s="164" t="s">
        <v>31</v>
      </c>
      <c r="B2303" s="6" t="s">
        <v>1164</v>
      </c>
      <c r="C2303" s="6" t="s">
        <v>2152</v>
      </c>
      <c r="D2303" s="6" t="s">
        <v>44</v>
      </c>
      <c r="E2303" s="6" t="s">
        <v>36</v>
      </c>
      <c r="F2303" s="24" t="str">
        <f>+Tabela1[[#This Row],[WK]]&amp;Tabela1[[#This Row],[PK]]&amp;Tabela1[[#This Row],[GK]]</f>
        <v>303106</v>
      </c>
      <c r="G2303" s="6" t="s">
        <v>2158</v>
      </c>
      <c r="H2303" s="7">
        <v>70616562.960999981</v>
      </c>
      <c r="I2303" s="8">
        <v>1.371</v>
      </c>
      <c r="J2303" s="7">
        <v>96815307.820000008</v>
      </c>
      <c r="K2303" s="8">
        <v>7.0000000000000007E-2</v>
      </c>
      <c r="L2303" s="7">
        <v>6777071.5474000014</v>
      </c>
      <c r="M2303" s="7">
        <v>4607698.5474000014</v>
      </c>
      <c r="N2303" s="9">
        <v>2.1239770880341928</v>
      </c>
      <c r="O2303" s="7">
        <v>629322</v>
      </c>
      <c r="P2303" s="8">
        <v>1.2949999999999999</v>
      </c>
      <c r="Q2303" s="7">
        <v>814972</v>
      </c>
      <c r="R2303" s="8">
        <v>1.6E-2</v>
      </c>
      <c r="S2303" s="7">
        <v>13039.552</v>
      </c>
      <c r="T2303" s="7">
        <v>-28897.448</v>
      </c>
      <c r="U2303" s="9">
        <v>-0.68906807830793815</v>
      </c>
      <c r="V2303" s="7">
        <v>4578801.0994000016</v>
      </c>
      <c r="W2303" s="9">
        <v>2.0706283150711577</v>
      </c>
      <c r="X2303" s="7">
        <v>8621255.6550000012</v>
      </c>
      <c r="Y2303" s="7">
        <v>1355614</v>
      </c>
      <c r="Z2303" s="7">
        <v>251177.655</v>
      </c>
      <c r="AA2303" s="7">
        <v>553467</v>
      </c>
      <c r="AB2303" s="7">
        <v>4164067</v>
      </c>
      <c r="AC2303" s="7">
        <v>2296930</v>
      </c>
      <c r="AD2303" s="7">
        <v>4042454.5555999987</v>
      </c>
      <c r="AE2303" s="7">
        <v>0</v>
      </c>
      <c r="AF2303" s="7">
        <v>6777071.5474000014</v>
      </c>
      <c r="AG2303" s="7">
        <v>13039.552</v>
      </c>
      <c r="AH2303" s="7">
        <v>4042454.5555999987</v>
      </c>
      <c r="AI2303" s="7">
        <v>1811286</v>
      </c>
      <c r="AJ2303" s="7">
        <v>63761</v>
      </c>
      <c r="AK2303" s="7">
        <v>3196790</v>
      </c>
      <c r="AL2303" s="7">
        <v>0</v>
      </c>
      <c r="AM2303" s="7">
        <v>341770</v>
      </c>
      <c r="AN2303" s="7">
        <v>0</v>
      </c>
      <c r="AO2303" s="7">
        <v>0</v>
      </c>
      <c r="AP2303" s="7">
        <v>3233196</v>
      </c>
      <c r="AQ2303" s="7">
        <v>274502</v>
      </c>
      <c r="AR2303" s="7">
        <v>2169373</v>
      </c>
      <c r="AS2303" s="7">
        <v>41937</v>
      </c>
      <c r="AT2303" s="7">
        <v>3633581</v>
      </c>
      <c r="AU2303" s="7">
        <v>0</v>
      </c>
      <c r="AV2303" s="7">
        <v>993543</v>
      </c>
      <c r="AW2303" s="7">
        <v>0</v>
      </c>
      <c r="AX2303" s="7">
        <v>0</v>
      </c>
      <c r="AY2303" s="7">
        <v>3612574</v>
      </c>
      <c r="AZ2303" s="7">
        <v>108671</v>
      </c>
      <c r="BA2303" s="7">
        <v>251177.655</v>
      </c>
      <c r="BB2303" s="7">
        <v>0</v>
      </c>
      <c r="BC2303" s="7">
        <v>0</v>
      </c>
      <c r="BD2303" s="7">
        <v>0</v>
      </c>
      <c r="BE2303" s="7">
        <v>5401.67</v>
      </c>
      <c r="BF2303" s="7">
        <v>0</v>
      </c>
      <c r="BG2303" s="7">
        <v>320594</v>
      </c>
      <c r="BH2303" s="7">
        <v>2969</v>
      </c>
      <c r="BI2303" s="7">
        <v>232873</v>
      </c>
      <c r="BJ2303" s="7">
        <v>3205094.3125</v>
      </c>
      <c r="BK2303" s="7">
        <v>1599684.8566666665</v>
      </c>
      <c r="BL2303" s="7">
        <v>511494.78666666668</v>
      </c>
      <c r="BM2303" s="7">
        <v>5398648.25</v>
      </c>
      <c r="BN2303" s="130">
        <v>0.85699999999999998</v>
      </c>
      <c r="BO2303" s="131">
        <v>1.039274E-4</v>
      </c>
      <c r="BP2303" s="161">
        <v>2633.3637134573141</v>
      </c>
      <c r="BQ2303" s="162">
        <v>4164067</v>
      </c>
      <c r="BR2303" s="161">
        <v>165634</v>
      </c>
      <c r="BS2303" s="163">
        <v>0</v>
      </c>
      <c r="BT2303" s="163">
        <v>892746.86999999918</v>
      </c>
      <c r="BU2303" s="161">
        <v>6777071.5499999998</v>
      </c>
      <c r="BV2303" s="161">
        <v>13039.55</v>
      </c>
      <c r="BW2303" s="165">
        <v>4935201.43</v>
      </c>
      <c r="BX2303" s="161">
        <v>165634</v>
      </c>
    </row>
    <row r="2304" spans="1:76" ht="14.45" x14ac:dyDescent="0.3">
      <c r="A2304" s="164" t="s">
        <v>31</v>
      </c>
      <c r="B2304" s="6" t="s">
        <v>1164</v>
      </c>
      <c r="C2304" s="6" t="s">
        <v>2152</v>
      </c>
      <c r="D2304" s="6" t="s">
        <v>51</v>
      </c>
      <c r="E2304" s="6" t="s">
        <v>36</v>
      </c>
      <c r="F2304" s="24" t="str">
        <f>+Tabela1[[#This Row],[WK]]&amp;Tabela1[[#This Row],[PK]]&amp;Tabela1[[#This Row],[GK]]</f>
        <v>303107</v>
      </c>
      <c r="G2304" s="6" t="s">
        <v>219</v>
      </c>
      <c r="H2304" s="7">
        <v>117649478.13499974</v>
      </c>
      <c r="I2304" s="8">
        <v>1.371</v>
      </c>
      <c r="J2304" s="7">
        <v>161297434.52999997</v>
      </c>
      <c r="K2304" s="8">
        <v>7.0000000000000007E-2</v>
      </c>
      <c r="L2304" s="7">
        <v>11290820.417099999</v>
      </c>
      <c r="M2304" s="7">
        <v>6964356.4170999993</v>
      </c>
      <c r="N2304" s="9">
        <v>1.6097109364830031</v>
      </c>
      <c r="O2304" s="7">
        <v>27845703</v>
      </c>
      <c r="P2304" s="8">
        <v>1.2949999999999999</v>
      </c>
      <c r="Q2304" s="7">
        <v>36060185</v>
      </c>
      <c r="R2304" s="8">
        <v>1.6E-2</v>
      </c>
      <c r="S2304" s="7">
        <v>576962.96</v>
      </c>
      <c r="T2304" s="7">
        <v>326811.95999999996</v>
      </c>
      <c r="U2304" s="9">
        <v>1.3064587389216911</v>
      </c>
      <c r="V2304" s="7">
        <v>7291168.3770999983</v>
      </c>
      <c r="W2304" s="9">
        <v>1.5931356203438565</v>
      </c>
      <c r="X2304" s="7">
        <v>14510006.975657698</v>
      </c>
      <c r="Y2304" s="7">
        <v>2649575</v>
      </c>
      <c r="Z2304" s="7">
        <v>58082.220000000008</v>
      </c>
      <c r="AA2304" s="7">
        <v>853987.75565769686</v>
      </c>
      <c r="AB2304" s="7">
        <v>8882537</v>
      </c>
      <c r="AC2304" s="7">
        <v>2065825</v>
      </c>
      <c r="AD2304" s="7">
        <v>7218838.5985576985</v>
      </c>
      <c r="AE2304" s="7">
        <v>0</v>
      </c>
      <c r="AF2304" s="7">
        <v>11290820.417099999</v>
      </c>
      <c r="AG2304" s="7">
        <v>576962.96</v>
      </c>
      <c r="AH2304" s="7">
        <v>7218838.5985576985</v>
      </c>
      <c r="AI2304" s="7">
        <v>3612317</v>
      </c>
      <c r="AJ2304" s="7">
        <v>141014</v>
      </c>
      <c r="AK2304" s="7">
        <v>4447371</v>
      </c>
      <c r="AL2304" s="7">
        <v>0</v>
      </c>
      <c r="AM2304" s="7">
        <v>887788</v>
      </c>
      <c r="AN2304" s="7">
        <v>0</v>
      </c>
      <c r="AO2304" s="7">
        <v>0</v>
      </c>
      <c r="AP2304" s="7">
        <v>6941766</v>
      </c>
      <c r="AQ2304" s="7">
        <v>517176</v>
      </c>
      <c r="AR2304" s="7">
        <v>4326464</v>
      </c>
      <c r="AS2304" s="7">
        <v>250151</v>
      </c>
      <c r="AT2304" s="7">
        <v>4912847</v>
      </c>
      <c r="AU2304" s="7">
        <v>95728</v>
      </c>
      <c r="AV2304" s="7">
        <v>941270</v>
      </c>
      <c r="AW2304" s="7">
        <v>0</v>
      </c>
      <c r="AX2304" s="7">
        <v>0</v>
      </c>
      <c r="AY2304" s="7">
        <v>7893005</v>
      </c>
      <c r="AZ2304" s="7">
        <v>207611</v>
      </c>
      <c r="BA2304" s="7">
        <v>58082.220000000008</v>
      </c>
      <c r="BB2304" s="7">
        <v>0</v>
      </c>
      <c r="BC2304" s="7">
        <v>0</v>
      </c>
      <c r="BD2304" s="7">
        <v>1.0900000000000001</v>
      </c>
      <c r="BE2304" s="7">
        <v>1246.9000000000001</v>
      </c>
      <c r="BF2304" s="7">
        <v>0</v>
      </c>
      <c r="BG2304" s="7">
        <v>433368.75565769681</v>
      </c>
      <c r="BH2304" s="7">
        <v>4833</v>
      </c>
      <c r="BI2304" s="7">
        <v>420619</v>
      </c>
      <c r="BJ2304" s="7">
        <v>5789002.7841666667</v>
      </c>
      <c r="BK2304" s="7">
        <v>3717040.7966666659</v>
      </c>
      <c r="BL2304" s="7">
        <v>1150908.8133333335</v>
      </c>
      <c r="BM2304" s="7">
        <v>5986030.3233333332</v>
      </c>
      <c r="BN2304" s="130">
        <v>0.84</v>
      </c>
      <c r="BO2304" s="131">
        <v>1.814838E-4</v>
      </c>
      <c r="BP2304" s="161">
        <v>4599.3818353963807</v>
      </c>
      <c r="BQ2304" s="162">
        <v>8882537</v>
      </c>
      <c r="BR2304" s="161">
        <v>270570</v>
      </c>
      <c r="BS2304" s="163">
        <v>0</v>
      </c>
      <c r="BT2304" s="163">
        <v>1311023.5399999991</v>
      </c>
      <c r="BU2304" s="161">
        <v>11290820.42</v>
      </c>
      <c r="BV2304" s="161">
        <v>576962.96</v>
      </c>
      <c r="BW2304" s="165">
        <v>8529862.1399999987</v>
      </c>
      <c r="BX2304" s="161">
        <v>270570</v>
      </c>
    </row>
    <row r="2305" spans="1:76" ht="14.45" x14ac:dyDescent="0.3">
      <c r="A2305" s="164" t="s">
        <v>31</v>
      </c>
      <c r="B2305" s="6" t="s">
        <v>1164</v>
      </c>
      <c r="C2305" s="6" t="s">
        <v>2152</v>
      </c>
      <c r="D2305" s="6" t="s">
        <v>75</v>
      </c>
      <c r="E2305" s="6" t="s">
        <v>36</v>
      </c>
      <c r="F2305" s="24" t="str">
        <f>+Tabela1[[#This Row],[WK]]&amp;Tabela1[[#This Row],[PK]]&amp;Tabela1[[#This Row],[GK]]</f>
        <v>303108</v>
      </c>
      <c r="G2305" s="6" t="s">
        <v>2153</v>
      </c>
      <c r="H2305" s="7">
        <v>238597818.80419978</v>
      </c>
      <c r="I2305" s="8">
        <v>1.371</v>
      </c>
      <c r="J2305" s="7">
        <v>327117609.58000004</v>
      </c>
      <c r="K2305" s="8">
        <v>7.0000000000000007E-2</v>
      </c>
      <c r="L2305" s="7">
        <v>22898232.670600004</v>
      </c>
      <c r="M2305" s="7">
        <v>14775524.670600004</v>
      </c>
      <c r="N2305" s="9">
        <v>1.8190392502845116</v>
      </c>
      <c r="O2305" s="7">
        <v>19796423</v>
      </c>
      <c r="P2305" s="8">
        <v>1.2949999999999999</v>
      </c>
      <c r="Q2305" s="7">
        <v>25636368</v>
      </c>
      <c r="R2305" s="8">
        <v>1.6E-2</v>
      </c>
      <c r="S2305" s="7">
        <v>410181.88800000004</v>
      </c>
      <c r="T2305" s="7">
        <v>77240.888000000035</v>
      </c>
      <c r="U2305" s="9">
        <v>0.23199572296593102</v>
      </c>
      <c r="V2305" s="7">
        <v>14852765.558600005</v>
      </c>
      <c r="W2305" s="9">
        <v>1.756549445063295</v>
      </c>
      <c r="X2305" s="7">
        <v>30922667.709986076</v>
      </c>
      <c r="Y2305" s="7">
        <v>9735884</v>
      </c>
      <c r="Z2305" s="7">
        <v>33097.925000000003</v>
      </c>
      <c r="AA2305" s="7">
        <v>1361344.7849860748</v>
      </c>
      <c r="AB2305" s="7">
        <v>17991582</v>
      </c>
      <c r="AC2305" s="7">
        <v>1800759</v>
      </c>
      <c r="AD2305" s="7">
        <v>16069902.151386071</v>
      </c>
      <c r="AE2305" s="7">
        <v>0</v>
      </c>
      <c r="AF2305" s="7">
        <v>22898232.670600004</v>
      </c>
      <c r="AG2305" s="7">
        <v>410181.88800000004</v>
      </c>
      <c r="AH2305" s="7">
        <v>16069902.151386071</v>
      </c>
      <c r="AI2305" s="7">
        <v>6781934</v>
      </c>
      <c r="AJ2305" s="7">
        <v>332338</v>
      </c>
      <c r="AK2305" s="7">
        <v>9428016</v>
      </c>
      <c r="AL2305" s="7">
        <v>463305</v>
      </c>
      <c r="AM2305" s="7">
        <v>372334</v>
      </c>
      <c r="AN2305" s="7">
        <v>0</v>
      </c>
      <c r="AO2305" s="7">
        <v>0</v>
      </c>
      <c r="AP2305" s="7">
        <v>15047934</v>
      </c>
      <c r="AQ2305" s="7">
        <v>915005</v>
      </c>
      <c r="AR2305" s="7">
        <v>8122708</v>
      </c>
      <c r="AS2305" s="7">
        <v>332941</v>
      </c>
      <c r="AT2305" s="7">
        <v>12044227</v>
      </c>
      <c r="AU2305" s="7">
        <v>274534</v>
      </c>
      <c r="AV2305" s="7">
        <v>407198</v>
      </c>
      <c r="AW2305" s="7">
        <v>0</v>
      </c>
      <c r="AX2305" s="7">
        <v>0</v>
      </c>
      <c r="AY2305" s="7">
        <v>16874070</v>
      </c>
      <c r="AZ2305" s="7">
        <v>382783</v>
      </c>
      <c r="BA2305" s="7">
        <v>33097.925000000003</v>
      </c>
      <c r="BB2305" s="7">
        <v>0</v>
      </c>
      <c r="BC2305" s="7">
        <v>91.43</v>
      </c>
      <c r="BD2305" s="7">
        <v>0.01</v>
      </c>
      <c r="BE2305" s="7">
        <v>102.23</v>
      </c>
      <c r="BF2305" s="7">
        <v>0</v>
      </c>
      <c r="BG2305" s="7">
        <v>894803.78498607478</v>
      </c>
      <c r="BH2305" s="7">
        <v>9979</v>
      </c>
      <c r="BI2305" s="7">
        <v>466541</v>
      </c>
      <c r="BJ2305" s="7">
        <v>6420929.4533333341</v>
      </c>
      <c r="BK2305" s="7">
        <v>5193526.7366666673</v>
      </c>
      <c r="BL2305" s="7">
        <v>141762.65666666665</v>
      </c>
      <c r="BM2305" s="7">
        <v>4626085.5533333337</v>
      </c>
      <c r="BN2305" s="130">
        <v>0.74199999999999999</v>
      </c>
      <c r="BO2305" s="131">
        <v>3.919452E-4</v>
      </c>
      <c r="BP2305" s="161">
        <v>9932.1434587730837</v>
      </c>
      <c r="BQ2305" s="162">
        <v>17991582</v>
      </c>
      <c r="BR2305" s="161">
        <v>549971</v>
      </c>
      <c r="BS2305" s="163">
        <v>0</v>
      </c>
      <c r="BT2305" s="163">
        <v>2110115.2900139242</v>
      </c>
      <c r="BU2305" s="161">
        <v>22898232.670000002</v>
      </c>
      <c r="BV2305" s="161">
        <v>410181.89</v>
      </c>
      <c r="BW2305" s="165">
        <v>18180017.440013923</v>
      </c>
      <c r="BX2305" s="161">
        <v>549971</v>
      </c>
    </row>
    <row r="2306" spans="1:76" ht="14.45" x14ac:dyDescent="0.3">
      <c r="A2306" s="164" t="s">
        <v>31</v>
      </c>
      <c r="B2306" s="6" t="s">
        <v>1170</v>
      </c>
      <c r="C2306" s="6" t="s">
        <v>33</v>
      </c>
      <c r="D2306" s="6" t="s">
        <v>33</v>
      </c>
      <c r="E2306" s="6" t="s">
        <v>34</v>
      </c>
      <c r="F2306" s="24" t="str">
        <f>+Tabela1[[#This Row],[WK]]&amp;Tabela1[[#This Row],[PK]]&amp;Tabela1[[#This Row],[GK]]</f>
        <v>320101</v>
      </c>
      <c r="G2306" s="6" t="s">
        <v>2159</v>
      </c>
      <c r="H2306" s="7">
        <v>719453229.74319923</v>
      </c>
      <c r="I2306" s="8">
        <v>1.371</v>
      </c>
      <c r="J2306" s="7">
        <v>986370377.98000002</v>
      </c>
      <c r="K2306" s="8">
        <v>7.0000000000000007E-2</v>
      </c>
      <c r="L2306" s="7">
        <v>69045926.458600014</v>
      </c>
      <c r="M2306" s="7">
        <v>41127964.458600014</v>
      </c>
      <c r="N2306" s="9">
        <v>1.4731721627316499</v>
      </c>
      <c r="O2306" s="7">
        <v>55642952</v>
      </c>
      <c r="P2306" s="8">
        <v>1.2949999999999999</v>
      </c>
      <c r="Q2306" s="7">
        <v>72057623</v>
      </c>
      <c r="R2306" s="8">
        <v>1.6E-2</v>
      </c>
      <c r="S2306" s="7">
        <v>1152921.9680000001</v>
      </c>
      <c r="T2306" s="7">
        <v>-488381.03199999989</v>
      </c>
      <c r="U2306" s="9">
        <v>-0.29755689960963932</v>
      </c>
      <c r="V2306" s="7">
        <v>40639583.426600009</v>
      </c>
      <c r="W2306" s="9">
        <v>1.374850945265385</v>
      </c>
      <c r="X2306" s="7">
        <v>54657565.540485062</v>
      </c>
      <c r="Y2306" s="7">
        <v>18068477</v>
      </c>
      <c r="Z2306" s="7">
        <v>12574.995000000001</v>
      </c>
      <c r="AA2306" s="7">
        <v>3287057.5454850625</v>
      </c>
      <c r="AB2306" s="7">
        <v>33289456</v>
      </c>
      <c r="AC2306" s="7">
        <v>0</v>
      </c>
      <c r="AD2306" s="7">
        <v>14017982.113885047</v>
      </c>
      <c r="AE2306" s="7">
        <v>0</v>
      </c>
      <c r="AF2306" s="7">
        <v>69045926.458600014</v>
      </c>
      <c r="AG2306" s="7">
        <v>1152921.9680000001</v>
      </c>
      <c r="AH2306" s="7">
        <v>14017982.113885047</v>
      </c>
      <c r="AI2306" s="7">
        <v>23309686</v>
      </c>
      <c r="AJ2306" s="7">
        <v>1499762</v>
      </c>
      <c r="AK2306" s="7">
        <v>10913348</v>
      </c>
      <c r="AL2306" s="7">
        <v>307324</v>
      </c>
      <c r="AM2306" s="7">
        <v>1040875</v>
      </c>
      <c r="AN2306" s="7">
        <v>0</v>
      </c>
      <c r="AO2306" s="7">
        <v>0</v>
      </c>
      <c r="AP2306" s="7">
        <v>26622660</v>
      </c>
      <c r="AQ2306" s="7">
        <v>2223860</v>
      </c>
      <c r="AR2306" s="7">
        <v>27917962</v>
      </c>
      <c r="AS2306" s="7">
        <v>1641303</v>
      </c>
      <c r="AT2306" s="7">
        <v>11794036</v>
      </c>
      <c r="AU2306" s="7">
        <v>488488</v>
      </c>
      <c r="AV2306" s="7">
        <v>914777</v>
      </c>
      <c r="AW2306" s="7">
        <v>0</v>
      </c>
      <c r="AX2306" s="7">
        <v>0</v>
      </c>
      <c r="AY2306" s="7">
        <v>29477969</v>
      </c>
      <c r="AZ2306" s="7">
        <v>922895</v>
      </c>
      <c r="BA2306" s="7">
        <v>12574.995000000001</v>
      </c>
      <c r="BB2306" s="7">
        <v>0</v>
      </c>
      <c r="BC2306" s="7">
        <v>0</v>
      </c>
      <c r="BD2306" s="7">
        <v>0</v>
      </c>
      <c r="BE2306" s="7">
        <v>270.43</v>
      </c>
      <c r="BF2306" s="7">
        <v>0</v>
      </c>
      <c r="BG2306" s="7">
        <v>2010192.5454850625</v>
      </c>
      <c r="BH2306" s="7">
        <v>22418</v>
      </c>
      <c r="BI2306" s="7">
        <v>1276865</v>
      </c>
      <c r="BJ2306" s="7">
        <v>17573590.549166668</v>
      </c>
      <c r="BK2306" s="7">
        <v>13909026.446666669</v>
      </c>
      <c r="BL2306" s="7">
        <v>4578320.9233333329</v>
      </c>
      <c r="BM2306" s="7">
        <v>5501614.5633333325</v>
      </c>
      <c r="BN2306" s="130">
        <v>0.79900000000000004</v>
      </c>
      <c r="BO2306" s="131">
        <v>9.8612820000000003E-4</v>
      </c>
      <c r="BP2306" s="161">
        <v>24989.941288382724</v>
      </c>
      <c r="BQ2306" s="162">
        <v>33289456</v>
      </c>
      <c r="BR2306" s="161">
        <v>1147776</v>
      </c>
      <c r="BS2306" s="163">
        <v>994999.82048505545</v>
      </c>
      <c r="BT2306" s="163">
        <v>0</v>
      </c>
      <c r="BU2306" s="161">
        <v>69045926.459999993</v>
      </c>
      <c r="BV2306" s="161">
        <v>1152921.97</v>
      </c>
      <c r="BW2306" s="165">
        <v>13022982.289999999</v>
      </c>
      <c r="BX2306" s="161">
        <v>1147776</v>
      </c>
    </row>
    <row r="2307" spans="1:76" ht="14.45" x14ac:dyDescent="0.3">
      <c r="A2307" s="164" t="s">
        <v>31</v>
      </c>
      <c r="B2307" s="6" t="s">
        <v>1170</v>
      </c>
      <c r="C2307" s="6" t="s">
        <v>33</v>
      </c>
      <c r="D2307" s="6" t="s">
        <v>32</v>
      </c>
      <c r="E2307" s="6" t="s">
        <v>36</v>
      </c>
      <c r="F2307" s="24" t="str">
        <f>+Tabela1[[#This Row],[WK]]&amp;Tabela1[[#This Row],[PK]]&amp;Tabela1[[#This Row],[GK]]</f>
        <v>320102</v>
      </c>
      <c r="G2307" s="6" t="s">
        <v>2159</v>
      </c>
      <c r="H2307" s="7">
        <v>176178167.30879897</v>
      </c>
      <c r="I2307" s="8">
        <v>1.371</v>
      </c>
      <c r="J2307" s="7">
        <v>241540267.38</v>
      </c>
      <c r="K2307" s="8">
        <v>7.0000000000000007E-2</v>
      </c>
      <c r="L2307" s="7">
        <v>16907818.716600001</v>
      </c>
      <c r="M2307" s="7">
        <v>11225390.716600001</v>
      </c>
      <c r="N2307" s="9">
        <v>1.9754567443001478</v>
      </c>
      <c r="O2307" s="7">
        <v>5183820</v>
      </c>
      <c r="P2307" s="8">
        <v>1.2949999999999999</v>
      </c>
      <c r="Q2307" s="7">
        <v>6713047</v>
      </c>
      <c r="R2307" s="8">
        <v>1.6E-2</v>
      </c>
      <c r="S2307" s="7">
        <v>107408.75200000001</v>
      </c>
      <c r="T2307" s="7">
        <v>54755.752000000008</v>
      </c>
      <c r="U2307" s="9">
        <v>1.0399360340341481</v>
      </c>
      <c r="V2307" s="7">
        <v>11280146.468600001</v>
      </c>
      <c r="W2307" s="9">
        <v>1.9668678556763193</v>
      </c>
      <c r="X2307" s="7">
        <v>14473742.358398052</v>
      </c>
      <c r="Y2307" s="7">
        <v>0</v>
      </c>
      <c r="Z2307" s="7">
        <v>233802.465</v>
      </c>
      <c r="AA2307" s="7">
        <v>914887.89339805173</v>
      </c>
      <c r="AB2307" s="7">
        <v>8987415</v>
      </c>
      <c r="AC2307" s="7">
        <v>4337637</v>
      </c>
      <c r="AD2307" s="7">
        <v>4337637</v>
      </c>
      <c r="AE2307" s="7">
        <v>0</v>
      </c>
      <c r="AF2307" s="7">
        <v>16907818.716600001</v>
      </c>
      <c r="AG2307" s="7">
        <v>107408.75200000001</v>
      </c>
      <c r="AH2307" s="7">
        <v>4337637</v>
      </c>
      <c r="AI2307" s="7">
        <v>4744458</v>
      </c>
      <c r="AJ2307" s="7">
        <v>51348</v>
      </c>
      <c r="AK2307" s="7">
        <v>6217654</v>
      </c>
      <c r="AL2307" s="7">
        <v>0</v>
      </c>
      <c r="AM2307" s="7">
        <v>445875</v>
      </c>
      <c r="AN2307" s="7">
        <v>0</v>
      </c>
      <c r="AO2307" s="7">
        <v>0</v>
      </c>
      <c r="AP2307" s="7">
        <v>8421571</v>
      </c>
      <c r="AQ2307" s="7">
        <v>186979</v>
      </c>
      <c r="AR2307" s="7">
        <v>5682428</v>
      </c>
      <c r="AS2307" s="7">
        <v>52653</v>
      </c>
      <c r="AT2307" s="7">
        <v>4080998</v>
      </c>
      <c r="AU2307" s="7">
        <v>0</v>
      </c>
      <c r="AV2307" s="7">
        <v>446234</v>
      </c>
      <c r="AW2307" s="7">
        <v>0</v>
      </c>
      <c r="AX2307" s="7">
        <v>0</v>
      </c>
      <c r="AY2307" s="7">
        <v>8643544</v>
      </c>
      <c r="AZ2307" s="7">
        <v>76232</v>
      </c>
      <c r="BA2307" s="7">
        <v>233802.465</v>
      </c>
      <c r="BB2307" s="7">
        <v>0</v>
      </c>
      <c r="BC2307" s="7">
        <v>0</v>
      </c>
      <c r="BD2307" s="7">
        <v>0</v>
      </c>
      <c r="BE2307" s="7">
        <v>5028.01</v>
      </c>
      <c r="BF2307" s="7">
        <v>0</v>
      </c>
      <c r="BG2307" s="7">
        <v>650366.89339805173</v>
      </c>
      <c r="BH2307" s="7">
        <v>7253</v>
      </c>
      <c r="BI2307" s="7">
        <v>264521</v>
      </c>
      <c r="BJ2307" s="7">
        <v>3640655.6183333322</v>
      </c>
      <c r="BK2307" s="7">
        <v>1781538.0633333321</v>
      </c>
      <c r="BL2307" s="7">
        <v>2056927.8266666669</v>
      </c>
      <c r="BM2307" s="7">
        <v>3322614.5666666669</v>
      </c>
      <c r="BN2307" s="130">
        <v>1.151</v>
      </c>
      <c r="BO2307" s="131">
        <v>2.3545090000000001E-4</v>
      </c>
      <c r="BP2307" s="161">
        <v>5967.0901166639132</v>
      </c>
      <c r="BQ2307" s="162">
        <v>8987415</v>
      </c>
      <c r="BR2307" s="161">
        <v>405071</v>
      </c>
      <c r="BS2307" s="163">
        <v>0</v>
      </c>
      <c r="BT2307" s="163">
        <v>0</v>
      </c>
      <c r="BU2307" s="161">
        <v>16907818.719999999</v>
      </c>
      <c r="BV2307" s="161">
        <v>107408.75</v>
      </c>
      <c r="BW2307" s="165">
        <v>4337637</v>
      </c>
      <c r="BX2307" s="161">
        <v>405071</v>
      </c>
    </row>
    <row r="2308" spans="1:76" ht="14.45" x14ac:dyDescent="0.3">
      <c r="A2308" s="164" t="s">
        <v>31</v>
      </c>
      <c r="B2308" s="6" t="s">
        <v>1170</v>
      </c>
      <c r="C2308" s="6" t="s">
        <v>33</v>
      </c>
      <c r="D2308" s="6" t="s">
        <v>37</v>
      </c>
      <c r="E2308" s="6" t="s">
        <v>40</v>
      </c>
      <c r="F2308" s="24" t="str">
        <f>+Tabela1[[#This Row],[WK]]&amp;Tabela1[[#This Row],[PK]]&amp;Tabela1[[#This Row],[GK]]</f>
        <v>320103</v>
      </c>
      <c r="G2308" s="6" t="s">
        <v>2160</v>
      </c>
      <c r="H2308" s="7">
        <v>231392719.42199916</v>
      </c>
      <c r="I2308" s="8">
        <v>1.371</v>
      </c>
      <c r="J2308" s="7">
        <v>317239418.32000005</v>
      </c>
      <c r="K2308" s="8">
        <v>7.0000000000000007E-2</v>
      </c>
      <c r="L2308" s="7">
        <v>22206759.282400005</v>
      </c>
      <c r="M2308" s="7">
        <v>14298648.282400005</v>
      </c>
      <c r="N2308" s="9">
        <v>1.8080990874306146</v>
      </c>
      <c r="O2308" s="7">
        <v>22081592</v>
      </c>
      <c r="P2308" s="8">
        <v>1.2949999999999999</v>
      </c>
      <c r="Q2308" s="7">
        <v>28595662</v>
      </c>
      <c r="R2308" s="8">
        <v>1.6E-2</v>
      </c>
      <c r="S2308" s="7">
        <v>457530.592</v>
      </c>
      <c r="T2308" s="7">
        <v>-354010.408</v>
      </c>
      <c r="U2308" s="9">
        <v>-0.43621999134979006</v>
      </c>
      <c r="V2308" s="7">
        <v>13944637.874400005</v>
      </c>
      <c r="W2308" s="9">
        <v>1.5992195416055601</v>
      </c>
      <c r="X2308" s="7">
        <v>20891877.7170562</v>
      </c>
      <c r="Y2308" s="7">
        <v>0</v>
      </c>
      <c r="Z2308" s="7">
        <v>108992.28</v>
      </c>
      <c r="AA2308" s="7">
        <v>1306873.437056201</v>
      </c>
      <c r="AB2308" s="7">
        <v>17307097</v>
      </c>
      <c r="AC2308" s="7">
        <v>2168915</v>
      </c>
      <c r="AD2308" s="7">
        <v>6947239.8426561952</v>
      </c>
      <c r="AE2308" s="7">
        <v>0</v>
      </c>
      <c r="AF2308" s="7">
        <v>22206759.282400005</v>
      </c>
      <c r="AG2308" s="7">
        <v>457530.592</v>
      </c>
      <c r="AH2308" s="7">
        <v>6947239.8426561952</v>
      </c>
      <c r="AI2308" s="7">
        <v>6602759</v>
      </c>
      <c r="AJ2308" s="7">
        <v>749679</v>
      </c>
      <c r="AK2308" s="7">
        <v>1971719</v>
      </c>
      <c r="AL2308" s="7">
        <v>921820</v>
      </c>
      <c r="AM2308" s="7">
        <v>877243</v>
      </c>
      <c r="AN2308" s="7">
        <v>0</v>
      </c>
      <c r="AO2308" s="7">
        <v>0</v>
      </c>
      <c r="AP2308" s="7">
        <v>15402938</v>
      </c>
      <c r="AQ2308" s="7">
        <v>930919</v>
      </c>
      <c r="AR2308" s="7">
        <v>7908111</v>
      </c>
      <c r="AS2308" s="7">
        <v>811541</v>
      </c>
      <c r="AT2308" s="7">
        <v>2249743</v>
      </c>
      <c r="AU2308" s="7">
        <v>1046469</v>
      </c>
      <c r="AV2308" s="7">
        <v>1030169</v>
      </c>
      <c r="AW2308" s="7">
        <v>0</v>
      </c>
      <c r="AX2308" s="7">
        <v>0</v>
      </c>
      <c r="AY2308" s="7">
        <v>15550447</v>
      </c>
      <c r="AZ2308" s="7">
        <v>397380</v>
      </c>
      <c r="BA2308" s="7">
        <v>108992.28</v>
      </c>
      <c r="BB2308" s="7">
        <v>0</v>
      </c>
      <c r="BC2308" s="7">
        <v>9.33</v>
      </c>
      <c r="BD2308" s="7">
        <v>0</v>
      </c>
      <c r="BE2308" s="7">
        <v>2281.7199999999998</v>
      </c>
      <c r="BF2308" s="7">
        <v>0</v>
      </c>
      <c r="BG2308" s="7">
        <v>761466.43705620093</v>
      </c>
      <c r="BH2308" s="7">
        <v>8492</v>
      </c>
      <c r="BI2308" s="7">
        <v>545407</v>
      </c>
      <c r="BJ2308" s="7">
        <v>7506485.9199999999</v>
      </c>
      <c r="BK2308" s="7">
        <v>2635193.2433333322</v>
      </c>
      <c r="BL2308" s="7">
        <v>4990271.82</v>
      </c>
      <c r="BM2308" s="7">
        <v>9504627.0666666683</v>
      </c>
      <c r="BN2308" s="130">
        <v>1.01</v>
      </c>
      <c r="BO2308" s="131">
        <v>3.6406930000000001E-4</v>
      </c>
      <c r="BP2308" s="161">
        <v>9225.7776602545182</v>
      </c>
      <c r="BQ2308" s="162">
        <v>17307097</v>
      </c>
      <c r="BR2308" s="161">
        <v>324486</v>
      </c>
      <c r="BS2308" s="163">
        <v>0</v>
      </c>
      <c r="BT2308" s="163">
        <v>2206816.2829438001</v>
      </c>
      <c r="BU2308" s="161">
        <v>22206759.280000001</v>
      </c>
      <c r="BV2308" s="161">
        <v>457530.59</v>
      </c>
      <c r="BW2308" s="165">
        <v>9154056.1229437999</v>
      </c>
      <c r="BX2308" s="161">
        <v>324486</v>
      </c>
    </row>
    <row r="2309" spans="1:76" ht="14.45" x14ac:dyDescent="0.3">
      <c r="A2309" s="164" t="s">
        <v>31</v>
      </c>
      <c r="B2309" s="6" t="s">
        <v>1170</v>
      </c>
      <c r="C2309" s="6" t="s">
        <v>33</v>
      </c>
      <c r="D2309" s="6" t="s">
        <v>39</v>
      </c>
      <c r="E2309" s="6" t="s">
        <v>40</v>
      </c>
      <c r="F2309" s="24" t="str">
        <f>+Tabela1[[#This Row],[WK]]&amp;Tabela1[[#This Row],[PK]]&amp;Tabela1[[#This Row],[GK]]</f>
        <v>320104</v>
      </c>
      <c r="G2309" s="6" t="s">
        <v>2161</v>
      </c>
      <c r="H2309" s="7">
        <v>167791924.32299972</v>
      </c>
      <c r="I2309" s="8">
        <v>1.371</v>
      </c>
      <c r="J2309" s="7">
        <v>230042728.25</v>
      </c>
      <c r="K2309" s="8">
        <v>7.0000000000000007E-2</v>
      </c>
      <c r="L2309" s="7">
        <v>16102990.977500001</v>
      </c>
      <c r="M2309" s="7">
        <v>10259771.977500001</v>
      </c>
      <c r="N2309" s="9">
        <v>1.7558424521654932</v>
      </c>
      <c r="O2309" s="7">
        <v>7383270</v>
      </c>
      <c r="P2309" s="8">
        <v>1.2949999999999999</v>
      </c>
      <c r="Q2309" s="7">
        <v>9561335</v>
      </c>
      <c r="R2309" s="8">
        <v>1.6E-2</v>
      </c>
      <c r="S2309" s="7">
        <v>152981.36000000002</v>
      </c>
      <c r="T2309" s="7">
        <v>-30003.639999999985</v>
      </c>
      <c r="U2309" s="9">
        <v>-0.16396775691996604</v>
      </c>
      <c r="V2309" s="7">
        <v>10229768.3375</v>
      </c>
      <c r="W2309" s="9">
        <v>1.6975476332198511</v>
      </c>
      <c r="X2309" s="7">
        <v>15926830.530090777</v>
      </c>
      <c r="Y2309" s="7">
        <v>3518561</v>
      </c>
      <c r="Z2309" s="7">
        <v>200423.06</v>
      </c>
      <c r="AA2309" s="7">
        <v>932731.47009077726</v>
      </c>
      <c r="AB2309" s="7">
        <v>11275115</v>
      </c>
      <c r="AC2309" s="7">
        <v>0</v>
      </c>
      <c r="AD2309" s="7">
        <v>5697062.1925907759</v>
      </c>
      <c r="AE2309" s="7">
        <v>0</v>
      </c>
      <c r="AF2309" s="7">
        <v>16102990.977500001</v>
      </c>
      <c r="AG2309" s="7">
        <v>152981.36000000002</v>
      </c>
      <c r="AH2309" s="7">
        <v>5697062.1925907759</v>
      </c>
      <c r="AI2309" s="7">
        <v>4878708</v>
      </c>
      <c r="AJ2309" s="7">
        <v>194700</v>
      </c>
      <c r="AK2309" s="7">
        <v>4996653</v>
      </c>
      <c r="AL2309" s="7">
        <v>8932</v>
      </c>
      <c r="AM2309" s="7">
        <v>357105</v>
      </c>
      <c r="AN2309" s="7">
        <v>0</v>
      </c>
      <c r="AO2309" s="7">
        <v>0</v>
      </c>
      <c r="AP2309" s="7">
        <v>8770836</v>
      </c>
      <c r="AQ2309" s="7">
        <v>576850</v>
      </c>
      <c r="AR2309" s="7">
        <v>5843219</v>
      </c>
      <c r="AS2309" s="7">
        <v>182985</v>
      </c>
      <c r="AT2309" s="7">
        <v>3637393</v>
      </c>
      <c r="AU2309" s="7">
        <v>8446</v>
      </c>
      <c r="AV2309" s="7">
        <v>459340</v>
      </c>
      <c r="AW2309" s="7">
        <v>0</v>
      </c>
      <c r="AX2309" s="7">
        <v>0</v>
      </c>
      <c r="AY2309" s="7">
        <v>9702742</v>
      </c>
      <c r="AZ2309" s="7">
        <v>230318</v>
      </c>
      <c r="BA2309" s="7">
        <v>200423.06</v>
      </c>
      <c r="BB2309" s="7">
        <v>0</v>
      </c>
      <c r="BC2309" s="7">
        <v>10.28</v>
      </c>
      <c r="BD2309" s="7">
        <v>0</v>
      </c>
      <c r="BE2309" s="7">
        <v>4241.6400000000003</v>
      </c>
      <c r="BF2309" s="7">
        <v>0</v>
      </c>
      <c r="BG2309" s="7">
        <v>556842.47009077726</v>
      </c>
      <c r="BH2309" s="7">
        <v>6210</v>
      </c>
      <c r="BI2309" s="7">
        <v>375889</v>
      </c>
      <c r="BJ2309" s="7">
        <v>5173346.2925000004</v>
      </c>
      <c r="BK2309" s="7">
        <v>2565475.7200000002</v>
      </c>
      <c r="BL2309" s="7">
        <v>3884107.22</v>
      </c>
      <c r="BM2309" s="7">
        <v>2663267.85</v>
      </c>
      <c r="BN2309" s="130">
        <v>0.86</v>
      </c>
      <c r="BO2309" s="131">
        <v>2.7536500000000002E-4</v>
      </c>
      <c r="BP2309" s="161">
        <v>6978.6139442875256</v>
      </c>
      <c r="BQ2309" s="162">
        <v>11275115</v>
      </c>
      <c r="BR2309" s="161">
        <v>354499</v>
      </c>
      <c r="BS2309" s="163">
        <v>0</v>
      </c>
      <c r="BT2309" s="163">
        <v>465907.46990922466</v>
      </c>
      <c r="BU2309" s="161">
        <v>16102990.98</v>
      </c>
      <c r="BV2309" s="161">
        <v>152981.35999999999</v>
      </c>
      <c r="BW2309" s="165">
        <v>6162969.6599092251</v>
      </c>
      <c r="BX2309" s="161">
        <v>354499</v>
      </c>
    </row>
    <row r="2310" spans="1:76" ht="14.45" x14ac:dyDescent="0.3">
      <c r="A2310" s="164" t="s">
        <v>31</v>
      </c>
      <c r="B2310" s="6" t="s">
        <v>1170</v>
      </c>
      <c r="C2310" s="6" t="s">
        <v>32</v>
      </c>
      <c r="D2310" s="6" t="s">
        <v>33</v>
      </c>
      <c r="E2310" s="6" t="s">
        <v>36</v>
      </c>
      <c r="F2310" s="24" t="str">
        <f>+Tabela1[[#This Row],[WK]]&amp;Tabela1[[#This Row],[PK]]&amp;Tabela1[[#This Row],[GK]]</f>
        <v>320201</v>
      </c>
      <c r="G2310" s="6" t="s">
        <v>2162</v>
      </c>
      <c r="H2310" s="7">
        <v>125325834.17719989</v>
      </c>
      <c r="I2310" s="8">
        <v>1.371</v>
      </c>
      <c r="J2310" s="7">
        <v>171821718.66000003</v>
      </c>
      <c r="K2310" s="8">
        <v>7.0000000000000007E-2</v>
      </c>
      <c r="L2310" s="7">
        <v>12027520.306200003</v>
      </c>
      <c r="M2310" s="7">
        <v>7154337.3062000033</v>
      </c>
      <c r="N2310" s="9">
        <v>1.4681035590495992</v>
      </c>
      <c r="O2310" s="7">
        <v>9102251</v>
      </c>
      <c r="P2310" s="8">
        <v>1.2949999999999999</v>
      </c>
      <c r="Q2310" s="7">
        <v>11787415</v>
      </c>
      <c r="R2310" s="8">
        <v>1.6E-2</v>
      </c>
      <c r="S2310" s="7">
        <v>188598.64</v>
      </c>
      <c r="T2310" s="7">
        <v>47959.640000000014</v>
      </c>
      <c r="U2310" s="9">
        <v>0.34101237921202521</v>
      </c>
      <c r="V2310" s="7">
        <v>7202296.9462000038</v>
      </c>
      <c r="W2310" s="9">
        <v>1.4364883608153627</v>
      </c>
      <c r="X2310" s="7">
        <v>12888854.789499547</v>
      </c>
      <c r="Y2310" s="7">
        <v>1974634</v>
      </c>
      <c r="Z2310" s="7">
        <v>1882889.625</v>
      </c>
      <c r="AA2310" s="7">
        <v>535372.16449954605</v>
      </c>
      <c r="AB2310" s="7">
        <v>8495959</v>
      </c>
      <c r="AC2310" s="7">
        <v>0</v>
      </c>
      <c r="AD2310" s="7">
        <v>5686557.8432995444</v>
      </c>
      <c r="AE2310" s="7">
        <v>0</v>
      </c>
      <c r="AF2310" s="7">
        <v>12027520.306200003</v>
      </c>
      <c r="AG2310" s="7">
        <v>188598.64</v>
      </c>
      <c r="AH2310" s="7">
        <v>5686557.8432995444</v>
      </c>
      <c r="AI2310" s="7">
        <v>4068792</v>
      </c>
      <c r="AJ2310" s="7">
        <v>97572</v>
      </c>
      <c r="AK2310" s="7">
        <v>3897016</v>
      </c>
      <c r="AL2310" s="7">
        <v>0</v>
      </c>
      <c r="AM2310" s="7">
        <v>164700</v>
      </c>
      <c r="AN2310" s="7">
        <v>0</v>
      </c>
      <c r="AO2310" s="7">
        <v>0</v>
      </c>
      <c r="AP2310" s="7">
        <v>6711389</v>
      </c>
      <c r="AQ2310" s="7">
        <v>362024</v>
      </c>
      <c r="AR2310" s="7">
        <v>4873183</v>
      </c>
      <c r="AS2310" s="7">
        <v>140639</v>
      </c>
      <c r="AT2310" s="7">
        <v>3642094</v>
      </c>
      <c r="AU2310" s="7">
        <v>0</v>
      </c>
      <c r="AV2310" s="7">
        <v>376454</v>
      </c>
      <c r="AW2310" s="7">
        <v>0</v>
      </c>
      <c r="AX2310" s="7">
        <v>0</v>
      </c>
      <c r="AY2310" s="7">
        <v>7202409</v>
      </c>
      <c r="AZ2310" s="7">
        <v>144354</v>
      </c>
      <c r="BA2310" s="7">
        <v>1882889.625</v>
      </c>
      <c r="BB2310" s="7">
        <v>76.13</v>
      </c>
      <c r="BC2310" s="7">
        <v>44.66</v>
      </c>
      <c r="BD2310" s="7">
        <v>15399.19</v>
      </c>
      <c r="BE2310" s="7">
        <v>8381.07</v>
      </c>
      <c r="BF2310" s="7">
        <v>0</v>
      </c>
      <c r="BG2310" s="7">
        <v>387548.16449954605</v>
      </c>
      <c r="BH2310" s="7">
        <v>4322</v>
      </c>
      <c r="BI2310" s="7">
        <v>147824</v>
      </c>
      <c r="BJ2310" s="7">
        <v>2034555.7116666662</v>
      </c>
      <c r="BK2310" s="7">
        <v>576719.09999999963</v>
      </c>
      <c r="BL2310" s="7">
        <v>776839.82</v>
      </c>
      <c r="BM2310" s="7">
        <v>4277666.8066666666</v>
      </c>
      <c r="BN2310" s="130">
        <v>0.876</v>
      </c>
      <c r="BO2310" s="131">
        <v>1.743006E-4</v>
      </c>
      <c r="BP2310" s="161">
        <v>4417.2875360615662</v>
      </c>
      <c r="BQ2310" s="162">
        <v>8495959</v>
      </c>
      <c r="BR2310" s="161">
        <v>247463</v>
      </c>
      <c r="BS2310" s="163">
        <v>0</v>
      </c>
      <c r="BT2310" s="163">
        <v>223919.21050045267</v>
      </c>
      <c r="BU2310" s="161">
        <v>12027520.310000001</v>
      </c>
      <c r="BV2310" s="161">
        <v>188598.64</v>
      </c>
      <c r="BW2310" s="165">
        <v>5910477.0505004525</v>
      </c>
      <c r="BX2310" s="161">
        <v>247463</v>
      </c>
    </row>
    <row r="2311" spans="1:76" ht="14.45" x14ac:dyDescent="0.3">
      <c r="A2311" s="164" t="s">
        <v>31</v>
      </c>
      <c r="B2311" s="6" t="s">
        <v>1170</v>
      </c>
      <c r="C2311" s="6" t="s">
        <v>32</v>
      </c>
      <c r="D2311" s="6" t="s">
        <v>32</v>
      </c>
      <c r="E2311" s="6" t="s">
        <v>40</v>
      </c>
      <c r="F2311" s="24" t="str">
        <f>+Tabela1[[#This Row],[WK]]&amp;Tabela1[[#This Row],[PK]]&amp;Tabela1[[#This Row],[GK]]</f>
        <v>320202</v>
      </c>
      <c r="G2311" s="6" t="s">
        <v>2163</v>
      </c>
      <c r="H2311" s="7">
        <v>639781782.63020015</v>
      </c>
      <c r="I2311" s="8">
        <v>1.371</v>
      </c>
      <c r="J2311" s="7">
        <v>877140823.99000001</v>
      </c>
      <c r="K2311" s="8">
        <v>7.0000000000000007E-2</v>
      </c>
      <c r="L2311" s="7">
        <v>61399857.67930001</v>
      </c>
      <c r="M2311" s="7">
        <v>36919943.67930001</v>
      </c>
      <c r="N2311" s="9">
        <v>1.5081729322782755</v>
      </c>
      <c r="O2311" s="7">
        <v>54290384</v>
      </c>
      <c r="P2311" s="8">
        <v>1.2949999999999999</v>
      </c>
      <c r="Q2311" s="7">
        <v>70306047</v>
      </c>
      <c r="R2311" s="8">
        <v>1.6E-2</v>
      </c>
      <c r="S2311" s="7">
        <v>1124896.7520000001</v>
      </c>
      <c r="T2311" s="7">
        <v>101824.75200000009</v>
      </c>
      <c r="U2311" s="9">
        <v>9.9528432016515053E-2</v>
      </c>
      <c r="V2311" s="7">
        <v>37021768.431300007</v>
      </c>
      <c r="W2311" s="9">
        <v>1.4516640691133189</v>
      </c>
      <c r="X2311" s="7">
        <v>47000456.148715414</v>
      </c>
      <c r="Y2311" s="7">
        <v>6554627</v>
      </c>
      <c r="Z2311" s="7">
        <v>890419.19999999995</v>
      </c>
      <c r="AA2311" s="7">
        <v>2295010.9487154144</v>
      </c>
      <c r="AB2311" s="7">
        <v>31435662</v>
      </c>
      <c r="AC2311" s="7">
        <v>5824737</v>
      </c>
      <c r="AD2311" s="7">
        <v>9978687.7174154036</v>
      </c>
      <c r="AE2311" s="7">
        <v>0</v>
      </c>
      <c r="AF2311" s="7">
        <v>61399857.67930001</v>
      </c>
      <c r="AG2311" s="7">
        <v>1124896.7520000001</v>
      </c>
      <c r="AH2311" s="7">
        <v>9978687.7174154036</v>
      </c>
      <c r="AI2311" s="7">
        <v>20439139</v>
      </c>
      <c r="AJ2311" s="7">
        <v>924159</v>
      </c>
      <c r="AK2311" s="7">
        <v>13396256</v>
      </c>
      <c r="AL2311" s="7">
        <v>428203</v>
      </c>
      <c r="AM2311" s="7">
        <v>823597</v>
      </c>
      <c r="AN2311" s="7">
        <v>0</v>
      </c>
      <c r="AO2311" s="7">
        <v>0</v>
      </c>
      <c r="AP2311" s="7">
        <v>25432489</v>
      </c>
      <c r="AQ2311" s="7">
        <v>2048815</v>
      </c>
      <c r="AR2311" s="7">
        <v>24479914</v>
      </c>
      <c r="AS2311" s="7">
        <v>1023072</v>
      </c>
      <c r="AT2311" s="7">
        <v>13889604</v>
      </c>
      <c r="AU2311" s="7">
        <v>516652</v>
      </c>
      <c r="AV2311" s="7">
        <v>886320</v>
      </c>
      <c r="AW2311" s="7">
        <v>0</v>
      </c>
      <c r="AX2311" s="7">
        <v>0</v>
      </c>
      <c r="AY2311" s="7">
        <v>29028896</v>
      </c>
      <c r="AZ2311" s="7">
        <v>874236</v>
      </c>
      <c r="BA2311" s="7">
        <v>890419.19999999995</v>
      </c>
      <c r="BB2311" s="7">
        <v>0</v>
      </c>
      <c r="BC2311" s="7">
        <v>0</v>
      </c>
      <c r="BD2311" s="7">
        <v>8547.3799999999992</v>
      </c>
      <c r="BE2311" s="7">
        <v>2054.04</v>
      </c>
      <c r="BF2311" s="7">
        <v>0</v>
      </c>
      <c r="BG2311" s="7">
        <v>1803326.9487154144</v>
      </c>
      <c r="BH2311" s="7">
        <v>20111</v>
      </c>
      <c r="BI2311" s="7">
        <v>491684</v>
      </c>
      <c r="BJ2311" s="7">
        <v>6767151.7091666665</v>
      </c>
      <c r="BK2311" s="7">
        <v>6061786.96</v>
      </c>
      <c r="BL2311" s="7">
        <v>460465.72000000003</v>
      </c>
      <c r="BM2311" s="7">
        <v>1900527.5566666666</v>
      </c>
      <c r="BN2311" s="130">
        <v>0.90900000000000003</v>
      </c>
      <c r="BO2311" s="131">
        <v>7.8507320000000002E-4</v>
      </c>
      <c r="BP2311" s="161">
        <v>19895.302979520777</v>
      </c>
      <c r="BQ2311" s="162">
        <v>31435662</v>
      </c>
      <c r="BR2311" s="161">
        <v>1086892</v>
      </c>
      <c r="BS2311" s="163">
        <v>0</v>
      </c>
      <c r="BT2311" s="163">
        <v>2782143.8512845933</v>
      </c>
      <c r="BU2311" s="161">
        <v>61399857.68</v>
      </c>
      <c r="BV2311" s="161">
        <v>1124896.75</v>
      </c>
      <c r="BW2311" s="165">
        <v>12760831.571284594</v>
      </c>
      <c r="BX2311" s="161">
        <v>1086892</v>
      </c>
    </row>
    <row r="2312" spans="1:76" ht="14.45" x14ac:dyDescent="0.3">
      <c r="A2312" s="164" t="s">
        <v>31</v>
      </c>
      <c r="B2312" s="6" t="s">
        <v>1170</v>
      </c>
      <c r="C2312" s="6" t="s">
        <v>32</v>
      </c>
      <c r="D2312" s="6" t="s">
        <v>37</v>
      </c>
      <c r="E2312" s="6" t="s">
        <v>40</v>
      </c>
      <c r="F2312" s="24" t="str">
        <f>+Tabela1[[#This Row],[WK]]&amp;Tabela1[[#This Row],[PK]]&amp;Tabela1[[#This Row],[GK]]</f>
        <v>320203</v>
      </c>
      <c r="G2312" s="6" t="s">
        <v>2164</v>
      </c>
      <c r="H2312" s="7">
        <v>124744023.1469993</v>
      </c>
      <c r="I2312" s="8">
        <v>1.371</v>
      </c>
      <c r="J2312" s="7">
        <v>171024055.74000001</v>
      </c>
      <c r="K2312" s="8">
        <v>7.0000000000000007E-2</v>
      </c>
      <c r="L2312" s="7">
        <v>11971683.901800001</v>
      </c>
      <c r="M2312" s="7">
        <v>7640027.901800001</v>
      </c>
      <c r="N2312" s="9">
        <v>1.7637660750992232</v>
      </c>
      <c r="O2312" s="7">
        <v>2037734</v>
      </c>
      <c r="P2312" s="8">
        <v>1.2949999999999999</v>
      </c>
      <c r="Q2312" s="7">
        <v>2638866</v>
      </c>
      <c r="R2312" s="8">
        <v>1.6E-2</v>
      </c>
      <c r="S2312" s="7">
        <v>42221.856</v>
      </c>
      <c r="T2312" s="7">
        <v>-77941.144</v>
      </c>
      <c r="U2312" s="9">
        <v>-0.64862847964847747</v>
      </c>
      <c r="V2312" s="7">
        <v>7562086.7578000017</v>
      </c>
      <c r="W2312" s="9">
        <v>1.6986509913812762</v>
      </c>
      <c r="X2312" s="7">
        <v>13553231.090201138</v>
      </c>
      <c r="Y2312" s="7">
        <v>3235634</v>
      </c>
      <c r="Z2312" s="7">
        <v>3395457.125</v>
      </c>
      <c r="AA2312" s="7">
        <v>693151.96520113782</v>
      </c>
      <c r="AB2312" s="7">
        <v>6228988</v>
      </c>
      <c r="AC2312" s="7">
        <v>0</v>
      </c>
      <c r="AD2312" s="7">
        <v>5991144.3324011369</v>
      </c>
      <c r="AE2312" s="7">
        <v>0</v>
      </c>
      <c r="AF2312" s="7">
        <v>11971683.901800001</v>
      </c>
      <c r="AG2312" s="7">
        <v>42221.856</v>
      </c>
      <c r="AH2312" s="7">
        <v>5991144.3324011369</v>
      </c>
      <c r="AI2312" s="7">
        <v>3616652</v>
      </c>
      <c r="AJ2312" s="7">
        <v>59402</v>
      </c>
      <c r="AK2312" s="7">
        <v>4017655</v>
      </c>
      <c r="AL2312" s="7">
        <v>52634</v>
      </c>
      <c r="AM2312" s="7">
        <v>761963</v>
      </c>
      <c r="AN2312" s="7">
        <v>0</v>
      </c>
      <c r="AO2312" s="7">
        <v>0</v>
      </c>
      <c r="AP2312" s="7">
        <v>4564669</v>
      </c>
      <c r="AQ2312" s="7">
        <v>298371</v>
      </c>
      <c r="AR2312" s="7">
        <v>4331656</v>
      </c>
      <c r="AS2312" s="7">
        <v>120163</v>
      </c>
      <c r="AT2312" s="7">
        <v>5229939</v>
      </c>
      <c r="AU2312" s="7">
        <v>60799</v>
      </c>
      <c r="AV2312" s="7">
        <v>847285</v>
      </c>
      <c r="AW2312" s="7">
        <v>0</v>
      </c>
      <c r="AX2312" s="7">
        <v>0</v>
      </c>
      <c r="AY2312" s="7">
        <v>5558315</v>
      </c>
      <c r="AZ2312" s="7">
        <v>121647</v>
      </c>
      <c r="BA2312" s="7">
        <v>3395457.125</v>
      </c>
      <c r="BB2312" s="7">
        <v>1898.04</v>
      </c>
      <c r="BC2312" s="7">
        <v>40.64</v>
      </c>
      <c r="BD2312" s="7">
        <v>17300.25</v>
      </c>
      <c r="BE2312" s="7">
        <v>12841.95</v>
      </c>
      <c r="BF2312" s="7">
        <v>0</v>
      </c>
      <c r="BG2312" s="7">
        <v>413013.96520113776</v>
      </c>
      <c r="BH2312" s="7">
        <v>4606</v>
      </c>
      <c r="BI2312" s="7">
        <v>280138</v>
      </c>
      <c r="BJ2312" s="7">
        <v>3855632.1883333344</v>
      </c>
      <c r="BK2312" s="7">
        <v>1559519.8333333349</v>
      </c>
      <c r="BL2312" s="7">
        <v>1717011.1833333333</v>
      </c>
      <c r="BM2312" s="7">
        <v>5750427.0533333318</v>
      </c>
      <c r="BN2312" s="130">
        <v>0.80700000000000005</v>
      </c>
      <c r="BO2312" s="131">
        <v>1.8365100000000001E-4</v>
      </c>
      <c r="BP2312" s="161">
        <v>4654.4103324481102</v>
      </c>
      <c r="BQ2312" s="162">
        <v>6228988</v>
      </c>
      <c r="BR2312" s="161">
        <v>266233</v>
      </c>
      <c r="BS2312" s="163">
        <v>0</v>
      </c>
      <c r="BT2312" s="163">
        <v>30986.90979886055</v>
      </c>
      <c r="BU2312" s="161">
        <v>11971683.9</v>
      </c>
      <c r="BV2312" s="161">
        <v>42221.86</v>
      </c>
      <c r="BW2312" s="165">
        <v>6022131.2397988606</v>
      </c>
      <c r="BX2312" s="161">
        <v>266233</v>
      </c>
    </row>
    <row r="2313" spans="1:76" ht="14.45" x14ac:dyDescent="0.3">
      <c r="A2313" s="164" t="s">
        <v>31</v>
      </c>
      <c r="B2313" s="6" t="s">
        <v>1170</v>
      </c>
      <c r="C2313" s="6" t="s">
        <v>32</v>
      </c>
      <c r="D2313" s="6" t="s">
        <v>39</v>
      </c>
      <c r="E2313" s="6" t="s">
        <v>36</v>
      </c>
      <c r="F2313" s="24" t="str">
        <f>+Tabela1[[#This Row],[WK]]&amp;Tabela1[[#This Row],[PK]]&amp;Tabela1[[#This Row],[GK]]</f>
        <v>320204</v>
      </c>
      <c r="G2313" s="6" t="s">
        <v>2165</v>
      </c>
      <c r="H2313" s="7">
        <v>77740622.999000087</v>
      </c>
      <c r="I2313" s="8">
        <v>1.371</v>
      </c>
      <c r="J2313" s="7">
        <v>106582394.13000001</v>
      </c>
      <c r="K2313" s="8">
        <v>7.0000000000000007E-2</v>
      </c>
      <c r="L2313" s="7">
        <v>7460767.5891000014</v>
      </c>
      <c r="M2313" s="7">
        <v>5140142.5891000014</v>
      </c>
      <c r="N2313" s="9">
        <v>2.2149819936870463</v>
      </c>
      <c r="O2313" s="7">
        <v>8050446</v>
      </c>
      <c r="P2313" s="8">
        <v>1.2949999999999999</v>
      </c>
      <c r="Q2313" s="7">
        <v>10425328</v>
      </c>
      <c r="R2313" s="8">
        <v>1.6E-2</v>
      </c>
      <c r="S2313" s="7">
        <v>166805.24799999999</v>
      </c>
      <c r="T2313" s="7">
        <v>-44838.752000000008</v>
      </c>
      <c r="U2313" s="9">
        <v>-0.2118593109183346</v>
      </c>
      <c r="V2313" s="7">
        <v>5095303.8371000011</v>
      </c>
      <c r="W2313" s="9">
        <v>2.0121495137759857</v>
      </c>
      <c r="X2313" s="7">
        <v>6790453.2949999999</v>
      </c>
      <c r="Y2313" s="7">
        <v>1027397</v>
      </c>
      <c r="Z2313" s="7">
        <v>784856.29500000004</v>
      </c>
      <c r="AA2313" s="7">
        <v>456877</v>
      </c>
      <c r="AB2313" s="7">
        <v>4521323</v>
      </c>
      <c r="AC2313" s="7">
        <v>0</v>
      </c>
      <c r="AD2313" s="7">
        <v>1695149.4578999986</v>
      </c>
      <c r="AE2313" s="7">
        <v>0</v>
      </c>
      <c r="AF2313" s="7">
        <v>7460767.5891000014</v>
      </c>
      <c r="AG2313" s="7">
        <v>166805.24799999999</v>
      </c>
      <c r="AH2313" s="7">
        <v>1695149.4578999986</v>
      </c>
      <c r="AI2313" s="7">
        <v>1937571</v>
      </c>
      <c r="AJ2313" s="7">
        <v>247273</v>
      </c>
      <c r="AK2313" s="7">
        <v>1355244</v>
      </c>
      <c r="AL2313" s="7">
        <v>8039</v>
      </c>
      <c r="AM2313" s="7">
        <v>339108</v>
      </c>
      <c r="AN2313" s="7">
        <v>0</v>
      </c>
      <c r="AO2313" s="7">
        <v>0</v>
      </c>
      <c r="AP2313" s="7">
        <v>3920643</v>
      </c>
      <c r="AQ2313" s="7">
        <v>254610</v>
      </c>
      <c r="AR2313" s="7">
        <v>2320625</v>
      </c>
      <c r="AS2313" s="7">
        <v>211644</v>
      </c>
      <c r="AT2313" s="7">
        <v>1714794</v>
      </c>
      <c r="AU2313" s="7">
        <v>1006</v>
      </c>
      <c r="AV2313" s="7">
        <v>347387</v>
      </c>
      <c r="AW2313" s="7">
        <v>0</v>
      </c>
      <c r="AX2313" s="7">
        <v>0</v>
      </c>
      <c r="AY2313" s="7">
        <v>4184365</v>
      </c>
      <c r="AZ2313" s="7">
        <v>103805</v>
      </c>
      <c r="BA2313" s="7">
        <v>784856.29500000004</v>
      </c>
      <c r="BB2313" s="7">
        <v>0</v>
      </c>
      <c r="BC2313" s="7">
        <v>0</v>
      </c>
      <c r="BD2313" s="7">
        <v>7897.76</v>
      </c>
      <c r="BE2313" s="7">
        <v>1083.1099999999999</v>
      </c>
      <c r="BF2313" s="7">
        <v>0</v>
      </c>
      <c r="BG2313" s="7">
        <v>320594</v>
      </c>
      <c r="BH2313" s="7">
        <v>3244</v>
      </c>
      <c r="BI2313" s="7">
        <v>136283</v>
      </c>
      <c r="BJ2313" s="7">
        <v>1875655.1774999993</v>
      </c>
      <c r="BK2313" s="7">
        <v>1065155.8999999994</v>
      </c>
      <c r="BL2313" s="7">
        <v>191811.31999999998</v>
      </c>
      <c r="BM2313" s="7">
        <v>2858374.47</v>
      </c>
      <c r="BN2313" s="130">
        <v>0.91600000000000004</v>
      </c>
      <c r="BO2313" s="131">
        <v>1.3405719999999999E-4</v>
      </c>
      <c r="BP2313" s="161">
        <v>3396.7590452840354</v>
      </c>
      <c r="BQ2313" s="162">
        <v>4521323</v>
      </c>
      <c r="BR2313" s="161">
        <v>177446</v>
      </c>
      <c r="BS2313" s="163">
        <v>0</v>
      </c>
      <c r="BT2313" s="163">
        <v>644456.90500000014</v>
      </c>
      <c r="BU2313" s="161">
        <v>7460767.5899999999</v>
      </c>
      <c r="BV2313" s="161">
        <v>166805.25</v>
      </c>
      <c r="BW2313" s="165">
        <v>2339606.3650000002</v>
      </c>
      <c r="BX2313" s="161">
        <v>177446</v>
      </c>
    </row>
    <row r="2314" spans="1:76" ht="14.45" x14ac:dyDescent="0.3">
      <c r="A2314" s="164" t="s">
        <v>31</v>
      </c>
      <c r="B2314" s="6" t="s">
        <v>1170</v>
      </c>
      <c r="C2314" s="6" t="s">
        <v>32</v>
      </c>
      <c r="D2314" s="6" t="s">
        <v>42</v>
      </c>
      <c r="E2314" s="6" t="s">
        <v>40</v>
      </c>
      <c r="F2314" s="24" t="str">
        <f>+Tabela1[[#This Row],[WK]]&amp;Tabela1[[#This Row],[PK]]&amp;Tabela1[[#This Row],[GK]]</f>
        <v>320205</v>
      </c>
      <c r="G2314" s="6" t="s">
        <v>2166</v>
      </c>
      <c r="H2314" s="7">
        <v>164209240.61799943</v>
      </c>
      <c r="I2314" s="8">
        <v>1.371</v>
      </c>
      <c r="J2314" s="7">
        <v>225130868.88</v>
      </c>
      <c r="K2314" s="8">
        <v>7.0000000000000007E-2</v>
      </c>
      <c r="L2314" s="7">
        <v>15759160.821600001</v>
      </c>
      <c r="M2314" s="7">
        <v>11169347.821600001</v>
      </c>
      <c r="N2314" s="9">
        <v>2.433508254388578</v>
      </c>
      <c r="O2314" s="7">
        <v>2853688</v>
      </c>
      <c r="P2314" s="8">
        <v>1.2949999999999999</v>
      </c>
      <c r="Q2314" s="7">
        <v>3695526</v>
      </c>
      <c r="R2314" s="8">
        <v>1.6E-2</v>
      </c>
      <c r="S2314" s="7">
        <v>59128.416000000005</v>
      </c>
      <c r="T2314" s="7">
        <v>-14254.583999999995</v>
      </c>
      <c r="U2314" s="9">
        <v>-0.19424913127018512</v>
      </c>
      <c r="V2314" s="7">
        <v>11155093.237600001</v>
      </c>
      <c r="W2314" s="9">
        <v>2.3921562030847516</v>
      </c>
      <c r="X2314" s="7">
        <v>23898801.859193433</v>
      </c>
      <c r="Y2314" s="7">
        <v>4648994</v>
      </c>
      <c r="Z2314" s="7">
        <v>772420.8</v>
      </c>
      <c r="AA2314" s="7">
        <v>1248849.0591934326</v>
      </c>
      <c r="AB2314" s="7">
        <v>13590138</v>
      </c>
      <c r="AC2314" s="7">
        <v>3638400</v>
      </c>
      <c r="AD2314" s="7">
        <v>12743708.621593433</v>
      </c>
      <c r="AE2314" s="7">
        <v>0</v>
      </c>
      <c r="AF2314" s="7">
        <v>15759160.821600001</v>
      </c>
      <c r="AG2314" s="7">
        <v>59128.416000000005</v>
      </c>
      <c r="AH2314" s="7">
        <v>12743708.621593433</v>
      </c>
      <c r="AI2314" s="7">
        <v>3832196</v>
      </c>
      <c r="AJ2314" s="7">
        <v>61005</v>
      </c>
      <c r="AK2314" s="7">
        <v>10613398</v>
      </c>
      <c r="AL2314" s="7">
        <v>2386</v>
      </c>
      <c r="AM2314" s="7">
        <v>1617670</v>
      </c>
      <c r="AN2314" s="7">
        <v>0</v>
      </c>
      <c r="AO2314" s="7">
        <v>0</v>
      </c>
      <c r="AP2314" s="7">
        <v>11184903</v>
      </c>
      <c r="AQ2314" s="7">
        <v>409763</v>
      </c>
      <c r="AR2314" s="7">
        <v>4589813</v>
      </c>
      <c r="AS2314" s="7">
        <v>73383</v>
      </c>
      <c r="AT2314" s="7">
        <v>7872717</v>
      </c>
      <c r="AU2314" s="7">
        <v>5526</v>
      </c>
      <c r="AV2314" s="7">
        <v>853252</v>
      </c>
      <c r="AW2314" s="7">
        <v>0</v>
      </c>
      <c r="AX2314" s="7">
        <v>0</v>
      </c>
      <c r="AY2314" s="7">
        <v>12669791</v>
      </c>
      <c r="AZ2314" s="7">
        <v>165440</v>
      </c>
      <c r="BA2314" s="7">
        <v>772420.8</v>
      </c>
      <c r="BB2314" s="7">
        <v>0</v>
      </c>
      <c r="BC2314" s="7">
        <v>0</v>
      </c>
      <c r="BD2314" s="7">
        <v>8121.82</v>
      </c>
      <c r="BE2314" s="7">
        <v>367.56</v>
      </c>
      <c r="BF2314" s="7">
        <v>0</v>
      </c>
      <c r="BG2314" s="7">
        <v>643552.05919343256</v>
      </c>
      <c r="BH2314" s="7">
        <v>7177</v>
      </c>
      <c r="BI2314" s="7">
        <v>605297</v>
      </c>
      <c r="BJ2314" s="7">
        <v>8330631.3908333331</v>
      </c>
      <c r="BK2314" s="7">
        <v>171341.70333333313</v>
      </c>
      <c r="BL2314" s="7">
        <v>10509318.286666667</v>
      </c>
      <c r="BM2314" s="7">
        <v>11618522.176666668</v>
      </c>
      <c r="BN2314" s="130">
        <v>0.81299999999999994</v>
      </c>
      <c r="BO2314" s="131">
        <v>2.7212409999999998E-4</v>
      </c>
      <c r="BP2314" s="161">
        <v>6895.5709396458242</v>
      </c>
      <c r="BQ2314" s="162">
        <v>13590138</v>
      </c>
      <c r="BR2314" s="161">
        <v>392423</v>
      </c>
      <c r="BS2314" s="163">
        <v>0</v>
      </c>
      <c r="BT2314" s="163">
        <v>60347.140806566924</v>
      </c>
      <c r="BU2314" s="161">
        <v>15759160.82</v>
      </c>
      <c r="BV2314" s="161">
        <v>59128.42</v>
      </c>
      <c r="BW2314" s="165">
        <v>12804055.760806566</v>
      </c>
      <c r="BX2314" s="161">
        <v>392423</v>
      </c>
    </row>
    <row r="2315" spans="1:76" ht="14.45" x14ac:dyDescent="0.3">
      <c r="A2315" s="164" t="s">
        <v>31</v>
      </c>
      <c r="B2315" s="6" t="s">
        <v>1170</v>
      </c>
      <c r="C2315" s="6" t="s">
        <v>32</v>
      </c>
      <c r="D2315" s="6" t="s">
        <v>44</v>
      </c>
      <c r="E2315" s="6" t="s">
        <v>40</v>
      </c>
      <c r="F2315" s="24" t="str">
        <f>+Tabela1[[#This Row],[WK]]&amp;Tabela1[[#This Row],[PK]]&amp;Tabela1[[#This Row],[GK]]</f>
        <v>320206</v>
      </c>
      <c r="G2315" s="6" t="s">
        <v>2167</v>
      </c>
      <c r="H2315" s="7">
        <v>116706310.47199963</v>
      </c>
      <c r="I2315" s="8">
        <v>1.371</v>
      </c>
      <c r="J2315" s="7">
        <v>160004351.66000003</v>
      </c>
      <c r="K2315" s="8">
        <v>7.0000000000000007E-2</v>
      </c>
      <c r="L2315" s="7">
        <v>11200304.616200004</v>
      </c>
      <c r="M2315" s="7">
        <v>7826325.6162000038</v>
      </c>
      <c r="N2315" s="9">
        <v>2.3196130195831106</v>
      </c>
      <c r="O2315" s="7">
        <v>12059186</v>
      </c>
      <c r="P2315" s="8">
        <v>1.2949999999999999</v>
      </c>
      <c r="Q2315" s="7">
        <v>15616646</v>
      </c>
      <c r="R2315" s="8">
        <v>1.6E-2</v>
      </c>
      <c r="S2315" s="7">
        <v>249866.33600000001</v>
      </c>
      <c r="T2315" s="7">
        <v>116566.33600000001</v>
      </c>
      <c r="U2315" s="9">
        <v>0.87446613653413363</v>
      </c>
      <c r="V2315" s="7">
        <v>7942891.952200003</v>
      </c>
      <c r="W2315" s="9">
        <v>2.2646877970643349</v>
      </c>
      <c r="X2315" s="7">
        <v>14518275.639118291</v>
      </c>
      <c r="Y2315" s="7">
        <v>4813229</v>
      </c>
      <c r="Z2315" s="7">
        <v>1375206.655</v>
      </c>
      <c r="AA2315" s="7">
        <v>663092.98411829025</v>
      </c>
      <c r="AB2315" s="7">
        <v>7666747</v>
      </c>
      <c r="AC2315" s="7">
        <v>0</v>
      </c>
      <c r="AD2315" s="7">
        <v>6575383.6869182875</v>
      </c>
      <c r="AE2315" s="7">
        <v>0</v>
      </c>
      <c r="AF2315" s="7">
        <v>11200304.616200004</v>
      </c>
      <c r="AG2315" s="7">
        <v>249866.33600000001</v>
      </c>
      <c r="AH2315" s="7">
        <v>6575383.6869182875</v>
      </c>
      <c r="AI2315" s="7">
        <v>2817053</v>
      </c>
      <c r="AJ2315" s="7">
        <v>94382</v>
      </c>
      <c r="AK2315" s="7">
        <v>5855743</v>
      </c>
      <c r="AL2315" s="7">
        <v>37648</v>
      </c>
      <c r="AM2315" s="7">
        <v>304967</v>
      </c>
      <c r="AN2315" s="7">
        <v>0</v>
      </c>
      <c r="AO2315" s="7">
        <v>0</v>
      </c>
      <c r="AP2315" s="7">
        <v>6465572</v>
      </c>
      <c r="AQ2315" s="7">
        <v>354067</v>
      </c>
      <c r="AR2315" s="7">
        <v>3373979</v>
      </c>
      <c r="AS2315" s="7">
        <v>133300</v>
      </c>
      <c r="AT2315" s="7">
        <v>6251856</v>
      </c>
      <c r="AU2315" s="7">
        <v>20394</v>
      </c>
      <c r="AV2315" s="7">
        <v>391208</v>
      </c>
      <c r="AW2315" s="7">
        <v>0</v>
      </c>
      <c r="AX2315" s="7">
        <v>0</v>
      </c>
      <c r="AY2315" s="7">
        <v>6973020</v>
      </c>
      <c r="AZ2315" s="7">
        <v>137867</v>
      </c>
      <c r="BA2315" s="7">
        <v>1375206.655</v>
      </c>
      <c r="BB2315" s="7">
        <v>0</v>
      </c>
      <c r="BC2315" s="7">
        <v>33.22</v>
      </c>
      <c r="BD2315" s="7">
        <v>12881.28</v>
      </c>
      <c r="BE2315" s="7">
        <v>3590.31</v>
      </c>
      <c r="BF2315" s="7">
        <v>0</v>
      </c>
      <c r="BG2315" s="7">
        <v>444935.9841182903</v>
      </c>
      <c r="BH2315" s="7">
        <v>4962</v>
      </c>
      <c r="BI2315" s="7">
        <v>218157</v>
      </c>
      <c r="BJ2315" s="7">
        <v>3002452.0866666674</v>
      </c>
      <c r="BK2315" s="7">
        <v>1977786.8833333342</v>
      </c>
      <c r="BL2315" s="7">
        <v>76731.81</v>
      </c>
      <c r="BM2315" s="7">
        <v>3945197.1933333329</v>
      </c>
      <c r="BN2315" s="130">
        <v>0.748</v>
      </c>
      <c r="BO2315" s="131">
        <v>1.984446E-4</v>
      </c>
      <c r="BP2315" s="161">
        <v>5028.6041123998712</v>
      </c>
      <c r="BQ2315" s="162">
        <v>7666747</v>
      </c>
      <c r="BR2315" s="161">
        <v>275262</v>
      </c>
      <c r="BS2315" s="163">
        <v>0</v>
      </c>
      <c r="BT2315" s="163">
        <v>1031331.3608817086</v>
      </c>
      <c r="BU2315" s="161">
        <v>11200304.619999999</v>
      </c>
      <c r="BV2315" s="161">
        <v>249866.34</v>
      </c>
      <c r="BW2315" s="165">
        <v>7606715.050881709</v>
      </c>
      <c r="BX2315" s="161">
        <v>275262</v>
      </c>
    </row>
    <row r="2316" spans="1:76" ht="14.45" x14ac:dyDescent="0.3">
      <c r="A2316" s="164" t="s">
        <v>31</v>
      </c>
      <c r="B2316" s="6" t="s">
        <v>1170</v>
      </c>
      <c r="C2316" s="6" t="s">
        <v>37</v>
      </c>
      <c r="D2316" s="6" t="s">
        <v>33</v>
      </c>
      <c r="E2316" s="6" t="s">
        <v>40</v>
      </c>
      <c r="F2316" s="24" t="str">
        <f>+Tabela1[[#This Row],[WK]]&amp;Tabela1[[#This Row],[PK]]&amp;Tabela1[[#This Row],[GK]]</f>
        <v>320301</v>
      </c>
      <c r="G2316" s="6" t="s">
        <v>2168</v>
      </c>
      <c r="H2316" s="7">
        <v>293941646.08899915</v>
      </c>
      <c r="I2316" s="8">
        <v>1.371</v>
      </c>
      <c r="J2316" s="7">
        <v>402993996.78999996</v>
      </c>
      <c r="K2316" s="8">
        <v>7.0000000000000007E-2</v>
      </c>
      <c r="L2316" s="7">
        <v>28209579.7753</v>
      </c>
      <c r="M2316" s="7">
        <v>18283806.7753</v>
      </c>
      <c r="N2316" s="9">
        <v>1.8420536894506856</v>
      </c>
      <c r="O2316" s="7">
        <v>34535447</v>
      </c>
      <c r="P2316" s="8">
        <v>1.2949999999999999</v>
      </c>
      <c r="Q2316" s="7">
        <v>44723404</v>
      </c>
      <c r="R2316" s="8">
        <v>1.6E-2</v>
      </c>
      <c r="S2316" s="7">
        <v>715574.46400000004</v>
      </c>
      <c r="T2316" s="7">
        <v>-243593.53599999996</v>
      </c>
      <c r="U2316" s="9">
        <v>-0.25396336825248544</v>
      </c>
      <c r="V2316" s="7">
        <v>18040213.239300001</v>
      </c>
      <c r="W2316" s="9">
        <v>1.6573551697983482</v>
      </c>
      <c r="X2316" s="7">
        <v>22791626.591471612</v>
      </c>
      <c r="Y2316" s="7">
        <v>4391598</v>
      </c>
      <c r="Z2316" s="7">
        <v>1900469.5700000003</v>
      </c>
      <c r="AA2316" s="7">
        <v>1297144.0214716126</v>
      </c>
      <c r="AB2316" s="7">
        <v>14520912</v>
      </c>
      <c r="AC2316" s="7">
        <v>681503</v>
      </c>
      <c r="AD2316" s="7">
        <v>4751413.3521716129</v>
      </c>
      <c r="AE2316" s="7">
        <v>0</v>
      </c>
      <c r="AF2316" s="7">
        <v>28209579.7753</v>
      </c>
      <c r="AG2316" s="7">
        <v>715574.46400000004</v>
      </c>
      <c r="AH2316" s="7">
        <v>4751413.3521716129</v>
      </c>
      <c r="AI2316" s="7">
        <v>8287376</v>
      </c>
      <c r="AJ2316" s="7">
        <v>1220504</v>
      </c>
      <c r="AK2316" s="7">
        <v>5917631</v>
      </c>
      <c r="AL2316" s="7">
        <v>1009430</v>
      </c>
      <c r="AM2316" s="7">
        <v>543013</v>
      </c>
      <c r="AN2316" s="7">
        <v>0</v>
      </c>
      <c r="AO2316" s="7">
        <v>0</v>
      </c>
      <c r="AP2316" s="7">
        <v>10394187</v>
      </c>
      <c r="AQ2316" s="7">
        <v>1038331</v>
      </c>
      <c r="AR2316" s="7">
        <v>9925773</v>
      </c>
      <c r="AS2316" s="7">
        <v>959168</v>
      </c>
      <c r="AT2316" s="7">
        <v>7790405</v>
      </c>
      <c r="AU2316" s="7">
        <v>746989</v>
      </c>
      <c r="AV2316" s="7">
        <v>567120</v>
      </c>
      <c r="AW2316" s="7">
        <v>0</v>
      </c>
      <c r="AX2316" s="7">
        <v>0</v>
      </c>
      <c r="AY2316" s="7">
        <v>12286979</v>
      </c>
      <c r="AZ2316" s="7">
        <v>457393</v>
      </c>
      <c r="BA2316" s="7">
        <v>1900469.5700000003</v>
      </c>
      <c r="BB2316" s="7">
        <v>0</v>
      </c>
      <c r="BC2316" s="7">
        <v>146.93</v>
      </c>
      <c r="BD2316" s="7">
        <v>18620.330000000002</v>
      </c>
      <c r="BE2316" s="7">
        <v>2650.12</v>
      </c>
      <c r="BF2316" s="7">
        <v>0</v>
      </c>
      <c r="BG2316" s="7">
        <v>996488.02147161262</v>
      </c>
      <c r="BH2316" s="7">
        <v>11113</v>
      </c>
      <c r="BI2316" s="7">
        <v>300656</v>
      </c>
      <c r="BJ2316" s="7">
        <v>4137952.5441666669</v>
      </c>
      <c r="BK2316" s="7">
        <v>2081180.0766666671</v>
      </c>
      <c r="BL2316" s="7">
        <v>2076078.39</v>
      </c>
      <c r="BM2316" s="7">
        <v>4074933.09</v>
      </c>
      <c r="BN2316" s="130">
        <v>0.89300000000000002</v>
      </c>
      <c r="BO2316" s="131">
        <v>4.4760189999999998E-4</v>
      </c>
      <c r="BP2316" s="161">
        <v>11342.874019553788</v>
      </c>
      <c r="BQ2316" s="162">
        <v>14520912</v>
      </c>
      <c r="BR2316" s="161">
        <v>609309</v>
      </c>
      <c r="BS2316" s="163">
        <v>0</v>
      </c>
      <c r="BT2316" s="163">
        <v>2666568.4085283875</v>
      </c>
      <c r="BU2316" s="161">
        <v>28209579.780000001</v>
      </c>
      <c r="BV2316" s="161">
        <v>715574.46</v>
      </c>
      <c r="BW2316" s="165">
        <v>7417981.7585283872</v>
      </c>
      <c r="BX2316" s="161">
        <v>609309</v>
      </c>
    </row>
    <row r="2317" spans="1:76" ht="14.45" x14ac:dyDescent="0.3">
      <c r="A2317" s="164" t="s">
        <v>31</v>
      </c>
      <c r="B2317" s="6" t="s">
        <v>1170</v>
      </c>
      <c r="C2317" s="6" t="s">
        <v>37</v>
      </c>
      <c r="D2317" s="6" t="s">
        <v>32</v>
      </c>
      <c r="E2317" s="6" t="s">
        <v>40</v>
      </c>
      <c r="F2317" s="24" t="str">
        <f>+Tabela1[[#This Row],[WK]]&amp;Tabela1[[#This Row],[PK]]&amp;Tabela1[[#This Row],[GK]]</f>
        <v>320302</v>
      </c>
      <c r="G2317" s="6" t="s">
        <v>2169</v>
      </c>
      <c r="H2317" s="7">
        <v>515961892.52240086</v>
      </c>
      <c r="I2317" s="8">
        <v>1.371</v>
      </c>
      <c r="J2317" s="7">
        <v>707383754.64999986</v>
      </c>
      <c r="K2317" s="8">
        <v>7.0000000000000007E-2</v>
      </c>
      <c r="L2317" s="7">
        <v>49516862.825499997</v>
      </c>
      <c r="M2317" s="7">
        <v>29926572.825499997</v>
      </c>
      <c r="N2317" s="9">
        <v>1.5276227572690346</v>
      </c>
      <c r="O2317" s="7">
        <v>46145713</v>
      </c>
      <c r="P2317" s="8">
        <v>1.2949999999999999</v>
      </c>
      <c r="Q2317" s="7">
        <v>59758698</v>
      </c>
      <c r="R2317" s="8">
        <v>1.6E-2</v>
      </c>
      <c r="S2317" s="7">
        <v>956139.16800000006</v>
      </c>
      <c r="T2317" s="7">
        <v>-502838.83199999994</v>
      </c>
      <c r="U2317" s="9">
        <v>-0.34465141489453571</v>
      </c>
      <c r="V2317" s="7">
        <v>29423733.993499994</v>
      </c>
      <c r="W2317" s="9">
        <v>1.3978506992974764</v>
      </c>
      <c r="X2317" s="7">
        <v>30430656.076364994</v>
      </c>
      <c r="Y2317" s="7">
        <v>0</v>
      </c>
      <c r="Z2317" s="7">
        <v>2275172.46</v>
      </c>
      <c r="AA2317" s="7">
        <v>2401830.6163649918</v>
      </c>
      <c r="AB2317" s="7">
        <v>24374822</v>
      </c>
      <c r="AC2317" s="7">
        <v>1378831</v>
      </c>
      <c r="AD2317" s="7">
        <v>1378831</v>
      </c>
      <c r="AE2317" s="7">
        <v>0</v>
      </c>
      <c r="AF2317" s="7">
        <v>49516862.825499997</v>
      </c>
      <c r="AG2317" s="7">
        <v>956139.16800000006</v>
      </c>
      <c r="AH2317" s="7">
        <v>1378831</v>
      </c>
      <c r="AI2317" s="7">
        <v>16356620</v>
      </c>
      <c r="AJ2317" s="7">
        <v>1504934</v>
      </c>
      <c r="AK2317" s="7">
        <v>5079306</v>
      </c>
      <c r="AL2317" s="7">
        <v>495542</v>
      </c>
      <c r="AM2317" s="7">
        <v>1189898</v>
      </c>
      <c r="AN2317" s="7">
        <v>0</v>
      </c>
      <c r="AO2317" s="7">
        <v>0</v>
      </c>
      <c r="AP2317" s="7">
        <v>18826010</v>
      </c>
      <c r="AQ2317" s="7">
        <v>1607226</v>
      </c>
      <c r="AR2317" s="7">
        <v>19590290</v>
      </c>
      <c r="AS2317" s="7">
        <v>1458978</v>
      </c>
      <c r="AT2317" s="7">
        <v>5798398</v>
      </c>
      <c r="AU2317" s="7">
        <v>478532</v>
      </c>
      <c r="AV2317" s="7">
        <v>862153</v>
      </c>
      <c r="AW2317" s="7">
        <v>0</v>
      </c>
      <c r="AX2317" s="7">
        <v>0</v>
      </c>
      <c r="AY2317" s="7">
        <v>21678182</v>
      </c>
      <c r="AZ2317" s="7">
        <v>673113</v>
      </c>
      <c r="BA2317" s="7">
        <v>2275172.46</v>
      </c>
      <c r="BB2317" s="7">
        <v>0</v>
      </c>
      <c r="BC2317" s="7">
        <v>0</v>
      </c>
      <c r="BD2317" s="7">
        <v>20038.68</v>
      </c>
      <c r="BE2317" s="7">
        <v>8851.08</v>
      </c>
      <c r="BF2317" s="7">
        <v>0</v>
      </c>
      <c r="BG2317" s="7">
        <v>1463482.6163649918</v>
      </c>
      <c r="BH2317" s="7">
        <v>16321</v>
      </c>
      <c r="BI2317" s="7">
        <v>938348</v>
      </c>
      <c r="BJ2317" s="7">
        <v>12914458.490833333</v>
      </c>
      <c r="BK2317" s="7">
        <v>10256417.369999999</v>
      </c>
      <c r="BL2317" s="7">
        <v>400632.47333333333</v>
      </c>
      <c r="BM2317" s="7">
        <v>9830899.5366666671</v>
      </c>
      <c r="BN2317" s="130">
        <v>1.1339999999999999</v>
      </c>
      <c r="BO2317" s="131">
        <v>6.3707900000000003E-4</v>
      </c>
      <c r="BP2317" s="161">
        <v>16144.360516849249</v>
      </c>
      <c r="BQ2317" s="162">
        <v>24374822</v>
      </c>
      <c r="BR2317" s="161">
        <v>798803</v>
      </c>
      <c r="BS2317" s="163">
        <v>0</v>
      </c>
      <c r="BT2317" s="163">
        <v>2986615.5099999979</v>
      </c>
      <c r="BU2317" s="161">
        <v>49516862.829999998</v>
      </c>
      <c r="BV2317" s="161">
        <v>956139.17</v>
      </c>
      <c r="BW2317" s="165">
        <v>4365446.5099999979</v>
      </c>
      <c r="BX2317" s="161">
        <v>798803</v>
      </c>
    </row>
    <row r="2318" spans="1:76" ht="14.45" x14ac:dyDescent="0.3">
      <c r="A2318" s="164" t="s">
        <v>31</v>
      </c>
      <c r="B2318" s="6" t="s">
        <v>1170</v>
      </c>
      <c r="C2318" s="6" t="s">
        <v>37</v>
      </c>
      <c r="D2318" s="6" t="s">
        <v>37</v>
      </c>
      <c r="E2318" s="6" t="s">
        <v>40</v>
      </c>
      <c r="F2318" s="24" t="str">
        <f>+Tabela1[[#This Row],[WK]]&amp;Tabela1[[#This Row],[PK]]&amp;Tabela1[[#This Row],[GK]]</f>
        <v>320303</v>
      </c>
      <c r="G2318" s="6" t="s">
        <v>2170</v>
      </c>
      <c r="H2318" s="7">
        <v>187610155.20959902</v>
      </c>
      <c r="I2318" s="8">
        <v>1.371</v>
      </c>
      <c r="J2318" s="7">
        <v>257213522.79000002</v>
      </c>
      <c r="K2318" s="8">
        <v>7.0000000000000007E-2</v>
      </c>
      <c r="L2318" s="7">
        <v>18004946.595300004</v>
      </c>
      <c r="M2318" s="7">
        <v>11503493.595300004</v>
      </c>
      <c r="N2318" s="9">
        <v>1.7693727225744773</v>
      </c>
      <c r="O2318" s="7">
        <v>18825748</v>
      </c>
      <c r="P2318" s="8">
        <v>1.2949999999999999</v>
      </c>
      <c r="Q2318" s="7">
        <v>24379344</v>
      </c>
      <c r="R2318" s="8">
        <v>1.6E-2</v>
      </c>
      <c r="S2318" s="7">
        <v>390069.50400000002</v>
      </c>
      <c r="T2318" s="7">
        <v>63163.504000000015</v>
      </c>
      <c r="U2318" s="9">
        <v>0.19321610493536373</v>
      </c>
      <c r="V2318" s="7">
        <v>11566657.099300005</v>
      </c>
      <c r="W2318" s="9">
        <v>1.6939146139357941</v>
      </c>
      <c r="X2318" s="7">
        <v>15529717.787078569</v>
      </c>
      <c r="Y2318" s="7">
        <v>0</v>
      </c>
      <c r="Z2318" s="7">
        <v>952198.63500000001</v>
      </c>
      <c r="AA2318" s="7">
        <v>1077861.1520785682</v>
      </c>
      <c r="AB2318" s="7">
        <v>10761443</v>
      </c>
      <c r="AC2318" s="7">
        <v>2738215</v>
      </c>
      <c r="AD2318" s="7">
        <v>3963060.6877785651</v>
      </c>
      <c r="AE2318" s="7">
        <v>-4737753.2363956347</v>
      </c>
      <c r="AF2318" s="7">
        <v>17230254.046682935</v>
      </c>
      <c r="AG2318" s="7">
        <v>390069.50400000002</v>
      </c>
      <c r="AH2318" s="7">
        <v>0</v>
      </c>
      <c r="AI2318" s="7">
        <v>5428291</v>
      </c>
      <c r="AJ2318" s="7">
        <v>191402</v>
      </c>
      <c r="AK2318" s="7">
        <v>0</v>
      </c>
      <c r="AL2318" s="7">
        <v>458732</v>
      </c>
      <c r="AM2318" s="7">
        <v>968636</v>
      </c>
      <c r="AN2318" s="7">
        <v>0</v>
      </c>
      <c r="AO2318" s="7">
        <v>-653609</v>
      </c>
      <c r="AP2318" s="7">
        <v>8268230</v>
      </c>
      <c r="AQ2318" s="7">
        <v>620612</v>
      </c>
      <c r="AR2318" s="7">
        <v>6501453</v>
      </c>
      <c r="AS2318" s="7">
        <v>326906</v>
      </c>
      <c r="AT2318" s="7">
        <v>0</v>
      </c>
      <c r="AU2318" s="7">
        <v>464505</v>
      </c>
      <c r="AV2318" s="7">
        <v>834921</v>
      </c>
      <c r="AW2318" s="7">
        <v>0</v>
      </c>
      <c r="AX2318" s="7">
        <v>-694938</v>
      </c>
      <c r="AY2318" s="7">
        <v>9433971</v>
      </c>
      <c r="AZ2318" s="7">
        <v>254648</v>
      </c>
      <c r="BA2318" s="7">
        <v>952198.63500000001</v>
      </c>
      <c r="BB2318" s="7">
        <v>0</v>
      </c>
      <c r="BC2318" s="7">
        <v>0</v>
      </c>
      <c r="BD2318" s="7">
        <v>2993.17</v>
      </c>
      <c r="BE2318" s="7">
        <v>14491.05</v>
      </c>
      <c r="BF2318" s="7">
        <v>0</v>
      </c>
      <c r="BG2318" s="7">
        <v>613244.15207856824</v>
      </c>
      <c r="BH2318" s="7">
        <v>6839</v>
      </c>
      <c r="BI2318" s="7">
        <v>464617</v>
      </c>
      <c r="BJ2318" s="7">
        <v>6394629.0175000001</v>
      </c>
      <c r="BK2318" s="7">
        <v>4663680.9733333336</v>
      </c>
      <c r="BL2318" s="7">
        <v>316858.73333333334</v>
      </c>
      <c r="BM2318" s="7">
        <v>6290074.71</v>
      </c>
      <c r="BN2318" s="130">
        <v>1.49</v>
      </c>
      <c r="BO2318" s="131">
        <v>2.7725329999999998E-4</v>
      </c>
      <c r="BP2318" s="161">
        <v>7025.6382963135484</v>
      </c>
      <c r="BQ2318" s="162">
        <v>10761443</v>
      </c>
      <c r="BR2318" s="161">
        <v>324399</v>
      </c>
      <c r="BS2318" s="163">
        <v>0</v>
      </c>
      <c r="BT2318" s="163">
        <v>1570127.8500000015</v>
      </c>
      <c r="BU2318" s="161">
        <v>17230254.050000001</v>
      </c>
      <c r="BV2318" s="161">
        <v>390069.5</v>
      </c>
      <c r="BW2318" s="165">
        <v>1570127.8500000015</v>
      </c>
      <c r="BX2318" s="161">
        <v>324399</v>
      </c>
    </row>
    <row r="2319" spans="1:76" ht="14.45" x14ac:dyDescent="0.3">
      <c r="A2319" s="164" t="s">
        <v>31</v>
      </c>
      <c r="B2319" s="6" t="s">
        <v>1170</v>
      </c>
      <c r="C2319" s="6" t="s">
        <v>37</v>
      </c>
      <c r="D2319" s="6" t="s">
        <v>42</v>
      </c>
      <c r="E2319" s="6" t="s">
        <v>36</v>
      </c>
      <c r="F2319" s="24" t="str">
        <f>+Tabela1[[#This Row],[WK]]&amp;Tabela1[[#This Row],[PK]]&amp;Tabela1[[#This Row],[GK]]</f>
        <v>320305</v>
      </c>
      <c r="G2319" s="6" t="s">
        <v>2171</v>
      </c>
      <c r="H2319" s="7">
        <v>104774222.74999996</v>
      </c>
      <c r="I2319" s="8">
        <v>1.371</v>
      </c>
      <c r="J2319" s="7">
        <v>143645459.38999999</v>
      </c>
      <c r="K2319" s="8">
        <v>7.0000000000000007E-2</v>
      </c>
      <c r="L2319" s="7">
        <v>10055182.157299999</v>
      </c>
      <c r="M2319" s="7">
        <v>6868483.1572999991</v>
      </c>
      <c r="N2319" s="9">
        <v>2.1553598746853715</v>
      </c>
      <c r="O2319" s="7">
        <v>0</v>
      </c>
      <c r="P2319" s="8">
        <v>1.2949999999999999</v>
      </c>
      <c r="Q2319" s="7">
        <v>0</v>
      </c>
      <c r="R2319" s="8">
        <v>1.6E-2</v>
      </c>
      <c r="S2319" s="7">
        <v>0</v>
      </c>
      <c r="T2319" s="7">
        <v>-241586</v>
      </c>
      <c r="U2319" s="9">
        <v>-1</v>
      </c>
      <c r="V2319" s="7">
        <v>6626897.1572999991</v>
      </c>
      <c r="W2319" s="9">
        <v>1.9330064907964184</v>
      </c>
      <c r="X2319" s="7">
        <v>10402158.672965119</v>
      </c>
      <c r="Y2319" s="7">
        <v>1320377</v>
      </c>
      <c r="Z2319" s="7">
        <v>463906.32</v>
      </c>
      <c r="AA2319" s="7">
        <v>569623.3529651186</v>
      </c>
      <c r="AB2319" s="7">
        <v>6368983</v>
      </c>
      <c r="AC2319" s="7">
        <v>1679269</v>
      </c>
      <c r="AD2319" s="7">
        <v>3775261.5156651195</v>
      </c>
      <c r="AE2319" s="7">
        <v>0</v>
      </c>
      <c r="AF2319" s="7">
        <v>10055182.157299999</v>
      </c>
      <c r="AG2319" s="7">
        <v>0</v>
      </c>
      <c r="AH2319" s="7">
        <v>3775261.5156651195</v>
      </c>
      <c r="AI2319" s="7">
        <v>2660687</v>
      </c>
      <c r="AJ2319" s="7">
        <v>414662</v>
      </c>
      <c r="AK2319" s="7">
        <v>3090422</v>
      </c>
      <c r="AL2319" s="7">
        <v>3706</v>
      </c>
      <c r="AM2319" s="7">
        <v>816718</v>
      </c>
      <c r="AN2319" s="7">
        <v>0</v>
      </c>
      <c r="AO2319" s="7">
        <v>0</v>
      </c>
      <c r="AP2319" s="7">
        <v>4849074</v>
      </c>
      <c r="AQ2319" s="7">
        <v>286436</v>
      </c>
      <c r="AR2319" s="7">
        <v>3186699</v>
      </c>
      <c r="AS2319" s="7">
        <v>241586</v>
      </c>
      <c r="AT2319" s="7">
        <v>3721129</v>
      </c>
      <c r="AU2319" s="7">
        <v>0</v>
      </c>
      <c r="AV2319" s="7">
        <v>437240</v>
      </c>
      <c r="AW2319" s="7">
        <v>0</v>
      </c>
      <c r="AX2319" s="7">
        <v>0</v>
      </c>
      <c r="AY2319" s="7">
        <v>5756309</v>
      </c>
      <c r="AZ2319" s="7">
        <v>126513</v>
      </c>
      <c r="BA2319" s="7">
        <v>463906.32</v>
      </c>
      <c r="BB2319" s="7">
        <v>0</v>
      </c>
      <c r="BC2319" s="7">
        <v>12.42</v>
      </c>
      <c r="BD2319" s="7">
        <v>4612.01</v>
      </c>
      <c r="BE2319" s="7">
        <v>669.66</v>
      </c>
      <c r="BF2319" s="7">
        <v>0</v>
      </c>
      <c r="BG2319" s="7">
        <v>360916.35296511854</v>
      </c>
      <c r="BH2319" s="7">
        <v>4025</v>
      </c>
      <c r="BI2319" s="7">
        <v>208707</v>
      </c>
      <c r="BJ2319" s="7">
        <v>2872404.5958333327</v>
      </c>
      <c r="BK2319" s="7">
        <v>730427.49999999907</v>
      </c>
      <c r="BL2319" s="7">
        <v>3167651.6500000004</v>
      </c>
      <c r="BM2319" s="7">
        <v>2232605.0833333335</v>
      </c>
      <c r="BN2319" s="130">
        <v>0.90500000000000003</v>
      </c>
      <c r="BO2319" s="131">
        <v>1.5252519999999999E-4</v>
      </c>
      <c r="BP2319" s="161">
        <v>3865.0015292878438</v>
      </c>
      <c r="BQ2319" s="162">
        <v>6368983</v>
      </c>
      <c r="BR2319" s="161">
        <v>224033</v>
      </c>
      <c r="BS2319" s="163">
        <v>0</v>
      </c>
      <c r="BT2319" s="163">
        <v>1232415.8100000003</v>
      </c>
      <c r="BU2319" s="161">
        <v>10055182.16</v>
      </c>
      <c r="BV2319" s="161">
        <v>0</v>
      </c>
      <c r="BW2319" s="165">
        <v>5007677.33</v>
      </c>
      <c r="BX2319" s="161">
        <v>224033</v>
      </c>
    </row>
    <row r="2320" spans="1:76" ht="14.45" x14ac:dyDescent="0.3">
      <c r="A2320" s="164" t="s">
        <v>31</v>
      </c>
      <c r="B2320" s="6" t="s">
        <v>1170</v>
      </c>
      <c r="C2320" s="6" t="s">
        <v>37</v>
      </c>
      <c r="D2320" s="6" t="s">
        <v>44</v>
      </c>
      <c r="E2320" s="6" t="s">
        <v>40</v>
      </c>
      <c r="F2320" s="24" t="str">
        <f>+Tabela1[[#This Row],[WK]]&amp;Tabela1[[#This Row],[PK]]&amp;Tabela1[[#This Row],[GK]]</f>
        <v>320306</v>
      </c>
      <c r="G2320" s="6" t="s">
        <v>2172</v>
      </c>
      <c r="H2320" s="7">
        <v>441530090.95780003</v>
      </c>
      <c r="I2320" s="8">
        <v>1.371</v>
      </c>
      <c r="J2320" s="7">
        <v>605337754.71000004</v>
      </c>
      <c r="K2320" s="8">
        <v>7.0000000000000007E-2</v>
      </c>
      <c r="L2320" s="7">
        <v>42373642.829700008</v>
      </c>
      <c r="M2320" s="7">
        <v>25559399.829700008</v>
      </c>
      <c r="N2320" s="9">
        <v>1.5201041063638732</v>
      </c>
      <c r="O2320" s="7">
        <v>18707989</v>
      </c>
      <c r="P2320" s="8">
        <v>1.2949999999999999</v>
      </c>
      <c r="Q2320" s="7">
        <v>24226846</v>
      </c>
      <c r="R2320" s="8">
        <v>1.6E-2</v>
      </c>
      <c r="S2320" s="7">
        <v>387629.53600000002</v>
      </c>
      <c r="T2320" s="7">
        <v>-24975.463999999978</v>
      </c>
      <c r="U2320" s="9">
        <v>-6.0531171459386045E-2</v>
      </c>
      <c r="V2320" s="7">
        <v>25534424.365700006</v>
      </c>
      <c r="W2320" s="9">
        <v>1.4822458737489299</v>
      </c>
      <c r="X2320" s="7">
        <v>34805232.999984041</v>
      </c>
      <c r="Y2320" s="7">
        <v>11953636</v>
      </c>
      <c r="Z2320" s="7">
        <v>2551375.9500000002</v>
      </c>
      <c r="AA2320" s="7">
        <v>1649021.0499840411</v>
      </c>
      <c r="AB2320" s="7">
        <v>18651200</v>
      </c>
      <c r="AC2320" s="7">
        <v>0</v>
      </c>
      <c r="AD2320" s="7">
        <v>9270808.6342840325</v>
      </c>
      <c r="AE2320" s="7">
        <v>0</v>
      </c>
      <c r="AF2320" s="7">
        <v>42373642.829700008</v>
      </c>
      <c r="AG2320" s="7">
        <v>387629.53600000002</v>
      </c>
      <c r="AH2320" s="7">
        <v>9270808.6342840325</v>
      </c>
      <c r="AI2320" s="7">
        <v>14038801</v>
      </c>
      <c r="AJ2320" s="7">
        <v>455885</v>
      </c>
      <c r="AK2320" s="7">
        <v>12332514</v>
      </c>
      <c r="AL2320" s="7">
        <v>832365</v>
      </c>
      <c r="AM2320" s="7">
        <v>576299</v>
      </c>
      <c r="AN2320" s="7">
        <v>0</v>
      </c>
      <c r="AO2320" s="7">
        <v>0</v>
      </c>
      <c r="AP2320" s="7">
        <v>14474504</v>
      </c>
      <c r="AQ2320" s="7">
        <v>1356594</v>
      </c>
      <c r="AR2320" s="7">
        <v>16814243</v>
      </c>
      <c r="AS2320" s="7">
        <v>412605</v>
      </c>
      <c r="AT2320" s="7">
        <v>13709775</v>
      </c>
      <c r="AU2320" s="7">
        <v>1006214</v>
      </c>
      <c r="AV2320" s="7">
        <v>696875</v>
      </c>
      <c r="AW2320" s="7">
        <v>0</v>
      </c>
      <c r="AX2320" s="7">
        <v>0</v>
      </c>
      <c r="AY2320" s="7">
        <v>16455020</v>
      </c>
      <c r="AZ2320" s="7">
        <v>559576</v>
      </c>
      <c r="BA2320" s="7">
        <v>2551375.9500000002</v>
      </c>
      <c r="BB2320" s="7">
        <v>0</v>
      </c>
      <c r="BC2320" s="7">
        <v>76.44</v>
      </c>
      <c r="BD2320" s="7">
        <v>26454.63</v>
      </c>
      <c r="BE2320" s="7">
        <v>1449.44</v>
      </c>
      <c r="BF2320" s="7">
        <v>0</v>
      </c>
      <c r="BG2320" s="7">
        <v>1364578.0499840411</v>
      </c>
      <c r="BH2320" s="7">
        <v>15218</v>
      </c>
      <c r="BI2320" s="7">
        <v>284443</v>
      </c>
      <c r="BJ2320" s="7">
        <v>3914823.9725000011</v>
      </c>
      <c r="BK2320" s="7">
        <v>2657924.870000001</v>
      </c>
      <c r="BL2320" s="7">
        <v>272421.87666666665</v>
      </c>
      <c r="BM2320" s="7">
        <v>4482752.6566666663</v>
      </c>
      <c r="BN2320" s="130">
        <v>0.79500000000000004</v>
      </c>
      <c r="BO2320" s="131">
        <v>6.338146E-4</v>
      </c>
      <c r="BP2320" s="161">
        <v>16061.317512207546</v>
      </c>
      <c r="BQ2320" s="162">
        <v>18651200</v>
      </c>
      <c r="BR2320" s="161">
        <v>849065</v>
      </c>
      <c r="BS2320" s="163">
        <v>0</v>
      </c>
      <c r="BT2320" s="163">
        <v>1971292.0000159591</v>
      </c>
      <c r="BU2320" s="161">
        <v>42373642.829999998</v>
      </c>
      <c r="BV2320" s="161">
        <v>387629.54</v>
      </c>
      <c r="BW2320" s="165">
        <v>11242100.63001596</v>
      </c>
      <c r="BX2320" s="161">
        <v>849065</v>
      </c>
    </row>
    <row r="2321" spans="1:76" ht="14.45" x14ac:dyDescent="0.3">
      <c r="A2321" s="164" t="s">
        <v>31</v>
      </c>
      <c r="B2321" s="6" t="s">
        <v>1170</v>
      </c>
      <c r="C2321" s="6" t="s">
        <v>39</v>
      </c>
      <c r="D2321" s="6" t="s">
        <v>32</v>
      </c>
      <c r="E2321" s="6" t="s">
        <v>40</v>
      </c>
      <c r="F2321" s="24" t="str">
        <f>+Tabela1[[#This Row],[WK]]&amp;Tabela1[[#This Row],[PK]]&amp;Tabela1[[#This Row],[GK]]</f>
        <v>320402</v>
      </c>
      <c r="G2321" s="6" t="s">
        <v>2173</v>
      </c>
      <c r="H2321" s="7">
        <v>1545556779.7468102</v>
      </c>
      <c r="I2321" s="8">
        <v>1.371</v>
      </c>
      <c r="J2321" s="7">
        <v>2118958345.0299997</v>
      </c>
      <c r="K2321" s="8">
        <v>7.0000000000000007E-2</v>
      </c>
      <c r="L2321" s="7">
        <v>148327084.1521</v>
      </c>
      <c r="M2321" s="7">
        <v>81940325.152099997</v>
      </c>
      <c r="N2321" s="9">
        <v>1.2342871739242458</v>
      </c>
      <c r="O2321" s="7">
        <v>577687111</v>
      </c>
      <c r="P2321" s="8">
        <v>1.2949999999999999</v>
      </c>
      <c r="Q2321" s="7">
        <v>748104809</v>
      </c>
      <c r="R2321" s="8">
        <v>1.6E-2</v>
      </c>
      <c r="S2321" s="7">
        <v>11969676.944</v>
      </c>
      <c r="T2321" s="7">
        <v>-163742.05599999987</v>
      </c>
      <c r="U2321" s="9">
        <v>-1.3495129114060915E-2</v>
      </c>
      <c r="V2321" s="7">
        <v>81776583.096100003</v>
      </c>
      <c r="W2321" s="9">
        <v>1.041472207259897</v>
      </c>
      <c r="X2321" s="7">
        <v>76938959.741026193</v>
      </c>
      <c r="Y2321" s="7">
        <v>0</v>
      </c>
      <c r="Z2321" s="7">
        <v>765947.84499999997</v>
      </c>
      <c r="AA2321" s="7">
        <v>5844140.8960261876</v>
      </c>
      <c r="AB2321" s="7">
        <v>66690375</v>
      </c>
      <c r="AC2321" s="7">
        <v>3638496</v>
      </c>
      <c r="AD2321" s="7">
        <v>3638496</v>
      </c>
      <c r="AE2321" s="7">
        <v>-11462618.654497918</v>
      </c>
      <c r="AF2321" s="7">
        <v>140502961.49760208</v>
      </c>
      <c r="AG2321" s="7">
        <v>11969676.944</v>
      </c>
      <c r="AH2321" s="7">
        <v>0</v>
      </c>
      <c r="AI2321" s="7">
        <v>55428634</v>
      </c>
      <c r="AJ2321" s="7">
        <v>12743322</v>
      </c>
      <c r="AK2321" s="7">
        <v>5287136</v>
      </c>
      <c r="AL2321" s="7">
        <v>556882</v>
      </c>
      <c r="AM2321" s="7">
        <v>2087867</v>
      </c>
      <c r="AN2321" s="7">
        <v>0</v>
      </c>
      <c r="AO2321" s="7">
        <v>0</v>
      </c>
      <c r="AP2321" s="7">
        <v>54490368</v>
      </c>
      <c r="AQ2321" s="7">
        <v>4837591</v>
      </c>
      <c r="AR2321" s="7">
        <v>66386759</v>
      </c>
      <c r="AS2321" s="7">
        <v>12133419</v>
      </c>
      <c r="AT2321" s="7">
        <v>5970408</v>
      </c>
      <c r="AU2321" s="7">
        <v>827747</v>
      </c>
      <c r="AV2321" s="7">
        <v>2078933</v>
      </c>
      <c r="AW2321" s="7">
        <v>0</v>
      </c>
      <c r="AX2321" s="7">
        <v>0</v>
      </c>
      <c r="AY2321" s="7">
        <v>59520834</v>
      </c>
      <c r="AZ2321" s="7">
        <v>2084219</v>
      </c>
      <c r="BA2321" s="7">
        <v>765947.84499999997</v>
      </c>
      <c r="BB2321" s="7">
        <v>0</v>
      </c>
      <c r="BC2321" s="7">
        <v>475.78</v>
      </c>
      <c r="BD2321" s="7">
        <v>0</v>
      </c>
      <c r="BE2321" s="7">
        <v>13300.13</v>
      </c>
      <c r="BF2321" s="7">
        <v>0</v>
      </c>
      <c r="BG2321" s="7">
        <v>3316485.8960261876</v>
      </c>
      <c r="BH2321" s="7">
        <v>36986</v>
      </c>
      <c r="BI2321" s="7">
        <v>2527655</v>
      </c>
      <c r="BJ2321" s="7">
        <v>34788319.710000008</v>
      </c>
      <c r="BK2321" s="7">
        <v>20241041.360000007</v>
      </c>
      <c r="BL2321" s="7">
        <v>16025829.306666665</v>
      </c>
      <c r="BM2321" s="7">
        <v>26137454.786666662</v>
      </c>
      <c r="BN2321" s="130">
        <v>1.401</v>
      </c>
      <c r="BO2321" s="131">
        <v>1.5331531E-3</v>
      </c>
      <c r="BP2321" s="161">
        <v>38852.119954777518</v>
      </c>
      <c r="BQ2321" s="162">
        <v>66690375</v>
      </c>
      <c r="BR2321" s="161">
        <v>1960689</v>
      </c>
      <c r="BS2321" s="163">
        <v>0</v>
      </c>
      <c r="BT2321" s="163">
        <v>2490369.5583979189</v>
      </c>
      <c r="BU2321" s="161">
        <v>140502961.5</v>
      </c>
      <c r="BV2321" s="161">
        <v>11969676.939999999</v>
      </c>
      <c r="BW2321" s="165">
        <v>2490369.5583979189</v>
      </c>
      <c r="BX2321" s="161">
        <v>1960689</v>
      </c>
    </row>
    <row r="2322" spans="1:76" ht="14.45" x14ac:dyDescent="0.3">
      <c r="A2322" s="164" t="s">
        <v>31</v>
      </c>
      <c r="B2322" s="6" t="s">
        <v>1170</v>
      </c>
      <c r="C2322" s="6" t="s">
        <v>39</v>
      </c>
      <c r="D2322" s="6" t="s">
        <v>37</v>
      </c>
      <c r="E2322" s="6" t="s">
        <v>40</v>
      </c>
      <c r="F2322" s="24" t="str">
        <f>+Tabela1[[#This Row],[WK]]&amp;Tabela1[[#This Row],[PK]]&amp;Tabela1[[#This Row],[GK]]</f>
        <v>320403</v>
      </c>
      <c r="G2322" s="6" t="s">
        <v>546</v>
      </c>
      <c r="H2322" s="7">
        <v>232984642.12739921</v>
      </c>
      <c r="I2322" s="8">
        <v>1.371</v>
      </c>
      <c r="J2322" s="7">
        <v>319421944.34999996</v>
      </c>
      <c r="K2322" s="8">
        <v>7.0000000000000007E-2</v>
      </c>
      <c r="L2322" s="7">
        <v>22359536.104499999</v>
      </c>
      <c r="M2322" s="7">
        <v>14137356.104499999</v>
      </c>
      <c r="N2322" s="9">
        <v>1.7194170043102923</v>
      </c>
      <c r="O2322" s="7">
        <v>5121549</v>
      </c>
      <c r="P2322" s="8">
        <v>1.2949999999999999</v>
      </c>
      <c r="Q2322" s="7">
        <v>6632406</v>
      </c>
      <c r="R2322" s="8">
        <v>1.6E-2</v>
      </c>
      <c r="S2322" s="7">
        <v>106118.496</v>
      </c>
      <c r="T2322" s="7">
        <v>-19316.504000000001</v>
      </c>
      <c r="U2322" s="9">
        <v>-0.15399612548331806</v>
      </c>
      <c r="V2322" s="7">
        <v>14118039.600499999</v>
      </c>
      <c r="W2322" s="9">
        <v>1.6912662599437083</v>
      </c>
      <c r="X2322" s="7">
        <v>23809960.450166076</v>
      </c>
      <c r="Y2322" s="7">
        <v>4223297</v>
      </c>
      <c r="Z2322" s="7">
        <v>0.46500000000000002</v>
      </c>
      <c r="AA2322" s="7">
        <v>976475.98516607727</v>
      </c>
      <c r="AB2322" s="7">
        <v>15260957</v>
      </c>
      <c r="AC2322" s="7">
        <v>3349230</v>
      </c>
      <c r="AD2322" s="7">
        <v>9691920.8496660776</v>
      </c>
      <c r="AE2322" s="7">
        <v>0</v>
      </c>
      <c r="AF2322" s="7">
        <v>22359536.104499999</v>
      </c>
      <c r="AG2322" s="7">
        <v>106118.496</v>
      </c>
      <c r="AH2322" s="7">
        <v>9691920.8496660776</v>
      </c>
      <c r="AI2322" s="7">
        <v>6864987</v>
      </c>
      <c r="AJ2322" s="7">
        <v>107586</v>
      </c>
      <c r="AK2322" s="7">
        <v>8229391</v>
      </c>
      <c r="AL2322" s="7">
        <v>0</v>
      </c>
      <c r="AM2322" s="7">
        <v>397356</v>
      </c>
      <c r="AN2322" s="7">
        <v>0</v>
      </c>
      <c r="AO2322" s="7">
        <v>0</v>
      </c>
      <c r="AP2322" s="7">
        <v>12748493</v>
      </c>
      <c r="AQ2322" s="7">
        <v>791678</v>
      </c>
      <c r="AR2322" s="7">
        <v>8222180</v>
      </c>
      <c r="AS2322" s="7">
        <v>125435</v>
      </c>
      <c r="AT2322" s="7">
        <v>8696289</v>
      </c>
      <c r="AU2322" s="7">
        <v>0</v>
      </c>
      <c r="AV2322" s="7">
        <v>456567</v>
      </c>
      <c r="AW2322" s="7">
        <v>0</v>
      </c>
      <c r="AX2322" s="7">
        <v>0</v>
      </c>
      <c r="AY2322" s="7">
        <v>13537717</v>
      </c>
      <c r="AZ2322" s="7">
        <v>326014</v>
      </c>
      <c r="BA2322" s="7">
        <v>0.46500000000000002</v>
      </c>
      <c r="BB2322" s="7">
        <v>0</v>
      </c>
      <c r="BC2322" s="7">
        <v>0</v>
      </c>
      <c r="BD2322" s="7">
        <v>0</v>
      </c>
      <c r="BE2322" s="7">
        <v>0.01</v>
      </c>
      <c r="BF2322" s="7">
        <v>0</v>
      </c>
      <c r="BG2322" s="7">
        <v>765142.98516607727</v>
      </c>
      <c r="BH2322" s="7">
        <v>8533</v>
      </c>
      <c r="BI2322" s="7">
        <v>211333</v>
      </c>
      <c r="BJ2322" s="7">
        <v>2908665.4950000001</v>
      </c>
      <c r="BK2322" s="7">
        <v>1800756.9366666665</v>
      </c>
      <c r="BL2322" s="7">
        <v>343687.89</v>
      </c>
      <c r="BM2322" s="7">
        <v>3744258.4533333331</v>
      </c>
      <c r="BN2322" s="130">
        <v>0.85599999999999998</v>
      </c>
      <c r="BO2322" s="131">
        <v>3.2182869999999999E-4</v>
      </c>
      <c r="BP2322" s="161">
        <v>8155.2232630663248</v>
      </c>
      <c r="BQ2322" s="162">
        <v>15260957</v>
      </c>
      <c r="BR2322" s="161">
        <v>474982</v>
      </c>
      <c r="BS2322" s="163">
        <v>0</v>
      </c>
      <c r="BT2322" s="163">
        <v>2181608.16</v>
      </c>
      <c r="BU2322" s="161">
        <v>22359536.100000001</v>
      </c>
      <c r="BV2322" s="161">
        <v>106118.5</v>
      </c>
      <c r="BW2322" s="165">
        <v>11873529.01</v>
      </c>
      <c r="BX2322" s="161">
        <v>474982</v>
      </c>
    </row>
    <row r="2323" spans="1:76" ht="14.45" x14ac:dyDescent="0.3">
      <c r="A2323" s="164" t="s">
        <v>31</v>
      </c>
      <c r="B2323" s="6" t="s">
        <v>1170</v>
      </c>
      <c r="C2323" s="6" t="s">
        <v>39</v>
      </c>
      <c r="D2323" s="6" t="s">
        <v>39</v>
      </c>
      <c r="E2323" s="6" t="s">
        <v>40</v>
      </c>
      <c r="F2323" s="24" t="str">
        <f>+Tabela1[[#This Row],[WK]]&amp;Tabela1[[#This Row],[PK]]&amp;Tabela1[[#This Row],[GK]]</f>
        <v>320404</v>
      </c>
      <c r="G2323" s="6" t="s">
        <v>2174</v>
      </c>
      <c r="H2323" s="7">
        <v>750820812.06960344</v>
      </c>
      <c r="I2323" s="8">
        <v>1.371</v>
      </c>
      <c r="J2323" s="7">
        <v>1029375333.35</v>
      </c>
      <c r="K2323" s="8">
        <v>7.0000000000000007E-2</v>
      </c>
      <c r="L2323" s="7">
        <v>72056273.334500015</v>
      </c>
      <c r="M2323" s="7">
        <v>43957940.334500015</v>
      </c>
      <c r="N2323" s="9">
        <v>1.5644323218213698</v>
      </c>
      <c r="O2323" s="7">
        <v>42197814</v>
      </c>
      <c r="P2323" s="8">
        <v>1.2949999999999999</v>
      </c>
      <c r="Q2323" s="7">
        <v>54646169</v>
      </c>
      <c r="R2323" s="8">
        <v>1.6E-2</v>
      </c>
      <c r="S2323" s="7">
        <v>874338.70400000003</v>
      </c>
      <c r="T2323" s="7">
        <v>3155.704000000027</v>
      </c>
      <c r="U2323" s="9">
        <v>3.6223204539115512E-3</v>
      </c>
      <c r="V2323" s="7">
        <v>43961096.038500011</v>
      </c>
      <c r="W2323" s="9">
        <v>1.5174950122915416</v>
      </c>
      <c r="X2323" s="7">
        <v>54068126.764835283</v>
      </c>
      <c r="Y2323" s="7">
        <v>5892027</v>
      </c>
      <c r="Z2323" s="7">
        <v>48819.885000000002</v>
      </c>
      <c r="AA2323" s="7">
        <v>2474921.8798352866</v>
      </c>
      <c r="AB2323" s="7">
        <v>36839842</v>
      </c>
      <c r="AC2323" s="7">
        <v>8812516</v>
      </c>
      <c r="AD2323" s="7">
        <v>10107030.726335268</v>
      </c>
      <c r="AE2323" s="7">
        <v>0</v>
      </c>
      <c r="AF2323" s="7">
        <v>72056273.334500015</v>
      </c>
      <c r="AG2323" s="7">
        <v>874338.70400000003</v>
      </c>
      <c r="AH2323" s="7">
        <v>10107030.726335268</v>
      </c>
      <c r="AI2323" s="7">
        <v>23460284</v>
      </c>
      <c r="AJ2323" s="7">
        <v>1084744</v>
      </c>
      <c r="AK2323" s="7">
        <v>14199117</v>
      </c>
      <c r="AL2323" s="7">
        <v>371803</v>
      </c>
      <c r="AM2323" s="7">
        <v>880958</v>
      </c>
      <c r="AN2323" s="7">
        <v>0</v>
      </c>
      <c r="AO2323" s="7">
        <v>0</v>
      </c>
      <c r="AP2323" s="7">
        <v>32297542</v>
      </c>
      <c r="AQ2323" s="7">
        <v>2239773</v>
      </c>
      <c r="AR2323" s="7">
        <v>28098333</v>
      </c>
      <c r="AS2323" s="7">
        <v>871183</v>
      </c>
      <c r="AT2323" s="7">
        <v>15401809</v>
      </c>
      <c r="AU2323" s="7">
        <v>44279</v>
      </c>
      <c r="AV2323" s="7">
        <v>1011768</v>
      </c>
      <c r="AW2323" s="7">
        <v>0</v>
      </c>
      <c r="AX2323" s="7">
        <v>0</v>
      </c>
      <c r="AY2323" s="7">
        <v>34565446</v>
      </c>
      <c r="AZ2323" s="7">
        <v>945603</v>
      </c>
      <c r="BA2323" s="7">
        <v>48819.885000000002</v>
      </c>
      <c r="BB2323" s="7">
        <v>0</v>
      </c>
      <c r="BC2323" s="7">
        <v>0.69</v>
      </c>
      <c r="BD2323" s="7">
        <v>0</v>
      </c>
      <c r="BE2323" s="7">
        <v>1045.29</v>
      </c>
      <c r="BF2323" s="7">
        <v>0</v>
      </c>
      <c r="BG2323" s="7">
        <v>2100757.8798352866</v>
      </c>
      <c r="BH2323" s="7">
        <v>23428</v>
      </c>
      <c r="BI2323" s="7">
        <v>374164</v>
      </c>
      <c r="BJ2323" s="7">
        <v>5149688.3808333324</v>
      </c>
      <c r="BK2323" s="7">
        <v>3648258.7299999995</v>
      </c>
      <c r="BL2323" s="7">
        <v>1310196.7233333334</v>
      </c>
      <c r="BM2323" s="7">
        <v>3385325.1566666663</v>
      </c>
      <c r="BN2323" s="130">
        <v>0.93</v>
      </c>
      <c r="BO2323" s="131">
        <v>9.2469410000000003E-4</v>
      </c>
      <c r="BP2323" s="161">
        <v>23433.135080882883</v>
      </c>
      <c r="BQ2323" s="162">
        <v>36839842</v>
      </c>
      <c r="BR2323" s="161">
        <v>1277067</v>
      </c>
      <c r="BS2323" s="163">
        <v>0</v>
      </c>
      <c r="BT2323" s="163">
        <v>2677845.1200000048</v>
      </c>
      <c r="BU2323" s="161">
        <v>72056273.329999998</v>
      </c>
      <c r="BV2323" s="161">
        <v>874338.7</v>
      </c>
      <c r="BW2323" s="165">
        <v>12784875.850000005</v>
      </c>
      <c r="BX2323" s="161">
        <v>1277067</v>
      </c>
    </row>
    <row r="2324" spans="1:76" ht="14.45" x14ac:dyDescent="0.3">
      <c r="A2324" s="164" t="s">
        <v>31</v>
      </c>
      <c r="B2324" s="6" t="s">
        <v>1170</v>
      </c>
      <c r="C2324" s="6" t="s">
        <v>39</v>
      </c>
      <c r="D2324" s="6" t="s">
        <v>42</v>
      </c>
      <c r="E2324" s="6" t="s">
        <v>36</v>
      </c>
      <c r="F2324" s="24" t="str">
        <f>+Tabela1[[#This Row],[WK]]&amp;Tabela1[[#This Row],[PK]]&amp;Tabela1[[#This Row],[GK]]</f>
        <v>320405</v>
      </c>
      <c r="G2324" s="6" t="s">
        <v>2175</v>
      </c>
      <c r="H2324" s="7">
        <v>81465734.860199913</v>
      </c>
      <c r="I2324" s="8">
        <v>1.371</v>
      </c>
      <c r="J2324" s="7">
        <v>111689522.49000001</v>
      </c>
      <c r="K2324" s="8">
        <v>7.0000000000000007E-2</v>
      </c>
      <c r="L2324" s="7">
        <v>7818266.5743000014</v>
      </c>
      <c r="M2324" s="7">
        <v>5112362.5743000014</v>
      </c>
      <c r="N2324" s="9">
        <v>1.8893362714641766</v>
      </c>
      <c r="O2324" s="7">
        <v>45006091</v>
      </c>
      <c r="P2324" s="8">
        <v>1.2949999999999999</v>
      </c>
      <c r="Q2324" s="7">
        <v>58282888</v>
      </c>
      <c r="R2324" s="8">
        <v>1.6E-2</v>
      </c>
      <c r="S2324" s="7">
        <v>932526.20799999998</v>
      </c>
      <c r="T2324" s="7">
        <v>420226.20799999998</v>
      </c>
      <c r="U2324" s="9">
        <v>0.82027368338863949</v>
      </c>
      <c r="V2324" s="7">
        <v>5532588.782300001</v>
      </c>
      <c r="W2324" s="9">
        <v>1.7191541562623132</v>
      </c>
      <c r="X2324" s="7">
        <v>4720910.24</v>
      </c>
      <c r="Y2324" s="7">
        <v>0</v>
      </c>
      <c r="Z2324" s="7">
        <v>74463.239999999991</v>
      </c>
      <c r="AA2324" s="7">
        <v>398040</v>
      </c>
      <c r="AB2324" s="7">
        <v>3679679</v>
      </c>
      <c r="AC2324" s="7">
        <v>568728</v>
      </c>
      <c r="AD2324" s="7">
        <v>568728</v>
      </c>
      <c r="AE2324" s="7">
        <v>0</v>
      </c>
      <c r="AF2324" s="7">
        <v>7818266.5743000014</v>
      </c>
      <c r="AG2324" s="7">
        <v>932526.20799999998</v>
      </c>
      <c r="AH2324" s="7">
        <v>568728</v>
      </c>
      <c r="AI2324" s="7">
        <v>2259254</v>
      </c>
      <c r="AJ2324" s="7">
        <v>247808</v>
      </c>
      <c r="AK2324" s="7">
        <v>1825481</v>
      </c>
      <c r="AL2324" s="7">
        <v>0</v>
      </c>
      <c r="AM2324" s="7">
        <v>240027</v>
      </c>
      <c r="AN2324" s="7">
        <v>0</v>
      </c>
      <c r="AO2324" s="7">
        <v>0</v>
      </c>
      <c r="AP2324" s="7">
        <v>3095870</v>
      </c>
      <c r="AQ2324" s="7">
        <v>206871</v>
      </c>
      <c r="AR2324" s="7">
        <v>2705904</v>
      </c>
      <c r="AS2324" s="7">
        <v>512300</v>
      </c>
      <c r="AT2324" s="7">
        <v>1715932</v>
      </c>
      <c r="AU2324" s="7">
        <v>0</v>
      </c>
      <c r="AV2324" s="7">
        <v>621988</v>
      </c>
      <c r="AW2324" s="7">
        <v>0</v>
      </c>
      <c r="AX2324" s="7">
        <v>0</v>
      </c>
      <c r="AY2324" s="7">
        <v>3422186</v>
      </c>
      <c r="AZ2324" s="7">
        <v>85964</v>
      </c>
      <c r="BA2324" s="7">
        <v>74463.239999999991</v>
      </c>
      <c r="BB2324" s="7">
        <v>0</v>
      </c>
      <c r="BC2324" s="7">
        <v>20.22</v>
      </c>
      <c r="BD2324" s="7">
        <v>0</v>
      </c>
      <c r="BE2324" s="7">
        <v>1466.56</v>
      </c>
      <c r="BF2324" s="7">
        <v>0</v>
      </c>
      <c r="BG2324" s="7">
        <v>320594</v>
      </c>
      <c r="BH2324" s="7">
        <v>2897</v>
      </c>
      <c r="BI2324" s="7">
        <v>77446</v>
      </c>
      <c r="BJ2324" s="7">
        <v>1065915.0183333333</v>
      </c>
      <c r="BK2324" s="7">
        <v>20818.236666666809</v>
      </c>
      <c r="BL2324" s="7">
        <v>82006.666666666672</v>
      </c>
      <c r="BM2324" s="7">
        <v>4016373.793333333</v>
      </c>
      <c r="BN2324" s="130">
        <v>1.018</v>
      </c>
      <c r="BO2324" s="131">
        <v>1.13305E-4</v>
      </c>
      <c r="BP2324" s="161">
        <v>2871.4870279720712</v>
      </c>
      <c r="BQ2324" s="162">
        <v>3679679</v>
      </c>
      <c r="BR2324" s="161">
        <v>162974</v>
      </c>
      <c r="BS2324" s="163">
        <v>0</v>
      </c>
      <c r="BT2324" s="163">
        <v>830452.01769999904</v>
      </c>
      <c r="BU2324" s="161">
        <v>7818266.5700000003</v>
      </c>
      <c r="BV2324" s="161">
        <v>932526.21</v>
      </c>
      <c r="BW2324" s="165">
        <v>1399180.017699999</v>
      </c>
      <c r="BX2324" s="161">
        <v>162974</v>
      </c>
    </row>
    <row r="2325" spans="1:76" ht="14.45" x14ac:dyDescent="0.3">
      <c r="A2325" s="164" t="s">
        <v>31</v>
      </c>
      <c r="B2325" s="6" t="s">
        <v>1170</v>
      </c>
      <c r="C2325" s="6" t="s">
        <v>39</v>
      </c>
      <c r="D2325" s="6" t="s">
        <v>44</v>
      </c>
      <c r="E2325" s="6" t="s">
        <v>36</v>
      </c>
      <c r="F2325" s="24" t="str">
        <f>+Tabela1[[#This Row],[WK]]&amp;Tabela1[[#This Row],[PK]]&amp;Tabela1[[#This Row],[GK]]</f>
        <v>320406</v>
      </c>
      <c r="G2325" s="6" t="s">
        <v>2176</v>
      </c>
      <c r="H2325" s="7">
        <v>130921890.68619956</v>
      </c>
      <c r="I2325" s="8">
        <v>1.371</v>
      </c>
      <c r="J2325" s="7">
        <v>179493912.13000003</v>
      </c>
      <c r="K2325" s="8">
        <v>7.0000000000000007E-2</v>
      </c>
      <c r="L2325" s="7">
        <v>12564573.849100003</v>
      </c>
      <c r="M2325" s="7">
        <v>7599103.849100003</v>
      </c>
      <c r="N2325" s="9">
        <v>1.5303896406785265</v>
      </c>
      <c r="O2325" s="7">
        <v>3456827</v>
      </c>
      <c r="P2325" s="8">
        <v>1.2949999999999999</v>
      </c>
      <c r="Q2325" s="7">
        <v>4476591</v>
      </c>
      <c r="R2325" s="8">
        <v>1.6E-2</v>
      </c>
      <c r="S2325" s="7">
        <v>71625.456000000006</v>
      </c>
      <c r="T2325" s="7">
        <v>-18325.543999999994</v>
      </c>
      <c r="U2325" s="9">
        <v>-0.20372807417371674</v>
      </c>
      <c r="V2325" s="7">
        <v>7580778.3051000033</v>
      </c>
      <c r="W2325" s="9">
        <v>1.4995345204880075</v>
      </c>
      <c r="X2325" s="7">
        <v>11150925.694526754</v>
      </c>
      <c r="Y2325" s="7">
        <v>0</v>
      </c>
      <c r="Z2325" s="7">
        <v>480553.63</v>
      </c>
      <c r="AA2325" s="7">
        <v>620169.0645267542</v>
      </c>
      <c r="AB2325" s="7">
        <v>6699765</v>
      </c>
      <c r="AC2325" s="7">
        <v>3350438</v>
      </c>
      <c r="AD2325" s="7">
        <v>3570147.3894267511</v>
      </c>
      <c r="AE2325" s="7">
        <v>0</v>
      </c>
      <c r="AF2325" s="7">
        <v>12564573.849100003</v>
      </c>
      <c r="AG2325" s="7">
        <v>71625.456000000006</v>
      </c>
      <c r="AH2325" s="7">
        <v>3570147.3894267511</v>
      </c>
      <c r="AI2325" s="7">
        <v>4145845</v>
      </c>
      <c r="AJ2325" s="7">
        <v>81454</v>
      </c>
      <c r="AK2325" s="7">
        <v>3444050</v>
      </c>
      <c r="AL2325" s="7">
        <v>0</v>
      </c>
      <c r="AM2325" s="7">
        <v>348661</v>
      </c>
      <c r="AN2325" s="7">
        <v>0</v>
      </c>
      <c r="AO2325" s="7">
        <v>0</v>
      </c>
      <c r="AP2325" s="7">
        <v>5677179</v>
      </c>
      <c r="AQ2325" s="7">
        <v>286436</v>
      </c>
      <c r="AR2325" s="7">
        <v>4965470</v>
      </c>
      <c r="AS2325" s="7">
        <v>89951</v>
      </c>
      <c r="AT2325" s="7">
        <v>3864843</v>
      </c>
      <c r="AU2325" s="7">
        <v>0</v>
      </c>
      <c r="AV2325" s="7">
        <v>731777</v>
      </c>
      <c r="AW2325" s="7">
        <v>0</v>
      </c>
      <c r="AX2325" s="7">
        <v>0</v>
      </c>
      <c r="AY2325" s="7">
        <v>5990963</v>
      </c>
      <c r="AZ2325" s="7">
        <v>123269</v>
      </c>
      <c r="BA2325" s="7">
        <v>480553.63</v>
      </c>
      <c r="BB2325" s="7">
        <v>0</v>
      </c>
      <c r="BC2325" s="7">
        <v>185.32</v>
      </c>
      <c r="BD2325" s="7">
        <v>0</v>
      </c>
      <c r="BE2325" s="7">
        <v>9099.02</v>
      </c>
      <c r="BF2325" s="7">
        <v>0</v>
      </c>
      <c r="BG2325" s="7">
        <v>431934.0645267542</v>
      </c>
      <c r="BH2325" s="7">
        <v>4817</v>
      </c>
      <c r="BI2325" s="7">
        <v>188235</v>
      </c>
      <c r="BJ2325" s="7">
        <v>2590622.27</v>
      </c>
      <c r="BK2325" s="7">
        <v>695709.46666666679</v>
      </c>
      <c r="BL2325" s="7">
        <v>709374.93333333323</v>
      </c>
      <c r="BM2325" s="7">
        <v>6160901.3466666667</v>
      </c>
      <c r="BN2325" s="130">
        <v>1.0329999999999999</v>
      </c>
      <c r="BO2325" s="131">
        <v>1.6240199999999999E-4</v>
      </c>
      <c r="BP2325" s="161">
        <v>4115.1310613411597</v>
      </c>
      <c r="BQ2325" s="162">
        <v>6699765</v>
      </c>
      <c r="BR2325" s="161">
        <v>279615</v>
      </c>
      <c r="BS2325" s="163">
        <v>0</v>
      </c>
      <c r="BT2325" s="163">
        <v>1339541.1199999992</v>
      </c>
      <c r="BU2325" s="161">
        <v>12564573.85</v>
      </c>
      <c r="BV2325" s="161">
        <v>71625.460000000006</v>
      </c>
      <c r="BW2325" s="165">
        <v>4909688.51</v>
      </c>
      <c r="BX2325" s="161">
        <v>279615</v>
      </c>
    </row>
    <row r="2326" spans="1:76" ht="14.45" x14ac:dyDescent="0.3">
      <c r="A2326" s="164" t="s">
        <v>31</v>
      </c>
      <c r="B2326" s="6" t="s">
        <v>1170</v>
      </c>
      <c r="C2326" s="6" t="s">
        <v>39</v>
      </c>
      <c r="D2326" s="6" t="s">
        <v>51</v>
      </c>
      <c r="E2326" s="6" t="s">
        <v>40</v>
      </c>
      <c r="F2326" s="24" t="str">
        <f>+Tabela1[[#This Row],[WK]]&amp;Tabela1[[#This Row],[PK]]&amp;Tabela1[[#This Row],[GK]]</f>
        <v>320407</v>
      </c>
      <c r="G2326" s="6" t="s">
        <v>2177</v>
      </c>
      <c r="H2326" s="7">
        <v>124532572.64059953</v>
      </c>
      <c r="I2326" s="8">
        <v>1.371</v>
      </c>
      <c r="J2326" s="7">
        <v>170734157.09</v>
      </c>
      <c r="K2326" s="8">
        <v>7.0000000000000007E-2</v>
      </c>
      <c r="L2326" s="7">
        <v>11951390.996300001</v>
      </c>
      <c r="M2326" s="7">
        <v>7389788.9963000007</v>
      </c>
      <c r="N2326" s="9">
        <v>1.619998631248408</v>
      </c>
      <c r="O2326" s="7">
        <v>12429206</v>
      </c>
      <c r="P2326" s="8">
        <v>1.2949999999999999</v>
      </c>
      <c r="Q2326" s="7">
        <v>16095822</v>
      </c>
      <c r="R2326" s="8">
        <v>1.6E-2</v>
      </c>
      <c r="S2326" s="7">
        <v>257533.152</v>
      </c>
      <c r="T2326" s="7">
        <v>46677.152000000002</v>
      </c>
      <c r="U2326" s="9">
        <v>0.22136980688242214</v>
      </c>
      <c r="V2326" s="7">
        <v>7436466.1483000014</v>
      </c>
      <c r="W2326" s="9">
        <v>1.5582046292078424</v>
      </c>
      <c r="X2326" s="7">
        <v>11205196.814704681</v>
      </c>
      <c r="Y2326" s="7">
        <v>1052513</v>
      </c>
      <c r="Z2326" s="7">
        <v>1671346.71</v>
      </c>
      <c r="AA2326" s="7">
        <v>707317.10470468085</v>
      </c>
      <c r="AB2326" s="7">
        <v>7774020</v>
      </c>
      <c r="AC2326" s="7">
        <v>0</v>
      </c>
      <c r="AD2326" s="7">
        <v>3768730.6664046803</v>
      </c>
      <c r="AE2326" s="7">
        <v>0</v>
      </c>
      <c r="AF2326" s="7">
        <v>11951390.996300001</v>
      </c>
      <c r="AG2326" s="7">
        <v>257533.152</v>
      </c>
      <c r="AH2326" s="7">
        <v>3768730.6664046803</v>
      </c>
      <c r="AI2326" s="7">
        <v>3808641</v>
      </c>
      <c r="AJ2326" s="7">
        <v>172902</v>
      </c>
      <c r="AK2326" s="7">
        <v>2511883</v>
      </c>
      <c r="AL2326" s="7">
        <v>72989</v>
      </c>
      <c r="AM2326" s="7">
        <v>799639</v>
      </c>
      <c r="AN2326" s="7">
        <v>0</v>
      </c>
      <c r="AO2326" s="7">
        <v>0</v>
      </c>
      <c r="AP2326" s="7">
        <v>6019619</v>
      </c>
      <c r="AQ2326" s="7">
        <v>389871</v>
      </c>
      <c r="AR2326" s="7">
        <v>4561602</v>
      </c>
      <c r="AS2326" s="7">
        <v>210856</v>
      </c>
      <c r="AT2326" s="7">
        <v>2596162</v>
      </c>
      <c r="AU2326" s="7">
        <v>96344</v>
      </c>
      <c r="AV2326" s="7">
        <v>773991</v>
      </c>
      <c r="AW2326" s="7">
        <v>0</v>
      </c>
      <c r="AX2326" s="7">
        <v>0</v>
      </c>
      <c r="AY2326" s="7">
        <v>6869726</v>
      </c>
      <c r="AZ2326" s="7">
        <v>165440</v>
      </c>
      <c r="BA2326" s="7">
        <v>1671346.71</v>
      </c>
      <c r="BB2326" s="7">
        <v>0</v>
      </c>
      <c r="BC2326" s="7">
        <v>1532.76</v>
      </c>
      <c r="BD2326" s="7">
        <v>0</v>
      </c>
      <c r="BE2326" s="7">
        <v>25724.54</v>
      </c>
      <c r="BF2326" s="7">
        <v>0</v>
      </c>
      <c r="BG2326" s="7">
        <v>421622.10470468091</v>
      </c>
      <c r="BH2326" s="7">
        <v>4702</v>
      </c>
      <c r="BI2326" s="7">
        <v>285695</v>
      </c>
      <c r="BJ2326" s="7">
        <v>3931945.6458333335</v>
      </c>
      <c r="BK2326" s="7">
        <v>2438850.59</v>
      </c>
      <c r="BL2326" s="7">
        <v>363829.3033333334</v>
      </c>
      <c r="BM2326" s="7">
        <v>5244721.6166666672</v>
      </c>
      <c r="BN2326" s="130">
        <v>0.93899999999999995</v>
      </c>
      <c r="BO2326" s="131">
        <v>1.9038700000000001E-4</v>
      </c>
      <c r="BP2326" s="161">
        <v>4824.4984142443654</v>
      </c>
      <c r="BQ2326" s="162">
        <v>7774020</v>
      </c>
      <c r="BR2326" s="161">
        <v>270714</v>
      </c>
      <c r="BS2326" s="163">
        <v>0</v>
      </c>
      <c r="BT2326" s="163">
        <v>1067180.1852953173</v>
      </c>
      <c r="BU2326" s="161">
        <v>11951391</v>
      </c>
      <c r="BV2326" s="161">
        <v>257533.15</v>
      </c>
      <c r="BW2326" s="165">
        <v>4835910.8552953172</v>
      </c>
      <c r="BX2326" s="161">
        <v>270714</v>
      </c>
    </row>
    <row r="2327" spans="1:76" ht="14.45" x14ac:dyDescent="0.3">
      <c r="A2327" s="164" t="s">
        <v>31</v>
      </c>
      <c r="B2327" s="6" t="s">
        <v>1170</v>
      </c>
      <c r="C2327" s="6" t="s">
        <v>42</v>
      </c>
      <c r="D2327" s="6" t="s">
        <v>33</v>
      </c>
      <c r="E2327" s="6" t="s">
        <v>36</v>
      </c>
      <c r="F2327" s="24" t="str">
        <f>+Tabela1[[#This Row],[WK]]&amp;Tabela1[[#This Row],[PK]]&amp;Tabela1[[#This Row],[GK]]</f>
        <v>320501</v>
      </c>
      <c r="G2327" s="6" t="s">
        <v>2178</v>
      </c>
      <c r="H2327" s="7">
        <v>78017518.425999969</v>
      </c>
      <c r="I2327" s="8">
        <v>1.371</v>
      </c>
      <c r="J2327" s="7">
        <v>106962017.76000001</v>
      </c>
      <c r="K2327" s="8">
        <v>7.0000000000000007E-2</v>
      </c>
      <c r="L2327" s="7">
        <v>7487341.2432000013</v>
      </c>
      <c r="M2327" s="7">
        <v>5104324.2432000013</v>
      </c>
      <c r="N2327" s="9">
        <v>2.1419588039867117</v>
      </c>
      <c r="O2327" s="7">
        <v>373813</v>
      </c>
      <c r="P2327" s="8">
        <v>1.2949999999999999</v>
      </c>
      <c r="Q2327" s="7">
        <v>484088</v>
      </c>
      <c r="R2327" s="8">
        <v>1.6E-2</v>
      </c>
      <c r="S2327" s="7">
        <v>7745.4080000000004</v>
      </c>
      <c r="T2327" s="7">
        <v>-27859.592000000001</v>
      </c>
      <c r="U2327" s="9">
        <v>-0.78246291251228761</v>
      </c>
      <c r="V2327" s="7">
        <v>5076464.6512000011</v>
      </c>
      <c r="W2327" s="9">
        <v>2.098907829003458</v>
      </c>
      <c r="X2327" s="7">
        <v>12192001.789999999</v>
      </c>
      <c r="Y2327" s="7">
        <v>5161377</v>
      </c>
      <c r="Z2327" s="7">
        <v>39031.79</v>
      </c>
      <c r="AA2327" s="7">
        <v>500325</v>
      </c>
      <c r="AB2327" s="7">
        <v>6491268</v>
      </c>
      <c r="AC2327" s="7">
        <v>0</v>
      </c>
      <c r="AD2327" s="7">
        <v>7115537.138799998</v>
      </c>
      <c r="AE2327" s="7">
        <v>0</v>
      </c>
      <c r="AF2327" s="7">
        <v>7487341.2432000013</v>
      </c>
      <c r="AG2327" s="7">
        <v>7745.4080000000004</v>
      </c>
      <c r="AH2327" s="7">
        <v>7115537.138799998</v>
      </c>
      <c r="AI2327" s="7">
        <v>1989664</v>
      </c>
      <c r="AJ2327" s="7">
        <v>56451</v>
      </c>
      <c r="AK2327" s="7">
        <v>4300490</v>
      </c>
      <c r="AL2327" s="7">
        <v>0</v>
      </c>
      <c r="AM2327" s="7">
        <v>331427</v>
      </c>
      <c r="AN2327" s="7">
        <v>0</v>
      </c>
      <c r="AO2327" s="7">
        <v>0</v>
      </c>
      <c r="AP2327" s="7">
        <v>5340916</v>
      </c>
      <c r="AQ2327" s="7">
        <v>294393</v>
      </c>
      <c r="AR2327" s="7">
        <v>2383017</v>
      </c>
      <c r="AS2327" s="7">
        <v>35605</v>
      </c>
      <c r="AT2327" s="7">
        <v>3918019</v>
      </c>
      <c r="AU2327" s="7">
        <v>7827</v>
      </c>
      <c r="AV2327" s="7">
        <v>624825</v>
      </c>
      <c r="AW2327" s="7">
        <v>0</v>
      </c>
      <c r="AX2327" s="7">
        <v>0</v>
      </c>
      <c r="AY2327" s="7">
        <v>6170857</v>
      </c>
      <c r="AZ2327" s="7">
        <v>116781</v>
      </c>
      <c r="BA2327" s="7">
        <v>39031.79</v>
      </c>
      <c r="BB2327" s="7">
        <v>0</v>
      </c>
      <c r="BC2327" s="7">
        <v>20.39</v>
      </c>
      <c r="BD2327" s="7">
        <v>0</v>
      </c>
      <c r="BE2327" s="7">
        <v>703.46</v>
      </c>
      <c r="BF2327" s="7">
        <v>0</v>
      </c>
      <c r="BG2327" s="7">
        <v>320594</v>
      </c>
      <c r="BH2327" s="7">
        <v>3494</v>
      </c>
      <c r="BI2327" s="7">
        <v>179731</v>
      </c>
      <c r="BJ2327" s="7">
        <v>2473631.5283333333</v>
      </c>
      <c r="BK2327" s="7">
        <v>1630807.8099999996</v>
      </c>
      <c r="BL2327" s="7">
        <v>88146.066666666666</v>
      </c>
      <c r="BM2327" s="7">
        <v>3195002.74</v>
      </c>
      <c r="BN2327" s="130">
        <v>0.67</v>
      </c>
      <c r="BO2327" s="131">
        <v>1.5613439999999999E-4</v>
      </c>
      <c r="BP2327" s="161">
        <v>3957.0491970834637</v>
      </c>
      <c r="BQ2327" s="162">
        <v>6491268</v>
      </c>
      <c r="BR2327" s="161">
        <v>192768</v>
      </c>
      <c r="BS2327" s="163">
        <v>0</v>
      </c>
      <c r="BT2327" s="163">
        <v>0</v>
      </c>
      <c r="BU2327" s="161">
        <v>7487341.2400000002</v>
      </c>
      <c r="BV2327" s="161">
        <v>7745.41</v>
      </c>
      <c r="BW2327" s="165">
        <v>7115537.1399999997</v>
      </c>
      <c r="BX2327" s="161">
        <v>192768</v>
      </c>
    </row>
    <row r="2328" spans="1:76" ht="14.45" x14ac:dyDescent="0.3">
      <c r="A2328" s="164" t="s">
        <v>31</v>
      </c>
      <c r="B2328" s="6" t="s">
        <v>1170</v>
      </c>
      <c r="C2328" s="6" t="s">
        <v>42</v>
      </c>
      <c r="D2328" s="6" t="s">
        <v>32</v>
      </c>
      <c r="E2328" s="6" t="s">
        <v>40</v>
      </c>
      <c r="F2328" s="24" t="str">
        <f>+Tabela1[[#This Row],[WK]]&amp;Tabela1[[#This Row],[PK]]&amp;Tabela1[[#This Row],[GK]]</f>
        <v>320502</v>
      </c>
      <c r="G2328" s="6" t="s">
        <v>2179</v>
      </c>
      <c r="H2328" s="7">
        <v>705009459.36859727</v>
      </c>
      <c r="I2328" s="8">
        <v>1.371</v>
      </c>
      <c r="J2328" s="7">
        <v>966567968.79000008</v>
      </c>
      <c r="K2328" s="8">
        <v>7.0000000000000007E-2</v>
      </c>
      <c r="L2328" s="7">
        <v>67659757.815300018</v>
      </c>
      <c r="M2328" s="7">
        <v>38753806.815300018</v>
      </c>
      <c r="N2328" s="9">
        <v>1.3406861035397182</v>
      </c>
      <c r="O2328" s="7">
        <v>83320759</v>
      </c>
      <c r="P2328" s="8">
        <v>1.2949999999999999</v>
      </c>
      <c r="Q2328" s="7">
        <v>107900383</v>
      </c>
      <c r="R2328" s="8">
        <v>1.6E-2</v>
      </c>
      <c r="S2328" s="7">
        <v>1726406.128</v>
      </c>
      <c r="T2328" s="7">
        <v>222987.12800000003</v>
      </c>
      <c r="U2328" s="9">
        <v>0.14832001458010044</v>
      </c>
      <c r="V2328" s="7">
        <v>38976793.943300024</v>
      </c>
      <c r="W2328" s="9">
        <v>1.2817363182236272</v>
      </c>
      <c r="X2328" s="7">
        <v>55413200.909650445</v>
      </c>
      <c r="Y2328" s="7">
        <v>9501057</v>
      </c>
      <c r="Z2328" s="7">
        <v>49490.415000000001</v>
      </c>
      <c r="AA2328" s="7">
        <v>3124059.4946504431</v>
      </c>
      <c r="AB2328" s="7">
        <v>40769029</v>
      </c>
      <c r="AC2328" s="7">
        <v>1969565</v>
      </c>
      <c r="AD2328" s="7">
        <v>16436406.966350427</v>
      </c>
      <c r="AE2328" s="7">
        <v>0</v>
      </c>
      <c r="AF2328" s="7">
        <v>67659757.815300018</v>
      </c>
      <c r="AG2328" s="7">
        <v>1726406.128</v>
      </c>
      <c r="AH2328" s="7">
        <v>16436406.966350427</v>
      </c>
      <c r="AI2328" s="7">
        <v>24134592</v>
      </c>
      <c r="AJ2328" s="7">
        <v>1292213</v>
      </c>
      <c r="AK2328" s="7">
        <v>12456835</v>
      </c>
      <c r="AL2328" s="7">
        <v>411976</v>
      </c>
      <c r="AM2328" s="7">
        <v>1001721</v>
      </c>
      <c r="AN2328" s="7">
        <v>0</v>
      </c>
      <c r="AO2328" s="7">
        <v>0</v>
      </c>
      <c r="AP2328" s="7">
        <v>31538699</v>
      </c>
      <c r="AQ2328" s="7">
        <v>2219881</v>
      </c>
      <c r="AR2328" s="7">
        <v>28905951</v>
      </c>
      <c r="AS2328" s="7">
        <v>1503419</v>
      </c>
      <c r="AT2328" s="7">
        <v>13789851</v>
      </c>
      <c r="AU2328" s="7">
        <v>451793</v>
      </c>
      <c r="AV2328" s="7">
        <v>927345</v>
      </c>
      <c r="AW2328" s="7">
        <v>0</v>
      </c>
      <c r="AX2328" s="7">
        <v>0</v>
      </c>
      <c r="AY2328" s="7">
        <v>37215973</v>
      </c>
      <c r="AZ2328" s="7">
        <v>953712</v>
      </c>
      <c r="BA2328" s="7">
        <v>49490.415000000001</v>
      </c>
      <c r="BB2328" s="7">
        <v>0</v>
      </c>
      <c r="BC2328" s="7">
        <v>0</v>
      </c>
      <c r="BD2328" s="7">
        <v>0</v>
      </c>
      <c r="BE2328" s="7">
        <v>1064.31</v>
      </c>
      <c r="BF2328" s="7">
        <v>0</v>
      </c>
      <c r="BG2328" s="7">
        <v>2037810.4946504431</v>
      </c>
      <c r="BH2328" s="7">
        <v>22726</v>
      </c>
      <c r="BI2328" s="7">
        <v>1086249</v>
      </c>
      <c r="BJ2328" s="7">
        <v>14950031.183333335</v>
      </c>
      <c r="BK2328" s="7">
        <v>13075439.770000001</v>
      </c>
      <c r="BL2328" s="7">
        <v>2004959.2566666666</v>
      </c>
      <c r="BM2328" s="7">
        <v>3488447.1400000006</v>
      </c>
      <c r="BN2328" s="130">
        <v>0.88400000000000001</v>
      </c>
      <c r="BO2328" s="131">
        <v>8.9949650000000002E-4</v>
      </c>
      <c r="BP2328" s="161">
        <v>22794.804515082822</v>
      </c>
      <c r="BQ2328" s="162">
        <v>40769029</v>
      </c>
      <c r="BR2328" s="161">
        <v>1224798</v>
      </c>
      <c r="BS2328" s="163">
        <v>0</v>
      </c>
      <c r="BT2328" s="163">
        <v>2650271.090349555</v>
      </c>
      <c r="BU2328" s="161">
        <v>67659757.819999993</v>
      </c>
      <c r="BV2328" s="161">
        <v>1726406.13</v>
      </c>
      <c r="BW2328" s="165">
        <v>19086678.060349554</v>
      </c>
      <c r="BX2328" s="161">
        <v>1224798</v>
      </c>
    </row>
    <row r="2329" spans="1:76" ht="14.45" x14ac:dyDescent="0.3">
      <c r="A2329" s="164" t="s">
        <v>31</v>
      </c>
      <c r="B2329" s="6" t="s">
        <v>1170</v>
      </c>
      <c r="C2329" s="6" t="s">
        <v>42</v>
      </c>
      <c r="D2329" s="6" t="s">
        <v>37</v>
      </c>
      <c r="E2329" s="6" t="s">
        <v>36</v>
      </c>
      <c r="F2329" s="24" t="str">
        <f>+Tabela1[[#This Row],[WK]]&amp;Tabela1[[#This Row],[PK]]&amp;Tabela1[[#This Row],[GK]]</f>
        <v>320503</v>
      </c>
      <c r="G2329" s="6" t="s">
        <v>2180</v>
      </c>
      <c r="H2329" s="7">
        <v>90382377.316199929</v>
      </c>
      <c r="I2329" s="8">
        <v>1.371</v>
      </c>
      <c r="J2329" s="7">
        <v>123914239.30000001</v>
      </c>
      <c r="K2329" s="8">
        <v>7.0000000000000007E-2</v>
      </c>
      <c r="L2329" s="7">
        <v>8673996.751000002</v>
      </c>
      <c r="M2329" s="7">
        <v>5906652.751000002</v>
      </c>
      <c r="N2329" s="9">
        <v>2.1344121840291637</v>
      </c>
      <c r="O2329" s="7">
        <v>2720690</v>
      </c>
      <c r="P2329" s="8">
        <v>1.2949999999999999</v>
      </c>
      <c r="Q2329" s="7">
        <v>3523294</v>
      </c>
      <c r="R2329" s="8">
        <v>1.6E-2</v>
      </c>
      <c r="S2329" s="7">
        <v>56372.703999999998</v>
      </c>
      <c r="T2329" s="7">
        <v>-92167.296000000002</v>
      </c>
      <c r="U2329" s="9">
        <v>-0.62048805708899957</v>
      </c>
      <c r="V2329" s="7">
        <v>5814485.4550000019</v>
      </c>
      <c r="W2329" s="9">
        <v>1.9940729655226346</v>
      </c>
      <c r="X2329" s="7">
        <v>6572368.0748611959</v>
      </c>
      <c r="Y2329" s="7">
        <v>0</v>
      </c>
      <c r="Z2329" s="7">
        <v>135761.24500000002</v>
      </c>
      <c r="AA2329" s="7">
        <v>704596.82986119576</v>
      </c>
      <c r="AB2329" s="7">
        <v>3962654</v>
      </c>
      <c r="AC2329" s="7">
        <v>1769356</v>
      </c>
      <c r="AD2329" s="7">
        <v>1769356</v>
      </c>
      <c r="AE2329" s="7">
        <v>-1138477.5538670092</v>
      </c>
      <c r="AF2329" s="7">
        <v>8673996.751000002</v>
      </c>
      <c r="AG2329" s="7">
        <v>56372.703999999998</v>
      </c>
      <c r="AH2329" s="7">
        <v>630878.44613299076</v>
      </c>
      <c r="AI2329" s="7">
        <v>2310552</v>
      </c>
      <c r="AJ2329" s="7">
        <v>29985</v>
      </c>
      <c r="AK2329" s="7">
        <v>1323987</v>
      </c>
      <c r="AL2329" s="7">
        <v>2418</v>
      </c>
      <c r="AM2329" s="7">
        <v>677347</v>
      </c>
      <c r="AN2329" s="7">
        <v>0</v>
      </c>
      <c r="AO2329" s="7">
        <v>0</v>
      </c>
      <c r="AP2329" s="7">
        <v>4069474</v>
      </c>
      <c r="AQ2329" s="7">
        <v>123327</v>
      </c>
      <c r="AR2329" s="7">
        <v>2767344</v>
      </c>
      <c r="AS2329" s="7">
        <v>148540</v>
      </c>
      <c r="AT2329" s="7">
        <v>1507865</v>
      </c>
      <c r="AU2329" s="7">
        <v>4162</v>
      </c>
      <c r="AV2329" s="7">
        <v>937328</v>
      </c>
      <c r="AW2329" s="7">
        <v>0</v>
      </c>
      <c r="AX2329" s="7">
        <v>0</v>
      </c>
      <c r="AY2329" s="7">
        <v>3713653</v>
      </c>
      <c r="AZ2329" s="7">
        <v>48659</v>
      </c>
      <c r="BA2329" s="7">
        <v>135761.24500000002</v>
      </c>
      <c r="BB2329" s="7">
        <v>0</v>
      </c>
      <c r="BC2329" s="7">
        <v>0.01</v>
      </c>
      <c r="BD2329" s="7">
        <v>0</v>
      </c>
      <c r="BE2329" s="7">
        <v>2919.53</v>
      </c>
      <c r="BF2329" s="7">
        <v>0</v>
      </c>
      <c r="BG2329" s="7">
        <v>330249.82986119576</v>
      </c>
      <c r="BH2329" s="7">
        <v>3683</v>
      </c>
      <c r="BI2329" s="7">
        <v>374347</v>
      </c>
      <c r="BJ2329" s="7">
        <v>5152258.0841666674</v>
      </c>
      <c r="BK2329" s="7">
        <v>3751281.7733333339</v>
      </c>
      <c r="BL2329" s="7">
        <v>772825.33333333337</v>
      </c>
      <c r="BM2329" s="7">
        <v>4058254.5766666667</v>
      </c>
      <c r="BN2329" s="130">
        <v>1.341</v>
      </c>
      <c r="BO2329" s="131">
        <v>1.2518690000000001E-4</v>
      </c>
      <c r="BP2329" s="161">
        <v>3172.6429845642642</v>
      </c>
      <c r="BQ2329" s="162">
        <v>3962654</v>
      </c>
      <c r="BR2329" s="161">
        <v>141011</v>
      </c>
      <c r="BS2329" s="163">
        <v>0</v>
      </c>
      <c r="BT2329" s="163">
        <v>834170.29886700667</v>
      </c>
      <c r="BU2329" s="161">
        <v>8673996.75</v>
      </c>
      <c r="BV2329" s="161">
        <v>56372.7</v>
      </c>
      <c r="BW2329" s="165">
        <v>1465048.7488670065</v>
      </c>
      <c r="BX2329" s="161">
        <v>141011</v>
      </c>
    </row>
    <row r="2330" spans="1:76" ht="14.45" x14ac:dyDescent="0.3">
      <c r="A2330" s="164" t="s">
        <v>31</v>
      </c>
      <c r="B2330" s="6" t="s">
        <v>1170</v>
      </c>
      <c r="C2330" s="6" t="s">
        <v>42</v>
      </c>
      <c r="D2330" s="6" t="s">
        <v>39</v>
      </c>
      <c r="E2330" s="6" t="s">
        <v>40</v>
      </c>
      <c r="F2330" s="24" t="str">
        <f>+Tabela1[[#This Row],[WK]]&amp;Tabela1[[#This Row],[PK]]&amp;Tabela1[[#This Row],[GK]]</f>
        <v>320504</v>
      </c>
      <c r="G2330" s="6" t="s">
        <v>2181</v>
      </c>
      <c r="H2330" s="7">
        <v>207327741.09879881</v>
      </c>
      <c r="I2330" s="8">
        <v>1.371</v>
      </c>
      <c r="J2330" s="7">
        <v>284246333.04000002</v>
      </c>
      <c r="K2330" s="8">
        <v>7.0000000000000007E-2</v>
      </c>
      <c r="L2330" s="7">
        <v>19897243.312800005</v>
      </c>
      <c r="M2330" s="7">
        <v>12755123.312800005</v>
      </c>
      <c r="N2330" s="9">
        <v>1.7859015688339044</v>
      </c>
      <c r="O2330" s="7">
        <v>632245</v>
      </c>
      <c r="P2330" s="8">
        <v>1.2949999999999999</v>
      </c>
      <c r="Q2330" s="7">
        <v>818757</v>
      </c>
      <c r="R2330" s="8">
        <v>1.6E-2</v>
      </c>
      <c r="S2330" s="7">
        <v>13100.112000000001</v>
      </c>
      <c r="T2330" s="7">
        <v>-69992.888000000006</v>
      </c>
      <c r="U2330" s="9">
        <v>-0.84234397602686151</v>
      </c>
      <c r="V2330" s="7">
        <v>12685130.424800005</v>
      </c>
      <c r="W2330" s="9">
        <v>1.755675635417254</v>
      </c>
      <c r="X2330" s="7">
        <v>19592926.973087255</v>
      </c>
      <c r="Y2330" s="7">
        <v>2164121</v>
      </c>
      <c r="Z2330" s="7">
        <v>83266.929999999993</v>
      </c>
      <c r="AA2330" s="7">
        <v>867714.04308725521</v>
      </c>
      <c r="AB2330" s="7">
        <v>11371964</v>
      </c>
      <c r="AC2330" s="7">
        <v>5105861</v>
      </c>
      <c r="AD2330" s="7">
        <v>6907796.5482872501</v>
      </c>
      <c r="AE2330" s="7">
        <v>0</v>
      </c>
      <c r="AF2330" s="7">
        <v>19897243.312800005</v>
      </c>
      <c r="AG2330" s="7">
        <v>13100.112000000001</v>
      </c>
      <c r="AH2330" s="7">
        <v>6907796.5482872501</v>
      </c>
      <c r="AI2330" s="7">
        <v>5963207</v>
      </c>
      <c r="AJ2330" s="7">
        <v>126247</v>
      </c>
      <c r="AK2330" s="7">
        <v>7104582</v>
      </c>
      <c r="AL2330" s="7">
        <v>86819</v>
      </c>
      <c r="AM2330" s="7">
        <v>422399</v>
      </c>
      <c r="AN2330" s="7">
        <v>0</v>
      </c>
      <c r="AO2330" s="7">
        <v>0</v>
      </c>
      <c r="AP2330" s="7">
        <v>9568972</v>
      </c>
      <c r="AQ2330" s="7">
        <v>564916</v>
      </c>
      <c r="AR2330" s="7">
        <v>7142120</v>
      </c>
      <c r="AS2330" s="7">
        <v>83093</v>
      </c>
      <c r="AT2330" s="7">
        <v>7417269</v>
      </c>
      <c r="AU2330" s="7">
        <v>131186</v>
      </c>
      <c r="AV2330" s="7">
        <v>429047</v>
      </c>
      <c r="AW2330" s="7">
        <v>0</v>
      </c>
      <c r="AX2330" s="7">
        <v>0</v>
      </c>
      <c r="AY2330" s="7">
        <v>10670705</v>
      </c>
      <c r="AZ2330" s="7">
        <v>227074</v>
      </c>
      <c r="BA2330" s="7">
        <v>83266.929999999993</v>
      </c>
      <c r="BB2330" s="7">
        <v>0</v>
      </c>
      <c r="BC2330" s="7">
        <v>116.89</v>
      </c>
      <c r="BD2330" s="7">
        <v>0</v>
      </c>
      <c r="BE2330" s="7">
        <v>1011.42</v>
      </c>
      <c r="BF2330" s="7">
        <v>0</v>
      </c>
      <c r="BG2330" s="7">
        <v>723447.04308725521</v>
      </c>
      <c r="BH2330" s="7">
        <v>8068</v>
      </c>
      <c r="BI2330" s="7">
        <v>144267</v>
      </c>
      <c r="BJ2330" s="7">
        <v>1985660.5299999998</v>
      </c>
      <c r="BK2330" s="7">
        <v>420662.20999999996</v>
      </c>
      <c r="BL2330" s="7">
        <v>1516300.3499999999</v>
      </c>
      <c r="BM2330" s="7">
        <v>3227392.5800000005</v>
      </c>
      <c r="BN2330" s="130">
        <v>0.91800000000000004</v>
      </c>
      <c r="BO2330" s="131">
        <v>2.8952029999999997E-4</v>
      </c>
      <c r="BP2330" s="161">
        <v>7336.7994341878739</v>
      </c>
      <c r="BQ2330" s="162">
        <v>11371964</v>
      </c>
      <c r="BR2330" s="161">
        <v>452120</v>
      </c>
      <c r="BS2330" s="163">
        <v>0</v>
      </c>
      <c r="BT2330" s="163">
        <v>2234473.8599999994</v>
      </c>
      <c r="BU2330" s="161">
        <v>19897243.309999999</v>
      </c>
      <c r="BV2330" s="161">
        <v>13100.11</v>
      </c>
      <c r="BW2330" s="165">
        <v>9142270.4100000001</v>
      </c>
      <c r="BX2330" s="161">
        <v>452120</v>
      </c>
    </row>
    <row r="2331" spans="1:76" ht="14.45" x14ac:dyDescent="0.3">
      <c r="A2331" s="164" t="s">
        <v>31</v>
      </c>
      <c r="B2331" s="6" t="s">
        <v>1170</v>
      </c>
      <c r="C2331" s="6" t="s">
        <v>42</v>
      </c>
      <c r="D2331" s="6" t="s">
        <v>51</v>
      </c>
      <c r="E2331" s="6" t="s">
        <v>36</v>
      </c>
      <c r="F2331" s="24" t="str">
        <f>+Tabela1[[#This Row],[WK]]&amp;Tabela1[[#This Row],[PK]]&amp;Tabela1[[#This Row],[GK]]</f>
        <v>320507</v>
      </c>
      <c r="G2331" s="6" t="s">
        <v>2182</v>
      </c>
      <c r="H2331" s="7">
        <v>170434314.48160011</v>
      </c>
      <c r="I2331" s="8">
        <v>1.371</v>
      </c>
      <c r="J2331" s="7">
        <v>233665445.15000001</v>
      </c>
      <c r="K2331" s="8">
        <v>7.0000000000000007E-2</v>
      </c>
      <c r="L2331" s="7">
        <v>16356581.160500001</v>
      </c>
      <c r="M2331" s="7">
        <v>3850335.1605000012</v>
      </c>
      <c r="N2331" s="9">
        <v>0.30787297487191612</v>
      </c>
      <c r="O2331" s="7">
        <v>15304091</v>
      </c>
      <c r="P2331" s="8">
        <v>1.2949999999999999</v>
      </c>
      <c r="Q2331" s="7">
        <v>19818798</v>
      </c>
      <c r="R2331" s="8">
        <v>1.6E-2</v>
      </c>
      <c r="S2331" s="7">
        <v>317100.76799999998</v>
      </c>
      <c r="T2331" s="7">
        <v>132085.76799999998</v>
      </c>
      <c r="U2331" s="9">
        <v>0.71391923898062315</v>
      </c>
      <c r="V2331" s="7">
        <v>3982420.9285000004</v>
      </c>
      <c r="W2331" s="9">
        <v>0.31379237480814559</v>
      </c>
      <c r="X2331" s="7">
        <v>15630078.591010489</v>
      </c>
      <c r="Y2331" s="7">
        <v>0</v>
      </c>
      <c r="Z2331" s="7">
        <v>216523.995</v>
      </c>
      <c r="AA2331" s="7">
        <v>1092481.5960104894</v>
      </c>
      <c r="AB2331" s="7">
        <v>8562496</v>
      </c>
      <c r="AC2331" s="7">
        <v>5758577</v>
      </c>
      <c r="AD2331" s="7">
        <v>11647657.662510488</v>
      </c>
      <c r="AE2331" s="7">
        <v>-11623194.912500001</v>
      </c>
      <c r="AF2331" s="7">
        <v>16356581.160500001</v>
      </c>
      <c r="AG2331" s="7">
        <v>317100.76799999998</v>
      </c>
      <c r="AH2331" s="7">
        <v>24462.750010486692</v>
      </c>
      <c r="AI2331" s="7">
        <v>10441903</v>
      </c>
      <c r="AJ2331" s="7">
        <v>139767</v>
      </c>
      <c r="AK2331" s="7">
        <v>0</v>
      </c>
      <c r="AL2331" s="7">
        <v>0</v>
      </c>
      <c r="AM2331" s="7">
        <v>1492317</v>
      </c>
      <c r="AN2331" s="7">
        <v>0</v>
      </c>
      <c r="AO2331" s="7">
        <v>-5517913</v>
      </c>
      <c r="AP2331" s="7">
        <v>6794073</v>
      </c>
      <c r="AQ2331" s="7">
        <v>377937</v>
      </c>
      <c r="AR2331" s="7">
        <v>12506246</v>
      </c>
      <c r="AS2331" s="7">
        <v>185015</v>
      </c>
      <c r="AT2331" s="7">
        <v>0</v>
      </c>
      <c r="AU2331" s="7">
        <v>1005</v>
      </c>
      <c r="AV2331" s="7">
        <v>1390104</v>
      </c>
      <c r="AW2331" s="7">
        <v>0</v>
      </c>
      <c r="AX2331" s="7">
        <v>-5914083</v>
      </c>
      <c r="AY2331" s="7">
        <v>7761257</v>
      </c>
      <c r="AZ2331" s="7">
        <v>162196</v>
      </c>
      <c r="BA2331" s="7">
        <v>216523.995</v>
      </c>
      <c r="BB2331" s="7">
        <v>0</v>
      </c>
      <c r="BC2331" s="7">
        <v>239.73</v>
      </c>
      <c r="BD2331" s="7">
        <v>0</v>
      </c>
      <c r="BE2331" s="7">
        <v>3058.23</v>
      </c>
      <c r="BF2331" s="7">
        <v>0</v>
      </c>
      <c r="BG2331" s="7">
        <v>321910.59601048939</v>
      </c>
      <c r="BH2331" s="7">
        <v>3590</v>
      </c>
      <c r="BI2331" s="7">
        <v>770571</v>
      </c>
      <c r="BJ2331" s="7">
        <v>10605469.288333334</v>
      </c>
      <c r="BK2331" s="7">
        <v>9735246.75</v>
      </c>
      <c r="BL2331" s="7">
        <v>0</v>
      </c>
      <c r="BM2331" s="7">
        <v>3480890.1533333343</v>
      </c>
      <c r="BN2331" s="130">
        <v>2.1920000000000002</v>
      </c>
      <c r="BO2331" s="131">
        <v>2.2436799999999999E-4</v>
      </c>
      <c r="BP2331" s="161">
        <v>4487.5</v>
      </c>
      <c r="BQ2331" s="162">
        <v>8562496</v>
      </c>
      <c r="BR2331" s="161">
        <v>441077</v>
      </c>
      <c r="BS2331" s="163">
        <v>0</v>
      </c>
      <c r="BT2331" s="163">
        <v>834671.83000000007</v>
      </c>
      <c r="BU2331" s="161">
        <v>16356581.16</v>
      </c>
      <c r="BV2331" s="161">
        <v>317100.77</v>
      </c>
      <c r="BW2331" s="165">
        <v>859134.58000000007</v>
      </c>
      <c r="BX2331" s="161">
        <v>441077</v>
      </c>
    </row>
    <row r="2332" spans="1:76" ht="14.45" x14ac:dyDescent="0.3">
      <c r="A2332" s="164" t="s">
        <v>31</v>
      </c>
      <c r="B2332" s="6" t="s">
        <v>1170</v>
      </c>
      <c r="C2332" s="6" t="s">
        <v>42</v>
      </c>
      <c r="D2332" s="6" t="s">
        <v>75</v>
      </c>
      <c r="E2332" s="6" t="s">
        <v>40</v>
      </c>
      <c r="F2332" s="24" t="str">
        <f>+Tabela1[[#This Row],[WK]]&amp;Tabela1[[#This Row],[PK]]&amp;Tabela1[[#This Row],[GK]]</f>
        <v>320508</v>
      </c>
      <c r="G2332" s="6" t="s">
        <v>2183</v>
      </c>
      <c r="H2332" s="7">
        <v>423964399.73359799</v>
      </c>
      <c r="I2332" s="8">
        <v>1.371</v>
      </c>
      <c r="J2332" s="7">
        <v>581255192.03999996</v>
      </c>
      <c r="K2332" s="8">
        <v>7.0000000000000007E-2</v>
      </c>
      <c r="L2332" s="7">
        <v>40687863.4428</v>
      </c>
      <c r="M2332" s="7">
        <v>25587868.4428</v>
      </c>
      <c r="N2332" s="9">
        <v>1.6945613851395316</v>
      </c>
      <c r="O2332" s="7">
        <v>27356881</v>
      </c>
      <c r="P2332" s="8">
        <v>1.2949999999999999</v>
      </c>
      <c r="Q2332" s="7">
        <v>35427161</v>
      </c>
      <c r="R2332" s="8">
        <v>1.6E-2</v>
      </c>
      <c r="S2332" s="7">
        <v>566834.576</v>
      </c>
      <c r="T2332" s="7">
        <v>164295.576</v>
      </c>
      <c r="U2332" s="9">
        <v>0.40814821917876282</v>
      </c>
      <c r="V2332" s="7">
        <v>25752164.018799998</v>
      </c>
      <c r="W2332" s="9">
        <v>1.661158364097121</v>
      </c>
      <c r="X2332" s="7">
        <v>26772230.134388793</v>
      </c>
      <c r="Y2332" s="7">
        <v>0</v>
      </c>
      <c r="Z2332" s="7">
        <v>621988.03</v>
      </c>
      <c r="AA2332" s="7">
        <v>2353206.1043887939</v>
      </c>
      <c r="AB2332" s="7">
        <v>20755839</v>
      </c>
      <c r="AC2332" s="7">
        <v>3041197</v>
      </c>
      <c r="AD2332" s="7">
        <v>3041197</v>
      </c>
      <c r="AE2332" s="7">
        <v>0</v>
      </c>
      <c r="AF2332" s="7">
        <v>40687863.4428</v>
      </c>
      <c r="AG2332" s="7">
        <v>566834.576</v>
      </c>
      <c r="AH2332" s="7">
        <v>3041197</v>
      </c>
      <c r="AI2332" s="7">
        <v>12607516</v>
      </c>
      <c r="AJ2332" s="7">
        <v>369781</v>
      </c>
      <c r="AK2332" s="7">
        <v>6138902</v>
      </c>
      <c r="AL2332" s="7">
        <v>833153</v>
      </c>
      <c r="AM2332" s="7">
        <v>723875</v>
      </c>
      <c r="AN2332" s="7">
        <v>0</v>
      </c>
      <c r="AO2332" s="7">
        <v>0</v>
      </c>
      <c r="AP2332" s="7">
        <v>16063851</v>
      </c>
      <c r="AQ2332" s="7">
        <v>1113919</v>
      </c>
      <c r="AR2332" s="7">
        <v>15099995</v>
      </c>
      <c r="AS2332" s="7">
        <v>402539</v>
      </c>
      <c r="AT2332" s="7">
        <v>6325997</v>
      </c>
      <c r="AU2332" s="7">
        <v>409184</v>
      </c>
      <c r="AV2332" s="7">
        <v>1058139</v>
      </c>
      <c r="AW2332" s="7">
        <v>0</v>
      </c>
      <c r="AX2332" s="7">
        <v>0</v>
      </c>
      <c r="AY2332" s="7">
        <v>19298826</v>
      </c>
      <c r="AZ2332" s="7">
        <v>457393</v>
      </c>
      <c r="BA2332" s="7">
        <v>621988.03</v>
      </c>
      <c r="BB2332" s="7">
        <v>0</v>
      </c>
      <c r="BC2332" s="7">
        <v>92.47</v>
      </c>
      <c r="BD2332" s="7">
        <v>0</v>
      </c>
      <c r="BE2332" s="7">
        <v>12759.62</v>
      </c>
      <c r="BF2332" s="7">
        <v>0</v>
      </c>
      <c r="BG2332" s="7">
        <v>1333732.1043887939</v>
      </c>
      <c r="BH2332" s="7">
        <v>14874</v>
      </c>
      <c r="BI2332" s="7">
        <v>1019474</v>
      </c>
      <c r="BJ2332" s="7">
        <v>14031117.466666665</v>
      </c>
      <c r="BK2332" s="7">
        <v>11722067.259999998</v>
      </c>
      <c r="BL2332" s="7">
        <v>1097271.6500000001</v>
      </c>
      <c r="BM2332" s="7">
        <v>7041657.5266666673</v>
      </c>
      <c r="BN2332" s="130">
        <v>1.04</v>
      </c>
      <c r="BO2332" s="131">
        <v>5.4733419999999997E-4</v>
      </c>
      <c r="BP2332" s="161">
        <v>13870.182811420496</v>
      </c>
      <c r="BQ2332" s="162">
        <v>20755839</v>
      </c>
      <c r="BR2332" s="161">
        <v>805249</v>
      </c>
      <c r="BS2332" s="163">
        <v>0</v>
      </c>
      <c r="BT2332" s="163">
        <v>2561426.7800000012</v>
      </c>
      <c r="BU2332" s="161">
        <v>40687863.439999998</v>
      </c>
      <c r="BV2332" s="161">
        <v>566834.57999999996</v>
      </c>
      <c r="BW2332" s="165">
        <v>5602623.7800000012</v>
      </c>
      <c r="BX2332" s="161">
        <v>805249</v>
      </c>
    </row>
    <row r="2333" spans="1:76" ht="14.45" x14ac:dyDescent="0.3">
      <c r="A2333" s="164" t="s">
        <v>31</v>
      </c>
      <c r="B2333" s="6" t="s">
        <v>1170</v>
      </c>
      <c r="C2333" s="6" t="s">
        <v>44</v>
      </c>
      <c r="D2333" s="6" t="s">
        <v>33</v>
      </c>
      <c r="E2333" s="6" t="s">
        <v>36</v>
      </c>
      <c r="F2333" s="24" t="str">
        <f>+Tabela1[[#This Row],[WK]]&amp;Tabela1[[#This Row],[PK]]&amp;Tabela1[[#This Row],[GK]]</f>
        <v>320601</v>
      </c>
      <c r="G2333" s="6" t="s">
        <v>2184</v>
      </c>
      <c r="H2333" s="7">
        <v>142746084.26219916</v>
      </c>
      <c r="I2333" s="8">
        <v>1.371</v>
      </c>
      <c r="J2333" s="7">
        <v>195704881.52000001</v>
      </c>
      <c r="K2333" s="8">
        <v>7.0000000000000007E-2</v>
      </c>
      <c r="L2333" s="7">
        <v>13699341.706400001</v>
      </c>
      <c r="M2333" s="7">
        <v>9378843.7064000014</v>
      </c>
      <c r="N2333" s="9">
        <v>2.1707783932315214</v>
      </c>
      <c r="O2333" s="7">
        <v>11873519</v>
      </c>
      <c r="P2333" s="8">
        <v>1.2949999999999999</v>
      </c>
      <c r="Q2333" s="7">
        <v>15376207</v>
      </c>
      <c r="R2333" s="8">
        <v>1.6E-2</v>
      </c>
      <c r="S2333" s="7">
        <v>246019.31200000001</v>
      </c>
      <c r="T2333" s="7">
        <v>26834.312000000005</v>
      </c>
      <c r="U2333" s="9">
        <v>0.1224276843762119</v>
      </c>
      <c r="V2333" s="7">
        <v>9405678.0184000023</v>
      </c>
      <c r="W2333" s="9">
        <v>2.0718799128485408</v>
      </c>
      <c r="X2333" s="7">
        <v>15722115.122994263</v>
      </c>
      <c r="Y2333" s="7">
        <v>2440867</v>
      </c>
      <c r="Z2333" s="7">
        <v>233722.48499999999</v>
      </c>
      <c r="AA2333" s="7">
        <v>954722.63799426402</v>
      </c>
      <c r="AB2333" s="7">
        <v>9829737</v>
      </c>
      <c r="AC2333" s="7">
        <v>2263066</v>
      </c>
      <c r="AD2333" s="7">
        <v>6316437.1045942614</v>
      </c>
      <c r="AE2333" s="7">
        <v>0</v>
      </c>
      <c r="AF2333" s="7">
        <v>13699341.706400001</v>
      </c>
      <c r="AG2333" s="7">
        <v>246019.31200000001</v>
      </c>
      <c r="AH2333" s="7">
        <v>6316437.1045942614</v>
      </c>
      <c r="AI2333" s="7">
        <v>3607335</v>
      </c>
      <c r="AJ2333" s="7">
        <v>118599</v>
      </c>
      <c r="AK2333" s="7">
        <v>6169208</v>
      </c>
      <c r="AL2333" s="7">
        <v>0</v>
      </c>
      <c r="AM2333" s="7">
        <v>817042</v>
      </c>
      <c r="AN2333" s="7">
        <v>0</v>
      </c>
      <c r="AO2333" s="7">
        <v>0</v>
      </c>
      <c r="AP2333" s="7">
        <v>8200925</v>
      </c>
      <c r="AQ2333" s="7">
        <v>389871</v>
      </c>
      <c r="AR2333" s="7">
        <v>4320498</v>
      </c>
      <c r="AS2333" s="7">
        <v>219185</v>
      </c>
      <c r="AT2333" s="7">
        <v>5168618</v>
      </c>
      <c r="AU2333" s="7">
        <v>0</v>
      </c>
      <c r="AV2333" s="7">
        <v>820173</v>
      </c>
      <c r="AW2333" s="7">
        <v>0</v>
      </c>
      <c r="AX2333" s="7">
        <v>0</v>
      </c>
      <c r="AY2333" s="7">
        <v>8354444</v>
      </c>
      <c r="AZ2333" s="7">
        <v>167062</v>
      </c>
      <c r="BA2333" s="7">
        <v>233722.48499999999</v>
      </c>
      <c r="BB2333" s="7">
        <v>0</v>
      </c>
      <c r="BC2333" s="7">
        <v>0</v>
      </c>
      <c r="BD2333" s="7">
        <v>0</v>
      </c>
      <c r="BE2333" s="7">
        <v>5026.29</v>
      </c>
      <c r="BF2333" s="7">
        <v>0</v>
      </c>
      <c r="BG2333" s="7">
        <v>516760.63799426402</v>
      </c>
      <c r="BH2333" s="7">
        <v>5763</v>
      </c>
      <c r="BI2333" s="7">
        <v>437962</v>
      </c>
      <c r="BJ2333" s="7">
        <v>6027746.0649999985</v>
      </c>
      <c r="BK2333" s="7">
        <v>4630545.0933333319</v>
      </c>
      <c r="BL2333" s="7">
        <v>254096.67</v>
      </c>
      <c r="BM2333" s="7">
        <v>5080610.5466666669</v>
      </c>
      <c r="BN2333" s="130">
        <v>0.88</v>
      </c>
      <c r="BO2333" s="131">
        <v>2.2257390000000001E-4</v>
      </c>
      <c r="BP2333" s="161">
        <v>5639.9206887381761</v>
      </c>
      <c r="BQ2333" s="162">
        <v>9829737</v>
      </c>
      <c r="BR2333" s="161">
        <v>321697</v>
      </c>
      <c r="BS2333" s="163">
        <v>0</v>
      </c>
      <c r="BT2333" s="163">
        <v>609878.87700573727</v>
      </c>
      <c r="BU2333" s="161">
        <v>13699341.710000001</v>
      </c>
      <c r="BV2333" s="161">
        <v>246019.31</v>
      </c>
      <c r="BW2333" s="165">
        <v>6926315.9770057369</v>
      </c>
      <c r="BX2333" s="161">
        <v>321697</v>
      </c>
    </row>
    <row r="2334" spans="1:76" ht="14.45" x14ac:dyDescent="0.3">
      <c r="A2334" s="164" t="s">
        <v>31</v>
      </c>
      <c r="B2334" s="6" t="s">
        <v>1170</v>
      </c>
      <c r="C2334" s="6" t="s">
        <v>44</v>
      </c>
      <c r="D2334" s="6" t="s">
        <v>32</v>
      </c>
      <c r="E2334" s="6" t="s">
        <v>40</v>
      </c>
      <c r="F2334" s="24" t="str">
        <f>+Tabela1[[#This Row],[WK]]&amp;Tabela1[[#This Row],[PK]]&amp;Tabela1[[#This Row],[GK]]</f>
        <v>320602</v>
      </c>
      <c r="G2334" s="6" t="s">
        <v>2185</v>
      </c>
      <c r="H2334" s="7">
        <v>80394290.351000011</v>
      </c>
      <c r="I2334" s="8">
        <v>1.371</v>
      </c>
      <c r="J2334" s="7">
        <v>110220572.08</v>
      </c>
      <c r="K2334" s="8">
        <v>7.0000000000000007E-2</v>
      </c>
      <c r="L2334" s="7">
        <v>7715440.0456000008</v>
      </c>
      <c r="M2334" s="7">
        <v>5248475.0456000008</v>
      </c>
      <c r="N2334" s="9">
        <v>2.1275028407780412</v>
      </c>
      <c r="O2334" s="7">
        <v>39021473</v>
      </c>
      <c r="P2334" s="8">
        <v>1.2949999999999999</v>
      </c>
      <c r="Q2334" s="7">
        <v>50532808</v>
      </c>
      <c r="R2334" s="8">
        <v>1.6E-2</v>
      </c>
      <c r="S2334" s="7">
        <v>808524.92800000007</v>
      </c>
      <c r="T2334" s="7">
        <v>216829.92800000007</v>
      </c>
      <c r="U2334" s="9">
        <v>0.36645556916992722</v>
      </c>
      <c r="V2334" s="7">
        <v>5465304.9736000001</v>
      </c>
      <c r="W2334" s="9">
        <v>1.7868298449647886</v>
      </c>
      <c r="X2334" s="7">
        <v>11386091.759450633</v>
      </c>
      <c r="Y2334" s="7">
        <v>2568390</v>
      </c>
      <c r="Z2334" s="7">
        <v>1576350.9300000002</v>
      </c>
      <c r="AA2334" s="7">
        <v>808627.82945063373</v>
      </c>
      <c r="AB2334" s="7">
        <v>6432723</v>
      </c>
      <c r="AC2334" s="7">
        <v>0</v>
      </c>
      <c r="AD2334" s="7">
        <v>5920786.785850632</v>
      </c>
      <c r="AE2334" s="7">
        <v>0</v>
      </c>
      <c r="AF2334" s="7">
        <v>7715440.0456000008</v>
      </c>
      <c r="AG2334" s="7">
        <v>808524.92800000007</v>
      </c>
      <c r="AH2334" s="7">
        <v>5920786.785850632</v>
      </c>
      <c r="AI2334" s="7">
        <v>2059756</v>
      </c>
      <c r="AJ2334" s="7">
        <v>303232</v>
      </c>
      <c r="AK2334" s="7">
        <v>2642258</v>
      </c>
      <c r="AL2334" s="7">
        <v>0</v>
      </c>
      <c r="AM2334" s="7">
        <v>715099</v>
      </c>
      <c r="AN2334" s="7">
        <v>0</v>
      </c>
      <c r="AO2334" s="7">
        <v>0</v>
      </c>
      <c r="AP2334" s="7">
        <v>4908586</v>
      </c>
      <c r="AQ2334" s="7">
        <v>286436</v>
      </c>
      <c r="AR2334" s="7">
        <v>2466965</v>
      </c>
      <c r="AS2334" s="7">
        <v>591695</v>
      </c>
      <c r="AT2334" s="7">
        <v>2355872</v>
      </c>
      <c r="AU2334" s="7">
        <v>0</v>
      </c>
      <c r="AV2334" s="7">
        <v>1025366</v>
      </c>
      <c r="AW2334" s="7">
        <v>0</v>
      </c>
      <c r="AX2334" s="7">
        <v>0</v>
      </c>
      <c r="AY2334" s="7">
        <v>5600675</v>
      </c>
      <c r="AZ2334" s="7">
        <v>126513</v>
      </c>
      <c r="BA2334" s="7">
        <v>1576350.9300000002</v>
      </c>
      <c r="BB2334" s="7">
        <v>0</v>
      </c>
      <c r="BC2334" s="7">
        <v>884.85</v>
      </c>
      <c r="BD2334" s="7">
        <v>12090.84</v>
      </c>
      <c r="BE2334" s="7">
        <v>3819.34</v>
      </c>
      <c r="BF2334" s="7">
        <v>0</v>
      </c>
      <c r="BG2334" s="7">
        <v>352666.82945063373</v>
      </c>
      <c r="BH2334" s="7">
        <v>3933</v>
      </c>
      <c r="BI2334" s="7">
        <v>455961</v>
      </c>
      <c r="BJ2334" s="7">
        <v>6275496.1541666668</v>
      </c>
      <c r="BK2334" s="7">
        <v>4906372.5</v>
      </c>
      <c r="BL2334" s="7">
        <v>308746.83</v>
      </c>
      <c r="BM2334" s="7">
        <v>4859000.956666667</v>
      </c>
      <c r="BN2334" s="130">
        <v>0.83199999999999996</v>
      </c>
      <c r="BO2334" s="131">
        <v>1.678498E-4</v>
      </c>
      <c r="BP2334" s="161">
        <v>4253.2025630345906</v>
      </c>
      <c r="BQ2334" s="162">
        <v>6432723</v>
      </c>
      <c r="BR2334" s="161">
        <v>209475</v>
      </c>
      <c r="BS2334" s="163">
        <v>583003.43945063325</v>
      </c>
      <c r="BT2334" s="163">
        <v>0</v>
      </c>
      <c r="BU2334" s="161">
        <v>7715440.0499999998</v>
      </c>
      <c r="BV2334" s="161">
        <v>808524.93</v>
      </c>
      <c r="BW2334" s="165">
        <v>5337783.3499999996</v>
      </c>
      <c r="BX2334" s="161">
        <v>209475</v>
      </c>
    </row>
    <row r="2335" spans="1:76" ht="14.45" x14ac:dyDescent="0.3">
      <c r="A2335" s="164" t="s">
        <v>31</v>
      </c>
      <c r="B2335" s="6" t="s">
        <v>1170</v>
      </c>
      <c r="C2335" s="6" t="s">
        <v>44</v>
      </c>
      <c r="D2335" s="6" t="s">
        <v>37</v>
      </c>
      <c r="E2335" s="6" t="s">
        <v>40</v>
      </c>
      <c r="F2335" s="24" t="str">
        <f>+Tabela1[[#This Row],[WK]]&amp;Tabela1[[#This Row],[PK]]&amp;Tabela1[[#This Row],[GK]]</f>
        <v>320603</v>
      </c>
      <c r="G2335" s="6" t="s">
        <v>2186</v>
      </c>
      <c r="H2335" s="7">
        <v>340031936.25819969</v>
      </c>
      <c r="I2335" s="8">
        <v>1.371</v>
      </c>
      <c r="J2335" s="7">
        <v>466183784.61000001</v>
      </c>
      <c r="K2335" s="8">
        <v>7.0000000000000007E-2</v>
      </c>
      <c r="L2335" s="7">
        <v>32632864.922700003</v>
      </c>
      <c r="M2335" s="7">
        <v>20083594.922700003</v>
      </c>
      <c r="N2335" s="9">
        <v>1.6003795378296908</v>
      </c>
      <c r="O2335" s="7">
        <v>32461405</v>
      </c>
      <c r="P2335" s="8">
        <v>1.2949999999999999</v>
      </c>
      <c r="Q2335" s="7">
        <v>42037519</v>
      </c>
      <c r="R2335" s="8">
        <v>1.6E-2</v>
      </c>
      <c r="S2335" s="7">
        <v>672600.304</v>
      </c>
      <c r="T2335" s="7">
        <v>33063.304000000004</v>
      </c>
      <c r="U2335" s="9">
        <v>5.1698813360290342E-2</v>
      </c>
      <c r="V2335" s="7">
        <v>20116658.226700004</v>
      </c>
      <c r="W2335" s="9">
        <v>1.5252826299376436</v>
      </c>
      <c r="X2335" s="7">
        <v>30075345.24626828</v>
      </c>
      <c r="Y2335" s="7">
        <v>9014927</v>
      </c>
      <c r="Z2335" s="7">
        <v>1068435.46</v>
      </c>
      <c r="AA2335" s="7">
        <v>1830744.7862682804</v>
      </c>
      <c r="AB2335" s="7">
        <v>17860243</v>
      </c>
      <c r="AC2335" s="7">
        <v>300995</v>
      </c>
      <c r="AD2335" s="7">
        <v>9958687.0195682775</v>
      </c>
      <c r="AE2335" s="7">
        <v>0</v>
      </c>
      <c r="AF2335" s="7">
        <v>32632864.922700003</v>
      </c>
      <c r="AG2335" s="7">
        <v>672600.304</v>
      </c>
      <c r="AH2335" s="7">
        <v>9958687.0195682775</v>
      </c>
      <c r="AI2335" s="7">
        <v>10477826</v>
      </c>
      <c r="AJ2335" s="7">
        <v>516900</v>
      </c>
      <c r="AK2335" s="7">
        <v>10384670</v>
      </c>
      <c r="AL2335" s="7">
        <v>301879</v>
      </c>
      <c r="AM2335" s="7">
        <v>666288</v>
      </c>
      <c r="AN2335" s="7">
        <v>0</v>
      </c>
      <c r="AO2335" s="7">
        <v>0</v>
      </c>
      <c r="AP2335" s="7">
        <v>14326446</v>
      </c>
      <c r="AQ2335" s="7">
        <v>1042310</v>
      </c>
      <c r="AR2335" s="7">
        <v>12549270</v>
      </c>
      <c r="AS2335" s="7">
        <v>639537</v>
      </c>
      <c r="AT2335" s="7">
        <v>11621206</v>
      </c>
      <c r="AU2335" s="7">
        <v>281128</v>
      </c>
      <c r="AV2335" s="7">
        <v>534307</v>
      </c>
      <c r="AW2335" s="7">
        <v>0</v>
      </c>
      <c r="AX2335" s="7">
        <v>0</v>
      </c>
      <c r="AY2335" s="7">
        <v>16057102</v>
      </c>
      <c r="AZ2335" s="7">
        <v>418466</v>
      </c>
      <c r="BA2335" s="7">
        <v>1068435.46</v>
      </c>
      <c r="BB2335" s="7">
        <v>0</v>
      </c>
      <c r="BC2335" s="7">
        <v>93.97</v>
      </c>
      <c r="BD2335" s="7">
        <v>7363.56</v>
      </c>
      <c r="BE2335" s="7">
        <v>7623.52</v>
      </c>
      <c r="BF2335" s="7">
        <v>0</v>
      </c>
      <c r="BG2335" s="7">
        <v>1174121.7862682804</v>
      </c>
      <c r="BH2335" s="7">
        <v>13094</v>
      </c>
      <c r="BI2335" s="7">
        <v>656623</v>
      </c>
      <c r="BJ2335" s="7">
        <v>9037185.285000002</v>
      </c>
      <c r="BK2335" s="7">
        <v>7619881.6866666684</v>
      </c>
      <c r="BL2335" s="7">
        <v>625053.16666666663</v>
      </c>
      <c r="BM2335" s="7">
        <v>4419108.0599999996</v>
      </c>
      <c r="BN2335" s="130">
        <v>0.81299999999999994</v>
      </c>
      <c r="BO2335" s="131">
        <v>5.2693070000000002E-4</v>
      </c>
      <c r="BP2335" s="161">
        <v>13352.914939134238</v>
      </c>
      <c r="BQ2335" s="162">
        <v>17860243</v>
      </c>
      <c r="BR2335" s="161">
        <v>734778</v>
      </c>
      <c r="BS2335" s="163">
        <v>0</v>
      </c>
      <c r="BT2335" s="163">
        <v>2571641.7537317201</v>
      </c>
      <c r="BU2335" s="161">
        <v>32632864.920000002</v>
      </c>
      <c r="BV2335" s="161">
        <v>672600.3</v>
      </c>
      <c r="BW2335" s="165">
        <v>12530328.77373172</v>
      </c>
      <c r="BX2335" s="161">
        <v>734778</v>
      </c>
    </row>
    <row r="2336" spans="1:76" ht="14.45" x14ac:dyDescent="0.3">
      <c r="A2336" s="164" t="s">
        <v>31</v>
      </c>
      <c r="B2336" s="6" t="s">
        <v>1170</v>
      </c>
      <c r="C2336" s="6" t="s">
        <v>44</v>
      </c>
      <c r="D2336" s="6" t="s">
        <v>39</v>
      </c>
      <c r="E2336" s="6" t="s">
        <v>40</v>
      </c>
      <c r="F2336" s="24" t="str">
        <f>+Tabela1[[#This Row],[WK]]&amp;Tabela1[[#This Row],[PK]]&amp;Tabela1[[#This Row],[GK]]</f>
        <v>320604</v>
      </c>
      <c r="G2336" s="6" t="s">
        <v>2187</v>
      </c>
      <c r="H2336" s="7">
        <v>1152014784.5038123</v>
      </c>
      <c r="I2336" s="8">
        <v>1.371</v>
      </c>
      <c r="J2336" s="7">
        <v>1579412269.55</v>
      </c>
      <c r="K2336" s="8">
        <v>7.0000000000000007E-2</v>
      </c>
      <c r="L2336" s="7">
        <v>110558858.86850001</v>
      </c>
      <c r="M2336" s="7">
        <v>63496247.868500009</v>
      </c>
      <c r="N2336" s="9">
        <v>1.3491866796022007</v>
      </c>
      <c r="O2336" s="7">
        <v>57977863</v>
      </c>
      <c r="P2336" s="8">
        <v>1.2949999999999999</v>
      </c>
      <c r="Q2336" s="7">
        <v>75081333</v>
      </c>
      <c r="R2336" s="8">
        <v>1.6E-2</v>
      </c>
      <c r="S2336" s="7">
        <v>1201301.328</v>
      </c>
      <c r="T2336" s="7">
        <v>-4817763.6720000003</v>
      </c>
      <c r="U2336" s="9">
        <v>-0.80041728607350149</v>
      </c>
      <c r="V2336" s="7">
        <v>58678484.196500003</v>
      </c>
      <c r="W2336" s="9">
        <v>1.1054376692344832</v>
      </c>
      <c r="X2336" s="7">
        <v>49914510.732023396</v>
      </c>
      <c r="Y2336" s="7">
        <v>0</v>
      </c>
      <c r="Z2336" s="7">
        <v>462540.92499999999</v>
      </c>
      <c r="AA2336" s="7">
        <v>3420634.8070233939</v>
      </c>
      <c r="AB2336" s="7">
        <v>46031335</v>
      </c>
      <c r="AC2336" s="7">
        <v>0</v>
      </c>
      <c r="AD2336" s="7">
        <v>0</v>
      </c>
      <c r="AE2336" s="7">
        <v>-561221.14592394652</v>
      </c>
      <c r="AF2336" s="7">
        <v>109997637.72257607</v>
      </c>
      <c r="AG2336" s="7">
        <v>1201301.328</v>
      </c>
      <c r="AH2336" s="7">
        <v>0</v>
      </c>
      <c r="AI2336" s="7">
        <v>39294225</v>
      </c>
      <c r="AJ2336" s="7">
        <v>4666229</v>
      </c>
      <c r="AK2336" s="7">
        <v>138990</v>
      </c>
      <c r="AL2336" s="7">
        <v>9714</v>
      </c>
      <c r="AM2336" s="7">
        <v>1257008</v>
      </c>
      <c r="AN2336" s="7">
        <v>0</v>
      </c>
      <c r="AO2336" s="7">
        <v>0</v>
      </c>
      <c r="AP2336" s="7">
        <v>35593347</v>
      </c>
      <c r="AQ2336" s="7">
        <v>2768885</v>
      </c>
      <c r="AR2336" s="7">
        <v>47062611</v>
      </c>
      <c r="AS2336" s="7">
        <v>6019065</v>
      </c>
      <c r="AT2336" s="7">
        <v>175139</v>
      </c>
      <c r="AU2336" s="7">
        <v>0</v>
      </c>
      <c r="AV2336" s="7">
        <v>1328638</v>
      </c>
      <c r="AW2336" s="7">
        <v>0</v>
      </c>
      <c r="AX2336" s="7">
        <v>0</v>
      </c>
      <c r="AY2336" s="7">
        <v>41562291</v>
      </c>
      <c r="AZ2336" s="7">
        <v>1156457</v>
      </c>
      <c r="BA2336" s="7">
        <v>462540.92499999999</v>
      </c>
      <c r="BB2336" s="7">
        <v>0</v>
      </c>
      <c r="BC2336" s="7">
        <v>21.64</v>
      </c>
      <c r="BD2336" s="7">
        <v>2379.63</v>
      </c>
      <c r="BE2336" s="7">
        <v>5043.59</v>
      </c>
      <c r="BF2336" s="7">
        <v>0</v>
      </c>
      <c r="BG2336" s="7">
        <v>2699206.8070233939</v>
      </c>
      <c r="BH2336" s="7">
        <v>30102</v>
      </c>
      <c r="BI2336" s="7">
        <v>721428</v>
      </c>
      <c r="BJ2336" s="7">
        <v>9929110.1466666684</v>
      </c>
      <c r="BK2336" s="7">
        <v>4784690.2800000021</v>
      </c>
      <c r="BL2336" s="7">
        <v>6111558.4366666665</v>
      </c>
      <c r="BM2336" s="7">
        <v>8354562.5933333328</v>
      </c>
      <c r="BN2336" s="130">
        <v>1.238</v>
      </c>
      <c r="BO2336" s="131">
        <v>1.1566536999999999E-3</v>
      </c>
      <c r="BP2336" s="161">
        <v>29311.179084135816</v>
      </c>
      <c r="BQ2336" s="162">
        <v>46031335</v>
      </c>
      <c r="BR2336" s="161">
        <v>1593389</v>
      </c>
      <c r="BS2336" s="163">
        <v>433638.25057606213</v>
      </c>
      <c r="BT2336" s="163">
        <v>0</v>
      </c>
      <c r="BU2336" s="161">
        <v>109563999.47</v>
      </c>
      <c r="BV2336" s="161">
        <v>1201301.33</v>
      </c>
      <c r="BW2336" s="165">
        <v>0</v>
      </c>
      <c r="BX2336" s="161">
        <v>1593389</v>
      </c>
    </row>
    <row r="2337" spans="1:76" ht="14.45" x14ac:dyDescent="0.3">
      <c r="A2337" s="164" t="s">
        <v>31</v>
      </c>
      <c r="B2337" s="6" t="s">
        <v>1170</v>
      </c>
      <c r="C2337" s="6" t="s">
        <v>44</v>
      </c>
      <c r="D2337" s="6" t="s">
        <v>42</v>
      </c>
      <c r="E2337" s="6" t="s">
        <v>40</v>
      </c>
      <c r="F2337" s="24" t="str">
        <f>+Tabela1[[#This Row],[WK]]&amp;Tabela1[[#This Row],[PK]]&amp;Tabela1[[#This Row],[GK]]</f>
        <v>320605</v>
      </c>
      <c r="G2337" s="6" t="s">
        <v>2188</v>
      </c>
      <c r="H2337" s="7">
        <v>154059602.23239979</v>
      </c>
      <c r="I2337" s="8">
        <v>1.371</v>
      </c>
      <c r="J2337" s="7">
        <v>211215714.66</v>
      </c>
      <c r="K2337" s="8">
        <v>7.0000000000000007E-2</v>
      </c>
      <c r="L2337" s="7">
        <v>14785100.026200002</v>
      </c>
      <c r="M2337" s="7">
        <v>10027184.026200002</v>
      </c>
      <c r="N2337" s="9">
        <v>2.107473949981463</v>
      </c>
      <c r="O2337" s="7">
        <v>2372065</v>
      </c>
      <c r="P2337" s="8">
        <v>1.2949999999999999</v>
      </c>
      <c r="Q2337" s="7">
        <v>3071824</v>
      </c>
      <c r="R2337" s="8">
        <v>1.6E-2</v>
      </c>
      <c r="S2337" s="7">
        <v>49149.184000000001</v>
      </c>
      <c r="T2337" s="7">
        <v>-28452.815999999999</v>
      </c>
      <c r="U2337" s="9">
        <v>-0.36665055024355042</v>
      </c>
      <c r="V2337" s="7">
        <v>9998731.2102000024</v>
      </c>
      <c r="W2337" s="9">
        <v>2.0677683777001765</v>
      </c>
      <c r="X2337" s="7">
        <v>21214277.042788997</v>
      </c>
      <c r="Y2337" s="7">
        <v>7142554</v>
      </c>
      <c r="Z2337" s="7">
        <v>787083.02500000014</v>
      </c>
      <c r="AA2337" s="7">
        <v>967802.01778899424</v>
      </c>
      <c r="AB2337" s="7">
        <v>12316838</v>
      </c>
      <c r="AC2337" s="7">
        <v>0</v>
      </c>
      <c r="AD2337" s="7">
        <v>11215545.832588995</v>
      </c>
      <c r="AE2337" s="7">
        <v>0</v>
      </c>
      <c r="AF2337" s="7">
        <v>14785100.026200002</v>
      </c>
      <c r="AG2337" s="7">
        <v>49149.184000000001</v>
      </c>
      <c r="AH2337" s="7">
        <v>11215545.832588995</v>
      </c>
      <c r="AI2337" s="7">
        <v>3972551</v>
      </c>
      <c r="AJ2337" s="7">
        <v>92117</v>
      </c>
      <c r="AK2337" s="7">
        <v>5152580</v>
      </c>
      <c r="AL2337" s="7">
        <v>5057</v>
      </c>
      <c r="AM2337" s="7">
        <v>465802</v>
      </c>
      <c r="AN2337" s="7">
        <v>0</v>
      </c>
      <c r="AO2337" s="7">
        <v>0</v>
      </c>
      <c r="AP2337" s="7">
        <v>9767494</v>
      </c>
      <c r="AQ2337" s="7">
        <v>560937</v>
      </c>
      <c r="AR2337" s="7">
        <v>4757916</v>
      </c>
      <c r="AS2337" s="7">
        <v>77602</v>
      </c>
      <c r="AT2337" s="7">
        <v>7746066</v>
      </c>
      <c r="AU2337" s="7">
        <v>0</v>
      </c>
      <c r="AV2337" s="7">
        <v>720144</v>
      </c>
      <c r="AW2337" s="7">
        <v>0</v>
      </c>
      <c r="AX2337" s="7">
        <v>0</v>
      </c>
      <c r="AY2337" s="7">
        <v>11017867</v>
      </c>
      <c r="AZ2337" s="7">
        <v>233562</v>
      </c>
      <c r="BA2337" s="7">
        <v>787083.02500000014</v>
      </c>
      <c r="BB2337" s="7">
        <v>0</v>
      </c>
      <c r="BC2337" s="7">
        <v>23.29</v>
      </c>
      <c r="BD2337" s="7">
        <v>6384.26</v>
      </c>
      <c r="BE2337" s="7">
        <v>4002.73</v>
      </c>
      <c r="BF2337" s="7">
        <v>0</v>
      </c>
      <c r="BG2337" s="7">
        <v>582936.01778899424</v>
      </c>
      <c r="BH2337" s="7">
        <v>6501</v>
      </c>
      <c r="BI2337" s="7">
        <v>384866</v>
      </c>
      <c r="BJ2337" s="7">
        <v>5296827.2491666675</v>
      </c>
      <c r="BK2337" s="7">
        <v>3601238.0733333332</v>
      </c>
      <c r="BL2337" s="7">
        <v>1499009.22</v>
      </c>
      <c r="BM2337" s="7">
        <v>3784338.2633333337</v>
      </c>
      <c r="BN2337" s="130">
        <v>0.72699999999999998</v>
      </c>
      <c r="BO2337" s="131">
        <v>2.6886169999999998E-4</v>
      </c>
      <c r="BP2337" s="161">
        <v>6813.5284531323368</v>
      </c>
      <c r="BQ2337" s="162">
        <v>12316838</v>
      </c>
      <c r="BR2337" s="161">
        <v>361926</v>
      </c>
      <c r="BS2337" s="163">
        <v>0</v>
      </c>
      <c r="BT2337" s="163">
        <v>865287.95721100271</v>
      </c>
      <c r="BU2337" s="161">
        <v>14785100.029999999</v>
      </c>
      <c r="BV2337" s="161">
        <v>49149.18</v>
      </c>
      <c r="BW2337" s="165">
        <v>12080833.787211003</v>
      </c>
      <c r="BX2337" s="161">
        <v>361926</v>
      </c>
    </row>
    <row r="2338" spans="1:76" ht="14.45" x14ac:dyDescent="0.3">
      <c r="A2338" s="164" t="s">
        <v>31</v>
      </c>
      <c r="B2338" s="6" t="s">
        <v>1170</v>
      </c>
      <c r="C2338" s="6" t="s">
        <v>44</v>
      </c>
      <c r="D2338" s="6" t="s">
        <v>44</v>
      </c>
      <c r="E2338" s="6" t="s">
        <v>40</v>
      </c>
      <c r="F2338" s="24" t="str">
        <f>+Tabela1[[#This Row],[WK]]&amp;Tabela1[[#This Row],[PK]]&amp;Tabela1[[#This Row],[GK]]</f>
        <v>320606</v>
      </c>
      <c r="G2338" s="6" t="s">
        <v>2189</v>
      </c>
      <c r="H2338" s="7">
        <v>98721886.034599692</v>
      </c>
      <c r="I2338" s="8">
        <v>1.371</v>
      </c>
      <c r="J2338" s="7">
        <v>135347705.75</v>
      </c>
      <c r="K2338" s="8">
        <v>7.0000000000000007E-2</v>
      </c>
      <c r="L2338" s="7">
        <v>9474339.4025000017</v>
      </c>
      <c r="M2338" s="7">
        <v>6240180.4025000017</v>
      </c>
      <c r="N2338" s="9">
        <v>1.9294599933089256</v>
      </c>
      <c r="O2338" s="7">
        <v>3625411</v>
      </c>
      <c r="P2338" s="8">
        <v>1.2949999999999999</v>
      </c>
      <c r="Q2338" s="7">
        <v>4694907</v>
      </c>
      <c r="R2338" s="8">
        <v>1.6E-2</v>
      </c>
      <c r="S2338" s="7">
        <v>75118.512000000002</v>
      </c>
      <c r="T2338" s="7">
        <v>21708.512000000002</v>
      </c>
      <c r="U2338" s="9">
        <v>0.40645032765399741</v>
      </c>
      <c r="V2338" s="7">
        <v>6261888.9145000018</v>
      </c>
      <c r="W2338" s="9">
        <v>1.9047171069261213</v>
      </c>
      <c r="X2338" s="7">
        <v>11095981.278334344</v>
      </c>
      <c r="Y2338" s="7">
        <v>2207926</v>
      </c>
      <c r="Z2338" s="7">
        <v>398468.73</v>
      </c>
      <c r="AA2338" s="7">
        <v>540326.54833434429</v>
      </c>
      <c r="AB2338" s="7">
        <v>6805278</v>
      </c>
      <c r="AC2338" s="7">
        <v>1143982</v>
      </c>
      <c r="AD2338" s="7">
        <v>4834092.363834342</v>
      </c>
      <c r="AE2338" s="7">
        <v>0</v>
      </c>
      <c r="AF2338" s="7">
        <v>9474339.4025000017</v>
      </c>
      <c r="AG2338" s="7">
        <v>75118.512000000002</v>
      </c>
      <c r="AH2338" s="7">
        <v>4834092.363834342</v>
      </c>
      <c r="AI2338" s="7">
        <v>2700313</v>
      </c>
      <c r="AJ2338" s="7">
        <v>36637</v>
      </c>
      <c r="AK2338" s="7">
        <v>3915948</v>
      </c>
      <c r="AL2338" s="7">
        <v>0</v>
      </c>
      <c r="AM2338" s="7">
        <v>766055</v>
      </c>
      <c r="AN2338" s="7">
        <v>0</v>
      </c>
      <c r="AO2338" s="7">
        <v>0</v>
      </c>
      <c r="AP2338" s="7">
        <v>5649190</v>
      </c>
      <c r="AQ2338" s="7">
        <v>294393</v>
      </c>
      <c r="AR2338" s="7">
        <v>3234159</v>
      </c>
      <c r="AS2338" s="7">
        <v>53410</v>
      </c>
      <c r="AT2338" s="7">
        <v>4338762</v>
      </c>
      <c r="AU2338" s="7">
        <v>0</v>
      </c>
      <c r="AV2338" s="7">
        <v>167792</v>
      </c>
      <c r="AW2338" s="7">
        <v>0</v>
      </c>
      <c r="AX2338" s="7">
        <v>0</v>
      </c>
      <c r="AY2338" s="7">
        <v>6089940</v>
      </c>
      <c r="AZ2338" s="7">
        <v>129757</v>
      </c>
      <c r="BA2338" s="7">
        <v>398468.73</v>
      </c>
      <c r="BB2338" s="7">
        <v>0</v>
      </c>
      <c r="BC2338" s="7">
        <v>0</v>
      </c>
      <c r="BD2338" s="7">
        <v>2593.83</v>
      </c>
      <c r="BE2338" s="7">
        <v>3381.56</v>
      </c>
      <c r="BF2338" s="7">
        <v>0</v>
      </c>
      <c r="BG2338" s="7">
        <v>368717.54833434423</v>
      </c>
      <c r="BH2338" s="7">
        <v>4112</v>
      </c>
      <c r="BI2338" s="7">
        <v>171609</v>
      </c>
      <c r="BJ2338" s="7">
        <v>2361890.2966666664</v>
      </c>
      <c r="BK2338" s="7">
        <v>1109767.4333333331</v>
      </c>
      <c r="BL2338" s="7">
        <v>1396203.5566666666</v>
      </c>
      <c r="BM2338" s="7">
        <v>2216084.3400000003</v>
      </c>
      <c r="BN2338" s="130">
        <v>0.84099999999999997</v>
      </c>
      <c r="BO2338" s="131">
        <v>1.521366E-4</v>
      </c>
      <c r="BP2338" s="161">
        <v>3854.9963480057108</v>
      </c>
      <c r="BQ2338" s="162">
        <v>6805278</v>
      </c>
      <c r="BR2338" s="161">
        <v>227319</v>
      </c>
      <c r="BS2338" s="163">
        <v>0</v>
      </c>
      <c r="BT2338" s="163">
        <v>1281702.5099999995</v>
      </c>
      <c r="BU2338" s="161">
        <v>9474339.4000000004</v>
      </c>
      <c r="BV2338" s="161">
        <v>75118.509999999995</v>
      </c>
      <c r="BW2338" s="165">
        <v>6115794.8700000001</v>
      </c>
      <c r="BX2338" s="161">
        <v>227319</v>
      </c>
    </row>
    <row r="2339" spans="1:76" ht="14.45" x14ac:dyDescent="0.3">
      <c r="A2339" s="164" t="s">
        <v>31</v>
      </c>
      <c r="B2339" s="6" t="s">
        <v>1170</v>
      </c>
      <c r="C2339" s="6" t="s">
        <v>44</v>
      </c>
      <c r="D2339" s="6" t="s">
        <v>51</v>
      </c>
      <c r="E2339" s="6" t="s">
        <v>36</v>
      </c>
      <c r="F2339" s="24" t="str">
        <f>+Tabela1[[#This Row],[WK]]&amp;Tabela1[[#This Row],[PK]]&amp;Tabela1[[#This Row],[GK]]</f>
        <v>320607</v>
      </c>
      <c r="G2339" s="6" t="s">
        <v>2190</v>
      </c>
      <c r="H2339" s="7">
        <v>119367727.60819979</v>
      </c>
      <c r="I2339" s="8">
        <v>1.371</v>
      </c>
      <c r="J2339" s="7">
        <v>163653154.55000001</v>
      </c>
      <c r="K2339" s="8">
        <v>7.0000000000000007E-2</v>
      </c>
      <c r="L2339" s="7">
        <v>11455720.818500003</v>
      </c>
      <c r="M2339" s="7">
        <v>6317777.8185000028</v>
      </c>
      <c r="N2339" s="9">
        <v>1.2296317453307681</v>
      </c>
      <c r="O2339" s="7">
        <v>4376148</v>
      </c>
      <c r="P2339" s="8">
        <v>1.2949999999999999</v>
      </c>
      <c r="Q2339" s="7">
        <v>5667112</v>
      </c>
      <c r="R2339" s="8">
        <v>1.6E-2</v>
      </c>
      <c r="S2339" s="7">
        <v>90673.792000000001</v>
      </c>
      <c r="T2339" s="7">
        <v>-230355.20799999998</v>
      </c>
      <c r="U2339" s="9">
        <v>-0.71755264477664005</v>
      </c>
      <c r="V2339" s="7">
        <v>6087422.6105000023</v>
      </c>
      <c r="W2339" s="9">
        <v>1.1151225194963452</v>
      </c>
      <c r="X2339" s="7">
        <v>6571404.5918755122</v>
      </c>
      <c r="Y2339" s="7">
        <v>0</v>
      </c>
      <c r="Z2339" s="7">
        <v>1074890.125</v>
      </c>
      <c r="AA2339" s="7">
        <v>463546.46687551233</v>
      </c>
      <c r="AB2339" s="7">
        <v>4929103</v>
      </c>
      <c r="AC2339" s="7">
        <v>103865</v>
      </c>
      <c r="AD2339" s="7">
        <v>483981.98137550929</v>
      </c>
      <c r="AE2339" s="7">
        <v>0</v>
      </c>
      <c r="AF2339" s="7">
        <v>11455720.818500003</v>
      </c>
      <c r="AG2339" s="7">
        <v>90673.792000000001</v>
      </c>
      <c r="AH2339" s="7">
        <v>483981.98137550929</v>
      </c>
      <c r="AI2339" s="7">
        <v>4289849</v>
      </c>
      <c r="AJ2339" s="7">
        <v>322201</v>
      </c>
      <c r="AK2339" s="7">
        <v>1361629</v>
      </c>
      <c r="AL2339" s="7">
        <v>21433</v>
      </c>
      <c r="AM2339" s="7">
        <v>139508</v>
      </c>
      <c r="AN2339" s="7">
        <v>0</v>
      </c>
      <c r="AO2339" s="7">
        <v>0</v>
      </c>
      <c r="AP2339" s="7">
        <v>3668173</v>
      </c>
      <c r="AQ2339" s="7">
        <v>290414</v>
      </c>
      <c r="AR2339" s="7">
        <v>5137943</v>
      </c>
      <c r="AS2339" s="7">
        <v>321029</v>
      </c>
      <c r="AT2339" s="7">
        <v>1562839</v>
      </c>
      <c r="AU2339" s="7">
        <v>13843</v>
      </c>
      <c r="AV2339" s="7">
        <v>264397</v>
      </c>
      <c r="AW2339" s="7">
        <v>0</v>
      </c>
      <c r="AX2339" s="7">
        <v>0</v>
      </c>
      <c r="AY2339" s="7">
        <v>4249633</v>
      </c>
      <c r="AZ2339" s="7">
        <v>118403</v>
      </c>
      <c r="BA2339" s="7">
        <v>1074890.125</v>
      </c>
      <c r="BB2339" s="7">
        <v>0</v>
      </c>
      <c r="BC2339" s="7">
        <v>645.73</v>
      </c>
      <c r="BD2339" s="7">
        <v>7962.41</v>
      </c>
      <c r="BE2339" s="7">
        <v>2886.23</v>
      </c>
      <c r="BF2339" s="7">
        <v>0</v>
      </c>
      <c r="BG2339" s="7">
        <v>329263.46687551233</v>
      </c>
      <c r="BH2339" s="7">
        <v>3672</v>
      </c>
      <c r="BI2339" s="7">
        <v>134283</v>
      </c>
      <c r="BJ2339" s="7">
        <v>1848222.1233333331</v>
      </c>
      <c r="BK2339" s="7">
        <v>1550617.2033333331</v>
      </c>
      <c r="BL2339" s="7">
        <v>82083.763333333321</v>
      </c>
      <c r="BM2339" s="7">
        <v>1026252.1533333333</v>
      </c>
      <c r="BN2339" s="130">
        <v>1.1479999999999999</v>
      </c>
      <c r="BO2339" s="131">
        <v>1.3731959999999999E-4</v>
      </c>
      <c r="BP2339" s="161">
        <v>3479.8020499257364</v>
      </c>
      <c r="BQ2339" s="162">
        <v>4929103</v>
      </c>
      <c r="BR2339" s="161">
        <v>243177</v>
      </c>
      <c r="BS2339" s="163">
        <v>0</v>
      </c>
      <c r="BT2339" s="163">
        <v>880887.3599999994</v>
      </c>
      <c r="BU2339" s="161">
        <v>11455720.82</v>
      </c>
      <c r="BV2339" s="161">
        <v>90673.79</v>
      </c>
      <c r="BW2339" s="165">
        <v>1364869.3399999994</v>
      </c>
      <c r="BX2339" s="161">
        <v>243177</v>
      </c>
    </row>
    <row r="2340" spans="1:76" ht="14.45" x14ac:dyDescent="0.3">
      <c r="A2340" s="164" t="s">
        <v>31</v>
      </c>
      <c r="B2340" s="6" t="s">
        <v>1170</v>
      </c>
      <c r="C2340" s="6" t="s">
        <v>44</v>
      </c>
      <c r="D2340" s="6" t="s">
        <v>75</v>
      </c>
      <c r="E2340" s="6" t="s">
        <v>40</v>
      </c>
      <c r="F2340" s="24" t="str">
        <f>+Tabela1[[#This Row],[WK]]&amp;Tabela1[[#This Row],[PK]]&amp;Tabela1[[#This Row],[GK]]</f>
        <v>320608</v>
      </c>
      <c r="G2340" s="6" t="s">
        <v>2191</v>
      </c>
      <c r="H2340" s="7">
        <v>108802211.54099968</v>
      </c>
      <c r="I2340" s="8">
        <v>1.371</v>
      </c>
      <c r="J2340" s="7">
        <v>149167832.01999998</v>
      </c>
      <c r="K2340" s="8">
        <v>7.0000000000000007E-2</v>
      </c>
      <c r="L2340" s="7">
        <v>10441748.2414</v>
      </c>
      <c r="M2340" s="7">
        <v>6624825.2413999997</v>
      </c>
      <c r="N2340" s="9">
        <v>1.7356455033020053</v>
      </c>
      <c r="O2340" s="7">
        <v>4075586</v>
      </c>
      <c r="P2340" s="8">
        <v>1.2949999999999999</v>
      </c>
      <c r="Q2340" s="7">
        <v>5277884</v>
      </c>
      <c r="R2340" s="8">
        <v>1.6E-2</v>
      </c>
      <c r="S2340" s="7">
        <v>84446.144</v>
      </c>
      <c r="T2340" s="7">
        <v>-36018.856</v>
      </c>
      <c r="U2340" s="9">
        <v>-0.29899851409122979</v>
      </c>
      <c r="V2340" s="7">
        <v>6588806.3853999991</v>
      </c>
      <c r="W2340" s="9">
        <v>1.6733952522332061</v>
      </c>
      <c r="X2340" s="7">
        <v>16085700.980552012</v>
      </c>
      <c r="Y2340" s="7">
        <v>4118969</v>
      </c>
      <c r="Z2340" s="7">
        <v>418640.89500000002</v>
      </c>
      <c r="AA2340" s="7">
        <v>824202.08555201232</v>
      </c>
      <c r="AB2340" s="7">
        <v>9004594</v>
      </c>
      <c r="AC2340" s="7">
        <v>1719295</v>
      </c>
      <c r="AD2340" s="7">
        <v>9496894.595152013</v>
      </c>
      <c r="AE2340" s="7">
        <v>0</v>
      </c>
      <c r="AF2340" s="7">
        <v>10441748.2414</v>
      </c>
      <c r="AG2340" s="7">
        <v>84446.144</v>
      </c>
      <c r="AH2340" s="7">
        <v>9496894.595152013</v>
      </c>
      <c r="AI2340" s="7">
        <v>3186883</v>
      </c>
      <c r="AJ2340" s="7">
        <v>131117</v>
      </c>
      <c r="AK2340" s="7">
        <v>5624758</v>
      </c>
      <c r="AL2340" s="7">
        <v>84380</v>
      </c>
      <c r="AM2340" s="7">
        <v>729834</v>
      </c>
      <c r="AN2340" s="7">
        <v>0</v>
      </c>
      <c r="AO2340" s="7">
        <v>0</v>
      </c>
      <c r="AP2340" s="7">
        <v>7189346</v>
      </c>
      <c r="AQ2340" s="7">
        <v>282458</v>
      </c>
      <c r="AR2340" s="7">
        <v>3816923</v>
      </c>
      <c r="AS2340" s="7">
        <v>120465</v>
      </c>
      <c r="AT2340" s="7">
        <v>6221317</v>
      </c>
      <c r="AU2340" s="7">
        <v>94311</v>
      </c>
      <c r="AV2340" s="7">
        <v>758179</v>
      </c>
      <c r="AW2340" s="7">
        <v>0</v>
      </c>
      <c r="AX2340" s="7">
        <v>0</v>
      </c>
      <c r="AY2340" s="7">
        <v>8428901</v>
      </c>
      <c r="AZ2340" s="7">
        <v>116781</v>
      </c>
      <c r="BA2340" s="7">
        <v>418640.89500000002</v>
      </c>
      <c r="BB2340" s="7">
        <v>0</v>
      </c>
      <c r="BC2340" s="7">
        <v>0</v>
      </c>
      <c r="BD2340" s="7">
        <v>0</v>
      </c>
      <c r="BE2340" s="7">
        <v>9003.0300000000007</v>
      </c>
      <c r="BF2340" s="7">
        <v>0</v>
      </c>
      <c r="BG2340" s="7">
        <v>430589.08555201237</v>
      </c>
      <c r="BH2340" s="7">
        <v>4802</v>
      </c>
      <c r="BI2340" s="7">
        <v>393613</v>
      </c>
      <c r="BJ2340" s="7">
        <v>5417366.1733333319</v>
      </c>
      <c r="BK2340" s="7">
        <v>3482311.4366666651</v>
      </c>
      <c r="BL2340" s="7">
        <v>2686049.6766666668</v>
      </c>
      <c r="BM2340" s="7">
        <v>2368119.5933333333</v>
      </c>
      <c r="BN2340" s="130">
        <v>0.754</v>
      </c>
      <c r="BO2340" s="131">
        <v>1.750713E-4</v>
      </c>
      <c r="BP2340" s="161">
        <v>4436.2973804976182</v>
      </c>
      <c r="BQ2340" s="162">
        <v>9004594</v>
      </c>
      <c r="BR2340" s="161">
        <v>267964</v>
      </c>
      <c r="BS2340" s="163">
        <v>0</v>
      </c>
      <c r="BT2340" s="163">
        <v>1301751.5899999999</v>
      </c>
      <c r="BU2340" s="161">
        <v>10441748.24</v>
      </c>
      <c r="BV2340" s="161">
        <v>84446.14</v>
      </c>
      <c r="BW2340" s="165">
        <v>10798646.189999999</v>
      </c>
      <c r="BX2340" s="161">
        <v>267964</v>
      </c>
    </row>
    <row r="2341" spans="1:76" ht="14.45" x14ac:dyDescent="0.3">
      <c r="A2341" s="164" t="s">
        <v>31</v>
      </c>
      <c r="B2341" s="6" t="s">
        <v>1170</v>
      </c>
      <c r="C2341" s="6" t="s">
        <v>44</v>
      </c>
      <c r="D2341" s="6" t="s">
        <v>77</v>
      </c>
      <c r="E2341" s="6" t="s">
        <v>36</v>
      </c>
      <c r="F2341" s="24" t="str">
        <f>+Tabela1[[#This Row],[WK]]&amp;Tabela1[[#This Row],[PK]]&amp;Tabela1[[#This Row],[GK]]</f>
        <v>320609</v>
      </c>
      <c r="G2341" s="6" t="s">
        <v>2192</v>
      </c>
      <c r="H2341" s="7">
        <v>116999938.49659954</v>
      </c>
      <c r="I2341" s="8">
        <v>1.371</v>
      </c>
      <c r="J2341" s="7">
        <v>160406915.68000001</v>
      </c>
      <c r="K2341" s="8">
        <v>7.0000000000000007E-2</v>
      </c>
      <c r="L2341" s="7">
        <v>11228484.097600002</v>
      </c>
      <c r="M2341" s="7">
        <v>7710016.0976000018</v>
      </c>
      <c r="N2341" s="9">
        <v>2.1912991954452909</v>
      </c>
      <c r="O2341" s="7">
        <v>1991068</v>
      </c>
      <c r="P2341" s="8">
        <v>1.2949999999999999</v>
      </c>
      <c r="Q2341" s="7">
        <v>2578433</v>
      </c>
      <c r="R2341" s="8">
        <v>1.6E-2</v>
      </c>
      <c r="S2341" s="7">
        <v>41254.928</v>
      </c>
      <c r="T2341" s="7">
        <v>17389.928</v>
      </c>
      <c r="U2341" s="9">
        <v>0.72867915357217683</v>
      </c>
      <c r="V2341" s="7">
        <v>7727406.0256000012</v>
      </c>
      <c r="W2341" s="9">
        <v>2.181445399289113</v>
      </c>
      <c r="X2341" s="7">
        <v>15087500.890920579</v>
      </c>
      <c r="Y2341" s="7">
        <v>4467255</v>
      </c>
      <c r="Z2341" s="7">
        <v>724824.79499999993</v>
      </c>
      <c r="AA2341" s="7">
        <v>627136.09592057834</v>
      </c>
      <c r="AB2341" s="7">
        <v>9268285</v>
      </c>
      <c r="AC2341" s="7">
        <v>0</v>
      </c>
      <c r="AD2341" s="7">
        <v>7360094.8653205773</v>
      </c>
      <c r="AE2341" s="7">
        <v>0</v>
      </c>
      <c r="AF2341" s="7">
        <v>11228484.097600002</v>
      </c>
      <c r="AG2341" s="7">
        <v>41254.928</v>
      </c>
      <c r="AH2341" s="7">
        <v>7360094.8653205773</v>
      </c>
      <c r="AI2341" s="7">
        <v>2937693</v>
      </c>
      <c r="AJ2341" s="7">
        <v>15445</v>
      </c>
      <c r="AK2341" s="7">
        <v>5862554</v>
      </c>
      <c r="AL2341" s="7">
        <v>0</v>
      </c>
      <c r="AM2341" s="7">
        <v>188582</v>
      </c>
      <c r="AN2341" s="7">
        <v>0</v>
      </c>
      <c r="AO2341" s="7">
        <v>0</v>
      </c>
      <c r="AP2341" s="7">
        <v>7002269</v>
      </c>
      <c r="AQ2341" s="7">
        <v>421698</v>
      </c>
      <c r="AR2341" s="7">
        <v>3518468</v>
      </c>
      <c r="AS2341" s="7">
        <v>23865</v>
      </c>
      <c r="AT2341" s="7">
        <v>5253752</v>
      </c>
      <c r="AU2341" s="7">
        <v>0</v>
      </c>
      <c r="AV2341" s="7">
        <v>331880</v>
      </c>
      <c r="AW2341" s="7">
        <v>0</v>
      </c>
      <c r="AX2341" s="7">
        <v>0</v>
      </c>
      <c r="AY2341" s="7">
        <v>8237728</v>
      </c>
      <c r="AZ2341" s="7">
        <v>180038</v>
      </c>
      <c r="BA2341" s="7">
        <v>724824.79499999993</v>
      </c>
      <c r="BB2341" s="7">
        <v>0</v>
      </c>
      <c r="BC2341" s="7">
        <v>0</v>
      </c>
      <c r="BD2341" s="7">
        <v>2558.2399999999998</v>
      </c>
      <c r="BE2341" s="7">
        <v>10471.15</v>
      </c>
      <c r="BF2341" s="7">
        <v>0</v>
      </c>
      <c r="BG2341" s="7">
        <v>446550.09592057829</v>
      </c>
      <c r="BH2341" s="7">
        <v>4980</v>
      </c>
      <c r="BI2341" s="7">
        <v>180586</v>
      </c>
      <c r="BJ2341" s="7">
        <v>2485381.2808333337</v>
      </c>
      <c r="BK2341" s="7">
        <v>1934297.206666667</v>
      </c>
      <c r="BL2341" s="7">
        <v>0</v>
      </c>
      <c r="BM2341" s="7">
        <v>2204336.2966666664</v>
      </c>
      <c r="BN2341" s="130">
        <v>0.77</v>
      </c>
      <c r="BO2341" s="131">
        <v>2.0574889999999999E-4</v>
      </c>
      <c r="BP2341" s="161">
        <v>5213.6999661193249</v>
      </c>
      <c r="BQ2341" s="162">
        <v>9268285</v>
      </c>
      <c r="BR2341" s="161">
        <v>278495</v>
      </c>
      <c r="BS2341" s="163">
        <v>0</v>
      </c>
      <c r="BT2341" s="163">
        <v>694392.10907942057</v>
      </c>
      <c r="BU2341" s="161">
        <v>11228484.1</v>
      </c>
      <c r="BV2341" s="161">
        <v>41254.93</v>
      </c>
      <c r="BW2341" s="165">
        <v>8054486.9790794207</v>
      </c>
      <c r="BX2341" s="161">
        <v>278495</v>
      </c>
    </row>
    <row r="2342" spans="1:76" ht="14.45" x14ac:dyDescent="0.3">
      <c r="A2342" s="164" t="s">
        <v>31</v>
      </c>
      <c r="B2342" s="6" t="s">
        <v>1170</v>
      </c>
      <c r="C2342" s="6" t="s">
        <v>51</v>
      </c>
      <c r="D2342" s="6" t="s">
        <v>33</v>
      </c>
      <c r="E2342" s="6" t="s">
        <v>40</v>
      </c>
      <c r="F2342" s="24" t="str">
        <f>+Tabela1[[#This Row],[WK]]&amp;Tabela1[[#This Row],[PK]]&amp;Tabela1[[#This Row],[GK]]</f>
        <v>320701</v>
      </c>
      <c r="G2342" s="6" t="s">
        <v>2193</v>
      </c>
      <c r="H2342" s="7">
        <v>128213826.41479994</v>
      </c>
      <c r="I2342" s="8">
        <v>1.371</v>
      </c>
      <c r="J2342" s="7">
        <v>175781156.00999999</v>
      </c>
      <c r="K2342" s="8">
        <v>7.0000000000000007E-2</v>
      </c>
      <c r="L2342" s="7">
        <v>12304680.920700001</v>
      </c>
      <c r="M2342" s="7">
        <v>6472584.9207000006</v>
      </c>
      <c r="N2342" s="9">
        <v>1.1098213953782654</v>
      </c>
      <c r="O2342" s="7">
        <v>24208904</v>
      </c>
      <c r="P2342" s="8">
        <v>1.2949999999999999</v>
      </c>
      <c r="Q2342" s="7">
        <v>31350531</v>
      </c>
      <c r="R2342" s="8">
        <v>1.6E-2</v>
      </c>
      <c r="S2342" s="7">
        <v>501608.49599999998</v>
      </c>
      <c r="T2342" s="7">
        <v>251046.49599999998</v>
      </c>
      <c r="U2342" s="9">
        <v>1.0019336371836112</v>
      </c>
      <c r="V2342" s="7">
        <v>6723631.4166999999</v>
      </c>
      <c r="W2342" s="9">
        <v>1.1053771914679404</v>
      </c>
      <c r="X2342" s="7">
        <v>8010506.6200000001</v>
      </c>
      <c r="Y2342" s="7">
        <v>0</v>
      </c>
      <c r="Z2342" s="7">
        <v>130138.62</v>
      </c>
      <c r="AA2342" s="7">
        <v>1325657</v>
      </c>
      <c r="AB2342" s="7">
        <v>5218222</v>
      </c>
      <c r="AC2342" s="7">
        <v>1336489</v>
      </c>
      <c r="AD2342" s="7">
        <v>1336489</v>
      </c>
      <c r="AE2342" s="7">
        <v>-1918208.3212500005</v>
      </c>
      <c r="AF2342" s="7">
        <v>11722961.59945</v>
      </c>
      <c r="AG2342" s="7">
        <v>501608.49599999998</v>
      </c>
      <c r="AH2342" s="7">
        <v>0</v>
      </c>
      <c r="AI2342" s="7">
        <v>4869421</v>
      </c>
      <c r="AJ2342" s="7">
        <v>110296</v>
      </c>
      <c r="AK2342" s="7">
        <v>0</v>
      </c>
      <c r="AL2342" s="7">
        <v>65231</v>
      </c>
      <c r="AM2342" s="7">
        <v>2377280</v>
      </c>
      <c r="AN2342" s="7">
        <v>0</v>
      </c>
      <c r="AO2342" s="7">
        <v>-1024743</v>
      </c>
      <c r="AP2342" s="7">
        <v>3714710</v>
      </c>
      <c r="AQ2342" s="7">
        <v>270523</v>
      </c>
      <c r="AR2342" s="7">
        <v>5832096</v>
      </c>
      <c r="AS2342" s="7">
        <v>250562</v>
      </c>
      <c r="AT2342" s="7">
        <v>0</v>
      </c>
      <c r="AU2342" s="7">
        <v>76241</v>
      </c>
      <c r="AV2342" s="7">
        <v>2225994</v>
      </c>
      <c r="AW2342" s="7">
        <v>0</v>
      </c>
      <c r="AX2342" s="7">
        <v>-816708</v>
      </c>
      <c r="AY2342" s="7">
        <v>4177119</v>
      </c>
      <c r="AZ2342" s="7">
        <v>115159</v>
      </c>
      <c r="BA2342" s="7">
        <v>130138.62</v>
      </c>
      <c r="BB2342" s="7">
        <v>0.41</v>
      </c>
      <c r="BC2342" s="7">
        <v>6.08</v>
      </c>
      <c r="BD2342" s="7">
        <v>0</v>
      </c>
      <c r="BE2342" s="7">
        <v>2752.68</v>
      </c>
      <c r="BF2342" s="7">
        <v>0</v>
      </c>
      <c r="BG2342" s="7">
        <v>320594</v>
      </c>
      <c r="BH2342" s="7">
        <v>3561</v>
      </c>
      <c r="BI2342" s="7">
        <v>1005063</v>
      </c>
      <c r="BJ2342" s="7">
        <v>13832781.58333333</v>
      </c>
      <c r="BK2342" s="7">
        <v>8033023.919999999</v>
      </c>
      <c r="BL2342" s="7">
        <v>9214178.6733333319</v>
      </c>
      <c r="BM2342" s="7">
        <v>4770673.3066666676</v>
      </c>
      <c r="BN2342" s="130">
        <v>1.373</v>
      </c>
      <c r="BO2342" s="131">
        <v>1.8466810000000001E-4</v>
      </c>
      <c r="BP2342" s="161">
        <v>4451.25</v>
      </c>
      <c r="BQ2342" s="162">
        <v>5218222</v>
      </c>
      <c r="BR2342" s="161">
        <v>243072</v>
      </c>
      <c r="BS2342" s="163">
        <v>0</v>
      </c>
      <c r="BT2342" s="163">
        <v>878964.65000000037</v>
      </c>
      <c r="BU2342" s="161">
        <v>11722961.6</v>
      </c>
      <c r="BV2342" s="161">
        <v>501608.5</v>
      </c>
      <c r="BW2342" s="165">
        <v>878964.65000000037</v>
      </c>
      <c r="BX2342" s="161">
        <v>243072</v>
      </c>
    </row>
    <row r="2343" spans="1:76" ht="14.45" x14ac:dyDescent="0.3">
      <c r="A2343" s="164" t="s">
        <v>31</v>
      </c>
      <c r="B2343" s="6" t="s">
        <v>1170</v>
      </c>
      <c r="C2343" s="6" t="s">
        <v>51</v>
      </c>
      <c r="D2343" s="6" t="s">
        <v>32</v>
      </c>
      <c r="E2343" s="6" t="s">
        <v>40</v>
      </c>
      <c r="F2343" s="24" t="str">
        <f>+Tabela1[[#This Row],[WK]]&amp;Tabela1[[#This Row],[PK]]&amp;Tabela1[[#This Row],[GK]]</f>
        <v>320702</v>
      </c>
      <c r="G2343" s="6" t="s">
        <v>2194</v>
      </c>
      <c r="H2343" s="7">
        <v>180923603.98119992</v>
      </c>
      <c r="I2343" s="8">
        <v>1.371</v>
      </c>
      <c r="J2343" s="7">
        <v>248046261.06</v>
      </c>
      <c r="K2343" s="8">
        <v>7.0000000000000007E-2</v>
      </c>
      <c r="L2343" s="7">
        <v>17363238.274200004</v>
      </c>
      <c r="M2343" s="7">
        <v>10826095.274200004</v>
      </c>
      <c r="N2343" s="9">
        <v>1.6560897129219911</v>
      </c>
      <c r="O2343" s="7">
        <v>6526312</v>
      </c>
      <c r="P2343" s="8">
        <v>1.2949999999999999</v>
      </c>
      <c r="Q2343" s="7">
        <v>8451574</v>
      </c>
      <c r="R2343" s="8">
        <v>1.6E-2</v>
      </c>
      <c r="S2343" s="7">
        <v>135225.18400000001</v>
      </c>
      <c r="T2343" s="7">
        <v>-89925.815999999992</v>
      </c>
      <c r="U2343" s="9">
        <v>-0.39940225004552499</v>
      </c>
      <c r="V2343" s="7">
        <v>10736169.458200004</v>
      </c>
      <c r="W2343" s="9">
        <v>1.5876519799641962</v>
      </c>
      <c r="X2343" s="7">
        <v>12228522.990736855</v>
      </c>
      <c r="Y2343" s="7">
        <v>0</v>
      </c>
      <c r="Z2343" s="7">
        <v>67174.51999999999</v>
      </c>
      <c r="AA2343" s="7">
        <v>831198.47073685541</v>
      </c>
      <c r="AB2343" s="7">
        <v>8629359</v>
      </c>
      <c r="AC2343" s="7">
        <v>2700791</v>
      </c>
      <c r="AD2343" s="7">
        <v>2700791</v>
      </c>
      <c r="AE2343" s="7">
        <v>0</v>
      </c>
      <c r="AF2343" s="7">
        <v>17363238.274200004</v>
      </c>
      <c r="AG2343" s="7">
        <v>135225.18400000001</v>
      </c>
      <c r="AH2343" s="7">
        <v>2700791</v>
      </c>
      <c r="AI2343" s="7">
        <v>5458090</v>
      </c>
      <c r="AJ2343" s="7">
        <v>173624</v>
      </c>
      <c r="AK2343" s="7">
        <v>3899868</v>
      </c>
      <c r="AL2343" s="7">
        <v>2828</v>
      </c>
      <c r="AM2343" s="7">
        <v>788288</v>
      </c>
      <c r="AN2343" s="7">
        <v>0</v>
      </c>
      <c r="AO2343" s="7">
        <v>0</v>
      </c>
      <c r="AP2343" s="7">
        <v>6832132</v>
      </c>
      <c r="AQ2343" s="7">
        <v>437611</v>
      </c>
      <c r="AR2343" s="7">
        <v>6537143</v>
      </c>
      <c r="AS2343" s="7">
        <v>225151</v>
      </c>
      <c r="AT2343" s="7">
        <v>4385495</v>
      </c>
      <c r="AU2343" s="7">
        <v>0</v>
      </c>
      <c r="AV2343" s="7">
        <v>721331</v>
      </c>
      <c r="AW2343" s="7">
        <v>0</v>
      </c>
      <c r="AX2343" s="7">
        <v>0</v>
      </c>
      <c r="AY2343" s="7">
        <v>7639429</v>
      </c>
      <c r="AZ2343" s="7">
        <v>176794</v>
      </c>
      <c r="BA2343" s="7">
        <v>67174.51999999999</v>
      </c>
      <c r="BB2343" s="7">
        <v>0</v>
      </c>
      <c r="BC2343" s="7">
        <v>105.02</v>
      </c>
      <c r="BD2343" s="7">
        <v>0</v>
      </c>
      <c r="BE2343" s="7">
        <v>744.48</v>
      </c>
      <c r="BF2343" s="7">
        <v>0</v>
      </c>
      <c r="BG2343" s="7">
        <v>493536.47073685541</v>
      </c>
      <c r="BH2343" s="7">
        <v>5504</v>
      </c>
      <c r="BI2343" s="7">
        <v>337662</v>
      </c>
      <c r="BJ2343" s="7">
        <v>4647246.4433333324</v>
      </c>
      <c r="BK2343" s="7">
        <v>3117273.7899999996</v>
      </c>
      <c r="BL2343" s="7">
        <v>1005046.9866666667</v>
      </c>
      <c r="BM2343" s="7">
        <v>4109796.64</v>
      </c>
      <c r="BN2343" s="130">
        <v>1.016</v>
      </c>
      <c r="BO2343" s="131">
        <v>2.0406849999999999E-4</v>
      </c>
      <c r="BP2343" s="161">
        <v>5171.6782047343677</v>
      </c>
      <c r="BQ2343" s="162">
        <v>8629359</v>
      </c>
      <c r="BR2343" s="161">
        <v>313919</v>
      </c>
      <c r="BS2343" s="163">
        <v>0</v>
      </c>
      <c r="BT2343" s="163">
        <v>1300007.379999999</v>
      </c>
      <c r="BU2343" s="161">
        <v>17363238.27</v>
      </c>
      <c r="BV2343" s="161">
        <v>135225.18</v>
      </c>
      <c r="BW2343" s="165">
        <v>4000798.379999999</v>
      </c>
      <c r="BX2343" s="161">
        <v>313919</v>
      </c>
    </row>
    <row r="2344" spans="1:76" ht="14.45" x14ac:dyDescent="0.3">
      <c r="A2344" s="164" t="s">
        <v>31</v>
      </c>
      <c r="B2344" s="6" t="s">
        <v>1170</v>
      </c>
      <c r="C2344" s="6" t="s">
        <v>51</v>
      </c>
      <c r="D2344" s="6" t="s">
        <v>37</v>
      </c>
      <c r="E2344" s="6" t="s">
        <v>40</v>
      </c>
      <c r="F2344" s="24" t="str">
        <f>+Tabela1[[#This Row],[WK]]&amp;Tabela1[[#This Row],[PK]]&amp;Tabela1[[#This Row],[GK]]</f>
        <v>320703</v>
      </c>
      <c r="G2344" s="6" t="s">
        <v>2195</v>
      </c>
      <c r="H2344" s="7">
        <v>403879280.32639968</v>
      </c>
      <c r="I2344" s="8">
        <v>1.371</v>
      </c>
      <c r="J2344" s="7">
        <v>553718493.32999992</v>
      </c>
      <c r="K2344" s="8">
        <v>7.0000000000000007E-2</v>
      </c>
      <c r="L2344" s="7">
        <v>38760294.533100002</v>
      </c>
      <c r="M2344" s="7">
        <v>22777332.533100002</v>
      </c>
      <c r="N2344" s="9">
        <v>1.4251008375731609</v>
      </c>
      <c r="O2344" s="7">
        <v>7702976</v>
      </c>
      <c r="P2344" s="8">
        <v>1.2949999999999999</v>
      </c>
      <c r="Q2344" s="7">
        <v>9975354</v>
      </c>
      <c r="R2344" s="8">
        <v>1.6E-2</v>
      </c>
      <c r="S2344" s="7">
        <v>159605.66399999999</v>
      </c>
      <c r="T2344" s="7">
        <v>-140661.33600000001</v>
      </c>
      <c r="U2344" s="9">
        <v>-0.46845419576576852</v>
      </c>
      <c r="V2344" s="7">
        <v>22636671.197099999</v>
      </c>
      <c r="W2344" s="9">
        <v>1.390183187689616</v>
      </c>
      <c r="X2344" s="7">
        <v>23187215.620221633</v>
      </c>
      <c r="Y2344" s="7">
        <v>969029</v>
      </c>
      <c r="Z2344" s="7">
        <v>459950.41</v>
      </c>
      <c r="AA2344" s="7">
        <v>1868214.2102216326</v>
      </c>
      <c r="AB2344" s="7">
        <v>17484062</v>
      </c>
      <c r="AC2344" s="7">
        <v>2405960</v>
      </c>
      <c r="AD2344" s="7">
        <v>2405960</v>
      </c>
      <c r="AE2344" s="7">
        <v>0</v>
      </c>
      <c r="AF2344" s="7">
        <v>38760294.533100002</v>
      </c>
      <c r="AG2344" s="7">
        <v>159605.66399999999</v>
      </c>
      <c r="AH2344" s="7">
        <v>2405960</v>
      </c>
      <c r="AI2344" s="7">
        <v>13344736</v>
      </c>
      <c r="AJ2344" s="7">
        <v>351761</v>
      </c>
      <c r="AK2344" s="7">
        <v>2897095</v>
      </c>
      <c r="AL2344" s="7">
        <v>157702</v>
      </c>
      <c r="AM2344" s="7">
        <v>655127</v>
      </c>
      <c r="AN2344" s="7">
        <v>0</v>
      </c>
      <c r="AO2344" s="7">
        <v>0</v>
      </c>
      <c r="AP2344" s="7">
        <v>15595469</v>
      </c>
      <c r="AQ2344" s="7">
        <v>1296920</v>
      </c>
      <c r="AR2344" s="7">
        <v>15982962</v>
      </c>
      <c r="AS2344" s="7">
        <v>300267</v>
      </c>
      <c r="AT2344" s="7">
        <v>6813699</v>
      </c>
      <c r="AU2344" s="7">
        <v>119536</v>
      </c>
      <c r="AV2344" s="7">
        <v>710059</v>
      </c>
      <c r="AW2344" s="7">
        <v>0</v>
      </c>
      <c r="AX2344" s="7">
        <v>0</v>
      </c>
      <c r="AY2344" s="7">
        <v>15676333</v>
      </c>
      <c r="AZ2344" s="7">
        <v>561198</v>
      </c>
      <c r="BA2344" s="7">
        <v>459950.41</v>
      </c>
      <c r="BB2344" s="7">
        <v>0</v>
      </c>
      <c r="BC2344" s="7">
        <v>52.81</v>
      </c>
      <c r="BD2344" s="7">
        <v>0</v>
      </c>
      <c r="BE2344" s="7">
        <v>9539.34</v>
      </c>
      <c r="BF2344" s="7">
        <v>0</v>
      </c>
      <c r="BG2344" s="7">
        <v>1204340.2102216326</v>
      </c>
      <c r="BH2344" s="7">
        <v>13431</v>
      </c>
      <c r="BI2344" s="7">
        <v>663874</v>
      </c>
      <c r="BJ2344" s="7">
        <v>9136896.725833334</v>
      </c>
      <c r="BK2344" s="7">
        <v>7202343.2833333351</v>
      </c>
      <c r="BL2344" s="7">
        <v>1001496.66</v>
      </c>
      <c r="BM2344" s="7">
        <v>5735220.4499999993</v>
      </c>
      <c r="BN2344" s="130">
        <v>0.97899999999999998</v>
      </c>
      <c r="BO2344" s="131">
        <v>5.0741149999999999E-4</v>
      </c>
      <c r="BP2344" s="161">
        <v>12858.658983796886</v>
      </c>
      <c r="BQ2344" s="162">
        <v>17484062</v>
      </c>
      <c r="BR2344" s="161">
        <v>752639</v>
      </c>
      <c r="BS2344" s="163">
        <v>0</v>
      </c>
      <c r="BT2344" s="163">
        <v>2590832.8029000014</v>
      </c>
      <c r="BU2344" s="161">
        <v>38760294.530000001</v>
      </c>
      <c r="BV2344" s="161">
        <v>159605.66</v>
      </c>
      <c r="BW2344" s="165">
        <v>4996792.8029000014</v>
      </c>
      <c r="BX2344" s="161">
        <v>752639</v>
      </c>
    </row>
    <row r="2345" spans="1:76" ht="14.45" x14ac:dyDescent="0.3">
      <c r="A2345" s="164" t="s">
        <v>31</v>
      </c>
      <c r="B2345" s="6" t="s">
        <v>1170</v>
      </c>
      <c r="C2345" s="6" t="s">
        <v>51</v>
      </c>
      <c r="D2345" s="6" t="s">
        <v>39</v>
      </c>
      <c r="E2345" s="6" t="s">
        <v>40</v>
      </c>
      <c r="F2345" s="24" t="str">
        <f>+Tabela1[[#This Row],[WK]]&amp;Tabela1[[#This Row],[PK]]&amp;Tabela1[[#This Row],[GK]]</f>
        <v>320704</v>
      </c>
      <c r="G2345" s="6" t="s">
        <v>2196</v>
      </c>
      <c r="H2345" s="7">
        <v>246892891.79979956</v>
      </c>
      <c r="I2345" s="8">
        <v>1.371</v>
      </c>
      <c r="J2345" s="7">
        <v>338490154.64999998</v>
      </c>
      <c r="K2345" s="8">
        <v>7.0000000000000007E-2</v>
      </c>
      <c r="L2345" s="7">
        <v>23694310.8255</v>
      </c>
      <c r="M2345" s="7">
        <v>11357423.8255</v>
      </c>
      <c r="N2345" s="9">
        <v>0.92060694286167977</v>
      </c>
      <c r="O2345" s="7">
        <v>17915697</v>
      </c>
      <c r="P2345" s="8">
        <v>1.2949999999999999</v>
      </c>
      <c r="Q2345" s="7">
        <v>23200828</v>
      </c>
      <c r="R2345" s="8">
        <v>1.6E-2</v>
      </c>
      <c r="S2345" s="7">
        <v>371213.24800000002</v>
      </c>
      <c r="T2345" s="7">
        <v>-68498.751999999979</v>
      </c>
      <c r="U2345" s="9">
        <v>-0.15578094752929186</v>
      </c>
      <c r="V2345" s="7">
        <v>11288925.0735</v>
      </c>
      <c r="W2345" s="9">
        <v>0.88356260327963643</v>
      </c>
      <c r="X2345" s="7">
        <v>14740109.290553134</v>
      </c>
      <c r="Y2345" s="7">
        <v>0</v>
      </c>
      <c r="Z2345" s="7">
        <v>3674913.4450000003</v>
      </c>
      <c r="AA2345" s="7">
        <v>1986325.8455531327</v>
      </c>
      <c r="AB2345" s="7">
        <v>9078870</v>
      </c>
      <c r="AC2345" s="7">
        <v>0</v>
      </c>
      <c r="AD2345" s="7">
        <v>3451184.2170531335</v>
      </c>
      <c r="AE2345" s="7">
        <v>-3369707.0881603467</v>
      </c>
      <c r="AF2345" s="7">
        <v>23694310.8255</v>
      </c>
      <c r="AG2345" s="7">
        <v>371213.24800000002</v>
      </c>
      <c r="AH2345" s="7">
        <v>81477.128892786801</v>
      </c>
      <c r="AI2345" s="7">
        <v>10300500</v>
      </c>
      <c r="AJ2345" s="7">
        <v>529983</v>
      </c>
      <c r="AK2345" s="7">
        <v>0</v>
      </c>
      <c r="AL2345" s="7">
        <v>34582</v>
      </c>
      <c r="AM2345" s="7">
        <v>2006633</v>
      </c>
      <c r="AN2345" s="7">
        <v>0</v>
      </c>
      <c r="AO2345" s="7">
        <v>-239404</v>
      </c>
      <c r="AP2345" s="7">
        <v>7366075</v>
      </c>
      <c r="AQ2345" s="7">
        <v>437611</v>
      </c>
      <c r="AR2345" s="7">
        <v>12336887</v>
      </c>
      <c r="AS2345" s="7">
        <v>439712</v>
      </c>
      <c r="AT2345" s="7">
        <v>0</v>
      </c>
      <c r="AU2345" s="7">
        <v>9585</v>
      </c>
      <c r="AV2345" s="7">
        <v>1619302</v>
      </c>
      <c r="AW2345" s="7">
        <v>0</v>
      </c>
      <c r="AX2345" s="7">
        <v>-213801</v>
      </c>
      <c r="AY2345" s="7">
        <v>8199361</v>
      </c>
      <c r="AZ2345" s="7">
        <v>170306</v>
      </c>
      <c r="BA2345" s="7">
        <v>3674913.4450000003</v>
      </c>
      <c r="BB2345" s="7">
        <v>5486.09</v>
      </c>
      <c r="BC2345" s="7">
        <v>0</v>
      </c>
      <c r="BD2345" s="7">
        <v>0</v>
      </c>
      <c r="BE2345" s="7">
        <v>5882.53</v>
      </c>
      <c r="BF2345" s="7">
        <v>0</v>
      </c>
      <c r="BG2345" s="7">
        <v>540522.84555313259</v>
      </c>
      <c r="BH2345" s="7">
        <v>6028</v>
      </c>
      <c r="BI2345" s="7">
        <v>1445803</v>
      </c>
      <c r="BJ2345" s="7">
        <v>19898590.42666667</v>
      </c>
      <c r="BK2345" s="7">
        <v>17808926.800000001</v>
      </c>
      <c r="BL2345" s="7">
        <v>1699347.4033333336</v>
      </c>
      <c r="BM2345" s="7">
        <v>4959959.6999999993</v>
      </c>
      <c r="BN2345" s="130">
        <v>1.3220000000000001</v>
      </c>
      <c r="BO2345" s="131">
        <v>2.6951589999999999E-4</v>
      </c>
      <c r="BP2345" s="161">
        <v>6829.5367431837485</v>
      </c>
      <c r="BQ2345" s="162">
        <v>9078870</v>
      </c>
      <c r="BR2345" s="161">
        <v>445583</v>
      </c>
      <c r="BS2345" s="163">
        <v>0</v>
      </c>
      <c r="BT2345" s="163">
        <v>859933.79760721326</v>
      </c>
      <c r="BU2345" s="161">
        <v>23694310.829999998</v>
      </c>
      <c r="BV2345" s="161">
        <v>371213.25</v>
      </c>
      <c r="BW2345" s="165">
        <v>941410.92760721326</v>
      </c>
      <c r="BX2345" s="161">
        <v>445583</v>
      </c>
    </row>
    <row r="2346" spans="1:76" ht="14.45" x14ac:dyDescent="0.3">
      <c r="A2346" s="164" t="s">
        <v>31</v>
      </c>
      <c r="B2346" s="6" t="s">
        <v>1170</v>
      </c>
      <c r="C2346" s="6" t="s">
        <v>51</v>
      </c>
      <c r="D2346" s="6" t="s">
        <v>42</v>
      </c>
      <c r="E2346" s="6" t="s">
        <v>36</v>
      </c>
      <c r="F2346" s="24" t="str">
        <f>+Tabela1[[#This Row],[WK]]&amp;Tabela1[[#This Row],[PK]]&amp;Tabela1[[#This Row],[GK]]</f>
        <v>320705</v>
      </c>
      <c r="G2346" s="6" t="s">
        <v>2197</v>
      </c>
      <c r="H2346" s="7">
        <v>94507831.134799793</v>
      </c>
      <c r="I2346" s="8">
        <v>1.371</v>
      </c>
      <c r="J2346" s="7">
        <v>129570236.48</v>
      </c>
      <c r="K2346" s="8">
        <v>7.0000000000000007E-2</v>
      </c>
      <c r="L2346" s="7">
        <v>9069916.5536000021</v>
      </c>
      <c r="M2346" s="7">
        <v>6052513.5536000021</v>
      </c>
      <c r="N2346" s="9">
        <v>2.0058684748440969</v>
      </c>
      <c r="O2346" s="7">
        <v>1611570</v>
      </c>
      <c r="P2346" s="8">
        <v>1.2949999999999999</v>
      </c>
      <c r="Q2346" s="7">
        <v>2086983</v>
      </c>
      <c r="R2346" s="8">
        <v>1.6E-2</v>
      </c>
      <c r="S2346" s="7">
        <v>33391.728000000003</v>
      </c>
      <c r="T2346" s="7">
        <v>-22802.271999999997</v>
      </c>
      <c r="U2346" s="9">
        <v>-0.4057776986866925</v>
      </c>
      <c r="V2346" s="7">
        <v>6029711.2816000022</v>
      </c>
      <c r="W2346" s="9">
        <v>1.961776798194429</v>
      </c>
      <c r="X2346" s="7">
        <v>9108371.8502276633</v>
      </c>
      <c r="Y2346" s="7">
        <v>1112420</v>
      </c>
      <c r="Z2346" s="7">
        <v>201252.93000000002</v>
      </c>
      <c r="AA2346" s="7">
        <v>693684.92022766359</v>
      </c>
      <c r="AB2346" s="7">
        <v>5906987</v>
      </c>
      <c r="AC2346" s="7">
        <v>1194027</v>
      </c>
      <c r="AD2346" s="7">
        <v>3078660.5686276611</v>
      </c>
      <c r="AE2346" s="7">
        <v>0</v>
      </c>
      <c r="AF2346" s="7">
        <v>9069916.5536000021</v>
      </c>
      <c r="AG2346" s="7">
        <v>33391.728000000003</v>
      </c>
      <c r="AH2346" s="7">
        <v>3078660.5686276611</v>
      </c>
      <c r="AI2346" s="7">
        <v>2519335</v>
      </c>
      <c r="AJ2346" s="7">
        <v>82767</v>
      </c>
      <c r="AK2346" s="7">
        <v>1995781</v>
      </c>
      <c r="AL2346" s="7">
        <v>0</v>
      </c>
      <c r="AM2346" s="7">
        <v>368357</v>
      </c>
      <c r="AN2346" s="7">
        <v>0</v>
      </c>
      <c r="AO2346" s="7">
        <v>0</v>
      </c>
      <c r="AP2346" s="7">
        <v>4430534</v>
      </c>
      <c r="AQ2346" s="7">
        <v>294393</v>
      </c>
      <c r="AR2346" s="7">
        <v>3017403</v>
      </c>
      <c r="AS2346" s="7">
        <v>56194</v>
      </c>
      <c r="AT2346" s="7">
        <v>2616647</v>
      </c>
      <c r="AU2346" s="7">
        <v>0</v>
      </c>
      <c r="AV2346" s="7">
        <v>808307</v>
      </c>
      <c r="AW2346" s="7">
        <v>0</v>
      </c>
      <c r="AX2346" s="7">
        <v>0</v>
      </c>
      <c r="AY2346" s="7">
        <v>5211919</v>
      </c>
      <c r="AZ2346" s="7">
        <v>133001</v>
      </c>
      <c r="BA2346" s="7">
        <v>201252.93000000002</v>
      </c>
      <c r="BB2346" s="7">
        <v>0</v>
      </c>
      <c r="BC2346" s="7">
        <v>0</v>
      </c>
      <c r="BD2346" s="7">
        <v>0</v>
      </c>
      <c r="BE2346" s="7">
        <v>4328.0200000000004</v>
      </c>
      <c r="BF2346" s="7">
        <v>0</v>
      </c>
      <c r="BG2346" s="7">
        <v>355625.92022766353</v>
      </c>
      <c r="BH2346" s="7">
        <v>3966</v>
      </c>
      <c r="BI2346" s="7">
        <v>338059</v>
      </c>
      <c r="BJ2346" s="7">
        <v>4652683.0841666665</v>
      </c>
      <c r="BK2346" s="7">
        <v>3625908.3799999994</v>
      </c>
      <c r="BL2346" s="7">
        <v>168935.83666666667</v>
      </c>
      <c r="BM2346" s="7">
        <v>3769227.1433333331</v>
      </c>
      <c r="BN2346" s="130">
        <v>0.92100000000000004</v>
      </c>
      <c r="BO2346" s="131">
        <v>1.534994E-4</v>
      </c>
      <c r="BP2346" s="161">
        <v>3890.0144824931754</v>
      </c>
      <c r="BQ2346" s="162">
        <v>5906987</v>
      </c>
      <c r="BR2346" s="161">
        <v>217884</v>
      </c>
      <c r="BS2346" s="163">
        <v>0</v>
      </c>
      <c r="BT2346" s="163">
        <v>879386.14977233671</v>
      </c>
      <c r="BU2346" s="161">
        <v>9069916.5500000007</v>
      </c>
      <c r="BV2346" s="161">
        <v>33391.730000000003</v>
      </c>
      <c r="BW2346" s="165">
        <v>3958046.7197723365</v>
      </c>
      <c r="BX2346" s="161">
        <v>217884</v>
      </c>
    </row>
    <row r="2347" spans="1:76" ht="14.45" x14ac:dyDescent="0.3">
      <c r="A2347" s="164" t="s">
        <v>31</v>
      </c>
      <c r="B2347" s="6" t="s">
        <v>1170</v>
      </c>
      <c r="C2347" s="6" t="s">
        <v>51</v>
      </c>
      <c r="D2347" s="6" t="s">
        <v>44</v>
      </c>
      <c r="E2347" s="6" t="s">
        <v>40</v>
      </c>
      <c r="F2347" s="24" t="str">
        <f>+Tabela1[[#This Row],[WK]]&amp;Tabela1[[#This Row],[PK]]&amp;Tabela1[[#This Row],[GK]]</f>
        <v>320706</v>
      </c>
      <c r="G2347" s="6" t="s">
        <v>2198</v>
      </c>
      <c r="H2347" s="7">
        <v>322123633.15199894</v>
      </c>
      <c r="I2347" s="8">
        <v>1.371</v>
      </c>
      <c r="J2347" s="7">
        <v>441631501.05000007</v>
      </c>
      <c r="K2347" s="8">
        <v>7.0000000000000007E-2</v>
      </c>
      <c r="L2347" s="7">
        <v>30914205.073500007</v>
      </c>
      <c r="M2347" s="7">
        <v>19209882.073500007</v>
      </c>
      <c r="N2347" s="9">
        <v>1.6412638367464745</v>
      </c>
      <c r="O2347" s="7">
        <v>20260071</v>
      </c>
      <c r="P2347" s="8">
        <v>1.2949999999999999</v>
      </c>
      <c r="Q2347" s="7">
        <v>26236792</v>
      </c>
      <c r="R2347" s="8">
        <v>1.6E-2</v>
      </c>
      <c r="S2347" s="7">
        <v>419788.67200000002</v>
      </c>
      <c r="T2347" s="7">
        <v>163868.67200000002</v>
      </c>
      <c r="U2347" s="9">
        <v>0.64031209753047835</v>
      </c>
      <c r="V2347" s="7">
        <v>19373750.745500006</v>
      </c>
      <c r="W2347" s="9">
        <v>1.6198459132895549</v>
      </c>
      <c r="X2347" s="7">
        <v>26300609.311112061</v>
      </c>
      <c r="Y2347" s="7">
        <v>1840821</v>
      </c>
      <c r="Z2347" s="7">
        <v>1556246.0349999999</v>
      </c>
      <c r="AA2347" s="7">
        <v>2236202.276112061</v>
      </c>
      <c r="AB2347" s="7">
        <v>18054510</v>
      </c>
      <c r="AC2347" s="7">
        <v>2612830</v>
      </c>
      <c r="AD2347" s="7">
        <v>6926858.5656120535</v>
      </c>
      <c r="AE2347" s="7">
        <v>0</v>
      </c>
      <c r="AF2347" s="7">
        <v>30914205.073500007</v>
      </c>
      <c r="AG2347" s="7">
        <v>419788.67200000002</v>
      </c>
      <c r="AH2347" s="7">
        <v>6926858.5656120535</v>
      </c>
      <c r="AI2347" s="7">
        <v>9772350</v>
      </c>
      <c r="AJ2347" s="7">
        <v>201056</v>
      </c>
      <c r="AK2347" s="7">
        <v>3810932</v>
      </c>
      <c r="AL2347" s="7">
        <v>59623</v>
      </c>
      <c r="AM2347" s="7">
        <v>1114248</v>
      </c>
      <c r="AN2347" s="7">
        <v>0</v>
      </c>
      <c r="AO2347" s="7">
        <v>0</v>
      </c>
      <c r="AP2347" s="7">
        <v>16638386</v>
      </c>
      <c r="AQ2347" s="7">
        <v>915005</v>
      </c>
      <c r="AR2347" s="7">
        <v>11704323</v>
      </c>
      <c r="AS2347" s="7">
        <v>255920</v>
      </c>
      <c r="AT2347" s="7">
        <v>7167579</v>
      </c>
      <c r="AU2347" s="7">
        <v>55673</v>
      </c>
      <c r="AV2347" s="7">
        <v>1360468</v>
      </c>
      <c r="AW2347" s="7">
        <v>0</v>
      </c>
      <c r="AX2347" s="7">
        <v>0</v>
      </c>
      <c r="AY2347" s="7">
        <v>16297070</v>
      </c>
      <c r="AZ2347" s="7">
        <v>381161</v>
      </c>
      <c r="BA2347" s="7">
        <v>1556246.0349999999</v>
      </c>
      <c r="BB2347" s="7">
        <v>362.96</v>
      </c>
      <c r="BC2347" s="7">
        <v>157.5</v>
      </c>
      <c r="BD2347" s="7">
        <v>0</v>
      </c>
      <c r="BE2347" s="7">
        <v>27578.19</v>
      </c>
      <c r="BF2347" s="7">
        <v>0</v>
      </c>
      <c r="BG2347" s="7">
        <v>1044371.2761120611</v>
      </c>
      <c r="BH2347" s="7">
        <v>11647</v>
      </c>
      <c r="BI2347" s="7">
        <v>1191831</v>
      </c>
      <c r="BJ2347" s="7">
        <v>16403167.259166669</v>
      </c>
      <c r="BK2347" s="7">
        <v>8849225.6333333347</v>
      </c>
      <c r="BL2347" s="7">
        <v>8280805.1166666672</v>
      </c>
      <c r="BM2347" s="7">
        <v>13654156.270000001</v>
      </c>
      <c r="BN2347" s="130">
        <v>0.95499999999999996</v>
      </c>
      <c r="BO2347" s="131">
        <v>4.5141259999999998E-4</v>
      </c>
      <c r="BP2347" s="161">
        <v>11439.924277990474</v>
      </c>
      <c r="BQ2347" s="162">
        <v>18054510</v>
      </c>
      <c r="BR2347" s="161">
        <v>659838</v>
      </c>
      <c r="BS2347" s="163">
        <v>0</v>
      </c>
      <c r="BT2347" s="163">
        <v>2621179.6799999997</v>
      </c>
      <c r="BU2347" s="161">
        <v>30914205.07</v>
      </c>
      <c r="BV2347" s="161">
        <v>419788.67</v>
      </c>
      <c r="BW2347" s="165">
        <v>9548038.25</v>
      </c>
      <c r="BX2347" s="161">
        <v>659838</v>
      </c>
    </row>
    <row r="2348" spans="1:76" ht="14.45" x14ac:dyDescent="0.3">
      <c r="A2348" s="164" t="s">
        <v>31</v>
      </c>
      <c r="B2348" s="6" t="s">
        <v>1170</v>
      </c>
      <c r="C2348" s="6" t="s">
        <v>75</v>
      </c>
      <c r="D2348" s="6" t="s">
        <v>33</v>
      </c>
      <c r="E2348" s="6" t="s">
        <v>34</v>
      </c>
      <c r="F2348" s="24" t="str">
        <f>+Tabela1[[#This Row],[WK]]&amp;Tabela1[[#This Row],[PK]]&amp;Tabela1[[#This Row],[GK]]</f>
        <v>320801</v>
      </c>
      <c r="G2348" s="6" t="s">
        <v>2199</v>
      </c>
      <c r="H2348" s="7">
        <v>1606816965.0084107</v>
      </c>
      <c r="I2348" s="8">
        <v>1.371</v>
      </c>
      <c r="J2348" s="7">
        <v>2202946059.0299997</v>
      </c>
      <c r="K2348" s="8">
        <v>7.0000000000000007E-2</v>
      </c>
      <c r="L2348" s="7">
        <v>154206224.13209999</v>
      </c>
      <c r="M2348" s="7">
        <v>82706149.132099986</v>
      </c>
      <c r="N2348" s="9">
        <v>1.1567281451397078</v>
      </c>
      <c r="O2348" s="7">
        <v>184009927</v>
      </c>
      <c r="P2348" s="8">
        <v>1.2949999999999999</v>
      </c>
      <c r="Q2348" s="7">
        <v>238292855</v>
      </c>
      <c r="R2348" s="8">
        <v>1.6E-2</v>
      </c>
      <c r="S2348" s="7">
        <v>3812685.68</v>
      </c>
      <c r="T2348" s="7">
        <v>-62154.319999999832</v>
      </c>
      <c r="U2348" s="9">
        <v>-1.6040486833004675E-2</v>
      </c>
      <c r="V2348" s="7">
        <v>82643994.812099993</v>
      </c>
      <c r="W2348" s="9">
        <v>1.0964389785660122</v>
      </c>
      <c r="X2348" s="7">
        <v>76267902.75258109</v>
      </c>
      <c r="Y2348" s="7">
        <v>0</v>
      </c>
      <c r="Z2348" s="7">
        <v>182745.46500000003</v>
      </c>
      <c r="AA2348" s="7">
        <v>6708280.2875810899</v>
      </c>
      <c r="AB2348" s="7">
        <v>69376877</v>
      </c>
      <c r="AC2348" s="7">
        <v>0</v>
      </c>
      <c r="AD2348" s="7">
        <v>0</v>
      </c>
      <c r="AE2348" s="7">
        <v>0</v>
      </c>
      <c r="AF2348" s="7">
        <v>154206224.13209999</v>
      </c>
      <c r="AG2348" s="7">
        <v>3812685.68</v>
      </c>
      <c r="AH2348" s="7">
        <v>0</v>
      </c>
      <c r="AI2348" s="7">
        <v>59697921</v>
      </c>
      <c r="AJ2348" s="7">
        <v>4090117</v>
      </c>
      <c r="AK2348" s="7">
        <v>0</v>
      </c>
      <c r="AL2348" s="7">
        <v>319723</v>
      </c>
      <c r="AM2348" s="7">
        <v>1837467</v>
      </c>
      <c r="AN2348" s="7">
        <v>0</v>
      </c>
      <c r="AO2348" s="7">
        <v>0</v>
      </c>
      <c r="AP2348" s="7">
        <v>54477735</v>
      </c>
      <c r="AQ2348" s="7">
        <v>4531264</v>
      </c>
      <c r="AR2348" s="7">
        <v>71500075</v>
      </c>
      <c r="AS2348" s="7">
        <v>3874840</v>
      </c>
      <c r="AT2348" s="7">
        <v>0</v>
      </c>
      <c r="AU2348" s="7">
        <v>728254</v>
      </c>
      <c r="AV2348" s="7">
        <v>1772018</v>
      </c>
      <c r="AW2348" s="7">
        <v>0</v>
      </c>
      <c r="AX2348" s="7">
        <v>0</v>
      </c>
      <c r="AY2348" s="7">
        <v>62649662</v>
      </c>
      <c r="AZ2348" s="7">
        <v>1918779</v>
      </c>
      <c r="BA2348" s="7">
        <v>182745.46500000003</v>
      </c>
      <c r="BB2348" s="7">
        <v>0</v>
      </c>
      <c r="BC2348" s="7">
        <v>0</v>
      </c>
      <c r="BD2348" s="7">
        <v>1720.18</v>
      </c>
      <c r="BE2348" s="7">
        <v>489.65</v>
      </c>
      <c r="BF2348" s="7">
        <v>0</v>
      </c>
      <c r="BG2348" s="7">
        <v>3893952.2875810903</v>
      </c>
      <c r="BH2348" s="7">
        <v>43426</v>
      </c>
      <c r="BI2348" s="7">
        <v>2814328</v>
      </c>
      <c r="BJ2348" s="7">
        <v>38733682.689999998</v>
      </c>
      <c r="BK2348" s="7">
        <v>32992354.729999997</v>
      </c>
      <c r="BL2348" s="7">
        <v>5782538.8799999999</v>
      </c>
      <c r="BM2348" s="7">
        <v>11400234.079999998</v>
      </c>
      <c r="BN2348" s="130">
        <v>1.03</v>
      </c>
      <c r="BO2348" s="131">
        <v>1.8234765E-3</v>
      </c>
      <c r="BP2348" s="161">
        <v>46209.930269657867</v>
      </c>
      <c r="BQ2348" s="162">
        <v>69376877</v>
      </c>
      <c r="BR2348" s="161">
        <v>2813376</v>
      </c>
      <c r="BS2348" s="163">
        <v>0</v>
      </c>
      <c r="BT2348" s="163">
        <v>0</v>
      </c>
      <c r="BU2348" s="161">
        <v>154206224.13</v>
      </c>
      <c r="BV2348" s="161">
        <v>3812685.68</v>
      </c>
      <c r="BW2348" s="165">
        <v>0</v>
      </c>
      <c r="BX2348" s="161">
        <v>2813376</v>
      </c>
    </row>
    <row r="2349" spans="1:76" ht="14.45" x14ac:dyDescent="0.3">
      <c r="A2349" s="164" t="s">
        <v>31</v>
      </c>
      <c r="B2349" s="6" t="s">
        <v>1170</v>
      </c>
      <c r="C2349" s="6" t="s">
        <v>75</v>
      </c>
      <c r="D2349" s="6" t="s">
        <v>32</v>
      </c>
      <c r="E2349" s="6" t="s">
        <v>36</v>
      </c>
      <c r="F2349" s="24" t="str">
        <f>+Tabela1[[#This Row],[WK]]&amp;Tabela1[[#This Row],[PK]]&amp;Tabela1[[#This Row],[GK]]</f>
        <v>320802</v>
      </c>
      <c r="G2349" s="6" t="s">
        <v>2200</v>
      </c>
      <c r="H2349" s="7">
        <v>154209698.74599978</v>
      </c>
      <c r="I2349" s="8">
        <v>1.371</v>
      </c>
      <c r="J2349" s="7">
        <v>211421496.98000002</v>
      </c>
      <c r="K2349" s="8">
        <v>7.0000000000000007E-2</v>
      </c>
      <c r="L2349" s="7">
        <v>14799504.788600003</v>
      </c>
      <c r="M2349" s="7">
        <v>9358948.7886000033</v>
      </c>
      <c r="N2349" s="9">
        <v>1.7202191813851384</v>
      </c>
      <c r="O2349" s="7">
        <v>1438727</v>
      </c>
      <c r="P2349" s="8">
        <v>1.2949999999999999</v>
      </c>
      <c r="Q2349" s="7">
        <v>1863151</v>
      </c>
      <c r="R2349" s="8">
        <v>1.6E-2</v>
      </c>
      <c r="S2349" s="7">
        <v>29810.416000000001</v>
      </c>
      <c r="T2349" s="7">
        <v>621.41600000000108</v>
      </c>
      <c r="U2349" s="9">
        <v>2.128938983863788E-2</v>
      </c>
      <c r="V2349" s="7">
        <v>9359570.2046000026</v>
      </c>
      <c r="W2349" s="9">
        <v>1.7111529339301927</v>
      </c>
      <c r="X2349" s="7">
        <v>11992776.934343031</v>
      </c>
      <c r="Y2349" s="7">
        <v>0</v>
      </c>
      <c r="Z2349" s="7">
        <v>144960.495</v>
      </c>
      <c r="AA2349" s="7">
        <v>1261322.4393430313</v>
      </c>
      <c r="AB2349" s="7">
        <v>8702342</v>
      </c>
      <c r="AC2349" s="7">
        <v>1884152</v>
      </c>
      <c r="AD2349" s="7">
        <v>2633206.7297430271</v>
      </c>
      <c r="AE2349" s="7">
        <v>0</v>
      </c>
      <c r="AF2349" s="7">
        <v>14799504.788600003</v>
      </c>
      <c r="AG2349" s="7">
        <v>29810.416000000001</v>
      </c>
      <c r="AH2349" s="7">
        <v>2633206.7297430271</v>
      </c>
      <c r="AI2349" s="7">
        <v>4542511</v>
      </c>
      <c r="AJ2349" s="7">
        <v>35452</v>
      </c>
      <c r="AK2349" s="7">
        <v>1625687</v>
      </c>
      <c r="AL2349" s="7">
        <v>0</v>
      </c>
      <c r="AM2349" s="7">
        <v>1060386</v>
      </c>
      <c r="AN2349" s="7">
        <v>0</v>
      </c>
      <c r="AO2349" s="7">
        <v>0</v>
      </c>
      <c r="AP2349" s="7">
        <v>8457699</v>
      </c>
      <c r="AQ2349" s="7">
        <v>485351</v>
      </c>
      <c r="AR2349" s="7">
        <v>5440556</v>
      </c>
      <c r="AS2349" s="7">
        <v>29189</v>
      </c>
      <c r="AT2349" s="7">
        <v>2028308</v>
      </c>
      <c r="AU2349" s="7">
        <v>0</v>
      </c>
      <c r="AV2349" s="7">
        <v>1121608</v>
      </c>
      <c r="AW2349" s="7">
        <v>0</v>
      </c>
      <c r="AX2349" s="7">
        <v>0</v>
      </c>
      <c r="AY2349" s="7">
        <v>8174410</v>
      </c>
      <c r="AZ2349" s="7">
        <v>199501</v>
      </c>
      <c r="BA2349" s="7">
        <v>144960.495</v>
      </c>
      <c r="BB2349" s="7">
        <v>0</v>
      </c>
      <c r="BC2349" s="7">
        <v>94.41</v>
      </c>
      <c r="BD2349" s="7">
        <v>45.96</v>
      </c>
      <c r="BE2349" s="7">
        <v>2396.11</v>
      </c>
      <c r="BF2349" s="7">
        <v>0</v>
      </c>
      <c r="BG2349" s="7">
        <v>478920.4393430312</v>
      </c>
      <c r="BH2349" s="7">
        <v>5341</v>
      </c>
      <c r="BI2349" s="7">
        <v>782402</v>
      </c>
      <c r="BJ2349" s="7">
        <v>10768269.876666665</v>
      </c>
      <c r="BK2349" s="7">
        <v>9221446.7166666649</v>
      </c>
      <c r="BL2349" s="7">
        <v>797583.22000000009</v>
      </c>
      <c r="BM2349" s="7">
        <v>4592126.2000000011</v>
      </c>
      <c r="BN2349" s="130">
        <v>1.147</v>
      </c>
      <c r="BO2349" s="131">
        <v>1.8720170000000001E-4</v>
      </c>
      <c r="BP2349" s="161">
        <v>4744.4569639873034</v>
      </c>
      <c r="BQ2349" s="162">
        <v>8702342</v>
      </c>
      <c r="BR2349" s="161">
        <v>296054</v>
      </c>
      <c r="BS2349" s="163">
        <v>0</v>
      </c>
      <c r="BT2349" s="163">
        <v>1327103.7399999984</v>
      </c>
      <c r="BU2349" s="161">
        <v>14799504.789999999</v>
      </c>
      <c r="BV2349" s="161">
        <v>29810.42</v>
      </c>
      <c r="BW2349" s="165">
        <v>3960310.4699999983</v>
      </c>
      <c r="BX2349" s="161">
        <v>296054</v>
      </c>
    </row>
    <row r="2350" spans="1:76" ht="14.45" x14ac:dyDescent="0.3">
      <c r="A2350" s="164" t="s">
        <v>31</v>
      </c>
      <c r="B2350" s="6" t="s">
        <v>1170</v>
      </c>
      <c r="C2350" s="6" t="s">
        <v>75</v>
      </c>
      <c r="D2350" s="6" t="s">
        <v>37</v>
      </c>
      <c r="E2350" s="6" t="s">
        <v>40</v>
      </c>
      <c r="F2350" s="24" t="str">
        <f>+Tabela1[[#This Row],[WK]]&amp;Tabela1[[#This Row],[PK]]&amp;Tabela1[[#This Row],[GK]]</f>
        <v>320803</v>
      </c>
      <c r="G2350" s="6" t="s">
        <v>2201</v>
      </c>
      <c r="H2350" s="7">
        <v>141325692.66019955</v>
      </c>
      <c r="I2350" s="8">
        <v>1.371</v>
      </c>
      <c r="J2350" s="7">
        <v>193757524.63999999</v>
      </c>
      <c r="K2350" s="8">
        <v>7.0000000000000007E-2</v>
      </c>
      <c r="L2350" s="7">
        <v>13563026.7248</v>
      </c>
      <c r="M2350" s="7">
        <v>8834487.7248</v>
      </c>
      <c r="N2350" s="9">
        <v>1.8683334799184272</v>
      </c>
      <c r="O2350" s="7">
        <v>27121957</v>
      </c>
      <c r="P2350" s="8">
        <v>1.2949999999999999</v>
      </c>
      <c r="Q2350" s="7">
        <v>35122934</v>
      </c>
      <c r="R2350" s="8">
        <v>1.6E-2</v>
      </c>
      <c r="S2350" s="7">
        <v>561966.94400000002</v>
      </c>
      <c r="T2350" s="7">
        <v>-437066.05599999998</v>
      </c>
      <c r="U2350" s="9">
        <v>-0.43748910796740448</v>
      </c>
      <c r="V2350" s="7">
        <v>8397421.6688000001</v>
      </c>
      <c r="W2350" s="9">
        <v>1.4661398702277335</v>
      </c>
      <c r="X2350" s="7">
        <v>11729959.654696945</v>
      </c>
      <c r="Y2350" s="7">
        <v>0</v>
      </c>
      <c r="Z2350" s="7">
        <v>37158.614999999998</v>
      </c>
      <c r="AA2350" s="7">
        <v>1012162.0396969442</v>
      </c>
      <c r="AB2350" s="7">
        <v>9475830</v>
      </c>
      <c r="AC2350" s="7">
        <v>1204809</v>
      </c>
      <c r="AD2350" s="7">
        <v>3332537.985896945</v>
      </c>
      <c r="AE2350" s="7">
        <v>0</v>
      </c>
      <c r="AF2350" s="7">
        <v>13563026.7248</v>
      </c>
      <c r="AG2350" s="7">
        <v>561966.94400000002</v>
      </c>
      <c r="AH2350" s="7">
        <v>3332537.985896945</v>
      </c>
      <c r="AI2350" s="7">
        <v>3948023</v>
      </c>
      <c r="AJ2350" s="7">
        <v>809629</v>
      </c>
      <c r="AK2350" s="7">
        <v>1525445</v>
      </c>
      <c r="AL2350" s="7">
        <v>0</v>
      </c>
      <c r="AM2350" s="7">
        <v>1360460</v>
      </c>
      <c r="AN2350" s="7">
        <v>0</v>
      </c>
      <c r="AO2350" s="7">
        <v>0</v>
      </c>
      <c r="AP2350" s="7">
        <v>7964752</v>
      </c>
      <c r="AQ2350" s="7">
        <v>517176</v>
      </c>
      <c r="AR2350" s="7">
        <v>4728539</v>
      </c>
      <c r="AS2350" s="7">
        <v>999033</v>
      </c>
      <c r="AT2350" s="7">
        <v>1748782</v>
      </c>
      <c r="AU2350" s="7">
        <v>0</v>
      </c>
      <c r="AV2350" s="7">
        <v>1009085</v>
      </c>
      <c r="AW2350" s="7">
        <v>0</v>
      </c>
      <c r="AX2350" s="7">
        <v>0</v>
      </c>
      <c r="AY2350" s="7">
        <v>8409033</v>
      </c>
      <c r="AZ2350" s="7">
        <v>210855</v>
      </c>
      <c r="BA2350" s="7">
        <v>37158.614999999998</v>
      </c>
      <c r="BB2350" s="7">
        <v>0</v>
      </c>
      <c r="BC2350" s="7">
        <v>0</v>
      </c>
      <c r="BD2350" s="7">
        <v>0</v>
      </c>
      <c r="BE2350" s="7">
        <v>799.11</v>
      </c>
      <c r="BF2350" s="7">
        <v>0</v>
      </c>
      <c r="BG2350" s="7">
        <v>477396.03969694412</v>
      </c>
      <c r="BH2350" s="7">
        <v>5324</v>
      </c>
      <c r="BI2350" s="7">
        <v>534766</v>
      </c>
      <c r="BJ2350" s="7">
        <v>7359989.5533333346</v>
      </c>
      <c r="BK2350" s="7">
        <v>5190017.7600000007</v>
      </c>
      <c r="BL2350" s="7">
        <v>1778820.6533333333</v>
      </c>
      <c r="BM2350" s="7">
        <v>5122245.8666666662</v>
      </c>
      <c r="BN2350" s="130">
        <v>1.075</v>
      </c>
      <c r="BO2350" s="131">
        <v>2.0443220000000001E-4</v>
      </c>
      <c r="BP2350" s="161">
        <v>5180.6828678882875</v>
      </c>
      <c r="BQ2350" s="162">
        <v>9475830</v>
      </c>
      <c r="BR2350" s="161">
        <v>179358</v>
      </c>
      <c r="BS2350" s="163">
        <v>0</v>
      </c>
      <c r="BT2350" s="163">
        <v>1327153.1499999985</v>
      </c>
      <c r="BU2350" s="161">
        <v>13563026.720000001</v>
      </c>
      <c r="BV2350" s="161">
        <v>561966.93999999994</v>
      </c>
      <c r="BW2350" s="165">
        <v>4659691.1399999987</v>
      </c>
      <c r="BX2350" s="161">
        <v>179358</v>
      </c>
    </row>
    <row r="2351" spans="1:76" ht="14.45" x14ac:dyDescent="0.3">
      <c r="A2351" s="164" t="s">
        <v>31</v>
      </c>
      <c r="B2351" s="6" t="s">
        <v>1170</v>
      </c>
      <c r="C2351" s="6" t="s">
        <v>75</v>
      </c>
      <c r="D2351" s="6" t="s">
        <v>39</v>
      </c>
      <c r="E2351" s="6" t="s">
        <v>36</v>
      </c>
      <c r="F2351" s="24" t="str">
        <f>+Tabela1[[#This Row],[WK]]&amp;Tabela1[[#This Row],[PK]]&amp;Tabela1[[#This Row],[GK]]</f>
        <v>320804</v>
      </c>
      <c r="G2351" s="6" t="s">
        <v>2199</v>
      </c>
      <c r="H2351" s="7">
        <v>449658081.57279921</v>
      </c>
      <c r="I2351" s="8">
        <v>1.371</v>
      </c>
      <c r="J2351" s="7">
        <v>616481229.83999991</v>
      </c>
      <c r="K2351" s="8">
        <v>7.0000000000000007E-2</v>
      </c>
      <c r="L2351" s="7">
        <v>43153686.088799998</v>
      </c>
      <c r="M2351" s="7">
        <v>18718820.088799998</v>
      </c>
      <c r="N2351" s="9">
        <v>0.76607009380775803</v>
      </c>
      <c r="O2351" s="7">
        <v>19227002</v>
      </c>
      <c r="P2351" s="8">
        <v>1.2949999999999999</v>
      </c>
      <c r="Q2351" s="7">
        <v>24898968</v>
      </c>
      <c r="R2351" s="8">
        <v>1.6E-2</v>
      </c>
      <c r="S2351" s="7">
        <v>398383.48800000001</v>
      </c>
      <c r="T2351" s="7">
        <v>138375.48800000001</v>
      </c>
      <c r="U2351" s="9">
        <v>0.53219704009107416</v>
      </c>
      <c r="V2351" s="7">
        <v>18857195.576799996</v>
      </c>
      <c r="W2351" s="9">
        <v>0.76360768541681956</v>
      </c>
      <c r="X2351" s="7">
        <v>15463851.699932206</v>
      </c>
      <c r="Y2351" s="7">
        <v>0</v>
      </c>
      <c r="Z2351" s="7">
        <v>453931.44999999995</v>
      </c>
      <c r="AA2351" s="7">
        <v>2060459.2499322062</v>
      </c>
      <c r="AB2351" s="7">
        <v>8296829</v>
      </c>
      <c r="AC2351" s="7">
        <v>4652632</v>
      </c>
      <c r="AD2351" s="7">
        <v>4652632</v>
      </c>
      <c r="AE2351" s="7">
        <v>-11601292.580162564</v>
      </c>
      <c r="AF2351" s="7">
        <v>36205025.508637436</v>
      </c>
      <c r="AG2351" s="7">
        <v>398383.48800000001</v>
      </c>
      <c r="AH2351" s="7">
        <v>0</v>
      </c>
      <c r="AI2351" s="7">
        <v>20401527</v>
      </c>
      <c r="AJ2351" s="7">
        <v>224724</v>
      </c>
      <c r="AK2351" s="7">
        <v>0</v>
      </c>
      <c r="AL2351" s="7">
        <v>0</v>
      </c>
      <c r="AM2351" s="7">
        <v>1079394</v>
      </c>
      <c r="AN2351" s="7">
        <v>0</v>
      </c>
      <c r="AO2351" s="7">
        <v>-740561</v>
      </c>
      <c r="AP2351" s="7">
        <v>5585511</v>
      </c>
      <c r="AQ2351" s="7">
        <v>652438</v>
      </c>
      <c r="AR2351" s="7">
        <v>24434866</v>
      </c>
      <c r="AS2351" s="7">
        <v>260008</v>
      </c>
      <c r="AT2351" s="7">
        <v>2104107</v>
      </c>
      <c r="AU2351" s="7">
        <v>0</v>
      </c>
      <c r="AV2351" s="7">
        <v>1026996</v>
      </c>
      <c r="AW2351" s="7">
        <v>0</v>
      </c>
      <c r="AX2351" s="7">
        <v>0</v>
      </c>
      <c r="AY2351" s="7">
        <v>7103442</v>
      </c>
      <c r="AZ2351" s="7">
        <v>317904</v>
      </c>
      <c r="BA2351" s="7">
        <v>453931.44999999995</v>
      </c>
      <c r="BB2351" s="7">
        <v>0</v>
      </c>
      <c r="BC2351" s="7">
        <v>14.2</v>
      </c>
      <c r="BD2351" s="7">
        <v>390.71</v>
      </c>
      <c r="BE2351" s="7">
        <v>8885.8799999999992</v>
      </c>
      <c r="BF2351" s="7">
        <v>0</v>
      </c>
      <c r="BG2351" s="7">
        <v>1008055.2499322062</v>
      </c>
      <c r="BH2351" s="7">
        <v>11242</v>
      </c>
      <c r="BI2351" s="7">
        <v>1052404</v>
      </c>
      <c r="BJ2351" s="7">
        <v>14484334.725</v>
      </c>
      <c r="BK2351" s="7">
        <v>12736816.73</v>
      </c>
      <c r="BL2351" s="7">
        <v>752833.80666666664</v>
      </c>
      <c r="BM2351" s="7">
        <v>5484404.3666666672</v>
      </c>
      <c r="BN2351" s="130">
        <v>1.647</v>
      </c>
      <c r="BO2351" s="131">
        <v>3.7146169999999998E-4</v>
      </c>
      <c r="BP2351" s="161">
        <v>9412.8745502303991</v>
      </c>
      <c r="BQ2351" s="162">
        <v>8296829</v>
      </c>
      <c r="BR2351" s="161">
        <v>993676</v>
      </c>
      <c r="BS2351" s="163">
        <v>0</v>
      </c>
      <c r="BT2351" s="163">
        <v>2637590.0033625662</v>
      </c>
      <c r="BU2351" s="161">
        <v>36205025.509999998</v>
      </c>
      <c r="BV2351" s="161">
        <v>398383.49</v>
      </c>
      <c r="BW2351" s="165">
        <v>2637590.0033625662</v>
      </c>
      <c r="BX2351" s="161">
        <v>993676</v>
      </c>
    </row>
    <row r="2352" spans="1:76" ht="14.45" x14ac:dyDescent="0.3">
      <c r="A2352" s="164" t="s">
        <v>31</v>
      </c>
      <c r="B2352" s="6" t="s">
        <v>1170</v>
      </c>
      <c r="C2352" s="6" t="s">
        <v>75</v>
      </c>
      <c r="D2352" s="6" t="s">
        <v>42</v>
      </c>
      <c r="E2352" s="6" t="s">
        <v>36</v>
      </c>
      <c r="F2352" s="24" t="str">
        <f>+Tabela1[[#This Row],[WK]]&amp;Tabela1[[#This Row],[PK]]&amp;Tabela1[[#This Row],[GK]]</f>
        <v>320805</v>
      </c>
      <c r="G2352" s="6" t="s">
        <v>2202</v>
      </c>
      <c r="H2352" s="7">
        <v>91502887.820400149</v>
      </c>
      <c r="I2352" s="8">
        <v>1.371</v>
      </c>
      <c r="J2352" s="7">
        <v>125450459.20999999</v>
      </c>
      <c r="K2352" s="8">
        <v>7.0000000000000007E-2</v>
      </c>
      <c r="L2352" s="7">
        <v>8781532.1447000001</v>
      </c>
      <c r="M2352" s="7">
        <v>5999614.1447000001</v>
      </c>
      <c r="N2352" s="9">
        <v>2.1566466533880582</v>
      </c>
      <c r="O2352" s="7">
        <v>7443856</v>
      </c>
      <c r="P2352" s="8">
        <v>1.2949999999999999</v>
      </c>
      <c r="Q2352" s="7">
        <v>9639794</v>
      </c>
      <c r="R2352" s="8">
        <v>1.6E-2</v>
      </c>
      <c r="S2352" s="7">
        <v>154236.704</v>
      </c>
      <c r="T2352" s="7">
        <v>-45740.296000000002</v>
      </c>
      <c r="U2352" s="9">
        <v>-0.22872778369512495</v>
      </c>
      <c r="V2352" s="7">
        <v>5953873.8487</v>
      </c>
      <c r="W2352" s="9">
        <v>1.9966745471252341</v>
      </c>
      <c r="X2352" s="7">
        <v>7910241.5537479445</v>
      </c>
      <c r="Y2352" s="7">
        <v>0</v>
      </c>
      <c r="Z2352" s="7">
        <v>117963.52499999999</v>
      </c>
      <c r="AA2352" s="7">
        <v>565876.02874794439</v>
      </c>
      <c r="AB2352" s="7">
        <v>5330754</v>
      </c>
      <c r="AC2352" s="7">
        <v>1895648</v>
      </c>
      <c r="AD2352" s="7">
        <v>1956367.7050479446</v>
      </c>
      <c r="AE2352" s="7">
        <v>0</v>
      </c>
      <c r="AF2352" s="7">
        <v>8781532.1447000001</v>
      </c>
      <c r="AG2352" s="7">
        <v>154236.704</v>
      </c>
      <c r="AH2352" s="7">
        <v>1956367.7050479446</v>
      </c>
      <c r="AI2352" s="7">
        <v>2322721</v>
      </c>
      <c r="AJ2352" s="7">
        <v>265560</v>
      </c>
      <c r="AK2352" s="7">
        <v>1365006</v>
      </c>
      <c r="AL2352" s="7">
        <v>0</v>
      </c>
      <c r="AM2352" s="7">
        <v>1047695</v>
      </c>
      <c r="AN2352" s="7">
        <v>0</v>
      </c>
      <c r="AO2352" s="7">
        <v>0</v>
      </c>
      <c r="AP2352" s="7">
        <v>4297722</v>
      </c>
      <c r="AQ2352" s="7">
        <v>314284</v>
      </c>
      <c r="AR2352" s="7">
        <v>2781918</v>
      </c>
      <c r="AS2352" s="7">
        <v>199977</v>
      </c>
      <c r="AT2352" s="7">
        <v>1537762</v>
      </c>
      <c r="AU2352" s="7">
        <v>0</v>
      </c>
      <c r="AV2352" s="7">
        <v>1078728</v>
      </c>
      <c r="AW2352" s="7">
        <v>0</v>
      </c>
      <c r="AX2352" s="7">
        <v>0</v>
      </c>
      <c r="AY2352" s="7">
        <v>4875815</v>
      </c>
      <c r="AZ2352" s="7">
        <v>137867</v>
      </c>
      <c r="BA2352" s="7">
        <v>117963.52499999999</v>
      </c>
      <c r="BB2352" s="7">
        <v>0</v>
      </c>
      <c r="BC2352" s="7">
        <v>0</v>
      </c>
      <c r="BD2352" s="7">
        <v>0</v>
      </c>
      <c r="BE2352" s="7">
        <v>2536.85</v>
      </c>
      <c r="BF2352" s="7">
        <v>0</v>
      </c>
      <c r="BG2352" s="7">
        <v>327201.02874794445</v>
      </c>
      <c r="BH2352" s="7">
        <v>3649</v>
      </c>
      <c r="BI2352" s="7">
        <v>238675</v>
      </c>
      <c r="BJ2352" s="7">
        <v>3284859.9900000021</v>
      </c>
      <c r="BK2352" s="7">
        <v>462252.55333333556</v>
      </c>
      <c r="BL2352" s="7">
        <v>1681235.843333333</v>
      </c>
      <c r="BM2352" s="7">
        <v>7927958.0599999996</v>
      </c>
      <c r="BN2352" s="130">
        <v>1.071</v>
      </c>
      <c r="BO2352" s="131">
        <v>1.34924E-4</v>
      </c>
      <c r="BP2352" s="161">
        <v>3418.7704441047272</v>
      </c>
      <c r="BQ2352" s="162">
        <v>5330754</v>
      </c>
      <c r="BR2352" s="161">
        <v>172227</v>
      </c>
      <c r="BS2352" s="163">
        <v>0</v>
      </c>
      <c r="BT2352" s="163">
        <v>892157.06000000052</v>
      </c>
      <c r="BU2352" s="161">
        <v>8781532.1400000006</v>
      </c>
      <c r="BV2352" s="161">
        <v>154236.70000000001</v>
      </c>
      <c r="BW2352" s="165">
        <v>2848524.7700000005</v>
      </c>
      <c r="BX2352" s="161">
        <v>172227</v>
      </c>
    </row>
    <row r="2353" spans="1:76" ht="14.45" x14ac:dyDescent="0.3">
      <c r="A2353" s="164" t="s">
        <v>31</v>
      </c>
      <c r="B2353" s="6" t="s">
        <v>1170</v>
      </c>
      <c r="C2353" s="6" t="s">
        <v>75</v>
      </c>
      <c r="D2353" s="6" t="s">
        <v>44</v>
      </c>
      <c r="E2353" s="6" t="s">
        <v>36</v>
      </c>
      <c r="F2353" s="24" t="str">
        <f>+Tabela1[[#This Row],[WK]]&amp;Tabela1[[#This Row],[PK]]&amp;Tabela1[[#This Row],[GK]]</f>
        <v>320806</v>
      </c>
      <c r="G2353" s="6" t="s">
        <v>2203</v>
      </c>
      <c r="H2353" s="7">
        <v>111590845.58039986</v>
      </c>
      <c r="I2353" s="8">
        <v>1.371</v>
      </c>
      <c r="J2353" s="7">
        <v>152991049.28999999</v>
      </c>
      <c r="K2353" s="8">
        <v>7.0000000000000007E-2</v>
      </c>
      <c r="L2353" s="7">
        <v>10709373.450300001</v>
      </c>
      <c r="M2353" s="7">
        <v>6708575.4503000006</v>
      </c>
      <c r="N2353" s="9">
        <v>1.6768093391118473</v>
      </c>
      <c r="O2353" s="7">
        <v>3939778</v>
      </c>
      <c r="P2353" s="8">
        <v>1.2949999999999999</v>
      </c>
      <c r="Q2353" s="7">
        <v>5102013</v>
      </c>
      <c r="R2353" s="8">
        <v>1.6E-2</v>
      </c>
      <c r="S2353" s="7">
        <v>81632.207999999999</v>
      </c>
      <c r="T2353" s="7">
        <v>-43932.792000000001</v>
      </c>
      <c r="U2353" s="9">
        <v>-0.34988087444749733</v>
      </c>
      <c r="V2353" s="7">
        <v>6664642.6583000012</v>
      </c>
      <c r="W2353" s="9">
        <v>1.6151372669588209</v>
      </c>
      <c r="X2353" s="7">
        <v>9946682.2750156354</v>
      </c>
      <c r="Y2353" s="7">
        <v>0</v>
      </c>
      <c r="Z2353" s="7">
        <v>16661.88</v>
      </c>
      <c r="AA2353" s="7">
        <v>558719.39501563506</v>
      </c>
      <c r="AB2353" s="7">
        <v>6851399</v>
      </c>
      <c r="AC2353" s="7">
        <v>2519902</v>
      </c>
      <c r="AD2353" s="7">
        <v>3282039.6167156347</v>
      </c>
      <c r="AE2353" s="7">
        <v>0</v>
      </c>
      <c r="AF2353" s="7">
        <v>10709373.450300001</v>
      </c>
      <c r="AG2353" s="7">
        <v>81632.207999999999</v>
      </c>
      <c r="AH2353" s="7">
        <v>3282039.6167156347</v>
      </c>
      <c r="AI2353" s="7">
        <v>3340406</v>
      </c>
      <c r="AJ2353" s="7">
        <v>108577</v>
      </c>
      <c r="AK2353" s="7">
        <v>2778703</v>
      </c>
      <c r="AL2353" s="7">
        <v>0</v>
      </c>
      <c r="AM2353" s="7">
        <v>355212</v>
      </c>
      <c r="AN2353" s="7">
        <v>0</v>
      </c>
      <c r="AO2353" s="7">
        <v>0</v>
      </c>
      <c r="AP2353" s="7">
        <v>6268985</v>
      </c>
      <c r="AQ2353" s="7">
        <v>441589</v>
      </c>
      <c r="AR2353" s="7">
        <v>4000798</v>
      </c>
      <c r="AS2353" s="7">
        <v>125565</v>
      </c>
      <c r="AT2353" s="7">
        <v>1984085</v>
      </c>
      <c r="AU2353" s="7">
        <v>0</v>
      </c>
      <c r="AV2353" s="7">
        <v>732895</v>
      </c>
      <c r="AW2353" s="7">
        <v>0</v>
      </c>
      <c r="AX2353" s="7">
        <v>0</v>
      </c>
      <c r="AY2353" s="7">
        <v>6325793</v>
      </c>
      <c r="AZ2353" s="7">
        <v>181660</v>
      </c>
      <c r="BA2353" s="7">
        <v>16661.88</v>
      </c>
      <c r="BB2353" s="7">
        <v>0</v>
      </c>
      <c r="BC2353" s="7">
        <v>0</v>
      </c>
      <c r="BD2353" s="7">
        <v>0</v>
      </c>
      <c r="BE2353" s="7">
        <v>358.32</v>
      </c>
      <c r="BF2353" s="7">
        <v>0</v>
      </c>
      <c r="BG2353" s="7">
        <v>358226.395015635</v>
      </c>
      <c r="BH2353" s="7">
        <v>3995</v>
      </c>
      <c r="BI2353" s="7">
        <v>200493</v>
      </c>
      <c r="BJ2353" s="7">
        <v>2759322.416666667</v>
      </c>
      <c r="BK2353" s="7">
        <v>1422546.4333333336</v>
      </c>
      <c r="BL2353" s="7">
        <v>117231.96666666667</v>
      </c>
      <c r="BM2353" s="7">
        <v>5112640</v>
      </c>
      <c r="BN2353" s="130">
        <v>1.05</v>
      </c>
      <c r="BO2353" s="131">
        <v>1.459624E-4</v>
      </c>
      <c r="BP2353" s="161">
        <v>3698.9155200044415</v>
      </c>
      <c r="BQ2353" s="162">
        <v>6851399</v>
      </c>
      <c r="BR2353" s="161">
        <v>224800</v>
      </c>
      <c r="BS2353" s="163">
        <v>0</v>
      </c>
      <c r="BT2353" s="163">
        <v>502550.72498436458</v>
      </c>
      <c r="BU2353" s="161">
        <v>10709373.449999999</v>
      </c>
      <c r="BV2353" s="161">
        <v>81632.210000000006</v>
      </c>
      <c r="BW2353" s="165">
        <v>3784590.3449843647</v>
      </c>
      <c r="BX2353" s="161">
        <v>224800</v>
      </c>
    </row>
    <row r="2354" spans="1:76" ht="14.45" x14ac:dyDescent="0.3">
      <c r="A2354" s="164" t="s">
        <v>31</v>
      </c>
      <c r="B2354" s="6" t="s">
        <v>1170</v>
      </c>
      <c r="C2354" s="6" t="s">
        <v>75</v>
      </c>
      <c r="D2354" s="6" t="s">
        <v>51</v>
      </c>
      <c r="E2354" s="6" t="s">
        <v>36</v>
      </c>
      <c r="F2354" s="24" t="str">
        <f>+Tabela1[[#This Row],[WK]]&amp;Tabela1[[#This Row],[PK]]&amp;Tabela1[[#This Row],[GK]]</f>
        <v>320807</v>
      </c>
      <c r="G2354" s="6" t="s">
        <v>2204</v>
      </c>
      <c r="H2354" s="7">
        <v>134124796.56819998</v>
      </c>
      <c r="I2354" s="8">
        <v>1.371</v>
      </c>
      <c r="J2354" s="7">
        <v>183885096.08999997</v>
      </c>
      <c r="K2354" s="8">
        <v>7.0000000000000007E-2</v>
      </c>
      <c r="L2354" s="7">
        <v>12871956.726299999</v>
      </c>
      <c r="M2354" s="7">
        <v>7122941.7262999993</v>
      </c>
      <c r="N2354" s="9">
        <v>1.2389847176081468</v>
      </c>
      <c r="O2354" s="7">
        <v>14844715</v>
      </c>
      <c r="P2354" s="8">
        <v>1.2949999999999999</v>
      </c>
      <c r="Q2354" s="7">
        <v>19223906</v>
      </c>
      <c r="R2354" s="8">
        <v>1.6E-2</v>
      </c>
      <c r="S2354" s="7">
        <v>307582.49599999998</v>
      </c>
      <c r="T2354" s="7">
        <v>184212.49599999998</v>
      </c>
      <c r="U2354" s="9">
        <v>1.4931709167544782</v>
      </c>
      <c r="V2354" s="7">
        <v>7307154.2222999986</v>
      </c>
      <c r="W2354" s="9">
        <v>1.244324788361117</v>
      </c>
      <c r="X2354" s="7">
        <v>9044158.8260963839</v>
      </c>
      <c r="Y2354" s="7">
        <v>0</v>
      </c>
      <c r="Z2354" s="7">
        <v>266639.37</v>
      </c>
      <c r="AA2354" s="7">
        <v>1208666.4560963842</v>
      </c>
      <c r="AB2354" s="7">
        <v>6038231</v>
      </c>
      <c r="AC2354" s="7">
        <v>1530622</v>
      </c>
      <c r="AD2354" s="7">
        <v>1737004.6037963845</v>
      </c>
      <c r="AE2354" s="7">
        <v>-2623687.5599999996</v>
      </c>
      <c r="AF2354" s="7">
        <v>11985273.770096384</v>
      </c>
      <c r="AG2354" s="7">
        <v>307582.49599999998</v>
      </c>
      <c r="AH2354" s="7">
        <v>0</v>
      </c>
      <c r="AI2354" s="7">
        <v>4800054</v>
      </c>
      <c r="AJ2354" s="7">
        <v>122575</v>
      </c>
      <c r="AK2354" s="7">
        <v>0</v>
      </c>
      <c r="AL2354" s="7">
        <v>0</v>
      </c>
      <c r="AM2354" s="7">
        <v>981895</v>
      </c>
      <c r="AN2354" s="7">
        <v>0</v>
      </c>
      <c r="AO2354" s="7">
        <v>-1746992</v>
      </c>
      <c r="AP2354" s="7">
        <v>4715861</v>
      </c>
      <c r="AQ2354" s="7">
        <v>338154</v>
      </c>
      <c r="AR2354" s="7">
        <v>5749015</v>
      </c>
      <c r="AS2354" s="7">
        <v>123370</v>
      </c>
      <c r="AT2354" s="7">
        <v>0</v>
      </c>
      <c r="AU2354" s="7">
        <v>0</v>
      </c>
      <c r="AV2354" s="7">
        <v>1673804</v>
      </c>
      <c r="AW2354" s="7">
        <v>0</v>
      </c>
      <c r="AX2354" s="7">
        <v>-1085910</v>
      </c>
      <c r="AY2354" s="7">
        <v>5334987</v>
      </c>
      <c r="AZ2354" s="7">
        <v>137867</v>
      </c>
      <c r="BA2354" s="7">
        <v>266639.37</v>
      </c>
      <c r="BB2354" s="7">
        <v>0</v>
      </c>
      <c r="BC2354" s="7">
        <v>0</v>
      </c>
      <c r="BD2354" s="7">
        <v>2786.11</v>
      </c>
      <c r="BE2354" s="7">
        <v>161.96</v>
      </c>
      <c r="BF2354" s="7">
        <v>0</v>
      </c>
      <c r="BG2354" s="7">
        <v>335719.45609638427</v>
      </c>
      <c r="BH2354" s="7">
        <v>3744</v>
      </c>
      <c r="BI2354" s="7">
        <v>872947</v>
      </c>
      <c r="BJ2354" s="7">
        <v>12014391.98583333</v>
      </c>
      <c r="BK2354" s="7">
        <v>9033523.5866666622</v>
      </c>
      <c r="BL2354" s="7">
        <v>3421984.78</v>
      </c>
      <c r="BM2354" s="7">
        <v>5079504.0366666671</v>
      </c>
      <c r="BN2354" s="130">
        <v>1.4379999999999999</v>
      </c>
      <c r="BO2354" s="131">
        <v>1.855224E-4</v>
      </c>
      <c r="BP2354" s="161">
        <v>4680</v>
      </c>
      <c r="BQ2354" s="162">
        <v>6038231</v>
      </c>
      <c r="BR2354" s="161">
        <v>238012</v>
      </c>
      <c r="BS2354" s="163">
        <v>0</v>
      </c>
      <c r="BT2354" s="163">
        <v>878288.55000000075</v>
      </c>
      <c r="BU2354" s="161">
        <v>11985273.77</v>
      </c>
      <c r="BV2354" s="161">
        <v>307582.5</v>
      </c>
      <c r="BW2354" s="165">
        <v>878288.55000000075</v>
      </c>
      <c r="BX2354" s="161">
        <v>238012</v>
      </c>
    </row>
    <row r="2355" spans="1:76" ht="14.45" x14ac:dyDescent="0.3">
      <c r="A2355" s="164" t="s">
        <v>31</v>
      </c>
      <c r="B2355" s="6" t="s">
        <v>1170</v>
      </c>
      <c r="C2355" s="6" t="s">
        <v>77</v>
      </c>
      <c r="D2355" s="6" t="s">
        <v>33</v>
      </c>
      <c r="E2355" s="6" t="s">
        <v>36</v>
      </c>
      <c r="F2355" s="24" t="str">
        <f>+Tabela1[[#This Row],[WK]]&amp;Tabela1[[#This Row],[PK]]&amp;Tabela1[[#This Row],[GK]]</f>
        <v>320901</v>
      </c>
      <c r="G2355" s="6" t="s">
        <v>2205</v>
      </c>
      <c r="H2355" s="7">
        <v>273448695.80859923</v>
      </c>
      <c r="I2355" s="8">
        <v>1.371</v>
      </c>
      <c r="J2355" s="7">
        <v>374898161.94999999</v>
      </c>
      <c r="K2355" s="8">
        <v>7.0000000000000007E-2</v>
      </c>
      <c r="L2355" s="7">
        <v>26242871.3365</v>
      </c>
      <c r="M2355" s="7">
        <v>14540087.3365</v>
      </c>
      <c r="N2355" s="9">
        <v>1.242446868753623</v>
      </c>
      <c r="O2355" s="7">
        <v>34859898</v>
      </c>
      <c r="P2355" s="8">
        <v>1.2949999999999999</v>
      </c>
      <c r="Q2355" s="7">
        <v>45143568</v>
      </c>
      <c r="R2355" s="8">
        <v>1.6E-2</v>
      </c>
      <c r="S2355" s="7">
        <v>722297.08799999999</v>
      </c>
      <c r="T2355" s="7">
        <v>223419.08799999999</v>
      </c>
      <c r="U2355" s="9">
        <v>0.44784313599717762</v>
      </c>
      <c r="V2355" s="7">
        <v>14763506.4245</v>
      </c>
      <c r="W2355" s="9">
        <v>1.2099586453468387</v>
      </c>
      <c r="X2355" s="7">
        <v>18739443.122637454</v>
      </c>
      <c r="Y2355" s="7">
        <v>0</v>
      </c>
      <c r="Z2355" s="7">
        <v>730437.96499999997</v>
      </c>
      <c r="AA2355" s="7">
        <v>1084284.157637455</v>
      </c>
      <c r="AB2355" s="7">
        <v>16320623</v>
      </c>
      <c r="AC2355" s="7">
        <v>604098</v>
      </c>
      <c r="AD2355" s="7">
        <v>3975936.6981374542</v>
      </c>
      <c r="AE2355" s="7">
        <v>0</v>
      </c>
      <c r="AF2355" s="7">
        <v>26242871.3365</v>
      </c>
      <c r="AG2355" s="7">
        <v>722297.08799999999</v>
      </c>
      <c r="AH2355" s="7">
        <v>3975936.6981374542</v>
      </c>
      <c r="AI2355" s="7">
        <v>9771065</v>
      </c>
      <c r="AJ2355" s="7">
        <v>450585</v>
      </c>
      <c r="AK2355" s="7">
        <v>2269889</v>
      </c>
      <c r="AL2355" s="7">
        <v>0</v>
      </c>
      <c r="AM2355" s="7">
        <v>318582</v>
      </c>
      <c r="AN2355" s="7">
        <v>0</v>
      </c>
      <c r="AO2355" s="7">
        <v>0</v>
      </c>
      <c r="AP2355" s="7">
        <v>14055828</v>
      </c>
      <c r="AQ2355" s="7">
        <v>819526</v>
      </c>
      <c r="AR2355" s="7">
        <v>11702784</v>
      </c>
      <c r="AS2355" s="7">
        <v>498878</v>
      </c>
      <c r="AT2355" s="7">
        <v>2597890</v>
      </c>
      <c r="AU2355" s="7">
        <v>0</v>
      </c>
      <c r="AV2355" s="7">
        <v>472788</v>
      </c>
      <c r="AW2355" s="7">
        <v>0</v>
      </c>
      <c r="AX2355" s="7">
        <v>0</v>
      </c>
      <c r="AY2355" s="7">
        <v>14544843</v>
      </c>
      <c r="AZ2355" s="7">
        <v>345477</v>
      </c>
      <c r="BA2355" s="7">
        <v>730437.96499999997</v>
      </c>
      <c r="BB2355" s="7">
        <v>0</v>
      </c>
      <c r="BC2355" s="7">
        <v>424.25</v>
      </c>
      <c r="BD2355" s="7">
        <v>6225.63</v>
      </c>
      <c r="BE2355" s="7">
        <v>428.75</v>
      </c>
      <c r="BF2355" s="7">
        <v>0</v>
      </c>
      <c r="BG2355" s="7">
        <v>766667.15763745492</v>
      </c>
      <c r="BH2355" s="7">
        <v>8550</v>
      </c>
      <c r="BI2355" s="7">
        <v>317617</v>
      </c>
      <c r="BJ2355" s="7">
        <v>4371390.71</v>
      </c>
      <c r="BK2355" s="7">
        <v>2519211.7333333339</v>
      </c>
      <c r="BL2355" s="7">
        <v>2646380.4566666665</v>
      </c>
      <c r="BM2355" s="7">
        <v>2115954.9933333336</v>
      </c>
      <c r="BN2355" s="130">
        <v>1.119</v>
      </c>
      <c r="BO2355" s="131">
        <v>3.1181010000000002E-4</v>
      </c>
      <c r="BP2355" s="161">
        <v>7902.0921766283691</v>
      </c>
      <c r="BQ2355" s="162">
        <v>16320623</v>
      </c>
      <c r="BR2355" s="161">
        <v>472098</v>
      </c>
      <c r="BS2355" s="163">
        <v>0</v>
      </c>
      <c r="BT2355" s="163">
        <v>2193652.4199999981</v>
      </c>
      <c r="BU2355" s="161">
        <v>26242871.34</v>
      </c>
      <c r="BV2355" s="161">
        <v>722297.09</v>
      </c>
      <c r="BW2355" s="165">
        <v>6169589.1199999982</v>
      </c>
      <c r="BX2355" s="161">
        <v>472098</v>
      </c>
    </row>
    <row r="2356" spans="1:76" ht="14.45" x14ac:dyDescent="0.3">
      <c r="A2356" s="164" t="s">
        <v>31</v>
      </c>
      <c r="B2356" s="6" t="s">
        <v>1170</v>
      </c>
      <c r="C2356" s="6" t="s">
        <v>77</v>
      </c>
      <c r="D2356" s="6" t="s">
        <v>32</v>
      </c>
      <c r="E2356" s="6" t="s">
        <v>36</v>
      </c>
      <c r="F2356" s="24" t="str">
        <f>+Tabela1[[#This Row],[WK]]&amp;Tabela1[[#This Row],[PK]]&amp;Tabela1[[#This Row],[GK]]</f>
        <v>320902</v>
      </c>
      <c r="G2356" s="6" t="s">
        <v>2206</v>
      </c>
      <c r="H2356" s="7">
        <v>340058982.89139986</v>
      </c>
      <c r="I2356" s="8">
        <v>1.371</v>
      </c>
      <c r="J2356" s="7">
        <v>466220865.55000001</v>
      </c>
      <c r="K2356" s="8">
        <v>7.0000000000000007E-2</v>
      </c>
      <c r="L2356" s="7">
        <v>32635460.588500004</v>
      </c>
      <c r="M2356" s="7">
        <v>16398622.588500004</v>
      </c>
      <c r="N2356" s="9">
        <v>1.0099640452469874</v>
      </c>
      <c r="O2356" s="7">
        <v>39509000</v>
      </c>
      <c r="P2356" s="8">
        <v>1.2949999999999999</v>
      </c>
      <c r="Q2356" s="7">
        <v>51164155</v>
      </c>
      <c r="R2356" s="8">
        <v>1.6E-2</v>
      </c>
      <c r="S2356" s="7">
        <v>818626.48</v>
      </c>
      <c r="T2356" s="7">
        <v>187169.47999999998</v>
      </c>
      <c r="U2356" s="9">
        <v>0.29640890828670835</v>
      </c>
      <c r="V2356" s="7">
        <v>16585792.068500005</v>
      </c>
      <c r="W2356" s="9">
        <v>0.98325243117339389</v>
      </c>
      <c r="X2356" s="7">
        <v>18029210.413227864</v>
      </c>
      <c r="Y2356" s="7">
        <v>0</v>
      </c>
      <c r="Z2356" s="7">
        <v>137861.495</v>
      </c>
      <c r="AA2356" s="7">
        <v>1158356.9182278619</v>
      </c>
      <c r="AB2356" s="7">
        <v>14646054</v>
      </c>
      <c r="AC2356" s="7">
        <v>2086938</v>
      </c>
      <c r="AD2356" s="7">
        <v>2086938</v>
      </c>
      <c r="AE2356" s="7">
        <v>-1378612.8002806096</v>
      </c>
      <c r="AF2356" s="7">
        <v>32635460.588500004</v>
      </c>
      <c r="AG2356" s="7">
        <v>818626.48</v>
      </c>
      <c r="AH2356" s="7">
        <v>708325.19971939037</v>
      </c>
      <c r="AI2356" s="7">
        <v>13556705</v>
      </c>
      <c r="AJ2356" s="7">
        <v>567774</v>
      </c>
      <c r="AK2356" s="7">
        <v>1622461</v>
      </c>
      <c r="AL2356" s="7">
        <v>0</v>
      </c>
      <c r="AM2356" s="7">
        <v>999391</v>
      </c>
      <c r="AN2356" s="7">
        <v>0</v>
      </c>
      <c r="AO2356" s="7">
        <v>0</v>
      </c>
      <c r="AP2356" s="7">
        <v>11824595</v>
      </c>
      <c r="AQ2356" s="7">
        <v>982636</v>
      </c>
      <c r="AR2356" s="7">
        <v>16236838</v>
      </c>
      <c r="AS2356" s="7">
        <v>631457</v>
      </c>
      <c r="AT2356" s="7">
        <v>1798486</v>
      </c>
      <c r="AU2356" s="7">
        <v>0</v>
      </c>
      <c r="AV2356" s="7">
        <v>567691</v>
      </c>
      <c r="AW2356" s="7">
        <v>0</v>
      </c>
      <c r="AX2356" s="7">
        <v>0</v>
      </c>
      <c r="AY2356" s="7">
        <v>13519807</v>
      </c>
      <c r="AZ2356" s="7">
        <v>446039</v>
      </c>
      <c r="BA2356" s="7">
        <v>137861.495</v>
      </c>
      <c r="BB2356" s="7">
        <v>0</v>
      </c>
      <c r="BC2356" s="7">
        <v>192.89</v>
      </c>
      <c r="BD2356" s="7">
        <v>0</v>
      </c>
      <c r="BE2356" s="7">
        <v>1678.83</v>
      </c>
      <c r="BF2356" s="7">
        <v>0</v>
      </c>
      <c r="BG2356" s="7">
        <v>604904.91822786187</v>
      </c>
      <c r="BH2356" s="7">
        <v>6746</v>
      </c>
      <c r="BI2356" s="7">
        <v>553452</v>
      </c>
      <c r="BJ2356" s="7">
        <v>7617174.9866666663</v>
      </c>
      <c r="BK2356" s="7">
        <v>6291017.2766666673</v>
      </c>
      <c r="BL2356" s="7">
        <v>91792.596666666665</v>
      </c>
      <c r="BM2356" s="7">
        <v>5121045.6466666665</v>
      </c>
      <c r="BN2356" s="130">
        <v>1.417</v>
      </c>
      <c r="BO2356" s="131">
        <v>2.8963369999999999E-4</v>
      </c>
      <c r="BP2356" s="161">
        <v>7339.8009885725141</v>
      </c>
      <c r="BQ2356" s="162">
        <v>14646054</v>
      </c>
      <c r="BR2356" s="161">
        <v>623853</v>
      </c>
      <c r="BS2356" s="163">
        <v>0</v>
      </c>
      <c r="BT2356" s="163">
        <v>1661758.2899999991</v>
      </c>
      <c r="BU2356" s="161">
        <v>32635460.59</v>
      </c>
      <c r="BV2356" s="161">
        <v>818626.48</v>
      </c>
      <c r="BW2356" s="165">
        <v>2370083.4899999993</v>
      </c>
      <c r="BX2356" s="161">
        <v>623853</v>
      </c>
    </row>
    <row r="2357" spans="1:76" ht="14.45" x14ac:dyDescent="0.3">
      <c r="A2357" s="164" t="s">
        <v>31</v>
      </c>
      <c r="B2357" s="6" t="s">
        <v>1170</v>
      </c>
      <c r="C2357" s="6" t="s">
        <v>77</v>
      </c>
      <c r="D2357" s="6" t="s">
        <v>37</v>
      </c>
      <c r="E2357" s="6" t="s">
        <v>40</v>
      </c>
      <c r="F2357" s="24" t="str">
        <f>+Tabela1[[#This Row],[WK]]&amp;Tabela1[[#This Row],[PK]]&amp;Tabela1[[#This Row],[GK]]</f>
        <v>320903</v>
      </c>
      <c r="G2357" s="6" t="s">
        <v>2207</v>
      </c>
      <c r="H2357" s="7">
        <v>243294943.10939896</v>
      </c>
      <c r="I2357" s="8">
        <v>1.371</v>
      </c>
      <c r="J2357" s="7">
        <v>333557367.01000005</v>
      </c>
      <c r="K2357" s="8">
        <v>7.0000000000000007E-2</v>
      </c>
      <c r="L2357" s="7">
        <v>23349015.690700006</v>
      </c>
      <c r="M2357" s="7">
        <v>14568133.690700006</v>
      </c>
      <c r="N2357" s="9">
        <v>1.6590740760096772</v>
      </c>
      <c r="O2357" s="7">
        <v>10674981</v>
      </c>
      <c r="P2357" s="8">
        <v>1.2949999999999999</v>
      </c>
      <c r="Q2357" s="7">
        <v>13824100</v>
      </c>
      <c r="R2357" s="8">
        <v>1.6E-2</v>
      </c>
      <c r="S2357" s="7">
        <v>221185.6</v>
      </c>
      <c r="T2357" s="7">
        <v>-24888.399999999994</v>
      </c>
      <c r="U2357" s="9">
        <v>-0.10114193291448911</v>
      </c>
      <c r="V2357" s="7">
        <v>14543245.290700007</v>
      </c>
      <c r="W2357" s="9">
        <v>1.6110907476119312</v>
      </c>
      <c r="X2357" s="7">
        <v>22229891.067288678</v>
      </c>
      <c r="Y2357" s="7">
        <v>1345006</v>
      </c>
      <c r="Z2357" s="7">
        <v>770747.1100000001</v>
      </c>
      <c r="AA2357" s="7">
        <v>1030470.9572886786</v>
      </c>
      <c r="AB2357" s="7">
        <v>14295872</v>
      </c>
      <c r="AC2357" s="7">
        <v>4787795</v>
      </c>
      <c r="AD2357" s="7">
        <v>7686645.7765886728</v>
      </c>
      <c r="AE2357" s="7">
        <v>0</v>
      </c>
      <c r="AF2357" s="7">
        <v>23349015.690700006</v>
      </c>
      <c r="AG2357" s="7">
        <v>221185.6</v>
      </c>
      <c r="AH2357" s="7">
        <v>7686645.7765886728</v>
      </c>
      <c r="AI2357" s="7">
        <v>7331467</v>
      </c>
      <c r="AJ2357" s="7">
        <v>232791</v>
      </c>
      <c r="AK2357" s="7">
        <v>6657164</v>
      </c>
      <c r="AL2357" s="7">
        <v>11913</v>
      </c>
      <c r="AM2357" s="7">
        <v>517243</v>
      </c>
      <c r="AN2357" s="7">
        <v>0</v>
      </c>
      <c r="AO2357" s="7">
        <v>0</v>
      </c>
      <c r="AP2357" s="7">
        <v>11292134</v>
      </c>
      <c r="AQ2357" s="7">
        <v>580829</v>
      </c>
      <c r="AR2357" s="7">
        <v>8780882</v>
      </c>
      <c r="AS2357" s="7">
        <v>246074</v>
      </c>
      <c r="AT2357" s="7">
        <v>7955789</v>
      </c>
      <c r="AU2357" s="7">
        <v>12868</v>
      </c>
      <c r="AV2357" s="7">
        <v>336605</v>
      </c>
      <c r="AW2357" s="7">
        <v>0</v>
      </c>
      <c r="AX2357" s="7">
        <v>0</v>
      </c>
      <c r="AY2357" s="7">
        <v>12910976</v>
      </c>
      <c r="AZ2357" s="7">
        <v>231940</v>
      </c>
      <c r="BA2357" s="7">
        <v>770747.1100000001</v>
      </c>
      <c r="BB2357" s="7">
        <v>0</v>
      </c>
      <c r="BC2357" s="7">
        <v>170.05</v>
      </c>
      <c r="BD2357" s="7">
        <v>2099.5</v>
      </c>
      <c r="BE2357" s="7">
        <v>11242.54</v>
      </c>
      <c r="BF2357" s="7">
        <v>0</v>
      </c>
      <c r="BG2357" s="7">
        <v>739676.95728867862</v>
      </c>
      <c r="BH2357" s="7">
        <v>8249</v>
      </c>
      <c r="BI2357" s="7">
        <v>290794</v>
      </c>
      <c r="BJ2357" s="7">
        <v>4002121.2608333342</v>
      </c>
      <c r="BK2357" s="7">
        <v>2159398.4066666672</v>
      </c>
      <c r="BL2357" s="7">
        <v>962620.86</v>
      </c>
      <c r="BM2357" s="7">
        <v>5445649.6966666672</v>
      </c>
      <c r="BN2357" s="130">
        <v>0.95099999999999996</v>
      </c>
      <c r="BO2357" s="131">
        <v>3.007145E-4</v>
      </c>
      <c r="BP2357" s="161">
        <v>7620.9465826004407</v>
      </c>
      <c r="BQ2357" s="162">
        <v>14295872</v>
      </c>
      <c r="BR2357" s="161">
        <v>472239</v>
      </c>
      <c r="BS2357" s="163">
        <v>0</v>
      </c>
      <c r="BT2357" s="163">
        <v>2190525.9327113219</v>
      </c>
      <c r="BU2357" s="161">
        <v>23349015.690000001</v>
      </c>
      <c r="BV2357" s="161">
        <v>221185.6</v>
      </c>
      <c r="BW2357" s="165">
        <v>9877171.7127113231</v>
      </c>
      <c r="BX2357" s="161">
        <v>472239</v>
      </c>
    </row>
    <row r="2358" spans="1:76" ht="14.45" x14ac:dyDescent="0.3">
      <c r="A2358" s="164" t="s">
        <v>31</v>
      </c>
      <c r="B2358" s="6" t="s">
        <v>1170</v>
      </c>
      <c r="C2358" s="6" t="s">
        <v>77</v>
      </c>
      <c r="D2358" s="6" t="s">
        <v>39</v>
      </c>
      <c r="E2358" s="6" t="s">
        <v>36</v>
      </c>
      <c r="F2358" s="24" t="str">
        <f>+Tabela1[[#This Row],[WK]]&amp;Tabela1[[#This Row],[PK]]&amp;Tabela1[[#This Row],[GK]]</f>
        <v>320904</v>
      </c>
      <c r="G2358" s="6" t="s">
        <v>2208</v>
      </c>
      <c r="H2358" s="7">
        <v>249951567.67399976</v>
      </c>
      <c r="I2358" s="8">
        <v>1.371</v>
      </c>
      <c r="J2358" s="7">
        <v>342683599.27999997</v>
      </c>
      <c r="K2358" s="8">
        <v>7.0000000000000007E-2</v>
      </c>
      <c r="L2358" s="7">
        <v>23987851.9496</v>
      </c>
      <c r="M2358" s="7">
        <v>12620218.9496</v>
      </c>
      <c r="N2358" s="9">
        <v>1.1101888097196664</v>
      </c>
      <c r="O2358" s="7">
        <v>4242645</v>
      </c>
      <c r="P2358" s="8">
        <v>1.2949999999999999</v>
      </c>
      <c r="Q2358" s="7">
        <v>5494225</v>
      </c>
      <c r="R2358" s="8">
        <v>1.6E-2</v>
      </c>
      <c r="S2358" s="7">
        <v>87907.6</v>
      </c>
      <c r="T2358" s="7">
        <v>-104817.4</v>
      </c>
      <c r="U2358" s="9">
        <v>-0.54387028148916849</v>
      </c>
      <c r="V2358" s="7">
        <v>12515401.549600001</v>
      </c>
      <c r="W2358" s="9">
        <v>1.0826136655629524</v>
      </c>
      <c r="X2358" s="7">
        <v>14065979.400362493</v>
      </c>
      <c r="Y2358" s="7">
        <v>0</v>
      </c>
      <c r="Z2358" s="7">
        <v>381742.52500000002</v>
      </c>
      <c r="AA2358" s="7">
        <v>882459.87536249333</v>
      </c>
      <c r="AB2358" s="7">
        <v>11761059</v>
      </c>
      <c r="AC2358" s="7">
        <v>1040718</v>
      </c>
      <c r="AD2358" s="7">
        <v>1550577.8507624934</v>
      </c>
      <c r="AE2358" s="7">
        <v>0</v>
      </c>
      <c r="AF2358" s="7">
        <v>23987851.9496</v>
      </c>
      <c r="AG2358" s="7">
        <v>87907.6</v>
      </c>
      <c r="AH2358" s="7">
        <v>1550577.8507624934</v>
      </c>
      <c r="AI2358" s="7">
        <v>9491236</v>
      </c>
      <c r="AJ2358" s="7">
        <v>159036</v>
      </c>
      <c r="AK2358" s="7">
        <v>2898896</v>
      </c>
      <c r="AL2358" s="7">
        <v>0</v>
      </c>
      <c r="AM2358" s="7">
        <v>255060</v>
      </c>
      <c r="AN2358" s="7">
        <v>0</v>
      </c>
      <c r="AO2358" s="7">
        <v>0</v>
      </c>
      <c r="AP2358" s="7">
        <v>9665215</v>
      </c>
      <c r="AQ2358" s="7">
        <v>564916</v>
      </c>
      <c r="AR2358" s="7">
        <v>11367633</v>
      </c>
      <c r="AS2358" s="7">
        <v>192725</v>
      </c>
      <c r="AT2358" s="7">
        <v>2262951</v>
      </c>
      <c r="AU2358" s="7">
        <v>1204</v>
      </c>
      <c r="AV2358" s="7">
        <v>434724</v>
      </c>
      <c r="AW2358" s="7">
        <v>0</v>
      </c>
      <c r="AX2358" s="7">
        <v>0</v>
      </c>
      <c r="AY2358" s="7">
        <v>10420580</v>
      </c>
      <c r="AZ2358" s="7">
        <v>241672</v>
      </c>
      <c r="BA2358" s="7">
        <v>381742.52500000002</v>
      </c>
      <c r="BB2358" s="7">
        <v>0</v>
      </c>
      <c r="BC2358" s="7">
        <v>295.54000000000002</v>
      </c>
      <c r="BD2358" s="7">
        <v>2826.04</v>
      </c>
      <c r="BE2358" s="7">
        <v>587.16999999999996</v>
      </c>
      <c r="BF2358" s="7">
        <v>0</v>
      </c>
      <c r="BG2358" s="7">
        <v>514249.87536249327</v>
      </c>
      <c r="BH2358" s="7">
        <v>5735</v>
      </c>
      <c r="BI2358" s="7">
        <v>368210</v>
      </c>
      <c r="BJ2358" s="7">
        <v>5067676.0091666663</v>
      </c>
      <c r="BK2358" s="7">
        <v>3986527.3633333328</v>
      </c>
      <c r="BL2358" s="7">
        <v>532019.29</v>
      </c>
      <c r="BM2358" s="7">
        <v>3260556.0033333334</v>
      </c>
      <c r="BN2358" s="130">
        <v>1.2430000000000001</v>
      </c>
      <c r="BO2358" s="131">
        <v>2.0954909999999999E-4</v>
      </c>
      <c r="BP2358" s="161">
        <v>5310.7502245560117</v>
      </c>
      <c r="BQ2358" s="162">
        <v>11761059</v>
      </c>
      <c r="BR2358" s="161">
        <v>451122</v>
      </c>
      <c r="BS2358" s="163">
        <v>0</v>
      </c>
      <c r="BT2358" s="163">
        <v>1246273.5996375047</v>
      </c>
      <c r="BU2358" s="161">
        <v>23987851.949999999</v>
      </c>
      <c r="BV2358" s="161">
        <v>87907.6</v>
      </c>
      <c r="BW2358" s="165">
        <v>2796851.4496375048</v>
      </c>
      <c r="BX2358" s="161">
        <v>451122</v>
      </c>
    </row>
    <row r="2359" spans="1:76" ht="14.45" x14ac:dyDescent="0.3">
      <c r="A2359" s="164" t="s">
        <v>31</v>
      </c>
      <c r="B2359" s="6" t="s">
        <v>1170</v>
      </c>
      <c r="C2359" s="6" t="s">
        <v>77</v>
      </c>
      <c r="D2359" s="6" t="s">
        <v>42</v>
      </c>
      <c r="E2359" s="6" t="s">
        <v>40</v>
      </c>
      <c r="F2359" s="24" t="str">
        <f>+Tabela1[[#This Row],[WK]]&amp;Tabela1[[#This Row],[PK]]&amp;Tabela1[[#This Row],[GK]]</f>
        <v>320905</v>
      </c>
      <c r="G2359" s="6" t="s">
        <v>2209</v>
      </c>
      <c r="H2359" s="7">
        <v>167409517.62420031</v>
      </c>
      <c r="I2359" s="8">
        <v>1.371</v>
      </c>
      <c r="J2359" s="7">
        <v>229518448.66999999</v>
      </c>
      <c r="K2359" s="8">
        <v>7.0000000000000007E-2</v>
      </c>
      <c r="L2359" s="7">
        <v>16066291.4069</v>
      </c>
      <c r="M2359" s="7">
        <v>7779848.4068999998</v>
      </c>
      <c r="N2359" s="9">
        <v>0.93886464999517882</v>
      </c>
      <c r="O2359" s="7">
        <v>24838753</v>
      </c>
      <c r="P2359" s="8">
        <v>1.2949999999999999</v>
      </c>
      <c r="Q2359" s="7">
        <v>32166185</v>
      </c>
      <c r="R2359" s="8">
        <v>1.6E-2</v>
      </c>
      <c r="S2359" s="7">
        <v>514658.96</v>
      </c>
      <c r="T2359" s="7">
        <v>284789.96000000002</v>
      </c>
      <c r="U2359" s="9">
        <v>1.2389228647621038</v>
      </c>
      <c r="V2359" s="7">
        <v>8064638.3669000007</v>
      </c>
      <c r="W2359" s="9">
        <v>0.94696370528698348</v>
      </c>
      <c r="X2359" s="7">
        <v>9362973.0586649273</v>
      </c>
      <c r="Y2359" s="7">
        <v>0</v>
      </c>
      <c r="Z2359" s="7">
        <v>521298.94500000001</v>
      </c>
      <c r="AA2359" s="7">
        <v>1098459.113664927</v>
      </c>
      <c r="AB2359" s="7">
        <v>5516617</v>
      </c>
      <c r="AC2359" s="7">
        <v>2226598</v>
      </c>
      <c r="AD2359" s="7">
        <v>2226598</v>
      </c>
      <c r="AE2359" s="7">
        <v>-5849582.5125000002</v>
      </c>
      <c r="AF2359" s="7">
        <v>12443306.894400001</v>
      </c>
      <c r="AG2359" s="7">
        <v>514658.96</v>
      </c>
      <c r="AH2359" s="7">
        <v>0</v>
      </c>
      <c r="AI2359" s="7">
        <v>6918642</v>
      </c>
      <c r="AJ2359" s="7">
        <v>220208</v>
      </c>
      <c r="AK2359" s="7">
        <v>0</v>
      </c>
      <c r="AL2359" s="7">
        <v>0</v>
      </c>
      <c r="AM2359" s="7">
        <v>1180537</v>
      </c>
      <c r="AN2359" s="7">
        <v>0</v>
      </c>
      <c r="AO2359" s="7">
        <v>-2649575</v>
      </c>
      <c r="AP2359" s="7">
        <v>4689891</v>
      </c>
      <c r="AQ2359" s="7">
        <v>258589</v>
      </c>
      <c r="AR2359" s="7">
        <v>8286443</v>
      </c>
      <c r="AS2359" s="7">
        <v>229869</v>
      </c>
      <c r="AT2359" s="7">
        <v>0</v>
      </c>
      <c r="AU2359" s="7">
        <v>0</v>
      </c>
      <c r="AV2359" s="7">
        <v>1240939</v>
      </c>
      <c r="AW2359" s="7">
        <v>0</v>
      </c>
      <c r="AX2359" s="7">
        <v>-2338787</v>
      </c>
      <c r="AY2359" s="7">
        <v>4945107</v>
      </c>
      <c r="AZ2359" s="7">
        <v>111915</v>
      </c>
      <c r="BA2359" s="7">
        <v>521298.94500000001</v>
      </c>
      <c r="BB2359" s="7">
        <v>0</v>
      </c>
      <c r="BC2359" s="7">
        <v>0</v>
      </c>
      <c r="BD2359" s="7">
        <v>5541.25</v>
      </c>
      <c r="BE2359" s="7">
        <v>128.22999999999999</v>
      </c>
      <c r="BF2359" s="7">
        <v>0</v>
      </c>
      <c r="BG2359" s="7">
        <v>415166.11366492708</v>
      </c>
      <c r="BH2359" s="7">
        <v>4630</v>
      </c>
      <c r="BI2359" s="7">
        <v>683293</v>
      </c>
      <c r="BJ2359" s="7">
        <v>9404235.1341666654</v>
      </c>
      <c r="BK2359" s="7">
        <v>6137250.709999999</v>
      </c>
      <c r="BL2359" s="7">
        <v>4707481.8666666672</v>
      </c>
      <c r="BM2359" s="7">
        <v>3652973.9633333348</v>
      </c>
      <c r="BN2359" s="130">
        <v>1.5580000000000001</v>
      </c>
      <c r="BO2359" s="131">
        <v>2.328071E-4</v>
      </c>
      <c r="BP2359" s="161">
        <v>5787.5</v>
      </c>
      <c r="BQ2359" s="162">
        <v>5516617</v>
      </c>
      <c r="BR2359" s="161">
        <v>354183</v>
      </c>
      <c r="BS2359" s="163">
        <v>0</v>
      </c>
      <c r="BT2359" s="163">
        <v>1154670.0455999987</v>
      </c>
      <c r="BU2359" s="161">
        <v>12443306.890000001</v>
      </c>
      <c r="BV2359" s="161">
        <v>514658.96</v>
      </c>
      <c r="BW2359" s="165">
        <v>1154670.0455999987</v>
      </c>
      <c r="BX2359" s="161">
        <v>354183</v>
      </c>
    </row>
    <row r="2360" spans="1:76" ht="14.45" x14ac:dyDescent="0.3">
      <c r="A2360" s="164" t="s">
        <v>31</v>
      </c>
      <c r="B2360" s="6" t="s">
        <v>1170</v>
      </c>
      <c r="C2360" s="6" t="s">
        <v>77</v>
      </c>
      <c r="D2360" s="6" t="s">
        <v>44</v>
      </c>
      <c r="E2360" s="6" t="s">
        <v>40</v>
      </c>
      <c r="F2360" s="24" t="str">
        <f>+Tabela1[[#This Row],[WK]]&amp;Tabela1[[#This Row],[PK]]&amp;Tabela1[[#This Row],[GK]]</f>
        <v>320906</v>
      </c>
      <c r="G2360" s="6" t="s">
        <v>2210</v>
      </c>
      <c r="H2360" s="7">
        <v>205102650.109799</v>
      </c>
      <c r="I2360" s="8">
        <v>1.371</v>
      </c>
      <c r="J2360" s="7">
        <v>281195733.30000001</v>
      </c>
      <c r="K2360" s="8">
        <v>7.0000000000000007E-2</v>
      </c>
      <c r="L2360" s="7">
        <v>19683701.331000004</v>
      </c>
      <c r="M2360" s="7">
        <v>13341060.331000004</v>
      </c>
      <c r="N2360" s="9">
        <v>2.1033919988534753</v>
      </c>
      <c r="O2360" s="7">
        <v>13016355</v>
      </c>
      <c r="P2360" s="8">
        <v>1.2949999999999999</v>
      </c>
      <c r="Q2360" s="7">
        <v>16856180</v>
      </c>
      <c r="R2360" s="8">
        <v>1.6E-2</v>
      </c>
      <c r="S2360" s="7">
        <v>269698.88</v>
      </c>
      <c r="T2360" s="7">
        <v>-60931.119999999995</v>
      </c>
      <c r="U2360" s="9">
        <v>-0.18428793515409975</v>
      </c>
      <c r="V2360" s="7">
        <v>13280129.211000003</v>
      </c>
      <c r="W2360" s="9">
        <v>1.9900479406575879</v>
      </c>
      <c r="X2360" s="7">
        <v>20410855.036849812</v>
      </c>
      <c r="Y2360" s="7">
        <v>3634602</v>
      </c>
      <c r="Z2360" s="7">
        <v>970875.98</v>
      </c>
      <c r="AA2360" s="7">
        <v>1294319.056849811</v>
      </c>
      <c r="AB2360" s="7">
        <v>13757984</v>
      </c>
      <c r="AC2360" s="7">
        <v>753074</v>
      </c>
      <c r="AD2360" s="7">
        <v>7130725.8258498078</v>
      </c>
      <c r="AE2360" s="7">
        <v>0</v>
      </c>
      <c r="AF2360" s="7">
        <v>19683701.331000004</v>
      </c>
      <c r="AG2360" s="7">
        <v>269698.88</v>
      </c>
      <c r="AH2360" s="7">
        <v>7130725.8258498078</v>
      </c>
      <c r="AI2360" s="7">
        <v>5295694</v>
      </c>
      <c r="AJ2360" s="7">
        <v>210222</v>
      </c>
      <c r="AK2360" s="7">
        <v>6856926</v>
      </c>
      <c r="AL2360" s="7">
        <v>86128</v>
      </c>
      <c r="AM2360" s="7">
        <v>887839</v>
      </c>
      <c r="AN2360" s="7">
        <v>0</v>
      </c>
      <c r="AO2360" s="7">
        <v>0</v>
      </c>
      <c r="AP2360" s="7">
        <v>11463249</v>
      </c>
      <c r="AQ2360" s="7">
        <v>608677</v>
      </c>
      <c r="AR2360" s="7">
        <v>6342641</v>
      </c>
      <c r="AS2360" s="7">
        <v>330630</v>
      </c>
      <c r="AT2360" s="7">
        <v>6099748</v>
      </c>
      <c r="AU2360" s="7">
        <v>82121</v>
      </c>
      <c r="AV2360" s="7">
        <v>965774</v>
      </c>
      <c r="AW2360" s="7">
        <v>0</v>
      </c>
      <c r="AX2360" s="7">
        <v>0</v>
      </c>
      <c r="AY2360" s="7">
        <v>12290746</v>
      </c>
      <c r="AZ2360" s="7">
        <v>257892</v>
      </c>
      <c r="BA2360" s="7">
        <v>970875.98</v>
      </c>
      <c r="BB2360" s="7">
        <v>0</v>
      </c>
      <c r="BC2360" s="7">
        <v>16.46</v>
      </c>
      <c r="BD2360" s="7">
        <v>5417.52</v>
      </c>
      <c r="BE2360" s="7">
        <v>9934.2800000000007</v>
      </c>
      <c r="BF2360" s="7">
        <v>0</v>
      </c>
      <c r="BG2360" s="7">
        <v>717708.05684981099</v>
      </c>
      <c r="BH2360" s="7">
        <v>8004</v>
      </c>
      <c r="BI2360" s="7">
        <v>576611</v>
      </c>
      <c r="BJ2360" s="7">
        <v>7935876.6550000003</v>
      </c>
      <c r="BK2360" s="7">
        <v>4522002.5233333334</v>
      </c>
      <c r="BL2360" s="7">
        <v>2988077.6733333333</v>
      </c>
      <c r="BM2360" s="7">
        <v>7679341.1799999997</v>
      </c>
      <c r="BN2360" s="130">
        <v>0.879</v>
      </c>
      <c r="BO2360" s="131">
        <v>3.2856440000000002E-4</v>
      </c>
      <c r="BP2360" s="161">
        <v>8326.3118629907931</v>
      </c>
      <c r="BQ2360" s="162">
        <v>13757984</v>
      </c>
      <c r="BR2360" s="161">
        <v>446414</v>
      </c>
      <c r="BS2360" s="163">
        <v>0</v>
      </c>
      <c r="BT2360" s="163">
        <v>2231839.9631501883</v>
      </c>
      <c r="BU2360" s="161">
        <v>19683701.329999998</v>
      </c>
      <c r="BV2360" s="161">
        <v>269698.88</v>
      </c>
      <c r="BW2360" s="165">
        <v>9362565.7931501884</v>
      </c>
      <c r="BX2360" s="161">
        <v>446414</v>
      </c>
    </row>
    <row r="2361" spans="1:76" ht="14.45" x14ac:dyDescent="0.3">
      <c r="A2361" s="164" t="s">
        <v>31</v>
      </c>
      <c r="B2361" s="6" t="s">
        <v>1170</v>
      </c>
      <c r="C2361" s="6" t="s">
        <v>77</v>
      </c>
      <c r="D2361" s="6" t="s">
        <v>51</v>
      </c>
      <c r="E2361" s="6" t="s">
        <v>40</v>
      </c>
      <c r="F2361" s="24" t="str">
        <f>+Tabela1[[#This Row],[WK]]&amp;Tabela1[[#This Row],[PK]]&amp;Tabela1[[#This Row],[GK]]</f>
        <v>320907</v>
      </c>
      <c r="G2361" s="6" t="s">
        <v>2211</v>
      </c>
      <c r="H2361" s="7">
        <v>418464754.70700049</v>
      </c>
      <c r="I2361" s="8">
        <v>1.371</v>
      </c>
      <c r="J2361" s="7">
        <v>573715178.71000004</v>
      </c>
      <c r="K2361" s="8">
        <v>7.0000000000000007E-2</v>
      </c>
      <c r="L2361" s="7">
        <v>40160062.509700008</v>
      </c>
      <c r="M2361" s="7">
        <v>24065975.509700008</v>
      </c>
      <c r="N2361" s="9">
        <v>1.4953302731431741</v>
      </c>
      <c r="O2361" s="7">
        <v>62103813</v>
      </c>
      <c r="P2361" s="8">
        <v>1.2949999999999999</v>
      </c>
      <c r="Q2361" s="7">
        <v>80424438</v>
      </c>
      <c r="R2361" s="8">
        <v>1.6E-2</v>
      </c>
      <c r="S2361" s="7">
        <v>1286791.0079999999</v>
      </c>
      <c r="T2361" s="7">
        <v>463610.00799999991</v>
      </c>
      <c r="U2361" s="9">
        <v>0.56319328070011321</v>
      </c>
      <c r="V2361" s="7">
        <v>24529585.517700009</v>
      </c>
      <c r="W2361" s="9">
        <v>1.4499732177618756</v>
      </c>
      <c r="X2361" s="7">
        <v>22714059.542509288</v>
      </c>
      <c r="Y2361" s="7">
        <v>0</v>
      </c>
      <c r="Z2361" s="7">
        <v>827474.78500000003</v>
      </c>
      <c r="AA2361" s="7">
        <v>2229944.7575092874</v>
      </c>
      <c r="AB2361" s="7">
        <v>16273236</v>
      </c>
      <c r="AC2361" s="7">
        <v>3383404</v>
      </c>
      <c r="AD2361" s="7">
        <v>3383404</v>
      </c>
      <c r="AE2361" s="7">
        <v>0</v>
      </c>
      <c r="AF2361" s="7">
        <v>40160062.509700008</v>
      </c>
      <c r="AG2361" s="7">
        <v>1286791.0079999999</v>
      </c>
      <c r="AH2361" s="7">
        <v>3383404</v>
      </c>
      <c r="AI2361" s="7">
        <v>13437518</v>
      </c>
      <c r="AJ2361" s="7">
        <v>663736</v>
      </c>
      <c r="AK2361" s="7">
        <v>8697075</v>
      </c>
      <c r="AL2361" s="7">
        <v>86374</v>
      </c>
      <c r="AM2361" s="7">
        <v>1129960</v>
      </c>
      <c r="AN2361" s="7">
        <v>0</v>
      </c>
      <c r="AO2361" s="7">
        <v>0</v>
      </c>
      <c r="AP2361" s="7">
        <v>14410566</v>
      </c>
      <c r="AQ2361" s="7">
        <v>1010484</v>
      </c>
      <c r="AR2361" s="7">
        <v>16094087</v>
      </c>
      <c r="AS2361" s="7">
        <v>823181</v>
      </c>
      <c r="AT2361" s="7">
        <v>9695651</v>
      </c>
      <c r="AU2361" s="7">
        <v>42335</v>
      </c>
      <c r="AV2361" s="7">
        <v>1083367</v>
      </c>
      <c r="AW2361" s="7">
        <v>0</v>
      </c>
      <c r="AX2361" s="7">
        <v>0</v>
      </c>
      <c r="AY2361" s="7">
        <v>15451460</v>
      </c>
      <c r="AZ2361" s="7">
        <v>426575</v>
      </c>
      <c r="BA2361" s="7">
        <v>827474.78500000003</v>
      </c>
      <c r="BB2361" s="7">
        <v>0</v>
      </c>
      <c r="BC2361" s="7">
        <v>302.14</v>
      </c>
      <c r="BD2361" s="7">
        <v>7680.59</v>
      </c>
      <c r="BE2361" s="7">
        <v>419.71</v>
      </c>
      <c r="BF2361" s="7">
        <v>0</v>
      </c>
      <c r="BG2361" s="7">
        <v>1252850.7575092874</v>
      </c>
      <c r="BH2361" s="7">
        <v>13972</v>
      </c>
      <c r="BI2361" s="7">
        <v>977094</v>
      </c>
      <c r="BJ2361" s="7">
        <v>13447849.429166663</v>
      </c>
      <c r="BK2361" s="7">
        <v>7882075.6866666637</v>
      </c>
      <c r="BL2361" s="7">
        <v>9059309.8533333335</v>
      </c>
      <c r="BM2361" s="7">
        <v>4144475.2633333337</v>
      </c>
      <c r="BN2361" s="130">
        <v>1.0089999999999999</v>
      </c>
      <c r="BO2361" s="131">
        <v>4.9439540000000004E-4</v>
      </c>
      <c r="BP2361" s="161">
        <v>12528.488001486508</v>
      </c>
      <c r="BQ2361" s="162">
        <v>16273236</v>
      </c>
      <c r="BR2361" s="161">
        <v>769738</v>
      </c>
      <c r="BS2361" s="163">
        <v>0</v>
      </c>
      <c r="BT2361" s="163">
        <v>2556136.0600000024</v>
      </c>
      <c r="BU2361" s="161">
        <v>40160062.509999998</v>
      </c>
      <c r="BV2361" s="161">
        <v>1286791.01</v>
      </c>
      <c r="BW2361" s="165">
        <v>5939540.0600000024</v>
      </c>
      <c r="BX2361" s="161">
        <v>769738</v>
      </c>
    </row>
    <row r="2362" spans="1:76" ht="14.45" x14ac:dyDescent="0.3">
      <c r="A2362" s="164" t="s">
        <v>31</v>
      </c>
      <c r="B2362" s="6" t="s">
        <v>1170</v>
      </c>
      <c r="C2362" s="6" t="s">
        <v>77</v>
      </c>
      <c r="D2362" s="6" t="s">
        <v>75</v>
      </c>
      <c r="E2362" s="6" t="s">
        <v>36</v>
      </c>
      <c r="F2362" s="24" t="str">
        <f>+Tabela1[[#This Row],[WK]]&amp;Tabela1[[#This Row],[PK]]&amp;Tabela1[[#This Row],[GK]]</f>
        <v>320908</v>
      </c>
      <c r="G2362" s="6" t="s">
        <v>2212</v>
      </c>
      <c r="H2362" s="7">
        <v>322086311.63540041</v>
      </c>
      <c r="I2362" s="8">
        <v>1.371</v>
      </c>
      <c r="J2362" s="7">
        <v>441580333.25999999</v>
      </c>
      <c r="K2362" s="8">
        <v>7.0000000000000007E-2</v>
      </c>
      <c r="L2362" s="7">
        <v>30910623.328200001</v>
      </c>
      <c r="M2362" s="7">
        <v>15838999.328200001</v>
      </c>
      <c r="N2362" s="9">
        <v>1.0509152383445872</v>
      </c>
      <c r="O2362" s="7">
        <v>20476586</v>
      </c>
      <c r="P2362" s="8">
        <v>1.2949999999999999</v>
      </c>
      <c r="Q2362" s="7">
        <v>26517179</v>
      </c>
      <c r="R2362" s="8">
        <v>1.6E-2</v>
      </c>
      <c r="S2362" s="7">
        <v>424274.864</v>
      </c>
      <c r="T2362" s="7">
        <v>151278.864</v>
      </c>
      <c r="U2362" s="9">
        <v>0.5541431522806195</v>
      </c>
      <c r="V2362" s="7">
        <v>15990278.192200001</v>
      </c>
      <c r="W2362" s="9">
        <v>1.0420771705131833</v>
      </c>
      <c r="X2362" s="7">
        <v>15715562.573450685</v>
      </c>
      <c r="Y2362" s="7">
        <v>0</v>
      </c>
      <c r="Z2362" s="7">
        <v>153118.91999999998</v>
      </c>
      <c r="AA2362" s="7">
        <v>1413660.6534506846</v>
      </c>
      <c r="AB2362" s="7">
        <v>13454790</v>
      </c>
      <c r="AC2362" s="7">
        <v>693993</v>
      </c>
      <c r="AD2362" s="7">
        <v>693993</v>
      </c>
      <c r="AE2362" s="7">
        <v>0</v>
      </c>
      <c r="AF2362" s="7">
        <v>30910623.328200001</v>
      </c>
      <c r="AG2362" s="7">
        <v>424274.864</v>
      </c>
      <c r="AH2362" s="7">
        <v>693993</v>
      </c>
      <c r="AI2362" s="7">
        <v>12583828</v>
      </c>
      <c r="AJ2362" s="7">
        <v>239219</v>
      </c>
      <c r="AK2362" s="7">
        <v>2014685</v>
      </c>
      <c r="AL2362" s="7">
        <v>0</v>
      </c>
      <c r="AM2362" s="7">
        <v>1013207</v>
      </c>
      <c r="AN2362" s="7">
        <v>0</v>
      </c>
      <c r="AO2362" s="7">
        <v>0</v>
      </c>
      <c r="AP2362" s="7">
        <v>10565062</v>
      </c>
      <c r="AQ2362" s="7">
        <v>393850</v>
      </c>
      <c r="AR2362" s="7">
        <v>15071624</v>
      </c>
      <c r="AS2362" s="7">
        <v>272996</v>
      </c>
      <c r="AT2362" s="7">
        <v>2101886</v>
      </c>
      <c r="AU2362" s="7">
        <v>0</v>
      </c>
      <c r="AV2362" s="7">
        <v>914304</v>
      </c>
      <c r="AW2362" s="7">
        <v>0</v>
      </c>
      <c r="AX2362" s="7">
        <v>0</v>
      </c>
      <c r="AY2362" s="7">
        <v>12601636</v>
      </c>
      <c r="AZ2362" s="7">
        <v>163818</v>
      </c>
      <c r="BA2362" s="7">
        <v>153118.91999999998</v>
      </c>
      <c r="BB2362" s="7">
        <v>0</v>
      </c>
      <c r="BC2362" s="7">
        <v>0</v>
      </c>
      <c r="BD2362" s="7">
        <v>988.67</v>
      </c>
      <c r="BE2362" s="7">
        <v>1315.54</v>
      </c>
      <c r="BF2362" s="7">
        <v>0</v>
      </c>
      <c r="BG2362" s="7">
        <v>767922.65345068462</v>
      </c>
      <c r="BH2362" s="7">
        <v>8564</v>
      </c>
      <c r="BI2362" s="7">
        <v>645738</v>
      </c>
      <c r="BJ2362" s="7">
        <v>8887271.7575000003</v>
      </c>
      <c r="BK2362" s="7">
        <v>6225945.0433333339</v>
      </c>
      <c r="BL2362" s="7">
        <v>3115518.8566666669</v>
      </c>
      <c r="BM2362" s="7">
        <v>4414269.1433333317</v>
      </c>
      <c r="BN2362" s="130">
        <v>1.298</v>
      </c>
      <c r="BO2362" s="131">
        <v>2.7712139999999999E-4</v>
      </c>
      <c r="BP2362" s="161">
        <v>7022.6367419289081</v>
      </c>
      <c r="BQ2362" s="162">
        <v>13454790</v>
      </c>
      <c r="BR2362" s="161">
        <v>585509</v>
      </c>
      <c r="BS2362" s="163">
        <v>0</v>
      </c>
      <c r="BT2362" s="163">
        <v>2182881.8077999987</v>
      </c>
      <c r="BU2362" s="161">
        <v>30910623.329999998</v>
      </c>
      <c r="BV2362" s="161">
        <v>424274.86</v>
      </c>
      <c r="BW2362" s="165">
        <v>2876874.8077999987</v>
      </c>
      <c r="BX2362" s="161">
        <v>585509</v>
      </c>
    </row>
    <row r="2363" spans="1:76" ht="14.45" x14ac:dyDescent="0.3">
      <c r="A2363" s="164" t="s">
        <v>31</v>
      </c>
      <c r="B2363" s="6" t="s">
        <v>1170</v>
      </c>
      <c r="C2363" s="6" t="s">
        <v>90</v>
      </c>
      <c r="D2363" s="6" t="s">
        <v>33</v>
      </c>
      <c r="E2363" s="6" t="s">
        <v>40</v>
      </c>
      <c r="F2363" s="24" t="str">
        <f>+Tabela1[[#This Row],[WK]]&amp;Tabela1[[#This Row],[PK]]&amp;Tabela1[[#This Row],[GK]]</f>
        <v>321001</v>
      </c>
      <c r="G2363" s="6" t="s">
        <v>2213</v>
      </c>
      <c r="H2363" s="7">
        <v>612177625.11499882</v>
      </c>
      <c r="I2363" s="8">
        <v>1.371</v>
      </c>
      <c r="J2363" s="7">
        <v>839295524.03999996</v>
      </c>
      <c r="K2363" s="8">
        <v>7.0000000000000007E-2</v>
      </c>
      <c r="L2363" s="7">
        <v>58750686.682800002</v>
      </c>
      <c r="M2363" s="7">
        <v>34374988.682800002</v>
      </c>
      <c r="N2363" s="9">
        <v>1.4102155631727962</v>
      </c>
      <c r="O2363" s="7">
        <v>74098685</v>
      </c>
      <c r="P2363" s="8">
        <v>1.2949999999999999</v>
      </c>
      <c r="Q2363" s="7">
        <v>95957797</v>
      </c>
      <c r="R2363" s="8">
        <v>1.6E-2</v>
      </c>
      <c r="S2363" s="7">
        <v>1535324.7520000001</v>
      </c>
      <c r="T2363" s="7">
        <v>377351.75200000009</v>
      </c>
      <c r="U2363" s="9">
        <v>0.32587266887915356</v>
      </c>
      <c r="V2363" s="7">
        <v>34752340.434799999</v>
      </c>
      <c r="W2363" s="9">
        <v>1.3610397202501747</v>
      </c>
      <c r="X2363" s="7">
        <v>44763680.005489215</v>
      </c>
      <c r="Y2363" s="7">
        <v>2883732</v>
      </c>
      <c r="Z2363" s="7">
        <v>1060888.0449999999</v>
      </c>
      <c r="AA2363" s="7">
        <v>2796037.9604892167</v>
      </c>
      <c r="AB2363" s="7">
        <v>35557540</v>
      </c>
      <c r="AC2363" s="7">
        <v>2465482</v>
      </c>
      <c r="AD2363" s="7">
        <v>10011339.570689213</v>
      </c>
      <c r="AE2363" s="7">
        <v>0</v>
      </c>
      <c r="AF2363" s="7">
        <v>58750686.682800002</v>
      </c>
      <c r="AG2363" s="7">
        <v>1535324.7520000001</v>
      </c>
      <c r="AH2363" s="7">
        <v>10011339.570689213</v>
      </c>
      <c r="AI2363" s="7">
        <v>20352125</v>
      </c>
      <c r="AJ2363" s="7">
        <v>1081469</v>
      </c>
      <c r="AK2363" s="7">
        <v>6890984</v>
      </c>
      <c r="AL2363" s="7">
        <v>263168</v>
      </c>
      <c r="AM2363" s="7">
        <v>690803</v>
      </c>
      <c r="AN2363" s="7">
        <v>0</v>
      </c>
      <c r="AO2363" s="7">
        <v>0</v>
      </c>
      <c r="AP2363" s="7">
        <v>28207940</v>
      </c>
      <c r="AQ2363" s="7">
        <v>1738510</v>
      </c>
      <c r="AR2363" s="7">
        <v>24375698</v>
      </c>
      <c r="AS2363" s="7">
        <v>1157973</v>
      </c>
      <c r="AT2363" s="7">
        <v>7735993</v>
      </c>
      <c r="AU2363" s="7">
        <v>316956</v>
      </c>
      <c r="AV2363" s="7">
        <v>1226924</v>
      </c>
      <c r="AW2363" s="7">
        <v>0</v>
      </c>
      <c r="AX2363" s="7">
        <v>0</v>
      </c>
      <c r="AY2363" s="7">
        <v>33037089</v>
      </c>
      <c r="AZ2363" s="7">
        <v>737992</v>
      </c>
      <c r="BA2363" s="7">
        <v>1060888.0449999999</v>
      </c>
      <c r="BB2363" s="7">
        <v>0</v>
      </c>
      <c r="BC2363" s="7">
        <v>125.74</v>
      </c>
      <c r="BD2363" s="7">
        <v>10863.15</v>
      </c>
      <c r="BE2363" s="7">
        <v>250.23</v>
      </c>
      <c r="BF2363" s="7">
        <v>0</v>
      </c>
      <c r="BG2363" s="7">
        <v>1640936.9604892167</v>
      </c>
      <c r="BH2363" s="7">
        <v>18300</v>
      </c>
      <c r="BI2363" s="7">
        <v>1155101</v>
      </c>
      <c r="BJ2363" s="7">
        <v>15897729.614166668</v>
      </c>
      <c r="BK2363" s="7">
        <v>11014583.983333334</v>
      </c>
      <c r="BL2363" s="7">
        <v>4646759.8866666667</v>
      </c>
      <c r="BM2363" s="7">
        <v>10239062.75</v>
      </c>
      <c r="BN2363" s="130">
        <v>0.95799999999999996</v>
      </c>
      <c r="BO2363" s="131">
        <v>7.5465389999999997E-4</v>
      </c>
      <c r="BP2363" s="161">
        <v>19123.903502668349</v>
      </c>
      <c r="BQ2363" s="162">
        <v>35557540</v>
      </c>
      <c r="BR2363" s="161">
        <v>1012713</v>
      </c>
      <c r="BS2363" s="163">
        <v>0</v>
      </c>
      <c r="BT2363" s="163">
        <v>2803986.6200000048</v>
      </c>
      <c r="BU2363" s="161">
        <v>58750686.68</v>
      </c>
      <c r="BV2363" s="161">
        <v>1535324.75</v>
      </c>
      <c r="BW2363" s="165">
        <v>12815326.190000005</v>
      </c>
      <c r="BX2363" s="161">
        <v>1012713</v>
      </c>
    </row>
    <row r="2364" spans="1:76" ht="14.45" x14ac:dyDescent="0.3">
      <c r="A2364" s="164" t="s">
        <v>31</v>
      </c>
      <c r="B2364" s="6" t="s">
        <v>1170</v>
      </c>
      <c r="C2364" s="6" t="s">
        <v>90</v>
      </c>
      <c r="D2364" s="6" t="s">
        <v>32</v>
      </c>
      <c r="E2364" s="6" t="s">
        <v>36</v>
      </c>
      <c r="F2364" s="24" t="str">
        <f>+Tabela1[[#This Row],[WK]]&amp;Tabela1[[#This Row],[PK]]&amp;Tabela1[[#This Row],[GK]]</f>
        <v>321002</v>
      </c>
      <c r="G2364" s="6" t="s">
        <v>2214</v>
      </c>
      <c r="H2364" s="7">
        <v>77822327.643600047</v>
      </c>
      <c r="I2364" s="8">
        <v>1.371</v>
      </c>
      <c r="J2364" s="7">
        <v>106694411.20000002</v>
      </c>
      <c r="K2364" s="8">
        <v>7.0000000000000007E-2</v>
      </c>
      <c r="L2364" s="7">
        <v>7468608.7840000018</v>
      </c>
      <c r="M2364" s="7">
        <v>4364999.7840000018</v>
      </c>
      <c r="N2364" s="9">
        <v>1.4064270931035456</v>
      </c>
      <c r="O2364" s="7">
        <v>2390686</v>
      </c>
      <c r="P2364" s="8">
        <v>1.2949999999999999</v>
      </c>
      <c r="Q2364" s="7">
        <v>3095938</v>
      </c>
      <c r="R2364" s="8">
        <v>1.6E-2</v>
      </c>
      <c r="S2364" s="7">
        <v>49535.008000000002</v>
      </c>
      <c r="T2364" s="7">
        <v>-80959.991999999998</v>
      </c>
      <c r="U2364" s="9">
        <v>-0.62040685083719682</v>
      </c>
      <c r="V2364" s="7">
        <v>4284039.7920000022</v>
      </c>
      <c r="W2364" s="9">
        <v>1.3246450305865247</v>
      </c>
      <c r="X2364" s="7">
        <v>6037557.1950000003</v>
      </c>
      <c r="Y2364" s="7">
        <v>0</v>
      </c>
      <c r="Z2364" s="7">
        <v>526809.19499999995</v>
      </c>
      <c r="AA2364" s="7">
        <v>382347</v>
      </c>
      <c r="AB2364" s="7">
        <v>4800121</v>
      </c>
      <c r="AC2364" s="7">
        <v>328280</v>
      </c>
      <c r="AD2364" s="7">
        <v>1753517.4029999985</v>
      </c>
      <c r="AE2364" s="7">
        <v>0</v>
      </c>
      <c r="AF2364" s="7">
        <v>7468608.7840000018</v>
      </c>
      <c r="AG2364" s="7">
        <v>49535.008000000002</v>
      </c>
      <c r="AH2364" s="7">
        <v>1753517.4029999985</v>
      </c>
      <c r="AI2364" s="7">
        <v>2591312</v>
      </c>
      <c r="AJ2364" s="7">
        <v>15620</v>
      </c>
      <c r="AK2364" s="7">
        <v>0</v>
      </c>
      <c r="AL2364" s="7">
        <v>0</v>
      </c>
      <c r="AM2364" s="7">
        <v>703132</v>
      </c>
      <c r="AN2364" s="7">
        <v>0</v>
      </c>
      <c r="AO2364" s="7">
        <v>-160204</v>
      </c>
      <c r="AP2364" s="7">
        <v>3572395</v>
      </c>
      <c r="AQ2364" s="7">
        <v>286436</v>
      </c>
      <c r="AR2364" s="7">
        <v>3103609</v>
      </c>
      <c r="AS2364" s="7">
        <v>130495</v>
      </c>
      <c r="AT2364" s="7">
        <v>1203246</v>
      </c>
      <c r="AU2364" s="7">
        <v>0</v>
      </c>
      <c r="AV2364" s="7">
        <v>329867</v>
      </c>
      <c r="AW2364" s="7">
        <v>0</v>
      </c>
      <c r="AX2364" s="7">
        <v>0</v>
      </c>
      <c r="AY2364" s="7">
        <v>4180964</v>
      </c>
      <c r="AZ2364" s="7">
        <v>107049</v>
      </c>
      <c r="BA2364" s="7">
        <v>526809.19499999995</v>
      </c>
      <c r="BB2364" s="7">
        <v>0</v>
      </c>
      <c r="BC2364" s="7">
        <v>9.84</v>
      </c>
      <c r="BD2364" s="7">
        <v>4925.4799999999996</v>
      </c>
      <c r="BE2364" s="7">
        <v>1412.67</v>
      </c>
      <c r="BF2364" s="7">
        <v>0</v>
      </c>
      <c r="BG2364" s="7">
        <v>320594</v>
      </c>
      <c r="BH2364" s="7">
        <v>2741</v>
      </c>
      <c r="BI2364" s="7">
        <v>61753</v>
      </c>
      <c r="BJ2364" s="7">
        <v>849825.65333333332</v>
      </c>
      <c r="BK2364" s="7">
        <v>0</v>
      </c>
      <c r="BL2364" s="7">
        <v>157828.72</v>
      </c>
      <c r="BM2364" s="7">
        <v>3083645.1733333333</v>
      </c>
      <c r="BN2364" s="130">
        <v>1.1140000000000001</v>
      </c>
      <c r="BO2364" s="131">
        <v>1.04596E-4</v>
      </c>
      <c r="BP2364" s="161">
        <v>2650.3725216369398</v>
      </c>
      <c r="BQ2364" s="162">
        <v>4800121</v>
      </c>
      <c r="BR2364" s="161">
        <v>124633</v>
      </c>
      <c r="BS2364" s="163">
        <v>0</v>
      </c>
      <c r="BT2364" s="163">
        <v>826187.66999999923</v>
      </c>
      <c r="BU2364" s="161">
        <v>7468608.7800000003</v>
      </c>
      <c r="BV2364" s="161">
        <v>49535.01</v>
      </c>
      <c r="BW2364" s="165">
        <v>2579705.0699999994</v>
      </c>
      <c r="BX2364" s="161">
        <v>124633</v>
      </c>
    </row>
    <row r="2365" spans="1:76" ht="14.45" x14ac:dyDescent="0.3">
      <c r="A2365" s="164" t="s">
        <v>31</v>
      </c>
      <c r="B2365" s="6" t="s">
        <v>1170</v>
      </c>
      <c r="C2365" s="6" t="s">
        <v>90</v>
      </c>
      <c r="D2365" s="6" t="s">
        <v>37</v>
      </c>
      <c r="E2365" s="6" t="s">
        <v>40</v>
      </c>
      <c r="F2365" s="24" t="str">
        <f>+Tabela1[[#This Row],[WK]]&amp;Tabela1[[#This Row],[PK]]&amp;Tabela1[[#This Row],[GK]]</f>
        <v>321003</v>
      </c>
      <c r="G2365" s="6" t="s">
        <v>776</v>
      </c>
      <c r="H2365" s="7">
        <v>583561110.10979819</v>
      </c>
      <c r="I2365" s="8">
        <v>1.371</v>
      </c>
      <c r="J2365" s="7">
        <v>800062281.97000003</v>
      </c>
      <c r="K2365" s="8">
        <v>7.0000000000000007E-2</v>
      </c>
      <c r="L2365" s="7">
        <v>56004359.737900004</v>
      </c>
      <c r="M2365" s="7">
        <v>30488758.737900004</v>
      </c>
      <c r="N2365" s="9">
        <v>1.1949065490520878</v>
      </c>
      <c r="O2365" s="7">
        <v>61915470</v>
      </c>
      <c r="P2365" s="8">
        <v>1.2949999999999999</v>
      </c>
      <c r="Q2365" s="7">
        <v>80180534</v>
      </c>
      <c r="R2365" s="8">
        <v>1.6E-2</v>
      </c>
      <c r="S2365" s="7">
        <v>1282888.544</v>
      </c>
      <c r="T2365" s="7">
        <v>748692.54399999999</v>
      </c>
      <c r="U2365" s="9">
        <v>1.4015315427296349</v>
      </c>
      <c r="V2365" s="7">
        <v>31237451.281900004</v>
      </c>
      <c r="W2365" s="9">
        <v>1.1991437507900735</v>
      </c>
      <c r="X2365" s="7">
        <v>37904639.682807431</v>
      </c>
      <c r="Y2365" s="7">
        <v>0</v>
      </c>
      <c r="Z2365" s="7">
        <v>1447543.915</v>
      </c>
      <c r="AA2365" s="7">
        <v>2714983.7678074325</v>
      </c>
      <c r="AB2365" s="7">
        <v>32833260</v>
      </c>
      <c r="AC2365" s="7">
        <v>908852</v>
      </c>
      <c r="AD2365" s="7">
        <v>6667188.4009074271</v>
      </c>
      <c r="AE2365" s="7">
        <v>0</v>
      </c>
      <c r="AF2365" s="7">
        <v>56004359.737900004</v>
      </c>
      <c r="AG2365" s="7">
        <v>1282888.544</v>
      </c>
      <c r="AH2365" s="7">
        <v>6667188.4009074271</v>
      </c>
      <c r="AI2365" s="7">
        <v>21303870</v>
      </c>
      <c r="AJ2365" s="7">
        <v>698248</v>
      </c>
      <c r="AK2365" s="7">
        <v>4451019</v>
      </c>
      <c r="AL2365" s="7">
        <v>125074</v>
      </c>
      <c r="AM2365" s="7">
        <v>924875</v>
      </c>
      <c r="AN2365" s="7">
        <v>0</v>
      </c>
      <c r="AO2365" s="7">
        <v>0</v>
      </c>
      <c r="AP2365" s="7">
        <v>25303127</v>
      </c>
      <c r="AQ2365" s="7">
        <v>1917532</v>
      </c>
      <c r="AR2365" s="7">
        <v>25515601</v>
      </c>
      <c r="AS2365" s="7">
        <v>534196</v>
      </c>
      <c r="AT2365" s="7">
        <v>5079221</v>
      </c>
      <c r="AU2365" s="7">
        <v>127831</v>
      </c>
      <c r="AV2365" s="7">
        <v>789137</v>
      </c>
      <c r="AW2365" s="7">
        <v>0</v>
      </c>
      <c r="AX2365" s="7">
        <v>0</v>
      </c>
      <c r="AY2365" s="7">
        <v>29468020</v>
      </c>
      <c r="AZ2365" s="7">
        <v>804492</v>
      </c>
      <c r="BA2365" s="7">
        <v>1447543.915</v>
      </c>
      <c r="BB2365" s="7">
        <v>0</v>
      </c>
      <c r="BC2365" s="7">
        <v>16.45</v>
      </c>
      <c r="BD2365" s="7">
        <v>10091.11</v>
      </c>
      <c r="BE2365" s="7">
        <v>10838.09</v>
      </c>
      <c r="BF2365" s="7">
        <v>0</v>
      </c>
      <c r="BG2365" s="7">
        <v>1734102.7678074327</v>
      </c>
      <c r="BH2365" s="7">
        <v>19339</v>
      </c>
      <c r="BI2365" s="7">
        <v>980881</v>
      </c>
      <c r="BJ2365" s="7">
        <v>13499804.57333333</v>
      </c>
      <c r="BK2365" s="7">
        <v>10045529.713333331</v>
      </c>
      <c r="BL2365" s="7">
        <v>4915117.0566666666</v>
      </c>
      <c r="BM2365" s="7">
        <v>3986865.3266666662</v>
      </c>
      <c r="BN2365" s="130">
        <v>1.1100000000000001</v>
      </c>
      <c r="BO2365" s="131">
        <v>7.9899780000000002E-4</v>
      </c>
      <c r="BP2365" s="161">
        <v>20247.485360651848</v>
      </c>
      <c r="BQ2365" s="162">
        <v>32833260</v>
      </c>
      <c r="BR2365" s="161">
        <v>1002726</v>
      </c>
      <c r="BS2365" s="163">
        <v>0</v>
      </c>
      <c r="BT2365" s="163">
        <v>2866787.3171925694</v>
      </c>
      <c r="BU2365" s="161">
        <v>56004359.740000002</v>
      </c>
      <c r="BV2365" s="161">
        <v>1282888.54</v>
      </c>
      <c r="BW2365" s="165">
        <v>9533975.7171925697</v>
      </c>
      <c r="BX2365" s="161">
        <v>1002726</v>
      </c>
    </row>
    <row r="2366" spans="1:76" ht="14.45" x14ac:dyDescent="0.3">
      <c r="A2366" s="164" t="s">
        <v>31</v>
      </c>
      <c r="B2366" s="6" t="s">
        <v>1170</v>
      </c>
      <c r="C2366" s="6" t="s">
        <v>90</v>
      </c>
      <c r="D2366" s="6" t="s">
        <v>39</v>
      </c>
      <c r="E2366" s="6" t="s">
        <v>40</v>
      </c>
      <c r="F2366" s="24" t="str">
        <f>+Tabela1[[#This Row],[WK]]&amp;Tabela1[[#This Row],[PK]]&amp;Tabela1[[#This Row],[GK]]</f>
        <v>321004</v>
      </c>
      <c r="G2366" s="6" t="s">
        <v>2215</v>
      </c>
      <c r="H2366" s="7">
        <v>507187806.55299979</v>
      </c>
      <c r="I2366" s="8">
        <v>1.371</v>
      </c>
      <c r="J2366" s="7">
        <v>695354482.78000009</v>
      </c>
      <c r="K2366" s="8">
        <v>7.0000000000000007E-2</v>
      </c>
      <c r="L2366" s="7">
        <v>48674813.79460001</v>
      </c>
      <c r="M2366" s="7">
        <v>30072073.79460001</v>
      </c>
      <c r="N2366" s="9">
        <v>1.6165400255338735</v>
      </c>
      <c r="O2366" s="7">
        <v>77765896</v>
      </c>
      <c r="P2366" s="8">
        <v>1.2949999999999999</v>
      </c>
      <c r="Q2366" s="7">
        <v>100706835</v>
      </c>
      <c r="R2366" s="8">
        <v>1.6E-2</v>
      </c>
      <c r="S2366" s="7">
        <v>1611309.36</v>
      </c>
      <c r="T2366" s="7">
        <v>58308.360000000102</v>
      </c>
      <c r="U2366" s="9">
        <v>3.7545603640950713E-2</v>
      </c>
      <c r="V2366" s="7">
        <v>30130382.154600009</v>
      </c>
      <c r="W2366" s="9">
        <v>1.4948784147702636</v>
      </c>
      <c r="X2366" s="7">
        <v>42979905.176776357</v>
      </c>
      <c r="Y2366" s="7">
        <v>3633564</v>
      </c>
      <c r="Z2366" s="7">
        <v>2013047.7749999999</v>
      </c>
      <c r="AA2366" s="7">
        <v>2724713.4017763557</v>
      </c>
      <c r="AB2366" s="7">
        <v>24411459</v>
      </c>
      <c r="AC2366" s="7">
        <v>10197121</v>
      </c>
      <c r="AD2366" s="7">
        <v>12849523.022176348</v>
      </c>
      <c r="AE2366" s="7">
        <v>0</v>
      </c>
      <c r="AF2366" s="7">
        <v>48674813.79460001</v>
      </c>
      <c r="AG2366" s="7">
        <v>1611309.36</v>
      </c>
      <c r="AH2366" s="7">
        <v>12849523.022176348</v>
      </c>
      <c r="AI2366" s="7">
        <v>15532080</v>
      </c>
      <c r="AJ2366" s="7">
        <v>1524445</v>
      </c>
      <c r="AK2366" s="7">
        <v>14106674</v>
      </c>
      <c r="AL2366" s="7">
        <v>320336</v>
      </c>
      <c r="AM2366" s="7">
        <v>697541</v>
      </c>
      <c r="AN2366" s="7">
        <v>0</v>
      </c>
      <c r="AO2366" s="7">
        <v>0</v>
      </c>
      <c r="AP2366" s="7">
        <v>20103558</v>
      </c>
      <c r="AQ2366" s="7">
        <v>1412291</v>
      </c>
      <c r="AR2366" s="7">
        <v>18602740</v>
      </c>
      <c r="AS2366" s="7">
        <v>1553001</v>
      </c>
      <c r="AT2366" s="7">
        <v>16687628</v>
      </c>
      <c r="AU2366" s="7">
        <v>408185</v>
      </c>
      <c r="AV2366" s="7">
        <v>756411</v>
      </c>
      <c r="AW2366" s="7">
        <v>0</v>
      </c>
      <c r="AX2366" s="7">
        <v>0</v>
      </c>
      <c r="AY2366" s="7">
        <v>22891040</v>
      </c>
      <c r="AZ2366" s="7">
        <v>593637</v>
      </c>
      <c r="BA2366" s="7">
        <v>2013047.7749999999</v>
      </c>
      <c r="BB2366" s="7">
        <v>0</v>
      </c>
      <c r="BC2366" s="7">
        <v>161.07</v>
      </c>
      <c r="BD2366" s="7">
        <v>20574.62</v>
      </c>
      <c r="BE2366" s="7">
        <v>1068.31</v>
      </c>
      <c r="BF2366" s="7">
        <v>0</v>
      </c>
      <c r="BG2366" s="7">
        <v>1662188.4017763557</v>
      </c>
      <c r="BH2366" s="7">
        <v>18537</v>
      </c>
      <c r="BI2366" s="7">
        <v>1062525</v>
      </c>
      <c r="BJ2366" s="7">
        <v>14623683.794999996</v>
      </c>
      <c r="BK2366" s="7">
        <v>10168380.223333329</v>
      </c>
      <c r="BL2366" s="7">
        <v>5199767.32</v>
      </c>
      <c r="BM2366" s="7">
        <v>7421679.6466666684</v>
      </c>
      <c r="BN2366" s="130">
        <v>0.93799999999999994</v>
      </c>
      <c r="BO2366" s="131">
        <v>6.4321289999999998E-4</v>
      </c>
      <c r="BP2366" s="161">
        <v>16300.441344850517</v>
      </c>
      <c r="BQ2366" s="162">
        <v>24411459</v>
      </c>
      <c r="BR2366" s="161">
        <v>1017899</v>
      </c>
      <c r="BS2366" s="163">
        <v>0</v>
      </c>
      <c r="BT2366" s="163">
        <v>2874894.5899999961</v>
      </c>
      <c r="BU2366" s="161">
        <v>48674813.789999999</v>
      </c>
      <c r="BV2366" s="161">
        <v>1611309.36</v>
      </c>
      <c r="BW2366" s="165">
        <v>15724417.609999996</v>
      </c>
      <c r="BX2366" s="161">
        <v>1017899</v>
      </c>
    </row>
    <row r="2367" spans="1:76" ht="14.45" x14ac:dyDescent="0.3">
      <c r="A2367" s="164" t="s">
        <v>31</v>
      </c>
      <c r="B2367" s="6" t="s">
        <v>1170</v>
      </c>
      <c r="C2367" s="6" t="s">
        <v>90</v>
      </c>
      <c r="D2367" s="6" t="s">
        <v>42</v>
      </c>
      <c r="E2367" s="6" t="s">
        <v>36</v>
      </c>
      <c r="F2367" s="24" t="str">
        <f>+Tabela1[[#This Row],[WK]]&amp;Tabela1[[#This Row],[PK]]&amp;Tabela1[[#This Row],[GK]]</f>
        <v>321005</v>
      </c>
      <c r="G2367" s="6" t="s">
        <v>2216</v>
      </c>
      <c r="H2367" s="7">
        <v>79922764.248199955</v>
      </c>
      <c r="I2367" s="8">
        <v>1.371</v>
      </c>
      <c r="J2367" s="7">
        <v>109574109.77999999</v>
      </c>
      <c r="K2367" s="8">
        <v>7.0000000000000007E-2</v>
      </c>
      <c r="L2367" s="7">
        <v>7670187.6845999993</v>
      </c>
      <c r="M2367" s="7">
        <v>4590481.6845999993</v>
      </c>
      <c r="N2367" s="9">
        <v>1.4905584119393214</v>
      </c>
      <c r="O2367" s="7">
        <v>760183</v>
      </c>
      <c r="P2367" s="8">
        <v>1.2949999999999999</v>
      </c>
      <c r="Q2367" s="7">
        <v>984437</v>
      </c>
      <c r="R2367" s="8">
        <v>1.6E-2</v>
      </c>
      <c r="S2367" s="7">
        <v>15750.992</v>
      </c>
      <c r="T2367" s="7">
        <v>-43750.008000000002</v>
      </c>
      <c r="U2367" s="9">
        <v>-0.73528189442194247</v>
      </c>
      <c r="V2367" s="7">
        <v>4546731.676599999</v>
      </c>
      <c r="W2367" s="9">
        <v>1.4483695011510866</v>
      </c>
      <c r="X2367" s="7">
        <v>10332068.435000001</v>
      </c>
      <c r="Y2367" s="7">
        <v>1953637</v>
      </c>
      <c r="Z2367" s="7">
        <v>433004.43499999994</v>
      </c>
      <c r="AA2367" s="7">
        <v>578901</v>
      </c>
      <c r="AB2367" s="7">
        <v>5639432</v>
      </c>
      <c r="AC2367" s="7">
        <v>1727094</v>
      </c>
      <c r="AD2367" s="7">
        <v>5785336.7584000006</v>
      </c>
      <c r="AE2367" s="7">
        <v>0</v>
      </c>
      <c r="AF2367" s="7">
        <v>7670187.6845999993</v>
      </c>
      <c r="AG2367" s="7">
        <v>15750.992</v>
      </c>
      <c r="AH2367" s="7">
        <v>5785336.7584000006</v>
      </c>
      <c r="AI2367" s="7">
        <v>2571354</v>
      </c>
      <c r="AJ2367" s="7">
        <v>300544</v>
      </c>
      <c r="AK2367" s="7">
        <v>3092935</v>
      </c>
      <c r="AL2367" s="7">
        <v>0</v>
      </c>
      <c r="AM2367" s="7">
        <v>361786</v>
      </c>
      <c r="AN2367" s="7">
        <v>0</v>
      </c>
      <c r="AO2367" s="7">
        <v>0</v>
      </c>
      <c r="AP2367" s="7">
        <v>4314891</v>
      </c>
      <c r="AQ2367" s="7">
        <v>147196</v>
      </c>
      <c r="AR2367" s="7">
        <v>3079706</v>
      </c>
      <c r="AS2367" s="7">
        <v>59501</v>
      </c>
      <c r="AT2367" s="7">
        <v>3762693</v>
      </c>
      <c r="AU2367" s="7">
        <v>0</v>
      </c>
      <c r="AV2367" s="7">
        <v>932005</v>
      </c>
      <c r="AW2367" s="7">
        <v>0</v>
      </c>
      <c r="AX2367" s="7">
        <v>0</v>
      </c>
      <c r="AY2367" s="7">
        <v>5260494</v>
      </c>
      <c r="AZ2367" s="7">
        <v>60013</v>
      </c>
      <c r="BA2367" s="7">
        <v>433004.43499999994</v>
      </c>
      <c r="BB2367" s="7">
        <v>0</v>
      </c>
      <c r="BC2367" s="7">
        <v>0</v>
      </c>
      <c r="BD2367" s="7">
        <v>4655.7299999999996</v>
      </c>
      <c r="BE2367" s="7">
        <v>0.15</v>
      </c>
      <c r="BF2367" s="7">
        <v>0.47</v>
      </c>
      <c r="BG2367" s="7">
        <v>320594</v>
      </c>
      <c r="BH2367" s="7">
        <v>3307</v>
      </c>
      <c r="BI2367" s="7">
        <v>258307</v>
      </c>
      <c r="BJ2367" s="7">
        <v>3555127.1308333334</v>
      </c>
      <c r="BK2367" s="7">
        <v>1696429.8466666667</v>
      </c>
      <c r="BL2367" s="7">
        <v>1534995.6033333335</v>
      </c>
      <c r="BM2367" s="7">
        <v>4364797.93</v>
      </c>
      <c r="BN2367" s="130">
        <v>0.82</v>
      </c>
      <c r="BO2367" s="131">
        <v>1.187165E-4</v>
      </c>
      <c r="BP2367" s="161">
        <v>3008.5580115372886</v>
      </c>
      <c r="BQ2367" s="162">
        <v>5639432</v>
      </c>
      <c r="BR2367" s="161">
        <v>183484</v>
      </c>
      <c r="BS2367" s="163">
        <v>0</v>
      </c>
      <c r="BT2367" s="163">
        <v>866620.56499999948</v>
      </c>
      <c r="BU2367" s="161">
        <v>7670187.6799999997</v>
      </c>
      <c r="BV2367" s="161">
        <v>15750.99</v>
      </c>
      <c r="BW2367" s="165">
        <v>6651957.3249999993</v>
      </c>
      <c r="BX2367" s="161">
        <v>183484</v>
      </c>
    </row>
    <row r="2368" spans="1:76" ht="14.45" x14ac:dyDescent="0.3">
      <c r="A2368" s="164" t="s">
        <v>31</v>
      </c>
      <c r="B2368" s="6" t="s">
        <v>1170</v>
      </c>
      <c r="C2368" s="6" t="s">
        <v>92</v>
      </c>
      <c r="D2368" s="6" t="s">
        <v>33</v>
      </c>
      <c r="E2368" s="6" t="s">
        <v>36</v>
      </c>
      <c r="F2368" s="24" t="str">
        <f>+Tabela1[[#This Row],[WK]]&amp;Tabela1[[#This Row],[PK]]&amp;Tabela1[[#This Row],[GK]]</f>
        <v>321101</v>
      </c>
      <c r="G2368" s="6" t="s">
        <v>2217</v>
      </c>
      <c r="H2368" s="7">
        <v>1496626648.678</v>
      </c>
      <c r="I2368" s="8">
        <v>1.371</v>
      </c>
      <c r="J2368" s="7">
        <v>2051875135.3400002</v>
      </c>
      <c r="K2368" s="8">
        <v>7.0000000000000007E-2</v>
      </c>
      <c r="L2368" s="7">
        <v>143631259.47380003</v>
      </c>
      <c r="M2368" s="7">
        <v>47038536.473800033</v>
      </c>
      <c r="N2368" s="9">
        <v>0.48697805603637484</v>
      </c>
      <c r="O2368" s="7">
        <v>205460100</v>
      </c>
      <c r="P2368" s="8">
        <v>1.2949999999999999</v>
      </c>
      <c r="Q2368" s="7">
        <v>266070830</v>
      </c>
      <c r="R2368" s="8">
        <v>1.6E-2</v>
      </c>
      <c r="S2368" s="7">
        <v>4257133.28</v>
      </c>
      <c r="T2368" s="7">
        <v>2108512.2800000003</v>
      </c>
      <c r="U2368" s="9">
        <v>0.98133280834544589</v>
      </c>
      <c r="V2368" s="7">
        <v>49147048.753800035</v>
      </c>
      <c r="W2368" s="9">
        <v>0.49773526228081355</v>
      </c>
      <c r="X2368" s="7">
        <v>66443406.607588239</v>
      </c>
      <c r="Y2368" s="7">
        <v>0</v>
      </c>
      <c r="Z2368" s="7">
        <v>279617.67499999999</v>
      </c>
      <c r="AA2368" s="7">
        <v>6674158.9325882383</v>
      </c>
      <c r="AB2368" s="7">
        <v>48361938</v>
      </c>
      <c r="AC2368" s="7">
        <v>11127692</v>
      </c>
      <c r="AD2368" s="7">
        <v>17296357.853788204</v>
      </c>
      <c r="AE2368" s="7">
        <v>-12025656.733338553</v>
      </c>
      <c r="AF2368" s="7">
        <v>143631259.47380003</v>
      </c>
      <c r="AG2368" s="7">
        <v>4257133.28</v>
      </c>
      <c r="AH2368" s="7">
        <v>5270701.120449651</v>
      </c>
      <c r="AI2368" s="7">
        <v>80648653</v>
      </c>
      <c r="AJ2368" s="7">
        <v>2181687</v>
      </c>
      <c r="AK2368" s="7">
        <v>0</v>
      </c>
      <c r="AL2368" s="7">
        <v>0</v>
      </c>
      <c r="AM2368" s="7">
        <v>2140254</v>
      </c>
      <c r="AN2368" s="7">
        <v>0</v>
      </c>
      <c r="AO2368" s="7">
        <v>0</v>
      </c>
      <c r="AP2368" s="7">
        <v>40095368</v>
      </c>
      <c r="AQ2368" s="7">
        <v>3290040</v>
      </c>
      <c r="AR2368" s="7">
        <v>96592723</v>
      </c>
      <c r="AS2368" s="7">
        <v>2148621</v>
      </c>
      <c r="AT2368" s="7">
        <v>0</v>
      </c>
      <c r="AU2368" s="7">
        <v>0</v>
      </c>
      <c r="AV2368" s="7">
        <v>1608151</v>
      </c>
      <c r="AW2368" s="7">
        <v>0</v>
      </c>
      <c r="AX2368" s="7">
        <v>0</v>
      </c>
      <c r="AY2368" s="7">
        <v>46396506</v>
      </c>
      <c r="AZ2368" s="7">
        <v>1430569</v>
      </c>
      <c r="BA2368" s="7">
        <v>279617.67499999999</v>
      </c>
      <c r="BB2368" s="7">
        <v>0</v>
      </c>
      <c r="BC2368" s="7">
        <v>338.33</v>
      </c>
      <c r="BD2368" s="7">
        <v>0</v>
      </c>
      <c r="BE2368" s="7">
        <v>3757.75</v>
      </c>
      <c r="BF2368" s="7">
        <v>0</v>
      </c>
      <c r="BG2368" s="7">
        <v>2695081.9325882378</v>
      </c>
      <c r="BH2368" s="7">
        <v>30056</v>
      </c>
      <c r="BI2368" s="7">
        <v>3979077</v>
      </c>
      <c r="BJ2368" s="7">
        <v>54764281.703333326</v>
      </c>
      <c r="BK2368" s="7">
        <v>52871141.849999994</v>
      </c>
      <c r="BL2368" s="7">
        <v>757313.5166666666</v>
      </c>
      <c r="BM2368" s="7">
        <v>6057932.3800000027</v>
      </c>
      <c r="BN2368" s="130">
        <v>1.4450000000000001</v>
      </c>
      <c r="BO2368" s="131">
        <v>1.0835471000000001E-3</v>
      </c>
      <c r="BP2368" s="161">
        <v>27458.219510684852</v>
      </c>
      <c r="BQ2368" s="162">
        <v>48361938</v>
      </c>
      <c r="BR2368" s="161">
        <v>3466097</v>
      </c>
      <c r="BS2368" s="163">
        <v>0</v>
      </c>
      <c r="BT2368" s="163">
        <v>2483573.1257503331</v>
      </c>
      <c r="BU2368" s="161">
        <v>143631259.47</v>
      </c>
      <c r="BV2368" s="161">
        <v>4257133.28</v>
      </c>
      <c r="BW2368" s="165">
        <v>7754274.2457503332</v>
      </c>
      <c r="BX2368" s="161">
        <v>3466097</v>
      </c>
    </row>
    <row r="2369" spans="1:76" ht="14.45" x14ac:dyDescent="0.3">
      <c r="A2369" s="164" t="s">
        <v>31</v>
      </c>
      <c r="B2369" s="6" t="s">
        <v>1170</v>
      </c>
      <c r="C2369" s="6" t="s">
        <v>92</v>
      </c>
      <c r="D2369" s="6" t="s">
        <v>32</v>
      </c>
      <c r="E2369" s="6" t="s">
        <v>36</v>
      </c>
      <c r="F2369" s="24" t="str">
        <f>+Tabela1[[#This Row],[WK]]&amp;Tabela1[[#This Row],[PK]]&amp;Tabela1[[#This Row],[GK]]</f>
        <v>321102</v>
      </c>
      <c r="G2369" s="6" t="s">
        <v>2218</v>
      </c>
      <c r="H2369" s="7">
        <v>631798539.36659896</v>
      </c>
      <c r="I2369" s="8">
        <v>1.371</v>
      </c>
      <c r="J2369" s="7">
        <v>866195797.4799999</v>
      </c>
      <c r="K2369" s="8">
        <v>7.0000000000000007E-2</v>
      </c>
      <c r="L2369" s="7">
        <v>60633705.823600002</v>
      </c>
      <c r="M2369" s="7">
        <v>26046485.823600002</v>
      </c>
      <c r="N2369" s="9">
        <v>0.75306676349241142</v>
      </c>
      <c r="O2369" s="7">
        <v>131736098</v>
      </c>
      <c r="P2369" s="8">
        <v>1.2949999999999999</v>
      </c>
      <c r="Q2369" s="7">
        <v>170598247</v>
      </c>
      <c r="R2369" s="8">
        <v>1.6E-2</v>
      </c>
      <c r="S2369" s="7">
        <v>2729571.952</v>
      </c>
      <c r="T2369" s="7">
        <v>614174.95200000005</v>
      </c>
      <c r="U2369" s="9">
        <v>0.29033555025368762</v>
      </c>
      <c r="V2369" s="7">
        <v>26660660.775600001</v>
      </c>
      <c r="W2369" s="9">
        <v>0.72639672466952432</v>
      </c>
      <c r="X2369" s="7">
        <v>34759750.116485305</v>
      </c>
      <c r="Y2369" s="7">
        <v>0</v>
      </c>
      <c r="Z2369" s="7">
        <v>295826.18</v>
      </c>
      <c r="AA2369" s="7">
        <v>3446942.9364853073</v>
      </c>
      <c r="AB2369" s="7">
        <v>31016981</v>
      </c>
      <c r="AC2369" s="7">
        <v>0</v>
      </c>
      <c r="AD2369" s="7">
        <v>8099089.3408853039</v>
      </c>
      <c r="AE2369" s="7">
        <v>-2565459.6496659354</v>
      </c>
      <c r="AF2369" s="7">
        <v>60633705.823600002</v>
      </c>
      <c r="AG2369" s="7">
        <v>2729571.952</v>
      </c>
      <c r="AH2369" s="7">
        <v>5533629.6912193689</v>
      </c>
      <c r="AI2369" s="7">
        <v>28878083</v>
      </c>
      <c r="AJ2369" s="7">
        <v>1772576</v>
      </c>
      <c r="AK2369" s="7">
        <v>0</v>
      </c>
      <c r="AL2369" s="7">
        <v>87208</v>
      </c>
      <c r="AM2369" s="7">
        <v>1280845</v>
      </c>
      <c r="AN2369" s="7">
        <v>0</v>
      </c>
      <c r="AO2369" s="7">
        <v>0</v>
      </c>
      <c r="AP2369" s="7">
        <v>23948083</v>
      </c>
      <c r="AQ2369" s="7">
        <v>2088598</v>
      </c>
      <c r="AR2369" s="7">
        <v>34587220</v>
      </c>
      <c r="AS2369" s="7">
        <v>2115397</v>
      </c>
      <c r="AT2369" s="7">
        <v>0</v>
      </c>
      <c r="AU2369" s="7">
        <v>48414</v>
      </c>
      <c r="AV2369" s="7">
        <v>1450169</v>
      </c>
      <c r="AW2369" s="7">
        <v>0</v>
      </c>
      <c r="AX2369" s="7">
        <v>0</v>
      </c>
      <c r="AY2369" s="7">
        <v>27064409</v>
      </c>
      <c r="AZ2369" s="7">
        <v>875858</v>
      </c>
      <c r="BA2369" s="7">
        <v>295826.18</v>
      </c>
      <c r="BB2369" s="7">
        <v>0</v>
      </c>
      <c r="BC2369" s="7">
        <v>198.38</v>
      </c>
      <c r="BD2369" s="7">
        <v>1144.06</v>
      </c>
      <c r="BE2369" s="7">
        <v>2751.2</v>
      </c>
      <c r="BF2369" s="7">
        <v>0</v>
      </c>
      <c r="BG2369" s="7">
        <v>1373813.9364853071</v>
      </c>
      <c r="BH2369" s="7">
        <v>15321</v>
      </c>
      <c r="BI2369" s="7">
        <v>2073129</v>
      </c>
      <c r="BJ2369" s="7">
        <v>28532600.405833334</v>
      </c>
      <c r="BK2369" s="7">
        <v>22753597.150000002</v>
      </c>
      <c r="BL2369" s="7">
        <v>9404183.293333333</v>
      </c>
      <c r="BM2369" s="7">
        <v>4307646.4366666675</v>
      </c>
      <c r="BN2369" s="130">
        <v>1.2829999999999999</v>
      </c>
      <c r="BO2369" s="131">
        <v>6.4446359999999995E-4</v>
      </c>
      <c r="BP2369" s="161">
        <v>16331.45740682513</v>
      </c>
      <c r="BQ2369" s="162">
        <v>31016981</v>
      </c>
      <c r="BR2369" s="161">
        <v>1190796</v>
      </c>
      <c r="BS2369" s="163">
        <v>0</v>
      </c>
      <c r="BT2369" s="163">
        <v>1935355.5331806391</v>
      </c>
      <c r="BU2369" s="161">
        <v>60633705.82</v>
      </c>
      <c r="BV2369" s="161">
        <v>2729571.95</v>
      </c>
      <c r="BW2369" s="165">
        <v>7468985.2231806396</v>
      </c>
      <c r="BX2369" s="161">
        <v>1190796</v>
      </c>
    </row>
    <row r="2370" spans="1:76" ht="14.45" x14ac:dyDescent="0.3">
      <c r="A2370" s="164" t="s">
        <v>31</v>
      </c>
      <c r="B2370" s="6" t="s">
        <v>1170</v>
      </c>
      <c r="C2370" s="6" t="s">
        <v>92</v>
      </c>
      <c r="D2370" s="6" t="s">
        <v>37</v>
      </c>
      <c r="E2370" s="6" t="s">
        <v>40</v>
      </c>
      <c r="F2370" s="24" t="str">
        <f>+Tabela1[[#This Row],[WK]]&amp;Tabela1[[#This Row],[PK]]&amp;Tabela1[[#This Row],[GK]]</f>
        <v>321103</v>
      </c>
      <c r="G2370" s="6" t="s">
        <v>2219</v>
      </c>
      <c r="H2370" s="7">
        <v>44600992.914000005</v>
      </c>
      <c r="I2370" s="8">
        <v>1.371</v>
      </c>
      <c r="J2370" s="7">
        <v>61147961.280000001</v>
      </c>
      <c r="K2370" s="8">
        <v>7.0000000000000007E-2</v>
      </c>
      <c r="L2370" s="7">
        <v>4280357.2896000007</v>
      </c>
      <c r="M2370" s="7">
        <v>2262902.2896000007</v>
      </c>
      <c r="N2370" s="9">
        <v>1.1216618410819577</v>
      </c>
      <c r="O2370" s="7">
        <v>0</v>
      </c>
      <c r="P2370" s="8">
        <v>1.2949999999999999</v>
      </c>
      <c r="Q2370" s="7">
        <v>0</v>
      </c>
      <c r="R2370" s="8">
        <v>1.6E-2</v>
      </c>
      <c r="S2370" s="7">
        <v>0</v>
      </c>
      <c r="T2370" s="7">
        <v>-42456</v>
      </c>
      <c r="U2370" s="9">
        <v>-1</v>
      </c>
      <c r="V2370" s="7">
        <v>2220446.2896000007</v>
      </c>
      <c r="W2370" s="9">
        <v>1.0779331192464143</v>
      </c>
      <c r="X2370" s="7">
        <v>2324970.1150000002</v>
      </c>
      <c r="Y2370" s="7">
        <v>0</v>
      </c>
      <c r="Z2370" s="7">
        <v>908987.11499999999</v>
      </c>
      <c r="AA2370" s="7">
        <v>346211</v>
      </c>
      <c r="AB2370" s="7">
        <v>1069772</v>
      </c>
      <c r="AC2370" s="7">
        <v>0</v>
      </c>
      <c r="AD2370" s="7">
        <v>104523.82539999951</v>
      </c>
      <c r="AE2370" s="7">
        <v>-27239.298140086528</v>
      </c>
      <c r="AF2370" s="7">
        <v>4280357.2896000007</v>
      </c>
      <c r="AG2370" s="7">
        <v>0</v>
      </c>
      <c r="AH2370" s="7">
        <v>77284.527259912982</v>
      </c>
      <c r="AI2370" s="7">
        <v>1684444</v>
      </c>
      <c r="AJ2370" s="7">
        <v>42657</v>
      </c>
      <c r="AK2370" s="7">
        <v>664200</v>
      </c>
      <c r="AL2370" s="7">
        <v>8232</v>
      </c>
      <c r="AM2370" s="7">
        <v>192694</v>
      </c>
      <c r="AN2370" s="7">
        <v>0</v>
      </c>
      <c r="AO2370" s="7">
        <v>0</v>
      </c>
      <c r="AP2370" s="7">
        <v>885912</v>
      </c>
      <c r="AQ2370" s="7">
        <v>47740</v>
      </c>
      <c r="AR2370" s="7">
        <v>2017455</v>
      </c>
      <c r="AS2370" s="7">
        <v>42456</v>
      </c>
      <c r="AT2370" s="7">
        <v>756086</v>
      </c>
      <c r="AU2370" s="7">
        <v>8076</v>
      </c>
      <c r="AV2370" s="7">
        <v>187580</v>
      </c>
      <c r="AW2370" s="7">
        <v>0</v>
      </c>
      <c r="AX2370" s="7">
        <v>0</v>
      </c>
      <c r="AY2370" s="7">
        <v>957137</v>
      </c>
      <c r="AZ2370" s="7">
        <v>21085</v>
      </c>
      <c r="BA2370" s="7">
        <v>908987.11499999999</v>
      </c>
      <c r="BB2370" s="7">
        <v>0</v>
      </c>
      <c r="BC2370" s="7">
        <v>0</v>
      </c>
      <c r="BD2370" s="7">
        <v>0</v>
      </c>
      <c r="BE2370" s="7">
        <v>19548.11</v>
      </c>
      <c r="BF2370" s="7">
        <v>0</v>
      </c>
      <c r="BG2370" s="7">
        <v>320594</v>
      </c>
      <c r="BH2370" s="7">
        <v>1518</v>
      </c>
      <c r="BI2370" s="7">
        <v>25617</v>
      </c>
      <c r="BJ2370" s="7">
        <v>352622.27999999997</v>
      </c>
      <c r="BK2370" s="7">
        <v>347960.5633333333</v>
      </c>
      <c r="BL2370" s="7">
        <v>5990.0999999999995</v>
      </c>
      <c r="BM2370" s="7">
        <v>6666.6666666666861</v>
      </c>
      <c r="BN2370" s="130">
        <v>1.046</v>
      </c>
      <c r="BO2370" s="131">
        <v>6.2805200000000006E-5</v>
      </c>
      <c r="BP2370" s="161">
        <v>1591.8243419873049</v>
      </c>
      <c r="BQ2370" s="162">
        <v>1069772</v>
      </c>
      <c r="BR2370" s="161">
        <v>99713</v>
      </c>
      <c r="BS2370" s="163">
        <v>0</v>
      </c>
      <c r="BT2370" s="163">
        <v>140904.98314008606</v>
      </c>
      <c r="BU2370" s="161">
        <v>4280357.29</v>
      </c>
      <c r="BV2370" s="161">
        <v>0</v>
      </c>
      <c r="BW2370" s="165">
        <v>218189.51314008606</v>
      </c>
      <c r="BX2370" s="161">
        <v>99713</v>
      </c>
    </row>
    <row r="2371" spans="1:76" ht="14.45" x14ac:dyDescent="0.3">
      <c r="A2371" s="164" t="s">
        <v>31</v>
      </c>
      <c r="B2371" s="6" t="s">
        <v>1170</v>
      </c>
      <c r="C2371" s="6" t="s">
        <v>92</v>
      </c>
      <c r="D2371" s="6" t="s">
        <v>39</v>
      </c>
      <c r="E2371" s="6" t="s">
        <v>40</v>
      </c>
      <c r="F2371" s="24" t="str">
        <f>+Tabela1[[#This Row],[WK]]&amp;Tabela1[[#This Row],[PK]]&amp;Tabela1[[#This Row],[GK]]</f>
        <v>321104</v>
      </c>
      <c r="G2371" s="6" t="s">
        <v>2220</v>
      </c>
      <c r="H2371" s="7">
        <v>1579013780.8054109</v>
      </c>
      <c r="I2371" s="8">
        <v>1.371</v>
      </c>
      <c r="J2371" s="7">
        <v>2164827893.4899998</v>
      </c>
      <c r="K2371" s="8">
        <v>7.0000000000000007E-2</v>
      </c>
      <c r="L2371" s="7">
        <v>151537952.54429999</v>
      </c>
      <c r="M2371" s="7">
        <v>84528278.54429999</v>
      </c>
      <c r="N2371" s="9">
        <v>1.2614339616739516</v>
      </c>
      <c r="O2371" s="7">
        <v>371459234</v>
      </c>
      <c r="P2371" s="8">
        <v>1.2949999999999999</v>
      </c>
      <c r="Q2371" s="7">
        <v>481039708</v>
      </c>
      <c r="R2371" s="8">
        <v>1.6E-2</v>
      </c>
      <c r="S2371" s="7">
        <v>7696635.3279999997</v>
      </c>
      <c r="T2371" s="7">
        <v>2178937.3279999997</v>
      </c>
      <c r="U2371" s="9">
        <v>0.3948997078129321</v>
      </c>
      <c r="V2371" s="7">
        <v>86707215.872299999</v>
      </c>
      <c r="W2371" s="9">
        <v>1.1955102395313593</v>
      </c>
      <c r="X2371" s="7">
        <v>59200985.274391234</v>
      </c>
      <c r="Y2371" s="7">
        <v>0</v>
      </c>
      <c r="Z2371" s="7">
        <v>860976.79499999993</v>
      </c>
      <c r="AA2371" s="7">
        <v>5579172.4793912321</v>
      </c>
      <c r="AB2371" s="7">
        <v>52760836</v>
      </c>
      <c r="AC2371" s="7">
        <v>0</v>
      </c>
      <c r="AD2371" s="7">
        <v>0</v>
      </c>
      <c r="AE2371" s="7">
        <v>-9983707.2736048363</v>
      </c>
      <c r="AF2371" s="7">
        <v>141554245.27069515</v>
      </c>
      <c r="AG2371" s="7">
        <v>7696635.3279999997</v>
      </c>
      <c r="AH2371" s="7">
        <v>0</v>
      </c>
      <c r="AI2371" s="7">
        <v>55948727</v>
      </c>
      <c r="AJ2371" s="7">
        <v>4862386</v>
      </c>
      <c r="AK2371" s="7">
        <v>0</v>
      </c>
      <c r="AL2371" s="7">
        <v>383992</v>
      </c>
      <c r="AM2371" s="7">
        <v>1469685</v>
      </c>
      <c r="AN2371" s="7">
        <v>0</v>
      </c>
      <c r="AO2371" s="7">
        <v>0</v>
      </c>
      <c r="AP2371" s="7">
        <v>42567965</v>
      </c>
      <c r="AQ2371" s="7">
        <v>3906673</v>
      </c>
      <c r="AR2371" s="7">
        <v>67009674</v>
      </c>
      <c r="AS2371" s="7">
        <v>5517698</v>
      </c>
      <c r="AT2371" s="7">
        <v>0</v>
      </c>
      <c r="AU2371" s="7">
        <v>474508</v>
      </c>
      <c r="AV2371" s="7">
        <v>1761547</v>
      </c>
      <c r="AW2371" s="7">
        <v>0</v>
      </c>
      <c r="AX2371" s="7">
        <v>0</v>
      </c>
      <c r="AY2371" s="7">
        <v>46294327</v>
      </c>
      <c r="AZ2371" s="7">
        <v>1646289</v>
      </c>
      <c r="BA2371" s="7">
        <v>860976.79499999993</v>
      </c>
      <c r="BB2371" s="7">
        <v>0</v>
      </c>
      <c r="BC2371" s="7">
        <v>565.71</v>
      </c>
      <c r="BD2371" s="7">
        <v>0</v>
      </c>
      <c r="BE2371" s="7">
        <v>14744.23</v>
      </c>
      <c r="BF2371" s="7">
        <v>0</v>
      </c>
      <c r="BG2371" s="7">
        <v>3499051.4793912317</v>
      </c>
      <c r="BH2371" s="7">
        <v>39022</v>
      </c>
      <c r="BI2371" s="7">
        <v>2080121</v>
      </c>
      <c r="BJ2371" s="7">
        <v>28628800.692500006</v>
      </c>
      <c r="BK2371" s="7">
        <v>18972478.090000004</v>
      </c>
      <c r="BL2371" s="7">
        <v>15668433.700000001</v>
      </c>
      <c r="BM2371" s="7">
        <v>7288423.0100000016</v>
      </c>
      <c r="BN2371" s="130">
        <v>1.282</v>
      </c>
      <c r="BO2371" s="131">
        <v>1.6067429000000001E-3</v>
      </c>
      <c r="BP2371" s="161">
        <v>40717.085745767043</v>
      </c>
      <c r="BQ2371" s="162">
        <v>52760836</v>
      </c>
      <c r="BR2371" s="161">
        <v>2534607</v>
      </c>
      <c r="BS2371" s="163">
        <v>8983592.598695159</v>
      </c>
      <c r="BT2371" s="163">
        <v>0</v>
      </c>
      <c r="BU2371" s="161">
        <v>132570652.67</v>
      </c>
      <c r="BV2371" s="161">
        <v>7696635.3300000001</v>
      </c>
      <c r="BW2371" s="165">
        <v>0</v>
      </c>
      <c r="BX2371" s="161">
        <v>2534607</v>
      </c>
    </row>
    <row r="2372" spans="1:76" ht="14.45" x14ac:dyDescent="0.3">
      <c r="A2372" s="164" t="s">
        <v>31</v>
      </c>
      <c r="B2372" s="6" t="s">
        <v>1170</v>
      </c>
      <c r="C2372" s="6" t="s">
        <v>93</v>
      </c>
      <c r="D2372" s="6" t="s">
        <v>33</v>
      </c>
      <c r="E2372" s="6" t="s">
        <v>36</v>
      </c>
      <c r="F2372" s="24" t="str">
        <f>+Tabela1[[#This Row],[WK]]&amp;Tabela1[[#This Row],[PK]]&amp;Tabela1[[#This Row],[GK]]</f>
        <v>321201</v>
      </c>
      <c r="G2372" s="6" t="s">
        <v>2221</v>
      </c>
      <c r="H2372" s="7">
        <v>74609893.502000153</v>
      </c>
      <c r="I2372" s="8">
        <v>1.371</v>
      </c>
      <c r="J2372" s="7">
        <v>102290163.98999999</v>
      </c>
      <c r="K2372" s="8">
        <v>7.0000000000000007E-2</v>
      </c>
      <c r="L2372" s="7">
        <v>7160311.4793000007</v>
      </c>
      <c r="M2372" s="7">
        <v>4710088.4793000007</v>
      </c>
      <c r="N2372" s="9">
        <v>1.9223101241397214</v>
      </c>
      <c r="O2372" s="7">
        <v>517182</v>
      </c>
      <c r="P2372" s="8">
        <v>1.2949999999999999</v>
      </c>
      <c r="Q2372" s="7">
        <v>669751</v>
      </c>
      <c r="R2372" s="8">
        <v>1.6E-2</v>
      </c>
      <c r="S2372" s="7">
        <v>10716.016</v>
      </c>
      <c r="T2372" s="7">
        <v>-11737.984</v>
      </c>
      <c r="U2372" s="9">
        <v>-0.52275692526943973</v>
      </c>
      <c r="V2372" s="7">
        <v>4698350.4953000005</v>
      </c>
      <c r="W2372" s="9">
        <v>1.9001068458597707</v>
      </c>
      <c r="X2372" s="7">
        <v>8043534.5600000005</v>
      </c>
      <c r="Y2372" s="7">
        <v>1005938</v>
      </c>
      <c r="Z2372" s="7">
        <v>32821.560000000005</v>
      </c>
      <c r="AA2372" s="7">
        <v>377263</v>
      </c>
      <c r="AB2372" s="7">
        <v>4671967</v>
      </c>
      <c r="AC2372" s="7">
        <v>1955545</v>
      </c>
      <c r="AD2372" s="7">
        <v>3345184.0647</v>
      </c>
      <c r="AE2372" s="7">
        <v>0</v>
      </c>
      <c r="AF2372" s="7">
        <v>7160311.4793000007</v>
      </c>
      <c r="AG2372" s="7">
        <v>10716.016</v>
      </c>
      <c r="AH2372" s="7">
        <v>3345184.0647</v>
      </c>
      <c r="AI2372" s="7">
        <v>2045777</v>
      </c>
      <c r="AJ2372" s="7">
        <v>13849</v>
      </c>
      <c r="AK2372" s="7">
        <v>1180752</v>
      </c>
      <c r="AL2372" s="7">
        <v>0</v>
      </c>
      <c r="AM2372" s="7">
        <v>192608</v>
      </c>
      <c r="AN2372" s="7">
        <v>0</v>
      </c>
      <c r="AO2372" s="7">
        <v>0</v>
      </c>
      <c r="AP2372" s="7">
        <v>4121027</v>
      </c>
      <c r="AQ2372" s="7">
        <v>238697</v>
      </c>
      <c r="AR2372" s="7">
        <v>2450223</v>
      </c>
      <c r="AS2372" s="7">
        <v>22454</v>
      </c>
      <c r="AT2372" s="7">
        <v>3092918</v>
      </c>
      <c r="AU2372" s="7">
        <v>0</v>
      </c>
      <c r="AV2372" s="7">
        <v>317762</v>
      </c>
      <c r="AW2372" s="7">
        <v>0</v>
      </c>
      <c r="AX2372" s="7">
        <v>0</v>
      </c>
      <c r="AY2372" s="7">
        <v>4268789</v>
      </c>
      <c r="AZ2372" s="7">
        <v>97318</v>
      </c>
      <c r="BA2372" s="7">
        <v>32821.560000000005</v>
      </c>
      <c r="BB2372" s="7">
        <v>0</v>
      </c>
      <c r="BC2372" s="7">
        <v>0</v>
      </c>
      <c r="BD2372" s="7">
        <v>0</v>
      </c>
      <c r="BE2372" s="7">
        <v>705.84</v>
      </c>
      <c r="BF2372" s="7">
        <v>0</v>
      </c>
      <c r="BG2372" s="7">
        <v>320594</v>
      </c>
      <c r="BH2372" s="7">
        <v>2917</v>
      </c>
      <c r="BI2372" s="7">
        <v>56669</v>
      </c>
      <c r="BJ2372" s="7">
        <v>779999.23916666664</v>
      </c>
      <c r="BK2372" s="7">
        <v>0</v>
      </c>
      <c r="BL2372" s="7">
        <v>20922.71</v>
      </c>
      <c r="BM2372" s="7">
        <v>3078151.5366666666</v>
      </c>
      <c r="BN2372" s="130">
        <v>0.89400000000000002</v>
      </c>
      <c r="BO2372" s="131">
        <v>1.036524E-4</v>
      </c>
      <c r="BP2372" s="161">
        <v>2626.360086559821</v>
      </c>
      <c r="BQ2372" s="162">
        <v>4671967</v>
      </c>
      <c r="BR2372" s="161">
        <v>162627</v>
      </c>
      <c r="BS2372" s="163">
        <v>0</v>
      </c>
      <c r="BT2372" s="163">
        <v>895879.08999999985</v>
      </c>
      <c r="BU2372" s="161">
        <v>7160311.4800000004</v>
      </c>
      <c r="BV2372" s="161">
        <v>10716.02</v>
      </c>
      <c r="BW2372" s="165">
        <v>4241063.1500000004</v>
      </c>
      <c r="BX2372" s="161">
        <v>162627</v>
      </c>
    </row>
    <row r="2373" spans="1:76" ht="14.45" x14ac:dyDescent="0.3">
      <c r="A2373" s="164" t="s">
        <v>31</v>
      </c>
      <c r="B2373" s="6" t="s">
        <v>1170</v>
      </c>
      <c r="C2373" s="6" t="s">
        <v>93</v>
      </c>
      <c r="D2373" s="6" t="s">
        <v>32</v>
      </c>
      <c r="E2373" s="6" t="s">
        <v>36</v>
      </c>
      <c r="F2373" s="24" t="str">
        <f>+Tabela1[[#This Row],[WK]]&amp;Tabela1[[#This Row],[PK]]&amp;Tabela1[[#This Row],[GK]]</f>
        <v>321202</v>
      </c>
      <c r="G2373" s="6" t="s">
        <v>2222</v>
      </c>
      <c r="H2373" s="7">
        <v>55020598.727199934</v>
      </c>
      <c r="I2373" s="8">
        <v>1.371</v>
      </c>
      <c r="J2373" s="7">
        <v>75433240.849999994</v>
      </c>
      <c r="K2373" s="8">
        <v>7.0000000000000007E-2</v>
      </c>
      <c r="L2373" s="7">
        <v>5280326.8595000003</v>
      </c>
      <c r="M2373" s="7">
        <v>3886366.8595000003</v>
      </c>
      <c r="N2373" s="9">
        <v>2.7880045765301733</v>
      </c>
      <c r="O2373" s="7">
        <v>10723391</v>
      </c>
      <c r="P2373" s="8">
        <v>1.2949999999999999</v>
      </c>
      <c r="Q2373" s="7">
        <v>13886791</v>
      </c>
      <c r="R2373" s="8">
        <v>1.6E-2</v>
      </c>
      <c r="S2373" s="7">
        <v>222188.65600000002</v>
      </c>
      <c r="T2373" s="7">
        <v>90265.656000000017</v>
      </c>
      <c r="U2373" s="9">
        <v>0.68422986135851982</v>
      </c>
      <c r="V2373" s="7">
        <v>3976632.5155000007</v>
      </c>
      <c r="W2373" s="9">
        <v>2.6061188934538237</v>
      </c>
      <c r="X2373" s="7">
        <v>6302718.6850000005</v>
      </c>
      <c r="Y2373" s="7">
        <v>706586</v>
      </c>
      <c r="Z2373" s="7">
        <v>61151.684999999998</v>
      </c>
      <c r="AA2373" s="7">
        <v>618747</v>
      </c>
      <c r="AB2373" s="7">
        <v>4115436</v>
      </c>
      <c r="AC2373" s="7">
        <v>800798</v>
      </c>
      <c r="AD2373" s="7">
        <v>2326086.1695000003</v>
      </c>
      <c r="AE2373" s="7">
        <v>0</v>
      </c>
      <c r="AF2373" s="7">
        <v>5280326.8595000003</v>
      </c>
      <c r="AG2373" s="7">
        <v>222188.65600000002</v>
      </c>
      <c r="AH2373" s="7">
        <v>2326086.1695000003</v>
      </c>
      <c r="AI2373" s="7">
        <v>1163866</v>
      </c>
      <c r="AJ2373" s="7">
        <v>130964</v>
      </c>
      <c r="AK2373" s="7">
        <v>0</v>
      </c>
      <c r="AL2373" s="7">
        <v>23385</v>
      </c>
      <c r="AM2373" s="7">
        <v>1170401</v>
      </c>
      <c r="AN2373" s="7">
        <v>0</v>
      </c>
      <c r="AO2373" s="7">
        <v>-2990378</v>
      </c>
      <c r="AP2373" s="7">
        <v>3402887</v>
      </c>
      <c r="AQ2373" s="7">
        <v>139240</v>
      </c>
      <c r="AR2373" s="7">
        <v>1393960</v>
      </c>
      <c r="AS2373" s="7">
        <v>131923</v>
      </c>
      <c r="AT2373" s="7">
        <v>993576</v>
      </c>
      <c r="AU2373" s="7">
        <v>32008</v>
      </c>
      <c r="AV2373" s="7">
        <v>1179126</v>
      </c>
      <c r="AW2373" s="7">
        <v>0</v>
      </c>
      <c r="AX2373" s="7">
        <v>0</v>
      </c>
      <c r="AY2373" s="7">
        <v>3853347</v>
      </c>
      <c r="AZ2373" s="7">
        <v>60013</v>
      </c>
      <c r="BA2373" s="7">
        <v>61151.684999999998</v>
      </c>
      <c r="BB2373" s="7">
        <v>0</v>
      </c>
      <c r="BC2373" s="7">
        <v>0</v>
      </c>
      <c r="BD2373" s="7">
        <v>0</v>
      </c>
      <c r="BE2373" s="7">
        <v>1315.09</v>
      </c>
      <c r="BF2373" s="7">
        <v>0</v>
      </c>
      <c r="BG2373" s="7">
        <v>320594</v>
      </c>
      <c r="BH2373" s="7">
        <v>2357</v>
      </c>
      <c r="BI2373" s="7">
        <v>298153</v>
      </c>
      <c r="BJ2373" s="7">
        <v>4103557.2766666673</v>
      </c>
      <c r="BK2373" s="7">
        <v>2319834.5166666671</v>
      </c>
      <c r="BL2373" s="7">
        <v>2261098.5866666664</v>
      </c>
      <c r="BM2373" s="7">
        <v>2612693.8666666667</v>
      </c>
      <c r="BN2373" s="130">
        <v>0.92400000000000004</v>
      </c>
      <c r="BO2373" s="131">
        <v>1.02247E-4</v>
      </c>
      <c r="BP2373" s="161">
        <v>2591.3419520723569</v>
      </c>
      <c r="BQ2373" s="162">
        <v>4115436</v>
      </c>
      <c r="BR2373" s="161">
        <v>107138</v>
      </c>
      <c r="BS2373" s="163">
        <v>0</v>
      </c>
      <c r="BT2373" s="163">
        <v>697598.19</v>
      </c>
      <c r="BU2373" s="161">
        <v>5280326.8600000003</v>
      </c>
      <c r="BV2373" s="161">
        <v>222188.66</v>
      </c>
      <c r="BW2373" s="165">
        <v>3023684.36</v>
      </c>
      <c r="BX2373" s="161">
        <v>107138</v>
      </c>
    </row>
    <row r="2374" spans="1:76" ht="14.45" x14ac:dyDescent="0.3">
      <c r="A2374" s="164" t="s">
        <v>31</v>
      </c>
      <c r="B2374" s="6" t="s">
        <v>1170</v>
      </c>
      <c r="C2374" s="6" t="s">
        <v>93</v>
      </c>
      <c r="D2374" s="6" t="s">
        <v>37</v>
      </c>
      <c r="E2374" s="6" t="s">
        <v>40</v>
      </c>
      <c r="F2374" s="24" t="str">
        <f>+Tabela1[[#This Row],[WK]]&amp;Tabela1[[#This Row],[PK]]&amp;Tabela1[[#This Row],[GK]]</f>
        <v>321203</v>
      </c>
      <c r="G2374" s="6" t="s">
        <v>2223</v>
      </c>
      <c r="H2374" s="7">
        <v>135538347.8027994</v>
      </c>
      <c r="I2374" s="8">
        <v>1.371</v>
      </c>
      <c r="J2374" s="7">
        <v>185823074.84</v>
      </c>
      <c r="K2374" s="8">
        <v>7.0000000000000007E-2</v>
      </c>
      <c r="L2374" s="7">
        <v>13007615.238800002</v>
      </c>
      <c r="M2374" s="7">
        <v>8916585.2388000023</v>
      </c>
      <c r="N2374" s="9">
        <v>2.179545307367583</v>
      </c>
      <c r="O2374" s="7">
        <v>20438778</v>
      </c>
      <c r="P2374" s="8">
        <v>1.2949999999999999</v>
      </c>
      <c r="Q2374" s="7">
        <v>26468218</v>
      </c>
      <c r="R2374" s="8">
        <v>1.6E-2</v>
      </c>
      <c r="S2374" s="7">
        <v>423491.48800000001</v>
      </c>
      <c r="T2374" s="7">
        <v>66502.488000000012</v>
      </c>
      <c r="U2374" s="9">
        <v>0.18628721893391675</v>
      </c>
      <c r="V2374" s="7">
        <v>8983087.7268000022</v>
      </c>
      <c r="W2374" s="9">
        <v>2.019570448507527</v>
      </c>
      <c r="X2374" s="7">
        <v>15955862.523299422</v>
      </c>
      <c r="Y2374" s="7">
        <v>3132124</v>
      </c>
      <c r="Z2374" s="7">
        <v>33566.18</v>
      </c>
      <c r="AA2374" s="7">
        <v>736622.34329942195</v>
      </c>
      <c r="AB2374" s="7">
        <v>9137290</v>
      </c>
      <c r="AC2374" s="7">
        <v>2916260</v>
      </c>
      <c r="AD2374" s="7">
        <v>6972774.79649942</v>
      </c>
      <c r="AE2374" s="7">
        <v>0</v>
      </c>
      <c r="AF2374" s="7">
        <v>13007615.238800002</v>
      </c>
      <c r="AG2374" s="7">
        <v>423491.48800000001</v>
      </c>
      <c r="AH2374" s="7">
        <v>6972774.79649942</v>
      </c>
      <c r="AI2374" s="7">
        <v>3415745</v>
      </c>
      <c r="AJ2374" s="7">
        <v>345825</v>
      </c>
      <c r="AK2374" s="7">
        <v>4920776</v>
      </c>
      <c r="AL2374" s="7">
        <v>97134</v>
      </c>
      <c r="AM2374" s="7">
        <v>393365</v>
      </c>
      <c r="AN2374" s="7">
        <v>0</v>
      </c>
      <c r="AO2374" s="7">
        <v>0</v>
      </c>
      <c r="AP2374" s="7">
        <v>7706565</v>
      </c>
      <c r="AQ2374" s="7">
        <v>425677</v>
      </c>
      <c r="AR2374" s="7">
        <v>4091030</v>
      </c>
      <c r="AS2374" s="7">
        <v>356989</v>
      </c>
      <c r="AT2374" s="7">
        <v>6513617</v>
      </c>
      <c r="AU2374" s="7">
        <v>134002</v>
      </c>
      <c r="AV2374" s="7">
        <v>363785</v>
      </c>
      <c r="AW2374" s="7">
        <v>0</v>
      </c>
      <c r="AX2374" s="7">
        <v>0</v>
      </c>
      <c r="AY2374" s="7">
        <v>8277628</v>
      </c>
      <c r="AZ2374" s="7">
        <v>173550</v>
      </c>
      <c r="BA2374" s="7">
        <v>33566.18</v>
      </c>
      <c r="BB2374" s="7">
        <v>0</v>
      </c>
      <c r="BC2374" s="7">
        <v>11.81</v>
      </c>
      <c r="BD2374" s="7">
        <v>0.81</v>
      </c>
      <c r="BE2374" s="7">
        <v>641.5</v>
      </c>
      <c r="BF2374" s="7">
        <v>0</v>
      </c>
      <c r="BG2374" s="7">
        <v>490039.34329942189</v>
      </c>
      <c r="BH2374" s="7">
        <v>5465</v>
      </c>
      <c r="BI2374" s="7">
        <v>246583</v>
      </c>
      <c r="BJ2374" s="7">
        <v>3393766.4574999996</v>
      </c>
      <c r="BK2374" s="7">
        <v>1948210.1033333333</v>
      </c>
      <c r="BL2374" s="7">
        <v>2662677.0399999996</v>
      </c>
      <c r="BM2374" s="7">
        <v>456871.33666666667</v>
      </c>
      <c r="BN2374" s="130">
        <v>0.82499999999999996</v>
      </c>
      <c r="BO2374" s="131">
        <v>1.9596509999999999E-4</v>
      </c>
      <c r="BP2374" s="161">
        <v>4965.5714703224348</v>
      </c>
      <c r="BQ2374" s="162">
        <v>9137290</v>
      </c>
      <c r="BR2374" s="161">
        <v>291262</v>
      </c>
      <c r="BS2374" s="163">
        <v>0</v>
      </c>
      <c r="BT2374" s="163">
        <v>1297981.370000001</v>
      </c>
      <c r="BU2374" s="161">
        <v>13007615.24</v>
      </c>
      <c r="BV2374" s="161">
        <v>423491.49</v>
      </c>
      <c r="BW2374" s="165">
        <v>8270756.1700000009</v>
      </c>
      <c r="BX2374" s="161">
        <v>291262</v>
      </c>
    </row>
    <row r="2375" spans="1:76" ht="14.45" x14ac:dyDescent="0.3">
      <c r="A2375" s="164" t="s">
        <v>31</v>
      </c>
      <c r="B2375" s="6" t="s">
        <v>1170</v>
      </c>
      <c r="C2375" s="6" t="s">
        <v>93</v>
      </c>
      <c r="D2375" s="6" t="s">
        <v>39</v>
      </c>
      <c r="E2375" s="6" t="s">
        <v>36</v>
      </c>
      <c r="F2375" s="24" t="str">
        <f>+Tabela1[[#This Row],[WK]]&amp;Tabela1[[#This Row],[PK]]&amp;Tabela1[[#This Row],[GK]]</f>
        <v>321204</v>
      </c>
      <c r="G2375" s="6" t="s">
        <v>2224</v>
      </c>
      <c r="H2375" s="7">
        <v>106597059.38219969</v>
      </c>
      <c r="I2375" s="8">
        <v>1.371</v>
      </c>
      <c r="J2375" s="7">
        <v>146144568.41</v>
      </c>
      <c r="K2375" s="8">
        <v>7.0000000000000007E-2</v>
      </c>
      <c r="L2375" s="7">
        <v>10230119.788700001</v>
      </c>
      <c r="M2375" s="7">
        <v>7179546.7887000013</v>
      </c>
      <c r="N2375" s="9">
        <v>2.3535076160118118</v>
      </c>
      <c r="O2375" s="7">
        <v>7496188</v>
      </c>
      <c r="P2375" s="8">
        <v>1.2949999999999999</v>
      </c>
      <c r="Q2375" s="7">
        <v>9707563</v>
      </c>
      <c r="R2375" s="8">
        <v>1.6E-2</v>
      </c>
      <c r="S2375" s="7">
        <v>155321.008</v>
      </c>
      <c r="T2375" s="7">
        <v>83662.008000000002</v>
      </c>
      <c r="U2375" s="9">
        <v>1.1675017513501444</v>
      </c>
      <c r="V2375" s="7">
        <v>7263208.7967000008</v>
      </c>
      <c r="W2375" s="9">
        <v>2.3262873472246781</v>
      </c>
      <c r="X2375" s="7">
        <v>13263766.472393382</v>
      </c>
      <c r="Y2375" s="7">
        <v>2634613</v>
      </c>
      <c r="Z2375" s="7">
        <v>186958.83</v>
      </c>
      <c r="AA2375" s="7">
        <v>535845.6423933811</v>
      </c>
      <c r="AB2375" s="7">
        <v>9395748</v>
      </c>
      <c r="AC2375" s="7">
        <v>510601</v>
      </c>
      <c r="AD2375" s="7">
        <v>6000557.6756933806</v>
      </c>
      <c r="AE2375" s="7">
        <v>0</v>
      </c>
      <c r="AF2375" s="7">
        <v>10230119.788700001</v>
      </c>
      <c r="AG2375" s="7">
        <v>155321.008</v>
      </c>
      <c r="AH2375" s="7">
        <v>6000557.6756933806</v>
      </c>
      <c r="AI2375" s="7">
        <v>2547031</v>
      </c>
      <c r="AJ2375" s="7">
        <v>53267</v>
      </c>
      <c r="AK2375" s="7">
        <v>4134950</v>
      </c>
      <c r="AL2375" s="7">
        <v>0</v>
      </c>
      <c r="AM2375" s="7">
        <v>169454</v>
      </c>
      <c r="AN2375" s="7">
        <v>0</v>
      </c>
      <c r="AO2375" s="7">
        <v>0</v>
      </c>
      <c r="AP2375" s="7">
        <v>8144791</v>
      </c>
      <c r="AQ2375" s="7">
        <v>282458</v>
      </c>
      <c r="AR2375" s="7">
        <v>3050573</v>
      </c>
      <c r="AS2375" s="7">
        <v>71659</v>
      </c>
      <c r="AT2375" s="7">
        <v>3667179</v>
      </c>
      <c r="AU2375" s="7">
        <v>0</v>
      </c>
      <c r="AV2375" s="7">
        <v>261514</v>
      </c>
      <c r="AW2375" s="7">
        <v>0</v>
      </c>
      <c r="AX2375" s="7">
        <v>0</v>
      </c>
      <c r="AY2375" s="7">
        <v>7709114</v>
      </c>
      <c r="AZ2375" s="7">
        <v>115159</v>
      </c>
      <c r="BA2375" s="7">
        <v>186958.83</v>
      </c>
      <c r="BB2375" s="7">
        <v>0</v>
      </c>
      <c r="BC2375" s="7">
        <v>0</v>
      </c>
      <c r="BD2375" s="7">
        <v>0.01</v>
      </c>
      <c r="BE2375" s="7">
        <v>4020.6</v>
      </c>
      <c r="BF2375" s="7">
        <v>0</v>
      </c>
      <c r="BG2375" s="7">
        <v>401715.64239338104</v>
      </c>
      <c r="BH2375" s="7">
        <v>4480</v>
      </c>
      <c r="BI2375" s="7">
        <v>134130</v>
      </c>
      <c r="BJ2375" s="7">
        <v>1846137.3699999996</v>
      </c>
      <c r="BK2375" s="7">
        <v>1529297.6199999996</v>
      </c>
      <c r="BL2375" s="7">
        <v>12901.470000000001</v>
      </c>
      <c r="BM2375" s="7">
        <v>1241556.06</v>
      </c>
      <c r="BN2375" s="130">
        <v>0.84399999999999997</v>
      </c>
      <c r="BO2375" s="131">
        <v>1.844003E-4</v>
      </c>
      <c r="BP2375" s="161">
        <v>4673.4201768841622</v>
      </c>
      <c r="BQ2375" s="162">
        <v>9395748</v>
      </c>
      <c r="BR2375" s="161">
        <v>249347</v>
      </c>
      <c r="BS2375" s="163">
        <v>0</v>
      </c>
      <c r="BT2375" s="163">
        <v>238546.52760661766</v>
      </c>
      <c r="BU2375" s="161">
        <v>10230119.789999999</v>
      </c>
      <c r="BV2375" s="161">
        <v>155321.01</v>
      </c>
      <c r="BW2375" s="165">
        <v>6239104.2076066174</v>
      </c>
      <c r="BX2375" s="161">
        <v>249347</v>
      </c>
    </row>
    <row r="2376" spans="1:76" ht="14.45" x14ac:dyDescent="0.3">
      <c r="A2376" s="164" t="s">
        <v>31</v>
      </c>
      <c r="B2376" s="6" t="s">
        <v>1170</v>
      </c>
      <c r="C2376" s="6" t="s">
        <v>93</v>
      </c>
      <c r="D2376" s="6" t="s">
        <v>42</v>
      </c>
      <c r="E2376" s="6" t="s">
        <v>40</v>
      </c>
      <c r="F2376" s="24" t="str">
        <f>+Tabela1[[#This Row],[WK]]&amp;Tabela1[[#This Row],[PK]]&amp;Tabela1[[#This Row],[GK]]</f>
        <v>321205</v>
      </c>
      <c r="G2376" s="6" t="s">
        <v>2225</v>
      </c>
      <c r="H2376" s="7">
        <v>563587343.24680018</v>
      </c>
      <c r="I2376" s="8">
        <v>1.371</v>
      </c>
      <c r="J2376" s="7">
        <v>772678247.59000003</v>
      </c>
      <c r="K2376" s="8">
        <v>7.0000000000000007E-2</v>
      </c>
      <c r="L2376" s="7">
        <v>54087477.331300005</v>
      </c>
      <c r="M2376" s="7">
        <v>34675353.331300005</v>
      </c>
      <c r="N2376" s="9">
        <v>1.7862730184136473</v>
      </c>
      <c r="O2376" s="7">
        <v>112755963</v>
      </c>
      <c r="P2376" s="8">
        <v>1.2949999999999999</v>
      </c>
      <c r="Q2376" s="7">
        <v>146018972</v>
      </c>
      <c r="R2376" s="8">
        <v>1.6E-2</v>
      </c>
      <c r="S2376" s="7">
        <v>2336303.5520000001</v>
      </c>
      <c r="T2376" s="7">
        <v>444185.55200000014</v>
      </c>
      <c r="U2376" s="9">
        <v>0.23475573510742995</v>
      </c>
      <c r="V2376" s="7">
        <v>35119538.883300006</v>
      </c>
      <c r="W2376" s="9">
        <v>1.6484763402190046</v>
      </c>
      <c r="X2376" s="7">
        <v>48889203.76354824</v>
      </c>
      <c r="Y2376" s="7">
        <v>5593025</v>
      </c>
      <c r="Z2376" s="7">
        <v>256152.07</v>
      </c>
      <c r="AA2376" s="7">
        <v>2281301.6935482398</v>
      </c>
      <c r="AB2376" s="7">
        <v>35268302</v>
      </c>
      <c r="AC2376" s="7">
        <v>5490423</v>
      </c>
      <c r="AD2376" s="7">
        <v>13769664.880248234</v>
      </c>
      <c r="AE2376" s="7">
        <v>0</v>
      </c>
      <c r="AF2376" s="7">
        <v>54087477.331300005</v>
      </c>
      <c r="AG2376" s="7">
        <v>2336303.5520000001</v>
      </c>
      <c r="AH2376" s="7">
        <v>13769664.880248234</v>
      </c>
      <c r="AI2376" s="7">
        <v>16207863</v>
      </c>
      <c r="AJ2376" s="7">
        <v>1854219</v>
      </c>
      <c r="AK2376" s="7">
        <v>9457669</v>
      </c>
      <c r="AL2376" s="7">
        <v>359412</v>
      </c>
      <c r="AM2376" s="7">
        <v>786089</v>
      </c>
      <c r="AN2376" s="7">
        <v>0</v>
      </c>
      <c r="AO2376" s="7">
        <v>0</v>
      </c>
      <c r="AP2376" s="7">
        <v>28677396</v>
      </c>
      <c r="AQ2376" s="7">
        <v>1837966</v>
      </c>
      <c r="AR2376" s="7">
        <v>19412124</v>
      </c>
      <c r="AS2376" s="7">
        <v>1892118</v>
      </c>
      <c r="AT2376" s="7">
        <v>11704130</v>
      </c>
      <c r="AU2376" s="7">
        <v>473017</v>
      </c>
      <c r="AV2376" s="7">
        <v>867978</v>
      </c>
      <c r="AW2376" s="7">
        <v>0</v>
      </c>
      <c r="AX2376" s="7">
        <v>0</v>
      </c>
      <c r="AY2376" s="7">
        <v>33408635</v>
      </c>
      <c r="AZ2376" s="7">
        <v>793138</v>
      </c>
      <c r="BA2376" s="7">
        <v>256152.07</v>
      </c>
      <c r="BB2376" s="7">
        <v>0</v>
      </c>
      <c r="BC2376" s="7">
        <v>0.76</v>
      </c>
      <c r="BD2376" s="7">
        <v>0</v>
      </c>
      <c r="BE2376" s="7">
        <v>5503.58</v>
      </c>
      <c r="BF2376" s="7">
        <v>0</v>
      </c>
      <c r="BG2376" s="7">
        <v>1628831.69354824</v>
      </c>
      <c r="BH2376" s="7">
        <v>18165</v>
      </c>
      <c r="BI2376" s="7">
        <v>652470</v>
      </c>
      <c r="BJ2376" s="7">
        <v>8979975.2133333329</v>
      </c>
      <c r="BK2376" s="7">
        <v>6394168.21</v>
      </c>
      <c r="BL2376" s="7">
        <v>1971675.4633333329</v>
      </c>
      <c r="BM2376" s="7">
        <v>6399877.0866666669</v>
      </c>
      <c r="BN2376" s="130">
        <v>0.91500000000000004</v>
      </c>
      <c r="BO2376" s="131">
        <v>7.229348E-4</v>
      </c>
      <c r="BP2376" s="161">
        <v>18320.487445713097</v>
      </c>
      <c r="BQ2376" s="162">
        <v>35268302</v>
      </c>
      <c r="BR2376" s="161">
        <v>947321</v>
      </c>
      <c r="BS2376" s="163">
        <v>0</v>
      </c>
      <c r="BT2376" s="163">
        <v>2805015.2364517599</v>
      </c>
      <c r="BU2376" s="161">
        <v>54087477.329999998</v>
      </c>
      <c r="BV2376" s="161">
        <v>2336303.5499999998</v>
      </c>
      <c r="BW2376" s="165">
        <v>16574680.116451761</v>
      </c>
      <c r="BX2376" s="161">
        <v>947321</v>
      </c>
    </row>
    <row r="2377" spans="1:76" ht="14.45" x14ac:dyDescent="0.3">
      <c r="A2377" s="164" t="s">
        <v>31</v>
      </c>
      <c r="B2377" s="6" t="s">
        <v>1170</v>
      </c>
      <c r="C2377" s="6" t="s">
        <v>93</v>
      </c>
      <c r="D2377" s="6" t="s">
        <v>44</v>
      </c>
      <c r="E2377" s="6" t="s">
        <v>36</v>
      </c>
      <c r="F2377" s="24" t="str">
        <f>+Tabela1[[#This Row],[WK]]&amp;Tabela1[[#This Row],[PK]]&amp;Tabela1[[#This Row],[GK]]</f>
        <v>321206</v>
      </c>
      <c r="G2377" s="6" t="s">
        <v>2226</v>
      </c>
      <c r="H2377" s="7">
        <v>73915446.823599949</v>
      </c>
      <c r="I2377" s="8">
        <v>1.371</v>
      </c>
      <c r="J2377" s="7">
        <v>101338077.59000002</v>
      </c>
      <c r="K2377" s="8">
        <v>7.0000000000000007E-2</v>
      </c>
      <c r="L2377" s="7">
        <v>7093665.4313000022</v>
      </c>
      <c r="M2377" s="7">
        <v>4927167.4313000022</v>
      </c>
      <c r="N2377" s="9">
        <v>2.2742543179361356</v>
      </c>
      <c r="O2377" s="7">
        <v>9595939</v>
      </c>
      <c r="P2377" s="8">
        <v>1.2949999999999999</v>
      </c>
      <c r="Q2377" s="7">
        <v>12426741</v>
      </c>
      <c r="R2377" s="8">
        <v>1.6E-2</v>
      </c>
      <c r="S2377" s="7">
        <v>198827.856</v>
      </c>
      <c r="T2377" s="7">
        <v>12861.856</v>
      </c>
      <c r="U2377" s="9">
        <v>6.9162406031210003E-2</v>
      </c>
      <c r="V2377" s="7">
        <v>4940029.2873000018</v>
      </c>
      <c r="W2377" s="9">
        <v>2.0999383145927002</v>
      </c>
      <c r="X2377" s="7">
        <v>9076653.7249999996</v>
      </c>
      <c r="Y2377" s="7">
        <v>2642580</v>
      </c>
      <c r="Z2377" s="7">
        <v>99028.724999999991</v>
      </c>
      <c r="AA2377" s="7">
        <v>549391</v>
      </c>
      <c r="AB2377" s="7">
        <v>4811326</v>
      </c>
      <c r="AC2377" s="7">
        <v>974328</v>
      </c>
      <c r="AD2377" s="7">
        <v>4136624.4376999973</v>
      </c>
      <c r="AE2377" s="7">
        <v>0</v>
      </c>
      <c r="AF2377" s="7">
        <v>7093665.4313000022</v>
      </c>
      <c r="AG2377" s="7">
        <v>198827.856</v>
      </c>
      <c r="AH2377" s="7">
        <v>4136624.4376999973</v>
      </c>
      <c r="AI2377" s="7">
        <v>1808885</v>
      </c>
      <c r="AJ2377" s="7">
        <v>168562</v>
      </c>
      <c r="AK2377" s="7">
        <v>2946368</v>
      </c>
      <c r="AL2377" s="7">
        <v>0</v>
      </c>
      <c r="AM2377" s="7">
        <v>301877</v>
      </c>
      <c r="AN2377" s="7">
        <v>0</v>
      </c>
      <c r="AO2377" s="7">
        <v>0</v>
      </c>
      <c r="AP2377" s="7">
        <v>3897315</v>
      </c>
      <c r="AQ2377" s="7">
        <v>214828</v>
      </c>
      <c r="AR2377" s="7">
        <v>2166498</v>
      </c>
      <c r="AS2377" s="7">
        <v>185966</v>
      </c>
      <c r="AT2377" s="7">
        <v>3249767</v>
      </c>
      <c r="AU2377" s="7">
        <v>0</v>
      </c>
      <c r="AV2377" s="7">
        <v>971014</v>
      </c>
      <c r="AW2377" s="7">
        <v>0</v>
      </c>
      <c r="AX2377" s="7">
        <v>0</v>
      </c>
      <c r="AY2377" s="7">
        <v>4489924</v>
      </c>
      <c r="AZ2377" s="7">
        <v>85964</v>
      </c>
      <c r="BA2377" s="7">
        <v>99028.724999999991</v>
      </c>
      <c r="BB2377" s="7">
        <v>0</v>
      </c>
      <c r="BC2377" s="7">
        <v>6.48</v>
      </c>
      <c r="BD2377" s="7">
        <v>0</v>
      </c>
      <c r="BE2377" s="7">
        <v>2086.4499999999998</v>
      </c>
      <c r="BF2377" s="7">
        <v>0</v>
      </c>
      <c r="BG2377" s="7">
        <v>320594</v>
      </c>
      <c r="BH2377" s="7">
        <v>3029</v>
      </c>
      <c r="BI2377" s="7">
        <v>228797</v>
      </c>
      <c r="BJ2377" s="7">
        <v>3148912.605</v>
      </c>
      <c r="BK2377" s="7">
        <v>0</v>
      </c>
      <c r="BL2377" s="7">
        <v>5248689.9866666673</v>
      </c>
      <c r="BM2377" s="7">
        <v>2098270.4466666654</v>
      </c>
      <c r="BN2377" s="130">
        <v>0.77400000000000002</v>
      </c>
      <c r="BO2377" s="131">
        <v>1.2438569999999999E-4</v>
      </c>
      <c r="BP2377" s="161">
        <v>3151.6321038717856</v>
      </c>
      <c r="BQ2377" s="162">
        <v>4811326</v>
      </c>
      <c r="BR2377" s="161">
        <v>166825</v>
      </c>
      <c r="BS2377" s="163">
        <v>0</v>
      </c>
      <c r="BT2377" s="163">
        <v>886840.27500000037</v>
      </c>
      <c r="BU2377" s="161">
        <v>7093665.4299999997</v>
      </c>
      <c r="BV2377" s="161">
        <v>198827.86</v>
      </c>
      <c r="BW2377" s="165">
        <v>5023464.7149999999</v>
      </c>
      <c r="BX2377" s="161">
        <v>166825</v>
      </c>
    </row>
    <row r="2378" spans="1:76" ht="14.45" x14ac:dyDescent="0.3">
      <c r="A2378" s="164" t="s">
        <v>31</v>
      </c>
      <c r="B2378" s="6" t="s">
        <v>1170</v>
      </c>
      <c r="C2378" s="6" t="s">
        <v>95</v>
      </c>
      <c r="D2378" s="6" t="s">
        <v>33</v>
      </c>
      <c r="E2378" s="6" t="s">
        <v>34</v>
      </c>
      <c r="F2378" s="24" t="str">
        <f>+Tabela1[[#This Row],[WK]]&amp;Tabela1[[#This Row],[PK]]&amp;Tabela1[[#This Row],[GK]]</f>
        <v>321301</v>
      </c>
      <c r="G2378" s="6" t="s">
        <v>2227</v>
      </c>
      <c r="H2378" s="7">
        <v>420843631.58439928</v>
      </c>
      <c r="I2378" s="8">
        <v>1.371</v>
      </c>
      <c r="J2378" s="7">
        <v>576976618.89999998</v>
      </c>
      <c r="K2378" s="8">
        <v>7.0000000000000007E-2</v>
      </c>
      <c r="L2378" s="7">
        <v>40388363.322999999</v>
      </c>
      <c r="M2378" s="7">
        <v>24397183.322999999</v>
      </c>
      <c r="N2378" s="9">
        <v>1.5256649805080049</v>
      </c>
      <c r="O2378" s="7">
        <v>28478621</v>
      </c>
      <c r="P2378" s="8">
        <v>1.2949999999999999</v>
      </c>
      <c r="Q2378" s="7">
        <v>36879814</v>
      </c>
      <c r="R2378" s="8">
        <v>1.6E-2</v>
      </c>
      <c r="S2378" s="7">
        <v>590077.02399999998</v>
      </c>
      <c r="T2378" s="7">
        <v>44090.023999999976</v>
      </c>
      <c r="U2378" s="9">
        <v>8.0752882394635725E-2</v>
      </c>
      <c r="V2378" s="7">
        <v>24441273.346999995</v>
      </c>
      <c r="W2378" s="9">
        <v>1.4779601214041072</v>
      </c>
      <c r="X2378" s="7">
        <v>22236691.539050769</v>
      </c>
      <c r="Y2378" s="7">
        <v>1720204</v>
      </c>
      <c r="Z2378" s="7">
        <v>116570.84999999999</v>
      </c>
      <c r="AA2378" s="7">
        <v>1723979.6890507699</v>
      </c>
      <c r="AB2378" s="7">
        <v>18675937</v>
      </c>
      <c r="AC2378" s="7">
        <v>0</v>
      </c>
      <c r="AD2378" s="7">
        <v>0</v>
      </c>
      <c r="AE2378" s="7">
        <v>0</v>
      </c>
      <c r="AF2378" s="7">
        <v>40388363.322999999</v>
      </c>
      <c r="AG2378" s="7">
        <v>590077.02399999998</v>
      </c>
      <c r="AH2378" s="7">
        <v>0</v>
      </c>
      <c r="AI2378" s="7">
        <v>13351597</v>
      </c>
      <c r="AJ2378" s="7">
        <v>567007</v>
      </c>
      <c r="AK2378" s="7">
        <v>2282592</v>
      </c>
      <c r="AL2378" s="7">
        <v>162625</v>
      </c>
      <c r="AM2378" s="7">
        <v>586585</v>
      </c>
      <c r="AN2378" s="7">
        <v>0</v>
      </c>
      <c r="AO2378" s="7">
        <v>0</v>
      </c>
      <c r="AP2378" s="7">
        <v>16752380</v>
      </c>
      <c r="AQ2378" s="7">
        <v>1408312</v>
      </c>
      <c r="AR2378" s="7">
        <v>15991180</v>
      </c>
      <c r="AS2378" s="7">
        <v>545987</v>
      </c>
      <c r="AT2378" s="7">
        <v>3222451</v>
      </c>
      <c r="AU2378" s="7">
        <v>193185</v>
      </c>
      <c r="AV2378" s="7">
        <v>638314</v>
      </c>
      <c r="AW2378" s="7">
        <v>0</v>
      </c>
      <c r="AX2378" s="7">
        <v>0</v>
      </c>
      <c r="AY2378" s="7">
        <v>16491827</v>
      </c>
      <c r="AZ2378" s="7">
        <v>652028</v>
      </c>
      <c r="BA2378" s="7">
        <v>116570.84999999999</v>
      </c>
      <c r="BB2378" s="7">
        <v>0</v>
      </c>
      <c r="BC2378" s="7">
        <v>0</v>
      </c>
      <c r="BD2378" s="7">
        <v>1189.28</v>
      </c>
      <c r="BE2378" s="7">
        <v>128.34</v>
      </c>
      <c r="BF2378" s="7">
        <v>0</v>
      </c>
      <c r="BG2378" s="7">
        <v>1121934.6890507699</v>
      </c>
      <c r="BH2378" s="7">
        <v>12512</v>
      </c>
      <c r="BI2378" s="7">
        <v>602045</v>
      </c>
      <c r="BJ2378" s="7">
        <v>8285993.456666667</v>
      </c>
      <c r="BK2378" s="7">
        <v>7391737.9366666675</v>
      </c>
      <c r="BL2378" s="7">
        <v>747166.69333333336</v>
      </c>
      <c r="BM2378" s="7">
        <v>2082688.6933333334</v>
      </c>
      <c r="BN2378" s="130">
        <v>0.96299999999999997</v>
      </c>
      <c r="BO2378" s="131">
        <v>5.1151349999999996E-4</v>
      </c>
      <c r="BP2378" s="161">
        <v>12962.712869131065</v>
      </c>
      <c r="BQ2378" s="162">
        <v>18675937</v>
      </c>
      <c r="BR2378" s="161">
        <v>653335</v>
      </c>
      <c r="BS2378" s="163">
        <v>0</v>
      </c>
      <c r="BT2378" s="163">
        <v>409866.65300000459</v>
      </c>
      <c r="BU2378" s="161">
        <v>40388363.32</v>
      </c>
      <c r="BV2378" s="161">
        <v>590077.02</v>
      </c>
      <c r="BW2378" s="165">
        <v>409866.65300000459</v>
      </c>
      <c r="BX2378" s="161">
        <v>653335</v>
      </c>
    </row>
    <row r="2379" spans="1:76" ht="14.45" x14ac:dyDescent="0.3">
      <c r="A2379" s="164" t="s">
        <v>31</v>
      </c>
      <c r="B2379" s="6" t="s">
        <v>1170</v>
      </c>
      <c r="C2379" s="6" t="s">
        <v>95</v>
      </c>
      <c r="D2379" s="6" t="s">
        <v>32</v>
      </c>
      <c r="E2379" s="6" t="s">
        <v>34</v>
      </c>
      <c r="F2379" s="24" t="str">
        <f>+Tabela1[[#This Row],[WK]]&amp;Tabela1[[#This Row],[PK]]&amp;Tabela1[[#This Row],[GK]]</f>
        <v>321302</v>
      </c>
      <c r="G2379" s="6" t="s">
        <v>659</v>
      </c>
      <c r="H2379" s="7">
        <v>347719921.18719906</v>
      </c>
      <c r="I2379" s="8">
        <v>1.371</v>
      </c>
      <c r="J2379" s="7">
        <v>476724011.94999999</v>
      </c>
      <c r="K2379" s="8">
        <v>7.0000000000000007E-2</v>
      </c>
      <c r="L2379" s="7">
        <v>33370680.836500004</v>
      </c>
      <c r="M2379" s="7">
        <v>20537618.836500004</v>
      </c>
      <c r="N2379" s="9">
        <v>1.6003677716588609</v>
      </c>
      <c r="O2379" s="7">
        <v>41949471</v>
      </c>
      <c r="P2379" s="8">
        <v>1.2949999999999999</v>
      </c>
      <c r="Q2379" s="7">
        <v>54324565</v>
      </c>
      <c r="R2379" s="8">
        <v>1.6E-2</v>
      </c>
      <c r="S2379" s="7">
        <v>869193.04</v>
      </c>
      <c r="T2379" s="7">
        <v>324803.04000000004</v>
      </c>
      <c r="U2379" s="9">
        <v>0.59663667591248926</v>
      </c>
      <c r="V2379" s="7">
        <v>20862421.876500003</v>
      </c>
      <c r="W2379" s="9">
        <v>1.5595213405736761</v>
      </c>
      <c r="X2379" s="7">
        <v>24212199.042734168</v>
      </c>
      <c r="Y2379" s="7">
        <v>5783719</v>
      </c>
      <c r="Z2379" s="7">
        <v>4523.0549999999994</v>
      </c>
      <c r="AA2379" s="7">
        <v>1527209.9877341667</v>
      </c>
      <c r="AB2379" s="7">
        <v>16896747</v>
      </c>
      <c r="AC2379" s="7">
        <v>0</v>
      </c>
      <c r="AD2379" s="7">
        <v>3349777.1662341645</v>
      </c>
      <c r="AE2379" s="7">
        <v>0</v>
      </c>
      <c r="AF2379" s="7">
        <v>33370680.836500004</v>
      </c>
      <c r="AG2379" s="7">
        <v>869193.04</v>
      </c>
      <c r="AH2379" s="7">
        <v>3349777.1662341645</v>
      </c>
      <c r="AI2379" s="7">
        <v>10714774</v>
      </c>
      <c r="AJ2379" s="7">
        <v>352126</v>
      </c>
      <c r="AK2379" s="7">
        <v>6834068</v>
      </c>
      <c r="AL2379" s="7">
        <v>0</v>
      </c>
      <c r="AM2379" s="7">
        <v>534698</v>
      </c>
      <c r="AN2379" s="7">
        <v>0</v>
      </c>
      <c r="AO2379" s="7">
        <v>0</v>
      </c>
      <c r="AP2379" s="7">
        <v>13024127</v>
      </c>
      <c r="AQ2379" s="7">
        <v>1555509</v>
      </c>
      <c r="AR2379" s="7">
        <v>12833062</v>
      </c>
      <c r="AS2379" s="7">
        <v>544390</v>
      </c>
      <c r="AT2379" s="7">
        <v>7764714</v>
      </c>
      <c r="AU2379" s="7">
        <v>0</v>
      </c>
      <c r="AV2379" s="7">
        <v>626829</v>
      </c>
      <c r="AW2379" s="7">
        <v>0</v>
      </c>
      <c r="AX2379" s="7">
        <v>0</v>
      </c>
      <c r="AY2379" s="7">
        <v>14110562</v>
      </c>
      <c r="AZ2379" s="7">
        <v>665004</v>
      </c>
      <c r="BA2379" s="7">
        <v>4523.0549999999994</v>
      </c>
      <c r="BB2379" s="7">
        <v>0</v>
      </c>
      <c r="BC2379" s="7">
        <v>0</v>
      </c>
      <c r="BD2379" s="7">
        <v>0</v>
      </c>
      <c r="BE2379" s="7">
        <v>97.27</v>
      </c>
      <c r="BF2379" s="7">
        <v>0</v>
      </c>
      <c r="BG2379" s="7">
        <v>1056027.9877341667</v>
      </c>
      <c r="BH2379" s="7">
        <v>11777</v>
      </c>
      <c r="BI2379" s="7">
        <v>471182</v>
      </c>
      <c r="BJ2379" s="7">
        <v>6484808.8808333315</v>
      </c>
      <c r="BK2379" s="7">
        <v>4940771.1666666651</v>
      </c>
      <c r="BL2379" s="7">
        <v>207373.17</v>
      </c>
      <c r="BM2379" s="7">
        <v>5761404.5166666666</v>
      </c>
      <c r="BN2379" s="130">
        <v>0.86099999999999999</v>
      </c>
      <c r="BO2379" s="131">
        <v>4.566649E-4</v>
      </c>
      <c r="BP2379" s="161">
        <v>11572.99318904284</v>
      </c>
      <c r="BQ2379" s="162">
        <v>16896747</v>
      </c>
      <c r="BR2379" s="161">
        <v>595630</v>
      </c>
      <c r="BS2379" s="163">
        <v>0</v>
      </c>
      <c r="BT2379" s="163">
        <v>2550539.9572658315</v>
      </c>
      <c r="BU2379" s="161">
        <v>33370680.84</v>
      </c>
      <c r="BV2379" s="161">
        <v>869193.04</v>
      </c>
      <c r="BW2379" s="165">
        <v>5900317.1272658315</v>
      </c>
      <c r="BX2379" s="161">
        <v>595630</v>
      </c>
    </row>
    <row r="2380" spans="1:76" ht="14.45" x14ac:dyDescent="0.3">
      <c r="A2380" s="164" t="s">
        <v>31</v>
      </c>
      <c r="B2380" s="6" t="s">
        <v>1170</v>
      </c>
      <c r="C2380" s="6" t="s">
        <v>95</v>
      </c>
      <c r="D2380" s="6" t="s">
        <v>37</v>
      </c>
      <c r="E2380" s="6" t="s">
        <v>36</v>
      </c>
      <c r="F2380" s="24" t="str">
        <f>+Tabela1[[#This Row],[WK]]&amp;Tabela1[[#This Row],[PK]]&amp;Tabela1[[#This Row],[GK]]</f>
        <v>321303</v>
      </c>
      <c r="G2380" s="6" t="s">
        <v>2227</v>
      </c>
      <c r="H2380" s="7">
        <v>197926465.2265996</v>
      </c>
      <c r="I2380" s="8">
        <v>1.371</v>
      </c>
      <c r="J2380" s="7">
        <v>271357183.83000004</v>
      </c>
      <c r="K2380" s="8">
        <v>7.0000000000000007E-2</v>
      </c>
      <c r="L2380" s="7">
        <v>18995002.868100006</v>
      </c>
      <c r="M2380" s="7">
        <v>12177480.868100006</v>
      </c>
      <c r="N2380" s="9">
        <v>1.7862033841768323</v>
      </c>
      <c r="O2380" s="7">
        <v>25476479</v>
      </c>
      <c r="P2380" s="8">
        <v>1.2949999999999999</v>
      </c>
      <c r="Q2380" s="7">
        <v>32992040</v>
      </c>
      <c r="R2380" s="8">
        <v>1.6E-2</v>
      </c>
      <c r="S2380" s="7">
        <v>527872.64</v>
      </c>
      <c r="T2380" s="7">
        <v>312807.64</v>
      </c>
      <c r="U2380" s="9">
        <v>1.4544795294445867</v>
      </c>
      <c r="V2380" s="7">
        <v>12490288.508100007</v>
      </c>
      <c r="W2380" s="9">
        <v>1.7760588682514709</v>
      </c>
      <c r="X2380" s="7">
        <v>21555753.219011806</v>
      </c>
      <c r="Y2380" s="7">
        <v>0</v>
      </c>
      <c r="Z2380" s="7">
        <v>742090.86499999987</v>
      </c>
      <c r="AA2380" s="7">
        <v>2138849.3540118076</v>
      </c>
      <c r="AB2380" s="7">
        <v>15122932</v>
      </c>
      <c r="AC2380" s="7">
        <v>3551881</v>
      </c>
      <c r="AD2380" s="7">
        <v>9065464.7109117992</v>
      </c>
      <c r="AE2380" s="7">
        <v>-1789017.1932566448</v>
      </c>
      <c r="AF2380" s="7">
        <v>18995002.868100006</v>
      </c>
      <c r="AG2380" s="7">
        <v>527872.64</v>
      </c>
      <c r="AH2380" s="7">
        <v>7276447.5176551547</v>
      </c>
      <c r="AI2380" s="7">
        <v>5692188</v>
      </c>
      <c r="AJ2380" s="7">
        <v>270497</v>
      </c>
      <c r="AK2380" s="7">
        <v>0</v>
      </c>
      <c r="AL2380" s="7">
        <v>0</v>
      </c>
      <c r="AM2380" s="7">
        <v>1526495</v>
      </c>
      <c r="AN2380" s="7">
        <v>0</v>
      </c>
      <c r="AO2380" s="7">
        <v>-4028154</v>
      </c>
      <c r="AP2380" s="7">
        <v>15133669</v>
      </c>
      <c r="AQ2380" s="7">
        <v>409763</v>
      </c>
      <c r="AR2380" s="7">
        <v>6817522</v>
      </c>
      <c r="AS2380" s="7">
        <v>215065</v>
      </c>
      <c r="AT2380" s="7">
        <v>3092224</v>
      </c>
      <c r="AU2380" s="7">
        <v>0</v>
      </c>
      <c r="AV2380" s="7">
        <v>1421305</v>
      </c>
      <c r="AW2380" s="7">
        <v>0</v>
      </c>
      <c r="AX2380" s="7">
        <v>0</v>
      </c>
      <c r="AY2380" s="7">
        <v>14478435</v>
      </c>
      <c r="AZ2380" s="7">
        <v>173550</v>
      </c>
      <c r="BA2380" s="7">
        <v>742090.86499999987</v>
      </c>
      <c r="BB2380" s="7">
        <v>0</v>
      </c>
      <c r="BC2380" s="7">
        <v>193.07</v>
      </c>
      <c r="BD2380" s="7">
        <v>6638.04</v>
      </c>
      <c r="BE2380" s="7">
        <v>1395.73</v>
      </c>
      <c r="BF2380" s="7">
        <v>0</v>
      </c>
      <c r="BG2380" s="7">
        <v>681123.35401180782</v>
      </c>
      <c r="BH2380" s="7">
        <v>7596</v>
      </c>
      <c r="BI2380" s="7">
        <v>1457726</v>
      </c>
      <c r="BJ2380" s="7">
        <v>20062685.946666662</v>
      </c>
      <c r="BK2380" s="7">
        <v>17098729.246666662</v>
      </c>
      <c r="BL2380" s="7">
        <v>3670478.6166666672</v>
      </c>
      <c r="BM2380" s="7">
        <v>4514869.5666666664</v>
      </c>
      <c r="BN2380" s="130">
        <v>1.304</v>
      </c>
      <c r="BO2380" s="131">
        <v>2.9923919999999999E-4</v>
      </c>
      <c r="BP2380" s="161">
        <v>7582.9268937283377</v>
      </c>
      <c r="BQ2380" s="162">
        <v>15122932</v>
      </c>
      <c r="BR2380" s="161">
        <v>335882</v>
      </c>
      <c r="BS2380" s="163">
        <v>0</v>
      </c>
      <c r="BT2380" s="163">
        <v>1734659.9742448404</v>
      </c>
      <c r="BU2380" s="161">
        <v>18995002.870000001</v>
      </c>
      <c r="BV2380" s="161">
        <v>527872.64</v>
      </c>
      <c r="BW2380" s="165">
        <v>9011107.49424484</v>
      </c>
      <c r="BX2380" s="161">
        <v>335882</v>
      </c>
    </row>
    <row r="2381" spans="1:76" ht="14.45" x14ac:dyDescent="0.3">
      <c r="A2381" s="164" t="s">
        <v>31</v>
      </c>
      <c r="B2381" s="6" t="s">
        <v>1170</v>
      </c>
      <c r="C2381" s="6" t="s">
        <v>95</v>
      </c>
      <c r="D2381" s="6" t="s">
        <v>39</v>
      </c>
      <c r="E2381" s="6" t="s">
        <v>36</v>
      </c>
      <c r="F2381" s="24" t="str">
        <f>+Tabela1[[#This Row],[WK]]&amp;Tabela1[[#This Row],[PK]]&amp;Tabela1[[#This Row],[GK]]</f>
        <v>321304</v>
      </c>
      <c r="G2381" s="6" t="s">
        <v>2228</v>
      </c>
      <c r="H2381" s="7">
        <v>147905776.33759958</v>
      </c>
      <c r="I2381" s="8">
        <v>1.371</v>
      </c>
      <c r="J2381" s="7">
        <v>202778819.35999998</v>
      </c>
      <c r="K2381" s="8">
        <v>7.0000000000000007E-2</v>
      </c>
      <c r="L2381" s="7">
        <v>14194517.3552</v>
      </c>
      <c r="M2381" s="7">
        <v>9674434.3552000001</v>
      </c>
      <c r="N2381" s="9">
        <v>2.1403222806306874</v>
      </c>
      <c r="O2381" s="7">
        <v>8798891</v>
      </c>
      <c r="P2381" s="8">
        <v>1.2949999999999999</v>
      </c>
      <c r="Q2381" s="7">
        <v>11394564</v>
      </c>
      <c r="R2381" s="8">
        <v>1.6E-2</v>
      </c>
      <c r="S2381" s="7">
        <v>182313.024</v>
      </c>
      <c r="T2381" s="7">
        <v>-56301.975999999995</v>
      </c>
      <c r="U2381" s="9">
        <v>-0.23595321333528904</v>
      </c>
      <c r="V2381" s="7">
        <v>9618132.3792000003</v>
      </c>
      <c r="W2381" s="9">
        <v>2.0211688951893985</v>
      </c>
      <c r="X2381" s="7">
        <v>12818544.171702426</v>
      </c>
      <c r="Y2381" s="7">
        <v>0</v>
      </c>
      <c r="Z2381" s="7">
        <v>150373.56</v>
      </c>
      <c r="AA2381" s="7">
        <v>951673.6117024261</v>
      </c>
      <c r="AB2381" s="7">
        <v>10200852</v>
      </c>
      <c r="AC2381" s="7">
        <v>1515645</v>
      </c>
      <c r="AD2381" s="7">
        <v>3200411.7925024256</v>
      </c>
      <c r="AE2381" s="7">
        <v>0</v>
      </c>
      <c r="AF2381" s="7">
        <v>14194517.3552</v>
      </c>
      <c r="AG2381" s="7">
        <v>182313.024</v>
      </c>
      <c r="AH2381" s="7">
        <v>3200411.7925024256</v>
      </c>
      <c r="AI2381" s="7">
        <v>3773976</v>
      </c>
      <c r="AJ2381" s="7">
        <v>90538</v>
      </c>
      <c r="AK2381" s="7">
        <v>2167571</v>
      </c>
      <c r="AL2381" s="7">
        <v>0</v>
      </c>
      <c r="AM2381" s="7">
        <v>551261</v>
      </c>
      <c r="AN2381" s="7">
        <v>0</v>
      </c>
      <c r="AO2381" s="7">
        <v>0</v>
      </c>
      <c r="AP2381" s="7">
        <v>9320863</v>
      </c>
      <c r="AQ2381" s="7">
        <v>501263</v>
      </c>
      <c r="AR2381" s="7">
        <v>4520083</v>
      </c>
      <c r="AS2381" s="7">
        <v>238615</v>
      </c>
      <c r="AT2381" s="7">
        <v>2468360</v>
      </c>
      <c r="AU2381" s="7">
        <v>0</v>
      </c>
      <c r="AV2381" s="7">
        <v>484878</v>
      </c>
      <c r="AW2381" s="7">
        <v>0</v>
      </c>
      <c r="AX2381" s="7">
        <v>0</v>
      </c>
      <c r="AY2381" s="7">
        <v>9241647</v>
      </c>
      <c r="AZ2381" s="7">
        <v>207611</v>
      </c>
      <c r="BA2381" s="7">
        <v>150373.56</v>
      </c>
      <c r="BB2381" s="7">
        <v>0</v>
      </c>
      <c r="BC2381" s="7">
        <v>35.61</v>
      </c>
      <c r="BD2381" s="7">
        <v>0</v>
      </c>
      <c r="BE2381" s="7">
        <v>2996.44</v>
      </c>
      <c r="BF2381" s="7">
        <v>0</v>
      </c>
      <c r="BG2381" s="7">
        <v>532183.6117024261</v>
      </c>
      <c r="BH2381" s="7">
        <v>5935</v>
      </c>
      <c r="BI2381" s="7">
        <v>419490</v>
      </c>
      <c r="BJ2381" s="7">
        <v>5773513.6724999994</v>
      </c>
      <c r="BK2381" s="7">
        <v>4797061.6366666658</v>
      </c>
      <c r="BL2381" s="7">
        <v>717533.54</v>
      </c>
      <c r="BM2381" s="7">
        <v>2470741.0633333335</v>
      </c>
      <c r="BN2381" s="130">
        <v>1.0669999999999999</v>
      </c>
      <c r="BO2381" s="131">
        <v>2.219771E-4</v>
      </c>
      <c r="BP2381" s="161">
        <v>5624.9129168149766</v>
      </c>
      <c r="BQ2381" s="162">
        <v>10200852</v>
      </c>
      <c r="BR2381" s="161">
        <v>242016</v>
      </c>
      <c r="BS2381" s="163">
        <v>0</v>
      </c>
      <c r="BT2381" s="163">
        <v>1325967.8282975741</v>
      </c>
      <c r="BU2381" s="161">
        <v>14194517.359999999</v>
      </c>
      <c r="BV2381" s="161">
        <v>182313.02</v>
      </c>
      <c r="BW2381" s="165">
        <v>4526379.6182975741</v>
      </c>
      <c r="BX2381" s="161">
        <v>242016</v>
      </c>
    </row>
    <row r="2382" spans="1:76" ht="14.45" x14ac:dyDescent="0.3">
      <c r="A2382" s="164" t="s">
        <v>31</v>
      </c>
      <c r="B2382" s="6" t="s">
        <v>1170</v>
      </c>
      <c r="C2382" s="6" t="s">
        <v>95</v>
      </c>
      <c r="D2382" s="6" t="s">
        <v>42</v>
      </c>
      <c r="E2382" s="6" t="s">
        <v>36</v>
      </c>
      <c r="F2382" s="24" t="str">
        <f>+Tabela1[[#This Row],[WK]]&amp;Tabela1[[#This Row],[PK]]&amp;Tabela1[[#This Row],[GK]]</f>
        <v>321305</v>
      </c>
      <c r="G2382" s="6" t="s">
        <v>2229</v>
      </c>
      <c r="H2382" s="7">
        <v>180907195.9752</v>
      </c>
      <c r="I2382" s="8">
        <v>1.371</v>
      </c>
      <c r="J2382" s="7">
        <v>248023765.68000001</v>
      </c>
      <c r="K2382" s="8">
        <v>7.0000000000000007E-2</v>
      </c>
      <c r="L2382" s="7">
        <v>17361663.597600002</v>
      </c>
      <c r="M2382" s="7">
        <v>10513342.597600002</v>
      </c>
      <c r="N2382" s="9">
        <v>1.535170824732077</v>
      </c>
      <c r="O2382" s="7">
        <v>36865789</v>
      </c>
      <c r="P2382" s="8">
        <v>1.2949999999999999</v>
      </c>
      <c r="Q2382" s="7">
        <v>47741197</v>
      </c>
      <c r="R2382" s="8">
        <v>1.6E-2</v>
      </c>
      <c r="S2382" s="7">
        <v>763859.152</v>
      </c>
      <c r="T2382" s="7">
        <v>558466.152</v>
      </c>
      <c r="U2382" s="9">
        <v>2.7190125856285268</v>
      </c>
      <c r="V2382" s="7">
        <v>11071808.749600001</v>
      </c>
      <c r="W2382" s="9">
        <v>1.5696424251961449</v>
      </c>
      <c r="X2382" s="7">
        <v>16356900.610666392</v>
      </c>
      <c r="Y2382" s="7">
        <v>0</v>
      </c>
      <c r="Z2382" s="7">
        <v>663062.56499999994</v>
      </c>
      <c r="AA2382" s="7">
        <v>2063441.0456663929</v>
      </c>
      <c r="AB2382" s="7">
        <v>12265623</v>
      </c>
      <c r="AC2382" s="7">
        <v>1364774</v>
      </c>
      <c r="AD2382" s="7">
        <v>5285091.8610663908</v>
      </c>
      <c r="AE2382" s="7">
        <v>-327690.06554307969</v>
      </c>
      <c r="AF2382" s="7">
        <v>17361663.597600002</v>
      </c>
      <c r="AG2382" s="7">
        <v>763859.152</v>
      </c>
      <c r="AH2382" s="7">
        <v>4957401.795523311</v>
      </c>
      <c r="AI2382" s="7">
        <v>5717903</v>
      </c>
      <c r="AJ2382" s="7">
        <v>164025</v>
      </c>
      <c r="AK2382" s="7">
        <v>0</v>
      </c>
      <c r="AL2382" s="7">
        <v>0</v>
      </c>
      <c r="AM2382" s="7">
        <v>2024891</v>
      </c>
      <c r="AN2382" s="7">
        <v>0</v>
      </c>
      <c r="AO2382" s="7">
        <v>-2679588</v>
      </c>
      <c r="AP2382" s="7">
        <v>11147652</v>
      </c>
      <c r="AQ2382" s="7">
        <v>652438</v>
      </c>
      <c r="AR2382" s="7">
        <v>6848321</v>
      </c>
      <c r="AS2382" s="7">
        <v>205393</v>
      </c>
      <c r="AT2382" s="7">
        <v>2710403</v>
      </c>
      <c r="AU2382" s="7">
        <v>0</v>
      </c>
      <c r="AV2382" s="7">
        <v>1027644</v>
      </c>
      <c r="AW2382" s="7">
        <v>0</v>
      </c>
      <c r="AX2382" s="7">
        <v>0</v>
      </c>
      <c r="AY2382" s="7">
        <v>11299817</v>
      </c>
      <c r="AZ2382" s="7">
        <v>287087</v>
      </c>
      <c r="BA2382" s="7">
        <v>663062.56499999994</v>
      </c>
      <c r="BB2382" s="7">
        <v>0</v>
      </c>
      <c r="BC2382" s="7">
        <v>114.54</v>
      </c>
      <c r="BD2382" s="7">
        <v>6196.65</v>
      </c>
      <c r="BE2382" s="7">
        <v>1102.51</v>
      </c>
      <c r="BF2382" s="7">
        <v>0</v>
      </c>
      <c r="BG2382" s="7">
        <v>608402.04566639289</v>
      </c>
      <c r="BH2382" s="7">
        <v>6785</v>
      </c>
      <c r="BI2382" s="7">
        <v>1455039</v>
      </c>
      <c r="BJ2382" s="7">
        <v>20025854.65666667</v>
      </c>
      <c r="BK2382" s="7">
        <v>15867898.753333334</v>
      </c>
      <c r="BL2382" s="7">
        <v>4350450.4033333333</v>
      </c>
      <c r="BM2382" s="7">
        <v>7930922.8066666685</v>
      </c>
      <c r="BN2382" s="130">
        <v>1.19</v>
      </c>
      <c r="BO2382" s="131">
        <v>2.899477E-4</v>
      </c>
      <c r="BP2382" s="161">
        <v>7347.80513359822</v>
      </c>
      <c r="BQ2382" s="162">
        <v>12265623</v>
      </c>
      <c r="BR2382" s="161">
        <v>337680</v>
      </c>
      <c r="BS2382" s="163">
        <v>0</v>
      </c>
      <c r="BT2382" s="163">
        <v>1633420.4548766874</v>
      </c>
      <c r="BU2382" s="161">
        <v>17361663.600000001</v>
      </c>
      <c r="BV2382" s="161">
        <v>763859.15</v>
      </c>
      <c r="BW2382" s="165">
        <v>6590822.2548766872</v>
      </c>
      <c r="BX2382" s="161">
        <v>337680</v>
      </c>
    </row>
    <row r="2383" spans="1:76" ht="14.45" x14ac:dyDescent="0.3">
      <c r="A2383" s="164" t="s">
        <v>31</v>
      </c>
      <c r="B2383" s="6" t="s">
        <v>1170</v>
      </c>
      <c r="C2383" s="6" t="s">
        <v>95</v>
      </c>
      <c r="D2383" s="6" t="s">
        <v>44</v>
      </c>
      <c r="E2383" s="6" t="s">
        <v>36</v>
      </c>
      <c r="F2383" s="24" t="str">
        <f>+Tabela1[[#This Row],[WK]]&amp;Tabela1[[#This Row],[PK]]&amp;Tabela1[[#This Row],[GK]]</f>
        <v>321306</v>
      </c>
      <c r="G2383" s="6" t="s">
        <v>659</v>
      </c>
      <c r="H2383" s="7">
        <v>194283380.83519942</v>
      </c>
      <c r="I2383" s="8">
        <v>1.371</v>
      </c>
      <c r="J2383" s="7">
        <v>266362515.13</v>
      </c>
      <c r="K2383" s="8">
        <v>7.0000000000000007E-2</v>
      </c>
      <c r="L2383" s="7">
        <v>18645376.059100002</v>
      </c>
      <c r="M2383" s="7">
        <v>12733736.059100002</v>
      </c>
      <c r="N2383" s="9">
        <v>2.1540107413678782</v>
      </c>
      <c r="O2383" s="7">
        <v>10030568</v>
      </c>
      <c r="P2383" s="8">
        <v>1.2949999999999999</v>
      </c>
      <c r="Q2383" s="7">
        <v>12989586</v>
      </c>
      <c r="R2383" s="8">
        <v>1.6E-2</v>
      </c>
      <c r="S2383" s="7">
        <v>207833.37600000002</v>
      </c>
      <c r="T2383" s="7">
        <v>90499.376000000018</v>
      </c>
      <c r="U2383" s="9">
        <v>0.77129711763001363</v>
      </c>
      <c r="V2383" s="7">
        <v>12824235.4351</v>
      </c>
      <c r="W2383" s="9">
        <v>2.1271008027402343</v>
      </c>
      <c r="X2383" s="7">
        <v>26856984.60237667</v>
      </c>
      <c r="Y2383" s="7">
        <v>3490605</v>
      </c>
      <c r="Z2383" s="7">
        <v>266426.86499999999</v>
      </c>
      <c r="AA2383" s="7">
        <v>1543616.7373766715</v>
      </c>
      <c r="AB2383" s="7">
        <v>15320305</v>
      </c>
      <c r="AC2383" s="7">
        <v>6236031</v>
      </c>
      <c r="AD2383" s="7">
        <v>14032749.167276667</v>
      </c>
      <c r="AE2383" s="7">
        <v>0</v>
      </c>
      <c r="AF2383" s="7">
        <v>18645376.059100002</v>
      </c>
      <c r="AG2383" s="7">
        <v>207833.37600000002</v>
      </c>
      <c r="AH2383" s="7">
        <v>14032749.167276667</v>
      </c>
      <c r="AI2383" s="7">
        <v>4935836</v>
      </c>
      <c r="AJ2383" s="7">
        <v>82156</v>
      </c>
      <c r="AK2383" s="7">
        <v>5680753</v>
      </c>
      <c r="AL2383" s="7">
        <v>0</v>
      </c>
      <c r="AM2383" s="7">
        <v>1489388</v>
      </c>
      <c r="AN2383" s="7">
        <v>0</v>
      </c>
      <c r="AO2383" s="7">
        <v>0</v>
      </c>
      <c r="AP2383" s="7">
        <v>12186325</v>
      </c>
      <c r="AQ2383" s="7">
        <v>656417</v>
      </c>
      <c r="AR2383" s="7">
        <v>5911640</v>
      </c>
      <c r="AS2383" s="7">
        <v>117334</v>
      </c>
      <c r="AT2383" s="7">
        <v>10734540</v>
      </c>
      <c r="AU2383" s="7">
        <v>7993</v>
      </c>
      <c r="AV2383" s="7">
        <v>1226196</v>
      </c>
      <c r="AW2383" s="7">
        <v>0</v>
      </c>
      <c r="AX2383" s="7">
        <v>0</v>
      </c>
      <c r="AY2383" s="7">
        <v>13806033</v>
      </c>
      <c r="AZ2383" s="7">
        <v>296819</v>
      </c>
      <c r="BA2383" s="7">
        <v>266426.86499999999</v>
      </c>
      <c r="BB2383" s="7">
        <v>0</v>
      </c>
      <c r="BC2383" s="7">
        <v>196.59</v>
      </c>
      <c r="BD2383" s="7">
        <v>1370.98</v>
      </c>
      <c r="BE2383" s="7">
        <v>1677.05</v>
      </c>
      <c r="BF2383" s="7">
        <v>0</v>
      </c>
      <c r="BG2383" s="7">
        <v>744070.73737667152</v>
      </c>
      <c r="BH2383" s="7">
        <v>8298</v>
      </c>
      <c r="BI2383" s="7">
        <v>799546</v>
      </c>
      <c r="BJ2383" s="7">
        <v>11004216.334166661</v>
      </c>
      <c r="BK2383" s="7">
        <v>3861936.3166666618</v>
      </c>
      <c r="BL2383" s="7">
        <v>10547618.66</v>
      </c>
      <c r="BM2383" s="7">
        <v>7473882.7500000009</v>
      </c>
      <c r="BN2383" s="130">
        <v>0.86299999999999999</v>
      </c>
      <c r="BO2383" s="131">
        <v>2.7864380000000002E-4</v>
      </c>
      <c r="BP2383" s="161">
        <v>7061.656948929226</v>
      </c>
      <c r="BQ2383" s="162">
        <v>15320305</v>
      </c>
      <c r="BR2383" s="161">
        <v>459800</v>
      </c>
      <c r="BS2383" s="163">
        <v>0</v>
      </c>
      <c r="BT2383" s="163">
        <v>2174396.3976233304</v>
      </c>
      <c r="BU2383" s="161">
        <v>18645376.059999999</v>
      </c>
      <c r="BV2383" s="161">
        <v>207833.38</v>
      </c>
      <c r="BW2383" s="165">
        <v>16207145.56762333</v>
      </c>
      <c r="BX2383" s="161">
        <v>459800</v>
      </c>
    </row>
    <row r="2384" spans="1:76" ht="14.45" x14ac:dyDescent="0.3">
      <c r="A2384" s="164" t="s">
        <v>31</v>
      </c>
      <c r="B2384" s="6" t="s">
        <v>1170</v>
      </c>
      <c r="C2384" s="6" t="s">
        <v>97</v>
      </c>
      <c r="D2384" s="6" t="s">
        <v>33</v>
      </c>
      <c r="E2384" s="6" t="s">
        <v>34</v>
      </c>
      <c r="F2384" s="24" t="str">
        <f>+Tabela1[[#This Row],[WK]]&amp;Tabela1[[#This Row],[PK]]&amp;Tabela1[[#This Row],[GK]]</f>
        <v>321401</v>
      </c>
      <c r="G2384" s="6" t="s">
        <v>2230</v>
      </c>
      <c r="H2384" s="7">
        <v>2422474386.4883733</v>
      </c>
      <c r="I2384" s="8">
        <v>1.371</v>
      </c>
      <c r="J2384" s="7">
        <v>3321212383.8800001</v>
      </c>
      <c r="K2384" s="8">
        <v>7.0000000000000007E-2</v>
      </c>
      <c r="L2384" s="7">
        <v>232484866.87160003</v>
      </c>
      <c r="M2384" s="7">
        <v>135068220.87160003</v>
      </c>
      <c r="N2384" s="9">
        <v>1.3865004228497051</v>
      </c>
      <c r="O2384" s="7">
        <v>413134360</v>
      </c>
      <c r="P2384" s="8">
        <v>1.2949999999999999</v>
      </c>
      <c r="Q2384" s="7">
        <v>535008996</v>
      </c>
      <c r="R2384" s="8">
        <v>1.6E-2</v>
      </c>
      <c r="S2384" s="7">
        <v>8560143.9360000007</v>
      </c>
      <c r="T2384" s="7">
        <v>-381043.06399999931</v>
      </c>
      <c r="U2384" s="9">
        <v>-4.2616608287020429E-2</v>
      </c>
      <c r="V2384" s="7">
        <v>134687177.80760002</v>
      </c>
      <c r="W2384" s="9">
        <v>1.2663588003678115</v>
      </c>
      <c r="X2384" s="7">
        <v>128839602.16782694</v>
      </c>
      <c r="Y2384" s="7">
        <v>0</v>
      </c>
      <c r="Z2384" s="7">
        <v>0</v>
      </c>
      <c r="AA2384" s="7">
        <v>9683597.1678269394</v>
      </c>
      <c r="AB2384" s="7">
        <v>119156005</v>
      </c>
      <c r="AC2384" s="7">
        <v>0</v>
      </c>
      <c r="AD2384" s="7">
        <v>0</v>
      </c>
      <c r="AE2384" s="7">
        <v>0</v>
      </c>
      <c r="AF2384" s="7">
        <v>232484866.87160003</v>
      </c>
      <c r="AG2384" s="7">
        <v>8560143.9360000007</v>
      </c>
      <c r="AH2384" s="7">
        <v>0</v>
      </c>
      <c r="AI2384" s="7">
        <v>81336575</v>
      </c>
      <c r="AJ2384" s="7">
        <v>8111466</v>
      </c>
      <c r="AK2384" s="7">
        <v>6075404</v>
      </c>
      <c r="AL2384" s="7">
        <v>1235399</v>
      </c>
      <c r="AM2384" s="7">
        <v>2681345</v>
      </c>
      <c r="AN2384" s="7">
        <v>0</v>
      </c>
      <c r="AO2384" s="7">
        <v>0</v>
      </c>
      <c r="AP2384" s="7">
        <v>92052758</v>
      </c>
      <c r="AQ2384" s="7">
        <v>7296170</v>
      </c>
      <c r="AR2384" s="7">
        <v>97416646</v>
      </c>
      <c r="AS2384" s="7">
        <v>8941187</v>
      </c>
      <c r="AT2384" s="7">
        <v>2836691</v>
      </c>
      <c r="AU2384" s="7">
        <v>1490598</v>
      </c>
      <c r="AV2384" s="7">
        <v>2879283</v>
      </c>
      <c r="AW2384" s="7">
        <v>0</v>
      </c>
      <c r="AX2384" s="7">
        <v>0</v>
      </c>
      <c r="AY2384" s="7">
        <v>106291136</v>
      </c>
      <c r="AZ2384" s="7">
        <v>3185529</v>
      </c>
      <c r="BA2384" s="7">
        <v>0</v>
      </c>
      <c r="BB2384" s="7">
        <v>0</v>
      </c>
      <c r="BC2384" s="7">
        <v>0</v>
      </c>
      <c r="BD2384" s="7">
        <v>0</v>
      </c>
      <c r="BE2384" s="7">
        <v>0</v>
      </c>
      <c r="BF2384" s="7">
        <v>0</v>
      </c>
      <c r="BG2384" s="7">
        <v>5972293.1678269384</v>
      </c>
      <c r="BH2384" s="7">
        <v>66604</v>
      </c>
      <c r="BI2384" s="7">
        <v>3711304</v>
      </c>
      <c r="BJ2384" s="7">
        <v>51078912.984166659</v>
      </c>
      <c r="BK2384" s="7">
        <v>40440231.313333325</v>
      </c>
      <c r="BL2384" s="7">
        <v>15119644.699999997</v>
      </c>
      <c r="BM2384" s="7">
        <v>12315437.283333339</v>
      </c>
      <c r="BN2384" s="130">
        <v>1.075</v>
      </c>
      <c r="BO2384" s="131">
        <v>2.6308751E-3</v>
      </c>
      <c r="BP2384" s="161">
        <v>66670.525991619143</v>
      </c>
      <c r="BQ2384" s="162">
        <v>119156005</v>
      </c>
      <c r="BR2384" s="161">
        <v>3524999</v>
      </c>
      <c r="BS2384" s="163">
        <v>0</v>
      </c>
      <c r="BT2384" s="163">
        <v>0</v>
      </c>
      <c r="BU2384" s="161">
        <v>232484866.87</v>
      </c>
      <c r="BV2384" s="161">
        <v>8560143.9399999995</v>
      </c>
      <c r="BW2384" s="165">
        <v>0</v>
      </c>
      <c r="BX2384" s="161">
        <v>3524999</v>
      </c>
    </row>
    <row r="2385" spans="1:76" ht="14.45" x14ac:dyDescent="0.3">
      <c r="A2385" s="164" t="s">
        <v>31</v>
      </c>
      <c r="B2385" s="6" t="s">
        <v>1170</v>
      </c>
      <c r="C2385" s="6" t="s">
        <v>97</v>
      </c>
      <c r="D2385" s="6" t="s">
        <v>32</v>
      </c>
      <c r="E2385" s="6" t="s">
        <v>40</v>
      </c>
      <c r="F2385" s="24" t="str">
        <f>+Tabela1[[#This Row],[WK]]&amp;Tabela1[[#This Row],[PK]]&amp;Tabela1[[#This Row],[GK]]</f>
        <v>321402</v>
      </c>
      <c r="G2385" s="6" t="s">
        <v>2231</v>
      </c>
      <c r="H2385" s="7">
        <v>156266892.38459939</v>
      </c>
      <c r="I2385" s="8">
        <v>1.371</v>
      </c>
      <c r="J2385" s="7">
        <v>214241909.45999998</v>
      </c>
      <c r="K2385" s="8">
        <v>7.0000000000000007E-2</v>
      </c>
      <c r="L2385" s="7">
        <v>14996933.6622</v>
      </c>
      <c r="M2385" s="7">
        <v>8616901.6622000001</v>
      </c>
      <c r="N2385" s="9">
        <v>1.3506047716061613</v>
      </c>
      <c r="O2385" s="7">
        <v>20428443</v>
      </c>
      <c r="P2385" s="8">
        <v>1.2949999999999999</v>
      </c>
      <c r="Q2385" s="7">
        <v>26454834</v>
      </c>
      <c r="R2385" s="8">
        <v>1.6E-2</v>
      </c>
      <c r="S2385" s="7">
        <v>423277.34399999998</v>
      </c>
      <c r="T2385" s="7">
        <v>-88456.656000000017</v>
      </c>
      <c r="U2385" s="9">
        <v>-0.17285671071298764</v>
      </c>
      <c r="V2385" s="7">
        <v>8528445.0062000006</v>
      </c>
      <c r="W2385" s="9">
        <v>1.2374832526525132</v>
      </c>
      <c r="X2385" s="7">
        <v>14604614.018634547</v>
      </c>
      <c r="Y2385" s="7">
        <v>1122045</v>
      </c>
      <c r="Z2385" s="7">
        <v>838813.96500000008</v>
      </c>
      <c r="AA2385" s="7">
        <v>884277.05363454577</v>
      </c>
      <c r="AB2385" s="7">
        <v>9423374</v>
      </c>
      <c r="AC2385" s="7">
        <v>2336104</v>
      </c>
      <c r="AD2385" s="7">
        <v>6076169.0124345459</v>
      </c>
      <c r="AE2385" s="7">
        <v>0</v>
      </c>
      <c r="AF2385" s="7">
        <v>14996933.6622</v>
      </c>
      <c r="AG2385" s="7">
        <v>423277.34399999998</v>
      </c>
      <c r="AH2385" s="7">
        <v>6076169.0124345459</v>
      </c>
      <c r="AI2385" s="7">
        <v>5326913</v>
      </c>
      <c r="AJ2385" s="7">
        <v>286002</v>
      </c>
      <c r="AK2385" s="7">
        <v>4291945</v>
      </c>
      <c r="AL2385" s="7">
        <v>79469</v>
      </c>
      <c r="AM2385" s="7">
        <v>381296</v>
      </c>
      <c r="AN2385" s="7">
        <v>0</v>
      </c>
      <c r="AO2385" s="7">
        <v>0</v>
      </c>
      <c r="AP2385" s="7">
        <v>7666168</v>
      </c>
      <c r="AQ2385" s="7">
        <v>429654</v>
      </c>
      <c r="AR2385" s="7">
        <v>6380032</v>
      </c>
      <c r="AS2385" s="7">
        <v>511734</v>
      </c>
      <c r="AT2385" s="7">
        <v>4484197</v>
      </c>
      <c r="AU2385" s="7">
        <v>116644</v>
      </c>
      <c r="AV2385" s="7">
        <v>908146</v>
      </c>
      <c r="AW2385" s="7">
        <v>0</v>
      </c>
      <c r="AX2385" s="7">
        <v>0</v>
      </c>
      <c r="AY2385" s="7">
        <v>8383726</v>
      </c>
      <c r="AZ2385" s="7">
        <v>181660</v>
      </c>
      <c r="BA2385" s="7">
        <v>838813.96500000008</v>
      </c>
      <c r="BB2385" s="7">
        <v>0</v>
      </c>
      <c r="BC2385" s="7">
        <v>0</v>
      </c>
      <c r="BD2385" s="7">
        <v>2566.16</v>
      </c>
      <c r="BE2385" s="7">
        <v>12906.69</v>
      </c>
      <c r="BF2385" s="7">
        <v>0</v>
      </c>
      <c r="BG2385" s="7">
        <v>490129.05363454582</v>
      </c>
      <c r="BH2385" s="7">
        <v>5466</v>
      </c>
      <c r="BI2385" s="7">
        <v>394148</v>
      </c>
      <c r="BJ2385" s="7">
        <v>5424683.7891666684</v>
      </c>
      <c r="BK2385" s="7">
        <v>2519859.870000001</v>
      </c>
      <c r="BL2385" s="7">
        <v>2971245.5633333339</v>
      </c>
      <c r="BM2385" s="7">
        <v>5676804.5499999998</v>
      </c>
      <c r="BN2385" s="130">
        <v>0.93799999999999994</v>
      </c>
      <c r="BO2385" s="131">
        <v>1.9745059999999999E-4</v>
      </c>
      <c r="BP2385" s="161">
        <v>5003.5911591945396</v>
      </c>
      <c r="BQ2385" s="162">
        <v>9423374</v>
      </c>
      <c r="BR2385" s="161">
        <v>317406</v>
      </c>
      <c r="BS2385" s="163">
        <v>0</v>
      </c>
      <c r="BT2385" s="163">
        <v>1287164.5500000007</v>
      </c>
      <c r="BU2385" s="161">
        <v>14996933.66</v>
      </c>
      <c r="BV2385" s="161">
        <v>423277.34</v>
      </c>
      <c r="BW2385" s="165">
        <v>7363333.5600000005</v>
      </c>
      <c r="BX2385" s="161">
        <v>317406</v>
      </c>
    </row>
    <row r="2386" spans="1:76" ht="14.45" x14ac:dyDescent="0.3">
      <c r="A2386" s="164" t="s">
        <v>31</v>
      </c>
      <c r="B2386" s="6" t="s">
        <v>1170</v>
      </c>
      <c r="C2386" s="6" t="s">
        <v>97</v>
      </c>
      <c r="D2386" s="6" t="s">
        <v>37</v>
      </c>
      <c r="E2386" s="6" t="s">
        <v>40</v>
      </c>
      <c r="F2386" s="24" t="str">
        <f>+Tabela1[[#This Row],[WK]]&amp;Tabela1[[#This Row],[PK]]&amp;Tabela1[[#This Row],[GK]]</f>
        <v>321403</v>
      </c>
      <c r="G2386" s="6" t="s">
        <v>2232</v>
      </c>
      <c r="H2386" s="7">
        <v>106679418.19019979</v>
      </c>
      <c r="I2386" s="8">
        <v>1.371</v>
      </c>
      <c r="J2386" s="7">
        <v>146257482.34</v>
      </c>
      <c r="K2386" s="8">
        <v>7.0000000000000007E-2</v>
      </c>
      <c r="L2386" s="7">
        <v>10238023.763800001</v>
      </c>
      <c r="M2386" s="7">
        <v>6740369.7638000008</v>
      </c>
      <c r="N2386" s="9">
        <v>1.9271116479217214</v>
      </c>
      <c r="O2386" s="7">
        <v>1912521</v>
      </c>
      <c r="P2386" s="8">
        <v>1.2949999999999999</v>
      </c>
      <c r="Q2386" s="7">
        <v>2476715</v>
      </c>
      <c r="R2386" s="8">
        <v>1.6E-2</v>
      </c>
      <c r="S2386" s="7">
        <v>39627.440000000002</v>
      </c>
      <c r="T2386" s="7">
        <v>-5008.5599999999977</v>
      </c>
      <c r="U2386" s="9">
        <v>-0.1122089792992203</v>
      </c>
      <c r="V2386" s="7">
        <v>6735361.2038000003</v>
      </c>
      <c r="W2386" s="9">
        <v>1.9014143968449788</v>
      </c>
      <c r="X2386" s="7">
        <v>13208457.150361374</v>
      </c>
      <c r="Y2386" s="7">
        <v>4569527</v>
      </c>
      <c r="Z2386" s="7">
        <v>689083.03499999992</v>
      </c>
      <c r="AA2386" s="7">
        <v>597634.11536137317</v>
      </c>
      <c r="AB2386" s="7">
        <v>6860829</v>
      </c>
      <c r="AC2386" s="7">
        <v>491384</v>
      </c>
      <c r="AD2386" s="7">
        <v>6473095.9465613728</v>
      </c>
      <c r="AE2386" s="7">
        <v>0</v>
      </c>
      <c r="AF2386" s="7">
        <v>10238023.763800001</v>
      </c>
      <c r="AG2386" s="7">
        <v>39627.440000000002</v>
      </c>
      <c r="AH2386" s="7">
        <v>6473095.9465613728</v>
      </c>
      <c r="AI2386" s="7">
        <v>2920314</v>
      </c>
      <c r="AJ2386" s="7">
        <v>30238</v>
      </c>
      <c r="AK2386" s="7">
        <v>5098570</v>
      </c>
      <c r="AL2386" s="7">
        <v>41934</v>
      </c>
      <c r="AM2386" s="7">
        <v>370305</v>
      </c>
      <c r="AN2386" s="7">
        <v>0</v>
      </c>
      <c r="AO2386" s="7">
        <v>0</v>
      </c>
      <c r="AP2386" s="7">
        <v>5760263</v>
      </c>
      <c r="AQ2386" s="7">
        <v>366003</v>
      </c>
      <c r="AR2386" s="7">
        <v>3497654</v>
      </c>
      <c r="AS2386" s="7">
        <v>44636</v>
      </c>
      <c r="AT2386" s="7">
        <v>5837964</v>
      </c>
      <c r="AU2386" s="7">
        <v>81420</v>
      </c>
      <c r="AV2386" s="7">
        <v>689477</v>
      </c>
      <c r="AW2386" s="7">
        <v>0</v>
      </c>
      <c r="AX2386" s="7">
        <v>0</v>
      </c>
      <c r="AY2386" s="7">
        <v>6025252</v>
      </c>
      <c r="AZ2386" s="7">
        <v>157330</v>
      </c>
      <c r="BA2386" s="7">
        <v>689083.03499999992</v>
      </c>
      <c r="BB2386" s="7">
        <v>0</v>
      </c>
      <c r="BC2386" s="7">
        <v>0</v>
      </c>
      <c r="BD2386" s="7">
        <v>3536.18</v>
      </c>
      <c r="BE2386" s="7">
        <v>7746.63</v>
      </c>
      <c r="BF2386" s="7">
        <v>0</v>
      </c>
      <c r="BG2386" s="7">
        <v>404316.11536137323</v>
      </c>
      <c r="BH2386" s="7">
        <v>4509</v>
      </c>
      <c r="BI2386" s="7">
        <v>193318</v>
      </c>
      <c r="BJ2386" s="7">
        <v>2660687.5133333332</v>
      </c>
      <c r="BK2386" s="7">
        <v>1186016.92</v>
      </c>
      <c r="BL2386" s="7">
        <v>304880.83333333331</v>
      </c>
      <c r="BM2386" s="7">
        <v>5288920.7066666661</v>
      </c>
      <c r="BN2386" s="130">
        <v>0.73099999999999998</v>
      </c>
      <c r="BO2386" s="131">
        <v>1.746579E-4</v>
      </c>
      <c r="BP2386" s="161">
        <v>4426.2921992154852</v>
      </c>
      <c r="BQ2386" s="162">
        <v>6860829</v>
      </c>
      <c r="BR2386" s="161">
        <v>251165</v>
      </c>
      <c r="BS2386" s="163">
        <v>0</v>
      </c>
      <c r="BT2386" s="163">
        <v>1334150.849638626</v>
      </c>
      <c r="BU2386" s="161">
        <v>10238023.76</v>
      </c>
      <c r="BV2386" s="161">
        <v>39627.440000000002</v>
      </c>
      <c r="BW2386" s="165">
        <v>7807246.7996386262</v>
      </c>
      <c r="BX2386" s="161">
        <v>251165</v>
      </c>
    </row>
    <row r="2387" spans="1:76" ht="14.45" x14ac:dyDescent="0.3">
      <c r="A2387" s="164" t="s">
        <v>31</v>
      </c>
      <c r="B2387" s="6" t="s">
        <v>1170</v>
      </c>
      <c r="C2387" s="6" t="s">
        <v>97</v>
      </c>
      <c r="D2387" s="6" t="s">
        <v>39</v>
      </c>
      <c r="E2387" s="6" t="s">
        <v>36</v>
      </c>
      <c r="F2387" s="24" t="str">
        <f>+Tabela1[[#This Row],[WK]]&amp;Tabela1[[#This Row],[PK]]&amp;Tabela1[[#This Row],[GK]]</f>
        <v>321404</v>
      </c>
      <c r="G2387" s="6" t="s">
        <v>2233</v>
      </c>
      <c r="H2387" s="7">
        <v>162239805.49219921</v>
      </c>
      <c r="I2387" s="8">
        <v>1.371</v>
      </c>
      <c r="J2387" s="7">
        <v>222430773.33000001</v>
      </c>
      <c r="K2387" s="8">
        <v>7.0000000000000007E-2</v>
      </c>
      <c r="L2387" s="7">
        <v>15570154.133100003</v>
      </c>
      <c r="M2387" s="7">
        <v>10449041.133100003</v>
      </c>
      <c r="N2387" s="9">
        <v>2.0403848017218138</v>
      </c>
      <c r="O2387" s="7">
        <v>3558125</v>
      </c>
      <c r="P2387" s="8">
        <v>1.2949999999999999</v>
      </c>
      <c r="Q2387" s="7">
        <v>4607772</v>
      </c>
      <c r="R2387" s="8">
        <v>1.6E-2</v>
      </c>
      <c r="S2387" s="7">
        <v>73724.351999999999</v>
      </c>
      <c r="T2387" s="7">
        <v>12277.351999999999</v>
      </c>
      <c r="U2387" s="9">
        <v>0.19980392858886517</v>
      </c>
      <c r="V2387" s="7">
        <v>10461318.485100003</v>
      </c>
      <c r="W2387" s="9">
        <v>2.0185619626400859</v>
      </c>
      <c r="X2387" s="7">
        <v>17249908.855220787</v>
      </c>
      <c r="Y2387" s="7">
        <v>2521479</v>
      </c>
      <c r="Z2387" s="7">
        <v>16575.855</v>
      </c>
      <c r="AA2387" s="7">
        <v>1308986.0002207891</v>
      </c>
      <c r="AB2387" s="7">
        <v>9822132</v>
      </c>
      <c r="AC2387" s="7">
        <v>3580736</v>
      </c>
      <c r="AD2387" s="7">
        <v>6788590.3701207861</v>
      </c>
      <c r="AE2387" s="7">
        <v>0</v>
      </c>
      <c r="AF2387" s="7">
        <v>15570154.133100003</v>
      </c>
      <c r="AG2387" s="7">
        <v>73724.351999999999</v>
      </c>
      <c r="AH2387" s="7">
        <v>6788590.3701207861</v>
      </c>
      <c r="AI2387" s="7">
        <v>4275797</v>
      </c>
      <c r="AJ2387" s="7">
        <v>51264</v>
      </c>
      <c r="AK2387" s="7">
        <v>7133274</v>
      </c>
      <c r="AL2387" s="7">
        <v>0</v>
      </c>
      <c r="AM2387" s="7">
        <v>923879</v>
      </c>
      <c r="AN2387" s="7">
        <v>0</v>
      </c>
      <c r="AO2387" s="7">
        <v>0</v>
      </c>
      <c r="AP2387" s="7">
        <v>8243459</v>
      </c>
      <c r="AQ2387" s="7">
        <v>552982</v>
      </c>
      <c r="AR2387" s="7">
        <v>5121113</v>
      </c>
      <c r="AS2387" s="7">
        <v>61447</v>
      </c>
      <c r="AT2387" s="7">
        <v>6252154</v>
      </c>
      <c r="AU2387" s="7">
        <v>0</v>
      </c>
      <c r="AV2387" s="7">
        <v>883191</v>
      </c>
      <c r="AW2387" s="7">
        <v>0</v>
      </c>
      <c r="AX2387" s="7">
        <v>0</v>
      </c>
      <c r="AY2387" s="7">
        <v>8887283</v>
      </c>
      <c r="AZ2387" s="7">
        <v>212477</v>
      </c>
      <c r="BA2387" s="7">
        <v>16575.855</v>
      </c>
      <c r="BB2387" s="7">
        <v>0</v>
      </c>
      <c r="BC2387" s="7">
        <v>3.09</v>
      </c>
      <c r="BD2387" s="7">
        <v>0.12</v>
      </c>
      <c r="BE2387" s="7">
        <v>335.63</v>
      </c>
      <c r="BF2387" s="7">
        <v>0</v>
      </c>
      <c r="BG2387" s="7">
        <v>632792.00022078899</v>
      </c>
      <c r="BH2387" s="7">
        <v>7057</v>
      </c>
      <c r="BI2387" s="7">
        <v>676194</v>
      </c>
      <c r="BJ2387" s="7">
        <v>9306396.8283333313</v>
      </c>
      <c r="BK2387" s="7">
        <v>7420200.3666666653</v>
      </c>
      <c r="BL2387" s="7">
        <v>1815407.93</v>
      </c>
      <c r="BM2387" s="7">
        <v>3913969.9866666663</v>
      </c>
      <c r="BN2387" s="130">
        <v>0.89300000000000002</v>
      </c>
      <c r="BO2387" s="131">
        <v>2.5837370000000002E-4</v>
      </c>
      <c r="BP2387" s="161">
        <v>6547.3906310276079</v>
      </c>
      <c r="BQ2387" s="162">
        <v>9822132</v>
      </c>
      <c r="BR2387" s="161">
        <v>394055</v>
      </c>
      <c r="BS2387" s="163">
        <v>0</v>
      </c>
      <c r="BT2387" s="163">
        <v>1379251.1447792128</v>
      </c>
      <c r="BU2387" s="161">
        <v>15570154.130000001</v>
      </c>
      <c r="BV2387" s="161">
        <v>73724.350000000006</v>
      </c>
      <c r="BW2387" s="165">
        <v>8167841.5147792129</v>
      </c>
      <c r="BX2387" s="161">
        <v>394055</v>
      </c>
    </row>
    <row r="2388" spans="1:76" ht="14.45" x14ac:dyDescent="0.3">
      <c r="A2388" s="164" t="s">
        <v>31</v>
      </c>
      <c r="B2388" s="6" t="s">
        <v>1170</v>
      </c>
      <c r="C2388" s="6" t="s">
        <v>97</v>
      </c>
      <c r="D2388" s="6" t="s">
        <v>42</v>
      </c>
      <c r="E2388" s="6" t="s">
        <v>40</v>
      </c>
      <c r="F2388" s="24" t="str">
        <f>+Tabela1[[#This Row],[WK]]&amp;Tabela1[[#This Row],[PK]]&amp;Tabela1[[#This Row],[GK]]</f>
        <v>321405</v>
      </c>
      <c r="G2388" s="6" t="s">
        <v>2234</v>
      </c>
      <c r="H2388" s="7">
        <v>81161647.880799904</v>
      </c>
      <c r="I2388" s="8">
        <v>1.371</v>
      </c>
      <c r="J2388" s="7">
        <v>111272619.23999999</v>
      </c>
      <c r="K2388" s="8">
        <v>7.0000000000000007E-2</v>
      </c>
      <c r="L2388" s="7">
        <v>7789083.3468000004</v>
      </c>
      <c r="M2388" s="7">
        <v>5044149.3468000004</v>
      </c>
      <c r="N2388" s="9">
        <v>1.8376213587649104</v>
      </c>
      <c r="O2388" s="7">
        <v>1320528</v>
      </c>
      <c r="P2388" s="8">
        <v>1.2949999999999999</v>
      </c>
      <c r="Q2388" s="7">
        <v>1710084</v>
      </c>
      <c r="R2388" s="8">
        <v>1.6E-2</v>
      </c>
      <c r="S2388" s="7">
        <v>27361.344000000001</v>
      </c>
      <c r="T2388" s="7">
        <v>-201456.65599999999</v>
      </c>
      <c r="U2388" s="9">
        <v>-0.88042311356624037</v>
      </c>
      <c r="V2388" s="7">
        <v>4842692.6908</v>
      </c>
      <c r="W2388" s="9">
        <v>1.6284790025530038</v>
      </c>
      <c r="X2388" s="7">
        <v>7930140.335</v>
      </c>
      <c r="Y2388" s="7">
        <v>1306912</v>
      </c>
      <c r="Z2388" s="7">
        <v>1171669.335</v>
      </c>
      <c r="AA2388" s="7">
        <v>485563</v>
      </c>
      <c r="AB2388" s="7">
        <v>4766684</v>
      </c>
      <c r="AC2388" s="7">
        <v>199312</v>
      </c>
      <c r="AD2388" s="7">
        <v>3087447.6441999995</v>
      </c>
      <c r="AE2388" s="7">
        <v>0</v>
      </c>
      <c r="AF2388" s="7">
        <v>7789083.3468000004</v>
      </c>
      <c r="AG2388" s="7">
        <v>27361.344000000001</v>
      </c>
      <c r="AH2388" s="7">
        <v>3087447.6441999995</v>
      </c>
      <c r="AI2388" s="7">
        <v>2291842</v>
      </c>
      <c r="AJ2388" s="7">
        <v>242728</v>
      </c>
      <c r="AK2388" s="7">
        <v>1981510</v>
      </c>
      <c r="AL2388" s="7">
        <v>0</v>
      </c>
      <c r="AM2388" s="7">
        <v>328819</v>
      </c>
      <c r="AN2388" s="7">
        <v>0</v>
      </c>
      <c r="AO2388" s="7">
        <v>0</v>
      </c>
      <c r="AP2388" s="7">
        <v>3906932</v>
      </c>
      <c r="AQ2388" s="7">
        <v>254610</v>
      </c>
      <c r="AR2388" s="7">
        <v>2744934</v>
      </c>
      <c r="AS2388" s="7">
        <v>228818</v>
      </c>
      <c r="AT2388" s="7">
        <v>2651658</v>
      </c>
      <c r="AU2388" s="7">
        <v>0</v>
      </c>
      <c r="AV2388" s="7">
        <v>668312</v>
      </c>
      <c r="AW2388" s="7">
        <v>0</v>
      </c>
      <c r="AX2388" s="7">
        <v>0</v>
      </c>
      <c r="AY2388" s="7">
        <v>4224232</v>
      </c>
      <c r="AZ2388" s="7">
        <v>107049</v>
      </c>
      <c r="BA2388" s="7">
        <v>1171669.335</v>
      </c>
      <c r="BB2388" s="7">
        <v>0</v>
      </c>
      <c r="BC2388" s="7">
        <v>268.26</v>
      </c>
      <c r="BD2388" s="7">
        <v>8578.77</v>
      </c>
      <c r="BE2388" s="7">
        <v>6251.25</v>
      </c>
      <c r="BF2388" s="7">
        <v>0</v>
      </c>
      <c r="BG2388" s="7">
        <v>320594</v>
      </c>
      <c r="BH2388" s="7">
        <v>3093</v>
      </c>
      <c r="BI2388" s="7">
        <v>164969</v>
      </c>
      <c r="BJ2388" s="7">
        <v>2270443.0708333333</v>
      </c>
      <c r="BK2388" s="7">
        <v>1130392.0099999998</v>
      </c>
      <c r="BL2388" s="7">
        <v>924544.06666666677</v>
      </c>
      <c r="BM2388" s="7">
        <v>2711116.11</v>
      </c>
      <c r="BN2388" s="130">
        <v>0.88100000000000001</v>
      </c>
      <c r="BO2388" s="131">
        <v>1.199957E-4</v>
      </c>
      <c r="BP2388" s="161">
        <v>3040.5745916401133</v>
      </c>
      <c r="BQ2388" s="162">
        <v>4766684</v>
      </c>
      <c r="BR2388" s="161">
        <v>170930</v>
      </c>
      <c r="BS2388" s="163">
        <v>0</v>
      </c>
      <c r="BT2388" s="163">
        <v>892040.66500000097</v>
      </c>
      <c r="BU2388" s="161">
        <v>7789083.3499999996</v>
      </c>
      <c r="BV2388" s="161">
        <v>27361.34</v>
      </c>
      <c r="BW2388" s="165">
        <v>3979488.3050000011</v>
      </c>
      <c r="BX2388" s="161">
        <v>170930</v>
      </c>
    </row>
    <row r="2389" spans="1:76" ht="14.45" x14ac:dyDescent="0.3">
      <c r="A2389" s="164" t="s">
        <v>31</v>
      </c>
      <c r="B2389" s="6" t="s">
        <v>1170</v>
      </c>
      <c r="C2389" s="6" t="s">
        <v>97</v>
      </c>
      <c r="D2389" s="6" t="s">
        <v>44</v>
      </c>
      <c r="E2389" s="6" t="s">
        <v>36</v>
      </c>
      <c r="F2389" s="24" t="str">
        <f>+Tabela1[[#This Row],[WK]]&amp;Tabela1[[#This Row],[PK]]&amp;Tabela1[[#This Row],[GK]]</f>
        <v>321406</v>
      </c>
      <c r="G2389" s="6" t="s">
        <v>2235</v>
      </c>
      <c r="H2389" s="7">
        <v>277926118.2419998</v>
      </c>
      <c r="I2389" s="8">
        <v>1.371</v>
      </c>
      <c r="J2389" s="7">
        <v>381036708.10999995</v>
      </c>
      <c r="K2389" s="8">
        <v>7.0000000000000007E-2</v>
      </c>
      <c r="L2389" s="7">
        <v>26672569.567699999</v>
      </c>
      <c r="M2389" s="7">
        <v>11198500.567699999</v>
      </c>
      <c r="N2389" s="9">
        <v>0.72369462535678231</v>
      </c>
      <c r="O2389" s="7">
        <v>165109181</v>
      </c>
      <c r="P2389" s="8">
        <v>1.2949999999999999</v>
      </c>
      <c r="Q2389" s="7">
        <v>213816389</v>
      </c>
      <c r="R2389" s="8">
        <v>1.6E-2</v>
      </c>
      <c r="S2389" s="7">
        <v>3421062.2239999999</v>
      </c>
      <c r="T2389" s="7">
        <v>2434022.2239999999</v>
      </c>
      <c r="U2389" s="9">
        <v>2.4659813421948451</v>
      </c>
      <c r="V2389" s="7">
        <v>13632522.791699998</v>
      </c>
      <c r="W2389" s="9">
        <v>0.82816551373908032</v>
      </c>
      <c r="X2389" s="7">
        <v>18002883.746040754</v>
      </c>
      <c r="Y2389" s="7">
        <v>0</v>
      </c>
      <c r="Z2389" s="7">
        <v>74538.104999999996</v>
      </c>
      <c r="AA2389" s="7">
        <v>1192603.641040755</v>
      </c>
      <c r="AB2389" s="7">
        <v>11629678</v>
      </c>
      <c r="AC2389" s="7">
        <v>5106064</v>
      </c>
      <c r="AD2389" s="7">
        <v>5106064</v>
      </c>
      <c r="AE2389" s="7">
        <v>-3073482.9315495775</v>
      </c>
      <c r="AF2389" s="7">
        <v>26672569.567699999</v>
      </c>
      <c r="AG2389" s="7">
        <v>3421062.2239999999</v>
      </c>
      <c r="AH2389" s="7">
        <v>2032581.0684504225</v>
      </c>
      <c r="AI2389" s="7">
        <v>12919843</v>
      </c>
      <c r="AJ2389" s="7">
        <v>809135</v>
      </c>
      <c r="AK2389" s="7">
        <v>0</v>
      </c>
      <c r="AL2389" s="7">
        <v>0</v>
      </c>
      <c r="AM2389" s="7">
        <v>462260</v>
      </c>
      <c r="AN2389" s="7">
        <v>0</v>
      </c>
      <c r="AO2389" s="7">
        <v>-271514</v>
      </c>
      <c r="AP2389" s="7">
        <v>10278452</v>
      </c>
      <c r="AQ2389" s="7">
        <v>497285</v>
      </c>
      <c r="AR2389" s="7">
        <v>15474069</v>
      </c>
      <c r="AS2389" s="7">
        <v>987040</v>
      </c>
      <c r="AT2389" s="7">
        <v>1921387</v>
      </c>
      <c r="AU2389" s="7">
        <v>0</v>
      </c>
      <c r="AV2389" s="7">
        <v>950275</v>
      </c>
      <c r="AW2389" s="7">
        <v>0</v>
      </c>
      <c r="AX2389" s="7">
        <v>0</v>
      </c>
      <c r="AY2389" s="7">
        <v>11730399</v>
      </c>
      <c r="AZ2389" s="7">
        <v>191391</v>
      </c>
      <c r="BA2389" s="7">
        <v>74538.104999999996</v>
      </c>
      <c r="BB2389" s="7">
        <v>0</v>
      </c>
      <c r="BC2389" s="7">
        <v>0</v>
      </c>
      <c r="BD2389" s="7">
        <v>0</v>
      </c>
      <c r="BE2389" s="7">
        <v>1602.97</v>
      </c>
      <c r="BF2389" s="7">
        <v>0</v>
      </c>
      <c r="BG2389" s="7">
        <v>587688.64104075497</v>
      </c>
      <c r="BH2389" s="7">
        <v>6554</v>
      </c>
      <c r="BI2389" s="7">
        <v>604915</v>
      </c>
      <c r="BJ2389" s="7">
        <v>8325574.2600000007</v>
      </c>
      <c r="BK2389" s="7">
        <v>6099231.0300000003</v>
      </c>
      <c r="BL2389" s="7">
        <v>2196058.6166666667</v>
      </c>
      <c r="BM2389" s="7">
        <v>4513255.6866666665</v>
      </c>
      <c r="BN2389" s="130">
        <v>1.5529999999999999</v>
      </c>
      <c r="BO2389" s="131">
        <v>2.3822160000000001E-4</v>
      </c>
      <c r="BP2389" s="161">
        <v>6037.1263856388423</v>
      </c>
      <c r="BQ2389" s="162">
        <v>11629678</v>
      </c>
      <c r="BR2389" s="161">
        <v>553571</v>
      </c>
      <c r="BS2389" s="163">
        <v>0</v>
      </c>
      <c r="BT2389" s="163">
        <v>1681918.6799999997</v>
      </c>
      <c r="BU2389" s="161">
        <v>26672569.57</v>
      </c>
      <c r="BV2389" s="161">
        <v>3421062.22</v>
      </c>
      <c r="BW2389" s="165">
        <v>3714499.75</v>
      </c>
      <c r="BX2389" s="161">
        <v>553571</v>
      </c>
    </row>
    <row r="2390" spans="1:76" ht="14.45" x14ac:dyDescent="0.3">
      <c r="A2390" s="164" t="s">
        <v>31</v>
      </c>
      <c r="B2390" s="6" t="s">
        <v>1170</v>
      </c>
      <c r="C2390" s="6" t="s">
        <v>97</v>
      </c>
      <c r="D2390" s="6" t="s">
        <v>75</v>
      </c>
      <c r="E2390" s="6" t="s">
        <v>36</v>
      </c>
      <c r="F2390" s="24" t="str">
        <f>+Tabela1[[#This Row],[WK]]&amp;Tabela1[[#This Row],[PK]]&amp;Tabela1[[#This Row],[GK]]</f>
        <v>321408</v>
      </c>
      <c r="G2390" s="6" t="s">
        <v>2236</v>
      </c>
      <c r="H2390" s="7">
        <v>78772245.39760004</v>
      </c>
      <c r="I2390" s="8">
        <v>1.371</v>
      </c>
      <c r="J2390" s="7">
        <v>107996748.44</v>
      </c>
      <c r="K2390" s="8">
        <v>7.0000000000000007E-2</v>
      </c>
      <c r="L2390" s="7">
        <v>7559772.3908000002</v>
      </c>
      <c r="M2390" s="7">
        <v>4779623.3908000002</v>
      </c>
      <c r="N2390" s="9">
        <v>1.7191968454928135</v>
      </c>
      <c r="O2390" s="7">
        <v>0</v>
      </c>
      <c r="P2390" s="8">
        <v>1.2949999999999999</v>
      </c>
      <c r="Q2390" s="7">
        <v>0</v>
      </c>
      <c r="R2390" s="8">
        <v>1.6E-2</v>
      </c>
      <c r="S2390" s="7">
        <v>0</v>
      </c>
      <c r="T2390" s="7">
        <v>-7126</v>
      </c>
      <c r="U2390" s="9">
        <v>-1</v>
      </c>
      <c r="V2390" s="7">
        <v>4772497.3908000002</v>
      </c>
      <c r="W2390" s="9">
        <v>1.7122448953906595</v>
      </c>
      <c r="X2390" s="7">
        <v>10566609.699999999</v>
      </c>
      <c r="Y2390" s="7">
        <v>4363451</v>
      </c>
      <c r="Z2390" s="7">
        <v>288011.7</v>
      </c>
      <c r="AA2390" s="7">
        <v>537636</v>
      </c>
      <c r="AB2390" s="7">
        <v>5377511</v>
      </c>
      <c r="AC2390" s="7">
        <v>0</v>
      </c>
      <c r="AD2390" s="7">
        <v>5794112.3091999991</v>
      </c>
      <c r="AE2390" s="7">
        <v>0</v>
      </c>
      <c r="AF2390" s="7">
        <v>7559772.3908000002</v>
      </c>
      <c r="AG2390" s="7">
        <v>0</v>
      </c>
      <c r="AH2390" s="7">
        <v>5794112.3091999991</v>
      </c>
      <c r="AI2390" s="7">
        <v>2321244</v>
      </c>
      <c r="AJ2390" s="7">
        <v>23029</v>
      </c>
      <c r="AK2390" s="7">
        <v>3317494</v>
      </c>
      <c r="AL2390" s="7">
        <v>0</v>
      </c>
      <c r="AM2390" s="7">
        <v>246646</v>
      </c>
      <c r="AN2390" s="7">
        <v>0</v>
      </c>
      <c r="AO2390" s="7">
        <v>0</v>
      </c>
      <c r="AP2390" s="7">
        <v>4947918</v>
      </c>
      <c r="AQ2390" s="7">
        <v>186979</v>
      </c>
      <c r="AR2390" s="7">
        <v>2780149</v>
      </c>
      <c r="AS2390" s="7">
        <v>7126</v>
      </c>
      <c r="AT2390" s="7">
        <v>3647530</v>
      </c>
      <c r="AU2390" s="7">
        <v>0</v>
      </c>
      <c r="AV2390" s="7">
        <v>894939</v>
      </c>
      <c r="AW2390" s="7">
        <v>0</v>
      </c>
      <c r="AX2390" s="7">
        <v>0</v>
      </c>
      <c r="AY2390" s="7">
        <v>5102846</v>
      </c>
      <c r="AZ2390" s="7">
        <v>79476</v>
      </c>
      <c r="BA2390" s="7">
        <v>288011.7</v>
      </c>
      <c r="BB2390" s="7">
        <v>0</v>
      </c>
      <c r="BC2390" s="7">
        <v>3</v>
      </c>
      <c r="BD2390" s="7">
        <v>0</v>
      </c>
      <c r="BE2390" s="7">
        <v>6173.8</v>
      </c>
      <c r="BF2390" s="7">
        <v>0</v>
      </c>
      <c r="BG2390" s="7">
        <v>320594</v>
      </c>
      <c r="BH2390" s="7">
        <v>2886</v>
      </c>
      <c r="BI2390" s="7">
        <v>217042</v>
      </c>
      <c r="BJ2390" s="7">
        <v>2987219.1608333336</v>
      </c>
      <c r="BK2390" s="7">
        <v>1688746.1333333338</v>
      </c>
      <c r="BL2390" s="7">
        <v>532038.95333333325</v>
      </c>
      <c r="BM2390" s="7">
        <v>4129814.2033333331</v>
      </c>
      <c r="BN2390" s="130">
        <v>0.66800000000000004</v>
      </c>
      <c r="BO2390" s="131">
        <v>1.30834E-4</v>
      </c>
      <c r="BP2390" s="161">
        <v>3315.7170768987608</v>
      </c>
      <c r="BQ2390" s="162">
        <v>5377511</v>
      </c>
      <c r="BR2390" s="161">
        <v>163743</v>
      </c>
      <c r="BS2390" s="163">
        <v>0</v>
      </c>
      <c r="BT2390" s="163">
        <v>321924.30000000075</v>
      </c>
      <c r="BU2390" s="161">
        <v>7559772.3899999997</v>
      </c>
      <c r="BV2390" s="161">
        <v>0</v>
      </c>
      <c r="BW2390" s="165">
        <v>6116036.6100000003</v>
      </c>
      <c r="BX2390" s="161">
        <v>163743</v>
      </c>
    </row>
    <row r="2391" spans="1:76" ht="14.45" x14ac:dyDescent="0.3">
      <c r="A2391" s="164" t="s">
        <v>31</v>
      </c>
      <c r="B2391" s="6" t="s">
        <v>1170</v>
      </c>
      <c r="C2391" s="6" t="s">
        <v>97</v>
      </c>
      <c r="D2391" s="6" t="s">
        <v>77</v>
      </c>
      <c r="E2391" s="6" t="s">
        <v>36</v>
      </c>
      <c r="F2391" s="24" t="str">
        <f>+Tabela1[[#This Row],[WK]]&amp;Tabela1[[#This Row],[PK]]&amp;Tabela1[[#This Row],[GK]]</f>
        <v>321409</v>
      </c>
      <c r="G2391" s="6" t="s">
        <v>2237</v>
      </c>
      <c r="H2391" s="7">
        <v>83307177.719599679</v>
      </c>
      <c r="I2391" s="8">
        <v>1.371</v>
      </c>
      <c r="J2391" s="7">
        <v>114214140.64999999</v>
      </c>
      <c r="K2391" s="8">
        <v>7.0000000000000007E-2</v>
      </c>
      <c r="L2391" s="7">
        <v>7994989.8454999998</v>
      </c>
      <c r="M2391" s="7">
        <v>5374959.8454999998</v>
      </c>
      <c r="N2391" s="9">
        <v>2.0514879010927354</v>
      </c>
      <c r="O2391" s="7">
        <v>5537958</v>
      </c>
      <c r="P2391" s="8">
        <v>1.2949999999999999</v>
      </c>
      <c r="Q2391" s="7">
        <v>7171656</v>
      </c>
      <c r="R2391" s="8">
        <v>1.6E-2</v>
      </c>
      <c r="S2391" s="7">
        <v>114746.496</v>
      </c>
      <c r="T2391" s="7">
        <v>22328.495999999999</v>
      </c>
      <c r="U2391" s="9">
        <v>0.24160332402778678</v>
      </c>
      <c r="V2391" s="7">
        <v>5397288.3415000001</v>
      </c>
      <c r="W2391" s="9">
        <v>1.9898218662625053</v>
      </c>
      <c r="X2391" s="7">
        <v>10086562.645</v>
      </c>
      <c r="Y2391" s="7">
        <v>2243292</v>
      </c>
      <c r="Z2391" s="7">
        <v>93210.645000000004</v>
      </c>
      <c r="AA2391" s="7">
        <v>461549</v>
      </c>
      <c r="AB2391" s="7">
        <v>6215330</v>
      </c>
      <c r="AC2391" s="7">
        <v>1073181</v>
      </c>
      <c r="AD2391" s="7">
        <v>4689274.3035000004</v>
      </c>
      <c r="AE2391" s="7">
        <v>0</v>
      </c>
      <c r="AF2391" s="7">
        <v>7994989.8454999998</v>
      </c>
      <c r="AG2391" s="7">
        <v>114746.496</v>
      </c>
      <c r="AH2391" s="7">
        <v>4689274.3035000004</v>
      </c>
      <c r="AI2391" s="7">
        <v>2187555</v>
      </c>
      <c r="AJ2391" s="7">
        <v>45527</v>
      </c>
      <c r="AK2391" s="7">
        <v>2406957</v>
      </c>
      <c r="AL2391" s="7">
        <v>0</v>
      </c>
      <c r="AM2391" s="7">
        <v>324864</v>
      </c>
      <c r="AN2391" s="7">
        <v>0</v>
      </c>
      <c r="AO2391" s="7">
        <v>0</v>
      </c>
      <c r="AP2391" s="7">
        <v>4422293</v>
      </c>
      <c r="AQ2391" s="7">
        <v>322241</v>
      </c>
      <c r="AR2391" s="7">
        <v>2620030</v>
      </c>
      <c r="AS2391" s="7">
        <v>92418</v>
      </c>
      <c r="AT2391" s="7">
        <v>3185419</v>
      </c>
      <c r="AU2391" s="7">
        <v>0</v>
      </c>
      <c r="AV2391" s="7">
        <v>648734</v>
      </c>
      <c r="AW2391" s="7">
        <v>0</v>
      </c>
      <c r="AX2391" s="7">
        <v>0</v>
      </c>
      <c r="AY2391" s="7">
        <v>5801656</v>
      </c>
      <c r="AZ2391" s="7">
        <v>126513</v>
      </c>
      <c r="BA2391" s="7">
        <v>93210.645000000004</v>
      </c>
      <c r="BB2391" s="7">
        <v>0</v>
      </c>
      <c r="BC2391" s="7">
        <v>0</v>
      </c>
      <c r="BD2391" s="7">
        <v>0</v>
      </c>
      <c r="BE2391" s="7">
        <v>2004.53</v>
      </c>
      <c r="BF2391" s="7">
        <v>0</v>
      </c>
      <c r="BG2391" s="7">
        <v>320594</v>
      </c>
      <c r="BH2391" s="7">
        <v>3540</v>
      </c>
      <c r="BI2391" s="7">
        <v>140955</v>
      </c>
      <c r="BJ2391" s="7">
        <v>1939958.3016666668</v>
      </c>
      <c r="BK2391" s="7">
        <v>437623.60000000009</v>
      </c>
      <c r="BL2391" s="7">
        <v>954851.80333333334</v>
      </c>
      <c r="BM2391" s="7">
        <v>4099635.1999999997</v>
      </c>
      <c r="BN2391" s="130">
        <v>0.82599999999999996</v>
      </c>
      <c r="BO2391" s="131">
        <v>1.40848E-4</v>
      </c>
      <c r="BP2391" s="161">
        <v>3568.8481633367169</v>
      </c>
      <c r="BQ2391" s="162">
        <v>6215330</v>
      </c>
      <c r="BR2391" s="161">
        <v>197518</v>
      </c>
      <c r="BS2391" s="163">
        <v>0</v>
      </c>
      <c r="BT2391" s="163">
        <v>873277.11999999918</v>
      </c>
      <c r="BU2391" s="161">
        <v>7994989.8499999996</v>
      </c>
      <c r="BV2391" s="161">
        <v>114746.5</v>
      </c>
      <c r="BW2391" s="165">
        <v>5562551.419999999</v>
      </c>
      <c r="BX2391" s="161">
        <v>197518</v>
      </c>
    </row>
    <row r="2392" spans="1:76" ht="14.45" x14ac:dyDescent="0.3">
      <c r="A2392" s="164" t="s">
        <v>31</v>
      </c>
      <c r="B2392" s="6" t="s">
        <v>1170</v>
      </c>
      <c r="C2392" s="6" t="s">
        <v>97</v>
      </c>
      <c r="D2392" s="6" t="s">
        <v>90</v>
      </c>
      <c r="E2392" s="6" t="s">
        <v>36</v>
      </c>
      <c r="F2392" s="24" t="str">
        <f>+Tabela1[[#This Row],[WK]]&amp;Tabela1[[#This Row],[PK]]&amp;Tabela1[[#This Row],[GK]]</f>
        <v>321410</v>
      </c>
      <c r="G2392" s="6" t="s">
        <v>2230</v>
      </c>
      <c r="H2392" s="7">
        <v>470520062.55599946</v>
      </c>
      <c r="I2392" s="8">
        <v>1.371</v>
      </c>
      <c r="J2392" s="7">
        <v>645083005.75999999</v>
      </c>
      <c r="K2392" s="8">
        <v>7.0000000000000007E-2</v>
      </c>
      <c r="L2392" s="7">
        <v>45155810.403200001</v>
      </c>
      <c r="M2392" s="7">
        <v>26664843.403200001</v>
      </c>
      <c r="N2392" s="9">
        <v>1.4420469953356145</v>
      </c>
      <c r="O2392" s="7">
        <v>26035996</v>
      </c>
      <c r="P2392" s="8">
        <v>1.2949999999999999</v>
      </c>
      <c r="Q2392" s="7">
        <v>33716615</v>
      </c>
      <c r="R2392" s="8">
        <v>1.6E-2</v>
      </c>
      <c r="S2392" s="7">
        <v>539465.84</v>
      </c>
      <c r="T2392" s="7">
        <v>266898.83999999997</v>
      </c>
      <c r="U2392" s="9">
        <v>0.97920452585969675</v>
      </c>
      <c r="V2392" s="7">
        <v>26931742.243200004</v>
      </c>
      <c r="W2392" s="9">
        <v>1.4353235506275099</v>
      </c>
      <c r="X2392" s="7">
        <v>27877129.710496247</v>
      </c>
      <c r="Y2392" s="7">
        <v>0</v>
      </c>
      <c r="Z2392" s="7">
        <v>140792.38999999998</v>
      </c>
      <c r="AA2392" s="7">
        <v>2077999.3204962488</v>
      </c>
      <c r="AB2392" s="7">
        <v>23222634</v>
      </c>
      <c r="AC2392" s="7">
        <v>2435704</v>
      </c>
      <c r="AD2392" s="7">
        <v>2435704</v>
      </c>
      <c r="AE2392" s="7">
        <v>0</v>
      </c>
      <c r="AF2392" s="7">
        <v>45155810.403200001</v>
      </c>
      <c r="AG2392" s="7">
        <v>539465.84</v>
      </c>
      <c r="AH2392" s="7">
        <v>2435704</v>
      </c>
      <c r="AI2392" s="7">
        <v>15438757</v>
      </c>
      <c r="AJ2392" s="7">
        <v>169541</v>
      </c>
      <c r="AK2392" s="7">
        <v>4654476</v>
      </c>
      <c r="AL2392" s="7">
        <v>0</v>
      </c>
      <c r="AM2392" s="7">
        <v>561140</v>
      </c>
      <c r="AN2392" s="7">
        <v>0</v>
      </c>
      <c r="AO2392" s="7">
        <v>0</v>
      </c>
      <c r="AP2392" s="7">
        <v>19024589</v>
      </c>
      <c r="AQ2392" s="7">
        <v>1515726</v>
      </c>
      <c r="AR2392" s="7">
        <v>18490967</v>
      </c>
      <c r="AS2392" s="7">
        <v>272567</v>
      </c>
      <c r="AT2392" s="7">
        <v>6688526</v>
      </c>
      <c r="AU2392" s="7">
        <v>0</v>
      </c>
      <c r="AV2392" s="7">
        <v>763787</v>
      </c>
      <c r="AW2392" s="7">
        <v>0</v>
      </c>
      <c r="AX2392" s="7">
        <v>0</v>
      </c>
      <c r="AY2392" s="7">
        <v>19913773</v>
      </c>
      <c r="AZ2392" s="7">
        <v>656894</v>
      </c>
      <c r="BA2392" s="7">
        <v>140792.38999999998</v>
      </c>
      <c r="BB2392" s="7">
        <v>0</v>
      </c>
      <c r="BC2392" s="7">
        <v>1.88</v>
      </c>
      <c r="BD2392" s="7">
        <v>0</v>
      </c>
      <c r="BE2392" s="7">
        <v>3015.26</v>
      </c>
      <c r="BF2392" s="7">
        <v>0</v>
      </c>
      <c r="BG2392" s="7">
        <v>1373455.3204962488</v>
      </c>
      <c r="BH2392" s="7">
        <v>15317</v>
      </c>
      <c r="BI2392" s="7">
        <v>704544</v>
      </c>
      <c r="BJ2392" s="7">
        <v>9696668.3758333344</v>
      </c>
      <c r="BK2392" s="7">
        <v>7902986.6966666672</v>
      </c>
      <c r="BL2392" s="7">
        <v>1876990.0966666667</v>
      </c>
      <c r="BM2392" s="7">
        <v>3420746.5233333334</v>
      </c>
      <c r="BN2392" s="130">
        <v>1.0760000000000001</v>
      </c>
      <c r="BO2392" s="131">
        <v>5.5936199999999999E-4</v>
      </c>
      <c r="BP2392" s="161">
        <v>14175.340840525541</v>
      </c>
      <c r="BQ2392" s="162">
        <v>23222634</v>
      </c>
      <c r="BR2392" s="161">
        <v>867922</v>
      </c>
      <c r="BS2392" s="163">
        <v>0</v>
      </c>
      <c r="BT2392" s="163">
        <v>3023455.6400000006</v>
      </c>
      <c r="BU2392" s="161">
        <v>45155810.399999999</v>
      </c>
      <c r="BV2392" s="161">
        <v>539465.84</v>
      </c>
      <c r="BW2392" s="165">
        <v>5459159.6400000006</v>
      </c>
      <c r="BX2392" s="161">
        <v>867922</v>
      </c>
    </row>
    <row r="2393" spans="1:76" ht="14.45" x14ac:dyDescent="0.3">
      <c r="A2393" s="164" t="s">
        <v>31</v>
      </c>
      <c r="B2393" s="6" t="s">
        <v>1170</v>
      </c>
      <c r="C2393" s="6" t="s">
        <v>97</v>
      </c>
      <c r="D2393" s="6" t="s">
        <v>92</v>
      </c>
      <c r="E2393" s="6" t="s">
        <v>40</v>
      </c>
      <c r="F2393" s="24" t="str">
        <f>+Tabela1[[#This Row],[WK]]&amp;Tabela1[[#This Row],[PK]]&amp;Tabela1[[#This Row],[GK]]</f>
        <v>321411</v>
      </c>
      <c r="G2393" s="6" t="s">
        <v>2238</v>
      </c>
      <c r="H2393" s="7">
        <v>90058300.5961999</v>
      </c>
      <c r="I2393" s="8">
        <v>1.371</v>
      </c>
      <c r="J2393" s="7">
        <v>123469930.12</v>
      </c>
      <c r="K2393" s="8">
        <v>7.0000000000000007E-2</v>
      </c>
      <c r="L2393" s="7">
        <v>8642895.1084000003</v>
      </c>
      <c r="M2393" s="7">
        <v>5801509.1084000003</v>
      </c>
      <c r="N2393" s="9">
        <v>2.0417884470466174</v>
      </c>
      <c r="O2393" s="7">
        <v>3226031</v>
      </c>
      <c r="P2393" s="8">
        <v>1.2949999999999999</v>
      </c>
      <c r="Q2393" s="7">
        <v>4177710</v>
      </c>
      <c r="R2393" s="8">
        <v>1.6E-2</v>
      </c>
      <c r="S2393" s="7">
        <v>66843.360000000001</v>
      </c>
      <c r="T2393" s="7">
        <v>28832.36</v>
      </c>
      <c r="U2393" s="9">
        <v>0.75852674225881989</v>
      </c>
      <c r="V2393" s="7">
        <v>5830341.4683999997</v>
      </c>
      <c r="W2393" s="9">
        <v>2.0248480735376191</v>
      </c>
      <c r="X2393" s="7">
        <v>15289466.040402552</v>
      </c>
      <c r="Y2393" s="7">
        <v>7895082</v>
      </c>
      <c r="Z2393" s="7">
        <v>72904.56</v>
      </c>
      <c r="AA2393" s="7">
        <v>597088.48040255206</v>
      </c>
      <c r="AB2393" s="7">
        <v>6724391</v>
      </c>
      <c r="AC2393" s="7">
        <v>0</v>
      </c>
      <c r="AD2393" s="7">
        <v>9459124.5720025524</v>
      </c>
      <c r="AE2393" s="7">
        <v>0</v>
      </c>
      <c r="AF2393" s="7">
        <v>8642895.1084000003</v>
      </c>
      <c r="AG2393" s="7">
        <v>66843.360000000001</v>
      </c>
      <c r="AH2393" s="7">
        <v>9459124.5720025524</v>
      </c>
      <c r="AI2393" s="7">
        <v>2372373</v>
      </c>
      <c r="AJ2393" s="7">
        <v>20317</v>
      </c>
      <c r="AK2393" s="7">
        <v>1848124</v>
      </c>
      <c r="AL2393" s="7">
        <v>0</v>
      </c>
      <c r="AM2393" s="7">
        <v>335988</v>
      </c>
      <c r="AN2393" s="7">
        <v>0</v>
      </c>
      <c r="AO2393" s="7">
        <v>0</v>
      </c>
      <c r="AP2393" s="7">
        <v>5360892</v>
      </c>
      <c r="AQ2393" s="7">
        <v>306327</v>
      </c>
      <c r="AR2393" s="7">
        <v>2841386</v>
      </c>
      <c r="AS2393" s="7">
        <v>38011</v>
      </c>
      <c r="AT2393" s="7">
        <v>4335422</v>
      </c>
      <c r="AU2393" s="7">
        <v>0</v>
      </c>
      <c r="AV2393" s="7">
        <v>631929</v>
      </c>
      <c r="AW2393" s="7">
        <v>0</v>
      </c>
      <c r="AX2393" s="7">
        <v>0</v>
      </c>
      <c r="AY2393" s="7">
        <v>5928782</v>
      </c>
      <c r="AZ2393" s="7">
        <v>134623</v>
      </c>
      <c r="BA2393" s="7">
        <v>72904.56</v>
      </c>
      <c r="BB2393" s="7">
        <v>0</v>
      </c>
      <c r="BC2393" s="7">
        <v>0</v>
      </c>
      <c r="BD2393" s="7">
        <v>0.05</v>
      </c>
      <c r="BE2393" s="7">
        <v>1567.74</v>
      </c>
      <c r="BF2393" s="7">
        <v>0</v>
      </c>
      <c r="BG2393" s="7">
        <v>364413.48040255206</v>
      </c>
      <c r="BH2393" s="7">
        <v>4064</v>
      </c>
      <c r="BI2393" s="7">
        <v>232675</v>
      </c>
      <c r="BJ2393" s="7">
        <v>3202284.8166666673</v>
      </c>
      <c r="BK2393" s="7">
        <v>2159681.3666666676</v>
      </c>
      <c r="BL2393" s="7">
        <v>600847.9833333334</v>
      </c>
      <c r="BM2393" s="7">
        <v>2968717.8333333326</v>
      </c>
      <c r="BN2393" s="130">
        <v>0.61499999999999999</v>
      </c>
      <c r="BO2393" s="131">
        <v>2.1690509999999999E-4</v>
      </c>
      <c r="BP2393" s="161">
        <v>5080</v>
      </c>
      <c r="BQ2393" s="162">
        <v>6724391</v>
      </c>
      <c r="BR2393" s="161">
        <v>224858</v>
      </c>
      <c r="BS2393" s="163">
        <v>2337650.7204025541</v>
      </c>
      <c r="BT2393" s="163">
        <v>0</v>
      </c>
      <c r="BU2393" s="161">
        <v>8642895.1099999994</v>
      </c>
      <c r="BV2393" s="161">
        <v>66843.360000000001</v>
      </c>
      <c r="BW2393" s="165">
        <v>7121473.8499999996</v>
      </c>
      <c r="BX2393" s="161">
        <v>224858</v>
      </c>
    </row>
    <row r="2394" spans="1:76" ht="14.45" x14ac:dyDescent="0.3">
      <c r="A2394" s="164" t="s">
        <v>31</v>
      </c>
      <c r="B2394" s="6" t="s">
        <v>1170</v>
      </c>
      <c r="C2394" s="6" t="s">
        <v>130</v>
      </c>
      <c r="D2394" s="6" t="s">
        <v>33</v>
      </c>
      <c r="E2394" s="6" t="s">
        <v>34</v>
      </c>
      <c r="F2394" s="24" t="str">
        <f>+Tabela1[[#This Row],[WK]]&amp;Tabela1[[#This Row],[PK]]&amp;Tabela1[[#This Row],[GK]]</f>
        <v>321501</v>
      </c>
      <c r="G2394" s="6" t="s">
        <v>2239</v>
      </c>
      <c r="H2394" s="7">
        <v>1301927476.0276067</v>
      </c>
      <c r="I2394" s="8">
        <v>1.371</v>
      </c>
      <c r="J2394" s="7">
        <v>1784942569.6399999</v>
      </c>
      <c r="K2394" s="8">
        <v>7.0000000000000007E-2</v>
      </c>
      <c r="L2394" s="7">
        <v>124945979.8748</v>
      </c>
      <c r="M2394" s="7">
        <v>71538626.874799997</v>
      </c>
      <c r="N2394" s="9">
        <v>1.3394902172889938</v>
      </c>
      <c r="O2394" s="7">
        <v>250380415</v>
      </c>
      <c r="P2394" s="8">
        <v>1.2949999999999999</v>
      </c>
      <c r="Q2394" s="7">
        <v>324242637</v>
      </c>
      <c r="R2394" s="8">
        <v>1.6E-2</v>
      </c>
      <c r="S2394" s="7">
        <v>5187882.1919999998</v>
      </c>
      <c r="T2394" s="7">
        <v>751053.19199999981</v>
      </c>
      <c r="U2394" s="9">
        <v>0.16927702014208793</v>
      </c>
      <c r="V2394" s="7">
        <v>72289680.066799998</v>
      </c>
      <c r="W2394" s="9">
        <v>1.2497312187213574</v>
      </c>
      <c r="X2394" s="7">
        <v>68446227.377432719</v>
      </c>
      <c r="Y2394" s="7">
        <v>347498</v>
      </c>
      <c r="Z2394" s="7">
        <v>128585.52</v>
      </c>
      <c r="AA2394" s="7">
        <v>4194117.857432724</v>
      </c>
      <c r="AB2394" s="7">
        <v>63776026</v>
      </c>
      <c r="AC2394" s="7">
        <v>0</v>
      </c>
      <c r="AD2394" s="7">
        <v>0</v>
      </c>
      <c r="AE2394" s="7">
        <v>0</v>
      </c>
      <c r="AF2394" s="7">
        <v>124945979.8748</v>
      </c>
      <c r="AG2394" s="7">
        <v>5187882.1919999998</v>
      </c>
      <c r="AH2394" s="7">
        <v>0</v>
      </c>
      <c r="AI2394" s="7">
        <v>44591672</v>
      </c>
      <c r="AJ2394" s="7">
        <v>4910448</v>
      </c>
      <c r="AK2394" s="7">
        <v>3307764</v>
      </c>
      <c r="AL2394" s="7">
        <v>1724026</v>
      </c>
      <c r="AM2394" s="7">
        <v>1418627</v>
      </c>
      <c r="AN2394" s="7">
        <v>0</v>
      </c>
      <c r="AO2394" s="7">
        <v>0</v>
      </c>
      <c r="AP2394" s="7">
        <v>48123400</v>
      </c>
      <c r="AQ2394" s="7">
        <v>4511373</v>
      </c>
      <c r="AR2394" s="7">
        <v>53407353</v>
      </c>
      <c r="AS2394" s="7">
        <v>4436829</v>
      </c>
      <c r="AT2394" s="7">
        <v>3758870</v>
      </c>
      <c r="AU2394" s="7">
        <v>1884986</v>
      </c>
      <c r="AV2394" s="7">
        <v>1532532</v>
      </c>
      <c r="AW2394" s="7">
        <v>0</v>
      </c>
      <c r="AX2394" s="7">
        <v>0</v>
      </c>
      <c r="AY2394" s="7">
        <v>55277028</v>
      </c>
      <c r="AZ2394" s="7">
        <v>1972303</v>
      </c>
      <c r="BA2394" s="7">
        <v>128585.52</v>
      </c>
      <c r="BB2394" s="7">
        <v>0</v>
      </c>
      <c r="BC2394" s="7">
        <v>0</v>
      </c>
      <c r="BD2394" s="7">
        <v>1382.64</v>
      </c>
      <c r="BE2394" s="7">
        <v>0</v>
      </c>
      <c r="BF2394" s="7">
        <v>0</v>
      </c>
      <c r="BG2394" s="7">
        <v>3367686.857432724</v>
      </c>
      <c r="BH2394" s="7">
        <v>37557</v>
      </c>
      <c r="BI2394" s="7">
        <v>826431</v>
      </c>
      <c r="BJ2394" s="7">
        <v>11374154.383333333</v>
      </c>
      <c r="BK2394" s="7">
        <v>7630727.5066666659</v>
      </c>
      <c r="BL2394" s="7">
        <v>1448549.6466666665</v>
      </c>
      <c r="BM2394" s="7">
        <v>12076608.213333333</v>
      </c>
      <c r="BN2394" s="130">
        <v>0.998</v>
      </c>
      <c r="BO2394" s="131">
        <v>1.5414363000000001E-3</v>
      </c>
      <c r="BP2394" s="161">
        <v>39062.228761702303</v>
      </c>
      <c r="BQ2394" s="162">
        <v>63776026</v>
      </c>
      <c r="BR2394" s="161">
        <v>1936491</v>
      </c>
      <c r="BS2394" s="163">
        <v>0</v>
      </c>
      <c r="BT2394" s="163">
        <v>0</v>
      </c>
      <c r="BU2394" s="161">
        <v>124945979.87</v>
      </c>
      <c r="BV2394" s="161">
        <v>5187882.1900000004</v>
      </c>
      <c r="BW2394" s="165">
        <v>0</v>
      </c>
      <c r="BX2394" s="161">
        <v>1936491</v>
      </c>
    </row>
    <row r="2395" spans="1:76" ht="14.45" x14ac:dyDescent="0.3">
      <c r="A2395" s="164" t="s">
        <v>31</v>
      </c>
      <c r="B2395" s="6" t="s">
        <v>1170</v>
      </c>
      <c r="C2395" s="6" t="s">
        <v>130</v>
      </c>
      <c r="D2395" s="6" t="s">
        <v>32</v>
      </c>
      <c r="E2395" s="6" t="s">
        <v>40</v>
      </c>
      <c r="F2395" s="24" t="str">
        <f>+Tabela1[[#This Row],[WK]]&amp;Tabela1[[#This Row],[PK]]&amp;Tabela1[[#This Row],[GK]]</f>
        <v>321502</v>
      </c>
      <c r="G2395" s="6" t="s">
        <v>2240</v>
      </c>
      <c r="H2395" s="7">
        <v>178308852.11179969</v>
      </c>
      <c r="I2395" s="8">
        <v>1.371</v>
      </c>
      <c r="J2395" s="7">
        <v>244461436.24999997</v>
      </c>
      <c r="K2395" s="8">
        <v>7.0000000000000007E-2</v>
      </c>
      <c r="L2395" s="7">
        <v>17112300.537499998</v>
      </c>
      <c r="M2395" s="7">
        <v>11573218.537499998</v>
      </c>
      <c r="N2395" s="9">
        <v>2.0893748345845031</v>
      </c>
      <c r="O2395" s="7">
        <v>2201939</v>
      </c>
      <c r="P2395" s="8">
        <v>1.2949999999999999</v>
      </c>
      <c r="Q2395" s="7">
        <v>2851511</v>
      </c>
      <c r="R2395" s="8">
        <v>1.6E-2</v>
      </c>
      <c r="S2395" s="7">
        <v>45624.175999999999</v>
      </c>
      <c r="T2395" s="7">
        <v>-190797.82399999999</v>
      </c>
      <c r="U2395" s="9">
        <v>-0.80702229064977027</v>
      </c>
      <c r="V2395" s="7">
        <v>11382420.713499997</v>
      </c>
      <c r="W2395" s="9">
        <v>1.9708099437728719</v>
      </c>
      <c r="X2395" s="7">
        <v>21707764.424626503</v>
      </c>
      <c r="Y2395" s="7">
        <v>5775743</v>
      </c>
      <c r="Z2395" s="7">
        <v>891546.05</v>
      </c>
      <c r="AA2395" s="7">
        <v>1134310.3746265043</v>
      </c>
      <c r="AB2395" s="7">
        <v>11946229</v>
      </c>
      <c r="AC2395" s="7">
        <v>1959936</v>
      </c>
      <c r="AD2395" s="7">
        <v>10325343.711126506</v>
      </c>
      <c r="AE2395" s="7">
        <v>0</v>
      </c>
      <c r="AF2395" s="7">
        <v>17112300.537499998</v>
      </c>
      <c r="AG2395" s="7">
        <v>45624.175999999999</v>
      </c>
      <c r="AH2395" s="7">
        <v>10325343.711126506</v>
      </c>
      <c r="AI2395" s="7">
        <v>4624773</v>
      </c>
      <c r="AJ2395" s="7">
        <v>344060</v>
      </c>
      <c r="AK2395" s="7">
        <v>7442291</v>
      </c>
      <c r="AL2395" s="7">
        <v>289738</v>
      </c>
      <c r="AM2395" s="7">
        <v>460813</v>
      </c>
      <c r="AN2395" s="7">
        <v>0</v>
      </c>
      <c r="AO2395" s="7">
        <v>0</v>
      </c>
      <c r="AP2395" s="7">
        <v>9726647</v>
      </c>
      <c r="AQ2395" s="7">
        <v>445568</v>
      </c>
      <c r="AR2395" s="7">
        <v>5539082</v>
      </c>
      <c r="AS2395" s="7">
        <v>236422</v>
      </c>
      <c r="AT2395" s="7">
        <v>9036444</v>
      </c>
      <c r="AU2395" s="7">
        <v>392595</v>
      </c>
      <c r="AV2395" s="7">
        <v>524159</v>
      </c>
      <c r="AW2395" s="7">
        <v>0</v>
      </c>
      <c r="AX2395" s="7">
        <v>0</v>
      </c>
      <c r="AY2395" s="7">
        <v>10856002</v>
      </c>
      <c r="AZ2395" s="7">
        <v>194635</v>
      </c>
      <c r="BA2395" s="7">
        <v>891546.05</v>
      </c>
      <c r="BB2395" s="7">
        <v>0</v>
      </c>
      <c r="BC2395" s="7">
        <v>138.22999999999999</v>
      </c>
      <c r="BD2395" s="7">
        <v>2387.5500000000002</v>
      </c>
      <c r="BE2395" s="7">
        <v>13476.4</v>
      </c>
      <c r="BF2395" s="7">
        <v>0</v>
      </c>
      <c r="BG2395" s="7">
        <v>702195.37462650426</v>
      </c>
      <c r="BH2395" s="7">
        <v>7831</v>
      </c>
      <c r="BI2395" s="7">
        <v>432115</v>
      </c>
      <c r="BJ2395" s="7">
        <v>5947223.0483333338</v>
      </c>
      <c r="BK2395" s="7">
        <v>3974653.13</v>
      </c>
      <c r="BL2395" s="7">
        <v>1325431.3899999999</v>
      </c>
      <c r="BM2395" s="7">
        <v>5239416.8933333335</v>
      </c>
      <c r="BN2395" s="130">
        <v>0.78800000000000003</v>
      </c>
      <c r="BO2395" s="131">
        <v>2.9410610000000001E-4</v>
      </c>
      <c r="BP2395" s="161">
        <v>7452.8595370606126</v>
      </c>
      <c r="BQ2395" s="162">
        <v>11946229</v>
      </c>
      <c r="BR2395" s="161">
        <v>431818</v>
      </c>
      <c r="BS2395" s="163">
        <v>0</v>
      </c>
      <c r="BT2395" s="163">
        <v>1727888.4299999997</v>
      </c>
      <c r="BU2395" s="161">
        <v>17112300.539999999</v>
      </c>
      <c r="BV2395" s="161">
        <v>45624.18</v>
      </c>
      <c r="BW2395" s="165">
        <v>12053232.140000001</v>
      </c>
      <c r="BX2395" s="161">
        <v>431818</v>
      </c>
    </row>
    <row r="2396" spans="1:76" ht="14.45" x14ac:dyDescent="0.3">
      <c r="A2396" s="164" t="s">
        <v>31</v>
      </c>
      <c r="B2396" s="6" t="s">
        <v>1170</v>
      </c>
      <c r="C2396" s="6" t="s">
        <v>130</v>
      </c>
      <c r="D2396" s="6" t="s">
        <v>37</v>
      </c>
      <c r="E2396" s="6" t="s">
        <v>40</v>
      </c>
      <c r="F2396" s="24" t="str">
        <f>+Tabela1[[#This Row],[WK]]&amp;Tabela1[[#This Row],[PK]]&amp;Tabela1[[#This Row],[GK]]</f>
        <v>321503</v>
      </c>
      <c r="G2396" s="6" t="s">
        <v>2241</v>
      </c>
      <c r="H2396" s="7">
        <v>128505619.8573997</v>
      </c>
      <c r="I2396" s="8">
        <v>1.371</v>
      </c>
      <c r="J2396" s="7">
        <v>176181204.82999998</v>
      </c>
      <c r="K2396" s="8">
        <v>7.0000000000000007E-2</v>
      </c>
      <c r="L2396" s="7">
        <v>12332684.338099999</v>
      </c>
      <c r="M2396" s="7">
        <v>7463671.3380999994</v>
      </c>
      <c r="N2396" s="9">
        <v>1.5328920539131852</v>
      </c>
      <c r="O2396" s="7">
        <v>2293098</v>
      </c>
      <c r="P2396" s="8">
        <v>1.2949999999999999</v>
      </c>
      <c r="Q2396" s="7">
        <v>2969562</v>
      </c>
      <c r="R2396" s="8">
        <v>1.6E-2</v>
      </c>
      <c r="S2396" s="7">
        <v>47512.991999999998</v>
      </c>
      <c r="T2396" s="7">
        <v>-84816.008000000002</v>
      </c>
      <c r="U2396" s="9">
        <v>-0.64094800081614767</v>
      </c>
      <c r="V2396" s="7">
        <v>7378855.3300999999</v>
      </c>
      <c r="W2396" s="9">
        <v>1.4753750753497761</v>
      </c>
      <c r="X2396" s="7">
        <v>12534450.586432628</v>
      </c>
      <c r="Y2396" s="7">
        <v>1597381</v>
      </c>
      <c r="Z2396" s="7">
        <v>944782.66</v>
      </c>
      <c r="AA2396" s="7">
        <v>645182.92643262842</v>
      </c>
      <c r="AB2396" s="7">
        <v>9347104</v>
      </c>
      <c r="AC2396" s="7">
        <v>0</v>
      </c>
      <c r="AD2396" s="7">
        <v>5155595.2563326294</v>
      </c>
      <c r="AE2396" s="7">
        <v>0</v>
      </c>
      <c r="AF2396" s="7">
        <v>12332684.338099999</v>
      </c>
      <c r="AG2396" s="7">
        <v>47512.991999999998</v>
      </c>
      <c r="AH2396" s="7">
        <v>5155595.2563326294</v>
      </c>
      <c r="AI2396" s="7">
        <v>4065310</v>
      </c>
      <c r="AJ2396" s="7">
        <v>167335</v>
      </c>
      <c r="AK2396" s="7">
        <v>1946455</v>
      </c>
      <c r="AL2396" s="7">
        <v>163383</v>
      </c>
      <c r="AM2396" s="7">
        <v>793170</v>
      </c>
      <c r="AN2396" s="7">
        <v>0</v>
      </c>
      <c r="AO2396" s="7">
        <v>0</v>
      </c>
      <c r="AP2396" s="7">
        <v>7412901</v>
      </c>
      <c r="AQ2396" s="7">
        <v>389871</v>
      </c>
      <c r="AR2396" s="7">
        <v>4869013</v>
      </c>
      <c r="AS2396" s="7">
        <v>132329</v>
      </c>
      <c r="AT2396" s="7">
        <v>2239483</v>
      </c>
      <c r="AU2396" s="7">
        <v>155990</v>
      </c>
      <c r="AV2396" s="7">
        <v>651829</v>
      </c>
      <c r="AW2396" s="7">
        <v>0</v>
      </c>
      <c r="AX2396" s="7">
        <v>0</v>
      </c>
      <c r="AY2396" s="7">
        <v>8552927</v>
      </c>
      <c r="AZ2396" s="7">
        <v>163818</v>
      </c>
      <c r="BA2396" s="7">
        <v>944782.66</v>
      </c>
      <c r="BB2396" s="7">
        <v>0</v>
      </c>
      <c r="BC2396" s="7">
        <v>28.45</v>
      </c>
      <c r="BD2396" s="7">
        <v>8102.87</v>
      </c>
      <c r="BE2396" s="7">
        <v>3922.5</v>
      </c>
      <c r="BF2396" s="7">
        <v>0</v>
      </c>
      <c r="BG2396" s="7">
        <v>445742.92643262836</v>
      </c>
      <c r="BH2396" s="7">
        <v>4971</v>
      </c>
      <c r="BI2396" s="7">
        <v>199440</v>
      </c>
      <c r="BJ2396" s="7">
        <v>2744914.3741666656</v>
      </c>
      <c r="BK2396" s="7">
        <v>1227974.003333332</v>
      </c>
      <c r="BL2396" s="7">
        <v>569228.1333333333</v>
      </c>
      <c r="BM2396" s="7">
        <v>4929305.2166666677</v>
      </c>
      <c r="BN2396" s="130">
        <v>0.92900000000000005</v>
      </c>
      <c r="BO2396" s="131">
        <v>2.4570640000000002E-4</v>
      </c>
      <c r="BP2396" s="161">
        <v>6213.75</v>
      </c>
      <c r="BQ2396" s="162">
        <v>9347104</v>
      </c>
      <c r="BR2396" s="161">
        <v>223169</v>
      </c>
      <c r="BS2396" s="163">
        <v>0</v>
      </c>
      <c r="BT2396" s="163">
        <v>952765.41356737167</v>
      </c>
      <c r="BU2396" s="161">
        <v>12332684.34</v>
      </c>
      <c r="BV2396" s="161">
        <v>47512.99</v>
      </c>
      <c r="BW2396" s="165">
        <v>6108360.6735673714</v>
      </c>
      <c r="BX2396" s="161">
        <v>223169</v>
      </c>
    </row>
    <row r="2397" spans="1:76" ht="14.45" x14ac:dyDescent="0.3">
      <c r="A2397" s="164" t="s">
        <v>31</v>
      </c>
      <c r="B2397" s="6" t="s">
        <v>1170</v>
      </c>
      <c r="C2397" s="6" t="s">
        <v>130</v>
      </c>
      <c r="D2397" s="6" t="s">
        <v>39</v>
      </c>
      <c r="E2397" s="6" t="s">
        <v>40</v>
      </c>
      <c r="F2397" s="24" t="str">
        <f>+Tabela1[[#This Row],[WK]]&amp;Tabela1[[#This Row],[PK]]&amp;Tabela1[[#This Row],[GK]]</f>
        <v>321504</v>
      </c>
      <c r="G2397" s="6" t="s">
        <v>2242</v>
      </c>
      <c r="H2397" s="7">
        <v>255482937.00739914</v>
      </c>
      <c r="I2397" s="8">
        <v>1.371</v>
      </c>
      <c r="J2397" s="7">
        <v>350267106.63999999</v>
      </c>
      <c r="K2397" s="8">
        <v>7.0000000000000007E-2</v>
      </c>
      <c r="L2397" s="7">
        <v>24518697.4648</v>
      </c>
      <c r="M2397" s="7">
        <v>15726190.4648</v>
      </c>
      <c r="N2397" s="9">
        <v>1.7885900420437539</v>
      </c>
      <c r="O2397" s="7">
        <v>12506201</v>
      </c>
      <c r="P2397" s="8">
        <v>1.2949999999999999</v>
      </c>
      <c r="Q2397" s="7">
        <v>16195530</v>
      </c>
      <c r="R2397" s="8">
        <v>1.6E-2</v>
      </c>
      <c r="S2397" s="7">
        <v>259128.48</v>
      </c>
      <c r="T2397" s="7">
        <v>27829.48000000001</v>
      </c>
      <c r="U2397" s="9">
        <v>0.12031820284566734</v>
      </c>
      <c r="V2397" s="7">
        <v>15754019.944800001</v>
      </c>
      <c r="W2397" s="9">
        <v>1.7458287495099076</v>
      </c>
      <c r="X2397" s="7">
        <v>24000951.677223355</v>
      </c>
      <c r="Y2397" s="7">
        <v>2642388</v>
      </c>
      <c r="Z2397" s="7">
        <v>2201957.7450000001</v>
      </c>
      <c r="AA2397" s="7">
        <v>1371419.9322233524</v>
      </c>
      <c r="AB2397" s="7">
        <v>15041586</v>
      </c>
      <c r="AC2397" s="7">
        <v>2743600</v>
      </c>
      <c r="AD2397" s="7">
        <v>8246931.7324233539</v>
      </c>
      <c r="AE2397" s="7">
        <v>0</v>
      </c>
      <c r="AF2397" s="7">
        <v>24518697.4648</v>
      </c>
      <c r="AG2397" s="7">
        <v>259128.48</v>
      </c>
      <c r="AH2397" s="7">
        <v>8246931.7324233539</v>
      </c>
      <c r="AI2397" s="7">
        <v>7341173</v>
      </c>
      <c r="AJ2397" s="7">
        <v>157424</v>
      </c>
      <c r="AK2397" s="7">
        <v>7425528</v>
      </c>
      <c r="AL2397" s="7">
        <v>191608</v>
      </c>
      <c r="AM2397" s="7">
        <v>490544</v>
      </c>
      <c r="AN2397" s="7">
        <v>0</v>
      </c>
      <c r="AO2397" s="7">
        <v>0</v>
      </c>
      <c r="AP2397" s="7">
        <v>12473012</v>
      </c>
      <c r="AQ2397" s="7">
        <v>465459</v>
      </c>
      <c r="AR2397" s="7">
        <v>8792507</v>
      </c>
      <c r="AS2397" s="7">
        <v>231299</v>
      </c>
      <c r="AT2397" s="7">
        <v>8050248</v>
      </c>
      <c r="AU2397" s="7">
        <v>253791</v>
      </c>
      <c r="AV2397" s="7">
        <v>860386</v>
      </c>
      <c r="AW2397" s="7">
        <v>0</v>
      </c>
      <c r="AX2397" s="7">
        <v>0</v>
      </c>
      <c r="AY2397" s="7">
        <v>13781292</v>
      </c>
      <c r="AZ2397" s="7">
        <v>194635</v>
      </c>
      <c r="BA2397" s="7">
        <v>2201957.7450000001</v>
      </c>
      <c r="BB2397" s="7">
        <v>0</v>
      </c>
      <c r="BC2397" s="7">
        <v>1331.64</v>
      </c>
      <c r="BD2397" s="7">
        <v>13597.5</v>
      </c>
      <c r="BE2397" s="7">
        <v>11281.33</v>
      </c>
      <c r="BF2397" s="7">
        <v>0</v>
      </c>
      <c r="BG2397" s="7">
        <v>826027.93222335237</v>
      </c>
      <c r="BH2397" s="7">
        <v>9212</v>
      </c>
      <c r="BI2397" s="7">
        <v>545392</v>
      </c>
      <c r="BJ2397" s="7">
        <v>7506145.4683333328</v>
      </c>
      <c r="BK2397" s="7">
        <v>4955658.5766666662</v>
      </c>
      <c r="BL2397" s="7">
        <v>1375585.4066666665</v>
      </c>
      <c r="BM2397" s="7">
        <v>7450776.7533333339</v>
      </c>
      <c r="BN2397" s="130">
        <v>0.91800000000000004</v>
      </c>
      <c r="BO2397" s="131">
        <v>3.5434970000000003E-4</v>
      </c>
      <c r="BP2397" s="161">
        <v>8979.6502007140552</v>
      </c>
      <c r="BQ2397" s="162">
        <v>15041586</v>
      </c>
      <c r="BR2397" s="161">
        <v>533622</v>
      </c>
      <c r="BS2397" s="163">
        <v>0</v>
      </c>
      <c r="BT2397" s="163">
        <v>2173022.1999999993</v>
      </c>
      <c r="BU2397" s="161">
        <v>24518697.460000001</v>
      </c>
      <c r="BV2397" s="161">
        <v>259128.48</v>
      </c>
      <c r="BW2397" s="165">
        <v>10419953.93</v>
      </c>
      <c r="BX2397" s="161">
        <v>533622</v>
      </c>
    </row>
    <row r="2398" spans="1:76" ht="14.45" x14ac:dyDescent="0.3">
      <c r="A2398" s="164" t="s">
        <v>31</v>
      </c>
      <c r="B2398" s="6" t="s">
        <v>1170</v>
      </c>
      <c r="C2398" s="6" t="s">
        <v>130</v>
      </c>
      <c r="D2398" s="6" t="s">
        <v>42</v>
      </c>
      <c r="E2398" s="6" t="s">
        <v>36</v>
      </c>
      <c r="F2398" s="24" t="str">
        <f>+Tabela1[[#This Row],[WK]]&amp;Tabela1[[#This Row],[PK]]&amp;Tabela1[[#This Row],[GK]]</f>
        <v>321505</v>
      </c>
      <c r="G2398" s="6" t="s">
        <v>2243</v>
      </c>
      <c r="H2398" s="7">
        <v>102965061.16000003</v>
      </c>
      <c r="I2398" s="8">
        <v>1.371</v>
      </c>
      <c r="J2398" s="7">
        <v>141165098.84999999</v>
      </c>
      <c r="K2398" s="8">
        <v>7.0000000000000007E-2</v>
      </c>
      <c r="L2398" s="7">
        <v>9881556.9195000008</v>
      </c>
      <c r="M2398" s="7">
        <v>6833889.9195000008</v>
      </c>
      <c r="N2398" s="9">
        <v>2.2423348480985621</v>
      </c>
      <c r="O2398" s="7">
        <v>6058844</v>
      </c>
      <c r="P2398" s="8">
        <v>1.2949999999999999</v>
      </c>
      <c r="Q2398" s="7">
        <v>7846203</v>
      </c>
      <c r="R2398" s="8">
        <v>1.6E-2</v>
      </c>
      <c r="S2398" s="7">
        <v>125539.24800000001</v>
      </c>
      <c r="T2398" s="7">
        <v>-46959.751999999993</v>
      </c>
      <c r="U2398" s="9">
        <v>-0.2722320245334755</v>
      </c>
      <c r="V2398" s="7">
        <v>6786930.1675000004</v>
      </c>
      <c r="W2398" s="9">
        <v>2.1076336336387627</v>
      </c>
      <c r="X2398" s="7">
        <v>12187633.71870291</v>
      </c>
      <c r="Y2398" s="7">
        <v>3971337</v>
      </c>
      <c r="Z2398" s="7">
        <v>366803.16</v>
      </c>
      <c r="AA2398" s="7">
        <v>483696.5587029102</v>
      </c>
      <c r="AB2398" s="7">
        <v>7272699</v>
      </c>
      <c r="AC2398" s="7">
        <v>93098</v>
      </c>
      <c r="AD2398" s="7">
        <v>5400703.55120291</v>
      </c>
      <c r="AE2398" s="7">
        <v>0</v>
      </c>
      <c r="AF2398" s="7">
        <v>9881556.9195000008</v>
      </c>
      <c r="AG2398" s="7">
        <v>125539.24800000001</v>
      </c>
      <c r="AH2398" s="7">
        <v>5400703.55120291</v>
      </c>
      <c r="AI2398" s="7">
        <v>2544604</v>
      </c>
      <c r="AJ2398" s="7">
        <v>106728</v>
      </c>
      <c r="AK2398" s="7">
        <v>4311970</v>
      </c>
      <c r="AL2398" s="7">
        <v>46159</v>
      </c>
      <c r="AM2398" s="7">
        <v>252096</v>
      </c>
      <c r="AN2398" s="7">
        <v>0</v>
      </c>
      <c r="AO2398" s="7">
        <v>0</v>
      </c>
      <c r="AP2398" s="7">
        <v>5854087</v>
      </c>
      <c r="AQ2398" s="7">
        <v>250632</v>
      </c>
      <c r="AR2398" s="7">
        <v>3047667</v>
      </c>
      <c r="AS2398" s="7">
        <v>172499</v>
      </c>
      <c r="AT2398" s="7">
        <v>4840816</v>
      </c>
      <c r="AU2398" s="7">
        <v>38653</v>
      </c>
      <c r="AV2398" s="7">
        <v>332305</v>
      </c>
      <c r="AW2398" s="7">
        <v>0</v>
      </c>
      <c r="AX2398" s="7">
        <v>0</v>
      </c>
      <c r="AY2398" s="7">
        <v>6479551</v>
      </c>
      <c r="AZ2398" s="7">
        <v>102183</v>
      </c>
      <c r="BA2398" s="7">
        <v>366803.16</v>
      </c>
      <c r="BB2398" s="7">
        <v>0</v>
      </c>
      <c r="BC2398" s="7">
        <v>0</v>
      </c>
      <c r="BD2398" s="7">
        <v>0</v>
      </c>
      <c r="BE2398" s="7">
        <v>7888.24</v>
      </c>
      <c r="BF2398" s="7">
        <v>0</v>
      </c>
      <c r="BG2398" s="7">
        <v>384678.5587029102</v>
      </c>
      <c r="BH2398" s="7">
        <v>4290</v>
      </c>
      <c r="BI2398" s="7">
        <v>99018</v>
      </c>
      <c r="BJ2398" s="7">
        <v>1362815.9333333333</v>
      </c>
      <c r="BK2398" s="7">
        <v>0</v>
      </c>
      <c r="BL2398" s="7">
        <v>372338.99666666664</v>
      </c>
      <c r="BM2398" s="7">
        <v>4706585.74</v>
      </c>
      <c r="BN2398" s="130">
        <v>0.76300000000000001</v>
      </c>
      <c r="BO2398" s="131">
        <v>1.7667649999999999E-4</v>
      </c>
      <c r="BP2398" s="161">
        <v>4477.3186237543623</v>
      </c>
      <c r="BQ2398" s="162">
        <v>7272699</v>
      </c>
      <c r="BR2398" s="161">
        <v>241573</v>
      </c>
      <c r="BS2398" s="163">
        <v>0</v>
      </c>
      <c r="BT2398" s="163">
        <v>1347447.2812970895</v>
      </c>
      <c r="BU2398" s="161">
        <v>9881556.9199999999</v>
      </c>
      <c r="BV2398" s="161">
        <v>125539.25</v>
      </c>
      <c r="BW2398" s="165">
        <v>6748150.8312970893</v>
      </c>
      <c r="BX2398" s="161">
        <v>241573</v>
      </c>
    </row>
    <row r="2399" spans="1:76" ht="14.45" x14ac:dyDescent="0.3">
      <c r="A2399" s="164" t="s">
        <v>31</v>
      </c>
      <c r="B2399" s="6" t="s">
        <v>1170</v>
      </c>
      <c r="C2399" s="6" t="s">
        <v>130</v>
      </c>
      <c r="D2399" s="6" t="s">
        <v>44</v>
      </c>
      <c r="E2399" s="6" t="s">
        <v>36</v>
      </c>
      <c r="F2399" s="24" t="str">
        <f>+Tabela1[[#This Row],[WK]]&amp;Tabela1[[#This Row],[PK]]&amp;Tabela1[[#This Row],[GK]]</f>
        <v>321506</v>
      </c>
      <c r="G2399" s="6" t="s">
        <v>2239</v>
      </c>
      <c r="H2399" s="7">
        <v>227390155.77779916</v>
      </c>
      <c r="I2399" s="8">
        <v>1.371</v>
      </c>
      <c r="J2399" s="7">
        <v>311751903.57000005</v>
      </c>
      <c r="K2399" s="8">
        <v>7.0000000000000007E-2</v>
      </c>
      <c r="L2399" s="7">
        <v>21822633.249900006</v>
      </c>
      <c r="M2399" s="7">
        <v>14117878.249900006</v>
      </c>
      <c r="N2399" s="9">
        <v>1.8323591405437298</v>
      </c>
      <c r="O2399" s="7">
        <v>12204424</v>
      </c>
      <c r="P2399" s="8">
        <v>1.2949999999999999</v>
      </c>
      <c r="Q2399" s="7">
        <v>15804729</v>
      </c>
      <c r="R2399" s="8">
        <v>1.6E-2</v>
      </c>
      <c r="S2399" s="7">
        <v>252875.66400000002</v>
      </c>
      <c r="T2399" s="7">
        <v>113289.66400000002</v>
      </c>
      <c r="U2399" s="9">
        <v>0.81161193815998756</v>
      </c>
      <c r="V2399" s="7">
        <v>14231167.913900007</v>
      </c>
      <c r="W2399" s="9">
        <v>1.8141954708368755</v>
      </c>
      <c r="X2399" s="7">
        <v>21030432.963305101</v>
      </c>
      <c r="Y2399" s="7">
        <v>4111823</v>
      </c>
      <c r="Z2399" s="7">
        <v>2068988.05</v>
      </c>
      <c r="AA2399" s="7">
        <v>1476650.9133051024</v>
      </c>
      <c r="AB2399" s="7">
        <v>11649699</v>
      </c>
      <c r="AC2399" s="7">
        <v>1723272</v>
      </c>
      <c r="AD2399" s="7">
        <v>6799265.0494050952</v>
      </c>
      <c r="AE2399" s="7">
        <v>0</v>
      </c>
      <c r="AF2399" s="7">
        <v>21822633.249900006</v>
      </c>
      <c r="AG2399" s="7">
        <v>252875.66400000002</v>
      </c>
      <c r="AH2399" s="7">
        <v>6799265.0494050952</v>
      </c>
      <c r="AI2399" s="7">
        <v>6432970</v>
      </c>
      <c r="AJ2399" s="7">
        <v>115893</v>
      </c>
      <c r="AK2399" s="7">
        <v>8342783</v>
      </c>
      <c r="AL2399" s="7">
        <v>0</v>
      </c>
      <c r="AM2399" s="7">
        <v>549446</v>
      </c>
      <c r="AN2399" s="7">
        <v>0</v>
      </c>
      <c r="AO2399" s="7">
        <v>0</v>
      </c>
      <c r="AP2399" s="7">
        <v>8650748</v>
      </c>
      <c r="AQ2399" s="7">
        <v>521155</v>
      </c>
      <c r="AR2399" s="7">
        <v>7704755</v>
      </c>
      <c r="AS2399" s="7">
        <v>139586</v>
      </c>
      <c r="AT2399" s="7">
        <v>9697388</v>
      </c>
      <c r="AU2399" s="7">
        <v>0</v>
      </c>
      <c r="AV2399" s="7">
        <v>900366</v>
      </c>
      <c r="AW2399" s="7">
        <v>0</v>
      </c>
      <c r="AX2399" s="7">
        <v>0</v>
      </c>
      <c r="AY2399" s="7">
        <v>9422856</v>
      </c>
      <c r="AZ2399" s="7">
        <v>218965</v>
      </c>
      <c r="BA2399" s="7">
        <v>2068988.05</v>
      </c>
      <c r="BB2399" s="7">
        <v>0</v>
      </c>
      <c r="BC2399" s="7">
        <v>377.35</v>
      </c>
      <c r="BD2399" s="7">
        <v>18562.77</v>
      </c>
      <c r="BE2399" s="7">
        <v>4853.16</v>
      </c>
      <c r="BF2399" s="7">
        <v>0</v>
      </c>
      <c r="BG2399" s="7">
        <v>794105.91330510238</v>
      </c>
      <c r="BH2399" s="7">
        <v>8856</v>
      </c>
      <c r="BI2399" s="7">
        <v>682545</v>
      </c>
      <c r="BJ2399" s="7">
        <v>9393849.0908333305</v>
      </c>
      <c r="BK2399" s="7">
        <v>7230200.7866666643</v>
      </c>
      <c r="BL2399" s="7">
        <v>1725675.4100000001</v>
      </c>
      <c r="BM2399" s="7">
        <v>5203242.3966666674</v>
      </c>
      <c r="BN2399" s="130">
        <v>0.86299999999999999</v>
      </c>
      <c r="BO2399" s="131">
        <v>3.2969470000000003E-4</v>
      </c>
      <c r="BP2399" s="161">
        <v>8355.326888708978</v>
      </c>
      <c r="BQ2399" s="162">
        <v>11649699</v>
      </c>
      <c r="BR2399" s="161">
        <v>504969</v>
      </c>
      <c r="BS2399" s="163">
        <v>0</v>
      </c>
      <c r="BT2399" s="163">
        <v>2214111.0366948992</v>
      </c>
      <c r="BU2399" s="161">
        <v>21822633.25</v>
      </c>
      <c r="BV2399" s="161">
        <v>252875.66</v>
      </c>
      <c r="BW2399" s="165">
        <v>9013376.0866948999</v>
      </c>
      <c r="BX2399" s="161">
        <v>504969</v>
      </c>
    </row>
    <row r="2400" spans="1:76" ht="14.45" x14ac:dyDescent="0.3">
      <c r="A2400" s="164" t="s">
        <v>31</v>
      </c>
      <c r="B2400" s="6" t="s">
        <v>1170</v>
      </c>
      <c r="C2400" s="6" t="s">
        <v>134</v>
      </c>
      <c r="D2400" s="6" t="s">
        <v>33</v>
      </c>
      <c r="E2400" s="6" t="s">
        <v>34</v>
      </c>
      <c r="F2400" s="24" t="str">
        <f>+Tabela1[[#This Row],[WK]]&amp;Tabela1[[#This Row],[PK]]&amp;Tabela1[[#This Row],[GK]]</f>
        <v>321601</v>
      </c>
      <c r="G2400" s="6" t="s">
        <v>2244</v>
      </c>
      <c r="H2400" s="7">
        <v>483975680.79879999</v>
      </c>
      <c r="I2400" s="8">
        <v>1.371</v>
      </c>
      <c r="J2400" s="7">
        <v>663530658.36999989</v>
      </c>
      <c r="K2400" s="8">
        <v>7.0000000000000007E-2</v>
      </c>
      <c r="L2400" s="7">
        <v>46447146.085899994</v>
      </c>
      <c r="M2400" s="7">
        <v>26636214.085899994</v>
      </c>
      <c r="N2400" s="9">
        <v>1.344520999107967</v>
      </c>
      <c r="O2400" s="7">
        <v>44358894</v>
      </c>
      <c r="P2400" s="8">
        <v>1.2949999999999999</v>
      </c>
      <c r="Q2400" s="7">
        <v>57444768</v>
      </c>
      <c r="R2400" s="8">
        <v>1.6E-2</v>
      </c>
      <c r="S2400" s="7">
        <v>919116.28800000006</v>
      </c>
      <c r="T2400" s="7">
        <v>-255494.71199999994</v>
      </c>
      <c r="U2400" s="9">
        <v>-0.2175143192086571</v>
      </c>
      <c r="V2400" s="7">
        <v>26380719.373899996</v>
      </c>
      <c r="W2400" s="9">
        <v>1.2570901488658166</v>
      </c>
      <c r="X2400" s="7">
        <v>26336128.589904882</v>
      </c>
      <c r="Y2400" s="7">
        <v>4378534</v>
      </c>
      <c r="Z2400" s="7">
        <v>2793.2550000000001</v>
      </c>
      <c r="AA2400" s="7">
        <v>1802155.3349048824</v>
      </c>
      <c r="AB2400" s="7">
        <v>20152646</v>
      </c>
      <c r="AC2400" s="7">
        <v>0</v>
      </c>
      <c r="AD2400" s="7">
        <v>0</v>
      </c>
      <c r="AE2400" s="7">
        <v>0</v>
      </c>
      <c r="AF2400" s="7">
        <v>46447146.085899994</v>
      </c>
      <c r="AG2400" s="7">
        <v>919116.28800000006</v>
      </c>
      <c r="AH2400" s="7">
        <v>0</v>
      </c>
      <c r="AI2400" s="7">
        <v>16540842</v>
      </c>
      <c r="AJ2400" s="7">
        <v>1022863</v>
      </c>
      <c r="AK2400" s="7">
        <v>3200973</v>
      </c>
      <c r="AL2400" s="7">
        <v>244844</v>
      </c>
      <c r="AM2400" s="7">
        <v>686333</v>
      </c>
      <c r="AN2400" s="7">
        <v>0</v>
      </c>
      <c r="AO2400" s="7">
        <v>0</v>
      </c>
      <c r="AP2400" s="7">
        <v>16630746</v>
      </c>
      <c r="AQ2400" s="7">
        <v>1384442</v>
      </c>
      <c r="AR2400" s="7">
        <v>19810932</v>
      </c>
      <c r="AS2400" s="7">
        <v>1174611</v>
      </c>
      <c r="AT2400" s="7">
        <v>4295368</v>
      </c>
      <c r="AU2400" s="7">
        <v>247881</v>
      </c>
      <c r="AV2400" s="7">
        <v>721338</v>
      </c>
      <c r="AW2400" s="7">
        <v>0</v>
      </c>
      <c r="AX2400" s="7">
        <v>0</v>
      </c>
      <c r="AY2400" s="7">
        <v>17938490</v>
      </c>
      <c r="AZ2400" s="7">
        <v>564442</v>
      </c>
      <c r="BA2400" s="7">
        <v>2793.2550000000001</v>
      </c>
      <c r="BB2400" s="7">
        <v>0</v>
      </c>
      <c r="BC2400" s="7">
        <v>0</v>
      </c>
      <c r="BD2400" s="7">
        <v>0</v>
      </c>
      <c r="BE2400" s="7">
        <v>60.07</v>
      </c>
      <c r="BF2400" s="7">
        <v>0</v>
      </c>
      <c r="BG2400" s="7">
        <v>1304410.3349048824</v>
      </c>
      <c r="BH2400" s="7">
        <v>14547</v>
      </c>
      <c r="BI2400" s="7">
        <v>497745</v>
      </c>
      <c r="BJ2400" s="7">
        <v>6850434.2041666675</v>
      </c>
      <c r="BK2400" s="7">
        <v>4710518.7700000005</v>
      </c>
      <c r="BL2400" s="7">
        <v>1425213.9266666668</v>
      </c>
      <c r="BM2400" s="7">
        <v>5709233.8833333338</v>
      </c>
      <c r="BN2400" s="130">
        <v>0.92</v>
      </c>
      <c r="BO2400" s="131">
        <v>5.9659290000000005E-4</v>
      </c>
      <c r="BP2400" s="161">
        <v>15118.829435430651</v>
      </c>
      <c r="BQ2400" s="162">
        <v>20152646</v>
      </c>
      <c r="BR2400" s="161">
        <v>757203</v>
      </c>
      <c r="BS2400" s="163">
        <v>0</v>
      </c>
      <c r="BT2400" s="163">
        <v>1144002.6261000037</v>
      </c>
      <c r="BU2400" s="161">
        <v>46447146.090000004</v>
      </c>
      <c r="BV2400" s="161">
        <v>919116.29</v>
      </c>
      <c r="BW2400" s="165">
        <v>1144002.6261000037</v>
      </c>
      <c r="BX2400" s="161">
        <v>757203</v>
      </c>
    </row>
    <row r="2401" spans="1:76" ht="14.45" x14ac:dyDescent="0.3">
      <c r="A2401" s="164" t="s">
        <v>31</v>
      </c>
      <c r="B2401" s="6" t="s">
        <v>1170</v>
      </c>
      <c r="C2401" s="6" t="s">
        <v>134</v>
      </c>
      <c r="D2401" s="6" t="s">
        <v>32</v>
      </c>
      <c r="E2401" s="6" t="s">
        <v>36</v>
      </c>
      <c r="F2401" s="24" t="str">
        <f>+Tabela1[[#This Row],[WK]]&amp;Tabela1[[#This Row],[PK]]&amp;Tabela1[[#This Row],[GK]]</f>
        <v>321602</v>
      </c>
      <c r="G2401" s="6" t="s">
        <v>2245</v>
      </c>
      <c r="H2401" s="7">
        <v>56745901.192399956</v>
      </c>
      <c r="I2401" s="8">
        <v>1.371</v>
      </c>
      <c r="J2401" s="7">
        <v>77798630.539999992</v>
      </c>
      <c r="K2401" s="8">
        <v>7.0000000000000007E-2</v>
      </c>
      <c r="L2401" s="7">
        <v>5445904.1377999997</v>
      </c>
      <c r="M2401" s="7">
        <v>4008148.1377999997</v>
      </c>
      <c r="N2401" s="9">
        <v>2.7877804980817329</v>
      </c>
      <c r="O2401" s="7">
        <v>1862394</v>
      </c>
      <c r="P2401" s="8">
        <v>1.2949999999999999</v>
      </c>
      <c r="Q2401" s="7">
        <v>2411800</v>
      </c>
      <c r="R2401" s="8">
        <v>1.6E-2</v>
      </c>
      <c r="S2401" s="7">
        <v>38588.800000000003</v>
      </c>
      <c r="T2401" s="7">
        <v>19294.800000000003</v>
      </c>
      <c r="U2401" s="9">
        <v>1.0000414636674615</v>
      </c>
      <c r="V2401" s="7">
        <v>4027442.9377999995</v>
      </c>
      <c r="W2401" s="9">
        <v>2.7641075720119415</v>
      </c>
      <c r="X2401" s="7">
        <v>7969651.1550000003</v>
      </c>
      <c r="Y2401" s="7">
        <v>3032980</v>
      </c>
      <c r="Z2401" s="7">
        <v>262849.15500000003</v>
      </c>
      <c r="AA2401" s="7">
        <v>381263</v>
      </c>
      <c r="AB2401" s="7">
        <v>4292559</v>
      </c>
      <c r="AC2401" s="7">
        <v>0</v>
      </c>
      <c r="AD2401" s="7">
        <v>3942208.2172000008</v>
      </c>
      <c r="AE2401" s="7">
        <v>0</v>
      </c>
      <c r="AF2401" s="7">
        <v>5445904.1377999997</v>
      </c>
      <c r="AG2401" s="7">
        <v>38588.800000000003</v>
      </c>
      <c r="AH2401" s="7">
        <v>3942208.2172000008</v>
      </c>
      <c r="AI2401" s="7">
        <v>1200433</v>
      </c>
      <c r="AJ2401" s="7">
        <v>4352</v>
      </c>
      <c r="AK2401" s="7">
        <v>969518</v>
      </c>
      <c r="AL2401" s="7">
        <v>0</v>
      </c>
      <c r="AM2401" s="7">
        <v>139508</v>
      </c>
      <c r="AN2401" s="7">
        <v>0</v>
      </c>
      <c r="AO2401" s="7">
        <v>0</v>
      </c>
      <c r="AP2401" s="7">
        <v>3221816</v>
      </c>
      <c r="AQ2401" s="7">
        <v>151175</v>
      </c>
      <c r="AR2401" s="7">
        <v>1437756</v>
      </c>
      <c r="AS2401" s="7">
        <v>19294</v>
      </c>
      <c r="AT2401" s="7">
        <v>3126541</v>
      </c>
      <c r="AU2401" s="7">
        <v>27492</v>
      </c>
      <c r="AV2401" s="7">
        <v>308198</v>
      </c>
      <c r="AW2401" s="7">
        <v>0</v>
      </c>
      <c r="AX2401" s="7">
        <v>0</v>
      </c>
      <c r="AY2401" s="7">
        <v>3845376</v>
      </c>
      <c r="AZ2401" s="7">
        <v>82720</v>
      </c>
      <c r="BA2401" s="7">
        <v>262849.15500000003</v>
      </c>
      <c r="BB2401" s="7">
        <v>0</v>
      </c>
      <c r="BC2401" s="7">
        <v>0</v>
      </c>
      <c r="BD2401" s="7">
        <v>848</v>
      </c>
      <c r="BE2401" s="7">
        <v>3956.67</v>
      </c>
      <c r="BF2401" s="7">
        <v>0</v>
      </c>
      <c r="BG2401" s="7">
        <v>320594</v>
      </c>
      <c r="BH2401" s="7">
        <v>2573</v>
      </c>
      <c r="BI2401" s="7">
        <v>60669</v>
      </c>
      <c r="BJ2401" s="7">
        <v>834966.93166666711</v>
      </c>
      <c r="BK2401" s="7">
        <v>239884.75333333388</v>
      </c>
      <c r="BL2401" s="7">
        <v>23080.623333333333</v>
      </c>
      <c r="BM2401" s="7">
        <v>2334167.4666666663</v>
      </c>
      <c r="BN2401" s="130">
        <v>0.71599999999999997</v>
      </c>
      <c r="BO2401" s="131">
        <v>1.0877159999999999E-4</v>
      </c>
      <c r="BP2401" s="161">
        <v>2756.4274432275461</v>
      </c>
      <c r="BQ2401" s="162">
        <v>4292559</v>
      </c>
      <c r="BR2401" s="161">
        <v>141928</v>
      </c>
      <c r="BS2401" s="163">
        <v>0</v>
      </c>
      <c r="BT2401" s="163">
        <v>461534.34499999881</v>
      </c>
      <c r="BU2401" s="161">
        <v>5445904.1399999997</v>
      </c>
      <c r="BV2401" s="161">
        <v>38588.800000000003</v>
      </c>
      <c r="BW2401" s="165">
        <v>4403742.5649999995</v>
      </c>
      <c r="BX2401" s="161">
        <v>141928</v>
      </c>
    </row>
    <row r="2402" spans="1:76" ht="14.45" x14ac:dyDescent="0.3">
      <c r="A2402" s="164" t="s">
        <v>31</v>
      </c>
      <c r="B2402" s="6" t="s">
        <v>1170</v>
      </c>
      <c r="C2402" s="6" t="s">
        <v>134</v>
      </c>
      <c r="D2402" s="6" t="s">
        <v>37</v>
      </c>
      <c r="E2402" s="6" t="s">
        <v>40</v>
      </c>
      <c r="F2402" s="24" t="str">
        <f>+Tabela1[[#This Row],[WK]]&amp;Tabela1[[#This Row],[PK]]&amp;Tabela1[[#This Row],[GK]]</f>
        <v>321603</v>
      </c>
      <c r="G2402" s="6" t="s">
        <v>2246</v>
      </c>
      <c r="H2402" s="7">
        <v>405989618.27519965</v>
      </c>
      <c r="I2402" s="8">
        <v>1.371</v>
      </c>
      <c r="J2402" s="7">
        <v>556611766.64999998</v>
      </c>
      <c r="K2402" s="8">
        <v>7.0000000000000007E-2</v>
      </c>
      <c r="L2402" s="7">
        <v>38962823.6655</v>
      </c>
      <c r="M2402" s="7">
        <v>23352155.6655</v>
      </c>
      <c r="N2402" s="9">
        <v>1.4959100831239254</v>
      </c>
      <c r="O2402" s="7">
        <v>43889090</v>
      </c>
      <c r="P2402" s="8">
        <v>1.2949999999999999</v>
      </c>
      <c r="Q2402" s="7">
        <v>56836372</v>
      </c>
      <c r="R2402" s="8">
        <v>1.6E-2</v>
      </c>
      <c r="S2402" s="7">
        <v>909381.95200000005</v>
      </c>
      <c r="T2402" s="7">
        <v>317088.95200000005</v>
      </c>
      <c r="U2402" s="9">
        <v>0.53535826356212224</v>
      </c>
      <c r="V2402" s="7">
        <v>23669244.6175</v>
      </c>
      <c r="W2402" s="9">
        <v>1.4607974812443232</v>
      </c>
      <c r="X2402" s="7">
        <v>30196309.603237562</v>
      </c>
      <c r="Y2402" s="7">
        <v>6265005</v>
      </c>
      <c r="Z2402" s="7">
        <v>1547896.65</v>
      </c>
      <c r="AA2402" s="7">
        <v>1752203.9532375627</v>
      </c>
      <c r="AB2402" s="7">
        <v>17857985</v>
      </c>
      <c r="AC2402" s="7">
        <v>2773219</v>
      </c>
      <c r="AD2402" s="7">
        <v>6527064.9857375622</v>
      </c>
      <c r="AE2402" s="7">
        <v>0</v>
      </c>
      <c r="AF2402" s="7">
        <v>38962823.6655</v>
      </c>
      <c r="AG2402" s="7">
        <v>909381.95200000005</v>
      </c>
      <c r="AH2402" s="7">
        <v>6527064.9857375622</v>
      </c>
      <c r="AI2402" s="7">
        <v>13033894</v>
      </c>
      <c r="AJ2402" s="7">
        <v>605641</v>
      </c>
      <c r="AK2402" s="7">
        <v>9858861</v>
      </c>
      <c r="AL2402" s="7">
        <v>462810</v>
      </c>
      <c r="AM2402" s="7">
        <v>635360</v>
      </c>
      <c r="AN2402" s="7">
        <v>0</v>
      </c>
      <c r="AO2402" s="7">
        <v>0</v>
      </c>
      <c r="AP2402" s="7">
        <v>13711118</v>
      </c>
      <c r="AQ2402" s="7">
        <v>1129832</v>
      </c>
      <c r="AR2402" s="7">
        <v>15610668</v>
      </c>
      <c r="AS2402" s="7">
        <v>592293</v>
      </c>
      <c r="AT2402" s="7">
        <v>11594126</v>
      </c>
      <c r="AU2402" s="7">
        <v>500926</v>
      </c>
      <c r="AV2402" s="7">
        <v>697346</v>
      </c>
      <c r="AW2402" s="7">
        <v>0</v>
      </c>
      <c r="AX2402" s="7">
        <v>0</v>
      </c>
      <c r="AY2402" s="7">
        <v>15699237</v>
      </c>
      <c r="AZ2402" s="7">
        <v>465503</v>
      </c>
      <c r="BA2402" s="7">
        <v>1547896.65</v>
      </c>
      <c r="BB2402" s="7">
        <v>0</v>
      </c>
      <c r="BC2402" s="7">
        <v>272.76</v>
      </c>
      <c r="BD2402" s="7">
        <v>9693.06</v>
      </c>
      <c r="BE2402" s="7">
        <v>12083.58</v>
      </c>
      <c r="BF2402" s="7">
        <v>0</v>
      </c>
      <c r="BG2402" s="7">
        <v>1230612.9532375627</v>
      </c>
      <c r="BH2402" s="7">
        <v>13724</v>
      </c>
      <c r="BI2402" s="7">
        <v>521591</v>
      </c>
      <c r="BJ2402" s="7">
        <v>7178774.8849999979</v>
      </c>
      <c r="BK2402" s="7">
        <v>4982077.7466666643</v>
      </c>
      <c r="BL2402" s="7">
        <v>1526633.2733333334</v>
      </c>
      <c r="BM2402" s="7">
        <v>5733522.0066666678</v>
      </c>
      <c r="BN2402" s="130">
        <v>0.874</v>
      </c>
      <c r="BO2402" s="131">
        <v>5.4596340000000003E-4</v>
      </c>
      <c r="BP2402" s="161">
        <v>13835.164676933031</v>
      </c>
      <c r="BQ2402" s="162">
        <v>17857985</v>
      </c>
      <c r="BR2402" s="161">
        <v>779773</v>
      </c>
      <c r="BS2402" s="163">
        <v>0</v>
      </c>
      <c r="BT2402" s="163">
        <v>2540601.2800000012</v>
      </c>
      <c r="BU2402" s="161">
        <v>38962823.670000002</v>
      </c>
      <c r="BV2402" s="161">
        <v>909381.95</v>
      </c>
      <c r="BW2402" s="165">
        <v>9067666.2700000014</v>
      </c>
      <c r="BX2402" s="161">
        <v>779773</v>
      </c>
    </row>
    <row r="2403" spans="1:76" ht="14.45" x14ac:dyDescent="0.3">
      <c r="A2403" s="164" t="s">
        <v>31</v>
      </c>
      <c r="B2403" s="6" t="s">
        <v>1170</v>
      </c>
      <c r="C2403" s="6" t="s">
        <v>134</v>
      </c>
      <c r="D2403" s="6" t="s">
        <v>39</v>
      </c>
      <c r="E2403" s="6" t="s">
        <v>36</v>
      </c>
      <c r="F2403" s="24" t="str">
        <f>+Tabela1[[#This Row],[WK]]&amp;Tabela1[[#This Row],[PK]]&amp;Tabela1[[#This Row],[GK]]</f>
        <v>321604</v>
      </c>
      <c r="G2403" s="6" t="s">
        <v>2247</v>
      </c>
      <c r="H2403" s="7">
        <v>71363717.389799908</v>
      </c>
      <c r="I2403" s="8">
        <v>1.371</v>
      </c>
      <c r="J2403" s="7">
        <v>97839656.540000007</v>
      </c>
      <c r="K2403" s="8">
        <v>7.0000000000000007E-2</v>
      </c>
      <c r="L2403" s="7">
        <v>6848775.9578000009</v>
      </c>
      <c r="M2403" s="7">
        <v>5055137.9578000009</v>
      </c>
      <c r="N2403" s="9">
        <v>2.8183713535284158</v>
      </c>
      <c r="O2403" s="7">
        <v>2449992</v>
      </c>
      <c r="P2403" s="8">
        <v>1.2949999999999999</v>
      </c>
      <c r="Q2403" s="7">
        <v>3172740</v>
      </c>
      <c r="R2403" s="8">
        <v>1.6E-2</v>
      </c>
      <c r="S2403" s="7">
        <v>50763.840000000004</v>
      </c>
      <c r="T2403" s="7">
        <v>25970.840000000004</v>
      </c>
      <c r="U2403" s="9">
        <v>1.0475069576090026</v>
      </c>
      <c r="V2403" s="7">
        <v>5081108.7978000008</v>
      </c>
      <c r="W2403" s="9">
        <v>2.7942268899947265</v>
      </c>
      <c r="X2403" s="7">
        <v>9727637.4100000001</v>
      </c>
      <c r="Y2403" s="7">
        <v>2069520</v>
      </c>
      <c r="Z2403" s="7">
        <v>97870.409999999989</v>
      </c>
      <c r="AA2403" s="7">
        <v>493486</v>
      </c>
      <c r="AB2403" s="7">
        <v>4840834</v>
      </c>
      <c r="AC2403" s="7">
        <v>2225927</v>
      </c>
      <c r="AD2403" s="7">
        <v>4646528.6121999994</v>
      </c>
      <c r="AE2403" s="7">
        <v>0</v>
      </c>
      <c r="AF2403" s="7">
        <v>6848775.9578000009</v>
      </c>
      <c r="AG2403" s="7">
        <v>50763.840000000004</v>
      </c>
      <c r="AH2403" s="7">
        <v>4646528.6121999994</v>
      </c>
      <c r="AI2403" s="7">
        <v>1497571</v>
      </c>
      <c r="AJ2403" s="7">
        <v>39479</v>
      </c>
      <c r="AK2403" s="7">
        <v>4080584</v>
      </c>
      <c r="AL2403" s="7">
        <v>5325</v>
      </c>
      <c r="AM2403" s="7">
        <v>308639</v>
      </c>
      <c r="AN2403" s="7">
        <v>0</v>
      </c>
      <c r="AO2403" s="7">
        <v>0</v>
      </c>
      <c r="AP2403" s="7">
        <v>4258638</v>
      </c>
      <c r="AQ2403" s="7">
        <v>167088</v>
      </c>
      <c r="AR2403" s="7">
        <v>1793638</v>
      </c>
      <c r="AS2403" s="7">
        <v>24793</v>
      </c>
      <c r="AT2403" s="7">
        <v>4455938</v>
      </c>
      <c r="AU2403" s="7">
        <v>294</v>
      </c>
      <c r="AV2403" s="7">
        <v>332417</v>
      </c>
      <c r="AW2403" s="7">
        <v>0</v>
      </c>
      <c r="AX2403" s="7">
        <v>0</v>
      </c>
      <c r="AY2403" s="7">
        <v>4568193</v>
      </c>
      <c r="AZ2403" s="7">
        <v>74610</v>
      </c>
      <c r="BA2403" s="7">
        <v>97870.409999999989</v>
      </c>
      <c r="BB2403" s="7">
        <v>0</v>
      </c>
      <c r="BC2403" s="7">
        <v>0</v>
      </c>
      <c r="BD2403" s="7">
        <v>0</v>
      </c>
      <c r="BE2403" s="7">
        <v>2104.7399999999998</v>
      </c>
      <c r="BF2403" s="7">
        <v>0</v>
      </c>
      <c r="BG2403" s="7">
        <v>320594</v>
      </c>
      <c r="BH2403" s="7">
        <v>3267</v>
      </c>
      <c r="BI2403" s="7">
        <v>172892</v>
      </c>
      <c r="BJ2403" s="7">
        <v>2379572.4141666666</v>
      </c>
      <c r="BK2403" s="7">
        <v>1902968.92</v>
      </c>
      <c r="BL2403" s="7">
        <v>0</v>
      </c>
      <c r="BM2403" s="7">
        <v>1906413.9766666666</v>
      </c>
      <c r="BN2403" s="130">
        <v>0.80600000000000005</v>
      </c>
      <c r="BO2403" s="131">
        <v>1.168735E-4</v>
      </c>
      <c r="BP2403" s="161">
        <v>2961.5336595112649</v>
      </c>
      <c r="BQ2403" s="162">
        <v>4840834</v>
      </c>
      <c r="BR2403" s="161">
        <v>181868</v>
      </c>
      <c r="BS2403" s="163">
        <v>0</v>
      </c>
      <c r="BT2403" s="163">
        <v>885682.49000000022</v>
      </c>
      <c r="BU2403" s="161">
        <v>6848775.96</v>
      </c>
      <c r="BV2403" s="161">
        <v>50763.839999999997</v>
      </c>
      <c r="BW2403" s="165">
        <v>5532211.1000000006</v>
      </c>
      <c r="BX2403" s="161">
        <v>181868</v>
      </c>
    </row>
    <row r="2404" spans="1:76" ht="14.45" x14ac:dyDescent="0.3">
      <c r="A2404" s="164" t="s">
        <v>31</v>
      </c>
      <c r="B2404" s="6" t="s">
        <v>1170</v>
      </c>
      <c r="C2404" s="6" t="s">
        <v>134</v>
      </c>
      <c r="D2404" s="6" t="s">
        <v>42</v>
      </c>
      <c r="E2404" s="6" t="s">
        <v>36</v>
      </c>
      <c r="F2404" s="24" t="str">
        <f>+Tabela1[[#This Row],[WK]]&amp;Tabela1[[#This Row],[PK]]&amp;Tabela1[[#This Row],[GK]]</f>
        <v>321605</v>
      </c>
      <c r="G2404" s="6" t="s">
        <v>2248</v>
      </c>
      <c r="H2404" s="7">
        <v>97145977.935399681</v>
      </c>
      <c r="I2404" s="8">
        <v>1.371</v>
      </c>
      <c r="J2404" s="7">
        <v>133187135.75</v>
      </c>
      <c r="K2404" s="8">
        <v>7.0000000000000007E-2</v>
      </c>
      <c r="L2404" s="7">
        <v>9323099.5025000013</v>
      </c>
      <c r="M2404" s="7">
        <v>6204789.5025000013</v>
      </c>
      <c r="N2404" s="9">
        <v>1.9897923883449693</v>
      </c>
      <c r="O2404" s="7">
        <v>13902747</v>
      </c>
      <c r="P2404" s="8">
        <v>1.2949999999999999</v>
      </c>
      <c r="Q2404" s="7">
        <v>18004057</v>
      </c>
      <c r="R2404" s="8">
        <v>1.6E-2</v>
      </c>
      <c r="S2404" s="7">
        <v>288064.91200000001</v>
      </c>
      <c r="T2404" s="7">
        <v>56920.912000000011</v>
      </c>
      <c r="U2404" s="9">
        <v>0.24625736337521204</v>
      </c>
      <c r="V2404" s="7">
        <v>6261710.4145000018</v>
      </c>
      <c r="W2404" s="9">
        <v>1.8694719839412639</v>
      </c>
      <c r="X2404" s="7">
        <v>8699650.8406723272</v>
      </c>
      <c r="Y2404" s="7">
        <v>2939386</v>
      </c>
      <c r="Z2404" s="7">
        <v>72195.434999999998</v>
      </c>
      <c r="AA2404" s="7">
        <v>549444.40567232727</v>
      </c>
      <c r="AB2404" s="7">
        <v>5138625</v>
      </c>
      <c r="AC2404" s="7">
        <v>0</v>
      </c>
      <c r="AD2404" s="7">
        <v>2437940.4261723259</v>
      </c>
      <c r="AE2404" s="7">
        <v>0</v>
      </c>
      <c r="AF2404" s="7">
        <v>9323099.5025000013</v>
      </c>
      <c r="AG2404" s="7">
        <v>288064.91200000001</v>
      </c>
      <c r="AH2404" s="7">
        <v>2437940.4261723259</v>
      </c>
      <c r="AI2404" s="7">
        <v>2603586</v>
      </c>
      <c r="AJ2404" s="7">
        <v>94887</v>
      </c>
      <c r="AK2404" s="7">
        <v>2668693</v>
      </c>
      <c r="AL2404" s="7">
        <v>0</v>
      </c>
      <c r="AM2404" s="7">
        <v>738266</v>
      </c>
      <c r="AN2404" s="7">
        <v>0</v>
      </c>
      <c r="AO2404" s="7">
        <v>0</v>
      </c>
      <c r="AP2404" s="7">
        <v>4201792</v>
      </c>
      <c r="AQ2404" s="7">
        <v>262566</v>
      </c>
      <c r="AR2404" s="7">
        <v>3118310</v>
      </c>
      <c r="AS2404" s="7">
        <v>231144</v>
      </c>
      <c r="AT2404" s="7">
        <v>2747038</v>
      </c>
      <c r="AU2404" s="7">
        <v>0</v>
      </c>
      <c r="AV2404" s="7">
        <v>698225</v>
      </c>
      <c r="AW2404" s="7">
        <v>0</v>
      </c>
      <c r="AX2404" s="7">
        <v>0</v>
      </c>
      <c r="AY2404" s="7">
        <v>4761211</v>
      </c>
      <c r="AZ2404" s="7">
        <v>111915</v>
      </c>
      <c r="BA2404" s="7">
        <v>72195.434999999998</v>
      </c>
      <c r="BB2404" s="7">
        <v>0</v>
      </c>
      <c r="BC2404" s="7">
        <v>0</v>
      </c>
      <c r="BD2404" s="7">
        <v>0</v>
      </c>
      <c r="BE2404" s="7">
        <v>1552.59</v>
      </c>
      <c r="BF2404" s="7">
        <v>0</v>
      </c>
      <c r="BG2404" s="7">
        <v>340920.40567232727</v>
      </c>
      <c r="BH2404" s="7">
        <v>3802</v>
      </c>
      <c r="BI2404" s="7">
        <v>208524</v>
      </c>
      <c r="BJ2404" s="7">
        <v>2869850.9083333323</v>
      </c>
      <c r="BK2404" s="7">
        <v>1477962.1866666656</v>
      </c>
      <c r="BL2404" s="7">
        <v>444730.19</v>
      </c>
      <c r="BM2404" s="7">
        <v>4678094.5066666668</v>
      </c>
      <c r="BN2404" s="130">
        <v>0.81100000000000005</v>
      </c>
      <c r="BO2404" s="131">
        <v>1.7073669999999999E-4</v>
      </c>
      <c r="BP2404" s="161">
        <v>4326.240386394159</v>
      </c>
      <c r="BQ2404" s="162">
        <v>5138625</v>
      </c>
      <c r="BR2404" s="161">
        <v>211045</v>
      </c>
      <c r="BS2404" s="163">
        <v>0</v>
      </c>
      <c r="BT2404" s="163">
        <v>829783.15932767279</v>
      </c>
      <c r="BU2404" s="161">
        <v>9323099.5</v>
      </c>
      <c r="BV2404" s="161">
        <v>288064.90999999997</v>
      </c>
      <c r="BW2404" s="165">
        <v>3267723.589327673</v>
      </c>
      <c r="BX2404" s="161">
        <v>211045</v>
      </c>
    </row>
    <row r="2405" spans="1:76" ht="14.45" x14ac:dyDescent="0.3">
      <c r="A2405" s="164" t="s">
        <v>31</v>
      </c>
      <c r="B2405" s="6" t="s">
        <v>1170</v>
      </c>
      <c r="C2405" s="6" t="s">
        <v>134</v>
      </c>
      <c r="D2405" s="6" t="s">
        <v>44</v>
      </c>
      <c r="E2405" s="6" t="s">
        <v>36</v>
      </c>
      <c r="F2405" s="24" t="str">
        <f>+Tabela1[[#This Row],[WK]]&amp;Tabela1[[#This Row],[PK]]&amp;Tabela1[[#This Row],[GK]]</f>
        <v>321606</v>
      </c>
      <c r="G2405" s="6" t="s">
        <v>2244</v>
      </c>
      <c r="H2405" s="7">
        <v>132947648.00119928</v>
      </c>
      <c r="I2405" s="8">
        <v>1.371</v>
      </c>
      <c r="J2405" s="7">
        <v>182271225.41999999</v>
      </c>
      <c r="K2405" s="8">
        <v>7.0000000000000007E-2</v>
      </c>
      <c r="L2405" s="7">
        <v>12758985.7794</v>
      </c>
      <c r="M2405" s="7">
        <v>8119425.7794000003</v>
      </c>
      <c r="N2405" s="9">
        <v>1.7500421978377261</v>
      </c>
      <c r="O2405" s="7">
        <v>35520901</v>
      </c>
      <c r="P2405" s="8">
        <v>1.2949999999999999</v>
      </c>
      <c r="Q2405" s="7">
        <v>45999567</v>
      </c>
      <c r="R2405" s="8">
        <v>1.6E-2</v>
      </c>
      <c r="S2405" s="7">
        <v>735993.07200000004</v>
      </c>
      <c r="T2405" s="7">
        <v>206024.07200000004</v>
      </c>
      <c r="U2405" s="9">
        <v>0.38874740220654425</v>
      </c>
      <c r="V2405" s="7">
        <v>8325449.851400001</v>
      </c>
      <c r="W2405" s="9">
        <v>1.6104851818028298</v>
      </c>
      <c r="X2405" s="7">
        <v>12357354.109696943</v>
      </c>
      <c r="Y2405" s="7">
        <v>3465595</v>
      </c>
      <c r="Z2405" s="7">
        <v>202553.07</v>
      </c>
      <c r="AA2405" s="7">
        <v>577314.03969694418</v>
      </c>
      <c r="AB2405" s="7">
        <v>7734346</v>
      </c>
      <c r="AC2405" s="7">
        <v>377546</v>
      </c>
      <c r="AD2405" s="7">
        <v>4031904.2582969428</v>
      </c>
      <c r="AE2405" s="7">
        <v>0</v>
      </c>
      <c r="AF2405" s="7">
        <v>12758985.7794</v>
      </c>
      <c r="AG2405" s="7">
        <v>735993.07200000004</v>
      </c>
      <c r="AH2405" s="7">
        <v>4031904.2582969428</v>
      </c>
      <c r="AI2405" s="7">
        <v>3873732</v>
      </c>
      <c r="AJ2405" s="7">
        <v>442202</v>
      </c>
      <c r="AK2405" s="7">
        <v>4629628</v>
      </c>
      <c r="AL2405" s="7">
        <v>34788</v>
      </c>
      <c r="AM2405" s="7">
        <v>331000</v>
      </c>
      <c r="AN2405" s="7">
        <v>0</v>
      </c>
      <c r="AO2405" s="7">
        <v>0</v>
      </c>
      <c r="AP2405" s="7">
        <v>5520727</v>
      </c>
      <c r="AQ2405" s="7">
        <v>234719</v>
      </c>
      <c r="AR2405" s="7">
        <v>4639560</v>
      </c>
      <c r="AS2405" s="7">
        <v>529969</v>
      </c>
      <c r="AT2405" s="7">
        <v>5313989</v>
      </c>
      <c r="AU2405" s="7">
        <v>34127</v>
      </c>
      <c r="AV2405" s="7">
        <v>358026</v>
      </c>
      <c r="AW2405" s="7">
        <v>0</v>
      </c>
      <c r="AX2405" s="7">
        <v>0</v>
      </c>
      <c r="AY2405" s="7">
        <v>6068650</v>
      </c>
      <c r="AZ2405" s="7">
        <v>107049</v>
      </c>
      <c r="BA2405" s="7">
        <v>202553.07</v>
      </c>
      <c r="BB2405" s="7">
        <v>0</v>
      </c>
      <c r="BC2405" s="7">
        <v>0</v>
      </c>
      <c r="BD2405" s="7">
        <v>25.57</v>
      </c>
      <c r="BE2405" s="7">
        <v>4304.84</v>
      </c>
      <c r="BF2405" s="7">
        <v>0</v>
      </c>
      <c r="BG2405" s="7">
        <v>477396.03969694412</v>
      </c>
      <c r="BH2405" s="7">
        <v>5324</v>
      </c>
      <c r="BI2405" s="7">
        <v>99918</v>
      </c>
      <c r="BJ2405" s="7">
        <v>1375093.2266666668</v>
      </c>
      <c r="BK2405" s="7">
        <v>0</v>
      </c>
      <c r="BL2405" s="7">
        <v>670307.86</v>
      </c>
      <c r="BM2405" s="7">
        <v>4159757.186666667</v>
      </c>
      <c r="BN2405" s="130">
        <v>0.82099999999999995</v>
      </c>
      <c r="BO2405" s="131">
        <v>2.1159999999999999E-4</v>
      </c>
      <c r="BP2405" s="161">
        <v>5361.7766490948889</v>
      </c>
      <c r="BQ2405" s="162">
        <v>7734346</v>
      </c>
      <c r="BR2405" s="161">
        <v>301980</v>
      </c>
      <c r="BS2405" s="163">
        <v>0</v>
      </c>
      <c r="BT2405" s="163">
        <v>1326466.5</v>
      </c>
      <c r="BU2405" s="161">
        <v>12758985.779999999</v>
      </c>
      <c r="BV2405" s="161">
        <v>735993.07</v>
      </c>
      <c r="BW2405" s="165">
        <v>5358370.76</v>
      </c>
      <c r="BX2405" s="161">
        <v>301980</v>
      </c>
    </row>
    <row r="2406" spans="1:76" ht="14.45" x14ac:dyDescent="0.3">
      <c r="A2406" s="164" t="s">
        <v>31</v>
      </c>
      <c r="B2406" s="6" t="s">
        <v>1170</v>
      </c>
      <c r="C2406" s="6" t="s">
        <v>141</v>
      </c>
      <c r="D2406" s="6" t="s">
        <v>33</v>
      </c>
      <c r="E2406" s="6" t="s">
        <v>34</v>
      </c>
      <c r="F2406" s="24" t="str">
        <f>+Tabela1[[#This Row],[WK]]&amp;Tabela1[[#This Row],[PK]]&amp;Tabela1[[#This Row],[GK]]</f>
        <v>321701</v>
      </c>
      <c r="G2406" s="6" t="s">
        <v>2249</v>
      </c>
      <c r="H2406" s="7">
        <v>823689170.65800571</v>
      </c>
      <c r="I2406" s="8">
        <v>1.371</v>
      </c>
      <c r="J2406" s="7">
        <v>1129277852.97</v>
      </c>
      <c r="K2406" s="8">
        <v>7.0000000000000007E-2</v>
      </c>
      <c r="L2406" s="7">
        <v>79049449.707900003</v>
      </c>
      <c r="M2406" s="7">
        <v>46615814.707900003</v>
      </c>
      <c r="N2406" s="9">
        <v>1.4372676608064439</v>
      </c>
      <c r="O2406" s="7">
        <v>91234784</v>
      </c>
      <c r="P2406" s="8">
        <v>1.2949999999999999</v>
      </c>
      <c r="Q2406" s="7">
        <v>118149045</v>
      </c>
      <c r="R2406" s="8">
        <v>1.6E-2</v>
      </c>
      <c r="S2406" s="7">
        <v>1890384.72</v>
      </c>
      <c r="T2406" s="7">
        <v>-520543.28</v>
      </c>
      <c r="U2406" s="9">
        <v>-0.21590992348174645</v>
      </c>
      <c r="V2406" s="7">
        <v>46095271.427900001</v>
      </c>
      <c r="W2406" s="9">
        <v>1.3228827529821512</v>
      </c>
      <c r="X2406" s="7">
        <v>37791380.786106832</v>
      </c>
      <c r="Y2406" s="7">
        <v>0</v>
      </c>
      <c r="Z2406" s="7">
        <v>91818.434999999998</v>
      </c>
      <c r="AA2406" s="7">
        <v>3347091.3511068323</v>
      </c>
      <c r="AB2406" s="7">
        <v>34352471</v>
      </c>
      <c r="AC2406" s="7">
        <v>0</v>
      </c>
      <c r="AD2406" s="7">
        <v>0</v>
      </c>
      <c r="AE2406" s="7">
        <v>0</v>
      </c>
      <c r="AF2406" s="7">
        <v>79049449.707900003</v>
      </c>
      <c r="AG2406" s="7">
        <v>1890384.72</v>
      </c>
      <c r="AH2406" s="7">
        <v>0</v>
      </c>
      <c r="AI2406" s="7">
        <v>27079980</v>
      </c>
      <c r="AJ2406" s="7">
        <v>1910116</v>
      </c>
      <c r="AK2406" s="7">
        <v>4418257</v>
      </c>
      <c r="AL2406" s="7">
        <v>133406</v>
      </c>
      <c r="AM2406" s="7">
        <v>1038379</v>
      </c>
      <c r="AN2406" s="7">
        <v>0</v>
      </c>
      <c r="AO2406" s="7">
        <v>0</v>
      </c>
      <c r="AP2406" s="7">
        <v>27473346</v>
      </c>
      <c r="AQ2406" s="7">
        <v>2474492</v>
      </c>
      <c r="AR2406" s="7">
        <v>32433635</v>
      </c>
      <c r="AS2406" s="7">
        <v>2410928</v>
      </c>
      <c r="AT2406" s="7">
        <v>4849136</v>
      </c>
      <c r="AU2406" s="7">
        <v>95962</v>
      </c>
      <c r="AV2406" s="7">
        <v>1116672</v>
      </c>
      <c r="AW2406" s="7">
        <v>0</v>
      </c>
      <c r="AX2406" s="7">
        <v>0</v>
      </c>
      <c r="AY2406" s="7">
        <v>30194895</v>
      </c>
      <c r="AZ2406" s="7">
        <v>1041298</v>
      </c>
      <c r="BA2406" s="7">
        <v>91818.434999999998</v>
      </c>
      <c r="BB2406" s="7">
        <v>0</v>
      </c>
      <c r="BC2406" s="7">
        <v>0</v>
      </c>
      <c r="BD2406" s="7">
        <v>775.3</v>
      </c>
      <c r="BE2406" s="7">
        <v>423.99</v>
      </c>
      <c r="BF2406" s="7">
        <v>0</v>
      </c>
      <c r="BG2406" s="7">
        <v>2114208.3511068323</v>
      </c>
      <c r="BH2406" s="7">
        <v>23578</v>
      </c>
      <c r="BI2406" s="7">
        <v>1232883</v>
      </c>
      <c r="BJ2406" s="7">
        <v>16968206.17666667</v>
      </c>
      <c r="BK2406" s="7">
        <v>13933050.183333334</v>
      </c>
      <c r="BL2406" s="7">
        <v>2893971.9633333334</v>
      </c>
      <c r="BM2406" s="7">
        <v>6352680.0466666669</v>
      </c>
      <c r="BN2406" s="130">
        <v>1.042</v>
      </c>
      <c r="BO2406" s="131">
        <v>9.0510790000000003E-4</v>
      </c>
      <c r="BP2406" s="161">
        <v>22936.878089289105</v>
      </c>
      <c r="BQ2406" s="162">
        <v>34352471</v>
      </c>
      <c r="BR2406" s="161">
        <v>1234350</v>
      </c>
      <c r="BS2406" s="163">
        <v>0</v>
      </c>
      <c r="BT2406" s="163">
        <v>0</v>
      </c>
      <c r="BU2406" s="161">
        <v>79049449.709999993</v>
      </c>
      <c r="BV2406" s="161">
        <v>1890384.72</v>
      </c>
      <c r="BW2406" s="165">
        <v>0</v>
      </c>
      <c r="BX2406" s="161">
        <v>1234350</v>
      </c>
    </row>
    <row r="2407" spans="1:76" ht="14.45" x14ac:dyDescent="0.3">
      <c r="A2407" s="164" t="s">
        <v>31</v>
      </c>
      <c r="B2407" s="6" t="s">
        <v>1170</v>
      </c>
      <c r="C2407" s="6" t="s">
        <v>141</v>
      </c>
      <c r="D2407" s="6" t="s">
        <v>32</v>
      </c>
      <c r="E2407" s="6" t="s">
        <v>40</v>
      </c>
      <c r="F2407" s="24" t="str">
        <f>+Tabela1[[#This Row],[WK]]&amp;Tabela1[[#This Row],[PK]]&amp;Tabela1[[#This Row],[GK]]</f>
        <v>321702</v>
      </c>
      <c r="G2407" s="6" t="s">
        <v>2250</v>
      </c>
      <c r="H2407" s="7">
        <v>124645897.77239978</v>
      </c>
      <c r="I2407" s="8">
        <v>1.371</v>
      </c>
      <c r="J2407" s="7">
        <v>170889525.84</v>
      </c>
      <c r="K2407" s="8">
        <v>7.0000000000000007E-2</v>
      </c>
      <c r="L2407" s="7">
        <v>11962266.808800001</v>
      </c>
      <c r="M2407" s="7">
        <v>7022936.8088000007</v>
      </c>
      <c r="N2407" s="9">
        <v>1.4218399679308733</v>
      </c>
      <c r="O2407" s="7">
        <v>984494</v>
      </c>
      <c r="P2407" s="8">
        <v>1.2949999999999999</v>
      </c>
      <c r="Q2407" s="7">
        <v>1274920</v>
      </c>
      <c r="R2407" s="8">
        <v>1.6E-2</v>
      </c>
      <c r="S2407" s="7">
        <v>20398.72</v>
      </c>
      <c r="T2407" s="7">
        <v>-38767.279999999999</v>
      </c>
      <c r="U2407" s="9">
        <v>-0.65522901666497646</v>
      </c>
      <c r="V2407" s="7">
        <v>6984169.5288000014</v>
      </c>
      <c r="W2407" s="9">
        <v>1.3972541998233072</v>
      </c>
      <c r="X2407" s="7">
        <v>13943044.877463683</v>
      </c>
      <c r="Y2407" s="7">
        <v>2513441</v>
      </c>
      <c r="Z2407" s="7">
        <v>4044430.3450000002</v>
      </c>
      <c r="AA2407" s="7">
        <v>619758.53246368282</v>
      </c>
      <c r="AB2407" s="7">
        <v>6765415</v>
      </c>
      <c r="AC2407" s="7">
        <v>0</v>
      </c>
      <c r="AD2407" s="7">
        <v>6958875.348663683</v>
      </c>
      <c r="AE2407" s="7">
        <v>0</v>
      </c>
      <c r="AF2407" s="7">
        <v>11962266.808800001</v>
      </c>
      <c r="AG2407" s="7">
        <v>20398.72</v>
      </c>
      <c r="AH2407" s="7">
        <v>6958875.348663683</v>
      </c>
      <c r="AI2407" s="7">
        <v>4124020</v>
      </c>
      <c r="AJ2407" s="7">
        <v>44551</v>
      </c>
      <c r="AK2407" s="7">
        <v>4405299</v>
      </c>
      <c r="AL2407" s="7">
        <v>99275</v>
      </c>
      <c r="AM2407" s="7">
        <v>701890</v>
      </c>
      <c r="AN2407" s="7">
        <v>0</v>
      </c>
      <c r="AO2407" s="7">
        <v>0</v>
      </c>
      <c r="AP2407" s="7">
        <v>5358984</v>
      </c>
      <c r="AQ2407" s="7">
        <v>310306</v>
      </c>
      <c r="AR2407" s="7">
        <v>4939330</v>
      </c>
      <c r="AS2407" s="7">
        <v>59166</v>
      </c>
      <c r="AT2407" s="7">
        <v>4609499</v>
      </c>
      <c r="AU2407" s="7">
        <v>126679</v>
      </c>
      <c r="AV2407" s="7">
        <v>663641</v>
      </c>
      <c r="AW2407" s="7">
        <v>0</v>
      </c>
      <c r="AX2407" s="7">
        <v>0</v>
      </c>
      <c r="AY2407" s="7">
        <v>6104397</v>
      </c>
      <c r="AZ2407" s="7">
        <v>126513</v>
      </c>
      <c r="BA2407" s="7">
        <v>4044430.3450000002</v>
      </c>
      <c r="BB2407" s="7">
        <v>2376.3200000000002</v>
      </c>
      <c r="BC2407" s="7">
        <v>62.07</v>
      </c>
      <c r="BD2407" s="7">
        <v>23367.56</v>
      </c>
      <c r="BE2407" s="7">
        <v>8143.81</v>
      </c>
      <c r="BF2407" s="7">
        <v>0</v>
      </c>
      <c r="BG2407" s="7">
        <v>407723.53246368276</v>
      </c>
      <c r="BH2407" s="7">
        <v>4547</v>
      </c>
      <c r="BI2407" s="7">
        <v>212035</v>
      </c>
      <c r="BJ2407" s="7">
        <v>2918148.3933333331</v>
      </c>
      <c r="BK2407" s="7">
        <v>1676873.5733333332</v>
      </c>
      <c r="BL2407" s="7">
        <v>192100.30000000002</v>
      </c>
      <c r="BM2407" s="7">
        <v>4580898.68</v>
      </c>
      <c r="BN2407" s="130">
        <v>0.84299999999999997</v>
      </c>
      <c r="BO2407" s="131">
        <v>1.7576859999999999E-4</v>
      </c>
      <c r="BP2407" s="161">
        <v>4454.306706805457</v>
      </c>
      <c r="BQ2407" s="162">
        <v>6765415</v>
      </c>
      <c r="BR2407" s="161">
        <v>267915</v>
      </c>
      <c r="BS2407" s="163">
        <v>16744.077463683672</v>
      </c>
      <c r="BT2407" s="163">
        <v>0</v>
      </c>
      <c r="BU2407" s="161">
        <v>11962266.810000001</v>
      </c>
      <c r="BV2407" s="161">
        <v>20398.72</v>
      </c>
      <c r="BW2407" s="165">
        <v>6942131.2699999996</v>
      </c>
      <c r="BX2407" s="161">
        <v>267915</v>
      </c>
    </row>
    <row r="2408" spans="1:76" ht="14.45" x14ac:dyDescent="0.3">
      <c r="A2408" s="164" t="s">
        <v>31</v>
      </c>
      <c r="B2408" s="6" t="s">
        <v>1170</v>
      </c>
      <c r="C2408" s="6" t="s">
        <v>141</v>
      </c>
      <c r="D2408" s="6" t="s">
        <v>37</v>
      </c>
      <c r="E2408" s="6" t="s">
        <v>40</v>
      </c>
      <c r="F2408" s="24" t="str">
        <f>+Tabela1[[#This Row],[WK]]&amp;Tabela1[[#This Row],[PK]]&amp;Tabela1[[#This Row],[GK]]</f>
        <v>321703</v>
      </c>
      <c r="G2408" s="6" t="s">
        <v>2251</v>
      </c>
      <c r="H2408" s="7">
        <v>157472293.91540006</v>
      </c>
      <c r="I2408" s="8">
        <v>1.371</v>
      </c>
      <c r="J2408" s="7">
        <v>215894514.96000001</v>
      </c>
      <c r="K2408" s="8">
        <v>7.0000000000000007E-2</v>
      </c>
      <c r="L2408" s="7">
        <v>15112616.047200002</v>
      </c>
      <c r="M2408" s="7">
        <v>9166333.0472000018</v>
      </c>
      <c r="N2408" s="9">
        <v>1.5415231745949531</v>
      </c>
      <c r="O2408" s="7">
        <v>38429521</v>
      </c>
      <c r="P2408" s="8">
        <v>1.2949999999999999</v>
      </c>
      <c r="Q2408" s="7">
        <v>49766230</v>
      </c>
      <c r="R2408" s="8">
        <v>1.6E-2</v>
      </c>
      <c r="S2408" s="7">
        <v>796259.68</v>
      </c>
      <c r="T2408" s="7">
        <v>36066.680000000051</v>
      </c>
      <c r="U2408" s="9">
        <v>4.7444109587959964E-2</v>
      </c>
      <c r="V2408" s="7">
        <v>9202399.7272000015</v>
      </c>
      <c r="W2408" s="9">
        <v>1.3721662057986939</v>
      </c>
      <c r="X2408" s="7">
        <v>12357227.080686003</v>
      </c>
      <c r="Y2408" s="7">
        <v>0</v>
      </c>
      <c r="Z2408" s="7">
        <v>998391.42500000005</v>
      </c>
      <c r="AA2408" s="7">
        <v>795157.65568600234</v>
      </c>
      <c r="AB2408" s="7">
        <v>9755615</v>
      </c>
      <c r="AC2408" s="7">
        <v>808063</v>
      </c>
      <c r="AD2408" s="7">
        <v>3154827.353486001</v>
      </c>
      <c r="AE2408" s="7">
        <v>0</v>
      </c>
      <c r="AF2408" s="7">
        <v>15112616.047200002</v>
      </c>
      <c r="AG2408" s="7">
        <v>796259.68</v>
      </c>
      <c r="AH2408" s="7">
        <v>3154827.353486001</v>
      </c>
      <c r="AI2408" s="7">
        <v>4964760</v>
      </c>
      <c r="AJ2408" s="7">
        <v>622490</v>
      </c>
      <c r="AK2408" s="7">
        <v>1932218</v>
      </c>
      <c r="AL2408" s="7">
        <v>155767</v>
      </c>
      <c r="AM2408" s="7">
        <v>397680</v>
      </c>
      <c r="AN2408" s="7">
        <v>0</v>
      </c>
      <c r="AO2408" s="7">
        <v>0</v>
      </c>
      <c r="AP2408" s="7">
        <v>7708667</v>
      </c>
      <c r="AQ2408" s="7">
        <v>489329</v>
      </c>
      <c r="AR2408" s="7">
        <v>5946283</v>
      </c>
      <c r="AS2408" s="7">
        <v>760193</v>
      </c>
      <c r="AT2408" s="7">
        <v>2216065</v>
      </c>
      <c r="AU2408" s="7">
        <v>140446</v>
      </c>
      <c r="AV2408" s="7">
        <v>729131</v>
      </c>
      <c r="AW2408" s="7">
        <v>0</v>
      </c>
      <c r="AX2408" s="7">
        <v>0</v>
      </c>
      <c r="AY2408" s="7">
        <v>8617529</v>
      </c>
      <c r="AZ2408" s="7">
        <v>210855</v>
      </c>
      <c r="BA2408" s="7">
        <v>998391.42500000005</v>
      </c>
      <c r="BB2408" s="7">
        <v>0</v>
      </c>
      <c r="BC2408" s="7">
        <v>556.70000000000005</v>
      </c>
      <c r="BD2408" s="7">
        <v>7931.05</v>
      </c>
      <c r="BE2408" s="7">
        <v>1897.35</v>
      </c>
      <c r="BF2408" s="7">
        <v>0</v>
      </c>
      <c r="BG2408" s="7">
        <v>477754.65568600234</v>
      </c>
      <c r="BH2408" s="7">
        <v>5328</v>
      </c>
      <c r="BI2408" s="7">
        <v>317403</v>
      </c>
      <c r="BJ2408" s="7">
        <v>4368438.8624999989</v>
      </c>
      <c r="BK2408" s="7">
        <v>2220644.6133333324</v>
      </c>
      <c r="BL2408" s="7">
        <v>2854609.9866666668</v>
      </c>
      <c r="BM2408" s="7">
        <v>2881957.0233333334</v>
      </c>
      <c r="BN2408" s="130">
        <v>1.1240000000000001</v>
      </c>
      <c r="BO2408" s="131">
        <v>2.052147E-4</v>
      </c>
      <c r="BP2408" s="161">
        <v>5200.6932304525526</v>
      </c>
      <c r="BQ2408" s="162">
        <v>9755615</v>
      </c>
      <c r="BR2408" s="161">
        <v>254452</v>
      </c>
      <c r="BS2408" s="163">
        <v>0</v>
      </c>
      <c r="BT2408" s="163">
        <v>1311250.4600000009</v>
      </c>
      <c r="BU2408" s="161">
        <v>15112616.050000001</v>
      </c>
      <c r="BV2408" s="161">
        <v>796259.68</v>
      </c>
      <c r="BW2408" s="165">
        <v>4466077.8100000005</v>
      </c>
      <c r="BX2408" s="161">
        <v>254452</v>
      </c>
    </row>
    <row r="2409" spans="1:76" ht="14.45" x14ac:dyDescent="0.3">
      <c r="A2409" s="164" t="s">
        <v>31</v>
      </c>
      <c r="B2409" s="6" t="s">
        <v>1170</v>
      </c>
      <c r="C2409" s="6" t="s">
        <v>141</v>
      </c>
      <c r="D2409" s="6" t="s">
        <v>39</v>
      </c>
      <c r="E2409" s="6" t="s">
        <v>40</v>
      </c>
      <c r="F2409" s="24" t="str">
        <f>+Tabela1[[#This Row],[WK]]&amp;Tabela1[[#This Row],[PK]]&amp;Tabela1[[#This Row],[GK]]</f>
        <v>321704</v>
      </c>
      <c r="G2409" s="6" t="s">
        <v>2252</v>
      </c>
      <c r="H2409" s="7">
        <v>113352647.13579953</v>
      </c>
      <c r="I2409" s="8">
        <v>1.371</v>
      </c>
      <c r="J2409" s="7">
        <v>155406479.21999997</v>
      </c>
      <c r="K2409" s="8">
        <v>7.0000000000000007E-2</v>
      </c>
      <c r="L2409" s="7">
        <v>10878453.545399999</v>
      </c>
      <c r="M2409" s="7">
        <v>7341041.5453999992</v>
      </c>
      <c r="N2409" s="9">
        <v>2.0752577153580072</v>
      </c>
      <c r="O2409" s="7">
        <v>6554999</v>
      </c>
      <c r="P2409" s="8">
        <v>1.2949999999999999</v>
      </c>
      <c r="Q2409" s="7">
        <v>8488724</v>
      </c>
      <c r="R2409" s="8">
        <v>1.6E-2</v>
      </c>
      <c r="S2409" s="7">
        <v>135819.584</v>
      </c>
      <c r="T2409" s="7">
        <v>-16554.415999999997</v>
      </c>
      <c r="U2409" s="9">
        <v>-0.10864331185110319</v>
      </c>
      <c r="V2409" s="7">
        <v>7324487.1294</v>
      </c>
      <c r="W2409" s="9">
        <v>1.985070984983953</v>
      </c>
      <c r="X2409" s="7">
        <v>13842449.042429581</v>
      </c>
      <c r="Y2409" s="7">
        <v>3317346</v>
      </c>
      <c r="Z2409" s="7">
        <v>2195191.9950000001</v>
      </c>
      <c r="AA2409" s="7">
        <v>744544.04742958094</v>
      </c>
      <c r="AB2409" s="7">
        <v>7585367</v>
      </c>
      <c r="AC2409" s="7">
        <v>0</v>
      </c>
      <c r="AD2409" s="7">
        <v>6517961.9130295822</v>
      </c>
      <c r="AE2409" s="7">
        <v>0</v>
      </c>
      <c r="AF2409" s="7">
        <v>10878453.545399999</v>
      </c>
      <c r="AG2409" s="7">
        <v>135819.584</v>
      </c>
      <c r="AH2409" s="7">
        <v>6517961.9130295822</v>
      </c>
      <c r="AI2409" s="7">
        <v>2953509</v>
      </c>
      <c r="AJ2409" s="7">
        <v>240331</v>
      </c>
      <c r="AK2409" s="7">
        <v>4725042</v>
      </c>
      <c r="AL2409" s="7">
        <v>0</v>
      </c>
      <c r="AM2409" s="7">
        <v>707677</v>
      </c>
      <c r="AN2409" s="7">
        <v>0</v>
      </c>
      <c r="AO2409" s="7">
        <v>0</v>
      </c>
      <c r="AP2409" s="7">
        <v>5955955</v>
      </c>
      <c r="AQ2409" s="7">
        <v>362024</v>
      </c>
      <c r="AR2409" s="7">
        <v>3537412</v>
      </c>
      <c r="AS2409" s="7">
        <v>152374</v>
      </c>
      <c r="AT2409" s="7">
        <v>5091486</v>
      </c>
      <c r="AU2409" s="7">
        <v>0</v>
      </c>
      <c r="AV2409" s="7">
        <v>767617</v>
      </c>
      <c r="AW2409" s="7">
        <v>0</v>
      </c>
      <c r="AX2409" s="7">
        <v>0</v>
      </c>
      <c r="AY2409" s="7">
        <v>6620540</v>
      </c>
      <c r="AZ2409" s="7">
        <v>155708</v>
      </c>
      <c r="BA2409" s="7">
        <v>2195191.9950000001</v>
      </c>
      <c r="BB2409" s="7">
        <v>1111.8</v>
      </c>
      <c r="BC2409" s="7">
        <v>952.29</v>
      </c>
      <c r="BD2409" s="7">
        <v>7780.82</v>
      </c>
      <c r="BE2409" s="7">
        <v>10474.19</v>
      </c>
      <c r="BF2409" s="7">
        <v>0</v>
      </c>
      <c r="BG2409" s="7">
        <v>400012.04742958094</v>
      </c>
      <c r="BH2409" s="7">
        <v>4461</v>
      </c>
      <c r="BI2409" s="7">
        <v>344532</v>
      </c>
      <c r="BJ2409" s="7">
        <v>4741719.3583333325</v>
      </c>
      <c r="BK2409" s="7">
        <v>3409610.8933333326</v>
      </c>
      <c r="BL2409" s="7">
        <v>958576.23</v>
      </c>
      <c r="BM2409" s="7">
        <v>3411281.4000000004</v>
      </c>
      <c r="BN2409" s="130">
        <v>0.79700000000000004</v>
      </c>
      <c r="BO2409" s="131">
        <v>1.7876329999999999E-4</v>
      </c>
      <c r="BP2409" s="161">
        <v>4530.3460845496647</v>
      </c>
      <c r="BQ2409" s="162">
        <v>7585367</v>
      </c>
      <c r="BR2409" s="161">
        <v>252234</v>
      </c>
      <c r="BS2409" s="163">
        <v>0</v>
      </c>
      <c r="BT2409" s="163">
        <v>545135.95757041872</v>
      </c>
      <c r="BU2409" s="161">
        <v>10878453.550000001</v>
      </c>
      <c r="BV2409" s="161">
        <v>135819.57999999999</v>
      </c>
      <c r="BW2409" s="165">
        <v>7063097.8675704189</v>
      </c>
      <c r="BX2409" s="161">
        <v>252234</v>
      </c>
    </row>
    <row r="2410" spans="1:76" ht="14.45" x14ac:dyDescent="0.3">
      <c r="A2410" s="164" t="s">
        <v>31</v>
      </c>
      <c r="B2410" s="6" t="s">
        <v>1170</v>
      </c>
      <c r="C2410" s="6" t="s">
        <v>141</v>
      </c>
      <c r="D2410" s="6" t="s">
        <v>42</v>
      </c>
      <c r="E2410" s="6" t="s">
        <v>36</v>
      </c>
      <c r="F2410" s="24" t="str">
        <f>+Tabela1[[#This Row],[WK]]&amp;Tabela1[[#This Row],[PK]]&amp;Tabela1[[#This Row],[GK]]</f>
        <v>321705</v>
      </c>
      <c r="G2410" s="6" t="s">
        <v>2249</v>
      </c>
      <c r="H2410" s="7">
        <v>327481007.65519899</v>
      </c>
      <c r="I2410" s="8">
        <v>1.371</v>
      </c>
      <c r="J2410" s="7">
        <v>448976461.50000006</v>
      </c>
      <c r="K2410" s="8">
        <v>7.0000000000000007E-2</v>
      </c>
      <c r="L2410" s="7">
        <v>31428352.305000007</v>
      </c>
      <c r="M2410" s="7">
        <v>20098942.305000007</v>
      </c>
      <c r="N2410" s="9">
        <v>1.7740502201791626</v>
      </c>
      <c r="O2410" s="7">
        <v>18951971</v>
      </c>
      <c r="P2410" s="8">
        <v>1.2949999999999999</v>
      </c>
      <c r="Q2410" s="7">
        <v>24542802</v>
      </c>
      <c r="R2410" s="8">
        <v>1.6E-2</v>
      </c>
      <c r="S2410" s="7">
        <v>392684.83199999999</v>
      </c>
      <c r="T2410" s="7">
        <v>83726.831999999995</v>
      </c>
      <c r="U2410" s="9">
        <v>0.27099745596488839</v>
      </c>
      <c r="V2410" s="7">
        <v>20182669.137000006</v>
      </c>
      <c r="W2410" s="9">
        <v>1.7341494217230462</v>
      </c>
      <c r="X2410" s="7">
        <v>33048362.180063315</v>
      </c>
      <c r="Y2410" s="7">
        <v>4014294</v>
      </c>
      <c r="Z2410" s="7">
        <v>2923963.4</v>
      </c>
      <c r="AA2410" s="7">
        <v>1684477.7800633153</v>
      </c>
      <c r="AB2410" s="7">
        <v>20381049</v>
      </c>
      <c r="AC2410" s="7">
        <v>4044578</v>
      </c>
      <c r="AD2410" s="7">
        <v>12865693.043063307</v>
      </c>
      <c r="AE2410" s="7">
        <v>0</v>
      </c>
      <c r="AF2410" s="7">
        <v>31428352.305000007</v>
      </c>
      <c r="AG2410" s="7">
        <v>392684.83199999999</v>
      </c>
      <c r="AH2410" s="7">
        <v>12865693.043063307</v>
      </c>
      <c r="AI2410" s="7">
        <v>9459321</v>
      </c>
      <c r="AJ2410" s="7">
        <v>192263</v>
      </c>
      <c r="AK2410" s="7">
        <v>10821909</v>
      </c>
      <c r="AL2410" s="7">
        <v>38164</v>
      </c>
      <c r="AM2410" s="7">
        <v>589343</v>
      </c>
      <c r="AN2410" s="7">
        <v>0</v>
      </c>
      <c r="AO2410" s="7">
        <v>0</v>
      </c>
      <c r="AP2410" s="7">
        <v>16472024</v>
      </c>
      <c r="AQ2410" s="7">
        <v>1121875</v>
      </c>
      <c r="AR2410" s="7">
        <v>11329410</v>
      </c>
      <c r="AS2410" s="7">
        <v>308958</v>
      </c>
      <c r="AT2410" s="7">
        <v>11831318</v>
      </c>
      <c r="AU2410" s="7">
        <v>39894</v>
      </c>
      <c r="AV2410" s="7">
        <v>666751</v>
      </c>
      <c r="AW2410" s="7">
        <v>0</v>
      </c>
      <c r="AX2410" s="7">
        <v>0</v>
      </c>
      <c r="AY2410" s="7">
        <v>18891322</v>
      </c>
      <c r="AZ2410" s="7">
        <v>481722</v>
      </c>
      <c r="BA2410" s="7">
        <v>2923963.4</v>
      </c>
      <c r="BB2410" s="7">
        <v>0</v>
      </c>
      <c r="BC2410" s="7">
        <v>1375.1</v>
      </c>
      <c r="BD2410" s="7">
        <v>25516.44</v>
      </c>
      <c r="BE2410" s="7">
        <v>2680.72</v>
      </c>
      <c r="BF2410" s="7">
        <v>0</v>
      </c>
      <c r="BG2410" s="7">
        <v>1084004.7800633153</v>
      </c>
      <c r="BH2410" s="7">
        <v>12089</v>
      </c>
      <c r="BI2410" s="7">
        <v>600473</v>
      </c>
      <c r="BJ2410" s="7">
        <v>8264238.8816666659</v>
      </c>
      <c r="BK2410" s="7">
        <v>6493155.5099999988</v>
      </c>
      <c r="BL2410" s="7">
        <v>274510.37666666665</v>
      </c>
      <c r="BM2410" s="7">
        <v>6535312.7333333334</v>
      </c>
      <c r="BN2410" s="130">
        <v>0.90300000000000002</v>
      </c>
      <c r="BO2410" s="131">
        <v>4.5217039999999998E-4</v>
      </c>
      <c r="BP2410" s="161">
        <v>11458.934122426526</v>
      </c>
      <c r="BQ2410" s="162">
        <v>20381049</v>
      </c>
      <c r="BR2410" s="161">
        <v>694912</v>
      </c>
      <c r="BS2410" s="163">
        <v>0</v>
      </c>
      <c r="BT2410" s="163">
        <v>2557556.8199366853</v>
      </c>
      <c r="BU2410" s="161">
        <v>31428352.309999999</v>
      </c>
      <c r="BV2410" s="161">
        <v>392684.83</v>
      </c>
      <c r="BW2410" s="165">
        <v>15423249.859936684</v>
      </c>
      <c r="BX2410" s="161">
        <v>694912</v>
      </c>
    </row>
    <row r="2411" spans="1:76" ht="14.45" x14ac:dyDescent="0.3">
      <c r="A2411" s="164" t="s">
        <v>31</v>
      </c>
      <c r="B2411" s="6" t="s">
        <v>1170</v>
      </c>
      <c r="C2411" s="6" t="s">
        <v>147</v>
      </c>
      <c r="D2411" s="6" t="s">
        <v>33</v>
      </c>
      <c r="E2411" s="6" t="s">
        <v>40</v>
      </c>
      <c r="F2411" s="24" t="str">
        <f>+Tabela1[[#This Row],[WK]]&amp;Tabela1[[#This Row],[PK]]&amp;Tabela1[[#This Row],[GK]]</f>
        <v>321801</v>
      </c>
      <c r="G2411" s="6" t="s">
        <v>818</v>
      </c>
      <c r="H2411" s="7">
        <v>85862553.122799963</v>
      </c>
      <c r="I2411" s="8">
        <v>1.371</v>
      </c>
      <c r="J2411" s="7">
        <v>117717560.33</v>
      </c>
      <c r="K2411" s="8">
        <v>7.0000000000000007E-2</v>
      </c>
      <c r="L2411" s="7">
        <v>8240229.223100001</v>
      </c>
      <c r="M2411" s="7">
        <v>5979754.223100001</v>
      </c>
      <c r="N2411" s="9">
        <v>2.6453529559495244</v>
      </c>
      <c r="O2411" s="7">
        <v>5856903</v>
      </c>
      <c r="P2411" s="8">
        <v>1.2949999999999999</v>
      </c>
      <c r="Q2411" s="7">
        <v>7584689</v>
      </c>
      <c r="R2411" s="8">
        <v>1.6E-2</v>
      </c>
      <c r="S2411" s="7">
        <v>121355.024</v>
      </c>
      <c r="T2411" s="7">
        <v>21468.024000000005</v>
      </c>
      <c r="U2411" s="9">
        <v>0.21492310310651042</v>
      </c>
      <c r="V2411" s="7">
        <v>6001222.2471000012</v>
      </c>
      <c r="W2411" s="9">
        <v>2.5425007889044142</v>
      </c>
      <c r="X2411" s="7">
        <v>12990996.643921832</v>
      </c>
      <c r="Y2411" s="7">
        <v>5346483</v>
      </c>
      <c r="Z2411" s="7">
        <v>190284.97500000001</v>
      </c>
      <c r="AA2411" s="7">
        <v>534096.66892183223</v>
      </c>
      <c r="AB2411" s="7">
        <v>6616393</v>
      </c>
      <c r="AC2411" s="7">
        <v>303739</v>
      </c>
      <c r="AD2411" s="7">
        <v>6989774.3968218304</v>
      </c>
      <c r="AE2411" s="7">
        <v>0</v>
      </c>
      <c r="AF2411" s="7">
        <v>8240229.223100001</v>
      </c>
      <c r="AG2411" s="7">
        <v>121355.024</v>
      </c>
      <c r="AH2411" s="7">
        <v>6989774.3968218304</v>
      </c>
      <c r="AI2411" s="7">
        <v>1887350</v>
      </c>
      <c r="AJ2411" s="7">
        <v>62067</v>
      </c>
      <c r="AK2411" s="7">
        <v>4784975</v>
      </c>
      <c r="AL2411" s="7">
        <v>44322</v>
      </c>
      <c r="AM2411" s="7">
        <v>272198</v>
      </c>
      <c r="AN2411" s="7">
        <v>0</v>
      </c>
      <c r="AO2411" s="7">
        <v>0</v>
      </c>
      <c r="AP2411" s="7">
        <v>5488400</v>
      </c>
      <c r="AQ2411" s="7">
        <v>262566</v>
      </c>
      <c r="AR2411" s="7">
        <v>2260475</v>
      </c>
      <c r="AS2411" s="7">
        <v>99887</v>
      </c>
      <c r="AT2411" s="7">
        <v>5447413</v>
      </c>
      <c r="AU2411" s="7">
        <v>150481</v>
      </c>
      <c r="AV2411" s="7">
        <v>706314</v>
      </c>
      <c r="AW2411" s="7">
        <v>0</v>
      </c>
      <c r="AX2411" s="7">
        <v>0</v>
      </c>
      <c r="AY2411" s="7">
        <v>6210481</v>
      </c>
      <c r="AZ2411" s="7">
        <v>113537</v>
      </c>
      <c r="BA2411" s="7">
        <v>190284.97500000001</v>
      </c>
      <c r="BB2411" s="7">
        <v>0</v>
      </c>
      <c r="BC2411" s="7">
        <v>0</v>
      </c>
      <c r="BD2411" s="7">
        <v>0</v>
      </c>
      <c r="BE2411" s="7">
        <v>4092.15</v>
      </c>
      <c r="BF2411" s="7">
        <v>0</v>
      </c>
      <c r="BG2411" s="7">
        <v>345403.66892183229</v>
      </c>
      <c r="BH2411" s="7">
        <v>3852</v>
      </c>
      <c r="BI2411" s="7">
        <v>188693</v>
      </c>
      <c r="BJ2411" s="7">
        <v>2596891.4916666672</v>
      </c>
      <c r="BK2411" s="7">
        <v>568545.35666666692</v>
      </c>
      <c r="BL2411" s="7">
        <v>2445856.4633333334</v>
      </c>
      <c r="BM2411" s="7">
        <v>3221671.6133333333</v>
      </c>
      <c r="BN2411" s="130">
        <v>0.66700000000000004</v>
      </c>
      <c r="BO2411" s="131">
        <v>1.596247E-4</v>
      </c>
      <c r="BP2411" s="161">
        <v>4045.0947923662311</v>
      </c>
      <c r="BQ2411" s="162">
        <v>6616393</v>
      </c>
      <c r="BR2411" s="161">
        <v>210777</v>
      </c>
      <c r="BS2411" s="163">
        <v>0</v>
      </c>
      <c r="BT2411" s="163">
        <v>848006.34999999963</v>
      </c>
      <c r="BU2411" s="161">
        <v>8240229.2199999997</v>
      </c>
      <c r="BV2411" s="161">
        <v>121355.02</v>
      </c>
      <c r="BW2411" s="165">
        <v>7837780.75</v>
      </c>
      <c r="BX2411" s="161">
        <v>210777</v>
      </c>
    </row>
    <row r="2412" spans="1:76" ht="14.45" x14ac:dyDescent="0.3">
      <c r="A2412" s="164" t="s">
        <v>31</v>
      </c>
      <c r="B2412" s="6" t="s">
        <v>1170</v>
      </c>
      <c r="C2412" s="6" t="s">
        <v>147</v>
      </c>
      <c r="D2412" s="6" t="s">
        <v>32</v>
      </c>
      <c r="E2412" s="6" t="s">
        <v>40</v>
      </c>
      <c r="F2412" s="24" t="str">
        <f>+Tabela1[[#This Row],[WK]]&amp;Tabela1[[#This Row],[PK]]&amp;Tabela1[[#This Row],[GK]]</f>
        <v>321802</v>
      </c>
      <c r="G2412" s="6" t="s">
        <v>2253</v>
      </c>
      <c r="H2412" s="7">
        <v>395092529.34720057</v>
      </c>
      <c r="I2412" s="8">
        <v>1.371</v>
      </c>
      <c r="J2412" s="7">
        <v>541671857.74000001</v>
      </c>
      <c r="K2412" s="8">
        <v>7.0000000000000007E-2</v>
      </c>
      <c r="L2412" s="7">
        <v>37917030.041800007</v>
      </c>
      <c r="M2412" s="7">
        <v>23747131.041800007</v>
      </c>
      <c r="N2412" s="9">
        <v>1.6758856955720014</v>
      </c>
      <c r="O2412" s="7">
        <v>38976198</v>
      </c>
      <c r="P2412" s="8">
        <v>1.2949999999999999</v>
      </c>
      <c r="Q2412" s="7">
        <v>50474176</v>
      </c>
      <c r="R2412" s="8">
        <v>1.6E-2</v>
      </c>
      <c r="S2412" s="7">
        <v>807586.81599999999</v>
      </c>
      <c r="T2412" s="7">
        <v>29602.815999999992</v>
      </c>
      <c r="U2412" s="9">
        <v>3.8050674564001304E-2</v>
      </c>
      <c r="V2412" s="7">
        <v>23776733.857800007</v>
      </c>
      <c r="W2412" s="9">
        <v>1.5906422239055529</v>
      </c>
      <c r="X2412" s="7">
        <v>17117253.117738046</v>
      </c>
      <c r="Y2412" s="7">
        <v>0</v>
      </c>
      <c r="Z2412" s="7">
        <v>138719.26500000001</v>
      </c>
      <c r="AA2412" s="7">
        <v>1877829.8527380447</v>
      </c>
      <c r="AB2412" s="7">
        <v>15100704</v>
      </c>
      <c r="AC2412" s="7">
        <v>0</v>
      </c>
      <c r="AD2412" s="7">
        <v>0</v>
      </c>
      <c r="AE2412" s="7">
        <v>0</v>
      </c>
      <c r="AF2412" s="7">
        <v>37917030.041800007</v>
      </c>
      <c r="AG2412" s="7">
        <v>807586.81599999999</v>
      </c>
      <c r="AH2412" s="7">
        <v>0</v>
      </c>
      <c r="AI2412" s="7">
        <v>11830946</v>
      </c>
      <c r="AJ2412" s="7">
        <v>802254</v>
      </c>
      <c r="AK2412" s="7">
        <v>4518343</v>
      </c>
      <c r="AL2412" s="7">
        <v>421996</v>
      </c>
      <c r="AM2412" s="7">
        <v>483918</v>
      </c>
      <c r="AN2412" s="7">
        <v>0</v>
      </c>
      <c r="AO2412" s="7">
        <v>0</v>
      </c>
      <c r="AP2412" s="7">
        <v>11786246</v>
      </c>
      <c r="AQ2412" s="7">
        <v>1094028</v>
      </c>
      <c r="AR2412" s="7">
        <v>14169899</v>
      </c>
      <c r="AS2412" s="7">
        <v>777984</v>
      </c>
      <c r="AT2412" s="7">
        <v>7092333</v>
      </c>
      <c r="AU2412" s="7">
        <v>201326</v>
      </c>
      <c r="AV2412" s="7">
        <v>976121</v>
      </c>
      <c r="AW2412" s="7">
        <v>0</v>
      </c>
      <c r="AX2412" s="7">
        <v>0</v>
      </c>
      <c r="AY2412" s="7">
        <v>13385861</v>
      </c>
      <c r="AZ2412" s="7">
        <v>478478</v>
      </c>
      <c r="BA2412" s="7">
        <v>138719.26500000001</v>
      </c>
      <c r="BB2412" s="7">
        <v>0</v>
      </c>
      <c r="BC2412" s="7">
        <v>0</v>
      </c>
      <c r="BD2412" s="7">
        <v>0</v>
      </c>
      <c r="BE2412" s="7">
        <v>2983.21</v>
      </c>
      <c r="BF2412" s="7">
        <v>0</v>
      </c>
      <c r="BG2412" s="7">
        <v>1148386.8527380447</v>
      </c>
      <c r="BH2412" s="7">
        <v>12807</v>
      </c>
      <c r="BI2412" s="7">
        <v>729443</v>
      </c>
      <c r="BJ2412" s="7">
        <v>10039290.714166667</v>
      </c>
      <c r="BK2412" s="7">
        <v>6953681.0099999998</v>
      </c>
      <c r="BL2412" s="7">
        <v>1956462.3066666666</v>
      </c>
      <c r="BM2412" s="7">
        <v>8429514.2033333331</v>
      </c>
      <c r="BN2412" s="130">
        <v>1.0169999999999999</v>
      </c>
      <c r="BO2412" s="131">
        <v>4.8335810000000001E-4</v>
      </c>
      <c r="BP2412" s="161">
        <v>12249.343443715006</v>
      </c>
      <c r="BQ2412" s="162">
        <v>15100704</v>
      </c>
      <c r="BR2412" s="161">
        <v>691223</v>
      </c>
      <c r="BS2412" s="163">
        <v>0</v>
      </c>
      <c r="BT2412" s="163">
        <v>2048608.1421999931</v>
      </c>
      <c r="BU2412" s="161">
        <v>37917030.039999999</v>
      </c>
      <c r="BV2412" s="161">
        <v>807586.82</v>
      </c>
      <c r="BW2412" s="165">
        <v>2048608.1421999931</v>
      </c>
      <c r="BX2412" s="161">
        <v>691223</v>
      </c>
    </row>
    <row r="2413" spans="1:76" ht="14.45" x14ac:dyDescent="0.3">
      <c r="A2413" s="164" t="s">
        <v>31</v>
      </c>
      <c r="B2413" s="6" t="s">
        <v>1170</v>
      </c>
      <c r="C2413" s="6" t="s">
        <v>147</v>
      </c>
      <c r="D2413" s="6" t="s">
        <v>37</v>
      </c>
      <c r="E2413" s="6" t="s">
        <v>36</v>
      </c>
      <c r="F2413" s="24" t="str">
        <f>+Tabela1[[#This Row],[WK]]&amp;Tabela1[[#This Row],[PK]]&amp;Tabela1[[#This Row],[GK]]</f>
        <v>321803</v>
      </c>
      <c r="G2413" s="6" t="s">
        <v>2254</v>
      </c>
      <c r="H2413" s="7">
        <v>72763781.066200078</v>
      </c>
      <c r="I2413" s="8">
        <v>1.371</v>
      </c>
      <c r="J2413" s="7">
        <v>99759143.840000004</v>
      </c>
      <c r="K2413" s="8">
        <v>7.0000000000000007E-2</v>
      </c>
      <c r="L2413" s="7">
        <v>6983140.0688000005</v>
      </c>
      <c r="M2413" s="7">
        <v>5108957.0688000005</v>
      </c>
      <c r="N2413" s="9">
        <v>2.7259648971311767</v>
      </c>
      <c r="O2413" s="7">
        <v>2459600</v>
      </c>
      <c r="P2413" s="8">
        <v>1.2949999999999999</v>
      </c>
      <c r="Q2413" s="7">
        <v>3185182</v>
      </c>
      <c r="R2413" s="8">
        <v>1.6E-2</v>
      </c>
      <c r="S2413" s="7">
        <v>50962.912000000004</v>
      </c>
      <c r="T2413" s="7">
        <v>6557.9120000000039</v>
      </c>
      <c r="U2413" s="9">
        <v>0.14768408962954632</v>
      </c>
      <c r="V2413" s="7">
        <v>5115514.9808</v>
      </c>
      <c r="W2413" s="9">
        <v>2.6662915544139754</v>
      </c>
      <c r="X2413" s="7">
        <v>10494991.800000001</v>
      </c>
      <c r="Y2413" s="7">
        <v>5518394</v>
      </c>
      <c r="Z2413" s="7">
        <v>102076.79999999999</v>
      </c>
      <c r="AA2413" s="7">
        <v>374500</v>
      </c>
      <c r="AB2413" s="7">
        <v>4500021</v>
      </c>
      <c r="AC2413" s="7">
        <v>0</v>
      </c>
      <c r="AD2413" s="7">
        <v>5379476.8192000007</v>
      </c>
      <c r="AE2413" s="7">
        <v>0</v>
      </c>
      <c r="AF2413" s="7">
        <v>6983140.0688000005</v>
      </c>
      <c r="AG2413" s="7">
        <v>50962.912000000004</v>
      </c>
      <c r="AH2413" s="7">
        <v>5379476.8192000007</v>
      </c>
      <c r="AI2413" s="7">
        <v>1564821</v>
      </c>
      <c r="AJ2413" s="7">
        <v>49624</v>
      </c>
      <c r="AK2413" s="7">
        <v>3693704</v>
      </c>
      <c r="AL2413" s="7">
        <v>0</v>
      </c>
      <c r="AM2413" s="7">
        <v>231802</v>
      </c>
      <c r="AN2413" s="7">
        <v>0</v>
      </c>
      <c r="AO2413" s="7">
        <v>0</v>
      </c>
      <c r="AP2413" s="7">
        <v>3708707</v>
      </c>
      <c r="AQ2413" s="7">
        <v>254610</v>
      </c>
      <c r="AR2413" s="7">
        <v>1874183</v>
      </c>
      <c r="AS2413" s="7">
        <v>44405</v>
      </c>
      <c r="AT2413" s="7">
        <v>3885572</v>
      </c>
      <c r="AU2413" s="7">
        <v>7619</v>
      </c>
      <c r="AV2413" s="7">
        <v>282467</v>
      </c>
      <c r="AW2413" s="7">
        <v>0</v>
      </c>
      <c r="AX2413" s="7">
        <v>0</v>
      </c>
      <c r="AY2413" s="7">
        <v>4179528</v>
      </c>
      <c r="AZ2413" s="7">
        <v>94074</v>
      </c>
      <c r="BA2413" s="7">
        <v>102076.79999999999</v>
      </c>
      <c r="BB2413" s="7">
        <v>0</v>
      </c>
      <c r="BC2413" s="7">
        <v>0</v>
      </c>
      <c r="BD2413" s="7">
        <v>0</v>
      </c>
      <c r="BE2413" s="7">
        <v>2195.1999999999998</v>
      </c>
      <c r="BF2413" s="7">
        <v>0</v>
      </c>
      <c r="BG2413" s="7">
        <v>320594</v>
      </c>
      <c r="BH2413" s="7">
        <v>3188</v>
      </c>
      <c r="BI2413" s="7">
        <v>53906</v>
      </c>
      <c r="BJ2413" s="7">
        <v>741970.84750000027</v>
      </c>
      <c r="BK2413" s="7">
        <v>64190.456666667014</v>
      </c>
      <c r="BL2413" s="7">
        <v>46818.596666666672</v>
      </c>
      <c r="BM2413" s="7">
        <v>2617484.3699999996</v>
      </c>
      <c r="BN2413" s="130">
        <v>0.64300000000000002</v>
      </c>
      <c r="BO2413" s="131">
        <v>1.527302E-4</v>
      </c>
      <c r="BP2413" s="161">
        <v>3870.0041199289099</v>
      </c>
      <c r="BQ2413" s="162">
        <v>4500021</v>
      </c>
      <c r="BR2413" s="161">
        <v>178040</v>
      </c>
      <c r="BS2413" s="163">
        <v>602185.24000000069</v>
      </c>
      <c r="BT2413" s="163">
        <v>0</v>
      </c>
      <c r="BU2413" s="161">
        <v>6983140.0700000003</v>
      </c>
      <c r="BV2413" s="161">
        <v>50962.91</v>
      </c>
      <c r="BW2413" s="165">
        <v>4777291.58</v>
      </c>
      <c r="BX2413" s="161">
        <v>178040</v>
      </c>
    </row>
    <row r="2414" spans="1:76" ht="14.45" x14ac:dyDescent="0.3">
      <c r="A2414" s="164" t="s">
        <v>31</v>
      </c>
      <c r="B2414" s="6" t="s">
        <v>1170</v>
      </c>
      <c r="C2414" s="6" t="s">
        <v>147</v>
      </c>
      <c r="D2414" s="6" t="s">
        <v>39</v>
      </c>
      <c r="E2414" s="6" t="s">
        <v>40</v>
      </c>
      <c r="F2414" s="24" t="str">
        <f>+Tabela1[[#This Row],[WK]]&amp;Tabela1[[#This Row],[PK]]&amp;Tabela1[[#This Row],[GK]]</f>
        <v>321804</v>
      </c>
      <c r="G2414" s="6" t="s">
        <v>2255</v>
      </c>
      <c r="H2414" s="7">
        <v>222732723.87739903</v>
      </c>
      <c r="I2414" s="8">
        <v>1.371</v>
      </c>
      <c r="J2414" s="7">
        <v>305366564.44</v>
      </c>
      <c r="K2414" s="8">
        <v>7.0000000000000007E-2</v>
      </c>
      <c r="L2414" s="7">
        <v>21375659.5108</v>
      </c>
      <c r="M2414" s="7">
        <v>11485750.5108</v>
      </c>
      <c r="N2414" s="9">
        <v>1.161360585906301</v>
      </c>
      <c r="O2414" s="7">
        <v>42594320</v>
      </c>
      <c r="P2414" s="8">
        <v>1.2949999999999999</v>
      </c>
      <c r="Q2414" s="7">
        <v>55159644</v>
      </c>
      <c r="R2414" s="8">
        <v>1.6E-2</v>
      </c>
      <c r="S2414" s="7">
        <v>882554.304</v>
      </c>
      <c r="T2414" s="7">
        <v>221800.304</v>
      </c>
      <c r="U2414" s="9">
        <v>0.33567758046110957</v>
      </c>
      <c r="V2414" s="7">
        <v>11707550.814800002</v>
      </c>
      <c r="W2414" s="9">
        <v>1.1096507219309348</v>
      </c>
      <c r="X2414" s="7">
        <v>16863915.299617648</v>
      </c>
      <c r="Y2414" s="7">
        <v>0</v>
      </c>
      <c r="Z2414" s="7">
        <v>146358.75</v>
      </c>
      <c r="AA2414" s="7">
        <v>1108942.5496176472</v>
      </c>
      <c r="AB2414" s="7">
        <v>13220230</v>
      </c>
      <c r="AC2414" s="7">
        <v>2388384</v>
      </c>
      <c r="AD2414" s="7">
        <v>5156364.4848176483</v>
      </c>
      <c r="AE2414" s="7">
        <v>0</v>
      </c>
      <c r="AF2414" s="7">
        <v>21375659.5108</v>
      </c>
      <c r="AG2414" s="7">
        <v>882554.304</v>
      </c>
      <c r="AH2414" s="7">
        <v>5156364.4848176483</v>
      </c>
      <c r="AI2414" s="7">
        <v>8257432</v>
      </c>
      <c r="AJ2414" s="7">
        <v>607669</v>
      </c>
      <c r="AK2414" s="7">
        <v>3154462</v>
      </c>
      <c r="AL2414" s="7">
        <v>66804</v>
      </c>
      <c r="AM2414" s="7">
        <v>623453</v>
      </c>
      <c r="AN2414" s="7">
        <v>0</v>
      </c>
      <c r="AO2414" s="7">
        <v>0</v>
      </c>
      <c r="AP2414" s="7">
        <v>11236410</v>
      </c>
      <c r="AQ2414" s="7">
        <v>564916</v>
      </c>
      <c r="AR2414" s="7">
        <v>9889909</v>
      </c>
      <c r="AS2414" s="7">
        <v>660754</v>
      </c>
      <c r="AT2414" s="7">
        <v>3033567</v>
      </c>
      <c r="AU2414" s="7">
        <v>59478</v>
      </c>
      <c r="AV2414" s="7">
        <v>866062</v>
      </c>
      <c r="AW2414" s="7">
        <v>0</v>
      </c>
      <c r="AX2414" s="7">
        <v>0</v>
      </c>
      <c r="AY2414" s="7">
        <v>11954707</v>
      </c>
      <c r="AZ2414" s="7">
        <v>248160</v>
      </c>
      <c r="BA2414" s="7">
        <v>146358.75</v>
      </c>
      <c r="BB2414" s="7">
        <v>0</v>
      </c>
      <c r="BC2414" s="7">
        <v>65.94</v>
      </c>
      <c r="BD2414" s="7">
        <v>0</v>
      </c>
      <c r="BE2414" s="7">
        <v>2707.9</v>
      </c>
      <c r="BF2414" s="7">
        <v>0</v>
      </c>
      <c r="BG2414" s="7">
        <v>648035.54961764708</v>
      </c>
      <c r="BH2414" s="7">
        <v>7227</v>
      </c>
      <c r="BI2414" s="7">
        <v>460907</v>
      </c>
      <c r="BJ2414" s="7">
        <v>6343500.4283333346</v>
      </c>
      <c r="BK2414" s="7">
        <v>3057758.6733333347</v>
      </c>
      <c r="BL2414" s="7">
        <v>3871424.8033333332</v>
      </c>
      <c r="BM2414" s="7">
        <v>5400117.4133333331</v>
      </c>
      <c r="BN2414" s="130">
        <v>1.091</v>
      </c>
      <c r="BO2414" s="131">
        <v>2.6121590000000001E-4</v>
      </c>
      <c r="BP2414" s="161">
        <v>6619.4279362589623</v>
      </c>
      <c r="BQ2414" s="162">
        <v>13220230</v>
      </c>
      <c r="BR2414" s="161">
        <v>430510</v>
      </c>
      <c r="BS2414" s="163">
        <v>0</v>
      </c>
      <c r="BT2414" s="163">
        <v>1728568.5300000012</v>
      </c>
      <c r="BU2414" s="161">
        <v>21375659.510000002</v>
      </c>
      <c r="BV2414" s="161">
        <v>882554.3</v>
      </c>
      <c r="BW2414" s="165">
        <v>6884933.0100000016</v>
      </c>
      <c r="BX2414" s="161">
        <v>430510</v>
      </c>
    </row>
    <row r="2415" spans="1:76" ht="14.45" x14ac:dyDescent="0.3">
      <c r="A2415" s="164" t="s">
        <v>31</v>
      </c>
      <c r="B2415" s="6" t="s">
        <v>1170</v>
      </c>
      <c r="C2415" s="6" t="s">
        <v>147</v>
      </c>
      <c r="D2415" s="6" t="s">
        <v>42</v>
      </c>
      <c r="E2415" s="6" t="s">
        <v>40</v>
      </c>
      <c r="F2415" s="24" t="str">
        <f>+Tabela1[[#This Row],[WK]]&amp;Tabela1[[#This Row],[PK]]&amp;Tabela1[[#This Row],[GK]]</f>
        <v>321805</v>
      </c>
      <c r="G2415" s="6" t="s">
        <v>2256</v>
      </c>
      <c r="H2415" s="7">
        <v>159819988.72379935</v>
      </c>
      <c r="I2415" s="8">
        <v>1.371</v>
      </c>
      <c r="J2415" s="7">
        <v>219113204.53999999</v>
      </c>
      <c r="K2415" s="8">
        <v>7.0000000000000007E-2</v>
      </c>
      <c r="L2415" s="7">
        <v>15337924.3178</v>
      </c>
      <c r="M2415" s="7">
        <v>10367349.3178</v>
      </c>
      <c r="N2415" s="9">
        <v>2.0857444697645646</v>
      </c>
      <c r="O2415" s="7">
        <v>32581496</v>
      </c>
      <c r="P2415" s="8">
        <v>1.2949999999999999</v>
      </c>
      <c r="Q2415" s="7">
        <v>42193037</v>
      </c>
      <c r="R2415" s="8">
        <v>1.6E-2</v>
      </c>
      <c r="S2415" s="7">
        <v>675088.59200000006</v>
      </c>
      <c r="T2415" s="7">
        <v>194045.59200000006</v>
      </c>
      <c r="U2415" s="9">
        <v>0.40338512773286395</v>
      </c>
      <c r="V2415" s="7">
        <v>10561394.9098</v>
      </c>
      <c r="W2415" s="9">
        <v>1.9372954799474211</v>
      </c>
      <c r="X2415" s="7">
        <v>14658856.00358757</v>
      </c>
      <c r="Y2415" s="7">
        <v>2049040</v>
      </c>
      <c r="Z2415" s="7">
        <v>1317899.8999999999</v>
      </c>
      <c r="AA2415" s="7">
        <v>974349.10358757083</v>
      </c>
      <c r="AB2415" s="7">
        <v>8517324</v>
      </c>
      <c r="AC2415" s="7">
        <v>1800243</v>
      </c>
      <c r="AD2415" s="7">
        <v>4097461.0937875696</v>
      </c>
      <c r="AE2415" s="7">
        <v>0</v>
      </c>
      <c r="AF2415" s="7">
        <v>15337924.3178</v>
      </c>
      <c r="AG2415" s="7">
        <v>675088.59200000006</v>
      </c>
      <c r="AH2415" s="7">
        <v>4097461.0937875696</v>
      </c>
      <c r="AI2415" s="7">
        <v>4150107</v>
      </c>
      <c r="AJ2415" s="7">
        <v>357614</v>
      </c>
      <c r="AK2415" s="7">
        <v>5035226</v>
      </c>
      <c r="AL2415" s="7">
        <v>83252</v>
      </c>
      <c r="AM2415" s="7">
        <v>836305</v>
      </c>
      <c r="AN2415" s="7">
        <v>0</v>
      </c>
      <c r="AO2415" s="7">
        <v>0</v>
      </c>
      <c r="AP2415" s="7">
        <v>6585977</v>
      </c>
      <c r="AQ2415" s="7">
        <v>453524</v>
      </c>
      <c r="AR2415" s="7">
        <v>4970575</v>
      </c>
      <c r="AS2415" s="7">
        <v>481043</v>
      </c>
      <c r="AT2415" s="7">
        <v>5559333</v>
      </c>
      <c r="AU2415" s="7">
        <v>76472</v>
      </c>
      <c r="AV2415" s="7">
        <v>765019</v>
      </c>
      <c r="AW2415" s="7">
        <v>0</v>
      </c>
      <c r="AX2415" s="7">
        <v>0</v>
      </c>
      <c r="AY2415" s="7">
        <v>7518901</v>
      </c>
      <c r="AZ2415" s="7">
        <v>184903</v>
      </c>
      <c r="BA2415" s="7">
        <v>1317899.8999999999</v>
      </c>
      <c r="BB2415" s="7">
        <v>0</v>
      </c>
      <c r="BC2415" s="7">
        <v>21.65</v>
      </c>
      <c r="BD2415" s="7">
        <v>2604.3200000000002</v>
      </c>
      <c r="BE2415" s="7">
        <v>22988.959999999999</v>
      </c>
      <c r="BF2415" s="7">
        <v>0</v>
      </c>
      <c r="BG2415" s="7">
        <v>566706.10358757083</v>
      </c>
      <c r="BH2415" s="7">
        <v>6320</v>
      </c>
      <c r="BI2415" s="7">
        <v>407643</v>
      </c>
      <c r="BJ2415" s="7">
        <v>5610326.8999999994</v>
      </c>
      <c r="BK2415" s="7">
        <v>3883034.1733333329</v>
      </c>
      <c r="BL2415" s="7">
        <v>1130975.45</v>
      </c>
      <c r="BM2415" s="7">
        <v>4647220.0066666668</v>
      </c>
      <c r="BN2415" s="130">
        <v>0.90700000000000003</v>
      </c>
      <c r="BO2415" s="131">
        <v>2.41461E-4</v>
      </c>
      <c r="BP2415" s="161">
        <v>6119.1688721523296</v>
      </c>
      <c r="BQ2415" s="162">
        <v>8517324</v>
      </c>
      <c r="BR2415" s="161">
        <v>355114</v>
      </c>
      <c r="BS2415" s="163">
        <v>0</v>
      </c>
      <c r="BT2415" s="163">
        <v>1792021.99641243</v>
      </c>
      <c r="BU2415" s="161">
        <v>15337924.32</v>
      </c>
      <c r="BV2415" s="161">
        <v>675088.59</v>
      </c>
      <c r="BW2415" s="165">
        <v>5889483.0864124298</v>
      </c>
      <c r="BX2415" s="161">
        <v>355114</v>
      </c>
    </row>
    <row r="2416" spans="1:76" ht="14.45" x14ac:dyDescent="0.3">
      <c r="A2416" s="164" t="s">
        <v>2257</v>
      </c>
      <c r="B2416" s="6" t="s">
        <v>32</v>
      </c>
      <c r="C2416" s="6" t="s">
        <v>2258</v>
      </c>
      <c r="D2416" s="6"/>
      <c r="E2416" s="6"/>
      <c r="F2416" s="24" t="str">
        <f>+Tabela1[[#This Row],[WK]]&amp;Tabela1[[#This Row],[PK]]&amp;Tabela1[[#This Row],[GK]]</f>
        <v>0261</v>
      </c>
      <c r="G2416" s="6" t="s">
        <v>2259</v>
      </c>
      <c r="H2416" s="7">
        <v>2781712739.4139876</v>
      </c>
      <c r="I2416" s="8">
        <v>1.371</v>
      </c>
      <c r="J2416" s="7">
        <v>3813728165.73</v>
      </c>
      <c r="K2416" s="8">
        <v>8.5999999999999993E-2</v>
      </c>
      <c r="L2416" s="7">
        <v>327980622.25277996</v>
      </c>
      <c r="M2416" s="7">
        <v>180005639.25277996</v>
      </c>
      <c r="N2416" s="9">
        <v>1.2164599421023752</v>
      </c>
      <c r="O2416" s="7">
        <v>659090745</v>
      </c>
      <c r="P2416" s="8">
        <v>1.2949999999999999</v>
      </c>
      <c r="Q2416" s="7">
        <v>853522515</v>
      </c>
      <c r="R2416" s="8">
        <v>2.1999999999999999E-2</v>
      </c>
      <c r="S2416" s="7">
        <v>18777495.329999998</v>
      </c>
      <c r="T2416" s="7">
        <v>5560194.3299999982</v>
      </c>
      <c r="U2416" s="9">
        <v>0.42067547148998108</v>
      </c>
      <c r="V2416" s="7">
        <v>185565833.58277994</v>
      </c>
      <c r="W2416" s="9">
        <v>1.1512079175128502</v>
      </c>
      <c r="X2416" s="7">
        <v>252471005.36452258</v>
      </c>
      <c r="Y2416" s="7">
        <v>0</v>
      </c>
      <c r="Z2416" s="7">
        <v>1152122.595</v>
      </c>
      <c r="AA2416" s="7">
        <v>14613683.769522578</v>
      </c>
      <c r="AB2416" s="7">
        <v>224547606</v>
      </c>
      <c r="AC2416" s="7">
        <v>12157593</v>
      </c>
      <c r="AD2416" s="7">
        <v>66905171.781742617</v>
      </c>
      <c r="AE2416" s="7">
        <v>0</v>
      </c>
      <c r="AF2416" s="7">
        <v>327980622.25277996</v>
      </c>
      <c r="AG2416" s="7">
        <v>18777495.329999998</v>
      </c>
      <c r="AH2416" s="7">
        <v>66905171.781742617</v>
      </c>
      <c r="AI2416" s="7">
        <v>123590012</v>
      </c>
      <c r="AJ2416" s="7">
        <v>12165705</v>
      </c>
      <c r="AK2416" s="7">
        <v>8049763</v>
      </c>
      <c r="AL2416" s="7">
        <v>15939316</v>
      </c>
      <c r="AM2416" s="7">
        <v>3507497</v>
      </c>
      <c r="AN2416" s="7">
        <v>0</v>
      </c>
      <c r="AO2416" s="7">
        <v>0</v>
      </c>
      <c r="AP2416" s="7">
        <v>207053933</v>
      </c>
      <c r="AQ2416" s="7">
        <v>7033603</v>
      </c>
      <c r="AR2416" s="7">
        <v>147974983</v>
      </c>
      <c r="AS2416" s="7">
        <v>13217301</v>
      </c>
      <c r="AT2416" s="7">
        <v>7945159</v>
      </c>
      <c r="AU2416" s="7">
        <v>18001825</v>
      </c>
      <c r="AV2416" s="7">
        <v>4038096</v>
      </c>
      <c r="AW2416" s="7">
        <v>0</v>
      </c>
      <c r="AX2416" s="7">
        <v>0</v>
      </c>
      <c r="AY2416" s="7">
        <v>210169611</v>
      </c>
      <c r="AZ2416" s="7">
        <v>2984406</v>
      </c>
      <c r="BA2416" s="7">
        <v>1152122.595</v>
      </c>
      <c r="BB2416" s="7">
        <v>1713.9</v>
      </c>
      <c r="BC2416" s="7">
        <v>0</v>
      </c>
      <c r="BD2416" s="7">
        <v>471.65</v>
      </c>
      <c r="BE2416" s="7">
        <v>981.53</v>
      </c>
      <c r="BF2416" s="7">
        <v>0</v>
      </c>
      <c r="BG2416" s="7">
        <v>10363095.769522578</v>
      </c>
      <c r="BH2416" s="7">
        <v>75124</v>
      </c>
      <c r="BI2416" s="7">
        <v>4250588</v>
      </c>
      <c r="BJ2416" s="7">
        <v>51264398.982500002</v>
      </c>
      <c r="BK2416" s="7">
        <v>37966191.899999999</v>
      </c>
      <c r="BL2416" s="7">
        <v>18946533.883333333</v>
      </c>
      <c r="BM2416" s="7">
        <v>15299760.563333333</v>
      </c>
      <c r="BN2416" s="130">
        <v>0.878</v>
      </c>
      <c r="BO2416" s="132">
        <v>5.3142116999999999E-3</v>
      </c>
      <c r="BP2416" s="161">
        <v>65466.152623390641</v>
      </c>
      <c r="BQ2416" s="162">
        <v>224547606</v>
      </c>
      <c r="BR2416" s="161">
        <v>5236232</v>
      </c>
      <c r="BS2416" s="163">
        <v>0</v>
      </c>
      <c r="BT2416" s="163">
        <v>10904323.635477424</v>
      </c>
      <c r="BU2416" s="161">
        <v>327980622.25</v>
      </c>
      <c r="BV2416" s="161">
        <v>18777495.329999998</v>
      </c>
      <c r="BW2416" s="165">
        <v>77809495.415477425</v>
      </c>
      <c r="BX2416" s="161">
        <v>5236232</v>
      </c>
    </row>
    <row r="2417" spans="1:76" ht="14.45" x14ac:dyDescent="0.3">
      <c r="A2417" s="164" t="s">
        <v>2257</v>
      </c>
      <c r="B2417" s="6" t="s">
        <v>32</v>
      </c>
      <c r="C2417" s="6" t="s">
        <v>2260</v>
      </c>
      <c r="D2417" s="6"/>
      <c r="E2417" s="6"/>
      <c r="F2417" s="24" t="str">
        <f>+Tabela1[[#This Row],[WK]]&amp;Tabela1[[#This Row],[PK]]&amp;Tabela1[[#This Row],[GK]]</f>
        <v>0262</v>
      </c>
      <c r="G2417" s="6" t="s">
        <v>2261</v>
      </c>
      <c r="H2417" s="7">
        <v>3788435761.0780463</v>
      </c>
      <c r="I2417" s="8">
        <v>1.371</v>
      </c>
      <c r="J2417" s="7">
        <v>5193945428.4400005</v>
      </c>
      <c r="K2417" s="8">
        <v>8.5999999999999993E-2</v>
      </c>
      <c r="L2417" s="7">
        <v>446679306.84584004</v>
      </c>
      <c r="M2417" s="7">
        <v>239065093.84584004</v>
      </c>
      <c r="N2417" s="9">
        <v>1.1514871279349264</v>
      </c>
      <c r="O2417" s="7">
        <v>519625294</v>
      </c>
      <c r="P2417" s="8">
        <v>1.2949999999999999</v>
      </c>
      <c r="Q2417" s="7">
        <v>672914756</v>
      </c>
      <c r="R2417" s="8">
        <v>2.1999999999999999E-2</v>
      </c>
      <c r="S2417" s="7">
        <v>14804124.631999999</v>
      </c>
      <c r="T2417" s="7">
        <v>-3937739.3680000007</v>
      </c>
      <c r="U2417" s="9">
        <v>-0.2101039345926318</v>
      </c>
      <c r="V2417" s="7">
        <v>235127354.47784007</v>
      </c>
      <c r="W2417" s="9">
        <v>1.0387499094086177</v>
      </c>
      <c r="X2417" s="7">
        <v>292564585.30646467</v>
      </c>
      <c r="Y2417" s="7">
        <v>0</v>
      </c>
      <c r="Z2417" s="7">
        <v>0</v>
      </c>
      <c r="AA2417" s="7">
        <v>20453345.306464683</v>
      </c>
      <c r="AB2417" s="7">
        <v>272111240</v>
      </c>
      <c r="AC2417" s="7">
        <v>0</v>
      </c>
      <c r="AD2417" s="7">
        <v>57437230.828624636</v>
      </c>
      <c r="AE2417" s="7">
        <v>0</v>
      </c>
      <c r="AF2417" s="7">
        <v>446679306.84584004</v>
      </c>
      <c r="AG2417" s="7">
        <v>14804124.631999999</v>
      </c>
      <c r="AH2417" s="7">
        <v>57437230.828624636</v>
      </c>
      <c r="AI2417" s="7">
        <v>173401225</v>
      </c>
      <c r="AJ2417" s="7">
        <v>17130680</v>
      </c>
      <c r="AK2417" s="7">
        <v>0</v>
      </c>
      <c r="AL2417" s="7">
        <v>12392639</v>
      </c>
      <c r="AM2417" s="7">
        <v>4713271</v>
      </c>
      <c r="AN2417" s="7">
        <v>0</v>
      </c>
      <c r="AO2417" s="7">
        <v>0</v>
      </c>
      <c r="AP2417" s="7">
        <v>240842463</v>
      </c>
      <c r="AQ2417" s="7">
        <v>9822379</v>
      </c>
      <c r="AR2417" s="7">
        <v>207614213</v>
      </c>
      <c r="AS2417" s="7">
        <v>18741864</v>
      </c>
      <c r="AT2417" s="7">
        <v>0</v>
      </c>
      <c r="AU2417" s="7">
        <v>14019463</v>
      </c>
      <c r="AV2417" s="7">
        <v>4961773</v>
      </c>
      <c r="AW2417" s="7">
        <v>0</v>
      </c>
      <c r="AX2417" s="7">
        <v>0</v>
      </c>
      <c r="AY2417" s="7">
        <v>251325413</v>
      </c>
      <c r="AZ2417" s="7">
        <v>4163571</v>
      </c>
      <c r="BA2417" s="7">
        <v>0</v>
      </c>
      <c r="BB2417" s="7">
        <v>0</v>
      </c>
      <c r="BC2417" s="7">
        <v>0</v>
      </c>
      <c r="BD2417" s="7">
        <v>0</v>
      </c>
      <c r="BE2417" s="7">
        <v>0</v>
      </c>
      <c r="BF2417" s="7">
        <v>0</v>
      </c>
      <c r="BG2417" s="7">
        <v>12683908.306464683</v>
      </c>
      <c r="BH2417" s="7">
        <v>91948</v>
      </c>
      <c r="BI2417" s="7">
        <v>7769437</v>
      </c>
      <c r="BJ2417" s="7">
        <v>93703702.395833343</v>
      </c>
      <c r="BK2417" s="7">
        <v>85242184.040000007</v>
      </c>
      <c r="BL2417" s="7">
        <v>4796539.0866666669</v>
      </c>
      <c r="BM2417" s="7">
        <v>24252995.25</v>
      </c>
      <c r="BN2417" s="130">
        <v>0.871</v>
      </c>
      <c r="BO2417" s="132">
        <v>7.2512846000000004E-3</v>
      </c>
      <c r="BP2417" s="161">
        <v>89329.091321862215</v>
      </c>
      <c r="BQ2417" s="162">
        <v>272111240</v>
      </c>
      <c r="BR2417" s="161">
        <v>5379771</v>
      </c>
      <c r="BS2417" s="163">
        <v>0</v>
      </c>
      <c r="BT2417" s="163">
        <v>2285405.6935353279</v>
      </c>
      <c r="BU2417" s="161">
        <v>446679306.85000002</v>
      </c>
      <c r="BV2417" s="161">
        <v>14804124.630000001</v>
      </c>
      <c r="BW2417" s="165">
        <v>59722636.523535326</v>
      </c>
      <c r="BX2417" s="161">
        <v>5379771</v>
      </c>
    </row>
    <row r="2418" spans="1:76" ht="14.45" x14ac:dyDescent="0.3">
      <c r="A2418" s="164" t="s">
        <v>2257</v>
      </c>
      <c r="B2418" s="6" t="s">
        <v>32</v>
      </c>
      <c r="C2418" s="6" t="s">
        <v>2262</v>
      </c>
      <c r="D2418" s="6"/>
      <c r="E2418" s="6"/>
      <c r="F2418" s="24" t="str">
        <f>+Tabela1[[#This Row],[WK]]&amp;Tabela1[[#This Row],[PK]]&amp;Tabela1[[#This Row],[GK]]</f>
        <v>0264</v>
      </c>
      <c r="G2418" s="6" t="s">
        <v>2263</v>
      </c>
      <c r="H2418" s="7">
        <v>34642388489.808807</v>
      </c>
      <c r="I2418" s="8">
        <v>1.371</v>
      </c>
      <c r="J2418" s="7">
        <v>47494714619.530006</v>
      </c>
      <c r="K2418" s="8">
        <v>8.5999999999999993E-2</v>
      </c>
      <c r="L2418" s="7">
        <v>4084545457.2795801</v>
      </c>
      <c r="M2418" s="7">
        <v>1695538653.2795801</v>
      </c>
      <c r="N2418" s="9">
        <v>0.70972533457865372</v>
      </c>
      <c r="O2418" s="7">
        <v>14973086907</v>
      </c>
      <c r="P2418" s="8">
        <v>1.2949999999999999</v>
      </c>
      <c r="Q2418" s="7">
        <v>19390147545</v>
      </c>
      <c r="R2418" s="8">
        <v>2.1999999999999999E-2</v>
      </c>
      <c r="S2418" s="7">
        <v>426583245.98999995</v>
      </c>
      <c r="T2418" s="7">
        <v>149453434.98999995</v>
      </c>
      <c r="U2418" s="9">
        <v>0.5392903580120435</v>
      </c>
      <c r="V2418" s="7">
        <v>1844992088.2695799</v>
      </c>
      <c r="W2418" s="9">
        <v>0.69200958341348151</v>
      </c>
      <c r="X2418" s="7">
        <v>1832729649.1026897</v>
      </c>
      <c r="Y2418" s="7">
        <v>0</v>
      </c>
      <c r="Z2418" s="7">
        <v>140796.41999999998</v>
      </c>
      <c r="AA2418" s="7">
        <v>171337278.68268979</v>
      </c>
      <c r="AB2418" s="7">
        <v>1661251574</v>
      </c>
      <c r="AC2418" s="7">
        <v>0</v>
      </c>
      <c r="AD2418" s="7">
        <v>0</v>
      </c>
      <c r="AE2418" s="7">
        <v>0</v>
      </c>
      <c r="AF2418" s="7">
        <v>4084545457.2795801</v>
      </c>
      <c r="AG2418" s="7">
        <v>426583245.98999995</v>
      </c>
      <c r="AH2418" s="7">
        <v>0</v>
      </c>
      <c r="AI2418" s="7">
        <v>1995319591</v>
      </c>
      <c r="AJ2418" s="7">
        <v>278878661</v>
      </c>
      <c r="AK2418" s="7">
        <v>0</v>
      </c>
      <c r="AL2418" s="7">
        <v>54670782</v>
      </c>
      <c r="AM2418" s="7">
        <v>29604253</v>
      </c>
      <c r="AN2418" s="7">
        <v>0</v>
      </c>
      <c r="AO2418" s="7">
        <v>-147788113</v>
      </c>
      <c r="AP2418" s="7">
        <v>1420141550</v>
      </c>
      <c r="AQ2418" s="7">
        <v>81538875</v>
      </c>
      <c r="AR2418" s="7">
        <v>2389006804</v>
      </c>
      <c r="AS2418" s="7">
        <v>277129811</v>
      </c>
      <c r="AT2418" s="7">
        <v>0</v>
      </c>
      <c r="AU2418" s="7">
        <v>63568555</v>
      </c>
      <c r="AV2418" s="7">
        <v>30727479</v>
      </c>
      <c r="AW2418" s="7">
        <v>0</v>
      </c>
      <c r="AX2418" s="7">
        <v>-171158110</v>
      </c>
      <c r="AY2418" s="7">
        <v>1507065442</v>
      </c>
      <c r="AZ2418" s="7">
        <v>33980062</v>
      </c>
      <c r="BA2418" s="7">
        <v>140796.41999999998</v>
      </c>
      <c r="BB2418" s="7">
        <v>0</v>
      </c>
      <c r="BC2418" s="7">
        <v>0</v>
      </c>
      <c r="BD2418" s="7">
        <v>566.91999999999996</v>
      </c>
      <c r="BE2418" s="7">
        <v>1894.04</v>
      </c>
      <c r="BF2418" s="7">
        <v>0</v>
      </c>
      <c r="BG2418" s="7">
        <v>92940514.682689771</v>
      </c>
      <c r="BH2418" s="7">
        <v>673743</v>
      </c>
      <c r="BI2418" s="7">
        <v>78396764</v>
      </c>
      <c r="BJ2418" s="7">
        <v>945508718.57999992</v>
      </c>
      <c r="BK2418" s="7">
        <v>789058286.29333329</v>
      </c>
      <c r="BL2418" s="7">
        <v>270897135.29000002</v>
      </c>
      <c r="BM2418" s="7">
        <v>84007458.566666722</v>
      </c>
      <c r="BN2418" s="130">
        <v>1.155</v>
      </c>
      <c r="BO2418" s="132">
        <v>5.0573906299999999E-2</v>
      </c>
      <c r="BP2418" s="161">
        <v>623023.55671501893</v>
      </c>
      <c r="BQ2418" s="162">
        <v>1661251574</v>
      </c>
      <c r="BR2418" s="161">
        <v>80143960</v>
      </c>
      <c r="BS2418" s="163">
        <v>0</v>
      </c>
      <c r="BT2418" s="163">
        <v>0</v>
      </c>
      <c r="BU2418" s="161">
        <v>4084545457.2800002</v>
      </c>
      <c r="BV2418" s="161">
        <v>426583245.99000001</v>
      </c>
      <c r="BW2418" s="165">
        <v>0</v>
      </c>
      <c r="BX2418" s="161">
        <v>80143960</v>
      </c>
    </row>
    <row r="2419" spans="1:76" ht="14.45" x14ac:dyDescent="0.3">
      <c r="A2419" s="164" t="s">
        <v>2257</v>
      </c>
      <c r="B2419" s="6" t="s">
        <v>32</v>
      </c>
      <c r="C2419" s="6" t="s">
        <v>2264</v>
      </c>
      <c r="D2419" s="6"/>
      <c r="E2419" s="6"/>
      <c r="F2419" s="24" t="str">
        <f>+Tabela1[[#This Row],[WK]]&amp;Tabela1[[#This Row],[PK]]&amp;Tabela1[[#This Row],[GK]]</f>
        <v>0265</v>
      </c>
      <c r="G2419" s="6" t="s">
        <v>2265</v>
      </c>
      <c r="H2419" s="7">
        <v>3463723620.7243948</v>
      </c>
      <c r="I2419" s="8">
        <v>1.371</v>
      </c>
      <c r="J2419" s="7">
        <v>4748765084.0100002</v>
      </c>
      <c r="K2419" s="8">
        <v>8.5999999999999993E-2</v>
      </c>
      <c r="L2419" s="7">
        <v>408393797.22486001</v>
      </c>
      <c r="M2419" s="7">
        <v>243074842.22486001</v>
      </c>
      <c r="N2419" s="9">
        <v>1.4703386083275207</v>
      </c>
      <c r="O2419" s="7">
        <v>226679771</v>
      </c>
      <c r="P2419" s="8">
        <v>1.2949999999999999</v>
      </c>
      <c r="Q2419" s="7">
        <v>293550303</v>
      </c>
      <c r="R2419" s="8">
        <v>2.1999999999999999E-2</v>
      </c>
      <c r="S2419" s="7">
        <v>6458106.6659999993</v>
      </c>
      <c r="T2419" s="7">
        <v>-6823747.3340000007</v>
      </c>
      <c r="U2419" s="9">
        <v>-0.51376466975167778</v>
      </c>
      <c r="V2419" s="7">
        <v>236251094.89086002</v>
      </c>
      <c r="W2419" s="9">
        <v>1.3227884924690347</v>
      </c>
      <c r="X2419" s="7">
        <v>312857157.68914902</v>
      </c>
      <c r="Y2419" s="7">
        <v>22984947</v>
      </c>
      <c r="Z2419" s="7">
        <v>202884.61499999999</v>
      </c>
      <c r="AA2419" s="7">
        <v>22313123.07414902</v>
      </c>
      <c r="AB2419" s="7">
        <v>231619624</v>
      </c>
      <c r="AC2419" s="7">
        <v>35736579</v>
      </c>
      <c r="AD2419" s="7">
        <v>76606062.798289001</v>
      </c>
      <c r="AE2419" s="7">
        <v>0</v>
      </c>
      <c r="AF2419" s="7">
        <v>408393797.22486001</v>
      </c>
      <c r="AG2419" s="7">
        <v>6458106.6659999993</v>
      </c>
      <c r="AH2419" s="7">
        <v>76606062.798289001</v>
      </c>
      <c r="AI2419" s="7">
        <v>138075852</v>
      </c>
      <c r="AJ2419" s="7">
        <v>13288115</v>
      </c>
      <c r="AK2419" s="7">
        <v>49206027</v>
      </c>
      <c r="AL2419" s="7">
        <v>22245889</v>
      </c>
      <c r="AM2419" s="7">
        <v>5536049</v>
      </c>
      <c r="AN2419" s="7">
        <v>0</v>
      </c>
      <c r="AO2419" s="7">
        <v>0</v>
      </c>
      <c r="AP2419" s="7">
        <v>212480639</v>
      </c>
      <c r="AQ2419" s="7">
        <v>8016239</v>
      </c>
      <c r="AR2419" s="7">
        <v>165318955</v>
      </c>
      <c r="AS2419" s="7">
        <v>13281854</v>
      </c>
      <c r="AT2419" s="7">
        <v>51560243</v>
      </c>
      <c r="AU2419" s="7">
        <v>25312450</v>
      </c>
      <c r="AV2419" s="7">
        <v>4999276</v>
      </c>
      <c r="AW2419" s="7">
        <v>0</v>
      </c>
      <c r="AX2419" s="7">
        <v>0</v>
      </c>
      <c r="AY2419" s="7">
        <v>216083556</v>
      </c>
      <c r="AZ2419" s="7">
        <v>3367189</v>
      </c>
      <c r="BA2419" s="7">
        <v>202884.61499999999</v>
      </c>
      <c r="BB2419" s="7">
        <v>0</v>
      </c>
      <c r="BC2419" s="7">
        <v>229.01</v>
      </c>
      <c r="BD2419" s="7">
        <v>1196.32</v>
      </c>
      <c r="BE2419" s="7">
        <v>437.19</v>
      </c>
      <c r="BF2419" s="7">
        <v>9.82</v>
      </c>
      <c r="BG2419" s="7">
        <v>13835210.074149018</v>
      </c>
      <c r="BH2419" s="7">
        <v>100294</v>
      </c>
      <c r="BI2419" s="7">
        <v>8477913</v>
      </c>
      <c r="BJ2419" s="7">
        <v>102248396.99916668</v>
      </c>
      <c r="BK2419" s="7">
        <v>62943375.49666667</v>
      </c>
      <c r="BL2419" s="7">
        <v>66698163.140000008</v>
      </c>
      <c r="BM2419" s="7">
        <v>23823759.730000004</v>
      </c>
      <c r="BN2419" s="130">
        <v>0.76500000000000001</v>
      </c>
      <c r="BO2419" s="132">
        <v>7.2303892000000003E-3</v>
      </c>
      <c r="BP2419" s="161">
        <v>89071.67959882885</v>
      </c>
      <c r="BQ2419" s="162">
        <v>231619624</v>
      </c>
      <c r="BR2419" s="161">
        <v>6668523</v>
      </c>
      <c r="BS2419" s="163">
        <v>0</v>
      </c>
      <c r="BT2419" s="163">
        <v>10134079.310850978</v>
      </c>
      <c r="BU2419" s="161">
        <v>408393797.22000003</v>
      </c>
      <c r="BV2419" s="161">
        <v>6458106.6699999999</v>
      </c>
      <c r="BW2419" s="165">
        <v>86740142.110850975</v>
      </c>
      <c r="BX2419" s="161">
        <v>6668523</v>
      </c>
    </row>
    <row r="2420" spans="1:76" ht="14.45" x14ac:dyDescent="0.3">
      <c r="A2420" s="164" t="s">
        <v>2257</v>
      </c>
      <c r="B2420" s="6" t="s">
        <v>39</v>
      </c>
      <c r="C2420" s="6" t="s">
        <v>2258</v>
      </c>
      <c r="D2420" s="6"/>
      <c r="E2420" s="6"/>
      <c r="F2420" s="24" t="str">
        <f>+Tabela1[[#This Row],[WK]]&amp;Tabela1[[#This Row],[PK]]&amp;Tabela1[[#This Row],[GK]]</f>
        <v>0461</v>
      </c>
      <c r="G2420" s="6" t="s">
        <v>2266</v>
      </c>
      <c r="H2420" s="7">
        <v>13264996668.04912</v>
      </c>
      <c r="I2420" s="8">
        <v>1.371</v>
      </c>
      <c r="J2420" s="7">
        <v>18186310431.889999</v>
      </c>
      <c r="K2420" s="8">
        <v>8.5999999999999993E-2</v>
      </c>
      <c r="L2420" s="7">
        <v>1564022697.1425397</v>
      </c>
      <c r="M2420" s="7">
        <v>825504495.14253974</v>
      </c>
      <c r="N2420" s="9">
        <v>1.1177849007742395</v>
      </c>
      <c r="O2420" s="7">
        <v>2606723602</v>
      </c>
      <c r="P2420" s="8">
        <v>1.2949999999999999</v>
      </c>
      <c r="Q2420" s="7">
        <v>3375707065</v>
      </c>
      <c r="R2420" s="8">
        <v>2.1999999999999999E-2</v>
      </c>
      <c r="S2420" s="7">
        <v>74265555.429999992</v>
      </c>
      <c r="T2420" s="7">
        <v>1992909.4299999923</v>
      </c>
      <c r="U2420" s="9">
        <v>2.7574878467850648E-2</v>
      </c>
      <c r="V2420" s="7">
        <v>827497404.57253981</v>
      </c>
      <c r="W2420" s="9">
        <v>1.0206052604241282</v>
      </c>
      <c r="X2420" s="7">
        <v>990974647.51136112</v>
      </c>
      <c r="Y2420" s="7">
        <v>0</v>
      </c>
      <c r="Z2420" s="7">
        <v>446212.14</v>
      </c>
      <c r="AA2420" s="7">
        <v>64184380.371361114</v>
      </c>
      <c r="AB2420" s="7">
        <v>926344055</v>
      </c>
      <c r="AC2420" s="7">
        <v>0</v>
      </c>
      <c r="AD2420" s="7">
        <v>163477242.93882138</v>
      </c>
      <c r="AE2420" s="7">
        <v>0</v>
      </c>
      <c r="AF2420" s="7">
        <v>1564022697.1425397</v>
      </c>
      <c r="AG2420" s="7">
        <v>74265555.429999992</v>
      </c>
      <c r="AH2420" s="7">
        <v>163477242.93882138</v>
      </c>
      <c r="AI2420" s="7">
        <v>616816927</v>
      </c>
      <c r="AJ2420" s="7">
        <v>74642529</v>
      </c>
      <c r="AK2420" s="7">
        <v>0</v>
      </c>
      <c r="AL2420" s="7">
        <v>27109318</v>
      </c>
      <c r="AM2420" s="7">
        <v>15264048</v>
      </c>
      <c r="AN2420" s="7">
        <v>0</v>
      </c>
      <c r="AO2420" s="7">
        <v>0</v>
      </c>
      <c r="AP2420" s="7">
        <v>805340181</v>
      </c>
      <c r="AQ2420" s="7">
        <v>34185381</v>
      </c>
      <c r="AR2420" s="7">
        <v>738518202</v>
      </c>
      <c r="AS2420" s="7">
        <v>72272646</v>
      </c>
      <c r="AT2420" s="7">
        <v>0</v>
      </c>
      <c r="AU2420" s="7">
        <v>30873979</v>
      </c>
      <c r="AV2420" s="7">
        <v>16271497</v>
      </c>
      <c r="AW2420" s="7">
        <v>0</v>
      </c>
      <c r="AX2420" s="7">
        <v>0</v>
      </c>
      <c r="AY2420" s="7">
        <v>857462714</v>
      </c>
      <c r="AZ2420" s="7">
        <v>14704689</v>
      </c>
      <c r="BA2420" s="7">
        <v>446212.14</v>
      </c>
      <c r="BB2420" s="7">
        <v>0</v>
      </c>
      <c r="BC2420" s="7">
        <v>0</v>
      </c>
      <c r="BD2420" s="7">
        <v>4311.76</v>
      </c>
      <c r="BE2420" s="7">
        <v>972.44</v>
      </c>
      <c r="BF2420" s="7">
        <v>0</v>
      </c>
      <c r="BG2420" s="7">
        <v>45030440.371361114</v>
      </c>
      <c r="BH2420" s="7">
        <v>326434</v>
      </c>
      <c r="BI2420" s="7">
        <v>19153940</v>
      </c>
      <c r="BJ2420" s="7">
        <v>231007193.84666666</v>
      </c>
      <c r="BK2420" s="7">
        <v>134816730.65333334</v>
      </c>
      <c r="BL2420" s="7">
        <v>180952818.44333336</v>
      </c>
      <c r="BM2420" s="7">
        <v>22856215.886666656</v>
      </c>
      <c r="BN2420" s="130">
        <v>1.0009999999999999</v>
      </c>
      <c r="BO2420" s="132">
        <v>2.1743162E-2</v>
      </c>
      <c r="BP2420" s="161">
        <v>267855.56306322652</v>
      </c>
      <c r="BQ2420" s="162">
        <v>926344055</v>
      </c>
      <c r="BR2420" s="161">
        <v>28738220</v>
      </c>
      <c r="BS2420" s="163">
        <v>0</v>
      </c>
      <c r="BT2420" s="163">
        <v>0</v>
      </c>
      <c r="BU2420" s="161">
        <v>1564022697.1400001</v>
      </c>
      <c r="BV2420" s="161">
        <v>74265555.430000007</v>
      </c>
      <c r="BW2420" s="165">
        <v>163477242.94</v>
      </c>
      <c r="BX2420" s="161">
        <v>28738220</v>
      </c>
    </row>
    <row r="2421" spans="1:76" ht="14.45" x14ac:dyDescent="0.3">
      <c r="A2421" s="164" t="s">
        <v>2257</v>
      </c>
      <c r="B2421" s="6" t="s">
        <v>39</v>
      </c>
      <c r="C2421" s="6" t="s">
        <v>2260</v>
      </c>
      <c r="D2421" s="6"/>
      <c r="E2421" s="6"/>
      <c r="F2421" s="24" t="str">
        <f>+Tabela1[[#This Row],[WK]]&amp;Tabela1[[#This Row],[PK]]&amp;Tabela1[[#This Row],[GK]]</f>
        <v>0462</v>
      </c>
      <c r="G2421" s="6" t="s">
        <v>2267</v>
      </c>
      <c r="H2421" s="7">
        <v>2839683481.7511482</v>
      </c>
      <c r="I2421" s="8">
        <v>1.371</v>
      </c>
      <c r="J2421" s="7">
        <v>3893206053.48</v>
      </c>
      <c r="K2421" s="8">
        <v>8.5999999999999993E-2</v>
      </c>
      <c r="L2421" s="7">
        <v>334815720.59928</v>
      </c>
      <c r="M2421" s="7">
        <v>196326554.59928</v>
      </c>
      <c r="N2421" s="9">
        <v>1.4176311423471204</v>
      </c>
      <c r="O2421" s="7">
        <v>407425136</v>
      </c>
      <c r="P2421" s="8">
        <v>1.2949999999999999</v>
      </c>
      <c r="Q2421" s="7">
        <v>527615551</v>
      </c>
      <c r="R2421" s="8">
        <v>2.1999999999999999E-2</v>
      </c>
      <c r="S2421" s="7">
        <v>11607542.122</v>
      </c>
      <c r="T2421" s="7">
        <v>538358.12199999951</v>
      </c>
      <c r="U2421" s="9">
        <v>4.863575508366285E-2</v>
      </c>
      <c r="V2421" s="7">
        <v>196864912.72127998</v>
      </c>
      <c r="W2421" s="9">
        <v>1.3163084021806872</v>
      </c>
      <c r="X2421" s="7">
        <v>464131524.63239074</v>
      </c>
      <c r="Y2421" s="7">
        <v>135605343</v>
      </c>
      <c r="Z2421" s="7">
        <v>129263.48999999999</v>
      </c>
      <c r="AA2421" s="7">
        <v>19619415.142390724</v>
      </c>
      <c r="AB2421" s="7">
        <v>308777503</v>
      </c>
      <c r="AC2421" s="7">
        <v>0</v>
      </c>
      <c r="AD2421" s="7">
        <v>267266611.91111073</v>
      </c>
      <c r="AE2421" s="7">
        <v>0</v>
      </c>
      <c r="AF2421" s="7">
        <v>334815720.59928</v>
      </c>
      <c r="AG2421" s="7">
        <v>11607542.122</v>
      </c>
      <c r="AH2421" s="7">
        <v>267266611.91111073</v>
      </c>
      <c r="AI2421" s="7">
        <v>115667375</v>
      </c>
      <c r="AJ2421" s="7">
        <v>10073581</v>
      </c>
      <c r="AK2421" s="7">
        <v>54253144</v>
      </c>
      <c r="AL2421" s="7">
        <v>16410962</v>
      </c>
      <c r="AM2421" s="7">
        <v>4648215</v>
      </c>
      <c r="AN2421" s="7">
        <v>0</v>
      </c>
      <c r="AO2421" s="7">
        <v>0</v>
      </c>
      <c r="AP2421" s="7">
        <v>280499526</v>
      </c>
      <c r="AQ2421" s="7">
        <v>9102310</v>
      </c>
      <c r="AR2421" s="7">
        <v>138489166</v>
      </c>
      <c r="AS2421" s="7">
        <v>11069184</v>
      </c>
      <c r="AT2421" s="7">
        <v>57154756</v>
      </c>
      <c r="AU2421" s="7">
        <v>19656669</v>
      </c>
      <c r="AV2421" s="7">
        <v>4877719</v>
      </c>
      <c r="AW2421" s="7">
        <v>0</v>
      </c>
      <c r="AX2421" s="7">
        <v>0</v>
      </c>
      <c r="AY2421" s="7">
        <v>288720417</v>
      </c>
      <c r="AZ2421" s="7">
        <v>4004619</v>
      </c>
      <c r="BA2421" s="7">
        <v>129263.48999999999</v>
      </c>
      <c r="BB2421" s="7">
        <v>0</v>
      </c>
      <c r="BC2421" s="7">
        <v>0</v>
      </c>
      <c r="BD2421" s="7">
        <v>1213.3599999999999</v>
      </c>
      <c r="BE2421" s="7">
        <v>353.14</v>
      </c>
      <c r="BF2421" s="7">
        <v>0</v>
      </c>
      <c r="BG2421" s="7">
        <v>12230064.142390724</v>
      </c>
      <c r="BH2421" s="7">
        <v>88658</v>
      </c>
      <c r="BI2421" s="7">
        <v>7389351</v>
      </c>
      <c r="BJ2421" s="7">
        <v>89119725.825833321</v>
      </c>
      <c r="BK2421" s="7">
        <v>51475334.459999979</v>
      </c>
      <c r="BL2421" s="7">
        <v>69224895.24000001</v>
      </c>
      <c r="BM2421" s="7">
        <v>12127774.983333327</v>
      </c>
      <c r="BN2421" s="130">
        <v>0.61</v>
      </c>
      <c r="BO2421" s="132">
        <v>7.7492675000000004E-3</v>
      </c>
      <c r="BP2421" s="161">
        <v>95463.778593093302</v>
      </c>
      <c r="BQ2421" s="162">
        <v>308777503</v>
      </c>
      <c r="BR2421" s="161">
        <v>7472459</v>
      </c>
      <c r="BS2421" s="163">
        <v>18471486.952390738</v>
      </c>
      <c r="BT2421" s="163">
        <v>0</v>
      </c>
      <c r="BU2421" s="161">
        <v>334815720.60000002</v>
      </c>
      <c r="BV2421" s="161">
        <v>11607542.119999999</v>
      </c>
      <c r="BW2421" s="165">
        <v>248795124.96000001</v>
      </c>
      <c r="BX2421" s="161">
        <v>7472459</v>
      </c>
    </row>
    <row r="2422" spans="1:76" ht="14.45" x14ac:dyDescent="0.3">
      <c r="A2422" s="164" t="s">
        <v>2257</v>
      </c>
      <c r="B2422" s="6" t="s">
        <v>39</v>
      </c>
      <c r="C2422" s="6" t="s">
        <v>2268</v>
      </c>
      <c r="D2422" s="6"/>
      <c r="E2422" s="6"/>
      <c r="F2422" s="24" t="str">
        <f>+Tabela1[[#This Row],[WK]]&amp;Tabela1[[#This Row],[PK]]&amp;Tabela1[[#This Row],[GK]]</f>
        <v>0463</v>
      </c>
      <c r="G2422" s="6" t="s">
        <v>2269</v>
      </c>
      <c r="H2422" s="7">
        <v>7612778999.7264261</v>
      </c>
      <c r="I2422" s="8">
        <v>1.371</v>
      </c>
      <c r="J2422" s="7">
        <v>10437120008.620001</v>
      </c>
      <c r="K2422" s="8">
        <v>8.5999999999999993E-2</v>
      </c>
      <c r="L2422" s="7">
        <v>897592320.74132001</v>
      </c>
      <c r="M2422" s="7">
        <v>449886603.74132001</v>
      </c>
      <c r="N2422" s="9">
        <v>1.004871250597231</v>
      </c>
      <c r="O2422" s="7">
        <v>2777550334</v>
      </c>
      <c r="P2422" s="8">
        <v>1.2949999999999999</v>
      </c>
      <c r="Q2422" s="7">
        <v>3596927683</v>
      </c>
      <c r="R2422" s="8">
        <v>2.1999999999999999E-2</v>
      </c>
      <c r="S2422" s="7">
        <v>79132409.025999993</v>
      </c>
      <c r="T2422" s="7">
        <v>22209525.025999993</v>
      </c>
      <c r="U2422" s="9">
        <v>0.39016865389322147</v>
      </c>
      <c r="V2422" s="7">
        <v>472096128.76732004</v>
      </c>
      <c r="W2422" s="9">
        <v>0.93553185021972241</v>
      </c>
      <c r="X2422" s="7">
        <v>611818064.883775</v>
      </c>
      <c r="Y2422" s="7">
        <v>0</v>
      </c>
      <c r="Z2422" s="7">
        <v>145674.58000000002</v>
      </c>
      <c r="AA2422" s="7">
        <v>42800569.303774998</v>
      </c>
      <c r="AB2422" s="7">
        <v>568871821</v>
      </c>
      <c r="AC2422" s="7">
        <v>0</v>
      </c>
      <c r="AD2422" s="7">
        <v>139721936.11645499</v>
      </c>
      <c r="AE2422" s="7">
        <v>0</v>
      </c>
      <c r="AF2422" s="7">
        <v>897592320.74132001</v>
      </c>
      <c r="AG2422" s="7">
        <v>79132409.025999993</v>
      </c>
      <c r="AH2422" s="7">
        <v>139721936.11645499</v>
      </c>
      <c r="AI2422" s="7">
        <v>373927771</v>
      </c>
      <c r="AJ2422" s="7">
        <v>61123827</v>
      </c>
      <c r="AK2422" s="7">
        <v>0</v>
      </c>
      <c r="AL2422" s="7">
        <v>21941249</v>
      </c>
      <c r="AM2422" s="7">
        <v>9381123</v>
      </c>
      <c r="AN2422" s="7">
        <v>0</v>
      </c>
      <c r="AO2422" s="7">
        <v>0</v>
      </c>
      <c r="AP2422" s="7">
        <v>496423247</v>
      </c>
      <c r="AQ2422" s="7">
        <v>22326120</v>
      </c>
      <c r="AR2422" s="7">
        <v>447705717</v>
      </c>
      <c r="AS2422" s="7">
        <v>56922884</v>
      </c>
      <c r="AT2422" s="7">
        <v>0</v>
      </c>
      <c r="AU2422" s="7">
        <v>24877620</v>
      </c>
      <c r="AV2422" s="7">
        <v>9708595</v>
      </c>
      <c r="AW2422" s="7">
        <v>0</v>
      </c>
      <c r="AX2422" s="7">
        <v>0</v>
      </c>
      <c r="AY2422" s="7">
        <v>525211309</v>
      </c>
      <c r="AZ2422" s="7">
        <v>9433319</v>
      </c>
      <c r="BA2422" s="7">
        <v>145674.58000000002</v>
      </c>
      <c r="BB2422" s="7">
        <v>0</v>
      </c>
      <c r="BC2422" s="7">
        <v>46.69</v>
      </c>
      <c r="BD2422" s="7">
        <v>678.32</v>
      </c>
      <c r="BE2422" s="7">
        <v>1464.88</v>
      </c>
      <c r="BF2422" s="7">
        <v>0</v>
      </c>
      <c r="BG2422" s="7">
        <v>26867985.303775001</v>
      </c>
      <c r="BH2422" s="7">
        <v>194771</v>
      </c>
      <c r="BI2422" s="7">
        <v>15932584</v>
      </c>
      <c r="BJ2422" s="7">
        <v>192155908.81</v>
      </c>
      <c r="BK2422" s="7">
        <v>155448760.93333337</v>
      </c>
      <c r="BL2422" s="7">
        <v>45715107.466666669</v>
      </c>
      <c r="BM2422" s="7">
        <v>55398376.573333323</v>
      </c>
      <c r="BN2422" s="130">
        <v>0.93400000000000005</v>
      </c>
      <c r="BO2422" s="132">
        <v>1.3924321200000001E-2</v>
      </c>
      <c r="BP2422" s="161">
        <v>171534.70494136427</v>
      </c>
      <c r="BQ2422" s="162">
        <v>568871821</v>
      </c>
      <c r="BR2422" s="161">
        <v>21230003</v>
      </c>
      <c r="BS2422" s="163">
        <v>0</v>
      </c>
      <c r="BT2422" s="163">
        <v>0</v>
      </c>
      <c r="BU2422" s="161">
        <v>897592320.74000001</v>
      </c>
      <c r="BV2422" s="161">
        <v>79132409.030000001</v>
      </c>
      <c r="BW2422" s="165">
        <v>139721936.12</v>
      </c>
      <c r="BX2422" s="161">
        <v>21230003</v>
      </c>
    </row>
    <row r="2423" spans="1:76" ht="14.45" x14ac:dyDescent="0.3">
      <c r="A2423" s="164" t="s">
        <v>2257</v>
      </c>
      <c r="B2423" s="6" t="s">
        <v>39</v>
      </c>
      <c r="C2423" s="6" t="s">
        <v>2262</v>
      </c>
      <c r="D2423" s="6"/>
      <c r="E2423" s="6"/>
      <c r="F2423" s="24" t="str">
        <f>+Tabela1[[#This Row],[WK]]&amp;Tabela1[[#This Row],[PK]]&amp;Tabela1[[#This Row],[GK]]</f>
        <v>0464</v>
      </c>
      <c r="G2423" s="6" t="s">
        <v>2270</v>
      </c>
      <c r="H2423" s="7">
        <v>3571572321.5456057</v>
      </c>
      <c r="I2423" s="8">
        <v>1.371</v>
      </c>
      <c r="J2423" s="7">
        <v>4896625652.8500004</v>
      </c>
      <c r="K2423" s="8">
        <v>8.5999999999999993E-2</v>
      </c>
      <c r="L2423" s="7">
        <v>421109806.1451</v>
      </c>
      <c r="M2423" s="7">
        <v>237236753.1451</v>
      </c>
      <c r="N2423" s="9">
        <v>1.2902203410148414</v>
      </c>
      <c r="O2423" s="7">
        <v>1600645422</v>
      </c>
      <c r="P2423" s="8">
        <v>1.2949999999999999</v>
      </c>
      <c r="Q2423" s="7">
        <v>2072835821</v>
      </c>
      <c r="R2423" s="8">
        <v>2.1999999999999999E-2</v>
      </c>
      <c r="S2423" s="7">
        <v>45602388.061999999</v>
      </c>
      <c r="T2423" s="7">
        <v>15209157.061999999</v>
      </c>
      <c r="U2423" s="9">
        <v>0.50041264326257384</v>
      </c>
      <c r="V2423" s="7">
        <v>252445910.20709997</v>
      </c>
      <c r="W2423" s="9">
        <v>1.1781877460809465</v>
      </c>
      <c r="X2423" s="7">
        <v>391090517.84375226</v>
      </c>
      <c r="Y2423" s="7">
        <v>68772835</v>
      </c>
      <c r="Z2423" s="7">
        <v>77786.13</v>
      </c>
      <c r="AA2423" s="7">
        <v>22163136.713752247</v>
      </c>
      <c r="AB2423" s="7">
        <v>300076760</v>
      </c>
      <c r="AC2423" s="7">
        <v>0</v>
      </c>
      <c r="AD2423" s="7">
        <v>138644607.63665226</v>
      </c>
      <c r="AE2423" s="7">
        <v>0</v>
      </c>
      <c r="AF2423" s="7">
        <v>421109806.1451</v>
      </c>
      <c r="AG2423" s="7">
        <v>45602388.061999999</v>
      </c>
      <c r="AH2423" s="7">
        <v>138644607.63665226</v>
      </c>
      <c r="AI2423" s="7">
        <v>153572398</v>
      </c>
      <c r="AJ2423" s="7">
        <v>28171150</v>
      </c>
      <c r="AK2423" s="7">
        <v>10115361</v>
      </c>
      <c r="AL2423" s="7">
        <v>15444087</v>
      </c>
      <c r="AM2423" s="7">
        <v>4724945</v>
      </c>
      <c r="AN2423" s="7">
        <v>0</v>
      </c>
      <c r="AO2423" s="7">
        <v>0</v>
      </c>
      <c r="AP2423" s="7">
        <v>263126228</v>
      </c>
      <c r="AQ2423" s="7">
        <v>8768134</v>
      </c>
      <c r="AR2423" s="7">
        <v>183873053</v>
      </c>
      <c r="AS2423" s="7">
        <v>30393231</v>
      </c>
      <c r="AT2423" s="7">
        <v>12427131</v>
      </c>
      <c r="AU2423" s="7">
        <v>18636615</v>
      </c>
      <c r="AV2423" s="7">
        <v>5024846</v>
      </c>
      <c r="AW2423" s="7">
        <v>0</v>
      </c>
      <c r="AX2423" s="7">
        <v>0</v>
      </c>
      <c r="AY2423" s="7">
        <v>280823863</v>
      </c>
      <c r="AZ2423" s="7">
        <v>3678605</v>
      </c>
      <c r="BA2423" s="7">
        <v>77786.13</v>
      </c>
      <c r="BB2423" s="7">
        <v>0</v>
      </c>
      <c r="BC2423" s="7">
        <v>50.88</v>
      </c>
      <c r="BD2423" s="7">
        <v>16.07</v>
      </c>
      <c r="BE2423" s="7">
        <v>1301.48</v>
      </c>
      <c r="BF2423" s="7">
        <v>0</v>
      </c>
      <c r="BG2423" s="7">
        <v>13905976.713752249</v>
      </c>
      <c r="BH2423" s="7">
        <v>100807</v>
      </c>
      <c r="BI2423" s="7">
        <v>8257160</v>
      </c>
      <c r="BJ2423" s="7">
        <v>99585982.457499996</v>
      </c>
      <c r="BK2423" s="7">
        <v>76459703.059999987</v>
      </c>
      <c r="BL2423" s="7">
        <v>40894817.640000001</v>
      </c>
      <c r="BM2423" s="7">
        <v>10715482.310000002</v>
      </c>
      <c r="BN2423" s="130">
        <v>0.72199999999999998</v>
      </c>
      <c r="BO2423" s="132">
        <v>9.5529208999999993E-3</v>
      </c>
      <c r="BP2423" s="161">
        <v>117683.11377502841</v>
      </c>
      <c r="BQ2423" s="162">
        <v>300076760</v>
      </c>
      <c r="BR2423" s="161">
        <v>2577130</v>
      </c>
      <c r="BS2423" s="163">
        <v>3430190.9637522697</v>
      </c>
      <c r="BT2423" s="163">
        <v>0</v>
      </c>
      <c r="BU2423" s="161">
        <v>421109806.14999998</v>
      </c>
      <c r="BV2423" s="161">
        <v>45602388.060000002</v>
      </c>
      <c r="BW2423" s="165">
        <v>135214416.66999999</v>
      </c>
      <c r="BX2423" s="161">
        <v>2577130</v>
      </c>
    </row>
    <row r="2424" spans="1:76" ht="14.45" x14ac:dyDescent="0.3">
      <c r="A2424" s="164" t="s">
        <v>2257</v>
      </c>
      <c r="B2424" s="6" t="s">
        <v>44</v>
      </c>
      <c r="C2424" s="6" t="s">
        <v>2258</v>
      </c>
      <c r="D2424" s="6"/>
      <c r="E2424" s="6"/>
      <c r="F2424" s="24" t="str">
        <f>+Tabela1[[#This Row],[WK]]&amp;Tabela1[[#This Row],[PK]]&amp;Tabela1[[#This Row],[GK]]</f>
        <v>0661</v>
      </c>
      <c r="G2424" s="6" t="s">
        <v>2271</v>
      </c>
      <c r="H2424" s="7">
        <v>1982605371.9566119</v>
      </c>
      <c r="I2424" s="8">
        <v>1.371</v>
      </c>
      <c r="J2424" s="7">
        <v>2718151964.9500003</v>
      </c>
      <c r="K2424" s="8">
        <v>8.5999999999999993E-2</v>
      </c>
      <c r="L2424" s="7">
        <v>233761068.98570001</v>
      </c>
      <c r="M2424" s="7">
        <v>128493190.98570001</v>
      </c>
      <c r="N2424" s="9">
        <v>1.2206305800683093</v>
      </c>
      <c r="O2424" s="7">
        <v>258863035</v>
      </c>
      <c r="P2424" s="8">
        <v>1.2949999999999999</v>
      </c>
      <c r="Q2424" s="7">
        <v>335227630</v>
      </c>
      <c r="R2424" s="8">
        <v>2.1999999999999999E-2</v>
      </c>
      <c r="S2424" s="7">
        <v>7375007.8599999994</v>
      </c>
      <c r="T2424" s="7">
        <v>2726687.8599999994</v>
      </c>
      <c r="U2424" s="9">
        <v>0.58659641763045556</v>
      </c>
      <c r="V2424" s="7">
        <v>131219878.84570003</v>
      </c>
      <c r="W2424" s="9">
        <v>1.1938174830765165</v>
      </c>
      <c r="X2424" s="7">
        <v>238046682.87469652</v>
      </c>
      <c r="Y2424" s="7">
        <v>14902800</v>
      </c>
      <c r="Z2424" s="7">
        <v>0</v>
      </c>
      <c r="AA2424" s="7">
        <v>11236250.874696519</v>
      </c>
      <c r="AB2424" s="7">
        <v>211907632</v>
      </c>
      <c r="AC2424" s="7">
        <v>0</v>
      </c>
      <c r="AD2424" s="7">
        <v>106826804.02899651</v>
      </c>
      <c r="AE2424" s="7">
        <v>0</v>
      </c>
      <c r="AF2424" s="7">
        <v>233761068.98570001</v>
      </c>
      <c r="AG2424" s="7">
        <v>7375007.8599999994</v>
      </c>
      <c r="AH2424" s="7">
        <v>106826804.02899651</v>
      </c>
      <c r="AI2424" s="7">
        <v>87920662</v>
      </c>
      <c r="AJ2424" s="7">
        <v>3983055</v>
      </c>
      <c r="AK2424" s="7">
        <v>12956037</v>
      </c>
      <c r="AL2424" s="7">
        <v>8245392</v>
      </c>
      <c r="AM2424" s="7">
        <v>3387427</v>
      </c>
      <c r="AN2424" s="7">
        <v>0</v>
      </c>
      <c r="AO2424" s="7">
        <v>0</v>
      </c>
      <c r="AP2424" s="7">
        <v>182899174</v>
      </c>
      <c r="AQ2424" s="7">
        <v>7566693</v>
      </c>
      <c r="AR2424" s="7">
        <v>105267878</v>
      </c>
      <c r="AS2424" s="7">
        <v>4648320</v>
      </c>
      <c r="AT2424" s="7">
        <v>9284071</v>
      </c>
      <c r="AU2424" s="7">
        <v>9528804</v>
      </c>
      <c r="AV2424" s="7">
        <v>2714276</v>
      </c>
      <c r="AW2424" s="7">
        <v>0</v>
      </c>
      <c r="AX2424" s="7">
        <v>0</v>
      </c>
      <c r="AY2424" s="7">
        <v>196936760</v>
      </c>
      <c r="AZ2424" s="7">
        <v>3260140</v>
      </c>
      <c r="BA2424" s="7">
        <v>0</v>
      </c>
      <c r="BB2424" s="7">
        <v>0</v>
      </c>
      <c r="BC2424" s="7">
        <v>0</v>
      </c>
      <c r="BD2424" s="7">
        <v>0</v>
      </c>
      <c r="BE2424" s="7">
        <v>0</v>
      </c>
      <c r="BF2424" s="7">
        <v>0</v>
      </c>
      <c r="BG2424" s="7">
        <v>7511602.8746965202</v>
      </c>
      <c r="BH2424" s="7">
        <v>54453</v>
      </c>
      <c r="BI2424" s="7">
        <v>3724648</v>
      </c>
      <c r="BJ2424" s="7">
        <v>44921319.56166666</v>
      </c>
      <c r="BK2424" s="7">
        <v>29973395.919999994</v>
      </c>
      <c r="BL2424" s="7">
        <v>24596007.576666668</v>
      </c>
      <c r="BM2424" s="7">
        <v>10599679.413333334</v>
      </c>
      <c r="BN2424" s="130">
        <v>0.76300000000000001</v>
      </c>
      <c r="BO2424" s="132">
        <v>4.3572037000000003E-3</v>
      </c>
      <c r="BP2424" s="161">
        <v>53676.703341369088</v>
      </c>
      <c r="BQ2424" s="162">
        <v>211907632</v>
      </c>
      <c r="BR2424" s="161">
        <v>3982865</v>
      </c>
      <c r="BS2424" s="163">
        <v>0</v>
      </c>
      <c r="BT2424" s="163">
        <v>0</v>
      </c>
      <c r="BU2424" s="161">
        <v>233761068.99000001</v>
      </c>
      <c r="BV2424" s="161">
        <v>7375007.8600000003</v>
      </c>
      <c r="BW2424" s="165">
        <v>106826804.03</v>
      </c>
      <c r="BX2424" s="161">
        <v>3982865</v>
      </c>
    </row>
    <row r="2425" spans="1:76" ht="14.45" x14ac:dyDescent="0.3">
      <c r="A2425" s="164" t="s">
        <v>2257</v>
      </c>
      <c r="B2425" s="6" t="s">
        <v>44</v>
      </c>
      <c r="C2425" s="6" t="s">
        <v>2260</v>
      </c>
      <c r="D2425" s="6"/>
      <c r="E2425" s="6"/>
      <c r="F2425" s="24" t="str">
        <f>+Tabela1[[#This Row],[WK]]&amp;Tabela1[[#This Row],[PK]]&amp;Tabela1[[#This Row],[GK]]</f>
        <v>0662</v>
      </c>
      <c r="G2425" s="6" t="s">
        <v>2272</v>
      </c>
      <c r="H2425" s="7">
        <v>1943281219.6585555</v>
      </c>
      <c r="I2425" s="8">
        <v>1.371</v>
      </c>
      <c r="J2425" s="7">
        <v>2664238552.1500001</v>
      </c>
      <c r="K2425" s="8">
        <v>8.5999999999999993E-2</v>
      </c>
      <c r="L2425" s="7">
        <v>229124515.4849</v>
      </c>
      <c r="M2425" s="7">
        <v>130773754.4849</v>
      </c>
      <c r="N2425" s="9">
        <v>1.3296669304358508</v>
      </c>
      <c r="O2425" s="7">
        <v>167028569</v>
      </c>
      <c r="P2425" s="8">
        <v>1.2949999999999999</v>
      </c>
      <c r="Q2425" s="7">
        <v>216301997</v>
      </c>
      <c r="R2425" s="8">
        <v>2.1999999999999999E-2</v>
      </c>
      <c r="S2425" s="7">
        <v>4758643.9339999994</v>
      </c>
      <c r="T2425" s="7">
        <v>289383.93399999943</v>
      </c>
      <c r="U2425" s="9">
        <v>6.4749854338301965E-2</v>
      </c>
      <c r="V2425" s="7">
        <v>131063138.41889998</v>
      </c>
      <c r="W2425" s="9">
        <v>1.2746849995187219</v>
      </c>
      <c r="X2425" s="7">
        <v>256628004.46366805</v>
      </c>
      <c r="Y2425" s="7">
        <v>32572747</v>
      </c>
      <c r="Z2425" s="7">
        <v>348.13000000000005</v>
      </c>
      <c r="AA2425" s="7">
        <v>11141273.333668038</v>
      </c>
      <c r="AB2425" s="7">
        <v>212913636</v>
      </c>
      <c r="AC2425" s="7">
        <v>0</v>
      </c>
      <c r="AD2425" s="7">
        <v>125564866.04476805</v>
      </c>
      <c r="AE2425" s="7">
        <v>0</v>
      </c>
      <c r="AF2425" s="7">
        <v>229124515.4849</v>
      </c>
      <c r="AG2425" s="7">
        <v>4758643.9339999994</v>
      </c>
      <c r="AH2425" s="7">
        <v>125564866.04476805</v>
      </c>
      <c r="AI2425" s="7">
        <v>82143424</v>
      </c>
      <c r="AJ2425" s="7">
        <v>4399507</v>
      </c>
      <c r="AK2425" s="7">
        <v>27487425</v>
      </c>
      <c r="AL2425" s="7">
        <v>9209869</v>
      </c>
      <c r="AM2425" s="7">
        <v>4220184</v>
      </c>
      <c r="AN2425" s="7">
        <v>0</v>
      </c>
      <c r="AO2425" s="7">
        <v>0</v>
      </c>
      <c r="AP2425" s="7">
        <v>185076173</v>
      </c>
      <c r="AQ2425" s="7">
        <v>6985863</v>
      </c>
      <c r="AR2425" s="7">
        <v>98350761</v>
      </c>
      <c r="AS2425" s="7">
        <v>4469260</v>
      </c>
      <c r="AT2425" s="7">
        <v>25337967</v>
      </c>
      <c r="AU2425" s="7">
        <v>10589146</v>
      </c>
      <c r="AV2425" s="7">
        <v>2851900</v>
      </c>
      <c r="AW2425" s="7">
        <v>0</v>
      </c>
      <c r="AX2425" s="7">
        <v>0</v>
      </c>
      <c r="AY2425" s="7">
        <v>197825329</v>
      </c>
      <c r="AZ2425" s="7">
        <v>3081724</v>
      </c>
      <c r="BA2425" s="7">
        <v>348.13000000000005</v>
      </c>
      <c r="BB2425" s="7">
        <v>0</v>
      </c>
      <c r="BC2425" s="7">
        <v>1.1200000000000001</v>
      </c>
      <c r="BD2425" s="7">
        <v>0.01</v>
      </c>
      <c r="BE2425" s="7">
        <v>0</v>
      </c>
      <c r="BF2425" s="7">
        <v>0</v>
      </c>
      <c r="BG2425" s="7">
        <v>7892473.3336680373</v>
      </c>
      <c r="BH2425" s="7">
        <v>57214</v>
      </c>
      <c r="BI2425" s="7">
        <v>3248800</v>
      </c>
      <c r="BJ2425" s="7">
        <v>39182312.4375</v>
      </c>
      <c r="BK2425" s="7">
        <v>8226890.9700000063</v>
      </c>
      <c r="BL2425" s="7">
        <v>48794502.863333322</v>
      </c>
      <c r="BM2425" s="7">
        <v>26232680.143333331</v>
      </c>
      <c r="BN2425" s="130">
        <v>0.72099999999999997</v>
      </c>
      <c r="BO2425" s="132">
        <v>4.4795364000000002E-3</v>
      </c>
      <c r="BP2425" s="161">
        <v>55183.727897428704</v>
      </c>
      <c r="BQ2425" s="162">
        <v>212913636</v>
      </c>
      <c r="BR2425" s="161">
        <v>5844981</v>
      </c>
      <c r="BS2425" s="163">
        <v>0</v>
      </c>
      <c r="BT2425" s="163">
        <v>0</v>
      </c>
      <c r="BU2425" s="161">
        <v>229124515.47999999</v>
      </c>
      <c r="BV2425" s="161">
        <v>4758643.93</v>
      </c>
      <c r="BW2425" s="165">
        <v>125564866.04000001</v>
      </c>
      <c r="BX2425" s="161">
        <v>5844981</v>
      </c>
    </row>
    <row r="2426" spans="1:76" ht="14.45" x14ac:dyDescent="0.3">
      <c r="A2426" s="164" t="s">
        <v>2257</v>
      </c>
      <c r="B2426" s="6" t="s">
        <v>44</v>
      </c>
      <c r="C2426" s="6" t="s">
        <v>2268</v>
      </c>
      <c r="D2426" s="6"/>
      <c r="E2426" s="6"/>
      <c r="F2426" s="24" t="str">
        <f>+Tabela1[[#This Row],[WK]]&amp;Tabela1[[#This Row],[PK]]&amp;Tabela1[[#This Row],[GK]]</f>
        <v>0663</v>
      </c>
      <c r="G2426" s="6" t="s">
        <v>2273</v>
      </c>
      <c r="H2426" s="7">
        <v>13370616623.632509</v>
      </c>
      <c r="I2426" s="8">
        <v>1.371</v>
      </c>
      <c r="J2426" s="7">
        <v>18331115390.989998</v>
      </c>
      <c r="K2426" s="8">
        <v>8.5999999999999993E-2</v>
      </c>
      <c r="L2426" s="7">
        <v>1576475923.6251397</v>
      </c>
      <c r="M2426" s="7">
        <v>772904937.62513971</v>
      </c>
      <c r="N2426" s="9">
        <v>0.96183778544878884</v>
      </c>
      <c r="O2426" s="7">
        <v>4449470742</v>
      </c>
      <c r="P2426" s="8">
        <v>1.2949999999999999</v>
      </c>
      <c r="Q2426" s="7">
        <v>5762064611</v>
      </c>
      <c r="R2426" s="8">
        <v>2.1999999999999999E-2</v>
      </c>
      <c r="S2426" s="7">
        <v>126765421.44199999</v>
      </c>
      <c r="T2426" s="7">
        <v>36988202.441999987</v>
      </c>
      <c r="U2426" s="9">
        <v>0.4119998687194798</v>
      </c>
      <c r="V2426" s="7">
        <v>809893140.06713963</v>
      </c>
      <c r="W2426" s="9">
        <v>0.90658170636514535</v>
      </c>
      <c r="X2426" s="7">
        <v>1090573497.1854975</v>
      </c>
      <c r="Y2426" s="7">
        <v>0</v>
      </c>
      <c r="Z2426" s="7">
        <v>261408.27500000002</v>
      </c>
      <c r="AA2426" s="7">
        <v>68467065.910497606</v>
      </c>
      <c r="AB2426" s="7">
        <v>1021845023</v>
      </c>
      <c r="AC2426" s="7">
        <v>0</v>
      </c>
      <c r="AD2426" s="7">
        <v>280680357.11835784</v>
      </c>
      <c r="AE2426" s="7">
        <v>0</v>
      </c>
      <c r="AF2426" s="7">
        <v>1576475923.6251397</v>
      </c>
      <c r="AG2426" s="7">
        <v>126765421.44199999</v>
      </c>
      <c r="AH2426" s="7">
        <v>280680357.11835784</v>
      </c>
      <c r="AI2426" s="7">
        <v>671149586</v>
      </c>
      <c r="AJ2426" s="7">
        <v>93110232</v>
      </c>
      <c r="AK2426" s="7">
        <v>0</v>
      </c>
      <c r="AL2426" s="7">
        <v>12978734</v>
      </c>
      <c r="AM2426" s="7">
        <v>15520870</v>
      </c>
      <c r="AN2426" s="7">
        <v>0</v>
      </c>
      <c r="AO2426" s="7">
        <v>-3357479</v>
      </c>
      <c r="AP2426" s="7">
        <v>872086175</v>
      </c>
      <c r="AQ2426" s="7">
        <v>40626219</v>
      </c>
      <c r="AR2426" s="7">
        <v>803570986</v>
      </c>
      <c r="AS2426" s="7">
        <v>89777219</v>
      </c>
      <c r="AT2426" s="7">
        <v>0</v>
      </c>
      <c r="AU2426" s="7">
        <v>17180346</v>
      </c>
      <c r="AV2426" s="7">
        <v>16411144</v>
      </c>
      <c r="AW2426" s="7">
        <v>0</v>
      </c>
      <c r="AX2426" s="7">
        <v>-3259266</v>
      </c>
      <c r="AY2426" s="7">
        <v>938763533</v>
      </c>
      <c r="AZ2426" s="7">
        <v>17414985</v>
      </c>
      <c r="BA2426" s="7">
        <v>261408.27500000002</v>
      </c>
      <c r="BB2426" s="7">
        <v>0</v>
      </c>
      <c r="BC2426" s="7">
        <v>25.07</v>
      </c>
      <c r="BD2426" s="7">
        <v>2717.86</v>
      </c>
      <c r="BE2426" s="7">
        <v>18.829999999999998</v>
      </c>
      <c r="BF2426" s="7">
        <v>0</v>
      </c>
      <c r="BG2426" s="7">
        <v>45462350.910497613</v>
      </c>
      <c r="BH2426" s="7">
        <v>329565</v>
      </c>
      <c r="BI2426" s="7">
        <v>23004715</v>
      </c>
      <c r="BJ2426" s="7">
        <v>277449647.72083336</v>
      </c>
      <c r="BK2426" s="7">
        <v>153765101.48000002</v>
      </c>
      <c r="BL2426" s="7">
        <v>242515482.27666664</v>
      </c>
      <c r="BM2426" s="7">
        <v>9707220.4099999964</v>
      </c>
      <c r="BN2426" s="130">
        <v>0.89300000000000002</v>
      </c>
      <c r="BO2426" s="132">
        <v>2.57359107E-2</v>
      </c>
      <c r="BP2426" s="161">
        <v>317042.51845733123</v>
      </c>
      <c r="BQ2426" s="162">
        <v>1021845023</v>
      </c>
      <c r="BR2426" s="161">
        <v>31085089</v>
      </c>
      <c r="BS2426" s="163">
        <v>0</v>
      </c>
      <c r="BT2426" s="163">
        <v>0</v>
      </c>
      <c r="BU2426" s="161">
        <v>1576475923.6300001</v>
      </c>
      <c r="BV2426" s="161">
        <v>126765421.44</v>
      </c>
      <c r="BW2426" s="165">
        <v>280680357.12</v>
      </c>
      <c r="BX2426" s="161">
        <v>31085089</v>
      </c>
    </row>
    <row r="2427" spans="1:76" ht="14.45" x14ac:dyDescent="0.3">
      <c r="A2427" s="164" t="s">
        <v>2257</v>
      </c>
      <c r="B2427" s="6" t="s">
        <v>44</v>
      </c>
      <c r="C2427" s="6" t="s">
        <v>2262</v>
      </c>
      <c r="D2427" s="6"/>
      <c r="E2427" s="6"/>
      <c r="F2427" s="24" t="str">
        <f>+Tabela1[[#This Row],[WK]]&amp;Tabela1[[#This Row],[PK]]&amp;Tabela1[[#This Row],[GK]]</f>
        <v>0664</v>
      </c>
      <c r="G2427" s="6" t="s">
        <v>2274</v>
      </c>
      <c r="H2427" s="7">
        <v>1981154212.8429947</v>
      </c>
      <c r="I2427" s="8">
        <v>1.371</v>
      </c>
      <c r="J2427" s="7">
        <v>2716162425.8099999</v>
      </c>
      <c r="K2427" s="8">
        <v>8.5999999999999993E-2</v>
      </c>
      <c r="L2427" s="7">
        <v>233589968.61965999</v>
      </c>
      <c r="M2427" s="7">
        <v>127221922.61965999</v>
      </c>
      <c r="N2427" s="9">
        <v>1.1960539598486184</v>
      </c>
      <c r="O2427" s="7">
        <v>319586129</v>
      </c>
      <c r="P2427" s="8">
        <v>1.2949999999999999</v>
      </c>
      <c r="Q2427" s="7">
        <v>413864037</v>
      </c>
      <c r="R2427" s="8">
        <v>2.1999999999999999E-2</v>
      </c>
      <c r="S2427" s="7">
        <v>9105008.8139999993</v>
      </c>
      <c r="T2427" s="7">
        <v>535495.81399999931</v>
      </c>
      <c r="U2427" s="9">
        <v>6.2488476766415932E-2</v>
      </c>
      <c r="V2427" s="7">
        <v>127757418.43366</v>
      </c>
      <c r="W2427" s="9">
        <v>1.1115375995905743</v>
      </c>
      <c r="X2427" s="7">
        <v>388795129.68507624</v>
      </c>
      <c r="Y2427" s="7">
        <v>116237254</v>
      </c>
      <c r="Z2427" s="7">
        <v>11236.725</v>
      </c>
      <c r="AA2427" s="7">
        <v>15060019.96007623</v>
      </c>
      <c r="AB2427" s="7">
        <v>257486619</v>
      </c>
      <c r="AC2427" s="7">
        <v>0</v>
      </c>
      <c r="AD2427" s="7">
        <v>261037711.25141624</v>
      </c>
      <c r="AE2427" s="7">
        <v>0</v>
      </c>
      <c r="AF2427" s="7">
        <v>233589968.61965999</v>
      </c>
      <c r="AG2427" s="7">
        <v>9105008.8139999993</v>
      </c>
      <c r="AH2427" s="7">
        <v>261037711.25141624</v>
      </c>
      <c r="AI2427" s="7">
        <v>88839532</v>
      </c>
      <c r="AJ2427" s="7">
        <v>8031858</v>
      </c>
      <c r="AK2427" s="7">
        <v>23128104</v>
      </c>
      <c r="AL2427" s="7">
        <v>6711947</v>
      </c>
      <c r="AM2427" s="7">
        <v>4563710</v>
      </c>
      <c r="AN2427" s="7">
        <v>0</v>
      </c>
      <c r="AO2427" s="7">
        <v>0</v>
      </c>
      <c r="AP2427" s="7">
        <v>229020105</v>
      </c>
      <c r="AQ2427" s="7">
        <v>6814798</v>
      </c>
      <c r="AR2427" s="7">
        <v>106368046</v>
      </c>
      <c r="AS2427" s="7">
        <v>8569513</v>
      </c>
      <c r="AT2427" s="7">
        <v>23594029</v>
      </c>
      <c r="AU2427" s="7">
        <v>7521129</v>
      </c>
      <c r="AV2427" s="7">
        <v>4470412</v>
      </c>
      <c r="AW2427" s="7">
        <v>0</v>
      </c>
      <c r="AX2427" s="7">
        <v>0</v>
      </c>
      <c r="AY2427" s="7">
        <v>242207122</v>
      </c>
      <c r="AZ2427" s="7">
        <v>2904930</v>
      </c>
      <c r="BA2427" s="7">
        <v>11236.725</v>
      </c>
      <c r="BB2427" s="7">
        <v>0</v>
      </c>
      <c r="BC2427" s="7">
        <v>0</v>
      </c>
      <c r="BD2427" s="7">
        <v>0</v>
      </c>
      <c r="BE2427" s="7">
        <v>241.65</v>
      </c>
      <c r="BF2427" s="7">
        <v>0</v>
      </c>
      <c r="BG2427" s="7">
        <v>8032764.9600762296</v>
      </c>
      <c r="BH2427" s="7">
        <v>58231</v>
      </c>
      <c r="BI2427" s="7">
        <v>7027255</v>
      </c>
      <c r="BJ2427" s="7">
        <v>84752543.505833328</v>
      </c>
      <c r="BK2427" s="7">
        <v>43365716.656666666</v>
      </c>
      <c r="BL2427" s="7">
        <v>67640829.469999999</v>
      </c>
      <c r="BM2427" s="7">
        <v>30265648.456666663</v>
      </c>
      <c r="BN2427" s="130">
        <v>0.57599999999999996</v>
      </c>
      <c r="BO2427" s="132">
        <v>5.6285624999999999E-3</v>
      </c>
      <c r="BP2427" s="161">
        <v>69338.662745113819</v>
      </c>
      <c r="BQ2427" s="162">
        <v>257486619</v>
      </c>
      <c r="BR2427" s="161">
        <v>3868054</v>
      </c>
      <c r="BS2427" s="163">
        <v>56289065.485076241</v>
      </c>
      <c r="BT2427" s="163">
        <v>0</v>
      </c>
      <c r="BU2427" s="161">
        <v>233589968.62</v>
      </c>
      <c r="BV2427" s="161">
        <v>9105008.8100000005</v>
      </c>
      <c r="BW2427" s="165">
        <v>204748645.77000001</v>
      </c>
      <c r="BX2427" s="161">
        <v>3868054</v>
      </c>
    </row>
    <row r="2428" spans="1:76" ht="14.45" x14ac:dyDescent="0.3">
      <c r="A2428" s="164" t="s">
        <v>2257</v>
      </c>
      <c r="B2428" s="6" t="s">
        <v>75</v>
      </c>
      <c r="C2428" s="6" t="s">
        <v>2258</v>
      </c>
      <c r="D2428" s="6"/>
      <c r="E2428" s="6"/>
      <c r="F2428" s="24" t="str">
        <f>+Tabela1[[#This Row],[WK]]&amp;Tabela1[[#This Row],[PK]]&amp;Tabela1[[#This Row],[GK]]</f>
        <v>0861</v>
      </c>
      <c r="G2428" s="6" t="s">
        <v>2275</v>
      </c>
      <c r="H2428" s="7">
        <v>4393583839.3672323</v>
      </c>
      <c r="I2428" s="8">
        <v>1.371</v>
      </c>
      <c r="J2428" s="7">
        <v>6023603443.7700005</v>
      </c>
      <c r="K2428" s="8">
        <v>8.5999999999999993E-2</v>
      </c>
      <c r="L2428" s="7">
        <v>518029896.16421998</v>
      </c>
      <c r="M2428" s="7">
        <v>280436462.16421998</v>
      </c>
      <c r="N2428" s="9">
        <v>1.1803207582084108</v>
      </c>
      <c r="O2428" s="7">
        <v>789485819</v>
      </c>
      <c r="P2428" s="8">
        <v>1.2949999999999999</v>
      </c>
      <c r="Q2428" s="7">
        <v>1022384136</v>
      </c>
      <c r="R2428" s="8">
        <v>2.1999999999999999E-2</v>
      </c>
      <c r="S2428" s="7">
        <v>22492450.991999999</v>
      </c>
      <c r="T2428" s="7">
        <v>2846773.9919999987</v>
      </c>
      <c r="U2428" s="9">
        <v>0.14490587379605185</v>
      </c>
      <c r="V2428" s="7">
        <v>283283236.15621996</v>
      </c>
      <c r="W2428" s="9">
        <v>1.1012448109269821</v>
      </c>
      <c r="X2428" s="7">
        <v>401778698.45638412</v>
      </c>
      <c r="Y2428" s="7">
        <v>0</v>
      </c>
      <c r="Z2428" s="7">
        <v>57728.665000000001</v>
      </c>
      <c r="AA2428" s="7">
        <v>27261972.791384123</v>
      </c>
      <c r="AB2428" s="7">
        <v>374458997</v>
      </c>
      <c r="AC2428" s="7">
        <v>0</v>
      </c>
      <c r="AD2428" s="7">
        <v>118495462.30016415</v>
      </c>
      <c r="AE2428" s="7">
        <v>0</v>
      </c>
      <c r="AF2428" s="7">
        <v>518029896.16421998</v>
      </c>
      <c r="AG2428" s="7">
        <v>22492450.991999999</v>
      </c>
      <c r="AH2428" s="7">
        <v>118495462.30016415</v>
      </c>
      <c r="AI2428" s="7">
        <v>198440135</v>
      </c>
      <c r="AJ2428" s="7">
        <v>21299164</v>
      </c>
      <c r="AK2428" s="7">
        <v>3142724</v>
      </c>
      <c r="AL2428" s="7">
        <v>17230506</v>
      </c>
      <c r="AM2428" s="7">
        <v>6287626</v>
      </c>
      <c r="AN2428" s="7">
        <v>0</v>
      </c>
      <c r="AO2428" s="7">
        <v>0</v>
      </c>
      <c r="AP2428" s="7">
        <v>326920463</v>
      </c>
      <c r="AQ2428" s="7">
        <v>12925440</v>
      </c>
      <c r="AR2428" s="7">
        <v>237593434</v>
      </c>
      <c r="AS2428" s="7">
        <v>19645677</v>
      </c>
      <c r="AT2428" s="7">
        <v>3596052</v>
      </c>
      <c r="AU2428" s="7">
        <v>21290111</v>
      </c>
      <c r="AV2428" s="7">
        <v>6022903</v>
      </c>
      <c r="AW2428" s="7">
        <v>0</v>
      </c>
      <c r="AX2428" s="7">
        <v>0</v>
      </c>
      <c r="AY2428" s="7">
        <v>348082801</v>
      </c>
      <c r="AZ2428" s="7">
        <v>5323273</v>
      </c>
      <c r="BA2428" s="7">
        <v>57728.665000000001</v>
      </c>
      <c r="BB2428" s="7">
        <v>0</v>
      </c>
      <c r="BC2428" s="7">
        <v>78.34</v>
      </c>
      <c r="BD2428" s="7">
        <v>335.64</v>
      </c>
      <c r="BE2428" s="7">
        <v>47.93</v>
      </c>
      <c r="BF2428" s="7">
        <v>0</v>
      </c>
      <c r="BG2428" s="7">
        <v>15897924.791384125</v>
      </c>
      <c r="BH2428" s="7">
        <v>115247</v>
      </c>
      <c r="BI2428" s="7">
        <v>11364048</v>
      </c>
      <c r="BJ2428" s="7">
        <v>137056693.96833336</v>
      </c>
      <c r="BK2428" s="7">
        <v>71195218.823333368</v>
      </c>
      <c r="BL2428" s="7">
        <v>125749811.84999998</v>
      </c>
      <c r="BM2428" s="7">
        <v>11946276.88000001</v>
      </c>
      <c r="BN2428" s="130">
        <v>0.85899999999999999</v>
      </c>
      <c r="BO2428" s="132">
        <v>8.9833505000000008E-3</v>
      </c>
      <c r="BP2428" s="161">
        <v>110666.53503024351</v>
      </c>
      <c r="BQ2428" s="162">
        <v>374458997</v>
      </c>
      <c r="BR2428" s="161">
        <v>7708838</v>
      </c>
      <c r="BS2428" s="163">
        <v>0</v>
      </c>
      <c r="BT2428" s="163">
        <v>5245279.5436159372</v>
      </c>
      <c r="BU2428" s="161">
        <v>518029896.16000003</v>
      </c>
      <c r="BV2428" s="161">
        <v>22492450.989999998</v>
      </c>
      <c r="BW2428" s="165">
        <v>123740741.84361593</v>
      </c>
      <c r="BX2428" s="161">
        <v>7708838</v>
      </c>
    </row>
    <row r="2429" spans="1:76" ht="14.45" x14ac:dyDescent="0.3">
      <c r="A2429" s="164" t="s">
        <v>2257</v>
      </c>
      <c r="B2429" s="6" t="s">
        <v>75</v>
      </c>
      <c r="C2429" s="6" t="s">
        <v>2260</v>
      </c>
      <c r="D2429" s="6"/>
      <c r="E2429" s="6"/>
      <c r="F2429" s="24" t="str">
        <f>+Tabela1[[#This Row],[WK]]&amp;Tabela1[[#This Row],[PK]]&amp;Tabela1[[#This Row],[GK]]</f>
        <v>0862</v>
      </c>
      <c r="G2429" s="6" t="s">
        <v>2276</v>
      </c>
      <c r="H2429" s="7">
        <v>6015403492.4246216</v>
      </c>
      <c r="I2429" s="8">
        <v>1.371</v>
      </c>
      <c r="J2429" s="7">
        <v>8247118188.1199999</v>
      </c>
      <c r="K2429" s="8">
        <v>8.5999999999999993E-2</v>
      </c>
      <c r="L2429" s="7">
        <v>709252164.17831993</v>
      </c>
      <c r="M2429" s="7">
        <v>324522792.17831993</v>
      </c>
      <c r="N2429" s="9">
        <v>0.84350927118275731</v>
      </c>
      <c r="O2429" s="7">
        <v>1666355904</v>
      </c>
      <c r="P2429" s="8">
        <v>1.2949999999999999</v>
      </c>
      <c r="Q2429" s="7">
        <v>2157930896</v>
      </c>
      <c r="R2429" s="8">
        <v>2.1999999999999999E-2</v>
      </c>
      <c r="S2429" s="7">
        <v>47474479.711999997</v>
      </c>
      <c r="T2429" s="7">
        <v>9565935.7119999975</v>
      </c>
      <c r="U2429" s="9">
        <v>0.25234247224055867</v>
      </c>
      <c r="V2429" s="7">
        <v>334088727.89031994</v>
      </c>
      <c r="W2429" s="9">
        <v>0.79048451462248825</v>
      </c>
      <c r="X2429" s="7">
        <v>414736726.85566032</v>
      </c>
      <c r="Y2429" s="7">
        <v>0</v>
      </c>
      <c r="Z2429" s="7">
        <v>299301.435</v>
      </c>
      <c r="AA2429" s="7">
        <v>30760819.420660313</v>
      </c>
      <c r="AB2429" s="7">
        <v>383676606</v>
      </c>
      <c r="AC2429" s="7">
        <v>0</v>
      </c>
      <c r="AD2429" s="7">
        <v>80647998.965340391</v>
      </c>
      <c r="AE2429" s="7">
        <v>0</v>
      </c>
      <c r="AF2429" s="7">
        <v>709252164.17831993</v>
      </c>
      <c r="AG2429" s="7">
        <v>47474479.711999997</v>
      </c>
      <c r="AH2429" s="7">
        <v>80647998.965340391</v>
      </c>
      <c r="AI2429" s="7">
        <v>321329371</v>
      </c>
      <c r="AJ2429" s="7">
        <v>39737019</v>
      </c>
      <c r="AK2429" s="7">
        <v>0</v>
      </c>
      <c r="AL2429" s="7">
        <v>28063977</v>
      </c>
      <c r="AM2429" s="7">
        <v>6445328</v>
      </c>
      <c r="AN2429" s="7">
        <v>0</v>
      </c>
      <c r="AO2429" s="7">
        <v>-8755837</v>
      </c>
      <c r="AP2429" s="7">
        <v>332543935</v>
      </c>
      <c r="AQ2429" s="7">
        <v>16529764</v>
      </c>
      <c r="AR2429" s="7">
        <v>384729372</v>
      </c>
      <c r="AS2429" s="7">
        <v>37908544</v>
      </c>
      <c r="AT2429" s="7">
        <v>0</v>
      </c>
      <c r="AU2429" s="7">
        <v>32136972</v>
      </c>
      <c r="AV2429" s="7">
        <v>7656695</v>
      </c>
      <c r="AW2429" s="7">
        <v>0</v>
      </c>
      <c r="AX2429" s="7">
        <v>-9814636</v>
      </c>
      <c r="AY2429" s="7">
        <v>352393990</v>
      </c>
      <c r="AZ2429" s="7">
        <v>6856025</v>
      </c>
      <c r="BA2429" s="7">
        <v>299301.435</v>
      </c>
      <c r="BB2429" s="7">
        <v>0</v>
      </c>
      <c r="BC2429" s="7">
        <v>88.76</v>
      </c>
      <c r="BD2429" s="7">
        <v>1626.01</v>
      </c>
      <c r="BE2429" s="7">
        <v>2.23</v>
      </c>
      <c r="BF2429" s="7">
        <v>3885.91</v>
      </c>
      <c r="BG2429" s="7">
        <v>19165188.420660313</v>
      </c>
      <c r="BH2429" s="7">
        <v>138932</v>
      </c>
      <c r="BI2429" s="7">
        <v>11595631</v>
      </c>
      <c r="BJ2429" s="7">
        <v>139849772.92416665</v>
      </c>
      <c r="BK2429" s="7">
        <v>86980525.99333331</v>
      </c>
      <c r="BL2429" s="7">
        <v>79667985.36333333</v>
      </c>
      <c r="BM2429" s="7">
        <v>52141016.99666667</v>
      </c>
      <c r="BN2429" s="130">
        <v>0.83599999999999997</v>
      </c>
      <c r="BO2429" s="132">
        <v>1.2123428800000001E-2</v>
      </c>
      <c r="BP2429" s="161">
        <v>149349.3829340559</v>
      </c>
      <c r="BQ2429" s="162">
        <v>383676606</v>
      </c>
      <c r="BR2429" s="161">
        <v>14975536</v>
      </c>
      <c r="BS2429" s="163">
        <v>0</v>
      </c>
      <c r="BT2429" s="163">
        <v>9467855.1443396807</v>
      </c>
      <c r="BU2429" s="161">
        <v>709252164.17999995</v>
      </c>
      <c r="BV2429" s="161">
        <v>47474479.710000001</v>
      </c>
      <c r="BW2429" s="165">
        <v>90115854.114339679</v>
      </c>
      <c r="BX2429" s="161">
        <v>14975536</v>
      </c>
    </row>
    <row r="2430" spans="1:76" ht="14.45" x14ac:dyDescent="0.3">
      <c r="A2430" s="164" t="s">
        <v>2257</v>
      </c>
      <c r="B2430" s="6" t="s">
        <v>90</v>
      </c>
      <c r="C2430" s="6" t="s">
        <v>2258</v>
      </c>
      <c r="D2430" s="6"/>
      <c r="E2430" s="6"/>
      <c r="F2430" s="24" t="str">
        <f>+Tabela1[[#This Row],[WK]]&amp;Tabela1[[#This Row],[PK]]&amp;Tabela1[[#This Row],[GK]]</f>
        <v>1061</v>
      </c>
      <c r="G2430" s="6" t="s">
        <v>2277</v>
      </c>
      <c r="H2430" s="7">
        <v>28852927492.261719</v>
      </c>
      <c r="I2430" s="8">
        <v>1.371</v>
      </c>
      <c r="J2430" s="7">
        <v>39557363591.879997</v>
      </c>
      <c r="K2430" s="8">
        <v>8.5999999999999993E-2</v>
      </c>
      <c r="L2430" s="7">
        <v>3401933268.9016795</v>
      </c>
      <c r="M2430" s="7">
        <v>1642212499.9016795</v>
      </c>
      <c r="N2430" s="9">
        <v>0.93322334363019588</v>
      </c>
      <c r="O2430" s="7">
        <v>7246980823</v>
      </c>
      <c r="P2430" s="8">
        <v>1.2949999999999999</v>
      </c>
      <c r="Q2430" s="7">
        <v>9384840166</v>
      </c>
      <c r="R2430" s="8">
        <v>2.1999999999999999E-2</v>
      </c>
      <c r="S2430" s="7">
        <v>206466483.65199998</v>
      </c>
      <c r="T2430" s="7">
        <v>12267086.65199998</v>
      </c>
      <c r="U2430" s="9">
        <v>6.3167480648768343E-2</v>
      </c>
      <c r="V2430" s="7">
        <v>1654479586.5536795</v>
      </c>
      <c r="W2430" s="9">
        <v>0.84674881571066163</v>
      </c>
      <c r="X2430" s="7">
        <v>1645574768.9762709</v>
      </c>
      <c r="Y2430" s="7">
        <v>0</v>
      </c>
      <c r="Z2430" s="7">
        <v>180011.72999999998</v>
      </c>
      <c r="AA2430" s="7">
        <v>166379083.24627101</v>
      </c>
      <c r="AB2430" s="7">
        <v>1479015674</v>
      </c>
      <c r="AC2430" s="7">
        <v>0</v>
      </c>
      <c r="AD2430" s="7">
        <v>0</v>
      </c>
      <c r="AE2430" s="7">
        <v>0</v>
      </c>
      <c r="AF2430" s="7">
        <v>3401933268.9016795</v>
      </c>
      <c r="AG2430" s="7">
        <v>206466483.65199998</v>
      </c>
      <c r="AH2430" s="7">
        <v>0</v>
      </c>
      <c r="AI2430" s="7">
        <v>1469734334</v>
      </c>
      <c r="AJ2430" s="7">
        <v>178704770</v>
      </c>
      <c r="AK2430" s="7">
        <v>0</v>
      </c>
      <c r="AL2430" s="7">
        <v>39392047</v>
      </c>
      <c r="AM2430" s="7">
        <v>28496702</v>
      </c>
      <c r="AN2430" s="7">
        <v>0</v>
      </c>
      <c r="AO2430" s="7">
        <v>-29840682</v>
      </c>
      <c r="AP2430" s="7">
        <v>1240739433</v>
      </c>
      <c r="AQ2430" s="7">
        <v>62773317</v>
      </c>
      <c r="AR2430" s="7">
        <v>1759720769</v>
      </c>
      <c r="AS2430" s="7">
        <v>194199397</v>
      </c>
      <c r="AT2430" s="7">
        <v>0</v>
      </c>
      <c r="AU2430" s="7">
        <v>47511530</v>
      </c>
      <c r="AV2430" s="7">
        <v>30829995</v>
      </c>
      <c r="AW2430" s="7">
        <v>0</v>
      </c>
      <c r="AX2430" s="7">
        <v>-39437258</v>
      </c>
      <c r="AY2430" s="7">
        <v>1354280037</v>
      </c>
      <c r="AZ2430" s="7">
        <v>26763962</v>
      </c>
      <c r="BA2430" s="7">
        <v>180011.72999999998</v>
      </c>
      <c r="BB2430" s="7">
        <v>0</v>
      </c>
      <c r="BC2430" s="7">
        <v>80.34</v>
      </c>
      <c r="BD2430" s="7">
        <v>1667.81</v>
      </c>
      <c r="BE2430" s="7">
        <v>0</v>
      </c>
      <c r="BF2430" s="7">
        <v>0</v>
      </c>
      <c r="BG2430" s="7">
        <v>89943212.246270999</v>
      </c>
      <c r="BH2430" s="7">
        <v>652015</v>
      </c>
      <c r="BI2430" s="7">
        <v>76435871</v>
      </c>
      <c r="BJ2430" s="7">
        <v>921859188.5675</v>
      </c>
      <c r="BK2430" s="7">
        <v>601423073.04000008</v>
      </c>
      <c r="BL2430" s="7">
        <v>619110790.92666662</v>
      </c>
      <c r="BM2430" s="7">
        <v>43522880.25666666</v>
      </c>
      <c r="BN2430" s="130">
        <v>0.92300000000000004</v>
      </c>
      <c r="BO2430" s="132">
        <v>5.1000728400000001E-2</v>
      </c>
      <c r="BP2430" s="161">
        <v>628281.60823590239</v>
      </c>
      <c r="BQ2430" s="162">
        <v>1479015674</v>
      </c>
      <c r="BR2430" s="161">
        <v>44799261</v>
      </c>
      <c r="BS2430" s="163">
        <v>0</v>
      </c>
      <c r="BT2430" s="163">
        <v>0</v>
      </c>
      <c r="BU2430" s="161">
        <v>3401933268.9000001</v>
      </c>
      <c r="BV2430" s="161">
        <v>206466483.65000001</v>
      </c>
      <c r="BW2430" s="165">
        <v>0</v>
      </c>
      <c r="BX2430" s="161">
        <v>44799261</v>
      </c>
    </row>
    <row r="2431" spans="1:76" ht="14.45" x14ac:dyDescent="0.3">
      <c r="A2431" s="164" t="s">
        <v>2257</v>
      </c>
      <c r="B2431" s="6" t="s">
        <v>90</v>
      </c>
      <c r="C2431" s="6" t="s">
        <v>2260</v>
      </c>
      <c r="D2431" s="6"/>
      <c r="E2431" s="6"/>
      <c r="F2431" s="24" t="str">
        <f>+Tabela1[[#This Row],[WK]]&amp;Tabela1[[#This Row],[PK]]&amp;Tabela1[[#This Row],[GK]]</f>
        <v>1062</v>
      </c>
      <c r="G2431" s="6" t="s">
        <v>2278</v>
      </c>
      <c r="H2431" s="7">
        <v>2717751752.2281666</v>
      </c>
      <c r="I2431" s="8">
        <v>1.371</v>
      </c>
      <c r="J2431" s="7">
        <v>3726037652.3099999</v>
      </c>
      <c r="K2431" s="8">
        <v>8.5999999999999993E-2</v>
      </c>
      <c r="L2431" s="7">
        <v>320439238.09865999</v>
      </c>
      <c r="M2431" s="7">
        <v>165686398.09865999</v>
      </c>
      <c r="N2431" s="9">
        <v>1.0706517444116697</v>
      </c>
      <c r="O2431" s="7">
        <v>404305936</v>
      </c>
      <c r="P2431" s="8">
        <v>1.2949999999999999</v>
      </c>
      <c r="Q2431" s="7">
        <v>523576187</v>
      </c>
      <c r="R2431" s="8">
        <v>2.1999999999999999E-2</v>
      </c>
      <c r="S2431" s="7">
        <v>11518676.114</v>
      </c>
      <c r="T2431" s="7">
        <v>1747492.1140000001</v>
      </c>
      <c r="U2431" s="9">
        <v>0.17884138851545525</v>
      </c>
      <c r="V2431" s="7">
        <v>167433890.21266001</v>
      </c>
      <c r="W2431" s="9">
        <v>1.0176865733156395</v>
      </c>
      <c r="X2431" s="7">
        <v>273624321.84397143</v>
      </c>
      <c r="Y2431" s="7">
        <v>5631394</v>
      </c>
      <c r="Z2431" s="7">
        <v>90985</v>
      </c>
      <c r="AA2431" s="7">
        <v>14006218.843971446</v>
      </c>
      <c r="AB2431" s="7">
        <v>253895724</v>
      </c>
      <c r="AC2431" s="7">
        <v>0</v>
      </c>
      <c r="AD2431" s="7">
        <v>106190431.63131145</v>
      </c>
      <c r="AE2431" s="7">
        <v>0</v>
      </c>
      <c r="AF2431" s="7">
        <v>320439238.09865999</v>
      </c>
      <c r="AG2431" s="7">
        <v>11518676.114</v>
      </c>
      <c r="AH2431" s="7">
        <v>106190431.63131145</v>
      </c>
      <c r="AI2431" s="7">
        <v>129250939</v>
      </c>
      <c r="AJ2431" s="7">
        <v>8837902</v>
      </c>
      <c r="AK2431" s="7">
        <v>0</v>
      </c>
      <c r="AL2431" s="7">
        <v>11465935</v>
      </c>
      <c r="AM2431" s="7">
        <v>3442136</v>
      </c>
      <c r="AN2431" s="7">
        <v>0</v>
      </c>
      <c r="AO2431" s="7">
        <v>0</v>
      </c>
      <c r="AP2431" s="7">
        <v>219576817</v>
      </c>
      <c r="AQ2431" s="7">
        <v>7666150</v>
      </c>
      <c r="AR2431" s="7">
        <v>154752840</v>
      </c>
      <c r="AS2431" s="7">
        <v>9771184</v>
      </c>
      <c r="AT2431" s="7">
        <v>0</v>
      </c>
      <c r="AU2431" s="7">
        <v>14220984</v>
      </c>
      <c r="AV2431" s="7">
        <v>3646295</v>
      </c>
      <c r="AW2431" s="7">
        <v>0</v>
      </c>
      <c r="AX2431" s="7">
        <v>0</v>
      </c>
      <c r="AY2431" s="7">
        <v>234374643</v>
      </c>
      <c r="AZ2431" s="7">
        <v>3449909</v>
      </c>
      <c r="BA2431" s="7">
        <v>90985</v>
      </c>
      <c r="BB2431" s="7">
        <v>0</v>
      </c>
      <c r="BC2431" s="7">
        <v>36.82</v>
      </c>
      <c r="BD2431" s="7">
        <v>855.6</v>
      </c>
      <c r="BE2431" s="7">
        <v>0</v>
      </c>
      <c r="BF2431" s="7">
        <v>0</v>
      </c>
      <c r="BG2431" s="7">
        <v>9176065.8439714462</v>
      </c>
      <c r="BH2431" s="7">
        <v>66519</v>
      </c>
      <c r="BI2431" s="7">
        <v>4830153</v>
      </c>
      <c r="BJ2431" s="7">
        <v>58254336.314999998</v>
      </c>
      <c r="BK2431" s="7">
        <v>51677374.346666664</v>
      </c>
      <c r="BL2431" s="7">
        <v>5358266.3033333337</v>
      </c>
      <c r="BM2431" s="7">
        <v>15591315.266666666</v>
      </c>
      <c r="BN2431" s="130">
        <v>0.78900000000000003</v>
      </c>
      <c r="BO2431" s="132">
        <v>5.6505334999999999E-3</v>
      </c>
      <c r="BP2431" s="161">
        <v>69609.325506318957</v>
      </c>
      <c r="BQ2431" s="162">
        <v>253895724</v>
      </c>
      <c r="BR2431" s="161">
        <v>3363603</v>
      </c>
      <c r="BS2431" s="163">
        <v>0</v>
      </c>
      <c r="BT2431" s="163">
        <v>431112.15602850914</v>
      </c>
      <c r="BU2431" s="161">
        <v>320439238.10000002</v>
      </c>
      <c r="BV2431" s="161">
        <v>11518676.109999999</v>
      </c>
      <c r="BW2431" s="165">
        <v>106621543.7860285</v>
      </c>
      <c r="BX2431" s="161">
        <v>3363603</v>
      </c>
    </row>
    <row r="2432" spans="1:76" ht="14.45" x14ac:dyDescent="0.3">
      <c r="A2432" s="164" t="s">
        <v>2257</v>
      </c>
      <c r="B2432" s="6" t="s">
        <v>90</v>
      </c>
      <c r="C2432" s="6" t="s">
        <v>2268</v>
      </c>
      <c r="D2432" s="6"/>
      <c r="E2432" s="6"/>
      <c r="F2432" s="24" t="str">
        <f>+Tabela1[[#This Row],[WK]]&amp;Tabela1[[#This Row],[PK]]&amp;Tabela1[[#This Row],[GK]]</f>
        <v>1063</v>
      </c>
      <c r="G2432" s="6" t="s">
        <v>2279</v>
      </c>
      <c r="H2432" s="7">
        <v>1999370682.3832068</v>
      </c>
      <c r="I2432" s="8">
        <v>1.371</v>
      </c>
      <c r="J2432" s="7">
        <v>2741137205.5499997</v>
      </c>
      <c r="K2432" s="8">
        <v>8.5999999999999993E-2</v>
      </c>
      <c r="L2432" s="7">
        <v>235737799.67729995</v>
      </c>
      <c r="M2432" s="7">
        <v>118688780.67729995</v>
      </c>
      <c r="N2432" s="9">
        <v>1.01400918770024</v>
      </c>
      <c r="O2432" s="7">
        <v>473131931</v>
      </c>
      <c r="P2432" s="8">
        <v>1.2949999999999999</v>
      </c>
      <c r="Q2432" s="7">
        <v>612705851</v>
      </c>
      <c r="R2432" s="8">
        <v>2.1999999999999999E-2</v>
      </c>
      <c r="S2432" s="7">
        <v>13479528.721999999</v>
      </c>
      <c r="T2432" s="7">
        <v>2309977.7219999991</v>
      </c>
      <c r="U2432" s="9">
        <v>0.20681025781609297</v>
      </c>
      <c r="V2432" s="7">
        <v>120998758.39929995</v>
      </c>
      <c r="W2432" s="9">
        <v>0.94369137324881991</v>
      </c>
      <c r="X2432" s="7">
        <v>176316191.85499999</v>
      </c>
      <c r="Y2432" s="7">
        <v>0</v>
      </c>
      <c r="Z2432" s="7">
        <v>982.85500000000002</v>
      </c>
      <c r="AA2432" s="7">
        <v>12450156</v>
      </c>
      <c r="AB2432" s="7">
        <v>163865053</v>
      </c>
      <c r="AC2432" s="7">
        <v>0</v>
      </c>
      <c r="AD2432" s="7">
        <v>55317433.45570004</v>
      </c>
      <c r="AE2432" s="7">
        <v>0</v>
      </c>
      <c r="AF2432" s="7">
        <v>235737799.67729995</v>
      </c>
      <c r="AG2432" s="7">
        <v>13479528.721999999</v>
      </c>
      <c r="AH2432" s="7">
        <v>55317433.45570004</v>
      </c>
      <c r="AI2432" s="7">
        <v>97760375</v>
      </c>
      <c r="AJ2432" s="7">
        <v>11750243</v>
      </c>
      <c r="AK2432" s="7">
        <v>0</v>
      </c>
      <c r="AL2432" s="7">
        <v>5815124</v>
      </c>
      <c r="AM2432" s="7">
        <v>2918192</v>
      </c>
      <c r="AN2432" s="7">
        <v>0</v>
      </c>
      <c r="AO2432" s="7">
        <v>-1233036</v>
      </c>
      <c r="AP2432" s="7">
        <v>144000979</v>
      </c>
      <c r="AQ2432" s="7">
        <v>5860010</v>
      </c>
      <c r="AR2432" s="7">
        <v>117049019</v>
      </c>
      <c r="AS2432" s="7">
        <v>11169551</v>
      </c>
      <c r="AT2432" s="7">
        <v>0</v>
      </c>
      <c r="AU2432" s="7">
        <v>6702130</v>
      </c>
      <c r="AV2432" s="7">
        <v>3543788</v>
      </c>
      <c r="AW2432" s="7">
        <v>0</v>
      </c>
      <c r="AX2432" s="7">
        <v>-1445960</v>
      </c>
      <c r="AY2432" s="7">
        <v>151377433</v>
      </c>
      <c r="AZ2432" s="7">
        <v>2492953</v>
      </c>
      <c r="BA2432" s="7">
        <v>982.85500000000002</v>
      </c>
      <c r="BB2432" s="7">
        <v>0</v>
      </c>
      <c r="BC2432" s="7">
        <v>2.83</v>
      </c>
      <c r="BD2432" s="7">
        <v>0</v>
      </c>
      <c r="BE2432" s="7">
        <v>2.27</v>
      </c>
      <c r="BF2432" s="7">
        <v>0</v>
      </c>
      <c r="BG2432" s="7">
        <v>6818286</v>
      </c>
      <c r="BH2432" s="7">
        <v>45184</v>
      </c>
      <c r="BI2432" s="7">
        <v>5631870</v>
      </c>
      <c r="BJ2432" s="7">
        <v>67923514.869166657</v>
      </c>
      <c r="BK2432" s="7">
        <v>60257937.929999992</v>
      </c>
      <c r="BL2432" s="7">
        <v>656000.82999999996</v>
      </c>
      <c r="BM2432" s="7">
        <v>29350306.096666664</v>
      </c>
      <c r="BN2432" s="130">
        <v>0.87</v>
      </c>
      <c r="BO2432" s="132">
        <v>3.7577050000000001E-3</v>
      </c>
      <c r="BP2432" s="161">
        <v>46291.435363074284</v>
      </c>
      <c r="BQ2432" s="162">
        <v>163865053</v>
      </c>
      <c r="BR2432" s="161">
        <v>4824633</v>
      </c>
      <c r="BS2432" s="163">
        <v>0</v>
      </c>
      <c r="BT2432" s="163">
        <v>1178785.1449999809</v>
      </c>
      <c r="BU2432" s="161">
        <v>235737799.68000001</v>
      </c>
      <c r="BV2432" s="161">
        <v>13479528.720000001</v>
      </c>
      <c r="BW2432" s="165">
        <v>56496218.604999982</v>
      </c>
      <c r="BX2432" s="161">
        <v>4824633</v>
      </c>
    </row>
    <row r="2433" spans="1:76" ht="14.45" x14ac:dyDescent="0.3">
      <c r="A2433" s="164" t="s">
        <v>2257</v>
      </c>
      <c r="B2433" s="6" t="s">
        <v>93</v>
      </c>
      <c r="C2433" s="6" t="s">
        <v>2258</v>
      </c>
      <c r="D2433" s="6"/>
      <c r="E2433" s="6"/>
      <c r="F2433" s="24" t="str">
        <f>+Tabela1[[#This Row],[WK]]&amp;Tabela1[[#This Row],[PK]]&amp;Tabela1[[#This Row],[GK]]</f>
        <v>1261</v>
      </c>
      <c r="G2433" s="6" t="s">
        <v>2280</v>
      </c>
      <c r="H2433" s="7">
        <v>42266349241.359077</v>
      </c>
      <c r="I2433" s="8">
        <v>1.371</v>
      </c>
      <c r="J2433" s="7">
        <v>57947164809.900002</v>
      </c>
      <c r="K2433" s="8">
        <v>8.5999999999999993E-2</v>
      </c>
      <c r="L2433" s="7">
        <v>4983456173.6513996</v>
      </c>
      <c r="M2433" s="7">
        <v>2030131159.6513996</v>
      </c>
      <c r="N2433" s="9">
        <v>0.68740526356825815</v>
      </c>
      <c r="O2433" s="7">
        <v>17906688649</v>
      </c>
      <c r="P2433" s="8">
        <v>1.2949999999999999</v>
      </c>
      <c r="Q2433" s="7">
        <v>23189161800</v>
      </c>
      <c r="R2433" s="8">
        <v>2.1999999999999999E-2</v>
      </c>
      <c r="S2433" s="7">
        <v>510161559.59999996</v>
      </c>
      <c r="T2433" s="7">
        <v>153685109.59999996</v>
      </c>
      <c r="U2433" s="9">
        <v>0.43112275607547135</v>
      </c>
      <c r="V2433" s="7">
        <v>2183816269.2514</v>
      </c>
      <c r="W2433" s="9">
        <v>0.65980279874920011</v>
      </c>
      <c r="X2433" s="7">
        <v>2298996441.9974809</v>
      </c>
      <c r="Y2433" s="7">
        <v>0</v>
      </c>
      <c r="Z2433" s="7">
        <v>457347.80499999999</v>
      </c>
      <c r="AA2433" s="7">
        <v>196617406.19248086</v>
      </c>
      <c r="AB2433" s="7">
        <v>2101921688</v>
      </c>
      <c r="AC2433" s="7">
        <v>0</v>
      </c>
      <c r="AD2433" s="7">
        <v>115180172.74608129</v>
      </c>
      <c r="AE2433" s="7">
        <v>0</v>
      </c>
      <c r="AF2433" s="7">
        <v>4983456173.6513996</v>
      </c>
      <c r="AG2433" s="7">
        <v>510161559.59999996</v>
      </c>
      <c r="AH2433" s="7">
        <v>115180172.74608129</v>
      </c>
      <c r="AI2433" s="7">
        <v>2466643145</v>
      </c>
      <c r="AJ2433" s="7">
        <v>369029323</v>
      </c>
      <c r="AK2433" s="7">
        <v>0</v>
      </c>
      <c r="AL2433" s="7">
        <v>71924448</v>
      </c>
      <c r="AM2433" s="7">
        <v>34349345</v>
      </c>
      <c r="AN2433" s="7">
        <v>0</v>
      </c>
      <c r="AO2433" s="7">
        <v>-200652694</v>
      </c>
      <c r="AP2433" s="7">
        <v>1742938952</v>
      </c>
      <c r="AQ2433" s="7">
        <v>101863919</v>
      </c>
      <c r="AR2433" s="7">
        <v>2953325014</v>
      </c>
      <c r="AS2433" s="7">
        <v>356476450</v>
      </c>
      <c r="AT2433" s="7">
        <v>0</v>
      </c>
      <c r="AU2433" s="7">
        <v>76738884</v>
      </c>
      <c r="AV2433" s="7">
        <v>36125519</v>
      </c>
      <c r="AW2433" s="7">
        <v>0</v>
      </c>
      <c r="AX2433" s="7">
        <v>-228510135</v>
      </c>
      <c r="AY2433" s="7">
        <v>1895043742</v>
      </c>
      <c r="AZ2433" s="7">
        <v>43497723</v>
      </c>
      <c r="BA2433" s="7">
        <v>457347.80499999999</v>
      </c>
      <c r="BB2433" s="7">
        <v>0</v>
      </c>
      <c r="BC2433" s="7">
        <v>48.49</v>
      </c>
      <c r="BD2433" s="7">
        <v>4707.28</v>
      </c>
      <c r="BE2433" s="7">
        <v>97.61</v>
      </c>
      <c r="BF2433" s="7">
        <v>0</v>
      </c>
      <c r="BG2433" s="7">
        <v>111212637.19248088</v>
      </c>
      <c r="BH2433" s="7">
        <v>806201</v>
      </c>
      <c r="BI2433" s="7">
        <v>85404769</v>
      </c>
      <c r="BJ2433" s="7">
        <v>1030029075.0716666</v>
      </c>
      <c r="BK2433" s="7">
        <v>799407372.59666657</v>
      </c>
      <c r="BL2433" s="7">
        <v>382127619.51333338</v>
      </c>
      <c r="BM2433" s="7">
        <v>158231570.87333333</v>
      </c>
      <c r="BN2433" s="130">
        <v>1.129</v>
      </c>
      <c r="BO2433" s="132">
        <v>6.1864519799999997E-2</v>
      </c>
      <c r="BP2433" s="161">
        <v>762113.4296866263</v>
      </c>
      <c r="BQ2433" s="162">
        <v>2101921688</v>
      </c>
      <c r="BR2433" s="161">
        <v>108433459</v>
      </c>
      <c r="BS2433" s="163">
        <v>0</v>
      </c>
      <c r="BT2433" s="163">
        <v>0</v>
      </c>
      <c r="BU2433" s="161">
        <v>4983456173.6499996</v>
      </c>
      <c r="BV2433" s="161">
        <v>510161559.60000002</v>
      </c>
      <c r="BW2433" s="165">
        <v>115180172.75</v>
      </c>
      <c r="BX2433" s="161">
        <v>108433459</v>
      </c>
    </row>
    <row r="2434" spans="1:76" ht="14.45" x14ac:dyDescent="0.3">
      <c r="A2434" s="164" t="s">
        <v>2257</v>
      </c>
      <c r="B2434" s="6" t="s">
        <v>93</v>
      </c>
      <c r="C2434" s="6" t="s">
        <v>2260</v>
      </c>
      <c r="D2434" s="6"/>
      <c r="E2434" s="6"/>
      <c r="F2434" s="24" t="str">
        <f>+Tabela1[[#This Row],[WK]]&amp;Tabela1[[#This Row],[PK]]&amp;Tabela1[[#This Row],[GK]]</f>
        <v>1262</v>
      </c>
      <c r="G2434" s="6" t="s">
        <v>2281</v>
      </c>
      <c r="H2434" s="7">
        <v>2924391289.1181459</v>
      </c>
      <c r="I2434" s="8">
        <v>1.371</v>
      </c>
      <c r="J2434" s="7">
        <v>4009340457.3799996</v>
      </c>
      <c r="K2434" s="8">
        <v>8.5999999999999993E-2</v>
      </c>
      <c r="L2434" s="7">
        <v>344803279.33467996</v>
      </c>
      <c r="M2434" s="7">
        <v>173910329.33467996</v>
      </c>
      <c r="N2434" s="9">
        <v>1.0176565465964509</v>
      </c>
      <c r="O2434" s="7">
        <v>664080967</v>
      </c>
      <c r="P2434" s="8">
        <v>1.2949999999999999</v>
      </c>
      <c r="Q2434" s="7">
        <v>859984852</v>
      </c>
      <c r="R2434" s="8">
        <v>2.1999999999999999E-2</v>
      </c>
      <c r="S2434" s="7">
        <v>18919666.743999999</v>
      </c>
      <c r="T2434" s="7">
        <v>-195412.25600000098</v>
      </c>
      <c r="U2434" s="9">
        <v>-1.0222937399317103E-2</v>
      </c>
      <c r="V2434" s="7">
        <v>173714917.07867998</v>
      </c>
      <c r="W2434" s="9">
        <v>0.91425040295891902</v>
      </c>
      <c r="X2434" s="7">
        <v>355675796.95312941</v>
      </c>
      <c r="Y2434" s="7">
        <v>0</v>
      </c>
      <c r="Z2434" s="7">
        <v>33772.950000000004</v>
      </c>
      <c r="AA2434" s="7">
        <v>17090279.003129408</v>
      </c>
      <c r="AB2434" s="7">
        <v>338551745</v>
      </c>
      <c r="AC2434" s="7">
        <v>0</v>
      </c>
      <c r="AD2434" s="7">
        <v>181960879.87444946</v>
      </c>
      <c r="AE2434" s="7">
        <v>0</v>
      </c>
      <c r="AF2434" s="7">
        <v>344803279.33467996</v>
      </c>
      <c r="AG2434" s="7">
        <v>18919666.743999999</v>
      </c>
      <c r="AH2434" s="7">
        <v>181960879.87444946</v>
      </c>
      <c r="AI2434" s="7">
        <v>142731302</v>
      </c>
      <c r="AJ2434" s="7">
        <v>21720233</v>
      </c>
      <c r="AK2434" s="7">
        <v>70352</v>
      </c>
      <c r="AL2434" s="7">
        <v>9511360</v>
      </c>
      <c r="AM2434" s="7">
        <v>4235694</v>
      </c>
      <c r="AN2434" s="7">
        <v>0</v>
      </c>
      <c r="AO2434" s="7">
        <v>0</v>
      </c>
      <c r="AP2434" s="7">
        <v>294665090</v>
      </c>
      <c r="AQ2434" s="7">
        <v>11819477</v>
      </c>
      <c r="AR2434" s="7">
        <v>170892950</v>
      </c>
      <c r="AS2434" s="7">
        <v>19115079</v>
      </c>
      <c r="AT2434" s="7">
        <v>676936</v>
      </c>
      <c r="AU2434" s="7">
        <v>10877919</v>
      </c>
      <c r="AV2434" s="7">
        <v>4213230</v>
      </c>
      <c r="AW2434" s="7">
        <v>0</v>
      </c>
      <c r="AX2434" s="7">
        <v>0</v>
      </c>
      <c r="AY2434" s="7">
        <v>312308826</v>
      </c>
      <c r="AZ2434" s="7">
        <v>5323273</v>
      </c>
      <c r="BA2434" s="7">
        <v>33772.950000000004</v>
      </c>
      <c r="BB2434" s="7">
        <v>0</v>
      </c>
      <c r="BC2434" s="7">
        <v>0</v>
      </c>
      <c r="BD2434" s="7">
        <v>323.8</v>
      </c>
      <c r="BE2434" s="7">
        <v>78.7</v>
      </c>
      <c r="BF2434" s="7">
        <v>0</v>
      </c>
      <c r="BG2434" s="7">
        <v>11085108.003129406</v>
      </c>
      <c r="BH2434" s="7">
        <v>80358</v>
      </c>
      <c r="BI2434" s="7">
        <v>6005171</v>
      </c>
      <c r="BJ2434" s="7">
        <v>72425755.485833332</v>
      </c>
      <c r="BK2434" s="7">
        <v>51531259.453333333</v>
      </c>
      <c r="BL2434" s="7">
        <v>11800475.270000001</v>
      </c>
      <c r="BM2434" s="7">
        <v>59977033.590000004</v>
      </c>
      <c r="BN2434" s="130">
        <v>0.83899999999999997</v>
      </c>
      <c r="BO2434" s="132">
        <v>6.3080528999999996E-3</v>
      </c>
      <c r="BP2434" s="161">
        <v>77709.352811433608</v>
      </c>
      <c r="BQ2434" s="162">
        <v>338551745</v>
      </c>
      <c r="BR2434" s="161">
        <v>8269308</v>
      </c>
      <c r="BS2434" s="163">
        <v>0</v>
      </c>
      <c r="BT2434" s="163">
        <v>993695.04687058926</v>
      </c>
      <c r="BU2434" s="161">
        <v>344803279.32999998</v>
      </c>
      <c r="BV2434" s="161">
        <v>18919666.739999998</v>
      </c>
      <c r="BW2434" s="165">
        <v>182954574.91687059</v>
      </c>
      <c r="BX2434" s="161">
        <v>8269308</v>
      </c>
    </row>
    <row r="2435" spans="1:76" ht="14.45" x14ac:dyDescent="0.3">
      <c r="A2435" s="164" t="s">
        <v>2257</v>
      </c>
      <c r="B2435" s="6" t="s">
        <v>93</v>
      </c>
      <c r="C2435" s="6" t="s">
        <v>2268</v>
      </c>
      <c r="D2435" s="6"/>
      <c r="E2435" s="6"/>
      <c r="F2435" s="24" t="str">
        <f>+Tabela1[[#This Row],[WK]]&amp;Tabela1[[#This Row],[PK]]&amp;Tabela1[[#This Row],[GK]]</f>
        <v>1263</v>
      </c>
      <c r="G2435" s="6" t="s">
        <v>2282</v>
      </c>
      <c r="H2435" s="7">
        <v>3649859594.3464684</v>
      </c>
      <c r="I2435" s="8">
        <v>1.371</v>
      </c>
      <c r="J2435" s="7">
        <v>5003957503.8500004</v>
      </c>
      <c r="K2435" s="8">
        <v>8.5999999999999993E-2</v>
      </c>
      <c r="L2435" s="7">
        <v>430340345.33109999</v>
      </c>
      <c r="M2435" s="7">
        <v>234804159.33109999</v>
      </c>
      <c r="N2435" s="9">
        <v>1.2008220275458374</v>
      </c>
      <c r="O2435" s="7">
        <v>1749492969</v>
      </c>
      <c r="P2435" s="8">
        <v>1.2949999999999999</v>
      </c>
      <c r="Q2435" s="7">
        <v>2265593395</v>
      </c>
      <c r="R2435" s="8">
        <v>2.1999999999999999E-2</v>
      </c>
      <c r="S2435" s="7">
        <v>49843054.689999998</v>
      </c>
      <c r="T2435" s="7">
        <v>22254871.689999998</v>
      </c>
      <c r="U2435" s="9">
        <v>0.8066813131549837</v>
      </c>
      <c r="V2435" s="7">
        <v>257059031.02109998</v>
      </c>
      <c r="W2435" s="9">
        <v>1.1520885512110961</v>
      </c>
      <c r="X2435" s="7">
        <v>453596685.99610138</v>
      </c>
      <c r="Y2435" s="7">
        <v>49558870</v>
      </c>
      <c r="Z2435" s="7">
        <v>3954.5150000000003</v>
      </c>
      <c r="AA2435" s="7">
        <v>19217330.481101416</v>
      </c>
      <c r="AB2435" s="7">
        <v>384816531</v>
      </c>
      <c r="AC2435" s="7">
        <v>0</v>
      </c>
      <c r="AD2435" s="7">
        <v>196537654.97500139</v>
      </c>
      <c r="AE2435" s="7">
        <v>0</v>
      </c>
      <c r="AF2435" s="7">
        <v>430340345.33109999</v>
      </c>
      <c r="AG2435" s="7">
        <v>49843054.689999998</v>
      </c>
      <c r="AH2435" s="7">
        <v>196537654.97500139</v>
      </c>
      <c r="AI2435" s="7">
        <v>163313549</v>
      </c>
      <c r="AJ2435" s="7">
        <v>32792667</v>
      </c>
      <c r="AK2435" s="7">
        <v>3291582</v>
      </c>
      <c r="AL2435" s="7">
        <v>13278175</v>
      </c>
      <c r="AM2435" s="7">
        <v>4810927</v>
      </c>
      <c r="AN2435" s="7">
        <v>0</v>
      </c>
      <c r="AO2435" s="7">
        <v>0</v>
      </c>
      <c r="AP2435" s="7">
        <v>336875318</v>
      </c>
      <c r="AQ2435" s="7">
        <v>11636476</v>
      </c>
      <c r="AR2435" s="7">
        <v>195536186</v>
      </c>
      <c r="AS2435" s="7">
        <v>27588183</v>
      </c>
      <c r="AT2435" s="7">
        <v>4892337</v>
      </c>
      <c r="AU2435" s="7">
        <v>16900925</v>
      </c>
      <c r="AV2435" s="7">
        <v>5420952</v>
      </c>
      <c r="AW2435" s="7">
        <v>0</v>
      </c>
      <c r="AX2435" s="7">
        <v>0</v>
      </c>
      <c r="AY2435" s="7">
        <v>358574507</v>
      </c>
      <c r="AZ2435" s="7">
        <v>4974551</v>
      </c>
      <c r="BA2435" s="7">
        <v>3954.5150000000003</v>
      </c>
      <c r="BB2435" s="7">
        <v>0</v>
      </c>
      <c r="BC2435" s="7">
        <v>9.4700000000000006</v>
      </c>
      <c r="BD2435" s="7">
        <v>0.02</v>
      </c>
      <c r="BE2435" s="7">
        <v>21.87</v>
      </c>
      <c r="BF2435" s="7">
        <v>0</v>
      </c>
      <c r="BG2435" s="7">
        <v>14226288.481101418</v>
      </c>
      <c r="BH2435" s="7">
        <v>103129</v>
      </c>
      <c r="BI2435" s="7">
        <v>4991042</v>
      </c>
      <c r="BJ2435" s="7">
        <v>60194796.102500007</v>
      </c>
      <c r="BK2435" s="7">
        <v>42674177.323333345</v>
      </c>
      <c r="BL2435" s="7">
        <v>17702506.536666665</v>
      </c>
      <c r="BM2435" s="7">
        <v>34677462.043333329</v>
      </c>
      <c r="BN2435" s="130">
        <v>0.74099999999999999</v>
      </c>
      <c r="BO2435" s="132">
        <v>9.1142501000000004E-3</v>
      </c>
      <c r="BP2435" s="161">
        <v>112279.09613167819</v>
      </c>
      <c r="BQ2435" s="162">
        <v>384816531</v>
      </c>
      <c r="BR2435" s="161">
        <v>9787263</v>
      </c>
      <c r="BS2435" s="163">
        <v>0</v>
      </c>
      <c r="BT2435" s="163">
        <v>0</v>
      </c>
      <c r="BU2435" s="161">
        <v>430340345.32999998</v>
      </c>
      <c r="BV2435" s="161">
        <v>49843054.689999998</v>
      </c>
      <c r="BW2435" s="165">
        <v>196537654.97999999</v>
      </c>
      <c r="BX2435" s="161">
        <v>9787263</v>
      </c>
    </row>
    <row r="2436" spans="1:76" ht="14.45" x14ac:dyDescent="0.3">
      <c r="A2436" s="164" t="s">
        <v>2257</v>
      </c>
      <c r="B2436" s="6" t="s">
        <v>97</v>
      </c>
      <c r="C2436" s="6" t="s">
        <v>2258</v>
      </c>
      <c r="D2436" s="6"/>
      <c r="E2436" s="6"/>
      <c r="F2436" s="24" t="str">
        <f>+Tabela1[[#This Row],[WK]]&amp;Tabela1[[#This Row],[PK]]&amp;Tabela1[[#This Row],[GK]]</f>
        <v>1461</v>
      </c>
      <c r="G2436" s="6" t="s">
        <v>2283</v>
      </c>
      <c r="H2436" s="7">
        <v>1840688709.4766192</v>
      </c>
      <c r="I2436" s="8">
        <v>1.371</v>
      </c>
      <c r="J2436" s="7">
        <v>2523584220.6899996</v>
      </c>
      <c r="K2436" s="8">
        <v>8.5999999999999993E-2</v>
      </c>
      <c r="L2436" s="7">
        <v>217028242.97933996</v>
      </c>
      <c r="M2436" s="7">
        <v>112557792.97933996</v>
      </c>
      <c r="N2436" s="9">
        <v>1.077412732302196</v>
      </c>
      <c r="O2436" s="7">
        <v>405150991</v>
      </c>
      <c r="P2436" s="8">
        <v>1.2949999999999999</v>
      </c>
      <c r="Q2436" s="7">
        <v>524670533</v>
      </c>
      <c r="R2436" s="8">
        <v>2.1999999999999999E-2</v>
      </c>
      <c r="S2436" s="7">
        <v>11542751.726</v>
      </c>
      <c r="T2436" s="7">
        <v>-1714234.2740000002</v>
      </c>
      <c r="U2436" s="9">
        <v>-0.12930799459243603</v>
      </c>
      <c r="V2436" s="7">
        <v>110843558.70533997</v>
      </c>
      <c r="W2436" s="9">
        <v>0.94152699210522151</v>
      </c>
      <c r="X2436" s="7">
        <v>244777332.095</v>
      </c>
      <c r="Y2436" s="7">
        <v>31074718</v>
      </c>
      <c r="Z2436" s="7">
        <v>25474.095000000001</v>
      </c>
      <c r="AA2436" s="7">
        <v>9257437</v>
      </c>
      <c r="AB2436" s="7">
        <v>204419703</v>
      </c>
      <c r="AC2436" s="7">
        <v>0</v>
      </c>
      <c r="AD2436" s="7">
        <v>133933773.38966005</v>
      </c>
      <c r="AE2436" s="7">
        <v>0</v>
      </c>
      <c r="AF2436" s="7">
        <v>217028242.97933996</v>
      </c>
      <c r="AG2436" s="7">
        <v>11542751.726</v>
      </c>
      <c r="AH2436" s="7">
        <v>133933773.38966005</v>
      </c>
      <c r="AI2436" s="7">
        <v>87254642</v>
      </c>
      <c r="AJ2436" s="7">
        <v>14322197</v>
      </c>
      <c r="AK2436" s="7">
        <v>1418487</v>
      </c>
      <c r="AL2436" s="7">
        <v>7480768</v>
      </c>
      <c r="AM2436" s="7">
        <v>2560080</v>
      </c>
      <c r="AN2436" s="7">
        <v>0</v>
      </c>
      <c r="AO2436" s="7">
        <v>0</v>
      </c>
      <c r="AP2436" s="7">
        <v>180552015</v>
      </c>
      <c r="AQ2436" s="7">
        <v>7180800</v>
      </c>
      <c r="AR2436" s="7">
        <v>104470450</v>
      </c>
      <c r="AS2436" s="7">
        <v>13256986</v>
      </c>
      <c r="AT2436" s="7">
        <v>1940641</v>
      </c>
      <c r="AU2436" s="7">
        <v>9212626</v>
      </c>
      <c r="AV2436" s="7">
        <v>2404033</v>
      </c>
      <c r="AW2436" s="7">
        <v>0</v>
      </c>
      <c r="AX2436" s="7">
        <v>0</v>
      </c>
      <c r="AY2436" s="7">
        <v>188402651</v>
      </c>
      <c r="AZ2436" s="7">
        <v>3138493</v>
      </c>
      <c r="BA2436" s="7">
        <v>25474.095000000001</v>
      </c>
      <c r="BB2436" s="7">
        <v>0</v>
      </c>
      <c r="BC2436" s="7">
        <v>0</v>
      </c>
      <c r="BD2436" s="7">
        <v>0</v>
      </c>
      <c r="BE2436" s="7">
        <v>547.83000000000004</v>
      </c>
      <c r="BF2436" s="7">
        <v>0</v>
      </c>
      <c r="BG2436" s="7">
        <v>6818286</v>
      </c>
      <c r="BH2436" s="7">
        <v>48229</v>
      </c>
      <c r="BI2436" s="7">
        <v>2439151</v>
      </c>
      <c r="BJ2436" s="7">
        <v>29417533.17666667</v>
      </c>
      <c r="BK2436" s="7">
        <v>22690641.870000001</v>
      </c>
      <c r="BL2436" s="7">
        <v>11564358.18</v>
      </c>
      <c r="BM2436" s="7">
        <v>3778848.8666666672</v>
      </c>
      <c r="BN2436" s="130">
        <v>0.72699999999999998</v>
      </c>
      <c r="BO2436" s="132">
        <v>4.6033335E-3</v>
      </c>
      <c r="BP2436" s="161">
        <v>56708.793618848329</v>
      </c>
      <c r="BQ2436" s="162">
        <v>204419703</v>
      </c>
      <c r="BR2436" s="161">
        <v>3453927</v>
      </c>
      <c r="BS2436" s="163">
        <v>0</v>
      </c>
      <c r="BT2436" s="163">
        <v>0</v>
      </c>
      <c r="BU2436" s="161">
        <v>217028242.97999999</v>
      </c>
      <c r="BV2436" s="161">
        <v>11542751.73</v>
      </c>
      <c r="BW2436" s="165">
        <v>133933773.39</v>
      </c>
      <c r="BX2436" s="161">
        <v>3453927</v>
      </c>
    </row>
    <row r="2437" spans="1:76" ht="14.45" x14ac:dyDescent="0.3">
      <c r="A2437" s="164" t="s">
        <v>2257</v>
      </c>
      <c r="B2437" s="6" t="s">
        <v>97</v>
      </c>
      <c r="C2437" s="6" t="s">
        <v>2260</v>
      </c>
      <c r="D2437" s="6"/>
      <c r="E2437" s="6"/>
      <c r="F2437" s="24" t="str">
        <f>+Tabela1[[#This Row],[WK]]&amp;Tabela1[[#This Row],[PK]]&amp;Tabela1[[#This Row],[GK]]</f>
        <v>1462</v>
      </c>
      <c r="G2437" s="6" t="s">
        <v>2284</v>
      </c>
      <c r="H2437" s="7">
        <v>4950424260.0692825</v>
      </c>
      <c r="I2437" s="8">
        <v>1.371</v>
      </c>
      <c r="J2437" s="7">
        <v>6787031660.5599995</v>
      </c>
      <c r="K2437" s="8">
        <v>8.5999999999999993E-2</v>
      </c>
      <c r="L2437" s="7">
        <v>583684722.80815995</v>
      </c>
      <c r="M2437" s="7">
        <v>284321154.80815995</v>
      </c>
      <c r="N2437" s="9">
        <v>0.94975202462899544</v>
      </c>
      <c r="O2437" s="7">
        <v>2968836084</v>
      </c>
      <c r="P2437" s="8">
        <v>1.2949999999999999</v>
      </c>
      <c r="Q2437" s="7">
        <v>3844642729</v>
      </c>
      <c r="R2437" s="8">
        <v>2.1999999999999999E-2</v>
      </c>
      <c r="S2437" s="7">
        <v>84582140.038000003</v>
      </c>
      <c r="T2437" s="7">
        <v>-27794023.961999997</v>
      </c>
      <c r="U2437" s="9">
        <v>-0.2473302431109857</v>
      </c>
      <c r="V2437" s="7">
        <v>256527130.84615993</v>
      </c>
      <c r="W2437" s="9">
        <v>0.62303224806626123</v>
      </c>
      <c r="X2437" s="7">
        <v>429152691.19512022</v>
      </c>
      <c r="Y2437" s="7">
        <v>0</v>
      </c>
      <c r="Z2437" s="7">
        <v>196196.52</v>
      </c>
      <c r="AA2437" s="7">
        <v>30078375.675120205</v>
      </c>
      <c r="AB2437" s="7">
        <v>398878119</v>
      </c>
      <c r="AC2437" s="7">
        <v>0</v>
      </c>
      <c r="AD2437" s="7">
        <v>172625560.34896028</v>
      </c>
      <c r="AE2437" s="7">
        <v>0</v>
      </c>
      <c r="AF2437" s="7">
        <v>583684722.80815995</v>
      </c>
      <c r="AG2437" s="7">
        <v>84582140.038000003</v>
      </c>
      <c r="AH2437" s="7">
        <v>172625560.34896028</v>
      </c>
      <c r="AI2437" s="7">
        <v>250031097</v>
      </c>
      <c r="AJ2437" s="7">
        <v>163649562</v>
      </c>
      <c r="AK2437" s="7">
        <v>70898</v>
      </c>
      <c r="AL2437" s="7">
        <v>25297308</v>
      </c>
      <c r="AM2437" s="7">
        <v>6010457</v>
      </c>
      <c r="AN2437" s="7">
        <v>0</v>
      </c>
      <c r="AO2437" s="7">
        <v>-62430033</v>
      </c>
      <c r="AP2437" s="7">
        <v>343405494</v>
      </c>
      <c r="AQ2437" s="7">
        <v>13096506</v>
      </c>
      <c r="AR2437" s="7">
        <v>299363568</v>
      </c>
      <c r="AS2437" s="7">
        <v>112376164</v>
      </c>
      <c r="AT2437" s="7">
        <v>0</v>
      </c>
      <c r="AU2437" s="7">
        <v>20456517</v>
      </c>
      <c r="AV2437" s="7">
        <v>5831690</v>
      </c>
      <c r="AW2437" s="7">
        <v>0</v>
      </c>
      <c r="AX2437" s="7">
        <v>-47503153</v>
      </c>
      <c r="AY2437" s="7">
        <v>370243378</v>
      </c>
      <c r="AZ2437" s="7">
        <v>5618469</v>
      </c>
      <c r="BA2437" s="7">
        <v>196196.52</v>
      </c>
      <c r="BB2437" s="7">
        <v>0</v>
      </c>
      <c r="BC2437" s="7">
        <v>0</v>
      </c>
      <c r="BD2437" s="7">
        <v>1894.82</v>
      </c>
      <c r="BE2437" s="7">
        <v>429.64</v>
      </c>
      <c r="BF2437" s="7">
        <v>0</v>
      </c>
      <c r="BG2437" s="7">
        <v>15338275.675120203</v>
      </c>
      <c r="BH2437" s="7">
        <v>111190</v>
      </c>
      <c r="BI2437" s="7">
        <v>14740100</v>
      </c>
      <c r="BJ2437" s="7">
        <v>177773802.67083338</v>
      </c>
      <c r="BK2437" s="7">
        <v>163469689.43333337</v>
      </c>
      <c r="BL2437" s="7">
        <v>9400882.9733333327</v>
      </c>
      <c r="BM2437" s="7">
        <v>38414687.00333333</v>
      </c>
      <c r="BN2437" s="130">
        <v>0.96099999999999997</v>
      </c>
      <c r="BO2437" s="132">
        <v>1.2165509600000001E-2</v>
      </c>
      <c r="BP2437" s="161">
        <v>138987.5</v>
      </c>
      <c r="BQ2437" s="162">
        <v>398878119</v>
      </c>
      <c r="BR2437" s="161">
        <v>44923789</v>
      </c>
      <c r="BS2437" s="163">
        <v>0</v>
      </c>
      <c r="BT2437" s="163">
        <v>0</v>
      </c>
      <c r="BU2437" s="161">
        <v>583684722.80999994</v>
      </c>
      <c r="BV2437" s="161">
        <v>84582140.040000007</v>
      </c>
      <c r="BW2437" s="165">
        <v>172625560.34999999</v>
      </c>
      <c r="BX2437" s="161">
        <v>44923789</v>
      </c>
    </row>
    <row r="2438" spans="1:76" ht="14.45" x14ac:dyDescent="0.3">
      <c r="A2438" s="164" t="s">
        <v>2257</v>
      </c>
      <c r="B2438" s="6" t="s">
        <v>97</v>
      </c>
      <c r="C2438" s="6" t="s">
        <v>2268</v>
      </c>
      <c r="D2438" s="6"/>
      <c r="E2438" s="6"/>
      <c r="F2438" s="24" t="str">
        <f>+Tabela1[[#This Row],[WK]]&amp;Tabela1[[#This Row],[PK]]&amp;Tabela1[[#This Row],[GK]]</f>
        <v>1463</v>
      </c>
      <c r="G2438" s="6" t="s">
        <v>2285</v>
      </c>
      <c r="H2438" s="7">
        <v>7204615070.9055729</v>
      </c>
      <c r="I2438" s="8">
        <v>1.371</v>
      </c>
      <c r="J2438" s="7">
        <v>9877527262.2199993</v>
      </c>
      <c r="K2438" s="8">
        <v>8.5999999999999993E-2</v>
      </c>
      <c r="L2438" s="7">
        <v>849467344.55091989</v>
      </c>
      <c r="M2438" s="7">
        <v>434487423.55091989</v>
      </c>
      <c r="N2438" s="9">
        <v>1.0470083046522145</v>
      </c>
      <c r="O2438" s="7">
        <v>1003414192</v>
      </c>
      <c r="P2438" s="8">
        <v>1.2949999999999999</v>
      </c>
      <c r="Q2438" s="7">
        <v>1299421379</v>
      </c>
      <c r="R2438" s="8">
        <v>2.1999999999999999E-2</v>
      </c>
      <c r="S2438" s="7">
        <v>28587270.338</v>
      </c>
      <c r="T2438" s="7">
        <v>1581178.3379999995</v>
      </c>
      <c r="U2438" s="9">
        <v>5.8548950288697804E-2</v>
      </c>
      <c r="V2438" s="7">
        <v>436068601.88891983</v>
      </c>
      <c r="W2438" s="9">
        <v>0.9866117683885165</v>
      </c>
      <c r="X2438" s="7">
        <v>834145037.15345263</v>
      </c>
      <c r="Y2438" s="7">
        <v>107706388</v>
      </c>
      <c r="Z2438" s="7">
        <v>28731.885000000002</v>
      </c>
      <c r="AA2438" s="7">
        <v>37351005.268452629</v>
      </c>
      <c r="AB2438" s="7">
        <v>689058912</v>
      </c>
      <c r="AC2438" s="7">
        <v>0</v>
      </c>
      <c r="AD2438" s="7">
        <v>398076435.26453274</v>
      </c>
      <c r="AE2438" s="7">
        <v>0</v>
      </c>
      <c r="AF2438" s="7">
        <v>849467344.55091989</v>
      </c>
      <c r="AG2438" s="7">
        <v>28587270.338</v>
      </c>
      <c r="AH2438" s="7">
        <v>398076435.26453274</v>
      </c>
      <c r="AI2438" s="7">
        <v>346594897</v>
      </c>
      <c r="AJ2438" s="7">
        <v>27267224</v>
      </c>
      <c r="AK2438" s="7">
        <v>33197434</v>
      </c>
      <c r="AL2438" s="7">
        <v>25257575</v>
      </c>
      <c r="AM2438" s="7">
        <v>9155755</v>
      </c>
      <c r="AN2438" s="7">
        <v>0</v>
      </c>
      <c r="AO2438" s="7">
        <v>0</v>
      </c>
      <c r="AP2438" s="7">
        <v>610185043</v>
      </c>
      <c r="AQ2438" s="7">
        <v>21729378</v>
      </c>
      <c r="AR2438" s="7">
        <v>414979921</v>
      </c>
      <c r="AS2438" s="7">
        <v>27006092</v>
      </c>
      <c r="AT2438" s="7">
        <v>27462768</v>
      </c>
      <c r="AU2438" s="7">
        <v>29337504</v>
      </c>
      <c r="AV2438" s="7">
        <v>9770105</v>
      </c>
      <c r="AW2438" s="7">
        <v>0</v>
      </c>
      <c r="AX2438" s="7">
        <v>0</v>
      </c>
      <c r="AY2438" s="7">
        <v>648088617</v>
      </c>
      <c r="AZ2438" s="7">
        <v>9199757</v>
      </c>
      <c r="BA2438" s="7">
        <v>28731.885000000002</v>
      </c>
      <c r="BB2438" s="7">
        <v>0</v>
      </c>
      <c r="BC2438" s="7">
        <v>0</v>
      </c>
      <c r="BD2438" s="7">
        <v>245.93</v>
      </c>
      <c r="BE2438" s="7">
        <v>126.03</v>
      </c>
      <c r="BF2438" s="7">
        <v>0</v>
      </c>
      <c r="BG2438" s="7">
        <v>27038211.268452629</v>
      </c>
      <c r="BH2438" s="7">
        <v>196005</v>
      </c>
      <c r="BI2438" s="7">
        <v>10312794</v>
      </c>
      <c r="BJ2438" s="7">
        <v>124378097.81333332</v>
      </c>
      <c r="BK2438" s="7">
        <v>115884274.35999998</v>
      </c>
      <c r="BL2438" s="7">
        <v>6951074.1833333327</v>
      </c>
      <c r="BM2438" s="7">
        <v>20073145.446666658</v>
      </c>
      <c r="BN2438" s="130">
        <v>0.72799999999999998</v>
      </c>
      <c r="BO2438" s="132">
        <v>1.62955672E-2</v>
      </c>
      <c r="BP2438" s="161">
        <v>200746.25446211782</v>
      </c>
      <c r="BQ2438" s="162">
        <v>689058912</v>
      </c>
      <c r="BR2438" s="161">
        <v>11689335</v>
      </c>
      <c r="BS2438" s="163">
        <v>0</v>
      </c>
      <c r="BT2438" s="163">
        <v>0</v>
      </c>
      <c r="BU2438" s="161">
        <v>849467344.54999995</v>
      </c>
      <c r="BV2438" s="161">
        <v>28587270.34</v>
      </c>
      <c r="BW2438" s="165">
        <v>398076435.25999999</v>
      </c>
      <c r="BX2438" s="161">
        <v>11689335</v>
      </c>
    </row>
    <row r="2439" spans="1:76" ht="14.45" x14ac:dyDescent="0.3">
      <c r="A2439" s="164" t="s">
        <v>2257</v>
      </c>
      <c r="B2439" s="6" t="s">
        <v>97</v>
      </c>
      <c r="C2439" s="6" t="s">
        <v>2262</v>
      </c>
      <c r="D2439" s="6"/>
      <c r="E2439" s="6"/>
      <c r="F2439" s="24" t="str">
        <f>+Tabela1[[#This Row],[WK]]&amp;Tabela1[[#This Row],[PK]]&amp;Tabela1[[#This Row],[GK]]</f>
        <v>1464</v>
      </c>
      <c r="G2439" s="6" t="s">
        <v>2286</v>
      </c>
      <c r="H2439" s="7">
        <v>3249638837.3742151</v>
      </c>
      <c r="I2439" s="8">
        <v>1.371</v>
      </c>
      <c r="J2439" s="7">
        <v>4455254846.04</v>
      </c>
      <c r="K2439" s="8">
        <v>8.5999999999999993E-2</v>
      </c>
      <c r="L2439" s="7">
        <v>383151916.75943995</v>
      </c>
      <c r="M2439" s="7">
        <v>187834209.75943995</v>
      </c>
      <c r="N2439" s="9">
        <v>0.96168551558635662</v>
      </c>
      <c r="O2439" s="7">
        <v>516647365</v>
      </c>
      <c r="P2439" s="8">
        <v>1.2949999999999999</v>
      </c>
      <c r="Q2439" s="7">
        <v>669058338</v>
      </c>
      <c r="R2439" s="8">
        <v>2.1999999999999999E-2</v>
      </c>
      <c r="S2439" s="7">
        <v>14719283.435999999</v>
      </c>
      <c r="T2439" s="7">
        <v>3081408.4359999988</v>
      </c>
      <c r="U2439" s="9">
        <v>0.26477414785774883</v>
      </c>
      <c r="V2439" s="7">
        <v>190915618.19543993</v>
      </c>
      <c r="W2439" s="9">
        <v>0.92249562128476403</v>
      </c>
      <c r="X2439" s="7">
        <v>324296248.89358526</v>
      </c>
      <c r="Y2439" s="7">
        <v>0</v>
      </c>
      <c r="Z2439" s="7">
        <v>49325.34</v>
      </c>
      <c r="AA2439" s="7">
        <v>14339429.553585244</v>
      </c>
      <c r="AB2439" s="7">
        <v>309907494</v>
      </c>
      <c r="AC2439" s="7">
        <v>0</v>
      </c>
      <c r="AD2439" s="7">
        <v>133380630.69814532</v>
      </c>
      <c r="AE2439" s="7">
        <v>0</v>
      </c>
      <c r="AF2439" s="7">
        <v>383151916.75943995</v>
      </c>
      <c r="AG2439" s="7">
        <v>14719283.435999999</v>
      </c>
      <c r="AH2439" s="7">
        <v>133380630.69814532</v>
      </c>
      <c r="AI2439" s="7">
        <v>163131074</v>
      </c>
      <c r="AJ2439" s="7">
        <v>11435131</v>
      </c>
      <c r="AK2439" s="7">
        <v>0</v>
      </c>
      <c r="AL2439" s="7">
        <v>5421824</v>
      </c>
      <c r="AM2439" s="7">
        <v>3766249</v>
      </c>
      <c r="AN2439" s="7">
        <v>0</v>
      </c>
      <c r="AO2439" s="7">
        <v>-1077477</v>
      </c>
      <c r="AP2439" s="7">
        <v>269513951</v>
      </c>
      <c r="AQ2439" s="7">
        <v>11743889</v>
      </c>
      <c r="AR2439" s="7">
        <v>195317707</v>
      </c>
      <c r="AS2439" s="7">
        <v>11637875</v>
      </c>
      <c r="AT2439" s="7">
        <v>0</v>
      </c>
      <c r="AU2439" s="7">
        <v>6948840</v>
      </c>
      <c r="AV2439" s="7">
        <v>3985977</v>
      </c>
      <c r="AW2439" s="7">
        <v>0</v>
      </c>
      <c r="AX2439" s="7">
        <v>-1489796</v>
      </c>
      <c r="AY2439" s="7">
        <v>285720230</v>
      </c>
      <c r="AZ2439" s="7">
        <v>4940490</v>
      </c>
      <c r="BA2439" s="7">
        <v>49325.34</v>
      </c>
      <c r="BB2439" s="7">
        <v>0</v>
      </c>
      <c r="BC2439" s="7">
        <v>0</v>
      </c>
      <c r="BD2439" s="7">
        <v>526.4</v>
      </c>
      <c r="BE2439" s="7">
        <v>7.96</v>
      </c>
      <c r="BF2439" s="7">
        <v>0</v>
      </c>
      <c r="BG2439" s="7">
        <v>10386960.553585244</v>
      </c>
      <c r="BH2439" s="7">
        <v>75297</v>
      </c>
      <c r="BI2439" s="7">
        <v>3952469</v>
      </c>
      <c r="BJ2439" s="7">
        <v>47669025.241666675</v>
      </c>
      <c r="BK2439" s="7">
        <v>42265231.006666668</v>
      </c>
      <c r="BL2439" s="7">
        <v>4929379.9466666663</v>
      </c>
      <c r="BM2439" s="7">
        <v>11756417.046666667</v>
      </c>
      <c r="BN2439" s="130">
        <v>0.86199999999999999</v>
      </c>
      <c r="BO2439" s="132">
        <v>6.0786846000000002E-3</v>
      </c>
      <c r="BP2439" s="161">
        <v>74883.749223279607</v>
      </c>
      <c r="BQ2439" s="162">
        <v>309907494</v>
      </c>
      <c r="BR2439" s="161">
        <v>5911615</v>
      </c>
      <c r="BS2439" s="163">
        <v>0</v>
      </c>
      <c r="BT2439" s="163">
        <v>0</v>
      </c>
      <c r="BU2439" s="161">
        <v>383151916.75999999</v>
      </c>
      <c r="BV2439" s="161">
        <v>14719283.439999999</v>
      </c>
      <c r="BW2439" s="165">
        <v>133380630.7</v>
      </c>
      <c r="BX2439" s="161">
        <v>5911615</v>
      </c>
    </row>
    <row r="2440" spans="1:76" ht="14.45" x14ac:dyDescent="0.3">
      <c r="A2440" s="164" t="s">
        <v>2257</v>
      </c>
      <c r="B2440" s="6" t="s">
        <v>97</v>
      </c>
      <c r="C2440" s="6" t="s">
        <v>2264</v>
      </c>
      <c r="D2440" s="6"/>
      <c r="E2440" s="6"/>
      <c r="F2440" s="24" t="str">
        <f>+Tabela1[[#This Row],[WK]]&amp;Tabela1[[#This Row],[PK]]&amp;Tabela1[[#This Row],[GK]]</f>
        <v>1465</v>
      </c>
      <c r="G2440" s="6" t="s">
        <v>2287</v>
      </c>
      <c r="H2440" s="7">
        <v>118115421745.70897</v>
      </c>
      <c r="I2440" s="8">
        <v>1.371</v>
      </c>
      <c r="J2440" s="7">
        <v>161936243213.38</v>
      </c>
      <c r="K2440" s="8">
        <v>8.5999999999999993E-2</v>
      </c>
      <c r="L2440" s="7">
        <v>13926516916.350679</v>
      </c>
      <c r="M2440" s="7">
        <v>3871271616.3506794</v>
      </c>
      <c r="N2440" s="9">
        <v>0.38500021638961701</v>
      </c>
      <c r="O2440" s="7">
        <v>152466736260</v>
      </c>
      <c r="P2440" s="8">
        <v>1.2949999999999999</v>
      </c>
      <c r="Q2440" s="7">
        <v>197444423457</v>
      </c>
      <c r="R2440" s="8">
        <v>2.1999999999999999E-2</v>
      </c>
      <c r="S2440" s="7">
        <v>4343777316.0539999</v>
      </c>
      <c r="T2440" s="7">
        <v>2198527442.0539999</v>
      </c>
      <c r="U2440" s="9">
        <v>1.0248351339858883</v>
      </c>
      <c r="V2440" s="7">
        <v>6069799058.4046783</v>
      </c>
      <c r="W2440" s="9">
        <v>0.4975043202623276</v>
      </c>
      <c r="X2440" s="7">
        <v>5786931125.3907232</v>
      </c>
      <c r="Y2440" s="7">
        <v>0</v>
      </c>
      <c r="Z2440" s="7">
        <v>1682616.45</v>
      </c>
      <c r="AA2440" s="7">
        <v>441426249.94072294</v>
      </c>
      <c r="AB2440" s="7">
        <v>5343822259</v>
      </c>
      <c r="AC2440" s="7">
        <v>0</v>
      </c>
      <c r="AD2440" s="7">
        <v>0</v>
      </c>
      <c r="AE2440" s="7">
        <v>-1263577359.0279236</v>
      </c>
      <c r="AF2440" s="7">
        <v>12662939557.322756</v>
      </c>
      <c r="AG2440" s="7">
        <v>4343777316.0539999</v>
      </c>
      <c r="AH2440" s="7">
        <v>0</v>
      </c>
      <c r="AI2440" s="7">
        <v>8398229716</v>
      </c>
      <c r="AJ2440" s="7">
        <v>2205616101</v>
      </c>
      <c r="AK2440" s="7">
        <v>0</v>
      </c>
      <c r="AL2440" s="7">
        <v>341131048</v>
      </c>
      <c r="AM2440" s="7">
        <v>45063128</v>
      </c>
      <c r="AN2440" s="7">
        <v>0</v>
      </c>
      <c r="AO2440" s="7">
        <v>-1939067282</v>
      </c>
      <c r="AP2440" s="7">
        <v>4669218802</v>
      </c>
      <c r="AQ2440" s="7">
        <v>236433298</v>
      </c>
      <c r="AR2440" s="7">
        <v>10055245300</v>
      </c>
      <c r="AS2440" s="7">
        <v>2145249874</v>
      </c>
      <c r="AT2440" s="7">
        <v>0</v>
      </c>
      <c r="AU2440" s="7">
        <v>375411269</v>
      </c>
      <c r="AV2440" s="7">
        <v>48430434</v>
      </c>
      <c r="AW2440" s="7">
        <v>0</v>
      </c>
      <c r="AX2440" s="7">
        <v>-2174310680</v>
      </c>
      <c r="AY2440" s="7">
        <v>4890004691</v>
      </c>
      <c r="AZ2440" s="7">
        <v>100358775</v>
      </c>
      <c r="BA2440" s="7">
        <v>1682616.45</v>
      </c>
      <c r="BB2440" s="7">
        <v>0.01</v>
      </c>
      <c r="BC2440" s="7">
        <v>1747.12</v>
      </c>
      <c r="BD2440" s="7">
        <v>12190.99</v>
      </c>
      <c r="BE2440" s="7">
        <v>155.72</v>
      </c>
      <c r="BF2440" s="7">
        <v>0</v>
      </c>
      <c r="BG2440" s="7">
        <v>256801137.94072297</v>
      </c>
      <c r="BH2440" s="7">
        <v>1861599</v>
      </c>
      <c r="BI2440" s="7">
        <v>184625112</v>
      </c>
      <c r="BJ2440" s="7">
        <v>2226681823.8908334</v>
      </c>
      <c r="BK2440" s="7">
        <v>1915747340.4266667</v>
      </c>
      <c r="BL2440" s="7">
        <v>544470381.71999991</v>
      </c>
      <c r="BM2440" s="7">
        <v>154797170.41666651</v>
      </c>
      <c r="BN2440" s="130">
        <v>1.3149999999999999</v>
      </c>
      <c r="BO2440" s="132">
        <v>0.17267990829999999</v>
      </c>
      <c r="BP2440" s="161">
        <v>2127256.0985934609</v>
      </c>
      <c r="BQ2440" s="162">
        <v>5343822259</v>
      </c>
      <c r="BR2440" s="161">
        <v>316495215</v>
      </c>
      <c r="BS2440" s="163">
        <v>0</v>
      </c>
      <c r="BT2440" s="163">
        <v>0</v>
      </c>
      <c r="BU2440" s="161">
        <v>12662939557.32</v>
      </c>
      <c r="BV2440" s="161">
        <v>4343777316.0500002</v>
      </c>
      <c r="BW2440" s="165">
        <v>0</v>
      </c>
      <c r="BX2440" s="161">
        <v>316495215</v>
      </c>
    </row>
    <row r="2441" spans="1:76" ht="14.45" x14ac:dyDescent="0.3">
      <c r="A2441" s="164" t="s">
        <v>2257</v>
      </c>
      <c r="B2441" s="6" t="s">
        <v>134</v>
      </c>
      <c r="C2441" s="6" t="s">
        <v>2258</v>
      </c>
      <c r="D2441" s="6"/>
      <c r="E2441" s="6"/>
      <c r="F2441" s="24" t="str">
        <f>+Tabela1[[#This Row],[WK]]&amp;Tabela1[[#This Row],[PK]]&amp;Tabela1[[#This Row],[GK]]</f>
        <v>1661</v>
      </c>
      <c r="G2441" s="6" t="s">
        <v>2288</v>
      </c>
      <c r="H2441" s="7">
        <v>5666423158.153182</v>
      </c>
      <c r="I2441" s="8">
        <v>1.371</v>
      </c>
      <c r="J2441" s="7">
        <v>7768666149.8299999</v>
      </c>
      <c r="K2441" s="8">
        <v>8.5999999999999993E-2</v>
      </c>
      <c r="L2441" s="7">
        <v>668105288.88537991</v>
      </c>
      <c r="M2441" s="7">
        <v>320863839.88537991</v>
      </c>
      <c r="N2441" s="9">
        <v>0.9240366920752594</v>
      </c>
      <c r="O2441" s="7">
        <v>1401959470</v>
      </c>
      <c r="P2441" s="8">
        <v>1.2949999999999999</v>
      </c>
      <c r="Q2441" s="7">
        <v>1815537514</v>
      </c>
      <c r="R2441" s="8">
        <v>2.1999999999999999E-2</v>
      </c>
      <c r="S2441" s="7">
        <v>39941825.307999998</v>
      </c>
      <c r="T2441" s="7">
        <v>-4065606.6920000017</v>
      </c>
      <c r="U2441" s="9">
        <v>-9.2384547500976688E-2</v>
      </c>
      <c r="V2441" s="7">
        <v>316798233.19337988</v>
      </c>
      <c r="W2441" s="9">
        <v>0.80971026008731228</v>
      </c>
      <c r="X2441" s="7">
        <v>456726588.72176516</v>
      </c>
      <c r="Y2441" s="7">
        <v>0</v>
      </c>
      <c r="Z2441" s="7">
        <v>0</v>
      </c>
      <c r="AA2441" s="7">
        <v>34679842.721765175</v>
      </c>
      <c r="AB2441" s="7">
        <v>422046746</v>
      </c>
      <c r="AC2441" s="7">
        <v>0</v>
      </c>
      <c r="AD2441" s="7">
        <v>139928355.52838525</v>
      </c>
      <c r="AE2441" s="7">
        <v>0</v>
      </c>
      <c r="AF2441" s="7">
        <v>668105288.88537991</v>
      </c>
      <c r="AG2441" s="7">
        <v>39941825.307999998</v>
      </c>
      <c r="AH2441" s="7">
        <v>139928355.52838525</v>
      </c>
      <c r="AI2441" s="7">
        <v>290019127</v>
      </c>
      <c r="AJ2441" s="7">
        <v>43713677</v>
      </c>
      <c r="AK2441" s="7">
        <v>0</v>
      </c>
      <c r="AL2441" s="7">
        <v>26801673</v>
      </c>
      <c r="AM2441" s="7">
        <v>7027495</v>
      </c>
      <c r="AN2441" s="7">
        <v>0</v>
      </c>
      <c r="AO2441" s="7">
        <v>-8884319</v>
      </c>
      <c r="AP2441" s="7">
        <v>371961407</v>
      </c>
      <c r="AQ2441" s="7">
        <v>14552557</v>
      </c>
      <c r="AR2441" s="7">
        <v>347241449</v>
      </c>
      <c r="AS2441" s="7">
        <v>44007432</v>
      </c>
      <c r="AT2441" s="7">
        <v>0</v>
      </c>
      <c r="AU2441" s="7">
        <v>30615856</v>
      </c>
      <c r="AV2441" s="7">
        <v>7072266</v>
      </c>
      <c r="AW2441" s="7">
        <v>0</v>
      </c>
      <c r="AX2441" s="7">
        <v>-10143304</v>
      </c>
      <c r="AY2441" s="7">
        <v>393347710</v>
      </c>
      <c r="AZ2441" s="7">
        <v>6272119</v>
      </c>
      <c r="BA2441" s="7">
        <v>0</v>
      </c>
      <c r="BB2441" s="7">
        <v>0</v>
      </c>
      <c r="BC2441" s="7">
        <v>0</v>
      </c>
      <c r="BD2441" s="7">
        <v>0</v>
      </c>
      <c r="BE2441" s="7">
        <v>0</v>
      </c>
      <c r="BF2441" s="7">
        <v>0</v>
      </c>
      <c r="BG2441" s="7">
        <v>17391885.721765175</v>
      </c>
      <c r="BH2441" s="7">
        <v>126077</v>
      </c>
      <c r="BI2441" s="7">
        <v>17287957</v>
      </c>
      <c r="BJ2441" s="7">
        <v>208502458.18666673</v>
      </c>
      <c r="BK2441" s="7">
        <v>148550191.1533334</v>
      </c>
      <c r="BL2441" s="7">
        <v>102248554.91666667</v>
      </c>
      <c r="BM2441" s="7">
        <v>35311958.299999982</v>
      </c>
      <c r="BN2441" s="130">
        <v>0.97799999999999998</v>
      </c>
      <c r="BO2441" s="132">
        <v>1.05146806E-2</v>
      </c>
      <c r="BP2441" s="161">
        <v>129531.10035985528</v>
      </c>
      <c r="BQ2441" s="162">
        <v>422046746</v>
      </c>
      <c r="BR2441" s="161">
        <v>12309422</v>
      </c>
      <c r="BS2441" s="163">
        <v>0</v>
      </c>
      <c r="BT2441" s="163">
        <v>2747480.2782348394</v>
      </c>
      <c r="BU2441" s="161">
        <v>668105288.88999999</v>
      </c>
      <c r="BV2441" s="161">
        <v>39941825.310000002</v>
      </c>
      <c r="BW2441" s="165">
        <v>142675835.80823484</v>
      </c>
      <c r="BX2441" s="161">
        <v>12309422</v>
      </c>
    </row>
    <row r="2442" spans="1:76" ht="14.45" x14ac:dyDescent="0.3">
      <c r="A2442" s="164" t="s">
        <v>2257</v>
      </c>
      <c r="B2442" s="6" t="s">
        <v>147</v>
      </c>
      <c r="C2442" s="6" t="s">
        <v>2258</v>
      </c>
      <c r="D2442" s="6"/>
      <c r="E2442" s="6"/>
      <c r="F2442" s="24" t="str">
        <f>+Tabela1[[#This Row],[WK]]&amp;Tabela1[[#This Row],[PK]]&amp;Tabela1[[#This Row],[GK]]</f>
        <v>1861</v>
      </c>
      <c r="G2442" s="6" t="s">
        <v>2289</v>
      </c>
      <c r="H2442" s="7">
        <v>1573226893.7016063</v>
      </c>
      <c r="I2442" s="8">
        <v>1.371</v>
      </c>
      <c r="J2442" s="7">
        <v>2156894071.27</v>
      </c>
      <c r="K2442" s="8">
        <v>8.5999999999999993E-2</v>
      </c>
      <c r="L2442" s="7">
        <v>185492890.12921998</v>
      </c>
      <c r="M2442" s="7">
        <v>106105454.12921998</v>
      </c>
      <c r="N2442" s="9">
        <v>1.3365522238206557</v>
      </c>
      <c r="O2442" s="7">
        <v>453789757</v>
      </c>
      <c r="P2442" s="8">
        <v>1.2949999999999999</v>
      </c>
      <c r="Q2442" s="7">
        <v>587657735</v>
      </c>
      <c r="R2442" s="8">
        <v>2.1999999999999999E-2</v>
      </c>
      <c r="S2442" s="7">
        <v>12928470.17</v>
      </c>
      <c r="T2442" s="7">
        <v>2827378.17</v>
      </c>
      <c r="U2442" s="9">
        <v>0.27990816933456303</v>
      </c>
      <c r="V2442" s="7">
        <v>108932832.29921997</v>
      </c>
      <c r="W2442" s="9">
        <v>1.2172826476620553</v>
      </c>
      <c r="X2442" s="7">
        <v>233120940.245</v>
      </c>
      <c r="Y2442" s="7">
        <v>27390868</v>
      </c>
      <c r="Z2442" s="7">
        <v>2368.2449999999999</v>
      </c>
      <c r="AA2442" s="7">
        <v>11660201</v>
      </c>
      <c r="AB2442" s="7">
        <v>194067503</v>
      </c>
      <c r="AC2442" s="7">
        <v>0</v>
      </c>
      <c r="AD2442" s="7">
        <v>124188107.94578002</v>
      </c>
      <c r="AE2442" s="7">
        <v>0</v>
      </c>
      <c r="AF2442" s="7">
        <v>185492890.12921998</v>
      </c>
      <c r="AG2442" s="7">
        <v>12928470.17</v>
      </c>
      <c r="AH2442" s="7">
        <v>124188107.94578002</v>
      </c>
      <c r="AI2442" s="7">
        <v>66305089</v>
      </c>
      <c r="AJ2442" s="7">
        <v>10395929</v>
      </c>
      <c r="AK2442" s="7">
        <v>2589247</v>
      </c>
      <c r="AL2442" s="7">
        <v>6475469</v>
      </c>
      <c r="AM2442" s="7">
        <v>4124776</v>
      </c>
      <c r="AN2442" s="7">
        <v>0</v>
      </c>
      <c r="AO2442" s="7">
        <v>0</v>
      </c>
      <c r="AP2442" s="7">
        <v>176122088</v>
      </c>
      <c r="AQ2442" s="7">
        <v>5358746</v>
      </c>
      <c r="AR2442" s="7">
        <v>79387436</v>
      </c>
      <c r="AS2442" s="7">
        <v>10101092</v>
      </c>
      <c r="AT2442" s="7">
        <v>3137424</v>
      </c>
      <c r="AU2442" s="7">
        <v>7404974</v>
      </c>
      <c r="AV2442" s="7">
        <v>2477028</v>
      </c>
      <c r="AW2442" s="7">
        <v>0</v>
      </c>
      <c r="AX2442" s="7">
        <v>0</v>
      </c>
      <c r="AY2442" s="7">
        <v>182966738</v>
      </c>
      <c r="AZ2442" s="7">
        <v>2222085</v>
      </c>
      <c r="BA2442" s="7">
        <v>2368.2449999999999</v>
      </c>
      <c r="BB2442" s="7">
        <v>0</v>
      </c>
      <c r="BC2442" s="7">
        <v>0</v>
      </c>
      <c r="BD2442" s="7">
        <v>0.14000000000000001</v>
      </c>
      <c r="BE2442" s="7">
        <v>50.65</v>
      </c>
      <c r="BF2442" s="7">
        <v>0</v>
      </c>
      <c r="BG2442" s="7">
        <v>6818286</v>
      </c>
      <c r="BH2442" s="7">
        <v>44060</v>
      </c>
      <c r="BI2442" s="7">
        <v>4841915</v>
      </c>
      <c r="BJ2442" s="7">
        <v>58396226.733333327</v>
      </c>
      <c r="BK2442" s="7">
        <v>47860592.576666661</v>
      </c>
      <c r="BL2442" s="7">
        <v>10544326.810000001</v>
      </c>
      <c r="BM2442" s="7">
        <v>21053883.006666668</v>
      </c>
      <c r="BN2442" s="130">
        <v>0.72399999999999998</v>
      </c>
      <c r="BO2442" s="132">
        <v>3.8902148999999998E-3</v>
      </c>
      <c r="BP2442" s="161">
        <v>47923.834788293643</v>
      </c>
      <c r="BQ2442" s="162">
        <v>194067503</v>
      </c>
      <c r="BR2442" s="161">
        <v>2866649</v>
      </c>
      <c r="BS2442" s="163">
        <v>0</v>
      </c>
      <c r="BT2442" s="163">
        <v>0</v>
      </c>
      <c r="BU2442" s="161">
        <v>185492890.13</v>
      </c>
      <c r="BV2442" s="161">
        <v>12928470.17</v>
      </c>
      <c r="BW2442" s="165">
        <v>124188107.95</v>
      </c>
      <c r="BX2442" s="161">
        <v>2866649</v>
      </c>
    </row>
    <row r="2443" spans="1:76" ht="14.45" x14ac:dyDescent="0.3">
      <c r="A2443" s="164" t="s">
        <v>2257</v>
      </c>
      <c r="B2443" s="6" t="s">
        <v>147</v>
      </c>
      <c r="C2443" s="6" t="s">
        <v>2260</v>
      </c>
      <c r="D2443" s="6"/>
      <c r="E2443" s="6"/>
      <c r="F2443" s="24" t="str">
        <f>+Tabela1[[#This Row],[WK]]&amp;Tabela1[[#This Row],[PK]]&amp;Tabela1[[#This Row],[GK]]</f>
        <v>1862</v>
      </c>
      <c r="G2443" s="6" t="s">
        <v>2290</v>
      </c>
      <c r="H2443" s="7">
        <v>1825566065.6791732</v>
      </c>
      <c r="I2443" s="8">
        <v>1.371</v>
      </c>
      <c r="J2443" s="7">
        <v>2502851076.0500002</v>
      </c>
      <c r="K2443" s="8">
        <v>8.5999999999999993E-2</v>
      </c>
      <c r="L2443" s="7">
        <v>215245192.54030001</v>
      </c>
      <c r="M2443" s="7">
        <v>124536479.54030001</v>
      </c>
      <c r="N2443" s="9">
        <v>1.3729274225321664</v>
      </c>
      <c r="O2443" s="7">
        <v>191366886</v>
      </c>
      <c r="P2443" s="8">
        <v>1.2949999999999999</v>
      </c>
      <c r="Q2443" s="7">
        <v>247820117</v>
      </c>
      <c r="R2443" s="8">
        <v>2.1999999999999999E-2</v>
      </c>
      <c r="S2443" s="7">
        <v>5452042.574</v>
      </c>
      <c r="T2443" s="7">
        <v>849981.57400000002</v>
      </c>
      <c r="U2443" s="9">
        <v>0.18469585127185406</v>
      </c>
      <c r="V2443" s="7">
        <v>125386461.11430001</v>
      </c>
      <c r="W2443" s="9">
        <v>1.3155539069937676</v>
      </c>
      <c r="X2443" s="7">
        <v>338061701.65379936</v>
      </c>
      <c r="Y2443" s="7">
        <v>111349797</v>
      </c>
      <c r="Z2443" s="7">
        <v>25956.144999999997</v>
      </c>
      <c r="AA2443" s="7">
        <v>9653989.5087993611</v>
      </c>
      <c r="AB2443" s="7">
        <v>217031959</v>
      </c>
      <c r="AC2443" s="7">
        <v>0</v>
      </c>
      <c r="AD2443" s="7">
        <v>212675240.53949934</v>
      </c>
      <c r="AE2443" s="7">
        <v>0</v>
      </c>
      <c r="AF2443" s="7">
        <v>215245192.54030001</v>
      </c>
      <c r="AG2443" s="7">
        <v>5452042.574</v>
      </c>
      <c r="AH2443" s="7">
        <v>212675240.53949934</v>
      </c>
      <c r="AI2443" s="7">
        <v>75760719</v>
      </c>
      <c r="AJ2443" s="7">
        <v>4497991</v>
      </c>
      <c r="AK2443" s="7">
        <v>31382341</v>
      </c>
      <c r="AL2443" s="7">
        <v>9400227</v>
      </c>
      <c r="AM2443" s="7">
        <v>2798505</v>
      </c>
      <c r="AN2443" s="7">
        <v>0</v>
      </c>
      <c r="AO2443" s="7">
        <v>0</v>
      </c>
      <c r="AP2443" s="7">
        <v>186899365</v>
      </c>
      <c r="AQ2443" s="7">
        <v>6003229</v>
      </c>
      <c r="AR2443" s="7">
        <v>90708713</v>
      </c>
      <c r="AS2443" s="7">
        <v>4602061</v>
      </c>
      <c r="AT2443" s="7">
        <v>36025270</v>
      </c>
      <c r="AU2443" s="7">
        <v>10410026</v>
      </c>
      <c r="AV2443" s="7">
        <v>2998250</v>
      </c>
      <c r="AW2443" s="7">
        <v>0</v>
      </c>
      <c r="AX2443" s="7">
        <v>0</v>
      </c>
      <c r="AY2443" s="7">
        <v>203938804</v>
      </c>
      <c r="AZ2443" s="7">
        <v>2653527</v>
      </c>
      <c r="BA2443" s="7">
        <v>25956.144999999997</v>
      </c>
      <c r="BB2443" s="7">
        <v>0</v>
      </c>
      <c r="BC2443" s="7">
        <v>1.78</v>
      </c>
      <c r="BD2443" s="7">
        <v>241.82</v>
      </c>
      <c r="BE2443" s="7">
        <v>62.69</v>
      </c>
      <c r="BF2443" s="7">
        <v>0</v>
      </c>
      <c r="BG2443" s="7">
        <v>7731903.5087993611</v>
      </c>
      <c r="BH2443" s="7">
        <v>56050</v>
      </c>
      <c r="BI2443" s="7">
        <v>1922086</v>
      </c>
      <c r="BJ2443" s="7">
        <v>23181429.186666667</v>
      </c>
      <c r="BK2443" s="7">
        <v>14211329.116666669</v>
      </c>
      <c r="BL2443" s="7">
        <v>12364164.053333333</v>
      </c>
      <c r="BM2443" s="7">
        <v>11152072.173333334</v>
      </c>
      <c r="BN2443" s="130">
        <v>0.57199999999999995</v>
      </c>
      <c r="BO2443" s="132">
        <v>5.2991816999999998E-3</v>
      </c>
      <c r="BP2443" s="161">
        <v>65280.997090392935</v>
      </c>
      <c r="BQ2443" s="162">
        <v>217031959</v>
      </c>
      <c r="BR2443" s="161">
        <v>2653239</v>
      </c>
      <c r="BS2443" s="163">
        <v>36903798.853799358</v>
      </c>
      <c r="BT2443" s="163">
        <v>0</v>
      </c>
      <c r="BU2443" s="161">
        <v>215245192.53999999</v>
      </c>
      <c r="BV2443" s="161">
        <v>5452042.5700000003</v>
      </c>
      <c r="BW2443" s="165">
        <v>175771441.69</v>
      </c>
      <c r="BX2443" s="161">
        <v>2653239</v>
      </c>
    </row>
    <row r="2444" spans="1:76" ht="14.45" x14ac:dyDescent="0.3">
      <c r="A2444" s="164" t="s">
        <v>2257</v>
      </c>
      <c r="B2444" s="6" t="s">
        <v>147</v>
      </c>
      <c r="C2444" s="6" t="s">
        <v>2268</v>
      </c>
      <c r="D2444" s="6"/>
      <c r="E2444" s="6"/>
      <c r="F2444" s="24" t="str">
        <f>+Tabela1[[#This Row],[WK]]&amp;Tabela1[[#This Row],[PK]]&amp;Tabela1[[#This Row],[GK]]</f>
        <v>1863</v>
      </c>
      <c r="G2444" s="6" t="s">
        <v>2291</v>
      </c>
      <c r="H2444" s="7">
        <v>8057224621.1493111</v>
      </c>
      <c r="I2444" s="8">
        <v>1.371</v>
      </c>
      <c r="J2444" s="7">
        <v>11046454955.599998</v>
      </c>
      <c r="K2444" s="8">
        <v>8.5999999999999993E-2</v>
      </c>
      <c r="L2444" s="7">
        <v>949995126.18159974</v>
      </c>
      <c r="M2444" s="7">
        <v>469800296.18159974</v>
      </c>
      <c r="N2444" s="9">
        <v>0.97835350743280547</v>
      </c>
      <c r="O2444" s="7">
        <v>3992519235</v>
      </c>
      <c r="P2444" s="8">
        <v>1.2949999999999999</v>
      </c>
      <c r="Q2444" s="7">
        <v>5170312409</v>
      </c>
      <c r="R2444" s="8">
        <v>2.1999999999999999E-2</v>
      </c>
      <c r="S2444" s="7">
        <v>113746872.998</v>
      </c>
      <c r="T2444" s="7">
        <v>51392387.997999996</v>
      </c>
      <c r="U2444" s="9">
        <v>0.82419713670957262</v>
      </c>
      <c r="V2444" s="7">
        <v>521192684.17959976</v>
      </c>
      <c r="W2444" s="9">
        <v>0.96063651684750495</v>
      </c>
      <c r="X2444" s="7">
        <v>792560637.20959973</v>
      </c>
      <c r="Y2444" s="7">
        <v>0</v>
      </c>
      <c r="Z2444" s="7">
        <v>10290.449999999999</v>
      </c>
      <c r="AA2444" s="7">
        <v>45166427.759599671</v>
      </c>
      <c r="AB2444" s="7">
        <v>747383919</v>
      </c>
      <c r="AC2444" s="7">
        <v>0</v>
      </c>
      <c r="AD2444" s="7">
        <v>271367953.02999997</v>
      </c>
      <c r="AE2444" s="7">
        <v>0</v>
      </c>
      <c r="AF2444" s="7">
        <v>949995126.18159974</v>
      </c>
      <c r="AG2444" s="7">
        <v>113746872.998</v>
      </c>
      <c r="AH2444" s="7">
        <v>271367953.02999997</v>
      </c>
      <c r="AI2444" s="7">
        <v>401062965</v>
      </c>
      <c r="AJ2444" s="7">
        <v>60443089</v>
      </c>
      <c r="AK2444" s="7">
        <v>0</v>
      </c>
      <c r="AL2444" s="7">
        <v>20340577</v>
      </c>
      <c r="AM2444" s="7">
        <v>9465006</v>
      </c>
      <c r="AN2444" s="7">
        <v>0</v>
      </c>
      <c r="AO2444" s="7">
        <v>-2951405</v>
      </c>
      <c r="AP2444" s="7">
        <v>661167861</v>
      </c>
      <c r="AQ2444" s="7">
        <v>30107641</v>
      </c>
      <c r="AR2444" s="7">
        <v>480194830</v>
      </c>
      <c r="AS2444" s="7">
        <v>62354485</v>
      </c>
      <c r="AT2444" s="7">
        <v>0</v>
      </c>
      <c r="AU2444" s="7">
        <v>24427891</v>
      </c>
      <c r="AV2444" s="7">
        <v>10079194</v>
      </c>
      <c r="AW2444" s="7">
        <v>0</v>
      </c>
      <c r="AX2444" s="7">
        <v>-3006680</v>
      </c>
      <c r="AY2444" s="7">
        <v>686652237</v>
      </c>
      <c r="AZ2444" s="7">
        <v>12704813</v>
      </c>
      <c r="BA2444" s="7">
        <v>10290.449999999999</v>
      </c>
      <c r="BB2444" s="7">
        <v>0</v>
      </c>
      <c r="BC2444" s="7">
        <v>8.49</v>
      </c>
      <c r="BD2444" s="7">
        <v>0</v>
      </c>
      <c r="BE2444" s="7">
        <v>164.7</v>
      </c>
      <c r="BF2444" s="7">
        <v>0</v>
      </c>
      <c r="BG2444" s="7">
        <v>27212437.759599671</v>
      </c>
      <c r="BH2444" s="7">
        <v>197268</v>
      </c>
      <c r="BI2444" s="7">
        <v>17953990</v>
      </c>
      <c r="BJ2444" s="7">
        <v>216535157.76500002</v>
      </c>
      <c r="BK2444" s="7">
        <v>139638922.07333335</v>
      </c>
      <c r="BL2444" s="7">
        <v>139899090.75666666</v>
      </c>
      <c r="BM2444" s="7">
        <v>27786761.25333333</v>
      </c>
      <c r="BN2444" s="130">
        <v>0.85099999999999998</v>
      </c>
      <c r="BO2444" s="132">
        <v>1.66634183E-2</v>
      </c>
      <c r="BP2444" s="161">
        <v>205277.83841447937</v>
      </c>
      <c r="BQ2444" s="162">
        <v>747383919</v>
      </c>
      <c r="BR2444" s="161">
        <v>13949272</v>
      </c>
      <c r="BS2444" s="163">
        <v>0</v>
      </c>
      <c r="BT2444" s="163">
        <v>0</v>
      </c>
      <c r="BU2444" s="161">
        <v>949995126.17999995</v>
      </c>
      <c r="BV2444" s="161">
        <v>113746873</v>
      </c>
      <c r="BW2444" s="165">
        <v>271367953.02999997</v>
      </c>
      <c r="BX2444" s="161">
        <v>13949272</v>
      </c>
    </row>
    <row r="2445" spans="1:76" ht="14.45" x14ac:dyDescent="0.3">
      <c r="A2445" s="164" t="s">
        <v>2257</v>
      </c>
      <c r="B2445" s="6" t="s">
        <v>147</v>
      </c>
      <c r="C2445" s="6" t="s">
        <v>2262</v>
      </c>
      <c r="D2445" s="6"/>
      <c r="E2445" s="6"/>
      <c r="F2445" s="24" t="str">
        <f>+Tabela1[[#This Row],[WK]]&amp;Tabela1[[#This Row],[PK]]&amp;Tabela1[[#This Row],[GK]]</f>
        <v>1864</v>
      </c>
      <c r="G2445" s="6" t="s">
        <v>2292</v>
      </c>
      <c r="H2445" s="7">
        <v>1508848446.5569828</v>
      </c>
      <c r="I2445" s="8">
        <v>1.371</v>
      </c>
      <c r="J2445" s="7">
        <v>2068631220.2400002</v>
      </c>
      <c r="K2445" s="8">
        <v>8.5999999999999993E-2</v>
      </c>
      <c r="L2445" s="7">
        <v>177902284.94064</v>
      </c>
      <c r="M2445" s="7">
        <v>104534160.94064</v>
      </c>
      <c r="N2445" s="9">
        <v>1.4247898847821161</v>
      </c>
      <c r="O2445" s="7">
        <v>238325575</v>
      </c>
      <c r="P2445" s="8">
        <v>1.2949999999999999</v>
      </c>
      <c r="Q2445" s="7">
        <v>308631620</v>
      </c>
      <c r="R2445" s="8">
        <v>2.1999999999999999E-2</v>
      </c>
      <c r="S2445" s="7">
        <v>6789895.6399999997</v>
      </c>
      <c r="T2445" s="7">
        <v>1814353.6399999997</v>
      </c>
      <c r="U2445" s="9">
        <v>0.36465447181432692</v>
      </c>
      <c r="V2445" s="7">
        <v>106348514.58063999</v>
      </c>
      <c r="W2445" s="9">
        <v>1.357461553824147</v>
      </c>
      <c r="X2445" s="7">
        <v>193403680.32999998</v>
      </c>
      <c r="Y2445" s="7">
        <v>23097217</v>
      </c>
      <c r="Z2445" s="7">
        <v>37089.33</v>
      </c>
      <c r="AA2445" s="7">
        <v>9076105</v>
      </c>
      <c r="AB2445" s="7">
        <v>155856001</v>
      </c>
      <c r="AC2445" s="7">
        <v>5337268</v>
      </c>
      <c r="AD2445" s="7">
        <v>87055165.74935998</v>
      </c>
      <c r="AE2445" s="7">
        <v>0</v>
      </c>
      <c r="AF2445" s="7">
        <v>177902284.94064</v>
      </c>
      <c r="AG2445" s="7">
        <v>6789895.6399999997</v>
      </c>
      <c r="AH2445" s="7">
        <v>87055165.74935998</v>
      </c>
      <c r="AI2445" s="7">
        <v>61277706</v>
      </c>
      <c r="AJ2445" s="7">
        <v>4113672</v>
      </c>
      <c r="AK2445" s="7">
        <v>24017220</v>
      </c>
      <c r="AL2445" s="7">
        <v>11022158</v>
      </c>
      <c r="AM2445" s="7">
        <v>2875888</v>
      </c>
      <c r="AN2445" s="7">
        <v>0</v>
      </c>
      <c r="AO2445" s="7">
        <v>0</v>
      </c>
      <c r="AP2445" s="7">
        <v>136382360</v>
      </c>
      <c r="AQ2445" s="7">
        <v>4702329</v>
      </c>
      <c r="AR2445" s="7">
        <v>73368124</v>
      </c>
      <c r="AS2445" s="7">
        <v>4975542</v>
      </c>
      <c r="AT2445" s="7">
        <v>26208890</v>
      </c>
      <c r="AU2445" s="7">
        <v>12317737</v>
      </c>
      <c r="AV2445" s="7">
        <v>2178877</v>
      </c>
      <c r="AW2445" s="7">
        <v>0</v>
      </c>
      <c r="AX2445" s="7">
        <v>0</v>
      </c>
      <c r="AY2445" s="7">
        <v>145353928</v>
      </c>
      <c r="AZ2445" s="7">
        <v>2043670</v>
      </c>
      <c r="BA2445" s="7">
        <v>37089.33</v>
      </c>
      <c r="BB2445" s="7">
        <v>0</v>
      </c>
      <c r="BC2445" s="7">
        <v>0</v>
      </c>
      <c r="BD2445" s="7">
        <v>0</v>
      </c>
      <c r="BE2445" s="7">
        <v>797.62</v>
      </c>
      <c r="BF2445" s="7">
        <v>0</v>
      </c>
      <c r="BG2445" s="7">
        <v>6818286</v>
      </c>
      <c r="BH2445" s="7">
        <v>43712</v>
      </c>
      <c r="BI2445" s="7">
        <v>2257819</v>
      </c>
      <c r="BJ2445" s="7">
        <v>27230532.093333326</v>
      </c>
      <c r="BK2445" s="7">
        <v>6149708.2833333258</v>
      </c>
      <c r="BL2445" s="7">
        <v>35054601.289999999</v>
      </c>
      <c r="BM2445" s="7">
        <v>14214092.660000002</v>
      </c>
      <c r="BN2445" s="130">
        <v>0.72499999999999998</v>
      </c>
      <c r="BO2445" s="132">
        <v>3.3293950000000002E-3</v>
      </c>
      <c r="BP2445" s="161">
        <v>41015.053916801517</v>
      </c>
      <c r="BQ2445" s="162">
        <v>155856001</v>
      </c>
      <c r="BR2445" s="161">
        <v>2610011</v>
      </c>
      <c r="BS2445" s="163">
        <v>0</v>
      </c>
      <c r="BT2445" s="163">
        <v>7309432.2099999785</v>
      </c>
      <c r="BU2445" s="161">
        <v>177902284.94</v>
      </c>
      <c r="BV2445" s="161">
        <v>6789895.6399999997</v>
      </c>
      <c r="BW2445" s="165">
        <v>94364597.959999979</v>
      </c>
      <c r="BX2445" s="161">
        <v>2610011</v>
      </c>
    </row>
    <row r="2446" spans="1:76" ht="14.45" x14ac:dyDescent="0.3">
      <c r="A2446" s="164" t="s">
        <v>2257</v>
      </c>
      <c r="B2446" s="6" t="s">
        <v>161</v>
      </c>
      <c r="C2446" s="6" t="s">
        <v>2258</v>
      </c>
      <c r="D2446" s="6"/>
      <c r="E2446" s="6"/>
      <c r="F2446" s="24" t="str">
        <f>+Tabela1[[#This Row],[WK]]&amp;Tabela1[[#This Row],[PK]]&amp;Tabela1[[#This Row],[GK]]</f>
        <v>2061</v>
      </c>
      <c r="G2446" s="6" t="s">
        <v>2293</v>
      </c>
      <c r="H2446" s="7">
        <v>11233183435.094221</v>
      </c>
      <c r="I2446" s="8">
        <v>1.371</v>
      </c>
      <c r="J2446" s="7">
        <v>15400694489.51</v>
      </c>
      <c r="K2446" s="8">
        <v>8.5999999999999993E-2</v>
      </c>
      <c r="L2446" s="7">
        <v>1324459726.0978599</v>
      </c>
      <c r="M2446" s="7">
        <v>649547497.09785986</v>
      </c>
      <c r="N2446" s="9">
        <v>0.96241773254024099</v>
      </c>
      <c r="O2446" s="7">
        <v>2761695386</v>
      </c>
      <c r="P2446" s="8">
        <v>1.2949999999999999</v>
      </c>
      <c r="Q2446" s="7">
        <v>3576395525</v>
      </c>
      <c r="R2446" s="8">
        <v>2.1999999999999999E-2</v>
      </c>
      <c r="S2446" s="7">
        <v>78680701.549999997</v>
      </c>
      <c r="T2446" s="7">
        <v>22666613.549999997</v>
      </c>
      <c r="U2446" s="9">
        <v>0.40465915556814919</v>
      </c>
      <c r="V2446" s="7">
        <v>672214110.64785981</v>
      </c>
      <c r="W2446" s="9">
        <v>0.91967424761347016</v>
      </c>
      <c r="X2446" s="7">
        <v>1284437070.4733949</v>
      </c>
      <c r="Y2446" s="7">
        <v>168922886</v>
      </c>
      <c r="Z2446" s="7">
        <v>32224.5</v>
      </c>
      <c r="AA2446" s="7">
        <v>56116580.973394953</v>
      </c>
      <c r="AB2446" s="7">
        <v>1059365379</v>
      </c>
      <c r="AC2446" s="7">
        <v>0</v>
      </c>
      <c r="AD2446" s="7">
        <v>612222959.82553506</v>
      </c>
      <c r="AE2446" s="7">
        <v>0</v>
      </c>
      <c r="AF2446" s="7">
        <v>1324459726.0978599</v>
      </c>
      <c r="AG2446" s="7">
        <v>78680701.549999997</v>
      </c>
      <c r="AH2446" s="7">
        <v>612222959.82553506</v>
      </c>
      <c r="AI2446" s="7">
        <v>563692657</v>
      </c>
      <c r="AJ2446" s="7">
        <v>53122906</v>
      </c>
      <c r="AK2446" s="7">
        <v>0</v>
      </c>
      <c r="AL2446" s="7">
        <v>29523978</v>
      </c>
      <c r="AM2446" s="7">
        <v>13540567</v>
      </c>
      <c r="AN2446" s="7">
        <v>0</v>
      </c>
      <c r="AO2446" s="7">
        <v>0</v>
      </c>
      <c r="AP2446" s="7">
        <v>893892151</v>
      </c>
      <c r="AQ2446" s="7">
        <v>42185707</v>
      </c>
      <c r="AR2446" s="7">
        <v>674912229</v>
      </c>
      <c r="AS2446" s="7">
        <v>56014088</v>
      </c>
      <c r="AT2446" s="7">
        <v>0</v>
      </c>
      <c r="AU2446" s="7">
        <v>32250966</v>
      </c>
      <c r="AV2446" s="7">
        <v>14539541</v>
      </c>
      <c r="AW2446" s="7">
        <v>0</v>
      </c>
      <c r="AX2446" s="7">
        <v>0</v>
      </c>
      <c r="AY2446" s="7">
        <v>978506853</v>
      </c>
      <c r="AZ2446" s="7">
        <v>17971317</v>
      </c>
      <c r="BA2446" s="7">
        <v>32224.5</v>
      </c>
      <c r="BB2446" s="7">
        <v>0</v>
      </c>
      <c r="BC2446" s="7">
        <v>103.95</v>
      </c>
      <c r="BD2446" s="7">
        <v>0</v>
      </c>
      <c r="BE2446" s="7">
        <v>0</v>
      </c>
      <c r="BF2446" s="7">
        <v>0</v>
      </c>
      <c r="BG2446" s="7">
        <v>40237349.973394953</v>
      </c>
      <c r="BH2446" s="7">
        <v>291688</v>
      </c>
      <c r="BI2446" s="7">
        <v>15879231</v>
      </c>
      <c r="BJ2446" s="7">
        <v>191512351.34000003</v>
      </c>
      <c r="BK2446" s="7">
        <v>128251036.16000004</v>
      </c>
      <c r="BL2446" s="7">
        <v>114409393.34999998</v>
      </c>
      <c r="BM2446" s="7">
        <v>24226474.019999996</v>
      </c>
      <c r="BN2446" s="130">
        <v>0.72699999999999998</v>
      </c>
      <c r="BO2446" s="132">
        <v>2.5258449200000001E-2</v>
      </c>
      <c r="BP2446" s="161">
        <v>311160.63556121057</v>
      </c>
      <c r="BQ2446" s="162">
        <v>1059365379</v>
      </c>
      <c r="BR2446" s="161">
        <v>22403597</v>
      </c>
      <c r="BS2446" s="163">
        <v>3172965.5533948839</v>
      </c>
      <c r="BT2446" s="163">
        <v>0</v>
      </c>
      <c r="BU2446" s="161">
        <v>1324459726.0999999</v>
      </c>
      <c r="BV2446" s="161">
        <v>78680701.549999997</v>
      </c>
      <c r="BW2446" s="165">
        <v>609049994.26999998</v>
      </c>
      <c r="BX2446" s="161">
        <v>22403597</v>
      </c>
    </row>
    <row r="2447" spans="1:76" ht="14.45" x14ac:dyDescent="0.3">
      <c r="A2447" s="164" t="s">
        <v>2257</v>
      </c>
      <c r="B2447" s="6" t="s">
        <v>161</v>
      </c>
      <c r="C2447" s="6" t="s">
        <v>2260</v>
      </c>
      <c r="D2447" s="6"/>
      <c r="E2447" s="6"/>
      <c r="F2447" s="24" t="str">
        <f>+Tabela1[[#This Row],[WK]]&amp;Tabela1[[#This Row],[PK]]&amp;Tabela1[[#This Row],[GK]]</f>
        <v>2062</v>
      </c>
      <c r="G2447" s="6" t="s">
        <v>2294</v>
      </c>
      <c r="H2447" s="7">
        <v>2147124358.5492008</v>
      </c>
      <c r="I2447" s="8">
        <v>1.371</v>
      </c>
      <c r="J2447" s="7">
        <v>2943707495.5699997</v>
      </c>
      <c r="K2447" s="8">
        <v>8.5999999999999993E-2</v>
      </c>
      <c r="L2447" s="7">
        <v>253158844.61901996</v>
      </c>
      <c r="M2447" s="7">
        <v>122412872.61901996</v>
      </c>
      <c r="N2447" s="9">
        <v>0.93626496286264138</v>
      </c>
      <c r="O2447" s="7">
        <v>213051118</v>
      </c>
      <c r="P2447" s="8">
        <v>1.2949999999999999</v>
      </c>
      <c r="Q2447" s="7">
        <v>275901198</v>
      </c>
      <c r="R2447" s="8">
        <v>2.1999999999999999E-2</v>
      </c>
      <c r="S2447" s="7">
        <v>6069826.3559999997</v>
      </c>
      <c r="T2447" s="7">
        <v>88261.35599999968</v>
      </c>
      <c r="U2447" s="9">
        <v>1.4755562465675736E-2</v>
      </c>
      <c r="V2447" s="7">
        <v>122501133.97501996</v>
      </c>
      <c r="W2447" s="9">
        <v>0.89595071090193013</v>
      </c>
      <c r="X2447" s="7">
        <v>229987363.2894927</v>
      </c>
      <c r="Y2447" s="7">
        <v>9598582</v>
      </c>
      <c r="Z2447" s="7">
        <v>35634.5</v>
      </c>
      <c r="AA2447" s="7">
        <v>11496179.7894927</v>
      </c>
      <c r="AB2447" s="7">
        <v>208856967</v>
      </c>
      <c r="AC2447" s="7">
        <v>0</v>
      </c>
      <c r="AD2447" s="7">
        <v>107486229.31447273</v>
      </c>
      <c r="AE2447" s="7">
        <v>0</v>
      </c>
      <c r="AF2447" s="7">
        <v>253158844.61901996</v>
      </c>
      <c r="AG2447" s="7">
        <v>6069826.3559999997</v>
      </c>
      <c r="AH2447" s="7">
        <v>107486229.31447273</v>
      </c>
      <c r="AI2447" s="7">
        <v>109200192</v>
      </c>
      <c r="AJ2447" s="7">
        <v>6321347</v>
      </c>
      <c r="AK2447" s="7">
        <v>10769358</v>
      </c>
      <c r="AL2447" s="7">
        <v>8760728</v>
      </c>
      <c r="AM2447" s="7">
        <v>3275295</v>
      </c>
      <c r="AN2447" s="7">
        <v>0</v>
      </c>
      <c r="AO2447" s="7">
        <v>0</v>
      </c>
      <c r="AP2447" s="7">
        <v>180449293</v>
      </c>
      <c r="AQ2447" s="7">
        <v>7928716</v>
      </c>
      <c r="AR2447" s="7">
        <v>130745972</v>
      </c>
      <c r="AS2447" s="7">
        <v>5981565</v>
      </c>
      <c r="AT2447" s="7">
        <v>11389685</v>
      </c>
      <c r="AU2447" s="7">
        <v>9634711</v>
      </c>
      <c r="AV2447" s="7">
        <v>2976367</v>
      </c>
      <c r="AW2447" s="7">
        <v>0</v>
      </c>
      <c r="AX2447" s="7">
        <v>0</v>
      </c>
      <c r="AY2447" s="7">
        <v>192543794</v>
      </c>
      <c r="AZ2447" s="7">
        <v>3461263</v>
      </c>
      <c r="BA2447" s="7">
        <v>35634.5</v>
      </c>
      <c r="BB2447" s="7">
        <v>0</v>
      </c>
      <c r="BC2447" s="7">
        <v>0.02</v>
      </c>
      <c r="BD2447" s="7">
        <v>0</v>
      </c>
      <c r="BE2447" s="7">
        <v>760.56</v>
      </c>
      <c r="BF2447" s="7">
        <v>8.4600000000000009</v>
      </c>
      <c r="BG2447" s="7">
        <v>8236925.7894927002</v>
      </c>
      <c r="BH2447" s="7">
        <v>59711</v>
      </c>
      <c r="BI2447" s="7">
        <v>3259254</v>
      </c>
      <c r="BJ2447" s="7">
        <v>39308393.822500005</v>
      </c>
      <c r="BK2447" s="7">
        <v>28408440.586666673</v>
      </c>
      <c r="BL2447" s="7">
        <v>14397625.553333333</v>
      </c>
      <c r="BM2447" s="7">
        <v>14804561.836666666</v>
      </c>
      <c r="BN2447" s="130">
        <v>0.77600000000000002</v>
      </c>
      <c r="BO2447" s="132">
        <v>4.3531170000000001E-3</v>
      </c>
      <c r="BP2447" s="161">
        <v>53626.35913588493</v>
      </c>
      <c r="BQ2447" s="162">
        <v>208856967</v>
      </c>
      <c r="BR2447" s="161">
        <v>3746610</v>
      </c>
      <c r="BS2447" s="163">
        <v>0</v>
      </c>
      <c r="BT2447" s="163">
        <v>3765066.7105072737</v>
      </c>
      <c r="BU2447" s="161">
        <v>253158844.62</v>
      </c>
      <c r="BV2447" s="161">
        <v>6069826.3600000003</v>
      </c>
      <c r="BW2447" s="165">
        <v>111251296.02050728</v>
      </c>
      <c r="BX2447" s="161">
        <v>3746610</v>
      </c>
    </row>
    <row r="2448" spans="1:76" ht="14.45" x14ac:dyDescent="0.3">
      <c r="A2448" s="164" t="s">
        <v>2257</v>
      </c>
      <c r="B2448" s="6" t="s">
        <v>161</v>
      </c>
      <c r="C2448" s="6" t="s">
        <v>2268</v>
      </c>
      <c r="D2448" s="6"/>
      <c r="E2448" s="6"/>
      <c r="F2448" s="24" t="str">
        <f>+Tabela1[[#This Row],[WK]]&amp;Tabela1[[#This Row],[PK]]&amp;Tabela1[[#This Row],[GK]]</f>
        <v>2063</v>
      </c>
      <c r="G2448" s="6" t="s">
        <v>2295</v>
      </c>
      <c r="H2448" s="7">
        <v>2375933664.4143834</v>
      </c>
      <c r="I2448" s="8">
        <v>1.371</v>
      </c>
      <c r="J2448" s="7">
        <v>3257405053.9100003</v>
      </c>
      <c r="K2448" s="8">
        <v>8.5999999999999993E-2</v>
      </c>
      <c r="L2448" s="7">
        <v>280136834.63626003</v>
      </c>
      <c r="M2448" s="7">
        <v>153435715.63626003</v>
      </c>
      <c r="N2448" s="9">
        <v>1.2110052132709264</v>
      </c>
      <c r="O2448" s="7">
        <v>280772971</v>
      </c>
      <c r="P2448" s="8">
        <v>1.2949999999999999</v>
      </c>
      <c r="Q2448" s="7">
        <v>363600997</v>
      </c>
      <c r="R2448" s="8">
        <v>2.1999999999999999E-2</v>
      </c>
      <c r="S2448" s="7">
        <v>7999221.9339999994</v>
      </c>
      <c r="T2448" s="7">
        <v>1384135.9339999994</v>
      </c>
      <c r="U2448" s="9">
        <v>0.20923929545284814</v>
      </c>
      <c r="V2448" s="7">
        <v>154819851.57026005</v>
      </c>
      <c r="W2448" s="9">
        <v>1.1612980700302715</v>
      </c>
      <c r="X2448" s="7">
        <v>275142895.34854442</v>
      </c>
      <c r="Y2448" s="7">
        <v>33921609</v>
      </c>
      <c r="Z2448" s="7">
        <v>126199.13999999998</v>
      </c>
      <c r="AA2448" s="7">
        <v>13275903.208544405</v>
      </c>
      <c r="AB2448" s="7">
        <v>227819184</v>
      </c>
      <c r="AC2448" s="7">
        <v>0</v>
      </c>
      <c r="AD2448" s="7">
        <v>120323043.77828439</v>
      </c>
      <c r="AE2448" s="7">
        <v>0</v>
      </c>
      <c r="AF2448" s="7">
        <v>280136834.63626003</v>
      </c>
      <c r="AG2448" s="7">
        <v>7999221.9339999994</v>
      </c>
      <c r="AH2448" s="7">
        <v>120323043.77828439</v>
      </c>
      <c r="AI2448" s="7">
        <v>105821894</v>
      </c>
      <c r="AJ2448" s="7">
        <v>6406198</v>
      </c>
      <c r="AK2448" s="7">
        <v>9013368</v>
      </c>
      <c r="AL2448" s="7">
        <v>15864456</v>
      </c>
      <c r="AM2448" s="7">
        <v>3171112</v>
      </c>
      <c r="AN2448" s="7">
        <v>0</v>
      </c>
      <c r="AO2448" s="7">
        <v>0</v>
      </c>
      <c r="AP2448" s="7">
        <v>193937485</v>
      </c>
      <c r="AQ2448" s="7">
        <v>9631421</v>
      </c>
      <c r="AR2448" s="7">
        <v>126701119</v>
      </c>
      <c r="AS2448" s="7">
        <v>6615086</v>
      </c>
      <c r="AT2448" s="7">
        <v>10406224</v>
      </c>
      <c r="AU2448" s="7">
        <v>18814543</v>
      </c>
      <c r="AV2448" s="7">
        <v>3401057</v>
      </c>
      <c r="AW2448" s="7">
        <v>0</v>
      </c>
      <c r="AX2448" s="7">
        <v>0</v>
      </c>
      <c r="AY2448" s="7">
        <v>209204034</v>
      </c>
      <c r="AZ2448" s="7">
        <v>4100315</v>
      </c>
      <c r="BA2448" s="7">
        <v>126199.13999999998</v>
      </c>
      <c r="BB2448" s="7">
        <v>0</v>
      </c>
      <c r="BC2448" s="7">
        <v>3.39</v>
      </c>
      <c r="BD2448" s="7">
        <v>1151.05</v>
      </c>
      <c r="BE2448" s="7">
        <v>389.26</v>
      </c>
      <c r="BF2448" s="7">
        <v>0</v>
      </c>
      <c r="BG2448" s="7">
        <v>9412230.2085444052</v>
      </c>
      <c r="BH2448" s="7">
        <v>68231</v>
      </c>
      <c r="BI2448" s="7">
        <v>3863673</v>
      </c>
      <c r="BJ2448" s="7">
        <v>46598021.508333325</v>
      </c>
      <c r="BK2448" s="7">
        <v>36230507.913333327</v>
      </c>
      <c r="BL2448" s="7">
        <v>12675651.763333334</v>
      </c>
      <c r="BM2448" s="7">
        <v>16118750.853333332</v>
      </c>
      <c r="BN2448" s="130">
        <v>0.73299999999999998</v>
      </c>
      <c r="BO2448" s="132">
        <v>5.5213045000000001E-3</v>
      </c>
      <c r="BP2448" s="161">
        <v>68017.343289023134</v>
      </c>
      <c r="BQ2448" s="162">
        <v>227819184</v>
      </c>
      <c r="BR2448" s="161">
        <v>3880092</v>
      </c>
      <c r="BS2448" s="163">
        <v>0</v>
      </c>
      <c r="BT2448" s="163">
        <v>0</v>
      </c>
      <c r="BU2448" s="161">
        <v>280136834.63999999</v>
      </c>
      <c r="BV2448" s="161">
        <v>7999221.9299999997</v>
      </c>
      <c r="BW2448" s="165">
        <v>120323043.78</v>
      </c>
      <c r="BX2448" s="161">
        <v>3880092</v>
      </c>
    </row>
    <row r="2449" spans="1:76" ht="14.45" x14ac:dyDescent="0.3">
      <c r="A2449" s="164" t="s">
        <v>2257</v>
      </c>
      <c r="B2449" s="6" t="s">
        <v>177</v>
      </c>
      <c r="C2449" s="6" t="s">
        <v>2258</v>
      </c>
      <c r="D2449" s="6"/>
      <c r="E2449" s="6"/>
      <c r="F2449" s="24" t="str">
        <f>+Tabela1[[#This Row],[WK]]&amp;Tabela1[[#This Row],[PK]]&amp;Tabela1[[#This Row],[GK]]</f>
        <v>2261</v>
      </c>
      <c r="G2449" s="6" t="s">
        <v>2296</v>
      </c>
      <c r="H2449" s="7">
        <v>23117863540.756027</v>
      </c>
      <c r="I2449" s="8">
        <v>1.371</v>
      </c>
      <c r="J2449" s="7">
        <v>31694590914.380001</v>
      </c>
      <c r="K2449" s="8">
        <v>8.5999999999999993E-2</v>
      </c>
      <c r="L2449" s="7">
        <v>2725734818.6366796</v>
      </c>
      <c r="M2449" s="7">
        <v>1204339885.6366796</v>
      </c>
      <c r="N2449" s="9">
        <v>0.79160240350076128</v>
      </c>
      <c r="O2449" s="7">
        <v>19187048128</v>
      </c>
      <c r="P2449" s="8">
        <v>1.2949999999999999</v>
      </c>
      <c r="Q2449" s="7">
        <v>24847227326</v>
      </c>
      <c r="R2449" s="8">
        <v>2.1999999999999999E-2</v>
      </c>
      <c r="S2449" s="7">
        <v>546639001.17199993</v>
      </c>
      <c r="T2449" s="7">
        <v>287003411.17199993</v>
      </c>
      <c r="U2449" s="9">
        <v>1.1054085889072447</v>
      </c>
      <c r="V2449" s="7">
        <v>1491343296.8086796</v>
      </c>
      <c r="W2449" s="9">
        <v>0.83734853364367612</v>
      </c>
      <c r="X2449" s="7">
        <v>1378959173.2292578</v>
      </c>
      <c r="Y2449" s="7">
        <v>0</v>
      </c>
      <c r="Z2449" s="7">
        <v>1187179.875</v>
      </c>
      <c r="AA2449" s="7">
        <v>107969354.35425788</v>
      </c>
      <c r="AB2449" s="7">
        <v>1269802639</v>
      </c>
      <c r="AC2449" s="7">
        <v>0</v>
      </c>
      <c r="AD2449" s="7">
        <v>0</v>
      </c>
      <c r="AE2449" s="7">
        <v>-104895079.58747366</v>
      </c>
      <c r="AF2449" s="7">
        <v>2620839739.0492058</v>
      </c>
      <c r="AG2449" s="7">
        <v>546639001.17199993</v>
      </c>
      <c r="AH2449" s="7">
        <v>0</v>
      </c>
      <c r="AI2449" s="7">
        <v>1270682490</v>
      </c>
      <c r="AJ2449" s="7">
        <v>181514250</v>
      </c>
      <c r="AK2449" s="7">
        <v>0</v>
      </c>
      <c r="AL2449" s="7">
        <v>41790994</v>
      </c>
      <c r="AM2449" s="7">
        <v>21431513</v>
      </c>
      <c r="AN2449" s="7">
        <v>0</v>
      </c>
      <c r="AO2449" s="7">
        <v>-68460889</v>
      </c>
      <c r="AP2449" s="7">
        <v>1092074645</v>
      </c>
      <c r="AQ2449" s="7">
        <v>58250010</v>
      </c>
      <c r="AR2449" s="7">
        <v>1521394933</v>
      </c>
      <c r="AS2449" s="7">
        <v>259635590</v>
      </c>
      <c r="AT2449" s="7">
        <v>0</v>
      </c>
      <c r="AU2449" s="7">
        <v>56051600</v>
      </c>
      <c r="AV2449" s="7">
        <v>22850493</v>
      </c>
      <c r="AW2449" s="7">
        <v>0</v>
      </c>
      <c r="AX2449" s="7">
        <v>-91238117</v>
      </c>
      <c r="AY2449" s="7">
        <v>1153674487</v>
      </c>
      <c r="AZ2449" s="7">
        <v>24827342</v>
      </c>
      <c r="BA2449" s="7">
        <v>1187179.875</v>
      </c>
      <c r="BB2449" s="7">
        <v>0</v>
      </c>
      <c r="BC2449" s="7">
        <v>263.76</v>
      </c>
      <c r="BD2449" s="7">
        <v>6432.52</v>
      </c>
      <c r="BE2449" s="7">
        <v>10907.31</v>
      </c>
      <c r="BF2449" s="7">
        <v>0</v>
      </c>
      <c r="BG2449" s="7">
        <v>67231142.354257882</v>
      </c>
      <c r="BH2449" s="7">
        <v>487371</v>
      </c>
      <c r="BI2449" s="7">
        <v>40738212</v>
      </c>
      <c r="BJ2449" s="7">
        <v>491325575.35333347</v>
      </c>
      <c r="BK2449" s="7">
        <v>382454045.87000012</v>
      </c>
      <c r="BL2449" s="7">
        <v>192118826.11333331</v>
      </c>
      <c r="BM2449" s="7">
        <v>51248465.706666648</v>
      </c>
      <c r="BN2449" s="130">
        <v>1.2969999999999999</v>
      </c>
      <c r="BO2449" s="132">
        <v>3.4133275900000003E-2</v>
      </c>
      <c r="BP2449" s="161">
        <v>420490.25927095726</v>
      </c>
      <c r="BQ2449" s="162">
        <v>1269802639</v>
      </c>
      <c r="BR2449" s="161">
        <v>-28218675</v>
      </c>
      <c r="BS2449" s="163">
        <v>0</v>
      </c>
      <c r="BT2449" s="163">
        <v>0</v>
      </c>
      <c r="BU2449" s="161">
        <v>2620839739.0500002</v>
      </c>
      <c r="BV2449" s="161">
        <v>546639001.16999996</v>
      </c>
      <c r="BW2449" s="165">
        <v>0</v>
      </c>
      <c r="BX2449" s="161">
        <v>-28218675</v>
      </c>
    </row>
    <row r="2450" spans="1:76" ht="14.45" x14ac:dyDescent="0.3">
      <c r="A2450" s="164" t="s">
        <v>2257</v>
      </c>
      <c r="B2450" s="6" t="s">
        <v>177</v>
      </c>
      <c r="C2450" s="6" t="s">
        <v>2260</v>
      </c>
      <c r="D2450" s="6"/>
      <c r="E2450" s="6"/>
      <c r="F2450" s="24" t="str">
        <f>+Tabela1[[#This Row],[WK]]&amp;Tabela1[[#This Row],[PK]]&amp;Tabela1[[#This Row],[GK]]</f>
        <v>2262</v>
      </c>
      <c r="G2450" s="6" t="s">
        <v>2297</v>
      </c>
      <c r="H2450" s="7">
        <v>11382769683.841272</v>
      </c>
      <c r="I2450" s="8">
        <v>1.371</v>
      </c>
      <c r="J2450" s="7">
        <v>15605777236.550001</v>
      </c>
      <c r="K2450" s="8">
        <v>8.5999999999999993E-2</v>
      </c>
      <c r="L2450" s="7">
        <v>1342096842.3433001</v>
      </c>
      <c r="M2450" s="7">
        <v>584759701.3433001</v>
      </c>
      <c r="N2450" s="9">
        <v>0.77212600529689335</v>
      </c>
      <c r="O2450" s="7">
        <v>3776300075</v>
      </c>
      <c r="P2450" s="8">
        <v>1.2949999999999999</v>
      </c>
      <c r="Q2450" s="7">
        <v>4890308597</v>
      </c>
      <c r="R2450" s="8">
        <v>2.1999999999999999E-2</v>
      </c>
      <c r="S2450" s="7">
        <v>107586789.13399999</v>
      </c>
      <c r="T2450" s="7">
        <v>31483638.133999988</v>
      </c>
      <c r="U2450" s="9">
        <v>0.413696906373824</v>
      </c>
      <c r="V2450" s="7">
        <v>616243339.47730017</v>
      </c>
      <c r="W2450" s="9">
        <v>0.73939710545851578</v>
      </c>
      <c r="X2450" s="7">
        <v>617947712.34485829</v>
      </c>
      <c r="Y2450" s="7">
        <v>0</v>
      </c>
      <c r="Z2450" s="7">
        <v>1596870.605</v>
      </c>
      <c r="AA2450" s="7">
        <v>49127361.739858344</v>
      </c>
      <c r="AB2450" s="7">
        <v>567223480</v>
      </c>
      <c r="AC2450" s="7">
        <v>0</v>
      </c>
      <c r="AD2450" s="7">
        <v>1704372.8675581962</v>
      </c>
      <c r="AE2450" s="7">
        <v>0</v>
      </c>
      <c r="AF2450" s="7">
        <v>1342096842.3433001</v>
      </c>
      <c r="AG2450" s="7">
        <v>107586789.13399999</v>
      </c>
      <c r="AH2450" s="7">
        <v>1704372.8675581962</v>
      </c>
      <c r="AI2450" s="7">
        <v>632534672</v>
      </c>
      <c r="AJ2450" s="7">
        <v>73852661</v>
      </c>
      <c r="AK2450" s="7">
        <v>0</v>
      </c>
      <c r="AL2450" s="7">
        <v>17539845</v>
      </c>
      <c r="AM2450" s="7">
        <v>11239410</v>
      </c>
      <c r="AN2450" s="7">
        <v>0</v>
      </c>
      <c r="AO2450" s="7">
        <v>-30929980</v>
      </c>
      <c r="AP2450" s="7">
        <v>491493078</v>
      </c>
      <c r="AQ2450" s="7">
        <v>24506219</v>
      </c>
      <c r="AR2450" s="7">
        <v>757337141</v>
      </c>
      <c r="AS2450" s="7">
        <v>76103151</v>
      </c>
      <c r="AT2450" s="7">
        <v>0</v>
      </c>
      <c r="AU2450" s="7">
        <v>20844019</v>
      </c>
      <c r="AV2450" s="7">
        <v>12022357</v>
      </c>
      <c r="AW2450" s="7">
        <v>0</v>
      </c>
      <c r="AX2450" s="7">
        <v>-37202740</v>
      </c>
      <c r="AY2450" s="7">
        <v>521326464</v>
      </c>
      <c r="AZ2450" s="7">
        <v>10302690</v>
      </c>
      <c r="BA2450" s="7">
        <v>1596870.605</v>
      </c>
      <c r="BB2450" s="7">
        <v>0</v>
      </c>
      <c r="BC2450" s="7">
        <v>167.21</v>
      </c>
      <c r="BD2450" s="7">
        <v>5310.4</v>
      </c>
      <c r="BE2450" s="7">
        <v>22605.77</v>
      </c>
      <c r="BF2450" s="7">
        <v>0</v>
      </c>
      <c r="BG2450" s="7">
        <v>33271187.739858344</v>
      </c>
      <c r="BH2450" s="7">
        <v>241189</v>
      </c>
      <c r="BI2450" s="7">
        <v>15856174</v>
      </c>
      <c r="BJ2450" s="7">
        <v>191234355.4325</v>
      </c>
      <c r="BK2450" s="7">
        <v>155841743.85666665</v>
      </c>
      <c r="BL2450" s="7">
        <v>60225361.99333334</v>
      </c>
      <c r="BM2450" s="7">
        <v>21119722.316666663</v>
      </c>
      <c r="BN2450" s="130">
        <v>1.0649999999999999</v>
      </c>
      <c r="BO2450" s="132">
        <v>1.7338003000000001E-2</v>
      </c>
      <c r="BP2450" s="161">
        <v>213588.09498147565</v>
      </c>
      <c r="BQ2450" s="162">
        <v>567223480</v>
      </c>
      <c r="BR2450" s="161">
        <v>23133798</v>
      </c>
      <c r="BS2450" s="163">
        <v>0</v>
      </c>
      <c r="BT2450" s="163">
        <v>0</v>
      </c>
      <c r="BU2450" s="161">
        <v>1342096842.3399999</v>
      </c>
      <c r="BV2450" s="161">
        <v>107586789.13</v>
      </c>
      <c r="BW2450" s="165">
        <v>1704372.87</v>
      </c>
      <c r="BX2450" s="161">
        <v>23133798</v>
      </c>
    </row>
    <row r="2451" spans="1:76" ht="14.45" x14ac:dyDescent="0.3">
      <c r="A2451" s="164" t="s">
        <v>2257</v>
      </c>
      <c r="B2451" s="6" t="s">
        <v>177</v>
      </c>
      <c r="C2451" s="6" t="s">
        <v>2268</v>
      </c>
      <c r="D2451" s="6"/>
      <c r="E2451" s="6"/>
      <c r="F2451" s="24" t="str">
        <f>+Tabela1[[#This Row],[WK]]&amp;Tabela1[[#This Row],[PK]]&amp;Tabela1[[#This Row],[GK]]</f>
        <v>2263</v>
      </c>
      <c r="G2451" s="6" t="s">
        <v>2298</v>
      </c>
      <c r="H2451" s="7">
        <v>3248336909.1213717</v>
      </c>
      <c r="I2451" s="8">
        <v>1.371</v>
      </c>
      <c r="J2451" s="7">
        <v>4453469902.3999996</v>
      </c>
      <c r="K2451" s="8">
        <v>8.5999999999999993E-2</v>
      </c>
      <c r="L2451" s="7">
        <v>382998411.60639995</v>
      </c>
      <c r="M2451" s="7">
        <v>209428917.60639995</v>
      </c>
      <c r="N2451" s="9">
        <v>1.2065998049542044</v>
      </c>
      <c r="O2451" s="7">
        <v>416568736</v>
      </c>
      <c r="P2451" s="8">
        <v>1.2949999999999999</v>
      </c>
      <c r="Q2451" s="7">
        <v>539456513</v>
      </c>
      <c r="R2451" s="8">
        <v>2.1999999999999999E-2</v>
      </c>
      <c r="S2451" s="7">
        <v>11868043.285999998</v>
      </c>
      <c r="T2451" s="7">
        <v>-289460.71400000155</v>
      </c>
      <c r="U2451" s="9">
        <v>-2.3809222189028402E-2</v>
      </c>
      <c r="V2451" s="7">
        <v>209139456.89239997</v>
      </c>
      <c r="W2451" s="9">
        <v>1.1260584575453052</v>
      </c>
      <c r="X2451" s="7">
        <v>325769749.4593696</v>
      </c>
      <c r="Y2451" s="7">
        <v>19222860</v>
      </c>
      <c r="Z2451" s="7">
        <v>9875.67</v>
      </c>
      <c r="AA2451" s="7">
        <v>17629149.789369576</v>
      </c>
      <c r="AB2451" s="7">
        <v>288907864</v>
      </c>
      <c r="AC2451" s="7">
        <v>0</v>
      </c>
      <c r="AD2451" s="7">
        <v>116630292.56696965</v>
      </c>
      <c r="AE2451" s="7">
        <v>0</v>
      </c>
      <c r="AF2451" s="7">
        <v>382998411.60639995</v>
      </c>
      <c r="AG2451" s="7">
        <v>11868043.285999998</v>
      </c>
      <c r="AH2451" s="7">
        <v>116630292.56696965</v>
      </c>
      <c r="AI2451" s="7">
        <v>144966775</v>
      </c>
      <c r="AJ2451" s="7">
        <v>11901881</v>
      </c>
      <c r="AK2451" s="7">
        <v>16489289</v>
      </c>
      <c r="AL2451" s="7">
        <v>8740752</v>
      </c>
      <c r="AM2451" s="7">
        <v>3996688</v>
      </c>
      <c r="AN2451" s="7">
        <v>0</v>
      </c>
      <c r="AO2451" s="7">
        <v>0</v>
      </c>
      <c r="AP2451" s="7">
        <v>255971561</v>
      </c>
      <c r="AQ2451" s="7">
        <v>9233593</v>
      </c>
      <c r="AR2451" s="7">
        <v>173569494</v>
      </c>
      <c r="AS2451" s="7">
        <v>12157504</v>
      </c>
      <c r="AT2451" s="7">
        <v>15228809</v>
      </c>
      <c r="AU2451" s="7">
        <v>10036932</v>
      </c>
      <c r="AV2451" s="7">
        <v>4451825</v>
      </c>
      <c r="AW2451" s="7">
        <v>0</v>
      </c>
      <c r="AX2451" s="7">
        <v>0</v>
      </c>
      <c r="AY2451" s="7">
        <v>269506182</v>
      </c>
      <c r="AZ2451" s="7">
        <v>3990022</v>
      </c>
      <c r="BA2451" s="7">
        <v>9875.67</v>
      </c>
      <c r="BB2451" s="7">
        <v>0</v>
      </c>
      <c r="BC2451" s="7">
        <v>0</v>
      </c>
      <c r="BD2451" s="7">
        <v>0</v>
      </c>
      <c r="BE2451" s="7">
        <v>212.38</v>
      </c>
      <c r="BF2451" s="7">
        <v>0</v>
      </c>
      <c r="BG2451" s="7">
        <v>11794980.789369576</v>
      </c>
      <c r="BH2451" s="7">
        <v>85504</v>
      </c>
      <c r="BI2451" s="7">
        <v>5834169</v>
      </c>
      <c r="BJ2451" s="7">
        <v>70363374.429166675</v>
      </c>
      <c r="BK2451" s="7">
        <v>40435621.50666666</v>
      </c>
      <c r="BL2451" s="7">
        <v>40232111.553333335</v>
      </c>
      <c r="BM2451" s="7">
        <v>39246788.583333343</v>
      </c>
      <c r="BN2451" s="130">
        <v>0.76900000000000002</v>
      </c>
      <c r="BO2451" s="132">
        <v>6.7597242E-3</v>
      </c>
      <c r="BP2451" s="161">
        <v>83273.524543654785</v>
      </c>
      <c r="BQ2451" s="162">
        <v>288907864</v>
      </c>
      <c r="BR2451" s="161">
        <v>5685713</v>
      </c>
      <c r="BS2451" s="163">
        <v>0</v>
      </c>
      <c r="BT2451" s="163">
        <v>0</v>
      </c>
      <c r="BU2451" s="161">
        <v>382998411.61000001</v>
      </c>
      <c r="BV2451" s="161">
        <v>11868043.289999999</v>
      </c>
      <c r="BW2451" s="165">
        <v>116630292.56999999</v>
      </c>
      <c r="BX2451" s="161">
        <v>5685713</v>
      </c>
    </row>
    <row r="2452" spans="1:76" ht="14.45" x14ac:dyDescent="0.3">
      <c r="A2452" s="164" t="s">
        <v>2257</v>
      </c>
      <c r="B2452" s="6" t="s">
        <v>177</v>
      </c>
      <c r="C2452" s="6" t="s">
        <v>2262</v>
      </c>
      <c r="D2452" s="6"/>
      <c r="E2452" s="6"/>
      <c r="F2452" s="24" t="str">
        <f>+Tabela1[[#This Row],[WK]]&amp;Tabela1[[#This Row],[PK]]&amp;Tabela1[[#This Row],[GK]]</f>
        <v>2264</v>
      </c>
      <c r="G2452" s="6" t="s">
        <v>2299</v>
      </c>
      <c r="H2452" s="7">
        <v>1664255113.1318061</v>
      </c>
      <c r="I2452" s="8">
        <v>1.371</v>
      </c>
      <c r="J2452" s="7">
        <v>2281693760.0999999</v>
      </c>
      <c r="K2452" s="8">
        <v>8.5999999999999993E-2</v>
      </c>
      <c r="L2452" s="7">
        <v>196225663.36859998</v>
      </c>
      <c r="M2452" s="7">
        <v>57151062.368599981</v>
      </c>
      <c r="N2452" s="9">
        <v>0.41093817244602399</v>
      </c>
      <c r="O2452" s="7">
        <v>1704108623</v>
      </c>
      <c r="P2452" s="8">
        <v>1.2949999999999999</v>
      </c>
      <c r="Q2452" s="7">
        <v>2206820667</v>
      </c>
      <c r="R2452" s="8">
        <v>2.1999999999999999E-2</v>
      </c>
      <c r="S2452" s="7">
        <v>48550054.673999995</v>
      </c>
      <c r="T2452" s="7">
        <v>23416144.673999995</v>
      </c>
      <c r="U2452" s="9">
        <v>0.931655467613276</v>
      </c>
      <c r="V2452" s="7">
        <v>80567207.042599976</v>
      </c>
      <c r="W2452" s="9">
        <v>0.49063965413217819</v>
      </c>
      <c r="X2452" s="7">
        <v>88228085.75</v>
      </c>
      <c r="Y2452" s="7">
        <v>0</v>
      </c>
      <c r="Z2452" s="7">
        <v>138980.75</v>
      </c>
      <c r="AA2452" s="7">
        <v>12079389</v>
      </c>
      <c r="AB2452" s="7">
        <v>76009716</v>
      </c>
      <c r="AC2452" s="7">
        <v>0</v>
      </c>
      <c r="AD2452" s="7">
        <v>7660878.7074000239</v>
      </c>
      <c r="AE2452" s="7">
        <v>-2696135.463795986</v>
      </c>
      <c r="AF2452" s="7">
        <v>196225663.36859998</v>
      </c>
      <c r="AG2452" s="7">
        <v>48550054.673999995</v>
      </c>
      <c r="AH2452" s="7">
        <v>4964743.2436040379</v>
      </c>
      <c r="AI2452" s="7">
        <v>116156336</v>
      </c>
      <c r="AJ2452" s="7">
        <v>26417222</v>
      </c>
      <c r="AK2452" s="7">
        <v>0</v>
      </c>
      <c r="AL2452" s="7">
        <v>4573865</v>
      </c>
      <c r="AM2452" s="7">
        <v>2702888</v>
      </c>
      <c r="AN2452" s="7">
        <v>0</v>
      </c>
      <c r="AO2452" s="7">
        <v>-17673263</v>
      </c>
      <c r="AP2452" s="7">
        <v>67490029</v>
      </c>
      <c r="AQ2452" s="7">
        <v>2359121</v>
      </c>
      <c r="AR2452" s="7">
        <v>139074601</v>
      </c>
      <c r="AS2452" s="7">
        <v>25133910</v>
      </c>
      <c r="AT2452" s="7">
        <v>0</v>
      </c>
      <c r="AU2452" s="7">
        <v>5321792</v>
      </c>
      <c r="AV2452" s="7">
        <v>2548346</v>
      </c>
      <c r="AW2452" s="7">
        <v>0</v>
      </c>
      <c r="AX2452" s="7">
        <v>-19457564</v>
      </c>
      <c r="AY2452" s="7">
        <v>70942148</v>
      </c>
      <c r="AZ2452" s="7">
        <v>1003993</v>
      </c>
      <c r="BA2452" s="7">
        <v>138980.75</v>
      </c>
      <c r="BB2452" s="7">
        <v>0</v>
      </c>
      <c r="BC2452" s="7">
        <v>11.81</v>
      </c>
      <c r="BD2452" s="7">
        <v>931.56</v>
      </c>
      <c r="BE2452" s="7">
        <v>1046.98</v>
      </c>
      <c r="BF2452" s="7">
        <v>0</v>
      </c>
      <c r="BG2452" s="7">
        <v>6818286</v>
      </c>
      <c r="BH2452" s="7">
        <v>31903</v>
      </c>
      <c r="BI2452" s="7">
        <v>5261103</v>
      </c>
      <c r="BJ2452" s="7">
        <v>63451779.81583333</v>
      </c>
      <c r="BK2452" s="7">
        <v>50203044.916666657</v>
      </c>
      <c r="BL2452" s="7">
        <v>15000298.556666667</v>
      </c>
      <c r="BM2452" s="7">
        <v>22994342.483333334</v>
      </c>
      <c r="BN2452" s="130">
        <v>1.135</v>
      </c>
      <c r="BO2452" s="132">
        <v>2.7154016999999999E-3</v>
      </c>
      <c r="BP2452" s="161">
        <v>33451.227233538826</v>
      </c>
      <c r="BQ2452" s="162">
        <v>76009716</v>
      </c>
      <c r="BR2452" s="161">
        <v>5635511</v>
      </c>
      <c r="BS2452" s="163">
        <v>0</v>
      </c>
      <c r="BT2452" s="163">
        <v>0</v>
      </c>
      <c r="BU2452" s="161">
        <v>196225663.37</v>
      </c>
      <c r="BV2452" s="161">
        <v>48550054.670000002</v>
      </c>
      <c r="BW2452" s="165">
        <v>4964743.24</v>
      </c>
      <c r="BX2452" s="161">
        <v>5635511</v>
      </c>
    </row>
    <row r="2453" spans="1:76" ht="14.45" x14ac:dyDescent="0.3">
      <c r="A2453" s="164" t="s">
        <v>2257</v>
      </c>
      <c r="B2453" s="6" t="s">
        <v>191</v>
      </c>
      <c r="C2453" s="6" t="s">
        <v>2258</v>
      </c>
      <c r="D2453" s="6"/>
      <c r="E2453" s="6"/>
      <c r="F2453" s="24" t="str">
        <f>+Tabela1[[#This Row],[WK]]&amp;Tabela1[[#This Row],[PK]]&amp;Tabela1[[#This Row],[GK]]</f>
        <v>2461</v>
      </c>
      <c r="G2453" s="6" t="s">
        <v>2300</v>
      </c>
      <c r="H2453" s="7">
        <v>7213285480.6470909</v>
      </c>
      <c r="I2453" s="8">
        <v>1.371</v>
      </c>
      <c r="J2453" s="7">
        <v>9889414393.9699993</v>
      </c>
      <c r="K2453" s="8">
        <v>8.5999999999999993E-2</v>
      </c>
      <c r="L2453" s="7">
        <v>850489637.8814199</v>
      </c>
      <c r="M2453" s="7">
        <v>397011673.8814199</v>
      </c>
      <c r="N2453" s="9">
        <v>0.87548173317947575</v>
      </c>
      <c r="O2453" s="7">
        <v>3778753218</v>
      </c>
      <c r="P2453" s="8">
        <v>1.2949999999999999</v>
      </c>
      <c r="Q2453" s="7">
        <v>4893485417</v>
      </c>
      <c r="R2453" s="8">
        <v>2.1999999999999999E-2</v>
      </c>
      <c r="S2453" s="7">
        <v>107656679.17399999</v>
      </c>
      <c r="T2453" s="7">
        <v>53135610.173999995</v>
      </c>
      <c r="U2453" s="9">
        <v>0.97458856087359536</v>
      </c>
      <c r="V2453" s="7">
        <v>450147284.05541992</v>
      </c>
      <c r="W2453" s="9">
        <v>0.88611838766122197</v>
      </c>
      <c r="X2453" s="7">
        <v>638521201.15228438</v>
      </c>
      <c r="Y2453" s="7">
        <v>0</v>
      </c>
      <c r="Z2453" s="7">
        <v>140898.255</v>
      </c>
      <c r="AA2453" s="7">
        <v>41958591.897284433</v>
      </c>
      <c r="AB2453" s="7">
        <v>596421711</v>
      </c>
      <c r="AC2453" s="7">
        <v>0</v>
      </c>
      <c r="AD2453" s="7">
        <v>188373917.09686449</v>
      </c>
      <c r="AE2453" s="7">
        <v>0</v>
      </c>
      <c r="AF2453" s="7">
        <v>850489637.8814199</v>
      </c>
      <c r="AG2453" s="7">
        <v>107656679.17399999</v>
      </c>
      <c r="AH2453" s="7">
        <v>188373917.09686449</v>
      </c>
      <c r="AI2453" s="7">
        <v>378748802</v>
      </c>
      <c r="AJ2453" s="7">
        <v>55554493</v>
      </c>
      <c r="AK2453" s="7">
        <v>0</v>
      </c>
      <c r="AL2453" s="7">
        <v>9869370</v>
      </c>
      <c r="AM2453" s="7">
        <v>8621753</v>
      </c>
      <c r="AN2453" s="7">
        <v>0</v>
      </c>
      <c r="AO2453" s="7">
        <v>-10596598</v>
      </c>
      <c r="AP2453" s="7">
        <v>526240655</v>
      </c>
      <c r="AQ2453" s="7">
        <v>19231017</v>
      </c>
      <c r="AR2453" s="7">
        <v>453477964</v>
      </c>
      <c r="AS2453" s="7">
        <v>54521069</v>
      </c>
      <c r="AT2453" s="7">
        <v>0</v>
      </c>
      <c r="AU2453" s="7">
        <v>11158290</v>
      </c>
      <c r="AV2453" s="7">
        <v>8550030</v>
      </c>
      <c r="AW2453" s="7">
        <v>0</v>
      </c>
      <c r="AX2453" s="7">
        <v>-12137527</v>
      </c>
      <c r="AY2453" s="7">
        <v>557923639</v>
      </c>
      <c r="AZ2453" s="7">
        <v>8306057</v>
      </c>
      <c r="BA2453" s="7">
        <v>140898.255</v>
      </c>
      <c r="BB2453" s="7">
        <v>0</v>
      </c>
      <c r="BC2453" s="7">
        <v>96.93</v>
      </c>
      <c r="BD2453" s="7">
        <v>0</v>
      </c>
      <c r="BE2453" s="7">
        <v>2383.87</v>
      </c>
      <c r="BF2453" s="7">
        <v>0</v>
      </c>
      <c r="BG2453" s="7">
        <v>22866845.897284433</v>
      </c>
      <c r="BH2453" s="7">
        <v>165766</v>
      </c>
      <c r="BI2453" s="7">
        <v>19091746</v>
      </c>
      <c r="BJ2453" s="7">
        <v>230257137.27999997</v>
      </c>
      <c r="BK2453" s="7">
        <v>182054242.86333331</v>
      </c>
      <c r="BL2453" s="7">
        <v>71707957.620000005</v>
      </c>
      <c r="BM2453" s="7">
        <v>49395662.426666647</v>
      </c>
      <c r="BN2453" s="130">
        <v>0.999</v>
      </c>
      <c r="BO2453" s="132">
        <v>1.3020588099999999E-2</v>
      </c>
      <c r="BP2453" s="161">
        <v>160401.55274717964</v>
      </c>
      <c r="BQ2453" s="162">
        <v>596421711</v>
      </c>
      <c r="BR2453" s="161">
        <v>16171918</v>
      </c>
      <c r="BS2453" s="163">
        <v>0</v>
      </c>
      <c r="BT2453" s="163">
        <v>0</v>
      </c>
      <c r="BU2453" s="161">
        <v>850489637.88</v>
      </c>
      <c r="BV2453" s="161">
        <v>107656679.17</v>
      </c>
      <c r="BW2453" s="165">
        <v>188373917.09999999</v>
      </c>
      <c r="BX2453" s="161">
        <v>16171918</v>
      </c>
    </row>
    <row r="2454" spans="1:76" ht="14.45" x14ac:dyDescent="0.3">
      <c r="A2454" s="164" t="s">
        <v>2257</v>
      </c>
      <c r="B2454" s="6" t="s">
        <v>191</v>
      </c>
      <c r="C2454" s="6" t="s">
        <v>2260</v>
      </c>
      <c r="D2454" s="6"/>
      <c r="E2454" s="6"/>
      <c r="F2454" s="24" t="str">
        <f>+Tabela1[[#This Row],[WK]]&amp;Tabela1[[#This Row],[PK]]&amp;Tabela1[[#This Row],[GK]]</f>
        <v>2462</v>
      </c>
      <c r="G2454" s="6" t="s">
        <v>2301</v>
      </c>
      <c r="H2454" s="7">
        <v>5299962130.9660063</v>
      </c>
      <c r="I2454" s="8">
        <v>1.371</v>
      </c>
      <c r="J2454" s="7">
        <v>7266248081.5500002</v>
      </c>
      <c r="K2454" s="8">
        <v>8.5999999999999993E-2</v>
      </c>
      <c r="L2454" s="7">
        <v>624897335.01329994</v>
      </c>
      <c r="M2454" s="7">
        <v>358972443.01329994</v>
      </c>
      <c r="N2454" s="9">
        <v>1.3499016218959297</v>
      </c>
      <c r="O2454" s="7">
        <v>471178363</v>
      </c>
      <c r="P2454" s="8">
        <v>1.2949999999999999</v>
      </c>
      <c r="Q2454" s="7">
        <v>610175980</v>
      </c>
      <c r="R2454" s="8">
        <v>2.1999999999999999E-2</v>
      </c>
      <c r="S2454" s="7">
        <v>13423871.559999999</v>
      </c>
      <c r="T2454" s="7">
        <v>590246.55999999866</v>
      </c>
      <c r="U2454" s="9">
        <v>4.5992193164440962E-2</v>
      </c>
      <c r="V2454" s="7">
        <v>359562689.57329988</v>
      </c>
      <c r="W2454" s="9">
        <v>1.2898715829131058</v>
      </c>
      <c r="X2454" s="7">
        <v>471836213.15976095</v>
      </c>
      <c r="Y2454" s="7">
        <v>82212733</v>
      </c>
      <c r="Z2454" s="7">
        <v>60782.63</v>
      </c>
      <c r="AA2454" s="7">
        <v>31221132.529760942</v>
      </c>
      <c r="AB2454" s="7">
        <v>358341565</v>
      </c>
      <c r="AC2454" s="7">
        <v>0</v>
      </c>
      <c r="AD2454" s="7">
        <v>112273523.58646101</v>
      </c>
      <c r="AE2454" s="7">
        <v>0</v>
      </c>
      <c r="AF2454" s="7">
        <v>624897335.01329994</v>
      </c>
      <c r="AG2454" s="7">
        <v>13423871.559999999</v>
      </c>
      <c r="AH2454" s="7">
        <v>112273523.58646101</v>
      </c>
      <c r="AI2454" s="7">
        <v>222102820</v>
      </c>
      <c r="AJ2454" s="7">
        <v>12669800</v>
      </c>
      <c r="AK2454" s="7">
        <v>74665428</v>
      </c>
      <c r="AL2454" s="7">
        <v>13689451</v>
      </c>
      <c r="AM2454" s="7">
        <v>7327856</v>
      </c>
      <c r="AN2454" s="7">
        <v>0</v>
      </c>
      <c r="AO2454" s="7">
        <v>0</v>
      </c>
      <c r="AP2454" s="7">
        <v>311656392</v>
      </c>
      <c r="AQ2454" s="7">
        <v>13518203</v>
      </c>
      <c r="AR2454" s="7">
        <v>265924892</v>
      </c>
      <c r="AS2454" s="7">
        <v>12833625</v>
      </c>
      <c r="AT2454" s="7">
        <v>88115957</v>
      </c>
      <c r="AU2454" s="7">
        <v>14684390</v>
      </c>
      <c r="AV2454" s="7">
        <v>7365227</v>
      </c>
      <c r="AW2454" s="7">
        <v>0</v>
      </c>
      <c r="AX2454" s="7">
        <v>0</v>
      </c>
      <c r="AY2454" s="7">
        <v>331884506</v>
      </c>
      <c r="AZ2454" s="7">
        <v>5652531</v>
      </c>
      <c r="BA2454" s="7">
        <v>60782.63</v>
      </c>
      <c r="BB2454" s="7">
        <v>0</v>
      </c>
      <c r="BC2454" s="7">
        <v>82.52</v>
      </c>
      <c r="BD2454" s="7">
        <v>0</v>
      </c>
      <c r="BE2454" s="7">
        <v>757.02</v>
      </c>
      <c r="BF2454" s="7">
        <v>0</v>
      </c>
      <c r="BG2454" s="7">
        <v>20382842.529760942</v>
      </c>
      <c r="BH2454" s="7">
        <v>147759</v>
      </c>
      <c r="BI2454" s="7">
        <v>10838290</v>
      </c>
      <c r="BJ2454" s="7">
        <v>130715764.80000001</v>
      </c>
      <c r="BK2454" s="7">
        <v>102293906.57333334</v>
      </c>
      <c r="BL2454" s="7">
        <v>50106616.686666667</v>
      </c>
      <c r="BM2454" s="7">
        <v>13474199.533333331</v>
      </c>
      <c r="BN2454" s="130">
        <v>0.72199999999999998</v>
      </c>
      <c r="BO2454" s="132">
        <v>1.1423901E-2</v>
      </c>
      <c r="BP2454" s="161">
        <v>140731.85062955398</v>
      </c>
      <c r="BQ2454" s="162">
        <v>358341565</v>
      </c>
      <c r="BR2454" s="161">
        <v>9461391</v>
      </c>
      <c r="BS2454" s="163">
        <v>0</v>
      </c>
      <c r="BT2454" s="163">
        <v>5327788.840239048</v>
      </c>
      <c r="BU2454" s="161">
        <v>624897335.00999999</v>
      </c>
      <c r="BV2454" s="161">
        <v>13423871.560000001</v>
      </c>
      <c r="BW2454" s="165">
        <v>117601312.43023905</v>
      </c>
      <c r="BX2454" s="161">
        <v>9461391</v>
      </c>
    </row>
    <row r="2455" spans="1:76" ht="14.45" x14ac:dyDescent="0.3">
      <c r="A2455" s="164" t="s">
        <v>2257</v>
      </c>
      <c r="B2455" s="6" t="s">
        <v>191</v>
      </c>
      <c r="C2455" s="6" t="s">
        <v>2268</v>
      </c>
      <c r="D2455" s="6"/>
      <c r="E2455" s="6"/>
      <c r="F2455" s="24" t="str">
        <f>+Tabela1[[#This Row],[WK]]&amp;Tabela1[[#This Row],[PK]]&amp;Tabela1[[#This Row],[GK]]</f>
        <v>2463</v>
      </c>
      <c r="G2455" s="6" t="s">
        <v>2302</v>
      </c>
      <c r="H2455" s="7">
        <v>3964006774.8330545</v>
      </c>
      <c r="I2455" s="8">
        <v>1.371</v>
      </c>
      <c r="J2455" s="7">
        <v>5434653288.29</v>
      </c>
      <c r="K2455" s="8">
        <v>8.5999999999999993E-2</v>
      </c>
      <c r="L2455" s="7">
        <v>467380182.79293996</v>
      </c>
      <c r="M2455" s="7">
        <v>250320897.79293996</v>
      </c>
      <c r="N2455" s="9">
        <v>1.1532374567295749</v>
      </c>
      <c r="O2455" s="7">
        <v>925795661</v>
      </c>
      <c r="P2455" s="8">
        <v>1.2949999999999999</v>
      </c>
      <c r="Q2455" s="7">
        <v>1198905381</v>
      </c>
      <c r="R2455" s="8">
        <v>2.1999999999999999E-2</v>
      </c>
      <c r="S2455" s="7">
        <v>26375918.381999999</v>
      </c>
      <c r="T2455" s="7">
        <v>6626637.3819999993</v>
      </c>
      <c r="U2455" s="9">
        <v>0.3355381586803084</v>
      </c>
      <c r="V2455" s="7">
        <v>256947535.17493999</v>
      </c>
      <c r="W2455" s="9">
        <v>1.0850432461760695</v>
      </c>
      <c r="X2455" s="7">
        <v>334279065.14720035</v>
      </c>
      <c r="Y2455" s="7">
        <v>0</v>
      </c>
      <c r="Z2455" s="7">
        <v>0</v>
      </c>
      <c r="AA2455" s="7">
        <v>19827229.147200346</v>
      </c>
      <c r="AB2455" s="7">
        <v>314451836</v>
      </c>
      <c r="AC2455" s="7">
        <v>0</v>
      </c>
      <c r="AD2455" s="7">
        <v>77331529.972260386</v>
      </c>
      <c r="AE2455" s="7">
        <v>0</v>
      </c>
      <c r="AF2455" s="7">
        <v>467380182.79293996</v>
      </c>
      <c r="AG2455" s="7">
        <v>26375918.381999999</v>
      </c>
      <c r="AH2455" s="7">
        <v>77331529.972260386</v>
      </c>
      <c r="AI2455" s="7">
        <v>181289833</v>
      </c>
      <c r="AJ2455" s="7">
        <v>19096211</v>
      </c>
      <c r="AK2455" s="7">
        <v>1241007</v>
      </c>
      <c r="AL2455" s="7">
        <v>11212679</v>
      </c>
      <c r="AM2455" s="7">
        <v>4716244</v>
      </c>
      <c r="AN2455" s="7">
        <v>0</v>
      </c>
      <c r="AO2455" s="7">
        <v>0</v>
      </c>
      <c r="AP2455" s="7">
        <v>273715698</v>
      </c>
      <c r="AQ2455" s="7">
        <v>9790552</v>
      </c>
      <c r="AR2455" s="7">
        <v>217059285</v>
      </c>
      <c r="AS2455" s="7">
        <v>19749281</v>
      </c>
      <c r="AT2455" s="7">
        <v>903526</v>
      </c>
      <c r="AU2455" s="7">
        <v>12376283</v>
      </c>
      <c r="AV2455" s="7">
        <v>5014179</v>
      </c>
      <c r="AW2455" s="7">
        <v>0</v>
      </c>
      <c r="AX2455" s="7">
        <v>0</v>
      </c>
      <c r="AY2455" s="7">
        <v>294724348</v>
      </c>
      <c r="AZ2455" s="7">
        <v>4082473</v>
      </c>
      <c r="BA2455" s="7">
        <v>0</v>
      </c>
      <c r="BB2455" s="7">
        <v>0</v>
      </c>
      <c r="BC2455" s="7">
        <v>0</v>
      </c>
      <c r="BD2455" s="7">
        <v>0</v>
      </c>
      <c r="BE2455" s="7">
        <v>0</v>
      </c>
      <c r="BF2455" s="7">
        <v>0</v>
      </c>
      <c r="BG2455" s="7">
        <v>13876456.147200348</v>
      </c>
      <c r="BH2455" s="7">
        <v>100593</v>
      </c>
      <c r="BI2455" s="7">
        <v>5950773</v>
      </c>
      <c r="BJ2455" s="7">
        <v>71769695.360833317</v>
      </c>
      <c r="BK2455" s="7">
        <v>62133970.576666653</v>
      </c>
      <c r="BL2455" s="7">
        <v>9006670.3300000001</v>
      </c>
      <c r="BM2455" s="7">
        <v>20529558.476666674</v>
      </c>
      <c r="BN2455" s="130">
        <v>0.84699999999999998</v>
      </c>
      <c r="BO2455" s="132">
        <v>8.0787050000000003E-3</v>
      </c>
      <c r="BP2455" s="161">
        <v>99522.142714741596</v>
      </c>
      <c r="BQ2455" s="162">
        <v>314451836</v>
      </c>
      <c r="BR2455" s="161">
        <v>6675075</v>
      </c>
      <c r="BS2455" s="163">
        <v>0</v>
      </c>
      <c r="BT2455" s="163">
        <v>4496818.852799654</v>
      </c>
      <c r="BU2455" s="161">
        <v>467380182.79000002</v>
      </c>
      <c r="BV2455" s="161">
        <v>26375918.379999999</v>
      </c>
      <c r="BW2455" s="165">
        <v>81828348.822799653</v>
      </c>
      <c r="BX2455" s="161">
        <v>6675075</v>
      </c>
    </row>
    <row r="2456" spans="1:76" ht="14.45" x14ac:dyDescent="0.3">
      <c r="A2456" s="164" t="s">
        <v>2257</v>
      </c>
      <c r="B2456" s="6" t="s">
        <v>191</v>
      </c>
      <c r="C2456" s="6" t="s">
        <v>2262</v>
      </c>
      <c r="D2456" s="6"/>
      <c r="E2456" s="6"/>
      <c r="F2456" s="24" t="str">
        <f>+Tabela1[[#This Row],[WK]]&amp;Tabela1[[#This Row],[PK]]&amp;Tabela1[[#This Row],[GK]]</f>
        <v>2464</v>
      </c>
      <c r="G2456" s="6" t="s">
        <v>2303</v>
      </c>
      <c r="H2456" s="7">
        <v>8281986697.1297855</v>
      </c>
      <c r="I2456" s="8">
        <v>1.371</v>
      </c>
      <c r="J2456" s="7">
        <v>11354603761.76</v>
      </c>
      <c r="K2456" s="8">
        <v>8.5999999999999993E-2</v>
      </c>
      <c r="L2456" s="7">
        <v>976495923.51135993</v>
      </c>
      <c r="M2456" s="7">
        <v>504073424.51135993</v>
      </c>
      <c r="N2456" s="9">
        <v>1.0669970748183184</v>
      </c>
      <c r="O2456" s="7">
        <v>1330051064</v>
      </c>
      <c r="P2456" s="8">
        <v>1.2949999999999999</v>
      </c>
      <c r="Q2456" s="7">
        <v>1722416128</v>
      </c>
      <c r="R2456" s="8">
        <v>2.1999999999999999E-2</v>
      </c>
      <c r="S2456" s="7">
        <v>37893154.816</v>
      </c>
      <c r="T2456" s="7">
        <v>6645701.8159999996</v>
      </c>
      <c r="U2456" s="9">
        <v>0.21267979236579698</v>
      </c>
      <c r="V2456" s="7">
        <v>510719126.32735991</v>
      </c>
      <c r="W2456" s="9">
        <v>1.0139956221318518</v>
      </c>
      <c r="X2456" s="7">
        <v>700667885.13036537</v>
      </c>
      <c r="Y2456" s="7">
        <v>0</v>
      </c>
      <c r="Z2456" s="7">
        <v>12773.55</v>
      </c>
      <c r="AA2456" s="7">
        <v>41850529.580365352</v>
      </c>
      <c r="AB2456" s="7">
        <v>658804582</v>
      </c>
      <c r="AC2456" s="7">
        <v>0</v>
      </c>
      <c r="AD2456" s="7">
        <v>189948758.80300546</v>
      </c>
      <c r="AE2456" s="7">
        <v>0</v>
      </c>
      <c r="AF2456" s="7">
        <v>976495923.51135993</v>
      </c>
      <c r="AG2456" s="7">
        <v>37893154.816</v>
      </c>
      <c r="AH2456" s="7">
        <v>189948758.80300546</v>
      </c>
      <c r="AI2456" s="7">
        <v>394571445</v>
      </c>
      <c r="AJ2456" s="7">
        <v>32918420</v>
      </c>
      <c r="AK2456" s="7">
        <v>0</v>
      </c>
      <c r="AL2456" s="7">
        <v>25581684</v>
      </c>
      <c r="AM2456" s="7">
        <v>10013450</v>
      </c>
      <c r="AN2456" s="7">
        <v>0</v>
      </c>
      <c r="AO2456" s="7">
        <v>0</v>
      </c>
      <c r="AP2456" s="7">
        <v>580112502</v>
      </c>
      <c r="AQ2456" s="7">
        <v>19095755</v>
      </c>
      <c r="AR2456" s="7">
        <v>472422499</v>
      </c>
      <c r="AS2456" s="7">
        <v>31247453</v>
      </c>
      <c r="AT2456" s="7">
        <v>0</v>
      </c>
      <c r="AU2456" s="7">
        <v>29999253</v>
      </c>
      <c r="AV2456" s="7">
        <v>10684602</v>
      </c>
      <c r="AW2456" s="7">
        <v>0</v>
      </c>
      <c r="AX2456" s="7">
        <v>0</v>
      </c>
      <c r="AY2456" s="7">
        <v>611722027</v>
      </c>
      <c r="AZ2456" s="7">
        <v>8156837</v>
      </c>
      <c r="BA2456" s="7">
        <v>12773.55</v>
      </c>
      <c r="BB2456" s="7">
        <v>0</v>
      </c>
      <c r="BC2456" s="7">
        <v>0</v>
      </c>
      <c r="BD2456" s="7">
        <v>125.02</v>
      </c>
      <c r="BE2456" s="7">
        <v>24.66</v>
      </c>
      <c r="BF2456" s="7">
        <v>0</v>
      </c>
      <c r="BG2456" s="7">
        <v>28412710.580365352</v>
      </c>
      <c r="BH2456" s="7">
        <v>205969</v>
      </c>
      <c r="BI2456" s="7">
        <v>13437819</v>
      </c>
      <c r="BJ2456" s="7">
        <v>162067623.00666666</v>
      </c>
      <c r="BK2456" s="7">
        <v>54872710.963333338</v>
      </c>
      <c r="BL2456" s="7">
        <v>201308474.75666666</v>
      </c>
      <c r="BM2456" s="7">
        <v>26162698.659999996</v>
      </c>
      <c r="BN2456" s="130">
        <v>0.878</v>
      </c>
      <c r="BO2456" s="132">
        <v>1.5665389700000001E-2</v>
      </c>
      <c r="BP2456" s="161">
        <v>192983.05215365184</v>
      </c>
      <c r="BQ2456" s="162">
        <v>658804582</v>
      </c>
      <c r="BR2456" s="161">
        <v>18659740</v>
      </c>
      <c r="BS2456" s="163">
        <v>0</v>
      </c>
      <c r="BT2456" s="163">
        <v>0</v>
      </c>
      <c r="BU2456" s="161">
        <v>976495923.50999999</v>
      </c>
      <c r="BV2456" s="161">
        <v>37893154.82</v>
      </c>
      <c r="BW2456" s="165">
        <v>189948758.80000001</v>
      </c>
      <c r="BX2456" s="161">
        <v>18659740</v>
      </c>
    </row>
    <row r="2457" spans="1:76" ht="14.45" x14ac:dyDescent="0.3">
      <c r="A2457" s="164" t="s">
        <v>2257</v>
      </c>
      <c r="B2457" s="6" t="s">
        <v>191</v>
      </c>
      <c r="C2457" s="6" t="s">
        <v>2264</v>
      </c>
      <c r="D2457" s="6"/>
      <c r="E2457" s="6"/>
      <c r="F2457" s="24" t="str">
        <f>+Tabela1[[#This Row],[WK]]&amp;Tabela1[[#This Row],[PK]]&amp;Tabela1[[#This Row],[GK]]</f>
        <v>2465</v>
      </c>
      <c r="G2457" s="6" t="s">
        <v>2304</v>
      </c>
      <c r="H2457" s="7">
        <v>5015392850.1606474</v>
      </c>
      <c r="I2457" s="8">
        <v>1.371</v>
      </c>
      <c r="J2457" s="7">
        <v>6876103597.5700006</v>
      </c>
      <c r="K2457" s="8">
        <v>8.5999999999999993E-2</v>
      </c>
      <c r="L2457" s="7">
        <v>591344909.39102006</v>
      </c>
      <c r="M2457" s="7">
        <v>314097999.39102006</v>
      </c>
      <c r="N2457" s="9">
        <v>1.1329179444814013</v>
      </c>
      <c r="O2457" s="7">
        <v>2571828244</v>
      </c>
      <c r="P2457" s="8">
        <v>1.2949999999999999</v>
      </c>
      <c r="Q2457" s="7">
        <v>3330517576</v>
      </c>
      <c r="R2457" s="8">
        <v>2.1999999999999999E-2</v>
      </c>
      <c r="S2457" s="7">
        <v>73271386.671999991</v>
      </c>
      <c r="T2457" s="7">
        <v>14896063.671999991</v>
      </c>
      <c r="U2457" s="9">
        <v>0.25517740898838354</v>
      </c>
      <c r="V2457" s="7">
        <v>328994063.06301999</v>
      </c>
      <c r="W2457" s="9">
        <v>0.98025109994134385</v>
      </c>
      <c r="X2457" s="7">
        <v>338496323.681265</v>
      </c>
      <c r="Y2457" s="7">
        <v>0</v>
      </c>
      <c r="Z2457" s="7">
        <v>81037.41</v>
      </c>
      <c r="AA2457" s="7">
        <v>28308164.271265015</v>
      </c>
      <c r="AB2457" s="7">
        <v>310107122</v>
      </c>
      <c r="AC2457" s="7">
        <v>0</v>
      </c>
      <c r="AD2457" s="7">
        <v>9502260.618244946</v>
      </c>
      <c r="AE2457" s="7">
        <v>0</v>
      </c>
      <c r="AF2457" s="7">
        <v>591344909.39102006</v>
      </c>
      <c r="AG2457" s="7">
        <v>73271386.671999991</v>
      </c>
      <c r="AH2457" s="7">
        <v>9502260.618244946</v>
      </c>
      <c r="AI2457" s="7">
        <v>231559069</v>
      </c>
      <c r="AJ2457" s="7">
        <v>54205940</v>
      </c>
      <c r="AK2457" s="7">
        <v>0</v>
      </c>
      <c r="AL2457" s="7">
        <v>11573677</v>
      </c>
      <c r="AM2457" s="7">
        <v>6679607</v>
      </c>
      <c r="AN2457" s="7">
        <v>0</v>
      </c>
      <c r="AO2457" s="7">
        <v>-4061820</v>
      </c>
      <c r="AP2457" s="7">
        <v>264776218</v>
      </c>
      <c r="AQ2457" s="7">
        <v>10625993</v>
      </c>
      <c r="AR2457" s="7">
        <v>277246910</v>
      </c>
      <c r="AS2457" s="7">
        <v>58375323</v>
      </c>
      <c r="AT2457" s="7">
        <v>0</v>
      </c>
      <c r="AU2457" s="7">
        <v>12909734</v>
      </c>
      <c r="AV2457" s="7">
        <v>5943004</v>
      </c>
      <c r="AW2457" s="7">
        <v>0</v>
      </c>
      <c r="AX2457" s="7">
        <v>-5110034</v>
      </c>
      <c r="AY2457" s="7">
        <v>286853890</v>
      </c>
      <c r="AZ2457" s="7">
        <v>4538244</v>
      </c>
      <c r="BA2457" s="7">
        <v>81037.41</v>
      </c>
      <c r="BB2457" s="7">
        <v>0</v>
      </c>
      <c r="BC2457" s="7">
        <v>0</v>
      </c>
      <c r="BD2457" s="7">
        <v>412.01</v>
      </c>
      <c r="BE2457" s="7">
        <v>918.72</v>
      </c>
      <c r="BF2457" s="7">
        <v>0</v>
      </c>
      <c r="BG2457" s="7">
        <v>15651414.271265013</v>
      </c>
      <c r="BH2457" s="7">
        <v>113460</v>
      </c>
      <c r="BI2457" s="7">
        <v>12656750</v>
      </c>
      <c r="BJ2457" s="7">
        <v>152647412.93249997</v>
      </c>
      <c r="BK2457" s="7">
        <v>100560734.85333332</v>
      </c>
      <c r="BL2457" s="7">
        <v>87435374.516666666</v>
      </c>
      <c r="BM2457" s="7">
        <v>33475963.283333346</v>
      </c>
      <c r="BN2457" s="130">
        <v>1.169</v>
      </c>
      <c r="BO2457" s="132">
        <v>8.4615174000000001E-3</v>
      </c>
      <c r="BP2457" s="161">
        <v>104238.03593064903</v>
      </c>
      <c r="BQ2457" s="162">
        <v>310107122</v>
      </c>
      <c r="BR2457" s="161">
        <v>6362856</v>
      </c>
      <c r="BS2457" s="163">
        <v>0</v>
      </c>
      <c r="BT2457" s="163">
        <v>0</v>
      </c>
      <c r="BU2457" s="161">
        <v>591344909.38999999</v>
      </c>
      <c r="BV2457" s="161">
        <v>73271386.670000002</v>
      </c>
      <c r="BW2457" s="165">
        <v>9502260.6199999992</v>
      </c>
      <c r="BX2457" s="161">
        <v>6362856</v>
      </c>
    </row>
    <row r="2458" spans="1:76" ht="14.45" x14ac:dyDescent="0.3">
      <c r="A2458" s="164" t="s">
        <v>2257</v>
      </c>
      <c r="B2458" s="6" t="s">
        <v>191</v>
      </c>
      <c r="C2458" s="6" t="s">
        <v>2305</v>
      </c>
      <c r="D2458" s="6"/>
      <c r="E2458" s="6"/>
      <c r="F2458" s="24" t="str">
        <f>+Tabela1[[#This Row],[WK]]&amp;Tabela1[[#This Row],[PK]]&amp;Tabela1[[#This Row],[GK]]</f>
        <v>2466</v>
      </c>
      <c r="G2458" s="6" t="s">
        <v>2306</v>
      </c>
      <c r="H2458" s="7">
        <v>7798761556.4492569</v>
      </c>
      <c r="I2458" s="8">
        <v>1.371</v>
      </c>
      <c r="J2458" s="7">
        <v>10692102093.890001</v>
      </c>
      <c r="K2458" s="8">
        <v>8.5999999999999993E-2</v>
      </c>
      <c r="L2458" s="7">
        <v>919520780.07454002</v>
      </c>
      <c r="M2458" s="7">
        <v>440197577.07454002</v>
      </c>
      <c r="N2458" s="9">
        <v>0.91837318602442042</v>
      </c>
      <c r="O2458" s="7">
        <v>3159728262</v>
      </c>
      <c r="P2458" s="8">
        <v>1.2949999999999999</v>
      </c>
      <c r="Q2458" s="7">
        <v>4091848099</v>
      </c>
      <c r="R2458" s="8">
        <v>2.1999999999999999E-2</v>
      </c>
      <c r="S2458" s="7">
        <v>90020658.177999988</v>
      </c>
      <c r="T2458" s="7">
        <v>31155916.177999988</v>
      </c>
      <c r="U2458" s="9">
        <v>0.52927975422027651</v>
      </c>
      <c r="V2458" s="7">
        <v>471353493.25253999</v>
      </c>
      <c r="W2458" s="9">
        <v>0.87581577705635894</v>
      </c>
      <c r="X2458" s="7">
        <v>534831967.99993724</v>
      </c>
      <c r="Y2458" s="7">
        <v>0</v>
      </c>
      <c r="Z2458" s="7">
        <v>17666.900000000001</v>
      </c>
      <c r="AA2458" s="7">
        <v>50946731.099937245</v>
      </c>
      <c r="AB2458" s="7">
        <v>483867570</v>
      </c>
      <c r="AC2458" s="7">
        <v>0</v>
      </c>
      <c r="AD2458" s="7">
        <v>63478474.747397229</v>
      </c>
      <c r="AE2458" s="7">
        <v>0</v>
      </c>
      <c r="AF2458" s="7">
        <v>919520780.07454002</v>
      </c>
      <c r="AG2458" s="7">
        <v>90020658.177999988</v>
      </c>
      <c r="AH2458" s="7">
        <v>63478474.747397229</v>
      </c>
      <c r="AI2458" s="7">
        <v>400334974</v>
      </c>
      <c r="AJ2458" s="7">
        <v>49401478</v>
      </c>
      <c r="AK2458" s="7">
        <v>0</v>
      </c>
      <c r="AL2458" s="7">
        <v>24076178</v>
      </c>
      <c r="AM2458" s="7">
        <v>9162536</v>
      </c>
      <c r="AN2458" s="7">
        <v>0</v>
      </c>
      <c r="AO2458" s="7">
        <v>-12043730</v>
      </c>
      <c r="AP2458" s="7">
        <v>418315412</v>
      </c>
      <c r="AQ2458" s="7">
        <v>17842596</v>
      </c>
      <c r="AR2458" s="7">
        <v>479323203</v>
      </c>
      <c r="AS2458" s="7">
        <v>58864742</v>
      </c>
      <c r="AT2458" s="7">
        <v>0</v>
      </c>
      <c r="AU2458" s="7">
        <v>28852405</v>
      </c>
      <c r="AV2458" s="7">
        <v>9268084</v>
      </c>
      <c r="AW2458" s="7">
        <v>0</v>
      </c>
      <c r="AX2458" s="7">
        <v>-15931511</v>
      </c>
      <c r="AY2458" s="7">
        <v>449713153</v>
      </c>
      <c r="AZ2458" s="7">
        <v>7425333</v>
      </c>
      <c r="BA2458" s="7">
        <v>17666.900000000001</v>
      </c>
      <c r="BB2458" s="7">
        <v>0</v>
      </c>
      <c r="BC2458" s="7">
        <v>56.99</v>
      </c>
      <c r="BD2458" s="7">
        <v>0</v>
      </c>
      <c r="BE2458" s="7">
        <v>0</v>
      </c>
      <c r="BF2458" s="7">
        <v>0</v>
      </c>
      <c r="BG2458" s="7">
        <v>23439186.099937249</v>
      </c>
      <c r="BH2458" s="7">
        <v>169915</v>
      </c>
      <c r="BI2458" s="7">
        <v>27507545</v>
      </c>
      <c r="BJ2458" s="7">
        <v>331756277.87583333</v>
      </c>
      <c r="BK2458" s="7">
        <v>283781976.50333333</v>
      </c>
      <c r="BL2458" s="7">
        <v>77543697.353333324</v>
      </c>
      <c r="BM2458" s="7">
        <v>36809810.783333361</v>
      </c>
      <c r="BN2458" s="130">
        <v>1.036</v>
      </c>
      <c r="BO2458" s="132">
        <v>1.3519981E-2</v>
      </c>
      <c r="BP2458" s="161">
        <v>166553.60993445831</v>
      </c>
      <c r="BQ2458" s="162">
        <v>483867570</v>
      </c>
      <c r="BR2458" s="161">
        <v>7032528</v>
      </c>
      <c r="BS2458" s="163">
        <v>0</v>
      </c>
      <c r="BT2458" s="163">
        <v>0</v>
      </c>
      <c r="BU2458" s="161">
        <v>919520780.07000005</v>
      </c>
      <c r="BV2458" s="161">
        <v>90020658.180000007</v>
      </c>
      <c r="BW2458" s="165">
        <v>63478474.75</v>
      </c>
      <c r="BX2458" s="161">
        <v>7032528</v>
      </c>
    </row>
    <row r="2459" spans="1:76" ht="14.45" x14ac:dyDescent="0.3">
      <c r="A2459" s="164" t="s">
        <v>2257</v>
      </c>
      <c r="B2459" s="6" t="s">
        <v>191</v>
      </c>
      <c r="C2459" s="6" t="s">
        <v>2307</v>
      </c>
      <c r="D2459" s="6"/>
      <c r="E2459" s="6"/>
      <c r="F2459" s="24" t="str">
        <f>+Tabela1[[#This Row],[WK]]&amp;Tabela1[[#This Row],[PK]]&amp;Tabela1[[#This Row],[GK]]</f>
        <v>2467</v>
      </c>
      <c r="G2459" s="6" t="s">
        <v>2308</v>
      </c>
      <c r="H2459" s="7">
        <v>3394944781.1726146</v>
      </c>
      <c r="I2459" s="8">
        <v>1.371</v>
      </c>
      <c r="J2459" s="7">
        <v>4654469294.9900007</v>
      </c>
      <c r="K2459" s="8">
        <v>8.5999999999999993E-2</v>
      </c>
      <c r="L2459" s="7">
        <v>400284359.36914003</v>
      </c>
      <c r="M2459" s="7">
        <v>227394468.36914003</v>
      </c>
      <c r="N2459" s="9">
        <v>1.315256010943636</v>
      </c>
      <c r="O2459" s="7">
        <v>8332238737</v>
      </c>
      <c r="P2459" s="8">
        <v>1.2949999999999999</v>
      </c>
      <c r="Q2459" s="7">
        <v>10790249164</v>
      </c>
      <c r="R2459" s="8">
        <v>2.1999999999999999E-2</v>
      </c>
      <c r="S2459" s="7">
        <v>237385481.60799998</v>
      </c>
      <c r="T2459" s="7">
        <v>204436711.60799998</v>
      </c>
      <c r="U2459" s="9">
        <v>6.2046841690296777</v>
      </c>
      <c r="V2459" s="7">
        <v>431831179.97713995</v>
      </c>
      <c r="W2459" s="9">
        <v>2.0979109457826288</v>
      </c>
      <c r="X2459" s="7">
        <v>264382746.03620788</v>
      </c>
      <c r="Y2459" s="7">
        <v>0</v>
      </c>
      <c r="Z2459" s="7">
        <v>0</v>
      </c>
      <c r="AA2459" s="7">
        <v>17645439.036207877</v>
      </c>
      <c r="AB2459" s="7">
        <v>246737307</v>
      </c>
      <c r="AC2459" s="7">
        <v>0</v>
      </c>
      <c r="AD2459" s="7">
        <v>0</v>
      </c>
      <c r="AE2459" s="7">
        <v>-45468171.475051746</v>
      </c>
      <c r="AF2459" s="7">
        <v>354816187.89408827</v>
      </c>
      <c r="AG2459" s="7">
        <v>237385481.60799998</v>
      </c>
      <c r="AH2459" s="7">
        <v>0</v>
      </c>
      <c r="AI2459" s="7">
        <v>144399165</v>
      </c>
      <c r="AJ2459" s="7">
        <v>7213545</v>
      </c>
      <c r="AK2459" s="7">
        <v>8519353</v>
      </c>
      <c r="AL2459" s="7">
        <v>6866356</v>
      </c>
      <c r="AM2459" s="7">
        <v>4284259</v>
      </c>
      <c r="AN2459" s="7">
        <v>0</v>
      </c>
      <c r="AO2459" s="7">
        <v>0</v>
      </c>
      <c r="AP2459" s="7">
        <v>213846152</v>
      </c>
      <c r="AQ2459" s="7">
        <v>8322567</v>
      </c>
      <c r="AR2459" s="7">
        <v>172889891</v>
      </c>
      <c r="AS2459" s="7">
        <v>32948770</v>
      </c>
      <c r="AT2459" s="7">
        <v>0</v>
      </c>
      <c r="AU2459" s="7">
        <v>9769543</v>
      </c>
      <c r="AV2459" s="7">
        <v>4102393</v>
      </c>
      <c r="AW2459" s="7">
        <v>0</v>
      </c>
      <c r="AX2459" s="7">
        <v>0</v>
      </c>
      <c r="AY2459" s="7">
        <v>230594697</v>
      </c>
      <c r="AZ2459" s="7">
        <v>3493702</v>
      </c>
      <c r="BA2459" s="7">
        <v>0</v>
      </c>
      <c r="BB2459" s="7">
        <v>0</v>
      </c>
      <c r="BC2459" s="7">
        <v>0</v>
      </c>
      <c r="BD2459" s="7">
        <v>0</v>
      </c>
      <c r="BE2459" s="7">
        <v>0</v>
      </c>
      <c r="BF2459" s="7">
        <v>0</v>
      </c>
      <c r="BG2459" s="7">
        <v>11353138.036207879</v>
      </c>
      <c r="BH2459" s="7">
        <v>82301</v>
      </c>
      <c r="BI2459" s="7">
        <v>6292301</v>
      </c>
      <c r="BJ2459" s="7">
        <v>75888708.99333334</v>
      </c>
      <c r="BK2459" s="7">
        <v>62961893.639999993</v>
      </c>
      <c r="BL2459" s="7">
        <v>19709750.843333334</v>
      </c>
      <c r="BM2459" s="7">
        <v>12287759.726666667</v>
      </c>
      <c r="BN2459" s="130">
        <v>1.5509999999999999</v>
      </c>
      <c r="BO2459" s="132">
        <v>5.0856803000000001E-3</v>
      </c>
      <c r="BP2459" s="161">
        <v>62650.858607642374</v>
      </c>
      <c r="BQ2459" s="162">
        <v>246737307</v>
      </c>
      <c r="BR2459" s="161">
        <v>-14123788</v>
      </c>
      <c r="BS2459" s="163">
        <v>99765436.542088181</v>
      </c>
      <c r="BT2459" s="163">
        <v>0</v>
      </c>
      <c r="BU2459" s="161">
        <v>255050751.34999999</v>
      </c>
      <c r="BV2459" s="161">
        <v>237385481.61000001</v>
      </c>
      <c r="BW2459" s="165">
        <v>0</v>
      </c>
      <c r="BX2459" s="161">
        <v>-14123788</v>
      </c>
    </row>
    <row r="2460" spans="1:76" ht="14.45" x14ac:dyDescent="0.3">
      <c r="A2460" s="164" t="s">
        <v>2257</v>
      </c>
      <c r="B2460" s="6" t="s">
        <v>191</v>
      </c>
      <c r="C2460" s="6" t="s">
        <v>2309</v>
      </c>
      <c r="D2460" s="6"/>
      <c r="E2460" s="6"/>
      <c r="F2460" s="24" t="str">
        <f>+Tabela1[[#This Row],[WK]]&amp;Tabela1[[#This Row],[PK]]&amp;Tabela1[[#This Row],[GK]]</f>
        <v>2468</v>
      </c>
      <c r="G2460" s="6" t="s">
        <v>2310</v>
      </c>
      <c r="H2460" s="7">
        <v>3774031172.0649881</v>
      </c>
      <c r="I2460" s="8">
        <v>1.371</v>
      </c>
      <c r="J2460" s="7">
        <v>5174196736.9000006</v>
      </c>
      <c r="K2460" s="8">
        <v>8.5999999999999993E-2</v>
      </c>
      <c r="L2460" s="7">
        <v>444980919.37340003</v>
      </c>
      <c r="M2460" s="7">
        <v>247034480.37340003</v>
      </c>
      <c r="N2460" s="9">
        <v>1.2479864837245191</v>
      </c>
      <c r="O2460" s="7">
        <v>463928524</v>
      </c>
      <c r="P2460" s="8">
        <v>1.2949999999999999</v>
      </c>
      <c r="Q2460" s="7">
        <v>600787439</v>
      </c>
      <c r="R2460" s="8">
        <v>2.1999999999999999E-2</v>
      </c>
      <c r="S2460" s="7">
        <v>13217323.658</v>
      </c>
      <c r="T2460" s="7">
        <v>4882623.6579999998</v>
      </c>
      <c r="U2460" s="9">
        <v>0.58581876468259209</v>
      </c>
      <c r="V2460" s="7">
        <v>251917104.03140002</v>
      </c>
      <c r="W2460" s="9">
        <v>1.2212318840812684</v>
      </c>
      <c r="X2460" s="7">
        <v>235803474.54183149</v>
      </c>
      <c r="Y2460" s="7">
        <v>0</v>
      </c>
      <c r="Z2460" s="7">
        <v>92986.67</v>
      </c>
      <c r="AA2460" s="7">
        <v>17489555.871831506</v>
      </c>
      <c r="AB2460" s="7">
        <v>218220932</v>
      </c>
      <c r="AC2460" s="7">
        <v>0</v>
      </c>
      <c r="AD2460" s="7">
        <v>0</v>
      </c>
      <c r="AE2460" s="7">
        <v>0</v>
      </c>
      <c r="AF2460" s="7">
        <v>444980919.37340003</v>
      </c>
      <c r="AG2460" s="7">
        <v>13217323.658</v>
      </c>
      <c r="AH2460" s="7">
        <v>0</v>
      </c>
      <c r="AI2460" s="7">
        <v>165326615</v>
      </c>
      <c r="AJ2460" s="7">
        <v>10882570</v>
      </c>
      <c r="AK2460" s="7">
        <v>108740</v>
      </c>
      <c r="AL2460" s="7">
        <v>7047390</v>
      </c>
      <c r="AM2460" s="7">
        <v>4450205</v>
      </c>
      <c r="AN2460" s="7">
        <v>0</v>
      </c>
      <c r="AO2460" s="7">
        <v>0</v>
      </c>
      <c r="AP2460" s="7">
        <v>190407933</v>
      </c>
      <c r="AQ2460" s="7">
        <v>8648786</v>
      </c>
      <c r="AR2460" s="7">
        <v>197946439</v>
      </c>
      <c r="AS2460" s="7">
        <v>8334700</v>
      </c>
      <c r="AT2460" s="7">
        <v>123447</v>
      </c>
      <c r="AU2460" s="7">
        <v>8064860</v>
      </c>
      <c r="AV2460" s="7">
        <v>4327249</v>
      </c>
      <c r="AW2460" s="7">
        <v>0</v>
      </c>
      <c r="AX2460" s="7">
        <v>0</v>
      </c>
      <c r="AY2460" s="7">
        <v>199900994</v>
      </c>
      <c r="AZ2460" s="7">
        <v>3704557</v>
      </c>
      <c r="BA2460" s="7">
        <v>92986.67</v>
      </c>
      <c r="BB2460" s="7">
        <v>0</v>
      </c>
      <c r="BC2460" s="7">
        <v>47.9</v>
      </c>
      <c r="BD2460" s="7">
        <v>706.06</v>
      </c>
      <c r="BE2460" s="7">
        <v>268.26</v>
      </c>
      <c r="BF2460" s="7">
        <v>0</v>
      </c>
      <c r="BG2460" s="7">
        <v>11975414.871831508</v>
      </c>
      <c r="BH2460" s="7">
        <v>86812</v>
      </c>
      <c r="BI2460" s="7">
        <v>5514141</v>
      </c>
      <c r="BJ2460" s="7">
        <v>66503648.982500002</v>
      </c>
      <c r="BK2460" s="7">
        <v>47648483.24333334</v>
      </c>
      <c r="BL2460" s="7">
        <v>25485722.266666666</v>
      </c>
      <c r="BM2460" s="7">
        <v>24449218.423333332</v>
      </c>
      <c r="BN2460" s="130">
        <v>1.036</v>
      </c>
      <c r="BO2460" s="132">
        <v>6.2276006999999996E-3</v>
      </c>
      <c r="BP2460" s="161">
        <v>76718.256415762764</v>
      </c>
      <c r="BQ2460" s="162">
        <v>218220932</v>
      </c>
      <c r="BR2460" s="161">
        <v>9645022</v>
      </c>
      <c r="BS2460" s="163">
        <v>0</v>
      </c>
      <c r="BT2460" s="163">
        <v>0</v>
      </c>
      <c r="BU2460" s="161">
        <v>444980919.37</v>
      </c>
      <c r="BV2460" s="161">
        <v>13217323.66</v>
      </c>
      <c r="BW2460" s="165">
        <v>0</v>
      </c>
      <c r="BX2460" s="161">
        <v>9645022</v>
      </c>
    </row>
    <row r="2461" spans="1:76" ht="14.45" x14ac:dyDescent="0.3">
      <c r="A2461" s="164" t="s">
        <v>2257</v>
      </c>
      <c r="B2461" s="6" t="s">
        <v>191</v>
      </c>
      <c r="C2461" s="6" t="s">
        <v>2311</v>
      </c>
      <c r="D2461" s="6"/>
      <c r="E2461" s="6"/>
      <c r="F2461" s="24" t="str">
        <f>+Tabela1[[#This Row],[WK]]&amp;Tabela1[[#This Row],[PK]]&amp;Tabela1[[#This Row],[GK]]</f>
        <v>2469</v>
      </c>
      <c r="G2461" s="6" t="s">
        <v>2312</v>
      </c>
      <c r="H2461" s="7">
        <v>13691839338.507959</v>
      </c>
      <c r="I2461" s="8">
        <v>1.371</v>
      </c>
      <c r="J2461" s="7">
        <v>18771511733.100002</v>
      </c>
      <c r="K2461" s="8">
        <v>8.5999999999999993E-2</v>
      </c>
      <c r="L2461" s="7">
        <v>1614350009.0466001</v>
      </c>
      <c r="M2461" s="7">
        <v>719983068.0466001</v>
      </c>
      <c r="N2461" s="9">
        <v>0.80501976877810388</v>
      </c>
      <c r="O2461" s="7">
        <v>9118143434</v>
      </c>
      <c r="P2461" s="8">
        <v>1.2949999999999999</v>
      </c>
      <c r="Q2461" s="7">
        <v>11807995747</v>
      </c>
      <c r="R2461" s="8">
        <v>2.1999999999999999E-2</v>
      </c>
      <c r="S2461" s="7">
        <v>259775906.43399999</v>
      </c>
      <c r="T2461" s="7">
        <v>89760127.433999985</v>
      </c>
      <c r="U2461" s="9">
        <v>0.52795174637290565</v>
      </c>
      <c r="V2461" s="7">
        <v>809743195.48060012</v>
      </c>
      <c r="W2461" s="9">
        <v>0.76076319190957942</v>
      </c>
      <c r="X2461" s="7">
        <v>859352219.56219053</v>
      </c>
      <c r="Y2461" s="7">
        <v>0</v>
      </c>
      <c r="Z2461" s="7">
        <v>51878.5</v>
      </c>
      <c r="AA2461" s="7">
        <v>69785782.062190562</v>
      </c>
      <c r="AB2461" s="7">
        <v>789514559</v>
      </c>
      <c r="AC2461" s="7">
        <v>0</v>
      </c>
      <c r="AD2461" s="7">
        <v>49609024.081590444</v>
      </c>
      <c r="AE2461" s="7">
        <v>0</v>
      </c>
      <c r="AF2461" s="7">
        <v>1614350009.0466001</v>
      </c>
      <c r="AG2461" s="7">
        <v>259775906.43399999</v>
      </c>
      <c r="AH2461" s="7">
        <v>49609024.081590444</v>
      </c>
      <c r="AI2461" s="7">
        <v>746983171</v>
      </c>
      <c r="AJ2461" s="7">
        <v>184330731</v>
      </c>
      <c r="AK2461" s="7">
        <v>0</v>
      </c>
      <c r="AL2461" s="7">
        <v>24704329</v>
      </c>
      <c r="AM2461" s="7">
        <v>13757731</v>
      </c>
      <c r="AN2461" s="7">
        <v>0</v>
      </c>
      <c r="AO2461" s="7">
        <v>-56012531</v>
      </c>
      <c r="AP2461" s="7">
        <v>681895643</v>
      </c>
      <c r="AQ2461" s="7">
        <v>28412892</v>
      </c>
      <c r="AR2461" s="7">
        <v>894366941</v>
      </c>
      <c r="AS2461" s="7">
        <v>170015779</v>
      </c>
      <c r="AT2461" s="7">
        <v>0</v>
      </c>
      <c r="AU2461" s="7">
        <v>23264363</v>
      </c>
      <c r="AV2461" s="7">
        <v>15265113</v>
      </c>
      <c r="AW2461" s="7">
        <v>0</v>
      </c>
      <c r="AX2461" s="7">
        <v>-60569614</v>
      </c>
      <c r="AY2461" s="7">
        <v>728423241</v>
      </c>
      <c r="AZ2461" s="7">
        <v>12069004</v>
      </c>
      <c r="BA2461" s="7">
        <v>51878.5</v>
      </c>
      <c r="BB2461" s="7">
        <v>0</v>
      </c>
      <c r="BC2461" s="7">
        <v>167.35</v>
      </c>
      <c r="BD2461" s="7">
        <v>0</v>
      </c>
      <c r="BE2461" s="7">
        <v>0</v>
      </c>
      <c r="BF2461" s="7">
        <v>0</v>
      </c>
      <c r="BG2461" s="7">
        <v>38513294.06219057</v>
      </c>
      <c r="BH2461" s="7">
        <v>279190</v>
      </c>
      <c r="BI2461" s="7">
        <v>31272488</v>
      </c>
      <c r="BJ2461" s="7">
        <v>377163577.97166657</v>
      </c>
      <c r="BK2461" s="7">
        <v>236787558.42666659</v>
      </c>
      <c r="BL2461" s="7">
        <v>209991182.61666667</v>
      </c>
      <c r="BM2461" s="7">
        <v>141521712.94666669</v>
      </c>
      <c r="BN2461" s="130">
        <v>0.95499999999999996</v>
      </c>
      <c r="BO2461" s="132">
        <v>2.60605057E-2</v>
      </c>
      <c r="BP2461" s="161">
        <v>321041.22790171817</v>
      </c>
      <c r="BQ2461" s="162">
        <v>789514559</v>
      </c>
      <c r="BR2461" s="161">
        <v>40466604</v>
      </c>
      <c r="BS2461" s="163">
        <v>0</v>
      </c>
      <c r="BT2461" s="163">
        <v>0</v>
      </c>
      <c r="BU2461" s="161">
        <v>1614350009.05</v>
      </c>
      <c r="BV2461" s="161">
        <v>259775906.43000001</v>
      </c>
      <c r="BW2461" s="165">
        <v>49609024.079999998</v>
      </c>
      <c r="BX2461" s="161">
        <v>40466604</v>
      </c>
    </row>
    <row r="2462" spans="1:76" ht="14.45" x14ac:dyDescent="0.3">
      <c r="A2462" s="164" t="s">
        <v>2257</v>
      </c>
      <c r="B2462" s="6" t="s">
        <v>191</v>
      </c>
      <c r="C2462" s="6" t="s">
        <v>2313</v>
      </c>
      <c r="D2462" s="6"/>
      <c r="E2462" s="6"/>
      <c r="F2462" s="24" t="str">
        <f>+Tabela1[[#This Row],[WK]]&amp;Tabela1[[#This Row],[PK]]&amp;Tabela1[[#This Row],[GK]]</f>
        <v>2470</v>
      </c>
      <c r="G2462" s="6" t="s">
        <v>2314</v>
      </c>
      <c r="H2462" s="7">
        <v>3151981894.3505874</v>
      </c>
      <c r="I2462" s="8">
        <v>1.371</v>
      </c>
      <c r="J2462" s="7">
        <v>4321367177.1500006</v>
      </c>
      <c r="K2462" s="8">
        <v>8.5999999999999993E-2</v>
      </c>
      <c r="L2462" s="7">
        <v>371637577.2349</v>
      </c>
      <c r="M2462" s="7">
        <v>194937943.2349</v>
      </c>
      <c r="N2462" s="9">
        <v>1.1032164516815015</v>
      </c>
      <c r="O2462" s="7">
        <v>772244015</v>
      </c>
      <c r="P2462" s="8">
        <v>1.2949999999999999</v>
      </c>
      <c r="Q2462" s="7">
        <v>1000055999</v>
      </c>
      <c r="R2462" s="8">
        <v>2.1999999999999999E-2</v>
      </c>
      <c r="S2462" s="7">
        <v>22001231.978</v>
      </c>
      <c r="T2462" s="7">
        <v>10607192.978</v>
      </c>
      <c r="U2462" s="9">
        <v>0.93094230921975962</v>
      </c>
      <c r="V2462" s="7">
        <v>205545136.21289998</v>
      </c>
      <c r="W2462" s="9">
        <v>1.0927807030112064</v>
      </c>
      <c r="X2462" s="7">
        <v>192162114.18270242</v>
      </c>
      <c r="Y2462" s="7">
        <v>11064847</v>
      </c>
      <c r="Z2462" s="7">
        <v>0</v>
      </c>
      <c r="AA2462" s="7">
        <v>13240324.18270243</v>
      </c>
      <c r="AB2462" s="7">
        <v>167856943</v>
      </c>
      <c r="AC2462" s="7">
        <v>0</v>
      </c>
      <c r="AD2462" s="7">
        <v>0</v>
      </c>
      <c r="AE2462" s="7">
        <v>0</v>
      </c>
      <c r="AF2462" s="7">
        <v>371637577.2349</v>
      </c>
      <c r="AG2462" s="7">
        <v>22001231.978</v>
      </c>
      <c r="AH2462" s="7">
        <v>0</v>
      </c>
      <c r="AI2462" s="7">
        <v>147581096</v>
      </c>
      <c r="AJ2462" s="7">
        <v>9423942</v>
      </c>
      <c r="AK2462" s="7">
        <v>0</v>
      </c>
      <c r="AL2462" s="7">
        <v>5480934</v>
      </c>
      <c r="AM2462" s="7">
        <v>3315402</v>
      </c>
      <c r="AN2462" s="7">
        <v>0</v>
      </c>
      <c r="AO2462" s="7">
        <v>0</v>
      </c>
      <c r="AP2462" s="7">
        <v>134329914</v>
      </c>
      <c r="AQ2462" s="7">
        <v>8493632</v>
      </c>
      <c r="AR2462" s="7">
        <v>176699634</v>
      </c>
      <c r="AS2462" s="7">
        <v>11394039</v>
      </c>
      <c r="AT2462" s="7">
        <v>0</v>
      </c>
      <c r="AU2462" s="7">
        <v>5703159</v>
      </c>
      <c r="AV2462" s="7">
        <v>3553038</v>
      </c>
      <c r="AW2462" s="7">
        <v>0</v>
      </c>
      <c r="AX2462" s="7">
        <v>-84510</v>
      </c>
      <c r="AY2462" s="7">
        <v>151770480</v>
      </c>
      <c r="AZ2462" s="7">
        <v>3608861</v>
      </c>
      <c r="BA2462" s="7">
        <v>0</v>
      </c>
      <c r="BB2462" s="7">
        <v>0</v>
      </c>
      <c r="BC2462" s="7">
        <v>0</v>
      </c>
      <c r="BD2462" s="7">
        <v>0</v>
      </c>
      <c r="BE2462" s="7">
        <v>0</v>
      </c>
      <c r="BF2462" s="7">
        <v>0</v>
      </c>
      <c r="BG2462" s="7">
        <v>9832829.1827024296</v>
      </c>
      <c r="BH2462" s="7">
        <v>71280</v>
      </c>
      <c r="BI2462" s="7">
        <v>3407495</v>
      </c>
      <c r="BJ2462" s="7">
        <v>41096322.899999999</v>
      </c>
      <c r="BK2462" s="7">
        <v>31397323.246666666</v>
      </c>
      <c r="BL2462" s="7">
        <v>15624516.546666667</v>
      </c>
      <c r="BM2462" s="7">
        <v>7546965.5199999996</v>
      </c>
      <c r="BN2462" s="130">
        <v>0.78100000000000003</v>
      </c>
      <c r="BO2462" s="132">
        <v>6.4907384000000004E-3</v>
      </c>
      <c r="BP2462" s="161">
        <v>79959.86876162095</v>
      </c>
      <c r="BQ2462" s="162">
        <v>167856943</v>
      </c>
      <c r="BR2462" s="161">
        <v>4803958</v>
      </c>
      <c r="BS2462" s="163">
        <v>0</v>
      </c>
      <c r="BT2462" s="163">
        <v>0</v>
      </c>
      <c r="BU2462" s="161">
        <v>371637577.23000002</v>
      </c>
      <c r="BV2462" s="161">
        <v>22001231.98</v>
      </c>
      <c r="BW2462" s="165">
        <v>0</v>
      </c>
      <c r="BX2462" s="161">
        <v>4803958</v>
      </c>
    </row>
    <row r="2463" spans="1:76" ht="14.45" x14ac:dyDescent="0.3">
      <c r="A2463" s="164" t="s">
        <v>2257</v>
      </c>
      <c r="B2463" s="6" t="s">
        <v>191</v>
      </c>
      <c r="C2463" s="6" t="s">
        <v>2315</v>
      </c>
      <c r="D2463" s="6"/>
      <c r="E2463" s="6"/>
      <c r="F2463" s="24" t="str">
        <f>+Tabela1[[#This Row],[WK]]&amp;Tabela1[[#This Row],[PK]]&amp;Tabela1[[#This Row],[GK]]</f>
        <v>2471</v>
      </c>
      <c r="G2463" s="6" t="s">
        <v>2316</v>
      </c>
      <c r="H2463" s="7">
        <v>2039346979.3072011</v>
      </c>
      <c r="I2463" s="8">
        <v>1.371</v>
      </c>
      <c r="J2463" s="7">
        <v>2795944708.6300001</v>
      </c>
      <c r="K2463" s="8">
        <v>8.5999999999999993E-2</v>
      </c>
      <c r="L2463" s="7">
        <v>240451244.94217998</v>
      </c>
      <c r="M2463" s="7">
        <v>133149223.94217998</v>
      </c>
      <c r="N2463" s="9">
        <v>1.2408827224435965</v>
      </c>
      <c r="O2463" s="7">
        <v>383579260</v>
      </c>
      <c r="P2463" s="8">
        <v>1.2949999999999999</v>
      </c>
      <c r="Q2463" s="7">
        <v>496735142</v>
      </c>
      <c r="R2463" s="8">
        <v>2.1999999999999999E-2</v>
      </c>
      <c r="S2463" s="7">
        <v>10928173.124</v>
      </c>
      <c r="T2463" s="7">
        <v>5516053.1239999998</v>
      </c>
      <c r="U2463" s="9">
        <v>1.0192037730131631</v>
      </c>
      <c r="V2463" s="7">
        <v>138665277.06617999</v>
      </c>
      <c r="W2463" s="9">
        <v>1.2302385116538306</v>
      </c>
      <c r="X2463" s="7">
        <v>157550215.61261207</v>
      </c>
      <c r="Y2463" s="7">
        <v>0</v>
      </c>
      <c r="Z2463" s="7">
        <v>0</v>
      </c>
      <c r="AA2463" s="7">
        <v>10817130.612612057</v>
      </c>
      <c r="AB2463" s="7">
        <v>133177587</v>
      </c>
      <c r="AC2463" s="7">
        <v>13555498</v>
      </c>
      <c r="AD2463" s="7">
        <v>18884938.546432093</v>
      </c>
      <c r="AE2463" s="7">
        <v>0</v>
      </c>
      <c r="AF2463" s="7">
        <v>240451244.94217998</v>
      </c>
      <c r="AG2463" s="7">
        <v>10928173.124</v>
      </c>
      <c r="AH2463" s="7">
        <v>18884938.546432093</v>
      </c>
      <c r="AI2463" s="7">
        <v>89619595</v>
      </c>
      <c r="AJ2463" s="7">
        <v>4246320</v>
      </c>
      <c r="AK2463" s="7">
        <v>16612824</v>
      </c>
      <c r="AL2463" s="7">
        <v>5847513</v>
      </c>
      <c r="AM2463" s="7">
        <v>2412728</v>
      </c>
      <c r="AN2463" s="7">
        <v>0</v>
      </c>
      <c r="AO2463" s="7">
        <v>0</v>
      </c>
      <c r="AP2463" s="7">
        <v>113195366</v>
      </c>
      <c r="AQ2463" s="7">
        <v>5024571</v>
      </c>
      <c r="AR2463" s="7">
        <v>107302021</v>
      </c>
      <c r="AS2463" s="7">
        <v>5412120</v>
      </c>
      <c r="AT2463" s="7">
        <v>17640017</v>
      </c>
      <c r="AU2463" s="7">
        <v>6758823</v>
      </c>
      <c r="AV2463" s="7">
        <v>2577397</v>
      </c>
      <c r="AW2463" s="7">
        <v>0</v>
      </c>
      <c r="AX2463" s="7">
        <v>0</v>
      </c>
      <c r="AY2463" s="7">
        <v>123708800</v>
      </c>
      <c r="AZ2463" s="7">
        <v>2106926</v>
      </c>
      <c r="BA2463" s="7">
        <v>0</v>
      </c>
      <c r="BB2463" s="7">
        <v>0</v>
      </c>
      <c r="BC2463" s="7">
        <v>0</v>
      </c>
      <c r="BD2463" s="7">
        <v>0</v>
      </c>
      <c r="BE2463" s="7">
        <v>0</v>
      </c>
      <c r="BF2463" s="7">
        <v>0</v>
      </c>
      <c r="BG2463" s="7">
        <v>7132801.6126120584</v>
      </c>
      <c r="BH2463" s="7">
        <v>51707</v>
      </c>
      <c r="BI2463" s="7">
        <v>3684329</v>
      </c>
      <c r="BJ2463" s="7">
        <v>44435105.628333338</v>
      </c>
      <c r="BK2463" s="7">
        <v>38429657.370000005</v>
      </c>
      <c r="BL2463" s="7">
        <v>7225523.1299999999</v>
      </c>
      <c r="BM2463" s="7">
        <v>9570746.7733333334</v>
      </c>
      <c r="BN2463" s="130">
        <v>0.90300000000000002</v>
      </c>
      <c r="BO2463" s="132">
        <v>3.5214306000000001E-3</v>
      </c>
      <c r="BP2463" s="161">
        <v>43380.754120995487</v>
      </c>
      <c r="BQ2463" s="162">
        <v>133177587</v>
      </c>
      <c r="BR2463" s="161">
        <v>2082368</v>
      </c>
      <c r="BS2463" s="163">
        <v>0</v>
      </c>
      <c r="BT2463" s="163">
        <v>7324115.2799999714</v>
      </c>
      <c r="BU2463" s="161">
        <v>240451244.94</v>
      </c>
      <c r="BV2463" s="161">
        <v>10928173.119999999</v>
      </c>
      <c r="BW2463" s="165">
        <v>26209053.829999972</v>
      </c>
      <c r="BX2463" s="161">
        <v>2082368</v>
      </c>
    </row>
    <row r="2464" spans="1:76" ht="14.45" x14ac:dyDescent="0.3">
      <c r="A2464" s="164" t="s">
        <v>2257</v>
      </c>
      <c r="B2464" s="6" t="s">
        <v>191</v>
      </c>
      <c r="C2464" s="6" t="s">
        <v>2317</v>
      </c>
      <c r="D2464" s="6"/>
      <c r="E2464" s="6"/>
      <c r="F2464" s="24" t="str">
        <f>+Tabela1[[#This Row],[WK]]&amp;Tabela1[[#This Row],[PK]]&amp;Tabela1[[#This Row],[GK]]</f>
        <v>2472</v>
      </c>
      <c r="G2464" s="6" t="s">
        <v>2318</v>
      </c>
      <c r="H2464" s="7">
        <v>5390386447.5485477</v>
      </c>
      <c r="I2464" s="8">
        <v>1.371</v>
      </c>
      <c r="J2464" s="7">
        <v>7390219819.5900002</v>
      </c>
      <c r="K2464" s="8">
        <v>8.5999999999999993E-2</v>
      </c>
      <c r="L2464" s="7">
        <v>635558904.48474002</v>
      </c>
      <c r="M2464" s="7">
        <v>362323651.48474002</v>
      </c>
      <c r="N2464" s="9">
        <v>1.3260501619267262</v>
      </c>
      <c r="O2464" s="7">
        <v>834573320</v>
      </c>
      <c r="P2464" s="8">
        <v>1.2949999999999999</v>
      </c>
      <c r="Q2464" s="7">
        <v>1080772449</v>
      </c>
      <c r="R2464" s="8">
        <v>2.1999999999999999E-2</v>
      </c>
      <c r="S2464" s="7">
        <v>23776993.877999999</v>
      </c>
      <c r="T2464" s="7">
        <v>4867215.8779999986</v>
      </c>
      <c r="U2464" s="9">
        <v>0.25739148698625647</v>
      </c>
      <c r="V2464" s="7">
        <v>367190867.36274004</v>
      </c>
      <c r="W2464" s="9">
        <v>1.2568787020127001</v>
      </c>
      <c r="X2464" s="7">
        <v>334957324.77681172</v>
      </c>
      <c r="Y2464" s="7">
        <v>0</v>
      </c>
      <c r="Z2464" s="7">
        <v>0</v>
      </c>
      <c r="AA2464" s="7">
        <v>26680796.776811704</v>
      </c>
      <c r="AB2464" s="7">
        <v>308276528</v>
      </c>
      <c r="AC2464" s="7">
        <v>0</v>
      </c>
      <c r="AD2464" s="7">
        <v>0</v>
      </c>
      <c r="AE2464" s="7">
        <v>0</v>
      </c>
      <c r="AF2464" s="7">
        <v>635558904.48474002</v>
      </c>
      <c r="AG2464" s="7">
        <v>23776993.877999999</v>
      </c>
      <c r="AH2464" s="7">
        <v>0</v>
      </c>
      <c r="AI2464" s="7">
        <v>228208497</v>
      </c>
      <c r="AJ2464" s="7">
        <v>16275176</v>
      </c>
      <c r="AK2464" s="7">
        <v>17443301</v>
      </c>
      <c r="AL2464" s="7">
        <v>8432902</v>
      </c>
      <c r="AM2464" s="7">
        <v>6419740</v>
      </c>
      <c r="AN2464" s="7">
        <v>0</v>
      </c>
      <c r="AO2464" s="7">
        <v>0</v>
      </c>
      <c r="AP2464" s="7">
        <v>263352453</v>
      </c>
      <c r="AQ2464" s="7">
        <v>13482399</v>
      </c>
      <c r="AR2464" s="7">
        <v>273235253</v>
      </c>
      <c r="AS2464" s="7">
        <v>18909778</v>
      </c>
      <c r="AT2464" s="7">
        <v>14975531</v>
      </c>
      <c r="AU2464" s="7">
        <v>9183209</v>
      </c>
      <c r="AV2464" s="7">
        <v>6901590</v>
      </c>
      <c r="AW2464" s="7">
        <v>0</v>
      </c>
      <c r="AX2464" s="7">
        <v>0</v>
      </c>
      <c r="AY2464" s="7">
        <v>283876747</v>
      </c>
      <c r="AZ2464" s="7">
        <v>5574677</v>
      </c>
      <c r="BA2464" s="7">
        <v>0</v>
      </c>
      <c r="BB2464" s="7">
        <v>0</v>
      </c>
      <c r="BC2464" s="7">
        <v>0</v>
      </c>
      <c r="BD2464" s="7">
        <v>0</v>
      </c>
      <c r="BE2464" s="7">
        <v>0</v>
      </c>
      <c r="BF2464" s="7">
        <v>0</v>
      </c>
      <c r="BG2464" s="7">
        <v>17974709.776811704</v>
      </c>
      <c r="BH2464" s="7">
        <v>130302</v>
      </c>
      <c r="BI2464" s="7">
        <v>8706087</v>
      </c>
      <c r="BJ2464" s="7">
        <v>105000319.14166668</v>
      </c>
      <c r="BK2464" s="7">
        <v>51351251.176666692</v>
      </c>
      <c r="BL2464" s="7">
        <v>91948567.303333327</v>
      </c>
      <c r="BM2464" s="7">
        <v>30699137.25333333</v>
      </c>
      <c r="BN2464" s="130">
        <v>0.93</v>
      </c>
      <c r="BO2464" s="132">
        <v>9.2043755000000005E-3</v>
      </c>
      <c r="BP2464" s="161">
        <v>113389.35760406965</v>
      </c>
      <c r="BQ2464" s="162">
        <v>308276528</v>
      </c>
      <c r="BR2464" s="161">
        <v>9183253</v>
      </c>
      <c r="BS2464" s="163">
        <v>0</v>
      </c>
      <c r="BT2464" s="163">
        <v>0</v>
      </c>
      <c r="BU2464" s="161">
        <v>635558904.48000002</v>
      </c>
      <c r="BV2464" s="161">
        <v>23776993.879999999</v>
      </c>
      <c r="BW2464" s="165">
        <v>0</v>
      </c>
      <c r="BX2464" s="161">
        <v>9183253</v>
      </c>
    </row>
    <row r="2465" spans="1:76" ht="14.45" x14ac:dyDescent="0.3">
      <c r="A2465" s="164" t="s">
        <v>2257</v>
      </c>
      <c r="B2465" s="6" t="s">
        <v>191</v>
      </c>
      <c r="C2465" s="6" t="s">
        <v>2319</v>
      </c>
      <c r="D2465" s="6"/>
      <c r="E2465" s="6"/>
      <c r="F2465" s="24" t="str">
        <f>+Tabela1[[#This Row],[WK]]&amp;Tabela1[[#This Row],[PK]]&amp;Tabela1[[#This Row],[GK]]</f>
        <v>2473</v>
      </c>
      <c r="G2465" s="6" t="s">
        <v>2320</v>
      </c>
      <c r="H2465" s="7">
        <v>5606102104.9439993</v>
      </c>
      <c r="I2465" s="8">
        <v>1.371</v>
      </c>
      <c r="J2465" s="7">
        <v>7685965985.8799992</v>
      </c>
      <c r="K2465" s="8">
        <v>8.5999999999999993E-2</v>
      </c>
      <c r="L2465" s="7">
        <v>660993074.78567982</v>
      </c>
      <c r="M2465" s="7">
        <v>357013194.78567982</v>
      </c>
      <c r="N2465" s="9">
        <v>1.1744632400857578</v>
      </c>
      <c r="O2465" s="7">
        <v>635590570</v>
      </c>
      <c r="P2465" s="8">
        <v>1.2949999999999999</v>
      </c>
      <c r="Q2465" s="7">
        <v>823089788</v>
      </c>
      <c r="R2465" s="8">
        <v>2.1999999999999999E-2</v>
      </c>
      <c r="S2465" s="7">
        <v>18107975.335999999</v>
      </c>
      <c r="T2465" s="7">
        <v>-2932689.6640000008</v>
      </c>
      <c r="U2465" s="9">
        <v>-0.13938198550283468</v>
      </c>
      <c r="V2465" s="7">
        <v>354080505.12167978</v>
      </c>
      <c r="W2465" s="9">
        <v>1.0894096098499859</v>
      </c>
      <c r="X2465" s="7">
        <v>421342014.63044012</v>
      </c>
      <c r="Y2465" s="7">
        <v>0</v>
      </c>
      <c r="Z2465" s="7">
        <v>0</v>
      </c>
      <c r="AA2465" s="7">
        <v>31827868.630440135</v>
      </c>
      <c r="AB2465" s="7">
        <v>389514146</v>
      </c>
      <c r="AC2465" s="7">
        <v>0</v>
      </c>
      <c r="AD2465" s="7">
        <v>67261509.508760303</v>
      </c>
      <c r="AE2465" s="7">
        <v>0</v>
      </c>
      <c r="AF2465" s="7">
        <v>660993074.78567982</v>
      </c>
      <c r="AG2465" s="7">
        <v>18107975.335999999</v>
      </c>
      <c r="AH2465" s="7">
        <v>67261509.508760303</v>
      </c>
      <c r="AI2465" s="7">
        <v>253886681</v>
      </c>
      <c r="AJ2465" s="7">
        <v>18000912</v>
      </c>
      <c r="AK2465" s="7">
        <v>0</v>
      </c>
      <c r="AL2465" s="7">
        <v>19729009</v>
      </c>
      <c r="AM2465" s="7">
        <v>6415843</v>
      </c>
      <c r="AN2465" s="7">
        <v>0</v>
      </c>
      <c r="AO2465" s="7">
        <v>0</v>
      </c>
      <c r="AP2465" s="7">
        <v>348462957</v>
      </c>
      <c r="AQ2465" s="7">
        <v>14743514</v>
      </c>
      <c r="AR2465" s="7">
        <v>303979880</v>
      </c>
      <c r="AS2465" s="7">
        <v>21040665</v>
      </c>
      <c r="AT2465" s="7">
        <v>0</v>
      </c>
      <c r="AU2465" s="7">
        <v>22530571</v>
      </c>
      <c r="AV2465" s="7">
        <v>6524221</v>
      </c>
      <c r="AW2465" s="7">
        <v>0</v>
      </c>
      <c r="AX2465" s="7">
        <v>0</v>
      </c>
      <c r="AY2465" s="7">
        <v>361981512</v>
      </c>
      <c r="AZ2465" s="7">
        <v>6122899</v>
      </c>
      <c r="BA2465" s="7">
        <v>0</v>
      </c>
      <c r="BB2465" s="7">
        <v>0</v>
      </c>
      <c r="BC2465" s="7">
        <v>0</v>
      </c>
      <c r="BD2465" s="7">
        <v>0</v>
      </c>
      <c r="BE2465" s="7">
        <v>0</v>
      </c>
      <c r="BF2465" s="7">
        <v>0</v>
      </c>
      <c r="BG2465" s="7">
        <v>18055408.630440135</v>
      </c>
      <c r="BH2465" s="7">
        <v>130887</v>
      </c>
      <c r="BI2465" s="7">
        <v>13772460</v>
      </c>
      <c r="BJ2465" s="7">
        <v>166103481.73249999</v>
      </c>
      <c r="BK2465" s="7">
        <v>141044586.63333333</v>
      </c>
      <c r="BL2465" s="7">
        <v>41084337.996666662</v>
      </c>
      <c r="BM2465" s="7">
        <v>18066904.403333336</v>
      </c>
      <c r="BN2465" s="130">
        <v>0.83099999999999996</v>
      </c>
      <c r="BO2465" s="132">
        <v>1.0909559900000001E-2</v>
      </c>
      <c r="BP2465" s="161">
        <v>134395.64618612049</v>
      </c>
      <c r="BQ2465" s="162">
        <v>389514146</v>
      </c>
      <c r="BR2465" s="161">
        <v>8278399</v>
      </c>
      <c r="BS2465" s="163">
        <v>0</v>
      </c>
      <c r="BT2465" s="163">
        <v>4095587.3695598841</v>
      </c>
      <c r="BU2465" s="161">
        <v>660993074.78999996</v>
      </c>
      <c r="BV2465" s="161">
        <v>18107975.34</v>
      </c>
      <c r="BW2465" s="165">
        <v>71357096.879559889</v>
      </c>
      <c r="BX2465" s="161">
        <v>8278399</v>
      </c>
    </row>
    <row r="2466" spans="1:76" ht="14.45" x14ac:dyDescent="0.3">
      <c r="A2466" s="164" t="s">
        <v>2257</v>
      </c>
      <c r="B2466" s="6" t="s">
        <v>191</v>
      </c>
      <c r="C2466" s="6" t="s">
        <v>2321</v>
      </c>
      <c r="D2466" s="6"/>
      <c r="E2466" s="6"/>
      <c r="F2466" s="24" t="str">
        <f>+Tabela1[[#This Row],[WK]]&amp;Tabela1[[#This Row],[PK]]&amp;Tabela1[[#This Row],[GK]]</f>
        <v>2474</v>
      </c>
      <c r="G2466" s="6" t="s">
        <v>2322</v>
      </c>
      <c r="H2466" s="7">
        <v>2545425273.2501812</v>
      </c>
      <c r="I2466" s="8">
        <v>1.371</v>
      </c>
      <c r="J2466" s="7">
        <v>3489778049.6300001</v>
      </c>
      <c r="K2466" s="8">
        <v>8.5999999999999993E-2</v>
      </c>
      <c r="L2466" s="7">
        <v>300120912.26818001</v>
      </c>
      <c r="M2466" s="7">
        <v>164190804.26818001</v>
      </c>
      <c r="N2466" s="9">
        <v>1.2079060826478563</v>
      </c>
      <c r="O2466" s="7">
        <v>288147492</v>
      </c>
      <c r="P2466" s="8">
        <v>1.2949999999999999</v>
      </c>
      <c r="Q2466" s="7">
        <v>373151002</v>
      </c>
      <c r="R2466" s="8">
        <v>2.1999999999999999E-2</v>
      </c>
      <c r="S2466" s="7">
        <v>8209322.0439999998</v>
      </c>
      <c r="T2466" s="7">
        <v>-257936.95600000024</v>
      </c>
      <c r="U2466" s="9">
        <v>-3.0462863602022831E-2</v>
      </c>
      <c r="V2466" s="7">
        <v>163932867.31218004</v>
      </c>
      <c r="W2466" s="9">
        <v>1.1352898651689407</v>
      </c>
      <c r="X2466" s="7">
        <v>153463998.42750576</v>
      </c>
      <c r="Y2466" s="7">
        <v>0</v>
      </c>
      <c r="Z2466" s="7">
        <v>0</v>
      </c>
      <c r="AA2466" s="7">
        <v>11878519.427505752</v>
      </c>
      <c r="AB2466" s="7">
        <v>141585479</v>
      </c>
      <c r="AC2466" s="7">
        <v>0</v>
      </c>
      <c r="AD2466" s="7">
        <v>0</v>
      </c>
      <c r="AE2466" s="7">
        <v>0</v>
      </c>
      <c r="AF2466" s="7">
        <v>300120912.26818001</v>
      </c>
      <c r="AG2466" s="7">
        <v>8209322.0439999998</v>
      </c>
      <c r="AH2466" s="7">
        <v>0</v>
      </c>
      <c r="AI2466" s="7">
        <v>113530027</v>
      </c>
      <c r="AJ2466" s="7">
        <v>10089587</v>
      </c>
      <c r="AK2466" s="7">
        <v>11518692</v>
      </c>
      <c r="AL2466" s="7">
        <v>3745885</v>
      </c>
      <c r="AM2466" s="7">
        <v>3324048</v>
      </c>
      <c r="AN2466" s="7">
        <v>0</v>
      </c>
      <c r="AO2466" s="7">
        <v>0</v>
      </c>
      <c r="AP2466" s="7">
        <v>118383799</v>
      </c>
      <c r="AQ2466" s="7">
        <v>6361273</v>
      </c>
      <c r="AR2466" s="7">
        <v>135930108</v>
      </c>
      <c r="AS2466" s="7">
        <v>8467259</v>
      </c>
      <c r="AT2466" s="7">
        <v>13311585</v>
      </c>
      <c r="AU2466" s="7">
        <v>4155039</v>
      </c>
      <c r="AV2466" s="7">
        <v>3160300</v>
      </c>
      <c r="AW2466" s="7">
        <v>0</v>
      </c>
      <c r="AX2466" s="7">
        <v>0</v>
      </c>
      <c r="AY2466" s="7">
        <v>129353101</v>
      </c>
      <c r="AZ2466" s="7">
        <v>2737868</v>
      </c>
      <c r="BA2466" s="7">
        <v>0</v>
      </c>
      <c r="BB2466" s="7">
        <v>0</v>
      </c>
      <c r="BC2466" s="7">
        <v>0</v>
      </c>
      <c r="BD2466" s="7">
        <v>0</v>
      </c>
      <c r="BE2466" s="7">
        <v>0</v>
      </c>
      <c r="BF2466" s="7">
        <v>0</v>
      </c>
      <c r="BG2466" s="7">
        <v>8745948.4275057521</v>
      </c>
      <c r="BH2466" s="7">
        <v>63401</v>
      </c>
      <c r="BI2466" s="7">
        <v>3132571</v>
      </c>
      <c r="BJ2466" s="7">
        <v>37780525.568333328</v>
      </c>
      <c r="BK2466" s="7">
        <v>23610869.449999996</v>
      </c>
      <c r="BL2466" s="7">
        <v>25099995.013333336</v>
      </c>
      <c r="BM2466" s="7">
        <v>6478634.4466666654</v>
      </c>
      <c r="BN2466" s="130">
        <v>0.89200000000000002</v>
      </c>
      <c r="BO2466" s="132">
        <v>4.3956272999999997E-3</v>
      </c>
      <c r="BP2466" s="161">
        <v>54150.046443183135</v>
      </c>
      <c r="BQ2466" s="162">
        <v>141585479</v>
      </c>
      <c r="BR2466" s="161">
        <v>4759316</v>
      </c>
      <c r="BS2466" s="163">
        <v>0</v>
      </c>
      <c r="BT2466" s="163">
        <v>3544341.6878199577</v>
      </c>
      <c r="BU2466" s="161">
        <v>300120912.26999998</v>
      </c>
      <c r="BV2466" s="161">
        <v>8209322.04</v>
      </c>
      <c r="BW2466" s="165">
        <v>3544341.6878199577</v>
      </c>
      <c r="BX2466" s="161">
        <v>4759316</v>
      </c>
    </row>
    <row r="2467" spans="1:76" ht="14.45" x14ac:dyDescent="0.3">
      <c r="A2467" s="164" t="s">
        <v>2257</v>
      </c>
      <c r="B2467" s="6" t="s">
        <v>191</v>
      </c>
      <c r="C2467" s="6" t="s">
        <v>2323</v>
      </c>
      <c r="D2467" s="6"/>
      <c r="E2467" s="6"/>
      <c r="F2467" s="24" t="str">
        <f>+Tabela1[[#This Row],[WK]]&amp;Tabela1[[#This Row],[PK]]&amp;Tabela1[[#This Row],[GK]]</f>
        <v>2475</v>
      </c>
      <c r="G2467" s="6" t="s">
        <v>2324</v>
      </c>
      <c r="H2467" s="7">
        <v>7929916026.4810028</v>
      </c>
      <c r="I2467" s="8">
        <v>1.371</v>
      </c>
      <c r="J2467" s="7">
        <v>10871914872.309999</v>
      </c>
      <c r="K2467" s="8">
        <v>8.5999999999999993E-2</v>
      </c>
      <c r="L2467" s="7">
        <v>934984679.01865983</v>
      </c>
      <c r="M2467" s="7">
        <v>520255651.01865983</v>
      </c>
      <c r="N2467" s="9">
        <v>1.2544471592151487</v>
      </c>
      <c r="O2467" s="7">
        <v>956380918</v>
      </c>
      <c r="P2467" s="8">
        <v>1.2949999999999999</v>
      </c>
      <c r="Q2467" s="7">
        <v>1238513289</v>
      </c>
      <c r="R2467" s="8">
        <v>2.1999999999999999E-2</v>
      </c>
      <c r="S2467" s="7">
        <v>27247292.357999999</v>
      </c>
      <c r="T2467" s="7">
        <v>152917.35799999908</v>
      </c>
      <c r="U2467" s="9">
        <v>5.6438784064957795E-3</v>
      </c>
      <c r="V2467" s="7">
        <v>520408568.37665987</v>
      </c>
      <c r="W2467" s="9">
        <v>1.1778655563355476</v>
      </c>
      <c r="X2467" s="7">
        <v>465866193.64443254</v>
      </c>
      <c r="Y2467" s="7">
        <v>0</v>
      </c>
      <c r="Z2467" s="7">
        <v>3075.0449999999996</v>
      </c>
      <c r="AA2467" s="7">
        <v>38230067.599432521</v>
      </c>
      <c r="AB2467" s="7">
        <v>427633051</v>
      </c>
      <c r="AC2467" s="7">
        <v>0</v>
      </c>
      <c r="AD2467" s="7">
        <v>0</v>
      </c>
      <c r="AE2467" s="7">
        <v>0</v>
      </c>
      <c r="AF2467" s="7">
        <v>934984679.01865983</v>
      </c>
      <c r="AG2467" s="7">
        <v>27247292.357999999</v>
      </c>
      <c r="AH2467" s="7">
        <v>0</v>
      </c>
      <c r="AI2467" s="7">
        <v>346385349</v>
      </c>
      <c r="AJ2467" s="7">
        <v>26769992</v>
      </c>
      <c r="AK2467" s="7">
        <v>1784327</v>
      </c>
      <c r="AL2467" s="7">
        <v>11324646</v>
      </c>
      <c r="AM2467" s="7">
        <v>9169494</v>
      </c>
      <c r="AN2467" s="7">
        <v>0</v>
      </c>
      <c r="AO2467" s="7">
        <v>0</v>
      </c>
      <c r="AP2467" s="7">
        <v>374126965</v>
      </c>
      <c r="AQ2467" s="7">
        <v>16756526</v>
      </c>
      <c r="AR2467" s="7">
        <v>414729028</v>
      </c>
      <c r="AS2467" s="7">
        <v>27094375</v>
      </c>
      <c r="AT2467" s="7">
        <v>1103043</v>
      </c>
      <c r="AU2467" s="7">
        <v>12993278</v>
      </c>
      <c r="AV2467" s="7">
        <v>9326974</v>
      </c>
      <c r="AW2467" s="7">
        <v>0</v>
      </c>
      <c r="AX2467" s="7">
        <v>0</v>
      </c>
      <c r="AY2467" s="7">
        <v>396227650</v>
      </c>
      <c r="AZ2467" s="7">
        <v>7089587</v>
      </c>
      <c r="BA2467" s="7">
        <v>3075.0449999999996</v>
      </c>
      <c r="BB2467" s="7">
        <v>0</v>
      </c>
      <c r="BC2467" s="7">
        <v>0</v>
      </c>
      <c r="BD2467" s="7">
        <v>0</v>
      </c>
      <c r="BE2467" s="7">
        <v>66.13</v>
      </c>
      <c r="BF2467" s="7">
        <v>0</v>
      </c>
      <c r="BG2467" s="7">
        <v>25811866.599432521</v>
      </c>
      <c r="BH2467" s="7">
        <v>187115</v>
      </c>
      <c r="BI2467" s="7">
        <v>12418201</v>
      </c>
      <c r="BJ2467" s="7">
        <v>149770404.61416668</v>
      </c>
      <c r="BK2467" s="7">
        <v>108231714.64000002</v>
      </c>
      <c r="BL2467" s="7">
        <v>59378304.046666674</v>
      </c>
      <c r="BM2467" s="7">
        <v>47398151.803333342</v>
      </c>
      <c r="BN2467" s="130">
        <v>0.96</v>
      </c>
      <c r="BO2467" s="132">
        <v>1.3284258700000001E-2</v>
      </c>
      <c r="BP2467" s="161">
        <v>163649.72954312418</v>
      </c>
      <c r="BQ2467" s="162">
        <v>427633051</v>
      </c>
      <c r="BR2467" s="161">
        <v>14918412</v>
      </c>
      <c r="BS2467" s="163">
        <v>0</v>
      </c>
      <c r="BT2467" s="163">
        <v>0</v>
      </c>
      <c r="BU2467" s="161">
        <v>934984679.01999998</v>
      </c>
      <c r="BV2467" s="161">
        <v>27247292.359999999</v>
      </c>
      <c r="BW2467" s="165">
        <v>0</v>
      </c>
      <c r="BX2467" s="161">
        <v>14918412</v>
      </c>
    </row>
    <row r="2468" spans="1:76" ht="14.45" x14ac:dyDescent="0.3">
      <c r="A2468" s="164" t="s">
        <v>2257</v>
      </c>
      <c r="B2468" s="6" t="s">
        <v>191</v>
      </c>
      <c r="C2468" s="6" t="s">
        <v>2325</v>
      </c>
      <c r="D2468" s="6"/>
      <c r="E2468" s="6"/>
      <c r="F2468" s="24" t="str">
        <f>+Tabela1[[#This Row],[WK]]&amp;Tabela1[[#This Row],[PK]]&amp;Tabela1[[#This Row],[GK]]</f>
        <v>2476</v>
      </c>
      <c r="G2468" s="6" t="s">
        <v>2326</v>
      </c>
      <c r="H2468" s="7">
        <v>1642799731.9591928</v>
      </c>
      <c r="I2468" s="8">
        <v>1.371</v>
      </c>
      <c r="J2468" s="7">
        <v>2252278432.5099998</v>
      </c>
      <c r="K2468" s="8">
        <v>8.5999999999999993E-2</v>
      </c>
      <c r="L2468" s="7">
        <v>193695945.19585997</v>
      </c>
      <c r="M2468" s="7">
        <v>112462603.19585997</v>
      </c>
      <c r="N2468" s="9">
        <v>1.3844389560614159</v>
      </c>
      <c r="O2468" s="7">
        <v>307667728</v>
      </c>
      <c r="P2468" s="8">
        <v>1.2949999999999999</v>
      </c>
      <c r="Q2468" s="7">
        <v>398429708</v>
      </c>
      <c r="R2468" s="8">
        <v>2.1999999999999999E-2</v>
      </c>
      <c r="S2468" s="7">
        <v>8765453.5759999994</v>
      </c>
      <c r="T2468" s="7">
        <v>2519509.5759999994</v>
      </c>
      <c r="U2468" s="9">
        <v>0.40338331179402176</v>
      </c>
      <c r="V2468" s="7">
        <v>114982112.77185997</v>
      </c>
      <c r="W2468" s="9">
        <v>1.3143924468228967</v>
      </c>
      <c r="X2468" s="7">
        <v>129659322</v>
      </c>
      <c r="Y2468" s="7">
        <v>3100580</v>
      </c>
      <c r="Z2468" s="7">
        <v>0</v>
      </c>
      <c r="AA2468" s="7">
        <v>10730016</v>
      </c>
      <c r="AB2468" s="7">
        <v>102179614</v>
      </c>
      <c r="AC2468" s="7">
        <v>13649112</v>
      </c>
      <c r="AD2468" s="7">
        <v>14677209.228140032</v>
      </c>
      <c r="AE2468" s="7">
        <v>0</v>
      </c>
      <c r="AF2468" s="7">
        <v>193695945.19585997</v>
      </c>
      <c r="AG2468" s="7">
        <v>8765453.5759999994</v>
      </c>
      <c r="AH2468" s="7">
        <v>14677209.228140032</v>
      </c>
      <c r="AI2468" s="7">
        <v>67846805</v>
      </c>
      <c r="AJ2468" s="7">
        <v>5932772</v>
      </c>
      <c r="AK2468" s="7">
        <v>21393230</v>
      </c>
      <c r="AL2468" s="7">
        <v>2530447</v>
      </c>
      <c r="AM2468" s="7">
        <v>2590735</v>
      </c>
      <c r="AN2468" s="7">
        <v>0</v>
      </c>
      <c r="AO2468" s="7">
        <v>0</v>
      </c>
      <c r="AP2468" s="7">
        <v>90090301</v>
      </c>
      <c r="AQ2468" s="7">
        <v>4336328</v>
      </c>
      <c r="AR2468" s="7">
        <v>81233342</v>
      </c>
      <c r="AS2468" s="7">
        <v>6245944</v>
      </c>
      <c r="AT2468" s="7">
        <v>22537754</v>
      </c>
      <c r="AU2468" s="7">
        <v>2876469</v>
      </c>
      <c r="AV2468" s="7">
        <v>2979292</v>
      </c>
      <c r="AW2468" s="7">
        <v>0</v>
      </c>
      <c r="AX2468" s="7">
        <v>0</v>
      </c>
      <c r="AY2468" s="7">
        <v>94143530</v>
      </c>
      <c r="AZ2468" s="7">
        <v>1839303</v>
      </c>
      <c r="BA2468" s="7">
        <v>0</v>
      </c>
      <c r="BB2468" s="7">
        <v>0</v>
      </c>
      <c r="BC2468" s="7">
        <v>0</v>
      </c>
      <c r="BD2468" s="7">
        <v>0</v>
      </c>
      <c r="BE2468" s="7">
        <v>0</v>
      </c>
      <c r="BF2468" s="7">
        <v>0</v>
      </c>
      <c r="BG2468" s="7">
        <v>6818286</v>
      </c>
      <c r="BH2468" s="7">
        <v>45434</v>
      </c>
      <c r="BI2468" s="7">
        <v>3911730</v>
      </c>
      <c r="BJ2468" s="7">
        <v>47177621.243333332</v>
      </c>
      <c r="BK2468" s="7">
        <v>28972385.326666661</v>
      </c>
      <c r="BL2468" s="7">
        <v>29466203.570000004</v>
      </c>
      <c r="BM2468" s="7">
        <v>13888536.526666664</v>
      </c>
      <c r="BN2468" s="130">
        <v>0.79</v>
      </c>
      <c r="BO2468" s="132">
        <v>3.2956582E-3</v>
      </c>
      <c r="BP2468" s="161">
        <v>40599.448176981132</v>
      </c>
      <c r="BQ2468" s="162">
        <v>102179614</v>
      </c>
      <c r="BR2468" s="161">
        <v>3133087</v>
      </c>
      <c r="BS2468" s="163">
        <v>0</v>
      </c>
      <c r="BT2468" s="163">
        <v>7850112.7899999917</v>
      </c>
      <c r="BU2468" s="161">
        <v>193695945.19999999</v>
      </c>
      <c r="BV2468" s="161">
        <v>8765453.5800000001</v>
      </c>
      <c r="BW2468" s="165">
        <v>22527322.019999992</v>
      </c>
      <c r="BX2468" s="161">
        <v>3133087</v>
      </c>
    </row>
    <row r="2469" spans="1:76" ht="14.45" x14ac:dyDescent="0.3">
      <c r="A2469" s="164" t="s">
        <v>2257</v>
      </c>
      <c r="B2469" s="6" t="s">
        <v>191</v>
      </c>
      <c r="C2469" s="6" t="s">
        <v>2327</v>
      </c>
      <c r="D2469" s="6"/>
      <c r="E2469" s="6"/>
      <c r="F2469" s="24" t="str">
        <f>+Tabela1[[#This Row],[WK]]&amp;Tabela1[[#This Row],[PK]]&amp;Tabela1[[#This Row],[GK]]</f>
        <v>2477</v>
      </c>
      <c r="G2469" s="6" t="s">
        <v>2328</v>
      </c>
      <c r="H2469" s="7">
        <v>5665942398.9166374</v>
      </c>
      <c r="I2469" s="8">
        <v>1.371</v>
      </c>
      <c r="J2469" s="7">
        <v>7768007028.9099998</v>
      </c>
      <c r="K2469" s="8">
        <v>8.5999999999999993E-2</v>
      </c>
      <c r="L2469" s="7">
        <v>668048604.48625994</v>
      </c>
      <c r="M2469" s="7">
        <v>343307764.48625994</v>
      </c>
      <c r="N2469" s="9">
        <v>1.0571745903171894</v>
      </c>
      <c r="O2469" s="7">
        <v>1327949153</v>
      </c>
      <c r="P2469" s="8">
        <v>1.2949999999999999</v>
      </c>
      <c r="Q2469" s="7">
        <v>1719694153</v>
      </c>
      <c r="R2469" s="8">
        <v>2.1999999999999999E-2</v>
      </c>
      <c r="S2469" s="7">
        <v>37833271.365999997</v>
      </c>
      <c r="T2469" s="7">
        <v>-4296214.6340000033</v>
      </c>
      <c r="U2469" s="9">
        <v>-0.10197643128140713</v>
      </c>
      <c r="V2469" s="7">
        <v>339011549.85225987</v>
      </c>
      <c r="W2469" s="9">
        <v>0.92406369724287774</v>
      </c>
      <c r="X2469" s="7">
        <v>404398676.32379872</v>
      </c>
      <c r="Y2469" s="7">
        <v>0</v>
      </c>
      <c r="Z2469" s="7">
        <v>0</v>
      </c>
      <c r="AA2469" s="7">
        <v>27287276.323798727</v>
      </c>
      <c r="AB2469" s="7">
        <v>377111400</v>
      </c>
      <c r="AC2469" s="7">
        <v>0</v>
      </c>
      <c r="AD2469" s="7">
        <v>65387126.471538782</v>
      </c>
      <c r="AE2469" s="7">
        <v>0</v>
      </c>
      <c r="AF2469" s="7">
        <v>668048604.48625994</v>
      </c>
      <c r="AG2469" s="7">
        <v>37833271.365999997</v>
      </c>
      <c r="AH2469" s="7">
        <v>65387126.471538782</v>
      </c>
      <c r="AI2469" s="7">
        <v>271226419</v>
      </c>
      <c r="AJ2469" s="7">
        <v>44404579</v>
      </c>
      <c r="AK2469" s="7">
        <v>0</v>
      </c>
      <c r="AL2469" s="7">
        <v>9717977</v>
      </c>
      <c r="AM2469" s="7">
        <v>6510776</v>
      </c>
      <c r="AN2469" s="7">
        <v>0</v>
      </c>
      <c r="AO2469" s="7">
        <v>-6672623</v>
      </c>
      <c r="AP2469" s="7">
        <v>318357749</v>
      </c>
      <c r="AQ2469" s="7">
        <v>14083119</v>
      </c>
      <c r="AR2469" s="7">
        <v>324740840</v>
      </c>
      <c r="AS2469" s="7">
        <v>42129486</v>
      </c>
      <c r="AT2469" s="7">
        <v>0</v>
      </c>
      <c r="AU2469" s="7">
        <v>9840714</v>
      </c>
      <c r="AV2469" s="7">
        <v>6083480</v>
      </c>
      <c r="AW2469" s="7">
        <v>0</v>
      </c>
      <c r="AX2469" s="7">
        <v>-7402786</v>
      </c>
      <c r="AY2469" s="7">
        <v>347855317</v>
      </c>
      <c r="AZ2469" s="7">
        <v>6106679</v>
      </c>
      <c r="BA2469" s="7">
        <v>0</v>
      </c>
      <c r="BB2469" s="7">
        <v>0</v>
      </c>
      <c r="BC2469" s="7">
        <v>0</v>
      </c>
      <c r="BD2469" s="7">
        <v>0</v>
      </c>
      <c r="BE2469" s="7">
        <v>0</v>
      </c>
      <c r="BF2469" s="7">
        <v>0</v>
      </c>
      <c r="BG2469" s="7">
        <v>16835685.323798727</v>
      </c>
      <c r="BH2469" s="7">
        <v>122045</v>
      </c>
      <c r="BI2469" s="7">
        <v>10451591</v>
      </c>
      <c r="BJ2469" s="7">
        <v>126052075.57583332</v>
      </c>
      <c r="BK2469" s="7">
        <v>87167820.109999985</v>
      </c>
      <c r="BL2469" s="7">
        <v>72838508.070000008</v>
      </c>
      <c r="BM2469" s="7">
        <v>9860005.7233333439</v>
      </c>
      <c r="BN2469" s="130">
        <v>1.099</v>
      </c>
      <c r="BO2469" s="132">
        <v>8.8813933000000001E-3</v>
      </c>
      <c r="BP2469" s="161">
        <v>109410.51677895145</v>
      </c>
      <c r="BQ2469" s="162">
        <v>377111400</v>
      </c>
      <c r="BR2469" s="161">
        <v>12712060</v>
      </c>
      <c r="BS2469" s="163">
        <v>0</v>
      </c>
      <c r="BT2469" s="163">
        <v>0</v>
      </c>
      <c r="BU2469" s="161">
        <v>668048604.49000001</v>
      </c>
      <c r="BV2469" s="161">
        <v>37833271.369999997</v>
      </c>
      <c r="BW2469" s="165">
        <v>65387126.469999999</v>
      </c>
      <c r="BX2469" s="161">
        <v>12712060</v>
      </c>
    </row>
    <row r="2470" spans="1:76" ht="14.45" x14ac:dyDescent="0.3">
      <c r="A2470" s="164" t="s">
        <v>2257</v>
      </c>
      <c r="B2470" s="6" t="s">
        <v>191</v>
      </c>
      <c r="C2470" s="6" t="s">
        <v>2329</v>
      </c>
      <c r="D2470" s="6"/>
      <c r="E2470" s="6"/>
      <c r="F2470" s="24" t="str">
        <f>+Tabela1[[#This Row],[WK]]&amp;Tabela1[[#This Row],[PK]]&amp;Tabela1[[#This Row],[GK]]</f>
        <v>2478</v>
      </c>
      <c r="G2470" s="6" t="s">
        <v>2330</v>
      </c>
      <c r="H2470" s="7">
        <v>5825114707.7094688</v>
      </c>
      <c r="I2470" s="8">
        <v>1.371</v>
      </c>
      <c r="J2470" s="7">
        <v>7986232264.2699995</v>
      </c>
      <c r="K2470" s="8">
        <v>8.5999999999999993E-2</v>
      </c>
      <c r="L2470" s="7">
        <v>686815974.72721994</v>
      </c>
      <c r="M2470" s="7">
        <v>370634692.72721994</v>
      </c>
      <c r="N2470" s="9">
        <v>1.1722221201165852</v>
      </c>
      <c r="O2470" s="7">
        <v>1480702918</v>
      </c>
      <c r="P2470" s="8">
        <v>1.2949999999999999</v>
      </c>
      <c r="Q2470" s="7">
        <v>1917510279</v>
      </c>
      <c r="R2470" s="8">
        <v>2.1999999999999999E-2</v>
      </c>
      <c r="S2470" s="7">
        <v>42185226.137999997</v>
      </c>
      <c r="T2470" s="7">
        <v>18783431.137999997</v>
      </c>
      <c r="U2470" s="9">
        <v>0.80264916165618905</v>
      </c>
      <c r="V2470" s="7">
        <v>389418123.86521995</v>
      </c>
      <c r="W2470" s="9">
        <v>1.1467536230176156</v>
      </c>
      <c r="X2470" s="7">
        <v>434809232.64282143</v>
      </c>
      <c r="Y2470" s="7">
        <v>0</v>
      </c>
      <c r="Z2470" s="7">
        <v>0</v>
      </c>
      <c r="AA2470" s="7">
        <v>34719454.642821416</v>
      </c>
      <c r="AB2470" s="7">
        <v>387827677</v>
      </c>
      <c r="AC2470" s="7">
        <v>12262101</v>
      </c>
      <c r="AD2470" s="7">
        <v>45391108.777601495</v>
      </c>
      <c r="AE2470" s="7">
        <v>0</v>
      </c>
      <c r="AF2470" s="7">
        <v>686815974.72721994</v>
      </c>
      <c r="AG2470" s="7">
        <v>42185226.137999997</v>
      </c>
      <c r="AH2470" s="7">
        <v>45391108.777601495</v>
      </c>
      <c r="AI2470" s="7">
        <v>264077400</v>
      </c>
      <c r="AJ2470" s="7">
        <v>21349594</v>
      </c>
      <c r="AK2470" s="7">
        <v>32604022</v>
      </c>
      <c r="AL2470" s="7">
        <v>16920687</v>
      </c>
      <c r="AM2470" s="7">
        <v>7373846</v>
      </c>
      <c r="AN2470" s="7">
        <v>0</v>
      </c>
      <c r="AO2470" s="7">
        <v>0</v>
      </c>
      <c r="AP2470" s="7">
        <v>331358865</v>
      </c>
      <c r="AQ2470" s="7">
        <v>14966299</v>
      </c>
      <c r="AR2470" s="7">
        <v>316181282</v>
      </c>
      <c r="AS2470" s="7">
        <v>23401795</v>
      </c>
      <c r="AT2470" s="7">
        <v>23113728</v>
      </c>
      <c r="AU2470" s="7">
        <v>18036615</v>
      </c>
      <c r="AV2470" s="7">
        <v>8085443</v>
      </c>
      <c r="AW2470" s="7">
        <v>0</v>
      </c>
      <c r="AX2470" s="7">
        <v>0</v>
      </c>
      <c r="AY2470" s="7">
        <v>360336727</v>
      </c>
      <c r="AZ2470" s="7">
        <v>6166692</v>
      </c>
      <c r="BA2470" s="7">
        <v>0</v>
      </c>
      <c r="BB2470" s="7">
        <v>0</v>
      </c>
      <c r="BC2470" s="7">
        <v>0</v>
      </c>
      <c r="BD2470" s="7">
        <v>0</v>
      </c>
      <c r="BE2470" s="7">
        <v>0</v>
      </c>
      <c r="BF2470" s="7">
        <v>0</v>
      </c>
      <c r="BG2470" s="7">
        <v>21221419.64282142</v>
      </c>
      <c r="BH2470" s="7">
        <v>153838</v>
      </c>
      <c r="BI2470" s="7">
        <v>13498035</v>
      </c>
      <c r="BJ2470" s="7">
        <v>162793817.98750004</v>
      </c>
      <c r="BK2470" s="7">
        <v>119610345.13666672</v>
      </c>
      <c r="BL2470" s="7">
        <v>64154611.550000004</v>
      </c>
      <c r="BM2470" s="7">
        <v>44424668.303333312</v>
      </c>
      <c r="BN2470" s="130">
        <v>0.82499999999999996</v>
      </c>
      <c r="BO2470" s="132">
        <v>1.15869426E-2</v>
      </c>
      <c r="BP2470" s="161">
        <v>142740.3721757372</v>
      </c>
      <c r="BQ2470" s="162">
        <v>387827677</v>
      </c>
      <c r="BR2470" s="161">
        <v>11402777</v>
      </c>
      <c r="BS2470" s="163">
        <v>0</v>
      </c>
      <c r="BT2470" s="163">
        <v>12332749.357178569</v>
      </c>
      <c r="BU2470" s="161">
        <v>686815974.73000002</v>
      </c>
      <c r="BV2470" s="161">
        <v>42185226.140000001</v>
      </c>
      <c r="BW2470" s="165">
        <v>57723858.13717857</v>
      </c>
      <c r="BX2470" s="161">
        <v>11402777</v>
      </c>
    </row>
    <row r="2471" spans="1:76" ht="14.45" x14ac:dyDescent="0.3">
      <c r="A2471" s="164" t="s">
        <v>2257</v>
      </c>
      <c r="B2471" s="6" t="s">
        <v>191</v>
      </c>
      <c r="C2471" s="6" t="s">
        <v>2331</v>
      </c>
      <c r="D2471" s="6"/>
      <c r="E2471" s="6"/>
      <c r="F2471" s="24" t="str">
        <f>+Tabela1[[#This Row],[WK]]&amp;Tabela1[[#This Row],[PK]]&amp;Tabela1[[#This Row],[GK]]</f>
        <v>2479</v>
      </c>
      <c r="G2471" s="6" t="s">
        <v>2332</v>
      </c>
      <c r="H2471" s="7">
        <v>2618866006.3730249</v>
      </c>
      <c r="I2471" s="8">
        <v>1.371</v>
      </c>
      <c r="J2471" s="7">
        <v>3590465294.7399998</v>
      </c>
      <c r="K2471" s="8">
        <v>8.5999999999999993E-2</v>
      </c>
      <c r="L2471" s="7">
        <v>308780015.34763998</v>
      </c>
      <c r="M2471" s="7">
        <v>167554907.34763998</v>
      </c>
      <c r="N2471" s="9">
        <v>1.1864385145142886</v>
      </c>
      <c r="O2471" s="7">
        <v>652618552</v>
      </c>
      <c r="P2471" s="8">
        <v>1.2949999999999999</v>
      </c>
      <c r="Q2471" s="7">
        <v>845141025</v>
      </c>
      <c r="R2471" s="8">
        <v>2.1999999999999999E-2</v>
      </c>
      <c r="S2471" s="7">
        <v>18593102.550000001</v>
      </c>
      <c r="T2471" s="7">
        <v>6100887.5500000007</v>
      </c>
      <c r="U2471" s="9">
        <v>0.48837516405217174</v>
      </c>
      <c r="V2471" s="7">
        <v>173655794.89763999</v>
      </c>
      <c r="W2471" s="9">
        <v>1.1297086854527123</v>
      </c>
      <c r="X2471" s="7">
        <v>220505029.39897507</v>
      </c>
      <c r="Y2471" s="7">
        <v>0</v>
      </c>
      <c r="Z2471" s="7">
        <v>0</v>
      </c>
      <c r="AA2471" s="7">
        <v>15490445.398975072</v>
      </c>
      <c r="AB2471" s="7">
        <v>205014584</v>
      </c>
      <c r="AC2471" s="7">
        <v>0</v>
      </c>
      <c r="AD2471" s="7">
        <v>46849234.501335099</v>
      </c>
      <c r="AE2471" s="7">
        <v>0</v>
      </c>
      <c r="AF2471" s="7">
        <v>308780015.34763998</v>
      </c>
      <c r="AG2471" s="7">
        <v>18593102.550000001</v>
      </c>
      <c r="AH2471" s="7">
        <v>46849234.501335099</v>
      </c>
      <c r="AI2471" s="7">
        <v>117952458</v>
      </c>
      <c r="AJ2471" s="7">
        <v>10480343</v>
      </c>
      <c r="AK2471" s="7">
        <v>0</v>
      </c>
      <c r="AL2471" s="7">
        <v>9088109</v>
      </c>
      <c r="AM2471" s="7">
        <v>3162381</v>
      </c>
      <c r="AN2471" s="7">
        <v>0</v>
      </c>
      <c r="AO2471" s="7">
        <v>0</v>
      </c>
      <c r="AP2471" s="7">
        <v>177284458</v>
      </c>
      <c r="AQ2471" s="7">
        <v>7399605</v>
      </c>
      <c r="AR2471" s="7">
        <v>141225108</v>
      </c>
      <c r="AS2471" s="7">
        <v>12492215</v>
      </c>
      <c r="AT2471" s="7">
        <v>0</v>
      </c>
      <c r="AU2471" s="7">
        <v>10257273</v>
      </c>
      <c r="AV2471" s="7">
        <v>3834509</v>
      </c>
      <c r="AW2471" s="7">
        <v>0</v>
      </c>
      <c r="AX2471" s="7">
        <v>0</v>
      </c>
      <c r="AY2471" s="7">
        <v>190623773</v>
      </c>
      <c r="AZ2471" s="7">
        <v>3036309</v>
      </c>
      <c r="BA2471" s="7">
        <v>0</v>
      </c>
      <c r="BB2471" s="7">
        <v>0</v>
      </c>
      <c r="BC2471" s="7">
        <v>0</v>
      </c>
      <c r="BD2471" s="7">
        <v>0</v>
      </c>
      <c r="BE2471" s="7">
        <v>0</v>
      </c>
      <c r="BF2471" s="7">
        <v>0</v>
      </c>
      <c r="BG2471" s="7">
        <v>8521509.3989750724</v>
      </c>
      <c r="BH2471" s="7">
        <v>61774</v>
      </c>
      <c r="BI2471" s="7">
        <v>6968936</v>
      </c>
      <c r="BJ2471" s="7">
        <v>84049208.336666673</v>
      </c>
      <c r="BK2471" s="7">
        <v>70278195.549999997</v>
      </c>
      <c r="BL2471" s="7">
        <v>24889847.649999995</v>
      </c>
      <c r="BM2471" s="7">
        <v>5304355.8466666639</v>
      </c>
      <c r="BN2471" s="130">
        <v>0.84399999999999997</v>
      </c>
      <c r="BO2471" s="132">
        <v>5.0595257999999999E-3</v>
      </c>
      <c r="BP2471" s="161">
        <v>62328.658611346327</v>
      </c>
      <c r="BQ2471" s="162">
        <v>205014584</v>
      </c>
      <c r="BR2471" s="161">
        <v>3561893</v>
      </c>
      <c r="BS2471" s="163">
        <v>0</v>
      </c>
      <c r="BT2471" s="163">
        <v>808727.60102492571</v>
      </c>
      <c r="BU2471" s="161">
        <v>308780015.35000002</v>
      </c>
      <c r="BV2471" s="161">
        <v>18593102.550000001</v>
      </c>
      <c r="BW2471" s="165">
        <v>47657962.101024926</v>
      </c>
      <c r="BX2471" s="161">
        <v>3561893</v>
      </c>
    </row>
    <row r="2472" spans="1:76" ht="14.45" x14ac:dyDescent="0.3">
      <c r="A2472" s="164" t="s">
        <v>2257</v>
      </c>
      <c r="B2472" s="6" t="s">
        <v>206</v>
      </c>
      <c r="C2472" s="6" t="s">
        <v>2258</v>
      </c>
      <c r="D2472" s="6"/>
      <c r="E2472" s="6"/>
      <c r="F2472" s="24" t="str">
        <f>+Tabela1[[#This Row],[WK]]&amp;Tabela1[[#This Row],[PK]]&amp;Tabela1[[#This Row],[GK]]</f>
        <v>2661</v>
      </c>
      <c r="G2472" s="6" t="s">
        <v>2333</v>
      </c>
      <c r="H2472" s="7">
        <v>7390853254.448329</v>
      </c>
      <c r="I2472" s="8">
        <v>1.371</v>
      </c>
      <c r="J2472" s="7">
        <v>10132859811.860001</v>
      </c>
      <c r="K2472" s="8">
        <v>8.5999999999999993E-2</v>
      </c>
      <c r="L2472" s="7">
        <v>871425943.81996</v>
      </c>
      <c r="M2472" s="7">
        <v>428784027.81996</v>
      </c>
      <c r="N2472" s="9">
        <v>0.9686927792440696</v>
      </c>
      <c r="O2472" s="7">
        <v>1815536471</v>
      </c>
      <c r="P2472" s="8">
        <v>1.2949999999999999</v>
      </c>
      <c r="Q2472" s="7">
        <v>2351119730</v>
      </c>
      <c r="R2472" s="8">
        <v>2.1999999999999999E-2</v>
      </c>
      <c r="S2472" s="7">
        <v>51724634.059999995</v>
      </c>
      <c r="T2472" s="7">
        <v>13525202.059999995</v>
      </c>
      <c r="U2472" s="9">
        <v>0.35406814583002161</v>
      </c>
      <c r="V2472" s="7">
        <v>442309229.87995994</v>
      </c>
      <c r="W2472" s="9">
        <v>0.91986521483580885</v>
      </c>
      <c r="X2472" s="7">
        <v>745598097.10934711</v>
      </c>
      <c r="Y2472" s="7">
        <v>38994655</v>
      </c>
      <c r="Z2472" s="7">
        <v>230910.94</v>
      </c>
      <c r="AA2472" s="7">
        <v>35667909.169347137</v>
      </c>
      <c r="AB2472" s="7">
        <v>670704622</v>
      </c>
      <c r="AC2472" s="7">
        <v>0</v>
      </c>
      <c r="AD2472" s="7">
        <v>303288867.2293871</v>
      </c>
      <c r="AE2472" s="7">
        <v>0</v>
      </c>
      <c r="AF2472" s="7">
        <v>871425943.81996</v>
      </c>
      <c r="AG2472" s="7">
        <v>51724634.059999995</v>
      </c>
      <c r="AH2472" s="7">
        <v>303288867.2293871</v>
      </c>
      <c r="AI2472" s="7">
        <v>369698439</v>
      </c>
      <c r="AJ2472" s="7">
        <v>36740155</v>
      </c>
      <c r="AK2472" s="7">
        <v>0</v>
      </c>
      <c r="AL2472" s="7">
        <v>15356176</v>
      </c>
      <c r="AM2472" s="7">
        <v>8509593</v>
      </c>
      <c r="AN2472" s="7">
        <v>0</v>
      </c>
      <c r="AO2472" s="7">
        <v>0</v>
      </c>
      <c r="AP2472" s="7">
        <v>585356541</v>
      </c>
      <c r="AQ2472" s="7">
        <v>21383268</v>
      </c>
      <c r="AR2472" s="7">
        <v>442641916</v>
      </c>
      <c r="AS2472" s="7">
        <v>38199432</v>
      </c>
      <c r="AT2472" s="7">
        <v>0</v>
      </c>
      <c r="AU2472" s="7">
        <v>17422169</v>
      </c>
      <c r="AV2472" s="7">
        <v>9086715</v>
      </c>
      <c r="AW2472" s="7">
        <v>0</v>
      </c>
      <c r="AX2472" s="7">
        <v>0</v>
      </c>
      <c r="AY2472" s="7">
        <v>624975288</v>
      </c>
      <c r="AZ2472" s="7">
        <v>9288965</v>
      </c>
      <c r="BA2472" s="7">
        <v>230910.94</v>
      </c>
      <c r="BB2472" s="7">
        <v>0</v>
      </c>
      <c r="BC2472" s="7">
        <v>58.15</v>
      </c>
      <c r="BD2472" s="7">
        <v>0</v>
      </c>
      <c r="BE2472" s="7">
        <v>1029.1199999999999</v>
      </c>
      <c r="BF2472" s="7">
        <v>5323.56</v>
      </c>
      <c r="BG2472" s="7">
        <v>25146964.169347141</v>
      </c>
      <c r="BH2472" s="7">
        <v>182295</v>
      </c>
      <c r="BI2472" s="7">
        <v>10520945</v>
      </c>
      <c r="BJ2472" s="7">
        <v>126888489.13166669</v>
      </c>
      <c r="BK2472" s="7">
        <v>75080345.363333374</v>
      </c>
      <c r="BL2472" s="7">
        <v>90444014.716666654</v>
      </c>
      <c r="BM2472" s="7">
        <v>26344545.640000001</v>
      </c>
      <c r="BN2472" s="130">
        <v>0.77300000000000002</v>
      </c>
      <c r="BO2472" s="132">
        <v>1.5623064900000001E-2</v>
      </c>
      <c r="BP2472" s="161">
        <v>192461.65000513571</v>
      </c>
      <c r="BQ2472" s="162">
        <v>670704622</v>
      </c>
      <c r="BR2472" s="161">
        <v>15246731</v>
      </c>
      <c r="BS2472" s="163">
        <v>0</v>
      </c>
      <c r="BT2472" s="163">
        <v>0</v>
      </c>
      <c r="BU2472" s="161">
        <v>871425943.82000005</v>
      </c>
      <c r="BV2472" s="161">
        <v>51724634.060000002</v>
      </c>
      <c r="BW2472" s="165">
        <v>303288867.23000002</v>
      </c>
      <c r="BX2472" s="161">
        <v>15246731</v>
      </c>
    </row>
    <row r="2473" spans="1:76" ht="14.45" x14ac:dyDescent="0.3">
      <c r="A2473" s="164" t="s">
        <v>2257</v>
      </c>
      <c r="B2473" s="6" t="s">
        <v>1147</v>
      </c>
      <c r="C2473" s="6" t="s">
        <v>2258</v>
      </c>
      <c r="D2473" s="6"/>
      <c r="E2473" s="6"/>
      <c r="F2473" s="24" t="str">
        <f>+Tabela1[[#This Row],[WK]]&amp;Tabela1[[#This Row],[PK]]&amp;Tabela1[[#This Row],[GK]]</f>
        <v>2861</v>
      </c>
      <c r="G2473" s="6" t="s">
        <v>2334</v>
      </c>
      <c r="H2473" s="7">
        <v>4048115773.7120886</v>
      </c>
      <c r="I2473" s="8">
        <v>1.371</v>
      </c>
      <c r="J2473" s="7">
        <v>5549966725.7600002</v>
      </c>
      <c r="K2473" s="8">
        <v>8.5999999999999993E-2</v>
      </c>
      <c r="L2473" s="7">
        <v>477297138.41535997</v>
      </c>
      <c r="M2473" s="7">
        <v>252777869.41535997</v>
      </c>
      <c r="N2473" s="9">
        <v>1.1258626956217284</v>
      </c>
      <c r="O2473" s="7">
        <v>276121532</v>
      </c>
      <c r="P2473" s="8">
        <v>1.2949999999999999</v>
      </c>
      <c r="Q2473" s="7">
        <v>357577384</v>
      </c>
      <c r="R2473" s="8">
        <v>2.1999999999999999E-2</v>
      </c>
      <c r="S2473" s="7">
        <v>7866702.4479999999</v>
      </c>
      <c r="T2473" s="7">
        <v>-1726916.5520000001</v>
      </c>
      <c r="U2473" s="9">
        <v>-0.18000678909596057</v>
      </c>
      <c r="V2473" s="7">
        <v>251050952.86335999</v>
      </c>
      <c r="W2473" s="9">
        <v>1.0723499889649817</v>
      </c>
      <c r="X2473" s="7">
        <v>392848452.6648187</v>
      </c>
      <c r="Y2473" s="7">
        <v>74221640</v>
      </c>
      <c r="Z2473" s="7">
        <v>415268.71500000003</v>
      </c>
      <c r="AA2473" s="7">
        <v>21147466.949818708</v>
      </c>
      <c r="AB2473" s="7">
        <v>297064077</v>
      </c>
      <c r="AC2473" s="7">
        <v>0</v>
      </c>
      <c r="AD2473" s="7">
        <v>141797499.80145872</v>
      </c>
      <c r="AE2473" s="7">
        <v>0</v>
      </c>
      <c r="AF2473" s="7">
        <v>477297138.41535997</v>
      </c>
      <c r="AG2473" s="7">
        <v>7866702.4479999999</v>
      </c>
      <c r="AH2473" s="7">
        <v>141797499.80145872</v>
      </c>
      <c r="AI2473" s="7">
        <v>187520477</v>
      </c>
      <c r="AJ2473" s="7">
        <v>9312155</v>
      </c>
      <c r="AK2473" s="7">
        <v>32390659</v>
      </c>
      <c r="AL2473" s="7">
        <v>11831352</v>
      </c>
      <c r="AM2473" s="7">
        <v>5255507</v>
      </c>
      <c r="AN2473" s="7">
        <v>0</v>
      </c>
      <c r="AO2473" s="7">
        <v>0</v>
      </c>
      <c r="AP2473" s="7">
        <v>257015718</v>
      </c>
      <c r="AQ2473" s="7">
        <v>12117848</v>
      </c>
      <c r="AR2473" s="7">
        <v>224519269</v>
      </c>
      <c r="AS2473" s="7">
        <v>9593619</v>
      </c>
      <c r="AT2473" s="7">
        <v>35032264</v>
      </c>
      <c r="AU2473" s="7">
        <v>13936468</v>
      </c>
      <c r="AV2473" s="7">
        <v>5628783</v>
      </c>
      <c r="AW2473" s="7">
        <v>0</v>
      </c>
      <c r="AX2473" s="7">
        <v>0</v>
      </c>
      <c r="AY2473" s="7">
        <v>273511634</v>
      </c>
      <c r="AZ2473" s="7">
        <v>5141613</v>
      </c>
      <c r="BA2473" s="7">
        <v>415268.71500000003</v>
      </c>
      <c r="BB2473" s="7">
        <v>0</v>
      </c>
      <c r="BC2473" s="7">
        <v>0</v>
      </c>
      <c r="BD2473" s="7">
        <v>4464.33</v>
      </c>
      <c r="BE2473" s="7">
        <v>1.85</v>
      </c>
      <c r="BF2473" s="7">
        <v>0</v>
      </c>
      <c r="BG2473" s="7">
        <v>15577336.949818706</v>
      </c>
      <c r="BH2473" s="7">
        <v>112923</v>
      </c>
      <c r="BI2473" s="7">
        <v>5570130</v>
      </c>
      <c r="BJ2473" s="7">
        <v>67178872.896666661</v>
      </c>
      <c r="BK2473" s="7">
        <v>53446184.523333333</v>
      </c>
      <c r="BL2473" s="7">
        <v>20503753.156666666</v>
      </c>
      <c r="BM2473" s="7">
        <v>13923247.18</v>
      </c>
      <c r="BN2473" s="130">
        <v>0.71</v>
      </c>
      <c r="BO2473" s="132">
        <v>9.0011772E-3</v>
      </c>
      <c r="BP2473" s="161">
        <v>110886.14324905293</v>
      </c>
      <c r="BQ2473" s="162">
        <v>297064077</v>
      </c>
      <c r="BR2473" s="161">
        <v>8105391</v>
      </c>
      <c r="BS2473" s="163">
        <v>0</v>
      </c>
      <c r="BT2473" s="163">
        <v>0</v>
      </c>
      <c r="BU2473" s="161">
        <v>477297138.42000002</v>
      </c>
      <c r="BV2473" s="161">
        <v>7866702.4500000002</v>
      </c>
      <c r="BW2473" s="165">
        <v>141797499.80000001</v>
      </c>
      <c r="BX2473" s="161">
        <v>8105391</v>
      </c>
    </row>
    <row r="2474" spans="1:76" ht="14.45" x14ac:dyDescent="0.3">
      <c r="A2474" s="164" t="s">
        <v>2257</v>
      </c>
      <c r="B2474" s="6" t="s">
        <v>1147</v>
      </c>
      <c r="C2474" s="6" t="s">
        <v>2260</v>
      </c>
      <c r="D2474" s="6"/>
      <c r="E2474" s="6"/>
      <c r="F2474" s="24" t="str">
        <f>+Tabela1[[#This Row],[WK]]&amp;Tabela1[[#This Row],[PK]]&amp;Tabela1[[#This Row],[GK]]</f>
        <v>2862</v>
      </c>
      <c r="G2474" s="6" t="s">
        <v>2335</v>
      </c>
      <c r="H2474" s="7">
        <v>7033508769.6498337</v>
      </c>
      <c r="I2474" s="8">
        <v>1.371</v>
      </c>
      <c r="J2474" s="7">
        <v>9642940523.1899986</v>
      </c>
      <c r="K2474" s="8">
        <v>8.5999999999999993E-2</v>
      </c>
      <c r="L2474" s="7">
        <v>829292884.99433982</v>
      </c>
      <c r="M2474" s="7">
        <v>407846873.99433982</v>
      </c>
      <c r="N2474" s="9">
        <v>0.96773219664983334</v>
      </c>
      <c r="O2474" s="7">
        <v>1295365003</v>
      </c>
      <c r="P2474" s="8">
        <v>1.2949999999999999</v>
      </c>
      <c r="Q2474" s="7">
        <v>1677497679</v>
      </c>
      <c r="R2474" s="8">
        <v>2.1999999999999999E-2</v>
      </c>
      <c r="S2474" s="7">
        <v>36904948.938000001</v>
      </c>
      <c r="T2474" s="7">
        <v>2676457.938000001</v>
      </c>
      <c r="U2474" s="9">
        <v>7.8193863059870236E-2</v>
      </c>
      <c r="V2474" s="7">
        <v>410523331.93233979</v>
      </c>
      <c r="W2474" s="9">
        <v>0.90091354712741811</v>
      </c>
      <c r="X2474" s="7">
        <v>636860745.46083665</v>
      </c>
      <c r="Y2474" s="7">
        <v>0</v>
      </c>
      <c r="Z2474" s="7">
        <v>50533.1</v>
      </c>
      <c r="AA2474" s="7">
        <v>42247561.36083664</v>
      </c>
      <c r="AB2474" s="7">
        <v>594562651</v>
      </c>
      <c r="AC2474" s="7">
        <v>0</v>
      </c>
      <c r="AD2474" s="7">
        <v>226337413.52849683</v>
      </c>
      <c r="AE2474" s="7">
        <v>0</v>
      </c>
      <c r="AF2474" s="7">
        <v>829292884.99433982</v>
      </c>
      <c r="AG2474" s="7">
        <v>36904948.938000001</v>
      </c>
      <c r="AH2474" s="7">
        <v>226337413.52849683</v>
      </c>
      <c r="AI2474" s="7">
        <v>351995432</v>
      </c>
      <c r="AJ2474" s="7">
        <v>39897011</v>
      </c>
      <c r="AK2474" s="7">
        <v>0</v>
      </c>
      <c r="AL2474" s="7">
        <v>10654137</v>
      </c>
      <c r="AM2474" s="7">
        <v>8197961</v>
      </c>
      <c r="AN2474" s="7">
        <v>0</v>
      </c>
      <c r="AO2474" s="7">
        <v>-2564897</v>
      </c>
      <c r="AP2474" s="7">
        <v>511274335</v>
      </c>
      <c r="AQ2474" s="7">
        <v>21343485</v>
      </c>
      <c r="AR2474" s="7">
        <v>421446011</v>
      </c>
      <c r="AS2474" s="7">
        <v>34228491</v>
      </c>
      <c r="AT2474" s="7">
        <v>0</v>
      </c>
      <c r="AU2474" s="7">
        <v>14025017</v>
      </c>
      <c r="AV2474" s="7">
        <v>9774958</v>
      </c>
      <c r="AW2474" s="7">
        <v>0</v>
      </c>
      <c r="AX2474" s="7">
        <v>-2356007</v>
      </c>
      <c r="AY2474" s="7">
        <v>548247694</v>
      </c>
      <c r="AZ2474" s="7">
        <v>9459271</v>
      </c>
      <c r="BA2474" s="7">
        <v>50533.1</v>
      </c>
      <c r="BB2474" s="7">
        <v>0</v>
      </c>
      <c r="BC2474" s="7">
        <v>15.2</v>
      </c>
      <c r="BD2474" s="7">
        <v>492.7</v>
      </c>
      <c r="BE2474" s="7">
        <v>0</v>
      </c>
      <c r="BF2474" s="7">
        <v>0</v>
      </c>
      <c r="BG2474" s="7">
        <v>23079973.360836636</v>
      </c>
      <c r="BH2474" s="7">
        <v>167311</v>
      </c>
      <c r="BI2474" s="7">
        <v>19167588</v>
      </c>
      <c r="BJ2474" s="7">
        <v>231171818.09666663</v>
      </c>
      <c r="BK2474" s="7">
        <v>103062889.97666661</v>
      </c>
      <c r="BL2474" s="7">
        <v>245061923.73666668</v>
      </c>
      <c r="BM2474" s="7">
        <v>22311865.00666666</v>
      </c>
      <c r="BN2474" s="130">
        <v>0.90800000000000003</v>
      </c>
      <c r="BO2474" s="132">
        <v>1.26763073E-2</v>
      </c>
      <c r="BP2474" s="161">
        <v>156160.33286601517</v>
      </c>
      <c r="BQ2474" s="162">
        <v>594562651</v>
      </c>
      <c r="BR2474" s="161">
        <v>19259048</v>
      </c>
      <c r="BS2474" s="163">
        <v>0</v>
      </c>
      <c r="BT2474" s="163">
        <v>0</v>
      </c>
      <c r="BU2474" s="161">
        <v>829292884.99000001</v>
      </c>
      <c r="BV2474" s="161">
        <v>36904948.939999998</v>
      </c>
      <c r="BW2474" s="165">
        <v>226337413.53</v>
      </c>
      <c r="BX2474" s="161">
        <v>19259048</v>
      </c>
    </row>
    <row r="2475" spans="1:76" ht="14.45" x14ac:dyDescent="0.3">
      <c r="A2475" s="164" t="s">
        <v>2257</v>
      </c>
      <c r="B2475" s="6" t="s">
        <v>1164</v>
      </c>
      <c r="C2475" s="6" t="s">
        <v>2258</v>
      </c>
      <c r="D2475" s="6"/>
      <c r="E2475" s="6"/>
      <c r="F2475" s="24" t="str">
        <f>+Tabela1[[#This Row],[WK]]&amp;Tabela1[[#This Row],[PK]]&amp;Tabela1[[#This Row],[GK]]</f>
        <v>3061</v>
      </c>
      <c r="G2475" s="6" t="s">
        <v>2336</v>
      </c>
      <c r="H2475" s="7">
        <v>3763390701.1885886</v>
      </c>
      <c r="I2475" s="8">
        <v>1.371</v>
      </c>
      <c r="J2475" s="7">
        <v>5159608651.3199997</v>
      </c>
      <c r="K2475" s="8">
        <v>8.5999999999999993E-2</v>
      </c>
      <c r="L2475" s="7">
        <v>443726344.01351994</v>
      </c>
      <c r="M2475" s="7">
        <v>211947718.01351994</v>
      </c>
      <c r="N2475" s="9">
        <v>0.91444030742299742</v>
      </c>
      <c r="O2475" s="7">
        <v>693055561</v>
      </c>
      <c r="P2475" s="8">
        <v>1.2949999999999999</v>
      </c>
      <c r="Q2475" s="7">
        <v>897506951</v>
      </c>
      <c r="R2475" s="8">
        <v>2.1999999999999999E-2</v>
      </c>
      <c r="S2475" s="7">
        <v>19745152.921999998</v>
      </c>
      <c r="T2475" s="7">
        <v>-4754533.0780000016</v>
      </c>
      <c r="U2475" s="9">
        <v>-0.19406506181344535</v>
      </c>
      <c r="V2475" s="7">
        <v>207193184.93551993</v>
      </c>
      <c r="W2475" s="9">
        <v>0.80846944604317483</v>
      </c>
      <c r="X2475" s="7">
        <v>346042405.01482743</v>
      </c>
      <c r="Y2475" s="7">
        <v>0</v>
      </c>
      <c r="Z2475" s="7">
        <v>1729.335</v>
      </c>
      <c r="AA2475" s="7">
        <v>18873382.679827414</v>
      </c>
      <c r="AB2475" s="7">
        <v>327167293</v>
      </c>
      <c r="AC2475" s="7">
        <v>0</v>
      </c>
      <c r="AD2475" s="7">
        <v>138849220.0793075</v>
      </c>
      <c r="AE2475" s="7">
        <v>0</v>
      </c>
      <c r="AF2475" s="7">
        <v>443726344.01351994</v>
      </c>
      <c r="AG2475" s="7">
        <v>19745152.921999998</v>
      </c>
      <c r="AH2475" s="7">
        <v>138849220.0793075</v>
      </c>
      <c r="AI2475" s="7">
        <v>193583557</v>
      </c>
      <c r="AJ2475" s="7">
        <v>22050287</v>
      </c>
      <c r="AK2475" s="7">
        <v>0</v>
      </c>
      <c r="AL2475" s="7">
        <v>11210268</v>
      </c>
      <c r="AM2475" s="7">
        <v>4348761</v>
      </c>
      <c r="AN2475" s="7">
        <v>0</v>
      </c>
      <c r="AO2475" s="7">
        <v>-884850</v>
      </c>
      <c r="AP2475" s="7">
        <v>283917851</v>
      </c>
      <c r="AQ2475" s="7">
        <v>10661797</v>
      </c>
      <c r="AR2475" s="7">
        <v>231778626</v>
      </c>
      <c r="AS2475" s="7">
        <v>24499686</v>
      </c>
      <c r="AT2475" s="7">
        <v>0</v>
      </c>
      <c r="AU2475" s="7">
        <v>14077139</v>
      </c>
      <c r="AV2475" s="7">
        <v>4642526</v>
      </c>
      <c r="AW2475" s="7">
        <v>0</v>
      </c>
      <c r="AX2475" s="7">
        <v>-1587949</v>
      </c>
      <c r="AY2475" s="7">
        <v>302538625</v>
      </c>
      <c r="AZ2475" s="7">
        <v>4570683</v>
      </c>
      <c r="BA2475" s="7">
        <v>1729.335</v>
      </c>
      <c r="BB2475" s="7">
        <v>0</v>
      </c>
      <c r="BC2475" s="7">
        <v>4.95</v>
      </c>
      <c r="BD2475" s="7">
        <v>0</v>
      </c>
      <c r="BE2475" s="7">
        <v>4.1900000000000004</v>
      </c>
      <c r="BF2475" s="7">
        <v>0</v>
      </c>
      <c r="BG2475" s="7">
        <v>12847926.679827413</v>
      </c>
      <c r="BH2475" s="7">
        <v>93137</v>
      </c>
      <c r="BI2475" s="7">
        <v>6025456</v>
      </c>
      <c r="BJ2475" s="7">
        <v>72670356.566666663</v>
      </c>
      <c r="BK2475" s="7">
        <v>58209688.019999996</v>
      </c>
      <c r="BL2475" s="7">
        <v>21601411.43</v>
      </c>
      <c r="BM2475" s="7">
        <v>14639851.326666668</v>
      </c>
      <c r="BN2475" s="130">
        <v>0.873</v>
      </c>
      <c r="BO2475" s="132">
        <v>7.1947353000000004E-3</v>
      </c>
      <c r="BP2475" s="161">
        <v>88632.457387648901</v>
      </c>
      <c r="BQ2475" s="162">
        <v>327167293</v>
      </c>
      <c r="BR2475" s="161">
        <v>7162506</v>
      </c>
      <c r="BS2475" s="163">
        <v>0</v>
      </c>
      <c r="BT2475" s="163">
        <v>361124.98517251015</v>
      </c>
      <c r="BU2475" s="161">
        <v>443726344.00999999</v>
      </c>
      <c r="BV2475" s="161">
        <v>19745152.920000002</v>
      </c>
      <c r="BW2475" s="165">
        <v>139210345.06517252</v>
      </c>
      <c r="BX2475" s="161">
        <v>7162506</v>
      </c>
    </row>
    <row r="2476" spans="1:76" ht="14.45" x14ac:dyDescent="0.3">
      <c r="A2476" s="164" t="s">
        <v>2257</v>
      </c>
      <c r="B2476" s="6" t="s">
        <v>1164</v>
      </c>
      <c r="C2476" s="6" t="s">
        <v>2260</v>
      </c>
      <c r="D2476" s="6"/>
      <c r="E2476" s="6"/>
      <c r="F2476" s="24" t="str">
        <f>+Tabela1[[#This Row],[WK]]&amp;Tabela1[[#This Row],[PK]]&amp;Tabela1[[#This Row],[GK]]</f>
        <v>3062</v>
      </c>
      <c r="G2476" s="6" t="s">
        <v>2337</v>
      </c>
      <c r="H2476" s="7">
        <v>2482416121.7791591</v>
      </c>
      <c r="I2476" s="8">
        <v>1.371</v>
      </c>
      <c r="J2476" s="7">
        <v>3403392502.9599996</v>
      </c>
      <c r="K2476" s="8">
        <v>8.5999999999999993E-2</v>
      </c>
      <c r="L2476" s="7">
        <v>292691755.25455993</v>
      </c>
      <c r="M2476" s="7">
        <v>161468315.25455993</v>
      </c>
      <c r="N2476" s="9">
        <v>1.2304837859345856</v>
      </c>
      <c r="O2476" s="7">
        <v>1257047126</v>
      </c>
      <c r="P2476" s="8">
        <v>1.2949999999999999</v>
      </c>
      <c r="Q2476" s="7">
        <v>1627876028</v>
      </c>
      <c r="R2476" s="8">
        <v>2.1999999999999999E-2</v>
      </c>
      <c r="S2476" s="7">
        <v>35813272.615999997</v>
      </c>
      <c r="T2476" s="7">
        <v>17643690.615999997</v>
      </c>
      <c r="U2476" s="9">
        <v>0.97105649519069825</v>
      </c>
      <c r="V2476" s="7">
        <v>179112005.87055993</v>
      </c>
      <c r="W2476" s="9">
        <v>1.1989315395906506</v>
      </c>
      <c r="X2476" s="7">
        <v>336474887.77137101</v>
      </c>
      <c r="Y2476" s="7">
        <v>69112738</v>
      </c>
      <c r="Z2476" s="7">
        <v>60732.254999999997</v>
      </c>
      <c r="AA2476" s="7">
        <v>12170976.516371027</v>
      </c>
      <c r="AB2476" s="7">
        <v>255130441</v>
      </c>
      <c r="AC2476" s="7">
        <v>0</v>
      </c>
      <c r="AD2476" s="7">
        <v>157362881.90081108</v>
      </c>
      <c r="AE2476" s="7">
        <v>0</v>
      </c>
      <c r="AF2476" s="7">
        <v>292691755.25455993</v>
      </c>
      <c r="AG2476" s="7">
        <v>35813272.615999997</v>
      </c>
      <c r="AH2476" s="7">
        <v>157362881.90081108</v>
      </c>
      <c r="AI2476" s="7">
        <v>109598976</v>
      </c>
      <c r="AJ2476" s="7">
        <v>13659011</v>
      </c>
      <c r="AK2476" s="7">
        <v>2879912</v>
      </c>
      <c r="AL2476" s="7">
        <v>16143619</v>
      </c>
      <c r="AM2476" s="7">
        <v>3462247</v>
      </c>
      <c r="AN2476" s="7">
        <v>0</v>
      </c>
      <c r="AO2476" s="7">
        <v>0</v>
      </c>
      <c r="AP2476" s="7">
        <v>223560620</v>
      </c>
      <c r="AQ2476" s="7">
        <v>8052043</v>
      </c>
      <c r="AR2476" s="7">
        <v>131223440</v>
      </c>
      <c r="AS2476" s="7">
        <v>18169582</v>
      </c>
      <c r="AT2476" s="7">
        <v>2377557</v>
      </c>
      <c r="AU2476" s="7">
        <v>19838331</v>
      </c>
      <c r="AV2476" s="7">
        <v>3342985</v>
      </c>
      <c r="AW2476" s="7">
        <v>0</v>
      </c>
      <c r="AX2476" s="7">
        <v>0</v>
      </c>
      <c r="AY2476" s="7">
        <v>237526196</v>
      </c>
      <c r="AZ2476" s="7">
        <v>3391518</v>
      </c>
      <c r="BA2476" s="7">
        <v>60732.254999999997</v>
      </c>
      <c r="BB2476" s="7">
        <v>0</v>
      </c>
      <c r="BC2476" s="7">
        <v>0</v>
      </c>
      <c r="BD2476" s="7">
        <v>0</v>
      </c>
      <c r="BE2476" s="7">
        <v>1306.07</v>
      </c>
      <c r="BF2476" s="7">
        <v>0</v>
      </c>
      <c r="BG2476" s="7">
        <v>9251522.5163710266</v>
      </c>
      <c r="BH2476" s="7">
        <v>67066</v>
      </c>
      <c r="BI2476" s="7">
        <v>2919454</v>
      </c>
      <c r="BJ2476" s="7">
        <v>35210206.365000002</v>
      </c>
      <c r="BK2476" s="7">
        <v>21190589.516666669</v>
      </c>
      <c r="BL2476" s="7">
        <v>17327621.699999999</v>
      </c>
      <c r="BM2476" s="7">
        <v>21423223.993333329</v>
      </c>
      <c r="BN2476" s="130">
        <v>0.68899999999999995</v>
      </c>
      <c r="BO2476" s="132">
        <v>6.7735047000000003E-3</v>
      </c>
      <c r="BP2476" s="161">
        <v>83443.287827976295</v>
      </c>
      <c r="BQ2476" s="162">
        <v>255130441</v>
      </c>
      <c r="BR2476" s="161">
        <v>-560380</v>
      </c>
      <c r="BS2476" s="163">
        <v>20721573.29137101</v>
      </c>
      <c r="BT2476" s="163">
        <v>0</v>
      </c>
      <c r="BU2476" s="161">
        <v>292691755.25</v>
      </c>
      <c r="BV2476" s="161">
        <v>35813272.619999997</v>
      </c>
      <c r="BW2476" s="165">
        <v>136641308.61000001</v>
      </c>
      <c r="BX2476" s="161">
        <v>-560380</v>
      </c>
    </row>
    <row r="2477" spans="1:76" ht="14.45" x14ac:dyDescent="0.3">
      <c r="A2477" s="164" t="s">
        <v>2257</v>
      </c>
      <c r="B2477" s="6" t="s">
        <v>1164</v>
      </c>
      <c r="C2477" s="6" t="s">
        <v>2268</v>
      </c>
      <c r="D2477" s="6"/>
      <c r="E2477" s="6"/>
      <c r="F2477" s="24" t="str">
        <f>+Tabela1[[#This Row],[WK]]&amp;Tabela1[[#This Row],[PK]]&amp;Tabela1[[#This Row],[GK]]</f>
        <v>3063</v>
      </c>
      <c r="G2477" s="6" t="s">
        <v>2338</v>
      </c>
      <c r="H2477" s="7">
        <v>2507518520.0917792</v>
      </c>
      <c r="I2477" s="8">
        <v>1.371</v>
      </c>
      <c r="J2477" s="7">
        <v>3437807891.0499997</v>
      </c>
      <c r="K2477" s="8">
        <v>8.5999999999999993E-2</v>
      </c>
      <c r="L2477" s="7">
        <v>295651478.63029993</v>
      </c>
      <c r="M2477" s="7">
        <v>140047229.63029993</v>
      </c>
      <c r="N2477" s="9">
        <v>0.90002188584387521</v>
      </c>
      <c r="O2477" s="7">
        <v>521119127</v>
      </c>
      <c r="P2477" s="8">
        <v>1.2949999999999999</v>
      </c>
      <c r="Q2477" s="7">
        <v>674849269</v>
      </c>
      <c r="R2477" s="8">
        <v>2.1999999999999999E-2</v>
      </c>
      <c r="S2477" s="7">
        <v>14846683.918</v>
      </c>
      <c r="T2477" s="7">
        <v>3797360.9179999996</v>
      </c>
      <c r="U2477" s="9">
        <v>0.34367362760596282</v>
      </c>
      <c r="V2477" s="7">
        <v>143844590.54829991</v>
      </c>
      <c r="W2477" s="9">
        <v>0.8631353581086153</v>
      </c>
      <c r="X2477" s="7">
        <v>273329829.64568698</v>
      </c>
      <c r="Y2477" s="7">
        <v>30553111</v>
      </c>
      <c r="Z2477" s="7">
        <v>0</v>
      </c>
      <c r="AA2477" s="7">
        <v>12566256.64568699</v>
      </c>
      <c r="AB2477" s="7">
        <v>230210462</v>
      </c>
      <c r="AC2477" s="7">
        <v>0</v>
      </c>
      <c r="AD2477" s="7">
        <v>129485239.09738706</v>
      </c>
      <c r="AE2477" s="7">
        <v>0</v>
      </c>
      <c r="AF2477" s="7">
        <v>295651478.63029993</v>
      </c>
      <c r="AG2477" s="7">
        <v>14846683.918</v>
      </c>
      <c r="AH2477" s="7">
        <v>129485239.09738706</v>
      </c>
      <c r="AI2477" s="7">
        <v>129962044</v>
      </c>
      <c r="AJ2477" s="7">
        <v>10970525</v>
      </c>
      <c r="AK2477" s="7">
        <v>0</v>
      </c>
      <c r="AL2477" s="7">
        <v>5982428</v>
      </c>
      <c r="AM2477" s="7">
        <v>3151898</v>
      </c>
      <c r="AN2477" s="7">
        <v>0</v>
      </c>
      <c r="AO2477" s="7">
        <v>-969302</v>
      </c>
      <c r="AP2477" s="7">
        <v>206576557</v>
      </c>
      <c r="AQ2477" s="7">
        <v>7666150</v>
      </c>
      <c r="AR2477" s="7">
        <v>155604249</v>
      </c>
      <c r="AS2477" s="7">
        <v>11049323</v>
      </c>
      <c r="AT2477" s="7">
        <v>0</v>
      </c>
      <c r="AU2477" s="7">
        <v>7888901</v>
      </c>
      <c r="AV2477" s="7">
        <v>2993315</v>
      </c>
      <c r="AW2477" s="7">
        <v>0</v>
      </c>
      <c r="AX2477" s="7">
        <v>-1404809</v>
      </c>
      <c r="AY2477" s="7">
        <v>213578208</v>
      </c>
      <c r="AZ2477" s="7">
        <v>3321774</v>
      </c>
      <c r="BA2477" s="7">
        <v>0</v>
      </c>
      <c r="BB2477" s="7">
        <v>0</v>
      </c>
      <c r="BC2477" s="7">
        <v>0</v>
      </c>
      <c r="BD2477" s="7">
        <v>0</v>
      </c>
      <c r="BE2477" s="7">
        <v>0</v>
      </c>
      <c r="BF2477" s="7">
        <v>0</v>
      </c>
      <c r="BG2477" s="7">
        <v>8283827.6456869897</v>
      </c>
      <c r="BH2477" s="7">
        <v>60051</v>
      </c>
      <c r="BI2477" s="7">
        <v>4282429</v>
      </c>
      <c r="BJ2477" s="7">
        <v>51648414.136666656</v>
      </c>
      <c r="BK2477" s="7">
        <v>37424477.669999987</v>
      </c>
      <c r="BL2477" s="7">
        <v>23075247.573333334</v>
      </c>
      <c r="BM2477" s="7">
        <v>10745250.720000006</v>
      </c>
      <c r="BN2477" s="130">
        <v>0.74</v>
      </c>
      <c r="BO2477" s="132">
        <v>5.5261748000000003E-3</v>
      </c>
      <c r="BP2477" s="161">
        <v>68077.341376636716</v>
      </c>
      <c r="BQ2477" s="162">
        <v>230210462</v>
      </c>
      <c r="BR2477" s="161">
        <v>5858156</v>
      </c>
      <c r="BS2477" s="163">
        <v>0</v>
      </c>
      <c r="BT2477" s="163">
        <v>0</v>
      </c>
      <c r="BU2477" s="161">
        <v>295651478.63</v>
      </c>
      <c r="BV2477" s="161">
        <v>14846683.92</v>
      </c>
      <c r="BW2477" s="165">
        <v>129485239.09999999</v>
      </c>
      <c r="BX2477" s="161">
        <v>5858156</v>
      </c>
    </row>
    <row r="2478" spans="1:76" ht="14.45" x14ac:dyDescent="0.3">
      <c r="A2478" s="164" t="s">
        <v>2257</v>
      </c>
      <c r="B2478" s="6" t="s">
        <v>1164</v>
      </c>
      <c r="C2478" s="6" t="s">
        <v>2262</v>
      </c>
      <c r="D2478" s="6"/>
      <c r="E2478" s="6"/>
      <c r="F2478" s="24" t="str">
        <f>+Tabela1[[#This Row],[WK]]&amp;Tabela1[[#This Row],[PK]]&amp;Tabela1[[#This Row],[GK]]</f>
        <v>3064</v>
      </c>
      <c r="G2478" s="6" t="s">
        <v>2339</v>
      </c>
      <c r="H2478" s="7">
        <v>26382117086.417194</v>
      </c>
      <c r="I2478" s="8">
        <v>1.371</v>
      </c>
      <c r="J2478" s="7">
        <v>36169882525.480003</v>
      </c>
      <c r="K2478" s="8">
        <v>8.5999999999999993E-2</v>
      </c>
      <c r="L2478" s="7">
        <v>3110609897.1912799</v>
      </c>
      <c r="M2478" s="7">
        <v>1316697176.1912799</v>
      </c>
      <c r="N2478" s="9">
        <v>0.73398062279044396</v>
      </c>
      <c r="O2478" s="7">
        <v>15994112702</v>
      </c>
      <c r="P2478" s="8">
        <v>1.2949999999999999</v>
      </c>
      <c r="Q2478" s="7">
        <v>20712375949</v>
      </c>
      <c r="R2478" s="8">
        <v>2.1999999999999999E-2</v>
      </c>
      <c r="S2478" s="7">
        <v>455672270.87799996</v>
      </c>
      <c r="T2478" s="7">
        <v>125357475.87799996</v>
      </c>
      <c r="U2478" s="9">
        <v>0.37950911607819432</v>
      </c>
      <c r="V2478" s="7">
        <v>1442054652.0692797</v>
      </c>
      <c r="W2478" s="9">
        <v>0.67886073464706953</v>
      </c>
      <c r="X2478" s="7">
        <v>1694374174.2074277</v>
      </c>
      <c r="Y2478" s="7">
        <v>0</v>
      </c>
      <c r="Z2478" s="7">
        <v>51739</v>
      </c>
      <c r="AA2478" s="7">
        <v>130928478.20742775</v>
      </c>
      <c r="AB2478" s="7">
        <v>1563393957</v>
      </c>
      <c r="AC2478" s="7">
        <v>0</v>
      </c>
      <c r="AD2478" s="7">
        <v>252319522.13814789</v>
      </c>
      <c r="AE2478" s="7">
        <v>0</v>
      </c>
      <c r="AF2478" s="7">
        <v>3110609897.1912799</v>
      </c>
      <c r="AG2478" s="7">
        <v>455672270.87799996</v>
      </c>
      <c r="AH2478" s="7">
        <v>252319522.13814789</v>
      </c>
      <c r="AI2478" s="7">
        <v>1498291754</v>
      </c>
      <c r="AJ2478" s="7">
        <v>364189392</v>
      </c>
      <c r="AK2478" s="7">
        <v>0</v>
      </c>
      <c r="AL2478" s="7">
        <v>48291807</v>
      </c>
      <c r="AM2478" s="7">
        <v>24352126</v>
      </c>
      <c r="AN2478" s="7">
        <v>0</v>
      </c>
      <c r="AO2478" s="7">
        <v>-124786817</v>
      </c>
      <c r="AP2478" s="7">
        <v>1366809771</v>
      </c>
      <c r="AQ2478" s="7">
        <v>60493761</v>
      </c>
      <c r="AR2478" s="7">
        <v>1793912721</v>
      </c>
      <c r="AS2478" s="7">
        <v>330314795</v>
      </c>
      <c r="AT2478" s="7">
        <v>0</v>
      </c>
      <c r="AU2478" s="7">
        <v>51084995</v>
      </c>
      <c r="AV2478" s="7">
        <v>25219297</v>
      </c>
      <c r="AW2478" s="7">
        <v>0</v>
      </c>
      <c r="AX2478" s="7">
        <v>-131445371</v>
      </c>
      <c r="AY2478" s="7">
        <v>1445094205</v>
      </c>
      <c r="AZ2478" s="7">
        <v>25596151</v>
      </c>
      <c r="BA2478" s="7">
        <v>51739</v>
      </c>
      <c r="BB2478" s="7">
        <v>0</v>
      </c>
      <c r="BC2478" s="7">
        <v>56.8</v>
      </c>
      <c r="BD2478" s="7">
        <v>183.09</v>
      </c>
      <c r="BE2478" s="7">
        <v>367.82</v>
      </c>
      <c r="BF2478" s="7">
        <v>0</v>
      </c>
      <c r="BG2478" s="7">
        <v>74275796.207427755</v>
      </c>
      <c r="BH2478" s="7">
        <v>538439</v>
      </c>
      <c r="BI2478" s="7">
        <v>56652682</v>
      </c>
      <c r="BJ2478" s="7">
        <v>683262975.94000006</v>
      </c>
      <c r="BK2478" s="7">
        <v>443860598.69</v>
      </c>
      <c r="BL2478" s="7">
        <v>427938329.59999996</v>
      </c>
      <c r="BM2478" s="7">
        <v>101732849.80000001</v>
      </c>
      <c r="BN2478" s="130">
        <v>0.92200000000000004</v>
      </c>
      <c r="BO2478" s="132">
        <v>5.1395772899999997E-2</v>
      </c>
      <c r="BP2478" s="161">
        <v>633148.1900292827</v>
      </c>
      <c r="BQ2478" s="162">
        <v>1563393957</v>
      </c>
      <c r="BR2478" s="161">
        <v>88515681</v>
      </c>
      <c r="BS2478" s="163">
        <v>0</v>
      </c>
      <c r="BT2478" s="163">
        <v>0</v>
      </c>
      <c r="BU2478" s="161">
        <v>3110609897.1900001</v>
      </c>
      <c r="BV2478" s="161">
        <v>455672270.88</v>
      </c>
      <c r="BW2478" s="165">
        <v>252319522.13999999</v>
      </c>
      <c r="BX2478" s="161">
        <v>88515681</v>
      </c>
    </row>
    <row r="2479" spans="1:76" ht="14.45" x14ac:dyDescent="0.3">
      <c r="A2479" s="164" t="s">
        <v>2257</v>
      </c>
      <c r="B2479" s="6" t="s">
        <v>1170</v>
      </c>
      <c r="C2479" s="6" t="s">
        <v>2258</v>
      </c>
      <c r="D2479" s="6"/>
      <c r="E2479" s="6"/>
      <c r="F2479" s="24" t="str">
        <f>+Tabela1[[#This Row],[WK]]&amp;Tabela1[[#This Row],[PK]]&amp;Tabela1[[#This Row],[GK]]</f>
        <v>3261</v>
      </c>
      <c r="G2479" s="6" t="s">
        <v>2340</v>
      </c>
      <c r="H2479" s="7">
        <v>4126895427.1531959</v>
      </c>
      <c r="I2479" s="8">
        <v>1.371</v>
      </c>
      <c r="J2479" s="7">
        <v>5657973630.6300001</v>
      </c>
      <c r="K2479" s="8">
        <v>8.5999999999999993E-2</v>
      </c>
      <c r="L2479" s="7">
        <v>486585732.23417997</v>
      </c>
      <c r="M2479" s="7">
        <v>250537843.23417997</v>
      </c>
      <c r="N2479" s="9">
        <v>1.0613856548159173</v>
      </c>
      <c r="O2479" s="7">
        <v>855055652</v>
      </c>
      <c r="P2479" s="8">
        <v>1.2949999999999999</v>
      </c>
      <c r="Q2479" s="7">
        <v>1107297069</v>
      </c>
      <c r="R2479" s="8">
        <v>2.1999999999999999E-2</v>
      </c>
      <c r="S2479" s="7">
        <v>24360535.517999999</v>
      </c>
      <c r="T2479" s="7">
        <v>4946086.5179999992</v>
      </c>
      <c r="U2479" s="9">
        <v>0.25476316726784259</v>
      </c>
      <c r="V2479" s="7">
        <v>255483929.75217998</v>
      </c>
      <c r="W2479" s="9">
        <v>1.0000845202950424</v>
      </c>
      <c r="X2479" s="7">
        <v>339497814.41792536</v>
      </c>
      <c r="Y2479" s="7">
        <v>0</v>
      </c>
      <c r="Z2479" s="7">
        <v>514123.68499999994</v>
      </c>
      <c r="AA2479" s="7">
        <v>20069541.73292537</v>
      </c>
      <c r="AB2479" s="7">
        <v>318914149</v>
      </c>
      <c r="AC2479" s="7">
        <v>0</v>
      </c>
      <c r="AD2479" s="7">
        <v>84013884.665745378</v>
      </c>
      <c r="AE2479" s="7">
        <v>0</v>
      </c>
      <c r="AF2479" s="7">
        <v>486585732.23417997</v>
      </c>
      <c r="AG2479" s="7">
        <v>24360535.517999999</v>
      </c>
      <c r="AH2479" s="7">
        <v>84013884.665745378</v>
      </c>
      <c r="AI2479" s="7">
        <v>197149283</v>
      </c>
      <c r="AJ2479" s="7">
        <v>18081813</v>
      </c>
      <c r="AK2479" s="7">
        <v>0</v>
      </c>
      <c r="AL2479" s="7">
        <v>17792083</v>
      </c>
      <c r="AM2479" s="7">
        <v>4823838</v>
      </c>
      <c r="AN2479" s="7">
        <v>0</v>
      </c>
      <c r="AO2479" s="7">
        <v>0</v>
      </c>
      <c r="AP2479" s="7">
        <v>277037362</v>
      </c>
      <c r="AQ2479" s="7">
        <v>12551481</v>
      </c>
      <c r="AR2479" s="7">
        <v>236047889</v>
      </c>
      <c r="AS2479" s="7">
        <v>19414449</v>
      </c>
      <c r="AT2479" s="7">
        <v>0</v>
      </c>
      <c r="AU2479" s="7">
        <v>22296257</v>
      </c>
      <c r="AV2479" s="7">
        <v>5260768</v>
      </c>
      <c r="AW2479" s="7">
        <v>0</v>
      </c>
      <c r="AX2479" s="7">
        <v>0</v>
      </c>
      <c r="AY2479" s="7">
        <v>295421502</v>
      </c>
      <c r="AZ2479" s="7">
        <v>5214601</v>
      </c>
      <c r="BA2479" s="7">
        <v>514123.68499999994</v>
      </c>
      <c r="BB2479" s="7">
        <v>0</v>
      </c>
      <c r="BC2479" s="7">
        <v>133.52000000000001</v>
      </c>
      <c r="BD2479" s="7">
        <v>4870.6499999999996</v>
      </c>
      <c r="BE2479" s="7">
        <v>424.99</v>
      </c>
      <c r="BF2479" s="7">
        <v>0</v>
      </c>
      <c r="BG2479" s="7">
        <v>14558877.732925372</v>
      </c>
      <c r="BH2479" s="7">
        <v>105540</v>
      </c>
      <c r="BI2479" s="7">
        <v>5510664</v>
      </c>
      <c r="BJ2479" s="7">
        <v>66461688.106666684</v>
      </c>
      <c r="BK2479" s="7">
        <v>56390010.170000017</v>
      </c>
      <c r="BL2479" s="7">
        <v>11623647.300000003</v>
      </c>
      <c r="BM2479" s="7">
        <v>17039417.146666661</v>
      </c>
      <c r="BN2479" s="130">
        <v>0.84599999999999997</v>
      </c>
      <c r="BO2479" s="132">
        <v>8.0962622000000008E-3</v>
      </c>
      <c r="BP2479" s="161">
        <v>99738.43164275428</v>
      </c>
      <c r="BQ2479" s="162">
        <v>318914149</v>
      </c>
      <c r="BR2479" s="161">
        <v>4878305</v>
      </c>
      <c r="BS2479" s="163">
        <v>0</v>
      </c>
      <c r="BT2479" s="163">
        <v>8573618.5820746422</v>
      </c>
      <c r="BU2479" s="161">
        <v>486585732.23000002</v>
      </c>
      <c r="BV2479" s="161">
        <v>24360535.52</v>
      </c>
      <c r="BW2479" s="165">
        <v>92587503.252074644</v>
      </c>
      <c r="BX2479" s="161">
        <v>4878305</v>
      </c>
    </row>
    <row r="2480" spans="1:76" ht="14.45" x14ac:dyDescent="0.3">
      <c r="A2480" s="164" t="s">
        <v>2257</v>
      </c>
      <c r="B2480" s="6" t="s">
        <v>1170</v>
      </c>
      <c r="C2480" s="6" t="s">
        <v>2260</v>
      </c>
      <c r="D2480" s="6"/>
      <c r="E2480" s="6"/>
      <c r="F2480" s="24" t="str">
        <f>+Tabela1[[#This Row],[WK]]&amp;Tabela1[[#This Row],[PK]]&amp;Tabela1[[#This Row],[GK]]</f>
        <v>3262</v>
      </c>
      <c r="G2480" s="6" t="s">
        <v>2341</v>
      </c>
      <c r="H2480" s="7">
        <v>16021381910.573311</v>
      </c>
      <c r="I2480" s="8">
        <v>1.371</v>
      </c>
      <c r="J2480" s="7">
        <v>21965314599.389999</v>
      </c>
      <c r="K2480" s="8">
        <v>8.5999999999999993E-2</v>
      </c>
      <c r="L2480" s="7">
        <v>1889017055.5475397</v>
      </c>
      <c r="M2480" s="7">
        <v>958877062.54753971</v>
      </c>
      <c r="N2480" s="9">
        <v>1.0308954240907904</v>
      </c>
      <c r="O2480" s="7">
        <v>4419937223</v>
      </c>
      <c r="P2480" s="8">
        <v>1.2949999999999999</v>
      </c>
      <c r="Q2480" s="7">
        <v>5723818704</v>
      </c>
      <c r="R2480" s="8">
        <v>2.1999999999999999E-2</v>
      </c>
      <c r="S2480" s="7">
        <v>125924011.48799999</v>
      </c>
      <c r="T2480" s="7">
        <v>39736994.487999991</v>
      </c>
      <c r="U2480" s="9">
        <v>0.46105545674007942</v>
      </c>
      <c r="V2480" s="7">
        <v>998614057.03553963</v>
      </c>
      <c r="W2480" s="9">
        <v>0.98257160068543259</v>
      </c>
      <c r="X2480" s="7">
        <v>1146320527.1916103</v>
      </c>
      <c r="Y2480" s="7">
        <v>0</v>
      </c>
      <c r="Z2480" s="7">
        <v>560131.25</v>
      </c>
      <c r="AA2480" s="7">
        <v>108153604.94161037</v>
      </c>
      <c r="AB2480" s="7">
        <v>1037606791</v>
      </c>
      <c r="AC2480" s="7">
        <v>0</v>
      </c>
      <c r="AD2480" s="7">
        <v>147706470.15607065</v>
      </c>
      <c r="AE2480" s="7">
        <v>0</v>
      </c>
      <c r="AF2480" s="7">
        <v>1889017055.5475397</v>
      </c>
      <c r="AG2480" s="7">
        <v>125924011.48799999</v>
      </c>
      <c r="AH2480" s="7">
        <v>147706470.15607065</v>
      </c>
      <c r="AI2480" s="7">
        <v>776861140</v>
      </c>
      <c r="AJ2480" s="7">
        <v>81642975</v>
      </c>
      <c r="AK2480" s="7">
        <v>0</v>
      </c>
      <c r="AL2480" s="7">
        <v>18592292</v>
      </c>
      <c r="AM2480" s="7">
        <v>18722070</v>
      </c>
      <c r="AN2480" s="7">
        <v>0</v>
      </c>
      <c r="AO2480" s="7">
        <v>0</v>
      </c>
      <c r="AP2480" s="7">
        <v>911000783</v>
      </c>
      <c r="AQ2480" s="7">
        <v>39894215</v>
      </c>
      <c r="AR2480" s="7">
        <v>930139993</v>
      </c>
      <c r="AS2480" s="7">
        <v>86187017</v>
      </c>
      <c r="AT2480" s="7">
        <v>0</v>
      </c>
      <c r="AU2480" s="7">
        <v>25407768</v>
      </c>
      <c r="AV2480" s="7">
        <v>19582412</v>
      </c>
      <c r="AW2480" s="7">
        <v>0</v>
      </c>
      <c r="AX2480" s="7">
        <v>0</v>
      </c>
      <c r="AY2480" s="7">
        <v>962800202</v>
      </c>
      <c r="AZ2480" s="7">
        <v>16725652</v>
      </c>
      <c r="BA2480" s="7">
        <v>560131.25</v>
      </c>
      <c r="BB2480" s="7">
        <v>0</v>
      </c>
      <c r="BC2480" s="7">
        <v>4.76</v>
      </c>
      <c r="BD2480" s="7">
        <v>406.11</v>
      </c>
      <c r="BE2480" s="7">
        <v>11201.88</v>
      </c>
      <c r="BF2480" s="7">
        <v>0</v>
      </c>
      <c r="BG2480" s="7">
        <v>53670307.941610359</v>
      </c>
      <c r="BH2480" s="7">
        <v>389066</v>
      </c>
      <c r="BI2480" s="7">
        <v>54483297</v>
      </c>
      <c r="BJ2480" s="7">
        <v>657098906.50500011</v>
      </c>
      <c r="BK2480" s="7">
        <v>499144523.48000008</v>
      </c>
      <c r="BL2480" s="7">
        <v>296136175.31999999</v>
      </c>
      <c r="BM2480" s="7">
        <v>39545181.459999979</v>
      </c>
      <c r="BN2480" s="130">
        <v>0.99199999999999999</v>
      </c>
      <c r="BO2480" s="132">
        <v>2.6800933499999999E-2</v>
      </c>
      <c r="BP2480" s="161">
        <v>330162.61041128595</v>
      </c>
      <c r="BQ2480" s="162">
        <v>1037606791</v>
      </c>
      <c r="BR2480" s="161">
        <v>30699650</v>
      </c>
      <c r="BS2480" s="163">
        <v>0</v>
      </c>
      <c r="BT2480" s="163">
        <v>0</v>
      </c>
      <c r="BU2480" s="161">
        <v>1889017055.55</v>
      </c>
      <c r="BV2480" s="161">
        <v>125924011.48999999</v>
      </c>
      <c r="BW2480" s="165">
        <v>147706470.16</v>
      </c>
      <c r="BX2480" s="161">
        <v>30699650</v>
      </c>
    </row>
    <row r="2481" spans="1:76" ht="14.45" x14ac:dyDescent="0.3">
      <c r="A2481" s="164" t="s">
        <v>2257</v>
      </c>
      <c r="B2481" s="6" t="s">
        <v>1170</v>
      </c>
      <c r="C2481" s="6" t="s">
        <v>2268</v>
      </c>
      <c r="D2481" s="6"/>
      <c r="E2481" s="6"/>
      <c r="F2481" s="24" t="str">
        <f>+Tabela1[[#This Row],[WK]]&amp;Tabela1[[#This Row],[PK]]&amp;Tabela1[[#This Row],[GK]]</f>
        <v>3263</v>
      </c>
      <c r="G2481" s="6" t="s">
        <v>2342</v>
      </c>
      <c r="H2481" s="7">
        <v>1458616021.803211</v>
      </c>
      <c r="I2481" s="8">
        <v>1.371</v>
      </c>
      <c r="J2481" s="7">
        <v>1999762565.8900001</v>
      </c>
      <c r="K2481" s="8">
        <v>8.5999999999999993E-2</v>
      </c>
      <c r="L2481" s="7">
        <v>171979580.66654</v>
      </c>
      <c r="M2481" s="7">
        <v>94083552.666539997</v>
      </c>
      <c r="N2481" s="9">
        <v>1.2078093720842864</v>
      </c>
      <c r="O2481" s="7">
        <v>191720164</v>
      </c>
      <c r="P2481" s="8">
        <v>1.2949999999999999</v>
      </c>
      <c r="Q2481" s="7">
        <v>248277612</v>
      </c>
      <c r="R2481" s="8">
        <v>2.1999999999999999E-2</v>
      </c>
      <c r="S2481" s="7">
        <v>5462107.4639999997</v>
      </c>
      <c r="T2481" s="7">
        <v>423956.46399999969</v>
      </c>
      <c r="U2481" s="9">
        <v>8.4149217441081003E-2</v>
      </c>
      <c r="V2481" s="7">
        <v>94507509.130539984</v>
      </c>
      <c r="W2481" s="9">
        <v>1.1395483776422262</v>
      </c>
      <c r="X2481" s="7">
        <v>98305302.795000002</v>
      </c>
      <c r="Y2481" s="7">
        <v>0</v>
      </c>
      <c r="Z2481" s="7">
        <v>2295780.7949999999</v>
      </c>
      <c r="AA2481" s="7">
        <v>21636398</v>
      </c>
      <c r="AB2481" s="7">
        <v>74373124</v>
      </c>
      <c r="AC2481" s="7">
        <v>0</v>
      </c>
      <c r="AD2481" s="7">
        <v>3797793.6644600052</v>
      </c>
      <c r="AE2481" s="7">
        <v>0</v>
      </c>
      <c r="AF2481" s="7">
        <v>171979580.66654</v>
      </c>
      <c r="AG2481" s="7">
        <v>5462107.4639999997</v>
      </c>
      <c r="AH2481" s="7">
        <v>3797793.6644600052</v>
      </c>
      <c r="AI2481" s="7">
        <v>65059451</v>
      </c>
      <c r="AJ2481" s="7">
        <v>5355580</v>
      </c>
      <c r="AK2481" s="7">
        <v>1734712</v>
      </c>
      <c r="AL2481" s="7">
        <v>7680021</v>
      </c>
      <c r="AM2481" s="7">
        <v>10652584</v>
      </c>
      <c r="AN2481" s="7">
        <v>0</v>
      </c>
      <c r="AO2481" s="7">
        <v>0</v>
      </c>
      <c r="AP2481" s="7">
        <v>60788263</v>
      </c>
      <c r="AQ2481" s="7">
        <v>3465084</v>
      </c>
      <c r="AR2481" s="7">
        <v>77896028</v>
      </c>
      <c r="AS2481" s="7">
        <v>5038151</v>
      </c>
      <c r="AT2481" s="7">
        <v>1898087</v>
      </c>
      <c r="AU2481" s="7">
        <v>8490340</v>
      </c>
      <c r="AV2481" s="7">
        <v>4731321</v>
      </c>
      <c r="AW2481" s="7">
        <v>0</v>
      </c>
      <c r="AX2481" s="7">
        <v>0</v>
      </c>
      <c r="AY2481" s="7">
        <v>67165838</v>
      </c>
      <c r="AZ2481" s="7">
        <v>1472740</v>
      </c>
      <c r="BA2481" s="7">
        <v>2295780.7949999999</v>
      </c>
      <c r="BB2481" s="7">
        <v>2501.35</v>
      </c>
      <c r="BC2481" s="7">
        <v>38.14</v>
      </c>
      <c r="BD2481" s="7">
        <v>0</v>
      </c>
      <c r="BE2481" s="7">
        <v>15766.03</v>
      </c>
      <c r="BF2481" s="7">
        <v>0</v>
      </c>
      <c r="BG2481" s="7">
        <v>6818286</v>
      </c>
      <c r="BH2481" s="7">
        <v>38904</v>
      </c>
      <c r="BI2481" s="7">
        <v>14818112</v>
      </c>
      <c r="BJ2481" s="7">
        <v>178714642.07916668</v>
      </c>
      <c r="BK2481" s="7">
        <v>52177960.223333329</v>
      </c>
      <c r="BL2481" s="7">
        <v>240839882.66666666</v>
      </c>
      <c r="BM2481" s="7">
        <v>24466962.089999989</v>
      </c>
      <c r="BN2481" s="130">
        <v>1.081</v>
      </c>
      <c r="BO2481" s="132">
        <v>2.7962730000000002E-3</v>
      </c>
      <c r="BP2481" s="161">
        <v>34447.486511058771</v>
      </c>
      <c r="BQ2481" s="162">
        <v>74373124</v>
      </c>
      <c r="BR2481" s="161">
        <v>3675240</v>
      </c>
      <c r="BS2481" s="163">
        <v>0</v>
      </c>
      <c r="BT2481" s="163">
        <v>0</v>
      </c>
      <c r="BU2481" s="161">
        <v>171979580.66999999</v>
      </c>
      <c r="BV2481" s="161">
        <v>5462107.46</v>
      </c>
      <c r="BW2481" s="165">
        <v>3797793.66</v>
      </c>
      <c r="BX2481" s="161">
        <v>3675240</v>
      </c>
    </row>
    <row r="2482" spans="1:76" ht="14.45" x14ac:dyDescent="0.3">
      <c r="A2482" s="164" t="s">
        <v>2343</v>
      </c>
      <c r="B2482" s="6" t="s">
        <v>32</v>
      </c>
      <c r="C2482" s="6" t="s">
        <v>33</v>
      </c>
      <c r="D2482" s="6"/>
      <c r="E2482" s="6"/>
      <c r="F2482" s="24" t="str">
        <f>+Tabela1[[#This Row],[WK]]&amp;Tabela1[[#This Row],[PK]]&amp;Tabela1[[#This Row],[GK]]</f>
        <v>0201</v>
      </c>
      <c r="G2482" s="6" t="s">
        <v>2344</v>
      </c>
      <c r="H2482" s="7">
        <v>2923903899.729619</v>
      </c>
      <c r="I2482" s="8">
        <v>1.371</v>
      </c>
      <c r="J2482" s="7">
        <v>4008672246.5299997</v>
      </c>
      <c r="K2482" s="15">
        <v>0.02</v>
      </c>
      <c r="L2482" s="7">
        <v>80173444.930600002</v>
      </c>
      <c r="M2482" s="7">
        <v>48668852.930600002</v>
      </c>
      <c r="N2482" s="9">
        <v>1.5448177500790996</v>
      </c>
      <c r="O2482" s="16">
        <v>355719180</v>
      </c>
      <c r="P2482" s="8">
        <v>1.2949999999999999</v>
      </c>
      <c r="Q2482" s="7">
        <v>460656338</v>
      </c>
      <c r="R2482" s="8">
        <v>1.7000000000000001E-2</v>
      </c>
      <c r="S2482" s="7">
        <v>7831157.7460000003</v>
      </c>
      <c r="T2482" s="7">
        <v>6361276.7460000003</v>
      </c>
      <c r="U2482" s="9">
        <v>4.3277494885640406</v>
      </c>
      <c r="V2482" s="7">
        <v>55030129.676600009</v>
      </c>
      <c r="W2482" s="9">
        <v>1.6688706344632107</v>
      </c>
      <c r="X2482" s="7">
        <v>88535047.108630151</v>
      </c>
      <c r="Y2482" s="7">
        <v>0</v>
      </c>
      <c r="Z2482" s="7">
        <v>894920.35499999998</v>
      </c>
      <c r="AA2482" s="7">
        <v>2055194.7536301506</v>
      </c>
      <c r="AB2482" s="7">
        <v>74259144</v>
      </c>
      <c r="AC2482" s="7">
        <v>11325788</v>
      </c>
      <c r="AD2482" s="7">
        <v>33504917.432030149</v>
      </c>
      <c r="AE2482" s="7">
        <v>0</v>
      </c>
      <c r="AF2482" s="7">
        <v>80173444.930600002</v>
      </c>
      <c r="AG2482" s="7">
        <v>7831157.7460000003</v>
      </c>
      <c r="AH2482" s="7">
        <v>33504917.432030149</v>
      </c>
      <c r="AI2482" s="7">
        <v>26345326</v>
      </c>
      <c r="AJ2482" s="7">
        <v>2816746</v>
      </c>
      <c r="AK2482" s="7">
        <v>7004570</v>
      </c>
      <c r="AL2482" s="7">
        <v>1509545</v>
      </c>
      <c r="AM2482" s="7">
        <v>777662</v>
      </c>
      <c r="AN2482" s="7">
        <v>0</v>
      </c>
      <c r="AO2482" s="7">
        <v>0</v>
      </c>
      <c r="AP2482" s="7">
        <v>75640666</v>
      </c>
      <c r="AQ2482" s="7">
        <v>0</v>
      </c>
      <c r="AR2482" s="7">
        <v>31504592</v>
      </c>
      <c r="AS2482" s="7">
        <v>1469881</v>
      </c>
      <c r="AT2482" s="7">
        <v>9555257</v>
      </c>
      <c r="AU2482" s="7">
        <v>1646377</v>
      </c>
      <c r="AV2482" s="7">
        <v>792348</v>
      </c>
      <c r="AW2482" s="7">
        <v>0</v>
      </c>
      <c r="AX2482" s="7">
        <v>0</v>
      </c>
      <c r="AY2482" s="7">
        <v>73351641</v>
      </c>
      <c r="AZ2482" s="7">
        <v>0</v>
      </c>
      <c r="BA2482" s="7">
        <v>894920.35499999998</v>
      </c>
      <c r="BB2482" s="7">
        <v>0</v>
      </c>
      <c r="BC2482" s="7">
        <v>214.2</v>
      </c>
      <c r="BD2482" s="7">
        <v>559.30999999999995</v>
      </c>
      <c r="BE2482" s="7">
        <v>82683.89</v>
      </c>
      <c r="BF2482" s="7">
        <v>0</v>
      </c>
      <c r="BG2482" s="7">
        <v>1485860.7536301506</v>
      </c>
      <c r="BH2482" s="7">
        <v>87642</v>
      </c>
      <c r="BI2482" s="7">
        <v>569334</v>
      </c>
      <c r="BJ2482" s="7">
        <v>8785811.5850000009</v>
      </c>
      <c r="BK2482" s="7">
        <v>5560680.1466666674</v>
      </c>
      <c r="BL2482" s="7">
        <v>3147717.5</v>
      </c>
      <c r="BM2482" s="7">
        <v>6605090.7533333329</v>
      </c>
      <c r="BN2482" s="130">
        <v>1.091</v>
      </c>
      <c r="BO2482" s="131">
        <v>3.0293967E-3</v>
      </c>
      <c r="BP2482" s="161">
        <v>77053.681910908635</v>
      </c>
      <c r="BQ2482" s="162">
        <v>74259144</v>
      </c>
      <c r="BR2482" s="161">
        <v>1645826</v>
      </c>
      <c r="BS2482" s="163">
        <v>0</v>
      </c>
      <c r="BT2482" s="163">
        <v>3456401.8913698494</v>
      </c>
      <c r="BU2482" s="161">
        <v>80173444.930000007</v>
      </c>
      <c r="BV2482" s="161">
        <v>7831157.75</v>
      </c>
      <c r="BW2482" s="165">
        <v>36961319.321369849</v>
      </c>
      <c r="BX2482" s="161">
        <v>1645826</v>
      </c>
    </row>
    <row r="2483" spans="1:76" ht="14.45" x14ac:dyDescent="0.3">
      <c r="A2483" s="164" t="s">
        <v>2343</v>
      </c>
      <c r="B2483" s="6" t="s">
        <v>32</v>
      </c>
      <c r="C2483" s="6" t="s">
        <v>32</v>
      </c>
      <c r="D2483" s="6"/>
      <c r="E2483" s="6"/>
      <c r="F2483" s="24" t="str">
        <f>+Tabela1[[#This Row],[WK]]&amp;Tabela1[[#This Row],[PK]]&amp;Tabela1[[#This Row],[GK]]</f>
        <v>0202</v>
      </c>
      <c r="G2483" s="6" t="s">
        <v>2345</v>
      </c>
      <c r="H2483" s="7">
        <v>2939521798.1864042</v>
      </c>
      <c r="I2483" s="8">
        <v>1.371</v>
      </c>
      <c r="J2483" s="7">
        <v>4030084385.3199997</v>
      </c>
      <c r="K2483" s="15">
        <v>0.02</v>
      </c>
      <c r="L2483" s="7">
        <v>80601687.706399992</v>
      </c>
      <c r="M2483" s="7">
        <v>49496675.706399992</v>
      </c>
      <c r="N2483" s="9">
        <v>1.5912765346755047</v>
      </c>
      <c r="O2483" s="7">
        <v>341283099</v>
      </c>
      <c r="P2483" s="8">
        <v>1.2949999999999999</v>
      </c>
      <c r="Q2483" s="7">
        <v>441961614</v>
      </c>
      <c r="R2483" s="8">
        <v>1.7000000000000001E-2</v>
      </c>
      <c r="S2483" s="7">
        <v>7513347.4380000001</v>
      </c>
      <c r="T2483" s="7">
        <v>6261086.4380000001</v>
      </c>
      <c r="U2483" s="9">
        <v>4.9998254660969241</v>
      </c>
      <c r="V2483" s="7">
        <v>55757762.144399986</v>
      </c>
      <c r="W2483" s="9">
        <v>1.7231910162639474</v>
      </c>
      <c r="X2483" s="7">
        <v>95959988.756435484</v>
      </c>
      <c r="Y2483" s="7">
        <v>18425360</v>
      </c>
      <c r="Z2483" s="7">
        <v>188514.27</v>
      </c>
      <c r="AA2483" s="7">
        <v>2154281.4864354762</v>
      </c>
      <c r="AB2483" s="7">
        <v>75191833</v>
      </c>
      <c r="AC2483" s="7">
        <v>0</v>
      </c>
      <c r="AD2483" s="7">
        <v>40202226.612035491</v>
      </c>
      <c r="AE2483" s="7">
        <v>0</v>
      </c>
      <c r="AF2483" s="7">
        <v>80601687.706399992</v>
      </c>
      <c r="AG2483" s="7">
        <v>7513347.4380000001</v>
      </c>
      <c r="AH2483" s="7">
        <v>40202226.612035491</v>
      </c>
      <c r="AI2483" s="7">
        <v>26011181</v>
      </c>
      <c r="AJ2483" s="7">
        <v>1382870</v>
      </c>
      <c r="AK2483" s="7">
        <v>11599040</v>
      </c>
      <c r="AL2483" s="7">
        <v>1065240</v>
      </c>
      <c r="AM2483" s="7">
        <v>996806</v>
      </c>
      <c r="AN2483" s="7">
        <v>0</v>
      </c>
      <c r="AO2483" s="7">
        <v>0</v>
      </c>
      <c r="AP2483" s="7">
        <v>75424376</v>
      </c>
      <c r="AQ2483" s="7">
        <v>0</v>
      </c>
      <c r="AR2483" s="7">
        <v>31105012</v>
      </c>
      <c r="AS2483" s="7">
        <v>1252261</v>
      </c>
      <c r="AT2483" s="7">
        <v>13287853</v>
      </c>
      <c r="AU2483" s="7">
        <v>1210722</v>
      </c>
      <c r="AV2483" s="7">
        <v>1058886</v>
      </c>
      <c r="AW2483" s="7">
        <v>0</v>
      </c>
      <c r="AX2483" s="7">
        <v>0</v>
      </c>
      <c r="AY2483" s="7">
        <v>74025757</v>
      </c>
      <c r="AZ2483" s="7">
        <v>0</v>
      </c>
      <c r="BA2483" s="7">
        <v>188514.27</v>
      </c>
      <c r="BB2483" s="7">
        <v>0</v>
      </c>
      <c r="BC2483" s="7">
        <v>72.41</v>
      </c>
      <c r="BD2483" s="7">
        <v>6036.49</v>
      </c>
      <c r="BE2483" s="7">
        <v>5181.62</v>
      </c>
      <c r="BF2483" s="7">
        <v>324.61</v>
      </c>
      <c r="BG2483" s="7">
        <v>1606198.4864354762</v>
      </c>
      <c r="BH2483" s="7">
        <v>94740</v>
      </c>
      <c r="BI2483" s="7">
        <v>548083</v>
      </c>
      <c r="BJ2483" s="7">
        <v>8457866.9491666667</v>
      </c>
      <c r="BK2483" s="7">
        <v>4003191.3166666673</v>
      </c>
      <c r="BL2483" s="7">
        <v>5658315.6799999997</v>
      </c>
      <c r="BM2483" s="7">
        <v>6502071.169999999</v>
      </c>
      <c r="BN2483" s="130">
        <v>0.95099999999999996</v>
      </c>
      <c r="BO2483" s="131">
        <v>3.4780127000000002E-3</v>
      </c>
      <c r="BP2483" s="161">
        <v>88464.376952001083</v>
      </c>
      <c r="BQ2483" s="162">
        <v>75191833</v>
      </c>
      <c r="BR2483" s="161">
        <v>1539270</v>
      </c>
      <c r="BS2483" s="163">
        <v>0</v>
      </c>
      <c r="BT2483" s="163">
        <v>162499.24356451631</v>
      </c>
      <c r="BU2483" s="161">
        <v>80601687.709999993</v>
      </c>
      <c r="BV2483" s="161">
        <v>7513347.4400000004</v>
      </c>
      <c r="BW2483" s="165">
        <v>40364725.853564516</v>
      </c>
      <c r="BX2483" s="161">
        <v>1539270</v>
      </c>
    </row>
    <row r="2484" spans="1:76" ht="14.45" x14ac:dyDescent="0.3">
      <c r="A2484" s="164" t="s">
        <v>2343</v>
      </c>
      <c r="B2484" s="6" t="s">
        <v>32</v>
      </c>
      <c r="C2484" s="6" t="s">
        <v>37</v>
      </c>
      <c r="D2484" s="6"/>
      <c r="E2484" s="6"/>
      <c r="F2484" s="24" t="str">
        <f>+Tabela1[[#This Row],[WK]]&amp;Tabela1[[#This Row],[PK]]&amp;Tabela1[[#This Row],[GK]]</f>
        <v>0203</v>
      </c>
      <c r="G2484" s="6" t="s">
        <v>2346</v>
      </c>
      <c r="H2484" s="7">
        <v>3741765836.3204288</v>
      </c>
      <c r="I2484" s="8">
        <v>1.371</v>
      </c>
      <c r="J2484" s="7">
        <v>5129960961.5900002</v>
      </c>
      <c r="K2484" s="15">
        <v>0.02</v>
      </c>
      <c r="L2484" s="7">
        <v>102599219.2318</v>
      </c>
      <c r="M2484" s="7">
        <v>57204452.231800005</v>
      </c>
      <c r="N2484" s="9">
        <v>1.2601552119829142</v>
      </c>
      <c r="O2484" s="7">
        <v>147305679</v>
      </c>
      <c r="P2484" s="8">
        <v>1.2949999999999999</v>
      </c>
      <c r="Q2484" s="7">
        <v>190760855</v>
      </c>
      <c r="R2484" s="8">
        <v>1.7000000000000001E-2</v>
      </c>
      <c r="S2484" s="7">
        <v>3242934.5350000001</v>
      </c>
      <c r="T2484" s="7">
        <v>197084.53500000015</v>
      </c>
      <c r="U2484" s="9">
        <v>6.470592281300791E-2</v>
      </c>
      <c r="V2484" s="7">
        <v>57401536.766800001</v>
      </c>
      <c r="W2484" s="9">
        <v>1.1849877297557956</v>
      </c>
      <c r="X2484" s="7">
        <v>115595357.18171744</v>
      </c>
      <c r="Y2484" s="7">
        <v>0</v>
      </c>
      <c r="Z2484" s="7">
        <v>39098.22</v>
      </c>
      <c r="AA2484" s="7">
        <v>1905847.9617174396</v>
      </c>
      <c r="AB2484" s="7">
        <v>112442991</v>
      </c>
      <c r="AC2484" s="7">
        <v>1207420</v>
      </c>
      <c r="AD2484" s="7">
        <v>58193820.414917439</v>
      </c>
      <c r="AE2484" s="7">
        <v>0</v>
      </c>
      <c r="AF2484" s="7">
        <v>102599219.2318</v>
      </c>
      <c r="AG2484" s="7">
        <v>3242934.5350000001</v>
      </c>
      <c r="AH2484" s="7">
        <v>58193820.414917439</v>
      </c>
      <c r="AI2484" s="7">
        <v>37960813</v>
      </c>
      <c r="AJ2484" s="7">
        <v>2440762</v>
      </c>
      <c r="AK2484" s="7">
        <v>471685</v>
      </c>
      <c r="AL2484" s="7">
        <v>1637243</v>
      </c>
      <c r="AM2484" s="7">
        <v>757912</v>
      </c>
      <c r="AN2484" s="7">
        <v>0</v>
      </c>
      <c r="AO2484" s="7">
        <v>-635470</v>
      </c>
      <c r="AP2484" s="7">
        <v>110157451</v>
      </c>
      <c r="AQ2484" s="7">
        <v>0</v>
      </c>
      <c r="AR2484" s="7">
        <v>45394767</v>
      </c>
      <c r="AS2484" s="7">
        <v>3045850</v>
      </c>
      <c r="AT2484" s="7">
        <v>898847</v>
      </c>
      <c r="AU2484" s="7">
        <v>1914493</v>
      </c>
      <c r="AV2484" s="7">
        <v>957905</v>
      </c>
      <c r="AW2484" s="7">
        <v>0</v>
      </c>
      <c r="AX2484" s="7">
        <v>-1529549</v>
      </c>
      <c r="AY2484" s="7">
        <v>110697940</v>
      </c>
      <c r="AZ2484" s="7">
        <v>0</v>
      </c>
      <c r="BA2484" s="7">
        <v>39098.22</v>
      </c>
      <c r="BB2484" s="7">
        <v>0</v>
      </c>
      <c r="BC2484" s="7">
        <v>0</v>
      </c>
      <c r="BD2484" s="7">
        <v>623.04999999999995</v>
      </c>
      <c r="BE2484" s="7">
        <v>2477.54</v>
      </c>
      <c r="BF2484" s="7">
        <v>0</v>
      </c>
      <c r="BG2484" s="7">
        <v>1441797.9617174396</v>
      </c>
      <c r="BH2484" s="7">
        <v>85043</v>
      </c>
      <c r="BI2484" s="7">
        <v>464050</v>
      </c>
      <c r="BJ2484" s="7">
        <v>7161111.9666666659</v>
      </c>
      <c r="BK2484" s="7">
        <v>3679563.626666666</v>
      </c>
      <c r="BL2484" s="7">
        <v>4236038.7366666663</v>
      </c>
      <c r="BM2484" s="7">
        <v>5454115.8866666676</v>
      </c>
      <c r="BN2484" s="130">
        <v>1.0649999999999999</v>
      </c>
      <c r="BO2484" s="131">
        <v>3.7320974999999999E-3</v>
      </c>
      <c r="BP2484" s="161">
        <v>94927.104673417794</v>
      </c>
      <c r="BQ2484" s="162">
        <v>112442991</v>
      </c>
      <c r="BR2484" s="161">
        <v>1031603</v>
      </c>
      <c r="BS2484" s="163">
        <v>0</v>
      </c>
      <c r="BT2484" s="163">
        <v>3375881.4399999976</v>
      </c>
      <c r="BU2484" s="161">
        <v>102599219.23</v>
      </c>
      <c r="BV2484" s="161">
        <v>3242934.54</v>
      </c>
      <c r="BW2484" s="165">
        <v>61569701.849999994</v>
      </c>
      <c r="BX2484" s="161">
        <v>1031603</v>
      </c>
    </row>
    <row r="2485" spans="1:76" ht="14.45" x14ac:dyDescent="0.3">
      <c r="A2485" s="164" t="s">
        <v>2343</v>
      </c>
      <c r="B2485" s="6" t="s">
        <v>32</v>
      </c>
      <c r="C2485" s="6" t="s">
        <v>39</v>
      </c>
      <c r="D2485" s="6"/>
      <c r="E2485" s="6"/>
      <c r="F2485" s="24" t="str">
        <f>+Tabela1[[#This Row],[WK]]&amp;Tabela1[[#This Row],[PK]]&amp;Tabela1[[#This Row],[GK]]</f>
        <v>0204</v>
      </c>
      <c r="G2485" s="6" t="s">
        <v>2347</v>
      </c>
      <c r="H2485" s="7">
        <v>884981361.78019965</v>
      </c>
      <c r="I2485" s="8">
        <v>1.371</v>
      </c>
      <c r="J2485" s="7">
        <v>1213309447</v>
      </c>
      <c r="K2485" s="15">
        <v>0.02</v>
      </c>
      <c r="L2485" s="7">
        <v>24266188.940000001</v>
      </c>
      <c r="M2485" s="7">
        <v>16421886.940000001</v>
      </c>
      <c r="N2485" s="9">
        <v>2.0934796926482435</v>
      </c>
      <c r="O2485" s="7">
        <v>82666090</v>
      </c>
      <c r="P2485" s="8">
        <v>1.2949999999999999</v>
      </c>
      <c r="Q2485" s="7">
        <v>107052587</v>
      </c>
      <c r="R2485" s="8">
        <v>1.7000000000000001E-2</v>
      </c>
      <c r="S2485" s="7">
        <v>1819893.9790000001</v>
      </c>
      <c r="T2485" s="7">
        <v>1398552.9790000001</v>
      </c>
      <c r="U2485" s="9">
        <v>3.3192900263681913</v>
      </c>
      <c r="V2485" s="7">
        <v>17820439.919</v>
      </c>
      <c r="W2485" s="9">
        <v>2.1559653518788555</v>
      </c>
      <c r="X2485" s="7">
        <v>46426358.255037948</v>
      </c>
      <c r="Y2485" s="7">
        <v>11693853</v>
      </c>
      <c r="Z2485" s="7">
        <v>1085750.4000000001</v>
      </c>
      <c r="AA2485" s="7">
        <v>737318.85503794474</v>
      </c>
      <c r="AB2485" s="7">
        <v>22525323</v>
      </c>
      <c r="AC2485" s="7">
        <v>10384113</v>
      </c>
      <c r="AD2485" s="7">
        <v>28605918.336037949</v>
      </c>
      <c r="AE2485" s="7">
        <v>0</v>
      </c>
      <c r="AF2485" s="7">
        <v>24266188.940000001</v>
      </c>
      <c r="AG2485" s="7">
        <v>1819893.9790000001</v>
      </c>
      <c r="AH2485" s="7">
        <v>28605918.336037949</v>
      </c>
      <c r="AI2485" s="7">
        <v>6559700</v>
      </c>
      <c r="AJ2485" s="7">
        <v>306638</v>
      </c>
      <c r="AK2485" s="7">
        <v>15831967</v>
      </c>
      <c r="AL2485" s="7">
        <v>3370727</v>
      </c>
      <c r="AM2485" s="7">
        <v>611614</v>
      </c>
      <c r="AN2485" s="7">
        <v>0</v>
      </c>
      <c r="AO2485" s="7">
        <v>0</v>
      </c>
      <c r="AP2485" s="7">
        <v>21613327</v>
      </c>
      <c r="AQ2485" s="7">
        <v>43761</v>
      </c>
      <c r="AR2485" s="7">
        <v>7844302</v>
      </c>
      <c r="AS2485" s="7">
        <v>421341</v>
      </c>
      <c r="AT2485" s="7">
        <v>16753354</v>
      </c>
      <c r="AU2485" s="7">
        <v>3751257</v>
      </c>
      <c r="AV2485" s="7">
        <v>600307</v>
      </c>
      <c r="AW2485" s="7">
        <v>0</v>
      </c>
      <c r="AX2485" s="7">
        <v>0</v>
      </c>
      <c r="AY2485" s="7">
        <v>22059055</v>
      </c>
      <c r="AZ2485" s="7">
        <v>19464</v>
      </c>
      <c r="BA2485" s="7">
        <v>1085750.4000000001</v>
      </c>
      <c r="BB2485" s="7">
        <v>0</v>
      </c>
      <c r="BC2485" s="7">
        <v>0</v>
      </c>
      <c r="BD2485" s="7">
        <v>51616.66</v>
      </c>
      <c r="BE2485" s="7">
        <v>171.48</v>
      </c>
      <c r="BF2485" s="7">
        <v>0</v>
      </c>
      <c r="BG2485" s="7">
        <v>550301.85503794474</v>
      </c>
      <c r="BH2485" s="7">
        <v>32459</v>
      </c>
      <c r="BI2485" s="7">
        <v>187017</v>
      </c>
      <c r="BJ2485" s="7">
        <v>2885994.9033333343</v>
      </c>
      <c r="BK2485" s="7">
        <v>1205919.3233333342</v>
      </c>
      <c r="BL2485" s="7">
        <v>34531.053333333337</v>
      </c>
      <c r="BM2485" s="7">
        <v>6651240.2133333338</v>
      </c>
      <c r="BN2485" s="130">
        <v>0.66300000000000003</v>
      </c>
      <c r="BO2485" s="131">
        <v>1.4777684999999999E-3</v>
      </c>
      <c r="BP2485" s="161">
        <v>37587.519152039415</v>
      </c>
      <c r="BQ2485" s="162">
        <v>22525323</v>
      </c>
      <c r="BR2485" s="161">
        <v>2701416</v>
      </c>
      <c r="BS2485" s="163">
        <v>0</v>
      </c>
      <c r="BT2485" s="163">
        <v>3458494.7449620515</v>
      </c>
      <c r="BU2485" s="161">
        <v>24266188.940000001</v>
      </c>
      <c r="BV2485" s="161">
        <v>1819893.98</v>
      </c>
      <c r="BW2485" s="165">
        <v>32064413.084962051</v>
      </c>
      <c r="BX2485" s="161">
        <v>2701416</v>
      </c>
    </row>
    <row r="2486" spans="1:76" ht="14.45" x14ac:dyDescent="0.3">
      <c r="A2486" s="164" t="s">
        <v>2343</v>
      </c>
      <c r="B2486" s="6" t="s">
        <v>32</v>
      </c>
      <c r="C2486" s="6" t="s">
        <v>42</v>
      </c>
      <c r="D2486" s="6"/>
      <c r="E2486" s="6"/>
      <c r="F2486" s="24" t="str">
        <f>+Tabela1[[#This Row],[WK]]&amp;Tabela1[[#This Row],[PK]]&amp;Tabela1[[#This Row],[GK]]</f>
        <v>0205</v>
      </c>
      <c r="G2486" s="6" t="s">
        <v>2348</v>
      </c>
      <c r="H2486" s="7">
        <v>1485886571.0223994</v>
      </c>
      <c r="I2486" s="8">
        <v>1.371</v>
      </c>
      <c r="J2486" s="7">
        <v>2037150488.8800001</v>
      </c>
      <c r="K2486" s="15">
        <v>0.02</v>
      </c>
      <c r="L2486" s="7">
        <v>40743009.777600005</v>
      </c>
      <c r="M2486" s="7">
        <v>26001329.777600005</v>
      </c>
      <c r="N2486" s="9">
        <v>1.763796919862594</v>
      </c>
      <c r="O2486" s="7">
        <v>477477316</v>
      </c>
      <c r="P2486" s="8">
        <v>1.2949999999999999</v>
      </c>
      <c r="Q2486" s="7">
        <v>618333125</v>
      </c>
      <c r="R2486" s="8">
        <v>1.7000000000000001E-2</v>
      </c>
      <c r="S2486" s="7">
        <v>10511663.125</v>
      </c>
      <c r="T2486" s="7">
        <v>8776200.125</v>
      </c>
      <c r="U2486" s="9">
        <v>5.0569791029828925</v>
      </c>
      <c r="V2486" s="7">
        <v>34777529.902600005</v>
      </c>
      <c r="W2486" s="9">
        <v>2.1106529149258462</v>
      </c>
      <c r="X2486" s="7">
        <v>50724477.198797941</v>
      </c>
      <c r="Y2486" s="7">
        <v>14031786</v>
      </c>
      <c r="Z2486" s="7">
        <v>412947.67499999999</v>
      </c>
      <c r="AA2486" s="7">
        <v>1639032.5237979358</v>
      </c>
      <c r="AB2486" s="7">
        <v>30753560</v>
      </c>
      <c r="AC2486" s="7">
        <v>3887151</v>
      </c>
      <c r="AD2486" s="7">
        <v>15946947.296197936</v>
      </c>
      <c r="AE2486" s="7">
        <v>0</v>
      </c>
      <c r="AF2486" s="7">
        <v>40743009.777600005</v>
      </c>
      <c r="AG2486" s="7">
        <v>10511663.125</v>
      </c>
      <c r="AH2486" s="7">
        <v>15946947.296197936</v>
      </c>
      <c r="AI2486" s="7">
        <v>12327547</v>
      </c>
      <c r="AJ2486" s="7">
        <v>1638984</v>
      </c>
      <c r="AK2486" s="7">
        <v>11577974</v>
      </c>
      <c r="AL2486" s="7">
        <v>3183215</v>
      </c>
      <c r="AM2486" s="7">
        <v>650789</v>
      </c>
      <c r="AN2486" s="7">
        <v>0</v>
      </c>
      <c r="AO2486" s="7">
        <v>0</v>
      </c>
      <c r="AP2486" s="7">
        <v>29461655</v>
      </c>
      <c r="AQ2486" s="7">
        <v>23870</v>
      </c>
      <c r="AR2486" s="7">
        <v>14741680</v>
      </c>
      <c r="AS2486" s="7">
        <v>1735463</v>
      </c>
      <c r="AT2486" s="7">
        <v>12619443</v>
      </c>
      <c r="AU2486" s="7">
        <v>3604183</v>
      </c>
      <c r="AV2486" s="7">
        <v>1590780</v>
      </c>
      <c r="AW2486" s="7">
        <v>0</v>
      </c>
      <c r="AX2486" s="7">
        <v>0</v>
      </c>
      <c r="AY2486" s="7">
        <v>30220186</v>
      </c>
      <c r="AZ2486" s="7">
        <v>14598</v>
      </c>
      <c r="BA2486" s="7">
        <v>412947.67499999999</v>
      </c>
      <c r="BB2486" s="7">
        <v>0</v>
      </c>
      <c r="BC2486" s="7">
        <v>539.73</v>
      </c>
      <c r="BD2486" s="7">
        <v>14473.17</v>
      </c>
      <c r="BE2486" s="7">
        <v>6783.81</v>
      </c>
      <c r="BF2486" s="7">
        <v>0</v>
      </c>
      <c r="BG2486" s="7">
        <v>800437.52379793592</v>
      </c>
      <c r="BH2486" s="7">
        <v>47213</v>
      </c>
      <c r="BI2486" s="7">
        <v>838595</v>
      </c>
      <c r="BJ2486" s="7">
        <v>12940951.729999999</v>
      </c>
      <c r="BK2486" s="7">
        <v>7894096.8766666651</v>
      </c>
      <c r="BL2486" s="7">
        <v>6028371.2699999996</v>
      </c>
      <c r="BM2486" s="7">
        <v>8130676.8733333349</v>
      </c>
      <c r="BN2486" s="130">
        <v>0.89400000000000002</v>
      </c>
      <c r="BO2486" s="131">
        <v>2.1527226999999999E-3</v>
      </c>
      <c r="BP2486" s="161">
        <v>54755.197939470367</v>
      </c>
      <c r="BQ2486" s="162">
        <v>30753560</v>
      </c>
      <c r="BR2486" s="161">
        <v>2009925</v>
      </c>
      <c r="BS2486" s="163">
        <v>0</v>
      </c>
      <c r="BT2486" s="163">
        <v>3334637.4200000018</v>
      </c>
      <c r="BU2486" s="161">
        <v>40743009.780000001</v>
      </c>
      <c r="BV2486" s="161">
        <v>10511663.130000001</v>
      </c>
      <c r="BW2486" s="165">
        <v>19281584.720000003</v>
      </c>
      <c r="BX2486" s="161">
        <v>2009925</v>
      </c>
    </row>
    <row r="2487" spans="1:76" ht="14.45" x14ac:dyDescent="0.3">
      <c r="A2487" s="164" t="s">
        <v>2343</v>
      </c>
      <c r="B2487" s="6" t="s">
        <v>32</v>
      </c>
      <c r="C2487" s="6" t="s">
        <v>44</v>
      </c>
      <c r="D2487" s="6"/>
      <c r="E2487" s="6"/>
      <c r="F2487" s="24" t="str">
        <f>+Tabela1[[#This Row],[WK]]&amp;Tabela1[[#This Row],[PK]]&amp;Tabela1[[#This Row],[GK]]</f>
        <v>0206</v>
      </c>
      <c r="G2487" s="6" t="s">
        <v>2349</v>
      </c>
      <c r="H2487" s="7">
        <v>2008261620.926796</v>
      </c>
      <c r="I2487" s="8">
        <v>1.371</v>
      </c>
      <c r="J2487" s="7">
        <v>2753326682.2799997</v>
      </c>
      <c r="K2487" s="15">
        <v>0.02</v>
      </c>
      <c r="L2487" s="7">
        <v>55066533.645599999</v>
      </c>
      <c r="M2487" s="7">
        <v>31916732.645599999</v>
      </c>
      <c r="N2487" s="9">
        <v>1.3787044063834502</v>
      </c>
      <c r="O2487" s="7">
        <v>157278601</v>
      </c>
      <c r="P2487" s="8">
        <v>1.2949999999999999</v>
      </c>
      <c r="Q2487" s="7">
        <v>203675788</v>
      </c>
      <c r="R2487" s="8">
        <v>1.7000000000000001E-2</v>
      </c>
      <c r="S2487" s="7">
        <v>3462488.3960000002</v>
      </c>
      <c r="T2487" s="7">
        <v>3001971.3960000002</v>
      </c>
      <c r="U2487" s="9">
        <v>6.5186983238403799</v>
      </c>
      <c r="V2487" s="7">
        <v>34918704.041599996</v>
      </c>
      <c r="W2487" s="9">
        <v>1.4789594973519626</v>
      </c>
      <c r="X2487" s="7">
        <v>43045610.109528378</v>
      </c>
      <c r="Y2487" s="7">
        <v>20742424</v>
      </c>
      <c r="Z2487" s="7">
        <v>1080186.2400000002</v>
      </c>
      <c r="AA2487" s="7">
        <v>1294421.8695283779</v>
      </c>
      <c r="AB2487" s="7">
        <v>19928578</v>
      </c>
      <c r="AC2487" s="7">
        <v>0</v>
      </c>
      <c r="AD2487" s="7">
        <v>8126906.0679283794</v>
      </c>
      <c r="AE2487" s="7">
        <v>0</v>
      </c>
      <c r="AF2487" s="7">
        <v>55066533.645599999</v>
      </c>
      <c r="AG2487" s="7">
        <v>3462488.3960000002</v>
      </c>
      <c r="AH2487" s="7">
        <v>8126906.0679283794</v>
      </c>
      <c r="AI2487" s="7">
        <v>19358734</v>
      </c>
      <c r="AJ2487" s="7">
        <v>457291</v>
      </c>
      <c r="AK2487" s="7">
        <v>9786262</v>
      </c>
      <c r="AL2487" s="7">
        <v>1569640</v>
      </c>
      <c r="AM2487" s="7">
        <v>539682</v>
      </c>
      <c r="AN2487" s="7">
        <v>0</v>
      </c>
      <c r="AO2487" s="7">
        <v>0</v>
      </c>
      <c r="AP2487" s="7">
        <v>21577964</v>
      </c>
      <c r="AQ2487" s="7">
        <v>0</v>
      </c>
      <c r="AR2487" s="7">
        <v>23149801</v>
      </c>
      <c r="AS2487" s="7">
        <v>460517</v>
      </c>
      <c r="AT2487" s="7">
        <v>10594155</v>
      </c>
      <c r="AU2487" s="7">
        <v>2152611</v>
      </c>
      <c r="AV2487" s="7">
        <v>698182</v>
      </c>
      <c r="AW2487" s="7">
        <v>0</v>
      </c>
      <c r="AX2487" s="7">
        <v>0</v>
      </c>
      <c r="AY2487" s="7">
        <v>19556293</v>
      </c>
      <c r="AZ2487" s="7">
        <v>0</v>
      </c>
      <c r="BA2487" s="7">
        <v>1080186.2400000002</v>
      </c>
      <c r="BB2487" s="7">
        <v>4240.13</v>
      </c>
      <c r="BC2487" s="7">
        <v>49.79</v>
      </c>
      <c r="BD2487" s="7">
        <v>11808.25</v>
      </c>
      <c r="BE2487" s="7">
        <v>22391.38</v>
      </c>
      <c r="BF2487" s="7">
        <v>0</v>
      </c>
      <c r="BG2487" s="7">
        <v>1024650.8695283779</v>
      </c>
      <c r="BH2487" s="7">
        <v>60438</v>
      </c>
      <c r="BI2487" s="7">
        <v>269771</v>
      </c>
      <c r="BJ2487" s="7">
        <v>4163022.4091666662</v>
      </c>
      <c r="BK2487" s="7">
        <v>2749732.9066666663</v>
      </c>
      <c r="BL2487" s="7">
        <v>50962.993333333339</v>
      </c>
      <c r="BM2487" s="7">
        <v>5551232.0233333334</v>
      </c>
      <c r="BN2487" s="130">
        <v>0.83199999999999996</v>
      </c>
      <c r="BO2487" s="131">
        <v>2.6428430000000002E-3</v>
      </c>
      <c r="BP2487" s="161">
        <v>67221.564419333867</v>
      </c>
      <c r="BQ2487" s="162">
        <v>19928578</v>
      </c>
      <c r="BR2487" s="161">
        <v>1381345</v>
      </c>
      <c r="BS2487" s="163">
        <v>1703875.6295283781</v>
      </c>
      <c r="BT2487" s="163">
        <v>0</v>
      </c>
      <c r="BU2487" s="161">
        <v>55066533.649999999</v>
      </c>
      <c r="BV2487" s="161">
        <v>3462488.4</v>
      </c>
      <c r="BW2487" s="165">
        <v>6423030.4400000004</v>
      </c>
      <c r="BX2487" s="161">
        <v>1381345</v>
      </c>
    </row>
    <row r="2488" spans="1:76" ht="14.45" x14ac:dyDescent="0.3">
      <c r="A2488" s="164" t="s">
        <v>2343</v>
      </c>
      <c r="B2488" s="6" t="s">
        <v>32</v>
      </c>
      <c r="C2488" s="6" t="s">
        <v>51</v>
      </c>
      <c r="D2488" s="6"/>
      <c r="E2488" s="6"/>
      <c r="F2488" s="24" t="str">
        <f>+Tabela1[[#This Row],[WK]]&amp;Tabela1[[#This Row],[PK]]&amp;Tabela1[[#This Row],[GK]]</f>
        <v>0207</v>
      </c>
      <c r="G2488" s="6" t="s">
        <v>2350</v>
      </c>
      <c r="H2488" s="7">
        <v>1181635136.897599</v>
      </c>
      <c r="I2488" s="8">
        <v>1.371</v>
      </c>
      <c r="J2488" s="7">
        <v>1620021772.6899998</v>
      </c>
      <c r="K2488" s="15">
        <v>0.02</v>
      </c>
      <c r="L2488" s="7">
        <v>32400435.453799997</v>
      </c>
      <c r="M2488" s="7">
        <v>20661767.453799997</v>
      </c>
      <c r="N2488" s="9">
        <v>1.760145823512514</v>
      </c>
      <c r="O2488" s="7">
        <v>68739483</v>
      </c>
      <c r="P2488" s="8">
        <v>1.2949999999999999</v>
      </c>
      <c r="Q2488" s="7">
        <v>89017632</v>
      </c>
      <c r="R2488" s="8">
        <v>1.7000000000000001E-2</v>
      </c>
      <c r="S2488" s="7">
        <v>1513299.7440000002</v>
      </c>
      <c r="T2488" s="7">
        <v>1131867.7440000002</v>
      </c>
      <c r="U2488" s="9">
        <v>2.9674168501856166</v>
      </c>
      <c r="V2488" s="7">
        <v>21793635.197799996</v>
      </c>
      <c r="W2488" s="9">
        <v>1.7981398831527788</v>
      </c>
      <c r="X2488" s="7">
        <v>37778149.420058586</v>
      </c>
      <c r="Y2488" s="7">
        <v>8343656</v>
      </c>
      <c r="Z2488" s="7">
        <v>302062.07500000001</v>
      </c>
      <c r="AA2488" s="7">
        <v>1022012.345058588</v>
      </c>
      <c r="AB2488" s="7">
        <v>26691611</v>
      </c>
      <c r="AC2488" s="7">
        <v>1418808</v>
      </c>
      <c r="AD2488" s="7">
        <v>15984514.222258588</v>
      </c>
      <c r="AE2488" s="7">
        <v>0</v>
      </c>
      <c r="AF2488" s="7">
        <v>32400435.453799997</v>
      </c>
      <c r="AG2488" s="7">
        <v>1513299.7440000002</v>
      </c>
      <c r="AH2488" s="7">
        <v>15984514.222258588</v>
      </c>
      <c r="AI2488" s="7">
        <v>9816316</v>
      </c>
      <c r="AJ2488" s="7">
        <v>471187</v>
      </c>
      <c r="AK2488" s="7">
        <v>6290851</v>
      </c>
      <c r="AL2488" s="7">
        <v>1829019</v>
      </c>
      <c r="AM2488" s="7">
        <v>607661</v>
      </c>
      <c r="AN2488" s="7">
        <v>0</v>
      </c>
      <c r="AO2488" s="7">
        <v>0</v>
      </c>
      <c r="AP2488" s="7">
        <v>27970489</v>
      </c>
      <c r="AQ2488" s="7">
        <v>15913</v>
      </c>
      <c r="AR2488" s="7">
        <v>11738668</v>
      </c>
      <c r="AS2488" s="7">
        <v>381432</v>
      </c>
      <c r="AT2488" s="7">
        <v>7332730</v>
      </c>
      <c r="AU2488" s="7">
        <v>2007012</v>
      </c>
      <c r="AV2488" s="7">
        <v>619335</v>
      </c>
      <c r="AW2488" s="7">
        <v>0</v>
      </c>
      <c r="AX2488" s="7">
        <v>0</v>
      </c>
      <c r="AY2488" s="7">
        <v>26250056</v>
      </c>
      <c r="AZ2488" s="7">
        <v>6488</v>
      </c>
      <c r="BA2488" s="7">
        <v>302062.07500000001</v>
      </c>
      <c r="BB2488" s="7">
        <v>0</v>
      </c>
      <c r="BC2488" s="7">
        <v>21.28</v>
      </c>
      <c r="BD2488" s="7">
        <v>6365.31</v>
      </c>
      <c r="BE2488" s="7">
        <v>15895.33</v>
      </c>
      <c r="BF2488" s="7">
        <v>0</v>
      </c>
      <c r="BG2488" s="7">
        <v>683558.34505858796</v>
      </c>
      <c r="BH2488" s="7">
        <v>40319</v>
      </c>
      <c r="BI2488" s="7">
        <v>338454</v>
      </c>
      <c r="BJ2488" s="7">
        <v>5222934.0566666676</v>
      </c>
      <c r="BK2488" s="7">
        <v>4017694.2600000007</v>
      </c>
      <c r="BL2488" s="7">
        <v>14442.25</v>
      </c>
      <c r="BM2488" s="7">
        <v>4792074.6866666665</v>
      </c>
      <c r="BN2488" s="130">
        <v>0.77</v>
      </c>
      <c r="BO2488" s="131">
        <v>1.6528983E-3</v>
      </c>
      <c r="BP2488" s="161">
        <v>42042.00158153347</v>
      </c>
      <c r="BQ2488" s="162">
        <v>26691611</v>
      </c>
      <c r="BR2488" s="161">
        <v>752261</v>
      </c>
      <c r="BS2488" s="163">
        <v>0</v>
      </c>
      <c r="BT2488" s="163">
        <v>3189732.5799414143</v>
      </c>
      <c r="BU2488" s="161">
        <v>32400435.449999999</v>
      </c>
      <c r="BV2488" s="161">
        <v>1513299.74</v>
      </c>
      <c r="BW2488" s="165">
        <v>19174246.799941413</v>
      </c>
      <c r="BX2488" s="161">
        <v>752261</v>
      </c>
    </row>
    <row r="2489" spans="1:76" ht="14.45" x14ac:dyDescent="0.3">
      <c r="A2489" s="164" t="s">
        <v>2343</v>
      </c>
      <c r="B2489" s="6" t="s">
        <v>32</v>
      </c>
      <c r="C2489" s="6" t="s">
        <v>75</v>
      </c>
      <c r="D2489" s="6"/>
      <c r="E2489" s="6"/>
      <c r="F2489" s="24" t="str">
        <f>+Tabela1[[#This Row],[WK]]&amp;Tabela1[[#This Row],[PK]]&amp;Tabela1[[#This Row],[GK]]</f>
        <v>0208</v>
      </c>
      <c r="G2489" s="6" t="s">
        <v>2351</v>
      </c>
      <c r="H2489" s="7">
        <v>4353571757.1937981</v>
      </c>
      <c r="I2489" s="8">
        <v>1.371</v>
      </c>
      <c r="J2489" s="7">
        <v>5968746879.1399994</v>
      </c>
      <c r="K2489" s="15">
        <v>0.02</v>
      </c>
      <c r="L2489" s="7">
        <v>119374937.58279999</v>
      </c>
      <c r="M2489" s="7">
        <v>75103966.582799986</v>
      </c>
      <c r="N2489" s="9">
        <v>1.6964607932995186</v>
      </c>
      <c r="O2489" s="7">
        <v>292256499</v>
      </c>
      <c r="P2489" s="8">
        <v>1.2949999999999999</v>
      </c>
      <c r="Q2489" s="7">
        <v>378472165</v>
      </c>
      <c r="R2489" s="8">
        <v>1.7000000000000001E-2</v>
      </c>
      <c r="S2489" s="7">
        <v>6434026.8050000006</v>
      </c>
      <c r="T2489" s="7">
        <v>5051130.8050000006</v>
      </c>
      <c r="U2489" s="9">
        <v>3.6525746006930389</v>
      </c>
      <c r="V2489" s="7">
        <v>80155097.387799993</v>
      </c>
      <c r="W2489" s="9">
        <v>1.7557132101821735</v>
      </c>
      <c r="X2489" s="7">
        <v>190490593.1553292</v>
      </c>
      <c r="Y2489" s="7">
        <v>51105793</v>
      </c>
      <c r="Z2489" s="7">
        <v>2348010.35</v>
      </c>
      <c r="AA2489" s="7">
        <v>3818032.8053291957</v>
      </c>
      <c r="AB2489" s="7">
        <v>124699769</v>
      </c>
      <c r="AC2489" s="7">
        <v>8518988</v>
      </c>
      <c r="AD2489" s="7">
        <v>110335495.7675292</v>
      </c>
      <c r="AE2489" s="7">
        <v>0</v>
      </c>
      <c r="AF2489" s="7">
        <v>119374937.58279999</v>
      </c>
      <c r="AG2489" s="7">
        <v>6434026.8050000006</v>
      </c>
      <c r="AH2489" s="7">
        <v>110335495.7675292</v>
      </c>
      <c r="AI2489" s="7">
        <v>37021052</v>
      </c>
      <c r="AJ2489" s="7">
        <v>1365734</v>
      </c>
      <c r="AK2489" s="7">
        <v>46676916</v>
      </c>
      <c r="AL2489" s="7">
        <v>5533415</v>
      </c>
      <c r="AM2489" s="7">
        <v>2110182</v>
      </c>
      <c r="AN2489" s="7">
        <v>0</v>
      </c>
      <c r="AO2489" s="7">
        <v>0</v>
      </c>
      <c r="AP2489" s="7">
        <v>121948906</v>
      </c>
      <c r="AQ2489" s="7">
        <v>63653</v>
      </c>
      <c r="AR2489" s="7">
        <v>44270971</v>
      </c>
      <c r="AS2489" s="7">
        <v>1382896</v>
      </c>
      <c r="AT2489" s="7">
        <v>54668280</v>
      </c>
      <c r="AU2489" s="7">
        <v>5424308</v>
      </c>
      <c r="AV2489" s="7">
        <v>2010292</v>
      </c>
      <c r="AW2489" s="7">
        <v>0</v>
      </c>
      <c r="AX2489" s="7">
        <v>0</v>
      </c>
      <c r="AY2489" s="7">
        <v>122392329</v>
      </c>
      <c r="AZ2489" s="7">
        <v>27573</v>
      </c>
      <c r="BA2489" s="7">
        <v>2348010.35</v>
      </c>
      <c r="BB2489" s="7">
        <v>6333.44</v>
      </c>
      <c r="BC2489" s="7">
        <v>826.66</v>
      </c>
      <c r="BD2489" s="7">
        <v>55616.43</v>
      </c>
      <c r="BE2489" s="7">
        <v>22430.240000000002</v>
      </c>
      <c r="BF2489" s="7">
        <v>0</v>
      </c>
      <c r="BG2489" s="7">
        <v>2491387.8053291957</v>
      </c>
      <c r="BH2489" s="7">
        <v>146952</v>
      </c>
      <c r="BI2489" s="7">
        <v>1326645</v>
      </c>
      <c r="BJ2489" s="7">
        <v>20472421.099166669</v>
      </c>
      <c r="BK2489" s="7">
        <v>12742406.40666667</v>
      </c>
      <c r="BL2489" s="7">
        <v>439952.22000000003</v>
      </c>
      <c r="BM2489" s="7">
        <v>30040154.330000002</v>
      </c>
      <c r="BN2489" s="130">
        <v>0.68300000000000005</v>
      </c>
      <c r="BO2489" s="131">
        <v>6.9200789000000004E-3</v>
      </c>
      <c r="BP2489" s="161">
        <v>176014.44146959463</v>
      </c>
      <c r="BQ2489" s="162">
        <v>124699769</v>
      </c>
      <c r="BR2489" s="161">
        <v>3629747</v>
      </c>
      <c r="BS2489" s="163">
        <v>0</v>
      </c>
      <c r="BT2489" s="163">
        <v>3661935.8446708024</v>
      </c>
      <c r="BU2489" s="161">
        <v>119374937.58</v>
      </c>
      <c r="BV2489" s="161">
        <v>6434026.8099999996</v>
      </c>
      <c r="BW2489" s="165">
        <v>113997431.6146708</v>
      </c>
      <c r="BX2489" s="161">
        <v>3629747</v>
      </c>
    </row>
    <row r="2490" spans="1:76" ht="14.45" x14ac:dyDescent="0.3">
      <c r="A2490" s="164" t="s">
        <v>2343</v>
      </c>
      <c r="B2490" s="6" t="s">
        <v>32</v>
      </c>
      <c r="C2490" s="6" t="s">
        <v>77</v>
      </c>
      <c r="D2490" s="6"/>
      <c r="E2490" s="6"/>
      <c r="F2490" s="24" t="str">
        <f>+Tabela1[[#This Row],[WK]]&amp;Tabela1[[#This Row],[PK]]&amp;Tabela1[[#This Row],[GK]]</f>
        <v>0209</v>
      </c>
      <c r="G2490" s="6" t="s">
        <v>2352</v>
      </c>
      <c r="H2490" s="7">
        <v>1901854292.2711957</v>
      </c>
      <c r="I2490" s="8">
        <v>1.371</v>
      </c>
      <c r="J2490" s="7">
        <v>2607442234.7200003</v>
      </c>
      <c r="K2490" s="15">
        <v>0.02</v>
      </c>
      <c r="L2490" s="7">
        <v>52148844.694400005</v>
      </c>
      <c r="M2490" s="7">
        <v>30978706.694400005</v>
      </c>
      <c r="N2490" s="9">
        <v>1.4633209615544314</v>
      </c>
      <c r="O2490" s="7">
        <v>170410653</v>
      </c>
      <c r="P2490" s="8">
        <v>1.2949999999999999</v>
      </c>
      <c r="Q2490" s="7">
        <v>220681796</v>
      </c>
      <c r="R2490" s="8">
        <v>1.7000000000000001E-2</v>
      </c>
      <c r="S2490" s="7">
        <v>3751590.5320000001</v>
      </c>
      <c r="T2490" s="7">
        <v>2629071.5320000001</v>
      </c>
      <c r="U2490" s="9">
        <v>2.3421176229533756</v>
      </c>
      <c r="V2490" s="7">
        <v>33607778.226400003</v>
      </c>
      <c r="W2490" s="9">
        <v>1.5075716737758089</v>
      </c>
      <c r="X2490" s="7">
        <v>34006010.654937729</v>
      </c>
      <c r="Y2490" s="7">
        <v>13242075</v>
      </c>
      <c r="Z2490" s="7">
        <v>191807.77000000002</v>
      </c>
      <c r="AA2490" s="7">
        <v>1598693.8849377299</v>
      </c>
      <c r="AB2490" s="7">
        <v>18973434</v>
      </c>
      <c r="AC2490" s="7">
        <v>0</v>
      </c>
      <c r="AD2490" s="7">
        <v>398232.42853772407</v>
      </c>
      <c r="AE2490" s="7">
        <v>0</v>
      </c>
      <c r="AF2490" s="7">
        <v>52148844.694400005</v>
      </c>
      <c r="AG2490" s="7">
        <v>3751590.5320000001</v>
      </c>
      <c r="AH2490" s="7">
        <v>398232.42853772407</v>
      </c>
      <c r="AI2490" s="7">
        <v>17703266</v>
      </c>
      <c r="AJ2490" s="7">
        <v>1063830</v>
      </c>
      <c r="AK2490" s="7">
        <v>6597188</v>
      </c>
      <c r="AL2490" s="7">
        <v>2938057</v>
      </c>
      <c r="AM2490" s="7">
        <v>1287137</v>
      </c>
      <c r="AN2490" s="7">
        <v>0</v>
      </c>
      <c r="AO2490" s="7">
        <v>0</v>
      </c>
      <c r="AP2490" s="7">
        <v>15428948</v>
      </c>
      <c r="AQ2490" s="7">
        <v>59674</v>
      </c>
      <c r="AR2490" s="7">
        <v>21170138</v>
      </c>
      <c r="AS2490" s="7">
        <v>1122519</v>
      </c>
      <c r="AT2490" s="7">
        <v>6566418</v>
      </c>
      <c r="AU2490" s="7">
        <v>3432038</v>
      </c>
      <c r="AV2490" s="7">
        <v>1375715</v>
      </c>
      <c r="AW2490" s="7">
        <v>0</v>
      </c>
      <c r="AX2490" s="7">
        <v>0</v>
      </c>
      <c r="AY2490" s="7">
        <v>18579706</v>
      </c>
      <c r="AZ2490" s="7">
        <v>30817</v>
      </c>
      <c r="BA2490" s="7">
        <v>191807.77000000002</v>
      </c>
      <c r="BB2490" s="7">
        <v>0</v>
      </c>
      <c r="BC2490" s="7">
        <v>152.94999999999999</v>
      </c>
      <c r="BD2490" s="7">
        <v>7778.35</v>
      </c>
      <c r="BE2490" s="7">
        <v>1691.04</v>
      </c>
      <c r="BF2490" s="7">
        <v>0</v>
      </c>
      <c r="BG2490" s="7">
        <v>932998.88493772992</v>
      </c>
      <c r="BH2490" s="7">
        <v>55032</v>
      </c>
      <c r="BI2490" s="7">
        <v>665695</v>
      </c>
      <c r="BJ2490" s="7">
        <v>10272838.088333331</v>
      </c>
      <c r="BK2490" s="7">
        <v>6029260.8933333308</v>
      </c>
      <c r="BL2490" s="7">
        <v>629962.54333333333</v>
      </c>
      <c r="BM2490" s="7">
        <v>15714383.693333335</v>
      </c>
      <c r="BN2490" s="130">
        <v>0.77600000000000002</v>
      </c>
      <c r="BO2490" s="131">
        <v>2.8271362000000001E-3</v>
      </c>
      <c r="BP2490" s="161">
        <v>68790</v>
      </c>
      <c r="BQ2490" s="162">
        <v>18973434</v>
      </c>
      <c r="BR2490" s="161">
        <v>2132271</v>
      </c>
      <c r="BS2490" s="163">
        <v>0</v>
      </c>
      <c r="BT2490" s="163">
        <v>3110954.3450622708</v>
      </c>
      <c r="BU2490" s="161">
        <v>52148844.689999998</v>
      </c>
      <c r="BV2490" s="161">
        <v>3751590.53</v>
      </c>
      <c r="BW2490" s="165">
        <v>3509186.7750622709</v>
      </c>
      <c r="BX2490" s="161">
        <v>2132271</v>
      </c>
    </row>
    <row r="2491" spans="1:76" ht="14.45" x14ac:dyDescent="0.3">
      <c r="A2491" s="164" t="s">
        <v>2343</v>
      </c>
      <c r="B2491" s="6" t="s">
        <v>32</v>
      </c>
      <c r="C2491" s="6" t="s">
        <v>90</v>
      </c>
      <c r="D2491" s="6"/>
      <c r="E2491" s="6"/>
      <c r="F2491" s="24" t="str">
        <f>+Tabela1[[#This Row],[WK]]&amp;Tabela1[[#This Row],[PK]]&amp;Tabela1[[#This Row],[GK]]</f>
        <v>0210</v>
      </c>
      <c r="G2491" s="6" t="s">
        <v>2353</v>
      </c>
      <c r="H2491" s="7">
        <v>1534164642.9017994</v>
      </c>
      <c r="I2491" s="8">
        <v>1.371</v>
      </c>
      <c r="J2491" s="7">
        <v>2103339725.4600003</v>
      </c>
      <c r="K2491" s="15">
        <v>0.02</v>
      </c>
      <c r="L2491" s="7">
        <v>42066794.509200007</v>
      </c>
      <c r="M2491" s="7">
        <v>25784251.509200007</v>
      </c>
      <c r="N2491" s="9">
        <v>1.5835518757235898</v>
      </c>
      <c r="O2491" s="7">
        <v>93371511</v>
      </c>
      <c r="P2491" s="8">
        <v>1.2949999999999999</v>
      </c>
      <c r="Q2491" s="7">
        <v>120916106</v>
      </c>
      <c r="R2491" s="8">
        <v>1.7000000000000001E-2</v>
      </c>
      <c r="S2491" s="7">
        <v>2055573.8020000001</v>
      </c>
      <c r="T2491" s="7">
        <v>1682786.8020000001</v>
      </c>
      <c r="U2491" s="9">
        <v>4.514070506750504</v>
      </c>
      <c r="V2491" s="7">
        <v>27467038.311200008</v>
      </c>
      <c r="W2491" s="9">
        <v>1.6491440464523974</v>
      </c>
      <c r="X2491" s="7">
        <v>52689287.904440239</v>
      </c>
      <c r="Y2491" s="7">
        <v>12278442</v>
      </c>
      <c r="Z2491" s="7">
        <v>26592.51</v>
      </c>
      <c r="AA2491" s="7">
        <v>1157519.3944402421</v>
      </c>
      <c r="AB2491" s="7">
        <v>39226734</v>
      </c>
      <c r="AC2491" s="7">
        <v>0</v>
      </c>
      <c r="AD2491" s="7">
        <v>25222249.593240231</v>
      </c>
      <c r="AE2491" s="7">
        <v>0</v>
      </c>
      <c r="AF2491" s="7">
        <v>42066794.509200007</v>
      </c>
      <c r="AG2491" s="7">
        <v>2055573.8020000001</v>
      </c>
      <c r="AH2491" s="7">
        <v>25222249.593240231</v>
      </c>
      <c r="AI2491" s="7">
        <v>13616075</v>
      </c>
      <c r="AJ2491" s="7">
        <v>307123</v>
      </c>
      <c r="AK2491" s="7">
        <v>8045326</v>
      </c>
      <c r="AL2491" s="7">
        <v>811754</v>
      </c>
      <c r="AM2491" s="7">
        <v>626871</v>
      </c>
      <c r="AN2491" s="7">
        <v>0</v>
      </c>
      <c r="AO2491" s="7">
        <v>0</v>
      </c>
      <c r="AP2491" s="7">
        <v>39508016</v>
      </c>
      <c r="AQ2491" s="7">
        <v>0</v>
      </c>
      <c r="AR2491" s="7">
        <v>16282543</v>
      </c>
      <c r="AS2491" s="7">
        <v>372787</v>
      </c>
      <c r="AT2491" s="7">
        <v>8937645</v>
      </c>
      <c r="AU2491" s="7">
        <v>905147</v>
      </c>
      <c r="AV2491" s="7">
        <v>609720</v>
      </c>
      <c r="AW2491" s="7">
        <v>0</v>
      </c>
      <c r="AX2491" s="7">
        <v>0</v>
      </c>
      <c r="AY2491" s="7">
        <v>38618625</v>
      </c>
      <c r="AZ2491" s="7">
        <v>0</v>
      </c>
      <c r="BA2491" s="7">
        <v>26592.51</v>
      </c>
      <c r="BB2491" s="7">
        <v>0</v>
      </c>
      <c r="BC2491" s="7">
        <v>0</v>
      </c>
      <c r="BD2491" s="7">
        <v>950.15</v>
      </c>
      <c r="BE2491" s="7">
        <v>632.32000000000005</v>
      </c>
      <c r="BF2491" s="7">
        <v>0</v>
      </c>
      <c r="BG2491" s="7">
        <v>871592.39444024221</v>
      </c>
      <c r="BH2491" s="7">
        <v>51410</v>
      </c>
      <c r="BI2491" s="7">
        <v>285927</v>
      </c>
      <c r="BJ2491" s="7">
        <v>4412361.4241666654</v>
      </c>
      <c r="BK2491" s="7">
        <v>2851507.3533333321</v>
      </c>
      <c r="BL2491" s="7">
        <v>2072591.4033333333</v>
      </c>
      <c r="BM2491" s="7">
        <v>2098233.476666667</v>
      </c>
      <c r="BN2491" s="130">
        <v>0.89</v>
      </c>
      <c r="BO2491" s="131">
        <v>1.8609557000000001E-3</v>
      </c>
      <c r="BP2491" s="161">
        <v>47334.008615550643</v>
      </c>
      <c r="BQ2491" s="162">
        <v>39226734</v>
      </c>
      <c r="BR2491" s="161">
        <v>1103805</v>
      </c>
      <c r="BS2491" s="163">
        <v>0</v>
      </c>
      <c r="BT2491" s="163">
        <v>2485654.0955597609</v>
      </c>
      <c r="BU2491" s="161">
        <v>42066794.509999998</v>
      </c>
      <c r="BV2491" s="161">
        <v>2055573.8</v>
      </c>
      <c r="BW2491" s="165">
        <v>27707903.685559761</v>
      </c>
      <c r="BX2491" s="161">
        <v>1103805</v>
      </c>
    </row>
    <row r="2492" spans="1:76" ht="14.45" x14ac:dyDescent="0.3">
      <c r="A2492" s="164" t="s">
        <v>2343</v>
      </c>
      <c r="B2492" s="6" t="s">
        <v>32</v>
      </c>
      <c r="C2492" s="6" t="s">
        <v>92</v>
      </c>
      <c r="D2492" s="6"/>
      <c r="E2492" s="6"/>
      <c r="F2492" s="24" t="str">
        <f>+Tabela1[[#This Row],[WK]]&amp;Tabela1[[#This Row],[PK]]&amp;Tabela1[[#This Row],[GK]]</f>
        <v>0211</v>
      </c>
      <c r="G2492" s="6" t="s">
        <v>2354</v>
      </c>
      <c r="H2492" s="7">
        <v>4956196522.9736271</v>
      </c>
      <c r="I2492" s="8">
        <v>1.371</v>
      </c>
      <c r="J2492" s="7">
        <v>6794945433</v>
      </c>
      <c r="K2492" s="15">
        <v>0.02</v>
      </c>
      <c r="L2492" s="7">
        <v>135898908.66</v>
      </c>
      <c r="M2492" s="7">
        <v>69556268.659999996</v>
      </c>
      <c r="N2492" s="9">
        <v>1.0484398670297113</v>
      </c>
      <c r="O2492" s="7">
        <v>7554921571</v>
      </c>
      <c r="P2492" s="8">
        <v>1.2949999999999999</v>
      </c>
      <c r="Q2492" s="7">
        <v>9783623435</v>
      </c>
      <c r="R2492" s="8">
        <v>1.7000000000000001E-2</v>
      </c>
      <c r="S2492" s="7">
        <v>166321598.39500001</v>
      </c>
      <c r="T2492" s="7">
        <v>148886935.39500001</v>
      </c>
      <c r="U2492" s="9">
        <v>8.539708246439865</v>
      </c>
      <c r="V2492" s="7">
        <v>218443204.05500001</v>
      </c>
      <c r="W2492" s="9">
        <v>2.6074270265658948</v>
      </c>
      <c r="X2492" s="7">
        <v>110087302.58059065</v>
      </c>
      <c r="Y2492" s="7">
        <v>0</v>
      </c>
      <c r="Z2492" s="7">
        <v>73971.169999999984</v>
      </c>
      <c r="AA2492" s="7">
        <v>2823266.4105906514</v>
      </c>
      <c r="AB2492" s="7">
        <v>107190065</v>
      </c>
      <c r="AC2492" s="7">
        <v>0</v>
      </c>
      <c r="AD2492" s="7">
        <v>0</v>
      </c>
      <c r="AE2492" s="7">
        <v>-45510701.390000001</v>
      </c>
      <c r="AF2492" s="7">
        <v>90388207.269999996</v>
      </c>
      <c r="AG2492" s="7">
        <v>166321598.39500001</v>
      </c>
      <c r="AH2492" s="7">
        <v>0</v>
      </c>
      <c r="AI2492" s="7">
        <v>55478212</v>
      </c>
      <c r="AJ2492" s="7">
        <v>20981390</v>
      </c>
      <c r="AK2492" s="7">
        <v>0</v>
      </c>
      <c r="AL2492" s="7">
        <v>12963975</v>
      </c>
      <c r="AM2492" s="7">
        <v>1163114</v>
      </c>
      <c r="AN2492" s="7">
        <v>0</v>
      </c>
      <c r="AO2492" s="7">
        <v>-27233628</v>
      </c>
      <c r="AP2492" s="7">
        <v>108389704</v>
      </c>
      <c r="AQ2492" s="7">
        <v>0</v>
      </c>
      <c r="AR2492" s="7">
        <v>66342640</v>
      </c>
      <c r="AS2492" s="7">
        <v>17434663</v>
      </c>
      <c r="AT2492" s="7">
        <v>0</v>
      </c>
      <c r="AU2492" s="7">
        <v>8321040</v>
      </c>
      <c r="AV2492" s="7">
        <v>1227779</v>
      </c>
      <c r="AW2492" s="7">
        <v>0</v>
      </c>
      <c r="AX2492" s="7">
        <v>-25946155</v>
      </c>
      <c r="AY2492" s="7">
        <v>105524911</v>
      </c>
      <c r="AZ2492" s="7">
        <v>0</v>
      </c>
      <c r="BA2492" s="7">
        <v>73971.169999999984</v>
      </c>
      <c r="BB2492" s="7">
        <v>0</v>
      </c>
      <c r="BC2492" s="7">
        <v>193.64</v>
      </c>
      <c r="BD2492" s="7">
        <v>1217.67</v>
      </c>
      <c r="BE2492" s="7">
        <v>3318.6</v>
      </c>
      <c r="BF2492" s="7">
        <v>0</v>
      </c>
      <c r="BG2492" s="7">
        <v>1744066.4105906514</v>
      </c>
      <c r="BH2492" s="7">
        <v>102872</v>
      </c>
      <c r="BI2492" s="7">
        <v>1079200</v>
      </c>
      <c r="BJ2492" s="7">
        <v>16653930.168333333</v>
      </c>
      <c r="BK2492" s="7">
        <v>9980564.9333333336</v>
      </c>
      <c r="BL2492" s="7">
        <v>7670349.6499999994</v>
      </c>
      <c r="BM2492" s="7">
        <v>11352761.640000001</v>
      </c>
      <c r="BN2492" s="130">
        <v>2.2450000000000001</v>
      </c>
      <c r="BO2492" s="131">
        <v>5.3159343000000001E-3</v>
      </c>
      <c r="BP2492" s="161">
        <v>128590</v>
      </c>
      <c r="BQ2492" s="162">
        <v>107190065</v>
      </c>
      <c r="BR2492" s="161">
        <v>5113729</v>
      </c>
      <c r="BS2492" s="163">
        <v>57328965.825000018</v>
      </c>
      <c r="BT2492" s="163">
        <v>0</v>
      </c>
      <c r="BU2492" s="161">
        <v>33059241.449999999</v>
      </c>
      <c r="BV2492" s="161">
        <v>166321598.40000001</v>
      </c>
      <c r="BW2492" s="165">
        <v>0</v>
      </c>
      <c r="BX2492" s="161">
        <v>5113729</v>
      </c>
    </row>
    <row r="2493" spans="1:76" ht="14.45" x14ac:dyDescent="0.3">
      <c r="A2493" s="164" t="s">
        <v>2343</v>
      </c>
      <c r="B2493" s="6" t="s">
        <v>32</v>
      </c>
      <c r="C2493" s="6" t="s">
        <v>93</v>
      </c>
      <c r="D2493" s="6"/>
      <c r="E2493" s="6"/>
      <c r="F2493" s="24" t="str">
        <f>+Tabela1[[#This Row],[WK]]&amp;Tabela1[[#This Row],[PK]]&amp;Tabela1[[#This Row],[GK]]</f>
        <v>0212</v>
      </c>
      <c r="G2493" s="6" t="s">
        <v>2355</v>
      </c>
      <c r="H2493" s="7">
        <v>1182080534.1853952</v>
      </c>
      <c r="I2493" s="8">
        <v>1.371</v>
      </c>
      <c r="J2493" s="7">
        <v>1620632412.3699999</v>
      </c>
      <c r="K2493" s="15">
        <v>0.02</v>
      </c>
      <c r="L2493" s="7">
        <v>32412648.247399997</v>
      </c>
      <c r="M2493" s="7">
        <v>21013466.247399997</v>
      </c>
      <c r="N2493" s="9">
        <v>1.8434187863129123</v>
      </c>
      <c r="O2493" s="7">
        <v>81944622</v>
      </c>
      <c r="P2493" s="8">
        <v>1.2949999999999999</v>
      </c>
      <c r="Q2493" s="7">
        <v>106118286</v>
      </c>
      <c r="R2493" s="8">
        <v>1.7000000000000001E-2</v>
      </c>
      <c r="S2493" s="7">
        <v>1804010.8620000002</v>
      </c>
      <c r="T2493" s="7">
        <v>1434055.8620000002</v>
      </c>
      <c r="U2493" s="9">
        <v>3.8762980957143442</v>
      </c>
      <c r="V2493" s="7">
        <v>22447522.109399997</v>
      </c>
      <c r="W2493" s="9">
        <v>1.9073209963823172</v>
      </c>
      <c r="X2493" s="7">
        <v>61978061.686613128</v>
      </c>
      <c r="Y2493" s="7">
        <v>15138014</v>
      </c>
      <c r="Z2493" s="7">
        <v>389547.86499999999</v>
      </c>
      <c r="AA2493" s="7">
        <v>1163005.8216131227</v>
      </c>
      <c r="AB2493" s="7">
        <v>43298260</v>
      </c>
      <c r="AC2493" s="7">
        <v>1989234</v>
      </c>
      <c r="AD2493" s="7">
        <v>39530539.577213123</v>
      </c>
      <c r="AE2493" s="7">
        <v>0</v>
      </c>
      <c r="AF2493" s="7">
        <v>32412648.247399997</v>
      </c>
      <c r="AG2493" s="7">
        <v>1804010.8620000002</v>
      </c>
      <c r="AH2493" s="7">
        <v>39530539.577213123</v>
      </c>
      <c r="AI2493" s="7">
        <v>9532425</v>
      </c>
      <c r="AJ2493" s="7">
        <v>344968</v>
      </c>
      <c r="AK2493" s="7">
        <v>10784588</v>
      </c>
      <c r="AL2493" s="7">
        <v>3784103</v>
      </c>
      <c r="AM2493" s="7">
        <v>1233631</v>
      </c>
      <c r="AN2493" s="7">
        <v>0</v>
      </c>
      <c r="AO2493" s="7">
        <v>0</v>
      </c>
      <c r="AP2493" s="7">
        <v>41808242</v>
      </c>
      <c r="AQ2493" s="7">
        <v>31826</v>
      </c>
      <c r="AR2493" s="7">
        <v>11399182</v>
      </c>
      <c r="AS2493" s="7">
        <v>369955</v>
      </c>
      <c r="AT2493" s="7">
        <v>12299216</v>
      </c>
      <c r="AU2493" s="7">
        <v>4237009</v>
      </c>
      <c r="AV2493" s="7">
        <v>1083588</v>
      </c>
      <c r="AW2493" s="7">
        <v>0</v>
      </c>
      <c r="AX2493" s="7">
        <v>0</v>
      </c>
      <c r="AY2493" s="7">
        <v>42406639</v>
      </c>
      <c r="AZ2493" s="7">
        <v>12976</v>
      </c>
      <c r="BA2493" s="7">
        <v>389547.86499999999</v>
      </c>
      <c r="BB2493" s="7">
        <v>0</v>
      </c>
      <c r="BC2493" s="7">
        <v>508.33</v>
      </c>
      <c r="BD2493" s="7">
        <v>7595.09</v>
      </c>
      <c r="BE2493" s="7">
        <v>18520.75</v>
      </c>
      <c r="BF2493" s="7">
        <v>0</v>
      </c>
      <c r="BG2493" s="7">
        <v>725908.82161312259</v>
      </c>
      <c r="BH2493" s="7">
        <v>42817</v>
      </c>
      <c r="BI2493" s="7">
        <v>437097</v>
      </c>
      <c r="BJ2493" s="7">
        <v>6745157.2041666657</v>
      </c>
      <c r="BK2493" s="7">
        <v>3580344.4466666654</v>
      </c>
      <c r="BL2493" s="7">
        <v>3940838.6033333335</v>
      </c>
      <c r="BM2493" s="7">
        <v>4777573.8233333332</v>
      </c>
      <c r="BN2493" s="130">
        <v>0.66600000000000004</v>
      </c>
      <c r="BO2493" s="131">
        <v>1.9305106000000001E-3</v>
      </c>
      <c r="BP2493" s="161">
        <v>49103.161206673241</v>
      </c>
      <c r="BQ2493" s="162">
        <v>43298260</v>
      </c>
      <c r="BR2493" s="161">
        <v>1208463</v>
      </c>
      <c r="BS2493" s="163">
        <v>0</v>
      </c>
      <c r="BT2493" s="163">
        <v>3269829.3133868873</v>
      </c>
      <c r="BU2493" s="161">
        <v>32412648.25</v>
      </c>
      <c r="BV2493" s="161">
        <v>1804010.86</v>
      </c>
      <c r="BW2493" s="165">
        <v>42800368.893386886</v>
      </c>
      <c r="BX2493" s="161">
        <v>1208463</v>
      </c>
    </row>
    <row r="2494" spans="1:76" ht="14.45" x14ac:dyDescent="0.3">
      <c r="A2494" s="164" t="s">
        <v>2343</v>
      </c>
      <c r="B2494" s="6" t="s">
        <v>32</v>
      </c>
      <c r="C2494" s="6" t="s">
        <v>95</v>
      </c>
      <c r="D2494" s="6"/>
      <c r="E2494" s="6"/>
      <c r="F2494" s="24" t="str">
        <f>+Tabela1[[#This Row],[WK]]&amp;Tabela1[[#This Row],[PK]]&amp;Tabela1[[#This Row],[GK]]</f>
        <v>0213</v>
      </c>
      <c r="G2494" s="6" t="s">
        <v>2356</v>
      </c>
      <c r="H2494" s="7">
        <v>1124878562.2585993</v>
      </c>
      <c r="I2494" s="8">
        <v>1.371</v>
      </c>
      <c r="J2494" s="7">
        <v>1542208508.8599999</v>
      </c>
      <c r="K2494" s="15">
        <v>0.02</v>
      </c>
      <c r="L2494" s="7">
        <v>30844170.177199997</v>
      </c>
      <c r="M2494" s="7">
        <v>18950378.177199997</v>
      </c>
      <c r="N2494" s="9">
        <v>1.5932999481746442</v>
      </c>
      <c r="O2494" s="7">
        <v>112776422</v>
      </c>
      <c r="P2494" s="8">
        <v>1.2949999999999999</v>
      </c>
      <c r="Q2494" s="7">
        <v>146045467</v>
      </c>
      <c r="R2494" s="8">
        <v>1.7000000000000001E-2</v>
      </c>
      <c r="S2494" s="7">
        <v>2482772.9390000002</v>
      </c>
      <c r="T2494" s="7">
        <v>2168483.9390000002</v>
      </c>
      <c r="U2494" s="9">
        <v>6.8996494913916813</v>
      </c>
      <c r="V2494" s="7">
        <v>21118862.116199996</v>
      </c>
      <c r="W2494" s="9">
        <v>1.7299084201849575</v>
      </c>
      <c r="X2494" s="7">
        <v>47461118.918856815</v>
      </c>
      <c r="Y2494" s="7">
        <v>11404531</v>
      </c>
      <c r="Z2494" s="7">
        <v>1245652.4849999999</v>
      </c>
      <c r="AA2494" s="7">
        <v>1050361.4338568111</v>
      </c>
      <c r="AB2494" s="7">
        <v>33760574</v>
      </c>
      <c r="AC2494" s="7">
        <v>0</v>
      </c>
      <c r="AD2494" s="7">
        <v>26342256.802656818</v>
      </c>
      <c r="AE2494" s="7">
        <v>0</v>
      </c>
      <c r="AF2494" s="7">
        <v>30844170.177199997</v>
      </c>
      <c r="AG2494" s="7">
        <v>2482772.9390000002</v>
      </c>
      <c r="AH2494" s="7">
        <v>26342256.802656818</v>
      </c>
      <c r="AI2494" s="7">
        <v>9946037</v>
      </c>
      <c r="AJ2494" s="7">
        <v>275495</v>
      </c>
      <c r="AK2494" s="7">
        <v>4487810</v>
      </c>
      <c r="AL2494" s="7">
        <v>3488726</v>
      </c>
      <c r="AM2494" s="7">
        <v>613440</v>
      </c>
      <c r="AN2494" s="7">
        <v>0</v>
      </c>
      <c r="AO2494" s="7">
        <v>0</v>
      </c>
      <c r="AP2494" s="7">
        <v>32089416</v>
      </c>
      <c r="AQ2494" s="7">
        <v>0</v>
      </c>
      <c r="AR2494" s="7">
        <v>11893792</v>
      </c>
      <c r="AS2494" s="7">
        <v>314289</v>
      </c>
      <c r="AT2494" s="7">
        <v>5155692</v>
      </c>
      <c r="AU2494" s="7">
        <v>3967276</v>
      </c>
      <c r="AV2494" s="7">
        <v>1068503</v>
      </c>
      <c r="AW2494" s="7">
        <v>0</v>
      </c>
      <c r="AX2494" s="7">
        <v>0</v>
      </c>
      <c r="AY2494" s="7">
        <v>33237750</v>
      </c>
      <c r="AZ2494" s="7">
        <v>0</v>
      </c>
      <c r="BA2494" s="7">
        <v>1245652.4849999999</v>
      </c>
      <c r="BB2494" s="7">
        <v>0</v>
      </c>
      <c r="BC2494" s="7">
        <v>4021.14</v>
      </c>
      <c r="BD2494" s="7">
        <v>45809.46</v>
      </c>
      <c r="BE2494" s="7">
        <v>207.05</v>
      </c>
      <c r="BF2494" s="7">
        <v>0</v>
      </c>
      <c r="BG2494" s="7">
        <v>603604.43385681114</v>
      </c>
      <c r="BH2494" s="7">
        <v>35603</v>
      </c>
      <c r="BI2494" s="7">
        <v>446757</v>
      </c>
      <c r="BJ2494" s="7">
        <v>6894229.583333334</v>
      </c>
      <c r="BK2494" s="7">
        <v>5007489.8766666669</v>
      </c>
      <c r="BL2494" s="7">
        <v>74701.91333333333</v>
      </c>
      <c r="BM2494" s="7">
        <v>7397555</v>
      </c>
      <c r="BN2494" s="130">
        <v>0.71499999999999997</v>
      </c>
      <c r="BO2494" s="131">
        <v>1.8808006E-3</v>
      </c>
      <c r="BP2494" s="161">
        <v>44503.75</v>
      </c>
      <c r="BQ2494" s="162">
        <v>33760574</v>
      </c>
      <c r="BR2494" s="161">
        <v>644145</v>
      </c>
      <c r="BS2494" s="163">
        <v>0</v>
      </c>
      <c r="BT2494" s="163">
        <v>612247.0811431855</v>
      </c>
      <c r="BU2494" s="161">
        <v>30844170.18</v>
      </c>
      <c r="BV2494" s="161">
        <v>2482772.94</v>
      </c>
      <c r="BW2494" s="165">
        <v>26954503.881143186</v>
      </c>
      <c r="BX2494" s="161">
        <v>644145</v>
      </c>
    </row>
    <row r="2495" spans="1:76" ht="14.45" x14ac:dyDescent="0.3">
      <c r="A2495" s="164" t="s">
        <v>2343</v>
      </c>
      <c r="B2495" s="6" t="s">
        <v>32</v>
      </c>
      <c r="C2495" s="6" t="s">
        <v>97</v>
      </c>
      <c r="D2495" s="6"/>
      <c r="E2495" s="6"/>
      <c r="F2495" s="24" t="str">
        <f>+Tabela1[[#This Row],[WK]]&amp;Tabela1[[#This Row],[PK]]&amp;Tabela1[[#This Row],[GK]]</f>
        <v>0214</v>
      </c>
      <c r="G2495" s="6" t="s">
        <v>2357</v>
      </c>
      <c r="H2495" s="7">
        <v>3738847430.833405</v>
      </c>
      <c r="I2495" s="8">
        <v>1.371</v>
      </c>
      <c r="J2495" s="7">
        <v>5125959827.6799994</v>
      </c>
      <c r="K2495" s="15">
        <v>0.02</v>
      </c>
      <c r="L2495" s="7">
        <v>102519196.55359998</v>
      </c>
      <c r="M2495" s="7">
        <v>60623878.553599983</v>
      </c>
      <c r="N2495" s="9">
        <v>1.4470323045071525</v>
      </c>
      <c r="O2495" s="7">
        <v>722579444</v>
      </c>
      <c r="P2495" s="8">
        <v>1.2949999999999999</v>
      </c>
      <c r="Q2495" s="7">
        <v>935740380</v>
      </c>
      <c r="R2495" s="8">
        <v>1.7000000000000001E-2</v>
      </c>
      <c r="S2495" s="7">
        <v>15907586.460000001</v>
      </c>
      <c r="T2495" s="7">
        <v>13839667.460000001</v>
      </c>
      <c r="U2495" s="9">
        <v>6.6925578129510876</v>
      </c>
      <c r="V2495" s="7">
        <v>74463546.013599992</v>
      </c>
      <c r="W2495" s="9">
        <v>1.693768500567872</v>
      </c>
      <c r="X2495" s="7">
        <v>92549740.076618284</v>
      </c>
      <c r="Y2495" s="7">
        <v>0</v>
      </c>
      <c r="Z2495" s="7">
        <v>266848.19</v>
      </c>
      <c r="AA2495" s="7">
        <v>2558664.8866182868</v>
      </c>
      <c r="AB2495" s="7">
        <v>77658258</v>
      </c>
      <c r="AC2495" s="7">
        <v>12065969</v>
      </c>
      <c r="AD2495" s="7">
        <v>18086194.0630183</v>
      </c>
      <c r="AE2495" s="7">
        <v>0</v>
      </c>
      <c r="AF2495" s="7">
        <v>102519196.55359998</v>
      </c>
      <c r="AG2495" s="7">
        <v>15907586.460000001</v>
      </c>
      <c r="AH2495" s="7">
        <v>18086194.0630183</v>
      </c>
      <c r="AI2495" s="7">
        <v>35034441</v>
      </c>
      <c r="AJ2495" s="7">
        <v>1831014</v>
      </c>
      <c r="AK2495" s="7">
        <v>7501357</v>
      </c>
      <c r="AL2495" s="7">
        <v>2595159</v>
      </c>
      <c r="AM2495" s="7">
        <v>1195438</v>
      </c>
      <c r="AN2495" s="7">
        <v>0</v>
      </c>
      <c r="AO2495" s="7">
        <v>0</v>
      </c>
      <c r="AP2495" s="7">
        <v>76533316</v>
      </c>
      <c r="AQ2495" s="7">
        <v>19891</v>
      </c>
      <c r="AR2495" s="7">
        <v>41895318</v>
      </c>
      <c r="AS2495" s="7">
        <v>2067919</v>
      </c>
      <c r="AT2495" s="7">
        <v>8415943</v>
      </c>
      <c r="AU2495" s="7">
        <v>2906444</v>
      </c>
      <c r="AV2495" s="7">
        <v>1193856</v>
      </c>
      <c r="AW2495" s="7">
        <v>0</v>
      </c>
      <c r="AX2495" s="7">
        <v>0</v>
      </c>
      <c r="AY2495" s="7">
        <v>76697410</v>
      </c>
      <c r="AZ2495" s="7">
        <v>8110</v>
      </c>
      <c r="BA2495" s="7">
        <v>266848.19</v>
      </c>
      <c r="BB2495" s="7">
        <v>0</v>
      </c>
      <c r="BC2495" s="7">
        <v>16.25</v>
      </c>
      <c r="BD2495" s="7">
        <v>11033.94</v>
      </c>
      <c r="BE2495" s="7">
        <v>3237.9</v>
      </c>
      <c r="BF2495" s="7">
        <v>0</v>
      </c>
      <c r="BG2495" s="7">
        <v>1805845.8866182868</v>
      </c>
      <c r="BH2495" s="7">
        <v>106516</v>
      </c>
      <c r="BI2495" s="7">
        <v>752819</v>
      </c>
      <c r="BJ2495" s="7">
        <v>11617301.873333335</v>
      </c>
      <c r="BK2495" s="7">
        <v>8409875.0633333344</v>
      </c>
      <c r="BL2495" s="7">
        <v>65928</v>
      </c>
      <c r="BM2495" s="7">
        <v>12697851.24</v>
      </c>
      <c r="BN2495" s="130">
        <v>1.022</v>
      </c>
      <c r="BO2495" s="131">
        <v>4.3504425999999997E-3</v>
      </c>
      <c r="BP2495" s="161">
        <v>110654.9111787849</v>
      </c>
      <c r="BQ2495" s="162">
        <v>77658258</v>
      </c>
      <c r="BR2495" s="161">
        <v>1976363</v>
      </c>
      <c r="BS2495" s="163">
        <v>0</v>
      </c>
      <c r="BT2495" s="163">
        <v>4648385.923381716</v>
      </c>
      <c r="BU2495" s="161">
        <v>102519196.55</v>
      </c>
      <c r="BV2495" s="161">
        <v>15907586.460000001</v>
      </c>
      <c r="BW2495" s="165">
        <v>22734579.983381715</v>
      </c>
      <c r="BX2495" s="161">
        <v>1976363</v>
      </c>
    </row>
    <row r="2496" spans="1:76" ht="14.45" x14ac:dyDescent="0.3">
      <c r="A2496" s="164" t="s">
        <v>2343</v>
      </c>
      <c r="B2496" s="6" t="s">
        <v>32</v>
      </c>
      <c r="C2496" s="6" t="s">
        <v>130</v>
      </c>
      <c r="D2496" s="6"/>
      <c r="E2496" s="6"/>
      <c r="F2496" s="24" t="str">
        <f>+Tabela1[[#This Row],[WK]]&amp;Tabela1[[#This Row],[PK]]&amp;Tabela1[[#This Row],[GK]]</f>
        <v>0215</v>
      </c>
      <c r="G2496" s="6" t="s">
        <v>2358</v>
      </c>
      <c r="H2496" s="7">
        <v>3289497416.6348085</v>
      </c>
      <c r="I2496" s="8">
        <v>1.371</v>
      </c>
      <c r="J2496" s="7">
        <v>4509900958.2199993</v>
      </c>
      <c r="K2496" s="15">
        <v>0.02</v>
      </c>
      <c r="L2496" s="7">
        <v>90198019.164399981</v>
      </c>
      <c r="M2496" s="7">
        <v>51705672.164399981</v>
      </c>
      <c r="N2496" s="9">
        <v>1.343271486261931</v>
      </c>
      <c r="O2496" s="7">
        <v>488309514</v>
      </c>
      <c r="P2496" s="8">
        <v>1.2949999999999999</v>
      </c>
      <c r="Q2496" s="7">
        <v>632360820</v>
      </c>
      <c r="R2496" s="8">
        <v>1.7000000000000001E-2</v>
      </c>
      <c r="S2496" s="7">
        <v>10750133.940000001</v>
      </c>
      <c r="T2496" s="7">
        <v>8713389.9400000013</v>
      </c>
      <c r="U2496" s="9">
        <v>4.2780977579902046</v>
      </c>
      <c r="V2496" s="7">
        <v>60419062.104399979</v>
      </c>
      <c r="W2496" s="9">
        <v>1.4907578880661296</v>
      </c>
      <c r="X2496" s="7">
        <v>63513514.261766508</v>
      </c>
      <c r="Y2496" s="7">
        <v>0</v>
      </c>
      <c r="Z2496" s="7">
        <v>98647.15</v>
      </c>
      <c r="AA2496" s="7">
        <v>2141619.1117665111</v>
      </c>
      <c r="AB2496" s="7">
        <v>59181108</v>
      </c>
      <c r="AC2496" s="7">
        <v>2092140</v>
      </c>
      <c r="AD2496" s="7">
        <v>3094452.1573665254</v>
      </c>
      <c r="AE2496" s="7">
        <v>0</v>
      </c>
      <c r="AF2496" s="7">
        <v>90198019.164399981</v>
      </c>
      <c r="AG2496" s="7">
        <v>10750133.940000001</v>
      </c>
      <c r="AH2496" s="7">
        <v>3094452.1573665254</v>
      </c>
      <c r="AI2496" s="7">
        <v>32188749</v>
      </c>
      <c r="AJ2496" s="7">
        <v>2449775</v>
      </c>
      <c r="AK2496" s="7">
        <v>0</v>
      </c>
      <c r="AL2496" s="7">
        <v>1257182</v>
      </c>
      <c r="AM2496" s="7">
        <v>978723</v>
      </c>
      <c r="AN2496" s="7">
        <v>0</v>
      </c>
      <c r="AO2496" s="7">
        <v>0</v>
      </c>
      <c r="AP2496" s="7">
        <v>57172365</v>
      </c>
      <c r="AQ2496" s="7">
        <v>31826</v>
      </c>
      <c r="AR2496" s="7">
        <v>38492347</v>
      </c>
      <c r="AS2496" s="7">
        <v>2036744</v>
      </c>
      <c r="AT2496" s="7">
        <v>0</v>
      </c>
      <c r="AU2496" s="7">
        <v>1384456</v>
      </c>
      <c r="AV2496" s="7">
        <v>979701</v>
      </c>
      <c r="AW2496" s="7">
        <v>0</v>
      </c>
      <c r="AX2496" s="7">
        <v>0</v>
      </c>
      <c r="AY2496" s="7">
        <v>58216878</v>
      </c>
      <c r="AZ2496" s="7">
        <v>12976</v>
      </c>
      <c r="BA2496" s="7">
        <v>98647.15</v>
      </c>
      <c r="BB2496" s="7">
        <v>0</v>
      </c>
      <c r="BC2496" s="7">
        <v>75.61</v>
      </c>
      <c r="BD2496" s="7">
        <v>0</v>
      </c>
      <c r="BE2496" s="7">
        <v>8890.9</v>
      </c>
      <c r="BF2496" s="7">
        <v>0</v>
      </c>
      <c r="BG2496" s="7">
        <v>1312695.1117665111</v>
      </c>
      <c r="BH2496" s="7">
        <v>77428</v>
      </c>
      <c r="BI2496" s="7">
        <v>828924</v>
      </c>
      <c r="BJ2496" s="7">
        <v>12791734.275833335</v>
      </c>
      <c r="BK2496" s="7">
        <v>10017802.953333335</v>
      </c>
      <c r="BL2496" s="7">
        <v>76018.333333333328</v>
      </c>
      <c r="BM2496" s="7">
        <v>10943688.623333333</v>
      </c>
      <c r="BN2496" s="130">
        <v>1.3089999999999999</v>
      </c>
      <c r="BO2496" s="131">
        <v>2.8965097E-3</v>
      </c>
      <c r="BP2496" s="161">
        <v>73673.660655173851</v>
      </c>
      <c r="BQ2496" s="162">
        <v>59181108</v>
      </c>
      <c r="BR2496" s="161">
        <v>1889378</v>
      </c>
      <c r="BS2496" s="163">
        <v>0</v>
      </c>
      <c r="BT2496" s="163">
        <v>3969874.7382334918</v>
      </c>
      <c r="BU2496" s="161">
        <v>90198019.159999996</v>
      </c>
      <c r="BV2496" s="161">
        <v>10750133.939999999</v>
      </c>
      <c r="BW2496" s="165">
        <v>7064326.8982334919</v>
      </c>
      <c r="BX2496" s="161">
        <v>1889378</v>
      </c>
    </row>
    <row r="2497" spans="1:76" ht="14.45" x14ac:dyDescent="0.3">
      <c r="A2497" s="164" t="s">
        <v>2343</v>
      </c>
      <c r="B2497" s="6" t="s">
        <v>32</v>
      </c>
      <c r="C2497" s="6" t="s">
        <v>134</v>
      </c>
      <c r="D2497" s="6"/>
      <c r="E2497" s="6"/>
      <c r="F2497" s="24" t="str">
        <f>+Tabela1[[#This Row],[WK]]&amp;Tabela1[[#This Row],[PK]]&amp;Tabela1[[#This Row],[GK]]</f>
        <v>0216</v>
      </c>
      <c r="G2497" s="6" t="s">
        <v>2359</v>
      </c>
      <c r="H2497" s="7">
        <v>2618295202.1778007</v>
      </c>
      <c r="I2497" s="8">
        <v>1.371</v>
      </c>
      <c r="J2497" s="7">
        <v>3589682722.1700001</v>
      </c>
      <c r="K2497" s="15">
        <v>0.02</v>
      </c>
      <c r="L2497" s="7">
        <v>71793654.44340001</v>
      </c>
      <c r="M2497" s="7">
        <v>41355639.44340001</v>
      </c>
      <c r="N2497" s="9">
        <v>1.3586838512104029</v>
      </c>
      <c r="O2497" s="7">
        <v>235775403</v>
      </c>
      <c r="P2497" s="8">
        <v>1.2949999999999999</v>
      </c>
      <c r="Q2497" s="7">
        <v>305329147</v>
      </c>
      <c r="R2497" s="8">
        <v>1.7000000000000001E-2</v>
      </c>
      <c r="S2497" s="7">
        <v>5190595.4990000008</v>
      </c>
      <c r="T2497" s="7">
        <v>-3023122.5009999992</v>
      </c>
      <c r="U2497" s="9">
        <v>-0.36805774206029462</v>
      </c>
      <c r="V2497" s="7">
        <v>38332516.942400008</v>
      </c>
      <c r="W2497" s="9">
        <v>0.99174122263547693</v>
      </c>
      <c r="X2497" s="7">
        <v>24868502.594042867</v>
      </c>
      <c r="Y2497" s="7">
        <v>0</v>
      </c>
      <c r="Z2497" s="7">
        <v>374743.45999999996</v>
      </c>
      <c r="AA2497" s="7">
        <v>1703755.1340428656</v>
      </c>
      <c r="AB2497" s="7">
        <v>22790004</v>
      </c>
      <c r="AC2497" s="7">
        <v>0</v>
      </c>
      <c r="AD2497" s="7">
        <v>0</v>
      </c>
      <c r="AE2497" s="7">
        <v>-3875654.8955731248</v>
      </c>
      <c r="AF2497" s="7">
        <v>67917999.547826886</v>
      </c>
      <c r="AG2497" s="7">
        <v>5190595.4990000008</v>
      </c>
      <c r="AH2497" s="7">
        <v>0</v>
      </c>
      <c r="AI2497" s="7">
        <v>25453413</v>
      </c>
      <c r="AJ2497" s="7">
        <v>6031663</v>
      </c>
      <c r="AK2497" s="7">
        <v>0</v>
      </c>
      <c r="AL2497" s="7">
        <v>701874</v>
      </c>
      <c r="AM2497" s="7">
        <v>816680</v>
      </c>
      <c r="AN2497" s="7">
        <v>0</v>
      </c>
      <c r="AO2497" s="7">
        <v>-2603751</v>
      </c>
      <c r="AP2497" s="7">
        <v>22882238</v>
      </c>
      <c r="AQ2497" s="7">
        <v>0</v>
      </c>
      <c r="AR2497" s="7">
        <v>30438015</v>
      </c>
      <c r="AS2497" s="7">
        <v>8213718</v>
      </c>
      <c r="AT2497" s="7">
        <v>0</v>
      </c>
      <c r="AU2497" s="7">
        <v>1405592</v>
      </c>
      <c r="AV2497" s="7">
        <v>1361159</v>
      </c>
      <c r="AW2497" s="7">
        <v>0</v>
      </c>
      <c r="AX2497" s="7">
        <v>-4477312</v>
      </c>
      <c r="AY2497" s="7">
        <v>22438007</v>
      </c>
      <c r="AZ2497" s="7">
        <v>0</v>
      </c>
      <c r="BA2497" s="7">
        <v>374743.45999999996</v>
      </c>
      <c r="BB2497" s="7">
        <v>0</v>
      </c>
      <c r="BC2497" s="7">
        <v>1407.53</v>
      </c>
      <c r="BD2497" s="7">
        <v>8493.7800000000007</v>
      </c>
      <c r="BE2497" s="7">
        <v>9318.76</v>
      </c>
      <c r="BF2497" s="7">
        <v>0</v>
      </c>
      <c r="BG2497" s="7">
        <v>1037383.1340428657</v>
      </c>
      <c r="BH2497" s="7">
        <v>61189</v>
      </c>
      <c r="BI2497" s="7">
        <v>666372</v>
      </c>
      <c r="BJ2497" s="7">
        <v>10283271.368333336</v>
      </c>
      <c r="BK2497" s="7">
        <v>4808744.6000000034</v>
      </c>
      <c r="BL2497" s="7">
        <v>4599112.8866666667</v>
      </c>
      <c r="BM2497" s="7">
        <v>12699881.299999999</v>
      </c>
      <c r="BN2497" s="130">
        <v>1.2929999999999999</v>
      </c>
      <c r="BO2497" s="131">
        <v>2.2353217E-3</v>
      </c>
      <c r="BP2497" s="161">
        <v>56856.129090354792</v>
      </c>
      <c r="BQ2497" s="162">
        <v>22790004</v>
      </c>
      <c r="BR2497" s="161">
        <v>311686</v>
      </c>
      <c r="BS2497" s="163">
        <v>6254826.2468268843</v>
      </c>
      <c r="BT2497" s="163">
        <v>0</v>
      </c>
      <c r="BU2497" s="161">
        <v>61663173.299999997</v>
      </c>
      <c r="BV2497" s="161">
        <v>5190595.5</v>
      </c>
      <c r="BW2497" s="165">
        <v>0</v>
      </c>
      <c r="BX2497" s="161">
        <v>311686</v>
      </c>
    </row>
    <row r="2498" spans="1:76" ht="14.45" x14ac:dyDescent="0.3">
      <c r="A2498" s="164" t="s">
        <v>2343</v>
      </c>
      <c r="B2498" s="6" t="s">
        <v>32</v>
      </c>
      <c r="C2498" s="6" t="s">
        <v>141</v>
      </c>
      <c r="D2498" s="6"/>
      <c r="E2498" s="6"/>
      <c r="F2498" s="24" t="str">
        <f>+Tabela1[[#This Row],[WK]]&amp;Tabela1[[#This Row],[PK]]&amp;Tabela1[[#This Row],[GK]]</f>
        <v>0217</v>
      </c>
      <c r="G2498" s="6" t="s">
        <v>2360</v>
      </c>
      <c r="H2498" s="7">
        <v>1372002834.5147984</v>
      </c>
      <c r="I2498" s="8">
        <v>1.371</v>
      </c>
      <c r="J2498" s="7">
        <v>1881015886.1099999</v>
      </c>
      <c r="K2498" s="15">
        <v>0.02</v>
      </c>
      <c r="L2498" s="7">
        <v>37620317.722199999</v>
      </c>
      <c r="M2498" s="7">
        <v>23985832.722199999</v>
      </c>
      <c r="N2498" s="9">
        <v>1.7592034258866396</v>
      </c>
      <c r="O2498" s="7">
        <v>172641545</v>
      </c>
      <c r="P2498" s="8">
        <v>1.2949999999999999</v>
      </c>
      <c r="Q2498" s="7">
        <v>223570802</v>
      </c>
      <c r="R2498" s="8">
        <v>1.7000000000000001E-2</v>
      </c>
      <c r="S2498" s="7">
        <v>3800703.6340000001</v>
      </c>
      <c r="T2498" s="7">
        <v>3063846.6340000001</v>
      </c>
      <c r="U2498" s="9">
        <v>4.1579935238451968</v>
      </c>
      <c r="V2498" s="7">
        <v>27049679.356200002</v>
      </c>
      <c r="W2498" s="9">
        <v>1.88219578632253</v>
      </c>
      <c r="X2498" s="7">
        <v>56191260.57849209</v>
      </c>
      <c r="Y2498" s="7">
        <v>11292676</v>
      </c>
      <c r="Z2498" s="7">
        <v>49364.91</v>
      </c>
      <c r="AA2498" s="7">
        <v>1088840.6684920946</v>
      </c>
      <c r="AB2498" s="7">
        <v>36628487</v>
      </c>
      <c r="AC2498" s="7">
        <v>7131892</v>
      </c>
      <c r="AD2498" s="7">
        <v>29141581.222292092</v>
      </c>
      <c r="AE2498" s="7">
        <v>0</v>
      </c>
      <c r="AF2498" s="7">
        <v>37620317.722199999</v>
      </c>
      <c r="AG2498" s="7">
        <v>3800703.6340000001</v>
      </c>
      <c r="AH2498" s="7">
        <v>29141581.222292092</v>
      </c>
      <c r="AI2498" s="7">
        <v>11401669</v>
      </c>
      <c r="AJ2498" s="7">
        <v>795919</v>
      </c>
      <c r="AK2498" s="7">
        <v>10740336</v>
      </c>
      <c r="AL2498" s="7">
        <v>4476697</v>
      </c>
      <c r="AM2498" s="7">
        <v>690782</v>
      </c>
      <c r="AN2498" s="7">
        <v>0</v>
      </c>
      <c r="AO2498" s="7">
        <v>0</v>
      </c>
      <c r="AP2498" s="7">
        <v>36278802</v>
      </c>
      <c r="AQ2498" s="7">
        <v>0</v>
      </c>
      <c r="AR2498" s="7">
        <v>13634485</v>
      </c>
      <c r="AS2498" s="7">
        <v>736857</v>
      </c>
      <c r="AT2498" s="7">
        <v>12014025</v>
      </c>
      <c r="AU2498" s="7">
        <v>5085553</v>
      </c>
      <c r="AV2498" s="7">
        <v>662524</v>
      </c>
      <c r="AW2498" s="7">
        <v>0</v>
      </c>
      <c r="AX2498" s="7">
        <v>0</v>
      </c>
      <c r="AY2498" s="7">
        <v>36059120</v>
      </c>
      <c r="AZ2498" s="7">
        <v>0</v>
      </c>
      <c r="BA2498" s="7">
        <v>49364.91</v>
      </c>
      <c r="BB2498" s="7">
        <v>0</v>
      </c>
      <c r="BC2498" s="7">
        <v>0</v>
      </c>
      <c r="BD2498" s="7">
        <v>1260.1600000000001</v>
      </c>
      <c r="BE2498" s="7">
        <v>2181.1</v>
      </c>
      <c r="BF2498" s="7">
        <v>0</v>
      </c>
      <c r="BG2498" s="7">
        <v>708361.66849209473</v>
      </c>
      <c r="BH2498" s="7">
        <v>41782</v>
      </c>
      <c r="BI2498" s="7">
        <v>380479</v>
      </c>
      <c r="BJ2498" s="7">
        <v>5871451.3900000006</v>
      </c>
      <c r="BK2498" s="7">
        <v>3806246.74</v>
      </c>
      <c r="BL2498" s="7">
        <v>1704650.2433333334</v>
      </c>
      <c r="BM2498" s="7">
        <v>4851518.1133333333</v>
      </c>
      <c r="BN2498" s="130">
        <v>0.89500000000000002</v>
      </c>
      <c r="BO2498" s="131">
        <v>1.7378661000000001E-3</v>
      </c>
      <c r="BP2498" s="161">
        <v>44203.184853685016</v>
      </c>
      <c r="BQ2498" s="162">
        <v>36628487</v>
      </c>
      <c r="BR2498" s="161">
        <v>1671399</v>
      </c>
      <c r="BS2498" s="163">
        <v>0</v>
      </c>
      <c r="BT2498" s="163">
        <v>3301360.3700000048</v>
      </c>
      <c r="BU2498" s="161">
        <v>37620317.719999999</v>
      </c>
      <c r="BV2498" s="161">
        <v>3800703.63</v>
      </c>
      <c r="BW2498" s="165">
        <v>32442941.590000004</v>
      </c>
      <c r="BX2498" s="161">
        <v>1671399</v>
      </c>
    </row>
    <row r="2499" spans="1:76" ht="14.45" x14ac:dyDescent="0.3">
      <c r="A2499" s="164" t="s">
        <v>2343</v>
      </c>
      <c r="B2499" s="6" t="s">
        <v>32</v>
      </c>
      <c r="C2499" s="6" t="s">
        <v>147</v>
      </c>
      <c r="D2499" s="6"/>
      <c r="E2499" s="6"/>
      <c r="F2499" s="24" t="str">
        <f>+Tabela1[[#This Row],[WK]]&amp;Tabela1[[#This Row],[PK]]&amp;Tabela1[[#This Row],[GK]]</f>
        <v>0218</v>
      </c>
      <c r="G2499" s="6" t="s">
        <v>2361</v>
      </c>
      <c r="H2499" s="7">
        <v>2223153114.3434005</v>
      </c>
      <c r="I2499" s="8">
        <v>1.371</v>
      </c>
      <c r="J2499" s="7">
        <v>3047942919.77</v>
      </c>
      <c r="K2499" s="15">
        <v>0.02</v>
      </c>
      <c r="L2499" s="7">
        <v>60958858.395400003</v>
      </c>
      <c r="M2499" s="7">
        <v>35107058.395400003</v>
      </c>
      <c r="N2499" s="9">
        <v>1.3580121459782299</v>
      </c>
      <c r="O2499" s="7">
        <v>527367126</v>
      </c>
      <c r="P2499" s="8">
        <v>1.2949999999999999</v>
      </c>
      <c r="Q2499" s="7">
        <v>682940428</v>
      </c>
      <c r="R2499" s="8">
        <v>1.7000000000000001E-2</v>
      </c>
      <c r="S2499" s="7">
        <v>11609987.276000001</v>
      </c>
      <c r="T2499" s="7">
        <v>9246631.2760000005</v>
      </c>
      <c r="U2499" s="9">
        <v>3.9125003918157062</v>
      </c>
      <c r="V2499" s="7">
        <v>44353689.671400011</v>
      </c>
      <c r="W2499" s="9">
        <v>1.5719810186908061</v>
      </c>
      <c r="X2499" s="7">
        <v>24172814.594866917</v>
      </c>
      <c r="Y2499" s="7">
        <v>0</v>
      </c>
      <c r="Z2499" s="7">
        <v>63383.81</v>
      </c>
      <c r="AA2499" s="7">
        <v>2002187.7848669156</v>
      </c>
      <c r="AB2499" s="7">
        <v>22107243</v>
      </c>
      <c r="AC2499" s="7">
        <v>0</v>
      </c>
      <c r="AD2499" s="7">
        <v>0</v>
      </c>
      <c r="AE2499" s="7">
        <v>-4954709.7497179937</v>
      </c>
      <c r="AF2499" s="7">
        <v>56004148.645682007</v>
      </c>
      <c r="AG2499" s="7">
        <v>11609987.276000001</v>
      </c>
      <c r="AH2499" s="7">
        <v>0</v>
      </c>
      <c r="AI2499" s="7">
        <v>21618248</v>
      </c>
      <c r="AJ2499" s="7">
        <v>2358416</v>
      </c>
      <c r="AK2499" s="7">
        <v>547635</v>
      </c>
      <c r="AL2499" s="7">
        <v>3152973</v>
      </c>
      <c r="AM2499" s="7">
        <v>1475494</v>
      </c>
      <c r="AN2499" s="7">
        <v>0</v>
      </c>
      <c r="AO2499" s="7">
        <v>0</v>
      </c>
      <c r="AP2499" s="7">
        <v>21536807</v>
      </c>
      <c r="AQ2499" s="7">
        <v>0</v>
      </c>
      <c r="AR2499" s="7">
        <v>25851800</v>
      </c>
      <c r="AS2499" s="7">
        <v>2363356</v>
      </c>
      <c r="AT2499" s="7">
        <v>1052238</v>
      </c>
      <c r="AU2499" s="7">
        <v>3357049</v>
      </c>
      <c r="AV2499" s="7">
        <v>1451190</v>
      </c>
      <c r="AW2499" s="7">
        <v>0</v>
      </c>
      <c r="AX2499" s="7">
        <v>0</v>
      </c>
      <c r="AY2499" s="7">
        <v>21764190</v>
      </c>
      <c r="AZ2499" s="7">
        <v>0</v>
      </c>
      <c r="BA2499" s="7">
        <v>63383.81</v>
      </c>
      <c r="BB2499" s="7">
        <v>0</v>
      </c>
      <c r="BC2499" s="7">
        <v>35.93</v>
      </c>
      <c r="BD2499" s="7">
        <v>574.22</v>
      </c>
      <c r="BE2499" s="7">
        <v>4648.58</v>
      </c>
      <c r="BF2499" s="7">
        <v>0</v>
      </c>
      <c r="BG2499" s="7">
        <v>1001593.7848669157</v>
      </c>
      <c r="BH2499" s="7">
        <v>59078</v>
      </c>
      <c r="BI2499" s="7">
        <v>1000594</v>
      </c>
      <c r="BJ2499" s="7">
        <v>15440876.62916667</v>
      </c>
      <c r="BK2499" s="7">
        <v>11032077.050000003</v>
      </c>
      <c r="BL2499" s="7">
        <v>2855605.2333333329</v>
      </c>
      <c r="BM2499" s="7">
        <v>11923987.85</v>
      </c>
      <c r="BN2499" s="130">
        <v>1.415</v>
      </c>
      <c r="BO2499" s="131">
        <v>1.9260839E-3</v>
      </c>
      <c r="BP2499" s="161">
        <v>48990.564682388023</v>
      </c>
      <c r="BQ2499" s="162">
        <v>22107243</v>
      </c>
      <c r="BR2499" s="161">
        <v>1225540</v>
      </c>
      <c r="BS2499" s="163">
        <v>3700929.3616820155</v>
      </c>
      <c r="BT2499" s="163">
        <v>0</v>
      </c>
      <c r="BU2499" s="161">
        <v>52303219.280000001</v>
      </c>
      <c r="BV2499" s="161">
        <v>11609987.279999999</v>
      </c>
      <c r="BW2499" s="165">
        <v>0</v>
      </c>
      <c r="BX2499" s="161">
        <v>1225540</v>
      </c>
    </row>
    <row r="2500" spans="1:76" ht="14.45" x14ac:dyDescent="0.3">
      <c r="A2500" s="164" t="s">
        <v>2343</v>
      </c>
      <c r="B2500" s="6" t="s">
        <v>32</v>
      </c>
      <c r="C2500" s="6" t="s">
        <v>153</v>
      </c>
      <c r="D2500" s="6"/>
      <c r="E2500" s="6"/>
      <c r="F2500" s="24" t="str">
        <f>+Tabela1[[#This Row],[WK]]&amp;Tabela1[[#This Row],[PK]]&amp;Tabela1[[#This Row],[GK]]</f>
        <v>0219</v>
      </c>
      <c r="G2500" s="6" t="s">
        <v>2362</v>
      </c>
      <c r="H2500" s="7">
        <v>5545392762.8130054</v>
      </c>
      <c r="I2500" s="8">
        <v>1.371</v>
      </c>
      <c r="J2500" s="7">
        <v>7602733477.8199997</v>
      </c>
      <c r="K2500" s="15">
        <v>0.02</v>
      </c>
      <c r="L2500" s="7">
        <v>152054669.5564</v>
      </c>
      <c r="M2500" s="7">
        <v>89114308.556400001</v>
      </c>
      <c r="N2500" s="9">
        <v>1.415853152739305</v>
      </c>
      <c r="O2500" s="7">
        <v>777253155</v>
      </c>
      <c r="P2500" s="8">
        <v>1.2949999999999999</v>
      </c>
      <c r="Q2500" s="7">
        <v>1006542836</v>
      </c>
      <c r="R2500" s="8">
        <v>1.7000000000000001E-2</v>
      </c>
      <c r="S2500" s="7">
        <v>17111228.212000001</v>
      </c>
      <c r="T2500" s="7">
        <v>14200262.212000001</v>
      </c>
      <c r="U2500" s="9">
        <v>4.8781958332732165</v>
      </c>
      <c r="V2500" s="7">
        <v>103314570.76840001</v>
      </c>
      <c r="W2500" s="9">
        <v>1.5689064362879128</v>
      </c>
      <c r="X2500" s="7">
        <v>153418590.70599326</v>
      </c>
      <c r="Y2500" s="7">
        <v>0</v>
      </c>
      <c r="Z2500" s="7">
        <v>120106.84000000001</v>
      </c>
      <c r="AA2500" s="7">
        <v>3292958.8659932655</v>
      </c>
      <c r="AB2500" s="7">
        <v>139670687</v>
      </c>
      <c r="AC2500" s="7">
        <v>10334838</v>
      </c>
      <c r="AD2500" s="7">
        <v>50104019.937593266</v>
      </c>
      <c r="AE2500" s="7">
        <v>0</v>
      </c>
      <c r="AF2500" s="7">
        <v>152054669.5564</v>
      </c>
      <c r="AG2500" s="7">
        <v>17111228.212000001</v>
      </c>
      <c r="AH2500" s="7">
        <v>50104019.937593266</v>
      </c>
      <c r="AI2500" s="7">
        <v>52633098</v>
      </c>
      <c r="AJ2500" s="7">
        <v>2998443</v>
      </c>
      <c r="AK2500" s="7">
        <v>7130133</v>
      </c>
      <c r="AL2500" s="7">
        <v>1527086</v>
      </c>
      <c r="AM2500" s="7">
        <v>1337776</v>
      </c>
      <c r="AN2500" s="7">
        <v>0</v>
      </c>
      <c r="AO2500" s="7">
        <v>0</v>
      </c>
      <c r="AP2500" s="7">
        <v>139532341</v>
      </c>
      <c r="AQ2500" s="7">
        <v>79565</v>
      </c>
      <c r="AR2500" s="7">
        <v>62940361</v>
      </c>
      <c r="AS2500" s="7">
        <v>2910966</v>
      </c>
      <c r="AT2500" s="7">
        <v>8490353</v>
      </c>
      <c r="AU2500" s="7">
        <v>1579342</v>
      </c>
      <c r="AV2500" s="7">
        <v>1530097</v>
      </c>
      <c r="AW2500" s="7">
        <v>0</v>
      </c>
      <c r="AX2500" s="7">
        <v>0</v>
      </c>
      <c r="AY2500" s="7">
        <v>137410315</v>
      </c>
      <c r="AZ2500" s="7">
        <v>38927</v>
      </c>
      <c r="BA2500" s="7">
        <v>120106.84000000001</v>
      </c>
      <c r="BB2500" s="7">
        <v>0</v>
      </c>
      <c r="BC2500" s="7">
        <v>10.43</v>
      </c>
      <c r="BD2500" s="7">
        <v>5086.57</v>
      </c>
      <c r="BE2500" s="7">
        <v>1074.06</v>
      </c>
      <c r="BF2500" s="7">
        <v>183.02</v>
      </c>
      <c r="BG2500" s="7">
        <v>2550013.8659932655</v>
      </c>
      <c r="BH2500" s="7">
        <v>150410</v>
      </c>
      <c r="BI2500" s="7">
        <v>742945</v>
      </c>
      <c r="BJ2500" s="7">
        <v>11464928.370833335</v>
      </c>
      <c r="BK2500" s="7">
        <v>6655609.3200000022</v>
      </c>
      <c r="BL2500" s="7">
        <v>4461348.43</v>
      </c>
      <c r="BM2500" s="7">
        <v>10314579.343333332</v>
      </c>
      <c r="BN2500" s="130">
        <v>1.119</v>
      </c>
      <c r="BO2500" s="131">
        <v>5.6764398000000004E-3</v>
      </c>
      <c r="BP2500" s="161">
        <v>144382.07831901751</v>
      </c>
      <c r="BQ2500" s="162">
        <v>139670687</v>
      </c>
      <c r="BR2500" s="161">
        <v>2198567</v>
      </c>
      <c r="BS2500" s="163">
        <v>0</v>
      </c>
      <c r="BT2500" s="163">
        <v>3829010.2940067053</v>
      </c>
      <c r="BU2500" s="161">
        <v>152054669.56</v>
      </c>
      <c r="BV2500" s="161">
        <v>17111228.210000001</v>
      </c>
      <c r="BW2500" s="165">
        <v>53933030.234006703</v>
      </c>
      <c r="BX2500" s="161">
        <v>2198567</v>
      </c>
    </row>
    <row r="2501" spans="1:76" ht="14.45" x14ac:dyDescent="0.3">
      <c r="A2501" s="164" t="s">
        <v>2343</v>
      </c>
      <c r="B2501" s="6" t="s">
        <v>32</v>
      </c>
      <c r="C2501" s="6" t="s">
        <v>161</v>
      </c>
      <c r="D2501" s="6"/>
      <c r="E2501" s="6"/>
      <c r="F2501" s="24" t="str">
        <f>+Tabela1[[#This Row],[WK]]&amp;Tabela1[[#This Row],[PK]]&amp;Tabela1[[#This Row],[GK]]</f>
        <v>0220</v>
      </c>
      <c r="G2501" s="6" t="s">
        <v>2363</v>
      </c>
      <c r="H2501" s="7">
        <v>3221570288.5730014</v>
      </c>
      <c r="I2501" s="8">
        <v>1.371</v>
      </c>
      <c r="J2501" s="7">
        <v>4416772865.6700001</v>
      </c>
      <c r="K2501" s="15">
        <v>0.02</v>
      </c>
      <c r="L2501" s="7">
        <v>88335457.3134</v>
      </c>
      <c r="M2501" s="7">
        <v>47369221.3134</v>
      </c>
      <c r="N2501" s="9">
        <v>1.1562990877023702</v>
      </c>
      <c r="O2501" s="7">
        <v>260986791</v>
      </c>
      <c r="P2501" s="8">
        <v>1.2949999999999999</v>
      </c>
      <c r="Q2501" s="7">
        <v>337977894</v>
      </c>
      <c r="R2501" s="8">
        <v>1.7000000000000001E-2</v>
      </c>
      <c r="S2501" s="7">
        <v>5745624.1980000008</v>
      </c>
      <c r="T2501" s="7">
        <v>4420490.1980000008</v>
      </c>
      <c r="U2501" s="9">
        <v>3.3358816527234234</v>
      </c>
      <c r="V2501" s="7">
        <v>51789711.511399999</v>
      </c>
      <c r="W2501" s="9">
        <v>1.2245929018473509</v>
      </c>
      <c r="X2501" s="7">
        <v>50340522.239687212</v>
      </c>
      <c r="Y2501" s="7">
        <v>0</v>
      </c>
      <c r="Z2501" s="7">
        <v>488565.17500000005</v>
      </c>
      <c r="AA2501" s="7">
        <v>2379479.0646872129</v>
      </c>
      <c r="AB2501" s="7">
        <v>45619262</v>
      </c>
      <c r="AC2501" s="7">
        <v>1853216</v>
      </c>
      <c r="AD2501" s="7">
        <v>1853216</v>
      </c>
      <c r="AE2501" s="7">
        <v>0</v>
      </c>
      <c r="AF2501" s="7">
        <v>88335457.3134</v>
      </c>
      <c r="AG2501" s="7">
        <v>5745624.1980000008</v>
      </c>
      <c r="AH2501" s="7">
        <v>1853216</v>
      </c>
      <c r="AI2501" s="7">
        <v>34257508</v>
      </c>
      <c r="AJ2501" s="7">
        <v>1626404</v>
      </c>
      <c r="AK2501" s="7">
        <v>714881</v>
      </c>
      <c r="AL2501" s="7">
        <v>3496208</v>
      </c>
      <c r="AM2501" s="7">
        <v>1099617</v>
      </c>
      <c r="AN2501" s="7">
        <v>0</v>
      </c>
      <c r="AO2501" s="7">
        <v>0</v>
      </c>
      <c r="AP2501" s="7">
        <v>45083890</v>
      </c>
      <c r="AQ2501" s="7">
        <v>0</v>
      </c>
      <c r="AR2501" s="7">
        <v>40966236</v>
      </c>
      <c r="AS2501" s="7">
        <v>1325134</v>
      </c>
      <c r="AT2501" s="7">
        <v>1166509</v>
      </c>
      <c r="AU2501" s="7">
        <v>3952897</v>
      </c>
      <c r="AV2501" s="7">
        <v>1109674</v>
      </c>
      <c r="AW2501" s="7">
        <v>0</v>
      </c>
      <c r="AX2501" s="7">
        <v>0</v>
      </c>
      <c r="AY2501" s="7">
        <v>44914030</v>
      </c>
      <c r="AZ2501" s="7">
        <v>0</v>
      </c>
      <c r="BA2501" s="7">
        <v>488565.17500000005</v>
      </c>
      <c r="BB2501" s="7">
        <v>0</v>
      </c>
      <c r="BC2501" s="7">
        <v>1414.38</v>
      </c>
      <c r="BD2501" s="7">
        <v>16130.79</v>
      </c>
      <c r="BE2501" s="7">
        <v>2652.31</v>
      </c>
      <c r="BF2501" s="7">
        <v>3280.39</v>
      </c>
      <c r="BG2501" s="7">
        <v>1485742.0646872129</v>
      </c>
      <c r="BH2501" s="7">
        <v>87635</v>
      </c>
      <c r="BI2501" s="7">
        <v>893737</v>
      </c>
      <c r="BJ2501" s="7">
        <v>13791885.112499995</v>
      </c>
      <c r="BK2501" s="7">
        <v>9556238.5999999959</v>
      </c>
      <c r="BL2501" s="7">
        <v>2926492.0433333335</v>
      </c>
      <c r="BM2501" s="7">
        <v>11089601.963333333</v>
      </c>
      <c r="BN2501" s="130">
        <v>1.04</v>
      </c>
      <c r="BO2501" s="131">
        <v>3.3966081000000002E-3</v>
      </c>
      <c r="BP2501" s="161">
        <v>86393.82458561864</v>
      </c>
      <c r="BQ2501" s="162">
        <v>45619262</v>
      </c>
      <c r="BR2501" s="161">
        <v>1549973</v>
      </c>
      <c r="BS2501" s="163">
        <v>0</v>
      </c>
      <c r="BT2501" s="163">
        <v>4050155.4699999988</v>
      </c>
      <c r="BU2501" s="161">
        <v>88335457.310000002</v>
      </c>
      <c r="BV2501" s="161">
        <v>5745624.2000000002</v>
      </c>
      <c r="BW2501" s="165">
        <v>5903371.4699999988</v>
      </c>
      <c r="BX2501" s="161">
        <v>1549973</v>
      </c>
    </row>
    <row r="2502" spans="1:76" ht="14.45" x14ac:dyDescent="0.3">
      <c r="A2502" s="164" t="s">
        <v>2343</v>
      </c>
      <c r="B2502" s="6" t="s">
        <v>32</v>
      </c>
      <c r="C2502" s="6" t="s">
        <v>168</v>
      </c>
      <c r="D2502" s="6"/>
      <c r="E2502" s="6"/>
      <c r="F2502" s="24" t="str">
        <f>+Tabela1[[#This Row],[WK]]&amp;Tabela1[[#This Row],[PK]]&amp;Tabela1[[#This Row],[GK]]</f>
        <v>0221</v>
      </c>
      <c r="G2502" s="6" t="s">
        <v>2364</v>
      </c>
      <c r="H2502" s="7">
        <v>1687311989.0637965</v>
      </c>
      <c r="I2502" s="8">
        <v>1.371</v>
      </c>
      <c r="J2502" s="7">
        <v>2313304737</v>
      </c>
      <c r="K2502" s="15">
        <v>0.02</v>
      </c>
      <c r="L2502" s="7">
        <v>46266094.740000002</v>
      </c>
      <c r="M2502" s="7">
        <v>28764458.740000002</v>
      </c>
      <c r="N2502" s="9">
        <v>1.6435297100225374</v>
      </c>
      <c r="O2502" s="7">
        <v>64584587</v>
      </c>
      <c r="P2502" s="8">
        <v>1.2949999999999999</v>
      </c>
      <c r="Q2502" s="7">
        <v>83637039</v>
      </c>
      <c r="R2502" s="8">
        <v>1.7000000000000001E-2</v>
      </c>
      <c r="S2502" s="7">
        <v>1421829.6630000002</v>
      </c>
      <c r="T2502" s="7">
        <v>1057406.6630000002</v>
      </c>
      <c r="U2502" s="9">
        <v>2.9015914555338171</v>
      </c>
      <c r="V2502" s="7">
        <v>29821865.403000005</v>
      </c>
      <c r="W2502" s="9">
        <v>1.6691910288105509</v>
      </c>
      <c r="X2502" s="7">
        <v>40603217.745570183</v>
      </c>
      <c r="Y2502" s="7">
        <v>0</v>
      </c>
      <c r="Z2502" s="7">
        <v>427157.95500000002</v>
      </c>
      <c r="AA2502" s="7">
        <v>1377704.7905701853</v>
      </c>
      <c r="AB2502" s="7">
        <v>22887099</v>
      </c>
      <c r="AC2502" s="7">
        <v>15911256</v>
      </c>
      <c r="AD2502" s="7">
        <v>15911256</v>
      </c>
      <c r="AE2502" s="7">
        <v>0</v>
      </c>
      <c r="AF2502" s="7">
        <v>46266094.740000002</v>
      </c>
      <c r="AG2502" s="7">
        <v>1421829.6630000002</v>
      </c>
      <c r="AH2502" s="7">
        <v>15911256</v>
      </c>
      <c r="AI2502" s="7">
        <v>14635527</v>
      </c>
      <c r="AJ2502" s="7">
        <v>426218</v>
      </c>
      <c r="AK2502" s="7">
        <v>16666415</v>
      </c>
      <c r="AL2502" s="7">
        <v>1023189</v>
      </c>
      <c r="AM2502" s="7">
        <v>730826</v>
      </c>
      <c r="AN2502" s="7">
        <v>0</v>
      </c>
      <c r="AO2502" s="7">
        <v>0</v>
      </c>
      <c r="AP2502" s="7">
        <v>21462182</v>
      </c>
      <c r="AQ2502" s="7">
        <v>0</v>
      </c>
      <c r="AR2502" s="7">
        <v>17501636</v>
      </c>
      <c r="AS2502" s="7">
        <v>364423</v>
      </c>
      <c r="AT2502" s="7">
        <v>17823445</v>
      </c>
      <c r="AU2502" s="7">
        <v>1071606</v>
      </c>
      <c r="AV2502" s="7">
        <v>754966</v>
      </c>
      <c r="AW2502" s="7">
        <v>0</v>
      </c>
      <c r="AX2502" s="7">
        <v>0</v>
      </c>
      <c r="AY2502" s="7">
        <v>22532775</v>
      </c>
      <c r="AZ2502" s="7">
        <v>0</v>
      </c>
      <c r="BA2502" s="7">
        <v>427157.95500000002</v>
      </c>
      <c r="BB2502" s="7">
        <v>0</v>
      </c>
      <c r="BC2502" s="7">
        <v>19.55</v>
      </c>
      <c r="BD2502" s="7">
        <v>12203.79</v>
      </c>
      <c r="BE2502" s="7">
        <v>14800.25</v>
      </c>
      <c r="BF2502" s="7">
        <v>2015.32</v>
      </c>
      <c r="BG2502" s="7">
        <v>892716.79057018529</v>
      </c>
      <c r="BH2502" s="7">
        <v>52656</v>
      </c>
      <c r="BI2502" s="7">
        <v>484988</v>
      </c>
      <c r="BJ2502" s="7">
        <v>7484230.4241666635</v>
      </c>
      <c r="BK2502" s="7">
        <v>5843813.1099999966</v>
      </c>
      <c r="BL2502" s="7">
        <v>29536.399999999998</v>
      </c>
      <c r="BM2502" s="7">
        <v>6502596.4566666679</v>
      </c>
      <c r="BN2502" s="130">
        <v>1.071</v>
      </c>
      <c r="BO2502" s="131">
        <v>1.6714836000000001E-3</v>
      </c>
      <c r="BP2502" s="161">
        <v>42514.724723214938</v>
      </c>
      <c r="BQ2502" s="162">
        <v>22887099</v>
      </c>
      <c r="BR2502" s="161">
        <v>2920635</v>
      </c>
      <c r="BS2502" s="163">
        <v>0</v>
      </c>
      <c r="BT2502" s="163">
        <v>4370305.1400000006</v>
      </c>
      <c r="BU2502" s="161">
        <v>46266094.740000002</v>
      </c>
      <c r="BV2502" s="161">
        <v>1421829.66</v>
      </c>
      <c r="BW2502" s="165">
        <v>20281561.140000001</v>
      </c>
      <c r="BX2502" s="161">
        <v>2920635</v>
      </c>
    </row>
    <row r="2503" spans="1:76" ht="14.45" x14ac:dyDescent="0.3">
      <c r="A2503" s="164" t="s">
        <v>2343</v>
      </c>
      <c r="B2503" s="6" t="s">
        <v>32</v>
      </c>
      <c r="C2503" s="6" t="s">
        <v>177</v>
      </c>
      <c r="D2503" s="6"/>
      <c r="E2503" s="6"/>
      <c r="F2503" s="24" t="str">
        <f>+Tabela1[[#This Row],[WK]]&amp;Tabela1[[#This Row],[PK]]&amp;Tabela1[[#This Row],[GK]]</f>
        <v>0222</v>
      </c>
      <c r="G2503" s="6" t="s">
        <v>2365</v>
      </c>
      <c r="H2503" s="7">
        <v>1582271016.8807979</v>
      </c>
      <c r="I2503" s="8">
        <v>1.371</v>
      </c>
      <c r="J2503" s="7">
        <v>2169293564.1399999</v>
      </c>
      <c r="K2503" s="15">
        <v>0.02</v>
      </c>
      <c r="L2503" s="7">
        <v>43385871.282799996</v>
      </c>
      <c r="M2503" s="7">
        <v>26554865.282799996</v>
      </c>
      <c r="N2503" s="9">
        <v>1.5777348830367</v>
      </c>
      <c r="O2503" s="7">
        <v>394711600</v>
      </c>
      <c r="P2503" s="8">
        <v>1.2949999999999999</v>
      </c>
      <c r="Q2503" s="7">
        <v>511151522</v>
      </c>
      <c r="R2503" s="8">
        <v>1.7000000000000001E-2</v>
      </c>
      <c r="S2503" s="7">
        <v>8689575.8739999998</v>
      </c>
      <c r="T2503" s="7">
        <v>7856856.8739999998</v>
      </c>
      <c r="U2503" s="9">
        <v>9.4351838663462697</v>
      </c>
      <c r="V2503" s="7">
        <v>34411722.156799994</v>
      </c>
      <c r="W2503" s="9">
        <v>1.9481577162687935</v>
      </c>
      <c r="X2503" s="7">
        <v>61003901.221108019</v>
      </c>
      <c r="Y2503" s="7">
        <v>13853722</v>
      </c>
      <c r="Z2503" s="7">
        <v>283913.56</v>
      </c>
      <c r="AA2503" s="7">
        <v>1104593.6611080177</v>
      </c>
      <c r="AB2503" s="7">
        <v>44329615</v>
      </c>
      <c r="AC2503" s="7">
        <v>1432057</v>
      </c>
      <c r="AD2503" s="7">
        <v>26592179.064308025</v>
      </c>
      <c r="AE2503" s="7">
        <v>0</v>
      </c>
      <c r="AF2503" s="7">
        <v>43385871.282799996</v>
      </c>
      <c r="AG2503" s="7">
        <v>8689575.8739999998</v>
      </c>
      <c r="AH2503" s="7">
        <v>26592179.064308025</v>
      </c>
      <c r="AI2503" s="7">
        <v>14074720</v>
      </c>
      <c r="AJ2503" s="7">
        <v>675918</v>
      </c>
      <c r="AK2503" s="7">
        <v>11413799</v>
      </c>
      <c r="AL2503" s="7">
        <v>1518757</v>
      </c>
      <c r="AM2503" s="7">
        <v>404461</v>
      </c>
      <c r="AN2503" s="7">
        <v>0</v>
      </c>
      <c r="AO2503" s="7">
        <v>0</v>
      </c>
      <c r="AP2503" s="7">
        <v>43012496</v>
      </c>
      <c r="AQ2503" s="7">
        <v>0</v>
      </c>
      <c r="AR2503" s="7">
        <v>16831006</v>
      </c>
      <c r="AS2503" s="7">
        <v>832719</v>
      </c>
      <c r="AT2503" s="7">
        <v>12484953</v>
      </c>
      <c r="AU2503" s="7">
        <v>1682991</v>
      </c>
      <c r="AV2503" s="7">
        <v>664053</v>
      </c>
      <c r="AW2503" s="7">
        <v>0</v>
      </c>
      <c r="AX2503" s="7">
        <v>0</v>
      </c>
      <c r="AY2503" s="7">
        <v>43643677</v>
      </c>
      <c r="AZ2503" s="7">
        <v>0</v>
      </c>
      <c r="BA2503" s="7">
        <v>283913.56</v>
      </c>
      <c r="BB2503" s="7">
        <v>0</v>
      </c>
      <c r="BC2503" s="7">
        <v>582.58000000000004</v>
      </c>
      <c r="BD2503" s="7">
        <v>7589.99</v>
      </c>
      <c r="BE2503" s="7">
        <v>7975.54</v>
      </c>
      <c r="BF2503" s="7">
        <v>0</v>
      </c>
      <c r="BG2503" s="7">
        <v>770683.66110801767</v>
      </c>
      <c r="BH2503" s="7">
        <v>45458</v>
      </c>
      <c r="BI2503" s="7">
        <v>333910</v>
      </c>
      <c r="BJ2503" s="7">
        <v>5152803.8125</v>
      </c>
      <c r="BK2503" s="7">
        <v>1782574.8866666665</v>
      </c>
      <c r="BL2503" s="7">
        <v>5808735.7699999996</v>
      </c>
      <c r="BM2503" s="7">
        <v>1863444.1633333329</v>
      </c>
      <c r="BN2503" s="130">
        <v>0.90100000000000002</v>
      </c>
      <c r="BO2503" s="131">
        <v>2.1714321000000001E-3</v>
      </c>
      <c r="BP2503" s="161">
        <v>55231.077765752918</v>
      </c>
      <c r="BQ2503" s="162">
        <v>44329615</v>
      </c>
      <c r="BR2503" s="161">
        <v>1749340</v>
      </c>
      <c r="BS2503" s="163">
        <v>0</v>
      </c>
      <c r="BT2503" s="163">
        <v>3221112.6099999994</v>
      </c>
      <c r="BU2503" s="161">
        <v>43385871.280000001</v>
      </c>
      <c r="BV2503" s="161">
        <v>8689575.8699999992</v>
      </c>
      <c r="BW2503" s="165">
        <v>29813291.669999998</v>
      </c>
      <c r="BX2503" s="161">
        <v>1749340</v>
      </c>
    </row>
    <row r="2504" spans="1:76" ht="14.45" x14ac:dyDescent="0.3">
      <c r="A2504" s="164" t="s">
        <v>2343</v>
      </c>
      <c r="B2504" s="6" t="s">
        <v>32</v>
      </c>
      <c r="C2504" s="6" t="s">
        <v>181</v>
      </c>
      <c r="D2504" s="6"/>
      <c r="E2504" s="6"/>
      <c r="F2504" s="24" t="str">
        <f>+Tabela1[[#This Row],[WK]]&amp;Tabela1[[#This Row],[PK]]&amp;Tabela1[[#This Row],[GK]]</f>
        <v>0223</v>
      </c>
      <c r="G2504" s="6" t="s">
        <v>2366</v>
      </c>
      <c r="H2504" s="7">
        <v>8796139869.3102036</v>
      </c>
      <c r="I2504" s="8">
        <v>1.371</v>
      </c>
      <c r="J2504" s="7">
        <v>12059507760.849998</v>
      </c>
      <c r="K2504" s="15">
        <v>0.02</v>
      </c>
      <c r="L2504" s="7">
        <v>241190155.21699998</v>
      </c>
      <c r="M2504" s="7">
        <v>108586866.21699998</v>
      </c>
      <c r="N2504" s="9">
        <v>0.81888516518621179</v>
      </c>
      <c r="O2504" s="7">
        <v>5168295037</v>
      </c>
      <c r="P2504" s="8">
        <v>1.2949999999999999</v>
      </c>
      <c r="Q2504" s="7">
        <v>6692942073</v>
      </c>
      <c r="R2504" s="8">
        <v>1.7000000000000001E-2</v>
      </c>
      <c r="S2504" s="7">
        <v>113780015.24100001</v>
      </c>
      <c r="T2504" s="7">
        <v>96668150.241000012</v>
      </c>
      <c r="U2504" s="9">
        <v>5.6491884573072548</v>
      </c>
      <c r="V2504" s="7">
        <v>205255016.458</v>
      </c>
      <c r="W2504" s="9">
        <v>1.3709702122605438</v>
      </c>
      <c r="X2504" s="7">
        <v>53671701.150092773</v>
      </c>
      <c r="Y2504" s="7">
        <v>0</v>
      </c>
      <c r="Z2504" s="7">
        <v>291833.53499999997</v>
      </c>
      <c r="AA2504" s="7">
        <v>6308251.615092773</v>
      </c>
      <c r="AB2504" s="7">
        <v>47071616</v>
      </c>
      <c r="AC2504" s="7">
        <v>0</v>
      </c>
      <c r="AD2504" s="7">
        <v>0</v>
      </c>
      <c r="AE2504" s="7">
        <v>-95569585.873500004</v>
      </c>
      <c r="AF2504" s="7">
        <v>145620569.34349996</v>
      </c>
      <c r="AG2504" s="7">
        <v>113780015.24100001</v>
      </c>
      <c r="AH2504" s="7">
        <v>0</v>
      </c>
      <c r="AI2504" s="7">
        <v>110887860</v>
      </c>
      <c r="AJ2504" s="7">
        <v>12864793</v>
      </c>
      <c r="AK2504" s="7">
        <v>0</v>
      </c>
      <c r="AL2504" s="7">
        <v>15827014</v>
      </c>
      <c r="AM2504" s="7">
        <v>2650588</v>
      </c>
      <c r="AN2504" s="7">
        <v>0</v>
      </c>
      <c r="AO2504" s="7">
        <v>-36986792</v>
      </c>
      <c r="AP2504" s="7">
        <v>42590642</v>
      </c>
      <c r="AQ2504" s="7">
        <v>7957</v>
      </c>
      <c r="AR2504" s="7">
        <v>132603289</v>
      </c>
      <c r="AS2504" s="7">
        <v>17111865</v>
      </c>
      <c r="AT2504" s="7">
        <v>0</v>
      </c>
      <c r="AU2504" s="7">
        <v>18534286</v>
      </c>
      <c r="AV2504" s="7">
        <v>2087386</v>
      </c>
      <c r="AW2504" s="7">
        <v>0</v>
      </c>
      <c r="AX2504" s="7">
        <v>-44558556</v>
      </c>
      <c r="AY2504" s="7">
        <v>46546136</v>
      </c>
      <c r="AZ2504" s="7">
        <v>3244</v>
      </c>
      <c r="BA2504" s="7">
        <v>291833.53499999997</v>
      </c>
      <c r="BB2504" s="7">
        <v>0</v>
      </c>
      <c r="BC2504" s="7">
        <v>186.89</v>
      </c>
      <c r="BD2504" s="7">
        <v>7444.17</v>
      </c>
      <c r="BE2504" s="7">
        <v>10439.01</v>
      </c>
      <c r="BF2504" s="7">
        <v>1830.58</v>
      </c>
      <c r="BG2504" s="7">
        <v>3172945.6150927735</v>
      </c>
      <c r="BH2504" s="7">
        <v>187153</v>
      </c>
      <c r="BI2504" s="7">
        <v>3135306</v>
      </c>
      <c r="BJ2504" s="7">
        <v>48383173.609999992</v>
      </c>
      <c r="BK2504" s="7">
        <v>46676021.079999991</v>
      </c>
      <c r="BL2504" s="7">
        <v>968691.80000000016</v>
      </c>
      <c r="BM2504" s="7">
        <v>4891226.5200000033</v>
      </c>
      <c r="BN2504" s="130">
        <v>2.415</v>
      </c>
      <c r="BO2504" s="131">
        <v>5.5313504999999997E-3</v>
      </c>
      <c r="BP2504" s="161">
        <v>140364.75</v>
      </c>
      <c r="BQ2504" s="162">
        <v>47071616</v>
      </c>
      <c r="BR2504" s="161">
        <v>836501</v>
      </c>
      <c r="BS2504" s="163">
        <v>65456735.46450001</v>
      </c>
      <c r="BT2504" s="163">
        <v>0</v>
      </c>
      <c r="BU2504" s="161">
        <v>80163833.879999995</v>
      </c>
      <c r="BV2504" s="161">
        <v>113780015.23999999</v>
      </c>
      <c r="BW2504" s="165">
        <v>0</v>
      </c>
      <c r="BX2504" s="161">
        <v>836501</v>
      </c>
    </row>
    <row r="2505" spans="1:76" ht="14.45" x14ac:dyDescent="0.3">
      <c r="A2505" s="164" t="s">
        <v>2343</v>
      </c>
      <c r="B2505" s="6" t="s">
        <v>32</v>
      </c>
      <c r="C2505" s="6" t="s">
        <v>191</v>
      </c>
      <c r="D2505" s="6"/>
      <c r="E2505" s="6"/>
      <c r="F2505" s="24" t="str">
        <f>+Tabela1[[#This Row],[WK]]&amp;Tabela1[[#This Row],[PK]]&amp;Tabela1[[#This Row],[GK]]</f>
        <v>0224</v>
      </c>
      <c r="G2505" s="6" t="s">
        <v>2367</v>
      </c>
      <c r="H2505" s="7">
        <v>1878595067.3157976</v>
      </c>
      <c r="I2505" s="8">
        <v>1.371</v>
      </c>
      <c r="J2505" s="7">
        <v>2575553837.29</v>
      </c>
      <c r="K2505" s="15">
        <v>0.02</v>
      </c>
      <c r="L2505" s="7">
        <v>51511076.745800003</v>
      </c>
      <c r="M2505" s="7">
        <v>31771533.745800003</v>
      </c>
      <c r="N2505" s="9">
        <v>1.6095374520980554</v>
      </c>
      <c r="O2505" s="7">
        <v>186710329</v>
      </c>
      <c r="P2505" s="8">
        <v>1.2949999999999999</v>
      </c>
      <c r="Q2505" s="7">
        <v>241789876</v>
      </c>
      <c r="R2505" s="8">
        <v>1.7000000000000001E-2</v>
      </c>
      <c r="S2505" s="7">
        <v>4110427.8920000005</v>
      </c>
      <c r="T2505" s="7">
        <v>2560732.8920000005</v>
      </c>
      <c r="U2505" s="9">
        <v>1.6524108885942075</v>
      </c>
      <c r="V2505" s="7">
        <v>34332266.637800001</v>
      </c>
      <c r="W2505" s="9">
        <v>1.6126583129842411</v>
      </c>
      <c r="X2505" s="7">
        <v>68888525.057123631</v>
      </c>
      <c r="Y2505" s="7">
        <v>20468442</v>
      </c>
      <c r="Z2505" s="7">
        <v>241074.92499999999</v>
      </c>
      <c r="AA2505" s="7">
        <v>1596549.1321236361</v>
      </c>
      <c r="AB2505" s="7">
        <v>46403953</v>
      </c>
      <c r="AC2505" s="7">
        <v>178506</v>
      </c>
      <c r="AD2505" s="7">
        <v>34556258.419323631</v>
      </c>
      <c r="AE2505" s="7">
        <v>0</v>
      </c>
      <c r="AF2505" s="7">
        <v>51511076.745800003</v>
      </c>
      <c r="AG2505" s="7">
        <v>4110427.8920000005</v>
      </c>
      <c r="AH2505" s="7">
        <v>34556258.419323631</v>
      </c>
      <c r="AI2505" s="7">
        <v>16506948</v>
      </c>
      <c r="AJ2505" s="7">
        <v>1147754</v>
      </c>
      <c r="AK2505" s="7">
        <v>13735034</v>
      </c>
      <c r="AL2505" s="7">
        <v>4087636</v>
      </c>
      <c r="AM2505" s="7">
        <v>761407</v>
      </c>
      <c r="AN2505" s="7">
        <v>0</v>
      </c>
      <c r="AO2505" s="7">
        <v>0</v>
      </c>
      <c r="AP2505" s="7">
        <v>44988228</v>
      </c>
      <c r="AQ2505" s="7">
        <v>43761</v>
      </c>
      <c r="AR2505" s="7">
        <v>19739543</v>
      </c>
      <c r="AS2505" s="7">
        <v>1549695</v>
      </c>
      <c r="AT2505" s="7">
        <v>16049565</v>
      </c>
      <c r="AU2505" s="7">
        <v>4594674</v>
      </c>
      <c r="AV2505" s="7">
        <v>793169</v>
      </c>
      <c r="AW2505" s="7">
        <v>0</v>
      </c>
      <c r="AX2505" s="7">
        <v>0</v>
      </c>
      <c r="AY2505" s="7">
        <v>45619519</v>
      </c>
      <c r="AZ2505" s="7">
        <v>16220</v>
      </c>
      <c r="BA2505" s="7">
        <v>241074.92499999999</v>
      </c>
      <c r="BB2505" s="7">
        <v>0</v>
      </c>
      <c r="BC2505" s="7">
        <v>60.25</v>
      </c>
      <c r="BD2505" s="7">
        <v>10954.96</v>
      </c>
      <c r="BE2505" s="7">
        <v>647.92999999999995</v>
      </c>
      <c r="BF2505" s="7">
        <v>0</v>
      </c>
      <c r="BG2505" s="7">
        <v>1026753.1321236362</v>
      </c>
      <c r="BH2505" s="7">
        <v>60562</v>
      </c>
      <c r="BI2505" s="7">
        <v>569796</v>
      </c>
      <c r="BJ2505" s="7">
        <v>8792932.5666666664</v>
      </c>
      <c r="BK2505" s="7">
        <v>6586746.1833333327</v>
      </c>
      <c r="BL2505" s="7">
        <v>1210982.7366666666</v>
      </c>
      <c r="BM2505" s="7">
        <v>6402780.0599999996</v>
      </c>
      <c r="BN2505" s="130">
        <v>0.70199999999999996</v>
      </c>
      <c r="BO2505" s="131">
        <v>3.0520789E-3</v>
      </c>
      <c r="BP2505" s="161">
        <v>75702.5</v>
      </c>
      <c r="BQ2505" s="162">
        <v>46403953</v>
      </c>
      <c r="BR2505" s="161">
        <v>922529</v>
      </c>
      <c r="BS2505" s="163">
        <v>0</v>
      </c>
      <c r="BT2505" s="163">
        <v>4107150.8599999994</v>
      </c>
      <c r="BU2505" s="161">
        <v>51511076.75</v>
      </c>
      <c r="BV2505" s="161">
        <v>4110427.89</v>
      </c>
      <c r="BW2505" s="165">
        <v>38663409.280000001</v>
      </c>
      <c r="BX2505" s="161">
        <v>922529</v>
      </c>
    </row>
    <row r="2506" spans="1:76" ht="14.45" x14ac:dyDescent="0.3">
      <c r="A2506" s="164" t="s">
        <v>2343</v>
      </c>
      <c r="B2506" s="6" t="s">
        <v>32</v>
      </c>
      <c r="C2506" s="6" t="s">
        <v>199</v>
      </c>
      <c r="D2506" s="6"/>
      <c r="E2506" s="6"/>
      <c r="F2506" s="24" t="str">
        <f>+Tabela1[[#This Row],[WK]]&amp;Tabela1[[#This Row],[PK]]&amp;Tabela1[[#This Row],[GK]]</f>
        <v>0225</v>
      </c>
      <c r="G2506" s="6" t="s">
        <v>2368</v>
      </c>
      <c r="H2506" s="7">
        <v>2850993906.6648183</v>
      </c>
      <c r="I2506" s="8">
        <v>1.371</v>
      </c>
      <c r="J2506" s="7">
        <v>3908712646.0400004</v>
      </c>
      <c r="K2506" s="15">
        <v>0.02</v>
      </c>
      <c r="L2506" s="7">
        <v>78174252.920800015</v>
      </c>
      <c r="M2506" s="7">
        <v>45521554.920800015</v>
      </c>
      <c r="N2506" s="9">
        <v>1.3941131272153993</v>
      </c>
      <c r="O2506" s="7">
        <v>243147660</v>
      </c>
      <c r="P2506" s="8">
        <v>1.2949999999999999</v>
      </c>
      <c r="Q2506" s="7">
        <v>314876220</v>
      </c>
      <c r="R2506" s="8">
        <v>1.7000000000000001E-2</v>
      </c>
      <c r="S2506" s="7">
        <v>5352895.74</v>
      </c>
      <c r="T2506" s="7">
        <v>755843.74000000022</v>
      </c>
      <c r="U2506" s="9">
        <v>0.16441922780077323</v>
      </c>
      <c r="V2506" s="7">
        <v>46277398.66080001</v>
      </c>
      <c r="W2506" s="9">
        <v>1.2423546107235621</v>
      </c>
      <c r="X2506" s="7">
        <v>82721513.566546544</v>
      </c>
      <c r="Y2506" s="7">
        <v>22112457</v>
      </c>
      <c r="Z2506" s="7">
        <v>383438.05500000005</v>
      </c>
      <c r="AA2506" s="7">
        <v>1891480.5115465464</v>
      </c>
      <c r="AB2506" s="7">
        <v>58334138</v>
      </c>
      <c r="AC2506" s="7">
        <v>0</v>
      </c>
      <c r="AD2506" s="7">
        <v>36444114.905746527</v>
      </c>
      <c r="AE2506" s="7">
        <v>0</v>
      </c>
      <c r="AF2506" s="7">
        <v>78174252.920800015</v>
      </c>
      <c r="AG2506" s="7">
        <v>5352895.74</v>
      </c>
      <c r="AH2506" s="7">
        <v>36444114.905746527</v>
      </c>
      <c r="AI2506" s="7">
        <v>27305415</v>
      </c>
      <c r="AJ2506" s="7">
        <v>3424483</v>
      </c>
      <c r="AK2506" s="7">
        <v>4827897</v>
      </c>
      <c r="AL2506" s="7">
        <v>2047177</v>
      </c>
      <c r="AM2506" s="7">
        <v>1024417</v>
      </c>
      <c r="AN2506" s="7">
        <v>0</v>
      </c>
      <c r="AO2506" s="7">
        <v>0</v>
      </c>
      <c r="AP2506" s="7">
        <v>59804158</v>
      </c>
      <c r="AQ2506" s="7">
        <v>0</v>
      </c>
      <c r="AR2506" s="7">
        <v>32652698</v>
      </c>
      <c r="AS2506" s="7">
        <v>4597052</v>
      </c>
      <c r="AT2506" s="7">
        <v>4586778</v>
      </c>
      <c r="AU2506" s="7">
        <v>2346284</v>
      </c>
      <c r="AV2506" s="7">
        <v>1019241</v>
      </c>
      <c r="AW2506" s="7">
        <v>0</v>
      </c>
      <c r="AX2506" s="7">
        <v>0</v>
      </c>
      <c r="AY2506" s="7">
        <v>57427603</v>
      </c>
      <c r="AZ2506" s="7">
        <v>0</v>
      </c>
      <c r="BA2506" s="7">
        <v>383438.05500000005</v>
      </c>
      <c r="BB2506" s="7">
        <v>0</v>
      </c>
      <c r="BC2506" s="7">
        <v>47.76</v>
      </c>
      <c r="BD2506" s="7">
        <v>0.48</v>
      </c>
      <c r="BE2506" s="7">
        <v>36198.550000000003</v>
      </c>
      <c r="BF2506" s="7">
        <v>0</v>
      </c>
      <c r="BG2506" s="7">
        <v>1443425.5115465464</v>
      </c>
      <c r="BH2506" s="7">
        <v>85139</v>
      </c>
      <c r="BI2506" s="7">
        <v>448055</v>
      </c>
      <c r="BJ2506" s="7">
        <v>6914271.7116666678</v>
      </c>
      <c r="BK2506" s="7">
        <v>2765572.7500000019</v>
      </c>
      <c r="BL2506" s="7">
        <v>1439153.1466666665</v>
      </c>
      <c r="BM2506" s="7">
        <v>13716489.553333333</v>
      </c>
      <c r="BN2506" s="130">
        <v>0.90200000000000002</v>
      </c>
      <c r="BO2506" s="131">
        <v>3.4786652999999998E-3</v>
      </c>
      <c r="BP2506" s="161">
        <v>88480.973805765272</v>
      </c>
      <c r="BQ2506" s="162">
        <v>58334138</v>
      </c>
      <c r="BR2506" s="161">
        <v>1297570</v>
      </c>
      <c r="BS2506" s="163">
        <v>3572770.4465465304</v>
      </c>
      <c r="BT2506" s="163">
        <v>0</v>
      </c>
      <c r="BU2506" s="161">
        <v>78174252.920000002</v>
      </c>
      <c r="BV2506" s="161">
        <v>5352895.74</v>
      </c>
      <c r="BW2506" s="165">
        <v>32871344.460000001</v>
      </c>
      <c r="BX2506" s="161">
        <v>1297570</v>
      </c>
    </row>
    <row r="2507" spans="1:76" ht="14.45" x14ac:dyDescent="0.3">
      <c r="A2507" s="164" t="s">
        <v>2343</v>
      </c>
      <c r="B2507" s="6" t="s">
        <v>32</v>
      </c>
      <c r="C2507" s="6" t="s">
        <v>206</v>
      </c>
      <c r="D2507" s="6"/>
      <c r="E2507" s="6"/>
      <c r="F2507" s="24" t="str">
        <f>+Tabela1[[#This Row],[WK]]&amp;Tabela1[[#This Row],[PK]]&amp;Tabela1[[#This Row],[GK]]</f>
        <v>0226</v>
      </c>
      <c r="G2507" s="6" t="s">
        <v>2369</v>
      </c>
      <c r="H2507" s="7">
        <v>1292970108.9001994</v>
      </c>
      <c r="I2507" s="8">
        <v>1.371</v>
      </c>
      <c r="J2507" s="7">
        <v>1772662019.2899997</v>
      </c>
      <c r="K2507" s="15">
        <v>0.02</v>
      </c>
      <c r="L2507" s="7">
        <v>35453240.385799997</v>
      </c>
      <c r="M2507" s="7">
        <v>22441104.385799997</v>
      </c>
      <c r="N2507" s="9">
        <v>1.7246287915988578</v>
      </c>
      <c r="O2507" s="7">
        <v>98051809</v>
      </c>
      <c r="P2507" s="8">
        <v>1.2949999999999999</v>
      </c>
      <c r="Q2507" s="7">
        <v>126977093</v>
      </c>
      <c r="R2507" s="8">
        <v>1.7000000000000001E-2</v>
      </c>
      <c r="S2507" s="7">
        <v>2158610.5810000002</v>
      </c>
      <c r="T2507" s="7">
        <v>1868573.5810000002</v>
      </c>
      <c r="U2507" s="9">
        <v>6.4425351972334575</v>
      </c>
      <c r="V2507" s="7">
        <v>24309677.966799997</v>
      </c>
      <c r="W2507" s="9">
        <v>1.8274967531094353</v>
      </c>
      <c r="X2507" s="7">
        <v>46417417.661902711</v>
      </c>
      <c r="Y2507" s="7">
        <v>12057764</v>
      </c>
      <c r="Z2507" s="7">
        <v>182475.05499999999</v>
      </c>
      <c r="AA2507" s="7">
        <v>1102063.6069027139</v>
      </c>
      <c r="AB2507" s="7">
        <v>23802310</v>
      </c>
      <c r="AC2507" s="7">
        <v>9272805</v>
      </c>
      <c r="AD2507" s="7">
        <v>22107739.695102714</v>
      </c>
      <c r="AE2507" s="7">
        <v>0</v>
      </c>
      <c r="AF2507" s="7">
        <v>35453240.385799997</v>
      </c>
      <c r="AG2507" s="7">
        <v>2158610.5810000002</v>
      </c>
      <c r="AH2507" s="7">
        <v>22107739.695102714</v>
      </c>
      <c r="AI2507" s="7">
        <v>10881238</v>
      </c>
      <c r="AJ2507" s="7">
        <v>293767</v>
      </c>
      <c r="AK2507" s="7">
        <v>15480493</v>
      </c>
      <c r="AL2507" s="7">
        <v>1788186</v>
      </c>
      <c r="AM2507" s="7">
        <v>611676</v>
      </c>
      <c r="AN2507" s="7">
        <v>0</v>
      </c>
      <c r="AO2507" s="7">
        <v>0</v>
      </c>
      <c r="AP2507" s="7">
        <v>22795696</v>
      </c>
      <c r="AQ2507" s="7">
        <v>0</v>
      </c>
      <c r="AR2507" s="7">
        <v>13012136</v>
      </c>
      <c r="AS2507" s="7">
        <v>290037</v>
      </c>
      <c r="AT2507" s="7">
        <v>16869873</v>
      </c>
      <c r="AU2507" s="7">
        <v>2003380</v>
      </c>
      <c r="AV2507" s="7">
        <v>1251271</v>
      </c>
      <c r="AW2507" s="7">
        <v>0</v>
      </c>
      <c r="AX2507" s="7">
        <v>0</v>
      </c>
      <c r="AY2507" s="7">
        <v>23432529</v>
      </c>
      <c r="AZ2507" s="7">
        <v>0</v>
      </c>
      <c r="BA2507" s="7">
        <v>182475.05499999999</v>
      </c>
      <c r="BB2507" s="7">
        <v>0</v>
      </c>
      <c r="BC2507" s="7">
        <v>155.29</v>
      </c>
      <c r="BD2507" s="7">
        <v>3835.59</v>
      </c>
      <c r="BE2507" s="7">
        <v>8672.1299999999992</v>
      </c>
      <c r="BF2507" s="7">
        <v>0</v>
      </c>
      <c r="BG2507" s="7">
        <v>688593.606902714</v>
      </c>
      <c r="BH2507" s="7">
        <v>40616</v>
      </c>
      <c r="BI2507" s="7">
        <v>413470</v>
      </c>
      <c r="BJ2507" s="7">
        <v>6380561.1024999991</v>
      </c>
      <c r="BK2507" s="7">
        <v>2031766.3999999985</v>
      </c>
      <c r="BL2507" s="7">
        <v>4850630.6166666662</v>
      </c>
      <c r="BM2507" s="7">
        <v>7693917.5766666681</v>
      </c>
      <c r="BN2507" s="130">
        <v>0.85699999999999998</v>
      </c>
      <c r="BO2507" s="131">
        <v>1.6485918000000001E-3</v>
      </c>
      <c r="BP2507" s="161">
        <v>41932.465678247689</v>
      </c>
      <c r="BQ2507" s="162">
        <v>23802310</v>
      </c>
      <c r="BR2507" s="161">
        <v>2269082</v>
      </c>
      <c r="BS2507" s="163">
        <v>0</v>
      </c>
      <c r="BT2507" s="163">
        <v>3408716.9200000018</v>
      </c>
      <c r="BU2507" s="161">
        <v>35453240.390000001</v>
      </c>
      <c r="BV2507" s="161">
        <v>2158610.58</v>
      </c>
      <c r="BW2507" s="165">
        <v>25516456.620000001</v>
      </c>
      <c r="BX2507" s="161">
        <v>2269082</v>
      </c>
    </row>
    <row r="2508" spans="1:76" ht="14.45" x14ac:dyDescent="0.3">
      <c r="A2508" s="164" t="s">
        <v>2343</v>
      </c>
      <c r="B2508" s="6" t="s">
        <v>39</v>
      </c>
      <c r="C2508" s="6" t="s">
        <v>33</v>
      </c>
      <c r="D2508" s="6"/>
      <c r="E2508" s="6"/>
      <c r="F2508" s="24" t="str">
        <f>+Tabela1[[#This Row],[WK]]&amp;Tabela1[[#This Row],[PK]]&amp;Tabela1[[#This Row],[GK]]</f>
        <v>0401</v>
      </c>
      <c r="G2508" s="6" t="s">
        <v>2370</v>
      </c>
      <c r="H2508" s="7">
        <v>1541501169.8593976</v>
      </c>
      <c r="I2508" s="8">
        <v>1.371</v>
      </c>
      <c r="J2508" s="7">
        <v>2113398103.8800001</v>
      </c>
      <c r="K2508" s="15">
        <v>0.02</v>
      </c>
      <c r="L2508" s="7">
        <v>42267962.077600002</v>
      </c>
      <c r="M2508" s="7">
        <v>26698637.077600002</v>
      </c>
      <c r="N2508" s="9">
        <v>1.7148230303882797</v>
      </c>
      <c r="O2508" s="7">
        <v>131612747</v>
      </c>
      <c r="P2508" s="8">
        <v>1.2949999999999999</v>
      </c>
      <c r="Q2508" s="7">
        <v>170438507</v>
      </c>
      <c r="R2508" s="8">
        <v>1.7000000000000001E-2</v>
      </c>
      <c r="S2508" s="7">
        <v>2897454.6190000004</v>
      </c>
      <c r="T2508" s="7">
        <v>2363678.6190000004</v>
      </c>
      <c r="U2508" s="9">
        <v>4.4282219863763084</v>
      </c>
      <c r="V2508" s="7">
        <v>29062315.696600005</v>
      </c>
      <c r="W2508" s="9">
        <v>1.8047651627223853</v>
      </c>
      <c r="X2508" s="7">
        <v>56112442.582082309</v>
      </c>
      <c r="Y2508" s="7">
        <v>10489532</v>
      </c>
      <c r="Z2508" s="7">
        <v>243775.90999999997</v>
      </c>
      <c r="AA2508" s="7">
        <v>1386267.6720823071</v>
      </c>
      <c r="AB2508" s="7">
        <v>32048291</v>
      </c>
      <c r="AC2508" s="7">
        <v>11944576</v>
      </c>
      <c r="AD2508" s="7">
        <v>27050126.885482304</v>
      </c>
      <c r="AE2508" s="7">
        <v>0</v>
      </c>
      <c r="AF2508" s="7">
        <v>42267962.077600002</v>
      </c>
      <c r="AG2508" s="7">
        <v>2897454.6190000004</v>
      </c>
      <c r="AH2508" s="7">
        <v>27050126.885482304</v>
      </c>
      <c r="AI2508" s="7">
        <v>13019655</v>
      </c>
      <c r="AJ2508" s="7">
        <v>498142</v>
      </c>
      <c r="AK2508" s="7">
        <v>17713893</v>
      </c>
      <c r="AL2508" s="7">
        <v>1036113</v>
      </c>
      <c r="AM2508" s="7">
        <v>1218195</v>
      </c>
      <c r="AN2508" s="7">
        <v>0</v>
      </c>
      <c r="AO2508" s="7">
        <v>0</v>
      </c>
      <c r="AP2508" s="7">
        <v>31036462</v>
      </c>
      <c r="AQ2508" s="7">
        <v>0</v>
      </c>
      <c r="AR2508" s="7">
        <v>15569325</v>
      </c>
      <c r="AS2508" s="7">
        <v>533776</v>
      </c>
      <c r="AT2508" s="7">
        <v>18884258</v>
      </c>
      <c r="AU2508" s="7">
        <v>1143437</v>
      </c>
      <c r="AV2508" s="7">
        <v>796230</v>
      </c>
      <c r="AW2508" s="7">
        <v>0</v>
      </c>
      <c r="AX2508" s="7">
        <v>0</v>
      </c>
      <c r="AY2508" s="7">
        <v>31501033</v>
      </c>
      <c r="AZ2508" s="7">
        <v>0</v>
      </c>
      <c r="BA2508" s="7">
        <v>243775.90999999997</v>
      </c>
      <c r="BB2508" s="7">
        <v>0</v>
      </c>
      <c r="BC2508" s="7">
        <v>82.97</v>
      </c>
      <c r="BD2508" s="7">
        <v>11331.8</v>
      </c>
      <c r="BE2508" s="7">
        <v>0.02</v>
      </c>
      <c r="BF2508" s="7">
        <v>0</v>
      </c>
      <c r="BG2508" s="7">
        <v>906313.67208230705</v>
      </c>
      <c r="BH2508" s="7">
        <v>53458</v>
      </c>
      <c r="BI2508" s="7">
        <v>479954</v>
      </c>
      <c r="BJ2508" s="7">
        <v>7406529.3691666676</v>
      </c>
      <c r="BK2508" s="7">
        <v>5021530.2000000011</v>
      </c>
      <c r="BL2508" s="7">
        <v>539545.37333333341</v>
      </c>
      <c r="BM2508" s="7">
        <v>8460905.9299999997</v>
      </c>
      <c r="BN2508" s="130">
        <v>0.77900000000000003</v>
      </c>
      <c r="BO2508" s="131">
        <v>2.1769434999999999E-3</v>
      </c>
      <c r="BP2508" s="161">
        <v>55371.260764007646</v>
      </c>
      <c r="BQ2508" s="162">
        <v>32048291</v>
      </c>
      <c r="BR2508" s="161">
        <v>3072479</v>
      </c>
      <c r="BS2508" s="163">
        <v>0</v>
      </c>
      <c r="BT2508" s="163">
        <v>4284994.4179176986</v>
      </c>
      <c r="BU2508" s="161">
        <v>42267962.079999998</v>
      </c>
      <c r="BV2508" s="161">
        <v>2897454.62</v>
      </c>
      <c r="BW2508" s="165">
        <v>31335121.307917699</v>
      </c>
      <c r="BX2508" s="161">
        <v>3072479</v>
      </c>
    </row>
    <row r="2509" spans="1:76" ht="14.45" x14ac:dyDescent="0.3">
      <c r="A2509" s="164" t="s">
        <v>2343</v>
      </c>
      <c r="B2509" s="6" t="s">
        <v>39</v>
      </c>
      <c r="C2509" s="6" t="s">
        <v>32</v>
      </c>
      <c r="D2509" s="6"/>
      <c r="E2509" s="6"/>
      <c r="F2509" s="24" t="str">
        <f>+Tabela1[[#This Row],[WK]]&amp;Tabela1[[#This Row],[PK]]&amp;Tabela1[[#This Row],[GK]]</f>
        <v>0402</v>
      </c>
      <c r="G2509" s="6" t="s">
        <v>2371</v>
      </c>
      <c r="H2509" s="7">
        <v>2226847624.1774011</v>
      </c>
      <c r="I2509" s="8">
        <v>1.371</v>
      </c>
      <c r="J2509" s="7">
        <v>3053008092.7600002</v>
      </c>
      <c r="K2509" s="15">
        <v>0.02</v>
      </c>
      <c r="L2509" s="7">
        <v>61060161.855200008</v>
      </c>
      <c r="M2509" s="7">
        <v>38137089.855200008</v>
      </c>
      <c r="N2509" s="9">
        <v>1.6636989080346651</v>
      </c>
      <c r="O2509" s="7">
        <v>397268585</v>
      </c>
      <c r="P2509" s="8">
        <v>1.2949999999999999</v>
      </c>
      <c r="Q2509" s="7">
        <v>514462817</v>
      </c>
      <c r="R2509" s="8">
        <v>1.7000000000000001E-2</v>
      </c>
      <c r="S2509" s="7">
        <v>8745867.8890000004</v>
      </c>
      <c r="T2509" s="7">
        <v>7257909.8890000004</v>
      </c>
      <c r="U2509" s="9">
        <v>4.8777652924343293</v>
      </c>
      <c r="V2509" s="7">
        <v>45394999.744200006</v>
      </c>
      <c r="W2509" s="9">
        <v>1.8596101739336688</v>
      </c>
      <c r="X2509" s="7">
        <v>87755413.075201079</v>
      </c>
      <c r="Y2509" s="7">
        <v>20965816</v>
      </c>
      <c r="Z2509" s="7">
        <v>1163914.7449999999</v>
      </c>
      <c r="AA2509" s="7">
        <v>2070773.3302010801</v>
      </c>
      <c r="AB2509" s="7">
        <v>63554909</v>
      </c>
      <c r="AC2509" s="7">
        <v>0</v>
      </c>
      <c r="AD2509" s="7">
        <v>42360413.331001073</v>
      </c>
      <c r="AE2509" s="7">
        <v>0</v>
      </c>
      <c r="AF2509" s="7">
        <v>61060161.855200008</v>
      </c>
      <c r="AG2509" s="7">
        <v>8745867.8890000004</v>
      </c>
      <c r="AH2509" s="7">
        <v>42360413.331001073</v>
      </c>
      <c r="AI2509" s="7">
        <v>19169136</v>
      </c>
      <c r="AJ2509" s="7">
        <v>1302301</v>
      </c>
      <c r="AK2509" s="7">
        <v>12530470</v>
      </c>
      <c r="AL2509" s="7">
        <v>2470533</v>
      </c>
      <c r="AM2509" s="7">
        <v>690408</v>
      </c>
      <c r="AN2509" s="7">
        <v>0</v>
      </c>
      <c r="AO2509" s="7">
        <v>0</v>
      </c>
      <c r="AP2509" s="7">
        <v>62889543</v>
      </c>
      <c r="AQ2509" s="7">
        <v>0</v>
      </c>
      <c r="AR2509" s="7">
        <v>22923072</v>
      </c>
      <c r="AS2509" s="7">
        <v>1487958</v>
      </c>
      <c r="AT2509" s="7">
        <v>13858769</v>
      </c>
      <c r="AU2509" s="7">
        <v>2798103</v>
      </c>
      <c r="AV2509" s="7">
        <v>703287</v>
      </c>
      <c r="AW2509" s="7">
        <v>0</v>
      </c>
      <c r="AX2509" s="7">
        <v>0</v>
      </c>
      <c r="AY2509" s="7">
        <v>62570747</v>
      </c>
      <c r="AZ2509" s="7">
        <v>0</v>
      </c>
      <c r="BA2509" s="7">
        <v>1163914.7449999999</v>
      </c>
      <c r="BB2509" s="7">
        <v>0</v>
      </c>
      <c r="BC2509" s="7">
        <v>677.72</v>
      </c>
      <c r="BD2509" s="7">
        <v>53163.34</v>
      </c>
      <c r="BE2509" s="7">
        <v>4.21</v>
      </c>
      <c r="BF2509" s="7">
        <v>0</v>
      </c>
      <c r="BG2509" s="7">
        <v>1318849.3302010801</v>
      </c>
      <c r="BH2509" s="7">
        <v>77791</v>
      </c>
      <c r="BI2509" s="7">
        <v>751924</v>
      </c>
      <c r="BJ2509" s="7">
        <v>11603489.031666666</v>
      </c>
      <c r="BK2509" s="7">
        <v>9088211.4600000009</v>
      </c>
      <c r="BL2509" s="7">
        <v>702295.90333333332</v>
      </c>
      <c r="BM2509" s="7">
        <v>8656518.4800000004</v>
      </c>
      <c r="BN2509" s="130">
        <v>0.872</v>
      </c>
      <c r="BO2509" s="131">
        <v>3.0044596999999999E-3</v>
      </c>
      <c r="BP2509" s="161">
        <v>76419.401874481773</v>
      </c>
      <c r="BQ2509" s="162">
        <v>63554909</v>
      </c>
      <c r="BR2509" s="161">
        <v>2026234</v>
      </c>
      <c r="BS2509" s="163">
        <v>0</v>
      </c>
      <c r="BT2509" s="163">
        <v>0</v>
      </c>
      <c r="BU2509" s="161">
        <v>61060161.859999999</v>
      </c>
      <c r="BV2509" s="161">
        <v>8745867.8900000006</v>
      </c>
      <c r="BW2509" s="165">
        <v>42360413.329999998</v>
      </c>
      <c r="BX2509" s="161">
        <v>2026234</v>
      </c>
    </row>
    <row r="2510" spans="1:76" ht="14.45" x14ac:dyDescent="0.3">
      <c r="A2510" s="164" t="s">
        <v>2343</v>
      </c>
      <c r="B2510" s="6" t="s">
        <v>39</v>
      </c>
      <c r="C2510" s="6" t="s">
        <v>37</v>
      </c>
      <c r="D2510" s="6"/>
      <c r="E2510" s="6"/>
      <c r="F2510" s="24" t="str">
        <f>+Tabela1[[#This Row],[WK]]&amp;Tabela1[[#This Row],[PK]]&amp;Tabela1[[#This Row],[GK]]</f>
        <v>0403</v>
      </c>
      <c r="G2510" s="6" t="s">
        <v>2372</v>
      </c>
      <c r="H2510" s="7">
        <v>5080148690.9142027</v>
      </c>
      <c r="I2510" s="8">
        <v>1.371</v>
      </c>
      <c r="J2510" s="7">
        <v>6964883855.2399998</v>
      </c>
      <c r="K2510" s="15">
        <v>0.02</v>
      </c>
      <c r="L2510" s="7">
        <v>139297677.10479999</v>
      </c>
      <c r="M2510" s="7">
        <v>70773061.104799986</v>
      </c>
      <c r="N2510" s="9">
        <v>1.032812224804003</v>
      </c>
      <c r="O2510" s="7">
        <v>985366460</v>
      </c>
      <c r="P2510" s="8">
        <v>1.2949999999999999</v>
      </c>
      <c r="Q2510" s="7">
        <v>1276049568</v>
      </c>
      <c r="R2510" s="8">
        <v>1.7000000000000001E-2</v>
      </c>
      <c r="S2510" s="7">
        <v>21692842.656000003</v>
      </c>
      <c r="T2510" s="7">
        <v>18532070.656000003</v>
      </c>
      <c r="U2510" s="9">
        <v>5.8631469324582737</v>
      </c>
      <c r="V2510" s="7">
        <v>89305131.760800004</v>
      </c>
      <c r="W2510" s="9">
        <v>1.2457926817777705</v>
      </c>
      <c r="X2510" s="7">
        <v>32895402.559457324</v>
      </c>
      <c r="Y2510" s="7">
        <v>0</v>
      </c>
      <c r="Z2510" s="7">
        <v>1260346.1500000001</v>
      </c>
      <c r="AA2510" s="7">
        <v>3430661.4094573241</v>
      </c>
      <c r="AB2510" s="7">
        <v>28204395</v>
      </c>
      <c r="AC2510" s="7">
        <v>0</v>
      </c>
      <c r="AD2510" s="7">
        <v>0</v>
      </c>
      <c r="AE2510" s="7">
        <v>-26247366.205337711</v>
      </c>
      <c r="AF2510" s="7">
        <v>113050310.89946228</v>
      </c>
      <c r="AG2510" s="7">
        <v>21692842.656000003</v>
      </c>
      <c r="AH2510" s="7">
        <v>0</v>
      </c>
      <c r="AI2510" s="7">
        <v>57302863</v>
      </c>
      <c r="AJ2510" s="7">
        <v>3198656</v>
      </c>
      <c r="AK2510" s="7">
        <v>0</v>
      </c>
      <c r="AL2510" s="7">
        <v>3139528</v>
      </c>
      <c r="AM2510" s="7">
        <v>1393348</v>
      </c>
      <c r="AN2510" s="7">
        <v>0</v>
      </c>
      <c r="AO2510" s="7">
        <v>-2018014</v>
      </c>
      <c r="AP2510" s="7">
        <v>28260816</v>
      </c>
      <c r="AQ2510" s="7">
        <v>0</v>
      </c>
      <c r="AR2510" s="7">
        <v>68524616</v>
      </c>
      <c r="AS2510" s="7">
        <v>3160772</v>
      </c>
      <c r="AT2510" s="7">
        <v>0</v>
      </c>
      <c r="AU2510" s="7">
        <v>3648599</v>
      </c>
      <c r="AV2510" s="7">
        <v>1148002</v>
      </c>
      <c r="AW2510" s="7">
        <v>0</v>
      </c>
      <c r="AX2510" s="7">
        <v>-1769810</v>
      </c>
      <c r="AY2510" s="7">
        <v>27766586</v>
      </c>
      <c r="AZ2510" s="7">
        <v>0</v>
      </c>
      <c r="BA2510" s="7">
        <v>1260346.1500000001</v>
      </c>
      <c r="BB2510" s="7">
        <v>0</v>
      </c>
      <c r="BC2510" s="7">
        <v>430.54</v>
      </c>
      <c r="BD2510" s="7">
        <v>56665.38</v>
      </c>
      <c r="BE2510" s="7">
        <v>3831.94</v>
      </c>
      <c r="BF2510" s="7">
        <v>0</v>
      </c>
      <c r="BG2510" s="7">
        <v>2152804.4094573241</v>
      </c>
      <c r="BH2510" s="7">
        <v>126981</v>
      </c>
      <c r="BI2510" s="7">
        <v>1277857</v>
      </c>
      <c r="BJ2510" s="7">
        <v>19719532.705833331</v>
      </c>
      <c r="BK2510" s="7">
        <v>17139822.493333332</v>
      </c>
      <c r="BL2510" s="7">
        <v>2516107</v>
      </c>
      <c r="BM2510" s="7">
        <v>5286626.8500000015</v>
      </c>
      <c r="BN2510" s="130">
        <v>1.5740000000000001</v>
      </c>
      <c r="BO2510" s="131">
        <v>3.8402098000000001E-3</v>
      </c>
      <c r="BP2510" s="161">
        <v>97676.975711672232</v>
      </c>
      <c r="BQ2510" s="162">
        <v>28204395</v>
      </c>
      <c r="BR2510" s="161">
        <v>2032219</v>
      </c>
      <c r="BS2510" s="163">
        <v>17690851.475462303</v>
      </c>
      <c r="BT2510" s="163">
        <v>0</v>
      </c>
      <c r="BU2510" s="161">
        <v>95359459.420000002</v>
      </c>
      <c r="BV2510" s="161">
        <v>21692842.66</v>
      </c>
      <c r="BW2510" s="165">
        <v>0</v>
      </c>
      <c r="BX2510" s="161">
        <v>2032219</v>
      </c>
    </row>
    <row r="2511" spans="1:76" ht="14.45" x14ac:dyDescent="0.3">
      <c r="A2511" s="164" t="s">
        <v>2343</v>
      </c>
      <c r="B2511" s="6" t="s">
        <v>39</v>
      </c>
      <c r="C2511" s="6" t="s">
        <v>39</v>
      </c>
      <c r="D2511" s="6"/>
      <c r="E2511" s="6"/>
      <c r="F2511" s="24" t="str">
        <f>+Tabela1[[#This Row],[WK]]&amp;Tabela1[[#This Row],[PK]]&amp;Tabela1[[#This Row],[GK]]</f>
        <v>0404</v>
      </c>
      <c r="G2511" s="6" t="s">
        <v>2373</v>
      </c>
      <c r="H2511" s="7">
        <v>1390909717.3293977</v>
      </c>
      <c r="I2511" s="8">
        <v>1.371</v>
      </c>
      <c r="J2511" s="7">
        <v>1906937222.4699998</v>
      </c>
      <c r="K2511" s="15">
        <v>0.02</v>
      </c>
      <c r="L2511" s="7">
        <v>38138744.4494</v>
      </c>
      <c r="M2511" s="7">
        <v>23990839.4494</v>
      </c>
      <c r="N2511" s="9">
        <v>1.6957167474194943</v>
      </c>
      <c r="O2511" s="7">
        <v>193320584</v>
      </c>
      <c r="P2511" s="8">
        <v>1.2949999999999999</v>
      </c>
      <c r="Q2511" s="7">
        <v>250350157</v>
      </c>
      <c r="R2511" s="8">
        <v>1.7000000000000001E-2</v>
      </c>
      <c r="S2511" s="7">
        <v>4255952.6690000007</v>
      </c>
      <c r="T2511" s="7">
        <v>3593728.6690000007</v>
      </c>
      <c r="U2511" s="9">
        <v>5.4267569115586278</v>
      </c>
      <c r="V2511" s="7">
        <v>27584568.1184</v>
      </c>
      <c r="W2511" s="9">
        <v>1.862547457783791</v>
      </c>
      <c r="X2511" s="7">
        <v>65878195.320958868</v>
      </c>
      <c r="Y2511" s="7">
        <v>11267037</v>
      </c>
      <c r="Z2511" s="7">
        <v>443001.16</v>
      </c>
      <c r="AA2511" s="7">
        <v>1764793.1609588668</v>
      </c>
      <c r="AB2511" s="7">
        <v>41331242</v>
      </c>
      <c r="AC2511" s="7">
        <v>11072122</v>
      </c>
      <c r="AD2511" s="7">
        <v>38293627.202558868</v>
      </c>
      <c r="AE2511" s="7">
        <v>0</v>
      </c>
      <c r="AF2511" s="7">
        <v>38138744.4494</v>
      </c>
      <c r="AG2511" s="7">
        <v>4255952.6690000007</v>
      </c>
      <c r="AH2511" s="7">
        <v>38293627.202558868</v>
      </c>
      <c r="AI2511" s="7">
        <v>11831011</v>
      </c>
      <c r="AJ2511" s="7">
        <v>574343</v>
      </c>
      <c r="AK2511" s="7">
        <v>17677029</v>
      </c>
      <c r="AL2511" s="7">
        <v>1627897</v>
      </c>
      <c r="AM2511" s="7">
        <v>1761440</v>
      </c>
      <c r="AN2511" s="7">
        <v>0</v>
      </c>
      <c r="AO2511" s="7">
        <v>0</v>
      </c>
      <c r="AP2511" s="7">
        <v>41532973</v>
      </c>
      <c r="AQ2511" s="7">
        <v>39783</v>
      </c>
      <c r="AR2511" s="7">
        <v>14147905</v>
      </c>
      <c r="AS2511" s="7">
        <v>662224</v>
      </c>
      <c r="AT2511" s="7">
        <v>18680324</v>
      </c>
      <c r="AU2511" s="7">
        <v>1840736</v>
      </c>
      <c r="AV2511" s="7">
        <v>986779</v>
      </c>
      <c r="AW2511" s="7">
        <v>0</v>
      </c>
      <c r="AX2511" s="7">
        <v>0</v>
      </c>
      <c r="AY2511" s="7">
        <v>40506981</v>
      </c>
      <c r="AZ2511" s="7">
        <v>16220</v>
      </c>
      <c r="BA2511" s="7">
        <v>443001.16</v>
      </c>
      <c r="BB2511" s="7">
        <v>0</v>
      </c>
      <c r="BC2511" s="7">
        <v>102.76</v>
      </c>
      <c r="BD2511" s="7">
        <v>20745.46</v>
      </c>
      <c r="BE2511" s="7">
        <v>14.6</v>
      </c>
      <c r="BF2511" s="7">
        <v>0</v>
      </c>
      <c r="BG2511" s="7">
        <v>832819.16095886682</v>
      </c>
      <c r="BH2511" s="7">
        <v>49123</v>
      </c>
      <c r="BI2511" s="7">
        <v>931974</v>
      </c>
      <c r="BJ2511" s="7">
        <v>14381966.385833334</v>
      </c>
      <c r="BK2511" s="7">
        <v>10844358.913333334</v>
      </c>
      <c r="BL2511" s="7">
        <v>4312844.78</v>
      </c>
      <c r="BM2511" s="7">
        <v>5524740.3300000001</v>
      </c>
      <c r="BN2511" s="130">
        <v>0.75800000000000001</v>
      </c>
      <c r="BO2511" s="131">
        <v>2.0989770000000001E-3</v>
      </c>
      <c r="BP2511" s="161">
        <v>53388.157241748166</v>
      </c>
      <c r="BQ2511" s="162">
        <v>41331242</v>
      </c>
      <c r="BR2511" s="161">
        <v>3048261</v>
      </c>
      <c r="BS2511" s="163">
        <v>0</v>
      </c>
      <c r="BT2511" s="163">
        <v>3201105.6790411323</v>
      </c>
      <c r="BU2511" s="161">
        <v>38138744.450000003</v>
      </c>
      <c r="BV2511" s="161">
        <v>4255952.67</v>
      </c>
      <c r="BW2511" s="165">
        <v>41494732.879041135</v>
      </c>
      <c r="BX2511" s="161">
        <v>3048261</v>
      </c>
    </row>
    <row r="2512" spans="1:76" ht="14.45" x14ac:dyDescent="0.3">
      <c r="A2512" s="164" t="s">
        <v>2343</v>
      </c>
      <c r="B2512" s="6" t="s">
        <v>39</v>
      </c>
      <c r="C2512" s="6" t="s">
        <v>42</v>
      </c>
      <c r="D2512" s="6"/>
      <c r="E2512" s="6"/>
      <c r="F2512" s="24" t="str">
        <f>+Tabela1[[#This Row],[WK]]&amp;Tabela1[[#This Row],[PK]]&amp;Tabela1[[#This Row],[GK]]</f>
        <v>0405</v>
      </c>
      <c r="G2512" s="6" t="s">
        <v>2374</v>
      </c>
      <c r="H2512" s="7">
        <v>1232162602.1949952</v>
      </c>
      <c r="I2512" s="8">
        <v>1.371</v>
      </c>
      <c r="J2512" s="7">
        <v>1689294927.5900002</v>
      </c>
      <c r="K2512" s="15">
        <v>0.02</v>
      </c>
      <c r="L2512" s="7">
        <v>33785898.551800005</v>
      </c>
      <c r="M2512" s="7">
        <v>21168484.551800005</v>
      </c>
      <c r="N2512" s="9">
        <v>1.6777197412877158</v>
      </c>
      <c r="O2512" s="7">
        <v>366204567</v>
      </c>
      <c r="P2512" s="8">
        <v>1.2949999999999999</v>
      </c>
      <c r="Q2512" s="7">
        <v>474234914</v>
      </c>
      <c r="R2512" s="8">
        <v>1.7000000000000001E-2</v>
      </c>
      <c r="S2512" s="7">
        <v>8061993.5380000006</v>
      </c>
      <c r="T2512" s="7">
        <v>7233738.5380000006</v>
      </c>
      <c r="U2512" s="9">
        <v>8.7337094711169883</v>
      </c>
      <c r="V2512" s="7">
        <v>28402223.089800008</v>
      </c>
      <c r="W2512" s="9">
        <v>2.112369647787701</v>
      </c>
      <c r="X2512" s="7">
        <v>50444941.680285066</v>
      </c>
      <c r="Y2512" s="7">
        <v>12081974</v>
      </c>
      <c r="Z2512" s="7">
        <v>616896.21</v>
      </c>
      <c r="AA2512" s="7">
        <v>1259272.4702850669</v>
      </c>
      <c r="AB2512" s="7">
        <v>31000695</v>
      </c>
      <c r="AC2512" s="7">
        <v>5486104</v>
      </c>
      <c r="AD2512" s="7">
        <v>22042718.590485059</v>
      </c>
      <c r="AE2512" s="7">
        <v>0</v>
      </c>
      <c r="AF2512" s="7">
        <v>33785898.551800005</v>
      </c>
      <c r="AG2512" s="7">
        <v>8061993.5380000006</v>
      </c>
      <c r="AH2512" s="7">
        <v>22042718.590485059</v>
      </c>
      <c r="AI2512" s="7">
        <v>10551156</v>
      </c>
      <c r="AJ2512" s="7">
        <v>590933</v>
      </c>
      <c r="AK2512" s="7">
        <v>13059412</v>
      </c>
      <c r="AL2512" s="7">
        <v>1916502</v>
      </c>
      <c r="AM2512" s="7">
        <v>1273178</v>
      </c>
      <c r="AN2512" s="7">
        <v>0</v>
      </c>
      <c r="AO2512" s="7">
        <v>0</v>
      </c>
      <c r="AP2512" s="7">
        <v>30297903</v>
      </c>
      <c r="AQ2512" s="7">
        <v>39783</v>
      </c>
      <c r="AR2512" s="7">
        <v>12617414</v>
      </c>
      <c r="AS2512" s="7">
        <v>828255</v>
      </c>
      <c r="AT2512" s="7">
        <v>13568243</v>
      </c>
      <c r="AU2512" s="7">
        <v>2180542</v>
      </c>
      <c r="AV2512" s="7">
        <v>1139825</v>
      </c>
      <c r="AW2512" s="7">
        <v>0</v>
      </c>
      <c r="AX2512" s="7">
        <v>0</v>
      </c>
      <c r="AY2512" s="7">
        <v>30448673</v>
      </c>
      <c r="AZ2512" s="7">
        <v>19464</v>
      </c>
      <c r="BA2512" s="7">
        <v>616896.21</v>
      </c>
      <c r="BB2512" s="7">
        <v>0</v>
      </c>
      <c r="BC2512" s="7">
        <v>193.86</v>
      </c>
      <c r="BD2512" s="7">
        <v>28729.81</v>
      </c>
      <c r="BE2512" s="7">
        <v>0</v>
      </c>
      <c r="BF2512" s="7">
        <v>0</v>
      </c>
      <c r="BG2512" s="7">
        <v>733724.47028506687</v>
      </c>
      <c r="BH2512" s="7">
        <v>43278</v>
      </c>
      <c r="BI2512" s="7">
        <v>525548</v>
      </c>
      <c r="BJ2512" s="7">
        <v>8110125.2158333324</v>
      </c>
      <c r="BK2512" s="7">
        <v>6404227.166666666</v>
      </c>
      <c r="BL2512" s="7">
        <v>512005.54</v>
      </c>
      <c r="BM2512" s="7">
        <v>5799581.1166666672</v>
      </c>
      <c r="BN2512" s="130">
        <v>0.88200000000000001</v>
      </c>
      <c r="BO2512" s="131">
        <v>1.7820984999999999E-3</v>
      </c>
      <c r="BP2512" s="161">
        <v>45328.25181803017</v>
      </c>
      <c r="BQ2512" s="162">
        <v>31000695</v>
      </c>
      <c r="BR2512" s="161">
        <v>2455614</v>
      </c>
      <c r="BS2512" s="163">
        <v>0</v>
      </c>
      <c r="BT2512" s="163">
        <v>3367419.3197149336</v>
      </c>
      <c r="BU2512" s="161">
        <v>33785898.549999997</v>
      </c>
      <c r="BV2512" s="161">
        <v>8061993.54</v>
      </c>
      <c r="BW2512" s="165">
        <v>25410137.909714933</v>
      </c>
      <c r="BX2512" s="161">
        <v>2455614</v>
      </c>
    </row>
    <row r="2513" spans="1:76" ht="14.45" x14ac:dyDescent="0.3">
      <c r="A2513" s="164" t="s">
        <v>2343</v>
      </c>
      <c r="B2513" s="6" t="s">
        <v>39</v>
      </c>
      <c r="C2513" s="6" t="s">
        <v>44</v>
      </c>
      <c r="D2513" s="6"/>
      <c r="E2513" s="6"/>
      <c r="F2513" s="24" t="str">
        <f>+Tabela1[[#This Row],[WK]]&amp;Tabela1[[#This Row],[PK]]&amp;Tabela1[[#This Row],[GK]]</f>
        <v>0406</v>
      </c>
      <c r="G2513" s="6" t="s">
        <v>2375</v>
      </c>
      <c r="H2513" s="7">
        <v>1066281992.2355984</v>
      </c>
      <c r="I2513" s="8">
        <v>1.371</v>
      </c>
      <c r="J2513" s="7">
        <v>1461872611.3499999</v>
      </c>
      <c r="K2513" s="15">
        <v>0.02</v>
      </c>
      <c r="L2513" s="7">
        <v>29237452.226999998</v>
      </c>
      <c r="M2513" s="7">
        <v>18302646.226999998</v>
      </c>
      <c r="N2513" s="9">
        <v>1.6737970684619368</v>
      </c>
      <c r="O2513" s="7">
        <v>114926830</v>
      </c>
      <c r="P2513" s="8">
        <v>1.2949999999999999</v>
      </c>
      <c r="Q2513" s="7">
        <v>148830245</v>
      </c>
      <c r="R2513" s="8">
        <v>1.7000000000000001E-2</v>
      </c>
      <c r="S2513" s="7">
        <v>2530114.165</v>
      </c>
      <c r="T2513" s="7">
        <v>1984725.165</v>
      </c>
      <c r="U2513" s="9">
        <v>3.6391001010288071</v>
      </c>
      <c r="V2513" s="7">
        <v>20287371.391999997</v>
      </c>
      <c r="W2513" s="9">
        <v>1.7671626128301825</v>
      </c>
      <c r="X2513" s="7">
        <v>29393066.902169466</v>
      </c>
      <c r="Y2513" s="7">
        <v>10034444</v>
      </c>
      <c r="Z2513" s="7">
        <v>566730.91999999993</v>
      </c>
      <c r="AA2513" s="7">
        <v>1289381.982169464</v>
      </c>
      <c r="AB2513" s="7">
        <v>6100641</v>
      </c>
      <c r="AC2513" s="7">
        <v>11401869</v>
      </c>
      <c r="AD2513" s="7">
        <v>11401869</v>
      </c>
      <c r="AE2513" s="7">
        <v>0</v>
      </c>
      <c r="AF2513" s="7">
        <v>29237452.226999998</v>
      </c>
      <c r="AG2513" s="7">
        <v>2530114.165</v>
      </c>
      <c r="AH2513" s="7">
        <v>11401869</v>
      </c>
      <c r="AI2513" s="7">
        <v>9144097</v>
      </c>
      <c r="AJ2513" s="7">
        <v>608683</v>
      </c>
      <c r="AK2513" s="7">
        <v>12998442</v>
      </c>
      <c r="AL2513" s="7">
        <v>6831662</v>
      </c>
      <c r="AM2513" s="7">
        <v>1626514</v>
      </c>
      <c r="AN2513" s="7">
        <v>0</v>
      </c>
      <c r="AO2513" s="7">
        <v>0</v>
      </c>
      <c r="AP2513" s="7">
        <v>6102179</v>
      </c>
      <c r="AQ2513" s="7">
        <v>0</v>
      </c>
      <c r="AR2513" s="7">
        <v>10934806</v>
      </c>
      <c r="AS2513" s="7">
        <v>545389</v>
      </c>
      <c r="AT2513" s="7">
        <v>13036835</v>
      </c>
      <c r="AU2513" s="7">
        <v>7606333</v>
      </c>
      <c r="AV2513" s="7">
        <v>1360317</v>
      </c>
      <c r="AW2513" s="7">
        <v>0</v>
      </c>
      <c r="AX2513" s="7">
        <v>0</v>
      </c>
      <c r="AY2513" s="7">
        <v>6005769</v>
      </c>
      <c r="AZ2513" s="7">
        <v>0</v>
      </c>
      <c r="BA2513" s="7">
        <v>566730.91999999993</v>
      </c>
      <c r="BB2513" s="7">
        <v>0</v>
      </c>
      <c r="BC2513" s="7">
        <v>847.85</v>
      </c>
      <c r="BD2513" s="7">
        <v>24074.07</v>
      </c>
      <c r="BE2513" s="7">
        <v>173.9</v>
      </c>
      <c r="BF2513" s="7">
        <v>0</v>
      </c>
      <c r="BG2513" s="7">
        <v>663518.982169464</v>
      </c>
      <c r="BH2513" s="7">
        <v>39137</v>
      </c>
      <c r="BI2513" s="7">
        <v>625863</v>
      </c>
      <c r="BJ2513" s="7">
        <v>9658167.2158333343</v>
      </c>
      <c r="BK2513" s="7">
        <v>7287001.2000000011</v>
      </c>
      <c r="BL2513" s="7">
        <v>1242827.5999999999</v>
      </c>
      <c r="BM2513" s="7">
        <v>6999008.8633333333</v>
      </c>
      <c r="BN2513" s="130">
        <v>0.86</v>
      </c>
      <c r="BO2513" s="131">
        <v>1.3865747E-3</v>
      </c>
      <c r="BP2513" s="161">
        <v>35267.975814564998</v>
      </c>
      <c r="BQ2513" s="162">
        <v>6100641</v>
      </c>
      <c r="BR2513" s="161">
        <v>3252566</v>
      </c>
      <c r="BS2513" s="163">
        <v>0</v>
      </c>
      <c r="BT2513" s="163">
        <v>3572579.6080000028</v>
      </c>
      <c r="BU2513" s="161">
        <v>29237452.23</v>
      </c>
      <c r="BV2513" s="161">
        <v>2530114.17</v>
      </c>
      <c r="BW2513" s="165">
        <v>14974448.608000003</v>
      </c>
      <c r="BX2513" s="161">
        <v>3252566</v>
      </c>
    </row>
    <row r="2514" spans="1:76" ht="14.45" x14ac:dyDescent="0.3">
      <c r="A2514" s="164" t="s">
        <v>2343</v>
      </c>
      <c r="B2514" s="6" t="s">
        <v>39</v>
      </c>
      <c r="C2514" s="6" t="s">
        <v>51</v>
      </c>
      <c r="D2514" s="6"/>
      <c r="E2514" s="6"/>
      <c r="F2514" s="24" t="str">
        <f>+Tabela1[[#This Row],[WK]]&amp;Tabela1[[#This Row],[PK]]&amp;Tabela1[[#This Row],[GK]]</f>
        <v>0407</v>
      </c>
      <c r="G2514" s="6" t="s">
        <v>2376</v>
      </c>
      <c r="H2514" s="7">
        <v>4851662892.6103668</v>
      </c>
      <c r="I2514" s="8">
        <v>1.371</v>
      </c>
      <c r="J2514" s="7">
        <v>6651629825.7700005</v>
      </c>
      <c r="K2514" s="15">
        <v>0.02</v>
      </c>
      <c r="L2514" s="7">
        <v>133032596.51540001</v>
      </c>
      <c r="M2514" s="7">
        <v>82089336.515400007</v>
      </c>
      <c r="N2514" s="9">
        <v>1.6113875813090879</v>
      </c>
      <c r="O2514" s="7">
        <v>961043179</v>
      </c>
      <c r="P2514" s="8">
        <v>1.2949999999999999</v>
      </c>
      <c r="Q2514" s="7">
        <v>1244550918</v>
      </c>
      <c r="R2514" s="8">
        <v>1.7000000000000001E-2</v>
      </c>
      <c r="S2514" s="7">
        <v>21157365.606000002</v>
      </c>
      <c r="T2514" s="7">
        <v>17098712.606000002</v>
      </c>
      <c r="U2514" s="9">
        <v>4.212903297226938</v>
      </c>
      <c r="V2514" s="7">
        <v>99188049.121399999</v>
      </c>
      <c r="W2514" s="9">
        <v>1.8033563509218307</v>
      </c>
      <c r="X2514" s="7">
        <v>181123343.20241174</v>
      </c>
      <c r="Y2514" s="7">
        <v>57373736</v>
      </c>
      <c r="Z2514" s="7">
        <v>350946.05</v>
      </c>
      <c r="AA2514" s="7">
        <v>3261110.1524117379</v>
      </c>
      <c r="AB2514" s="7">
        <v>120137551</v>
      </c>
      <c r="AC2514" s="7">
        <v>0</v>
      </c>
      <c r="AD2514" s="7">
        <v>81935294.081011727</v>
      </c>
      <c r="AE2514" s="7">
        <v>0</v>
      </c>
      <c r="AF2514" s="7">
        <v>133032596.51540001</v>
      </c>
      <c r="AG2514" s="7">
        <v>21157365.606000002</v>
      </c>
      <c r="AH2514" s="7">
        <v>81935294.081011727</v>
      </c>
      <c r="AI2514" s="7">
        <v>42600671</v>
      </c>
      <c r="AJ2514" s="7">
        <v>4216363</v>
      </c>
      <c r="AK2514" s="7">
        <v>34477558</v>
      </c>
      <c r="AL2514" s="7">
        <v>1950759</v>
      </c>
      <c r="AM2514" s="7">
        <v>1520837</v>
      </c>
      <c r="AN2514" s="7">
        <v>0</v>
      </c>
      <c r="AO2514" s="7">
        <v>0</v>
      </c>
      <c r="AP2514" s="7">
        <v>122369090</v>
      </c>
      <c r="AQ2514" s="7">
        <v>0</v>
      </c>
      <c r="AR2514" s="7">
        <v>50943260</v>
      </c>
      <c r="AS2514" s="7">
        <v>4058653</v>
      </c>
      <c r="AT2514" s="7">
        <v>40964175</v>
      </c>
      <c r="AU2514" s="7">
        <v>2160684</v>
      </c>
      <c r="AV2514" s="7">
        <v>1361128</v>
      </c>
      <c r="AW2514" s="7">
        <v>0</v>
      </c>
      <c r="AX2514" s="7">
        <v>0</v>
      </c>
      <c r="AY2514" s="7">
        <v>117927328</v>
      </c>
      <c r="AZ2514" s="7">
        <v>0</v>
      </c>
      <c r="BA2514" s="7">
        <v>350946.05</v>
      </c>
      <c r="BB2514" s="7">
        <v>0</v>
      </c>
      <c r="BC2514" s="7">
        <v>1320.14</v>
      </c>
      <c r="BD2514" s="7">
        <v>12310.28</v>
      </c>
      <c r="BE2514" s="7">
        <v>1.94</v>
      </c>
      <c r="BF2514" s="7">
        <v>0</v>
      </c>
      <c r="BG2514" s="7">
        <v>2552472.1524117379</v>
      </c>
      <c r="BH2514" s="7">
        <v>150555</v>
      </c>
      <c r="BI2514" s="7">
        <v>708638</v>
      </c>
      <c r="BJ2514" s="7">
        <v>10935506.628333336</v>
      </c>
      <c r="BK2514" s="7">
        <v>7727396.1666666698</v>
      </c>
      <c r="BL2514" s="7">
        <v>1681948.1033333333</v>
      </c>
      <c r="BM2514" s="7">
        <v>9468545.6399999987</v>
      </c>
      <c r="BN2514" s="130">
        <v>0.81899999999999995</v>
      </c>
      <c r="BO2514" s="131">
        <v>7.0691208000000002E-3</v>
      </c>
      <c r="BP2514" s="161">
        <v>179805.36972252317</v>
      </c>
      <c r="BQ2514" s="162">
        <v>120137551</v>
      </c>
      <c r="BR2514" s="161">
        <v>2678572</v>
      </c>
      <c r="BS2514" s="163">
        <v>0</v>
      </c>
      <c r="BT2514" s="163">
        <v>0</v>
      </c>
      <c r="BU2514" s="161">
        <v>133032596.52</v>
      </c>
      <c r="BV2514" s="161">
        <v>21157365.609999999</v>
      </c>
      <c r="BW2514" s="165">
        <v>81935294.079999998</v>
      </c>
      <c r="BX2514" s="161">
        <v>2678572</v>
      </c>
    </row>
    <row r="2515" spans="1:76" ht="14.45" x14ac:dyDescent="0.3">
      <c r="A2515" s="164" t="s">
        <v>2343</v>
      </c>
      <c r="B2515" s="6" t="s">
        <v>39</v>
      </c>
      <c r="C2515" s="6" t="s">
        <v>75</v>
      </c>
      <c r="D2515" s="6"/>
      <c r="E2515" s="6"/>
      <c r="F2515" s="24" t="str">
        <f>+Tabela1[[#This Row],[WK]]&amp;Tabela1[[#This Row],[PK]]&amp;Tabela1[[#This Row],[GK]]</f>
        <v>0408</v>
      </c>
      <c r="G2515" s="6" t="s">
        <v>2377</v>
      </c>
      <c r="H2515" s="7">
        <v>1558724867.7053947</v>
      </c>
      <c r="I2515" s="8">
        <v>1.371</v>
      </c>
      <c r="J2515" s="7">
        <v>2137011793.6500001</v>
      </c>
      <c r="K2515" s="15">
        <v>0.02</v>
      </c>
      <c r="L2515" s="7">
        <v>42740235.873000003</v>
      </c>
      <c r="M2515" s="7">
        <v>27865425.873000003</v>
      </c>
      <c r="N2515" s="9">
        <v>1.873329869289087</v>
      </c>
      <c r="O2515" s="7">
        <v>113669107</v>
      </c>
      <c r="P2515" s="8">
        <v>1.2949999999999999</v>
      </c>
      <c r="Q2515" s="7">
        <v>147201495</v>
      </c>
      <c r="R2515" s="8">
        <v>1.7000000000000001E-2</v>
      </c>
      <c r="S2515" s="7">
        <v>2502425.415</v>
      </c>
      <c r="T2515" s="7">
        <v>2139978.415</v>
      </c>
      <c r="U2515" s="9">
        <v>5.9042519733919718</v>
      </c>
      <c r="V2515" s="7">
        <v>30005404.288000003</v>
      </c>
      <c r="W2515" s="9">
        <v>1.9692129815753585</v>
      </c>
      <c r="X2515" s="7">
        <v>78093460.098177403</v>
      </c>
      <c r="Y2515" s="7">
        <v>21706245</v>
      </c>
      <c r="Z2515" s="7">
        <v>598054.20499999996</v>
      </c>
      <c r="AA2515" s="7">
        <v>1715290.8931774134</v>
      </c>
      <c r="AB2515" s="7">
        <v>40193022</v>
      </c>
      <c r="AC2515" s="7">
        <v>13880848</v>
      </c>
      <c r="AD2515" s="7">
        <v>48088055.810177408</v>
      </c>
      <c r="AE2515" s="7">
        <v>0</v>
      </c>
      <c r="AF2515" s="7">
        <v>42740235.873000003</v>
      </c>
      <c r="AG2515" s="7">
        <v>2502425.415</v>
      </c>
      <c r="AH2515" s="7">
        <v>48088055.810177408</v>
      </c>
      <c r="AI2515" s="7">
        <v>12438876</v>
      </c>
      <c r="AJ2515" s="7">
        <v>368418</v>
      </c>
      <c r="AK2515" s="7">
        <v>27199530</v>
      </c>
      <c r="AL2515" s="7">
        <v>2949597</v>
      </c>
      <c r="AM2515" s="7">
        <v>813109</v>
      </c>
      <c r="AN2515" s="7">
        <v>0</v>
      </c>
      <c r="AO2515" s="7">
        <v>0</v>
      </c>
      <c r="AP2515" s="7">
        <v>38748330</v>
      </c>
      <c r="AQ2515" s="7">
        <v>0</v>
      </c>
      <c r="AR2515" s="7">
        <v>14874810</v>
      </c>
      <c r="AS2515" s="7">
        <v>362447</v>
      </c>
      <c r="AT2515" s="7">
        <v>29752721</v>
      </c>
      <c r="AU2515" s="7">
        <v>3389321</v>
      </c>
      <c r="AV2515" s="7">
        <v>830872</v>
      </c>
      <c r="AW2515" s="7">
        <v>0</v>
      </c>
      <c r="AX2515" s="7">
        <v>0</v>
      </c>
      <c r="AY2515" s="7">
        <v>39569288</v>
      </c>
      <c r="AZ2515" s="7">
        <v>0</v>
      </c>
      <c r="BA2515" s="7">
        <v>598054.20499999996</v>
      </c>
      <c r="BB2515" s="7">
        <v>0</v>
      </c>
      <c r="BC2515" s="7">
        <v>207.98</v>
      </c>
      <c r="BD2515" s="7">
        <v>27784.84</v>
      </c>
      <c r="BE2515" s="7">
        <v>1.33</v>
      </c>
      <c r="BF2515" s="7">
        <v>0</v>
      </c>
      <c r="BG2515" s="7">
        <v>1060931.8931774134</v>
      </c>
      <c r="BH2515" s="7">
        <v>62578</v>
      </c>
      <c r="BI2515" s="7">
        <v>654359</v>
      </c>
      <c r="BJ2515" s="7">
        <v>10097895.293333333</v>
      </c>
      <c r="BK2515" s="7">
        <v>8522126.9066666663</v>
      </c>
      <c r="BL2515" s="7">
        <v>702558.15333333332</v>
      </c>
      <c r="BM2515" s="7">
        <v>4897957.24</v>
      </c>
      <c r="BN2515" s="130">
        <v>0.64900000000000002</v>
      </c>
      <c r="BO2515" s="131">
        <v>2.6187240999999998E-3</v>
      </c>
      <c r="BP2515" s="161">
        <v>66608.091726559534</v>
      </c>
      <c r="BQ2515" s="162">
        <v>40193022</v>
      </c>
      <c r="BR2515" s="161">
        <v>3627192</v>
      </c>
      <c r="BS2515" s="163">
        <v>0</v>
      </c>
      <c r="BT2515" s="163">
        <v>4075933.4899999946</v>
      </c>
      <c r="BU2515" s="161">
        <v>42740235.869999997</v>
      </c>
      <c r="BV2515" s="161">
        <v>2502425.42</v>
      </c>
      <c r="BW2515" s="165">
        <v>52163989.299999997</v>
      </c>
      <c r="BX2515" s="161">
        <v>3627192</v>
      </c>
    </row>
    <row r="2516" spans="1:76" ht="14.45" x14ac:dyDescent="0.3">
      <c r="A2516" s="164" t="s">
        <v>2343</v>
      </c>
      <c r="B2516" s="6" t="s">
        <v>39</v>
      </c>
      <c r="C2516" s="6" t="s">
        <v>77</v>
      </c>
      <c r="D2516" s="6"/>
      <c r="E2516" s="6"/>
      <c r="F2516" s="24" t="str">
        <f>+Tabela1[[#This Row],[WK]]&amp;Tabela1[[#This Row],[PK]]&amp;Tabela1[[#This Row],[GK]]</f>
        <v>0409</v>
      </c>
      <c r="G2516" s="6" t="s">
        <v>2378</v>
      </c>
      <c r="H2516" s="7">
        <v>1291869717.4222026</v>
      </c>
      <c r="I2516" s="8">
        <v>1.371</v>
      </c>
      <c r="J2516" s="7">
        <v>1771153382.5799999</v>
      </c>
      <c r="K2516" s="15">
        <v>0.02</v>
      </c>
      <c r="L2516" s="7">
        <v>35423067.651599996</v>
      </c>
      <c r="M2516" s="7">
        <v>22442702.651599996</v>
      </c>
      <c r="N2516" s="9">
        <v>1.7289731568873445</v>
      </c>
      <c r="O2516" s="7">
        <v>688334745</v>
      </c>
      <c r="P2516" s="8">
        <v>1.2949999999999999</v>
      </c>
      <c r="Q2516" s="7">
        <v>891393495</v>
      </c>
      <c r="R2516" s="8">
        <v>1.7000000000000001E-2</v>
      </c>
      <c r="S2516" s="7">
        <v>15153689.415000001</v>
      </c>
      <c r="T2516" s="7">
        <v>14129667.415000001</v>
      </c>
      <c r="U2516" s="9">
        <v>13.798206889109805</v>
      </c>
      <c r="V2516" s="7">
        <v>36572370.066599995</v>
      </c>
      <c r="W2516" s="9">
        <v>2.6114938173730842</v>
      </c>
      <c r="X2516" s="7">
        <v>78973657.810478821</v>
      </c>
      <c r="Y2516" s="7">
        <v>12510165</v>
      </c>
      <c r="Z2516" s="7">
        <v>288135.15499999997</v>
      </c>
      <c r="AA2516" s="7">
        <v>1119542.6554788167</v>
      </c>
      <c r="AB2516" s="7">
        <v>58900343</v>
      </c>
      <c r="AC2516" s="7">
        <v>6155472</v>
      </c>
      <c r="AD2516" s="7">
        <v>42401287.743878826</v>
      </c>
      <c r="AE2516" s="7">
        <v>0</v>
      </c>
      <c r="AF2516" s="7">
        <v>35423067.651599996</v>
      </c>
      <c r="AG2516" s="7">
        <v>15153689.415000001</v>
      </c>
      <c r="AH2516" s="7">
        <v>42401287.743878826</v>
      </c>
      <c r="AI2516" s="7">
        <v>10854670</v>
      </c>
      <c r="AJ2516" s="7">
        <v>814347</v>
      </c>
      <c r="AK2516" s="7">
        <v>11044766</v>
      </c>
      <c r="AL2516" s="7">
        <v>4638190</v>
      </c>
      <c r="AM2516" s="7">
        <v>387876</v>
      </c>
      <c r="AN2516" s="7">
        <v>0</v>
      </c>
      <c r="AO2516" s="7">
        <v>0</v>
      </c>
      <c r="AP2516" s="7">
        <v>53694542</v>
      </c>
      <c r="AQ2516" s="7">
        <v>19891</v>
      </c>
      <c r="AR2516" s="7">
        <v>12980365</v>
      </c>
      <c r="AS2516" s="7">
        <v>1024022</v>
      </c>
      <c r="AT2516" s="7">
        <v>12219702</v>
      </c>
      <c r="AU2516" s="7">
        <v>5262042</v>
      </c>
      <c r="AV2516" s="7">
        <v>1076225</v>
      </c>
      <c r="AW2516" s="7">
        <v>0</v>
      </c>
      <c r="AX2516" s="7">
        <v>0</v>
      </c>
      <c r="AY2516" s="7">
        <v>57941297</v>
      </c>
      <c r="AZ2516" s="7">
        <v>11354</v>
      </c>
      <c r="BA2516" s="7">
        <v>288135.15499999997</v>
      </c>
      <c r="BB2516" s="7">
        <v>0</v>
      </c>
      <c r="BC2516" s="7">
        <v>742.01</v>
      </c>
      <c r="BD2516" s="7">
        <v>9712.27</v>
      </c>
      <c r="BE2516" s="7">
        <v>3070.17</v>
      </c>
      <c r="BF2516" s="7">
        <v>0</v>
      </c>
      <c r="BG2516" s="7">
        <v>738793.65547881671</v>
      </c>
      <c r="BH2516" s="7">
        <v>43577</v>
      </c>
      <c r="BI2516" s="7">
        <v>380749</v>
      </c>
      <c r="BJ2516" s="7">
        <v>5875630.4291666653</v>
      </c>
      <c r="BK2516" s="7">
        <v>2362042.0766666662</v>
      </c>
      <c r="BL2516" s="7">
        <v>4761504.22</v>
      </c>
      <c r="BM2516" s="7">
        <v>4531344.97</v>
      </c>
      <c r="BN2516" s="130">
        <v>0.91700000000000004</v>
      </c>
      <c r="BO2516" s="131">
        <v>2.0719962000000001E-3</v>
      </c>
      <c r="BP2516" s="161">
        <v>52701.893415086182</v>
      </c>
      <c r="BQ2516" s="162">
        <v>58900343</v>
      </c>
      <c r="BR2516" s="161">
        <v>1542463</v>
      </c>
      <c r="BS2516" s="163">
        <v>0</v>
      </c>
      <c r="BT2516" s="163">
        <v>3079425.1895211786</v>
      </c>
      <c r="BU2516" s="161">
        <v>35423067.649999999</v>
      </c>
      <c r="BV2516" s="161">
        <v>15153689.42</v>
      </c>
      <c r="BW2516" s="165">
        <v>45480712.929521181</v>
      </c>
      <c r="BX2516" s="161">
        <v>1542463</v>
      </c>
    </row>
    <row r="2517" spans="1:76" ht="14.45" x14ac:dyDescent="0.3">
      <c r="A2517" s="164" t="s">
        <v>2343</v>
      </c>
      <c r="B2517" s="6" t="s">
        <v>39</v>
      </c>
      <c r="C2517" s="6" t="s">
        <v>90</v>
      </c>
      <c r="D2517" s="6"/>
      <c r="E2517" s="6"/>
      <c r="F2517" s="24" t="str">
        <f>+Tabela1[[#This Row],[WK]]&amp;Tabela1[[#This Row],[PK]]&amp;Tabela1[[#This Row],[GK]]</f>
        <v>0410</v>
      </c>
      <c r="G2517" s="6" t="s">
        <v>2379</v>
      </c>
      <c r="H2517" s="7">
        <v>2475869095.5660176</v>
      </c>
      <c r="I2517" s="8">
        <v>1.371</v>
      </c>
      <c r="J2517" s="7">
        <v>3394416530.0099998</v>
      </c>
      <c r="K2517" s="15">
        <v>0.02</v>
      </c>
      <c r="L2517" s="7">
        <v>67888330.600199997</v>
      </c>
      <c r="M2517" s="7">
        <v>44121356.600199997</v>
      </c>
      <c r="N2517" s="9">
        <v>1.8564145608187226</v>
      </c>
      <c r="O2517" s="7">
        <v>188354489</v>
      </c>
      <c r="P2517" s="8">
        <v>1.2949999999999999</v>
      </c>
      <c r="Q2517" s="7">
        <v>243919064</v>
      </c>
      <c r="R2517" s="8">
        <v>1.7000000000000001E-2</v>
      </c>
      <c r="S2517" s="7">
        <v>4146624.0880000005</v>
      </c>
      <c r="T2517" s="7">
        <v>3357078.0880000005</v>
      </c>
      <c r="U2517" s="9">
        <v>4.2519094365622783</v>
      </c>
      <c r="V2517" s="7">
        <v>47478434.688199997</v>
      </c>
      <c r="W2517" s="9">
        <v>1.9334349772769104</v>
      </c>
      <c r="X2517" s="7">
        <v>96772253.84865956</v>
      </c>
      <c r="Y2517" s="7">
        <v>15564826</v>
      </c>
      <c r="Z2517" s="7">
        <v>358880.58500000002</v>
      </c>
      <c r="AA2517" s="7">
        <v>2278133.263659562</v>
      </c>
      <c r="AB2517" s="7">
        <v>61649580</v>
      </c>
      <c r="AC2517" s="7">
        <v>16920834</v>
      </c>
      <c r="AD2517" s="7">
        <v>49293819.160459563</v>
      </c>
      <c r="AE2517" s="7">
        <v>0</v>
      </c>
      <c r="AF2517" s="7">
        <v>67888330.600199997</v>
      </c>
      <c r="AG2517" s="7">
        <v>4146624.0880000005</v>
      </c>
      <c r="AH2517" s="7">
        <v>49293819.160459563</v>
      </c>
      <c r="AI2517" s="7">
        <v>19874838</v>
      </c>
      <c r="AJ2517" s="7">
        <v>715010</v>
      </c>
      <c r="AK2517" s="7">
        <v>24475210</v>
      </c>
      <c r="AL2517" s="7">
        <v>3222370</v>
      </c>
      <c r="AM2517" s="7">
        <v>1552534</v>
      </c>
      <c r="AN2517" s="7">
        <v>0</v>
      </c>
      <c r="AO2517" s="7">
        <v>0</v>
      </c>
      <c r="AP2517" s="7">
        <v>61280264</v>
      </c>
      <c r="AQ2517" s="7">
        <v>0</v>
      </c>
      <c r="AR2517" s="7">
        <v>23766974</v>
      </c>
      <c r="AS2517" s="7">
        <v>789546</v>
      </c>
      <c r="AT2517" s="7">
        <v>25767880</v>
      </c>
      <c r="AU2517" s="7">
        <v>3625659</v>
      </c>
      <c r="AV2517" s="7">
        <v>749242</v>
      </c>
      <c r="AW2517" s="7">
        <v>0</v>
      </c>
      <c r="AX2517" s="7">
        <v>0</v>
      </c>
      <c r="AY2517" s="7">
        <v>60690887</v>
      </c>
      <c r="AZ2517" s="7">
        <v>0</v>
      </c>
      <c r="BA2517" s="7">
        <v>358880.58500000002</v>
      </c>
      <c r="BB2517" s="7">
        <v>0</v>
      </c>
      <c r="BC2517" s="7">
        <v>370.13</v>
      </c>
      <c r="BD2517" s="7">
        <v>8619.1</v>
      </c>
      <c r="BE2517" s="7">
        <v>14473.37</v>
      </c>
      <c r="BF2517" s="7">
        <v>0</v>
      </c>
      <c r="BG2517" s="7">
        <v>1405025.2636595622</v>
      </c>
      <c r="BH2517" s="7">
        <v>82874</v>
      </c>
      <c r="BI2517" s="7">
        <v>873108</v>
      </c>
      <c r="BJ2517" s="7">
        <v>13473567.240833335</v>
      </c>
      <c r="BK2517" s="7">
        <v>9708234.4033333343</v>
      </c>
      <c r="BL2517" s="7">
        <v>3036375.3366666664</v>
      </c>
      <c r="BM2517" s="7">
        <v>8988580.6766666677</v>
      </c>
      <c r="BN2517" s="130">
        <v>0.78900000000000003</v>
      </c>
      <c r="BO2517" s="131">
        <v>3.4264931000000001E-3</v>
      </c>
      <c r="BP2517" s="161">
        <v>87153.959452605326</v>
      </c>
      <c r="BQ2517" s="162">
        <v>61649580</v>
      </c>
      <c r="BR2517" s="161">
        <v>4737311</v>
      </c>
      <c r="BS2517" s="163">
        <v>0</v>
      </c>
      <c r="BT2517" s="163">
        <v>3798725.0100000054</v>
      </c>
      <c r="BU2517" s="161">
        <v>67888330.599999994</v>
      </c>
      <c r="BV2517" s="161">
        <v>4146624.09</v>
      </c>
      <c r="BW2517" s="165">
        <v>53092544.170000002</v>
      </c>
      <c r="BX2517" s="161">
        <v>4737311</v>
      </c>
    </row>
    <row r="2518" spans="1:76" ht="14.45" x14ac:dyDescent="0.3">
      <c r="A2518" s="164" t="s">
        <v>2343</v>
      </c>
      <c r="B2518" s="6" t="s">
        <v>39</v>
      </c>
      <c r="C2518" s="6" t="s">
        <v>92</v>
      </c>
      <c r="D2518" s="6"/>
      <c r="E2518" s="6"/>
      <c r="F2518" s="24" t="str">
        <f>+Tabela1[[#This Row],[WK]]&amp;Tabela1[[#This Row],[PK]]&amp;Tabela1[[#This Row],[GK]]</f>
        <v>0411</v>
      </c>
      <c r="G2518" s="6" t="s">
        <v>2380</v>
      </c>
      <c r="H2518" s="7">
        <v>1027367510.914997</v>
      </c>
      <c r="I2518" s="8">
        <v>1.371</v>
      </c>
      <c r="J2518" s="7">
        <v>1408520857.4400001</v>
      </c>
      <c r="K2518" s="15">
        <v>0.02</v>
      </c>
      <c r="L2518" s="7">
        <v>28170417.148800001</v>
      </c>
      <c r="M2518" s="7">
        <v>17928879.148800001</v>
      </c>
      <c r="N2518" s="9">
        <v>1.7506041718343477</v>
      </c>
      <c r="O2518" s="7">
        <v>106826563</v>
      </c>
      <c r="P2518" s="8">
        <v>1.2949999999999999</v>
      </c>
      <c r="Q2518" s="7">
        <v>138340399</v>
      </c>
      <c r="R2518" s="8">
        <v>1.7000000000000001E-2</v>
      </c>
      <c r="S2518" s="7">
        <v>2351786.7830000003</v>
      </c>
      <c r="T2518" s="7">
        <v>1853987.7830000003</v>
      </c>
      <c r="U2518" s="9">
        <v>3.7243702438132664</v>
      </c>
      <c r="V2518" s="7">
        <v>19782866.9318</v>
      </c>
      <c r="W2518" s="9">
        <v>1.8420938770987445</v>
      </c>
      <c r="X2518" s="7">
        <v>66927206.099217087</v>
      </c>
      <c r="Y2518" s="7">
        <v>17094542</v>
      </c>
      <c r="Z2518" s="7">
        <v>149116.80000000002</v>
      </c>
      <c r="AA2518" s="7">
        <v>1115023.2992170912</v>
      </c>
      <c r="AB2518" s="7">
        <v>38353515</v>
      </c>
      <c r="AC2518" s="7">
        <v>10215009</v>
      </c>
      <c r="AD2518" s="7">
        <v>47144339.167417087</v>
      </c>
      <c r="AE2518" s="7">
        <v>0</v>
      </c>
      <c r="AF2518" s="7">
        <v>28170417.148800001</v>
      </c>
      <c r="AG2518" s="7">
        <v>2351786.7830000003</v>
      </c>
      <c r="AH2518" s="7">
        <v>47144339.167417087</v>
      </c>
      <c r="AI2518" s="7">
        <v>8564360</v>
      </c>
      <c r="AJ2518" s="7">
        <v>290829</v>
      </c>
      <c r="AK2518" s="7">
        <v>19672405</v>
      </c>
      <c r="AL2518" s="7">
        <v>2947358</v>
      </c>
      <c r="AM2518" s="7">
        <v>675446</v>
      </c>
      <c r="AN2518" s="7">
        <v>0</v>
      </c>
      <c r="AO2518" s="7">
        <v>0</v>
      </c>
      <c r="AP2518" s="7">
        <v>37987832</v>
      </c>
      <c r="AQ2518" s="7">
        <v>0</v>
      </c>
      <c r="AR2518" s="7">
        <v>10241538</v>
      </c>
      <c r="AS2518" s="7">
        <v>497799</v>
      </c>
      <c r="AT2518" s="7">
        <v>20728455</v>
      </c>
      <c r="AU2518" s="7">
        <v>3340169</v>
      </c>
      <c r="AV2518" s="7">
        <v>1192599</v>
      </c>
      <c r="AW2518" s="7">
        <v>0</v>
      </c>
      <c r="AX2518" s="7">
        <v>0</v>
      </c>
      <c r="AY2518" s="7">
        <v>37699412</v>
      </c>
      <c r="AZ2518" s="7">
        <v>0</v>
      </c>
      <c r="BA2518" s="7">
        <v>149116.80000000002</v>
      </c>
      <c r="BB2518" s="7">
        <v>0</v>
      </c>
      <c r="BC2518" s="7">
        <v>0</v>
      </c>
      <c r="BD2518" s="7">
        <v>7038.3</v>
      </c>
      <c r="BE2518" s="7">
        <v>125</v>
      </c>
      <c r="BF2518" s="7">
        <v>0</v>
      </c>
      <c r="BG2518" s="7">
        <v>641055.29921709117</v>
      </c>
      <c r="BH2518" s="7">
        <v>37812</v>
      </c>
      <c r="BI2518" s="7">
        <v>473968</v>
      </c>
      <c r="BJ2518" s="7">
        <v>7314152.9983333349</v>
      </c>
      <c r="BK2518" s="7">
        <v>5116287.2666666685</v>
      </c>
      <c r="BL2518" s="7">
        <v>1104784.4333333333</v>
      </c>
      <c r="BM2518" s="7">
        <v>6581894.0599999996</v>
      </c>
      <c r="BN2518" s="130">
        <v>0.61499999999999999</v>
      </c>
      <c r="BO2518" s="131">
        <v>1.8625397000000001E-3</v>
      </c>
      <c r="BP2518" s="161">
        <v>47374.299114088906</v>
      </c>
      <c r="BQ2518" s="162">
        <v>38353515</v>
      </c>
      <c r="BR2518" s="161">
        <v>3197595</v>
      </c>
      <c r="BS2518" s="163">
        <v>0</v>
      </c>
      <c r="BT2518" s="163">
        <v>3231023.900782913</v>
      </c>
      <c r="BU2518" s="161">
        <v>28170417.149999999</v>
      </c>
      <c r="BV2518" s="161">
        <v>2351786.7799999998</v>
      </c>
      <c r="BW2518" s="165">
        <v>50375363.070782915</v>
      </c>
      <c r="BX2518" s="161">
        <v>3197595</v>
      </c>
    </row>
    <row r="2519" spans="1:76" ht="14.45" x14ac:dyDescent="0.3">
      <c r="A2519" s="164" t="s">
        <v>2343</v>
      </c>
      <c r="B2519" s="6" t="s">
        <v>39</v>
      </c>
      <c r="C2519" s="6" t="s">
        <v>93</v>
      </c>
      <c r="D2519" s="6"/>
      <c r="E2519" s="6"/>
      <c r="F2519" s="24" t="str">
        <f>+Tabela1[[#This Row],[WK]]&amp;Tabela1[[#This Row],[PK]]&amp;Tabela1[[#This Row],[GK]]</f>
        <v>0412</v>
      </c>
      <c r="G2519" s="6" t="s">
        <v>2381</v>
      </c>
      <c r="H2519" s="7">
        <v>1100048257.4227958</v>
      </c>
      <c r="I2519" s="8">
        <v>1.371</v>
      </c>
      <c r="J2519" s="7">
        <v>1508166160.9300001</v>
      </c>
      <c r="K2519" s="15">
        <v>0.02</v>
      </c>
      <c r="L2519" s="7">
        <v>30163323.218600001</v>
      </c>
      <c r="M2519" s="7">
        <v>19814084.218600001</v>
      </c>
      <c r="N2519" s="9">
        <v>1.9145450422586627</v>
      </c>
      <c r="O2519" s="7">
        <v>193145430</v>
      </c>
      <c r="P2519" s="8">
        <v>1.2949999999999999</v>
      </c>
      <c r="Q2519" s="7">
        <v>250123332</v>
      </c>
      <c r="R2519" s="8">
        <v>1.7000000000000001E-2</v>
      </c>
      <c r="S2519" s="7">
        <v>4252096.6440000003</v>
      </c>
      <c r="T2519" s="7">
        <v>3337724.6440000003</v>
      </c>
      <c r="U2519" s="9">
        <v>3.6502918330832532</v>
      </c>
      <c r="V2519" s="7">
        <v>23151808.862599999</v>
      </c>
      <c r="W2519" s="9">
        <v>2.0554517430156278</v>
      </c>
      <c r="X2519" s="7">
        <v>59929015.72281713</v>
      </c>
      <c r="Y2519" s="7">
        <v>8994449</v>
      </c>
      <c r="Z2519" s="7">
        <v>161896.42000000001</v>
      </c>
      <c r="AA2519" s="7">
        <v>1356481.3028171284</v>
      </c>
      <c r="AB2519" s="7">
        <v>43365062</v>
      </c>
      <c r="AC2519" s="7">
        <v>6051127</v>
      </c>
      <c r="AD2519" s="7">
        <v>36777206.860217132</v>
      </c>
      <c r="AE2519" s="7">
        <v>0</v>
      </c>
      <c r="AF2519" s="7">
        <v>30163323.218600001</v>
      </c>
      <c r="AG2519" s="7">
        <v>4252096.6440000003</v>
      </c>
      <c r="AH2519" s="7">
        <v>36777206.860217132</v>
      </c>
      <c r="AI2519" s="7">
        <v>8654423</v>
      </c>
      <c r="AJ2519" s="7">
        <v>867667</v>
      </c>
      <c r="AK2519" s="7">
        <v>10973247</v>
      </c>
      <c r="AL2519" s="7">
        <v>1733966</v>
      </c>
      <c r="AM2519" s="7">
        <v>1595351</v>
      </c>
      <c r="AN2519" s="7">
        <v>0</v>
      </c>
      <c r="AO2519" s="7">
        <v>0</v>
      </c>
      <c r="AP2519" s="7">
        <v>41793786</v>
      </c>
      <c r="AQ2519" s="7">
        <v>39783</v>
      </c>
      <c r="AR2519" s="7">
        <v>10349239</v>
      </c>
      <c r="AS2519" s="7">
        <v>914372</v>
      </c>
      <c r="AT2519" s="7">
        <v>12201134</v>
      </c>
      <c r="AU2519" s="7">
        <v>1943666</v>
      </c>
      <c r="AV2519" s="7">
        <v>881539</v>
      </c>
      <c r="AW2519" s="7">
        <v>0</v>
      </c>
      <c r="AX2519" s="7">
        <v>0</v>
      </c>
      <c r="AY2519" s="7">
        <v>42641652</v>
      </c>
      <c r="AZ2519" s="7">
        <v>14598</v>
      </c>
      <c r="BA2519" s="7">
        <v>161896.42000000001</v>
      </c>
      <c r="BB2519" s="7">
        <v>0</v>
      </c>
      <c r="BC2519" s="7">
        <v>51.28</v>
      </c>
      <c r="BD2519" s="7">
        <v>7538.42</v>
      </c>
      <c r="BE2519" s="7">
        <v>0</v>
      </c>
      <c r="BF2519" s="7">
        <v>0</v>
      </c>
      <c r="BG2519" s="7">
        <v>698240.30281712837</v>
      </c>
      <c r="BH2519" s="7">
        <v>41185</v>
      </c>
      <c r="BI2519" s="7">
        <v>658241</v>
      </c>
      <c r="BJ2519" s="7">
        <v>10157783.305833336</v>
      </c>
      <c r="BK2519" s="7">
        <v>7532938.0233333353</v>
      </c>
      <c r="BL2519" s="7">
        <v>1035821.4566666667</v>
      </c>
      <c r="BM2519" s="7">
        <v>8427738.2166666668</v>
      </c>
      <c r="BN2519" s="130">
        <v>0.76100000000000001</v>
      </c>
      <c r="BO2519" s="131">
        <v>1.6979757E-3</v>
      </c>
      <c r="BP2519" s="161">
        <v>43188.559789793166</v>
      </c>
      <c r="BQ2519" s="162">
        <v>43365062</v>
      </c>
      <c r="BR2519" s="161">
        <v>1541549</v>
      </c>
      <c r="BS2519" s="163">
        <v>0</v>
      </c>
      <c r="BT2519" s="163">
        <v>3295122.2771828771</v>
      </c>
      <c r="BU2519" s="161">
        <v>30163323.219999999</v>
      </c>
      <c r="BV2519" s="161">
        <v>4252096.6399999997</v>
      </c>
      <c r="BW2519" s="165">
        <v>40072329.137182876</v>
      </c>
      <c r="BX2519" s="161">
        <v>1541549</v>
      </c>
    </row>
    <row r="2520" spans="1:76" ht="14.45" x14ac:dyDescent="0.3">
      <c r="A2520" s="164" t="s">
        <v>2343</v>
      </c>
      <c r="B2520" s="6" t="s">
        <v>39</v>
      </c>
      <c r="C2520" s="6" t="s">
        <v>95</v>
      </c>
      <c r="D2520" s="6"/>
      <c r="E2520" s="6"/>
      <c r="F2520" s="24" t="str">
        <f>+Tabela1[[#This Row],[WK]]&amp;Tabela1[[#This Row],[PK]]&amp;Tabela1[[#This Row],[GK]]</f>
        <v>0413</v>
      </c>
      <c r="G2520" s="6" t="s">
        <v>2382</v>
      </c>
      <c r="H2520" s="7">
        <v>993483256.22939599</v>
      </c>
      <c r="I2520" s="8">
        <v>1.371</v>
      </c>
      <c r="J2520" s="7">
        <v>1362065544.28</v>
      </c>
      <c r="K2520" s="15">
        <v>0.02</v>
      </c>
      <c r="L2520" s="7">
        <v>27241310.885600001</v>
      </c>
      <c r="M2520" s="7">
        <v>18902757.885600001</v>
      </c>
      <c r="N2520" s="9">
        <v>2.2669110438705613</v>
      </c>
      <c r="O2520" s="7">
        <v>116421920</v>
      </c>
      <c r="P2520" s="8">
        <v>1.2949999999999999</v>
      </c>
      <c r="Q2520" s="7">
        <v>150766386</v>
      </c>
      <c r="R2520" s="8">
        <v>1.7000000000000001E-2</v>
      </c>
      <c r="S2520" s="7">
        <v>2563028.5620000004</v>
      </c>
      <c r="T2520" s="7">
        <v>2150317.5620000004</v>
      </c>
      <c r="U2520" s="9">
        <v>5.2102259498777608</v>
      </c>
      <c r="V2520" s="7">
        <v>21053075.4476</v>
      </c>
      <c r="W2520" s="9">
        <v>2.4057182422562042</v>
      </c>
      <c r="X2520" s="7">
        <v>48443144.975509301</v>
      </c>
      <c r="Y2520" s="7">
        <v>17704171</v>
      </c>
      <c r="Z2520" s="7">
        <v>1312985.5900000001</v>
      </c>
      <c r="AA2520" s="7">
        <v>846565.38550930598</v>
      </c>
      <c r="AB2520" s="7">
        <v>27207547</v>
      </c>
      <c r="AC2520" s="7">
        <v>1371876</v>
      </c>
      <c r="AD2520" s="7">
        <v>27390069.527909301</v>
      </c>
      <c r="AE2520" s="7">
        <v>0</v>
      </c>
      <c r="AF2520" s="7">
        <v>27241310.885600001</v>
      </c>
      <c r="AG2520" s="7">
        <v>2563028.5620000004</v>
      </c>
      <c r="AH2520" s="7">
        <v>27390069.527909301</v>
      </c>
      <c r="AI2520" s="7">
        <v>6973012</v>
      </c>
      <c r="AJ2520" s="7">
        <v>417751</v>
      </c>
      <c r="AK2520" s="7">
        <v>13890007</v>
      </c>
      <c r="AL2520" s="7">
        <v>3033921</v>
      </c>
      <c r="AM2520" s="7">
        <v>346880</v>
      </c>
      <c r="AN2520" s="7">
        <v>0</v>
      </c>
      <c r="AO2520" s="7">
        <v>0</v>
      </c>
      <c r="AP2520" s="7">
        <v>27253602</v>
      </c>
      <c r="AQ2520" s="7">
        <v>0</v>
      </c>
      <c r="AR2520" s="7">
        <v>8338553</v>
      </c>
      <c r="AS2520" s="7">
        <v>412711</v>
      </c>
      <c r="AT2520" s="7">
        <v>16666458</v>
      </c>
      <c r="AU2520" s="7">
        <v>3427732</v>
      </c>
      <c r="AV2520" s="7">
        <v>517751</v>
      </c>
      <c r="AW2520" s="7">
        <v>0</v>
      </c>
      <c r="AX2520" s="7">
        <v>0</v>
      </c>
      <c r="AY2520" s="7">
        <v>26785358</v>
      </c>
      <c r="AZ2520" s="7">
        <v>0</v>
      </c>
      <c r="BA2520" s="7">
        <v>1312985.5900000001</v>
      </c>
      <c r="BB2520" s="7">
        <v>0</v>
      </c>
      <c r="BC2520" s="7">
        <v>100.18</v>
      </c>
      <c r="BD2520" s="7">
        <v>62188.52</v>
      </c>
      <c r="BE2520" s="7">
        <v>1.34</v>
      </c>
      <c r="BF2520" s="7">
        <v>0</v>
      </c>
      <c r="BG2520" s="7">
        <v>658246.38550930598</v>
      </c>
      <c r="BH2520" s="7">
        <v>38826</v>
      </c>
      <c r="BI2520" s="7">
        <v>188319</v>
      </c>
      <c r="BJ2520" s="7">
        <v>2906089.7333333325</v>
      </c>
      <c r="BK2520" s="7">
        <v>1785788.4566666661</v>
      </c>
      <c r="BL2520" s="7">
        <v>631666.52</v>
      </c>
      <c r="BM2520" s="7">
        <v>3217872.0666666664</v>
      </c>
      <c r="BN2520" s="130">
        <v>0.60199999999999998</v>
      </c>
      <c r="BO2520" s="131">
        <v>1.8583047000000001E-3</v>
      </c>
      <c r="BP2520" s="161">
        <v>47266.581250970557</v>
      </c>
      <c r="BQ2520" s="162">
        <v>27207547</v>
      </c>
      <c r="BR2520" s="161">
        <v>479565</v>
      </c>
      <c r="BS2520" s="163">
        <v>0</v>
      </c>
      <c r="BT2520" s="163">
        <v>3433718.7199999988</v>
      </c>
      <c r="BU2520" s="161">
        <v>27241310.890000001</v>
      </c>
      <c r="BV2520" s="161">
        <v>2563028.56</v>
      </c>
      <c r="BW2520" s="165">
        <v>30823788.25</v>
      </c>
      <c r="BX2520" s="161">
        <v>479565</v>
      </c>
    </row>
    <row r="2521" spans="1:76" ht="14.45" x14ac:dyDescent="0.3">
      <c r="A2521" s="164" t="s">
        <v>2343</v>
      </c>
      <c r="B2521" s="6" t="s">
        <v>39</v>
      </c>
      <c r="C2521" s="6" t="s">
        <v>97</v>
      </c>
      <c r="D2521" s="6"/>
      <c r="E2521" s="6"/>
      <c r="F2521" s="24" t="str">
        <f>+Tabela1[[#This Row],[WK]]&amp;Tabela1[[#This Row],[PK]]&amp;Tabela1[[#This Row],[GK]]</f>
        <v>0414</v>
      </c>
      <c r="G2521" s="6" t="s">
        <v>2383</v>
      </c>
      <c r="H2521" s="7">
        <v>2992125963.9806094</v>
      </c>
      <c r="I2521" s="8">
        <v>1.371</v>
      </c>
      <c r="J2521" s="7">
        <v>4102204696.6199999</v>
      </c>
      <c r="K2521" s="15">
        <v>0.02</v>
      </c>
      <c r="L2521" s="7">
        <v>82044093.932400003</v>
      </c>
      <c r="M2521" s="7">
        <v>50522340.932400003</v>
      </c>
      <c r="N2521" s="9">
        <v>1.6027770071163239</v>
      </c>
      <c r="O2521" s="7">
        <v>1984380729</v>
      </c>
      <c r="P2521" s="8">
        <v>1.2949999999999999</v>
      </c>
      <c r="Q2521" s="7">
        <v>2569773044</v>
      </c>
      <c r="R2521" s="8">
        <v>1.7000000000000001E-2</v>
      </c>
      <c r="S2521" s="7">
        <v>43686141.748000003</v>
      </c>
      <c r="T2521" s="7">
        <v>39371401.748000003</v>
      </c>
      <c r="U2521" s="9">
        <v>9.1248607675085882</v>
      </c>
      <c r="V2521" s="7">
        <v>89893742.680400014</v>
      </c>
      <c r="W2521" s="9">
        <v>2.5084414002341138</v>
      </c>
      <c r="X2521" s="7">
        <v>72815117.535671264</v>
      </c>
      <c r="Y2521" s="7">
        <v>0</v>
      </c>
      <c r="Z2521" s="7">
        <v>1798159.2649999999</v>
      </c>
      <c r="AA2521" s="7">
        <v>2432497.2706712689</v>
      </c>
      <c r="AB2521" s="7">
        <v>68584461</v>
      </c>
      <c r="AC2521" s="7">
        <v>0</v>
      </c>
      <c r="AD2521" s="7">
        <v>0</v>
      </c>
      <c r="AE2521" s="7">
        <v>0</v>
      </c>
      <c r="AF2521" s="7">
        <v>82044093.932400003</v>
      </c>
      <c r="AG2521" s="7">
        <v>43686141.748000003</v>
      </c>
      <c r="AH2521" s="7">
        <v>0</v>
      </c>
      <c r="AI2521" s="7">
        <v>26359676</v>
      </c>
      <c r="AJ2521" s="7">
        <v>6996387</v>
      </c>
      <c r="AK2521" s="7">
        <v>6643852</v>
      </c>
      <c r="AL2521" s="7">
        <v>5070160</v>
      </c>
      <c r="AM2521" s="7">
        <v>1373649</v>
      </c>
      <c r="AN2521" s="7">
        <v>0</v>
      </c>
      <c r="AO2521" s="7">
        <v>0</v>
      </c>
      <c r="AP2521" s="7">
        <v>68070520</v>
      </c>
      <c r="AQ2521" s="7">
        <v>67631</v>
      </c>
      <c r="AR2521" s="7">
        <v>31521753</v>
      </c>
      <c r="AS2521" s="7">
        <v>4314740</v>
      </c>
      <c r="AT2521" s="7">
        <v>10834122</v>
      </c>
      <c r="AU2521" s="7">
        <v>5763514</v>
      </c>
      <c r="AV2521" s="7">
        <v>857342</v>
      </c>
      <c r="AW2521" s="7">
        <v>0</v>
      </c>
      <c r="AX2521" s="7">
        <v>0</v>
      </c>
      <c r="AY2521" s="7">
        <v>67842783</v>
      </c>
      <c r="AZ2521" s="7">
        <v>27573</v>
      </c>
      <c r="BA2521" s="7">
        <v>1798159.2649999999</v>
      </c>
      <c r="BB2521" s="7">
        <v>0</v>
      </c>
      <c r="BC2521" s="7">
        <v>540.41</v>
      </c>
      <c r="BD2521" s="7">
        <v>78812.98</v>
      </c>
      <c r="BE2521" s="7">
        <v>10024.57</v>
      </c>
      <c r="BF2521" s="7">
        <v>0</v>
      </c>
      <c r="BG2521" s="7">
        <v>1607741.2706712692</v>
      </c>
      <c r="BH2521" s="7">
        <v>94831</v>
      </c>
      <c r="BI2521" s="7">
        <v>824756</v>
      </c>
      <c r="BJ2521" s="7">
        <v>12727415.594166666</v>
      </c>
      <c r="BK2521" s="7">
        <v>5198747.4866666663</v>
      </c>
      <c r="BL2521" s="7">
        <v>8238384.6700000009</v>
      </c>
      <c r="BM2521" s="7">
        <v>13637903.089999998</v>
      </c>
      <c r="BN2521" s="130">
        <v>1.2689999999999999</v>
      </c>
      <c r="BO2521" s="131">
        <v>3.7205790999999999E-3</v>
      </c>
      <c r="BP2521" s="161">
        <v>94634.12980437286</v>
      </c>
      <c r="BQ2521" s="162">
        <v>68584461</v>
      </c>
      <c r="BR2521" s="161">
        <v>1996379</v>
      </c>
      <c r="BS2521" s="163">
        <v>0</v>
      </c>
      <c r="BT2521" s="163">
        <v>2427970.3195999861</v>
      </c>
      <c r="BU2521" s="161">
        <v>82044093.930000007</v>
      </c>
      <c r="BV2521" s="161">
        <v>43686141.75</v>
      </c>
      <c r="BW2521" s="165">
        <v>2427970.3195999861</v>
      </c>
      <c r="BX2521" s="161">
        <v>1996379</v>
      </c>
    </row>
    <row r="2522" spans="1:76" ht="14.45" x14ac:dyDescent="0.3">
      <c r="A2522" s="164" t="s">
        <v>2343</v>
      </c>
      <c r="B2522" s="6" t="s">
        <v>39</v>
      </c>
      <c r="C2522" s="6" t="s">
        <v>130</v>
      </c>
      <c r="D2522" s="6"/>
      <c r="E2522" s="6"/>
      <c r="F2522" s="24" t="str">
        <f>+Tabela1[[#This Row],[WK]]&amp;Tabela1[[#This Row],[PK]]&amp;Tabela1[[#This Row],[GK]]</f>
        <v>0415</v>
      </c>
      <c r="G2522" s="6" t="s">
        <v>2384</v>
      </c>
      <c r="H2522" s="7">
        <v>3766095658.740397</v>
      </c>
      <c r="I2522" s="8">
        <v>1.371</v>
      </c>
      <c r="J2522" s="7">
        <v>5163317148.1000004</v>
      </c>
      <c r="K2522" s="15">
        <v>0.02</v>
      </c>
      <c r="L2522" s="7">
        <v>103266342.96200001</v>
      </c>
      <c r="M2522" s="7">
        <v>57785355.962000012</v>
      </c>
      <c r="N2522" s="9">
        <v>1.2705387409908235</v>
      </c>
      <c r="O2522" s="7">
        <v>390801438</v>
      </c>
      <c r="P2522" s="8">
        <v>1.2949999999999999</v>
      </c>
      <c r="Q2522" s="7">
        <v>506087864</v>
      </c>
      <c r="R2522" s="8">
        <v>1.7000000000000001E-2</v>
      </c>
      <c r="S2522" s="7">
        <v>8603493.688000001</v>
      </c>
      <c r="T2522" s="7">
        <v>7164729.688000001</v>
      </c>
      <c r="U2522" s="9">
        <v>4.979781039836972</v>
      </c>
      <c r="V2522" s="7">
        <v>64950085.650000006</v>
      </c>
      <c r="W2522" s="9">
        <v>1.3842802714362232</v>
      </c>
      <c r="X2522" s="7">
        <v>63859155.871105552</v>
      </c>
      <c r="Y2522" s="7">
        <v>18573099</v>
      </c>
      <c r="Z2522" s="7">
        <v>942907.14</v>
      </c>
      <c r="AA2522" s="7">
        <v>3205124.7311055488</v>
      </c>
      <c r="AB2522" s="7">
        <v>40182514</v>
      </c>
      <c r="AC2522" s="7">
        <v>955511</v>
      </c>
      <c r="AD2522" s="7">
        <v>955511</v>
      </c>
      <c r="AE2522" s="7">
        <v>0</v>
      </c>
      <c r="AF2522" s="7">
        <v>103266342.96200001</v>
      </c>
      <c r="AG2522" s="7">
        <v>8603493.688000001</v>
      </c>
      <c r="AH2522" s="7">
        <v>955511</v>
      </c>
      <c r="AI2522" s="7">
        <v>38032913</v>
      </c>
      <c r="AJ2522" s="7">
        <v>1346139</v>
      </c>
      <c r="AK2522" s="7">
        <v>17055989</v>
      </c>
      <c r="AL2522" s="7">
        <v>1196393</v>
      </c>
      <c r="AM2522" s="7">
        <v>2110350</v>
      </c>
      <c r="AN2522" s="7">
        <v>0</v>
      </c>
      <c r="AO2522" s="7">
        <v>0</v>
      </c>
      <c r="AP2522" s="7">
        <v>39542266</v>
      </c>
      <c r="AQ2522" s="7">
        <v>87522</v>
      </c>
      <c r="AR2522" s="7">
        <v>45480987</v>
      </c>
      <c r="AS2522" s="7">
        <v>1438764</v>
      </c>
      <c r="AT2522" s="7">
        <v>15311721</v>
      </c>
      <c r="AU2522" s="7">
        <v>3403035</v>
      </c>
      <c r="AV2522" s="7">
        <v>1411685</v>
      </c>
      <c r="AW2522" s="7">
        <v>0</v>
      </c>
      <c r="AX2522" s="7">
        <v>0</v>
      </c>
      <c r="AY2522" s="7">
        <v>39453524</v>
      </c>
      <c r="AZ2522" s="7">
        <v>35683</v>
      </c>
      <c r="BA2522" s="7">
        <v>942907.14</v>
      </c>
      <c r="BB2522" s="7">
        <v>0</v>
      </c>
      <c r="BC2522" s="7">
        <v>115.02</v>
      </c>
      <c r="BD2522" s="7">
        <v>42638.63</v>
      </c>
      <c r="BE2522" s="7">
        <v>3756.62</v>
      </c>
      <c r="BF2522" s="7">
        <v>0</v>
      </c>
      <c r="BG2522" s="7">
        <v>1937864.7311055488</v>
      </c>
      <c r="BH2522" s="7">
        <v>114303</v>
      </c>
      <c r="BI2522" s="7">
        <v>1267260</v>
      </c>
      <c r="BJ2522" s="7">
        <v>19556009.920000006</v>
      </c>
      <c r="BK2522" s="7">
        <v>13219899.006666671</v>
      </c>
      <c r="BL2522" s="7">
        <v>5158820.8033333337</v>
      </c>
      <c r="BM2522" s="7">
        <v>15026802.046666667</v>
      </c>
      <c r="BN2522" s="130">
        <v>0.99399999999999999</v>
      </c>
      <c r="BO2522" s="131">
        <v>4.2271158999999999E-3</v>
      </c>
      <c r="BP2522" s="161">
        <v>107518.05705976125</v>
      </c>
      <c r="BQ2522" s="162">
        <v>40182514</v>
      </c>
      <c r="BR2522" s="161">
        <v>5172866</v>
      </c>
      <c r="BS2522" s="163">
        <v>0</v>
      </c>
      <c r="BT2522" s="163">
        <v>4882917.349999994</v>
      </c>
      <c r="BU2522" s="161">
        <v>103266342.95999999</v>
      </c>
      <c r="BV2522" s="161">
        <v>8603493.6899999995</v>
      </c>
      <c r="BW2522" s="165">
        <v>5838428.349999994</v>
      </c>
      <c r="BX2522" s="161">
        <v>5172866</v>
      </c>
    </row>
    <row r="2523" spans="1:76" ht="14.45" x14ac:dyDescent="0.3">
      <c r="A2523" s="164" t="s">
        <v>2343</v>
      </c>
      <c r="B2523" s="6" t="s">
        <v>39</v>
      </c>
      <c r="C2523" s="6" t="s">
        <v>134</v>
      </c>
      <c r="D2523" s="6"/>
      <c r="E2523" s="6"/>
      <c r="F2523" s="24" t="str">
        <f>+Tabela1[[#This Row],[WK]]&amp;Tabela1[[#This Row],[PK]]&amp;Tabela1[[#This Row],[GK]]</f>
        <v>0416</v>
      </c>
      <c r="G2523" s="6" t="s">
        <v>2385</v>
      </c>
      <c r="H2523" s="7">
        <v>1334218018.8083968</v>
      </c>
      <c r="I2523" s="8">
        <v>1.371</v>
      </c>
      <c r="J2523" s="7">
        <v>1829212903.78</v>
      </c>
      <c r="K2523" s="15">
        <v>0.02</v>
      </c>
      <c r="L2523" s="7">
        <v>36584258.075599998</v>
      </c>
      <c r="M2523" s="7">
        <v>23447103.075599998</v>
      </c>
      <c r="N2523" s="9">
        <v>1.7847930602630477</v>
      </c>
      <c r="O2523" s="7">
        <v>77555473</v>
      </c>
      <c r="P2523" s="8">
        <v>1.2949999999999999</v>
      </c>
      <c r="Q2523" s="7">
        <v>100434337</v>
      </c>
      <c r="R2523" s="8">
        <v>1.7000000000000001E-2</v>
      </c>
      <c r="S2523" s="7">
        <v>1707383.7290000001</v>
      </c>
      <c r="T2523" s="7">
        <v>1370663.7290000001</v>
      </c>
      <c r="U2523" s="9">
        <v>4.0706335501306725</v>
      </c>
      <c r="V2523" s="7">
        <v>24817766.8046</v>
      </c>
      <c r="W2523" s="9">
        <v>1.8419175481886243</v>
      </c>
      <c r="X2523" s="7">
        <v>61302533.020719387</v>
      </c>
      <c r="Y2523" s="7">
        <v>11497681</v>
      </c>
      <c r="Z2523" s="7">
        <v>1687077.84</v>
      </c>
      <c r="AA2523" s="7">
        <v>1214534.1807193882</v>
      </c>
      <c r="AB2523" s="7">
        <v>38613222</v>
      </c>
      <c r="AC2523" s="7">
        <v>8290018</v>
      </c>
      <c r="AD2523" s="7">
        <v>36484766.216119394</v>
      </c>
      <c r="AE2523" s="7">
        <v>0</v>
      </c>
      <c r="AF2523" s="7">
        <v>36584258.075599998</v>
      </c>
      <c r="AG2523" s="7">
        <v>1707383.7290000001</v>
      </c>
      <c r="AH2523" s="7">
        <v>36484766.216119394</v>
      </c>
      <c r="AI2523" s="7">
        <v>10985783</v>
      </c>
      <c r="AJ2523" s="7">
        <v>332606</v>
      </c>
      <c r="AK2523" s="7">
        <v>12959962</v>
      </c>
      <c r="AL2523" s="7">
        <v>4934246</v>
      </c>
      <c r="AM2523" s="7">
        <v>820002</v>
      </c>
      <c r="AN2523" s="7">
        <v>0</v>
      </c>
      <c r="AO2523" s="7">
        <v>0</v>
      </c>
      <c r="AP2523" s="7">
        <v>38451127</v>
      </c>
      <c r="AQ2523" s="7">
        <v>47740</v>
      </c>
      <c r="AR2523" s="7">
        <v>13137155</v>
      </c>
      <c r="AS2523" s="7">
        <v>336720</v>
      </c>
      <c r="AT2523" s="7">
        <v>16429062</v>
      </c>
      <c r="AU2523" s="7">
        <v>5583878</v>
      </c>
      <c r="AV2523" s="7">
        <v>740072</v>
      </c>
      <c r="AW2523" s="7">
        <v>0</v>
      </c>
      <c r="AX2523" s="7">
        <v>0</v>
      </c>
      <c r="AY2523" s="7">
        <v>37927229</v>
      </c>
      <c r="AZ2523" s="7">
        <v>21085</v>
      </c>
      <c r="BA2523" s="7">
        <v>1687077.84</v>
      </c>
      <c r="BB2523" s="7">
        <v>0</v>
      </c>
      <c r="BC2523" s="7">
        <v>2571.2399999999998</v>
      </c>
      <c r="BD2523" s="7">
        <v>64766.49</v>
      </c>
      <c r="BE2523" s="7">
        <v>13999.5</v>
      </c>
      <c r="BF2523" s="7">
        <v>0</v>
      </c>
      <c r="BG2523" s="7">
        <v>795419.1807193883</v>
      </c>
      <c r="BH2523" s="7">
        <v>46917</v>
      </c>
      <c r="BI2523" s="7">
        <v>419115</v>
      </c>
      <c r="BJ2523" s="7">
        <v>6467654.8366666669</v>
      </c>
      <c r="BK2523" s="7">
        <v>4020582.4133333331</v>
      </c>
      <c r="BL2523" s="7">
        <v>986208.58333333349</v>
      </c>
      <c r="BM2523" s="7">
        <v>7815872.5266666664</v>
      </c>
      <c r="BN2523" s="130">
        <v>0.73799999999999999</v>
      </c>
      <c r="BO2523" s="131">
        <v>1.9475076E-3</v>
      </c>
      <c r="BP2523" s="161">
        <v>49535.483648778092</v>
      </c>
      <c r="BQ2523" s="162">
        <v>38613222</v>
      </c>
      <c r="BR2523" s="161">
        <v>-139153</v>
      </c>
      <c r="BS2523" s="163">
        <v>0</v>
      </c>
      <c r="BT2523" s="163">
        <v>3259639.5199999958</v>
      </c>
      <c r="BU2523" s="161">
        <v>36584258.079999998</v>
      </c>
      <c r="BV2523" s="161">
        <v>1707383.73</v>
      </c>
      <c r="BW2523" s="165">
        <v>39744405.739999995</v>
      </c>
      <c r="BX2523" s="161">
        <v>-139153</v>
      </c>
    </row>
    <row r="2524" spans="1:76" ht="14.45" x14ac:dyDescent="0.3">
      <c r="A2524" s="164" t="s">
        <v>2343</v>
      </c>
      <c r="B2524" s="6" t="s">
        <v>39</v>
      </c>
      <c r="C2524" s="6" t="s">
        <v>141</v>
      </c>
      <c r="D2524" s="6"/>
      <c r="E2524" s="6"/>
      <c r="F2524" s="24" t="str">
        <f>+Tabela1[[#This Row],[WK]]&amp;Tabela1[[#This Row],[PK]]&amp;Tabela1[[#This Row],[GK]]</f>
        <v>0417</v>
      </c>
      <c r="G2524" s="6" t="s">
        <v>2386</v>
      </c>
      <c r="H2524" s="7">
        <v>879984157.1613996</v>
      </c>
      <c r="I2524" s="8">
        <v>1.371</v>
      </c>
      <c r="J2524" s="7">
        <v>1206458279.4700003</v>
      </c>
      <c r="K2524" s="15">
        <v>0.02</v>
      </c>
      <c r="L2524" s="7">
        <v>24129165.589400005</v>
      </c>
      <c r="M2524" s="7">
        <v>15315798.589400005</v>
      </c>
      <c r="N2524" s="9">
        <v>1.737791991346781</v>
      </c>
      <c r="O2524" s="7">
        <v>313103788</v>
      </c>
      <c r="P2524" s="8">
        <v>1.2949999999999999</v>
      </c>
      <c r="Q2524" s="7">
        <v>405469405</v>
      </c>
      <c r="R2524" s="8">
        <v>1.7000000000000001E-2</v>
      </c>
      <c r="S2524" s="7">
        <v>6892979.8850000007</v>
      </c>
      <c r="T2524" s="7">
        <v>5930217.8850000007</v>
      </c>
      <c r="U2524" s="9">
        <v>6.1595886470384169</v>
      </c>
      <c r="V2524" s="7">
        <v>21246016.474400006</v>
      </c>
      <c r="W2524" s="9">
        <v>2.1732545135605315</v>
      </c>
      <c r="X2524" s="7">
        <v>35114521.879506722</v>
      </c>
      <c r="Y2524" s="7">
        <v>6252008</v>
      </c>
      <c r="Z2524" s="7">
        <v>267777.23</v>
      </c>
      <c r="AA2524" s="7">
        <v>929924.64950671943</v>
      </c>
      <c r="AB2524" s="7">
        <v>19497608</v>
      </c>
      <c r="AC2524" s="7">
        <v>8167204</v>
      </c>
      <c r="AD2524" s="7">
        <v>13868505.405106716</v>
      </c>
      <c r="AE2524" s="7">
        <v>0</v>
      </c>
      <c r="AF2524" s="7">
        <v>24129165.589400005</v>
      </c>
      <c r="AG2524" s="7">
        <v>6892979.8850000007</v>
      </c>
      <c r="AH2524" s="7">
        <v>13868505.405106716</v>
      </c>
      <c r="AI2524" s="7">
        <v>7370069</v>
      </c>
      <c r="AJ2524" s="7">
        <v>799432</v>
      </c>
      <c r="AK2524" s="7">
        <v>10333043</v>
      </c>
      <c r="AL2524" s="7">
        <v>1975562</v>
      </c>
      <c r="AM2524" s="7">
        <v>306330</v>
      </c>
      <c r="AN2524" s="7">
        <v>0</v>
      </c>
      <c r="AO2524" s="7">
        <v>0</v>
      </c>
      <c r="AP2524" s="7">
        <v>19136635</v>
      </c>
      <c r="AQ2524" s="7">
        <v>23870</v>
      </c>
      <c r="AR2524" s="7">
        <v>8813367</v>
      </c>
      <c r="AS2524" s="7">
        <v>962762</v>
      </c>
      <c r="AT2524" s="7">
        <v>12836367</v>
      </c>
      <c r="AU2524" s="7">
        <v>2242018</v>
      </c>
      <c r="AV2524" s="7">
        <v>571048</v>
      </c>
      <c r="AW2524" s="7">
        <v>0</v>
      </c>
      <c r="AX2524" s="7">
        <v>0</v>
      </c>
      <c r="AY2524" s="7">
        <v>19156960</v>
      </c>
      <c r="AZ2524" s="7">
        <v>11354</v>
      </c>
      <c r="BA2524" s="7">
        <v>267777.23</v>
      </c>
      <c r="BB2524" s="7">
        <v>0</v>
      </c>
      <c r="BC2524" s="7">
        <v>68.78</v>
      </c>
      <c r="BD2524" s="7">
        <v>12522.03</v>
      </c>
      <c r="BE2524" s="7">
        <v>0</v>
      </c>
      <c r="BF2524" s="7">
        <v>0</v>
      </c>
      <c r="BG2524" s="7">
        <v>549640.64950671943</v>
      </c>
      <c r="BH2524" s="7">
        <v>32420</v>
      </c>
      <c r="BI2524" s="7">
        <v>380284</v>
      </c>
      <c r="BJ2524" s="7">
        <v>5868435.227500001</v>
      </c>
      <c r="BK2524" s="7">
        <v>4353865.3633333342</v>
      </c>
      <c r="BL2524" s="7">
        <v>363435.6333333333</v>
      </c>
      <c r="BM2524" s="7">
        <v>5331408.1900000004</v>
      </c>
      <c r="BN2524" s="130">
        <v>0.79900000000000004</v>
      </c>
      <c r="BO2524" s="131">
        <v>1.4579763E-3</v>
      </c>
      <c r="BP2524" s="161">
        <v>37084.098798895124</v>
      </c>
      <c r="BQ2524" s="162">
        <v>19497608</v>
      </c>
      <c r="BR2524" s="161">
        <v>-147687</v>
      </c>
      <c r="BS2524" s="163">
        <v>0</v>
      </c>
      <c r="BT2524" s="163">
        <v>3555538.1099999994</v>
      </c>
      <c r="BU2524" s="161">
        <v>24129165.59</v>
      </c>
      <c r="BV2524" s="161">
        <v>6892979.8899999997</v>
      </c>
      <c r="BW2524" s="165">
        <v>17424043.52</v>
      </c>
      <c r="BX2524" s="161">
        <v>-147687</v>
      </c>
    </row>
    <row r="2525" spans="1:76" ht="14.45" x14ac:dyDescent="0.3">
      <c r="A2525" s="164" t="s">
        <v>2343</v>
      </c>
      <c r="B2525" s="6" t="s">
        <v>39</v>
      </c>
      <c r="C2525" s="6" t="s">
        <v>147</v>
      </c>
      <c r="D2525" s="6"/>
      <c r="E2525" s="6"/>
      <c r="F2525" s="24" t="str">
        <f>+Tabela1[[#This Row],[WK]]&amp;Tabela1[[#This Row],[PK]]&amp;Tabela1[[#This Row],[GK]]</f>
        <v>0418</v>
      </c>
      <c r="G2525" s="6" t="s">
        <v>2387</v>
      </c>
      <c r="H2525" s="7">
        <v>2326628980.0793891</v>
      </c>
      <c r="I2525" s="8">
        <v>1.371</v>
      </c>
      <c r="J2525" s="7">
        <v>3189808331.6799998</v>
      </c>
      <c r="K2525" s="15">
        <v>0.02</v>
      </c>
      <c r="L2525" s="7">
        <v>63796166.633599997</v>
      </c>
      <c r="M2525" s="7">
        <v>39584193.633599997</v>
      </c>
      <c r="N2525" s="9">
        <v>1.634901609777939</v>
      </c>
      <c r="O2525" s="7">
        <v>295307782</v>
      </c>
      <c r="P2525" s="8">
        <v>1.2949999999999999</v>
      </c>
      <c r="Q2525" s="7">
        <v>382423579</v>
      </c>
      <c r="R2525" s="8">
        <v>1.7000000000000001E-2</v>
      </c>
      <c r="S2525" s="7">
        <v>6501200.8430000003</v>
      </c>
      <c r="T2525" s="7">
        <v>5584011.8430000003</v>
      </c>
      <c r="U2525" s="9">
        <v>6.0881801275418699</v>
      </c>
      <c r="V2525" s="7">
        <v>45168205.476599991</v>
      </c>
      <c r="W2525" s="9">
        <v>1.7974417720972944</v>
      </c>
      <c r="X2525" s="7">
        <v>72100361.381911233</v>
      </c>
      <c r="Y2525" s="7">
        <v>25163660</v>
      </c>
      <c r="Z2525" s="7">
        <v>606499.67000000004</v>
      </c>
      <c r="AA2525" s="7">
        <v>4077263.7119112262</v>
      </c>
      <c r="AB2525" s="7">
        <v>24577586</v>
      </c>
      <c r="AC2525" s="7">
        <v>17675352</v>
      </c>
      <c r="AD2525" s="7">
        <v>26932155.905311234</v>
      </c>
      <c r="AE2525" s="7">
        <v>0</v>
      </c>
      <c r="AF2525" s="7">
        <v>63796166.633599997</v>
      </c>
      <c r="AG2525" s="7">
        <v>6501200.8430000003</v>
      </c>
      <c r="AH2525" s="7">
        <v>26932155.905311234</v>
      </c>
      <c r="AI2525" s="7">
        <v>20246963</v>
      </c>
      <c r="AJ2525" s="7">
        <v>855028</v>
      </c>
      <c r="AK2525" s="7">
        <v>34142477</v>
      </c>
      <c r="AL2525" s="7">
        <v>2357995</v>
      </c>
      <c r="AM2525" s="7">
        <v>2531828</v>
      </c>
      <c r="AN2525" s="7">
        <v>0</v>
      </c>
      <c r="AO2525" s="7">
        <v>0</v>
      </c>
      <c r="AP2525" s="7">
        <v>22547393</v>
      </c>
      <c r="AQ2525" s="7">
        <v>0</v>
      </c>
      <c r="AR2525" s="7">
        <v>24211973</v>
      </c>
      <c r="AS2525" s="7">
        <v>917189</v>
      </c>
      <c r="AT2525" s="7">
        <v>35082526</v>
      </c>
      <c r="AU2525" s="7">
        <v>2919826</v>
      </c>
      <c r="AV2525" s="7">
        <v>2570620</v>
      </c>
      <c r="AW2525" s="7">
        <v>0</v>
      </c>
      <c r="AX2525" s="7">
        <v>0</v>
      </c>
      <c r="AY2525" s="7">
        <v>23767635</v>
      </c>
      <c r="AZ2525" s="7">
        <v>0</v>
      </c>
      <c r="BA2525" s="7">
        <v>606499.67000000004</v>
      </c>
      <c r="BB2525" s="7">
        <v>0</v>
      </c>
      <c r="BC2525" s="7">
        <v>998.99</v>
      </c>
      <c r="BD2525" s="7">
        <v>24783.54</v>
      </c>
      <c r="BE2525" s="7">
        <v>1534.86</v>
      </c>
      <c r="BF2525" s="7">
        <v>0</v>
      </c>
      <c r="BG2525" s="7">
        <v>1392767.7119112262</v>
      </c>
      <c r="BH2525" s="7">
        <v>82151</v>
      </c>
      <c r="BI2525" s="7">
        <v>2684496</v>
      </c>
      <c r="BJ2525" s="7">
        <v>41426424.61999999</v>
      </c>
      <c r="BK2525" s="7">
        <v>31987414.083333328</v>
      </c>
      <c r="BL2525" s="7">
        <v>11398219.206666669</v>
      </c>
      <c r="BM2525" s="7">
        <v>14959603.733333334</v>
      </c>
      <c r="BN2525" s="130">
        <v>0.70699999999999996</v>
      </c>
      <c r="BO2525" s="131">
        <v>3.7339856000000002E-3</v>
      </c>
      <c r="BP2525" s="161">
        <v>94975.128328068342</v>
      </c>
      <c r="BQ2525" s="162">
        <v>24577586</v>
      </c>
      <c r="BR2525" s="161">
        <v>6797086</v>
      </c>
      <c r="BS2525" s="163">
        <v>0</v>
      </c>
      <c r="BT2525" s="163">
        <v>4037331.450000003</v>
      </c>
      <c r="BU2525" s="161">
        <v>63796166.630000003</v>
      </c>
      <c r="BV2525" s="161">
        <v>6501200.8399999999</v>
      </c>
      <c r="BW2525" s="165">
        <v>30969487.360000003</v>
      </c>
      <c r="BX2525" s="161">
        <v>6797086</v>
      </c>
    </row>
    <row r="2526" spans="1:76" ht="14.45" x14ac:dyDescent="0.3">
      <c r="A2526" s="164" t="s">
        <v>2343</v>
      </c>
      <c r="B2526" s="6" t="s">
        <v>39</v>
      </c>
      <c r="C2526" s="6" t="s">
        <v>153</v>
      </c>
      <c r="D2526" s="6"/>
      <c r="E2526" s="6"/>
      <c r="F2526" s="24" t="str">
        <f>+Tabela1[[#This Row],[WK]]&amp;Tabela1[[#This Row],[PK]]&amp;Tabela1[[#This Row],[GK]]</f>
        <v>0419</v>
      </c>
      <c r="G2526" s="6" t="s">
        <v>2388</v>
      </c>
      <c r="H2526" s="7">
        <v>1936702559.9673967</v>
      </c>
      <c r="I2526" s="8">
        <v>1.371</v>
      </c>
      <c r="J2526" s="7">
        <v>2655219209.73</v>
      </c>
      <c r="K2526" s="15">
        <v>0.02</v>
      </c>
      <c r="L2526" s="7">
        <v>53104384.194600001</v>
      </c>
      <c r="M2526" s="7">
        <v>34709761.194600001</v>
      </c>
      <c r="N2526" s="9">
        <v>1.8869514854748586</v>
      </c>
      <c r="O2526" s="7">
        <v>151545263</v>
      </c>
      <c r="P2526" s="8">
        <v>1.2949999999999999</v>
      </c>
      <c r="Q2526" s="7">
        <v>196251116</v>
      </c>
      <c r="R2526" s="8">
        <v>1.7000000000000001E-2</v>
      </c>
      <c r="S2526" s="7">
        <v>3336268.9720000001</v>
      </c>
      <c r="T2526" s="7">
        <v>1663591.9720000001</v>
      </c>
      <c r="U2526" s="9">
        <v>0.99456857002278387</v>
      </c>
      <c r="V2526" s="7">
        <v>36373353.166600004</v>
      </c>
      <c r="W2526" s="9">
        <v>1.8125683657791534</v>
      </c>
      <c r="X2526" s="7">
        <v>72123761.6123337</v>
      </c>
      <c r="Y2526" s="7">
        <v>20362242</v>
      </c>
      <c r="Z2526" s="7">
        <v>279359.01</v>
      </c>
      <c r="AA2526" s="7">
        <v>1796385.6023337031</v>
      </c>
      <c r="AB2526" s="7">
        <v>46026200</v>
      </c>
      <c r="AC2526" s="7">
        <v>3659575</v>
      </c>
      <c r="AD2526" s="7">
        <v>35750408.445733696</v>
      </c>
      <c r="AE2526" s="7">
        <v>0</v>
      </c>
      <c r="AF2526" s="7">
        <v>53104384.194600001</v>
      </c>
      <c r="AG2526" s="7">
        <v>3336268.9720000001</v>
      </c>
      <c r="AH2526" s="7">
        <v>35750408.445733696</v>
      </c>
      <c r="AI2526" s="7">
        <v>15382276</v>
      </c>
      <c r="AJ2526" s="7">
        <v>1352762</v>
      </c>
      <c r="AK2526" s="7">
        <v>15908504</v>
      </c>
      <c r="AL2526" s="7">
        <v>5371208</v>
      </c>
      <c r="AM2526" s="7">
        <v>1021222</v>
      </c>
      <c r="AN2526" s="7">
        <v>0</v>
      </c>
      <c r="AO2526" s="7">
        <v>0</v>
      </c>
      <c r="AP2526" s="7">
        <v>45493393</v>
      </c>
      <c r="AQ2526" s="7">
        <v>0</v>
      </c>
      <c r="AR2526" s="7">
        <v>18394623</v>
      </c>
      <c r="AS2526" s="7">
        <v>1672677</v>
      </c>
      <c r="AT2526" s="7">
        <v>19094793</v>
      </c>
      <c r="AU2526" s="7">
        <v>6066501</v>
      </c>
      <c r="AV2526" s="7">
        <v>610575</v>
      </c>
      <c r="AW2526" s="7">
        <v>0</v>
      </c>
      <c r="AX2526" s="7">
        <v>0</v>
      </c>
      <c r="AY2526" s="7">
        <v>44710711</v>
      </c>
      <c r="AZ2526" s="7">
        <v>0</v>
      </c>
      <c r="BA2526" s="7">
        <v>279359.01</v>
      </c>
      <c r="BB2526" s="7">
        <v>0</v>
      </c>
      <c r="BC2526" s="7">
        <v>82.26</v>
      </c>
      <c r="BD2526" s="7">
        <v>12092.77</v>
      </c>
      <c r="BE2526" s="7">
        <v>1871.68</v>
      </c>
      <c r="BF2526" s="7">
        <v>0</v>
      </c>
      <c r="BG2526" s="7">
        <v>1144988.6023337031</v>
      </c>
      <c r="BH2526" s="7">
        <v>67536</v>
      </c>
      <c r="BI2526" s="7">
        <v>651397</v>
      </c>
      <c r="BJ2526" s="7">
        <v>10052193.424166666</v>
      </c>
      <c r="BK2526" s="7">
        <v>7781030.5733333323</v>
      </c>
      <c r="BL2526" s="7">
        <v>1526887.1666666667</v>
      </c>
      <c r="BM2526" s="7">
        <v>6030877.0700000003</v>
      </c>
      <c r="BN2526" s="130">
        <v>0.70499999999999996</v>
      </c>
      <c r="BO2526" s="131">
        <v>3.0041645999999999E-3</v>
      </c>
      <c r="BP2526" s="161">
        <v>76411.895290954344</v>
      </c>
      <c r="BQ2526" s="162">
        <v>46026200</v>
      </c>
      <c r="BR2526" s="161">
        <v>728399</v>
      </c>
      <c r="BS2526" s="163">
        <v>0</v>
      </c>
      <c r="BT2526" s="163">
        <v>4087217.2099999934</v>
      </c>
      <c r="BU2526" s="161">
        <v>53104384.189999998</v>
      </c>
      <c r="BV2526" s="161">
        <v>3336268.97</v>
      </c>
      <c r="BW2526" s="165">
        <v>39837625.659999996</v>
      </c>
      <c r="BX2526" s="161">
        <v>728399</v>
      </c>
    </row>
    <row r="2527" spans="1:76" ht="14.45" x14ac:dyDescent="0.3">
      <c r="A2527" s="164" t="s">
        <v>2343</v>
      </c>
      <c r="B2527" s="6" t="s">
        <v>44</v>
      </c>
      <c r="C2527" s="6" t="s">
        <v>33</v>
      </c>
      <c r="D2527" s="6"/>
      <c r="E2527" s="6"/>
      <c r="F2527" s="24" t="str">
        <f>+Tabela1[[#This Row],[WK]]&amp;Tabela1[[#This Row],[PK]]&amp;Tabela1[[#This Row],[GK]]</f>
        <v>0601</v>
      </c>
      <c r="G2527" s="6" t="s">
        <v>2389</v>
      </c>
      <c r="H2527" s="7">
        <v>2799584907.9531922</v>
      </c>
      <c r="I2527" s="8">
        <v>1.371</v>
      </c>
      <c r="J2527" s="7">
        <v>3838230908.8200002</v>
      </c>
      <c r="K2527" s="15">
        <v>0.02</v>
      </c>
      <c r="L2527" s="7">
        <v>76764618.176400006</v>
      </c>
      <c r="M2527" s="7">
        <v>51497635.176400006</v>
      </c>
      <c r="N2527" s="9">
        <v>2.0381394635204373</v>
      </c>
      <c r="O2527" s="7">
        <v>347820227</v>
      </c>
      <c r="P2527" s="8">
        <v>1.2949999999999999</v>
      </c>
      <c r="Q2527" s="7">
        <v>450427194</v>
      </c>
      <c r="R2527" s="8">
        <v>1.7000000000000001E-2</v>
      </c>
      <c r="S2527" s="7">
        <v>7657262.2980000004</v>
      </c>
      <c r="T2527" s="7">
        <v>6156827.2980000004</v>
      </c>
      <c r="U2527" s="9">
        <v>4.1033615571484274</v>
      </c>
      <c r="V2527" s="7">
        <v>57654462.474400014</v>
      </c>
      <c r="W2527" s="9">
        <v>2.1539045146005495</v>
      </c>
      <c r="X2527" s="7">
        <v>97232985.946113199</v>
      </c>
      <c r="Y2527" s="7">
        <v>31703818</v>
      </c>
      <c r="Z2527" s="7">
        <v>624463.98</v>
      </c>
      <c r="AA2527" s="7">
        <v>3414307.9661132032</v>
      </c>
      <c r="AB2527" s="7">
        <v>39814363</v>
      </c>
      <c r="AC2527" s="7">
        <v>21676033</v>
      </c>
      <c r="AD2527" s="7">
        <v>39578523.471713193</v>
      </c>
      <c r="AE2527" s="7">
        <v>0</v>
      </c>
      <c r="AF2527" s="7">
        <v>76764618.176400006</v>
      </c>
      <c r="AG2527" s="7">
        <v>7657262.2980000004</v>
      </c>
      <c r="AH2527" s="7">
        <v>39578523.471713193</v>
      </c>
      <c r="AI2527" s="7">
        <v>21129202</v>
      </c>
      <c r="AJ2527" s="7">
        <v>1108071</v>
      </c>
      <c r="AK2527" s="7">
        <v>32529304</v>
      </c>
      <c r="AL2527" s="7">
        <v>13049276</v>
      </c>
      <c r="AM2527" s="7">
        <v>1483230</v>
      </c>
      <c r="AN2527" s="7">
        <v>0</v>
      </c>
      <c r="AO2527" s="7">
        <v>0</v>
      </c>
      <c r="AP2527" s="7">
        <v>39629417</v>
      </c>
      <c r="AQ2527" s="7">
        <v>0</v>
      </c>
      <c r="AR2527" s="7">
        <v>25266983</v>
      </c>
      <c r="AS2527" s="7">
        <v>1500435</v>
      </c>
      <c r="AT2527" s="7">
        <v>32361943</v>
      </c>
      <c r="AU2527" s="7">
        <v>15143247</v>
      </c>
      <c r="AV2527" s="7">
        <v>1884598</v>
      </c>
      <c r="AW2527" s="7">
        <v>0</v>
      </c>
      <c r="AX2527" s="7">
        <v>0</v>
      </c>
      <c r="AY2527" s="7">
        <v>39074068</v>
      </c>
      <c r="AZ2527" s="7">
        <v>0</v>
      </c>
      <c r="BA2527" s="7">
        <v>624463.98</v>
      </c>
      <c r="BB2527" s="7">
        <v>0</v>
      </c>
      <c r="BC2527" s="7">
        <v>521.94000000000005</v>
      </c>
      <c r="BD2527" s="7">
        <v>27621.88</v>
      </c>
      <c r="BE2527" s="7">
        <v>749.4</v>
      </c>
      <c r="BF2527" s="7">
        <v>0</v>
      </c>
      <c r="BG2527" s="7">
        <v>1777583.966113203</v>
      </c>
      <c r="BH2527" s="7">
        <v>104849</v>
      </c>
      <c r="BI2527" s="7">
        <v>1636724</v>
      </c>
      <c r="BJ2527" s="7">
        <v>25257480.282499995</v>
      </c>
      <c r="BK2527" s="7">
        <v>17480616.36333333</v>
      </c>
      <c r="BL2527" s="7">
        <v>3492560.7366666668</v>
      </c>
      <c r="BM2527" s="7">
        <v>24122334.203333333</v>
      </c>
      <c r="BN2527" s="130">
        <v>0.69799999999999995</v>
      </c>
      <c r="BO2527" s="131">
        <v>4.5422850000000001E-3</v>
      </c>
      <c r="BP2527" s="161">
        <v>115534.48474753405</v>
      </c>
      <c r="BQ2527" s="162">
        <v>39814363</v>
      </c>
      <c r="BR2527" s="161">
        <v>7541403</v>
      </c>
      <c r="BS2527" s="163">
        <v>0</v>
      </c>
      <c r="BT2527" s="163">
        <v>4772273.053886801</v>
      </c>
      <c r="BU2527" s="161">
        <v>76764618.180000007</v>
      </c>
      <c r="BV2527" s="161">
        <v>7657262.2999999998</v>
      </c>
      <c r="BW2527" s="165">
        <v>44350796.5238868</v>
      </c>
      <c r="BX2527" s="161">
        <v>7541403</v>
      </c>
    </row>
    <row r="2528" spans="1:76" ht="14.45" x14ac:dyDescent="0.3">
      <c r="A2528" s="164" t="s">
        <v>2343</v>
      </c>
      <c r="B2528" s="6" t="s">
        <v>44</v>
      </c>
      <c r="C2528" s="6" t="s">
        <v>32</v>
      </c>
      <c r="D2528" s="6"/>
      <c r="E2528" s="6"/>
      <c r="F2528" s="24" t="str">
        <f>+Tabela1[[#This Row],[WK]]&amp;Tabela1[[#This Row],[PK]]&amp;Tabela1[[#This Row],[GK]]</f>
        <v>0602</v>
      </c>
      <c r="G2528" s="6" t="s">
        <v>2390</v>
      </c>
      <c r="H2528" s="7">
        <v>2285034088.5455904</v>
      </c>
      <c r="I2528" s="8">
        <v>1.371</v>
      </c>
      <c r="J2528" s="7">
        <v>3132781735.4100003</v>
      </c>
      <c r="K2528" s="15">
        <v>0.02</v>
      </c>
      <c r="L2528" s="7">
        <v>62655634.708200008</v>
      </c>
      <c r="M2528" s="7">
        <v>40393349.708200008</v>
      </c>
      <c r="N2528" s="9">
        <v>1.8144296377573106</v>
      </c>
      <c r="O2528" s="7">
        <v>180398928</v>
      </c>
      <c r="P2528" s="8">
        <v>1.2949999999999999</v>
      </c>
      <c r="Q2528" s="7">
        <v>233616612</v>
      </c>
      <c r="R2528" s="8">
        <v>1.7000000000000001E-2</v>
      </c>
      <c r="S2528" s="7">
        <v>3971482.4040000001</v>
      </c>
      <c r="T2528" s="7">
        <v>3304444.4040000001</v>
      </c>
      <c r="U2528" s="9">
        <v>4.9539072796452377</v>
      </c>
      <c r="V2528" s="7">
        <v>43697794.112200007</v>
      </c>
      <c r="W2528" s="9">
        <v>1.9057603276032182</v>
      </c>
      <c r="X2528" s="7">
        <v>106269963.06504312</v>
      </c>
      <c r="Y2528" s="7">
        <v>35182172</v>
      </c>
      <c r="Z2528" s="7">
        <v>1011820.145</v>
      </c>
      <c r="AA2528" s="7">
        <v>3072047.920043109</v>
      </c>
      <c r="AB2528" s="7">
        <v>67003923</v>
      </c>
      <c r="AC2528" s="7">
        <v>0</v>
      </c>
      <c r="AD2528" s="7">
        <v>62572168.952843115</v>
      </c>
      <c r="AE2528" s="7">
        <v>0</v>
      </c>
      <c r="AF2528" s="7">
        <v>62655634.708200008</v>
      </c>
      <c r="AG2528" s="7">
        <v>3971482.4040000001</v>
      </c>
      <c r="AH2528" s="7">
        <v>62572168.952843115</v>
      </c>
      <c r="AI2528" s="7">
        <v>18616560</v>
      </c>
      <c r="AJ2528" s="7">
        <v>729244</v>
      </c>
      <c r="AK2528" s="7">
        <v>19749648</v>
      </c>
      <c r="AL2528" s="7">
        <v>4910194</v>
      </c>
      <c r="AM2528" s="7">
        <v>1351932</v>
      </c>
      <c r="AN2528" s="7">
        <v>0</v>
      </c>
      <c r="AO2528" s="7">
        <v>0</v>
      </c>
      <c r="AP2528" s="7">
        <v>67102048</v>
      </c>
      <c r="AQ2528" s="7">
        <v>0</v>
      </c>
      <c r="AR2528" s="7">
        <v>22262285</v>
      </c>
      <c r="AS2528" s="7">
        <v>667038</v>
      </c>
      <c r="AT2528" s="7">
        <v>22680986</v>
      </c>
      <c r="AU2528" s="7">
        <v>5623996</v>
      </c>
      <c r="AV2528" s="7">
        <v>1721387</v>
      </c>
      <c r="AW2528" s="7">
        <v>0</v>
      </c>
      <c r="AX2528" s="7">
        <v>0</v>
      </c>
      <c r="AY2528" s="7">
        <v>65963384</v>
      </c>
      <c r="AZ2528" s="7">
        <v>0</v>
      </c>
      <c r="BA2528" s="7">
        <v>1011820.145</v>
      </c>
      <c r="BB2528" s="7">
        <v>182.7</v>
      </c>
      <c r="BC2528" s="7">
        <v>116.24</v>
      </c>
      <c r="BD2528" s="7">
        <v>17064.63</v>
      </c>
      <c r="BE2528" s="7">
        <v>59023.63</v>
      </c>
      <c r="BF2528" s="7">
        <v>0</v>
      </c>
      <c r="BG2528" s="7">
        <v>1630238.920043109</v>
      </c>
      <c r="BH2528" s="7">
        <v>96158</v>
      </c>
      <c r="BI2528" s="7">
        <v>1441809</v>
      </c>
      <c r="BJ2528" s="7">
        <v>22249618.5425</v>
      </c>
      <c r="BK2528" s="7">
        <v>16755402.476666667</v>
      </c>
      <c r="BL2528" s="7">
        <v>2234982.9433333334</v>
      </c>
      <c r="BM2528" s="7">
        <v>17506898.376666665</v>
      </c>
      <c r="BN2528" s="130">
        <v>0.628</v>
      </c>
      <c r="BO2528" s="131">
        <v>3.9822690000000001E-3</v>
      </c>
      <c r="BP2528" s="161">
        <v>101290.29651731986</v>
      </c>
      <c r="BQ2528" s="162">
        <v>67003923</v>
      </c>
      <c r="BR2528" s="161">
        <v>1914527</v>
      </c>
      <c r="BS2528" s="163">
        <v>0</v>
      </c>
      <c r="BT2528" s="163">
        <v>0</v>
      </c>
      <c r="BU2528" s="161">
        <v>62655634.710000001</v>
      </c>
      <c r="BV2528" s="161">
        <v>3971482.4</v>
      </c>
      <c r="BW2528" s="165">
        <v>62572168.950000003</v>
      </c>
      <c r="BX2528" s="161">
        <v>1914527</v>
      </c>
    </row>
    <row r="2529" spans="1:76" ht="14.45" x14ac:dyDescent="0.3">
      <c r="A2529" s="164" t="s">
        <v>2343</v>
      </c>
      <c r="B2529" s="6" t="s">
        <v>44</v>
      </c>
      <c r="C2529" s="6" t="s">
        <v>37</v>
      </c>
      <c r="D2529" s="6"/>
      <c r="E2529" s="6"/>
      <c r="F2529" s="24" t="str">
        <f>+Tabela1[[#This Row],[WK]]&amp;Tabela1[[#This Row],[PK]]&amp;Tabela1[[#This Row],[GK]]</f>
        <v>0603</v>
      </c>
      <c r="G2529" s="6" t="s">
        <v>2391</v>
      </c>
      <c r="H2529" s="7">
        <v>1708075750.2089918</v>
      </c>
      <c r="I2529" s="8">
        <v>1.371</v>
      </c>
      <c r="J2529" s="7">
        <v>2341771853.5300002</v>
      </c>
      <c r="K2529" s="15">
        <v>0.02</v>
      </c>
      <c r="L2529" s="7">
        <v>46835437.070600003</v>
      </c>
      <c r="M2529" s="7">
        <v>33022772.070600003</v>
      </c>
      <c r="N2529" s="9">
        <v>2.3907603688788517</v>
      </c>
      <c r="O2529" s="7">
        <v>51581291</v>
      </c>
      <c r="P2529" s="8">
        <v>1.2949999999999999</v>
      </c>
      <c r="Q2529" s="7">
        <v>66797772</v>
      </c>
      <c r="R2529" s="8">
        <v>1.7000000000000001E-2</v>
      </c>
      <c r="S2529" s="7">
        <v>1135562.1240000001</v>
      </c>
      <c r="T2529" s="7">
        <v>316975.12400000007</v>
      </c>
      <c r="U2529" s="9">
        <v>0.38722227936676257</v>
      </c>
      <c r="V2529" s="7">
        <v>33339747.194600001</v>
      </c>
      <c r="W2529" s="9">
        <v>2.2786667330041204</v>
      </c>
      <c r="X2529" s="7">
        <v>77883116.475910842</v>
      </c>
      <c r="Y2529" s="7">
        <v>28042056</v>
      </c>
      <c r="Z2529" s="7">
        <v>1596450.17</v>
      </c>
      <c r="AA2529" s="7">
        <v>3064100.3059108471</v>
      </c>
      <c r="AB2529" s="7">
        <v>19198370</v>
      </c>
      <c r="AC2529" s="7">
        <v>25982140</v>
      </c>
      <c r="AD2529" s="7">
        <v>44543369.281310841</v>
      </c>
      <c r="AE2529" s="7">
        <v>0</v>
      </c>
      <c r="AF2529" s="7">
        <v>46835437.070600003</v>
      </c>
      <c r="AG2529" s="7">
        <v>1135562.1240000001</v>
      </c>
      <c r="AH2529" s="7">
        <v>44543369.281310841</v>
      </c>
      <c r="AI2529" s="7">
        <v>11550670</v>
      </c>
      <c r="AJ2529" s="7">
        <v>517568</v>
      </c>
      <c r="AK2529" s="7">
        <v>38659094</v>
      </c>
      <c r="AL2529" s="7">
        <v>8578418</v>
      </c>
      <c r="AM2529" s="7">
        <v>2763931</v>
      </c>
      <c r="AN2529" s="7">
        <v>0</v>
      </c>
      <c r="AO2529" s="7">
        <v>0</v>
      </c>
      <c r="AP2529" s="7">
        <v>17024267</v>
      </c>
      <c r="AQ2529" s="7">
        <v>43761</v>
      </c>
      <c r="AR2529" s="7">
        <v>13812665</v>
      </c>
      <c r="AS2529" s="7">
        <v>818587</v>
      </c>
      <c r="AT2529" s="7">
        <v>36296457</v>
      </c>
      <c r="AU2529" s="7">
        <v>12312734</v>
      </c>
      <c r="AV2529" s="7">
        <v>1521297</v>
      </c>
      <c r="AW2529" s="7">
        <v>0</v>
      </c>
      <c r="AX2529" s="7">
        <v>0</v>
      </c>
      <c r="AY2529" s="7">
        <v>18527810</v>
      </c>
      <c r="AZ2529" s="7">
        <v>22707</v>
      </c>
      <c r="BA2529" s="7">
        <v>1596450.17</v>
      </c>
      <c r="BB2529" s="7">
        <v>947.45</v>
      </c>
      <c r="BC2529" s="7">
        <v>1306.31</v>
      </c>
      <c r="BD2529" s="7">
        <v>56123.45</v>
      </c>
      <c r="BE2529" s="7">
        <v>7154</v>
      </c>
      <c r="BF2529" s="7">
        <v>16950.86</v>
      </c>
      <c r="BG2529" s="7">
        <v>1249576.3059108469</v>
      </c>
      <c r="BH2529" s="7">
        <v>73705</v>
      </c>
      <c r="BI2529" s="7">
        <v>1814524</v>
      </c>
      <c r="BJ2529" s="7">
        <v>28001248.070000004</v>
      </c>
      <c r="BK2529" s="7">
        <v>18619367.113333337</v>
      </c>
      <c r="BL2529" s="7">
        <v>6186764.0066666668</v>
      </c>
      <c r="BM2529" s="7">
        <v>25153995.813333333</v>
      </c>
      <c r="BN2529" s="130">
        <v>0.60599999999999998</v>
      </c>
      <c r="BO2529" s="131">
        <v>2.9732598000000001E-3</v>
      </c>
      <c r="BP2529" s="161">
        <v>75625.823986899995</v>
      </c>
      <c r="BQ2529" s="162">
        <v>19198370</v>
      </c>
      <c r="BR2529" s="161">
        <v>8286128</v>
      </c>
      <c r="BS2529" s="163">
        <v>0</v>
      </c>
      <c r="BT2529" s="163">
        <v>4084016.150000006</v>
      </c>
      <c r="BU2529" s="161">
        <v>46835437.07</v>
      </c>
      <c r="BV2529" s="161">
        <v>1135562.1200000001</v>
      </c>
      <c r="BW2529" s="165">
        <v>48627385.430000007</v>
      </c>
      <c r="BX2529" s="161">
        <v>8286128</v>
      </c>
    </row>
    <row r="2530" spans="1:76" ht="14.45" x14ac:dyDescent="0.3">
      <c r="A2530" s="164" t="s">
        <v>2343</v>
      </c>
      <c r="B2530" s="6" t="s">
        <v>44</v>
      </c>
      <c r="C2530" s="6" t="s">
        <v>39</v>
      </c>
      <c r="D2530" s="6"/>
      <c r="E2530" s="6"/>
      <c r="F2530" s="24" t="str">
        <f>+Tabela1[[#This Row],[WK]]&amp;Tabela1[[#This Row],[PK]]&amp;Tabela1[[#This Row],[GK]]</f>
        <v>0604</v>
      </c>
      <c r="G2530" s="6" t="s">
        <v>2392</v>
      </c>
      <c r="H2530" s="7">
        <v>1302623593.7861962</v>
      </c>
      <c r="I2530" s="8">
        <v>1.371</v>
      </c>
      <c r="J2530" s="7">
        <v>1785896947.0899997</v>
      </c>
      <c r="K2530" s="15">
        <v>0.02</v>
      </c>
      <c r="L2530" s="7">
        <v>35717938.941799991</v>
      </c>
      <c r="M2530" s="7">
        <v>24770713.941799991</v>
      </c>
      <c r="N2530" s="9">
        <v>2.2627390906645282</v>
      </c>
      <c r="O2530" s="7">
        <v>23493643</v>
      </c>
      <c r="P2530" s="8">
        <v>1.2949999999999999</v>
      </c>
      <c r="Q2530" s="7">
        <v>30424269</v>
      </c>
      <c r="R2530" s="8">
        <v>1.7000000000000001E-2</v>
      </c>
      <c r="S2530" s="7">
        <v>517212.57300000003</v>
      </c>
      <c r="T2530" s="7">
        <v>196127.57300000003</v>
      </c>
      <c r="U2530" s="9">
        <v>0.61082757836709911</v>
      </c>
      <c r="V2530" s="7">
        <v>24966841.51479999</v>
      </c>
      <c r="W2530" s="9">
        <v>2.2156686774502998</v>
      </c>
      <c r="X2530" s="7">
        <v>88298432.14079991</v>
      </c>
      <c r="Y2530" s="7">
        <v>26530031</v>
      </c>
      <c r="Z2530" s="7">
        <v>639347.24</v>
      </c>
      <c r="AA2530" s="7">
        <v>1888101.9007999124</v>
      </c>
      <c r="AB2530" s="7">
        <v>41102733</v>
      </c>
      <c r="AC2530" s="7">
        <v>18138219</v>
      </c>
      <c r="AD2530" s="7">
        <v>63331590.62599992</v>
      </c>
      <c r="AE2530" s="7">
        <v>0</v>
      </c>
      <c r="AF2530" s="7">
        <v>35717938.941799991</v>
      </c>
      <c r="AG2530" s="7">
        <v>517212.57300000003</v>
      </c>
      <c r="AH2530" s="7">
        <v>63331590.62599992</v>
      </c>
      <c r="AI2530" s="7">
        <v>9154481</v>
      </c>
      <c r="AJ2530" s="7">
        <v>242511</v>
      </c>
      <c r="AK2530" s="7">
        <v>31757467</v>
      </c>
      <c r="AL2530" s="7">
        <v>6408509</v>
      </c>
      <c r="AM2530" s="7">
        <v>1509208</v>
      </c>
      <c r="AN2530" s="7">
        <v>0</v>
      </c>
      <c r="AO2530" s="7">
        <v>0</v>
      </c>
      <c r="AP2530" s="7">
        <v>39093246</v>
      </c>
      <c r="AQ2530" s="7">
        <v>0</v>
      </c>
      <c r="AR2530" s="7">
        <v>10947225</v>
      </c>
      <c r="AS2530" s="7">
        <v>321085</v>
      </c>
      <c r="AT2530" s="7">
        <v>33501761</v>
      </c>
      <c r="AU2530" s="7">
        <v>7225388</v>
      </c>
      <c r="AV2530" s="7">
        <v>977608</v>
      </c>
      <c r="AW2530" s="7">
        <v>0</v>
      </c>
      <c r="AX2530" s="7">
        <v>0</v>
      </c>
      <c r="AY2530" s="7">
        <v>40462622</v>
      </c>
      <c r="AZ2530" s="7">
        <v>0</v>
      </c>
      <c r="BA2530" s="7">
        <v>639347.24</v>
      </c>
      <c r="BB2530" s="7">
        <v>0</v>
      </c>
      <c r="BC2530" s="7">
        <v>82.34</v>
      </c>
      <c r="BD2530" s="7">
        <v>28342.79</v>
      </c>
      <c r="BE2530" s="7">
        <v>3654.7</v>
      </c>
      <c r="BF2530" s="7">
        <v>1.5</v>
      </c>
      <c r="BG2530" s="7">
        <v>962684.90079991252</v>
      </c>
      <c r="BH2530" s="7">
        <v>56783</v>
      </c>
      <c r="BI2530" s="7">
        <v>925417</v>
      </c>
      <c r="BJ2530" s="7">
        <v>14280771.679166663</v>
      </c>
      <c r="BK2530" s="7">
        <v>12043995.349999998</v>
      </c>
      <c r="BL2530" s="7">
        <v>607659.06666666665</v>
      </c>
      <c r="BM2530" s="7">
        <v>7731787.1833333336</v>
      </c>
      <c r="BN2530" s="130">
        <v>0.55400000000000005</v>
      </c>
      <c r="BO2530" s="131">
        <v>2.4550755999999999E-3</v>
      </c>
      <c r="BP2530" s="161">
        <v>62445.641704549773</v>
      </c>
      <c r="BQ2530" s="162">
        <v>41102733</v>
      </c>
      <c r="BR2530" s="161">
        <v>5145244</v>
      </c>
      <c r="BS2530" s="163">
        <v>0</v>
      </c>
      <c r="BT2530" s="163">
        <v>4014190.6700000018</v>
      </c>
      <c r="BU2530" s="161">
        <v>35717938.939999998</v>
      </c>
      <c r="BV2530" s="161">
        <v>517212.57</v>
      </c>
      <c r="BW2530" s="165">
        <v>67345781.300000012</v>
      </c>
      <c r="BX2530" s="161">
        <v>5145244</v>
      </c>
    </row>
    <row r="2531" spans="1:76" ht="14.45" x14ac:dyDescent="0.3">
      <c r="A2531" s="164" t="s">
        <v>2343</v>
      </c>
      <c r="B2531" s="6" t="s">
        <v>44</v>
      </c>
      <c r="C2531" s="6" t="s">
        <v>42</v>
      </c>
      <c r="D2531" s="6"/>
      <c r="E2531" s="6"/>
      <c r="F2531" s="24" t="str">
        <f>+Tabela1[[#This Row],[WK]]&amp;Tabela1[[#This Row],[PK]]&amp;Tabela1[[#This Row],[GK]]</f>
        <v>0605</v>
      </c>
      <c r="G2531" s="6" t="s">
        <v>2393</v>
      </c>
      <c r="H2531" s="7">
        <v>1033525990.1959966</v>
      </c>
      <c r="I2531" s="8">
        <v>1.371</v>
      </c>
      <c r="J2531" s="7">
        <v>1416964132.5699999</v>
      </c>
      <c r="K2531" s="15">
        <v>0.02</v>
      </c>
      <c r="L2531" s="7">
        <v>28339282.6514</v>
      </c>
      <c r="M2531" s="7">
        <v>18093588.6514</v>
      </c>
      <c r="N2531" s="9">
        <v>1.7659700408190993</v>
      </c>
      <c r="O2531" s="7">
        <v>70538523</v>
      </c>
      <c r="P2531" s="8">
        <v>1.2949999999999999</v>
      </c>
      <c r="Q2531" s="7">
        <v>91347387</v>
      </c>
      <c r="R2531" s="8">
        <v>1.7000000000000001E-2</v>
      </c>
      <c r="S2531" s="7">
        <v>1552905.5790000001</v>
      </c>
      <c r="T2531" s="7">
        <v>1229261.5790000001</v>
      </c>
      <c r="U2531" s="9">
        <v>3.7981905396052458</v>
      </c>
      <c r="V2531" s="7">
        <v>19322850.2304</v>
      </c>
      <c r="W2531" s="9">
        <v>1.8281987226068463</v>
      </c>
      <c r="X2531" s="7">
        <v>54890976.312725663</v>
      </c>
      <c r="Y2531" s="7">
        <v>23876958</v>
      </c>
      <c r="Z2531" s="7">
        <v>1297930.5150000001</v>
      </c>
      <c r="AA2531" s="7">
        <v>1789115.7977256649</v>
      </c>
      <c r="AB2531" s="7">
        <v>27624718</v>
      </c>
      <c r="AC2531" s="7">
        <v>302254</v>
      </c>
      <c r="AD2531" s="7">
        <v>35568126.08232566</v>
      </c>
      <c r="AE2531" s="7">
        <v>0</v>
      </c>
      <c r="AF2531" s="7">
        <v>28339282.6514</v>
      </c>
      <c r="AG2531" s="7">
        <v>1552905.5790000001</v>
      </c>
      <c r="AH2531" s="7">
        <v>35568126.08232566</v>
      </c>
      <c r="AI2531" s="7">
        <v>8567835</v>
      </c>
      <c r="AJ2531" s="7">
        <v>298019</v>
      </c>
      <c r="AK2531" s="7">
        <v>17153150</v>
      </c>
      <c r="AL2531" s="7">
        <v>3138710</v>
      </c>
      <c r="AM2531" s="7">
        <v>2337787</v>
      </c>
      <c r="AN2531" s="7">
        <v>0</v>
      </c>
      <c r="AO2531" s="7">
        <v>0</v>
      </c>
      <c r="AP2531" s="7">
        <v>27099230</v>
      </c>
      <c r="AQ2531" s="7">
        <v>0</v>
      </c>
      <c r="AR2531" s="7">
        <v>10245694</v>
      </c>
      <c r="AS2531" s="7">
        <v>323644</v>
      </c>
      <c r="AT2531" s="7">
        <v>18544516</v>
      </c>
      <c r="AU2531" s="7">
        <v>3679032</v>
      </c>
      <c r="AV2531" s="7">
        <v>2406732</v>
      </c>
      <c r="AW2531" s="7">
        <v>0</v>
      </c>
      <c r="AX2531" s="7">
        <v>0</v>
      </c>
      <c r="AY2531" s="7">
        <v>27196822</v>
      </c>
      <c r="AZ2531" s="7">
        <v>0</v>
      </c>
      <c r="BA2531" s="7">
        <v>1297930.5150000001</v>
      </c>
      <c r="BB2531" s="7">
        <v>0</v>
      </c>
      <c r="BC2531" s="7">
        <v>3824.83</v>
      </c>
      <c r="BD2531" s="7">
        <v>47644.35</v>
      </c>
      <c r="BE2531" s="7">
        <v>2824.83</v>
      </c>
      <c r="BF2531" s="7">
        <v>0.05</v>
      </c>
      <c r="BG2531" s="7">
        <v>725552.7977256648</v>
      </c>
      <c r="BH2531" s="7">
        <v>42796</v>
      </c>
      <c r="BI2531" s="7">
        <v>1063563</v>
      </c>
      <c r="BJ2531" s="7">
        <v>16412630.474166669</v>
      </c>
      <c r="BK2531" s="7">
        <v>7765509.863333337</v>
      </c>
      <c r="BL2531" s="7">
        <v>5666288.4966666661</v>
      </c>
      <c r="BM2531" s="7">
        <v>23255905.449999999</v>
      </c>
      <c r="BN2531" s="130">
        <v>0.53400000000000003</v>
      </c>
      <c r="BO2531" s="131">
        <v>2.1645137000000001E-3</v>
      </c>
      <c r="BP2531" s="161">
        <v>53495</v>
      </c>
      <c r="BQ2531" s="162">
        <v>27624718</v>
      </c>
      <c r="BR2531" s="161">
        <v>2415752</v>
      </c>
      <c r="BS2531" s="163">
        <v>0</v>
      </c>
      <c r="BT2531" s="163">
        <v>3351877.6872743368</v>
      </c>
      <c r="BU2531" s="161">
        <v>28339282.649999999</v>
      </c>
      <c r="BV2531" s="161">
        <v>1552905.58</v>
      </c>
      <c r="BW2531" s="165">
        <v>38920003.767274335</v>
      </c>
      <c r="BX2531" s="161">
        <v>2415752</v>
      </c>
    </row>
    <row r="2532" spans="1:76" ht="14.45" x14ac:dyDescent="0.3">
      <c r="A2532" s="164" t="s">
        <v>2343</v>
      </c>
      <c r="B2532" s="6" t="s">
        <v>44</v>
      </c>
      <c r="C2532" s="6" t="s">
        <v>44</v>
      </c>
      <c r="D2532" s="6"/>
      <c r="E2532" s="6"/>
      <c r="F2532" s="24" t="str">
        <f>+Tabela1[[#This Row],[WK]]&amp;Tabela1[[#This Row],[PK]]&amp;Tabela1[[#This Row],[GK]]</f>
        <v>0606</v>
      </c>
      <c r="G2532" s="6" t="s">
        <v>2394</v>
      </c>
      <c r="H2532" s="7">
        <v>1493838905.2173989</v>
      </c>
      <c r="I2532" s="8">
        <v>1.371</v>
      </c>
      <c r="J2532" s="7">
        <v>2048053139.0599999</v>
      </c>
      <c r="K2532" s="15">
        <v>0.02</v>
      </c>
      <c r="L2532" s="7">
        <v>40961062.781199999</v>
      </c>
      <c r="M2532" s="7">
        <v>27744802.781199999</v>
      </c>
      <c r="N2532" s="9">
        <v>2.0992930512262924</v>
      </c>
      <c r="O2532" s="7">
        <v>87783818</v>
      </c>
      <c r="P2532" s="8">
        <v>1.2949999999999999</v>
      </c>
      <c r="Q2532" s="7">
        <v>113680045</v>
      </c>
      <c r="R2532" s="8">
        <v>1.7000000000000001E-2</v>
      </c>
      <c r="S2532" s="7">
        <v>1932560.7650000001</v>
      </c>
      <c r="T2532" s="7">
        <v>1310330.7650000001</v>
      </c>
      <c r="U2532" s="9">
        <v>2.1058624061842086</v>
      </c>
      <c r="V2532" s="7">
        <v>29055133.5462</v>
      </c>
      <c r="W2532" s="9">
        <v>2.0995884338681461</v>
      </c>
      <c r="X2532" s="7">
        <v>76892503.262685314</v>
      </c>
      <c r="Y2532" s="7">
        <v>31285826</v>
      </c>
      <c r="Z2532" s="7">
        <v>432058.76</v>
      </c>
      <c r="AA2532" s="7">
        <v>2039405.502685314</v>
      </c>
      <c r="AB2532" s="7">
        <v>35272965</v>
      </c>
      <c r="AC2532" s="7">
        <v>7862248</v>
      </c>
      <c r="AD2532" s="7">
        <v>47837369.716485314</v>
      </c>
      <c r="AE2532" s="7">
        <v>0</v>
      </c>
      <c r="AF2532" s="7">
        <v>40961062.781199999</v>
      </c>
      <c r="AG2532" s="7">
        <v>1932560.7650000001</v>
      </c>
      <c r="AH2532" s="7">
        <v>47837369.716485314</v>
      </c>
      <c r="AI2532" s="7">
        <v>11051934</v>
      </c>
      <c r="AJ2532" s="7">
        <v>437821</v>
      </c>
      <c r="AK2532" s="7">
        <v>28680774</v>
      </c>
      <c r="AL2532" s="7">
        <v>4749827</v>
      </c>
      <c r="AM2532" s="7">
        <v>1234242</v>
      </c>
      <c r="AN2532" s="7">
        <v>0</v>
      </c>
      <c r="AO2532" s="7">
        <v>0</v>
      </c>
      <c r="AP2532" s="7">
        <v>34365491</v>
      </c>
      <c r="AQ2532" s="7">
        <v>0</v>
      </c>
      <c r="AR2532" s="7">
        <v>13216260</v>
      </c>
      <c r="AS2532" s="7">
        <v>622230</v>
      </c>
      <c r="AT2532" s="7">
        <v>30856879</v>
      </c>
      <c r="AU2532" s="7">
        <v>5247193</v>
      </c>
      <c r="AV2532" s="7">
        <v>1143868</v>
      </c>
      <c r="AW2532" s="7">
        <v>0</v>
      </c>
      <c r="AX2532" s="7">
        <v>0</v>
      </c>
      <c r="AY2532" s="7">
        <v>34577024</v>
      </c>
      <c r="AZ2532" s="7">
        <v>0</v>
      </c>
      <c r="BA2532" s="7">
        <v>432058.76</v>
      </c>
      <c r="BB2532" s="7">
        <v>0</v>
      </c>
      <c r="BC2532" s="7">
        <v>475.19</v>
      </c>
      <c r="BD2532" s="7">
        <v>15245.17</v>
      </c>
      <c r="BE2532" s="7">
        <v>2614.3000000000002</v>
      </c>
      <c r="BF2532" s="7">
        <v>7313.82</v>
      </c>
      <c r="BG2532" s="7">
        <v>1000966.5026853142</v>
      </c>
      <c r="BH2532" s="7">
        <v>59041</v>
      </c>
      <c r="BI2532" s="7">
        <v>1038439</v>
      </c>
      <c r="BJ2532" s="7">
        <v>16024923.143333338</v>
      </c>
      <c r="BK2532" s="7">
        <v>9555017.066666672</v>
      </c>
      <c r="BL2532" s="7">
        <v>4558201.96</v>
      </c>
      <c r="BM2532" s="7">
        <v>16763220.386666665</v>
      </c>
      <c r="BN2532" s="130">
        <v>0.55500000000000005</v>
      </c>
      <c r="BO2532" s="131">
        <v>3.3602017E-3</v>
      </c>
      <c r="BP2532" s="161">
        <v>73801.25</v>
      </c>
      <c r="BQ2532" s="162">
        <v>35272965</v>
      </c>
      <c r="BR2532" s="161">
        <v>4169213</v>
      </c>
      <c r="BS2532" s="163">
        <v>0</v>
      </c>
      <c r="BT2532" s="163">
        <v>4101673.3299999982</v>
      </c>
      <c r="BU2532" s="161">
        <v>40961062.780000001</v>
      </c>
      <c r="BV2532" s="161">
        <v>1932560.77</v>
      </c>
      <c r="BW2532" s="165">
        <v>51939043.049999997</v>
      </c>
      <c r="BX2532" s="161">
        <v>4169213</v>
      </c>
    </row>
    <row r="2533" spans="1:76" ht="14.45" x14ac:dyDescent="0.3">
      <c r="A2533" s="164" t="s">
        <v>2343</v>
      </c>
      <c r="B2533" s="6" t="s">
        <v>44</v>
      </c>
      <c r="C2533" s="6" t="s">
        <v>51</v>
      </c>
      <c r="D2533" s="6"/>
      <c r="E2533" s="6"/>
      <c r="F2533" s="24" t="str">
        <f>+Tabela1[[#This Row],[WK]]&amp;Tabela1[[#This Row],[PK]]&amp;Tabela1[[#This Row],[GK]]</f>
        <v>0607</v>
      </c>
      <c r="G2533" s="6" t="s">
        <v>2395</v>
      </c>
      <c r="H2533" s="7">
        <v>2203169631.0420032</v>
      </c>
      <c r="I2533" s="8">
        <v>1.371</v>
      </c>
      <c r="J2533" s="7">
        <v>3020545564.1799998</v>
      </c>
      <c r="K2533" s="15">
        <v>0.02</v>
      </c>
      <c r="L2533" s="7">
        <v>60410911.283599995</v>
      </c>
      <c r="M2533" s="7">
        <v>39964212.283599995</v>
      </c>
      <c r="N2533" s="9">
        <v>1.9545557101222057</v>
      </c>
      <c r="O2533" s="7">
        <v>120037875</v>
      </c>
      <c r="P2533" s="8">
        <v>1.2949999999999999</v>
      </c>
      <c r="Q2533" s="7">
        <v>155449047</v>
      </c>
      <c r="R2533" s="8">
        <v>1.7000000000000001E-2</v>
      </c>
      <c r="S2533" s="7">
        <v>2642633.7990000001</v>
      </c>
      <c r="T2533" s="7">
        <v>1913350.7990000001</v>
      </c>
      <c r="U2533" s="9">
        <v>2.6236053754166764</v>
      </c>
      <c r="V2533" s="7">
        <v>41877563.082599998</v>
      </c>
      <c r="W2533" s="9">
        <v>1.9775972175741365</v>
      </c>
      <c r="X2533" s="7">
        <v>107961021.5197144</v>
      </c>
      <c r="Y2533" s="7">
        <v>41797879</v>
      </c>
      <c r="Z2533" s="7">
        <v>255840.51500000001</v>
      </c>
      <c r="AA2533" s="7">
        <v>2594398.0047143959</v>
      </c>
      <c r="AB2533" s="7">
        <v>63312904</v>
      </c>
      <c r="AC2533" s="7">
        <v>0</v>
      </c>
      <c r="AD2533" s="7">
        <v>66083458.43711441</v>
      </c>
      <c r="AE2533" s="7">
        <v>0</v>
      </c>
      <c r="AF2533" s="7">
        <v>60410911.283599995</v>
      </c>
      <c r="AG2533" s="7">
        <v>2642633.7990000001</v>
      </c>
      <c r="AH2533" s="7">
        <v>66083458.43711441</v>
      </c>
      <c r="AI2533" s="7">
        <v>17098299</v>
      </c>
      <c r="AJ2533" s="7">
        <v>910373</v>
      </c>
      <c r="AK2533" s="7">
        <v>31552031</v>
      </c>
      <c r="AL2533" s="7">
        <v>2621405</v>
      </c>
      <c r="AM2533" s="7">
        <v>1135217</v>
      </c>
      <c r="AN2533" s="7">
        <v>0</v>
      </c>
      <c r="AO2533" s="7">
        <v>0</v>
      </c>
      <c r="AP2533" s="7">
        <v>62729326</v>
      </c>
      <c r="AQ2533" s="7">
        <v>0</v>
      </c>
      <c r="AR2533" s="7">
        <v>20446699</v>
      </c>
      <c r="AS2533" s="7">
        <v>729283</v>
      </c>
      <c r="AT2533" s="7">
        <v>36643912</v>
      </c>
      <c r="AU2533" s="7">
        <v>2836671</v>
      </c>
      <c r="AV2533" s="7">
        <v>1749451</v>
      </c>
      <c r="AW2533" s="7">
        <v>0</v>
      </c>
      <c r="AX2533" s="7">
        <v>0</v>
      </c>
      <c r="AY2533" s="7">
        <v>62328516</v>
      </c>
      <c r="AZ2533" s="7">
        <v>0</v>
      </c>
      <c r="BA2533" s="7">
        <v>255840.51500000001</v>
      </c>
      <c r="BB2533" s="7">
        <v>0</v>
      </c>
      <c r="BC2533" s="7">
        <v>669.43</v>
      </c>
      <c r="BD2533" s="7">
        <v>117.1</v>
      </c>
      <c r="BE2533" s="7">
        <v>4815.91</v>
      </c>
      <c r="BF2533" s="7">
        <v>22279.18</v>
      </c>
      <c r="BG2533" s="7">
        <v>1512529.0047143956</v>
      </c>
      <c r="BH2533" s="7">
        <v>89215</v>
      </c>
      <c r="BI2533" s="7">
        <v>1081869</v>
      </c>
      <c r="BJ2533" s="7">
        <v>16695105.704999998</v>
      </c>
      <c r="BK2533" s="7">
        <v>7387275.1433333308</v>
      </c>
      <c r="BL2533" s="7">
        <v>7692474.0033333339</v>
      </c>
      <c r="BM2533" s="7">
        <v>21846374.239999998</v>
      </c>
      <c r="BN2533" s="130">
        <v>0.57699999999999996</v>
      </c>
      <c r="BO2533" s="131">
        <v>4.1012790999999998E-3</v>
      </c>
      <c r="BP2533" s="161">
        <v>104317.35819479542</v>
      </c>
      <c r="BQ2533" s="162">
        <v>63312904</v>
      </c>
      <c r="BR2533" s="161">
        <v>2448265</v>
      </c>
      <c r="BS2533" s="163">
        <v>0</v>
      </c>
      <c r="BT2533" s="163">
        <v>3045793.4802855849</v>
      </c>
      <c r="BU2533" s="161">
        <v>60410911.280000001</v>
      </c>
      <c r="BV2533" s="161">
        <v>2642633.7999999998</v>
      </c>
      <c r="BW2533" s="165">
        <v>69129251.920285583</v>
      </c>
      <c r="BX2533" s="161">
        <v>2448265</v>
      </c>
    </row>
    <row r="2534" spans="1:76" ht="14.45" x14ac:dyDescent="0.3">
      <c r="A2534" s="164" t="s">
        <v>2343</v>
      </c>
      <c r="B2534" s="6" t="s">
        <v>44</v>
      </c>
      <c r="C2534" s="6" t="s">
        <v>75</v>
      </c>
      <c r="D2534" s="6"/>
      <c r="E2534" s="6"/>
      <c r="F2534" s="24" t="str">
        <f>+Tabela1[[#This Row],[WK]]&amp;Tabela1[[#This Row],[PK]]&amp;Tabela1[[#This Row],[GK]]</f>
        <v>0608</v>
      </c>
      <c r="G2534" s="6" t="s">
        <v>2396</v>
      </c>
      <c r="H2534" s="7">
        <v>2265161817.4605899</v>
      </c>
      <c r="I2534" s="8">
        <v>1.371</v>
      </c>
      <c r="J2534" s="7">
        <v>3105536851.7300005</v>
      </c>
      <c r="K2534" s="15">
        <v>0.02</v>
      </c>
      <c r="L2534" s="7">
        <v>62110737.034600012</v>
      </c>
      <c r="M2534" s="7">
        <v>41779282.034600012</v>
      </c>
      <c r="N2534" s="9">
        <v>2.0549086149810729</v>
      </c>
      <c r="O2534" s="7">
        <v>125271715</v>
      </c>
      <c r="P2534" s="8">
        <v>1.2949999999999999</v>
      </c>
      <c r="Q2534" s="7">
        <v>162226871</v>
      </c>
      <c r="R2534" s="8">
        <v>1.7000000000000001E-2</v>
      </c>
      <c r="S2534" s="7">
        <v>2757856.807</v>
      </c>
      <c r="T2534" s="7">
        <v>2046586.807</v>
      </c>
      <c r="U2534" s="9">
        <v>2.8773697850324069</v>
      </c>
      <c r="V2534" s="7">
        <v>43825868.841600016</v>
      </c>
      <c r="W2534" s="9">
        <v>2.0827088146425909</v>
      </c>
      <c r="X2534" s="7">
        <v>86885911.425365433</v>
      </c>
      <c r="Y2534" s="7">
        <v>26937663</v>
      </c>
      <c r="Z2534" s="7">
        <v>624474.09499999997</v>
      </c>
      <c r="AA2534" s="7">
        <v>2722463.3303654338</v>
      </c>
      <c r="AB2534" s="7">
        <v>38745329</v>
      </c>
      <c r="AC2534" s="7">
        <v>17855982</v>
      </c>
      <c r="AD2534" s="7">
        <v>43060042.583765417</v>
      </c>
      <c r="AE2534" s="7">
        <v>0</v>
      </c>
      <c r="AF2534" s="7">
        <v>62110737.034600012</v>
      </c>
      <c r="AG2534" s="7">
        <v>2757856.807</v>
      </c>
      <c r="AH2534" s="7">
        <v>43060042.583765417</v>
      </c>
      <c r="AI2534" s="7">
        <v>17001928</v>
      </c>
      <c r="AJ2534" s="7">
        <v>674146</v>
      </c>
      <c r="AK2534" s="7">
        <v>32486015</v>
      </c>
      <c r="AL2534" s="7">
        <v>5035785</v>
      </c>
      <c r="AM2534" s="7">
        <v>1332477</v>
      </c>
      <c r="AN2534" s="7">
        <v>0</v>
      </c>
      <c r="AO2534" s="7">
        <v>0</v>
      </c>
      <c r="AP2534" s="7">
        <v>37752337</v>
      </c>
      <c r="AQ2534" s="7">
        <v>0</v>
      </c>
      <c r="AR2534" s="7">
        <v>20331455</v>
      </c>
      <c r="AS2534" s="7">
        <v>711270</v>
      </c>
      <c r="AT2534" s="7">
        <v>35781373</v>
      </c>
      <c r="AU2534" s="7">
        <v>5726079</v>
      </c>
      <c r="AV2534" s="7">
        <v>1922098</v>
      </c>
      <c r="AW2534" s="7">
        <v>0</v>
      </c>
      <c r="AX2534" s="7">
        <v>0</v>
      </c>
      <c r="AY2534" s="7">
        <v>38143534</v>
      </c>
      <c r="AZ2534" s="7">
        <v>0</v>
      </c>
      <c r="BA2534" s="7">
        <v>624474.09499999997</v>
      </c>
      <c r="BB2534" s="7">
        <v>0</v>
      </c>
      <c r="BC2534" s="7">
        <v>41.03</v>
      </c>
      <c r="BD2534" s="7">
        <v>27769.08</v>
      </c>
      <c r="BE2534" s="7">
        <v>1225.81</v>
      </c>
      <c r="BF2534" s="7">
        <v>3654.33</v>
      </c>
      <c r="BG2534" s="7">
        <v>1423691.3303654338</v>
      </c>
      <c r="BH2534" s="7">
        <v>83975</v>
      </c>
      <c r="BI2534" s="7">
        <v>1298772</v>
      </c>
      <c r="BJ2534" s="7">
        <v>20042317.333333328</v>
      </c>
      <c r="BK2534" s="7">
        <v>12106383.883333329</v>
      </c>
      <c r="BL2534" s="7">
        <v>2590042.63</v>
      </c>
      <c r="BM2534" s="7">
        <v>26563648.540000003</v>
      </c>
      <c r="BN2534" s="130">
        <v>0.67800000000000005</v>
      </c>
      <c r="BO2534" s="131">
        <v>3.5910249999999999E-3</v>
      </c>
      <c r="BP2534" s="161">
        <v>91338.880259189318</v>
      </c>
      <c r="BQ2534" s="162">
        <v>38745329</v>
      </c>
      <c r="BR2534" s="161">
        <v>4244227</v>
      </c>
      <c r="BS2534" s="163">
        <v>0</v>
      </c>
      <c r="BT2534" s="163">
        <v>3931399.5746345669</v>
      </c>
      <c r="BU2534" s="161">
        <v>62110737.030000001</v>
      </c>
      <c r="BV2534" s="161">
        <v>2757856.81</v>
      </c>
      <c r="BW2534" s="165">
        <v>46991442.154634565</v>
      </c>
      <c r="BX2534" s="161">
        <v>4244227</v>
      </c>
    </row>
    <row r="2535" spans="1:76" ht="14.45" x14ac:dyDescent="0.3">
      <c r="A2535" s="164" t="s">
        <v>2343</v>
      </c>
      <c r="B2535" s="6" t="s">
        <v>44</v>
      </c>
      <c r="C2535" s="6" t="s">
        <v>77</v>
      </c>
      <c r="D2535" s="6"/>
      <c r="E2535" s="6"/>
      <c r="F2535" s="24" t="str">
        <f>+Tabela1[[#This Row],[WK]]&amp;Tabela1[[#This Row],[PK]]&amp;Tabela1[[#This Row],[GK]]</f>
        <v>0609</v>
      </c>
      <c r="G2535" s="6" t="s">
        <v>2397</v>
      </c>
      <c r="H2535" s="7">
        <v>5066392094.3849888</v>
      </c>
      <c r="I2535" s="8">
        <v>1.371</v>
      </c>
      <c r="J2535" s="7">
        <v>6946023561.3699999</v>
      </c>
      <c r="K2535" s="15">
        <v>0.02</v>
      </c>
      <c r="L2535" s="7">
        <v>138920471.2274</v>
      </c>
      <c r="M2535" s="7">
        <v>80887651.227400005</v>
      </c>
      <c r="N2535" s="9">
        <v>1.3938259630912302</v>
      </c>
      <c r="O2535" s="7">
        <v>451126137</v>
      </c>
      <c r="P2535" s="8">
        <v>1.2949999999999999</v>
      </c>
      <c r="Q2535" s="7">
        <v>584208347</v>
      </c>
      <c r="R2535" s="8">
        <v>1.7000000000000001E-2</v>
      </c>
      <c r="S2535" s="7">
        <v>9931541.8990000002</v>
      </c>
      <c r="T2535" s="7">
        <v>8480488.8990000002</v>
      </c>
      <c r="U2535" s="9">
        <v>5.8443688128552163</v>
      </c>
      <c r="V2535" s="7">
        <v>89368140.126399994</v>
      </c>
      <c r="W2535" s="9">
        <v>1.5023927599065379</v>
      </c>
      <c r="X2535" s="7">
        <v>62427192.120771073</v>
      </c>
      <c r="Y2535" s="7">
        <v>0</v>
      </c>
      <c r="Z2535" s="7">
        <v>638713.42499999993</v>
      </c>
      <c r="AA2535" s="7">
        <v>4631219.6957710721</v>
      </c>
      <c r="AB2535" s="7">
        <v>57157259</v>
      </c>
      <c r="AC2535" s="7">
        <v>0</v>
      </c>
      <c r="AD2535" s="7">
        <v>0</v>
      </c>
      <c r="AE2535" s="7">
        <v>0</v>
      </c>
      <c r="AF2535" s="7">
        <v>138920471.2274</v>
      </c>
      <c r="AG2535" s="7">
        <v>9931541.8990000002</v>
      </c>
      <c r="AH2535" s="7">
        <v>0</v>
      </c>
      <c r="AI2535" s="7">
        <v>48529228</v>
      </c>
      <c r="AJ2535" s="7">
        <v>1221427</v>
      </c>
      <c r="AK2535" s="7">
        <v>17049351</v>
      </c>
      <c r="AL2535" s="7">
        <v>4620015</v>
      </c>
      <c r="AM2535" s="7">
        <v>2462214</v>
      </c>
      <c r="AN2535" s="7">
        <v>0</v>
      </c>
      <c r="AO2535" s="7">
        <v>0</v>
      </c>
      <c r="AP2535" s="7">
        <v>55725307</v>
      </c>
      <c r="AQ2535" s="7">
        <v>0</v>
      </c>
      <c r="AR2535" s="7">
        <v>58032820</v>
      </c>
      <c r="AS2535" s="7">
        <v>1451053</v>
      </c>
      <c r="AT2535" s="7">
        <v>20235325</v>
      </c>
      <c r="AU2535" s="7">
        <v>5088053</v>
      </c>
      <c r="AV2535" s="7">
        <v>1904998</v>
      </c>
      <c r="AW2535" s="7">
        <v>0</v>
      </c>
      <c r="AX2535" s="7">
        <v>0</v>
      </c>
      <c r="AY2535" s="7">
        <v>56262162</v>
      </c>
      <c r="AZ2535" s="7">
        <v>1622</v>
      </c>
      <c r="BA2535" s="7">
        <v>638713.42499999993</v>
      </c>
      <c r="BB2535" s="7">
        <v>0</v>
      </c>
      <c r="BC2535" s="7">
        <v>87.13</v>
      </c>
      <c r="BD2535" s="7">
        <v>28340.07</v>
      </c>
      <c r="BE2535" s="7">
        <v>938.93</v>
      </c>
      <c r="BF2535" s="7">
        <v>3944.87</v>
      </c>
      <c r="BG2535" s="7">
        <v>2788366.6957710716</v>
      </c>
      <c r="BH2535" s="7">
        <v>164469</v>
      </c>
      <c r="BI2535" s="7">
        <v>1842853</v>
      </c>
      <c r="BJ2535" s="7">
        <v>28438423.095833331</v>
      </c>
      <c r="BK2535" s="7">
        <v>17139581.43333333</v>
      </c>
      <c r="BL2535" s="7">
        <v>2949428.6333333333</v>
      </c>
      <c r="BM2535" s="7">
        <v>39296509.383333333</v>
      </c>
      <c r="BN2535" s="130">
        <v>1.109</v>
      </c>
      <c r="BO2535" s="131">
        <v>5.0396946999999997E-3</v>
      </c>
      <c r="BP2535" s="161">
        <v>128186.26237332464</v>
      </c>
      <c r="BQ2535" s="162">
        <v>57157259</v>
      </c>
      <c r="BR2535" s="161">
        <v>2748466</v>
      </c>
      <c r="BS2535" s="163">
        <v>0</v>
      </c>
      <c r="BT2535" s="163">
        <v>2872485.8736000061</v>
      </c>
      <c r="BU2535" s="161">
        <v>138920471.22999999</v>
      </c>
      <c r="BV2535" s="161">
        <v>9931541.9000000004</v>
      </c>
      <c r="BW2535" s="165">
        <v>2872485.8736000061</v>
      </c>
      <c r="BX2535" s="161">
        <v>2748466</v>
      </c>
    </row>
    <row r="2536" spans="1:76" ht="14.45" x14ac:dyDescent="0.3">
      <c r="A2536" s="164" t="s">
        <v>2343</v>
      </c>
      <c r="B2536" s="6" t="s">
        <v>44</v>
      </c>
      <c r="C2536" s="6" t="s">
        <v>90</v>
      </c>
      <c r="D2536" s="6"/>
      <c r="E2536" s="6"/>
      <c r="F2536" s="24" t="str">
        <f>+Tabela1[[#This Row],[WK]]&amp;Tabela1[[#This Row],[PK]]&amp;Tabela1[[#This Row],[GK]]</f>
        <v>0610</v>
      </c>
      <c r="G2536" s="6" t="s">
        <v>2398</v>
      </c>
      <c r="H2536" s="7">
        <v>1910173631.1969998</v>
      </c>
      <c r="I2536" s="8">
        <v>1.371</v>
      </c>
      <c r="J2536" s="7">
        <v>2618848048.3700004</v>
      </c>
      <c r="K2536" s="15">
        <v>0.02</v>
      </c>
      <c r="L2536" s="7">
        <v>52376960.967400007</v>
      </c>
      <c r="M2536" s="7">
        <v>34074065.967400007</v>
      </c>
      <c r="N2536" s="9">
        <v>1.8616763068028312</v>
      </c>
      <c r="O2536" s="7">
        <v>127570420</v>
      </c>
      <c r="P2536" s="8">
        <v>1.2949999999999999</v>
      </c>
      <c r="Q2536" s="7">
        <v>165203695</v>
      </c>
      <c r="R2536" s="8">
        <v>1.7000000000000001E-2</v>
      </c>
      <c r="S2536" s="7">
        <v>2808462.8150000004</v>
      </c>
      <c r="T2536" s="7">
        <v>1694266.8150000004</v>
      </c>
      <c r="U2536" s="9">
        <v>1.5206182888827464</v>
      </c>
      <c r="V2536" s="7">
        <v>35768332.782400005</v>
      </c>
      <c r="W2536" s="9">
        <v>1.8421056368536359</v>
      </c>
      <c r="X2536" s="7">
        <v>56048480.83456102</v>
      </c>
      <c r="Y2536" s="7">
        <v>15650963</v>
      </c>
      <c r="Z2536" s="7">
        <v>403596.79499999998</v>
      </c>
      <c r="AA2536" s="7">
        <v>1482720.0395610225</v>
      </c>
      <c r="AB2536" s="7">
        <v>38511201</v>
      </c>
      <c r="AC2536" s="7">
        <v>0</v>
      </c>
      <c r="AD2536" s="7">
        <v>20280148.052161012</v>
      </c>
      <c r="AE2536" s="7">
        <v>0</v>
      </c>
      <c r="AF2536" s="7">
        <v>52376960.967400007</v>
      </c>
      <c r="AG2536" s="7">
        <v>2808462.8150000004</v>
      </c>
      <c r="AH2536" s="7">
        <v>20280148.052161012</v>
      </c>
      <c r="AI2536" s="7">
        <v>15305570</v>
      </c>
      <c r="AJ2536" s="7">
        <v>1645861</v>
      </c>
      <c r="AK2536" s="7">
        <v>5929291</v>
      </c>
      <c r="AL2536" s="7">
        <v>1809930</v>
      </c>
      <c r="AM2536" s="7">
        <v>1418304</v>
      </c>
      <c r="AN2536" s="7">
        <v>0</v>
      </c>
      <c r="AO2536" s="7">
        <v>0</v>
      </c>
      <c r="AP2536" s="7">
        <v>38362774</v>
      </c>
      <c r="AQ2536" s="7">
        <v>19891</v>
      </c>
      <c r="AR2536" s="7">
        <v>18302895</v>
      </c>
      <c r="AS2536" s="7">
        <v>1114196</v>
      </c>
      <c r="AT2536" s="7">
        <v>7467673</v>
      </c>
      <c r="AU2536" s="7">
        <v>2132715</v>
      </c>
      <c r="AV2536" s="7">
        <v>1386845</v>
      </c>
      <c r="AW2536" s="7">
        <v>0</v>
      </c>
      <c r="AX2536" s="7">
        <v>0</v>
      </c>
      <c r="AY2536" s="7">
        <v>37868231</v>
      </c>
      <c r="AZ2536" s="7">
        <v>8110</v>
      </c>
      <c r="BA2536" s="7">
        <v>403596.79499999998</v>
      </c>
      <c r="BB2536" s="7">
        <v>214.13</v>
      </c>
      <c r="BC2536" s="7">
        <v>144.53</v>
      </c>
      <c r="BD2536" s="7">
        <v>17203.5</v>
      </c>
      <c r="BE2536" s="7">
        <v>212.19</v>
      </c>
      <c r="BF2536" s="7">
        <v>0</v>
      </c>
      <c r="BG2536" s="7">
        <v>944680.03956102254</v>
      </c>
      <c r="BH2536" s="7">
        <v>55721</v>
      </c>
      <c r="BI2536" s="7">
        <v>538040</v>
      </c>
      <c r="BJ2536" s="7">
        <v>8302874.9491666649</v>
      </c>
      <c r="BK2536" s="7">
        <v>3484406.7766666654</v>
      </c>
      <c r="BL2536" s="7">
        <v>2283663.7566666664</v>
      </c>
      <c r="BM2536" s="7">
        <v>14706545.176666668</v>
      </c>
      <c r="BN2536" s="130">
        <v>0.88600000000000001</v>
      </c>
      <c r="BO2536" s="131">
        <v>2.3390655000000002E-3</v>
      </c>
      <c r="BP2536" s="161">
        <v>59494.885760950972</v>
      </c>
      <c r="BQ2536" s="162">
        <v>38511201</v>
      </c>
      <c r="BR2536" s="161">
        <v>954860</v>
      </c>
      <c r="BS2536" s="163">
        <v>0</v>
      </c>
      <c r="BT2536" s="163">
        <v>0</v>
      </c>
      <c r="BU2536" s="161">
        <v>52376960.969999999</v>
      </c>
      <c r="BV2536" s="161">
        <v>2808462.82</v>
      </c>
      <c r="BW2536" s="165">
        <v>20280148.050000001</v>
      </c>
      <c r="BX2536" s="161">
        <v>954860</v>
      </c>
    </row>
    <row r="2537" spans="1:76" ht="14.45" x14ac:dyDescent="0.3">
      <c r="A2537" s="164" t="s">
        <v>2343</v>
      </c>
      <c r="B2537" s="6" t="s">
        <v>44</v>
      </c>
      <c r="C2537" s="6" t="s">
        <v>92</v>
      </c>
      <c r="D2537" s="6"/>
      <c r="E2537" s="6"/>
      <c r="F2537" s="24" t="str">
        <f>+Tabela1[[#This Row],[WK]]&amp;Tabela1[[#This Row],[PK]]&amp;Tabela1[[#This Row],[GK]]</f>
        <v>0611</v>
      </c>
      <c r="G2537" s="6" t="s">
        <v>2399</v>
      </c>
      <c r="H2537" s="7">
        <v>3126929428.672401</v>
      </c>
      <c r="I2537" s="8">
        <v>1.371</v>
      </c>
      <c r="J2537" s="7">
        <v>4287020246.6799998</v>
      </c>
      <c r="K2537" s="15">
        <v>0.02</v>
      </c>
      <c r="L2537" s="7">
        <v>85740404.933599994</v>
      </c>
      <c r="M2537" s="7">
        <v>52188407.933599994</v>
      </c>
      <c r="N2537" s="9">
        <v>1.5554486349530847</v>
      </c>
      <c r="O2537" s="7">
        <v>277833650</v>
      </c>
      <c r="P2537" s="8">
        <v>1.2949999999999999</v>
      </c>
      <c r="Q2537" s="7">
        <v>359794577</v>
      </c>
      <c r="R2537" s="8">
        <v>1.7000000000000001E-2</v>
      </c>
      <c r="S2537" s="7">
        <v>6116507.8090000004</v>
      </c>
      <c r="T2537" s="7">
        <v>5099419.8090000004</v>
      </c>
      <c r="U2537" s="9">
        <v>5.0137449355414674</v>
      </c>
      <c r="V2537" s="7">
        <v>57287827.742599994</v>
      </c>
      <c r="W2537" s="9">
        <v>1.657198266676714</v>
      </c>
      <c r="X2537" s="7">
        <v>118045267.42830892</v>
      </c>
      <c r="Y2537" s="7">
        <v>21266423</v>
      </c>
      <c r="Z2537" s="7">
        <v>322085.53999999998</v>
      </c>
      <c r="AA2537" s="7">
        <v>3574733.888308919</v>
      </c>
      <c r="AB2537" s="7">
        <v>92882025</v>
      </c>
      <c r="AC2537" s="7">
        <v>0</v>
      </c>
      <c r="AD2537" s="7">
        <v>60757439.685708925</v>
      </c>
      <c r="AE2537" s="7">
        <v>0</v>
      </c>
      <c r="AF2537" s="7">
        <v>85740404.933599994</v>
      </c>
      <c r="AG2537" s="7">
        <v>6116507.8090000004</v>
      </c>
      <c r="AH2537" s="7">
        <v>60757439.685708925</v>
      </c>
      <c r="AI2537" s="7">
        <v>28057442</v>
      </c>
      <c r="AJ2537" s="7">
        <v>601433</v>
      </c>
      <c r="AK2537" s="7">
        <v>12606202</v>
      </c>
      <c r="AL2537" s="7">
        <v>3819181</v>
      </c>
      <c r="AM2537" s="7">
        <v>2791402</v>
      </c>
      <c r="AN2537" s="7">
        <v>0</v>
      </c>
      <c r="AO2537" s="7">
        <v>0</v>
      </c>
      <c r="AP2537" s="7">
        <v>91629173</v>
      </c>
      <c r="AQ2537" s="7">
        <v>0</v>
      </c>
      <c r="AR2537" s="7">
        <v>33551997</v>
      </c>
      <c r="AS2537" s="7">
        <v>1017088</v>
      </c>
      <c r="AT2537" s="7">
        <v>14081055</v>
      </c>
      <c r="AU2537" s="7">
        <v>4341211</v>
      </c>
      <c r="AV2537" s="7">
        <v>1648586</v>
      </c>
      <c r="AW2537" s="7">
        <v>0</v>
      </c>
      <c r="AX2537" s="7">
        <v>0</v>
      </c>
      <c r="AY2537" s="7">
        <v>91438886</v>
      </c>
      <c r="AZ2537" s="7">
        <v>0</v>
      </c>
      <c r="BA2537" s="7">
        <v>322085.53999999998</v>
      </c>
      <c r="BB2537" s="7">
        <v>0</v>
      </c>
      <c r="BC2537" s="7">
        <v>1224.4100000000001</v>
      </c>
      <c r="BD2537" s="7">
        <v>3543.58</v>
      </c>
      <c r="BE2537" s="7">
        <v>9914.6</v>
      </c>
      <c r="BF2537" s="7">
        <v>8265.48</v>
      </c>
      <c r="BG2537" s="7">
        <v>1711633.8883089188</v>
      </c>
      <c r="BH2537" s="7">
        <v>100959</v>
      </c>
      <c r="BI2537" s="7">
        <v>1863100</v>
      </c>
      <c r="BJ2537" s="7">
        <v>28750837.497500002</v>
      </c>
      <c r="BK2537" s="7">
        <v>14909509.083333336</v>
      </c>
      <c r="BL2537" s="7">
        <v>6896930.5766666671</v>
      </c>
      <c r="BM2537" s="7">
        <v>41571452.50333333</v>
      </c>
      <c r="BN2537" s="130">
        <v>0.93100000000000005</v>
      </c>
      <c r="BO2537" s="131">
        <v>3.7062396999999999E-3</v>
      </c>
      <c r="BP2537" s="161">
        <v>94269.403537717852</v>
      </c>
      <c r="BQ2537" s="162">
        <v>92882025</v>
      </c>
      <c r="BR2537" s="161">
        <v>1666836</v>
      </c>
      <c r="BS2537" s="163">
        <v>0</v>
      </c>
      <c r="BT2537" s="163">
        <v>1131306.5716910958</v>
      </c>
      <c r="BU2537" s="161">
        <v>85740404.930000007</v>
      </c>
      <c r="BV2537" s="161">
        <v>6116507.8099999996</v>
      </c>
      <c r="BW2537" s="165">
        <v>61888746.261691093</v>
      </c>
      <c r="BX2537" s="161">
        <v>1666836</v>
      </c>
    </row>
    <row r="2538" spans="1:76" ht="14.45" x14ac:dyDescent="0.3">
      <c r="A2538" s="164" t="s">
        <v>2343</v>
      </c>
      <c r="B2538" s="6" t="s">
        <v>44</v>
      </c>
      <c r="C2538" s="6" t="s">
        <v>93</v>
      </c>
      <c r="D2538" s="6"/>
      <c r="E2538" s="6"/>
      <c r="F2538" s="24" t="str">
        <f>+Tabela1[[#This Row],[WK]]&amp;Tabela1[[#This Row],[PK]]&amp;Tabela1[[#This Row],[GK]]</f>
        <v>0612</v>
      </c>
      <c r="G2538" s="6" t="s">
        <v>2400</v>
      </c>
      <c r="H2538" s="7">
        <v>1272557034.8015926</v>
      </c>
      <c r="I2538" s="8">
        <v>1.371</v>
      </c>
      <c r="J2538" s="7">
        <v>1744675694.7100003</v>
      </c>
      <c r="K2538" s="15">
        <v>0.02</v>
      </c>
      <c r="L2538" s="7">
        <v>34893513.894200005</v>
      </c>
      <c r="M2538" s="7">
        <v>24217441.894200005</v>
      </c>
      <c r="N2538" s="9">
        <v>2.2683850290818577</v>
      </c>
      <c r="O2538" s="7">
        <v>89001461</v>
      </c>
      <c r="P2538" s="8">
        <v>1.2949999999999999</v>
      </c>
      <c r="Q2538" s="7">
        <v>115256893</v>
      </c>
      <c r="R2538" s="8">
        <v>1.7000000000000001E-2</v>
      </c>
      <c r="S2538" s="7">
        <v>1959367.1810000001</v>
      </c>
      <c r="T2538" s="7">
        <v>1622998.1810000001</v>
      </c>
      <c r="U2538" s="9">
        <v>4.8250527872663653</v>
      </c>
      <c r="V2538" s="7">
        <v>25840440.075200006</v>
      </c>
      <c r="W2538" s="9">
        <v>2.3464770503832897</v>
      </c>
      <c r="X2538" s="7">
        <v>51370954.642441511</v>
      </c>
      <c r="Y2538" s="7">
        <v>12241956</v>
      </c>
      <c r="Z2538" s="7">
        <v>382245.32500000001</v>
      </c>
      <c r="AA2538" s="7">
        <v>1694503.3174415093</v>
      </c>
      <c r="AB2538" s="7">
        <v>25058381</v>
      </c>
      <c r="AC2538" s="7">
        <v>11993869</v>
      </c>
      <c r="AD2538" s="7">
        <v>25530514.567241505</v>
      </c>
      <c r="AE2538" s="7">
        <v>0</v>
      </c>
      <c r="AF2538" s="7">
        <v>34893513.894200005</v>
      </c>
      <c r="AG2538" s="7">
        <v>1959367.1810000001</v>
      </c>
      <c r="AH2538" s="7">
        <v>25530514.567241505</v>
      </c>
      <c r="AI2538" s="7">
        <v>8927733</v>
      </c>
      <c r="AJ2538" s="7">
        <v>254072</v>
      </c>
      <c r="AK2538" s="7">
        <v>16792419</v>
      </c>
      <c r="AL2538" s="7">
        <v>3991238</v>
      </c>
      <c r="AM2538" s="7">
        <v>1855745</v>
      </c>
      <c r="AN2538" s="7">
        <v>0</v>
      </c>
      <c r="AO2538" s="7">
        <v>0</v>
      </c>
      <c r="AP2538" s="7">
        <v>23969879</v>
      </c>
      <c r="AQ2538" s="7">
        <v>0</v>
      </c>
      <c r="AR2538" s="7">
        <v>10676072</v>
      </c>
      <c r="AS2538" s="7">
        <v>336369</v>
      </c>
      <c r="AT2538" s="7">
        <v>21147507</v>
      </c>
      <c r="AU2538" s="7">
        <v>4478133</v>
      </c>
      <c r="AV2538" s="7">
        <v>1030837</v>
      </c>
      <c r="AW2538" s="7">
        <v>0</v>
      </c>
      <c r="AX2538" s="7">
        <v>0</v>
      </c>
      <c r="AY2538" s="7">
        <v>24491170</v>
      </c>
      <c r="AZ2538" s="7">
        <v>0</v>
      </c>
      <c r="BA2538" s="7">
        <v>382245.32500000001</v>
      </c>
      <c r="BB2538" s="7">
        <v>0</v>
      </c>
      <c r="BC2538" s="7">
        <v>80.08</v>
      </c>
      <c r="BD2538" s="7">
        <v>6721.19</v>
      </c>
      <c r="BE2538" s="7">
        <v>4717.09</v>
      </c>
      <c r="BF2538" s="7">
        <v>26566.47</v>
      </c>
      <c r="BG2538" s="7">
        <v>943476.31744150934</v>
      </c>
      <c r="BH2538" s="7">
        <v>55650</v>
      </c>
      <c r="BI2538" s="7">
        <v>751027</v>
      </c>
      <c r="BJ2538" s="7">
        <v>11589642.733333332</v>
      </c>
      <c r="BK2538" s="7">
        <v>6351515.8333333321</v>
      </c>
      <c r="BL2538" s="7">
        <v>1461217.2999999998</v>
      </c>
      <c r="BM2538" s="7">
        <v>18030073</v>
      </c>
      <c r="BN2538" s="130">
        <v>0.72099999999999997</v>
      </c>
      <c r="BO2538" s="131">
        <v>1.9203505000000001E-3</v>
      </c>
      <c r="BP2538" s="161">
        <v>48844.73540789025</v>
      </c>
      <c r="BQ2538" s="162">
        <v>25058381</v>
      </c>
      <c r="BR2538" s="161">
        <v>-475222</v>
      </c>
      <c r="BS2538" s="163">
        <v>0</v>
      </c>
      <c r="BT2538" s="163">
        <v>4301470.3575584888</v>
      </c>
      <c r="BU2538" s="161">
        <v>34893513.890000001</v>
      </c>
      <c r="BV2538" s="161">
        <v>1959367.18</v>
      </c>
      <c r="BW2538" s="165">
        <v>29831984.927558489</v>
      </c>
      <c r="BX2538" s="161">
        <v>-475222</v>
      </c>
    </row>
    <row r="2539" spans="1:76" ht="14.45" x14ac:dyDescent="0.3">
      <c r="A2539" s="164" t="s">
        <v>2343</v>
      </c>
      <c r="B2539" s="6" t="s">
        <v>44</v>
      </c>
      <c r="C2539" s="6" t="s">
        <v>95</v>
      </c>
      <c r="D2539" s="6"/>
      <c r="E2539" s="6"/>
      <c r="F2539" s="24" t="str">
        <f>+Tabela1[[#This Row],[WK]]&amp;Tabela1[[#This Row],[PK]]&amp;Tabela1[[#This Row],[GK]]</f>
        <v>0613</v>
      </c>
      <c r="G2539" s="6" t="s">
        <v>2401</v>
      </c>
      <c r="H2539" s="7">
        <v>820309241.34639859</v>
      </c>
      <c r="I2539" s="8">
        <v>1.371</v>
      </c>
      <c r="J2539" s="7">
        <v>1124643969.8900001</v>
      </c>
      <c r="K2539" s="15">
        <v>0.02</v>
      </c>
      <c r="L2539" s="7">
        <v>22492879.397800002</v>
      </c>
      <c r="M2539" s="7">
        <v>14894363.397800002</v>
      </c>
      <c r="N2539" s="9">
        <v>1.9601674060829775</v>
      </c>
      <c r="O2539" s="7">
        <v>292248612</v>
      </c>
      <c r="P2539" s="8">
        <v>1.2949999999999999</v>
      </c>
      <c r="Q2539" s="7">
        <v>378461953</v>
      </c>
      <c r="R2539" s="8">
        <v>1.7000000000000001E-2</v>
      </c>
      <c r="S2539" s="7">
        <v>6433853.2010000004</v>
      </c>
      <c r="T2539" s="7">
        <v>5864531.2010000004</v>
      </c>
      <c r="U2539" s="9">
        <v>10.300903883918064</v>
      </c>
      <c r="V2539" s="7">
        <v>20758894.598800004</v>
      </c>
      <c r="W2539" s="9">
        <v>2.5415409314925204</v>
      </c>
      <c r="X2539" s="7">
        <v>28992675.42137808</v>
      </c>
      <c r="Y2539" s="7">
        <v>6959260</v>
      </c>
      <c r="Z2539" s="7">
        <v>777729.67999999993</v>
      </c>
      <c r="AA2539" s="7">
        <v>844853.74137808033</v>
      </c>
      <c r="AB2539" s="7">
        <v>13458475</v>
      </c>
      <c r="AC2539" s="7">
        <v>6952357</v>
      </c>
      <c r="AD2539" s="7">
        <v>8233780.8225780772</v>
      </c>
      <c r="AE2539" s="7">
        <v>0</v>
      </c>
      <c r="AF2539" s="7">
        <v>22492879.397800002</v>
      </c>
      <c r="AG2539" s="7">
        <v>6433853.2010000004</v>
      </c>
      <c r="AH2539" s="7">
        <v>8233780.8225780772</v>
      </c>
      <c r="AI2539" s="7">
        <v>6354165</v>
      </c>
      <c r="AJ2539" s="7">
        <v>531716</v>
      </c>
      <c r="AK2539" s="7">
        <v>8350039</v>
      </c>
      <c r="AL2539" s="7">
        <v>4206858</v>
      </c>
      <c r="AM2539" s="7">
        <v>935467</v>
      </c>
      <c r="AN2539" s="7">
        <v>0</v>
      </c>
      <c r="AO2539" s="7">
        <v>0</v>
      </c>
      <c r="AP2539" s="7">
        <v>13040358</v>
      </c>
      <c r="AQ2539" s="7">
        <v>0</v>
      </c>
      <c r="AR2539" s="7">
        <v>7598516</v>
      </c>
      <c r="AS2539" s="7">
        <v>569322</v>
      </c>
      <c r="AT2539" s="7">
        <v>8869906</v>
      </c>
      <c r="AU2539" s="7">
        <v>4849920</v>
      </c>
      <c r="AV2539" s="7">
        <v>311904</v>
      </c>
      <c r="AW2539" s="7">
        <v>0</v>
      </c>
      <c r="AX2539" s="7">
        <v>0</v>
      </c>
      <c r="AY2539" s="7">
        <v>13131029</v>
      </c>
      <c r="AZ2539" s="7">
        <v>0</v>
      </c>
      <c r="BA2539" s="7">
        <v>777729.67999999993</v>
      </c>
      <c r="BB2539" s="7">
        <v>2443.9299999999998</v>
      </c>
      <c r="BC2539" s="7">
        <v>400.68</v>
      </c>
      <c r="BD2539" s="7">
        <v>12648.41</v>
      </c>
      <c r="BE2539" s="7">
        <v>13515.74</v>
      </c>
      <c r="BF2539" s="7">
        <v>0</v>
      </c>
      <c r="BG2539" s="7">
        <v>546300.74137808033</v>
      </c>
      <c r="BH2539" s="7">
        <v>32223</v>
      </c>
      <c r="BI2539" s="7">
        <v>298553</v>
      </c>
      <c r="BJ2539" s="7">
        <v>4607208.2266666666</v>
      </c>
      <c r="BK2539" s="7">
        <v>2758350.8699999996</v>
      </c>
      <c r="BL2539" s="7">
        <v>1903390.26</v>
      </c>
      <c r="BM2539" s="7">
        <v>3588648.9066666667</v>
      </c>
      <c r="BN2539" s="130">
        <v>0.77400000000000002</v>
      </c>
      <c r="BO2539" s="131">
        <v>1.4036841999999999E-3</v>
      </c>
      <c r="BP2539" s="161">
        <v>35703.159812597129</v>
      </c>
      <c r="BQ2539" s="162">
        <v>13458475</v>
      </c>
      <c r="BR2539" s="161">
        <v>1461991</v>
      </c>
      <c r="BS2539" s="163">
        <v>0</v>
      </c>
      <c r="BT2539" s="163">
        <v>3311332.9199999976</v>
      </c>
      <c r="BU2539" s="161">
        <v>22492879.399999999</v>
      </c>
      <c r="BV2539" s="161">
        <v>6433853.2000000002</v>
      </c>
      <c r="BW2539" s="165">
        <v>11545113.739999998</v>
      </c>
      <c r="BX2539" s="161">
        <v>1461991</v>
      </c>
    </row>
    <row r="2540" spans="1:76" ht="14.45" x14ac:dyDescent="0.3">
      <c r="A2540" s="164" t="s">
        <v>2343</v>
      </c>
      <c r="B2540" s="6" t="s">
        <v>44</v>
      </c>
      <c r="C2540" s="6" t="s">
        <v>97</v>
      </c>
      <c r="D2540" s="6"/>
      <c r="E2540" s="6"/>
      <c r="F2540" s="24" t="str">
        <f>+Tabela1[[#This Row],[WK]]&amp;Tabela1[[#This Row],[PK]]&amp;Tabela1[[#This Row],[GK]]</f>
        <v>0614</v>
      </c>
      <c r="G2540" s="6" t="s">
        <v>2402</v>
      </c>
      <c r="H2540" s="7">
        <v>3631576047.1237812</v>
      </c>
      <c r="I2540" s="8">
        <v>1.371</v>
      </c>
      <c r="J2540" s="7">
        <v>4978890760.6200008</v>
      </c>
      <c r="K2540" s="15">
        <v>0.02</v>
      </c>
      <c r="L2540" s="7">
        <v>99577815.212400019</v>
      </c>
      <c r="M2540" s="7">
        <v>61960428.212400019</v>
      </c>
      <c r="N2540" s="9">
        <v>1.6471220665167419</v>
      </c>
      <c r="O2540" s="7">
        <v>839269186</v>
      </c>
      <c r="P2540" s="8">
        <v>1.2949999999999999</v>
      </c>
      <c r="Q2540" s="7">
        <v>1086853596</v>
      </c>
      <c r="R2540" s="8">
        <v>1.7000000000000001E-2</v>
      </c>
      <c r="S2540" s="7">
        <v>18476511.132000003</v>
      </c>
      <c r="T2540" s="7">
        <v>15916064.132000003</v>
      </c>
      <c r="U2540" s="9">
        <v>6.2161271574846122</v>
      </c>
      <c r="V2540" s="7">
        <v>77876492.344400018</v>
      </c>
      <c r="W2540" s="9">
        <v>1.9382949400507756</v>
      </c>
      <c r="X2540" s="7">
        <v>137107511.09758496</v>
      </c>
      <c r="Y2540" s="7">
        <v>0</v>
      </c>
      <c r="Z2540" s="7">
        <v>611869.50999999989</v>
      </c>
      <c r="AA2540" s="7">
        <v>2571962.5875849482</v>
      </c>
      <c r="AB2540" s="7">
        <v>119889781</v>
      </c>
      <c r="AC2540" s="7">
        <v>14033898</v>
      </c>
      <c r="AD2540" s="7">
        <v>59231018.753184929</v>
      </c>
      <c r="AE2540" s="7">
        <v>0</v>
      </c>
      <c r="AF2540" s="7">
        <v>99577815.212400019</v>
      </c>
      <c r="AG2540" s="7">
        <v>18476511.132000003</v>
      </c>
      <c r="AH2540" s="7">
        <v>59231018.753184929</v>
      </c>
      <c r="AI2540" s="7">
        <v>31457075</v>
      </c>
      <c r="AJ2540" s="7">
        <v>2088600</v>
      </c>
      <c r="AK2540" s="7">
        <v>10619385</v>
      </c>
      <c r="AL2540" s="7">
        <v>1446345</v>
      </c>
      <c r="AM2540" s="7">
        <v>954490</v>
      </c>
      <c r="AN2540" s="7">
        <v>0</v>
      </c>
      <c r="AO2540" s="7">
        <v>0</v>
      </c>
      <c r="AP2540" s="7">
        <v>115907244</v>
      </c>
      <c r="AQ2540" s="7">
        <v>0</v>
      </c>
      <c r="AR2540" s="7">
        <v>37617387</v>
      </c>
      <c r="AS2540" s="7">
        <v>2560447</v>
      </c>
      <c r="AT2540" s="7">
        <v>11842756</v>
      </c>
      <c r="AU2540" s="7">
        <v>1588370</v>
      </c>
      <c r="AV2540" s="7">
        <v>1263686</v>
      </c>
      <c r="AW2540" s="7">
        <v>0</v>
      </c>
      <c r="AX2540" s="7">
        <v>0</v>
      </c>
      <c r="AY2540" s="7">
        <v>118977328</v>
      </c>
      <c r="AZ2540" s="7">
        <v>0</v>
      </c>
      <c r="BA2540" s="7">
        <v>611869.50999999989</v>
      </c>
      <c r="BB2540" s="7">
        <v>0</v>
      </c>
      <c r="BC2540" s="7">
        <v>260.99</v>
      </c>
      <c r="BD2540" s="7">
        <v>24439.119999999999</v>
      </c>
      <c r="BE2540" s="7">
        <v>3020.82</v>
      </c>
      <c r="BF2540" s="7">
        <v>6951.44</v>
      </c>
      <c r="BG2540" s="7">
        <v>1814390.5875849479</v>
      </c>
      <c r="BH2540" s="7">
        <v>107020</v>
      </c>
      <c r="BI2540" s="7">
        <v>757572</v>
      </c>
      <c r="BJ2540" s="7">
        <v>11690660.614999998</v>
      </c>
      <c r="BK2540" s="7">
        <v>5310460.1233333312</v>
      </c>
      <c r="BL2540" s="7">
        <v>2209094.2033333336</v>
      </c>
      <c r="BM2540" s="7">
        <v>21102613.560000002</v>
      </c>
      <c r="BN2540" s="130">
        <v>1</v>
      </c>
      <c r="BO2540" s="131">
        <v>4.4311873999999998E-3</v>
      </c>
      <c r="BP2540" s="161">
        <v>112708.68300846619</v>
      </c>
      <c r="BQ2540" s="162">
        <v>119889781</v>
      </c>
      <c r="BR2540" s="161">
        <v>1680071</v>
      </c>
      <c r="BS2540" s="163">
        <v>0</v>
      </c>
      <c r="BT2540" s="163">
        <v>4244699.5500000119</v>
      </c>
      <c r="BU2540" s="161">
        <v>99577815.209999993</v>
      </c>
      <c r="BV2540" s="161">
        <v>18476511.129999999</v>
      </c>
      <c r="BW2540" s="165">
        <v>63475718.300000012</v>
      </c>
      <c r="BX2540" s="161">
        <v>1680071</v>
      </c>
    </row>
    <row r="2541" spans="1:76" ht="14.45" x14ac:dyDescent="0.3">
      <c r="A2541" s="164" t="s">
        <v>2343</v>
      </c>
      <c r="B2541" s="6" t="s">
        <v>44</v>
      </c>
      <c r="C2541" s="6" t="s">
        <v>130</v>
      </c>
      <c r="D2541" s="6"/>
      <c r="E2541" s="6"/>
      <c r="F2541" s="24" t="str">
        <f>+Tabela1[[#This Row],[WK]]&amp;Tabela1[[#This Row],[PK]]&amp;Tabela1[[#This Row],[GK]]</f>
        <v>0615</v>
      </c>
      <c r="G2541" s="6" t="s">
        <v>2403</v>
      </c>
      <c r="H2541" s="7">
        <v>1422167737.527195</v>
      </c>
      <c r="I2541" s="8">
        <v>1.371</v>
      </c>
      <c r="J2541" s="7">
        <v>1949791968.1500001</v>
      </c>
      <c r="K2541" s="15">
        <v>0.02</v>
      </c>
      <c r="L2541" s="7">
        <v>38995839.363000005</v>
      </c>
      <c r="M2541" s="7">
        <v>26114441.363000005</v>
      </c>
      <c r="N2541" s="9">
        <v>2.0272986956074184</v>
      </c>
      <c r="O2541" s="7">
        <v>92658482</v>
      </c>
      <c r="P2541" s="8">
        <v>1.2949999999999999</v>
      </c>
      <c r="Q2541" s="7">
        <v>119992733</v>
      </c>
      <c r="R2541" s="8">
        <v>1.7000000000000001E-2</v>
      </c>
      <c r="S2541" s="7">
        <v>2039876.4610000001</v>
      </c>
      <c r="T2541" s="7">
        <v>1652814.4610000001</v>
      </c>
      <c r="U2541" s="9">
        <v>4.2701542931106644</v>
      </c>
      <c r="V2541" s="7">
        <v>27767255.824000008</v>
      </c>
      <c r="W2541" s="9">
        <v>2.0927263468405535</v>
      </c>
      <c r="X2541" s="7">
        <v>67032101.117172658</v>
      </c>
      <c r="Y2541" s="7">
        <v>12648780</v>
      </c>
      <c r="Z2541" s="7">
        <v>48752.724999999999</v>
      </c>
      <c r="AA2541" s="7">
        <v>1817824.392172656</v>
      </c>
      <c r="AB2541" s="7">
        <v>42989092</v>
      </c>
      <c r="AC2541" s="7">
        <v>9527652</v>
      </c>
      <c r="AD2541" s="7">
        <v>39264845.293172657</v>
      </c>
      <c r="AE2541" s="7">
        <v>0</v>
      </c>
      <c r="AF2541" s="7">
        <v>38995839.363000005</v>
      </c>
      <c r="AG2541" s="7">
        <v>2039876.4610000001</v>
      </c>
      <c r="AH2541" s="7">
        <v>39264845.293172657</v>
      </c>
      <c r="AI2541" s="7">
        <v>10771909</v>
      </c>
      <c r="AJ2541" s="7">
        <v>364873</v>
      </c>
      <c r="AK2541" s="7">
        <v>13838271</v>
      </c>
      <c r="AL2541" s="7">
        <v>4446325</v>
      </c>
      <c r="AM2541" s="7">
        <v>1344350</v>
      </c>
      <c r="AN2541" s="7">
        <v>0</v>
      </c>
      <c r="AO2541" s="7">
        <v>0</v>
      </c>
      <c r="AP2541" s="7">
        <v>42111992</v>
      </c>
      <c r="AQ2541" s="7">
        <v>31826</v>
      </c>
      <c r="AR2541" s="7">
        <v>12881398</v>
      </c>
      <c r="AS2541" s="7">
        <v>387062</v>
      </c>
      <c r="AT2541" s="7">
        <v>14902165</v>
      </c>
      <c r="AU2541" s="7">
        <v>5055339</v>
      </c>
      <c r="AV2541" s="7">
        <v>2043454</v>
      </c>
      <c r="AW2541" s="7">
        <v>0</v>
      </c>
      <c r="AX2541" s="7">
        <v>0</v>
      </c>
      <c r="AY2541" s="7">
        <v>41944254</v>
      </c>
      <c r="AZ2541" s="7">
        <v>16220</v>
      </c>
      <c r="BA2541" s="7">
        <v>48752.724999999999</v>
      </c>
      <c r="BB2541" s="7">
        <v>0</v>
      </c>
      <c r="BC2541" s="7">
        <v>15.55</v>
      </c>
      <c r="BD2541" s="7">
        <v>563.82000000000005</v>
      </c>
      <c r="BE2541" s="7">
        <v>3411.81</v>
      </c>
      <c r="BF2541" s="7">
        <v>0</v>
      </c>
      <c r="BG2541" s="7">
        <v>932812.39217265602</v>
      </c>
      <c r="BH2541" s="7">
        <v>55021</v>
      </c>
      <c r="BI2541" s="7">
        <v>885012</v>
      </c>
      <c r="BJ2541" s="7">
        <v>13657282.424166664</v>
      </c>
      <c r="BK2541" s="7">
        <v>4861586.2866666652</v>
      </c>
      <c r="BL2541" s="7">
        <v>1663053.57</v>
      </c>
      <c r="BM2541" s="7">
        <v>31856677.41</v>
      </c>
      <c r="BN2541" s="130">
        <v>0.73399999999999999</v>
      </c>
      <c r="BO2541" s="131">
        <v>2.0998728999999999E-3</v>
      </c>
      <c r="BP2541" s="161">
        <v>53410.945849009593</v>
      </c>
      <c r="BQ2541" s="162">
        <v>42989092</v>
      </c>
      <c r="BR2541" s="161">
        <v>2275614</v>
      </c>
      <c r="BS2541" s="163">
        <v>0</v>
      </c>
      <c r="BT2541" s="163">
        <v>4204944.8828273416</v>
      </c>
      <c r="BU2541" s="161">
        <v>38995839.359999999</v>
      </c>
      <c r="BV2541" s="161">
        <v>2039876.46</v>
      </c>
      <c r="BW2541" s="165">
        <v>43469790.172827341</v>
      </c>
      <c r="BX2541" s="161">
        <v>2275614</v>
      </c>
    </row>
    <row r="2542" spans="1:76" ht="14.45" x14ac:dyDescent="0.3">
      <c r="A2542" s="164" t="s">
        <v>2343</v>
      </c>
      <c r="B2542" s="6" t="s">
        <v>44</v>
      </c>
      <c r="C2542" s="6" t="s">
        <v>134</v>
      </c>
      <c r="D2542" s="6"/>
      <c r="E2542" s="6"/>
      <c r="F2542" s="24" t="str">
        <f>+Tabela1[[#This Row],[WK]]&amp;Tabela1[[#This Row],[PK]]&amp;Tabela1[[#This Row],[GK]]</f>
        <v>0616</v>
      </c>
      <c r="G2542" s="6" t="s">
        <v>2404</v>
      </c>
      <c r="H2542" s="7">
        <v>1680269346.2596021</v>
      </c>
      <c r="I2542" s="8">
        <v>1.371</v>
      </c>
      <c r="J2542" s="7">
        <v>2303649273.71</v>
      </c>
      <c r="K2542" s="15">
        <v>0.02</v>
      </c>
      <c r="L2542" s="7">
        <v>46072985.474200003</v>
      </c>
      <c r="M2542" s="7">
        <v>29059422.474200003</v>
      </c>
      <c r="N2542" s="9">
        <v>1.7080150979662521</v>
      </c>
      <c r="O2542" s="7">
        <v>37160816</v>
      </c>
      <c r="P2542" s="8">
        <v>1.2949999999999999</v>
      </c>
      <c r="Q2542" s="7">
        <v>48123257</v>
      </c>
      <c r="R2542" s="8">
        <v>1.7000000000000001E-2</v>
      </c>
      <c r="S2542" s="7">
        <v>818095.36900000006</v>
      </c>
      <c r="T2542" s="7">
        <v>422272.36900000006</v>
      </c>
      <c r="U2542" s="9">
        <v>1.0668212029114026</v>
      </c>
      <c r="V2542" s="7">
        <v>29481694.843200006</v>
      </c>
      <c r="W2542" s="9">
        <v>1.6934367957146796</v>
      </c>
      <c r="X2542" s="7">
        <v>56348092.799272582</v>
      </c>
      <c r="Y2542" s="7">
        <v>15649662</v>
      </c>
      <c r="Z2542" s="7">
        <v>187788.19500000001</v>
      </c>
      <c r="AA2542" s="7">
        <v>2040597.6042725821</v>
      </c>
      <c r="AB2542" s="7">
        <v>38470045</v>
      </c>
      <c r="AC2542" s="7">
        <v>0</v>
      </c>
      <c r="AD2542" s="7">
        <v>26866397.95607258</v>
      </c>
      <c r="AE2542" s="7">
        <v>0</v>
      </c>
      <c r="AF2542" s="7">
        <v>46072985.474200003</v>
      </c>
      <c r="AG2542" s="7">
        <v>818095.36900000006</v>
      </c>
      <c r="AH2542" s="7">
        <v>26866397.95607258</v>
      </c>
      <c r="AI2542" s="7">
        <v>14227381</v>
      </c>
      <c r="AJ2542" s="7">
        <v>383726</v>
      </c>
      <c r="AK2542" s="7">
        <v>7168124</v>
      </c>
      <c r="AL2542" s="7">
        <v>3131520</v>
      </c>
      <c r="AM2542" s="7">
        <v>2008470</v>
      </c>
      <c r="AN2542" s="7">
        <v>0</v>
      </c>
      <c r="AO2542" s="7">
        <v>0</v>
      </c>
      <c r="AP2542" s="7">
        <v>38393955</v>
      </c>
      <c r="AQ2542" s="7">
        <v>0</v>
      </c>
      <c r="AR2542" s="7">
        <v>17013563</v>
      </c>
      <c r="AS2542" s="7">
        <v>395823</v>
      </c>
      <c r="AT2542" s="7">
        <v>8205698</v>
      </c>
      <c r="AU2542" s="7">
        <v>3591660</v>
      </c>
      <c r="AV2542" s="7">
        <v>1879581</v>
      </c>
      <c r="AW2542" s="7">
        <v>0</v>
      </c>
      <c r="AX2542" s="7">
        <v>0</v>
      </c>
      <c r="AY2542" s="7">
        <v>37806136</v>
      </c>
      <c r="AZ2542" s="7">
        <v>0</v>
      </c>
      <c r="BA2542" s="7">
        <v>187788.19500000001</v>
      </c>
      <c r="BB2542" s="7">
        <v>0</v>
      </c>
      <c r="BC2542" s="7">
        <v>0</v>
      </c>
      <c r="BD2542" s="7">
        <v>7466.52</v>
      </c>
      <c r="BE2542" s="7">
        <v>2951.55</v>
      </c>
      <c r="BF2542" s="7">
        <v>0</v>
      </c>
      <c r="BG2542" s="7">
        <v>874084.6042725821</v>
      </c>
      <c r="BH2542" s="7">
        <v>51557</v>
      </c>
      <c r="BI2542" s="7">
        <v>1166513</v>
      </c>
      <c r="BJ2542" s="7">
        <v>18001326.028333332</v>
      </c>
      <c r="BK2542" s="7">
        <v>11927228.940000001</v>
      </c>
      <c r="BL2542" s="7">
        <v>700689.65</v>
      </c>
      <c r="BM2542" s="7">
        <v>22895009.053333331</v>
      </c>
      <c r="BN2542" s="130">
        <v>0.84699999999999998</v>
      </c>
      <c r="BO2542" s="131">
        <v>2.0794672999999999E-3</v>
      </c>
      <c r="BP2542" s="161">
        <v>52891.922151197272</v>
      </c>
      <c r="BQ2542" s="162">
        <v>38470045</v>
      </c>
      <c r="BR2542" s="161">
        <v>884455</v>
      </c>
      <c r="BS2542" s="163">
        <v>0</v>
      </c>
      <c r="BT2542" s="163">
        <v>1019437.2007274181</v>
      </c>
      <c r="BU2542" s="161">
        <v>46072985.469999999</v>
      </c>
      <c r="BV2542" s="161">
        <v>818095.37</v>
      </c>
      <c r="BW2542" s="165">
        <v>27885835.160727419</v>
      </c>
      <c r="BX2542" s="161">
        <v>884455</v>
      </c>
    </row>
    <row r="2543" spans="1:76" ht="14.45" x14ac:dyDescent="0.3">
      <c r="A2543" s="164" t="s">
        <v>2343</v>
      </c>
      <c r="B2543" s="6" t="s">
        <v>44</v>
      </c>
      <c r="C2543" s="6" t="s">
        <v>141</v>
      </c>
      <c r="D2543" s="6"/>
      <c r="E2543" s="6"/>
      <c r="F2543" s="24" t="str">
        <f>+Tabela1[[#This Row],[WK]]&amp;Tabela1[[#This Row],[PK]]&amp;Tabela1[[#This Row],[GK]]</f>
        <v>0617</v>
      </c>
      <c r="G2543" s="6" t="s">
        <v>2362</v>
      </c>
      <c r="H2543" s="7">
        <v>2299885131.7160068</v>
      </c>
      <c r="I2543" s="8">
        <v>1.371</v>
      </c>
      <c r="J2543" s="7">
        <v>3153142515.5999999</v>
      </c>
      <c r="K2543" s="15">
        <v>0.02</v>
      </c>
      <c r="L2543" s="7">
        <v>63062850.311999999</v>
      </c>
      <c r="M2543" s="7">
        <v>39997810.311999999</v>
      </c>
      <c r="N2543" s="9">
        <v>1.7341314089201665</v>
      </c>
      <c r="O2543" s="7">
        <v>417416604</v>
      </c>
      <c r="P2543" s="8">
        <v>1.2949999999999999</v>
      </c>
      <c r="Q2543" s="7">
        <v>540554502</v>
      </c>
      <c r="R2543" s="8">
        <v>1.7000000000000001E-2</v>
      </c>
      <c r="S2543" s="7">
        <v>9189426.534</v>
      </c>
      <c r="T2543" s="7">
        <v>7819740.534</v>
      </c>
      <c r="U2543" s="9">
        <v>5.7091483259666811</v>
      </c>
      <c r="V2543" s="7">
        <v>47817550.846000001</v>
      </c>
      <c r="W2543" s="9">
        <v>1.9569505647822694</v>
      </c>
      <c r="X2543" s="7">
        <v>56289801.770022541</v>
      </c>
      <c r="Y2543" s="7">
        <v>16702443</v>
      </c>
      <c r="Z2543" s="7">
        <v>142268.52500000002</v>
      </c>
      <c r="AA2543" s="7">
        <v>1822287.2450225435</v>
      </c>
      <c r="AB2543" s="7">
        <v>37622803</v>
      </c>
      <c r="AC2543" s="7">
        <v>0</v>
      </c>
      <c r="AD2543" s="7">
        <v>8472250.9240225423</v>
      </c>
      <c r="AE2543" s="7">
        <v>0</v>
      </c>
      <c r="AF2543" s="7">
        <v>63062850.311999999</v>
      </c>
      <c r="AG2543" s="7">
        <v>9189426.534</v>
      </c>
      <c r="AH2543" s="7">
        <v>8472250.9240225423</v>
      </c>
      <c r="AI2543" s="7">
        <v>19287855</v>
      </c>
      <c r="AJ2543" s="7">
        <v>1346185</v>
      </c>
      <c r="AK2543" s="7">
        <v>11350428</v>
      </c>
      <c r="AL2543" s="7">
        <v>495499</v>
      </c>
      <c r="AM2543" s="7">
        <v>615483</v>
      </c>
      <c r="AN2543" s="7">
        <v>0</v>
      </c>
      <c r="AO2543" s="7">
        <v>0</v>
      </c>
      <c r="AP2543" s="7">
        <v>37279925</v>
      </c>
      <c r="AQ2543" s="7">
        <v>31826</v>
      </c>
      <c r="AR2543" s="7">
        <v>23065040</v>
      </c>
      <c r="AS2543" s="7">
        <v>1369686</v>
      </c>
      <c r="AT2543" s="7">
        <v>11254598</v>
      </c>
      <c r="AU2543" s="7">
        <v>928111</v>
      </c>
      <c r="AV2543" s="7">
        <v>626288</v>
      </c>
      <c r="AW2543" s="7">
        <v>0</v>
      </c>
      <c r="AX2543" s="7">
        <v>0</v>
      </c>
      <c r="AY2543" s="7">
        <v>37266694</v>
      </c>
      <c r="AZ2543" s="7">
        <v>12976</v>
      </c>
      <c r="BA2543" s="7">
        <v>142268.52500000002</v>
      </c>
      <c r="BB2543" s="7">
        <v>0</v>
      </c>
      <c r="BC2543" s="7">
        <v>25.46</v>
      </c>
      <c r="BD2543" s="7">
        <v>6628.84</v>
      </c>
      <c r="BE2543" s="7">
        <v>121.97</v>
      </c>
      <c r="BF2543" s="7">
        <v>0</v>
      </c>
      <c r="BG2543" s="7">
        <v>1174454.2450225435</v>
      </c>
      <c r="BH2543" s="7">
        <v>69274</v>
      </c>
      <c r="BI2543" s="7">
        <v>647833</v>
      </c>
      <c r="BJ2543" s="7">
        <v>9997203.6083333325</v>
      </c>
      <c r="BK2543" s="7">
        <v>6948720.3199999994</v>
      </c>
      <c r="BL2543" s="7">
        <v>2621844.7966666669</v>
      </c>
      <c r="BM2543" s="7">
        <v>6950243.5600000015</v>
      </c>
      <c r="BN2543" s="130">
        <v>0.93100000000000005</v>
      </c>
      <c r="BO2543" s="131">
        <v>2.9142552000000002E-3</v>
      </c>
      <c r="BP2543" s="161">
        <v>74125.020997981672</v>
      </c>
      <c r="BQ2543" s="162">
        <v>37622803</v>
      </c>
      <c r="BR2543" s="161">
        <v>2879247</v>
      </c>
      <c r="BS2543" s="163">
        <v>0</v>
      </c>
      <c r="BT2543" s="163">
        <v>1678112.2299774587</v>
      </c>
      <c r="BU2543" s="161">
        <v>63062850.310000002</v>
      </c>
      <c r="BV2543" s="161">
        <v>9189426.5299999993</v>
      </c>
      <c r="BW2543" s="165">
        <v>10150363.149977459</v>
      </c>
      <c r="BX2543" s="161">
        <v>2879247</v>
      </c>
    </row>
    <row r="2544" spans="1:76" ht="14.45" x14ac:dyDescent="0.3">
      <c r="A2544" s="164" t="s">
        <v>2343</v>
      </c>
      <c r="B2544" s="6" t="s">
        <v>44</v>
      </c>
      <c r="C2544" s="6" t="s">
        <v>147</v>
      </c>
      <c r="D2544" s="6"/>
      <c r="E2544" s="6"/>
      <c r="F2544" s="24" t="str">
        <f>+Tabela1[[#This Row],[WK]]&amp;Tabela1[[#This Row],[PK]]&amp;Tabela1[[#This Row],[GK]]</f>
        <v>0618</v>
      </c>
      <c r="G2544" s="6" t="s">
        <v>2405</v>
      </c>
      <c r="H2544" s="7">
        <v>1843358319.292593</v>
      </c>
      <c r="I2544" s="8">
        <v>1.371</v>
      </c>
      <c r="J2544" s="7">
        <v>2527244255.79</v>
      </c>
      <c r="K2544" s="15">
        <v>0.02</v>
      </c>
      <c r="L2544" s="7">
        <v>50544885.115800001</v>
      </c>
      <c r="M2544" s="7">
        <v>34156345.115800001</v>
      </c>
      <c r="N2544" s="9">
        <v>2.0841603410553962</v>
      </c>
      <c r="O2544" s="7">
        <v>103535161</v>
      </c>
      <c r="P2544" s="8">
        <v>1.2949999999999999</v>
      </c>
      <c r="Q2544" s="7">
        <v>134078033</v>
      </c>
      <c r="R2544" s="8">
        <v>1.7000000000000001E-2</v>
      </c>
      <c r="S2544" s="7">
        <v>2279326.5610000002</v>
      </c>
      <c r="T2544" s="7">
        <v>1810366.5610000002</v>
      </c>
      <c r="U2544" s="9">
        <v>3.8603858772603212</v>
      </c>
      <c r="V2544" s="7">
        <v>35966711.676799998</v>
      </c>
      <c r="W2544" s="9">
        <v>2.1335732864778287</v>
      </c>
      <c r="X2544" s="7">
        <v>91064234.574683934</v>
      </c>
      <c r="Y2544" s="7">
        <v>25995726</v>
      </c>
      <c r="Z2544" s="7">
        <v>861557.375</v>
      </c>
      <c r="AA2544" s="7">
        <v>2305527.1996839326</v>
      </c>
      <c r="AB2544" s="7">
        <v>50433362</v>
      </c>
      <c r="AC2544" s="7">
        <v>11468062</v>
      </c>
      <c r="AD2544" s="7">
        <v>55097522.897883937</v>
      </c>
      <c r="AE2544" s="7">
        <v>0</v>
      </c>
      <c r="AF2544" s="7">
        <v>50544885.115800001</v>
      </c>
      <c r="AG2544" s="7">
        <v>2279326.5610000002</v>
      </c>
      <c r="AH2544" s="7">
        <v>55097522.897883937</v>
      </c>
      <c r="AI2544" s="7">
        <v>13704714</v>
      </c>
      <c r="AJ2544" s="7">
        <v>398225</v>
      </c>
      <c r="AK2544" s="7">
        <v>24866946</v>
      </c>
      <c r="AL2544" s="7">
        <v>7473677</v>
      </c>
      <c r="AM2544" s="7">
        <v>689576</v>
      </c>
      <c r="AN2544" s="7">
        <v>0</v>
      </c>
      <c r="AO2544" s="7">
        <v>0</v>
      </c>
      <c r="AP2544" s="7">
        <v>49320012</v>
      </c>
      <c r="AQ2544" s="7">
        <v>0</v>
      </c>
      <c r="AR2544" s="7">
        <v>16388540</v>
      </c>
      <c r="AS2544" s="7">
        <v>468960</v>
      </c>
      <c r="AT2544" s="7">
        <v>28409448</v>
      </c>
      <c r="AU2544" s="7">
        <v>8492453</v>
      </c>
      <c r="AV2544" s="7">
        <v>1417822</v>
      </c>
      <c r="AW2544" s="7">
        <v>0</v>
      </c>
      <c r="AX2544" s="7">
        <v>0</v>
      </c>
      <c r="AY2544" s="7">
        <v>49572564</v>
      </c>
      <c r="AZ2544" s="7">
        <v>0</v>
      </c>
      <c r="BA2544" s="7">
        <v>861557.375</v>
      </c>
      <c r="BB2544" s="7">
        <v>0</v>
      </c>
      <c r="BC2544" s="7">
        <v>278.95999999999998</v>
      </c>
      <c r="BD2544" s="7">
        <v>14415.09</v>
      </c>
      <c r="BE2544" s="7">
        <v>51363.17</v>
      </c>
      <c r="BF2544" s="7">
        <v>0</v>
      </c>
      <c r="BG2544" s="7">
        <v>1305710.1996839324</v>
      </c>
      <c r="BH2544" s="7">
        <v>77016</v>
      </c>
      <c r="BI2544" s="7">
        <v>999817</v>
      </c>
      <c r="BJ2544" s="7">
        <v>15428905.936666671</v>
      </c>
      <c r="BK2544" s="7">
        <v>12427804.426666671</v>
      </c>
      <c r="BL2544" s="7">
        <v>479533.3133333333</v>
      </c>
      <c r="BM2544" s="7">
        <v>11045339.413333332</v>
      </c>
      <c r="BN2544" s="130">
        <v>0.64300000000000002</v>
      </c>
      <c r="BO2544" s="131">
        <v>3.0830542000000001E-3</v>
      </c>
      <c r="BP2544" s="161">
        <v>78418.47898718447</v>
      </c>
      <c r="BQ2544" s="162">
        <v>50433362</v>
      </c>
      <c r="BR2544" s="161">
        <v>2103416</v>
      </c>
      <c r="BS2544" s="163">
        <v>0</v>
      </c>
      <c r="BT2544" s="163">
        <v>3931467.9699999988</v>
      </c>
      <c r="BU2544" s="161">
        <v>50544885.119999997</v>
      </c>
      <c r="BV2544" s="161">
        <v>2279326.56</v>
      </c>
      <c r="BW2544" s="165">
        <v>59028990.869999997</v>
      </c>
      <c r="BX2544" s="161">
        <v>2103416</v>
      </c>
    </row>
    <row r="2545" spans="1:76" ht="14.45" x14ac:dyDescent="0.3">
      <c r="A2545" s="164" t="s">
        <v>2343</v>
      </c>
      <c r="B2545" s="6" t="s">
        <v>44</v>
      </c>
      <c r="C2545" s="6" t="s">
        <v>153</v>
      </c>
      <c r="D2545" s="6"/>
      <c r="E2545" s="6"/>
      <c r="F2545" s="24" t="str">
        <f>+Tabela1[[#This Row],[WK]]&amp;Tabela1[[#This Row],[PK]]&amp;Tabela1[[#This Row],[GK]]</f>
        <v>0619</v>
      </c>
      <c r="G2545" s="6" t="s">
        <v>2406</v>
      </c>
      <c r="H2545" s="7">
        <v>919100097.18479609</v>
      </c>
      <c r="I2545" s="8">
        <v>1.371</v>
      </c>
      <c r="J2545" s="7">
        <v>1260086233.24</v>
      </c>
      <c r="K2545" s="15">
        <v>0.02</v>
      </c>
      <c r="L2545" s="7">
        <v>25201724.664799999</v>
      </c>
      <c r="M2545" s="7">
        <v>17189806.664799999</v>
      </c>
      <c r="N2545" s="9">
        <v>2.1455295304819644</v>
      </c>
      <c r="O2545" s="7">
        <v>33618431</v>
      </c>
      <c r="P2545" s="8">
        <v>1.2949999999999999</v>
      </c>
      <c r="Q2545" s="7">
        <v>43535869</v>
      </c>
      <c r="R2545" s="8">
        <v>1.7000000000000001E-2</v>
      </c>
      <c r="S2545" s="7">
        <v>740109.77300000004</v>
      </c>
      <c r="T2545" s="7">
        <v>598643.77300000004</v>
      </c>
      <c r="U2545" s="9">
        <v>4.2317148502113584</v>
      </c>
      <c r="V2545" s="7">
        <v>17788450.437799998</v>
      </c>
      <c r="W2545" s="9">
        <v>2.1817260707701243</v>
      </c>
      <c r="X2545" s="7">
        <v>56506747.934726588</v>
      </c>
      <c r="Y2545" s="7">
        <v>18533589</v>
      </c>
      <c r="Z2545" s="7">
        <v>2017497.0549999999</v>
      </c>
      <c r="AA2545" s="7">
        <v>1275238.8797265897</v>
      </c>
      <c r="AB2545" s="7">
        <v>27438548</v>
      </c>
      <c r="AC2545" s="7">
        <v>7241875</v>
      </c>
      <c r="AD2545" s="7">
        <v>38718297.496926591</v>
      </c>
      <c r="AE2545" s="7">
        <v>0</v>
      </c>
      <c r="AF2545" s="7">
        <v>25201724.664799999</v>
      </c>
      <c r="AG2545" s="7">
        <v>740109.77300000004</v>
      </c>
      <c r="AH2545" s="7">
        <v>38718297.496926591</v>
      </c>
      <c r="AI2545" s="7">
        <v>6699867</v>
      </c>
      <c r="AJ2545" s="7">
        <v>113710</v>
      </c>
      <c r="AK2545" s="7">
        <v>18054109</v>
      </c>
      <c r="AL2545" s="7">
        <v>4394118</v>
      </c>
      <c r="AM2545" s="7">
        <v>1149108</v>
      </c>
      <c r="AN2545" s="7">
        <v>0</v>
      </c>
      <c r="AO2545" s="7">
        <v>0</v>
      </c>
      <c r="AP2545" s="7">
        <v>26316005</v>
      </c>
      <c r="AQ2545" s="7">
        <v>23870</v>
      </c>
      <c r="AR2545" s="7">
        <v>8011918</v>
      </c>
      <c r="AS2545" s="7">
        <v>141466</v>
      </c>
      <c r="AT2545" s="7">
        <v>20700651</v>
      </c>
      <c r="AU2545" s="7">
        <v>5008296</v>
      </c>
      <c r="AV2545" s="7">
        <v>1941286</v>
      </c>
      <c r="AW2545" s="7">
        <v>0</v>
      </c>
      <c r="AX2545" s="7">
        <v>0</v>
      </c>
      <c r="AY2545" s="7">
        <v>26847550</v>
      </c>
      <c r="AZ2545" s="7">
        <v>9732</v>
      </c>
      <c r="BA2545" s="7">
        <v>2017497.0549999999</v>
      </c>
      <c r="BB2545" s="7">
        <v>6164.59</v>
      </c>
      <c r="BC2545" s="7">
        <v>1664.6</v>
      </c>
      <c r="BD2545" s="7">
        <v>46272.49</v>
      </c>
      <c r="BE2545" s="7">
        <v>6305.73</v>
      </c>
      <c r="BF2545" s="7">
        <v>0</v>
      </c>
      <c r="BG2545" s="7">
        <v>600145.87972658954</v>
      </c>
      <c r="BH2545" s="7">
        <v>35399</v>
      </c>
      <c r="BI2545" s="7">
        <v>675093</v>
      </c>
      <c r="BJ2545" s="7">
        <v>10417839.404166667</v>
      </c>
      <c r="BK2545" s="7">
        <v>2425825.3966666665</v>
      </c>
      <c r="BL2545" s="7">
        <v>10180711.213333333</v>
      </c>
      <c r="BM2545" s="7">
        <v>11606633.603333334</v>
      </c>
      <c r="BN2545" s="130">
        <v>0.56000000000000005</v>
      </c>
      <c r="BO2545" s="131">
        <v>1.947896E-3</v>
      </c>
      <c r="BP2545" s="161">
        <v>44248.75</v>
      </c>
      <c r="BQ2545" s="162">
        <v>27438548</v>
      </c>
      <c r="BR2545" s="161">
        <v>1359034</v>
      </c>
      <c r="BS2545" s="163">
        <v>0</v>
      </c>
      <c r="BT2545" s="163">
        <v>3359800.6700000018</v>
      </c>
      <c r="BU2545" s="161">
        <v>25201724.66</v>
      </c>
      <c r="BV2545" s="161">
        <v>740109.77</v>
      </c>
      <c r="BW2545" s="165">
        <v>42078098.170000002</v>
      </c>
      <c r="BX2545" s="161">
        <v>1359034</v>
      </c>
    </row>
    <row r="2546" spans="1:76" ht="14.45" x14ac:dyDescent="0.3">
      <c r="A2546" s="164" t="s">
        <v>2343</v>
      </c>
      <c r="B2546" s="6" t="s">
        <v>44</v>
      </c>
      <c r="C2546" s="6" t="s">
        <v>161</v>
      </c>
      <c r="D2546" s="6"/>
      <c r="E2546" s="6"/>
      <c r="F2546" s="24" t="str">
        <f>+Tabela1[[#This Row],[WK]]&amp;Tabela1[[#This Row],[PK]]&amp;Tabela1[[#This Row],[GK]]</f>
        <v>0620</v>
      </c>
      <c r="G2546" s="6" t="s">
        <v>2407</v>
      </c>
      <c r="H2546" s="7">
        <v>2469185232.0523915</v>
      </c>
      <c r="I2546" s="8">
        <v>1.371</v>
      </c>
      <c r="J2546" s="7">
        <v>3385252953.1700001</v>
      </c>
      <c r="K2546" s="15">
        <v>0.02</v>
      </c>
      <c r="L2546" s="7">
        <v>67705059.0634</v>
      </c>
      <c r="M2546" s="7">
        <v>45071355.0634</v>
      </c>
      <c r="N2546" s="9">
        <v>1.9913380091654465</v>
      </c>
      <c r="O2546" s="7">
        <v>63648875</v>
      </c>
      <c r="P2546" s="8">
        <v>1.2949999999999999</v>
      </c>
      <c r="Q2546" s="7">
        <v>82425293</v>
      </c>
      <c r="R2546" s="8">
        <v>1.7000000000000001E-2</v>
      </c>
      <c r="S2546" s="7">
        <v>1401229.9810000001</v>
      </c>
      <c r="T2546" s="7">
        <v>1080518.9810000001</v>
      </c>
      <c r="U2546" s="9">
        <v>3.3691360165382545</v>
      </c>
      <c r="V2546" s="7">
        <v>46151874.044400007</v>
      </c>
      <c r="W2546" s="9">
        <v>2.0105881175538567</v>
      </c>
      <c r="X2546" s="7">
        <v>64253452.63576483</v>
      </c>
      <c r="Y2546" s="7">
        <v>25096148</v>
      </c>
      <c r="Z2546" s="7">
        <v>2488515.2250000001</v>
      </c>
      <c r="AA2546" s="7">
        <v>3490089.4107648297</v>
      </c>
      <c r="AB2546" s="7">
        <v>9044350</v>
      </c>
      <c r="AC2546" s="7">
        <v>24134350</v>
      </c>
      <c r="AD2546" s="7">
        <v>24134350</v>
      </c>
      <c r="AE2546" s="7">
        <v>0</v>
      </c>
      <c r="AF2546" s="7">
        <v>67705059.0634</v>
      </c>
      <c r="AG2546" s="7">
        <v>1401229.9810000001</v>
      </c>
      <c r="AH2546" s="7">
        <v>24134350</v>
      </c>
      <c r="AI2546" s="7">
        <v>18927155</v>
      </c>
      <c r="AJ2546" s="7">
        <v>253084</v>
      </c>
      <c r="AK2546" s="7">
        <v>37478376</v>
      </c>
      <c r="AL2546" s="7">
        <v>11606558</v>
      </c>
      <c r="AM2546" s="7">
        <v>2114894</v>
      </c>
      <c r="AN2546" s="7">
        <v>0</v>
      </c>
      <c r="AO2546" s="7">
        <v>0</v>
      </c>
      <c r="AP2546" s="7">
        <v>8230777</v>
      </c>
      <c r="AQ2546" s="7">
        <v>0</v>
      </c>
      <c r="AR2546" s="7">
        <v>22633704</v>
      </c>
      <c r="AS2546" s="7">
        <v>320711</v>
      </c>
      <c r="AT2546" s="7">
        <v>40282744</v>
      </c>
      <c r="AU2546" s="7">
        <v>13031719</v>
      </c>
      <c r="AV2546" s="7">
        <v>2148722</v>
      </c>
      <c r="AW2546" s="7">
        <v>0</v>
      </c>
      <c r="AX2546" s="7">
        <v>0</v>
      </c>
      <c r="AY2546" s="7">
        <v>8421462</v>
      </c>
      <c r="AZ2546" s="7">
        <v>0</v>
      </c>
      <c r="BA2546" s="7">
        <v>2488515.2250000001</v>
      </c>
      <c r="BB2546" s="7">
        <v>8292.92</v>
      </c>
      <c r="BC2546" s="7">
        <v>672.45</v>
      </c>
      <c r="BD2546" s="7">
        <v>43206.47</v>
      </c>
      <c r="BE2546" s="7">
        <v>35532.629999999997</v>
      </c>
      <c r="BF2546" s="7">
        <v>0.92</v>
      </c>
      <c r="BG2546" s="7">
        <v>1708141.4107648297</v>
      </c>
      <c r="BH2546" s="7">
        <v>100753</v>
      </c>
      <c r="BI2546" s="7">
        <v>1781948</v>
      </c>
      <c r="BJ2546" s="7">
        <v>27498533.834166657</v>
      </c>
      <c r="BK2546" s="7">
        <v>16734149.229999986</v>
      </c>
      <c r="BL2546" s="7">
        <v>5653321.1600000001</v>
      </c>
      <c r="BM2546" s="7">
        <v>31750896.096666675</v>
      </c>
      <c r="BN2546" s="130">
        <v>0.70399999999999996</v>
      </c>
      <c r="BO2546" s="131">
        <v>3.6847489000000001E-3</v>
      </c>
      <c r="BP2546" s="161">
        <v>93722.778054032911</v>
      </c>
      <c r="BQ2546" s="162">
        <v>9044350</v>
      </c>
      <c r="BR2546" s="161">
        <v>5478402</v>
      </c>
      <c r="BS2546" s="163">
        <v>0</v>
      </c>
      <c r="BT2546" s="163">
        <v>5076824.9555999935</v>
      </c>
      <c r="BU2546" s="161">
        <v>67705059.060000002</v>
      </c>
      <c r="BV2546" s="161">
        <v>1401229.98</v>
      </c>
      <c r="BW2546" s="165">
        <v>29211174.955599993</v>
      </c>
      <c r="BX2546" s="161">
        <v>5478402</v>
      </c>
    </row>
    <row r="2547" spans="1:76" ht="14.45" x14ac:dyDescent="0.3">
      <c r="A2547" s="164" t="s">
        <v>2343</v>
      </c>
      <c r="B2547" s="6" t="s">
        <v>75</v>
      </c>
      <c r="C2547" s="6" t="s">
        <v>33</v>
      </c>
      <c r="D2547" s="6"/>
      <c r="E2547" s="6"/>
      <c r="F2547" s="24" t="str">
        <f>+Tabela1[[#This Row],[WK]]&amp;Tabela1[[#This Row],[PK]]&amp;Tabela1[[#This Row],[GK]]</f>
        <v>0801</v>
      </c>
      <c r="G2547" s="6" t="s">
        <v>2408</v>
      </c>
      <c r="H2547" s="7">
        <v>2626026477.1765985</v>
      </c>
      <c r="I2547" s="8">
        <v>1.371</v>
      </c>
      <c r="J2547" s="7">
        <v>3600282300.2300005</v>
      </c>
      <c r="K2547" s="15">
        <v>0.02</v>
      </c>
      <c r="L2547" s="7">
        <v>72005646.004600018</v>
      </c>
      <c r="M2547" s="7">
        <v>38890668.004600018</v>
      </c>
      <c r="N2547" s="9">
        <v>1.1744132218538699</v>
      </c>
      <c r="O2547" s="7">
        <v>698356993</v>
      </c>
      <c r="P2547" s="8">
        <v>1.2949999999999999</v>
      </c>
      <c r="Q2547" s="7">
        <v>904372306</v>
      </c>
      <c r="R2547" s="8">
        <v>1.7000000000000001E-2</v>
      </c>
      <c r="S2547" s="7">
        <v>15374329.202000001</v>
      </c>
      <c r="T2547" s="7">
        <v>13500076.202000001</v>
      </c>
      <c r="U2547" s="9">
        <v>7.2029102805224277</v>
      </c>
      <c r="V2547" s="7">
        <v>52390744.206600025</v>
      </c>
      <c r="W2547" s="9">
        <v>1.4973391157582179</v>
      </c>
      <c r="X2547" s="7">
        <v>21783393.283510417</v>
      </c>
      <c r="Y2547" s="7">
        <v>0</v>
      </c>
      <c r="Z2547" s="7">
        <v>1509377.835</v>
      </c>
      <c r="AA2547" s="7">
        <v>2192045.4485104159</v>
      </c>
      <c r="AB2547" s="7">
        <v>18081970</v>
      </c>
      <c r="AC2547" s="7">
        <v>0</v>
      </c>
      <c r="AD2547" s="7">
        <v>0</v>
      </c>
      <c r="AE2547" s="7">
        <v>-6894590.863967902</v>
      </c>
      <c r="AF2547" s="7">
        <v>65111055.140632115</v>
      </c>
      <c r="AG2547" s="7">
        <v>15374329.202000001</v>
      </c>
      <c r="AH2547" s="7">
        <v>0</v>
      </c>
      <c r="AI2547" s="7">
        <v>27691991</v>
      </c>
      <c r="AJ2547" s="7">
        <v>1280237</v>
      </c>
      <c r="AK2547" s="7">
        <v>1713480</v>
      </c>
      <c r="AL2547" s="7">
        <v>3505026</v>
      </c>
      <c r="AM2547" s="7">
        <v>934763</v>
      </c>
      <c r="AN2547" s="7">
        <v>0</v>
      </c>
      <c r="AO2547" s="7">
        <v>0</v>
      </c>
      <c r="AP2547" s="7">
        <v>17439222</v>
      </c>
      <c r="AQ2547" s="7">
        <v>0</v>
      </c>
      <c r="AR2547" s="7">
        <v>33114978</v>
      </c>
      <c r="AS2547" s="7">
        <v>1874253</v>
      </c>
      <c r="AT2547" s="7">
        <v>1588859</v>
      </c>
      <c r="AU2547" s="7">
        <v>4083739</v>
      </c>
      <c r="AV2547" s="7">
        <v>983966</v>
      </c>
      <c r="AW2547" s="7">
        <v>0</v>
      </c>
      <c r="AX2547" s="7">
        <v>0</v>
      </c>
      <c r="AY2547" s="7">
        <v>17802550</v>
      </c>
      <c r="AZ2547" s="7">
        <v>0</v>
      </c>
      <c r="BA2547" s="7">
        <v>1509377.835</v>
      </c>
      <c r="BB2547" s="7">
        <v>3526.05</v>
      </c>
      <c r="BC2547" s="7">
        <v>829.01</v>
      </c>
      <c r="BD2547" s="7">
        <v>28359.99</v>
      </c>
      <c r="BE2547" s="7">
        <v>18591.59</v>
      </c>
      <c r="BF2547" s="7">
        <v>23846.95</v>
      </c>
      <c r="BG2547" s="7">
        <v>1252831.4485104159</v>
      </c>
      <c r="BH2547" s="7">
        <v>73897</v>
      </c>
      <c r="BI2547" s="7">
        <v>939214</v>
      </c>
      <c r="BJ2547" s="7">
        <v>14493705.956666669</v>
      </c>
      <c r="BK2547" s="7">
        <v>10997756.653333336</v>
      </c>
      <c r="BL2547" s="7">
        <v>46942.950000000004</v>
      </c>
      <c r="BM2547" s="7">
        <v>13889911.313333333</v>
      </c>
      <c r="BN2547" s="130">
        <v>1.232</v>
      </c>
      <c r="BO2547" s="131">
        <v>2.6638589000000002E-3</v>
      </c>
      <c r="BP2547" s="161">
        <v>67756.111324815283</v>
      </c>
      <c r="BQ2547" s="162">
        <v>18081970</v>
      </c>
      <c r="BR2547" s="161">
        <v>1104708</v>
      </c>
      <c r="BS2547" s="163">
        <v>12665964.98263213</v>
      </c>
      <c r="BT2547" s="163">
        <v>0</v>
      </c>
      <c r="BU2547" s="161">
        <v>52445090.159999996</v>
      </c>
      <c r="BV2547" s="161">
        <v>15374329.199999999</v>
      </c>
      <c r="BW2547" s="165">
        <v>0</v>
      </c>
      <c r="BX2547" s="161">
        <v>1104708</v>
      </c>
    </row>
    <row r="2548" spans="1:76" ht="14.45" x14ac:dyDescent="0.3">
      <c r="A2548" s="164" t="s">
        <v>2343</v>
      </c>
      <c r="B2548" s="6" t="s">
        <v>75</v>
      </c>
      <c r="C2548" s="6" t="s">
        <v>32</v>
      </c>
      <c r="D2548" s="6"/>
      <c r="E2548" s="6"/>
      <c r="F2548" s="24" t="str">
        <f>+Tabela1[[#This Row],[WK]]&amp;Tabela1[[#This Row],[PK]]&amp;Tabela1[[#This Row],[GK]]</f>
        <v>0802</v>
      </c>
      <c r="G2548" s="6" t="s">
        <v>2409</v>
      </c>
      <c r="H2548" s="7">
        <v>1579852510.8743997</v>
      </c>
      <c r="I2548" s="8">
        <v>1.371</v>
      </c>
      <c r="J2548" s="7">
        <v>2165977792.3999996</v>
      </c>
      <c r="K2548" s="15">
        <v>0.02</v>
      </c>
      <c r="L2548" s="7">
        <v>43319555.84799999</v>
      </c>
      <c r="M2548" s="7">
        <v>27057060.84799999</v>
      </c>
      <c r="N2548" s="9">
        <v>1.6637705867396111</v>
      </c>
      <c r="O2548" s="7">
        <v>78806276</v>
      </c>
      <c r="P2548" s="8">
        <v>1.2949999999999999</v>
      </c>
      <c r="Q2548" s="7">
        <v>102054128</v>
      </c>
      <c r="R2548" s="8">
        <v>1.7000000000000001E-2</v>
      </c>
      <c r="S2548" s="7">
        <v>1734920.1760000002</v>
      </c>
      <c r="T2548" s="7">
        <v>1101405.1760000002</v>
      </c>
      <c r="U2548" s="9">
        <v>1.7385621113943635</v>
      </c>
      <c r="V2548" s="7">
        <v>28158466.023999989</v>
      </c>
      <c r="W2548" s="9">
        <v>1.6665748909949738</v>
      </c>
      <c r="X2548" s="7">
        <v>45543445.2986902</v>
      </c>
      <c r="Y2548" s="7">
        <v>14504668</v>
      </c>
      <c r="Z2548" s="7">
        <v>724300.3600000001</v>
      </c>
      <c r="AA2548" s="7">
        <v>1199050.938690203</v>
      </c>
      <c r="AB2548" s="7">
        <v>29115426</v>
      </c>
      <c r="AC2548" s="7">
        <v>0</v>
      </c>
      <c r="AD2548" s="7">
        <v>17384979.274690211</v>
      </c>
      <c r="AE2548" s="7">
        <v>0</v>
      </c>
      <c r="AF2548" s="7">
        <v>43319555.84799999</v>
      </c>
      <c r="AG2548" s="7">
        <v>1734920.1760000002</v>
      </c>
      <c r="AH2548" s="7">
        <v>17384979.274690211</v>
      </c>
      <c r="AI2548" s="7">
        <v>13599311</v>
      </c>
      <c r="AJ2548" s="7">
        <v>378854</v>
      </c>
      <c r="AK2548" s="7">
        <v>7752706</v>
      </c>
      <c r="AL2548" s="7">
        <v>4848614</v>
      </c>
      <c r="AM2548" s="7">
        <v>469709</v>
      </c>
      <c r="AN2548" s="7">
        <v>0</v>
      </c>
      <c r="AO2548" s="7">
        <v>0</v>
      </c>
      <c r="AP2548" s="7">
        <v>28874004</v>
      </c>
      <c r="AQ2548" s="7">
        <v>3978</v>
      </c>
      <c r="AR2548" s="7">
        <v>16262495</v>
      </c>
      <c r="AS2548" s="7">
        <v>633515</v>
      </c>
      <c r="AT2548" s="7">
        <v>8746100</v>
      </c>
      <c r="AU2548" s="7">
        <v>5501947</v>
      </c>
      <c r="AV2548" s="7">
        <v>715735</v>
      </c>
      <c r="AW2548" s="7">
        <v>0</v>
      </c>
      <c r="AX2548" s="7">
        <v>0</v>
      </c>
      <c r="AY2548" s="7">
        <v>28659376</v>
      </c>
      <c r="AZ2548" s="7">
        <v>1622</v>
      </c>
      <c r="BA2548" s="7">
        <v>724300.3600000001</v>
      </c>
      <c r="BB2548" s="7">
        <v>0</v>
      </c>
      <c r="BC2548" s="7">
        <v>116.22</v>
      </c>
      <c r="BD2548" s="7">
        <v>21578.33</v>
      </c>
      <c r="BE2548" s="7">
        <v>18112.12</v>
      </c>
      <c r="BF2548" s="7">
        <v>10406.11</v>
      </c>
      <c r="BG2548" s="7">
        <v>893750.93869020301</v>
      </c>
      <c r="BH2548" s="7">
        <v>52717</v>
      </c>
      <c r="BI2548" s="7">
        <v>305300</v>
      </c>
      <c r="BJ2548" s="7">
        <v>4711284.7524999985</v>
      </c>
      <c r="BK2548" s="7">
        <v>1383646.3099999987</v>
      </c>
      <c r="BL2548" s="7">
        <v>3236163.1833333336</v>
      </c>
      <c r="BM2548" s="7">
        <v>6838227.4033333333</v>
      </c>
      <c r="BN2548" s="130">
        <v>0.85599999999999998</v>
      </c>
      <c r="BO2548" s="131">
        <v>1.9772027000000002E-3</v>
      </c>
      <c r="BP2548" s="161">
        <v>50290.788889082316</v>
      </c>
      <c r="BQ2548" s="162">
        <v>29115426</v>
      </c>
      <c r="BR2548" s="161">
        <v>936704</v>
      </c>
      <c r="BS2548" s="163">
        <v>0</v>
      </c>
      <c r="BT2548" s="163">
        <v>4018038.7013098001</v>
      </c>
      <c r="BU2548" s="161">
        <v>43319555.850000001</v>
      </c>
      <c r="BV2548" s="161">
        <v>1734920.18</v>
      </c>
      <c r="BW2548" s="165">
        <v>21403017.9713098</v>
      </c>
      <c r="BX2548" s="161">
        <v>936704</v>
      </c>
    </row>
    <row r="2549" spans="1:76" ht="14.45" x14ac:dyDescent="0.3">
      <c r="A2549" s="164" t="s">
        <v>2343</v>
      </c>
      <c r="B2549" s="6" t="s">
        <v>75</v>
      </c>
      <c r="C2549" s="6" t="s">
        <v>37</v>
      </c>
      <c r="D2549" s="6"/>
      <c r="E2549" s="6"/>
      <c r="F2549" s="24" t="str">
        <f>+Tabela1[[#This Row],[WK]]&amp;Tabela1[[#This Row],[PK]]&amp;Tabela1[[#This Row],[GK]]</f>
        <v>0803</v>
      </c>
      <c r="G2549" s="6" t="s">
        <v>2410</v>
      </c>
      <c r="H2549" s="7">
        <v>1818111217.865999</v>
      </c>
      <c r="I2549" s="8">
        <v>1.371</v>
      </c>
      <c r="J2549" s="7">
        <v>2492630479.6900001</v>
      </c>
      <c r="K2549" s="15">
        <v>0.02</v>
      </c>
      <c r="L2549" s="7">
        <v>49852609.593800001</v>
      </c>
      <c r="M2549" s="7">
        <v>31289533.593800001</v>
      </c>
      <c r="N2549" s="9">
        <v>1.6855791353652811</v>
      </c>
      <c r="O2549" s="7">
        <v>228160879</v>
      </c>
      <c r="P2549" s="8">
        <v>1.2949999999999999</v>
      </c>
      <c r="Q2549" s="7">
        <v>295468338</v>
      </c>
      <c r="R2549" s="8">
        <v>1.7000000000000001E-2</v>
      </c>
      <c r="S2549" s="7">
        <v>5022961.7460000003</v>
      </c>
      <c r="T2549" s="7">
        <v>4222333.7460000003</v>
      </c>
      <c r="U2549" s="9">
        <v>5.2737772673451344</v>
      </c>
      <c r="V2549" s="7">
        <v>35511867.3398</v>
      </c>
      <c r="W2549" s="9">
        <v>1.8339397947727356</v>
      </c>
      <c r="X2549" s="7">
        <v>52494496.78857258</v>
      </c>
      <c r="Y2549" s="7">
        <v>14116717</v>
      </c>
      <c r="Z2549" s="7">
        <v>1095205.9649999999</v>
      </c>
      <c r="AA2549" s="7">
        <v>1397790.8235725823</v>
      </c>
      <c r="AB2549" s="7">
        <v>35884783</v>
      </c>
      <c r="AC2549" s="7">
        <v>0</v>
      </c>
      <c r="AD2549" s="7">
        <v>16982629.448772579</v>
      </c>
      <c r="AE2549" s="7">
        <v>0</v>
      </c>
      <c r="AF2549" s="7">
        <v>49852609.593800001</v>
      </c>
      <c r="AG2549" s="7">
        <v>5022961.7460000003</v>
      </c>
      <c r="AH2549" s="7">
        <v>16982629.448772579</v>
      </c>
      <c r="AI2549" s="7">
        <v>15523143</v>
      </c>
      <c r="AJ2549" s="7">
        <v>685560</v>
      </c>
      <c r="AK2549" s="7">
        <v>7605655</v>
      </c>
      <c r="AL2549" s="7">
        <v>3955835</v>
      </c>
      <c r="AM2549" s="7">
        <v>1256587</v>
      </c>
      <c r="AN2549" s="7">
        <v>0</v>
      </c>
      <c r="AO2549" s="7">
        <v>0</v>
      </c>
      <c r="AP2549" s="7">
        <v>35294853</v>
      </c>
      <c r="AQ2549" s="7">
        <v>43761</v>
      </c>
      <c r="AR2549" s="7">
        <v>18563076</v>
      </c>
      <c r="AS2549" s="7">
        <v>800628</v>
      </c>
      <c r="AT2549" s="7">
        <v>8368823</v>
      </c>
      <c r="AU2549" s="7">
        <v>4542101</v>
      </c>
      <c r="AV2549" s="7">
        <v>495785</v>
      </c>
      <c r="AW2549" s="7">
        <v>0</v>
      </c>
      <c r="AX2549" s="7">
        <v>0</v>
      </c>
      <c r="AY2549" s="7">
        <v>35260279</v>
      </c>
      <c r="AZ2549" s="7">
        <v>17842</v>
      </c>
      <c r="BA2549" s="7">
        <v>1095205.9649999999</v>
      </c>
      <c r="BB2549" s="7">
        <v>0</v>
      </c>
      <c r="BC2549" s="7">
        <v>319.95</v>
      </c>
      <c r="BD2549" s="7">
        <v>35654.94</v>
      </c>
      <c r="BE2549" s="7">
        <v>28183.03</v>
      </c>
      <c r="BF2549" s="7">
        <v>4019.13</v>
      </c>
      <c r="BG2549" s="7">
        <v>929726.82357258233</v>
      </c>
      <c r="BH2549" s="7">
        <v>54839</v>
      </c>
      <c r="BI2549" s="7">
        <v>468064</v>
      </c>
      <c r="BJ2549" s="7">
        <v>7223040.5841666674</v>
      </c>
      <c r="BK2549" s="7">
        <v>4943585.2266666675</v>
      </c>
      <c r="BL2549" s="7">
        <v>1915718.5999999999</v>
      </c>
      <c r="BM2549" s="7">
        <v>5286384.2299999995</v>
      </c>
      <c r="BN2549" s="130">
        <v>0.76400000000000001</v>
      </c>
      <c r="BO2549" s="131">
        <v>2.6986503E-3</v>
      </c>
      <c r="BP2549" s="161">
        <v>68641.041178155036</v>
      </c>
      <c r="BQ2549" s="162">
        <v>35884783</v>
      </c>
      <c r="BR2549" s="161">
        <v>1234628</v>
      </c>
      <c r="BS2549" s="163">
        <v>0</v>
      </c>
      <c r="BT2549" s="163">
        <v>2424961.2114274204</v>
      </c>
      <c r="BU2549" s="161">
        <v>49852609.590000004</v>
      </c>
      <c r="BV2549" s="161">
        <v>5022961.75</v>
      </c>
      <c r="BW2549" s="165">
        <v>19407590.66142742</v>
      </c>
      <c r="BX2549" s="161">
        <v>1234628</v>
      </c>
    </row>
    <row r="2550" spans="1:76" ht="14.45" x14ac:dyDescent="0.3">
      <c r="A2550" s="164" t="s">
        <v>2343</v>
      </c>
      <c r="B2550" s="6" t="s">
        <v>75</v>
      </c>
      <c r="C2550" s="6" t="s">
        <v>39</v>
      </c>
      <c r="D2550" s="6"/>
      <c r="E2550" s="6"/>
      <c r="F2550" s="24" t="str">
        <f>+Tabela1[[#This Row],[WK]]&amp;Tabela1[[#This Row],[PK]]&amp;Tabela1[[#This Row],[GK]]</f>
        <v>0804</v>
      </c>
      <c r="G2550" s="6" t="s">
        <v>2411</v>
      </c>
      <c r="H2550" s="7">
        <v>2526430422.9806137</v>
      </c>
      <c r="I2550" s="8">
        <v>1.371</v>
      </c>
      <c r="J2550" s="7">
        <v>3463736109.9300003</v>
      </c>
      <c r="K2550" s="15">
        <v>0.02</v>
      </c>
      <c r="L2550" s="7">
        <v>69274722.198600009</v>
      </c>
      <c r="M2550" s="7">
        <v>44860003.198600009</v>
      </c>
      <c r="N2550" s="9">
        <v>1.8374163224487658</v>
      </c>
      <c r="O2550" s="7">
        <v>484698132</v>
      </c>
      <c r="P2550" s="8">
        <v>1.2949999999999999</v>
      </c>
      <c r="Q2550" s="7">
        <v>627684080</v>
      </c>
      <c r="R2550" s="8">
        <v>1.7000000000000001E-2</v>
      </c>
      <c r="S2550" s="7">
        <v>10670629.360000001</v>
      </c>
      <c r="T2550" s="7">
        <v>9520835.3600000013</v>
      </c>
      <c r="U2550" s="9">
        <v>8.2804705538557357</v>
      </c>
      <c r="V2550" s="7">
        <v>54380838.558600008</v>
      </c>
      <c r="W2550" s="9">
        <v>2.1272002544542903</v>
      </c>
      <c r="X2550" s="7">
        <v>76534913.136742488</v>
      </c>
      <c r="Y2550" s="7">
        <v>12852863</v>
      </c>
      <c r="Z2550" s="7">
        <v>314273.435</v>
      </c>
      <c r="AA2550" s="7">
        <v>1970931.7017424882</v>
      </c>
      <c r="AB2550" s="7">
        <v>58878508</v>
      </c>
      <c r="AC2550" s="7">
        <v>2518337</v>
      </c>
      <c r="AD2550" s="7">
        <v>22154074.578142479</v>
      </c>
      <c r="AE2550" s="7">
        <v>0</v>
      </c>
      <c r="AF2550" s="7">
        <v>69274722.198600009</v>
      </c>
      <c r="AG2550" s="7">
        <v>10670629.360000001</v>
      </c>
      <c r="AH2550" s="7">
        <v>22154074.578142479</v>
      </c>
      <c r="AI2550" s="7">
        <v>20416507</v>
      </c>
      <c r="AJ2550" s="7">
        <v>944870</v>
      </c>
      <c r="AK2550" s="7">
        <v>12019825</v>
      </c>
      <c r="AL2550" s="7">
        <v>1271022</v>
      </c>
      <c r="AM2550" s="7">
        <v>730759</v>
      </c>
      <c r="AN2550" s="7">
        <v>0</v>
      </c>
      <c r="AO2550" s="7">
        <v>0</v>
      </c>
      <c r="AP2550" s="7">
        <v>59413028</v>
      </c>
      <c r="AQ2550" s="7">
        <v>3978</v>
      </c>
      <c r="AR2550" s="7">
        <v>24414719</v>
      </c>
      <c r="AS2550" s="7">
        <v>1149794</v>
      </c>
      <c r="AT2550" s="7">
        <v>13824195</v>
      </c>
      <c r="AU2550" s="7">
        <v>1389253</v>
      </c>
      <c r="AV2550" s="7">
        <v>979989</v>
      </c>
      <c r="AW2550" s="7">
        <v>0</v>
      </c>
      <c r="AX2550" s="7">
        <v>0</v>
      </c>
      <c r="AY2550" s="7">
        <v>57961672</v>
      </c>
      <c r="AZ2550" s="7">
        <v>1622</v>
      </c>
      <c r="BA2550" s="7">
        <v>314273.435</v>
      </c>
      <c r="BB2550" s="7">
        <v>0</v>
      </c>
      <c r="BC2550" s="7">
        <v>145.13</v>
      </c>
      <c r="BD2550" s="7">
        <v>11829.12</v>
      </c>
      <c r="BE2550" s="7">
        <v>1062.1500000000001</v>
      </c>
      <c r="BF2550" s="7">
        <v>6364.32</v>
      </c>
      <c r="BG2550" s="7">
        <v>1394971.7017424882</v>
      </c>
      <c r="BH2550" s="7">
        <v>82281</v>
      </c>
      <c r="BI2550" s="7">
        <v>575960</v>
      </c>
      <c r="BJ2550" s="7">
        <v>8888062.725833334</v>
      </c>
      <c r="BK2550" s="7">
        <v>4096527.8933333345</v>
      </c>
      <c r="BL2550" s="7">
        <v>872132.97333333327</v>
      </c>
      <c r="BM2550" s="7">
        <v>17421873.383333333</v>
      </c>
      <c r="BN2550" s="130">
        <v>0.999</v>
      </c>
      <c r="BO2550" s="131">
        <v>3.0043968000000002E-3</v>
      </c>
      <c r="BP2550" s="161">
        <v>76417.803524000556</v>
      </c>
      <c r="BQ2550" s="162">
        <v>58878508</v>
      </c>
      <c r="BR2550" s="161">
        <v>1367297</v>
      </c>
      <c r="BS2550" s="163">
        <v>0</v>
      </c>
      <c r="BT2550" s="163">
        <v>3989114.5900000036</v>
      </c>
      <c r="BU2550" s="161">
        <v>69274722.200000003</v>
      </c>
      <c r="BV2550" s="161">
        <v>10670629.359999999</v>
      </c>
      <c r="BW2550" s="165">
        <v>26143189.170000002</v>
      </c>
      <c r="BX2550" s="161">
        <v>1367297</v>
      </c>
    </row>
    <row r="2551" spans="1:76" ht="14.45" x14ac:dyDescent="0.3">
      <c r="A2551" s="164" t="s">
        <v>2343</v>
      </c>
      <c r="B2551" s="6" t="s">
        <v>75</v>
      </c>
      <c r="C2551" s="6" t="s">
        <v>42</v>
      </c>
      <c r="D2551" s="6"/>
      <c r="E2551" s="6"/>
      <c r="F2551" s="24" t="str">
        <f>+Tabela1[[#This Row],[WK]]&amp;Tabela1[[#This Row],[PK]]&amp;Tabela1[[#This Row],[GK]]</f>
        <v>0805</v>
      </c>
      <c r="G2551" s="6" t="s">
        <v>2412</v>
      </c>
      <c r="H2551" s="7">
        <v>1476730311.3343985</v>
      </c>
      <c r="I2551" s="8">
        <v>1.371</v>
      </c>
      <c r="J2551" s="7">
        <v>2024597256.8300002</v>
      </c>
      <c r="K2551" s="15">
        <v>0.02</v>
      </c>
      <c r="L2551" s="7">
        <v>40491945.136600003</v>
      </c>
      <c r="M2551" s="7">
        <v>24133029.136600003</v>
      </c>
      <c r="N2551" s="9">
        <v>1.4752217773231431</v>
      </c>
      <c r="O2551" s="7">
        <v>235857570</v>
      </c>
      <c r="P2551" s="8">
        <v>1.2949999999999999</v>
      </c>
      <c r="Q2551" s="7">
        <v>305435554</v>
      </c>
      <c r="R2551" s="8">
        <v>1.7000000000000001E-2</v>
      </c>
      <c r="S2551" s="7">
        <v>5192404.4180000005</v>
      </c>
      <c r="T2551" s="7">
        <v>4237184.4180000005</v>
      </c>
      <c r="U2551" s="9">
        <v>4.4358204581143612</v>
      </c>
      <c r="V2551" s="7">
        <v>28370213.5546</v>
      </c>
      <c r="W2551" s="9">
        <v>1.6385578555349225</v>
      </c>
      <c r="X2551" s="7">
        <v>37356298.102837808</v>
      </c>
      <c r="Y2551" s="7">
        <v>0</v>
      </c>
      <c r="Z2551" s="7">
        <v>686220.745</v>
      </c>
      <c r="AA2551" s="7">
        <v>925801.3578378082</v>
      </c>
      <c r="AB2551" s="7">
        <v>29294288</v>
      </c>
      <c r="AC2551" s="7">
        <v>6449988</v>
      </c>
      <c r="AD2551" s="7">
        <v>8986084.5482378043</v>
      </c>
      <c r="AE2551" s="7">
        <v>0</v>
      </c>
      <c r="AF2551" s="7">
        <v>40491945.136600003</v>
      </c>
      <c r="AG2551" s="7">
        <v>5192404.4180000005</v>
      </c>
      <c r="AH2551" s="7">
        <v>8986084.5482378043</v>
      </c>
      <c r="AI2551" s="7">
        <v>13679941</v>
      </c>
      <c r="AJ2551" s="7">
        <v>973677</v>
      </c>
      <c r="AK2551" s="7">
        <v>4194766</v>
      </c>
      <c r="AL2551" s="7">
        <v>1558089</v>
      </c>
      <c r="AM2551" s="7">
        <v>510031</v>
      </c>
      <c r="AN2551" s="7">
        <v>0</v>
      </c>
      <c r="AO2551" s="7">
        <v>0</v>
      </c>
      <c r="AP2551" s="7">
        <v>28782799</v>
      </c>
      <c r="AQ2551" s="7">
        <v>23870</v>
      </c>
      <c r="AR2551" s="7">
        <v>16358916</v>
      </c>
      <c r="AS2551" s="7">
        <v>955220</v>
      </c>
      <c r="AT2551" s="7">
        <v>4943566</v>
      </c>
      <c r="AU2551" s="7">
        <v>1803559</v>
      </c>
      <c r="AV2551" s="7">
        <v>505456</v>
      </c>
      <c r="AW2551" s="7">
        <v>0</v>
      </c>
      <c r="AX2551" s="7">
        <v>0</v>
      </c>
      <c r="AY2551" s="7">
        <v>28813798</v>
      </c>
      <c r="AZ2551" s="7">
        <v>8110</v>
      </c>
      <c r="BA2551" s="7">
        <v>686220.745</v>
      </c>
      <c r="BB2551" s="7">
        <v>7.3</v>
      </c>
      <c r="BC2551" s="7">
        <v>526.95000000000005</v>
      </c>
      <c r="BD2551" s="7">
        <v>27628.38</v>
      </c>
      <c r="BE2551" s="7">
        <v>2982.81</v>
      </c>
      <c r="BF2551" s="7">
        <v>5256.68</v>
      </c>
      <c r="BG2551" s="7">
        <v>777397.3578378082</v>
      </c>
      <c r="BH2551" s="7">
        <v>45854</v>
      </c>
      <c r="BI2551" s="7">
        <v>148404</v>
      </c>
      <c r="BJ2551" s="7">
        <v>2290124.1466666674</v>
      </c>
      <c r="BK2551" s="7">
        <v>1576973.9366666675</v>
      </c>
      <c r="BL2551" s="7">
        <v>73002.236666666664</v>
      </c>
      <c r="BM2551" s="7">
        <v>2706596.3666666662</v>
      </c>
      <c r="BN2551" s="130">
        <v>1.107</v>
      </c>
      <c r="BO2551" s="131">
        <v>1.5496500000000001E-3</v>
      </c>
      <c r="BP2551" s="161">
        <v>39415.846970115941</v>
      </c>
      <c r="BQ2551" s="162">
        <v>29294288</v>
      </c>
      <c r="BR2551" s="161">
        <v>740518</v>
      </c>
      <c r="BS2551" s="163">
        <v>0</v>
      </c>
      <c r="BT2551" s="163">
        <v>3458708.5700000003</v>
      </c>
      <c r="BU2551" s="161">
        <v>40491945.140000001</v>
      </c>
      <c r="BV2551" s="161">
        <v>5192404.42</v>
      </c>
      <c r="BW2551" s="165">
        <v>12444793.120000001</v>
      </c>
      <c r="BX2551" s="161">
        <v>740518</v>
      </c>
    </row>
    <row r="2552" spans="1:76" ht="14.45" x14ac:dyDescent="0.3">
      <c r="A2552" s="164" t="s">
        <v>2343</v>
      </c>
      <c r="B2552" s="6" t="s">
        <v>75</v>
      </c>
      <c r="C2552" s="6" t="s">
        <v>44</v>
      </c>
      <c r="D2552" s="6"/>
      <c r="E2552" s="6"/>
      <c r="F2552" s="24" t="str">
        <f>+Tabela1[[#This Row],[WK]]&amp;Tabela1[[#This Row],[PK]]&amp;Tabela1[[#This Row],[GK]]</f>
        <v>0806</v>
      </c>
      <c r="G2552" s="6" t="s">
        <v>2413</v>
      </c>
      <c r="H2552" s="7">
        <v>1407412368.0377975</v>
      </c>
      <c r="I2552" s="8">
        <v>1.371</v>
      </c>
      <c r="J2552" s="7">
        <v>1929562356.5800002</v>
      </c>
      <c r="K2552" s="15">
        <v>0.02</v>
      </c>
      <c r="L2552" s="7">
        <v>38591247.131600007</v>
      </c>
      <c r="M2552" s="7">
        <v>24548272.131600007</v>
      </c>
      <c r="N2552" s="9">
        <v>1.7480820219077515</v>
      </c>
      <c r="O2552" s="7">
        <v>183048784</v>
      </c>
      <c r="P2552" s="8">
        <v>1.2949999999999999</v>
      </c>
      <c r="Q2552" s="7">
        <v>237048175</v>
      </c>
      <c r="R2552" s="8">
        <v>1.7000000000000001E-2</v>
      </c>
      <c r="S2552" s="7">
        <v>4029818.9750000001</v>
      </c>
      <c r="T2552" s="7">
        <v>3353806.9750000001</v>
      </c>
      <c r="U2552" s="9">
        <v>4.9611648535824813</v>
      </c>
      <c r="V2552" s="7">
        <v>27902079.106600009</v>
      </c>
      <c r="W2552" s="9">
        <v>1.8956521333023808</v>
      </c>
      <c r="X2552" s="7">
        <v>46078053.237763792</v>
      </c>
      <c r="Y2552" s="7">
        <v>11891253</v>
      </c>
      <c r="Z2552" s="7">
        <v>2125079.0749999997</v>
      </c>
      <c r="AA2552" s="7">
        <v>1053689.1627637977</v>
      </c>
      <c r="AB2552" s="7">
        <v>30083986</v>
      </c>
      <c r="AC2552" s="7">
        <v>924046</v>
      </c>
      <c r="AD2552" s="7">
        <v>18175974.131163783</v>
      </c>
      <c r="AE2552" s="7">
        <v>0</v>
      </c>
      <c r="AF2552" s="7">
        <v>38591247.131600007</v>
      </c>
      <c r="AG2552" s="7">
        <v>4029818.9750000001</v>
      </c>
      <c r="AH2552" s="7">
        <v>18175974.131163783</v>
      </c>
      <c r="AI2552" s="7">
        <v>11743264</v>
      </c>
      <c r="AJ2552" s="7">
        <v>649673</v>
      </c>
      <c r="AK2552" s="7">
        <v>10881628</v>
      </c>
      <c r="AL2552" s="7">
        <v>1483404</v>
      </c>
      <c r="AM2552" s="7">
        <v>587582</v>
      </c>
      <c r="AN2552" s="7">
        <v>0</v>
      </c>
      <c r="AO2552" s="7">
        <v>0</v>
      </c>
      <c r="AP2552" s="7">
        <v>30204176</v>
      </c>
      <c r="AQ2552" s="7">
        <v>7957</v>
      </c>
      <c r="AR2552" s="7">
        <v>14042975</v>
      </c>
      <c r="AS2552" s="7">
        <v>676012</v>
      </c>
      <c r="AT2552" s="7">
        <v>12059688</v>
      </c>
      <c r="AU2552" s="7">
        <v>1704883</v>
      </c>
      <c r="AV2552" s="7">
        <v>594734</v>
      </c>
      <c r="AW2552" s="7">
        <v>0</v>
      </c>
      <c r="AX2552" s="7">
        <v>0</v>
      </c>
      <c r="AY2552" s="7">
        <v>29605314</v>
      </c>
      <c r="AZ2552" s="7">
        <v>3244</v>
      </c>
      <c r="BA2552" s="7">
        <v>2125079.0749999997</v>
      </c>
      <c r="BB2552" s="7">
        <v>5408.11</v>
      </c>
      <c r="BC2552" s="7">
        <v>426.16</v>
      </c>
      <c r="BD2552" s="7">
        <v>31229.21</v>
      </c>
      <c r="BE2552" s="7">
        <v>60423.77</v>
      </c>
      <c r="BF2552" s="7">
        <v>6835.64</v>
      </c>
      <c r="BG2552" s="7">
        <v>791028.16276379756</v>
      </c>
      <c r="BH2552" s="7">
        <v>46658</v>
      </c>
      <c r="BI2552" s="7">
        <v>262661</v>
      </c>
      <c r="BJ2552" s="7">
        <v>4053330.2783333319</v>
      </c>
      <c r="BK2552" s="7">
        <v>2907148.6499999985</v>
      </c>
      <c r="BL2552" s="7">
        <v>522710.24333333335</v>
      </c>
      <c r="BM2552" s="7">
        <v>3539306.0266666673</v>
      </c>
      <c r="BN2552" s="130">
        <v>0.89</v>
      </c>
      <c r="BO2552" s="131">
        <v>1.7988327E-3</v>
      </c>
      <c r="BP2552" s="161">
        <v>45753.890695539121</v>
      </c>
      <c r="BQ2552" s="162">
        <v>30083986</v>
      </c>
      <c r="BR2552" s="161">
        <v>1508239</v>
      </c>
      <c r="BS2552" s="163">
        <v>0</v>
      </c>
      <c r="BT2552" s="163">
        <v>3398048.7622362077</v>
      </c>
      <c r="BU2552" s="161">
        <v>38591247.130000003</v>
      </c>
      <c r="BV2552" s="161">
        <v>4029818.98</v>
      </c>
      <c r="BW2552" s="165">
        <v>21574022.892236207</v>
      </c>
      <c r="BX2552" s="161">
        <v>1508239</v>
      </c>
    </row>
    <row r="2553" spans="1:76" ht="14.45" x14ac:dyDescent="0.3">
      <c r="A2553" s="164" t="s">
        <v>2343</v>
      </c>
      <c r="B2553" s="6" t="s">
        <v>75</v>
      </c>
      <c r="C2553" s="6" t="s">
        <v>51</v>
      </c>
      <c r="D2553" s="6"/>
      <c r="E2553" s="6"/>
      <c r="F2553" s="24" t="str">
        <f>+Tabela1[[#This Row],[WK]]&amp;Tabela1[[#This Row],[PK]]&amp;Tabela1[[#This Row],[GK]]</f>
        <v>0807</v>
      </c>
      <c r="G2553" s="6" t="s">
        <v>2414</v>
      </c>
      <c r="H2553" s="7">
        <v>1034251282.5201983</v>
      </c>
      <c r="I2553" s="8">
        <v>1.371</v>
      </c>
      <c r="J2553" s="7">
        <v>1417958508.3299999</v>
      </c>
      <c r="K2553" s="15">
        <v>0.02</v>
      </c>
      <c r="L2553" s="7">
        <v>28359170.1666</v>
      </c>
      <c r="M2553" s="7">
        <v>17983277.1666</v>
      </c>
      <c r="N2553" s="9">
        <v>1.7331787410105328</v>
      </c>
      <c r="O2553" s="7">
        <v>105006044</v>
      </c>
      <c r="P2553" s="8">
        <v>1.2949999999999999</v>
      </c>
      <c r="Q2553" s="7">
        <v>135982827</v>
      </c>
      <c r="R2553" s="8">
        <v>1.7000000000000001E-2</v>
      </c>
      <c r="S2553" s="7">
        <v>2311708.0590000004</v>
      </c>
      <c r="T2553" s="7">
        <v>1745562.0590000004</v>
      </c>
      <c r="U2553" s="9">
        <v>3.0832365838493963</v>
      </c>
      <c r="V2553" s="7">
        <v>19728839.2256</v>
      </c>
      <c r="W2553" s="9">
        <v>1.803031338638073</v>
      </c>
      <c r="X2553" s="7">
        <v>37668602.111860305</v>
      </c>
      <c r="Y2553" s="7">
        <v>11105806</v>
      </c>
      <c r="Z2553" s="7">
        <v>1484227.1850000001</v>
      </c>
      <c r="AA2553" s="7">
        <v>819081.92686030723</v>
      </c>
      <c r="AB2553" s="7">
        <v>24259487</v>
      </c>
      <c r="AC2553" s="7">
        <v>0</v>
      </c>
      <c r="AD2553" s="7">
        <v>17939762.886260305</v>
      </c>
      <c r="AE2553" s="7">
        <v>0</v>
      </c>
      <c r="AF2553" s="7">
        <v>28359170.1666</v>
      </c>
      <c r="AG2553" s="7">
        <v>2311708.0590000004</v>
      </c>
      <c r="AH2553" s="7">
        <v>17939762.886260305</v>
      </c>
      <c r="AI2553" s="7">
        <v>8676713</v>
      </c>
      <c r="AJ2553" s="7">
        <v>546670</v>
      </c>
      <c r="AK2553" s="7">
        <v>4470335</v>
      </c>
      <c r="AL2553" s="7">
        <v>3439353</v>
      </c>
      <c r="AM2553" s="7">
        <v>622367</v>
      </c>
      <c r="AN2553" s="7">
        <v>0</v>
      </c>
      <c r="AO2553" s="7">
        <v>0</v>
      </c>
      <c r="AP2553" s="7">
        <v>23266210</v>
      </c>
      <c r="AQ2553" s="7">
        <v>39783</v>
      </c>
      <c r="AR2553" s="7">
        <v>10375893</v>
      </c>
      <c r="AS2553" s="7">
        <v>566146</v>
      </c>
      <c r="AT2553" s="7">
        <v>5145837</v>
      </c>
      <c r="AU2553" s="7">
        <v>3989759</v>
      </c>
      <c r="AV2553" s="7">
        <v>596935</v>
      </c>
      <c r="AW2553" s="7">
        <v>0</v>
      </c>
      <c r="AX2553" s="7">
        <v>0</v>
      </c>
      <c r="AY2553" s="7">
        <v>23831018</v>
      </c>
      <c r="AZ2553" s="7">
        <v>16220</v>
      </c>
      <c r="BA2553" s="7">
        <v>1484227.1850000001</v>
      </c>
      <c r="BB2553" s="7">
        <v>4544.57</v>
      </c>
      <c r="BC2553" s="7">
        <v>530.41999999999996</v>
      </c>
      <c r="BD2553" s="7">
        <v>28367.21</v>
      </c>
      <c r="BE2553" s="7">
        <v>11715.59</v>
      </c>
      <c r="BF2553" s="7">
        <v>13161.84</v>
      </c>
      <c r="BG2553" s="7">
        <v>567865.92686030723</v>
      </c>
      <c r="BH2553" s="7">
        <v>33495</v>
      </c>
      <c r="BI2553" s="7">
        <v>251216</v>
      </c>
      <c r="BJ2553" s="7">
        <v>3876707.5341666667</v>
      </c>
      <c r="BK2553" s="7">
        <v>2223170.8633333333</v>
      </c>
      <c r="BL2553" s="7">
        <v>252616.66333333333</v>
      </c>
      <c r="BM2553" s="7">
        <v>6108913.3566666665</v>
      </c>
      <c r="BN2553" s="130">
        <v>0.82599999999999996</v>
      </c>
      <c r="BO2553" s="131">
        <v>1.3941621E-3</v>
      </c>
      <c r="BP2553" s="161">
        <v>35460.963104073904</v>
      </c>
      <c r="BQ2553" s="162">
        <v>24259487</v>
      </c>
      <c r="BR2553" s="161">
        <v>569600</v>
      </c>
      <c r="BS2553" s="163">
        <v>0</v>
      </c>
      <c r="BT2553" s="163">
        <v>480766.88813969493</v>
      </c>
      <c r="BU2553" s="161">
        <v>28359170.170000002</v>
      </c>
      <c r="BV2553" s="161">
        <v>2311708.06</v>
      </c>
      <c r="BW2553" s="165">
        <v>18420529.778139696</v>
      </c>
      <c r="BX2553" s="161">
        <v>569600</v>
      </c>
    </row>
    <row r="2554" spans="1:76" ht="14.45" x14ac:dyDescent="0.3">
      <c r="A2554" s="164" t="s">
        <v>2343</v>
      </c>
      <c r="B2554" s="6" t="s">
        <v>75</v>
      </c>
      <c r="C2554" s="6" t="s">
        <v>75</v>
      </c>
      <c r="D2554" s="6"/>
      <c r="E2554" s="6"/>
      <c r="F2554" s="24" t="str">
        <f>+Tabela1[[#This Row],[WK]]&amp;Tabela1[[#This Row],[PK]]&amp;Tabela1[[#This Row],[GK]]</f>
        <v>0808</v>
      </c>
      <c r="G2554" s="6" t="s">
        <v>2415</v>
      </c>
      <c r="H2554" s="7">
        <v>1941977611.298007</v>
      </c>
      <c r="I2554" s="8">
        <v>1.371</v>
      </c>
      <c r="J2554" s="7">
        <v>2662451305.0900002</v>
      </c>
      <c r="K2554" s="15">
        <v>0.02</v>
      </c>
      <c r="L2554" s="7">
        <v>53249026.101800002</v>
      </c>
      <c r="M2554" s="7">
        <v>33501103.101800002</v>
      </c>
      <c r="N2554" s="9">
        <v>1.6964367899246924</v>
      </c>
      <c r="O2554" s="7">
        <v>384061299</v>
      </c>
      <c r="P2554" s="8">
        <v>1.2949999999999999</v>
      </c>
      <c r="Q2554" s="7">
        <v>497359382</v>
      </c>
      <c r="R2554" s="8">
        <v>1.7000000000000001E-2</v>
      </c>
      <c r="S2554" s="7">
        <v>8455109.4940000009</v>
      </c>
      <c r="T2554" s="7">
        <v>7011185.4940000009</v>
      </c>
      <c r="U2554" s="9">
        <v>4.855647176721213</v>
      </c>
      <c r="V2554" s="7">
        <v>40512288.595800005</v>
      </c>
      <c r="W2554" s="9">
        <v>1.9116921991650848</v>
      </c>
      <c r="X2554" s="7">
        <v>50276766.01140628</v>
      </c>
      <c r="Y2554" s="7">
        <v>11378153</v>
      </c>
      <c r="Z2554" s="7">
        <v>281104.59999999998</v>
      </c>
      <c r="AA2554" s="7">
        <v>1528815.4114062781</v>
      </c>
      <c r="AB2554" s="7">
        <v>37088693</v>
      </c>
      <c r="AC2554" s="7">
        <v>0</v>
      </c>
      <c r="AD2554" s="7">
        <v>9764477.4156062771</v>
      </c>
      <c r="AE2554" s="7">
        <v>0</v>
      </c>
      <c r="AF2554" s="7">
        <v>53249026.101800002</v>
      </c>
      <c r="AG2554" s="7">
        <v>8455109.4940000009</v>
      </c>
      <c r="AH2554" s="7">
        <v>9764477.4156062771</v>
      </c>
      <c r="AI2554" s="7">
        <v>16513956</v>
      </c>
      <c r="AJ2554" s="7">
        <v>1362052</v>
      </c>
      <c r="AK2554" s="7">
        <v>4434781</v>
      </c>
      <c r="AL2554" s="7">
        <v>4044707</v>
      </c>
      <c r="AM2554" s="7">
        <v>1304397</v>
      </c>
      <c r="AN2554" s="7">
        <v>0</v>
      </c>
      <c r="AO2554" s="7">
        <v>0</v>
      </c>
      <c r="AP2554" s="7">
        <v>35525304</v>
      </c>
      <c r="AQ2554" s="7">
        <v>35804</v>
      </c>
      <c r="AR2554" s="7">
        <v>19747923</v>
      </c>
      <c r="AS2554" s="7">
        <v>1443924</v>
      </c>
      <c r="AT2554" s="7">
        <v>5082317</v>
      </c>
      <c r="AU2554" s="7">
        <v>4793857</v>
      </c>
      <c r="AV2554" s="7">
        <v>1478934</v>
      </c>
      <c r="AW2554" s="7">
        <v>0</v>
      </c>
      <c r="AX2554" s="7">
        <v>0</v>
      </c>
      <c r="AY2554" s="7">
        <v>36456214</v>
      </c>
      <c r="AZ2554" s="7">
        <v>14598</v>
      </c>
      <c r="BA2554" s="7">
        <v>281104.59999999998</v>
      </c>
      <c r="BB2554" s="7">
        <v>0</v>
      </c>
      <c r="BC2554" s="7">
        <v>191.45</v>
      </c>
      <c r="BD2554" s="7">
        <v>3233.09</v>
      </c>
      <c r="BE2554" s="7">
        <v>7079.68</v>
      </c>
      <c r="BF2554" s="7">
        <v>17924.509999999998</v>
      </c>
      <c r="BG2554" s="7">
        <v>914841.41140627826</v>
      </c>
      <c r="BH2554" s="7">
        <v>53961</v>
      </c>
      <c r="BI2554" s="7">
        <v>613974</v>
      </c>
      <c r="BJ2554" s="7">
        <v>9474679.4974999968</v>
      </c>
      <c r="BK2554" s="7">
        <v>4826912.429999996</v>
      </c>
      <c r="BL2554" s="7">
        <v>104079.33333333333</v>
      </c>
      <c r="BM2554" s="7">
        <v>18382909.603333335</v>
      </c>
      <c r="BN2554" s="130">
        <v>0.97499999999999998</v>
      </c>
      <c r="BO2554" s="131">
        <v>2.3759117999999999E-3</v>
      </c>
      <c r="BP2554" s="161">
        <v>60432.083880895763</v>
      </c>
      <c r="BQ2554" s="162">
        <v>37088693</v>
      </c>
      <c r="BR2554" s="161">
        <v>793794</v>
      </c>
      <c r="BS2554" s="163">
        <v>0</v>
      </c>
      <c r="BT2554" s="163">
        <v>3342947.9885937124</v>
      </c>
      <c r="BU2554" s="161">
        <v>53249026.100000001</v>
      </c>
      <c r="BV2554" s="161">
        <v>8455109.4900000002</v>
      </c>
      <c r="BW2554" s="165">
        <v>13107425.408593712</v>
      </c>
      <c r="BX2554" s="161">
        <v>793794</v>
      </c>
    </row>
    <row r="2555" spans="1:76" ht="14.45" x14ac:dyDescent="0.3">
      <c r="A2555" s="164" t="s">
        <v>2343</v>
      </c>
      <c r="B2555" s="6" t="s">
        <v>75</v>
      </c>
      <c r="C2555" s="6" t="s">
        <v>77</v>
      </c>
      <c r="D2555" s="6"/>
      <c r="E2555" s="6"/>
      <c r="F2555" s="24" t="str">
        <f>+Tabela1[[#This Row],[WK]]&amp;Tabela1[[#This Row],[PK]]&amp;Tabela1[[#This Row],[GK]]</f>
        <v>0809</v>
      </c>
      <c r="G2555" s="6" t="s">
        <v>2416</v>
      </c>
      <c r="H2555" s="7">
        <v>2562543131.7008114</v>
      </c>
      <c r="I2555" s="8">
        <v>1.371</v>
      </c>
      <c r="J2555" s="7">
        <v>3513246633.5500002</v>
      </c>
      <c r="K2555" s="15">
        <v>0.02</v>
      </c>
      <c r="L2555" s="7">
        <v>70264932.671000004</v>
      </c>
      <c r="M2555" s="7">
        <v>43453152.671000004</v>
      </c>
      <c r="N2555" s="9">
        <v>1.6206739228428699</v>
      </c>
      <c r="O2555" s="7">
        <v>337768150</v>
      </c>
      <c r="P2555" s="8">
        <v>1.2949999999999999</v>
      </c>
      <c r="Q2555" s="7">
        <v>437409756</v>
      </c>
      <c r="R2555" s="8">
        <v>1.7000000000000001E-2</v>
      </c>
      <c r="S2555" s="7">
        <v>7435965.8520000009</v>
      </c>
      <c r="T2555" s="7">
        <v>5930322.8520000009</v>
      </c>
      <c r="U2555" s="9">
        <v>3.9387310617457132</v>
      </c>
      <c r="V2555" s="7">
        <v>49383475.523000002</v>
      </c>
      <c r="W2555" s="9">
        <v>1.743925480895631</v>
      </c>
      <c r="X2555" s="7">
        <v>52133979.830108561</v>
      </c>
      <c r="Y2555" s="7">
        <v>0</v>
      </c>
      <c r="Z2555" s="7">
        <v>479211.98499999999</v>
      </c>
      <c r="AA2555" s="7">
        <v>1792215.8451085605</v>
      </c>
      <c r="AB2555" s="7">
        <v>41135276</v>
      </c>
      <c r="AC2555" s="7">
        <v>8727276</v>
      </c>
      <c r="AD2555" s="7">
        <v>8727276</v>
      </c>
      <c r="AE2555" s="7">
        <v>0</v>
      </c>
      <c r="AF2555" s="7">
        <v>70264932.671000004</v>
      </c>
      <c r="AG2555" s="7">
        <v>7435965.8520000009</v>
      </c>
      <c r="AH2555" s="7">
        <v>8727276</v>
      </c>
      <c r="AI2555" s="7">
        <v>22421019</v>
      </c>
      <c r="AJ2555" s="7">
        <v>1706209</v>
      </c>
      <c r="AK2555" s="7">
        <v>9310825</v>
      </c>
      <c r="AL2555" s="7">
        <v>2820415</v>
      </c>
      <c r="AM2555" s="7">
        <v>855311</v>
      </c>
      <c r="AN2555" s="7">
        <v>0</v>
      </c>
      <c r="AO2555" s="7">
        <v>0</v>
      </c>
      <c r="AP2555" s="7">
        <v>39296937</v>
      </c>
      <c r="AQ2555" s="7">
        <v>35804</v>
      </c>
      <c r="AR2555" s="7">
        <v>26811780</v>
      </c>
      <c r="AS2555" s="7">
        <v>1505643</v>
      </c>
      <c r="AT2555" s="7">
        <v>9092717</v>
      </c>
      <c r="AU2555" s="7">
        <v>3529453</v>
      </c>
      <c r="AV2555" s="7">
        <v>923050</v>
      </c>
      <c r="AW2555" s="7">
        <v>0</v>
      </c>
      <c r="AX2555" s="7">
        <v>0</v>
      </c>
      <c r="AY2555" s="7">
        <v>40440898</v>
      </c>
      <c r="AZ2555" s="7">
        <v>14598</v>
      </c>
      <c r="BA2555" s="7">
        <v>479211.98499999999</v>
      </c>
      <c r="BB2555" s="7">
        <v>0</v>
      </c>
      <c r="BC2555" s="7">
        <v>166.15</v>
      </c>
      <c r="BD2555" s="7">
        <v>15520.27</v>
      </c>
      <c r="BE2555" s="7">
        <v>3075.91</v>
      </c>
      <c r="BF2555" s="7">
        <v>15622.68</v>
      </c>
      <c r="BG2555" s="7">
        <v>1272836.8451085605</v>
      </c>
      <c r="BH2555" s="7">
        <v>75077</v>
      </c>
      <c r="BI2555" s="7">
        <v>519379</v>
      </c>
      <c r="BJ2555" s="7">
        <v>8014922.9158333316</v>
      </c>
      <c r="BK2555" s="7">
        <v>4299258.753333332</v>
      </c>
      <c r="BL2555" s="7">
        <v>2040135.6533333333</v>
      </c>
      <c r="BM2555" s="7">
        <v>10782385.343333334</v>
      </c>
      <c r="BN2555" s="130">
        <v>1.0209999999999999</v>
      </c>
      <c r="BO2555" s="131">
        <v>2.8584209999999999E-3</v>
      </c>
      <c r="BP2555" s="161">
        <v>72704.861685640761</v>
      </c>
      <c r="BQ2555" s="162">
        <v>41135276</v>
      </c>
      <c r="BR2555" s="161">
        <v>3254311</v>
      </c>
      <c r="BS2555" s="163">
        <v>0</v>
      </c>
      <c r="BT2555" s="163">
        <v>4144275.4769999981</v>
      </c>
      <c r="BU2555" s="161">
        <v>70264932.670000002</v>
      </c>
      <c r="BV2555" s="161">
        <v>7435965.8499999996</v>
      </c>
      <c r="BW2555" s="165">
        <v>12871551.476999998</v>
      </c>
      <c r="BX2555" s="161">
        <v>3254311</v>
      </c>
    </row>
    <row r="2556" spans="1:76" ht="14.45" x14ac:dyDescent="0.3">
      <c r="A2556" s="164" t="s">
        <v>2343</v>
      </c>
      <c r="B2556" s="6" t="s">
        <v>75</v>
      </c>
      <c r="C2556" s="6" t="s">
        <v>90</v>
      </c>
      <c r="D2556" s="6"/>
      <c r="E2556" s="6"/>
      <c r="F2556" s="24" t="str">
        <f>+Tabela1[[#This Row],[WK]]&amp;Tabela1[[#This Row],[PK]]&amp;Tabela1[[#This Row],[GK]]</f>
        <v>0810</v>
      </c>
      <c r="G2556" s="6" t="s">
        <v>2417</v>
      </c>
      <c r="H2556" s="7">
        <v>2216778408.7984047</v>
      </c>
      <c r="I2556" s="8">
        <v>1.371</v>
      </c>
      <c r="J2556" s="7">
        <v>3039203198.4699998</v>
      </c>
      <c r="K2556" s="15">
        <v>0.02</v>
      </c>
      <c r="L2556" s="7">
        <v>60784063.969399996</v>
      </c>
      <c r="M2556" s="7">
        <v>38664960.969399996</v>
      </c>
      <c r="N2556" s="9">
        <v>1.7480347629558033</v>
      </c>
      <c r="O2556" s="7">
        <v>181941882</v>
      </c>
      <c r="P2556" s="8">
        <v>1.2949999999999999</v>
      </c>
      <c r="Q2556" s="7">
        <v>235614739</v>
      </c>
      <c r="R2556" s="8">
        <v>1.7000000000000001E-2</v>
      </c>
      <c r="S2556" s="7">
        <v>4005450.5630000001</v>
      </c>
      <c r="T2556" s="7">
        <v>3189970.5630000001</v>
      </c>
      <c r="U2556" s="9">
        <v>3.9117704456271154</v>
      </c>
      <c r="V2556" s="7">
        <v>41854931.532399997</v>
      </c>
      <c r="W2556" s="9">
        <v>1.8249702439499336</v>
      </c>
      <c r="X2556" s="7">
        <v>65183879.975552671</v>
      </c>
      <c r="Y2556" s="7">
        <v>11877863</v>
      </c>
      <c r="Z2556" s="7">
        <v>714936.9850000001</v>
      </c>
      <c r="AA2556" s="7">
        <v>1896514.9905526701</v>
      </c>
      <c r="AB2556" s="7">
        <v>45966007</v>
      </c>
      <c r="AC2556" s="7">
        <v>4728558</v>
      </c>
      <c r="AD2556" s="7">
        <v>23328948.443152674</v>
      </c>
      <c r="AE2556" s="7">
        <v>0</v>
      </c>
      <c r="AF2556" s="7">
        <v>60784063.969399996</v>
      </c>
      <c r="AG2556" s="7">
        <v>4005450.5630000001</v>
      </c>
      <c r="AH2556" s="7">
        <v>23328948.443152674</v>
      </c>
      <c r="AI2556" s="7">
        <v>18496827</v>
      </c>
      <c r="AJ2556" s="7">
        <v>783812</v>
      </c>
      <c r="AK2556" s="7">
        <v>11008638</v>
      </c>
      <c r="AL2556" s="7">
        <v>3122397</v>
      </c>
      <c r="AM2556" s="7">
        <v>931446</v>
      </c>
      <c r="AN2556" s="7">
        <v>0</v>
      </c>
      <c r="AO2556" s="7">
        <v>0</v>
      </c>
      <c r="AP2556" s="7">
        <v>45511898</v>
      </c>
      <c r="AQ2556" s="7">
        <v>0</v>
      </c>
      <c r="AR2556" s="7">
        <v>22119103</v>
      </c>
      <c r="AS2556" s="7">
        <v>815480</v>
      </c>
      <c r="AT2556" s="7">
        <v>12307398</v>
      </c>
      <c r="AU2556" s="7">
        <v>3478128</v>
      </c>
      <c r="AV2556" s="7">
        <v>1501225</v>
      </c>
      <c r="AW2556" s="7">
        <v>0</v>
      </c>
      <c r="AX2556" s="7">
        <v>0</v>
      </c>
      <c r="AY2556" s="7">
        <v>45387005</v>
      </c>
      <c r="AZ2556" s="7">
        <v>0</v>
      </c>
      <c r="BA2556" s="7">
        <v>714936.9850000001</v>
      </c>
      <c r="BB2556" s="7">
        <v>0</v>
      </c>
      <c r="BC2556" s="7">
        <v>158.18</v>
      </c>
      <c r="BD2556" s="7">
        <v>21970.74</v>
      </c>
      <c r="BE2556" s="7">
        <v>20753.169999999998</v>
      </c>
      <c r="BF2556" s="7">
        <v>3510.08</v>
      </c>
      <c r="BG2556" s="7">
        <v>1247863.9905526701</v>
      </c>
      <c r="BH2556" s="7">
        <v>73604</v>
      </c>
      <c r="BI2556" s="7">
        <v>648651</v>
      </c>
      <c r="BJ2556" s="7">
        <v>10009791.030833334</v>
      </c>
      <c r="BK2556" s="7">
        <v>3901832.456666667</v>
      </c>
      <c r="BL2556" s="7">
        <v>2334785.2833333332</v>
      </c>
      <c r="BM2556" s="7">
        <v>19762263.73</v>
      </c>
      <c r="BN2556" s="130">
        <v>0.97599999999999998</v>
      </c>
      <c r="BO2556" s="131">
        <v>2.4920113999999998E-3</v>
      </c>
      <c r="BP2556" s="161">
        <v>63385.114929589879</v>
      </c>
      <c r="BQ2556" s="162">
        <v>45966007</v>
      </c>
      <c r="BR2556" s="161">
        <v>1637664</v>
      </c>
      <c r="BS2556" s="163">
        <v>0</v>
      </c>
      <c r="BT2556" s="163">
        <v>4127539.9699999988</v>
      </c>
      <c r="BU2556" s="161">
        <v>60784063.969999999</v>
      </c>
      <c r="BV2556" s="161">
        <v>4005450.56</v>
      </c>
      <c r="BW2556" s="165">
        <v>27456488.41</v>
      </c>
      <c r="BX2556" s="161">
        <v>1637664</v>
      </c>
    </row>
    <row r="2557" spans="1:76" ht="14.45" x14ac:dyDescent="0.3">
      <c r="A2557" s="164" t="s">
        <v>2343</v>
      </c>
      <c r="B2557" s="6" t="s">
        <v>75</v>
      </c>
      <c r="C2557" s="6" t="s">
        <v>92</v>
      </c>
      <c r="D2557" s="6"/>
      <c r="E2557" s="6"/>
      <c r="F2557" s="24" t="str">
        <f>+Tabela1[[#This Row],[WK]]&amp;Tabela1[[#This Row],[PK]]&amp;Tabela1[[#This Row],[GK]]</f>
        <v>0811</v>
      </c>
      <c r="G2557" s="6" t="s">
        <v>2418</v>
      </c>
      <c r="H2557" s="7">
        <v>2739293080.752007</v>
      </c>
      <c r="I2557" s="8">
        <v>1.371</v>
      </c>
      <c r="J2557" s="7">
        <v>3755570813.730001</v>
      </c>
      <c r="K2557" s="15">
        <v>0.02</v>
      </c>
      <c r="L2557" s="7">
        <v>75111416.274600014</v>
      </c>
      <c r="M2557" s="7">
        <v>46976666.274600014</v>
      </c>
      <c r="N2557" s="9">
        <v>1.6697026372937387</v>
      </c>
      <c r="O2557" s="7">
        <v>847513024</v>
      </c>
      <c r="P2557" s="8">
        <v>1.2949999999999999</v>
      </c>
      <c r="Q2557" s="7">
        <v>1097529366</v>
      </c>
      <c r="R2557" s="8">
        <v>1.7000000000000001E-2</v>
      </c>
      <c r="S2557" s="7">
        <v>18657999.222000003</v>
      </c>
      <c r="T2557" s="7">
        <v>15626566.222000003</v>
      </c>
      <c r="U2557" s="9">
        <v>5.1548446632335274</v>
      </c>
      <c r="V2557" s="7">
        <v>62603232.496600017</v>
      </c>
      <c r="W2557" s="9">
        <v>2.0086910385079886</v>
      </c>
      <c r="X2557" s="7">
        <v>111522582.18194497</v>
      </c>
      <c r="Y2557" s="7">
        <v>21713068</v>
      </c>
      <c r="Z2557" s="7">
        <v>1248239.4400000002</v>
      </c>
      <c r="AA2557" s="7">
        <v>2330790.7419449594</v>
      </c>
      <c r="AB2557" s="7">
        <v>86230484</v>
      </c>
      <c r="AC2557" s="7">
        <v>0</v>
      </c>
      <c r="AD2557" s="7">
        <v>48919349.685344949</v>
      </c>
      <c r="AE2557" s="7">
        <v>0</v>
      </c>
      <c r="AF2557" s="7">
        <v>75111416.274600014</v>
      </c>
      <c r="AG2557" s="7">
        <v>18657999.222000003</v>
      </c>
      <c r="AH2557" s="7">
        <v>48919349.685344949</v>
      </c>
      <c r="AI2557" s="7">
        <v>23527336</v>
      </c>
      <c r="AJ2557" s="7">
        <v>2537380</v>
      </c>
      <c r="AK2557" s="7">
        <v>11295336</v>
      </c>
      <c r="AL2557" s="7">
        <v>3596480</v>
      </c>
      <c r="AM2557" s="7">
        <v>812821</v>
      </c>
      <c r="AN2557" s="7">
        <v>0</v>
      </c>
      <c r="AO2557" s="7">
        <v>0</v>
      </c>
      <c r="AP2557" s="7">
        <v>83180682</v>
      </c>
      <c r="AQ2557" s="7">
        <v>0</v>
      </c>
      <c r="AR2557" s="7">
        <v>28134750</v>
      </c>
      <c r="AS2557" s="7">
        <v>3031433</v>
      </c>
      <c r="AT2557" s="7">
        <v>12779616</v>
      </c>
      <c r="AU2557" s="7">
        <v>4070947</v>
      </c>
      <c r="AV2557" s="7">
        <v>1121443</v>
      </c>
      <c r="AW2557" s="7">
        <v>0</v>
      </c>
      <c r="AX2557" s="7">
        <v>0</v>
      </c>
      <c r="AY2557" s="7">
        <v>85049789</v>
      </c>
      <c r="AZ2557" s="7">
        <v>0</v>
      </c>
      <c r="BA2557" s="7">
        <v>1248239.4400000002</v>
      </c>
      <c r="BB2557" s="7">
        <v>0</v>
      </c>
      <c r="BC2557" s="7">
        <v>601.30999999999995</v>
      </c>
      <c r="BD2557" s="7">
        <v>53281.47</v>
      </c>
      <c r="BE2557" s="7">
        <v>6844.32</v>
      </c>
      <c r="BF2557" s="7">
        <v>2195.9299999999998</v>
      </c>
      <c r="BG2557" s="7">
        <v>1546351.7419449592</v>
      </c>
      <c r="BH2557" s="7">
        <v>91210</v>
      </c>
      <c r="BI2557" s="7">
        <v>784439</v>
      </c>
      <c r="BJ2557" s="7">
        <v>12105235.779166667</v>
      </c>
      <c r="BK2557" s="7">
        <v>8190647.3699999992</v>
      </c>
      <c r="BL2557" s="7">
        <v>913106.41333333321</v>
      </c>
      <c r="BM2557" s="7">
        <v>13832140.810000001</v>
      </c>
      <c r="BN2557" s="130">
        <v>0.93100000000000005</v>
      </c>
      <c r="BO2557" s="131">
        <v>3.7835427999999998E-3</v>
      </c>
      <c r="BP2557" s="161">
        <v>96235.632623676793</v>
      </c>
      <c r="BQ2557" s="162">
        <v>86230484</v>
      </c>
      <c r="BR2557" s="161">
        <v>1534955</v>
      </c>
      <c r="BS2557" s="163">
        <v>0</v>
      </c>
      <c r="BT2557" s="163">
        <v>0</v>
      </c>
      <c r="BU2557" s="161">
        <v>75111416.269999996</v>
      </c>
      <c r="BV2557" s="161">
        <v>18657999.219999999</v>
      </c>
      <c r="BW2557" s="165">
        <v>48919349.689999998</v>
      </c>
      <c r="BX2557" s="161">
        <v>1534955</v>
      </c>
    </row>
    <row r="2558" spans="1:76" ht="14.45" x14ac:dyDescent="0.3">
      <c r="A2558" s="164" t="s">
        <v>2343</v>
      </c>
      <c r="B2558" s="6" t="s">
        <v>75</v>
      </c>
      <c r="C2558" s="6" t="s">
        <v>93</v>
      </c>
      <c r="D2558" s="6"/>
      <c r="E2558" s="6"/>
      <c r="F2558" s="24" t="str">
        <f>+Tabela1[[#This Row],[WK]]&amp;Tabela1[[#This Row],[PK]]&amp;Tabela1[[#This Row],[GK]]</f>
        <v>0812</v>
      </c>
      <c r="G2558" s="6" t="s">
        <v>2419</v>
      </c>
      <c r="H2558" s="7">
        <v>1102003324.518398</v>
      </c>
      <c r="I2558" s="8">
        <v>1.371</v>
      </c>
      <c r="J2558" s="7">
        <v>1510846557.9300001</v>
      </c>
      <c r="K2558" s="15">
        <v>0.02</v>
      </c>
      <c r="L2558" s="7">
        <v>30216931.158600003</v>
      </c>
      <c r="M2558" s="7">
        <v>19603916.158600003</v>
      </c>
      <c r="N2558" s="9">
        <v>1.8471580562733589</v>
      </c>
      <c r="O2558" s="7">
        <v>276033550</v>
      </c>
      <c r="P2558" s="8">
        <v>1.2949999999999999</v>
      </c>
      <c r="Q2558" s="7">
        <v>357463448</v>
      </c>
      <c r="R2558" s="8">
        <v>1.7000000000000001E-2</v>
      </c>
      <c r="S2558" s="7">
        <v>6076878.6160000004</v>
      </c>
      <c r="T2558" s="7">
        <v>5248315.6160000004</v>
      </c>
      <c r="U2558" s="9">
        <v>6.3342384538049616</v>
      </c>
      <c r="V2558" s="7">
        <v>24852231.774599999</v>
      </c>
      <c r="W2558" s="9">
        <v>2.172098269539394</v>
      </c>
      <c r="X2558" s="7">
        <v>44628892.885946952</v>
      </c>
      <c r="Y2558" s="7">
        <v>7174827</v>
      </c>
      <c r="Z2558" s="7">
        <v>350094.67500000005</v>
      </c>
      <c r="AA2558" s="7">
        <v>800616.2109469492</v>
      </c>
      <c r="AB2558" s="7">
        <v>34164174</v>
      </c>
      <c r="AC2558" s="7">
        <v>2139181</v>
      </c>
      <c r="AD2558" s="7">
        <v>19776661.111346949</v>
      </c>
      <c r="AE2558" s="7">
        <v>0</v>
      </c>
      <c r="AF2558" s="7">
        <v>30216931.158600003</v>
      </c>
      <c r="AG2558" s="7">
        <v>6076878.6160000004</v>
      </c>
      <c r="AH2558" s="7">
        <v>19776661.111346949</v>
      </c>
      <c r="AI2558" s="7">
        <v>8875002</v>
      </c>
      <c r="AJ2558" s="7">
        <v>778288</v>
      </c>
      <c r="AK2558" s="7">
        <v>6807073</v>
      </c>
      <c r="AL2558" s="7">
        <v>1103025</v>
      </c>
      <c r="AM2558" s="7">
        <v>469514</v>
      </c>
      <c r="AN2558" s="7">
        <v>0</v>
      </c>
      <c r="AO2558" s="7">
        <v>0</v>
      </c>
      <c r="AP2558" s="7">
        <v>32142158</v>
      </c>
      <c r="AQ2558" s="7">
        <v>55696</v>
      </c>
      <c r="AR2558" s="7">
        <v>10613015</v>
      </c>
      <c r="AS2558" s="7">
        <v>828563</v>
      </c>
      <c r="AT2558" s="7">
        <v>7876539</v>
      </c>
      <c r="AU2558" s="7">
        <v>1221916</v>
      </c>
      <c r="AV2558" s="7">
        <v>639937</v>
      </c>
      <c r="AW2558" s="7">
        <v>0</v>
      </c>
      <c r="AX2558" s="7">
        <v>0</v>
      </c>
      <c r="AY2558" s="7">
        <v>33541435</v>
      </c>
      <c r="AZ2558" s="7">
        <v>24329</v>
      </c>
      <c r="BA2558" s="7">
        <v>350094.67500000005</v>
      </c>
      <c r="BB2558" s="7">
        <v>0</v>
      </c>
      <c r="BC2558" s="7">
        <v>0</v>
      </c>
      <c r="BD2558" s="7">
        <v>11841.79</v>
      </c>
      <c r="BE2558" s="7">
        <v>9658.77</v>
      </c>
      <c r="BF2558" s="7">
        <v>0</v>
      </c>
      <c r="BG2558" s="7">
        <v>631544.2109469492</v>
      </c>
      <c r="BH2558" s="7">
        <v>37251</v>
      </c>
      <c r="BI2558" s="7">
        <v>169072</v>
      </c>
      <c r="BJ2558" s="7">
        <v>2609095.8416666668</v>
      </c>
      <c r="BK2558" s="7">
        <v>0</v>
      </c>
      <c r="BL2558" s="7">
        <v>86550.276666666658</v>
      </c>
      <c r="BM2558" s="7">
        <v>10263282.813333334</v>
      </c>
      <c r="BN2558" s="130">
        <v>0.96199999999999997</v>
      </c>
      <c r="BO2558" s="131">
        <v>1.4163549E-3</v>
      </c>
      <c r="BP2558" s="161">
        <v>36025.443030675167</v>
      </c>
      <c r="BQ2558" s="162">
        <v>34164174</v>
      </c>
      <c r="BR2558" s="161">
        <v>769584</v>
      </c>
      <c r="BS2558" s="163">
        <v>0</v>
      </c>
      <c r="BT2558" s="163">
        <v>3444846.8200000003</v>
      </c>
      <c r="BU2558" s="161">
        <v>30216931.16</v>
      </c>
      <c r="BV2558" s="161">
        <v>6076878.6200000001</v>
      </c>
      <c r="BW2558" s="165">
        <v>23221507.93</v>
      </c>
      <c r="BX2558" s="161">
        <v>769584</v>
      </c>
    </row>
    <row r="2559" spans="1:76" ht="14.45" x14ac:dyDescent="0.3">
      <c r="A2559" s="164" t="s">
        <v>2343</v>
      </c>
      <c r="B2559" s="6" t="s">
        <v>90</v>
      </c>
      <c r="C2559" s="6" t="s">
        <v>33</v>
      </c>
      <c r="D2559" s="6"/>
      <c r="E2559" s="6"/>
      <c r="F2559" s="24" t="str">
        <f>+Tabela1[[#This Row],[WK]]&amp;Tabela1[[#This Row],[PK]]&amp;Tabela1[[#This Row],[GK]]</f>
        <v>1001</v>
      </c>
      <c r="G2559" s="6" t="s">
        <v>2420</v>
      </c>
      <c r="H2559" s="7">
        <v>4503020689.9386301</v>
      </c>
      <c r="I2559" s="8">
        <v>1.371</v>
      </c>
      <c r="J2559" s="7">
        <v>6173641365.8899994</v>
      </c>
      <c r="K2559" s="15">
        <v>0.02</v>
      </c>
      <c r="L2559" s="7">
        <v>123472827.31779999</v>
      </c>
      <c r="M2559" s="7">
        <v>72765336.317799985</v>
      </c>
      <c r="N2559" s="9">
        <v>1.4350017104533921</v>
      </c>
      <c r="O2559" s="7">
        <v>5866180753</v>
      </c>
      <c r="P2559" s="8">
        <v>1.2949999999999999</v>
      </c>
      <c r="Q2559" s="7">
        <v>7596704075</v>
      </c>
      <c r="R2559" s="8">
        <v>1.7000000000000001E-2</v>
      </c>
      <c r="S2559" s="7">
        <v>129143969.27500001</v>
      </c>
      <c r="T2559" s="7">
        <v>118746027.27500001</v>
      </c>
      <c r="U2559" s="9">
        <v>11.420147109399149</v>
      </c>
      <c r="V2559" s="7">
        <v>191511363.59279999</v>
      </c>
      <c r="W2559" s="9">
        <v>3.1341135180696615</v>
      </c>
      <c r="X2559" s="7">
        <v>74122292.948028088</v>
      </c>
      <c r="Y2559" s="7">
        <v>0</v>
      </c>
      <c r="Z2559" s="7">
        <v>477461.42500000005</v>
      </c>
      <c r="AA2559" s="7">
        <v>2524960.5230280855</v>
      </c>
      <c r="AB2559" s="7">
        <v>71119871</v>
      </c>
      <c r="AC2559" s="7">
        <v>0</v>
      </c>
      <c r="AD2559" s="7">
        <v>0</v>
      </c>
      <c r="AE2559" s="7">
        <v>-37438245.443554431</v>
      </c>
      <c r="AF2559" s="7">
        <v>86034581.874245554</v>
      </c>
      <c r="AG2559" s="7">
        <v>129143969.27500001</v>
      </c>
      <c r="AH2559" s="7">
        <v>0</v>
      </c>
      <c r="AI2559" s="7">
        <v>42403512</v>
      </c>
      <c r="AJ2559" s="7">
        <v>8638393</v>
      </c>
      <c r="AK2559" s="7">
        <v>0</v>
      </c>
      <c r="AL2559" s="7">
        <v>839792</v>
      </c>
      <c r="AM2559" s="7">
        <v>964406</v>
      </c>
      <c r="AN2559" s="7">
        <v>0</v>
      </c>
      <c r="AO2559" s="7">
        <v>-514645</v>
      </c>
      <c r="AP2559" s="7">
        <v>69885011</v>
      </c>
      <c r="AQ2559" s="7">
        <v>0</v>
      </c>
      <c r="AR2559" s="7">
        <v>50707491</v>
      </c>
      <c r="AS2559" s="7">
        <v>10397942</v>
      </c>
      <c r="AT2559" s="7">
        <v>0</v>
      </c>
      <c r="AU2559" s="7">
        <v>1364583</v>
      </c>
      <c r="AV2559" s="7">
        <v>1155627</v>
      </c>
      <c r="AW2559" s="7">
        <v>0</v>
      </c>
      <c r="AX2559" s="7">
        <v>-1351145</v>
      </c>
      <c r="AY2559" s="7">
        <v>70139954</v>
      </c>
      <c r="AZ2559" s="7">
        <v>0</v>
      </c>
      <c r="BA2559" s="7">
        <v>477461.42500000005</v>
      </c>
      <c r="BB2559" s="7">
        <v>0</v>
      </c>
      <c r="BC2559" s="7">
        <v>41.26</v>
      </c>
      <c r="BD2559" s="7">
        <v>22564.06</v>
      </c>
      <c r="BE2559" s="7">
        <v>69.33</v>
      </c>
      <c r="BF2559" s="7">
        <v>0</v>
      </c>
      <c r="BG2559" s="7">
        <v>1841160.5230280855</v>
      </c>
      <c r="BH2559" s="7">
        <v>108599</v>
      </c>
      <c r="BI2559" s="7">
        <v>683800</v>
      </c>
      <c r="BJ2559" s="7">
        <v>10552230.363333335</v>
      </c>
      <c r="BK2559" s="7">
        <v>7746902.1100000013</v>
      </c>
      <c r="BL2559" s="7">
        <v>949803.6066666668</v>
      </c>
      <c r="BM2559" s="7">
        <v>9321705.7999999989</v>
      </c>
      <c r="BN2559" s="130">
        <v>1.8240000000000001</v>
      </c>
      <c r="BO2559" s="131">
        <v>5.2009489000000002E-3</v>
      </c>
      <c r="BP2559" s="161">
        <v>132287.81525322582</v>
      </c>
      <c r="BQ2559" s="162">
        <v>71119871</v>
      </c>
      <c r="BR2559" s="161">
        <v>1034997</v>
      </c>
      <c r="BS2559" s="163">
        <v>65715168.269245565</v>
      </c>
      <c r="BT2559" s="163">
        <v>0</v>
      </c>
      <c r="BU2559" s="161">
        <v>20319413.609999999</v>
      </c>
      <c r="BV2559" s="161">
        <v>129143969.28</v>
      </c>
      <c r="BW2559" s="165">
        <v>0</v>
      </c>
      <c r="BX2559" s="161">
        <v>1034997</v>
      </c>
    </row>
    <row r="2560" spans="1:76" ht="14.45" x14ac:dyDescent="0.3">
      <c r="A2560" s="164" t="s">
        <v>2343</v>
      </c>
      <c r="B2560" s="6" t="s">
        <v>90</v>
      </c>
      <c r="C2560" s="6" t="s">
        <v>32</v>
      </c>
      <c r="D2560" s="6"/>
      <c r="E2560" s="6"/>
      <c r="F2560" s="24" t="str">
        <f>+Tabela1[[#This Row],[WK]]&amp;Tabela1[[#This Row],[PK]]&amp;Tabela1[[#This Row],[GK]]</f>
        <v>1002</v>
      </c>
      <c r="G2560" s="6" t="s">
        <v>2421</v>
      </c>
      <c r="H2560" s="7">
        <v>3173433646.6458035</v>
      </c>
      <c r="I2560" s="8">
        <v>1.371</v>
      </c>
      <c r="J2560" s="7">
        <v>4350777529.5599995</v>
      </c>
      <c r="K2560" s="15">
        <v>0.02</v>
      </c>
      <c r="L2560" s="7">
        <v>87015550.591199994</v>
      </c>
      <c r="M2560" s="7">
        <v>54592836.591199994</v>
      </c>
      <c r="N2560" s="9">
        <v>1.6837836768137298</v>
      </c>
      <c r="O2560" s="7">
        <v>428202635</v>
      </c>
      <c r="P2560" s="8">
        <v>1.2949999999999999</v>
      </c>
      <c r="Q2560" s="7">
        <v>554522414</v>
      </c>
      <c r="R2560" s="8">
        <v>1.7000000000000001E-2</v>
      </c>
      <c r="S2560" s="7">
        <v>9426881.0380000006</v>
      </c>
      <c r="T2560" s="7">
        <v>7182107.0380000006</v>
      </c>
      <c r="U2560" s="9">
        <v>3.1994788954255533</v>
      </c>
      <c r="V2560" s="7">
        <v>61774943.629199997</v>
      </c>
      <c r="W2560" s="9">
        <v>1.7819273097952755</v>
      </c>
      <c r="X2560" s="7">
        <v>128349290.27214631</v>
      </c>
      <c r="Y2560" s="7">
        <v>36765277</v>
      </c>
      <c r="Z2560" s="7">
        <v>96861.590000000011</v>
      </c>
      <c r="AA2560" s="7">
        <v>1982530.6821463201</v>
      </c>
      <c r="AB2560" s="7">
        <v>89504621</v>
      </c>
      <c r="AC2560" s="7">
        <v>0</v>
      </c>
      <c r="AD2560" s="7">
        <v>66574346.642946318</v>
      </c>
      <c r="AE2560" s="7">
        <v>0</v>
      </c>
      <c r="AF2560" s="7">
        <v>87015550.591199994</v>
      </c>
      <c r="AG2560" s="7">
        <v>9426881.0380000006</v>
      </c>
      <c r="AH2560" s="7">
        <v>66574346.642946318</v>
      </c>
      <c r="AI2560" s="7">
        <v>27113093</v>
      </c>
      <c r="AJ2560" s="7">
        <v>2078641</v>
      </c>
      <c r="AK2560" s="7">
        <v>11328491</v>
      </c>
      <c r="AL2560" s="7">
        <v>3945551</v>
      </c>
      <c r="AM2560" s="7">
        <v>989094</v>
      </c>
      <c r="AN2560" s="7">
        <v>0</v>
      </c>
      <c r="AO2560" s="7">
        <v>0</v>
      </c>
      <c r="AP2560" s="7">
        <v>85974597</v>
      </c>
      <c r="AQ2560" s="7">
        <v>27848</v>
      </c>
      <c r="AR2560" s="7">
        <v>32422714</v>
      </c>
      <c r="AS2560" s="7">
        <v>2244774</v>
      </c>
      <c r="AT2560" s="7">
        <v>14082409</v>
      </c>
      <c r="AU2560" s="7">
        <v>4444424</v>
      </c>
      <c r="AV2560" s="7">
        <v>819733</v>
      </c>
      <c r="AW2560" s="7">
        <v>0</v>
      </c>
      <c r="AX2560" s="7">
        <v>0</v>
      </c>
      <c r="AY2560" s="7">
        <v>86998264</v>
      </c>
      <c r="AZ2560" s="7">
        <v>12976</v>
      </c>
      <c r="BA2560" s="7">
        <v>96861.590000000011</v>
      </c>
      <c r="BB2560" s="7">
        <v>0</v>
      </c>
      <c r="BC2560" s="7">
        <v>98.36</v>
      </c>
      <c r="BD2560" s="7">
        <v>3926.15</v>
      </c>
      <c r="BE2560" s="7">
        <v>716.88</v>
      </c>
      <c r="BF2560" s="7">
        <v>0</v>
      </c>
      <c r="BG2560" s="7">
        <v>1537213.6821463201</v>
      </c>
      <c r="BH2560" s="7">
        <v>90671</v>
      </c>
      <c r="BI2560" s="7">
        <v>445317</v>
      </c>
      <c r="BJ2560" s="7">
        <v>6872025.2699999986</v>
      </c>
      <c r="BK2560" s="7">
        <v>5238591.0366666662</v>
      </c>
      <c r="BL2560" s="7">
        <v>89516.096666666665</v>
      </c>
      <c r="BM2560" s="7">
        <v>6354704.7399999993</v>
      </c>
      <c r="BN2560" s="130">
        <v>0.81299999999999994</v>
      </c>
      <c r="BO2560" s="131">
        <v>4.7686472000000001E-3</v>
      </c>
      <c r="BP2560" s="161">
        <v>113338.75</v>
      </c>
      <c r="BQ2560" s="162">
        <v>89504621</v>
      </c>
      <c r="BR2560" s="161">
        <v>528461</v>
      </c>
      <c r="BS2560" s="163">
        <v>4476572.6721463166</v>
      </c>
      <c r="BT2560" s="163">
        <v>0</v>
      </c>
      <c r="BU2560" s="161">
        <v>87015550.590000004</v>
      </c>
      <c r="BV2560" s="161">
        <v>9426881.0399999991</v>
      </c>
      <c r="BW2560" s="165">
        <v>62097773.969999999</v>
      </c>
      <c r="BX2560" s="161">
        <v>528461</v>
      </c>
    </row>
    <row r="2561" spans="1:76" ht="14.45" x14ac:dyDescent="0.3">
      <c r="A2561" s="164" t="s">
        <v>2343</v>
      </c>
      <c r="B2561" s="6" t="s">
        <v>90</v>
      </c>
      <c r="C2561" s="6" t="s">
        <v>37</v>
      </c>
      <c r="D2561" s="6"/>
      <c r="E2561" s="6"/>
      <c r="F2561" s="24" t="str">
        <f>+Tabela1[[#This Row],[WK]]&amp;Tabela1[[#This Row],[PK]]&amp;Tabela1[[#This Row],[GK]]</f>
        <v>1003</v>
      </c>
      <c r="G2561" s="6" t="s">
        <v>2422</v>
      </c>
      <c r="H2561" s="7">
        <v>1635651767.7016044</v>
      </c>
      <c r="I2561" s="8">
        <v>1.371</v>
      </c>
      <c r="J2561" s="7">
        <v>2242478573.52</v>
      </c>
      <c r="K2561" s="15">
        <v>0.02</v>
      </c>
      <c r="L2561" s="7">
        <v>44849571.470399998</v>
      </c>
      <c r="M2561" s="7">
        <v>26763693.470399998</v>
      </c>
      <c r="N2561" s="9">
        <v>1.4798116779511616</v>
      </c>
      <c r="O2561" s="7">
        <v>81359931</v>
      </c>
      <c r="P2561" s="8">
        <v>1.2949999999999999</v>
      </c>
      <c r="Q2561" s="7">
        <v>105361111</v>
      </c>
      <c r="R2561" s="8">
        <v>1.7000000000000001E-2</v>
      </c>
      <c r="S2561" s="7">
        <v>1791138.8870000001</v>
      </c>
      <c r="T2561" s="7">
        <v>1469131.8870000001</v>
      </c>
      <c r="U2561" s="9">
        <v>4.5624222051073424</v>
      </c>
      <c r="V2561" s="7">
        <v>28232825.3574</v>
      </c>
      <c r="W2561" s="9">
        <v>1.5337354268238856</v>
      </c>
      <c r="X2561" s="7">
        <v>37101393.078821883</v>
      </c>
      <c r="Y2561" s="7">
        <v>0</v>
      </c>
      <c r="Z2561" s="7">
        <v>332915.27500000002</v>
      </c>
      <c r="AA2561" s="7">
        <v>1494156.8038218855</v>
      </c>
      <c r="AB2561" s="7">
        <v>26245422</v>
      </c>
      <c r="AC2561" s="7">
        <v>9028899</v>
      </c>
      <c r="AD2561" s="7">
        <v>9028899</v>
      </c>
      <c r="AE2561" s="7">
        <v>0</v>
      </c>
      <c r="AF2561" s="7">
        <v>44849571.470399998</v>
      </c>
      <c r="AG2561" s="7">
        <v>1791138.8870000001</v>
      </c>
      <c r="AH2561" s="7">
        <v>9028899</v>
      </c>
      <c r="AI2561" s="7">
        <v>15124092</v>
      </c>
      <c r="AJ2561" s="7">
        <v>350222</v>
      </c>
      <c r="AK2561" s="7">
        <v>6192416</v>
      </c>
      <c r="AL2561" s="7">
        <v>1367009</v>
      </c>
      <c r="AM2561" s="7">
        <v>433331</v>
      </c>
      <c r="AN2561" s="7">
        <v>0</v>
      </c>
      <c r="AO2561" s="7">
        <v>0</v>
      </c>
      <c r="AP2561" s="7">
        <v>25282814</v>
      </c>
      <c r="AQ2561" s="7">
        <v>39783</v>
      </c>
      <c r="AR2561" s="7">
        <v>18085878</v>
      </c>
      <c r="AS2561" s="7">
        <v>322007</v>
      </c>
      <c r="AT2561" s="7">
        <v>7019189</v>
      </c>
      <c r="AU2561" s="7">
        <v>1508415</v>
      </c>
      <c r="AV2561" s="7">
        <v>1349266</v>
      </c>
      <c r="AW2561" s="7">
        <v>0</v>
      </c>
      <c r="AX2561" s="7">
        <v>0</v>
      </c>
      <c r="AY2561" s="7">
        <v>25782623</v>
      </c>
      <c r="AZ2561" s="7">
        <v>14598</v>
      </c>
      <c r="BA2561" s="7">
        <v>332915.27500000002</v>
      </c>
      <c r="BB2561" s="7">
        <v>0</v>
      </c>
      <c r="BC2561" s="7">
        <v>71.11</v>
      </c>
      <c r="BD2561" s="7">
        <v>15032.1</v>
      </c>
      <c r="BE2561" s="7">
        <v>1167.95</v>
      </c>
      <c r="BF2561" s="7">
        <v>0</v>
      </c>
      <c r="BG2561" s="7">
        <v>826359.80382188561</v>
      </c>
      <c r="BH2561" s="7">
        <v>48742</v>
      </c>
      <c r="BI2561" s="7">
        <v>667797</v>
      </c>
      <c r="BJ2561" s="7">
        <v>10305253.496666668</v>
      </c>
      <c r="BK2561" s="7">
        <v>7606951.9000000004</v>
      </c>
      <c r="BL2561" s="7">
        <v>527943.66333333333</v>
      </c>
      <c r="BM2561" s="7">
        <v>9737319.0600000005</v>
      </c>
      <c r="BN2561" s="130">
        <v>1.0820000000000001</v>
      </c>
      <c r="BO2561" s="131">
        <v>1.6190613000000001E-3</v>
      </c>
      <c r="BP2561" s="161">
        <v>41181.345856940003</v>
      </c>
      <c r="BQ2561" s="162">
        <v>26245422</v>
      </c>
      <c r="BR2561" s="161">
        <v>1036449</v>
      </c>
      <c r="BS2561" s="163">
        <v>0</v>
      </c>
      <c r="BT2561" s="163">
        <v>3448815.6425999999</v>
      </c>
      <c r="BU2561" s="161">
        <v>44849571.469999999</v>
      </c>
      <c r="BV2561" s="161">
        <v>1791138.89</v>
      </c>
      <c r="BW2561" s="165">
        <v>12477714.6426</v>
      </c>
      <c r="BX2561" s="161">
        <v>1036449</v>
      </c>
    </row>
    <row r="2562" spans="1:76" ht="14.45" x14ac:dyDescent="0.3">
      <c r="A2562" s="164" t="s">
        <v>2343</v>
      </c>
      <c r="B2562" s="6" t="s">
        <v>90</v>
      </c>
      <c r="C2562" s="6" t="s">
        <v>39</v>
      </c>
      <c r="D2562" s="6"/>
      <c r="E2562" s="6"/>
      <c r="F2562" s="24" t="str">
        <f>+Tabela1[[#This Row],[WK]]&amp;Tabela1[[#This Row],[PK]]&amp;Tabela1[[#This Row],[GK]]</f>
        <v>1004</v>
      </c>
      <c r="G2562" s="6" t="s">
        <v>2423</v>
      </c>
      <c r="H2562" s="7">
        <v>1378958573.8819993</v>
      </c>
      <c r="I2562" s="8">
        <v>1.371</v>
      </c>
      <c r="J2562" s="7">
        <v>1890552204.8000002</v>
      </c>
      <c r="K2562" s="15">
        <v>0.02</v>
      </c>
      <c r="L2562" s="7">
        <v>37811044.096000008</v>
      </c>
      <c r="M2562" s="7">
        <v>24230825.096000008</v>
      </c>
      <c r="N2562" s="9">
        <v>1.7842735154712901</v>
      </c>
      <c r="O2562" s="7">
        <v>345794623</v>
      </c>
      <c r="P2562" s="8">
        <v>1.2949999999999999</v>
      </c>
      <c r="Q2562" s="7">
        <v>447804037</v>
      </c>
      <c r="R2562" s="8">
        <v>1.7000000000000001E-2</v>
      </c>
      <c r="S2562" s="7">
        <v>7612668.6290000007</v>
      </c>
      <c r="T2562" s="7">
        <v>6918316.6290000007</v>
      </c>
      <c r="U2562" s="9">
        <v>9.963702313812016</v>
      </c>
      <c r="V2562" s="7">
        <v>31149141.725000009</v>
      </c>
      <c r="W2562" s="9">
        <v>2.1821420570187371</v>
      </c>
      <c r="X2562" s="7">
        <v>63328995.163413674</v>
      </c>
      <c r="Y2562" s="7">
        <v>14549701</v>
      </c>
      <c r="Z2562" s="7">
        <v>239932.35</v>
      </c>
      <c r="AA2562" s="7">
        <v>1070714.8134136694</v>
      </c>
      <c r="AB2562" s="7">
        <v>47468647</v>
      </c>
      <c r="AC2562" s="7">
        <v>0</v>
      </c>
      <c r="AD2562" s="7">
        <v>32179853.438413665</v>
      </c>
      <c r="AE2562" s="7">
        <v>0</v>
      </c>
      <c r="AF2562" s="7">
        <v>37811044.096000008</v>
      </c>
      <c r="AG2562" s="7">
        <v>7612668.6290000007</v>
      </c>
      <c r="AH2562" s="7">
        <v>32179853.438413665</v>
      </c>
      <c r="AI2562" s="7">
        <v>11356290</v>
      </c>
      <c r="AJ2562" s="7">
        <v>665663</v>
      </c>
      <c r="AK2562" s="7">
        <v>7061913</v>
      </c>
      <c r="AL2562" s="7">
        <v>4096002</v>
      </c>
      <c r="AM2562" s="7">
        <v>567716</v>
      </c>
      <c r="AN2562" s="7">
        <v>0</v>
      </c>
      <c r="AO2562" s="7">
        <v>0</v>
      </c>
      <c r="AP2562" s="7">
        <v>44759967</v>
      </c>
      <c r="AQ2562" s="7">
        <v>35804</v>
      </c>
      <c r="AR2562" s="7">
        <v>13580219</v>
      </c>
      <c r="AS2562" s="7">
        <v>694352</v>
      </c>
      <c r="AT2562" s="7">
        <v>8042465</v>
      </c>
      <c r="AU2562" s="7">
        <v>4562390</v>
      </c>
      <c r="AV2562" s="7">
        <v>698243</v>
      </c>
      <c r="AW2562" s="7">
        <v>0</v>
      </c>
      <c r="AX2562" s="7">
        <v>0</v>
      </c>
      <c r="AY2562" s="7">
        <v>46616263</v>
      </c>
      <c r="AZ2562" s="7">
        <v>21085</v>
      </c>
      <c r="BA2562" s="7">
        <v>239932.35</v>
      </c>
      <c r="BB2562" s="7">
        <v>0</v>
      </c>
      <c r="BC2562" s="7">
        <v>0</v>
      </c>
      <c r="BD2562" s="7">
        <v>10644.5</v>
      </c>
      <c r="BE2562" s="7">
        <v>1561.7</v>
      </c>
      <c r="BF2562" s="7">
        <v>0</v>
      </c>
      <c r="BG2562" s="7">
        <v>791163.81341366936</v>
      </c>
      <c r="BH2562" s="7">
        <v>46666</v>
      </c>
      <c r="BI2562" s="7">
        <v>279551</v>
      </c>
      <c r="BJ2562" s="7">
        <v>4313955.7850000011</v>
      </c>
      <c r="BK2562" s="7">
        <v>1881979.2233333346</v>
      </c>
      <c r="BL2562" s="7">
        <v>425125.29333333328</v>
      </c>
      <c r="BM2562" s="7">
        <v>8877655.6600000001</v>
      </c>
      <c r="BN2562" s="130">
        <v>0.85699999999999998</v>
      </c>
      <c r="BO2562" s="131">
        <v>1.9905189E-3</v>
      </c>
      <c r="BP2562" s="161">
        <v>50629.491831314299</v>
      </c>
      <c r="BQ2562" s="162">
        <v>47468647</v>
      </c>
      <c r="BR2562" s="161">
        <v>1097265</v>
      </c>
      <c r="BS2562" s="163">
        <v>0</v>
      </c>
      <c r="BT2562" s="163">
        <v>1708715.8365863264</v>
      </c>
      <c r="BU2562" s="161">
        <v>37811044.100000001</v>
      </c>
      <c r="BV2562" s="161">
        <v>7612668.6299999999</v>
      </c>
      <c r="BW2562" s="165">
        <v>33888569.276586324</v>
      </c>
      <c r="BX2562" s="161">
        <v>1097265</v>
      </c>
    </row>
    <row r="2563" spans="1:76" ht="14.45" x14ac:dyDescent="0.3">
      <c r="A2563" s="164" t="s">
        <v>2343</v>
      </c>
      <c r="B2563" s="6" t="s">
        <v>90</v>
      </c>
      <c r="C2563" s="6" t="s">
        <v>42</v>
      </c>
      <c r="D2563" s="6"/>
      <c r="E2563" s="6"/>
      <c r="F2563" s="24" t="str">
        <f>+Tabela1[[#This Row],[WK]]&amp;Tabela1[[#This Row],[PK]]&amp;Tabela1[[#This Row],[GK]]</f>
        <v>1005</v>
      </c>
      <c r="G2563" s="6" t="s">
        <v>2424</v>
      </c>
      <c r="H2563" s="7">
        <v>2483543362.1487985</v>
      </c>
      <c r="I2563" s="8">
        <v>1.371</v>
      </c>
      <c r="J2563" s="7">
        <v>3404937949.5300002</v>
      </c>
      <c r="K2563" s="15">
        <v>0.02</v>
      </c>
      <c r="L2563" s="7">
        <v>68098758.990600005</v>
      </c>
      <c r="M2563" s="7">
        <v>41626242.990600005</v>
      </c>
      <c r="N2563" s="9">
        <v>1.5724324424093277</v>
      </c>
      <c r="O2563" s="7">
        <v>91308434</v>
      </c>
      <c r="P2563" s="8">
        <v>1.2949999999999999</v>
      </c>
      <c r="Q2563" s="7">
        <v>118244422</v>
      </c>
      <c r="R2563" s="8">
        <v>1.7000000000000001E-2</v>
      </c>
      <c r="S2563" s="7">
        <v>2010155.1740000001</v>
      </c>
      <c r="T2563" s="7">
        <v>1326853.1740000001</v>
      </c>
      <c r="U2563" s="9">
        <v>1.9418253919935842</v>
      </c>
      <c r="V2563" s="7">
        <v>42953096.1646</v>
      </c>
      <c r="W2563" s="9">
        <v>1.5817272072084148</v>
      </c>
      <c r="X2563" s="7">
        <v>81124862.916633666</v>
      </c>
      <c r="Y2563" s="7">
        <v>18444940</v>
      </c>
      <c r="Z2563" s="7">
        <v>440554.66</v>
      </c>
      <c r="AA2563" s="7">
        <v>1926704.2566336668</v>
      </c>
      <c r="AB2563" s="7">
        <v>60312664</v>
      </c>
      <c r="AC2563" s="7">
        <v>0</v>
      </c>
      <c r="AD2563" s="7">
        <v>38171766.752033658</v>
      </c>
      <c r="AE2563" s="7">
        <v>0</v>
      </c>
      <c r="AF2563" s="7">
        <v>68098758.990600005</v>
      </c>
      <c r="AG2563" s="7">
        <v>2010155.1740000001</v>
      </c>
      <c r="AH2563" s="7">
        <v>38171766.752033658</v>
      </c>
      <c r="AI2563" s="7">
        <v>22137314</v>
      </c>
      <c r="AJ2563" s="7">
        <v>740136</v>
      </c>
      <c r="AK2563" s="7">
        <v>7625032</v>
      </c>
      <c r="AL2563" s="7">
        <v>5629836</v>
      </c>
      <c r="AM2563" s="7">
        <v>977479</v>
      </c>
      <c r="AN2563" s="7">
        <v>0</v>
      </c>
      <c r="AO2563" s="7">
        <v>0</v>
      </c>
      <c r="AP2563" s="7">
        <v>57450146</v>
      </c>
      <c r="AQ2563" s="7">
        <v>23870</v>
      </c>
      <c r="AR2563" s="7">
        <v>26472516</v>
      </c>
      <c r="AS2563" s="7">
        <v>683302</v>
      </c>
      <c r="AT2563" s="7">
        <v>8689027</v>
      </c>
      <c r="AU2563" s="7">
        <v>6471950</v>
      </c>
      <c r="AV2563" s="7">
        <v>1354386</v>
      </c>
      <c r="AW2563" s="7">
        <v>0</v>
      </c>
      <c r="AX2563" s="7">
        <v>0</v>
      </c>
      <c r="AY2563" s="7">
        <v>59332726</v>
      </c>
      <c r="AZ2563" s="7">
        <v>11354</v>
      </c>
      <c r="BA2563" s="7">
        <v>440554.66</v>
      </c>
      <c r="BB2563" s="7">
        <v>0</v>
      </c>
      <c r="BC2563" s="7">
        <v>88.9</v>
      </c>
      <c r="BD2563" s="7">
        <v>19159.16</v>
      </c>
      <c r="BE2563" s="7">
        <v>3046.6</v>
      </c>
      <c r="BF2563" s="7">
        <v>0</v>
      </c>
      <c r="BG2563" s="7">
        <v>1254730.2566336668</v>
      </c>
      <c r="BH2563" s="7">
        <v>74009</v>
      </c>
      <c r="BI2563" s="7">
        <v>671974</v>
      </c>
      <c r="BJ2563" s="7">
        <v>10369732.227499997</v>
      </c>
      <c r="BK2563" s="7">
        <v>6471524.7666666638</v>
      </c>
      <c r="BL2563" s="7">
        <v>1633765.6133333333</v>
      </c>
      <c r="BM2563" s="7">
        <v>12325298.616666665</v>
      </c>
      <c r="BN2563" s="130">
        <v>0.90300000000000002</v>
      </c>
      <c r="BO2563" s="131">
        <v>2.9153276999999999E-3</v>
      </c>
      <c r="BP2563" s="161">
        <v>74152.301772919935</v>
      </c>
      <c r="BQ2563" s="162">
        <v>60312664</v>
      </c>
      <c r="BR2563" s="161">
        <v>1316103</v>
      </c>
      <c r="BS2563" s="163">
        <v>0</v>
      </c>
      <c r="BT2563" s="163">
        <v>1050683.0833663344</v>
      </c>
      <c r="BU2563" s="161">
        <v>68098758.989999995</v>
      </c>
      <c r="BV2563" s="161">
        <v>2010155.17</v>
      </c>
      <c r="BW2563" s="165">
        <v>39222449.833366334</v>
      </c>
      <c r="BX2563" s="161">
        <v>1316103</v>
      </c>
    </row>
    <row r="2564" spans="1:76" ht="14.45" x14ac:dyDescent="0.3">
      <c r="A2564" s="164" t="s">
        <v>2343</v>
      </c>
      <c r="B2564" s="6" t="s">
        <v>90</v>
      </c>
      <c r="C2564" s="6" t="s">
        <v>44</v>
      </c>
      <c r="D2564" s="6"/>
      <c r="E2564" s="6"/>
      <c r="F2564" s="24" t="str">
        <f>+Tabela1[[#This Row],[WK]]&amp;Tabela1[[#This Row],[PK]]&amp;Tabela1[[#This Row],[GK]]</f>
        <v>1006</v>
      </c>
      <c r="G2564" s="6" t="s">
        <v>2425</v>
      </c>
      <c r="H2564" s="7">
        <v>3139597171.1282072</v>
      </c>
      <c r="I2564" s="8">
        <v>1.371</v>
      </c>
      <c r="J2564" s="7">
        <v>4304387721.6300001</v>
      </c>
      <c r="K2564" s="15">
        <v>0.02</v>
      </c>
      <c r="L2564" s="7">
        <v>86087754.432600006</v>
      </c>
      <c r="M2564" s="7">
        <v>43034485.432600006</v>
      </c>
      <c r="N2564" s="9">
        <v>0.99956371332917848</v>
      </c>
      <c r="O2564" s="7">
        <v>411870760</v>
      </c>
      <c r="P2564" s="8">
        <v>1.2949999999999999</v>
      </c>
      <c r="Q2564" s="7">
        <v>533372633</v>
      </c>
      <c r="R2564" s="8">
        <v>1.7000000000000001E-2</v>
      </c>
      <c r="S2564" s="7">
        <v>9067334.7609999999</v>
      </c>
      <c r="T2564" s="7">
        <v>6879826.7609999999</v>
      </c>
      <c r="U2564" s="9">
        <v>3.1450521602663852</v>
      </c>
      <c r="V2564" s="7">
        <v>49914312.193599999</v>
      </c>
      <c r="W2564" s="9">
        <v>1.1033036013859796</v>
      </c>
      <c r="X2564" s="7">
        <v>24194500.91902972</v>
      </c>
      <c r="Y2564" s="7">
        <v>0</v>
      </c>
      <c r="Z2564" s="7">
        <v>84109.9</v>
      </c>
      <c r="AA2564" s="7">
        <v>2279682.0190297193</v>
      </c>
      <c r="AB2564" s="7">
        <v>21830709</v>
      </c>
      <c r="AC2564" s="7">
        <v>0</v>
      </c>
      <c r="AD2564" s="7">
        <v>0</v>
      </c>
      <c r="AE2564" s="7">
        <v>-7895112.7902121888</v>
      </c>
      <c r="AF2564" s="7">
        <v>78192641.642387822</v>
      </c>
      <c r="AG2564" s="7">
        <v>9067334.7609999999</v>
      </c>
      <c r="AH2564" s="7">
        <v>0</v>
      </c>
      <c r="AI2564" s="7">
        <v>36002764</v>
      </c>
      <c r="AJ2564" s="7">
        <v>1982711</v>
      </c>
      <c r="AK2564" s="7">
        <v>0</v>
      </c>
      <c r="AL2564" s="7">
        <v>2271988</v>
      </c>
      <c r="AM2564" s="7">
        <v>901349</v>
      </c>
      <c r="AN2564" s="7">
        <v>0</v>
      </c>
      <c r="AO2564" s="7">
        <v>-2965256</v>
      </c>
      <c r="AP2564" s="7">
        <v>21673638</v>
      </c>
      <c r="AQ2564" s="7">
        <v>7957</v>
      </c>
      <c r="AR2564" s="7">
        <v>43053269</v>
      </c>
      <c r="AS2564" s="7">
        <v>2187508</v>
      </c>
      <c r="AT2564" s="7">
        <v>211796</v>
      </c>
      <c r="AU2564" s="7">
        <v>2357791</v>
      </c>
      <c r="AV2564" s="7">
        <v>1412288</v>
      </c>
      <c r="AW2564" s="7">
        <v>0</v>
      </c>
      <c r="AX2564" s="7">
        <v>-3591730</v>
      </c>
      <c r="AY2564" s="7">
        <v>21480810</v>
      </c>
      <c r="AZ2564" s="7">
        <v>3244</v>
      </c>
      <c r="BA2564" s="7">
        <v>84109.9</v>
      </c>
      <c r="BB2564" s="7">
        <v>0</v>
      </c>
      <c r="BC2564" s="7">
        <v>260.92</v>
      </c>
      <c r="BD2564" s="7">
        <v>3090.07</v>
      </c>
      <c r="BE2564" s="7">
        <v>90.86</v>
      </c>
      <c r="BF2564" s="7">
        <v>0</v>
      </c>
      <c r="BG2564" s="7">
        <v>1266547.0190297193</v>
      </c>
      <c r="BH2564" s="7">
        <v>74706</v>
      </c>
      <c r="BI2564" s="7">
        <v>1013135</v>
      </c>
      <c r="BJ2564" s="7">
        <v>15634410.132499998</v>
      </c>
      <c r="BK2564" s="7">
        <v>12964960.053333333</v>
      </c>
      <c r="BL2564" s="7">
        <v>1046903.77</v>
      </c>
      <c r="BM2564" s="7">
        <v>8583992.7766666654</v>
      </c>
      <c r="BN2564" s="130">
        <v>1.294</v>
      </c>
      <c r="BO2564" s="131">
        <v>2.7606776000000002E-3</v>
      </c>
      <c r="BP2564" s="161">
        <v>70218.727011030191</v>
      </c>
      <c r="BQ2564" s="162">
        <v>21830709</v>
      </c>
      <c r="BR2564" s="161">
        <v>1326994</v>
      </c>
      <c r="BS2564" s="163">
        <v>10604970.003387816</v>
      </c>
      <c r="BT2564" s="163">
        <v>0</v>
      </c>
      <c r="BU2564" s="161">
        <v>67587671.640000001</v>
      </c>
      <c r="BV2564" s="161">
        <v>9067334.7599999998</v>
      </c>
      <c r="BW2564" s="165">
        <v>0</v>
      </c>
      <c r="BX2564" s="161">
        <v>1326994</v>
      </c>
    </row>
    <row r="2565" spans="1:76" ht="14.45" x14ac:dyDescent="0.3">
      <c r="A2565" s="164" t="s">
        <v>2343</v>
      </c>
      <c r="B2565" s="6" t="s">
        <v>90</v>
      </c>
      <c r="C2565" s="6" t="s">
        <v>51</v>
      </c>
      <c r="D2565" s="6"/>
      <c r="E2565" s="6"/>
      <c r="F2565" s="24" t="str">
        <f>+Tabela1[[#This Row],[WK]]&amp;Tabela1[[#This Row],[PK]]&amp;Tabela1[[#This Row],[GK]]</f>
        <v>1007</v>
      </c>
      <c r="G2565" s="6" t="s">
        <v>2426</v>
      </c>
      <c r="H2565" s="7">
        <v>2180886288.7044072</v>
      </c>
      <c r="I2565" s="8">
        <v>1.371</v>
      </c>
      <c r="J2565" s="7">
        <v>2989995101.8099995</v>
      </c>
      <c r="K2565" s="15">
        <v>0.02</v>
      </c>
      <c r="L2565" s="7">
        <v>59799902.036199987</v>
      </c>
      <c r="M2565" s="7">
        <v>38987415.036199987</v>
      </c>
      <c r="N2565" s="9">
        <v>1.873270361019324</v>
      </c>
      <c r="O2565" s="7">
        <v>172224371</v>
      </c>
      <c r="P2565" s="8">
        <v>1.2949999999999999</v>
      </c>
      <c r="Q2565" s="7">
        <v>223030560</v>
      </c>
      <c r="R2565" s="8">
        <v>1.7000000000000001E-2</v>
      </c>
      <c r="S2565" s="7">
        <v>3791519.5200000005</v>
      </c>
      <c r="T2565" s="7">
        <v>3086162.5200000005</v>
      </c>
      <c r="U2565" s="9">
        <v>4.3753199018369431</v>
      </c>
      <c r="V2565" s="7">
        <v>42073577.55619999</v>
      </c>
      <c r="W2565" s="9">
        <v>1.9552877860904647</v>
      </c>
      <c r="X2565" s="7">
        <v>72283522.850334972</v>
      </c>
      <c r="Y2565" s="7">
        <v>13130491</v>
      </c>
      <c r="Z2565" s="7">
        <v>278911.32499999995</v>
      </c>
      <c r="AA2565" s="7">
        <v>1718432.5253349706</v>
      </c>
      <c r="AB2565" s="7">
        <v>51121044</v>
      </c>
      <c r="AC2565" s="7">
        <v>6034644</v>
      </c>
      <c r="AD2565" s="7">
        <v>30209945.294134986</v>
      </c>
      <c r="AE2565" s="7">
        <v>0</v>
      </c>
      <c r="AF2565" s="7">
        <v>59799902.036199987</v>
      </c>
      <c r="AG2565" s="7">
        <v>3791519.5200000005</v>
      </c>
      <c r="AH2565" s="7">
        <v>30209945.294134986</v>
      </c>
      <c r="AI2565" s="7">
        <v>17404185</v>
      </c>
      <c r="AJ2565" s="7">
        <v>714281</v>
      </c>
      <c r="AK2565" s="7">
        <v>14311779</v>
      </c>
      <c r="AL2565" s="7">
        <v>1999172</v>
      </c>
      <c r="AM2565" s="7">
        <v>639576</v>
      </c>
      <c r="AN2565" s="7">
        <v>0</v>
      </c>
      <c r="AO2565" s="7">
        <v>0</v>
      </c>
      <c r="AP2565" s="7">
        <v>50326261</v>
      </c>
      <c r="AQ2565" s="7">
        <v>31826</v>
      </c>
      <c r="AR2565" s="7">
        <v>20812487</v>
      </c>
      <c r="AS2565" s="7">
        <v>705357</v>
      </c>
      <c r="AT2565" s="7">
        <v>17608481</v>
      </c>
      <c r="AU2565" s="7">
        <v>2279996</v>
      </c>
      <c r="AV2565" s="7">
        <v>956120</v>
      </c>
      <c r="AW2565" s="7">
        <v>0</v>
      </c>
      <c r="AX2565" s="7">
        <v>0</v>
      </c>
      <c r="AY2565" s="7">
        <v>50180114</v>
      </c>
      <c r="AZ2565" s="7">
        <v>14598</v>
      </c>
      <c r="BA2565" s="7">
        <v>278911.32499999995</v>
      </c>
      <c r="BB2565" s="7">
        <v>0</v>
      </c>
      <c r="BC2565" s="7">
        <v>266.75</v>
      </c>
      <c r="BD2565" s="7">
        <v>11446.46</v>
      </c>
      <c r="BE2565" s="7">
        <v>1891.73</v>
      </c>
      <c r="BF2565" s="7">
        <v>0</v>
      </c>
      <c r="BG2565" s="7">
        <v>1216872.5253349706</v>
      </c>
      <c r="BH2565" s="7">
        <v>71776</v>
      </c>
      <c r="BI2565" s="7">
        <v>501560</v>
      </c>
      <c r="BJ2565" s="7">
        <v>7739922.3083333345</v>
      </c>
      <c r="BK2565" s="7">
        <v>3143068.5166666675</v>
      </c>
      <c r="BL2565" s="7">
        <v>1807358.2466666668</v>
      </c>
      <c r="BM2565" s="7">
        <v>14772698.673333334</v>
      </c>
      <c r="BN2565" s="130">
        <v>0.79600000000000004</v>
      </c>
      <c r="BO2565" s="131">
        <v>3.0009914999999999E-3</v>
      </c>
      <c r="BP2565" s="161">
        <v>76331.187307684886</v>
      </c>
      <c r="BQ2565" s="162">
        <v>51121044</v>
      </c>
      <c r="BR2565" s="161">
        <v>315487</v>
      </c>
      <c r="BS2565" s="163">
        <v>0</v>
      </c>
      <c r="BT2565" s="163">
        <v>4071273.1496650279</v>
      </c>
      <c r="BU2565" s="161">
        <v>59799902.039999999</v>
      </c>
      <c r="BV2565" s="161">
        <v>3791519.52</v>
      </c>
      <c r="BW2565" s="165">
        <v>34281218.439665027</v>
      </c>
      <c r="BX2565" s="161">
        <v>315487</v>
      </c>
    </row>
    <row r="2566" spans="1:76" ht="14.45" x14ac:dyDescent="0.3">
      <c r="A2566" s="164" t="s">
        <v>2343</v>
      </c>
      <c r="B2566" s="6" t="s">
        <v>90</v>
      </c>
      <c r="C2566" s="6" t="s">
        <v>75</v>
      </c>
      <c r="D2566" s="6"/>
      <c r="E2566" s="6"/>
      <c r="F2566" s="24" t="str">
        <f>+Tabela1[[#This Row],[WK]]&amp;Tabela1[[#This Row],[PK]]&amp;Tabela1[[#This Row],[GK]]</f>
        <v>1008</v>
      </c>
      <c r="G2566" s="6" t="s">
        <v>2427</v>
      </c>
      <c r="H2566" s="7">
        <v>4611321217.2269821</v>
      </c>
      <c r="I2566" s="8">
        <v>1.371</v>
      </c>
      <c r="J2566" s="7">
        <v>6322121388.8200006</v>
      </c>
      <c r="K2566" s="15">
        <v>0.02</v>
      </c>
      <c r="L2566" s="7">
        <v>126442427.77640001</v>
      </c>
      <c r="M2566" s="7">
        <v>70754722.776400015</v>
      </c>
      <c r="N2566" s="9">
        <v>1.2705627351028386</v>
      </c>
      <c r="O2566" s="7">
        <v>745597485</v>
      </c>
      <c r="P2566" s="8">
        <v>1.2949999999999999</v>
      </c>
      <c r="Q2566" s="7">
        <v>965548743</v>
      </c>
      <c r="R2566" s="8">
        <v>1.7000000000000001E-2</v>
      </c>
      <c r="S2566" s="7">
        <v>16414328.631000001</v>
      </c>
      <c r="T2566" s="7">
        <v>13427847.631000001</v>
      </c>
      <c r="U2566" s="9">
        <v>4.4962106341878618</v>
      </c>
      <c r="V2566" s="7">
        <v>84182570.407400012</v>
      </c>
      <c r="W2566" s="9">
        <v>1.4347462853153177</v>
      </c>
      <c r="X2566" s="7">
        <v>58886043.795547068</v>
      </c>
      <c r="Y2566" s="7">
        <v>0</v>
      </c>
      <c r="Z2566" s="7">
        <v>4477.34</v>
      </c>
      <c r="AA2566" s="7">
        <v>2411101.4555470678</v>
      </c>
      <c r="AB2566" s="7">
        <v>56470465</v>
      </c>
      <c r="AC2566" s="7">
        <v>0</v>
      </c>
      <c r="AD2566" s="7">
        <v>0</v>
      </c>
      <c r="AE2566" s="7">
        <v>0</v>
      </c>
      <c r="AF2566" s="7">
        <v>126442427.77640001</v>
      </c>
      <c r="AG2566" s="7">
        <v>16414328.631000001</v>
      </c>
      <c r="AH2566" s="7">
        <v>0</v>
      </c>
      <c r="AI2566" s="7">
        <v>46568154</v>
      </c>
      <c r="AJ2566" s="7">
        <v>3139787</v>
      </c>
      <c r="AK2566" s="7">
        <v>560988</v>
      </c>
      <c r="AL2566" s="7">
        <v>915318</v>
      </c>
      <c r="AM2566" s="7">
        <v>1055340</v>
      </c>
      <c r="AN2566" s="7">
        <v>0</v>
      </c>
      <c r="AO2566" s="7">
        <v>0</v>
      </c>
      <c r="AP2566" s="7">
        <v>55277066</v>
      </c>
      <c r="AQ2566" s="7">
        <v>0</v>
      </c>
      <c r="AR2566" s="7">
        <v>55687705</v>
      </c>
      <c r="AS2566" s="7">
        <v>2986481</v>
      </c>
      <c r="AT2566" s="7">
        <v>491862</v>
      </c>
      <c r="AU2566" s="7">
        <v>1145089</v>
      </c>
      <c r="AV2566" s="7">
        <v>1217923</v>
      </c>
      <c r="AW2566" s="7">
        <v>0</v>
      </c>
      <c r="AX2566" s="7">
        <v>0</v>
      </c>
      <c r="AY2566" s="7">
        <v>55694214</v>
      </c>
      <c r="AZ2566" s="7">
        <v>0</v>
      </c>
      <c r="BA2566" s="7">
        <v>4477.34</v>
      </c>
      <c r="BB2566" s="7">
        <v>0</v>
      </c>
      <c r="BC2566" s="7">
        <v>18.920000000000002</v>
      </c>
      <c r="BD2566" s="7">
        <v>0</v>
      </c>
      <c r="BE2566" s="7">
        <v>300.27999999999997</v>
      </c>
      <c r="BF2566" s="7">
        <v>0</v>
      </c>
      <c r="BG2566" s="7">
        <v>2018615.4555470678</v>
      </c>
      <c r="BH2566" s="7">
        <v>119066</v>
      </c>
      <c r="BI2566" s="7">
        <v>392486</v>
      </c>
      <c r="BJ2566" s="7">
        <v>6056754.3825000022</v>
      </c>
      <c r="BK2566" s="7">
        <v>1520212.8400000017</v>
      </c>
      <c r="BL2566" s="7">
        <v>5497069.8500000006</v>
      </c>
      <c r="BM2566" s="7">
        <v>7152026.4699999988</v>
      </c>
      <c r="BN2566" s="130">
        <v>1.145</v>
      </c>
      <c r="BO2566" s="131">
        <v>4.6833005000000002E-3</v>
      </c>
      <c r="BP2566" s="161">
        <v>119121.26125772145</v>
      </c>
      <c r="BQ2566" s="162">
        <v>56470465</v>
      </c>
      <c r="BR2566" s="161">
        <v>2249367</v>
      </c>
      <c r="BS2566" s="163">
        <v>9047398.4874000121</v>
      </c>
      <c r="BT2566" s="163">
        <v>0</v>
      </c>
      <c r="BU2566" s="161">
        <v>117395029.29000001</v>
      </c>
      <c r="BV2566" s="161">
        <v>16414328.630000001</v>
      </c>
      <c r="BW2566" s="165">
        <v>0</v>
      </c>
      <c r="BX2566" s="161">
        <v>2249367</v>
      </c>
    </row>
    <row r="2567" spans="1:76" ht="14.45" x14ac:dyDescent="0.3">
      <c r="A2567" s="164" t="s">
        <v>2343</v>
      </c>
      <c r="B2567" s="6" t="s">
        <v>90</v>
      </c>
      <c r="C2567" s="6" t="s">
        <v>77</v>
      </c>
      <c r="D2567" s="6"/>
      <c r="E2567" s="6"/>
      <c r="F2567" s="24" t="str">
        <f>+Tabela1[[#This Row],[WK]]&amp;Tabela1[[#This Row],[PK]]&amp;Tabela1[[#This Row],[GK]]</f>
        <v>1009</v>
      </c>
      <c r="G2567" s="6" t="s">
        <v>2428</v>
      </c>
      <c r="H2567" s="7">
        <v>1599809715.1415949</v>
      </c>
      <c r="I2567" s="8">
        <v>1.371</v>
      </c>
      <c r="J2567" s="7">
        <v>2193339119.4599996</v>
      </c>
      <c r="K2567" s="15">
        <v>0.02</v>
      </c>
      <c r="L2567" s="7">
        <v>43866782.389199995</v>
      </c>
      <c r="M2567" s="7">
        <v>27121963.389199995</v>
      </c>
      <c r="N2567" s="9">
        <v>1.6197226968652212</v>
      </c>
      <c r="O2567" s="7">
        <v>287630331</v>
      </c>
      <c r="P2567" s="8">
        <v>1.2949999999999999</v>
      </c>
      <c r="Q2567" s="7">
        <v>372481278</v>
      </c>
      <c r="R2567" s="8">
        <v>1.7000000000000001E-2</v>
      </c>
      <c r="S2567" s="7">
        <v>6332181.7260000007</v>
      </c>
      <c r="T2567" s="7">
        <v>5344166.7260000007</v>
      </c>
      <c r="U2567" s="9">
        <v>5.4089935132563784</v>
      </c>
      <c r="V2567" s="7">
        <v>32466130.115199998</v>
      </c>
      <c r="W2567" s="9">
        <v>1.8308483638430268</v>
      </c>
      <c r="X2567" s="7">
        <v>29663819.371873267</v>
      </c>
      <c r="Y2567" s="7">
        <v>0</v>
      </c>
      <c r="Z2567" s="7">
        <v>90734.840000000011</v>
      </c>
      <c r="AA2567" s="7">
        <v>1544543.5318732657</v>
      </c>
      <c r="AB2567" s="7">
        <v>22772055</v>
      </c>
      <c r="AC2567" s="7">
        <v>5256486</v>
      </c>
      <c r="AD2567" s="7">
        <v>5256486</v>
      </c>
      <c r="AE2567" s="7">
        <v>0</v>
      </c>
      <c r="AF2567" s="7">
        <v>43866782.389199995</v>
      </c>
      <c r="AG2567" s="7">
        <v>6332181.7260000007</v>
      </c>
      <c r="AH2567" s="7">
        <v>5256486</v>
      </c>
      <c r="AI2567" s="7">
        <v>14002648</v>
      </c>
      <c r="AJ2567" s="7">
        <v>933597</v>
      </c>
      <c r="AK2567" s="7">
        <v>8132912</v>
      </c>
      <c r="AL2567" s="7">
        <v>2418995</v>
      </c>
      <c r="AM2567" s="7">
        <v>660151</v>
      </c>
      <c r="AN2567" s="7">
        <v>0</v>
      </c>
      <c r="AO2567" s="7">
        <v>0</v>
      </c>
      <c r="AP2567" s="7">
        <v>22221673</v>
      </c>
      <c r="AQ2567" s="7">
        <v>35804</v>
      </c>
      <c r="AR2567" s="7">
        <v>16744819</v>
      </c>
      <c r="AS2567" s="7">
        <v>988015</v>
      </c>
      <c r="AT2567" s="7">
        <v>8869962</v>
      </c>
      <c r="AU2567" s="7">
        <v>2774823</v>
      </c>
      <c r="AV2567" s="7">
        <v>1754396</v>
      </c>
      <c r="AW2567" s="7">
        <v>0</v>
      </c>
      <c r="AX2567" s="7">
        <v>0</v>
      </c>
      <c r="AY2567" s="7">
        <v>22358455</v>
      </c>
      <c r="AZ2567" s="7">
        <v>14598</v>
      </c>
      <c r="BA2567" s="7">
        <v>90734.840000000011</v>
      </c>
      <c r="BB2567" s="7">
        <v>0</v>
      </c>
      <c r="BC2567" s="7">
        <v>180.95</v>
      </c>
      <c r="BD2567" s="7">
        <v>3580.15</v>
      </c>
      <c r="BE2567" s="7">
        <v>274.77999999999997</v>
      </c>
      <c r="BF2567" s="7">
        <v>0</v>
      </c>
      <c r="BG2567" s="7">
        <v>823528.53187326575</v>
      </c>
      <c r="BH2567" s="7">
        <v>48575</v>
      </c>
      <c r="BI2567" s="7">
        <v>721015</v>
      </c>
      <c r="BJ2567" s="7">
        <v>11126518.509166669</v>
      </c>
      <c r="BK2567" s="7">
        <v>5935568.8566666692</v>
      </c>
      <c r="BL2567" s="7">
        <v>259644.16666666666</v>
      </c>
      <c r="BM2567" s="7">
        <v>20244510.276666667</v>
      </c>
      <c r="BN2567" s="130">
        <v>1.1140000000000001</v>
      </c>
      <c r="BO2567" s="131">
        <v>1.6918184E-3</v>
      </c>
      <c r="BP2567" s="161">
        <v>43031.94747434411</v>
      </c>
      <c r="BQ2567" s="162">
        <v>22772055</v>
      </c>
      <c r="BR2567" s="161">
        <v>1401318</v>
      </c>
      <c r="BS2567" s="163">
        <v>0</v>
      </c>
      <c r="BT2567" s="163">
        <v>3450935.884800002</v>
      </c>
      <c r="BU2567" s="161">
        <v>43866782.390000001</v>
      </c>
      <c r="BV2567" s="161">
        <v>6332181.7300000004</v>
      </c>
      <c r="BW2567" s="165">
        <v>8707421.884800002</v>
      </c>
      <c r="BX2567" s="161">
        <v>1401318</v>
      </c>
    </row>
    <row r="2568" spans="1:76" ht="14.45" x14ac:dyDescent="0.3">
      <c r="A2568" s="164" t="s">
        <v>2343</v>
      </c>
      <c r="B2568" s="6" t="s">
        <v>90</v>
      </c>
      <c r="C2568" s="6" t="s">
        <v>90</v>
      </c>
      <c r="D2568" s="6"/>
      <c r="E2568" s="6"/>
      <c r="F2568" s="24" t="str">
        <f>+Tabela1[[#This Row],[WK]]&amp;Tabela1[[#This Row],[PK]]&amp;Tabela1[[#This Row],[GK]]</f>
        <v>1010</v>
      </c>
      <c r="G2568" s="6" t="s">
        <v>2429</v>
      </c>
      <c r="H2568" s="7">
        <v>2784319610.5069957</v>
      </c>
      <c r="I2568" s="8">
        <v>1.371</v>
      </c>
      <c r="J2568" s="7">
        <v>3817302186.0300002</v>
      </c>
      <c r="K2568" s="15">
        <v>0.02</v>
      </c>
      <c r="L2568" s="7">
        <v>76346043.720600009</v>
      </c>
      <c r="M2568" s="7">
        <v>48439772.720600009</v>
      </c>
      <c r="N2568" s="9">
        <v>1.7358024194848538</v>
      </c>
      <c r="O2568" s="7">
        <v>165074135</v>
      </c>
      <c r="P2568" s="8">
        <v>1.2949999999999999</v>
      </c>
      <c r="Q2568" s="7">
        <v>213771004</v>
      </c>
      <c r="R2568" s="8">
        <v>1.7000000000000001E-2</v>
      </c>
      <c r="S2568" s="7">
        <v>3634107.0680000004</v>
      </c>
      <c r="T2568" s="7">
        <v>2747911.0680000004</v>
      </c>
      <c r="U2568" s="9">
        <v>3.1007938063362963</v>
      </c>
      <c r="V2568" s="7">
        <v>51187683.788600013</v>
      </c>
      <c r="W2568" s="9">
        <v>1.7778151413215135</v>
      </c>
      <c r="X2568" s="7">
        <v>26984390.731705494</v>
      </c>
      <c r="Y2568" s="7">
        <v>0</v>
      </c>
      <c r="Z2568" s="7">
        <v>480530.64500000002</v>
      </c>
      <c r="AA2568" s="7">
        <v>2316551.0867054956</v>
      </c>
      <c r="AB2568" s="7">
        <v>24187309</v>
      </c>
      <c r="AC2568" s="7">
        <v>0</v>
      </c>
      <c r="AD2568" s="7">
        <v>0</v>
      </c>
      <c r="AE2568" s="7">
        <v>0</v>
      </c>
      <c r="AF2568" s="7">
        <v>76346043.720600009</v>
      </c>
      <c r="AG2568" s="7">
        <v>3634107.0680000004</v>
      </c>
      <c r="AH2568" s="7">
        <v>0</v>
      </c>
      <c r="AI2568" s="7">
        <v>23336274</v>
      </c>
      <c r="AJ2568" s="7">
        <v>680338</v>
      </c>
      <c r="AK2568" s="7">
        <v>13043628</v>
      </c>
      <c r="AL2568" s="7">
        <v>4013398</v>
      </c>
      <c r="AM2568" s="7">
        <v>800633</v>
      </c>
      <c r="AN2568" s="7">
        <v>0</v>
      </c>
      <c r="AO2568" s="7">
        <v>0</v>
      </c>
      <c r="AP2568" s="7">
        <v>25005966</v>
      </c>
      <c r="AQ2568" s="7">
        <v>0</v>
      </c>
      <c r="AR2568" s="7">
        <v>27906271</v>
      </c>
      <c r="AS2568" s="7">
        <v>886196</v>
      </c>
      <c r="AT2568" s="7">
        <v>14858776</v>
      </c>
      <c r="AU2568" s="7">
        <v>4557391</v>
      </c>
      <c r="AV2568" s="7">
        <v>1086280</v>
      </c>
      <c r="AW2568" s="7">
        <v>0</v>
      </c>
      <c r="AX2568" s="7">
        <v>0</v>
      </c>
      <c r="AY2568" s="7">
        <v>23996612</v>
      </c>
      <c r="AZ2568" s="7">
        <v>0</v>
      </c>
      <c r="BA2568" s="7">
        <v>480530.64500000002</v>
      </c>
      <c r="BB2568" s="7">
        <v>0</v>
      </c>
      <c r="BC2568" s="7">
        <v>525.89</v>
      </c>
      <c r="BD2568" s="7">
        <v>20625.43</v>
      </c>
      <c r="BE2568" s="7">
        <v>1008.03</v>
      </c>
      <c r="BF2568" s="7">
        <v>0</v>
      </c>
      <c r="BG2568" s="7">
        <v>1527889.0867054958</v>
      </c>
      <c r="BH2568" s="7">
        <v>90121</v>
      </c>
      <c r="BI2568" s="7">
        <v>788662</v>
      </c>
      <c r="BJ2568" s="7">
        <v>12170424.754166661</v>
      </c>
      <c r="BK2568" s="7">
        <v>8282908.9733333271</v>
      </c>
      <c r="BL2568" s="7">
        <v>1408363.7866666669</v>
      </c>
      <c r="BM2568" s="7">
        <v>12733335.550000003</v>
      </c>
      <c r="BN2568" s="130">
        <v>1.012</v>
      </c>
      <c r="BO2568" s="131">
        <v>2.9675314E-3</v>
      </c>
      <c r="BP2568" s="161">
        <v>75480.119054186871</v>
      </c>
      <c r="BQ2568" s="162">
        <v>24187309</v>
      </c>
      <c r="BR2568" s="161">
        <v>1618933</v>
      </c>
      <c r="BS2568" s="163">
        <v>0</v>
      </c>
      <c r="BT2568" s="163">
        <v>0</v>
      </c>
      <c r="BU2568" s="161">
        <v>76346043.719999999</v>
      </c>
      <c r="BV2568" s="161">
        <v>3634107.07</v>
      </c>
      <c r="BW2568" s="165">
        <v>0</v>
      </c>
      <c r="BX2568" s="161">
        <v>1618933</v>
      </c>
    </row>
    <row r="2569" spans="1:76" ht="14.45" x14ac:dyDescent="0.3">
      <c r="A2569" s="164" t="s">
        <v>2343</v>
      </c>
      <c r="B2569" s="6" t="s">
        <v>90</v>
      </c>
      <c r="C2569" s="6" t="s">
        <v>92</v>
      </c>
      <c r="D2569" s="6"/>
      <c r="E2569" s="6"/>
      <c r="F2569" s="24" t="str">
        <f>+Tabela1[[#This Row],[WK]]&amp;Tabela1[[#This Row],[PK]]&amp;Tabela1[[#This Row],[GK]]</f>
        <v>1011</v>
      </c>
      <c r="G2569" s="6" t="s">
        <v>2430</v>
      </c>
      <c r="H2569" s="7">
        <v>1186907788.3075976</v>
      </c>
      <c r="I2569" s="8">
        <v>1.371</v>
      </c>
      <c r="J2569" s="7">
        <v>1627250577.76</v>
      </c>
      <c r="K2569" s="15">
        <v>0.02</v>
      </c>
      <c r="L2569" s="7">
        <v>32545011.555199999</v>
      </c>
      <c r="M2569" s="7">
        <v>20863918.555199999</v>
      </c>
      <c r="N2569" s="9">
        <v>1.7861272532630295</v>
      </c>
      <c r="O2569" s="7">
        <v>282807404</v>
      </c>
      <c r="P2569" s="8">
        <v>1.2949999999999999</v>
      </c>
      <c r="Q2569" s="7">
        <v>366235587</v>
      </c>
      <c r="R2569" s="8">
        <v>1.7000000000000001E-2</v>
      </c>
      <c r="S2569" s="7">
        <v>6226004.9790000003</v>
      </c>
      <c r="T2569" s="7">
        <v>5463951.9790000003</v>
      </c>
      <c r="U2569" s="9">
        <v>7.1700419511503792</v>
      </c>
      <c r="V2569" s="7">
        <v>26327870.534199998</v>
      </c>
      <c r="W2569" s="9">
        <v>2.1158532202547491</v>
      </c>
      <c r="X2569" s="7">
        <v>35279716.710828252</v>
      </c>
      <c r="Y2569" s="7">
        <v>8012269</v>
      </c>
      <c r="Z2569" s="7">
        <v>382853.83499999996</v>
      </c>
      <c r="AA2569" s="7">
        <v>1176222.875828251</v>
      </c>
      <c r="AB2569" s="7">
        <v>21409686</v>
      </c>
      <c r="AC2569" s="7">
        <v>4298685</v>
      </c>
      <c r="AD2569" s="7">
        <v>8951846.1766282525</v>
      </c>
      <c r="AE2569" s="7">
        <v>0</v>
      </c>
      <c r="AF2569" s="7">
        <v>32545011.555199999</v>
      </c>
      <c r="AG2569" s="7">
        <v>6226004.9790000003</v>
      </c>
      <c r="AH2569" s="7">
        <v>8951846.1766282525</v>
      </c>
      <c r="AI2569" s="7">
        <v>9768170</v>
      </c>
      <c r="AJ2569" s="7">
        <v>689532</v>
      </c>
      <c r="AK2569" s="7">
        <v>6472757</v>
      </c>
      <c r="AL2569" s="7">
        <v>3601131</v>
      </c>
      <c r="AM2569" s="7">
        <v>517179</v>
      </c>
      <c r="AN2569" s="7">
        <v>0</v>
      </c>
      <c r="AO2569" s="7">
        <v>0</v>
      </c>
      <c r="AP2569" s="7">
        <v>21876702</v>
      </c>
      <c r="AQ2569" s="7">
        <v>0</v>
      </c>
      <c r="AR2569" s="7">
        <v>11681093</v>
      </c>
      <c r="AS2569" s="7">
        <v>762053</v>
      </c>
      <c r="AT2569" s="7">
        <v>7540172</v>
      </c>
      <c r="AU2569" s="7">
        <v>4157819</v>
      </c>
      <c r="AV2569" s="7">
        <v>1392895</v>
      </c>
      <c r="AW2569" s="7">
        <v>0</v>
      </c>
      <c r="AX2569" s="7">
        <v>0</v>
      </c>
      <c r="AY2569" s="7">
        <v>21077412</v>
      </c>
      <c r="AZ2569" s="7">
        <v>0</v>
      </c>
      <c r="BA2569" s="7">
        <v>382853.83499999996</v>
      </c>
      <c r="BB2569" s="7">
        <v>0</v>
      </c>
      <c r="BC2569" s="7">
        <v>717.09</v>
      </c>
      <c r="BD2569" s="7">
        <v>15802.74</v>
      </c>
      <c r="BE2569" s="7">
        <v>76.19</v>
      </c>
      <c r="BF2569" s="7">
        <v>0</v>
      </c>
      <c r="BG2569" s="7">
        <v>667231.87582825101</v>
      </c>
      <c r="BH2569" s="7">
        <v>39356</v>
      </c>
      <c r="BI2569" s="7">
        <v>508991</v>
      </c>
      <c r="BJ2569" s="7">
        <v>7854624.0774999978</v>
      </c>
      <c r="BK2569" s="7">
        <v>5065544.7933333311</v>
      </c>
      <c r="BL2569" s="7">
        <v>216181.85</v>
      </c>
      <c r="BM2569" s="7">
        <v>10723953.436666667</v>
      </c>
      <c r="BN2569" s="130">
        <v>0.79600000000000004</v>
      </c>
      <c r="BO2569" s="131">
        <v>1.8299385000000001E-3</v>
      </c>
      <c r="BP2569" s="161">
        <v>46545.076430924339</v>
      </c>
      <c r="BQ2569" s="162">
        <v>21409686</v>
      </c>
      <c r="BR2569" s="161">
        <v>638915</v>
      </c>
      <c r="BS2569" s="163">
        <v>0</v>
      </c>
      <c r="BT2569" s="163">
        <v>3527496.2891717479</v>
      </c>
      <c r="BU2569" s="161">
        <v>32545011.559999999</v>
      </c>
      <c r="BV2569" s="161">
        <v>6226004.9800000004</v>
      </c>
      <c r="BW2569" s="165">
        <v>12479342.469171748</v>
      </c>
      <c r="BX2569" s="161">
        <v>638915</v>
      </c>
    </row>
    <row r="2570" spans="1:76" ht="14.45" x14ac:dyDescent="0.3">
      <c r="A2570" s="164" t="s">
        <v>2343</v>
      </c>
      <c r="B2570" s="6" t="s">
        <v>90</v>
      </c>
      <c r="C2570" s="6" t="s">
        <v>93</v>
      </c>
      <c r="D2570" s="6"/>
      <c r="E2570" s="6"/>
      <c r="F2570" s="24" t="str">
        <f>+Tabela1[[#This Row],[WK]]&amp;Tabela1[[#This Row],[PK]]&amp;Tabela1[[#This Row],[GK]]</f>
        <v>1012</v>
      </c>
      <c r="G2570" s="6" t="s">
        <v>2431</v>
      </c>
      <c r="H2570" s="7">
        <v>3567658666.4019794</v>
      </c>
      <c r="I2570" s="8">
        <v>1.371</v>
      </c>
      <c r="J2570" s="7">
        <v>4891260031.6300001</v>
      </c>
      <c r="K2570" s="15">
        <v>0.02</v>
      </c>
      <c r="L2570" s="7">
        <v>97825200.632600009</v>
      </c>
      <c r="M2570" s="7">
        <v>59326788.632600009</v>
      </c>
      <c r="N2570" s="9">
        <v>1.5410191109337188</v>
      </c>
      <c r="O2570" s="7">
        <v>516237651</v>
      </c>
      <c r="P2570" s="8">
        <v>1.2949999999999999</v>
      </c>
      <c r="Q2570" s="7">
        <v>668527758</v>
      </c>
      <c r="R2570" s="8">
        <v>1.7000000000000001E-2</v>
      </c>
      <c r="S2570" s="7">
        <v>11364971.886</v>
      </c>
      <c r="T2570" s="7">
        <v>9177145.8859999999</v>
      </c>
      <c r="U2570" s="9">
        <v>4.1946415693021288</v>
      </c>
      <c r="V2570" s="7">
        <v>68503934.518600017</v>
      </c>
      <c r="W2570" s="9">
        <v>1.6837126725405287</v>
      </c>
      <c r="X2570" s="7">
        <v>105240438.4990949</v>
      </c>
      <c r="Y2570" s="7">
        <v>17577647</v>
      </c>
      <c r="Z2570" s="7">
        <v>1200350.7949999999</v>
      </c>
      <c r="AA2570" s="7">
        <v>2504215.7040948989</v>
      </c>
      <c r="AB2570" s="7">
        <v>83958225</v>
      </c>
      <c r="AC2570" s="7">
        <v>0</v>
      </c>
      <c r="AD2570" s="7">
        <v>36736503.980494894</v>
      </c>
      <c r="AE2570" s="7">
        <v>0</v>
      </c>
      <c r="AF2570" s="7">
        <v>97825200.632600009</v>
      </c>
      <c r="AG2570" s="7">
        <v>11364971.886</v>
      </c>
      <c r="AH2570" s="7">
        <v>36736503.980494894</v>
      </c>
      <c r="AI2570" s="7">
        <v>32193821</v>
      </c>
      <c r="AJ2570" s="7">
        <v>1966619</v>
      </c>
      <c r="AK2570" s="7">
        <v>9938316</v>
      </c>
      <c r="AL2570" s="7">
        <v>2308790</v>
      </c>
      <c r="AM2570" s="7">
        <v>1085005</v>
      </c>
      <c r="AN2570" s="7">
        <v>0</v>
      </c>
      <c r="AO2570" s="7">
        <v>0</v>
      </c>
      <c r="AP2570" s="7">
        <v>83399363</v>
      </c>
      <c r="AQ2570" s="7">
        <v>0</v>
      </c>
      <c r="AR2570" s="7">
        <v>38498412</v>
      </c>
      <c r="AS2570" s="7">
        <v>2187826</v>
      </c>
      <c r="AT2570" s="7">
        <v>11132612</v>
      </c>
      <c r="AU2570" s="7">
        <v>2523293</v>
      </c>
      <c r="AV2570" s="7">
        <v>1196331</v>
      </c>
      <c r="AW2570" s="7">
        <v>0</v>
      </c>
      <c r="AX2570" s="7">
        <v>0</v>
      </c>
      <c r="AY2570" s="7">
        <v>82652388</v>
      </c>
      <c r="AZ2570" s="7">
        <v>0</v>
      </c>
      <c r="BA2570" s="7">
        <v>1200350.7949999999</v>
      </c>
      <c r="BB2570" s="7">
        <v>0</v>
      </c>
      <c r="BC2570" s="7">
        <v>787.97</v>
      </c>
      <c r="BD2570" s="7">
        <v>54215.58</v>
      </c>
      <c r="BE2570" s="7">
        <v>634.83000000000004</v>
      </c>
      <c r="BF2570" s="7">
        <v>0</v>
      </c>
      <c r="BG2570" s="7">
        <v>1808473.7040948991</v>
      </c>
      <c r="BH2570" s="7">
        <v>106671</v>
      </c>
      <c r="BI2570" s="7">
        <v>695742</v>
      </c>
      <c r="BJ2570" s="7">
        <v>10736500.430833336</v>
      </c>
      <c r="BK2570" s="7">
        <v>7051363.1733333357</v>
      </c>
      <c r="BL2570" s="7">
        <v>719400.41666666663</v>
      </c>
      <c r="BM2570" s="7">
        <v>13301748.196666665</v>
      </c>
      <c r="BN2570" s="130">
        <v>0.999</v>
      </c>
      <c r="BO2570" s="131">
        <v>4.1043397000000001E-3</v>
      </c>
      <c r="BP2570" s="161">
        <v>104395.20622639751</v>
      </c>
      <c r="BQ2570" s="162">
        <v>83958225</v>
      </c>
      <c r="BR2570" s="161">
        <v>1871332</v>
      </c>
      <c r="BS2570" s="163">
        <v>0</v>
      </c>
      <c r="BT2570" s="163">
        <v>135517.50090509653</v>
      </c>
      <c r="BU2570" s="161">
        <v>97825200.629999995</v>
      </c>
      <c r="BV2570" s="161">
        <v>11364971.890000001</v>
      </c>
      <c r="BW2570" s="165">
        <v>36872021.480905093</v>
      </c>
      <c r="BX2570" s="161">
        <v>1871332</v>
      </c>
    </row>
    <row r="2571" spans="1:76" ht="14.45" x14ac:dyDescent="0.3">
      <c r="A2571" s="164" t="s">
        <v>2343</v>
      </c>
      <c r="B2571" s="6" t="s">
        <v>90</v>
      </c>
      <c r="C2571" s="6" t="s">
        <v>95</v>
      </c>
      <c r="D2571" s="6"/>
      <c r="E2571" s="6"/>
      <c r="F2571" s="24" t="str">
        <f>+Tabela1[[#This Row],[WK]]&amp;Tabela1[[#This Row],[PK]]&amp;Tabela1[[#This Row],[GK]]</f>
        <v>1013</v>
      </c>
      <c r="G2571" s="6" t="s">
        <v>2432</v>
      </c>
      <c r="H2571" s="7">
        <v>1416023892.9687953</v>
      </c>
      <c r="I2571" s="8">
        <v>1.371</v>
      </c>
      <c r="J2571" s="7">
        <v>1941368757.27</v>
      </c>
      <c r="K2571" s="15">
        <v>0.02</v>
      </c>
      <c r="L2571" s="7">
        <v>38827375.145400003</v>
      </c>
      <c r="M2571" s="7">
        <v>22693965.145400003</v>
      </c>
      <c r="N2571" s="9">
        <v>1.4066440476873769</v>
      </c>
      <c r="O2571" s="7">
        <v>360964148</v>
      </c>
      <c r="P2571" s="8">
        <v>1.2949999999999999</v>
      </c>
      <c r="Q2571" s="7">
        <v>467448571</v>
      </c>
      <c r="R2571" s="8">
        <v>1.7000000000000001E-2</v>
      </c>
      <c r="S2571" s="7">
        <v>7946625.7070000004</v>
      </c>
      <c r="T2571" s="7">
        <v>6679657.7070000004</v>
      </c>
      <c r="U2571" s="9">
        <v>5.272159760151796</v>
      </c>
      <c r="V2571" s="7">
        <v>29373622.852400005</v>
      </c>
      <c r="W2571" s="9">
        <v>1.688102571817693</v>
      </c>
      <c r="X2571" s="7">
        <v>59796535.275912046</v>
      </c>
      <c r="Y2571" s="7">
        <v>0</v>
      </c>
      <c r="Z2571" s="7">
        <v>24346.455000000002</v>
      </c>
      <c r="AA2571" s="7">
        <v>1759407.820912045</v>
      </c>
      <c r="AB2571" s="7">
        <v>48594198</v>
      </c>
      <c r="AC2571" s="7">
        <v>9418583</v>
      </c>
      <c r="AD2571" s="7">
        <v>30422912.423512042</v>
      </c>
      <c r="AE2571" s="7">
        <v>0</v>
      </c>
      <c r="AF2571" s="7">
        <v>38827375.145400003</v>
      </c>
      <c r="AG2571" s="7">
        <v>7946625.7070000004</v>
      </c>
      <c r="AH2571" s="7">
        <v>30422912.423512042</v>
      </c>
      <c r="AI2571" s="7">
        <v>13491364</v>
      </c>
      <c r="AJ2571" s="7">
        <v>961547</v>
      </c>
      <c r="AK2571" s="7">
        <v>4545792</v>
      </c>
      <c r="AL2571" s="7">
        <v>3043659</v>
      </c>
      <c r="AM2571" s="7">
        <v>1596627</v>
      </c>
      <c r="AN2571" s="7">
        <v>0</v>
      </c>
      <c r="AO2571" s="7">
        <v>0</v>
      </c>
      <c r="AP2571" s="7">
        <v>46936102</v>
      </c>
      <c r="AQ2571" s="7">
        <v>0</v>
      </c>
      <c r="AR2571" s="7">
        <v>16133410</v>
      </c>
      <c r="AS2571" s="7">
        <v>1266968</v>
      </c>
      <c r="AT2571" s="7">
        <v>4967732</v>
      </c>
      <c r="AU2571" s="7">
        <v>3476284</v>
      </c>
      <c r="AV2571" s="7">
        <v>1620435</v>
      </c>
      <c r="AW2571" s="7">
        <v>0</v>
      </c>
      <c r="AX2571" s="7">
        <v>0</v>
      </c>
      <c r="AY2571" s="7">
        <v>48171012</v>
      </c>
      <c r="AZ2571" s="7">
        <v>0</v>
      </c>
      <c r="BA2571" s="7">
        <v>24346.455000000002</v>
      </c>
      <c r="BB2571" s="7">
        <v>0</v>
      </c>
      <c r="BC2571" s="7">
        <v>293.7</v>
      </c>
      <c r="BD2571" s="7">
        <v>0</v>
      </c>
      <c r="BE2571" s="7">
        <v>360.71</v>
      </c>
      <c r="BF2571" s="7">
        <v>0</v>
      </c>
      <c r="BG2571" s="7">
        <v>781262.82091204508</v>
      </c>
      <c r="BH2571" s="7">
        <v>46082</v>
      </c>
      <c r="BI2571" s="7">
        <v>978145</v>
      </c>
      <c r="BJ2571" s="7">
        <v>15094471.622500001</v>
      </c>
      <c r="BK2571" s="7">
        <v>10572488.876666667</v>
      </c>
      <c r="BL2571" s="7">
        <v>2749908.86</v>
      </c>
      <c r="BM2571" s="7">
        <v>12588113.263333334</v>
      </c>
      <c r="BN2571" s="130">
        <v>1.0820000000000001</v>
      </c>
      <c r="BO2571" s="131">
        <v>1.6227164000000001E-3</v>
      </c>
      <c r="BP2571" s="161">
        <v>41274.316180992537</v>
      </c>
      <c r="BQ2571" s="162">
        <v>48594198</v>
      </c>
      <c r="BR2571" s="161">
        <v>796746</v>
      </c>
      <c r="BS2571" s="163">
        <v>0</v>
      </c>
      <c r="BT2571" s="163">
        <v>3235673.7240879536</v>
      </c>
      <c r="BU2571" s="161">
        <v>38827375.149999999</v>
      </c>
      <c r="BV2571" s="161">
        <v>7946625.71</v>
      </c>
      <c r="BW2571" s="165">
        <v>33658586.144087955</v>
      </c>
      <c r="BX2571" s="161">
        <v>796746</v>
      </c>
    </row>
    <row r="2572" spans="1:76" ht="14.45" x14ac:dyDescent="0.3">
      <c r="A2572" s="164" t="s">
        <v>2343</v>
      </c>
      <c r="B2572" s="6" t="s">
        <v>90</v>
      </c>
      <c r="C2572" s="6" t="s">
        <v>97</v>
      </c>
      <c r="D2572" s="6"/>
      <c r="E2572" s="6"/>
      <c r="F2572" s="24" t="str">
        <f>+Tabela1[[#This Row],[WK]]&amp;Tabela1[[#This Row],[PK]]&amp;Tabela1[[#This Row],[GK]]</f>
        <v>1014</v>
      </c>
      <c r="G2572" s="6" t="s">
        <v>2433</v>
      </c>
      <c r="H2572" s="7">
        <v>3580452106.492209</v>
      </c>
      <c r="I2572" s="8">
        <v>1.371</v>
      </c>
      <c r="J2572" s="7">
        <v>4908799838.0100012</v>
      </c>
      <c r="K2572" s="15">
        <v>0.02</v>
      </c>
      <c r="L2572" s="7">
        <v>98175996.760200024</v>
      </c>
      <c r="M2572" s="7">
        <v>58384067.760200024</v>
      </c>
      <c r="N2572" s="9">
        <v>1.4672339147016478</v>
      </c>
      <c r="O2572" s="7">
        <v>460025480</v>
      </c>
      <c r="P2572" s="8">
        <v>1.2949999999999999</v>
      </c>
      <c r="Q2572" s="7">
        <v>595732997</v>
      </c>
      <c r="R2572" s="8">
        <v>1.7000000000000001E-2</v>
      </c>
      <c r="S2572" s="7">
        <v>10127460.949000001</v>
      </c>
      <c r="T2572" s="7">
        <v>8540880.949000001</v>
      </c>
      <c r="U2572" s="9">
        <v>5.3832022015908434</v>
      </c>
      <c r="V2572" s="7">
        <v>66924948.709200025</v>
      </c>
      <c r="W2572" s="9">
        <v>1.6173842491328052</v>
      </c>
      <c r="X2572" s="7">
        <v>121650789.33288978</v>
      </c>
      <c r="Y2572" s="7">
        <v>35212119</v>
      </c>
      <c r="Z2572" s="7">
        <v>788822.89500000014</v>
      </c>
      <c r="AA2572" s="7">
        <v>2917555.437889779</v>
      </c>
      <c r="AB2572" s="7">
        <v>82732292</v>
      </c>
      <c r="AC2572" s="7">
        <v>0</v>
      </c>
      <c r="AD2572" s="7">
        <v>54725840.623689756</v>
      </c>
      <c r="AE2572" s="7">
        <v>0</v>
      </c>
      <c r="AF2572" s="7">
        <v>98175996.760200024</v>
      </c>
      <c r="AG2572" s="7">
        <v>10127460.949000001</v>
      </c>
      <c r="AH2572" s="7">
        <v>54725840.623689756</v>
      </c>
      <c r="AI2572" s="7">
        <v>33275509</v>
      </c>
      <c r="AJ2572" s="7">
        <v>1345884</v>
      </c>
      <c r="AK2572" s="7">
        <v>11399739</v>
      </c>
      <c r="AL2572" s="7">
        <v>4610352</v>
      </c>
      <c r="AM2572" s="7">
        <v>1244317</v>
      </c>
      <c r="AN2572" s="7">
        <v>0</v>
      </c>
      <c r="AO2572" s="7">
        <v>0</v>
      </c>
      <c r="AP2572" s="7">
        <v>82857357</v>
      </c>
      <c r="AQ2572" s="7">
        <v>0</v>
      </c>
      <c r="AR2572" s="7">
        <v>39791929</v>
      </c>
      <c r="AS2572" s="7">
        <v>1586580</v>
      </c>
      <c r="AT2572" s="7">
        <v>12661558</v>
      </c>
      <c r="AU2572" s="7">
        <v>5211102</v>
      </c>
      <c r="AV2572" s="7">
        <v>1281985</v>
      </c>
      <c r="AW2572" s="7">
        <v>0</v>
      </c>
      <c r="AX2572" s="7">
        <v>0</v>
      </c>
      <c r="AY2572" s="7">
        <v>81444513</v>
      </c>
      <c r="AZ2572" s="7">
        <v>0</v>
      </c>
      <c r="BA2572" s="7">
        <v>788822.89500000014</v>
      </c>
      <c r="BB2572" s="7">
        <v>0</v>
      </c>
      <c r="BC2572" s="7">
        <v>1555.59</v>
      </c>
      <c r="BD2572" s="7">
        <v>32158.74</v>
      </c>
      <c r="BE2572" s="7">
        <v>437.91</v>
      </c>
      <c r="BF2572" s="7">
        <v>0</v>
      </c>
      <c r="BG2572" s="7">
        <v>1889953.4378897788</v>
      </c>
      <c r="BH2572" s="7">
        <v>111477</v>
      </c>
      <c r="BI2572" s="7">
        <v>1027602</v>
      </c>
      <c r="BJ2572" s="7">
        <v>15857666.154999997</v>
      </c>
      <c r="BK2572" s="7">
        <v>11304128.423333332</v>
      </c>
      <c r="BL2572" s="7">
        <v>30472.333333333332</v>
      </c>
      <c r="BM2572" s="7">
        <v>18153206.260000002</v>
      </c>
      <c r="BN2572" s="130">
        <v>0.85299999999999998</v>
      </c>
      <c r="BO2572" s="131">
        <v>4.7663564000000004E-3</v>
      </c>
      <c r="BP2572" s="161">
        <v>121233.81499275516</v>
      </c>
      <c r="BQ2572" s="162">
        <v>82732292</v>
      </c>
      <c r="BR2572" s="161">
        <v>2027742</v>
      </c>
      <c r="BS2572" s="163">
        <v>1743240.2528897971</v>
      </c>
      <c r="BT2572" s="163">
        <v>0</v>
      </c>
      <c r="BU2572" s="161">
        <v>98175996.760000005</v>
      </c>
      <c r="BV2572" s="161">
        <v>10127460.949999999</v>
      </c>
      <c r="BW2572" s="165">
        <v>52982600.369999997</v>
      </c>
      <c r="BX2572" s="161">
        <v>2027742</v>
      </c>
    </row>
    <row r="2573" spans="1:76" ht="14.45" x14ac:dyDescent="0.3">
      <c r="A2573" s="164" t="s">
        <v>2343</v>
      </c>
      <c r="B2573" s="6" t="s">
        <v>90</v>
      </c>
      <c r="C2573" s="6" t="s">
        <v>130</v>
      </c>
      <c r="D2573" s="6"/>
      <c r="E2573" s="6"/>
      <c r="F2573" s="24" t="str">
        <f>+Tabela1[[#This Row],[WK]]&amp;Tabela1[[#This Row],[PK]]&amp;Tabela1[[#This Row],[GK]]</f>
        <v>1015</v>
      </c>
      <c r="G2573" s="6" t="s">
        <v>2434</v>
      </c>
      <c r="H2573" s="7">
        <v>1191874125.8717966</v>
      </c>
      <c r="I2573" s="8">
        <v>1.371</v>
      </c>
      <c r="J2573" s="7">
        <v>1634059426.5699999</v>
      </c>
      <c r="K2573" s="15">
        <v>0.02</v>
      </c>
      <c r="L2573" s="7">
        <v>32681188.531399999</v>
      </c>
      <c r="M2573" s="7">
        <v>21183295.531399999</v>
      </c>
      <c r="N2573" s="9">
        <v>1.8423632513713599</v>
      </c>
      <c r="O2573" s="7">
        <v>94123910</v>
      </c>
      <c r="P2573" s="8">
        <v>1.2949999999999999</v>
      </c>
      <c r="Q2573" s="7">
        <v>121890463</v>
      </c>
      <c r="R2573" s="8">
        <v>1.7000000000000001E-2</v>
      </c>
      <c r="S2573" s="7">
        <v>2072137.871</v>
      </c>
      <c r="T2573" s="7">
        <v>1689894.871</v>
      </c>
      <c r="U2573" s="9">
        <v>4.4209962536920235</v>
      </c>
      <c r="V2573" s="7">
        <v>22873190.402400002</v>
      </c>
      <c r="W2573" s="9">
        <v>1.9253306866520721</v>
      </c>
      <c r="X2573" s="7">
        <v>7859756.718566142</v>
      </c>
      <c r="Y2573" s="7">
        <v>0</v>
      </c>
      <c r="Z2573" s="7">
        <v>107663.29000000001</v>
      </c>
      <c r="AA2573" s="7">
        <v>1265706.428566142</v>
      </c>
      <c r="AB2573" s="7">
        <v>6486387</v>
      </c>
      <c r="AC2573" s="7">
        <v>0</v>
      </c>
      <c r="AD2573" s="7">
        <v>0</v>
      </c>
      <c r="AE2573" s="7">
        <v>-2350285.2727499995</v>
      </c>
      <c r="AF2573" s="7">
        <v>30330903.258649997</v>
      </c>
      <c r="AG2573" s="7">
        <v>2072137.871</v>
      </c>
      <c r="AH2573" s="7">
        <v>0</v>
      </c>
      <c r="AI2573" s="7">
        <v>9614971</v>
      </c>
      <c r="AJ2573" s="7">
        <v>358856</v>
      </c>
      <c r="AK2573" s="7">
        <v>5318546</v>
      </c>
      <c r="AL2573" s="7">
        <v>4026385</v>
      </c>
      <c r="AM2573" s="7">
        <v>1551955</v>
      </c>
      <c r="AN2573" s="7">
        <v>0</v>
      </c>
      <c r="AO2573" s="7">
        <v>0</v>
      </c>
      <c r="AP2573" s="7">
        <v>6151218</v>
      </c>
      <c r="AQ2573" s="7">
        <v>0</v>
      </c>
      <c r="AR2573" s="7">
        <v>11497893</v>
      </c>
      <c r="AS2573" s="7">
        <v>382243</v>
      </c>
      <c r="AT2573" s="7">
        <v>6222839</v>
      </c>
      <c r="AU2573" s="7">
        <v>4555733</v>
      </c>
      <c r="AV2573" s="7">
        <v>1400776</v>
      </c>
      <c r="AW2573" s="7">
        <v>0</v>
      </c>
      <c r="AX2573" s="7">
        <v>0</v>
      </c>
      <c r="AY2573" s="7">
        <v>6384919</v>
      </c>
      <c r="AZ2573" s="7">
        <v>0</v>
      </c>
      <c r="BA2573" s="7">
        <v>107663.29000000001</v>
      </c>
      <c r="BB2573" s="7">
        <v>0</v>
      </c>
      <c r="BC2573" s="7">
        <v>459.96</v>
      </c>
      <c r="BD2573" s="7">
        <v>2623.96</v>
      </c>
      <c r="BE2573" s="7">
        <v>1565.64</v>
      </c>
      <c r="BF2573" s="7">
        <v>560.53</v>
      </c>
      <c r="BG2573" s="7">
        <v>640631.4285661421</v>
      </c>
      <c r="BH2573" s="7">
        <v>37787</v>
      </c>
      <c r="BI2573" s="7">
        <v>625075</v>
      </c>
      <c r="BJ2573" s="7">
        <v>9645995.4949999992</v>
      </c>
      <c r="BK2573" s="7">
        <v>7285808.4733333327</v>
      </c>
      <c r="BL2573" s="7">
        <v>46956.639999999992</v>
      </c>
      <c r="BM2573" s="7">
        <v>9346834.8066666666</v>
      </c>
      <c r="BN2573" s="130">
        <v>1.171</v>
      </c>
      <c r="BO2573" s="131">
        <v>1.0158353E-3</v>
      </c>
      <c r="BP2573" s="161">
        <v>28340.25</v>
      </c>
      <c r="BQ2573" s="162">
        <v>6486387</v>
      </c>
      <c r="BR2573" s="161">
        <v>503056</v>
      </c>
      <c r="BS2573" s="163">
        <v>0</v>
      </c>
      <c r="BT2573" s="163">
        <v>1639163.7703499962</v>
      </c>
      <c r="BU2573" s="161">
        <v>30330903.260000002</v>
      </c>
      <c r="BV2573" s="161">
        <v>2072137.87</v>
      </c>
      <c r="BW2573" s="165">
        <v>1639163.7703499962</v>
      </c>
      <c r="BX2573" s="161">
        <v>503056</v>
      </c>
    </row>
    <row r="2574" spans="1:76" ht="14.45" x14ac:dyDescent="0.3">
      <c r="A2574" s="164" t="s">
        <v>2343</v>
      </c>
      <c r="B2574" s="6" t="s">
        <v>90</v>
      </c>
      <c r="C2574" s="6" t="s">
        <v>134</v>
      </c>
      <c r="D2574" s="6"/>
      <c r="E2574" s="6"/>
      <c r="F2574" s="24" t="str">
        <f>+Tabela1[[#This Row],[WK]]&amp;Tabela1[[#This Row],[PK]]&amp;Tabela1[[#This Row],[GK]]</f>
        <v>1016</v>
      </c>
      <c r="G2574" s="6" t="s">
        <v>2405</v>
      </c>
      <c r="H2574" s="7">
        <v>3775972881.2039738</v>
      </c>
      <c r="I2574" s="8">
        <v>1.371</v>
      </c>
      <c r="J2574" s="7">
        <v>5176858820.1400003</v>
      </c>
      <c r="K2574" s="15">
        <v>0.02</v>
      </c>
      <c r="L2574" s="7">
        <v>103537176.40280001</v>
      </c>
      <c r="M2574" s="7">
        <v>61774256.402800009</v>
      </c>
      <c r="N2574" s="9">
        <v>1.4791651638055963</v>
      </c>
      <c r="O2574" s="7">
        <v>580283419</v>
      </c>
      <c r="P2574" s="8">
        <v>1.2949999999999999</v>
      </c>
      <c r="Q2574" s="7">
        <v>751467028</v>
      </c>
      <c r="R2574" s="8">
        <v>1.7000000000000001E-2</v>
      </c>
      <c r="S2574" s="7">
        <v>12774939.476000002</v>
      </c>
      <c r="T2574" s="7">
        <v>10625141.476000002</v>
      </c>
      <c r="U2574" s="9">
        <v>4.9423906227468821</v>
      </c>
      <c r="V2574" s="7">
        <v>72399397.878800005</v>
      </c>
      <c r="W2574" s="9">
        <v>1.6487113796690973</v>
      </c>
      <c r="X2574" s="7">
        <v>115392734.73243256</v>
      </c>
      <c r="Y2574" s="7">
        <v>25722746</v>
      </c>
      <c r="Z2574" s="7">
        <v>170286.30499999999</v>
      </c>
      <c r="AA2574" s="7">
        <v>3312346.4274325641</v>
      </c>
      <c r="AB2574" s="7">
        <v>86187356</v>
      </c>
      <c r="AC2574" s="7">
        <v>0</v>
      </c>
      <c r="AD2574" s="7">
        <v>42993336.853632547</v>
      </c>
      <c r="AE2574" s="7">
        <v>0</v>
      </c>
      <c r="AF2574" s="7">
        <v>103537176.40280001</v>
      </c>
      <c r="AG2574" s="7">
        <v>12774939.476000002</v>
      </c>
      <c r="AH2574" s="7">
        <v>42993336.853632547</v>
      </c>
      <c r="AI2574" s="7">
        <v>34923725</v>
      </c>
      <c r="AJ2574" s="7">
        <v>1865237</v>
      </c>
      <c r="AK2574" s="7">
        <v>13009164</v>
      </c>
      <c r="AL2574" s="7">
        <v>1378361</v>
      </c>
      <c r="AM2574" s="7">
        <v>2203722</v>
      </c>
      <c r="AN2574" s="7">
        <v>0</v>
      </c>
      <c r="AO2574" s="7">
        <v>0</v>
      </c>
      <c r="AP2574" s="7">
        <v>85739420</v>
      </c>
      <c r="AQ2574" s="7">
        <v>0</v>
      </c>
      <c r="AR2574" s="7">
        <v>41762920</v>
      </c>
      <c r="AS2574" s="7">
        <v>2149798</v>
      </c>
      <c r="AT2574" s="7">
        <v>14872764</v>
      </c>
      <c r="AU2574" s="7">
        <v>1389229</v>
      </c>
      <c r="AV2574" s="7">
        <v>1467149</v>
      </c>
      <c r="AW2574" s="7">
        <v>0</v>
      </c>
      <c r="AX2574" s="7">
        <v>0</v>
      </c>
      <c r="AY2574" s="7">
        <v>85121638</v>
      </c>
      <c r="AZ2574" s="7">
        <v>0</v>
      </c>
      <c r="BA2574" s="7">
        <v>170286.30499999999</v>
      </c>
      <c r="BB2574" s="7">
        <v>71.61</v>
      </c>
      <c r="BC2574" s="7">
        <v>839.33</v>
      </c>
      <c r="BD2574" s="7">
        <v>2676.11</v>
      </c>
      <c r="BE2574" s="7">
        <v>4315.1899999999996</v>
      </c>
      <c r="BF2574" s="7">
        <v>0</v>
      </c>
      <c r="BG2574" s="7">
        <v>1875661.4274325639</v>
      </c>
      <c r="BH2574" s="7">
        <v>110634</v>
      </c>
      <c r="BI2574" s="7">
        <v>1436685</v>
      </c>
      <c r="BJ2574" s="7">
        <v>22170553.089999992</v>
      </c>
      <c r="BK2574" s="7">
        <v>14034551.653333325</v>
      </c>
      <c r="BL2574" s="7">
        <v>4897318.9566666661</v>
      </c>
      <c r="BM2574" s="7">
        <v>22749367.833333332</v>
      </c>
      <c r="BN2574" s="130">
        <v>0.94</v>
      </c>
      <c r="BO2574" s="131">
        <v>4.6458111000000002E-3</v>
      </c>
      <c r="BP2574" s="161">
        <v>118167.70523025266</v>
      </c>
      <c r="BQ2574" s="162">
        <v>86187356</v>
      </c>
      <c r="BR2574" s="161">
        <v>1930370</v>
      </c>
      <c r="BS2574" s="163">
        <v>0</v>
      </c>
      <c r="BT2574" s="163">
        <v>0</v>
      </c>
      <c r="BU2574" s="161">
        <v>103537176.40000001</v>
      </c>
      <c r="BV2574" s="161">
        <v>12774939.48</v>
      </c>
      <c r="BW2574" s="165">
        <v>42993336.850000001</v>
      </c>
      <c r="BX2574" s="161">
        <v>1930370</v>
      </c>
    </row>
    <row r="2575" spans="1:76" ht="14.45" x14ac:dyDescent="0.3">
      <c r="A2575" s="164" t="s">
        <v>2343</v>
      </c>
      <c r="B2575" s="6" t="s">
        <v>90</v>
      </c>
      <c r="C2575" s="6" t="s">
        <v>141</v>
      </c>
      <c r="D2575" s="6"/>
      <c r="E2575" s="6"/>
      <c r="F2575" s="24" t="str">
        <f>+Tabela1[[#This Row],[WK]]&amp;Tabela1[[#This Row],[PK]]&amp;Tabela1[[#This Row],[GK]]</f>
        <v>1017</v>
      </c>
      <c r="G2575" s="6" t="s">
        <v>2435</v>
      </c>
      <c r="H2575" s="7">
        <v>2271575825.7204151</v>
      </c>
      <c r="I2575" s="8">
        <v>1.371</v>
      </c>
      <c r="J2575" s="7">
        <v>3114330457.0700002</v>
      </c>
      <c r="K2575" s="15">
        <v>0.02</v>
      </c>
      <c r="L2575" s="7">
        <v>62286609.141400002</v>
      </c>
      <c r="M2575" s="7">
        <v>38855645.141400002</v>
      </c>
      <c r="N2575" s="9">
        <v>1.6583033093047304</v>
      </c>
      <c r="O2575" s="7">
        <v>212005392</v>
      </c>
      <c r="P2575" s="8">
        <v>1.2949999999999999</v>
      </c>
      <c r="Q2575" s="7">
        <v>274546983</v>
      </c>
      <c r="R2575" s="8">
        <v>1.7000000000000001E-2</v>
      </c>
      <c r="S2575" s="7">
        <v>4667298.7110000001</v>
      </c>
      <c r="T2575" s="7">
        <v>3858641.7110000001</v>
      </c>
      <c r="U2575" s="9">
        <v>4.7716667400393495</v>
      </c>
      <c r="V2575" s="7">
        <v>42714286.852400005</v>
      </c>
      <c r="W2575" s="9">
        <v>1.7621680987668911</v>
      </c>
      <c r="X2575" s="7">
        <v>97004021.137496963</v>
      </c>
      <c r="Y2575" s="7">
        <v>14319452</v>
      </c>
      <c r="Z2575" s="7">
        <v>383169.08</v>
      </c>
      <c r="AA2575" s="7">
        <v>1885818.0574969638</v>
      </c>
      <c r="AB2575" s="7">
        <v>80415582</v>
      </c>
      <c r="AC2575" s="7">
        <v>0</v>
      </c>
      <c r="AD2575" s="7">
        <v>54289734.285096958</v>
      </c>
      <c r="AE2575" s="7">
        <v>0</v>
      </c>
      <c r="AF2575" s="7">
        <v>62286609.141400002</v>
      </c>
      <c r="AG2575" s="7">
        <v>4667298.7110000001</v>
      </c>
      <c r="AH2575" s="7">
        <v>54289734.285096958</v>
      </c>
      <c r="AI2575" s="7">
        <v>19593854</v>
      </c>
      <c r="AJ2575" s="7">
        <v>772987</v>
      </c>
      <c r="AK2575" s="7">
        <v>9674391</v>
      </c>
      <c r="AL2575" s="7">
        <v>2307719</v>
      </c>
      <c r="AM2575" s="7">
        <v>1381663</v>
      </c>
      <c r="AN2575" s="7">
        <v>0</v>
      </c>
      <c r="AO2575" s="7">
        <v>0</v>
      </c>
      <c r="AP2575" s="7">
        <v>80188201</v>
      </c>
      <c r="AQ2575" s="7">
        <v>19891</v>
      </c>
      <c r="AR2575" s="7">
        <v>23430964</v>
      </c>
      <c r="AS2575" s="7">
        <v>808657</v>
      </c>
      <c r="AT2575" s="7">
        <v>11023697</v>
      </c>
      <c r="AU2575" s="7">
        <v>2839101</v>
      </c>
      <c r="AV2575" s="7">
        <v>1478511</v>
      </c>
      <c r="AW2575" s="7">
        <v>0</v>
      </c>
      <c r="AX2575" s="7">
        <v>0</v>
      </c>
      <c r="AY2575" s="7">
        <v>79140895</v>
      </c>
      <c r="AZ2575" s="7">
        <v>8110</v>
      </c>
      <c r="BA2575" s="7">
        <v>383169.08</v>
      </c>
      <c r="BB2575" s="7">
        <v>0</v>
      </c>
      <c r="BC2575" s="7">
        <v>92.87</v>
      </c>
      <c r="BD2575" s="7">
        <v>17918.82</v>
      </c>
      <c r="BE2575" s="7">
        <v>35.520000000000003</v>
      </c>
      <c r="BF2575" s="7">
        <v>0</v>
      </c>
      <c r="BG2575" s="7">
        <v>1230605.0574969638</v>
      </c>
      <c r="BH2575" s="7">
        <v>72586</v>
      </c>
      <c r="BI2575" s="7">
        <v>655213</v>
      </c>
      <c r="BJ2575" s="7">
        <v>10111090.866666667</v>
      </c>
      <c r="BK2575" s="7">
        <v>5161970.7566666678</v>
      </c>
      <c r="BL2575" s="7">
        <v>42060.333333333336</v>
      </c>
      <c r="BM2575" s="7">
        <v>19712359.773333333</v>
      </c>
      <c r="BN2575" s="130">
        <v>0.79100000000000004</v>
      </c>
      <c r="BO2575" s="131">
        <v>3.1790335000000001E-3</v>
      </c>
      <c r="BP2575" s="161">
        <v>80859.743224417136</v>
      </c>
      <c r="BQ2575" s="162">
        <v>80415582</v>
      </c>
      <c r="BR2575" s="161">
        <v>1083175</v>
      </c>
      <c r="BS2575" s="163">
        <v>0</v>
      </c>
      <c r="BT2575" s="163">
        <v>3569467.8625030369</v>
      </c>
      <c r="BU2575" s="161">
        <v>62286609.140000001</v>
      </c>
      <c r="BV2575" s="161">
        <v>4667298.71</v>
      </c>
      <c r="BW2575" s="165">
        <v>57859202.152503036</v>
      </c>
      <c r="BX2575" s="161">
        <v>1083175</v>
      </c>
    </row>
    <row r="2576" spans="1:76" ht="14.45" x14ac:dyDescent="0.3">
      <c r="A2576" s="164" t="s">
        <v>2343</v>
      </c>
      <c r="B2576" s="6" t="s">
        <v>90</v>
      </c>
      <c r="C2576" s="6" t="s">
        <v>147</v>
      </c>
      <c r="D2576" s="6"/>
      <c r="E2576" s="6"/>
      <c r="F2576" s="24" t="str">
        <f>+Tabela1[[#This Row],[WK]]&amp;Tabela1[[#This Row],[PK]]&amp;Tabela1[[#This Row],[GK]]</f>
        <v>1018</v>
      </c>
      <c r="G2576" s="6" t="s">
        <v>2436</v>
      </c>
      <c r="H2576" s="7">
        <v>1392335490.7283993</v>
      </c>
      <c r="I2576" s="8">
        <v>1.371</v>
      </c>
      <c r="J2576" s="7">
        <v>1908891957.7799997</v>
      </c>
      <c r="K2576" s="15">
        <v>0.02</v>
      </c>
      <c r="L2576" s="7">
        <v>38177839.155599996</v>
      </c>
      <c r="M2576" s="7">
        <v>22303772.155599996</v>
      </c>
      <c r="N2576" s="9">
        <v>1.405044602344188</v>
      </c>
      <c r="O2576" s="7">
        <v>168563918</v>
      </c>
      <c r="P2576" s="8">
        <v>1.2949999999999999</v>
      </c>
      <c r="Q2576" s="7">
        <v>218290275</v>
      </c>
      <c r="R2576" s="8">
        <v>1.7000000000000001E-2</v>
      </c>
      <c r="S2576" s="7">
        <v>3710934.6750000003</v>
      </c>
      <c r="T2576" s="7">
        <v>3029433.6750000003</v>
      </c>
      <c r="U2576" s="9">
        <v>4.4452373143986588</v>
      </c>
      <c r="V2576" s="7">
        <v>25333205.830599993</v>
      </c>
      <c r="W2576" s="9">
        <v>1.5301924905626914</v>
      </c>
      <c r="X2576" s="7">
        <v>28841617.31841699</v>
      </c>
      <c r="Y2576" s="7">
        <v>9574567</v>
      </c>
      <c r="Z2576" s="7">
        <v>266705.39</v>
      </c>
      <c r="AA2576" s="7">
        <v>1072669.9284169911</v>
      </c>
      <c r="AB2576" s="7">
        <v>17927675</v>
      </c>
      <c r="AC2576" s="7">
        <v>0</v>
      </c>
      <c r="AD2576" s="7">
        <v>3508411.4878169936</v>
      </c>
      <c r="AE2576" s="7">
        <v>0</v>
      </c>
      <c r="AF2576" s="7">
        <v>38177839.155599996</v>
      </c>
      <c r="AG2576" s="7">
        <v>3710934.6750000003</v>
      </c>
      <c r="AH2576" s="7">
        <v>3508411.4878169936</v>
      </c>
      <c r="AI2576" s="7">
        <v>13274492</v>
      </c>
      <c r="AJ2576" s="7">
        <v>688207</v>
      </c>
      <c r="AK2576" s="7">
        <v>3159393</v>
      </c>
      <c r="AL2576" s="7">
        <v>2526692</v>
      </c>
      <c r="AM2576" s="7">
        <v>1237597</v>
      </c>
      <c r="AN2576" s="7">
        <v>0</v>
      </c>
      <c r="AO2576" s="7">
        <v>0</v>
      </c>
      <c r="AP2576" s="7">
        <v>18094906</v>
      </c>
      <c r="AQ2576" s="7">
        <v>0</v>
      </c>
      <c r="AR2576" s="7">
        <v>15874067</v>
      </c>
      <c r="AS2576" s="7">
        <v>681501</v>
      </c>
      <c r="AT2576" s="7">
        <v>3655693</v>
      </c>
      <c r="AU2576" s="7">
        <v>2863250</v>
      </c>
      <c r="AV2576" s="7">
        <v>1051644</v>
      </c>
      <c r="AW2576" s="7">
        <v>0</v>
      </c>
      <c r="AX2576" s="7">
        <v>0</v>
      </c>
      <c r="AY2576" s="7">
        <v>17650404</v>
      </c>
      <c r="AZ2576" s="7">
        <v>0</v>
      </c>
      <c r="BA2576" s="7">
        <v>266705.39</v>
      </c>
      <c r="BB2576" s="7">
        <v>0</v>
      </c>
      <c r="BC2576" s="7">
        <v>57.95</v>
      </c>
      <c r="BD2576" s="7">
        <v>12506.93</v>
      </c>
      <c r="BE2576" s="7">
        <v>0.32</v>
      </c>
      <c r="BF2576" s="7">
        <v>0</v>
      </c>
      <c r="BG2576" s="7">
        <v>702766.92841699114</v>
      </c>
      <c r="BH2576" s="7">
        <v>41452</v>
      </c>
      <c r="BI2576" s="7">
        <v>369903</v>
      </c>
      <c r="BJ2576" s="7">
        <v>5708226.1499999994</v>
      </c>
      <c r="BK2576" s="7">
        <v>3090585.8</v>
      </c>
      <c r="BL2576" s="7">
        <v>2049880.0699999996</v>
      </c>
      <c r="BM2576" s="7">
        <v>6370801.2600000007</v>
      </c>
      <c r="BN2576" s="130">
        <v>0.93300000000000005</v>
      </c>
      <c r="BO2576" s="131">
        <v>1.6852970999999999E-3</v>
      </c>
      <c r="BP2576" s="161">
        <v>42866.07656675468</v>
      </c>
      <c r="BQ2576" s="162">
        <v>17927675</v>
      </c>
      <c r="BR2576" s="161">
        <v>750387</v>
      </c>
      <c r="BS2576" s="163">
        <v>0</v>
      </c>
      <c r="BT2576" s="163">
        <v>1129760.6815830097</v>
      </c>
      <c r="BU2576" s="161">
        <v>38177839.159999996</v>
      </c>
      <c r="BV2576" s="161">
        <v>3710934.68</v>
      </c>
      <c r="BW2576" s="165">
        <v>4638172.1715830099</v>
      </c>
      <c r="BX2576" s="161">
        <v>750387</v>
      </c>
    </row>
    <row r="2577" spans="1:76" ht="14.45" x14ac:dyDescent="0.3">
      <c r="A2577" s="164" t="s">
        <v>2343</v>
      </c>
      <c r="B2577" s="6" t="s">
        <v>90</v>
      </c>
      <c r="C2577" s="6" t="s">
        <v>153</v>
      </c>
      <c r="D2577" s="6"/>
      <c r="E2577" s="6"/>
      <c r="F2577" s="24" t="str">
        <f>+Tabela1[[#This Row],[WK]]&amp;Tabela1[[#This Row],[PK]]&amp;Tabela1[[#This Row],[GK]]</f>
        <v>1019</v>
      </c>
      <c r="G2577" s="6" t="s">
        <v>2437</v>
      </c>
      <c r="H2577" s="7">
        <v>2130914756.828212</v>
      </c>
      <c r="I2577" s="8">
        <v>1.371</v>
      </c>
      <c r="J2577" s="7">
        <v>2921484131.6100001</v>
      </c>
      <c r="K2577" s="15">
        <v>0.02</v>
      </c>
      <c r="L2577" s="7">
        <v>58429682.632200003</v>
      </c>
      <c r="M2577" s="7">
        <v>35772521.632200003</v>
      </c>
      <c r="N2577" s="9">
        <v>1.5788616072507937</v>
      </c>
      <c r="O2577" s="7">
        <v>318672148</v>
      </c>
      <c r="P2577" s="8">
        <v>1.2949999999999999</v>
      </c>
      <c r="Q2577" s="7">
        <v>412680432</v>
      </c>
      <c r="R2577" s="8">
        <v>1.7000000000000001E-2</v>
      </c>
      <c r="S2577" s="7">
        <v>7015567.3440000005</v>
      </c>
      <c r="T2577" s="7">
        <v>6054480.3440000005</v>
      </c>
      <c r="U2577" s="9">
        <v>6.2996173541000973</v>
      </c>
      <c r="V2577" s="7">
        <v>41827001.976199999</v>
      </c>
      <c r="W2577" s="9">
        <v>1.7709612489546218</v>
      </c>
      <c r="X2577" s="7">
        <v>101720157.26551245</v>
      </c>
      <c r="Y2577" s="7">
        <v>22683274</v>
      </c>
      <c r="Z2577" s="7">
        <v>65861.95</v>
      </c>
      <c r="AA2577" s="7">
        <v>1816578.3155124551</v>
      </c>
      <c r="AB2577" s="7">
        <v>77154443</v>
      </c>
      <c r="AC2577" s="7">
        <v>0</v>
      </c>
      <c r="AD2577" s="7">
        <v>59893155.289312452</v>
      </c>
      <c r="AE2577" s="7">
        <v>0</v>
      </c>
      <c r="AF2577" s="7">
        <v>58429682.632200003</v>
      </c>
      <c r="AG2577" s="7">
        <v>7015567.3440000005</v>
      </c>
      <c r="AH2577" s="7">
        <v>59893155.289312452</v>
      </c>
      <c r="AI2577" s="7">
        <v>18946771</v>
      </c>
      <c r="AJ2577" s="7">
        <v>807246</v>
      </c>
      <c r="AK2577" s="7">
        <v>6677970</v>
      </c>
      <c r="AL2577" s="7">
        <v>557273</v>
      </c>
      <c r="AM2577" s="7">
        <v>563793</v>
      </c>
      <c r="AN2577" s="7">
        <v>0</v>
      </c>
      <c r="AO2577" s="7">
        <v>0</v>
      </c>
      <c r="AP2577" s="7">
        <v>76377910</v>
      </c>
      <c r="AQ2577" s="7">
        <v>55696</v>
      </c>
      <c r="AR2577" s="7">
        <v>22657161</v>
      </c>
      <c r="AS2577" s="7">
        <v>961087</v>
      </c>
      <c r="AT2577" s="7">
        <v>8067529</v>
      </c>
      <c r="AU2577" s="7">
        <v>527691</v>
      </c>
      <c r="AV2577" s="7">
        <v>1436542</v>
      </c>
      <c r="AW2577" s="7">
        <v>0</v>
      </c>
      <c r="AX2577" s="7">
        <v>0</v>
      </c>
      <c r="AY2577" s="7">
        <v>75846962</v>
      </c>
      <c r="AZ2577" s="7">
        <v>27573</v>
      </c>
      <c r="BA2577" s="7">
        <v>65861.95</v>
      </c>
      <c r="BB2577" s="7">
        <v>0</v>
      </c>
      <c r="BC2577" s="7">
        <v>199.84</v>
      </c>
      <c r="BD2577" s="7">
        <v>2470.15</v>
      </c>
      <c r="BE2577" s="7">
        <v>0</v>
      </c>
      <c r="BF2577" s="7">
        <v>0</v>
      </c>
      <c r="BG2577" s="7">
        <v>1073613.3155124551</v>
      </c>
      <c r="BH2577" s="7">
        <v>63326</v>
      </c>
      <c r="BI2577" s="7">
        <v>742965</v>
      </c>
      <c r="BJ2577" s="7">
        <v>11465226.302500002</v>
      </c>
      <c r="BK2577" s="7">
        <v>7362859.6766666677</v>
      </c>
      <c r="BL2577" s="7">
        <v>1339708.7766666666</v>
      </c>
      <c r="BM2577" s="7">
        <v>13730048.950000001</v>
      </c>
      <c r="BN2577" s="130">
        <v>0.83699999999999997</v>
      </c>
      <c r="BO2577" s="131">
        <v>2.9351816E-3</v>
      </c>
      <c r="BP2577" s="161">
        <v>74657.290430828172</v>
      </c>
      <c r="BQ2577" s="162">
        <v>77154443</v>
      </c>
      <c r="BR2577" s="161">
        <v>563270</v>
      </c>
      <c r="BS2577" s="163">
        <v>2040052.4655124526</v>
      </c>
      <c r="BT2577" s="163">
        <v>0</v>
      </c>
      <c r="BU2577" s="161">
        <v>58429682.630000003</v>
      </c>
      <c r="BV2577" s="161">
        <v>7015567.3399999999</v>
      </c>
      <c r="BW2577" s="165">
        <v>57853102.82</v>
      </c>
      <c r="BX2577" s="161">
        <v>563270</v>
      </c>
    </row>
    <row r="2578" spans="1:76" ht="14.45" x14ac:dyDescent="0.3">
      <c r="A2578" s="164" t="s">
        <v>2343</v>
      </c>
      <c r="B2578" s="6" t="s">
        <v>90</v>
      </c>
      <c r="C2578" s="6" t="s">
        <v>161</v>
      </c>
      <c r="D2578" s="6"/>
      <c r="E2578" s="6"/>
      <c r="F2578" s="24" t="str">
        <f>+Tabela1[[#This Row],[WK]]&amp;Tabela1[[#This Row],[PK]]&amp;Tabela1[[#This Row],[GK]]</f>
        <v>1020</v>
      </c>
      <c r="G2578" s="6" t="s">
        <v>2438</v>
      </c>
      <c r="H2578" s="7">
        <v>6327112772.9203949</v>
      </c>
      <c r="I2578" s="8">
        <v>1.371</v>
      </c>
      <c r="J2578" s="7">
        <v>8674471611.670002</v>
      </c>
      <c r="K2578" s="15">
        <v>0.02</v>
      </c>
      <c r="L2578" s="7">
        <v>173489432.23340005</v>
      </c>
      <c r="M2578" s="7">
        <v>101328245.23340005</v>
      </c>
      <c r="N2578" s="9">
        <v>1.4041931604229299</v>
      </c>
      <c r="O2578" s="7">
        <v>930612323</v>
      </c>
      <c r="P2578" s="8">
        <v>1.2949999999999999</v>
      </c>
      <c r="Q2578" s="7">
        <v>1205142958</v>
      </c>
      <c r="R2578" s="8">
        <v>1.7000000000000001E-2</v>
      </c>
      <c r="S2578" s="7">
        <v>20487430.286000002</v>
      </c>
      <c r="T2578" s="7">
        <v>16044562.286000002</v>
      </c>
      <c r="U2578" s="9">
        <v>3.6113074451007776</v>
      </c>
      <c r="V2578" s="7">
        <v>117372807.51940006</v>
      </c>
      <c r="W2578" s="9">
        <v>1.5322009718597802</v>
      </c>
      <c r="X2578" s="7">
        <v>104784237.28540638</v>
      </c>
      <c r="Y2578" s="7">
        <v>0</v>
      </c>
      <c r="Z2578" s="7">
        <v>72369.114999999991</v>
      </c>
      <c r="AA2578" s="7">
        <v>3997050.1704063769</v>
      </c>
      <c r="AB2578" s="7">
        <v>100714818</v>
      </c>
      <c r="AC2578" s="7">
        <v>0</v>
      </c>
      <c r="AD2578" s="7">
        <v>0</v>
      </c>
      <c r="AE2578" s="7">
        <v>0</v>
      </c>
      <c r="AF2578" s="7">
        <v>173489432.23340005</v>
      </c>
      <c r="AG2578" s="7">
        <v>20487430.286000002</v>
      </c>
      <c r="AH2578" s="7">
        <v>0</v>
      </c>
      <c r="AI2578" s="7">
        <v>60343900</v>
      </c>
      <c r="AJ2578" s="7">
        <v>4744307</v>
      </c>
      <c r="AK2578" s="7">
        <v>4402073</v>
      </c>
      <c r="AL2578" s="7">
        <v>1381425</v>
      </c>
      <c r="AM2578" s="7">
        <v>1653459</v>
      </c>
      <c r="AN2578" s="7">
        <v>0</v>
      </c>
      <c r="AO2578" s="7">
        <v>0</v>
      </c>
      <c r="AP2578" s="7">
        <v>97790530</v>
      </c>
      <c r="AQ2578" s="7">
        <v>139240</v>
      </c>
      <c r="AR2578" s="7">
        <v>72161187</v>
      </c>
      <c r="AS2578" s="7">
        <v>4442868</v>
      </c>
      <c r="AT2578" s="7">
        <v>5516666</v>
      </c>
      <c r="AU2578" s="7">
        <v>1373426</v>
      </c>
      <c r="AV2578" s="7">
        <v>1700176</v>
      </c>
      <c r="AW2578" s="7">
        <v>0</v>
      </c>
      <c r="AX2578" s="7">
        <v>0</v>
      </c>
      <c r="AY2578" s="7">
        <v>99656875</v>
      </c>
      <c r="AZ2578" s="7">
        <v>58391</v>
      </c>
      <c r="BA2578" s="7">
        <v>72369.114999999991</v>
      </c>
      <c r="BB2578" s="7">
        <v>0</v>
      </c>
      <c r="BC2578" s="7">
        <v>308.89</v>
      </c>
      <c r="BD2578" s="7">
        <v>2367.1</v>
      </c>
      <c r="BE2578" s="7">
        <v>98.83</v>
      </c>
      <c r="BF2578" s="7">
        <v>0</v>
      </c>
      <c r="BG2578" s="7">
        <v>2820087.1704063769</v>
      </c>
      <c r="BH2578" s="7">
        <v>166340</v>
      </c>
      <c r="BI2578" s="7">
        <v>1176963</v>
      </c>
      <c r="BJ2578" s="7">
        <v>18162572.879166666</v>
      </c>
      <c r="BK2578" s="7">
        <v>14376100.986666666</v>
      </c>
      <c r="BL2578" s="7">
        <v>2303223.73</v>
      </c>
      <c r="BM2578" s="7">
        <v>10539440.110000001</v>
      </c>
      <c r="BN2578" s="130">
        <v>1.1919999999999999</v>
      </c>
      <c r="BO2578" s="131">
        <v>6.1125140999999999E-3</v>
      </c>
      <c r="BP2578" s="161">
        <v>155473.76900235197</v>
      </c>
      <c r="BQ2578" s="162">
        <v>100714818</v>
      </c>
      <c r="BR2578" s="161">
        <v>2933874</v>
      </c>
      <c r="BS2578" s="163">
        <v>0</v>
      </c>
      <c r="BT2578" s="163">
        <v>0</v>
      </c>
      <c r="BU2578" s="161">
        <v>173489432.22999999</v>
      </c>
      <c r="BV2578" s="161">
        <v>20487430.289999999</v>
      </c>
      <c r="BW2578" s="165">
        <v>0</v>
      </c>
      <c r="BX2578" s="161">
        <v>2933874</v>
      </c>
    </row>
    <row r="2579" spans="1:76" ht="14.45" x14ac:dyDescent="0.3">
      <c r="A2579" s="164" t="s">
        <v>2343</v>
      </c>
      <c r="B2579" s="6" t="s">
        <v>90</v>
      </c>
      <c r="C2579" s="6" t="s">
        <v>168</v>
      </c>
      <c r="D2579" s="6"/>
      <c r="E2579" s="6"/>
      <c r="F2579" s="24" t="str">
        <f>+Tabela1[[#This Row],[WK]]&amp;Tabela1[[#This Row],[PK]]&amp;Tabela1[[#This Row],[GK]]</f>
        <v>1021</v>
      </c>
      <c r="G2579" s="6" t="s">
        <v>2439</v>
      </c>
      <c r="H2579" s="7">
        <v>1028922023.3737968</v>
      </c>
      <c r="I2579" s="8">
        <v>1.371</v>
      </c>
      <c r="J2579" s="7">
        <v>1410652094.04</v>
      </c>
      <c r="K2579" s="15">
        <v>0.02</v>
      </c>
      <c r="L2579" s="7">
        <v>28213041.880800001</v>
      </c>
      <c r="M2579" s="7">
        <v>16618593.880800001</v>
      </c>
      <c r="N2579" s="9">
        <v>1.433323421761864</v>
      </c>
      <c r="O2579" s="7">
        <v>95392163</v>
      </c>
      <c r="P2579" s="8">
        <v>1.2949999999999999</v>
      </c>
      <c r="Q2579" s="7">
        <v>123532851</v>
      </c>
      <c r="R2579" s="8">
        <v>1.7000000000000001E-2</v>
      </c>
      <c r="S2579" s="7">
        <v>2100058.4670000002</v>
      </c>
      <c r="T2579" s="7">
        <v>1841233.4670000002</v>
      </c>
      <c r="U2579" s="9">
        <v>7.113816157635469</v>
      </c>
      <c r="V2579" s="7">
        <v>18459827.347800002</v>
      </c>
      <c r="W2579" s="9">
        <v>1.5573611902636513</v>
      </c>
      <c r="X2579" s="7">
        <v>23639857.805377625</v>
      </c>
      <c r="Y2579" s="7">
        <v>9436969</v>
      </c>
      <c r="Z2579" s="7">
        <v>102163.6</v>
      </c>
      <c r="AA2579" s="7">
        <v>829354.20537762775</v>
      </c>
      <c r="AB2579" s="7">
        <v>13271371</v>
      </c>
      <c r="AC2579" s="7">
        <v>0</v>
      </c>
      <c r="AD2579" s="7">
        <v>5180030.4575776234</v>
      </c>
      <c r="AE2579" s="7">
        <v>0</v>
      </c>
      <c r="AF2579" s="7">
        <v>28213041.880800001</v>
      </c>
      <c r="AG2579" s="7">
        <v>2100058.4670000002</v>
      </c>
      <c r="AH2579" s="7">
        <v>5180030.4575776234</v>
      </c>
      <c r="AI2579" s="7">
        <v>9695714</v>
      </c>
      <c r="AJ2579" s="7">
        <v>194681</v>
      </c>
      <c r="AK2579" s="7">
        <v>3809242</v>
      </c>
      <c r="AL2579" s="7">
        <v>778869</v>
      </c>
      <c r="AM2579" s="7">
        <v>638241</v>
      </c>
      <c r="AN2579" s="7">
        <v>0</v>
      </c>
      <c r="AO2579" s="7">
        <v>0</v>
      </c>
      <c r="AP2579" s="7">
        <v>12579926</v>
      </c>
      <c r="AQ2579" s="7">
        <v>39783</v>
      </c>
      <c r="AR2579" s="7">
        <v>11594448</v>
      </c>
      <c r="AS2579" s="7">
        <v>258825</v>
      </c>
      <c r="AT2579" s="7">
        <v>3691910</v>
      </c>
      <c r="AU2579" s="7">
        <v>1113368</v>
      </c>
      <c r="AV2579" s="7">
        <v>1482481</v>
      </c>
      <c r="AW2579" s="7">
        <v>0</v>
      </c>
      <c r="AX2579" s="7">
        <v>0</v>
      </c>
      <c r="AY2579" s="7">
        <v>13003482</v>
      </c>
      <c r="AZ2579" s="7">
        <v>19464</v>
      </c>
      <c r="BA2579" s="7">
        <v>102163.6</v>
      </c>
      <c r="BB2579" s="7">
        <v>0</v>
      </c>
      <c r="BC2579" s="7">
        <v>104.59</v>
      </c>
      <c r="BD2579" s="7">
        <v>4494.88</v>
      </c>
      <c r="BE2579" s="7">
        <v>42.84</v>
      </c>
      <c r="BF2579" s="7">
        <v>0</v>
      </c>
      <c r="BG2579" s="7">
        <v>511308.20537762775</v>
      </c>
      <c r="BH2579" s="7">
        <v>30159</v>
      </c>
      <c r="BI2579" s="7">
        <v>318046</v>
      </c>
      <c r="BJ2579" s="7">
        <v>4908022.5024999995</v>
      </c>
      <c r="BK2579" s="7">
        <v>1457920.8833333328</v>
      </c>
      <c r="BL2579" s="7">
        <v>884129.46333333338</v>
      </c>
      <c r="BM2579" s="7">
        <v>12032147.549999999</v>
      </c>
      <c r="BN2579" s="130">
        <v>0.86399999999999999</v>
      </c>
      <c r="BO2579" s="131">
        <v>1.3176861E-3</v>
      </c>
      <c r="BP2579" s="161">
        <v>33515.77096389838</v>
      </c>
      <c r="BQ2579" s="162">
        <v>13271371</v>
      </c>
      <c r="BR2579" s="161">
        <v>961448</v>
      </c>
      <c r="BS2579" s="163">
        <v>0</v>
      </c>
      <c r="BT2579" s="163">
        <v>0</v>
      </c>
      <c r="BU2579" s="161">
        <v>28213041.879999999</v>
      </c>
      <c r="BV2579" s="161">
        <v>2100058.4700000002</v>
      </c>
      <c r="BW2579" s="165">
        <v>5180030.46</v>
      </c>
      <c r="BX2579" s="161">
        <v>961448</v>
      </c>
    </row>
    <row r="2580" spans="1:76" ht="14.45" x14ac:dyDescent="0.3">
      <c r="A2580" s="164" t="s">
        <v>2343</v>
      </c>
      <c r="B2580" s="6" t="s">
        <v>93</v>
      </c>
      <c r="C2580" s="6" t="s">
        <v>33</v>
      </c>
      <c r="D2580" s="6"/>
      <c r="E2580" s="6"/>
      <c r="F2580" s="24" t="str">
        <f>+Tabela1[[#This Row],[WK]]&amp;Tabela1[[#This Row],[PK]]&amp;Tabela1[[#This Row],[GK]]</f>
        <v>1201</v>
      </c>
      <c r="G2580" s="6" t="s">
        <v>2440</v>
      </c>
      <c r="H2580" s="7">
        <v>3406850815.4743986</v>
      </c>
      <c r="I2580" s="8">
        <v>1.371</v>
      </c>
      <c r="J2580" s="7">
        <v>4670792467.9900007</v>
      </c>
      <c r="K2580" s="15">
        <v>0.02</v>
      </c>
      <c r="L2580" s="7">
        <v>93415849.359800011</v>
      </c>
      <c r="M2580" s="7">
        <v>57056746.359800011</v>
      </c>
      <c r="N2580" s="9">
        <v>1.5692561601368442</v>
      </c>
      <c r="O2580" s="7">
        <v>752451751</v>
      </c>
      <c r="P2580" s="8">
        <v>1.2949999999999999</v>
      </c>
      <c r="Q2580" s="7">
        <v>974425017</v>
      </c>
      <c r="R2580" s="8">
        <v>1.7000000000000001E-2</v>
      </c>
      <c r="S2580" s="7">
        <v>16565225.289000001</v>
      </c>
      <c r="T2580" s="7">
        <v>14422049.289000001</v>
      </c>
      <c r="U2580" s="9">
        <v>6.7292883500935066</v>
      </c>
      <c r="V2580" s="7">
        <v>71478795.648800015</v>
      </c>
      <c r="W2580" s="9">
        <v>1.85648220067181</v>
      </c>
      <c r="X2580" s="7">
        <v>109035969.71034463</v>
      </c>
      <c r="Y2580" s="7">
        <v>0</v>
      </c>
      <c r="Z2580" s="7">
        <v>833093.7300000001</v>
      </c>
      <c r="AA2580" s="7">
        <v>3296163.9803446336</v>
      </c>
      <c r="AB2580" s="7">
        <v>91495363</v>
      </c>
      <c r="AC2580" s="7">
        <v>13411349</v>
      </c>
      <c r="AD2580" s="7">
        <v>37557174.061544612</v>
      </c>
      <c r="AE2580" s="7">
        <v>0</v>
      </c>
      <c r="AF2580" s="7">
        <v>93415849.359800011</v>
      </c>
      <c r="AG2580" s="7">
        <v>16565225.289000001</v>
      </c>
      <c r="AH2580" s="7">
        <v>37557174.061544612</v>
      </c>
      <c r="AI2580" s="7">
        <v>30404850</v>
      </c>
      <c r="AJ2580" s="7">
        <v>1590956</v>
      </c>
      <c r="AK2580" s="7">
        <v>11622662</v>
      </c>
      <c r="AL2580" s="7">
        <v>668109</v>
      </c>
      <c r="AM2580" s="7">
        <v>1922920</v>
      </c>
      <c r="AN2580" s="7">
        <v>0</v>
      </c>
      <c r="AO2580" s="7">
        <v>0</v>
      </c>
      <c r="AP2580" s="7">
        <v>89861337</v>
      </c>
      <c r="AQ2580" s="7">
        <v>31826</v>
      </c>
      <c r="AR2580" s="7">
        <v>36359103</v>
      </c>
      <c r="AS2580" s="7">
        <v>2143176</v>
      </c>
      <c r="AT2580" s="7">
        <v>13221092</v>
      </c>
      <c r="AU2580" s="7">
        <v>679989</v>
      </c>
      <c r="AV2580" s="7">
        <v>1909287</v>
      </c>
      <c r="AW2580" s="7">
        <v>0</v>
      </c>
      <c r="AX2580" s="7">
        <v>0</v>
      </c>
      <c r="AY2580" s="7">
        <v>90028220</v>
      </c>
      <c r="AZ2580" s="7">
        <v>11354</v>
      </c>
      <c r="BA2580" s="7">
        <v>833093.7300000001</v>
      </c>
      <c r="BB2580" s="7">
        <v>0</v>
      </c>
      <c r="BC2580" s="7">
        <v>134.97</v>
      </c>
      <c r="BD2580" s="7">
        <v>35573.93</v>
      </c>
      <c r="BE2580" s="7">
        <v>7294.6</v>
      </c>
      <c r="BF2580" s="7">
        <v>0</v>
      </c>
      <c r="BG2580" s="7">
        <v>1813135.9803446333</v>
      </c>
      <c r="BH2580" s="7">
        <v>106946</v>
      </c>
      <c r="BI2580" s="7">
        <v>1483028</v>
      </c>
      <c r="BJ2580" s="7">
        <v>22885670.109166667</v>
      </c>
      <c r="BK2580" s="7">
        <v>16317168.630000003</v>
      </c>
      <c r="BL2580" s="7">
        <v>2405670.5666666664</v>
      </c>
      <c r="BM2580" s="7">
        <v>21462664.783333331</v>
      </c>
      <c r="BN2580" s="130">
        <v>1.071</v>
      </c>
      <c r="BO2580" s="131">
        <v>3.8553476000000001E-3</v>
      </c>
      <c r="BP2580" s="161">
        <v>98062.010670474134</v>
      </c>
      <c r="BQ2580" s="162">
        <v>91495363</v>
      </c>
      <c r="BR2580" s="161">
        <v>1725253</v>
      </c>
      <c r="BS2580" s="163">
        <v>0</v>
      </c>
      <c r="BT2580" s="163">
        <v>4539225.2599999905</v>
      </c>
      <c r="BU2580" s="161">
        <v>93415849.359999999</v>
      </c>
      <c r="BV2580" s="161">
        <v>16565225.289999999</v>
      </c>
      <c r="BW2580" s="165">
        <v>42096399.319999993</v>
      </c>
      <c r="BX2580" s="161">
        <v>1725253</v>
      </c>
    </row>
    <row r="2581" spans="1:76" ht="14.45" x14ac:dyDescent="0.3">
      <c r="A2581" s="164" t="s">
        <v>2343</v>
      </c>
      <c r="B2581" s="6" t="s">
        <v>93</v>
      </c>
      <c r="C2581" s="6" t="s">
        <v>32</v>
      </c>
      <c r="D2581" s="6"/>
      <c r="E2581" s="6"/>
      <c r="F2581" s="24" t="str">
        <f>+Tabela1[[#This Row],[WK]]&amp;Tabela1[[#This Row],[PK]]&amp;Tabela1[[#This Row],[GK]]</f>
        <v>1202</v>
      </c>
      <c r="G2581" s="6" t="s">
        <v>2441</v>
      </c>
      <c r="H2581" s="7">
        <v>2515207386.6530056</v>
      </c>
      <c r="I2581" s="8">
        <v>1.371</v>
      </c>
      <c r="J2581" s="7">
        <v>3448349327.0999999</v>
      </c>
      <c r="K2581" s="15">
        <v>0.02</v>
      </c>
      <c r="L2581" s="7">
        <v>68966986.541999996</v>
      </c>
      <c r="M2581" s="7">
        <v>44820100.541999996</v>
      </c>
      <c r="N2581" s="9">
        <v>1.8561441231801068</v>
      </c>
      <c r="O2581" s="7">
        <v>155104484</v>
      </c>
      <c r="P2581" s="8">
        <v>1.2949999999999999</v>
      </c>
      <c r="Q2581" s="7">
        <v>200860306</v>
      </c>
      <c r="R2581" s="8">
        <v>1.7000000000000001E-2</v>
      </c>
      <c r="S2581" s="7">
        <v>3414625.202</v>
      </c>
      <c r="T2581" s="7">
        <v>2058652.202</v>
      </c>
      <c r="U2581" s="9">
        <v>1.5182103198220025</v>
      </c>
      <c r="V2581" s="7">
        <v>46878752.744000003</v>
      </c>
      <c r="W2581" s="9">
        <v>1.8381763685396999</v>
      </c>
      <c r="X2581" s="7">
        <v>81010577.006851315</v>
      </c>
      <c r="Y2581" s="7">
        <v>15971393</v>
      </c>
      <c r="Z2581" s="7">
        <v>939529.53500000015</v>
      </c>
      <c r="AA2581" s="7">
        <v>2553503.4718513247</v>
      </c>
      <c r="AB2581" s="7">
        <v>59287707</v>
      </c>
      <c r="AC2581" s="7">
        <v>2258444</v>
      </c>
      <c r="AD2581" s="7">
        <v>34131824.26285132</v>
      </c>
      <c r="AE2581" s="7">
        <v>0</v>
      </c>
      <c r="AF2581" s="7">
        <v>68966986.541999996</v>
      </c>
      <c r="AG2581" s="7">
        <v>3414625.202</v>
      </c>
      <c r="AH2581" s="7">
        <v>34131824.26285132</v>
      </c>
      <c r="AI2581" s="7">
        <v>20192535</v>
      </c>
      <c r="AJ2581" s="7">
        <v>1094733</v>
      </c>
      <c r="AK2581" s="7">
        <v>15567029</v>
      </c>
      <c r="AL2581" s="7">
        <v>370779</v>
      </c>
      <c r="AM2581" s="7">
        <v>1702741</v>
      </c>
      <c r="AN2581" s="7">
        <v>0</v>
      </c>
      <c r="AO2581" s="7">
        <v>0</v>
      </c>
      <c r="AP2581" s="7">
        <v>58380366</v>
      </c>
      <c r="AQ2581" s="7">
        <v>11934</v>
      </c>
      <c r="AR2581" s="7">
        <v>24146886</v>
      </c>
      <c r="AS2581" s="7">
        <v>1355973</v>
      </c>
      <c r="AT2581" s="7">
        <v>18083008</v>
      </c>
      <c r="AU2581" s="7">
        <v>439834</v>
      </c>
      <c r="AV2581" s="7">
        <v>1649515</v>
      </c>
      <c r="AW2581" s="7">
        <v>0</v>
      </c>
      <c r="AX2581" s="7">
        <v>0</v>
      </c>
      <c r="AY2581" s="7">
        <v>58408095</v>
      </c>
      <c r="AZ2581" s="7">
        <v>4866</v>
      </c>
      <c r="BA2581" s="7">
        <v>939529.53500000015</v>
      </c>
      <c r="BB2581" s="7">
        <v>0</v>
      </c>
      <c r="BC2581" s="7">
        <v>5.6</v>
      </c>
      <c r="BD2581" s="7">
        <v>44430.16</v>
      </c>
      <c r="BE2581" s="7">
        <v>581.35</v>
      </c>
      <c r="BF2581" s="7">
        <v>0</v>
      </c>
      <c r="BG2581" s="7">
        <v>1554150.4718513249</v>
      </c>
      <c r="BH2581" s="7">
        <v>91670</v>
      </c>
      <c r="BI2581" s="7">
        <v>999353</v>
      </c>
      <c r="BJ2581" s="7">
        <v>15421743.56666667</v>
      </c>
      <c r="BK2581" s="7">
        <v>8012342.7833333351</v>
      </c>
      <c r="BL2581" s="7">
        <v>6114352.5533333337</v>
      </c>
      <c r="BM2581" s="7">
        <v>17408898.026666667</v>
      </c>
      <c r="BN2581" s="130">
        <v>0.94099999999999995</v>
      </c>
      <c r="BO2581" s="131">
        <v>2.889707E-3</v>
      </c>
      <c r="BP2581" s="161">
        <v>73500.629727895124</v>
      </c>
      <c r="BQ2581" s="162">
        <v>59287707</v>
      </c>
      <c r="BR2581" s="161">
        <v>1370671</v>
      </c>
      <c r="BS2581" s="163">
        <v>0</v>
      </c>
      <c r="BT2581" s="163">
        <v>3945411.5199999958</v>
      </c>
      <c r="BU2581" s="161">
        <v>68966986.540000007</v>
      </c>
      <c r="BV2581" s="161">
        <v>3414625.2</v>
      </c>
      <c r="BW2581" s="165">
        <v>38077235.779999994</v>
      </c>
      <c r="BX2581" s="161">
        <v>1370671</v>
      </c>
    </row>
    <row r="2582" spans="1:76" ht="14.45" x14ac:dyDescent="0.3">
      <c r="A2582" s="164" t="s">
        <v>2343</v>
      </c>
      <c r="B2582" s="6" t="s">
        <v>93</v>
      </c>
      <c r="C2582" s="6" t="s">
        <v>37</v>
      </c>
      <c r="D2582" s="6"/>
      <c r="E2582" s="6"/>
      <c r="F2582" s="24" t="str">
        <f>+Tabela1[[#This Row],[WK]]&amp;Tabela1[[#This Row],[PK]]&amp;Tabela1[[#This Row],[GK]]</f>
        <v>1203</v>
      </c>
      <c r="G2582" s="6" t="s">
        <v>2442</v>
      </c>
      <c r="H2582" s="7">
        <v>4748547148.0282106</v>
      </c>
      <c r="I2582" s="8">
        <v>1.371</v>
      </c>
      <c r="J2582" s="7">
        <v>6510258139.9400005</v>
      </c>
      <c r="K2582" s="15">
        <v>0.02</v>
      </c>
      <c r="L2582" s="7">
        <v>130205162.79880001</v>
      </c>
      <c r="M2582" s="7">
        <v>79429948.798800007</v>
      </c>
      <c r="N2582" s="9">
        <v>1.5643449341011149</v>
      </c>
      <c r="O2582" s="7">
        <v>998321033</v>
      </c>
      <c r="P2582" s="8">
        <v>1.2949999999999999</v>
      </c>
      <c r="Q2582" s="7">
        <v>1292825738</v>
      </c>
      <c r="R2582" s="8">
        <v>1.7000000000000001E-2</v>
      </c>
      <c r="S2582" s="7">
        <v>21978037.546</v>
      </c>
      <c r="T2582" s="7">
        <v>18409433.546</v>
      </c>
      <c r="U2582" s="9">
        <v>5.158721322399459</v>
      </c>
      <c r="V2582" s="7">
        <v>97839382.344799995</v>
      </c>
      <c r="W2582" s="9">
        <v>1.8003774108179149</v>
      </c>
      <c r="X2582" s="7">
        <v>87618275.831703156</v>
      </c>
      <c r="Y2582" s="7">
        <v>0</v>
      </c>
      <c r="Z2582" s="7">
        <v>217569.69500000004</v>
      </c>
      <c r="AA2582" s="7">
        <v>2600020.1367031527</v>
      </c>
      <c r="AB2582" s="7">
        <v>84800686</v>
      </c>
      <c r="AC2582" s="7">
        <v>0</v>
      </c>
      <c r="AD2582" s="7">
        <v>0</v>
      </c>
      <c r="AE2582" s="7">
        <v>0</v>
      </c>
      <c r="AF2582" s="7">
        <v>130205162.79880001</v>
      </c>
      <c r="AG2582" s="7">
        <v>21978037.546</v>
      </c>
      <c r="AH2582" s="7">
        <v>0</v>
      </c>
      <c r="AI2582" s="7">
        <v>42460144</v>
      </c>
      <c r="AJ2582" s="7">
        <v>3333230</v>
      </c>
      <c r="AK2582" s="7">
        <v>4719996</v>
      </c>
      <c r="AL2582" s="7">
        <v>849844</v>
      </c>
      <c r="AM2582" s="7">
        <v>1058905</v>
      </c>
      <c r="AN2582" s="7">
        <v>0</v>
      </c>
      <c r="AO2582" s="7">
        <v>0</v>
      </c>
      <c r="AP2582" s="7">
        <v>85635684</v>
      </c>
      <c r="AQ2582" s="7">
        <v>0</v>
      </c>
      <c r="AR2582" s="7">
        <v>50775214</v>
      </c>
      <c r="AS2582" s="7">
        <v>3568604</v>
      </c>
      <c r="AT2582" s="7">
        <v>4784846</v>
      </c>
      <c r="AU2582" s="7">
        <v>1046158</v>
      </c>
      <c r="AV2582" s="7">
        <v>1187964</v>
      </c>
      <c r="AW2582" s="7">
        <v>0</v>
      </c>
      <c r="AX2582" s="7">
        <v>0</v>
      </c>
      <c r="AY2582" s="7">
        <v>83484127</v>
      </c>
      <c r="AZ2582" s="7">
        <v>0</v>
      </c>
      <c r="BA2582" s="7">
        <v>217569.69500000004</v>
      </c>
      <c r="BB2582" s="7">
        <v>0</v>
      </c>
      <c r="BC2582" s="7">
        <v>67.58</v>
      </c>
      <c r="BD2582" s="7">
        <v>9699.19</v>
      </c>
      <c r="BE2582" s="7">
        <v>872.01</v>
      </c>
      <c r="BF2582" s="7">
        <v>0</v>
      </c>
      <c r="BG2582" s="7">
        <v>2012139.1367031527</v>
      </c>
      <c r="BH2582" s="7">
        <v>118684</v>
      </c>
      <c r="BI2582" s="7">
        <v>587881</v>
      </c>
      <c r="BJ2582" s="7">
        <v>9072013.7774999999</v>
      </c>
      <c r="BK2582" s="7">
        <v>7713854.919999999</v>
      </c>
      <c r="BL2582" s="7">
        <v>163361.09333333335</v>
      </c>
      <c r="BM2582" s="7">
        <v>5105913.2433333332</v>
      </c>
      <c r="BN2582" s="130">
        <v>1.321</v>
      </c>
      <c r="BO2582" s="131">
        <v>4.3260833000000002E-3</v>
      </c>
      <c r="BP2582" s="161">
        <v>110035.32661834704</v>
      </c>
      <c r="BQ2582" s="162">
        <v>84800686</v>
      </c>
      <c r="BR2582" s="161">
        <v>2051120</v>
      </c>
      <c r="BS2582" s="163">
        <v>0</v>
      </c>
      <c r="BT2582" s="163">
        <v>714832.65520000458</v>
      </c>
      <c r="BU2582" s="161">
        <v>130205162.8</v>
      </c>
      <c r="BV2582" s="161">
        <v>21978037.550000001</v>
      </c>
      <c r="BW2582" s="165">
        <v>714832.65520000458</v>
      </c>
      <c r="BX2582" s="161">
        <v>2051120</v>
      </c>
    </row>
    <row r="2583" spans="1:76" ht="14.45" x14ac:dyDescent="0.3">
      <c r="A2583" s="164" t="s">
        <v>2343</v>
      </c>
      <c r="B2583" s="6" t="s">
        <v>93</v>
      </c>
      <c r="C2583" s="6" t="s">
        <v>39</v>
      </c>
      <c r="D2583" s="6"/>
      <c r="E2583" s="6"/>
      <c r="F2583" s="24" t="str">
        <f>+Tabela1[[#This Row],[WK]]&amp;Tabela1[[#This Row],[PK]]&amp;Tabela1[[#This Row],[GK]]</f>
        <v>1204</v>
      </c>
      <c r="G2583" s="6" t="s">
        <v>2443</v>
      </c>
      <c r="H2583" s="7">
        <v>1231349622.4847932</v>
      </c>
      <c r="I2583" s="8">
        <v>1.371</v>
      </c>
      <c r="J2583" s="7">
        <v>1688180332.4200001</v>
      </c>
      <c r="K2583" s="15">
        <v>0.02</v>
      </c>
      <c r="L2583" s="7">
        <v>33763606.648400001</v>
      </c>
      <c r="M2583" s="7">
        <v>22838951.648400001</v>
      </c>
      <c r="N2583" s="9">
        <v>2.090587908579264</v>
      </c>
      <c r="O2583" s="7">
        <v>69869454</v>
      </c>
      <c r="P2583" s="8">
        <v>1.2949999999999999</v>
      </c>
      <c r="Q2583" s="7">
        <v>90480944</v>
      </c>
      <c r="R2583" s="8">
        <v>1.7000000000000001E-2</v>
      </c>
      <c r="S2583" s="7">
        <v>1538176.0480000002</v>
      </c>
      <c r="T2583" s="7">
        <v>1274964.0480000002</v>
      </c>
      <c r="U2583" s="9">
        <v>4.8438674832454458</v>
      </c>
      <c r="V2583" s="7">
        <v>24113915.696400002</v>
      </c>
      <c r="W2583" s="9">
        <v>2.155363099722226</v>
      </c>
      <c r="X2583" s="7">
        <v>60316918.633544303</v>
      </c>
      <c r="Y2583" s="7">
        <v>20659005</v>
      </c>
      <c r="Z2583" s="7">
        <v>112504.20999999999</v>
      </c>
      <c r="AA2583" s="7">
        <v>1688844.4235443007</v>
      </c>
      <c r="AB2583" s="7">
        <v>27375262</v>
      </c>
      <c r="AC2583" s="7">
        <v>10481303</v>
      </c>
      <c r="AD2583" s="7">
        <v>36203002.937144302</v>
      </c>
      <c r="AE2583" s="7">
        <v>0</v>
      </c>
      <c r="AF2583" s="7">
        <v>33763606.648400001</v>
      </c>
      <c r="AG2583" s="7">
        <v>1538176.0480000002</v>
      </c>
      <c r="AH2583" s="7">
        <v>36203002.937144302</v>
      </c>
      <c r="AI2583" s="7">
        <v>9135608</v>
      </c>
      <c r="AJ2583" s="7">
        <v>223911</v>
      </c>
      <c r="AK2583" s="7">
        <v>24469556</v>
      </c>
      <c r="AL2583" s="7">
        <v>1503128</v>
      </c>
      <c r="AM2583" s="7">
        <v>511316</v>
      </c>
      <c r="AN2583" s="7">
        <v>0</v>
      </c>
      <c r="AO2583" s="7">
        <v>0</v>
      </c>
      <c r="AP2583" s="7">
        <v>26485305</v>
      </c>
      <c r="AQ2583" s="7">
        <v>0</v>
      </c>
      <c r="AR2583" s="7">
        <v>10924655</v>
      </c>
      <c r="AS2583" s="7">
        <v>263212</v>
      </c>
      <c r="AT2583" s="7">
        <v>28553711</v>
      </c>
      <c r="AU2583" s="7">
        <v>1735672</v>
      </c>
      <c r="AV2583" s="7">
        <v>1443834</v>
      </c>
      <c r="AW2583" s="7">
        <v>0</v>
      </c>
      <c r="AX2583" s="7">
        <v>0</v>
      </c>
      <c r="AY2583" s="7">
        <v>26430246</v>
      </c>
      <c r="AZ2583" s="7">
        <v>0</v>
      </c>
      <c r="BA2583" s="7">
        <v>112504.20999999999</v>
      </c>
      <c r="BB2583" s="7">
        <v>0</v>
      </c>
      <c r="BC2583" s="7">
        <v>0</v>
      </c>
      <c r="BD2583" s="7">
        <v>5353.33</v>
      </c>
      <c r="BE2583" s="7">
        <v>7.56</v>
      </c>
      <c r="BF2583" s="7">
        <v>0.7</v>
      </c>
      <c r="BG2583" s="7">
        <v>975688.42354430072</v>
      </c>
      <c r="BH2583" s="7">
        <v>57550</v>
      </c>
      <c r="BI2583" s="7">
        <v>713156</v>
      </c>
      <c r="BJ2583" s="7">
        <v>11005248.444166668</v>
      </c>
      <c r="BK2583" s="7">
        <v>7012904.8366666678</v>
      </c>
      <c r="BL2583" s="7">
        <v>1362485.22</v>
      </c>
      <c r="BM2583" s="7">
        <v>13244403.99</v>
      </c>
      <c r="BN2583" s="130">
        <v>0.60599999999999998</v>
      </c>
      <c r="BO2583" s="131">
        <v>2.1889104999999998E-3</v>
      </c>
      <c r="BP2583" s="161">
        <v>55675.645447793351</v>
      </c>
      <c r="BQ2583" s="162">
        <v>27375262</v>
      </c>
      <c r="BR2583" s="161">
        <v>1445487</v>
      </c>
      <c r="BS2583" s="163">
        <v>0</v>
      </c>
      <c r="BT2583" s="163">
        <v>4292031.366455704</v>
      </c>
      <c r="BU2583" s="161">
        <v>33763606.649999999</v>
      </c>
      <c r="BV2583" s="161">
        <v>1538176.05</v>
      </c>
      <c r="BW2583" s="165">
        <v>40495034.306455702</v>
      </c>
      <c r="BX2583" s="161">
        <v>1445487</v>
      </c>
    </row>
    <row r="2584" spans="1:76" ht="14.45" x14ac:dyDescent="0.3">
      <c r="A2584" s="164" t="s">
        <v>2343</v>
      </c>
      <c r="B2584" s="6" t="s">
        <v>93</v>
      </c>
      <c r="C2584" s="6" t="s">
        <v>42</v>
      </c>
      <c r="D2584" s="6"/>
      <c r="E2584" s="6"/>
      <c r="F2584" s="24" t="str">
        <f>+Tabela1[[#This Row],[WK]]&amp;Tabela1[[#This Row],[PK]]&amp;Tabela1[[#This Row],[GK]]</f>
        <v>1205</v>
      </c>
      <c r="G2584" s="6" t="s">
        <v>2444</v>
      </c>
      <c r="H2584" s="7">
        <v>2802051200.8097997</v>
      </c>
      <c r="I2584" s="8">
        <v>1.371</v>
      </c>
      <c r="J2584" s="7">
        <v>3841612196.3099995</v>
      </c>
      <c r="K2584" s="15">
        <v>0.02</v>
      </c>
      <c r="L2584" s="7">
        <v>76832243.926199988</v>
      </c>
      <c r="M2584" s="7">
        <v>51801299.926199988</v>
      </c>
      <c r="N2584" s="9">
        <v>2.069490464530622</v>
      </c>
      <c r="O2584" s="7">
        <v>256093604</v>
      </c>
      <c r="P2584" s="8">
        <v>1.2949999999999999</v>
      </c>
      <c r="Q2584" s="7">
        <v>331641217</v>
      </c>
      <c r="R2584" s="8">
        <v>1.7000000000000001E-2</v>
      </c>
      <c r="S2584" s="7">
        <v>5637900.6890000002</v>
      </c>
      <c r="T2584" s="7">
        <v>4481265.6890000002</v>
      </c>
      <c r="U2584" s="9">
        <v>3.8743991743289805</v>
      </c>
      <c r="V2584" s="7">
        <v>56282565.615199983</v>
      </c>
      <c r="W2584" s="9">
        <v>2.1492084325626277</v>
      </c>
      <c r="X2584" s="7">
        <v>111598260.12219851</v>
      </c>
      <c r="Y2584" s="7">
        <v>23600966</v>
      </c>
      <c r="Z2584" s="7">
        <v>1469912.01</v>
      </c>
      <c r="AA2584" s="7">
        <v>2417043.1121985107</v>
      </c>
      <c r="AB2584" s="7">
        <v>84077391</v>
      </c>
      <c r="AC2584" s="7">
        <v>32948</v>
      </c>
      <c r="AD2584" s="7">
        <v>55315694.506998517</v>
      </c>
      <c r="AE2584" s="7">
        <v>0</v>
      </c>
      <c r="AF2584" s="7">
        <v>76832243.926199988</v>
      </c>
      <c r="AG2584" s="7">
        <v>5637900.6890000002</v>
      </c>
      <c r="AH2584" s="7">
        <v>55315694.506998517</v>
      </c>
      <c r="AI2584" s="7">
        <v>20931818</v>
      </c>
      <c r="AJ2584" s="7">
        <v>1097600</v>
      </c>
      <c r="AK2584" s="7">
        <v>20760735</v>
      </c>
      <c r="AL2584" s="7">
        <v>557975</v>
      </c>
      <c r="AM2584" s="7">
        <v>1266599</v>
      </c>
      <c r="AN2584" s="7">
        <v>0</v>
      </c>
      <c r="AO2584" s="7">
        <v>0</v>
      </c>
      <c r="AP2584" s="7">
        <v>82712183</v>
      </c>
      <c r="AQ2584" s="7">
        <v>31826</v>
      </c>
      <c r="AR2584" s="7">
        <v>25030944</v>
      </c>
      <c r="AS2584" s="7">
        <v>1156635</v>
      </c>
      <c r="AT2584" s="7">
        <v>24080912</v>
      </c>
      <c r="AU2584" s="7">
        <v>592869</v>
      </c>
      <c r="AV2584" s="7">
        <v>952188</v>
      </c>
      <c r="AW2584" s="7">
        <v>0</v>
      </c>
      <c r="AX2584" s="7">
        <v>0</v>
      </c>
      <c r="AY2584" s="7">
        <v>82726246</v>
      </c>
      <c r="AZ2584" s="7">
        <v>12976</v>
      </c>
      <c r="BA2584" s="7">
        <v>1469912.01</v>
      </c>
      <c r="BB2584" s="7">
        <v>1733.26</v>
      </c>
      <c r="BC2584" s="7">
        <v>27.67</v>
      </c>
      <c r="BD2584" s="7">
        <v>57580.74</v>
      </c>
      <c r="BE2584" s="7">
        <v>1535.54</v>
      </c>
      <c r="BF2584" s="7">
        <v>0</v>
      </c>
      <c r="BG2584" s="7">
        <v>1785603.1121985107</v>
      </c>
      <c r="BH2584" s="7">
        <v>105322</v>
      </c>
      <c r="BI2584" s="7">
        <v>631440</v>
      </c>
      <c r="BJ2584" s="7">
        <v>9744215.9466666654</v>
      </c>
      <c r="BK2584" s="7">
        <v>3792734.7333333325</v>
      </c>
      <c r="BL2584" s="7">
        <v>3911950.7433333327</v>
      </c>
      <c r="BM2584" s="7">
        <v>15982023.366666669</v>
      </c>
      <c r="BN2584" s="130">
        <v>0.746</v>
      </c>
      <c r="BO2584" s="131">
        <v>4.1489962000000003E-3</v>
      </c>
      <c r="BP2584" s="161">
        <v>105531.05915240914</v>
      </c>
      <c r="BQ2584" s="162">
        <v>84077391</v>
      </c>
      <c r="BR2584" s="161">
        <v>1868853</v>
      </c>
      <c r="BS2584" s="163">
        <v>0</v>
      </c>
      <c r="BT2584" s="163">
        <v>4635783.7700000107</v>
      </c>
      <c r="BU2584" s="161">
        <v>76832243.930000007</v>
      </c>
      <c r="BV2584" s="161">
        <v>5637900.6900000004</v>
      </c>
      <c r="BW2584" s="165">
        <v>59951478.280000009</v>
      </c>
      <c r="BX2584" s="161">
        <v>1868853</v>
      </c>
    </row>
    <row r="2585" spans="1:76" ht="14.45" x14ac:dyDescent="0.3">
      <c r="A2585" s="164" t="s">
        <v>2343</v>
      </c>
      <c r="B2585" s="6" t="s">
        <v>93</v>
      </c>
      <c r="C2585" s="6" t="s">
        <v>44</v>
      </c>
      <c r="D2585" s="6"/>
      <c r="E2585" s="6"/>
      <c r="F2585" s="24" t="str">
        <f>+Tabela1[[#This Row],[WK]]&amp;Tabela1[[#This Row],[PK]]&amp;Tabela1[[#This Row],[GK]]</f>
        <v>1206</v>
      </c>
      <c r="G2585" s="6" t="s">
        <v>2445</v>
      </c>
      <c r="H2585" s="7">
        <v>12299458753.805202</v>
      </c>
      <c r="I2585" s="8">
        <v>1.371</v>
      </c>
      <c r="J2585" s="7">
        <v>16862557951.470001</v>
      </c>
      <c r="K2585" s="15">
        <v>0.02</v>
      </c>
      <c r="L2585" s="7">
        <v>337251159.02940005</v>
      </c>
      <c r="M2585" s="7">
        <v>169040094.02940005</v>
      </c>
      <c r="N2585" s="9">
        <v>1.0049285047294603</v>
      </c>
      <c r="O2585" s="7">
        <v>1967644062</v>
      </c>
      <c r="P2585" s="8">
        <v>1.2949999999999999</v>
      </c>
      <c r="Q2585" s="7">
        <v>2548099061</v>
      </c>
      <c r="R2585" s="8">
        <v>1.7000000000000001E-2</v>
      </c>
      <c r="S2585" s="7">
        <v>43317684.037</v>
      </c>
      <c r="T2585" s="7">
        <v>36557562.037</v>
      </c>
      <c r="U2585" s="9">
        <v>5.4078257813986195</v>
      </c>
      <c r="V2585" s="7">
        <v>205597656.06640005</v>
      </c>
      <c r="W2585" s="9">
        <v>1.1750372137922345</v>
      </c>
      <c r="X2585" s="7">
        <v>85956506.116537973</v>
      </c>
      <c r="Y2585" s="7">
        <v>0</v>
      </c>
      <c r="Z2585" s="7">
        <v>1104241.9850000001</v>
      </c>
      <c r="AA2585" s="7">
        <v>7999653.1315379683</v>
      </c>
      <c r="AB2585" s="7">
        <v>76852611</v>
      </c>
      <c r="AC2585" s="7">
        <v>0</v>
      </c>
      <c r="AD2585" s="7">
        <v>0</v>
      </c>
      <c r="AE2585" s="7">
        <v>-43477670.147740625</v>
      </c>
      <c r="AF2585" s="7">
        <v>293773488.88165945</v>
      </c>
      <c r="AG2585" s="7">
        <v>43317684.037</v>
      </c>
      <c r="AH2585" s="7">
        <v>0</v>
      </c>
      <c r="AI2585" s="7">
        <v>140664422</v>
      </c>
      <c r="AJ2585" s="7">
        <v>6766769</v>
      </c>
      <c r="AK2585" s="7">
        <v>0</v>
      </c>
      <c r="AL2585" s="7">
        <v>4383827</v>
      </c>
      <c r="AM2585" s="7">
        <v>2914128</v>
      </c>
      <c r="AN2585" s="7">
        <v>0</v>
      </c>
      <c r="AO2585" s="7">
        <v>-6904245</v>
      </c>
      <c r="AP2585" s="7">
        <v>77180639</v>
      </c>
      <c r="AQ2585" s="7">
        <v>0</v>
      </c>
      <c r="AR2585" s="7">
        <v>168211065</v>
      </c>
      <c r="AS2585" s="7">
        <v>6760122</v>
      </c>
      <c r="AT2585" s="7">
        <v>0</v>
      </c>
      <c r="AU2585" s="7">
        <v>4426147</v>
      </c>
      <c r="AV2585" s="7">
        <v>2973562</v>
      </c>
      <c r="AW2585" s="7">
        <v>0</v>
      </c>
      <c r="AX2585" s="7">
        <v>-7641397</v>
      </c>
      <c r="AY2585" s="7">
        <v>75657777</v>
      </c>
      <c r="AZ2585" s="7">
        <v>0</v>
      </c>
      <c r="BA2585" s="7">
        <v>1104241.9850000001</v>
      </c>
      <c r="BB2585" s="7">
        <v>2155.85</v>
      </c>
      <c r="BC2585" s="7">
        <v>846.97</v>
      </c>
      <c r="BD2585" s="7">
        <v>35202.15</v>
      </c>
      <c r="BE2585" s="7">
        <v>370.47</v>
      </c>
      <c r="BF2585" s="7">
        <v>0</v>
      </c>
      <c r="BG2585" s="7">
        <v>5125916.1315379683</v>
      </c>
      <c r="BH2585" s="7">
        <v>302347</v>
      </c>
      <c r="BI2585" s="7">
        <v>2873737</v>
      </c>
      <c r="BJ2585" s="7">
        <v>44346741.357500002</v>
      </c>
      <c r="BK2585" s="7">
        <v>32651918.426666673</v>
      </c>
      <c r="BL2585" s="7">
        <v>9224831.7633333337</v>
      </c>
      <c r="BM2585" s="7">
        <v>28329628.196666669</v>
      </c>
      <c r="BN2585" s="130">
        <v>1.37</v>
      </c>
      <c r="BO2585" s="131">
        <v>1.04303865E-2</v>
      </c>
      <c r="BP2585" s="161">
        <v>265300.24925244914</v>
      </c>
      <c r="BQ2585" s="162">
        <v>76852611</v>
      </c>
      <c r="BR2585" s="161">
        <v>5951090</v>
      </c>
      <c r="BS2585" s="163">
        <v>49992202.998659447</v>
      </c>
      <c r="BT2585" s="163">
        <v>0</v>
      </c>
      <c r="BU2585" s="161">
        <v>243781285.88</v>
      </c>
      <c r="BV2585" s="161">
        <v>43317684.039999999</v>
      </c>
      <c r="BW2585" s="165">
        <v>0</v>
      </c>
      <c r="BX2585" s="161">
        <v>5951090</v>
      </c>
    </row>
    <row r="2586" spans="1:76" ht="14.45" x14ac:dyDescent="0.3">
      <c r="A2586" s="164" t="s">
        <v>2343</v>
      </c>
      <c r="B2586" s="6" t="s">
        <v>93</v>
      </c>
      <c r="C2586" s="6" t="s">
        <v>51</v>
      </c>
      <c r="D2586" s="6"/>
      <c r="E2586" s="6"/>
      <c r="F2586" s="24" t="str">
        <f>+Tabela1[[#This Row],[WK]]&amp;Tabela1[[#This Row],[PK]]&amp;Tabela1[[#This Row],[GK]]</f>
        <v>1207</v>
      </c>
      <c r="G2586" s="6" t="s">
        <v>2446</v>
      </c>
      <c r="H2586" s="7">
        <v>3515867817.681396</v>
      </c>
      <c r="I2586" s="8">
        <v>1.371</v>
      </c>
      <c r="J2586" s="7">
        <v>4820254778.0200005</v>
      </c>
      <c r="K2586" s="15">
        <v>0.02</v>
      </c>
      <c r="L2586" s="7">
        <v>96405095.560400009</v>
      </c>
      <c r="M2586" s="7">
        <v>59359861.560400009</v>
      </c>
      <c r="N2586" s="9">
        <v>1.6023616306594259</v>
      </c>
      <c r="O2586" s="7">
        <v>318471257</v>
      </c>
      <c r="P2586" s="8">
        <v>1.2949999999999999</v>
      </c>
      <c r="Q2586" s="7">
        <v>412420278</v>
      </c>
      <c r="R2586" s="8">
        <v>1.7000000000000001E-2</v>
      </c>
      <c r="S2586" s="7">
        <v>7011144.7260000007</v>
      </c>
      <c r="T2586" s="7">
        <v>6196507.7260000007</v>
      </c>
      <c r="U2586" s="9">
        <v>7.6064648745392125</v>
      </c>
      <c r="V2586" s="7">
        <v>65556369.286400005</v>
      </c>
      <c r="W2586" s="9">
        <v>1.7315528963741056</v>
      </c>
      <c r="X2586" s="7">
        <v>141226604.03130573</v>
      </c>
      <c r="Y2586" s="7">
        <v>25061054</v>
      </c>
      <c r="Z2586" s="7">
        <v>2012870.72</v>
      </c>
      <c r="AA2586" s="7">
        <v>3678408.3113057395</v>
      </c>
      <c r="AB2586" s="7">
        <v>103176058</v>
      </c>
      <c r="AC2586" s="7">
        <v>7298213</v>
      </c>
      <c r="AD2586" s="7">
        <v>75670234.744905725</v>
      </c>
      <c r="AE2586" s="7">
        <v>0</v>
      </c>
      <c r="AF2586" s="7">
        <v>96405095.560400009</v>
      </c>
      <c r="AG2586" s="7">
        <v>7011144.7260000007</v>
      </c>
      <c r="AH2586" s="7">
        <v>75670234.744905725</v>
      </c>
      <c r="AI2586" s="7">
        <v>30978619</v>
      </c>
      <c r="AJ2586" s="7">
        <v>661344</v>
      </c>
      <c r="AK2586" s="7">
        <v>28088693</v>
      </c>
      <c r="AL2586" s="7">
        <v>632488</v>
      </c>
      <c r="AM2586" s="7">
        <v>1570529</v>
      </c>
      <c r="AN2586" s="7">
        <v>0</v>
      </c>
      <c r="AO2586" s="7">
        <v>0</v>
      </c>
      <c r="AP2586" s="7">
        <v>103009527</v>
      </c>
      <c r="AQ2586" s="7">
        <v>0</v>
      </c>
      <c r="AR2586" s="7">
        <v>37045234</v>
      </c>
      <c r="AS2586" s="7">
        <v>814637</v>
      </c>
      <c r="AT2586" s="7">
        <v>29109879</v>
      </c>
      <c r="AU2586" s="7">
        <v>932784</v>
      </c>
      <c r="AV2586" s="7">
        <v>1930667</v>
      </c>
      <c r="AW2586" s="7">
        <v>0</v>
      </c>
      <c r="AX2586" s="7">
        <v>0</v>
      </c>
      <c r="AY2586" s="7">
        <v>101573562</v>
      </c>
      <c r="AZ2586" s="7">
        <v>0</v>
      </c>
      <c r="BA2586" s="7">
        <v>2012870.72</v>
      </c>
      <c r="BB2586" s="7">
        <v>5456.73</v>
      </c>
      <c r="BC2586" s="7">
        <v>149.72</v>
      </c>
      <c r="BD2586" s="7">
        <v>57502.63</v>
      </c>
      <c r="BE2586" s="7">
        <v>2942.18</v>
      </c>
      <c r="BF2586" s="7">
        <v>0</v>
      </c>
      <c r="BG2586" s="7">
        <v>2232029.3113057395</v>
      </c>
      <c r="BH2586" s="7">
        <v>131654</v>
      </c>
      <c r="BI2586" s="7">
        <v>1446379</v>
      </c>
      <c r="BJ2586" s="7">
        <v>22320122.642499998</v>
      </c>
      <c r="BK2586" s="7">
        <v>15961296.426666666</v>
      </c>
      <c r="BL2586" s="7">
        <v>1808077.3866666667</v>
      </c>
      <c r="BM2586" s="7">
        <v>21819150.09</v>
      </c>
      <c r="BN2586" s="130">
        <v>0.77300000000000002</v>
      </c>
      <c r="BO2586" s="131">
        <v>5.0254282999999999E-3</v>
      </c>
      <c r="BP2586" s="161">
        <v>127823.39029914717</v>
      </c>
      <c r="BQ2586" s="162">
        <v>103176058</v>
      </c>
      <c r="BR2586" s="161">
        <v>5906579</v>
      </c>
      <c r="BS2586" s="163">
        <v>0</v>
      </c>
      <c r="BT2586" s="163">
        <v>4226866.5800000131</v>
      </c>
      <c r="BU2586" s="161">
        <v>96405095.560000002</v>
      </c>
      <c r="BV2586" s="161">
        <v>7011144.7300000004</v>
      </c>
      <c r="BW2586" s="165">
        <v>79897101.320000008</v>
      </c>
      <c r="BX2586" s="161">
        <v>5906579</v>
      </c>
    </row>
    <row r="2587" spans="1:76" ht="14.45" x14ac:dyDescent="0.3">
      <c r="A2587" s="164" t="s">
        <v>2343</v>
      </c>
      <c r="B2587" s="6" t="s">
        <v>93</v>
      </c>
      <c r="C2587" s="6" t="s">
        <v>75</v>
      </c>
      <c r="D2587" s="6"/>
      <c r="E2587" s="6"/>
      <c r="F2587" s="24" t="str">
        <f>+Tabela1[[#This Row],[WK]]&amp;Tabela1[[#This Row],[PK]]&amp;Tabela1[[#This Row],[GK]]</f>
        <v>1208</v>
      </c>
      <c r="G2587" s="6" t="s">
        <v>2447</v>
      </c>
      <c r="H2587" s="7">
        <v>1395717303.9061999</v>
      </c>
      <c r="I2587" s="8">
        <v>1.371</v>
      </c>
      <c r="J2587" s="7">
        <v>1913528423.6599998</v>
      </c>
      <c r="K2587" s="15">
        <v>0.02</v>
      </c>
      <c r="L2587" s="7">
        <v>38270568.473200001</v>
      </c>
      <c r="M2587" s="7">
        <v>25292826.473200001</v>
      </c>
      <c r="N2587" s="9">
        <v>1.9489389196672273</v>
      </c>
      <c r="O2587" s="7">
        <v>37200239</v>
      </c>
      <c r="P2587" s="8">
        <v>1.2949999999999999</v>
      </c>
      <c r="Q2587" s="7">
        <v>48174311</v>
      </c>
      <c r="R2587" s="8">
        <v>1.7000000000000001E-2</v>
      </c>
      <c r="S2587" s="7">
        <v>818963.28700000001</v>
      </c>
      <c r="T2587" s="7">
        <v>600897.28700000001</v>
      </c>
      <c r="U2587" s="9">
        <v>2.7555753166472536</v>
      </c>
      <c r="V2587" s="7">
        <v>25893723.760200001</v>
      </c>
      <c r="W2587" s="9">
        <v>1.9622689084442575</v>
      </c>
      <c r="X2587" s="7">
        <v>59465665.630120605</v>
      </c>
      <c r="Y2587" s="7">
        <v>12488644</v>
      </c>
      <c r="Z2587" s="7">
        <v>1230251.8550000002</v>
      </c>
      <c r="AA2587" s="7">
        <v>1578971.7751206032</v>
      </c>
      <c r="AB2587" s="7">
        <v>42417099</v>
      </c>
      <c r="AC2587" s="7">
        <v>1750699</v>
      </c>
      <c r="AD2587" s="7">
        <v>33571941.869920604</v>
      </c>
      <c r="AE2587" s="7">
        <v>0</v>
      </c>
      <c r="AF2587" s="7">
        <v>38270568.473200001</v>
      </c>
      <c r="AG2587" s="7">
        <v>818963.28700000001</v>
      </c>
      <c r="AH2587" s="7">
        <v>33571941.869920604</v>
      </c>
      <c r="AI2587" s="7">
        <v>10852476</v>
      </c>
      <c r="AJ2587" s="7">
        <v>192983</v>
      </c>
      <c r="AK2587" s="7">
        <v>7832781</v>
      </c>
      <c r="AL2587" s="7">
        <v>5009208</v>
      </c>
      <c r="AM2587" s="7">
        <v>1696037</v>
      </c>
      <c r="AN2587" s="7">
        <v>0</v>
      </c>
      <c r="AO2587" s="7">
        <v>0</v>
      </c>
      <c r="AP2587" s="7">
        <v>41691279</v>
      </c>
      <c r="AQ2587" s="7">
        <v>3978</v>
      </c>
      <c r="AR2587" s="7">
        <v>12977742</v>
      </c>
      <c r="AS2587" s="7">
        <v>218066</v>
      </c>
      <c r="AT2587" s="7">
        <v>9013684</v>
      </c>
      <c r="AU2587" s="7">
        <v>5522795</v>
      </c>
      <c r="AV2587" s="7">
        <v>1601454</v>
      </c>
      <c r="AW2587" s="7">
        <v>0</v>
      </c>
      <c r="AX2587" s="7">
        <v>0</v>
      </c>
      <c r="AY2587" s="7">
        <v>41533381</v>
      </c>
      <c r="AZ2587" s="7">
        <v>1622</v>
      </c>
      <c r="BA2587" s="7">
        <v>1230251.8550000002</v>
      </c>
      <c r="BB2587" s="7">
        <v>0</v>
      </c>
      <c r="BC2587" s="7">
        <v>108.79</v>
      </c>
      <c r="BD2587" s="7">
        <v>58219.93</v>
      </c>
      <c r="BE2587" s="7">
        <v>1.19</v>
      </c>
      <c r="BF2587" s="7">
        <v>0.79</v>
      </c>
      <c r="BG2587" s="7">
        <v>791180.77512060315</v>
      </c>
      <c r="BH2587" s="7">
        <v>46667</v>
      </c>
      <c r="BI2587" s="7">
        <v>787791</v>
      </c>
      <c r="BJ2587" s="7">
        <v>12156975.651666667</v>
      </c>
      <c r="BK2587" s="7">
        <v>5844020.2033333331</v>
      </c>
      <c r="BL2587" s="7">
        <v>6991207.123333334</v>
      </c>
      <c r="BM2587" s="7">
        <v>11269407.546666667</v>
      </c>
      <c r="BN2587" s="130">
        <v>0.72799999999999998</v>
      </c>
      <c r="BO2587" s="131">
        <v>2.0174881E-3</v>
      </c>
      <c r="BP2587" s="161">
        <v>51315.461744779022</v>
      </c>
      <c r="BQ2587" s="162">
        <v>42417099</v>
      </c>
      <c r="BR2587" s="161">
        <v>1073309</v>
      </c>
      <c r="BS2587" s="163">
        <v>0</v>
      </c>
      <c r="BT2587" s="163">
        <v>3280579.3698793948</v>
      </c>
      <c r="BU2587" s="161">
        <v>38270568.469999999</v>
      </c>
      <c r="BV2587" s="161">
        <v>818963.29</v>
      </c>
      <c r="BW2587" s="165">
        <v>36852521.239879392</v>
      </c>
      <c r="BX2587" s="161">
        <v>1073309</v>
      </c>
    </row>
    <row r="2588" spans="1:76" ht="14.45" x14ac:dyDescent="0.3">
      <c r="A2588" s="164" t="s">
        <v>2343</v>
      </c>
      <c r="B2588" s="6" t="s">
        <v>93</v>
      </c>
      <c r="C2588" s="6" t="s">
        <v>77</v>
      </c>
      <c r="D2588" s="6"/>
      <c r="E2588" s="6"/>
      <c r="F2588" s="24" t="str">
        <f>+Tabela1[[#This Row],[WK]]&amp;Tabela1[[#This Row],[PK]]&amp;Tabela1[[#This Row],[GK]]</f>
        <v>1209</v>
      </c>
      <c r="G2588" s="6" t="s">
        <v>2448</v>
      </c>
      <c r="H2588" s="7">
        <v>4071282172.1775699</v>
      </c>
      <c r="I2588" s="8">
        <v>1.371</v>
      </c>
      <c r="J2588" s="7">
        <v>5581727858.0500002</v>
      </c>
      <c r="K2588" s="15">
        <v>0.02</v>
      </c>
      <c r="L2588" s="7">
        <v>111634557.16100001</v>
      </c>
      <c r="M2588" s="7">
        <v>66367459.161000013</v>
      </c>
      <c r="N2588" s="9">
        <v>1.4661301937446931</v>
      </c>
      <c r="O2588" s="7">
        <v>1099053066</v>
      </c>
      <c r="P2588" s="8">
        <v>1.2949999999999999</v>
      </c>
      <c r="Q2588" s="7">
        <v>1423273721</v>
      </c>
      <c r="R2588" s="8">
        <v>1.7000000000000001E-2</v>
      </c>
      <c r="S2588" s="7">
        <v>24195653.257000003</v>
      </c>
      <c r="T2588" s="7">
        <v>22734883.257000003</v>
      </c>
      <c r="U2588" s="9">
        <v>15.563629631632635</v>
      </c>
      <c r="V2588" s="7">
        <v>89102342.418000013</v>
      </c>
      <c r="W2588" s="9">
        <v>1.9068351763448743</v>
      </c>
      <c r="X2588" s="7">
        <v>109856165.17108911</v>
      </c>
      <c r="Y2588" s="7">
        <v>0</v>
      </c>
      <c r="Z2588" s="7">
        <v>186599.10500000001</v>
      </c>
      <c r="AA2588" s="7">
        <v>3449558.0660891174</v>
      </c>
      <c r="AB2588" s="7">
        <v>89538557</v>
      </c>
      <c r="AC2588" s="7">
        <v>16681451</v>
      </c>
      <c r="AD2588" s="7">
        <v>20753822.753089096</v>
      </c>
      <c r="AE2588" s="7">
        <v>0</v>
      </c>
      <c r="AF2588" s="7">
        <v>111634557.16100001</v>
      </c>
      <c r="AG2588" s="7">
        <v>24195653.257000003</v>
      </c>
      <c r="AH2588" s="7">
        <v>20753822.753089096</v>
      </c>
      <c r="AI2588" s="7">
        <v>37854050</v>
      </c>
      <c r="AJ2588" s="7">
        <v>1340906</v>
      </c>
      <c r="AK2588" s="7">
        <v>13713799</v>
      </c>
      <c r="AL2588" s="7">
        <v>190024</v>
      </c>
      <c r="AM2588" s="7">
        <v>1145753</v>
      </c>
      <c r="AN2588" s="7">
        <v>0</v>
      </c>
      <c r="AO2588" s="7">
        <v>0</v>
      </c>
      <c r="AP2588" s="7">
        <v>88770500</v>
      </c>
      <c r="AQ2588" s="7">
        <v>0</v>
      </c>
      <c r="AR2588" s="7">
        <v>45267098</v>
      </c>
      <c r="AS2588" s="7">
        <v>1460770</v>
      </c>
      <c r="AT2588" s="7">
        <v>16068071</v>
      </c>
      <c r="AU2588" s="7">
        <v>253473</v>
      </c>
      <c r="AV2588" s="7">
        <v>1454005</v>
      </c>
      <c r="AW2588" s="7">
        <v>0</v>
      </c>
      <c r="AX2588" s="7">
        <v>0</v>
      </c>
      <c r="AY2588" s="7">
        <v>88543181</v>
      </c>
      <c r="AZ2588" s="7">
        <v>0</v>
      </c>
      <c r="BA2588" s="7">
        <v>186599.10500000001</v>
      </c>
      <c r="BB2588" s="7">
        <v>0</v>
      </c>
      <c r="BC2588" s="7">
        <v>282.8</v>
      </c>
      <c r="BD2588" s="7">
        <v>7499.68</v>
      </c>
      <c r="BE2588" s="7">
        <v>886.65</v>
      </c>
      <c r="BF2588" s="7">
        <v>0</v>
      </c>
      <c r="BG2588" s="7">
        <v>2201326.0660891174</v>
      </c>
      <c r="BH2588" s="7">
        <v>129843</v>
      </c>
      <c r="BI2588" s="7">
        <v>1248232</v>
      </c>
      <c r="BJ2588" s="7">
        <v>19262352.942500003</v>
      </c>
      <c r="BK2588" s="7">
        <v>15120995.736666668</v>
      </c>
      <c r="BL2588" s="7">
        <v>1128550.54</v>
      </c>
      <c r="BM2588" s="7">
        <v>14308327.743333332</v>
      </c>
      <c r="BN2588" s="130">
        <v>1.123</v>
      </c>
      <c r="BO2588" s="131">
        <v>4.5420347000000002E-3</v>
      </c>
      <c r="BP2588" s="161">
        <v>115528.11850620569</v>
      </c>
      <c r="BQ2588" s="162">
        <v>89538557</v>
      </c>
      <c r="BR2588" s="161">
        <v>1987098</v>
      </c>
      <c r="BS2588" s="163">
        <v>0</v>
      </c>
      <c r="BT2588" s="163">
        <v>4449662.8289108872</v>
      </c>
      <c r="BU2588" s="161">
        <v>111634557.16</v>
      </c>
      <c r="BV2588" s="161">
        <v>24195653.260000002</v>
      </c>
      <c r="BW2588" s="165">
        <v>25203485.578910887</v>
      </c>
      <c r="BX2588" s="161">
        <v>1987098</v>
      </c>
    </row>
    <row r="2589" spans="1:76" ht="14.45" x14ac:dyDescent="0.3">
      <c r="A2589" s="164" t="s">
        <v>2343</v>
      </c>
      <c r="B2589" s="6" t="s">
        <v>93</v>
      </c>
      <c r="C2589" s="6" t="s">
        <v>90</v>
      </c>
      <c r="D2589" s="6"/>
      <c r="E2589" s="6"/>
      <c r="F2589" s="24" t="str">
        <f>+Tabela1[[#This Row],[WK]]&amp;Tabela1[[#This Row],[PK]]&amp;Tabela1[[#This Row],[GK]]</f>
        <v>1210</v>
      </c>
      <c r="G2589" s="6" t="s">
        <v>2449</v>
      </c>
      <c r="H2589" s="7">
        <v>5831002989.9380016</v>
      </c>
      <c r="I2589" s="8">
        <v>1.371</v>
      </c>
      <c r="J2589" s="7">
        <v>7994305099.210001</v>
      </c>
      <c r="K2589" s="15">
        <v>0.02</v>
      </c>
      <c r="L2589" s="7">
        <v>159886101.98420003</v>
      </c>
      <c r="M2589" s="7">
        <v>102626606.98420003</v>
      </c>
      <c r="N2589" s="9">
        <v>1.7923072319132405</v>
      </c>
      <c r="O2589" s="7">
        <v>550809895</v>
      </c>
      <c r="P2589" s="8">
        <v>1.2949999999999999</v>
      </c>
      <c r="Q2589" s="7">
        <v>713298814</v>
      </c>
      <c r="R2589" s="8">
        <v>1.7000000000000001E-2</v>
      </c>
      <c r="S2589" s="7">
        <v>12126079.838000001</v>
      </c>
      <c r="T2589" s="7">
        <v>10596740.838000001</v>
      </c>
      <c r="U2589" s="9">
        <v>6.9289678992035126</v>
      </c>
      <c r="V2589" s="7">
        <v>113223347.82220003</v>
      </c>
      <c r="W2589" s="9">
        <v>1.925932870554977</v>
      </c>
      <c r="X2589" s="7">
        <v>148550446.50634024</v>
      </c>
      <c r="Y2589" s="7">
        <v>48771471</v>
      </c>
      <c r="Z2589" s="7">
        <v>2675022.3499999996</v>
      </c>
      <c r="AA2589" s="7">
        <v>6077448.1563402312</v>
      </c>
      <c r="AB2589" s="7">
        <v>71766736</v>
      </c>
      <c r="AC2589" s="7">
        <v>19259769</v>
      </c>
      <c r="AD2589" s="7">
        <v>35327098.684140205</v>
      </c>
      <c r="AE2589" s="7">
        <v>0</v>
      </c>
      <c r="AF2589" s="7">
        <v>159886101.98420003</v>
      </c>
      <c r="AG2589" s="7">
        <v>12126079.838000001</v>
      </c>
      <c r="AH2589" s="7">
        <v>35327098.684140205</v>
      </c>
      <c r="AI2589" s="7">
        <v>47882544</v>
      </c>
      <c r="AJ2589" s="7">
        <v>1570171</v>
      </c>
      <c r="AK2589" s="7">
        <v>58316847</v>
      </c>
      <c r="AL2589" s="7">
        <v>657143</v>
      </c>
      <c r="AM2589" s="7">
        <v>2178033</v>
      </c>
      <c r="AN2589" s="7">
        <v>0</v>
      </c>
      <c r="AO2589" s="7">
        <v>0</v>
      </c>
      <c r="AP2589" s="7">
        <v>71002775</v>
      </c>
      <c r="AQ2589" s="7">
        <v>0</v>
      </c>
      <c r="AR2589" s="7">
        <v>57259495</v>
      </c>
      <c r="AS2589" s="7">
        <v>1529339</v>
      </c>
      <c r="AT2589" s="7">
        <v>62055106</v>
      </c>
      <c r="AU2589" s="7">
        <v>672379</v>
      </c>
      <c r="AV2589" s="7">
        <v>2240299</v>
      </c>
      <c r="AW2589" s="7">
        <v>0</v>
      </c>
      <c r="AX2589" s="7">
        <v>0</v>
      </c>
      <c r="AY2589" s="7">
        <v>70512171</v>
      </c>
      <c r="AZ2589" s="7">
        <v>0</v>
      </c>
      <c r="BA2589" s="7">
        <v>2675022.3499999996</v>
      </c>
      <c r="BB2589" s="7">
        <v>0</v>
      </c>
      <c r="BC2589" s="7">
        <v>664.34</v>
      </c>
      <c r="BD2589" s="7">
        <v>125158.51</v>
      </c>
      <c r="BE2589" s="7">
        <v>18.079999999999998</v>
      </c>
      <c r="BF2589" s="7">
        <v>0</v>
      </c>
      <c r="BG2589" s="7">
        <v>3645633.1563402312</v>
      </c>
      <c r="BH2589" s="7">
        <v>215034</v>
      </c>
      <c r="BI2589" s="7">
        <v>2431815</v>
      </c>
      <c r="BJ2589" s="7">
        <v>37527099.956666663</v>
      </c>
      <c r="BK2589" s="7">
        <v>29577741.126666665</v>
      </c>
      <c r="BL2589" s="7">
        <v>5857665.7199999997</v>
      </c>
      <c r="BM2589" s="7">
        <v>20082103.880000003</v>
      </c>
      <c r="BN2589" s="130">
        <v>0.88600000000000001</v>
      </c>
      <c r="BO2589" s="131">
        <v>7.2903172999999998E-3</v>
      </c>
      <c r="BP2589" s="161">
        <v>185431.57470850405</v>
      </c>
      <c r="BQ2589" s="162">
        <v>71766736</v>
      </c>
      <c r="BR2589" s="161">
        <v>11017627</v>
      </c>
      <c r="BS2589" s="163">
        <v>0</v>
      </c>
      <c r="BT2589" s="163">
        <v>3947135.4936597645</v>
      </c>
      <c r="BU2589" s="161">
        <v>159886101.97999999</v>
      </c>
      <c r="BV2589" s="161">
        <v>12126079.84</v>
      </c>
      <c r="BW2589" s="165">
        <v>39274234.173659764</v>
      </c>
      <c r="BX2589" s="161">
        <v>11017627</v>
      </c>
    </row>
    <row r="2590" spans="1:76" ht="14.45" x14ac:dyDescent="0.3">
      <c r="A2590" s="164" t="s">
        <v>2343</v>
      </c>
      <c r="B2590" s="6" t="s">
        <v>93</v>
      </c>
      <c r="C2590" s="6" t="s">
        <v>92</v>
      </c>
      <c r="D2590" s="6"/>
      <c r="E2590" s="6"/>
      <c r="F2590" s="24" t="str">
        <f>+Tabela1[[#This Row],[WK]]&amp;Tabela1[[#This Row],[PK]]&amp;Tabela1[[#This Row],[GK]]</f>
        <v>1211</v>
      </c>
      <c r="G2590" s="6" t="s">
        <v>2450</v>
      </c>
      <c r="H2590" s="7">
        <v>4498163300.0271873</v>
      </c>
      <c r="I2590" s="8">
        <v>1.371</v>
      </c>
      <c r="J2590" s="7">
        <v>6166981884.3400002</v>
      </c>
      <c r="K2590" s="15">
        <v>0.02</v>
      </c>
      <c r="L2590" s="7">
        <v>123339637.6868</v>
      </c>
      <c r="M2590" s="7">
        <v>79268846.686800003</v>
      </c>
      <c r="N2590" s="9">
        <v>1.7986708404394194</v>
      </c>
      <c r="O2590" s="7">
        <v>536440621</v>
      </c>
      <c r="P2590" s="8">
        <v>1.2949999999999999</v>
      </c>
      <c r="Q2590" s="7">
        <v>694690603</v>
      </c>
      <c r="R2590" s="8">
        <v>1.7000000000000001E-2</v>
      </c>
      <c r="S2590" s="7">
        <v>11809740.251</v>
      </c>
      <c r="T2590" s="7">
        <v>10119732.251</v>
      </c>
      <c r="U2590" s="9">
        <v>5.9879789036501601</v>
      </c>
      <c r="V2590" s="7">
        <v>89388578.93779999</v>
      </c>
      <c r="W2590" s="9">
        <v>1.9533876350760395</v>
      </c>
      <c r="X2590" s="7">
        <v>205683445.62472594</v>
      </c>
      <c r="Y2590" s="7">
        <v>38600837</v>
      </c>
      <c r="Z2590" s="7">
        <v>3447037.65</v>
      </c>
      <c r="AA2590" s="7">
        <v>4987660.9747259375</v>
      </c>
      <c r="AB2590" s="7">
        <v>155833705</v>
      </c>
      <c r="AC2590" s="7">
        <v>2814205</v>
      </c>
      <c r="AD2590" s="7">
        <v>116294866.68692593</v>
      </c>
      <c r="AE2590" s="7">
        <v>0</v>
      </c>
      <c r="AF2590" s="7">
        <v>123339637.6868</v>
      </c>
      <c r="AG2590" s="7">
        <v>11809740.251</v>
      </c>
      <c r="AH2590" s="7">
        <v>116294866.68692593</v>
      </c>
      <c r="AI2590" s="7">
        <v>36853654</v>
      </c>
      <c r="AJ2590" s="7">
        <v>1615508</v>
      </c>
      <c r="AK2590" s="7">
        <v>37285521</v>
      </c>
      <c r="AL2590" s="7">
        <v>891841</v>
      </c>
      <c r="AM2590" s="7">
        <v>1681800</v>
      </c>
      <c r="AN2590" s="7">
        <v>0</v>
      </c>
      <c r="AO2590" s="7">
        <v>0</v>
      </c>
      <c r="AP2590" s="7">
        <v>151750454</v>
      </c>
      <c r="AQ2590" s="7">
        <v>15913</v>
      </c>
      <c r="AR2590" s="7">
        <v>44070791</v>
      </c>
      <c r="AS2590" s="7">
        <v>1690008</v>
      </c>
      <c r="AT2590" s="7">
        <v>43915287</v>
      </c>
      <c r="AU2590" s="7">
        <v>949715</v>
      </c>
      <c r="AV2590" s="7">
        <v>1955545</v>
      </c>
      <c r="AW2590" s="7">
        <v>0</v>
      </c>
      <c r="AX2590" s="7">
        <v>0</v>
      </c>
      <c r="AY2590" s="7">
        <v>153377916</v>
      </c>
      <c r="AZ2590" s="7">
        <v>9732</v>
      </c>
      <c r="BA2590" s="7">
        <v>3447037.65</v>
      </c>
      <c r="BB2590" s="7">
        <v>4772.01</v>
      </c>
      <c r="BC2590" s="7">
        <v>456.69</v>
      </c>
      <c r="BD2590" s="7">
        <v>130515.67</v>
      </c>
      <c r="BE2590" s="7">
        <v>586.55999999999995</v>
      </c>
      <c r="BF2590" s="7">
        <v>0</v>
      </c>
      <c r="BG2590" s="7">
        <v>3223026.9747259375</v>
      </c>
      <c r="BH2590" s="7">
        <v>190107</v>
      </c>
      <c r="BI2590" s="7">
        <v>1764634</v>
      </c>
      <c r="BJ2590" s="7">
        <v>27231381.834166665</v>
      </c>
      <c r="BK2590" s="7">
        <v>21117407.716666665</v>
      </c>
      <c r="BL2590" s="7">
        <v>2946099.3733333335</v>
      </c>
      <c r="BM2590" s="7">
        <v>18563697.723333333</v>
      </c>
      <c r="BN2590" s="130">
        <v>0.747</v>
      </c>
      <c r="BO2590" s="131">
        <v>6.7962719000000003E-3</v>
      </c>
      <c r="BP2590" s="161">
        <v>172865.36920460247</v>
      </c>
      <c r="BQ2590" s="162">
        <v>155833705</v>
      </c>
      <c r="BR2590" s="161">
        <v>2985704</v>
      </c>
      <c r="BS2590" s="163">
        <v>0</v>
      </c>
      <c r="BT2590" s="163">
        <v>3510453.0200000107</v>
      </c>
      <c r="BU2590" s="161">
        <v>123339637.69</v>
      </c>
      <c r="BV2590" s="161">
        <v>11809740.25</v>
      </c>
      <c r="BW2590" s="165">
        <v>119805319.71000001</v>
      </c>
      <c r="BX2590" s="161">
        <v>2985704</v>
      </c>
    </row>
    <row r="2591" spans="1:76" ht="14.45" x14ac:dyDescent="0.3">
      <c r="A2591" s="164" t="s">
        <v>2343</v>
      </c>
      <c r="B2591" s="6" t="s">
        <v>93</v>
      </c>
      <c r="C2591" s="6" t="s">
        <v>93</v>
      </c>
      <c r="D2591" s="6"/>
      <c r="E2591" s="6"/>
      <c r="F2591" s="24" t="str">
        <f>+Tabela1[[#This Row],[WK]]&amp;Tabela1[[#This Row],[PK]]&amp;Tabela1[[#This Row],[GK]]</f>
        <v>1212</v>
      </c>
      <c r="G2591" s="6" t="s">
        <v>2451</v>
      </c>
      <c r="H2591" s="7">
        <v>4307853878.2448072</v>
      </c>
      <c r="I2591" s="8">
        <v>1.371</v>
      </c>
      <c r="J2591" s="7">
        <v>5906067667.0900002</v>
      </c>
      <c r="K2591" s="15">
        <v>0.02</v>
      </c>
      <c r="L2591" s="7">
        <v>118121353.3418</v>
      </c>
      <c r="M2591" s="7">
        <v>69108696.341800004</v>
      </c>
      <c r="N2591" s="9">
        <v>1.4100173418837507</v>
      </c>
      <c r="O2591" s="7">
        <v>490288421</v>
      </c>
      <c r="P2591" s="8">
        <v>1.2949999999999999</v>
      </c>
      <c r="Q2591" s="7">
        <v>634923506</v>
      </c>
      <c r="R2591" s="8">
        <v>1.7000000000000001E-2</v>
      </c>
      <c r="S2591" s="7">
        <v>10793699.602</v>
      </c>
      <c r="T2591" s="7">
        <v>8619190.602</v>
      </c>
      <c r="U2591" s="9">
        <v>3.9637410569466485</v>
      </c>
      <c r="V2591" s="7">
        <v>77727886.943800002</v>
      </c>
      <c r="W2591" s="9">
        <v>1.5185034261088024</v>
      </c>
      <c r="X2591" s="7">
        <v>100628594.32246414</v>
      </c>
      <c r="Y2591" s="7">
        <v>0</v>
      </c>
      <c r="Z2591" s="7">
        <v>437395.94500000001</v>
      </c>
      <c r="AA2591" s="7">
        <v>3057539.377464131</v>
      </c>
      <c r="AB2591" s="7">
        <v>92212986</v>
      </c>
      <c r="AC2591" s="7">
        <v>4920673</v>
      </c>
      <c r="AD2591" s="7">
        <v>22900707.378664136</v>
      </c>
      <c r="AE2591" s="7">
        <v>0</v>
      </c>
      <c r="AF2591" s="7">
        <v>118121353.3418</v>
      </c>
      <c r="AG2591" s="7">
        <v>10793699.602</v>
      </c>
      <c r="AH2591" s="7">
        <v>22900707.378664136</v>
      </c>
      <c r="AI2591" s="7">
        <v>40986228</v>
      </c>
      <c r="AJ2591" s="7">
        <v>2329772</v>
      </c>
      <c r="AK2591" s="7">
        <v>3609878</v>
      </c>
      <c r="AL2591" s="7">
        <v>598739</v>
      </c>
      <c r="AM2591" s="7">
        <v>1704136</v>
      </c>
      <c r="AN2591" s="7">
        <v>0</v>
      </c>
      <c r="AO2591" s="7">
        <v>0</v>
      </c>
      <c r="AP2591" s="7">
        <v>90210215</v>
      </c>
      <c r="AQ2591" s="7">
        <v>0</v>
      </c>
      <c r="AR2591" s="7">
        <v>49012657</v>
      </c>
      <c r="AS2591" s="7">
        <v>2174509</v>
      </c>
      <c r="AT2591" s="7">
        <v>2970048</v>
      </c>
      <c r="AU2591" s="7">
        <v>1269531</v>
      </c>
      <c r="AV2591" s="7">
        <v>1755033</v>
      </c>
      <c r="AW2591" s="7">
        <v>0</v>
      </c>
      <c r="AX2591" s="7">
        <v>0</v>
      </c>
      <c r="AY2591" s="7">
        <v>90970166</v>
      </c>
      <c r="AZ2591" s="7">
        <v>0</v>
      </c>
      <c r="BA2591" s="7">
        <v>437395.94500000001</v>
      </c>
      <c r="BB2591" s="7">
        <v>0</v>
      </c>
      <c r="BC2591" s="7">
        <v>296.32</v>
      </c>
      <c r="BD2591" s="7">
        <v>19652.89</v>
      </c>
      <c r="BE2591" s="7">
        <v>375.51</v>
      </c>
      <c r="BF2591" s="7">
        <v>0</v>
      </c>
      <c r="BG2591" s="7">
        <v>1795402.377464131</v>
      </c>
      <c r="BH2591" s="7">
        <v>105900</v>
      </c>
      <c r="BI2591" s="7">
        <v>1262137</v>
      </c>
      <c r="BJ2591" s="7">
        <v>19476941.335833326</v>
      </c>
      <c r="BK2591" s="7">
        <v>11477994.746666659</v>
      </c>
      <c r="BL2591" s="7">
        <v>4210655.2366666673</v>
      </c>
      <c r="BM2591" s="7">
        <v>23574475.883333337</v>
      </c>
      <c r="BN2591" s="130">
        <v>1.1839999999999999</v>
      </c>
      <c r="BO2591" s="131">
        <v>4.0892660999999999E-3</v>
      </c>
      <c r="BP2591" s="161">
        <v>104011.80423246986</v>
      </c>
      <c r="BQ2591" s="162">
        <v>92212986</v>
      </c>
      <c r="BR2591" s="161">
        <v>2160690</v>
      </c>
      <c r="BS2591" s="163">
        <v>0</v>
      </c>
      <c r="BT2591" s="163">
        <v>4496873.6599999964</v>
      </c>
      <c r="BU2591" s="161">
        <v>118121353.34</v>
      </c>
      <c r="BV2591" s="161">
        <v>10793699.6</v>
      </c>
      <c r="BW2591" s="165">
        <v>27397581.039999995</v>
      </c>
      <c r="BX2591" s="161">
        <v>2160690</v>
      </c>
    </row>
    <row r="2592" spans="1:76" ht="14.45" x14ac:dyDescent="0.3">
      <c r="A2592" s="164" t="s">
        <v>2343</v>
      </c>
      <c r="B2592" s="6" t="s">
        <v>93</v>
      </c>
      <c r="C2592" s="6" t="s">
        <v>95</v>
      </c>
      <c r="D2592" s="6"/>
      <c r="E2592" s="6"/>
      <c r="F2592" s="24" t="str">
        <f>+Tabela1[[#This Row],[WK]]&amp;Tabela1[[#This Row],[PK]]&amp;Tabela1[[#This Row],[GK]]</f>
        <v>1213</v>
      </c>
      <c r="G2592" s="6" t="s">
        <v>2452</v>
      </c>
      <c r="H2592" s="7">
        <v>5859774814.4022188</v>
      </c>
      <c r="I2592" s="8">
        <v>1.371</v>
      </c>
      <c r="J2592" s="7">
        <v>8033751270.5600004</v>
      </c>
      <c r="K2592" s="15">
        <v>0.02</v>
      </c>
      <c r="L2592" s="7">
        <v>160675025.41120002</v>
      </c>
      <c r="M2592" s="7">
        <v>99406776.411200017</v>
      </c>
      <c r="N2592" s="9">
        <v>1.6224843705130207</v>
      </c>
      <c r="O2592" s="7">
        <v>1556010880</v>
      </c>
      <c r="P2592" s="8">
        <v>1.2949999999999999</v>
      </c>
      <c r="Q2592" s="7">
        <v>2015034092</v>
      </c>
      <c r="R2592" s="8">
        <v>1.7000000000000001E-2</v>
      </c>
      <c r="S2592" s="7">
        <v>34255579.564000003</v>
      </c>
      <c r="T2592" s="7">
        <v>28880176.564000003</v>
      </c>
      <c r="U2592" s="9">
        <v>5.3726532808795922</v>
      </c>
      <c r="V2592" s="7">
        <v>128286952.97520003</v>
      </c>
      <c r="W2592" s="9">
        <v>1.9249688323683105</v>
      </c>
      <c r="X2592" s="7">
        <v>149783779.9637627</v>
      </c>
      <c r="Y2592" s="7">
        <v>0</v>
      </c>
      <c r="Z2592" s="7">
        <v>100655.83500000001</v>
      </c>
      <c r="AA2592" s="7">
        <v>4083863.128762702</v>
      </c>
      <c r="AB2592" s="7">
        <v>136714196</v>
      </c>
      <c r="AC2592" s="7">
        <v>8885065</v>
      </c>
      <c r="AD2592" s="7">
        <v>21496826.988562681</v>
      </c>
      <c r="AE2592" s="7">
        <v>0</v>
      </c>
      <c r="AF2592" s="7">
        <v>160675025.41120002</v>
      </c>
      <c r="AG2592" s="7">
        <v>34255579.564000003</v>
      </c>
      <c r="AH2592" s="7">
        <v>21496826.988562681</v>
      </c>
      <c r="AI2592" s="7">
        <v>51234815</v>
      </c>
      <c r="AJ2592" s="7">
        <v>5327752</v>
      </c>
      <c r="AK2592" s="7">
        <v>5557692</v>
      </c>
      <c r="AL2592" s="7">
        <v>681852</v>
      </c>
      <c r="AM2592" s="7">
        <v>1320582</v>
      </c>
      <c r="AN2592" s="7">
        <v>0</v>
      </c>
      <c r="AO2592" s="7">
        <v>0</v>
      </c>
      <c r="AP2592" s="7">
        <v>138575194</v>
      </c>
      <c r="AQ2592" s="7">
        <v>0</v>
      </c>
      <c r="AR2592" s="7">
        <v>61268249</v>
      </c>
      <c r="AS2592" s="7">
        <v>5375403</v>
      </c>
      <c r="AT2592" s="7">
        <v>6456943</v>
      </c>
      <c r="AU2592" s="7">
        <v>830779</v>
      </c>
      <c r="AV2592" s="7">
        <v>1621847</v>
      </c>
      <c r="AW2592" s="7">
        <v>0</v>
      </c>
      <c r="AX2592" s="7">
        <v>0</v>
      </c>
      <c r="AY2592" s="7">
        <v>134659258</v>
      </c>
      <c r="AZ2592" s="7">
        <v>0</v>
      </c>
      <c r="BA2592" s="7">
        <v>100655.83500000001</v>
      </c>
      <c r="BB2592" s="7">
        <v>0</v>
      </c>
      <c r="BC2592" s="7">
        <v>97.65</v>
      </c>
      <c r="BD2592" s="7">
        <v>0</v>
      </c>
      <c r="BE2592" s="7">
        <v>8935.27</v>
      </c>
      <c r="BF2592" s="7">
        <v>0</v>
      </c>
      <c r="BG2592" s="7">
        <v>2516191.128762702</v>
      </c>
      <c r="BH2592" s="7">
        <v>148415</v>
      </c>
      <c r="BI2592" s="7">
        <v>1567672</v>
      </c>
      <c r="BJ2592" s="7">
        <v>24191883.839999996</v>
      </c>
      <c r="BK2592" s="7">
        <v>18268944.813333329</v>
      </c>
      <c r="BL2592" s="7">
        <v>1671810.6566666665</v>
      </c>
      <c r="BM2592" s="7">
        <v>20348134.793333333</v>
      </c>
      <c r="BN2592" s="130">
        <v>1.24</v>
      </c>
      <c r="BO2592" s="131">
        <v>5.9053496E-3</v>
      </c>
      <c r="BP2592" s="161">
        <v>150204.47356461032</v>
      </c>
      <c r="BQ2592" s="162">
        <v>136714196</v>
      </c>
      <c r="BR2592" s="161">
        <v>2335275</v>
      </c>
      <c r="BS2592" s="163">
        <v>0</v>
      </c>
      <c r="BT2592" s="163">
        <v>2120322.0362372994</v>
      </c>
      <c r="BU2592" s="161">
        <v>160675025.41</v>
      </c>
      <c r="BV2592" s="161">
        <v>34255579.560000002</v>
      </c>
      <c r="BW2592" s="165">
        <v>23617149.026237298</v>
      </c>
      <c r="BX2592" s="161">
        <v>2335275</v>
      </c>
    </row>
    <row r="2593" spans="1:76" ht="14.45" x14ac:dyDescent="0.3">
      <c r="A2593" s="164" t="s">
        <v>2343</v>
      </c>
      <c r="B2593" s="6" t="s">
        <v>93</v>
      </c>
      <c r="C2593" s="6" t="s">
        <v>97</v>
      </c>
      <c r="D2593" s="6"/>
      <c r="E2593" s="6"/>
      <c r="F2593" s="24" t="str">
        <f>+Tabela1[[#This Row],[WK]]&amp;Tabela1[[#This Row],[PK]]&amp;Tabela1[[#This Row],[GK]]</f>
        <v>1214</v>
      </c>
      <c r="G2593" s="6" t="s">
        <v>2453</v>
      </c>
      <c r="H2593" s="7">
        <v>1144464062.7649958</v>
      </c>
      <c r="I2593" s="8">
        <v>1.371</v>
      </c>
      <c r="J2593" s="7">
        <v>1569060230.04</v>
      </c>
      <c r="K2593" s="15">
        <v>0.02</v>
      </c>
      <c r="L2593" s="7">
        <v>31381204.6008</v>
      </c>
      <c r="M2593" s="7">
        <v>20437010.6008</v>
      </c>
      <c r="N2593" s="9">
        <v>1.8673838019318736</v>
      </c>
      <c r="O2593" s="7">
        <v>127355036</v>
      </c>
      <c r="P2593" s="8">
        <v>1.2949999999999999</v>
      </c>
      <c r="Q2593" s="7">
        <v>164924773</v>
      </c>
      <c r="R2593" s="8">
        <v>1.7000000000000001E-2</v>
      </c>
      <c r="S2593" s="7">
        <v>2803721.1410000003</v>
      </c>
      <c r="T2593" s="7">
        <v>2418662.1410000003</v>
      </c>
      <c r="U2593" s="9">
        <v>6.2812767420057716</v>
      </c>
      <c r="V2593" s="7">
        <v>22855672.741800003</v>
      </c>
      <c r="W2593" s="9">
        <v>2.0174033311640232</v>
      </c>
      <c r="X2593" s="7">
        <v>29148811.276037261</v>
      </c>
      <c r="Y2593" s="7">
        <v>8052766</v>
      </c>
      <c r="Z2593" s="7">
        <v>138551.91</v>
      </c>
      <c r="AA2593" s="7">
        <v>1295315.3660372617</v>
      </c>
      <c r="AB2593" s="7">
        <v>15694793</v>
      </c>
      <c r="AC2593" s="7">
        <v>3967385</v>
      </c>
      <c r="AD2593" s="7">
        <v>6293138.53423726</v>
      </c>
      <c r="AE2593" s="7">
        <v>0</v>
      </c>
      <c r="AF2593" s="7">
        <v>31381204.6008</v>
      </c>
      <c r="AG2593" s="7">
        <v>2803721.1410000003</v>
      </c>
      <c r="AH2593" s="7">
        <v>6293138.53423726</v>
      </c>
      <c r="AI2593" s="7">
        <v>9151947</v>
      </c>
      <c r="AJ2593" s="7">
        <v>537226</v>
      </c>
      <c r="AK2593" s="7">
        <v>7497397</v>
      </c>
      <c r="AL2593" s="7">
        <v>2093931</v>
      </c>
      <c r="AM2593" s="7">
        <v>701625</v>
      </c>
      <c r="AN2593" s="7">
        <v>0</v>
      </c>
      <c r="AO2593" s="7">
        <v>0</v>
      </c>
      <c r="AP2593" s="7">
        <v>15571597</v>
      </c>
      <c r="AQ2593" s="7">
        <v>0</v>
      </c>
      <c r="AR2593" s="7">
        <v>10944194</v>
      </c>
      <c r="AS2593" s="7">
        <v>385059</v>
      </c>
      <c r="AT2593" s="7">
        <v>8888999</v>
      </c>
      <c r="AU2593" s="7">
        <v>2415673</v>
      </c>
      <c r="AV2593" s="7">
        <v>1287891</v>
      </c>
      <c r="AW2593" s="7">
        <v>0</v>
      </c>
      <c r="AX2593" s="7">
        <v>0</v>
      </c>
      <c r="AY2593" s="7">
        <v>15449643</v>
      </c>
      <c r="AZ2593" s="7">
        <v>0</v>
      </c>
      <c r="BA2593" s="7">
        <v>138551.91</v>
      </c>
      <c r="BB2593" s="7">
        <v>0</v>
      </c>
      <c r="BC2593" s="7">
        <v>0</v>
      </c>
      <c r="BD2593" s="7">
        <v>6597.71</v>
      </c>
      <c r="BE2593" s="7">
        <v>0</v>
      </c>
      <c r="BF2593" s="7">
        <v>0</v>
      </c>
      <c r="BG2593" s="7">
        <v>712142.36603726167</v>
      </c>
      <c r="BH2593" s="7">
        <v>42005</v>
      </c>
      <c r="BI2593" s="7">
        <v>583173</v>
      </c>
      <c r="BJ2593" s="7">
        <v>8999368.9583333358</v>
      </c>
      <c r="BK2593" s="7">
        <v>6434640.7133333348</v>
      </c>
      <c r="BL2593" s="7">
        <v>1330737.57</v>
      </c>
      <c r="BM2593" s="7">
        <v>7597437.8399999999</v>
      </c>
      <c r="BN2593" s="130">
        <v>0.77700000000000002</v>
      </c>
      <c r="BO2593" s="131">
        <v>1.6521303E-3</v>
      </c>
      <c r="BP2593" s="161">
        <v>42022.468147392967</v>
      </c>
      <c r="BQ2593" s="162">
        <v>15694793</v>
      </c>
      <c r="BR2593" s="161">
        <v>705832</v>
      </c>
      <c r="BS2593" s="163">
        <v>0</v>
      </c>
      <c r="BT2593" s="163">
        <v>3599226.7239627391</v>
      </c>
      <c r="BU2593" s="161">
        <v>31381204.600000001</v>
      </c>
      <c r="BV2593" s="161">
        <v>2803721.14</v>
      </c>
      <c r="BW2593" s="165">
        <v>9892365.2539627403</v>
      </c>
      <c r="BX2593" s="161">
        <v>705832</v>
      </c>
    </row>
    <row r="2594" spans="1:76" ht="14.45" x14ac:dyDescent="0.3">
      <c r="A2594" s="164" t="s">
        <v>2343</v>
      </c>
      <c r="B2594" s="6" t="s">
        <v>93</v>
      </c>
      <c r="C2594" s="6" t="s">
        <v>130</v>
      </c>
      <c r="D2594" s="6"/>
      <c r="E2594" s="6"/>
      <c r="F2594" s="24" t="str">
        <f>+Tabela1[[#This Row],[WK]]&amp;Tabela1[[#This Row],[PK]]&amp;Tabela1[[#This Row],[GK]]</f>
        <v>1215</v>
      </c>
      <c r="G2594" s="6" t="s">
        <v>2454</v>
      </c>
      <c r="H2594" s="7">
        <v>2500055659.7053914</v>
      </c>
      <c r="I2594" s="8">
        <v>1.371</v>
      </c>
      <c r="J2594" s="7">
        <v>3427576309.4499998</v>
      </c>
      <c r="K2594" s="15">
        <v>0.02</v>
      </c>
      <c r="L2594" s="7">
        <v>68551526.188999996</v>
      </c>
      <c r="M2594" s="7">
        <v>40918973.188999996</v>
      </c>
      <c r="N2594" s="9">
        <v>1.4808249237412119</v>
      </c>
      <c r="O2594" s="7">
        <v>308256247</v>
      </c>
      <c r="P2594" s="8">
        <v>1.2949999999999999</v>
      </c>
      <c r="Q2594" s="7">
        <v>399191841</v>
      </c>
      <c r="R2594" s="8">
        <v>1.7000000000000001E-2</v>
      </c>
      <c r="S2594" s="7">
        <v>6786261.2970000003</v>
      </c>
      <c r="T2594" s="7">
        <v>6042448.2970000003</v>
      </c>
      <c r="U2594" s="9">
        <v>8.1236121135285355</v>
      </c>
      <c r="V2594" s="7">
        <v>46961421.486000001</v>
      </c>
      <c r="W2594" s="9">
        <v>1.6549483991713385</v>
      </c>
      <c r="X2594" s="7">
        <v>96924882.208067328</v>
      </c>
      <c r="Y2594" s="7">
        <v>23759540</v>
      </c>
      <c r="Z2594" s="7">
        <v>739550.49000000011</v>
      </c>
      <c r="AA2594" s="7">
        <v>2104955.7180673266</v>
      </c>
      <c r="AB2594" s="7">
        <v>70320836</v>
      </c>
      <c r="AC2594" s="7">
        <v>0</v>
      </c>
      <c r="AD2594" s="7">
        <v>49963460.722067334</v>
      </c>
      <c r="AE2594" s="7">
        <v>0</v>
      </c>
      <c r="AF2594" s="7">
        <v>68551526.188999996</v>
      </c>
      <c r="AG2594" s="7">
        <v>6786261.2970000003</v>
      </c>
      <c r="AH2594" s="7">
        <v>49963460.722067334</v>
      </c>
      <c r="AI2594" s="7">
        <v>23107381</v>
      </c>
      <c r="AJ2594" s="7">
        <v>528990</v>
      </c>
      <c r="AK2594" s="7">
        <v>10164271</v>
      </c>
      <c r="AL2594" s="7">
        <v>589124</v>
      </c>
      <c r="AM2594" s="7">
        <v>1767115</v>
      </c>
      <c r="AN2594" s="7">
        <v>0</v>
      </c>
      <c r="AO2594" s="7">
        <v>0</v>
      </c>
      <c r="AP2594" s="7">
        <v>69139338</v>
      </c>
      <c r="AQ2594" s="7">
        <v>0</v>
      </c>
      <c r="AR2594" s="7">
        <v>27632553</v>
      </c>
      <c r="AS2594" s="7">
        <v>743813</v>
      </c>
      <c r="AT2594" s="7">
        <v>11564835</v>
      </c>
      <c r="AU2594" s="7">
        <v>657470</v>
      </c>
      <c r="AV2594" s="7">
        <v>1127639</v>
      </c>
      <c r="AW2594" s="7">
        <v>0</v>
      </c>
      <c r="AX2594" s="7">
        <v>0</v>
      </c>
      <c r="AY2594" s="7">
        <v>69231178</v>
      </c>
      <c r="AZ2594" s="7">
        <v>0</v>
      </c>
      <c r="BA2594" s="7">
        <v>739550.49000000011</v>
      </c>
      <c r="BB2594" s="7">
        <v>2552.59</v>
      </c>
      <c r="BC2594" s="7">
        <v>71.62</v>
      </c>
      <c r="BD2594" s="7">
        <v>17163.2</v>
      </c>
      <c r="BE2594" s="7">
        <v>1594.98</v>
      </c>
      <c r="BF2594" s="7">
        <v>0</v>
      </c>
      <c r="BG2594" s="7">
        <v>1405228.7180673264</v>
      </c>
      <c r="BH2594" s="7">
        <v>82886</v>
      </c>
      <c r="BI2594" s="7">
        <v>699727</v>
      </c>
      <c r="BJ2594" s="7">
        <v>10797989.321666669</v>
      </c>
      <c r="BK2594" s="7">
        <v>4541470.2300000023</v>
      </c>
      <c r="BL2594" s="7">
        <v>4196718.1733333338</v>
      </c>
      <c r="BM2594" s="7">
        <v>16632640.020000001</v>
      </c>
      <c r="BN2594" s="130">
        <v>0.86099999999999999</v>
      </c>
      <c r="BO2594" s="131">
        <v>3.2868258E-3</v>
      </c>
      <c r="BP2594" s="161">
        <v>83601.476340753943</v>
      </c>
      <c r="BQ2594" s="162">
        <v>70320836</v>
      </c>
      <c r="BR2594" s="161">
        <v>1308065</v>
      </c>
      <c r="BS2594" s="163">
        <v>0</v>
      </c>
      <c r="BT2594" s="163">
        <v>0</v>
      </c>
      <c r="BU2594" s="161">
        <v>68551526.189999998</v>
      </c>
      <c r="BV2594" s="161">
        <v>6786261.2999999998</v>
      </c>
      <c r="BW2594" s="165">
        <v>49963460.719999999</v>
      </c>
      <c r="BX2594" s="161">
        <v>1308065</v>
      </c>
    </row>
    <row r="2595" spans="1:76" ht="14.45" x14ac:dyDescent="0.3">
      <c r="A2595" s="164" t="s">
        <v>2343</v>
      </c>
      <c r="B2595" s="6" t="s">
        <v>93</v>
      </c>
      <c r="C2595" s="6" t="s">
        <v>134</v>
      </c>
      <c r="D2595" s="6"/>
      <c r="E2595" s="6"/>
      <c r="F2595" s="24" t="str">
        <f>+Tabela1[[#This Row],[WK]]&amp;Tabela1[[#This Row],[PK]]&amp;Tabela1[[#This Row],[GK]]</f>
        <v>1216</v>
      </c>
      <c r="G2595" s="6" t="s">
        <v>2455</v>
      </c>
      <c r="H2595" s="7">
        <v>5380584304.3783894</v>
      </c>
      <c r="I2595" s="8">
        <v>1.371</v>
      </c>
      <c r="J2595" s="7">
        <v>7376781081.3100004</v>
      </c>
      <c r="K2595" s="15">
        <v>0.02</v>
      </c>
      <c r="L2595" s="7">
        <v>147535621.62620002</v>
      </c>
      <c r="M2595" s="7">
        <v>95962227.62620002</v>
      </c>
      <c r="N2595" s="9">
        <v>1.8606925040884457</v>
      </c>
      <c r="O2595" s="7">
        <v>261261732</v>
      </c>
      <c r="P2595" s="8">
        <v>1.2949999999999999</v>
      </c>
      <c r="Q2595" s="7">
        <v>338333943</v>
      </c>
      <c r="R2595" s="8">
        <v>1.7000000000000001E-2</v>
      </c>
      <c r="S2595" s="7">
        <v>5751677.0310000004</v>
      </c>
      <c r="T2595" s="7">
        <v>4410080.0310000004</v>
      </c>
      <c r="U2595" s="9">
        <v>3.2871868608829629</v>
      </c>
      <c r="V2595" s="7">
        <v>100372307.65720001</v>
      </c>
      <c r="W2595" s="9">
        <v>1.8968595810060709</v>
      </c>
      <c r="X2595" s="7">
        <v>131781341.70736253</v>
      </c>
      <c r="Y2595" s="7">
        <v>50152771</v>
      </c>
      <c r="Z2595" s="7">
        <v>2221089.0100000002</v>
      </c>
      <c r="AA2595" s="7">
        <v>4450637.6973625254</v>
      </c>
      <c r="AB2595" s="7">
        <v>65929502</v>
      </c>
      <c r="AC2595" s="7">
        <v>9027342</v>
      </c>
      <c r="AD2595" s="7">
        <v>31409034.050162513</v>
      </c>
      <c r="AE2595" s="7">
        <v>0</v>
      </c>
      <c r="AF2595" s="7">
        <v>147535621.62620002</v>
      </c>
      <c r="AG2595" s="7">
        <v>5751677.0310000004</v>
      </c>
      <c r="AH2595" s="7">
        <v>31409034.050162513</v>
      </c>
      <c r="AI2595" s="7">
        <v>43127613</v>
      </c>
      <c r="AJ2595" s="7">
        <v>1599843</v>
      </c>
      <c r="AK2595" s="7">
        <v>45393090</v>
      </c>
      <c r="AL2595" s="7">
        <v>6082534</v>
      </c>
      <c r="AM2595" s="7">
        <v>1992985</v>
      </c>
      <c r="AN2595" s="7">
        <v>0</v>
      </c>
      <c r="AO2595" s="7">
        <v>0</v>
      </c>
      <c r="AP2595" s="7">
        <v>64655731</v>
      </c>
      <c r="AQ2595" s="7">
        <v>0</v>
      </c>
      <c r="AR2595" s="7">
        <v>51573394</v>
      </c>
      <c r="AS2595" s="7">
        <v>1341597</v>
      </c>
      <c r="AT2595" s="7">
        <v>43754257</v>
      </c>
      <c r="AU2595" s="7">
        <v>9046237</v>
      </c>
      <c r="AV2595" s="7">
        <v>1784053</v>
      </c>
      <c r="AW2595" s="7">
        <v>0</v>
      </c>
      <c r="AX2595" s="7">
        <v>0</v>
      </c>
      <c r="AY2595" s="7">
        <v>64900508</v>
      </c>
      <c r="AZ2595" s="7">
        <v>0</v>
      </c>
      <c r="BA2595" s="7">
        <v>2221089.0100000002</v>
      </c>
      <c r="BB2595" s="7">
        <v>0</v>
      </c>
      <c r="BC2595" s="7">
        <v>207.01</v>
      </c>
      <c r="BD2595" s="7">
        <v>104799.1</v>
      </c>
      <c r="BE2595" s="7">
        <v>554.02</v>
      </c>
      <c r="BF2595" s="7">
        <v>0</v>
      </c>
      <c r="BG2595" s="7">
        <v>3345568.6973625254</v>
      </c>
      <c r="BH2595" s="7">
        <v>197335</v>
      </c>
      <c r="BI2595" s="7">
        <v>1105069</v>
      </c>
      <c r="BJ2595" s="7">
        <v>17053125.647500001</v>
      </c>
      <c r="BK2595" s="7">
        <v>7626524.0966666695</v>
      </c>
      <c r="BL2595" s="7">
        <v>12888439.74</v>
      </c>
      <c r="BM2595" s="7">
        <v>11929526.723333335</v>
      </c>
      <c r="BN2595" s="130">
        <v>0.85199999999999998</v>
      </c>
      <c r="BO2595" s="131">
        <v>6.7583992000000001E-3</v>
      </c>
      <c r="BP2595" s="161">
        <v>171902.06530023227</v>
      </c>
      <c r="BQ2595" s="162">
        <v>65929502</v>
      </c>
      <c r="BR2595" s="161">
        <v>10467610</v>
      </c>
      <c r="BS2595" s="163">
        <v>0</v>
      </c>
      <c r="BT2595" s="163">
        <v>4171323.2926374674</v>
      </c>
      <c r="BU2595" s="161">
        <v>147535621.63</v>
      </c>
      <c r="BV2595" s="161">
        <v>5751677.0300000003</v>
      </c>
      <c r="BW2595" s="165">
        <v>35580357.342637464</v>
      </c>
      <c r="BX2595" s="161">
        <v>10467610</v>
      </c>
    </row>
    <row r="2596" spans="1:76" ht="14.45" x14ac:dyDescent="0.3">
      <c r="A2596" s="164" t="s">
        <v>2343</v>
      </c>
      <c r="B2596" s="6" t="s">
        <v>93</v>
      </c>
      <c r="C2596" s="6" t="s">
        <v>141</v>
      </c>
      <c r="D2596" s="6"/>
      <c r="E2596" s="6"/>
      <c r="F2596" s="24" t="str">
        <f>+Tabela1[[#This Row],[WK]]&amp;Tabela1[[#This Row],[PK]]&amp;Tabela1[[#This Row],[GK]]</f>
        <v>1217</v>
      </c>
      <c r="G2596" s="6" t="s">
        <v>2456</v>
      </c>
      <c r="H2596" s="7">
        <v>1770696518.3611944</v>
      </c>
      <c r="I2596" s="8">
        <v>1.371</v>
      </c>
      <c r="J2596" s="7">
        <v>2427624926.6600003</v>
      </c>
      <c r="K2596" s="15">
        <v>0.02</v>
      </c>
      <c r="L2596" s="7">
        <v>48552498.533200011</v>
      </c>
      <c r="M2596" s="7">
        <v>27696917.533200011</v>
      </c>
      <c r="N2596" s="9">
        <v>1.328033850181398</v>
      </c>
      <c r="O2596" s="7">
        <v>412555250</v>
      </c>
      <c r="P2596" s="8">
        <v>1.2949999999999999</v>
      </c>
      <c r="Q2596" s="7">
        <v>534259049</v>
      </c>
      <c r="R2596" s="8">
        <v>1.7000000000000001E-2</v>
      </c>
      <c r="S2596" s="7">
        <v>9082403.8330000006</v>
      </c>
      <c r="T2596" s="7">
        <v>8118404.8330000006</v>
      </c>
      <c r="U2596" s="9">
        <v>8.4215905130606981</v>
      </c>
      <c r="V2596" s="7">
        <v>35815322.366200015</v>
      </c>
      <c r="W2596" s="9">
        <v>1.641430420118078</v>
      </c>
      <c r="X2596" s="7">
        <v>60769509.584981188</v>
      </c>
      <c r="Y2596" s="7">
        <v>20484317</v>
      </c>
      <c r="Z2596" s="7">
        <v>3435934.0400000005</v>
      </c>
      <c r="AA2596" s="7">
        <v>1841400.544981193</v>
      </c>
      <c r="AB2596" s="7">
        <v>35007858</v>
      </c>
      <c r="AC2596" s="7">
        <v>0</v>
      </c>
      <c r="AD2596" s="7">
        <v>24954187.218781177</v>
      </c>
      <c r="AE2596" s="7">
        <v>0</v>
      </c>
      <c r="AF2596" s="7">
        <v>48552498.533200011</v>
      </c>
      <c r="AG2596" s="7">
        <v>9082403.8330000006</v>
      </c>
      <c r="AH2596" s="7">
        <v>24954187.218781177</v>
      </c>
      <c r="AI2596" s="7">
        <v>17440222</v>
      </c>
      <c r="AJ2596" s="7">
        <v>805646</v>
      </c>
      <c r="AK2596" s="7">
        <v>12414171</v>
      </c>
      <c r="AL2596" s="7">
        <v>561532</v>
      </c>
      <c r="AM2596" s="7">
        <v>844033</v>
      </c>
      <c r="AN2596" s="7">
        <v>0</v>
      </c>
      <c r="AO2596" s="7">
        <v>0</v>
      </c>
      <c r="AP2596" s="7">
        <v>34569275</v>
      </c>
      <c r="AQ2596" s="7">
        <v>0</v>
      </c>
      <c r="AR2596" s="7">
        <v>20855581</v>
      </c>
      <c r="AS2596" s="7">
        <v>963999</v>
      </c>
      <c r="AT2596" s="7">
        <v>14343255</v>
      </c>
      <c r="AU2596" s="7">
        <v>613069</v>
      </c>
      <c r="AV2596" s="7">
        <v>888979</v>
      </c>
      <c r="AW2596" s="7">
        <v>0</v>
      </c>
      <c r="AX2596" s="7">
        <v>0</v>
      </c>
      <c r="AY2596" s="7">
        <v>34465315</v>
      </c>
      <c r="AZ2596" s="7">
        <v>0</v>
      </c>
      <c r="BA2596" s="7">
        <v>3435934.0400000005</v>
      </c>
      <c r="BB2596" s="7">
        <v>21152.560000000001</v>
      </c>
      <c r="BC2596" s="7">
        <v>0</v>
      </c>
      <c r="BD2596" s="7">
        <v>22598.639999999999</v>
      </c>
      <c r="BE2596" s="7">
        <v>0.4</v>
      </c>
      <c r="BF2596" s="7">
        <v>0</v>
      </c>
      <c r="BG2596" s="7">
        <v>1127051.544981193</v>
      </c>
      <c r="BH2596" s="7">
        <v>66478</v>
      </c>
      <c r="BI2596" s="7">
        <v>714349</v>
      </c>
      <c r="BJ2596" s="7">
        <v>11023627.070833333</v>
      </c>
      <c r="BK2596" s="7">
        <v>9241421.9899999984</v>
      </c>
      <c r="BL2596" s="7">
        <v>647457.09</v>
      </c>
      <c r="BM2596" s="7">
        <v>5833906.1433333345</v>
      </c>
      <c r="BN2596" s="130">
        <v>0.83099999999999996</v>
      </c>
      <c r="BO2596" s="131">
        <v>2.6047571000000001E-3</v>
      </c>
      <c r="BP2596" s="161">
        <v>66252.83777171433</v>
      </c>
      <c r="BQ2596" s="162">
        <v>35007858</v>
      </c>
      <c r="BR2596" s="161">
        <v>1307122</v>
      </c>
      <c r="BS2596" s="163">
        <v>339291.18498118781</v>
      </c>
      <c r="BT2596" s="163">
        <v>0</v>
      </c>
      <c r="BU2596" s="161">
        <v>48552498.530000001</v>
      </c>
      <c r="BV2596" s="161">
        <v>9082403.8300000001</v>
      </c>
      <c r="BW2596" s="165">
        <v>24614896.030000001</v>
      </c>
      <c r="BX2596" s="161">
        <v>1307122</v>
      </c>
    </row>
    <row r="2597" spans="1:76" ht="14.45" x14ac:dyDescent="0.3">
      <c r="A2597" s="164" t="s">
        <v>2343</v>
      </c>
      <c r="B2597" s="6" t="s">
        <v>93</v>
      </c>
      <c r="C2597" s="6" t="s">
        <v>147</v>
      </c>
      <c r="D2597" s="6"/>
      <c r="E2597" s="6"/>
      <c r="F2597" s="24" t="str">
        <f>+Tabela1[[#This Row],[WK]]&amp;Tabela1[[#This Row],[PK]]&amp;Tabela1[[#This Row],[GK]]</f>
        <v>1218</v>
      </c>
      <c r="G2597" s="6" t="s">
        <v>2457</v>
      </c>
      <c r="H2597" s="7">
        <v>5121200619.3560104</v>
      </c>
      <c r="I2597" s="8">
        <v>1.371</v>
      </c>
      <c r="J2597" s="7">
        <v>7021166049.1500006</v>
      </c>
      <c r="K2597" s="15">
        <v>0.02</v>
      </c>
      <c r="L2597" s="7">
        <v>140423320.98300001</v>
      </c>
      <c r="M2597" s="7">
        <v>86131470.98300001</v>
      </c>
      <c r="N2597" s="9">
        <v>1.5864530492698261</v>
      </c>
      <c r="O2597" s="7">
        <v>740606103</v>
      </c>
      <c r="P2597" s="8">
        <v>1.2949999999999999</v>
      </c>
      <c r="Q2597" s="7">
        <v>959084903</v>
      </c>
      <c r="R2597" s="8">
        <v>1.7000000000000001E-2</v>
      </c>
      <c r="S2597" s="7">
        <v>16304443.351000002</v>
      </c>
      <c r="T2597" s="7">
        <v>13815344.351000002</v>
      </c>
      <c r="U2597" s="9">
        <v>5.5503394404963409</v>
      </c>
      <c r="V2597" s="7">
        <v>99946815.334000021</v>
      </c>
      <c r="W2597" s="9">
        <v>1.7602174161266664</v>
      </c>
      <c r="X2597" s="7">
        <v>143008531.50503087</v>
      </c>
      <c r="Y2597" s="7">
        <v>0</v>
      </c>
      <c r="Z2597" s="7">
        <v>182510.26499999998</v>
      </c>
      <c r="AA2597" s="7">
        <v>4195066.2400308568</v>
      </c>
      <c r="AB2597" s="7">
        <v>117788914</v>
      </c>
      <c r="AC2597" s="7">
        <v>20842041</v>
      </c>
      <c r="AD2597" s="7">
        <v>43061716.171030842</v>
      </c>
      <c r="AE2597" s="7">
        <v>0</v>
      </c>
      <c r="AF2597" s="7">
        <v>140423320.98300001</v>
      </c>
      <c r="AG2597" s="7">
        <v>16304443.351000002</v>
      </c>
      <c r="AH2597" s="7">
        <v>43061716.171030842</v>
      </c>
      <c r="AI2597" s="7">
        <v>45400888</v>
      </c>
      <c r="AJ2597" s="7">
        <v>2876607</v>
      </c>
      <c r="AK2597" s="7">
        <v>16248489</v>
      </c>
      <c r="AL2597" s="7">
        <v>960006</v>
      </c>
      <c r="AM2597" s="7">
        <v>2142684</v>
      </c>
      <c r="AN2597" s="7">
        <v>0</v>
      </c>
      <c r="AO2597" s="7">
        <v>0</v>
      </c>
      <c r="AP2597" s="7">
        <v>118605791</v>
      </c>
      <c r="AQ2597" s="7">
        <v>0</v>
      </c>
      <c r="AR2597" s="7">
        <v>54291850</v>
      </c>
      <c r="AS2597" s="7">
        <v>2489099</v>
      </c>
      <c r="AT2597" s="7">
        <v>19388076</v>
      </c>
      <c r="AU2597" s="7">
        <v>1037114</v>
      </c>
      <c r="AV2597" s="7">
        <v>1737888</v>
      </c>
      <c r="AW2597" s="7">
        <v>0</v>
      </c>
      <c r="AX2597" s="7">
        <v>0</v>
      </c>
      <c r="AY2597" s="7">
        <v>116269846</v>
      </c>
      <c r="AZ2597" s="7">
        <v>0</v>
      </c>
      <c r="BA2597" s="7">
        <v>182510.26499999998</v>
      </c>
      <c r="BB2597" s="7">
        <v>0</v>
      </c>
      <c r="BC2597" s="7">
        <v>39.24</v>
      </c>
      <c r="BD2597" s="7">
        <v>7318.24</v>
      </c>
      <c r="BE2597" s="7">
        <v>2483.85</v>
      </c>
      <c r="BF2597" s="7">
        <v>0</v>
      </c>
      <c r="BG2597" s="7">
        <v>2669758.2400308568</v>
      </c>
      <c r="BH2597" s="7">
        <v>157473</v>
      </c>
      <c r="BI2597" s="7">
        <v>1525308</v>
      </c>
      <c r="BJ2597" s="7">
        <v>23538127.442499995</v>
      </c>
      <c r="BK2597" s="7">
        <v>15634226.519999992</v>
      </c>
      <c r="BL2597" s="7">
        <v>4104210.6933333334</v>
      </c>
      <c r="BM2597" s="7">
        <v>23407182.303333338</v>
      </c>
      <c r="BN2597" s="130">
        <v>1.002</v>
      </c>
      <c r="BO2597" s="131">
        <v>5.8755031000000003E-3</v>
      </c>
      <c r="BP2597" s="161">
        <v>149445.31951206201</v>
      </c>
      <c r="BQ2597" s="162">
        <v>117788914</v>
      </c>
      <c r="BR2597" s="161">
        <v>2597494</v>
      </c>
      <c r="BS2597" s="163">
        <v>0</v>
      </c>
      <c r="BT2597" s="163">
        <v>4021886.3300000131</v>
      </c>
      <c r="BU2597" s="161">
        <v>140423320.97999999</v>
      </c>
      <c r="BV2597" s="161">
        <v>16304443.35</v>
      </c>
      <c r="BW2597" s="165">
        <v>47083602.500000015</v>
      </c>
      <c r="BX2597" s="161">
        <v>2597494</v>
      </c>
    </row>
    <row r="2598" spans="1:76" ht="14.45" x14ac:dyDescent="0.3">
      <c r="A2598" s="164" t="s">
        <v>2343</v>
      </c>
      <c r="B2598" s="6" t="s">
        <v>93</v>
      </c>
      <c r="C2598" s="6" t="s">
        <v>153</v>
      </c>
      <c r="D2598" s="6"/>
      <c r="E2598" s="6"/>
      <c r="F2598" s="24" t="str">
        <f>+Tabela1[[#This Row],[WK]]&amp;Tabela1[[#This Row],[PK]]&amp;Tabela1[[#This Row],[GK]]</f>
        <v>1219</v>
      </c>
      <c r="G2598" s="6" t="s">
        <v>2458</v>
      </c>
      <c r="H2598" s="7">
        <v>5676574578.2152119</v>
      </c>
      <c r="I2598" s="8">
        <v>1.371</v>
      </c>
      <c r="J2598" s="7">
        <v>7782583746.7399998</v>
      </c>
      <c r="K2598" s="15">
        <v>0.02</v>
      </c>
      <c r="L2598" s="7">
        <v>155651674.9348</v>
      </c>
      <c r="M2598" s="7">
        <v>84629830.934799999</v>
      </c>
      <c r="N2598" s="9">
        <v>1.191602838906858</v>
      </c>
      <c r="O2598" s="7">
        <v>1368242975</v>
      </c>
      <c r="P2598" s="8">
        <v>1.2949999999999999</v>
      </c>
      <c r="Q2598" s="7">
        <v>1771874653</v>
      </c>
      <c r="R2598" s="8">
        <v>1.7000000000000001E-2</v>
      </c>
      <c r="S2598" s="7">
        <v>30121869.101000004</v>
      </c>
      <c r="T2598" s="7">
        <v>25034790.101000004</v>
      </c>
      <c r="U2598" s="9">
        <v>4.9212505056438092</v>
      </c>
      <c r="V2598" s="7">
        <v>109664621.03580001</v>
      </c>
      <c r="W2598" s="9">
        <v>1.4408904595299556</v>
      </c>
      <c r="X2598" s="7">
        <v>54119029.203382768</v>
      </c>
      <c r="Y2598" s="7">
        <v>0</v>
      </c>
      <c r="Z2598" s="7">
        <v>53032.665000000001</v>
      </c>
      <c r="AA2598" s="7">
        <v>4260664.5383827677</v>
      </c>
      <c r="AB2598" s="7">
        <v>49805332</v>
      </c>
      <c r="AC2598" s="7">
        <v>0</v>
      </c>
      <c r="AD2598" s="7">
        <v>0</v>
      </c>
      <c r="AE2598" s="7">
        <v>-21150548.338967118</v>
      </c>
      <c r="AF2598" s="7">
        <v>134501126.59583288</v>
      </c>
      <c r="AG2598" s="7">
        <v>30121869.101000004</v>
      </c>
      <c r="AH2598" s="7">
        <v>0</v>
      </c>
      <c r="AI2598" s="7">
        <v>59391138</v>
      </c>
      <c r="AJ2598" s="7">
        <v>4651072</v>
      </c>
      <c r="AK2598" s="7">
        <v>0</v>
      </c>
      <c r="AL2598" s="7">
        <v>698909</v>
      </c>
      <c r="AM2598" s="7">
        <v>2010391</v>
      </c>
      <c r="AN2598" s="7">
        <v>0</v>
      </c>
      <c r="AO2598" s="7">
        <v>0</v>
      </c>
      <c r="AP2598" s="7">
        <v>48545280</v>
      </c>
      <c r="AQ2598" s="7">
        <v>0</v>
      </c>
      <c r="AR2598" s="7">
        <v>71021844</v>
      </c>
      <c r="AS2598" s="7">
        <v>5087079</v>
      </c>
      <c r="AT2598" s="7">
        <v>0</v>
      </c>
      <c r="AU2598" s="7">
        <v>843379</v>
      </c>
      <c r="AV2598" s="7">
        <v>2084065</v>
      </c>
      <c r="AW2598" s="7">
        <v>0</v>
      </c>
      <c r="AX2598" s="7">
        <v>0</v>
      </c>
      <c r="AY2598" s="7">
        <v>49963986</v>
      </c>
      <c r="AZ2598" s="7">
        <v>0</v>
      </c>
      <c r="BA2598" s="7">
        <v>53032.665000000001</v>
      </c>
      <c r="BB2598" s="7">
        <v>0</v>
      </c>
      <c r="BC2598" s="7">
        <v>33.840000000000003</v>
      </c>
      <c r="BD2598" s="7">
        <v>0.21</v>
      </c>
      <c r="BE2598" s="7">
        <v>4824.71</v>
      </c>
      <c r="BF2598" s="7">
        <v>0</v>
      </c>
      <c r="BG2598" s="7">
        <v>2435033.5383827677</v>
      </c>
      <c r="BH2598" s="7">
        <v>143628</v>
      </c>
      <c r="BI2598" s="7">
        <v>1825631</v>
      </c>
      <c r="BJ2598" s="7">
        <v>28172639.565833334</v>
      </c>
      <c r="BK2598" s="7">
        <v>22288306.18</v>
      </c>
      <c r="BL2598" s="7">
        <v>2335889.4899999998</v>
      </c>
      <c r="BM2598" s="7">
        <v>18865554.563333333</v>
      </c>
      <c r="BN2598" s="130">
        <v>1.5620000000000001</v>
      </c>
      <c r="BO2598" s="131">
        <v>4.4670313999999999E-3</v>
      </c>
      <c r="BP2598" s="161">
        <v>113620.38527306926</v>
      </c>
      <c r="BQ2598" s="162">
        <v>49805332</v>
      </c>
      <c r="BR2598" s="161">
        <v>1986324</v>
      </c>
      <c r="BS2598" s="163">
        <v>17917917.456832893</v>
      </c>
      <c r="BT2598" s="163">
        <v>0</v>
      </c>
      <c r="BU2598" s="161">
        <v>116583209.14</v>
      </c>
      <c r="BV2598" s="161">
        <v>30121869.100000001</v>
      </c>
      <c r="BW2598" s="165">
        <v>0</v>
      </c>
      <c r="BX2598" s="161">
        <v>1986324</v>
      </c>
    </row>
    <row r="2599" spans="1:76" ht="14.45" x14ac:dyDescent="0.3">
      <c r="A2599" s="164" t="s">
        <v>2343</v>
      </c>
      <c r="B2599" s="6" t="s">
        <v>97</v>
      </c>
      <c r="C2599" s="6" t="s">
        <v>33</v>
      </c>
      <c r="D2599" s="6"/>
      <c r="E2599" s="6"/>
      <c r="F2599" s="24" t="str">
        <f>+Tabela1[[#This Row],[WK]]&amp;Tabela1[[#This Row],[PK]]&amp;Tabela1[[#This Row],[GK]]</f>
        <v>1401</v>
      </c>
      <c r="G2599" s="6" t="s">
        <v>2459</v>
      </c>
      <c r="H2599" s="7">
        <v>872548015.41139674</v>
      </c>
      <c r="I2599" s="8">
        <v>1.371</v>
      </c>
      <c r="J2599" s="7">
        <v>1196263329.1499999</v>
      </c>
      <c r="K2599" s="15">
        <v>0.02</v>
      </c>
      <c r="L2599" s="7">
        <v>23925266.582999997</v>
      </c>
      <c r="M2599" s="7">
        <v>15229919.582999997</v>
      </c>
      <c r="N2599" s="9">
        <v>1.7515022210154463</v>
      </c>
      <c r="O2599" s="7">
        <v>58348267</v>
      </c>
      <c r="P2599" s="8">
        <v>1.2949999999999999</v>
      </c>
      <c r="Q2599" s="7">
        <v>75561006</v>
      </c>
      <c r="R2599" s="8">
        <v>1.7000000000000001E-2</v>
      </c>
      <c r="S2599" s="7">
        <v>1284537.1020000002</v>
      </c>
      <c r="T2599" s="7">
        <v>1042376.1020000002</v>
      </c>
      <c r="U2599" s="9">
        <v>4.3044755431303976</v>
      </c>
      <c r="V2599" s="7">
        <v>16272295.684999999</v>
      </c>
      <c r="W2599" s="9">
        <v>1.8206748105847848</v>
      </c>
      <c r="X2599" s="7">
        <v>33867147.608157963</v>
      </c>
      <c r="Y2599" s="7">
        <v>9145620</v>
      </c>
      <c r="Z2599" s="7">
        <v>752181.60499999998</v>
      </c>
      <c r="AA2599" s="7">
        <v>1177062.0031579626</v>
      </c>
      <c r="AB2599" s="7">
        <v>20126177</v>
      </c>
      <c r="AC2599" s="7">
        <v>2666107</v>
      </c>
      <c r="AD2599" s="7">
        <v>17594851.923157968</v>
      </c>
      <c r="AE2599" s="7">
        <v>0</v>
      </c>
      <c r="AF2599" s="7">
        <v>23925266.582999997</v>
      </c>
      <c r="AG2599" s="7">
        <v>1284537.1020000002</v>
      </c>
      <c r="AH2599" s="7">
        <v>17594851.923157968</v>
      </c>
      <c r="AI2599" s="7">
        <v>7271377</v>
      </c>
      <c r="AJ2599" s="7">
        <v>264459</v>
      </c>
      <c r="AK2599" s="7">
        <v>7027715</v>
      </c>
      <c r="AL2599" s="7">
        <v>2669872</v>
      </c>
      <c r="AM2599" s="7">
        <v>1309473</v>
      </c>
      <c r="AN2599" s="7">
        <v>0</v>
      </c>
      <c r="AO2599" s="7">
        <v>0</v>
      </c>
      <c r="AP2599" s="7">
        <v>20369309</v>
      </c>
      <c r="AQ2599" s="7">
        <v>0</v>
      </c>
      <c r="AR2599" s="7">
        <v>8695347</v>
      </c>
      <c r="AS2599" s="7">
        <v>242161</v>
      </c>
      <c r="AT2599" s="7">
        <v>7692736</v>
      </c>
      <c r="AU2599" s="7">
        <v>3042668</v>
      </c>
      <c r="AV2599" s="7">
        <v>1791728</v>
      </c>
      <c r="AW2599" s="7">
        <v>0</v>
      </c>
      <c r="AX2599" s="7">
        <v>0</v>
      </c>
      <c r="AY2599" s="7">
        <v>19710477</v>
      </c>
      <c r="AZ2599" s="7">
        <v>0</v>
      </c>
      <c r="BA2599" s="7">
        <v>752181.60499999998</v>
      </c>
      <c r="BB2599" s="7">
        <v>0</v>
      </c>
      <c r="BC2599" s="7">
        <v>395.15</v>
      </c>
      <c r="BD2599" s="7">
        <v>34488.68</v>
      </c>
      <c r="BE2599" s="7">
        <v>24.65</v>
      </c>
      <c r="BF2599" s="7">
        <v>0</v>
      </c>
      <c r="BG2599" s="7">
        <v>551336.00315796246</v>
      </c>
      <c r="BH2599" s="7">
        <v>32520</v>
      </c>
      <c r="BI2599" s="7">
        <v>625726</v>
      </c>
      <c r="BJ2599" s="7">
        <v>9656026.5250000022</v>
      </c>
      <c r="BK2599" s="7">
        <v>6344671.5000000037</v>
      </c>
      <c r="BL2599" s="7">
        <v>20554.486666666668</v>
      </c>
      <c r="BM2599" s="7">
        <v>13204311.126666665</v>
      </c>
      <c r="BN2599" s="130">
        <v>0.70399999999999996</v>
      </c>
      <c r="BO2599" s="131">
        <v>1.3438117999999999E-3</v>
      </c>
      <c r="BP2599" s="161">
        <v>34180.287565987375</v>
      </c>
      <c r="BQ2599" s="162">
        <v>20126177</v>
      </c>
      <c r="BR2599" s="161">
        <v>1205730</v>
      </c>
      <c r="BS2599" s="163">
        <v>0</v>
      </c>
      <c r="BT2599" s="163">
        <v>3576191.3918420374</v>
      </c>
      <c r="BU2599" s="161">
        <v>23925266.579999998</v>
      </c>
      <c r="BV2599" s="161">
        <v>1284537.1000000001</v>
      </c>
      <c r="BW2599" s="165">
        <v>21171043.311842039</v>
      </c>
      <c r="BX2599" s="161">
        <v>1205730</v>
      </c>
    </row>
    <row r="2600" spans="1:76" ht="14.45" x14ac:dyDescent="0.3">
      <c r="A2600" s="164" t="s">
        <v>2343</v>
      </c>
      <c r="B2600" s="6" t="s">
        <v>97</v>
      </c>
      <c r="C2600" s="6" t="s">
        <v>32</v>
      </c>
      <c r="D2600" s="6"/>
      <c r="E2600" s="6"/>
      <c r="F2600" s="24" t="str">
        <f>+Tabela1[[#This Row],[WK]]&amp;Tabela1[[#This Row],[PK]]&amp;Tabela1[[#This Row],[GK]]</f>
        <v>1402</v>
      </c>
      <c r="G2600" s="6" t="s">
        <v>2460</v>
      </c>
      <c r="H2600" s="7">
        <v>2957328686.6762018</v>
      </c>
      <c r="I2600" s="8">
        <v>1.371</v>
      </c>
      <c r="J2600" s="7">
        <v>4054497629.4300008</v>
      </c>
      <c r="K2600" s="15">
        <v>0.02</v>
      </c>
      <c r="L2600" s="7">
        <v>81089952.588600025</v>
      </c>
      <c r="M2600" s="7">
        <v>48625888.588600025</v>
      </c>
      <c r="N2600" s="9">
        <v>1.4978373806988559</v>
      </c>
      <c r="O2600" s="7">
        <v>413525118</v>
      </c>
      <c r="P2600" s="8">
        <v>1.2949999999999999</v>
      </c>
      <c r="Q2600" s="7">
        <v>535515028</v>
      </c>
      <c r="R2600" s="8">
        <v>1.7000000000000001E-2</v>
      </c>
      <c r="S2600" s="7">
        <v>9103755.4759999998</v>
      </c>
      <c r="T2600" s="7">
        <v>7265870.4759999998</v>
      </c>
      <c r="U2600" s="9">
        <v>3.9533868963509686</v>
      </c>
      <c r="V2600" s="7">
        <v>55891759.064600021</v>
      </c>
      <c r="W2600" s="9">
        <v>1.6294047625282173</v>
      </c>
      <c r="X2600" s="7">
        <v>112033080.9043127</v>
      </c>
      <c r="Y2600" s="7">
        <v>34848633</v>
      </c>
      <c r="Z2600" s="7">
        <v>835570.68</v>
      </c>
      <c r="AA2600" s="7">
        <v>2181899.2243126975</v>
      </c>
      <c r="AB2600" s="7">
        <v>74166978</v>
      </c>
      <c r="AC2600" s="7">
        <v>0</v>
      </c>
      <c r="AD2600" s="7">
        <v>56141321.839712679</v>
      </c>
      <c r="AE2600" s="7">
        <v>0</v>
      </c>
      <c r="AF2600" s="7">
        <v>81089952.588600025</v>
      </c>
      <c r="AG2600" s="7">
        <v>9103755.4759999998</v>
      </c>
      <c r="AH2600" s="7">
        <v>56141321.839712679</v>
      </c>
      <c r="AI2600" s="7">
        <v>27147672</v>
      </c>
      <c r="AJ2600" s="7">
        <v>1554965</v>
      </c>
      <c r="AK2600" s="7">
        <v>12094285</v>
      </c>
      <c r="AL2600" s="7">
        <v>3069037</v>
      </c>
      <c r="AM2600" s="7">
        <v>953342</v>
      </c>
      <c r="AN2600" s="7">
        <v>0</v>
      </c>
      <c r="AO2600" s="7">
        <v>0</v>
      </c>
      <c r="AP2600" s="7">
        <v>73921718</v>
      </c>
      <c r="AQ2600" s="7">
        <v>11934</v>
      </c>
      <c r="AR2600" s="7">
        <v>32464064</v>
      </c>
      <c r="AS2600" s="7">
        <v>1837885</v>
      </c>
      <c r="AT2600" s="7">
        <v>12340131</v>
      </c>
      <c r="AU2600" s="7">
        <v>3485848</v>
      </c>
      <c r="AV2600" s="7">
        <v>946044</v>
      </c>
      <c r="AW2600" s="7">
        <v>0</v>
      </c>
      <c r="AX2600" s="7">
        <v>0</v>
      </c>
      <c r="AY2600" s="7">
        <v>72753972</v>
      </c>
      <c r="AZ2600" s="7">
        <v>4866</v>
      </c>
      <c r="BA2600" s="7">
        <v>835570.68</v>
      </c>
      <c r="BB2600" s="7">
        <v>0</v>
      </c>
      <c r="BC2600" s="7">
        <v>16.829999999999998</v>
      </c>
      <c r="BD2600" s="7">
        <v>39732.980000000003</v>
      </c>
      <c r="BE2600" s="7">
        <v>0</v>
      </c>
      <c r="BF2600" s="7">
        <v>0</v>
      </c>
      <c r="BG2600" s="7">
        <v>1443900.2243126978</v>
      </c>
      <c r="BH2600" s="7">
        <v>85167</v>
      </c>
      <c r="BI2600" s="7">
        <v>737999</v>
      </c>
      <c r="BJ2600" s="7">
        <v>11388585.772500001</v>
      </c>
      <c r="BK2600" s="7">
        <v>10034270.803333335</v>
      </c>
      <c r="BL2600" s="7">
        <v>58686.333333333336</v>
      </c>
      <c r="BM2600" s="7">
        <v>5299887.209999999</v>
      </c>
      <c r="BN2600" s="130">
        <v>0.80900000000000005</v>
      </c>
      <c r="BO2600" s="131">
        <v>4.2610169000000002E-3</v>
      </c>
      <c r="BP2600" s="161">
        <v>106458.75</v>
      </c>
      <c r="BQ2600" s="162">
        <v>74166978</v>
      </c>
      <c r="BR2600" s="161">
        <v>3082788</v>
      </c>
      <c r="BS2600" s="163">
        <v>4189560.1443127003</v>
      </c>
      <c r="BT2600" s="163">
        <v>0</v>
      </c>
      <c r="BU2600" s="161">
        <v>81089952.590000004</v>
      </c>
      <c r="BV2600" s="161">
        <v>9103755.4800000004</v>
      </c>
      <c r="BW2600" s="165">
        <v>51951761.700000003</v>
      </c>
      <c r="BX2600" s="161">
        <v>3082788</v>
      </c>
    </row>
    <row r="2601" spans="1:76" ht="14.45" x14ac:dyDescent="0.3">
      <c r="A2601" s="164" t="s">
        <v>2343</v>
      </c>
      <c r="B2601" s="6" t="s">
        <v>97</v>
      </c>
      <c r="C2601" s="6" t="s">
        <v>37</v>
      </c>
      <c r="D2601" s="6"/>
      <c r="E2601" s="6"/>
      <c r="F2601" s="24" t="str">
        <f>+Tabela1[[#This Row],[WK]]&amp;Tabela1[[#This Row],[PK]]&amp;Tabela1[[#This Row],[GK]]</f>
        <v>1403</v>
      </c>
      <c r="G2601" s="6" t="s">
        <v>2461</v>
      </c>
      <c r="H2601" s="7">
        <v>3441083079.8887901</v>
      </c>
      <c r="I2601" s="8">
        <v>1.371</v>
      </c>
      <c r="J2601" s="7">
        <v>4717724902.5</v>
      </c>
      <c r="K2601" s="15">
        <v>0.02</v>
      </c>
      <c r="L2601" s="7">
        <v>94354498.049999997</v>
      </c>
      <c r="M2601" s="7">
        <v>57407856.049999997</v>
      </c>
      <c r="N2601" s="9">
        <v>1.5538044309953798</v>
      </c>
      <c r="O2601" s="7">
        <v>432063750</v>
      </c>
      <c r="P2601" s="8">
        <v>1.2949999999999999</v>
      </c>
      <c r="Q2601" s="7">
        <v>559522556</v>
      </c>
      <c r="R2601" s="8">
        <v>1.7000000000000001E-2</v>
      </c>
      <c r="S2601" s="7">
        <v>9511883.4520000014</v>
      </c>
      <c r="T2601" s="7">
        <v>8097772.4520000014</v>
      </c>
      <c r="U2601" s="9">
        <v>5.7264051068126909</v>
      </c>
      <c r="V2601" s="7">
        <v>65505628.502000004</v>
      </c>
      <c r="W2601" s="9">
        <v>1.7076210287634344</v>
      </c>
      <c r="X2601" s="7">
        <v>147815489.10797036</v>
      </c>
      <c r="Y2601" s="7">
        <v>26653015</v>
      </c>
      <c r="Z2601" s="7">
        <v>1009099.7000000001</v>
      </c>
      <c r="AA2601" s="7">
        <v>3456043.4079703446</v>
      </c>
      <c r="AB2601" s="7">
        <v>111585862</v>
      </c>
      <c r="AC2601" s="7">
        <v>5111469</v>
      </c>
      <c r="AD2601" s="7">
        <v>82309860.605970353</v>
      </c>
      <c r="AE2601" s="7">
        <v>0</v>
      </c>
      <c r="AF2601" s="7">
        <v>94354498.049999997</v>
      </c>
      <c r="AG2601" s="7">
        <v>9511883.4520000014</v>
      </c>
      <c r="AH2601" s="7">
        <v>82309860.605970353</v>
      </c>
      <c r="AI2601" s="7">
        <v>30896172</v>
      </c>
      <c r="AJ2601" s="7">
        <v>1149697</v>
      </c>
      <c r="AK2601" s="7">
        <v>23746120</v>
      </c>
      <c r="AL2601" s="7">
        <v>3710851</v>
      </c>
      <c r="AM2601" s="7">
        <v>1853959</v>
      </c>
      <c r="AN2601" s="7">
        <v>0</v>
      </c>
      <c r="AO2601" s="7">
        <v>0</v>
      </c>
      <c r="AP2601" s="7">
        <v>112158570</v>
      </c>
      <c r="AQ2601" s="7">
        <v>0</v>
      </c>
      <c r="AR2601" s="7">
        <v>36946642</v>
      </c>
      <c r="AS2601" s="7">
        <v>1414111</v>
      </c>
      <c r="AT2601" s="7">
        <v>23123459</v>
      </c>
      <c r="AU2601" s="7">
        <v>5339797</v>
      </c>
      <c r="AV2601" s="7">
        <v>2029326</v>
      </c>
      <c r="AW2601" s="7">
        <v>0</v>
      </c>
      <c r="AX2601" s="7">
        <v>0</v>
      </c>
      <c r="AY2601" s="7">
        <v>109848487</v>
      </c>
      <c r="AZ2601" s="7">
        <v>0</v>
      </c>
      <c r="BA2601" s="7">
        <v>1009099.7000000001</v>
      </c>
      <c r="BB2601" s="7">
        <v>0</v>
      </c>
      <c r="BC2601" s="7">
        <v>112.49</v>
      </c>
      <c r="BD2601" s="7">
        <v>47300.36</v>
      </c>
      <c r="BE2601" s="7">
        <v>754.08</v>
      </c>
      <c r="BF2601" s="7">
        <v>0</v>
      </c>
      <c r="BG2601" s="7">
        <v>1788790.4079703444</v>
      </c>
      <c r="BH2601" s="7">
        <v>105510</v>
      </c>
      <c r="BI2601" s="7">
        <v>1667253</v>
      </c>
      <c r="BJ2601" s="7">
        <v>25728579.440833338</v>
      </c>
      <c r="BK2601" s="7">
        <v>18699285.376666673</v>
      </c>
      <c r="BL2601" s="7">
        <v>936986.78333333333</v>
      </c>
      <c r="BM2601" s="7">
        <v>26243202.689999998</v>
      </c>
      <c r="BN2601" s="130">
        <v>0.90900000000000003</v>
      </c>
      <c r="BO2601" s="131">
        <v>4.2927362000000002E-3</v>
      </c>
      <c r="BP2601" s="161">
        <v>109187.1307236366</v>
      </c>
      <c r="BQ2601" s="162">
        <v>111585862</v>
      </c>
      <c r="BR2601" s="161">
        <v>5631091</v>
      </c>
      <c r="BS2601" s="163">
        <v>0</v>
      </c>
      <c r="BT2601" s="163">
        <v>4156670.8700000048</v>
      </c>
      <c r="BU2601" s="161">
        <v>94354498.049999997</v>
      </c>
      <c r="BV2601" s="161">
        <v>9511883.4499999993</v>
      </c>
      <c r="BW2601" s="165">
        <v>86466531.480000004</v>
      </c>
      <c r="BX2601" s="161">
        <v>5631091</v>
      </c>
    </row>
    <row r="2602" spans="1:76" ht="14.45" x14ac:dyDescent="0.3">
      <c r="A2602" s="164" t="s">
        <v>2343</v>
      </c>
      <c r="B2602" s="6" t="s">
        <v>97</v>
      </c>
      <c r="C2602" s="6" t="s">
        <v>39</v>
      </c>
      <c r="D2602" s="6"/>
      <c r="E2602" s="6"/>
      <c r="F2602" s="24" t="str">
        <f>+Tabela1[[#This Row],[WK]]&amp;Tabela1[[#This Row],[PK]]&amp;Tabela1[[#This Row],[GK]]</f>
        <v>1404</v>
      </c>
      <c r="G2602" s="6" t="s">
        <v>2462</v>
      </c>
      <c r="H2602" s="7">
        <v>1245010315.423398</v>
      </c>
      <c r="I2602" s="8">
        <v>1.371</v>
      </c>
      <c r="J2602" s="7">
        <v>1706909142.45</v>
      </c>
      <c r="K2602" s="15">
        <v>0.02</v>
      </c>
      <c r="L2602" s="7">
        <v>34138182.848999999</v>
      </c>
      <c r="M2602" s="7">
        <v>21920712.848999999</v>
      </c>
      <c r="N2602" s="9">
        <v>1.7942104911245944</v>
      </c>
      <c r="O2602" s="7">
        <v>184210396</v>
      </c>
      <c r="P2602" s="8">
        <v>1.2949999999999999</v>
      </c>
      <c r="Q2602" s="7">
        <v>238552463</v>
      </c>
      <c r="R2602" s="8">
        <v>1.7000000000000001E-2</v>
      </c>
      <c r="S2602" s="7">
        <v>4055391.8710000003</v>
      </c>
      <c r="T2602" s="7">
        <v>3225282.8710000003</v>
      </c>
      <c r="U2602" s="9">
        <v>3.8853727293644571</v>
      </c>
      <c r="V2602" s="7">
        <v>25145995.719999999</v>
      </c>
      <c r="W2602" s="9">
        <v>1.9272537625562565</v>
      </c>
      <c r="X2602" s="7">
        <v>55576035.704576328</v>
      </c>
      <c r="Y2602" s="7">
        <v>14874112</v>
      </c>
      <c r="Z2602" s="7">
        <v>528155.11</v>
      </c>
      <c r="AA2602" s="7">
        <v>1007062.5945763245</v>
      </c>
      <c r="AB2602" s="7">
        <v>35098624</v>
      </c>
      <c r="AC2602" s="7">
        <v>4068082</v>
      </c>
      <c r="AD2602" s="7">
        <v>30430039.98457633</v>
      </c>
      <c r="AE2602" s="7">
        <v>0</v>
      </c>
      <c r="AF2602" s="7">
        <v>34138182.848999999</v>
      </c>
      <c r="AG2602" s="7">
        <v>4055391.8710000003</v>
      </c>
      <c r="AH2602" s="7">
        <v>30430039.98457633</v>
      </c>
      <c r="AI2602" s="7">
        <v>10216708</v>
      </c>
      <c r="AJ2602" s="7">
        <v>784154</v>
      </c>
      <c r="AK2602" s="7">
        <v>13389577</v>
      </c>
      <c r="AL2602" s="7">
        <v>2967110</v>
      </c>
      <c r="AM2602" s="7">
        <v>377086</v>
      </c>
      <c r="AN2602" s="7">
        <v>0</v>
      </c>
      <c r="AO2602" s="7">
        <v>0</v>
      </c>
      <c r="AP2602" s="7">
        <v>33966505</v>
      </c>
      <c r="AQ2602" s="7">
        <v>7957</v>
      </c>
      <c r="AR2602" s="7">
        <v>12217470</v>
      </c>
      <c r="AS2602" s="7">
        <v>830109</v>
      </c>
      <c r="AT2602" s="7">
        <v>15948121</v>
      </c>
      <c r="AU2602" s="7">
        <v>3401226</v>
      </c>
      <c r="AV2602" s="7">
        <v>381863</v>
      </c>
      <c r="AW2602" s="7">
        <v>0</v>
      </c>
      <c r="AX2602" s="7">
        <v>0</v>
      </c>
      <c r="AY2602" s="7">
        <v>34533809</v>
      </c>
      <c r="AZ2602" s="7">
        <v>3244</v>
      </c>
      <c r="BA2602" s="7">
        <v>528155.11</v>
      </c>
      <c r="BB2602" s="7">
        <v>0</v>
      </c>
      <c r="BC2602" s="7">
        <v>481.51</v>
      </c>
      <c r="BD2602" s="7">
        <v>23510.53</v>
      </c>
      <c r="BE2602" s="7">
        <v>69.36</v>
      </c>
      <c r="BF2602" s="7">
        <v>0</v>
      </c>
      <c r="BG2602" s="7">
        <v>716092.59457632445</v>
      </c>
      <c r="BH2602" s="7">
        <v>42238</v>
      </c>
      <c r="BI2602" s="7">
        <v>290970</v>
      </c>
      <c r="BJ2602" s="7">
        <v>4490169.3899999997</v>
      </c>
      <c r="BK2602" s="7">
        <v>3191550.0599999996</v>
      </c>
      <c r="BL2602" s="7">
        <v>125925.43333333333</v>
      </c>
      <c r="BM2602" s="7">
        <v>4942626.4533333331</v>
      </c>
      <c r="BN2602" s="130">
        <v>0.69099999999999995</v>
      </c>
      <c r="BO2602" s="131">
        <v>2.1572988E-3</v>
      </c>
      <c r="BP2602" s="161">
        <v>52797.5</v>
      </c>
      <c r="BQ2602" s="162">
        <v>35098624</v>
      </c>
      <c r="BR2602" s="161">
        <v>628331</v>
      </c>
      <c r="BS2602" s="163">
        <v>0</v>
      </c>
      <c r="BT2602" s="163">
        <v>3320558.2699999958</v>
      </c>
      <c r="BU2602" s="161">
        <v>34138182.850000001</v>
      </c>
      <c r="BV2602" s="161">
        <v>4055391.87</v>
      </c>
      <c r="BW2602" s="165">
        <v>33750598.25</v>
      </c>
      <c r="BX2602" s="161">
        <v>628331</v>
      </c>
    </row>
    <row r="2603" spans="1:76" ht="14.45" x14ac:dyDescent="0.3">
      <c r="A2603" s="164" t="s">
        <v>2343</v>
      </c>
      <c r="B2603" s="6" t="s">
        <v>97</v>
      </c>
      <c r="C2603" s="6" t="s">
        <v>42</v>
      </c>
      <c r="D2603" s="6"/>
      <c r="E2603" s="6"/>
      <c r="F2603" s="24" t="str">
        <f>+Tabela1[[#This Row],[WK]]&amp;Tabela1[[#This Row],[PK]]&amp;Tabela1[[#This Row],[GK]]</f>
        <v>1405</v>
      </c>
      <c r="G2603" s="6" t="s">
        <v>2463</v>
      </c>
      <c r="H2603" s="7">
        <v>5054741634.9923801</v>
      </c>
      <c r="I2603" s="8">
        <v>1.371</v>
      </c>
      <c r="J2603" s="7">
        <v>6930050781.5699997</v>
      </c>
      <c r="K2603" s="15">
        <v>0.02</v>
      </c>
      <c r="L2603" s="7">
        <v>138601015.63139999</v>
      </c>
      <c r="M2603" s="7">
        <v>62550253.631399989</v>
      </c>
      <c r="N2603" s="9">
        <v>0.82248030113623305</v>
      </c>
      <c r="O2603" s="7">
        <v>933354228</v>
      </c>
      <c r="P2603" s="8">
        <v>1.2949999999999999</v>
      </c>
      <c r="Q2603" s="7">
        <v>1208693726</v>
      </c>
      <c r="R2603" s="8">
        <v>1.7000000000000001E-2</v>
      </c>
      <c r="S2603" s="7">
        <v>20547793.342</v>
      </c>
      <c r="T2603" s="7">
        <v>17654988.342</v>
      </c>
      <c r="U2603" s="9">
        <v>6.1030689389709991</v>
      </c>
      <c r="V2603" s="7">
        <v>80205241.973399997</v>
      </c>
      <c r="W2603" s="9">
        <v>1.015981985883663</v>
      </c>
      <c r="X2603" s="7">
        <v>74127115.463157624</v>
      </c>
      <c r="Y2603" s="7">
        <v>0</v>
      </c>
      <c r="Z2603" s="7">
        <v>185333.19</v>
      </c>
      <c r="AA2603" s="7">
        <v>3089583.2731576283</v>
      </c>
      <c r="AB2603" s="7">
        <v>70852199</v>
      </c>
      <c r="AC2603" s="7">
        <v>0</v>
      </c>
      <c r="AD2603" s="7">
        <v>0</v>
      </c>
      <c r="AE2603" s="7">
        <v>-4871021.7413386721</v>
      </c>
      <c r="AF2603" s="7">
        <v>133729993.89006132</v>
      </c>
      <c r="AG2603" s="7">
        <v>20547793.342</v>
      </c>
      <c r="AH2603" s="7">
        <v>0</v>
      </c>
      <c r="AI2603" s="7">
        <v>63596509</v>
      </c>
      <c r="AJ2603" s="7">
        <v>2912450</v>
      </c>
      <c r="AK2603" s="7">
        <v>0</v>
      </c>
      <c r="AL2603" s="7">
        <v>5286545</v>
      </c>
      <c r="AM2603" s="7">
        <v>1187588</v>
      </c>
      <c r="AN2603" s="7">
        <v>0</v>
      </c>
      <c r="AO2603" s="7">
        <v>-17016841</v>
      </c>
      <c r="AP2603" s="7">
        <v>71202700</v>
      </c>
      <c r="AQ2603" s="7">
        <v>0</v>
      </c>
      <c r="AR2603" s="7">
        <v>76050762</v>
      </c>
      <c r="AS2603" s="7">
        <v>2892805</v>
      </c>
      <c r="AT2603" s="7">
        <v>0</v>
      </c>
      <c r="AU2603" s="7">
        <v>5960251</v>
      </c>
      <c r="AV2603" s="7">
        <v>1809921</v>
      </c>
      <c r="AW2603" s="7">
        <v>0</v>
      </c>
      <c r="AX2603" s="7">
        <v>-19661423</v>
      </c>
      <c r="AY2603" s="7">
        <v>69756285</v>
      </c>
      <c r="AZ2603" s="7">
        <v>0</v>
      </c>
      <c r="BA2603" s="7">
        <v>185333.19</v>
      </c>
      <c r="BB2603" s="7">
        <v>0</v>
      </c>
      <c r="BC2603" s="7">
        <v>385.56</v>
      </c>
      <c r="BD2603" s="7">
        <v>7540.19</v>
      </c>
      <c r="BE2603" s="7">
        <v>0</v>
      </c>
      <c r="BF2603" s="7">
        <v>0</v>
      </c>
      <c r="BG2603" s="7">
        <v>1792130.2731576283</v>
      </c>
      <c r="BH2603" s="7">
        <v>105707</v>
      </c>
      <c r="BI2603" s="7">
        <v>1297453</v>
      </c>
      <c r="BJ2603" s="7">
        <v>20021930.029166665</v>
      </c>
      <c r="BK2603" s="7">
        <v>13081660.209999997</v>
      </c>
      <c r="BL2603" s="7">
        <v>103594.37666666666</v>
      </c>
      <c r="BM2603" s="7">
        <v>27553890.523333337</v>
      </c>
      <c r="BN2603" s="130">
        <v>1.585</v>
      </c>
      <c r="BO2603" s="131">
        <v>3.7704749000000001E-3</v>
      </c>
      <c r="BP2603" s="161">
        <v>95903.245483228762</v>
      </c>
      <c r="BQ2603" s="162">
        <v>70852199</v>
      </c>
      <c r="BR2603" s="161">
        <v>2562192</v>
      </c>
      <c r="BS2603" s="163">
        <v>0</v>
      </c>
      <c r="BT2603" s="163">
        <v>0</v>
      </c>
      <c r="BU2603" s="161">
        <v>133729993.89</v>
      </c>
      <c r="BV2603" s="161">
        <v>20547793.34</v>
      </c>
      <c r="BW2603" s="165">
        <v>0</v>
      </c>
      <c r="BX2603" s="161">
        <v>2562192</v>
      </c>
    </row>
    <row r="2604" spans="1:76" ht="14.45" x14ac:dyDescent="0.3">
      <c r="A2604" s="164" t="s">
        <v>2343</v>
      </c>
      <c r="B2604" s="6" t="s">
        <v>97</v>
      </c>
      <c r="C2604" s="6" t="s">
        <v>44</v>
      </c>
      <c r="D2604" s="6"/>
      <c r="E2604" s="6"/>
      <c r="F2604" s="24" t="str">
        <f>+Tabela1[[#This Row],[WK]]&amp;Tabela1[[#This Row],[PK]]&amp;Tabela1[[#This Row],[GK]]</f>
        <v>1406</v>
      </c>
      <c r="G2604" s="6" t="s">
        <v>2464</v>
      </c>
      <c r="H2604" s="7">
        <v>3186543951.9089999</v>
      </c>
      <c r="I2604" s="8">
        <v>1.371</v>
      </c>
      <c r="J2604" s="7">
        <v>4368751758.0999994</v>
      </c>
      <c r="K2604" s="15">
        <v>0.02</v>
      </c>
      <c r="L2604" s="7">
        <v>87375035.161999986</v>
      </c>
      <c r="M2604" s="7">
        <v>50359055.161999986</v>
      </c>
      <c r="N2604" s="9">
        <v>1.3604679698335689</v>
      </c>
      <c r="O2604" s="7">
        <v>567185838</v>
      </c>
      <c r="P2604" s="8">
        <v>1.2949999999999999</v>
      </c>
      <c r="Q2604" s="7">
        <v>734505659</v>
      </c>
      <c r="R2604" s="8">
        <v>1.7000000000000001E-2</v>
      </c>
      <c r="S2604" s="7">
        <v>12486596.203000002</v>
      </c>
      <c r="T2604" s="7">
        <v>10597927.203000002</v>
      </c>
      <c r="U2604" s="9">
        <v>5.6113205664941823</v>
      </c>
      <c r="V2604" s="7">
        <v>60956982.36499998</v>
      </c>
      <c r="W2604" s="9">
        <v>1.5668302871721058</v>
      </c>
      <c r="X2604" s="7">
        <v>109173647.65326647</v>
      </c>
      <c r="Y2604" s="7">
        <v>23462265</v>
      </c>
      <c r="Z2604" s="7">
        <v>621939.00999999989</v>
      </c>
      <c r="AA2604" s="7">
        <v>2594847.6432664753</v>
      </c>
      <c r="AB2604" s="7">
        <v>82494596</v>
      </c>
      <c r="AC2604" s="7">
        <v>0</v>
      </c>
      <c r="AD2604" s="7">
        <v>48216665.288266487</v>
      </c>
      <c r="AE2604" s="7">
        <v>0</v>
      </c>
      <c r="AF2604" s="7">
        <v>87375035.161999986</v>
      </c>
      <c r="AG2604" s="7">
        <v>12486596.203000002</v>
      </c>
      <c r="AH2604" s="7">
        <v>48216665.288266487</v>
      </c>
      <c r="AI2604" s="7">
        <v>30954155</v>
      </c>
      <c r="AJ2604" s="7">
        <v>2091899</v>
      </c>
      <c r="AK2604" s="7">
        <v>7091330</v>
      </c>
      <c r="AL2604" s="7">
        <v>5249066</v>
      </c>
      <c r="AM2604" s="7">
        <v>861451</v>
      </c>
      <c r="AN2604" s="7">
        <v>0</v>
      </c>
      <c r="AO2604" s="7">
        <v>0</v>
      </c>
      <c r="AP2604" s="7">
        <v>81230542</v>
      </c>
      <c r="AQ2604" s="7">
        <v>87522</v>
      </c>
      <c r="AR2604" s="7">
        <v>37015980</v>
      </c>
      <c r="AS2604" s="7">
        <v>1888669</v>
      </c>
      <c r="AT2604" s="7">
        <v>8419983</v>
      </c>
      <c r="AU2604" s="7">
        <v>5872805</v>
      </c>
      <c r="AV2604" s="7">
        <v>1147423</v>
      </c>
      <c r="AW2604" s="7">
        <v>0</v>
      </c>
      <c r="AX2604" s="7">
        <v>0</v>
      </c>
      <c r="AY2604" s="7">
        <v>81107174</v>
      </c>
      <c r="AZ2604" s="7">
        <v>34061</v>
      </c>
      <c r="BA2604" s="7">
        <v>621939.00999999989</v>
      </c>
      <c r="BB2604" s="7">
        <v>0</v>
      </c>
      <c r="BC2604" s="7">
        <v>538.36</v>
      </c>
      <c r="BD2604" s="7">
        <v>27567.23</v>
      </c>
      <c r="BE2604" s="7">
        <v>508.76</v>
      </c>
      <c r="BF2604" s="7">
        <v>0</v>
      </c>
      <c r="BG2604" s="7">
        <v>1645005.6432664753</v>
      </c>
      <c r="BH2604" s="7">
        <v>97029</v>
      </c>
      <c r="BI2604" s="7">
        <v>949842</v>
      </c>
      <c r="BJ2604" s="7">
        <v>14657698.580000002</v>
      </c>
      <c r="BK2604" s="7">
        <v>8801391.0900000036</v>
      </c>
      <c r="BL2604" s="7">
        <v>967471.04666666675</v>
      </c>
      <c r="BM2604" s="7">
        <v>21490287.866666663</v>
      </c>
      <c r="BN2604" s="130">
        <v>0.92800000000000005</v>
      </c>
      <c r="BO2604" s="131">
        <v>4.0426181999999996E-3</v>
      </c>
      <c r="BP2604" s="161">
        <v>102825.29879867895</v>
      </c>
      <c r="BQ2604" s="162">
        <v>82494596</v>
      </c>
      <c r="BR2604" s="161">
        <v>1822428</v>
      </c>
      <c r="BS2604" s="163">
        <v>0</v>
      </c>
      <c r="BT2604" s="163">
        <v>0</v>
      </c>
      <c r="BU2604" s="161">
        <v>87375035.159999996</v>
      </c>
      <c r="BV2604" s="161">
        <v>12486596.199999999</v>
      </c>
      <c r="BW2604" s="165">
        <v>48216665.289999999</v>
      </c>
      <c r="BX2604" s="161">
        <v>1822428</v>
      </c>
    </row>
    <row r="2605" spans="1:76" ht="14.45" x14ac:dyDescent="0.3">
      <c r="A2605" s="164" t="s">
        <v>2343</v>
      </c>
      <c r="B2605" s="6" t="s">
        <v>97</v>
      </c>
      <c r="C2605" s="6" t="s">
        <v>51</v>
      </c>
      <c r="D2605" s="6"/>
      <c r="E2605" s="6"/>
      <c r="F2605" s="24" t="str">
        <f>+Tabela1[[#This Row],[WK]]&amp;Tabela1[[#This Row],[PK]]&amp;Tabela1[[#This Row],[GK]]</f>
        <v>1407</v>
      </c>
      <c r="G2605" s="6" t="s">
        <v>2465</v>
      </c>
      <c r="H2605" s="7">
        <v>1918624688.5516033</v>
      </c>
      <c r="I2605" s="8">
        <v>1.371</v>
      </c>
      <c r="J2605" s="7">
        <v>2630434448</v>
      </c>
      <c r="K2605" s="15">
        <v>0.02</v>
      </c>
      <c r="L2605" s="7">
        <v>52608688.960000001</v>
      </c>
      <c r="M2605" s="7">
        <v>32818575.960000001</v>
      </c>
      <c r="N2605" s="9">
        <v>1.658331913516613</v>
      </c>
      <c r="O2605" s="7">
        <v>169397547</v>
      </c>
      <c r="P2605" s="8">
        <v>1.2949999999999999</v>
      </c>
      <c r="Q2605" s="7">
        <v>219369823</v>
      </c>
      <c r="R2605" s="8">
        <v>1.7000000000000001E-2</v>
      </c>
      <c r="S2605" s="7">
        <v>3729286.9910000004</v>
      </c>
      <c r="T2605" s="7">
        <v>2948057.9910000004</v>
      </c>
      <c r="U2605" s="9">
        <v>3.773615663269029</v>
      </c>
      <c r="V2605" s="7">
        <v>35766633.951000005</v>
      </c>
      <c r="W2605" s="9">
        <v>1.7386631339365222</v>
      </c>
      <c r="X2605" s="7">
        <v>52955552.048113175</v>
      </c>
      <c r="Y2605" s="7">
        <v>11279679</v>
      </c>
      <c r="Z2605" s="7">
        <v>565518.24</v>
      </c>
      <c r="AA2605" s="7">
        <v>1728092.8081131754</v>
      </c>
      <c r="AB2605" s="7">
        <v>32472635</v>
      </c>
      <c r="AC2605" s="7">
        <v>6909627</v>
      </c>
      <c r="AD2605" s="7">
        <v>17188918.097113173</v>
      </c>
      <c r="AE2605" s="7">
        <v>0</v>
      </c>
      <c r="AF2605" s="7">
        <v>52608688.960000001</v>
      </c>
      <c r="AG2605" s="7">
        <v>3729286.9910000004</v>
      </c>
      <c r="AH2605" s="7">
        <v>17188918.097113173</v>
      </c>
      <c r="AI2605" s="7">
        <v>16549237</v>
      </c>
      <c r="AJ2605" s="7">
        <v>1905079</v>
      </c>
      <c r="AK2605" s="7">
        <v>12398738</v>
      </c>
      <c r="AL2605" s="7">
        <v>1962554</v>
      </c>
      <c r="AM2605" s="7">
        <v>834102</v>
      </c>
      <c r="AN2605" s="7">
        <v>0</v>
      </c>
      <c r="AO2605" s="7">
        <v>0</v>
      </c>
      <c r="AP2605" s="7">
        <v>31536029</v>
      </c>
      <c r="AQ2605" s="7">
        <v>0</v>
      </c>
      <c r="AR2605" s="7">
        <v>19790113</v>
      </c>
      <c r="AS2605" s="7">
        <v>781229</v>
      </c>
      <c r="AT2605" s="7">
        <v>14714068</v>
      </c>
      <c r="AU2605" s="7">
        <v>2398174</v>
      </c>
      <c r="AV2605" s="7">
        <v>1434799</v>
      </c>
      <c r="AW2605" s="7">
        <v>0</v>
      </c>
      <c r="AX2605" s="7">
        <v>0</v>
      </c>
      <c r="AY2605" s="7">
        <v>31611727</v>
      </c>
      <c r="AZ2605" s="7">
        <v>0</v>
      </c>
      <c r="BA2605" s="7">
        <v>565518.24</v>
      </c>
      <c r="BB2605" s="7">
        <v>0</v>
      </c>
      <c r="BC2605" s="7">
        <v>472.2</v>
      </c>
      <c r="BD2605" s="7">
        <v>10138.530000000001</v>
      </c>
      <c r="BE2605" s="7">
        <v>30433.82</v>
      </c>
      <c r="BF2605" s="7">
        <v>0</v>
      </c>
      <c r="BG2605" s="7">
        <v>968957.80811317533</v>
      </c>
      <c r="BH2605" s="7">
        <v>57153</v>
      </c>
      <c r="BI2605" s="7">
        <v>759135</v>
      </c>
      <c r="BJ2605" s="7">
        <v>11714783.720833329</v>
      </c>
      <c r="BK2605" s="7">
        <v>7804053.8666666616</v>
      </c>
      <c r="BL2605" s="7">
        <v>3770.186666666667</v>
      </c>
      <c r="BM2605" s="7">
        <v>15635379.043333335</v>
      </c>
      <c r="BN2605" s="130">
        <v>0.8</v>
      </c>
      <c r="BO2605" s="131">
        <v>2.6448688000000001E-3</v>
      </c>
      <c r="BP2605" s="161">
        <v>67273.092149305347</v>
      </c>
      <c r="BQ2605" s="162">
        <v>32472635</v>
      </c>
      <c r="BR2605" s="161">
        <v>2068795</v>
      </c>
      <c r="BS2605" s="163">
        <v>0</v>
      </c>
      <c r="BT2605" s="163">
        <v>4272010.950000003</v>
      </c>
      <c r="BU2605" s="161">
        <v>52608688.960000001</v>
      </c>
      <c r="BV2605" s="161">
        <v>3729286.99</v>
      </c>
      <c r="BW2605" s="165">
        <v>21460929.050000004</v>
      </c>
      <c r="BX2605" s="161">
        <v>2068795</v>
      </c>
    </row>
    <row r="2606" spans="1:76" ht="14.45" x14ac:dyDescent="0.3">
      <c r="A2606" s="164" t="s">
        <v>2343</v>
      </c>
      <c r="B2606" s="6" t="s">
        <v>97</v>
      </c>
      <c r="C2606" s="6" t="s">
        <v>75</v>
      </c>
      <c r="D2606" s="6"/>
      <c r="E2606" s="6"/>
      <c r="F2606" s="24" t="str">
        <f>+Tabela1[[#This Row],[WK]]&amp;Tabela1[[#This Row],[PK]]&amp;Tabela1[[#This Row],[GK]]</f>
        <v>1408</v>
      </c>
      <c r="G2606" s="6" t="s">
        <v>2466</v>
      </c>
      <c r="H2606" s="7">
        <v>6196897468.4347858</v>
      </c>
      <c r="I2606" s="8">
        <v>1.371</v>
      </c>
      <c r="J2606" s="7">
        <v>8495946429.2199993</v>
      </c>
      <c r="K2606" s="15">
        <v>0.02</v>
      </c>
      <c r="L2606" s="7">
        <v>169918928.5844</v>
      </c>
      <c r="M2606" s="7">
        <v>80422303.584399998</v>
      </c>
      <c r="N2606" s="9">
        <v>0.89860711042902452</v>
      </c>
      <c r="O2606" s="7">
        <v>466390528</v>
      </c>
      <c r="P2606" s="8">
        <v>1.2949999999999999</v>
      </c>
      <c r="Q2606" s="7">
        <v>603975734</v>
      </c>
      <c r="R2606" s="8">
        <v>1.7000000000000001E-2</v>
      </c>
      <c r="S2606" s="7">
        <v>10267587.478</v>
      </c>
      <c r="T2606" s="7">
        <v>8719851.4780000001</v>
      </c>
      <c r="U2606" s="9">
        <v>5.6339398179017612</v>
      </c>
      <c r="V2606" s="7">
        <v>89142155.062399983</v>
      </c>
      <c r="W2606" s="9">
        <v>0.97910682312768371</v>
      </c>
      <c r="X2606" s="7">
        <v>62037678.882670887</v>
      </c>
      <c r="Y2606" s="7">
        <v>0</v>
      </c>
      <c r="Z2606" s="7">
        <v>647709.51</v>
      </c>
      <c r="AA2606" s="7">
        <v>3575591.372670887</v>
      </c>
      <c r="AB2606" s="7">
        <v>57814378</v>
      </c>
      <c r="AC2606" s="7">
        <v>0</v>
      </c>
      <c r="AD2606" s="7">
        <v>0</v>
      </c>
      <c r="AE2606" s="7">
        <v>-15533758.927375492</v>
      </c>
      <c r="AF2606" s="7">
        <v>154385169.6570245</v>
      </c>
      <c r="AG2606" s="7">
        <v>10267587.478</v>
      </c>
      <c r="AH2606" s="7">
        <v>0</v>
      </c>
      <c r="AI2606" s="7">
        <v>74840446</v>
      </c>
      <c r="AJ2606" s="7">
        <v>1471989</v>
      </c>
      <c r="AK2606" s="7">
        <v>82114</v>
      </c>
      <c r="AL2606" s="7">
        <v>5812143</v>
      </c>
      <c r="AM2606" s="7">
        <v>1420086</v>
      </c>
      <c r="AN2606" s="7">
        <v>0</v>
      </c>
      <c r="AO2606" s="7">
        <v>-14706445</v>
      </c>
      <c r="AP2606" s="7">
        <v>57710750</v>
      </c>
      <c r="AQ2606" s="7">
        <v>31826</v>
      </c>
      <c r="AR2606" s="7">
        <v>89496625</v>
      </c>
      <c r="AS2606" s="7">
        <v>1547736</v>
      </c>
      <c r="AT2606" s="7">
        <v>242639</v>
      </c>
      <c r="AU2606" s="7">
        <v>6269048</v>
      </c>
      <c r="AV2606" s="7">
        <v>1469811</v>
      </c>
      <c r="AW2606" s="7">
        <v>0</v>
      </c>
      <c r="AX2606" s="7">
        <v>-17251501</v>
      </c>
      <c r="AY2606" s="7">
        <v>56944664</v>
      </c>
      <c r="AZ2606" s="7">
        <v>11354</v>
      </c>
      <c r="BA2606" s="7">
        <v>647709.51</v>
      </c>
      <c r="BB2606" s="7">
        <v>0</v>
      </c>
      <c r="BC2606" s="7">
        <v>962.61</v>
      </c>
      <c r="BD2606" s="7">
        <v>27591.58</v>
      </c>
      <c r="BE2606" s="7">
        <v>86.06</v>
      </c>
      <c r="BF2606" s="7">
        <v>0</v>
      </c>
      <c r="BG2606" s="7">
        <v>2235301.372670887</v>
      </c>
      <c r="BH2606" s="7">
        <v>131847</v>
      </c>
      <c r="BI2606" s="7">
        <v>1340290</v>
      </c>
      <c r="BJ2606" s="7">
        <v>20683000</v>
      </c>
      <c r="BK2606" s="7">
        <v>17636152.836666666</v>
      </c>
      <c r="BL2606" s="7">
        <v>0</v>
      </c>
      <c r="BM2606" s="7">
        <v>12187388.653333332</v>
      </c>
      <c r="BN2606" s="130">
        <v>1.544</v>
      </c>
      <c r="BO2606" s="131">
        <v>4.3832026999999999E-3</v>
      </c>
      <c r="BP2606" s="161">
        <v>111488.17511806774</v>
      </c>
      <c r="BQ2606" s="162">
        <v>57814378</v>
      </c>
      <c r="BR2606" s="161">
        <v>2976714</v>
      </c>
      <c r="BS2606" s="163">
        <v>5940816.3350244872</v>
      </c>
      <c r="BT2606" s="163">
        <v>0</v>
      </c>
      <c r="BU2606" s="161">
        <v>148444353.31999999</v>
      </c>
      <c r="BV2606" s="161">
        <v>10267587.48</v>
      </c>
      <c r="BW2606" s="165">
        <v>0</v>
      </c>
      <c r="BX2606" s="161">
        <v>2976714</v>
      </c>
    </row>
    <row r="2607" spans="1:76" ht="14.45" x14ac:dyDescent="0.3">
      <c r="A2607" s="164" t="s">
        <v>2343</v>
      </c>
      <c r="B2607" s="6" t="s">
        <v>97</v>
      </c>
      <c r="C2607" s="6" t="s">
        <v>77</v>
      </c>
      <c r="D2607" s="6"/>
      <c r="E2607" s="6"/>
      <c r="F2607" s="24" t="str">
        <f>+Tabela1[[#This Row],[WK]]&amp;Tabela1[[#This Row],[PK]]&amp;Tabela1[[#This Row],[GK]]</f>
        <v>1409</v>
      </c>
      <c r="G2607" s="6" t="s">
        <v>2467</v>
      </c>
      <c r="H2607" s="7">
        <v>792246647.52659452</v>
      </c>
      <c r="I2607" s="8">
        <v>1.371</v>
      </c>
      <c r="J2607" s="7">
        <v>1086170153.75</v>
      </c>
      <c r="K2607" s="15">
        <v>0.02</v>
      </c>
      <c r="L2607" s="7">
        <v>21723403.074999999</v>
      </c>
      <c r="M2607" s="7">
        <v>14662554.074999999</v>
      </c>
      <c r="N2607" s="9">
        <v>2.0765992977615015</v>
      </c>
      <c r="O2607" s="7">
        <v>68559959</v>
      </c>
      <c r="P2607" s="8">
        <v>1.2949999999999999</v>
      </c>
      <c r="Q2607" s="7">
        <v>88785146</v>
      </c>
      <c r="R2607" s="8">
        <v>1.7000000000000001E-2</v>
      </c>
      <c r="S2607" s="7">
        <v>1509347.4820000001</v>
      </c>
      <c r="T2607" s="7">
        <v>1273738.4820000001</v>
      </c>
      <c r="U2607" s="9">
        <v>5.4061537632263628</v>
      </c>
      <c r="V2607" s="7">
        <v>15936292.557</v>
      </c>
      <c r="W2607" s="9">
        <v>2.1841135187785636</v>
      </c>
      <c r="X2607" s="7">
        <v>60312498.650691122</v>
      </c>
      <c r="Y2607" s="7">
        <v>16420399</v>
      </c>
      <c r="Z2607" s="7">
        <v>342409.26999999996</v>
      </c>
      <c r="AA2607" s="7">
        <v>964511.38069111702</v>
      </c>
      <c r="AB2607" s="7">
        <v>39701405</v>
      </c>
      <c r="AC2607" s="7">
        <v>2883774</v>
      </c>
      <c r="AD2607" s="7">
        <v>44376206.093691118</v>
      </c>
      <c r="AE2607" s="7">
        <v>0</v>
      </c>
      <c r="AF2607" s="7">
        <v>21723403.074999999</v>
      </c>
      <c r="AG2607" s="7">
        <v>1509347.4820000001</v>
      </c>
      <c r="AH2607" s="7">
        <v>44376206.093691118</v>
      </c>
      <c r="AI2607" s="7">
        <v>5904548</v>
      </c>
      <c r="AJ2607" s="7">
        <v>191343</v>
      </c>
      <c r="AK2607" s="7">
        <v>12629857</v>
      </c>
      <c r="AL2607" s="7">
        <v>3608015</v>
      </c>
      <c r="AM2607" s="7">
        <v>1161055</v>
      </c>
      <c r="AN2607" s="7">
        <v>0</v>
      </c>
      <c r="AO2607" s="7">
        <v>0</v>
      </c>
      <c r="AP2607" s="7">
        <v>37806052</v>
      </c>
      <c r="AQ2607" s="7">
        <v>35804</v>
      </c>
      <c r="AR2607" s="7">
        <v>7060849</v>
      </c>
      <c r="AS2607" s="7">
        <v>235609</v>
      </c>
      <c r="AT2607" s="7">
        <v>14984594</v>
      </c>
      <c r="AU2607" s="7">
        <v>4133942</v>
      </c>
      <c r="AV2607" s="7">
        <v>1141211</v>
      </c>
      <c r="AW2607" s="7">
        <v>0</v>
      </c>
      <c r="AX2607" s="7">
        <v>0</v>
      </c>
      <c r="AY2607" s="7">
        <v>38855654</v>
      </c>
      <c r="AZ2607" s="7">
        <v>16220</v>
      </c>
      <c r="BA2607" s="7">
        <v>342409.26999999996</v>
      </c>
      <c r="BB2607" s="7">
        <v>0</v>
      </c>
      <c r="BC2607" s="7">
        <v>0.7</v>
      </c>
      <c r="BD2607" s="7">
        <v>16283.52</v>
      </c>
      <c r="BE2607" s="7">
        <v>38.700000000000003</v>
      </c>
      <c r="BF2607" s="7">
        <v>0</v>
      </c>
      <c r="BG2607" s="7">
        <v>535077.38069111702</v>
      </c>
      <c r="BH2607" s="7">
        <v>31561</v>
      </c>
      <c r="BI2607" s="7">
        <v>429434</v>
      </c>
      <c r="BJ2607" s="7">
        <v>6626916.8883333355</v>
      </c>
      <c r="BK2607" s="7">
        <v>4812216.1933333362</v>
      </c>
      <c r="BL2607" s="7">
        <v>475493.1333333333</v>
      </c>
      <c r="BM2607" s="7">
        <v>6307816.5133333327</v>
      </c>
      <c r="BN2607" s="130">
        <v>0.56200000000000006</v>
      </c>
      <c r="BO2607" s="131">
        <v>1.5589453000000001E-3</v>
      </c>
      <c r="BP2607" s="161">
        <v>39451.25</v>
      </c>
      <c r="BQ2607" s="162">
        <v>39701405</v>
      </c>
      <c r="BR2607" s="161">
        <v>511482</v>
      </c>
      <c r="BS2607" s="163">
        <v>0</v>
      </c>
      <c r="BT2607" s="163">
        <v>3330604.3493088782</v>
      </c>
      <c r="BU2607" s="161">
        <v>21723403.079999998</v>
      </c>
      <c r="BV2607" s="161">
        <v>1509347.48</v>
      </c>
      <c r="BW2607" s="165">
        <v>47706810.439308882</v>
      </c>
      <c r="BX2607" s="161">
        <v>511482</v>
      </c>
    </row>
    <row r="2608" spans="1:76" ht="14.45" x14ac:dyDescent="0.3">
      <c r="A2608" s="164" t="s">
        <v>2343</v>
      </c>
      <c r="B2608" s="6" t="s">
        <v>97</v>
      </c>
      <c r="C2608" s="6" t="s">
        <v>90</v>
      </c>
      <c r="D2608" s="6"/>
      <c r="E2608" s="6"/>
      <c r="F2608" s="24" t="str">
        <f>+Tabela1[[#This Row],[WK]]&amp;Tabela1[[#This Row],[PK]]&amp;Tabela1[[#This Row],[GK]]</f>
        <v>1410</v>
      </c>
      <c r="G2608" s="6" t="s">
        <v>2468</v>
      </c>
      <c r="H2608" s="7">
        <v>832975205.87999904</v>
      </c>
      <c r="I2608" s="8">
        <v>1.371</v>
      </c>
      <c r="J2608" s="7">
        <v>1142009007.25</v>
      </c>
      <c r="K2608" s="15">
        <v>0.02</v>
      </c>
      <c r="L2608" s="7">
        <v>22840180.145</v>
      </c>
      <c r="M2608" s="7">
        <v>14039267.145</v>
      </c>
      <c r="N2608" s="9">
        <v>1.5952057638792703</v>
      </c>
      <c r="O2608" s="7">
        <v>110961503</v>
      </c>
      <c r="P2608" s="8">
        <v>1.2949999999999999</v>
      </c>
      <c r="Q2608" s="7">
        <v>143695147</v>
      </c>
      <c r="R2608" s="8">
        <v>1.7000000000000001E-2</v>
      </c>
      <c r="S2608" s="7">
        <v>2442817.4990000003</v>
      </c>
      <c r="T2608" s="7">
        <v>2131509.4990000003</v>
      </c>
      <c r="U2608" s="9">
        <v>6.8469473929356148</v>
      </c>
      <c r="V2608" s="7">
        <v>16170776.644000001</v>
      </c>
      <c r="W2608" s="9">
        <v>1.7746251593327249</v>
      </c>
      <c r="X2608" s="7">
        <v>40038848.230000004</v>
      </c>
      <c r="Y2608" s="7">
        <v>5260467</v>
      </c>
      <c r="Z2608" s="7">
        <v>354255.23</v>
      </c>
      <c r="AA2608" s="7">
        <v>1064891</v>
      </c>
      <c r="AB2608" s="7">
        <v>27496782</v>
      </c>
      <c r="AC2608" s="7">
        <v>5862453</v>
      </c>
      <c r="AD2608" s="7">
        <v>23868071.586000003</v>
      </c>
      <c r="AE2608" s="7">
        <v>0</v>
      </c>
      <c r="AF2608" s="7">
        <v>22840180.145</v>
      </c>
      <c r="AG2608" s="7">
        <v>2442817.4990000003</v>
      </c>
      <c r="AH2608" s="7">
        <v>23868071.586000003</v>
      </c>
      <c r="AI2608" s="7">
        <v>7359654</v>
      </c>
      <c r="AJ2608" s="7">
        <v>277180</v>
      </c>
      <c r="AK2608" s="7">
        <v>4071651</v>
      </c>
      <c r="AL2608" s="7">
        <v>4642971</v>
      </c>
      <c r="AM2608" s="7">
        <v>1406897</v>
      </c>
      <c r="AN2608" s="7">
        <v>0</v>
      </c>
      <c r="AO2608" s="7">
        <v>0</v>
      </c>
      <c r="AP2608" s="7">
        <v>26432512</v>
      </c>
      <c r="AQ2608" s="7">
        <v>0</v>
      </c>
      <c r="AR2608" s="7">
        <v>8800913</v>
      </c>
      <c r="AS2608" s="7">
        <v>311308</v>
      </c>
      <c r="AT2608" s="7">
        <v>4614032</v>
      </c>
      <c r="AU2608" s="7">
        <v>5309009</v>
      </c>
      <c r="AV2608" s="7">
        <v>1982161</v>
      </c>
      <c r="AW2608" s="7">
        <v>0</v>
      </c>
      <c r="AX2608" s="7">
        <v>0</v>
      </c>
      <c r="AY2608" s="7">
        <v>27068970</v>
      </c>
      <c r="AZ2608" s="7">
        <v>0</v>
      </c>
      <c r="BA2608" s="7">
        <v>354255.23</v>
      </c>
      <c r="BB2608" s="7">
        <v>0</v>
      </c>
      <c r="BC2608" s="7">
        <v>132.88999999999999</v>
      </c>
      <c r="BD2608" s="7">
        <v>15581.91</v>
      </c>
      <c r="BE2608" s="7">
        <v>1688.84</v>
      </c>
      <c r="BF2608" s="7">
        <v>0</v>
      </c>
      <c r="BG2608" s="7">
        <v>500242</v>
      </c>
      <c r="BH2608" s="7">
        <v>28628</v>
      </c>
      <c r="BI2608" s="7">
        <v>564649</v>
      </c>
      <c r="BJ2608" s="7">
        <v>8713494.604166666</v>
      </c>
      <c r="BK2608" s="7">
        <v>4424409.5333333332</v>
      </c>
      <c r="BL2608" s="7">
        <v>652692.94666666666</v>
      </c>
      <c r="BM2608" s="7">
        <v>15850954.389999999</v>
      </c>
      <c r="BN2608" s="130">
        <v>0.95199999999999996</v>
      </c>
      <c r="BO2608" s="131">
        <v>9.9692170000000003E-4</v>
      </c>
      <c r="BP2608" s="161">
        <v>25357.024102902888</v>
      </c>
      <c r="BQ2608" s="162">
        <v>27496782</v>
      </c>
      <c r="BR2608" s="161">
        <v>578032</v>
      </c>
      <c r="BS2608" s="163">
        <v>0</v>
      </c>
      <c r="BT2608" s="163">
        <v>3513355.75</v>
      </c>
      <c r="BU2608" s="161">
        <v>22840180.149999999</v>
      </c>
      <c r="BV2608" s="161">
        <v>2442817.5</v>
      </c>
      <c r="BW2608" s="165">
        <v>27381427.34</v>
      </c>
      <c r="BX2608" s="161">
        <v>578032</v>
      </c>
    </row>
    <row r="2609" spans="1:76" ht="14.45" x14ac:dyDescent="0.3">
      <c r="A2609" s="164" t="s">
        <v>2343</v>
      </c>
      <c r="B2609" s="6" t="s">
        <v>97</v>
      </c>
      <c r="C2609" s="6" t="s">
        <v>92</v>
      </c>
      <c r="D2609" s="6"/>
      <c r="E2609" s="6"/>
      <c r="F2609" s="24" t="str">
        <f>+Tabela1[[#This Row],[WK]]&amp;Tabela1[[#This Row],[PK]]&amp;Tabela1[[#This Row],[GK]]</f>
        <v>1411</v>
      </c>
      <c r="G2609" s="6" t="s">
        <v>2469</v>
      </c>
      <c r="H2609" s="7">
        <v>1176450001.3047972</v>
      </c>
      <c r="I2609" s="8">
        <v>1.371</v>
      </c>
      <c r="J2609" s="7">
        <v>1612912951.76</v>
      </c>
      <c r="K2609" s="15">
        <v>0.02</v>
      </c>
      <c r="L2609" s="7">
        <v>32258259.0352</v>
      </c>
      <c r="M2609" s="7">
        <v>19117729.0352</v>
      </c>
      <c r="N2609" s="9">
        <v>1.4548674243124136</v>
      </c>
      <c r="O2609" s="7">
        <v>95022221</v>
      </c>
      <c r="P2609" s="8">
        <v>1.2949999999999999</v>
      </c>
      <c r="Q2609" s="7">
        <v>123053776</v>
      </c>
      <c r="R2609" s="8">
        <v>1.7000000000000001E-2</v>
      </c>
      <c r="S2609" s="7">
        <v>2091914.192</v>
      </c>
      <c r="T2609" s="7">
        <v>1805156.192</v>
      </c>
      <c r="U2609" s="9">
        <v>6.2950508512404193</v>
      </c>
      <c r="V2609" s="7">
        <v>20922885.227200001</v>
      </c>
      <c r="W2609" s="9">
        <v>1.5582361253590451</v>
      </c>
      <c r="X2609" s="7">
        <v>64445502.417023532</v>
      </c>
      <c r="Y2609" s="7">
        <v>18086817</v>
      </c>
      <c r="Z2609" s="7">
        <v>84880.6</v>
      </c>
      <c r="AA2609" s="7">
        <v>2122259.8170235311</v>
      </c>
      <c r="AB2609" s="7">
        <v>32239520</v>
      </c>
      <c r="AC2609" s="7">
        <v>11912025</v>
      </c>
      <c r="AD2609" s="7">
        <v>43522617.189823531</v>
      </c>
      <c r="AE2609" s="7">
        <v>0</v>
      </c>
      <c r="AF2609" s="7">
        <v>32258259.0352</v>
      </c>
      <c r="AG2609" s="7">
        <v>2091914.192</v>
      </c>
      <c r="AH2609" s="7">
        <v>43522617.189823531</v>
      </c>
      <c r="AI2609" s="7">
        <v>10988606</v>
      </c>
      <c r="AJ2609" s="7">
        <v>189972</v>
      </c>
      <c r="AK2609" s="7">
        <v>20431609</v>
      </c>
      <c r="AL2609" s="7">
        <v>4487271</v>
      </c>
      <c r="AM2609" s="7">
        <v>1616553</v>
      </c>
      <c r="AN2609" s="7">
        <v>0</v>
      </c>
      <c r="AO2609" s="7">
        <v>0</v>
      </c>
      <c r="AP2609" s="7">
        <v>30732703</v>
      </c>
      <c r="AQ2609" s="7">
        <v>39783</v>
      </c>
      <c r="AR2609" s="7">
        <v>13140530</v>
      </c>
      <c r="AS2609" s="7">
        <v>286758</v>
      </c>
      <c r="AT2609" s="7">
        <v>22434986</v>
      </c>
      <c r="AU2609" s="7">
        <v>5202147</v>
      </c>
      <c r="AV2609" s="7">
        <v>2260236</v>
      </c>
      <c r="AW2609" s="7">
        <v>0</v>
      </c>
      <c r="AX2609" s="7">
        <v>0</v>
      </c>
      <c r="AY2609" s="7">
        <v>31255242</v>
      </c>
      <c r="AZ2609" s="7">
        <v>16220</v>
      </c>
      <c r="BA2609" s="7">
        <v>84880.6</v>
      </c>
      <c r="BB2609" s="7">
        <v>0</v>
      </c>
      <c r="BC2609" s="7">
        <v>40.36</v>
      </c>
      <c r="BD2609" s="7">
        <v>909.29</v>
      </c>
      <c r="BE2609" s="7">
        <v>5996.22</v>
      </c>
      <c r="BF2609" s="7">
        <v>0</v>
      </c>
      <c r="BG2609" s="7">
        <v>707581.81702353107</v>
      </c>
      <c r="BH2609" s="7">
        <v>41736</v>
      </c>
      <c r="BI2609" s="7">
        <v>1414678</v>
      </c>
      <c r="BJ2609" s="7">
        <v>21830940.925833333</v>
      </c>
      <c r="BK2609" s="7">
        <v>16867813.773333333</v>
      </c>
      <c r="BL2609" s="7">
        <v>2161476.0066666664</v>
      </c>
      <c r="BM2609" s="7">
        <v>15529556.596666668</v>
      </c>
      <c r="BN2609" s="130">
        <v>0.629</v>
      </c>
      <c r="BO2609" s="131">
        <v>2.0872541999999998E-3</v>
      </c>
      <c r="BP2609" s="161">
        <v>52170</v>
      </c>
      <c r="BQ2609" s="162">
        <v>32239520</v>
      </c>
      <c r="BR2609" s="161">
        <v>2505654</v>
      </c>
      <c r="BS2609" s="163">
        <v>0</v>
      </c>
      <c r="BT2609" s="163">
        <v>3228982.2699999958</v>
      </c>
      <c r="BU2609" s="161">
        <v>32258259.039999999</v>
      </c>
      <c r="BV2609" s="161">
        <v>2091914.19</v>
      </c>
      <c r="BW2609" s="165">
        <v>46751599.459999993</v>
      </c>
      <c r="BX2609" s="161">
        <v>2505654</v>
      </c>
    </row>
    <row r="2610" spans="1:76" ht="14.45" x14ac:dyDescent="0.3">
      <c r="A2610" s="164" t="s">
        <v>2343</v>
      </c>
      <c r="B2610" s="6" t="s">
        <v>97</v>
      </c>
      <c r="C2610" s="6" t="s">
        <v>93</v>
      </c>
      <c r="D2610" s="6"/>
      <c r="E2610" s="6"/>
      <c r="F2610" s="24" t="str">
        <f>+Tabela1[[#This Row],[WK]]&amp;Tabela1[[#This Row],[PK]]&amp;Tabela1[[#This Row],[GK]]</f>
        <v>1412</v>
      </c>
      <c r="G2610" s="6" t="s">
        <v>2470</v>
      </c>
      <c r="H2610" s="7">
        <v>6387158685.4452095</v>
      </c>
      <c r="I2610" s="8">
        <v>1.371</v>
      </c>
      <c r="J2610" s="7">
        <v>8756794557.75</v>
      </c>
      <c r="K2610" s="15">
        <v>0.02</v>
      </c>
      <c r="L2610" s="7">
        <v>175135891.155</v>
      </c>
      <c r="M2610" s="7">
        <v>94101223.155000001</v>
      </c>
      <c r="N2610" s="9">
        <v>1.1612464822463393</v>
      </c>
      <c r="O2610" s="7">
        <v>506101055</v>
      </c>
      <c r="P2610" s="8">
        <v>1.2949999999999999</v>
      </c>
      <c r="Q2610" s="7">
        <v>655400867</v>
      </c>
      <c r="R2610" s="8">
        <v>1.7000000000000001E-2</v>
      </c>
      <c r="S2610" s="7">
        <v>11141814.739</v>
      </c>
      <c r="T2610" s="7">
        <v>9253430.7390000001</v>
      </c>
      <c r="U2610" s="9">
        <v>4.9001848877135163</v>
      </c>
      <c r="V2610" s="7">
        <v>103354653.89399999</v>
      </c>
      <c r="W2610" s="9">
        <v>1.246392304687483</v>
      </c>
      <c r="X2610" s="7">
        <v>131845535.53072646</v>
      </c>
      <c r="Y2610" s="7">
        <v>0</v>
      </c>
      <c r="Z2610" s="7">
        <v>766694.84500000009</v>
      </c>
      <c r="AA2610" s="7">
        <v>3887111.6857264573</v>
      </c>
      <c r="AB2610" s="7">
        <v>125729826</v>
      </c>
      <c r="AC2610" s="7">
        <v>1461903</v>
      </c>
      <c r="AD2610" s="7">
        <v>28490881.636726461</v>
      </c>
      <c r="AE2610" s="7">
        <v>0</v>
      </c>
      <c r="AF2610" s="7">
        <v>175135891.155</v>
      </c>
      <c r="AG2610" s="7">
        <v>11141814.739</v>
      </c>
      <c r="AH2610" s="7">
        <v>28490881.636726461</v>
      </c>
      <c r="AI2610" s="7">
        <v>67764238</v>
      </c>
      <c r="AJ2610" s="7">
        <v>1691123</v>
      </c>
      <c r="AK2610" s="7">
        <v>0</v>
      </c>
      <c r="AL2610" s="7">
        <v>815298</v>
      </c>
      <c r="AM2610" s="7">
        <v>1406643</v>
      </c>
      <c r="AN2610" s="7">
        <v>0</v>
      </c>
      <c r="AO2610" s="7">
        <v>0</v>
      </c>
      <c r="AP2610" s="7">
        <v>126424422</v>
      </c>
      <c r="AQ2610" s="7">
        <v>7957</v>
      </c>
      <c r="AR2610" s="7">
        <v>81034668</v>
      </c>
      <c r="AS2610" s="7">
        <v>1888384</v>
      </c>
      <c r="AT2610" s="7">
        <v>0</v>
      </c>
      <c r="AU2610" s="7">
        <v>918908</v>
      </c>
      <c r="AV2610" s="7">
        <v>1632322</v>
      </c>
      <c r="AW2610" s="7">
        <v>0</v>
      </c>
      <c r="AX2610" s="7">
        <v>0</v>
      </c>
      <c r="AY2610" s="7">
        <v>124282920</v>
      </c>
      <c r="AZ2610" s="7">
        <v>3244</v>
      </c>
      <c r="BA2610" s="7">
        <v>766694.84500000009</v>
      </c>
      <c r="BB2610" s="7">
        <v>0</v>
      </c>
      <c r="BC2610" s="7">
        <v>904.54</v>
      </c>
      <c r="BD2610" s="7">
        <v>33205.25</v>
      </c>
      <c r="BE2610" s="7">
        <v>577.79</v>
      </c>
      <c r="BF2610" s="7">
        <v>0</v>
      </c>
      <c r="BG2610" s="7">
        <v>2702224.6857264573</v>
      </c>
      <c r="BH2610" s="7">
        <v>159388</v>
      </c>
      <c r="BI2610" s="7">
        <v>1184887</v>
      </c>
      <c r="BJ2610" s="7">
        <v>18284851.53916667</v>
      </c>
      <c r="BK2610" s="7">
        <v>15046774.733333338</v>
      </c>
      <c r="BL2610" s="7">
        <v>76297.973333333328</v>
      </c>
      <c r="BM2610" s="7">
        <v>12799711.276666664</v>
      </c>
      <c r="BN2610" s="130">
        <v>1.137</v>
      </c>
      <c r="BO2610" s="131">
        <v>6.1545697999999998E-3</v>
      </c>
      <c r="BP2610" s="161">
        <v>156543.46874868326</v>
      </c>
      <c r="BQ2610" s="162">
        <v>125729826</v>
      </c>
      <c r="BR2610" s="161">
        <v>2881720</v>
      </c>
      <c r="BS2610" s="163">
        <v>0</v>
      </c>
      <c r="BT2610" s="163">
        <v>3873578.3400000036</v>
      </c>
      <c r="BU2610" s="161">
        <v>175135891.16</v>
      </c>
      <c r="BV2610" s="161">
        <v>11141814.74</v>
      </c>
      <c r="BW2610" s="165">
        <v>32364459.980000004</v>
      </c>
      <c r="BX2610" s="161">
        <v>2881720</v>
      </c>
    </row>
    <row r="2611" spans="1:76" ht="14.45" x14ac:dyDescent="0.3">
      <c r="A2611" s="164" t="s">
        <v>2343</v>
      </c>
      <c r="B2611" s="6" t="s">
        <v>97</v>
      </c>
      <c r="C2611" s="6" t="s">
        <v>95</v>
      </c>
      <c r="D2611" s="6"/>
      <c r="E2611" s="6"/>
      <c r="F2611" s="24" t="str">
        <f>+Tabela1[[#This Row],[WK]]&amp;Tabela1[[#This Row],[PK]]&amp;Tabela1[[#This Row],[GK]]</f>
        <v>1413</v>
      </c>
      <c r="G2611" s="6" t="s">
        <v>2471</v>
      </c>
      <c r="H2611" s="7">
        <v>2457348676.7884021</v>
      </c>
      <c r="I2611" s="8">
        <v>1.371</v>
      </c>
      <c r="J2611" s="7">
        <v>3369025035.9099998</v>
      </c>
      <c r="K2611" s="15">
        <v>0.02</v>
      </c>
      <c r="L2611" s="7">
        <v>67380500.718199998</v>
      </c>
      <c r="M2611" s="7">
        <v>37373811.718199998</v>
      </c>
      <c r="N2611" s="9">
        <v>1.2455160153857694</v>
      </c>
      <c r="O2611" s="7">
        <v>785861179</v>
      </c>
      <c r="P2611" s="8">
        <v>1.2949999999999999</v>
      </c>
      <c r="Q2611" s="7">
        <v>1017690228</v>
      </c>
      <c r="R2611" s="8">
        <v>1.7000000000000001E-2</v>
      </c>
      <c r="S2611" s="7">
        <v>17300733.876000002</v>
      </c>
      <c r="T2611" s="7">
        <v>13738595.876000002</v>
      </c>
      <c r="U2611" s="9">
        <v>3.8568398742552934</v>
      </c>
      <c r="V2611" s="7">
        <v>51112407.5942</v>
      </c>
      <c r="W2611" s="9">
        <v>1.5226152404491227</v>
      </c>
      <c r="X2611" s="7">
        <v>71547390.709714457</v>
      </c>
      <c r="Y2611" s="7">
        <v>0</v>
      </c>
      <c r="Z2611" s="7">
        <v>1374742.2150000001</v>
      </c>
      <c r="AA2611" s="7">
        <v>2446965.4947144585</v>
      </c>
      <c r="AB2611" s="7">
        <v>61756335</v>
      </c>
      <c r="AC2611" s="7">
        <v>5969348</v>
      </c>
      <c r="AD2611" s="7">
        <v>20434983.115514457</v>
      </c>
      <c r="AE2611" s="7">
        <v>0</v>
      </c>
      <c r="AF2611" s="7">
        <v>67380500.718199998</v>
      </c>
      <c r="AG2611" s="7">
        <v>17300733.876000002</v>
      </c>
      <c r="AH2611" s="7">
        <v>20434983.115514457</v>
      </c>
      <c r="AI2611" s="7">
        <v>25092722</v>
      </c>
      <c r="AJ2611" s="7">
        <v>3384847</v>
      </c>
      <c r="AK2611" s="7">
        <v>661353</v>
      </c>
      <c r="AL2611" s="7">
        <v>6310602</v>
      </c>
      <c r="AM2611" s="7">
        <v>1775305</v>
      </c>
      <c r="AN2611" s="7">
        <v>0</v>
      </c>
      <c r="AO2611" s="7">
        <v>0</v>
      </c>
      <c r="AP2611" s="7">
        <v>59238827</v>
      </c>
      <c r="AQ2611" s="7">
        <v>47740</v>
      </c>
      <c r="AR2611" s="7">
        <v>30006689</v>
      </c>
      <c r="AS2611" s="7">
        <v>3562138</v>
      </c>
      <c r="AT2611" s="7">
        <v>904528</v>
      </c>
      <c r="AU2611" s="7">
        <v>6070808</v>
      </c>
      <c r="AV2611" s="7">
        <v>1976284</v>
      </c>
      <c r="AW2611" s="7">
        <v>0</v>
      </c>
      <c r="AX2611" s="7">
        <v>0</v>
      </c>
      <c r="AY2611" s="7">
        <v>60686802</v>
      </c>
      <c r="AZ2611" s="7">
        <v>27573</v>
      </c>
      <c r="BA2611" s="7">
        <v>1374742.2150000001</v>
      </c>
      <c r="BB2611" s="7">
        <v>0</v>
      </c>
      <c r="BC2611" s="7">
        <v>475.02</v>
      </c>
      <c r="BD2611" s="7">
        <v>59874.47</v>
      </c>
      <c r="BE2611" s="7">
        <v>8012.09</v>
      </c>
      <c r="BF2611" s="7">
        <v>0</v>
      </c>
      <c r="BG2611" s="7">
        <v>1171063.4947144582</v>
      </c>
      <c r="BH2611" s="7">
        <v>69074</v>
      </c>
      <c r="BI2611" s="7">
        <v>1275902</v>
      </c>
      <c r="BJ2611" s="7">
        <v>19689383.596666664</v>
      </c>
      <c r="BK2611" s="7">
        <v>11859069.789999995</v>
      </c>
      <c r="BL2611" s="7">
        <v>18603.75</v>
      </c>
      <c r="BM2611" s="7">
        <v>31284047.72666667</v>
      </c>
      <c r="BN2611" s="130">
        <v>1.22</v>
      </c>
      <c r="BO2611" s="131">
        <v>2.6073292999999999E-3</v>
      </c>
      <c r="BP2611" s="161">
        <v>66318.26347224426</v>
      </c>
      <c r="BQ2611" s="162">
        <v>61756335</v>
      </c>
      <c r="BR2611" s="161">
        <v>840641</v>
      </c>
      <c r="BS2611" s="163">
        <v>0</v>
      </c>
      <c r="BT2611" s="163">
        <v>3959245.2902855426</v>
      </c>
      <c r="BU2611" s="161">
        <v>67380500.719999999</v>
      </c>
      <c r="BV2611" s="161">
        <v>17300733.879999999</v>
      </c>
      <c r="BW2611" s="165">
        <v>24394228.410285544</v>
      </c>
      <c r="BX2611" s="161">
        <v>840641</v>
      </c>
    </row>
    <row r="2612" spans="1:76" ht="14.45" x14ac:dyDescent="0.3">
      <c r="A2612" s="164" t="s">
        <v>2343</v>
      </c>
      <c r="B2612" s="6" t="s">
        <v>97</v>
      </c>
      <c r="C2612" s="6" t="s">
        <v>97</v>
      </c>
      <c r="D2612" s="6"/>
      <c r="E2612" s="6"/>
      <c r="F2612" s="24" t="str">
        <f>+Tabela1[[#This Row],[WK]]&amp;Tabela1[[#This Row],[PK]]&amp;Tabela1[[#This Row],[GK]]</f>
        <v>1414</v>
      </c>
      <c r="G2612" s="6" t="s">
        <v>2472</v>
      </c>
      <c r="H2612" s="7">
        <v>3170252049.1082182</v>
      </c>
      <c r="I2612" s="8">
        <v>1.371</v>
      </c>
      <c r="J2612" s="7">
        <v>4346415559.3200006</v>
      </c>
      <c r="K2612" s="15">
        <v>0.02</v>
      </c>
      <c r="L2612" s="7">
        <v>86928311.186400011</v>
      </c>
      <c r="M2612" s="7">
        <v>48874352.186400011</v>
      </c>
      <c r="N2612" s="9">
        <v>1.2843434289294318</v>
      </c>
      <c r="O2612" s="7">
        <v>1883594666</v>
      </c>
      <c r="P2612" s="8">
        <v>1.2949999999999999</v>
      </c>
      <c r="Q2612" s="7">
        <v>2439255092</v>
      </c>
      <c r="R2612" s="8">
        <v>1.7000000000000001E-2</v>
      </c>
      <c r="S2612" s="7">
        <v>41467336.564000003</v>
      </c>
      <c r="T2612" s="7">
        <v>36050430.564000003</v>
      </c>
      <c r="U2612" s="9">
        <v>6.6551700479941873</v>
      </c>
      <c r="V2612" s="7">
        <v>84924782.750400007</v>
      </c>
      <c r="W2612" s="9">
        <v>1.9536023207819768</v>
      </c>
      <c r="X2612" s="7">
        <v>38057878.755472109</v>
      </c>
      <c r="Y2612" s="7">
        <v>0</v>
      </c>
      <c r="Z2612" s="7">
        <v>2768626.7350000003</v>
      </c>
      <c r="AA2612" s="7">
        <v>2322272.0204721047</v>
      </c>
      <c r="AB2612" s="7">
        <v>32966980</v>
      </c>
      <c r="AC2612" s="7">
        <v>0</v>
      </c>
      <c r="AD2612" s="7">
        <v>0</v>
      </c>
      <c r="AE2612" s="7">
        <v>-12546744.453772694</v>
      </c>
      <c r="AF2612" s="7">
        <v>74381566.732627317</v>
      </c>
      <c r="AG2612" s="7">
        <v>41467336.564000003</v>
      </c>
      <c r="AH2612" s="7">
        <v>0</v>
      </c>
      <c r="AI2612" s="7">
        <v>31822153</v>
      </c>
      <c r="AJ2612" s="7">
        <v>5730820</v>
      </c>
      <c r="AK2612" s="7">
        <v>244535</v>
      </c>
      <c r="AL2612" s="7">
        <v>906923</v>
      </c>
      <c r="AM2612" s="7">
        <v>981678</v>
      </c>
      <c r="AN2612" s="7">
        <v>0</v>
      </c>
      <c r="AO2612" s="7">
        <v>-564411</v>
      </c>
      <c r="AP2612" s="7">
        <v>32602925</v>
      </c>
      <c r="AQ2612" s="7">
        <v>0</v>
      </c>
      <c r="AR2612" s="7">
        <v>38053959</v>
      </c>
      <c r="AS2612" s="7">
        <v>5416906</v>
      </c>
      <c r="AT2612" s="7">
        <v>0</v>
      </c>
      <c r="AU2612" s="7">
        <v>784544</v>
      </c>
      <c r="AV2612" s="7">
        <v>1435476</v>
      </c>
      <c r="AW2612" s="7">
        <v>0</v>
      </c>
      <c r="AX2612" s="7">
        <v>0</v>
      </c>
      <c r="AY2612" s="7">
        <v>32456233</v>
      </c>
      <c r="AZ2612" s="7">
        <v>0</v>
      </c>
      <c r="BA2612" s="7">
        <v>2768626.7350000003</v>
      </c>
      <c r="BB2612" s="7">
        <v>15593.94</v>
      </c>
      <c r="BC2612" s="7">
        <v>1344.31</v>
      </c>
      <c r="BD2612" s="7">
        <v>23058.98</v>
      </c>
      <c r="BE2612" s="7">
        <v>679.51</v>
      </c>
      <c r="BF2612" s="7">
        <v>0</v>
      </c>
      <c r="BG2612" s="7">
        <v>1349027.0204721047</v>
      </c>
      <c r="BH2612" s="7">
        <v>79571</v>
      </c>
      <c r="BI2612" s="7">
        <v>973245</v>
      </c>
      <c r="BJ2612" s="7">
        <v>15018877.952499997</v>
      </c>
      <c r="BK2612" s="7">
        <v>11890584.34333333</v>
      </c>
      <c r="BL2612" s="7">
        <v>609594.43333333335</v>
      </c>
      <c r="BM2612" s="7">
        <v>11293985.57</v>
      </c>
      <c r="BN2612" s="130">
        <v>1.419</v>
      </c>
      <c r="BO2612" s="131">
        <v>3.3981602E-3</v>
      </c>
      <c r="BP2612" s="161">
        <v>86433.301325925655</v>
      </c>
      <c r="BQ2612" s="162">
        <v>32966980</v>
      </c>
      <c r="BR2612" s="161">
        <v>2074839</v>
      </c>
      <c r="BS2612" s="163">
        <v>26000311.456627313</v>
      </c>
      <c r="BT2612" s="163">
        <v>0</v>
      </c>
      <c r="BU2612" s="161">
        <v>48381255.280000001</v>
      </c>
      <c r="BV2612" s="161">
        <v>41467336.560000002</v>
      </c>
      <c r="BW2612" s="165">
        <v>0</v>
      </c>
      <c r="BX2612" s="161">
        <v>2074839</v>
      </c>
    </row>
    <row r="2613" spans="1:76" ht="14.45" x14ac:dyDescent="0.3">
      <c r="A2613" s="164" t="s">
        <v>2343</v>
      </c>
      <c r="B2613" s="6" t="s">
        <v>97</v>
      </c>
      <c r="C2613" s="6" t="s">
        <v>130</v>
      </c>
      <c r="D2613" s="6"/>
      <c r="E2613" s="6"/>
      <c r="F2613" s="24" t="str">
        <f>+Tabela1[[#This Row],[WK]]&amp;Tabela1[[#This Row],[PK]]&amp;Tabela1[[#This Row],[GK]]</f>
        <v>1415</v>
      </c>
      <c r="G2613" s="6" t="s">
        <v>2473</v>
      </c>
      <c r="H2613" s="7">
        <v>2292967447.9029894</v>
      </c>
      <c r="I2613" s="8">
        <v>1.371</v>
      </c>
      <c r="J2613" s="7">
        <v>3143658371.0500002</v>
      </c>
      <c r="K2613" s="15">
        <v>0.02</v>
      </c>
      <c r="L2613" s="7">
        <v>62873167.421000004</v>
      </c>
      <c r="M2613" s="7">
        <v>36062196.421000004</v>
      </c>
      <c r="N2613" s="9">
        <v>1.3450537252455348</v>
      </c>
      <c r="O2613" s="7">
        <v>114318619</v>
      </c>
      <c r="P2613" s="8">
        <v>1.2949999999999999</v>
      </c>
      <c r="Q2613" s="7">
        <v>148042613</v>
      </c>
      <c r="R2613" s="8">
        <v>1.7000000000000001E-2</v>
      </c>
      <c r="S2613" s="7">
        <v>2516724.4210000001</v>
      </c>
      <c r="T2613" s="7">
        <v>2087235.4210000001</v>
      </c>
      <c r="U2613" s="9">
        <v>4.8598111267110449</v>
      </c>
      <c r="V2613" s="7">
        <v>38149431.842000008</v>
      </c>
      <c r="W2613" s="9">
        <v>1.4004694429536069</v>
      </c>
      <c r="X2613" s="7">
        <v>76765431.197090879</v>
      </c>
      <c r="Y2613" s="7">
        <v>15997900</v>
      </c>
      <c r="Z2613" s="7">
        <v>363194.61500000005</v>
      </c>
      <c r="AA2613" s="7">
        <v>2920360.582090877</v>
      </c>
      <c r="AB2613" s="7">
        <v>33152172</v>
      </c>
      <c r="AC2613" s="7">
        <v>24331804</v>
      </c>
      <c r="AD2613" s="7">
        <v>38615999.355090871</v>
      </c>
      <c r="AE2613" s="7">
        <v>0</v>
      </c>
      <c r="AF2613" s="7">
        <v>62873167.421000004</v>
      </c>
      <c r="AG2613" s="7">
        <v>2516724.4210000001</v>
      </c>
      <c r="AH2613" s="7">
        <v>38615999.355090871</v>
      </c>
      <c r="AI2613" s="7">
        <v>22420343</v>
      </c>
      <c r="AJ2613" s="7">
        <v>307508</v>
      </c>
      <c r="AK2613" s="7">
        <v>23950406</v>
      </c>
      <c r="AL2613" s="7">
        <v>9977819</v>
      </c>
      <c r="AM2613" s="7">
        <v>2298966</v>
      </c>
      <c r="AN2613" s="7">
        <v>0</v>
      </c>
      <c r="AO2613" s="7">
        <v>0</v>
      </c>
      <c r="AP2613" s="7">
        <v>33850035</v>
      </c>
      <c r="AQ2613" s="7">
        <v>0</v>
      </c>
      <c r="AR2613" s="7">
        <v>26810971</v>
      </c>
      <c r="AS2613" s="7">
        <v>429489</v>
      </c>
      <c r="AT2613" s="7">
        <v>24314941</v>
      </c>
      <c r="AU2613" s="7">
        <v>11316405</v>
      </c>
      <c r="AV2613" s="7">
        <v>2132650</v>
      </c>
      <c r="AW2613" s="7">
        <v>0</v>
      </c>
      <c r="AX2613" s="7">
        <v>0</v>
      </c>
      <c r="AY2613" s="7">
        <v>32121319</v>
      </c>
      <c r="AZ2613" s="7">
        <v>0</v>
      </c>
      <c r="BA2613" s="7">
        <v>363194.61500000005</v>
      </c>
      <c r="BB2613" s="7">
        <v>0</v>
      </c>
      <c r="BC2613" s="7">
        <v>938.7</v>
      </c>
      <c r="BD2613" s="7">
        <v>0</v>
      </c>
      <c r="BE2613" s="7">
        <v>28331.95</v>
      </c>
      <c r="BF2613" s="7">
        <v>0.02</v>
      </c>
      <c r="BG2613" s="7">
        <v>1483351.582090877</v>
      </c>
      <c r="BH2613" s="7">
        <v>87494</v>
      </c>
      <c r="BI2613" s="7">
        <v>1437009</v>
      </c>
      <c r="BJ2613" s="7">
        <v>22175537.185833339</v>
      </c>
      <c r="BK2613" s="7">
        <v>11500592.120000005</v>
      </c>
      <c r="BL2613" s="7">
        <v>100194.48</v>
      </c>
      <c r="BM2613" s="7">
        <v>42499391.303333335</v>
      </c>
      <c r="BN2613" s="130">
        <v>0.77100000000000002</v>
      </c>
      <c r="BO2613" s="131">
        <v>3.1834989000000002E-3</v>
      </c>
      <c r="BP2613" s="161">
        <v>80973.323547939581</v>
      </c>
      <c r="BQ2613" s="162">
        <v>33152172</v>
      </c>
      <c r="BR2613" s="161">
        <v>5850355</v>
      </c>
      <c r="BS2613" s="163">
        <v>0</v>
      </c>
      <c r="BT2613" s="163">
        <v>3970238.700000003</v>
      </c>
      <c r="BU2613" s="161">
        <v>62873167.420000002</v>
      </c>
      <c r="BV2613" s="161">
        <v>2516724.42</v>
      </c>
      <c r="BW2613" s="165">
        <v>42586238.060000002</v>
      </c>
      <c r="BX2613" s="161">
        <v>5850355</v>
      </c>
    </row>
    <row r="2614" spans="1:76" ht="14.45" x14ac:dyDescent="0.3">
      <c r="A2614" s="164" t="s">
        <v>2343</v>
      </c>
      <c r="B2614" s="6" t="s">
        <v>97</v>
      </c>
      <c r="C2614" s="6" t="s">
        <v>134</v>
      </c>
      <c r="D2614" s="6"/>
      <c r="E2614" s="6"/>
      <c r="F2614" s="24" t="str">
        <f>+Tabela1[[#This Row],[WK]]&amp;Tabela1[[#This Row],[PK]]&amp;Tabela1[[#This Row],[GK]]</f>
        <v>1416</v>
      </c>
      <c r="G2614" s="6" t="s">
        <v>2474</v>
      </c>
      <c r="H2614" s="7">
        <v>2044297687.1273983</v>
      </c>
      <c r="I2614" s="8">
        <v>1.371</v>
      </c>
      <c r="J2614" s="7">
        <v>2802732129.0599995</v>
      </c>
      <c r="K2614" s="15">
        <v>0.02</v>
      </c>
      <c r="L2614" s="7">
        <v>56054642.581199989</v>
      </c>
      <c r="M2614" s="7">
        <v>33689308.581199989</v>
      </c>
      <c r="N2614" s="9">
        <v>1.5063181520651554</v>
      </c>
      <c r="O2614" s="7">
        <v>295941780</v>
      </c>
      <c r="P2614" s="8">
        <v>1.2949999999999999</v>
      </c>
      <c r="Q2614" s="7">
        <v>383244606</v>
      </c>
      <c r="R2614" s="8">
        <v>1.7000000000000001E-2</v>
      </c>
      <c r="S2614" s="7">
        <v>6515158.3020000001</v>
      </c>
      <c r="T2614" s="7">
        <v>5403047.3020000001</v>
      </c>
      <c r="U2614" s="9">
        <v>4.8583705241653039</v>
      </c>
      <c r="V2614" s="7">
        <v>39092355.88319999</v>
      </c>
      <c r="W2614" s="9">
        <v>1.6651026499348627</v>
      </c>
      <c r="X2614" s="7">
        <v>74130173.63115038</v>
      </c>
      <c r="Y2614" s="7">
        <v>20213292</v>
      </c>
      <c r="Z2614" s="7">
        <v>483981.54</v>
      </c>
      <c r="AA2614" s="7">
        <v>2378865.0911503835</v>
      </c>
      <c r="AB2614" s="7">
        <v>48578657</v>
      </c>
      <c r="AC2614" s="7">
        <v>2475378</v>
      </c>
      <c r="AD2614" s="7">
        <v>35037817.74795039</v>
      </c>
      <c r="AE2614" s="7">
        <v>0</v>
      </c>
      <c r="AF2614" s="7">
        <v>56054642.581199989</v>
      </c>
      <c r="AG2614" s="7">
        <v>6515158.3020000001</v>
      </c>
      <c r="AH2614" s="7">
        <v>35037817.74795039</v>
      </c>
      <c r="AI2614" s="7">
        <v>18702734</v>
      </c>
      <c r="AJ2614" s="7">
        <v>1179891</v>
      </c>
      <c r="AK2614" s="7">
        <v>14618316</v>
      </c>
      <c r="AL2614" s="7">
        <v>4469987</v>
      </c>
      <c r="AM2614" s="7">
        <v>2192055</v>
      </c>
      <c r="AN2614" s="7">
        <v>0</v>
      </c>
      <c r="AO2614" s="7">
        <v>0</v>
      </c>
      <c r="AP2614" s="7">
        <v>49425856</v>
      </c>
      <c r="AQ2614" s="7">
        <v>0</v>
      </c>
      <c r="AR2614" s="7">
        <v>22365334</v>
      </c>
      <c r="AS2614" s="7">
        <v>1112111</v>
      </c>
      <c r="AT2614" s="7">
        <v>15173283</v>
      </c>
      <c r="AU2614" s="7">
        <v>4992914</v>
      </c>
      <c r="AV2614" s="7">
        <v>1684625</v>
      </c>
      <c r="AW2614" s="7">
        <v>0</v>
      </c>
      <c r="AX2614" s="7">
        <v>0</v>
      </c>
      <c r="AY2614" s="7">
        <v>47822240</v>
      </c>
      <c r="AZ2614" s="7">
        <v>0</v>
      </c>
      <c r="BA2614" s="7">
        <v>483981.54</v>
      </c>
      <c r="BB2614" s="7">
        <v>0</v>
      </c>
      <c r="BC2614" s="7">
        <v>0</v>
      </c>
      <c r="BD2614" s="7">
        <v>1584.63</v>
      </c>
      <c r="BE2614" s="7">
        <v>42924.22</v>
      </c>
      <c r="BF2614" s="7">
        <v>0</v>
      </c>
      <c r="BG2614" s="7">
        <v>1159840.0911503835</v>
      </c>
      <c r="BH2614" s="7">
        <v>68412</v>
      </c>
      <c r="BI2614" s="7">
        <v>1219025</v>
      </c>
      <c r="BJ2614" s="7">
        <v>18811646.455833334</v>
      </c>
      <c r="BK2614" s="7">
        <v>13784374.683333334</v>
      </c>
      <c r="BL2614" s="7">
        <v>94412.160000000018</v>
      </c>
      <c r="BM2614" s="7">
        <v>19920262.77</v>
      </c>
      <c r="BN2614" s="130">
        <v>0.85499999999999998</v>
      </c>
      <c r="BO2614" s="131">
        <v>2.7485880000000002E-3</v>
      </c>
      <c r="BP2614" s="161">
        <v>69911.224140419421</v>
      </c>
      <c r="BQ2614" s="162">
        <v>48578657</v>
      </c>
      <c r="BR2614" s="161">
        <v>3490700</v>
      </c>
      <c r="BS2614" s="163">
        <v>0</v>
      </c>
      <c r="BT2614" s="163">
        <v>4033587.9299999923</v>
      </c>
      <c r="BU2614" s="161">
        <v>56054642.579999998</v>
      </c>
      <c r="BV2614" s="161">
        <v>6515158.2999999998</v>
      </c>
      <c r="BW2614" s="165">
        <v>39071405.679999992</v>
      </c>
      <c r="BX2614" s="161">
        <v>3490700</v>
      </c>
    </row>
    <row r="2615" spans="1:76" ht="14.45" x14ac:dyDescent="0.3">
      <c r="A2615" s="164" t="s">
        <v>2343</v>
      </c>
      <c r="B2615" s="6" t="s">
        <v>97</v>
      </c>
      <c r="C2615" s="6" t="s">
        <v>141</v>
      </c>
      <c r="D2615" s="6"/>
      <c r="E2615" s="6"/>
      <c r="F2615" s="24" t="str">
        <f>+Tabela1[[#This Row],[WK]]&amp;Tabela1[[#This Row],[PK]]&amp;Tabela1[[#This Row],[GK]]</f>
        <v>1417</v>
      </c>
      <c r="G2615" s="6" t="s">
        <v>2475</v>
      </c>
      <c r="H2615" s="7">
        <v>5852414715.1815863</v>
      </c>
      <c r="I2615" s="8">
        <v>1.371</v>
      </c>
      <c r="J2615" s="7">
        <v>8023660574.5500002</v>
      </c>
      <c r="K2615" s="15">
        <v>0.02</v>
      </c>
      <c r="L2615" s="7">
        <v>160473211.491</v>
      </c>
      <c r="M2615" s="7">
        <v>75994773.490999997</v>
      </c>
      <c r="N2615" s="9">
        <v>0.89957597808567435</v>
      </c>
      <c r="O2615" s="7">
        <v>595784036</v>
      </c>
      <c r="P2615" s="8">
        <v>1.2949999999999999</v>
      </c>
      <c r="Q2615" s="7">
        <v>771540328</v>
      </c>
      <c r="R2615" s="8">
        <v>1.7000000000000001E-2</v>
      </c>
      <c r="S2615" s="7">
        <v>13116185.576000001</v>
      </c>
      <c r="T2615" s="7">
        <v>10948028.576000001</v>
      </c>
      <c r="U2615" s="9">
        <v>5.0494630121342698</v>
      </c>
      <c r="V2615" s="7">
        <v>86942802.067000002</v>
      </c>
      <c r="W2615" s="9">
        <v>1.0034185655766392</v>
      </c>
      <c r="X2615" s="7">
        <v>116733461.40874097</v>
      </c>
      <c r="Y2615" s="7">
        <v>0</v>
      </c>
      <c r="Z2615" s="7">
        <v>1064819.6300000001</v>
      </c>
      <c r="AA2615" s="7">
        <v>3630073.7787409704</v>
      </c>
      <c r="AB2615" s="7">
        <v>112038568</v>
      </c>
      <c r="AC2615" s="7">
        <v>0</v>
      </c>
      <c r="AD2615" s="7">
        <v>29790659.34174097</v>
      </c>
      <c r="AE2615" s="7">
        <v>0</v>
      </c>
      <c r="AF2615" s="7">
        <v>160473211.491</v>
      </c>
      <c r="AG2615" s="7">
        <v>13116185.576000001</v>
      </c>
      <c r="AH2615" s="7">
        <v>29790659.34174097</v>
      </c>
      <c r="AI2615" s="7">
        <v>70644049</v>
      </c>
      <c r="AJ2615" s="7">
        <v>2170687</v>
      </c>
      <c r="AK2615" s="7">
        <v>0</v>
      </c>
      <c r="AL2615" s="7">
        <v>4710159</v>
      </c>
      <c r="AM2615" s="7">
        <v>2006284</v>
      </c>
      <c r="AN2615" s="7">
        <v>0</v>
      </c>
      <c r="AO2615" s="7">
        <v>-12951367</v>
      </c>
      <c r="AP2615" s="7">
        <v>104041093</v>
      </c>
      <c r="AQ2615" s="7">
        <v>95478</v>
      </c>
      <c r="AR2615" s="7">
        <v>84478438</v>
      </c>
      <c r="AS2615" s="7">
        <v>2168157</v>
      </c>
      <c r="AT2615" s="7">
        <v>0</v>
      </c>
      <c r="AU2615" s="7">
        <v>5716423</v>
      </c>
      <c r="AV2615" s="7">
        <v>1146175</v>
      </c>
      <c r="AW2615" s="7">
        <v>0</v>
      </c>
      <c r="AX2615" s="7">
        <v>-15708736</v>
      </c>
      <c r="AY2615" s="7">
        <v>110155694</v>
      </c>
      <c r="AZ2615" s="7">
        <v>37305</v>
      </c>
      <c r="BA2615" s="7">
        <v>1064819.6300000001</v>
      </c>
      <c r="BB2615" s="7">
        <v>0</v>
      </c>
      <c r="BC2615" s="7">
        <v>1300.8800000000001</v>
      </c>
      <c r="BD2615" s="7">
        <v>46193.71</v>
      </c>
      <c r="BE2615" s="7">
        <v>351.44</v>
      </c>
      <c r="BF2615" s="7">
        <v>0</v>
      </c>
      <c r="BG2615" s="7">
        <v>2149379.7787409704</v>
      </c>
      <c r="BH2615" s="7">
        <v>126779</v>
      </c>
      <c r="BI2615" s="7">
        <v>1480694</v>
      </c>
      <c r="BJ2615" s="7">
        <v>22849668.35166667</v>
      </c>
      <c r="BK2615" s="7">
        <v>19644370.456666671</v>
      </c>
      <c r="BL2615" s="7">
        <v>13453.333333333334</v>
      </c>
      <c r="BM2615" s="7">
        <v>12794284.91333333</v>
      </c>
      <c r="BN2615" s="130">
        <v>1.413</v>
      </c>
      <c r="BO2615" s="131">
        <v>4.6133403999999998E-3</v>
      </c>
      <c r="BP2615" s="161">
        <v>117341.80212759471</v>
      </c>
      <c r="BQ2615" s="162">
        <v>112038568</v>
      </c>
      <c r="BR2615" s="161">
        <v>2987138</v>
      </c>
      <c r="BS2615" s="163">
        <v>0</v>
      </c>
      <c r="BT2615" s="163">
        <v>0</v>
      </c>
      <c r="BU2615" s="161">
        <v>160473211.49000001</v>
      </c>
      <c r="BV2615" s="161">
        <v>13116185.58</v>
      </c>
      <c r="BW2615" s="165">
        <v>29790659.34</v>
      </c>
      <c r="BX2615" s="161">
        <v>2987138</v>
      </c>
    </row>
    <row r="2616" spans="1:76" ht="14.45" x14ac:dyDescent="0.3">
      <c r="A2616" s="164" t="s">
        <v>2343</v>
      </c>
      <c r="B2616" s="6" t="s">
        <v>97</v>
      </c>
      <c r="C2616" s="6" t="s">
        <v>147</v>
      </c>
      <c r="D2616" s="6"/>
      <c r="E2616" s="6"/>
      <c r="F2616" s="24" t="str">
        <f>+Tabela1[[#This Row],[WK]]&amp;Tabela1[[#This Row],[PK]]&amp;Tabela1[[#This Row],[GK]]</f>
        <v>1418</v>
      </c>
      <c r="G2616" s="6" t="s">
        <v>2476</v>
      </c>
      <c r="H2616" s="7">
        <v>11356012142.808189</v>
      </c>
      <c r="I2616" s="8">
        <v>1.371</v>
      </c>
      <c r="J2616" s="7">
        <v>15569092647.810001</v>
      </c>
      <c r="K2616" s="15">
        <v>0.02</v>
      </c>
      <c r="L2616" s="7">
        <v>311381852.95620006</v>
      </c>
      <c r="M2616" s="7">
        <v>116996608.95620006</v>
      </c>
      <c r="N2616" s="9">
        <v>0.60188009412998478</v>
      </c>
      <c r="O2616" s="7">
        <v>3799882093</v>
      </c>
      <c r="P2616" s="8">
        <v>1.2949999999999999</v>
      </c>
      <c r="Q2616" s="7">
        <v>4920847311</v>
      </c>
      <c r="R2616" s="8">
        <v>1.7000000000000001E-2</v>
      </c>
      <c r="S2616" s="7">
        <v>83654404.287</v>
      </c>
      <c r="T2616" s="7">
        <v>76151985.287</v>
      </c>
      <c r="U2616" s="9">
        <v>10.15032422036146</v>
      </c>
      <c r="V2616" s="7">
        <v>193148594.24320006</v>
      </c>
      <c r="W2616" s="9">
        <v>0.95671321056997949</v>
      </c>
      <c r="X2616" s="7">
        <v>162555465.2285229</v>
      </c>
      <c r="Y2616" s="7">
        <v>0</v>
      </c>
      <c r="Z2616" s="7">
        <v>776093.57</v>
      </c>
      <c r="AA2616" s="7">
        <v>6916037.6585229104</v>
      </c>
      <c r="AB2616" s="7">
        <v>154863334</v>
      </c>
      <c r="AC2616" s="7">
        <v>0</v>
      </c>
      <c r="AD2616" s="7">
        <v>0</v>
      </c>
      <c r="AE2616" s="7">
        <v>-32986633.38704763</v>
      </c>
      <c r="AF2616" s="7">
        <v>278395219.56915241</v>
      </c>
      <c r="AG2616" s="7">
        <v>83654404.287</v>
      </c>
      <c r="AH2616" s="7">
        <v>0</v>
      </c>
      <c r="AI2616" s="7">
        <v>162552255</v>
      </c>
      <c r="AJ2616" s="7">
        <v>7248363</v>
      </c>
      <c r="AK2616" s="7">
        <v>0</v>
      </c>
      <c r="AL2616" s="7">
        <v>15052820</v>
      </c>
      <c r="AM2616" s="7">
        <v>2753689</v>
      </c>
      <c r="AN2616" s="7">
        <v>0</v>
      </c>
      <c r="AO2616" s="7">
        <v>-68577339</v>
      </c>
      <c r="AP2616" s="7">
        <v>150926410</v>
      </c>
      <c r="AQ2616" s="7">
        <v>0</v>
      </c>
      <c r="AR2616" s="7">
        <v>194385244</v>
      </c>
      <c r="AS2616" s="7">
        <v>7502419</v>
      </c>
      <c r="AT2616" s="7">
        <v>0</v>
      </c>
      <c r="AU2616" s="7">
        <v>19990871</v>
      </c>
      <c r="AV2616" s="7">
        <v>2645712</v>
      </c>
      <c r="AW2616" s="7">
        <v>0</v>
      </c>
      <c r="AX2616" s="7">
        <v>-80439223</v>
      </c>
      <c r="AY2616" s="7">
        <v>152726571</v>
      </c>
      <c r="AZ2616" s="7">
        <v>0</v>
      </c>
      <c r="BA2616" s="7">
        <v>776093.57</v>
      </c>
      <c r="BB2616" s="7">
        <v>0</v>
      </c>
      <c r="BC2616" s="7">
        <v>979.7</v>
      </c>
      <c r="BD2616" s="7">
        <v>33687.24</v>
      </c>
      <c r="BE2616" s="7">
        <v>7.86</v>
      </c>
      <c r="BF2616" s="7">
        <v>0</v>
      </c>
      <c r="BG2616" s="7">
        <v>3646548.6585229104</v>
      </c>
      <c r="BH2616" s="7">
        <v>215088</v>
      </c>
      <c r="BI2616" s="7">
        <v>3269489</v>
      </c>
      <c r="BJ2616" s="7">
        <v>50453886.765833326</v>
      </c>
      <c r="BK2616" s="7">
        <v>44408857.286666662</v>
      </c>
      <c r="BL2616" s="7">
        <v>1070913.2733333332</v>
      </c>
      <c r="BM2616" s="7">
        <v>22038291.370000005</v>
      </c>
      <c r="BN2616" s="130">
        <v>1.7749999999999999</v>
      </c>
      <c r="BO2616" s="131">
        <v>8.3580348000000006E-3</v>
      </c>
      <c r="BP2616" s="161">
        <v>212589.31329703433</v>
      </c>
      <c r="BQ2616" s="162">
        <v>154863334</v>
      </c>
      <c r="BR2616" s="161">
        <v>6055811</v>
      </c>
      <c r="BS2616" s="163">
        <v>22838130.256152414</v>
      </c>
      <c r="BT2616" s="163">
        <v>0</v>
      </c>
      <c r="BU2616" s="161">
        <v>255557089.31</v>
      </c>
      <c r="BV2616" s="161">
        <v>83654404.290000007</v>
      </c>
      <c r="BW2616" s="165">
        <v>0</v>
      </c>
      <c r="BX2616" s="161">
        <v>6055811</v>
      </c>
    </row>
    <row r="2617" spans="1:76" ht="14.45" x14ac:dyDescent="0.3">
      <c r="A2617" s="164" t="s">
        <v>2343</v>
      </c>
      <c r="B2617" s="6" t="s">
        <v>97</v>
      </c>
      <c r="C2617" s="6" t="s">
        <v>153</v>
      </c>
      <c r="D2617" s="6"/>
      <c r="E2617" s="6"/>
      <c r="F2617" s="24" t="str">
        <f>+Tabela1[[#This Row],[WK]]&amp;Tabela1[[#This Row],[PK]]&amp;Tabela1[[#This Row],[GK]]</f>
        <v>1419</v>
      </c>
      <c r="G2617" s="6" t="s">
        <v>2477</v>
      </c>
      <c r="H2617" s="7">
        <v>3573897890.7639871</v>
      </c>
      <c r="I2617" s="8">
        <v>1.371</v>
      </c>
      <c r="J2617" s="7">
        <v>4899814008.249999</v>
      </c>
      <c r="K2617" s="15">
        <v>0.02</v>
      </c>
      <c r="L2617" s="7">
        <v>97996280.164999977</v>
      </c>
      <c r="M2617" s="7">
        <v>58315703.164999977</v>
      </c>
      <c r="N2617" s="9">
        <v>1.4696284069911578</v>
      </c>
      <c r="O2617" s="7">
        <v>520060493</v>
      </c>
      <c r="P2617" s="8">
        <v>1.2949999999999999</v>
      </c>
      <c r="Q2617" s="7">
        <v>673478339</v>
      </c>
      <c r="R2617" s="8">
        <v>1.7000000000000001E-2</v>
      </c>
      <c r="S2617" s="7">
        <v>11449131.763</v>
      </c>
      <c r="T2617" s="7">
        <v>9644363.7630000003</v>
      </c>
      <c r="U2617" s="9">
        <v>5.3438246705393713</v>
      </c>
      <c r="V2617" s="7">
        <v>67960066.927999973</v>
      </c>
      <c r="W2617" s="9">
        <v>1.638170465449907</v>
      </c>
      <c r="X2617" s="7">
        <v>77683498.357312828</v>
      </c>
      <c r="Y2617" s="7">
        <v>39921675</v>
      </c>
      <c r="Z2617" s="7">
        <v>1432539.92</v>
      </c>
      <c r="AA2617" s="7">
        <v>2889623.4373128247</v>
      </c>
      <c r="AB2617" s="7">
        <v>33439660</v>
      </c>
      <c r="AC2617" s="7">
        <v>0</v>
      </c>
      <c r="AD2617" s="7">
        <v>9723431.4293128513</v>
      </c>
      <c r="AE2617" s="7">
        <v>0</v>
      </c>
      <c r="AF2617" s="7">
        <v>97996280.164999977</v>
      </c>
      <c r="AG2617" s="7">
        <v>11449131.763</v>
      </c>
      <c r="AH2617" s="7">
        <v>9723431.4293128513</v>
      </c>
      <c r="AI2617" s="7">
        <v>33182392</v>
      </c>
      <c r="AJ2617" s="7">
        <v>1313638</v>
      </c>
      <c r="AK2617" s="7">
        <v>27850464</v>
      </c>
      <c r="AL2617" s="7">
        <v>6584448</v>
      </c>
      <c r="AM2617" s="7">
        <v>1223507</v>
      </c>
      <c r="AN2617" s="7">
        <v>0</v>
      </c>
      <c r="AO2617" s="7">
        <v>0</v>
      </c>
      <c r="AP2617" s="7">
        <v>34165206</v>
      </c>
      <c r="AQ2617" s="7">
        <v>0</v>
      </c>
      <c r="AR2617" s="7">
        <v>39680577</v>
      </c>
      <c r="AS2617" s="7">
        <v>1804768</v>
      </c>
      <c r="AT2617" s="7">
        <v>25057879</v>
      </c>
      <c r="AU2617" s="7">
        <v>10276284</v>
      </c>
      <c r="AV2617" s="7">
        <v>1240961</v>
      </c>
      <c r="AW2617" s="7">
        <v>0</v>
      </c>
      <c r="AX2617" s="7">
        <v>0</v>
      </c>
      <c r="AY2617" s="7">
        <v>32918106</v>
      </c>
      <c r="AZ2617" s="7">
        <v>0</v>
      </c>
      <c r="BA2617" s="7">
        <v>1432539.92</v>
      </c>
      <c r="BB2617" s="7">
        <v>0</v>
      </c>
      <c r="BC2617" s="7">
        <v>2616.8000000000002</v>
      </c>
      <c r="BD2617" s="7">
        <v>59300.75</v>
      </c>
      <c r="BE2617" s="7">
        <v>385.54</v>
      </c>
      <c r="BF2617" s="7">
        <v>0</v>
      </c>
      <c r="BG2617" s="7">
        <v>1856961.4373128247</v>
      </c>
      <c r="BH2617" s="7">
        <v>109531</v>
      </c>
      <c r="BI2617" s="7">
        <v>1032662</v>
      </c>
      <c r="BJ2617" s="7">
        <v>15935740.312500004</v>
      </c>
      <c r="BK2617" s="7">
        <v>13114516.300000003</v>
      </c>
      <c r="BL2617" s="7">
        <v>218812.55333333334</v>
      </c>
      <c r="BM2617" s="7">
        <v>10847270.943333333</v>
      </c>
      <c r="BN2617" s="130">
        <v>0.82399999999999995</v>
      </c>
      <c r="BO2617" s="131">
        <v>4.9863288999999998E-3</v>
      </c>
      <c r="BP2617" s="161">
        <v>126828.88661332124</v>
      </c>
      <c r="BQ2617" s="162">
        <v>33439660</v>
      </c>
      <c r="BR2617" s="161">
        <v>6940976</v>
      </c>
      <c r="BS2617" s="163">
        <v>0</v>
      </c>
      <c r="BT2617" s="163">
        <v>4750707.6426871717</v>
      </c>
      <c r="BU2617" s="161">
        <v>97996280.170000002</v>
      </c>
      <c r="BV2617" s="161">
        <v>11449131.76</v>
      </c>
      <c r="BW2617" s="165">
        <v>14474139.072687171</v>
      </c>
      <c r="BX2617" s="161">
        <v>6940976</v>
      </c>
    </row>
    <row r="2618" spans="1:76" ht="14.45" x14ac:dyDescent="0.3">
      <c r="A2618" s="164" t="s">
        <v>2343</v>
      </c>
      <c r="B2618" s="6" t="s">
        <v>97</v>
      </c>
      <c r="C2618" s="6" t="s">
        <v>161</v>
      </c>
      <c r="D2618" s="6"/>
      <c r="E2618" s="6"/>
      <c r="F2618" s="24" t="str">
        <f>+Tabela1[[#This Row],[WK]]&amp;Tabela1[[#This Row],[PK]]&amp;Tabela1[[#This Row],[GK]]</f>
        <v>1420</v>
      </c>
      <c r="G2618" s="6" t="s">
        <v>2478</v>
      </c>
      <c r="H2618" s="7">
        <v>2523538538.0274</v>
      </c>
      <c r="I2618" s="8">
        <v>1.371</v>
      </c>
      <c r="J2618" s="7">
        <v>3459771335.6000004</v>
      </c>
      <c r="K2618" s="15">
        <v>0.02</v>
      </c>
      <c r="L2618" s="7">
        <v>69195426.712000012</v>
      </c>
      <c r="M2618" s="7">
        <v>42366383.712000012</v>
      </c>
      <c r="N2618" s="9">
        <v>1.5791239259633678</v>
      </c>
      <c r="O2618" s="7">
        <v>336363681</v>
      </c>
      <c r="P2618" s="8">
        <v>1.2949999999999999</v>
      </c>
      <c r="Q2618" s="7">
        <v>435590968</v>
      </c>
      <c r="R2618" s="8">
        <v>1.7000000000000001E-2</v>
      </c>
      <c r="S2618" s="7">
        <v>7405046.4560000002</v>
      </c>
      <c r="T2618" s="7">
        <v>6399393.4560000002</v>
      </c>
      <c r="U2618" s="9">
        <v>6.3634210368785258</v>
      </c>
      <c r="V2618" s="7">
        <v>48765777.168000013</v>
      </c>
      <c r="W2618" s="9">
        <v>1.7519780768577466</v>
      </c>
      <c r="X2618" s="7">
        <v>127858171.07318814</v>
      </c>
      <c r="Y2618" s="7">
        <v>15458606</v>
      </c>
      <c r="Z2618" s="7">
        <v>1009328.145</v>
      </c>
      <c r="AA2618" s="7">
        <v>2830620.9281881433</v>
      </c>
      <c r="AB2618" s="7">
        <v>96083139</v>
      </c>
      <c r="AC2618" s="7">
        <v>12476477</v>
      </c>
      <c r="AD2618" s="7">
        <v>79092393.905188128</v>
      </c>
      <c r="AE2618" s="7">
        <v>0</v>
      </c>
      <c r="AF2618" s="7">
        <v>69195426.712000012</v>
      </c>
      <c r="AG2618" s="7">
        <v>7405046.4560000002</v>
      </c>
      <c r="AH2618" s="7">
        <v>79092393.905188128</v>
      </c>
      <c r="AI2618" s="7">
        <v>22435455</v>
      </c>
      <c r="AJ2618" s="7">
        <v>894044</v>
      </c>
      <c r="AK2618" s="7">
        <v>18281730</v>
      </c>
      <c r="AL2618" s="7">
        <v>6269266</v>
      </c>
      <c r="AM2618" s="7">
        <v>1770528</v>
      </c>
      <c r="AN2618" s="7">
        <v>0</v>
      </c>
      <c r="AO2618" s="7">
        <v>0</v>
      </c>
      <c r="AP2618" s="7">
        <v>94335457</v>
      </c>
      <c r="AQ2618" s="7">
        <v>23870</v>
      </c>
      <c r="AR2618" s="7">
        <v>26829043</v>
      </c>
      <c r="AS2618" s="7">
        <v>1005653</v>
      </c>
      <c r="AT2618" s="7">
        <v>23788944</v>
      </c>
      <c r="AU2618" s="7">
        <v>7156684</v>
      </c>
      <c r="AV2618" s="7">
        <v>1795397</v>
      </c>
      <c r="AW2618" s="7">
        <v>0</v>
      </c>
      <c r="AX2618" s="7">
        <v>0</v>
      </c>
      <c r="AY2618" s="7">
        <v>94351582</v>
      </c>
      <c r="AZ2618" s="7">
        <v>11354</v>
      </c>
      <c r="BA2618" s="7">
        <v>1009328.145</v>
      </c>
      <c r="BB2618" s="7">
        <v>0</v>
      </c>
      <c r="BC2618" s="7">
        <v>80.94</v>
      </c>
      <c r="BD2618" s="7">
        <v>47792.89</v>
      </c>
      <c r="BE2618" s="7">
        <v>1.1100000000000001</v>
      </c>
      <c r="BF2618" s="7">
        <v>0</v>
      </c>
      <c r="BG2618" s="7">
        <v>1424216.9281881433</v>
      </c>
      <c r="BH2618" s="7">
        <v>84006</v>
      </c>
      <c r="BI2618" s="7">
        <v>1406404</v>
      </c>
      <c r="BJ2618" s="7">
        <v>21703233.827500001</v>
      </c>
      <c r="BK2618" s="7">
        <v>16665158.41</v>
      </c>
      <c r="BL2618" s="7">
        <v>2241529.2566666664</v>
      </c>
      <c r="BM2618" s="7">
        <v>15669243.156666666</v>
      </c>
      <c r="BN2618" s="130">
        <v>0.79900000000000004</v>
      </c>
      <c r="BO2618" s="131">
        <v>3.6009086000000001E-3</v>
      </c>
      <c r="BP2618" s="161">
        <v>91590.273832023042</v>
      </c>
      <c r="BQ2618" s="162">
        <v>96083139</v>
      </c>
      <c r="BR2618" s="161">
        <v>-787303</v>
      </c>
      <c r="BS2618" s="163">
        <v>0</v>
      </c>
      <c r="BT2618" s="163">
        <v>3458486.4600000083</v>
      </c>
      <c r="BU2618" s="161">
        <v>69195426.709999993</v>
      </c>
      <c r="BV2618" s="161">
        <v>7405046.46</v>
      </c>
      <c r="BW2618" s="165">
        <v>82550880.370000005</v>
      </c>
      <c r="BX2618" s="161">
        <v>-787303</v>
      </c>
    </row>
    <row r="2619" spans="1:76" ht="14.45" x14ac:dyDescent="0.3">
      <c r="A2619" s="164" t="s">
        <v>2343</v>
      </c>
      <c r="B2619" s="6" t="s">
        <v>97</v>
      </c>
      <c r="C2619" s="6" t="s">
        <v>168</v>
      </c>
      <c r="D2619" s="6"/>
      <c r="E2619" s="6"/>
      <c r="F2619" s="24" t="str">
        <f>+Tabela1[[#This Row],[WK]]&amp;Tabela1[[#This Row],[PK]]&amp;Tabela1[[#This Row],[GK]]</f>
        <v>1421</v>
      </c>
      <c r="G2619" s="6" t="s">
        <v>2479</v>
      </c>
      <c r="H2619" s="7">
        <v>9623193782.7838135</v>
      </c>
      <c r="I2619" s="8">
        <v>1.371</v>
      </c>
      <c r="J2619" s="7">
        <v>13193398676.190001</v>
      </c>
      <c r="K2619" s="15">
        <v>0.02</v>
      </c>
      <c r="L2619" s="7">
        <v>263867973.52380002</v>
      </c>
      <c r="M2619" s="7">
        <v>113692000.52380002</v>
      </c>
      <c r="N2619" s="9">
        <v>0.75705852442720656</v>
      </c>
      <c r="O2619" s="7">
        <v>3531754195</v>
      </c>
      <c r="P2619" s="8">
        <v>1.2949999999999999</v>
      </c>
      <c r="Q2619" s="7">
        <v>4573621683</v>
      </c>
      <c r="R2619" s="8">
        <v>1.7000000000000001E-2</v>
      </c>
      <c r="S2619" s="7">
        <v>77751568.611000001</v>
      </c>
      <c r="T2619" s="7">
        <v>66937058.611000001</v>
      </c>
      <c r="U2619" s="9">
        <v>6.1895600088214815</v>
      </c>
      <c r="V2619" s="7">
        <v>180629059.13480002</v>
      </c>
      <c r="W2619" s="9">
        <v>1.1219859445654314</v>
      </c>
      <c r="X2619" s="7">
        <v>85062054.393201932</v>
      </c>
      <c r="Y2619" s="7">
        <v>0</v>
      </c>
      <c r="Z2619" s="7">
        <v>185533.6</v>
      </c>
      <c r="AA2619" s="7">
        <v>6779236.793201929</v>
      </c>
      <c r="AB2619" s="7">
        <v>78097284</v>
      </c>
      <c r="AC2619" s="7">
        <v>0</v>
      </c>
      <c r="AD2619" s="7">
        <v>0</v>
      </c>
      <c r="AE2619" s="7">
        <v>-64554461.76959464</v>
      </c>
      <c r="AF2619" s="7">
        <v>199313511.75420538</v>
      </c>
      <c r="AG2619" s="7">
        <v>77751568.611000001</v>
      </c>
      <c r="AH2619" s="7">
        <v>0</v>
      </c>
      <c r="AI2619" s="7">
        <v>125582800</v>
      </c>
      <c r="AJ2619" s="7">
        <v>11219824</v>
      </c>
      <c r="AK2619" s="7">
        <v>0</v>
      </c>
      <c r="AL2619" s="7">
        <v>11826187</v>
      </c>
      <c r="AM2619" s="7">
        <v>2513618</v>
      </c>
      <c r="AN2619" s="7">
        <v>0</v>
      </c>
      <c r="AO2619" s="7">
        <v>-51960579</v>
      </c>
      <c r="AP2619" s="7">
        <v>80508982</v>
      </c>
      <c r="AQ2619" s="7">
        <v>0</v>
      </c>
      <c r="AR2619" s="7">
        <v>150175973</v>
      </c>
      <c r="AS2619" s="7">
        <v>10814510</v>
      </c>
      <c r="AT2619" s="7">
        <v>0</v>
      </c>
      <c r="AU2619" s="7">
        <v>14297361</v>
      </c>
      <c r="AV2619" s="7">
        <v>2688948</v>
      </c>
      <c r="AW2619" s="7">
        <v>0</v>
      </c>
      <c r="AX2619" s="7">
        <v>-59695160</v>
      </c>
      <c r="AY2619" s="7">
        <v>76943376</v>
      </c>
      <c r="AZ2619" s="7">
        <v>0</v>
      </c>
      <c r="BA2619" s="7">
        <v>185533.6</v>
      </c>
      <c r="BB2619" s="7">
        <v>0</v>
      </c>
      <c r="BC2619" s="7">
        <v>194.98</v>
      </c>
      <c r="BD2619" s="7">
        <v>8185</v>
      </c>
      <c r="BE2619" s="7">
        <v>0</v>
      </c>
      <c r="BF2619" s="7">
        <v>0</v>
      </c>
      <c r="BG2619" s="7">
        <v>3046029.7932019294</v>
      </c>
      <c r="BH2619" s="7">
        <v>179667</v>
      </c>
      <c r="BI2619" s="7">
        <v>3733207</v>
      </c>
      <c r="BJ2619" s="7">
        <v>57609853.846666664</v>
      </c>
      <c r="BK2619" s="7">
        <v>50982144.083333328</v>
      </c>
      <c r="BL2619" s="7">
        <v>123482.51333333335</v>
      </c>
      <c r="BM2619" s="7">
        <v>26263874.026666671</v>
      </c>
      <c r="BN2619" s="130">
        <v>2.012</v>
      </c>
      <c r="BO2619" s="131">
        <v>6.3769902999999996E-3</v>
      </c>
      <c r="BP2619" s="161">
        <v>162200.8079820766</v>
      </c>
      <c r="BQ2619" s="162">
        <v>78097284</v>
      </c>
      <c r="BR2619" s="161">
        <v>5117577</v>
      </c>
      <c r="BS2619" s="163">
        <v>52681385.165205404</v>
      </c>
      <c r="BT2619" s="163">
        <v>0</v>
      </c>
      <c r="BU2619" s="161">
        <v>146632126.59</v>
      </c>
      <c r="BV2619" s="161">
        <v>77751568.609999999</v>
      </c>
      <c r="BW2619" s="165">
        <v>0</v>
      </c>
      <c r="BX2619" s="161">
        <v>5117577</v>
      </c>
    </row>
    <row r="2620" spans="1:76" ht="14.45" x14ac:dyDescent="0.3">
      <c r="A2620" s="164" t="s">
        <v>2343</v>
      </c>
      <c r="B2620" s="6" t="s">
        <v>97</v>
      </c>
      <c r="C2620" s="6" t="s">
        <v>177</v>
      </c>
      <c r="D2620" s="6"/>
      <c r="E2620" s="6"/>
      <c r="F2620" s="24" t="str">
        <f>+Tabela1[[#This Row],[WK]]&amp;Tabela1[[#This Row],[PK]]&amp;Tabela1[[#This Row],[GK]]</f>
        <v>1422</v>
      </c>
      <c r="G2620" s="6" t="s">
        <v>2480</v>
      </c>
      <c r="H2620" s="7">
        <v>1308391042.139194</v>
      </c>
      <c r="I2620" s="8">
        <v>1.371</v>
      </c>
      <c r="J2620" s="7">
        <v>1793804118.78</v>
      </c>
      <c r="K2620" s="15">
        <v>0.02</v>
      </c>
      <c r="L2620" s="7">
        <v>35876082.375600003</v>
      </c>
      <c r="M2620" s="7">
        <v>22492916.375600003</v>
      </c>
      <c r="N2620" s="9">
        <v>1.6806872436312905</v>
      </c>
      <c r="O2620" s="7">
        <v>120547265</v>
      </c>
      <c r="P2620" s="8">
        <v>1.2949999999999999</v>
      </c>
      <c r="Q2620" s="7">
        <v>156108708</v>
      </c>
      <c r="R2620" s="8">
        <v>1.7000000000000001E-2</v>
      </c>
      <c r="S2620" s="7">
        <v>2653848.0360000003</v>
      </c>
      <c r="T2620" s="7">
        <v>2166484.0360000003</v>
      </c>
      <c r="U2620" s="9">
        <v>4.4453099449282272</v>
      </c>
      <c r="V2620" s="7">
        <v>24659400.411600001</v>
      </c>
      <c r="W2620" s="9">
        <v>1.7778268322551483</v>
      </c>
      <c r="X2620" s="7">
        <v>85023956.142252147</v>
      </c>
      <c r="Y2620" s="7">
        <v>23079877</v>
      </c>
      <c r="Z2620" s="7">
        <v>256305</v>
      </c>
      <c r="AA2620" s="7">
        <v>1975502.1422521439</v>
      </c>
      <c r="AB2620" s="7">
        <v>59712272</v>
      </c>
      <c r="AC2620" s="7">
        <v>0</v>
      </c>
      <c r="AD2620" s="7">
        <v>60364555.730652146</v>
      </c>
      <c r="AE2620" s="7">
        <v>0</v>
      </c>
      <c r="AF2620" s="7">
        <v>35876082.375600003</v>
      </c>
      <c r="AG2620" s="7">
        <v>2653848.0360000003</v>
      </c>
      <c r="AH2620" s="7">
        <v>60364555.730652146</v>
      </c>
      <c r="AI2620" s="7">
        <v>11191507</v>
      </c>
      <c r="AJ2620" s="7">
        <v>517366</v>
      </c>
      <c r="AK2620" s="7">
        <v>12459390</v>
      </c>
      <c r="AL2620" s="7">
        <v>4971810</v>
      </c>
      <c r="AM2620" s="7">
        <v>1479351</v>
      </c>
      <c r="AN2620" s="7">
        <v>0</v>
      </c>
      <c r="AO2620" s="7">
        <v>0</v>
      </c>
      <c r="AP2620" s="7">
        <v>52347244</v>
      </c>
      <c r="AQ2620" s="7">
        <v>47740</v>
      </c>
      <c r="AR2620" s="7">
        <v>13383166</v>
      </c>
      <c r="AS2620" s="7">
        <v>487364</v>
      </c>
      <c r="AT2620" s="7">
        <v>14689380</v>
      </c>
      <c r="AU2620" s="7">
        <v>5804276</v>
      </c>
      <c r="AV2620" s="7">
        <v>1882468</v>
      </c>
      <c r="AW2620" s="7">
        <v>0</v>
      </c>
      <c r="AX2620" s="7">
        <v>0</v>
      </c>
      <c r="AY2620" s="7">
        <v>58262969</v>
      </c>
      <c r="AZ2620" s="7">
        <v>22707</v>
      </c>
      <c r="BA2620" s="7">
        <v>256305</v>
      </c>
      <c r="BB2620" s="7">
        <v>0</v>
      </c>
      <c r="BC2620" s="7">
        <v>0</v>
      </c>
      <c r="BD2620" s="7">
        <v>3977.91</v>
      </c>
      <c r="BE2620" s="7">
        <v>16454.18</v>
      </c>
      <c r="BF2620" s="7">
        <v>0</v>
      </c>
      <c r="BG2620" s="7">
        <v>831361.14225214382</v>
      </c>
      <c r="BH2620" s="7">
        <v>49037</v>
      </c>
      <c r="BI2620" s="7">
        <v>1144141</v>
      </c>
      <c r="BJ2620" s="7">
        <v>17656092.454166666</v>
      </c>
      <c r="BK2620" s="7">
        <v>12506600.079999998</v>
      </c>
      <c r="BL2620" s="7">
        <v>3116269.4599999995</v>
      </c>
      <c r="BM2620" s="7">
        <v>14365430.576666668</v>
      </c>
      <c r="BN2620" s="130">
        <v>0.6</v>
      </c>
      <c r="BO2620" s="131">
        <v>2.5284207000000002E-3</v>
      </c>
      <c r="BP2620" s="161">
        <v>61296.25</v>
      </c>
      <c r="BQ2620" s="162">
        <v>59712272</v>
      </c>
      <c r="BR2620" s="161">
        <v>798926</v>
      </c>
      <c r="BS2620" s="163">
        <v>0</v>
      </c>
      <c r="BT2620" s="163">
        <v>436769.8577478528</v>
      </c>
      <c r="BU2620" s="161">
        <v>35876082.380000003</v>
      </c>
      <c r="BV2620" s="161">
        <v>2653848.04</v>
      </c>
      <c r="BW2620" s="165">
        <v>60801325.58774785</v>
      </c>
      <c r="BX2620" s="161">
        <v>798926</v>
      </c>
    </row>
    <row r="2621" spans="1:76" ht="14.45" x14ac:dyDescent="0.3">
      <c r="A2621" s="164" t="s">
        <v>2343</v>
      </c>
      <c r="B2621" s="6" t="s">
        <v>97</v>
      </c>
      <c r="C2621" s="6" t="s">
        <v>181</v>
      </c>
      <c r="D2621" s="6"/>
      <c r="E2621" s="6"/>
      <c r="F2621" s="24" t="str">
        <f>+Tabela1[[#This Row],[WK]]&amp;Tabela1[[#This Row],[PK]]&amp;Tabela1[[#This Row],[GK]]</f>
        <v>1423</v>
      </c>
      <c r="G2621" s="6" t="s">
        <v>2481</v>
      </c>
      <c r="H2621" s="7">
        <v>959020044.78719676</v>
      </c>
      <c r="I2621" s="8">
        <v>1.371</v>
      </c>
      <c r="J2621" s="7">
        <v>1314816481.4000001</v>
      </c>
      <c r="K2621" s="15">
        <v>0.02</v>
      </c>
      <c r="L2621" s="7">
        <v>26296329.628000002</v>
      </c>
      <c r="M2621" s="7">
        <v>18349638.628000002</v>
      </c>
      <c r="N2621" s="9">
        <v>2.3090917500126786</v>
      </c>
      <c r="O2621" s="7">
        <v>58406104</v>
      </c>
      <c r="P2621" s="8">
        <v>1.2949999999999999</v>
      </c>
      <c r="Q2621" s="7">
        <v>75635903</v>
      </c>
      <c r="R2621" s="8">
        <v>1.7000000000000001E-2</v>
      </c>
      <c r="S2621" s="7">
        <v>1285810.351</v>
      </c>
      <c r="T2621" s="7">
        <v>1055701.351</v>
      </c>
      <c r="U2621" s="9">
        <v>4.5878316406572539</v>
      </c>
      <c r="V2621" s="7">
        <v>19405339.979000002</v>
      </c>
      <c r="W2621" s="9">
        <v>2.373219349745622</v>
      </c>
      <c r="X2621" s="7">
        <v>99721628.75967215</v>
      </c>
      <c r="Y2621" s="7">
        <v>20941272</v>
      </c>
      <c r="Z2621" s="7">
        <v>719013.89</v>
      </c>
      <c r="AA2621" s="7">
        <v>1353465.8696721508</v>
      </c>
      <c r="AB2621" s="7">
        <v>65939999</v>
      </c>
      <c r="AC2621" s="7">
        <v>10767878</v>
      </c>
      <c r="AD2621" s="7">
        <v>80316288.780672148</v>
      </c>
      <c r="AE2621" s="7">
        <v>0</v>
      </c>
      <c r="AF2621" s="7">
        <v>26296329.628000002</v>
      </c>
      <c r="AG2621" s="7">
        <v>1285810.351</v>
      </c>
      <c r="AH2621" s="7">
        <v>80316288.780672148</v>
      </c>
      <c r="AI2621" s="7">
        <v>6645322</v>
      </c>
      <c r="AJ2621" s="7">
        <v>242117</v>
      </c>
      <c r="AK2621" s="7">
        <v>23580311</v>
      </c>
      <c r="AL2621" s="7">
        <v>3009078</v>
      </c>
      <c r="AM2621" s="7">
        <v>1437668</v>
      </c>
      <c r="AN2621" s="7">
        <v>0</v>
      </c>
      <c r="AO2621" s="7">
        <v>0</v>
      </c>
      <c r="AP2621" s="7">
        <v>63970235</v>
      </c>
      <c r="AQ2621" s="7">
        <v>3978</v>
      </c>
      <c r="AR2621" s="7">
        <v>7946691</v>
      </c>
      <c r="AS2621" s="7">
        <v>230109</v>
      </c>
      <c r="AT2621" s="7">
        <v>28502712</v>
      </c>
      <c r="AU2621" s="7">
        <v>3378190</v>
      </c>
      <c r="AV2621" s="7">
        <v>1533534</v>
      </c>
      <c r="AW2621" s="7">
        <v>0</v>
      </c>
      <c r="AX2621" s="7">
        <v>0</v>
      </c>
      <c r="AY2621" s="7">
        <v>64906118</v>
      </c>
      <c r="AZ2621" s="7">
        <v>3244</v>
      </c>
      <c r="BA2621" s="7">
        <v>719013.89</v>
      </c>
      <c r="BB2621" s="7">
        <v>0</v>
      </c>
      <c r="BC2621" s="7">
        <v>72.95</v>
      </c>
      <c r="BD2621" s="7">
        <v>33917.29</v>
      </c>
      <c r="BE2621" s="7">
        <v>156.6</v>
      </c>
      <c r="BF2621" s="7">
        <v>0</v>
      </c>
      <c r="BG2621" s="7">
        <v>654770.8696721507</v>
      </c>
      <c r="BH2621" s="7">
        <v>38621</v>
      </c>
      <c r="BI2621" s="7">
        <v>698695</v>
      </c>
      <c r="BJ2621" s="7">
        <v>10782089.788333334</v>
      </c>
      <c r="BK2621" s="7">
        <v>7826022.0666666664</v>
      </c>
      <c r="BL2621" s="7">
        <v>1532293.9100000001</v>
      </c>
      <c r="BM2621" s="7">
        <v>8759683.0666666683</v>
      </c>
      <c r="BN2621" s="130">
        <v>0.54600000000000004</v>
      </c>
      <c r="BO2621" s="131">
        <v>1.9616476000000002E-3</v>
      </c>
      <c r="BP2621" s="161">
        <v>48276.25</v>
      </c>
      <c r="BQ2621" s="162">
        <v>65939999</v>
      </c>
      <c r="BR2621" s="161">
        <v>329529</v>
      </c>
      <c r="BS2621" s="163">
        <v>0</v>
      </c>
      <c r="BT2621" s="163">
        <v>2931698.24032785</v>
      </c>
      <c r="BU2621" s="161">
        <v>26296329.629999999</v>
      </c>
      <c r="BV2621" s="161">
        <v>1285810.3500000001</v>
      </c>
      <c r="BW2621" s="165">
        <v>83247987.020327851</v>
      </c>
      <c r="BX2621" s="161">
        <v>329529</v>
      </c>
    </row>
    <row r="2622" spans="1:76" ht="14.45" x14ac:dyDescent="0.3">
      <c r="A2622" s="164" t="s">
        <v>2343</v>
      </c>
      <c r="B2622" s="6" t="s">
        <v>97</v>
      </c>
      <c r="C2622" s="6" t="s">
        <v>191</v>
      </c>
      <c r="D2622" s="6"/>
      <c r="E2622" s="6"/>
      <c r="F2622" s="24" t="str">
        <f>+Tabela1[[#This Row],[WK]]&amp;Tabela1[[#This Row],[PK]]&amp;Tabela1[[#This Row],[GK]]</f>
        <v>1424</v>
      </c>
      <c r="G2622" s="6" t="s">
        <v>2482</v>
      </c>
      <c r="H2622" s="7">
        <v>1505744187.5177958</v>
      </c>
      <c r="I2622" s="8">
        <v>1.371</v>
      </c>
      <c r="J2622" s="7">
        <v>2064375281.1000001</v>
      </c>
      <c r="K2622" s="15">
        <v>0.02</v>
      </c>
      <c r="L2622" s="7">
        <v>41287505.622000001</v>
      </c>
      <c r="M2622" s="7">
        <v>25640871.622000001</v>
      </c>
      <c r="N2622" s="9">
        <v>1.6387468142988455</v>
      </c>
      <c r="O2622" s="7">
        <v>109978651</v>
      </c>
      <c r="P2622" s="8">
        <v>1.2949999999999999</v>
      </c>
      <c r="Q2622" s="7">
        <v>142422353</v>
      </c>
      <c r="R2622" s="8">
        <v>1.7000000000000001E-2</v>
      </c>
      <c r="S2622" s="7">
        <v>2421180.0010000002</v>
      </c>
      <c r="T2622" s="7">
        <v>1979957.0010000002</v>
      </c>
      <c r="U2622" s="9">
        <v>4.4874292613938991</v>
      </c>
      <c r="V2622" s="7">
        <v>27620828.623000003</v>
      </c>
      <c r="W2622" s="9">
        <v>1.7168743247158402</v>
      </c>
      <c r="X2622" s="7">
        <v>67647355.601083994</v>
      </c>
      <c r="Y2622" s="7">
        <v>19501801</v>
      </c>
      <c r="Z2622" s="7">
        <v>452053.35</v>
      </c>
      <c r="AA2622" s="7">
        <v>1750143.2510839945</v>
      </c>
      <c r="AB2622" s="7">
        <v>37032188</v>
      </c>
      <c r="AC2622" s="7">
        <v>8911170</v>
      </c>
      <c r="AD2622" s="7">
        <v>40026526.978083991</v>
      </c>
      <c r="AE2622" s="7">
        <v>0</v>
      </c>
      <c r="AF2622" s="7">
        <v>41287505.622000001</v>
      </c>
      <c r="AG2622" s="7">
        <v>2421180.0010000002</v>
      </c>
      <c r="AH2622" s="7">
        <v>40026526.978083991</v>
      </c>
      <c r="AI2622" s="7">
        <v>13084304</v>
      </c>
      <c r="AJ2622" s="7">
        <v>347549</v>
      </c>
      <c r="AK2622" s="7">
        <v>20433733</v>
      </c>
      <c r="AL2622" s="7">
        <v>3216164</v>
      </c>
      <c r="AM2622" s="7">
        <v>919441</v>
      </c>
      <c r="AN2622" s="7">
        <v>0</v>
      </c>
      <c r="AO2622" s="7">
        <v>0</v>
      </c>
      <c r="AP2622" s="7">
        <v>37858879</v>
      </c>
      <c r="AQ2622" s="7">
        <v>7957</v>
      </c>
      <c r="AR2622" s="7">
        <v>15646634</v>
      </c>
      <c r="AS2622" s="7">
        <v>441223</v>
      </c>
      <c r="AT2622" s="7">
        <v>21447351</v>
      </c>
      <c r="AU2622" s="7">
        <v>3647994</v>
      </c>
      <c r="AV2622" s="7">
        <v>1487450</v>
      </c>
      <c r="AW2622" s="7">
        <v>0</v>
      </c>
      <c r="AX2622" s="7">
        <v>0</v>
      </c>
      <c r="AY2622" s="7">
        <v>36444405</v>
      </c>
      <c r="AZ2622" s="7">
        <v>3244</v>
      </c>
      <c r="BA2622" s="7">
        <v>452053.35</v>
      </c>
      <c r="BB2622" s="7">
        <v>0</v>
      </c>
      <c r="BC2622" s="7">
        <v>175.86</v>
      </c>
      <c r="BD2622" s="7">
        <v>13293.82</v>
      </c>
      <c r="BE2622" s="7">
        <v>15292.66</v>
      </c>
      <c r="BF2622" s="7">
        <v>0</v>
      </c>
      <c r="BG2622" s="7">
        <v>852960.25108399452</v>
      </c>
      <c r="BH2622" s="7">
        <v>50311</v>
      </c>
      <c r="BI2622" s="7">
        <v>897183</v>
      </c>
      <c r="BJ2622" s="7">
        <v>13845077.785833331</v>
      </c>
      <c r="BK2622" s="7">
        <v>9999667.8766666651</v>
      </c>
      <c r="BL2622" s="7">
        <v>452716.71666666662</v>
      </c>
      <c r="BM2622" s="7">
        <v>14476206.203333333</v>
      </c>
      <c r="BN2622" s="130">
        <v>0.66400000000000003</v>
      </c>
      <c r="BO2622" s="131">
        <v>3.1595783999999998E-3</v>
      </c>
      <c r="BP2622" s="161">
        <v>62888.75</v>
      </c>
      <c r="BQ2622" s="162">
        <v>37032188</v>
      </c>
      <c r="BR2622" s="161">
        <v>3787850</v>
      </c>
      <c r="BS2622" s="163">
        <v>0</v>
      </c>
      <c r="BT2622" s="163">
        <v>4170938.3989160061</v>
      </c>
      <c r="BU2622" s="161">
        <v>41287505.619999997</v>
      </c>
      <c r="BV2622" s="161">
        <v>2421180</v>
      </c>
      <c r="BW2622" s="165">
        <v>44197465.378916003</v>
      </c>
      <c r="BX2622" s="161">
        <v>3787850</v>
      </c>
    </row>
    <row r="2623" spans="1:76" ht="14.45" x14ac:dyDescent="0.3">
      <c r="A2623" s="164" t="s">
        <v>2343</v>
      </c>
      <c r="B2623" s="6" t="s">
        <v>97</v>
      </c>
      <c r="C2623" s="6" t="s">
        <v>199</v>
      </c>
      <c r="D2623" s="6"/>
      <c r="E2623" s="6"/>
      <c r="F2623" s="24" t="str">
        <f>+Tabela1[[#This Row],[WK]]&amp;Tabela1[[#This Row],[PK]]&amp;Tabela1[[#This Row],[GK]]</f>
        <v>1425</v>
      </c>
      <c r="G2623" s="6" t="s">
        <v>2483</v>
      </c>
      <c r="H2623" s="7">
        <v>4289589296.6391864</v>
      </c>
      <c r="I2623" s="8">
        <v>1.371</v>
      </c>
      <c r="J2623" s="7">
        <v>5881026925.6999998</v>
      </c>
      <c r="K2623" s="15">
        <v>0.02</v>
      </c>
      <c r="L2623" s="7">
        <v>117620538.514</v>
      </c>
      <c r="M2623" s="7">
        <v>73300752.513999999</v>
      </c>
      <c r="N2623" s="9">
        <v>1.6539058314496373</v>
      </c>
      <c r="O2623" s="7">
        <v>254345714</v>
      </c>
      <c r="P2623" s="8">
        <v>1.2949999999999999</v>
      </c>
      <c r="Q2623" s="7">
        <v>329377702</v>
      </c>
      <c r="R2623" s="8">
        <v>1.7000000000000001E-2</v>
      </c>
      <c r="S2623" s="7">
        <v>5599420.9340000004</v>
      </c>
      <c r="T2623" s="7">
        <v>4834847.9340000004</v>
      </c>
      <c r="U2623" s="9">
        <v>6.3235922979231551</v>
      </c>
      <c r="V2623" s="7">
        <v>78135600.447999999</v>
      </c>
      <c r="W2623" s="9">
        <v>1.7330977345824081</v>
      </c>
      <c r="X2623" s="7">
        <v>154438081.38751292</v>
      </c>
      <c r="Y2623" s="7">
        <v>42051138</v>
      </c>
      <c r="Z2623" s="7">
        <v>918647.09999999986</v>
      </c>
      <c r="AA2623" s="7">
        <v>6029706.287512931</v>
      </c>
      <c r="AB2623" s="7">
        <v>55610340</v>
      </c>
      <c r="AC2623" s="7">
        <v>49828250</v>
      </c>
      <c r="AD2623" s="7">
        <v>76302480.939512923</v>
      </c>
      <c r="AE2623" s="7">
        <v>0</v>
      </c>
      <c r="AF2623" s="7">
        <v>117620538.514</v>
      </c>
      <c r="AG2623" s="7">
        <v>5599420.9340000004</v>
      </c>
      <c r="AH2623" s="7">
        <v>76302480.939512923</v>
      </c>
      <c r="AI2623" s="7">
        <v>37061872</v>
      </c>
      <c r="AJ2623" s="7">
        <v>690821</v>
      </c>
      <c r="AK2623" s="7">
        <v>75513101</v>
      </c>
      <c r="AL2623" s="7">
        <v>1485438</v>
      </c>
      <c r="AM2623" s="7">
        <v>2827706</v>
      </c>
      <c r="AN2623" s="7">
        <v>0</v>
      </c>
      <c r="AO2623" s="7">
        <v>0</v>
      </c>
      <c r="AP2623" s="7">
        <v>51321279</v>
      </c>
      <c r="AQ2623" s="7">
        <v>111392</v>
      </c>
      <c r="AR2623" s="7">
        <v>44319786</v>
      </c>
      <c r="AS2623" s="7">
        <v>764573</v>
      </c>
      <c r="AT2623" s="7">
        <v>86365112</v>
      </c>
      <c r="AU2623" s="7">
        <v>1931259</v>
      </c>
      <c r="AV2623" s="7">
        <v>2663447</v>
      </c>
      <c r="AW2623" s="7">
        <v>0</v>
      </c>
      <c r="AX2623" s="7">
        <v>0</v>
      </c>
      <c r="AY2623" s="7">
        <v>54593957</v>
      </c>
      <c r="AZ2623" s="7">
        <v>53525</v>
      </c>
      <c r="BA2623" s="7">
        <v>918647.09999999986</v>
      </c>
      <c r="BB2623" s="7">
        <v>0</v>
      </c>
      <c r="BC2623" s="7">
        <v>657.6</v>
      </c>
      <c r="BD2623" s="7">
        <v>33246.769999999997</v>
      </c>
      <c r="BE2623" s="7">
        <v>16612.66</v>
      </c>
      <c r="BF2623" s="7">
        <v>0</v>
      </c>
      <c r="BG2623" s="7">
        <v>2565628.287512931</v>
      </c>
      <c r="BH2623" s="7">
        <v>151331</v>
      </c>
      <c r="BI2623" s="7">
        <v>3464078</v>
      </c>
      <c r="BJ2623" s="7">
        <v>53456729.68583332</v>
      </c>
      <c r="BK2623" s="7">
        <v>44193289.366666652</v>
      </c>
      <c r="BL2623" s="7">
        <v>163221.28666666665</v>
      </c>
      <c r="BM2623" s="7">
        <v>36727318.703333341</v>
      </c>
      <c r="BN2623" s="130">
        <v>0.71599999999999997</v>
      </c>
      <c r="BO2623" s="131">
        <v>6.4646026999999997E-3</v>
      </c>
      <c r="BP2623" s="161">
        <v>164429.25620207287</v>
      </c>
      <c r="BQ2623" s="162">
        <v>55610340</v>
      </c>
      <c r="BR2623" s="161">
        <v>6855312</v>
      </c>
      <c r="BS2623" s="163">
        <v>0</v>
      </c>
      <c r="BT2623" s="163">
        <v>4024530.2899999917</v>
      </c>
      <c r="BU2623" s="161">
        <v>117620538.51000001</v>
      </c>
      <c r="BV2623" s="161">
        <v>5599420.9299999997</v>
      </c>
      <c r="BW2623" s="165">
        <v>80327011.229999989</v>
      </c>
      <c r="BX2623" s="161">
        <v>6855312</v>
      </c>
    </row>
    <row r="2624" spans="1:76" ht="14.45" x14ac:dyDescent="0.3">
      <c r="A2624" s="164" t="s">
        <v>2343</v>
      </c>
      <c r="B2624" s="6" t="s">
        <v>97</v>
      </c>
      <c r="C2624" s="6" t="s">
        <v>206</v>
      </c>
      <c r="D2624" s="6"/>
      <c r="E2624" s="6"/>
      <c r="F2624" s="24" t="str">
        <f>+Tabela1[[#This Row],[WK]]&amp;Tabela1[[#This Row],[PK]]&amp;Tabela1[[#This Row],[GK]]</f>
        <v>1426</v>
      </c>
      <c r="G2624" s="6" t="s">
        <v>2484</v>
      </c>
      <c r="H2624" s="7">
        <v>2486383922.9709949</v>
      </c>
      <c r="I2624" s="8">
        <v>1.371</v>
      </c>
      <c r="J2624" s="7">
        <v>3408832358.4000001</v>
      </c>
      <c r="K2624" s="15">
        <v>0.02</v>
      </c>
      <c r="L2624" s="7">
        <v>68176647.167999998</v>
      </c>
      <c r="M2624" s="7">
        <v>41442506.167999998</v>
      </c>
      <c r="N2624" s="9">
        <v>1.5501716014739355</v>
      </c>
      <c r="O2624" s="7">
        <v>243851289</v>
      </c>
      <c r="P2624" s="8">
        <v>1.2949999999999999</v>
      </c>
      <c r="Q2624" s="7">
        <v>315787419</v>
      </c>
      <c r="R2624" s="8">
        <v>1.7000000000000001E-2</v>
      </c>
      <c r="S2624" s="7">
        <v>5368386.1230000006</v>
      </c>
      <c r="T2624" s="7">
        <v>4595516.1230000006</v>
      </c>
      <c r="U2624" s="9">
        <v>5.9460402435079649</v>
      </c>
      <c r="V2624" s="7">
        <v>46038022.290999994</v>
      </c>
      <c r="W2624" s="9">
        <v>1.6736832035658107</v>
      </c>
      <c r="X2624" s="7">
        <v>32417229.702052779</v>
      </c>
      <c r="Y2624" s="7">
        <v>0</v>
      </c>
      <c r="Z2624" s="7">
        <v>1054511.92</v>
      </c>
      <c r="AA2624" s="7">
        <v>2687626.782052781</v>
      </c>
      <c r="AB2624" s="7">
        <v>24817368</v>
      </c>
      <c r="AC2624" s="7">
        <v>3857723</v>
      </c>
      <c r="AD2624" s="7">
        <v>3857723</v>
      </c>
      <c r="AE2624" s="7">
        <v>0</v>
      </c>
      <c r="AF2624" s="7">
        <v>68176647.167999998</v>
      </c>
      <c r="AG2624" s="7">
        <v>5368386.1230000006</v>
      </c>
      <c r="AH2624" s="7">
        <v>3857723</v>
      </c>
      <c r="AI2624" s="7">
        <v>22356095</v>
      </c>
      <c r="AJ2624" s="7">
        <v>809031</v>
      </c>
      <c r="AK2624" s="7">
        <v>9592151</v>
      </c>
      <c r="AL2624" s="7">
        <v>9312447</v>
      </c>
      <c r="AM2624" s="7">
        <v>1964422</v>
      </c>
      <c r="AN2624" s="7">
        <v>0</v>
      </c>
      <c r="AO2624" s="7">
        <v>0</v>
      </c>
      <c r="AP2624" s="7">
        <v>24245045</v>
      </c>
      <c r="AQ2624" s="7">
        <v>0</v>
      </c>
      <c r="AR2624" s="7">
        <v>26734141</v>
      </c>
      <c r="AS2624" s="7">
        <v>772870</v>
      </c>
      <c r="AT2624" s="7">
        <v>11252650</v>
      </c>
      <c r="AU2624" s="7">
        <v>10465863</v>
      </c>
      <c r="AV2624" s="7">
        <v>1764152</v>
      </c>
      <c r="AW2624" s="7">
        <v>0</v>
      </c>
      <c r="AX2624" s="7">
        <v>0</v>
      </c>
      <c r="AY2624" s="7">
        <v>24429821</v>
      </c>
      <c r="AZ2624" s="7">
        <v>0</v>
      </c>
      <c r="BA2624" s="7">
        <v>1054511.92</v>
      </c>
      <c r="BB2624" s="7">
        <v>0</v>
      </c>
      <c r="BC2624" s="7">
        <v>1382.08</v>
      </c>
      <c r="BD2624" s="7">
        <v>37367.43</v>
      </c>
      <c r="BE2624" s="7">
        <v>16480.98</v>
      </c>
      <c r="BF2624" s="7">
        <v>0</v>
      </c>
      <c r="BG2624" s="7">
        <v>1363776.782052781</v>
      </c>
      <c r="BH2624" s="7">
        <v>80441</v>
      </c>
      <c r="BI2624" s="7">
        <v>1323850</v>
      </c>
      <c r="BJ2624" s="7">
        <v>20429309.830000002</v>
      </c>
      <c r="BK2624" s="7">
        <v>15218512.236666668</v>
      </c>
      <c r="BL2624" s="7">
        <v>65166.666666666664</v>
      </c>
      <c r="BM2624" s="7">
        <v>20712857.040000003</v>
      </c>
      <c r="BN2624" s="130">
        <v>1.1639999999999999</v>
      </c>
      <c r="BO2624" s="131">
        <v>2.2180187999999998E-3</v>
      </c>
      <c r="BP2624" s="161">
        <v>60330.75</v>
      </c>
      <c r="BQ2624" s="162">
        <v>24817368</v>
      </c>
      <c r="BR2624" s="161">
        <v>1216895</v>
      </c>
      <c r="BS2624" s="163">
        <v>0</v>
      </c>
      <c r="BT2624" s="163">
        <v>4233635.7090000063</v>
      </c>
      <c r="BU2624" s="161">
        <v>68176647.170000002</v>
      </c>
      <c r="BV2624" s="161">
        <v>5368386.12</v>
      </c>
      <c r="BW2624" s="165">
        <v>8091358.7090000063</v>
      </c>
      <c r="BX2624" s="161">
        <v>1216895</v>
      </c>
    </row>
    <row r="2625" spans="1:76" ht="14.45" x14ac:dyDescent="0.3">
      <c r="A2625" s="164" t="s">
        <v>2343</v>
      </c>
      <c r="B2625" s="6" t="s">
        <v>97</v>
      </c>
      <c r="C2625" s="6" t="s">
        <v>1140</v>
      </c>
      <c r="D2625" s="6"/>
      <c r="E2625" s="6"/>
      <c r="F2625" s="24" t="str">
        <f>+Tabela1[[#This Row],[WK]]&amp;Tabela1[[#This Row],[PK]]&amp;Tabela1[[#This Row],[GK]]</f>
        <v>1427</v>
      </c>
      <c r="G2625" s="6" t="s">
        <v>2485</v>
      </c>
      <c r="H2625" s="7">
        <v>1378354478.1031957</v>
      </c>
      <c r="I2625" s="8">
        <v>1.371</v>
      </c>
      <c r="J2625" s="7">
        <v>1889723989.4699998</v>
      </c>
      <c r="K2625" s="15">
        <v>0.02</v>
      </c>
      <c r="L2625" s="7">
        <v>37794479.789399996</v>
      </c>
      <c r="M2625" s="7">
        <v>24422073.789399996</v>
      </c>
      <c r="N2625" s="9">
        <v>1.8263036426952635</v>
      </c>
      <c r="O2625" s="7">
        <v>106755232</v>
      </c>
      <c r="P2625" s="8">
        <v>1.2949999999999999</v>
      </c>
      <c r="Q2625" s="7">
        <v>138248024</v>
      </c>
      <c r="R2625" s="8">
        <v>1.7000000000000001E-2</v>
      </c>
      <c r="S2625" s="7">
        <v>2350216.4080000003</v>
      </c>
      <c r="T2625" s="7">
        <v>1768254.4080000003</v>
      </c>
      <c r="U2625" s="9">
        <v>3.0384362003017382</v>
      </c>
      <c r="V2625" s="7">
        <v>26190328.197399996</v>
      </c>
      <c r="W2625" s="9">
        <v>1.8768552038616149</v>
      </c>
      <c r="X2625" s="7">
        <v>66468790.286678433</v>
      </c>
      <c r="Y2625" s="7">
        <v>16769155</v>
      </c>
      <c r="Z2625" s="7">
        <v>848924.16000000003</v>
      </c>
      <c r="AA2625" s="7">
        <v>1763778.1266784382</v>
      </c>
      <c r="AB2625" s="7">
        <v>37249157</v>
      </c>
      <c r="AC2625" s="7">
        <v>9837776</v>
      </c>
      <c r="AD2625" s="7">
        <v>40278462.089278437</v>
      </c>
      <c r="AE2625" s="7">
        <v>0</v>
      </c>
      <c r="AF2625" s="7">
        <v>37794479.789399996</v>
      </c>
      <c r="AG2625" s="7">
        <v>2350216.4080000003</v>
      </c>
      <c r="AH2625" s="7">
        <v>40278462.089278437</v>
      </c>
      <c r="AI2625" s="7">
        <v>11182509</v>
      </c>
      <c r="AJ2625" s="7">
        <v>485331</v>
      </c>
      <c r="AK2625" s="7">
        <v>17648197</v>
      </c>
      <c r="AL2625" s="7">
        <v>4725445</v>
      </c>
      <c r="AM2625" s="7">
        <v>1528745</v>
      </c>
      <c r="AN2625" s="7">
        <v>0</v>
      </c>
      <c r="AO2625" s="7">
        <v>0</v>
      </c>
      <c r="AP2625" s="7">
        <v>36531559</v>
      </c>
      <c r="AQ2625" s="7">
        <v>19891</v>
      </c>
      <c r="AR2625" s="7">
        <v>13372406</v>
      </c>
      <c r="AS2625" s="7">
        <v>581962</v>
      </c>
      <c r="AT2625" s="7">
        <v>18512848</v>
      </c>
      <c r="AU2625" s="7">
        <v>5347023</v>
      </c>
      <c r="AV2625" s="7">
        <v>1879351</v>
      </c>
      <c r="AW2625" s="7">
        <v>0</v>
      </c>
      <c r="AX2625" s="7">
        <v>0</v>
      </c>
      <c r="AY2625" s="7">
        <v>36637066</v>
      </c>
      <c r="AZ2625" s="7">
        <v>8110</v>
      </c>
      <c r="BA2625" s="7">
        <v>848924.16000000003</v>
      </c>
      <c r="BB2625" s="7">
        <v>0</v>
      </c>
      <c r="BC2625" s="7">
        <v>0</v>
      </c>
      <c r="BD2625" s="7">
        <v>40424.959999999999</v>
      </c>
      <c r="BE2625" s="7">
        <v>0</v>
      </c>
      <c r="BF2625" s="7">
        <v>0</v>
      </c>
      <c r="BG2625" s="7">
        <v>818171.12667843816</v>
      </c>
      <c r="BH2625" s="7">
        <v>48259</v>
      </c>
      <c r="BI2625" s="7">
        <v>945607</v>
      </c>
      <c r="BJ2625" s="7">
        <v>14592333.01</v>
      </c>
      <c r="BK2625" s="7">
        <v>8429693.6366666667</v>
      </c>
      <c r="BL2625" s="7">
        <v>1808550.2699999998</v>
      </c>
      <c r="BM2625" s="7">
        <v>21033456.953333333</v>
      </c>
      <c r="BN2625" s="130">
        <v>0.67700000000000005</v>
      </c>
      <c r="BO2625" s="131">
        <v>2.2261897000000002E-3</v>
      </c>
      <c r="BP2625" s="161">
        <v>56623.854494465653</v>
      </c>
      <c r="BQ2625" s="162">
        <v>37249157</v>
      </c>
      <c r="BR2625" s="161">
        <v>3288123</v>
      </c>
      <c r="BS2625" s="163">
        <v>0</v>
      </c>
      <c r="BT2625" s="163">
        <v>3203730.7133215666</v>
      </c>
      <c r="BU2625" s="161">
        <v>37794479.789999999</v>
      </c>
      <c r="BV2625" s="161">
        <v>2350216.41</v>
      </c>
      <c r="BW2625" s="165">
        <v>43482192.80332157</v>
      </c>
      <c r="BX2625" s="161">
        <v>3288123</v>
      </c>
    </row>
    <row r="2626" spans="1:76" ht="14.45" x14ac:dyDescent="0.3">
      <c r="A2626" s="164" t="s">
        <v>2343</v>
      </c>
      <c r="B2626" s="6" t="s">
        <v>97</v>
      </c>
      <c r="C2626" s="6" t="s">
        <v>1147</v>
      </c>
      <c r="D2626" s="6"/>
      <c r="E2626" s="6"/>
      <c r="F2626" s="24" t="str">
        <f>+Tabela1[[#This Row],[WK]]&amp;Tabela1[[#This Row],[PK]]&amp;Tabela1[[#This Row],[GK]]</f>
        <v>1428</v>
      </c>
      <c r="G2626" s="6" t="s">
        <v>2486</v>
      </c>
      <c r="H2626" s="7">
        <v>3268371577.0623875</v>
      </c>
      <c r="I2626" s="8">
        <v>1.371</v>
      </c>
      <c r="J2626" s="7">
        <v>4480937432.1699991</v>
      </c>
      <c r="K2626" s="15">
        <v>0.02</v>
      </c>
      <c r="L2626" s="7">
        <v>89618748.643399984</v>
      </c>
      <c r="M2626" s="7">
        <v>50697577.643399984</v>
      </c>
      <c r="N2626" s="9">
        <v>1.3025707177052814</v>
      </c>
      <c r="O2626" s="7">
        <v>782968377</v>
      </c>
      <c r="P2626" s="8">
        <v>1.2949999999999999</v>
      </c>
      <c r="Q2626" s="7">
        <v>1013944048</v>
      </c>
      <c r="R2626" s="8">
        <v>1.7000000000000001E-2</v>
      </c>
      <c r="S2626" s="7">
        <v>17237048.816</v>
      </c>
      <c r="T2626" s="7">
        <v>13801271.816</v>
      </c>
      <c r="U2626" s="9">
        <v>4.0169288682007007</v>
      </c>
      <c r="V2626" s="7">
        <v>64498849.459399983</v>
      </c>
      <c r="W2626" s="9">
        <v>1.5227454409463115</v>
      </c>
      <c r="X2626" s="7">
        <v>76645014.260496005</v>
      </c>
      <c r="Y2626" s="7">
        <v>0</v>
      </c>
      <c r="Z2626" s="7">
        <v>1153729.8499999999</v>
      </c>
      <c r="AA2626" s="7">
        <v>2365030.4104960021</v>
      </c>
      <c r="AB2626" s="7">
        <v>72468891</v>
      </c>
      <c r="AC2626" s="7">
        <v>657363</v>
      </c>
      <c r="AD2626" s="7">
        <v>12146164.801096022</v>
      </c>
      <c r="AE2626" s="7">
        <v>0</v>
      </c>
      <c r="AF2626" s="7">
        <v>89618748.643399984</v>
      </c>
      <c r="AG2626" s="7">
        <v>17237048.816</v>
      </c>
      <c r="AH2626" s="7">
        <v>12146164.801096022</v>
      </c>
      <c r="AI2626" s="7">
        <v>32547348</v>
      </c>
      <c r="AJ2626" s="7">
        <v>2844184</v>
      </c>
      <c r="AK2626" s="7">
        <v>0</v>
      </c>
      <c r="AL2626" s="7">
        <v>888313</v>
      </c>
      <c r="AM2626" s="7">
        <v>1632030</v>
      </c>
      <c r="AN2626" s="7">
        <v>0</v>
      </c>
      <c r="AO2626" s="7">
        <v>0</v>
      </c>
      <c r="AP2626" s="7">
        <v>74344239</v>
      </c>
      <c r="AQ2626" s="7">
        <v>3978</v>
      </c>
      <c r="AR2626" s="7">
        <v>38921171</v>
      </c>
      <c r="AS2626" s="7">
        <v>3435777</v>
      </c>
      <c r="AT2626" s="7">
        <v>0</v>
      </c>
      <c r="AU2626" s="7">
        <v>757779</v>
      </c>
      <c r="AV2626" s="7">
        <v>1621894</v>
      </c>
      <c r="AW2626" s="7">
        <v>0</v>
      </c>
      <c r="AX2626" s="7">
        <v>0</v>
      </c>
      <c r="AY2626" s="7">
        <v>71611409</v>
      </c>
      <c r="AZ2626" s="7">
        <v>1622</v>
      </c>
      <c r="BA2626" s="7">
        <v>1153729.8499999999</v>
      </c>
      <c r="BB2626" s="7">
        <v>5420.82</v>
      </c>
      <c r="BC2626" s="7">
        <v>585.23</v>
      </c>
      <c r="BD2626" s="7">
        <v>16848.310000000001</v>
      </c>
      <c r="BE2626" s="7">
        <v>3.28</v>
      </c>
      <c r="BF2626" s="7">
        <v>0</v>
      </c>
      <c r="BG2626" s="7">
        <v>1410111.4104960023</v>
      </c>
      <c r="BH2626" s="7">
        <v>83174</v>
      </c>
      <c r="BI2626" s="7">
        <v>954919</v>
      </c>
      <c r="BJ2626" s="7">
        <v>14736036.516666666</v>
      </c>
      <c r="BK2626" s="7">
        <v>8698599.5799999982</v>
      </c>
      <c r="BL2626" s="7">
        <v>0</v>
      </c>
      <c r="BM2626" s="7">
        <v>24149747.746666666</v>
      </c>
      <c r="BN2626" s="130">
        <v>1.2070000000000001</v>
      </c>
      <c r="BO2626" s="131">
        <v>3.3247775999999999E-3</v>
      </c>
      <c r="BP2626" s="161">
        <v>84566.792518082511</v>
      </c>
      <c r="BQ2626" s="162">
        <v>72468891</v>
      </c>
      <c r="BR2626" s="161">
        <v>778065</v>
      </c>
      <c r="BS2626" s="163">
        <v>0</v>
      </c>
      <c r="BT2626" s="163">
        <v>3125754.7395039946</v>
      </c>
      <c r="BU2626" s="161">
        <v>89618748.640000001</v>
      </c>
      <c r="BV2626" s="161">
        <v>17237048.82</v>
      </c>
      <c r="BW2626" s="165">
        <v>15271919.539503995</v>
      </c>
      <c r="BX2626" s="161">
        <v>778065</v>
      </c>
    </row>
    <row r="2627" spans="1:76" ht="14.45" x14ac:dyDescent="0.3">
      <c r="A2627" s="164" t="s">
        <v>2343</v>
      </c>
      <c r="B2627" s="6" t="s">
        <v>97</v>
      </c>
      <c r="C2627" s="6" t="s">
        <v>1155</v>
      </c>
      <c r="D2627" s="6"/>
      <c r="E2627" s="6"/>
      <c r="F2627" s="24" t="str">
        <f>+Tabela1[[#This Row],[WK]]&amp;Tabela1[[#This Row],[PK]]&amp;Tabela1[[#This Row],[GK]]</f>
        <v>1429</v>
      </c>
      <c r="G2627" s="6" t="s">
        <v>2487</v>
      </c>
      <c r="H2627" s="7">
        <v>1711159440.5085979</v>
      </c>
      <c r="I2627" s="8">
        <v>1.371</v>
      </c>
      <c r="J2627" s="7">
        <v>2345999592.9200001</v>
      </c>
      <c r="K2627" s="15">
        <v>0.02</v>
      </c>
      <c r="L2627" s="7">
        <v>46919991.858400002</v>
      </c>
      <c r="M2627" s="7">
        <v>27119085.858400002</v>
      </c>
      <c r="N2627" s="9">
        <v>1.369588131896591</v>
      </c>
      <c r="O2627" s="7">
        <v>375704775</v>
      </c>
      <c r="P2627" s="8">
        <v>1.2949999999999999</v>
      </c>
      <c r="Q2627" s="7">
        <v>486537683</v>
      </c>
      <c r="R2627" s="8">
        <v>1.7000000000000001E-2</v>
      </c>
      <c r="S2627" s="7">
        <v>8271140.6110000005</v>
      </c>
      <c r="T2627" s="7">
        <v>7443675.6110000005</v>
      </c>
      <c r="U2627" s="9">
        <v>8.9957588671424169</v>
      </c>
      <c r="V2627" s="7">
        <v>34562761.469400004</v>
      </c>
      <c r="W2627" s="9">
        <v>1.675496405867434</v>
      </c>
      <c r="X2627" s="7">
        <v>38534377.599659055</v>
      </c>
      <c r="Y2627" s="7">
        <v>0</v>
      </c>
      <c r="Z2627" s="7">
        <v>1019595.9550000001</v>
      </c>
      <c r="AA2627" s="7">
        <v>1899103.6446590563</v>
      </c>
      <c r="AB2627" s="7">
        <v>28895229</v>
      </c>
      <c r="AC2627" s="7">
        <v>6720449</v>
      </c>
      <c r="AD2627" s="7">
        <v>6720449</v>
      </c>
      <c r="AE2627" s="7">
        <v>0</v>
      </c>
      <c r="AF2627" s="7">
        <v>46919991.858400002</v>
      </c>
      <c r="AG2627" s="7">
        <v>8271140.6110000005</v>
      </c>
      <c r="AH2627" s="7">
        <v>6720449</v>
      </c>
      <c r="AI2627" s="7">
        <v>16558263</v>
      </c>
      <c r="AJ2627" s="7">
        <v>701204</v>
      </c>
      <c r="AK2627" s="7">
        <v>3641323</v>
      </c>
      <c r="AL2627" s="7">
        <v>5369180</v>
      </c>
      <c r="AM2627" s="7">
        <v>1460425</v>
      </c>
      <c r="AN2627" s="7">
        <v>0</v>
      </c>
      <c r="AO2627" s="7">
        <v>0</v>
      </c>
      <c r="AP2627" s="7">
        <v>27809141</v>
      </c>
      <c r="AQ2627" s="7">
        <v>0</v>
      </c>
      <c r="AR2627" s="7">
        <v>19800906</v>
      </c>
      <c r="AS2627" s="7">
        <v>827465</v>
      </c>
      <c r="AT2627" s="7">
        <v>3845216</v>
      </c>
      <c r="AU2627" s="7">
        <v>6104771</v>
      </c>
      <c r="AV2627" s="7">
        <v>1251343</v>
      </c>
      <c r="AW2627" s="7">
        <v>0</v>
      </c>
      <c r="AX2627" s="7">
        <v>0</v>
      </c>
      <c r="AY2627" s="7">
        <v>28445567</v>
      </c>
      <c r="AZ2627" s="7">
        <v>0</v>
      </c>
      <c r="BA2627" s="7">
        <v>1019595.9550000001</v>
      </c>
      <c r="BB2627" s="7">
        <v>0</v>
      </c>
      <c r="BC2627" s="7">
        <v>227.77</v>
      </c>
      <c r="BD2627" s="7">
        <v>47781.61</v>
      </c>
      <c r="BE2627" s="7">
        <v>22.69</v>
      </c>
      <c r="BF2627" s="7">
        <v>0</v>
      </c>
      <c r="BG2627" s="7">
        <v>848772.64465905621</v>
      </c>
      <c r="BH2627" s="7">
        <v>50064</v>
      </c>
      <c r="BI2627" s="7">
        <v>1050331</v>
      </c>
      <c r="BJ2627" s="7">
        <v>16208434.09083334</v>
      </c>
      <c r="BK2627" s="7">
        <v>9020900.0166666731</v>
      </c>
      <c r="BL2627" s="7">
        <v>5864614.7833333341</v>
      </c>
      <c r="BM2627" s="7">
        <v>17020906.729999997</v>
      </c>
      <c r="BN2627" s="130">
        <v>1.026</v>
      </c>
      <c r="BO2627" s="131">
        <v>2.0193076999999999E-3</v>
      </c>
      <c r="BP2627" s="161">
        <v>51361.743979510793</v>
      </c>
      <c r="BQ2627" s="162">
        <v>28895229</v>
      </c>
      <c r="BR2627" s="161">
        <v>1023328</v>
      </c>
      <c r="BS2627" s="163">
        <v>0</v>
      </c>
      <c r="BT2627" s="163">
        <v>4387014.0399999991</v>
      </c>
      <c r="BU2627" s="161">
        <v>46919991.859999999</v>
      </c>
      <c r="BV2627" s="161">
        <v>8271140.6100000003</v>
      </c>
      <c r="BW2627" s="165">
        <v>11107463.039999999</v>
      </c>
      <c r="BX2627" s="161">
        <v>1023328</v>
      </c>
    </row>
    <row r="2628" spans="1:76" ht="14.45" x14ac:dyDescent="0.3">
      <c r="A2628" s="164" t="s">
        <v>2343</v>
      </c>
      <c r="B2628" s="6" t="s">
        <v>97</v>
      </c>
      <c r="C2628" s="6" t="s">
        <v>1164</v>
      </c>
      <c r="D2628" s="6"/>
      <c r="E2628" s="6"/>
      <c r="F2628" s="24" t="str">
        <f>+Tabela1[[#This Row],[WK]]&amp;Tabela1[[#This Row],[PK]]&amp;Tabela1[[#This Row],[GK]]</f>
        <v>1430</v>
      </c>
      <c r="G2628" s="6" t="s">
        <v>2488</v>
      </c>
      <c r="H2628" s="7">
        <v>1011311838.7843961</v>
      </c>
      <c r="I2628" s="8">
        <v>1.371</v>
      </c>
      <c r="J2628" s="7">
        <v>1386508530.9900002</v>
      </c>
      <c r="K2628" s="15">
        <v>0.02</v>
      </c>
      <c r="L2628" s="7">
        <v>27730170.619800005</v>
      </c>
      <c r="M2628" s="7">
        <v>18809558.619800005</v>
      </c>
      <c r="N2628" s="9">
        <v>2.108550245184972</v>
      </c>
      <c r="O2628" s="7">
        <v>44236381</v>
      </c>
      <c r="P2628" s="8">
        <v>1.2949999999999999</v>
      </c>
      <c r="Q2628" s="7">
        <v>57286113</v>
      </c>
      <c r="R2628" s="8">
        <v>1.7000000000000001E-2</v>
      </c>
      <c r="S2628" s="7">
        <v>973863.92100000009</v>
      </c>
      <c r="T2628" s="7">
        <v>810899.92100000009</v>
      </c>
      <c r="U2628" s="9">
        <v>4.9759451228492191</v>
      </c>
      <c r="V2628" s="7">
        <v>19620458.540800005</v>
      </c>
      <c r="W2628" s="9">
        <v>2.1599927760608821</v>
      </c>
      <c r="X2628" s="7">
        <v>57314011.4328444</v>
      </c>
      <c r="Y2628" s="7">
        <v>18411094</v>
      </c>
      <c r="Z2628" s="7">
        <v>331296.73500000004</v>
      </c>
      <c r="AA2628" s="7">
        <v>1258764.6978443998</v>
      </c>
      <c r="AB2628" s="7">
        <v>17222462</v>
      </c>
      <c r="AC2628" s="7">
        <v>20090394</v>
      </c>
      <c r="AD2628" s="7">
        <v>37693552.892044395</v>
      </c>
      <c r="AE2628" s="7">
        <v>0</v>
      </c>
      <c r="AF2628" s="7">
        <v>27730170.619800005</v>
      </c>
      <c r="AG2628" s="7">
        <v>973863.92100000009</v>
      </c>
      <c r="AH2628" s="7">
        <v>37693552.892044395</v>
      </c>
      <c r="AI2628" s="7">
        <v>7459751</v>
      </c>
      <c r="AJ2628" s="7">
        <v>148591</v>
      </c>
      <c r="AK2628" s="7">
        <v>30045873</v>
      </c>
      <c r="AL2628" s="7">
        <v>1419660</v>
      </c>
      <c r="AM2628" s="7">
        <v>334258</v>
      </c>
      <c r="AN2628" s="7">
        <v>0</v>
      </c>
      <c r="AO2628" s="7">
        <v>0</v>
      </c>
      <c r="AP2628" s="7">
        <v>16521692</v>
      </c>
      <c r="AQ2628" s="7">
        <v>0</v>
      </c>
      <c r="AR2628" s="7">
        <v>8920612</v>
      </c>
      <c r="AS2628" s="7">
        <v>162964</v>
      </c>
      <c r="AT2628" s="7">
        <v>34546571</v>
      </c>
      <c r="AU2628" s="7">
        <v>1608940</v>
      </c>
      <c r="AV2628" s="7">
        <v>1451517</v>
      </c>
      <c r="AW2628" s="7">
        <v>0</v>
      </c>
      <c r="AX2628" s="7">
        <v>0</v>
      </c>
      <c r="AY2628" s="7">
        <v>16956162</v>
      </c>
      <c r="AZ2628" s="7">
        <v>0</v>
      </c>
      <c r="BA2628" s="7">
        <v>331296.73500000004</v>
      </c>
      <c r="BB2628" s="7">
        <v>0</v>
      </c>
      <c r="BC2628" s="7">
        <v>212.31</v>
      </c>
      <c r="BD2628" s="7">
        <v>15068.31</v>
      </c>
      <c r="BE2628" s="7">
        <v>0.05</v>
      </c>
      <c r="BF2628" s="7">
        <v>0</v>
      </c>
      <c r="BG2628" s="7">
        <v>635765.69784439984</v>
      </c>
      <c r="BH2628" s="7">
        <v>37500</v>
      </c>
      <c r="BI2628" s="7">
        <v>622999</v>
      </c>
      <c r="BJ2628" s="7">
        <v>9613950.9608333334</v>
      </c>
      <c r="BK2628" s="7">
        <v>6701437.9366666656</v>
      </c>
      <c r="BL2628" s="7">
        <v>719810.49333333329</v>
      </c>
      <c r="BM2628" s="7">
        <v>10210431.110000001</v>
      </c>
      <c r="BN2628" s="130">
        <v>0.58499999999999996</v>
      </c>
      <c r="BO2628" s="131">
        <v>2.0058894E-3</v>
      </c>
      <c r="BP2628" s="161">
        <v>46875</v>
      </c>
      <c r="BQ2628" s="162">
        <v>17222462</v>
      </c>
      <c r="BR2628" s="161">
        <v>2093420</v>
      </c>
      <c r="BS2628" s="163">
        <v>0</v>
      </c>
      <c r="BT2628" s="163">
        <v>3342598.1400000006</v>
      </c>
      <c r="BU2628" s="161">
        <v>27730170.620000001</v>
      </c>
      <c r="BV2628" s="161">
        <v>973863.92</v>
      </c>
      <c r="BW2628" s="165">
        <v>41036151.030000001</v>
      </c>
      <c r="BX2628" s="161">
        <v>2093420</v>
      </c>
    </row>
    <row r="2629" spans="1:76" ht="14.45" x14ac:dyDescent="0.3">
      <c r="A2629" s="164" t="s">
        <v>2343</v>
      </c>
      <c r="B2629" s="6" t="s">
        <v>97</v>
      </c>
      <c r="C2629" s="6" t="s">
        <v>1170</v>
      </c>
      <c r="D2629" s="6"/>
      <c r="E2629" s="6"/>
      <c r="F2629" s="24" t="str">
        <f>+Tabela1[[#This Row],[WK]]&amp;Tabela1[[#This Row],[PK]]&amp;Tabela1[[#This Row],[GK]]</f>
        <v>1432</v>
      </c>
      <c r="G2629" s="6" t="s">
        <v>2489</v>
      </c>
      <c r="H2629" s="7">
        <v>7307612266.6382151</v>
      </c>
      <c r="I2629" s="8">
        <v>1.371</v>
      </c>
      <c r="J2629" s="7">
        <v>10018736417.539999</v>
      </c>
      <c r="K2629" s="15">
        <v>0.02</v>
      </c>
      <c r="L2629" s="7">
        <v>200374728.35079998</v>
      </c>
      <c r="M2629" s="7">
        <v>76646036.350799978</v>
      </c>
      <c r="N2629" s="9">
        <v>0.61946857363367247</v>
      </c>
      <c r="O2629" s="7">
        <v>2154746434</v>
      </c>
      <c r="P2629" s="8">
        <v>1.2949999999999999</v>
      </c>
      <c r="Q2629" s="7">
        <v>2790396632</v>
      </c>
      <c r="R2629" s="8">
        <v>1.7000000000000001E-2</v>
      </c>
      <c r="S2629" s="7">
        <v>47436742.744000003</v>
      </c>
      <c r="T2629" s="7">
        <v>39279929.744000003</v>
      </c>
      <c r="U2629" s="9">
        <v>4.8155976781618017</v>
      </c>
      <c r="V2629" s="7">
        <v>115925966.0948</v>
      </c>
      <c r="W2629" s="9">
        <v>0.87898943932314622</v>
      </c>
      <c r="X2629" s="7">
        <v>88232280.852384537</v>
      </c>
      <c r="Y2629" s="7">
        <v>0</v>
      </c>
      <c r="Z2629" s="7">
        <v>2657095.2800000003</v>
      </c>
      <c r="AA2629" s="7">
        <v>3996122.5723845433</v>
      </c>
      <c r="AB2629" s="7">
        <v>81579063</v>
      </c>
      <c r="AC2629" s="7">
        <v>0</v>
      </c>
      <c r="AD2629" s="7">
        <v>0</v>
      </c>
      <c r="AE2629" s="7">
        <v>-33143768.707450684</v>
      </c>
      <c r="AF2629" s="7">
        <v>167230959.64334929</v>
      </c>
      <c r="AG2629" s="7">
        <v>47436742.744000003</v>
      </c>
      <c r="AH2629" s="7">
        <v>0</v>
      </c>
      <c r="AI2629" s="7">
        <v>103466588</v>
      </c>
      <c r="AJ2629" s="7">
        <v>7778169</v>
      </c>
      <c r="AK2629" s="7">
        <v>0</v>
      </c>
      <c r="AL2629" s="7">
        <v>11776157</v>
      </c>
      <c r="AM2629" s="7">
        <v>1937413</v>
      </c>
      <c r="AN2629" s="7">
        <v>0</v>
      </c>
      <c r="AO2629" s="7">
        <v>-47583687</v>
      </c>
      <c r="AP2629" s="7">
        <v>81922416</v>
      </c>
      <c r="AQ2629" s="7">
        <v>43761</v>
      </c>
      <c r="AR2629" s="7">
        <v>123728692</v>
      </c>
      <c r="AS2629" s="7">
        <v>8156813</v>
      </c>
      <c r="AT2629" s="7">
        <v>0</v>
      </c>
      <c r="AU2629" s="7">
        <v>14450806</v>
      </c>
      <c r="AV2629" s="7">
        <v>1533469</v>
      </c>
      <c r="AW2629" s="7">
        <v>0</v>
      </c>
      <c r="AX2629" s="7">
        <v>-55436944</v>
      </c>
      <c r="AY2629" s="7">
        <v>80608474</v>
      </c>
      <c r="AZ2629" s="7">
        <v>17842</v>
      </c>
      <c r="BA2629" s="7">
        <v>2657095.2800000003</v>
      </c>
      <c r="BB2629" s="7">
        <v>17446.39</v>
      </c>
      <c r="BC2629" s="7">
        <v>432.57</v>
      </c>
      <c r="BD2629" s="7">
        <v>8770.35</v>
      </c>
      <c r="BE2629" s="7">
        <v>13.66</v>
      </c>
      <c r="BF2629" s="7">
        <v>0</v>
      </c>
      <c r="BG2629" s="7">
        <v>2292418.5723845433</v>
      </c>
      <c r="BH2629" s="7">
        <v>135216</v>
      </c>
      <c r="BI2629" s="7">
        <v>1703704</v>
      </c>
      <c r="BJ2629" s="7">
        <v>26291078.753333338</v>
      </c>
      <c r="BK2629" s="7">
        <v>21884238.530000001</v>
      </c>
      <c r="BL2629" s="7">
        <v>1837739.57</v>
      </c>
      <c r="BM2629" s="7">
        <v>13951881.753333338</v>
      </c>
      <c r="BN2629" s="130">
        <v>1.9410000000000001</v>
      </c>
      <c r="BO2629" s="131">
        <v>4.7939070999999996E-3</v>
      </c>
      <c r="BP2629" s="161">
        <v>121934.57599056231</v>
      </c>
      <c r="BQ2629" s="162">
        <v>81579063</v>
      </c>
      <c r="BR2629" s="161">
        <v>3564011</v>
      </c>
      <c r="BS2629" s="163">
        <v>16849759.827349309</v>
      </c>
      <c r="BT2629" s="163">
        <v>0</v>
      </c>
      <c r="BU2629" s="161">
        <v>150381199.81999999</v>
      </c>
      <c r="BV2629" s="161">
        <v>47436742.740000002</v>
      </c>
      <c r="BW2629" s="165">
        <v>0</v>
      </c>
      <c r="BX2629" s="161">
        <v>3564011</v>
      </c>
    </row>
    <row r="2630" spans="1:76" ht="14.45" x14ac:dyDescent="0.3">
      <c r="A2630" s="164" t="s">
        <v>2343</v>
      </c>
      <c r="B2630" s="6" t="s">
        <v>97</v>
      </c>
      <c r="C2630" s="6" t="s">
        <v>1178</v>
      </c>
      <c r="D2630" s="6"/>
      <c r="E2630" s="6"/>
      <c r="F2630" s="24" t="str">
        <f>+Tabela1[[#This Row],[WK]]&amp;Tabela1[[#This Row],[PK]]&amp;Tabela1[[#This Row],[GK]]</f>
        <v>1433</v>
      </c>
      <c r="G2630" s="6" t="s">
        <v>2490</v>
      </c>
      <c r="H2630" s="7">
        <v>1918794131.0323951</v>
      </c>
      <c r="I2630" s="8">
        <v>1.371</v>
      </c>
      <c r="J2630" s="7">
        <v>2630666753.6699996</v>
      </c>
      <c r="K2630" s="15">
        <v>0.02</v>
      </c>
      <c r="L2630" s="7">
        <v>52613335.073399991</v>
      </c>
      <c r="M2630" s="7">
        <v>32040006.073399991</v>
      </c>
      <c r="N2630" s="9">
        <v>1.5573564236201147</v>
      </c>
      <c r="O2630" s="7">
        <v>164465322</v>
      </c>
      <c r="P2630" s="8">
        <v>1.2949999999999999</v>
      </c>
      <c r="Q2630" s="7">
        <v>212982593</v>
      </c>
      <c r="R2630" s="8">
        <v>1.7000000000000001E-2</v>
      </c>
      <c r="S2630" s="7">
        <v>3620704.0810000002</v>
      </c>
      <c r="T2630" s="7">
        <v>2998401.0810000002</v>
      </c>
      <c r="U2630" s="9">
        <v>4.8182333702392572</v>
      </c>
      <c r="V2630" s="7">
        <v>35038407.154399991</v>
      </c>
      <c r="W2630" s="9">
        <v>1.6530956545386328</v>
      </c>
      <c r="X2630" s="7">
        <v>80442974.396904826</v>
      </c>
      <c r="Y2630" s="7">
        <v>11849018</v>
      </c>
      <c r="Z2630" s="7">
        <v>1088056.5149999999</v>
      </c>
      <c r="AA2630" s="7">
        <v>2117395.8819048218</v>
      </c>
      <c r="AB2630" s="7">
        <v>63297631</v>
      </c>
      <c r="AC2630" s="7">
        <v>2090873</v>
      </c>
      <c r="AD2630" s="7">
        <v>45404567.242504835</v>
      </c>
      <c r="AE2630" s="7">
        <v>0</v>
      </c>
      <c r="AF2630" s="7">
        <v>52613335.073399991</v>
      </c>
      <c r="AG2630" s="7">
        <v>3620704.0810000002</v>
      </c>
      <c r="AH2630" s="7">
        <v>45404567.242504835</v>
      </c>
      <c r="AI2630" s="7">
        <v>17204192</v>
      </c>
      <c r="AJ2630" s="7">
        <v>624073</v>
      </c>
      <c r="AK2630" s="7">
        <v>7695292</v>
      </c>
      <c r="AL2630" s="7">
        <v>4739399</v>
      </c>
      <c r="AM2630" s="7">
        <v>1837824</v>
      </c>
      <c r="AN2630" s="7">
        <v>0</v>
      </c>
      <c r="AO2630" s="7">
        <v>0</v>
      </c>
      <c r="AP2630" s="7">
        <v>60726700</v>
      </c>
      <c r="AQ2630" s="7">
        <v>67631</v>
      </c>
      <c r="AR2630" s="7">
        <v>20573329</v>
      </c>
      <c r="AS2630" s="7">
        <v>622303</v>
      </c>
      <c r="AT2630" s="7">
        <v>8636723</v>
      </c>
      <c r="AU2630" s="7">
        <v>5384930</v>
      </c>
      <c r="AV2630" s="7">
        <v>1812107</v>
      </c>
      <c r="AW2630" s="7">
        <v>0</v>
      </c>
      <c r="AX2630" s="7">
        <v>0</v>
      </c>
      <c r="AY2630" s="7">
        <v>62196455</v>
      </c>
      <c r="AZ2630" s="7">
        <v>30817</v>
      </c>
      <c r="BA2630" s="7">
        <v>1088056.5149999999</v>
      </c>
      <c r="BB2630" s="7">
        <v>0</v>
      </c>
      <c r="BC2630" s="7">
        <v>687.33</v>
      </c>
      <c r="BD2630" s="7">
        <v>44760.14</v>
      </c>
      <c r="BE2630" s="7">
        <v>9521.9500000000007</v>
      </c>
      <c r="BF2630" s="7">
        <v>0</v>
      </c>
      <c r="BG2630" s="7">
        <v>1049572.8819048221</v>
      </c>
      <c r="BH2630" s="7">
        <v>61908</v>
      </c>
      <c r="BI2630" s="7">
        <v>1067823</v>
      </c>
      <c r="BJ2630" s="7">
        <v>16478359.977499997</v>
      </c>
      <c r="BK2630" s="7">
        <v>9930714.2833333313</v>
      </c>
      <c r="BL2630" s="7">
        <v>61784.200000000004</v>
      </c>
      <c r="BM2630" s="7">
        <v>26067014.376666665</v>
      </c>
      <c r="BN2630" s="130">
        <v>0.95</v>
      </c>
      <c r="BO2630" s="131">
        <v>2.2231555999999999E-3</v>
      </c>
      <c r="BP2630" s="161">
        <v>56546.681593136222</v>
      </c>
      <c r="BQ2630" s="162">
        <v>63297631</v>
      </c>
      <c r="BR2630" s="161">
        <v>1375620</v>
      </c>
      <c r="BS2630" s="163">
        <v>0</v>
      </c>
      <c r="BT2630" s="163">
        <v>3993677.1599999964</v>
      </c>
      <c r="BU2630" s="161">
        <v>52613335.07</v>
      </c>
      <c r="BV2630" s="161">
        <v>3620704.08</v>
      </c>
      <c r="BW2630" s="165">
        <v>49398244.399999999</v>
      </c>
      <c r="BX2630" s="161">
        <v>1375620</v>
      </c>
    </row>
    <row r="2631" spans="1:76" ht="14.45" x14ac:dyDescent="0.3">
      <c r="A2631" s="164" t="s">
        <v>2343</v>
      </c>
      <c r="B2631" s="6" t="s">
        <v>97</v>
      </c>
      <c r="C2631" s="6" t="s">
        <v>1188</v>
      </c>
      <c r="D2631" s="6"/>
      <c r="E2631" s="6"/>
      <c r="F2631" s="24" t="str">
        <f>+Tabela1[[#This Row],[WK]]&amp;Tabela1[[#This Row],[PK]]&amp;Tabela1[[#This Row],[GK]]</f>
        <v>1434</v>
      </c>
      <c r="G2631" s="6" t="s">
        <v>2491</v>
      </c>
      <c r="H2631" s="7">
        <v>11608560582.769831</v>
      </c>
      <c r="I2631" s="8">
        <v>1.371</v>
      </c>
      <c r="J2631" s="7">
        <v>15915336558.969999</v>
      </c>
      <c r="K2631" s="15">
        <v>0.02</v>
      </c>
      <c r="L2631" s="7">
        <v>318306731.17939997</v>
      </c>
      <c r="M2631" s="7">
        <v>163517988.17939997</v>
      </c>
      <c r="N2631" s="9">
        <v>1.0563945737281424</v>
      </c>
      <c r="O2631" s="7">
        <v>1197767377</v>
      </c>
      <c r="P2631" s="8">
        <v>1.2949999999999999</v>
      </c>
      <c r="Q2631" s="7">
        <v>1551108753</v>
      </c>
      <c r="R2631" s="8">
        <v>1.7000000000000001E-2</v>
      </c>
      <c r="S2631" s="7">
        <v>26368848.801000003</v>
      </c>
      <c r="T2631" s="7">
        <v>21566380.801000003</v>
      </c>
      <c r="U2631" s="9">
        <v>4.4906870386226423</v>
      </c>
      <c r="V2631" s="7">
        <v>185084368.98039997</v>
      </c>
      <c r="W2631" s="9">
        <v>1.1597403630228733</v>
      </c>
      <c r="X2631" s="7">
        <v>147826591.83271921</v>
      </c>
      <c r="Y2631" s="7">
        <v>0</v>
      </c>
      <c r="Z2631" s="7">
        <v>489553.22500000003</v>
      </c>
      <c r="AA2631" s="7">
        <v>8619208.6077192016</v>
      </c>
      <c r="AB2631" s="7">
        <v>138717830</v>
      </c>
      <c r="AC2631" s="7">
        <v>0</v>
      </c>
      <c r="AD2631" s="7">
        <v>0</v>
      </c>
      <c r="AE2631" s="7">
        <v>-2530500.1919258134</v>
      </c>
      <c r="AF2631" s="7">
        <v>315776230.98747414</v>
      </c>
      <c r="AG2631" s="7">
        <v>26368848.801000003</v>
      </c>
      <c r="AH2631" s="7">
        <v>0</v>
      </c>
      <c r="AI2631" s="7">
        <v>129440172</v>
      </c>
      <c r="AJ2631" s="7">
        <v>4935828</v>
      </c>
      <c r="AK2631" s="7">
        <v>3934890</v>
      </c>
      <c r="AL2631" s="7">
        <v>3304172</v>
      </c>
      <c r="AM2631" s="7">
        <v>3610303</v>
      </c>
      <c r="AN2631" s="7">
        <v>0</v>
      </c>
      <c r="AO2631" s="7">
        <v>-6400005</v>
      </c>
      <c r="AP2631" s="7">
        <v>132279810</v>
      </c>
      <c r="AQ2631" s="7">
        <v>3978</v>
      </c>
      <c r="AR2631" s="7">
        <v>154788743</v>
      </c>
      <c r="AS2631" s="7">
        <v>4802468</v>
      </c>
      <c r="AT2631" s="7">
        <v>507687</v>
      </c>
      <c r="AU2631" s="7">
        <v>6247007</v>
      </c>
      <c r="AV2631" s="7">
        <v>2952812</v>
      </c>
      <c r="AW2631" s="7">
        <v>0</v>
      </c>
      <c r="AX2631" s="7">
        <v>-6925907</v>
      </c>
      <c r="AY2631" s="7">
        <v>136571547</v>
      </c>
      <c r="AZ2631" s="7">
        <v>1622</v>
      </c>
      <c r="BA2631" s="7">
        <v>489553.22500000003</v>
      </c>
      <c r="BB2631" s="7">
        <v>0</v>
      </c>
      <c r="BC2631" s="7">
        <v>373.42</v>
      </c>
      <c r="BD2631" s="7">
        <v>20004.939999999999</v>
      </c>
      <c r="BE2631" s="7">
        <v>4124.7700000000004</v>
      </c>
      <c r="BF2631" s="7">
        <v>0</v>
      </c>
      <c r="BG2631" s="7">
        <v>4677048.6077192007</v>
      </c>
      <c r="BH2631" s="7">
        <v>275871</v>
      </c>
      <c r="BI2631" s="7">
        <v>3942160</v>
      </c>
      <c r="BJ2631" s="7">
        <v>60834327.038333334</v>
      </c>
      <c r="BK2631" s="7">
        <v>49958266.986666672</v>
      </c>
      <c r="BL2631" s="7">
        <v>473710.19333333336</v>
      </c>
      <c r="BM2631" s="7">
        <v>42556819.82</v>
      </c>
      <c r="BN2631" s="130">
        <v>1.347</v>
      </c>
      <c r="BO2631" s="131">
        <v>9.6067630000000008E-3</v>
      </c>
      <c r="BP2631" s="161">
        <v>244351.11934393729</v>
      </c>
      <c r="BQ2631" s="162">
        <v>138717830</v>
      </c>
      <c r="BR2631" s="161">
        <v>6589991</v>
      </c>
      <c r="BS2631" s="163">
        <v>0</v>
      </c>
      <c r="BT2631" s="163">
        <v>0</v>
      </c>
      <c r="BU2631" s="161">
        <v>315776230.99000001</v>
      </c>
      <c r="BV2631" s="161">
        <v>26368848.800000001</v>
      </c>
      <c r="BW2631" s="165">
        <v>0</v>
      </c>
      <c r="BX2631" s="161">
        <v>6589991</v>
      </c>
    </row>
    <row r="2632" spans="1:76" ht="14.45" x14ac:dyDescent="0.3">
      <c r="A2632" s="164" t="s">
        <v>2343</v>
      </c>
      <c r="B2632" s="6" t="s">
        <v>97</v>
      </c>
      <c r="C2632" s="6" t="s">
        <v>1200</v>
      </c>
      <c r="D2632" s="6"/>
      <c r="E2632" s="6"/>
      <c r="F2632" s="24" t="str">
        <f>+Tabela1[[#This Row],[WK]]&amp;Tabela1[[#This Row],[PK]]&amp;Tabela1[[#This Row],[GK]]</f>
        <v>1435</v>
      </c>
      <c r="G2632" s="6" t="s">
        <v>2492</v>
      </c>
      <c r="H2632" s="7">
        <v>2618952285.6806049</v>
      </c>
      <c r="I2632" s="8">
        <v>1.371</v>
      </c>
      <c r="J2632" s="7">
        <v>3590583583.6600003</v>
      </c>
      <c r="K2632" s="15">
        <v>0.02</v>
      </c>
      <c r="L2632" s="7">
        <v>71811671.673200011</v>
      </c>
      <c r="M2632" s="7">
        <v>41035258.673200011</v>
      </c>
      <c r="N2632" s="9">
        <v>1.3333346765654597</v>
      </c>
      <c r="O2632" s="7">
        <v>266754764</v>
      </c>
      <c r="P2632" s="8">
        <v>1.2949999999999999</v>
      </c>
      <c r="Q2632" s="7">
        <v>345447419</v>
      </c>
      <c r="R2632" s="8">
        <v>1.7000000000000001E-2</v>
      </c>
      <c r="S2632" s="7">
        <v>5872606.1230000006</v>
      </c>
      <c r="T2632" s="7">
        <v>4853978.1230000006</v>
      </c>
      <c r="U2632" s="9">
        <v>4.7652117583651741</v>
      </c>
      <c r="V2632" s="7">
        <v>45889236.796200007</v>
      </c>
      <c r="W2632" s="9">
        <v>1.4432828313132229</v>
      </c>
      <c r="X2632" s="7">
        <v>102596474.23742619</v>
      </c>
      <c r="Y2632" s="7">
        <v>17003048</v>
      </c>
      <c r="Z2632" s="7">
        <v>536642.71500000008</v>
      </c>
      <c r="AA2632" s="7">
        <v>1827625.5224261864</v>
      </c>
      <c r="AB2632" s="7">
        <v>83229158</v>
      </c>
      <c r="AC2632" s="7">
        <v>0</v>
      </c>
      <c r="AD2632" s="7">
        <v>56707237.441226177</v>
      </c>
      <c r="AE2632" s="7">
        <v>0</v>
      </c>
      <c r="AF2632" s="7">
        <v>71811671.673200011</v>
      </c>
      <c r="AG2632" s="7">
        <v>5872606.1230000006</v>
      </c>
      <c r="AH2632" s="7">
        <v>56707237.441226177</v>
      </c>
      <c r="AI2632" s="7">
        <v>25736395</v>
      </c>
      <c r="AJ2632" s="7">
        <v>838253</v>
      </c>
      <c r="AK2632" s="7">
        <v>3902170</v>
      </c>
      <c r="AL2632" s="7">
        <v>1604303</v>
      </c>
      <c r="AM2632" s="7">
        <v>946887</v>
      </c>
      <c r="AN2632" s="7">
        <v>0</v>
      </c>
      <c r="AO2632" s="7">
        <v>0</v>
      </c>
      <c r="AP2632" s="7">
        <v>81435912</v>
      </c>
      <c r="AQ2632" s="7">
        <v>75587</v>
      </c>
      <c r="AR2632" s="7">
        <v>30776413</v>
      </c>
      <c r="AS2632" s="7">
        <v>1018628</v>
      </c>
      <c r="AT2632" s="7">
        <v>4259945</v>
      </c>
      <c r="AU2632" s="7">
        <v>1499775</v>
      </c>
      <c r="AV2632" s="7">
        <v>1483052</v>
      </c>
      <c r="AW2632" s="7">
        <v>0</v>
      </c>
      <c r="AX2632" s="7">
        <v>0</v>
      </c>
      <c r="AY2632" s="7">
        <v>82025496</v>
      </c>
      <c r="AZ2632" s="7">
        <v>30817</v>
      </c>
      <c r="BA2632" s="7">
        <v>536642.71500000008</v>
      </c>
      <c r="BB2632" s="7">
        <v>0</v>
      </c>
      <c r="BC2632" s="7">
        <v>0</v>
      </c>
      <c r="BD2632" s="7">
        <v>15.21</v>
      </c>
      <c r="BE2632" s="7">
        <v>51078.41</v>
      </c>
      <c r="BF2632" s="7">
        <v>0</v>
      </c>
      <c r="BG2632" s="7">
        <v>1245100.5224261864</v>
      </c>
      <c r="BH2632" s="7">
        <v>73441</v>
      </c>
      <c r="BI2632" s="7">
        <v>582525</v>
      </c>
      <c r="BJ2632" s="7">
        <v>8989375.5508333333</v>
      </c>
      <c r="BK2632" s="7">
        <v>3471265.0700000003</v>
      </c>
      <c r="BL2632" s="7">
        <v>70032.44</v>
      </c>
      <c r="BM2632" s="7">
        <v>21932377.043333333</v>
      </c>
      <c r="BN2632" s="130">
        <v>0.94199999999999995</v>
      </c>
      <c r="BO2632" s="131">
        <v>3.0959694000000002E-3</v>
      </c>
      <c r="BP2632" s="161">
        <v>78746.982086417382</v>
      </c>
      <c r="BQ2632" s="162">
        <v>83229158</v>
      </c>
      <c r="BR2632" s="161">
        <v>1201759</v>
      </c>
      <c r="BS2632" s="163">
        <v>0</v>
      </c>
      <c r="BT2632" s="163">
        <v>0</v>
      </c>
      <c r="BU2632" s="161">
        <v>71811671.670000002</v>
      </c>
      <c r="BV2632" s="161">
        <v>5872606.1200000001</v>
      </c>
      <c r="BW2632" s="165">
        <v>56707237.439999998</v>
      </c>
      <c r="BX2632" s="161">
        <v>1201759</v>
      </c>
    </row>
    <row r="2633" spans="1:76" ht="14.45" x14ac:dyDescent="0.3">
      <c r="A2633" s="164" t="s">
        <v>2343</v>
      </c>
      <c r="B2633" s="6" t="s">
        <v>97</v>
      </c>
      <c r="C2633" s="6" t="s">
        <v>1207</v>
      </c>
      <c r="D2633" s="6"/>
      <c r="E2633" s="6"/>
      <c r="F2633" s="24" t="str">
        <f>+Tabela1[[#This Row],[WK]]&amp;Tabela1[[#This Row],[PK]]&amp;Tabela1[[#This Row],[GK]]</f>
        <v>1436</v>
      </c>
      <c r="G2633" s="6" t="s">
        <v>2493</v>
      </c>
      <c r="H2633" s="7">
        <v>902065627.08319628</v>
      </c>
      <c r="I2633" s="8">
        <v>1.371</v>
      </c>
      <c r="J2633" s="7">
        <v>1236731974.74</v>
      </c>
      <c r="K2633" s="15">
        <v>0.02</v>
      </c>
      <c r="L2633" s="7">
        <v>24734639.494800001</v>
      </c>
      <c r="M2633" s="7">
        <v>15978321.494800001</v>
      </c>
      <c r="N2633" s="9">
        <v>1.8247762923639823</v>
      </c>
      <c r="O2633" s="7">
        <v>40094758</v>
      </c>
      <c r="P2633" s="8">
        <v>1.2949999999999999</v>
      </c>
      <c r="Q2633" s="7">
        <v>51922711</v>
      </c>
      <c r="R2633" s="8">
        <v>1.7000000000000001E-2</v>
      </c>
      <c r="S2633" s="7">
        <v>882686.08700000006</v>
      </c>
      <c r="T2633" s="7">
        <v>744465.08700000006</v>
      </c>
      <c r="U2633" s="9">
        <v>5.386049059115475</v>
      </c>
      <c r="V2633" s="7">
        <v>16722786.581800003</v>
      </c>
      <c r="W2633" s="9">
        <v>1.8801184166824163</v>
      </c>
      <c r="X2633" s="7">
        <v>37487588.819021225</v>
      </c>
      <c r="Y2633" s="7">
        <v>13202689</v>
      </c>
      <c r="Z2633" s="7">
        <v>180536.58</v>
      </c>
      <c r="AA2633" s="7">
        <v>1109049.2390212226</v>
      </c>
      <c r="AB2633" s="7">
        <v>15745845</v>
      </c>
      <c r="AC2633" s="7">
        <v>7249469</v>
      </c>
      <c r="AD2633" s="7">
        <v>20764802.237221226</v>
      </c>
      <c r="AE2633" s="7">
        <v>0</v>
      </c>
      <c r="AF2633" s="7">
        <v>24734639.494800001</v>
      </c>
      <c r="AG2633" s="7">
        <v>882686.08700000006</v>
      </c>
      <c r="AH2633" s="7">
        <v>20764802.237221226</v>
      </c>
      <c r="AI2633" s="7">
        <v>7322363</v>
      </c>
      <c r="AJ2633" s="7">
        <v>116265</v>
      </c>
      <c r="AK2633" s="7">
        <v>14180302</v>
      </c>
      <c r="AL2633" s="7">
        <v>2361401</v>
      </c>
      <c r="AM2633" s="7">
        <v>1064888</v>
      </c>
      <c r="AN2633" s="7">
        <v>0</v>
      </c>
      <c r="AO2633" s="7">
        <v>0</v>
      </c>
      <c r="AP2633" s="7">
        <v>15771502</v>
      </c>
      <c r="AQ2633" s="7">
        <v>0</v>
      </c>
      <c r="AR2633" s="7">
        <v>8756318</v>
      </c>
      <c r="AS2633" s="7">
        <v>138221</v>
      </c>
      <c r="AT2633" s="7">
        <v>15006001</v>
      </c>
      <c r="AU2633" s="7">
        <v>2678252</v>
      </c>
      <c r="AV2633" s="7">
        <v>1408626</v>
      </c>
      <c r="AW2633" s="7">
        <v>0</v>
      </c>
      <c r="AX2633" s="7">
        <v>0</v>
      </c>
      <c r="AY2633" s="7">
        <v>15501551</v>
      </c>
      <c r="AZ2633" s="7">
        <v>0</v>
      </c>
      <c r="BA2633" s="7">
        <v>180536.58</v>
      </c>
      <c r="BB2633" s="7">
        <v>0</v>
      </c>
      <c r="BC2633" s="7">
        <v>263.07</v>
      </c>
      <c r="BD2633" s="7">
        <v>6421.26</v>
      </c>
      <c r="BE2633" s="7">
        <v>2597.64</v>
      </c>
      <c r="BF2633" s="7">
        <v>0</v>
      </c>
      <c r="BG2633" s="7">
        <v>581310.23902122269</v>
      </c>
      <c r="BH2633" s="7">
        <v>34288</v>
      </c>
      <c r="BI2633" s="7">
        <v>527739</v>
      </c>
      <c r="BJ2633" s="7">
        <v>8143909.3358333316</v>
      </c>
      <c r="BK2633" s="7">
        <v>4552136.5966666657</v>
      </c>
      <c r="BL2633" s="7">
        <v>607241.61</v>
      </c>
      <c r="BM2633" s="7">
        <v>13152607.736666666</v>
      </c>
      <c r="BN2633" s="130">
        <v>0.63400000000000001</v>
      </c>
      <c r="BO2633" s="131">
        <v>1.5184561999999999E-3</v>
      </c>
      <c r="BP2633" s="161">
        <v>38622.422674541151</v>
      </c>
      <c r="BQ2633" s="162">
        <v>15745845</v>
      </c>
      <c r="BR2633" s="161">
        <v>2433930</v>
      </c>
      <c r="BS2633" s="163">
        <v>0</v>
      </c>
      <c r="BT2633" s="163">
        <v>3540771.0099999979</v>
      </c>
      <c r="BU2633" s="161">
        <v>24734639.489999998</v>
      </c>
      <c r="BV2633" s="161">
        <v>882686.09</v>
      </c>
      <c r="BW2633" s="165">
        <v>24305573.249999996</v>
      </c>
      <c r="BX2633" s="161">
        <v>2433930</v>
      </c>
    </row>
    <row r="2634" spans="1:76" ht="14.45" x14ac:dyDescent="0.3">
      <c r="A2634" s="164" t="s">
        <v>2343</v>
      </c>
      <c r="B2634" s="6" t="s">
        <v>97</v>
      </c>
      <c r="C2634" s="6" t="s">
        <v>1213</v>
      </c>
      <c r="D2634" s="6"/>
      <c r="E2634" s="6"/>
      <c r="F2634" s="24" t="str">
        <f>+Tabela1[[#This Row],[WK]]&amp;Tabela1[[#This Row],[PK]]&amp;Tabela1[[#This Row],[GK]]</f>
        <v>1437</v>
      </c>
      <c r="G2634" s="6" t="s">
        <v>2494</v>
      </c>
      <c r="H2634" s="7">
        <v>958756086.75079608</v>
      </c>
      <c r="I2634" s="8">
        <v>1.371</v>
      </c>
      <c r="J2634" s="7">
        <v>1314454594.9299998</v>
      </c>
      <c r="K2634" s="15">
        <v>0.02</v>
      </c>
      <c r="L2634" s="7">
        <v>26289091.898599997</v>
      </c>
      <c r="M2634" s="7">
        <v>16377014.898599997</v>
      </c>
      <c r="N2634" s="9">
        <v>1.6522283774228144</v>
      </c>
      <c r="O2634" s="7">
        <v>56639610</v>
      </c>
      <c r="P2634" s="8">
        <v>1.2949999999999999</v>
      </c>
      <c r="Q2634" s="7">
        <v>73348295</v>
      </c>
      <c r="R2634" s="8">
        <v>1.7000000000000001E-2</v>
      </c>
      <c r="S2634" s="7">
        <v>1246921.0150000001</v>
      </c>
      <c r="T2634" s="7">
        <v>1043910.0150000001</v>
      </c>
      <c r="U2634" s="9">
        <v>5.1421352291255156</v>
      </c>
      <c r="V2634" s="7">
        <v>17420924.913599998</v>
      </c>
      <c r="W2634" s="9">
        <v>1.7222712163848697</v>
      </c>
      <c r="X2634" s="7">
        <v>52972399.440204486</v>
      </c>
      <c r="Y2634" s="7">
        <v>15621028</v>
      </c>
      <c r="Z2634" s="7">
        <v>1263695.58</v>
      </c>
      <c r="AA2634" s="7">
        <v>1177680.8602044904</v>
      </c>
      <c r="AB2634" s="7">
        <v>26200956</v>
      </c>
      <c r="AC2634" s="7">
        <v>8709039</v>
      </c>
      <c r="AD2634" s="7">
        <v>35551474.526604488</v>
      </c>
      <c r="AE2634" s="7">
        <v>0</v>
      </c>
      <c r="AF2634" s="7">
        <v>26289091.898599997</v>
      </c>
      <c r="AG2634" s="7">
        <v>1246921.0150000001</v>
      </c>
      <c r="AH2634" s="7">
        <v>35551474.526604488</v>
      </c>
      <c r="AI2634" s="7">
        <v>8288852</v>
      </c>
      <c r="AJ2634" s="7">
        <v>138651</v>
      </c>
      <c r="AK2634" s="7">
        <v>17355041</v>
      </c>
      <c r="AL2634" s="7">
        <v>3516552</v>
      </c>
      <c r="AM2634" s="7">
        <v>1308498</v>
      </c>
      <c r="AN2634" s="7">
        <v>0</v>
      </c>
      <c r="AO2634" s="7">
        <v>0</v>
      </c>
      <c r="AP2634" s="7">
        <v>26009174</v>
      </c>
      <c r="AQ2634" s="7">
        <v>19891</v>
      </c>
      <c r="AR2634" s="7">
        <v>9912077</v>
      </c>
      <c r="AS2634" s="7">
        <v>203011</v>
      </c>
      <c r="AT2634" s="7">
        <v>16928588</v>
      </c>
      <c r="AU2634" s="7">
        <v>4674672</v>
      </c>
      <c r="AV2634" s="7">
        <v>1391688</v>
      </c>
      <c r="AW2634" s="7">
        <v>0</v>
      </c>
      <c r="AX2634" s="7">
        <v>0</v>
      </c>
      <c r="AY2634" s="7">
        <v>25756020</v>
      </c>
      <c r="AZ2634" s="7">
        <v>9732</v>
      </c>
      <c r="BA2634" s="7">
        <v>1263695.58</v>
      </c>
      <c r="BB2634" s="7">
        <v>0</v>
      </c>
      <c r="BC2634" s="7">
        <v>10.38</v>
      </c>
      <c r="BD2634" s="7">
        <v>60100.06</v>
      </c>
      <c r="BE2634" s="7">
        <v>82.64</v>
      </c>
      <c r="BF2634" s="7">
        <v>0</v>
      </c>
      <c r="BG2634" s="7">
        <v>601620.86020449037</v>
      </c>
      <c r="BH2634" s="7">
        <v>35486</v>
      </c>
      <c r="BI2634" s="7">
        <v>576060</v>
      </c>
      <c r="BJ2634" s="7">
        <v>8889593.5858333334</v>
      </c>
      <c r="BK2634" s="7">
        <v>5222044.043333333</v>
      </c>
      <c r="BL2634" s="7">
        <v>1520655.01</v>
      </c>
      <c r="BM2634" s="7">
        <v>11628888.149999999</v>
      </c>
      <c r="BN2634" s="130">
        <v>0.61299999999999999</v>
      </c>
      <c r="BO2634" s="131">
        <v>1.6880983E-3</v>
      </c>
      <c r="BP2634" s="161">
        <v>42937.32573554229</v>
      </c>
      <c r="BQ2634" s="162">
        <v>26200956</v>
      </c>
      <c r="BR2634" s="161">
        <v>3587071</v>
      </c>
      <c r="BS2634" s="163">
        <v>0</v>
      </c>
      <c r="BT2634" s="163">
        <v>3375371.4099999964</v>
      </c>
      <c r="BU2634" s="161">
        <v>26289091.899999999</v>
      </c>
      <c r="BV2634" s="161">
        <v>1246921.02</v>
      </c>
      <c r="BW2634" s="165">
        <v>38926845.939999998</v>
      </c>
      <c r="BX2634" s="161">
        <v>3587071</v>
      </c>
    </row>
    <row r="2635" spans="1:76" ht="14.45" x14ac:dyDescent="0.3">
      <c r="A2635" s="164" t="s">
        <v>2343</v>
      </c>
      <c r="B2635" s="6" t="s">
        <v>97</v>
      </c>
      <c r="C2635" s="6" t="s">
        <v>1220</v>
      </c>
      <c r="D2635" s="6"/>
      <c r="E2635" s="6"/>
      <c r="F2635" s="24" t="str">
        <f>+Tabela1[[#This Row],[WK]]&amp;Tabela1[[#This Row],[PK]]&amp;Tabela1[[#This Row],[GK]]</f>
        <v>1438</v>
      </c>
      <c r="G2635" s="6" t="s">
        <v>2495</v>
      </c>
      <c r="H2635" s="7">
        <v>2990320146.1913881</v>
      </c>
      <c r="I2635" s="8">
        <v>1.371</v>
      </c>
      <c r="J2635" s="7">
        <v>4099728920.4300003</v>
      </c>
      <c r="K2635" s="15">
        <v>0.02</v>
      </c>
      <c r="L2635" s="7">
        <v>81994578.408600003</v>
      </c>
      <c r="M2635" s="7">
        <v>47312722.408600003</v>
      </c>
      <c r="N2635" s="9">
        <v>1.3641923433567109</v>
      </c>
      <c r="O2635" s="7">
        <v>515182637</v>
      </c>
      <c r="P2635" s="8">
        <v>1.2949999999999999</v>
      </c>
      <c r="Q2635" s="7">
        <v>667161515</v>
      </c>
      <c r="R2635" s="8">
        <v>1.7000000000000001E-2</v>
      </c>
      <c r="S2635" s="7">
        <v>11341745.755000001</v>
      </c>
      <c r="T2635" s="7">
        <v>9351612.7550000008</v>
      </c>
      <c r="U2635" s="9">
        <v>4.6989888389368959</v>
      </c>
      <c r="V2635" s="7">
        <v>56664335.163599998</v>
      </c>
      <c r="W2635" s="9">
        <v>1.5451666710414862</v>
      </c>
      <c r="X2635" s="7">
        <v>77757000.542757154</v>
      </c>
      <c r="Y2635" s="7">
        <v>16922305</v>
      </c>
      <c r="Z2635" s="7">
        <v>548506.21</v>
      </c>
      <c r="AA2635" s="7">
        <v>1946294.3327571435</v>
      </c>
      <c r="AB2635" s="7">
        <v>58339895</v>
      </c>
      <c r="AC2635" s="7">
        <v>0</v>
      </c>
      <c r="AD2635" s="7">
        <v>21092665.379157148</v>
      </c>
      <c r="AE2635" s="7">
        <v>0</v>
      </c>
      <c r="AF2635" s="7">
        <v>81994578.408600003</v>
      </c>
      <c r="AG2635" s="7">
        <v>11341745.755000001</v>
      </c>
      <c r="AH2635" s="7">
        <v>21092665.379157148</v>
      </c>
      <c r="AI2635" s="7">
        <v>29002273</v>
      </c>
      <c r="AJ2635" s="7">
        <v>1924091</v>
      </c>
      <c r="AK2635" s="7">
        <v>6051133</v>
      </c>
      <c r="AL2635" s="7">
        <v>1189531</v>
      </c>
      <c r="AM2635" s="7">
        <v>1608064</v>
      </c>
      <c r="AN2635" s="7">
        <v>0</v>
      </c>
      <c r="AO2635" s="7">
        <v>0</v>
      </c>
      <c r="AP2635" s="7">
        <v>59961008</v>
      </c>
      <c r="AQ2635" s="7">
        <v>7957</v>
      </c>
      <c r="AR2635" s="7">
        <v>34681856</v>
      </c>
      <c r="AS2635" s="7">
        <v>1990133</v>
      </c>
      <c r="AT2635" s="7">
        <v>6591717</v>
      </c>
      <c r="AU2635" s="7">
        <v>1305613</v>
      </c>
      <c r="AV2635" s="7">
        <v>679439</v>
      </c>
      <c r="AW2635" s="7">
        <v>0</v>
      </c>
      <c r="AX2635" s="7">
        <v>0</v>
      </c>
      <c r="AY2635" s="7">
        <v>57422715</v>
      </c>
      <c r="AZ2635" s="7">
        <v>3244</v>
      </c>
      <c r="BA2635" s="7">
        <v>548506.21</v>
      </c>
      <c r="BB2635" s="7">
        <v>0</v>
      </c>
      <c r="BC2635" s="7">
        <v>338.29</v>
      </c>
      <c r="BD2635" s="7">
        <v>24917.37</v>
      </c>
      <c r="BE2635" s="7">
        <v>148.68</v>
      </c>
      <c r="BF2635" s="7">
        <v>0</v>
      </c>
      <c r="BG2635" s="7">
        <v>1274125.3327571435</v>
      </c>
      <c r="BH2635" s="7">
        <v>75153</v>
      </c>
      <c r="BI2635" s="7">
        <v>672169</v>
      </c>
      <c r="BJ2635" s="7">
        <v>10372739.831666663</v>
      </c>
      <c r="BK2635" s="7">
        <v>6465777.9966666643</v>
      </c>
      <c r="BL2635" s="7">
        <v>382884.8133333333</v>
      </c>
      <c r="BM2635" s="7">
        <v>14862077.713333333</v>
      </c>
      <c r="BN2635" s="130">
        <v>0.97799999999999998</v>
      </c>
      <c r="BO2635" s="131">
        <v>3.5826221000000002E-3</v>
      </c>
      <c r="BP2635" s="161">
        <v>91125.150877092063</v>
      </c>
      <c r="BQ2635" s="162">
        <v>58339895</v>
      </c>
      <c r="BR2635" s="161">
        <v>1865823</v>
      </c>
      <c r="BS2635" s="163">
        <v>0</v>
      </c>
      <c r="BT2635" s="163">
        <v>0</v>
      </c>
      <c r="BU2635" s="161">
        <v>81994578.409999996</v>
      </c>
      <c r="BV2635" s="161">
        <v>11341745.76</v>
      </c>
      <c r="BW2635" s="165">
        <v>21092665.379999999</v>
      </c>
      <c r="BX2635" s="161">
        <v>1865823</v>
      </c>
    </row>
    <row r="2636" spans="1:76" ht="14.45" x14ac:dyDescent="0.3">
      <c r="A2636" s="164" t="s">
        <v>2343</v>
      </c>
      <c r="B2636" s="6" t="s">
        <v>134</v>
      </c>
      <c r="C2636" s="6" t="s">
        <v>33</v>
      </c>
      <c r="D2636" s="6"/>
      <c r="E2636" s="6"/>
      <c r="F2636" s="24" t="str">
        <f>+Tabela1[[#This Row],[WK]]&amp;Tabela1[[#This Row],[PK]]&amp;Tabela1[[#This Row],[GK]]</f>
        <v>1601</v>
      </c>
      <c r="G2636" s="6" t="s">
        <v>2441</v>
      </c>
      <c r="H2636" s="7">
        <v>2922304342.1055999</v>
      </c>
      <c r="I2636" s="8">
        <v>1.371</v>
      </c>
      <c r="J2636" s="7">
        <v>4006479253.02</v>
      </c>
      <c r="K2636" s="15">
        <v>0.02</v>
      </c>
      <c r="L2636" s="7">
        <v>80129585.060399994</v>
      </c>
      <c r="M2636" s="7">
        <v>49786315.060399994</v>
      </c>
      <c r="N2636" s="9">
        <v>1.6407696026301712</v>
      </c>
      <c r="O2636" s="7">
        <v>261776217</v>
      </c>
      <c r="P2636" s="8">
        <v>1.2949999999999999</v>
      </c>
      <c r="Q2636" s="7">
        <v>339000200</v>
      </c>
      <c r="R2636" s="8">
        <v>1.7000000000000001E-2</v>
      </c>
      <c r="S2636" s="7">
        <v>5763003.4000000004</v>
      </c>
      <c r="T2636" s="7">
        <v>4803479.4000000004</v>
      </c>
      <c r="U2636" s="9">
        <v>5.0061065695073808</v>
      </c>
      <c r="V2636" s="7">
        <v>54589794.4604</v>
      </c>
      <c r="W2636" s="9">
        <v>1.7439272181390582</v>
      </c>
      <c r="X2636" s="7">
        <v>86199138.034016624</v>
      </c>
      <c r="Y2636" s="7">
        <v>21556811</v>
      </c>
      <c r="Z2636" s="7">
        <v>219942.24</v>
      </c>
      <c r="AA2636" s="7">
        <v>1899056.794016625</v>
      </c>
      <c r="AB2636" s="7">
        <v>62523328</v>
      </c>
      <c r="AC2636" s="7">
        <v>0</v>
      </c>
      <c r="AD2636" s="7">
        <v>31609343.573616631</v>
      </c>
      <c r="AE2636" s="7">
        <v>0</v>
      </c>
      <c r="AF2636" s="7">
        <v>80129585.060399994</v>
      </c>
      <c r="AG2636" s="7">
        <v>5763003.4000000004</v>
      </c>
      <c r="AH2636" s="7">
        <v>31609343.573616631</v>
      </c>
      <c r="AI2636" s="7">
        <v>25374184</v>
      </c>
      <c r="AJ2636" s="7">
        <v>1001981</v>
      </c>
      <c r="AK2636" s="7">
        <v>12985870</v>
      </c>
      <c r="AL2636" s="7">
        <v>1500298</v>
      </c>
      <c r="AM2636" s="7">
        <v>767120</v>
      </c>
      <c r="AN2636" s="7">
        <v>0</v>
      </c>
      <c r="AO2636" s="7">
        <v>0</v>
      </c>
      <c r="AP2636" s="7">
        <v>64305507</v>
      </c>
      <c r="AQ2636" s="7">
        <v>0</v>
      </c>
      <c r="AR2636" s="7">
        <v>30343270</v>
      </c>
      <c r="AS2636" s="7">
        <v>959524</v>
      </c>
      <c r="AT2636" s="7">
        <v>16205701</v>
      </c>
      <c r="AU2636" s="7">
        <v>1666533</v>
      </c>
      <c r="AV2636" s="7">
        <v>959752</v>
      </c>
      <c r="AW2636" s="7">
        <v>0</v>
      </c>
      <c r="AX2636" s="7">
        <v>0</v>
      </c>
      <c r="AY2636" s="7">
        <v>61553716</v>
      </c>
      <c r="AZ2636" s="7">
        <v>0</v>
      </c>
      <c r="BA2636" s="7">
        <v>219942.24</v>
      </c>
      <c r="BB2636" s="7">
        <v>0</v>
      </c>
      <c r="BC2636" s="7">
        <v>264.32</v>
      </c>
      <c r="BD2636" s="7">
        <v>3389.65</v>
      </c>
      <c r="BE2636" s="7">
        <v>8135.82</v>
      </c>
      <c r="BF2636" s="7">
        <v>6404.44</v>
      </c>
      <c r="BG2636" s="7">
        <v>1460548.794016625</v>
      </c>
      <c r="BH2636" s="7">
        <v>86149</v>
      </c>
      <c r="BI2636" s="7">
        <v>438508</v>
      </c>
      <c r="BJ2636" s="7">
        <v>6766951.5291666677</v>
      </c>
      <c r="BK2636" s="7">
        <v>3613766.0133333346</v>
      </c>
      <c r="BL2636" s="7">
        <v>2734896.646666667</v>
      </c>
      <c r="BM2636" s="7">
        <v>7142948.7699999986</v>
      </c>
      <c r="BN2636" s="130">
        <v>0.91300000000000003</v>
      </c>
      <c r="BO2636" s="131">
        <v>3.5309581999999999E-3</v>
      </c>
      <c r="BP2636" s="161">
        <v>89811.062927248538</v>
      </c>
      <c r="BQ2636" s="162">
        <v>62523328</v>
      </c>
      <c r="BR2636" s="161">
        <v>421462</v>
      </c>
      <c r="BS2636" s="163">
        <v>0</v>
      </c>
      <c r="BT2636" s="163">
        <v>0</v>
      </c>
      <c r="BU2636" s="161">
        <v>80129585.060000002</v>
      </c>
      <c r="BV2636" s="161">
        <v>5763003.4000000004</v>
      </c>
      <c r="BW2636" s="165">
        <v>31609343.57</v>
      </c>
      <c r="BX2636" s="161">
        <v>421462</v>
      </c>
    </row>
    <row r="2637" spans="1:76" ht="14.45" x14ac:dyDescent="0.3">
      <c r="A2637" s="164" t="s">
        <v>2343</v>
      </c>
      <c r="B2637" s="6" t="s">
        <v>134</v>
      </c>
      <c r="C2637" s="6" t="s">
        <v>32</v>
      </c>
      <c r="D2637" s="6"/>
      <c r="E2637" s="6"/>
      <c r="F2637" s="24" t="str">
        <f>+Tabela1[[#This Row],[WK]]&amp;Tabela1[[#This Row],[PK]]&amp;Tabela1[[#This Row],[GK]]</f>
        <v>1602</v>
      </c>
      <c r="G2637" s="6" t="s">
        <v>2496</v>
      </c>
      <c r="H2637" s="7">
        <v>1389593176.8139954</v>
      </c>
      <c r="I2637" s="8">
        <v>1.371</v>
      </c>
      <c r="J2637" s="7">
        <v>1905132245.4100003</v>
      </c>
      <c r="K2637" s="15">
        <v>0.02</v>
      </c>
      <c r="L2637" s="7">
        <v>38102644.908200011</v>
      </c>
      <c r="M2637" s="7">
        <v>24739097.908200011</v>
      </c>
      <c r="N2637" s="9">
        <v>1.8512373929017507</v>
      </c>
      <c r="O2637" s="7">
        <v>122292822</v>
      </c>
      <c r="P2637" s="8">
        <v>1.2949999999999999</v>
      </c>
      <c r="Q2637" s="7">
        <v>158369204</v>
      </c>
      <c r="R2637" s="8">
        <v>1.7000000000000001E-2</v>
      </c>
      <c r="S2637" s="7">
        <v>2692276.4680000003</v>
      </c>
      <c r="T2637" s="7">
        <v>2331847.4680000003</v>
      </c>
      <c r="U2637" s="9">
        <v>6.4696444181794481</v>
      </c>
      <c r="V2637" s="7">
        <v>27070945.376200013</v>
      </c>
      <c r="W2637" s="9">
        <v>1.972529343988944</v>
      </c>
      <c r="X2637" s="7">
        <v>36817410.389012471</v>
      </c>
      <c r="Y2637" s="7">
        <v>12737662</v>
      </c>
      <c r="Z2637" s="7">
        <v>206996.92999999996</v>
      </c>
      <c r="AA2637" s="7">
        <v>1081832.4590124758</v>
      </c>
      <c r="AB2637" s="7">
        <v>19071079</v>
      </c>
      <c r="AC2637" s="7">
        <v>3719840</v>
      </c>
      <c r="AD2637" s="7">
        <v>9746465.0128124636</v>
      </c>
      <c r="AE2637" s="7">
        <v>0</v>
      </c>
      <c r="AF2637" s="7">
        <v>38102644.908200011</v>
      </c>
      <c r="AG2637" s="7">
        <v>2692276.4680000003</v>
      </c>
      <c r="AH2637" s="7">
        <v>9746465.0128124636</v>
      </c>
      <c r="AI2637" s="7">
        <v>11175101</v>
      </c>
      <c r="AJ2637" s="7">
        <v>260012</v>
      </c>
      <c r="AK2637" s="7">
        <v>10730477</v>
      </c>
      <c r="AL2637" s="7">
        <v>3229568</v>
      </c>
      <c r="AM2637" s="7">
        <v>610007</v>
      </c>
      <c r="AN2637" s="7">
        <v>0</v>
      </c>
      <c r="AO2637" s="7">
        <v>0</v>
      </c>
      <c r="AP2637" s="7">
        <v>18983212</v>
      </c>
      <c r="AQ2637" s="7">
        <v>0</v>
      </c>
      <c r="AR2637" s="7">
        <v>13363547</v>
      </c>
      <c r="AS2637" s="7">
        <v>360429</v>
      </c>
      <c r="AT2637" s="7">
        <v>12920264</v>
      </c>
      <c r="AU2637" s="7">
        <v>3643819</v>
      </c>
      <c r="AV2637" s="7">
        <v>643288</v>
      </c>
      <c r="AW2637" s="7">
        <v>0</v>
      </c>
      <c r="AX2637" s="7">
        <v>0</v>
      </c>
      <c r="AY2637" s="7">
        <v>18774652</v>
      </c>
      <c r="AZ2637" s="7">
        <v>0</v>
      </c>
      <c r="BA2637" s="7">
        <v>206996.92999999996</v>
      </c>
      <c r="BB2637" s="7">
        <v>0</v>
      </c>
      <c r="BC2637" s="7">
        <v>100.7</v>
      </c>
      <c r="BD2637" s="7">
        <v>9518.9599999999991</v>
      </c>
      <c r="BE2637" s="7">
        <v>4.74</v>
      </c>
      <c r="BF2637" s="7">
        <v>0</v>
      </c>
      <c r="BG2637" s="7">
        <v>722365.45901247568</v>
      </c>
      <c r="BH2637" s="7">
        <v>42608</v>
      </c>
      <c r="BI2637" s="7">
        <v>359467</v>
      </c>
      <c r="BJ2637" s="7">
        <v>5547204.0600000005</v>
      </c>
      <c r="BK2637" s="7">
        <v>3755098.1133333337</v>
      </c>
      <c r="BL2637" s="7">
        <v>1568636.0166666666</v>
      </c>
      <c r="BM2637" s="7">
        <v>4031151.7533333325</v>
      </c>
      <c r="BN2637" s="130">
        <v>0.73199999999999998</v>
      </c>
      <c r="BO2637" s="131">
        <v>3.2717998E-3</v>
      </c>
      <c r="BP2637" s="161">
        <v>53260</v>
      </c>
      <c r="BQ2637" s="162">
        <v>19071079</v>
      </c>
      <c r="BR2637" s="161">
        <v>334978</v>
      </c>
      <c r="BS2637" s="163">
        <v>0</v>
      </c>
      <c r="BT2637" s="163">
        <v>3499590.2299999967</v>
      </c>
      <c r="BU2637" s="161">
        <v>38102644.909999996</v>
      </c>
      <c r="BV2637" s="161">
        <v>2692276.47</v>
      </c>
      <c r="BW2637" s="165">
        <v>13246055.239999996</v>
      </c>
      <c r="BX2637" s="161">
        <v>334978</v>
      </c>
    </row>
    <row r="2638" spans="1:76" ht="14.45" x14ac:dyDescent="0.3">
      <c r="A2638" s="164" t="s">
        <v>2343</v>
      </c>
      <c r="B2638" s="6" t="s">
        <v>134</v>
      </c>
      <c r="C2638" s="6" t="s">
        <v>37</v>
      </c>
      <c r="D2638" s="6"/>
      <c r="E2638" s="6"/>
      <c r="F2638" s="24" t="str">
        <f>+Tabela1[[#This Row],[WK]]&amp;Tabela1[[#This Row],[PK]]&amp;Tabela1[[#This Row],[GK]]</f>
        <v>1603</v>
      </c>
      <c r="G2638" s="6" t="s">
        <v>2497</v>
      </c>
      <c r="H2638" s="7">
        <v>3050425815.5115962</v>
      </c>
      <c r="I2638" s="8">
        <v>1.371</v>
      </c>
      <c r="J2638" s="7">
        <v>4182133793.0700006</v>
      </c>
      <c r="K2638" s="15">
        <v>0.02</v>
      </c>
      <c r="L2638" s="7">
        <v>83642675.861400008</v>
      </c>
      <c r="M2638" s="7">
        <v>50882786.861400008</v>
      </c>
      <c r="N2638" s="9">
        <v>1.5532038848300129</v>
      </c>
      <c r="O2638" s="7">
        <v>1351715174</v>
      </c>
      <c r="P2638" s="8">
        <v>1.2949999999999999</v>
      </c>
      <c r="Q2638" s="7">
        <v>1750471150</v>
      </c>
      <c r="R2638" s="8">
        <v>1.7000000000000001E-2</v>
      </c>
      <c r="S2638" s="7">
        <v>29758009.550000001</v>
      </c>
      <c r="T2638" s="7">
        <v>25764350.550000001</v>
      </c>
      <c r="U2638" s="9">
        <v>6.4513145839441979</v>
      </c>
      <c r="V2638" s="7">
        <v>76647137.411400005</v>
      </c>
      <c r="W2638" s="9">
        <v>2.0854350554509731</v>
      </c>
      <c r="X2638" s="7">
        <v>87685544.148488626</v>
      </c>
      <c r="Y2638" s="7">
        <v>0</v>
      </c>
      <c r="Z2638" s="7">
        <v>92124.9</v>
      </c>
      <c r="AA2638" s="7">
        <v>1921511.2484886323</v>
      </c>
      <c r="AB2638" s="7">
        <v>75381531</v>
      </c>
      <c r="AC2638" s="7">
        <v>10290377</v>
      </c>
      <c r="AD2638" s="7">
        <v>11038406.737088617</v>
      </c>
      <c r="AE2638" s="7">
        <v>0</v>
      </c>
      <c r="AF2638" s="7">
        <v>83642675.861400008</v>
      </c>
      <c r="AG2638" s="7">
        <v>29758009.550000001</v>
      </c>
      <c r="AH2638" s="7">
        <v>11038406.737088617</v>
      </c>
      <c r="AI2638" s="7">
        <v>27395052</v>
      </c>
      <c r="AJ2638" s="7">
        <v>3252514</v>
      </c>
      <c r="AK2638" s="7">
        <v>7856472</v>
      </c>
      <c r="AL2638" s="7">
        <v>1379149</v>
      </c>
      <c r="AM2638" s="7">
        <v>978872</v>
      </c>
      <c r="AN2638" s="7">
        <v>0</v>
      </c>
      <c r="AO2638" s="7">
        <v>0</v>
      </c>
      <c r="AP2638" s="7">
        <v>73761776</v>
      </c>
      <c r="AQ2638" s="7">
        <v>0</v>
      </c>
      <c r="AR2638" s="7">
        <v>32759889</v>
      </c>
      <c r="AS2638" s="7">
        <v>3993659</v>
      </c>
      <c r="AT2638" s="7">
        <v>8272228</v>
      </c>
      <c r="AU2638" s="7">
        <v>1429728</v>
      </c>
      <c r="AV2638" s="7">
        <v>778959</v>
      </c>
      <c r="AW2638" s="7">
        <v>0</v>
      </c>
      <c r="AX2638" s="7">
        <v>0</v>
      </c>
      <c r="AY2638" s="7">
        <v>74209821</v>
      </c>
      <c r="AZ2638" s="7">
        <v>0</v>
      </c>
      <c r="BA2638" s="7">
        <v>92124.9</v>
      </c>
      <c r="BB2638" s="7">
        <v>0</v>
      </c>
      <c r="BC2638" s="7">
        <v>0</v>
      </c>
      <c r="BD2638" s="7">
        <v>4377.99</v>
      </c>
      <c r="BE2638" s="7">
        <v>17.82</v>
      </c>
      <c r="BF2638" s="7">
        <v>0</v>
      </c>
      <c r="BG2638" s="7">
        <v>1460752.2484886323</v>
      </c>
      <c r="BH2638" s="7">
        <v>86161</v>
      </c>
      <c r="BI2638" s="7">
        <v>460759</v>
      </c>
      <c r="BJ2638" s="7">
        <v>7110330.4408333339</v>
      </c>
      <c r="BK2638" s="7">
        <v>6263603.0999999996</v>
      </c>
      <c r="BL2638" s="7">
        <v>396821.8</v>
      </c>
      <c r="BM2638" s="7">
        <v>2593265.7633333337</v>
      </c>
      <c r="BN2638" s="130">
        <v>1.155</v>
      </c>
      <c r="BO2638" s="131">
        <v>3.6868945999999998E-3</v>
      </c>
      <c r="BP2638" s="161">
        <v>93777.355520387719</v>
      </c>
      <c r="BQ2638" s="162">
        <v>75381531</v>
      </c>
      <c r="BR2638" s="161">
        <v>1762738</v>
      </c>
      <c r="BS2638" s="163">
        <v>0</v>
      </c>
      <c r="BT2638" s="163">
        <v>3767929.7800000012</v>
      </c>
      <c r="BU2638" s="161">
        <v>83642675.859999999</v>
      </c>
      <c r="BV2638" s="161">
        <v>29758009.550000001</v>
      </c>
      <c r="BW2638" s="165">
        <v>14806336.520000001</v>
      </c>
      <c r="BX2638" s="161">
        <v>1762738</v>
      </c>
    </row>
    <row r="2639" spans="1:76" ht="14.45" x14ac:dyDescent="0.3">
      <c r="A2639" s="164" t="s">
        <v>2343</v>
      </c>
      <c r="B2639" s="6" t="s">
        <v>134</v>
      </c>
      <c r="C2639" s="6" t="s">
        <v>39</v>
      </c>
      <c r="D2639" s="6"/>
      <c r="E2639" s="6"/>
      <c r="F2639" s="24" t="str">
        <f>+Tabela1[[#This Row],[WK]]&amp;Tabela1[[#This Row],[PK]]&amp;Tabela1[[#This Row],[GK]]</f>
        <v>1604</v>
      </c>
      <c r="G2639" s="6" t="s">
        <v>2498</v>
      </c>
      <c r="H2639" s="7">
        <v>1815512524.3912058</v>
      </c>
      <c r="I2639" s="8">
        <v>1.371</v>
      </c>
      <c r="J2639" s="7">
        <v>2489067670.9299998</v>
      </c>
      <c r="K2639" s="15">
        <v>0.02</v>
      </c>
      <c r="L2639" s="7">
        <v>49781353.4186</v>
      </c>
      <c r="M2639" s="7">
        <v>31980783.4186</v>
      </c>
      <c r="N2639" s="9">
        <v>1.7966156936884605</v>
      </c>
      <c r="O2639" s="7">
        <v>196228874</v>
      </c>
      <c r="P2639" s="8">
        <v>1.2949999999999999</v>
      </c>
      <c r="Q2639" s="7">
        <v>254116393</v>
      </c>
      <c r="R2639" s="8">
        <v>1.7000000000000001E-2</v>
      </c>
      <c r="S2639" s="7">
        <v>4319978.6809999999</v>
      </c>
      <c r="T2639" s="7">
        <v>3375069.6809999999</v>
      </c>
      <c r="U2639" s="9">
        <v>3.5718462635026227</v>
      </c>
      <c r="V2639" s="7">
        <v>35355853.099600002</v>
      </c>
      <c r="W2639" s="9">
        <v>1.8861002751436762</v>
      </c>
      <c r="X2639" s="7">
        <v>65712608.545223966</v>
      </c>
      <c r="Y2639" s="7">
        <v>14794842</v>
      </c>
      <c r="Z2639" s="7">
        <v>575759.55499999993</v>
      </c>
      <c r="AA2639" s="7">
        <v>1258829.9902239628</v>
      </c>
      <c r="AB2639" s="7">
        <v>47904974</v>
      </c>
      <c r="AC2639" s="7">
        <v>1178203</v>
      </c>
      <c r="AD2639" s="7">
        <v>30356755.445623964</v>
      </c>
      <c r="AE2639" s="7">
        <v>0</v>
      </c>
      <c r="AF2639" s="7">
        <v>49781353.4186</v>
      </c>
      <c r="AG2639" s="7">
        <v>4319978.6809999999</v>
      </c>
      <c r="AH2639" s="7">
        <v>30356755.445623964</v>
      </c>
      <c r="AI2639" s="7">
        <v>14885506</v>
      </c>
      <c r="AJ2639" s="7">
        <v>957651</v>
      </c>
      <c r="AK2639" s="7">
        <v>10483037</v>
      </c>
      <c r="AL2639" s="7">
        <v>3266883</v>
      </c>
      <c r="AM2639" s="7">
        <v>545855</v>
      </c>
      <c r="AN2639" s="7">
        <v>0</v>
      </c>
      <c r="AO2639" s="7">
        <v>0</v>
      </c>
      <c r="AP2639" s="7">
        <v>47371316</v>
      </c>
      <c r="AQ2639" s="7">
        <v>0</v>
      </c>
      <c r="AR2639" s="7">
        <v>17800570</v>
      </c>
      <c r="AS2639" s="7">
        <v>944909</v>
      </c>
      <c r="AT2639" s="7">
        <v>11629656</v>
      </c>
      <c r="AU2639" s="7">
        <v>3694392</v>
      </c>
      <c r="AV2639" s="7">
        <v>681635</v>
      </c>
      <c r="AW2639" s="7">
        <v>0</v>
      </c>
      <c r="AX2639" s="7">
        <v>0</v>
      </c>
      <c r="AY2639" s="7">
        <v>47160650</v>
      </c>
      <c r="AZ2639" s="7">
        <v>0</v>
      </c>
      <c r="BA2639" s="7">
        <v>575759.55499999993</v>
      </c>
      <c r="BB2639" s="7">
        <v>0</v>
      </c>
      <c r="BC2639" s="7">
        <v>119.55</v>
      </c>
      <c r="BD2639" s="7">
        <v>25562.73</v>
      </c>
      <c r="BE2639" s="7">
        <v>625.42999999999995</v>
      </c>
      <c r="BF2639" s="7">
        <v>3429.53</v>
      </c>
      <c r="BG2639" s="7">
        <v>1038179.9902239627</v>
      </c>
      <c r="BH2639" s="7">
        <v>61236</v>
      </c>
      <c r="BI2639" s="7">
        <v>220650</v>
      </c>
      <c r="BJ2639" s="7">
        <v>3405018.2408333332</v>
      </c>
      <c r="BK2639" s="7">
        <v>1882045.3766666665</v>
      </c>
      <c r="BL2639" s="7">
        <v>1223037.97</v>
      </c>
      <c r="BM2639" s="7">
        <v>3645815.5166666671</v>
      </c>
      <c r="BN2639" s="130">
        <v>0.754</v>
      </c>
      <c r="BO2639" s="131">
        <v>2.6948905999999999E-3</v>
      </c>
      <c r="BP2639" s="161">
        <v>68545.412859196949</v>
      </c>
      <c r="BQ2639" s="162">
        <v>47904974</v>
      </c>
      <c r="BR2639" s="161">
        <v>1710057</v>
      </c>
      <c r="BS2639" s="163">
        <v>0</v>
      </c>
      <c r="BT2639" s="163">
        <v>4163781.3100000024</v>
      </c>
      <c r="BU2639" s="161">
        <v>49781353.420000002</v>
      </c>
      <c r="BV2639" s="161">
        <v>4319978.68</v>
      </c>
      <c r="BW2639" s="165">
        <v>34520536.760000005</v>
      </c>
      <c r="BX2639" s="161">
        <v>1710057</v>
      </c>
    </row>
    <row r="2640" spans="1:76" ht="14.45" x14ac:dyDescent="0.3">
      <c r="A2640" s="164" t="s">
        <v>2343</v>
      </c>
      <c r="B2640" s="6" t="s">
        <v>134</v>
      </c>
      <c r="C2640" s="6" t="s">
        <v>42</v>
      </c>
      <c r="D2640" s="6"/>
      <c r="E2640" s="6"/>
      <c r="F2640" s="24" t="str">
        <f>+Tabela1[[#This Row],[WK]]&amp;Tabela1[[#This Row],[PK]]&amp;Tabela1[[#This Row],[GK]]</f>
        <v>1605</v>
      </c>
      <c r="G2640" s="6" t="s">
        <v>2499</v>
      </c>
      <c r="H2640" s="7">
        <v>1929523714.0699968</v>
      </c>
      <c r="I2640" s="8">
        <v>1.371</v>
      </c>
      <c r="J2640" s="7">
        <v>2645377011.9899998</v>
      </c>
      <c r="K2640" s="15">
        <v>0.02</v>
      </c>
      <c r="L2640" s="7">
        <v>52907540.239799999</v>
      </c>
      <c r="M2640" s="7">
        <v>33235373.239799999</v>
      </c>
      <c r="N2640" s="9">
        <v>1.6894617273125019</v>
      </c>
      <c r="O2640" s="7">
        <v>658323088</v>
      </c>
      <c r="P2640" s="8">
        <v>1.2949999999999999</v>
      </c>
      <c r="Q2640" s="7">
        <v>852528400</v>
      </c>
      <c r="R2640" s="8">
        <v>1.7000000000000001E-2</v>
      </c>
      <c r="S2640" s="7">
        <v>14492982.800000001</v>
      </c>
      <c r="T2640" s="7">
        <v>11611788.800000001</v>
      </c>
      <c r="U2640" s="9">
        <v>4.0302002572544575</v>
      </c>
      <c r="V2640" s="7">
        <v>44847162.039800003</v>
      </c>
      <c r="W2640" s="9">
        <v>1.988491295811742</v>
      </c>
      <c r="X2640" s="7">
        <v>23634463.785781331</v>
      </c>
      <c r="Y2640" s="7">
        <v>0</v>
      </c>
      <c r="Z2640" s="7">
        <v>146059.30499999999</v>
      </c>
      <c r="AA2640" s="7">
        <v>1408537.48078133</v>
      </c>
      <c r="AB2640" s="7">
        <v>22079867</v>
      </c>
      <c r="AC2640" s="7">
        <v>0</v>
      </c>
      <c r="AD2640" s="7">
        <v>0</v>
      </c>
      <c r="AE2640" s="7">
        <v>-620951.23221135151</v>
      </c>
      <c r="AF2640" s="7">
        <v>52286589.007588647</v>
      </c>
      <c r="AG2640" s="7">
        <v>14492982.800000001</v>
      </c>
      <c r="AH2640" s="7">
        <v>0</v>
      </c>
      <c r="AI2640" s="7">
        <v>16450606</v>
      </c>
      <c r="AJ2640" s="7">
        <v>3068929</v>
      </c>
      <c r="AK2640" s="7">
        <v>5109027</v>
      </c>
      <c r="AL2640" s="7">
        <v>859018</v>
      </c>
      <c r="AM2640" s="7">
        <v>530368</v>
      </c>
      <c r="AN2640" s="7">
        <v>0</v>
      </c>
      <c r="AO2640" s="7">
        <v>0</v>
      </c>
      <c r="AP2640" s="7">
        <v>22211160</v>
      </c>
      <c r="AQ2640" s="7">
        <v>0</v>
      </c>
      <c r="AR2640" s="7">
        <v>19672167</v>
      </c>
      <c r="AS2640" s="7">
        <v>2881194</v>
      </c>
      <c r="AT2640" s="7">
        <v>6402688</v>
      </c>
      <c r="AU2640" s="7">
        <v>873214</v>
      </c>
      <c r="AV2640" s="7">
        <v>684856</v>
      </c>
      <c r="AW2640" s="7">
        <v>0</v>
      </c>
      <c r="AX2640" s="7">
        <v>0</v>
      </c>
      <c r="AY2640" s="7">
        <v>21737640</v>
      </c>
      <c r="AZ2640" s="7">
        <v>0</v>
      </c>
      <c r="BA2640" s="7">
        <v>146059.30499999999</v>
      </c>
      <c r="BB2640" s="7">
        <v>0</v>
      </c>
      <c r="BC2640" s="7">
        <v>89.51</v>
      </c>
      <c r="BD2640" s="7">
        <v>5909.75</v>
      </c>
      <c r="BE2640" s="7">
        <v>1042.23</v>
      </c>
      <c r="BF2640" s="7">
        <v>677.92</v>
      </c>
      <c r="BG2640" s="7">
        <v>1011240.48078133</v>
      </c>
      <c r="BH2640" s="7">
        <v>59647</v>
      </c>
      <c r="BI2640" s="7">
        <v>397297</v>
      </c>
      <c r="BJ2640" s="7">
        <v>6130986.3166666683</v>
      </c>
      <c r="BK2640" s="7">
        <v>5552500.5233333344</v>
      </c>
      <c r="BL2640" s="7">
        <v>448178.3233333333</v>
      </c>
      <c r="BM2640" s="7">
        <v>1417586.5266666664</v>
      </c>
      <c r="BN2640" s="130">
        <v>1.1870000000000001</v>
      </c>
      <c r="BO2640" s="131">
        <v>2.1319491000000002E-3</v>
      </c>
      <c r="BP2640" s="161">
        <v>54226.812698572474</v>
      </c>
      <c r="BQ2640" s="162">
        <v>22079867</v>
      </c>
      <c r="BR2640" s="161">
        <v>1080679</v>
      </c>
      <c r="BS2640" s="163">
        <v>7047241.2475886522</v>
      </c>
      <c r="BT2640" s="163">
        <v>0</v>
      </c>
      <c r="BU2640" s="161">
        <v>45239347.759999998</v>
      </c>
      <c r="BV2640" s="161">
        <v>14492982.800000001</v>
      </c>
      <c r="BW2640" s="165">
        <v>0</v>
      </c>
      <c r="BX2640" s="161">
        <v>1080679</v>
      </c>
    </row>
    <row r="2641" spans="1:76" ht="14.45" x14ac:dyDescent="0.3">
      <c r="A2641" s="164" t="s">
        <v>2343</v>
      </c>
      <c r="B2641" s="6" t="s">
        <v>134</v>
      </c>
      <c r="C2641" s="6" t="s">
        <v>44</v>
      </c>
      <c r="D2641" s="6"/>
      <c r="E2641" s="6"/>
      <c r="F2641" s="24" t="str">
        <f>+Tabela1[[#This Row],[WK]]&amp;Tabela1[[#This Row],[PK]]&amp;Tabela1[[#This Row],[GK]]</f>
        <v>1606</v>
      </c>
      <c r="G2641" s="6" t="s">
        <v>2500</v>
      </c>
      <c r="H2641" s="7">
        <v>1355636267.8244002</v>
      </c>
      <c r="I2641" s="8">
        <v>1.371</v>
      </c>
      <c r="J2641" s="7">
        <v>1858577323.1900001</v>
      </c>
      <c r="K2641" s="15">
        <v>0.02</v>
      </c>
      <c r="L2641" s="7">
        <v>37171546.463800006</v>
      </c>
      <c r="M2641" s="7">
        <v>22987263.463800006</v>
      </c>
      <c r="N2641" s="9">
        <v>1.6206151177186754</v>
      </c>
      <c r="O2641" s="7">
        <v>200715160</v>
      </c>
      <c r="P2641" s="8">
        <v>1.2949999999999999</v>
      </c>
      <c r="Q2641" s="7">
        <v>259926133</v>
      </c>
      <c r="R2641" s="8">
        <v>1.7000000000000001E-2</v>
      </c>
      <c r="S2641" s="7">
        <v>4418744.2609999999</v>
      </c>
      <c r="T2641" s="7">
        <v>3809829.2609999999</v>
      </c>
      <c r="U2641" s="9">
        <v>6.2567505497483227</v>
      </c>
      <c r="V2641" s="7">
        <v>26797092.724800006</v>
      </c>
      <c r="W2641" s="9">
        <v>1.8114469045030024</v>
      </c>
      <c r="X2641" s="7">
        <v>52258077.713803411</v>
      </c>
      <c r="Y2641" s="7">
        <v>12264037</v>
      </c>
      <c r="Z2641" s="7">
        <v>571583.63500000001</v>
      </c>
      <c r="AA2641" s="7">
        <v>1462987.0788034131</v>
      </c>
      <c r="AB2641" s="7">
        <v>36725532</v>
      </c>
      <c r="AC2641" s="7">
        <v>1233938</v>
      </c>
      <c r="AD2641" s="7">
        <v>25460984.989003405</v>
      </c>
      <c r="AE2641" s="7">
        <v>0</v>
      </c>
      <c r="AF2641" s="7">
        <v>37171546.463800006</v>
      </c>
      <c r="AG2641" s="7">
        <v>4418744.2609999999</v>
      </c>
      <c r="AH2641" s="7">
        <v>25460984.989003405</v>
      </c>
      <c r="AI2641" s="7">
        <v>11861431</v>
      </c>
      <c r="AJ2641" s="7">
        <v>629923</v>
      </c>
      <c r="AK2641" s="7">
        <v>8109800</v>
      </c>
      <c r="AL2641" s="7">
        <v>3102980</v>
      </c>
      <c r="AM2641" s="7">
        <v>628268</v>
      </c>
      <c r="AN2641" s="7">
        <v>0</v>
      </c>
      <c r="AO2641" s="7">
        <v>0</v>
      </c>
      <c r="AP2641" s="7">
        <v>37033928</v>
      </c>
      <c r="AQ2641" s="7">
        <v>0</v>
      </c>
      <c r="AR2641" s="7">
        <v>14184283</v>
      </c>
      <c r="AS2641" s="7">
        <v>608915</v>
      </c>
      <c r="AT2641" s="7">
        <v>9484616</v>
      </c>
      <c r="AU2641" s="7">
        <v>3527257</v>
      </c>
      <c r="AV2641" s="7">
        <v>1493150</v>
      </c>
      <c r="AW2641" s="7">
        <v>0</v>
      </c>
      <c r="AX2641" s="7">
        <v>0</v>
      </c>
      <c r="AY2641" s="7">
        <v>36154412</v>
      </c>
      <c r="AZ2641" s="7">
        <v>0</v>
      </c>
      <c r="BA2641" s="7">
        <v>571583.63500000001</v>
      </c>
      <c r="BB2641" s="7">
        <v>0</v>
      </c>
      <c r="BC2641" s="7">
        <v>24.33</v>
      </c>
      <c r="BD2641" s="7">
        <v>22647.34</v>
      </c>
      <c r="BE2641" s="7">
        <v>24.07</v>
      </c>
      <c r="BF2641" s="7">
        <v>13433.38</v>
      </c>
      <c r="BG2641" s="7">
        <v>712617.07880341308</v>
      </c>
      <c r="BH2641" s="7">
        <v>42033</v>
      </c>
      <c r="BI2641" s="7">
        <v>750370</v>
      </c>
      <c r="BJ2641" s="7">
        <v>11579505.373333331</v>
      </c>
      <c r="BK2641" s="7">
        <v>9028394.2833333313</v>
      </c>
      <c r="BL2641" s="7">
        <v>956799.84666666668</v>
      </c>
      <c r="BM2641" s="7">
        <v>8290844.6666666679</v>
      </c>
      <c r="BN2641" s="130">
        <v>0.877</v>
      </c>
      <c r="BO2641" s="131">
        <v>1.7811543E-3</v>
      </c>
      <c r="BP2641" s="161">
        <v>45304.234498752681</v>
      </c>
      <c r="BQ2641" s="162">
        <v>36725532</v>
      </c>
      <c r="BR2641" s="161">
        <v>934769</v>
      </c>
      <c r="BS2641" s="163">
        <v>0</v>
      </c>
      <c r="BT2641" s="163">
        <v>3336125.9799999967</v>
      </c>
      <c r="BU2641" s="161">
        <v>37171546.460000001</v>
      </c>
      <c r="BV2641" s="161">
        <v>4418744.26</v>
      </c>
      <c r="BW2641" s="165">
        <v>28797110.969999995</v>
      </c>
      <c r="BX2641" s="161">
        <v>934769</v>
      </c>
    </row>
    <row r="2642" spans="1:76" ht="14.45" x14ac:dyDescent="0.3">
      <c r="A2642" s="164" t="s">
        <v>2343</v>
      </c>
      <c r="B2642" s="6" t="s">
        <v>134</v>
      </c>
      <c r="C2642" s="6" t="s">
        <v>51</v>
      </c>
      <c r="D2642" s="6"/>
      <c r="E2642" s="6"/>
      <c r="F2642" s="24" t="str">
        <f>+Tabela1[[#This Row],[WK]]&amp;Tabela1[[#This Row],[PK]]&amp;Tabela1[[#This Row],[GK]]</f>
        <v>1607</v>
      </c>
      <c r="G2642" s="6" t="s">
        <v>2501</v>
      </c>
      <c r="H2642" s="7">
        <v>3863026280.0555987</v>
      </c>
      <c r="I2642" s="8">
        <v>1.371</v>
      </c>
      <c r="J2642" s="7">
        <v>5296209029.9699993</v>
      </c>
      <c r="K2642" s="15">
        <v>0.02</v>
      </c>
      <c r="L2642" s="7">
        <v>105924180.59939998</v>
      </c>
      <c r="M2642" s="7">
        <v>66863017.599399984</v>
      </c>
      <c r="N2642" s="9">
        <v>1.711751839017184</v>
      </c>
      <c r="O2642" s="7">
        <v>254696542</v>
      </c>
      <c r="P2642" s="8">
        <v>1.2949999999999999</v>
      </c>
      <c r="Q2642" s="7">
        <v>329832023</v>
      </c>
      <c r="R2642" s="8">
        <v>1.7000000000000001E-2</v>
      </c>
      <c r="S2642" s="7">
        <v>5607144.3910000008</v>
      </c>
      <c r="T2642" s="7">
        <v>3959586.3910000008</v>
      </c>
      <c r="U2642" s="9">
        <v>2.4033062210859955</v>
      </c>
      <c r="V2642" s="7">
        <v>70822603.990399987</v>
      </c>
      <c r="W2642" s="9">
        <v>1.7397403369759514</v>
      </c>
      <c r="X2642" s="7">
        <v>144387400.4185701</v>
      </c>
      <c r="Y2642" s="7">
        <v>35901726</v>
      </c>
      <c r="Z2642" s="7">
        <v>475071.76500000001</v>
      </c>
      <c r="AA2642" s="7">
        <v>3543916.6535700923</v>
      </c>
      <c r="AB2642" s="7">
        <v>104466686</v>
      </c>
      <c r="AC2642" s="7">
        <v>0</v>
      </c>
      <c r="AD2642" s="7">
        <v>73564796.428170115</v>
      </c>
      <c r="AE2642" s="7">
        <v>0</v>
      </c>
      <c r="AF2642" s="7">
        <v>105924180.59939998</v>
      </c>
      <c r="AG2642" s="7">
        <v>5607144.3910000008</v>
      </c>
      <c r="AH2642" s="7">
        <v>73564796.428170115</v>
      </c>
      <c r="AI2642" s="7">
        <v>32664414</v>
      </c>
      <c r="AJ2642" s="7">
        <v>1563074</v>
      </c>
      <c r="AK2642" s="7">
        <v>22728096</v>
      </c>
      <c r="AL2642" s="7">
        <v>3696281</v>
      </c>
      <c r="AM2642" s="7">
        <v>1569178</v>
      </c>
      <c r="AN2642" s="7">
        <v>0</v>
      </c>
      <c r="AO2642" s="7">
        <v>0</v>
      </c>
      <c r="AP2642" s="7">
        <v>107350654</v>
      </c>
      <c r="AQ2642" s="7">
        <v>0</v>
      </c>
      <c r="AR2642" s="7">
        <v>39061163</v>
      </c>
      <c r="AS2642" s="7">
        <v>1647558</v>
      </c>
      <c r="AT2642" s="7">
        <v>24304129</v>
      </c>
      <c r="AU2642" s="7">
        <v>4223235</v>
      </c>
      <c r="AV2642" s="7">
        <v>1157142</v>
      </c>
      <c r="AW2642" s="7">
        <v>0</v>
      </c>
      <c r="AX2642" s="7">
        <v>0</v>
      </c>
      <c r="AY2642" s="7">
        <v>102843775</v>
      </c>
      <c r="AZ2642" s="7">
        <v>0</v>
      </c>
      <c r="BA2642" s="7">
        <v>475071.76500000001</v>
      </c>
      <c r="BB2642" s="7">
        <v>0</v>
      </c>
      <c r="BC2642" s="7">
        <v>119.88</v>
      </c>
      <c r="BD2642" s="7">
        <v>20211.830000000002</v>
      </c>
      <c r="BE2642" s="7">
        <v>3433.51</v>
      </c>
      <c r="BF2642" s="7">
        <v>882.84</v>
      </c>
      <c r="BG2642" s="7">
        <v>2169944.6535700923</v>
      </c>
      <c r="BH2642" s="7">
        <v>127992</v>
      </c>
      <c r="BI2642" s="7">
        <v>1373972</v>
      </c>
      <c r="BJ2642" s="7">
        <v>21202755.758333337</v>
      </c>
      <c r="BK2642" s="7">
        <v>17339621.913333334</v>
      </c>
      <c r="BL2642" s="7">
        <v>952822.81666666677</v>
      </c>
      <c r="BM2642" s="7">
        <v>13546889.746666666</v>
      </c>
      <c r="BN2642" s="130">
        <v>0.85599999999999998</v>
      </c>
      <c r="BO2642" s="131">
        <v>4.8943481999999998E-3</v>
      </c>
      <c r="BP2642" s="161">
        <v>124489.32612899959</v>
      </c>
      <c r="BQ2642" s="162">
        <v>104466686</v>
      </c>
      <c r="BR2642" s="161">
        <v>4077538</v>
      </c>
      <c r="BS2642" s="163">
        <v>0</v>
      </c>
      <c r="BT2642" s="163">
        <v>0</v>
      </c>
      <c r="BU2642" s="161">
        <v>105924180.59999999</v>
      </c>
      <c r="BV2642" s="161">
        <v>5607144.3899999997</v>
      </c>
      <c r="BW2642" s="165">
        <v>73564796.430000007</v>
      </c>
      <c r="BX2642" s="161">
        <v>4077538</v>
      </c>
    </row>
    <row r="2643" spans="1:76" ht="14.45" x14ac:dyDescent="0.3">
      <c r="A2643" s="164" t="s">
        <v>2343</v>
      </c>
      <c r="B2643" s="6" t="s">
        <v>134</v>
      </c>
      <c r="C2643" s="6" t="s">
        <v>75</v>
      </c>
      <c r="D2643" s="6"/>
      <c r="E2643" s="6"/>
      <c r="F2643" s="24" t="str">
        <f>+Tabela1[[#This Row],[WK]]&amp;Tabela1[[#This Row],[PK]]&amp;Tabela1[[#This Row],[GK]]</f>
        <v>1608</v>
      </c>
      <c r="G2643" s="6" t="s">
        <v>2502</v>
      </c>
      <c r="H2643" s="7">
        <v>1728032477.3491933</v>
      </c>
      <c r="I2643" s="8">
        <v>1.371</v>
      </c>
      <c r="J2643" s="7">
        <v>2369132526.4400001</v>
      </c>
      <c r="K2643" s="15">
        <v>0.02</v>
      </c>
      <c r="L2643" s="7">
        <v>47382650.528800003</v>
      </c>
      <c r="M2643" s="7">
        <v>29916993.528800003</v>
      </c>
      <c r="N2643" s="9">
        <v>1.712903988026331</v>
      </c>
      <c r="O2643" s="7">
        <v>277581188</v>
      </c>
      <c r="P2643" s="8">
        <v>1.2949999999999999</v>
      </c>
      <c r="Q2643" s="7">
        <v>359467638</v>
      </c>
      <c r="R2643" s="8">
        <v>1.7000000000000001E-2</v>
      </c>
      <c r="S2643" s="7">
        <v>6110949.8460000008</v>
      </c>
      <c r="T2643" s="7">
        <v>5180301.8460000008</v>
      </c>
      <c r="U2643" s="9">
        <v>5.5663385576501545</v>
      </c>
      <c r="V2643" s="7">
        <v>35097295.374800004</v>
      </c>
      <c r="W2643" s="9">
        <v>1.9078448294263444</v>
      </c>
      <c r="X2643" s="7">
        <v>60999353.040049836</v>
      </c>
      <c r="Y2643" s="7">
        <v>13347982</v>
      </c>
      <c r="Z2643" s="7">
        <v>204609.16</v>
      </c>
      <c r="AA2643" s="7">
        <v>1409699.8800498364</v>
      </c>
      <c r="AB2643" s="7">
        <v>44837986</v>
      </c>
      <c r="AC2643" s="7">
        <v>1199076</v>
      </c>
      <c r="AD2643" s="7">
        <v>25902057.665249832</v>
      </c>
      <c r="AE2643" s="7">
        <v>0</v>
      </c>
      <c r="AF2643" s="7">
        <v>47382650.528800003</v>
      </c>
      <c r="AG2643" s="7">
        <v>6110949.8460000008</v>
      </c>
      <c r="AH2643" s="7">
        <v>25902057.665249832</v>
      </c>
      <c r="AI2643" s="7">
        <v>14605440</v>
      </c>
      <c r="AJ2643" s="7">
        <v>906226</v>
      </c>
      <c r="AK2643" s="7">
        <v>9358812</v>
      </c>
      <c r="AL2643" s="7">
        <v>2987848</v>
      </c>
      <c r="AM2643" s="7">
        <v>545395</v>
      </c>
      <c r="AN2643" s="7">
        <v>0</v>
      </c>
      <c r="AO2643" s="7">
        <v>0</v>
      </c>
      <c r="AP2643" s="7">
        <v>43779154</v>
      </c>
      <c r="AQ2643" s="7">
        <v>0</v>
      </c>
      <c r="AR2643" s="7">
        <v>17465657</v>
      </c>
      <c r="AS2643" s="7">
        <v>930648</v>
      </c>
      <c r="AT2643" s="7">
        <v>10875049</v>
      </c>
      <c r="AU2643" s="7">
        <v>3461452</v>
      </c>
      <c r="AV2643" s="7">
        <v>739757</v>
      </c>
      <c r="AW2643" s="7">
        <v>0</v>
      </c>
      <c r="AX2643" s="7">
        <v>0</v>
      </c>
      <c r="AY2643" s="7">
        <v>44139916</v>
      </c>
      <c r="AZ2643" s="7">
        <v>0</v>
      </c>
      <c r="BA2643" s="7">
        <v>204609.16</v>
      </c>
      <c r="BB2643" s="7">
        <v>0</v>
      </c>
      <c r="BC2643" s="7">
        <v>0</v>
      </c>
      <c r="BD2643" s="7">
        <v>9565.2800000000007</v>
      </c>
      <c r="BE2643" s="7">
        <v>138.47999999999999</v>
      </c>
      <c r="BF2643" s="7">
        <v>326.32</v>
      </c>
      <c r="BG2643" s="7">
        <v>1038942.8800498364</v>
      </c>
      <c r="BH2643" s="7">
        <v>61281</v>
      </c>
      <c r="BI2643" s="7">
        <v>370757</v>
      </c>
      <c r="BJ2643" s="7">
        <v>5721407.1425000001</v>
      </c>
      <c r="BK2643" s="7">
        <v>3478436.2233333336</v>
      </c>
      <c r="BL2643" s="7">
        <v>1700940.1833333333</v>
      </c>
      <c r="BM2643" s="7">
        <v>5570003.3099999996</v>
      </c>
      <c r="BN2643" s="130">
        <v>0.91500000000000004</v>
      </c>
      <c r="BO2643" s="131">
        <v>2.1960317E-3</v>
      </c>
      <c r="BP2643" s="161">
        <v>55856.774184301205</v>
      </c>
      <c r="BQ2643" s="162">
        <v>44837986</v>
      </c>
      <c r="BR2643" s="161">
        <v>997083</v>
      </c>
      <c r="BS2643" s="163">
        <v>0</v>
      </c>
      <c r="BT2643" s="163">
        <v>4213903.959950164</v>
      </c>
      <c r="BU2643" s="161">
        <v>47382650.530000001</v>
      </c>
      <c r="BV2643" s="161">
        <v>6110949.8499999996</v>
      </c>
      <c r="BW2643" s="165">
        <v>30115961.629950166</v>
      </c>
      <c r="BX2643" s="161">
        <v>997083</v>
      </c>
    </row>
    <row r="2644" spans="1:76" ht="14.45" x14ac:dyDescent="0.3">
      <c r="A2644" s="164" t="s">
        <v>2343</v>
      </c>
      <c r="B2644" s="6" t="s">
        <v>134</v>
      </c>
      <c r="C2644" s="6" t="s">
        <v>77</v>
      </c>
      <c r="D2644" s="6"/>
      <c r="E2644" s="6"/>
      <c r="F2644" s="24" t="str">
        <f>+Tabela1[[#This Row],[WK]]&amp;Tabela1[[#This Row],[PK]]&amp;Tabela1[[#This Row],[GK]]</f>
        <v>1609</v>
      </c>
      <c r="G2644" s="6" t="s">
        <v>2400</v>
      </c>
      <c r="H2644" s="7">
        <v>3871221303.2121935</v>
      </c>
      <c r="I2644" s="8">
        <v>1.371</v>
      </c>
      <c r="J2644" s="7">
        <v>5307444406.7000008</v>
      </c>
      <c r="K2644" s="15">
        <v>0.02</v>
      </c>
      <c r="L2644" s="7">
        <v>106148888.13400002</v>
      </c>
      <c r="M2644" s="7">
        <v>62726770.134000018</v>
      </c>
      <c r="N2644" s="9">
        <v>1.444581080406995</v>
      </c>
      <c r="O2644" s="7">
        <v>426699471</v>
      </c>
      <c r="P2644" s="8">
        <v>1.2949999999999999</v>
      </c>
      <c r="Q2644" s="7">
        <v>552575815</v>
      </c>
      <c r="R2644" s="8">
        <v>1.7000000000000001E-2</v>
      </c>
      <c r="S2644" s="7">
        <v>9393788.8550000004</v>
      </c>
      <c r="T2644" s="7">
        <v>7747642.8550000004</v>
      </c>
      <c r="U2644" s="9">
        <v>4.7065344477342839</v>
      </c>
      <c r="V2644" s="7">
        <v>70474412.989000022</v>
      </c>
      <c r="W2644" s="9">
        <v>1.5637259289374896</v>
      </c>
      <c r="X2644" s="7">
        <v>36819167.765353262</v>
      </c>
      <c r="Y2644" s="7">
        <v>0</v>
      </c>
      <c r="Z2644" s="7">
        <v>1579186.385</v>
      </c>
      <c r="AA2644" s="7">
        <v>2874284.3803532654</v>
      </c>
      <c r="AB2644" s="7">
        <v>32365697</v>
      </c>
      <c r="AC2644" s="7">
        <v>0</v>
      </c>
      <c r="AD2644" s="7">
        <v>0</v>
      </c>
      <c r="AE2644" s="7">
        <v>-163226.74608485913</v>
      </c>
      <c r="AF2644" s="7">
        <v>105985661.38791516</v>
      </c>
      <c r="AG2644" s="7">
        <v>9393788.8550000004</v>
      </c>
      <c r="AH2644" s="7">
        <v>0</v>
      </c>
      <c r="AI2644" s="7">
        <v>36311209</v>
      </c>
      <c r="AJ2644" s="7">
        <v>1709798</v>
      </c>
      <c r="AK2644" s="7">
        <v>11917983</v>
      </c>
      <c r="AL2644" s="7">
        <v>8030867</v>
      </c>
      <c r="AM2644" s="7">
        <v>1296749</v>
      </c>
      <c r="AN2644" s="7">
        <v>0</v>
      </c>
      <c r="AO2644" s="7">
        <v>0</v>
      </c>
      <c r="AP2644" s="7">
        <v>31237275</v>
      </c>
      <c r="AQ2644" s="7">
        <v>0</v>
      </c>
      <c r="AR2644" s="7">
        <v>43422118</v>
      </c>
      <c r="AS2644" s="7">
        <v>1646146</v>
      </c>
      <c r="AT2644" s="7">
        <v>13639720</v>
      </c>
      <c r="AU2644" s="7">
        <v>8018753</v>
      </c>
      <c r="AV2644" s="7">
        <v>1092492</v>
      </c>
      <c r="AW2644" s="7">
        <v>0</v>
      </c>
      <c r="AX2644" s="7">
        <v>0</v>
      </c>
      <c r="AY2644" s="7">
        <v>32318464</v>
      </c>
      <c r="AZ2644" s="7">
        <v>0</v>
      </c>
      <c r="BA2644" s="7">
        <v>1579186.385</v>
      </c>
      <c r="BB2644" s="7">
        <v>0</v>
      </c>
      <c r="BC2644" s="7">
        <v>245.39</v>
      </c>
      <c r="BD2644" s="7">
        <v>61711.81</v>
      </c>
      <c r="BE2644" s="7">
        <v>5608.01</v>
      </c>
      <c r="BF2644" s="7">
        <v>29596.71</v>
      </c>
      <c r="BG2644" s="7">
        <v>2048708.3803532657</v>
      </c>
      <c r="BH2644" s="7">
        <v>120841</v>
      </c>
      <c r="BI2644" s="7">
        <v>825576</v>
      </c>
      <c r="BJ2644" s="7">
        <v>12740055.091666669</v>
      </c>
      <c r="BK2644" s="7">
        <v>9079663.2833333351</v>
      </c>
      <c r="BL2644" s="7">
        <v>2793546.686666667</v>
      </c>
      <c r="BM2644" s="7">
        <v>9054473.8599999994</v>
      </c>
      <c r="BN2644" s="130">
        <v>1.0860000000000001</v>
      </c>
      <c r="BO2644" s="131">
        <v>3.9958440000000001E-3</v>
      </c>
      <c r="BP2644" s="161">
        <v>101635.58286728497</v>
      </c>
      <c r="BQ2644" s="162">
        <v>32365697</v>
      </c>
      <c r="BR2644" s="161">
        <v>2951390</v>
      </c>
      <c r="BS2644" s="163">
        <v>0</v>
      </c>
      <c r="BT2644" s="163">
        <v>0</v>
      </c>
      <c r="BU2644" s="161">
        <v>105985661.39</v>
      </c>
      <c r="BV2644" s="161">
        <v>9393788.8599999994</v>
      </c>
      <c r="BW2644" s="165">
        <v>0</v>
      </c>
      <c r="BX2644" s="161">
        <v>2951390</v>
      </c>
    </row>
    <row r="2645" spans="1:76" ht="14.45" x14ac:dyDescent="0.3">
      <c r="A2645" s="164" t="s">
        <v>2343</v>
      </c>
      <c r="B2645" s="6" t="s">
        <v>134</v>
      </c>
      <c r="C2645" s="6" t="s">
        <v>90</v>
      </c>
      <c r="D2645" s="6"/>
      <c r="E2645" s="6"/>
      <c r="F2645" s="24" t="str">
        <f>+Tabela1[[#This Row],[WK]]&amp;Tabela1[[#This Row],[PK]]&amp;Tabela1[[#This Row],[GK]]</f>
        <v>1610</v>
      </c>
      <c r="G2645" s="6" t="s">
        <v>2503</v>
      </c>
      <c r="H2645" s="7">
        <v>1455587783.5692024</v>
      </c>
      <c r="I2645" s="8">
        <v>1.371</v>
      </c>
      <c r="J2645" s="7">
        <v>1995610851.27</v>
      </c>
      <c r="K2645" s="15">
        <v>0.02</v>
      </c>
      <c r="L2645" s="7">
        <v>39912217.025399998</v>
      </c>
      <c r="M2645" s="7">
        <v>25883473.025399998</v>
      </c>
      <c r="N2645" s="9">
        <v>1.8450313887971723</v>
      </c>
      <c r="O2645" s="7">
        <v>134551133</v>
      </c>
      <c r="P2645" s="8">
        <v>1.2949999999999999</v>
      </c>
      <c r="Q2645" s="7">
        <v>174243717</v>
      </c>
      <c r="R2645" s="8">
        <v>1.7000000000000001E-2</v>
      </c>
      <c r="S2645" s="7">
        <v>2962143.1890000002</v>
      </c>
      <c r="T2645" s="7">
        <v>2512681.1890000002</v>
      </c>
      <c r="U2645" s="9">
        <v>5.5904196328054434</v>
      </c>
      <c r="V2645" s="7">
        <v>28396154.214400001</v>
      </c>
      <c r="W2645" s="9">
        <v>1.9613033696578155</v>
      </c>
      <c r="X2645" s="7">
        <v>53305675.317735463</v>
      </c>
      <c r="Y2645" s="7">
        <v>12487716</v>
      </c>
      <c r="Z2645" s="7">
        <v>88344.444999999978</v>
      </c>
      <c r="AA2645" s="7">
        <v>1380013.8727354638</v>
      </c>
      <c r="AB2645" s="7">
        <v>33221581</v>
      </c>
      <c r="AC2645" s="7">
        <v>6128020</v>
      </c>
      <c r="AD2645" s="7">
        <v>24909521.103335466</v>
      </c>
      <c r="AE2645" s="7">
        <v>0</v>
      </c>
      <c r="AF2645" s="7">
        <v>39912217.025399998</v>
      </c>
      <c r="AG2645" s="7">
        <v>2962143.1890000002</v>
      </c>
      <c r="AH2645" s="7">
        <v>24909521.103335466</v>
      </c>
      <c r="AI2645" s="7">
        <v>11731363</v>
      </c>
      <c r="AJ2645" s="7">
        <v>430066</v>
      </c>
      <c r="AK2645" s="7">
        <v>13050694</v>
      </c>
      <c r="AL2645" s="7">
        <v>2322879</v>
      </c>
      <c r="AM2645" s="7">
        <v>1258989</v>
      </c>
      <c r="AN2645" s="7">
        <v>0</v>
      </c>
      <c r="AO2645" s="7">
        <v>0</v>
      </c>
      <c r="AP2645" s="7">
        <v>32074765</v>
      </c>
      <c r="AQ2645" s="7">
        <v>35804</v>
      </c>
      <c r="AR2645" s="7">
        <v>14028744</v>
      </c>
      <c r="AS2645" s="7">
        <v>449462</v>
      </c>
      <c r="AT2645" s="7">
        <v>15271164</v>
      </c>
      <c r="AU2645" s="7">
        <v>2594370</v>
      </c>
      <c r="AV2645" s="7">
        <v>1156284</v>
      </c>
      <c r="AW2645" s="7">
        <v>0</v>
      </c>
      <c r="AX2645" s="7">
        <v>0</v>
      </c>
      <c r="AY2645" s="7">
        <v>32647596</v>
      </c>
      <c r="AZ2645" s="7">
        <v>14598</v>
      </c>
      <c r="BA2645" s="7">
        <v>88344.444999999978</v>
      </c>
      <c r="BB2645" s="7">
        <v>0</v>
      </c>
      <c r="BC2645" s="7">
        <v>35.200000000000003</v>
      </c>
      <c r="BD2645" s="7">
        <v>3069.37</v>
      </c>
      <c r="BE2645" s="7">
        <v>1879.91</v>
      </c>
      <c r="BF2645" s="7">
        <v>240.66</v>
      </c>
      <c r="BG2645" s="7">
        <v>872151.87273546378</v>
      </c>
      <c r="BH2645" s="7">
        <v>51443</v>
      </c>
      <c r="BI2645" s="7">
        <v>507862</v>
      </c>
      <c r="BJ2645" s="7">
        <v>7837176.2841666685</v>
      </c>
      <c r="BK2645" s="7">
        <v>4871849.6366666686</v>
      </c>
      <c r="BL2645" s="7">
        <v>2625839.3066666662</v>
      </c>
      <c r="BM2645" s="7">
        <v>6609627.9766666666</v>
      </c>
      <c r="BN2645" s="130">
        <v>0.74299999999999999</v>
      </c>
      <c r="BO2645" s="131">
        <v>2.1654886999999999E-3</v>
      </c>
      <c r="BP2645" s="161">
        <v>55079.904495110692</v>
      </c>
      <c r="BQ2645" s="162">
        <v>33221581</v>
      </c>
      <c r="BR2645" s="161">
        <v>950536</v>
      </c>
      <c r="BS2645" s="163">
        <v>0</v>
      </c>
      <c r="BT2645" s="163">
        <v>4328872.4599999934</v>
      </c>
      <c r="BU2645" s="161">
        <v>39912217.030000001</v>
      </c>
      <c r="BV2645" s="161">
        <v>2962143.19</v>
      </c>
      <c r="BW2645" s="165">
        <v>29238393.559999995</v>
      </c>
      <c r="BX2645" s="161">
        <v>950536</v>
      </c>
    </row>
    <row r="2646" spans="1:76" ht="14.45" x14ac:dyDescent="0.3">
      <c r="A2646" s="164" t="s">
        <v>2343</v>
      </c>
      <c r="B2646" s="6" t="s">
        <v>134</v>
      </c>
      <c r="C2646" s="6" t="s">
        <v>92</v>
      </c>
      <c r="D2646" s="6"/>
      <c r="E2646" s="6"/>
      <c r="F2646" s="24" t="str">
        <f>+Tabela1[[#This Row],[WK]]&amp;Tabela1[[#This Row],[PK]]&amp;Tabela1[[#This Row],[GK]]</f>
        <v>1611</v>
      </c>
      <c r="G2646" s="6" t="s">
        <v>2504</v>
      </c>
      <c r="H2646" s="7">
        <v>2260028921.9918046</v>
      </c>
      <c r="I2646" s="8">
        <v>1.371</v>
      </c>
      <c r="J2646" s="7">
        <v>3098499652.0500002</v>
      </c>
      <c r="K2646" s="15">
        <v>0.02</v>
      </c>
      <c r="L2646" s="7">
        <v>61969993.041000009</v>
      </c>
      <c r="M2646" s="7">
        <v>37548723.041000009</v>
      </c>
      <c r="N2646" s="9">
        <v>1.5375417839039496</v>
      </c>
      <c r="O2646" s="7">
        <v>948015868</v>
      </c>
      <c r="P2646" s="8">
        <v>1.2949999999999999</v>
      </c>
      <c r="Q2646" s="7">
        <v>1227680549</v>
      </c>
      <c r="R2646" s="8">
        <v>1.7000000000000001E-2</v>
      </c>
      <c r="S2646" s="7">
        <v>20870569.333000001</v>
      </c>
      <c r="T2646" s="7">
        <v>18838334.333000001</v>
      </c>
      <c r="U2646" s="9">
        <v>9.2697617809948163</v>
      </c>
      <c r="V2646" s="7">
        <v>56387057.374000013</v>
      </c>
      <c r="W2646" s="9">
        <v>2.1315533565022862</v>
      </c>
      <c r="X2646" s="7">
        <v>62692581.502716854</v>
      </c>
      <c r="Y2646" s="7">
        <v>0</v>
      </c>
      <c r="Z2646" s="7">
        <v>687570.97499999998</v>
      </c>
      <c r="AA2646" s="7">
        <v>1667665.5277168553</v>
      </c>
      <c r="AB2646" s="7">
        <v>52028132</v>
      </c>
      <c r="AC2646" s="7">
        <v>8309213</v>
      </c>
      <c r="AD2646" s="7">
        <v>8309213</v>
      </c>
      <c r="AE2646" s="7">
        <v>0</v>
      </c>
      <c r="AF2646" s="7">
        <v>61969993.041000009</v>
      </c>
      <c r="AG2646" s="7">
        <v>20870569.333000001</v>
      </c>
      <c r="AH2646" s="7">
        <v>8309213</v>
      </c>
      <c r="AI2646" s="7">
        <v>20421985</v>
      </c>
      <c r="AJ2646" s="7">
        <v>1685644</v>
      </c>
      <c r="AK2646" s="7">
        <v>7202489</v>
      </c>
      <c r="AL2646" s="7">
        <v>1914349</v>
      </c>
      <c r="AM2646" s="7">
        <v>633809</v>
      </c>
      <c r="AN2646" s="7">
        <v>0</v>
      </c>
      <c r="AO2646" s="7">
        <v>0</v>
      </c>
      <c r="AP2646" s="7">
        <v>52382459</v>
      </c>
      <c r="AQ2646" s="7">
        <v>0</v>
      </c>
      <c r="AR2646" s="7">
        <v>24421270</v>
      </c>
      <c r="AS2646" s="7">
        <v>2032235</v>
      </c>
      <c r="AT2646" s="7">
        <v>8089522</v>
      </c>
      <c r="AU2646" s="7">
        <v>2157433</v>
      </c>
      <c r="AV2646" s="7">
        <v>865788</v>
      </c>
      <c r="AW2646" s="7">
        <v>0</v>
      </c>
      <c r="AX2646" s="7">
        <v>0</v>
      </c>
      <c r="AY2646" s="7">
        <v>51499555</v>
      </c>
      <c r="AZ2646" s="7">
        <v>0</v>
      </c>
      <c r="BA2646" s="7">
        <v>687570.97499999998</v>
      </c>
      <c r="BB2646" s="7">
        <v>0</v>
      </c>
      <c r="BC2646" s="7">
        <v>167.95</v>
      </c>
      <c r="BD2646" s="7">
        <v>29321.439999999999</v>
      </c>
      <c r="BE2646" s="7">
        <v>4893.75</v>
      </c>
      <c r="BF2646" s="7">
        <v>1239.98</v>
      </c>
      <c r="BG2646" s="7">
        <v>1208073.5277168553</v>
      </c>
      <c r="BH2646" s="7">
        <v>71257</v>
      </c>
      <c r="BI2646" s="7">
        <v>459592</v>
      </c>
      <c r="BJ2646" s="7">
        <v>7092314.1091666631</v>
      </c>
      <c r="BK2646" s="7">
        <v>3368552.4133333303</v>
      </c>
      <c r="BL2646" s="7">
        <v>3119967.6</v>
      </c>
      <c r="BM2646" s="7">
        <v>8655111.583333334</v>
      </c>
      <c r="BN2646" s="130">
        <v>1.0640000000000001</v>
      </c>
      <c r="BO2646" s="131">
        <v>2.9239640999999999E-3</v>
      </c>
      <c r="BP2646" s="161">
        <v>74371.971507672701</v>
      </c>
      <c r="BQ2646" s="162">
        <v>52028132</v>
      </c>
      <c r="BR2646" s="161">
        <v>1181499</v>
      </c>
      <c r="BS2646" s="163">
        <v>0</v>
      </c>
      <c r="BT2646" s="163">
        <v>4097526.6259999871</v>
      </c>
      <c r="BU2646" s="161">
        <v>61969993.039999999</v>
      </c>
      <c r="BV2646" s="161">
        <v>20870569.329999998</v>
      </c>
      <c r="BW2646" s="165">
        <v>12406739.625999987</v>
      </c>
      <c r="BX2646" s="161">
        <v>1181499</v>
      </c>
    </row>
    <row r="2647" spans="1:76" ht="14.45" x14ac:dyDescent="0.3">
      <c r="A2647" s="164" t="s">
        <v>2343</v>
      </c>
      <c r="B2647" s="6" t="s">
        <v>147</v>
      </c>
      <c r="C2647" s="6" t="s">
        <v>33</v>
      </c>
      <c r="D2647" s="6"/>
      <c r="E2647" s="6"/>
      <c r="F2647" s="24" t="str">
        <f>+Tabela1[[#This Row],[WK]]&amp;Tabela1[[#This Row],[PK]]&amp;Tabela1[[#This Row],[GK]]</f>
        <v>1801</v>
      </c>
      <c r="G2647" s="6" t="s">
        <v>2505</v>
      </c>
      <c r="H2647" s="7">
        <v>539963147.05379844</v>
      </c>
      <c r="I2647" s="8">
        <v>1.371</v>
      </c>
      <c r="J2647" s="7">
        <v>740289474.61999989</v>
      </c>
      <c r="K2647" s="15">
        <v>0.02</v>
      </c>
      <c r="L2647" s="7">
        <v>14805789.492399998</v>
      </c>
      <c r="M2647" s="7">
        <v>9670635.492399998</v>
      </c>
      <c r="N2647" s="9">
        <v>1.8832220985777637</v>
      </c>
      <c r="O2647" s="7">
        <v>33235245</v>
      </c>
      <c r="P2647" s="8">
        <v>1.2949999999999999</v>
      </c>
      <c r="Q2647" s="7">
        <v>43039643</v>
      </c>
      <c r="R2647" s="8">
        <v>1.7000000000000001E-2</v>
      </c>
      <c r="S2647" s="7">
        <v>731673.9310000001</v>
      </c>
      <c r="T2647" s="7">
        <v>563477.9310000001</v>
      </c>
      <c r="U2647" s="9">
        <v>3.3501268222787708</v>
      </c>
      <c r="V2647" s="7">
        <v>10234113.423399998</v>
      </c>
      <c r="W2647" s="9">
        <v>1.9297450523537005</v>
      </c>
      <c r="X2647" s="7">
        <v>32854819.515000001</v>
      </c>
      <c r="Y2647" s="7">
        <v>10345565</v>
      </c>
      <c r="Z2647" s="7">
        <v>5225182.5149999997</v>
      </c>
      <c r="AA2647" s="7">
        <v>1363903</v>
      </c>
      <c r="AB2647" s="7">
        <v>13300259</v>
      </c>
      <c r="AC2647" s="7">
        <v>2619910</v>
      </c>
      <c r="AD2647" s="7">
        <v>22620706.091600001</v>
      </c>
      <c r="AE2647" s="7">
        <v>-305435.57624999975</v>
      </c>
      <c r="AF2647" s="7">
        <v>14805789.492399998</v>
      </c>
      <c r="AG2647" s="7">
        <v>731673.9310000001</v>
      </c>
      <c r="AH2647" s="7">
        <v>22315270.515350003</v>
      </c>
      <c r="AI2647" s="7">
        <v>4294209</v>
      </c>
      <c r="AJ2647" s="7">
        <v>170352</v>
      </c>
      <c r="AK2647" s="7">
        <v>10356655</v>
      </c>
      <c r="AL2647" s="7">
        <v>2181345</v>
      </c>
      <c r="AM2647" s="7">
        <v>2442396</v>
      </c>
      <c r="AN2647" s="7">
        <v>0</v>
      </c>
      <c r="AO2647" s="7">
        <v>0</v>
      </c>
      <c r="AP2647" s="7">
        <v>13412017</v>
      </c>
      <c r="AQ2647" s="7">
        <v>0</v>
      </c>
      <c r="AR2647" s="7">
        <v>5135154</v>
      </c>
      <c r="AS2647" s="7">
        <v>168196</v>
      </c>
      <c r="AT2647" s="7">
        <v>11626580</v>
      </c>
      <c r="AU2647" s="7">
        <v>2461395</v>
      </c>
      <c r="AV2647" s="7">
        <v>3859835</v>
      </c>
      <c r="AW2647" s="7">
        <v>0</v>
      </c>
      <c r="AX2647" s="7">
        <v>0</v>
      </c>
      <c r="AY2647" s="7">
        <v>13094020</v>
      </c>
      <c r="AZ2647" s="7">
        <v>0</v>
      </c>
      <c r="BA2647" s="7">
        <v>5225182.5149999997</v>
      </c>
      <c r="BB2647" s="7">
        <v>23098.15</v>
      </c>
      <c r="BC2647" s="7">
        <v>1721.92</v>
      </c>
      <c r="BD2647" s="7">
        <v>89070.399999999994</v>
      </c>
      <c r="BE2647" s="7">
        <v>40.83</v>
      </c>
      <c r="BF2647" s="7">
        <v>0</v>
      </c>
      <c r="BG2647" s="7">
        <v>500242</v>
      </c>
      <c r="BH2647" s="7">
        <v>20601</v>
      </c>
      <c r="BI2647" s="7">
        <v>863661</v>
      </c>
      <c r="BJ2647" s="7">
        <v>13327767.869166667</v>
      </c>
      <c r="BK2647" s="7">
        <v>5486932.0500000007</v>
      </c>
      <c r="BL2647" s="7">
        <v>8175660.4699999997</v>
      </c>
      <c r="BM2647" s="7">
        <v>15012022.336666666</v>
      </c>
      <c r="BN2647" s="130">
        <v>0.57599999999999996</v>
      </c>
      <c r="BO2647" s="131">
        <v>1.1851450000000001E-3</v>
      </c>
      <c r="BP2647" s="161">
        <v>25751.25</v>
      </c>
      <c r="BQ2647" s="162">
        <v>13300259</v>
      </c>
      <c r="BR2647" s="161">
        <v>1132774</v>
      </c>
      <c r="BS2647" s="163">
        <v>0</v>
      </c>
      <c r="BT2647" s="163">
        <v>3373015.4612500016</v>
      </c>
      <c r="BU2647" s="161">
        <v>14805789.49</v>
      </c>
      <c r="BV2647" s="161">
        <v>731673.93</v>
      </c>
      <c r="BW2647" s="165">
        <v>25688285.981250003</v>
      </c>
      <c r="BX2647" s="161">
        <v>1132774</v>
      </c>
    </row>
    <row r="2648" spans="1:76" ht="14.45" x14ac:dyDescent="0.3">
      <c r="A2648" s="164" t="s">
        <v>2343</v>
      </c>
      <c r="B2648" s="6" t="s">
        <v>147</v>
      </c>
      <c r="C2648" s="6" t="s">
        <v>32</v>
      </c>
      <c r="D2648" s="6"/>
      <c r="E2648" s="6"/>
      <c r="F2648" s="24" t="str">
        <f>+Tabela1[[#This Row],[WK]]&amp;Tabela1[[#This Row],[PK]]&amp;Tabela1[[#This Row],[GK]]</f>
        <v>1802</v>
      </c>
      <c r="G2648" s="6" t="s">
        <v>2506</v>
      </c>
      <c r="H2648" s="7">
        <v>1609812101.441803</v>
      </c>
      <c r="I2648" s="8">
        <v>1.371</v>
      </c>
      <c r="J2648" s="7">
        <v>2207052391.0500002</v>
      </c>
      <c r="K2648" s="15">
        <v>0.02</v>
      </c>
      <c r="L2648" s="7">
        <v>44141047.821000002</v>
      </c>
      <c r="M2648" s="7">
        <v>31216599.821000002</v>
      </c>
      <c r="N2648" s="9">
        <v>2.415313970933227</v>
      </c>
      <c r="O2648" s="7">
        <v>79717108</v>
      </c>
      <c r="P2648" s="8">
        <v>1.2949999999999999</v>
      </c>
      <c r="Q2648" s="7">
        <v>103233655</v>
      </c>
      <c r="R2648" s="8">
        <v>1.7000000000000001E-2</v>
      </c>
      <c r="S2648" s="7">
        <v>1754972.1350000002</v>
      </c>
      <c r="T2648" s="7">
        <v>1483665.1350000002</v>
      </c>
      <c r="U2648" s="9">
        <v>5.4685840579122553</v>
      </c>
      <c r="V2648" s="7">
        <v>32700264.956</v>
      </c>
      <c r="W2648" s="9">
        <v>2.4780897308263148</v>
      </c>
      <c r="X2648" s="7">
        <v>93037979.614624128</v>
      </c>
      <c r="Y2648" s="7">
        <v>25781674</v>
      </c>
      <c r="Z2648" s="7">
        <v>549554.6</v>
      </c>
      <c r="AA2648" s="7">
        <v>1987261.0146241309</v>
      </c>
      <c r="AB2648" s="7">
        <v>36509249</v>
      </c>
      <c r="AC2648" s="7">
        <v>28210241</v>
      </c>
      <c r="AD2648" s="7">
        <v>60337714.658624128</v>
      </c>
      <c r="AE2648" s="7">
        <v>0</v>
      </c>
      <c r="AF2648" s="7">
        <v>44141047.821000002</v>
      </c>
      <c r="AG2648" s="7">
        <v>1754972.1350000002</v>
      </c>
      <c r="AH2648" s="7">
        <v>60337714.658624128</v>
      </c>
      <c r="AI2648" s="7">
        <v>10807910</v>
      </c>
      <c r="AJ2648" s="7">
        <v>264528</v>
      </c>
      <c r="AK2648" s="7">
        <v>43896177</v>
      </c>
      <c r="AL2648" s="7">
        <v>830803</v>
      </c>
      <c r="AM2648" s="7">
        <v>1600272</v>
      </c>
      <c r="AN2648" s="7">
        <v>0</v>
      </c>
      <c r="AO2648" s="7">
        <v>0</v>
      </c>
      <c r="AP2648" s="7">
        <v>34790865</v>
      </c>
      <c r="AQ2648" s="7">
        <v>35804</v>
      </c>
      <c r="AR2648" s="7">
        <v>12924448</v>
      </c>
      <c r="AS2648" s="7">
        <v>271307</v>
      </c>
      <c r="AT2648" s="7">
        <v>51740877</v>
      </c>
      <c r="AU2648" s="7">
        <v>855367</v>
      </c>
      <c r="AV2648" s="7">
        <v>1534250</v>
      </c>
      <c r="AW2648" s="7">
        <v>0</v>
      </c>
      <c r="AX2648" s="7">
        <v>0</v>
      </c>
      <c r="AY2648" s="7">
        <v>35887341</v>
      </c>
      <c r="AZ2648" s="7">
        <v>12976</v>
      </c>
      <c r="BA2648" s="7">
        <v>549554.6</v>
      </c>
      <c r="BB2648" s="7">
        <v>0</v>
      </c>
      <c r="BC2648" s="7">
        <v>100.38</v>
      </c>
      <c r="BD2648" s="7">
        <v>25796.18</v>
      </c>
      <c r="BE2648" s="7">
        <v>76.900000000000006</v>
      </c>
      <c r="BF2648" s="7">
        <v>0.11</v>
      </c>
      <c r="BG2648" s="7">
        <v>1071528.0146241309</v>
      </c>
      <c r="BH2648" s="7">
        <v>63203</v>
      </c>
      <c r="BI2648" s="7">
        <v>915733</v>
      </c>
      <c r="BJ2648" s="7">
        <v>14131337.476666659</v>
      </c>
      <c r="BK2648" s="7">
        <v>10204037.51666666</v>
      </c>
      <c r="BL2648" s="7">
        <v>135895.79</v>
      </c>
      <c r="BM2648" s="7">
        <v>15437408.26</v>
      </c>
      <c r="BN2648" s="130">
        <v>0.61499999999999999</v>
      </c>
      <c r="BO2648" s="131">
        <v>2.8036869E-3</v>
      </c>
      <c r="BP2648" s="161">
        <v>71312.682282366601</v>
      </c>
      <c r="BQ2648" s="162">
        <v>36509249</v>
      </c>
      <c r="BR2648" s="161">
        <v>1955349</v>
      </c>
      <c r="BS2648" s="163">
        <v>0</v>
      </c>
      <c r="BT2648" s="163">
        <v>3948180.3853758723</v>
      </c>
      <c r="BU2648" s="161">
        <v>44141047.82</v>
      </c>
      <c r="BV2648" s="161">
        <v>1754972.14</v>
      </c>
      <c r="BW2648" s="165">
        <v>64285895.045375869</v>
      </c>
      <c r="BX2648" s="161">
        <v>1955349</v>
      </c>
    </row>
    <row r="2649" spans="1:76" ht="14.45" x14ac:dyDescent="0.3">
      <c r="A2649" s="164" t="s">
        <v>2343</v>
      </c>
      <c r="B2649" s="6" t="s">
        <v>147</v>
      </c>
      <c r="C2649" s="6" t="s">
        <v>37</v>
      </c>
      <c r="D2649" s="6"/>
      <c r="E2649" s="6"/>
      <c r="F2649" s="24" t="str">
        <f>+Tabela1[[#This Row],[WK]]&amp;Tabela1[[#This Row],[PK]]&amp;Tabela1[[#This Row],[GK]]</f>
        <v>1803</v>
      </c>
      <c r="G2649" s="6" t="s">
        <v>2507</v>
      </c>
      <c r="H2649" s="7">
        <v>4081951862.0938101</v>
      </c>
      <c r="I2649" s="8">
        <v>1.371</v>
      </c>
      <c r="J2649" s="7">
        <v>5596356002.9300003</v>
      </c>
      <c r="K2649" s="15">
        <v>0.02</v>
      </c>
      <c r="L2649" s="7">
        <v>111927120.05860001</v>
      </c>
      <c r="M2649" s="7">
        <v>69054990.058600008</v>
      </c>
      <c r="N2649" s="9">
        <v>1.6107198326418586</v>
      </c>
      <c r="O2649" s="7">
        <v>741504852</v>
      </c>
      <c r="P2649" s="8">
        <v>1.2949999999999999</v>
      </c>
      <c r="Q2649" s="7">
        <v>960248784</v>
      </c>
      <c r="R2649" s="8">
        <v>1.7000000000000001E-2</v>
      </c>
      <c r="S2649" s="7">
        <v>16324229.328000002</v>
      </c>
      <c r="T2649" s="7">
        <v>13812337.328000002</v>
      </c>
      <c r="U2649" s="9">
        <v>5.4987783423809633</v>
      </c>
      <c r="V2649" s="7">
        <v>82867327.386600018</v>
      </c>
      <c r="W2649" s="9">
        <v>1.8259141375041643</v>
      </c>
      <c r="X2649" s="7">
        <v>132030140.90712221</v>
      </c>
      <c r="Y2649" s="7">
        <v>28803501</v>
      </c>
      <c r="Z2649" s="7">
        <v>102124.05</v>
      </c>
      <c r="AA2649" s="7">
        <v>3134893.8571222089</v>
      </c>
      <c r="AB2649" s="7">
        <v>99989622</v>
      </c>
      <c r="AC2649" s="7">
        <v>0</v>
      </c>
      <c r="AD2649" s="7">
        <v>49162813.5205222</v>
      </c>
      <c r="AE2649" s="7">
        <v>0</v>
      </c>
      <c r="AF2649" s="7">
        <v>111927120.05860001</v>
      </c>
      <c r="AG2649" s="7">
        <v>16324229.328000002</v>
      </c>
      <c r="AH2649" s="7">
        <v>49162813.5205222</v>
      </c>
      <c r="AI2649" s="7">
        <v>35851288</v>
      </c>
      <c r="AJ2649" s="7">
        <v>2762308</v>
      </c>
      <c r="AK2649" s="7">
        <v>15497111</v>
      </c>
      <c r="AL2649" s="7">
        <v>673903</v>
      </c>
      <c r="AM2649" s="7">
        <v>1366226</v>
      </c>
      <c r="AN2649" s="7">
        <v>0</v>
      </c>
      <c r="AO2649" s="7">
        <v>0</v>
      </c>
      <c r="AP2649" s="7">
        <v>95792802</v>
      </c>
      <c r="AQ2649" s="7">
        <v>3978</v>
      </c>
      <c r="AR2649" s="7">
        <v>42872130</v>
      </c>
      <c r="AS2649" s="7">
        <v>2511892</v>
      </c>
      <c r="AT2649" s="7">
        <v>18518889</v>
      </c>
      <c r="AU2649" s="7">
        <v>725743</v>
      </c>
      <c r="AV2649" s="7">
        <v>1400353</v>
      </c>
      <c r="AW2649" s="7">
        <v>0</v>
      </c>
      <c r="AX2649" s="7">
        <v>0</v>
      </c>
      <c r="AY2649" s="7">
        <v>98578614</v>
      </c>
      <c r="AZ2649" s="7">
        <v>3244</v>
      </c>
      <c r="BA2649" s="7">
        <v>102124.05</v>
      </c>
      <c r="BB2649" s="7">
        <v>0</v>
      </c>
      <c r="BC2649" s="7">
        <v>52.71</v>
      </c>
      <c r="BD2649" s="7">
        <v>3722.87</v>
      </c>
      <c r="BE2649" s="7">
        <v>1928.96</v>
      </c>
      <c r="BF2649" s="7">
        <v>0</v>
      </c>
      <c r="BG2649" s="7">
        <v>2248321.8571222089</v>
      </c>
      <c r="BH2649" s="7">
        <v>132615</v>
      </c>
      <c r="BI2649" s="7">
        <v>886572</v>
      </c>
      <c r="BJ2649" s="7">
        <v>13681327.406666661</v>
      </c>
      <c r="BK2649" s="7">
        <v>10062620.049999995</v>
      </c>
      <c r="BL2649" s="7">
        <v>87004.993333333332</v>
      </c>
      <c r="BM2649" s="7">
        <v>14300819.439999999</v>
      </c>
      <c r="BN2649" s="130">
        <v>0.93700000000000006</v>
      </c>
      <c r="BO2649" s="131">
        <v>5.1398933000000001E-3</v>
      </c>
      <c r="BP2649" s="161">
        <v>130734.84665703692</v>
      </c>
      <c r="BQ2649" s="162">
        <v>99989622</v>
      </c>
      <c r="BR2649" s="161">
        <v>2153473</v>
      </c>
      <c r="BS2649" s="163">
        <v>0</v>
      </c>
      <c r="BT2649" s="163">
        <v>0</v>
      </c>
      <c r="BU2649" s="161">
        <v>111927120.06</v>
      </c>
      <c r="BV2649" s="161">
        <v>16324229.33</v>
      </c>
      <c r="BW2649" s="165">
        <v>49162813.520000003</v>
      </c>
      <c r="BX2649" s="161">
        <v>2153473</v>
      </c>
    </row>
    <row r="2650" spans="1:76" ht="14.45" x14ac:dyDescent="0.3">
      <c r="A2650" s="164" t="s">
        <v>2343</v>
      </c>
      <c r="B2650" s="6" t="s">
        <v>147</v>
      </c>
      <c r="C2650" s="6" t="s">
        <v>39</v>
      </c>
      <c r="D2650" s="6"/>
      <c r="E2650" s="6"/>
      <c r="F2650" s="24" t="str">
        <f>+Tabela1[[#This Row],[WK]]&amp;Tabela1[[#This Row],[PK]]&amp;Tabela1[[#This Row],[GK]]</f>
        <v>1804</v>
      </c>
      <c r="G2650" s="6" t="s">
        <v>2508</v>
      </c>
      <c r="H2650" s="7">
        <v>3085696230.510004</v>
      </c>
      <c r="I2650" s="8">
        <v>1.371</v>
      </c>
      <c r="J2650" s="7">
        <v>4230489532.04</v>
      </c>
      <c r="K2650" s="15">
        <v>0.02</v>
      </c>
      <c r="L2650" s="7">
        <v>84609790.640799999</v>
      </c>
      <c r="M2650" s="7">
        <v>56998047.640799999</v>
      </c>
      <c r="N2650" s="9">
        <v>2.0642683672957554</v>
      </c>
      <c r="O2650" s="7">
        <v>327600703</v>
      </c>
      <c r="P2650" s="8">
        <v>1.2949999999999999</v>
      </c>
      <c r="Q2650" s="7">
        <v>424242911</v>
      </c>
      <c r="R2650" s="8">
        <v>1.7000000000000001E-2</v>
      </c>
      <c r="S2650" s="7">
        <v>7212129.4870000007</v>
      </c>
      <c r="T2650" s="7">
        <v>5736962.4870000007</v>
      </c>
      <c r="U2650" s="9">
        <v>3.8890257760646767</v>
      </c>
      <c r="V2650" s="7">
        <v>62735010.127800003</v>
      </c>
      <c r="W2650" s="9">
        <v>2.1568124674570108</v>
      </c>
      <c r="X2650" s="7">
        <v>171536464.41448897</v>
      </c>
      <c r="Y2650" s="7">
        <v>46719428</v>
      </c>
      <c r="Z2650" s="7">
        <v>508404.92499999999</v>
      </c>
      <c r="AA2650" s="7">
        <v>3667675.4894889644</v>
      </c>
      <c r="AB2650" s="7">
        <v>118422771</v>
      </c>
      <c r="AC2650" s="7">
        <v>2218185</v>
      </c>
      <c r="AD2650" s="7">
        <v>108801454.28668897</v>
      </c>
      <c r="AE2650" s="7">
        <v>0</v>
      </c>
      <c r="AF2650" s="7">
        <v>84609790.640799999</v>
      </c>
      <c r="AG2650" s="7">
        <v>7212129.4870000007</v>
      </c>
      <c r="AH2650" s="7">
        <v>108801454.28668897</v>
      </c>
      <c r="AI2650" s="7">
        <v>23089979</v>
      </c>
      <c r="AJ2650" s="7">
        <v>1281725</v>
      </c>
      <c r="AK2650" s="7">
        <v>40943369</v>
      </c>
      <c r="AL2650" s="7">
        <v>1061351</v>
      </c>
      <c r="AM2650" s="7">
        <v>2040972</v>
      </c>
      <c r="AN2650" s="7">
        <v>0</v>
      </c>
      <c r="AO2650" s="7">
        <v>0</v>
      </c>
      <c r="AP2650" s="7">
        <v>119614938</v>
      </c>
      <c r="AQ2650" s="7">
        <v>35804</v>
      </c>
      <c r="AR2650" s="7">
        <v>27611743</v>
      </c>
      <c r="AS2650" s="7">
        <v>1475167</v>
      </c>
      <c r="AT2650" s="7">
        <v>44342452</v>
      </c>
      <c r="AU2650" s="7">
        <v>1158464</v>
      </c>
      <c r="AV2650" s="7">
        <v>2023915</v>
      </c>
      <c r="AW2650" s="7">
        <v>0</v>
      </c>
      <c r="AX2650" s="7">
        <v>0</v>
      </c>
      <c r="AY2650" s="7">
        <v>115929516</v>
      </c>
      <c r="AZ2650" s="7">
        <v>14598</v>
      </c>
      <c r="BA2650" s="7">
        <v>508404.92499999999</v>
      </c>
      <c r="BB2650" s="7">
        <v>0</v>
      </c>
      <c r="BC2650" s="7">
        <v>0.01</v>
      </c>
      <c r="BD2650" s="7">
        <v>23723.82</v>
      </c>
      <c r="BE2650" s="7">
        <v>971.81</v>
      </c>
      <c r="BF2650" s="7">
        <v>0</v>
      </c>
      <c r="BG2650" s="7">
        <v>1964346.4894889644</v>
      </c>
      <c r="BH2650" s="7">
        <v>115865</v>
      </c>
      <c r="BI2650" s="7">
        <v>1703329</v>
      </c>
      <c r="BJ2650" s="7">
        <v>26285299.490000006</v>
      </c>
      <c r="BK2650" s="7">
        <v>16169859.133333337</v>
      </c>
      <c r="BL2650" s="7">
        <v>5499760.5666666664</v>
      </c>
      <c r="BM2650" s="7">
        <v>29462240.293333333</v>
      </c>
      <c r="BN2650" s="130">
        <v>0.63600000000000001</v>
      </c>
      <c r="BO2650" s="131">
        <v>5.4190682999999996E-3</v>
      </c>
      <c r="BP2650" s="161">
        <v>137835.7507750254</v>
      </c>
      <c r="BQ2650" s="162">
        <v>118422771</v>
      </c>
      <c r="BR2650" s="161">
        <v>6081149</v>
      </c>
      <c r="BS2650" s="163">
        <v>0</v>
      </c>
      <c r="BT2650" s="163">
        <v>4013629.5855110288</v>
      </c>
      <c r="BU2650" s="161">
        <v>84609790.640000001</v>
      </c>
      <c r="BV2650" s="161">
        <v>7212129.4900000002</v>
      </c>
      <c r="BW2650" s="165">
        <v>112815083.87551104</v>
      </c>
      <c r="BX2650" s="161">
        <v>6081149</v>
      </c>
    </row>
    <row r="2651" spans="1:76" ht="14.45" x14ac:dyDescent="0.3">
      <c r="A2651" s="164" t="s">
        <v>2343</v>
      </c>
      <c r="B2651" s="6" t="s">
        <v>147</v>
      </c>
      <c r="C2651" s="6" t="s">
        <v>42</v>
      </c>
      <c r="D2651" s="6"/>
      <c r="E2651" s="6"/>
      <c r="F2651" s="24" t="str">
        <f>+Tabela1[[#This Row],[WK]]&amp;Tabela1[[#This Row],[PK]]&amp;Tabela1[[#This Row],[GK]]</f>
        <v>1805</v>
      </c>
      <c r="G2651" s="6" t="s">
        <v>2509</v>
      </c>
      <c r="H2651" s="7">
        <v>2956456424.4128022</v>
      </c>
      <c r="I2651" s="8">
        <v>1.371</v>
      </c>
      <c r="J2651" s="7">
        <v>4053301757.8499999</v>
      </c>
      <c r="K2651" s="15">
        <v>0.02</v>
      </c>
      <c r="L2651" s="7">
        <v>81066035.157000005</v>
      </c>
      <c r="M2651" s="7">
        <v>54370294.157000005</v>
      </c>
      <c r="N2651" s="9">
        <v>2.0366654799730042</v>
      </c>
      <c r="O2651" s="7">
        <v>245920687</v>
      </c>
      <c r="P2651" s="8">
        <v>1.2949999999999999</v>
      </c>
      <c r="Q2651" s="7">
        <v>318467290</v>
      </c>
      <c r="R2651" s="8">
        <v>1.7000000000000001E-2</v>
      </c>
      <c r="S2651" s="7">
        <v>5413943.9300000006</v>
      </c>
      <c r="T2651" s="7">
        <v>4033027.9300000006</v>
      </c>
      <c r="U2651" s="9">
        <v>2.9205454423006185</v>
      </c>
      <c r="V2651" s="7">
        <v>58403322.087000012</v>
      </c>
      <c r="W2651" s="9">
        <v>2.0801380337766</v>
      </c>
      <c r="X2651" s="7">
        <v>146178282.64332956</v>
      </c>
      <c r="Y2651" s="7">
        <v>45384935</v>
      </c>
      <c r="Z2651" s="7">
        <v>2591875.2650000001</v>
      </c>
      <c r="AA2651" s="7">
        <v>3031523.378329562</v>
      </c>
      <c r="AB2651" s="7">
        <v>91500271</v>
      </c>
      <c r="AC2651" s="7">
        <v>3669678</v>
      </c>
      <c r="AD2651" s="7">
        <v>87774960.556329548</v>
      </c>
      <c r="AE2651" s="7">
        <v>0</v>
      </c>
      <c r="AF2651" s="7">
        <v>81066035.157000005</v>
      </c>
      <c r="AG2651" s="7">
        <v>5413943.9300000006</v>
      </c>
      <c r="AH2651" s="7">
        <v>87774960.556329548</v>
      </c>
      <c r="AI2651" s="7">
        <v>22323984</v>
      </c>
      <c r="AJ2651" s="7">
        <v>1688445</v>
      </c>
      <c r="AK2651" s="7">
        <v>42158165</v>
      </c>
      <c r="AL2651" s="7">
        <v>927279</v>
      </c>
      <c r="AM2651" s="7">
        <v>1823543</v>
      </c>
      <c r="AN2651" s="7">
        <v>0</v>
      </c>
      <c r="AO2651" s="7">
        <v>0</v>
      </c>
      <c r="AP2651" s="7">
        <v>88234829</v>
      </c>
      <c r="AQ2651" s="7">
        <v>43761</v>
      </c>
      <c r="AR2651" s="7">
        <v>26695741</v>
      </c>
      <c r="AS2651" s="7">
        <v>1380916</v>
      </c>
      <c r="AT2651" s="7">
        <v>52004647</v>
      </c>
      <c r="AU2651" s="7">
        <v>1027190</v>
      </c>
      <c r="AV2651" s="7">
        <v>1371123</v>
      </c>
      <c r="AW2651" s="7">
        <v>0</v>
      </c>
      <c r="AX2651" s="7">
        <v>0</v>
      </c>
      <c r="AY2651" s="7">
        <v>89720831</v>
      </c>
      <c r="AZ2651" s="7">
        <v>25951</v>
      </c>
      <c r="BA2651" s="7">
        <v>2591875.2650000001</v>
      </c>
      <c r="BB2651" s="7">
        <v>16015.42</v>
      </c>
      <c r="BC2651" s="7">
        <v>271.5</v>
      </c>
      <c r="BD2651" s="7">
        <v>14290.85</v>
      </c>
      <c r="BE2651" s="7">
        <v>2914.63</v>
      </c>
      <c r="BF2651" s="7">
        <v>0</v>
      </c>
      <c r="BG2651" s="7">
        <v>1844890.378329562</v>
      </c>
      <c r="BH2651" s="7">
        <v>108819</v>
      </c>
      <c r="BI2651" s="7">
        <v>1186633</v>
      </c>
      <c r="BJ2651" s="7">
        <v>18311821.534166668</v>
      </c>
      <c r="BK2651" s="7">
        <v>12256830.67666667</v>
      </c>
      <c r="BL2651" s="7">
        <v>1935425.1066666667</v>
      </c>
      <c r="BM2651" s="7">
        <v>20349113.216666665</v>
      </c>
      <c r="BN2651" s="130">
        <v>0.63</v>
      </c>
      <c r="BO2651" s="131">
        <v>5.1579091000000001E-3</v>
      </c>
      <c r="BP2651" s="161">
        <v>131193.08336345348</v>
      </c>
      <c r="BQ2651" s="162">
        <v>91500271</v>
      </c>
      <c r="BR2651" s="161">
        <v>303244</v>
      </c>
      <c r="BS2651" s="163">
        <v>0</v>
      </c>
      <c r="BT2651" s="163">
        <v>4274703.3566704392</v>
      </c>
      <c r="BU2651" s="161">
        <v>81066035.159999996</v>
      </c>
      <c r="BV2651" s="161">
        <v>5413943.9299999997</v>
      </c>
      <c r="BW2651" s="165">
        <v>92049663.916670442</v>
      </c>
      <c r="BX2651" s="161">
        <v>303244</v>
      </c>
    </row>
    <row r="2652" spans="1:76" ht="14.45" x14ac:dyDescent="0.3">
      <c r="A2652" s="164" t="s">
        <v>2343</v>
      </c>
      <c r="B2652" s="6" t="s">
        <v>147</v>
      </c>
      <c r="C2652" s="6" t="s">
        <v>44</v>
      </c>
      <c r="D2652" s="6"/>
      <c r="E2652" s="6"/>
      <c r="F2652" s="24" t="str">
        <f>+Tabela1[[#This Row],[WK]]&amp;Tabela1[[#This Row],[PK]]&amp;Tabela1[[#This Row],[GK]]</f>
        <v>1806</v>
      </c>
      <c r="G2652" s="6" t="s">
        <v>2510</v>
      </c>
      <c r="H2652" s="7">
        <v>1447982666.4794009</v>
      </c>
      <c r="I2652" s="8">
        <v>1.371</v>
      </c>
      <c r="J2652" s="7">
        <v>1985184235.75</v>
      </c>
      <c r="K2652" s="15">
        <v>0.02</v>
      </c>
      <c r="L2652" s="7">
        <v>39703684.715000004</v>
      </c>
      <c r="M2652" s="7">
        <v>26284205.715000004</v>
      </c>
      <c r="N2652" s="9">
        <v>1.9586606689425128</v>
      </c>
      <c r="O2652" s="7">
        <v>606246517</v>
      </c>
      <c r="P2652" s="8">
        <v>1.2949999999999999</v>
      </c>
      <c r="Q2652" s="7">
        <v>785089239</v>
      </c>
      <c r="R2652" s="8">
        <v>1.7000000000000001E-2</v>
      </c>
      <c r="S2652" s="7">
        <v>13346517.063000001</v>
      </c>
      <c r="T2652" s="7">
        <v>12699068.063000001</v>
      </c>
      <c r="U2652" s="9">
        <v>19.614005215854842</v>
      </c>
      <c r="V2652" s="7">
        <v>38983273.778000005</v>
      </c>
      <c r="W2652" s="9">
        <v>2.7712712951967911</v>
      </c>
      <c r="X2652" s="7">
        <v>37258575.552511141</v>
      </c>
      <c r="Y2652" s="7">
        <v>0</v>
      </c>
      <c r="Z2652" s="7">
        <v>1139629.05</v>
      </c>
      <c r="AA2652" s="7">
        <v>1695470.5025111358</v>
      </c>
      <c r="AB2652" s="7">
        <v>24503279</v>
      </c>
      <c r="AC2652" s="7">
        <v>9920197</v>
      </c>
      <c r="AD2652" s="7">
        <v>9920197</v>
      </c>
      <c r="AE2652" s="7">
        <v>0</v>
      </c>
      <c r="AF2652" s="7">
        <v>39703684.715000004</v>
      </c>
      <c r="AG2652" s="7">
        <v>13346517.063000001</v>
      </c>
      <c r="AH2652" s="7">
        <v>9920197</v>
      </c>
      <c r="AI2652" s="7">
        <v>11221873</v>
      </c>
      <c r="AJ2652" s="7">
        <v>635490</v>
      </c>
      <c r="AK2652" s="7">
        <v>16323599</v>
      </c>
      <c r="AL2652" s="7">
        <v>2139115</v>
      </c>
      <c r="AM2652" s="7">
        <v>825317</v>
      </c>
      <c r="AN2652" s="7">
        <v>0</v>
      </c>
      <c r="AO2652" s="7">
        <v>0</v>
      </c>
      <c r="AP2652" s="7">
        <v>24299132</v>
      </c>
      <c r="AQ2652" s="7">
        <v>0</v>
      </c>
      <c r="AR2652" s="7">
        <v>13419479</v>
      </c>
      <c r="AS2652" s="7">
        <v>647449</v>
      </c>
      <c r="AT2652" s="7">
        <v>17409814</v>
      </c>
      <c r="AU2652" s="7">
        <v>2424980</v>
      </c>
      <c r="AV2652" s="7">
        <v>1280384</v>
      </c>
      <c r="AW2652" s="7">
        <v>0</v>
      </c>
      <c r="AX2652" s="7">
        <v>0</v>
      </c>
      <c r="AY2652" s="7">
        <v>24249103</v>
      </c>
      <c r="AZ2652" s="7">
        <v>0</v>
      </c>
      <c r="BA2652" s="7">
        <v>1139629.05</v>
      </c>
      <c r="BB2652" s="7">
        <v>0</v>
      </c>
      <c r="BC2652" s="7">
        <v>285.3</v>
      </c>
      <c r="BD2652" s="7">
        <v>37844.01</v>
      </c>
      <c r="BE2652" s="7">
        <v>30946.080000000002</v>
      </c>
      <c r="BF2652" s="7">
        <v>0</v>
      </c>
      <c r="BG2652" s="7">
        <v>1036891.5025111359</v>
      </c>
      <c r="BH2652" s="7">
        <v>61160</v>
      </c>
      <c r="BI2652" s="7">
        <v>658579</v>
      </c>
      <c r="BJ2652" s="7">
        <v>10163031.853333334</v>
      </c>
      <c r="BK2652" s="7">
        <v>6996352.5366666671</v>
      </c>
      <c r="BL2652" s="7">
        <v>668986.78666666674</v>
      </c>
      <c r="BM2652" s="7">
        <v>11328743.693333333</v>
      </c>
      <c r="BN2652" s="130">
        <v>1.008</v>
      </c>
      <c r="BO2652" s="131">
        <v>1.9764673000000001E-3</v>
      </c>
      <c r="BP2652" s="161">
        <v>50272.083024575186</v>
      </c>
      <c r="BQ2652" s="162">
        <v>24503279</v>
      </c>
      <c r="BR2652" s="161">
        <v>2915720</v>
      </c>
      <c r="BS2652" s="163">
        <v>0</v>
      </c>
      <c r="BT2652" s="163">
        <v>4376530.2219999954</v>
      </c>
      <c r="BU2652" s="161">
        <v>39703684.719999999</v>
      </c>
      <c r="BV2652" s="161">
        <v>13346517.060000001</v>
      </c>
      <c r="BW2652" s="165">
        <v>14296727.221999995</v>
      </c>
      <c r="BX2652" s="161">
        <v>2915720</v>
      </c>
    </row>
    <row r="2653" spans="1:76" ht="14.45" x14ac:dyDescent="0.3">
      <c r="A2653" s="164" t="s">
        <v>2343</v>
      </c>
      <c r="B2653" s="6" t="s">
        <v>147</v>
      </c>
      <c r="C2653" s="6" t="s">
        <v>51</v>
      </c>
      <c r="D2653" s="6"/>
      <c r="E2653" s="6"/>
      <c r="F2653" s="24" t="str">
        <f>+Tabela1[[#This Row],[WK]]&amp;Tabela1[[#This Row],[PK]]&amp;Tabela1[[#This Row],[GK]]</f>
        <v>1807</v>
      </c>
      <c r="G2653" s="6" t="s">
        <v>2409</v>
      </c>
      <c r="H2653" s="7">
        <v>3032772637.3801908</v>
      </c>
      <c r="I2653" s="8">
        <v>1.371</v>
      </c>
      <c r="J2653" s="7">
        <v>4157931285.8299994</v>
      </c>
      <c r="K2653" s="15">
        <v>0.02</v>
      </c>
      <c r="L2653" s="7">
        <v>83158625.716599986</v>
      </c>
      <c r="M2653" s="7">
        <v>58287941.716599986</v>
      </c>
      <c r="N2653" s="9">
        <v>2.3436404771416814</v>
      </c>
      <c r="O2653" s="7">
        <v>135768289</v>
      </c>
      <c r="P2653" s="8">
        <v>1.2949999999999999</v>
      </c>
      <c r="Q2653" s="7">
        <v>175819935</v>
      </c>
      <c r="R2653" s="8">
        <v>1.7000000000000001E-2</v>
      </c>
      <c r="S2653" s="7">
        <v>2988938.895</v>
      </c>
      <c r="T2653" s="7">
        <v>2073151.895</v>
      </c>
      <c r="U2653" s="9">
        <v>2.2637926668537554</v>
      </c>
      <c r="V2653" s="7">
        <v>60361093.611599982</v>
      </c>
      <c r="W2653" s="9">
        <v>2.3408047425954477</v>
      </c>
      <c r="X2653" s="7">
        <v>70439587.71738252</v>
      </c>
      <c r="Y2653" s="7">
        <v>0</v>
      </c>
      <c r="Z2653" s="7">
        <v>1584722.9650000001</v>
      </c>
      <c r="AA2653" s="7">
        <v>2705956.7523825243</v>
      </c>
      <c r="AB2653" s="7">
        <v>45634420</v>
      </c>
      <c r="AC2653" s="7">
        <v>20514488</v>
      </c>
      <c r="AD2653" s="7">
        <v>20514488</v>
      </c>
      <c r="AE2653" s="7">
        <v>0</v>
      </c>
      <c r="AF2653" s="7">
        <v>83158625.716599986</v>
      </c>
      <c r="AG2653" s="7">
        <v>2988938.895</v>
      </c>
      <c r="AH2653" s="7">
        <v>20514488</v>
      </c>
      <c r="AI2653" s="7">
        <v>20797802</v>
      </c>
      <c r="AJ2653" s="7">
        <v>711367</v>
      </c>
      <c r="AK2653" s="7">
        <v>26151032</v>
      </c>
      <c r="AL2653" s="7">
        <v>697704</v>
      </c>
      <c r="AM2653" s="7">
        <v>1205509</v>
      </c>
      <c r="AN2653" s="7">
        <v>0</v>
      </c>
      <c r="AO2653" s="7">
        <v>0</v>
      </c>
      <c r="AP2653" s="7">
        <v>44118380</v>
      </c>
      <c r="AQ2653" s="7">
        <v>0</v>
      </c>
      <c r="AR2653" s="7">
        <v>24870684</v>
      </c>
      <c r="AS2653" s="7">
        <v>915787</v>
      </c>
      <c r="AT2653" s="7">
        <v>33176696</v>
      </c>
      <c r="AU2653" s="7">
        <v>729043</v>
      </c>
      <c r="AV2653" s="7">
        <v>1246490</v>
      </c>
      <c r="AW2653" s="7">
        <v>0</v>
      </c>
      <c r="AX2653" s="7">
        <v>0</v>
      </c>
      <c r="AY2653" s="7">
        <v>45123707</v>
      </c>
      <c r="AZ2653" s="7">
        <v>0</v>
      </c>
      <c r="BA2653" s="7">
        <v>1584722.9650000001</v>
      </c>
      <c r="BB2653" s="7">
        <v>877.8</v>
      </c>
      <c r="BC2653" s="7">
        <v>1933.87</v>
      </c>
      <c r="BD2653" s="7">
        <v>62838.73</v>
      </c>
      <c r="BE2653" s="7">
        <v>652.07000000000005</v>
      </c>
      <c r="BF2653" s="7">
        <v>0</v>
      </c>
      <c r="BG2653" s="7">
        <v>1842177.7523825245</v>
      </c>
      <c r="BH2653" s="7">
        <v>108659</v>
      </c>
      <c r="BI2653" s="7">
        <v>863779</v>
      </c>
      <c r="BJ2653" s="7">
        <v>13329605.468333332</v>
      </c>
      <c r="BK2653" s="7">
        <v>9780221.4933333322</v>
      </c>
      <c r="BL2653" s="7">
        <v>89892.54</v>
      </c>
      <c r="BM2653" s="7">
        <v>14017750.82</v>
      </c>
      <c r="BN2653" s="130">
        <v>1.002</v>
      </c>
      <c r="BO2653" s="131">
        <v>3.2275467999999998E-3</v>
      </c>
      <c r="BP2653" s="161">
        <v>82093.695906054869</v>
      </c>
      <c r="BQ2653" s="162">
        <v>45634420</v>
      </c>
      <c r="BR2653" s="161">
        <v>-853219</v>
      </c>
      <c r="BS2653" s="163">
        <v>0</v>
      </c>
      <c r="BT2653" s="163">
        <v>4547135.3884000182</v>
      </c>
      <c r="BU2653" s="161">
        <v>83158625.719999999</v>
      </c>
      <c r="BV2653" s="161">
        <v>2988938.9</v>
      </c>
      <c r="BW2653" s="165">
        <v>25061623.388400018</v>
      </c>
      <c r="BX2653" s="161">
        <v>-853219</v>
      </c>
    </row>
    <row r="2654" spans="1:76" ht="14.45" x14ac:dyDescent="0.3">
      <c r="A2654" s="164" t="s">
        <v>2343</v>
      </c>
      <c r="B2654" s="6" t="s">
        <v>147</v>
      </c>
      <c r="C2654" s="6" t="s">
        <v>75</v>
      </c>
      <c r="D2654" s="6"/>
      <c r="E2654" s="6"/>
      <c r="F2654" s="24" t="str">
        <f>+Tabela1[[#This Row],[WK]]&amp;Tabela1[[#This Row],[PK]]&amp;Tabela1[[#This Row],[GK]]</f>
        <v>1808</v>
      </c>
      <c r="G2654" s="6" t="s">
        <v>2511</v>
      </c>
      <c r="H2654" s="7">
        <v>1603724082.0211945</v>
      </c>
      <c r="I2654" s="8">
        <v>1.371</v>
      </c>
      <c r="J2654" s="7">
        <v>2198705716.4699998</v>
      </c>
      <c r="K2654" s="15">
        <v>0.02</v>
      </c>
      <c r="L2654" s="7">
        <v>43974114.329399996</v>
      </c>
      <c r="M2654" s="7">
        <v>30521513.329399996</v>
      </c>
      <c r="N2654" s="9">
        <v>2.2688187458618594</v>
      </c>
      <c r="O2654" s="7">
        <v>215936769</v>
      </c>
      <c r="P2654" s="8">
        <v>1.2949999999999999</v>
      </c>
      <c r="Q2654" s="7">
        <v>279638115</v>
      </c>
      <c r="R2654" s="8">
        <v>1.7000000000000001E-2</v>
      </c>
      <c r="S2654" s="7">
        <v>4753847.9550000001</v>
      </c>
      <c r="T2654" s="7">
        <v>3898501.9550000001</v>
      </c>
      <c r="U2654" s="9">
        <v>4.5578069634978124</v>
      </c>
      <c r="V2654" s="7">
        <v>34420015.284399994</v>
      </c>
      <c r="W2654" s="9">
        <v>2.4056571697113496</v>
      </c>
      <c r="X2654" s="7">
        <v>116807104.03240556</v>
      </c>
      <c r="Y2654" s="7">
        <v>31518164</v>
      </c>
      <c r="Z2654" s="7">
        <v>564546.67500000005</v>
      </c>
      <c r="AA2654" s="7">
        <v>1998528.3574055582</v>
      </c>
      <c r="AB2654" s="7">
        <v>73105783</v>
      </c>
      <c r="AC2654" s="7">
        <v>9620082</v>
      </c>
      <c r="AD2654" s="7">
        <v>82387088.748005554</v>
      </c>
      <c r="AE2654" s="7">
        <v>0</v>
      </c>
      <c r="AF2654" s="7">
        <v>43974114.329399996</v>
      </c>
      <c r="AG2654" s="7">
        <v>4753847.9550000001</v>
      </c>
      <c r="AH2654" s="7">
        <v>82387088.748005554</v>
      </c>
      <c r="AI2654" s="7">
        <v>11249571</v>
      </c>
      <c r="AJ2654" s="7">
        <v>944669</v>
      </c>
      <c r="AK2654" s="7">
        <v>33441655</v>
      </c>
      <c r="AL2654" s="7">
        <v>780317</v>
      </c>
      <c r="AM2654" s="7">
        <v>1627209</v>
      </c>
      <c r="AN2654" s="7">
        <v>0</v>
      </c>
      <c r="AO2654" s="7">
        <v>0</v>
      </c>
      <c r="AP2654" s="7">
        <v>71513879</v>
      </c>
      <c r="AQ2654" s="7">
        <v>55696</v>
      </c>
      <c r="AR2654" s="7">
        <v>13452601</v>
      </c>
      <c r="AS2654" s="7">
        <v>855346</v>
      </c>
      <c r="AT2654" s="7">
        <v>37869403</v>
      </c>
      <c r="AU2654" s="7">
        <v>878101</v>
      </c>
      <c r="AV2654" s="7">
        <v>1501955</v>
      </c>
      <c r="AW2654" s="7">
        <v>0</v>
      </c>
      <c r="AX2654" s="7">
        <v>0</v>
      </c>
      <c r="AY2654" s="7">
        <v>71877801</v>
      </c>
      <c r="AZ2654" s="7">
        <v>25951</v>
      </c>
      <c r="BA2654" s="7">
        <v>564546.67500000005</v>
      </c>
      <c r="BB2654" s="7">
        <v>0</v>
      </c>
      <c r="BC2654" s="7">
        <v>207.99</v>
      </c>
      <c r="BD2654" s="7">
        <v>25476.560000000001</v>
      </c>
      <c r="BE2654" s="7">
        <v>1426.63</v>
      </c>
      <c r="BF2654" s="7">
        <v>0</v>
      </c>
      <c r="BG2654" s="7">
        <v>1130781.3574055582</v>
      </c>
      <c r="BH2654" s="7">
        <v>66698</v>
      </c>
      <c r="BI2654" s="7">
        <v>867747</v>
      </c>
      <c r="BJ2654" s="7">
        <v>13390826.203333341</v>
      </c>
      <c r="BK2654" s="7">
        <v>8430209.8433333393</v>
      </c>
      <c r="BL2654" s="7">
        <v>1619355.3499999999</v>
      </c>
      <c r="BM2654" s="7">
        <v>16603754.74</v>
      </c>
      <c r="BN2654" s="130">
        <v>0.58299999999999996</v>
      </c>
      <c r="BO2654" s="131">
        <v>3.1388352E-3</v>
      </c>
      <c r="BP2654" s="161">
        <v>79837.286951315575</v>
      </c>
      <c r="BQ2654" s="162">
        <v>73105783</v>
      </c>
      <c r="BR2654" s="161">
        <v>3355724</v>
      </c>
      <c r="BS2654" s="163">
        <v>0</v>
      </c>
      <c r="BT2654" s="163">
        <v>3701830.9675944448</v>
      </c>
      <c r="BU2654" s="161">
        <v>43974114.329999998</v>
      </c>
      <c r="BV2654" s="161">
        <v>4753847.96</v>
      </c>
      <c r="BW2654" s="165">
        <v>86088919.717594445</v>
      </c>
      <c r="BX2654" s="161">
        <v>3355724</v>
      </c>
    </row>
    <row r="2655" spans="1:76" ht="14.45" x14ac:dyDescent="0.3">
      <c r="A2655" s="164" t="s">
        <v>2343</v>
      </c>
      <c r="B2655" s="6" t="s">
        <v>147</v>
      </c>
      <c r="C2655" s="6" t="s">
        <v>77</v>
      </c>
      <c r="D2655" s="6"/>
      <c r="E2655" s="6"/>
      <c r="F2655" s="24" t="str">
        <f>+Tabela1[[#This Row],[WK]]&amp;Tabela1[[#This Row],[PK]]&amp;Tabela1[[#This Row],[GK]]</f>
        <v>1809</v>
      </c>
      <c r="G2655" s="6" t="s">
        <v>2512</v>
      </c>
      <c r="H2655" s="7">
        <v>1213505422.8945937</v>
      </c>
      <c r="I2655" s="8">
        <v>1.371</v>
      </c>
      <c r="J2655" s="7">
        <v>1663715934.79</v>
      </c>
      <c r="K2655" s="15">
        <v>0.02</v>
      </c>
      <c r="L2655" s="7">
        <v>33274318.695799999</v>
      </c>
      <c r="M2655" s="7">
        <v>23437530.695799999</v>
      </c>
      <c r="N2655" s="9">
        <v>2.3826406237279891</v>
      </c>
      <c r="O2655" s="7">
        <v>46289151</v>
      </c>
      <c r="P2655" s="8">
        <v>1.2949999999999999</v>
      </c>
      <c r="Q2655" s="7">
        <v>59944451</v>
      </c>
      <c r="R2655" s="8">
        <v>1.7000000000000001E-2</v>
      </c>
      <c r="S2655" s="7">
        <v>1019055.667</v>
      </c>
      <c r="T2655" s="7">
        <v>799882.66700000002</v>
      </c>
      <c r="U2655" s="9">
        <v>3.6495492921117108</v>
      </c>
      <c r="V2655" s="7">
        <v>24237413.362800002</v>
      </c>
      <c r="W2655" s="9">
        <v>2.4102533176888814</v>
      </c>
      <c r="X2655" s="7">
        <v>74970130.986270145</v>
      </c>
      <c r="Y2655" s="7">
        <v>26741668</v>
      </c>
      <c r="Z2655" s="7">
        <v>1356481.98</v>
      </c>
      <c r="AA2655" s="7">
        <v>1411631.0062701486</v>
      </c>
      <c r="AB2655" s="7">
        <v>44648358</v>
      </c>
      <c r="AC2655" s="7">
        <v>811992</v>
      </c>
      <c r="AD2655" s="7">
        <v>50732717.623470142</v>
      </c>
      <c r="AE2655" s="7">
        <v>0</v>
      </c>
      <c r="AF2655" s="7">
        <v>33274318.695799999</v>
      </c>
      <c r="AG2655" s="7">
        <v>1019055.667</v>
      </c>
      <c r="AH2655" s="7">
        <v>50732717.623470142</v>
      </c>
      <c r="AI2655" s="7">
        <v>8225893</v>
      </c>
      <c r="AJ2655" s="7">
        <v>213344</v>
      </c>
      <c r="AK2655" s="7">
        <v>20156180</v>
      </c>
      <c r="AL2655" s="7">
        <v>3699342</v>
      </c>
      <c r="AM2655" s="7">
        <v>805047</v>
      </c>
      <c r="AN2655" s="7">
        <v>0</v>
      </c>
      <c r="AO2655" s="7">
        <v>0</v>
      </c>
      <c r="AP2655" s="7">
        <v>41875722</v>
      </c>
      <c r="AQ2655" s="7">
        <v>43761</v>
      </c>
      <c r="AR2655" s="7">
        <v>9836788</v>
      </c>
      <c r="AS2655" s="7">
        <v>219173</v>
      </c>
      <c r="AT2655" s="7">
        <v>22942778</v>
      </c>
      <c r="AU2655" s="7">
        <v>4194822</v>
      </c>
      <c r="AV2655" s="7">
        <v>1299737</v>
      </c>
      <c r="AW2655" s="7">
        <v>0</v>
      </c>
      <c r="AX2655" s="7">
        <v>0</v>
      </c>
      <c r="AY2655" s="7">
        <v>43843339</v>
      </c>
      <c r="AZ2655" s="7">
        <v>17842</v>
      </c>
      <c r="BA2655" s="7">
        <v>1356481.98</v>
      </c>
      <c r="BB2655" s="7">
        <v>0</v>
      </c>
      <c r="BC2655" s="7">
        <v>389.91</v>
      </c>
      <c r="BD2655" s="7">
        <v>61972.9</v>
      </c>
      <c r="BE2655" s="7">
        <v>2643.56</v>
      </c>
      <c r="BF2655" s="7">
        <v>0</v>
      </c>
      <c r="BG2655" s="7">
        <v>891174.00627014856</v>
      </c>
      <c r="BH2655" s="7">
        <v>52565</v>
      </c>
      <c r="BI2655" s="7">
        <v>520457</v>
      </c>
      <c r="BJ2655" s="7">
        <v>8031531.2524999995</v>
      </c>
      <c r="BK2655" s="7">
        <v>4284458.4333333317</v>
      </c>
      <c r="BL2655" s="7">
        <v>123662.64</v>
      </c>
      <c r="BM2655" s="7">
        <v>14740965.996666668</v>
      </c>
      <c r="BN2655" s="130">
        <v>0.53900000000000003</v>
      </c>
      <c r="BO2655" s="131">
        <v>2.3873915000000002E-3</v>
      </c>
      <c r="BP2655" s="161">
        <v>60724.074206499565</v>
      </c>
      <c r="BQ2655" s="162">
        <v>44648358</v>
      </c>
      <c r="BR2655" s="161">
        <v>1829770</v>
      </c>
      <c r="BS2655" s="163">
        <v>0</v>
      </c>
      <c r="BT2655" s="163">
        <v>4158157.0137298554</v>
      </c>
      <c r="BU2655" s="161">
        <v>33274318.699999999</v>
      </c>
      <c r="BV2655" s="161">
        <v>1019055.67</v>
      </c>
      <c r="BW2655" s="165">
        <v>54890874.633729853</v>
      </c>
      <c r="BX2655" s="161">
        <v>1829770</v>
      </c>
    </row>
    <row r="2656" spans="1:76" ht="14.45" x14ac:dyDescent="0.3">
      <c r="A2656" s="164" t="s">
        <v>2343</v>
      </c>
      <c r="B2656" s="6" t="s">
        <v>147</v>
      </c>
      <c r="C2656" s="6" t="s">
        <v>90</v>
      </c>
      <c r="D2656" s="6"/>
      <c r="E2656" s="6"/>
      <c r="F2656" s="24" t="str">
        <f>+Tabela1[[#This Row],[WK]]&amp;Tabela1[[#This Row],[PK]]&amp;Tabela1[[#This Row],[GK]]</f>
        <v>1810</v>
      </c>
      <c r="G2656" s="6" t="s">
        <v>2513</v>
      </c>
      <c r="H2656" s="7">
        <v>2424437066.2500052</v>
      </c>
      <c r="I2656" s="8">
        <v>1.371</v>
      </c>
      <c r="J2656" s="7">
        <v>3323903217.8299999</v>
      </c>
      <c r="K2656" s="15">
        <v>0.02</v>
      </c>
      <c r="L2656" s="7">
        <v>66478064.356600001</v>
      </c>
      <c r="M2656" s="7">
        <v>43345359.356600001</v>
      </c>
      <c r="N2656" s="9">
        <v>1.8737695983500418</v>
      </c>
      <c r="O2656" s="7">
        <v>263848978</v>
      </c>
      <c r="P2656" s="8">
        <v>1.2949999999999999</v>
      </c>
      <c r="Q2656" s="7">
        <v>341684427</v>
      </c>
      <c r="R2656" s="8">
        <v>1.7000000000000001E-2</v>
      </c>
      <c r="S2656" s="7">
        <v>5808635.2590000005</v>
      </c>
      <c r="T2656" s="7">
        <v>4643845.2590000005</v>
      </c>
      <c r="U2656" s="9">
        <v>3.9868519295323623</v>
      </c>
      <c r="V2656" s="7">
        <v>47989204.615600005</v>
      </c>
      <c r="W2656" s="9">
        <v>1.9750679901611259</v>
      </c>
      <c r="X2656" s="7">
        <v>82043743.037661269</v>
      </c>
      <c r="Y2656" s="7">
        <v>19058683</v>
      </c>
      <c r="Z2656" s="7">
        <v>140324.87</v>
      </c>
      <c r="AA2656" s="7">
        <v>2724649.1676612655</v>
      </c>
      <c r="AB2656" s="7">
        <v>52987293</v>
      </c>
      <c r="AC2656" s="7">
        <v>7132793</v>
      </c>
      <c r="AD2656" s="7">
        <v>34054538.422061265</v>
      </c>
      <c r="AE2656" s="7">
        <v>0</v>
      </c>
      <c r="AF2656" s="7">
        <v>66478064.356600001</v>
      </c>
      <c r="AG2656" s="7">
        <v>5808635.2590000005</v>
      </c>
      <c r="AH2656" s="7">
        <v>34054538.422061265</v>
      </c>
      <c r="AI2656" s="7">
        <v>19344438</v>
      </c>
      <c r="AJ2656" s="7">
        <v>1240504</v>
      </c>
      <c r="AK2656" s="7">
        <v>20916595</v>
      </c>
      <c r="AL2656" s="7">
        <v>509215</v>
      </c>
      <c r="AM2656" s="7">
        <v>1775344</v>
      </c>
      <c r="AN2656" s="7">
        <v>0</v>
      </c>
      <c r="AO2656" s="7">
        <v>0</v>
      </c>
      <c r="AP2656" s="7">
        <v>52533334</v>
      </c>
      <c r="AQ2656" s="7">
        <v>0</v>
      </c>
      <c r="AR2656" s="7">
        <v>23132705</v>
      </c>
      <c r="AS2656" s="7">
        <v>1164790</v>
      </c>
      <c r="AT2656" s="7">
        <v>24184831</v>
      </c>
      <c r="AU2656" s="7">
        <v>549566</v>
      </c>
      <c r="AV2656" s="7">
        <v>1790925</v>
      </c>
      <c r="AW2656" s="7">
        <v>0</v>
      </c>
      <c r="AX2656" s="7">
        <v>0</v>
      </c>
      <c r="AY2656" s="7">
        <v>52163584</v>
      </c>
      <c r="AZ2656" s="7">
        <v>0</v>
      </c>
      <c r="BA2656" s="7">
        <v>140324.87</v>
      </c>
      <c r="BB2656" s="7">
        <v>0</v>
      </c>
      <c r="BC2656" s="7">
        <v>15.64</v>
      </c>
      <c r="BD2656" s="7">
        <v>5218.17</v>
      </c>
      <c r="BE2656" s="7">
        <v>1432.64</v>
      </c>
      <c r="BF2656" s="7">
        <v>2086.54</v>
      </c>
      <c r="BG2656" s="7">
        <v>1370609.1676612652</v>
      </c>
      <c r="BH2656" s="7">
        <v>80844</v>
      </c>
      <c r="BI2656" s="7">
        <v>1354040</v>
      </c>
      <c r="BJ2656" s="7">
        <v>20895192.068333335</v>
      </c>
      <c r="BK2656" s="7">
        <v>15280889.41</v>
      </c>
      <c r="BL2656" s="7">
        <v>517091.59666666668</v>
      </c>
      <c r="BM2656" s="7">
        <v>21423027.440000001</v>
      </c>
      <c r="BN2656" s="130">
        <v>0.90300000000000002</v>
      </c>
      <c r="BO2656" s="131">
        <v>3.007497E-3</v>
      </c>
      <c r="BP2656" s="161">
        <v>76496.657918618628</v>
      </c>
      <c r="BQ2656" s="162">
        <v>52987293</v>
      </c>
      <c r="BR2656" s="161">
        <v>2301953</v>
      </c>
      <c r="BS2656" s="163">
        <v>0</v>
      </c>
      <c r="BT2656" s="163">
        <v>3947115.9623387307</v>
      </c>
      <c r="BU2656" s="161">
        <v>66478064.359999999</v>
      </c>
      <c r="BV2656" s="161">
        <v>5808635.2599999998</v>
      </c>
      <c r="BW2656" s="165">
        <v>38001654.382338732</v>
      </c>
      <c r="BX2656" s="161">
        <v>2301953</v>
      </c>
    </row>
    <row r="2657" spans="1:76" ht="14.45" x14ac:dyDescent="0.3">
      <c r="A2657" s="164" t="s">
        <v>2343</v>
      </c>
      <c r="B2657" s="6" t="s">
        <v>147</v>
      </c>
      <c r="C2657" s="6" t="s">
        <v>92</v>
      </c>
      <c r="D2657" s="6"/>
      <c r="E2657" s="6"/>
      <c r="F2657" s="24" t="str">
        <f>+Tabela1[[#This Row],[WK]]&amp;Tabela1[[#This Row],[PK]]&amp;Tabela1[[#This Row],[GK]]</f>
        <v>1811</v>
      </c>
      <c r="G2657" s="6" t="s">
        <v>2514</v>
      </c>
      <c r="H2657" s="7">
        <v>4359741976.671586</v>
      </c>
      <c r="I2657" s="8">
        <v>1.371</v>
      </c>
      <c r="J2657" s="7">
        <v>5977206250.0499992</v>
      </c>
      <c r="K2657" s="15">
        <v>0.02</v>
      </c>
      <c r="L2657" s="7">
        <v>119544125.00099999</v>
      </c>
      <c r="M2657" s="7">
        <v>72932926.000999987</v>
      </c>
      <c r="N2657" s="9">
        <v>1.5647082153153793</v>
      </c>
      <c r="O2657" s="7">
        <v>809339878</v>
      </c>
      <c r="P2657" s="8">
        <v>1.2949999999999999</v>
      </c>
      <c r="Q2657" s="7">
        <v>1048095141</v>
      </c>
      <c r="R2657" s="8">
        <v>1.7000000000000001E-2</v>
      </c>
      <c r="S2657" s="7">
        <v>17817617.397</v>
      </c>
      <c r="T2657" s="7">
        <v>14484839.397</v>
      </c>
      <c r="U2657" s="9">
        <v>4.3461758920036075</v>
      </c>
      <c r="V2657" s="7">
        <v>87417765.398000002</v>
      </c>
      <c r="W2657" s="9">
        <v>1.7503164675492302</v>
      </c>
      <c r="X2657" s="7">
        <v>152215003.40608585</v>
      </c>
      <c r="Y2657" s="7">
        <v>24871270</v>
      </c>
      <c r="Z2657" s="7">
        <v>299262.565</v>
      </c>
      <c r="AA2657" s="7">
        <v>3612442.8410858479</v>
      </c>
      <c r="AB2657" s="7">
        <v>123432028</v>
      </c>
      <c r="AC2657" s="7">
        <v>0</v>
      </c>
      <c r="AD2657" s="7">
        <v>64797238.008085862</v>
      </c>
      <c r="AE2657" s="7">
        <v>0</v>
      </c>
      <c r="AF2657" s="7">
        <v>119544125.00099999</v>
      </c>
      <c r="AG2657" s="7">
        <v>17817617.397</v>
      </c>
      <c r="AH2657" s="7">
        <v>64797238.008085862</v>
      </c>
      <c r="AI2657" s="7">
        <v>38978039</v>
      </c>
      <c r="AJ2657" s="7">
        <v>3460876</v>
      </c>
      <c r="AK2657" s="7">
        <v>12224377</v>
      </c>
      <c r="AL2657" s="7">
        <v>664177</v>
      </c>
      <c r="AM2657" s="7">
        <v>1466163</v>
      </c>
      <c r="AN2657" s="7">
        <v>0</v>
      </c>
      <c r="AO2657" s="7">
        <v>0</v>
      </c>
      <c r="AP2657" s="7">
        <v>118240717</v>
      </c>
      <c r="AQ2657" s="7">
        <v>23870</v>
      </c>
      <c r="AR2657" s="7">
        <v>46611199</v>
      </c>
      <c r="AS2657" s="7">
        <v>3332778</v>
      </c>
      <c r="AT2657" s="7">
        <v>14578793</v>
      </c>
      <c r="AU2657" s="7">
        <v>705803</v>
      </c>
      <c r="AV2657" s="7">
        <v>1878763</v>
      </c>
      <c r="AW2657" s="7">
        <v>0</v>
      </c>
      <c r="AX2657" s="7">
        <v>0</v>
      </c>
      <c r="AY2657" s="7">
        <v>121963972</v>
      </c>
      <c r="AZ2657" s="7">
        <v>9732</v>
      </c>
      <c r="BA2657" s="7">
        <v>299262.565</v>
      </c>
      <c r="BB2657" s="7">
        <v>0</v>
      </c>
      <c r="BC2657" s="7">
        <v>127.15</v>
      </c>
      <c r="BD2657" s="7">
        <v>11458.92</v>
      </c>
      <c r="BE2657" s="7">
        <v>4735.6899999999996</v>
      </c>
      <c r="BF2657" s="7">
        <v>0</v>
      </c>
      <c r="BG2657" s="7">
        <v>2254560.8410858479</v>
      </c>
      <c r="BH2657" s="7">
        <v>132983</v>
      </c>
      <c r="BI2657" s="7">
        <v>1357882</v>
      </c>
      <c r="BJ2657" s="7">
        <v>20954472.67583333</v>
      </c>
      <c r="BK2657" s="7">
        <v>14685329.049999997</v>
      </c>
      <c r="BL2657" s="7">
        <v>1400822.0066666666</v>
      </c>
      <c r="BM2657" s="7">
        <v>22274930.490000002</v>
      </c>
      <c r="BN2657" s="130">
        <v>0.97899999999999998</v>
      </c>
      <c r="BO2657" s="131">
        <v>5.2711750000000003E-3</v>
      </c>
      <c r="BP2657" s="161">
        <v>134074.03760103334</v>
      </c>
      <c r="BQ2657" s="162">
        <v>123432028</v>
      </c>
      <c r="BR2657" s="161">
        <v>2152946</v>
      </c>
      <c r="BS2657" s="163">
        <v>0</v>
      </c>
      <c r="BT2657" s="163">
        <v>0</v>
      </c>
      <c r="BU2657" s="161">
        <v>119544125</v>
      </c>
      <c r="BV2657" s="161">
        <v>17817617.399999999</v>
      </c>
      <c r="BW2657" s="165">
        <v>64797238.009999998</v>
      </c>
      <c r="BX2657" s="161">
        <v>2152946</v>
      </c>
    </row>
    <row r="2658" spans="1:76" ht="14.45" x14ac:dyDescent="0.3">
      <c r="A2658" s="164" t="s">
        <v>2343</v>
      </c>
      <c r="B2658" s="6" t="s">
        <v>147</v>
      </c>
      <c r="C2658" s="6" t="s">
        <v>93</v>
      </c>
      <c r="D2658" s="6"/>
      <c r="E2658" s="6"/>
      <c r="F2658" s="24" t="str">
        <f>+Tabela1[[#This Row],[WK]]&amp;Tabela1[[#This Row],[PK]]&amp;Tabela1[[#This Row],[GK]]</f>
        <v>1812</v>
      </c>
      <c r="G2658" s="6" t="s">
        <v>2515</v>
      </c>
      <c r="H2658" s="7">
        <v>1546969048.0148001</v>
      </c>
      <c r="I2658" s="8">
        <v>1.371</v>
      </c>
      <c r="J2658" s="7">
        <v>2120894564.8399997</v>
      </c>
      <c r="K2658" s="15">
        <v>0.02</v>
      </c>
      <c r="L2658" s="7">
        <v>42417891.296799995</v>
      </c>
      <c r="M2658" s="7">
        <v>28420232.296799995</v>
      </c>
      <c r="N2658" s="9">
        <v>2.0303560971731054</v>
      </c>
      <c r="O2658" s="7">
        <v>104478154</v>
      </c>
      <c r="P2658" s="8">
        <v>1.2949999999999999</v>
      </c>
      <c r="Q2658" s="7">
        <v>135299209</v>
      </c>
      <c r="R2658" s="8">
        <v>1.7000000000000001E-2</v>
      </c>
      <c r="S2658" s="7">
        <v>2300086.5530000003</v>
      </c>
      <c r="T2658" s="7">
        <v>1907739.5530000003</v>
      </c>
      <c r="U2658" s="9">
        <v>4.8623783360137844</v>
      </c>
      <c r="V2658" s="7">
        <v>30327971.849799998</v>
      </c>
      <c r="W2658" s="9">
        <v>2.107571869657316</v>
      </c>
      <c r="X2658" s="7">
        <v>90329799.46500732</v>
      </c>
      <c r="Y2658" s="7">
        <v>18103585</v>
      </c>
      <c r="Z2658" s="7">
        <v>178452.96</v>
      </c>
      <c r="AA2658" s="7">
        <v>2411995.5050073196</v>
      </c>
      <c r="AB2658" s="7">
        <v>41979510</v>
      </c>
      <c r="AC2658" s="7">
        <v>27656256</v>
      </c>
      <c r="AD2658" s="7">
        <v>60001827.615207329</v>
      </c>
      <c r="AE2658" s="7">
        <v>0</v>
      </c>
      <c r="AF2658" s="7">
        <v>42417891.296799995</v>
      </c>
      <c r="AG2658" s="7">
        <v>2300086.5530000003</v>
      </c>
      <c r="AH2658" s="7">
        <v>60001827.615207329</v>
      </c>
      <c r="AI2658" s="7">
        <v>11705369</v>
      </c>
      <c r="AJ2658" s="7">
        <v>255166</v>
      </c>
      <c r="AK2658" s="7">
        <v>36030122</v>
      </c>
      <c r="AL2658" s="7">
        <v>1703473</v>
      </c>
      <c r="AM2658" s="7">
        <v>1579629</v>
      </c>
      <c r="AN2658" s="7">
        <v>0</v>
      </c>
      <c r="AO2658" s="7">
        <v>0</v>
      </c>
      <c r="AP2658" s="7">
        <v>40360976</v>
      </c>
      <c r="AQ2658" s="7">
        <v>51718</v>
      </c>
      <c r="AR2658" s="7">
        <v>13997659</v>
      </c>
      <c r="AS2658" s="7">
        <v>392347</v>
      </c>
      <c r="AT2658" s="7">
        <v>40269077</v>
      </c>
      <c r="AU2658" s="7">
        <v>1910252</v>
      </c>
      <c r="AV2658" s="7">
        <v>2204469</v>
      </c>
      <c r="AW2658" s="7">
        <v>0</v>
      </c>
      <c r="AX2658" s="7">
        <v>0</v>
      </c>
      <c r="AY2658" s="7">
        <v>41096362</v>
      </c>
      <c r="AZ2658" s="7">
        <v>22707</v>
      </c>
      <c r="BA2658" s="7">
        <v>178452.96</v>
      </c>
      <c r="BB2658" s="7">
        <v>0</v>
      </c>
      <c r="BC2658" s="7">
        <v>0</v>
      </c>
      <c r="BD2658" s="7">
        <v>16.649999999999999</v>
      </c>
      <c r="BE2658" s="7">
        <v>16962.22</v>
      </c>
      <c r="BF2658" s="7">
        <v>0</v>
      </c>
      <c r="BG2658" s="7">
        <v>1080513.5050073196</v>
      </c>
      <c r="BH2658" s="7">
        <v>63733</v>
      </c>
      <c r="BI2658" s="7">
        <v>1331482</v>
      </c>
      <c r="BJ2658" s="7">
        <v>20547058.574166667</v>
      </c>
      <c r="BK2658" s="7">
        <v>13000490.363333333</v>
      </c>
      <c r="BL2658" s="7">
        <v>487570.74666666664</v>
      </c>
      <c r="BM2658" s="7">
        <v>29211131.349999998</v>
      </c>
      <c r="BN2658" s="130">
        <v>0.68300000000000005</v>
      </c>
      <c r="BO2658" s="131">
        <v>2.4572751000000001E-3</v>
      </c>
      <c r="BP2658" s="161">
        <v>62501.586793478091</v>
      </c>
      <c r="BQ2658" s="162">
        <v>41979510</v>
      </c>
      <c r="BR2658" s="161">
        <v>3790103</v>
      </c>
      <c r="BS2658" s="163">
        <v>0</v>
      </c>
      <c r="BT2658" s="163">
        <v>3963170.2399999946</v>
      </c>
      <c r="BU2658" s="161">
        <v>42417891.299999997</v>
      </c>
      <c r="BV2658" s="161">
        <v>2300086.5499999998</v>
      </c>
      <c r="BW2658" s="165">
        <v>63964997.859999992</v>
      </c>
      <c r="BX2658" s="161">
        <v>3790103</v>
      </c>
    </row>
    <row r="2659" spans="1:76" ht="14.45" x14ac:dyDescent="0.3">
      <c r="A2659" s="164" t="s">
        <v>2343</v>
      </c>
      <c r="B2659" s="6" t="s">
        <v>147</v>
      </c>
      <c r="C2659" s="6" t="s">
        <v>95</v>
      </c>
      <c r="D2659" s="6"/>
      <c r="E2659" s="6"/>
      <c r="F2659" s="24" t="str">
        <f>+Tabela1[[#This Row],[WK]]&amp;Tabela1[[#This Row],[PK]]&amp;Tabela1[[#This Row],[GK]]</f>
        <v>1813</v>
      </c>
      <c r="G2659" s="6" t="s">
        <v>2516</v>
      </c>
      <c r="H2659" s="7">
        <v>1817075036.3181934</v>
      </c>
      <c r="I2659" s="8">
        <v>1.371</v>
      </c>
      <c r="J2659" s="7">
        <v>2491209874.8200002</v>
      </c>
      <c r="K2659" s="15">
        <v>0.02</v>
      </c>
      <c r="L2659" s="7">
        <v>49824197.496400006</v>
      </c>
      <c r="M2659" s="7">
        <v>34499036.496400006</v>
      </c>
      <c r="N2659" s="9">
        <v>2.2511369698758799</v>
      </c>
      <c r="O2659" s="7">
        <v>64384409</v>
      </c>
      <c r="P2659" s="8">
        <v>1.2949999999999999</v>
      </c>
      <c r="Q2659" s="7">
        <v>83377810</v>
      </c>
      <c r="R2659" s="8">
        <v>1.7000000000000001E-2</v>
      </c>
      <c r="S2659" s="7">
        <v>1417422.77</v>
      </c>
      <c r="T2659" s="7">
        <v>1173302.77</v>
      </c>
      <c r="U2659" s="9">
        <v>4.8062541782729804</v>
      </c>
      <c r="V2659" s="7">
        <v>35672339.266400009</v>
      </c>
      <c r="W2659" s="9">
        <v>2.2912001695132878</v>
      </c>
      <c r="X2659" s="7">
        <v>55372279.84677197</v>
      </c>
      <c r="Y2659" s="7">
        <v>14118829</v>
      </c>
      <c r="Z2659" s="7">
        <v>1857570.5050000001</v>
      </c>
      <c r="AA2659" s="7">
        <v>2500595.3417719733</v>
      </c>
      <c r="AB2659" s="7">
        <v>6637290</v>
      </c>
      <c r="AC2659" s="7">
        <v>30257995</v>
      </c>
      <c r="AD2659" s="7">
        <v>30257995</v>
      </c>
      <c r="AE2659" s="7">
        <v>0</v>
      </c>
      <c r="AF2659" s="7">
        <v>49824197.496400006</v>
      </c>
      <c r="AG2659" s="7">
        <v>1417422.77</v>
      </c>
      <c r="AH2659" s="7">
        <v>30257995</v>
      </c>
      <c r="AI2659" s="7">
        <v>12815476</v>
      </c>
      <c r="AJ2659" s="7">
        <v>197044</v>
      </c>
      <c r="AK2659" s="7">
        <v>40442328</v>
      </c>
      <c r="AL2659" s="7">
        <v>6803027</v>
      </c>
      <c r="AM2659" s="7">
        <v>961488</v>
      </c>
      <c r="AN2659" s="7">
        <v>0</v>
      </c>
      <c r="AO2659" s="7">
        <v>0</v>
      </c>
      <c r="AP2659" s="7">
        <v>6063894</v>
      </c>
      <c r="AQ2659" s="7">
        <v>0</v>
      </c>
      <c r="AR2659" s="7">
        <v>15325161</v>
      </c>
      <c r="AS2659" s="7">
        <v>244120</v>
      </c>
      <c r="AT2659" s="7">
        <v>42880952</v>
      </c>
      <c r="AU2659" s="7">
        <v>7875766</v>
      </c>
      <c r="AV2659" s="7">
        <v>1704875</v>
      </c>
      <c r="AW2659" s="7">
        <v>0</v>
      </c>
      <c r="AX2659" s="7">
        <v>0</v>
      </c>
      <c r="AY2659" s="7">
        <v>6341173</v>
      </c>
      <c r="AZ2659" s="7">
        <v>0</v>
      </c>
      <c r="BA2659" s="7">
        <v>1857570.5050000001</v>
      </c>
      <c r="BB2659" s="7">
        <v>0</v>
      </c>
      <c r="BC2659" s="7">
        <v>1184.08</v>
      </c>
      <c r="BD2659" s="7">
        <v>84408.74</v>
      </c>
      <c r="BE2659" s="7">
        <v>200.13</v>
      </c>
      <c r="BF2659" s="7">
        <v>0</v>
      </c>
      <c r="BG2659" s="7">
        <v>1205937.3417719733</v>
      </c>
      <c r="BH2659" s="7">
        <v>71131</v>
      </c>
      <c r="BI2659" s="7">
        <v>1294658</v>
      </c>
      <c r="BJ2659" s="7">
        <v>19978804.766666662</v>
      </c>
      <c r="BK2659" s="7">
        <v>13621704.893333329</v>
      </c>
      <c r="BL2659" s="7">
        <v>5405409.623333334</v>
      </c>
      <c r="BM2659" s="7">
        <v>14617580.246666668</v>
      </c>
      <c r="BN2659" s="130">
        <v>0.753</v>
      </c>
      <c r="BO2659" s="131">
        <v>2.5565929999999998E-3</v>
      </c>
      <c r="BP2659" s="161">
        <v>65027.767997741779</v>
      </c>
      <c r="BQ2659" s="162">
        <v>6637290</v>
      </c>
      <c r="BR2659" s="161">
        <v>6320641</v>
      </c>
      <c r="BS2659" s="163">
        <v>0</v>
      </c>
      <c r="BT2659" s="163">
        <v>4193072.7335999906</v>
      </c>
      <c r="BU2659" s="161">
        <v>49824197.5</v>
      </c>
      <c r="BV2659" s="161">
        <v>1417422.77</v>
      </c>
      <c r="BW2659" s="165">
        <v>34451067.733599991</v>
      </c>
      <c r="BX2659" s="161">
        <v>6320641</v>
      </c>
    </row>
    <row r="2660" spans="1:76" ht="14.45" x14ac:dyDescent="0.3">
      <c r="A2660" s="164" t="s">
        <v>2343</v>
      </c>
      <c r="B2660" s="6" t="s">
        <v>147</v>
      </c>
      <c r="C2660" s="6" t="s">
        <v>97</v>
      </c>
      <c r="D2660" s="6"/>
      <c r="E2660" s="6"/>
      <c r="F2660" s="24" t="str">
        <f>+Tabela1[[#This Row],[WK]]&amp;Tabela1[[#This Row],[PK]]&amp;Tabela1[[#This Row],[GK]]</f>
        <v>1814</v>
      </c>
      <c r="G2660" s="6" t="s">
        <v>2517</v>
      </c>
      <c r="H2660" s="7">
        <v>2077239369.1633887</v>
      </c>
      <c r="I2660" s="8">
        <v>1.371</v>
      </c>
      <c r="J2660" s="7">
        <v>2847895175.1399999</v>
      </c>
      <c r="K2660" s="15">
        <v>0.02</v>
      </c>
      <c r="L2660" s="7">
        <v>56957903.502799995</v>
      </c>
      <c r="M2660" s="7">
        <v>38328765.502799995</v>
      </c>
      <c r="N2660" s="9">
        <v>2.0574631796060556</v>
      </c>
      <c r="O2660" s="7">
        <v>218619276</v>
      </c>
      <c r="P2660" s="8">
        <v>1.2949999999999999</v>
      </c>
      <c r="Q2660" s="7">
        <v>283111962</v>
      </c>
      <c r="R2660" s="8">
        <v>1.7000000000000001E-2</v>
      </c>
      <c r="S2660" s="7">
        <v>4812903.3540000003</v>
      </c>
      <c r="T2660" s="7">
        <v>4077407.3540000003</v>
      </c>
      <c r="U2660" s="9">
        <v>5.5437519089158886</v>
      </c>
      <c r="V2660" s="7">
        <v>42406172.856799997</v>
      </c>
      <c r="W2660" s="9">
        <v>2.1898773225871451</v>
      </c>
      <c r="X2660" s="7">
        <v>72267820.478672639</v>
      </c>
      <c r="Y2660" s="7">
        <v>12593890</v>
      </c>
      <c r="Z2660" s="7">
        <v>675828.2300000001</v>
      </c>
      <c r="AA2660" s="7">
        <v>3921579.2486726353</v>
      </c>
      <c r="AB2660" s="7">
        <v>25036912</v>
      </c>
      <c r="AC2660" s="7">
        <v>30039611</v>
      </c>
      <c r="AD2660" s="7">
        <v>30039611</v>
      </c>
      <c r="AE2660" s="7">
        <v>0</v>
      </c>
      <c r="AF2660" s="7">
        <v>56957903.502799995</v>
      </c>
      <c r="AG2660" s="7">
        <v>4812903.3540000003</v>
      </c>
      <c r="AH2660" s="7">
        <v>30039611</v>
      </c>
      <c r="AI2660" s="7">
        <v>15578387</v>
      </c>
      <c r="AJ2660" s="7">
        <v>738206</v>
      </c>
      <c r="AK2660" s="7">
        <v>34763719</v>
      </c>
      <c r="AL2660" s="7">
        <v>1225784</v>
      </c>
      <c r="AM2660" s="7">
        <v>2408937</v>
      </c>
      <c r="AN2660" s="7">
        <v>0</v>
      </c>
      <c r="AO2660" s="7">
        <v>0</v>
      </c>
      <c r="AP2660" s="7">
        <v>25657320</v>
      </c>
      <c r="AQ2660" s="7">
        <v>0</v>
      </c>
      <c r="AR2660" s="7">
        <v>18629138</v>
      </c>
      <c r="AS2660" s="7">
        <v>735496</v>
      </c>
      <c r="AT2660" s="7">
        <v>37544931</v>
      </c>
      <c r="AU2660" s="7">
        <v>1444272</v>
      </c>
      <c r="AV2660" s="7">
        <v>2710447</v>
      </c>
      <c r="AW2660" s="7">
        <v>0</v>
      </c>
      <c r="AX2660" s="7">
        <v>0</v>
      </c>
      <c r="AY2660" s="7">
        <v>24619045</v>
      </c>
      <c r="AZ2660" s="7">
        <v>0</v>
      </c>
      <c r="BA2660" s="7">
        <v>675828.2300000001</v>
      </c>
      <c r="BB2660" s="7">
        <v>0</v>
      </c>
      <c r="BC2660" s="7">
        <v>76.67</v>
      </c>
      <c r="BD2660" s="7">
        <v>31326.880000000001</v>
      </c>
      <c r="BE2660" s="7">
        <v>1199.5999999999999</v>
      </c>
      <c r="BF2660" s="7">
        <v>0.15</v>
      </c>
      <c r="BG2660" s="7">
        <v>1284060.2486726355</v>
      </c>
      <c r="BH2660" s="7">
        <v>75739</v>
      </c>
      <c r="BI2660" s="7">
        <v>2637519</v>
      </c>
      <c r="BJ2660" s="7">
        <v>40701473.07</v>
      </c>
      <c r="BK2660" s="7">
        <v>24286612.186666667</v>
      </c>
      <c r="BL2660" s="7">
        <v>26207676.030000001</v>
      </c>
      <c r="BM2660" s="7">
        <v>13244091.473333329</v>
      </c>
      <c r="BN2660" s="130">
        <v>0.79700000000000004</v>
      </c>
      <c r="BO2660" s="131">
        <v>2.9087878999999998E-3</v>
      </c>
      <c r="BP2660" s="161">
        <v>73985.958416395166</v>
      </c>
      <c r="BQ2660" s="162">
        <v>25036912</v>
      </c>
      <c r="BR2660" s="161">
        <v>5218075</v>
      </c>
      <c r="BS2660" s="163">
        <v>0</v>
      </c>
      <c r="BT2660" s="163">
        <v>4090985.9599999934</v>
      </c>
      <c r="BU2660" s="161">
        <v>56957903.5</v>
      </c>
      <c r="BV2660" s="161">
        <v>4812903.3499999996</v>
      </c>
      <c r="BW2660" s="165">
        <v>34130596.959999993</v>
      </c>
      <c r="BX2660" s="161">
        <v>5218075</v>
      </c>
    </row>
    <row r="2661" spans="1:76" ht="14.45" x14ac:dyDescent="0.3">
      <c r="A2661" s="164" t="s">
        <v>2343</v>
      </c>
      <c r="B2661" s="6" t="s">
        <v>147</v>
      </c>
      <c r="C2661" s="6" t="s">
        <v>130</v>
      </c>
      <c r="D2661" s="6"/>
      <c r="E2661" s="6"/>
      <c r="F2661" s="24" t="str">
        <f>+Tabela1[[#This Row],[WK]]&amp;Tabela1[[#This Row],[PK]]&amp;Tabela1[[#This Row],[GK]]</f>
        <v>1815</v>
      </c>
      <c r="G2661" s="6" t="s">
        <v>2518</v>
      </c>
      <c r="H2661" s="7">
        <v>1985956270.1326237</v>
      </c>
      <c r="I2661" s="8">
        <v>1.371</v>
      </c>
      <c r="J2661" s="7">
        <v>2722746046.3700004</v>
      </c>
      <c r="K2661" s="15">
        <v>0.02</v>
      </c>
      <c r="L2661" s="7">
        <v>54454920.927400008</v>
      </c>
      <c r="M2661" s="7">
        <v>36367343.927400008</v>
      </c>
      <c r="N2661" s="9">
        <v>2.0106255208975754</v>
      </c>
      <c r="O2661" s="7">
        <v>188866488</v>
      </c>
      <c r="P2661" s="8">
        <v>1.2949999999999999</v>
      </c>
      <c r="Q2661" s="7">
        <v>244582103</v>
      </c>
      <c r="R2661" s="8">
        <v>1.7000000000000001E-2</v>
      </c>
      <c r="S2661" s="7">
        <v>4157895.7510000002</v>
      </c>
      <c r="T2661" s="7">
        <v>3374920.7510000002</v>
      </c>
      <c r="U2661" s="9">
        <v>4.3103812395031769</v>
      </c>
      <c r="V2661" s="7">
        <v>39742264.67840001</v>
      </c>
      <c r="W2661" s="9">
        <v>2.1060467483092178</v>
      </c>
      <c r="X2661" s="7">
        <v>94019090.538341671</v>
      </c>
      <c r="Y2661" s="7">
        <v>20926066</v>
      </c>
      <c r="Z2661" s="7">
        <v>384820.1</v>
      </c>
      <c r="AA2661" s="7">
        <v>2095992.4383416781</v>
      </c>
      <c r="AB2661" s="7">
        <v>60399985</v>
      </c>
      <c r="AC2661" s="7">
        <v>10212227</v>
      </c>
      <c r="AD2661" s="7">
        <v>54276825.859941661</v>
      </c>
      <c r="AE2661" s="7">
        <v>0</v>
      </c>
      <c r="AF2661" s="7">
        <v>54454920.927400008</v>
      </c>
      <c r="AG2661" s="7">
        <v>4157895.7510000002</v>
      </c>
      <c r="AH2661" s="7">
        <v>54276825.859941661</v>
      </c>
      <c r="AI2661" s="7">
        <v>15125512</v>
      </c>
      <c r="AJ2661" s="7">
        <v>707101</v>
      </c>
      <c r="AK2661" s="7">
        <v>25503699</v>
      </c>
      <c r="AL2661" s="7">
        <v>451716</v>
      </c>
      <c r="AM2661" s="7">
        <v>958702</v>
      </c>
      <c r="AN2661" s="7">
        <v>0</v>
      </c>
      <c r="AO2661" s="7">
        <v>0</v>
      </c>
      <c r="AP2661" s="7">
        <v>57442366</v>
      </c>
      <c r="AQ2661" s="7">
        <v>75587</v>
      </c>
      <c r="AR2661" s="7">
        <v>18087577</v>
      </c>
      <c r="AS2661" s="7">
        <v>782975</v>
      </c>
      <c r="AT2661" s="7">
        <v>27498497</v>
      </c>
      <c r="AU2661" s="7">
        <v>492721</v>
      </c>
      <c r="AV2661" s="7">
        <v>1399770</v>
      </c>
      <c r="AW2661" s="7">
        <v>0</v>
      </c>
      <c r="AX2661" s="7">
        <v>0</v>
      </c>
      <c r="AY2661" s="7">
        <v>59334453</v>
      </c>
      <c r="AZ2661" s="7">
        <v>34061</v>
      </c>
      <c r="BA2661" s="7">
        <v>384820.1</v>
      </c>
      <c r="BB2661" s="7">
        <v>0</v>
      </c>
      <c r="BC2661" s="7">
        <v>103.88</v>
      </c>
      <c r="BD2661" s="7">
        <v>17962.77</v>
      </c>
      <c r="BE2661" s="7">
        <v>31.46</v>
      </c>
      <c r="BF2661" s="7">
        <v>0</v>
      </c>
      <c r="BG2661" s="7">
        <v>1255035.4383416781</v>
      </c>
      <c r="BH2661" s="7">
        <v>74027</v>
      </c>
      <c r="BI2661" s="7">
        <v>840957</v>
      </c>
      <c r="BJ2661" s="7">
        <v>12977443.2425</v>
      </c>
      <c r="BK2661" s="7">
        <v>10020600.323333332</v>
      </c>
      <c r="BL2661" s="7">
        <v>237949.09333333335</v>
      </c>
      <c r="BM2661" s="7">
        <v>11351473.49</v>
      </c>
      <c r="BN2661" s="130">
        <v>0.70699999999999996</v>
      </c>
      <c r="BO2661" s="131">
        <v>3.1111660999999999E-3</v>
      </c>
      <c r="BP2661" s="161">
        <v>79133.514092867088</v>
      </c>
      <c r="BQ2661" s="162">
        <v>60399985</v>
      </c>
      <c r="BR2661" s="161">
        <v>4141869</v>
      </c>
      <c r="BS2661" s="163">
        <v>0</v>
      </c>
      <c r="BT2661" s="163">
        <v>3882280.4616583288</v>
      </c>
      <c r="BU2661" s="161">
        <v>54454920.93</v>
      </c>
      <c r="BV2661" s="161">
        <v>4157895.75</v>
      </c>
      <c r="BW2661" s="165">
        <v>58159106.321658328</v>
      </c>
      <c r="BX2661" s="161">
        <v>4141869</v>
      </c>
    </row>
    <row r="2662" spans="1:76" ht="14.45" x14ac:dyDescent="0.3">
      <c r="A2662" s="164" t="s">
        <v>2343</v>
      </c>
      <c r="B2662" s="6" t="s">
        <v>147</v>
      </c>
      <c r="C2662" s="6" t="s">
        <v>134</v>
      </c>
      <c r="D2662" s="6"/>
      <c r="E2662" s="6"/>
      <c r="F2662" s="24" t="str">
        <f>+Tabela1[[#This Row],[WK]]&amp;Tabela1[[#This Row],[PK]]&amp;Tabela1[[#This Row],[GK]]</f>
        <v>1816</v>
      </c>
      <c r="G2662" s="6" t="s">
        <v>2519</v>
      </c>
      <c r="H2662" s="7">
        <v>5188280176.325202</v>
      </c>
      <c r="I2662" s="8">
        <v>1.371</v>
      </c>
      <c r="J2662" s="7">
        <v>7113132121.7399998</v>
      </c>
      <c r="K2662" s="15">
        <v>0.02</v>
      </c>
      <c r="L2662" s="7">
        <v>142262642.4348</v>
      </c>
      <c r="M2662" s="7">
        <v>91098394.434799999</v>
      </c>
      <c r="N2662" s="9">
        <v>1.7805088122237231</v>
      </c>
      <c r="O2662" s="7">
        <v>1593250190</v>
      </c>
      <c r="P2662" s="8">
        <v>1.2949999999999999</v>
      </c>
      <c r="Q2662" s="7">
        <v>2063258995</v>
      </c>
      <c r="R2662" s="8">
        <v>1.7000000000000001E-2</v>
      </c>
      <c r="S2662" s="7">
        <v>35075402.914999999</v>
      </c>
      <c r="T2662" s="7">
        <v>30047092.914999999</v>
      </c>
      <c r="U2662" s="9">
        <v>5.9755848217393117</v>
      </c>
      <c r="V2662" s="7">
        <v>121145487.34979999</v>
      </c>
      <c r="W2662" s="9">
        <v>2.1558991379214305</v>
      </c>
      <c r="X2662" s="7">
        <v>61677172.715397641</v>
      </c>
      <c r="Y2662" s="7">
        <v>0</v>
      </c>
      <c r="Z2662" s="7">
        <v>824908</v>
      </c>
      <c r="AA2662" s="7">
        <v>5421272.7153976448</v>
      </c>
      <c r="AB2662" s="7">
        <v>55430992</v>
      </c>
      <c r="AC2662" s="7">
        <v>0</v>
      </c>
      <c r="AD2662" s="7">
        <v>0</v>
      </c>
      <c r="AE2662" s="7">
        <v>0</v>
      </c>
      <c r="AF2662" s="7">
        <v>142262642.4348</v>
      </c>
      <c r="AG2662" s="7">
        <v>35075402.914999999</v>
      </c>
      <c r="AH2662" s="7">
        <v>0</v>
      </c>
      <c r="AI2662" s="7">
        <v>42785469</v>
      </c>
      <c r="AJ2662" s="7">
        <v>4407984</v>
      </c>
      <c r="AK2662" s="7">
        <v>34952403</v>
      </c>
      <c r="AL2662" s="7">
        <v>506566</v>
      </c>
      <c r="AM2662" s="7">
        <v>2462011</v>
      </c>
      <c r="AN2662" s="7">
        <v>0</v>
      </c>
      <c r="AO2662" s="7">
        <v>0</v>
      </c>
      <c r="AP2662" s="7">
        <v>52751593</v>
      </c>
      <c r="AQ2662" s="7">
        <v>0</v>
      </c>
      <c r="AR2662" s="7">
        <v>51164248</v>
      </c>
      <c r="AS2662" s="7">
        <v>5028310</v>
      </c>
      <c r="AT2662" s="7">
        <v>35849391</v>
      </c>
      <c r="AU2662" s="7">
        <v>870538</v>
      </c>
      <c r="AV2662" s="7">
        <v>2540411</v>
      </c>
      <c r="AW2662" s="7">
        <v>0</v>
      </c>
      <c r="AX2662" s="7">
        <v>0</v>
      </c>
      <c r="AY2662" s="7">
        <v>54817589</v>
      </c>
      <c r="AZ2662" s="7">
        <v>0</v>
      </c>
      <c r="BA2662" s="7">
        <v>824908</v>
      </c>
      <c r="BB2662" s="7">
        <v>0</v>
      </c>
      <c r="BC2662" s="7">
        <v>1147.3800000000001</v>
      </c>
      <c r="BD2662" s="7">
        <v>28237.21</v>
      </c>
      <c r="BE2662" s="7">
        <v>4050.22</v>
      </c>
      <c r="BF2662" s="7">
        <v>15583.24</v>
      </c>
      <c r="BG2662" s="7">
        <v>2980079.7153976448</v>
      </c>
      <c r="BH2662" s="7">
        <v>175777</v>
      </c>
      <c r="BI2662" s="7">
        <v>2441193</v>
      </c>
      <c r="BJ2662" s="7">
        <v>37671834.05916667</v>
      </c>
      <c r="BK2662" s="7">
        <v>15498759.393333334</v>
      </c>
      <c r="BL2662" s="7">
        <v>28185248.266666669</v>
      </c>
      <c r="BM2662" s="7">
        <v>32321802.129999999</v>
      </c>
      <c r="BN2662" s="130">
        <v>1.0820000000000001</v>
      </c>
      <c r="BO2662" s="131">
        <v>6.1521418999999997E-3</v>
      </c>
      <c r="BP2662" s="161">
        <v>156481.71573983235</v>
      </c>
      <c r="BQ2662" s="162">
        <v>55430992</v>
      </c>
      <c r="BR2662" s="161">
        <v>8538823</v>
      </c>
      <c r="BS2662" s="163">
        <v>0</v>
      </c>
      <c r="BT2662" s="163">
        <v>0</v>
      </c>
      <c r="BU2662" s="161">
        <v>142262642.43000001</v>
      </c>
      <c r="BV2662" s="161">
        <v>35075402.920000002</v>
      </c>
      <c r="BW2662" s="165">
        <v>0</v>
      </c>
      <c r="BX2662" s="161">
        <v>8538823</v>
      </c>
    </row>
    <row r="2663" spans="1:76" ht="14.45" x14ac:dyDescent="0.3">
      <c r="A2663" s="164" t="s">
        <v>2343</v>
      </c>
      <c r="B2663" s="6" t="s">
        <v>147</v>
      </c>
      <c r="C2663" s="6" t="s">
        <v>141</v>
      </c>
      <c r="D2663" s="6"/>
      <c r="E2663" s="6"/>
      <c r="F2663" s="24" t="str">
        <f>+Tabela1[[#This Row],[WK]]&amp;Tabela1[[#This Row],[PK]]&amp;Tabela1[[#This Row],[GK]]</f>
        <v>1817</v>
      </c>
      <c r="G2663" s="6" t="s">
        <v>2520</v>
      </c>
      <c r="H2663" s="7">
        <v>2522349012.998805</v>
      </c>
      <c r="I2663" s="8">
        <v>1.371</v>
      </c>
      <c r="J2663" s="7">
        <v>3458140496.8200006</v>
      </c>
      <c r="K2663" s="15">
        <v>0.02</v>
      </c>
      <c r="L2663" s="7">
        <v>69162809.936400011</v>
      </c>
      <c r="M2663" s="7">
        <v>45275962.936400011</v>
      </c>
      <c r="N2663" s="9">
        <v>1.8954348782993424</v>
      </c>
      <c r="O2663" s="7">
        <v>199563561</v>
      </c>
      <c r="P2663" s="8">
        <v>1.2949999999999999</v>
      </c>
      <c r="Q2663" s="7">
        <v>258434812</v>
      </c>
      <c r="R2663" s="8">
        <v>1.7000000000000001E-2</v>
      </c>
      <c r="S2663" s="7">
        <v>4393391.8040000005</v>
      </c>
      <c r="T2663" s="7">
        <v>3366964.8040000005</v>
      </c>
      <c r="U2663" s="9">
        <v>3.2802769256849249</v>
      </c>
      <c r="V2663" s="7">
        <v>48642927.740400016</v>
      </c>
      <c r="W2663" s="9">
        <v>1.952490376832849</v>
      </c>
      <c r="X2663" s="7">
        <v>97195485.616683722</v>
      </c>
      <c r="Y2663" s="7">
        <v>15277619</v>
      </c>
      <c r="Z2663" s="7">
        <v>2050135.0450000002</v>
      </c>
      <c r="AA2663" s="7">
        <v>2020236.571683717</v>
      </c>
      <c r="AB2663" s="7">
        <v>72455052</v>
      </c>
      <c r="AC2663" s="7">
        <v>5392443</v>
      </c>
      <c r="AD2663" s="7">
        <v>48552557.876283713</v>
      </c>
      <c r="AE2663" s="7">
        <v>0</v>
      </c>
      <c r="AF2663" s="7">
        <v>69162809.936400011</v>
      </c>
      <c r="AG2663" s="7">
        <v>4393391.8040000005</v>
      </c>
      <c r="AH2663" s="7">
        <v>48552557.876283713</v>
      </c>
      <c r="AI2663" s="7">
        <v>19975081</v>
      </c>
      <c r="AJ2663" s="7">
        <v>804208</v>
      </c>
      <c r="AK2663" s="7">
        <v>18667200</v>
      </c>
      <c r="AL2663" s="7">
        <v>458161</v>
      </c>
      <c r="AM2663" s="7">
        <v>798643</v>
      </c>
      <c r="AN2663" s="7">
        <v>0</v>
      </c>
      <c r="AO2663" s="7">
        <v>0</v>
      </c>
      <c r="AP2663" s="7">
        <v>73710133</v>
      </c>
      <c r="AQ2663" s="7">
        <v>3978</v>
      </c>
      <c r="AR2663" s="7">
        <v>23886847</v>
      </c>
      <c r="AS2663" s="7">
        <v>1026427</v>
      </c>
      <c r="AT2663" s="7">
        <v>23450602</v>
      </c>
      <c r="AU2663" s="7">
        <v>487910</v>
      </c>
      <c r="AV2663" s="7">
        <v>1104254</v>
      </c>
      <c r="AW2663" s="7">
        <v>0</v>
      </c>
      <c r="AX2663" s="7">
        <v>0</v>
      </c>
      <c r="AY2663" s="7">
        <v>71322749</v>
      </c>
      <c r="AZ2663" s="7">
        <v>1622</v>
      </c>
      <c r="BA2663" s="7">
        <v>2050135.0450000002</v>
      </c>
      <c r="BB2663" s="7">
        <v>0</v>
      </c>
      <c r="BC2663" s="7">
        <v>1277.1400000000001</v>
      </c>
      <c r="BD2663" s="7">
        <v>92918.67</v>
      </c>
      <c r="BE2663" s="7">
        <v>899.35</v>
      </c>
      <c r="BF2663" s="7">
        <v>0</v>
      </c>
      <c r="BG2663" s="7">
        <v>1521480.571683717</v>
      </c>
      <c r="BH2663" s="7">
        <v>89743</v>
      </c>
      <c r="BI2663" s="7">
        <v>498756</v>
      </c>
      <c r="BJ2663" s="7">
        <v>7696678.2358333357</v>
      </c>
      <c r="BK2663" s="7">
        <v>2710946.6766666695</v>
      </c>
      <c r="BL2663" s="7">
        <v>103073.95000000001</v>
      </c>
      <c r="BM2663" s="7">
        <v>19736778.336666666</v>
      </c>
      <c r="BN2663" s="130">
        <v>0.79500000000000004</v>
      </c>
      <c r="BO2663" s="131">
        <v>3.4747528000000001E-3</v>
      </c>
      <c r="BP2663" s="161">
        <v>88381.458195835381</v>
      </c>
      <c r="BQ2663" s="162">
        <v>72455052</v>
      </c>
      <c r="BR2663" s="161">
        <v>-380649</v>
      </c>
      <c r="BS2663" s="163">
        <v>0</v>
      </c>
      <c r="BT2663" s="163">
        <v>3791002.3799999952</v>
      </c>
      <c r="BU2663" s="161">
        <v>69162809.939999998</v>
      </c>
      <c r="BV2663" s="161">
        <v>4393391.8</v>
      </c>
      <c r="BW2663" s="165">
        <v>52343560.259999998</v>
      </c>
      <c r="BX2663" s="161">
        <v>-380649</v>
      </c>
    </row>
    <row r="2664" spans="1:76" ht="14.45" x14ac:dyDescent="0.3">
      <c r="A2664" s="164" t="s">
        <v>2343</v>
      </c>
      <c r="B2664" s="6" t="s">
        <v>147</v>
      </c>
      <c r="C2664" s="6" t="s">
        <v>147</v>
      </c>
      <c r="D2664" s="6"/>
      <c r="E2664" s="6"/>
      <c r="F2664" s="24" t="str">
        <f>+Tabela1[[#This Row],[WK]]&amp;Tabela1[[#This Row],[PK]]&amp;Tabela1[[#This Row],[GK]]</f>
        <v>1818</v>
      </c>
      <c r="G2664" s="6" t="s">
        <v>2521</v>
      </c>
      <c r="H2664" s="7">
        <v>3129729009.8323598</v>
      </c>
      <c r="I2664" s="8">
        <v>1.371</v>
      </c>
      <c r="J2664" s="7">
        <v>4290858472.4900002</v>
      </c>
      <c r="K2664" s="15">
        <v>0.02</v>
      </c>
      <c r="L2664" s="7">
        <v>85817169.4498</v>
      </c>
      <c r="M2664" s="7">
        <v>53444742.4498</v>
      </c>
      <c r="N2664" s="9">
        <v>1.6509340634176115</v>
      </c>
      <c r="O2664" s="7">
        <v>1089279696</v>
      </c>
      <c r="P2664" s="8">
        <v>1.2949999999999999</v>
      </c>
      <c r="Q2664" s="7">
        <v>1410617208</v>
      </c>
      <c r="R2664" s="8">
        <v>1.7000000000000001E-2</v>
      </c>
      <c r="S2664" s="7">
        <v>23980492.536000002</v>
      </c>
      <c r="T2664" s="7">
        <v>20617720.536000002</v>
      </c>
      <c r="U2664" s="9">
        <v>6.1311681362875632</v>
      </c>
      <c r="V2664" s="7">
        <v>74062462.985799998</v>
      </c>
      <c r="W2664" s="9">
        <v>2.0725353449353956</v>
      </c>
      <c r="X2664" s="7">
        <v>102475988.00830461</v>
      </c>
      <c r="Y2664" s="7">
        <v>0</v>
      </c>
      <c r="Z2664" s="7">
        <v>646142</v>
      </c>
      <c r="AA2664" s="7">
        <v>2710410.0083046081</v>
      </c>
      <c r="AB2664" s="7">
        <v>86147516</v>
      </c>
      <c r="AC2664" s="7">
        <v>12971920</v>
      </c>
      <c r="AD2664" s="7">
        <v>28413525.022504609</v>
      </c>
      <c r="AE2664" s="7">
        <v>0</v>
      </c>
      <c r="AF2664" s="7">
        <v>85817169.4498</v>
      </c>
      <c r="AG2664" s="7">
        <v>23980492.536000002</v>
      </c>
      <c r="AH2664" s="7">
        <v>28413525.022504609</v>
      </c>
      <c r="AI2664" s="7">
        <v>27071042</v>
      </c>
      <c r="AJ2664" s="7">
        <v>2431675</v>
      </c>
      <c r="AK2664" s="7">
        <v>11884211</v>
      </c>
      <c r="AL2664" s="7">
        <v>349638</v>
      </c>
      <c r="AM2664" s="7">
        <v>1148168</v>
      </c>
      <c r="AN2664" s="7">
        <v>0</v>
      </c>
      <c r="AO2664" s="7">
        <v>0</v>
      </c>
      <c r="AP2664" s="7">
        <v>85385190</v>
      </c>
      <c r="AQ2664" s="7">
        <v>23870</v>
      </c>
      <c r="AR2664" s="7">
        <v>32372427</v>
      </c>
      <c r="AS2664" s="7">
        <v>3362772</v>
      </c>
      <c r="AT2664" s="7">
        <v>13001016</v>
      </c>
      <c r="AU2664" s="7">
        <v>373664</v>
      </c>
      <c r="AV2664" s="7">
        <v>1206954</v>
      </c>
      <c r="AW2664" s="7">
        <v>0</v>
      </c>
      <c r="AX2664" s="7">
        <v>0</v>
      </c>
      <c r="AY2664" s="7">
        <v>85004860</v>
      </c>
      <c r="AZ2664" s="7">
        <v>11354</v>
      </c>
      <c r="BA2664" s="7">
        <v>646142</v>
      </c>
      <c r="BB2664" s="7">
        <v>0</v>
      </c>
      <c r="BC2664" s="7">
        <v>762.14</v>
      </c>
      <c r="BD2664" s="7">
        <v>8942.76</v>
      </c>
      <c r="BE2664" s="7">
        <v>38570.879999999997</v>
      </c>
      <c r="BF2664" s="7">
        <v>0</v>
      </c>
      <c r="BG2664" s="7">
        <v>1710481.0083046078</v>
      </c>
      <c r="BH2664" s="7">
        <v>100891</v>
      </c>
      <c r="BI2664" s="7">
        <v>999929</v>
      </c>
      <c r="BJ2664" s="7">
        <v>15430632.575833332</v>
      </c>
      <c r="BK2664" s="7">
        <v>11495579.766666664</v>
      </c>
      <c r="BL2664" s="7">
        <v>139666.88999999998</v>
      </c>
      <c r="BM2664" s="7">
        <v>15460877.456666669</v>
      </c>
      <c r="BN2664" s="130">
        <v>1.0669999999999999</v>
      </c>
      <c r="BO2664" s="131">
        <v>3.8644231000000001E-3</v>
      </c>
      <c r="BP2664" s="161">
        <v>98292.850443822186</v>
      </c>
      <c r="BQ2664" s="162">
        <v>86147516</v>
      </c>
      <c r="BR2664" s="161">
        <v>1509712</v>
      </c>
      <c r="BS2664" s="163">
        <v>0</v>
      </c>
      <c r="BT2664" s="163">
        <v>4631571.9916954041</v>
      </c>
      <c r="BU2664" s="161">
        <v>85817169.450000003</v>
      </c>
      <c r="BV2664" s="161">
        <v>23980492.539999999</v>
      </c>
      <c r="BW2664" s="165">
        <v>33045097.011695404</v>
      </c>
      <c r="BX2664" s="161">
        <v>1509712</v>
      </c>
    </row>
    <row r="2665" spans="1:76" ht="14.45" x14ac:dyDescent="0.3">
      <c r="A2665" s="164" t="s">
        <v>2343</v>
      </c>
      <c r="B2665" s="6" t="s">
        <v>147</v>
      </c>
      <c r="C2665" s="6" t="s">
        <v>153</v>
      </c>
      <c r="D2665" s="6"/>
      <c r="E2665" s="6"/>
      <c r="F2665" s="24" t="str">
        <f>+Tabela1[[#This Row],[WK]]&amp;Tabela1[[#This Row],[PK]]&amp;Tabela1[[#This Row],[GK]]</f>
        <v>1819</v>
      </c>
      <c r="G2665" s="6" t="s">
        <v>2522</v>
      </c>
      <c r="H2665" s="7">
        <v>1570759979.6729963</v>
      </c>
      <c r="I2665" s="8">
        <v>1.371</v>
      </c>
      <c r="J2665" s="7">
        <v>2153511932.1199999</v>
      </c>
      <c r="K2665" s="15">
        <v>0.02</v>
      </c>
      <c r="L2665" s="7">
        <v>43070238.642399997</v>
      </c>
      <c r="M2665" s="7">
        <v>29624711.642399997</v>
      </c>
      <c r="N2665" s="9">
        <v>2.2033135363455814</v>
      </c>
      <c r="O2665" s="7">
        <v>85190844</v>
      </c>
      <c r="P2665" s="8">
        <v>1.2949999999999999</v>
      </c>
      <c r="Q2665" s="7">
        <v>110322144</v>
      </c>
      <c r="R2665" s="8">
        <v>1.7000000000000001E-2</v>
      </c>
      <c r="S2665" s="7">
        <v>1875476.4480000001</v>
      </c>
      <c r="T2665" s="7">
        <v>1598063.4480000001</v>
      </c>
      <c r="U2665" s="9">
        <v>5.7605932238215232</v>
      </c>
      <c r="V2665" s="7">
        <v>31222775.090399995</v>
      </c>
      <c r="W2665" s="9">
        <v>2.2752249219482121</v>
      </c>
      <c r="X2665" s="7">
        <v>98943730.330755234</v>
      </c>
      <c r="Y2665" s="7">
        <v>22083854</v>
      </c>
      <c r="Z2665" s="7">
        <v>455791.245</v>
      </c>
      <c r="AA2665" s="7">
        <v>1986234.0857552402</v>
      </c>
      <c r="AB2665" s="7">
        <v>54921877</v>
      </c>
      <c r="AC2665" s="7">
        <v>19495974</v>
      </c>
      <c r="AD2665" s="7">
        <v>67720955.240355238</v>
      </c>
      <c r="AE2665" s="7">
        <v>0</v>
      </c>
      <c r="AF2665" s="7">
        <v>43070238.642399997</v>
      </c>
      <c r="AG2665" s="7">
        <v>1875476.4480000001</v>
      </c>
      <c r="AH2665" s="7">
        <v>67720955.240355238</v>
      </c>
      <c r="AI2665" s="7">
        <v>11243656</v>
      </c>
      <c r="AJ2665" s="7">
        <v>251083</v>
      </c>
      <c r="AK2665" s="7">
        <v>34101252</v>
      </c>
      <c r="AL2665" s="7">
        <v>523601</v>
      </c>
      <c r="AM2665" s="7">
        <v>1396624</v>
      </c>
      <c r="AN2665" s="7">
        <v>0</v>
      </c>
      <c r="AO2665" s="7">
        <v>0</v>
      </c>
      <c r="AP2665" s="7">
        <v>50715172</v>
      </c>
      <c r="AQ2665" s="7">
        <v>103435</v>
      </c>
      <c r="AR2665" s="7">
        <v>13445527</v>
      </c>
      <c r="AS2665" s="7">
        <v>277413</v>
      </c>
      <c r="AT2665" s="7">
        <v>38698965</v>
      </c>
      <c r="AU2665" s="7">
        <v>605651</v>
      </c>
      <c r="AV2665" s="7">
        <v>1682098</v>
      </c>
      <c r="AW2665" s="7">
        <v>0</v>
      </c>
      <c r="AX2665" s="7">
        <v>0</v>
      </c>
      <c r="AY2665" s="7">
        <v>53774162</v>
      </c>
      <c r="AZ2665" s="7">
        <v>43793</v>
      </c>
      <c r="BA2665" s="7">
        <v>455791.245</v>
      </c>
      <c r="BB2665" s="7">
        <v>0</v>
      </c>
      <c r="BC2665" s="7">
        <v>387.97</v>
      </c>
      <c r="BD2665" s="7">
        <v>18786.04</v>
      </c>
      <c r="BE2665" s="7">
        <v>412.39</v>
      </c>
      <c r="BF2665" s="7">
        <v>4256.63</v>
      </c>
      <c r="BG2665" s="7">
        <v>1003679.0857552402</v>
      </c>
      <c r="BH2665" s="7">
        <v>59201</v>
      </c>
      <c r="BI2665" s="7">
        <v>982555</v>
      </c>
      <c r="BJ2665" s="7">
        <v>15162505.856666671</v>
      </c>
      <c r="BK2665" s="7">
        <v>10987129.143333338</v>
      </c>
      <c r="BL2665" s="7">
        <v>688431.15666666662</v>
      </c>
      <c r="BM2665" s="7">
        <v>15324644.539999999</v>
      </c>
      <c r="BN2665" s="130">
        <v>0.64400000000000002</v>
      </c>
      <c r="BO2665" s="131">
        <v>2.6218802000000001E-3</v>
      </c>
      <c r="BP2665" s="161">
        <v>66688.36943197783</v>
      </c>
      <c r="BQ2665" s="162">
        <v>54921877</v>
      </c>
      <c r="BR2665" s="161">
        <v>3023550</v>
      </c>
      <c r="BS2665" s="163">
        <v>0</v>
      </c>
      <c r="BT2665" s="163">
        <v>3884488.4099999964</v>
      </c>
      <c r="BU2665" s="161">
        <v>43070238.640000001</v>
      </c>
      <c r="BV2665" s="161">
        <v>1875476.45</v>
      </c>
      <c r="BW2665" s="165">
        <v>71605443.649999991</v>
      </c>
      <c r="BX2665" s="161">
        <v>3023550</v>
      </c>
    </row>
    <row r="2666" spans="1:76" ht="14.45" x14ac:dyDescent="0.3">
      <c r="A2666" s="164" t="s">
        <v>2343</v>
      </c>
      <c r="B2666" s="6" t="s">
        <v>147</v>
      </c>
      <c r="C2666" s="6" t="s">
        <v>161</v>
      </c>
      <c r="D2666" s="6"/>
      <c r="E2666" s="6"/>
      <c r="F2666" s="24" t="str">
        <f>+Tabela1[[#This Row],[WK]]&amp;Tabela1[[#This Row],[PK]]&amp;Tabela1[[#This Row],[GK]]</f>
        <v>1820</v>
      </c>
      <c r="G2666" s="6" t="s">
        <v>2523</v>
      </c>
      <c r="H2666" s="7">
        <v>1463022312.6909969</v>
      </c>
      <c r="I2666" s="8">
        <v>1.371</v>
      </c>
      <c r="J2666" s="7">
        <v>2005803590.6999998</v>
      </c>
      <c r="K2666" s="15">
        <v>0.02</v>
      </c>
      <c r="L2666" s="7">
        <v>40116071.813999996</v>
      </c>
      <c r="M2666" s="7">
        <v>27470165.813999996</v>
      </c>
      <c r="N2666" s="9">
        <v>2.1722576313630668</v>
      </c>
      <c r="O2666" s="7">
        <v>123301808</v>
      </c>
      <c r="P2666" s="8">
        <v>1.2949999999999999</v>
      </c>
      <c r="Q2666" s="7">
        <v>159675842</v>
      </c>
      <c r="R2666" s="8">
        <v>1.7000000000000001E-2</v>
      </c>
      <c r="S2666" s="7">
        <v>2714489.3140000002</v>
      </c>
      <c r="T2666" s="7">
        <v>1945927.3140000002</v>
      </c>
      <c r="U2666" s="9">
        <v>2.5319067479266479</v>
      </c>
      <c r="V2666" s="7">
        <v>29416093.127999999</v>
      </c>
      <c r="W2666" s="9">
        <v>2.1928631927855804</v>
      </c>
      <c r="X2666" s="7">
        <v>40727035.322882421</v>
      </c>
      <c r="Y2666" s="7">
        <v>12502436</v>
      </c>
      <c r="Z2666" s="7">
        <v>294668.95500000002</v>
      </c>
      <c r="AA2666" s="7">
        <v>1333814.3678824226</v>
      </c>
      <c r="AB2666" s="7">
        <v>25952968</v>
      </c>
      <c r="AC2666" s="7">
        <v>643148</v>
      </c>
      <c r="AD2666" s="7">
        <v>11310942.194882426</v>
      </c>
      <c r="AE2666" s="7">
        <v>0</v>
      </c>
      <c r="AF2666" s="7">
        <v>40116071.813999996</v>
      </c>
      <c r="AG2666" s="7">
        <v>2714489.3140000002</v>
      </c>
      <c r="AH2666" s="7">
        <v>11310942.194882426</v>
      </c>
      <c r="AI2666" s="7">
        <v>10574982</v>
      </c>
      <c r="AJ2666" s="7">
        <v>752632</v>
      </c>
      <c r="AK2666" s="7">
        <v>10372030</v>
      </c>
      <c r="AL2666" s="7">
        <v>292497</v>
      </c>
      <c r="AM2666" s="7">
        <v>727862</v>
      </c>
      <c r="AN2666" s="7">
        <v>0</v>
      </c>
      <c r="AO2666" s="7">
        <v>0</v>
      </c>
      <c r="AP2666" s="7">
        <v>25004401</v>
      </c>
      <c r="AQ2666" s="7">
        <v>0</v>
      </c>
      <c r="AR2666" s="7">
        <v>12645906</v>
      </c>
      <c r="AS2666" s="7">
        <v>768562</v>
      </c>
      <c r="AT2666" s="7">
        <v>12574680</v>
      </c>
      <c r="AU2666" s="7">
        <v>351592</v>
      </c>
      <c r="AV2666" s="7">
        <v>1367198</v>
      </c>
      <c r="AW2666" s="7">
        <v>0</v>
      </c>
      <c r="AX2666" s="7">
        <v>0</v>
      </c>
      <c r="AY2666" s="7">
        <v>25550067</v>
      </c>
      <c r="AZ2666" s="7">
        <v>0</v>
      </c>
      <c r="BA2666" s="7">
        <v>294668.95500000002</v>
      </c>
      <c r="BB2666" s="7">
        <v>0</v>
      </c>
      <c r="BC2666" s="7">
        <v>0</v>
      </c>
      <c r="BD2666" s="7">
        <v>0.01</v>
      </c>
      <c r="BE2666" s="7">
        <v>28063.69</v>
      </c>
      <c r="BF2666" s="7">
        <v>0</v>
      </c>
      <c r="BG2666" s="7">
        <v>863539.36788242252</v>
      </c>
      <c r="BH2666" s="7">
        <v>50935</v>
      </c>
      <c r="BI2666" s="7">
        <v>470275</v>
      </c>
      <c r="BJ2666" s="7">
        <v>7257135.862499998</v>
      </c>
      <c r="BK2666" s="7">
        <v>3346787.6099999975</v>
      </c>
      <c r="BL2666" s="7">
        <v>576685.0033333333</v>
      </c>
      <c r="BM2666" s="7">
        <v>14488023.003333336</v>
      </c>
      <c r="BN2666" s="130">
        <v>0.879</v>
      </c>
      <c r="BO2666" s="131">
        <v>1.8292930000000001E-3</v>
      </c>
      <c r="BP2666" s="161">
        <v>46528.657202159426</v>
      </c>
      <c r="BQ2666" s="162">
        <v>25952968</v>
      </c>
      <c r="BR2666" s="161">
        <v>347444</v>
      </c>
      <c r="BS2666" s="163">
        <v>0</v>
      </c>
      <c r="BT2666" s="163">
        <v>4463945.5099999979</v>
      </c>
      <c r="BU2666" s="161">
        <v>40116071.810000002</v>
      </c>
      <c r="BV2666" s="161">
        <v>2714489.31</v>
      </c>
      <c r="BW2666" s="165">
        <v>15774887.699999997</v>
      </c>
      <c r="BX2666" s="161">
        <v>347444</v>
      </c>
    </row>
    <row r="2667" spans="1:76" ht="14.45" x14ac:dyDescent="0.3">
      <c r="A2667" s="164" t="s">
        <v>2343</v>
      </c>
      <c r="B2667" s="6" t="s">
        <v>147</v>
      </c>
      <c r="C2667" s="6" t="s">
        <v>168</v>
      </c>
      <c r="D2667" s="6"/>
      <c r="E2667" s="6"/>
      <c r="F2667" s="24" t="str">
        <f>+Tabela1[[#This Row],[WK]]&amp;Tabela1[[#This Row],[PK]]&amp;Tabela1[[#This Row],[GK]]</f>
        <v>1821</v>
      </c>
      <c r="G2667" s="6" t="s">
        <v>2524</v>
      </c>
      <c r="H2667" s="7">
        <v>658886894.85159743</v>
      </c>
      <c r="I2667" s="8">
        <v>1.371</v>
      </c>
      <c r="J2667" s="7">
        <v>903333932.84000003</v>
      </c>
      <c r="K2667" s="15">
        <v>0.02</v>
      </c>
      <c r="L2667" s="7">
        <v>18066678.656800002</v>
      </c>
      <c r="M2667" s="7">
        <v>12076756.656800002</v>
      </c>
      <c r="N2667" s="9">
        <v>2.0161792852728304</v>
      </c>
      <c r="O2667" s="7">
        <v>15214303</v>
      </c>
      <c r="P2667" s="8">
        <v>1.2949999999999999</v>
      </c>
      <c r="Q2667" s="7">
        <v>19702523</v>
      </c>
      <c r="R2667" s="8">
        <v>1.7000000000000001E-2</v>
      </c>
      <c r="S2667" s="7">
        <v>334942.891</v>
      </c>
      <c r="T2667" s="7">
        <v>-75183.108999999997</v>
      </c>
      <c r="U2667" s="9">
        <v>-0.18331710011069768</v>
      </c>
      <c r="V2667" s="7">
        <v>12001573.547800001</v>
      </c>
      <c r="W2667" s="9">
        <v>1.8752318026052306</v>
      </c>
      <c r="X2667" s="7">
        <v>36870929.359999999</v>
      </c>
      <c r="Y2667" s="7">
        <v>12372510</v>
      </c>
      <c r="Z2667" s="7">
        <v>2515313.36</v>
      </c>
      <c r="AA2667" s="7">
        <v>945680</v>
      </c>
      <c r="AB2667" s="7">
        <v>14941339</v>
      </c>
      <c r="AC2667" s="7">
        <v>6096087</v>
      </c>
      <c r="AD2667" s="7">
        <v>24869355.812199999</v>
      </c>
      <c r="AE2667" s="7">
        <v>0</v>
      </c>
      <c r="AF2667" s="7">
        <v>18066678.656800002</v>
      </c>
      <c r="AG2667" s="7">
        <v>334942.891</v>
      </c>
      <c r="AH2667" s="7">
        <v>24869355.812199999</v>
      </c>
      <c r="AI2667" s="7">
        <v>5008999</v>
      </c>
      <c r="AJ2667" s="7">
        <v>142127</v>
      </c>
      <c r="AK2667" s="7">
        <v>15612392</v>
      </c>
      <c r="AL2667" s="7">
        <v>1370483</v>
      </c>
      <c r="AM2667" s="7">
        <v>1144593</v>
      </c>
      <c r="AN2667" s="7">
        <v>0</v>
      </c>
      <c r="AO2667" s="7">
        <v>0</v>
      </c>
      <c r="AP2667" s="7">
        <v>15724798</v>
      </c>
      <c r="AQ2667" s="7">
        <v>19891</v>
      </c>
      <c r="AR2667" s="7">
        <v>5989922</v>
      </c>
      <c r="AS2667" s="7">
        <v>410126</v>
      </c>
      <c r="AT2667" s="7">
        <v>17822566</v>
      </c>
      <c r="AU2667" s="7">
        <v>1530143</v>
      </c>
      <c r="AV2667" s="7">
        <v>1335430</v>
      </c>
      <c r="AW2667" s="7">
        <v>0</v>
      </c>
      <c r="AX2667" s="7">
        <v>0</v>
      </c>
      <c r="AY2667" s="7">
        <v>14677596</v>
      </c>
      <c r="AZ2667" s="7">
        <v>8110</v>
      </c>
      <c r="BA2667" s="7">
        <v>2515313.36</v>
      </c>
      <c r="BB2667" s="7">
        <v>6091.37</v>
      </c>
      <c r="BC2667" s="7">
        <v>1307.3499999999999</v>
      </c>
      <c r="BD2667" s="7">
        <v>74558</v>
      </c>
      <c r="BE2667" s="7">
        <v>503.72</v>
      </c>
      <c r="BF2667" s="7">
        <v>0</v>
      </c>
      <c r="BG2667" s="7">
        <v>500242</v>
      </c>
      <c r="BH2667" s="7">
        <v>25397</v>
      </c>
      <c r="BI2667" s="7">
        <v>445438</v>
      </c>
      <c r="BJ2667" s="7">
        <v>6873880.6525000017</v>
      </c>
      <c r="BK2667" s="7">
        <v>5613432.1033333344</v>
      </c>
      <c r="BL2667" s="7">
        <v>37532.959999999999</v>
      </c>
      <c r="BM2667" s="7">
        <v>4966728.2766666664</v>
      </c>
      <c r="BN2667" s="130">
        <v>0.57399999999999995</v>
      </c>
      <c r="BO2667" s="131">
        <v>1.2037373E-3</v>
      </c>
      <c r="BP2667" s="161">
        <v>30617.446024869154</v>
      </c>
      <c r="BQ2667" s="162">
        <v>14941339</v>
      </c>
      <c r="BR2667" s="161">
        <v>1068659</v>
      </c>
      <c r="BS2667" s="163">
        <v>0</v>
      </c>
      <c r="BT2667" s="163">
        <v>3571574.4799999967</v>
      </c>
      <c r="BU2667" s="161">
        <v>18066678.66</v>
      </c>
      <c r="BV2667" s="161">
        <v>334942.89</v>
      </c>
      <c r="BW2667" s="165">
        <v>28440930.289999995</v>
      </c>
      <c r="BX2667" s="161">
        <v>1068659</v>
      </c>
    </row>
    <row r="2668" spans="1:76" ht="14.45" x14ac:dyDescent="0.3">
      <c r="A2668" s="164" t="s">
        <v>2343</v>
      </c>
      <c r="B2668" s="6" t="s">
        <v>161</v>
      </c>
      <c r="C2668" s="6" t="s">
        <v>33</v>
      </c>
      <c r="D2668" s="6"/>
      <c r="E2668" s="6"/>
      <c r="F2668" s="24" t="str">
        <f>+Tabela1[[#This Row],[WK]]&amp;Tabela1[[#This Row],[PK]]&amp;Tabela1[[#This Row],[GK]]</f>
        <v>2001</v>
      </c>
      <c r="G2668" s="6" t="s">
        <v>2525</v>
      </c>
      <c r="H2668" s="7">
        <v>1581719963.1666052</v>
      </c>
      <c r="I2668" s="8">
        <v>1.371</v>
      </c>
      <c r="J2668" s="7">
        <v>2168538069.5100002</v>
      </c>
      <c r="K2668" s="15">
        <v>0.02</v>
      </c>
      <c r="L2668" s="7">
        <v>43370761.390200004</v>
      </c>
      <c r="M2668" s="7">
        <v>24665051.390200004</v>
      </c>
      <c r="N2668" s="9">
        <v>1.3185840788828653</v>
      </c>
      <c r="O2668" s="7">
        <v>144040771</v>
      </c>
      <c r="P2668" s="8">
        <v>1.2949999999999999</v>
      </c>
      <c r="Q2668" s="7">
        <v>186532800</v>
      </c>
      <c r="R2668" s="8">
        <v>1.7000000000000001E-2</v>
      </c>
      <c r="S2668" s="7">
        <v>3171057.6</v>
      </c>
      <c r="T2668" s="7">
        <v>2421783.6</v>
      </c>
      <c r="U2668" s="9">
        <v>3.2321735439905832</v>
      </c>
      <c r="V2668" s="7">
        <v>27086834.990200005</v>
      </c>
      <c r="W2668" s="9">
        <v>1.3922825631827815</v>
      </c>
      <c r="X2668" s="7">
        <v>70589817.694078803</v>
      </c>
      <c r="Y2668" s="7">
        <v>12309161</v>
      </c>
      <c r="Z2668" s="7">
        <v>3834768.84</v>
      </c>
      <c r="AA2668" s="7">
        <v>1980636.8540787958</v>
      </c>
      <c r="AB2668" s="7">
        <v>46820662</v>
      </c>
      <c r="AC2668" s="7">
        <v>5644589</v>
      </c>
      <c r="AD2668" s="7">
        <v>43502982.70387879</v>
      </c>
      <c r="AE2668" s="7">
        <v>0</v>
      </c>
      <c r="AF2668" s="7">
        <v>43370761.390200004</v>
      </c>
      <c r="AG2668" s="7">
        <v>3171057.6</v>
      </c>
      <c r="AH2668" s="7">
        <v>43502982.70387879</v>
      </c>
      <c r="AI2668" s="7">
        <v>15642419</v>
      </c>
      <c r="AJ2668" s="7">
        <v>529137</v>
      </c>
      <c r="AK2668" s="7">
        <v>12788631</v>
      </c>
      <c r="AL2668" s="7">
        <v>5188200</v>
      </c>
      <c r="AM2668" s="7">
        <v>1648771</v>
      </c>
      <c r="AN2668" s="7">
        <v>0</v>
      </c>
      <c r="AO2668" s="7">
        <v>0</v>
      </c>
      <c r="AP2668" s="7">
        <v>45495590</v>
      </c>
      <c r="AQ2668" s="7">
        <v>0</v>
      </c>
      <c r="AR2668" s="7">
        <v>18705710</v>
      </c>
      <c r="AS2668" s="7">
        <v>749274</v>
      </c>
      <c r="AT2668" s="7">
        <v>15002098</v>
      </c>
      <c r="AU2668" s="7">
        <v>5795934</v>
      </c>
      <c r="AV2668" s="7">
        <v>1919366</v>
      </c>
      <c r="AW2668" s="7">
        <v>0</v>
      </c>
      <c r="AX2668" s="7">
        <v>0</v>
      </c>
      <c r="AY2668" s="7">
        <v>46026215</v>
      </c>
      <c r="AZ2668" s="7">
        <v>0</v>
      </c>
      <c r="BA2668" s="7">
        <v>3834768.84</v>
      </c>
      <c r="BB2668" s="7">
        <v>9574.7199999999993</v>
      </c>
      <c r="BC2668" s="7">
        <v>3569.89</v>
      </c>
      <c r="BD2668" s="7">
        <v>93183.14</v>
      </c>
      <c r="BE2668" s="7">
        <v>27387.599999999999</v>
      </c>
      <c r="BF2668" s="7">
        <v>0</v>
      </c>
      <c r="BG2668" s="7">
        <v>923114.85407879576</v>
      </c>
      <c r="BH2668" s="7">
        <v>54449</v>
      </c>
      <c r="BI2668" s="7">
        <v>1057522</v>
      </c>
      <c r="BJ2668" s="7">
        <v>16319406.758333333</v>
      </c>
      <c r="BK2668" s="7">
        <v>10460892.503333334</v>
      </c>
      <c r="BL2668" s="7">
        <v>2192065.8166666664</v>
      </c>
      <c r="BM2668" s="7">
        <v>19049925.386666667</v>
      </c>
      <c r="BN2668" s="130">
        <v>0.75900000000000001</v>
      </c>
      <c r="BO2668" s="131">
        <v>2.3019532999999999E-3</v>
      </c>
      <c r="BP2668" s="161">
        <v>58550.926435329427</v>
      </c>
      <c r="BQ2668" s="162">
        <v>46820662</v>
      </c>
      <c r="BR2668" s="161">
        <v>954672</v>
      </c>
      <c r="BS2668" s="163">
        <v>0</v>
      </c>
      <c r="BT2668" s="163">
        <v>4108467.3059211969</v>
      </c>
      <c r="BU2668" s="161">
        <v>43370761.390000001</v>
      </c>
      <c r="BV2668" s="161">
        <v>3171057.6</v>
      </c>
      <c r="BW2668" s="165">
        <v>47611450.0059212</v>
      </c>
      <c r="BX2668" s="161">
        <v>954672</v>
      </c>
    </row>
    <row r="2669" spans="1:76" ht="14.45" x14ac:dyDescent="0.3">
      <c r="A2669" s="164" t="s">
        <v>2343</v>
      </c>
      <c r="B2669" s="6" t="s">
        <v>161</v>
      </c>
      <c r="C2669" s="6" t="s">
        <v>32</v>
      </c>
      <c r="D2669" s="6"/>
      <c r="E2669" s="6"/>
      <c r="F2669" s="24" t="str">
        <f>+Tabela1[[#This Row],[WK]]&amp;Tabela1[[#This Row],[PK]]&amp;Tabela1[[#This Row],[GK]]</f>
        <v>2002</v>
      </c>
      <c r="G2669" s="6" t="s">
        <v>2526</v>
      </c>
      <c r="H2669" s="7">
        <v>5116543531.0107908</v>
      </c>
      <c r="I2669" s="8">
        <v>1.371</v>
      </c>
      <c r="J2669" s="7">
        <v>7014781181.0299988</v>
      </c>
      <c r="K2669" s="15">
        <v>0.02</v>
      </c>
      <c r="L2669" s="7">
        <v>140295623.62059999</v>
      </c>
      <c r="M2669" s="7">
        <v>76691786.620599985</v>
      </c>
      <c r="N2669" s="9">
        <v>1.2057729570717564</v>
      </c>
      <c r="O2669" s="7">
        <v>663191302</v>
      </c>
      <c r="P2669" s="8">
        <v>1.2949999999999999</v>
      </c>
      <c r="Q2669" s="7">
        <v>858832734</v>
      </c>
      <c r="R2669" s="8">
        <v>1.7000000000000001E-2</v>
      </c>
      <c r="S2669" s="7">
        <v>14600156.478</v>
      </c>
      <c r="T2669" s="7">
        <v>12540043.478</v>
      </c>
      <c r="U2669" s="9">
        <v>6.0870658444463972</v>
      </c>
      <c r="V2669" s="7">
        <v>89231830.09859997</v>
      </c>
      <c r="W2669" s="9">
        <v>1.3589165759690054</v>
      </c>
      <c r="X2669" s="7">
        <v>62236187.912819862</v>
      </c>
      <c r="Y2669" s="7">
        <v>34663170</v>
      </c>
      <c r="Z2669" s="7">
        <v>3464413.2250000006</v>
      </c>
      <c r="AA2669" s="7">
        <v>5728024.6878198646</v>
      </c>
      <c r="AB2669" s="7">
        <v>18380580</v>
      </c>
      <c r="AC2669" s="7">
        <v>0</v>
      </c>
      <c r="AD2669" s="7">
        <v>0</v>
      </c>
      <c r="AE2669" s="7">
        <v>-3318894.7037253114</v>
      </c>
      <c r="AF2669" s="7">
        <v>136976728.91687468</v>
      </c>
      <c r="AG2669" s="7">
        <v>14600156.478</v>
      </c>
      <c r="AH2669" s="7">
        <v>0</v>
      </c>
      <c r="AI2669" s="7">
        <v>53187922</v>
      </c>
      <c r="AJ2669" s="7">
        <v>1637268</v>
      </c>
      <c r="AK2669" s="7">
        <v>16870218</v>
      </c>
      <c r="AL2669" s="7">
        <v>10003588</v>
      </c>
      <c r="AM2669" s="7">
        <v>2673898</v>
      </c>
      <c r="AN2669" s="7">
        <v>0</v>
      </c>
      <c r="AO2669" s="7">
        <v>0</v>
      </c>
      <c r="AP2669" s="7">
        <v>17857266</v>
      </c>
      <c r="AQ2669" s="7">
        <v>0</v>
      </c>
      <c r="AR2669" s="7">
        <v>63603837</v>
      </c>
      <c r="AS2669" s="7">
        <v>2060113</v>
      </c>
      <c r="AT2669" s="7">
        <v>17936519</v>
      </c>
      <c r="AU2669" s="7">
        <v>10696621</v>
      </c>
      <c r="AV2669" s="7">
        <v>2004292</v>
      </c>
      <c r="AW2669" s="7">
        <v>0</v>
      </c>
      <c r="AX2669" s="7">
        <v>0</v>
      </c>
      <c r="AY2669" s="7">
        <v>18095759</v>
      </c>
      <c r="AZ2669" s="7">
        <v>0</v>
      </c>
      <c r="BA2669" s="7">
        <v>3464413.2250000006</v>
      </c>
      <c r="BB2669" s="7">
        <v>5844.58</v>
      </c>
      <c r="BC2669" s="7">
        <v>3451.29</v>
      </c>
      <c r="BD2669" s="7">
        <v>75041.16</v>
      </c>
      <c r="BE2669" s="7">
        <v>78436.13</v>
      </c>
      <c r="BF2669" s="7">
        <v>734</v>
      </c>
      <c r="BG2669" s="7">
        <v>2676929.6878198651</v>
      </c>
      <c r="BH2669" s="7">
        <v>157896</v>
      </c>
      <c r="BI2669" s="7">
        <v>3051095</v>
      </c>
      <c r="BJ2669" s="7">
        <v>47083668.658333339</v>
      </c>
      <c r="BK2669" s="7">
        <v>34276789.046666674</v>
      </c>
      <c r="BL2669" s="7">
        <v>2476087.77</v>
      </c>
      <c r="BM2669" s="7">
        <v>46275342.906666659</v>
      </c>
      <c r="BN2669" s="130">
        <v>0.93799999999999994</v>
      </c>
      <c r="BO2669" s="131">
        <v>6.2028754000000002E-3</v>
      </c>
      <c r="BP2669" s="161">
        <v>157772.13841630117</v>
      </c>
      <c r="BQ2669" s="162">
        <v>18380580</v>
      </c>
      <c r="BR2669" s="161">
        <v>5720478</v>
      </c>
      <c r="BS2669" s="163">
        <v>17045152.114874661</v>
      </c>
      <c r="BT2669" s="163">
        <v>0</v>
      </c>
      <c r="BU2669" s="161">
        <v>119931576.8</v>
      </c>
      <c r="BV2669" s="161">
        <v>14600156.48</v>
      </c>
      <c r="BW2669" s="165">
        <v>0</v>
      </c>
      <c r="BX2669" s="161">
        <v>5720478</v>
      </c>
    </row>
    <row r="2670" spans="1:76" ht="14.45" x14ac:dyDescent="0.3">
      <c r="A2670" s="164" t="s">
        <v>2343</v>
      </c>
      <c r="B2670" s="6" t="s">
        <v>161</v>
      </c>
      <c r="C2670" s="6" t="s">
        <v>37</v>
      </c>
      <c r="D2670" s="6"/>
      <c r="E2670" s="6"/>
      <c r="F2670" s="24" t="str">
        <f>+Tabela1[[#This Row],[WK]]&amp;Tabela1[[#This Row],[PK]]&amp;Tabela1[[#This Row],[GK]]</f>
        <v>2003</v>
      </c>
      <c r="G2670" s="6" t="s">
        <v>2527</v>
      </c>
      <c r="H2670" s="7">
        <v>1555985223.4452131</v>
      </c>
      <c r="I2670" s="8">
        <v>1.371</v>
      </c>
      <c r="J2670" s="7">
        <v>2133255741.3399999</v>
      </c>
      <c r="K2670" s="15">
        <v>0.02</v>
      </c>
      <c r="L2670" s="7">
        <v>42665114.826799996</v>
      </c>
      <c r="M2670" s="7">
        <v>25926068.826799996</v>
      </c>
      <c r="N2670" s="9">
        <v>1.5488378983366193</v>
      </c>
      <c r="O2670" s="7">
        <v>462731831</v>
      </c>
      <c r="P2670" s="8">
        <v>1.2949999999999999</v>
      </c>
      <c r="Q2670" s="7">
        <v>599237722</v>
      </c>
      <c r="R2670" s="8">
        <v>1.7000000000000001E-2</v>
      </c>
      <c r="S2670" s="7">
        <v>10187041.274</v>
      </c>
      <c r="T2670" s="7">
        <v>9342771.2740000002</v>
      </c>
      <c r="U2670" s="9">
        <v>11.066094109704242</v>
      </c>
      <c r="V2670" s="7">
        <v>35268840.100799993</v>
      </c>
      <c r="W2670" s="9">
        <v>2.0058127887140285</v>
      </c>
      <c r="X2670" s="7">
        <v>45586048.508456111</v>
      </c>
      <c r="Y2670" s="7">
        <v>11927926</v>
      </c>
      <c r="Z2670" s="7">
        <v>168653.45</v>
      </c>
      <c r="AA2670" s="7">
        <v>1544107.0584561126</v>
      </c>
      <c r="AB2670" s="7">
        <v>27644034</v>
      </c>
      <c r="AC2670" s="7">
        <v>4301328</v>
      </c>
      <c r="AD2670" s="7">
        <v>10317208.407656115</v>
      </c>
      <c r="AE2670" s="7">
        <v>0</v>
      </c>
      <c r="AF2670" s="7">
        <v>42665114.826799996</v>
      </c>
      <c r="AG2670" s="7">
        <v>10187041.274</v>
      </c>
      <c r="AH2670" s="7">
        <v>10317208.407656115</v>
      </c>
      <c r="AI2670" s="7">
        <v>13997820</v>
      </c>
      <c r="AJ2670" s="7">
        <v>826466</v>
      </c>
      <c r="AK2670" s="7">
        <v>6002621</v>
      </c>
      <c r="AL2670" s="7">
        <v>7464312</v>
      </c>
      <c r="AM2670" s="7">
        <v>1468220</v>
      </c>
      <c r="AN2670" s="7">
        <v>0</v>
      </c>
      <c r="AO2670" s="7">
        <v>0</v>
      </c>
      <c r="AP2670" s="7">
        <v>27328609</v>
      </c>
      <c r="AQ2670" s="7">
        <v>0</v>
      </c>
      <c r="AR2670" s="7">
        <v>16739046</v>
      </c>
      <c r="AS2670" s="7">
        <v>844270</v>
      </c>
      <c r="AT2670" s="7">
        <v>6824085</v>
      </c>
      <c r="AU2670" s="7">
        <v>8493781</v>
      </c>
      <c r="AV2670" s="7">
        <v>1373832</v>
      </c>
      <c r="AW2670" s="7">
        <v>0</v>
      </c>
      <c r="AX2670" s="7">
        <v>0</v>
      </c>
      <c r="AY2670" s="7">
        <v>27215379</v>
      </c>
      <c r="AZ2670" s="7">
        <v>0</v>
      </c>
      <c r="BA2670" s="7">
        <v>168653.45</v>
      </c>
      <c r="BB2670" s="7">
        <v>0</v>
      </c>
      <c r="BC2670" s="7">
        <v>92.12</v>
      </c>
      <c r="BD2670" s="7">
        <v>4479.8</v>
      </c>
      <c r="BE2670" s="7">
        <v>6488.5</v>
      </c>
      <c r="BF2670" s="7">
        <v>0</v>
      </c>
      <c r="BG2670" s="7">
        <v>857792.05845611275</v>
      </c>
      <c r="BH2670" s="7">
        <v>50596</v>
      </c>
      <c r="BI2670" s="7">
        <v>686315</v>
      </c>
      <c r="BJ2670" s="7">
        <v>10591007.019166667</v>
      </c>
      <c r="BK2670" s="7">
        <v>6251472.543333333</v>
      </c>
      <c r="BL2670" s="7">
        <v>2642985.0966666667</v>
      </c>
      <c r="BM2670" s="7">
        <v>12072167.710000001</v>
      </c>
      <c r="BN2670" s="130">
        <v>0.93600000000000005</v>
      </c>
      <c r="BO2670" s="131">
        <v>2.1204161E-3</v>
      </c>
      <c r="BP2670" s="161">
        <v>53933.468276830754</v>
      </c>
      <c r="BQ2670" s="162">
        <v>27644034</v>
      </c>
      <c r="BR2670" s="161">
        <v>1053532</v>
      </c>
      <c r="BS2670" s="163">
        <v>0</v>
      </c>
      <c r="BT2670" s="163">
        <v>4374560.491543889</v>
      </c>
      <c r="BU2670" s="161">
        <v>42665114.829999998</v>
      </c>
      <c r="BV2670" s="161">
        <v>10187041.27</v>
      </c>
      <c r="BW2670" s="165">
        <v>14691768.901543889</v>
      </c>
      <c r="BX2670" s="161">
        <v>1053532</v>
      </c>
    </row>
    <row r="2671" spans="1:76" ht="14.45" x14ac:dyDescent="0.3">
      <c r="A2671" s="164" t="s">
        <v>2343</v>
      </c>
      <c r="B2671" s="6" t="s">
        <v>161</v>
      </c>
      <c r="C2671" s="6" t="s">
        <v>39</v>
      </c>
      <c r="D2671" s="6"/>
      <c r="E2671" s="6"/>
      <c r="F2671" s="24" t="str">
        <f>+Tabela1[[#This Row],[WK]]&amp;Tabela1[[#This Row],[PK]]&amp;Tabela1[[#This Row],[GK]]</f>
        <v>2004</v>
      </c>
      <c r="G2671" s="6" t="s">
        <v>2528</v>
      </c>
      <c r="H2671" s="7">
        <v>1090385353.1672013</v>
      </c>
      <c r="I2671" s="8">
        <v>1.371</v>
      </c>
      <c r="J2671" s="7">
        <v>1494918319.1900001</v>
      </c>
      <c r="K2671" s="15">
        <v>0.02</v>
      </c>
      <c r="L2671" s="7">
        <v>29898366.3838</v>
      </c>
      <c r="M2671" s="7">
        <v>18555154.3838</v>
      </c>
      <c r="N2671" s="9">
        <v>1.6357936697118947</v>
      </c>
      <c r="O2671" s="7">
        <v>163909151</v>
      </c>
      <c r="P2671" s="8">
        <v>1.2949999999999999</v>
      </c>
      <c r="Q2671" s="7">
        <v>212262350</v>
      </c>
      <c r="R2671" s="8">
        <v>1.7000000000000001E-2</v>
      </c>
      <c r="S2671" s="7">
        <v>3608459.95</v>
      </c>
      <c r="T2671" s="7">
        <v>3177062.95</v>
      </c>
      <c r="U2671" s="9">
        <v>7.3645921274371409</v>
      </c>
      <c r="V2671" s="7">
        <v>21732217.333799999</v>
      </c>
      <c r="W2671" s="9">
        <v>1.8456848404732589</v>
      </c>
      <c r="X2671" s="7">
        <v>60790247.239041813</v>
      </c>
      <c r="Y2671" s="7">
        <v>16860982</v>
      </c>
      <c r="Z2671" s="7">
        <v>1399105.4000000001</v>
      </c>
      <c r="AA2671" s="7">
        <v>1390139.8390418137</v>
      </c>
      <c r="AB2671" s="7">
        <v>35221564</v>
      </c>
      <c r="AC2671" s="7">
        <v>5918456</v>
      </c>
      <c r="AD2671" s="7">
        <v>39058029.905241817</v>
      </c>
      <c r="AE2671" s="7">
        <v>0</v>
      </c>
      <c r="AF2671" s="7">
        <v>29898366.3838</v>
      </c>
      <c r="AG2671" s="7">
        <v>3608459.95</v>
      </c>
      <c r="AH2671" s="7">
        <v>39058029.905241817</v>
      </c>
      <c r="AI2671" s="7">
        <v>9485620</v>
      </c>
      <c r="AJ2671" s="7">
        <v>428577</v>
      </c>
      <c r="AK2671" s="7">
        <v>16524661</v>
      </c>
      <c r="AL2671" s="7">
        <v>3272304</v>
      </c>
      <c r="AM2671" s="7">
        <v>810213</v>
      </c>
      <c r="AN2671" s="7">
        <v>0</v>
      </c>
      <c r="AO2671" s="7">
        <v>0</v>
      </c>
      <c r="AP2671" s="7">
        <v>34602788</v>
      </c>
      <c r="AQ2671" s="7">
        <v>15913</v>
      </c>
      <c r="AR2671" s="7">
        <v>11343212</v>
      </c>
      <c r="AS2671" s="7">
        <v>431397</v>
      </c>
      <c r="AT2671" s="7">
        <v>17356527</v>
      </c>
      <c r="AU2671" s="7">
        <v>3755539</v>
      </c>
      <c r="AV2671" s="7">
        <v>1381785</v>
      </c>
      <c r="AW2671" s="7">
        <v>0</v>
      </c>
      <c r="AX2671" s="7">
        <v>0</v>
      </c>
      <c r="AY2671" s="7">
        <v>34642160</v>
      </c>
      <c r="AZ2671" s="7">
        <v>9732</v>
      </c>
      <c r="BA2671" s="7">
        <v>1399105.4000000001</v>
      </c>
      <c r="BB2671" s="7">
        <v>6673.63</v>
      </c>
      <c r="BC2671" s="7">
        <v>195.72</v>
      </c>
      <c r="BD2671" s="7">
        <v>10936.49</v>
      </c>
      <c r="BE2671" s="7">
        <v>21088.62</v>
      </c>
      <c r="BF2671" s="7">
        <v>0</v>
      </c>
      <c r="BG2671" s="7">
        <v>749728.83904181386</v>
      </c>
      <c r="BH2671" s="7">
        <v>44222</v>
      </c>
      <c r="BI2671" s="7">
        <v>640411</v>
      </c>
      <c r="BJ2671" s="7">
        <v>9882652.0616666656</v>
      </c>
      <c r="BK2671" s="7">
        <v>6297586.166666666</v>
      </c>
      <c r="BL2671" s="7">
        <v>29650.543333333335</v>
      </c>
      <c r="BM2671" s="7">
        <v>14280962.493333334</v>
      </c>
      <c r="BN2671" s="130">
        <v>0.63900000000000001</v>
      </c>
      <c r="BO2671" s="131">
        <v>1.9701498999999999E-3</v>
      </c>
      <c r="BP2671" s="161">
        <v>50111.39817167529</v>
      </c>
      <c r="BQ2671" s="162">
        <v>35221564</v>
      </c>
      <c r="BR2671" s="161">
        <v>2926040</v>
      </c>
      <c r="BS2671" s="163">
        <v>0</v>
      </c>
      <c r="BT2671" s="163">
        <v>3281535.7609581947</v>
      </c>
      <c r="BU2671" s="161">
        <v>29898366.379999999</v>
      </c>
      <c r="BV2671" s="161">
        <v>3608459.95</v>
      </c>
      <c r="BW2671" s="165">
        <v>42339565.670958191</v>
      </c>
      <c r="BX2671" s="161">
        <v>2926040</v>
      </c>
    </row>
    <row r="2672" spans="1:76" ht="14.45" x14ac:dyDescent="0.3">
      <c r="A2672" s="164" t="s">
        <v>2343</v>
      </c>
      <c r="B2672" s="6" t="s">
        <v>161</v>
      </c>
      <c r="C2672" s="6" t="s">
        <v>42</v>
      </c>
      <c r="D2672" s="6"/>
      <c r="E2672" s="6"/>
      <c r="F2672" s="24" t="str">
        <f>+Tabela1[[#This Row],[WK]]&amp;Tabela1[[#This Row],[PK]]&amp;Tabela1[[#This Row],[GK]]</f>
        <v>2005</v>
      </c>
      <c r="G2672" s="6" t="s">
        <v>2529</v>
      </c>
      <c r="H2672" s="7">
        <v>1277926349.1785984</v>
      </c>
      <c r="I2672" s="8">
        <v>1.371</v>
      </c>
      <c r="J2672" s="7">
        <v>1752037024.7000003</v>
      </c>
      <c r="K2672" s="15">
        <v>0.02</v>
      </c>
      <c r="L2672" s="7">
        <v>35040740.494000003</v>
      </c>
      <c r="M2672" s="7">
        <v>23003450.494000003</v>
      </c>
      <c r="N2672" s="9">
        <v>1.9110157264633487</v>
      </c>
      <c r="O2672" s="7">
        <v>247213392</v>
      </c>
      <c r="P2672" s="8">
        <v>1.2949999999999999</v>
      </c>
      <c r="Q2672" s="7">
        <v>320141342</v>
      </c>
      <c r="R2672" s="8">
        <v>1.7000000000000001E-2</v>
      </c>
      <c r="S2672" s="7">
        <v>5442402.8140000002</v>
      </c>
      <c r="T2672" s="7">
        <v>4619658.8140000002</v>
      </c>
      <c r="U2672" s="9">
        <v>5.614940751922834</v>
      </c>
      <c r="V2672" s="7">
        <v>27623109.308000006</v>
      </c>
      <c r="W2672" s="9">
        <v>2.1479810479505734</v>
      </c>
      <c r="X2672" s="7">
        <v>40428948.541093856</v>
      </c>
      <c r="Y2672" s="7">
        <v>13942652</v>
      </c>
      <c r="Z2672" s="7">
        <v>3989570.7250000001</v>
      </c>
      <c r="AA2672" s="7">
        <v>1146880.816093856</v>
      </c>
      <c r="AB2672" s="7">
        <v>21349845</v>
      </c>
      <c r="AC2672" s="7">
        <v>0</v>
      </c>
      <c r="AD2672" s="7">
        <v>12805839.233093854</v>
      </c>
      <c r="AE2672" s="7">
        <v>0</v>
      </c>
      <c r="AF2672" s="7">
        <v>35040740.494000003</v>
      </c>
      <c r="AG2672" s="7">
        <v>5442402.8140000002</v>
      </c>
      <c r="AH2672" s="7">
        <v>12805839.233093854</v>
      </c>
      <c r="AI2672" s="7">
        <v>10066035</v>
      </c>
      <c r="AJ2672" s="7">
        <v>722622</v>
      </c>
      <c r="AK2672" s="7">
        <v>7117407</v>
      </c>
      <c r="AL2672" s="7">
        <v>6041500</v>
      </c>
      <c r="AM2672" s="7">
        <v>1500610</v>
      </c>
      <c r="AN2672" s="7">
        <v>0</v>
      </c>
      <c r="AO2672" s="7">
        <v>0</v>
      </c>
      <c r="AP2672" s="7">
        <v>20165249</v>
      </c>
      <c r="AQ2672" s="7">
        <v>0</v>
      </c>
      <c r="AR2672" s="7">
        <v>12037290</v>
      </c>
      <c r="AS2672" s="7">
        <v>822744</v>
      </c>
      <c r="AT2672" s="7">
        <v>8723174</v>
      </c>
      <c r="AU2672" s="7">
        <v>6904078</v>
      </c>
      <c r="AV2672" s="7">
        <v>1464931</v>
      </c>
      <c r="AW2672" s="7">
        <v>0</v>
      </c>
      <c r="AX2672" s="7">
        <v>0</v>
      </c>
      <c r="AY2672" s="7">
        <v>20717536</v>
      </c>
      <c r="AZ2672" s="7">
        <v>0</v>
      </c>
      <c r="BA2672" s="7">
        <v>3989570.7250000001</v>
      </c>
      <c r="BB2672" s="7">
        <v>10528.83</v>
      </c>
      <c r="BC2672" s="7">
        <v>12362.77</v>
      </c>
      <c r="BD2672" s="7">
        <v>76446.009999999995</v>
      </c>
      <c r="BE2672" s="7">
        <v>4264.2299999999996</v>
      </c>
      <c r="BF2672" s="7">
        <v>0</v>
      </c>
      <c r="BG2672" s="7">
        <v>658093.816093856</v>
      </c>
      <c r="BH2672" s="7">
        <v>38817</v>
      </c>
      <c r="BI2672" s="7">
        <v>488787</v>
      </c>
      <c r="BJ2672" s="7">
        <v>7542831.1333333328</v>
      </c>
      <c r="BK2672" s="7">
        <v>1246817.9266666658</v>
      </c>
      <c r="BL2672" s="7">
        <v>8268991.7133333338</v>
      </c>
      <c r="BM2672" s="7">
        <v>8646069.4000000004</v>
      </c>
      <c r="BN2672" s="130">
        <v>0.83899999999999997</v>
      </c>
      <c r="BO2672" s="131">
        <v>1.8121744000000001E-3</v>
      </c>
      <c r="BP2672" s="161">
        <v>46093.239772506058</v>
      </c>
      <c r="BQ2672" s="162">
        <v>21349845</v>
      </c>
      <c r="BR2672" s="161">
        <v>183305</v>
      </c>
      <c r="BS2672" s="163">
        <v>0</v>
      </c>
      <c r="BT2672" s="163">
        <v>1564075.4589061439</v>
      </c>
      <c r="BU2672" s="161">
        <v>35040740.490000002</v>
      </c>
      <c r="BV2672" s="161">
        <v>5442402.8099999996</v>
      </c>
      <c r="BW2672" s="165">
        <v>14369914.688906144</v>
      </c>
      <c r="BX2672" s="161">
        <v>183305</v>
      </c>
    </row>
    <row r="2673" spans="1:76" ht="14.45" x14ac:dyDescent="0.3">
      <c r="A2673" s="164" t="s">
        <v>2343</v>
      </c>
      <c r="B2673" s="6" t="s">
        <v>161</v>
      </c>
      <c r="C2673" s="6" t="s">
        <v>44</v>
      </c>
      <c r="D2673" s="6"/>
      <c r="E2673" s="6"/>
      <c r="F2673" s="24" t="str">
        <f>+Tabela1[[#This Row],[WK]]&amp;Tabela1[[#This Row],[PK]]&amp;Tabela1[[#This Row],[GK]]</f>
        <v>2006</v>
      </c>
      <c r="G2673" s="6" t="s">
        <v>2530</v>
      </c>
      <c r="H2673" s="7">
        <v>772892728.20299828</v>
      </c>
      <c r="I2673" s="8">
        <v>1.371</v>
      </c>
      <c r="J2673" s="7">
        <v>1059635930.3599999</v>
      </c>
      <c r="K2673" s="15">
        <v>0.02</v>
      </c>
      <c r="L2673" s="7">
        <v>21192718.607199997</v>
      </c>
      <c r="M2673" s="7">
        <v>13015634.607199997</v>
      </c>
      <c r="N2673" s="9">
        <v>1.591720790345311</v>
      </c>
      <c r="O2673" s="7">
        <v>58128479</v>
      </c>
      <c r="P2673" s="8">
        <v>1.2949999999999999</v>
      </c>
      <c r="Q2673" s="7">
        <v>75276381</v>
      </c>
      <c r="R2673" s="8">
        <v>1.7000000000000001E-2</v>
      </c>
      <c r="S2673" s="7">
        <v>1279698.4770000002</v>
      </c>
      <c r="T2673" s="7">
        <v>1062891.4770000002</v>
      </c>
      <c r="U2673" s="9">
        <v>4.9024776736913482</v>
      </c>
      <c r="V2673" s="7">
        <v>14078526.084199999</v>
      </c>
      <c r="W2673" s="9">
        <v>1.677234798998462</v>
      </c>
      <c r="X2673" s="7">
        <v>42807534.31380672</v>
      </c>
      <c r="Y2673" s="7">
        <v>16006493</v>
      </c>
      <c r="Z2673" s="7">
        <v>191272.44500000001</v>
      </c>
      <c r="AA2673" s="7">
        <v>1426230.8688067198</v>
      </c>
      <c r="AB2673" s="7">
        <v>11552734</v>
      </c>
      <c r="AC2673" s="7">
        <v>13630804</v>
      </c>
      <c r="AD2673" s="7">
        <v>28729008.229606725</v>
      </c>
      <c r="AE2673" s="7">
        <v>0</v>
      </c>
      <c r="AF2673" s="7">
        <v>21192718.607199997</v>
      </c>
      <c r="AG2673" s="7">
        <v>1279698.4770000002</v>
      </c>
      <c r="AH2673" s="7">
        <v>28729008.229606725</v>
      </c>
      <c r="AI2673" s="7">
        <v>6837986</v>
      </c>
      <c r="AJ2673" s="7">
        <v>167140</v>
      </c>
      <c r="AK2673" s="7">
        <v>20286648</v>
      </c>
      <c r="AL2673" s="7">
        <v>3591227</v>
      </c>
      <c r="AM2673" s="7">
        <v>1713550</v>
      </c>
      <c r="AN2673" s="7">
        <v>0</v>
      </c>
      <c r="AO2673" s="7">
        <v>0</v>
      </c>
      <c r="AP2673" s="7">
        <v>11409172</v>
      </c>
      <c r="AQ2673" s="7">
        <v>0</v>
      </c>
      <c r="AR2673" s="7">
        <v>8177084</v>
      </c>
      <c r="AS2673" s="7">
        <v>216807</v>
      </c>
      <c r="AT2673" s="7">
        <v>20724249</v>
      </c>
      <c r="AU2673" s="7">
        <v>4133481</v>
      </c>
      <c r="AV2673" s="7">
        <v>1963666</v>
      </c>
      <c r="AW2673" s="7">
        <v>0</v>
      </c>
      <c r="AX2673" s="7">
        <v>0</v>
      </c>
      <c r="AY2673" s="7">
        <v>11373263</v>
      </c>
      <c r="AZ2673" s="7">
        <v>0</v>
      </c>
      <c r="BA2673" s="7">
        <v>191272.44500000001</v>
      </c>
      <c r="BB2673" s="7">
        <v>0</v>
      </c>
      <c r="BC2673" s="7">
        <v>197.81</v>
      </c>
      <c r="BD2673" s="7">
        <v>0</v>
      </c>
      <c r="BE2673" s="7">
        <v>6789.47</v>
      </c>
      <c r="BF2673" s="7">
        <v>15162.33</v>
      </c>
      <c r="BG2673" s="7">
        <v>605282.86880671966</v>
      </c>
      <c r="BH2673" s="7">
        <v>35702</v>
      </c>
      <c r="BI2673" s="7">
        <v>820948</v>
      </c>
      <c r="BJ2673" s="7">
        <v>12668646.525</v>
      </c>
      <c r="BK2673" s="7">
        <v>8613138.4033333343</v>
      </c>
      <c r="BL2673" s="7">
        <v>1708464.7066666663</v>
      </c>
      <c r="BM2673" s="7">
        <v>12805103.073333332</v>
      </c>
      <c r="BN2673" s="130">
        <v>0.56100000000000005</v>
      </c>
      <c r="BO2673" s="131">
        <v>1.5051105E-3</v>
      </c>
      <c r="BP2673" s="161">
        <v>38282.971959532711</v>
      </c>
      <c r="BQ2673" s="162">
        <v>11552734</v>
      </c>
      <c r="BR2673" s="161">
        <v>4105931</v>
      </c>
      <c r="BS2673" s="163">
        <v>0</v>
      </c>
      <c r="BT2673" s="163">
        <v>3493055.1899999976</v>
      </c>
      <c r="BU2673" s="161">
        <v>21192718.609999999</v>
      </c>
      <c r="BV2673" s="161">
        <v>1279698.48</v>
      </c>
      <c r="BW2673" s="165">
        <v>32222063.419999998</v>
      </c>
      <c r="BX2673" s="161">
        <v>4105931</v>
      </c>
    </row>
    <row r="2674" spans="1:76" ht="14.45" x14ac:dyDescent="0.3">
      <c r="A2674" s="164" t="s">
        <v>2343</v>
      </c>
      <c r="B2674" s="6" t="s">
        <v>161</v>
      </c>
      <c r="C2674" s="6" t="s">
        <v>51</v>
      </c>
      <c r="D2674" s="6"/>
      <c r="E2674" s="6"/>
      <c r="F2674" s="24" t="str">
        <f>+Tabela1[[#This Row],[WK]]&amp;Tabela1[[#This Row],[PK]]&amp;Tabela1[[#This Row],[GK]]</f>
        <v>2007</v>
      </c>
      <c r="G2674" s="6" t="s">
        <v>2531</v>
      </c>
      <c r="H2674" s="7">
        <v>1106636013.8263955</v>
      </c>
      <c r="I2674" s="8">
        <v>1.371</v>
      </c>
      <c r="J2674" s="7">
        <v>1517197974.9300001</v>
      </c>
      <c r="K2674" s="15">
        <v>0.02</v>
      </c>
      <c r="L2674" s="7">
        <v>30343959.498600002</v>
      </c>
      <c r="M2674" s="7">
        <v>18449698.498600002</v>
      </c>
      <c r="N2674" s="9">
        <v>1.5511428998068904</v>
      </c>
      <c r="O2674" s="7">
        <v>98777928</v>
      </c>
      <c r="P2674" s="8">
        <v>1.2949999999999999</v>
      </c>
      <c r="Q2674" s="7">
        <v>127917417</v>
      </c>
      <c r="R2674" s="8">
        <v>1.7000000000000001E-2</v>
      </c>
      <c r="S2674" s="7">
        <v>2174596.0890000002</v>
      </c>
      <c r="T2674" s="7">
        <v>1890077.0890000002</v>
      </c>
      <c r="U2674" s="9">
        <v>6.6430610574337745</v>
      </c>
      <c r="V2674" s="7">
        <v>20339775.587600004</v>
      </c>
      <c r="W2674" s="9">
        <v>1.670099598449106</v>
      </c>
      <c r="X2674" s="7">
        <v>14309575.286516182</v>
      </c>
      <c r="Y2674" s="7">
        <v>7628175</v>
      </c>
      <c r="Z2674" s="7">
        <v>453040.52499999997</v>
      </c>
      <c r="AA2674" s="7">
        <v>1702045.7615161818</v>
      </c>
      <c r="AB2674" s="7">
        <v>1667076</v>
      </c>
      <c r="AC2674" s="7">
        <v>2859238</v>
      </c>
      <c r="AD2674" s="7">
        <v>2859238</v>
      </c>
      <c r="AE2674" s="7">
        <v>0</v>
      </c>
      <c r="AF2674" s="7">
        <v>30343959.498600002</v>
      </c>
      <c r="AG2674" s="7">
        <v>2174596.0890000002</v>
      </c>
      <c r="AH2674" s="7">
        <v>2859238</v>
      </c>
      <c r="AI2674" s="7">
        <v>9946429</v>
      </c>
      <c r="AJ2674" s="7">
        <v>278093</v>
      </c>
      <c r="AK2674" s="7">
        <v>9670713</v>
      </c>
      <c r="AL2674" s="7">
        <v>6248238</v>
      </c>
      <c r="AM2674" s="7">
        <v>1488231</v>
      </c>
      <c r="AN2674" s="7">
        <v>0</v>
      </c>
      <c r="AO2674" s="7">
        <v>0</v>
      </c>
      <c r="AP2674" s="7">
        <v>1517556</v>
      </c>
      <c r="AQ2674" s="7">
        <v>0</v>
      </c>
      <c r="AR2674" s="7">
        <v>11894261</v>
      </c>
      <c r="AS2674" s="7">
        <v>284519</v>
      </c>
      <c r="AT2674" s="7">
        <v>11245737</v>
      </c>
      <c r="AU2674" s="7">
        <v>7115023</v>
      </c>
      <c r="AV2674" s="7">
        <v>1788552</v>
      </c>
      <c r="AW2674" s="7">
        <v>0</v>
      </c>
      <c r="AX2674" s="7">
        <v>0</v>
      </c>
      <c r="AY2674" s="7">
        <v>1653542</v>
      </c>
      <c r="AZ2674" s="7">
        <v>0</v>
      </c>
      <c r="BA2674" s="7">
        <v>453040.52499999997</v>
      </c>
      <c r="BB2674" s="7">
        <v>372.46</v>
      </c>
      <c r="BC2674" s="7">
        <v>593.41</v>
      </c>
      <c r="BD2674" s="7">
        <v>0</v>
      </c>
      <c r="BE2674" s="7">
        <v>21660.85</v>
      </c>
      <c r="BF2674" s="7">
        <v>18845.5</v>
      </c>
      <c r="BG2674" s="7">
        <v>841041.76151618187</v>
      </c>
      <c r="BH2674" s="7">
        <v>49608</v>
      </c>
      <c r="BI2674" s="7">
        <v>861004</v>
      </c>
      <c r="BJ2674" s="7">
        <v>13286767.310833339</v>
      </c>
      <c r="BK2674" s="7">
        <v>6634893.4400000051</v>
      </c>
      <c r="BL2674" s="7">
        <v>551012.02666666673</v>
      </c>
      <c r="BM2674" s="7">
        <v>25505471.429999996</v>
      </c>
      <c r="BN2674" s="130">
        <v>0.77800000000000002</v>
      </c>
      <c r="BO2674" s="131">
        <v>1.5703465E-3</v>
      </c>
      <c r="BP2674" s="161">
        <v>39942.271318900464</v>
      </c>
      <c r="BQ2674" s="162">
        <v>1667076</v>
      </c>
      <c r="BR2674" s="161">
        <v>1045884</v>
      </c>
      <c r="BS2674" s="163">
        <v>0</v>
      </c>
      <c r="BT2674" s="163">
        <v>3152476.2123999926</v>
      </c>
      <c r="BU2674" s="161">
        <v>30343959.5</v>
      </c>
      <c r="BV2674" s="161">
        <v>2174596.09</v>
      </c>
      <c r="BW2674" s="165">
        <v>6011714.2123999931</v>
      </c>
      <c r="BX2674" s="161">
        <v>1045884</v>
      </c>
    </row>
    <row r="2675" spans="1:76" ht="14.45" x14ac:dyDescent="0.3">
      <c r="A2675" s="164" t="s">
        <v>2343</v>
      </c>
      <c r="B2675" s="6" t="s">
        <v>161</v>
      </c>
      <c r="C2675" s="6" t="s">
        <v>75</v>
      </c>
      <c r="D2675" s="6"/>
      <c r="E2675" s="6"/>
      <c r="F2675" s="24" t="str">
        <f>+Tabela1[[#This Row],[WK]]&amp;Tabela1[[#This Row],[PK]]&amp;Tabela1[[#This Row],[GK]]</f>
        <v>2008</v>
      </c>
      <c r="G2675" s="6" t="s">
        <v>2532</v>
      </c>
      <c r="H2675" s="7">
        <v>781451841.40079701</v>
      </c>
      <c r="I2675" s="8">
        <v>1.371</v>
      </c>
      <c r="J2675" s="7">
        <v>1071370474.5599999</v>
      </c>
      <c r="K2675" s="15">
        <v>0.02</v>
      </c>
      <c r="L2675" s="7">
        <v>21427409.4912</v>
      </c>
      <c r="M2675" s="7">
        <v>14020300.4912</v>
      </c>
      <c r="N2675" s="9">
        <v>1.8928168184375307</v>
      </c>
      <c r="O2675" s="7">
        <v>64909612</v>
      </c>
      <c r="P2675" s="8">
        <v>1.2949999999999999</v>
      </c>
      <c r="Q2675" s="7">
        <v>84057948</v>
      </c>
      <c r="R2675" s="8">
        <v>1.7000000000000001E-2</v>
      </c>
      <c r="S2675" s="7">
        <v>1428985.1160000002</v>
      </c>
      <c r="T2675" s="7">
        <v>1215960.1160000002</v>
      </c>
      <c r="U2675" s="9">
        <v>5.7080629785236479</v>
      </c>
      <c r="V2675" s="7">
        <v>15236260.6072</v>
      </c>
      <c r="W2675" s="9">
        <v>1.9994741046810989</v>
      </c>
      <c r="X2675" s="7">
        <v>46179119.896482483</v>
      </c>
      <c r="Y2675" s="7">
        <v>13407336</v>
      </c>
      <c r="Z2675" s="7">
        <v>5880355.5999999996</v>
      </c>
      <c r="AA2675" s="7">
        <v>1047961.2964824854</v>
      </c>
      <c r="AB2675" s="7">
        <v>25817767</v>
      </c>
      <c r="AC2675" s="7">
        <v>25700</v>
      </c>
      <c r="AD2675" s="7">
        <v>30942859.289282482</v>
      </c>
      <c r="AE2675" s="7">
        <v>0</v>
      </c>
      <c r="AF2675" s="7">
        <v>21427409.4912</v>
      </c>
      <c r="AG2675" s="7">
        <v>1428985.1160000002</v>
      </c>
      <c r="AH2675" s="7">
        <v>30942859.289282482</v>
      </c>
      <c r="AI2675" s="7">
        <v>6194103</v>
      </c>
      <c r="AJ2675" s="7">
        <v>163588</v>
      </c>
      <c r="AK2675" s="7">
        <v>10622848</v>
      </c>
      <c r="AL2675" s="7">
        <v>5383128</v>
      </c>
      <c r="AM2675" s="7">
        <v>1709105</v>
      </c>
      <c r="AN2675" s="7">
        <v>0</v>
      </c>
      <c r="AO2675" s="7">
        <v>0</v>
      </c>
      <c r="AP2675" s="7">
        <v>24941015</v>
      </c>
      <c r="AQ2675" s="7">
        <v>0</v>
      </c>
      <c r="AR2675" s="7">
        <v>7407109</v>
      </c>
      <c r="AS2675" s="7">
        <v>213025</v>
      </c>
      <c r="AT2675" s="7">
        <v>11070668</v>
      </c>
      <c r="AU2675" s="7">
        <v>6220518</v>
      </c>
      <c r="AV2675" s="7">
        <v>974169</v>
      </c>
      <c r="AW2675" s="7">
        <v>0</v>
      </c>
      <c r="AX2675" s="7">
        <v>0</v>
      </c>
      <c r="AY2675" s="7">
        <v>25417730</v>
      </c>
      <c r="AZ2675" s="7">
        <v>0</v>
      </c>
      <c r="BA2675" s="7">
        <v>5880355.5999999996</v>
      </c>
      <c r="BB2675" s="7">
        <v>39868.559999999998</v>
      </c>
      <c r="BC2675" s="7">
        <v>129.49</v>
      </c>
      <c r="BD2675" s="7">
        <v>4416.76</v>
      </c>
      <c r="BE2675" s="7">
        <v>18756.28</v>
      </c>
      <c r="BF2675" s="7">
        <v>0</v>
      </c>
      <c r="BG2675" s="7">
        <v>633358.29648248537</v>
      </c>
      <c r="BH2675" s="7">
        <v>37358</v>
      </c>
      <c r="BI2675" s="7">
        <v>414603</v>
      </c>
      <c r="BJ2675" s="7">
        <v>6398033.3966666674</v>
      </c>
      <c r="BK2675" s="7">
        <v>0</v>
      </c>
      <c r="BL2675" s="7">
        <v>6386434.8700000001</v>
      </c>
      <c r="BM2675" s="7">
        <v>12819263.846666669</v>
      </c>
      <c r="BN2675" s="130">
        <v>0.60499999999999998</v>
      </c>
      <c r="BO2675" s="131">
        <v>1.4184625000000001E-3</v>
      </c>
      <c r="BP2675" s="161">
        <v>36079.051612740877</v>
      </c>
      <c r="BQ2675" s="162">
        <v>25817767</v>
      </c>
      <c r="BR2675" s="161">
        <v>1963369</v>
      </c>
      <c r="BS2675" s="163">
        <v>0</v>
      </c>
      <c r="BT2675" s="163">
        <v>3467334.1035175174</v>
      </c>
      <c r="BU2675" s="161">
        <v>21427409.489999998</v>
      </c>
      <c r="BV2675" s="161">
        <v>1428985.12</v>
      </c>
      <c r="BW2675" s="165">
        <v>34410193.393517517</v>
      </c>
      <c r="BX2675" s="161">
        <v>1963369</v>
      </c>
    </row>
    <row r="2676" spans="1:76" ht="14.45" x14ac:dyDescent="0.3">
      <c r="A2676" s="164" t="s">
        <v>2343</v>
      </c>
      <c r="B2676" s="6" t="s">
        <v>161</v>
      </c>
      <c r="C2676" s="6" t="s">
        <v>77</v>
      </c>
      <c r="D2676" s="6"/>
      <c r="E2676" s="6"/>
      <c r="F2676" s="24" t="str">
        <f>+Tabela1[[#This Row],[WK]]&amp;Tabela1[[#This Row],[PK]]&amp;Tabela1[[#This Row],[GK]]</f>
        <v>2009</v>
      </c>
      <c r="G2676" s="6" t="s">
        <v>2533</v>
      </c>
      <c r="H2676" s="7">
        <v>499498987.31639928</v>
      </c>
      <c r="I2676" s="8">
        <v>1.371</v>
      </c>
      <c r="J2676" s="7">
        <v>684813111.60000002</v>
      </c>
      <c r="K2676" s="15">
        <v>0.02</v>
      </c>
      <c r="L2676" s="7">
        <v>13696262.232000001</v>
      </c>
      <c r="M2676" s="7">
        <v>8656599.2320000008</v>
      </c>
      <c r="N2676" s="9">
        <v>1.7176940664484908</v>
      </c>
      <c r="O2676" s="7">
        <v>85741552</v>
      </c>
      <c r="P2676" s="8">
        <v>1.2949999999999999</v>
      </c>
      <c r="Q2676" s="7">
        <v>111035309</v>
      </c>
      <c r="R2676" s="8">
        <v>1.7000000000000001E-2</v>
      </c>
      <c r="S2676" s="7">
        <v>1887600.253</v>
      </c>
      <c r="T2676" s="7">
        <v>1678414.253</v>
      </c>
      <c r="U2676" s="9">
        <v>8.0235496304724023</v>
      </c>
      <c r="V2676" s="7">
        <v>10335013.485000001</v>
      </c>
      <c r="W2676" s="9">
        <v>1.9690056781972582</v>
      </c>
      <c r="X2676" s="7">
        <v>21749037.300000001</v>
      </c>
      <c r="Y2676" s="7">
        <v>6688721</v>
      </c>
      <c r="Z2676" s="7">
        <v>1855153.3</v>
      </c>
      <c r="AA2676" s="7">
        <v>991825</v>
      </c>
      <c r="AB2676" s="7">
        <v>7327580</v>
      </c>
      <c r="AC2676" s="7">
        <v>4885758</v>
      </c>
      <c r="AD2676" s="7">
        <v>11414023.814999999</v>
      </c>
      <c r="AE2676" s="7">
        <v>0</v>
      </c>
      <c r="AF2676" s="7">
        <v>13696262.232000001</v>
      </c>
      <c r="AG2676" s="7">
        <v>1887600.253</v>
      </c>
      <c r="AH2676" s="7">
        <v>11414023.814999999</v>
      </c>
      <c r="AI2676" s="7">
        <v>4214356</v>
      </c>
      <c r="AJ2676" s="7">
        <v>116252</v>
      </c>
      <c r="AK2676" s="7">
        <v>6070589</v>
      </c>
      <c r="AL2676" s="7">
        <v>3317614</v>
      </c>
      <c r="AM2676" s="7">
        <v>2134480</v>
      </c>
      <c r="AN2676" s="7">
        <v>0</v>
      </c>
      <c r="AO2676" s="7">
        <v>0</v>
      </c>
      <c r="AP2676" s="7">
        <v>6251924</v>
      </c>
      <c r="AQ2676" s="7">
        <v>0</v>
      </c>
      <c r="AR2676" s="7">
        <v>5039663</v>
      </c>
      <c r="AS2676" s="7">
        <v>209186</v>
      </c>
      <c r="AT2676" s="7">
        <v>6408971</v>
      </c>
      <c r="AU2676" s="7">
        <v>3728885</v>
      </c>
      <c r="AV2676" s="7">
        <v>3020285</v>
      </c>
      <c r="AW2676" s="7">
        <v>0</v>
      </c>
      <c r="AX2676" s="7">
        <v>0</v>
      </c>
      <c r="AY2676" s="7">
        <v>7208795</v>
      </c>
      <c r="AZ2676" s="7">
        <v>0</v>
      </c>
      <c r="BA2676" s="7">
        <v>1855153.3</v>
      </c>
      <c r="BB2676" s="7">
        <v>5196.97</v>
      </c>
      <c r="BC2676" s="7">
        <v>557.9</v>
      </c>
      <c r="BD2676" s="7">
        <v>44764.36</v>
      </c>
      <c r="BE2676" s="7">
        <v>14140.28</v>
      </c>
      <c r="BF2676" s="7">
        <v>0</v>
      </c>
      <c r="BG2676" s="7">
        <v>500242</v>
      </c>
      <c r="BH2676" s="7">
        <v>18645</v>
      </c>
      <c r="BI2676" s="7">
        <v>491583</v>
      </c>
      <c r="BJ2676" s="7">
        <v>7585971.1358333342</v>
      </c>
      <c r="BK2676" s="7">
        <v>2693690.8266666681</v>
      </c>
      <c r="BL2676" s="7">
        <v>931736.58333333337</v>
      </c>
      <c r="BM2676" s="7">
        <v>17705648.07</v>
      </c>
      <c r="BN2676" s="130">
        <v>0.67200000000000004</v>
      </c>
      <c r="BO2676" s="131">
        <v>8.7119349999999999E-4</v>
      </c>
      <c r="BP2676" s="161">
        <v>22159.087643618099</v>
      </c>
      <c r="BQ2676" s="162">
        <v>7327580</v>
      </c>
      <c r="BR2676" s="161">
        <v>1114795</v>
      </c>
      <c r="BS2676" s="163">
        <v>0</v>
      </c>
      <c r="BT2676" s="163">
        <v>2405751.6999999993</v>
      </c>
      <c r="BU2676" s="161">
        <v>13696262.23</v>
      </c>
      <c r="BV2676" s="161">
        <v>1887600.25</v>
      </c>
      <c r="BW2676" s="165">
        <v>13819775.52</v>
      </c>
      <c r="BX2676" s="161">
        <v>1114795</v>
      </c>
    </row>
    <row r="2677" spans="1:76" ht="14.45" x14ac:dyDescent="0.3">
      <c r="A2677" s="164" t="s">
        <v>2343</v>
      </c>
      <c r="B2677" s="6" t="s">
        <v>161</v>
      </c>
      <c r="C2677" s="6" t="s">
        <v>90</v>
      </c>
      <c r="D2677" s="6"/>
      <c r="E2677" s="6"/>
      <c r="F2677" s="24" t="str">
        <f>+Tabela1[[#This Row],[WK]]&amp;Tabela1[[#This Row],[PK]]&amp;Tabela1[[#This Row],[GK]]</f>
        <v>2010</v>
      </c>
      <c r="G2677" s="6" t="s">
        <v>2534</v>
      </c>
      <c r="H2677" s="7">
        <v>988854351.6817987</v>
      </c>
      <c r="I2677" s="8">
        <v>1.371</v>
      </c>
      <c r="J2677" s="7">
        <v>1355719316.1500001</v>
      </c>
      <c r="K2677" s="15">
        <v>0.02</v>
      </c>
      <c r="L2677" s="7">
        <v>27114386.323000003</v>
      </c>
      <c r="M2677" s="7">
        <v>17070082.323000003</v>
      </c>
      <c r="N2677" s="9">
        <v>1.6994788611535456</v>
      </c>
      <c r="O2677" s="7">
        <v>36596956</v>
      </c>
      <c r="P2677" s="8">
        <v>1.2949999999999999</v>
      </c>
      <c r="Q2677" s="7">
        <v>47393058</v>
      </c>
      <c r="R2677" s="8">
        <v>1.7000000000000001E-2</v>
      </c>
      <c r="S2677" s="7">
        <v>805681.98600000003</v>
      </c>
      <c r="T2677" s="7">
        <v>340428.98600000003</v>
      </c>
      <c r="U2677" s="9">
        <v>0.73170723455840159</v>
      </c>
      <c r="V2677" s="7">
        <v>17410511.309000004</v>
      </c>
      <c r="W2677" s="9">
        <v>1.6566360798081217</v>
      </c>
      <c r="X2677" s="7">
        <v>45133542.724018991</v>
      </c>
      <c r="Y2677" s="7">
        <v>13576168</v>
      </c>
      <c r="Z2677" s="7">
        <v>680714.05499999993</v>
      </c>
      <c r="AA2677" s="7">
        <v>1732962.6690189941</v>
      </c>
      <c r="AB2677" s="7">
        <v>25159168</v>
      </c>
      <c r="AC2677" s="7">
        <v>3984530</v>
      </c>
      <c r="AD2677" s="7">
        <v>27723031.415018987</v>
      </c>
      <c r="AE2677" s="7">
        <v>0</v>
      </c>
      <c r="AF2677" s="7">
        <v>27114386.323000003</v>
      </c>
      <c r="AG2677" s="7">
        <v>805681.98600000003</v>
      </c>
      <c r="AH2677" s="7">
        <v>27723031.415018987</v>
      </c>
      <c r="AI2677" s="7">
        <v>8399425</v>
      </c>
      <c r="AJ2677" s="7">
        <v>404267</v>
      </c>
      <c r="AK2677" s="7">
        <v>7851443</v>
      </c>
      <c r="AL2677" s="7">
        <v>6833737</v>
      </c>
      <c r="AM2677" s="7">
        <v>1887020</v>
      </c>
      <c r="AN2677" s="7">
        <v>0</v>
      </c>
      <c r="AO2677" s="7">
        <v>0</v>
      </c>
      <c r="AP2677" s="7">
        <v>23963083</v>
      </c>
      <c r="AQ2677" s="7">
        <v>0</v>
      </c>
      <c r="AR2677" s="7">
        <v>10044304</v>
      </c>
      <c r="AS2677" s="7">
        <v>465253</v>
      </c>
      <c r="AT2677" s="7">
        <v>9004517</v>
      </c>
      <c r="AU2677" s="7">
        <v>7664211</v>
      </c>
      <c r="AV2677" s="7">
        <v>2417362</v>
      </c>
      <c r="AW2677" s="7">
        <v>0</v>
      </c>
      <c r="AX2677" s="7">
        <v>0</v>
      </c>
      <c r="AY2677" s="7">
        <v>24519374</v>
      </c>
      <c r="AZ2677" s="7">
        <v>0</v>
      </c>
      <c r="BA2677" s="7">
        <v>680714.05499999993</v>
      </c>
      <c r="BB2677" s="7">
        <v>0</v>
      </c>
      <c r="BC2677" s="7">
        <v>249.41</v>
      </c>
      <c r="BD2677" s="7">
        <v>30032.82</v>
      </c>
      <c r="BE2677" s="7">
        <v>3088.77</v>
      </c>
      <c r="BF2677" s="7">
        <v>19.149999999999999</v>
      </c>
      <c r="BG2677" s="7">
        <v>688932.66901899397</v>
      </c>
      <c r="BH2677" s="7">
        <v>40636</v>
      </c>
      <c r="BI2677" s="7">
        <v>1044030</v>
      </c>
      <c r="BJ2677" s="7">
        <v>16111162.439166665</v>
      </c>
      <c r="BK2677" s="7">
        <v>5701305.2199999988</v>
      </c>
      <c r="BL2677" s="7">
        <v>11416370.756666666</v>
      </c>
      <c r="BM2677" s="7">
        <v>18806687.363333333</v>
      </c>
      <c r="BN2677" s="130">
        <v>0.64600000000000002</v>
      </c>
      <c r="BO2677" s="131">
        <v>1.6231373999999999E-3</v>
      </c>
      <c r="BP2677" s="161">
        <v>41285.02501925153</v>
      </c>
      <c r="BQ2677" s="162">
        <v>25159168</v>
      </c>
      <c r="BR2677" s="161">
        <v>977157</v>
      </c>
      <c r="BS2677" s="163">
        <v>0</v>
      </c>
      <c r="BT2677" s="163">
        <v>3449078.2199999988</v>
      </c>
      <c r="BU2677" s="161">
        <v>27114386.32</v>
      </c>
      <c r="BV2677" s="161">
        <v>805681.99</v>
      </c>
      <c r="BW2677" s="165">
        <v>31172109.640000001</v>
      </c>
      <c r="BX2677" s="161">
        <v>977157</v>
      </c>
    </row>
    <row r="2678" spans="1:76" ht="14.45" x14ac:dyDescent="0.3">
      <c r="A2678" s="164" t="s">
        <v>2343</v>
      </c>
      <c r="B2678" s="6" t="s">
        <v>161</v>
      </c>
      <c r="C2678" s="6" t="s">
        <v>92</v>
      </c>
      <c r="D2678" s="6"/>
      <c r="E2678" s="6"/>
      <c r="F2678" s="24" t="str">
        <f>+Tabela1[[#This Row],[WK]]&amp;Tabela1[[#This Row],[PK]]&amp;Tabela1[[#This Row],[GK]]</f>
        <v>2011</v>
      </c>
      <c r="G2678" s="6" t="s">
        <v>2535</v>
      </c>
      <c r="H2678" s="7">
        <v>1491832824.8313997</v>
      </c>
      <c r="I2678" s="8">
        <v>1.371</v>
      </c>
      <c r="J2678" s="7">
        <v>2045302802.8399999</v>
      </c>
      <c r="K2678" s="15">
        <v>0.02</v>
      </c>
      <c r="L2678" s="7">
        <v>40906056.0568</v>
      </c>
      <c r="M2678" s="7">
        <v>26523146.0568</v>
      </c>
      <c r="N2678" s="9">
        <v>1.8440736997450446</v>
      </c>
      <c r="O2678" s="7">
        <v>112308758</v>
      </c>
      <c r="P2678" s="8">
        <v>1.2949999999999999</v>
      </c>
      <c r="Q2678" s="7">
        <v>145439841</v>
      </c>
      <c r="R2678" s="8">
        <v>1.7000000000000001E-2</v>
      </c>
      <c r="S2678" s="7">
        <v>2472477.2970000003</v>
      </c>
      <c r="T2678" s="7">
        <v>1555338.2970000003</v>
      </c>
      <c r="U2678" s="9">
        <v>1.6958588578176266</v>
      </c>
      <c r="V2678" s="7">
        <v>28078484.353799999</v>
      </c>
      <c r="W2678" s="9">
        <v>1.8351891784006704</v>
      </c>
      <c r="X2678" s="7">
        <v>91299494.516282111</v>
      </c>
      <c r="Y2678" s="7">
        <v>20151550</v>
      </c>
      <c r="Z2678" s="7">
        <v>1645358.9950000001</v>
      </c>
      <c r="AA2678" s="7">
        <v>2423402.5212821029</v>
      </c>
      <c r="AB2678" s="7">
        <v>48858322</v>
      </c>
      <c r="AC2678" s="7">
        <v>18220861</v>
      </c>
      <c r="AD2678" s="7">
        <v>63221010.162482113</v>
      </c>
      <c r="AE2678" s="7">
        <v>0</v>
      </c>
      <c r="AF2678" s="7">
        <v>40906056.0568</v>
      </c>
      <c r="AG2678" s="7">
        <v>2472477.2970000003</v>
      </c>
      <c r="AH2678" s="7">
        <v>63221010.162482113</v>
      </c>
      <c r="AI2678" s="7">
        <v>12027530</v>
      </c>
      <c r="AJ2678" s="7">
        <v>557381</v>
      </c>
      <c r="AK2678" s="7">
        <v>21577092</v>
      </c>
      <c r="AL2678" s="7">
        <v>11726663</v>
      </c>
      <c r="AM2678" s="7">
        <v>2247597</v>
      </c>
      <c r="AN2678" s="7">
        <v>0</v>
      </c>
      <c r="AO2678" s="7">
        <v>0</v>
      </c>
      <c r="AP2678" s="7">
        <v>46402665</v>
      </c>
      <c r="AQ2678" s="7">
        <v>11934</v>
      </c>
      <c r="AR2678" s="7">
        <v>14382910</v>
      </c>
      <c r="AS2678" s="7">
        <v>917139</v>
      </c>
      <c r="AT2678" s="7">
        <v>24701259</v>
      </c>
      <c r="AU2678" s="7">
        <v>13378103</v>
      </c>
      <c r="AV2678" s="7">
        <v>2473053</v>
      </c>
      <c r="AW2678" s="7">
        <v>0</v>
      </c>
      <c r="AX2678" s="7">
        <v>0</v>
      </c>
      <c r="AY2678" s="7">
        <v>48079575</v>
      </c>
      <c r="AZ2678" s="7">
        <v>4866</v>
      </c>
      <c r="BA2678" s="7">
        <v>1645358.9950000001</v>
      </c>
      <c r="BB2678" s="7">
        <v>5161.91</v>
      </c>
      <c r="BC2678" s="7">
        <v>1669.44</v>
      </c>
      <c r="BD2678" s="7">
        <v>16493.98</v>
      </c>
      <c r="BE2678" s="7">
        <v>31486.39</v>
      </c>
      <c r="BF2678" s="7">
        <v>18407.16</v>
      </c>
      <c r="BG2678" s="7">
        <v>1038349.5212821028</v>
      </c>
      <c r="BH2678" s="7">
        <v>61246</v>
      </c>
      <c r="BI2678" s="7">
        <v>1385053</v>
      </c>
      <c r="BJ2678" s="7">
        <v>21373753.581666656</v>
      </c>
      <c r="BK2678" s="7">
        <v>10568588.916666657</v>
      </c>
      <c r="BL2678" s="7">
        <v>4237399.78</v>
      </c>
      <c r="BM2678" s="7">
        <v>34745859.100000001</v>
      </c>
      <c r="BN2678" s="130">
        <v>0.65500000000000003</v>
      </c>
      <c r="BO2678" s="131">
        <v>2.4849957000000001E-3</v>
      </c>
      <c r="BP2678" s="161">
        <v>63206.669045003749</v>
      </c>
      <c r="BQ2678" s="162">
        <v>48858322</v>
      </c>
      <c r="BR2678" s="161">
        <v>1607197</v>
      </c>
      <c r="BS2678" s="163">
        <v>0</v>
      </c>
      <c r="BT2678" s="163">
        <v>3944558.4837178886</v>
      </c>
      <c r="BU2678" s="161">
        <v>40906056.060000002</v>
      </c>
      <c r="BV2678" s="161">
        <v>2472477.2999999998</v>
      </c>
      <c r="BW2678" s="165">
        <v>67165568.643717885</v>
      </c>
      <c r="BX2678" s="161">
        <v>1607197</v>
      </c>
    </row>
    <row r="2679" spans="1:76" ht="14.45" x14ac:dyDescent="0.3">
      <c r="A2679" s="164" t="s">
        <v>2343</v>
      </c>
      <c r="B2679" s="6" t="s">
        <v>161</v>
      </c>
      <c r="C2679" s="6" t="s">
        <v>93</v>
      </c>
      <c r="D2679" s="6"/>
      <c r="E2679" s="6"/>
      <c r="F2679" s="24" t="str">
        <f>+Tabela1[[#This Row],[WK]]&amp;Tabela1[[#This Row],[PK]]&amp;Tabela1[[#This Row],[GK]]</f>
        <v>2012</v>
      </c>
      <c r="G2679" s="6" t="s">
        <v>2536</v>
      </c>
      <c r="H2679" s="7">
        <v>827641764.58899915</v>
      </c>
      <c r="I2679" s="8">
        <v>1.371</v>
      </c>
      <c r="J2679" s="7">
        <v>1134696859.27</v>
      </c>
      <c r="K2679" s="15">
        <v>0.02</v>
      </c>
      <c r="L2679" s="7">
        <v>22693937.185400002</v>
      </c>
      <c r="M2679" s="7">
        <v>14389953.185400002</v>
      </c>
      <c r="N2679" s="9">
        <v>1.7328975086416354</v>
      </c>
      <c r="O2679" s="7">
        <v>27401365</v>
      </c>
      <c r="P2679" s="8">
        <v>1.2949999999999999</v>
      </c>
      <c r="Q2679" s="7">
        <v>35484769</v>
      </c>
      <c r="R2679" s="8">
        <v>1.7000000000000001E-2</v>
      </c>
      <c r="S2679" s="7">
        <v>603241.07300000009</v>
      </c>
      <c r="T2679" s="7">
        <v>374840.07300000009</v>
      </c>
      <c r="U2679" s="9">
        <v>1.6411490010989449</v>
      </c>
      <c r="V2679" s="7">
        <v>14764793.258400001</v>
      </c>
      <c r="W2679" s="9">
        <v>1.7304415188016014</v>
      </c>
      <c r="X2679" s="7">
        <v>26591521.604097404</v>
      </c>
      <c r="Y2679" s="7">
        <v>8419553</v>
      </c>
      <c r="Z2679" s="7">
        <v>2603376.4050000003</v>
      </c>
      <c r="AA2679" s="7">
        <v>1264904.199097404</v>
      </c>
      <c r="AB2679" s="7">
        <v>6577428</v>
      </c>
      <c r="AC2679" s="7">
        <v>7726260</v>
      </c>
      <c r="AD2679" s="7">
        <v>11826728.345697403</v>
      </c>
      <c r="AE2679" s="7">
        <v>0</v>
      </c>
      <c r="AF2679" s="7">
        <v>22693937.185400002</v>
      </c>
      <c r="AG2679" s="7">
        <v>603241.07300000009</v>
      </c>
      <c r="AH2679" s="7">
        <v>11826728.345697403</v>
      </c>
      <c r="AI2679" s="7">
        <v>6944104</v>
      </c>
      <c r="AJ2679" s="7">
        <v>261322</v>
      </c>
      <c r="AK2679" s="7">
        <v>6667569</v>
      </c>
      <c r="AL2679" s="7">
        <v>7937253</v>
      </c>
      <c r="AM2679" s="7">
        <v>1896183</v>
      </c>
      <c r="AN2679" s="7">
        <v>0</v>
      </c>
      <c r="AO2679" s="7">
        <v>0</v>
      </c>
      <c r="AP2679" s="7">
        <v>6653665</v>
      </c>
      <c r="AQ2679" s="7">
        <v>0</v>
      </c>
      <c r="AR2679" s="7">
        <v>8303984</v>
      </c>
      <c r="AS2679" s="7">
        <v>228401</v>
      </c>
      <c r="AT2679" s="7">
        <v>7824982</v>
      </c>
      <c r="AU2679" s="7">
        <v>9018803</v>
      </c>
      <c r="AV2679" s="7">
        <v>2110281</v>
      </c>
      <c r="AW2679" s="7">
        <v>0</v>
      </c>
      <c r="AX2679" s="7">
        <v>0</v>
      </c>
      <c r="AY2679" s="7">
        <v>6475416</v>
      </c>
      <c r="AZ2679" s="7">
        <v>0</v>
      </c>
      <c r="BA2679" s="7">
        <v>2603376.4050000003</v>
      </c>
      <c r="BB2679" s="7">
        <v>7985.01</v>
      </c>
      <c r="BC2679" s="7">
        <v>374.49</v>
      </c>
      <c r="BD2679" s="7">
        <v>69314.17</v>
      </c>
      <c r="BE2679" s="7">
        <v>348.87</v>
      </c>
      <c r="BF2679" s="7">
        <v>0</v>
      </c>
      <c r="BG2679" s="7">
        <v>587193.19909740402</v>
      </c>
      <c r="BH2679" s="7">
        <v>34635</v>
      </c>
      <c r="BI2679" s="7">
        <v>677711</v>
      </c>
      <c r="BJ2679" s="7">
        <v>10458254.991666671</v>
      </c>
      <c r="BK2679" s="7">
        <v>4557345.3166666701</v>
      </c>
      <c r="BL2679" s="7">
        <v>1143158.7766666666</v>
      </c>
      <c r="BM2679" s="7">
        <v>21317321.146666665</v>
      </c>
      <c r="BN2679" s="130">
        <v>0.82699999999999996</v>
      </c>
      <c r="BO2679" s="131">
        <v>1.0583503999999999E-3</v>
      </c>
      <c r="BP2679" s="161">
        <v>26919.483302855409</v>
      </c>
      <c r="BQ2679" s="162">
        <v>6577428</v>
      </c>
      <c r="BR2679" s="161">
        <v>814278</v>
      </c>
      <c r="BS2679" s="163">
        <v>0</v>
      </c>
      <c r="BT2679" s="163">
        <v>3129852.8959025964</v>
      </c>
      <c r="BU2679" s="161">
        <v>22693937.190000001</v>
      </c>
      <c r="BV2679" s="161">
        <v>603241.06999999995</v>
      </c>
      <c r="BW2679" s="165">
        <v>14956581.245902596</v>
      </c>
      <c r="BX2679" s="161">
        <v>814278</v>
      </c>
    </row>
    <row r="2680" spans="1:76" ht="14.45" x14ac:dyDescent="0.3">
      <c r="A2680" s="164" t="s">
        <v>2343</v>
      </c>
      <c r="B2680" s="6" t="s">
        <v>161</v>
      </c>
      <c r="C2680" s="6" t="s">
        <v>95</v>
      </c>
      <c r="D2680" s="6"/>
      <c r="E2680" s="6"/>
      <c r="F2680" s="24" t="str">
        <f>+Tabela1[[#This Row],[WK]]&amp;Tabela1[[#This Row],[PK]]&amp;Tabela1[[#This Row],[GK]]</f>
        <v>2013</v>
      </c>
      <c r="G2680" s="6" t="s">
        <v>2537</v>
      </c>
      <c r="H2680" s="7">
        <v>1396802549.1961963</v>
      </c>
      <c r="I2680" s="8">
        <v>1.371</v>
      </c>
      <c r="J2680" s="7">
        <v>1915016294.9600003</v>
      </c>
      <c r="K2680" s="15">
        <v>0.02</v>
      </c>
      <c r="L2680" s="7">
        <v>38300325.899200007</v>
      </c>
      <c r="M2680" s="7">
        <v>22052259.899200007</v>
      </c>
      <c r="N2680" s="9">
        <v>1.3572236781411404</v>
      </c>
      <c r="O2680" s="7">
        <v>407273900</v>
      </c>
      <c r="P2680" s="8">
        <v>1.2949999999999999</v>
      </c>
      <c r="Q2680" s="7">
        <v>527419700</v>
      </c>
      <c r="R2680" s="8">
        <v>1.7000000000000001E-2</v>
      </c>
      <c r="S2680" s="7">
        <v>8966134.9000000004</v>
      </c>
      <c r="T2680" s="7">
        <v>8175122.9000000004</v>
      </c>
      <c r="U2680" s="9">
        <v>10.335017547142142</v>
      </c>
      <c r="V2680" s="7">
        <v>30227382.799200006</v>
      </c>
      <c r="W2680" s="9">
        <v>1.7740034290118283</v>
      </c>
      <c r="X2680" s="7">
        <v>70988662.533313498</v>
      </c>
      <c r="Y2680" s="7">
        <v>14086954</v>
      </c>
      <c r="Z2680" s="7">
        <v>163526.44</v>
      </c>
      <c r="AA2680" s="7">
        <v>2385905.0933134956</v>
      </c>
      <c r="AB2680" s="7">
        <v>50184771</v>
      </c>
      <c r="AC2680" s="7">
        <v>4167506</v>
      </c>
      <c r="AD2680" s="7">
        <v>40761279.734113492</v>
      </c>
      <c r="AE2680" s="7">
        <v>0</v>
      </c>
      <c r="AF2680" s="7">
        <v>38300325.899200007</v>
      </c>
      <c r="AG2680" s="7">
        <v>8966134.9000000004</v>
      </c>
      <c r="AH2680" s="7">
        <v>40761279.734113492</v>
      </c>
      <c r="AI2680" s="7">
        <v>13587244</v>
      </c>
      <c r="AJ2680" s="7">
        <v>680282</v>
      </c>
      <c r="AK2680" s="7">
        <v>9089007</v>
      </c>
      <c r="AL2680" s="7">
        <v>6921751</v>
      </c>
      <c r="AM2680" s="7">
        <v>3033956</v>
      </c>
      <c r="AN2680" s="7">
        <v>0</v>
      </c>
      <c r="AO2680" s="7">
        <v>0</v>
      </c>
      <c r="AP2680" s="7">
        <v>50462517</v>
      </c>
      <c r="AQ2680" s="7">
        <v>0</v>
      </c>
      <c r="AR2680" s="7">
        <v>16248066</v>
      </c>
      <c r="AS2680" s="7">
        <v>791012</v>
      </c>
      <c r="AT2680" s="7">
        <v>9653948</v>
      </c>
      <c r="AU2680" s="7">
        <v>7900052</v>
      </c>
      <c r="AV2680" s="7">
        <v>1439300</v>
      </c>
      <c r="AW2680" s="7">
        <v>0</v>
      </c>
      <c r="AX2680" s="7">
        <v>0</v>
      </c>
      <c r="AY2680" s="7">
        <v>49270178</v>
      </c>
      <c r="AZ2680" s="7">
        <v>0</v>
      </c>
      <c r="BA2680" s="7">
        <v>163526.44</v>
      </c>
      <c r="BB2680" s="7">
        <v>962.22</v>
      </c>
      <c r="BC2680" s="7">
        <v>0</v>
      </c>
      <c r="BD2680" s="7">
        <v>0</v>
      </c>
      <c r="BE2680" s="7">
        <v>2041.52</v>
      </c>
      <c r="BF2680" s="7">
        <v>1054.24</v>
      </c>
      <c r="BG2680" s="7">
        <v>905432.09331349551</v>
      </c>
      <c r="BH2680" s="7">
        <v>53406</v>
      </c>
      <c r="BI2680" s="7">
        <v>1480473</v>
      </c>
      <c r="BJ2680" s="7">
        <v>22846257.550833344</v>
      </c>
      <c r="BK2680" s="7">
        <v>14886351.196666677</v>
      </c>
      <c r="BL2680" s="7">
        <v>332926.50333333336</v>
      </c>
      <c r="BM2680" s="7">
        <v>31173772.41</v>
      </c>
      <c r="BN2680" s="130">
        <v>0.74</v>
      </c>
      <c r="BO2680" s="131">
        <v>2.3998366E-3</v>
      </c>
      <c r="BP2680" s="161">
        <v>61040.618553342611</v>
      </c>
      <c r="BQ2680" s="162">
        <v>50184771</v>
      </c>
      <c r="BR2680" s="161">
        <v>1853623</v>
      </c>
      <c r="BS2680" s="163">
        <v>0</v>
      </c>
      <c r="BT2680" s="163">
        <v>4128438.2099999934</v>
      </c>
      <c r="BU2680" s="161">
        <v>38300325.899999999</v>
      </c>
      <c r="BV2680" s="161">
        <v>8966134.9000000004</v>
      </c>
      <c r="BW2680" s="165">
        <v>44889717.93999999</v>
      </c>
      <c r="BX2680" s="161">
        <v>1853623</v>
      </c>
    </row>
    <row r="2681" spans="1:76" ht="14.45" x14ac:dyDescent="0.3">
      <c r="A2681" s="164" t="s">
        <v>2343</v>
      </c>
      <c r="B2681" s="6" t="s">
        <v>161</v>
      </c>
      <c r="C2681" s="6" t="s">
        <v>97</v>
      </c>
      <c r="D2681" s="6"/>
      <c r="E2681" s="6"/>
      <c r="F2681" s="24" t="str">
        <f>+Tabela1[[#This Row],[WK]]&amp;Tabela1[[#This Row],[PK]]&amp;Tabela1[[#This Row],[GK]]</f>
        <v>2014</v>
      </c>
      <c r="G2681" s="6" t="s">
        <v>2538</v>
      </c>
      <c r="H2681" s="7">
        <v>1199090920.5539978</v>
      </c>
      <c r="I2681" s="8">
        <v>1.371</v>
      </c>
      <c r="J2681" s="7">
        <v>1643953652.0800002</v>
      </c>
      <c r="K2681" s="15">
        <v>0.02</v>
      </c>
      <c r="L2681" s="7">
        <v>32879073.041600004</v>
      </c>
      <c r="M2681" s="7">
        <v>18146911.041600004</v>
      </c>
      <c r="N2681" s="9">
        <v>1.2317887246691968</v>
      </c>
      <c r="O2681" s="7">
        <v>86867392</v>
      </c>
      <c r="P2681" s="8">
        <v>1.2949999999999999</v>
      </c>
      <c r="Q2681" s="7">
        <v>112493272</v>
      </c>
      <c r="R2681" s="8">
        <v>1.7000000000000001E-2</v>
      </c>
      <c r="S2681" s="7">
        <v>1912385.6240000001</v>
      </c>
      <c r="T2681" s="7">
        <v>1534979.6240000001</v>
      </c>
      <c r="U2681" s="9">
        <v>4.0671839451413065</v>
      </c>
      <c r="V2681" s="7">
        <v>19681890.665600002</v>
      </c>
      <c r="W2681" s="9">
        <v>1.3026110783312932</v>
      </c>
      <c r="X2681" s="7">
        <v>47870281.423532404</v>
      </c>
      <c r="Y2681" s="7">
        <v>10515301</v>
      </c>
      <c r="Z2681" s="7">
        <v>153534.71000000002</v>
      </c>
      <c r="AA2681" s="7">
        <v>1037353.7135324043</v>
      </c>
      <c r="AB2681" s="7">
        <v>36164092</v>
      </c>
      <c r="AC2681" s="7">
        <v>0</v>
      </c>
      <c r="AD2681" s="7">
        <v>28188390.757932398</v>
      </c>
      <c r="AE2681" s="7">
        <v>0</v>
      </c>
      <c r="AF2681" s="7">
        <v>32879073.041600004</v>
      </c>
      <c r="AG2681" s="7">
        <v>1912385.6240000001</v>
      </c>
      <c r="AH2681" s="7">
        <v>28188390.757932398</v>
      </c>
      <c r="AI2681" s="7">
        <v>12319588</v>
      </c>
      <c r="AJ2681" s="7">
        <v>343424</v>
      </c>
      <c r="AK2681" s="7">
        <v>5261054</v>
      </c>
      <c r="AL2681" s="7">
        <v>2631360</v>
      </c>
      <c r="AM2681" s="7">
        <v>367506</v>
      </c>
      <c r="AN2681" s="7">
        <v>0</v>
      </c>
      <c r="AO2681" s="7">
        <v>0</v>
      </c>
      <c r="AP2681" s="7">
        <v>35234467</v>
      </c>
      <c r="AQ2681" s="7">
        <v>27848</v>
      </c>
      <c r="AR2681" s="7">
        <v>14732162</v>
      </c>
      <c r="AS2681" s="7">
        <v>377406</v>
      </c>
      <c r="AT2681" s="7">
        <v>5198125</v>
      </c>
      <c r="AU2681" s="7">
        <v>3104790</v>
      </c>
      <c r="AV2681" s="7">
        <v>374016</v>
      </c>
      <c r="AW2681" s="7">
        <v>0</v>
      </c>
      <c r="AX2681" s="7">
        <v>0</v>
      </c>
      <c r="AY2681" s="7">
        <v>35565145</v>
      </c>
      <c r="AZ2681" s="7">
        <v>11354</v>
      </c>
      <c r="BA2681" s="7">
        <v>153534.71000000002</v>
      </c>
      <c r="BB2681" s="7">
        <v>0</v>
      </c>
      <c r="BC2681" s="7">
        <v>276.29000000000002</v>
      </c>
      <c r="BD2681" s="7">
        <v>0</v>
      </c>
      <c r="BE2681" s="7">
        <v>12780.42</v>
      </c>
      <c r="BF2681" s="7">
        <v>0</v>
      </c>
      <c r="BG2681" s="7">
        <v>701376.71353240428</v>
      </c>
      <c r="BH2681" s="7">
        <v>41370</v>
      </c>
      <c r="BI2681" s="7">
        <v>335977</v>
      </c>
      <c r="BJ2681" s="7">
        <v>5184719.3166666655</v>
      </c>
      <c r="BK2681" s="7">
        <v>3858281.5233333325</v>
      </c>
      <c r="BL2681" s="7">
        <v>22333.336666666666</v>
      </c>
      <c r="BM2681" s="7">
        <v>5261084.4999999991</v>
      </c>
      <c r="BN2681" s="130">
        <v>0.871</v>
      </c>
      <c r="BO2681" s="131">
        <v>1.5000046999999999E-3</v>
      </c>
      <c r="BP2681" s="161">
        <v>38153.103965034345</v>
      </c>
      <c r="BQ2681" s="162">
        <v>36164092</v>
      </c>
      <c r="BR2681" s="161">
        <v>1494742</v>
      </c>
      <c r="BS2681" s="163">
        <v>0</v>
      </c>
      <c r="BT2681" s="163">
        <v>1877890.5764676034</v>
      </c>
      <c r="BU2681" s="161">
        <v>32879073.039999999</v>
      </c>
      <c r="BV2681" s="161">
        <v>1912385.62</v>
      </c>
      <c r="BW2681" s="165">
        <v>30066281.336467605</v>
      </c>
      <c r="BX2681" s="161">
        <v>1494742</v>
      </c>
    </row>
    <row r="2682" spans="1:76" ht="14.45" x14ac:dyDescent="0.3">
      <c r="A2682" s="164" t="s">
        <v>2343</v>
      </c>
      <c r="B2682" s="6" t="s">
        <v>177</v>
      </c>
      <c r="C2682" s="6" t="s">
        <v>33</v>
      </c>
      <c r="D2682" s="6"/>
      <c r="E2682" s="6"/>
      <c r="F2682" s="24" t="str">
        <f>+Tabela1[[#This Row],[WK]]&amp;Tabela1[[#This Row],[PK]]&amp;Tabela1[[#This Row],[GK]]</f>
        <v>2201</v>
      </c>
      <c r="G2682" s="6" t="s">
        <v>2539</v>
      </c>
      <c r="H2682" s="7">
        <v>2315968606.0944023</v>
      </c>
      <c r="I2682" s="8">
        <v>1.371</v>
      </c>
      <c r="J2682" s="7">
        <v>3175192958.9400001</v>
      </c>
      <c r="K2682" s="15">
        <v>0.02</v>
      </c>
      <c r="L2682" s="7">
        <v>63503859.178800002</v>
      </c>
      <c r="M2682" s="7">
        <v>38235033.178800002</v>
      </c>
      <c r="N2682" s="9">
        <v>1.5131305735691876</v>
      </c>
      <c r="O2682" s="7">
        <v>578901864</v>
      </c>
      <c r="P2682" s="8">
        <v>1.2949999999999999</v>
      </c>
      <c r="Q2682" s="7">
        <v>749677914</v>
      </c>
      <c r="R2682" s="8">
        <v>1.7000000000000001E-2</v>
      </c>
      <c r="S2682" s="7">
        <v>12744524.538000001</v>
      </c>
      <c r="T2682" s="7">
        <v>10768137.538000001</v>
      </c>
      <c r="U2682" s="9">
        <v>5.4483952474894846</v>
      </c>
      <c r="V2682" s="7">
        <v>49003170.716800004</v>
      </c>
      <c r="W2682" s="9">
        <v>1.7985974533140925</v>
      </c>
      <c r="X2682" s="7">
        <v>97751226.31765914</v>
      </c>
      <c r="Y2682" s="7">
        <v>18567254</v>
      </c>
      <c r="Z2682" s="7">
        <v>1500408.35</v>
      </c>
      <c r="AA2682" s="7">
        <v>1968774.9676591312</v>
      </c>
      <c r="AB2682" s="7">
        <v>70000511</v>
      </c>
      <c r="AC2682" s="7">
        <v>5714278</v>
      </c>
      <c r="AD2682" s="7">
        <v>48748055.600859135</v>
      </c>
      <c r="AE2682" s="7">
        <v>0</v>
      </c>
      <c r="AF2682" s="7">
        <v>63503859.178800002</v>
      </c>
      <c r="AG2682" s="7">
        <v>12744524.538000001</v>
      </c>
      <c r="AH2682" s="7">
        <v>48748055.600859135</v>
      </c>
      <c r="AI2682" s="7">
        <v>21130743</v>
      </c>
      <c r="AJ2682" s="7">
        <v>1722748</v>
      </c>
      <c r="AK2682" s="7">
        <v>15642239</v>
      </c>
      <c r="AL2682" s="7">
        <v>5969177</v>
      </c>
      <c r="AM2682" s="7">
        <v>678538</v>
      </c>
      <c r="AN2682" s="7">
        <v>0</v>
      </c>
      <c r="AO2682" s="7">
        <v>0</v>
      </c>
      <c r="AP2682" s="7">
        <v>68645459</v>
      </c>
      <c r="AQ2682" s="7">
        <v>31826</v>
      </c>
      <c r="AR2682" s="7">
        <v>25268826</v>
      </c>
      <c r="AS2682" s="7">
        <v>1976387</v>
      </c>
      <c r="AT2682" s="7">
        <v>18175658</v>
      </c>
      <c r="AU2682" s="7">
        <v>6679024</v>
      </c>
      <c r="AV2682" s="7">
        <v>993153</v>
      </c>
      <c r="AW2682" s="7">
        <v>0</v>
      </c>
      <c r="AX2682" s="7">
        <v>0</v>
      </c>
      <c r="AY2682" s="7">
        <v>68860427</v>
      </c>
      <c r="AZ2682" s="7">
        <v>12976</v>
      </c>
      <c r="BA2682" s="7">
        <v>1500408.35</v>
      </c>
      <c r="BB2682" s="7">
        <v>0</v>
      </c>
      <c r="BC2682" s="7">
        <v>1041.26</v>
      </c>
      <c r="BD2682" s="7">
        <v>47949.68</v>
      </c>
      <c r="BE2682" s="7">
        <v>40054.94</v>
      </c>
      <c r="BF2682" s="7">
        <v>0</v>
      </c>
      <c r="BG2682" s="7">
        <v>1296995.9676591312</v>
      </c>
      <c r="BH2682" s="7">
        <v>76502</v>
      </c>
      <c r="BI2682" s="7">
        <v>671779</v>
      </c>
      <c r="BJ2682" s="7">
        <v>10366730.016666669</v>
      </c>
      <c r="BK2682" s="7">
        <v>6409620.6866666712</v>
      </c>
      <c r="BL2682" s="7">
        <v>377679.98666666663</v>
      </c>
      <c r="BM2682" s="7">
        <v>15073077.346666664</v>
      </c>
      <c r="BN2682" s="130">
        <v>0.92</v>
      </c>
      <c r="BO2682" s="131">
        <v>3.1122271E-3</v>
      </c>
      <c r="BP2682" s="161">
        <v>79160.501467410388</v>
      </c>
      <c r="BQ2682" s="162">
        <v>70000511</v>
      </c>
      <c r="BR2682" s="161">
        <v>1792400</v>
      </c>
      <c r="BS2682" s="163">
        <v>0</v>
      </c>
      <c r="BT2682" s="163">
        <v>3762411.4899999946</v>
      </c>
      <c r="BU2682" s="161">
        <v>63503859.18</v>
      </c>
      <c r="BV2682" s="161">
        <v>12744524.539999999</v>
      </c>
      <c r="BW2682" s="165">
        <v>52510467.089999996</v>
      </c>
      <c r="BX2682" s="161">
        <v>1792400</v>
      </c>
    </row>
    <row r="2683" spans="1:76" ht="14.45" x14ac:dyDescent="0.3">
      <c r="A2683" s="164" t="s">
        <v>2343</v>
      </c>
      <c r="B2683" s="6" t="s">
        <v>177</v>
      </c>
      <c r="C2683" s="6" t="s">
        <v>32</v>
      </c>
      <c r="D2683" s="6"/>
      <c r="E2683" s="6"/>
      <c r="F2683" s="24" t="str">
        <f>+Tabela1[[#This Row],[WK]]&amp;Tabela1[[#This Row],[PK]]&amp;Tabela1[[#This Row],[GK]]</f>
        <v>2202</v>
      </c>
      <c r="G2683" s="6" t="s">
        <v>2540</v>
      </c>
      <c r="H2683" s="7">
        <v>2878267729.5868053</v>
      </c>
      <c r="I2683" s="8">
        <v>1.371</v>
      </c>
      <c r="J2683" s="7">
        <v>3946105057.2599998</v>
      </c>
      <c r="K2683" s="15">
        <v>0.02</v>
      </c>
      <c r="L2683" s="7">
        <v>78922101.145199999</v>
      </c>
      <c r="M2683" s="7">
        <v>48570794.145199999</v>
      </c>
      <c r="N2683" s="9">
        <v>1.600286740376617</v>
      </c>
      <c r="O2683" s="7">
        <v>293739421</v>
      </c>
      <c r="P2683" s="8">
        <v>1.2949999999999999</v>
      </c>
      <c r="Q2683" s="7">
        <v>380392550</v>
      </c>
      <c r="R2683" s="8">
        <v>1.7000000000000001E-2</v>
      </c>
      <c r="S2683" s="7">
        <v>6466673.3500000006</v>
      </c>
      <c r="T2683" s="7">
        <v>5297083.3500000006</v>
      </c>
      <c r="U2683" s="9">
        <v>4.5290087552048162</v>
      </c>
      <c r="V2683" s="7">
        <v>53867877.495199993</v>
      </c>
      <c r="W2683" s="9">
        <v>1.7089576319861708</v>
      </c>
      <c r="X2683" s="7">
        <v>143895516.32132548</v>
      </c>
      <c r="Y2683" s="7">
        <v>24509207</v>
      </c>
      <c r="Z2683" s="7">
        <v>2617236.1950000003</v>
      </c>
      <c r="AA2683" s="7">
        <v>2355281.1263254667</v>
      </c>
      <c r="AB2683" s="7">
        <v>113440347</v>
      </c>
      <c r="AC2683" s="7">
        <v>973445</v>
      </c>
      <c r="AD2683" s="7">
        <v>90027638.826125488</v>
      </c>
      <c r="AE2683" s="7">
        <v>0</v>
      </c>
      <c r="AF2683" s="7">
        <v>78922101.145199999</v>
      </c>
      <c r="AG2683" s="7">
        <v>6466673.3500000006</v>
      </c>
      <c r="AH2683" s="7">
        <v>90027638.826125488</v>
      </c>
      <c r="AI2683" s="7">
        <v>25380905</v>
      </c>
      <c r="AJ2683" s="7">
        <v>1134534</v>
      </c>
      <c r="AK2683" s="7">
        <v>18446655</v>
      </c>
      <c r="AL2683" s="7">
        <v>3029517</v>
      </c>
      <c r="AM2683" s="7">
        <v>851040</v>
      </c>
      <c r="AN2683" s="7">
        <v>0</v>
      </c>
      <c r="AO2683" s="7">
        <v>0</v>
      </c>
      <c r="AP2683" s="7">
        <v>115958386</v>
      </c>
      <c r="AQ2683" s="7">
        <v>0</v>
      </c>
      <c r="AR2683" s="7">
        <v>30351307</v>
      </c>
      <c r="AS2683" s="7">
        <v>1169590</v>
      </c>
      <c r="AT2683" s="7">
        <v>22586835</v>
      </c>
      <c r="AU2683" s="7">
        <v>2975558</v>
      </c>
      <c r="AV2683" s="7">
        <v>1127394</v>
      </c>
      <c r="AW2683" s="7">
        <v>0</v>
      </c>
      <c r="AX2683" s="7">
        <v>0</v>
      </c>
      <c r="AY2683" s="7">
        <v>111676275</v>
      </c>
      <c r="AZ2683" s="7">
        <v>0</v>
      </c>
      <c r="BA2683" s="7">
        <v>2617236.1950000003</v>
      </c>
      <c r="BB2683" s="7">
        <v>4598.07</v>
      </c>
      <c r="BC2683" s="7">
        <v>572.54999999999995</v>
      </c>
      <c r="BD2683" s="7">
        <v>77073.440000000002</v>
      </c>
      <c r="BE2683" s="7">
        <v>29989.11</v>
      </c>
      <c r="BF2683" s="7">
        <v>0</v>
      </c>
      <c r="BG2683" s="7">
        <v>1627967.1263254669</v>
      </c>
      <c r="BH2683" s="7">
        <v>96024</v>
      </c>
      <c r="BI2683" s="7">
        <v>727314</v>
      </c>
      <c r="BJ2683" s="7">
        <v>11223709.133333335</v>
      </c>
      <c r="BK2683" s="7">
        <v>6801210.6766666677</v>
      </c>
      <c r="BL2683" s="7">
        <v>1025320.4700000001</v>
      </c>
      <c r="BM2683" s="7">
        <v>15639352.886666665</v>
      </c>
      <c r="BN2683" s="130">
        <v>0.746</v>
      </c>
      <c r="BO2683" s="131">
        <v>4.2986678999999998E-3</v>
      </c>
      <c r="BP2683" s="161">
        <v>109338.00610795309</v>
      </c>
      <c r="BQ2683" s="162">
        <v>113440347</v>
      </c>
      <c r="BR2683" s="161">
        <v>1316130</v>
      </c>
      <c r="BS2683" s="163">
        <v>0</v>
      </c>
      <c r="BT2683" s="163">
        <v>786675.67867451906</v>
      </c>
      <c r="BU2683" s="161">
        <v>78922101.150000006</v>
      </c>
      <c r="BV2683" s="161">
        <v>6466673.3499999996</v>
      </c>
      <c r="BW2683" s="165">
        <v>90814314.508674517</v>
      </c>
      <c r="BX2683" s="161">
        <v>1316130</v>
      </c>
    </row>
    <row r="2684" spans="1:76" ht="14.45" x14ac:dyDescent="0.3">
      <c r="A2684" s="164" t="s">
        <v>2343</v>
      </c>
      <c r="B2684" s="6" t="s">
        <v>177</v>
      </c>
      <c r="C2684" s="6" t="s">
        <v>37</v>
      </c>
      <c r="D2684" s="6"/>
      <c r="E2684" s="6"/>
      <c r="F2684" s="24" t="str">
        <f>+Tabela1[[#This Row],[WK]]&amp;Tabela1[[#This Row],[PK]]&amp;Tabela1[[#This Row],[GK]]</f>
        <v>2203</v>
      </c>
      <c r="G2684" s="6" t="s">
        <v>2541</v>
      </c>
      <c r="H2684" s="7">
        <v>1507758506.7915955</v>
      </c>
      <c r="I2684" s="8">
        <v>1.371</v>
      </c>
      <c r="J2684" s="7">
        <v>2067136912.8200002</v>
      </c>
      <c r="K2684" s="15">
        <v>0.02</v>
      </c>
      <c r="L2684" s="7">
        <v>41342738.256400004</v>
      </c>
      <c r="M2684" s="7">
        <v>27447356.256400004</v>
      </c>
      <c r="N2684" s="9">
        <v>1.9752861962629027</v>
      </c>
      <c r="O2684" s="7">
        <v>196308638</v>
      </c>
      <c r="P2684" s="8">
        <v>1.2949999999999999</v>
      </c>
      <c r="Q2684" s="7">
        <v>254219685</v>
      </c>
      <c r="R2684" s="8">
        <v>1.7000000000000001E-2</v>
      </c>
      <c r="S2684" s="7">
        <v>4321734.6450000005</v>
      </c>
      <c r="T2684" s="7">
        <v>3506014.6450000005</v>
      </c>
      <c r="U2684" s="9">
        <v>4.298061399745011</v>
      </c>
      <c r="V2684" s="7">
        <v>30953370.901400007</v>
      </c>
      <c r="W2684" s="9">
        <v>2.1040824067020951</v>
      </c>
      <c r="X2684" s="7">
        <v>97063618.740950137</v>
      </c>
      <c r="Y2684" s="7">
        <v>18999208</v>
      </c>
      <c r="Z2684" s="7">
        <v>495321.12</v>
      </c>
      <c r="AA2684" s="7">
        <v>1619653.620950141</v>
      </c>
      <c r="AB2684" s="7">
        <v>72169393</v>
      </c>
      <c r="AC2684" s="7">
        <v>3780043</v>
      </c>
      <c r="AD2684" s="7">
        <v>66110247.83955013</v>
      </c>
      <c r="AE2684" s="7">
        <v>0</v>
      </c>
      <c r="AF2684" s="7">
        <v>41342738.256400004</v>
      </c>
      <c r="AG2684" s="7">
        <v>4321734.6450000005</v>
      </c>
      <c r="AH2684" s="7">
        <v>66110247.83955013</v>
      </c>
      <c r="AI2684" s="7">
        <v>11619842</v>
      </c>
      <c r="AJ2684" s="7">
        <v>778740</v>
      </c>
      <c r="AK2684" s="7">
        <v>15336411</v>
      </c>
      <c r="AL2684" s="7">
        <v>5072387</v>
      </c>
      <c r="AM2684" s="7">
        <v>794260</v>
      </c>
      <c r="AN2684" s="7">
        <v>0</v>
      </c>
      <c r="AO2684" s="7">
        <v>0</v>
      </c>
      <c r="AP2684" s="7">
        <v>67437472</v>
      </c>
      <c r="AQ2684" s="7">
        <v>47740</v>
      </c>
      <c r="AR2684" s="7">
        <v>13895382</v>
      </c>
      <c r="AS2684" s="7">
        <v>815720</v>
      </c>
      <c r="AT2684" s="7">
        <v>17652163</v>
      </c>
      <c r="AU2684" s="7">
        <v>5818568</v>
      </c>
      <c r="AV2684" s="7">
        <v>1323352</v>
      </c>
      <c r="AW2684" s="7">
        <v>0</v>
      </c>
      <c r="AX2684" s="7">
        <v>0</v>
      </c>
      <c r="AY2684" s="7">
        <v>69735842</v>
      </c>
      <c r="AZ2684" s="7">
        <v>21085</v>
      </c>
      <c r="BA2684" s="7">
        <v>495321.12</v>
      </c>
      <c r="BB2684" s="7">
        <v>0</v>
      </c>
      <c r="BC2684" s="7">
        <v>638.79</v>
      </c>
      <c r="BD2684" s="7">
        <v>17358.32</v>
      </c>
      <c r="BE2684" s="7">
        <v>8198.2000000000007</v>
      </c>
      <c r="BF2684" s="7">
        <v>0</v>
      </c>
      <c r="BG2684" s="7">
        <v>900837.62095014111</v>
      </c>
      <c r="BH2684" s="7">
        <v>53135</v>
      </c>
      <c r="BI2684" s="7">
        <v>718816</v>
      </c>
      <c r="BJ2684" s="7">
        <v>11092567.175833331</v>
      </c>
      <c r="BK2684" s="7">
        <v>7173376.2033333313</v>
      </c>
      <c r="BL2684" s="7">
        <v>3977721.1133333333</v>
      </c>
      <c r="BM2684" s="7">
        <v>7721321.663333334</v>
      </c>
      <c r="BN2684" s="130">
        <v>0.67800000000000005</v>
      </c>
      <c r="BO2684" s="131">
        <v>2.5293293E-3</v>
      </c>
      <c r="BP2684" s="161">
        <v>64334.307527011479</v>
      </c>
      <c r="BQ2684" s="162">
        <v>72169393</v>
      </c>
      <c r="BR2684" s="161">
        <v>1405928</v>
      </c>
      <c r="BS2684" s="163">
        <v>0</v>
      </c>
      <c r="BT2684" s="163">
        <v>3893319.2590498626</v>
      </c>
      <c r="BU2684" s="161">
        <v>41342738.259999998</v>
      </c>
      <c r="BV2684" s="161">
        <v>4321734.6500000004</v>
      </c>
      <c r="BW2684" s="165">
        <v>70003567.099049866</v>
      </c>
      <c r="BX2684" s="161">
        <v>1405928</v>
      </c>
    </row>
    <row r="2685" spans="1:76" ht="14.45" x14ac:dyDescent="0.3">
      <c r="A2685" s="164" t="s">
        <v>2343</v>
      </c>
      <c r="B2685" s="6" t="s">
        <v>177</v>
      </c>
      <c r="C2685" s="6" t="s">
        <v>39</v>
      </c>
      <c r="D2685" s="6"/>
      <c r="E2685" s="6"/>
      <c r="F2685" s="24" t="str">
        <f>+Tabela1[[#This Row],[WK]]&amp;Tabela1[[#This Row],[PK]]&amp;Tabela1[[#This Row],[GK]]</f>
        <v>2204</v>
      </c>
      <c r="G2685" s="6" t="s">
        <v>2542</v>
      </c>
      <c r="H2685" s="7">
        <v>5225608444.664814</v>
      </c>
      <c r="I2685" s="8">
        <v>1.371</v>
      </c>
      <c r="J2685" s="7">
        <v>7164309177.6400003</v>
      </c>
      <c r="K2685" s="15">
        <v>0.02</v>
      </c>
      <c r="L2685" s="7">
        <v>143286183.5528</v>
      </c>
      <c r="M2685" s="7">
        <v>78373355.5528</v>
      </c>
      <c r="N2685" s="9">
        <v>1.2073631355700603</v>
      </c>
      <c r="O2685" s="7">
        <v>1844736055</v>
      </c>
      <c r="P2685" s="8">
        <v>1.2949999999999999</v>
      </c>
      <c r="Q2685" s="7">
        <v>2388933191</v>
      </c>
      <c r="R2685" s="8">
        <v>1.7000000000000001E-2</v>
      </c>
      <c r="S2685" s="7">
        <v>40611864.247000001</v>
      </c>
      <c r="T2685" s="7">
        <v>33923526.247000001</v>
      </c>
      <c r="U2685" s="9">
        <v>5.0720412525503349</v>
      </c>
      <c r="V2685" s="7">
        <v>112296881.79980001</v>
      </c>
      <c r="W2685" s="9">
        <v>1.5683666631881388</v>
      </c>
      <c r="X2685" s="7">
        <v>63688510.790604696</v>
      </c>
      <c r="Y2685" s="7">
        <v>0</v>
      </c>
      <c r="Z2685" s="7">
        <v>782668.91500000004</v>
      </c>
      <c r="AA2685" s="7">
        <v>4486604.8756046984</v>
      </c>
      <c r="AB2685" s="7">
        <v>58419237</v>
      </c>
      <c r="AC2685" s="7">
        <v>0</v>
      </c>
      <c r="AD2685" s="7">
        <v>0</v>
      </c>
      <c r="AE2685" s="7">
        <v>-16545169.686104443</v>
      </c>
      <c r="AF2685" s="7">
        <v>126741013.86669555</v>
      </c>
      <c r="AG2685" s="7">
        <v>40611864.247000001</v>
      </c>
      <c r="AH2685" s="7">
        <v>0</v>
      </c>
      <c r="AI2685" s="7">
        <v>54282549</v>
      </c>
      <c r="AJ2685" s="7">
        <v>5570710</v>
      </c>
      <c r="AK2685" s="7">
        <v>0</v>
      </c>
      <c r="AL2685" s="7">
        <v>5048113</v>
      </c>
      <c r="AM2685" s="7">
        <v>1952745</v>
      </c>
      <c r="AN2685" s="7">
        <v>0</v>
      </c>
      <c r="AO2685" s="7">
        <v>0</v>
      </c>
      <c r="AP2685" s="7">
        <v>56545535</v>
      </c>
      <c r="AQ2685" s="7">
        <v>7957</v>
      </c>
      <c r="AR2685" s="7">
        <v>64912828</v>
      </c>
      <c r="AS2685" s="7">
        <v>6688338</v>
      </c>
      <c r="AT2685" s="7">
        <v>0</v>
      </c>
      <c r="AU2685" s="7">
        <v>5894396</v>
      </c>
      <c r="AV2685" s="7">
        <v>1971424</v>
      </c>
      <c r="AW2685" s="7">
        <v>0</v>
      </c>
      <c r="AX2685" s="7">
        <v>0</v>
      </c>
      <c r="AY2685" s="7">
        <v>57739529</v>
      </c>
      <c r="AZ2685" s="7">
        <v>6488</v>
      </c>
      <c r="BA2685" s="7">
        <v>782668.91500000004</v>
      </c>
      <c r="BB2685" s="7">
        <v>0</v>
      </c>
      <c r="BC2685" s="7">
        <v>86.65</v>
      </c>
      <c r="BD2685" s="7">
        <v>36676.71</v>
      </c>
      <c r="BE2685" s="7">
        <v>608.80999999999995</v>
      </c>
      <c r="BF2685" s="7">
        <v>0</v>
      </c>
      <c r="BG2685" s="7">
        <v>2233283.8756046984</v>
      </c>
      <c r="BH2685" s="7">
        <v>131728</v>
      </c>
      <c r="BI2685" s="7">
        <v>2253321</v>
      </c>
      <c r="BJ2685" s="7">
        <v>34772658.769166671</v>
      </c>
      <c r="BK2685" s="7">
        <v>31349834.553333335</v>
      </c>
      <c r="BL2685" s="7">
        <v>2678741.2400000002</v>
      </c>
      <c r="BM2685" s="7">
        <v>8333814.3833333328</v>
      </c>
      <c r="BN2685" s="130">
        <v>1.5720000000000001</v>
      </c>
      <c r="BO2685" s="131">
        <v>4.3918415000000002E-3</v>
      </c>
      <c r="BP2685" s="161">
        <v>111707.90613866931</v>
      </c>
      <c r="BQ2685" s="162">
        <v>58419237</v>
      </c>
      <c r="BR2685" s="161">
        <v>548106</v>
      </c>
      <c r="BS2685" s="163">
        <v>13060436.033695562</v>
      </c>
      <c r="BT2685" s="163">
        <v>0</v>
      </c>
      <c r="BU2685" s="161">
        <v>113680577.83</v>
      </c>
      <c r="BV2685" s="161">
        <v>40611864.25</v>
      </c>
      <c r="BW2685" s="165">
        <v>0</v>
      </c>
      <c r="BX2685" s="161">
        <v>548106</v>
      </c>
    </row>
    <row r="2686" spans="1:76" ht="14.45" x14ac:dyDescent="0.3">
      <c r="A2686" s="164" t="s">
        <v>2343</v>
      </c>
      <c r="B2686" s="6" t="s">
        <v>177</v>
      </c>
      <c r="C2686" s="6" t="s">
        <v>42</v>
      </c>
      <c r="D2686" s="6"/>
      <c r="E2686" s="6"/>
      <c r="F2686" s="24" t="str">
        <f>+Tabela1[[#This Row],[WK]]&amp;Tabela1[[#This Row],[PK]]&amp;Tabela1[[#This Row],[GK]]</f>
        <v>2205</v>
      </c>
      <c r="G2686" s="6" t="s">
        <v>2543</v>
      </c>
      <c r="H2686" s="7">
        <v>4834745896.2019939</v>
      </c>
      <c r="I2686" s="8">
        <v>1.371</v>
      </c>
      <c r="J2686" s="7">
        <v>6628436623.710001</v>
      </c>
      <c r="K2686" s="15">
        <v>0.02</v>
      </c>
      <c r="L2686" s="7">
        <v>132568732.47420003</v>
      </c>
      <c r="M2686" s="7">
        <v>75477303.474200025</v>
      </c>
      <c r="N2686" s="9">
        <v>1.3220426392585134</v>
      </c>
      <c r="O2686" s="7">
        <v>829433346</v>
      </c>
      <c r="P2686" s="8">
        <v>1.2949999999999999</v>
      </c>
      <c r="Q2686" s="7">
        <v>1074116183</v>
      </c>
      <c r="R2686" s="8">
        <v>1.7000000000000001E-2</v>
      </c>
      <c r="S2686" s="7">
        <v>18259975.111000001</v>
      </c>
      <c r="T2686" s="7">
        <v>15419836.111000001</v>
      </c>
      <c r="U2686" s="9">
        <v>5.4292540298203722</v>
      </c>
      <c r="V2686" s="7">
        <v>90897139.585200012</v>
      </c>
      <c r="W2686" s="9">
        <v>1.516682152971536</v>
      </c>
      <c r="X2686" s="7">
        <v>138478472.60570908</v>
      </c>
      <c r="Y2686" s="7">
        <v>0</v>
      </c>
      <c r="Z2686" s="7">
        <v>1160560.0999999999</v>
      </c>
      <c r="AA2686" s="7">
        <v>3814020.5057090772</v>
      </c>
      <c r="AB2686" s="7">
        <v>117647396</v>
      </c>
      <c r="AC2686" s="7">
        <v>15856496</v>
      </c>
      <c r="AD2686" s="7">
        <v>47581333.020509049</v>
      </c>
      <c r="AE2686" s="7">
        <v>0</v>
      </c>
      <c r="AF2686" s="7">
        <v>132568732.47420003</v>
      </c>
      <c r="AG2686" s="7">
        <v>18259975.111000001</v>
      </c>
      <c r="AH2686" s="7">
        <v>47581333.020509049</v>
      </c>
      <c r="AI2686" s="7">
        <v>47742002</v>
      </c>
      <c r="AJ2686" s="7">
        <v>2690061</v>
      </c>
      <c r="AK2686" s="7">
        <v>12070093</v>
      </c>
      <c r="AL2686" s="7">
        <v>1509331</v>
      </c>
      <c r="AM2686" s="7">
        <v>1541396</v>
      </c>
      <c r="AN2686" s="7">
        <v>0</v>
      </c>
      <c r="AO2686" s="7">
        <v>0</v>
      </c>
      <c r="AP2686" s="7">
        <v>114360086</v>
      </c>
      <c r="AQ2686" s="7">
        <v>27848</v>
      </c>
      <c r="AR2686" s="7">
        <v>57091429</v>
      </c>
      <c r="AS2686" s="7">
        <v>2840139</v>
      </c>
      <c r="AT2686" s="7">
        <v>14914631</v>
      </c>
      <c r="AU2686" s="7">
        <v>1829117</v>
      </c>
      <c r="AV2686" s="7">
        <v>1628014</v>
      </c>
      <c r="AW2686" s="7">
        <v>0</v>
      </c>
      <c r="AX2686" s="7">
        <v>0</v>
      </c>
      <c r="AY2686" s="7">
        <v>115778656</v>
      </c>
      <c r="AZ2686" s="7">
        <v>11354</v>
      </c>
      <c r="BA2686" s="7">
        <v>1160560.0999999999</v>
      </c>
      <c r="BB2686" s="7">
        <v>0</v>
      </c>
      <c r="BC2686" s="7">
        <v>840.11</v>
      </c>
      <c r="BD2686" s="7">
        <v>51691.57</v>
      </c>
      <c r="BE2686" s="7">
        <v>1545.66</v>
      </c>
      <c r="BF2686" s="7">
        <v>0</v>
      </c>
      <c r="BG2686" s="7">
        <v>2607707.5057090772</v>
      </c>
      <c r="BH2686" s="7">
        <v>153813</v>
      </c>
      <c r="BI2686" s="7">
        <v>1206313</v>
      </c>
      <c r="BJ2686" s="7">
        <v>18615482.909166664</v>
      </c>
      <c r="BK2686" s="7">
        <v>13479704.136666663</v>
      </c>
      <c r="BL2686" s="7">
        <v>77465.349999999991</v>
      </c>
      <c r="BM2686" s="7">
        <v>20388184.390000001</v>
      </c>
      <c r="BN2686" s="130">
        <v>1.163</v>
      </c>
      <c r="BO2686" s="131">
        <v>4.8707346E-3</v>
      </c>
      <c r="BP2686" s="161">
        <v>123888.70661349781</v>
      </c>
      <c r="BQ2686" s="162">
        <v>117647396</v>
      </c>
      <c r="BR2686" s="161">
        <v>2352245</v>
      </c>
      <c r="BS2686" s="163">
        <v>0</v>
      </c>
      <c r="BT2686" s="163">
        <v>4035544.150000006</v>
      </c>
      <c r="BU2686" s="161">
        <v>132568732.47</v>
      </c>
      <c r="BV2686" s="161">
        <v>18259975.109999999</v>
      </c>
      <c r="BW2686" s="165">
        <v>51616877.170000009</v>
      </c>
      <c r="BX2686" s="161">
        <v>2352245</v>
      </c>
    </row>
    <row r="2687" spans="1:76" ht="14.45" x14ac:dyDescent="0.3">
      <c r="A2687" s="164" t="s">
        <v>2343</v>
      </c>
      <c r="B2687" s="6" t="s">
        <v>177</v>
      </c>
      <c r="C2687" s="6" t="s">
        <v>44</v>
      </c>
      <c r="D2687" s="6"/>
      <c r="E2687" s="6"/>
      <c r="F2687" s="24" t="str">
        <f>+Tabela1[[#This Row],[WK]]&amp;Tabela1[[#This Row],[PK]]&amp;Tabela1[[#This Row],[GK]]</f>
        <v>2206</v>
      </c>
      <c r="G2687" s="6" t="s">
        <v>2544</v>
      </c>
      <c r="H2687" s="7">
        <v>2055431918.5662024</v>
      </c>
      <c r="I2687" s="8">
        <v>1.371</v>
      </c>
      <c r="J2687" s="7">
        <v>2817997160.3200006</v>
      </c>
      <c r="K2687" s="15">
        <v>0.02</v>
      </c>
      <c r="L2687" s="7">
        <v>56359943.206400014</v>
      </c>
      <c r="M2687" s="7">
        <v>35657063.206400014</v>
      </c>
      <c r="N2687" s="9">
        <v>1.7223238122618696</v>
      </c>
      <c r="O2687" s="7">
        <v>245370206</v>
      </c>
      <c r="P2687" s="8">
        <v>1.2949999999999999</v>
      </c>
      <c r="Q2687" s="7">
        <v>317754416</v>
      </c>
      <c r="R2687" s="8">
        <v>1.7000000000000001E-2</v>
      </c>
      <c r="S2687" s="7">
        <v>5401825.0720000006</v>
      </c>
      <c r="T2687" s="7">
        <v>4511815.0720000006</v>
      </c>
      <c r="U2687" s="9">
        <v>5.0693981775485675</v>
      </c>
      <c r="V2687" s="7">
        <v>40168878.278400019</v>
      </c>
      <c r="W2687" s="9">
        <v>1.8602826337002605</v>
      </c>
      <c r="X2687" s="7">
        <v>93239111.945239186</v>
      </c>
      <c r="Y2687" s="7">
        <v>15084637</v>
      </c>
      <c r="Z2687" s="7">
        <v>1412982.13</v>
      </c>
      <c r="AA2687" s="7">
        <v>2180776.8152391808</v>
      </c>
      <c r="AB2687" s="7">
        <v>73611691</v>
      </c>
      <c r="AC2687" s="7">
        <v>949025</v>
      </c>
      <c r="AD2687" s="7">
        <v>53070233.666839167</v>
      </c>
      <c r="AE2687" s="7">
        <v>0</v>
      </c>
      <c r="AF2687" s="7">
        <v>56359943.206400014</v>
      </c>
      <c r="AG2687" s="7">
        <v>5401825.0720000006</v>
      </c>
      <c r="AH2687" s="7">
        <v>53070233.666839167</v>
      </c>
      <c r="AI2687" s="7">
        <v>17312528</v>
      </c>
      <c r="AJ2687" s="7">
        <v>754224</v>
      </c>
      <c r="AK2687" s="7">
        <v>13631328</v>
      </c>
      <c r="AL2687" s="7">
        <v>786326</v>
      </c>
      <c r="AM2687" s="7">
        <v>1537897</v>
      </c>
      <c r="AN2687" s="7">
        <v>0</v>
      </c>
      <c r="AO2687" s="7">
        <v>0</v>
      </c>
      <c r="AP2687" s="7">
        <v>71584366</v>
      </c>
      <c r="AQ2687" s="7">
        <v>51718</v>
      </c>
      <c r="AR2687" s="7">
        <v>20702880</v>
      </c>
      <c r="AS2687" s="7">
        <v>890010</v>
      </c>
      <c r="AT2687" s="7">
        <v>15505163</v>
      </c>
      <c r="AU2687" s="7">
        <v>943356</v>
      </c>
      <c r="AV2687" s="7">
        <v>1629403</v>
      </c>
      <c r="AW2687" s="7">
        <v>0</v>
      </c>
      <c r="AX2687" s="7">
        <v>0</v>
      </c>
      <c r="AY2687" s="7">
        <v>72392068</v>
      </c>
      <c r="AZ2687" s="7">
        <v>21085</v>
      </c>
      <c r="BA2687" s="7">
        <v>1412982.13</v>
      </c>
      <c r="BB2687" s="7">
        <v>0</v>
      </c>
      <c r="BC2687" s="7">
        <v>48.01</v>
      </c>
      <c r="BD2687" s="7">
        <v>60551.33</v>
      </c>
      <c r="BE2687" s="7">
        <v>13147</v>
      </c>
      <c r="BF2687" s="7">
        <v>0</v>
      </c>
      <c r="BG2687" s="7">
        <v>1224094.8152391808</v>
      </c>
      <c r="BH2687" s="7">
        <v>72202</v>
      </c>
      <c r="BI2687" s="7">
        <v>956682</v>
      </c>
      <c r="BJ2687" s="7">
        <v>14763279.412500005</v>
      </c>
      <c r="BK2687" s="7">
        <v>9477001.8700000066</v>
      </c>
      <c r="BL2687" s="7">
        <v>2450156.4700000002</v>
      </c>
      <c r="BM2687" s="7">
        <v>16244797.229999999</v>
      </c>
      <c r="BN2687" s="130">
        <v>0.77200000000000002</v>
      </c>
      <c r="BO2687" s="131">
        <v>3.0058722999999998E-3</v>
      </c>
      <c r="BP2687" s="161">
        <v>76455.333079580465</v>
      </c>
      <c r="BQ2687" s="162">
        <v>73611691</v>
      </c>
      <c r="BR2687" s="161">
        <v>1611086</v>
      </c>
      <c r="BS2687" s="163">
        <v>0</v>
      </c>
      <c r="BT2687" s="163">
        <v>3863049.0547608137</v>
      </c>
      <c r="BU2687" s="161">
        <v>56359943.210000001</v>
      </c>
      <c r="BV2687" s="161">
        <v>5401825.0700000003</v>
      </c>
      <c r="BW2687" s="165">
        <v>56933282.724760816</v>
      </c>
      <c r="BX2687" s="161">
        <v>1611086</v>
      </c>
    </row>
    <row r="2688" spans="1:76" ht="14.45" x14ac:dyDescent="0.3">
      <c r="A2688" s="164" t="s">
        <v>2343</v>
      </c>
      <c r="B2688" s="6" t="s">
        <v>177</v>
      </c>
      <c r="C2688" s="6" t="s">
        <v>51</v>
      </c>
      <c r="D2688" s="6"/>
      <c r="E2688" s="6"/>
      <c r="F2688" s="24" t="str">
        <f>+Tabela1[[#This Row],[WK]]&amp;Tabela1[[#This Row],[PK]]&amp;Tabela1[[#This Row],[GK]]</f>
        <v>2207</v>
      </c>
      <c r="G2688" s="6" t="s">
        <v>2545</v>
      </c>
      <c r="H2688" s="7">
        <v>2425746868.9158101</v>
      </c>
      <c r="I2688" s="8">
        <v>1.371</v>
      </c>
      <c r="J2688" s="7">
        <v>3325698957.2700005</v>
      </c>
      <c r="K2688" s="15">
        <v>0.02</v>
      </c>
      <c r="L2688" s="7">
        <v>66513979.14540001</v>
      </c>
      <c r="M2688" s="7">
        <v>41722731.14540001</v>
      </c>
      <c r="N2688" s="9">
        <v>1.6829621141057525</v>
      </c>
      <c r="O2688" s="7">
        <v>1034606613</v>
      </c>
      <c r="P2688" s="8">
        <v>1.2949999999999999</v>
      </c>
      <c r="Q2688" s="7">
        <v>1339815563</v>
      </c>
      <c r="R2688" s="8">
        <v>1.7000000000000001E-2</v>
      </c>
      <c r="S2688" s="7">
        <v>22776864.571000002</v>
      </c>
      <c r="T2688" s="7">
        <v>20004523.571000002</v>
      </c>
      <c r="U2688" s="9">
        <v>7.2157514429141303</v>
      </c>
      <c r="V2688" s="7">
        <v>61727254.716400012</v>
      </c>
      <c r="W2688" s="9">
        <v>2.2394491049913716</v>
      </c>
      <c r="X2688" s="7">
        <v>102490161.61862253</v>
      </c>
      <c r="Y2688" s="7">
        <v>24538092</v>
      </c>
      <c r="Z2688" s="7">
        <v>577486.17500000005</v>
      </c>
      <c r="AA2688" s="7">
        <v>1911956.4436225225</v>
      </c>
      <c r="AB2688" s="7">
        <v>75462627</v>
      </c>
      <c r="AC2688" s="7">
        <v>0</v>
      </c>
      <c r="AD2688" s="7">
        <v>40762906.902222514</v>
      </c>
      <c r="AE2688" s="7">
        <v>0</v>
      </c>
      <c r="AF2688" s="7">
        <v>66513979.14540001</v>
      </c>
      <c r="AG2688" s="7">
        <v>22776864.571000002</v>
      </c>
      <c r="AH2688" s="7">
        <v>40762906.902222514</v>
      </c>
      <c r="AI2688" s="7">
        <v>20731374</v>
      </c>
      <c r="AJ2688" s="7">
        <v>2763020</v>
      </c>
      <c r="AK2688" s="7">
        <v>9533198</v>
      </c>
      <c r="AL2688" s="7">
        <v>1587932</v>
      </c>
      <c r="AM2688" s="7">
        <v>713219</v>
      </c>
      <c r="AN2688" s="7">
        <v>0</v>
      </c>
      <c r="AO2688" s="7">
        <v>0</v>
      </c>
      <c r="AP2688" s="7">
        <v>74231468</v>
      </c>
      <c r="AQ2688" s="7">
        <v>3978</v>
      </c>
      <c r="AR2688" s="7">
        <v>24791248</v>
      </c>
      <c r="AS2688" s="7">
        <v>2772341</v>
      </c>
      <c r="AT2688" s="7">
        <v>12893018</v>
      </c>
      <c r="AU2688" s="7">
        <v>1635160</v>
      </c>
      <c r="AV2688" s="7">
        <v>926193</v>
      </c>
      <c r="AW2688" s="7">
        <v>0</v>
      </c>
      <c r="AX2688" s="7">
        <v>0</v>
      </c>
      <c r="AY2688" s="7">
        <v>74280082</v>
      </c>
      <c r="AZ2688" s="7">
        <v>1622</v>
      </c>
      <c r="BA2688" s="7">
        <v>577486.17500000005</v>
      </c>
      <c r="BB2688" s="7">
        <v>0</v>
      </c>
      <c r="BC2688" s="7">
        <v>127.97</v>
      </c>
      <c r="BD2688" s="7">
        <v>26851.83</v>
      </c>
      <c r="BE2688" s="7">
        <v>441.89</v>
      </c>
      <c r="BF2688" s="7">
        <v>0</v>
      </c>
      <c r="BG2688" s="7">
        <v>1358775.4436225225</v>
      </c>
      <c r="BH2688" s="7">
        <v>80146</v>
      </c>
      <c r="BI2688" s="7">
        <v>553181</v>
      </c>
      <c r="BJ2688" s="7">
        <v>8536526.434166668</v>
      </c>
      <c r="BK2688" s="7">
        <v>5667331.6133333342</v>
      </c>
      <c r="BL2688" s="7">
        <v>3120307.8266666667</v>
      </c>
      <c r="BM2688" s="7">
        <v>5236163.63</v>
      </c>
      <c r="BN2688" s="130">
        <v>0.89300000000000002</v>
      </c>
      <c r="BO2688" s="131">
        <v>3.7539106999999999E-3</v>
      </c>
      <c r="BP2688" s="161">
        <v>95481.930392533061</v>
      </c>
      <c r="BQ2688" s="162">
        <v>75462627</v>
      </c>
      <c r="BR2688" s="161">
        <v>-134782</v>
      </c>
      <c r="BS2688" s="163">
        <v>0</v>
      </c>
      <c r="BT2688" s="163">
        <v>0</v>
      </c>
      <c r="BU2688" s="161">
        <v>66513979.149999999</v>
      </c>
      <c r="BV2688" s="161">
        <v>22776864.57</v>
      </c>
      <c r="BW2688" s="165">
        <v>40762906.899999999</v>
      </c>
      <c r="BX2688" s="161">
        <v>-134782</v>
      </c>
    </row>
    <row r="2689" spans="1:76" ht="14.45" x14ac:dyDescent="0.3">
      <c r="A2689" s="164" t="s">
        <v>2343</v>
      </c>
      <c r="B2689" s="6" t="s">
        <v>177</v>
      </c>
      <c r="C2689" s="6" t="s">
        <v>75</v>
      </c>
      <c r="D2689" s="6"/>
      <c r="E2689" s="6"/>
      <c r="F2689" s="24" t="str">
        <f>+Tabela1[[#This Row],[WK]]&amp;Tabela1[[#This Row],[PK]]&amp;Tabela1[[#This Row],[GK]]</f>
        <v>2208</v>
      </c>
      <c r="G2689" s="6" t="s">
        <v>2546</v>
      </c>
      <c r="H2689" s="7">
        <v>2012771006.4508009</v>
      </c>
      <c r="I2689" s="8">
        <v>1.371</v>
      </c>
      <c r="J2689" s="7">
        <v>2759509049.8300004</v>
      </c>
      <c r="K2689" s="15">
        <v>0.02</v>
      </c>
      <c r="L2689" s="7">
        <v>55190180.99660001</v>
      </c>
      <c r="M2689" s="7">
        <v>33196828.99660001</v>
      </c>
      <c r="N2689" s="9">
        <v>1.509402886681394</v>
      </c>
      <c r="O2689" s="7">
        <v>219445963</v>
      </c>
      <c r="P2689" s="8">
        <v>1.2949999999999999</v>
      </c>
      <c r="Q2689" s="7">
        <v>284182522</v>
      </c>
      <c r="R2689" s="8">
        <v>1.7000000000000001E-2</v>
      </c>
      <c r="S2689" s="7">
        <v>4831102.8740000008</v>
      </c>
      <c r="T2689" s="7">
        <v>3953975.8740000008</v>
      </c>
      <c r="U2689" s="9">
        <v>4.5078715784601329</v>
      </c>
      <c r="V2689" s="7">
        <v>37150804.870600007</v>
      </c>
      <c r="W2689" s="9">
        <v>1.6243999467872976</v>
      </c>
      <c r="X2689" s="7">
        <v>89569345.539475024</v>
      </c>
      <c r="Y2689" s="7">
        <v>17000096</v>
      </c>
      <c r="Z2689" s="7">
        <v>815505.46000000008</v>
      </c>
      <c r="AA2689" s="7">
        <v>1853527.0794750163</v>
      </c>
      <c r="AB2689" s="7">
        <v>68582154</v>
      </c>
      <c r="AC2689" s="7">
        <v>1318063</v>
      </c>
      <c r="AD2689" s="7">
        <v>52418540.668875016</v>
      </c>
      <c r="AE2689" s="7">
        <v>0</v>
      </c>
      <c r="AF2689" s="7">
        <v>55190180.99660001</v>
      </c>
      <c r="AG2689" s="7">
        <v>4831102.8740000008</v>
      </c>
      <c r="AH2689" s="7">
        <v>52418540.668875016</v>
      </c>
      <c r="AI2689" s="7">
        <v>18391669</v>
      </c>
      <c r="AJ2689" s="7">
        <v>877886</v>
      </c>
      <c r="AK2689" s="7">
        <v>14880905</v>
      </c>
      <c r="AL2689" s="7">
        <v>749020</v>
      </c>
      <c r="AM2689" s="7">
        <v>903231</v>
      </c>
      <c r="AN2689" s="7">
        <v>0</v>
      </c>
      <c r="AO2689" s="7">
        <v>0</v>
      </c>
      <c r="AP2689" s="7">
        <v>69880482</v>
      </c>
      <c r="AQ2689" s="7">
        <v>0</v>
      </c>
      <c r="AR2689" s="7">
        <v>21993352</v>
      </c>
      <c r="AS2689" s="7">
        <v>877127</v>
      </c>
      <c r="AT2689" s="7">
        <v>17932705</v>
      </c>
      <c r="AU2689" s="7">
        <v>850527</v>
      </c>
      <c r="AV2689" s="7">
        <v>1320279</v>
      </c>
      <c r="AW2689" s="7">
        <v>0</v>
      </c>
      <c r="AX2689" s="7">
        <v>0</v>
      </c>
      <c r="AY2689" s="7">
        <v>67518153</v>
      </c>
      <c r="AZ2689" s="7">
        <v>0</v>
      </c>
      <c r="BA2689" s="7">
        <v>815505.46000000008</v>
      </c>
      <c r="BB2689" s="7">
        <v>2629.94</v>
      </c>
      <c r="BC2689" s="7">
        <v>693.12</v>
      </c>
      <c r="BD2689" s="7">
        <v>18417.48</v>
      </c>
      <c r="BE2689" s="7">
        <v>1145.56</v>
      </c>
      <c r="BF2689" s="7">
        <v>0</v>
      </c>
      <c r="BG2689" s="7">
        <v>1079564.0794750163</v>
      </c>
      <c r="BH2689" s="7">
        <v>63677</v>
      </c>
      <c r="BI2689" s="7">
        <v>773963</v>
      </c>
      <c r="BJ2689" s="7">
        <v>11943591.808333334</v>
      </c>
      <c r="BK2689" s="7">
        <v>8824019.7133333348</v>
      </c>
      <c r="BL2689" s="7">
        <v>905099.42333333334</v>
      </c>
      <c r="BM2689" s="7">
        <v>10668089.533333331</v>
      </c>
      <c r="BN2689" s="130">
        <v>0.748</v>
      </c>
      <c r="BO2689" s="131">
        <v>3.0126916999999999E-3</v>
      </c>
      <c r="BP2689" s="161">
        <v>76628.785056113207</v>
      </c>
      <c r="BQ2689" s="162">
        <v>68582154</v>
      </c>
      <c r="BR2689" s="161">
        <v>824950</v>
      </c>
      <c r="BS2689" s="163">
        <v>0</v>
      </c>
      <c r="BT2689" s="163">
        <v>3877268.4605249763</v>
      </c>
      <c r="BU2689" s="161">
        <v>55190181</v>
      </c>
      <c r="BV2689" s="161">
        <v>4831102.87</v>
      </c>
      <c r="BW2689" s="165">
        <v>56295809.130524978</v>
      </c>
      <c r="BX2689" s="161">
        <v>824950</v>
      </c>
    </row>
    <row r="2690" spans="1:76" ht="14.45" x14ac:dyDescent="0.3">
      <c r="A2690" s="164" t="s">
        <v>2343</v>
      </c>
      <c r="B2690" s="6" t="s">
        <v>177</v>
      </c>
      <c r="C2690" s="6" t="s">
        <v>77</v>
      </c>
      <c r="D2690" s="6"/>
      <c r="E2690" s="6"/>
      <c r="F2690" s="24" t="str">
        <f>+Tabela1[[#This Row],[WK]]&amp;Tabela1[[#This Row],[PK]]&amp;Tabela1[[#This Row],[GK]]</f>
        <v>2209</v>
      </c>
      <c r="G2690" s="6" t="s">
        <v>2547</v>
      </c>
      <c r="H2690" s="7">
        <v>1868665670.7762074</v>
      </c>
      <c r="I2690" s="8">
        <v>1.371</v>
      </c>
      <c r="J2690" s="7">
        <v>2561940634.6399999</v>
      </c>
      <c r="K2690" s="15">
        <v>0.02</v>
      </c>
      <c r="L2690" s="7">
        <v>51238812.6928</v>
      </c>
      <c r="M2690" s="7">
        <v>32739218.6928</v>
      </c>
      <c r="N2690" s="9">
        <v>1.7697263352266002</v>
      </c>
      <c r="O2690" s="7">
        <v>148221897</v>
      </c>
      <c r="P2690" s="8">
        <v>1.2949999999999999</v>
      </c>
      <c r="Q2690" s="7">
        <v>191947356</v>
      </c>
      <c r="R2690" s="8">
        <v>1.7000000000000001E-2</v>
      </c>
      <c r="S2690" s="7">
        <v>3263105.0520000001</v>
      </c>
      <c r="T2690" s="7">
        <v>2256250.0520000001</v>
      </c>
      <c r="U2690" s="9">
        <v>2.2408887595532625</v>
      </c>
      <c r="V2690" s="7">
        <v>34995468.744800001</v>
      </c>
      <c r="W2690" s="9">
        <v>1.7940460995643031</v>
      </c>
      <c r="X2690" s="7">
        <v>93241352.077129021</v>
      </c>
      <c r="Y2690" s="7">
        <v>17664402</v>
      </c>
      <c r="Z2690" s="7">
        <v>104900.845</v>
      </c>
      <c r="AA2690" s="7">
        <v>1286018.2321290248</v>
      </c>
      <c r="AB2690" s="7">
        <v>74186031</v>
      </c>
      <c r="AC2690" s="7">
        <v>0</v>
      </c>
      <c r="AD2690" s="7">
        <v>58245883.33232902</v>
      </c>
      <c r="AE2690" s="7">
        <v>0</v>
      </c>
      <c r="AF2690" s="7">
        <v>51238812.6928</v>
      </c>
      <c r="AG2690" s="7">
        <v>3263105.0520000001</v>
      </c>
      <c r="AH2690" s="7">
        <v>58245883.33232902</v>
      </c>
      <c r="AI2690" s="7">
        <v>15470057</v>
      </c>
      <c r="AJ2690" s="7">
        <v>725039</v>
      </c>
      <c r="AK2690" s="7">
        <v>12838380</v>
      </c>
      <c r="AL2690" s="7">
        <v>1451028</v>
      </c>
      <c r="AM2690" s="7">
        <v>539646</v>
      </c>
      <c r="AN2690" s="7">
        <v>0</v>
      </c>
      <c r="AO2690" s="7">
        <v>0</v>
      </c>
      <c r="AP2690" s="7">
        <v>73305779</v>
      </c>
      <c r="AQ2690" s="7">
        <v>19891</v>
      </c>
      <c r="AR2690" s="7">
        <v>18499594</v>
      </c>
      <c r="AS2690" s="7">
        <v>1006855</v>
      </c>
      <c r="AT2690" s="7">
        <v>13685630</v>
      </c>
      <c r="AU2690" s="7">
        <v>1601512</v>
      </c>
      <c r="AV2690" s="7">
        <v>693612</v>
      </c>
      <c r="AW2690" s="7">
        <v>0</v>
      </c>
      <c r="AX2690" s="7">
        <v>0</v>
      </c>
      <c r="AY2690" s="7">
        <v>73002142</v>
      </c>
      <c r="AZ2690" s="7">
        <v>6488</v>
      </c>
      <c r="BA2690" s="7">
        <v>104900.845</v>
      </c>
      <c r="BB2690" s="7">
        <v>0</v>
      </c>
      <c r="BC2690" s="7">
        <v>223.78</v>
      </c>
      <c r="BD2690" s="7">
        <v>4210.66</v>
      </c>
      <c r="BE2690" s="7">
        <v>77.37</v>
      </c>
      <c r="BF2690" s="7">
        <v>0</v>
      </c>
      <c r="BG2690" s="7">
        <v>1028194.2321290248</v>
      </c>
      <c r="BH2690" s="7">
        <v>60647</v>
      </c>
      <c r="BI2690" s="7">
        <v>257824</v>
      </c>
      <c r="BJ2690" s="7">
        <v>3978675.4541666675</v>
      </c>
      <c r="BK2690" s="7">
        <v>1985112.8300000015</v>
      </c>
      <c r="BL2690" s="7">
        <v>2721381.4899999998</v>
      </c>
      <c r="BM2690" s="7">
        <v>2531487.5166666661</v>
      </c>
      <c r="BN2690" s="130">
        <v>0.85399999999999998</v>
      </c>
      <c r="BO2690" s="131">
        <v>2.3964221000000001E-3</v>
      </c>
      <c r="BP2690" s="161">
        <v>60953.768887274513</v>
      </c>
      <c r="BQ2690" s="162">
        <v>74186031</v>
      </c>
      <c r="BR2690" s="161">
        <v>2204185</v>
      </c>
      <c r="BS2690" s="163">
        <v>0</v>
      </c>
      <c r="BT2690" s="163">
        <v>2952216.9228709787</v>
      </c>
      <c r="BU2690" s="161">
        <v>51238812.689999998</v>
      </c>
      <c r="BV2690" s="161">
        <v>3263105.05</v>
      </c>
      <c r="BW2690" s="165">
        <v>61198100.252870977</v>
      </c>
      <c r="BX2690" s="161">
        <v>2204185</v>
      </c>
    </row>
    <row r="2691" spans="1:76" ht="14.45" x14ac:dyDescent="0.3">
      <c r="A2691" s="164" t="s">
        <v>2343</v>
      </c>
      <c r="B2691" s="6" t="s">
        <v>177</v>
      </c>
      <c r="C2691" s="6" t="s">
        <v>90</v>
      </c>
      <c r="D2691" s="6"/>
      <c r="E2691" s="6"/>
      <c r="F2691" s="24" t="str">
        <f>+Tabela1[[#This Row],[WK]]&amp;Tabela1[[#This Row],[PK]]&amp;Tabela1[[#This Row],[GK]]</f>
        <v>2210</v>
      </c>
      <c r="G2691" s="6" t="s">
        <v>2472</v>
      </c>
      <c r="H2691" s="7">
        <v>977266962.79019845</v>
      </c>
      <c r="I2691" s="8">
        <v>1.371</v>
      </c>
      <c r="J2691" s="7">
        <v>1339833005.99</v>
      </c>
      <c r="K2691" s="15">
        <v>0.02</v>
      </c>
      <c r="L2691" s="7">
        <v>26796660.119800001</v>
      </c>
      <c r="M2691" s="7">
        <v>17168455.119800001</v>
      </c>
      <c r="N2691" s="9">
        <v>1.7831418337893721</v>
      </c>
      <c r="O2691" s="7">
        <v>84443833</v>
      </c>
      <c r="P2691" s="8">
        <v>1.2949999999999999</v>
      </c>
      <c r="Q2691" s="7">
        <v>109354764</v>
      </c>
      <c r="R2691" s="8">
        <v>1.7000000000000001E-2</v>
      </c>
      <c r="S2691" s="7">
        <v>1859030.9880000001</v>
      </c>
      <c r="T2691" s="7">
        <v>1496614.9880000001</v>
      </c>
      <c r="U2691" s="9">
        <v>4.1295499867555518</v>
      </c>
      <c r="V2691" s="7">
        <v>18665070.107800003</v>
      </c>
      <c r="W2691" s="9">
        <v>1.8682592511316367</v>
      </c>
      <c r="X2691" s="7">
        <v>42488788.95833426</v>
      </c>
      <c r="Y2691" s="7">
        <v>9101591</v>
      </c>
      <c r="Z2691" s="7">
        <v>507629.08000000007</v>
      </c>
      <c r="AA2691" s="7">
        <v>1026008.8783342594</v>
      </c>
      <c r="AB2691" s="7">
        <v>22438664</v>
      </c>
      <c r="AC2691" s="7">
        <v>9414896</v>
      </c>
      <c r="AD2691" s="7">
        <v>23823718.85053426</v>
      </c>
      <c r="AE2691" s="7">
        <v>0</v>
      </c>
      <c r="AF2691" s="7">
        <v>26796660.119800001</v>
      </c>
      <c r="AG2691" s="7">
        <v>1859030.9880000001</v>
      </c>
      <c r="AH2691" s="7">
        <v>23823718.85053426</v>
      </c>
      <c r="AI2691" s="7">
        <v>8051468</v>
      </c>
      <c r="AJ2691" s="7">
        <v>347979</v>
      </c>
      <c r="AK2691" s="7">
        <v>12010766</v>
      </c>
      <c r="AL2691" s="7">
        <v>3322178</v>
      </c>
      <c r="AM2691" s="7">
        <v>577217</v>
      </c>
      <c r="AN2691" s="7">
        <v>0</v>
      </c>
      <c r="AO2691" s="7">
        <v>0</v>
      </c>
      <c r="AP2691" s="7">
        <v>21585570</v>
      </c>
      <c r="AQ2691" s="7">
        <v>31826</v>
      </c>
      <c r="AR2691" s="7">
        <v>9628205</v>
      </c>
      <c r="AS2691" s="7">
        <v>362416</v>
      </c>
      <c r="AT2691" s="7">
        <v>12525025</v>
      </c>
      <c r="AU2691" s="7">
        <v>3820428</v>
      </c>
      <c r="AV2691" s="7">
        <v>1203963</v>
      </c>
      <c r="AW2691" s="7">
        <v>0</v>
      </c>
      <c r="AX2691" s="7">
        <v>0</v>
      </c>
      <c r="AY2691" s="7">
        <v>22033359</v>
      </c>
      <c r="AZ2691" s="7">
        <v>14598</v>
      </c>
      <c r="BA2691" s="7">
        <v>507629.08000000007</v>
      </c>
      <c r="BB2691" s="7">
        <v>0</v>
      </c>
      <c r="BC2691" s="7">
        <v>242.11</v>
      </c>
      <c r="BD2691" s="7">
        <v>16007.76</v>
      </c>
      <c r="BE2691" s="7">
        <v>14716.04</v>
      </c>
      <c r="BF2691" s="7">
        <v>0</v>
      </c>
      <c r="BG2691" s="7">
        <v>570086.87833425938</v>
      </c>
      <c r="BH2691" s="7">
        <v>33626</v>
      </c>
      <c r="BI2691" s="7">
        <v>455922</v>
      </c>
      <c r="BJ2691" s="7">
        <v>7035682.3025000002</v>
      </c>
      <c r="BK2691" s="7">
        <v>3135932.6700000004</v>
      </c>
      <c r="BL2691" s="7">
        <v>5735850.8566666665</v>
      </c>
      <c r="BM2691" s="7">
        <v>4127296.8166666669</v>
      </c>
      <c r="BN2691" s="130">
        <v>0.72899999999999998</v>
      </c>
      <c r="BO2691" s="131">
        <v>1.4768778E-3</v>
      </c>
      <c r="BP2691" s="161">
        <v>37564.863051140332</v>
      </c>
      <c r="BQ2691" s="162">
        <v>22438664</v>
      </c>
      <c r="BR2691" s="161">
        <v>2371818</v>
      </c>
      <c r="BS2691" s="163">
        <v>0</v>
      </c>
      <c r="BT2691" s="163">
        <v>3480401.8800000027</v>
      </c>
      <c r="BU2691" s="161">
        <v>26796660.120000001</v>
      </c>
      <c r="BV2691" s="161">
        <v>1859030.99</v>
      </c>
      <c r="BW2691" s="165">
        <v>27304120.730000004</v>
      </c>
      <c r="BX2691" s="161">
        <v>2371818</v>
      </c>
    </row>
    <row r="2692" spans="1:76" ht="14.45" x14ac:dyDescent="0.3">
      <c r="A2692" s="164" t="s">
        <v>2343</v>
      </c>
      <c r="B2692" s="6" t="s">
        <v>177</v>
      </c>
      <c r="C2692" s="6" t="s">
        <v>92</v>
      </c>
      <c r="D2692" s="6"/>
      <c r="E2692" s="6"/>
      <c r="F2692" s="24" t="str">
        <f>+Tabela1[[#This Row],[WK]]&amp;Tabela1[[#This Row],[PK]]&amp;Tabela1[[#This Row],[GK]]</f>
        <v>2211</v>
      </c>
      <c r="G2692" s="6" t="s">
        <v>2548</v>
      </c>
      <c r="H2692" s="7">
        <v>3103428976.2648087</v>
      </c>
      <c r="I2692" s="8">
        <v>1.371</v>
      </c>
      <c r="J2692" s="7">
        <v>4254801126.46</v>
      </c>
      <c r="K2692" s="15">
        <v>0.02</v>
      </c>
      <c r="L2692" s="7">
        <v>85096022.529200003</v>
      </c>
      <c r="M2692" s="7">
        <v>50438784.529200003</v>
      </c>
      <c r="N2692" s="9">
        <v>1.4553607684836283</v>
      </c>
      <c r="O2692" s="7">
        <v>454123673</v>
      </c>
      <c r="P2692" s="8">
        <v>1.2949999999999999</v>
      </c>
      <c r="Q2692" s="7">
        <v>588090156</v>
      </c>
      <c r="R2692" s="8">
        <v>1.7000000000000001E-2</v>
      </c>
      <c r="S2692" s="7">
        <v>9997532.6520000007</v>
      </c>
      <c r="T2692" s="7">
        <v>8371652.6520000007</v>
      </c>
      <c r="U2692" s="9">
        <v>5.1489978670012553</v>
      </c>
      <c r="V2692" s="7">
        <v>58810437.181199998</v>
      </c>
      <c r="W2692" s="9">
        <v>1.6208760553930341</v>
      </c>
      <c r="X2692" s="7">
        <v>68359429.174615324</v>
      </c>
      <c r="Y2692" s="7">
        <v>0</v>
      </c>
      <c r="Z2692" s="7">
        <v>1127451.43</v>
      </c>
      <c r="AA2692" s="7">
        <v>2285298.744615321</v>
      </c>
      <c r="AB2692" s="7">
        <v>55701474</v>
      </c>
      <c r="AC2692" s="7">
        <v>9245205</v>
      </c>
      <c r="AD2692" s="7">
        <v>9548991.9934153203</v>
      </c>
      <c r="AE2692" s="7">
        <v>0</v>
      </c>
      <c r="AF2692" s="7">
        <v>85096022.529200003</v>
      </c>
      <c r="AG2692" s="7">
        <v>9997532.6520000007</v>
      </c>
      <c r="AH2692" s="7">
        <v>9548991.9934153203</v>
      </c>
      <c r="AI2692" s="7">
        <v>28981687</v>
      </c>
      <c r="AJ2692" s="7">
        <v>1619796</v>
      </c>
      <c r="AK2692" s="7">
        <v>7203046</v>
      </c>
      <c r="AL2692" s="7">
        <v>922401</v>
      </c>
      <c r="AM2692" s="7">
        <v>984198</v>
      </c>
      <c r="AN2692" s="7">
        <v>0</v>
      </c>
      <c r="AO2692" s="7">
        <v>0</v>
      </c>
      <c r="AP2692" s="7">
        <v>55367008</v>
      </c>
      <c r="AQ2692" s="7">
        <v>0</v>
      </c>
      <c r="AR2692" s="7">
        <v>34657238</v>
      </c>
      <c r="AS2692" s="7">
        <v>1625880</v>
      </c>
      <c r="AT2692" s="7">
        <v>8546321</v>
      </c>
      <c r="AU2692" s="7">
        <v>984879</v>
      </c>
      <c r="AV2692" s="7">
        <v>1049813</v>
      </c>
      <c r="AW2692" s="7">
        <v>0</v>
      </c>
      <c r="AX2692" s="7">
        <v>0</v>
      </c>
      <c r="AY2692" s="7">
        <v>54933083</v>
      </c>
      <c r="AZ2692" s="7">
        <v>0</v>
      </c>
      <c r="BA2692" s="7">
        <v>1127451.43</v>
      </c>
      <c r="BB2692" s="7">
        <v>0</v>
      </c>
      <c r="BC2692" s="7">
        <v>2028.73</v>
      </c>
      <c r="BD2692" s="7">
        <v>37934.239999999998</v>
      </c>
      <c r="BE2692" s="7">
        <v>17982.98</v>
      </c>
      <c r="BF2692" s="7">
        <v>0</v>
      </c>
      <c r="BG2692" s="7">
        <v>1554048.744615321</v>
      </c>
      <c r="BH2692" s="7">
        <v>91664</v>
      </c>
      <c r="BI2692" s="7">
        <v>731250</v>
      </c>
      <c r="BJ2692" s="7">
        <v>11284437.096666668</v>
      </c>
      <c r="BK2692" s="7">
        <v>9096744.3200000003</v>
      </c>
      <c r="BL2692" s="7">
        <v>290958.19</v>
      </c>
      <c r="BM2692" s="7">
        <v>8168854.7266666666</v>
      </c>
      <c r="BN2692" s="130">
        <v>1.0529999999999999</v>
      </c>
      <c r="BO2692" s="131">
        <v>3.3899338000000002E-3</v>
      </c>
      <c r="BP2692" s="161">
        <v>86224.059869254546</v>
      </c>
      <c r="BQ2692" s="162">
        <v>55701474</v>
      </c>
      <c r="BR2692" s="161">
        <v>1809268</v>
      </c>
      <c r="BS2692" s="163">
        <v>0</v>
      </c>
      <c r="BT2692" s="163">
        <v>3963934.8253846765</v>
      </c>
      <c r="BU2692" s="161">
        <v>85096022.530000001</v>
      </c>
      <c r="BV2692" s="161">
        <v>9997532.6500000004</v>
      </c>
      <c r="BW2692" s="165">
        <v>13512926.815384677</v>
      </c>
      <c r="BX2692" s="161">
        <v>1809268</v>
      </c>
    </row>
    <row r="2693" spans="1:76" ht="14.45" x14ac:dyDescent="0.3">
      <c r="A2693" s="164" t="s">
        <v>2343</v>
      </c>
      <c r="B2693" s="6" t="s">
        <v>177</v>
      </c>
      <c r="C2693" s="6" t="s">
        <v>93</v>
      </c>
      <c r="D2693" s="6"/>
      <c r="E2693" s="6"/>
      <c r="F2693" s="24" t="str">
        <f>+Tabela1[[#This Row],[WK]]&amp;Tabela1[[#This Row],[PK]]&amp;Tabela1[[#This Row],[GK]]</f>
        <v>2212</v>
      </c>
      <c r="G2693" s="6" t="s">
        <v>2549</v>
      </c>
      <c r="H2693" s="7">
        <v>3139724839.4779916</v>
      </c>
      <c r="I2693" s="8">
        <v>1.371</v>
      </c>
      <c r="J2693" s="7">
        <v>4304562754.9200001</v>
      </c>
      <c r="K2693" s="15">
        <v>0.02</v>
      </c>
      <c r="L2693" s="7">
        <v>86091255.098399997</v>
      </c>
      <c r="M2693" s="7">
        <v>51998929.098399997</v>
      </c>
      <c r="N2693" s="9">
        <v>1.5252385272392384</v>
      </c>
      <c r="O2693" s="7">
        <v>559995221</v>
      </c>
      <c r="P2693" s="8">
        <v>1.2949999999999999</v>
      </c>
      <c r="Q2693" s="7">
        <v>725193811</v>
      </c>
      <c r="R2693" s="8">
        <v>1.7000000000000001E-2</v>
      </c>
      <c r="S2693" s="7">
        <v>12328294.787</v>
      </c>
      <c r="T2693" s="7">
        <v>10686352.787</v>
      </c>
      <c r="U2693" s="9">
        <v>6.5083619196049556</v>
      </c>
      <c r="V2693" s="7">
        <v>62685281.885399997</v>
      </c>
      <c r="W2693" s="9">
        <v>1.7542064072894958</v>
      </c>
      <c r="X2693" s="7">
        <v>40003846.370403439</v>
      </c>
      <c r="Y2693" s="7">
        <v>0</v>
      </c>
      <c r="Z2693" s="7">
        <v>3466549.6950000003</v>
      </c>
      <c r="AA2693" s="7">
        <v>3436242.6754034413</v>
      </c>
      <c r="AB2693" s="7">
        <v>33101054</v>
      </c>
      <c r="AC2693" s="7">
        <v>0</v>
      </c>
      <c r="AD2693" s="7">
        <v>0</v>
      </c>
      <c r="AE2693" s="7">
        <v>0</v>
      </c>
      <c r="AF2693" s="7">
        <v>86091255.098399997</v>
      </c>
      <c r="AG2693" s="7">
        <v>12328294.787</v>
      </c>
      <c r="AH2693" s="7">
        <v>0</v>
      </c>
      <c r="AI2693" s="7">
        <v>28509286</v>
      </c>
      <c r="AJ2693" s="7">
        <v>1351950</v>
      </c>
      <c r="AK2693" s="7">
        <v>13565012</v>
      </c>
      <c r="AL2693" s="7">
        <v>7766361</v>
      </c>
      <c r="AM2693" s="7">
        <v>2140514</v>
      </c>
      <c r="AN2693" s="7">
        <v>0</v>
      </c>
      <c r="AO2693" s="7">
        <v>0</v>
      </c>
      <c r="AP2693" s="7">
        <v>32861417</v>
      </c>
      <c r="AQ2693" s="7">
        <v>0</v>
      </c>
      <c r="AR2693" s="7">
        <v>34092326</v>
      </c>
      <c r="AS2693" s="7">
        <v>1641942</v>
      </c>
      <c r="AT2693" s="7">
        <v>14052226</v>
      </c>
      <c r="AU2693" s="7">
        <v>8847849</v>
      </c>
      <c r="AV2693" s="7">
        <v>2083430</v>
      </c>
      <c r="AW2693" s="7">
        <v>0</v>
      </c>
      <c r="AX2693" s="7">
        <v>0</v>
      </c>
      <c r="AY2693" s="7">
        <v>32585911</v>
      </c>
      <c r="AZ2693" s="7">
        <v>0</v>
      </c>
      <c r="BA2693" s="7">
        <v>3466549.6950000003</v>
      </c>
      <c r="BB2693" s="7">
        <v>19166.38</v>
      </c>
      <c r="BC2693" s="7">
        <v>1559.05</v>
      </c>
      <c r="BD2693" s="7">
        <v>27673.61</v>
      </c>
      <c r="BE2693" s="7">
        <v>8854.9699999999993</v>
      </c>
      <c r="BF2693" s="7">
        <v>0</v>
      </c>
      <c r="BG2693" s="7">
        <v>1632527.6754034413</v>
      </c>
      <c r="BH2693" s="7">
        <v>96293</v>
      </c>
      <c r="BI2693" s="7">
        <v>1803715</v>
      </c>
      <c r="BJ2693" s="7">
        <v>27834458.924166661</v>
      </c>
      <c r="BK2693" s="7">
        <v>18224242.083333328</v>
      </c>
      <c r="BL2693" s="7">
        <v>2841460.1733333333</v>
      </c>
      <c r="BM2693" s="7">
        <v>32757947.016666666</v>
      </c>
      <c r="BN2693" s="130">
        <v>1.034</v>
      </c>
      <c r="BO2693" s="131">
        <v>3.5736526999999999E-3</v>
      </c>
      <c r="BP2693" s="161">
        <v>90897.010080739739</v>
      </c>
      <c r="BQ2693" s="162">
        <v>33101054</v>
      </c>
      <c r="BR2693" s="161">
        <v>3560278</v>
      </c>
      <c r="BS2693" s="163">
        <v>0</v>
      </c>
      <c r="BT2693" s="163">
        <v>3444412.1146000028</v>
      </c>
      <c r="BU2693" s="161">
        <v>86091255.099999994</v>
      </c>
      <c r="BV2693" s="161">
        <v>12328294.789999999</v>
      </c>
      <c r="BW2693" s="165">
        <v>3444412.1146000028</v>
      </c>
      <c r="BX2693" s="161">
        <v>3560278</v>
      </c>
    </row>
    <row r="2694" spans="1:76" ht="14.45" x14ac:dyDescent="0.3">
      <c r="A2694" s="164" t="s">
        <v>2343</v>
      </c>
      <c r="B2694" s="6" t="s">
        <v>177</v>
      </c>
      <c r="C2694" s="6" t="s">
        <v>95</v>
      </c>
      <c r="D2694" s="6"/>
      <c r="E2694" s="6"/>
      <c r="F2694" s="24" t="str">
        <f>+Tabela1[[#This Row],[WK]]&amp;Tabela1[[#This Row],[PK]]&amp;Tabela1[[#This Row],[GK]]</f>
        <v>2213</v>
      </c>
      <c r="G2694" s="6" t="s">
        <v>2550</v>
      </c>
      <c r="H2694" s="7">
        <v>3831273679.6073895</v>
      </c>
      <c r="I2694" s="8">
        <v>1.371</v>
      </c>
      <c r="J2694" s="7">
        <v>5252676214.7399998</v>
      </c>
      <c r="K2694" s="15">
        <v>0.02</v>
      </c>
      <c r="L2694" s="7">
        <v>105053524.2948</v>
      </c>
      <c r="M2694" s="7">
        <v>63029611.294799998</v>
      </c>
      <c r="N2694" s="9">
        <v>1.4998510799030067</v>
      </c>
      <c r="O2694" s="7">
        <v>424574385</v>
      </c>
      <c r="P2694" s="8">
        <v>1.2949999999999999</v>
      </c>
      <c r="Q2694" s="7">
        <v>549823828</v>
      </c>
      <c r="R2694" s="8">
        <v>1.7000000000000001E-2</v>
      </c>
      <c r="S2694" s="7">
        <v>9347005.0760000013</v>
      </c>
      <c r="T2694" s="7">
        <v>7533157.0760000013</v>
      </c>
      <c r="U2694" s="9">
        <v>4.1531358063079162</v>
      </c>
      <c r="V2694" s="7">
        <v>70562768.370800003</v>
      </c>
      <c r="W2694" s="9">
        <v>1.6096344056166556</v>
      </c>
      <c r="X2694" s="7">
        <v>163000692.56147349</v>
      </c>
      <c r="Y2694" s="7">
        <v>29125963</v>
      </c>
      <c r="Z2694" s="7">
        <v>1387065.3299999998</v>
      </c>
      <c r="AA2694" s="7">
        <v>3432097.2314734729</v>
      </c>
      <c r="AB2694" s="7">
        <v>129055567</v>
      </c>
      <c r="AC2694" s="7">
        <v>0</v>
      </c>
      <c r="AD2694" s="7">
        <v>92437924.190673485</v>
      </c>
      <c r="AE2694" s="7">
        <v>0</v>
      </c>
      <c r="AF2694" s="7">
        <v>105053524.2948</v>
      </c>
      <c r="AG2694" s="7">
        <v>9347005.0760000013</v>
      </c>
      <c r="AH2694" s="7">
        <v>92437924.190673485</v>
      </c>
      <c r="AI2694" s="7">
        <v>35141978</v>
      </c>
      <c r="AJ2694" s="7">
        <v>2128381</v>
      </c>
      <c r="AK2694" s="7">
        <v>13973970</v>
      </c>
      <c r="AL2694" s="7">
        <v>2124847</v>
      </c>
      <c r="AM2694" s="7">
        <v>1553645</v>
      </c>
      <c r="AN2694" s="7">
        <v>0</v>
      </c>
      <c r="AO2694" s="7">
        <v>0</v>
      </c>
      <c r="AP2694" s="7">
        <v>126701289</v>
      </c>
      <c r="AQ2694" s="7">
        <v>43761</v>
      </c>
      <c r="AR2694" s="7">
        <v>42023913</v>
      </c>
      <c r="AS2694" s="7">
        <v>1813848</v>
      </c>
      <c r="AT2694" s="7">
        <v>16557416</v>
      </c>
      <c r="AU2694" s="7">
        <v>2536532</v>
      </c>
      <c r="AV2694" s="7">
        <v>1131222</v>
      </c>
      <c r="AW2694" s="7">
        <v>0</v>
      </c>
      <c r="AX2694" s="7">
        <v>0</v>
      </c>
      <c r="AY2694" s="7">
        <v>126980966</v>
      </c>
      <c r="AZ2694" s="7">
        <v>17842</v>
      </c>
      <c r="BA2694" s="7">
        <v>1387065.3299999998</v>
      </c>
      <c r="BB2694" s="7">
        <v>0</v>
      </c>
      <c r="BC2694" s="7">
        <v>426.3</v>
      </c>
      <c r="BD2694" s="7">
        <v>59393.71</v>
      </c>
      <c r="BE2694" s="7">
        <v>10472.040000000001</v>
      </c>
      <c r="BF2694" s="7">
        <v>0</v>
      </c>
      <c r="BG2694" s="7">
        <v>2121338.2314734729</v>
      </c>
      <c r="BH2694" s="7">
        <v>125125</v>
      </c>
      <c r="BI2694" s="7">
        <v>1310759</v>
      </c>
      <c r="BJ2694" s="7">
        <v>20227286.327499997</v>
      </c>
      <c r="BK2694" s="7">
        <v>16095507.136666665</v>
      </c>
      <c r="BL2694" s="7">
        <v>3170676.3333333335</v>
      </c>
      <c r="BM2694" s="7">
        <v>10185764.096666666</v>
      </c>
      <c r="BN2694" s="130">
        <v>0.76500000000000001</v>
      </c>
      <c r="BO2694" s="131">
        <v>5.6140560999999997E-3</v>
      </c>
      <c r="BP2694" s="161">
        <v>142795.32943771631</v>
      </c>
      <c r="BQ2694" s="162">
        <v>129055567</v>
      </c>
      <c r="BR2694" s="161">
        <v>2050066</v>
      </c>
      <c r="BS2694" s="163">
        <v>0</v>
      </c>
      <c r="BT2694" s="163">
        <v>0</v>
      </c>
      <c r="BU2694" s="161">
        <v>105053524.29000001</v>
      </c>
      <c r="BV2694" s="161">
        <v>9347005.0800000001</v>
      </c>
      <c r="BW2694" s="165">
        <v>92437924.189999998</v>
      </c>
      <c r="BX2694" s="161">
        <v>2050066</v>
      </c>
    </row>
    <row r="2695" spans="1:76" ht="14.45" x14ac:dyDescent="0.3">
      <c r="A2695" s="164" t="s">
        <v>2343</v>
      </c>
      <c r="B2695" s="6" t="s">
        <v>177</v>
      </c>
      <c r="C2695" s="6" t="s">
        <v>97</v>
      </c>
      <c r="D2695" s="6"/>
      <c r="E2695" s="6"/>
      <c r="F2695" s="24" t="str">
        <f>+Tabela1[[#This Row],[WK]]&amp;Tabela1[[#This Row],[PK]]&amp;Tabela1[[#This Row],[GK]]</f>
        <v>2214</v>
      </c>
      <c r="G2695" s="6" t="s">
        <v>2551</v>
      </c>
      <c r="H2695" s="7">
        <v>3620686223.7381735</v>
      </c>
      <c r="I2695" s="8">
        <v>1.371</v>
      </c>
      <c r="J2695" s="7">
        <v>4963960812.7399998</v>
      </c>
      <c r="K2695" s="15">
        <v>0.02</v>
      </c>
      <c r="L2695" s="7">
        <v>99279216.254799992</v>
      </c>
      <c r="M2695" s="7">
        <v>62597810.254799992</v>
      </c>
      <c r="N2695" s="9">
        <v>1.7065270141171796</v>
      </c>
      <c r="O2695" s="7">
        <v>563274422</v>
      </c>
      <c r="P2695" s="8">
        <v>1.2949999999999999</v>
      </c>
      <c r="Q2695" s="7">
        <v>729440376</v>
      </c>
      <c r="R2695" s="8">
        <v>1.7000000000000001E-2</v>
      </c>
      <c r="S2695" s="7">
        <v>12400486.392000001</v>
      </c>
      <c r="T2695" s="7">
        <v>9923398.3920000009</v>
      </c>
      <c r="U2695" s="9">
        <v>4.00607422586521</v>
      </c>
      <c r="V2695" s="7">
        <v>72521208.646799996</v>
      </c>
      <c r="W2695" s="9">
        <v>1.8519917708479798</v>
      </c>
      <c r="X2695" s="7">
        <v>150121443.08540779</v>
      </c>
      <c r="Y2695" s="7">
        <v>28079000</v>
      </c>
      <c r="Z2695" s="7">
        <v>219406.565</v>
      </c>
      <c r="AA2695" s="7">
        <v>2465250.5204077782</v>
      </c>
      <c r="AB2695" s="7">
        <v>119357786</v>
      </c>
      <c r="AC2695" s="7">
        <v>0</v>
      </c>
      <c r="AD2695" s="7">
        <v>77600234.438607797</v>
      </c>
      <c r="AE2695" s="7">
        <v>0</v>
      </c>
      <c r="AF2695" s="7">
        <v>99279216.254799992</v>
      </c>
      <c r="AG2695" s="7">
        <v>12400486.392000001</v>
      </c>
      <c r="AH2695" s="7">
        <v>77600234.438607797</v>
      </c>
      <c r="AI2695" s="7">
        <v>30674372</v>
      </c>
      <c r="AJ2695" s="7">
        <v>2747974</v>
      </c>
      <c r="AK2695" s="7">
        <v>12183195</v>
      </c>
      <c r="AL2695" s="7">
        <v>1241453</v>
      </c>
      <c r="AM2695" s="7">
        <v>988464</v>
      </c>
      <c r="AN2695" s="7">
        <v>0</v>
      </c>
      <c r="AO2695" s="7">
        <v>0</v>
      </c>
      <c r="AP2695" s="7">
        <v>117782367</v>
      </c>
      <c r="AQ2695" s="7">
        <v>75587</v>
      </c>
      <c r="AR2695" s="7">
        <v>36681406</v>
      </c>
      <c r="AS2695" s="7">
        <v>2477088</v>
      </c>
      <c r="AT2695" s="7">
        <v>14756178</v>
      </c>
      <c r="AU2695" s="7">
        <v>1323759</v>
      </c>
      <c r="AV2695" s="7">
        <v>1005665</v>
      </c>
      <c r="AW2695" s="7">
        <v>0</v>
      </c>
      <c r="AX2695" s="7">
        <v>0</v>
      </c>
      <c r="AY2695" s="7">
        <v>117381386</v>
      </c>
      <c r="AZ2695" s="7">
        <v>30817</v>
      </c>
      <c r="BA2695" s="7">
        <v>219406.565</v>
      </c>
      <c r="BB2695" s="7">
        <v>0</v>
      </c>
      <c r="BC2695" s="7">
        <v>56.3</v>
      </c>
      <c r="BD2695" s="7">
        <v>8200.4500000000007</v>
      </c>
      <c r="BE2695" s="7">
        <v>4119.63</v>
      </c>
      <c r="BF2695" s="7">
        <v>0</v>
      </c>
      <c r="BG2695" s="7">
        <v>1885884.5204077782</v>
      </c>
      <c r="BH2695" s="7">
        <v>111237</v>
      </c>
      <c r="BI2695" s="7">
        <v>579366</v>
      </c>
      <c r="BJ2695" s="7">
        <v>8940604.5283333324</v>
      </c>
      <c r="BK2695" s="7">
        <v>6124393.1133333333</v>
      </c>
      <c r="BL2695" s="7">
        <v>4010082.57</v>
      </c>
      <c r="BM2695" s="7">
        <v>3244680.5199999996</v>
      </c>
      <c r="BN2695" s="130">
        <v>0.76700000000000002</v>
      </c>
      <c r="BO2695" s="131">
        <v>5.5866415000000004E-3</v>
      </c>
      <c r="BP2695" s="161">
        <v>139046.25</v>
      </c>
      <c r="BQ2695" s="162">
        <v>119357786</v>
      </c>
      <c r="BR2695" s="161">
        <v>1692825</v>
      </c>
      <c r="BS2695" s="163">
        <v>0</v>
      </c>
      <c r="BT2695" s="163">
        <v>0</v>
      </c>
      <c r="BU2695" s="161">
        <v>99279216.25</v>
      </c>
      <c r="BV2695" s="161">
        <v>12400486.390000001</v>
      </c>
      <c r="BW2695" s="165">
        <v>77600234.439999998</v>
      </c>
      <c r="BX2695" s="161">
        <v>1692825</v>
      </c>
    </row>
    <row r="2696" spans="1:76" ht="14.45" x14ac:dyDescent="0.3">
      <c r="A2696" s="164" t="s">
        <v>2343</v>
      </c>
      <c r="B2696" s="6" t="s">
        <v>177</v>
      </c>
      <c r="C2696" s="6" t="s">
        <v>130</v>
      </c>
      <c r="D2696" s="6"/>
      <c r="E2696" s="6"/>
      <c r="F2696" s="24" t="str">
        <f>+Tabela1[[#This Row],[WK]]&amp;Tabela1[[#This Row],[PK]]&amp;Tabela1[[#This Row],[GK]]</f>
        <v>2215</v>
      </c>
      <c r="G2696" s="6" t="s">
        <v>2552</v>
      </c>
      <c r="H2696" s="7">
        <v>7936947757.6616297</v>
      </c>
      <c r="I2696" s="8">
        <v>1.371</v>
      </c>
      <c r="J2696" s="7">
        <v>10881555375.75</v>
      </c>
      <c r="K2696" s="15">
        <v>0.02</v>
      </c>
      <c r="L2696" s="7">
        <v>217631107.51500002</v>
      </c>
      <c r="M2696" s="7">
        <v>127423974.51500002</v>
      </c>
      <c r="N2696" s="9">
        <v>1.4125709384312215</v>
      </c>
      <c r="O2696" s="7">
        <v>975189328</v>
      </c>
      <c r="P2696" s="8">
        <v>1.2949999999999999</v>
      </c>
      <c r="Q2696" s="7">
        <v>1262870181</v>
      </c>
      <c r="R2696" s="8">
        <v>1.7000000000000001E-2</v>
      </c>
      <c r="S2696" s="7">
        <v>21468793.077000003</v>
      </c>
      <c r="T2696" s="7">
        <v>17985987.077000003</v>
      </c>
      <c r="U2696" s="9">
        <v>5.1642230652525587</v>
      </c>
      <c r="V2696" s="7">
        <v>145409961.59200001</v>
      </c>
      <c r="W2696" s="9">
        <v>1.552033901868588</v>
      </c>
      <c r="X2696" s="7">
        <v>190734692.77555311</v>
      </c>
      <c r="Y2696" s="7">
        <v>0</v>
      </c>
      <c r="Z2696" s="7">
        <v>1273851.145</v>
      </c>
      <c r="AA2696" s="7">
        <v>5989179.6305531105</v>
      </c>
      <c r="AB2696" s="7">
        <v>163032970</v>
      </c>
      <c r="AC2696" s="7">
        <v>20438692</v>
      </c>
      <c r="AD2696" s="7">
        <v>45324731.183553085</v>
      </c>
      <c r="AE2696" s="7">
        <v>0</v>
      </c>
      <c r="AF2696" s="7">
        <v>217631107.51500002</v>
      </c>
      <c r="AG2696" s="7">
        <v>21468793.077000003</v>
      </c>
      <c r="AH2696" s="7">
        <v>45324731.183553085</v>
      </c>
      <c r="AI2696" s="7">
        <v>75434599</v>
      </c>
      <c r="AJ2696" s="7">
        <v>2899161</v>
      </c>
      <c r="AK2696" s="7">
        <v>15499311</v>
      </c>
      <c r="AL2696" s="7">
        <v>2715948</v>
      </c>
      <c r="AM2696" s="7">
        <v>2274404</v>
      </c>
      <c r="AN2696" s="7">
        <v>0</v>
      </c>
      <c r="AO2696" s="7">
        <v>0</v>
      </c>
      <c r="AP2696" s="7">
        <v>164200519</v>
      </c>
      <c r="AQ2696" s="7">
        <v>75587</v>
      </c>
      <c r="AR2696" s="7">
        <v>90207133</v>
      </c>
      <c r="AS2696" s="7">
        <v>3482806</v>
      </c>
      <c r="AT2696" s="7">
        <v>18388950</v>
      </c>
      <c r="AU2696" s="7">
        <v>3005926</v>
      </c>
      <c r="AV2696" s="7">
        <v>2338073</v>
      </c>
      <c r="AW2696" s="7">
        <v>0</v>
      </c>
      <c r="AX2696" s="7">
        <v>0</v>
      </c>
      <c r="AY2696" s="7">
        <v>160390168</v>
      </c>
      <c r="AZ2696" s="7">
        <v>30817</v>
      </c>
      <c r="BA2696" s="7">
        <v>1273851.145</v>
      </c>
      <c r="BB2696" s="7">
        <v>0</v>
      </c>
      <c r="BC2696" s="7">
        <v>466.63</v>
      </c>
      <c r="BD2696" s="7">
        <v>58382.080000000002</v>
      </c>
      <c r="BE2696" s="7">
        <v>1444.13</v>
      </c>
      <c r="BF2696" s="7">
        <v>0</v>
      </c>
      <c r="BG2696" s="7">
        <v>3889970.6305531105</v>
      </c>
      <c r="BH2696" s="7">
        <v>229446</v>
      </c>
      <c r="BI2696" s="7">
        <v>2099209</v>
      </c>
      <c r="BJ2696" s="7">
        <v>32394419.534166671</v>
      </c>
      <c r="BK2696" s="7">
        <v>24809690.450000007</v>
      </c>
      <c r="BL2696" s="7">
        <v>930623.99333333329</v>
      </c>
      <c r="BM2696" s="7">
        <v>28477668.349999998</v>
      </c>
      <c r="BN2696" s="130">
        <v>1.103</v>
      </c>
      <c r="BO2696" s="131">
        <v>8.1422948999999994E-3</v>
      </c>
      <c r="BP2696" s="161">
        <v>207101.90043517752</v>
      </c>
      <c r="BQ2696" s="162">
        <v>163032970</v>
      </c>
      <c r="BR2696" s="161">
        <v>3764673</v>
      </c>
      <c r="BS2696" s="163">
        <v>0</v>
      </c>
      <c r="BT2696" s="163">
        <v>3183914.2244468927</v>
      </c>
      <c r="BU2696" s="161">
        <v>217631107.52000001</v>
      </c>
      <c r="BV2696" s="161">
        <v>21468793.079999998</v>
      </c>
      <c r="BW2696" s="165">
        <v>48508645.404446892</v>
      </c>
      <c r="BX2696" s="161">
        <v>3764673</v>
      </c>
    </row>
    <row r="2697" spans="1:76" ht="14.45" x14ac:dyDescent="0.3">
      <c r="A2697" s="164" t="s">
        <v>2343</v>
      </c>
      <c r="B2697" s="6" t="s">
        <v>177</v>
      </c>
      <c r="C2697" s="6" t="s">
        <v>134</v>
      </c>
      <c r="D2697" s="6"/>
      <c r="E2697" s="6"/>
      <c r="F2697" s="24" t="str">
        <f>+Tabela1[[#This Row],[WK]]&amp;Tabela1[[#This Row],[PK]]&amp;Tabela1[[#This Row],[GK]]</f>
        <v>2216</v>
      </c>
      <c r="G2697" s="6" t="s">
        <v>2553</v>
      </c>
      <c r="H2697" s="7">
        <v>967304315.36939895</v>
      </c>
      <c r="I2697" s="8">
        <v>1.371</v>
      </c>
      <c r="J2697" s="7">
        <v>1326174216.3800001</v>
      </c>
      <c r="K2697" s="15">
        <v>0.02</v>
      </c>
      <c r="L2697" s="7">
        <v>26523484.327600002</v>
      </c>
      <c r="M2697" s="7">
        <v>18036802.327600002</v>
      </c>
      <c r="N2697" s="9">
        <v>2.1253067250074884</v>
      </c>
      <c r="O2697" s="7">
        <v>175701468</v>
      </c>
      <c r="P2697" s="8">
        <v>1.2949999999999999</v>
      </c>
      <c r="Q2697" s="7">
        <v>227533400</v>
      </c>
      <c r="R2697" s="8">
        <v>1.7000000000000001E-2</v>
      </c>
      <c r="S2697" s="7">
        <v>3868067.8000000003</v>
      </c>
      <c r="T2697" s="7">
        <v>3336788.8000000003</v>
      </c>
      <c r="U2697" s="9">
        <v>6.2806713609986469</v>
      </c>
      <c r="V2697" s="7">
        <v>21373591.127600003</v>
      </c>
      <c r="W2697" s="9">
        <v>2.3701135021098452</v>
      </c>
      <c r="X2697" s="7">
        <v>48634399.852893345</v>
      </c>
      <c r="Y2697" s="7">
        <v>9673790</v>
      </c>
      <c r="Z2697" s="7">
        <v>349661.02500000002</v>
      </c>
      <c r="AA2697" s="7">
        <v>1351089.8278933461</v>
      </c>
      <c r="AB2697" s="7">
        <v>34087358</v>
      </c>
      <c r="AC2697" s="7">
        <v>3172501</v>
      </c>
      <c r="AD2697" s="7">
        <v>27260808.725293342</v>
      </c>
      <c r="AE2697" s="7">
        <v>0</v>
      </c>
      <c r="AF2697" s="7">
        <v>26523484.327600002</v>
      </c>
      <c r="AG2697" s="7">
        <v>3868067.8000000003</v>
      </c>
      <c r="AH2697" s="7">
        <v>27260808.725293342</v>
      </c>
      <c r="AI2697" s="7">
        <v>7096883</v>
      </c>
      <c r="AJ2697" s="7">
        <v>394792</v>
      </c>
      <c r="AK2697" s="7">
        <v>8003501</v>
      </c>
      <c r="AL2697" s="7">
        <v>3575464</v>
      </c>
      <c r="AM2697" s="7">
        <v>1715773</v>
      </c>
      <c r="AN2697" s="7">
        <v>0</v>
      </c>
      <c r="AO2697" s="7">
        <v>0</v>
      </c>
      <c r="AP2697" s="7">
        <v>33266745</v>
      </c>
      <c r="AQ2697" s="7">
        <v>15913</v>
      </c>
      <c r="AR2697" s="7">
        <v>8486682</v>
      </c>
      <c r="AS2697" s="7">
        <v>531279</v>
      </c>
      <c r="AT2697" s="7">
        <v>9047019</v>
      </c>
      <c r="AU2697" s="7">
        <v>4006015</v>
      </c>
      <c r="AV2697" s="7">
        <v>838363</v>
      </c>
      <c r="AW2697" s="7">
        <v>0</v>
      </c>
      <c r="AX2697" s="7">
        <v>0</v>
      </c>
      <c r="AY2697" s="7">
        <v>33249772</v>
      </c>
      <c r="AZ2697" s="7">
        <v>6488</v>
      </c>
      <c r="BA2697" s="7">
        <v>349661.02500000002</v>
      </c>
      <c r="BB2697" s="7">
        <v>0</v>
      </c>
      <c r="BC2697" s="7">
        <v>33.51</v>
      </c>
      <c r="BD2697" s="7">
        <v>16231.37</v>
      </c>
      <c r="BE2697" s="7">
        <v>614.91</v>
      </c>
      <c r="BF2697" s="7">
        <v>0</v>
      </c>
      <c r="BG2697" s="7">
        <v>650023.8278933462</v>
      </c>
      <c r="BH2697" s="7">
        <v>38341</v>
      </c>
      <c r="BI2697" s="7">
        <v>701066</v>
      </c>
      <c r="BJ2697" s="7">
        <v>10818652.679166667</v>
      </c>
      <c r="BK2697" s="7">
        <v>9525889.5133333337</v>
      </c>
      <c r="BL2697" s="7">
        <v>206833.31000000003</v>
      </c>
      <c r="BM2697" s="7">
        <v>4757386.043333333</v>
      </c>
      <c r="BN2697" s="130">
        <v>0.85799999999999998</v>
      </c>
      <c r="BO2697" s="131">
        <v>1.3294125E-3</v>
      </c>
      <c r="BP2697" s="161">
        <v>33814.035657657987</v>
      </c>
      <c r="BQ2697" s="162">
        <v>34087358</v>
      </c>
      <c r="BR2697" s="161">
        <v>915927</v>
      </c>
      <c r="BS2697" s="163">
        <v>0</v>
      </c>
      <c r="BT2697" s="163">
        <v>3429184.1471066549</v>
      </c>
      <c r="BU2697" s="161">
        <v>26523484.329999998</v>
      </c>
      <c r="BV2697" s="161">
        <v>3868067.8</v>
      </c>
      <c r="BW2697" s="165">
        <v>30689992.877106655</v>
      </c>
      <c r="BX2697" s="161">
        <v>915927</v>
      </c>
    </row>
    <row r="2698" spans="1:76" ht="14.45" x14ac:dyDescent="0.3">
      <c r="A2698" s="164" t="s">
        <v>2343</v>
      </c>
      <c r="B2698" s="6" t="s">
        <v>191</v>
      </c>
      <c r="C2698" s="6" t="s">
        <v>33</v>
      </c>
      <c r="D2698" s="6"/>
      <c r="E2698" s="6"/>
      <c r="F2698" s="24" t="str">
        <f>+Tabela1[[#This Row],[WK]]&amp;Tabela1[[#This Row],[PK]]&amp;Tabela1[[#This Row],[GK]]</f>
        <v>2401</v>
      </c>
      <c r="G2698" s="6" t="s">
        <v>2554</v>
      </c>
      <c r="H2698" s="7">
        <v>6326566402.6412039</v>
      </c>
      <c r="I2698" s="8">
        <v>1.371</v>
      </c>
      <c r="J2698" s="7">
        <v>8673722538.0200005</v>
      </c>
      <c r="K2698" s="15">
        <v>0.02</v>
      </c>
      <c r="L2698" s="7">
        <v>173474450.76040003</v>
      </c>
      <c r="M2698" s="7">
        <v>99643261.760400027</v>
      </c>
      <c r="N2698" s="9">
        <v>1.3496093332642933</v>
      </c>
      <c r="O2698" s="7">
        <v>432221727</v>
      </c>
      <c r="P2698" s="8">
        <v>1.2949999999999999</v>
      </c>
      <c r="Q2698" s="7">
        <v>559727137</v>
      </c>
      <c r="R2698" s="8">
        <v>1.7000000000000001E-2</v>
      </c>
      <c r="S2698" s="7">
        <v>9515361.3289999999</v>
      </c>
      <c r="T2698" s="7">
        <v>7170556.3289999999</v>
      </c>
      <c r="U2698" s="9">
        <v>3.0580608319241898</v>
      </c>
      <c r="V2698" s="7">
        <v>106813818.08940002</v>
      </c>
      <c r="W2698" s="9">
        <v>1.4021978904456438</v>
      </c>
      <c r="X2698" s="7">
        <v>73344565.809028342</v>
      </c>
      <c r="Y2698" s="7">
        <v>0</v>
      </c>
      <c r="Z2698" s="7">
        <v>5481.1750000000002</v>
      </c>
      <c r="AA2698" s="7">
        <v>3895123.6340283439</v>
      </c>
      <c r="AB2698" s="7">
        <v>69443961</v>
      </c>
      <c r="AC2698" s="7">
        <v>0</v>
      </c>
      <c r="AD2698" s="7">
        <v>0</v>
      </c>
      <c r="AE2698" s="7">
        <v>-7275083.6760358773</v>
      </c>
      <c r="AF2698" s="7">
        <v>166199367.08436415</v>
      </c>
      <c r="AG2698" s="7">
        <v>9515361.3289999999</v>
      </c>
      <c r="AH2698" s="7">
        <v>0</v>
      </c>
      <c r="AI2698" s="7">
        <v>61740418</v>
      </c>
      <c r="AJ2698" s="7">
        <v>2484406</v>
      </c>
      <c r="AK2698" s="7">
        <v>562205</v>
      </c>
      <c r="AL2698" s="7">
        <v>1302432</v>
      </c>
      <c r="AM2698" s="7">
        <v>1539052</v>
      </c>
      <c r="AN2698" s="7">
        <v>0</v>
      </c>
      <c r="AO2698" s="7">
        <v>0</v>
      </c>
      <c r="AP2698" s="7">
        <v>69478121</v>
      </c>
      <c r="AQ2698" s="7">
        <v>39783</v>
      </c>
      <c r="AR2698" s="7">
        <v>73831189</v>
      </c>
      <c r="AS2698" s="7">
        <v>2344805</v>
      </c>
      <c r="AT2698" s="7">
        <v>0</v>
      </c>
      <c r="AU2698" s="7">
        <v>1860210</v>
      </c>
      <c r="AV2698" s="7">
        <v>1544476</v>
      </c>
      <c r="AW2698" s="7">
        <v>0</v>
      </c>
      <c r="AX2698" s="7">
        <v>0</v>
      </c>
      <c r="AY2698" s="7">
        <v>68300893</v>
      </c>
      <c r="AZ2698" s="7">
        <v>16220</v>
      </c>
      <c r="BA2698" s="7">
        <v>5481.1750000000002</v>
      </c>
      <c r="BB2698" s="7">
        <v>0</v>
      </c>
      <c r="BC2698" s="7">
        <v>0</v>
      </c>
      <c r="BD2698" s="7">
        <v>0</v>
      </c>
      <c r="BE2698" s="7">
        <v>517.87</v>
      </c>
      <c r="BF2698" s="7">
        <v>6.22</v>
      </c>
      <c r="BG2698" s="7">
        <v>2452953.6340283439</v>
      </c>
      <c r="BH2698" s="7">
        <v>144685</v>
      </c>
      <c r="BI2698" s="7">
        <v>1442170</v>
      </c>
      <c r="BJ2698" s="7">
        <v>22255189.989166662</v>
      </c>
      <c r="BK2698" s="7">
        <v>18007532.086666666</v>
      </c>
      <c r="BL2698" s="7">
        <v>3551443.8633333333</v>
      </c>
      <c r="BM2698" s="7">
        <v>9887743.8833333328</v>
      </c>
      <c r="BN2698" s="130">
        <v>1.446</v>
      </c>
      <c r="BO2698" s="131">
        <v>4.7515259000000002E-3</v>
      </c>
      <c r="BP2698" s="161">
        <v>120856.59638573794</v>
      </c>
      <c r="BQ2698" s="162">
        <v>69443961</v>
      </c>
      <c r="BR2698" s="161">
        <v>3229064</v>
      </c>
      <c r="BS2698" s="163">
        <v>6452648.5733641423</v>
      </c>
      <c r="BT2698" s="163">
        <v>0</v>
      </c>
      <c r="BU2698" s="161">
        <v>159746718.50999999</v>
      </c>
      <c r="BV2698" s="161">
        <v>9515361.3300000001</v>
      </c>
      <c r="BW2698" s="165">
        <v>0</v>
      </c>
      <c r="BX2698" s="161">
        <v>3229064</v>
      </c>
    </row>
    <row r="2699" spans="1:76" ht="14.45" x14ac:dyDescent="0.3">
      <c r="A2699" s="164" t="s">
        <v>2343</v>
      </c>
      <c r="B2699" s="6" t="s">
        <v>191</v>
      </c>
      <c r="C2699" s="6" t="s">
        <v>32</v>
      </c>
      <c r="D2699" s="6"/>
      <c r="E2699" s="6"/>
      <c r="F2699" s="24" t="str">
        <f>+Tabela1[[#This Row],[WK]]&amp;Tabela1[[#This Row],[PK]]&amp;Tabela1[[#This Row],[GK]]</f>
        <v>2402</v>
      </c>
      <c r="G2699" s="6" t="s">
        <v>2527</v>
      </c>
      <c r="H2699" s="7">
        <v>6724605555.4745827</v>
      </c>
      <c r="I2699" s="8">
        <v>1.371</v>
      </c>
      <c r="J2699" s="7">
        <v>9219434216.5300007</v>
      </c>
      <c r="K2699" s="15">
        <v>0.02</v>
      </c>
      <c r="L2699" s="7">
        <v>184388684.33060002</v>
      </c>
      <c r="M2699" s="7">
        <v>104329358.33060002</v>
      </c>
      <c r="N2699" s="9">
        <v>1.3031505952298428</v>
      </c>
      <c r="O2699" s="7">
        <v>1271071294</v>
      </c>
      <c r="P2699" s="8">
        <v>1.2949999999999999</v>
      </c>
      <c r="Q2699" s="7">
        <v>1646037326</v>
      </c>
      <c r="R2699" s="8">
        <v>1.7000000000000001E-2</v>
      </c>
      <c r="S2699" s="7">
        <v>27982634.542000003</v>
      </c>
      <c r="T2699" s="7">
        <v>22462172.542000003</v>
      </c>
      <c r="U2699" s="9">
        <v>4.068893607455319</v>
      </c>
      <c r="V2699" s="7">
        <v>126791530.87260002</v>
      </c>
      <c r="W2699" s="9">
        <v>1.4815593008082706</v>
      </c>
      <c r="X2699" s="7">
        <v>50527098.614967704</v>
      </c>
      <c r="Y2699" s="7">
        <v>0</v>
      </c>
      <c r="Z2699" s="7">
        <v>132746.6</v>
      </c>
      <c r="AA2699" s="7">
        <v>4509378.0149677079</v>
      </c>
      <c r="AB2699" s="7">
        <v>45884974</v>
      </c>
      <c r="AC2699" s="7">
        <v>0</v>
      </c>
      <c r="AD2699" s="7">
        <v>0</v>
      </c>
      <c r="AE2699" s="7">
        <v>-32056598.208000004</v>
      </c>
      <c r="AF2699" s="7">
        <v>152332086.12260002</v>
      </c>
      <c r="AG2699" s="7">
        <v>27982634.542000003</v>
      </c>
      <c r="AH2699" s="7">
        <v>0</v>
      </c>
      <c r="AI2699" s="7">
        <v>66948621</v>
      </c>
      <c r="AJ2699" s="7">
        <v>5765688</v>
      </c>
      <c r="AK2699" s="7">
        <v>0</v>
      </c>
      <c r="AL2699" s="7">
        <v>5025460</v>
      </c>
      <c r="AM2699" s="7">
        <v>1466806</v>
      </c>
      <c r="AN2699" s="7">
        <v>0</v>
      </c>
      <c r="AO2699" s="7">
        <v>0</v>
      </c>
      <c r="AP2699" s="7">
        <v>43948875</v>
      </c>
      <c r="AQ2699" s="7">
        <v>0</v>
      </c>
      <c r="AR2699" s="7">
        <v>80059326</v>
      </c>
      <c r="AS2699" s="7">
        <v>5520462</v>
      </c>
      <c r="AT2699" s="7">
        <v>0</v>
      </c>
      <c r="AU2699" s="7">
        <v>5361563</v>
      </c>
      <c r="AV2699" s="7">
        <v>2185446</v>
      </c>
      <c r="AW2699" s="7">
        <v>0</v>
      </c>
      <c r="AX2699" s="7">
        <v>0</v>
      </c>
      <c r="AY2699" s="7">
        <v>45394334</v>
      </c>
      <c r="AZ2699" s="7">
        <v>0</v>
      </c>
      <c r="BA2699" s="7">
        <v>132746.6</v>
      </c>
      <c r="BB2699" s="7">
        <v>0</v>
      </c>
      <c r="BC2699" s="7">
        <v>85.1</v>
      </c>
      <c r="BD2699" s="7">
        <v>0</v>
      </c>
      <c r="BE2699" s="7">
        <v>12075.2</v>
      </c>
      <c r="BF2699" s="7">
        <v>0</v>
      </c>
      <c r="BG2699" s="7">
        <v>2811339.0149677079</v>
      </c>
      <c r="BH2699" s="7">
        <v>165824</v>
      </c>
      <c r="BI2699" s="7">
        <v>1698039</v>
      </c>
      <c r="BJ2699" s="7">
        <v>26203657.789999995</v>
      </c>
      <c r="BK2699" s="7">
        <v>17484341.856666662</v>
      </c>
      <c r="BL2699" s="7">
        <v>2978260.5533333332</v>
      </c>
      <c r="BM2699" s="7">
        <v>28920742.626666665</v>
      </c>
      <c r="BN2699" s="130">
        <v>1.631</v>
      </c>
      <c r="BO2699" s="131">
        <v>4.6994871000000001E-3</v>
      </c>
      <c r="BP2699" s="161">
        <v>124368</v>
      </c>
      <c r="BQ2699" s="162">
        <v>45884974</v>
      </c>
      <c r="BR2699" s="161">
        <v>3202460</v>
      </c>
      <c r="BS2699" s="163">
        <v>21584298.744600017</v>
      </c>
      <c r="BT2699" s="163">
        <v>0</v>
      </c>
      <c r="BU2699" s="161">
        <v>130747787.38</v>
      </c>
      <c r="BV2699" s="161">
        <v>27982634.539999999</v>
      </c>
      <c r="BW2699" s="165">
        <v>0</v>
      </c>
      <c r="BX2699" s="161">
        <v>3202460</v>
      </c>
    </row>
    <row r="2700" spans="1:76" ht="14.45" x14ac:dyDescent="0.3">
      <c r="A2700" s="164" t="s">
        <v>2343</v>
      </c>
      <c r="B2700" s="6" t="s">
        <v>191</v>
      </c>
      <c r="C2700" s="6" t="s">
        <v>37</v>
      </c>
      <c r="D2700" s="6"/>
      <c r="E2700" s="6"/>
      <c r="F2700" s="24" t="str">
        <f>+Tabela1[[#This Row],[WK]]&amp;Tabela1[[#This Row],[PK]]&amp;Tabela1[[#This Row],[GK]]</f>
        <v>2403</v>
      </c>
      <c r="G2700" s="6" t="s">
        <v>2555</v>
      </c>
      <c r="H2700" s="7">
        <v>6386453063.669631</v>
      </c>
      <c r="I2700" s="8">
        <v>1.371</v>
      </c>
      <c r="J2700" s="7">
        <v>8755827150.289999</v>
      </c>
      <c r="K2700" s="15">
        <v>0.02</v>
      </c>
      <c r="L2700" s="7">
        <v>175116543.00579998</v>
      </c>
      <c r="M2700" s="7">
        <v>105983108.00579998</v>
      </c>
      <c r="N2700" s="9">
        <v>1.5330224515214668</v>
      </c>
      <c r="O2700" s="7">
        <v>1658813846</v>
      </c>
      <c r="P2700" s="8">
        <v>1.2949999999999999</v>
      </c>
      <c r="Q2700" s="7">
        <v>2148163931</v>
      </c>
      <c r="R2700" s="8">
        <v>1.7000000000000001E-2</v>
      </c>
      <c r="S2700" s="7">
        <v>36518786.827</v>
      </c>
      <c r="T2700" s="7">
        <v>31812129.827</v>
      </c>
      <c r="U2700" s="9">
        <v>6.7589649781150403</v>
      </c>
      <c r="V2700" s="7">
        <v>137795237.83279997</v>
      </c>
      <c r="W2700" s="9">
        <v>1.8661303649621668</v>
      </c>
      <c r="X2700" s="7">
        <v>163853998.52905104</v>
      </c>
      <c r="Y2700" s="7">
        <v>0</v>
      </c>
      <c r="Z2700" s="7">
        <v>336226.34499999997</v>
      </c>
      <c r="AA2700" s="7">
        <v>4153459.1840510275</v>
      </c>
      <c r="AB2700" s="7">
        <v>145540308</v>
      </c>
      <c r="AC2700" s="7">
        <v>13824005</v>
      </c>
      <c r="AD2700" s="7">
        <v>26058760.696251057</v>
      </c>
      <c r="AE2700" s="7">
        <v>0</v>
      </c>
      <c r="AF2700" s="7">
        <v>175116543.00579998</v>
      </c>
      <c r="AG2700" s="7">
        <v>36518786.827</v>
      </c>
      <c r="AH2700" s="7">
        <v>26058760.696251057</v>
      </c>
      <c r="AI2700" s="7">
        <v>57811980</v>
      </c>
      <c r="AJ2700" s="7">
        <v>4745212</v>
      </c>
      <c r="AK2700" s="7">
        <v>10099129</v>
      </c>
      <c r="AL2700" s="7">
        <v>1385709</v>
      </c>
      <c r="AM2700" s="7">
        <v>1828757</v>
      </c>
      <c r="AN2700" s="7">
        <v>0</v>
      </c>
      <c r="AO2700" s="7">
        <v>0</v>
      </c>
      <c r="AP2700" s="7">
        <v>143282728</v>
      </c>
      <c r="AQ2700" s="7">
        <v>0</v>
      </c>
      <c r="AR2700" s="7">
        <v>69133435</v>
      </c>
      <c r="AS2700" s="7">
        <v>4706657</v>
      </c>
      <c r="AT2700" s="7">
        <v>11789156</v>
      </c>
      <c r="AU2700" s="7">
        <v>1485431</v>
      </c>
      <c r="AV2700" s="7">
        <v>1794589</v>
      </c>
      <c r="AW2700" s="7">
        <v>0</v>
      </c>
      <c r="AX2700" s="7">
        <v>0</v>
      </c>
      <c r="AY2700" s="7">
        <v>143516059</v>
      </c>
      <c r="AZ2700" s="7">
        <v>0</v>
      </c>
      <c r="BA2700" s="7">
        <v>336226.34499999997</v>
      </c>
      <c r="BB2700" s="7">
        <v>0</v>
      </c>
      <c r="BC2700" s="7">
        <v>623.14</v>
      </c>
      <c r="BD2700" s="7">
        <v>828.61</v>
      </c>
      <c r="BE2700" s="7">
        <v>26210.07</v>
      </c>
      <c r="BF2700" s="7">
        <v>0</v>
      </c>
      <c r="BG2700" s="7">
        <v>2963414.1840510275</v>
      </c>
      <c r="BH2700" s="7">
        <v>174794</v>
      </c>
      <c r="BI2700" s="7">
        <v>1190045</v>
      </c>
      <c r="BJ2700" s="7">
        <v>18364469.549166664</v>
      </c>
      <c r="BK2700" s="7">
        <v>11631167.446666662</v>
      </c>
      <c r="BL2700" s="7">
        <v>5085915.5033333339</v>
      </c>
      <c r="BM2700" s="7">
        <v>16761377.403333336</v>
      </c>
      <c r="BN2700" s="130">
        <v>1.165</v>
      </c>
      <c r="BO2700" s="131">
        <v>6.8203977000000004E-3</v>
      </c>
      <c r="BP2700" s="161">
        <v>173479.01759459183</v>
      </c>
      <c r="BQ2700" s="162">
        <v>145540308</v>
      </c>
      <c r="BR2700" s="161">
        <v>2915357</v>
      </c>
      <c r="BS2700" s="163">
        <v>0</v>
      </c>
      <c r="BT2700" s="163">
        <v>3646593.1599999964</v>
      </c>
      <c r="BU2700" s="161">
        <v>175116543.00999999</v>
      </c>
      <c r="BV2700" s="161">
        <v>36518786.829999998</v>
      </c>
      <c r="BW2700" s="165">
        <v>29705353.859999996</v>
      </c>
      <c r="BX2700" s="161">
        <v>2915357</v>
      </c>
    </row>
    <row r="2701" spans="1:76" ht="14.45" x14ac:dyDescent="0.3">
      <c r="A2701" s="164" t="s">
        <v>2343</v>
      </c>
      <c r="B2701" s="6" t="s">
        <v>191</v>
      </c>
      <c r="C2701" s="6" t="s">
        <v>39</v>
      </c>
      <c r="D2701" s="6"/>
      <c r="E2701" s="6"/>
      <c r="F2701" s="24" t="str">
        <f>+Tabela1[[#This Row],[WK]]&amp;Tabela1[[#This Row],[PK]]&amp;Tabela1[[#This Row],[GK]]</f>
        <v>2404</v>
      </c>
      <c r="G2701" s="6" t="s">
        <v>2556</v>
      </c>
      <c r="H2701" s="7">
        <v>4541310975.2209873</v>
      </c>
      <c r="I2701" s="8">
        <v>1.371</v>
      </c>
      <c r="J2701" s="7">
        <v>6226137347.0100002</v>
      </c>
      <c r="K2701" s="15">
        <v>0.02</v>
      </c>
      <c r="L2701" s="7">
        <v>124522746.9402</v>
      </c>
      <c r="M2701" s="7">
        <v>74533272.940200001</v>
      </c>
      <c r="N2701" s="9">
        <v>1.4909793397746094</v>
      </c>
      <c r="O2701" s="7">
        <v>409298180</v>
      </c>
      <c r="P2701" s="8">
        <v>1.2949999999999999</v>
      </c>
      <c r="Q2701" s="7">
        <v>530041142</v>
      </c>
      <c r="R2701" s="8">
        <v>1.7000000000000001E-2</v>
      </c>
      <c r="S2701" s="7">
        <v>9010699.4140000008</v>
      </c>
      <c r="T2701" s="7">
        <v>7541215.4140000008</v>
      </c>
      <c r="U2701" s="9">
        <v>5.1318799075049482</v>
      </c>
      <c r="V2701" s="7">
        <v>82074488.354200006</v>
      </c>
      <c r="W2701" s="9">
        <v>1.5949504526345055</v>
      </c>
      <c r="X2701" s="7">
        <v>23948294.916300349</v>
      </c>
      <c r="Y2701" s="7">
        <v>0</v>
      </c>
      <c r="Z2701" s="7">
        <v>579185.70500000007</v>
      </c>
      <c r="AA2701" s="7">
        <v>3413741.2113003507</v>
      </c>
      <c r="AB2701" s="7">
        <v>19955368</v>
      </c>
      <c r="AC2701" s="7">
        <v>0</v>
      </c>
      <c r="AD2701" s="7">
        <v>0</v>
      </c>
      <c r="AE2701" s="7">
        <v>-10241877.25862338</v>
      </c>
      <c r="AF2701" s="7">
        <v>114280869.68157662</v>
      </c>
      <c r="AG2701" s="7">
        <v>9010699.4140000008</v>
      </c>
      <c r="AH2701" s="7">
        <v>0</v>
      </c>
      <c r="AI2701" s="7">
        <v>41803079</v>
      </c>
      <c r="AJ2701" s="7">
        <v>1210237</v>
      </c>
      <c r="AK2701" s="7">
        <v>13110586</v>
      </c>
      <c r="AL2701" s="7">
        <v>7073311</v>
      </c>
      <c r="AM2701" s="7">
        <v>1574692</v>
      </c>
      <c r="AN2701" s="7">
        <v>0</v>
      </c>
      <c r="AO2701" s="7">
        <v>0</v>
      </c>
      <c r="AP2701" s="7">
        <v>19419929</v>
      </c>
      <c r="AQ2701" s="7">
        <v>0</v>
      </c>
      <c r="AR2701" s="7">
        <v>49989474</v>
      </c>
      <c r="AS2701" s="7">
        <v>1469484</v>
      </c>
      <c r="AT2701" s="7">
        <v>13465907</v>
      </c>
      <c r="AU2701" s="7">
        <v>7746763</v>
      </c>
      <c r="AV2701" s="7">
        <v>1189481</v>
      </c>
      <c r="AW2701" s="7">
        <v>0</v>
      </c>
      <c r="AX2701" s="7">
        <v>0</v>
      </c>
      <c r="AY2701" s="7">
        <v>19643881</v>
      </c>
      <c r="AZ2701" s="7">
        <v>0</v>
      </c>
      <c r="BA2701" s="7">
        <v>579185.70500000007</v>
      </c>
      <c r="BB2701" s="7">
        <v>0</v>
      </c>
      <c r="BC2701" s="7">
        <v>643.97</v>
      </c>
      <c r="BD2701" s="7">
        <v>24101.53</v>
      </c>
      <c r="BE2701" s="7">
        <v>2664.35</v>
      </c>
      <c r="BF2701" s="7">
        <v>0</v>
      </c>
      <c r="BG2701" s="7">
        <v>2230588.2113003507</v>
      </c>
      <c r="BH2701" s="7">
        <v>131569</v>
      </c>
      <c r="BI2701" s="7">
        <v>1183153</v>
      </c>
      <c r="BJ2701" s="7">
        <v>18258099.409166664</v>
      </c>
      <c r="BK2701" s="7">
        <v>9244687.4899999984</v>
      </c>
      <c r="BL2701" s="7">
        <v>9288134.7766666654</v>
      </c>
      <c r="BM2701" s="7">
        <v>17477378.123333335</v>
      </c>
      <c r="BN2701" s="130">
        <v>1.119</v>
      </c>
      <c r="BO2701" s="131">
        <v>4.4807107000000004E-3</v>
      </c>
      <c r="BP2701" s="161">
        <v>113968.3223757971</v>
      </c>
      <c r="BQ2701" s="162">
        <v>19955368</v>
      </c>
      <c r="BR2701" s="161">
        <v>3330417</v>
      </c>
      <c r="BS2701" s="163">
        <v>14835913.255576629</v>
      </c>
      <c r="BT2701" s="163">
        <v>0</v>
      </c>
      <c r="BU2701" s="161">
        <v>99444956.430000007</v>
      </c>
      <c r="BV2701" s="161">
        <v>9010699.4100000001</v>
      </c>
      <c r="BW2701" s="165">
        <v>0</v>
      </c>
      <c r="BX2701" s="161">
        <v>3330417</v>
      </c>
    </row>
    <row r="2702" spans="1:76" ht="14.45" x14ac:dyDescent="0.3">
      <c r="A2702" s="164" t="s">
        <v>2343</v>
      </c>
      <c r="B2702" s="6" t="s">
        <v>191</v>
      </c>
      <c r="C2702" s="6" t="s">
        <v>42</v>
      </c>
      <c r="D2702" s="6"/>
      <c r="E2702" s="6"/>
      <c r="F2702" s="24" t="str">
        <f>+Tabela1[[#This Row],[WK]]&amp;Tabela1[[#This Row],[PK]]&amp;Tabela1[[#This Row],[GK]]</f>
        <v>2405</v>
      </c>
      <c r="G2702" s="6" t="s">
        <v>2557</v>
      </c>
      <c r="H2702" s="7">
        <v>4643104424.1848049</v>
      </c>
      <c r="I2702" s="8">
        <v>1.371</v>
      </c>
      <c r="J2702" s="7">
        <v>6365696165.5700006</v>
      </c>
      <c r="K2702" s="15">
        <v>0.02</v>
      </c>
      <c r="L2702" s="7">
        <v>127313923.31140001</v>
      </c>
      <c r="M2702" s="7">
        <v>74505675.311400011</v>
      </c>
      <c r="N2702" s="9">
        <v>1.4108719401446534</v>
      </c>
      <c r="O2702" s="7">
        <v>436687341</v>
      </c>
      <c r="P2702" s="8">
        <v>1.2949999999999999</v>
      </c>
      <c r="Q2702" s="7">
        <v>565510108</v>
      </c>
      <c r="R2702" s="8">
        <v>1.7000000000000001E-2</v>
      </c>
      <c r="S2702" s="7">
        <v>9613671.8360000011</v>
      </c>
      <c r="T2702" s="7">
        <v>5561025.8360000011</v>
      </c>
      <c r="U2702" s="9">
        <v>1.3721962974313575</v>
      </c>
      <c r="V2702" s="7">
        <v>80066701.147400022</v>
      </c>
      <c r="W2702" s="9">
        <v>1.4081154114003207</v>
      </c>
      <c r="X2702" s="7">
        <v>53875863.118869528</v>
      </c>
      <c r="Y2702" s="7">
        <v>0</v>
      </c>
      <c r="Z2702" s="7">
        <v>3765.44</v>
      </c>
      <c r="AA2702" s="7">
        <v>3333018.6788695296</v>
      </c>
      <c r="AB2702" s="7">
        <v>50539079</v>
      </c>
      <c r="AC2702" s="7">
        <v>0</v>
      </c>
      <c r="AD2702" s="7">
        <v>0</v>
      </c>
      <c r="AE2702" s="7">
        <v>-3995654.8953184346</v>
      </c>
      <c r="AF2702" s="7">
        <v>123318268.41608158</v>
      </c>
      <c r="AG2702" s="7">
        <v>9613671.8360000011</v>
      </c>
      <c r="AH2702" s="7">
        <v>0</v>
      </c>
      <c r="AI2702" s="7">
        <v>44160244</v>
      </c>
      <c r="AJ2702" s="7">
        <v>1227867</v>
      </c>
      <c r="AK2702" s="7">
        <v>1969741</v>
      </c>
      <c r="AL2702" s="7">
        <v>3543845</v>
      </c>
      <c r="AM2702" s="7">
        <v>1337534</v>
      </c>
      <c r="AN2702" s="7">
        <v>0</v>
      </c>
      <c r="AO2702" s="7">
        <v>0</v>
      </c>
      <c r="AP2702" s="7">
        <v>50616099</v>
      </c>
      <c r="AQ2702" s="7">
        <v>0</v>
      </c>
      <c r="AR2702" s="7">
        <v>52808248</v>
      </c>
      <c r="AS2702" s="7">
        <v>4052646</v>
      </c>
      <c r="AT2702" s="7">
        <v>0</v>
      </c>
      <c r="AU2702" s="7">
        <v>5555374</v>
      </c>
      <c r="AV2702" s="7">
        <v>1023231</v>
      </c>
      <c r="AW2702" s="7">
        <v>0</v>
      </c>
      <c r="AX2702" s="7">
        <v>0</v>
      </c>
      <c r="AY2702" s="7">
        <v>49755286</v>
      </c>
      <c r="AZ2702" s="7">
        <v>0</v>
      </c>
      <c r="BA2702" s="7">
        <v>3765.44</v>
      </c>
      <c r="BB2702" s="7">
        <v>0</v>
      </c>
      <c r="BC2702" s="7">
        <v>53.78</v>
      </c>
      <c r="BD2702" s="7">
        <v>0.04</v>
      </c>
      <c r="BE2702" s="7">
        <v>0</v>
      </c>
      <c r="BF2702" s="7">
        <v>0</v>
      </c>
      <c r="BG2702" s="7">
        <v>1918825.6788695299</v>
      </c>
      <c r="BH2702" s="7">
        <v>113180</v>
      </c>
      <c r="BI2702" s="7">
        <v>1414193</v>
      </c>
      <c r="BJ2702" s="7">
        <v>21823460.748333335</v>
      </c>
      <c r="BK2702" s="7">
        <v>18635160.013333336</v>
      </c>
      <c r="BL2702" s="7">
        <v>1565259.4233333336</v>
      </c>
      <c r="BM2702" s="7">
        <v>9622684.09333333</v>
      </c>
      <c r="BN2702" s="130">
        <v>1.371</v>
      </c>
      <c r="BO2702" s="131">
        <v>3.7504366E-3</v>
      </c>
      <c r="BP2702" s="161">
        <v>95393.565757495046</v>
      </c>
      <c r="BQ2702" s="162">
        <v>50539079</v>
      </c>
      <c r="BR2702" s="161">
        <v>-511566</v>
      </c>
      <c r="BS2702" s="163">
        <v>6726734.9720815886</v>
      </c>
      <c r="BT2702" s="163">
        <v>0</v>
      </c>
      <c r="BU2702" s="161">
        <v>116591533.44</v>
      </c>
      <c r="BV2702" s="161">
        <v>9613671.8399999999</v>
      </c>
      <c r="BW2702" s="165">
        <v>0</v>
      </c>
      <c r="BX2702" s="161">
        <v>-511566</v>
      </c>
    </row>
    <row r="2703" spans="1:76" ht="14.45" x14ac:dyDescent="0.3">
      <c r="A2703" s="164" t="s">
        <v>2343</v>
      </c>
      <c r="B2703" s="6" t="s">
        <v>191</v>
      </c>
      <c r="C2703" s="6" t="s">
        <v>44</v>
      </c>
      <c r="D2703" s="6"/>
      <c r="E2703" s="6"/>
      <c r="F2703" s="24" t="str">
        <f>+Tabela1[[#This Row],[WK]]&amp;Tabela1[[#This Row],[PK]]&amp;Tabela1[[#This Row],[GK]]</f>
        <v>2406</v>
      </c>
      <c r="G2703" s="6" t="s">
        <v>2558</v>
      </c>
      <c r="H2703" s="7">
        <v>2881117744.6501937</v>
      </c>
      <c r="I2703" s="8">
        <v>1.371</v>
      </c>
      <c r="J2703" s="7">
        <v>3950012427.8899994</v>
      </c>
      <c r="K2703" s="15">
        <v>0.02</v>
      </c>
      <c r="L2703" s="7">
        <v>79000248.557799995</v>
      </c>
      <c r="M2703" s="7">
        <v>44742079.557799995</v>
      </c>
      <c r="N2703" s="9">
        <v>1.3060265876381192</v>
      </c>
      <c r="O2703" s="7">
        <v>299189720</v>
      </c>
      <c r="P2703" s="8">
        <v>1.2949999999999999</v>
      </c>
      <c r="Q2703" s="7">
        <v>387450687</v>
      </c>
      <c r="R2703" s="8">
        <v>1.7000000000000001E-2</v>
      </c>
      <c r="S2703" s="7">
        <v>6586661.6790000005</v>
      </c>
      <c r="T2703" s="7">
        <v>5771162.6790000005</v>
      </c>
      <c r="U2703" s="9">
        <v>7.0768482597771429</v>
      </c>
      <c r="V2703" s="7">
        <v>50513242.2368</v>
      </c>
      <c r="W2703" s="9">
        <v>1.4402041507834311</v>
      </c>
      <c r="X2703" s="7">
        <v>37367951.999840729</v>
      </c>
      <c r="Y2703" s="7">
        <v>0</v>
      </c>
      <c r="Z2703" s="7">
        <v>147448.66500000001</v>
      </c>
      <c r="AA2703" s="7">
        <v>1963765.3348407266</v>
      </c>
      <c r="AB2703" s="7">
        <v>35256738</v>
      </c>
      <c r="AC2703" s="7">
        <v>0</v>
      </c>
      <c r="AD2703" s="7">
        <v>0</v>
      </c>
      <c r="AE2703" s="7">
        <v>0</v>
      </c>
      <c r="AF2703" s="7">
        <v>79000248.557799995</v>
      </c>
      <c r="AG2703" s="7">
        <v>6586661.6790000005</v>
      </c>
      <c r="AH2703" s="7">
        <v>0</v>
      </c>
      <c r="AI2703" s="7">
        <v>28647970</v>
      </c>
      <c r="AJ2703" s="7">
        <v>750451</v>
      </c>
      <c r="AK2703" s="7">
        <v>7400592</v>
      </c>
      <c r="AL2703" s="7">
        <v>2046101</v>
      </c>
      <c r="AM2703" s="7">
        <v>907306</v>
      </c>
      <c r="AN2703" s="7">
        <v>0</v>
      </c>
      <c r="AO2703" s="7">
        <v>0</v>
      </c>
      <c r="AP2703" s="7">
        <v>34851438</v>
      </c>
      <c r="AQ2703" s="7">
        <v>0</v>
      </c>
      <c r="AR2703" s="7">
        <v>34258169</v>
      </c>
      <c r="AS2703" s="7">
        <v>815499</v>
      </c>
      <c r="AT2703" s="7">
        <v>8095830</v>
      </c>
      <c r="AU2703" s="7">
        <v>2310961</v>
      </c>
      <c r="AV2703" s="7">
        <v>995367</v>
      </c>
      <c r="AW2703" s="7">
        <v>0</v>
      </c>
      <c r="AX2703" s="7">
        <v>0</v>
      </c>
      <c r="AY2703" s="7">
        <v>34707280</v>
      </c>
      <c r="AZ2703" s="7">
        <v>0</v>
      </c>
      <c r="BA2703" s="7">
        <v>147448.66500000001</v>
      </c>
      <c r="BB2703" s="7">
        <v>0</v>
      </c>
      <c r="BC2703" s="7">
        <v>75.540000000000006</v>
      </c>
      <c r="BD2703" s="7">
        <v>6766.49</v>
      </c>
      <c r="BE2703" s="7">
        <v>6.15</v>
      </c>
      <c r="BF2703" s="7">
        <v>0</v>
      </c>
      <c r="BG2703" s="7">
        <v>1389597.3348407266</v>
      </c>
      <c r="BH2703" s="7">
        <v>81964</v>
      </c>
      <c r="BI2703" s="7">
        <v>574168</v>
      </c>
      <c r="BJ2703" s="7">
        <v>8860401.227500001</v>
      </c>
      <c r="BK2703" s="7">
        <v>5313459.7433333341</v>
      </c>
      <c r="BL2703" s="7">
        <v>1040716.8999999999</v>
      </c>
      <c r="BM2703" s="7">
        <v>12106332.136666665</v>
      </c>
      <c r="BN2703" s="130">
        <v>1.1950000000000001</v>
      </c>
      <c r="BO2703" s="131">
        <v>2.6884803000000001E-3</v>
      </c>
      <c r="BP2703" s="161">
        <v>68382.363204419162</v>
      </c>
      <c r="BQ2703" s="162">
        <v>35256738</v>
      </c>
      <c r="BR2703" s="161">
        <v>1683264</v>
      </c>
      <c r="BS2703" s="163">
        <v>0</v>
      </c>
      <c r="BT2703" s="163">
        <v>2279459.7631999999</v>
      </c>
      <c r="BU2703" s="161">
        <v>79000248.560000002</v>
      </c>
      <c r="BV2703" s="161">
        <v>6586661.6799999997</v>
      </c>
      <c r="BW2703" s="165">
        <v>2279459.7631999999</v>
      </c>
      <c r="BX2703" s="161">
        <v>1683264</v>
      </c>
    </row>
    <row r="2704" spans="1:76" ht="14.45" x14ac:dyDescent="0.3">
      <c r="A2704" s="164" t="s">
        <v>2343</v>
      </c>
      <c r="B2704" s="6" t="s">
        <v>191</v>
      </c>
      <c r="C2704" s="6" t="s">
        <v>51</v>
      </c>
      <c r="D2704" s="6"/>
      <c r="E2704" s="6"/>
      <c r="F2704" s="24" t="str">
        <f>+Tabela1[[#This Row],[WK]]&amp;Tabela1[[#This Row],[PK]]&amp;Tabela1[[#This Row],[GK]]</f>
        <v>2407</v>
      </c>
      <c r="G2704" s="6" t="s">
        <v>2559</v>
      </c>
      <c r="H2704" s="7">
        <v>2485988668.6488037</v>
      </c>
      <c r="I2704" s="8">
        <v>1.371</v>
      </c>
      <c r="J2704" s="7">
        <v>3408290464.6899996</v>
      </c>
      <c r="K2704" s="15">
        <v>0.02</v>
      </c>
      <c r="L2704" s="7">
        <v>68165809.293799996</v>
      </c>
      <c r="M2704" s="7">
        <v>41311339.293799996</v>
      </c>
      <c r="N2704" s="9">
        <v>1.5383412628810025</v>
      </c>
      <c r="O2704" s="7">
        <v>392020700</v>
      </c>
      <c r="P2704" s="8">
        <v>1.2949999999999999</v>
      </c>
      <c r="Q2704" s="7">
        <v>507666806</v>
      </c>
      <c r="R2704" s="8">
        <v>1.7000000000000001E-2</v>
      </c>
      <c r="S2704" s="7">
        <v>8630335.7020000014</v>
      </c>
      <c r="T2704" s="7">
        <v>7025670.7020000014</v>
      </c>
      <c r="U2704" s="9">
        <v>4.3782787697120593</v>
      </c>
      <c r="V2704" s="7">
        <v>48337009.995800003</v>
      </c>
      <c r="W2704" s="9">
        <v>1.6984708072047869</v>
      </c>
      <c r="X2704" s="7">
        <v>89223991.470858619</v>
      </c>
      <c r="Y2704" s="7">
        <v>29231296</v>
      </c>
      <c r="Z2704" s="7">
        <v>614045.84500000009</v>
      </c>
      <c r="AA2704" s="7">
        <v>1537523.6258586152</v>
      </c>
      <c r="AB2704" s="7">
        <v>57841126</v>
      </c>
      <c r="AC2704" s="7">
        <v>0</v>
      </c>
      <c r="AD2704" s="7">
        <v>40886981.475058623</v>
      </c>
      <c r="AE2704" s="7">
        <v>0</v>
      </c>
      <c r="AF2704" s="7">
        <v>68165809.293799996</v>
      </c>
      <c r="AG2704" s="7">
        <v>8630335.7020000014</v>
      </c>
      <c r="AH2704" s="7">
        <v>40886981.475058623</v>
      </c>
      <c r="AI2704" s="7">
        <v>22456718</v>
      </c>
      <c r="AJ2704" s="7">
        <v>1396718</v>
      </c>
      <c r="AK2704" s="7">
        <v>6954878</v>
      </c>
      <c r="AL2704" s="7">
        <v>538947</v>
      </c>
      <c r="AM2704" s="7">
        <v>812255</v>
      </c>
      <c r="AN2704" s="7">
        <v>0</v>
      </c>
      <c r="AO2704" s="7">
        <v>0</v>
      </c>
      <c r="AP2704" s="7">
        <v>55469631</v>
      </c>
      <c r="AQ2704" s="7">
        <v>15913</v>
      </c>
      <c r="AR2704" s="7">
        <v>26854470</v>
      </c>
      <c r="AS2704" s="7">
        <v>1604665</v>
      </c>
      <c r="AT2704" s="7">
        <v>7909191</v>
      </c>
      <c r="AU2704" s="7">
        <v>578263</v>
      </c>
      <c r="AV2704" s="7">
        <v>806197</v>
      </c>
      <c r="AW2704" s="7">
        <v>0</v>
      </c>
      <c r="AX2704" s="7">
        <v>0</v>
      </c>
      <c r="AY2704" s="7">
        <v>56917405</v>
      </c>
      <c r="AZ2704" s="7">
        <v>6488</v>
      </c>
      <c r="BA2704" s="7">
        <v>614045.84500000009</v>
      </c>
      <c r="BB2704" s="7">
        <v>0</v>
      </c>
      <c r="BC2704" s="7">
        <v>394.9</v>
      </c>
      <c r="BD2704" s="7">
        <v>27904.46</v>
      </c>
      <c r="BE2704" s="7">
        <v>38.97</v>
      </c>
      <c r="BF2704" s="7">
        <v>0</v>
      </c>
      <c r="BG2704" s="7">
        <v>1269615.6258586152</v>
      </c>
      <c r="BH2704" s="7">
        <v>74887</v>
      </c>
      <c r="BI2704" s="7">
        <v>267908</v>
      </c>
      <c r="BJ2704" s="7">
        <v>4134290.5950000002</v>
      </c>
      <c r="BK2704" s="7">
        <v>1287740.7466666666</v>
      </c>
      <c r="BL2704" s="7">
        <v>4412097.7933333339</v>
      </c>
      <c r="BM2704" s="7">
        <v>2562003.8066666662</v>
      </c>
      <c r="BN2704" s="130">
        <v>0.81299999999999994</v>
      </c>
      <c r="BO2704" s="131">
        <v>3.5465123E-3</v>
      </c>
      <c r="BP2704" s="161">
        <v>90206.686064188791</v>
      </c>
      <c r="BQ2704" s="162">
        <v>57841126</v>
      </c>
      <c r="BR2704" s="161">
        <v>1211361</v>
      </c>
      <c r="BS2704" s="163">
        <v>10288521.670858635</v>
      </c>
      <c r="BT2704" s="163">
        <v>0</v>
      </c>
      <c r="BU2704" s="161">
        <v>68165809.290000007</v>
      </c>
      <c r="BV2704" s="161">
        <v>8630335.6999999993</v>
      </c>
      <c r="BW2704" s="165">
        <v>30598459.800000001</v>
      </c>
      <c r="BX2704" s="161">
        <v>1211361</v>
      </c>
    </row>
    <row r="2705" spans="1:76" ht="14.45" x14ac:dyDescent="0.3">
      <c r="A2705" s="164" t="s">
        <v>2343</v>
      </c>
      <c r="B2705" s="6" t="s">
        <v>191</v>
      </c>
      <c r="C2705" s="6" t="s">
        <v>75</v>
      </c>
      <c r="D2705" s="6"/>
      <c r="E2705" s="6"/>
      <c r="F2705" s="24" t="str">
        <f>+Tabela1[[#This Row],[WK]]&amp;Tabela1[[#This Row],[PK]]&amp;Tabela1[[#This Row],[GK]]</f>
        <v>2408</v>
      </c>
      <c r="G2705" s="6" t="s">
        <v>2560</v>
      </c>
      <c r="H2705" s="7">
        <v>4628532646.3398123</v>
      </c>
      <c r="I2705" s="8">
        <v>1.371</v>
      </c>
      <c r="J2705" s="7">
        <v>6345718258.1100006</v>
      </c>
      <c r="K2705" s="15">
        <v>0.02</v>
      </c>
      <c r="L2705" s="7">
        <v>126914365.16220002</v>
      </c>
      <c r="M2705" s="7">
        <v>68120120.162200019</v>
      </c>
      <c r="N2705" s="9">
        <v>1.1586188437694882</v>
      </c>
      <c r="O2705" s="7">
        <v>744405550</v>
      </c>
      <c r="P2705" s="8">
        <v>1.2949999999999999</v>
      </c>
      <c r="Q2705" s="7">
        <v>964005188</v>
      </c>
      <c r="R2705" s="8">
        <v>1.7000000000000001E-2</v>
      </c>
      <c r="S2705" s="7">
        <v>16388088.196</v>
      </c>
      <c r="T2705" s="7">
        <v>12375111.196</v>
      </c>
      <c r="U2705" s="9">
        <v>3.0837732675766647</v>
      </c>
      <c r="V2705" s="7">
        <v>80495231.358200014</v>
      </c>
      <c r="W2705" s="9">
        <v>1.2816238132328159</v>
      </c>
      <c r="X2705" s="7">
        <v>78070584.016314581</v>
      </c>
      <c r="Y2705" s="7">
        <v>0</v>
      </c>
      <c r="Z2705" s="7">
        <v>2151.87</v>
      </c>
      <c r="AA2705" s="7">
        <v>2353604.1463145856</v>
      </c>
      <c r="AB2705" s="7">
        <v>75714828</v>
      </c>
      <c r="AC2705" s="7">
        <v>0</v>
      </c>
      <c r="AD2705" s="7">
        <v>0</v>
      </c>
      <c r="AE2705" s="7">
        <v>0</v>
      </c>
      <c r="AF2705" s="7">
        <v>126914365.16220002</v>
      </c>
      <c r="AG2705" s="7">
        <v>16388088.196</v>
      </c>
      <c r="AH2705" s="7">
        <v>0</v>
      </c>
      <c r="AI2705" s="7">
        <v>49165960</v>
      </c>
      <c r="AJ2705" s="7">
        <v>2004908</v>
      </c>
      <c r="AK2705" s="7">
        <v>0</v>
      </c>
      <c r="AL2705" s="7">
        <v>2697301</v>
      </c>
      <c r="AM2705" s="7">
        <v>880971</v>
      </c>
      <c r="AN2705" s="7">
        <v>0</v>
      </c>
      <c r="AO2705" s="7">
        <v>-4248075</v>
      </c>
      <c r="AP2705" s="7">
        <v>74673710</v>
      </c>
      <c r="AQ2705" s="7">
        <v>0</v>
      </c>
      <c r="AR2705" s="7">
        <v>58794245</v>
      </c>
      <c r="AS2705" s="7">
        <v>4012977</v>
      </c>
      <c r="AT2705" s="7">
        <v>0</v>
      </c>
      <c r="AU2705" s="7">
        <v>4481770</v>
      </c>
      <c r="AV2705" s="7">
        <v>1091120</v>
      </c>
      <c r="AW2705" s="7">
        <v>0</v>
      </c>
      <c r="AX2705" s="7">
        <v>-6962564</v>
      </c>
      <c r="AY2705" s="7">
        <v>74540965</v>
      </c>
      <c r="AZ2705" s="7">
        <v>0</v>
      </c>
      <c r="BA2705" s="7">
        <v>2151.87</v>
      </c>
      <c r="BB2705" s="7">
        <v>0</v>
      </c>
      <c r="BC2705" s="7">
        <v>0</v>
      </c>
      <c r="BD2705" s="7">
        <v>102.47</v>
      </c>
      <c r="BE2705" s="7">
        <v>0</v>
      </c>
      <c r="BF2705" s="7">
        <v>0</v>
      </c>
      <c r="BG2705" s="7">
        <v>1695409.1463145858</v>
      </c>
      <c r="BH2705" s="7">
        <v>100002</v>
      </c>
      <c r="BI2705" s="7">
        <v>658195</v>
      </c>
      <c r="BJ2705" s="7">
        <v>10157104.247499999</v>
      </c>
      <c r="BK2705" s="7">
        <v>7446087.3933333326</v>
      </c>
      <c r="BL2705" s="7">
        <v>55861.5</v>
      </c>
      <c r="BM2705" s="7">
        <v>10732344.416666666</v>
      </c>
      <c r="BN2705" s="130">
        <v>1.621</v>
      </c>
      <c r="BO2705" s="131">
        <v>3.3192617999999998E-3</v>
      </c>
      <c r="BP2705" s="161">
        <v>84426.496083266917</v>
      </c>
      <c r="BQ2705" s="162">
        <v>75714828</v>
      </c>
      <c r="BR2705" s="161">
        <v>445732</v>
      </c>
      <c r="BS2705" s="163">
        <v>0</v>
      </c>
      <c r="BT2705" s="163">
        <v>0</v>
      </c>
      <c r="BU2705" s="161">
        <v>126914365.16</v>
      </c>
      <c r="BV2705" s="161">
        <v>16388088.199999999</v>
      </c>
      <c r="BW2705" s="165">
        <v>0</v>
      </c>
      <c r="BX2705" s="161">
        <v>445732</v>
      </c>
    </row>
    <row r="2706" spans="1:76" ht="14.45" x14ac:dyDescent="0.3">
      <c r="A2706" s="164" t="s">
        <v>2343</v>
      </c>
      <c r="B2706" s="6" t="s">
        <v>191</v>
      </c>
      <c r="C2706" s="6" t="s">
        <v>77</v>
      </c>
      <c r="D2706" s="6"/>
      <c r="E2706" s="6"/>
      <c r="F2706" s="24" t="str">
        <f>+Tabela1[[#This Row],[WK]]&amp;Tabela1[[#This Row],[PK]]&amp;Tabela1[[#This Row],[GK]]</f>
        <v>2409</v>
      </c>
      <c r="G2706" s="6" t="s">
        <v>2561</v>
      </c>
      <c r="H2706" s="7">
        <v>2463484839.2190042</v>
      </c>
      <c r="I2706" s="8">
        <v>1.371</v>
      </c>
      <c r="J2706" s="7">
        <v>3377437714.5700002</v>
      </c>
      <c r="K2706" s="15">
        <v>0.02</v>
      </c>
      <c r="L2706" s="7">
        <v>67548754.2914</v>
      </c>
      <c r="M2706" s="7">
        <v>39641376.2914</v>
      </c>
      <c r="N2706" s="9">
        <v>1.4204622265624525</v>
      </c>
      <c r="O2706" s="7">
        <v>860559222</v>
      </c>
      <c r="P2706" s="8">
        <v>1.2949999999999999</v>
      </c>
      <c r="Q2706" s="7">
        <v>1114424192</v>
      </c>
      <c r="R2706" s="8">
        <v>1.7000000000000001E-2</v>
      </c>
      <c r="S2706" s="7">
        <v>18945211.264000002</v>
      </c>
      <c r="T2706" s="7">
        <v>17648208.264000002</v>
      </c>
      <c r="U2706" s="9">
        <v>13.606913988633798</v>
      </c>
      <c r="V2706" s="7">
        <v>57289584.555399999</v>
      </c>
      <c r="W2706" s="9">
        <v>1.9616777549710778</v>
      </c>
      <c r="X2706" s="7">
        <v>40713653.649515301</v>
      </c>
      <c r="Y2706" s="7">
        <v>0</v>
      </c>
      <c r="Z2706" s="7">
        <v>244988.76499999996</v>
      </c>
      <c r="AA2706" s="7">
        <v>1576695.8845153046</v>
      </c>
      <c r="AB2706" s="7">
        <v>38891969</v>
      </c>
      <c r="AC2706" s="7">
        <v>0</v>
      </c>
      <c r="AD2706" s="7">
        <v>0</v>
      </c>
      <c r="AE2706" s="7">
        <v>-307929.29098570556</v>
      </c>
      <c r="AF2706" s="7">
        <v>67240825.000414297</v>
      </c>
      <c r="AG2706" s="7">
        <v>18945211.264000002</v>
      </c>
      <c r="AH2706" s="7">
        <v>0</v>
      </c>
      <c r="AI2706" s="7">
        <v>23337200</v>
      </c>
      <c r="AJ2706" s="7">
        <v>1554631</v>
      </c>
      <c r="AK2706" s="7">
        <v>3898538</v>
      </c>
      <c r="AL2706" s="7">
        <v>723464</v>
      </c>
      <c r="AM2706" s="7">
        <v>1698402</v>
      </c>
      <c r="AN2706" s="7">
        <v>0</v>
      </c>
      <c r="AO2706" s="7">
        <v>0</v>
      </c>
      <c r="AP2706" s="7">
        <v>39146568</v>
      </c>
      <c r="AQ2706" s="7">
        <v>0</v>
      </c>
      <c r="AR2706" s="7">
        <v>27907378</v>
      </c>
      <c r="AS2706" s="7">
        <v>1297003</v>
      </c>
      <c r="AT2706" s="7">
        <v>4354445</v>
      </c>
      <c r="AU2706" s="7">
        <v>764633</v>
      </c>
      <c r="AV2706" s="7">
        <v>998705</v>
      </c>
      <c r="AW2706" s="7">
        <v>0</v>
      </c>
      <c r="AX2706" s="7">
        <v>0</v>
      </c>
      <c r="AY2706" s="7">
        <v>38287888</v>
      </c>
      <c r="AZ2706" s="7">
        <v>0</v>
      </c>
      <c r="BA2706" s="7">
        <v>244988.76499999996</v>
      </c>
      <c r="BB2706" s="7">
        <v>0</v>
      </c>
      <c r="BC2706" s="7">
        <v>10.64</v>
      </c>
      <c r="BD2706" s="7">
        <v>11581.13</v>
      </c>
      <c r="BE2706" s="7">
        <v>99.07</v>
      </c>
      <c r="BF2706" s="7">
        <v>0</v>
      </c>
      <c r="BG2706" s="7">
        <v>1145615.8845153046</v>
      </c>
      <c r="BH2706" s="7">
        <v>67573</v>
      </c>
      <c r="BI2706" s="7">
        <v>431080</v>
      </c>
      <c r="BJ2706" s="7">
        <v>6652290.3525000038</v>
      </c>
      <c r="BK2706" s="7">
        <v>1866275.6800000034</v>
      </c>
      <c r="BL2706" s="7">
        <v>932623.56</v>
      </c>
      <c r="BM2706" s="7">
        <v>17278811.57</v>
      </c>
      <c r="BN2706" s="130">
        <v>1.4319999999999999</v>
      </c>
      <c r="BO2706" s="131">
        <v>2.2688089000000001E-3</v>
      </c>
      <c r="BP2706" s="161">
        <v>57707.888115762391</v>
      </c>
      <c r="BQ2706" s="162">
        <v>38891969</v>
      </c>
      <c r="BR2706" s="161">
        <v>1487631</v>
      </c>
      <c r="BS2706" s="163">
        <v>2076631.3044142965</v>
      </c>
      <c r="BT2706" s="163">
        <v>0</v>
      </c>
      <c r="BU2706" s="161">
        <v>65164193.700000003</v>
      </c>
      <c r="BV2706" s="161">
        <v>18945211.260000002</v>
      </c>
      <c r="BW2706" s="165">
        <v>0</v>
      </c>
      <c r="BX2706" s="161">
        <v>1487631</v>
      </c>
    </row>
    <row r="2707" spans="1:76" ht="14.45" x14ac:dyDescent="0.3">
      <c r="A2707" s="164" t="s">
        <v>2343</v>
      </c>
      <c r="B2707" s="6" t="s">
        <v>191</v>
      </c>
      <c r="C2707" s="6" t="s">
        <v>90</v>
      </c>
      <c r="D2707" s="6"/>
      <c r="E2707" s="6"/>
      <c r="F2707" s="24" t="str">
        <f>+Tabela1[[#This Row],[WK]]&amp;Tabela1[[#This Row],[PK]]&amp;Tabela1[[#This Row],[GK]]</f>
        <v>2410</v>
      </c>
      <c r="G2707" s="6" t="s">
        <v>2562</v>
      </c>
      <c r="H2707" s="7">
        <v>4505933020.3767805</v>
      </c>
      <c r="I2707" s="8">
        <v>1.371</v>
      </c>
      <c r="J2707" s="7">
        <v>6177634170.9499998</v>
      </c>
      <c r="K2707" s="15">
        <v>0.02</v>
      </c>
      <c r="L2707" s="7">
        <v>123552683.419</v>
      </c>
      <c r="M2707" s="7">
        <v>72700147.419</v>
      </c>
      <c r="N2707" s="9">
        <v>1.4296267824086493</v>
      </c>
      <c r="O2707" s="7">
        <v>656365518</v>
      </c>
      <c r="P2707" s="8">
        <v>1.2949999999999999</v>
      </c>
      <c r="Q2707" s="7">
        <v>849993346</v>
      </c>
      <c r="R2707" s="8">
        <v>1.7000000000000001E-2</v>
      </c>
      <c r="S2707" s="7">
        <v>14449886.882000001</v>
      </c>
      <c r="T2707" s="7">
        <v>9732850.8820000011</v>
      </c>
      <c r="U2707" s="9">
        <v>2.0633403862086279</v>
      </c>
      <c r="V2707" s="7">
        <v>82432998.300999999</v>
      </c>
      <c r="W2707" s="9">
        <v>1.4834197085592093</v>
      </c>
      <c r="X2707" s="7">
        <v>75832968.77844277</v>
      </c>
      <c r="Y2707" s="7">
        <v>0</v>
      </c>
      <c r="Z2707" s="7">
        <v>111202.94500000001</v>
      </c>
      <c r="AA2707" s="7">
        <v>2660973.8334427676</v>
      </c>
      <c r="AB2707" s="7">
        <v>73060792</v>
      </c>
      <c r="AC2707" s="7">
        <v>0</v>
      </c>
      <c r="AD2707" s="7">
        <v>0</v>
      </c>
      <c r="AE2707" s="7">
        <v>0</v>
      </c>
      <c r="AF2707" s="7">
        <v>123552683.419</v>
      </c>
      <c r="AG2707" s="7">
        <v>14449886.882000001</v>
      </c>
      <c r="AH2707" s="7">
        <v>0</v>
      </c>
      <c r="AI2707" s="7">
        <v>42524804</v>
      </c>
      <c r="AJ2707" s="7">
        <v>1741012</v>
      </c>
      <c r="AK2707" s="7">
        <v>2123070</v>
      </c>
      <c r="AL2707" s="7">
        <v>1026819</v>
      </c>
      <c r="AM2707" s="7">
        <v>1151297</v>
      </c>
      <c r="AN2707" s="7">
        <v>0</v>
      </c>
      <c r="AO2707" s="7">
        <v>0</v>
      </c>
      <c r="AP2707" s="7">
        <v>73089592</v>
      </c>
      <c r="AQ2707" s="7">
        <v>0</v>
      </c>
      <c r="AR2707" s="7">
        <v>50852536</v>
      </c>
      <c r="AS2707" s="7">
        <v>4717036</v>
      </c>
      <c r="AT2707" s="7">
        <v>0</v>
      </c>
      <c r="AU2707" s="7">
        <v>3019846</v>
      </c>
      <c r="AV2707" s="7">
        <v>1197710</v>
      </c>
      <c r="AW2707" s="7">
        <v>0</v>
      </c>
      <c r="AX2707" s="7">
        <v>0</v>
      </c>
      <c r="AY2707" s="7">
        <v>72208877</v>
      </c>
      <c r="AZ2707" s="7">
        <v>0</v>
      </c>
      <c r="BA2707" s="7">
        <v>111202.94500000001</v>
      </c>
      <c r="BB2707" s="7">
        <v>0</v>
      </c>
      <c r="BC2707" s="7">
        <v>822.4</v>
      </c>
      <c r="BD2707" s="7">
        <v>0</v>
      </c>
      <c r="BE2707" s="7">
        <v>5108.09</v>
      </c>
      <c r="BF2707" s="7">
        <v>0</v>
      </c>
      <c r="BG2707" s="7">
        <v>1878085.8334427676</v>
      </c>
      <c r="BH2707" s="7">
        <v>110777</v>
      </c>
      <c r="BI2707" s="7">
        <v>782888</v>
      </c>
      <c r="BJ2707" s="7">
        <v>12081331.30833333</v>
      </c>
      <c r="BK2707" s="7">
        <v>7973349.3733333293</v>
      </c>
      <c r="BL2707" s="7">
        <v>3376062.146666667</v>
      </c>
      <c r="BM2707" s="7">
        <v>9679803.4466666672</v>
      </c>
      <c r="BN2707" s="130">
        <v>1.401</v>
      </c>
      <c r="BO2707" s="131">
        <v>3.6988103E-3</v>
      </c>
      <c r="BP2707" s="161">
        <v>94080.435359876778</v>
      </c>
      <c r="BQ2707" s="162">
        <v>73060792</v>
      </c>
      <c r="BR2707" s="161">
        <v>-573403</v>
      </c>
      <c r="BS2707" s="163">
        <v>0</v>
      </c>
      <c r="BT2707" s="163">
        <v>0</v>
      </c>
      <c r="BU2707" s="161">
        <v>123552683.42</v>
      </c>
      <c r="BV2707" s="161">
        <v>14449886.880000001</v>
      </c>
      <c r="BW2707" s="165">
        <v>0</v>
      </c>
      <c r="BX2707" s="161">
        <v>-573403</v>
      </c>
    </row>
    <row r="2708" spans="1:76" ht="14.45" x14ac:dyDescent="0.3">
      <c r="A2708" s="164" t="s">
        <v>2343</v>
      </c>
      <c r="B2708" s="6" t="s">
        <v>191</v>
      </c>
      <c r="C2708" s="6" t="s">
        <v>92</v>
      </c>
      <c r="D2708" s="6"/>
      <c r="E2708" s="6"/>
      <c r="F2708" s="24" t="str">
        <f>+Tabela1[[#This Row],[WK]]&amp;Tabela1[[#This Row],[PK]]&amp;Tabela1[[#This Row],[GK]]</f>
        <v>2411</v>
      </c>
      <c r="G2708" s="6" t="s">
        <v>2563</v>
      </c>
      <c r="H2708" s="7">
        <v>3479011714.7507911</v>
      </c>
      <c r="I2708" s="8">
        <v>1.371</v>
      </c>
      <c r="J2708" s="7">
        <v>4769725060.8999996</v>
      </c>
      <c r="K2708" s="15">
        <v>0.02</v>
      </c>
      <c r="L2708" s="7">
        <v>95394501.217999995</v>
      </c>
      <c r="M2708" s="7">
        <v>60091021.217999995</v>
      </c>
      <c r="N2708" s="9">
        <v>1.7021274168438918</v>
      </c>
      <c r="O2708" s="7">
        <v>931045428</v>
      </c>
      <c r="P2708" s="8">
        <v>1.2949999999999999</v>
      </c>
      <c r="Q2708" s="7">
        <v>1205703828</v>
      </c>
      <c r="R2708" s="8">
        <v>1.7000000000000001E-2</v>
      </c>
      <c r="S2708" s="7">
        <v>20496965.076000001</v>
      </c>
      <c r="T2708" s="7">
        <v>18323306.076000001</v>
      </c>
      <c r="U2708" s="9">
        <v>8.4297058903903519</v>
      </c>
      <c r="V2708" s="7">
        <v>78414327.294</v>
      </c>
      <c r="W2708" s="9">
        <v>2.0923242645069573</v>
      </c>
      <c r="X2708" s="7">
        <v>105100750.06004199</v>
      </c>
      <c r="Y2708" s="7">
        <v>19599203</v>
      </c>
      <c r="Z2708" s="7">
        <v>39334.924999999996</v>
      </c>
      <c r="AA2708" s="7">
        <v>2521713.1350419945</v>
      </c>
      <c r="AB2708" s="7">
        <v>82940499</v>
      </c>
      <c r="AC2708" s="7">
        <v>0</v>
      </c>
      <c r="AD2708" s="7">
        <v>26686422.766041998</v>
      </c>
      <c r="AE2708" s="7">
        <v>0</v>
      </c>
      <c r="AF2708" s="7">
        <v>95394501.217999995</v>
      </c>
      <c r="AG2708" s="7">
        <v>20496965.076000001</v>
      </c>
      <c r="AH2708" s="7">
        <v>26686422.766041998</v>
      </c>
      <c r="AI2708" s="7">
        <v>29522099</v>
      </c>
      <c r="AJ2708" s="7">
        <v>2610397</v>
      </c>
      <c r="AK2708" s="7">
        <v>8888788</v>
      </c>
      <c r="AL2708" s="7">
        <v>1443192</v>
      </c>
      <c r="AM2708" s="7">
        <v>1651149</v>
      </c>
      <c r="AN2708" s="7">
        <v>0</v>
      </c>
      <c r="AO2708" s="7">
        <v>0</v>
      </c>
      <c r="AP2708" s="7">
        <v>82823697</v>
      </c>
      <c r="AQ2708" s="7">
        <v>0</v>
      </c>
      <c r="AR2708" s="7">
        <v>35303480</v>
      </c>
      <c r="AS2708" s="7">
        <v>2173659</v>
      </c>
      <c r="AT2708" s="7">
        <v>10735902</v>
      </c>
      <c r="AU2708" s="7">
        <v>1568085</v>
      </c>
      <c r="AV2708" s="7">
        <v>898035</v>
      </c>
      <c r="AW2708" s="7">
        <v>0</v>
      </c>
      <c r="AX2708" s="7">
        <v>0</v>
      </c>
      <c r="AY2708" s="7">
        <v>81651821</v>
      </c>
      <c r="AZ2708" s="7">
        <v>0</v>
      </c>
      <c r="BA2708" s="7">
        <v>39334.924999999996</v>
      </c>
      <c r="BB2708" s="7">
        <v>0</v>
      </c>
      <c r="BC2708" s="7">
        <v>477.38</v>
      </c>
      <c r="BD2708" s="7">
        <v>158.52000000000001</v>
      </c>
      <c r="BE2708" s="7">
        <v>246.61</v>
      </c>
      <c r="BF2708" s="7">
        <v>0</v>
      </c>
      <c r="BG2708" s="7">
        <v>1684050.1350419945</v>
      </c>
      <c r="BH2708" s="7">
        <v>99332</v>
      </c>
      <c r="BI2708" s="7">
        <v>837663</v>
      </c>
      <c r="BJ2708" s="7">
        <v>12926571.044166666</v>
      </c>
      <c r="BK2708" s="7">
        <v>7096368.1600000001</v>
      </c>
      <c r="BL2708" s="7">
        <v>1978009.03</v>
      </c>
      <c r="BM2708" s="7">
        <v>19364793.476666667</v>
      </c>
      <c r="BN2708" s="130">
        <v>0.99099999999999999</v>
      </c>
      <c r="BO2708" s="131">
        <v>4.3931048000000004E-3</v>
      </c>
      <c r="BP2708" s="161">
        <v>111740.03870317426</v>
      </c>
      <c r="BQ2708" s="162">
        <v>82940499</v>
      </c>
      <c r="BR2708" s="161">
        <v>1730594</v>
      </c>
      <c r="BS2708" s="163">
        <v>0</v>
      </c>
      <c r="BT2708" s="163">
        <v>0</v>
      </c>
      <c r="BU2708" s="161">
        <v>95394501.219999999</v>
      </c>
      <c r="BV2708" s="161">
        <v>20496965.079999998</v>
      </c>
      <c r="BW2708" s="165">
        <v>26686422.77</v>
      </c>
      <c r="BX2708" s="161">
        <v>1730594</v>
      </c>
    </row>
    <row r="2709" spans="1:76" ht="14.45" x14ac:dyDescent="0.3">
      <c r="A2709" s="164" t="s">
        <v>2343</v>
      </c>
      <c r="B2709" s="6" t="s">
        <v>191</v>
      </c>
      <c r="C2709" s="6" t="s">
        <v>93</v>
      </c>
      <c r="D2709" s="6"/>
      <c r="E2709" s="6"/>
      <c r="F2709" s="24" t="str">
        <f>+Tabela1[[#This Row],[WK]]&amp;Tabela1[[#This Row],[PK]]&amp;Tabela1[[#This Row],[GK]]</f>
        <v>2412</v>
      </c>
      <c r="G2709" s="6" t="s">
        <v>2564</v>
      </c>
      <c r="H2709" s="7">
        <v>3210903917.9472032</v>
      </c>
      <c r="I2709" s="8">
        <v>1.371</v>
      </c>
      <c r="J2709" s="7">
        <v>4402149271.5100002</v>
      </c>
      <c r="K2709" s="15">
        <v>0.02</v>
      </c>
      <c r="L2709" s="7">
        <v>88042985.430200011</v>
      </c>
      <c r="M2709" s="7">
        <v>54908041.430200011</v>
      </c>
      <c r="N2709" s="9">
        <v>1.6571037944171569</v>
      </c>
      <c r="O2709" s="7">
        <v>193759823</v>
      </c>
      <c r="P2709" s="8">
        <v>1.2949999999999999</v>
      </c>
      <c r="Q2709" s="7">
        <v>250918971</v>
      </c>
      <c r="R2709" s="8">
        <v>1.7000000000000001E-2</v>
      </c>
      <c r="S2709" s="7">
        <v>4265622.5070000002</v>
      </c>
      <c r="T2709" s="7">
        <v>3367552.5070000002</v>
      </c>
      <c r="U2709" s="9">
        <v>3.7497661730154666</v>
      </c>
      <c r="V2709" s="7">
        <v>58275593.93720001</v>
      </c>
      <c r="W2709" s="9">
        <v>1.7123253890237289</v>
      </c>
      <c r="X2709" s="7">
        <v>27199322.35448695</v>
      </c>
      <c r="Y2709" s="7">
        <v>0</v>
      </c>
      <c r="Z2709" s="7">
        <v>0</v>
      </c>
      <c r="AA2709" s="7">
        <v>1829292.3544869495</v>
      </c>
      <c r="AB2709" s="7">
        <v>25370030</v>
      </c>
      <c r="AC2709" s="7">
        <v>0</v>
      </c>
      <c r="AD2709" s="7">
        <v>0</v>
      </c>
      <c r="AE2709" s="7">
        <v>-9310339.9632212352</v>
      </c>
      <c r="AF2709" s="7">
        <v>78732645.466978773</v>
      </c>
      <c r="AG2709" s="7">
        <v>4265622.5070000002</v>
      </c>
      <c r="AH2709" s="7">
        <v>0</v>
      </c>
      <c r="AI2709" s="7">
        <v>27708687</v>
      </c>
      <c r="AJ2709" s="7">
        <v>1005624</v>
      </c>
      <c r="AK2709" s="7">
        <v>3207145</v>
      </c>
      <c r="AL2709" s="7">
        <v>2461213</v>
      </c>
      <c r="AM2709" s="7">
        <v>882220</v>
      </c>
      <c r="AN2709" s="7">
        <v>0</v>
      </c>
      <c r="AO2709" s="7">
        <v>0</v>
      </c>
      <c r="AP2709" s="7">
        <v>24388898</v>
      </c>
      <c r="AQ2709" s="7">
        <v>0</v>
      </c>
      <c r="AR2709" s="7">
        <v>33134944</v>
      </c>
      <c r="AS2709" s="7">
        <v>898070</v>
      </c>
      <c r="AT2709" s="7">
        <v>3689398</v>
      </c>
      <c r="AU2709" s="7">
        <v>2738151</v>
      </c>
      <c r="AV2709" s="7">
        <v>874945</v>
      </c>
      <c r="AW2709" s="7">
        <v>0</v>
      </c>
      <c r="AX2709" s="7">
        <v>0</v>
      </c>
      <c r="AY2709" s="7">
        <v>24975392</v>
      </c>
      <c r="AZ2709" s="7">
        <v>0</v>
      </c>
      <c r="BA2709" s="7">
        <v>0</v>
      </c>
      <c r="BB2709" s="7">
        <v>0</v>
      </c>
      <c r="BC2709" s="7">
        <v>0</v>
      </c>
      <c r="BD2709" s="7">
        <v>0</v>
      </c>
      <c r="BE2709" s="7">
        <v>0</v>
      </c>
      <c r="BF2709" s="7">
        <v>0</v>
      </c>
      <c r="BG2709" s="7">
        <v>1299776.3544869495</v>
      </c>
      <c r="BH2709" s="7">
        <v>76666</v>
      </c>
      <c r="BI2709" s="7">
        <v>529516</v>
      </c>
      <c r="BJ2709" s="7">
        <v>8171347.1575000016</v>
      </c>
      <c r="BK2709" s="7">
        <v>6637875.1233333349</v>
      </c>
      <c r="BL2709" s="7">
        <v>1218967.1933333334</v>
      </c>
      <c r="BM2709" s="7">
        <v>3695953.75</v>
      </c>
      <c r="BN2709" s="130">
        <v>1.492</v>
      </c>
      <c r="BO2709" s="131">
        <v>2.3227200999999999E-3</v>
      </c>
      <c r="BP2709" s="161">
        <v>59079.134996422632</v>
      </c>
      <c r="BQ2709" s="162">
        <v>25370030</v>
      </c>
      <c r="BR2709" s="161">
        <v>1078432</v>
      </c>
      <c r="BS2709" s="163">
        <v>7522216.1339787729</v>
      </c>
      <c r="BT2709" s="163">
        <v>0</v>
      </c>
      <c r="BU2709" s="161">
        <v>71210429.329999998</v>
      </c>
      <c r="BV2709" s="161">
        <v>4265622.51</v>
      </c>
      <c r="BW2709" s="165">
        <v>0</v>
      </c>
      <c r="BX2709" s="161">
        <v>1078432</v>
      </c>
    </row>
    <row r="2710" spans="1:76" ht="14.45" x14ac:dyDescent="0.3">
      <c r="A2710" s="164" t="s">
        <v>2343</v>
      </c>
      <c r="B2710" s="6" t="s">
        <v>191</v>
      </c>
      <c r="C2710" s="6" t="s">
        <v>95</v>
      </c>
      <c r="D2710" s="6"/>
      <c r="E2710" s="6"/>
      <c r="F2710" s="24" t="str">
        <f>+Tabela1[[#This Row],[WK]]&amp;Tabela1[[#This Row],[PK]]&amp;Tabela1[[#This Row],[GK]]</f>
        <v>2413</v>
      </c>
      <c r="G2710" s="6" t="s">
        <v>2565</v>
      </c>
      <c r="H2710" s="7">
        <v>5695871918.7599964</v>
      </c>
      <c r="I2710" s="8">
        <v>1.371</v>
      </c>
      <c r="J2710" s="7">
        <v>7809040400.6100006</v>
      </c>
      <c r="K2710" s="15">
        <v>0.02</v>
      </c>
      <c r="L2710" s="7">
        <v>156180808.01220003</v>
      </c>
      <c r="M2710" s="7">
        <v>85052591.012200028</v>
      </c>
      <c r="N2710" s="9">
        <v>1.1957644181099047</v>
      </c>
      <c r="O2710" s="7">
        <v>697239963</v>
      </c>
      <c r="P2710" s="8">
        <v>1.2949999999999999</v>
      </c>
      <c r="Q2710" s="7">
        <v>902925753</v>
      </c>
      <c r="R2710" s="8">
        <v>1.7000000000000001E-2</v>
      </c>
      <c r="S2710" s="7">
        <v>15349737.801000001</v>
      </c>
      <c r="T2710" s="7">
        <v>12519335.801000001</v>
      </c>
      <c r="U2710" s="9">
        <v>4.4231652609770631</v>
      </c>
      <c r="V2710" s="7">
        <v>97571926.813200027</v>
      </c>
      <c r="W2710" s="9">
        <v>1.3192772949586853</v>
      </c>
      <c r="X2710" s="7">
        <v>159686002.99230728</v>
      </c>
      <c r="Y2710" s="7">
        <v>0</v>
      </c>
      <c r="Z2710" s="7">
        <v>28532.840000000004</v>
      </c>
      <c r="AA2710" s="7">
        <v>3868821.1523072636</v>
      </c>
      <c r="AB2710" s="7">
        <v>153905492</v>
      </c>
      <c r="AC2710" s="7">
        <v>1883157</v>
      </c>
      <c r="AD2710" s="7">
        <v>62114076.179107249</v>
      </c>
      <c r="AE2710" s="7">
        <v>0</v>
      </c>
      <c r="AF2710" s="7">
        <v>156180808.01220003</v>
      </c>
      <c r="AG2710" s="7">
        <v>15349737.801000001</v>
      </c>
      <c r="AH2710" s="7">
        <v>62114076.179107249</v>
      </c>
      <c r="AI2710" s="7">
        <v>59480092</v>
      </c>
      <c r="AJ2710" s="7">
        <v>2818643</v>
      </c>
      <c r="AK2710" s="7">
        <v>0</v>
      </c>
      <c r="AL2710" s="7">
        <v>1000521</v>
      </c>
      <c r="AM2710" s="7">
        <v>1513801</v>
      </c>
      <c r="AN2710" s="7">
        <v>0</v>
      </c>
      <c r="AO2710" s="7">
        <v>0</v>
      </c>
      <c r="AP2710" s="7">
        <v>152481226</v>
      </c>
      <c r="AQ2710" s="7">
        <v>0</v>
      </c>
      <c r="AR2710" s="7">
        <v>71128217</v>
      </c>
      <c r="AS2710" s="7">
        <v>2830402</v>
      </c>
      <c r="AT2710" s="7">
        <v>0</v>
      </c>
      <c r="AU2710" s="7">
        <v>1068752</v>
      </c>
      <c r="AV2710" s="7">
        <v>1530208</v>
      </c>
      <c r="AW2710" s="7">
        <v>0</v>
      </c>
      <c r="AX2710" s="7">
        <v>0</v>
      </c>
      <c r="AY2710" s="7">
        <v>152035768</v>
      </c>
      <c r="AZ2710" s="7">
        <v>0</v>
      </c>
      <c r="BA2710" s="7">
        <v>28532.840000000004</v>
      </c>
      <c r="BB2710" s="7">
        <v>0</v>
      </c>
      <c r="BC2710" s="7">
        <v>9.77</v>
      </c>
      <c r="BD2710" s="7">
        <v>0.26</v>
      </c>
      <c r="BE2710" s="7">
        <v>2651.76</v>
      </c>
      <c r="BF2710" s="7">
        <v>0</v>
      </c>
      <c r="BG2710" s="7">
        <v>2359284.1523072636</v>
      </c>
      <c r="BH2710" s="7">
        <v>139160</v>
      </c>
      <c r="BI2710" s="7">
        <v>1509537</v>
      </c>
      <c r="BJ2710" s="7">
        <v>23294769.690833338</v>
      </c>
      <c r="BK2710" s="7">
        <v>18982696.750000004</v>
      </c>
      <c r="BL2710" s="7">
        <v>3550197.0266666668</v>
      </c>
      <c r="BM2710" s="7">
        <v>10147897.710000001</v>
      </c>
      <c r="BN2710" s="130">
        <v>1.125</v>
      </c>
      <c r="BO2710" s="131">
        <v>5.7277802999999997E-3</v>
      </c>
      <c r="BP2710" s="161">
        <v>145687.94032689737</v>
      </c>
      <c r="BQ2710" s="162">
        <v>153905492</v>
      </c>
      <c r="BR2710" s="161">
        <v>2737962</v>
      </c>
      <c r="BS2710" s="163">
        <v>0</v>
      </c>
      <c r="BT2710" s="163">
        <v>3686686.9099999964</v>
      </c>
      <c r="BU2710" s="161">
        <v>156180808.00999999</v>
      </c>
      <c r="BV2710" s="161">
        <v>15349737.800000001</v>
      </c>
      <c r="BW2710" s="165">
        <v>65800763.089999996</v>
      </c>
      <c r="BX2710" s="161">
        <v>2737962</v>
      </c>
    </row>
    <row r="2711" spans="1:76" ht="14.45" x14ac:dyDescent="0.3">
      <c r="A2711" s="164" t="s">
        <v>2343</v>
      </c>
      <c r="B2711" s="6" t="s">
        <v>191</v>
      </c>
      <c r="C2711" s="6" t="s">
        <v>97</v>
      </c>
      <c r="D2711" s="6"/>
      <c r="E2711" s="6"/>
      <c r="F2711" s="24" t="str">
        <f>+Tabela1[[#This Row],[WK]]&amp;Tabela1[[#This Row],[PK]]&amp;Tabela1[[#This Row],[GK]]</f>
        <v>2414</v>
      </c>
      <c r="G2711" s="6" t="s">
        <v>2566</v>
      </c>
      <c r="H2711" s="7">
        <v>2648481007.3914051</v>
      </c>
      <c r="I2711" s="8">
        <v>1.371</v>
      </c>
      <c r="J2711" s="7">
        <v>3631067461.1399999</v>
      </c>
      <c r="K2711" s="15">
        <v>0.02</v>
      </c>
      <c r="L2711" s="7">
        <v>72621349.222800002</v>
      </c>
      <c r="M2711" s="7">
        <v>43949936.222800002</v>
      </c>
      <c r="N2711" s="9">
        <v>1.5328835109312542</v>
      </c>
      <c r="O2711" s="7">
        <v>417771545</v>
      </c>
      <c r="P2711" s="8">
        <v>1.2949999999999999</v>
      </c>
      <c r="Q2711" s="7">
        <v>541014152</v>
      </c>
      <c r="R2711" s="8">
        <v>1.7000000000000001E-2</v>
      </c>
      <c r="S2711" s="7">
        <v>9197240.5840000007</v>
      </c>
      <c r="T2711" s="7">
        <v>7254954.5840000007</v>
      </c>
      <c r="U2711" s="9">
        <v>3.735265858889989</v>
      </c>
      <c r="V2711" s="7">
        <v>51204890.806800008</v>
      </c>
      <c r="W2711" s="9">
        <v>1.6726136494253767</v>
      </c>
      <c r="X2711" s="7">
        <v>30189731.303709753</v>
      </c>
      <c r="Y2711" s="7">
        <v>0</v>
      </c>
      <c r="Z2711" s="7">
        <v>3787.42</v>
      </c>
      <c r="AA2711" s="7">
        <v>1428978.8837097529</v>
      </c>
      <c r="AB2711" s="7">
        <v>28756965</v>
      </c>
      <c r="AC2711" s="7">
        <v>0</v>
      </c>
      <c r="AD2711" s="7">
        <v>0</v>
      </c>
      <c r="AE2711" s="7">
        <v>-8275624.7385000018</v>
      </c>
      <c r="AF2711" s="7">
        <v>64345724.484300002</v>
      </c>
      <c r="AG2711" s="7">
        <v>9197240.5840000007</v>
      </c>
      <c r="AH2711" s="7">
        <v>0</v>
      </c>
      <c r="AI2711" s="7">
        <v>23976114</v>
      </c>
      <c r="AJ2711" s="7">
        <v>1403400</v>
      </c>
      <c r="AK2711" s="7">
        <v>0</v>
      </c>
      <c r="AL2711" s="7">
        <v>1970767</v>
      </c>
      <c r="AM2711" s="7">
        <v>526875</v>
      </c>
      <c r="AN2711" s="7">
        <v>0</v>
      </c>
      <c r="AO2711" s="7">
        <v>0</v>
      </c>
      <c r="AP2711" s="7">
        <v>29890791</v>
      </c>
      <c r="AQ2711" s="7">
        <v>0</v>
      </c>
      <c r="AR2711" s="7">
        <v>28671413</v>
      </c>
      <c r="AS2711" s="7">
        <v>1942286</v>
      </c>
      <c r="AT2711" s="7">
        <v>0</v>
      </c>
      <c r="AU2711" s="7">
        <v>2306475</v>
      </c>
      <c r="AV2711" s="7">
        <v>537408</v>
      </c>
      <c r="AW2711" s="7">
        <v>0</v>
      </c>
      <c r="AX2711" s="7">
        <v>0</v>
      </c>
      <c r="AY2711" s="7">
        <v>28311180</v>
      </c>
      <c r="AZ2711" s="7">
        <v>0</v>
      </c>
      <c r="BA2711" s="7">
        <v>3787.42</v>
      </c>
      <c r="BB2711" s="7">
        <v>0</v>
      </c>
      <c r="BC2711" s="7">
        <v>0.22</v>
      </c>
      <c r="BD2711" s="7">
        <v>0</v>
      </c>
      <c r="BE2711" s="7">
        <v>359.24</v>
      </c>
      <c r="BF2711" s="7">
        <v>0</v>
      </c>
      <c r="BG2711" s="7">
        <v>1007781.883709753</v>
      </c>
      <c r="BH2711" s="7">
        <v>59443</v>
      </c>
      <c r="BI2711" s="7">
        <v>421197</v>
      </c>
      <c r="BJ2711" s="7">
        <v>6499791.8891666653</v>
      </c>
      <c r="BK2711" s="7">
        <v>4280219.1199999982</v>
      </c>
      <c r="BL2711" s="7">
        <v>1051557.4933333334</v>
      </c>
      <c r="BM2711" s="7">
        <v>6775176.0900000008</v>
      </c>
      <c r="BN2711" s="130">
        <v>1.7529999999999999</v>
      </c>
      <c r="BO2711" s="131">
        <v>1.6888177E-3</v>
      </c>
      <c r="BP2711" s="161">
        <v>44582.25</v>
      </c>
      <c r="BQ2711" s="162">
        <v>28756965</v>
      </c>
      <c r="BR2711" s="161">
        <v>243932</v>
      </c>
      <c r="BS2711" s="163">
        <v>4088747.7883000094</v>
      </c>
      <c r="BT2711" s="163">
        <v>0</v>
      </c>
      <c r="BU2711" s="161">
        <v>60256976.700000003</v>
      </c>
      <c r="BV2711" s="161">
        <v>9197240.5800000001</v>
      </c>
      <c r="BW2711" s="165">
        <v>0</v>
      </c>
      <c r="BX2711" s="161">
        <v>243932</v>
      </c>
    </row>
    <row r="2712" spans="1:76" ht="14.45" x14ac:dyDescent="0.3">
      <c r="A2712" s="164" t="s">
        <v>2343</v>
      </c>
      <c r="B2712" s="6" t="s">
        <v>191</v>
      </c>
      <c r="C2712" s="6" t="s">
        <v>130</v>
      </c>
      <c r="D2712" s="6"/>
      <c r="E2712" s="6"/>
      <c r="F2712" s="24" t="str">
        <f>+Tabela1[[#This Row],[WK]]&amp;Tabela1[[#This Row],[PK]]&amp;Tabela1[[#This Row],[GK]]</f>
        <v>2415</v>
      </c>
      <c r="G2712" s="6" t="s">
        <v>2567</v>
      </c>
      <c r="H2712" s="7">
        <v>6073531482.6194181</v>
      </c>
      <c r="I2712" s="8">
        <v>1.371</v>
      </c>
      <c r="J2712" s="7">
        <v>8326811662.6499996</v>
      </c>
      <c r="K2712" s="15">
        <v>0.02</v>
      </c>
      <c r="L2712" s="7">
        <v>166536233.25299999</v>
      </c>
      <c r="M2712" s="7">
        <v>104822895.25299999</v>
      </c>
      <c r="N2712" s="9">
        <v>1.6985452197221935</v>
      </c>
      <c r="O2712" s="7">
        <v>311241312</v>
      </c>
      <c r="P2712" s="8">
        <v>1.2949999999999999</v>
      </c>
      <c r="Q2712" s="7">
        <v>403057500</v>
      </c>
      <c r="R2712" s="8">
        <v>1.7000000000000001E-2</v>
      </c>
      <c r="S2712" s="7">
        <v>6851977.5000000009</v>
      </c>
      <c r="T2712" s="7">
        <v>5006123.5000000009</v>
      </c>
      <c r="U2712" s="9">
        <v>2.7120907179007663</v>
      </c>
      <c r="V2712" s="7">
        <v>109829018.75299999</v>
      </c>
      <c r="W2712" s="9">
        <v>1.7279800969307475</v>
      </c>
      <c r="X2712" s="7">
        <v>137761040.19839692</v>
      </c>
      <c r="Y2712" s="7">
        <v>0</v>
      </c>
      <c r="Z2712" s="7">
        <v>8200.8150000000005</v>
      </c>
      <c r="AA2712" s="7">
        <v>3616822.3833969296</v>
      </c>
      <c r="AB2712" s="7">
        <v>119338105</v>
      </c>
      <c r="AC2712" s="7">
        <v>14797912</v>
      </c>
      <c r="AD2712" s="7">
        <v>27932021.445396945</v>
      </c>
      <c r="AE2712" s="7">
        <v>0</v>
      </c>
      <c r="AF2712" s="7">
        <v>166536233.25299999</v>
      </c>
      <c r="AG2712" s="7">
        <v>6851977.5000000009</v>
      </c>
      <c r="AH2712" s="7">
        <v>27932021.445396945</v>
      </c>
      <c r="AI2712" s="7">
        <v>51607016</v>
      </c>
      <c r="AJ2712" s="7">
        <v>1374737</v>
      </c>
      <c r="AK2712" s="7">
        <v>9472412</v>
      </c>
      <c r="AL2712" s="7">
        <v>1741737</v>
      </c>
      <c r="AM2712" s="7">
        <v>1590497</v>
      </c>
      <c r="AN2712" s="7">
        <v>0</v>
      </c>
      <c r="AO2712" s="7">
        <v>0</v>
      </c>
      <c r="AP2712" s="7">
        <v>123383408</v>
      </c>
      <c r="AQ2712" s="7">
        <v>0</v>
      </c>
      <c r="AR2712" s="7">
        <v>61713338</v>
      </c>
      <c r="AS2712" s="7">
        <v>1845854</v>
      </c>
      <c r="AT2712" s="7">
        <v>10063365</v>
      </c>
      <c r="AU2712" s="7">
        <v>2126093</v>
      </c>
      <c r="AV2712" s="7">
        <v>1561281</v>
      </c>
      <c r="AW2712" s="7">
        <v>0</v>
      </c>
      <c r="AX2712" s="7">
        <v>0</v>
      </c>
      <c r="AY2712" s="7">
        <v>117483585</v>
      </c>
      <c r="AZ2712" s="7">
        <v>0</v>
      </c>
      <c r="BA2712" s="7">
        <v>8200.8150000000005</v>
      </c>
      <c r="BB2712" s="7">
        <v>0</v>
      </c>
      <c r="BC2712" s="7">
        <v>0</v>
      </c>
      <c r="BD2712" s="7">
        <v>0</v>
      </c>
      <c r="BE2712" s="7">
        <v>781.03</v>
      </c>
      <c r="BF2712" s="7">
        <v>0</v>
      </c>
      <c r="BG2712" s="7">
        <v>2547623.3833969296</v>
      </c>
      <c r="BH2712" s="7">
        <v>150269</v>
      </c>
      <c r="BI2712" s="7">
        <v>1069199</v>
      </c>
      <c r="BJ2712" s="7">
        <v>16499604.149999999</v>
      </c>
      <c r="BK2712" s="7">
        <v>11828335.233333331</v>
      </c>
      <c r="BL2712" s="7">
        <v>772517.34666666668</v>
      </c>
      <c r="BM2712" s="7">
        <v>17140040.973333333</v>
      </c>
      <c r="BN2712" s="130">
        <v>1.206</v>
      </c>
      <c r="BO2712" s="131">
        <v>5.3977508999999996E-3</v>
      </c>
      <c r="BP2712" s="161">
        <v>137293.53781794122</v>
      </c>
      <c r="BQ2712" s="162">
        <v>119338105</v>
      </c>
      <c r="BR2712" s="161">
        <v>2269778</v>
      </c>
      <c r="BS2712" s="163">
        <v>0</v>
      </c>
      <c r="BT2712" s="163">
        <v>1743061.8016030788</v>
      </c>
      <c r="BU2712" s="161">
        <v>166536233.25</v>
      </c>
      <c r="BV2712" s="161">
        <v>6851977.5</v>
      </c>
      <c r="BW2712" s="165">
        <v>29675083.251603078</v>
      </c>
      <c r="BX2712" s="161">
        <v>2269778</v>
      </c>
    </row>
    <row r="2713" spans="1:76" ht="14.45" x14ac:dyDescent="0.3">
      <c r="A2713" s="164" t="s">
        <v>2343</v>
      </c>
      <c r="B2713" s="6" t="s">
        <v>191</v>
      </c>
      <c r="C2713" s="6" t="s">
        <v>134</v>
      </c>
      <c r="D2713" s="6"/>
      <c r="E2713" s="6"/>
      <c r="F2713" s="24" t="str">
        <f>+Tabela1[[#This Row],[WK]]&amp;Tabela1[[#This Row],[PK]]&amp;Tabela1[[#This Row],[GK]]</f>
        <v>2416</v>
      </c>
      <c r="G2713" s="6" t="s">
        <v>2568</v>
      </c>
      <c r="H2713" s="7">
        <v>4242322973.8859868</v>
      </c>
      <c r="I2713" s="8">
        <v>1.371</v>
      </c>
      <c r="J2713" s="7">
        <v>5816224797.21</v>
      </c>
      <c r="K2713" s="15">
        <v>0.02</v>
      </c>
      <c r="L2713" s="7">
        <v>116324495.94420001</v>
      </c>
      <c r="M2713" s="7">
        <v>70823246.944200009</v>
      </c>
      <c r="N2713" s="9">
        <v>1.5565121507807402</v>
      </c>
      <c r="O2713" s="7">
        <v>1922796833</v>
      </c>
      <c r="P2713" s="8">
        <v>1.2949999999999999</v>
      </c>
      <c r="Q2713" s="7">
        <v>2490021898</v>
      </c>
      <c r="R2713" s="8">
        <v>1.7000000000000001E-2</v>
      </c>
      <c r="S2713" s="7">
        <v>42330372.266000003</v>
      </c>
      <c r="T2713" s="7">
        <v>37279231.266000003</v>
      </c>
      <c r="U2713" s="9">
        <v>7.380358470690088</v>
      </c>
      <c r="V2713" s="7">
        <v>108102478.21020001</v>
      </c>
      <c r="W2713" s="9">
        <v>2.1384246760677392</v>
      </c>
      <c r="X2713" s="7">
        <v>80870466.82154426</v>
      </c>
      <c r="Y2713" s="7">
        <v>0</v>
      </c>
      <c r="Z2713" s="7">
        <v>419061.37</v>
      </c>
      <c r="AA2713" s="7">
        <v>2486174.4515442546</v>
      </c>
      <c r="AB2713" s="7">
        <v>77965231</v>
      </c>
      <c r="AC2713" s="7">
        <v>0</v>
      </c>
      <c r="AD2713" s="7">
        <v>0</v>
      </c>
      <c r="AE2713" s="7">
        <v>0</v>
      </c>
      <c r="AF2713" s="7">
        <v>116324495.94420001</v>
      </c>
      <c r="AG2713" s="7">
        <v>42330372.266000003</v>
      </c>
      <c r="AH2713" s="7">
        <v>0</v>
      </c>
      <c r="AI2713" s="7">
        <v>38049857</v>
      </c>
      <c r="AJ2713" s="7">
        <v>3653018</v>
      </c>
      <c r="AK2713" s="7">
        <v>5116444</v>
      </c>
      <c r="AL2713" s="7">
        <v>3640984</v>
      </c>
      <c r="AM2713" s="7">
        <v>997477</v>
      </c>
      <c r="AN2713" s="7">
        <v>0</v>
      </c>
      <c r="AO2713" s="7">
        <v>0</v>
      </c>
      <c r="AP2713" s="7">
        <v>77629699</v>
      </c>
      <c r="AQ2713" s="7">
        <v>0</v>
      </c>
      <c r="AR2713" s="7">
        <v>45501249</v>
      </c>
      <c r="AS2713" s="7">
        <v>5051141</v>
      </c>
      <c r="AT2713" s="7">
        <v>4472711</v>
      </c>
      <c r="AU2713" s="7">
        <v>4721780</v>
      </c>
      <c r="AV2713" s="7">
        <v>1009199</v>
      </c>
      <c r="AW2713" s="7">
        <v>0</v>
      </c>
      <c r="AX2713" s="7">
        <v>0</v>
      </c>
      <c r="AY2713" s="7">
        <v>76753743</v>
      </c>
      <c r="AZ2713" s="7">
        <v>0</v>
      </c>
      <c r="BA2713" s="7">
        <v>419061.37</v>
      </c>
      <c r="BB2713" s="7">
        <v>0</v>
      </c>
      <c r="BC2713" s="7">
        <v>321.31</v>
      </c>
      <c r="BD2713" s="7">
        <v>17712.21</v>
      </c>
      <c r="BE2713" s="7">
        <v>2344.12</v>
      </c>
      <c r="BF2713" s="7">
        <v>0</v>
      </c>
      <c r="BG2713" s="7">
        <v>1892513.4515442546</v>
      </c>
      <c r="BH2713" s="7">
        <v>111628</v>
      </c>
      <c r="BI2713" s="7">
        <v>593661</v>
      </c>
      <c r="BJ2713" s="7">
        <v>9161225.4475000016</v>
      </c>
      <c r="BK2713" s="7">
        <v>6445551.4266666677</v>
      </c>
      <c r="BL2713" s="7">
        <v>2124375.85</v>
      </c>
      <c r="BM2713" s="7">
        <v>6613944.3833333328</v>
      </c>
      <c r="BN2713" s="130">
        <v>1.329</v>
      </c>
      <c r="BO2713" s="131">
        <v>4.4815845E-3</v>
      </c>
      <c r="BP2713" s="161">
        <v>113990.54854003464</v>
      </c>
      <c r="BQ2713" s="162">
        <v>77965231</v>
      </c>
      <c r="BR2713" s="161">
        <v>1224641</v>
      </c>
      <c r="BS2713" s="163">
        <v>3272268.530200012</v>
      </c>
      <c r="BT2713" s="163">
        <v>0</v>
      </c>
      <c r="BU2713" s="161">
        <v>113052227.41</v>
      </c>
      <c r="BV2713" s="161">
        <v>42330372.270000003</v>
      </c>
      <c r="BW2713" s="165">
        <v>0</v>
      </c>
      <c r="BX2713" s="161">
        <v>1224641</v>
      </c>
    </row>
    <row r="2714" spans="1:76" ht="14.45" x14ac:dyDescent="0.3">
      <c r="A2714" s="164" t="s">
        <v>2343</v>
      </c>
      <c r="B2714" s="6" t="s">
        <v>191</v>
      </c>
      <c r="C2714" s="6" t="s">
        <v>141</v>
      </c>
      <c r="D2714" s="6"/>
      <c r="E2714" s="6"/>
      <c r="F2714" s="24" t="str">
        <f>+Tabela1[[#This Row],[WK]]&amp;Tabela1[[#This Row],[PK]]&amp;Tabela1[[#This Row],[GK]]</f>
        <v>2417</v>
      </c>
      <c r="G2714" s="6" t="s">
        <v>2569</v>
      </c>
      <c r="H2714" s="7">
        <v>5046775891.2044039</v>
      </c>
      <c r="I2714" s="8">
        <v>1.371</v>
      </c>
      <c r="J2714" s="7">
        <v>6919129746.8299999</v>
      </c>
      <c r="K2714" s="15">
        <v>0.02</v>
      </c>
      <c r="L2714" s="7">
        <v>138382594.9366</v>
      </c>
      <c r="M2714" s="7">
        <v>87397781.9366</v>
      </c>
      <c r="N2714" s="9">
        <v>1.7141924583816754</v>
      </c>
      <c r="O2714" s="7">
        <v>511862906</v>
      </c>
      <c r="P2714" s="8">
        <v>1.2949999999999999</v>
      </c>
      <c r="Q2714" s="7">
        <v>662862463</v>
      </c>
      <c r="R2714" s="8">
        <v>1.7000000000000001E-2</v>
      </c>
      <c r="S2714" s="7">
        <v>11268661.871000001</v>
      </c>
      <c r="T2714" s="7">
        <v>8180981.8710000012</v>
      </c>
      <c r="U2714" s="9">
        <v>2.6495562593921655</v>
      </c>
      <c r="V2714" s="7">
        <v>95578763.807599992</v>
      </c>
      <c r="W2714" s="9">
        <v>1.7676041644242293</v>
      </c>
      <c r="X2714" s="7">
        <v>168007307.16720051</v>
      </c>
      <c r="Y2714" s="7">
        <v>0</v>
      </c>
      <c r="Z2714" s="7">
        <v>535681.16</v>
      </c>
      <c r="AA2714" s="7">
        <v>3955053.0072005042</v>
      </c>
      <c r="AB2714" s="7">
        <v>142417884</v>
      </c>
      <c r="AC2714" s="7">
        <v>21098689</v>
      </c>
      <c r="AD2714" s="7">
        <v>72428543.359600514</v>
      </c>
      <c r="AE2714" s="7">
        <v>0</v>
      </c>
      <c r="AF2714" s="7">
        <v>138382594.9366</v>
      </c>
      <c r="AG2714" s="7">
        <v>11268661.871000001</v>
      </c>
      <c r="AH2714" s="7">
        <v>72428543.359600514</v>
      </c>
      <c r="AI2714" s="7">
        <v>42635419</v>
      </c>
      <c r="AJ2714" s="7">
        <v>3382655</v>
      </c>
      <c r="AK2714" s="7">
        <v>15098420</v>
      </c>
      <c r="AL2714" s="7">
        <v>788156</v>
      </c>
      <c r="AM2714" s="7">
        <v>1321776</v>
      </c>
      <c r="AN2714" s="7">
        <v>0</v>
      </c>
      <c r="AO2714" s="7">
        <v>0</v>
      </c>
      <c r="AP2714" s="7">
        <v>144932024</v>
      </c>
      <c r="AQ2714" s="7">
        <v>0</v>
      </c>
      <c r="AR2714" s="7">
        <v>50984813</v>
      </c>
      <c r="AS2714" s="7">
        <v>3087680</v>
      </c>
      <c r="AT2714" s="7">
        <v>17956814</v>
      </c>
      <c r="AU2714" s="7">
        <v>883087</v>
      </c>
      <c r="AV2714" s="7">
        <v>1618105</v>
      </c>
      <c r="AW2714" s="7">
        <v>0</v>
      </c>
      <c r="AX2714" s="7">
        <v>0</v>
      </c>
      <c r="AY2714" s="7">
        <v>140713135</v>
      </c>
      <c r="AZ2714" s="7">
        <v>0</v>
      </c>
      <c r="BA2714" s="7">
        <v>535681.16</v>
      </c>
      <c r="BB2714" s="7">
        <v>0</v>
      </c>
      <c r="BC2714" s="7">
        <v>616.22</v>
      </c>
      <c r="BD2714" s="7">
        <v>0</v>
      </c>
      <c r="BE2714" s="7">
        <v>46909.120000000003</v>
      </c>
      <c r="BF2714" s="7">
        <v>0</v>
      </c>
      <c r="BG2714" s="7">
        <v>2523210.0072005042</v>
      </c>
      <c r="BH2714" s="7">
        <v>148829</v>
      </c>
      <c r="BI2714" s="7">
        <v>1431843</v>
      </c>
      <c r="BJ2714" s="7">
        <v>22095823.247499995</v>
      </c>
      <c r="BK2714" s="7">
        <v>15054698.136666663</v>
      </c>
      <c r="BL2714" s="7">
        <v>9184256.959999999</v>
      </c>
      <c r="BM2714" s="7">
        <v>9795986.5233333334</v>
      </c>
      <c r="BN2714" s="130">
        <v>1.0269999999999999</v>
      </c>
      <c r="BO2714" s="131">
        <v>5.4705174000000004E-3</v>
      </c>
      <c r="BP2714" s="161">
        <v>139144.37687514542</v>
      </c>
      <c r="BQ2714" s="162">
        <v>142417884</v>
      </c>
      <c r="BR2714" s="161">
        <v>2397676</v>
      </c>
      <c r="BS2714" s="163">
        <v>0</v>
      </c>
      <c r="BT2714" s="163">
        <v>1561509.8327994943</v>
      </c>
      <c r="BU2714" s="161">
        <v>138382594.94</v>
      </c>
      <c r="BV2714" s="161">
        <v>11268661.869999999</v>
      </c>
      <c r="BW2714" s="165">
        <v>73990053.192799494</v>
      </c>
      <c r="BX2714" s="161">
        <v>2397676</v>
      </c>
    </row>
    <row r="2715" spans="1:76" ht="14.45" x14ac:dyDescent="0.3">
      <c r="A2715" s="164" t="s">
        <v>2343</v>
      </c>
      <c r="B2715" s="6" t="s">
        <v>206</v>
      </c>
      <c r="C2715" s="6" t="s">
        <v>33</v>
      </c>
      <c r="D2715" s="6"/>
      <c r="E2715" s="6"/>
      <c r="F2715" s="24" t="str">
        <f>+Tabela1[[#This Row],[WK]]&amp;Tabela1[[#This Row],[PK]]&amp;Tabela1[[#This Row],[GK]]</f>
        <v>2601</v>
      </c>
      <c r="G2715" s="6" t="s">
        <v>2570</v>
      </c>
      <c r="H2715" s="7">
        <v>1859736919.292001</v>
      </c>
      <c r="I2715" s="8">
        <v>1.371</v>
      </c>
      <c r="J2715" s="7">
        <v>2549699316.3599997</v>
      </c>
      <c r="K2715" s="15">
        <v>0.02</v>
      </c>
      <c r="L2715" s="7">
        <v>50993986.327199996</v>
      </c>
      <c r="M2715" s="7">
        <v>31774673.327199996</v>
      </c>
      <c r="N2715" s="9">
        <v>1.6532679043834706</v>
      </c>
      <c r="O2715" s="7">
        <v>177093915</v>
      </c>
      <c r="P2715" s="8">
        <v>1.2949999999999999</v>
      </c>
      <c r="Q2715" s="7">
        <v>229336622</v>
      </c>
      <c r="R2715" s="8">
        <v>1.7000000000000001E-2</v>
      </c>
      <c r="S2715" s="7">
        <v>3898722.5740000005</v>
      </c>
      <c r="T2715" s="7">
        <v>3223871.5740000005</v>
      </c>
      <c r="U2715" s="9">
        <v>4.7771605495138934</v>
      </c>
      <c r="V2715" s="7">
        <v>34998544.901199996</v>
      </c>
      <c r="W2715" s="9">
        <v>1.7592367742218269</v>
      </c>
      <c r="X2715" s="7">
        <v>91816133.77081944</v>
      </c>
      <c r="Y2715" s="7">
        <v>16359006</v>
      </c>
      <c r="Z2715" s="7">
        <v>715376.16500000004</v>
      </c>
      <c r="AA2715" s="7">
        <v>1552700.6058194414</v>
      </c>
      <c r="AB2715" s="7">
        <v>69285180</v>
      </c>
      <c r="AC2715" s="7">
        <v>3903871</v>
      </c>
      <c r="AD2715" s="7">
        <v>56817588.869619444</v>
      </c>
      <c r="AE2715" s="7">
        <v>0</v>
      </c>
      <c r="AF2715" s="7">
        <v>50993986.327199996</v>
      </c>
      <c r="AG2715" s="7">
        <v>3898722.5740000005</v>
      </c>
      <c r="AH2715" s="7">
        <v>56817588.869619444</v>
      </c>
      <c r="AI2715" s="7">
        <v>16071913</v>
      </c>
      <c r="AJ2715" s="7">
        <v>708057</v>
      </c>
      <c r="AK2715" s="7">
        <v>10792036</v>
      </c>
      <c r="AL2715" s="7">
        <v>7137066</v>
      </c>
      <c r="AM2715" s="7">
        <v>936329</v>
      </c>
      <c r="AN2715" s="7">
        <v>0</v>
      </c>
      <c r="AO2715" s="7">
        <v>0</v>
      </c>
      <c r="AP2715" s="7">
        <v>67449462</v>
      </c>
      <c r="AQ2715" s="7">
        <v>0</v>
      </c>
      <c r="AR2715" s="7">
        <v>19219313</v>
      </c>
      <c r="AS2715" s="7">
        <v>674851</v>
      </c>
      <c r="AT2715" s="7">
        <v>12453032</v>
      </c>
      <c r="AU2715" s="7">
        <v>8136823</v>
      </c>
      <c r="AV2715" s="7">
        <v>613115</v>
      </c>
      <c r="AW2715" s="7">
        <v>0</v>
      </c>
      <c r="AX2715" s="7">
        <v>0</v>
      </c>
      <c r="AY2715" s="7">
        <v>68207975</v>
      </c>
      <c r="AZ2715" s="7">
        <v>0</v>
      </c>
      <c r="BA2715" s="7">
        <v>715376.16500000004</v>
      </c>
      <c r="BB2715" s="7">
        <v>0</v>
      </c>
      <c r="BC2715" s="7">
        <v>10.220000000000001</v>
      </c>
      <c r="BD2715" s="7">
        <v>1.55</v>
      </c>
      <c r="BE2715" s="7">
        <v>17472.39</v>
      </c>
      <c r="BF2715" s="7">
        <v>75881.16</v>
      </c>
      <c r="BG2715" s="7">
        <v>1149752.6058194414</v>
      </c>
      <c r="BH2715" s="7">
        <v>67817</v>
      </c>
      <c r="BI2715" s="7">
        <v>402948</v>
      </c>
      <c r="BJ2715" s="7">
        <v>6218196.3766666679</v>
      </c>
      <c r="BK2715" s="7">
        <v>2554805.7833333351</v>
      </c>
      <c r="BL2715" s="7">
        <v>3697948.6533333329</v>
      </c>
      <c r="BM2715" s="7">
        <v>7257665.0666666664</v>
      </c>
      <c r="BN2715" s="130">
        <v>0.74</v>
      </c>
      <c r="BO2715" s="131">
        <v>2.7870212999999999E-3</v>
      </c>
      <c r="BP2715" s="161">
        <v>70888.787738484883</v>
      </c>
      <c r="BQ2715" s="162">
        <v>69285180</v>
      </c>
      <c r="BR2715" s="161">
        <v>1299146</v>
      </c>
      <c r="BS2715" s="163">
        <v>0</v>
      </c>
      <c r="BT2715" s="163">
        <v>3893957.2291805595</v>
      </c>
      <c r="BU2715" s="161">
        <v>50993986.329999998</v>
      </c>
      <c r="BV2715" s="161">
        <v>3898722.57</v>
      </c>
      <c r="BW2715" s="165">
        <v>60711546.099180557</v>
      </c>
      <c r="BX2715" s="161">
        <v>1299146</v>
      </c>
    </row>
    <row r="2716" spans="1:76" ht="14.45" x14ac:dyDescent="0.3">
      <c r="A2716" s="164" t="s">
        <v>2343</v>
      </c>
      <c r="B2716" s="6" t="s">
        <v>206</v>
      </c>
      <c r="C2716" s="6" t="s">
        <v>32</v>
      </c>
      <c r="D2716" s="6"/>
      <c r="E2716" s="6"/>
      <c r="F2716" s="24" t="str">
        <f>+Tabela1[[#This Row],[WK]]&amp;Tabela1[[#This Row],[PK]]&amp;Tabela1[[#This Row],[GK]]</f>
        <v>2602</v>
      </c>
      <c r="G2716" s="6" t="s">
        <v>2571</v>
      </c>
      <c r="H2716" s="7">
        <v>2303033740.4291987</v>
      </c>
      <c r="I2716" s="8">
        <v>1.371</v>
      </c>
      <c r="J2716" s="7">
        <v>3157459258.1500006</v>
      </c>
      <c r="K2716" s="15">
        <v>0.02</v>
      </c>
      <c r="L2716" s="7">
        <v>63149185.16300001</v>
      </c>
      <c r="M2716" s="7">
        <v>43090604.16300001</v>
      </c>
      <c r="N2716" s="9">
        <v>2.1482379118941668</v>
      </c>
      <c r="O2716" s="7">
        <v>304583107</v>
      </c>
      <c r="P2716" s="8">
        <v>1.2949999999999999</v>
      </c>
      <c r="Q2716" s="7">
        <v>394435123</v>
      </c>
      <c r="R2716" s="8">
        <v>1.7000000000000001E-2</v>
      </c>
      <c r="S2716" s="7">
        <v>6705397.0910000009</v>
      </c>
      <c r="T2716" s="7">
        <v>5252574.0910000009</v>
      </c>
      <c r="U2716" s="9">
        <v>3.6154260298742522</v>
      </c>
      <c r="V2716" s="7">
        <v>48343178.254000008</v>
      </c>
      <c r="W2716" s="9">
        <v>2.2473278942648283</v>
      </c>
      <c r="X2716" s="7">
        <v>90681698.346142694</v>
      </c>
      <c r="Y2716" s="7">
        <v>26683875</v>
      </c>
      <c r="Z2716" s="7">
        <v>638224.05499999993</v>
      </c>
      <c r="AA2716" s="7">
        <v>1991835.2911426926</v>
      </c>
      <c r="AB2716" s="7">
        <v>61367764</v>
      </c>
      <c r="AC2716" s="7">
        <v>0</v>
      </c>
      <c r="AD2716" s="7">
        <v>42338520.092142686</v>
      </c>
      <c r="AE2716" s="7">
        <v>0</v>
      </c>
      <c r="AF2716" s="7">
        <v>63149185.16300001</v>
      </c>
      <c r="AG2716" s="7">
        <v>6705397.0910000009</v>
      </c>
      <c r="AH2716" s="7">
        <v>42338520.092142686</v>
      </c>
      <c r="AI2716" s="7">
        <v>16773740</v>
      </c>
      <c r="AJ2716" s="7">
        <v>1827563</v>
      </c>
      <c r="AK2716" s="7">
        <v>15202373</v>
      </c>
      <c r="AL2716" s="7">
        <v>6333299</v>
      </c>
      <c r="AM2716" s="7">
        <v>1702195</v>
      </c>
      <c r="AN2716" s="7">
        <v>0</v>
      </c>
      <c r="AO2716" s="7">
        <v>0</v>
      </c>
      <c r="AP2716" s="7">
        <v>58785022</v>
      </c>
      <c r="AQ2716" s="7">
        <v>0</v>
      </c>
      <c r="AR2716" s="7">
        <v>20058581</v>
      </c>
      <c r="AS2716" s="7">
        <v>1452823</v>
      </c>
      <c r="AT2716" s="7">
        <v>18768435</v>
      </c>
      <c r="AU2716" s="7">
        <v>7229631</v>
      </c>
      <c r="AV2716" s="7">
        <v>732815</v>
      </c>
      <c r="AW2716" s="7">
        <v>0</v>
      </c>
      <c r="AX2716" s="7">
        <v>0</v>
      </c>
      <c r="AY2716" s="7">
        <v>60005399</v>
      </c>
      <c r="AZ2716" s="7">
        <v>0</v>
      </c>
      <c r="BA2716" s="7">
        <v>638224.05499999993</v>
      </c>
      <c r="BB2716" s="7">
        <v>0</v>
      </c>
      <c r="BC2716" s="7">
        <v>50.21</v>
      </c>
      <c r="BD2716" s="7">
        <v>1.1200000000000001</v>
      </c>
      <c r="BE2716" s="7">
        <v>12915.55</v>
      </c>
      <c r="BF2716" s="7">
        <v>71296.08</v>
      </c>
      <c r="BG2716" s="7">
        <v>1374220.2911426926</v>
      </c>
      <c r="BH2716" s="7">
        <v>81057</v>
      </c>
      <c r="BI2716" s="7">
        <v>617615</v>
      </c>
      <c r="BJ2716" s="7">
        <v>9530849.7983333319</v>
      </c>
      <c r="BK2716" s="7">
        <v>3207595.5899999971</v>
      </c>
      <c r="BL2716" s="7">
        <v>9268115.2666666675</v>
      </c>
      <c r="BM2716" s="7">
        <v>6756786.3000000017</v>
      </c>
      <c r="BN2716" s="130">
        <v>0.81200000000000006</v>
      </c>
      <c r="BO2716" s="131">
        <v>3.2296305E-3</v>
      </c>
      <c r="BP2716" s="161">
        <v>82146.694461603969</v>
      </c>
      <c r="BQ2716" s="162">
        <v>61367764</v>
      </c>
      <c r="BR2716" s="161">
        <v>878955</v>
      </c>
      <c r="BS2716" s="163">
        <v>0</v>
      </c>
      <c r="BT2716" s="163">
        <v>1933536.6538573056</v>
      </c>
      <c r="BU2716" s="161">
        <v>63149185.159999996</v>
      </c>
      <c r="BV2716" s="161">
        <v>6705397.0899999999</v>
      </c>
      <c r="BW2716" s="165">
        <v>44272056.743857309</v>
      </c>
      <c r="BX2716" s="161">
        <v>878955</v>
      </c>
    </row>
    <row r="2717" spans="1:76" ht="14.45" x14ac:dyDescent="0.3">
      <c r="A2717" s="164" t="s">
        <v>2343</v>
      </c>
      <c r="B2717" s="6" t="s">
        <v>206</v>
      </c>
      <c r="C2717" s="6" t="s">
        <v>37</v>
      </c>
      <c r="D2717" s="6"/>
      <c r="E2717" s="6"/>
      <c r="F2717" s="24" t="str">
        <f>+Tabela1[[#This Row],[WK]]&amp;Tabela1[[#This Row],[PK]]&amp;Tabela1[[#This Row],[GK]]</f>
        <v>2603</v>
      </c>
      <c r="G2717" s="6" t="s">
        <v>2572</v>
      </c>
      <c r="H2717" s="7">
        <v>685636272.36139715</v>
      </c>
      <c r="I2717" s="8">
        <v>1.371</v>
      </c>
      <c r="J2717" s="7">
        <v>940007329.39999998</v>
      </c>
      <c r="K2717" s="15">
        <v>0.02</v>
      </c>
      <c r="L2717" s="7">
        <v>18800146.588</v>
      </c>
      <c r="M2717" s="7">
        <v>12832790.588</v>
      </c>
      <c r="N2717" s="9">
        <v>2.1504985772593423</v>
      </c>
      <c r="O2717" s="7">
        <v>13852067</v>
      </c>
      <c r="P2717" s="8">
        <v>1.2949999999999999</v>
      </c>
      <c r="Q2717" s="7">
        <v>17938426</v>
      </c>
      <c r="R2717" s="8">
        <v>1.7000000000000001E-2</v>
      </c>
      <c r="S2717" s="7">
        <v>304953.24200000003</v>
      </c>
      <c r="T2717" s="7">
        <v>231465.24200000003</v>
      </c>
      <c r="U2717" s="9">
        <v>3.1497012029174836</v>
      </c>
      <c r="V2717" s="7">
        <v>13064255.829999998</v>
      </c>
      <c r="W2717" s="9">
        <v>2.1626540645644878</v>
      </c>
      <c r="X2717" s="7">
        <v>58668179.630994886</v>
      </c>
      <c r="Y2717" s="7">
        <v>17926309</v>
      </c>
      <c r="Z2717" s="7">
        <v>57066.38</v>
      </c>
      <c r="AA2717" s="7">
        <v>990299.25099489151</v>
      </c>
      <c r="AB2717" s="7">
        <v>39440855</v>
      </c>
      <c r="AC2717" s="7">
        <v>253650</v>
      </c>
      <c r="AD2717" s="7">
        <v>45603923.800994888</v>
      </c>
      <c r="AE2717" s="7">
        <v>0</v>
      </c>
      <c r="AF2717" s="7">
        <v>18800146.588</v>
      </c>
      <c r="AG2717" s="7">
        <v>304953.24200000003</v>
      </c>
      <c r="AH2717" s="7">
        <v>45603923.800994888</v>
      </c>
      <c r="AI2717" s="7">
        <v>4990128</v>
      </c>
      <c r="AJ2717" s="7">
        <v>74670</v>
      </c>
      <c r="AK2717" s="7">
        <v>11459571</v>
      </c>
      <c r="AL2717" s="7">
        <v>3356251</v>
      </c>
      <c r="AM2717" s="7">
        <v>1439538</v>
      </c>
      <c r="AN2717" s="7">
        <v>0</v>
      </c>
      <c r="AO2717" s="7">
        <v>0</v>
      </c>
      <c r="AP2717" s="7">
        <v>36966978</v>
      </c>
      <c r="AQ2717" s="7">
        <v>19891</v>
      </c>
      <c r="AR2717" s="7">
        <v>5967356</v>
      </c>
      <c r="AS2717" s="7">
        <v>73488</v>
      </c>
      <c r="AT2717" s="7">
        <v>13487422</v>
      </c>
      <c r="AU2717" s="7">
        <v>3822156</v>
      </c>
      <c r="AV2717" s="7">
        <v>1445271</v>
      </c>
      <c r="AW2717" s="7">
        <v>0</v>
      </c>
      <c r="AX2717" s="7">
        <v>0</v>
      </c>
      <c r="AY2717" s="7">
        <v>38643987</v>
      </c>
      <c r="AZ2717" s="7">
        <v>11354</v>
      </c>
      <c r="BA2717" s="7">
        <v>57066.38</v>
      </c>
      <c r="BB2717" s="7">
        <v>0</v>
      </c>
      <c r="BC2717" s="7">
        <v>0</v>
      </c>
      <c r="BD2717" s="7">
        <v>0.06</v>
      </c>
      <c r="BE2717" s="7">
        <v>204.92</v>
      </c>
      <c r="BF2717" s="7">
        <v>7844.78</v>
      </c>
      <c r="BG2717" s="7">
        <v>537315.25099489151</v>
      </c>
      <c r="BH2717" s="7">
        <v>31693</v>
      </c>
      <c r="BI2717" s="7">
        <v>452984</v>
      </c>
      <c r="BJ2717" s="7">
        <v>6990326.8658333356</v>
      </c>
      <c r="BK2717" s="7">
        <v>2228659.8166666692</v>
      </c>
      <c r="BL2717" s="7">
        <v>6733132</v>
      </c>
      <c r="BM2717" s="7">
        <v>5580404.1966666663</v>
      </c>
      <c r="BN2717" s="130">
        <v>0.495</v>
      </c>
      <c r="BO2717" s="131">
        <v>1.4484957E-3</v>
      </c>
      <c r="BP2717" s="161">
        <v>36842.956378653522</v>
      </c>
      <c r="BQ2717" s="162">
        <v>39440855</v>
      </c>
      <c r="BR2717" s="161">
        <v>617306</v>
      </c>
      <c r="BS2717" s="163">
        <v>0</v>
      </c>
      <c r="BT2717" s="163">
        <v>3359316.3690051138</v>
      </c>
      <c r="BU2717" s="161">
        <v>18800146.59</v>
      </c>
      <c r="BV2717" s="161">
        <v>304953.24</v>
      </c>
      <c r="BW2717" s="165">
        <v>48963240.169005111</v>
      </c>
      <c r="BX2717" s="161">
        <v>617306</v>
      </c>
    </row>
    <row r="2718" spans="1:76" ht="14.45" x14ac:dyDescent="0.3">
      <c r="A2718" s="164" t="s">
        <v>2343</v>
      </c>
      <c r="B2718" s="6" t="s">
        <v>206</v>
      </c>
      <c r="C2718" s="6" t="s">
        <v>39</v>
      </c>
      <c r="D2718" s="6"/>
      <c r="E2718" s="6"/>
      <c r="F2718" s="24" t="str">
        <f>+Tabela1[[#This Row],[WK]]&amp;Tabela1[[#This Row],[PK]]&amp;Tabela1[[#This Row],[GK]]</f>
        <v>2604</v>
      </c>
      <c r="G2718" s="6" t="s">
        <v>2573</v>
      </c>
      <c r="H2718" s="7">
        <v>6392297763.8083858</v>
      </c>
      <c r="I2718" s="8">
        <v>1.371</v>
      </c>
      <c r="J2718" s="7">
        <v>8763840234.170002</v>
      </c>
      <c r="K2718" s="15">
        <v>0.02</v>
      </c>
      <c r="L2718" s="7">
        <v>175276804.68340003</v>
      </c>
      <c r="M2718" s="7">
        <v>107773946.68340003</v>
      </c>
      <c r="N2718" s="9">
        <v>1.5965834614498846</v>
      </c>
      <c r="O2718" s="7">
        <v>586933985</v>
      </c>
      <c r="P2718" s="8">
        <v>1.2949999999999999</v>
      </c>
      <c r="Q2718" s="7">
        <v>760079512</v>
      </c>
      <c r="R2718" s="8">
        <v>1.7000000000000001E-2</v>
      </c>
      <c r="S2718" s="7">
        <v>12921351.704000002</v>
      </c>
      <c r="T2718" s="7">
        <v>10737506.704000002</v>
      </c>
      <c r="U2718" s="9">
        <v>4.9167897465250521</v>
      </c>
      <c r="V2718" s="7">
        <v>118511453.38740003</v>
      </c>
      <c r="W2718" s="9">
        <v>1.7006322337763637</v>
      </c>
      <c r="X2718" s="7">
        <v>46225169.09151224</v>
      </c>
      <c r="Y2718" s="7">
        <v>0</v>
      </c>
      <c r="Z2718" s="7">
        <v>2650011.7000000002</v>
      </c>
      <c r="AA2718" s="7">
        <v>5269267.3915122394</v>
      </c>
      <c r="AB2718" s="7">
        <v>38305890</v>
      </c>
      <c r="AC2718" s="7">
        <v>0</v>
      </c>
      <c r="AD2718" s="7">
        <v>0</v>
      </c>
      <c r="AE2718" s="7">
        <v>-3482349.7813447895</v>
      </c>
      <c r="AF2718" s="7">
        <v>171794454.90205523</v>
      </c>
      <c r="AG2718" s="7">
        <v>12921351.704000002</v>
      </c>
      <c r="AH2718" s="7">
        <v>0</v>
      </c>
      <c r="AI2718" s="7">
        <v>56448430</v>
      </c>
      <c r="AJ2718" s="7">
        <v>2304456</v>
      </c>
      <c r="AK2718" s="7">
        <v>34766510</v>
      </c>
      <c r="AL2718" s="7">
        <v>8029608</v>
      </c>
      <c r="AM2718" s="7">
        <v>2696456</v>
      </c>
      <c r="AN2718" s="7">
        <v>0</v>
      </c>
      <c r="AO2718" s="7">
        <v>0</v>
      </c>
      <c r="AP2718" s="7">
        <v>37440881</v>
      </c>
      <c r="AQ2718" s="7">
        <v>0</v>
      </c>
      <c r="AR2718" s="7">
        <v>67502858</v>
      </c>
      <c r="AS2718" s="7">
        <v>2183845</v>
      </c>
      <c r="AT2718" s="7">
        <v>36367976</v>
      </c>
      <c r="AU2718" s="7">
        <v>8905400</v>
      </c>
      <c r="AV2718" s="7">
        <v>2221074</v>
      </c>
      <c r="AW2718" s="7">
        <v>0</v>
      </c>
      <c r="AX2718" s="7">
        <v>0</v>
      </c>
      <c r="AY2718" s="7">
        <v>38151812</v>
      </c>
      <c r="AZ2718" s="7">
        <v>0</v>
      </c>
      <c r="BA2718" s="7">
        <v>2650011.7000000002</v>
      </c>
      <c r="BB2718" s="7">
        <v>7096.09</v>
      </c>
      <c r="BC2718" s="7">
        <v>1632.89</v>
      </c>
      <c r="BD2718" s="7">
        <v>818.78</v>
      </c>
      <c r="BE2718" s="7">
        <v>35166.720000000001</v>
      </c>
      <c r="BF2718" s="7">
        <v>165115.98000000001</v>
      </c>
      <c r="BG2718" s="7">
        <v>3590194.3915122394</v>
      </c>
      <c r="BH2718" s="7">
        <v>211764</v>
      </c>
      <c r="BI2718" s="7">
        <v>1679073</v>
      </c>
      <c r="BJ2718" s="7">
        <v>25911018.74666667</v>
      </c>
      <c r="BK2718" s="7">
        <v>11521985.776666671</v>
      </c>
      <c r="BL2718" s="7">
        <v>6894920.3566666665</v>
      </c>
      <c r="BM2718" s="7">
        <v>43766291.166666664</v>
      </c>
      <c r="BN2718" s="130">
        <v>1.0269999999999999</v>
      </c>
      <c r="BO2718" s="131">
        <v>6.8778251999999998E-3</v>
      </c>
      <c r="BP2718" s="161">
        <v>174939.705683954</v>
      </c>
      <c r="BQ2718" s="162">
        <v>38305890</v>
      </c>
      <c r="BR2718" s="161">
        <v>8698242</v>
      </c>
      <c r="BS2718" s="163">
        <v>1000854.7660552301</v>
      </c>
      <c r="BT2718" s="163">
        <v>0</v>
      </c>
      <c r="BU2718" s="161">
        <v>170793600.13999999</v>
      </c>
      <c r="BV2718" s="161">
        <v>12921351.699999999</v>
      </c>
      <c r="BW2718" s="165">
        <v>0</v>
      </c>
      <c r="BX2718" s="161">
        <v>8698242</v>
      </c>
    </row>
    <row r="2719" spans="1:76" ht="14.45" x14ac:dyDescent="0.3">
      <c r="A2719" s="164" t="s">
        <v>2343</v>
      </c>
      <c r="B2719" s="6" t="s">
        <v>206</v>
      </c>
      <c r="C2719" s="6" t="s">
        <v>42</v>
      </c>
      <c r="D2719" s="6"/>
      <c r="E2719" s="6"/>
      <c r="F2719" s="24" t="str">
        <f>+Tabela1[[#This Row],[WK]]&amp;Tabela1[[#This Row],[PK]]&amp;Tabela1[[#This Row],[GK]]</f>
        <v>2605</v>
      </c>
      <c r="G2719" s="6" t="s">
        <v>2574</v>
      </c>
      <c r="H2719" s="7">
        <v>2094581273.3088064</v>
      </c>
      <c r="I2719" s="8">
        <v>1.371</v>
      </c>
      <c r="J2719" s="7">
        <v>2871670925.7299995</v>
      </c>
      <c r="K2719" s="15">
        <v>0.02</v>
      </c>
      <c r="L2719" s="7">
        <v>57433418.514599994</v>
      </c>
      <c r="M2719" s="7">
        <v>38422875.514599994</v>
      </c>
      <c r="N2719" s="9">
        <v>2.0211350888083519</v>
      </c>
      <c r="O2719" s="7">
        <v>165886890</v>
      </c>
      <c r="P2719" s="8">
        <v>1.2949999999999999</v>
      </c>
      <c r="Q2719" s="7">
        <v>214823523</v>
      </c>
      <c r="R2719" s="8">
        <v>1.7000000000000001E-2</v>
      </c>
      <c r="S2719" s="7">
        <v>3651999.8910000003</v>
      </c>
      <c r="T2719" s="7">
        <v>3009257.8910000003</v>
      </c>
      <c r="U2719" s="9">
        <v>4.6819064119039995</v>
      </c>
      <c r="V2719" s="7">
        <v>41432133.405599996</v>
      </c>
      <c r="W2719" s="9">
        <v>2.1081530851254637</v>
      </c>
      <c r="X2719" s="7">
        <v>98899383.971385509</v>
      </c>
      <c r="Y2719" s="7">
        <v>31562992</v>
      </c>
      <c r="Z2719" s="7">
        <v>643029.34499999997</v>
      </c>
      <c r="AA2719" s="7">
        <v>1803766.6263855144</v>
      </c>
      <c r="AB2719" s="7">
        <v>61535811</v>
      </c>
      <c r="AC2719" s="7">
        <v>3353785</v>
      </c>
      <c r="AD2719" s="7">
        <v>57467250.565785512</v>
      </c>
      <c r="AE2719" s="7">
        <v>0</v>
      </c>
      <c r="AF2719" s="7">
        <v>57433418.514599994</v>
      </c>
      <c r="AG2719" s="7">
        <v>3651999.8910000003</v>
      </c>
      <c r="AH2719" s="7">
        <v>57467250.565785512</v>
      </c>
      <c r="AI2719" s="7">
        <v>15897332</v>
      </c>
      <c r="AJ2719" s="7">
        <v>700957</v>
      </c>
      <c r="AK2719" s="7">
        <v>23624909</v>
      </c>
      <c r="AL2719" s="7">
        <v>5751724</v>
      </c>
      <c r="AM2719" s="7">
        <v>659459</v>
      </c>
      <c r="AN2719" s="7">
        <v>0</v>
      </c>
      <c r="AO2719" s="7">
        <v>0</v>
      </c>
      <c r="AP2719" s="7">
        <v>61457806</v>
      </c>
      <c r="AQ2719" s="7">
        <v>0</v>
      </c>
      <c r="AR2719" s="7">
        <v>19010543</v>
      </c>
      <c r="AS2719" s="7">
        <v>642742</v>
      </c>
      <c r="AT2719" s="7">
        <v>26049573</v>
      </c>
      <c r="AU2719" s="7">
        <v>6529430</v>
      </c>
      <c r="AV2719" s="7">
        <v>1387591</v>
      </c>
      <c r="AW2719" s="7">
        <v>0</v>
      </c>
      <c r="AX2719" s="7">
        <v>0</v>
      </c>
      <c r="AY2719" s="7">
        <v>60579334</v>
      </c>
      <c r="AZ2719" s="7">
        <v>0</v>
      </c>
      <c r="BA2719" s="7">
        <v>643029.34499999997</v>
      </c>
      <c r="BB2719" s="7">
        <v>0</v>
      </c>
      <c r="BC2719" s="7">
        <v>181.68</v>
      </c>
      <c r="BD2719" s="7">
        <v>1732.45</v>
      </c>
      <c r="BE2719" s="7">
        <v>8540.0300000000007</v>
      </c>
      <c r="BF2719" s="7">
        <v>72037.14</v>
      </c>
      <c r="BG2719" s="7">
        <v>1250186.6263855144</v>
      </c>
      <c r="BH2719" s="7">
        <v>73741</v>
      </c>
      <c r="BI2719" s="7">
        <v>553580</v>
      </c>
      <c r="BJ2719" s="7">
        <v>8542694.1449999958</v>
      </c>
      <c r="BK2719" s="7">
        <v>3416457.8166666627</v>
      </c>
      <c r="BL2719" s="7">
        <v>1124614.1566666665</v>
      </c>
      <c r="BM2719" s="7">
        <v>18255717.000000004</v>
      </c>
      <c r="BN2719" s="130">
        <v>0.63300000000000001</v>
      </c>
      <c r="BO2719" s="131">
        <v>3.7030537999999998E-3</v>
      </c>
      <c r="BP2719" s="161">
        <v>92176.25</v>
      </c>
      <c r="BQ2719" s="162">
        <v>61535811</v>
      </c>
      <c r="BR2719" s="161">
        <v>3179667</v>
      </c>
      <c r="BS2719" s="163">
        <v>0</v>
      </c>
      <c r="BT2719" s="163">
        <v>3826211.0286144912</v>
      </c>
      <c r="BU2719" s="161">
        <v>57433418.509999998</v>
      </c>
      <c r="BV2719" s="161">
        <v>3651999.89</v>
      </c>
      <c r="BW2719" s="165">
        <v>61293461.598614492</v>
      </c>
      <c r="BX2719" s="161">
        <v>3179667</v>
      </c>
    </row>
    <row r="2720" spans="1:76" ht="14.45" x14ac:dyDescent="0.3">
      <c r="A2720" s="164" t="s">
        <v>2343</v>
      </c>
      <c r="B2720" s="6" t="s">
        <v>206</v>
      </c>
      <c r="C2720" s="6" t="s">
        <v>44</v>
      </c>
      <c r="D2720" s="6"/>
      <c r="E2720" s="6"/>
      <c r="F2720" s="24" t="str">
        <f>+Tabela1[[#This Row],[WK]]&amp;Tabela1[[#This Row],[PK]]&amp;Tabela1[[#This Row],[GK]]</f>
        <v>2606</v>
      </c>
      <c r="G2720" s="6" t="s">
        <v>2575</v>
      </c>
      <c r="H2720" s="7">
        <v>1207511230.448395</v>
      </c>
      <c r="I2720" s="8">
        <v>1.371</v>
      </c>
      <c r="J2720" s="7">
        <v>1655497896.9400001</v>
      </c>
      <c r="K2720" s="15">
        <v>0.02</v>
      </c>
      <c r="L2720" s="7">
        <v>33109957.938800003</v>
      </c>
      <c r="M2720" s="7">
        <v>22341028.938800003</v>
      </c>
      <c r="N2720" s="9">
        <v>2.0745822485040066</v>
      </c>
      <c r="O2720" s="7">
        <v>28691482</v>
      </c>
      <c r="P2720" s="8">
        <v>1.2949999999999999</v>
      </c>
      <c r="Q2720" s="7">
        <v>37155470</v>
      </c>
      <c r="R2720" s="8">
        <v>1.7000000000000001E-2</v>
      </c>
      <c r="S2720" s="7">
        <v>631642.99</v>
      </c>
      <c r="T2720" s="7">
        <v>-1316097.01</v>
      </c>
      <c r="U2720" s="9">
        <v>-0.67570466797416495</v>
      </c>
      <c r="V2720" s="7">
        <v>21024931.928800002</v>
      </c>
      <c r="W2720" s="9">
        <v>1.6533364144965952</v>
      </c>
      <c r="X2720" s="7">
        <v>88293156.042038769</v>
      </c>
      <c r="Y2720" s="7">
        <v>27060715</v>
      </c>
      <c r="Z2720" s="7">
        <v>142946.16</v>
      </c>
      <c r="AA2720" s="7">
        <v>1846544.8820387702</v>
      </c>
      <c r="AB2720" s="7">
        <v>51461936</v>
      </c>
      <c r="AC2720" s="7">
        <v>7781014</v>
      </c>
      <c r="AD2720" s="7">
        <v>67268224.113238752</v>
      </c>
      <c r="AE2720" s="7">
        <v>0</v>
      </c>
      <c r="AF2720" s="7">
        <v>33109957.938800003</v>
      </c>
      <c r="AG2720" s="7">
        <v>631642.99</v>
      </c>
      <c r="AH2720" s="7">
        <v>67268224.113238752</v>
      </c>
      <c r="AI2720" s="7">
        <v>9005384</v>
      </c>
      <c r="AJ2720" s="7">
        <v>1975758</v>
      </c>
      <c r="AK2720" s="7">
        <v>23468126</v>
      </c>
      <c r="AL2720" s="7">
        <v>5363025</v>
      </c>
      <c r="AM2720" s="7">
        <v>1456489</v>
      </c>
      <c r="AN2720" s="7">
        <v>0</v>
      </c>
      <c r="AO2720" s="7">
        <v>0</v>
      </c>
      <c r="AP2720" s="7">
        <v>50840238</v>
      </c>
      <c r="AQ2720" s="7">
        <v>7957</v>
      </c>
      <c r="AR2720" s="7">
        <v>10768929</v>
      </c>
      <c r="AS2720" s="7">
        <v>1947740</v>
      </c>
      <c r="AT2720" s="7">
        <v>26694402</v>
      </c>
      <c r="AU2720" s="7">
        <v>6094471</v>
      </c>
      <c r="AV2720" s="7">
        <v>1708315</v>
      </c>
      <c r="AW2720" s="7">
        <v>0</v>
      </c>
      <c r="AX2720" s="7">
        <v>0</v>
      </c>
      <c r="AY2720" s="7">
        <v>50359642</v>
      </c>
      <c r="AZ2720" s="7">
        <v>4866</v>
      </c>
      <c r="BA2720" s="7">
        <v>142946.16</v>
      </c>
      <c r="BB2720" s="7">
        <v>0</v>
      </c>
      <c r="BC2720" s="7">
        <v>0</v>
      </c>
      <c r="BD2720" s="7">
        <v>0.01</v>
      </c>
      <c r="BE2720" s="7">
        <v>5105.72</v>
      </c>
      <c r="BF2720" s="7">
        <v>12762.27</v>
      </c>
      <c r="BG2720" s="7">
        <v>820459.88203877036</v>
      </c>
      <c r="BH2720" s="7">
        <v>48394</v>
      </c>
      <c r="BI2720" s="7">
        <v>1026085</v>
      </c>
      <c r="BJ2720" s="7">
        <v>15834251.532499999</v>
      </c>
      <c r="BK2720" s="7">
        <v>11899178.396666665</v>
      </c>
      <c r="BL2720" s="7">
        <v>3669650.2999999993</v>
      </c>
      <c r="BM2720" s="7">
        <v>8400991.9433333352</v>
      </c>
      <c r="BN2720" s="130">
        <v>0.53300000000000003</v>
      </c>
      <c r="BO2720" s="131">
        <v>3.0630357999999998E-3</v>
      </c>
      <c r="BP2720" s="161">
        <v>60492.5</v>
      </c>
      <c r="BQ2720" s="162">
        <v>51461936</v>
      </c>
      <c r="BR2720" s="161">
        <v>2431363</v>
      </c>
      <c r="BS2720" s="163">
        <v>0</v>
      </c>
      <c r="BT2720" s="163">
        <v>2999902.7199999988</v>
      </c>
      <c r="BU2720" s="161">
        <v>33109957.940000001</v>
      </c>
      <c r="BV2720" s="161">
        <v>631642.99</v>
      </c>
      <c r="BW2720" s="165">
        <v>70268126.829999998</v>
      </c>
      <c r="BX2720" s="161">
        <v>2431363</v>
      </c>
    </row>
    <row r="2721" spans="1:76" ht="14.45" x14ac:dyDescent="0.3">
      <c r="A2721" s="164" t="s">
        <v>2343</v>
      </c>
      <c r="B2721" s="6" t="s">
        <v>206</v>
      </c>
      <c r="C2721" s="6" t="s">
        <v>51</v>
      </c>
      <c r="D2721" s="6"/>
      <c r="E2721" s="6"/>
      <c r="F2721" s="24" t="str">
        <f>+Tabela1[[#This Row],[WK]]&amp;Tabela1[[#This Row],[PK]]&amp;Tabela1[[#This Row],[GK]]</f>
        <v>2607</v>
      </c>
      <c r="G2721" s="6" t="s">
        <v>2576</v>
      </c>
      <c r="H2721" s="7">
        <v>2965989390.882978</v>
      </c>
      <c r="I2721" s="8">
        <v>1.371</v>
      </c>
      <c r="J2721" s="7">
        <v>4066371454.9000006</v>
      </c>
      <c r="K2721" s="15">
        <v>0.02</v>
      </c>
      <c r="L2721" s="7">
        <v>81327429.09800002</v>
      </c>
      <c r="M2721" s="7">
        <v>53310487.09800002</v>
      </c>
      <c r="N2721" s="9">
        <v>1.902794641113938</v>
      </c>
      <c r="O2721" s="7">
        <v>528217606</v>
      </c>
      <c r="P2721" s="8">
        <v>1.2949999999999999</v>
      </c>
      <c r="Q2721" s="7">
        <v>684041800</v>
      </c>
      <c r="R2721" s="8">
        <v>1.7000000000000001E-2</v>
      </c>
      <c r="S2721" s="7">
        <v>11628710.600000001</v>
      </c>
      <c r="T2721" s="7">
        <v>9581244.6000000015</v>
      </c>
      <c r="U2721" s="9">
        <v>4.6795622491411342</v>
      </c>
      <c r="V2721" s="7">
        <v>62891731.698000014</v>
      </c>
      <c r="W2721" s="9">
        <v>2.0918998870025982</v>
      </c>
      <c r="X2721" s="7">
        <v>147095416.07890552</v>
      </c>
      <c r="Y2721" s="7">
        <v>24128224</v>
      </c>
      <c r="Z2721" s="7">
        <v>379726.55000000005</v>
      </c>
      <c r="AA2721" s="7">
        <v>2302932.5289055333</v>
      </c>
      <c r="AB2721" s="7">
        <v>113823662</v>
      </c>
      <c r="AC2721" s="7">
        <v>6460871</v>
      </c>
      <c r="AD2721" s="7">
        <v>84203684.380905509</v>
      </c>
      <c r="AE2721" s="7">
        <v>0</v>
      </c>
      <c r="AF2721" s="7">
        <v>81327429.09800002</v>
      </c>
      <c r="AG2721" s="7">
        <v>11628710.600000001</v>
      </c>
      <c r="AH2721" s="7">
        <v>84203684.380905509</v>
      </c>
      <c r="AI2721" s="7">
        <v>23428821</v>
      </c>
      <c r="AJ2721" s="7">
        <v>1781975</v>
      </c>
      <c r="AK2721" s="7">
        <v>25453293</v>
      </c>
      <c r="AL2721" s="7">
        <v>1111515</v>
      </c>
      <c r="AM2721" s="7">
        <v>1133670</v>
      </c>
      <c r="AN2721" s="7">
        <v>0</v>
      </c>
      <c r="AO2721" s="7">
        <v>0</v>
      </c>
      <c r="AP2721" s="7">
        <v>111012147</v>
      </c>
      <c r="AQ2721" s="7">
        <v>0</v>
      </c>
      <c r="AR2721" s="7">
        <v>28016942</v>
      </c>
      <c r="AS2721" s="7">
        <v>2047466</v>
      </c>
      <c r="AT2721" s="7">
        <v>32687117</v>
      </c>
      <c r="AU2721" s="7">
        <v>1232083</v>
      </c>
      <c r="AV2721" s="7">
        <v>904598</v>
      </c>
      <c r="AW2721" s="7">
        <v>0</v>
      </c>
      <c r="AX2721" s="7">
        <v>0</v>
      </c>
      <c r="AY2721" s="7">
        <v>111665044</v>
      </c>
      <c r="AZ2721" s="7">
        <v>0</v>
      </c>
      <c r="BA2721" s="7">
        <v>379726.55000000005</v>
      </c>
      <c r="BB2721" s="7">
        <v>63</v>
      </c>
      <c r="BC2721" s="7">
        <v>471.74</v>
      </c>
      <c r="BD2721" s="7">
        <v>0</v>
      </c>
      <c r="BE2721" s="7">
        <v>5086.18</v>
      </c>
      <c r="BF2721" s="7">
        <v>40639.980000000003</v>
      </c>
      <c r="BG2721" s="7">
        <v>1696358.5289055333</v>
      </c>
      <c r="BH2721" s="7">
        <v>100058</v>
      </c>
      <c r="BI2721" s="7">
        <v>606574</v>
      </c>
      <c r="BJ2721" s="7">
        <v>9360477.6683333348</v>
      </c>
      <c r="BK2721" s="7">
        <v>3782786.0466666678</v>
      </c>
      <c r="BL2721" s="7">
        <v>7475859.8733333321</v>
      </c>
      <c r="BM2721" s="7">
        <v>7359046.7399999993</v>
      </c>
      <c r="BN2721" s="130">
        <v>0.76200000000000001</v>
      </c>
      <c r="BO2721" s="131">
        <v>4.5797850000000003E-3</v>
      </c>
      <c r="BP2721" s="161">
        <v>116488.31047680961</v>
      </c>
      <c r="BQ2721" s="162">
        <v>113823662</v>
      </c>
      <c r="BR2721" s="161">
        <v>-1440933</v>
      </c>
      <c r="BS2721" s="163">
        <v>0</v>
      </c>
      <c r="BT2721" s="163">
        <v>3952492.9210944772</v>
      </c>
      <c r="BU2721" s="161">
        <v>81327429.099999994</v>
      </c>
      <c r="BV2721" s="161">
        <v>11628710.6</v>
      </c>
      <c r="BW2721" s="165">
        <v>88156177.301094472</v>
      </c>
      <c r="BX2721" s="161">
        <v>-1440933</v>
      </c>
    </row>
    <row r="2722" spans="1:76" ht="14.45" x14ac:dyDescent="0.3">
      <c r="A2722" s="164" t="s">
        <v>2343</v>
      </c>
      <c r="B2722" s="6" t="s">
        <v>206</v>
      </c>
      <c r="C2722" s="6" t="s">
        <v>75</v>
      </c>
      <c r="D2722" s="6"/>
      <c r="E2722" s="6"/>
      <c r="F2722" s="24" t="str">
        <f>+Tabela1[[#This Row],[WK]]&amp;Tabela1[[#This Row],[PK]]&amp;Tabela1[[#This Row],[GK]]</f>
        <v>2608</v>
      </c>
      <c r="G2722" s="6" t="s">
        <v>2577</v>
      </c>
      <c r="H2722" s="7">
        <v>1032726586.8757982</v>
      </c>
      <c r="I2722" s="8">
        <v>1.371</v>
      </c>
      <c r="J2722" s="7">
        <v>1415868150.5900002</v>
      </c>
      <c r="K2722" s="15">
        <v>0.02</v>
      </c>
      <c r="L2722" s="7">
        <v>28317363.011800002</v>
      </c>
      <c r="M2722" s="7">
        <v>18938071.011800002</v>
      </c>
      <c r="N2722" s="9">
        <v>2.0191365203045177</v>
      </c>
      <c r="O2722" s="7">
        <v>105879702</v>
      </c>
      <c r="P2722" s="8">
        <v>1.2949999999999999</v>
      </c>
      <c r="Q2722" s="7">
        <v>137114214</v>
      </c>
      <c r="R2722" s="8">
        <v>1.7000000000000001E-2</v>
      </c>
      <c r="S2722" s="7">
        <v>2330941.6380000003</v>
      </c>
      <c r="T2722" s="7">
        <v>1242447.6380000003</v>
      </c>
      <c r="U2722" s="9">
        <v>1.1414372867466429</v>
      </c>
      <c r="V2722" s="7">
        <v>20180518.649800003</v>
      </c>
      <c r="W2722" s="9">
        <v>1.9278688587825545</v>
      </c>
      <c r="X2722" s="7">
        <v>48636806.40227177</v>
      </c>
      <c r="Y2722" s="7">
        <v>10680524</v>
      </c>
      <c r="Z2722" s="7">
        <v>506600.5</v>
      </c>
      <c r="AA2722" s="7">
        <v>829442.9022717718</v>
      </c>
      <c r="AB2722" s="7">
        <v>34945337</v>
      </c>
      <c r="AC2722" s="7">
        <v>1674902</v>
      </c>
      <c r="AD2722" s="7">
        <v>28456287.752471767</v>
      </c>
      <c r="AE2722" s="7">
        <v>0</v>
      </c>
      <c r="AF2722" s="7">
        <v>28317363.011800002</v>
      </c>
      <c r="AG2722" s="7">
        <v>2330941.6380000003</v>
      </c>
      <c r="AH2722" s="7">
        <v>28456287.752471767</v>
      </c>
      <c r="AI2722" s="7">
        <v>7843317</v>
      </c>
      <c r="AJ2722" s="7">
        <v>946147</v>
      </c>
      <c r="AK2722" s="7">
        <v>7524947</v>
      </c>
      <c r="AL2722" s="7">
        <v>3672962</v>
      </c>
      <c r="AM2722" s="7">
        <v>608163</v>
      </c>
      <c r="AN2722" s="7">
        <v>0</v>
      </c>
      <c r="AO2722" s="7">
        <v>0</v>
      </c>
      <c r="AP2722" s="7">
        <v>32556287</v>
      </c>
      <c r="AQ2722" s="7">
        <v>0</v>
      </c>
      <c r="AR2722" s="7">
        <v>9379292</v>
      </c>
      <c r="AS2722" s="7">
        <v>1088494</v>
      </c>
      <c r="AT2722" s="7">
        <v>7861012</v>
      </c>
      <c r="AU2722" s="7">
        <v>4201987</v>
      </c>
      <c r="AV2722" s="7">
        <v>332805</v>
      </c>
      <c r="AW2722" s="7">
        <v>0</v>
      </c>
      <c r="AX2722" s="7">
        <v>0</v>
      </c>
      <c r="AY2722" s="7">
        <v>34090699</v>
      </c>
      <c r="AZ2722" s="7">
        <v>0</v>
      </c>
      <c r="BA2722" s="7">
        <v>506600.5</v>
      </c>
      <c r="BB2722" s="7">
        <v>0</v>
      </c>
      <c r="BC2722" s="7">
        <v>131.56</v>
      </c>
      <c r="BD2722" s="7">
        <v>0.4</v>
      </c>
      <c r="BE2722" s="7">
        <v>21275.64</v>
      </c>
      <c r="BF2722" s="7">
        <v>39141.24</v>
      </c>
      <c r="BG2722" s="7">
        <v>622863.9022717718</v>
      </c>
      <c r="BH2722" s="7">
        <v>36739</v>
      </c>
      <c r="BI2722" s="7">
        <v>206579</v>
      </c>
      <c r="BJ2722" s="7">
        <v>3187851.9224999999</v>
      </c>
      <c r="BK2722" s="7">
        <v>1857123.1133333331</v>
      </c>
      <c r="BL2722" s="7">
        <v>2097464.58</v>
      </c>
      <c r="BM2722" s="7">
        <v>1127986.0766666664</v>
      </c>
      <c r="BN2722" s="130">
        <v>0.71199999999999997</v>
      </c>
      <c r="BO2722" s="131">
        <v>1.6165895E-3</v>
      </c>
      <c r="BP2722" s="161">
        <v>41118.475484441435</v>
      </c>
      <c r="BQ2722" s="162">
        <v>34945337</v>
      </c>
      <c r="BR2722" s="161">
        <v>1565109</v>
      </c>
      <c r="BS2722" s="163">
        <v>0</v>
      </c>
      <c r="BT2722" s="163">
        <v>3414805.5977282301</v>
      </c>
      <c r="BU2722" s="161">
        <v>28317363.010000002</v>
      </c>
      <c r="BV2722" s="161">
        <v>2330941.64</v>
      </c>
      <c r="BW2722" s="165">
        <v>31871093.34772823</v>
      </c>
      <c r="BX2722" s="161">
        <v>1565109</v>
      </c>
    </row>
    <row r="2723" spans="1:76" ht="14.45" x14ac:dyDescent="0.3">
      <c r="A2723" s="164" t="s">
        <v>2343</v>
      </c>
      <c r="B2723" s="6" t="s">
        <v>206</v>
      </c>
      <c r="C2723" s="6" t="s">
        <v>77</v>
      </c>
      <c r="D2723" s="6"/>
      <c r="E2723" s="6"/>
      <c r="F2723" s="24" t="str">
        <f>+Tabela1[[#This Row],[WK]]&amp;Tabela1[[#This Row],[PK]]&amp;Tabela1[[#This Row],[GK]]</f>
        <v>2609</v>
      </c>
      <c r="G2723" s="6" t="s">
        <v>2578</v>
      </c>
      <c r="H2723" s="7">
        <v>1989181514.8360035</v>
      </c>
      <c r="I2723" s="8">
        <v>1.371</v>
      </c>
      <c r="J2723" s="7">
        <v>2727167856.8599997</v>
      </c>
      <c r="K2723" s="15">
        <v>0.02</v>
      </c>
      <c r="L2723" s="7">
        <v>54543357.137199998</v>
      </c>
      <c r="M2723" s="7">
        <v>34698425.137199998</v>
      </c>
      <c r="N2723" s="9">
        <v>1.7484779054521324</v>
      </c>
      <c r="O2723" s="7">
        <v>290183096</v>
      </c>
      <c r="P2723" s="8">
        <v>1.2949999999999999</v>
      </c>
      <c r="Q2723" s="7">
        <v>375787108</v>
      </c>
      <c r="R2723" s="8">
        <v>1.7000000000000001E-2</v>
      </c>
      <c r="S2723" s="7">
        <v>6388380.8360000001</v>
      </c>
      <c r="T2723" s="7">
        <v>5639468.8360000001</v>
      </c>
      <c r="U2723" s="9">
        <v>7.5302156141175463</v>
      </c>
      <c r="V2723" s="7">
        <v>40337893.973200001</v>
      </c>
      <c r="W2723" s="9">
        <v>1.9587355315112613</v>
      </c>
      <c r="X2723" s="7">
        <v>81130670.155281648</v>
      </c>
      <c r="Y2723" s="7">
        <v>18023193</v>
      </c>
      <c r="Z2723" s="7">
        <v>117412.855</v>
      </c>
      <c r="AA2723" s="7">
        <v>1629703.300281646</v>
      </c>
      <c r="AB2723" s="7">
        <v>60155692</v>
      </c>
      <c r="AC2723" s="7">
        <v>1204669</v>
      </c>
      <c r="AD2723" s="7">
        <v>40792776.182081647</v>
      </c>
      <c r="AE2723" s="7">
        <v>0</v>
      </c>
      <c r="AF2723" s="7">
        <v>54543357.137199998</v>
      </c>
      <c r="AG2723" s="7">
        <v>6388380.8360000001</v>
      </c>
      <c r="AH2723" s="7">
        <v>40792776.182081647</v>
      </c>
      <c r="AI2723" s="7">
        <v>16595079</v>
      </c>
      <c r="AJ2723" s="7">
        <v>776996</v>
      </c>
      <c r="AK2723" s="7">
        <v>14185860</v>
      </c>
      <c r="AL2723" s="7">
        <v>2004663</v>
      </c>
      <c r="AM2723" s="7">
        <v>814451</v>
      </c>
      <c r="AN2723" s="7">
        <v>0</v>
      </c>
      <c r="AO2723" s="7">
        <v>0</v>
      </c>
      <c r="AP2723" s="7">
        <v>57487022</v>
      </c>
      <c r="AQ2723" s="7">
        <v>0</v>
      </c>
      <c r="AR2723" s="7">
        <v>19844932</v>
      </c>
      <c r="AS2723" s="7">
        <v>748912</v>
      </c>
      <c r="AT2723" s="7">
        <v>17335603</v>
      </c>
      <c r="AU2723" s="7">
        <v>2271960</v>
      </c>
      <c r="AV2723" s="7">
        <v>944339</v>
      </c>
      <c r="AW2723" s="7">
        <v>0</v>
      </c>
      <c r="AX2723" s="7">
        <v>0</v>
      </c>
      <c r="AY2723" s="7">
        <v>59220844</v>
      </c>
      <c r="AZ2723" s="7">
        <v>0</v>
      </c>
      <c r="BA2723" s="7">
        <v>117412.855</v>
      </c>
      <c r="BB2723" s="7">
        <v>0</v>
      </c>
      <c r="BC2723" s="7">
        <v>704.54</v>
      </c>
      <c r="BD2723" s="7">
        <v>0</v>
      </c>
      <c r="BE2723" s="7">
        <v>3966.17</v>
      </c>
      <c r="BF2723" s="7">
        <v>3778.61</v>
      </c>
      <c r="BG2723" s="7">
        <v>1217686.300281646</v>
      </c>
      <c r="BH2723" s="7">
        <v>71824</v>
      </c>
      <c r="BI2723" s="7">
        <v>412017</v>
      </c>
      <c r="BJ2723" s="7">
        <v>6358141.1291666683</v>
      </c>
      <c r="BK2723" s="7">
        <v>2077680.453333335</v>
      </c>
      <c r="BL2723" s="7">
        <v>1136545.8966666667</v>
      </c>
      <c r="BM2723" s="7">
        <v>14848750.909999998</v>
      </c>
      <c r="BN2723" s="130">
        <v>0.74099999999999999</v>
      </c>
      <c r="BO2723" s="131">
        <v>3.0883415999999999E-3</v>
      </c>
      <c r="BP2723" s="161">
        <v>78552.966459015428</v>
      </c>
      <c r="BQ2723" s="162">
        <v>60155692</v>
      </c>
      <c r="BR2723" s="161">
        <v>350751</v>
      </c>
      <c r="BS2723" s="163">
        <v>0</v>
      </c>
      <c r="BT2723" s="163">
        <v>3992826.5900000036</v>
      </c>
      <c r="BU2723" s="161">
        <v>54543357.140000001</v>
      </c>
      <c r="BV2723" s="161">
        <v>6388380.8399999999</v>
      </c>
      <c r="BW2723" s="165">
        <v>44785602.770000003</v>
      </c>
      <c r="BX2723" s="161">
        <v>350751</v>
      </c>
    </row>
    <row r="2724" spans="1:76" ht="14.45" x14ac:dyDescent="0.3">
      <c r="A2724" s="164" t="s">
        <v>2343</v>
      </c>
      <c r="B2724" s="6" t="s">
        <v>206</v>
      </c>
      <c r="C2724" s="6" t="s">
        <v>90</v>
      </c>
      <c r="D2724" s="6"/>
      <c r="E2724" s="6"/>
      <c r="F2724" s="24" t="str">
        <f>+Tabela1[[#This Row],[WK]]&amp;Tabela1[[#This Row],[PK]]&amp;Tabela1[[#This Row],[GK]]</f>
        <v>2610</v>
      </c>
      <c r="G2724" s="6" t="s">
        <v>2579</v>
      </c>
      <c r="H2724" s="7">
        <v>2210278453.0190053</v>
      </c>
      <c r="I2724" s="8">
        <v>1.371</v>
      </c>
      <c r="J2724" s="7">
        <v>3030291759.0999999</v>
      </c>
      <c r="K2724" s="15">
        <v>0.02</v>
      </c>
      <c r="L2724" s="7">
        <v>60605835.181999996</v>
      </c>
      <c r="M2724" s="7">
        <v>38762955.181999996</v>
      </c>
      <c r="N2724" s="9">
        <v>1.7746265685660498</v>
      </c>
      <c r="O2724" s="7">
        <v>259349738</v>
      </c>
      <c r="P2724" s="8">
        <v>1.2949999999999999</v>
      </c>
      <c r="Q2724" s="7">
        <v>335857910</v>
      </c>
      <c r="R2724" s="8">
        <v>1.7000000000000001E-2</v>
      </c>
      <c r="S2724" s="7">
        <v>5709584.4700000007</v>
      </c>
      <c r="T2724" s="7">
        <v>4356158.4700000007</v>
      </c>
      <c r="U2724" s="9">
        <v>3.2186159198951407</v>
      </c>
      <c r="V2724" s="7">
        <v>43119113.651999995</v>
      </c>
      <c r="W2724" s="9">
        <v>1.8588784633208406</v>
      </c>
      <c r="X2724" s="7">
        <v>116544453.03489849</v>
      </c>
      <c r="Y2724" s="7">
        <v>19520407</v>
      </c>
      <c r="Z2724" s="7">
        <v>342876.66</v>
      </c>
      <c r="AA2724" s="7">
        <v>2114257.3748984933</v>
      </c>
      <c r="AB2724" s="7">
        <v>82013046</v>
      </c>
      <c r="AC2724" s="7">
        <v>12553866</v>
      </c>
      <c r="AD2724" s="7">
        <v>73425339.382898495</v>
      </c>
      <c r="AE2724" s="7">
        <v>0</v>
      </c>
      <c r="AF2724" s="7">
        <v>60605835.181999996</v>
      </c>
      <c r="AG2724" s="7">
        <v>5709584.4700000007</v>
      </c>
      <c r="AH2724" s="7">
        <v>73425339.382898495</v>
      </c>
      <c r="AI2724" s="7">
        <v>18265838</v>
      </c>
      <c r="AJ2724" s="7">
        <v>1408542</v>
      </c>
      <c r="AK2724" s="7">
        <v>26294176</v>
      </c>
      <c r="AL2724" s="7">
        <v>726728</v>
      </c>
      <c r="AM2724" s="7">
        <v>1691254</v>
      </c>
      <c r="AN2724" s="7">
        <v>0</v>
      </c>
      <c r="AO2724" s="7">
        <v>0</v>
      </c>
      <c r="AP2724" s="7">
        <v>80228725</v>
      </c>
      <c r="AQ2724" s="7">
        <v>55696</v>
      </c>
      <c r="AR2724" s="7">
        <v>21842880</v>
      </c>
      <c r="AS2724" s="7">
        <v>1353426</v>
      </c>
      <c r="AT2724" s="7">
        <v>31209714</v>
      </c>
      <c r="AU2724" s="7">
        <v>775352</v>
      </c>
      <c r="AV2724" s="7">
        <v>1562939</v>
      </c>
      <c r="AW2724" s="7">
        <v>0</v>
      </c>
      <c r="AX2724" s="7">
        <v>0</v>
      </c>
      <c r="AY2724" s="7">
        <v>80513962</v>
      </c>
      <c r="AZ2724" s="7">
        <v>27573</v>
      </c>
      <c r="BA2724" s="7">
        <v>342876.66</v>
      </c>
      <c r="BB2724" s="7">
        <v>527.66</v>
      </c>
      <c r="BC2724" s="7">
        <v>237.88</v>
      </c>
      <c r="BD2724" s="7">
        <v>0</v>
      </c>
      <c r="BE2724" s="7">
        <v>14053.9</v>
      </c>
      <c r="BF2724" s="7">
        <v>14969.53</v>
      </c>
      <c r="BG2724" s="7">
        <v>1154601.3748984935</v>
      </c>
      <c r="BH2724" s="7">
        <v>68103</v>
      </c>
      <c r="BI2724" s="7">
        <v>959656</v>
      </c>
      <c r="BJ2724" s="7">
        <v>14809139.958333338</v>
      </c>
      <c r="BK2724" s="7">
        <v>6146419.7966666697</v>
      </c>
      <c r="BL2724" s="7">
        <v>14074752.756666668</v>
      </c>
      <c r="BM2724" s="7">
        <v>6501375.13333333</v>
      </c>
      <c r="BN2724" s="130">
        <v>0.74199999999999999</v>
      </c>
      <c r="BO2724" s="131">
        <v>3.3574796999999998E-3</v>
      </c>
      <c r="BP2724" s="161">
        <v>85398.579409518774</v>
      </c>
      <c r="BQ2724" s="162">
        <v>82013046</v>
      </c>
      <c r="BR2724" s="161">
        <v>1071341</v>
      </c>
      <c r="BS2724" s="163">
        <v>0</v>
      </c>
      <c r="BT2724" s="163">
        <v>3616427.9651015103</v>
      </c>
      <c r="BU2724" s="161">
        <v>60605835.18</v>
      </c>
      <c r="BV2724" s="161">
        <v>5709584.4699999997</v>
      </c>
      <c r="BW2724" s="165">
        <v>77041767.345101506</v>
      </c>
      <c r="BX2724" s="161">
        <v>1071341</v>
      </c>
    </row>
    <row r="2725" spans="1:76" ht="14.45" x14ac:dyDescent="0.3">
      <c r="A2725" s="164" t="s">
        <v>2343</v>
      </c>
      <c r="B2725" s="6" t="s">
        <v>206</v>
      </c>
      <c r="C2725" s="6" t="s">
        <v>92</v>
      </c>
      <c r="D2725" s="6"/>
      <c r="E2725" s="6"/>
      <c r="F2725" s="24" t="str">
        <f>+Tabela1[[#This Row],[WK]]&amp;Tabela1[[#This Row],[PK]]&amp;Tabela1[[#This Row],[GK]]</f>
        <v>2611</v>
      </c>
      <c r="G2725" s="6" t="s">
        <v>2580</v>
      </c>
      <c r="H2725" s="7">
        <v>2638550142.293798</v>
      </c>
      <c r="I2725" s="8">
        <v>1.371</v>
      </c>
      <c r="J2725" s="7">
        <v>3617452245.0900002</v>
      </c>
      <c r="K2725" s="15">
        <v>0.02</v>
      </c>
      <c r="L2725" s="7">
        <v>72349044.901800007</v>
      </c>
      <c r="M2725" s="7">
        <v>46524155.901800007</v>
      </c>
      <c r="N2725" s="9">
        <v>1.8015239446643898</v>
      </c>
      <c r="O2725" s="7">
        <v>245635262</v>
      </c>
      <c r="P2725" s="8">
        <v>1.2949999999999999</v>
      </c>
      <c r="Q2725" s="7">
        <v>318097664</v>
      </c>
      <c r="R2725" s="8">
        <v>1.7000000000000001E-2</v>
      </c>
      <c r="S2725" s="7">
        <v>5407660.2880000006</v>
      </c>
      <c r="T2725" s="7">
        <v>4412625.2880000006</v>
      </c>
      <c r="U2725" s="9">
        <v>4.4346432919445053</v>
      </c>
      <c r="V2725" s="7">
        <v>50936781.189800009</v>
      </c>
      <c r="W2725" s="9">
        <v>1.8992142255809528</v>
      </c>
      <c r="X2725" s="7">
        <v>92345611.047525257</v>
      </c>
      <c r="Y2725" s="7">
        <v>21818809</v>
      </c>
      <c r="Z2725" s="7">
        <v>361457.95</v>
      </c>
      <c r="AA2725" s="7">
        <v>1845130.0975252565</v>
      </c>
      <c r="AB2725" s="7">
        <v>66808831</v>
      </c>
      <c r="AC2725" s="7">
        <v>1511383</v>
      </c>
      <c r="AD2725" s="7">
        <v>41408829.857725248</v>
      </c>
      <c r="AE2725" s="7">
        <v>0</v>
      </c>
      <c r="AF2725" s="7">
        <v>72349044.901800007</v>
      </c>
      <c r="AG2725" s="7">
        <v>5407660.2880000006</v>
      </c>
      <c r="AH2725" s="7">
        <v>41408829.857725248</v>
      </c>
      <c r="AI2725" s="7">
        <v>21595744</v>
      </c>
      <c r="AJ2725" s="7">
        <v>949005</v>
      </c>
      <c r="AK2725" s="7">
        <v>19331152</v>
      </c>
      <c r="AL2725" s="7">
        <v>870856</v>
      </c>
      <c r="AM2725" s="7">
        <v>747520</v>
      </c>
      <c r="AN2725" s="7">
        <v>0</v>
      </c>
      <c r="AO2725" s="7">
        <v>0</v>
      </c>
      <c r="AP2725" s="7">
        <v>66602515</v>
      </c>
      <c r="AQ2725" s="7">
        <v>0</v>
      </c>
      <c r="AR2725" s="7">
        <v>25824889</v>
      </c>
      <c r="AS2725" s="7">
        <v>995035</v>
      </c>
      <c r="AT2725" s="7">
        <v>24485985</v>
      </c>
      <c r="AU2725" s="7">
        <v>866535</v>
      </c>
      <c r="AV2725" s="7">
        <v>928110</v>
      </c>
      <c r="AW2725" s="7">
        <v>0</v>
      </c>
      <c r="AX2725" s="7">
        <v>0</v>
      </c>
      <c r="AY2725" s="7">
        <v>65353377</v>
      </c>
      <c r="AZ2725" s="7">
        <v>0</v>
      </c>
      <c r="BA2725" s="7">
        <v>361457.95</v>
      </c>
      <c r="BB2725" s="7">
        <v>0.05</v>
      </c>
      <c r="BC2725" s="7">
        <v>64.03</v>
      </c>
      <c r="BD2725" s="7">
        <v>0.39</v>
      </c>
      <c r="BE2725" s="7">
        <v>7298.02</v>
      </c>
      <c r="BF2725" s="7">
        <v>40047.35</v>
      </c>
      <c r="BG2725" s="7">
        <v>1417910.0975252565</v>
      </c>
      <c r="BH2725" s="7">
        <v>83634</v>
      </c>
      <c r="BI2725" s="7">
        <v>427220</v>
      </c>
      <c r="BJ2725" s="7">
        <v>6592758.4416666701</v>
      </c>
      <c r="BK2725" s="7">
        <v>3049778.5033333367</v>
      </c>
      <c r="BL2725" s="7">
        <v>4823794.04</v>
      </c>
      <c r="BM2725" s="7">
        <v>4524331.6733333329</v>
      </c>
      <c r="BN2725" s="130">
        <v>0.75</v>
      </c>
      <c r="BO2725" s="131">
        <v>3.8949115000000002E-3</v>
      </c>
      <c r="BP2725" s="161">
        <v>99068.332044196737</v>
      </c>
      <c r="BQ2725" s="162">
        <v>66808831</v>
      </c>
      <c r="BR2725" s="161">
        <v>-468253</v>
      </c>
      <c r="BS2725" s="163">
        <v>0</v>
      </c>
      <c r="BT2725" s="163">
        <v>3820142.9524747431</v>
      </c>
      <c r="BU2725" s="161">
        <v>72349044.900000006</v>
      </c>
      <c r="BV2725" s="161">
        <v>5407660.29</v>
      </c>
      <c r="BW2725" s="165">
        <v>45228972.812474743</v>
      </c>
      <c r="BX2725" s="161">
        <v>-468253</v>
      </c>
    </row>
    <row r="2726" spans="1:76" ht="14.45" x14ac:dyDescent="0.3">
      <c r="A2726" s="164" t="s">
        <v>2343</v>
      </c>
      <c r="B2726" s="6" t="s">
        <v>206</v>
      </c>
      <c r="C2726" s="6" t="s">
        <v>93</v>
      </c>
      <c r="D2726" s="6"/>
      <c r="E2726" s="6"/>
      <c r="F2726" s="24" t="str">
        <f>+Tabela1[[#This Row],[WK]]&amp;Tabela1[[#This Row],[PK]]&amp;Tabela1[[#This Row],[GK]]</f>
        <v>2612</v>
      </c>
      <c r="G2726" s="6" t="s">
        <v>2581</v>
      </c>
      <c r="H2726" s="7">
        <v>2026224153.2520034</v>
      </c>
      <c r="I2726" s="8">
        <v>1.371</v>
      </c>
      <c r="J2726" s="7">
        <v>2777953314.1200004</v>
      </c>
      <c r="K2726" s="15">
        <v>0.02</v>
      </c>
      <c r="L2726" s="7">
        <v>55559066.282400012</v>
      </c>
      <c r="M2726" s="7">
        <v>37112235.282400012</v>
      </c>
      <c r="N2726" s="9">
        <v>2.0118488255462421</v>
      </c>
      <c r="O2726" s="7">
        <v>166942156</v>
      </c>
      <c r="P2726" s="8">
        <v>1.2949999999999999</v>
      </c>
      <c r="Q2726" s="7">
        <v>216190093</v>
      </c>
      <c r="R2726" s="8">
        <v>1.7000000000000001E-2</v>
      </c>
      <c r="S2726" s="7">
        <v>3675231.5810000002</v>
      </c>
      <c r="T2726" s="7">
        <v>2908267.5810000002</v>
      </c>
      <c r="U2726" s="9">
        <v>3.7919218907275964</v>
      </c>
      <c r="V2726" s="7">
        <v>40020502.863400012</v>
      </c>
      <c r="W2726" s="9">
        <v>2.0829046455112077</v>
      </c>
      <c r="X2726" s="7">
        <v>64127081.579502165</v>
      </c>
      <c r="Y2726" s="7">
        <v>19235437</v>
      </c>
      <c r="Z2726" s="7">
        <v>282862.12499999994</v>
      </c>
      <c r="AA2726" s="7">
        <v>1698516.4545021625</v>
      </c>
      <c r="AB2726" s="7">
        <v>42910266</v>
      </c>
      <c r="AC2726" s="7">
        <v>0</v>
      </c>
      <c r="AD2726" s="7">
        <v>24106578.716102153</v>
      </c>
      <c r="AE2726" s="7">
        <v>0</v>
      </c>
      <c r="AF2726" s="7">
        <v>55559066.282400012</v>
      </c>
      <c r="AG2726" s="7">
        <v>3675231.5810000002</v>
      </c>
      <c r="AH2726" s="7">
        <v>24106578.716102153</v>
      </c>
      <c r="AI2726" s="7">
        <v>15425935</v>
      </c>
      <c r="AJ2726" s="7">
        <v>1181841</v>
      </c>
      <c r="AK2726" s="7">
        <v>11472468</v>
      </c>
      <c r="AL2726" s="7">
        <v>4282665</v>
      </c>
      <c r="AM2726" s="7">
        <v>862672</v>
      </c>
      <c r="AN2726" s="7">
        <v>0</v>
      </c>
      <c r="AO2726" s="7">
        <v>0</v>
      </c>
      <c r="AP2726" s="7">
        <v>41676069</v>
      </c>
      <c r="AQ2726" s="7">
        <v>0</v>
      </c>
      <c r="AR2726" s="7">
        <v>18446831</v>
      </c>
      <c r="AS2726" s="7">
        <v>766964</v>
      </c>
      <c r="AT2726" s="7">
        <v>14734885</v>
      </c>
      <c r="AU2726" s="7">
        <v>4922484</v>
      </c>
      <c r="AV2726" s="7">
        <v>930578</v>
      </c>
      <c r="AW2726" s="7">
        <v>0</v>
      </c>
      <c r="AX2726" s="7">
        <v>0</v>
      </c>
      <c r="AY2726" s="7">
        <v>42244040</v>
      </c>
      <c r="AZ2726" s="7">
        <v>0</v>
      </c>
      <c r="BA2726" s="7">
        <v>282862.12499999994</v>
      </c>
      <c r="BB2726" s="7">
        <v>0</v>
      </c>
      <c r="BC2726" s="7">
        <v>9.26</v>
      </c>
      <c r="BD2726" s="7">
        <v>0.01</v>
      </c>
      <c r="BE2726" s="7">
        <v>4573.03</v>
      </c>
      <c r="BF2726" s="7">
        <v>33456.699999999997</v>
      </c>
      <c r="BG2726" s="7">
        <v>1160450.4545021625</v>
      </c>
      <c r="BH2726" s="7">
        <v>68448</v>
      </c>
      <c r="BI2726" s="7">
        <v>538066</v>
      </c>
      <c r="BJ2726" s="7">
        <v>8303296.2599999979</v>
      </c>
      <c r="BK2726" s="7">
        <v>4572329.1066666637</v>
      </c>
      <c r="BL2726" s="7">
        <v>1493036.1633333333</v>
      </c>
      <c r="BM2726" s="7">
        <v>11937796.286666669</v>
      </c>
      <c r="BN2726" s="130">
        <v>0.85399999999999998</v>
      </c>
      <c r="BO2726" s="131">
        <v>2.6059579000000002E-3</v>
      </c>
      <c r="BP2726" s="161">
        <v>66283.380218814389</v>
      </c>
      <c r="BQ2726" s="162">
        <v>42910266</v>
      </c>
      <c r="BR2726" s="161">
        <v>209179</v>
      </c>
      <c r="BS2726" s="163">
        <v>0</v>
      </c>
      <c r="BT2726" s="163">
        <v>3914084.4204978347</v>
      </c>
      <c r="BU2726" s="161">
        <v>55559066.280000001</v>
      </c>
      <c r="BV2726" s="161">
        <v>3675231.58</v>
      </c>
      <c r="BW2726" s="165">
        <v>28020663.140497833</v>
      </c>
      <c r="BX2726" s="161">
        <v>209179</v>
      </c>
    </row>
    <row r="2727" spans="1:76" ht="14.45" x14ac:dyDescent="0.3">
      <c r="A2727" s="164" t="s">
        <v>2343</v>
      </c>
      <c r="B2727" s="6" t="s">
        <v>206</v>
      </c>
      <c r="C2727" s="6" t="s">
        <v>95</v>
      </c>
      <c r="D2727" s="6"/>
      <c r="E2727" s="6"/>
      <c r="F2727" s="24" t="str">
        <f>+Tabela1[[#This Row],[WK]]&amp;Tabela1[[#This Row],[PK]]&amp;Tabela1[[#This Row],[GK]]</f>
        <v>2613</v>
      </c>
      <c r="G2727" s="6" t="s">
        <v>2582</v>
      </c>
      <c r="H2727" s="7">
        <v>1276058458.3895993</v>
      </c>
      <c r="I2727" s="8">
        <v>1.371</v>
      </c>
      <c r="J2727" s="7">
        <v>1749476146.46</v>
      </c>
      <c r="K2727" s="15">
        <v>0.02</v>
      </c>
      <c r="L2727" s="7">
        <v>34989522.929200001</v>
      </c>
      <c r="M2727" s="7">
        <v>23159111.929200001</v>
      </c>
      <c r="N2727" s="9">
        <v>1.9575914927385025</v>
      </c>
      <c r="O2727" s="7">
        <v>441388529</v>
      </c>
      <c r="P2727" s="8">
        <v>1.2949999999999999</v>
      </c>
      <c r="Q2727" s="7">
        <v>571598145</v>
      </c>
      <c r="R2727" s="8">
        <v>1.7000000000000001E-2</v>
      </c>
      <c r="S2727" s="7">
        <v>9717168.4649999999</v>
      </c>
      <c r="T2727" s="7">
        <v>8484767.4649999999</v>
      </c>
      <c r="U2727" s="9">
        <v>6.8847456834260923</v>
      </c>
      <c r="V2727" s="7">
        <v>31643879.394199997</v>
      </c>
      <c r="W2727" s="9">
        <v>2.4224400836665181</v>
      </c>
      <c r="X2727" s="7">
        <v>54097534.366851576</v>
      </c>
      <c r="Y2727" s="7">
        <v>11992709</v>
      </c>
      <c r="Z2727" s="7">
        <v>450057.89500000002</v>
      </c>
      <c r="AA2727" s="7">
        <v>1472692.4718515757</v>
      </c>
      <c r="AB2727" s="7">
        <v>38539600</v>
      </c>
      <c r="AC2727" s="7">
        <v>1642475</v>
      </c>
      <c r="AD2727" s="7">
        <v>22453654.972651575</v>
      </c>
      <c r="AE2727" s="7">
        <v>0</v>
      </c>
      <c r="AF2727" s="7">
        <v>34989522.929200001</v>
      </c>
      <c r="AG2727" s="7">
        <v>9717168.4649999999</v>
      </c>
      <c r="AH2727" s="7">
        <v>22453654.972651575</v>
      </c>
      <c r="AI2727" s="7">
        <v>9893035</v>
      </c>
      <c r="AJ2727" s="7">
        <v>922718</v>
      </c>
      <c r="AK2727" s="7">
        <v>7433400</v>
      </c>
      <c r="AL2727" s="7">
        <v>3913251</v>
      </c>
      <c r="AM2727" s="7">
        <v>1424605</v>
      </c>
      <c r="AN2727" s="7">
        <v>0</v>
      </c>
      <c r="AO2727" s="7">
        <v>0</v>
      </c>
      <c r="AP2727" s="7">
        <v>38618065</v>
      </c>
      <c r="AQ2727" s="7">
        <v>0</v>
      </c>
      <c r="AR2727" s="7">
        <v>11830411</v>
      </c>
      <c r="AS2727" s="7">
        <v>1232401</v>
      </c>
      <c r="AT2727" s="7">
        <v>8016730</v>
      </c>
      <c r="AU2727" s="7">
        <v>4381536</v>
      </c>
      <c r="AV2727" s="7">
        <v>1881911</v>
      </c>
      <c r="AW2727" s="7">
        <v>0</v>
      </c>
      <c r="AX2727" s="7">
        <v>0</v>
      </c>
      <c r="AY2727" s="7">
        <v>37897767</v>
      </c>
      <c r="AZ2727" s="7">
        <v>0</v>
      </c>
      <c r="BA2727" s="7">
        <v>450057.89500000002</v>
      </c>
      <c r="BB2727" s="7">
        <v>0</v>
      </c>
      <c r="BC2727" s="7">
        <v>360.85</v>
      </c>
      <c r="BD2727" s="7">
        <v>6148.16</v>
      </c>
      <c r="BE2727" s="7">
        <v>6375.19</v>
      </c>
      <c r="BF2727" s="7">
        <v>32678.22</v>
      </c>
      <c r="BG2727" s="7">
        <v>727858.47185157554</v>
      </c>
      <c r="BH2727" s="7">
        <v>42932</v>
      </c>
      <c r="BI2727" s="7">
        <v>744834</v>
      </c>
      <c r="BJ2727" s="7">
        <v>11494093.582500001</v>
      </c>
      <c r="BK2727" s="7">
        <v>5632628.8500000015</v>
      </c>
      <c r="BL2727" s="7">
        <v>2988700.5533333332</v>
      </c>
      <c r="BM2727" s="7">
        <v>17468457.823333334</v>
      </c>
      <c r="BN2727" s="130">
        <v>0.89900000000000002</v>
      </c>
      <c r="BO2727" s="131">
        <v>1.8680595E-3</v>
      </c>
      <c r="BP2727" s="161">
        <v>47514.69568366187</v>
      </c>
      <c r="BQ2727" s="162">
        <v>38539600</v>
      </c>
      <c r="BR2727" s="161">
        <v>1254636</v>
      </c>
      <c r="BS2727" s="163">
        <v>0</v>
      </c>
      <c r="BT2727" s="163">
        <v>3335045.6331484318</v>
      </c>
      <c r="BU2727" s="161">
        <v>34989522.93</v>
      </c>
      <c r="BV2727" s="161">
        <v>9717168.4700000007</v>
      </c>
      <c r="BW2727" s="165">
        <v>25788700.603148431</v>
      </c>
      <c r="BX2727" s="161">
        <v>1254636</v>
      </c>
    </row>
    <row r="2728" spans="1:76" ht="14.45" x14ac:dyDescent="0.3">
      <c r="A2728" s="164" t="s">
        <v>2343</v>
      </c>
      <c r="B2728" s="6" t="s">
        <v>1147</v>
      </c>
      <c r="C2728" s="6" t="s">
        <v>33</v>
      </c>
      <c r="D2728" s="6"/>
      <c r="E2728" s="6"/>
      <c r="F2728" s="24" t="str">
        <f>+Tabela1[[#This Row],[WK]]&amp;Tabela1[[#This Row],[PK]]&amp;Tabela1[[#This Row],[GK]]</f>
        <v>2801</v>
      </c>
      <c r="G2728" s="6" t="s">
        <v>2583</v>
      </c>
      <c r="H2728" s="7">
        <v>1399765648.4677997</v>
      </c>
      <c r="I2728" s="8">
        <v>1.371</v>
      </c>
      <c r="J2728" s="7">
        <v>1919078704.0600002</v>
      </c>
      <c r="K2728" s="15">
        <v>0.02</v>
      </c>
      <c r="L2728" s="7">
        <v>38381574.081200004</v>
      </c>
      <c r="M2728" s="7">
        <v>25468046.081200004</v>
      </c>
      <c r="N2728" s="9">
        <v>1.9721989282247272</v>
      </c>
      <c r="O2728" s="7">
        <v>68013157</v>
      </c>
      <c r="P2728" s="8">
        <v>1.2949999999999999</v>
      </c>
      <c r="Q2728" s="7">
        <v>88077038</v>
      </c>
      <c r="R2728" s="8">
        <v>1.7000000000000001E-2</v>
      </c>
      <c r="S2728" s="7">
        <v>1497309.6460000002</v>
      </c>
      <c r="T2728" s="7">
        <v>884986.64600000018</v>
      </c>
      <c r="U2728" s="9">
        <v>1.4452938171520588</v>
      </c>
      <c r="V2728" s="7">
        <v>26353032.727200001</v>
      </c>
      <c r="W2728" s="9">
        <v>1.9483456329069426</v>
      </c>
      <c r="X2728" s="7">
        <v>85579391.774336845</v>
      </c>
      <c r="Y2728" s="7">
        <v>26300787</v>
      </c>
      <c r="Z2728" s="7">
        <v>1185133.845</v>
      </c>
      <c r="AA2728" s="7">
        <v>1644552.9293368417</v>
      </c>
      <c r="AB2728" s="7">
        <v>40675420</v>
      </c>
      <c r="AC2728" s="7">
        <v>15773498</v>
      </c>
      <c r="AD2728" s="7">
        <v>59226359.047136843</v>
      </c>
      <c r="AE2728" s="7">
        <v>0</v>
      </c>
      <c r="AF2728" s="7">
        <v>38381574.081200004</v>
      </c>
      <c r="AG2728" s="7">
        <v>1497309.6460000002</v>
      </c>
      <c r="AH2728" s="7">
        <v>59226359.047136843</v>
      </c>
      <c r="AI2728" s="7">
        <v>10798778</v>
      </c>
      <c r="AJ2728" s="7">
        <v>586124</v>
      </c>
      <c r="AK2728" s="7">
        <v>31047020</v>
      </c>
      <c r="AL2728" s="7">
        <v>4948694</v>
      </c>
      <c r="AM2728" s="7">
        <v>1603401</v>
      </c>
      <c r="AN2728" s="7">
        <v>0</v>
      </c>
      <c r="AO2728" s="7">
        <v>0</v>
      </c>
      <c r="AP2728" s="7">
        <v>40416340</v>
      </c>
      <c r="AQ2728" s="7">
        <v>23870</v>
      </c>
      <c r="AR2728" s="7">
        <v>12913528</v>
      </c>
      <c r="AS2728" s="7">
        <v>612323</v>
      </c>
      <c r="AT2728" s="7">
        <v>33656834</v>
      </c>
      <c r="AU2728" s="7">
        <v>5543076</v>
      </c>
      <c r="AV2728" s="7">
        <v>954990</v>
      </c>
      <c r="AW2728" s="7">
        <v>0</v>
      </c>
      <c r="AX2728" s="7">
        <v>0</v>
      </c>
      <c r="AY2728" s="7">
        <v>40009798</v>
      </c>
      <c r="AZ2728" s="7">
        <v>9732</v>
      </c>
      <c r="BA2728" s="7">
        <v>1185133.845</v>
      </c>
      <c r="BB2728" s="7">
        <v>0</v>
      </c>
      <c r="BC2728" s="7">
        <v>358.56</v>
      </c>
      <c r="BD2728" s="7">
        <v>24064.68</v>
      </c>
      <c r="BE2728" s="7">
        <v>62350.13</v>
      </c>
      <c r="BF2728" s="7">
        <v>0</v>
      </c>
      <c r="BG2728" s="7">
        <v>893021.92933684157</v>
      </c>
      <c r="BH2728" s="7">
        <v>52674</v>
      </c>
      <c r="BI2728" s="7">
        <v>751531</v>
      </c>
      <c r="BJ2728" s="7">
        <v>11597447.505000005</v>
      </c>
      <c r="BK2728" s="7">
        <v>8522223.9800000042</v>
      </c>
      <c r="BL2728" s="7">
        <v>1430111.87</v>
      </c>
      <c r="BM2728" s="7">
        <v>9440670.3599999994</v>
      </c>
      <c r="BN2728" s="130">
        <v>0.57799999999999996</v>
      </c>
      <c r="BO2728" s="131">
        <v>2.7806864999999998E-3</v>
      </c>
      <c r="BP2728" s="161">
        <v>65842.5</v>
      </c>
      <c r="BQ2728" s="162">
        <v>40675420</v>
      </c>
      <c r="BR2728" s="161">
        <v>4423722</v>
      </c>
      <c r="BS2728" s="163">
        <v>0</v>
      </c>
      <c r="BT2728" s="163">
        <v>4018759.9699999988</v>
      </c>
      <c r="BU2728" s="161">
        <v>38381574.079999998</v>
      </c>
      <c r="BV2728" s="161">
        <v>1497309.65</v>
      </c>
      <c r="BW2728" s="165">
        <v>63245119.019999996</v>
      </c>
      <c r="BX2728" s="161">
        <v>4423722</v>
      </c>
    </row>
    <row r="2729" spans="1:76" ht="14.45" x14ac:dyDescent="0.3">
      <c r="A2729" s="164" t="s">
        <v>2343</v>
      </c>
      <c r="B2729" s="6" t="s">
        <v>1147</v>
      </c>
      <c r="C2729" s="6" t="s">
        <v>32</v>
      </c>
      <c r="D2729" s="6"/>
      <c r="E2729" s="6"/>
      <c r="F2729" s="24" t="str">
        <f>+Tabela1[[#This Row],[WK]]&amp;Tabela1[[#This Row],[PK]]&amp;Tabela1[[#This Row],[GK]]</f>
        <v>2802</v>
      </c>
      <c r="G2729" s="6" t="s">
        <v>2584</v>
      </c>
      <c r="H2729" s="7">
        <v>1029445656.8826002</v>
      </c>
      <c r="I2729" s="8">
        <v>1.371</v>
      </c>
      <c r="J2729" s="7">
        <v>1411369995.6000001</v>
      </c>
      <c r="K2729" s="15">
        <v>0.02</v>
      </c>
      <c r="L2729" s="7">
        <v>28227399.912000004</v>
      </c>
      <c r="M2729" s="7">
        <v>18597505.912000004</v>
      </c>
      <c r="N2729" s="9">
        <v>1.9312264404987225</v>
      </c>
      <c r="O2729" s="7">
        <v>68609065</v>
      </c>
      <c r="P2729" s="8">
        <v>1.2949999999999999</v>
      </c>
      <c r="Q2729" s="7">
        <v>88848739</v>
      </c>
      <c r="R2729" s="8">
        <v>1.7000000000000001E-2</v>
      </c>
      <c r="S2729" s="7">
        <v>1510428.5630000001</v>
      </c>
      <c r="T2729" s="7">
        <v>981415.56300000008</v>
      </c>
      <c r="U2729" s="9">
        <v>1.8551823168806818</v>
      </c>
      <c r="V2729" s="7">
        <v>19578921.475000005</v>
      </c>
      <c r="W2729" s="9">
        <v>1.9272665332008656</v>
      </c>
      <c r="X2729" s="7">
        <v>57611039.597126968</v>
      </c>
      <c r="Y2729" s="7">
        <v>12458293</v>
      </c>
      <c r="Z2729" s="7">
        <v>1217665.75</v>
      </c>
      <c r="AA2729" s="7">
        <v>1173751.8471269687</v>
      </c>
      <c r="AB2729" s="7">
        <v>27129453</v>
      </c>
      <c r="AC2729" s="7">
        <v>15631876</v>
      </c>
      <c r="AD2729" s="7">
        <v>38032118.122126967</v>
      </c>
      <c r="AE2729" s="7">
        <v>0</v>
      </c>
      <c r="AF2729" s="7">
        <v>28227399.912000004</v>
      </c>
      <c r="AG2729" s="7">
        <v>1510428.5630000001</v>
      </c>
      <c r="AH2729" s="7">
        <v>38032118.122126967</v>
      </c>
      <c r="AI2729" s="7">
        <v>8052880</v>
      </c>
      <c r="AJ2729" s="7">
        <v>414987</v>
      </c>
      <c r="AK2729" s="7">
        <v>19418851</v>
      </c>
      <c r="AL2729" s="7">
        <v>4516807</v>
      </c>
      <c r="AM2729" s="7">
        <v>825989</v>
      </c>
      <c r="AN2729" s="7">
        <v>0</v>
      </c>
      <c r="AO2729" s="7">
        <v>0</v>
      </c>
      <c r="AP2729" s="7">
        <v>26927409</v>
      </c>
      <c r="AQ2729" s="7">
        <v>0</v>
      </c>
      <c r="AR2729" s="7">
        <v>9629894</v>
      </c>
      <c r="AS2729" s="7">
        <v>529013</v>
      </c>
      <c r="AT2729" s="7">
        <v>19080867</v>
      </c>
      <c r="AU2729" s="7">
        <v>5693321</v>
      </c>
      <c r="AV2729" s="7">
        <v>1493079</v>
      </c>
      <c r="AW2729" s="7">
        <v>0</v>
      </c>
      <c r="AX2729" s="7">
        <v>0</v>
      </c>
      <c r="AY2729" s="7">
        <v>26707900</v>
      </c>
      <c r="AZ2729" s="7">
        <v>0</v>
      </c>
      <c r="BA2729" s="7">
        <v>1217665.75</v>
      </c>
      <c r="BB2729" s="7">
        <v>0</v>
      </c>
      <c r="BC2729" s="7">
        <v>2354.92</v>
      </c>
      <c r="BD2729" s="7">
        <v>35086.68</v>
      </c>
      <c r="BE2729" s="7">
        <v>30095.34</v>
      </c>
      <c r="BF2729" s="7">
        <v>0</v>
      </c>
      <c r="BG2729" s="7">
        <v>632052.84712696867</v>
      </c>
      <c r="BH2729" s="7">
        <v>37281</v>
      </c>
      <c r="BI2729" s="7">
        <v>541699</v>
      </c>
      <c r="BJ2729" s="7">
        <v>8359330.2391666668</v>
      </c>
      <c r="BK2729" s="7">
        <v>5306201.57</v>
      </c>
      <c r="BL2729" s="7">
        <v>423939.12666666665</v>
      </c>
      <c r="BM2729" s="7">
        <v>11364636.423333332</v>
      </c>
      <c r="BN2729" s="130">
        <v>0.67700000000000005</v>
      </c>
      <c r="BO2729" s="131">
        <v>1.6505014999999999E-3</v>
      </c>
      <c r="BP2729" s="161">
        <v>41981.037900718504</v>
      </c>
      <c r="BQ2729" s="162">
        <v>27129453</v>
      </c>
      <c r="BR2729" s="161">
        <v>3964883</v>
      </c>
      <c r="BS2729" s="163">
        <v>0</v>
      </c>
      <c r="BT2729" s="163">
        <v>3329010.4028730392</v>
      </c>
      <c r="BU2729" s="161">
        <v>28227399.91</v>
      </c>
      <c r="BV2729" s="161">
        <v>1510428.56</v>
      </c>
      <c r="BW2729" s="165">
        <v>41361128.522873037</v>
      </c>
      <c r="BX2729" s="161">
        <v>3964883</v>
      </c>
    </row>
    <row r="2730" spans="1:76" ht="14.45" x14ac:dyDescent="0.3">
      <c r="A2730" s="164" t="s">
        <v>2343</v>
      </c>
      <c r="B2730" s="6" t="s">
        <v>1147</v>
      </c>
      <c r="C2730" s="6" t="s">
        <v>37</v>
      </c>
      <c r="D2730" s="6"/>
      <c r="E2730" s="6"/>
      <c r="F2730" s="24" t="str">
        <f>+Tabela1[[#This Row],[WK]]&amp;Tabela1[[#This Row],[PK]]&amp;Tabela1[[#This Row],[GK]]</f>
        <v>2803</v>
      </c>
      <c r="G2730" s="6" t="s">
        <v>2585</v>
      </c>
      <c r="H2730" s="7">
        <v>1801082618.1803977</v>
      </c>
      <c r="I2730" s="8">
        <v>1.371</v>
      </c>
      <c r="J2730" s="7">
        <v>2469284269.5299997</v>
      </c>
      <c r="K2730" s="15">
        <v>0.02</v>
      </c>
      <c r="L2730" s="7">
        <v>49385685.390599996</v>
      </c>
      <c r="M2730" s="7">
        <v>31982397.390599996</v>
      </c>
      <c r="N2730" s="9">
        <v>1.8377215495485679</v>
      </c>
      <c r="O2730" s="7">
        <v>147631322</v>
      </c>
      <c r="P2730" s="8">
        <v>1.2949999999999999</v>
      </c>
      <c r="Q2730" s="7">
        <v>191182561</v>
      </c>
      <c r="R2730" s="8">
        <v>1.7000000000000001E-2</v>
      </c>
      <c r="S2730" s="7">
        <v>3250103.537</v>
      </c>
      <c r="T2730" s="7">
        <v>2561328.537</v>
      </c>
      <c r="U2730" s="9">
        <v>3.718672334216544</v>
      </c>
      <c r="V2730" s="7">
        <v>34543725.927599996</v>
      </c>
      <c r="W2730" s="9">
        <v>1.9093304023758926</v>
      </c>
      <c r="X2730" s="7">
        <v>84071459.025410175</v>
      </c>
      <c r="Y2730" s="7">
        <v>17943177</v>
      </c>
      <c r="Z2730" s="7">
        <v>847901.39000000013</v>
      </c>
      <c r="AA2730" s="7">
        <v>1955556.6354101687</v>
      </c>
      <c r="AB2730" s="7">
        <v>51864381</v>
      </c>
      <c r="AC2730" s="7">
        <v>11460443</v>
      </c>
      <c r="AD2730" s="7">
        <v>49527733.097810179</v>
      </c>
      <c r="AE2730" s="7">
        <v>0</v>
      </c>
      <c r="AF2730" s="7">
        <v>49385685.390599996</v>
      </c>
      <c r="AG2730" s="7">
        <v>3250103.537</v>
      </c>
      <c r="AH2730" s="7">
        <v>49527733.097810179</v>
      </c>
      <c r="AI2730" s="7">
        <v>14553284</v>
      </c>
      <c r="AJ2730" s="7">
        <v>615300</v>
      </c>
      <c r="AK2730" s="7">
        <v>22577817</v>
      </c>
      <c r="AL2730" s="7">
        <v>2344649</v>
      </c>
      <c r="AM2730" s="7">
        <v>1640664</v>
      </c>
      <c r="AN2730" s="7">
        <v>0</v>
      </c>
      <c r="AO2730" s="7">
        <v>0</v>
      </c>
      <c r="AP2730" s="7">
        <v>52536960</v>
      </c>
      <c r="AQ2730" s="7">
        <v>0</v>
      </c>
      <c r="AR2730" s="7">
        <v>17403288</v>
      </c>
      <c r="AS2730" s="7">
        <v>688775</v>
      </c>
      <c r="AT2730" s="7">
        <v>25655367</v>
      </c>
      <c r="AU2730" s="7">
        <v>2590655</v>
      </c>
      <c r="AV2730" s="7">
        <v>1562642</v>
      </c>
      <c r="AW2730" s="7">
        <v>0</v>
      </c>
      <c r="AX2730" s="7">
        <v>0</v>
      </c>
      <c r="AY2730" s="7">
        <v>51055907</v>
      </c>
      <c r="AZ2730" s="7">
        <v>0</v>
      </c>
      <c r="BA2730" s="7">
        <v>847901.39000000013</v>
      </c>
      <c r="BB2730" s="7">
        <v>0</v>
      </c>
      <c r="BC2730" s="7">
        <v>418.22</v>
      </c>
      <c r="BD2730" s="7">
        <v>35683.61</v>
      </c>
      <c r="BE2730" s="7">
        <v>6597.16</v>
      </c>
      <c r="BF2730" s="7">
        <v>0</v>
      </c>
      <c r="BG2730" s="7">
        <v>1041231.6354101687</v>
      </c>
      <c r="BH2730" s="7">
        <v>61416</v>
      </c>
      <c r="BI2730" s="7">
        <v>914325</v>
      </c>
      <c r="BJ2730" s="7">
        <v>14109599.877499998</v>
      </c>
      <c r="BK2730" s="7">
        <v>9465406.6199999992</v>
      </c>
      <c r="BL2730" s="7">
        <v>3212802.9666666663</v>
      </c>
      <c r="BM2730" s="7">
        <v>12151167.096666666</v>
      </c>
      <c r="BN2730" s="130">
        <v>0.71599999999999997</v>
      </c>
      <c r="BO2730" s="131">
        <v>2.7607063E-3</v>
      </c>
      <c r="BP2730" s="161">
        <v>70219.454997189328</v>
      </c>
      <c r="BQ2730" s="162">
        <v>51864381</v>
      </c>
      <c r="BR2730" s="161">
        <v>2195368</v>
      </c>
      <c r="BS2730" s="163">
        <v>0</v>
      </c>
      <c r="BT2730" s="163">
        <v>3988479.9745898247</v>
      </c>
      <c r="BU2730" s="161">
        <v>49385685.390000001</v>
      </c>
      <c r="BV2730" s="161">
        <v>3250103.54</v>
      </c>
      <c r="BW2730" s="165">
        <v>53516213.074589826</v>
      </c>
      <c r="BX2730" s="161">
        <v>2195368</v>
      </c>
    </row>
    <row r="2731" spans="1:76" ht="14.45" x14ac:dyDescent="0.3">
      <c r="A2731" s="164" t="s">
        <v>2343</v>
      </c>
      <c r="B2731" s="6" t="s">
        <v>1147</v>
      </c>
      <c r="C2731" s="6" t="s">
        <v>39</v>
      </c>
      <c r="D2731" s="6"/>
      <c r="E2731" s="6"/>
      <c r="F2731" s="24" t="str">
        <f>+Tabela1[[#This Row],[WK]]&amp;Tabela1[[#This Row],[PK]]&amp;Tabela1[[#This Row],[GK]]</f>
        <v>2804</v>
      </c>
      <c r="G2731" s="6" t="s">
        <v>2586</v>
      </c>
      <c r="H2731" s="7">
        <v>1424470340.7237995</v>
      </c>
      <c r="I2731" s="8">
        <v>1.371</v>
      </c>
      <c r="J2731" s="7">
        <v>1952948837.1300001</v>
      </c>
      <c r="K2731" s="15">
        <v>0.02</v>
      </c>
      <c r="L2731" s="7">
        <v>39058976.742600001</v>
      </c>
      <c r="M2731" s="7">
        <v>25597716.742600001</v>
      </c>
      <c r="N2731" s="9">
        <v>1.901584007930907</v>
      </c>
      <c r="O2731" s="7">
        <v>164060888</v>
      </c>
      <c r="P2731" s="8">
        <v>1.2949999999999999</v>
      </c>
      <c r="Q2731" s="7">
        <v>212458849</v>
      </c>
      <c r="R2731" s="8">
        <v>1.7000000000000001E-2</v>
      </c>
      <c r="S2731" s="7">
        <v>3611800.4330000002</v>
      </c>
      <c r="T2731" s="7">
        <v>2712642.4330000002</v>
      </c>
      <c r="U2731" s="9">
        <v>3.0168695968895345</v>
      </c>
      <c r="V2731" s="7">
        <v>28310359.1756</v>
      </c>
      <c r="W2731" s="9">
        <v>1.9714160949632524</v>
      </c>
      <c r="X2731" s="7">
        <v>57711273.521240771</v>
      </c>
      <c r="Y2731" s="7">
        <v>16484359</v>
      </c>
      <c r="Z2731" s="7">
        <v>1591847.4600000002</v>
      </c>
      <c r="AA2731" s="7">
        <v>1572295.0612407736</v>
      </c>
      <c r="AB2731" s="7">
        <v>21130945</v>
      </c>
      <c r="AC2731" s="7">
        <v>16931827</v>
      </c>
      <c r="AD2731" s="7">
        <v>29400914.345640771</v>
      </c>
      <c r="AE2731" s="7">
        <v>0</v>
      </c>
      <c r="AF2731" s="7">
        <v>39058976.742600001</v>
      </c>
      <c r="AG2731" s="7">
        <v>3611800.4330000002</v>
      </c>
      <c r="AH2731" s="7">
        <v>29400914.345640771</v>
      </c>
      <c r="AI2731" s="7">
        <v>11256812</v>
      </c>
      <c r="AJ2731" s="7">
        <v>993256</v>
      </c>
      <c r="AK2731" s="7">
        <v>21812913</v>
      </c>
      <c r="AL2731" s="7">
        <v>7710349</v>
      </c>
      <c r="AM2731" s="7">
        <v>990585</v>
      </c>
      <c r="AN2731" s="7">
        <v>0</v>
      </c>
      <c r="AO2731" s="7">
        <v>0</v>
      </c>
      <c r="AP2731" s="7">
        <v>20766545</v>
      </c>
      <c r="AQ2731" s="7">
        <v>0</v>
      </c>
      <c r="AR2731" s="7">
        <v>13461260</v>
      </c>
      <c r="AS2731" s="7">
        <v>899158</v>
      </c>
      <c r="AT2731" s="7">
        <v>24046465</v>
      </c>
      <c r="AU2731" s="7">
        <v>8739579</v>
      </c>
      <c r="AV2731" s="7">
        <v>489484</v>
      </c>
      <c r="AW2731" s="7">
        <v>0</v>
      </c>
      <c r="AX2731" s="7">
        <v>0</v>
      </c>
      <c r="AY2731" s="7">
        <v>20802034</v>
      </c>
      <c r="AZ2731" s="7">
        <v>0</v>
      </c>
      <c r="BA2731" s="7">
        <v>1591847.4600000002</v>
      </c>
      <c r="BB2731" s="7">
        <v>0</v>
      </c>
      <c r="BC2731" s="7">
        <v>4851.3900000000003</v>
      </c>
      <c r="BD2731" s="7">
        <v>54748.17</v>
      </c>
      <c r="BE2731" s="7">
        <v>9765.58</v>
      </c>
      <c r="BF2731" s="7">
        <v>0</v>
      </c>
      <c r="BG2731" s="7">
        <v>917910.06124077353</v>
      </c>
      <c r="BH2731" s="7">
        <v>54142</v>
      </c>
      <c r="BI2731" s="7">
        <v>654385</v>
      </c>
      <c r="BJ2731" s="7">
        <v>10098282.863333335</v>
      </c>
      <c r="BK2731" s="7">
        <v>8701357.2766666673</v>
      </c>
      <c r="BL2731" s="7">
        <v>685559.14666666661</v>
      </c>
      <c r="BM2731" s="7">
        <v>4216584.0533333328</v>
      </c>
      <c r="BN2731" s="130">
        <v>0.69199999999999995</v>
      </c>
      <c r="BO2731" s="131">
        <v>2.3138606999999999E-3</v>
      </c>
      <c r="BP2731" s="161">
        <v>58853.793986778997</v>
      </c>
      <c r="BQ2731" s="162">
        <v>21130945</v>
      </c>
      <c r="BR2731" s="161">
        <v>2920130</v>
      </c>
      <c r="BS2731" s="163">
        <v>0</v>
      </c>
      <c r="BT2731" s="163">
        <v>4286418.4787592292</v>
      </c>
      <c r="BU2731" s="161">
        <v>39058976.740000002</v>
      </c>
      <c r="BV2731" s="161">
        <v>3611800.43</v>
      </c>
      <c r="BW2731" s="165">
        <v>33687332.828759231</v>
      </c>
      <c r="BX2731" s="161">
        <v>2920130</v>
      </c>
    </row>
    <row r="2732" spans="1:76" ht="14.45" x14ac:dyDescent="0.3">
      <c r="A2732" s="164" t="s">
        <v>2343</v>
      </c>
      <c r="B2732" s="6" t="s">
        <v>1147</v>
      </c>
      <c r="C2732" s="6" t="s">
        <v>42</v>
      </c>
      <c r="D2732" s="6"/>
      <c r="E2732" s="6"/>
      <c r="F2732" s="24" t="str">
        <f>+Tabela1[[#This Row],[WK]]&amp;Tabela1[[#This Row],[PK]]&amp;Tabela1[[#This Row],[GK]]</f>
        <v>2805</v>
      </c>
      <c r="G2732" s="6" t="s">
        <v>2587</v>
      </c>
      <c r="H2732" s="7">
        <v>2432365499.529171</v>
      </c>
      <c r="I2732" s="8">
        <v>1.371</v>
      </c>
      <c r="J2732" s="7">
        <v>3334773099.8699999</v>
      </c>
      <c r="K2732" s="15">
        <v>0.02</v>
      </c>
      <c r="L2732" s="7">
        <v>66695461.997400001</v>
      </c>
      <c r="M2732" s="7">
        <v>40941594.997400001</v>
      </c>
      <c r="N2732" s="9">
        <v>1.5897261175341164</v>
      </c>
      <c r="O2732" s="7">
        <v>170645840</v>
      </c>
      <c r="P2732" s="8">
        <v>1.2949999999999999</v>
      </c>
      <c r="Q2732" s="7">
        <v>220986363</v>
      </c>
      <c r="R2732" s="8">
        <v>1.7000000000000001E-2</v>
      </c>
      <c r="S2732" s="7">
        <v>3756768.1710000001</v>
      </c>
      <c r="T2732" s="7">
        <v>2829330.1710000001</v>
      </c>
      <c r="U2732" s="9">
        <v>3.0506946782426425</v>
      </c>
      <c r="V2732" s="7">
        <v>43770925.168400005</v>
      </c>
      <c r="W2732" s="9">
        <v>1.6405091568197285</v>
      </c>
      <c r="X2732" s="7">
        <v>138316856.8297841</v>
      </c>
      <c r="Y2732" s="7">
        <v>37995225</v>
      </c>
      <c r="Z2732" s="7">
        <v>1159136.5099999998</v>
      </c>
      <c r="AA2732" s="7">
        <v>2242407.3197840955</v>
      </c>
      <c r="AB2732" s="7">
        <v>96920088</v>
      </c>
      <c r="AC2732" s="7">
        <v>0</v>
      </c>
      <c r="AD2732" s="7">
        <v>94545931.661384091</v>
      </c>
      <c r="AE2732" s="7">
        <v>0</v>
      </c>
      <c r="AF2732" s="7">
        <v>66695461.997400001</v>
      </c>
      <c r="AG2732" s="7">
        <v>3756768.1710000001</v>
      </c>
      <c r="AH2732" s="7">
        <v>94545931.661384091</v>
      </c>
      <c r="AI2732" s="7">
        <v>21536353</v>
      </c>
      <c r="AJ2732" s="7">
        <v>851482</v>
      </c>
      <c r="AK2732" s="7">
        <v>27416099</v>
      </c>
      <c r="AL2732" s="7">
        <v>2239841</v>
      </c>
      <c r="AM2732" s="7">
        <v>783845</v>
      </c>
      <c r="AN2732" s="7">
        <v>0</v>
      </c>
      <c r="AO2732" s="7">
        <v>0</v>
      </c>
      <c r="AP2732" s="7">
        <v>97526559</v>
      </c>
      <c r="AQ2732" s="7">
        <v>7957</v>
      </c>
      <c r="AR2732" s="7">
        <v>25753867</v>
      </c>
      <c r="AS2732" s="7">
        <v>927438</v>
      </c>
      <c r="AT2732" s="7">
        <v>30107732</v>
      </c>
      <c r="AU2732" s="7">
        <v>2468862</v>
      </c>
      <c r="AV2732" s="7">
        <v>798686</v>
      </c>
      <c r="AW2732" s="7">
        <v>0</v>
      </c>
      <c r="AX2732" s="7">
        <v>0</v>
      </c>
      <c r="AY2732" s="7">
        <v>95406108</v>
      </c>
      <c r="AZ2732" s="7">
        <v>3244</v>
      </c>
      <c r="BA2732" s="7">
        <v>1159136.5099999998</v>
      </c>
      <c r="BB2732" s="7">
        <v>0</v>
      </c>
      <c r="BC2732" s="7">
        <v>190.37</v>
      </c>
      <c r="BD2732" s="7">
        <v>54529.02</v>
      </c>
      <c r="BE2732" s="7">
        <v>66.78</v>
      </c>
      <c r="BF2732" s="7">
        <v>0</v>
      </c>
      <c r="BG2732" s="7">
        <v>1497745.3197840955</v>
      </c>
      <c r="BH2732" s="7">
        <v>88343</v>
      </c>
      <c r="BI2732" s="7">
        <v>744662</v>
      </c>
      <c r="BJ2732" s="7">
        <v>11491413.913333332</v>
      </c>
      <c r="BK2732" s="7">
        <v>8350416.4999999991</v>
      </c>
      <c r="BL2732" s="7">
        <v>2184687.7666666671</v>
      </c>
      <c r="BM2732" s="7">
        <v>8194614.1200000001</v>
      </c>
      <c r="BN2732" s="130">
        <v>0.624</v>
      </c>
      <c r="BO2732" s="131">
        <v>4.2419357000000003E-3</v>
      </c>
      <c r="BP2732" s="161">
        <v>107895.00322070856</v>
      </c>
      <c r="BQ2732" s="162">
        <v>96920088</v>
      </c>
      <c r="BR2732" s="161">
        <v>4057767</v>
      </c>
      <c r="BS2732" s="163">
        <v>0</v>
      </c>
      <c r="BT2732" s="163">
        <v>0</v>
      </c>
      <c r="BU2732" s="161">
        <v>66695462</v>
      </c>
      <c r="BV2732" s="161">
        <v>3756768.17</v>
      </c>
      <c r="BW2732" s="165">
        <v>94545931.659999996</v>
      </c>
      <c r="BX2732" s="161">
        <v>4057767</v>
      </c>
    </row>
    <row r="2733" spans="1:76" ht="14.45" x14ac:dyDescent="0.3">
      <c r="A2733" s="164" t="s">
        <v>2343</v>
      </c>
      <c r="B2733" s="6" t="s">
        <v>1147</v>
      </c>
      <c r="C2733" s="6" t="s">
        <v>44</v>
      </c>
      <c r="D2733" s="6"/>
      <c r="E2733" s="6"/>
      <c r="F2733" s="24" t="str">
        <f>+Tabela1[[#This Row],[WK]]&amp;Tabela1[[#This Row],[PK]]&amp;Tabela1[[#This Row],[GK]]</f>
        <v>2806</v>
      </c>
      <c r="G2733" s="6" t="s">
        <v>2588</v>
      </c>
      <c r="H2733" s="7">
        <v>1610317666.9244089</v>
      </c>
      <c r="I2733" s="8">
        <v>1.371</v>
      </c>
      <c r="J2733" s="7">
        <v>2207745521.3499999</v>
      </c>
      <c r="K2733" s="15">
        <v>0.02</v>
      </c>
      <c r="L2733" s="7">
        <v>44154910.427000001</v>
      </c>
      <c r="M2733" s="7">
        <v>27109463.427000001</v>
      </c>
      <c r="N2733" s="9">
        <v>1.5904225584110525</v>
      </c>
      <c r="O2733" s="7">
        <v>214703795</v>
      </c>
      <c r="P2733" s="8">
        <v>1.2949999999999999</v>
      </c>
      <c r="Q2733" s="7">
        <v>278041415</v>
      </c>
      <c r="R2733" s="8">
        <v>1.7000000000000001E-2</v>
      </c>
      <c r="S2733" s="7">
        <v>4726704.0550000006</v>
      </c>
      <c r="T2733" s="7">
        <v>4016082.0550000006</v>
      </c>
      <c r="U2733" s="9">
        <v>5.6515025639510181</v>
      </c>
      <c r="V2733" s="7">
        <v>31125545.482000001</v>
      </c>
      <c r="W2733" s="9">
        <v>1.7529524965238645</v>
      </c>
      <c r="X2733" s="7">
        <v>84547094.56345284</v>
      </c>
      <c r="Y2733" s="7">
        <v>12715777</v>
      </c>
      <c r="Z2733" s="7">
        <v>1789482.73</v>
      </c>
      <c r="AA2733" s="7">
        <v>1515432.8334528431</v>
      </c>
      <c r="AB2733" s="7">
        <v>65275143</v>
      </c>
      <c r="AC2733" s="7">
        <v>3251259</v>
      </c>
      <c r="AD2733" s="7">
        <v>53421549.081452839</v>
      </c>
      <c r="AE2733" s="7">
        <v>0</v>
      </c>
      <c r="AF2733" s="7">
        <v>44154910.427000001</v>
      </c>
      <c r="AG2733" s="7">
        <v>4726704.0550000006</v>
      </c>
      <c r="AH2733" s="7">
        <v>53421549.081452839</v>
      </c>
      <c r="AI2733" s="7">
        <v>14254044</v>
      </c>
      <c r="AJ2733" s="7">
        <v>505567</v>
      </c>
      <c r="AK2733" s="7">
        <v>11340658</v>
      </c>
      <c r="AL2733" s="7">
        <v>3296886</v>
      </c>
      <c r="AM2733" s="7">
        <v>888377</v>
      </c>
      <c r="AN2733" s="7">
        <v>0</v>
      </c>
      <c r="AO2733" s="7">
        <v>0</v>
      </c>
      <c r="AP2733" s="7">
        <v>64671889</v>
      </c>
      <c r="AQ2733" s="7">
        <v>27848</v>
      </c>
      <c r="AR2733" s="7">
        <v>17045447</v>
      </c>
      <c r="AS2733" s="7">
        <v>710622</v>
      </c>
      <c r="AT2733" s="7">
        <v>13379455</v>
      </c>
      <c r="AU2733" s="7">
        <v>3680868</v>
      </c>
      <c r="AV2733" s="7">
        <v>1436112</v>
      </c>
      <c r="AW2733" s="7">
        <v>0</v>
      </c>
      <c r="AX2733" s="7">
        <v>0</v>
      </c>
      <c r="AY2733" s="7">
        <v>64220719</v>
      </c>
      <c r="AZ2733" s="7">
        <v>11354</v>
      </c>
      <c r="BA2733" s="7">
        <v>1789482.73</v>
      </c>
      <c r="BB2733" s="7">
        <v>0</v>
      </c>
      <c r="BC2733" s="7">
        <v>2798.78</v>
      </c>
      <c r="BD2733" s="7">
        <v>74491.31</v>
      </c>
      <c r="BE2733" s="7">
        <v>1382.68</v>
      </c>
      <c r="BF2733" s="7">
        <v>2104.64</v>
      </c>
      <c r="BG2733" s="7">
        <v>911026.83345284301</v>
      </c>
      <c r="BH2733" s="7">
        <v>53736</v>
      </c>
      <c r="BI2733" s="7">
        <v>604406</v>
      </c>
      <c r="BJ2733" s="7">
        <v>9327023.0858333316</v>
      </c>
      <c r="BK2733" s="7">
        <v>4727414.6033333316</v>
      </c>
      <c r="BL2733" s="7">
        <v>1515919.8166666667</v>
      </c>
      <c r="BM2733" s="7">
        <v>15366594.296666667</v>
      </c>
      <c r="BN2733" s="130">
        <v>0.76200000000000001</v>
      </c>
      <c r="BO2733" s="131">
        <v>2.4093977E-3</v>
      </c>
      <c r="BP2733" s="161">
        <v>61283.808596990057</v>
      </c>
      <c r="BQ2733" s="162">
        <v>65275143</v>
      </c>
      <c r="BR2733" s="161">
        <v>805684</v>
      </c>
      <c r="BS2733" s="163">
        <v>0</v>
      </c>
      <c r="BT2733" s="163">
        <v>3987097.3900000006</v>
      </c>
      <c r="BU2733" s="161">
        <v>44154910.43</v>
      </c>
      <c r="BV2733" s="161">
        <v>4726704.0599999996</v>
      </c>
      <c r="BW2733" s="165">
        <v>57408646.469999999</v>
      </c>
      <c r="BX2733" s="161">
        <v>805684</v>
      </c>
    </row>
    <row r="2734" spans="1:76" ht="14.45" x14ac:dyDescent="0.3">
      <c r="A2734" s="164" t="s">
        <v>2343</v>
      </c>
      <c r="B2734" s="6" t="s">
        <v>1147</v>
      </c>
      <c r="C2734" s="6" t="s">
        <v>51</v>
      </c>
      <c r="D2734" s="6"/>
      <c r="E2734" s="6"/>
      <c r="F2734" s="24" t="str">
        <f>+Tabela1[[#This Row],[WK]]&amp;Tabela1[[#This Row],[PK]]&amp;Tabela1[[#This Row],[GK]]</f>
        <v>2807</v>
      </c>
      <c r="G2734" s="6" t="s">
        <v>2589</v>
      </c>
      <c r="H2734" s="7">
        <v>2693386861.5090046</v>
      </c>
      <c r="I2734" s="8">
        <v>1.371</v>
      </c>
      <c r="J2734" s="7">
        <v>3692633387.1199994</v>
      </c>
      <c r="K2734" s="15">
        <v>0.02</v>
      </c>
      <c r="L2734" s="7">
        <v>73852667.742399991</v>
      </c>
      <c r="M2734" s="7">
        <v>45338536.742399991</v>
      </c>
      <c r="N2734" s="9">
        <v>1.5900374709788627</v>
      </c>
      <c r="O2734" s="7">
        <v>231443433</v>
      </c>
      <c r="P2734" s="8">
        <v>1.2949999999999999</v>
      </c>
      <c r="Q2734" s="7">
        <v>299719246</v>
      </c>
      <c r="R2734" s="8">
        <v>1.7000000000000001E-2</v>
      </c>
      <c r="S2734" s="7">
        <v>5095227.182</v>
      </c>
      <c r="T2734" s="7">
        <v>3756706.182</v>
      </c>
      <c r="U2734" s="9">
        <v>2.8066098193453821</v>
      </c>
      <c r="V2734" s="7">
        <v>49095242.924399987</v>
      </c>
      <c r="W2734" s="9">
        <v>1.6445856443306941</v>
      </c>
      <c r="X2734" s="7">
        <v>122968819.74939978</v>
      </c>
      <c r="Y2734" s="7">
        <v>26723504</v>
      </c>
      <c r="Z2734" s="7">
        <v>1399113.03</v>
      </c>
      <c r="AA2734" s="7">
        <v>2570223.7193997772</v>
      </c>
      <c r="AB2734" s="7">
        <v>92275979</v>
      </c>
      <c r="AC2734" s="7">
        <v>0</v>
      </c>
      <c r="AD2734" s="7">
        <v>73873576.824999794</v>
      </c>
      <c r="AE2734" s="7">
        <v>0</v>
      </c>
      <c r="AF2734" s="7">
        <v>73852667.742399991</v>
      </c>
      <c r="AG2734" s="7">
        <v>5095227.182</v>
      </c>
      <c r="AH2734" s="7">
        <v>73873576.824999794</v>
      </c>
      <c r="AI2734" s="7">
        <v>23844589</v>
      </c>
      <c r="AJ2734" s="7">
        <v>1271404</v>
      </c>
      <c r="AK2734" s="7">
        <v>11514433</v>
      </c>
      <c r="AL2734" s="7">
        <v>4828237</v>
      </c>
      <c r="AM2734" s="7">
        <v>797971</v>
      </c>
      <c r="AN2734" s="7">
        <v>0</v>
      </c>
      <c r="AO2734" s="7">
        <v>0</v>
      </c>
      <c r="AP2734" s="7">
        <v>93988177</v>
      </c>
      <c r="AQ2734" s="7">
        <v>35804</v>
      </c>
      <c r="AR2734" s="7">
        <v>28514131</v>
      </c>
      <c r="AS2734" s="7">
        <v>1338521</v>
      </c>
      <c r="AT2734" s="7">
        <v>13361872</v>
      </c>
      <c r="AU2734" s="7">
        <v>5553591</v>
      </c>
      <c r="AV2734" s="7">
        <v>1129065</v>
      </c>
      <c r="AW2734" s="7">
        <v>0</v>
      </c>
      <c r="AX2734" s="7">
        <v>0</v>
      </c>
      <c r="AY2734" s="7">
        <v>90752392</v>
      </c>
      <c r="AZ2734" s="7">
        <v>16220</v>
      </c>
      <c r="BA2734" s="7">
        <v>1399113.03</v>
      </c>
      <c r="BB2734" s="7">
        <v>0</v>
      </c>
      <c r="BC2734" s="7">
        <v>1293.99</v>
      </c>
      <c r="BD2734" s="7">
        <v>62129.57</v>
      </c>
      <c r="BE2734" s="7">
        <v>363.12</v>
      </c>
      <c r="BF2734" s="7">
        <v>0</v>
      </c>
      <c r="BG2734" s="7">
        <v>1523633.719399777</v>
      </c>
      <c r="BH2734" s="7">
        <v>89870</v>
      </c>
      <c r="BI2734" s="7">
        <v>1046590</v>
      </c>
      <c r="BJ2734" s="7">
        <v>16150681.466666669</v>
      </c>
      <c r="BK2734" s="7">
        <v>12394596.773333333</v>
      </c>
      <c r="BL2734" s="7">
        <v>1981538.3499999999</v>
      </c>
      <c r="BM2734" s="7">
        <v>11061262.073333334</v>
      </c>
      <c r="BN2734" s="130">
        <v>0.84299999999999997</v>
      </c>
      <c r="BO2734" s="131">
        <v>3.5157455E-3</v>
      </c>
      <c r="BP2734" s="161">
        <v>89424.120704613102</v>
      </c>
      <c r="BQ2734" s="162">
        <v>92275979</v>
      </c>
      <c r="BR2734" s="161">
        <v>1506723</v>
      </c>
      <c r="BS2734" s="163">
        <v>0</v>
      </c>
      <c r="BT2734" s="163">
        <v>0</v>
      </c>
      <c r="BU2734" s="161">
        <v>73852667.739999995</v>
      </c>
      <c r="BV2734" s="161">
        <v>5095227.18</v>
      </c>
      <c r="BW2734" s="165">
        <v>73873576.819999993</v>
      </c>
      <c r="BX2734" s="161">
        <v>1506723</v>
      </c>
    </row>
    <row r="2735" spans="1:76" ht="14.45" x14ac:dyDescent="0.3">
      <c r="A2735" s="164" t="s">
        <v>2343</v>
      </c>
      <c r="B2735" s="6" t="s">
        <v>1147</v>
      </c>
      <c r="C2735" s="6" t="s">
        <v>75</v>
      </c>
      <c r="D2735" s="6"/>
      <c r="E2735" s="6"/>
      <c r="F2735" s="24" t="str">
        <f>+Tabela1[[#This Row],[WK]]&amp;Tabela1[[#This Row],[PK]]&amp;Tabela1[[#This Row],[GK]]</f>
        <v>2808</v>
      </c>
      <c r="G2735" s="6" t="s">
        <v>2590</v>
      </c>
      <c r="H2735" s="7">
        <v>1544015069.5841994</v>
      </c>
      <c r="I2735" s="8">
        <v>1.371</v>
      </c>
      <c r="J2735" s="7">
        <v>2116844660.4000001</v>
      </c>
      <c r="K2735" s="15">
        <v>0.02</v>
      </c>
      <c r="L2735" s="7">
        <v>42336893.208000004</v>
      </c>
      <c r="M2735" s="7">
        <v>28372504.208000004</v>
      </c>
      <c r="N2735" s="9">
        <v>2.0317755548058711</v>
      </c>
      <c r="O2735" s="7">
        <v>91281975</v>
      </c>
      <c r="P2735" s="8">
        <v>1.2949999999999999</v>
      </c>
      <c r="Q2735" s="7">
        <v>118210158</v>
      </c>
      <c r="R2735" s="8">
        <v>1.7000000000000001E-2</v>
      </c>
      <c r="S2735" s="7">
        <v>2009572.6860000002</v>
      </c>
      <c r="T2735" s="7">
        <v>1345516.6860000002</v>
      </c>
      <c r="U2735" s="9">
        <v>2.026209666052261</v>
      </c>
      <c r="V2735" s="7">
        <v>29718020.894000001</v>
      </c>
      <c r="W2735" s="9">
        <v>2.0315228921460893</v>
      </c>
      <c r="X2735" s="7">
        <v>98019281.833812058</v>
      </c>
      <c r="Y2735" s="7">
        <v>24128058</v>
      </c>
      <c r="Z2735" s="7">
        <v>831014.03</v>
      </c>
      <c r="AA2735" s="7">
        <v>1898240.803812061</v>
      </c>
      <c r="AB2735" s="7">
        <v>49377872</v>
      </c>
      <c r="AC2735" s="7">
        <v>21784097</v>
      </c>
      <c r="AD2735" s="7">
        <v>68301260.939812064</v>
      </c>
      <c r="AE2735" s="7">
        <v>0</v>
      </c>
      <c r="AF2735" s="7">
        <v>42336893.208000004</v>
      </c>
      <c r="AG2735" s="7">
        <v>2009572.6860000002</v>
      </c>
      <c r="AH2735" s="7">
        <v>68301260.939812064</v>
      </c>
      <c r="AI2735" s="7">
        <v>11677547</v>
      </c>
      <c r="AJ2735" s="7">
        <v>601925</v>
      </c>
      <c r="AK2735" s="7">
        <v>34342773</v>
      </c>
      <c r="AL2735" s="7">
        <v>4952099</v>
      </c>
      <c r="AM2735" s="7">
        <v>1966152</v>
      </c>
      <c r="AN2735" s="7">
        <v>0</v>
      </c>
      <c r="AO2735" s="7">
        <v>0</v>
      </c>
      <c r="AP2735" s="7">
        <v>48252119</v>
      </c>
      <c r="AQ2735" s="7">
        <v>19891</v>
      </c>
      <c r="AR2735" s="7">
        <v>13964389</v>
      </c>
      <c r="AS2735" s="7">
        <v>664056</v>
      </c>
      <c r="AT2735" s="7">
        <v>34469742</v>
      </c>
      <c r="AU2735" s="7">
        <v>6241075</v>
      </c>
      <c r="AV2735" s="7">
        <v>1105290</v>
      </c>
      <c r="AW2735" s="7">
        <v>0</v>
      </c>
      <c r="AX2735" s="7">
        <v>0</v>
      </c>
      <c r="AY2735" s="7">
        <v>48330071</v>
      </c>
      <c r="AZ2735" s="7">
        <v>9732</v>
      </c>
      <c r="BA2735" s="7">
        <v>831014.03</v>
      </c>
      <c r="BB2735" s="7">
        <v>0</v>
      </c>
      <c r="BC2735" s="7">
        <v>593.99</v>
      </c>
      <c r="BD2735" s="7">
        <v>25658.07</v>
      </c>
      <c r="BE2735" s="7">
        <v>23868.12</v>
      </c>
      <c r="BF2735" s="7">
        <v>0</v>
      </c>
      <c r="BG2735" s="7">
        <v>967126.80381206085</v>
      </c>
      <c r="BH2735" s="7">
        <v>57045</v>
      </c>
      <c r="BI2735" s="7">
        <v>931114</v>
      </c>
      <c r="BJ2735" s="7">
        <v>14368704.928333331</v>
      </c>
      <c r="BK2735" s="7">
        <v>10125661.07333333</v>
      </c>
      <c r="BL2735" s="7">
        <v>1100933.2533333332</v>
      </c>
      <c r="BM2735" s="7">
        <v>14770308.913333334</v>
      </c>
      <c r="BN2735" s="130">
        <v>0.622</v>
      </c>
      <c r="BO2735" s="131">
        <v>2.678387E-3</v>
      </c>
      <c r="BP2735" s="161">
        <v>68125.638947626081</v>
      </c>
      <c r="BQ2735" s="162">
        <v>49377872</v>
      </c>
      <c r="BR2735" s="161">
        <v>6748048</v>
      </c>
      <c r="BS2735" s="163">
        <v>0</v>
      </c>
      <c r="BT2735" s="163">
        <v>3884675.9699999988</v>
      </c>
      <c r="BU2735" s="161">
        <v>42336893.210000001</v>
      </c>
      <c r="BV2735" s="161">
        <v>2009572.69</v>
      </c>
      <c r="BW2735" s="165">
        <v>72185936.909999996</v>
      </c>
      <c r="BX2735" s="161">
        <v>6748048</v>
      </c>
    </row>
    <row r="2736" spans="1:76" ht="14.45" x14ac:dyDescent="0.3">
      <c r="A2736" s="164" t="s">
        <v>2343</v>
      </c>
      <c r="B2736" s="6" t="s">
        <v>1147</v>
      </c>
      <c r="C2736" s="6" t="s">
        <v>77</v>
      </c>
      <c r="D2736" s="6"/>
      <c r="E2736" s="6"/>
      <c r="F2736" s="24" t="str">
        <f>+Tabela1[[#This Row],[WK]]&amp;Tabela1[[#This Row],[PK]]&amp;Tabela1[[#This Row],[GK]]</f>
        <v>2809</v>
      </c>
      <c r="G2736" s="6" t="s">
        <v>2591</v>
      </c>
      <c r="H2736" s="7">
        <v>1064211726.6137975</v>
      </c>
      <c r="I2736" s="8">
        <v>1.371</v>
      </c>
      <c r="J2736" s="7">
        <v>1459034277.1800001</v>
      </c>
      <c r="K2736" s="15">
        <v>0.02</v>
      </c>
      <c r="L2736" s="7">
        <v>29180685.5436</v>
      </c>
      <c r="M2736" s="7">
        <v>19018655.5436</v>
      </c>
      <c r="N2736" s="9">
        <v>1.871540975927054</v>
      </c>
      <c r="O2736" s="7">
        <v>32419360</v>
      </c>
      <c r="P2736" s="8">
        <v>1.2949999999999999</v>
      </c>
      <c r="Q2736" s="7">
        <v>41983071</v>
      </c>
      <c r="R2736" s="8">
        <v>1.7000000000000001E-2</v>
      </c>
      <c r="S2736" s="7">
        <v>713712.20700000005</v>
      </c>
      <c r="T2736" s="7">
        <v>341045.20700000005</v>
      </c>
      <c r="U2736" s="9">
        <v>0.91514732187180525</v>
      </c>
      <c r="V2736" s="7">
        <v>19359700.750599999</v>
      </c>
      <c r="W2736" s="9">
        <v>1.8377083603448678</v>
      </c>
      <c r="X2736" s="7">
        <v>57077267.818056695</v>
      </c>
      <c r="Y2736" s="7">
        <v>8226238</v>
      </c>
      <c r="Z2736" s="7">
        <v>510926.07999999996</v>
      </c>
      <c r="AA2736" s="7">
        <v>752020.73805669567</v>
      </c>
      <c r="AB2736" s="7">
        <v>36339726</v>
      </c>
      <c r="AC2736" s="7">
        <v>11248357</v>
      </c>
      <c r="AD2736" s="7">
        <v>37717567.067456692</v>
      </c>
      <c r="AE2736" s="7">
        <v>0</v>
      </c>
      <c r="AF2736" s="7">
        <v>29180685.5436</v>
      </c>
      <c r="AG2736" s="7">
        <v>713712.20700000005</v>
      </c>
      <c r="AH2736" s="7">
        <v>37717567.067456692</v>
      </c>
      <c r="AI2736" s="7">
        <v>8497872</v>
      </c>
      <c r="AJ2736" s="7">
        <v>276413</v>
      </c>
      <c r="AK2736" s="7">
        <v>12535324</v>
      </c>
      <c r="AL2736" s="7">
        <v>4178477</v>
      </c>
      <c r="AM2736" s="7">
        <v>597495</v>
      </c>
      <c r="AN2736" s="7">
        <v>0</v>
      </c>
      <c r="AO2736" s="7">
        <v>0</v>
      </c>
      <c r="AP2736" s="7">
        <v>36265248</v>
      </c>
      <c r="AQ2736" s="7">
        <v>7957</v>
      </c>
      <c r="AR2736" s="7">
        <v>10162030</v>
      </c>
      <c r="AS2736" s="7">
        <v>372667</v>
      </c>
      <c r="AT2736" s="7">
        <v>13284078</v>
      </c>
      <c r="AU2736" s="7">
        <v>4752355</v>
      </c>
      <c r="AV2736" s="7">
        <v>483188</v>
      </c>
      <c r="AW2736" s="7">
        <v>0</v>
      </c>
      <c r="AX2736" s="7">
        <v>0</v>
      </c>
      <c r="AY2736" s="7">
        <v>35763610</v>
      </c>
      <c r="AZ2736" s="7">
        <v>3244</v>
      </c>
      <c r="BA2736" s="7">
        <v>510926.07999999996</v>
      </c>
      <c r="BB2736" s="7">
        <v>0</v>
      </c>
      <c r="BC2736" s="7">
        <v>316.77999999999997</v>
      </c>
      <c r="BD2736" s="7">
        <v>23093.1</v>
      </c>
      <c r="BE2736" s="7">
        <v>361.56</v>
      </c>
      <c r="BF2736" s="7">
        <v>0</v>
      </c>
      <c r="BG2736" s="7">
        <v>646378.73805669567</v>
      </c>
      <c r="BH2736" s="7">
        <v>38126</v>
      </c>
      <c r="BI2736" s="7">
        <v>105642</v>
      </c>
      <c r="BJ2736" s="7">
        <v>1630242.0999999996</v>
      </c>
      <c r="BK2736" s="7">
        <v>643388.19999999972</v>
      </c>
      <c r="BL2736" s="7">
        <v>0</v>
      </c>
      <c r="BM2736" s="7">
        <v>3947415.6</v>
      </c>
      <c r="BN2736" s="130">
        <v>0.753</v>
      </c>
      <c r="BO2736" s="131">
        <v>1.4910920000000001E-3</v>
      </c>
      <c r="BP2736" s="161">
        <v>37926.406428162583</v>
      </c>
      <c r="BQ2736" s="162">
        <v>36339726</v>
      </c>
      <c r="BR2736" s="161">
        <v>2121367</v>
      </c>
      <c r="BS2736" s="163">
        <v>0</v>
      </c>
      <c r="BT2736" s="163">
        <v>3330574.1819432974</v>
      </c>
      <c r="BU2736" s="161">
        <v>29180685.539999999</v>
      </c>
      <c r="BV2736" s="161">
        <v>713712.21</v>
      </c>
      <c r="BW2736" s="165">
        <v>41048141.251943298</v>
      </c>
      <c r="BX2736" s="161">
        <v>2121367</v>
      </c>
    </row>
    <row r="2737" spans="1:76" ht="14.45" x14ac:dyDescent="0.3">
      <c r="A2737" s="164" t="s">
        <v>2343</v>
      </c>
      <c r="B2737" s="6" t="s">
        <v>1147</v>
      </c>
      <c r="C2737" s="6" t="s">
        <v>90</v>
      </c>
      <c r="D2737" s="6"/>
      <c r="E2737" s="6"/>
      <c r="F2737" s="24" t="str">
        <f>+Tabela1[[#This Row],[WK]]&amp;Tabela1[[#This Row],[PK]]&amp;Tabela1[[#This Row],[GK]]</f>
        <v>2810</v>
      </c>
      <c r="G2737" s="6" t="s">
        <v>2592</v>
      </c>
      <c r="H2737" s="7">
        <v>1368275389.5703967</v>
      </c>
      <c r="I2737" s="8">
        <v>1.371</v>
      </c>
      <c r="J2737" s="7">
        <v>1875905559.0900002</v>
      </c>
      <c r="K2737" s="15">
        <v>0.02</v>
      </c>
      <c r="L2737" s="7">
        <v>37518111.1818</v>
      </c>
      <c r="M2737" s="7">
        <v>22820337.1818</v>
      </c>
      <c r="N2737" s="9">
        <v>1.5526390038246609</v>
      </c>
      <c r="O2737" s="7">
        <v>130422603</v>
      </c>
      <c r="P2737" s="8">
        <v>1.2949999999999999</v>
      </c>
      <c r="Q2737" s="7">
        <v>168897271</v>
      </c>
      <c r="R2737" s="8">
        <v>1.7000000000000001E-2</v>
      </c>
      <c r="S2737" s="7">
        <v>2871253.6070000003</v>
      </c>
      <c r="T2737" s="7">
        <v>2334736.6070000003</v>
      </c>
      <c r="U2737" s="9">
        <v>4.3516544806595139</v>
      </c>
      <c r="V2737" s="7">
        <v>25155073.788800001</v>
      </c>
      <c r="W2737" s="9">
        <v>1.6512139481121899</v>
      </c>
      <c r="X2737" s="7">
        <v>54012328.241753526</v>
      </c>
      <c r="Y2737" s="7">
        <v>9518644</v>
      </c>
      <c r="Z2737" s="7">
        <v>1562120.7000000002</v>
      </c>
      <c r="AA2737" s="7">
        <v>986670.54175352654</v>
      </c>
      <c r="AB2737" s="7">
        <v>35875176</v>
      </c>
      <c r="AC2737" s="7">
        <v>6069717</v>
      </c>
      <c r="AD2737" s="7">
        <v>28857254.452953525</v>
      </c>
      <c r="AE2737" s="7">
        <v>0</v>
      </c>
      <c r="AF2737" s="7">
        <v>37518111.1818</v>
      </c>
      <c r="AG2737" s="7">
        <v>2871253.6070000003</v>
      </c>
      <c r="AH2737" s="7">
        <v>28857254.452953525</v>
      </c>
      <c r="AI2737" s="7">
        <v>12290832</v>
      </c>
      <c r="AJ2737" s="7">
        <v>486446</v>
      </c>
      <c r="AK2737" s="7">
        <v>10777462</v>
      </c>
      <c r="AL2737" s="7">
        <v>3602665</v>
      </c>
      <c r="AM2737" s="7">
        <v>616986</v>
      </c>
      <c r="AN2737" s="7">
        <v>0</v>
      </c>
      <c r="AO2737" s="7">
        <v>0</v>
      </c>
      <c r="AP2737" s="7">
        <v>36204154</v>
      </c>
      <c r="AQ2737" s="7">
        <v>15913</v>
      </c>
      <c r="AR2737" s="7">
        <v>14697774</v>
      </c>
      <c r="AS2737" s="7">
        <v>536517</v>
      </c>
      <c r="AT2737" s="7">
        <v>11112084</v>
      </c>
      <c r="AU2737" s="7">
        <v>4093276</v>
      </c>
      <c r="AV2737" s="7">
        <v>595707</v>
      </c>
      <c r="AW2737" s="7">
        <v>0</v>
      </c>
      <c r="AX2737" s="7">
        <v>0</v>
      </c>
      <c r="AY2737" s="7">
        <v>35155856</v>
      </c>
      <c r="AZ2737" s="7">
        <v>6488</v>
      </c>
      <c r="BA2737" s="7">
        <v>1562120.7000000002</v>
      </c>
      <c r="BB2737" s="7">
        <v>0</v>
      </c>
      <c r="BC2737" s="7">
        <v>2766.39</v>
      </c>
      <c r="BD2737" s="7">
        <v>53638.23</v>
      </c>
      <c r="BE2737" s="7">
        <v>23054.34</v>
      </c>
      <c r="BF2737" s="7">
        <v>0</v>
      </c>
      <c r="BG2737" s="7">
        <v>804828.54175352654</v>
      </c>
      <c r="BH2737" s="7">
        <v>47472</v>
      </c>
      <c r="BI2737" s="7">
        <v>181842</v>
      </c>
      <c r="BJ2737" s="7">
        <v>2806145.9108333336</v>
      </c>
      <c r="BK2737" s="7">
        <v>1309786.6299999999</v>
      </c>
      <c r="BL2737" s="7">
        <v>353349.27666666667</v>
      </c>
      <c r="BM2737" s="7">
        <v>5278738.57</v>
      </c>
      <c r="BN2737" s="130">
        <v>0.77700000000000002</v>
      </c>
      <c r="BO2737" s="131">
        <v>1.9521613999999999E-3</v>
      </c>
      <c r="BP2737" s="161">
        <v>49653.856409776308</v>
      </c>
      <c r="BQ2737" s="162">
        <v>35875176</v>
      </c>
      <c r="BR2737" s="161">
        <v>2363307</v>
      </c>
      <c r="BS2737" s="163">
        <v>0</v>
      </c>
      <c r="BT2737" s="163">
        <v>3314389.7582464814</v>
      </c>
      <c r="BU2737" s="161">
        <v>37518111.18</v>
      </c>
      <c r="BV2737" s="161">
        <v>2871253.61</v>
      </c>
      <c r="BW2737" s="165">
        <v>32171644.208246481</v>
      </c>
      <c r="BX2737" s="161">
        <v>2363307</v>
      </c>
    </row>
    <row r="2738" spans="1:76" ht="14.45" x14ac:dyDescent="0.3">
      <c r="A2738" s="164" t="s">
        <v>2343</v>
      </c>
      <c r="B2738" s="6" t="s">
        <v>1147</v>
      </c>
      <c r="C2738" s="6" t="s">
        <v>92</v>
      </c>
      <c r="D2738" s="6"/>
      <c r="E2738" s="6"/>
      <c r="F2738" s="24" t="str">
        <f>+Tabela1[[#This Row],[WK]]&amp;Tabela1[[#This Row],[PK]]&amp;Tabela1[[#This Row],[GK]]</f>
        <v>2811</v>
      </c>
      <c r="G2738" s="6" t="s">
        <v>2593</v>
      </c>
      <c r="H2738" s="7">
        <v>794683029.80580127</v>
      </c>
      <c r="I2738" s="8">
        <v>1.371</v>
      </c>
      <c r="J2738" s="7">
        <v>1089510433.8800001</v>
      </c>
      <c r="K2738" s="15">
        <v>0.02</v>
      </c>
      <c r="L2738" s="7">
        <v>21790208.677600004</v>
      </c>
      <c r="M2738" s="7">
        <v>15050101.677600004</v>
      </c>
      <c r="N2738" s="9">
        <v>2.2329173227665384</v>
      </c>
      <c r="O2738" s="7">
        <v>56869312</v>
      </c>
      <c r="P2738" s="8">
        <v>1.2949999999999999</v>
      </c>
      <c r="Q2738" s="7">
        <v>73645759</v>
      </c>
      <c r="R2738" s="8">
        <v>1.7000000000000001E-2</v>
      </c>
      <c r="S2738" s="7">
        <v>1251977.9030000002</v>
      </c>
      <c r="T2738" s="7">
        <v>1046467.9030000002</v>
      </c>
      <c r="U2738" s="9">
        <v>5.0920534426548594</v>
      </c>
      <c r="V2738" s="7">
        <v>16096569.580600005</v>
      </c>
      <c r="W2738" s="9">
        <v>2.3175147118823287</v>
      </c>
      <c r="X2738" s="7">
        <v>49952468.813985243</v>
      </c>
      <c r="Y2738" s="7">
        <v>6563759</v>
      </c>
      <c r="Z2738" s="7">
        <v>1125813.5</v>
      </c>
      <c r="AA2738" s="7">
        <v>887905.3139852453</v>
      </c>
      <c r="AB2738" s="7">
        <v>33756203</v>
      </c>
      <c r="AC2738" s="7">
        <v>7618788</v>
      </c>
      <c r="AD2738" s="7">
        <v>33855899.233385235</v>
      </c>
      <c r="AE2738" s="7">
        <v>0</v>
      </c>
      <c r="AF2738" s="7">
        <v>21790208.677600004</v>
      </c>
      <c r="AG2738" s="7">
        <v>1251977.9030000002</v>
      </c>
      <c r="AH2738" s="7">
        <v>33855899.233385235</v>
      </c>
      <c r="AI2738" s="7">
        <v>5636331</v>
      </c>
      <c r="AJ2738" s="7">
        <v>185228</v>
      </c>
      <c r="AK2738" s="7">
        <v>6502120</v>
      </c>
      <c r="AL2738" s="7">
        <v>5765516</v>
      </c>
      <c r="AM2738" s="7">
        <v>2306915</v>
      </c>
      <c r="AN2738" s="7">
        <v>0</v>
      </c>
      <c r="AO2738" s="7">
        <v>0</v>
      </c>
      <c r="AP2738" s="7">
        <v>32542029</v>
      </c>
      <c r="AQ2738" s="7">
        <v>0</v>
      </c>
      <c r="AR2738" s="7">
        <v>6740107</v>
      </c>
      <c r="AS2738" s="7">
        <v>205510</v>
      </c>
      <c r="AT2738" s="7">
        <v>7925854</v>
      </c>
      <c r="AU2738" s="7">
        <v>6547269</v>
      </c>
      <c r="AV2738" s="7">
        <v>1569867</v>
      </c>
      <c r="AW2738" s="7">
        <v>0</v>
      </c>
      <c r="AX2738" s="7">
        <v>0</v>
      </c>
      <c r="AY2738" s="7">
        <v>33032768</v>
      </c>
      <c r="AZ2738" s="7">
        <v>0</v>
      </c>
      <c r="BA2738" s="7">
        <v>1125813.5</v>
      </c>
      <c r="BB2738" s="7">
        <v>0</v>
      </c>
      <c r="BC2738" s="7">
        <v>225.11</v>
      </c>
      <c r="BD2738" s="7">
        <v>52794.720000000001</v>
      </c>
      <c r="BE2738" s="7">
        <v>130.16</v>
      </c>
      <c r="BF2738" s="7">
        <v>0</v>
      </c>
      <c r="BG2738" s="7">
        <v>516411.31398524536</v>
      </c>
      <c r="BH2738" s="7">
        <v>30460</v>
      </c>
      <c r="BI2738" s="7">
        <v>371494</v>
      </c>
      <c r="BJ2738" s="7">
        <v>5732800.4683333356</v>
      </c>
      <c r="BK2738" s="7">
        <v>2323797.9966666698</v>
      </c>
      <c r="BL2738" s="7">
        <v>269763.96333333332</v>
      </c>
      <c r="BM2738" s="7">
        <v>13096481.959999999</v>
      </c>
      <c r="BN2738" s="130">
        <v>0.747</v>
      </c>
      <c r="BO2738" s="131">
        <v>1.1580364E-3</v>
      </c>
      <c r="BP2738" s="161">
        <v>29455.030965801281</v>
      </c>
      <c r="BQ2738" s="162">
        <v>33756203</v>
      </c>
      <c r="BR2738" s="161">
        <v>313363</v>
      </c>
      <c r="BS2738" s="163">
        <v>0</v>
      </c>
      <c r="BT2738" s="163">
        <v>3436652.1860147566</v>
      </c>
      <c r="BU2738" s="161">
        <v>21790208.68</v>
      </c>
      <c r="BV2738" s="161">
        <v>1251977.8999999999</v>
      </c>
      <c r="BW2738" s="165">
        <v>37292551.416014753</v>
      </c>
      <c r="BX2738" s="161">
        <v>313363</v>
      </c>
    </row>
    <row r="2739" spans="1:76" ht="14.45" x14ac:dyDescent="0.3">
      <c r="A2739" s="164" t="s">
        <v>2343</v>
      </c>
      <c r="B2739" s="6" t="s">
        <v>1147</v>
      </c>
      <c r="C2739" s="6" t="s">
        <v>93</v>
      </c>
      <c r="D2739" s="6"/>
      <c r="E2739" s="6"/>
      <c r="F2739" s="24" t="str">
        <f>+Tabela1[[#This Row],[WK]]&amp;Tabela1[[#This Row],[PK]]&amp;Tabela1[[#This Row],[GK]]</f>
        <v>2812</v>
      </c>
      <c r="G2739" s="6" t="s">
        <v>2594</v>
      </c>
      <c r="H2739" s="7">
        <v>1115243900.7409966</v>
      </c>
      <c r="I2739" s="8">
        <v>1.371</v>
      </c>
      <c r="J2739" s="7">
        <v>1528999387.9200001</v>
      </c>
      <c r="K2739" s="15">
        <v>0.02</v>
      </c>
      <c r="L2739" s="7">
        <v>30579987.758400001</v>
      </c>
      <c r="M2739" s="7">
        <v>20330992.758400001</v>
      </c>
      <c r="N2739" s="9">
        <v>1.9837059885774166</v>
      </c>
      <c r="O2739" s="7">
        <v>55436563</v>
      </c>
      <c r="P2739" s="8">
        <v>1.2949999999999999</v>
      </c>
      <c r="Q2739" s="7">
        <v>71790349</v>
      </c>
      <c r="R2739" s="8">
        <v>1.7000000000000001E-2</v>
      </c>
      <c r="S2739" s="7">
        <v>1220435.9330000002</v>
      </c>
      <c r="T2739" s="7">
        <v>973631.93300000019</v>
      </c>
      <c r="U2739" s="9">
        <v>3.9449601019432432</v>
      </c>
      <c r="V2739" s="7">
        <v>21304624.691399999</v>
      </c>
      <c r="W2739" s="9">
        <v>2.0298239982873145</v>
      </c>
      <c r="X2739" s="7">
        <v>48340084.565033525</v>
      </c>
      <c r="Y2739" s="7">
        <v>10096589</v>
      </c>
      <c r="Z2739" s="7">
        <v>568167.28500000003</v>
      </c>
      <c r="AA2739" s="7">
        <v>1283166.2800335239</v>
      </c>
      <c r="AB2739" s="7">
        <v>27143702</v>
      </c>
      <c r="AC2739" s="7">
        <v>9248460</v>
      </c>
      <c r="AD2739" s="7">
        <v>27035459.873633526</v>
      </c>
      <c r="AE2739" s="7">
        <v>0</v>
      </c>
      <c r="AF2739" s="7">
        <v>30579987.758400001</v>
      </c>
      <c r="AG2739" s="7">
        <v>1220435.9330000002</v>
      </c>
      <c r="AH2739" s="7">
        <v>27035459.873633526</v>
      </c>
      <c r="AI2739" s="7">
        <v>8570595</v>
      </c>
      <c r="AJ2739" s="7">
        <v>233794</v>
      </c>
      <c r="AK2739" s="7">
        <v>14453853</v>
      </c>
      <c r="AL2739" s="7">
        <v>1718475</v>
      </c>
      <c r="AM2739" s="7">
        <v>1134878</v>
      </c>
      <c r="AN2739" s="7">
        <v>0</v>
      </c>
      <c r="AO2739" s="7">
        <v>0</v>
      </c>
      <c r="AP2739" s="7">
        <v>26711564</v>
      </c>
      <c r="AQ2739" s="7">
        <v>15913</v>
      </c>
      <c r="AR2739" s="7">
        <v>10248995</v>
      </c>
      <c r="AS2739" s="7">
        <v>246804</v>
      </c>
      <c r="AT2739" s="7">
        <v>15769474</v>
      </c>
      <c r="AU2739" s="7">
        <v>1961914</v>
      </c>
      <c r="AV2739" s="7">
        <v>1263275</v>
      </c>
      <c r="AW2739" s="7">
        <v>0</v>
      </c>
      <c r="AX2739" s="7">
        <v>0</v>
      </c>
      <c r="AY2739" s="7">
        <v>26698007</v>
      </c>
      <c r="AZ2739" s="7">
        <v>6488</v>
      </c>
      <c r="BA2739" s="7">
        <v>568167.28500000003</v>
      </c>
      <c r="BB2739" s="7">
        <v>0</v>
      </c>
      <c r="BC2739" s="7">
        <v>454.5</v>
      </c>
      <c r="BD2739" s="7">
        <v>25196.61</v>
      </c>
      <c r="BE2739" s="7">
        <v>687.95</v>
      </c>
      <c r="BF2739" s="7">
        <v>0</v>
      </c>
      <c r="BG2739" s="7">
        <v>711447.28003352392</v>
      </c>
      <c r="BH2739" s="7">
        <v>41964</v>
      </c>
      <c r="BI2739" s="7">
        <v>571719</v>
      </c>
      <c r="BJ2739" s="7">
        <v>8822609.8391666673</v>
      </c>
      <c r="BK2739" s="7">
        <v>5985312.6166666672</v>
      </c>
      <c r="BL2739" s="7">
        <v>464671.81666666665</v>
      </c>
      <c r="BM2739" s="7">
        <v>10419845.256666666</v>
      </c>
      <c r="BN2739" s="130">
        <v>0.72899999999999998</v>
      </c>
      <c r="BO2739" s="131">
        <v>1.6388055999999999E-3</v>
      </c>
      <c r="BP2739" s="161">
        <v>41683.549936025614</v>
      </c>
      <c r="BQ2739" s="162">
        <v>27143702</v>
      </c>
      <c r="BR2739" s="161">
        <v>2058393</v>
      </c>
      <c r="BS2739" s="163">
        <v>0</v>
      </c>
      <c r="BT2739" s="163">
        <v>3417466.4349664748</v>
      </c>
      <c r="BU2739" s="161">
        <v>30579987.760000002</v>
      </c>
      <c r="BV2739" s="161">
        <v>1220435.93</v>
      </c>
      <c r="BW2739" s="165">
        <v>30452926.304966476</v>
      </c>
      <c r="BX2739" s="161">
        <v>2058393</v>
      </c>
    </row>
    <row r="2740" spans="1:76" ht="14.45" x14ac:dyDescent="0.3">
      <c r="A2740" s="164" t="s">
        <v>2343</v>
      </c>
      <c r="B2740" s="6" t="s">
        <v>1147</v>
      </c>
      <c r="C2740" s="6" t="s">
        <v>95</v>
      </c>
      <c r="D2740" s="6"/>
      <c r="E2740" s="6"/>
      <c r="F2740" s="24" t="str">
        <f>+Tabela1[[#This Row],[WK]]&amp;Tabela1[[#This Row],[PK]]&amp;Tabela1[[#This Row],[GK]]</f>
        <v>2813</v>
      </c>
      <c r="G2740" s="6" t="s">
        <v>2595</v>
      </c>
      <c r="H2740" s="7">
        <v>870458324.87019885</v>
      </c>
      <c r="I2740" s="8">
        <v>1.371</v>
      </c>
      <c r="J2740" s="7">
        <v>1193398363.3800001</v>
      </c>
      <c r="K2740" s="15">
        <v>0.02</v>
      </c>
      <c r="L2740" s="7">
        <v>23867967.267600004</v>
      </c>
      <c r="M2740" s="7">
        <v>15620666.267600004</v>
      </c>
      <c r="N2740" s="9">
        <v>1.8940337290466303</v>
      </c>
      <c r="O2740" s="7">
        <v>66664029</v>
      </c>
      <c r="P2740" s="8">
        <v>1.2949999999999999</v>
      </c>
      <c r="Q2740" s="7">
        <v>86329918</v>
      </c>
      <c r="R2740" s="8">
        <v>1.7000000000000001E-2</v>
      </c>
      <c r="S2740" s="7">
        <v>1467608.6060000001</v>
      </c>
      <c r="T2740" s="7">
        <v>1301712.6060000001</v>
      </c>
      <c r="U2740" s="9">
        <v>7.8465581207503501</v>
      </c>
      <c r="V2740" s="7">
        <v>16922378.873600002</v>
      </c>
      <c r="W2740" s="9">
        <v>2.0114088465538131</v>
      </c>
      <c r="X2740" s="7">
        <v>54923880.380010776</v>
      </c>
      <c r="Y2740" s="7">
        <v>14278773</v>
      </c>
      <c r="Z2740" s="7">
        <v>858970.14000000013</v>
      </c>
      <c r="AA2740" s="7">
        <v>913117.24001077737</v>
      </c>
      <c r="AB2740" s="7">
        <v>34209728</v>
      </c>
      <c r="AC2740" s="7">
        <v>4663292</v>
      </c>
      <c r="AD2740" s="7">
        <v>38001501.50641077</v>
      </c>
      <c r="AE2740" s="7">
        <v>0</v>
      </c>
      <c r="AF2740" s="7">
        <v>23867967.267600004</v>
      </c>
      <c r="AG2740" s="7">
        <v>1467608.6060000001</v>
      </c>
      <c r="AH2740" s="7">
        <v>38001501.50641077</v>
      </c>
      <c r="AI2740" s="7">
        <v>6896703</v>
      </c>
      <c r="AJ2740" s="7">
        <v>157333</v>
      </c>
      <c r="AK2740" s="7">
        <v>10317362</v>
      </c>
      <c r="AL2740" s="7">
        <v>4779807</v>
      </c>
      <c r="AM2740" s="7">
        <v>1385945</v>
      </c>
      <c r="AN2740" s="7">
        <v>0</v>
      </c>
      <c r="AO2740" s="7">
        <v>0</v>
      </c>
      <c r="AP2740" s="7">
        <v>32439244</v>
      </c>
      <c r="AQ2740" s="7">
        <v>11934</v>
      </c>
      <c r="AR2740" s="7">
        <v>8247301</v>
      </c>
      <c r="AS2740" s="7">
        <v>165896</v>
      </c>
      <c r="AT2740" s="7">
        <v>15275961</v>
      </c>
      <c r="AU2740" s="7">
        <v>5412874</v>
      </c>
      <c r="AV2740" s="7">
        <v>781978</v>
      </c>
      <c r="AW2740" s="7">
        <v>0</v>
      </c>
      <c r="AX2740" s="7">
        <v>0</v>
      </c>
      <c r="AY2740" s="7">
        <v>33542744</v>
      </c>
      <c r="AZ2740" s="7">
        <v>9732</v>
      </c>
      <c r="BA2740" s="7">
        <v>858970.14000000013</v>
      </c>
      <c r="BB2740" s="7">
        <v>0</v>
      </c>
      <c r="BC2740" s="7">
        <v>456.54</v>
      </c>
      <c r="BD2740" s="7">
        <v>39381.43</v>
      </c>
      <c r="BE2740" s="7">
        <v>0.22</v>
      </c>
      <c r="BF2740" s="7">
        <v>0</v>
      </c>
      <c r="BG2740" s="7">
        <v>542452.24001077737</v>
      </c>
      <c r="BH2740" s="7">
        <v>31996</v>
      </c>
      <c r="BI2740" s="7">
        <v>370665</v>
      </c>
      <c r="BJ2740" s="7">
        <v>5720014.6950000003</v>
      </c>
      <c r="BK2740" s="7">
        <v>2334071.0200000005</v>
      </c>
      <c r="BL2740" s="7">
        <v>3449653.8766666665</v>
      </c>
      <c r="BM2740" s="7">
        <v>6644466.9466666663</v>
      </c>
      <c r="BN2740" s="130">
        <v>0.61399999999999999</v>
      </c>
      <c r="BO2740" s="131">
        <v>1.5495203999999999E-3</v>
      </c>
      <c r="BP2740" s="161">
        <v>39412.55093185055</v>
      </c>
      <c r="BQ2740" s="162">
        <v>34209728</v>
      </c>
      <c r="BR2740" s="161">
        <v>-2403900</v>
      </c>
      <c r="BS2740" s="163">
        <v>0</v>
      </c>
      <c r="BT2740" s="163">
        <v>1695508.6199892312</v>
      </c>
      <c r="BU2740" s="161">
        <v>23867967.27</v>
      </c>
      <c r="BV2740" s="161">
        <v>1467608.61</v>
      </c>
      <c r="BW2740" s="165">
        <v>39697010.129989229</v>
      </c>
      <c r="BX2740" s="161">
        <v>-2403900</v>
      </c>
    </row>
    <row r="2741" spans="1:76" ht="14.45" x14ac:dyDescent="0.3">
      <c r="A2741" s="164" t="s">
        <v>2343</v>
      </c>
      <c r="B2741" s="6" t="s">
        <v>1147</v>
      </c>
      <c r="C2741" s="6" t="s">
        <v>97</v>
      </c>
      <c r="D2741" s="6"/>
      <c r="E2741" s="6"/>
      <c r="F2741" s="24" t="str">
        <f>+Tabela1[[#This Row],[WK]]&amp;Tabela1[[#This Row],[PK]]&amp;Tabela1[[#This Row],[GK]]</f>
        <v>2814</v>
      </c>
      <c r="G2741" s="6" t="s">
        <v>2596</v>
      </c>
      <c r="H2741" s="7">
        <v>4372889872.8511944</v>
      </c>
      <c r="I2741" s="8">
        <v>1.371</v>
      </c>
      <c r="J2741" s="7">
        <v>5995232015.6800013</v>
      </c>
      <c r="K2741" s="15">
        <v>0.02</v>
      </c>
      <c r="L2741" s="7">
        <v>119904640.31360003</v>
      </c>
      <c r="M2741" s="7">
        <v>68353293.313600034</v>
      </c>
      <c r="N2741" s="9">
        <v>1.325926426589785</v>
      </c>
      <c r="O2741" s="7">
        <v>693025103</v>
      </c>
      <c r="P2741" s="8">
        <v>1.2949999999999999</v>
      </c>
      <c r="Q2741" s="7">
        <v>897467506</v>
      </c>
      <c r="R2741" s="8">
        <v>1.7000000000000001E-2</v>
      </c>
      <c r="S2741" s="7">
        <v>15256947.602000002</v>
      </c>
      <c r="T2741" s="7">
        <v>13413760.602000002</v>
      </c>
      <c r="U2741" s="9">
        <v>7.2774822098897189</v>
      </c>
      <c r="V2741" s="7">
        <v>81767053.915600032</v>
      </c>
      <c r="W2741" s="9">
        <v>1.531374988975464</v>
      </c>
      <c r="X2741" s="7">
        <v>93519807.033208638</v>
      </c>
      <c r="Y2741" s="7">
        <v>29868711</v>
      </c>
      <c r="Z2741" s="7">
        <v>3374399.2450000001</v>
      </c>
      <c r="AA2741" s="7">
        <v>3225351.7882086304</v>
      </c>
      <c r="AB2741" s="7">
        <v>57051345</v>
      </c>
      <c r="AC2741" s="7">
        <v>0</v>
      </c>
      <c r="AD2741" s="7">
        <v>11752753.117608603</v>
      </c>
      <c r="AE2741" s="7">
        <v>0</v>
      </c>
      <c r="AF2741" s="7">
        <v>119904640.31360003</v>
      </c>
      <c r="AG2741" s="7">
        <v>15256947.602000002</v>
      </c>
      <c r="AH2741" s="7">
        <v>11752753.117608603</v>
      </c>
      <c r="AI2741" s="7">
        <v>43109177</v>
      </c>
      <c r="AJ2741" s="7">
        <v>1856556</v>
      </c>
      <c r="AK2741" s="7">
        <v>11179657</v>
      </c>
      <c r="AL2741" s="7">
        <v>8723710</v>
      </c>
      <c r="AM2741" s="7">
        <v>1608220</v>
      </c>
      <c r="AN2741" s="7">
        <v>0</v>
      </c>
      <c r="AO2741" s="7">
        <v>0</v>
      </c>
      <c r="AP2741" s="7">
        <v>56041394</v>
      </c>
      <c r="AQ2741" s="7">
        <v>19891</v>
      </c>
      <c r="AR2741" s="7">
        <v>51551347</v>
      </c>
      <c r="AS2741" s="7">
        <v>1843187</v>
      </c>
      <c r="AT2741" s="7">
        <v>11149794</v>
      </c>
      <c r="AU2741" s="7">
        <v>9978815</v>
      </c>
      <c r="AV2741" s="7">
        <v>1174518</v>
      </c>
      <c r="AW2741" s="7">
        <v>0</v>
      </c>
      <c r="AX2741" s="7">
        <v>0</v>
      </c>
      <c r="AY2741" s="7">
        <v>56119140</v>
      </c>
      <c r="AZ2741" s="7">
        <v>8110</v>
      </c>
      <c r="BA2741" s="7">
        <v>3374399.2450000001</v>
      </c>
      <c r="BB2741" s="7">
        <v>0</v>
      </c>
      <c r="BC2741" s="7">
        <v>4949.6499999999996</v>
      </c>
      <c r="BD2741" s="7">
        <v>143044.84</v>
      </c>
      <c r="BE2741" s="7">
        <v>2284.0100000000002</v>
      </c>
      <c r="BF2741" s="7">
        <v>0</v>
      </c>
      <c r="BG2741" s="7">
        <v>2202529.7882086304</v>
      </c>
      <c r="BH2741" s="7">
        <v>129914</v>
      </c>
      <c r="BI2741" s="7">
        <v>1022822</v>
      </c>
      <c r="BJ2741" s="7">
        <v>15783900.62083333</v>
      </c>
      <c r="BK2741" s="7">
        <v>4691862.4999999963</v>
      </c>
      <c r="BL2741" s="7">
        <v>17752817.503333334</v>
      </c>
      <c r="BM2741" s="7">
        <v>8862517.4766666647</v>
      </c>
      <c r="BN2741" s="130">
        <v>0.94</v>
      </c>
      <c r="BO2741" s="131">
        <v>5.3977920000000002E-3</v>
      </c>
      <c r="BP2741" s="161">
        <v>137294.58298498418</v>
      </c>
      <c r="BQ2741" s="162">
        <v>57051345</v>
      </c>
      <c r="BR2741" s="161">
        <v>4457263</v>
      </c>
      <c r="BS2741" s="163">
        <v>0</v>
      </c>
      <c r="BT2741" s="163">
        <v>0</v>
      </c>
      <c r="BU2741" s="161">
        <v>119904640.31</v>
      </c>
      <c r="BV2741" s="161">
        <v>15256947.6</v>
      </c>
      <c r="BW2741" s="165">
        <v>11752753.119999999</v>
      </c>
      <c r="BX2741" s="161">
        <v>4457263</v>
      </c>
    </row>
    <row r="2742" spans="1:76" ht="14.45" x14ac:dyDescent="0.3">
      <c r="A2742" s="164" t="s">
        <v>2343</v>
      </c>
      <c r="B2742" s="6" t="s">
        <v>1147</v>
      </c>
      <c r="C2742" s="6" t="s">
        <v>130</v>
      </c>
      <c r="D2742" s="6"/>
      <c r="E2742" s="6"/>
      <c r="F2742" s="24" t="str">
        <f>+Tabela1[[#This Row],[WK]]&amp;Tabela1[[#This Row],[PK]]&amp;Tabela1[[#This Row],[GK]]</f>
        <v>2815</v>
      </c>
      <c r="G2742" s="6" t="s">
        <v>2597</v>
      </c>
      <c r="H2742" s="7">
        <v>3022322408.9954081</v>
      </c>
      <c r="I2742" s="8">
        <v>1.371</v>
      </c>
      <c r="J2742" s="7">
        <v>4143604022.71</v>
      </c>
      <c r="K2742" s="15">
        <v>0.02</v>
      </c>
      <c r="L2742" s="7">
        <v>82872080.4542</v>
      </c>
      <c r="M2742" s="7">
        <v>52684024.4542</v>
      </c>
      <c r="N2742" s="9">
        <v>1.7451943395825156</v>
      </c>
      <c r="O2742" s="7">
        <v>447829313</v>
      </c>
      <c r="P2742" s="8">
        <v>1.2949999999999999</v>
      </c>
      <c r="Q2742" s="7">
        <v>579938961</v>
      </c>
      <c r="R2742" s="8">
        <v>1.7000000000000001E-2</v>
      </c>
      <c r="S2742" s="7">
        <v>9858962.3370000012</v>
      </c>
      <c r="T2742" s="7">
        <v>8083397.3370000012</v>
      </c>
      <c r="U2742" s="9">
        <v>4.5525775384173492</v>
      </c>
      <c r="V2742" s="7">
        <v>60767421.791199997</v>
      </c>
      <c r="W2742" s="9">
        <v>1.9011432337781755</v>
      </c>
      <c r="X2742" s="7">
        <v>145105873.9153229</v>
      </c>
      <c r="Y2742" s="7">
        <v>21046497</v>
      </c>
      <c r="Z2742" s="7">
        <v>2042216.645</v>
      </c>
      <c r="AA2742" s="7">
        <v>2052871.2703229126</v>
      </c>
      <c r="AB2742" s="7">
        <v>108894569</v>
      </c>
      <c r="AC2742" s="7">
        <v>11069720</v>
      </c>
      <c r="AD2742" s="7">
        <v>84338452.124122918</v>
      </c>
      <c r="AE2742" s="7">
        <v>0</v>
      </c>
      <c r="AF2742" s="7">
        <v>82872080.4542</v>
      </c>
      <c r="AG2742" s="7">
        <v>9858962.3370000012</v>
      </c>
      <c r="AH2742" s="7">
        <v>84338452.124122918</v>
      </c>
      <c r="AI2742" s="7">
        <v>25244389</v>
      </c>
      <c r="AJ2742" s="7">
        <v>1446734</v>
      </c>
      <c r="AK2742" s="7">
        <v>21766984</v>
      </c>
      <c r="AL2742" s="7">
        <v>7079708</v>
      </c>
      <c r="AM2742" s="7">
        <v>1044008</v>
      </c>
      <c r="AN2742" s="7">
        <v>0</v>
      </c>
      <c r="AO2742" s="7">
        <v>0</v>
      </c>
      <c r="AP2742" s="7">
        <v>107562992</v>
      </c>
      <c r="AQ2742" s="7">
        <v>59674</v>
      </c>
      <c r="AR2742" s="7">
        <v>30188056</v>
      </c>
      <c r="AS2742" s="7">
        <v>1775565</v>
      </c>
      <c r="AT2742" s="7">
        <v>23429683</v>
      </c>
      <c r="AU2742" s="7">
        <v>7818650</v>
      </c>
      <c r="AV2742" s="7">
        <v>1080214</v>
      </c>
      <c r="AW2742" s="7">
        <v>0</v>
      </c>
      <c r="AX2742" s="7">
        <v>0</v>
      </c>
      <c r="AY2742" s="7">
        <v>107055499</v>
      </c>
      <c r="AZ2742" s="7">
        <v>24329</v>
      </c>
      <c r="BA2742" s="7">
        <v>2042216.645</v>
      </c>
      <c r="BB2742" s="7">
        <v>0</v>
      </c>
      <c r="BC2742" s="7">
        <v>2037.62</v>
      </c>
      <c r="BD2742" s="7">
        <v>90172.37</v>
      </c>
      <c r="BE2742" s="7">
        <v>567.95000000000005</v>
      </c>
      <c r="BF2742" s="7">
        <v>0</v>
      </c>
      <c r="BG2742" s="7">
        <v>1679591.2703229126</v>
      </c>
      <c r="BH2742" s="7">
        <v>99069</v>
      </c>
      <c r="BI2742" s="7">
        <v>373280</v>
      </c>
      <c r="BJ2742" s="7">
        <v>5760362.2266666684</v>
      </c>
      <c r="BK2742" s="7">
        <v>1296913.5733333342</v>
      </c>
      <c r="BL2742" s="7">
        <v>3687678.1300000004</v>
      </c>
      <c r="BM2742" s="7">
        <v>10478438.353333334</v>
      </c>
      <c r="BN2742" s="130">
        <v>0.93500000000000005</v>
      </c>
      <c r="BO2742" s="131">
        <v>3.7249772E-3</v>
      </c>
      <c r="BP2742" s="161">
        <v>94745.997244878803</v>
      </c>
      <c r="BQ2742" s="162">
        <v>108894569</v>
      </c>
      <c r="BR2742" s="161">
        <v>3944336</v>
      </c>
      <c r="BS2742" s="163">
        <v>0</v>
      </c>
      <c r="BT2742" s="163">
        <v>3246836.6800000072</v>
      </c>
      <c r="BU2742" s="161">
        <v>82872080.450000003</v>
      </c>
      <c r="BV2742" s="161">
        <v>9858962.3399999999</v>
      </c>
      <c r="BW2742" s="165">
        <v>87585288.800000012</v>
      </c>
      <c r="BX2742" s="161">
        <v>3944336</v>
      </c>
    </row>
    <row r="2743" spans="1:76" ht="14.45" x14ac:dyDescent="0.3">
      <c r="A2743" s="164" t="s">
        <v>2343</v>
      </c>
      <c r="B2743" s="6" t="s">
        <v>1147</v>
      </c>
      <c r="C2743" s="6" t="s">
        <v>134</v>
      </c>
      <c r="D2743" s="6"/>
      <c r="E2743" s="6"/>
      <c r="F2743" s="24" t="str">
        <f>+Tabela1[[#This Row],[WK]]&amp;Tabela1[[#This Row],[PK]]&amp;Tabela1[[#This Row],[GK]]</f>
        <v>2816</v>
      </c>
      <c r="G2743" s="6" t="s">
        <v>2598</v>
      </c>
      <c r="H2743" s="7">
        <v>1311698460.9266009</v>
      </c>
      <c r="I2743" s="8">
        <v>1.371</v>
      </c>
      <c r="J2743" s="7">
        <v>1798338589.9400001</v>
      </c>
      <c r="K2743" s="15">
        <v>0.02</v>
      </c>
      <c r="L2743" s="7">
        <v>35966771.798799999</v>
      </c>
      <c r="M2743" s="7">
        <v>23440444.798799999</v>
      </c>
      <c r="N2743" s="9">
        <v>1.8712943386197725</v>
      </c>
      <c r="O2743" s="7">
        <v>125265739</v>
      </c>
      <c r="P2743" s="8">
        <v>1.2949999999999999</v>
      </c>
      <c r="Q2743" s="7">
        <v>162219132</v>
      </c>
      <c r="R2743" s="8">
        <v>1.7000000000000001E-2</v>
      </c>
      <c r="S2743" s="7">
        <v>2757725.2440000004</v>
      </c>
      <c r="T2743" s="7">
        <v>2356766.2440000004</v>
      </c>
      <c r="U2743" s="9">
        <v>5.877823528091402</v>
      </c>
      <c r="V2743" s="7">
        <v>25797211.042800002</v>
      </c>
      <c r="W2743" s="9">
        <v>1.9955627997090806</v>
      </c>
      <c r="X2743" s="7">
        <v>79471934.239296511</v>
      </c>
      <c r="Y2743" s="7">
        <v>14877728</v>
      </c>
      <c r="Z2743" s="7">
        <v>2877414.6799999997</v>
      </c>
      <c r="AA2743" s="7">
        <v>1857322.5592965165</v>
      </c>
      <c r="AB2743" s="7">
        <v>45164475</v>
      </c>
      <c r="AC2743" s="7">
        <v>14694994</v>
      </c>
      <c r="AD2743" s="7">
        <v>53674723.196496509</v>
      </c>
      <c r="AE2743" s="7">
        <v>0</v>
      </c>
      <c r="AF2743" s="7">
        <v>35966771.798799999</v>
      </c>
      <c r="AG2743" s="7">
        <v>2757725.2440000004</v>
      </c>
      <c r="AH2743" s="7">
        <v>53674723.196496509</v>
      </c>
      <c r="AI2743" s="7">
        <v>10474986</v>
      </c>
      <c r="AJ2743" s="7">
        <v>311968</v>
      </c>
      <c r="AK2743" s="7">
        <v>21544854</v>
      </c>
      <c r="AL2743" s="7">
        <v>5014693</v>
      </c>
      <c r="AM2743" s="7">
        <v>1764058</v>
      </c>
      <c r="AN2743" s="7">
        <v>0</v>
      </c>
      <c r="AO2743" s="7">
        <v>0</v>
      </c>
      <c r="AP2743" s="7">
        <v>45712135</v>
      </c>
      <c r="AQ2743" s="7">
        <v>0</v>
      </c>
      <c r="AR2743" s="7">
        <v>12526327</v>
      </c>
      <c r="AS2743" s="7">
        <v>400959</v>
      </c>
      <c r="AT2743" s="7">
        <v>23046159</v>
      </c>
      <c r="AU2743" s="7">
        <v>5718902</v>
      </c>
      <c r="AV2743" s="7">
        <v>2076669</v>
      </c>
      <c r="AW2743" s="7">
        <v>0</v>
      </c>
      <c r="AX2743" s="7">
        <v>0</v>
      </c>
      <c r="AY2743" s="7">
        <v>44410707</v>
      </c>
      <c r="AZ2743" s="7">
        <v>0</v>
      </c>
      <c r="BA2743" s="7">
        <v>2877414.6799999997</v>
      </c>
      <c r="BB2743" s="7">
        <v>0</v>
      </c>
      <c r="BC2743" s="7">
        <v>5913.14</v>
      </c>
      <c r="BD2743" s="7">
        <v>96794</v>
      </c>
      <c r="BE2743" s="7">
        <v>41030.559999999998</v>
      </c>
      <c r="BF2743" s="7">
        <v>0</v>
      </c>
      <c r="BG2743" s="7">
        <v>881069.55929651647</v>
      </c>
      <c r="BH2743" s="7">
        <v>51969</v>
      </c>
      <c r="BI2743" s="7">
        <v>976253</v>
      </c>
      <c r="BJ2743" s="7">
        <v>15065272.907500003</v>
      </c>
      <c r="BK2743" s="7">
        <v>8626145.1766666695</v>
      </c>
      <c r="BL2743" s="7">
        <v>1479332.33</v>
      </c>
      <c r="BM2743" s="7">
        <v>22797846.263333332</v>
      </c>
      <c r="BN2743" s="130">
        <v>0.69399999999999995</v>
      </c>
      <c r="BO2743" s="131">
        <v>2.0966517E-3</v>
      </c>
      <c r="BP2743" s="161">
        <v>53329.013605495013</v>
      </c>
      <c r="BQ2743" s="162">
        <v>45164475</v>
      </c>
      <c r="BR2743" s="161">
        <v>3304653</v>
      </c>
      <c r="BS2743" s="163">
        <v>0</v>
      </c>
      <c r="BT2743" s="163">
        <v>4085155.7607034892</v>
      </c>
      <c r="BU2743" s="161">
        <v>35966771.799999997</v>
      </c>
      <c r="BV2743" s="161">
        <v>2757725.24</v>
      </c>
      <c r="BW2743" s="165">
        <v>57759878.960703492</v>
      </c>
      <c r="BX2743" s="161">
        <v>3304653</v>
      </c>
    </row>
    <row r="2744" spans="1:76" ht="14.45" x14ac:dyDescent="0.3">
      <c r="A2744" s="164" t="s">
        <v>2343</v>
      </c>
      <c r="B2744" s="6" t="s">
        <v>1147</v>
      </c>
      <c r="C2744" s="6" t="s">
        <v>141</v>
      </c>
      <c r="D2744" s="6"/>
      <c r="E2744" s="6"/>
      <c r="F2744" s="24" t="str">
        <f>+Tabela1[[#This Row],[WK]]&amp;Tabela1[[#This Row],[PK]]&amp;Tabela1[[#This Row],[GK]]</f>
        <v>2817</v>
      </c>
      <c r="G2744" s="6" t="s">
        <v>2599</v>
      </c>
      <c r="H2744" s="7">
        <v>1791370572.8513954</v>
      </c>
      <c r="I2744" s="8">
        <v>1.371</v>
      </c>
      <c r="J2744" s="7">
        <v>2455969055.3899999</v>
      </c>
      <c r="K2744" s="15">
        <v>0.02</v>
      </c>
      <c r="L2744" s="7">
        <v>49119381.107799999</v>
      </c>
      <c r="M2744" s="7">
        <v>32038452.107799999</v>
      </c>
      <c r="N2744" s="9">
        <v>1.8756855735305731</v>
      </c>
      <c r="O2744" s="7">
        <v>165144782</v>
      </c>
      <c r="P2744" s="8">
        <v>1.2949999999999999</v>
      </c>
      <c r="Q2744" s="7">
        <v>213862492</v>
      </c>
      <c r="R2744" s="8">
        <v>1.7000000000000001E-2</v>
      </c>
      <c r="S2744" s="7">
        <v>3635662.3640000001</v>
      </c>
      <c r="T2744" s="7">
        <v>2886325.3640000001</v>
      </c>
      <c r="U2744" s="9">
        <v>3.851838844204944</v>
      </c>
      <c r="V2744" s="7">
        <v>34924777.471799999</v>
      </c>
      <c r="W2744" s="9">
        <v>1.9587356392664024</v>
      </c>
      <c r="X2744" s="7">
        <v>76824900.07427907</v>
      </c>
      <c r="Y2744" s="7">
        <v>18492382</v>
      </c>
      <c r="Z2744" s="7">
        <v>2092023.1850000001</v>
      </c>
      <c r="AA2744" s="7">
        <v>1425455.8892790745</v>
      </c>
      <c r="AB2744" s="7">
        <v>47906698</v>
      </c>
      <c r="AC2744" s="7">
        <v>6908341</v>
      </c>
      <c r="AD2744" s="7">
        <v>41900122.60247907</v>
      </c>
      <c r="AE2744" s="7">
        <v>0</v>
      </c>
      <c r="AF2744" s="7">
        <v>49119381.107799999</v>
      </c>
      <c r="AG2744" s="7">
        <v>3635662.3640000001</v>
      </c>
      <c r="AH2744" s="7">
        <v>41900122.60247907</v>
      </c>
      <c r="AI2744" s="7">
        <v>14283716</v>
      </c>
      <c r="AJ2744" s="7">
        <v>607918</v>
      </c>
      <c r="AK2744" s="7">
        <v>16211691</v>
      </c>
      <c r="AL2744" s="7">
        <v>6969062</v>
      </c>
      <c r="AM2744" s="7">
        <v>591362</v>
      </c>
      <c r="AN2744" s="7">
        <v>0</v>
      </c>
      <c r="AO2744" s="7">
        <v>0</v>
      </c>
      <c r="AP2744" s="7">
        <v>47724665</v>
      </c>
      <c r="AQ2744" s="7">
        <v>39783</v>
      </c>
      <c r="AR2744" s="7">
        <v>17080929</v>
      </c>
      <c r="AS2744" s="7">
        <v>749337</v>
      </c>
      <c r="AT2744" s="7">
        <v>19776321</v>
      </c>
      <c r="AU2744" s="7">
        <v>8256254</v>
      </c>
      <c r="AV2744" s="7">
        <v>601525</v>
      </c>
      <c r="AW2744" s="7">
        <v>0</v>
      </c>
      <c r="AX2744" s="7">
        <v>0</v>
      </c>
      <c r="AY2744" s="7">
        <v>47085736</v>
      </c>
      <c r="AZ2744" s="7">
        <v>19464</v>
      </c>
      <c r="BA2744" s="7">
        <v>2092023.1850000001</v>
      </c>
      <c r="BB2744" s="7">
        <v>0</v>
      </c>
      <c r="BC2744" s="7">
        <v>584</v>
      </c>
      <c r="BD2744" s="7">
        <v>80429.37</v>
      </c>
      <c r="BE2744" s="7">
        <v>34488.230000000003</v>
      </c>
      <c r="BF2744" s="7">
        <v>0</v>
      </c>
      <c r="BG2744" s="7">
        <v>1128017.8892790745</v>
      </c>
      <c r="BH2744" s="7">
        <v>66535</v>
      </c>
      <c r="BI2744" s="7">
        <v>297438</v>
      </c>
      <c r="BJ2744" s="7">
        <v>4589974.4358333331</v>
      </c>
      <c r="BK2744" s="7">
        <v>1855228.08</v>
      </c>
      <c r="BL2744" s="7">
        <v>1758063.5433333332</v>
      </c>
      <c r="BM2744" s="7">
        <v>7422858.336666666</v>
      </c>
      <c r="BN2744" s="130">
        <v>0.71099999999999997</v>
      </c>
      <c r="BO2744" s="131">
        <v>2.7868578000000001E-3</v>
      </c>
      <c r="BP2744" s="161">
        <v>70884.628246595428</v>
      </c>
      <c r="BQ2744" s="162">
        <v>47906698</v>
      </c>
      <c r="BR2744" s="161">
        <v>148420</v>
      </c>
      <c r="BS2744" s="163">
        <v>0</v>
      </c>
      <c r="BT2744" s="163">
        <v>4062819.9257209301</v>
      </c>
      <c r="BU2744" s="161">
        <v>49119381.109999999</v>
      </c>
      <c r="BV2744" s="161">
        <v>3635662.36</v>
      </c>
      <c r="BW2744" s="165">
        <v>45962942.525720932</v>
      </c>
      <c r="BX2744" s="161">
        <v>148420</v>
      </c>
    </row>
    <row r="2745" spans="1:76" ht="14.45" x14ac:dyDescent="0.3">
      <c r="A2745" s="164" t="s">
        <v>2343</v>
      </c>
      <c r="B2745" s="6" t="s">
        <v>1147</v>
      </c>
      <c r="C2745" s="6" t="s">
        <v>147</v>
      </c>
      <c r="D2745" s="6"/>
      <c r="E2745" s="6"/>
      <c r="F2745" s="24" t="str">
        <f>+Tabela1[[#This Row],[WK]]&amp;Tabela1[[#This Row],[PK]]&amp;Tabela1[[#This Row],[GK]]</f>
        <v>2818</v>
      </c>
      <c r="G2745" s="6" t="s">
        <v>2600</v>
      </c>
      <c r="H2745" s="7">
        <v>636898755.44839847</v>
      </c>
      <c r="I2745" s="8">
        <v>1.371</v>
      </c>
      <c r="J2745" s="7">
        <v>873188193.73000014</v>
      </c>
      <c r="K2745" s="15">
        <v>0.02</v>
      </c>
      <c r="L2745" s="7">
        <v>17463763.874600004</v>
      </c>
      <c r="M2745" s="7">
        <v>11836723.874600004</v>
      </c>
      <c r="N2745" s="9">
        <v>2.1035435814566812</v>
      </c>
      <c r="O2745" s="7">
        <v>18934052</v>
      </c>
      <c r="P2745" s="8">
        <v>1.2949999999999999</v>
      </c>
      <c r="Q2745" s="7">
        <v>24519597</v>
      </c>
      <c r="R2745" s="8">
        <v>1.7000000000000001E-2</v>
      </c>
      <c r="S2745" s="7">
        <v>416833.14900000003</v>
      </c>
      <c r="T2745" s="7">
        <v>300884.14900000003</v>
      </c>
      <c r="U2745" s="9">
        <v>2.5949697625680259</v>
      </c>
      <c r="V2745" s="7">
        <v>12137608.023600005</v>
      </c>
      <c r="W2745" s="9">
        <v>2.1134653093711315</v>
      </c>
      <c r="X2745" s="7">
        <v>35797212.870000005</v>
      </c>
      <c r="Y2745" s="7">
        <v>3823077</v>
      </c>
      <c r="Z2745" s="7">
        <v>1318970.8699999999</v>
      </c>
      <c r="AA2745" s="7">
        <v>805527</v>
      </c>
      <c r="AB2745" s="7">
        <v>20761985</v>
      </c>
      <c r="AC2745" s="7">
        <v>9087653</v>
      </c>
      <c r="AD2745" s="7">
        <v>23659604.846399996</v>
      </c>
      <c r="AE2745" s="7">
        <v>0</v>
      </c>
      <c r="AF2745" s="7">
        <v>17463763.874600004</v>
      </c>
      <c r="AG2745" s="7">
        <v>416833.14900000003</v>
      </c>
      <c r="AH2745" s="7">
        <v>23659604.846399996</v>
      </c>
      <c r="AI2745" s="7">
        <v>4705543</v>
      </c>
      <c r="AJ2745" s="7">
        <v>150991</v>
      </c>
      <c r="AK2745" s="7">
        <v>7743825</v>
      </c>
      <c r="AL2745" s="7">
        <v>3578611</v>
      </c>
      <c r="AM2745" s="7">
        <v>764947</v>
      </c>
      <c r="AN2745" s="7">
        <v>0</v>
      </c>
      <c r="AO2745" s="7">
        <v>0</v>
      </c>
      <c r="AP2745" s="7">
        <v>19757447</v>
      </c>
      <c r="AQ2745" s="7">
        <v>43761</v>
      </c>
      <c r="AR2745" s="7">
        <v>5627040</v>
      </c>
      <c r="AS2745" s="7">
        <v>115949</v>
      </c>
      <c r="AT2745" s="7">
        <v>7345864</v>
      </c>
      <c r="AU2745" s="7">
        <v>4391055</v>
      </c>
      <c r="AV2745" s="7">
        <v>1304158</v>
      </c>
      <c r="AW2745" s="7">
        <v>0</v>
      </c>
      <c r="AX2745" s="7">
        <v>0</v>
      </c>
      <c r="AY2745" s="7">
        <v>20363813</v>
      </c>
      <c r="AZ2745" s="7">
        <v>22707</v>
      </c>
      <c r="BA2745" s="7">
        <v>1318970.8699999999</v>
      </c>
      <c r="BB2745" s="7">
        <v>0</v>
      </c>
      <c r="BC2745" s="7">
        <v>922.52</v>
      </c>
      <c r="BD2745" s="7">
        <v>59430.46</v>
      </c>
      <c r="BE2745" s="7">
        <v>605.22</v>
      </c>
      <c r="BF2745" s="7">
        <v>0</v>
      </c>
      <c r="BG2745" s="7">
        <v>500242</v>
      </c>
      <c r="BH2745" s="7">
        <v>24860</v>
      </c>
      <c r="BI2745" s="7">
        <v>305285</v>
      </c>
      <c r="BJ2745" s="7">
        <v>4711068.9283333328</v>
      </c>
      <c r="BK2745" s="7">
        <v>2769657.8666666662</v>
      </c>
      <c r="BL2745" s="7">
        <v>883162.33333333337</v>
      </c>
      <c r="BM2745" s="7">
        <v>5999319.580000001</v>
      </c>
      <c r="BN2745" s="130">
        <v>0.79100000000000004</v>
      </c>
      <c r="BO2745" s="131">
        <v>8.4894569999999995E-4</v>
      </c>
      <c r="BP2745" s="161">
        <v>21593.207530542149</v>
      </c>
      <c r="BQ2745" s="162">
        <v>20761985</v>
      </c>
      <c r="BR2745" s="161">
        <v>1958327</v>
      </c>
      <c r="BS2745" s="163">
        <v>0</v>
      </c>
      <c r="BT2745" s="163">
        <v>3588710.8699999973</v>
      </c>
      <c r="BU2745" s="161">
        <v>17463763.870000001</v>
      </c>
      <c r="BV2745" s="161">
        <v>416833.15</v>
      </c>
      <c r="BW2745" s="165">
        <v>27248315.719999999</v>
      </c>
      <c r="BX2745" s="161">
        <v>1958327</v>
      </c>
    </row>
    <row r="2746" spans="1:76" ht="14.45" x14ac:dyDescent="0.3">
      <c r="A2746" s="164" t="s">
        <v>2343</v>
      </c>
      <c r="B2746" s="6" t="s">
        <v>1147</v>
      </c>
      <c r="C2746" s="6" t="s">
        <v>153</v>
      </c>
      <c r="D2746" s="6"/>
      <c r="E2746" s="6"/>
      <c r="F2746" s="24" t="str">
        <f>+Tabela1[[#This Row],[WK]]&amp;Tabela1[[#This Row],[PK]]&amp;Tabela1[[#This Row],[GK]]</f>
        <v>2819</v>
      </c>
      <c r="G2746" s="6" t="s">
        <v>2601</v>
      </c>
      <c r="H2746" s="7">
        <v>570471470.66399837</v>
      </c>
      <c r="I2746" s="8">
        <v>1.371</v>
      </c>
      <c r="J2746" s="7">
        <v>782116386.30999994</v>
      </c>
      <c r="K2746" s="15">
        <v>0.02</v>
      </c>
      <c r="L2746" s="7">
        <v>15642327.726199999</v>
      </c>
      <c r="M2746" s="7">
        <v>10254242.726199999</v>
      </c>
      <c r="N2746" s="9">
        <v>1.9031330660522243</v>
      </c>
      <c r="O2746" s="7">
        <v>25409429</v>
      </c>
      <c r="P2746" s="8">
        <v>1.2949999999999999</v>
      </c>
      <c r="Q2746" s="7">
        <v>32905210</v>
      </c>
      <c r="R2746" s="8">
        <v>1.7000000000000001E-2</v>
      </c>
      <c r="S2746" s="7">
        <v>559388.57000000007</v>
      </c>
      <c r="T2746" s="7">
        <v>460559.57000000007</v>
      </c>
      <c r="U2746" s="9">
        <v>4.6601662467494362</v>
      </c>
      <c r="V2746" s="7">
        <v>10714802.2962</v>
      </c>
      <c r="W2746" s="9">
        <v>1.9527920970148247</v>
      </c>
      <c r="X2746" s="7">
        <v>31452123.225000001</v>
      </c>
      <c r="Y2746" s="7">
        <v>9936511</v>
      </c>
      <c r="Z2746" s="7">
        <v>1032039.2250000001</v>
      </c>
      <c r="AA2746" s="7">
        <v>783706</v>
      </c>
      <c r="AB2746" s="7">
        <v>15453608</v>
      </c>
      <c r="AC2746" s="7">
        <v>4246259</v>
      </c>
      <c r="AD2746" s="7">
        <v>20737320.928800002</v>
      </c>
      <c r="AE2746" s="7">
        <v>0</v>
      </c>
      <c r="AF2746" s="7">
        <v>15642327.726199999</v>
      </c>
      <c r="AG2746" s="7">
        <v>559388.57000000007</v>
      </c>
      <c r="AH2746" s="7">
        <v>20737320.928800002</v>
      </c>
      <c r="AI2746" s="7">
        <v>4505719</v>
      </c>
      <c r="AJ2746" s="7">
        <v>91564</v>
      </c>
      <c r="AK2746" s="7">
        <v>8731670</v>
      </c>
      <c r="AL2746" s="7">
        <v>3180836</v>
      </c>
      <c r="AM2746" s="7">
        <v>306330</v>
      </c>
      <c r="AN2746" s="7">
        <v>0</v>
      </c>
      <c r="AO2746" s="7">
        <v>0</v>
      </c>
      <c r="AP2746" s="7">
        <v>14729263</v>
      </c>
      <c r="AQ2746" s="7">
        <v>23870</v>
      </c>
      <c r="AR2746" s="7">
        <v>5388085</v>
      </c>
      <c r="AS2746" s="7">
        <v>98829</v>
      </c>
      <c r="AT2746" s="7">
        <v>9185132</v>
      </c>
      <c r="AU2746" s="7">
        <v>3608178</v>
      </c>
      <c r="AV2746" s="7">
        <v>1545881</v>
      </c>
      <c r="AW2746" s="7">
        <v>0</v>
      </c>
      <c r="AX2746" s="7">
        <v>0</v>
      </c>
      <c r="AY2746" s="7">
        <v>15181316</v>
      </c>
      <c r="AZ2746" s="7">
        <v>9732</v>
      </c>
      <c r="BA2746" s="7">
        <v>1032039.2250000001</v>
      </c>
      <c r="BB2746" s="7">
        <v>0</v>
      </c>
      <c r="BC2746" s="7">
        <v>2347.9499999999998</v>
      </c>
      <c r="BD2746" s="7">
        <v>41143.58</v>
      </c>
      <c r="BE2746" s="7">
        <v>349.29</v>
      </c>
      <c r="BF2746" s="7">
        <v>0</v>
      </c>
      <c r="BG2746" s="7">
        <v>500242</v>
      </c>
      <c r="BH2746" s="7">
        <v>20804</v>
      </c>
      <c r="BI2746" s="7">
        <v>283464</v>
      </c>
      <c r="BJ2746" s="7">
        <v>4374327.3149999995</v>
      </c>
      <c r="BK2746" s="7">
        <v>2213762.5266666664</v>
      </c>
      <c r="BL2746" s="7">
        <v>695442.2533333333</v>
      </c>
      <c r="BM2746" s="7">
        <v>7251374.6466666656</v>
      </c>
      <c r="BN2746" s="130">
        <v>0.59499999999999997</v>
      </c>
      <c r="BO2746" s="131">
        <v>1.3541514E-3</v>
      </c>
      <c r="BP2746" s="161">
        <v>26005</v>
      </c>
      <c r="BQ2746" s="162">
        <v>15453608</v>
      </c>
      <c r="BR2746" s="161">
        <v>1556151</v>
      </c>
      <c r="BS2746" s="163">
        <v>0</v>
      </c>
      <c r="BT2746" s="163">
        <v>3291597.1749999989</v>
      </c>
      <c r="BU2746" s="161">
        <v>15642327.73</v>
      </c>
      <c r="BV2746" s="161">
        <v>559388.56999999995</v>
      </c>
      <c r="BW2746" s="165">
        <v>24028918.104999997</v>
      </c>
      <c r="BX2746" s="161">
        <v>1556151</v>
      </c>
    </row>
    <row r="2747" spans="1:76" ht="14.45" x14ac:dyDescent="0.3">
      <c r="A2747" s="164" t="s">
        <v>2343</v>
      </c>
      <c r="B2747" s="6" t="s">
        <v>1164</v>
      </c>
      <c r="C2747" s="6" t="s">
        <v>33</v>
      </c>
      <c r="D2747" s="6"/>
      <c r="E2747" s="6"/>
      <c r="F2747" s="24" t="str">
        <f>+Tabela1[[#This Row],[WK]]&amp;Tabela1[[#This Row],[PK]]&amp;Tabela1[[#This Row],[GK]]</f>
        <v>3001</v>
      </c>
      <c r="G2747" s="6" t="s">
        <v>2602</v>
      </c>
      <c r="H2747" s="7">
        <v>1545670757.6753964</v>
      </c>
      <c r="I2747" s="8">
        <v>1.371</v>
      </c>
      <c r="J2747" s="7">
        <v>2119114608.7599998</v>
      </c>
      <c r="K2747" s="15">
        <v>0.02</v>
      </c>
      <c r="L2747" s="7">
        <v>42382292.175199993</v>
      </c>
      <c r="M2747" s="7">
        <v>24125472.175199993</v>
      </c>
      <c r="N2747" s="9">
        <v>1.3214498568315836</v>
      </c>
      <c r="O2747" s="7">
        <v>181387149</v>
      </c>
      <c r="P2747" s="8">
        <v>1.2949999999999999</v>
      </c>
      <c r="Q2747" s="7">
        <v>234896358</v>
      </c>
      <c r="R2747" s="8">
        <v>1.7000000000000001E-2</v>
      </c>
      <c r="S2747" s="7">
        <v>3993238.0860000001</v>
      </c>
      <c r="T2747" s="7">
        <v>3246923.0860000001</v>
      </c>
      <c r="U2747" s="9">
        <v>4.3506067625600453</v>
      </c>
      <c r="V2747" s="7">
        <v>27372395.261199996</v>
      </c>
      <c r="W2747" s="9">
        <v>1.4404147137406536</v>
      </c>
      <c r="X2747" s="7">
        <v>54296803.392095365</v>
      </c>
      <c r="Y2747" s="7">
        <v>12662026</v>
      </c>
      <c r="Z2747" s="7">
        <v>100069.06</v>
      </c>
      <c r="AA2747" s="7">
        <v>1063236.3320953648</v>
      </c>
      <c r="AB2747" s="7">
        <v>40471472</v>
      </c>
      <c r="AC2747" s="7">
        <v>0</v>
      </c>
      <c r="AD2747" s="7">
        <v>26924408.130895372</v>
      </c>
      <c r="AE2747" s="7">
        <v>0</v>
      </c>
      <c r="AF2747" s="7">
        <v>42382292.175199993</v>
      </c>
      <c r="AG2747" s="7">
        <v>3993238.0860000001</v>
      </c>
      <c r="AH2747" s="7">
        <v>26924408.130895372</v>
      </c>
      <c r="AI2747" s="7">
        <v>15267040</v>
      </c>
      <c r="AJ2747" s="7">
        <v>678377</v>
      </c>
      <c r="AK2747" s="7">
        <v>3592641</v>
      </c>
      <c r="AL2747" s="7">
        <v>803466</v>
      </c>
      <c r="AM2747" s="7">
        <v>537783</v>
      </c>
      <c r="AN2747" s="7">
        <v>0</v>
      </c>
      <c r="AO2747" s="7">
        <v>0</v>
      </c>
      <c r="AP2747" s="7">
        <v>40838493</v>
      </c>
      <c r="AQ2747" s="7">
        <v>0</v>
      </c>
      <c r="AR2747" s="7">
        <v>18256820</v>
      </c>
      <c r="AS2747" s="7">
        <v>746315</v>
      </c>
      <c r="AT2747" s="7">
        <v>4952184</v>
      </c>
      <c r="AU2747" s="7">
        <v>893526</v>
      </c>
      <c r="AV2747" s="7">
        <v>660899</v>
      </c>
      <c r="AW2747" s="7">
        <v>0</v>
      </c>
      <c r="AX2747" s="7">
        <v>0</v>
      </c>
      <c r="AY2747" s="7">
        <v>39844926</v>
      </c>
      <c r="AZ2747" s="7">
        <v>0</v>
      </c>
      <c r="BA2747" s="7">
        <v>100069.06</v>
      </c>
      <c r="BB2747" s="7">
        <v>0</v>
      </c>
      <c r="BC2747" s="7">
        <v>11.62</v>
      </c>
      <c r="BD2747" s="7">
        <v>0</v>
      </c>
      <c r="BE2747" s="7">
        <v>9452.92</v>
      </c>
      <c r="BF2747" s="7">
        <v>0</v>
      </c>
      <c r="BG2747" s="7">
        <v>766411.33209536481</v>
      </c>
      <c r="BH2747" s="7">
        <v>45206</v>
      </c>
      <c r="BI2747" s="7">
        <v>296825</v>
      </c>
      <c r="BJ2747" s="7">
        <v>4580533.3875000002</v>
      </c>
      <c r="BK2747" s="7">
        <v>2605450.0133333337</v>
      </c>
      <c r="BL2747" s="7">
        <v>1024896.0900000002</v>
      </c>
      <c r="BM2747" s="7">
        <v>5850541.3166666664</v>
      </c>
      <c r="BN2747" s="130">
        <v>0.89500000000000002</v>
      </c>
      <c r="BO2747" s="131">
        <v>1.9464663000000001E-3</v>
      </c>
      <c r="BP2747" s="161">
        <v>49508.999083440511</v>
      </c>
      <c r="BQ2747" s="162">
        <v>40471472</v>
      </c>
      <c r="BR2747" s="161">
        <v>-142369</v>
      </c>
      <c r="BS2747" s="163">
        <v>262161.27209537197</v>
      </c>
      <c r="BT2747" s="163">
        <v>0</v>
      </c>
      <c r="BU2747" s="161">
        <v>42382292.18</v>
      </c>
      <c r="BV2747" s="161">
        <v>3993238.09</v>
      </c>
      <c r="BW2747" s="165">
        <v>26662246.859999999</v>
      </c>
      <c r="BX2747" s="161">
        <v>-142369</v>
      </c>
    </row>
    <row r="2748" spans="1:76" ht="14.45" x14ac:dyDescent="0.3">
      <c r="A2748" s="164" t="s">
        <v>2343</v>
      </c>
      <c r="B2748" s="6" t="s">
        <v>1164</v>
      </c>
      <c r="C2748" s="6" t="s">
        <v>32</v>
      </c>
      <c r="D2748" s="6"/>
      <c r="E2748" s="6"/>
      <c r="F2748" s="24" t="str">
        <f>+Tabela1[[#This Row],[WK]]&amp;Tabela1[[#This Row],[PK]]&amp;Tabela1[[#This Row],[GK]]</f>
        <v>3002</v>
      </c>
      <c r="G2748" s="6" t="s">
        <v>2603</v>
      </c>
      <c r="H2748" s="7">
        <v>2634273742.9087925</v>
      </c>
      <c r="I2748" s="8">
        <v>1.371</v>
      </c>
      <c r="J2748" s="7">
        <v>3611589301.5100002</v>
      </c>
      <c r="K2748" s="15">
        <v>0.02</v>
      </c>
      <c r="L2748" s="7">
        <v>72231786.030200005</v>
      </c>
      <c r="M2748" s="7">
        <v>46969111.030200005</v>
      </c>
      <c r="N2748" s="9">
        <v>1.8592295166762824</v>
      </c>
      <c r="O2748" s="7">
        <v>423565731</v>
      </c>
      <c r="P2748" s="8">
        <v>1.2949999999999999</v>
      </c>
      <c r="Q2748" s="7">
        <v>548517621</v>
      </c>
      <c r="R2748" s="8">
        <v>1.7000000000000001E-2</v>
      </c>
      <c r="S2748" s="7">
        <v>9324799.557</v>
      </c>
      <c r="T2748" s="7">
        <v>7861797.557</v>
      </c>
      <c r="U2748" s="9">
        <v>5.3737435471721842</v>
      </c>
      <c r="V2748" s="7">
        <v>54830908.587200001</v>
      </c>
      <c r="W2748" s="9">
        <v>2.0516190698256214</v>
      </c>
      <c r="X2748" s="7">
        <v>104916478.49286705</v>
      </c>
      <c r="Y2748" s="7">
        <v>25897834</v>
      </c>
      <c r="Z2748" s="7">
        <v>860207.495</v>
      </c>
      <c r="AA2748" s="7">
        <v>1997810.9978670427</v>
      </c>
      <c r="AB2748" s="7">
        <v>76160626</v>
      </c>
      <c r="AC2748" s="7">
        <v>0</v>
      </c>
      <c r="AD2748" s="7">
        <v>50085569.905667052</v>
      </c>
      <c r="AE2748" s="7">
        <v>0</v>
      </c>
      <c r="AF2748" s="7">
        <v>72231786.030200005</v>
      </c>
      <c r="AG2748" s="7">
        <v>9324799.557</v>
      </c>
      <c r="AH2748" s="7">
        <v>50085569.905667052</v>
      </c>
      <c r="AI2748" s="7">
        <v>21125599</v>
      </c>
      <c r="AJ2748" s="7">
        <v>1456962</v>
      </c>
      <c r="AK2748" s="7">
        <v>11450078</v>
      </c>
      <c r="AL2748" s="7">
        <v>1600960</v>
      </c>
      <c r="AM2748" s="7">
        <v>918849</v>
      </c>
      <c r="AN2748" s="7">
        <v>0</v>
      </c>
      <c r="AO2748" s="7">
        <v>0</v>
      </c>
      <c r="AP2748" s="7">
        <v>77932459</v>
      </c>
      <c r="AQ2748" s="7">
        <v>0</v>
      </c>
      <c r="AR2748" s="7">
        <v>25262675</v>
      </c>
      <c r="AS2748" s="7">
        <v>1463002</v>
      </c>
      <c r="AT2748" s="7">
        <v>13299069</v>
      </c>
      <c r="AU2748" s="7">
        <v>1858951</v>
      </c>
      <c r="AV2748" s="7">
        <v>975493</v>
      </c>
      <c r="AW2748" s="7">
        <v>0</v>
      </c>
      <c r="AX2748" s="7">
        <v>0</v>
      </c>
      <c r="AY2748" s="7">
        <v>74977854</v>
      </c>
      <c r="AZ2748" s="7">
        <v>0</v>
      </c>
      <c r="BA2748" s="7">
        <v>860207.495</v>
      </c>
      <c r="BB2748" s="7">
        <v>380.98</v>
      </c>
      <c r="BC2748" s="7">
        <v>36.69</v>
      </c>
      <c r="BD2748" s="7">
        <v>3.22</v>
      </c>
      <c r="BE2748" s="7">
        <v>76593.75</v>
      </c>
      <c r="BF2748" s="7">
        <v>0</v>
      </c>
      <c r="BG2748" s="7">
        <v>1414654.9978670427</v>
      </c>
      <c r="BH2748" s="7">
        <v>83442</v>
      </c>
      <c r="BI2748" s="7">
        <v>583156</v>
      </c>
      <c r="BJ2748" s="7">
        <v>8999088.129999999</v>
      </c>
      <c r="BK2748" s="7">
        <v>5928779.1399999997</v>
      </c>
      <c r="BL2748" s="7">
        <v>2480160.6266666665</v>
      </c>
      <c r="BM2748" s="7">
        <v>7320914.7066666661</v>
      </c>
      <c r="BN2748" s="130">
        <v>0.85899999999999999</v>
      </c>
      <c r="BO2748" s="131">
        <v>3.5650692999999998E-3</v>
      </c>
      <c r="BP2748" s="161">
        <v>90678.688980589548</v>
      </c>
      <c r="BQ2748" s="162">
        <v>76160626</v>
      </c>
      <c r="BR2748" s="161">
        <v>1331712</v>
      </c>
      <c r="BS2748" s="163">
        <v>0</v>
      </c>
      <c r="BT2748" s="163">
        <v>0</v>
      </c>
      <c r="BU2748" s="161">
        <v>72231786.030000001</v>
      </c>
      <c r="BV2748" s="161">
        <v>9324799.5600000005</v>
      </c>
      <c r="BW2748" s="165">
        <v>50085569.909999996</v>
      </c>
      <c r="BX2748" s="161">
        <v>1331712</v>
      </c>
    </row>
    <row r="2749" spans="1:76" ht="14.45" x14ac:dyDescent="0.3">
      <c r="A2749" s="164" t="s">
        <v>2343</v>
      </c>
      <c r="B2749" s="6" t="s">
        <v>1164</v>
      </c>
      <c r="C2749" s="6" t="s">
        <v>37</v>
      </c>
      <c r="D2749" s="6"/>
      <c r="E2749" s="6"/>
      <c r="F2749" s="24" t="str">
        <f>+Tabela1[[#This Row],[WK]]&amp;Tabela1[[#This Row],[PK]]&amp;Tabela1[[#This Row],[GK]]</f>
        <v>3003</v>
      </c>
      <c r="G2749" s="6" t="s">
        <v>2604</v>
      </c>
      <c r="H2749" s="7">
        <v>4675601307.5337658</v>
      </c>
      <c r="I2749" s="8">
        <v>1.371</v>
      </c>
      <c r="J2749" s="7">
        <v>6410249392.6300001</v>
      </c>
      <c r="K2749" s="15">
        <v>0.02</v>
      </c>
      <c r="L2749" s="7">
        <v>128204987.85260001</v>
      </c>
      <c r="M2749" s="7">
        <v>78553104.852600008</v>
      </c>
      <c r="N2749" s="9">
        <v>1.5820770554180192</v>
      </c>
      <c r="O2749" s="7">
        <v>643424351</v>
      </c>
      <c r="P2749" s="8">
        <v>1.2949999999999999</v>
      </c>
      <c r="Q2749" s="7">
        <v>833234534</v>
      </c>
      <c r="R2749" s="8">
        <v>1.7000000000000001E-2</v>
      </c>
      <c r="S2749" s="7">
        <v>14164987.078000002</v>
      </c>
      <c r="T2749" s="7">
        <v>11916246.078000002</v>
      </c>
      <c r="U2749" s="9">
        <v>5.2990744945727419</v>
      </c>
      <c r="V2749" s="7">
        <v>90469350.930600017</v>
      </c>
      <c r="W2749" s="9">
        <v>1.7431264589535573</v>
      </c>
      <c r="X2749" s="7">
        <v>180798404.3660771</v>
      </c>
      <c r="Y2749" s="7">
        <v>24796738</v>
      </c>
      <c r="Z2749" s="7">
        <v>301711.30499999999</v>
      </c>
      <c r="AA2749" s="7">
        <v>3411678.0610771002</v>
      </c>
      <c r="AB2749" s="7">
        <v>152288277</v>
      </c>
      <c r="AC2749" s="7">
        <v>0</v>
      </c>
      <c r="AD2749" s="7">
        <v>90329053.435477078</v>
      </c>
      <c r="AE2749" s="7">
        <v>0</v>
      </c>
      <c r="AF2749" s="7">
        <v>128204987.85260001</v>
      </c>
      <c r="AG2749" s="7">
        <v>14164987.078000002</v>
      </c>
      <c r="AH2749" s="7">
        <v>90329053.435477078</v>
      </c>
      <c r="AI2749" s="7">
        <v>41520773</v>
      </c>
      <c r="AJ2749" s="7">
        <v>2381199</v>
      </c>
      <c r="AK2749" s="7">
        <v>14094287</v>
      </c>
      <c r="AL2749" s="7">
        <v>3877731</v>
      </c>
      <c r="AM2749" s="7">
        <v>1253750</v>
      </c>
      <c r="AN2749" s="7">
        <v>0</v>
      </c>
      <c r="AO2749" s="7">
        <v>0</v>
      </c>
      <c r="AP2749" s="7">
        <v>146180368</v>
      </c>
      <c r="AQ2749" s="7">
        <v>39783</v>
      </c>
      <c r="AR2749" s="7">
        <v>49651883</v>
      </c>
      <c r="AS2749" s="7">
        <v>2248741</v>
      </c>
      <c r="AT2749" s="7">
        <v>16542625</v>
      </c>
      <c r="AU2749" s="7">
        <v>4443625</v>
      </c>
      <c r="AV2749" s="7">
        <v>1277483</v>
      </c>
      <c r="AW2749" s="7">
        <v>0</v>
      </c>
      <c r="AX2749" s="7">
        <v>0</v>
      </c>
      <c r="AY2749" s="7">
        <v>150023415</v>
      </c>
      <c r="AZ2749" s="7">
        <v>19464</v>
      </c>
      <c r="BA2749" s="7">
        <v>301711.30499999999</v>
      </c>
      <c r="BB2749" s="7">
        <v>0</v>
      </c>
      <c r="BC2749" s="7">
        <v>27.99</v>
      </c>
      <c r="BD2749" s="7">
        <v>12580.52</v>
      </c>
      <c r="BE2749" s="7">
        <v>3386.77</v>
      </c>
      <c r="BF2749" s="7">
        <v>0</v>
      </c>
      <c r="BG2749" s="7">
        <v>2395616.0610771002</v>
      </c>
      <c r="BH2749" s="7">
        <v>141303</v>
      </c>
      <c r="BI2749" s="7">
        <v>1016062</v>
      </c>
      <c r="BJ2749" s="7">
        <v>15679572.926666666</v>
      </c>
      <c r="BK2749" s="7">
        <v>13707229.713333331</v>
      </c>
      <c r="BL2749" s="7">
        <v>1893784.8466666667</v>
      </c>
      <c r="BM2749" s="7">
        <v>4101803.16</v>
      </c>
      <c r="BN2749" s="130">
        <v>0.98499999999999999</v>
      </c>
      <c r="BO2749" s="131">
        <v>5.4249976000000002E-3</v>
      </c>
      <c r="BP2749" s="161">
        <v>137986.56472271527</v>
      </c>
      <c r="BQ2749" s="162">
        <v>152288277</v>
      </c>
      <c r="BR2749" s="161">
        <v>2333464</v>
      </c>
      <c r="BS2749" s="163">
        <v>0</v>
      </c>
      <c r="BT2749" s="163">
        <v>0</v>
      </c>
      <c r="BU2749" s="161">
        <v>128204987.84999999</v>
      </c>
      <c r="BV2749" s="161">
        <v>14164987.08</v>
      </c>
      <c r="BW2749" s="165">
        <v>90329053.439999998</v>
      </c>
      <c r="BX2749" s="161">
        <v>2333464</v>
      </c>
    </row>
    <row r="2750" spans="1:76" ht="14.45" x14ac:dyDescent="0.3">
      <c r="A2750" s="164" t="s">
        <v>2343</v>
      </c>
      <c r="B2750" s="6" t="s">
        <v>1164</v>
      </c>
      <c r="C2750" s="6" t="s">
        <v>39</v>
      </c>
      <c r="D2750" s="6"/>
      <c r="E2750" s="6"/>
      <c r="F2750" s="24" t="str">
        <f>+Tabela1[[#This Row],[WK]]&amp;Tabela1[[#This Row],[PK]]&amp;Tabela1[[#This Row],[GK]]</f>
        <v>3004</v>
      </c>
      <c r="G2750" s="6" t="s">
        <v>2605</v>
      </c>
      <c r="H2750" s="7">
        <v>2566480313.0646009</v>
      </c>
      <c r="I2750" s="8">
        <v>1.371</v>
      </c>
      <c r="J2750" s="7">
        <v>3518644509.2300005</v>
      </c>
      <c r="K2750" s="15">
        <v>0.02</v>
      </c>
      <c r="L2750" s="7">
        <v>70372890.184600011</v>
      </c>
      <c r="M2750" s="7">
        <v>39918319.184600011</v>
      </c>
      <c r="N2750" s="9">
        <v>1.3107496797311644</v>
      </c>
      <c r="O2750" s="7">
        <v>455759305</v>
      </c>
      <c r="P2750" s="8">
        <v>1.2949999999999999</v>
      </c>
      <c r="Q2750" s="7">
        <v>590208299</v>
      </c>
      <c r="R2750" s="8">
        <v>1.7000000000000001E-2</v>
      </c>
      <c r="S2750" s="7">
        <v>10033541.083000001</v>
      </c>
      <c r="T2750" s="7">
        <v>8029081.0830000006</v>
      </c>
      <c r="U2750" s="9">
        <v>4.0056080355806554</v>
      </c>
      <c r="V2750" s="7">
        <v>47947400.267600015</v>
      </c>
      <c r="W2750" s="9">
        <v>1.4771667172565939</v>
      </c>
      <c r="X2750" s="7">
        <v>74628446.548432082</v>
      </c>
      <c r="Y2750" s="7">
        <v>22616231</v>
      </c>
      <c r="Z2750" s="7">
        <v>1564.5</v>
      </c>
      <c r="AA2750" s="7">
        <v>2229205.0484320791</v>
      </c>
      <c r="AB2750" s="7">
        <v>49781446</v>
      </c>
      <c r="AC2750" s="7">
        <v>0</v>
      </c>
      <c r="AD2750" s="7">
        <v>26681046.280832071</v>
      </c>
      <c r="AE2750" s="7">
        <v>0</v>
      </c>
      <c r="AF2750" s="7">
        <v>70372890.184600011</v>
      </c>
      <c r="AG2750" s="7">
        <v>10033541.083000001</v>
      </c>
      <c r="AH2750" s="7">
        <v>26681046.280832071</v>
      </c>
      <c r="AI2750" s="7">
        <v>25467258</v>
      </c>
      <c r="AJ2750" s="7">
        <v>2171302</v>
      </c>
      <c r="AK2750" s="7">
        <v>3072720</v>
      </c>
      <c r="AL2750" s="7">
        <v>4216429</v>
      </c>
      <c r="AM2750" s="7">
        <v>1546841</v>
      </c>
      <c r="AN2750" s="7">
        <v>0</v>
      </c>
      <c r="AO2750" s="7">
        <v>0</v>
      </c>
      <c r="AP2750" s="7">
        <v>50176062</v>
      </c>
      <c r="AQ2750" s="7">
        <v>0</v>
      </c>
      <c r="AR2750" s="7">
        <v>30454571</v>
      </c>
      <c r="AS2750" s="7">
        <v>2004460</v>
      </c>
      <c r="AT2750" s="7">
        <v>3695943</v>
      </c>
      <c r="AU2750" s="7">
        <v>4899005</v>
      </c>
      <c r="AV2750" s="7">
        <v>1022761</v>
      </c>
      <c r="AW2750" s="7">
        <v>0</v>
      </c>
      <c r="AX2750" s="7">
        <v>0</v>
      </c>
      <c r="AY2750" s="7">
        <v>49008116</v>
      </c>
      <c r="AZ2750" s="7">
        <v>0</v>
      </c>
      <c r="BA2750" s="7">
        <v>1564.5</v>
      </c>
      <c r="BB2750" s="7">
        <v>0</v>
      </c>
      <c r="BC2750" s="7">
        <v>22.35</v>
      </c>
      <c r="BD2750" s="7">
        <v>0</v>
      </c>
      <c r="BE2750" s="7">
        <v>0</v>
      </c>
      <c r="BF2750" s="7">
        <v>0</v>
      </c>
      <c r="BG2750" s="7">
        <v>1246372.0484320794</v>
      </c>
      <c r="BH2750" s="7">
        <v>73516</v>
      </c>
      <c r="BI2750" s="7">
        <v>982833</v>
      </c>
      <c r="BJ2750" s="7">
        <v>15166820.770833332</v>
      </c>
      <c r="BK2750" s="7">
        <v>11642270.596666666</v>
      </c>
      <c r="BL2750" s="7">
        <v>2013747.4066666665</v>
      </c>
      <c r="BM2750" s="7">
        <v>10070705.883333335</v>
      </c>
      <c r="BN2750" s="130">
        <v>0.88800000000000001</v>
      </c>
      <c r="BO2750" s="131">
        <v>3.4007216E-3</v>
      </c>
      <c r="BP2750" s="161">
        <v>86498.452225627989</v>
      </c>
      <c r="BQ2750" s="162">
        <v>49781446</v>
      </c>
      <c r="BR2750" s="161">
        <v>1230083</v>
      </c>
      <c r="BS2750" s="163">
        <v>3694745.8684320822</v>
      </c>
      <c r="BT2750" s="163">
        <v>0</v>
      </c>
      <c r="BU2750" s="161">
        <v>70372890.180000007</v>
      </c>
      <c r="BV2750" s="161">
        <v>10033541.08</v>
      </c>
      <c r="BW2750" s="165">
        <v>22986300.41</v>
      </c>
      <c r="BX2750" s="161">
        <v>1230083</v>
      </c>
    </row>
    <row r="2751" spans="1:76" ht="14.45" x14ac:dyDescent="0.3">
      <c r="A2751" s="164" t="s">
        <v>2343</v>
      </c>
      <c r="B2751" s="6" t="s">
        <v>1164</v>
      </c>
      <c r="C2751" s="6" t="s">
        <v>42</v>
      </c>
      <c r="D2751" s="6"/>
      <c r="E2751" s="6"/>
      <c r="F2751" s="24" t="str">
        <f>+Tabela1[[#This Row],[WK]]&amp;Tabela1[[#This Row],[PK]]&amp;Tabela1[[#This Row],[GK]]</f>
        <v>3005</v>
      </c>
      <c r="G2751" s="6" t="s">
        <v>2463</v>
      </c>
      <c r="H2751" s="7">
        <v>1701027176.0630043</v>
      </c>
      <c r="I2751" s="8">
        <v>1.371</v>
      </c>
      <c r="J2751" s="7">
        <v>2332108258.3899999</v>
      </c>
      <c r="K2751" s="15">
        <v>0.02</v>
      </c>
      <c r="L2751" s="7">
        <v>46642165.167800002</v>
      </c>
      <c r="M2751" s="7">
        <v>28875505.167800002</v>
      </c>
      <c r="N2751" s="9">
        <v>1.6252635648906435</v>
      </c>
      <c r="O2751" s="7">
        <v>383805409</v>
      </c>
      <c r="P2751" s="8">
        <v>1.2949999999999999</v>
      </c>
      <c r="Q2751" s="7">
        <v>497028005</v>
      </c>
      <c r="R2751" s="8">
        <v>1.7000000000000001E-2</v>
      </c>
      <c r="S2751" s="7">
        <v>8449476.0850000009</v>
      </c>
      <c r="T2751" s="7">
        <v>7571136.0850000009</v>
      </c>
      <c r="U2751" s="9">
        <v>8.6198238552269064</v>
      </c>
      <c r="V2751" s="7">
        <v>36446641.252800003</v>
      </c>
      <c r="W2751" s="9">
        <v>1.9547675651810139</v>
      </c>
      <c r="X2751" s="7">
        <v>45217442.806387782</v>
      </c>
      <c r="Y2751" s="7">
        <v>0</v>
      </c>
      <c r="Z2751" s="7">
        <v>25119.360000000001</v>
      </c>
      <c r="AA2751" s="7">
        <v>1272539.4463877841</v>
      </c>
      <c r="AB2751" s="7">
        <v>34775360</v>
      </c>
      <c r="AC2751" s="7">
        <v>9144424</v>
      </c>
      <c r="AD2751" s="7">
        <v>9144424</v>
      </c>
      <c r="AE2751" s="7">
        <v>0</v>
      </c>
      <c r="AF2751" s="7">
        <v>46642165.167800002</v>
      </c>
      <c r="AG2751" s="7">
        <v>8449476.0850000009</v>
      </c>
      <c r="AH2751" s="7">
        <v>9144424</v>
      </c>
      <c r="AI2751" s="7">
        <v>14857149</v>
      </c>
      <c r="AJ2751" s="7">
        <v>749819</v>
      </c>
      <c r="AK2751" s="7">
        <v>5477570</v>
      </c>
      <c r="AL2751" s="7">
        <v>1950372</v>
      </c>
      <c r="AM2751" s="7">
        <v>1578005</v>
      </c>
      <c r="AN2751" s="7">
        <v>0</v>
      </c>
      <c r="AO2751" s="7">
        <v>0</v>
      </c>
      <c r="AP2751" s="7">
        <v>35111842</v>
      </c>
      <c r="AQ2751" s="7">
        <v>0</v>
      </c>
      <c r="AR2751" s="7">
        <v>17766660</v>
      </c>
      <c r="AS2751" s="7">
        <v>878340</v>
      </c>
      <c r="AT2751" s="7">
        <v>6299807</v>
      </c>
      <c r="AU2751" s="7">
        <v>2153023</v>
      </c>
      <c r="AV2751" s="7">
        <v>1209462</v>
      </c>
      <c r="AW2751" s="7">
        <v>0</v>
      </c>
      <c r="AX2751" s="7">
        <v>0</v>
      </c>
      <c r="AY2751" s="7">
        <v>34371379</v>
      </c>
      <c r="AZ2751" s="7">
        <v>0</v>
      </c>
      <c r="BA2751" s="7">
        <v>25119.360000000001</v>
      </c>
      <c r="BB2751" s="7">
        <v>0</v>
      </c>
      <c r="BC2751" s="7">
        <v>0</v>
      </c>
      <c r="BD2751" s="7">
        <v>0</v>
      </c>
      <c r="BE2751" s="7">
        <v>2392.3200000000002</v>
      </c>
      <c r="BF2751" s="7">
        <v>0</v>
      </c>
      <c r="BG2751" s="7">
        <v>874135.44638778421</v>
      </c>
      <c r="BH2751" s="7">
        <v>51560</v>
      </c>
      <c r="BI2751" s="7">
        <v>398404</v>
      </c>
      <c r="BJ2751" s="7">
        <v>6148038.9166666679</v>
      </c>
      <c r="BK2751" s="7">
        <v>1553787.0633333344</v>
      </c>
      <c r="BL2751" s="7">
        <v>3333089.1333333333</v>
      </c>
      <c r="BM2751" s="7">
        <v>11710829.146666666</v>
      </c>
      <c r="BN2751" s="130">
        <v>1.1379999999999999</v>
      </c>
      <c r="BO2751" s="131">
        <v>1.8175717000000001E-3</v>
      </c>
      <c r="BP2751" s="161">
        <v>46230.523153911774</v>
      </c>
      <c r="BQ2751" s="162">
        <v>34775360</v>
      </c>
      <c r="BR2751" s="161">
        <v>921394</v>
      </c>
      <c r="BS2751" s="163">
        <v>0</v>
      </c>
      <c r="BT2751" s="163">
        <v>4363999.3500000015</v>
      </c>
      <c r="BU2751" s="161">
        <v>46642165.170000002</v>
      </c>
      <c r="BV2751" s="161">
        <v>8449476.0899999999</v>
      </c>
      <c r="BW2751" s="165">
        <v>13508423.350000001</v>
      </c>
      <c r="BX2751" s="161">
        <v>921394</v>
      </c>
    </row>
    <row r="2752" spans="1:76" ht="14.45" x14ac:dyDescent="0.3">
      <c r="A2752" s="164" t="s">
        <v>2343</v>
      </c>
      <c r="B2752" s="6" t="s">
        <v>1164</v>
      </c>
      <c r="C2752" s="6" t="s">
        <v>44</v>
      </c>
      <c r="D2752" s="6"/>
      <c r="E2752" s="6"/>
      <c r="F2752" s="24" t="str">
        <f>+Tabela1[[#This Row],[WK]]&amp;Tabela1[[#This Row],[PK]]&amp;Tabela1[[#This Row],[GK]]</f>
        <v>3006</v>
      </c>
      <c r="G2752" s="6" t="s">
        <v>2606</v>
      </c>
      <c r="H2752" s="7">
        <v>2337908005.4090047</v>
      </c>
      <c r="I2752" s="8">
        <v>1.371</v>
      </c>
      <c r="J2752" s="7">
        <v>3205271875.4299994</v>
      </c>
      <c r="K2752" s="15">
        <v>0.02</v>
      </c>
      <c r="L2752" s="7">
        <v>64105437.508599989</v>
      </c>
      <c r="M2752" s="7">
        <v>38266910.508599989</v>
      </c>
      <c r="N2752" s="9">
        <v>1.4810020133345831</v>
      </c>
      <c r="O2752" s="7">
        <v>308570232</v>
      </c>
      <c r="P2752" s="8">
        <v>1.2949999999999999</v>
      </c>
      <c r="Q2752" s="7">
        <v>399598450</v>
      </c>
      <c r="R2752" s="8">
        <v>1.7000000000000001E-2</v>
      </c>
      <c r="S2752" s="7">
        <v>6793173.6500000004</v>
      </c>
      <c r="T2752" s="7">
        <v>5552830.6500000004</v>
      </c>
      <c r="U2752" s="9">
        <v>4.4768508791519768</v>
      </c>
      <c r="V2752" s="7">
        <v>43819741.158599988</v>
      </c>
      <c r="W2752" s="9">
        <v>1.6182263572519824</v>
      </c>
      <c r="X2752" s="7">
        <v>86579745.931516111</v>
      </c>
      <c r="Y2752" s="7">
        <v>13995363</v>
      </c>
      <c r="Z2752" s="7">
        <v>194287.66</v>
      </c>
      <c r="AA2752" s="7">
        <v>2266429.2715161191</v>
      </c>
      <c r="AB2752" s="7">
        <v>70123666</v>
      </c>
      <c r="AC2752" s="7">
        <v>0</v>
      </c>
      <c r="AD2752" s="7">
        <v>42760004.772916123</v>
      </c>
      <c r="AE2752" s="7">
        <v>0</v>
      </c>
      <c r="AF2752" s="7">
        <v>64105437.508599989</v>
      </c>
      <c r="AG2752" s="7">
        <v>6793173.6500000004</v>
      </c>
      <c r="AH2752" s="7">
        <v>42760004.772916123</v>
      </c>
      <c r="AI2752" s="7">
        <v>21607149</v>
      </c>
      <c r="AJ2752" s="7">
        <v>1328556</v>
      </c>
      <c r="AK2752" s="7">
        <v>5844448</v>
      </c>
      <c r="AL2752" s="7">
        <v>1962587</v>
      </c>
      <c r="AM2752" s="7">
        <v>1040645</v>
      </c>
      <c r="AN2752" s="7">
        <v>0</v>
      </c>
      <c r="AO2752" s="7">
        <v>0</v>
      </c>
      <c r="AP2752" s="7">
        <v>69819772</v>
      </c>
      <c r="AQ2752" s="7">
        <v>0</v>
      </c>
      <c r="AR2752" s="7">
        <v>25838527</v>
      </c>
      <c r="AS2752" s="7">
        <v>1240343</v>
      </c>
      <c r="AT2752" s="7">
        <v>6851793</v>
      </c>
      <c r="AU2752" s="7">
        <v>2303623</v>
      </c>
      <c r="AV2752" s="7">
        <v>1662691</v>
      </c>
      <c r="AW2752" s="7">
        <v>0</v>
      </c>
      <c r="AX2752" s="7">
        <v>0</v>
      </c>
      <c r="AY2752" s="7">
        <v>69484729</v>
      </c>
      <c r="AZ2752" s="7">
        <v>0</v>
      </c>
      <c r="BA2752" s="7">
        <v>194287.66</v>
      </c>
      <c r="BB2752" s="7">
        <v>0</v>
      </c>
      <c r="BC2752" s="7">
        <v>82.72</v>
      </c>
      <c r="BD2752" s="7">
        <v>8393.19</v>
      </c>
      <c r="BE2752" s="7">
        <v>1165.74</v>
      </c>
      <c r="BF2752" s="7">
        <v>0</v>
      </c>
      <c r="BG2752" s="7">
        <v>1182507.2715161191</v>
      </c>
      <c r="BH2752" s="7">
        <v>69749</v>
      </c>
      <c r="BI2752" s="7">
        <v>1083922</v>
      </c>
      <c r="BJ2752" s="7">
        <v>16726795.622500001</v>
      </c>
      <c r="BK2752" s="7">
        <v>12145080.846666668</v>
      </c>
      <c r="BL2752" s="7">
        <v>1047392.8433333334</v>
      </c>
      <c r="BM2752" s="7">
        <v>16232073.416666664</v>
      </c>
      <c r="BN2752" s="130">
        <v>0.96299999999999997</v>
      </c>
      <c r="BO2752" s="131">
        <v>2.7659923999999998E-3</v>
      </c>
      <c r="BP2752" s="161">
        <v>70353.910804478248</v>
      </c>
      <c r="BQ2752" s="162">
        <v>70123666</v>
      </c>
      <c r="BR2752" s="161">
        <v>1104128</v>
      </c>
      <c r="BS2752" s="163">
        <v>0</v>
      </c>
      <c r="BT2752" s="163">
        <v>0</v>
      </c>
      <c r="BU2752" s="161">
        <v>64105437.509999998</v>
      </c>
      <c r="BV2752" s="161">
        <v>6793173.6500000004</v>
      </c>
      <c r="BW2752" s="165">
        <v>42760004.770000003</v>
      </c>
      <c r="BX2752" s="161">
        <v>1104128</v>
      </c>
    </row>
    <row r="2753" spans="1:76" ht="14.45" x14ac:dyDescent="0.3">
      <c r="A2753" s="164" t="s">
        <v>2343</v>
      </c>
      <c r="B2753" s="6" t="s">
        <v>1164</v>
      </c>
      <c r="C2753" s="6" t="s">
        <v>51</v>
      </c>
      <c r="D2753" s="6"/>
      <c r="E2753" s="6"/>
      <c r="F2753" s="24" t="str">
        <f>+Tabela1[[#This Row],[WK]]&amp;Tabela1[[#This Row],[PK]]&amp;Tabela1[[#This Row],[GK]]</f>
        <v>3007</v>
      </c>
      <c r="G2753" s="6" t="s">
        <v>2607</v>
      </c>
      <c r="H2753" s="7">
        <v>2552538750.9323888</v>
      </c>
      <c r="I2753" s="8">
        <v>1.371</v>
      </c>
      <c r="J2753" s="7">
        <v>3499530627.54</v>
      </c>
      <c r="K2753" s="15">
        <v>0.02</v>
      </c>
      <c r="L2753" s="7">
        <v>69990612.550799996</v>
      </c>
      <c r="M2753" s="7">
        <v>39155741.550799996</v>
      </c>
      <c r="N2753" s="9">
        <v>1.2698526142950297</v>
      </c>
      <c r="O2753" s="7">
        <v>877594946</v>
      </c>
      <c r="P2753" s="8">
        <v>1.2949999999999999</v>
      </c>
      <c r="Q2753" s="7">
        <v>1136485453</v>
      </c>
      <c r="R2753" s="8">
        <v>1.7000000000000001E-2</v>
      </c>
      <c r="S2753" s="7">
        <v>19320252.701000001</v>
      </c>
      <c r="T2753" s="7">
        <v>17734933.701000001</v>
      </c>
      <c r="U2753" s="9">
        <v>11.18698110664163</v>
      </c>
      <c r="V2753" s="7">
        <v>56890675.251800001</v>
      </c>
      <c r="W2753" s="9">
        <v>1.7547915435350625</v>
      </c>
      <c r="X2753" s="7">
        <v>23038957.620152045</v>
      </c>
      <c r="Y2753" s="7">
        <v>0</v>
      </c>
      <c r="Z2753" s="7">
        <v>74627.875</v>
      </c>
      <c r="AA2753" s="7">
        <v>2359333.745152045</v>
      </c>
      <c r="AB2753" s="7">
        <v>20604996</v>
      </c>
      <c r="AC2753" s="7">
        <v>0</v>
      </c>
      <c r="AD2753" s="7">
        <v>0</v>
      </c>
      <c r="AE2753" s="7">
        <v>-8912887.0425000004</v>
      </c>
      <c r="AF2753" s="7">
        <v>61077725.508299991</v>
      </c>
      <c r="AG2753" s="7">
        <v>19320252.701000001</v>
      </c>
      <c r="AH2753" s="7">
        <v>0</v>
      </c>
      <c r="AI2753" s="7">
        <v>25785279</v>
      </c>
      <c r="AJ2753" s="7">
        <v>1113774</v>
      </c>
      <c r="AK2753" s="7">
        <v>6991634</v>
      </c>
      <c r="AL2753" s="7">
        <v>5356655</v>
      </c>
      <c r="AM2753" s="7">
        <v>1702337</v>
      </c>
      <c r="AN2753" s="7">
        <v>0</v>
      </c>
      <c r="AO2753" s="7">
        <v>0</v>
      </c>
      <c r="AP2753" s="7">
        <v>19840645</v>
      </c>
      <c r="AQ2753" s="7">
        <v>0</v>
      </c>
      <c r="AR2753" s="7">
        <v>30834871</v>
      </c>
      <c r="AS2753" s="7">
        <v>1585319</v>
      </c>
      <c r="AT2753" s="7">
        <v>7625030</v>
      </c>
      <c r="AU2753" s="7">
        <v>5888262</v>
      </c>
      <c r="AV2753" s="7">
        <v>1635861</v>
      </c>
      <c r="AW2753" s="7">
        <v>0</v>
      </c>
      <c r="AX2753" s="7">
        <v>0</v>
      </c>
      <c r="AY2753" s="7">
        <v>20283388</v>
      </c>
      <c r="AZ2753" s="7">
        <v>0</v>
      </c>
      <c r="BA2753" s="7">
        <v>74627.875</v>
      </c>
      <c r="BB2753" s="7">
        <v>0</v>
      </c>
      <c r="BC2753" s="7">
        <v>21.28</v>
      </c>
      <c r="BD2753" s="7">
        <v>2418.31</v>
      </c>
      <c r="BE2753" s="7">
        <v>2128.9299999999998</v>
      </c>
      <c r="BF2753" s="7">
        <v>0</v>
      </c>
      <c r="BG2753" s="7">
        <v>1393852.7451520453</v>
      </c>
      <c r="BH2753" s="7">
        <v>82215</v>
      </c>
      <c r="BI2753" s="7">
        <v>965481</v>
      </c>
      <c r="BJ2753" s="7">
        <v>14899029.444999998</v>
      </c>
      <c r="BK2753" s="7">
        <v>6232308.9799999986</v>
      </c>
      <c r="BL2753" s="7">
        <v>9603106.5200000014</v>
      </c>
      <c r="BM2753" s="7">
        <v>15460668.819999998</v>
      </c>
      <c r="BN2753" s="130">
        <v>1.383</v>
      </c>
      <c r="BO2753" s="131">
        <v>2.2441101000000001E-3</v>
      </c>
      <c r="BP2753" s="161">
        <v>61661.25</v>
      </c>
      <c r="BQ2753" s="162">
        <v>20604996</v>
      </c>
      <c r="BR2753" s="161">
        <v>1237966</v>
      </c>
      <c r="BS2753" s="163">
        <v>3016397.5692999968</v>
      </c>
      <c r="BT2753" s="163">
        <v>0</v>
      </c>
      <c r="BU2753" s="161">
        <v>58061327.939999998</v>
      </c>
      <c r="BV2753" s="161">
        <v>19320252.699999999</v>
      </c>
      <c r="BW2753" s="165">
        <v>0</v>
      </c>
      <c r="BX2753" s="161">
        <v>1237966</v>
      </c>
    </row>
    <row r="2754" spans="1:76" ht="14.45" x14ac:dyDescent="0.3">
      <c r="A2754" s="164" t="s">
        <v>2343</v>
      </c>
      <c r="B2754" s="6" t="s">
        <v>1164</v>
      </c>
      <c r="C2754" s="6" t="s">
        <v>75</v>
      </c>
      <c r="D2754" s="6"/>
      <c r="E2754" s="6"/>
      <c r="F2754" s="24" t="str">
        <f>+Tabela1[[#This Row],[WK]]&amp;Tabela1[[#This Row],[PK]]&amp;Tabela1[[#This Row],[GK]]</f>
        <v>3008</v>
      </c>
      <c r="G2754" s="6" t="s">
        <v>2608</v>
      </c>
      <c r="H2754" s="7">
        <v>2294501789.2880001</v>
      </c>
      <c r="I2754" s="8">
        <v>1.371</v>
      </c>
      <c r="J2754" s="7">
        <v>3145761953.0999999</v>
      </c>
      <c r="K2754" s="15">
        <v>0.02</v>
      </c>
      <c r="L2754" s="7">
        <v>62915239.061999999</v>
      </c>
      <c r="M2754" s="7">
        <v>27575949.061999999</v>
      </c>
      <c r="N2754" s="9">
        <v>0.78031983840082808</v>
      </c>
      <c r="O2754" s="7">
        <v>405350559</v>
      </c>
      <c r="P2754" s="8">
        <v>1.2949999999999999</v>
      </c>
      <c r="Q2754" s="7">
        <v>524928974</v>
      </c>
      <c r="R2754" s="8">
        <v>1.7000000000000001E-2</v>
      </c>
      <c r="S2754" s="7">
        <v>8923792.5580000002</v>
      </c>
      <c r="T2754" s="7">
        <v>7735821.5580000002</v>
      </c>
      <c r="U2754" s="9">
        <v>6.511793265997234</v>
      </c>
      <c r="V2754" s="7">
        <v>35311770.620000005</v>
      </c>
      <c r="W2754" s="9">
        <v>0.96672374695710162</v>
      </c>
      <c r="X2754" s="7">
        <v>42452713.886984311</v>
      </c>
      <c r="Y2754" s="7">
        <v>0</v>
      </c>
      <c r="Z2754" s="7">
        <v>47288.255000000005</v>
      </c>
      <c r="AA2754" s="7">
        <v>2373109.6319843102</v>
      </c>
      <c r="AB2754" s="7">
        <v>40032316</v>
      </c>
      <c r="AC2754" s="7">
        <v>0</v>
      </c>
      <c r="AD2754" s="7">
        <v>7140943.2669843119</v>
      </c>
      <c r="AE2754" s="7">
        <v>-326891.63876117609</v>
      </c>
      <c r="AF2754" s="7">
        <v>62915239.061999999</v>
      </c>
      <c r="AG2754" s="7">
        <v>8923792.5580000002</v>
      </c>
      <c r="AH2754" s="7">
        <v>6814051.6282231361</v>
      </c>
      <c r="AI2754" s="7">
        <v>29552044</v>
      </c>
      <c r="AJ2754" s="7">
        <v>894832</v>
      </c>
      <c r="AK2754" s="7">
        <v>0</v>
      </c>
      <c r="AL2754" s="7">
        <v>2433367</v>
      </c>
      <c r="AM2754" s="7">
        <v>1918468</v>
      </c>
      <c r="AN2754" s="7">
        <v>0</v>
      </c>
      <c r="AO2754" s="7">
        <v>-3979936</v>
      </c>
      <c r="AP2754" s="7">
        <v>40178649</v>
      </c>
      <c r="AQ2754" s="7">
        <v>0</v>
      </c>
      <c r="AR2754" s="7">
        <v>35339290</v>
      </c>
      <c r="AS2754" s="7">
        <v>1187971</v>
      </c>
      <c r="AT2754" s="7">
        <v>0</v>
      </c>
      <c r="AU2754" s="7">
        <v>3276048</v>
      </c>
      <c r="AV2754" s="7">
        <v>2169032</v>
      </c>
      <c r="AW2754" s="7">
        <v>0</v>
      </c>
      <c r="AX2754" s="7">
        <v>-5269285</v>
      </c>
      <c r="AY2754" s="7">
        <v>39597128</v>
      </c>
      <c r="AZ2754" s="7">
        <v>0</v>
      </c>
      <c r="BA2754" s="7">
        <v>47288.255000000005</v>
      </c>
      <c r="BB2754" s="7">
        <v>0</v>
      </c>
      <c r="BC2754" s="7">
        <v>18.29</v>
      </c>
      <c r="BD2754" s="7">
        <v>2136.3000000000002</v>
      </c>
      <c r="BE2754" s="7">
        <v>109.11</v>
      </c>
      <c r="BF2754" s="7">
        <v>0</v>
      </c>
      <c r="BG2754" s="7">
        <v>948121.63198430999</v>
      </c>
      <c r="BH2754" s="7">
        <v>55924</v>
      </c>
      <c r="BI2754" s="7">
        <v>1424988</v>
      </c>
      <c r="BJ2754" s="7">
        <v>21990037.870833337</v>
      </c>
      <c r="BK2754" s="7">
        <v>16343458.126666673</v>
      </c>
      <c r="BL2754" s="7">
        <v>404161.70999999996</v>
      </c>
      <c r="BM2754" s="7">
        <v>21777995.556666665</v>
      </c>
      <c r="BN2754" s="130">
        <v>1.5029999999999999</v>
      </c>
      <c r="BO2754" s="131">
        <v>1.7947041999999999E-3</v>
      </c>
      <c r="BP2754" s="161">
        <v>45648.881268143559</v>
      </c>
      <c r="BQ2754" s="162">
        <v>40032316</v>
      </c>
      <c r="BR2754" s="161">
        <v>1131158</v>
      </c>
      <c r="BS2754" s="163">
        <v>0</v>
      </c>
      <c r="BT2754" s="163">
        <v>3778258.7517768592</v>
      </c>
      <c r="BU2754" s="161">
        <v>62915239.060000002</v>
      </c>
      <c r="BV2754" s="161">
        <v>8923792.5600000005</v>
      </c>
      <c r="BW2754" s="165">
        <v>10592310.381776858</v>
      </c>
      <c r="BX2754" s="161">
        <v>1131158</v>
      </c>
    </row>
    <row r="2755" spans="1:76" ht="14.45" x14ac:dyDescent="0.3">
      <c r="A2755" s="164" t="s">
        <v>2343</v>
      </c>
      <c r="B2755" s="6" t="s">
        <v>1164</v>
      </c>
      <c r="C2755" s="6" t="s">
        <v>77</v>
      </c>
      <c r="D2755" s="6"/>
      <c r="E2755" s="6"/>
      <c r="F2755" s="24" t="str">
        <f>+Tabela1[[#This Row],[WK]]&amp;Tabela1[[#This Row],[PK]]&amp;Tabela1[[#This Row],[GK]]</f>
        <v>3009</v>
      </c>
      <c r="G2755" s="6" t="s">
        <v>2609</v>
      </c>
      <c r="H2755" s="7">
        <v>2425986580.1473927</v>
      </c>
      <c r="I2755" s="8">
        <v>1.371</v>
      </c>
      <c r="J2755" s="7">
        <v>3326027601.3800006</v>
      </c>
      <c r="K2755" s="15">
        <v>0.02</v>
      </c>
      <c r="L2755" s="7">
        <v>66520552.027600013</v>
      </c>
      <c r="M2755" s="7">
        <v>42266231.027600013</v>
      </c>
      <c r="N2755" s="9">
        <v>1.7426268510093526</v>
      </c>
      <c r="O2755" s="7">
        <v>348116177</v>
      </c>
      <c r="P2755" s="8">
        <v>1.2949999999999999</v>
      </c>
      <c r="Q2755" s="7">
        <v>450810450</v>
      </c>
      <c r="R2755" s="8">
        <v>1.7000000000000001E-2</v>
      </c>
      <c r="S2755" s="7">
        <v>7663777.6500000004</v>
      </c>
      <c r="T2755" s="7">
        <v>6293609.6500000004</v>
      </c>
      <c r="U2755" s="9">
        <v>4.5933123894296175</v>
      </c>
      <c r="V2755" s="7">
        <v>48559840.677600011</v>
      </c>
      <c r="W2755" s="9">
        <v>1.8950559629735451</v>
      </c>
      <c r="X2755" s="7">
        <v>86738539.633880526</v>
      </c>
      <c r="Y2755" s="7">
        <v>23339105</v>
      </c>
      <c r="Z2755" s="7">
        <v>126274.68000000001</v>
      </c>
      <c r="AA2755" s="7">
        <v>2123842.9538805317</v>
      </c>
      <c r="AB2755" s="7">
        <v>61149317</v>
      </c>
      <c r="AC2755" s="7">
        <v>0</v>
      </c>
      <c r="AD2755" s="7">
        <v>38178698.956280515</v>
      </c>
      <c r="AE2755" s="7">
        <v>0</v>
      </c>
      <c r="AF2755" s="7">
        <v>66520552.027600013</v>
      </c>
      <c r="AG2755" s="7">
        <v>7663777.6500000004</v>
      </c>
      <c r="AH2755" s="7">
        <v>38178698.956280515</v>
      </c>
      <c r="AI2755" s="7">
        <v>20282375</v>
      </c>
      <c r="AJ2755" s="7">
        <v>1178337</v>
      </c>
      <c r="AK2755" s="7">
        <v>11735782</v>
      </c>
      <c r="AL2755" s="7">
        <v>3511515</v>
      </c>
      <c r="AM2755" s="7">
        <v>1471639</v>
      </c>
      <c r="AN2755" s="7">
        <v>0</v>
      </c>
      <c r="AO2755" s="7">
        <v>0</v>
      </c>
      <c r="AP2755" s="7">
        <v>60318849</v>
      </c>
      <c r="AQ2755" s="7">
        <v>0</v>
      </c>
      <c r="AR2755" s="7">
        <v>24254321</v>
      </c>
      <c r="AS2755" s="7">
        <v>1370168</v>
      </c>
      <c r="AT2755" s="7">
        <v>13448677</v>
      </c>
      <c r="AU2755" s="7">
        <v>3992140</v>
      </c>
      <c r="AV2755" s="7">
        <v>737381</v>
      </c>
      <c r="AW2755" s="7">
        <v>0</v>
      </c>
      <c r="AX2755" s="7">
        <v>0</v>
      </c>
      <c r="AY2755" s="7">
        <v>60181936</v>
      </c>
      <c r="AZ2755" s="7">
        <v>4866</v>
      </c>
      <c r="BA2755" s="7">
        <v>126274.68000000001</v>
      </c>
      <c r="BB2755" s="7">
        <v>0</v>
      </c>
      <c r="BC2755" s="7">
        <v>54.21</v>
      </c>
      <c r="BD2755" s="7">
        <v>0.01</v>
      </c>
      <c r="BE2755" s="7">
        <v>11664.74</v>
      </c>
      <c r="BF2755" s="7">
        <v>0</v>
      </c>
      <c r="BG2755" s="7">
        <v>1382781.9538805317</v>
      </c>
      <c r="BH2755" s="7">
        <v>81562</v>
      </c>
      <c r="BI2755" s="7">
        <v>741061</v>
      </c>
      <c r="BJ2755" s="7">
        <v>11435869.518333333</v>
      </c>
      <c r="BK2755" s="7">
        <v>8226054.6866666656</v>
      </c>
      <c r="BL2755" s="7">
        <v>201584.97666666665</v>
      </c>
      <c r="BM2755" s="7">
        <v>12436089.373333333</v>
      </c>
      <c r="BN2755" s="130">
        <v>0.86099999999999999</v>
      </c>
      <c r="BO2755" s="131">
        <v>3.2343087999999998E-3</v>
      </c>
      <c r="BP2755" s="161">
        <v>82265.68737850606</v>
      </c>
      <c r="BQ2755" s="162">
        <v>61149317</v>
      </c>
      <c r="BR2755" s="161">
        <v>1381740</v>
      </c>
      <c r="BS2755" s="163">
        <v>0</v>
      </c>
      <c r="BT2755" s="163">
        <v>0</v>
      </c>
      <c r="BU2755" s="161">
        <v>66520552.030000001</v>
      </c>
      <c r="BV2755" s="161">
        <v>7663777.6500000004</v>
      </c>
      <c r="BW2755" s="165">
        <v>38178698.960000001</v>
      </c>
      <c r="BX2755" s="161">
        <v>1381740</v>
      </c>
    </row>
    <row r="2756" spans="1:76" ht="14.45" x14ac:dyDescent="0.3">
      <c r="A2756" s="164" t="s">
        <v>2343</v>
      </c>
      <c r="B2756" s="6" t="s">
        <v>1164</v>
      </c>
      <c r="C2756" s="6" t="s">
        <v>90</v>
      </c>
      <c r="D2756" s="6"/>
      <c r="E2756" s="6"/>
      <c r="F2756" s="24" t="str">
        <f>+Tabela1[[#This Row],[WK]]&amp;Tabela1[[#This Row],[PK]]&amp;Tabela1[[#This Row],[GK]]</f>
        <v>3010</v>
      </c>
      <c r="G2756" s="6" t="s">
        <v>2610</v>
      </c>
      <c r="H2756" s="7">
        <v>3640905455.1097851</v>
      </c>
      <c r="I2756" s="8">
        <v>1.371</v>
      </c>
      <c r="J2756" s="7">
        <v>4991681378.9599991</v>
      </c>
      <c r="K2756" s="15">
        <v>0.02</v>
      </c>
      <c r="L2756" s="7">
        <v>99833627.579199985</v>
      </c>
      <c r="M2756" s="7">
        <v>63173280.579199985</v>
      </c>
      <c r="N2756" s="9">
        <v>1.7232046543149191</v>
      </c>
      <c r="O2756" s="7">
        <v>381719665</v>
      </c>
      <c r="P2756" s="8">
        <v>1.2949999999999999</v>
      </c>
      <c r="Q2756" s="7">
        <v>494326965</v>
      </c>
      <c r="R2756" s="8">
        <v>1.7000000000000001E-2</v>
      </c>
      <c r="S2756" s="7">
        <v>8403558.4050000012</v>
      </c>
      <c r="T2756" s="7">
        <v>6896673.4050000012</v>
      </c>
      <c r="U2756" s="9">
        <v>4.5767748733314093</v>
      </c>
      <c r="V2756" s="7">
        <v>70069953.984199986</v>
      </c>
      <c r="W2756" s="9">
        <v>1.8358667975765177</v>
      </c>
      <c r="X2756" s="7">
        <v>92982390.17744118</v>
      </c>
      <c r="Y2756" s="7">
        <v>20614001</v>
      </c>
      <c r="Z2756" s="7">
        <v>427261.58999999997</v>
      </c>
      <c r="AA2756" s="7">
        <v>3578325.5874411752</v>
      </c>
      <c r="AB2756" s="7">
        <v>46414802</v>
      </c>
      <c r="AC2756" s="7">
        <v>21948000</v>
      </c>
      <c r="AD2756" s="7">
        <v>22912436.193241194</v>
      </c>
      <c r="AE2756" s="7">
        <v>0</v>
      </c>
      <c r="AF2756" s="7">
        <v>99833627.579199985</v>
      </c>
      <c r="AG2756" s="7">
        <v>8403558.4050000012</v>
      </c>
      <c r="AH2756" s="7">
        <v>22912436.193241194</v>
      </c>
      <c r="AI2756" s="7">
        <v>30656762</v>
      </c>
      <c r="AJ2756" s="7">
        <v>1143538</v>
      </c>
      <c r="AK2756" s="7">
        <v>31802028</v>
      </c>
      <c r="AL2756" s="7">
        <v>4554433</v>
      </c>
      <c r="AM2756" s="7">
        <v>1474638</v>
      </c>
      <c r="AN2756" s="7">
        <v>0</v>
      </c>
      <c r="AO2756" s="7">
        <v>0</v>
      </c>
      <c r="AP2756" s="7">
        <v>44621415</v>
      </c>
      <c r="AQ2756" s="7">
        <v>15913</v>
      </c>
      <c r="AR2756" s="7">
        <v>36660347</v>
      </c>
      <c r="AS2756" s="7">
        <v>1506885</v>
      </c>
      <c r="AT2756" s="7">
        <v>32505647</v>
      </c>
      <c r="AU2756" s="7">
        <v>5465091</v>
      </c>
      <c r="AV2756" s="7">
        <v>1164782</v>
      </c>
      <c r="AW2756" s="7">
        <v>0</v>
      </c>
      <c r="AX2756" s="7">
        <v>0</v>
      </c>
      <c r="AY2756" s="7">
        <v>45647294</v>
      </c>
      <c r="AZ2756" s="7">
        <v>8110</v>
      </c>
      <c r="BA2756" s="7">
        <v>427261.58999999997</v>
      </c>
      <c r="BB2756" s="7">
        <v>0</v>
      </c>
      <c r="BC2756" s="7">
        <v>694.35</v>
      </c>
      <c r="BD2756" s="7">
        <v>6646.13</v>
      </c>
      <c r="BE2756" s="7">
        <v>22770.32</v>
      </c>
      <c r="BF2756" s="7">
        <v>0</v>
      </c>
      <c r="BG2756" s="7">
        <v>2184270.5874411752</v>
      </c>
      <c r="BH2756" s="7">
        <v>128837</v>
      </c>
      <c r="BI2756" s="7">
        <v>1394055</v>
      </c>
      <c r="BJ2756" s="7">
        <v>21512699.174166664</v>
      </c>
      <c r="BK2756" s="7">
        <v>16782589.583333328</v>
      </c>
      <c r="BL2756" s="7">
        <v>1258395.4666666668</v>
      </c>
      <c r="BM2756" s="7">
        <v>16403647.430000003</v>
      </c>
      <c r="BN2756" s="130">
        <v>0.96899999999999997</v>
      </c>
      <c r="BO2756" s="131">
        <v>4.1933016000000002E-3</v>
      </c>
      <c r="BP2756" s="161">
        <v>106657.97977925476</v>
      </c>
      <c r="BQ2756" s="162">
        <v>46414802</v>
      </c>
      <c r="BR2756" s="161">
        <v>6892955</v>
      </c>
      <c r="BS2756" s="163">
        <v>0</v>
      </c>
      <c r="BT2756" s="163">
        <v>4701488.8225588202</v>
      </c>
      <c r="BU2756" s="161">
        <v>99833627.579999998</v>
      </c>
      <c r="BV2756" s="161">
        <v>8403558.4100000001</v>
      </c>
      <c r="BW2756" s="165">
        <v>27613925.012558822</v>
      </c>
      <c r="BX2756" s="161">
        <v>6892955</v>
      </c>
    </row>
    <row r="2757" spans="1:76" ht="14.45" x14ac:dyDescent="0.3">
      <c r="A2757" s="164" t="s">
        <v>2343</v>
      </c>
      <c r="B2757" s="6" t="s">
        <v>1164</v>
      </c>
      <c r="C2757" s="6" t="s">
        <v>92</v>
      </c>
      <c r="D2757" s="6"/>
      <c r="E2757" s="6"/>
      <c r="F2757" s="24" t="str">
        <f>+Tabela1[[#This Row],[WK]]&amp;Tabela1[[#This Row],[PK]]&amp;Tabela1[[#This Row],[GK]]</f>
        <v>3011</v>
      </c>
      <c r="G2757" s="6" t="s">
        <v>2611</v>
      </c>
      <c r="H2757" s="7">
        <v>2723891731.6828032</v>
      </c>
      <c r="I2757" s="8">
        <v>1.371</v>
      </c>
      <c r="J2757" s="7">
        <v>3734455564.1399999</v>
      </c>
      <c r="K2757" s="15">
        <v>0.02</v>
      </c>
      <c r="L2757" s="7">
        <v>74689111.282800004</v>
      </c>
      <c r="M2757" s="7">
        <v>45459023.282800004</v>
      </c>
      <c r="N2757" s="9">
        <v>1.5552133569628666</v>
      </c>
      <c r="O2757" s="7">
        <v>338151036</v>
      </c>
      <c r="P2757" s="8">
        <v>1.2949999999999999</v>
      </c>
      <c r="Q2757" s="7">
        <v>437905592</v>
      </c>
      <c r="R2757" s="8">
        <v>1.7000000000000001E-2</v>
      </c>
      <c r="S2757" s="7">
        <v>7444395.0640000002</v>
      </c>
      <c r="T2757" s="7">
        <v>6083850.0640000002</v>
      </c>
      <c r="U2757" s="9">
        <v>4.4716272258543457</v>
      </c>
      <c r="V2757" s="7">
        <v>51542873.346799999</v>
      </c>
      <c r="W2757" s="9">
        <v>1.6849233994863722</v>
      </c>
      <c r="X2757" s="7">
        <v>49577637.274287745</v>
      </c>
      <c r="Y2757" s="7">
        <v>0</v>
      </c>
      <c r="Z2757" s="7">
        <v>381234.42</v>
      </c>
      <c r="AA2757" s="7">
        <v>2082438.8542877438</v>
      </c>
      <c r="AB2757" s="7">
        <v>42837408</v>
      </c>
      <c r="AC2757" s="7">
        <v>4276556</v>
      </c>
      <c r="AD2757" s="7">
        <v>4276556</v>
      </c>
      <c r="AE2757" s="7">
        <v>0</v>
      </c>
      <c r="AF2757" s="7">
        <v>74689111.282800004</v>
      </c>
      <c r="AG2757" s="7">
        <v>7444395.0640000002</v>
      </c>
      <c r="AH2757" s="7">
        <v>4276556</v>
      </c>
      <c r="AI2757" s="7">
        <v>24443299</v>
      </c>
      <c r="AJ2757" s="7">
        <v>1392359</v>
      </c>
      <c r="AK2757" s="7">
        <v>6020328</v>
      </c>
      <c r="AL2757" s="7">
        <v>2656748</v>
      </c>
      <c r="AM2757" s="7">
        <v>1010942</v>
      </c>
      <c r="AN2757" s="7">
        <v>0</v>
      </c>
      <c r="AO2757" s="7">
        <v>0</v>
      </c>
      <c r="AP2757" s="7">
        <v>42382340</v>
      </c>
      <c r="AQ2757" s="7">
        <v>0</v>
      </c>
      <c r="AR2757" s="7">
        <v>29230088</v>
      </c>
      <c r="AS2757" s="7">
        <v>1360545</v>
      </c>
      <c r="AT2757" s="7">
        <v>7043965</v>
      </c>
      <c r="AU2757" s="7">
        <v>2823647</v>
      </c>
      <c r="AV2757" s="7">
        <v>1416260</v>
      </c>
      <c r="AW2757" s="7">
        <v>0</v>
      </c>
      <c r="AX2757" s="7">
        <v>0</v>
      </c>
      <c r="AY2757" s="7">
        <v>42173559</v>
      </c>
      <c r="AZ2757" s="7">
        <v>0</v>
      </c>
      <c r="BA2757" s="7">
        <v>381234.42</v>
      </c>
      <c r="BB2757" s="7">
        <v>0</v>
      </c>
      <c r="BC2757" s="7">
        <v>3.66</v>
      </c>
      <c r="BD2757" s="7">
        <v>17064.57</v>
      </c>
      <c r="BE2757" s="7">
        <v>2154.5</v>
      </c>
      <c r="BF2757" s="7">
        <v>0</v>
      </c>
      <c r="BG2757" s="7">
        <v>1309490.8542877438</v>
      </c>
      <c r="BH2757" s="7">
        <v>77239</v>
      </c>
      <c r="BI2757" s="7">
        <v>772948</v>
      </c>
      <c r="BJ2757" s="7">
        <v>11927932.866666671</v>
      </c>
      <c r="BK2757" s="7">
        <v>7775449.0233333372</v>
      </c>
      <c r="BL2757" s="7">
        <v>1473723.1700000002</v>
      </c>
      <c r="BM2757" s="7">
        <v>13662489.033333331</v>
      </c>
      <c r="BN2757" s="130">
        <v>1.0620000000000001</v>
      </c>
      <c r="BO2757" s="131">
        <v>2.9043011999999998E-3</v>
      </c>
      <c r="BP2757" s="161">
        <v>73871.839839849898</v>
      </c>
      <c r="BQ2757" s="162">
        <v>42837408</v>
      </c>
      <c r="BR2757" s="161">
        <v>1506453</v>
      </c>
      <c r="BS2757" s="163">
        <v>0</v>
      </c>
      <c r="BT2757" s="163">
        <v>4144454.6532000005</v>
      </c>
      <c r="BU2757" s="161">
        <v>74689111.280000001</v>
      </c>
      <c r="BV2757" s="161">
        <v>7444395.0599999996</v>
      </c>
      <c r="BW2757" s="165">
        <v>8421010.6532000005</v>
      </c>
      <c r="BX2757" s="161">
        <v>1506453</v>
      </c>
    </row>
    <row r="2758" spans="1:76" ht="14.45" x14ac:dyDescent="0.3">
      <c r="A2758" s="164" t="s">
        <v>2343</v>
      </c>
      <c r="B2758" s="6" t="s">
        <v>1164</v>
      </c>
      <c r="C2758" s="6" t="s">
        <v>93</v>
      </c>
      <c r="D2758" s="6"/>
      <c r="E2758" s="6"/>
      <c r="F2758" s="24" t="str">
        <f>+Tabela1[[#This Row],[WK]]&amp;Tabela1[[#This Row],[PK]]&amp;Tabela1[[#This Row],[GK]]</f>
        <v>3012</v>
      </c>
      <c r="G2758" s="6" t="s">
        <v>2612</v>
      </c>
      <c r="H2758" s="7">
        <v>2458609702.841207</v>
      </c>
      <c r="I2758" s="8">
        <v>1.371</v>
      </c>
      <c r="J2758" s="7">
        <v>3370753902.5800004</v>
      </c>
      <c r="K2758" s="15">
        <v>0.02</v>
      </c>
      <c r="L2758" s="7">
        <v>67415078.051600009</v>
      </c>
      <c r="M2758" s="7">
        <v>42064522.051600009</v>
      </c>
      <c r="N2758" s="9">
        <v>1.6593135886881538</v>
      </c>
      <c r="O2758" s="7">
        <v>788205138</v>
      </c>
      <c r="P2758" s="8">
        <v>1.2949999999999999</v>
      </c>
      <c r="Q2758" s="7">
        <v>1020725653</v>
      </c>
      <c r="R2758" s="8">
        <v>1.7000000000000001E-2</v>
      </c>
      <c r="S2758" s="7">
        <v>17352336.101</v>
      </c>
      <c r="T2758" s="7">
        <v>14791162.101</v>
      </c>
      <c r="U2758" s="9">
        <v>5.7751492483525135</v>
      </c>
      <c r="V2758" s="7">
        <v>56855684.152600005</v>
      </c>
      <c r="W2758" s="9">
        <v>2.0369817332211224</v>
      </c>
      <c r="X2758" s="7">
        <v>94170400.000860766</v>
      </c>
      <c r="Y2758" s="7">
        <v>0</v>
      </c>
      <c r="Z2758" s="7">
        <v>192546.935</v>
      </c>
      <c r="AA2758" s="7">
        <v>2038066.0658607709</v>
      </c>
      <c r="AB2758" s="7">
        <v>79042554</v>
      </c>
      <c r="AC2758" s="7">
        <v>12897233</v>
      </c>
      <c r="AD2758" s="7">
        <v>37314715.84826076</v>
      </c>
      <c r="AE2758" s="7">
        <v>0</v>
      </c>
      <c r="AF2758" s="7">
        <v>67415078.051600009</v>
      </c>
      <c r="AG2758" s="7">
        <v>17352336.101</v>
      </c>
      <c r="AH2758" s="7">
        <v>37314715.84826076</v>
      </c>
      <c r="AI2758" s="7">
        <v>21199089</v>
      </c>
      <c r="AJ2758" s="7">
        <v>2265419</v>
      </c>
      <c r="AK2758" s="7">
        <v>7365551</v>
      </c>
      <c r="AL2758" s="7">
        <v>3922921</v>
      </c>
      <c r="AM2758" s="7">
        <v>1485158</v>
      </c>
      <c r="AN2758" s="7">
        <v>0</v>
      </c>
      <c r="AO2758" s="7">
        <v>0</v>
      </c>
      <c r="AP2758" s="7">
        <v>78453934</v>
      </c>
      <c r="AQ2758" s="7">
        <v>0</v>
      </c>
      <c r="AR2758" s="7">
        <v>25350556</v>
      </c>
      <c r="AS2758" s="7">
        <v>2561174</v>
      </c>
      <c r="AT2758" s="7">
        <v>8417150</v>
      </c>
      <c r="AU2758" s="7">
        <v>4411262</v>
      </c>
      <c r="AV2758" s="7">
        <v>989334</v>
      </c>
      <c r="AW2758" s="7">
        <v>0</v>
      </c>
      <c r="AX2758" s="7">
        <v>0</v>
      </c>
      <c r="AY2758" s="7">
        <v>77816736</v>
      </c>
      <c r="AZ2758" s="7">
        <v>0</v>
      </c>
      <c r="BA2758" s="7">
        <v>192546.935</v>
      </c>
      <c r="BB2758" s="7">
        <v>0</v>
      </c>
      <c r="BC2758" s="7">
        <v>106.61</v>
      </c>
      <c r="BD2758" s="7">
        <v>0</v>
      </c>
      <c r="BE2758" s="7">
        <v>17627.07</v>
      </c>
      <c r="BF2758" s="7">
        <v>0</v>
      </c>
      <c r="BG2758" s="7">
        <v>1270192.0658607709</v>
      </c>
      <c r="BH2758" s="7">
        <v>74921</v>
      </c>
      <c r="BI2758" s="7">
        <v>767874</v>
      </c>
      <c r="BJ2758" s="7">
        <v>11849614.386666667</v>
      </c>
      <c r="BK2758" s="7">
        <v>7805544.1833333336</v>
      </c>
      <c r="BL2758" s="7">
        <v>1639356.0233333334</v>
      </c>
      <c r="BM2758" s="7">
        <v>12897568.766666666</v>
      </c>
      <c r="BN2758" s="130">
        <v>1.099</v>
      </c>
      <c r="BO2758" s="131">
        <v>2.8971098E-3</v>
      </c>
      <c r="BP2758" s="161">
        <v>73688.921900332818</v>
      </c>
      <c r="BQ2758" s="162">
        <v>79042554</v>
      </c>
      <c r="BR2758" s="161">
        <v>1327184</v>
      </c>
      <c r="BS2758" s="163">
        <v>0</v>
      </c>
      <c r="BT2758" s="163">
        <v>3791265.9991392344</v>
      </c>
      <c r="BU2758" s="161">
        <v>67415078.049999997</v>
      </c>
      <c r="BV2758" s="161">
        <v>17352336.100000001</v>
      </c>
      <c r="BW2758" s="165">
        <v>41105981.849139236</v>
      </c>
      <c r="BX2758" s="161">
        <v>1327184</v>
      </c>
    </row>
    <row r="2759" spans="1:76" ht="14.45" x14ac:dyDescent="0.3">
      <c r="A2759" s="164" t="s">
        <v>2343</v>
      </c>
      <c r="B2759" s="6" t="s">
        <v>1164</v>
      </c>
      <c r="C2759" s="6" t="s">
        <v>95</v>
      </c>
      <c r="D2759" s="6"/>
      <c r="E2759" s="6"/>
      <c r="F2759" s="24" t="str">
        <f>+Tabela1[[#This Row],[WK]]&amp;Tabela1[[#This Row],[PK]]&amp;Tabela1[[#This Row],[GK]]</f>
        <v>3013</v>
      </c>
      <c r="G2759" s="6" t="s">
        <v>2613</v>
      </c>
      <c r="H2759" s="7">
        <v>2015150105.580596</v>
      </c>
      <c r="I2759" s="8">
        <v>1.371</v>
      </c>
      <c r="J2759" s="7">
        <v>2762770794.7799997</v>
      </c>
      <c r="K2759" s="15">
        <v>0.02</v>
      </c>
      <c r="L2759" s="7">
        <v>55255415.895599999</v>
      </c>
      <c r="M2759" s="7">
        <v>32689716.895599999</v>
      </c>
      <c r="N2759" s="9">
        <v>1.4486463235905078</v>
      </c>
      <c r="O2759" s="7">
        <v>714503875</v>
      </c>
      <c r="P2759" s="8">
        <v>1.2949999999999999</v>
      </c>
      <c r="Q2759" s="7">
        <v>925282519</v>
      </c>
      <c r="R2759" s="8">
        <v>1.7000000000000001E-2</v>
      </c>
      <c r="S2759" s="7">
        <v>15729802.823000001</v>
      </c>
      <c r="T2759" s="7">
        <v>13526496.823000001</v>
      </c>
      <c r="U2759" s="9">
        <v>6.1391821303985923</v>
      </c>
      <c r="V2759" s="7">
        <v>46216213.718600005</v>
      </c>
      <c r="W2759" s="9">
        <v>1.8658889898322522</v>
      </c>
      <c r="X2759" s="7">
        <v>27451281.725153238</v>
      </c>
      <c r="Y2759" s="7">
        <v>0</v>
      </c>
      <c r="Z2759" s="7">
        <v>340727.38</v>
      </c>
      <c r="AA2759" s="7">
        <v>1932569.3451532372</v>
      </c>
      <c r="AB2759" s="7">
        <v>25177985</v>
      </c>
      <c r="AC2759" s="7">
        <v>0</v>
      </c>
      <c r="AD2759" s="7">
        <v>0</v>
      </c>
      <c r="AE2759" s="7">
        <v>-4227417.4289999995</v>
      </c>
      <c r="AF2759" s="7">
        <v>51027998.466600001</v>
      </c>
      <c r="AG2759" s="7">
        <v>15729802.823000001</v>
      </c>
      <c r="AH2759" s="7">
        <v>0</v>
      </c>
      <c r="AI2759" s="7">
        <v>18870287</v>
      </c>
      <c r="AJ2759" s="7">
        <v>1969086</v>
      </c>
      <c r="AK2759" s="7">
        <v>3757954</v>
      </c>
      <c r="AL2759" s="7">
        <v>5622279</v>
      </c>
      <c r="AM2759" s="7">
        <v>1513940</v>
      </c>
      <c r="AN2759" s="7">
        <v>0</v>
      </c>
      <c r="AO2759" s="7">
        <v>0</v>
      </c>
      <c r="AP2759" s="7">
        <v>23377484</v>
      </c>
      <c r="AQ2759" s="7">
        <v>35804</v>
      </c>
      <c r="AR2759" s="7">
        <v>22565699</v>
      </c>
      <c r="AS2759" s="7">
        <v>2203306</v>
      </c>
      <c r="AT2759" s="7">
        <v>4574016</v>
      </c>
      <c r="AU2759" s="7">
        <v>6319403</v>
      </c>
      <c r="AV2759" s="7">
        <v>1601596</v>
      </c>
      <c r="AW2759" s="7">
        <v>0</v>
      </c>
      <c r="AX2759" s="7">
        <v>0</v>
      </c>
      <c r="AY2759" s="7">
        <v>25140878</v>
      </c>
      <c r="AZ2759" s="7">
        <v>14598</v>
      </c>
      <c r="BA2759" s="7">
        <v>340727.38</v>
      </c>
      <c r="BB2759" s="7">
        <v>0</v>
      </c>
      <c r="BC2759" s="7">
        <v>142.15</v>
      </c>
      <c r="BD2759" s="7">
        <v>6422.92</v>
      </c>
      <c r="BE2759" s="7">
        <v>18656.72</v>
      </c>
      <c r="BF2759" s="7">
        <v>0</v>
      </c>
      <c r="BG2759" s="7">
        <v>1017513.3451532373</v>
      </c>
      <c r="BH2759" s="7">
        <v>60017</v>
      </c>
      <c r="BI2759" s="7">
        <v>915056</v>
      </c>
      <c r="BJ2759" s="7">
        <v>14120899.266666666</v>
      </c>
      <c r="BK2759" s="7">
        <v>8878522.3699999992</v>
      </c>
      <c r="BL2759" s="7">
        <v>2444666.0466666669</v>
      </c>
      <c r="BM2759" s="7">
        <v>16080175.493333334</v>
      </c>
      <c r="BN2759" s="130">
        <v>1.506</v>
      </c>
      <c r="BO2759" s="131">
        <v>1.7181523E-3</v>
      </c>
      <c r="BP2759" s="161">
        <v>45012.75</v>
      </c>
      <c r="BQ2759" s="162">
        <v>25177985</v>
      </c>
      <c r="BR2759" s="161">
        <v>795707</v>
      </c>
      <c r="BS2759" s="163">
        <v>0</v>
      </c>
      <c r="BT2759" s="163">
        <v>1457401.7103999928</v>
      </c>
      <c r="BU2759" s="161">
        <v>51027998.469999999</v>
      </c>
      <c r="BV2759" s="161">
        <v>15729802.82</v>
      </c>
      <c r="BW2759" s="165">
        <v>1457401.7103999928</v>
      </c>
      <c r="BX2759" s="161">
        <v>795707</v>
      </c>
    </row>
    <row r="2760" spans="1:76" ht="14.45" x14ac:dyDescent="0.3">
      <c r="A2760" s="164" t="s">
        <v>2343</v>
      </c>
      <c r="B2760" s="6" t="s">
        <v>1164</v>
      </c>
      <c r="C2760" s="6" t="s">
        <v>97</v>
      </c>
      <c r="D2760" s="6"/>
      <c r="E2760" s="6"/>
      <c r="F2760" s="24" t="str">
        <f>+Tabela1[[#This Row],[WK]]&amp;Tabela1[[#This Row],[PK]]&amp;Tabela1[[#This Row],[GK]]</f>
        <v>3014</v>
      </c>
      <c r="G2760" s="6" t="s">
        <v>2614</v>
      </c>
      <c r="H2760" s="7">
        <v>1120536681.8075991</v>
      </c>
      <c r="I2760" s="8">
        <v>1.371</v>
      </c>
      <c r="J2760" s="7">
        <v>1536255790.7599998</v>
      </c>
      <c r="K2760" s="15">
        <v>0.02</v>
      </c>
      <c r="L2760" s="7">
        <v>30725115.815199997</v>
      </c>
      <c r="M2760" s="7">
        <v>19452269.815199997</v>
      </c>
      <c r="N2760" s="9">
        <v>1.7255864060593036</v>
      </c>
      <c r="O2760" s="7">
        <v>116128110</v>
      </c>
      <c r="P2760" s="8">
        <v>1.2949999999999999</v>
      </c>
      <c r="Q2760" s="7">
        <v>150385902</v>
      </c>
      <c r="R2760" s="8">
        <v>1.7000000000000001E-2</v>
      </c>
      <c r="S2760" s="7">
        <v>2556560.3340000003</v>
      </c>
      <c r="T2760" s="7">
        <v>2033787.3340000003</v>
      </c>
      <c r="U2760" s="9">
        <v>3.8903832715155531</v>
      </c>
      <c r="V2760" s="7">
        <v>21486057.149199996</v>
      </c>
      <c r="W2760" s="9">
        <v>1.8215285818573825</v>
      </c>
      <c r="X2760" s="7">
        <v>35564514.257798672</v>
      </c>
      <c r="Y2760" s="7">
        <v>10460866</v>
      </c>
      <c r="Z2760" s="7">
        <v>911440.35499999998</v>
      </c>
      <c r="AA2760" s="7">
        <v>1021790.9027986713</v>
      </c>
      <c r="AB2760" s="7">
        <v>23170417</v>
      </c>
      <c r="AC2760" s="7">
        <v>0</v>
      </c>
      <c r="AD2760" s="7">
        <v>14078457.108598674</v>
      </c>
      <c r="AE2760" s="7">
        <v>0</v>
      </c>
      <c r="AF2760" s="7">
        <v>30725115.815199997</v>
      </c>
      <c r="AG2760" s="7">
        <v>2556560.3340000003</v>
      </c>
      <c r="AH2760" s="7">
        <v>14078457.108598674</v>
      </c>
      <c r="AI2760" s="7">
        <v>9426778</v>
      </c>
      <c r="AJ2760" s="7">
        <v>679447</v>
      </c>
      <c r="AK2760" s="7">
        <v>4431564</v>
      </c>
      <c r="AL2760" s="7">
        <v>1727923</v>
      </c>
      <c r="AM2760" s="7">
        <v>1189630</v>
      </c>
      <c r="AN2760" s="7">
        <v>0</v>
      </c>
      <c r="AO2760" s="7">
        <v>0</v>
      </c>
      <c r="AP2760" s="7">
        <v>22613014</v>
      </c>
      <c r="AQ2760" s="7">
        <v>39783</v>
      </c>
      <c r="AR2760" s="7">
        <v>11272846</v>
      </c>
      <c r="AS2760" s="7">
        <v>522773</v>
      </c>
      <c r="AT2760" s="7">
        <v>5316954</v>
      </c>
      <c r="AU2760" s="7">
        <v>1923182</v>
      </c>
      <c r="AV2760" s="7">
        <v>1221410</v>
      </c>
      <c r="AW2760" s="7">
        <v>0</v>
      </c>
      <c r="AX2760" s="7">
        <v>0</v>
      </c>
      <c r="AY2760" s="7">
        <v>22739427</v>
      </c>
      <c r="AZ2760" s="7">
        <v>19464</v>
      </c>
      <c r="BA2760" s="7">
        <v>911440.35499999998</v>
      </c>
      <c r="BB2760" s="7">
        <v>0</v>
      </c>
      <c r="BC2760" s="7">
        <v>226.31</v>
      </c>
      <c r="BD2760" s="7">
        <v>32039.89</v>
      </c>
      <c r="BE2760" s="7">
        <v>21215.33</v>
      </c>
      <c r="BF2760" s="7">
        <v>0</v>
      </c>
      <c r="BG2760" s="7">
        <v>603434.90279867128</v>
      </c>
      <c r="BH2760" s="7">
        <v>35593</v>
      </c>
      <c r="BI2760" s="7">
        <v>418356</v>
      </c>
      <c r="BJ2760" s="7">
        <v>6455937.7833333332</v>
      </c>
      <c r="BK2760" s="7">
        <v>4327660.4933333332</v>
      </c>
      <c r="BL2760" s="7">
        <v>200840.11666666667</v>
      </c>
      <c r="BM2760" s="7">
        <v>8111428.9266666668</v>
      </c>
      <c r="BN2760" s="130">
        <v>0.73</v>
      </c>
      <c r="BO2760" s="131">
        <v>1.7110005E-3</v>
      </c>
      <c r="BP2760" s="161">
        <v>43519.850079961019</v>
      </c>
      <c r="BQ2760" s="162">
        <v>23170417</v>
      </c>
      <c r="BR2760" s="161">
        <v>676084</v>
      </c>
      <c r="BS2760" s="163">
        <v>0</v>
      </c>
      <c r="BT2760" s="163">
        <v>332006.74220132828</v>
      </c>
      <c r="BU2760" s="161">
        <v>30725115.82</v>
      </c>
      <c r="BV2760" s="161">
        <v>2556560.33</v>
      </c>
      <c r="BW2760" s="165">
        <v>14410463.852201328</v>
      </c>
      <c r="BX2760" s="161">
        <v>676084</v>
      </c>
    </row>
    <row r="2761" spans="1:76" ht="14.45" x14ac:dyDescent="0.3">
      <c r="A2761" s="164" t="s">
        <v>2343</v>
      </c>
      <c r="B2761" s="6" t="s">
        <v>1164</v>
      </c>
      <c r="C2761" s="6" t="s">
        <v>130</v>
      </c>
      <c r="D2761" s="6"/>
      <c r="E2761" s="6"/>
      <c r="F2761" s="24" t="str">
        <f>+Tabela1[[#This Row],[WK]]&amp;Tabela1[[#This Row],[PK]]&amp;Tabela1[[#This Row],[GK]]</f>
        <v>3015</v>
      </c>
      <c r="G2761" s="6" t="s">
        <v>2615</v>
      </c>
      <c r="H2761" s="7">
        <v>2761801825.2170048</v>
      </c>
      <c r="I2761" s="8">
        <v>1.371</v>
      </c>
      <c r="J2761" s="7">
        <v>3786430302.3500004</v>
      </c>
      <c r="K2761" s="15">
        <v>0.02</v>
      </c>
      <c r="L2761" s="7">
        <v>75728606.047000006</v>
      </c>
      <c r="M2761" s="7">
        <v>46479338.047000006</v>
      </c>
      <c r="N2761" s="9">
        <v>1.5890769658577442</v>
      </c>
      <c r="O2761" s="7">
        <v>520482035</v>
      </c>
      <c r="P2761" s="8">
        <v>1.2949999999999999</v>
      </c>
      <c r="Q2761" s="7">
        <v>674024236</v>
      </c>
      <c r="R2761" s="8">
        <v>1.7000000000000001E-2</v>
      </c>
      <c r="S2761" s="7">
        <v>11458412.012</v>
      </c>
      <c r="T2761" s="7">
        <v>9509693.0120000001</v>
      </c>
      <c r="U2761" s="9">
        <v>4.8799714130154221</v>
      </c>
      <c r="V2761" s="7">
        <v>55989031.059</v>
      </c>
      <c r="W2761" s="9">
        <v>1.7946360147851848</v>
      </c>
      <c r="X2761" s="7">
        <v>68353178.818408102</v>
      </c>
      <c r="Y2761" s="7">
        <v>0</v>
      </c>
      <c r="Z2761" s="7">
        <v>96067.614999999991</v>
      </c>
      <c r="AA2761" s="7">
        <v>2258368.2034080927</v>
      </c>
      <c r="AB2761" s="7">
        <v>56534200</v>
      </c>
      <c r="AC2761" s="7">
        <v>9464543</v>
      </c>
      <c r="AD2761" s="7">
        <v>12364147.759408088</v>
      </c>
      <c r="AE2761" s="7">
        <v>0</v>
      </c>
      <c r="AF2761" s="7">
        <v>75728606.047000006</v>
      </c>
      <c r="AG2761" s="7">
        <v>11458412.012</v>
      </c>
      <c r="AH2761" s="7">
        <v>12364147.759408088</v>
      </c>
      <c r="AI2761" s="7">
        <v>24459338</v>
      </c>
      <c r="AJ2761" s="7">
        <v>2083141</v>
      </c>
      <c r="AK2761" s="7">
        <v>4544301</v>
      </c>
      <c r="AL2761" s="7">
        <v>2965479</v>
      </c>
      <c r="AM2761" s="7">
        <v>1530039</v>
      </c>
      <c r="AN2761" s="7">
        <v>0</v>
      </c>
      <c r="AO2761" s="7">
        <v>0</v>
      </c>
      <c r="AP2761" s="7">
        <v>57110455</v>
      </c>
      <c r="AQ2761" s="7">
        <v>0</v>
      </c>
      <c r="AR2761" s="7">
        <v>29249268</v>
      </c>
      <c r="AS2761" s="7">
        <v>1948719</v>
      </c>
      <c r="AT2761" s="7">
        <v>5574524</v>
      </c>
      <c r="AU2761" s="7">
        <v>3201825</v>
      </c>
      <c r="AV2761" s="7">
        <v>1476637</v>
      </c>
      <c r="AW2761" s="7">
        <v>0</v>
      </c>
      <c r="AX2761" s="7">
        <v>0</v>
      </c>
      <c r="AY2761" s="7">
        <v>55656877</v>
      </c>
      <c r="AZ2761" s="7">
        <v>0</v>
      </c>
      <c r="BA2761" s="7">
        <v>96067.614999999991</v>
      </c>
      <c r="BB2761" s="7">
        <v>0</v>
      </c>
      <c r="BC2761" s="7">
        <v>185.89</v>
      </c>
      <c r="BD2761" s="7">
        <v>1436.8</v>
      </c>
      <c r="BE2761" s="7">
        <v>5036.43</v>
      </c>
      <c r="BF2761" s="7">
        <v>0</v>
      </c>
      <c r="BG2761" s="7">
        <v>1274549.2034080927</v>
      </c>
      <c r="BH2761" s="7">
        <v>75178</v>
      </c>
      <c r="BI2761" s="7">
        <v>983819</v>
      </c>
      <c r="BJ2761" s="7">
        <v>15182022.343333337</v>
      </c>
      <c r="BK2761" s="7">
        <v>10322306.623333339</v>
      </c>
      <c r="BL2761" s="7">
        <v>6475805.4766666666</v>
      </c>
      <c r="BM2761" s="7">
        <v>6487251.9266666658</v>
      </c>
      <c r="BN2761" s="130">
        <v>1.2789999999999999</v>
      </c>
      <c r="BO2761" s="131">
        <v>2.5598892000000002E-3</v>
      </c>
      <c r="BP2761" s="161">
        <v>65111.608105271836</v>
      </c>
      <c r="BQ2761" s="162">
        <v>56534200</v>
      </c>
      <c r="BR2761" s="161">
        <v>1457661</v>
      </c>
      <c r="BS2761" s="163">
        <v>0</v>
      </c>
      <c r="BT2761" s="163">
        <v>4014344.8900000006</v>
      </c>
      <c r="BU2761" s="161">
        <v>75728606.049999997</v>
      </c>
      <c r="BV2761" s="161">
        <v>11458412.01</v>
      </c>
      <c r="BW2761" s="165">
        <v>16378492.65</v>
      </c>
      <c r="BX2761" s="161">
        <v>1457661</v>
      </c>
    </row>
    <row r="2762" spans="1:76" ht="14.45" x14ac:dyDescent="0.3">
      <c r="A2762" s="164" t="s">
        <v>2343</v>
      </c>
      <c r="B2762" s="6" t="s">
        <v>1164</v>
      </c>
      <c r="C2762" s="6" t="s">
        <v>134</v>
      </c>
      <c r="D2762" s="6"/>
      <c r="E2762" s="6"/>
      <c r="F2762" s="24" t="str">
        <f>+Tabela1[[#This Row],[WK]]&amp;Tabela1[[#This Row],[PK]]&amp;Tabela1[[#This Row],[GK]]</f>
        <v>3016</v>
      </c>
      <c r="G2762" s="6" t="s">
        <v>2616</v>
      </c>
      <c r="H2762" s="7">
        <v>1987506403.3708076</v>
      </c>
      <c r="I2762" s="8">
        <v>1.371</v>
      </c>
      <c r="J2762" s="7">
        <v>2724871279.04</v>
      </c>
      <c r="K2762" s="15">
        <v>0.02</v>
      </c>
      <c r="L2762" s="7">
        <v>54497425.580799997</v>
      </c>
      <c r="M2762" s="7">
        <v>33100567.580799997</v>
      </c>
      <c r="N2762" s="9">
        <v>1.546982626178105</v>
      </c>
      <c r="O2762" s="7">
        <v>600142339</v>
      </c>
      <c r="P2762" s="8">
        <v>1.2949999999999999</v>
      </c>
      <c r="Q2762" s="7">
        <v>777184329</v>
      </c>
      <c r="R2762" s="8">
        <v>1.7000000000000001E-2</v>
      </c>
      <c r="S2762" s="7">
        <v>13212133.593</v>
      </c>
      <c r="T2762" s="7">
        <v>11511855.593</v>
      </c>
      <c r="U2762" s="9">
        <v>6.7705725728380894</v>
      </c>
      <c r="V2762" s="7">
        <v>44612423.173799992</v>
      </c>
      <c r="W2762" s="9">
        <v>1.9315132046587937</v>
      </c>
      <c r="X2762" s="7">
        <v>43379203.977968387</v>
      </c>
      <c r="Y2762" s="7">
        <v>0</v>
      </c>
      <c r="Z2762" s="7">
        <v>218537.90000000002</v>
      </c>
      <c r="AA2762" s="7">
        <v>1587901.0779683874</v>
      </c>
      <c r="AB2762" s="7">
        <v>37689163</v>
      </c>
      <c r="AC2762" s="7">
        <v>3883602</v>
      </c>
      <c r="AD2762" s="7">
        <v>3883602</v>
      </c>
      <c r="AE2762" s="7">
        <v>0</v>
      </c>
      <c r="AF2762" s="7">
        <v>54497425.580799997</v>
      </c>
      <c r="AG2762" s="7">
        <v>13212133.593</v>
      </c>
      <c r="AH2762" s="7">
        <v>3883602</v>
      </c>
      <c r="AI2762" s="7">
        <v>17892857</v>
      </c>
      <c r="AJ2762" s="7">
        <v>1620704</v>
      </c>
      <c r="AK2762" s="7">
        <v>4745644</v>
      </c>
      <c r="AL2762" s="7">
        <v>2508077</v>
      </c>
      <c r="AM2762" s="7">
        <v>843084</v>
      </c>
      <c r="AN2762" s="7">
        <v>0</v>
      </c>
      <c r="AO2762" s="7">
        <v>0</v>
      </c>
      <c r="AP2762" s="7">
        <v>36897007</v>
      </c>
      <c r="AQ2762" s="7">
        <v>0</v>
      </c>
      <c r="AR2762" s="7">
        <v>21396858</v>
      </c>
      <c r="AS2762" s="7">
        <v>1700278</v>
      </c>
      <c r="AT2762" s="7">
        <v>5539208</v>
      </c>
      <c r="AU2762" s="7">
        <v>2817222</v>
      </c>
      <c r="AV2762" s="7">
        <v>1284178</v>
      </c>
      <c r="AW2762" s="7">
        <v>0</v>
      </c>
      <c r="AX2762" s="7">
        <v>0</v>
      </c>
      <c r="AY2762" s="7">
        <v>37105744</v>
      </c>
      <c r="AZ2762" s="7">
        <v>0</v>
      </c>
      <c r="BA2762" s="7">
        <v>218537.90000000002</v>
      </c>
      <c r="BB2762" s="7">
        <v>0</v>
      </c>
      <c r="BC2762" s="7">
        <v>39.29</v>
      </c>
      <c r="BD2762" s="7">
        <v>854.98</v>
      </c>
      <c r="BE2762" s="7">
        <v>18841.240000000002</v>
      </c>
      <c r="BF2762" s="7">
        <v>0</v>
      </c>
      <c r="BG2762" s="7">
        <v>997084.0779683874</v>
      </c>
      <c r="BH2762" s="7">
        <v>58812</v>
      </c>
      <c r="BI2762" s="7">
        <v>590817</v>
      </c>
      <c r="BJ2762" s="7">
        <v>9117325.6524999999</v>
      </c>
      <c r="BK2762" s="7">
        <v>5057225.1400000006</v>
      </c>
      <c r="BL2762" s="7">
        <v>2576373.8333333335</v>
      </c>
      <c r="BM2762" s="7">
        <v>11087654.383333333</v>
      </c>
      <c r="BN2762" s="130">
        <v>1.3129999999999999</v>
      </c>
      <c r="BO2762" s="131">
        <v>1.9358916999999999E-3</v>
      </c>
      <c r="BP2762" s="161">
        <v>49240.030494193757</v>
      </c>
      <c r="BQ2762" s="162">
        <v>37689163</v>
      </c>
      <c r="BR2762" s="161">
        <v>1040830</v>
      </c>
      <c r="BS2762" s="163">
        <v>0</v>
      </c>
      <c r="BT2762" s="163">
        <v>4291156.8199999928</v>
      </c>
      <c r="BU2762" s="161">
        <v>54497425.579999998</v>
      </c>
      <c r="BV2762" s="161">
        <v>13212133.59</v>
      </c>
      <c r="BW2762" s="165">
        <v>8174758.8199999928</v>
      </c>
      <c r="BX2762" s="161">
        <v>1040830</v>
      </c>
    </row>
    <row r="2763" spans="1:76" ht="14.45" x14ac:dyDescent="0.3">
      <c r="A2763" s="164" t="s">
        <v>2343</v>
      </c>
      <c r="B2763" s="6" t="s">
        <v>1164</v>
      </c>
      <c r="C2763" s="6" t="s">
        <v>141</v>
      </c>
      <c r="D2763" s="6"/>
      <c r="E2763" s="6"/>
      <c r="F2763" s="24" t="str">
        <f>+Tabela1[[#This Row],[WK]]&amp;Tabela1[[#This Row],[PK]]&amp;Tabela1[[#This Row],[GK]]</f>
        <v>3017</v>
      </c>
      <c r="G2763" s="6" t="s">
        <v>2474</v>
      </c>
      <c r="H2763" s="7">
        <v>5507854733.1207695</v>
      </c>
      <c r="I2763" s="8">
        <v>1.371</v>
      </c>
      <c r="J2763" s="7">
        <v>7551268839.0999994</v>
      </c>
      <c r="K2763" s="15">
        <v>0.02</v>
      </c>
      <c r="L2763" s="7">
        <v>151025376.78200001</v>
      </c>
      <c r="M2763" s="7">
        <v>89620735.782000005</v>
      </c>
      <c r="N2763" s="9">
        <v>1.4595107848932787</v>
      </c>
      <c r="O2763" s="7">
        <v>1355432464</v>
      </c>
      <c r="P2763" s="8">
        <v>1.2949999999999999</v>
      </c>
      <c r="Q2763" s="7">
        <v>1755285041</v>
      </c>
      <c r="R2763" s="8">
        <v>1.7000000000000001E-2</v>
      </c>
      <c r="S2763" s="7">
        <v>29839845.697000001</v>
      </c>
      <c r="T2763" s="7">
        <v>25487671.697000001</v>
      </c>
      <c r="U2763" s="9">
        <v>5.8563080651187205</v>
      </c>
      <c r="V2763" s="7">
        <v>115108407.479</v>
      </c>
      <c r="W2763" s="9">
        <v>1.7505167712122311</v>
      </c>
      <c r="X2763" s="7">
        <v>160162710.68461615</v>
      </c>
      <c r="Y2763" s="7">
        <v>0</v>
      </c>
      <c r="Z2763" s="7">
        <v>587879.32000000007</v>
      </c>
      <c r="AA2763" s="7">
        <v>4707937.3646161379</v>
      </c>
      <c r="AB2763" s="7">
        <v>142430000</v>
      </c>
      <c r="AC2763" s="7">
        <v>12436894</v>
      </c>
      <c r="AD2763" s="7">
        <v>45054303.205616146</v>
      </c>
      <c r="AE2763" s="7">
        <v>0</v>
      </c>
      <c r="AF2763" s="7">
        <v>151025376.78200001</v>
      </c>
      <c r="AG2763" s="7">
        <v>29839845.697000001</v>
      </c>
      <c r="AH2763" s="7">
        <v>45054303.205616146</v>
      </c>
      <c r="AI2763" s="7">
        <v>51348871</v>
      </c>
      <c r="AJ2763" s="7">
        <v>4128082</v>
      </c>
      <c r="AK2763" s="7">
        <v>10168907</v>
      </c>
      <c r="AL2763" s="7">
        <v>1002823</v>
      </c>
      <c r="AM2763" s="7">
        <v>2279335</v>
      </c>
      <c r="AN2763" s="7">
        <v>0</v>
      </c>
      <c r="AO2763" s="7">
        <v>0</v>
      </c>
      <c r="AP2763" s="7">
        <v>140936353</v>
      </c>
      <c r="AQ2763" s="7">
        <v>0</v>
      </c>
      <c r="AR2763" s="7">
        <v>61404641</v>
      </c>
      <c r="AS2763" s="7">
        <v>4352174</v>
      </c>
      <c r="AT2763" s="7">
        <v>11763306</v>
      </c>
      <c r="AU2763" s="7">
        <v>1090022</v>
      </c>
      <c r="AV2763" s="7">
        <v>2223863</v>
      </c>
      <c r="AW2763" s="7">
        <v>0</v>
      </c>
      <c r="AX2763" s="7">
        <v>0</v>
      </c>
      <c r="AY2763" s="7">
        <v>140278548</v>
      </c>
      <c r="AZ2763" s="7">
        <v>0</v>
      </c>
      <c r="BA2763" s="7">
        <v>587879.32000000007</v>
      </c>
      <c r="BB2763" s="7">
        <v>0</v>
      </c>
      <c r="BC2763" s="7">
        <v>88.96</v>
      </c>
      <c r="BD2763" s="7">
        <v>19932.810000000001</v>
      </c>
      <c r="BE2763" s="7">
        <v>15529.82</v>
      </c>
      <c r="BF2763" s="7">
        <v>0</v>
      </c>
      <c r="BG2763" s="7">
        <v>2686932.3646161379</v>
      </c>
      <c r="BH2763" s="7">
        <v>158486</v>
      </c>
      <c r="BI2763" s="7">
        <v>2021005</v>
      </c>
      <c r="BJ2763" s="7">
        <v>31187589.791666668</v>
      </c>
      <c r="BK2763" s="7">
        <v>23657017.750000004</v>
      </c>
      <c r="BL2763" s="7">
        <v>3715606.7266666666</v>
      </c>
      <c r="BM2763" s="7">
        <v>22691074.713333327</v>
      </c>
      <c r="BN2763" s="130">
        <v>1.155</v>
      </c>
      <c r="BO2763" s="131">
        <v>5.8786363999999997E-3</v>
      </c>
      <c r="BP2763" s="161">
        <v>149525.01523449834</v>
      </c>
      <c r="BQ2763" s="162">
        <v>142430000</v>
      </c>
      <c r="BR2763" s="161">
        <v>2570145</v>
      </c>
      <c r="BS2763" s="163">
        <v>0</v>
      </c>
      <c r="BT2763" s="163">
        <v>3763173.0099999905</v>
      </c>
      <c r="BU2763" s="161">
        <v>151025376.78</v>
      </c>
      <c r="BV2763" s="161">
        <v>29839845.699999999</v>
      </c>
      <c r="BW2763" s="165">
        <v>48817476.219999991</v>
      </c>
      <c r="BX2763" s="161">
        <v>2570145</v>
      </c>
    </row>
    <row r="2764" spans="1:76" ht="14.45" x14ac:dyDescent="0.3">
      <c r="A2764" s="164" t="s">
        <v>2343</v>
      </c>
      <c r="B2764" s="6" t="s">
        <v>1164</v>
      </c>
      <c r="C2764" s="6" t="s">
        <v>147</v>
      </c>
      <c r="D2764" s="6"/>
      <c r="E2764" s="6"/>
      <c r="F2764" s="24" t="str">
        <f>+Tabela1[[#This Row],[WK]]&amp;Tabela1[[#This Row],[PK]]&amp;Tabela1[[#This Row],[GK]]</f>
        <v>3018</v>
      </c>
      <c r="G2764" s="6" t="s">
        <v>2617</v>
      </c>
      <c r="H2764" s="7">
        <v>1979215559.8769994</v>
      </c>
      <c r="I2764" s="8">
        <v>1.371</v>
      </c>
      <c r="J2764" s="7">
        <v>2713504532.5799999</v>
      </c>
      <c r="K2764" s="15">
        <v>0.02</v>
      </c>
      <c r="L2764" s="7">
        <v>54270090.651600003</v>
      </c>
      <c r="M2764" s="7">
        <v>30540801.651600003</v>
      </c>
      <c r="N2764" s="9">
        <v>1.287050853129228</v>
      </c>
      <c r="O2764" s="7">
        <v>421581709</v>
      </c>
      <c r="P2764" s="8">
        <v>1.2949999999999999</v>
      </c>
      <c r="Q2764" s="7">
        <v>545948313</v>
      </c>
      <c r="R2764" s="8">
        <v>1.7000000000000001E-2</v>
      </c>
      <c r="S2764" s="7">
        <v>9281121.3210000005</v>
      </c>
      <c r="T2764" s="7">
        <v>7902575.3210000005</v>
      </c>
      <c r="U2764" s="9">
        <v>5.7325437968700355</v>
      </c>
      <c r="V2764" s="7">
        <v>38443376.972600006</v>
      </c>
      <c r="W2764" s="9">
        <v>1.5311306997437257</v>
      </c>
      <c r="X2764" s="7">
        <v>58269894.502731115</v>
      </c>
      <c r="Y2764" s="7">
        <v>15183429</v>
      </c>
      <c r="Z2764" s="7">
        <v>51063.075000000004</v>
      </c>
      <c r="AA2764" s="7">
        <v>1377445.4277311163</v>
      </c>
      <c r="AB2764" s="7">
        <v>41657957</v>
      </c>
      <c r="AC2764" s="7">
        <v>0</v>
      </c>
      <c r="AD2764" s="7">
        <v>19826517.530131109</v>
      </c>
      <c r="AE2764" s="7">
        <v>0</v>
      </c>
      <c r="AF2764" s="7">
        <v>54270090.651600003</v>
      </c>
      <c r="AG2764" s="7">
        <v>9281121.3210000005</v>
      </c>
      <c r="AH2764" s="7">
        <v>19826517.530131109</v>
      </c>
      <c r="AI2764" s="7">
        <v>19843324</v>
      </c>
      <c r="AJ2764" s="7">
        <v>1089304</v>
      </c>
      <c r="AK2764" s="7">
        <v>1823871</v>
      </c>
      <c r="AL2764" s="7">
        <v>2262179</v>
      </c>
      <c r="AM2764" s="7">
        <v>631610</v>
      </c>
      <c r="AN2764" s="7">
        <v>0</v>
      </c>
      <c r="AO2764" s="7">
        <v>0</v>
      </c>
      <c r="AP2764" s="7">
        <v>41939586</v>
      </c>
      <c r="AQ2764" s="7">
        <v>11934</v>
      </c>
      <c r="AR2764" s="7">
        <v>23729289</v>
      </c>
      <c r="AS2764" s="7">
        <v>1378546</v>
      </c>
      <c r="AT2764" s="7">
        <v>1828834</v>
      </c>
      <c r="AU2764" s="7">
        <v>2302442</v>
      </c>
      <c r="AV2764" s="7">
        <v>1281108</v>
      </c>
      <c r="AW2764" s="7">
        <v>0</v>
      </c>
      <c r="AX2764" s="7">
        <v>0</v>
      </c>
      <c r="AY2764" s="7">
        <v>40994495</v>
      </c>
      <c r="AZ2764" s="7">
        <v>4866</v>
      </c>
      <c r="BA2764" s="7">
        <v>51063.075000000004</v>
      </c>
      <c r="BB2764" s="7">
        <v>0</v>
      </c>
      <c r="BC2764" s="7">
        <v>13.8</v>
      </c>
      <c r="BD2764" s="7">
        <v>2385.56</v>
      </c>
      <c r="BE2764" s="7">
        <v>0.03</v>
      </c>
      <c r="BF2764" s="7">
        <v>0</v>
      </c>
      <c r="BG2764" s="7">
        <v>925098.4277311163</v>
      </c>
      <c r="BH2764" s="7">
        <v>54566</v>
      </c>
      <c r="BI2764" s="7">
        <v>452347</v>
      </c>
      <c r="BJ2764" s="7">
        <v>6980480.7816666653</v>
      </c>
      <c r="BK2764" s="7">
        <v>3113361.4233333319</v>
      </c>
      <c r="BL2764" s="7">
        <v>1273624.9000000001</v>
      </c>
      <c r="BM2764" s="7">
        <v>12921227.633333333</v>
      </c>
      <c r="BN2764" s="130">
        <v>0.92400000000000004</v>
      </c>
      <c r="BO2764" s="131">
        <v>2.5825573999999998E-3</v>
      </c>
      <c r="BP2764" s="161">
        <v>65688.182431401947</v>
      </c>
      <c r="BQ2764" s="162">
        <v>41657957</v>
      </c>
      <c r="BR2764" s="161">
        <v>626991</v>
      </c>
      <c r="BS2764" s="163">
        <v>2573569.9827311151</v>
      </c>
      <c r="BT2764" s="163">
        <v>0</v>
      </c>
      <c r="BU2764" s="161">
        <v>54270090.649999999</v>
      </c>
      <c r="BV2764" s="161">
        <v>9281121.3200000003</v>
      </c>
      <c r="BW2764" s="165">
        <v>17252947.550000001</v>
      </c>
      <c r="BX2764" s="161">
        <v>626991</v>
      </c>
    </row>
    <row r="2765" spans="1:76" ht="14.45" x14ac:dyDescent="0.3">
      <c r="A2765" s="164" t="s">
        <v>2343</v>
      </c>
      <c r="B2765" s="6" t="s">
        <v>1164</v>
      </c>
      <c r="C2765" s="6" t="s">
        <v>153</v>
      </c>
      <c r="D2765" s="6"/>
      <c r="E2765" s="6"/>
      <c r="F2765" s="24" t="str">
        <f>+Tabela1[[#This Row],[WK]]&amp;Tabela1[[#This Row],[PK]]&amp;Tabela1[[#This Row],[GK]]</f>
        <v>3019</v>
      </c>
      <c r="G2765" s="6" t="s">
        <v>2618</v>
      </c>
      <c r="H2765" s="7">
        <v>4529982952.6575775</v>
      </c>
      <c r="I2765" s="8">
        <v>1.371</v>
      </c>
      <c r="J2765" s="7">
        <v>6210606628.1000004</v>
      </c>
      <c r="K2765" s="15">
        <v>0.02</v>
      </c>
      <c r="L2765" s="7">
        <v>124212132.56200001</v>
      </c>
      <c r="M2765" s="7">
        <v>73970488.562000006</v>
      </c>
      <c r="N2765" s="9">
        <v>1.4722943493250342</v>
      </c>
      <c r="O2765" s="7">
        <v>871260507</v>
      </c>
      <c r="P2765" s="8">
        <v>1.2949999999999999</v>
      </c>
      <c r="Q2765" s="7">
        <v>1128282357</v>
      </c>
      <c r="R2765" s="8">
        <v>1.7000000000000001E-2</v>
      </c>
      <c r="S2765" s="7">
        <v>19180800.069000002</v>
      </c>
      <c r="T2765" s="7">
        <v>16036289.069000002</v>
      </c>
      <c r="U2765" s="9">
        <v>5.0997719737663507</v>
      </c>
      <c r="V2765" s="7">
        <v>90006777.631000012</v>
      </c>
      <c r="W2765" s="9">
        <v>1.6859572979361412</v>
      </c>
      <c r="X2765" s="7">
        <v>183084603.27676946</v>
      </c>
      <c r="Y2765" s="7">
        <v>39208368</v>
      </c>
      <c r="Z2765" s="7">
        <v>386417.745</v>
      </c>
      <c r="AA2765" s="7">
        <v>3718832.5317694726</v>
      </c>
      <c r="AB2765" s="7">
        <v>139770985</v>
      </c>
      <c r="AC2765" s="7">
        <v>0</v>
      </c>
      <c r="AD2765" s="7">
        <v>93077825.645769447</v>
      </c>
      <c r="AE2765" s="7">
        <v>0</v>
      </c>
      <c r="AF2765" s="7">
        <v>124212132.56200001</v>
      </c>
      <c r="AG2765" s="7">
        <v>19180800.069000002</v>
      </c>
      <c r="AH2765" s="7">
        <v>93077825.645769447</v>
      </c>
      <c r="AI2765" s="7">
        <v>42013953</v>
      </c>
      <c r="AJ2765" s="7">
        <v>3235541</v>
      </c>
      <c r="AK2765" s="7">
        <v>8917094</v>
      </c>
      <c r="AL2765" s="7">
        <v>1308998</v>
      </c>
      <c r="AM2765" s="7">
        <v>1946480</v>
      </c>
      <c r="AN2765" s="7">
        <v>0</v>
      </c>
      <c r="AO2765" s="7">
        <v>0</v>
      </c>
      <c r="AP2765" s="7">
        <v>140644302</v>
      </c>
      <c r="AQ2765" s="7">
        <v>0</v>
      </c>
      <c r="AR2765" s="7">
        <v>50241644</v>
      </c>
      <c r="AS2765" s="7">
        <v>3144511</v>
      </c>
      <c r="AT2765" s="7">
        <v>10381045</v>
      </c>
      <c r="AU2765" s="7">
        <v>1520434</v>
      </c>
      <c r="AV2765" s="7">
        <v>2035565</v>
      </c>
      <c r="AW2765" s="7">
        <v>0</v>
      </c>
      <c r="AX2765" s="7">
        <v>0</v>
      </c>
      <c r="AY2765" s="7">
        <v>137603348</v>
      </c>
      <c r="AZ2765" s="7">
        <v>0</v>
      </c>
      <c r="BA2765" s="7">
        <v>386417.745</v>
      </c>
      <c r="BB2765" s="7">
        <v>0</v>
      </c>
      <c r="BC2765" s="7">
        <v>425.61</v>
      </c>
      <c r="BD2765" s="7">
        <v>0.06</v>
      </c>
      <c r="BE2765" s="7">
        <v>33964.17</v>
      </c>
      <c r="BF2765" s="7">
        <v>0</v>
      </c>
      <c r="BG2765" s="7">
        <v>2212888.5317694726</v>
      </c>
      <c r="BH2765" s="7">
        <v>130525</v>
      </c>
      <c r="BI2765" s="7">
        <v>1505944</v>
      </c>
      <c r="BJ2765" s="7">
        <v>23239336.239166666</v>
      </c>
      <c r="BK2765" s="7">
        <v>12508900.219999999</v>
      </c>
      <c r="BL2765" s="7">
        <v>11824672.01</v>
      </c>
      <c r="BM2765" s="7">
        <v>19272400.056666669</v>
      </c>
      <c r="BN2765" s="130">
        <v>0.89400000000000002</v>
      </c>
      <c r="BO2765" s="131">
        <v>6.0207039000000004E-3</v>
      </c>
      <c r="BP2765" s="161">
        <v>153138.54696508148</v>
      </c>
      <c r="BQ2765" s="162">
        <v>139770985</v>
      </c>
      <c r="BR2765" s="161">
        <v>2091940</v>
      </c>
      <c r="BS2765" s="163">
        <v>4610052.8367694616</v>
      </c>
      <c r="BT2765" s="163">
        <v>0</v>
      </c>
      <c r="BU2765" s="161">
        <v>124212132.56</v>
      </c>
      <c r="BV2765" s="161">
        <v>19180800.07</v>
      </c>
      <c r="BW2765" s="165">
        <v>88467772.810000002</v>
      </c>
      <c r="BX2765" s="161">
        <v>2091940</v>
      </c>
    </row>
    <row r="2766" spans="1:76" ht="14.45" x14ac:dyDescent="0.3">
      <c r="A2766" s="164" t="s">
        <v>2343</v>
      </c>
      <c r="B2766" s="6" t="s">
        <v>1164</v>
      </c>
      <c r="C2766" s="6" t="s">
        <v>161</v>
      </c>
      <c r="D2766" s="6"/>
      <c r="E2766" s="6"/>
      <c r="F2766" s="24" t="str">
        <f>+Tabela1[[#This Row],[WK]]&amp;Tabela1[[#This Row],[PK]]&amp;Tabela1[[#This Row],[GK]]</f>
        <v>3020</v>
      </c>
      <c r="G2766" s="6" t="s">
        <v>2619</v>
      </c>
      <c r="H2766" s="7">
        <v>1957541479.4162068</v>
      </c>
      <c r="I2766" s="8">
        <v>1.371</v>
      </c>
      <c r="J2766" s="7">
        <v>2683789368.27</v>
      </c>
      <c r="K2766" s="15">
        <v>0.02</v>
      </c>
      <c r="L2766" s="7">
        <v>53675787.365400001</v>
      </c>
      <c r="M2766" s="7">
        <v>31810325.365400001</v>
      </c>
      <c r="N2766" s="9">
        <v>1.4548206374692656</v>
      </c>
      <c r="O2766" s="7">
        <v>466466183</v>
      </c>
      <c r="P2766" s="8">
        <v>1.2949999999999999</v>
      </c>
      <c r="Q2766" s="7">
        <v>604073707</v>
      </c>
      <c r="R2766" s="8">
        <v>1.7000000000000001E-2</v>
      </c>
      <c r="S2766" s="7">
        <v>10269253.019000001</v>
      </c>
      <c r="T2766" s="7">
        <v>9157081.0190000013</v>
      </c>
      <c r="U2766" s="9">
        <v>8.2335115602622633</v>
      </c>
      <c r="V2766" s="7">
        <v>40967406.384400003</v>
      </c>
      <c r="W2766" s="9">
        <v>1.7829253605658444</v>
      </c>
      <c r="X2766" s="7">
        <v>59545830.111811176</v>
      </c>
      <c r="Y2766" s="7">
        <v>18464676</v>
      </c>
      <c r="Z2766" s="7">
        <v>25500.825000000001</v>
      </c>
      <c r="AA2766" s="7">
        <v>1766682.2868111727</v>
      </c>
      <c r="AB2766" s="7">
        <v>39288971</v>
      </c>
      <c r="AC2766" s="7">
        <v>0</v>
      </c>
      <c r="AD2766" s="7">
        <v>18578423.727411173</v>
      </c>
      <c r="AE2766" s="7">
        <v>0</v>
      </c>
      <c r="AF2766" s="7">
        <v>53675787.365400001</v>
      </c>
      <c r="AG2766" s="7">
        <v>10269253.019000001</v>
      </c>
      <c r="AH2766" s="7">
        <v>18578423.727411173</v>
      </c>
      <c r="AI2766" s="7">
        <v>18284722</v>
      </c>
      <c r="AJ2766" s="7">
        <v>1027111</v>
      </c>
      <c r="AK2766" s="7">
        <v>5885905</v>
      </c>
      <c r="AL2766" s="7">
        <v>3244182</v>
      </c>
      <c r="AM2766" s="7">
        <v>1412255</v>
      </c>
      <c r="AN2766" s="7">
        <v>0</v>
      </c>
      <c r="AO2766" s="7">
        <v>0</v>
      </c>
      <c r="AP2766" s="7">
        <v>39214952</v>
      </c>
      <c r="AQ2766" s="7">
        <v>0</v>
      </c>
      <c r="AR2766" s="7">
        <v>21865462</v>
      </c>
      <c r="AS2766" s="7">
        <v>1112172</v>
      </c>
      <c r="AT2766" s="7">
        <v>6738590</v>
      </c>
      <c r="AU2766" s="7">
        <v>3687378</v>
      </c>
      <c r="AV2766" s="7">
        <v>1350959</v>
      </c>
      <c r="AW2766" s="7">
        <v>0</v>
      </c>
      <c r="AX2766" s="7">
        <v>0</v>
      </c>
      <c r="AY2766" s="7">
        <v>38680416</v>
      </c>
      <c r="AZ2766" s="7">
        <v>0</v>
      </c>
      <c r="BA2766" s="7">
        <v>25500.825000000001</v>
      </c>
      <c r="BB2766" s="7">
        <v>0</v>
      </c>
      <c r="BC2766" s="7">
        <v>0</v>
      </c>
      <c r="BD2766" s="7">
        <v>0</v>
      </c>
      <c r="BE2766" s="7">
        <v>2428.65</v>
      </c>
      <c r="BF2766" s="7">
        <v>0</v>
      </c>
      <c r="BG2766" s="7">
        <v>1038434.2868111727</v>
      </c>
      <c r="BH2766" s="7">
        <v>61251</v>
      </c>
      <c r="BI2766" s="7">
        <v>728248</v>
      </c>
      <c r="BJ2766" s="7">
        <v>11238110.070833335</v>
      </c>
      <c r="BK2766" s="7">
        <v>6773603.7966666687</v>
      </c>
      <c r="BL2766" s="7">
        <v>2857560.7966666669</v>
      </c>
      <c r="BM2766" s="7">
        <v>12142903.503333332</v>
      </c>
      <c r="BN2766" s="130">
        <v>0.88200000000000001</v>
      </c>
      <c r="BO2766" s="131">
        <v>2.7232241999999999E-3</v>
      </c>
      <c r="BP2766" s="161">
        <v>69266.086167668007</v>
      </c>
      <c r="BQ2766" s="162">
        <v>39288971</v>
      </c>
      <c r="BR2766" s="161">
        <v>1060089</v>
      </c>
      <c r="BS2766" s="163">
        <v>0</v>
      </c>
      <c r="BT2766" s="163">
        <v>0</v>
      </c>
      <c r="BU2766" s="161">
        <v>53675787.369999997</v>
      </c>
      <c r="BV2766" s="161">
        <v>10269253.02</v>
      </c>
      <c r="BW2766" s="165">
        <v>18578423.73</v>
      </c>
      <c r="BX2766" s="161">
        <v>1060089</v>
      </c>
    </row>
    <row r="2767" spans="1:76" ht="14.45" x14ac:dyDescent="0.3">
      <c r="A2767" s="164" t="s">
        <v>2343</v>
      </c>
      <c r="B2767" s="6" t="s">
        <v>1164</v>
      </c>
      <c r="C2767" s="6" t="s">
        <v>168</v>
      </c>
      <c r="D2767" s="6"/>
      <c r="E2767" s="6"/>
      <c r="F2767" s="24" t="str">
        <f>+Tabela1[[#This Row],[WK]]&amp;Tabela1[[#This Row],[PK]]&amp;Tabela1[[#This Row],[GK]]</f>
        <v>3021</v>
      </c>
      <c r="G2767" s="6" t="s">
        <v>2620</v>
      </c>
      <c r="H2767" s="7">
        <v>21162395658.299419</v>
      </c>
      <c r="I2767" s="8">
        <v>1.371</v>
      </c>
      <c r="J2767" s="7">
        <v>29013644447.550003</v>
      </c>
      <c r="K2767" s="15">
        <v>0.02</v>
      </c>
      <c r="L2767" s="7">
        <v>580272888.95100009</v>
      </c>
      <c r="M2767" s="7">
        <v>284442086.95100009</v>
      </c>
      <c r="N2767" s="9">
        <v>0.96150260563807044</v>
      </c>
      <c r="O2767" s="7">
        <v>13949704216</v>
      </c>
      <c r="P2767" s="8">
        <v>1.2949999999999999</v>
      </c>
      <c r="Q2767" s="7">
        <v>18064866962</v>
      </c>
      <c r="R2767" s="8">
        <v>1.7000000000000001E-2</v>
      </c>
      <c r="S2767" s="7">
        <v>307102738.35400003</v>
      </c>
      <c r="T2767" s="7">
        <v>275809877.35400003</v>
      </c>
      <c r="U2767" s="9">
        <v>8.8138274526576534</v>
      </c>
      <c r="V2767" s="7">
        <v>560251964.30500007</v>
      </c>
      <c r="W2767" s="9">
        <v>1.7126610749189368</v>
      </c>
      <c r="X2767" s="7">
        <v>132976287.58566096</v>
      </c>
      <c r="Y2767" s="7">
        <v>0</v>
      </c>
      <c r="Z2767" s="7">
        <v>1718860.2200000002</v>
      </c>
      <c r="AA2767" s="7">
        <v>13432742.365660971</v>
      </c>
      <c r="AB2767" s="7">
        <v>117824685</v>
      </c>
      <c r="AC2767" s="7">
        <v>0</v>
      </c>
      <c r="AD2767" s="7">
        <v>0</v>
      </c>
      <c r="AE2767" s="7">
        <v>-245666883.80475006</v>
      </c>
      <c r="AF2767" s="7">
        <v>334606005.14625001</v>
      </c>
      <c r="AG2767" s="7">
        <v>307102738.35400003</v>
      </c>
      <c r="AH2767" s="7">
        <v>0</v>
      </c>
      <c r="AI2767" s="7">
        <v>247384848</v>
      </c>
      <c r="AJ2767" s="7">
        <v>33062594</v>
      </c>
      <c r="AK2767" s="7">
        <v>0</v>
      </c>
      <c r="AL2767" s="7">
        <v>20558255</v>
      </c>
      <c r="AM2767" s="7">
        <v>3370620</v>
      </c>
      <c r="AN2767" s="7">
        <v>0</v>
      </c>
      <c r="AO2767" s="7">
        <v>-70687187</v>
      </c>
      <c r="AP2767" s="7">
        <v>116975488</v>
      </c>
      <c r="AQ2767" s="7">
        <v>0</v>
      </c>
      <c r="AR2767" s="7">
        <v>295830802</v>
      </c>
      <c r="AS2767" s="7">
        <v>31292861</v>
      </c>
      <c r="AT2767" s="7">
        <v>0</v>
      </c>
      <c r="AU2767" s="7">
        <v>18426553</v>
      </c>
      <c r="AV2767" s="7">
        <v>2963089</v>
      </c>
      <c r="AW2767" s="7">
        <v>0</v>
      </c>
      <c r="AX2767" s="7">
        <v>-75668473</v>
      </c>
      <c r="AY2767" s="7">
        <v>116154678</v>
      </c>
      <c r="AZ2767" s="7">
        <v>0</v>
      </c>
      <c r="BA2767" s="7">
        <v>1718860.2200000002</v>
      </c>
      <c r="BB2767" s="7">
        <v>7594.2</v>
      </c>
      <c r="BC2767" s="7">
        <v>315.52999999999997</v>
      </c>
      <c r="BD2767" s="7">
        <v>23761.97</v>
      </c>
      <c r="BE2767" s="7">
        <v>12817.5</v>
      </c>
      <c r="BF2767" s="7">
        <v>0</v>
      </c>
      <c r="BG2767" s="7">
        <v>7606521.365660971</v>
      </c>
      <c r="BH2767" s="7">
        <v>448663</v>
      </c>
      <c r="BI2767" s="7">
        <v>5826221</v>
      </c>
      <c r="BJ2767" s="7">
        <v>89908667.804999992</v>
      </c>
      <c r="BK2767" s="7">
        <v>76863034.73666665</v>
      </c>
      <c r="BL2767" s="7">
        <v>14572415.833333334</v>
      </c>
      <c r="BM2767" s="7">
        <v>23037700.606666669</v>
      </c>
      <c r="BN2767" s="130">
        <v>2.5190000000000001</v>
      </c>
      <c r="BO2767" s="131">
        <v>1.20667515E-2</v>
      </c>
      <c r="BP2767" s="161">
        <v>336497.25</v>
      </c>
      <c r="BQ2767" s="162">
        <v>117824685</v>
      </c>
      <c r="BR2767" s="161">
        <v>11250965</v>
      </c>
      <c r="BS2767" s="163">
        <v>193428211.50024998</v>
      </c>
      <c r="BT2767" s="163">
        <v>0</v>
      </c>
      <c r="BU2767" s="161">
        <v>141177793.65000001</v>
      </c>
      <c r="BV2767" s="161">
        <v>307102738.35000002</v>
      </c>
      <c r="BW2767" s="165">
        <v>0</v>
      </c>
      <c r="BX2767" s="161">
        <v>11250965</v>
      </c>
    </row>
    <row r="2768" spans="1:76" ht="14.45" x14ac:dyDescent="0.3">
      <c r="A2768" s="164" t="s">
        <v>2343</v>
      </c>
      <c r="B2768" s="6" t="s">
        <v>1164</v>
      </c>
      <c r="C2768" s="6" t="s">
        <v>177</v>
      </c>
      <c r="D2768" s="6"/>
      <c r="E2768" s="6"/>
      <c r="F2768" s="24" t="str">
        <f>+Tabela1[[#This Row],[WK]]&amp;Tabela1[[#This Row],[PK]]&amp;Tabela1[[#This Row],[GK]]</f>
        <v>3022</v>
      </c>
      <c r="G2768" s="6" t="s">
        <v>2621</v>
      </c>
      <c r="H2768" s="7">
        <v>1926496445.2306108</v>
      </c>
      <c r="I2768" s="8">
        <v>1.371</v>
      </c>
      <c r="J2768" s="7">
        <v>2641226626.4200001</v>
      </c>
      <c r="K2768" s="15">
        <v>0.02</v>
      </c>
      <c r="L2768" s="7">
        <v>52824532.528400004</v>
      </c>
      <c r="M2768" s="7">
        <v>32136495.528400004</v>
      </c>
      <c r="N2768" s="9">
        <v>1.5533854434038379</v>
      </c>
      <c r="O2768" s="7">
        <v>509351458</v>
      </c>
      <c r="P2768" s="8">
        <v>1.2949999999999999</v>
      </c>
      <c r="Q2768" s="7">
        <v>659610138</v>
      </c>
      <c r="R2768" s="8">
        <v>1.7000000000000001E-2</v>
      </c>
      <c r="S2768" s="7">
        <v>11213372.346000001</v>
      </c>
      <c r="T2768" s="7">
        <v>9861010.3460000008</v>
      </c>
      <c r="U2768" s="9">
        <v>7.2916943436742532</v>
      </c>
      <c r="V2768" s="7">
        <v>41997505.874400005</v>
      </c>
      <c r="W2768" s="9">
        <v>1.9054784749767917</v>
      </c>
      <c r="X2768" s="7">
        <v>53812066.699959472</v>
      </c>
      <c r="Y2768" s="7">
        <v>15762228</v>
      </c>
      <c r="Z2768" s="7">
        <v>627.86500000000001</v>
      </c>
      <c r="AA2768" s="7">
        <v>1985224.8349594723</v>
      </c>
      <c r="AB2768" s="7">
        <v>36063986</v>
      </c>
      <c r="AC2768" s="7">
        <v>0</v>
      </c>
      <c r="AD2768" s="7">
        <v>11814560.825559467</v>
      </c>
      <c r="AE2768" s="7">
        <v>0</v>
      </c>
      <c r="AF2768" s="7">
        <v>52824532.528400004</v>
      </c>
      <c r="AG2768" s="7">
        <v>11213372.346000001</v>
      </c>
      <c r="AH2768" s="7">
        <v>11814560.825559467</v>
      </c>
      <c r="AI2768" s="7">
        <v>17300115</v>
      </c>
      <c r="AJ2768" s="7">
        <v>1192098</v>
      </c>
      <c r="AK2768" s="7">
        <v>5619091</v>
      </c>
      <c r="AL2768" s="7">
        <v>1468852</v>
      </c>
      <c r="AM2768" s="7">
        <v>1654987</v>
      </c>
      <c r="AN2768" s="7">
        <v>0</v>
      </c>
      <c r="AO2768" s="7">
        <v>0</v>
      </c>
      <c r="AP2768" s="7">
        <v>35570374</v>
      </c>
      <c r="AQ2768" s="7">
        <v>0</v>
      </c>
      <c r="AR2768" s="7">
        <v>20688037</v>
      </c>
      <c r="AS2768" s="7">
        <v>1352362</v>
      </c>
      <c r="AT2768" s="7">
        <v>6395889</v>
      </c>
      <c r="AU2768" s="7">
        <v>1558683</v>
      </c>
      <c r="AV2768" s="7">
        <v>1828575</v>
      </c>
      <c r="AW2768" s="7">
        <v>0</v>
      </c>
      <c r="AX2768" s="7">
        <v>0</v>
      </c>
      <c r="AY2768" s="7">
        <v>35506031</v>
      </c>
      <c r="AZ2768" s="7">
        <v>0</v>
      </c>
      <c r="BA2768" s="7">
        <v>627.86500000000001</v>
      </c>
      <c r="BB2768" s="7">
        <v>0</v>
      </c>
      <c r="BC2768" s="7">
        <v>8.0500000000000007</v>
      </c>
      <c r="BD2768" s="7">
        <v>3.04</v>
      </c>
      <c r="BE2768" s="7">
        <v>0.05</v>
      </c>
      <c r="BF2768" s="7">
        <v>0</v>
      </c>
      <c r="BG2768" s="7">
        <v>993506.8349594723</v>
      </c>
      <c r="BH2768" s="7">
        <v>58601</v>
      </c>
      <c r="BI2768" s="7">
        <v>991718</v>
      </c>
      <c r="BJ2768" s="7">
        <v>15303926.975833332</v>
      </c>
      <c r="BK2768" s="7">
        <v>5027960.0833333321</v>
      </c>
      <c r="BL2768" s="7">
        <v>14710165.023333333</v>
      </c>
      <c r="BM2768" s="7">
        <v>11683537.523333335</v>
      </c>
      <c r="BN2768" s="130">
        <v>0.91800000000000004</v>
      </c>
      <c r="BO2768" s="131">
        <v>2.6204220999999999E-3</v>
      </c>
      <c r="BP2768" s="161">
        <v>66651.281573741246</v>
      </c>
      <c r="BQ2768" s="162">
        <v>36063986</v>
      </c>
      <c r="BR2768" s="161">
        <v>1067528</v>
      </c>
      <c r="BS2768" s="163">
        <v>0</v>
      </c>
      <c r="BT2768" s="163">
        <v>0</v>
      </c>
      <c r="BU2768" s="161">
        <v>52824532.530000001</v>
      </c>
      <c r="BV2768" s="161">
        <v>11213372.35</v>
      </c>
      <c r="BW2768" s="165">
        <v>11814560.83</v>
      </c>
      <c r="BX2768" s="161">
        <v>1067528</v>
      </c>
    </row>
    <row r="2769" spans="1:76" ht="14.45" x14ac:dyDescent="0.3">
      <c r="A2769" s="164" t="s">
        <v>2343</v>
      </c>
      <c r="B2769" s="6" t="s">
        <v>1164</v>
      </c>
      <c r="C2769" s="6" t="s">
        <v>181</v>
      </c>
      <c r="D2769" s="6"/>
      <c r="E2769" s="6"/>
      <c r="F2769" s="24" t="str">
        <f>+Tabela1[[#This Row],[WK]]&amp;Tabela1[[#This Row],[PK]]&amp;Tabela1[[#This Row],[GK]]</f>
        <v>3023</v>
      </c>
      <c r="G2769" s="6" t="s">
        <v>2622</v>
      </c>
      <c r="H2769" s="7">
        <v>1768997855.1121955</v>
      </c>
      <c r="I2769" s="8">
        <v>1.371</v>
      </c>
      <c r="J2769" s="7">
        <v>2425296059.3499999</v>
      </c>
      <c r="K2769" s="15">
        <v>0.02</v>
      </c>
      <c r="L2769" s="7">
        <v>48505921.186999999</v>
      </c>
      <c r="M2769" s="7">
        <v>30071460.186999999</v>
      </c>
      <c r="N2769" s="9">
        <v>1.63126332725432</v>
      </c>
      <c r="O2769" s="7">
        <v>303528188</v>
      </c>
      <c r="P2769" s="8">
        <v>1.2949999999999999</v>
      </c>
      <c r="Q2769" s="7">
        <v>393069003</v>
      </c>
      <c r="R2769" s="8">
        <v>1.7000000000000001E-2</v>
      </c>
      <c r="S2769" s="7">
        <v>6682173.0510000009</v>
      </c>
      <c r="T2769" s="7">
        <v>5769956.0510000009</v>
      </c>
      <c r="U2769" s="9">
        <v>6.3252011867790241</v>
      </c>
      <c r="V2769" s="7">
        <v>35841416.237999998</v>
      </c>
      <c r="W2769" s="9">
        <v>1.8525876245007022</v>
      </c>
      <c r="X2769" s="7">
        <v>69566118.144529492</v>
      </c>
      <c r="Y2769" s="7">
        <v>21972530</v>
      </c>
      <c r="Z2769" s="7">
        <v>428183.49</v>
      </c>
      <c r="AA2769" s="7">
        <v>2749691.6545294924</v>
      </c>
      <c r="AB2769" s="7">
        <v>44415713</v>
      </c>
      <c r="AC2769" s="7">
        <v>0</v>
      </c>
      <c r="AD2769" s="7">
        <v>33724701.906529494</v>
      </c>
      <c r="AE2769" s="7">
        <v>0</v>
      </c>
      <c r="AF2769" s="7">
        <v>48505921.186999999</v>
      </c>
      <c r="AG2769" s="7">
        <v>6682173.0510000009</v>
      </c>
      <c r="AH2769" s="7">
        <v>33724701.906529494</v>
      </c>
      <c r="AI2769" s="7">
        <v>15415590</v>
      </c>
      <c r="AJ2769" s="7">
        <v>898177</v>
      </c>
      <c r="AK2769" s="7">
        <v>8391824</v>
      </c>
      <c r="AL2769" s="7">
        <v>3019135</v>
      </c>
      <c r="AM2769" s="7">
        <v>3873693</v>
      </c>
      <c r="AN2769" s="7">
        <v>0</v>
      </c>
      <c r="AO2769" s="7">
        <v>0</v>
      </c>
      <c r="AP2769" s="7">
        <v>43257268</v>
      </c>
      <c r="AQ2769" s="7">
        <v>3978</v>
      </c>
      <c r="AR2769" s="7">
        <v>18434461</v>
      </c>
      <c r="AS2769" s="7">
        <v>912217</v>
      </c>
      <c r="AT2769" s="7">
        <v>9853810</v>
      </c>
      <c r="AU2769" s="7">
        <v>3547331</v>
      </c>
      <c r="AV2769" s="7">
        <v>4429755</v>
      </c>
      <c r="AW2769" s="7">
        <v>0</v>
      </c>
      <c r="AX2769" s="7">
        <v>0</v>
      </c>
      <c r="AY2769" s="7">
        <v>43667157</v>
      </c>
      <c r="AZ2769" s="7">
        <v>3244</v>
      </c>
      <c r="BA2769" s="7">
        <v>428183.49</v>
      </c>
      <c r="BB2769" s="7">
        <v>0</v>
      </c>
      <c r="BC2769" s="7">
        <v>0</v>
      </c>
      <c r="BD2769" s="7">
        <v>16380.06</v>
      </c>
      <c r="BE2769" s="7">
        <v>8019.26</v>
      </c>
      <c r="BF2769" s="7">
        <v>0</v>
      </c>
      <c r="BG2769" s="7">
        <v>970839.65452949214</v>
      </c>
      <c r="BH2769" s="7">
        <v>57264</v>
      </c>
      <c r="BI2769" s="7">
        <v>1778852</v>
      </c>
      <c r="BJ2769" s="7">
        <v>27450779.143333338</v>
      </c>
      <c r="BK2769" s="7">
        <v>7009174.8233333379</v>
      </c>
      <c r="BL2769" s="7">
        <v>985908.66999999993</v>
      </c>
      <c r="BM2769" s="7">
        <v>79794599.939999998</v>
      </c>
      <c r="BN2769" s="130">
        <v>0.80100000000000005</v>
      </c>
      <c r="BO2769" s="131">
        <v>2.5864038E-3</v>
      </c>
      <c r="BP2769" s="161">
        <v>65786.016820579069</v>
      </c>
      <c r="BQ2769" s="162">
        <v>44415713</v>
      </c>
      <c r="BR2769" s="161">
        <v>843942</v>
      </c>
      <c r="BS2769" s="163">
        <v>0</v>
      </c>
      <c r="BT2769" s="163">
        <v>0</v>
      </c>
      <c r="BU2769" s="161">
        <v>48505921.189999998</v>
      </c>
      <c r="BV2769" s="161">
        <v>6682173.0499999998</v>
      </c>
      <c r="BW2769" s="165">
        <v>33724701.909999996</v>
      </c>
      <c r="BX2769" s="161">
        <v>843942</v>
      </c>
    </row>
    <row r="2770" spans="1:76" ht="14.45" x14ac:dyDescent="0.3">
      <c r="A2770" s="164" t="s">
        <v>2343</v>
      </c>
      <c r="B2770" s="6" t="s">
        <v>1164</v>
      </c>
      <c r="C2770" s="6" t="s">
        <v>191</v>
      </c>
      <c r="D2770" s="6"/>
      <c r="E2770" s="6"/>
      <c r="F2770" s="24" t="str">
        <f>+Tabela1[[#This Row],[WK]]&amp;Tabela1[[#This Row],[PK]]&amp;Tabela1[[#This Row],[GK]]</f>
        <v>3024</v>
      </c>
      <c r="G2770" s="6" t="s">
        <v>2623</v>
      </c>
      <c r="H2770" s="7">
        <v>3395059729.7858057</v>
      </c>
      <c r="I2770" s="8">
        <v>1.371</v>
      </c>
      <c r="J2770" s="7">
        <v>4654626889.5500002</v>
      </c>
      <c r="K2770" s="15">
        <v>0.02</v>
      </c>
      <c r="L2770" s="7">
        <v>93092537.791000009</v>
      </c>
      <c r="M2770" s="7">
        <v>56711187.791000009</v>
      </c>
      <c r="N2770" s="9">
        <v>1.5587983346137515</v>
      </c>
      <c r="O2770" s="7">
        <v>1013494623</v>
      </c>
      <c r="P2770" s="8">
        <v>1.2949999999999999</v>
      </c>
      <c r="Q2770" s="7">
        <v>1312475537</v>
      </c>
      <c r="R2770" s="8">
        <v>1.7000000000000001E-2</v>
      </c>
      <c r="S2770" s="7">
        <v>22312084.129000001</v>
      </c>
      <c r="T2770" s="7">
        <v>19249501.129000001</v>
      </c>
      <c r="U2770" s="9">
        <v>6.2853810424076668</v>
      </c>
      <c r="V2770" s="7">
        <v>75960688.920000017</v>
      </c>
      <c r="W2770" s="9">
        <v>1.9257889146095044</v>
      </c>
      <c r="X2770" s="7">
        <v>62986240.599086255</v>
      </c>
      <c r="Y2770" s="7">
        <v>0</v>
      </c>
      <c r="Z2770" s="7">
        <v>306401.62</v>
      </c>
      <c r="AA2770" s="7">
        <v>2151509.979086251</v>
      </c>
      <c r="AB2770" s="7">
        <v>60528329</v>
      </c>
      <c r="AC2770" s="7">
        <v>0</v>
      </c>
      <c r="AD2770" s="7">
        <v>0</v>
      </c>
      <c r="AE2770" s="7">
        <v>0</v>
      </c>
      <c r="AF2770" s="7">
        <v>93092537.791000009</v>
      </c>
      <c r="AG2770" s="7">
        <v>22312084.129000001</v>
      </c>
      <c r="AH2770" s="7">
        <v>0</v>
      </c>
      <c r="AI2770" s="7">
        <v>30423454</v>
      </c>
      <c r="AJ2770" s="7">
        <v>3082104</v>
      </c>
      <c r="AK2770" s="7">
        <v>4504457</v>
      </c>
      <c r="AL2770" s="7">
        <v>1766231</v>
      </c>
      <c r="AM2770" s="7">
        <v>1024667</v>
      </c>
      <c r="AN2770" s="7">
        <v>0</v>
      </c>
      <c r="AO2770" s="7">
        <v>0</v>
      </c>
      <c r="AP2770" s="7">
        <v>60877636</v>
      </c>
      <c r="AQ2770" s="7">
        <v>0</v>
      </c>
      <c r="AR2770" s="7">
        <v>36381350</v>
      </c>
      <c r="AS2770" s="7">
        <v>3062583</v>
      </c>
      <c r="AT2770" s="7">
        <v>5531162</v>
      </c>
      <c r="AU2770" s="7">
        <v>2055735</v>
      </c>
      <c r="AV2770" s="7">
        <v>1054275</v>
      </c>
      <c r="AW2770" s="7">
        <v>0</v>
      </c>
      <c r="AX2770" s="7">
        <v>0</v>
      </c>
      <c r="AY2770" s="7">
        <v>59844698</v>
      </c>
      <c r="AZ2770" s="7">
        <v>0</v>
      </c>
      <c r="BA2770" s="7">
        <v>306401.62</v>
      </c>
      <c r="BB2770" s="7">
        <v>0</v>
      </c>
      <c r="BC2770" s="7">
        <v>127.18</v>
      </c>
      <c r="BD2770" s="7">
        <v>720.7</v>
      </c>
      <c r="BE2770" s="7">
        <v>26891.84</v>
      </c>
      <c r="BF2770" s="7">
        <v>0</v>
      </c>
      <c r="BG2770" s="7">
        <v>1553963.9790862512</v>
      </c>
      <c r="BH2770" s="7">
        <v>91659</v>
      </c>
      <c r="BI2770" s="7">
        <v>597546</v>
      </c>
      <c r="BJ2770" s="7">
        <v>9221169.416666666</v>
      </c>
      <c r="BK2770" s="7">
        <v>5900613.8566666655</v>
      </c>
      <c r="BL2770" s="7">
        <v>2169921.6399999997</v>
      </c>
      <c r="BM2770" s="7">
        <v>8942378.959999999</v>
      </c>
      <c r="BN2770" s="130">
        <v>1.208</v>
      </c>
      <c r="BO2770" s="131">
        <v>3.5860411999999999E-3</v>
      </c>
      <c r="BP2770" s="161">
        <v>91212.114651235679</v>
      </c>
      <c r="BQ2770" s="162">
        <v>60528329</v>
      </c>
      <c r="BR2770" s="161">
        <v>1443023</v>
      </c>
      <c r="BS2770" s="163">
        <v>0</v>
      </c>
      <c r="BT2770" s="163">
        <v>0</v>
      </c>
      <c r="BU2770" s="161">
        <v>93092537.790000007</v>
      </c>
      <c r="BV2770" s="161">
        <v>22312084.129999999</v>
      </c>
      <c r="BW2770" s="165">
        <v>0</v>
      </c>
      <c r="BX2770" s="161">
        <v>1443023</v>
      </c>
    </row>
    <row r="2771" spans="1:76" ht="14.45" x14ac:dyDescent="0.3">
      <c r="A2771" s="164" t="s">
        <v>2343</v>
      </c>
      <c r="B2771" s="6" t="s">
        <v>1164</v>
      </c>
      <c r="C2771" s="6" t="s">
        <v>199</v>
      </c>
      <c r="D2771" s="6"/>
      <c r="E2771" s="6"/>
      <c r="F2771" s="24" t="str">
        <f>+Tabela1[[#This Row],[WK]]&amp;Tabela1[[#This Row],[PK]]&amp;Tabela1[[#This Row],[GK]]</f>
        <v>3025</v>
      </c>
      <c r="G2771" s="6" t="s">
        <v>2361</v>
      </c>
      <c r="H2771" s="7">
        <v>2188712520.2808027</v>
      </c>
      <c r="I2771" s="8">
        <v>1.371</v>
      </c>
      <c r="J2771" s="7">
        <v>3000724865.3000002</v>
      </c>
      <c r="K2771" s="15">
        <v>0.02</v>
      </c>
      <c r="L2771" s="7">
        <v>60014497.306000002</v>
      </c>
      <c r="M2771" s="7">
        <v>35678278.306000002</v>
      </c>
      <c r="N2771" s="9">
        <v>1.4660567570500578</v>
      </c>
      <c r="O2771" s="7">
        <v>504674944</v>
      </c>
      <c r="P2771" s="8">
        <v>1.2949999999999999</v>
      </c>
      <c r="Q2771" s="7">
        <v>653554054</v>
      </c>
      <c r="R2771" s="8">
        <v>1.7000000000000001E-2</v>
      </c>
      <c r="S2771" s="7">
        <v>11110418.918000001</v>
      </c>
      <c r="T2771" s="7">
        <v>8997740.9180000015</v>
      </c>
      <c r="U2771" s="9">
        <v>4.2589267829740267</v>
      </c>
      <c r="V2771" s="7">
        <v>44676019.224000007</v>
      </c>
      <c r="W2771" s="9">
        <v>1.6891448903899473</v>
      </c>
      <c r="X2771" s="7">
        <v>51056318.713619351</v>
      </c>
      <c r="Y2771" s="7">
        <v>0</v>
      </c>
      <c r="Z2771" s="7">
        <v>74976.44</v>
      </c>
      <c r="AA2771" s="7">
        <v>2696077.2736193519</v>
      </c>
      <c r="AB2771" s="7">
        <v>42806118</v>
      </c>
      <c r="AC2771" s="7">
        <v>5479147</v>
      </c>
      <c r="AD2771" s="7">
        <v>6380299.4896193482</v>
      </c>
      <c r="AE2771" s="7">
        <v>0</v>
      </c>
      <c r="AF2771" s="7">
        <v>60014497.306000002</v>
      </c>
      <c r="AG2771" s="7">
        <v>11110418.918000001</v>
      </c>
      <c r="AH2771" s="7">
        <v>6380299.4896193482</v>
      </c>
      <c r="AI2771" s="7">
        <v>20350862</v>
      </c>
      <c r="AJ2771" s="7">
        <v>2156567</v>
      </c>
      <c r="AK2771" s="7">
        <v>2414127</v>
      </c>
      <c r="AL2771" s="7">
        <v>2412711</v>
      </c>
      <c r="AM2771" s="7">
        <v>2409197</v>
      </c>
      <c r="AN2771" s="7">
        <v>0</v>
      </c>
      <c r="AO2771" s="7">
        <v>0</v>
      </c>
      <c r="AP2771" s="7">
        <v>42297009</v>
      </c>
      <c r="AQ2771" s="7">
        <v>0</v>
      </c>
      <c r="AR2771" s="7">
        <v>24336219</v>
      </c>
      <c r="AS2771" s="7">
        <v>2112678</v>
      </c>
      <c r="AT2771" s="7">
        <v>3034092</v>
      </c>
      <c r="AU2771" s="7">
        <v>2757435</v>
      </c>
      <c r="AV2771" s="7">
        <v>1305124</v>
      </c>
      <c r="AW2771" s="7">
        <v>0</v>
      </c>
      <c r="AX2771" s="7">
        <v>0</v>
      </c>
      <c r="AY2771" s="7">
        <v>42146074</v>
      </c>
      <c r="AZ2771" s="7">
        <v>0</v>
      </c>
      <c r="BA2771" s="7">
        <v>74976.44</v>
      </c>
      <c r="BB2771" s="7">
        <v>0</v>
      </c>
      <c r="BC2771" s="7">
        <v>39.35</v>
      </c>
      <c r="BD2771" s="7">
        <v>1572.78</v>
      </c>
      <c r="BE2771" s="7">
        <v>3732.72</v>
      </c>
      <c r="BF2771" s="7">
        <v>0</v>
      </c>
      <c r="BG2771" s="7">
        <v>1016445.273619352</v>
      </c>
      <c r="BH2771" s="7">
        <v>59954</v>
      </c>
      <c r="BI2771" s="7">
        <v>1679632</v>
      </c>
      <c r="BJ2771" s="7">
        <v>25919642.315833341</v>
      </c>
      <c r="BK2771" s="7">
        <v>21609243.046666674</v>
      </c>
      <c r="BL2771" s="7">
        <v>4692370.0133333327</v>
      </c>
      <c r="BM2771" s="7">
        <v>7856857.0500000007</v>
      </c>
      <c r="BN2771" s="130">
        <v>1.181</v>
      </c>
      <c r="BO2771" s="131">
        <v>2.2620279000000001E-3</v>
      </c>
      <c r="BP2771" s="161">
        <v>57535.409174000873</v>
      </c>
      <c r="BQ2771" s="162">
        <v>42806118</v>
      </c>
      <c r="BR2771" s="161">
        <v>1046215</v>
      </c>
      <c r="BS2771" s="163">
        <v>0</v>
      </c>
      <c r="BT2771" s="163">
        <v>4232621.2863806486</v>
      </c>
      <c r="BU2771" s="161">
        <v>60014497.310000002</v>
      </c>
      <c r="BV2771" s="161">
        <v>11110418.92</v>
      </c>
      <c r="BW2771" s="165">
        <v>10612920.776380649</v>
      </c>
      <c r="BX2771" s="161">
        <v>1046215</v>
      </c>
    </row>
    <row r="2772" spans="1:76" ht="14.45" x14ac:dyDescent="0.3">
      <c r="A2772" s="164" t="s">
        <v>2343</v>
      </c>
      <c r="B2772" s="6" t="s">
        <v>1164</v>
      </c>
      <c r="C2772" s="6" t="s">
        <v>206</v>
      </c>
      <c r="D2772" s="6"/>
      <c r="E2772" s="6"/>
      <c r="F2772" s="24" t="str">
        <f>+Tabela1[[#This Row],[WK]]&amp;Tabela1[[#This Row],[PK]]&amp;Tabela1[[#This Row],[GK]]</f>
        <v>3026</v>
      </c>
      <c r="G2772" s="6" t="s">
        <v>2624</v>
      </c>
      <c r="H2772" s="7">
        <v>2150892498.6017947</v>
      </c>
      <c r="I2772" s="8">
        <v>1.371</v>
      </c>
      <c r="J2772" s="7">
        <v>2948873615.5700002</v>
      </c>
      <c r="K2772" s="15">
        <v>0.02</v>
      </c>
      <c r="L2772" s="7">
        <v>58977472.311400004</v>
      </c>
      <c r="M2772" s="7">
        <v>35681352.311400004</v>
      </c>
      <c r="N2772" s="9">
        <v>1.5316435660273042</v>
      </c>
      <c r="O2772" s="7">
        <v>211232468</v>
      </c>
      <c r="P2772" s="8">
        <v>1.2949999999999999</v>
      </c>
      <c r="Q2772" s="7">
        <v>273546045</v>
      </c>
      <c r="R2772" s="8">
        <v>1.7000000000000001E-2</v>
      </c>
      <c r="S2772" s="7">
        <v>4650282.7650000006</v>
      </c>
      <c r="T2772" s="7">
        <v>3551819.7650000006</v>
      </c>
      <c r="U2772" s="9">
        <v>3.2334450636935435</v>
      </c>
      <c r="V2772" s="7">
        <v>39233172.076400004</v>
      </c>
      <c r="W2772" s="9">
        <v>1.6082739383739417</v>
      </c>
      <c r="X2772" s="7">
        <v>75903990.5576244</v>
      </c>
      <c r="Y2772" s="7">
        <v>13314573</v>
      </c>
      <c r="Z2772" s="7">
        <v>187834.71</v>
      </c>
      <c r="AA2772" s="7">
        <v>1839519.8476243936</v>
      </c>
      <c r="AB2772" s="7">
        <v>60562063</v>
      </c>
      <c r="AC2772" s="7">
        <v>0</v>
      </c>
      <c r="AD2772" s="7">
        <v>36670818.481224395</v>
      </c>
      <c r="AE2772" s="7">
        <v>0</v>
      </c>
      <c r="AF2772" s="7">
        <v>58977472.311400004</v>
      </c>
      <c r="AG2772" s="7">
        <v>4650282.7650000006</v>
      </c>
      <c r="AH2772" s="7">
        <v>36670818.481224395</v>
      </c>
      <c r="AI2772" s="7">
        <v>19481093</v>
      </c>
      <c r="AJ2772" s="7">
        <v>1088905</v>
      </c>
      <c r="AK2772" s="7">
        <v>4599393</v>
      </c>
      <c r="AL2772" s="7">
        <v>1681333</v>
      </c>
      <c r="AM2772" s="7">
        <v>1340763</v>
      </c>
      <c r="AN2772" s="7">
        <v>0</v>
      </c>
      <c r="AO2772" s="7">
        <v>0</v>
      </c>
      <c r="AP2772" s="7">
        <v>61691131</v>
      </c>
      <c r="AQ2772" s="7">
        <v>0</v>
      </c>
      <c r="AR2772" s="7">
        <v>23296120</v>
      </c>
      <c r="AS2772" s="7">
        <v>1098463</v>
      </c>
      <c r="AT2772" s="7">
        <v>5370895</v>
      </c>
      <c r="AU2772" s="7">
        <v>1903411</v>
      </c>
      <c r="AV2772" s="7">
        <v>1311903</v>
      </c>
      <c r="AW2772" s="7">
        <v>0</v>
      </c>
      <c r="AX2772" s="7">
        <v>0</v>
      </c>
      <c r="AY2772" s="7">
        <v>59624467</v>
      </c>
      <c r="AZ2772" s="7">
        <v>0</v>
      </c>
      <c r="BA2772" s="7">
        <v>187834.71</v>
      </c>
      <c r="BB2772" s="7">
        <v>0</v>
      </c>
      <c r="BC2772" s="7">
        <v>33.39</v>
      </c>
      <c r="BD2772" s="7">
        <v>7845.27</v>
      </c>
      <c r="BE2772" s="7">
        <v>1975.88</v>
      </c>
      <c r="BF2772" s="7">
        <v>0</v>
      </c>
      <c r="BG2772" s="7">
        <v>1034924.8476243935</v>
      </c>
      <c r="BH2772" s="7">
        <v>61044</v>
      </c>
      <c r="BI2772" s="7">
        <v>804595</v>
      </c>
      <c r="BJ2772" s="7">
        <v>12416282.964166667</v>
      </c>
      <c r="BK2772" s="7">
        <v>10462907.09</v>
      </c>
      <c r="BL2772" s="7">
        <v>116815.98666666668</v>
      </c>
      <c r="BM2772" s="7">
        <v>7579871.5233333334</v>
      </c>
      <c r="BN2772" s="130">
        <v>0.95099999999999996</v>
      </c>
      <c r="BO2772" s="131">
        <v>2.5118417000000001E-3</v>
      </c>
      <c r="BP2772" s="161">
        <v>63889.503834174066</v>
      </c>
      <c r="BQ2772" s="162">
        <v>60562063</v>
      </c>
      <c r="BR2772" s="161">
        <v>1024900</v>
      </c>
      <c r="BS2772" s="163">
        <v>0</v>
      </c>
      <c r="BT2772" s="163">
        <v>0</v>
      </c>
      <c r="BU2772" s="161">
        <v>58977472.310000002</v>
      </c>
      <c r="BV2772" s="161">
        <v>4650282.7699999996</v>
      </c>
      <c r="BW2772" s="165">
        <v>36670818.479999997</v>
      </c>
      <c r="BX2772" s="161">
        <v>1024900</v>
      </c>
    </row>
    <row r="2773" spans="1:76" ht="14.45" x14ac:dyDescent="0.3">
      <c r="A2773" s="164" t="s">
        <v>2343</v>
      </c>
      <c r="B2773" s="6" t="s">
        <v>1164</v>
      </c>
      <c r="C2773" s="6" t="s">
        <v>1140</v>
      </c>
      <c r="D2773" s="6"/>
      <c r="E2773" s="6"/>
      <c r="F2773" s="24" t="str">
        <f>+Tabela1[[#This Row],[WK]]&amp;Tabela1[[#This Row],[PK]]&amp;Tabela1[[#This Row],[GK]]</f>
        <v>3027</v>
      </c>
      <c r="G2773" s="6" t="s">
        <v>2625</v>
      </c>
      <c r="H2773" s="7">
        <v>2494657571.8506017</v>
      </c>
      <c r="I2773" s="8">
        <v>1.371</v>
      </c>
      <c r="J2773" s="7">
        <v>3420175531</v>
      </c>
      <c r="K2773" s="15">
        <v>0.02</v>
      </c>
      <c r="L2773" s="7">
        <v>68403510.620000005</v>
      </c>
      <c r="M2773" s="7">
        <v>44230840.620000005</v>
      </c>
      <c r="N2773" s="9">
        <v>1.8297871364644454</v>
      </c>
      <c r="O2773" s="7">
        <v>249815652</v>
      </c>
      <c r="P2773" s="8">
        <v>1.2949999999999999</v>
      </c>
      <c r="Q2773" s="7">
        <v>323511270</v>
      </c>
      <c r="R2773" s="8">
        <v>1.7000000000000001E-2</v>
      </c>
      <c r="S2773" s="7">
        <v>5499691.5900000008</v>
      </c>
      <c r="T2773" s="7">
        <v>4566173.5900000008</v>
      </c>
      <c r="U2773" s="9">
        <v>4.8913610557054081</v>
      </c>
      <c r="V2773" s="7">
        <v>48797014.210000008</v>
      </c>
      <c r="W2773" s="9">
        <v>1.9436249824146943</v>
      </c>
      <c r="X2773" s="7">
        <v>87151478.290786669</v>
      </c>
      <c r="Y2773" s="7">
        <v>19183223</v>
      </c>
      <c r="Z2773" s="7">
        <v>24451.875</v>
      </c>
      <c r="AA2773" s="7">
        <v>2278627.4157866715</v>
      </c>
      <c r="AB2773" s="7">
        <v>65665176</v>
      </c>
      <c r="AC2773" s="7">
        <v>0</v>
      </c>
      <c r="AD2773" s="7">
        <v>38354464.08078666</v>
      </c>
      <c r="AE2773" s="7">
        <v>0</v>
      </c>
      <c r="AF2773" s="7">
        <v>68403510.620000005</v>
      </c>
      <c r="AG2773" s="7">
        <v>5499691.5900000008</v>
      </c>
      <c r="AH2773" s="7">
        <v>38354464.08078666</v>
      </c>
      <c r="AI2773" s="7">
        <v>20214096</v>
      </c>
      <c r="AJ2773" s="7">
        <v>927542</v>
      </c>
      <c r="AK2773" s="7">
        <v>11747584</v>
      </c>
      <c r="AL2773" s="7">
        <v>1467719</v>
      </c>
      <c r="AM2773" s="7">
        <v>1051452</v>
      </c>
      <c r="AN2773" s="7">
        <v>0</v>
      </c>
      <c r="AO2773" s="7">
        <v>0</v>
      </c>
      <c r="AP2773" s="7">
        <v>64228974</v>
      </c>
      <c r="AQ2773" s="7">
        <v>0</v>
      </c>
      <c r="AR2773" s="7">
        <v>24172670</v>
      </c>
      <c r="AS2773" s="7">
        <v>933518</v>
      </c>
      <c r="AT2773" s="7">
        <v>13659044</v>
      </c>
      <c r="AU2773" s="7">
        <v>1501529</v>
      </c>
      <c r="AV2773" s="7">
        <v>1545180</v>
      </c>
      <c r="AW2773" s="7">
        <v>0</v>
      </c>
      <c r="AX2773" s="7">
        <v>0</v>
      </c>
      <c r="AY2773" s="7">
        <v>64644809</v>
      </c>
      <c r="AZ2773" s="7">
        <v>0</v>
      </c>
      <c r="BA2773" s="7">
        <v>24451.875</v>
      </c>
      <c r="BB2773" s="7">
        <v>0</v>
      </c>
      <c r="BC2773" s="7">
        <v>0</v>
      </c>
      <c r="BD2773" s="7">
        <v>0</v>
      </c>
      <c r="BE2773" s="7">
        <v>2328.75</v>
      </c>
      <c r="BF2773" s="7">
        <v>0</v>
      </c>
      <c r="BG2773" s="7">
        <v>1373084.4157866712</v>
      </c>
      <c r="BH2773" s="7">
        <v>80990</v>
      </c>
      <c r="BI2773" s="7">
        <v>905543</v>
      </c>
      <c r="BJ2773" s="7">
        <v>13974111.12083333</v>
      </c>
      <c r="BK2773" s="7">
        <v>9916163.0366666634</v>
      </c>
      <c r="BL2773" s="7">
        <v>260461.22666666665</v>
      </c>
      <c r="BM2773" s="7">
        <v>15710869.883333335</v>
      </c>
      <c r="BN2773" s="130">
        <v>0.90600000000000003</v>
      </c>
      <c r="BO2773" s="131">
        <v>3.0629493999999998E-3</v>
      </c>
      <c r="BP2773" s="161">
        <v>77907.107948332516</v>
      </c>
      <c r="BQ2773" s="162">
        <v>65665176</v>
      </c>
      <c r="BR2773" s="161">
        <v>1484796</v>
      </c>
      <c r="BS2773" s="163">
        <v>0</v>
      </c>
      <c r="BT2773" s="163">
        <v>683879.70921333134</v>
      </c>
      <c r="BU2773" s="161">
        <v>68403510.620000005</v>
      </c>
      <c r="BV2773" s="161">
        <v>5499691.5899999999</v>
      </c>
      <c r="BW2773" s="165">
        <v>39038343.78921333</v>
      </c>
      <c r="BX2773" s="161">
        <v>1484796</v>
      </c>
    </row>
    <row r="2774" spans="1:76" ht="14.45" x14ac:dyDescent="0.3">
      <c r="A2774" s="164" t="s">
        <v>2343</v>
      </c>
      <c r="B2774" s="6" t="s">
        <v>1164</v>
      </c>
      <c r="C2774" s="6" t="s">
        <v>1147</v>
      </c>
      <c r="D2774" s="6"/>
      <c r="E2774" s="6"/>
      <c r="F2774" s="24" t="str">
        <f>+Tabela1[[#This Row],[WK]]&amp;Tabela1[[#This Row],[PK]]&amp;Tabela1[[#This Row],[GK]]</f>
        <v>3028</v>
      </c>
      <c r="G2774" s="6" t="s">
        <v>2626</v>
      </c>
      <c r="H2774" s="7">
        <v>2022971201.3548024</v>
      </c>
      <c r="I2774" s="8">
        <v>1.371</v>
      </c>
      <c r="J2774" s="7">
        <v>2773493517.0599999</v>
      </c>
      <c r="K2774" s="15">
        <v>0.02</v>
      </c>
      <c r="L2774" s="7">
        <v>55469870.341200002</v>
      </c>
      <c r="M2774" s="7">
        <v>36615773.341200002</v>
      </c>
      <c r="N2774" s="9">
        <v>1.94205924267813</v>
      </c>
      <c r="O2774" s="7">
        <v>210140288</v>
      </c>
      <c r="P2774" s="8">
        <v>1.2949999999999999</v>
      </c>
      <c r="Q2774" s="7">
        <v>272131673</v>
      </c>
      <c r="R2774" s="8">
        <v>1.7000000000000001E-2</v>
      </c>
      <c r="S2774" s="7">
        <v>4626238.4410000006</v>
      </c>
      <c r="T2774" s="7">
        <v>3593172.4410000006</v>
      </c>
      <c r="U2774" s="9">
        <v>3.478163487134414</v>
      </c>
      <c r="V2774" s="7">
        <v>40208945.782200001</v>
      </c>
      <c r="W2774" s="9">
        <v>2.0218542877231913</v>
      </c>
      <c r="X2774" s="7">
        <v>92375150.176417083</v>
      </c>
      <c r="Y2774" s="7">
        <v>17317115</v>
      </c>
      <c r="Z2774" s="7">
        <v>38743.599999999999</v>
      </c>
      <c r="AA2774" s="7">
        <v>2141312.5764170815</v>
      </c>
      <c r="AB2774" s="7">
        <v>72877979</v>
      </c>
      <c r="AC2774" s="7">
        <v>0</v>
      </c>
      <c r="AD2774" s="7">
        <v>52166204.394217081</v>
      </c>
      <c r="AE2774" s="7">
        <v>0</v>
      </c>
      <c r="AF2774" s="7">
        <v>55469870.341200002</v>
      </c>
      <c r="AG2774" s="7">
        <v>4626238.4410000006</v>
      </c>
      <c r="AH2774" s="7">
        <v>52166204.394217081</v>
      </c>
      <c r="AI2774" s="7">
        <v>15766506</v>
      </c>
      <c r="AJ2774" s="7">
        <v>925777</v>
      </c>
      <c r="AK2774" s="7">
        <v>11086145</v>
      </c>
      <c r="AL2774" s="7">
        <v>3538750</v>
      </c>
      <c r="AM2774" s="7">
        <v>1384623</v>
      </c>
      <c r="AN2774" s="7">
        <v>0</v>
      </c>
      <c r="AO2774" s="7">
        <v>0</v>
      </c>
      <c r="AP2774" s="7">
        <v>70744369</v>
      </c>
      <c r="AQ2774" s="7">
        <v>0</v>
      </c>
      <c r="AR2774" s="7">
        <v>18854097</v>
      </c>
      <c r="AS2774" s="7">
        <v>1033066</v>
      </c>
      <c r="AT2774" s="7">
        <v>12992017</v>
      </c>
      <c r="AU2774" s="7">
        <v>3866372</v>
      </c>
      <c r="AV2774" s="7">
        <v>1314894</v>
      </c>
      <c r="AW2774" s="7">
        <v>0</v>
      </c>
      <c r="AX2774" s="7">
        <v>0</v>
      </c>
      <c r="AY2774" s="7">
        <v>71750315</v>
      </c>
      <c r="AZ2774" s="7">
        <v>0</v>
      </c>
      <c r="BA2774" s="7">
        <v>38743.599999999999</v>
      </c>
      <c r="BB2774" s="7">
        <v>0</v>
      </c>
      <c r="BC2774" s="7">
        <v>31.27</v>
      </c>
      <c r="BD2774" s="7">
        <v>1097.8</v>
      </c>
      <c r="BE2774" s="7">
        <v>1285.8</v>
      </c>
      <c r="BF2774" s="7">
        <v>0</v>
      </c>
      <c r="BG2774" s="7">
        <v>1169927.5764170815</v>
      </c>
      <c r="BH2774" s="7">
        <v>69007</v>
      </c>
      <c r="BI2774" s="7">
        <v>971385</v>
      </c>
      <c r="BJ2774" s="7">
        <v>14990144.755833333</v>
      </c>
      <c r="BK2774" s="7">
        <v>13589642.029999999</v>
      </c>
      <c r="BL2774" s="7">
        <v>141178.93333333335</v>
      </c>
      <c r="BM2774" s="7">
        <v>5319653.0366666671</v>
      </c>
      <c r="BN2774" s="130">
        <v>0.88200000000000001</v>
      </c>
      <c r="BO2774" s="131">
        <v>2.5578934E-3</v>
      </c>
      <c r="BP2774" s="161">
        <v>65060.844274782401</v>
      </c>
      <c r="BQ2774" s="162">
        <v>72877979</v>
      </c>
      <c r="BR2774" s="161">
        <v>1328206</v>
      </c>
      <c r="BS2774" s="163">
        <v>0</v>
      </c>
      <c r="BT2774" s="163">
        <v>3876653.8235829175</v>
      </c>
      <c r="BU2774" s="161">
        <v>55469870.340000004</v>
      </c>
      <c r="BV2774" s="161">
        <v>4626238.4400000004</v>
      </c>
      <c r="BW2774" s="165">
        <v>56042858.213582918</v>
      </c>
      <c r="BX2774" s="161">
        <v>1328206</v>
      </c>
    </row>
    <row r="2775" spans="1:76" ht="14.45" x14ac:dyDescent="0.3">
      <c r="A2775" s="164" t="s">
        <v>2343</v>
      </c>
      <c r="B2775" s="6" t="s">
        <v>1164</v>
      </c>
      <c r="C2775" s="6" t="s">
        <v>1155</v>
      </c>
      <c r="D2775" s="6"/>
      <c r="E2775" s="6"/>
      <c r="F2775" s="24" t="str">
        <f>+Tabela1[[#This Row],[WK]]&amp;Tabela1[[#This Row],[PK]]&amp;Tabela1[[#This Row],[GK]]</f>
        <v>3029</v>
      </c>
      <c r="G2775" s="6" t="s">
        <v>2627</v>
      </c>
      <c r="H2775" s="7">
        <v>1865286873.2514009</v>
      </c>
      <c r="I2775" s="8">
        <v>1.371</v>
      </c>
      <c r="J2775" s="7">
        <v>2557308303.2199998</v>
      </c>
      <c r="K2775" s="15">
        <v>0.02</v>
      </c>
      <c r="L2775" s="7">
        <v>51146166.064399995</v>
      </c>
      <c r="M2775" s="7">
        <v>31578981.064399995</v>
      </c>
      <c r="N2775" s="9">
        <v>1.6138745079785362</v>
      </c>
      <c r="O2775" s="7">
        <v>402738260</v>
      </c>
      <c r="P2775" s="8">
        <v>1.2949999999999999</v>
      </c>
      <c r="Q2775" s="7">
        <v>521546046</v>
      </c>
      <c r="R2775" s="8">
        <v>1.7000000000000001E-2</v>
      </c>
      <c r="S2775" s="7">
        <v>8866282.7820000015</v>
      </c>
      <c r="T2775" s="7">
        <v>7424327.7820000015</v>
      </c>
      <c r="U2775" s="9">
        <v>5.1487929803634662</v>
      </c>
      <c r="V2775" s="7">
        <v>39003308.846399993</v>
      </c>
      <c r="W2775" s="9">
        <v>1.8564924050389493</v>
      </c>
      <c r="X2775" s="7">
        <v>64825689.114319354</v>
      </c>
      <c r="Y2775" s="7">
        <v>0</v>
      </c>
      <c r="Z2775" s="7">
        <v>175053.06</v>
      </c>
      <c r="AA2775" s="7">
        <v>1688607.0543193519</v>
      </c>
      <c r="AB2775" s="7">
        <v>54215888</v>
      </c>
      <c r="AC2775" s="7">
        <v>8746141</v>
      </c>
      <c r="AD2775" s="7">
        <v>25822380.267919358</v>
      </c>
      <c r="AE2775" s="7">
        <v>0</v>
      </c>
      <c r="AF2775" s="7">
        <v>51146166.064399995</v>
      </c>
      <c r="AG2775" s="7">
        <v>8866282.7820000015</v>
      </c>
      <c r="AH2775" s="7">
        <v>25822380.267919358</v>
      </c>
      <c r="AI2775" s="7">
        <v>16362816</v>
      </c>
      <c r="AJ2775" s="7">
        <v>1392733</v>
      </c>
      <c r="AK2775" s="7">
        <v>5479161</v>
      </c>
      <c r="AL2775" s="7">
        <v>1555492</v>
      </c>
      <c r="AM2775" s="7">
        <v>1322441</v>
      </c>
      <c r="AN2775" s="7">
        <v>0</v>
      </c>
      <c r="AO2775" s="7">
        <v>0</v>
      </c>
      <c r="AP2775" s="7">
        <v>54158337</v>
      </c>
      <c r="AQ2775" s="7">
        <v>0</v>
      </c>
      <c r="AR2775" s="7">
        <v>19567185</v>
      </c>
      <c r="AS2775" s="7">
        <v>1441955</v>
      </c>
      <c r="AT2775" s="7">
        <v>6460778</v>
      </c>
      <c r="AU2775" s="7">
        <v>1744104</v>
      </c>
      <c r="AV2775" s="7">
        <v>1439447</v>
      </c>
      <c r="AW2775" s="7">
        <v>0</v>
      </c>
      <c r="AX2775" s="7">
        <v>0</v>
      </c>
      <c r="AY2775" s="7">
        <v>53378011</v>
      </c>
      <c r="AZ2775" s="7">
        <v>0</v>
      </c>
      <c r="BA2775" s="7">
        <v>175053.06</v>
      </c>
      <c r="BB2775" s="7">
        <v>0</v>
      </c>
      <c r="BC2775" s="7">
        <v>155.41999999999999</v>
      </c>
      <c r="BD2775" s="7">
        <v>0</v>
      </c>
      <c r="BE2775" s="7">
        <v>15635.38</v>
      </c>
      <c r="BF2775" s="7">
        <v>0.31</v>
      </c>
      <c r="BG2775" s="7">
        <v>960803.05431935191</v>
      </c>
      <c r="BH2775" s="7">
        <v>56672</v>
      </c>
      <c r="BI2775" s="7">
        <v>727804</v>
      </c>
      <c r="BJ2775" s="7">
        <v>11231261.843333334</v>
      </c>
      <c r="BK2775" s="7">
        <v>6456037.7666666675</v>
      </c>
      <c r="BL2775" s="7">
        <v>5037648.7166666668</v>
      </c>
      <c r="BM2775" s="7">
        <v>9025598.8733333331</v>
      </c>
      <c r="BN2775" s="130">
        <v>1.111</v>
      </c>
      <c r="BO2775" s="131">
        <v>2.0289425999999999E-3</v>
      </c>
      <c r="BP2775" s="161">
        <v>51606.810162862726</v>
      </c>
      <c r="BQ2775" s="162">
        <v>54215888</v>
      </c>
      <c r="BR2775" s="161">
        <v>953499</v>
      </c>
      <c r="BS2775" s="163">
        <v>0</v>
      </c>
      <c r="BT2775" s="163">
        <v>4150149.8856806457</v>
      </c>
      <c r="BU2775" s="161">
        <v>51146166.060000002</v>
      </c>
      <c r="BV2775" s="161">
        <v>8866282.7799999993</v>
      </c>
      <c r="BW2775" s="165">
        <v>29972530.155680645</v>
      </c>
      <c r="BX2775" s="161">
        <v>953499</v>
      </c>
    </row>
    <row r="2776" spans="1:76" ht="14.45" x14ac:dyDescent="0.3">
      <c r="A2776" s="164" t="s">
        <v>2343</v>
      </c>
      <c r="B2776" s="6" t="s">
        <v>1164</v>
      </c>
      <c r="C2776" s="6" t="s">
        <v>1164</v>
      </c>
      <c r="D2776" s="6"/>
      <c r="E2776" s="6"/>
      <c r="F2776" s="24" t="str">
        <f>+Tabela1[[#This Row],[WK]]&amp;Tabela1[[#This Row],[PK]]&amp;Tabela1[[#This Row],[GK]]</f>
        <v>3030</v>
      </c>
      <c r="G2776" s="6" t="s">
        <v>2628</v>
      </c>
      <c r="H2776" s="7">
        <v>2789246618.1719894</v>
      </c>
      <c r="I2776" s="8">
        <v>1.371</v>
      </c>
      <c r="J2776" s="7">
        <v>3824057113.5099998</v>
      </c>
      <c r="K2776" s="15">
        <v>0.02</v>
      </c>
      <c r="L2776" s="7">
        <v>76481142.270199999</v>
      </c>
      <c r="M2776" s="7">
        <v>46420172.270199999</v>
      </c>
      <c r="N2776" s="9">
        <v>1.544200745025859</v>
      </c>
      <c r="O2776" s="7">
        <v>526442573</v>
      </c>
      <c r="P2776" s="8">
        <v>1.2949999999999999</v>
      </c>
      <c r="Q2776" s="7">
        <v>681743132</v>
      </c>
      <c r="R2776" s="8">
        <v>1.7000000000000001E-2</v>
      </c>
      <c r="S2776" s="7">
        <v>11589633.244000001</v>
      </c>
      <c r="T2776" s="7">
        <v>9396404.2440000009</v>
      </c>
      <c r="U2776" s="9">
        <v>4.2842786795177341</v>
      </c>
      <c r="V2776" s="7">
        <v>55816576.514200002</v>
      </c>
      <c r="W2776" s="9">
        <v>1.730521242031154</v>
      </c>
      <c r="X2776" s="7">
        <v>81532054.772341296</v>
      </c>
      <c r="Y2776" s="7">
        <v>0</v>
      </c>
      <c r="Z2776" s="7">
        <v>237648.42499999999</v>
      </c>
      <c r="AA2776" s="7">
        <v>2098923.3473412944</v>
      </c>
      <c r="AB2776" s="7">
        <v>71917340</v>
      </c>
      <c r="AC2776" s="7">
        <v>7278143</v>
      </c>
      <c r="AD2776" s="7">
        <v>25715478.258141294</v>
      </c>
      <c r="AE2776" s="7">
        <v>0</v>
      </c>
      <c r="AF2776" s="7">
        <v>76481142.270199999</v>
      </c>
      <c r="AG2776" s="7">
        <v>11589633.244000001</v>
      </c>
      <c r="AH2776" s="7">
        <v>25715478.258141294</v>
      </c>
      <c r="AI2776" s="7">
        <v>25138114</v>
      </c>
      <c r="AJ2776" s="7">
        <v>2406753</v>
      </c>
      <c r="AK2776" s="7">
        <v>4774521</v>
      </c>
      <c r="AL2776" s="7">
        <v>1494703</v>
      </c>
      <c r="AM2776" s="7">
        <v>1202279</v>
      </c>
      <c r="AN2776" s="7">
        <v>0</v>
      </c>
      <c r="AO2776" s="7">
        <v>0</v>
      </c>
      <c r="AP2776" s="7">
        <v>70892032</v>
      </c>
      <c r="AQ2776" s="7">
        <v>51718</v>
      </c>
      <c r="AR2776" s="7">
        <v>30060970</v>
      </c>
      <c r="AS2776" s="7">
        <v>2193229</v>
      </c>
      <c r="AT2776" s="7">
        <v>5986876</v>
      </c>
      <c r="AU2776" s="7">
        <v>1596500</v>
      </c>
      <c r="AV2776" s="7">
        <v>707194</v>
      </c>
      <c r="AW2776" s="7">
        <v>0</v>
      </c>
      <c r="AX2776" s="7">
        <v>0</v>
      </c>
      <c r="AY2776" s="7">
        <v>70701694</v>
      </c>
      <c r="AZ2776" s="7">
        <v>25951</v>
      </c>
      <c r="BA2776" s="7">
        <v>237648.42499999999</v>
      </c>
      <c r="BB2776" s="7">
        <v>0</v>
      </c>
      <c r="BC2776" s="7">
        <v>443</v>
      </c>
      <c r="BD2776" s="7">
        <v>5508.08</v>
      </c>
      <c r="BE2776" s="7">
        <v>8663.69</v>
      </c>
      <c r="BF2776" s="7">
        <v>0</v>
      </c>
      <c r="BG2776" s="7">
        <v>1326173.3473412946</v>
      </c>
      <c r="BH2776" s="7">
        <v>78223</v>
      </c>
      <c r="BI2776" s="7">
        <v>772750</v>
      </c>
      <c r="BJ2776" s="7">
        <v>11924869.940000001</v>
      </c>
      <c r="BK2776" s="7">
        <v>6561209.3566666674</v>
      </c>
      <c r="BL2776" s="7">
        <v>8865547.5800000001</v>
      </c>
      <c r="BM2776" s="7">
        <v>3723547.1733333319</v>
      </c>
      <c r="BN2776" s="130">
        <v>1.1639999999999999</v>
      </c>
      <c r="BO2776" s="131">
        <v>2.8402786000000001E-3</v>
      </c>
      <c r="BP2776" s="161">
        <v>72243.40202120693</v>
      </c>
      <c r="BQ2776" s="162">
        <v>71917340</v>
      </c>
      <c r="BR2776" s="161">
        <v>1387243</v>
      </c>
      <c r="BS2776" s="163">
        <v>0</v>
      </c>
      <c r="BT2776" s="163">
        <v>3873403.2276587039</v>
      </c>
      <c r="BU2776" s="161">
        <v>76481142.269999996</v>
      </c>
      <c r="BV2776" s="161">
        <v>11589633.24</v>
      </c>
      <c r="BW2776" s="165">
        <v>29588881.487658706</v>
      </c>
      <c r="BX2776" s="161">
        <v>1387243</v>
      </c>
    </row>
    <row r="2777" spans="1:76" ht="14.45" x14ac:dyDescent="0.3">
      <c r="A2777" s="164" t="s">
        <v>2343</v>
      </c>
      <c r="B2777" s="6" t="s">
        <v>1164</v>
      </c>
      <c r="C2777" s="6" t="s">
        <v>2152</v>
      </c>
      <c r="D2777" s="6"/>
      <c r="E2777" s="6"/>
      <c r="F2777" s="24" t="str">
        <f>+Tabela1[[#This Row],[WK]]&amp;Tabela1[[#This Row],[PK]]&amp;Tabela1[[#This Row],[GK]]</f>
        <v>3031</v>
      </c>
      <c r="G2777" s="6" t="s">
        <v>2629</v>
      </c>
      <c r="H2777" s="7">
        <v>1938528511.3289976</v>
      </c>
      <c r="I2777" s="8">
        <v>1.371</v>
      </c>
      <c r="J2777" s="7">
        <v>2657722589.0500002</v>
      </c>
      <c r="K2777" s="15">
        <v>0.02</v>
      </c>
      <c r="L2777" s="7">
        <v>53154451.781000003</v>
      </c>
      <c r="M2777" s="7">
        <v>33340059.781000003</v>
      </c>
      <c r="N2777" s="9">
        <v>1.682618360482623</v>
      </c>
      <c r="O2777" s="7">
        <v>864964450</v>
      </c>
      <c r="P2777" s="8">
        <v>1.2949999999999999</v>
      </c>
      <c r="Q2777" s="7">
        <v>1120128963</v>
      </c>
      <c r="R2777" s="8">
        <v>1.7000000000000001E-2</v>
      </c>
      <c r="S2777" s="7">
        <v>19042192.371000003</v>
      </c>
      <c r="T2777" s="7">
        <v>16985404.371000003</v>
      </c>
      <c r="U2777" s="9">
        <v>8.2582183341209703</v>
      </c>
      <c r="V2777" s="7">
        <v>50325464.15200001</v>
      </c>
      <c r="W2777" s="9">
        <v>2.3009944663250912</v>
      </c>
      <c r="X2777" s="7">
        <v>76224823.333322138</v>
      </c>
      <c r="Y2777" s="7">
        <v>0</v>
      </c>
      <c r="Z2777" s="7">
        <v>474208.83999999997</v>
      </c>
      <c r="AA2777" s="7">
        <v>1996202.493322128</v>
      </c>
      <c r="AB2777" s="7">
        <v>58080116</v>
      </c>
      <c r="AC2777" s="7">
        <v>15674296</v>
      </c>
      <c r="AD2777" s="7">
        <v>25899359.181322124</v>
      </c>
      <c r="AE2777" s="7">
        <v>0</v>
      </c>
      <c r="AF2777" s="7">
        <v>53154451.781000003</v>
      </c>
      <c r="AG2777" s="7">
        <v>19042192.371000003</v>
      </c>
      <c r="AH2777" s="7">
        <v>25899359.181322124</v>
      </c>
      <c r="AI2777" s="7">
        <v>16569540</v>
      </c>
      <c r="AJ2777" s="7">
        <v>2139294</v>
      </c>
      <c r="AK2777" s="7">
        <v>8723036</v>
      </c>
      <c r="AL2777" s="7">
        <v>4253533</v>
      </c>
      <c r="AM2777" s="7">
        <v>1571173</v>
      </c>
      <c r="AN2777" s="7">
        <v>0</v>
      </c>
      <c r="AO2777" s="7">
        <v>0</v>
      </c>
      <c r="AP2777" s="7">
        <v>55113298</v>
      </c>
      <c r="AQ2777" s="7">
        <v>0</v>
      </c>
      <c r="AR2777" s="7">
        <v>19814392</v>
      </c>
      <c r="AS2777" s="7">
        <v>2056788</v>
      </c>
      <c r="AT2777" s="7">
        <v>10442423</v>
      </c>
      <c r="AU2777" s="7">
        <v>4800994</v>
      </c>
      <c r="AV2777" s="7">
        <v>1596426</v>
      </c>
      <c r="AW2777" s="7">
        <v>0</v>
      </c>
      <c r="AX2777" s="7">
        <v>0</v>
      </c>
      <c r="AY2777" s="7">
        <v>57179322</v>
      </c>
      <c r="AZ2777" s="7">
        <v>0</v>
      </c>
      <c r="BA2777" s="7">
        <v>474208.83999999997</v>
      </c>
      <c r="BB2777" s="7">
        <v>0</v>
      </c>
      <c r="BC2777" s="7">
        <v>1155.58</v>
      </c>
      <c r="BD2777" s="7">
        <v>5.32</v>
      </c>
      <c r="BE2777" s="7">
        <v>37448.239999999998</v>
      </c>
      <c r="BF2777" s="7">
        <v>0</v>
      </c>
      <c r="BG2777" s="7">
        <v>1141004.493322128</v>
      </c>
      <c r="BH2777" s="7">
        <v>67301</v>
      </c>
      <c r="BI2777" s="7">
        <v>855198</v>
      </c>
      <c r="BJ2777" s="7">
        <v>13197192.984166663</v>
      </c>
      <c r="BK2777" s="7">
        <v>8473917.3566666618</v>
      </c>
      <c r="BL2777" s="7">
        <v>950669.45666666667</v>
      </c>
      <c r="BM2777" s="7">
        <v>16991763.596666668</v>
      </c>
      <c r="BN2777" s="130">
        <v>1.1859999999999999</v>
      </c>
      <c r="BO2777" s="131">
        <v>2.2858484000000002E-3</v>
      </c>
      <c r="BP2777" s="161">
        <v>58141.292512648477</v>
      </c>
      <c r="BQ2777" s="162">
        <v>58080116</v>
      </c>
      <c r="BR2777" s="161">
        <v>1234411</v>
      </c>
      <c r="BS2777" s="163">
        <v>0</v>
      </c>
      <c r="BT2777" s="163">
        <v>4028752.4399999976</v>
      </c>
      <c r="BU2777" s="161">
        <v>53154451.780000001</v>
      </c>
      <c r="BV2777" s="161">
        <v>19042192.370000001</v>
      </c>
      <c r="BW2777" s="165">
        <v>29928111.619999997</v>
      </c>
      <c r="BX2777" s="161">
        <v>1234411</v>
      </c>
    </row>
    <row r="2778" spans="1:76" ht="14.45" x14ac:dyDescent="0.3">
      <c r="A2778" s="164" t="s">
        <v>2343</v>
      </c>
      <c r="B2778" s="6" t="s">
        <v>1170</v>
      </c>
      <c r="C2778" s="6" t="s">
        <v>33</v>
      </c>
      <c r="D2778" s="6"/>
      <c r="E2778" s="6"/>
      <c r="F2778" s="24" t="str">
        <f>+Tabela1[[#This Row],[WK]]&amp;Tabela1[[#This Row],[PK]]&amp;Tabela1[[#This Row],[GK]]</f>
        <v>3201</v>
      </c>
      <c r="G2778" s="6" t="s">
        <v>2630</v>
      </c>
      <c r="H2778" s="7">
        <v>1294816040.7969971</v>
      </c>
      <c r="I2778" s="8">
        <v>1.371</v>
      </c>
      <c r="J2778" s="7">
        <v>1775192791.9300003</v>
      </c>
      <c r="K2778" s="15">
        <v>0.02</v>
      </c>
      <c r="L2778" s="7">
        <v>35503855.83860001</v>
      </c>
      <c r="M2778" s="7">
        <v>22903774.83860001</v>
      </c>
      <c r="N2778" s="9">
        <v>1.8177482223011114</v>
      </c>
      <c r="O2778" s="7">
        <v>90291634</v>
      </c>
      <c r="P2778" s="8">
        <v>1.2949999999999999</v>
      </c>
      <c r="Q2778" s="7">
        <v>116927667</v>
      </c>
      <c r="R2778" s="8">
        <v>1.7000000000000001E-2</v>
      </c>
      <c r="S2778" s="7">
        <v>1987770.3390000002</v>
      </c>
      <c r="T2778" s="7">
        <v>1426835.3390000002</v>
      </c>
      <c r="U2778" s="9">
        <v>2.5436732223876208</v>
      </c>
      <c r="V2778" s="7">
        <v>24330610.177600011</v>
      </c>
      <c r="W2778" s="9">
        <v>1.8486878351640945</v>
      </c>
      <c r="X2778" s="7">
        <v>74140367.257696286</v>
      </c>
      <c r="Y2778" s="7">
        <v>14881606</v>
      </c>
      <c r="Z2778" s="7">
        <v>125502.40499999998</v>
      </c>
      <c r="AA2778" s="7">
        <v>1407923.85269629</v>
      </c>
      <c r="AB2778" s="7">
        <v>42922654</v>
      </c>
      <c r="AC2778" s="7">
        <v>14802681</v>
      </c>
      <c r="AD2778" s="7">
        <v>49809757.080096275</v>
      </c>
      <c r="AE2778" s="7">
        <v>0</v>
      </c>
      <c r="AF2778" s="7">
        <v>35503855.83860001</v>
      </c>
      <c r="AG2778" s="7">
        <v>1987770.3390000002</v>
      </c>
      <c r="AH2778" s="7">
        <v>49809757.080096275</v>
      </c>
      <c r="AI2778" s="7">
        <v>10536662</v>
      </c>
      <c r="AJ2778" s="7">
        <v>520668</v>
      </c>
      <c r="AK2778" s="7">
        <v>21309399</v>
      </c>
      <c r="AL2778" s="7">
        <v>3209881</v>
      </c>
      <c r="AM2778" s="7">
        <v>682706</v>
      </c>
      <c r="AN2778" s="7">
        <v>0</v>
      </c>
      <c r="AO2778" s="7">
        <v>0</v>
      </c>
      <c r="AP2778" s="7">
        <v>39639640</v>
      </c>
      <c r="AQ2778" s="7">
        <v>0</v>
      </c>
      <c r="AR2778" s="7">
        <v>12600081</v>
      </c>
      <c r="AS2778" s="7">
        <v>560935</v>
      </c>
      <c r="AT2778" s="7">
        <v>24511382</v>
      </c>
      <c r="AU2778" s="7">
        <v>3924605</v>
      </c>
      <c r="AV2778" s="7">
        <v>1191757</v>
      </c>
      <c r="AW2778" s="7">
        <v>0</v>
      </c>
      <c r="AX2778" s="7">
        <v>0</v>
      </c>
      <c r="AY2778" s="7">
        <v>42255443</v>
      </c>
      <c r="AZ2778" s="7">
        <v>0</v>
      </c>
      <c r="BA2778" s="7">
        <v>125502.40499999998</v>
      </c>
      <c r="BB2778" s="7">
        <v>0</v>
      </c>
      <c r="BC2778" s="7">
        <v>19.62</v>
      </c>
      <c r="BD2778" s="7">
        <v>0</v>
      </c>
      <c r="BE2778" s="7">
        <v>11821.81</v>
      </c>
      <c r="BF2778" s="7">
        <v>0</v>
      </c>
      <c r="BG2778" s="7">
        <v>752288.85269629001</v>
      </c>
      <c r="BH2778" s="7">
        <v>44373</v>
      </c>
      <c r="BI2778" s="7">
        <v>655635</v>
      </c>
      <c r="BJ2778" s="7">
        <v>10117593.853333334</v>
      </c>
      <c r="BK2778" s="7">
        <v>8796560.2566666678</v>
      </c>
      <c r="BL2778" s="7">
        <v>168199.31</v>
      </c>
      <c r="BM2778" s="7">
        <v>4947735.7666666657</v>
      </c>
      <c r="BN2778" s="130">
        <v>0.68700000000000006</v>
      </c>
      <c r="BO2778" s="131">
        <v>2.0485867E-3</v>
      </c>
      <c r="BP2778" s="161">
        <v>52106.464571108459</v>
      </c>
      <c r="BQ2778" s="162">
        <v>42922654</v>
      </c>
      <c r="BR2778" s="161">
        <v>1392810</v>
      </c>
      <c r="BS2778" s="163">
        <v>0</v>
      </c>
      <c r="BT2778" s="163">
        <v>3135629.7423037142</v>
      </c>
      <c r="BU2778" s="161">
        <v>35503855.840000004</v>
      </c>
      <c r="BV2778" s="161">
        <v>1987770.34</v>
      </c>
      <c r="BW2778" s="165">
        <v>52945386.822303712</v>
      </c>
      <c r="BX2778" s="161">
        <v>1392810</v>
      </c>
    </row>
    <row r="2779" spans="1:76" ht="14.45" x14ac:dyDescent="0.3">
      <c r="A2779" s="164" t="s">
        <v>2343</v>
      </c>
      <c r="B2779" s="6" t="s">
        <v>1170</v>
      </c>
      <c r="C2779" s="6" t="s">
        <v>32</v>
      </c>
      <c r="D2779" s="6"/>
      <c r="E2779" s="6"/>
      <c r="F2779" s="24" t="str">
        <f>+Tabela1[[#This Row],[WK]]&amp;Tabela1[[#This Row],[PK]]&amp;Tabela1[[#This Row],[GK]]</f>
        <v>3202</v>
      </c>
      <c r="G2779" s="6" t="s">
        <v>2631</v>
      </c>
      <c r="H2779" s="7">
        <v>1248507814.0433984</v>
      </c>
      <c r="I2779" s="8">
        <v>1.371</v>
      </c>
      <c r="J2779" s="7">
        <v>1711704213.0600002</v>
      </c>
      <c r="K2779" s="15">
        <v>0.02</v>
      </c>
      <c r="L2779" s="7">
        <v>34234084.261200003</v>
      </c>
      <c r="M2779" s="7">
        <v>22534084.261200003</v>
      </c>
      <c r="N2779" s="9">
        <v>1.925990107794872</v>
      </c>
      <c r="O2779" s="7">
        <v>88393689</v>
      </c>
      <c r="P2779" s="8">
        <v>1.2949999999999999</v>
      </c>
      <c r="Q2779" s="7">
        <v>114469828</v>
      </c>
      <c r="R2779" s="8">
        <v>1.7000000000000001E-2</v>
      </c>
      <c r="S2779" s="7">
        <v>1945987.0760000001</v>
      </c>
      <c r="T2779" s="7">
        <v>1590834.0760000001</v>
      </c>
      <c r="U2779" s="9">
        <v>4.4792922374300659</v>
      </c>
      <c r="V2779" s="7">
        <v>24124918.337200001</v>
      </c>
      <c r="W2779" s="9">
        <v>2.0012121237449247</v>
      </c>
      <c r="X2779" s="7">
        <v>64465309.994285658</v>
      </c>
      <c r="Y2779" s="7">
        <v>19054546</v>
      </c>
      <c r="Z2779" s="7">
        <v>2055122.405</v>
      </c>
      <c r="AA2779" s="7">
        <v>1271348.5892856554</v>
      </c>
      <c r="AB2779" s="7">
        <v>29615670</v>
      </c>
      <c r="AC2779" s="7">
        <v>12468623</v>
      </c>
      <c r="AD2779" s="7">
        <v>40340391.657085657</v>
      </c>
      <c r="AE2779" s="7">
        <v>0</v>
      </c>
      <c r="AF2779" s="7">
        <v>34234084.261200003</v>
      </c>
      <c r="AG2779" s="7">
        <v>1945987.0760000001</v>
      </c>
      <c r="AH2779" s="7">
        <v>40340391.657085657</v>
      </c>
      <c r="AI2779" s="7">
        <v>9783980</v>
      </c>
      <c r="AJ2779" s="7">
        <v>309584</v>
      </c>
      <c r="AK2779" s="7">
        <v>21923635</v>
      </c>
      <c r="AL2779" s="7">
        <v>5712496</v>
      </c>
      <c r="AM2779" s="7">
        <v>692484</v>
      </c>
      <c r="AN2779" s="7">
        <v>0</v>
      </c>
      <c r="AO2779" s="7">
        <v>0</v>
      </c>
      <c r="AP2779" s="7">
        <v>29049405</v>
      </c>
      <c r="AQ2779" s="7">
        <v>0</v>
      </c>
      <c r="AR2779" s="7">
        <v>11700000</v>
      </c>
      <c r="AS2779" s="7">
        <v>355153</v>
      </c>
      <c r="AT2779" s="7">
        <v>24857388</v>
      </c>
      <c r="AU2779" s="7">
        <v>6482755</v>
      </c>
      <c r="AV2779" s="7">
        <v>1109326</v>
      </c>
      <c r="AW2779" s="7">
        <v>0</v>
      </c>
      <c r="AX2779" s="7">
        <v>0</v>
      </c>
      <c r="AY2779" s="7">
        <v>29154781</v>
      </c>
      <c r="AZ2779" s="7">
        <v>0</v>
      </c>
      <c r="BA2779" s="7">
        <v>2055122.405</v>
      </c>
      <c r="BB2779" s="7">
        <v>1974.18</v>
      </c>
      <c r="BC2779" s="7">
        <v>118.52</v>
      </c>
      <c r="BD2779" s="7">
        <v>70147.69</v>
      </c>
      <c r="BE2779" s="7">
        <v>28318.03</v>
      </c>
      <c r="BF2779" s="7">
        <v>0</v>
      </c>
      <c r="BG2779" s="7">
        <v>753119.5892856553</v>
      </c>
      <c r="BH2779" s="7">
        <v>44422</v>
      </c>
      <c r="BI2779" s="7">
        <v>518229</v>
      </c>
      <c r="BJ2779" s="7">
        <v>7997149.3366666669</v>
      </c>
      <c r="BK2779" s="7">
        <v>6455674.8733333331</v>
      </c>
      <c r="BL2779" s="7">
        <v>200481.68666666668</v>
      </c>
      <c r="BM2779" s="7">
        <v>5764934.4800000004</v>
      </c>
      <c r="BN2779" s="130">
        <v>0.629</v>
      </c>
      <c r="BO2779" s="131">
        <v>2.1605155000000002E-3</v>
      </c>
      <c r="BP2779" s="161">
        <v>54953.410440417829</v>
      </c>
      <c r="BQ2779" s="162">
        <v>29615670</v>
      </c>
      <c r="BR2779" s="161">
        <v>2103432</v>
      </c>
      <c r="BS2779" s="163">
        <v>0</v>
      </c>
      <c r="BT2779" s="163">
        <v>3242371.650000006</v>
      </c>
      <c r="BU2779" s="161">
        <v>34234084.259999998</v>
      </c>
      <c r="BV2779" s="161">
        <v>1945987.08</v>
      </c>
      <c r="BW2779" s="165">
        <v>43582763.310000002</v>
      </c>
      <c r="BX2779" s="161">
        <v>2103432</v>
      </c>
    </row>
    <row r="2780" spans="1:76" ht="14.45" x14ac:dyDescent="0.3">
      <c r="A2780" s="164" t="s">
        <v>2343</v>
      </c>
      <c r="B2780" s="6" t="s">
        <v>1170</v>
      </c>
      <c r="C2780" s="6" t="s">
        <v>37</v>
      </c>
      <c r="D2780" s="6"/>
      <c r="E2780" s="6"/>
      <c r="F2780" s="24" t="str">
        <f>+Tabela1[[#This Row],[WK]]&amp;Tabela1[[#This Row],[PK]]&amp;Tabela1[[#This Row],[GK]]</f>
        <v>3203</v>
      </c>
      <c r="G2780" s="6" t="s">
        <v>2632</v>
      </c>
      <c r="H2780" s="7">
        <v>1543818007.5287991</v>
      </c>
      <c r="I2780" s="8">
        <v>1.371</v>
      </c>
      <c r="J2780" s="7">
        <v>2116574488.3299999</v>
      </c>
      <c r="K2780" s="15">
        <v>0.02</v>
      </c>
      <c r="L2780" s="7">
        <v>42331489.766599998</v>
      </c>
      <c r="M2780" s="7">
        <v>27425227.766599998</v>
      </c>
      <c r="N2780" s="9">
        <v>1.839846083920972</v>
      </c>
      <c r="O2780" s="7">
        <v>118214897</v>
      </c>
      <c r="P2780" s="8">
        <v>1.2949999999999999</v>
      </c>
      <c r="Q2780" s="7">
        <v>153088292</v>
      </c>
      <c r="R2780" s="8">
        <v>1.7000000000000001E-2</v>
      </c>
      <c r="S2780" s="7">
        <v>2602500.9640000002</v>
      </c>
      <c r="T2780" s="7">
        <v>1893269.9640000002</v>
      </c>
      <c r="U2780" s="9">
        <v>2.6694687118865366</v>
      </c>
      <c r="V2780" s="7">
        <v>29318497.730599999</v>
      </c>
      <c r="W2780" s="9">
        <v>1.8775262318391099</v>
      </c>
      <c r="X2780" s="7">
        <v>110605201.71602848</v>
      </c>
      <c r="Y2780" s="7">
        <v>11125203</v>
      </c>
      <c r="Z2780" s="7">
        <v>1838769.6950000003</v>
      </c>
      <c r="AA2780" s="7">
        <v>1496950.0210284777</v>
      </c>
      <c r="AB2780" s="7">
        <v>83609682</v>
      </c>
      <c r="AC2780" s="7">
        <v>12534597</v>
      </c>
      <c r="AD2780" s="7">
        <v>81286703.985428482</v>
      </c>
      <c r="AE2780" s="7">
        <v>0</v>
      </c>
      <c r="AF2780" s="7">
        <v>42331489.766599998</v>
      </c>
      <c r="AG2780" s="7">
        <v>2602500.9640000002</v>
      </c>
      <c r="AH2780" s="7">
        <v>81286703.985428482</v>
      </c>
      <c r="AI2780" s="7">
        <v>12465177</v>
      </c>
      <c r="AJ2780" s="7">
        <v>790215</v>
      </c>
      <c r="AK2780" s="7">
        <v>17204066</v>
      </c>
      <c r="AL2780" s="7">
        <v>4648856</v>
      </c>
      <c r="AM2780" s="7">
        <v>1325726</v>
      </c>
      <c r="AN2780" s="7">
        <v>0</v>
      </c>
      <c r="AO2780" s="7">
        <v>0</v>
      </c>
      <c r="AP2780" s="7">
        <v>73850408</v>
      </c>
      <c r="AQ2780" s="7">
        <v>210849</v>
      </c>
      <c r="AR2780" s="7">
        <v>14906262</v>
      </c>
      <c r="AS2780" s="7">
        <v>709231</v>
      </c>
      <c r="AT2780" s="7">
        <v>19146477</v>
      </c>
      <c r="AU2780" s="7">
        <v>5214262</v>
      </c>
      <c r="AV2780" s="7">
        <v>483824</v>
      </c>
      <c r="AW2780" s="7">
        <v>0</v>
      </c>
      <c r="AX2780" s="7">
        <v>0</v>
      </c>
      <c r="AY2780" s="7">
        <v>81988307</v>
      </c>
      <c r="AZ2780" s="7">
        <v>103805</v>
      </c>
      <c r="BA2780" s="7">
        <v>1838769.6950000003</v>
      </c>
      <c r="BB2780" s="7">
        <v>0</v>
      </c>
      <c r="BC2780" s="7">
        <v>235.79</v>
      </c>
      <c r="BD2780" s="7">
        <v>72718.820000000007</v>
      </c>
      <c r="BE2780" s="7">
        <v>28111.35</v>
      </c>
      <c r="BF2780" s="7">
        <v>0</v>
      </c>
      <c r="BG2780" s="7">
        <v>907297.02102847781</v>
      </c>
      <c r="BH2780" s="7">
        <v>53516</v>
      </c>
      <c r="BI2780" s="7">
        <v>589653</v>
      </c>
      <c r="BJ2780" s="7">
        <v>9099362.1799999997</v>
      </c>
      <c r="BK2780" s="7">
        <v>7460371.1166666662</v>
      </c>
      <c r="BL2780" s="7">
        <v>471035.60666666669</v>
      </c>
      <c r="BM2780" s="7">
        <v>5613893.04</v>
      </c>
      <c r="BN2780" s="130">
        <v>0.76900000000000002</v>
      </c>
      <c r="BO2780" s="131">
        <v>2.1927701000000002E-3</v>
      </c>
      <c r="BP2780" s="161">
        <v>55773.814987857826</v>
      </c>
      <c r="BQ2780" s="162">
        <v>83609682</v>
      </c>
      <c r="BR2780" s="161">
        <v>2418817</v>
      </c>
      <c r="BS2780" s="163">
        <v>0</v>
      </c>
      <c r="BT2780" s="163">
        <v>3750290.150000006</v>
      </c>
      <c r="BU2780" s="161">
        <v>42331489.770000003</v>
      </c>
      <c r="BV2780" s="161">
        <v>2602500.96</v>
      </c>
      <c r="BW2780" s="165">
        <v>85036994.140000001</v>
      </c>
      <c r="BX2780" s="161">
        <v>2418817</v>
      </c>
    </row>
    <row r="2781" spans="1:76" ht="14.45" x14ac:dyDescent="0.3">
      <c r="A2781" s="164" t="s">
        <v>2343</v>
      </c>
      <c r="B2781" s="6" t="s">
        <v>1170</v>
      </c>
      <c r="C2781" s="6" t="s">
        <v>39</v>
      </c>
      <c r="D2781" s="6"/>
      <c r="E2781" s="6"/>
      <c r="F2781" s="24" t="str">
        <f>+Tabela1[[#This Row],[WK]]&amp;Tabela1[[#This Row],[PK]]&amp;Tabela1[[#This Row],[GK]]</f>
        <v>3204</v>
      </c>
      <c r="G2781" s="6" t="s">
        <v>2633</v>
      </c>
      <c r="H2781" s="7">
        <v>2866282432.1308122</v>
      </c>
      <c r="I2781" s="8">
        <v>1.371</v>
      </c>
      <c r="J2781" s="7">
        <v>3929673214.4399996</v>
      </c>
      <c r="K2781" s="15">
        <v>0.02</v>
      </c>
      <c r="L2781" s="7">
        <v>78593464.288799986</v>
      </c>
      <c r="M2781" s="7">
        <v>48008377.288799986</v>
      </c>
      <c r="N2781" s="9">
        <v>1.5696662000274835</v>
      </c>
      <c r="O2781" s="7">
        <v>685898598</v>
      </c>
      <c r="P2781" s="8">
        <v>1.2949999999999999</v>
      </c>
      <c r="Q2781" s="7">
        <v>888238685</v>
      </c>
      <c r="R2781" s="8">
        <v>1.7000000000000001E-2</v>
      </c>
      <c r="S2781" s="7">
        <v>15100057.645000001</v>
      </c>
      <c r="T2781" s="7">
        <v>12190906.645000001</v>
      </c>
      <c r="U2781" s="9">
        <v>4.1905375984264825</v>
      </c>
      <c r="V2781" s="7">
        <v>60199283.933799982</v>
      </c>
      <c r="W2781" s="9">
        <v>1.7973026863247339</v>
      </c>
      <c r="X2781" s="7">
        <v>75972642.340279371</v>
      </c>
      <c r="Y2781" s="7">
        <v>0</v>
      </c>
      <c r="Z2781" s="7">
        <v>686707.17500000005</v>
      </c>
      <c r="AA2781" s="7">
        <v>1822916.1652793803</v>
      </c>
      <c r="AB2781" s="7">
        <v>59478414</v>
      </c>
      <c r="AC2781" s="7">
        <v>13984605</v>
      </c>
      <c r="AD2781" s="7">
        <v>15773358.40647939</v>
      </c>
      <c r="AE2781" s="7">
        <v>0</v>
      </c>
      <c r="AF2781" s="7">
        <v>78593464.288799986</v>
      </c>
      <c r="AG2781" s="7">
        <v>15100057.645000001</v>
      </c>
      <c r="AH2781" s="7">
        <v>15773358.40647939</v>
      </c>
      <c r="AI2781" s="7">
        <v>25576400</v>
      </c>
      <c r="AJ2781" s="7">
        <v>3012361</v>
      </c>
      <c r="AK2781" s="7">
        <v>5086682</v>
      </c>
      <c r="AL2781" s="7">
        <v>6744117</v>
      </c>
      <c r="AM2781" s="7">
        <v>720737</v>
      </c>
      <c r="AN2781" s="7">
        <v>0</v>
      </c>
      <c r="AO2781" s="7">
        <v>0</v>
      </c>
      <c r="AP2781" s="7">
        <v>58899616</v>
      </c>
      <c r="AQ2781" s="7">
        <v>0</v>
      </c>
      <c r="AR2781" s="7">
        <v>30585087</v>
      </c>
      <c r="AS2781" s="7">
        <v>2909151</v>
      </c>
      <c r="AT2781" s="7">
        <v>6276993</v>
      </c>
      <c r="AU2781" s="7">
        <v>7597712</v>
      </c>
      <c r="AV2781" s="7">
        <v>870119</v>
      </c>
      <c r="AW2781" s="7">
        <v>0</v>
      </c>
      <c r="AX2781" s="7">
        <v>0</v>
      </c>
      <c r="AY2781" s="7">
        <v>58557444</v>
      </c>
      <c r="AZ2781" s="7">
        <v>0</v>
      </c>
      <c r="BA2781" s="7">
        <v>686707.17500000005</v>
      </c>
      <c r="BB2781" s="7">
        <v>0</v>
      </c>
      <c r="BC2781" s="7">
        <v>2214.77</v>
      </c>
      <c r="BD2781" s="7">
        <v>0</v>
      </c>
      <c r="BE2781" s="7">
        <v>50635.55</v>
      </c>
      <c r="BF2781" s="7">
        <v>0</v>
      </c>
      <c r="BG2781" s="7">
        <v>1379408.1652793803</v>
      </c>
      <c r="BH2781" s="7">
        <v>81363</v>
      </c>
      <c r="BI2781" s="7">
        <v>443508</v>
      </c>
      <c r="BJ2781" s="7">
        <v>6844102.1141666658</v>
      </c>
      <c r="BK2781" s="7">
        <v>5756552.5299999993</v>
      </c>
      <c r="BL2781" s="7">
        <v>209702.11000000002</v>
      </c>
      <c r="BM2781" s="7">
        <v>3930794.1166666672</v>
      </c>
      <c r="BN2781" s="130">
        <v>1.0740000000000001</v>
      </c>
      <c r="BO2781" s="131">
        <v>3.2748094000000002E-3</v>
      </c>
      <c r="BP2781" s="161">
        <v>83295.834234037291</v>
      </c>
      <c r="BQ2781" s="162">
        <v>59478414</v>
      </c>
      <c r="BR2781" s="161">
        <v>1586544</v>
      </c>
      <c r="BS2781" s="163">
        <v>0</v>
      </c>
      <c r="BT2781" s="163">
        <v>3916169.5</v>
      </c>
      <c r="BU2781" s="161">
        <v>78593464.290000007</v>
      </c>
      <c r="BV2781" s="161">
        <v>15100057.65</v>
      </c>
      <c r="BW2781" s="165">
        <v>19689527.91</v>
      </c>
      <c r="BX2781" s="161">
        <v>1586544</v>
      </c>
    </row>
    <row r="2782" spans="1:76" ht="14.45" x14ac:dyDescent="0.3">
      <c r="A2782" s="164" t="s">
        <v>2343</v>
      </c>
      <c r="B2782" s="6" t="s">
        <v>1170</v>
      </c>
      <c r="C2782" s="6" t="s">
        <v>42</v>
      </c>
      <c r="D2782" s="6"/>
      <c r="E2782" s="6"/>
      <c r="F2782" s="24" t="str">
        <f>+Tabela1[[#This Row],[WK]]&amp;Tabela1[[#This Row],[PK]]&amp;Tabela1[[#This Row],[GK]]</f>
        <v>3205</v>
      </c>
      <c r="G2782" s="6" t="s">
        <v>2634</v>
      </c>
      <c r="H2782" s="7">
        <v>1675135810.424794</v>
      </c>
      <c r="I2782" s="8">
        <v>1.371</v>
      </c>
      <c r="J2782" s="7">
        <v>2296611196.0799999</v>
      </c>
      <c r="K2782" s="15">
        <v>0.02</v>
      </c>
      <c r="L2782" s="7">
        <v>45932223.921599999</v>
      </c>
      <c r="M2782" s="7">
        <v>27623607.921599999</v>
      </c>
      <c r="N2782" s="9">
        <v>1.5087764100574286</v>
      </c>
      <c r="O2782" s="7">
        <v>129708479</v>
      </c>
      <c r="P2782" s="8">
        <v>1.2949999999999999</v>
      </c>
      <c r="Q2782" s="7">
        <v>167972481</v>
      </c>
      <c r="R2782" s="8">
        <v>1.7000000000000001E-2</v>
      </c>
      <c r="S2782" s="7">
        <v>2855532.1770000001</v>
      </c>
      <c r="T2782" s="7">
        <v>2363506.1770000001</v>
      </c>
      <c r="U2782" s="9">
        <v>4.8036204936324509</v>
      </c>
      <c r="V2782" s="7">
        <v>29987114.0986</v>
      </c>
      <c r="W2782" s="9">
        <v>1.5950047928469677</v>
      </c>
      <c r="X2782" s="7">
        <v>61945376.006893903</v>
      </c>
      <c r="Y2782" s="7">
        <v>22116877</v>
      </c>
      <c r="Z2782" s="7">
        <v>258788.98499999999</v>
      </c>
      <c r="AA2782" s="7">
        <v>1285947.021893909</v>
      </c>
      <c r="AB2782" s="7">
        <v>38283763</v>
      </c>
      <c r="AC2782" s="7">
        <v>0</v>
      </c>
      <c r="AD2782" s="7">
        <v>31958261.908293903</v>
      </c>
      <c r="AE2782" s="7">
        <v>0</v>
      </c>
      <c r="AF2782" s="7">
        <v>45932223.921599999</v>
      </c>
      <c r="AG2782" s="7">
        <v>2855532.1770000001</v>
      </c>
      <c r="AH2782" s="7">
        <v>31958261.908293903</v>
      </c>
      <c r="AI2782" s="7">
        <v>15310354</v>
      </c>
      <c r="AJ2782" s="7">
        <v>420301</v>
      </c>
      <c r="AK2782" s="7">
        <v>8430841</v>
      </c>
      <c r="AL2782" s="7">
        <v>3875003</v>
      </c>
      <c r="AM2782" s="7">
        <v>503816</v>
      </c>
      <c r="AN2782" s="7">
        <v>0</v>
      </c>
      <c r="AO2782" s="7">
        <v>0</v>
      </c>
      <c r="AP2782" s="7">
        <v>38850787</v>
      </c>
      <c r="AQ2782" s="7">
        <v>0</v>
      </c>
      <c r="AR2782" s="7">
        <v>18308616</v>
      </c>
      <c r="AS2782" s="7">
        <v>492026</v>
      </c>
      <c r="AT2782" s="7">
        <v>12151046</v>
      </c>
      <c r="AU2782" s="7">
        <v>4334762</v>
      </c>
      <c r="AV2782" s="7">
        <v>701773</v>
      </c>
      <c r="AW2782" s="7">
        <v>0</v>
      </c>
      <c r="AX2782" s="7">
        <v>0</v>
      </c>
      <c r="AY2782" s="7">
        <v>37056667</v>
      </c>
      <c r="AZ2782" s="7">
        <v>0</v>
      </c>
      <c r="BA2782" s="7">
        <v>258788.98499999999</v>
      </c>
      <c r="BB2782" s="7">
        <v>0</v>
      </c>
      <c r="BC2782" s="7">
        <v>469.5</v>
      </c>
      <c r="BD2782" s="7">
        <v>0</v>
      </c>
      <c r="BE2782" s="7">
        <v>21516.57</v>
      </c>
      <c r="BF2782" s="7">
        <v>0</v>
      </c>
      <c r="BG2782" s="7">
        <v>956785.02189390897</v>
      </c>
      <c r="BH2782" s="7">
        <v>56435</v>
      </c>
      <c r="BI2782" s="7">
        <v>329162</v>
      </c>
      <c r="BJ2782" s="7">
        <v>5079526.9066666681</v>
      </c>
      <c r="BK2782" s="7">
        <v>3053335.580000001</v>
      </c>
      <c r="BL2782" s="7">
        <v>1367087.56</v>
      </c>
      <c r="BM2782" s="7">
        <v>5370590.1866666665</v>
      </c>
      <c r="BN2782" s="130">
        <v>0.66100000000000003</v>
      </c>
      <c r="BO2782" s="131">
        <v>2.9841466999999998E-3</v>
      </c>
      <c r="BP2782" s="161">
        <v>70543.75</v>
      </c>
      <c r="BQ2782" s="162">
        <v>38283763</v>
      </c>
      <c r="BR2782" s="161">
        <v>-1435588</v>
      </c>
      <c r="BS2782" s="163">
        <v>543599.76689390279</v>
      </c>
      <c r="BT2782" s="163">
        <v>0</v>
      </c>
      <c r="BU2782" s="161">
        <v>45932223.920000002</v>
      </c>
      <c r="BV2782" s="161">
        <v>2855532.18</v>
      </c>
      <c r="BW2782" s="165">
        <v>31414662.140000001</v>
      </c>
      <c r="BX2782" s="161">
        <v>-1435588</v>
      </c>
    </row>
    <row r="2783" spans="1:76" ht="14.45" x14ac:dyDescent="0.3">
      <c r="A2783" s="164" t="s">
        <v>2343</v>
      </c>
      <c r="B2783" s="6" t="s">
        <v>1170</v>
      </c>
      <c r="C2783" s="6" t="s">
        <v>44</v>
      </c>
      <c r="D2783" s="6"/>
      <c r="E2783" s="6"/>
      <c r="F2783" s="24" t="str">
        <f>+Tabela1[[#This Row],[WK]]&amp;Tabela1[[#This Row],[PK]]&amp;Tabela1[[#This Row],[GK]]</f>
        <v>3206</v>
      </c>
      <c r="G2783" s="6" t="s">
        <v>2635</v>
      </c>
      <c r="H2783" s="7">
        <v>2313138461.2880101</v>
      </c>
      <c r="I2783" s="8">
        <v>1.371</v>
      </c>
      <c r="J2783" s="7">
        <v>3171312830.4200001</v>
      </c>
      <c r="K2783" s="15">
        <v>0.02</v>
      </c>
      <c r="L2783" s="7">
        <v>63426256.608400002</v>
      </c>
      <c r="M2783" s="7">
        <v>40311933.608400002</v>
      </c>
      <c r="N2783" s="9">
        <v>1.7440239806461129</v>
      </c>
      <c r="O2783" s="7">
        <v>157774538</v>
      </c>
      <c r="P2783" s="8">
        <v>1.2949999999999999</v>
      </c>
      <c r="Q2783" s="7">
        <v>204318027</v>
      </c>
      <c r="R2783" s="8">
        <v>1.7000000000000001E-2</v>
      </c>
      <c r="S2783" s="7">
        <v>3473406.4590000003</v>
      </c>
      <c r="T2783" s="7">
        <v>1790516.4590000003</v>
      </c>
      <c r="U2783" s="9">
        <v>1.0639533534574455</v>
      </c>
      <c r="V2783" s="7">
        <v>42102450.067400001</v>
      </c>
      <c r="W2783" s="9">
        <v>1.6978702432164454</v>
      </c>
      <c r="X2783" s="7">
        <v>62464554.297444694</v>
      </c>
      <c r="Y2783" s="7">
        <v>19110086</v>
      </c>
      <c r="Z2783" s="7">
        <v>1523055.4849999999</v>
      </c>
      <c r="AA2783" s="7">
        <v>1801521.8124446953</v>
      </c>
      <c r="AB2783" s="7">
        <v>38494364</v>
      </c>
      <c r="AC2783" s="7">
        <v>1535527</v>
      </c>
      <c r="AD2783" s="7">
        <v>20362104.230044693</v>
      </c>
      <c r="AE2783" s="7">
        <v>0</v>
      </c>
      <c r="AF2783" s="7">
        <v>63426256.608400002</v>
      </c>
      <c r="AG2783" s="7">
        <v>3473406.4590000003</v>
      </c>
      <c r="AH2783" s="7">
        <v>20362104.230044693</v>
      </c>
      <c r="AI2783" s="7">
        <v>19329067</v>
      </c>
      <c r="AJ2783" s="7">
        <v>1294109</v>
      </c>
      <c r="AK2783" s="7">
        <v>12199097</v>
      </c>
      <c r="AL2783" s="7">
        <v>6800011</v>
      </c>
      <c r="AM2783" s="7">
        <v>1027346</v>
      </c>
      <c r="AN2783" s="7">
        <v>0</v>
      </c>
      <c r="AO2783" s="7">
        <v>0</v>
      </c>
      <c r="AP2783" s="7">
        <v>38079021</v>
      </c>
      <c r="AQ2783" s="7">
        <v>0</v>
      </c>
      <c r="AR2783" s="7">
        <v>23114323</v>
      </c>
      <c r="AS2783" s="7">
        <v>1682890</v>
      </c>
      <c r="AT2783" s="7">
        <v>12649568</v>
      </c>
      <c r="AU2783" s="7">
        <v>7744420</v>
      </c>
      <c r="AV2783" s="7">
        <v>695766</v>
      </c>
      <c r="AW2783" s="7">
        <v>0</v>
      </c>
      <c r="AX2783" s="7">
        <v>0</v>
      </c>
      <c r="AY2783" s="7">
        <v>37897344</v>
      </c>
      <c r="AZ2783" s="7">
        <v>0</v>
      </c>
      <c r="BA2783" s="7">
        <v>1523055.4849999999</v>
      </c>
      <c r="BB2783" s="7">
        <v>0</v>
      </c>
      <c r="BC2783" s="7">
        <v>1669.49</v>
      </c>
      <c r="BD2783" s="7">
        <v>41332.769999999997</v>
      </c>
      <c r="BE2783" s="7">
        <v>51257.43</v>
      </c>
      <c r="BF2783" s="7">
        <v>0</v>
      </c>
      <c r="BG2783" s="7">
        <v>1304743.8124446953</v>
      </c>
      <c r="BH2783" s="7">
        <v>76959</v>
      </c>
      <c r="BI2783" s="7">
        <v>496778</v>
      </c>
      <c r="BJ2783" s="7">
        <v>7666156.8333333321</v>
      </c>
      <c r="BK2783" s="7">
        <v>5069299.9299999988</v>
      </c>
      <c r="BL2783" s="7">
        <v>1608739.0199999998</v>
      </c>
      <c r="BM2783" s="7">
        <v>7169949.5733333332</v>
      </c>
      <c r="BN2783" s="130">
        <v>0.88400000000000001</v>
      </c>
      <c r="BO2783" s="131">
        <v>2.8409187999999998E-3</v>
      </c>
      <c r="BP2783" s="161">
        <v>72259.686776893112</v>
      </c>
      <c r="BQ2783" s="162">
        <v>38494364</v>
      </c>
      <c r="BR2783" s="161">
        <v>2613478</v>
      </c>
      <c r="BS2783" s="163">
        <v>0</v>
      </c>
      <c r="BT2783" s="163">
        <v>4136021.7025552988</v>
      </c>
      <c r="BU2783" s="161">
        <v>63426256.609999999</v>
      </c>
      <c r="BV2783" s="161">
        <v>3473406.46</v>
      </c>
      <c r="BW2783" s="165">
        <v>24498125.932555299</v>
      </c>
      <c r="BX2783" s="161">
        <v>2613478</v>
      </c>
    </row>
    <row r="2784" spans="1:76" ht="14.45" x14ac:dyDescent="0.3">
      <c r="A2784" s="164" t="s">
        <v>2343</v>
      </c>
      <c r="B2784" s="6" t="s">
        <v>1170</v>
      </c>
      <c r="C2784" s="6" t="s">
        <v>51</v>
      </c>
      <c r="D2784" s="6"/>
      <c r="E2784" s="6"/>
      <c r="F2784" s="24" t="str">
        <f>+Tabela1[[#This Row],[WK]]&amp;Tabela1[[#This Row],[PK]]&amp;Tabela1[[#This Row],[GK]]</f>
        <v>3207</v>
      </c>
      <c r="G2784" s="6" t="s">
        <v>2636</v>
      </c>
      <c r="H2784" s="7">
        <v>1376541066.8089979</v>
      </c>
      <c r="I2784" s="8">
        <v>1.371</v>
      </c>
      <c r="J2784" s="7">
        <v>1887237802.5799999</v>
      </c>
      <c r="K2784" s="15">
        <v>0.02</v>
      </c>
      <c r="L2784" s="7">
        <v>37744756.051600002</v>
      </c>
      <c r="M2784" s="7">
        <v>23000186.051600002</v>
      </c>
      <c r="N2784" s="9">
        <v>1.5599089055564186</v>
      </c>
      <c r="O2784" s="7">
        <v>78225530</v>
      </c>
      <c r="P2784" s="8">
        <v>1.2949999999999999</v>
      </c>
      <c r="Q2784" s="7">
        <v>101302062</v>
      </c>
      <c r="R2784" s="8">
        <v>1.7000000000000001E-2</v>
      </c>
      <c r="S2784" s="7">
        <v>1722135.0540000002</v>
      </c>
      <c r="T2784" s="7">
        <v>1403367.0540000002</v>
      </c>
      <c r="U2784" s="9">
        <v>4.4024715592531249</v>
      </c>
      <c r="V2784" s="7">
        <v>24403553.105599999</v>
      </c>
      <c r="W2784" s="9">
        <v>1.620062771319345</v>
      </c>
      <c r="X2784" s="7">
        <v>52776844.501977786</v>
      </c>
      <c r="Y2784" s="7">
        <v>8183487</v>
      </c>
      <c r="Z2784" s="7">
        <v>1375086.72</v>
      </c>
      <c r="AA2784" s="7">
        <v>1190772.7819777811</v>
      </c>
      <c r="AB2784" s="7">
        <v>29344133</v>
      </c>
      <c r="AC2784" s="7">
        <v>12683365</v>
      </c>
      <c r="AD2784" s="7">
        <v>28373291.396377787</v>
      </c>
      <c r="AE2784" s="7">
        <v>0</v>
      </c>
      <c r="AF2784" s="7">
        <v>37744756.051600002</v>
      </c>
      <c r="AG2784" s="7">
        <v>1722135.0540000002</v>
      </c>
      <c r="AH2784" s="7">
        <v>28373291.396377787</v>
      </c>
      <c r="AI2784" s="7">
        <v>12329964</v>
      </c>
      <c r="AJ2784" s="7">
        <v>302427</v>
      </c>
      <c r="AK2784" s="7">
        <v>15931693</v>
      </c>
      <c r="AL2784" s="7">
        <v>3141455</v>
      </c>
      <c r="AM2784" s="7">
        <v>703816</v>
      </c>
      <c r="AN2784" s="7">
        <v>0</v>
      </c>
      <c r="AO2784" s="7">
        <v>0</v>
      </c>
      <c r="AP2784" s="7">
        <v>28027830</v>
      </c>
      <c r="AQ2784" s="7">
        <v>0</v>
      </c>
      <c r="AR2784" s="7">
        <v>14744570</v>
      </c>
      <c r="AS2784" s="7">
        <v>318768</v>
      </c>
      <c r="AT2784" s="7">
        <v>18303022</v>
      </c>
      <c r="AU2784" s="7">
        <v>3541113</v>
      </c>
      <c r="AV2784" s="7">
        <v>399030</v>
      </c>
      <c r="AW2784" s="7">
        <v>0</v>
      </c>
      <c r="AX2784" s="7">
        <v>0</v>
      </c>
      <c r="AY2784" s="7">
        <v>28402718</v>
      </c>
      <c r="AZ2784" s="7">
        <v>0</v>
      </c>
      <c r="BA2784" s="7">
        <v>1375086.72</v>
      </c>
      <c r="BB2784" s="7">
        <v>5849.45</v>
      </c>
      <c r="BC2784" s="7">
        <v>321.41000000000003</v>
      </c>
      <c r="BD2784" s="7">
        <v>0</v>
      </c>
      <c r="BE2784" s="7">
        <v>50825.24</v>
      </c>
      <c r="BF2784" s="7">
        <v>0</v>
      </c>
      <c r="BG2784" s="7">
        <v>748287.78197778098</v>
      </c>
      <c r="BH2784" s="7">
        <v>44137</v>
      </c>
      <c r="BI2784" s="7">
        <v>442485</v>
      </c>
      <c r="BJ2784" s="7">
        <v>6828299.7841666667</v>
      </c>
      <c r="BK2784" s="7">
        <v>5182269.4399999995</v>
      </c>
      <c r="BL2784" s="7">
        <v>497843.34666666668</v>
      </c>
      <c r="BM2784" s="7">
        <v>5588434.6833333336</v>
      </c>
      <c r="BN2784" s="130">
        <v>0.79500000000000004</v>
      </c>
      <c r="BO2784" s="131">
        <v>1.8638458999999999E-3</v>
      </c>
      <c r="BP2784" s="161">
        <v>47407.522685619973</v>
      </c>
      <c r="BQ2784" s="162">
        <v>29344133</v>
      </c>
      <c r="BR2784" s="161">
        <v>1459277</v>
      </c>
      <c r="BS2784" s="163">
        <v>0</v>
      </c>
      <c r="BT2784" s="163">
        <v>3328315.0199999958</v>
      </c>
      <c r="BU2784" s="161">
        <v>37744756.049999997</v>
      </c>
      <c r="BV2784" s="161">
        <v>1722135.05</v>
      </c>
      <c r="BW2784" s="165">
        <v>31701606.419999994</v>
      </c>
      <c r="BX2784" s="161">
        <v>1459277</v>
      </c>
    </row>
    <row r="2785" spans="1:76" ht="14.45" x14ac:dyDescent="0.3">
      <c r="A2785" s="164" t="s">
        <v>2343</v>
      </c>
      <c r="B2785" s="6" t="s">
        <v>1170</v>
      </c>
      <c r="C2785" s="6" t="s">
        <v>75</v>
      </c>
      <c r="D2785" s="6"/>
      <c r="E2785" s="6"/>
      <c r="F2785" s="24" t="str">
        <f>+Tabela1[[#This Row],[WK]]&amp;Tabela1[[#This Row],[PK]]&amp;Tabela1[[#This Row],[GK]]</f>
        <v>3208</v>
      </c>
      <c r="G2785" s="6" t="s">
        <v>2637</v>
      </c>
      <c r="H2785" s="7">
        <v>2689228967.9564099</v>
      </c>
      <c r="I2785" s="8">
        <v>1.371</v>
      </c>
      <c r="J2785" s="7">
        <v>3686932915.0799999</v>
      </c>
      <c r="K2785" s="15">
        <v>0.02</v>
      </c>
      <c r="L2785" s="7">
        <v>73738658.301599994</v>
      </c>
      <c r="M2785" s="7">
        <v>42170210.301599994</v>
      </c>
      <c r="N2785" s="9">
        <v>1.3358341310158799</v>
      </c>
      <c r="O2785" s="7">
        <v>258025962</v>
      </c>
      <c r="P2785" s="8">
        <v>1.2949999999999999</v>
      </c>
      <c r="Q2785" s="7">
        <v>334143621</v>
      </c>
      <c r="R2785" s="8">
        <v>1.7000000000000001E-2</v>
      </c>
      <c r="S2785" s="7">
        <v>5680441.557</v>
      </c>
      <c r="T2785" s="7">
        <v>4509536.557</v>
      </c>
      <c r="U2785" s="9">
        <v>3.8513257326597801</v>
      </c>
      <c r="V2785" s="7">
        <v>46679746.858599991</v>
      </c>
      <c r="W2785" s="9">
        <v>1.4257993082086866</v>
      </c>
      <c r="X2785" s="7">
        <v>93530324.313376561</v>
      </c>
      <c r="Y2785" s="7">
        <v>0</v>
      </c>
      <c r="Z2785" s="7">
        <v>275497.495</v>
      </c>
      <c r="AA2785" s="7">
        <v>2369790.8183765626</v>
      </c>
      <c r="AB2785" s="7">
        <v>81394987</v>
      </c>
      <c r="AC2785" s="7">
        <v>9490049</v>
      </c>
      <c r="AD2785" s="7">
        <v>46850577.45477657</v>
      </c>
      <c r="AE2785" s="7">
        <v>0</v>
      </c>
      <c r="AF2785" s="7">
        <v>73738658.301599994</v>
      </c>
      <c r="AG2785" s="7">
        <v>5680441.557</v>
      </c>
      <c r="AH2785" s="7">
        <v>46850577.45477657</v>
      </c>
      <c r="AI2785" s="7">
        <v>26398724</v>
      </c>
      <c r="AJ2785" s="7">
        <v>1180222</v>
      </c>
      <c r="AK2785" s="7">
        <v>4331981</v>
      </c>
      <c r="AL2785" s="7">
        <v>1215289</v>
      </c>
      <c r="AM2785" s="7">
        <v>978812</v>
      </c>
      <c r="AN2785" s="7">
        <v>0</v>
      </c>
      <c r="AO2785" s="7">
        <v>0</v>
      </c>
      <c r="AP2785" s="7">
        <v>84305724</v>
      </c>
      <c r="AQ2785" s="7">
        <v>0</v>
      </c>
      <c r="AR2785" s="7">
        <v>31568448</v>
      </c>
      <c r="AS2785" s="7">
        <v>1170905</v>
      </c>
      <c r="AT2785" s="7">
        <v>4878305</v>
      </c>
      <c r="AU2785" s="7">
        <v>1347729</v>
      </c>
      <c r="AV2785" s="7">
        <v>1494502</v>
      </c>
      <c r="AW2785" s="7">
        <v>0</v>
      </c>
      <c r="AX2785" s="7">
        <v>0</v>
      </c>
      <c r="AY2785" s="7">
        <v>80131119</v>
      </c>
      <c r="AZ2785" s="7">
        <v>0</v>
      </c>
      <c r="BA2785" s="7">
        <v>275497.495</v>
      </c>
      <c r="BB2785" s="7">
        <v>0</v>
      </c>
      <c r="BC2785" s="7">
        <v>108.61</v>
      </c>
      <c r="BD2785" s="7">
        <v>4942.96</v>
      </c>
      <c r="BE2785" s="7">
        <v>15627.87</v>
      </c>
      <c r="BF2785" s="7">
        <v>0</v>
      </c>
      <c r="BG2785" s="7">
        <v>1300708.8183765626</v>
      </c>
      <c r="BH2785" s="7">
        <v>76721</v>
      </c>
      <c r="BI2785" s="7">
        <v>1069082</v>
      </c>
      <c r="BJ2785" s="7">
        <v>16497799.908333333</v>
      </c>
      <c r="BK2785" s="7">
        <v>13356701.706666665</v>
      </c>
      <c r="BL2785" s="7">
        <v>270281.42</v>
      </c>
      <c r="BM2785" s="7">
        <v>12023829.966666667</v>
      </c>
      <c r="BN2785" s="130">
        <v>1.044</v>
      </c>
      <c r="BO2785" s="131">
        <v>2.8572710999999998E-3</v>
      </c>
      <c r="BP2785" s="161">
        <v>72675.613216873273</v>
      </c>
      <c r="BQ2785" s="162">
        <v>81394987</v>
      </c>
      <c r="BR2785" s="161">
        <v>1313486</v>
      </c>
      <c r="BS2785" s="163">
        <v>0</v>
      </c>
      <c r="BT2785" s="163">
        <v>634816.68662343919</v>
      </c>
      <c r="BU2785" s="161">
        <v>73738658.299999997</v>
      </c>
      <c r="BV2785" s="161">
        <v>5680441.5599999996</v>
      </c>
      <c r="BW2785" s="165">
        <v>47485394.136623442</v>
      </c>
      <c r="BX2785" s="161">
        <v>1313486</v>
      </c>
    </row>
    <row r="2786" spans="1:76" ht="14.45" x14ac:dyDescent="0.3">
      <c r="A2786" s="164" t="s">
        <v>2343</v>
      </c>
      <c r="B2786" s="6" t="s">
        <v>1170</v>
      </c>
      <c r="C2786" s="6" t="s">
        <v>77</v>
      </c>
      <c r="D2786" s="6"/>
      <c r="E2786" s="6"/>
      <c r="F2786" s="24" t="str">
        <f>+Tabela1[[#This Row],[WK]]&amp;Tabela1[[#This Row],[PK]]&amp;Tabela1[[#This Row],[GK]]</f>
        <v>3209</v>
      </c>
      <c r="G2786" s="6" t="s">
        <v>2638</v>
      </c>
      <c r="H2786" s="7">
        <v>2219817423.5597978</v>
      </c>
      <c r="I2786" s="8">
        <v>1.371</v>
      </c>
      <c r="J2786" s="7">
        <v>3043369687.73</v>
      </c>
      <c r="K2786" s="15">
        <v>0.02</v>
      </c>
      <c r="L2786" s="7">
        <v>60867393.754600003</v>
      </c>
      <c r="M2786" s="7">
        <v>35885564.754600003</v>
      </c>
      <c r="N2786" s="9">
        <v>1.4364666716196002</v>
      </c>
      <c r="O2786" s="7">
        <v>209722031</v>
      </c>
      <c r="P2786" s="8">
        <v>1.2949999999999999</v>
      </c>
      <c r="Q2786" s="7">
        <v>271590030</v>
      </c>
      <c r="R2786" s="8">
        <v>1.7000000000000001E-2</v>
      </c>
      <c r="S2786" s="7">
        <v>4617030.5100000007</v>
      </c>
      <c r="T2786" s="7">
        <v>3943985.5100000007</v>
      </c>
      <c r="U2786" s="9">
        <v>5.8599135421851445</v>
      </c>
      <c r="V2786" s="7">
        <v>39829550.264600001</v>
      </c>
      <c r="W2786" s="9">
        <v>1.5525139692597985</v>
      </c>
      <c r="X2786" s="7">
        <v>47646634.654519647</v>
      </c>
      <c r="Y2786" s="7">
        <v>15490558</v>
      </c>
      <c r="Z2786" s="7">
        <v>1014674.325</v>
      </c>
      <c r="AA2786" s="7">
        <v>1944252.3295196521</v>
      </c>
      <c r="AB2786" s="7">
        <v>18923130</v>
      </c>
      <c r="AC2786" s="7">
        <v>10274020</v>
      </c>
      <c r="AD2786" s="7">
        <v>10274020</v>
      </c>
      <c r="AE2786" s="7">
        <v>0</v>
      </c>
      <c r="AF2786" s="7">
        <v>60867393.754600003</v>
      </c>
      <c r="AG2786" s="7">
        <v>4617030.5100000007</v>
      </c>
      <c r="AH2786" s="7">
        <v>10274020</v>
      </c>
      <c r="AI2786" s="7">
        <v>20890746</v>
      </c>
      <c r="AJ2786" s="7">
        <v>572429</v>
      </c>
      <c r="AK2786" s="7">
        <v>19726302</v>
      </c>
      <c r="AL2786" s="7">
        <v>4863884</v>
      </c>
      <c r="AM2786" s="7">
        <v>1087316</v>
      </c>
      <c r="AN2786" s="7">
        <v>0</v>
      </c>
      <c r="AO2786" s="7">
        <v>0</v>
      </c>
      <c r="AP2786" s="7">
        <v>17638162</v>
      </c>
      <c r="AQ2786" s="7">
        <v>0</v>
      </c>
      <c r="AR2786" s="7">
        <v>24981829</v>
      </c>
      <c r="AS2786" s="7">
        <v>673045</v>
      </c>
      <c r="AT2786" s="7">
        <v>16894155</v>
      </c>
      <c r="AU2786" s="7">
        <v>8283606</v>
      </c>
      <c r="AV2786" s="7">
        <v>1747004</v>
      </c>
      <c r="AW2786" s="7">
        <v>0</v>
      </c>
      <c r="AX2786" s="7">
        <v>0</v>
      </c>
      <c r="AY2786" s="7">
        <v>18486431</v>
      </c>
      <c r="AZ2786" s="7">
        <v>0</v>
      </c>
      <c r="BA2786" s="7">
        <v>1014674.325</v>
      </c>
      <c r="BB2786" s="7">
        <v>0</v>
      </c>
      <c r="BC2786" s="7">
        <v>1401.33</v>
      </c>
      <c r="BD2786" s="7">
        <v>30779.200000000001</v>
      </c>
      <c r="BE2786" s="7">
        <v>25735.05</v>
      </c>
      <c r="BF2786" s="7">
        <v>0</v>
      </c>
      <c r="BG2786" s="7">
        <v>1092669.3295196521</v>
      </c>
      <c r="BH2786" s="7">
        <v>64450</v>
      </c>
      <c r="BI2786" s="7">
        <v>851583</v>
      </c>
      <c r="BJ2786" s="7">
        <v>13141392.391666664</v>
      </c>
      <c r="BK2786" s="7">
        <v>6988752.3666666634</v>
      </c>
      <c r="BL2786" s="7">
        <v>243460.09666666668</v>
      </c>
      <c r="BM2786" s="7">
        <v>24123639.906666666</v>
      </c>
      <c r="BN2786" s="130">
        <v>0.77600000000000002</v>
      </c>
      <c r="BO2786" s="131">
        <v>3.4131944000000002E-3</v>
      </c>
      <c r="BP2786" s="161">
        <v>80562.5</v>
      </c>
      <c r="BQ2786" s="162">
        <v>18923130</v>
      </c>
      <c r="BR2786" s="161">
        <v>3942291</v>
      </c>
      <c r="BS2786" s="163">
        <v>0</v>
      </c>
      <c r="BT2786" s="163">
        <v>4249916.3900000006</v>
      </c>
      <c r="BU2786" s="161">
        <v>60867393.75</v>
      </c>
      <c r="BV2786" s="161">
        <v>4617030.51</v>
      </c>
      <c r="BW2786" s="165">
        <v>14523936.390000001</v>
      </c>
      <c r="BX2786" s="161">
        <v>3942291</v>
      </c>
    </row>
    <row r="2787" spans="1:76" ht="14.45" x14ac:dyDescent="0.3">
      <c r="A2787" s="164" t="s">
        <v>2343</v>
      </c>
      <c r="B2787" s="6" t="s">
        <v>1170</v>
      </c>
      <c r="C2787" s="6" t="s">
        <v>90</v>
      </c>
      <c r="D2787" s="6"/>
      <c r="E2787" s="6"/>
      <c r="F2787" s="24" t="str">
        <f>+Tabela1[[#This Row],[WK]]&amp;Tabela1[[#This Row],[PK]]&amp;Tabela1[[#This Row],[GK]]</f>
        <v>3210</v>
      </c>
      <c r="G2787" s="6" t="s">
        <v>2639</v>
      </c>
      <c r="H2787" s="7">
        <v>1860671633.6695967</v>
      </c>
      <c r="I2787" s="8">
        <v>1.371</v>
      </c>
      <c r="J2787" s="7">
        <v>2550980809.7700005</v>
      </c>
      <c r="K2787" s="15">
        <v>0.02</v>
      </c>
      <c r="L2787" s="7">
        <v>51019616.195400007</v>
      </c>
      <c r="M2787" s="7">
        <v>31148306.195400007</v>
      </c>
      <c r="N2787" s="9">
        <v>1.5675013975122931</v>
      </c>
      <c r="O2787" s="7">
        <v>216930920</v>
      </c>
      <c r="P2787" s="8">
        <v>1.2949999999999999</v>
      </c>
      <c r="Q2787" s="7">
        <v>280925541</v>
      </c>
      <c r="R2787" s="8">
        <v>1.7000000000000001E-2</v>
      </c>
      <c r="S2787" s="7">
        <v>4775734.1970000006</v>
      </c>
      <c r="T2787" s="7">
        <v>4059008.1970000006</v>
      </c>
      <c r="U2787" s="9">
        <v>5.6632635023705022</v>
      </c>
      <c r="V2787" s="7">
        <v>35207314.392400011</v>
      </c>
      <c r="W2787" s="9">
        <v>1.7100861098358295</v>
      </c>
      <c r="X2787" s="7">
        <v>79679471.007099643</v>
      </c>
      <c r="Y2787" s="7">
        <v>20061828</v>
      </c>
      <c r="Z2787" s="7">
        <v>1237711.72</v>
      </c>
      <c r="AA2787" s="7">
        <v>1795429.2870996497</v>
      </c>
      <c r="AB2787" s="7">
        <v>56584502</v>
      </c>
      <c r="AC2787" s="7">
        <v>0</v>
      </c>
      <c r="AD2787" s="7">
        <v>44472156.614699632</v>
      </c>
      <c r="AE2787" s="7">
        <v>0</v>
      </c>
      <c r="AF2787" s="7">
        <v>51019616.195400007</v>
      </c>
      <c r="AG2787" s="7">
        <v>4775734.1970000006</v>
      </c>
      <c r="AH2787" s="7">
        <v>44472156.614699632</v>
      </c>
      <c r="AI2787" s="7">
        <v>16617137</v>
      </c>
      <c r="AJ2787" s="7">
        <v>755359</v>
      </c>
      <c r="AK2787" s="7">
        <v>8409772</v>
      </c>
      <c r="AL2787" s="7">
        <v>5226164</v>
      </c>
      <c r="AM2787" s="7">
        <v>872037</v>
      </c>
      <c r="AN2787" s="7">
        <v>0</v>
      </c>
      <c r="AO2787" s="7">
        <v>0</v>
      </c>
      <c r="AP2787" s="7">
        <v>54050854</v>
      </c>
      <c r="AQ2787" s="7">
        <v>19891</v>
      </c>
      <c r="AR2787" s="7">
        <v>19871310</v>
      </c>
      <c r="AS2787" s="7">
        <v>716726</v>
      </c>
      <c r="AT2787" s="7">
        <v>9683834</v>
      </c>
      <c r="AU2787" s="7">
        <v>5924656</v>
      </c>
      <c r="AV2787" s="7">
        <v>1420614</v>
      </c>
      <c r="AW2787" s="7">
        <v>0</v>
      </c>
      <c r="AX2787" s="7">
        <v>0</v>
      </c>
      <c r="AY2787" s="7">
        <v>55672201</v>
      </c>
      <c r="AZ2787" s="7">
        <v>9732</v>
      </c>
      <c r="BA2787" s="7">
        <v>1237711.72</v>
      </c>
      <c r="BB2787" s="7">
        <v>0</v>
      </c>
      <c r="BC2787" s="7">
        <v>313.10000000000002</v>
      </c>
      <c r="BD2787" s="7">
        <v>51110.1</v>
      </c>
      <c r="BE2787" s="7">
        <v>13569.46</v>
      </c>
      <c r="BF2787" s="7">
        <v>0.47</v>
      </c>
      <c r="BG2787" s="7">
        <v>1054930.2870996497</v>
      </c>
      <c r="BH2787" s="7">
        <v>62224</v>
      </c>
      <c r="BI2787" s="7">
        <v>740499</v>
      </c>
      <c r="BJ2787" s="7">
        <v>11427175.734999998</v>
      </c>
      <c r="BK2787" s="7">
        <v>6927035.9599999972</v>
      </c>
      <c r="BL2787" s="7">
        <v>2480771.7766666668</v>
      </c>
      <c r="BM2787" s="7">
        <v>13039015.546666667</v>
      </c>
      <c r="BN2787" s="130">
        <v>0.82799999999999996</v>
      </c>
      <c r="BO2787" s="131">
        <v>2.5306697E-3</v>
      </c>
      <c r="BP2787" s="161">
        <v>64368.39972353429</v>
      </c>
      <c r="BQ2787" s="162">
        <v>56584502</v>
      </c>
      <c r="BR2787" s="161">
        <v>1247601</v>
      </c>
      <c r="BS2787" s="163">
        <v>0</v>
      </c>
      <c r="BT2787" s="163">
        <v>0</v>
      </c>
      <c r="BU2787" s="161">
        <v>51019616.200000003</v>
      </c>
      <c r="BV2787" s="161">
        <v>4775734.2</v>
      </c>
      <c r="BW2787" s="165">
        <v>44472156.609999999</v>
      </c>
      <c r="BX2787" s="161">
        <v>1247601</v>
      </c>
    </row>
    <row r="2788" spans="1:76" ht="14.45" x14ac:dyDescent="0.3">
      <c r="A2788" s="164" t="s">
        <v>2343</v>
      </c>
      <c r="B2788" s="6" t="s">
        <v>1170</v>
      </c>
      <c r="C2788" s="6" t="s">
        <v>92</v>
      </c>
      <c r="D2788" s="6"/>
      <c r="E2788" s="6"/>
      <c r="F2788" s="24" t="str">
        <f>+Tabela1[[#This Row],[WK]]&amp;Tabela1[[#This Row],[PK]]&amp;Tabela1[[#This Row],[GK]]</f>
        <v>3211</v>
      </c>
      <c r="G2788" s="6" t="s">
        <v>2640</v>
      </c>
      <c r="H2788" s="7">
        <v>3752039961.76401</v>
      </c>
      <c r="I2788" s="8">
        <v>1.371</v>
      </c>
      <c r="J2788" s="7">
        <v>5144046787.5900002</v>
      </c>
      <c r="K2788" s="15">
        <v>0.02</v>
      </c>
      <c r="L2788" s="7">
        <v>102880935.7518</v>
      </c>
      <c r="M2788" s="7">
        <v>49606727.751800001</v>
      </c>
      <c r="N2788" s="9">
        <v>0.9311584275790642</v>
      </c>
      <c r="O2788" s="7">
        <v>708655432</v>
      </c>
      <c r="P2788" s="8">
        <v>1.2949999999999999</v>
      </c>
      <c r="Q2788" s="7">
        <v>917708785</v>
      </c>
      <c r="R2788" s="8">
        <v>1.7000000000000001E-2</v>
      </c>
      <c r="S2788" s="7">
        <v>15601049.345000001</v>
      </c>
      <c r="T2788" s="7">
        <v>13551296.345000001</v>
      </c>
      <c r="U2788" s="9">
        <v>6.6111850281472941</v>
      </c>
      <c r="V2788" s="7">
        <v>63158024.096799999</v>
      </c>
      <c r="W2788" s="9">
        <v>1.1416034382787594</v>
      </c>
      <c r="X2788" s="7">
        <v>55589724.732120253</v>
      </c>
      <c r="Y2788" s="7">
        <v>0</v>
      </c>
      <c r="Z2788" s="7">
        <v>529608.20499999996</v>
      </c>
      <c r="AA2788" s="7">
        <v>2318427.5271202521</v>
      </c>
      <c r="AB2788" s="7">
        <v>52741689</v>
      </c>
      <c r="AC2788" s="7">
        <v>0</v>
      </c>
      <c r="AD2788" s="7">
        <v>0</v>
      </c>
      <c r="AE2788" s="7">
        <v>-4126428.0054765549</v>
      </c>
      <c r="AF2788" s="7">
        <v>98754507.746323451</v>
      </c>
      <c r="AG2788" s="7">
        <v>15601049.345000001</v>
      </c>
      <c r="AH2788" s="7">
        <v>0</v>
      </c>
      <c r="AI2788" s="7">
        <v>44549897</v>
      </c>
      <c r="AJ2788" s="7">
        <v>1848439</v>
      </c>
      <c r="AK2788" s="7">
        <v>0</v>
      </c>
      <c r="AL2788" s="7">
        <v>2582405</v>
      </c>
      <c r="AM2788" s="7">
        <v>1663814</v>
      </c>
      <c r="AN2788" s="7">
        <v>0</v>
      </c>
      <c r="AO2788" s="7">
        <v>-6305904</v>
      </c>
      <c r="AP2788" s="7">
        <v>49899924</v>
      </c>
      <c r="AQ2788" s="7">
        <v>0</v>
      </c>
      <c r="AR2788" s="7">
        <v>53274208</v>
      </c>
      <c r="AS2788" s="7">
        <v>2049753</v>
      </c>
      <c r="AT2788" s="7">
        <v>0</v>
      </c>
      <c r="AU2788" s="7">
        <v>2766570</v>
      </c>
      <c r="AV2788" s="7">
        <v>1177272</v>
      </c>
      <c r="AW2788" s="7">
        <v>0</v>
      </c>
      <c r="AX2788" s="7">
        <v>-7317297</v>
      </c>
      <c r="AY2788" s="7">
        <v>52042090</v>
      </c>
      <c r="AZ2788" s="7">
        <v>0</v>
      </c>
      <c r="BA2788" s="7">
        <v>529608.20499999996</v>
      </c>
      <c r="BB2788" s="7">
        <v>0</v>
      </c>
      <c r="BC2788" s="7">
        <v>1102.42</v>
      </c>
      <c r="BD2788" s="7">
        <v>1144.06</v>
      </c>
      <c r="BE2788" s="7">
        <v>40801.29</v>
      </c>
      <c r="BF2788" s="7">
        <v>0</v>
      </c>
      <c r="BG2788" s="7">
        <v>1456615.5271202519</v>
      </c>
      <c r="BH2788" s="7">
        <v>85917</v>
      </c>
      <c r="BI2788" s="7">
        <v>861812</v>
      </c>
      <c r="BJ2788" s="7">
        <v>13299251.536666665</v>
      </c>
      <c r="BK2788" s="7">
        <v>3756659.7699999977</v>
      </c>
      <c r="BL2788" s="7">
        <v>15443564.533333333</v>
      </c>
      <c r="BM2788" s="7">
        <v>7283238</v>
      </c>
      <c r="BN2788" s="130">
        <v>1.6140000000000001</v>
      </c>
      <c r="BO2788" s="131">
        <v>2.7564256000000001E-3</v>
      </c>
      <c r="BP2788" s="161">
        <v>70110.575055670706</v>
      </c>
      <c r="BQ2788" s="162">
        <v>52741689</v>
      </c>
      <c r="BR2788" s="161">
        <v>1756012</v>
      </c>
      <c r="BS2788" s="163">
        <v>0</v>
      </c>
      <c r="BT2788" s="163">
        <v>0</v>
      </c>
      <c r="BU2788" s="161">
        <v>98754507.75</v>
      </c>
      <c r="BV2788" s="161">
        <v>15601049.35</v>
      </c>
      <c r="BW2788" s="165">
        <v>0</v>
      </c>
      <c r="BX2788" s="161">
        <v>1756012</v>
      </c>
    </row>
    <row r="2789" spans="1:76" ht="14.45" x14ac:dyDescent="0.3">
      <c r="A2789" s="164" t="s">
        <v>2343</v>
      </c>
      <c r="B2789" s="6" t="s">
        <v>1170</v>
      </c>
      <c r="C2789" s="6" t="s">
        <v>93</v>
      </c>
      <c r="D2789" s="6"/>
      <c r="E2789" s="6"/>
      <c r="F2789" s="24" t="str">
        <f>+Tabela1[[#This Row],[WK]]&amp;Tabela1[[#This Row],[PK]]&amp;Tabela1[[#This Row],[GK]]</f>
        <v>3212</v>
      </c>
      <c r="G2789" s="6" t="s">
        <v>2641</v>
      </c>
      <c r="H2789" s="7">
        <v>1009268689.4845992</v>
      </c>
      <c r="I2789" s="8">
        <v>1.371</v>
      </c>
      <c r="J2789" s="7">
        <v>1383707373.27</v>
      </c>
      <c r="K2789" s="15">
        <v>0.02</v>
      </c>
      <c r="L2789" s="7">
        <v>27674147.465399999</v>
      </c>
      <c r="M2789" s="7">
        <v>19008903.465399999</v>
      </c>
      <c r="N2789" s="9">
        <v>2.1936951187294897</v>
      </c>
      <c r="O2789" s="7">
        <v>161527441</v>
      </c>
      <c r="P2789" s="8">
        <v>1.2949999999999999</v>
      </c>
      <c r="Q2789" s="7">
        <v>209178036</v>
      </c>
      <c r="R2789" s="8">
        <v>1.7000000000000001E-2</v>
      </c>
      <c r="S2789" s="7">
        <v>3556026.6120000002</v>
      </c>
      <c r="T2789" s="7">
        <v>3000802.6120000002</v>
      </c>
      <c r="U2789" s="9">
        <v>5.4046702087806002</v>
      </c>
      <c r="V2789" s="7">
        <v>22009706.077399999</v>
      </c>
      <c r="W2789" s="9">
        <v>2.3870486918234519</v>
      </c>
      <c r="X2789" s="7">
        <v>51014072.816018805</v>
      </c>
      <c r="Y2789" s="7">
        <v>9825700</v>
      </c>
      <c r="Z2789" s="7">
        <v>151217.85</v>
      </c>
      <c r="AA2789" s="7">
        <v>1000949.9660188045</v>
      </c>
      <c r="AB2789" s="7">
        <v>29166185</v>
      </c>
      <c r="AC2789" s="7">
        <v>10870020</v>
      </c>
      <c r="AD2789" s="7">
        <v>29004366.738618806</v>
      </c>
      <c r="AE2789" s="7">
        <v>0</v>
      </c>
      <c r="AF2789" s="7">
        <v>27674147.465399999</v>
      </c>
      <c r="AG2789" s="7">
        <v>3556026.6120000002</v>
      </c>
      <c r="AH2789" s="7">
        <v>29004366.738618806</v>
      </c>
      <c r="AI2789" s="7">
        <v>7246203</v>
      </c>
      <c r="AJ2789" s="7">
        <v>535523</v>
      </c>
      <c r="AK2789" s="7">
        <v>13333170</v>
      </c>
      <c r="AL2789" s="7">
        <v>3591873</v>
      </c>
      <c r="AM2789" s="7">
        <v>612290</v>
      </c>
      <c r="AN2789" s="7">
        <v>0</v>
      </c>
      <c r="AO2789" s="7">
        <v>0</v>
      </c>
      <c r="AP2789" s="7">
        <v>29020165</v>
      </c>
      <c r="AQ2789" s="7">
        <v>0</v>
      </c>
      <c r="AR2789" s="7">
        <v>8665244</v>
      </c>
      <c r="AS2789" s="7">
        <v>555224</v>
      </c>
      <c r="AT2789" s="7">
        <v>13299034</v>
      </c>
      <c r="AU2789" s="7">
        <v>4280106</v>
      </c>
      <c r="AV2789" s="7">
        <v>1153284</v>
      </c>
      <c r="AW2789" s="7">
        <v>0</v>
      </c>
      <c r="AX2789" s="7">
        <v>0</v>
      </c>
      <c r="AY2789" s="7">
        <v>28713882</v>
      </c>
      <c r="AZ2789" s="7">
        <v>0</v>
      </c>
      <c r="BA2789" s="7">
        <v>151217.85</v>
      </c>
      <c r="BB2789" s="7">
        <v>0</v>
      </c>
      <c r="BC2789" s="7">
        <v>19.05</v>
      </c>
      <c r="BD2789" s="7">
        <v>0.82</v>
      </c>
      <c r="BE2789" s="7">
        <v>14273.06</v>
      </c>
      <c r="BF2789" s="7">
        <v>0</v>
      </c>
      <c r="BG2789" s="7">
        <v>617336.96601880447</v>
      </c>
      <c r="BH2789" s="7">
        <v>36413</v>
      </c>
      <c r="BI2789" s="7">
        <v>383613</v>
      </c>
      <c r="BJ2789" s="7">
        <v>5919826.4266666677</v>
      </c>
      <c r="BK2789" s="7">
        <v>3773920.623333334</v>
      </c>
      <c r="BL2789" s="7">
        <v>226723.65000000002</v>
      </c>
      <c r="BM2789" s="7">
        <v>8130175.9133333331</v>
      </c>
      <c r="BN2789" s="130">
        <v>0.73</v>
      </c>
      <c r="BO2789" s="131">
        <v>1.6059088999999999E-3</v>
      </c>
      <c r="BP2789" s="161">
        <v>40846.810720634159</v>
      </c>
      <c r="BQ2789" s="162">
        <v>29166185</v>
      </c>
      <c r="BR2789" s="161">
        <v>2971385</v>
      </c>
      <c r="BS2789" s="163">
        <v>0</v>
      </c>
      <c r="BT2789" s="163">
        <v>3403618.1839811951</v>
      </c>
      <c r="BU2789" s="161">
        <v>27674147.469999999</v>
      </c>
      <c r="BV2789" s="161">
        <v>3556026.61</v>
      </c>
      <c r="BW2789" s="165">
        <v>32407984.923981193</v>
      </c>
      <c r="BX2789" s="161">
        <v>2971385</v>
      </c>
    </row>
    <row r="2790" spans="1:76" ht="14.45" x14ac:dyDescent="0.3">
      <c r="A2790" s="164" t="s">
        <v>2343</v>
      </c>
      <c r="B2790" s="6" t="s">
        <v>1170</v>
      </c>
      <c r="C2790" s="6" t="s">
        <v>95</v>
      </c>
      <c r="D2790" s="6"/>
      <c r="E2790" s="6"/>
      <c r="F2790" s="24" t="str">
        <f>+Tabela1[[#This Row],[WK]]&amp;Tabela1[[#This Row],[PK]]&amp;Tabela1[[#This Row],[GK]]</f>
        <v>3213</v>
      </c>
      <c r="G2790" s="6" t="s">
        <v>2642</v>
      </c>
      <c r="H2790" s="7">
        <v>1489586371.1461968</v>
      </c>
      <c r="I2790" s="8">
        <v>1.371</v>
      </c>
      <c r="J2790" s="7">
        <v>2042222914.8499999</v>
      </c>
      <c r="K2790" s="15">
        <v>0.02</v>
      </c>
      <c r="L2790" s="7">
        <v>40844458.296999998</v>
      </c>
      <c r="M2790" s="7">
        <v>26762201.296999998</v>
      </c>
      <c r="N2790" s="9">
        <v>1.9004198898656657</v>
      </c>
      <c r="O2790" s="7">
        <v>151599819</v>
      </c>
      <c r="P2790" s="8">
        <v>1.2949999999999999</v>
      </c>
      <c r="Q2790" s="7">
        <v>196321766</v>
      </c>
      <c r="R2790" s="8">
        <v>1.7000000000000001E-2</v>
      </c>
      <c r="S2790" s="7">
        <v>3337470.0220000003</v>
      </c>
      <c r="T2790" s="7">
        <v>2947977.0220000003</v>
      </c>
      <c r="U2790" s="9">
        <v>7.5687548222946246</v>
      </c>
      <c r="V2790" s="7">
        <v>29710178.318999998</v>
      </c>
      <c r="W2790" s="9">
        <v>2.052977581771382</v>
      </c>
      <c r="X2790" s="7">
        <v>75678748.759053767</v>
      </c>
      <c r="Y2790" s="7">
        <v>15565397</v>
      </c>
      <c r="Z2790" s="7">
        <v>438752.40500000003</v>
      </c>
      <c r="AA2790" s="7">
        <v>1406497.3540537681</v>
      </c>
      <c r="AB2790" s="7">
        <v>43847225</v>
      </c>
      <c r="AC2790" s="7">
        <v>14420877</v>
      </c>
      <c r="AD2790" s="7">
        <v>45968570.440053768</v>
      </c>
      <c r="AE2790" s="7">
        <v>0</v>
      </c>
      <c r="AF2790" s="7">
        <v>40844458.296999998</v>
      </c>
      <c r="AG2790" s="7">
        <v>3337470.0220000003</v>
      </c>
      <c r="AH2790" s="7">
        <v>45968570.440053768</v>
      </c>
      <c r="AI2790" s="7">
        <v>11776113</v>
      </c>
      <c r="AJ2790" s="7">
        <v>318463</v>
      </c>
      <c r="AK2790" s="7">
        <v>22074063</v>
      </c>
      <c r="AL2790" s="7">
        <v>3376651</v>
      </c>
      <c r="AM2790" s="7">
        <v>708203</v>
      </c>
      <c r="AN2790" s="7">
        <v>0</v>
      </c>
      <c r="AO2790" s="7">
        <v>0</v>
      </c>
      <c r="AP2790" s="7">
        <v>42669405</v>
      </c>
      <c r="AQ2790" s="7">
        <v>27848</v>
      </c>
      <c r="AR2790" s="7">
        <v>14082257</v>
      </c>
      <c r="AS2790" s="7">
        <v>389493</v>
      </c>
      <c r="AT2790" s="7">
        <v>24752968</v>
      </c>
      <c r="AU2790" s="7">
        <v>3837490</v>
      </c>
      <c r="AV2790" s="7">
        <v>744787</v>
      </c>
      <c r="AW2790" s="7">
        <v>0</v>
      </c>
      <c r="AX2790" s="7">
        <v>0</v>
      </c>
      <c r="AY2790" s="7">
        <v>43129576</v>
      </c>
      <c r="AZ2790" s="7">
        <v>9732</v>
      </c>
      <c r="BA2790" s="7">
        <v>438752.40500000003</v>
      </c>
      <c r="BB2790" s="7">
        <v>0</v>
      </c>
      <c r="BC2790" s="7">
        <v>539.80999999999995</v>
      </c>
      <c r="BD2790" s="7">
        <v>15394.94</v>
      </c>
      <c r="BE2790" s="7">
        <v>7397.33</v>
      </c>
      <c r="BF2790" s="7">
        <v>0</v>
      </c>
      <c r="BG2790" s="7">
        <v>896904.3540537681</v>
      </c>
      <c r="BH2790" s="7">
        <v>52903</v>
      </c>
      <c r="BI2790" s="7">
        <v>509593</v>
      </c>
      <c r="BJ2790" s="7">
        <v>7863910.7841666657</v>
      </c>
      <c r="BK2790" s="7">
        <v>5198633.4366666656</v>
      </c>
      <c r="BL2790" s="7">
        <v>1855796.07</v>
      </c>
      <c r="BM2790" s="7">
        <v>6949517.25</v>
      </c>
      <c r="BN2790" s="130">
        <v>0.83299999999999996</v>
      </c>
      <c r="BO2790" s="131">
        <v>1.9913828000000001E-3</v>
      </c>
      <c r="BP2790" s="161">
        <v>50651.463416496576</v>
      </c>
      <c r="BQ2790" s="162">
        <v>43847225</v>
      </c>
      <c r="BR2790" s="161">
        <v>2311617</v>
      </c>
      <c r="BS2790" s="163">
        <v>0</v>
      </c>
      <c r="BT2790" s="163">
        <v>4107420.799999997</v>
      </c>
      <c r="BU2790" s="161">
        <v>40844458.299999997</v>
      </c>
      <c r="BV2790" s="161">
        <v>3337470.02</v>
      </c>
      <c r="BW2790" s="165">
        <v>50075991.239999995</v>
      </c>
      <c r="BX2790" s="161">
        <v>2311617</v>
      </c>
    </row>
    <row r="2791" spans="1:76" ht="14.45" x14ac:dyDescent="0.3">
      <c r="A2791" s="164" t="s">
        <v>2343</v>
      </c>
      <c r="B2791" s="6" t="s">
        <v>1170</v>
      </c>
      <c r="C2791" s="6" t="s">
        <v>97</v>
      </c>
      <c r="D2791" s="6"/>
      <c r="E2791" s="6"/>
      <c r="F2791" s="24" t="str">
        <f>+Tabela1[[#This Row],[WK]]&amp;Tabela1[[#This Row],[PK]]&amp;Tabela1[[#This Row],[GK]]</f>
        <v>3214</v>
      </c>
      <c r="G2791" s="6" t="s">
        <v>2643</v>
      </c>
      <c r="H2791" s="7">
        <v>3929406054.9475703</v>
      </c>
      <c r="I2791" s="8">
        <v>1.371</v>
      </c>
      <c r="J2791" s="7">
        <v>5387215701.3299999</v>
      </c>
      <c r="K2791" s="15">
        <v>0.02</v>
      </c>
      <c r="L2791" s="7">
        <v>107744314.0266</v>
      </c>
      <c r="M2791" s="7">
        <v>65869663.026600003</v>
      </c>
      <c r="N2791" s="9">
        <v>1.5730199883122609</v>
      </c>
      <c r="O2791" s="7">
        <v>640263143</v>
      </c>
      <c r="P2791" s="8">
        <v>1.2949999999999999</v>
      </c>
      <c r="Q2791" s="7">
        <v>829140771</v>
      </c>
      <c r="R2791" s="8">
        <v>1.7000000000000001E-2</v>
      </c>
      <c r="S2791" s="7">
        <v>14095393.107000001</v>
      </c>
      <c r="T2791" s="7">
        <v>11761715.107000001</v>
      </c>
      <c r="U2791" s="9">
        <v>5.039990567250495</v>
      </c>
      <c r="V2791" s="7">
        <v>77631378.133599997</v>
      </c>
      <c r="W2791" s="9">
        <v>1.7560351157719623</v>
      </c>
      <c r="X2791" s="7">
        <v>147747482.38449109</v>
      </c>
      <c r="Y2791" s="7">
        <v>0</v>
      </c>
      <c r="Z2791" s="7">
        <v>764490.02</v>
      </c>
      <c r="AA2791" s="7">
        <v>2626456.3644910827</v>
      </c>
      <c r="AB2791" s="7">
        <v>122119111</v>
      </c>
      <c r="AC2791" s="7">
        <v>22237425</v>
      </c>
      <c r="AD2791" s="7">
        <v>70116104.250891089</v>
      </c>
      <c r="AE2791" s="7">
        <v>0</v>
      </c>
      <c r="AF2791" s="7">
        <v>107744314.0266</v>
      </c>
      <c r="AG2791" s="7">
        <v>14095393.107000001</v>
      </c>
      <c r="AH2791" s="7">
        <v>70116104.250891089</v>
      </c>
      <c r="AI2791" s="7">
        <v>35017159</v>
      </c>
      <c r="AJ2791" s="7">
        <v>2042466</v>
      </c>
      <c r="AK2791" s="7">
        <v>14811662</v>
      </c>
      <c r="AL2791" s="7">
        <v>4007576</v>
      </c>
      <c r="AM2791" s="7">
        <v>1214349</v>
      </c>
      <c r="AN2791" s="7">
        <v>0</v>
      </c>
      <c r="AO2791" s="7">
        <v>0</v>
      </c>
      <c r="AP2791" s="7">
        <v>119075228</v>
      </c>
      <c r="AQ2791" s="7">
        <v>0</v>
      </c>
      <c r="AR2791" s="7">
        <v>41874651</v>
      </c>
      <c r="AS2791" s="7">
        <v>2333678</v>
      </c>
      <c r="AT2791" s="7">
        <v>16513221</v>
      </c>
      <c r="AU2791" s="7">
        <v>3999117</v>
      </c>
      <c r="AV2791" s="7">
        <v>1076662</v>
      </c>
      <c r="AW2791" s="7">
        <v>0</v>
      </c>
      <c r="AX2791" s="7">
        <v>0</v>
      </c>
      <c r="AY2791" s="7">
        <v>120952264</v>
      </c>
      <c r="AZ2791" s="7">
        <v>0</v>
      </c>
      <c r="BA2791" s="7">
        <v>764490.02</v>
      </c>
      <c r="BB2791" s="7">
        <v>0</v>
      </c>
      <c r="BC2791" s="7">
        <v>276.23</v>
      </c>
      <c r="BD2791" s="7">
        <v>14681.28</v>
      </c>
      <c r="BE2791" s="7">
        <v>41604.480000000003</v>
      </c>
      <c r="BF2791" s="7">
        <v>0</v>
      </c>
      <c r="BG2791" s="7">
        <v>2019022.364491083</v>
      </c>
      <c r="BH2791" s="7">
        <v>119090</v>
      </c>
      <c r="BI2791" s="7">
        <v>607434</v>
      </c>
      <c r="BJ2791" s="7">
        <v>9373754.1008333322</v>
      </c>
      <c r="BK2791" s="7">
        <v>8141100.0533333328</v>
      </c>
      <c r="BL2791" s="7">
        <v>437839.08666666667</v>
      </c>
      <c r="BM2791" s="7">
        <v>4054938.0166666675</v>
      </c>
      <c r="BN2791" s="130">
        <v>1.0109999999999999</v>
      </c>
      <c r="BO2791" s="131">
        <v>4.5239516999999998E-3</v>
      </c>
      <c r="BP2791" s="161">
        <v>115068.17106417714</v>
      </c>
      <c r="BQ2791" s="162">
        <v>122119111</v>
      </c>
      <c r="BR2791" s="161">
        <v>3305666</v>
      </c>
      <c r="BS2791" s="163">
        <v>0</v>
      </c>
      <c r="BT2791" s="163">
        <v>4099447.4099999964</v>
      </c>
      <c r="BU2791" s="161">
        <v>107744314.03</v>
      </c>
      <c r="BV2791" s="161">
        <v>14095393.109999999</v>
      </c>
      <c r="BW2791" s="165">
        <v>74215551.659999996</v>
      </c>
      <c r="BX2791" s="161">
        <v>3305666</v>
      </c>
    </row>
    <row r="2792" spans="1:76" ht="14.45" x14ac:dyDescent="0.3">
      <c r="A2792" s="164" t="s">
        <v>2343</v>
      </c>
      <c r="B2792" s="6" t="s">
        <v>1170</v>
      </c>
      <c r="C2792" s="6" t="s">
        <v>130</v>
      </c>
      <c r="D2792" s="6"/>
      <c r="E2792" s="6"/>
      <c r="F2792" s="24" t="str">
        <f>+Tabela1[[#This Row],[WK]]&amp;Tabela1[[#This Row],[PK]]&amp;Tabela1[[#This Row],[GK]]</f>
        <v>3215</v>
      </c>
      <c r="G2792" s="6" t="s">
        <v>2644</v>
      </c>
      <c r="H2792" s="7">
        <v>2194580101.9420047</v>
      </c>
      <c r="I2792" s="8">
        <v>1.371</v>
      </c>
      <c r="J2792" s="7">
        <v>3008769319.7799997</v>
      </c>
      <c r="K2792" s="15">
        <v>0.02</v>
      </c>
      <c r="L2792" s="7">
        <v>60175386.395599999</v>
      </c>
      <c r="M2792" s="7">
        <v>37993562.395599999</v>
      </c>
      <c r="N2792" s="9">
        <v>1.7128240849625351</v>
      </c>
      <c r="O2792" s="7">
        <v>285644921</v>
      </c>
      <c r="P2792" s="8">
        <v>1.2949999999999999</v>
      </c>
      <c r="Q2792" s="7">
        <v>369910172</v>
      </c>
      <c r="R2792" s="8">
        <v>1.7000000000000001E-2</v>
      </c>
      <c r="S2792" s="7">
        <v>6288472.9240000006</v>
      </c>
      <c r="T2792" s="7">
        <v>5172444.9240000006</v>
      </c>
      <c r="U2792" s="9">
        <v>4.6346909970000754</v>
      </c>
      <c r="V2792" s="7">
        <v>43166007.319600001</v>
      </c>
      <c r="W2792" s="9">
        <v>1.8527891463813917</v>
      </c>
      <c r="X2792" s="7">
        <v>126417729.95403516</v>
      </c>
      <c r="Y2792" s="7">
        <v>25117528</v>
      </c>
      <c r="Z2792" s="7">
        <v>1490923.9450000001</v>
      </c>
      <c r="AA2792" s="7">
        <v>2514918.0090351598</v>
      </c>
      <c r="AB2792" s="7">
        <v>80668778</v>
      </c>
      <c r="AC2792" s="7">
        <v>16625582</v>
      </c>
      <c r="AD2792" s="7">
        <v>83251722.634435177</v>
      </c>
      <c r="AE2792" s="7">
        <v>0</v>
      </c>
      <c r="AF2792" s="7">
        <v>60175386.395599999</v>
      </c>
      <c r="AG2792" s="7">
        <v>6288472.9240000006</v>
      </c>
      <c r="AH2792" s="7">
        <v>83251722.634435177</v>
      </c>
      <c r="AI2792" s="7">
        <v>18549276</v>
      </c>
      <c r="AJ2792" s="7">
        <v>1210528</v>
      </c>
      <c r="AK2792" s="7">
        <v>30089036</v>
      </c>
      <c r="AL2792" s="7">
        <v>5587356</v>
      </c>
      <c r="AM2792" s="7">
        <v>1834208</v>
      </c>
      <c r="AN2792" s="7">
        <v>0</v>
      </c>
      <c r="AO2792" s="7">
        <v>0</v>
      </c>
      <c r="AP2792" s="7">
        <v>80474970</v>
      </c>
      <c r="AQ2792" s="7">
        <v>0</v>
      </c>
      <c r="AR2792" s="7">
        <v>22181824</v>
      </c>
      <c r="AS2792" s="7">
        <v>1116028</v>
      </c>
      <c r="AT2792" s="7">
        <v>33793921</v>
      </c>
      <c r="AU2792" s="7">
        <v>6325060</v>
      </c>
      <c r="AV2792" s="7">
        <v>1899041</v>
      </c>
      <c r="AW2792" s="7">
        <v>0</v>
      </c>
      <c r="AX2792" s="7">
        <v>0</v>
      </c>
      <c r="AY2792" s="7">
        <v>79330089</v>
      </c>
      <c r="AZ2792" s="7">
        <v>0</v>
      </c>
      <c r="BA2792" s="7">
        <v>1490923.9450000001</v>
      </c>
      <c r="BB2792" s="7">
        <v>0</v>
      </c>
      <c r="BC2792" s="7">
        <v>1875.67</v>
      </c>
      <c r="BD2792" s="7">
        <v>44033.33</v>
      </c>
      <c r="BE2792" s="7">
        <v>41421.629999999997</v>
      </c>
      <c r="BF2792" s="7">
        <v>0</v>
      </c>
      <c r="BG2792" s="7">
        <v>1232826.0090351598</v>
      </c>
      <c r="BH2792" s="7">
        <v>72717</v>
      </c>
      <c r="BI2792" s="7">
        <v>1282092</v>
      </c>
      <c r="BJ2792" s="7">
        <v>19784909.688333336</v>
      </c>
      <c r="BK2792" s="7">
        <v>14102736.346666668</v>
      </c>
      <c r="BL2792" s="7">
        <v>1188932.4166666667</v>
      </c>
      <c r="BM2792" s="7">
        <v>20350828.533333335</v>
      </c>
      <c r="BN2792" s="130">
        <v>0.69699999999999995</v>
      </c>
      <c r="BO2792" s="131">
        <v>3.5822025000000002E-3</v>
      </c>
      <c r="BP2792" s="161">
        <v>91114.476770022302</v>
      </c>
      <c r="BQ2792" s="162">
        <v>80668778</v>
      </c>
      <c r="BR2792" s="161">
        <v>3587286</v>
      </c>
      <c r="BS2792" s="163">
        <v>0</v>
      </c>
      <c r="BT2792" s="163">
        <v>3517667.0459648371</v>
      </c>
      <c r="BU2792" s="161">
        <v>60175386.399999999</v>
      </c>
      <c r="BV2792" s="161">
        <v>6288472.9199999999</v>
      </c>
      <c r="BW2792" s="165">
        <v>86769389.675964832</v>
      </c>
      <c r="BX2792" s="161">
        <v>3587286</v>
      </c>
    </row>
    <row r="2793" spans="1:76" ht="14.45" x14ac:dyDescent="0.3">
      <c r="A2793" s="164" t="s">
        <v>2343</v>
      </c>
      <c r="B2793" s="6" t="s">
        <v>1170</v>
      </c>
      <c r="C2793" s="6" t="s">
        <v>134</v>
      </c>
      <c r="D2793" s="6"/>
      <c r="E2793" s="6"/>
      <c r="F2793" s="24" t="str">
        <f>+Tabela1[[#This Row],[WK]]&amp;Tabela1[[#This Row],[PK]]&amp;Tabela1[[#This Row],[GK]]</f>
        <v>3216</v>
      </c>
      <c r="G2793" s="6" t="s">
        <v>2645</v>
      </c>
      <c r="H2793" s="7">
        <v>1248168543.5927985</v>
      </c>
      <c r="I2793" s="8">
        <v>1.371</v>
      </c>
      <c r="J2793" s="7">
        <v>1711239073.2699997</v>
      </c>
      <c r="K2793" s="15">
        <v>0.02</v>
      </c>
      <c r="L2793" s="7">
        <v>34224781.465399995</v>
      </c>
      <c r="M2793" s="7">
        <v>21875057.465399995</v>
      </c>
      <c r="N2793" s="9">
        <v>1.7712992991098422</v>
      </c>
      <c r="O2793" s="7">
        <v>141984018</v>
      </c>
      <c r="P2793" s="8">
        <v>1.2949999999999999</v>
      </c>
      <c r="Q2793" s="7">
        <v>183869304</v>
      </c>
      <c r="R2793" s="8">
        <v>1.7000000000000001E-2</v>
      </c>
      <c r="S2793" s="7">
        <v>3125778.1680000001</v>
      </c>
      <c r="T2793" s="7">
        <v>2589125.1680000001</v>
      </c>
      <c r="U2793" s="9">
        <v>4.8245796967500416</v>
      </c>
      <c r="V2793" s="7">
        <v>24464182.633399993</v>
      </c>
      <c r="W2793" s="9">
        <v>1.8984531209509075</v>
      </c>
      <c r="X2793" s="7">
        <v>77077221.06428133</v>
      </c>
      <c r="Y2793" s="7">
        <v>14001256</v>
      </c>
      <c r="Z2793" s="7">
        <v>493648.68</v>
      </c>
      <c r="AA2793" s="7">
        <v>1278389.3842813291</v>
      </c>
      <c r="AB2793" s="7">
        <v>51311248</v>
      </c>
      <c r="AC2793" s="7">
        <v>9992679</v>
      </c>
      <c r="AD2793" s="7">
        <v>52613038.430881336</v>
      </c>
      <c r="AE2793" s="7">
        <v>0</v>
      </c>
      <c r="AF2793" s="7">
        <v>34224781.465399995</v>
      </c>
      <c r="AG2793" s="7">
        <v>3125778.1680000001</v>
      </c>
      <c r="AH2793" s="7">
        <v>52613038.430881336</v>
      </c>
      <c r="AI2793" s="7">
        <v>10327304</v>
      </c>
      <c r="AJ2793" s="7">
        <v>460983</v>
      </c>
      <c r="AK2793" s="7">
        <v>15927787</v>
      </c>
      <c r="AL2793" s="7">
        <v>4408724</v>
      </c>
      <c r="AM2793" s="7">
        <v>1336054</v>
      </c>
      <c r="AN2793" s="7">
        <v>0</v>
      </c>
      <c r="AO2793" s="7">
        <v>0</v>
      </c>
      <c r="AP2793" s="7">
        <v>48117792</v>
      </c>
      <c r="AQ2793" s="7">
        <v>67631</v>
      </c>
      <c r="AR2793" s="7">
        <v>12349724</v>
      </c>
      <c r="AS2793" s="7">
        <v>536653</v>
      </c>
      <c r="AT2793" s="7">
        <v>18941841</v>
      </c>
      <c r="AU2793" s="7">
        <v>4990175</v>
      </c>
      <c r="AV2793" s="7">
        <v>1276781</v>
      </c>
      <c r="AW2793" s="7">
        <v>0</v>
      </c>
      <c r="AX2793" s="7">
        <v>0</v>
      </c>
      <c r="AY2793" s="7">
        <v>50188661</v>
      </c>
      <c r="AZ2793" s="7">
        <v>25951</v>
      </c>
      <c r="BA2793" s="7">
        <v>493648.68</v>
      </c>
      <c r="BB2793" s="7">
        <v>0</v>
      </c>
      <c r="BC2793" s="7">
        <v>272.76</v>
      </c>
      <c r="BD2793" s="7">
        <v>10566.63</v>
      </c>
      <c r="BE2793" s="7">
        <v>24062.5</v>
      </c>
      <c r="BF2793" s="7">
        <v>0</v>
      </c>
      <c r="BG2793" s="7">
        <v>733029.38428132911</v>
      </c>
      <c r="BH2793" s="7">
        <v>43237</v>
      </c>
      <c r="BI2793" s="7">
        <v>545360</v>
      </c>
      <c r="BJ2793" s="7">
        <v>8415858.5966666676</v>
      </c>
      <c r="BK2793" s="7">
        <v>5716593.2833333351</v>
      </c>
      <c r="BL2793" s="7">
        <v>1081359.1166666669</v>
      </c>
      <c r="BM2793" s="7">
        <v>8634343.0199999977</v>
      </c>
      <c r="BN2793" s="130">
        <v>0.69799999999999995</v>
      </c>
      <c r="BO2793" s="131">
        <v>2.0086298999999999E-3</v>
      </c>
      <c r="BP2793" s="161">
        <v>51090.150888610762</v>
      </c>
      <c r="BQ2793" s="162">
        <v>51311248</v>
      </c>
      <c r="BR2793" s="161">
        <v>763083</v>
      </c>
      <c r="BS2793" s="163">
        <v>0</v>
      </c>
      <c r="BT2793" s="163">
        <v>3109270.9357186705</v>
      </c>
      <c r="BU2793" s="161">
        <v>34224781.469999999</v>
      </c>
      <c r="BV2793" s="161">
        <v>3125778.17</v>
      </c>
      <c r="BW2793" s="165">
        <v>55722309.36571867</v>
      </c>
      <c r="BX2793" s="161">
        <v>763083</v>
      </c>
    </row>
    <row r="2794" spans="1:76" ht="14.45" x14ac:dyDescent="0.3">
      <c r="A2794" s="164" t="s">
        <v>2343</v>
      </c>
      <c r="B2794" s="6" t="s">
        <v>1170</v>
      </c>
      <c r="C2794" s="6" t="s">
        <v>141</v>
      </c>
      <c r="D2794" s="6"/>
      <c r="E2794" s="6"/>
      <c r="F2794" s="24" t="str">
        <f>+Tabela1[[#This Row],[WK]]&amp;Tabela1[[#This Row],[PK]]&amp;Tabela1[[#This Row],[GK]]</f>
        <v>3217</v>
      </c>
      <c r="G2794" s="6" t="s">
        <v>2646</v>
      </c>
      <c r="H2794" s="7">
        <v>1546641017.1368041</v>
      </c>
      <c r="I2794" s="8">
        <v>1.371</v>
      </c>
      <c r="J2794" s="7">
        <v>2120444834.4900002</v>
      </c>
      <c r="K2794" s="15">
        <v>0.02</v>
      </c>
      <c r="L2794" s="7">
        <v>42408896.689800009</v>
      </c>
      <c r="M2794" s="7">
        <v>26925843.689800009</v>
      </c>
      <c r="N2794" s="9">
        <v>1.7390526073765948</v>
      </c>
      <c r="O2794" s="7">
        <v>156155769</v>
      </c>
      <c r="P2794" s="8">
        <v>1.2949999999999999</v>
      </c>
      <c r="Q2794" s="7">
        <v>202221721</v>
      </c>
      <c r="R2794" s="8">
        <v>1.7000000000000001E-2</v>
      </c>
      <c r="S2794" s="7">
        <v>3437769.2570000002</v>
      </c>
      <c r="T2794" s="7">
        <v>2667536.2570000002</v>
      </c>
      <c r="U2794" s="9">
        <v>3.4632848203076216</v>
      </c>
      <c r="V2794" s="7">
        <v>29593379.946800008</v>
      </c>
      <c r="W2794" s="9">
        <v>1.8207628873816659</v>
      </c>
      <c r="X2794" s="7">
        <v>52667818.638597682</v>
      </c>
      <c r="Y2794" s="7">
        <v>16262438</v>
      </c>
      <c r="Z2794" s="7">
        <v>2315372.1850000001</v>
      </c>
      <c r="AA2794" s="7">
        <v>1151725.4535976832</v>
      </c>
      <c r="AB2794" s="7">
        <v>32938283</v>
      </c>
      <c r="AC2794" s="7">
        <v>0</v>
      </c>
      <c r="AD2794" s="7">
        <v>23074438.691797674</v>
      </c>
      <c r="AE2794" s="7">
        <v>0</v>
      </c>
      <c r="AF2794" s="7">
        <v>42408896.689800009</v>
      </c>
      <c r="AG2794" s="7">
        <v>3437769.2570000002</v>
      </c>
      <c r="AH2794" s="7">
        <v>23074438.691797674</v>
      </c>
      <c r="AI2794" s="7">
        <v>12947512</v>
      </c>
      <c r="AJ2794" s="7">
        <v>627966</v>
      </c>
      <c r="AK2794" s="7">
        <v>10752647</v>
      </c>
      <c r="AL2794" s="7">
        <v>1895359</v>
      </c>
      <c r="AM2794" s="7">
        <v>445678</v>
      </c>
      <c r="AN2794" s="7">
        <v>0</v>
      </c>
      <c r="AO2794" s="7">
        <v>0</v>
      </c>
      <c r="AP2794" s="7">
        <v>33208667</v>
      </c>
      <c r="AQ2794" s="7">
        <v>0</v>
      </c>
      <c r="AR2794" s="7">
        <v>15483053</v>
      </c>
      <c r="AS2794" s="7">
        <v>770233</v>
      </c>
      <c r="AT2794" s="7">
        <v>12493144</v>
      </c>
      <c r="AU2794" s="7">
        <v>2141917</v>
      </c>
      <c r="AV2794" s="7">
        <v>452064</v>
      </c>
      <c r="AW2794" s="7">
        <v>0</v>
      </c>
      <c r="AX2794" s="7">
        <v>0</v>
      </c>
      <c r="AY2794" s="7">
        <v>32425867</v>
      </c>
      <c r="AZ2794" s="7">
        <v>0</v>
      </c>
      <c r="BA2794" s="7">
        <v>2315372.1850000001</v>
      </c>
      <c r="BB2794" s="7">
        <v>3488.11</v>
      </c>
      <c r="BC2794" s="7">
        <v>2946.17</v>
      </c>
      <c r="BD2794" s="7">
        <v>65371.15</v>
      </c>
      <c r="BE2794" s="7">
        <v>23620.07</v>
      </c>
      <c r="BF2794" s="7">
        <v>0</v>
      </c>
      <c r="BG2794" s="7">
        <v>847738.45359768323</v>
      </c>
      <c r="BH2794" s="7">
        <v>50003</v>
      </c>
      <c r="BI2794" s="7">
        <v>303987</v>
      </c>
      <c r="BJ2794" s="7">
        <v>4691016.7300000004</v>
      </c>
      <c r="BK2794" s="7">
        <v>235206.54666666687</v>
      </c>
      <c r="BL2794" s="7">
        <v>6125915.4699999997</v>
      </c>
      <c r="BM2794" s="7">
        <v>5571409.793333333</v>
      </c>
      <c r="BN2794" s="130">
        <v>0.83099999999999996</v>
      </c>
      <c r="BO2794" s="131">
        <v>2.0707485E-3</v>
      </c>
      <c r="BP2794" s="161">
        <v>52670.157833104829</v>
      </c>
      <c r="BQ2794" s="162">
        <v>32938283</v>
      </c>
      <c r="BR2794" s="161">
        <v>865828</v>
      </c>
      <c r="BS2794" s="163">
        <v>0</v>
      </c>
      <c r="BT2794" s="163">
        <v>711001.36140231788</v>
      </c>
      <c r="BU2794" s="161">
        <v>42408896.689999998</v>
      </c>
      <c r="BV2794" s="161">
        <v>3437769.26</v>
      </c>
      <c r="BW2794" s="165">
        <v>23785440.051402319</v>
      </c>
      <c r="BX2794" s="161">
        <v>865828</v>
      </c>
    </row>
    <row r="2795" spans="1:76" ht="14.45" x14ac:dyDescent="0.3">
      <c r="A2795" s="164" t="s">
        <v>2343</v>
      </c>
      <c r="B2795" s="6" t="s">
        <v>1170</v>
      </c>
      <c r="C2795" s="6" t="s">
        <v>147</v>
      </c>
      <c r="D2795" s="6"/>
      <c r="E2795" s="6"/>
      <c r="F2795" s="24" t="str">
        <f>+Tabela1[[#This Row],[WK]]&amp;Tabela1[[#This Row],[PK]]&amp;Tabela1[[#This Row],[GK]]</f>
        <v>3218</v>
      </c>
      <c r="G2795" s="6" t="s">
        <v>2647</v>
      </c>
      <c r="H2795" s="7">
        <v>936271576.13739884</v>
      </c>
      <c r="I2795" s="8">
        <v>1.371</v>
      </c>
      <c r="J2795" s="7">
        <v>1283628330.8899999</v>
      </c>
      <c r="K2795" s="15">
        <v>0.02</v>
      </c>
      <c r="L2795" s="7">
        <v>25672566.617799997</v>
      </c>
      <c r="M2795" s="7">
        <v>16847497.617799997</v>
      </c>
      <c r="N2795" s="9">
        <v>1.9090499595867179</v>
      </c>
      <c r="O2795" s="7">
        <v>122468517</v>
      </c>
      <c r="P2795" s="8">
        <v>1.2949999999999999</v>
      </c>
      <c r="Q2795" s="7">
        <v>158596728</v>
      </c>
      <c r="R2795" s="8">
        <v>1.7000000000000001E-2</v>
      </c>
      <c r="S2795" s="7">
        <v>2696144.3760000002</v>
      </c>
      <c r="T2795" s="7">
        <v>2265488.3760000002</v>
      </c>
      <c r="U2795" s="9">
        <v>5.2605522180115916</v>
      </c>
      <c r="V2795" s="7">
        <v>19112985.993799999</v>
      </c>
      <c r="W2795" s="9">
        <v>2.0649906942784062</v>
      </c>
      <c r="X2795" s="7">
        <v>50904271.541502133</v>
      </c>
      <c r="Y2795" s="7">
        <v>13587601</v>
      </c>
      <c r="Z2795" s="7">
        <v>427979.93</v>
      </c>
      <c r="AA2795" s="7">
        <v>1177188.6115021305</v>
      </c>
      <c r="AB2795" s="7">
        <v>24518756</v>
      </c>
      <c r="AC2795" s="7">
        <v>11192746</v>
      </c>
      <c r="AD2795" s="7">
        <v>31791285.547702134</v>
      </c>
      <c r="AE2795" s="7">
        <v>0</v>
      </c>
      <c r="AF2795" s="7">
        <v>25672566.617799997</v>
      </c>
      <c r="AG2795" s="7">
        <v>2696144.3760000002</v>
      </c>
      <c r="AH2795" s="7">
        <v>31791285.547702134</v>
      </c>
      <c r="AI2795" s="7">
        <v>7379855</v>
      </c>
      <c r="AJ2795" s="7">
        <v>392089</v>
      </c>
      <c r="AK2795" s="7">
        <v>15813295</v>
      </c>
      <c r="AL2795" s="7">
        <v>4580351</v>
      </c>
      <c r="AM2795" s="7">
        <v>1256449</v>
      </c>
      <c r="AN2795" s="7">
        <v>0</v>
      </c>
      <c r="AO2795" s="7">
        <v>0</v>
      </c>
      <c r="AP2795" s="7">
        <v>22454202</v>
      </c>
      <c r="AQ2795" s="7">
        <v>23870</v>
      </c>
      <c r="AR2795" s="7">
        <v>8825069</v>
      </c>
      <c r="AS2795" s="7">
        <v>430656</v>
      </c>
      <c r="AT2795" s="7">
        <v>18771500</v>
      </c>
      <c r="AU2795" s="7">
        <v>5167901</v>
      </c>
      <c r="AV2795" s="7">
        <v>1557602</v>
      </c>
      <c r="AW2795" s="7">
        <v>0</v>
      </c>
      <c r="AX2795" s="7">
        <v>0</v>
      </c>
      <c r="AY2795" s="7">
        <v>24099888</v>
      </c>
      <c r="AZ2795" s="7">
        <v>11354</v>
      </c>
      <c r="BA2795" s="7">
        <v>427979.93</v>
      </c>
      <c r="BB2795" s="7">
        <v>0</v>
      </c>
      <c r="BC2795" s="7">
        <v>87.59</v>
      </c>
      <c r="BD2795" s="7">
        <v>2604.3200000000002</v>
      </c>
      <c r="BE2795" s="7">
        <v>34967.42</v>
      </c>
      <c r="BF2795" s="7">
        <v>0</v>
      </c>
      <c r="BG2795" s="7">
        <v>566153.6115021304</v>
      </c>
      <c r="BH2795" s="7">
        <v>33394</v>
      </c>
      <c r="BI2795" s="7">
        <v>611035</v>
      </c>
      <c r="BJ2795" s="7">
        <v>9429323.067499999</v>
      </c>
      <c r="BK2795" s="7">
        <v>6930378.963333331</v>
      </c>
      <c r="BL2795" s="7">
        <v>408256.4833333334</v>
      </c>
      <c r="BM2795" s="7">
        <v>9179263.4500000011</v>
      </c>
      <c r="BN2795" s="130">
        <v>0.64900000000000002</v>
      </c>
      <c r="BO2795" s="131">
        <v>1.6569737E-3</v>
      </c>
      <c r="BP2795" s="161">
        <v>41742.5</v>
      </c>
      <c r="BQ2795" s="162">
        <v>24518756</v>
      </c>
      <c r="BR2795" s="161">
        <v>700383</v>
      </c>
      <c r="BS2795" s="163">
        <v>0</v>
      </c>
      <c r="BT2795" s="163">
        <v>3404356.458497867</v>
      </c>
      <c r="BU2795" s="161">
        <v>25672566.620000001</v>
      </c>
      <c r="BV2795" s="161">
        <v>2696144.38</v>
      </c>
      <c r="BW2795" s="165">
        <v>35195642.008497864</v>
      </c>
      <c r="BX2795" s="161">
        <v>700383</v>
      </c>
    </row>
    <row r="2796" spans="1:76" ht="14.45" x14ac:dyDescent="0.3">
      <c r="A2796" s="164" t="s">
        <v>2648</v>
      </c>
      <c r="B2796" s="6" t="s">
        <v>32</v>
      </c>
      <c r="C2796" s="6"/>
      <c r="D2796" s="6"/>
      <c r="E2796" s="6"/>
      <c r="F2796" s="24" t="str">
        <f>+Tabela1[[#This Row],[WK]]&amp;Tabela1[[#This Row],[PK]]&amp;Tabela1[[#This Row],[GK]]</f>
        <v>02</v>
      </c>
      <c r="G2796" s="6" t="s">
        <v>2649</v>
      </c>
      <c r="H2796" s="7">
        <v>114992004155.69896</v>
      </c>
      <c r="I2796" s="8">
        <v>1.371</v>
      </c>
      <c r="J2796" s="7">
        <v>157654037697.60004</v>
      </c>
      <c r="K2796" s="15">
        <v>3.5000000000000001E-3</v>
      </c>
      <c r="L2796" s="7">
        <v>551789131.94160008</v>
      </c>
      <c r="M2796" s="7">
        <v>327793139.94160008</v>
      </c>
      <c r="N2796" s="9">
        <v>1.4633884160820168</v>
      </c>
      <c r="O2796" s="7">
        <v>35655047443</v>
      </c>
      <c r="P2796" s="8">
        <v>1.2949999999999999</v>
      </c>
      <c r="Q2796" s="7">
        <v>46173286443</v>
      </c>
      <c r="R2796" s="8">
        <v>2.3E-2</v>
      </c>
      <c r="S2796" s="7">
        <v>1061985588.189</v>
      </c>
      <c r="T2796" s="7">
        <v>-305698152.81099999</v>
      </c>
      <c r="U2796" s="9">
        <v>-0.22351523502610682</v>
      </c>
      <c r="V2796" s="7">
        <v>22094987.130599976</v>
      </c>
      <c r="W2796" s="9">
        <v>1.3881553350531966E-2</v>
      </c>
      <c r="X2796" s="7">
        <v>326262689.87146479</v>
      </c>
      <c r="Y2796" s="7">
        <v>72528663</v>
      </c>
      <c r="Z2796" s="7">
        <v>5944188.4949999992</v>
      </c>
      <c r="AA2796" s="7">
        <v>83458656.376464769</v>
      </c>
      <c r="AB2796" s="7">
        <v>100053745</v>
      </c>
      <c r="AC2796" s="7">
        <v>64277437</v>
      </c>
      <c r="AD2796" s="7">
        <v>304167702.74086469</v>
      </c>
      <c r="AE2796" s="7">
        <v>0</v>
      </c>
      <c r="AF2796" s="7">
        <v>551789131.94160008</v>
      </c>
      <c r="AG2796" s="7">
        <v>1061985588.189</v>
      </c>
      <c r="AH2796" s="7">
        <v>304167702.74086469</v>
      </c>
      <c r="AI2796" s="7">
        <v>187313877</v>
      </c>
      <c r="AJ2796" s="7">
        <v>1330351060</v>
      </c>
      <c r="AK2796" s="7">
        <v>122054529</v>
      </c>
      <c r="AL2796" s="7">
        <v>6578362</v>
      </c>
      <c r="AM2796" s="7">
        <v>23872596</v>
      </c>
      <c r="AN2796" s="7">
        <v>20091468</v>
      </c>
      <c r="AO2796" s="7">
        <v>0</v>
      </c>
      <c r="AP2796" s="7">
        <v>95411606</v>
      </c>
      <c r="AQ2796" s="7">
        <v>7957</v>
      </c>
      <c r="AR2796" s="7">
        <v>223995992</v>
      </c>
      <c r="AS2796" s="7">
        <v>1367683741</v>
      </c>
      <c r="AT2796" s="7">
        <v>127166890</v>
      </c>
      <c r="AU2796" s="7">
        <v>2702883</v>
      </c>
      <c r="AV2796" s="7">
        <v>28700164</v>
      </c>
      <c r="AW2796" s="7">
        <v>0</v>
      </c>
      <c r="AX2796" s="7">
        <v>0</v>
      </c>
      <c r="AY2796" s="7">
        <v>98480989</v>
      </c>
      <c r="AZ2796" s="7">
        <v>3244</v>
      </c>
      <c r="BA2796" s="7">
        <v>5944188.4949999992</v>
      </c>
      <c r="BB2796" s="7">
        <v>12287.47</v>
      </c>
      <c r="BC2796" s="7">
        <v>10841.61</v>
      </c>
      <c r="BD2796" s="7">
        <v>297292.7</v>
      </c>
      <c r="BE2796" s="7">
        <v>296434.82</v>
      </c>
      <c r="BF2796" s="7">
        <v>7643.74</v>
      </c>
      <c r="BG2796" s="7">
        <v>53710486.376464769</v>
      </c>
      <c r="BH2796" s="7">
        <v>2879271</v>
      </c>
      <c r="BI2796" s="7">
        <v>29748170</v>
      </c>
      <c r="BJ2796" s="7">
        <v>397917626.96583325</v>
      </c>
      <c r="BK2796" s="7">
        <v>301454698.6699999</v>
      </c>
      <c r="BL2796" s="7">
        <v>173410281.22333333</v>
      </c>
      <c r="BM2796" s="7">
        <v>39031150.736666679</v>
      </c>
      <c r="BN2796" s="130">
        <v>0.94699999999999995</v>
      </c>
      <c r="BO2796" s="132">
        <v>8.1416218999999998E-2</v>
      </c>
      <c r="BP2796" s="161">
        <v>3070126.2771810908</v>
      </c>
      <c r="BQ2796" s="162">
        <v>100053745</v>
      </c>
      <c r="BR2796" s="161">
        <v>-72483849</v>
      </c>
      <c r="BS2796" s="163">
        <v>0</v>
      </c>
      <c r="BT2796" s="163">
        <v>0</v>
      </c>
      <c r="BU2796" s="161">
        <v>551789131.94000006</v>
      </c>
      <c r="BV2796" s="161">
        <v>1061985588.1900001</v>
      </c>
      <c r="BW2796" s="165">
        <v>304167702.74000001</v>
      </c>
      <c r="BX2796" s="161">
        <v>-72483849</v>
      </c>
    </row>
    <row r="2797" spans="1:76" ht="14.45" x14ac:dyDescent="0.3">
      <c r="A2797" s="164" t="s">
        <v>2648</v>
      </c>
      <c r="B2797" s="6" t="s">
        <v>39</v>
      </c>
      <c r="C2797" s="6"/>
      <c r="D2797" s="6"/>
      <c r="E2797" s="6"/>
      <c r="F2797" s="24" t="str">
        <f>+Tabela1[[#This Row],[WK]]&amp;Tabela1[[#This Row],[PK]]&amp;Tabela1[[#This Row],[GK]]</f>
        <v>04</v>
      </c>
      <c r="G2797" s="6" t="s">
        <v>2650</v>
      </c>
      <c r="H2797" s="7">
        <v>66361664204.392075</v>
      </c>
      <c r="I2797" s="8">
        <v>1.371</v>
      </c>
      <c r="J2797" s="7">
        <v>90981841624.169998</v>
      </c>
      <c r="K2797" s="15">
        <v>3.5000000000000001E-3</v>
      </c>
      <c r="L2797" s="7">
        <v>318436445.68459499</v>
      </c>
      <c r="M2797" s="7">
        <v>203731030.68459499</v>
      </c>
      <c r="N2797" s="9">
        <v>1.7761239143295457</v>
      </c>
      <c r="O2797" s="7">
        <v>15161534173</v>
      </c>
      <c r="P2797" s="8">
        <v>1.2949999999999999</v>
      </c>
      <c r="Q2797" s="7">
        <v>19634186762</v>
      </c>
      <c r="R2797" s="8">
        <v>2.3E-2</v>
      </c>
      <c r="S2797" s="7">
        <v>451586295.52599996</v>
      </c>
      <c r="T2797" s="7">
        <v>-121354710.47400004</v>
      </c>
      <c r="U2797" s="9">
        <v>-0.21181013263693685</v>
      </c>
      <c r="V2797" s="7">
        <v>82376320.210594893</v>
      </c>
      <c r="W2797" s="9">
        <v>0.11979458875216759</v>
      </c>
      <c r="X2797" s="7">
        <v>709349359.6429776</v>
      </c>
      <c r="Y2797" s="7">
        <v>315140505</v>
      </c>
      <c r="Z2797" s="7">
        <v>6638431.9050000003</v>
      </c>
      <c r="AA2797" s="7">
        <v>71976123.737977624</v>
      </c>
      <c r="AB2797" s="7">
        <v>124429163</v>
      </c>
      <c r="AC2797" s="7">
        <v>191165136</v>
      </c>
      <c r="AD2797" s="7">
        <v>626973039.43238258</v>
      </c>
      <c r="AE2797" s="7">
        <v>0</v>
      </c>
      <c r="AF2797" s="7">
        <v>318436445.68459499</v>
      </c>
      <c r="AG2797" s="7">
        <v>451586295.52599996</v>
      </c>
      <c r="AH2797" s="7">
        <v>626973039.43238258</v>
      </c>
      <c r="AI2797" s="7">
        <v>95920985</v>
      </c>
      <c r="AJ2797" s="7">
        <v>591945959</v>
      </c>
      <c r="AK2797" s="7">
        <v>274134024</v>
      </c>
      <c r="AL2797" s="7">
        <v>172043390</v>
      </c>
      <c r="AM2797" s="7">
        <v>31658681</v>
      </c>
      <c r="AN2797" s="7">
        <v>23480985</v>
      </c>
      <c r="AO2797" s="7">
        <v>0</v>
      </c>
      <c r="AP2797" s="7">
        <v>113901423</v>
      </c>
      <c r="AQ2797" s="7">
        <v>163109</v>
      </c>
      <c r="AR2797" s="7">
        <v>114705415</v>
      </c>
      <c r="AS2797" s="7">
        <v>572941006</v>
      </c>
      <c r="AT2797" s="7">
        <v>303726250</v>
      </c>
      <c r="AU2797" s="7">
        <v>189855868</v>
      </c>
      <c r="AV2797" s="7">
        <v>40482165</v>
      </c>
      <c r="AW2797" s="7">
        <v>35462263</v>
      </c>
      <c r="AX2797" s="7">
        <v>0</v>
      </c>
      <c r="AY2797" s="7">
        <v>122212062</v>
      </c>
      <c r="AZ2797" s="7">
        <v>50281</v>
      </c>
      <c r="BA2797" s="7">
        <v>6638431.9050000003</v>
      </c>
      <c r="BB2797" s="7">
        <v>0</v>
      </c>
      <c r="BC2797" s="7">
        <v>9601.68</v>
      </c>
      <c r="BD2797" s="7">
        <v>571737.53</v>
      </c>
      <c r="BE2797" s="7">
        <v>56976.959999999999</v>
      </c>
      <c r="BF2797" s="7">
        <v>0</v>
      </c>
      <c r="BG2797" s="7">
        <v>37233831.737977616</v>
      </c>
      <c r="BH2797" s="7">
        <v>1996003</v>
      </c>
      <c r="BI2797" s="7">
        <v>34742292</v>
      </c>
      <c r="BJ2797" s="7">
        <v>464720019.83333337</v>
      </c>
      <c r="BK2797" s="7">
        <v>295788280.95000005</v>
      </c>
      <c r="BL2797" s="7">
        <v>333279377.85666668</v>
      </c>
      <c r="BM2797" s="7">
        <v>9168199.8199999928</v>
      </c>
      <c r="BN2797" s="130">
        <v>0.68100000000000005</v>
      </c>
      <c r="BO2797" s="132">
        <v>5.3993822599999998E-2</v>
      </c>
      <c r="BP2797" s="161">
        <v>2036054.4306331722</v>
      </c>
      <c r="BQ2797" s="162">
        <v>124429163</v>
      </c>
      <c r="BR2797" s="161">
        <v>-49861430</v>
      </c>
      <c r="BS2797" s="163">
        <v>0</v>
      </c>
      <c r="BT2797" s="163">
        <v>0</v>
      </c>
      <c r="BU2797" s="161">
        <v>318436445.68000001</v>
      </c>
      <c r="BV2797" s="161">
        <v>451586295.52999997</v>
      </c>
      <c r="BW2797" s="165">
        <v>626973039.42999995</v>
      </c>
      <c r="BX2797" s="161">
        <v>-49861430</v>
      </c>
    </row>
    <row r="2798" spans="1:76" ht="14.45" x14ac:dyDescent="0.3">
      <c r="A2798" s="164" t="s">
        <v>2648</v>
      </c>
      <c r="B2798" s="6" t="s">
        <v>44</v>
      </c>
      <c r="C2798" s="6"/>
      <c r="D2798" s="6"/>
      <c r="E2798" s="6"/>
      <c r="F2798" s="24" t="str">
        <f>+Tabela1[[#This Row],[WK]]&amp;Tabela1[[#This Row],[PK]]&amp;Tabela1[[#This Row],[GK]]</f>
        <v>06</v>
      </c>
      <c r="G2798" s="6" t="s">
        <v>2651</v>
      </c>
      <c r="H2798" s="7">
        <v>60830575454.059387</v>
      </c>
      <c r="I2798" s="8">
        <v>1.371</v>
      </c>
      <c r="J2798" s="7">
        <v>83398718947.589996</v>
      </c>
      <c r="K2798" s="15">
        <v>3.5000000000000001E-3</v>
      </c>
      <c r="L2798" s="7">
        <v>291895516.31656498</v>
      </c>
      <c r="M2798" s="7">
        <v>192564434.31656498</v>
      </c>
      <c r="N2798" s="9">
        <v>1.9386120682402812</v>
      </c>
      <c r="O2798" s="7">
        <v>9026962330</v>
      </c>
      <c r="P2798" s="8">
        <v>1.2949999999999999</v>
      </c>
      <c r="Q2798" s="7">
        <v>11689916220</v>
      </c>
      <c r="R2798" s="8">
        <v>2.3E-2</v>
      </c>
      <c r="S2798" s="7">
        <v>268868073.06</v>
      </c>
      <c r="T2798" s="7">
        <v>-93317470.939999998</v>
      </c>
      <c r="U2798" s="9">
        <v>-0.25765100922967815</v>
      </c>
      <c r="V2798" s="7">
        <v>99246963.37656498</v>
      </c>
      <c r="W2798" s="9">
        <v>0.21504526117887893</v>
      </c>
      <c r="X2798" s="7">
        <v>784713131.68875813</v>
      </c>
      <c r="Y2798" s="7">
        <v>598956748</v>
      </c>
      <c r="Z2798" s="7">
        <v>7713324.2024999997</v>
      </c>
      <c r="AA2798" s="7">
        <v>55763094.486258127</v>
      </c>
      <c r="AB2798" s="7">
        <v>55863817</v>
      </c>
      <c r="AC2798" s="7">
        <v>66416148</v>
      </c>
      <c r="AD2798" s="7">
        <v>685466168.31219316</v>
      </c>
      <c r="AE2798" s="7">
        <v>0</v>
      </c>
      <c r="AF2798" s="7">
        <v>291895516.31656498</v>
      </c>
      <c r="AG2798" s="7">
        <v>268868073.06</v>
      </c>
      <c r="AH2798" s="7">
        <v>685466168.31219316</v>
      </c>
      <c r="AI2798" s="7">
        <v>83064388</v>
      </c>
      <c r="AJ2798" s="7">
        <v>347968412</v>
      </c>
      <c r="AK2798" s="7">
        <v>465326302</v>
      </c>
      <c r="AL2798" s="7">
        <v>162682205</v>
      </c>
      <c r="AM2798" s="7">
        <v>13674889</v>
      </c>
      <c r="AN2798" s="7">
        <v>27682993</v>
      </c>
      <c r="AO2798" s="7">
        <v>0</v>
      </c>
      <c r="AP2798" s="7">
        <v>57990030</v>
      </c>
      <c r="AQ2798" s="7">
        <v>83544</v>
      </c>
      <c r="AR2798" s="7">
        <v>99331082</v>
      </c>
      <c r="AS2798" s="7">
        <v>362185544</v>
      </c>
      <c r="AT2798" s="7">
        <v>472070031</v>
      </c>
      <c r="AU2798" s="7">
        <v>145855370</v>
      </c>
      <c r="AV2798" s="7">
        <v>22959622</v>
      </c>
      <c r="AW2798" s="7">
        <v>31728710</v>
      </c>
      <c r="AX2798" s="7">
        <v>0</v>
      </c>
      <c r="AY2798" s="7">
        <v>54814165</v>
      </c>
      <c r="AZ2798" s="7">
        <v>0</v>
      </c>
      <c r="BA2798" s="7">
        <v>7713324.2024999997</v>
      </c>
      <c r="BB2798" s="7">
        <v>18245.72</v>
      </c>
      <c r="BC2798" s="7">
        <v>11918.35</v>
      </c>
      <c r="BD2798" s="7">
        <v>434095.41</v>
      </c>
      <c r="BE2798" s="7">
        <v>214329.25</v>
      </c>
      <c r="BF2798" s="7">
        <v>95928.91</v>
      </c>
      <c r="BG2798" s="7">
        <v>37514465.486258127</v>
      </c>
      <c r="BH2798" s="7">
        <v>2011047</v>
      </c>
      <c r="BI2798" s="7">
        <v>18248629</v>
      </c>
      <c r="BJ2798" s="7">
        <v>244097350.39166665</v>
      </c>
      <c r="BK2798" s="7">
        <v>130603754.80999999</v>
      </c>
      <c r="BL2798" s="7">
        <v>170979780.42333332</v>
      </c>
      <c r="BM2798" s="7">
        <v>112014821.47999997</v>
      </c>
      <c r="BN2798" s="130">
        <v>0.46400000000000002</v>
      </c>
      <c r="BO2798" s="132">
        <v>5.7704150000000003E-2</v>
      </c>
      <c r="BP2798" s="161">
        <v>2175967.2607586994</v>
      </c>
      <c r="BQ2798" s="162">
        <v>55863817</v>
      </c>
      <c r="BR2798" s="161">
        <v>-44755691</v>
      </c>
      <c r="BS2798" s="163">
        <v>0</v>
      </c>
      <c r="BT2798" s="163">
        <v>0</v>
      </c>
      <c r="BU2798" s="161">
        <v>291895516.31999999</v>
      </c>
      <c r="BV2798" s="161">
        <v>268868073.06</v>
      </c>
      <c r="BW2798" s="165">
        <v>685466168.30999994</v>
      </c>
      <c r="BX2798" s="161">
        <v>-44755691</v>
      </c>
    </row>
    <row r="2799" spans="1:76" ht="14.45" x14ac:dyDescent="0.3">
      <c r="A2799" s="164" t="s">
        <v>2648</v>
      </c>
      <c r="B2799" s="6" t="s">
        <v>75</v>
      </c>
      <c r="C2799" s="6"/>
      <c r="D2799" s="6"/>
      <c r="E2799" s="6"/>
      <c r="F2799" s="24" t="str">
        <f>+Tabela1[[#This Row],[WK]]&amp;Tabela1[[#This Row],[PK]]&amp;Tabela1[[#This Row],[GK]]</f>
        <v>08</v>
      </c>
      <c r="G2799" s="6" t="s">
        <v>2652</v>
      </c>
      <c r="H2799" s="7">
        <v>33440397479.649487</v>
      </c>
      <c r="I2799" s="8">
        <v>1.371</v>
      </c>
      <c r="J2799" s="7">
        <v>45846784944.650002</v>
      </c>
      <c r="K2799" s="15">
        <v>3.5000000000000001E-3</v>
      </c>
      <c r="L2799" s="7">
        <v>160463747.30627501</v>
      </c>
      <c r="M2799" s="7">
        <v>102496399.30627501</v>
      </c>
      <c r="N2799" s="9">
        <v>1.7681747197797459</v>
      </c>
      <c r="O2799" s="7">
        <v>6497094306</v>
      </c>
      <c r="P2799" s="8">
        <v>1.2949999999999999</v>
      </c>
      <c r="Q2799" s="7">
        <v>8413737131</v>
      </c>
      <c r="R2799" s="8">
        <v>2.3E-2</v>
      </c>
      <c r="S2799" s="7">
        <v>193515954.01300001</v>
      </c>
      <c r="T2799" s="7">
        <v>-61616764.986999989</v>
      </c>
      <c r="U2799" s="9">
        <v>-0.24150867528284362</v>
      </c>
      <c r="V2799" s="7">
        <v>40879634.319275022</v>
      </c>
      <c r="W2799" s="9">
        <v>0.1305641187207891</v>
      </c>
      <c r="X2799" s="7">
        <v>374784052.85250002</v>
      </c>
      <c r="Y2799" s="7">
        <v>295590410</v>
      </c>
      <c r="Z2799" s="7">
        <v>5546445.8524999991</v>
      </c>
      <c r="AA2799" s="7">
        <v>45509683</v>
      </c>
      <c r="AB2799" s="7">
        <v>28137514</v>
      </c>
      <c r="AC2799" s="7">
        <v>0</v>
      </c>
      <c r="AD2799" s="7">
        <v>333904418.533225</v>
      </c>
      <c r="AE2799" s="7">
        <v>0</v>
      </c>
      <c r="AF2799" s="7">
        <v>160463747.30627501</v>
      </c>
      <c r="AG2799" s="7">
        <v>193515954.01300001</v>
      </c>
      <c r="AH2799" s="7">
        <v>333904418.533225</v>
      </c>
      <c r="AI2799" s="7">
        <v>48474478</v>
      </c>
      <c r="AJ2799" s="7">
        <v>244046530</v>
      </c>
      <c r="AK2799" s="7">
        <v>197327238</v>
      </c>
      <c r="AL2799" s="7">
        <v>21060223</v>
      </c>
      <c r="AM2799" s="7">
        <v>22517957</v>
      </c>
      <c r="AN2799" s="7">
        <v>36294551</v>
      </c>
      <c r="AO2799" s="7">
        <v>0</v>
      </c>
      <c r="AP2799" s="7">
        <v>28351053</v>
      </c>
      <c r="AQ2799" s="7">
        <v>0</v>
      </c>
      <c r="AR2799" s="7">
        <v>57967348</v>
      </c>
      <c r="AS2799" s="7">
        <v>255132719</v>
      </c>
      <c r="AT2799" s="7">
        <v>198518522</v>
      </c>
      <c r="AU2799" s="7">
        <v>18047374</v>
      </c>
      <c r="AV2799" s="7">
        <v>32329121</v>
      </c>
      <c r="AW2799" s="7">
        <v>42569693</v>
      </c>
      <c r="AX2799" s="7">
        <v>0</v>
      </c>
      <c r="AY2799" s="7">
        <v>27699654</v>
      </c>
      <c r="AZ2799" s="7">
        <v>0</v>
      </c>
      <c r="BA2799" s="7">
        <v>5546445.8524999991</v>
      </c>
      <c r="BB2799" s="7">
        <v>13486.03</v>
      </c>
      <c r="BC2799" s="7">
        <v>4178.0200000000004</v>
      </c>
      <c r="BD2799" s="7">
        <v>292456.21000000002</v>
      </c>
      <c r="BE2799" s="7">
        <v>188533.07</v>
      </c>
      <c r="BF2799" s="7">
        <v>113029.78</v>
      </c>
      <c r="BG2799" s="7">
        <v>29902802</v>
      </c>
      <c r="BH2799" s="7">
        <v>975023</v>
      </c>
      <c r="BI2799" s="7">
        <v>15606881</v>
      </c>
      <c r="BJ2799" s="7">
        <v>208760839.50083339</v>
      </c>
      <c r="BK2799" s="7">
        <v>127273494.53333336</v>
      </c>
      <c r="BL2799" s="7">
        <v>152333592.34333333</v>
      </c>
      <c r="BM2799" s="7">
        <v>21282195.183333337</v>
      </c>
      <c r="BN2799" s="130">
        <v>0.52300000000000002</v>
      </c>
      <c r="BO2799" s="132">
        <v>3.4243691E-2</v>
      </c>
      <c r="BP2799" s="161">
        <v>1218778.75</v>
      </c>
      <c r="BQ2799" s="162">
        <v>28137514</v>
      </c>
      <c r="BR2799" s="161">
        <v>-21442564</v>
      </c>
      <c r="BS2799" s="163">
        <v>3763628.8124999702</v>
      </c>
      <c r="BT2799" s="163">
        <v>0</v>
      </c>
      <c r="BU2799" s="161">
        <v>160463747.31</v>
      </c>
      <c r="BV2799" s="161">
        <v>193515954.00999999</v>
      </c>
      <c r="BW2799" s="165">
        <v>330140789.72000003</v>
      </c>
      <c r="BX2799" s="161">
        <v>-21442564</v>
      </c>
    </row>
    <row r="2800" spans="1:76" ht="14.45" x14ac:dyDescent="0.3">
      <c r="A2800" s="164" t="s">
        <v>2648</v>
      </c>
      <c r="B2800" s="6" t="s">
        <v>90</v>
      </c>
      <c r="C2800" s="6"/>
      <c r="D2800" s="6"/>
      <c r="E2800" s="6"/>
      <c r="F2800" s="24" t="str">
        <f>+Tabela1[[#This Row],[WK]]&amp;Tabela1[[#This Row],[PK]]&amp;Tabela1[[#This Row],[GK]]</f>
        <v>10</v>
      </c>
      <c r="G2800" s="6" t="s">
        <v>2653</v>
      </c>
      <c r="H2800" s="7">
        <v>88930342300.715683</v>
      </c>
      <c r="I2800" s="8">
        <v>1.371</v>
      </c>
      <c r="J2800" s="7">
        <v>121923499294.34001</v>
      </c>
      <c r="K2800" s="15">
        <v>3.5000000000000001E-3</v>
      </c>
      <c r="L2800" s="7">
        <v>426732247.53019005</v>
      </c>
      <c r="M2800" s="7">
        <v>264777540.53019005</v>
      </c>
      <c r="N2800" s="9">
        <v>1.6348863545546104</v>
      </c>
      <c r="O2800" s="7">
        <v>20739350104</v>
      </c>
      <c r="P2800" s="8">
        <v>1.2949999999999999</v>
      </c>
      <c r="Q2800" s="7">
        <v>26857458384</v>
      </c>
      <c r="R2800" s="8">
        <v>2.3E-2</v>
      </c>
      <c r="S2800" s="7">
        <v>617721542.83200002</v>
      </c>
      <c r="T2800" s="7">
        <v>-169540806.16799998</v>
      </c>
      <c r="U2800" s="9">
        <v>-0.21535490219156916</v>
      </c>
      <c r="V2800" s="7">
        <v>95236734.362190008</v>
      </c>
      <c r="W2800" s="9">
        <v>0.10033188274504626</v>
      </c>
      <c r="X2800" s="7">
        <v>420737631.12698591</v>
      </c>
      <c r="Y2800" s="7">
        <v>125866169</v>
      </c>
      <c r="Z2800" s="7">
        <v>3076248.9624999999</v>
      </c>
      <c r="AA2800" s="7">
        <v>69166237.164485902</v>
      </c>
      <c r="AB2800" s="7">
        <v>44037444</v>
      </c>
      <c r="AC2800" s="7">
        <v>178591532</v>
      </c>
      <c r="AD2800" s="7">
        <v>325500896.76479584</v>
      </c>
      <c r="AE2800" s="7">
        <v>0</v>
      </c>
      <c r="AF2800" s="7">
        <v>426732247.53019005</v>
      </c>
      <c r="AG2800" s="7">
        <v>617721542.83200002</v>
      </c>
      <c r="AH2800" s="7">
        <v>325500896.76479584</v>
      </c>
      <c r="AI2800" s="7">
        <v>135432621</v>
      </c>
      <c r="AJ2800" s="7">
        <v>724036273</v>
      </c>
      <c r="AK2800" s="7">
        <v>281543960</v>
      </c>
      <c r="AL2800" s="7">
        <v>64669276</v>
      </c>
      <c r="AM2800" s="7">
        <v>20613758</v>
      </c>
      <c r="AN2800" s="7">
        <v>0</v>
      </c>
      <c r="AO2800" s="7">
        <v>0</v>
      </c>
      <c r="AP2800" s="7">
        <v>46976315</v>
      </c>
      <c r="AQ2800" s="7">
        <v>11934</v>
      </c>
      <c r="AR2800" s="7">
        <v>161954707</v>
      </c>
      <c r="AS2800" s="7">
        <v>787262349</v>
      </c>
      <c r="AT2800" s="7">
        <v>250165658</v>
      </c>
      <c r="AU2800" s="7">
        <v>53525684</v>
      </c>
      <c r="AV2800" s="7">
        <v>25358589</v>
      </c>
      <c r="AW2800" s="7">
        <v>0</v>
      </c>
      <c r="AX2800" s="7">
        <v>0</v>
      </c>
      <c r="AY2800" s="7">
        <v>43349572</v>
      </c>
      <c r="AZ2800" s="7">
        <v>0</v>
      </c>
      <c r="BA2800" s="7">
        <v>3076248.9624999999</v>
      </c>
      <c r="BB2800" s="7">
        <v>71.61</v>
      </c>
      <c r="BC2800" s="7">
        <v>7090.84</v>
      </c>
      <c r="BD2800" s="7">
        <v>259826.52</v>
      </c>
      <c r="BE2800" s="7">
        <v>17698.39</v>
      </c>
      <c r="BF2800" s="7">
        <v>560.53</v>
      </c>
      <c r="BG2800" s="7">
        <v>44070893.164485902</v>
      </c>
      <c r="BH2800" s="7">
        <v>2362519</v>
      </c>
      <c r="BI2800" s="7">
        <v>25095344</v>
      </c>
      <c r="BJ2800" s="7">
        <v>335680428.71249998</v>
      </c>
      <c r="BK2800" s="7">
        <v>257770183.61000001</v>
      </c>
      <c r="BL2800" s="7">
        <v>112868727.30333334</v>
      </c>
      <c r="BM2800" s="7">
        <v>85903525.803333342</v>
      </c>
      <c r="BN2800" s="130">
        <v>0.86899999999999999</v>
      </c>
      <c r="BO2800" s="132">
        <v>5.74062002E-2</v>
      </c>
      <c r="BP2800" s="161">
        <v>2164731.8638628628</v>
      </c>
      <c r="BQ2800" s="162">
        <v>44037444</v>
      </c>
      <c r="BR2800" s="161">
        <v>-51444219</v>
      </c>
      <c r="BS2800" s="163">
        <v>0</v>
      </c>
      <c r="BT2800" s="163">
        <v>0</v>
      </c>
      <c r="BU2800" s="161">
        <v>426732247.52999997</v>
      </c>
      <c r="BV2800" s="161">
        <v>617721542.83000004</v>
      </c>
      <c r="BW2800" s="165">
        <v>325500896.75999999</v>
      </c>
      <c r="BX2800" s="161">
        <v>-51444219</v>
      </c>
    </row>
    <row r="2801" spans="1:76" ht="14.45" x14ac:dyDescent="0.3">
      <c r="A2801" s="164" t="s">
        <v>2648</v>
      </c>
      <c r="B2801" s="6" t="s">
        <v>93</v>
      </c>
      <c r="C2801" s="6"/>
      <c r="D2801" s="6"/>
      <c r="E2801" s="6"/>
      <c r="F2801" s="24" t="str">
        <f>+Tabela1[[#This Row],[WK]]&amp;Tabela1[[#This Row],[PK]]&amp;Tabela1[[#This Row],[GK]]</f>
        <v>12</v>
      </c>
      <c r="G2801" s="6" t="s">
        <v>2654</v>
      </c>
      <c r="H2801" s="7">
        <v>126917303071.23766</v>
      </c>
      <c r="I2801" s="8">
        <v>1.371</v>
      </c>
      <c r="J2801" s="7">
        <v>174003622510.64001</v>
      </c>
      <c r="K2801" s="15">
        <v>3.5000000000000001E-3</v>
      </c>
      <c r="L2801" s="7">
        <v>609012678.78724003</v>
      </c>
      <c r="M2801" s="7">
        <v>366065260.78724003</v>
      </c>
      <c r="N2801" s="9">
        <v>1.5067674470499621</v>
      </c>
      <c r="O2801" s="7">
        <v>32326298695</v>
      </c>
      <c r="P2801" s="8">
        <v>1.2949999999999999</v>
      </c>
      <c r="Q2801" s="7">
        <v>41862556817</v>
      </c>
      <c r="R2801" s="8">
        <v>2.3E-2</v>
      </c>
      <c r="S2801" s="7">
        <v>962838806.79100001</v>
      </c>
      <c r="T2801" s="7">
        <v>-186824210.20899999</v>
      </c>
      <c r="U2801" s="9">
        <v>-0.16250345313926018</v>
      </c>
      <c r="V2801" s="7">
        <v>179241050.57823992</v>
      </c>
      <c r="W2801" s="9">
        <v>0.12870867980982773</v>
      </c>
      <c r="X2801" s="7">
        <v>518076143.27278626</v>
      </c>
      <c r="Y2801" s="7">
        <v>47896300</v>
      </c>
      <c r="Z2801" s="7">
        <v>10824570.75</v>
      </c>
      <c r="AA2801" s="7">
        <v>104610406.52278623</v>
      </c>
      <c r="AB2801" s="7">
        <v>91502030</v>
      </c>
      <c r="AC2801" s="7">
        <v>263242836</v>
      </c>
      <c r="AD2801" s="7">
        <v>338835092.69454622</v>
      </c>
      <c r="AE2801" s="7">
        <v>0</v>
      </c>
      <c r="AF2801" s="7">
        <v>609012678.78724003</v>
      </c>
      <c r="AG2801" s="7">
        <v>962838806.79100001</v>
      </c>
      <c r="AH2801" s="7">
        <v>338835092.69454622</v>
      </c>
      <c r="AI2801" s="7">
        <v>203161773</v>
      </c>
      <c r="AJ2801" s="7">
        <v>1172199190</v>
      </c>
      <c r="AK2801" s="7">
        <v>147022404</v>
      </c>
      <c r="AL2801" s="7">
        <v>127919339</v>
      </c>
      <c r="AM2801" s="7">
        <v>39423966</v>
      </c>
      <c r="AN2801" s="7">
        <v>0</v>
      </c>
      <c r="AO2801" s="7">
        <v>0</v>
      </c>
      <c r="AP2801" s="7">
        <v>90722122</v>
      </c>
      <c r="AQ2801" s="7">
        <v>15913</v>
      </c>
      <c r="AR2801" s="7">
        <v>242947418</v>
      </c>
      <c r="AS2801" s="7">
        <v>1149663017</v>
      </c>
      <c r="AT2801" s="7">
        <v>184237087</v>
      </c>
      <c r="AU2801" s="7">
        <v>117654580</v>
      </c>
      <c r="AV2801" s="7">
        <v>37657058</v>
      </c>
      <c r="AW2801" s="7">
        <v>0</v>
      </c>
      <c r="AX2801" s="7">
        <v>0</v>
      </c>
      <c r="AY2801" s="7">
        <v>90385024</v>
      </c>
      <c r="AZ2801" s="7">
        <v>0</v>
      </c>
      <c r="BA2801" s="7">
        <v>10824570.75</v>
      </c>
      <c r="BB2801" s="7">
        <v>37822.99</v>
      </c>
      <c r="BC2801" s="7">
        <v>3548.75</v>
      </c>
      <c r="BD2801" s="7">
        <v>749897.02</v>
      </c>
      <c r="BE2801" s="7">
        <v>34063.1</v>
      </c>
      <c r="BF2801" s="7">
        <v>1.49</v>
      </c>
      <c r="BG2801" s="7">
        <v>63977028.52278623</v>
      </c>
      <c r="BH2801" s="7">
        <v>3429632</v>
      </c>
      <c r="BI2801" s="7">
        <v>40633378</v>
      </c>
      <c r="BJ2801" s="7">
        <v>543520356.54833341</v>
      </c>
      <c r="BK2801" s="7">
        <v>220398973.44666672</v>
      </c>
      <c r="BL2801" s="7">
        <v>636682870.75</v>
      </c>
      <c r="BM2801" s="7">
        <v>19119790.906666607</v>
      </c>
      <c r="BN2801" s="130">
        <v>0.96299999999999997</v>
      </c>
      <c r="BO2801" s="132">
        <v>7.7942734799999996E-2</v>
      </c>
      <c r="BP2801" s="161">
        <v>2939144.5702607883</v>
      </c>
      <c r="BQ2801" s="162">
        <v>91502030</v>
      </c>
      <c r="BR2801" s="161">
        <v>-70195730</v>
      </c>
      <c r="BS2801" s="163">
        <v>0</v>
      </c>
      <c r="BT2801" s="163">
        <v>0</v>
      </c>
      <c r="BU2801" s="161">
        <v>609012678.78999996</v>
      </c>
      <c r="BV2801" s="161">
        <v>962838806.78999996</v>
      </c>
      <c r="BW2801" s="165">
        <v>338835092.69</v>
      </c>
      <c r="BX2801" s="161">
        <v>-70195730</v>
      </c>
    </row>
    <row r="2802" spans="1:76" ht="14.45" x14ac:dyDescent="0.3">
      <c r="A2802" s="164" t="s">
        <v>2648</v>
      </c>
      <c r="B2802" s="6" t="s">
        <v>97</v>
      </c>
      <c r="C2802" s="6"/>
      <c r="D2802" s="6"/>
      <c r="E2802" s="6"/>
      <c r="F2802" s="24" t="str">
        <f>+Tabela1[[#This Row],[WK]]&amp;Tabela1[[#This Row],[PK]]&amp;Tabela1[[#This Row],[GK]]</f>
        <v>14</v>
      </c>
      <c r="G2802" s="6" t="s">
        <v>2655</v>
      </c>
      <c r="H2802" s="7">
        <v>258539706890.13025</v>
      </c>
      <c r="I2802" s="8">
        <v>1.371</v>
      </c>
      <c r="J2802" s="7">
        <v>354457938146.43005</v>
      </c>
      <c r="K2802" s="15">
        <v>3.5000000000000001E-3</v>
      </c>
      <c r="L2802" s="7">
        <v>1240602783.5125053</v>
      </c>
      <c r="M2802" s="7">
        <v>626481238.51250529</v>
      </c>
      <c r="N2802" s="9">
        <v>1.0201258099689456</v>
      </c>
      <c r="O2802" s="7">
        <v>179721910734</v>
      </c>
      <c r="P2802" s="8">
        <v>1.2949999999999999</v>
      </c>
      <c r="Q2802" s="7">
        <v>232739874406</v>
      </c>
      <c r="R2802" s="8">
        <v>2.3E-2</v>
      </c>
      <c r="S2802" s="7">
        <v>5353017111.3380003</v>
      </c>
      <c r="T2802" s="7">
        <v>387597098.3380003</v>
      </c>
      <c r="U2802" s="9">
        <v>7.8059277427333373E-2</v>
      </c>
      <c r="V2802" s="7">
        <v>1014078336.8505058</v>
      </c>
      <c r="W2802" s="9">
        <v>0.18174940114865004</v>
      </c>
      <c r="X2802" s="7">
        <v>392998102.87806427</v>
      </c>
      <c r="Y2802" s="7">
        <v>0</v>
      </c>
      <c r="Z2802" s="7">
        <v>15059198.577500001</v>
      </c>
      <c r="AA2802" s="7">
        <v>189405173.30056429</v>
      </c>
      <c r="AB2802" s="7">
        <v>188533731</v>
      </c>
      <c r="AC2802" s="7">
        <v>0</v>
      </c>
      <c r="AD2802" s="7">
        <v>0</v>
      </c>
      <c r="AE2802" s="7">
        <v>-1179752621.716768</v>
      </c>
      <c r="AF2802" s="7">
        <v>1240602783.5125053</v>
      </c>
      <c r="AG2802" s="7">
        <v>4173264489.621232</v>
      </c>
      <c r="AH2802" s="7">
        <v>0</v>
      </c>
      <c r="AI2802" s="7">
        <v>513551545</v>
      </c>
      <c r="AJ2802" s="7">
        <v>5154352345</v>
      </c>
      <c r="AK2802" s="7">
        <v>0</v>
      </c>
      <c r="AL2802" s="7">
        <v>0</v>
      </c>
      <c r="AM2802" s="7">
        <v>29500083</v>
      </c>
      <c r="AN2802" s="7">
        <v>0</v>
      </c>
      <c r="AO2802" s="7">
        <v>-1408457459</v>
      </c>
      <c r="AP2802" s="7">
        <v>183745919</v>
      </c>
      <c r="AQ2802" s="7">
        <v>167088</v>
      </c>
      <c r="AR2802" s="7">
        <v>614121545</v>
      </c>
      <c r="AS2802" s="7">
        <v>4965420013</v>
      </c>
      <c r="AT2802" s="7">
        <v>0</v>
      </c>
      <c r="AU2802" s="7">
        <v>0</v>
      </c>
      <c r="AV2802" s="7">
        <v>36006723</v>
      </c>
      <c r="AW2802" s="7">
        <v>0</v>
      </c>
      <c r="AX2802" s="7">
        <v>-1272290036</v>
      </c>
      <c r="AY2802" s="7">
        <v>185590252</v>
      </c>
      <c r="AZ2802" s="7">
        <v>55147</v>
      </c>
      <c r="BA2802" s="7">
        <v>15059198.577500001</v>
      </c>
      <c r="BB2802" s="7">
        <v>38461.160000000003</v>
      </c>
      <c r="BC2802" s="7">
        <v>19540.509999999998</v>
      </c>
      <c r="BD2802" s="7">
        <v>985301.6</v>
      </c>
      <c r="BE2802" s="7">
        <v>254730.03</v>
      </c>
      <c r="BF2802" s="7">
        <v>0.02</v>
      </c>
      <c r="BG2802" s="7">
        <v>102794452.3005643</v>
      </c>
      <c r="BH2802" s="7">
        <v>5510527</v>
      </c>
      <c r="BI2802" s="7">
        <v>86610721</v>
      </c>
      <c r="BJ2802" s="7">
        <v>1158522681.9175</v>
      </c>
      <c r="BK2802" s="7">
        <v>1008597958.0333333</v>
      </c>
      <c r="BL2802" s="7">
        <v>289892543.60333329</v>
      </c>
      <c r="BM2802" s="7">
        <v>19913808.330000043</v>
      </c>
      <c r="BN2802" s="130">
        <v>2.2440000000000002</v>
      </c>
      <c r="BO2802" s="132">
        <v>0.14034489110000001</v>
      </c>
      <c r="BP2802" s="161">
        <v>5292269.0728367483</v>
      </c>
      <c r="BQ2802" s="162">
        <v>188533731</v>
      </c>
      <c r="BR2802" s="161">
        <v>-183973069</v>
      </c>
      <c r="BS2802" s="163">
        <v>547545029.13373756</v>
      </c>
      <c r="BT2802" s="163">
        <v>0</v>
      </c>
      <c r="BU2802" s="161">
        <v>1240602783.51</v>
      </c>
      <c r="BV2802" s="161">
        <v>3625719460.4899998</v>
      </c>
      <c r="BW2802" s="165">
        <v>0</v>
      </c>
      <c r="BX2802" s="161">
        <v>-183973069</v>
      </c>
    </row>
    <row r="2803" spans="1:76" ht="14.45" x14ac:dyDescent="0.3">
      <c r="A2803" s="164" t="s">
        <v>2648</v>
      </c>
      <c r="B2803" s="6" t="s">
        <v>134</v>
      </c>
      <c r="C2803" s="6"/>
      <c r="D2803" s="6"/>
      <c r="E2803" s="6"/>
      <c r="F2803" s="24" t="str">
        <f>+Tabela1[[#This Row],[WK]]&amp;Tabela1[[#This Row],[PK]]&amp;Tabela1[[#This Row],[GK]]</f>
        <v>16</v>
      </c>
      <c r="G2803" s="6" t="s">
        <v>2656</v>
      </c>
      <c r="H2803" s="7">
        <v>31307315765.047966</v>
      </c>
      <c r="I2803" s="8">
        <v>1.371</v>
      </c>
      <c r="J2803" s="7">
        <v>42922329913.869987</v>
      </c>
      <c r="K2803" s="15">
        <v>3.5000000000000001E-3</v>
      </c>
      <c r="L2803" s="7">
        <v>150228154.69854495</v>
      </c>
      <c r="M2803" s="7">
        <v>97232645.698544949</v>
      </c>
      <c r="N2803" s="9">
        <v>1.8347336884441463</v>
      </c>
      <c r="O2803" s="7">
        <v>6234555007</v>
      </c>
      <c r="P2803" s="8">
        <v>1.2949999999999999</v>
      </c>
      <c r="Q2803" s="7">
        <v>8073748736</v>
      </c>
      <c r="R2803" s="8">
        <v>2.3E-2</v>
      </c>
      <c r="S2803" s="7">
        <v>185696220.928</v>
      </c>
      <c r="T2803" s="7">
        <v>-67703759.071999997</v>
      </c>
      <c r="U2803" s="9">
        <v>-0.26718139074833391</v>
      </c>
      <c r="V2803" s="7">
        <v>29528886.626544952</v>
      </c>
      <c r="W2803" s="9">
        <v>9.6375069760067364E-2</v>
      </c>
      <c r="X2803" s="7">
        <v>302724170.13999999</v>
      </c>
      <c r="Y2803" s="7">
        <v>238813883</v>
      </c>
      <c r="Z2803" s="7">
        <v>2423624.14</v>
      </c>
      <c r="AA2803" s="7">
        <v>40938287</v>
      </c>
      <c r="AB2803" s="7">
        <v>20548376</v>
      </c>
      <c r="AC2803" s="7">
        <v>0</v>
      </c>
      <c r="AD2803" s="7">
        <v>273195283.51345503</v>
      </c>
      <c r="AE2803" s="7">
        <v>0</v>
      </c>
      <c r="AF2803" s="7">
        <v>150228154.69854495</v>
      </c>
      <c r="AG2803" s="7">
        <v>185696220.928</v>
      </c>
      <c r="AH2803" s="7">
        <v>273195283.51345503</v>
      </c>
      <c r="AI2803" s="7">
        <v>44316838</v>
      </c>
      <c r="AJ2803" s="7">
        <v>242447353</v>
      </c>
      <c r="AK2803" s="7">
        <v>189023039</v>
      </c>
      <c r="AL2803" s="7">
        <v>27564699</v>
      </c>
      <c r="AM2803" s="7">
        <v>12625395</v>
      </c>
      <c r="AN2803" s="7">
        <v>27164979</v>
      </c>
      <c r="AO2803" s="7">
        <v>0</v>
      </c>
      <c r="AP2803" s="7">
        <v>21266664</v>
      </c>
      <c r="AQ2803" s="7">
        <v>19891</v>
      </c>
      <c r="AR2803" s="7">
        <v>52995509</v>
      </c>
      <c r="AS2803" s="7">
        <v>253399980</v>
      </c>
      <c r="AT2803" s="7">
        <v>190092858</v>
      </c>
      <c r="AU2803" s="7">
        <v>24305118</v>
      </c>
      <c r="AV2803" s="7">
        <v>16251677</v>
      </c>
      <c r="AW2803" s="7">
        <v>31914816</v>
      </c>
      <c r="AX2803" s="7">
        <v>0</v>
      </c>
      <c r="AY2803" s="7">
        <v>20156580</v>
      </c>
      <c r="AZ2803" s="7">
        <v>0</v>
      </c>
      <c r="BA2803" s="7">
        <v>2423624.14</v>
      </c>
      <c r="BB2803" s="7">
        <v>0</v>
      </c>
      <c r="BC2803" s="7">
        <v>1166.82</v>
      </c>
      <c r="BD2803" s="7">
        <v>195286.14</v>
      </c>
      <c r="BE2803" s="7">
        <v>25803.759999999998</v>
      </c>
      <c r="BF2803" s="7">
        <v>56231.78</v>
      </c>
      <c r="BG2803" s="7">
        <v>29902802</v>
      </c>
      <c r="BH2803" s="7">
        <v>936725</v>
      </c>
      <c r="BI2803" s="7">
        <v>11035485</v>
      </c>
      <c r="BJ2803" s="7">
        <v>147612921.26083329</v>
      </c>
      <c r="BK2803" s="7">
        <v>101058332.24666664</v>
      </c>
      <c r="BL2803" s="7">
        <v>74628724.703333333</v>
      </c>
      <c r="BM2803" s="7">
        <v>36960906.650000006</v>
      </c>
      <c r="BN2803" s="130">
        <v>0.56100000000000005</v>
      </c>
      <c r="BO2803" s="132">
        <v>2.8596900599999999E-2</v>
      </c>
      <c r="BP2803" s="161">
        <v>1078361.2535785704</v>
      </c>
      <c r="BQ2803" s="162">
        <v>20548376</v>
      </c>
      <c r="BR2803" s="161">
        <v>-21168034</v>
      </c>
      <c r="BS2803" s="163">
        <v>0</v>
      </c>
      <c r="BT2803" s="163">
        <v>3828844.8600000143</v>
      </c>
      <c r="BU2803" s="161">
        <v>150228154.69999999</v>
      </c>
      <c r="BV2803" s="161">
        <v>185696220.93000001</v>
      </c>
      <c r="BW2803" s="165">
        <v>277024128.37</v>
      </c>
      <c r="BX2803" s="161">
        <v>-21168034</v>
      </c>
    </row>
    <row r="2804" spans="1:76" ht="14.45" x14ac:dyDescent="0.3">
      <c r="A2804" s="164" t="s">
        <v>2648</v>
      </c>
      <c r="B2804" s="6" t="s">
        <v>147</v>
      </c>
      <c r="C2804" s="6"/>
      <c r="D2804" s="6"/>
      <c r="E2804" s="6"/>
      <c r="F2804" s="24" t="str">
        <f>+Tabela1[[#This Row],[WK]]&amp;Tabela1[[#This Row],[PK]]&amp;Tabela1[[#This Row],[GK]]</f>
        <v>18</v>
      </c>
      <c r="G2804" s="6" t="s">
        <v>2657</v>
      </c>
      <c r="H2804" s="7">
        <v>61281176754.297234</v>
      </c>
      <c r="I2804" s="8">
        <v>1.371</v>
      </c>
      <c r="J2804" s="7">
        <v>84016493330.250015</v>
      </c>
      <c r="K2804" s="15">
        <v>3.5000000000000001E-3</v>
      </c>
      <c r="L2804" s="7">
        <v>294057726.65587509</v>
      </c>
      <c r="M2804" s="7">
        <v>199743789.65587509</v>
      </c>
      <c r="N2804" s="9">
        <v>2.1178607956518145</v>
      </c>
      <c r="O2804" s="7">
        <v>12063558359</v>
      </c>
      <c r="P2804" s="8">
        <v>1.2949999999999999</v>
      </c>
      <c r="Q2804" s="7">
        <v>15622308080</v>
      </c>
      <c r="R2804" s="8">
        <v>2.3E-2</v>
      </c>
      <c r="S2804" s="7">
        <v>359313085.83999997</v>
      </c>
      <c r="T2804" s="7">
        <v>-63510835.160000026</v>
      </c>
      <c r="U2804" s="9">
        <v>-0.15020634359994034</v>
      </c>
      <c r="V2804" s="7">
        <v>136232954.49587512</v>
      </c>
      <c r="W2804" s="9">
        <v>0.26343643650988535</v>
      </c>
      <c r="X2804" s="7">
        <v>778261282.28861022</v>
      </c>
      <c r="Y2804" s="7">
        <v>404783869</v>
      </c>
      <c r="Z2804" s="7">
        <v>11981418.522499999</v>
      </c>
      <c r="AA2804" s="7">
        <v>77625831.766110271</v>
      </c>
      <c r="AB2804" s="7">
        <v>49479893</v>
      </c>
      <c r="AC2804" s="7">
        <v>234390270</v>
      </c>
      <c r="AD2804" s="7">
        <v>642028327.7927351</v>
      </c>
      <c r="AE2804" s="7">
        <v>0</v>
      </c>
      <c r="AF2804" s="7">
        <v>294057726.65587509</v>
      </c>
      <c r="AG2804" s="7">
        <v>359313085.83999997</v>
      </c>
      <c r="AH2804" s="7">
        <v>642028327.7927351</v>
      </c>
      <c r="AI2804" s="7">
        <v>78868863</v>
      </c>
      <c r="AJ2804" s="7">
        <v>397998397</v>
      </c>
      <c r="AK2804" s="7">
        <v>451515587</v>
      </c>
      <c r="AL2804" s="7">
        <v>170356453</v>
      </c>
      <c r="AM2804" s="7">
        <v>31185122</v>
      </c>
      <c r="AN2804" s="7">
        <v>20657398</v>
      </c>
      <c r="AO2804" s="7">
        <v>0</v>
      </c>
      <c r="AP2804" s="7">
        <v>51861286</v>
      </c>
      <c r="AQ2804" s="7">
        <v>0</v>
      </c>
      <c r="AR2804" s="7">
        <v>94313937</v>
      </c>
      <c r="AS2804" s="7">
        <v>422823921</v>
      </c>
      <c r="AT2804" s="7">
        <v>454319647</v>
      </c>
      <c r="AU2804" s="7">
        <v>156965543</v>
      </c>
      <c r="AV2804" s="7">
        <v>44661061</v>
      </c>
      <c r="AW2804" s="7">
        <v>24219471</v>
      </c>
      <c r="AX2804" s="7">
        <v>0</v>
      </c>
      <c r="AY2804" s="7">
        <v>48708480</v>
      </c>
      <c r="AZ2804" s="7">
        <v>0</v>
      </c>
      <c r="BA2804" s="7">
        <v>11981418.522499999</v>
      </c>
      <c r="BB2804" s="7">
        <v>46082.75</v>
      </c>
      <c r="BC2804" s="7">
        <v>11363.28</v>
      </c>
      <c r="BD2804" s="7">
        <v>718813.09</v>
      </c>
      <c r="BE2804" s="7">
        <v>139739.13</v>
      </c>
      <c r="BF2804" s="7">
        <v>21926.67</v>
      </c>
      <c r="BG2804" s="7">
        <v>38645450.766110279</v>
      </c>
      <c r="BH2804" s="7">
        <v>2071676</v>
      </c>
      <c r="BI2804" s="7">
        <v>38980381</v>
      </c>
      <c r="BJ2804" s="7">
        <v>521409531.67083341</v>
      </c>
      <c r="BK2804" s="7">
        <v>306627754.02333337</v>
      </c>
      <c r="BL2804" s="7">
        <v>403093376.06333333</v>
      </c>
      <c r="BM2804" s="7">
        <v>52940358.463333309</v>
      </c>
      <c r="BN2804" s="130">
        <v>0.59299999999999997</v>
      </c>
      <c r="BO2804" s="132">
        <v>5.2650592599999997E-2</v>
      </c>
      <c r="BP2804" s="161">
        <v>1985402.5374166439</v>
      </c>
      <c r="BQ2804" s="162">
        <v>49479893</v>
      </c>
      <c r="BR2804" s="161">
        <v>-47103837</v>
      </c>
      <c r="BS2804" s="163">
        <v>0</v>
      </c>
      <c r="BT2804" s="163">
        <v>0</v>
      </c>
      <c r="BU2804" s="161">
        <v>294057726.66000003</v>
      </c>
      <c r="BV2804" s="161">
        <v>359313085.83999997</v>
      </c>
      <c r="BW2804" s="165">
        <v>642028327.78999996</v>
      </c>
      <c r="BX2804" s="161">
        <v>-47103837</v>
      </c>
    </row>
    <row r="2805" spans="1:76" ht="14.45" x14ac:dyDescent="0.3">
      <c r="A2805" s="164" t="s">
        <v>2648</v>
      </c>
      <c r="B2805" s="6" t="s">
        <v>161</v>
      </c>
      <c r="C2805" s="6"/>
      <c r="D2805" s="6"/>
      <c r="E2805" s="6"/>
      <c r="F2805" s="24" t="str">
        <f>+Tabela1[[#This Row],[WK]]&amp;Tabela1[[#This Row],[PK]]&amp;Tabela1[[#This Row],[GK]]</f>
        <v>20</v>
      </c>
      <c r="G2805" s="6" t="s">
        <v>2658</v>
      </c>
      <c r="H2805" s="7">
        <v>35443503859.625198</v>
      </c>
      <c r="I2805" s="8">
        <v>1.371</v>
      </c>
      <c r="J2805" s="7">
        <v>48593043791.510002</v>
      </c>
      <c r="K2805" s="15">
        <v>3.5000000000000001E-3</v>
      </c>
      <c r="L2805" s="7">
        <v>170075653.27028501</v>
      </c>
      <c r="M2805" s="7">
        <v>105355611.27028501</v>
      </c>
      <c r="N2805" s="9">
        <v>1.6278668556841327</v>
      </c>
      <c r="O2805" s="7">
        <v>5914611864</v>
      </c>
      <c r="P2805" s="8">
        <v>1.2949999999999999</v>
      </c>
      <c r="Q2805" s="7">
        <v>7659422363</v>
      </c>
      <c r="R2805" s="8">
        <v>2.3E-2</v>
      </c>
      <c r="S2805" s="7">
        <v>176166714.34900001</v>
      </c>
      <c r="T2805" s="7">
        <v>-39336798.650999993</v>
      </c>
      <c r="U2805" s="9">
        <v>-0.18253437312179682</v>
      </c>
      <c r="V2805" s="7">
        <v>66018812.619284987</v>
      </c>
      <c r="W2805" s="9">
        <v>0.23559337336679276</v>
      </c>
      <c r="X2805" s="7">
        <v>454391331.82999998</v>
      </c>
      <c r="Y2805" s="7">
        <v>351544739</v>
      </c>
      <c r="Z2805" s="7">
        <v>13263331.829999998</v>
      </c>
      <c r="AA2805" s="7">
        <v>43229584</v>
      </c>
      <c r="AB2805" s="7">
        <v>21195445</v>
      </c>
      <c r="AC2805" s="7">
        <v>25158232</v>
      </c>
      <c r="AD2805" s="7">
        <v>388372519.21071494</v>
      </c>
      <c r="AE2805" s="7">
        <v>0</v>
      </c>
      <c r="AF2805" s="7">
        <v>170075653.27028501</v>
      </c>
      <c r="AG2805" s="7">
        <v>176166714.34900001</v>
      </c>
      <c r="AH2805" s="7">
        <v>388372519.21071494</v>
      </c>
      <c r="AI2805" s="7">
        <v>54121335</v>
      </c>
      <c r="AJ2805" s="7">
        <v>194735225</v>
      </c>
      <c r="AK2805" s="7">
        <v>285930053</v>
      </c>
      <c r="AL2805" s="7">
        <v>72398377</v>
      </c>
      <c r="AM2805" s="7">
        <v>17836076</v>
      </c>
      <c r="AN2805" s="7">
        <v>33447385</v>
      </c>
      <c r="AO2805" s="7">
        <v>0</v>
      </c>
      <c r="AP2805" s="7">
        <v>21478353</v>
      </c>
      <c r="AQ2805" s="7">
        <v>0</v>
      </c>
      <c r="AR2805" s="7">
        <v>64720042</v>
      </c>
      <c r="AS2805" s="7">
        <v>215503513</v>
      </c>
      <c r="AT2805" s="7">
        <v>281651980</v>
      </c>
      <c r="AU2805" s="7">
        <v>88651997</v>
      </c>
      <c r="AV2805" s="7">
        <v>8867196</v>
      </c>
      <c r="AW2805" s="7">
        <v>41028018</v>
      </c>
      <c r="AX2805" s="7">
        <v>0</v>
      </c>
      <c r="AY2805" s="7">
        <v>20865359</v>
      </c>
      <c r="AZ2805" s="7">
        <v>0</v>
      </c>
      <c r="BA2805" s="7">
        <v>13263331.829999998</v>
      </c>
      <c r="BB2805" s="7">
        <v>92168.89</v>
      </c>
      <c r="BC2805" s="7">
        <v>23827.39</v>
      </c>
      <c r="BD2805" s="7">
        <v>426259.74</v>
      </c>
      <c r="BE2805" s="7">
        <v>249907.74</v>
      </c>
      <c r="BF2805" s="7">
        <v>54230.85</v>
      </c>
      <c r="BG2805" s="7">
        <v>29902802</v>
      </c>
      <c r="BH2805" s="7">
        <v>1138216</v>
      </c>
      <c r="BI2805" s="7">
        <v>13326782</v>
      </c>
      <c r="BJ2805" s="7">
        <v>178261772.49666667</v>
      </c>
      <c r="BK2805" s="7">
        <v>137873030.84</v>
      </c>
      <c r="BL2805" s="7">
        <v>56364461.253333338</v>
      </c>
      <c r="BM2805" s="7">
        <v>48826044.120000005</v>
      </c>
      <c r="BN2805" s="130">
        <v>0.47599999999999998</v>
      </c>
      <c r="BO2805" s="132">
        <v>3.4719609300000003E-2</v>
      </c>
      <c r="BP2805" s="161">
        <v>1309242.6317070012</v>
      </c>
      <c r="BQ2805" s="162">
        <v>21195445</v>
      </c>
      <c r="BR2805" s="161">
        <v>-26712137</v>
      </c>
      <c r="BS2805" s="163">
        <v>0</v>
      </c>
      <c r="BT2805" s="163">
        <v>4961081.1700000763</v>
      </c>
      <c r="BU2805" s="161">
        <v>170075653.27000001</v>
      </c>
      <c r="BV2805" s="161">
        <v>176166714.34999999</v>
      </c>
      <c r="BW2805" s="165">
        <v>393333600.38000005</v>
      </c>
      <c r="BX2805" s="161">
        <v>-26712137</v>
      </c>
    </row>
    <row r="2806" spans="1:76" ht="14.45" x14ac:dyDescent="0.3">
      <c r="A2806" s="164" t="s">
        <v>2648</v>
      </c>
      <c r="B2806" s="6" t="s">
        <v>177</v>
      </c>
      <c r="C2806" s="6"/>
      <c r="D2806" s="6"/>
      <c r="E2806" s="6"/>
      <c r="F2806" s="24" t="str">
        <f>+Tabela1[[#This Row],[WK]]&amp;Tabela1[[#This Row],[PK]]&amp;Tabela1[[#This Row],[GK]]</f>
        <v>22</v>
      </c>
      <c r="G2806" s="6" t="s">
        <v>2659</v>
      </c>
      <c r="H2806" s="7">
        <v>88114822649.808685</v>
      </c>
      <c r="I2806" s="8">
        <v>1.371</v>
      </c>
      <c r="J2806" s="7">
        <v>120805421852.84003</v>
      </c>
      <c r="K2806" s="15">
        <v>3.5000000000000001E-3</v>
      </c>
      <c r="L2806" s="7">
        <v>422818976.48494011</v>
      </c>
      <c r="M2806" s="7">
        <v>254559267.48494011</v>
      </c>
      <c r="N2806" s="9">
        <v>1.5128949705062198</v>
      </c>
      <c r="O2806" s="7">
        <v>33712091895</v>
      </c>
      <c r="P2806" s="8">
        <v>1.2949999999999999</v>
      </c>
      <c r="Q2806" s="7">
        <v>43657158999</v>
      </c>
      <c r="R2806" s="8">
        <v>2.3E-2</v>
      </c>
      <c r="S2806" s="7">
        <v>1004114656.977</v>
      </c>
      <c r="T2806" s="7">
        <v>-640748.02300000191</v>
      </c>
      <c r="U2806" s="9">
        <v>-6.3771542786575201E-4</v>
      </c>
      <c r="V2806" s="7">
        <v>253918519.46194005</v>
      </c>
      <c r="W2806" s="9">
        <v>0.21646653690255865</v>
      </c>
      <c r="X2806" s="7">
        <v>158862339.35952008</v>
      </c>
      <c r="Y2806" s="7">
        <v>0</v>
      </c>
      <c r="Z2806" s="7">
        <v>9230476.4824999999</v>
      </c>
      <c r="AA2806" s="7">
        <v>78811421.877020091</v>
      </c>
      <c r="AB2806" s="7">
        <v>62667652</v>
      </c>
      <c r="AC2806" s="7">
        <v>8152789</v>
      </c>
      <c r="AD2806" s="7">
        <v>8152789</v>
      </c>
      <c r="AE2806" s="7">
        <v>0</v>
      </c>
      <c r="AF2806" s="7">
        <v>422818976.48494011</v>
      </c>
      <c r="AG2806" s="7">
        <v>1004114656.977</v>
      </c>
      <c r="AH2806" s="7">
        <v>8152789</v>
      </c>
      <c r="AI2806" s="7">
        <v>140705100</v>
      </c>
      <c r="AJ2806" s="7">
        <v>834480703</v>
      </c>
      <c r="AK2806" s="7">
        <v>191116532</v>
      </c>
      <c r="AL2806" s="7">
        <v>54224669</v>
      </c>
      <c r="AM2806" s="7">
        <v>15928577</v>
      </c>
      <c r="AN2806" s="7">
        <v>20373798</v>
      </c>
      <c r="AO2806" s="7">
        <v>0</v>
      </c>
      <c r="AP2806" s="7">
        <v>60352168</v>
      </c>
      <c r="AQ2806" s="7">
        <v>35804</v>
      </c>
      <c r="AR2806" s="7">
        <v>168259709</v>
      </c>
      <c r="AS2806" s="7">
        <v>1004755405</v>
      </c>
      <c r="AT2806" s="7">
        <v>115925978</v>
      </c>
      <c r="AU2806" s="7">
        <v>31314451</v>
      </c>
      <c r="AV2806" s="7">
        <v>39556750</v>
      </c>
      <c r="AW2806" s="7">
        <v>0</v>
      </c>
      <c r="AX2806" s="7">
        <v>0</v>
      </c>
      <c r="AY2806" s="7">
        <v>61638700</v>
      </c>
      <c r="AZ2806" s="7">
        <v>14598</v>
      </c>
      <c r="BA2806" s="7">
        <v>9230476.4824999999</v>
      </c>
      <c r="BB2806" s="7">
        <v>26394.39</v>
      </c>
      <c r="BC2806" s="7">
        <v>9527.65</v>
      </c>
      <c r="BD2806" s="7">
        <v>577278.73</v>
      </c>
      <c r="BE2806" s="7">
        <v>188185.67</v>
      </c>
      <c r="BF2806" s="7">
        <v>0</v>
      </c>
      <c r="BG2806" s="7">
        <v>44015937.877020091</v>
      </c>
      <c r="BH2806" s="7">
        <v>2359573</v>
      </c>
      <c r="BI2806" s="7">
        <v>34795484</v>
      </c>
      <c r="BJ2806" s="7">
        <v>465431494.7741667</v>
      </c>
      <c r="BK2806" s="7">
        <v>309661306.55000007</v>
      </c>
      <c r="BL2806" s="7">
        <v>293942624.08999997</v>
      </c>
      <c r="BM2806" s="7">
        <v>35195504.716666639</v>
      </c>
      <c r="BN2806" s="130">
        <v>1.081</v>
      </c>
      <c r="BO2806" s="132">
        <v>6.3041243400000002E-2</v>
      </c>
      <c r="BP2806" s="161">
        <v>2377223.8544436051</v>
      </c>
      <c r="BQ2806" s="162">
        <v>62667652</v>
      </c>
      <c r="BR2806" s="161">
        <v>-49642564</v>
      </c>
      <c r="BS2806" s="163">
        <v>0</v>
      </c>
      <c r="BT2806" s="163">
        <v>0</v>
      </c>
      <c r="BU2806" s="161">
        <v>422818976.48000002</v>
      </c>
      <c r="BV2806" s="161">
        <v>1004114656.98</v>
      </c>
      <c r="BW2806" s="165">
        <v>8152789</v>
      </c>
      <c r="BX2806" s="161">
        <v>-49642564</v>
      </c>
    </row>
    <row r="2807" spans="1:76" ht="14.45" x14ac:dyDescent="0.3">
      <c r="A2807" s="164" t="s">
        <v>2648</v>
      </c>
      <c r="B2807" s="6" t="s">
        <v>191</v>
      </c>
      <c r="C2807" s="6"/>
      <c r="D2807" s="6"/>
      <c r="E2807" s="6"/>
      <c r="F2807" s="24" t="str">
        <f>+Tabela1[[#This Row],[WK]]&amp;Tabela1[[#This Row],[PK]]&amp;Tabela1[[#This Row],[GK]]</f>
        <v>24</v>
      </c>
      <c r="G2807" s="6" t="s">
        <v>2660</v>
      </c>
      <c r="H2807" s="7">
        <v>176834088599.75623</v>
      </c>
      <c r="I2807" s="8">
        <v>1.371</v>
      </c>
      <c r="J2807" s="7">
        <v>242439535470.12003</v>
      </c>
      <c r="K2807" s="15">
        <v>3.5000000000000001E-3</v>
      </c>
      <c r="L2807" s="7">
        <v>848538374.14542007</v>
      </c>
      <c r="M2807" s="7">
        <v>528516670.14542007</v>
      </c>
      <c r="N2807" s="9">
        <v>1.6515025810418786</v>
      </c>
      <c r="O2807" s="7">
        <v>49937450341</v>
      </c>
      <c r="P2807" s="8">
        <v>1.2949999999999999</v>
      </c>
      <c r="Q2807" s="7">
        <v>64668998193</v>
      </c>
      <c r="R2807" s="8">
        <v>2.3E-2</v>
      </c>
      <c r="S2807" s="7">
        <v>1487386958.4389999</v>
      </c>
      <c r="T2807" s="7">
        <v>-156175544.56100011</v>
      </c>
      <c r="U2807" s="9">
        <v>-9.5022577039773279E-2</v>
      </c>
      <c r="V2807" s="7">
        <v>372341125.5844202</v>
      </c>
      <c r="W2807" s="9">
        <v>0.18962320243616637</v>
      </c>
      <c r="X2807" s="7">
        <v>386812762.33265448</v>
      </c>
      <c r="Y2807" s="7">
        <v>0</v>
      </c>
      <c r="Z2807" s="7">
        <v>1657980.345</v>
      </c>
      <c r="AA2807" s="7">
        <v>126590530.98765446</v>
      </c>
      <c r="AB2807" s="7">
        <v>151255771</v>
      </c>
      <c r="AC2807" s="7">
        <v>107308480</v>
      </c>
      <c r="AD2807" s="7">
        <v>107308480</v>
      </c>
      <c r="AE2807" s="7">
        <v>0</v>
      </c>
      <c r="AF2807" s="7">
        <v>848538374.14542007</v>
      </c>
      <c r="AG2807" s="7">
        <v>1487386958.4389999</v>
      </c>
      <c r="AH2807" s="7">
        <v>107308480</v>
      </c>
      <c r="AI2807" s="7">
        <v>267614191</v>
      </c>
      <c r="AJ2807" s="7">
        <v>1491220655</v>
      </c>
      <c r="AK2807" s="7">
        <v>175290321</v>
      </c>
      <c r="AL2807" s="7">
        <v>160936054</v>
      </c>
      <c r="AM2807" s="7">
        <v>29128770</v>
      </c>
      <c r="AN2807" s="7">
        <v>0</v>
      </c>
      <c r="AO2807" s="7">
        <v>0</v>
      </c>
      <c r="AP2807" s="7">
        <v>142759359</v>
      </c>
      <c r="AQ2807" s="7">
        <v>0</v>
      </c>
      <c r="AR2807" s="7">
        <v>320021704</v>
      </c>
      <c r="AS2807" s="7">
        <v>1643562503</v>
      </c>
      <c r="AT2807" s="7">
        <v>81308303</v>
      </c>
      <c r="AU2807" s="7">
        <v>133946192</v>
      </c>
      <c r="AV2807" s="7">
        <v>27260310</v>
      </c>
      <c r="AW2807" s="7">
        <v>0</v>
      </c>
      <c r="AX2807" s="7">
        <v>0</v>
      </c>
      <c r="AY2807" s="7">
        <v>148905614</v>
      </c>
      <c r="AZ2807" s="7">
        <v>0</v>
      </c>
      <c r="BA2807" s="7">
        <v>1657980.345</v>
      </c>
      <c r="BB2807" s="7">
        <v>0</v>
      </c>
      <c r="BC2807" s="7">
        <v>4586.0600000000004</v>
      </c>
      <c r="BD2807" s="7">
        <v>90398.81</v>
      </c>
      <c r="BE2807" s="7">
        <v>104430.28</v>
      </c>
      <c r="BF2807" s="7">
        <v>6.22</v>
      </c>
      <c r="BG2807" s="7">
        <v>80588552.987654462</v>
      </c>
      <c r="BH2807" s="7">
        <v>4320130</v>
      </c>
      <c r="BI2807" s="7">
        <v>46001978</v>
      </c>
      <c r="BJ2807" s="7">
        <v>615331836.60166657</v>
      </c>
      <c r="BK2807" s="7">
        <v>469536081.37999994</v>
      </c>
      <c r="BL2807" s="7">
        <v>268222407.67000005</v>
      </c>
      <c r="BM2807" s="7">
        <v>46738205.546666622</v>
      </c>
      <c r="BN2807" s="130">
        <v>1.1160000000000001</v>
      </c>
      <c r="BO2807" s="132">
        <v>9.9940016300000004E-2</v>
      </c>
      <c r="BP2807" s="161">
        <v>3768640.6203701263</v>
      </c>
      <c r="BQ2807" s="162">
        <v>151255771</v>
      </c>
      <c r="BR2807" s="161">
        <v>-88884457</v>
      </c>
      <c r="BS2807" s="163">
        <v>0</v>
      </c>
      <c r="BT2807" s="163">
        <v>0</v>
      </c>
      <c r="BU2807" s="161">
        <v>848538374.14999998</v>
      </c>
      <c r="BV2807" s="161">
        <v>1487386958.4400001</v>
      </c>
      <c r="BW2807" s="165">
        <v>107308480</v>
      </c>
      <c r="BX2807" s="161">
        <v>-88884457</v>
      </c>
    </row>
    <row r="2808" spans="1:76" ht="14.45" x14ac:dyDescent="0.3">
      <c r="A2808" s="164" t="s">
        <v>2648</v>
      </c>
      <c r="B2808" s="6" t="s">
        <v>206</v>
      </c>
      <c r="C2808" s="6"/>
      <c r="D2808" s="6"/>
      <c r="E2808" s="6"/>
      <c r="F2808" s="24" t="str">
        <f>+Tabela1[[#This Row],[WK]]&amp;Tabela1[[#This Row],[PK]]&amp;Tabela1[[#This Row],[GK]]</f>
        <v>26</v>
      </c>
      <c r="G2808" s="6" t="s">
        <v>2661</v>
      </c>
      <c r="H2808" s="7">
        <v>36072659153.645691</v>
      </c>
      <c r="I2808" s="8">
        <v>1.371</v>
      </c>
      <c r="J2808" s="7">
        <v>49455615699.730011</v>
      </c>
      <c r="K2808" s="15">
        <v>3.5000000000000001E-3</v>
      </c>
      <c r="L2808" s="7">
        <v>173094654.94905505</v>
      </c>
      <c r="M2808" s="7">
        <v>115222437.94905505</v>
      </c>
      <c r="N2808" s="9">
        <v>1.9909801960594502</v>
      </c>
      <c r="O2808" s="7">
        <v>5130174006</v>
      </c>
      <c r="P2808" s="8">
        <v>1.2949999999999999</v>
      </c>
      <c r="Q2808" s="7">
        <v>6643575340</v>
      </c>
      <c r="R2808" s="8">
        <v>2.3E-2</v>
      </c>
      <c r="S2808" s="7">
        <v>152802232.81999999</v>
      </c>
      <c r="T2808" s="7">
        <v>-76901797.180000007</v>
      </c>
      <c r="U2808" s="9">
        <v>-0.33478645185284739</v>
      </c>
      <c r="V2808" s="7">
        <v>38320640.769055009</v>
      </c>
      <c r="W2808" s="9">
        <v>0.13325384543687646</v>
      </c>
      <c r="X2808" s="7">
        <v>454924919.79250002</v>
      </c>
      <c r="Y2808" s="7">
        <v>329726245</v>
      </c>
      <c r="Z2808" s="7">
        <v>3669895.7925</v>
      </c>
      <c r="AA2808" s="7">
        <v>43210351</v>
      </c>
      <c r="AB2808" s="7">
        <v>19186649</v>
      </c>
      <c r="AC2808" s="7">
        <v>59131779</v>
      </c>
      <c r="AD2808" s="7">
        <v>416604279.02344495</v>
      </c>
      <c r="AE2808" s="7">
        <v>0</v>
      </c>
      <c r="AF2808" s="7">
        <v>173094654.94905505</v>
      </c>
      <c r="AG2808" s="7">
        <v>152802232.81999999</v>
      </c>
      <c r="AH2808" s="7">
        <v>416604279.02344495</v>
      </c>
      <c r="AI2808" s="7">
        <v>48394926</v>
      </c>
      <c r="AJ2808" s="7">
        <v>230742744</v>
      </c>
      <c r="AK2808" s="7">
        <v>276386978</v>
      </c>
      <c r="AL2808" s="7">
        <v>79270615</v>
      </c>
      <c r="AM2808" s="7">
        <v>7957604</v>
      </c>
      <c r="AN2808" s="7">
        <v>26976649</v>
      </c>
      <c r="AO2808" s="7">
        <v>0</v>
      </c>
      <c r="AP2808" s="7">
        <v>18188991</v>
      </c>
      <c r="AQ2808" s="7">
        <v>0</v>
      </c>
      <c r="AR2808" s="7">
        <v>57872217</v>
      </c>
      <c r="AS2808" s="7">
        <v>229704030</v>
      </c>
      <c r="AT2808" s="7">
        <v>287494841</v>
      </c>
      <c r="AU2808" s="7">
        <v>74926631</v>
      </c>
      <c r="AV2808" s="7">
        <v>17454518</v>
      </c>
      <c r="AW2808" s="7">
        <v>31673442</v>
      </c>
      <c r="AX2808" s="7">
        <v>0</v>
      </c>
      <c r="AY2808" s="7">
        <v>18886024</v>
      </c>
      <c r="AZ2808" s="7">
        <v>0</v>
      </c>
      <c r="BA2808" s="7">
        <v>3669895.7925</v>
      </c>
      <c r="BB2808" s="7">
        <v>7686.81</v>
      </c>
      <c r="BC2808" s="7">
        <v>3913.02</v>
      </c>
      <c r="BD2808" s="7">
        <v>8702.92</v>
      </c>
      <c r="BE2808" s="7">
        <v>143062.59</v>
      </c>
      <c r="BF2808" s="7">
        <v>614972.61</v>
      </c>
      <c r="BG2808" s="7">
        <v>29902802</v>
      </c>
      <c r="BH2808" s="7">
        <v>1168499</v>
      </c>
      <c r="BI2808" s="7">
        <v>13307549</v>
      </c>
      <c r="BJ2808" s="7">
        <v>178004484.96000001</v>
      </c>
      <c r="BK2808" s="7">
        <v>112942914.70999998</v>
      </c>
      <c r="BL2808" s="7">
        <v>101184115.65666668</v>
      </c>
      <c r="BM2808" s="7">
        <v>57878049.686666697</v>
      </c>
      <c r="BN2808" s="130">
        <v>0.47699999999999998</v>
      </c>
      <c r="BO2808" s="132">
        <v>3.2621851E-2</v>
      </c>
      <c r="BP2808" s="161">
        <v>1230138.2088469102</v>
      </c>
      <c r="BQ2808" s="162">
        <v>19186649</v>
      </c>
      <c r="BR2808" s="161">
        <v>-26978677</v>
      </c>
      <c r="BS2808" s="163">
        <v>0</v>
      </c>
      <c r="BT2808" s="163">
        <v>0</v>
      </c>
      <c r="BU2808" s="161">
        <v>173094654.94999999</v>
      </c>
      <c r="BV2808" s="161">
        <v>152802232.81999999</v>
      </c>
      <c r="BW2808" s="165">
        <v>416604279.01999998</v>
      </c>
      <c r="BX2808" s="161">
        <v>-26978677</v>
      </c>
    </row>
    <row r="2809" spans="1:76" ht="14.45" x14ac:dyDescent="0.3">
      <c r="A2809" s="164" t="s">
        <v>2648</v>
      </c>
      <c r="B2809" s="6" t="s">
        <v>1147</v>
      </c>
      <c r="C2809" s="6"/>
      <c r="D2809" s="6"/>
      <c r="E2809" s="6"/>
      <c r="F2809" s="24" t="str">
        <f>+Tabela1[[#This Row],[WK]]&amp;Tabela1[[#This Row],[PK]]&amp;Tabela1[[#This Row],[GK]]</f>
        <v>28</v>
      </c>
      <c r="G2809" s="6" t="s">
        <v>2662</v>
      </c>
      <c r="H2809" s="7">
        <v>41934997818.501488</v>
      </c>
      <c r="I2809" s="8">
        <v>1.371</v>
      </c>
      <c r="J2809" s="7">
        <v>57492882009.220001</v>
      </c>
      <c r="K2809" s="15">
        <v>3.5000000000000001E-3</v>
      </c>
      <c r="L2809" s="7">
        <v>201225087.03227001</v>
      </c>
      <c r="M2809" s="7">
        <v>131464082.03227001</v>
      </c>
      <c r="N2809" s="9">
        <v>1.8844923755365912</v>
      </c>
      <c r="O2809" s="7">
        <v>4545296295</v>
      </c>
      <c r="P2809" s="8">
        <v>1.2949999999999999</v>
      </c>
      <c r="Q2809" s="7">
        <v>5886158698</v>
      </c>
      <c r="R2809" s="8">
        <v>2.3E-2</v>
      </c>
      <c r="S2809" s="7">
        <v>135381650.05399999</v>
      </c>
      <c r="T2809" s="7">
        <v>-80031340.94600001</v>
      </c>
      <c r="U2809" s="9">
        <v>-0.37152513678248872</v>
      </c>
      <c r="V2809" s="7">
        <v>51432741.086269975</v>
      </c>
      <c r="W2809" s="9">
        <v>0.1803556488589162</v>
      </c>
      <c r="X2809" s="7">
        <v>626570381.32500005</v>
      </c>
      <c r="Y2809" s="7">
        <v>539249260</v>
      </c>
      <c r="Z2809" s="7">
        <v>13744769.325000001</v>
      </c>
      <c r="AA2809" s="7">
        <v>45244584</v>
      </c>
      <c r="AB2809" s="7">
        <v>28331768</v>
      </c>
      <c r="AC2809" s="7">
        <v>0</v>
      </c>
      <c r="AD2809" s="7">
        <v>575137640.23873007</v>
      </c>
      <c r="AE2809" s="7">
        <v>0</v>
      </c>
      <c r="AF2809" s="7">
        <v>201225087.03227001</v>
      </c>
      <c r="AG2809" s="7">
        <v>135381650.05399999</v>
      </c>
      <c r="AH2809" s="7">
        <v>575137640.23873007</v>
      </c>
      <c r="AI2809" s="7">
        <v>58336777</v>
      </c>
      <c r="AJ2809" s="7">
        <v>212187072</v>
      </c>
      <c r="AK2809" s="7">
        <v>348935340</v>
      </c>
      <c r="AL2809" s="7">
        <v>115881878</v>
      </c>
      <c r="AM2809" s="7">
        <v>27737663</v>
      </c>
      <c r="AN2809" s="7">
        <v>32337379</v>
      </c>
      <c r="AO2809" s="7">
        <v>0</v>
      </c>
      <c r="AP2809" s="7">
        <v>28084000</v>
      </c>
      <c r="AQ2809" s="7">
        <v>0</v>
      </c>
      <c r="AR2809" s="7">
        <v>69761005</v>
      </c>
      <c r="AS2809" s="7">
        <v>215412991</v>
      </c>
      <c r="AT2809" s="7">
        <v>358873492</v>
      </c>
      <c r="AU2809" s="7">
        <v>56056905</v>
      </c>
      <c r="AV2809" s="7">
        <v>21596269</v>
      </c>
      <c r="AW2809" s="7">
        <v>43835981</v>
      </c>
      <c r="AX2809" s="7">
        <v>0</v>
      </c>
      <c r="AY2809" s="7">
        <v>27890448</v>
      </c>
      <c r="AZ2809" s="7">
        <v>0</v>
      </c>
      <c r="BA2809" s="7">
        <v>13744769.325000001</v>
      </c>
      <c r="BB2809" s="7">
        <v>0</v>
      </c>
      <c r="BC2809" s="7">
        <v>33849.64</v>
      </c>
      <c r="BD2809" s="7">
        <v>1076466.8500000001</v>
      </c>
      <c r="BE2809" s="7">
        <v>238050.24</v>
      </c>
      <c r="BF2809" s="7">
        <v>2104.64</v>
      </c>
      <c r="BG2809" s="7">
        <v>29902802</v>
      </c>
      <c r="BH2809" s="7">
        <v>1357910</v>
      </c>
      <c r="BI2809" s="7">
        <v>15341782</v>
      </c>
      <c r="BJ2809" s="7">
        <v>205214838.17583334</v>
      </c>
      <c r="BK2809" s="7">
        <v>93029402.076666683</v>
      </c>
      <c r="BL2809" s="7">
        <v>183480362.07666668</v>
      </c>
      <c r="BM2809" s="7">
        <v>81781020.24333334</v>
      </c>
      <c r="BN2809" s="130">
        <v>0.36899999999999999</v>
      </c>
      <c r="BO2809" s="132">
        <v>4.3579784199999999E-2</v>
      </c>
      <c r="BP2809" s="161">
        <v>1643351.1920725559</v>
      </c>
      <c r="BQ2809" s="162">
        <v>28331768</v>
      </c>
      <c r="BR2809" s="161">
        <v>-28726653</v>
      </c>
      <c r="BS2809" s="163">
        <v>55279886.765000045</v>
      </c>
      <c r="BT2809" s="163">
        <v>0</v>
      </c>
      <c r="BU2809" s="161">
        <v>201225087.03</v>
      </c>
      <c r="BV2809" s="161">
        <v>135381650.05000001</v>
      </c>
      <c r="BW2809" s="165">
        <v>519857753.47000003</v>
      </c>
      <c r="BX2809" s="161">
        <v>-28726653</v>
      </c>
    </row>
    <row r="2810" spans="1:76" ht="14.45" x14ac:dyDescent="0.3">
      <c r="A2810" s="164" t="s">
        <v>2648</v>
      </c>
      <c r="B2810" s="6" t="s">
        <v>1164</v>
      </c>
      <c r="C2810" s="6"/>
      <c r="D2810" s="6"/>
      <c r="E2810" s="6"/>
      <c r="F2810" s="24" t="str">
        <f>+Tabela1[[#This Row],[WK]]&amp;Tabela1[[#This Row],[PK]]&amp;Tabela1[[#This Row],[GK]]</f>
        <v>30</v>
      </c>
      <c r="G2810" s="6" t="s">
        <v>2663</v>
      </c>
      <c r="H2810" s="7">
        <v>132255672966.44881</v>
      </c>
      <c r="I2810" s="8">
        <v>1.371</v>
      </c>
      <c r="J2810" s="7">
        <v>181322527637.02002</v>
      </c>
      <c r="K2810" s="15">
        <v>3.5000000000000001E-3</v>
      </c>
      <c r="L2810" s="7">
        <v>634628846.72957003</v>
      </c>
      <c r="M2810" s="7">
        <v>383610672.72957003</v>
      </c>
      <c r="N2810" s="9">
        <v>1.5282187206475737</v>
      </c>
      <c r="O2810" s="7">
        <v>47813068556</v>
      </c>
      <c r="P2810" s="8">
        <v>1.2949999999999999</v>
      </c>
      <c r="Q2810" s="7">
        <v>61917923778</v>
      </c>
      <c r="R2810" s="8">
        <v>2.3E-2</v>
      </c>
      <c r="S2810" s="7">
        <v>1424112246.8940001</v>
      </c>
      <c r="T2810" s="7">
        <v>-138331627.10599995</v>
      </c>
      <c r="U2810" s="9">
        <v>-8.8535421596846395E-2</v>
      </c>
      <c r="V2810" s="7">
        <v>245279045.62356997</v>
      </c>
      <c r="W2810" s="9">
        <v>0.13525457888356646</v>
      </c>
      <c r="X2810" s="7">
        <v>340090202.31767094</v>
      </c>
      <c r="Y2810" s="7">
        <v>0</v>
      </c>
      <c r="Z2810" s="7">
        <v>4521302.3624999998</v>
      </c>
      <c r="AA2810" s="7">
        <v>110061454.95517096</v>
      </c>
      <c r="AB2810" s="7">
        <v>100201597</v>
      </c>
      <c r="AC2810" s="7">
        <v>125305848</v>
      </c>
      <c r="AD2810" s="7">
        <v>125305848</v>
      </c>
      <c r="AE2810" s="7">
        <v>0</v>
      </c>
      <c r="AF2810" s="7">
        <v>634628846.72957003</v>
      </c>
      <c r="AG2810" s="7">
        <v>1424112246.8940001</v>
      </c>
      <c r="AH2810" s="7">
        <v>125305848</v>
      </c>
      <c r="AI2810" s="7">
        <v>209910842</v>
      </c>
      <c r="AJ2810" s="7">
        <v>1609712813</v>
      </c>
      <c r="AK2810" s="7">
        <v>0</v>
      </c>
      <c r="AL2810" s="7">
        <v>54329636</v>
      </c>
      <c r="AM2810" s="7">
        <v>38806630</v>
      </c>
      <c r="AN2810" s="7">
        <v>19989615</v>
      </c>
      <c r="AO2810" s="7">
        <v>0</v>
      </c>
      <c r="AP2810" s="7">
        <v>100377403</v>
      </c>
      <c r="AQ2810" s="7">
        <v>55696</v>
      </c>
      <c r="AR2810" s="7">
        <v>251018174</v>
      </c>
      <c r="AS2810" s="7">
        <v>1562443874</v>
      </c>
      <c r="AT2810" s="7">
        <v>0</v>
      </c>
      <c r="AU2810" s="7">
        <v>68632963</v>
      </c>
      <c r="AV2810" s="7">
        <v>27172823</v>
      </c>
      <c r="AW2810" s="7">
        <v>0</v>
      </c>
      <c r="AX2810" s="7">
        <v>0</v>
      </c>
      <c r="AY2810" s="7">
        <v>98549311</v>
      </c>
      <c r="AZ2810" s="7">
        <v>25951</v>
      </c>
      <c r="BA2810" s="7">
        <v>4521302.3624999998</v>
      </c>
      <c r="BB2810" s="7">
        <v>7975.18</v>
      </c>
      <c r="BC2810" s="7">
        <v>4572.3</v>
      </c>
      <c r="BD2810" s="7">
        <v>169393.38</v>
      </c>
      <c r="BE2810" s="7">
        <v>385595.75</v>
      </c>
      <c r="BF2810" s="7">
        <v>0.31</v>
      </c>
      <c r="BG2810" s="7">
        <v>65065332.955170952</v>
      </c>
      <c r="BH2810" s="7">
        <v>3487973</v>
      </c>
      <c r="BI2810" s="7">
        <v>44996122</v>
      </c>
      <c r="BJ2810" s="7">
        <v>601877327.71916687</v>
      </c>
      <c r="BK2810" s="7">
        <v>410930511.63666677</v>
      </c>
      <c r="BL2810" s="7">
        <v>372552579.8633334</v>
      </c>
      <c r="BM2810" s="7">
        <v>18682104.603333294</v>
      </c>
      <c r="BN2810" s="130">
        <v>1.0900000000000001</v>
      </c>
      <c r="BO2810" s="132">
        <v>9.0201580399999995E-2</v>
      </c>
      <c r="BP2810" s="161">
        <v>3401413.6917404621</v>
      </c>
      <c r="BQ2810" s="162">
        <v>100201597</v>
      </c>
      <c r="BR2810" s="161">
        <v>-77412109</v>
      </c>
      <c r="BS2810" s="163">
        <v>21964236.183569968</v>
      </c>
      <c r="BT2810" s="163">
        <v>0</v>
      </c>
      <c r="BU2810" s="161">
        <v>634628846.73000002</v>
      </c>
      <c r="BV2810" s="161">
        <v>1424112246.8900001</v>
      </c>
      <c r="BW2810" s="165">
        <v>103341611.81999999</v>
      </c>
      <c r="BX2810" s="161">
        <v>-77412109</v>
      </c>
    </row>
    <row r="2811" spans="1:76" ht="14.45" x14ac:dyDescent="0.3">
      <c r="A2811" s="180" t="s">
        <v>2648</v>
      </c>
      <c r="B2811" s="10" t="s">
        <v>1170</v>
      </c>
      <c r="C2811" s="10"/>
      <c r="D2811" s="10"/>
      <c r="E2811" s="10"/>
      <c r="F2811" s="24" t="str">
        <f>+Tabela1[[#This Row],[WK]]&amp;Tabela1[[#This Row],[PK]]&amp;Tabela1[[#This Row],[GK]]</f>
        <v>32</v>
      </c>
      <c r="G2811" s="10" t="s">
        <v>2664</v>
      </c>
      <c r="H2811" s="11">
        <v>56800813333.88871</v>
      </c>
      <c r="I2811" s="181">
        <v>1.371</v>
      </c>
      <c r="J2811" s="11">
        <v>77873915080.799988</v>
      </c>
      <c r="K2811" s="182">
        <v>3.5000000000000001E-3</v>
      </c>
      <c r="L2811" s="11">
        <v>272558702.78279996</v>
      </c>
      <c r="M2811" s="11">
        <v>172564805.78279996</v>
      </c>
      <c r="N2811" s="183">
        <v>1.725753380556815</v>
      </c>
      <c r="O2811" s="11">
        <v>9868198377</v>
      </c>
      <c r="P2811" s="181">
        <v>1.2949999999999999</v>
      </c>
      <c r="Q2811" s="11">
        <v>12779316902</v>
      </c>
      <c r="R2811" s="181">
        <v>2.3E-2</v>
      </c>
      <c r="S2811" s="11">
        <v>293924288.74599999</v>
      </c>
      <c r="T2811" s="11">
        <v>-94526099.254000008</v>
      </c>
      <c r="U2811" s="183">
        <v>-0.24334149784399239</v>
      </c>
      <c r="V2811" s="11">
        <v>78038706.528800011</v>
      </c>
      <c r="W2811" s="183">
        <v>0.15976992448340349</v>
      </c>
      <c r="X2811" s="11">
        <v>565324660.39300728</v>
      </c>
      <c r="Y2811" s="11">
        <v>470499933</v>
      </c>
      <c r="Z2811" s="11">
        <v>8881943.3674999997</v>
      </c>
      <c r="AA2811" s="11">
        <v>60348676.025507279</v>
      </c>
      <c r="AB2811" s="11">
        <v>25594108</v>
      </c>
      <c r="AC2811" s="11">
        <v>0</v>
      </c>
      <c r="AD2811" s="11">
        <v>487285953.86420733</v>
      </c>
      <c r="AE2811" s="11">
        <v>0</v>
      </c>
      <c r="AF2811" s="11">
        <v>272558702.78279996</v>
      </c>
      <c r="AG2811" s="11">
        <v>293924288.74599999</v>
      </c>
      <c r="AH2811" s="11">
        <v>487285953.86420733</v>
      </c>
      <c r="AI2811" s="11">
        <v>83618659</v>
      </c>
      <c r="AJ2811" s="11">
        <v>365945138</v>
      </c>
      <c r="AK2811" s="11">
        <v>316652898</v>
      </c>
      <c r="AL2811" s="11">
        <v>118542281</v>
      </c>
      <c r="AM2811" s="11">
        <v>32847013</v>
      </c>
      <c r="AN2811" s="11">
        <v>31502801</v>
      </c>
      <c r="AO2811" s="11">
        <v>0</v>
      </c>
      <c r="AP2811" s="11">
        <v>25649443</v>
      </c>
      <c r="AQ2811" s="11">
        <v>0</v>
      </c>
      <c r="AR2811" s="11">
        <v>99993897</v>
      </c>
      <c r="AS2811" s="11">
        <v>388450388</v>
      </c>
      <c r="AT2811" s="11">
        <v>313225901</v>
      </c>
      <c r="AU2811" s="11">
        <v>109848477</v>
      </c>
      <c r="AV2811" s="11">
        <v>28024459</v>
      </c>
      <c r="AW2811" s="11">
        <v>37567606</v>
      </c>
      <c r="AX2811" s="11">
        <v>0</v>
      </c>
      <c r="AY2811" s="11">
        <v>25103465</v>
      </c>
      <c r="AZ2811" s="11">
        <v>0</v>
      </c>
      <c r="BA2811" s="11">
        <v>8881943.3674999997</v>
      </c>
      <c r="BB2811" s="11">
        <v>13813.1</v>
      </c>
      <c r="BC2811" s="11">
        <v>14168.26</v>
      </c>
      <c r="BD2811" s="11">
        <v>430104.83</v>
      </c>
      <c r="BE2811" s="11">
        <v>552959.03</v>
      </c>
      <c r="BF2811" s="11">
        <v>0.47</v>
      </c>
      <c r="BG2811" s="11">
        <v>30439619.025507279</v>
      </c>
      <c r="BH2811" s="11">
        <v>1631784</v>
      </c>
      <c r="BI2811" s="11">
        <v>29909057</v>
      </c>
      <c r="BJ2811" s="11">
        <v>400069653.02916658</v>
      </c>
      <c r="BK2811" s="11">
        <v>221913456.73666656</v>
      </c>
      <c r="BL2811" s="11">
        <v>345537508.73666668</v>
      </c>
      <c r="BM2811" s="11">
        <v>21549767.696666688</v>
      </c>
      <c r="BN2811" s="184">
        <v>0.52400000000000002</v>
      </c>
      <c r="BO2811" s="185">
        <v>5.1596713500000002E-2</v>
      </c>
      <c r="BP2811" s="186">
        <v>1945661.7842907531</v>
      </c>
      <c r="BQ2811" s="187">
        <v>25594108</v>
      </c>
      <c r="BR2811" s="186">
        <v>-37500151</v>
      </c>
      <c r="BS2811" s="188">
        <v>0</v>
      </c>
      <c r="BT2811" s="188">
        <v>0</v>
      </c>
      <c r="BU2811" s="186">
        <v>272558702.77999997</v>
      </c>
      <c r="BV2811" s="186">
        <v>293924288.75</v>
      </c>
      <c r="BW2811" s="189">
        <v>487285953.86000001</v>
      </c>
      <c r="BX2811" s="161">
        <v>-37500151</v>
      </c>
    </row>
    <row r="2812" spans="1:76" ht="14.45" x14ac:dyDescent="0.3">
      <c r="A2812" s="180" t="s">
        <v>2681</v>
      </c>
      <c r="B2812" s="10"/>
      <c r="C2812" s="10"/>
      <c r="D2812" s="10"/>
      <c r="E2812" s="10"/>
      <c r="F2812" s="243" t="str">
        <f>+Tabela1[[#This Row],[WK]]&amp;Tabela1[[#This Row],[PK]]&amp;Tabela1[[#This Row],[GK]]</f>
        <v/>
      </c>
      <c r="G2812" s="10" t="s">
        <v>5486</v>
      </c>
      <c r="H2812" s="11"/>
      <c r="I2812" s="181"/>
      <c r="J2812" s="11"/>
      <c r="K2812" s="182"/>
      <c r="L2812" s="11"/>
      <c r="M2812" s="11"/>
      <c r="N2812" s="183"/>
      <c r="O2812" s="11"/>
      <c r="P2812" s="181"/>
      <c r="Q2812" s="11"/>
      <c r="R2812" s="181"/>
      <c r="S2812" s="11"/>
      <c r="T2812" s="11"/>
      <c r="U2812" s="183"/>
      <c r="V2812" s="11"/>
      <c r="W2812" s="183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84"/>
      <c r="BO2812" s="185"/>
      <c r="BP2812" s="187"/>
      <c r="BQ2812" s="187"/>
      <c r="BR2812" s="186"/>
      <c r="BS2812" s="188"/>
      <c r="BT2812" s="188"/>
      <c r="BU2812" s="186"/>
      <c r="BV2812" s="186"/>
      <c r="BW2812" s="189"/>
      <c r="BX2812" s="186"/>
    </row>
    <row r="2813" spans="1:76" ht="14.45" x14ac:dyDescent="0.3">
      <c r="G2813" s="18" t="s">
        <v>2665</v>
      </c>
      <c r="H2813" s="19">
        <v>3660882096023.7598</v>
      </c>
      <c r="I2813" s="19">
        <v>3786.6398171425421</v>
      </c>
      <c r="J2813" s="19">
        <v>4938525796461.9971</v>
      </c>
      <c r="K2813" s="19">
        <v>180.60099999998903</v>
      </c>
      <c r="L2813" s="19">
        <v>171360233970.42273</v>
      </c>
      <c r="M2813" s="19">
        <v>86550385471.422867</v>
      </c>
      <c r="N2813" s="19">
        <v>4490.5803758380071</v>
      </c>
      <c r="O2813" s="19">
        <v>1106086847925</v>
      </c>
      <c r="P2813" s="19">
        <v>3691.3285579646681</v>
      </c>
      <c r="Q2813" s="19">
        <v>1454552892491</v>
      </c>
      <c r="R2813" s="19">
        <v>45.831999999998665</v>
      </c>
      <c r="S2813" s="19">
        <v>32011577552.181992</v>
      </c>
      <c r="T2813" s="19">
        <v>8155110161.182003</v>
      </c>
      <c r="U2813" s="19" t="e">
        <v>#DIV/0!</v>
      </c>
      <c r="V2813" s="19">
        <v>94705495632.604706</v>
      </c>
      <c r="W2813" s="19">
        <v>4420.5679120871282</v>
      </c>
      <c r="X2813" s="19">
        <v>138685844814.33041</v>
      </c>
      <c r="Y2813" s="19">
        <v>19407767955</v>
      </c>
      <c r="Z2813" s="19">
        <v>1429440582.9000008</v>
      </c>
      <c r="AA2813" s="19">
        <v>8620259173.430336</v>
      </c>
      <c r="AB2813" s="19">
        <v>102632706114</v>
      </c>
      <c r="AC2813" s="19">
        <v>6595670989</v>
      </c>
      <c r="AD2813" s="19">
        <v>49074347702.053024</v>
      </c>
      <c r="AE2813" s="19">
        <v>-5081819520.328124</v>
      </c>
      <c r="AF2813" s="19">
        <v>167475778883.70102</v>
      </c>
      <c r="AG2813" s="19">
        <v>30661802764.758968</v>
      </c>
      <c r="AH2813" s="19">
        <v>47952169212.412132</v>
      </c>
      <c r="AI2813" s="19">
        <v>70836706327</v>
      </c>
      <c r="AJ2813" s="19">
        <v>23471206450</v>
      </c>
      <c r="AK2813" s="19">
        <v>20533165036</v>
      </c>
      <c r="AL2813" s="19">
        <v>4370519966</v>
      </c>
      <c r="AM2813" s="19">
        <v>3231000035</v>
      </c>
      <c r="AN2813" s="19">
        <v>320000001</v>
      </c>
      <c r="AO2813" s="19">
        <v>-4935976927</v>
      </c>
      <c r="AP2813" s="19">
        <v>87627441536</v>
      </c>
      <c r="AQ2813" s="19">
        <v>4199999990</v>
      </c>
      <c r="AR2813" s="19">
        <v>84809848499</v>
      </c>
      <c r="AS2813" s="19">
        <v>23856467391</v>
      </c>
      <c r="AT2813" s="19">
        <v>22983112701</v>
      </c>
      <c r="AU2813" s="19">
        <v>4778646340</v>
      </c>
      <c r="AV2813" s="19">
        <v>3500142299</v>
      </c>
      <c r="AW2813" s="19">
        <v>319999999</v>
      </c>
      <c r="AX2813" s="19">
        <v>-5416185997</v>
      </c>
      <c r="AY2813" s="19">
        <v>94268992093</v>
      </c>
      <c r="AZ2813" s="19">
        <v>1869999996</v>
      </c>
      <c r="BA2813" s="19">
        <v>1429440582.9000008</v>
      </c>
      <c r="BB2813" s="19">
        <v>12895327.210000005</v>
      </c>
      <c r="BC2813" s="19">
        <v>939645.54999999993</v>
      </c>
      <c r="BD2813" s="19">
        <v>514911.29000000021</v>
      </c>
      <c r="BE2813" s="19">
        <v>7689890.0399999982</v>
      </c>
      <c r="BF2813" s="19"/>
      <c r="BG2813" s="19"/>
      <c r="BH2813" s="19"/>
      <c r="BI2813" s="19"/>
      <c r="BJ2813" s="19"/>
      <c r="BK2813" s="19"/>
      <c r="BL2813" s="19"/>
      <c r="BM2813" s="19"/>
      <c r="BN2813" s="19"/>
    </row>
    <row r="2814" spans="1:76" ht="14.45" x14ac:dyDescent="0.3">
      <c r="G2814" s="18" t="s">
        <v>2666</v>
      </c>
      <c r="H2814" s="17">
        <v>25660135.321600009</v>
      </c>
      <c r="I2814" s="17">
        <v>1.3489988661000001</v>
      </c>
      <c r="J2814" s="17">
        <v>34615493.452810973</v>
      </c>
      <c r="K2814" s="17">
        <v>2E-3</v>
      </c>
      <c r="L2814" s="17">
        <v>2423084.5416967683</v>
      </c>
      <c r="M2814" s="17">
        <v>1553528.9217141615</v>
      </c>
      <c r="N2814" s="17">
        <v>0.11372399475668618</v>
      </c>
      <c r="O2814" s="17">
        <v>0</v>
      </c>
      <c r="P2814" s="17">
        <v>1.3150440178</v>
      </c>
      <c r="Q2814" s="17">
        <v>0</v>
      </c>
      <c r="R2814" s="17">
        <v>1.6E-2</v>
      </c>
      <c r="S2814" s="17">
        <v>0</v>
      </c>
      <c r="T2814" s="17">
        <v>-179988779.95000005</v>
      </c>
      <c r="U2814" s="17" t="e">
        <v>#DIV/0!</v>
      </c>
      <c r="V2814" s="17">
        <v>-93736605.516680002</v>
      </c>
      <c r="W2814" s="17">
        <v>-0.25609091730038053</v>
      </c>
      <c r="X2814" s="17">
        <v>2566566.6</v>
      </c>
      <c r="Y2814" s="17">
        <v>0</v>
      </c>
      <c r="Z2814" s="17">
        <v>0</v>
      </c>
      <c r="AA2814" s="17">
        <v>340532</v>
      </c>
      <c r="AB2814" s="17">
        <v>1047469</v>
      </c>
      <c r="AC2814" s="17">
        <v>0</v>
      </c>
      <c r="AD2814" s="17">
        <v>0</v>
      </c>
      <c r="AE2814" s="17">
        <v>-1165998014.3964651</v>
      </c>
      <c r="AF2814" s="17">
        <v>1593608.8846631339</v>
      </c>
      <c r="AG2814" s="17">
        <v>0</v>
      </c>
      <c r="AH2814" s="17">
        <v>0</v>
      </c>
      <c r="AI2814" s="17">
        <v>553101</v>
      </c>
      <c r="AJ2814" s="17">
        <v>0</v>
      </c>
      <c r="AK2814" s="17">
        <v>0</v>
      </c>
      <c r="AL2814" s="17">
        <v>0</v>
      </c>
      <c r="AM2814" s="17">
        <v>139508</v>
      </c>
      <c r="AN2814" s="17">
        <v>0</v>
      </c>
      <c r="AO2814" s="17">
        <v>-1939067282</v>
      </c>
      <c r="AP2814" s="17">
        <v>885912</v>
      </c>
      <c r="AQ2814" s="17">
        <v>0</v>
      </c>
      <c r="AR2814" s="17">
        <v>662448</v>
      </c>
      <c r="AS2814" s="17">
        <v>0</v>
      </c>
      <c r="AT2814" s="17">
        <v>0</v>
      </c>
      <c r="AU2814" s="17">
        <v>0</v>
      </c>
      <c r="AV2814" s="17">
        <v>145440</v>
      </c>
      <c r="AW2814" s="17">
        <v>0</v>
      </c>
      <c r="AX2814" s="17">
        <v>-2210745476</v>
      </c>
      <c r="AY2814" s="17">
        <v>953967</v>
      </c>
      <c r="AZ2814" s="17">
        <v>0</v>
      </c>
      <c r="BA2814" s="17">
        <v>0</v>
      </c>
      <c r="BB2814" s="17"/>
      <c r="BC2814" s="17"/>
      <c r="BD2814" s="17"/>
      <c r="BE2814" s="17"/>
      <c r="BF2814" s="17"/>
      <c r="BG2814" s="17"/>
      <c r="BH2814" s="17"/>
      <c r="BI2814" s="17"/>
      <c r="BJ2814" s="17"/>
      <c r="BK2814" s="17"/>
      <c r="BL2814" s="17"/>
      <c r="BM2814" s="17"/>
      <c r="BN2814" s="17"/>
    </row>
    <row r="2816" spans="1:76" ht="14.45" x14ac:dyDescent="0.3">
      <c r="H2816" s="17">
        <f>SUM(H5:H2811)</f>
        <v>3660882096023.7598</v>
      </c>
      <c r="I2816" s="322">
        <f>I2811</f>
        <v>1.371</v>
      </c>
      <c r="J2816" s="17">
        <f t="shared" ref="J2816:BT2816" si="2">SUM(J5:J2811)</f>
        <v>5019069353649.6611</v>
      </c>
      <c r="K2816" s="17"/>
      <c r="L2816" s="17">
        <f t="shared" si="2"/>
        <v>177631116362.58719</v>
      </c>
      <c r="M2816" s="17">
        <f t="shared" si="2"/>
        <v>92821267863.587311</v>
      </c>
      <c r="N2816" s="17"/>
      <c r="O2816" s="17">
        <f t="shared" si="2"/>
        <v>1106086847925</v>
      </c>
      <c r="P2816" s="322">
        <f>P2811</f>
        <v>1.2949999999999999</v>
      </c>
      <c r="Q2816" s="17">
        <f t="shared" si="2"/>
        <v>1432382468165</v>
      </c>
      <c r="R2816" s="17">
        <f t="shared" si="2"/>
        <v>45.733999999998424</v>
      </c>
      <c r="S2816" s="17">
        <f t="shared" si="2"/>
        <v>29884638576.610989</v>
      </c>
      <c r="T2816" s="17">
        <f t="shared" si="2"/>
        <v>6022913365.6110077</v>
      </c>
      <c r="U2816" s="17" t="e">
        <f t="shared" si="2"/>
        <v>#DIV/0!</v>
      </c>
      <c r="V2816" s="17">
        <f t="shared" si="2"/>
        <v>98844181229.198181</v>
      </c>
      <c r="W2816" s="17">
        <f t="shared" si="2"/>
        <v>4524.4992382225519</v>
      </c>
      <c r="X2816" s="17">
        <f t="shared" si="2"/>
        <v>138637234919.58282</v>
      </c>
      <c r="Y2816" s="17">
        <f t="shared" si="2"/>
        <v>19260580935</v>
      </c>
      <c r="Z2816" s="17">
        <f t="shared" si="2"/>
        <v>1469333522.1524973</v>
      </c>
      <c r="AA2816" s="17">
        <f t="shared" si="2"/>
        <v>8620259173.430336</v>
      </c>
      <c r="AB2816" s="17">
        <f t="shared" si="2"/>
        <v>102652278950</v>
      </c>
      <c r="AC2816" s="17">
        <f t="shared" si="2"/>
        <v>6634782339</v>
      </c>
      <c r="AD2816" s="17">
        <f t="shared" si="2"/>
        <v>45920785091.392639</v>
      </c>
      <c r="AE2816" s="17">
        <f t="shared" si="2"/>
        <v>-5358196242.5935469</v>
      </c>
      <c r="AF2816" s="17">
        <f t="shared" si="2"/>
        <v>174659191608.54645</v>
      </c>
      <c r="AG2816" s="17">
        <f t="shared" si="2"/>
        <v>28704885954.894218</v>
      </c>
      <c r="AH2816" s="17">
        <f t="shared" si="2"/>
        <v>44714266224.556549</v>
      </c>
      <c r="AI2816" s="17">
        <f t="shared" si="2"/>
        <v>70836706327</v>
      </c>
      <c r="AJ2816" s="17">
        <f t="shared" si="2"/>
        <v>23471206450</v>
      </c>
      <c r="AK2816" s="17">
        <f t="shared" si="2"/>
        <v>20533165036</v>
      </c>
      <c r="AL2816" s="17">
        <f t="shared" si="2"/>
        <v>4370519966</v>
      </c>
      <c r="AM2816" s="17">
        <f t="shared" si="2"/>
        <v>3231000035</v>
      </c>
      <c r="AN2816" s="17">
        <f t="shared" si="2"/>
        <v>320000001</v>
      </c>
      <c r="AO2816" s="17">
        <f t="shared" si="2"/>
        <v>-4935976927</v>
      </c>
      <c r="AP2816" s="17">
        <f t="shared" si="2"/>
        <v>87543930051</v>
      </c>
      <c r="AQ2816" s="17">
        <f t="shared" si="2"/>
        <v>4199999990</v>
      </c>
      <c r="AR2816" s="17">
        <f t="shared" si="2"/>
        <v>84809848499</v>
      </c>
      <c r="AS2816" s="17">
        <f t="shared" si="2"/>
        <v>23861725211</v>
      </c>
      <c r="AT2816" s="17">
        <f t="shared" si="2"/>
        <v>22447289977</v>
      </c>
      <c r="AU2816" s="17">
        <f t="shared" si="2"/>
        <v>4644327475</v>
      </c>
      <c r="AV2816" s="17">
        <f t="shared" si="2"/>
        <v>3500142292</v>
      </c>
      <c r="AW2816" s="17">
        <f t="shared" si="2"/>
        <v>320000000</v>
      </c>
      <c r="AX2816" s="17">
        <f t="shared" si="2"/>
        <v>-5211563563</v>
      </c>
      <c r="AY2816" s="17">
        <f t="shared" si="2"/>
        <v>94626768375</v>
      </c>
      <c r="AZ2816" s="17">
        <f t="shared" si="2"/>
        <v>1784994567</v>
      </c>
      <c r="BA2816" s="17">
        <f t="shared" si="2"/>
        <v>1469333522.1524973</v>
      </c>
      <c r="BB2816" s="17">
        <f t="shared" si="2"/>
        <v>939273.00999999989</v>
      </c>
      <c r="BC2816" s="17">
        <f t="shared" si="2"/>
        <v>517313.8200000003</v>
      </c>
      <c r="BD2816" s="17">
        <f t="shared" si="2"/>
        <v>21788660.380000006</v>
      </c>
      <c r="BE2816" s="17">
        <f t="shared" si="2"/>
        <v>9190798.1899999958</v>
      </c>
      <c r="BF2816" s="17">
        <f t="shared" si="2"/>
        <v>2890686.3099999996</v>
      </c>
      <c r="BG2816" s="17">
        <f t="shared" si="2"/>
        <v>5172155376.4303303</v>
      </c>
      <c r="BH2816" s="17">
        <f t="shared" si="2"/>
        <v>100601333</v>
      </c>
      <c r="BI2816" s="17">
        <f t="shared" si="2"/>
        <v>3448103797</v>
      </c>
      <c r="BJ2816" s="17">
        <f t="shared" si="2"/>
        <v>45807354057.241669</v>
      </c>
      <c r="BK2816" s="17">
        <f t="shared" si="2"/>
        <v>31872325794.183323</v>
      </c>
      <c r="BL2816" s="17">
        <f t="shared" si="2"/>
        <v>17652191976.279999</v>
      </c>
      <c r="BM2816" s="17">
        <f t="shared" si="2"/>
        <v>20435729099.673367</v>
      </c>
      <c r="BN2816" s="17">
        <f t="shared" si="2"/>
        <v>2567.5469999999968</v>
      </c>
      <c r="BO2816" s="17">
        <f t="shared" si="2"/>
        <v>3.9999999926000021</v>
      </c>
      <c r="BP2816" s="17">
        <f t="shared" si="2"/>
        <v>100601332.99999996</v>
      </c>
      <c r="BQ2816" s="17">
        <f t="shared" si="2"/>
        <v>102652278950</v>
      </c>
      <c r="BR2816" s="17">
        <f t="shared" si="2"/>
        <v>2441869495</v>
      </c>
      <c r="BS2816" s="17">
        <f t="shared" si="2"/>
        <v>2469376821.8536687</v>
      </c>
      <c r="BT2816" s="17">
        <f t="shared" si="2"/>
        <v>3655763287.3421412</v>
      </c>
      <c r="BU2816" s="17">
        <f t="shared" ref="BU2816:BX2816" si="3">SUM(BU5:BU2811)</f>
        <v>173355678214.98016</v>
      </c>
      <c r="BV2816" s="17">
        <f t="shared" si="3"/>
        <v>28157340925.849991</v>
      </c>
      <c r="BW2816" s="17">
        <f t="shared" si="3"/>
        <v>47751711113.012154</v>
      </c>
      <c r="BX2816" s="17">
        <f t="shared" si="3"/>
        <v>2441869495</v>
      </c>
    </row>
  </sheetData>
  <conditionalFormatting sqref="H2814:BN2814">
    <cfRule type="cellIs" dxfId="93" priority="1" operator="lessThan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28</vt:i4>
      </vt:variant>
    </vt:vector>
  </HeadingPairs>
  <TitlesOfParts>
    <vt:vector size="40" baseType="lpstr">
      <vt:lpstr>Porównanie dochodów JST</vt:lpstr>
      <vt:lpstr>slownik</vt:lpstr>
      <vt:lpstr>Gminy jednostkowo</vt:lpstr>
      <vt:lpstr>Powiaty jednostkowo</vt:lpstr>
      <vt:lpstr>MNPP jednostkowo</vt:lpstr>
      <vt:lpstr>Woj. jednostkowo </vt:lpstr>
      <vt:lpstr>Indeksy</vt:lpstr>
      <vt:lpstr>Wzor</vt:lpstr>
      <vt:lpstr>Dane_baza</vt:lpstr>
      <vt:lpstr>IPW</vt:lpstr>
      <vt:lpstr>Arkusz2</vt:lpstr>
      <vt:lpstr>Arkusz1</vt:lpstr>
      <vt:lpstr>'MNPP jednostkowo'!GK</vt:lpstr>
      <vt:lpstr>'Powiaty jednostkowo'!GK</vt:lpstr>
      <vt:lpstr>'Woj. jednostkowo '!GK</vt:lpstr>
      <vt:lpstr>Wzor!GK</vt:lpstr>
      <vt:lpstr>GK</vt:lpstr>
      <vt:lpstr>mko</vt:lpstr>
      <vt:lpstr>'Gminy jednostkowo'!Obszar_wydruku</vt:lpstr>
      <vt:lpstr>'MNPP jednostkowo'!Obszar_wydruku</vt:lpstr>
      <vt:lpstr>'Porównanie dochodów JST'!Obszar_wydruku</vt:lpstr>
      <vt:lpstr>'Powiaty jednostkowo'!Obszar_wydruku</vt:lpstr>
      <vt:lpstr>'Woj. jednostkowo '!Obszar_wydruku</vt:lpstr>
      <vt:lpstr>'MNPP jednostkowo'!PK</vt:lpstr>
      <vt:lpstr>'Powiaty jednostkowo'!PK</vt:lpstr>
      <vt:lpstr>'Woj. jednostkowo '!PK</vt:lpstr>
      <vt:lpstr>Wzor!PK</vt:lpstr>
      <vt:lpstr>PK</vt:lpstr>
      <vt:lpstr>PozDaneG</vt:lpstr>
      <vt:lpstr>PozIPWG</vt:lpstr>
      <vt:lpstr>'MNPP jednostkowo'!TERYT</vt:lpstr>
      <vt:lpstr>'Powiaty jednostkowo'!TERYT</vt:lpstr>
      <vt:lpstr>'Woj. jednostkowo '!TERYT</vt:lpstr>
      <vt:lpstr>Wzor!TERYT</vt:lpstr>
      <vt:lpstr>TERYT</vt:lpstr>
      <vt:lpstr>'MNPP jednostkowo'!WK_</vt:lpstr>
      <vt:lpstr>'Powiaty jednostkowo'!WK_</vt:lpstr>
      <vt:lpstr>'Woj. jednostkowo '!WK_</vt:lpstr>
      <vt:lpstr>Wzor!WK_</vt:lpstr>
      <vt:lpstr>WK_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Wiącek Dariusz</dc:creator>
  <cp:lastModifiedBy>Wiewióra Marek</cp:lastModifiedBy>
  <cp:lastPrinted>2024-07-05T13:39:05Z</cp:lastPrinted>
  <dcterms:created xsi:type="dcterms:W3CDTF">2024-05-24T06:02:56Z</dcterms:created>
  <dcterms:modified xsi:type="dcterms:W3CDTF">2024-07-15T12:59:44Z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